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TOP" sheetId="2" state="visible" r:id="rId4"/>
    <sheet name="①在庫CSV_発注日" sheetId="3" state="visible" r:id="rId5"/>
    <sheet name="②実績CSV_期間A" sheetId="4" state="visible" r:id="rId6"/>
    <sheet name="③実績CSV_期間B" sheetId="5" state="visible" r:id="rId7"/>
    <sheet name="④実績CSV_期間C" sheetId="6" state="visible" r:id="rId8"/>
    <sheet name="⑤減算マスタCSV" sheetId="7" state="visible" r:id="rId9"/>
    <sheet name="⑥商品照会CSV" sheetId="8" state="visible" r:id="rId10"/>
    <sheet name="⑦動員計画" sheetId="9" state="visible" r:id="rId11"/>
    <sheet name="取込チェック" sheetId="10" state="visible" r:id="rId12"/>
    <sheet name="⑧発注計算" sheetId="11" state="visible" r:id="rId13"/>
    <sheet name="購買率算出" sheetId="12" state="visible" r:id="rId14"/>
    <sheet name="商品マスタ" sheetId="13" state="visible" r:id="rId15"/>
    <sheet name="サイズ換算マスタ" sheetId="14" state="visible" r:id="rId16"/>
    <sheet name="劇場マスタ" sheetId="15" state="visible" r:id="rId17"/>
  </sheets>
  <definedNames>
    <definedName function="false" hidden="false" localSheetId="10" name="_xlnm.Print_Area" vbProcedure="false">⑧発注計算!$B$2:$V$3006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<sst xmlns="http://schemas.openxmlformats.org/spreadsheetml/2006/main" count="431" uniqueCount="236">
  <si>
    <t xml:space="preserve">シン・コンセ発注ツール（刷新版・計算エンジン）</t>
  </si>
  <si>
    <t xml:space="preserve">このブックの位置づけ</t>
  </si>
  <si>
    <t xml:space="preserve">現行版の業務ロジックを踏襲したまま、データの持ち方を作り直したものです。</t>
  </si>
  <si>
    <r>
      <rPr>
        <sz val="10"/>
        <color rgb="FF4E5163"/>
        <rFont val="WenQuanYi Zen Hei"/>
        <family val="2"/>
      </rPr>
      <t xml:space="preserve">受入条件である 理論残／購買率／使用見込／必要数／発注目安 の</t>
    </r>
    <r>
      <rPr>
        <sz val="10"/>
        <color rgb="FF4E5163"/>
        <rFont val="Meiryo UI"/>
        <family val="0"/>
        <charset val="1"/>
      </rPr>
      <t xml:space="preserve">5</t>
    </r>
    <r>
      <rPr>
        <sz val="10"/>
        <color rgb="FF4E5163"/>
        <rFont val="WenQuanYi Zen Hei"/>
        <family val="2"/>
      </rPr>
      <t xml:space="preserve">項目を算出します。</t>
    </r>
  </si>
  <si>
    <r>
      <rPr>
        <sz val="10"/>
        <color rgb="FF4E5163"/>
        <rFont val="WenQuanYi Zen Hei"/>
        <family val="2"/>
      </rPr>
      <t xml:space="preserve">分納スケジュール（冷凍・飲料）と</t>
    </r>
    <r>
      <rPr>
        <sz val="10"/>
        <color rgb="FF4E5163"/>
        <rFont val="Meiryo UI"/>
        <family val="0"/>
        <charset val="1"/>
      </rPr>
      <t xml:space="preserve">3</t>
    </r>
    <r>
      <rPr>
        <sz val="10"/>
        <color rgb="FF4E5163"/>
        <rFont val="WenQuanYi Zen Hei"/>
        <family val="2"/>
      </rPr>
      <t xml:space="preserve">区分の出力シートは次の段階で載せます。</t>
    </r>
  </si>
  <si>
    <t xml:space="preserve">週次の流れ</t>
  </si>
  <si>
    <t xml:space="preserve">TOP</t>
  </si>
  <si>
    <t xml:space="preserve">自劇場・発注日・参照購買率・調整値・実動員を入れる</t>
  </si>
  <si>
    <r>
      <rPr>
        <b val="true"/>
        <sz val="10"/>
        <color rgb="FF1B1D24"/>
        <rFont val="WenQuanYi Zen Hei"/>
        <family val="2"/>
      </rPr>
      <t xml:space="preserve">①在庫</t>
    </r>
    <r>
      <rPr>
        <b val="true"/>
        <sz val="10"/>
        <color rgb="FF1B1D24"/>
        <rFont val="Meiryo UI"/>
        <family val="0"/>
        <charset val="1"/>
      </rPr>
      <t xml:space="preserve">CSV_</t>
    </r>
    <r>
      <rPr>
        <b val="true"/>
        <sz val="10"/>
        <color rgb="FF1B1D24"/>
        <rFont val="WenQuanYi Zen Hei"/>
        <family val="2"/>
      </rPr>
      <t xml:space="preserve">発注日</t>
    </r>
  </si>
  <si>
    <r>
      <rPr>
        <b val="true"/>
        <sz val="11"/>
        <color rgb="FF1B1D24"/>
        <rFont val="WenQuanYi Zen Hei"/>
        <family val="2"/>
      </rPr>
      <t xml:space="preserve">発注日時点の理論在庫</t>
    </r>
    <r>
      <rPr>
        <b val="true"/>
        <sz val="11"/>
        <color rgb="FF1B1D24"/>
        <rFont val="Meiryo UI"/>
        <family val="0"/>
        <charset val="1"/>
      </rPr>
      <t xml:space="preserve">CSV</t>
    </r>
    <r>
      <rPr>
        <b val="true"/>
        <sz val="11"/>
        <color rgb="FF1B1D24"/>
        <rFont val="WenQuanYi Zen Hei"/>
        <family val="2"/>
      </rPr>
      <t xml:space="preserve">を貼る</t>
    </r>
  </si>
  <si>
    <r>
      <rPr>
        <b val="true"/>
        <sz val="10"/>
        <color rgb="FF1B1D24"/>
        <rFont val="WenQuanYi Zen Hei"/>
        <family val="2"/>
      </rPr>
      <t xml:space="preserve">②〜④実績</t>
    </r>
    <r>
      <rPr>
        <b val="true"/>
        <sz val="10"/>
        <color rgb="FF1B1D24"/>
        <rFont val="Meiryo UI"/>
        <family val="0"/>
        <charset val="1"/>
      </rPr>
      <t xml:space="preserve">CSV</t>
    </r>
  </si>
  <si>
    <r>
      <rPr>
        <b val="true"/>
        <sz val="11"/>
        <color rgb="FF1B1D24"/>
        <rFont val="WenQuanYi Zen Hei"/>
        <family val="2"/>
      </rPr>
      <t xml:space="preserve">期間</t>
    </r>
    <r>
      <rPr>
        <b val="true"/>
        <sz val="11"/>
        <color rgb="FF1B1D24"/>
        <rFont val="Meiryo UI"/>
        <family val="0"/>
        <charset val="1"/>
      </rPr>
      <t xml:space="preserve">A</t>
    </r>
    <r>
      <rPr>
        <b val="true"/>
        <sz val="11"/>
        <color rgb="FF1B1D24"/>
        <rFont val="WenQuanYi Zen Hei"/>
        <family val="2"/>
      </rPr>
      <t xml:space="preserve">／</t>
    </r>
    <r>
      <rPr>
        <b val="true"/>
        <sz val="11"/>
        <color rgb="FF1B1D24"/>
        <rFont val="Meiryo UI"/>
        <family val="0"/>
        <charset val="1"/>
      </rPr>
      <t xml:space="preserve">B</t>
    </r>
    <r>
      <rPr>
        <b val="true"/>
        <sz val="11"/>
        <color rgb="FF1B1D24"/>
        <rFont val="WenQuanYi Zen Hei"/>
        <family val="2"/>
      </rPr>
      <t xml:space="preserve">／</t>
    </r>
    <r>
      <rPr>
        <b val="true"/>
        <sz val="11"/>
        <color rgb="FF1B1D24"/>
        <rFont val="Meiryo UI"/>
        <family val="0"/>
        <charset val="1"/>
      </rPr>
      <t xml:space="preserve">C</t>
    </r>
    <r>
      <rPr>
        <b val="true"/>
        <sz val="11"/>
        <color rgb="FF1B1D24"/>
        <rFont val="WenQuanYi Zen Hei"/>
        <family val="2"/>
      </rPr>
      <t xml:space="preserve">の実績</t>
    </r>
    <r>
      <rPr>
        <b val="true"/>
        <sz val="11"/>
        <color rgb="FF1B1D24"/>
        <rFont val="Meiryo UI"/>
        <family val="0"/>
        <charset val="1"/>
      </rPr>
      <t xml:space="preserve">CSV</t>
    </r>
    <r>
      <rPr>
        <b val="true"/>
        <sz val="11"/>
        <color rgb="FF1B1D24"/>
        <rFont val="WenQuanYi Zen Hei"/>
        <family val="2"/>
      </rPr>
      <t xml:space="preserve">を貼る（購買率の元）</t>
    </r>
  </si>
  <si>
    <r>
      <rPr>
        <b val="true"/>
        <sz val="10"/>
        <color rgb="FF1B1D24"/>
        <rFont val="WenQuanYi Zen Hei"/>
        <family val="2"/>
      </rPr>
      <t xml:space="preserve">⑤減算マスタ</t>
    </r>
    <r>
      <rPr>
        <b val="true"/>
        <sz val="10"/>
        <color rgb="FF1B1D24"/>
        <rFont val="Meiryo UI"/>
        <family val="0"/>
        <charset val="1"/>
      </rPr>
      <t xml:space="preserve">CSV</t>
    </r>
  </si>
  <si>
    <t xml:space="preserve">イールド（販売商品→在庫商品の減算定義）を貼る</t>
  </si>
  <si>
    <r>
      <rPr>
        <b val="true"/>
        <sz val="10"/>
        <color rgb="FF1B1D24"/>
        <rFont val="WenQuanYi Zen Hei"/>
        <family val="2"/>
      </rPr>
      <t xml:space="preserve">⑥商品照会</t>
    </r>
    <r>
      <rPr>
        <b val="true"/>
        <sz val="10"/>
        <color rgb="FF1B1D24"/>
        <rFont val="Meiryo UI"/>
        <family val="0"/>
        <charset val="1"/>
      </rPr>
      <t xml:space="preserve">CSV</t>
    </r>
  </si>
  <si>
    <t xml:space="preserve">発注ロット・仕入単価・パック入り数を貼る</t>
  </si>
  <si>
    <t xml:space="preserve">⑦動員計画</t>
  </si>
  <si>
    <t xml:space="preserve">発注日からの日別動員見込みを入れる</t>
  </si>
  <si>
    <t xml:space="preserve">取込チェック</t>
  </si>
  <si>
    <t xml:space="preserve">貼付の抜けや型ずれが無いか確認する ★まずここ</t>
  </si>
  <si>
    <t xml:space="preserve">⑧発注計算</t>
  </si>
  <si>
    <t xml:space="preserve">発注目安を見て発注数を決める ★ここで発注</t>
  </si>
  <si>
    <t xml:space="preserve">算出式（現行踏襲）</t>
  </si>
  <si>
    <r>
      <rPr>
        <sz val="10"/>
        <color rgb="FF4E5163"/>
        <rFont val="WenQuanYi Zen Hei"/>
        <family val="2"/>
      </rPr>
      <t xml:space="preserve">調整後動員　 ＝ 期間合計動員 </t>
    </r>
    <r>
      <rPr>
        <sz val="10"/>
        <color rgb="FF4E5163"/>
        <rFont val="Meiryo UI"/>
        <family val="0"/>
        <charset val="1"/>
      </rPr>
      <t xml:space="preserve">× </t>
    </r>
    <r>
      <rPr>
        <sz val="10"/>
        <color rgb="FF4E5163"/>
        <rFont val="WenQuanYi Zen Hei"/>
        <family val="2"/>
      </rPr>
      <t xml:space="preserve">動員見込み調整値</t>
    </r>
  </si>
  <si>
    <r>
      <rPr>
        <sz val="10"/>
        <color rgb="FF4E5163"/>
        <rFont val="WenQuanYi Zen Hei"/>
        <family val="2"/>
      </rPr>
      <t xml:space="preserve">購買率　　　 ＝ </t>
    </r>
    <r>
      <rPr>
        <sz val="10"/>
        <color rgb="FF4E5163"/>
        <rFont val="Meiryo UI"/>
        <family val="0"/>
        <charset val="1"/>
      </rPr>
      <t xml:space="preserve">M</t>
    </r>
    <r>
      <rPr>
        <sz val="10"/>
        <color rgb="FF4E5163"/>
        <rFont val="WenQuanYi Zen Hei"/>
        <family val="2"/>
      </rPr>
      <t xml:space="preserve">換算販売数 </t>
    </r>
    <r>
      <rPr>
        <sz val="10"/>
        <color rgb="FF4E5163"/>
        <rFont val="Meiryo UI"/>
        <family val="0"/>
        <charset val="1"/>
      </rPr>
      <t xml:space="preserve">÷ </t>
    </r>
    <r>
      <rPr>
        <sz val="10"/>
        <color rgb="FF4E5163"/>
        <rFont val="WenQuanYi Zen Hei"/>
        <family val="2"/>
      </rPr>
      <t xml:space="preserve">実動員　（</t>
    </r>
    <r>
      <rPr>
        <sz val="10"/>
        <color rgb="FF4E5163"/>
        <rFont val="Meiryo UI"/>
        <family val="0"/>
        <charset val="1"/>
      </rPr>
      <t xml:space="preserve">S=0.88 / M=1 / L=1.66</t>
    </r>
    <r>
      <rPr>
        <sz val="10"/>
        <color rgb="FF4E5163"/>
        <rFont val="WenQuanYi Zen Hei"/>
        <family val="2"/>
      </rPr>
      <t xml:space="preserve">）</t>
    </r>
  </si>
  <si>
    <t xml:space="preserve">算出購買率　 ＝ その在庫商品を減らす販売商品の購買率の合計</t>
  </si>
  <si>
    <r>
      <rPr>
        <sz val="10"/>
        <color rgb="FF4E5163"/>
        <rFont val="WenQuanYi Zen Hei"/>
        <family val="2"/>
      </rPr>
      <t xml:space="preserve">販売数見込　 ＝ 調整後動員 </t>
    </r>
    <r>
      <rPr>
        <sz val="10"/>
        <color rgb="FF4E5163"/>
        <rFont val="Meiryo UI"/>
        <family val="0"/>
        <charset val="1"/>
      </rPr>
      <t xml:space="preserve">× </t>
    </r>
    <r>
      <rPr>
        <sz val="10"/>
        <color rgb="FF4E5163"/>
        <rFont val="WenQuanYi Zen Hei"/>
        <family val="2"/>
      </rPr>
      <t xml:space="preserve">算出購買率</t>
    </r>
  </si>
  <si>
    <r>
      <rPr>
        <sz val="10"/>
        <color rgb="FF4E5163"/>
        <rFont val="WenQuanYi Zen Hei"/>
        <family val="2"/>
      </rPr>
      <t xml:space="preserve">使用見込　　 ＝ </t>
    </r>
    <r>
      <rPr>
        <sz val="10"/>
        <color rgb="FF4E5163"/>
        <rFont val="Meiryo UI"/>
        <family val="0"/>
        <charset val="1"/>
      </rPr>
      <t xml:space="preserve">ROUNDUP(</t>
    </r>
    <r>
      <rPr>
        <sz val="10"/>
        <color rgb="FF4E5163"/>
        <rFont val="WenQuanYi Zen Hei"/>
        <family val="2"/>
      </rPr>
      <t xml:space="preserve">販売数見込 </t>
    </r>
    <r>
      <rPr>
        <sz val="10"/>
        <color rgb="FF4E5163"/>
        <rFont val="Meiryo UI"/>
        <family val="0"/>
        <charset val="1"/>
      </rPr>
      <t xml:space="preserve">÷ </t>
    </r>
    <r>
      <rPr>
        <sz val="10"/>
        <color rgb="FF4E5163"/>
        <rFont val="WenQuanYi Zen Hei"/>
        <family val="2"/>
      </rPr>
      <t xml:space="preserve">イールド</t>
    </r>
    <r>
      <rPr>
        <sz val="10"/>
        <color rgb="FF4E5163"/>
        <rFont val="Meiryo UI"/>
        <family val="0"/>
        <charset val="1"/>
      </rPr>
      <t xml:space="preserve">, 0)</t>
    </r>
  </si>
  <si>
    <r>
      <rPr>
        <sz val="10"/>
        <color rgb="FF4E5163"/>
        <rFont val="WenQuanYi Zen Hei"/>
        <family val="2"/>
      </rPr>
      <t xml:space="preserve">実在庫換算　 ＝ カウント数 </t>
    </r>
    <r>
      <rPr>
        <sz val="10"/>
        <color rgb="FF4E5163"/>
        <rFont val="Meiryo UI"/>
        <family val="0"/>
        <charset val="1"/>
      </rPr>
      <t xml:space="preserve">× </t>
    </r>
    <r>
      <rPr>
        <sz val="10"/>
        <color rgb="FF4E5163"/>
        <rFont val="WenQuanYi Zen Hei"/>
        <family val="2"/>
      </rPr>
      <t xml:space="preserve">パック入り数</t>
    </r>
  </si>
  <si>
    <r>
      <rPr>
        <sz val="10"/>
        <color rgb="FF4E5163"/>
        <rFont val="WenQuanYi Zen Hei"/>
        <family val="2"/>
      </rPr>
      <t xml:space="preserve">必要数　　　 ＝ </t>
    </r>
    <r>
      <rPr>
        <sz val="10"/>
        <color rgb="FF4E5163"/>
        <rFont val="Meiryo UI"/>
        <family val="0"/>
        <charset val="1"/>
      </rPr>
      <t xml:space="preserve">(</t>
    </r>
    <r>
      <rPr>
        <sz val="10"/>
        <color rgb="FF4E5163"/>
        <rFont val="WenQuanYi Zen Hei"/>
        <family val="2"/>
      </rPr>
      <t xml:space="preserve">ストック設定 ＋ 使用見込</t>
    </r>
    <r>
      <rPr>
        <sz val="10"/>
        <color rgb="FF4E5163"/>
        <rFont val="Meiryo UI"/>
        <family val="0"/>
        <charset val="1"/>
      </rPr>
      <t xml:space="preserve">) − </t>
    </r>
    <r>
      <rPr>
        <sz val="10"/>
        <color rgb="FF4E5163"/>
        <rFont val="WenQuanYi Zen Hei"/>
        <family val="2"/>
      </rPr>
      <t xml:space="preserve">理論在庫（設定が「実数」なら実在庫換算）</t>
    </r>
  </si>
  <si>
    <r>
      <rPr>
        <sz val="10"/>
        <color rgb="FF4E5163"/>
        <rFont val="WenQuanYi Zen Hei"/>
        <family val="2"/>
      </rPr>
      <t xml:space="preserve">発注目安　　 ＝ </t>
    </r>
    <r>
      <rPr>
        <sz val="10"/>
        <color rgb="FF4E5163"/>
        <rFont val="Meiryo UI"/>
        <family val="0"/>
        <charset val="1"/>
      </rPr>
      <t xml:space="preserve">ROUNDUP(</t>
    </r>
    <r>
      <rPr>
        <sz val="10"/>
        <color rgb="FF4E5163"/>
        <rFont val="WenQuanYi Zen Hei"/>
        <family val="2"/>
      </rPr>
      <t xml:space="preserve">必要数 </t>
    </r>
    <r>
      <rPr>
        <sz val="10"/>
        <color rgb="FF4E5163"/>
        <rFont val="Meiryo UI"/>
        <family val="0"/>
        <charset val="1"/>
      </rPr>
      <t xml:space="preserve">÷ </t>
    </r>
    <r>
      <rPr>
        <sz val="10"/>
        <color rgb="FF4E5163"/>
        <rFont val="WenQuanYi Zen Hei"/>
        <family val="2"/>
      </rPr>
      <t xml:space="preserve">発注ロット</t>
    </r>
    <r>
      <rPr>
        <sz val="10"/>
        <color rgb="FF4E5163"/>
        <rFont val="Meiryo UI"/>
        <family val="0"/>
        <charset val="1"/>
      </rPr>
      <t xml:space="preserve">, 0)</t>
    </r>
    <r>
      <rPr>
        <sz val="10"/>
        <color rgb="FF4E5163"/>
        <rFont val="WenQuanYi Zen Hei"/>
        <family val="2"/>
      </rPr>
      <t xml:space="preserve">　※</t>
    </r>
    <r>
      <rPr>
        <sz val="10"/>
        <color rgb="FF4E5163"/>
        <rFont val="Meiryo UI"/>
        <family val="0"/>
        <charset val="1"/>
      </rPr>
      <t xml:space="preserve">0</t>
    </r>
    <r>
      <rPr>
        <sz val="10"/>
        <color rgb="FF4E5163"/>
        <rFont val="WenQuanYi Zen Hei"/>
        <family val="2"/>
      </rPr>
      <t xml:space="preserve">以下は空欄</t>
    </r>
  </si>
  <si>
    <t xml:space="preserve">現行版から変えたところ</t>
  </si>
  <si>
    <r>
      <rPr>
        <sz val="10"/>
        <color rgb="FF4E5163"/>
        <rFont val="WenQuanYi Zen Hei"/>
        <family val="2"/>
      </rPr>
      <t xml:space="preserve">・商品マスタの </t>
    </r>
    <r>
      <rPr>
        <sz val="10"/>
        <color rgb="FF4E5163"/>
        <rFont val="Meiryo UI"/>
        <family val="0"/>
        <charset val="1"/>
      </rPr>
      <t xml:space="preserve">##1</t>
    </r>
    <r>
      <rPr>
        <sz val="10"/>
        <color rgb="FF4E5163"/>
        <rFont val="WenQuanYi Zen Hei"/>
        <family val="2"/>
      </rPr>
      <t xml:space="preserve">〜</t>
    </r>
    <r>
      <rPr>
        <sz val="10"/>
        <color rgb="FF4E5163"/>
        <rFont val="Meiryo UI"/>
        <family val="0"/>
        <charset val="1"/>
      </rPr>
      <t xml:space="preserve">##150</t>
    </r>
    <r>
      <rPr>
        <sz val="10"/>
        <color rgb="FF4E5163"/>
        <rFont val="WenQuanYi Zen Hei"/>
        <family val="2"/>
      </rPr>
      <t xml:space="preserve">（</t>
    </r>
    <r>
      <rPr>
        <sz val="10"/>
        <color rgb="FF4E5163"/>
        <rFont val="Meiryo UI"/>
        <family val="0"/>
        <charset val="1"/>
      </rPr>
      <t xml:space="preserve">323</t>
    </r>
    <r>
      <rPr>
        <sz val="10"/>
        <color rgb="FF4E5163"/>
        <rFont val="WenQuanYi Zen Hei"/>
        <family val="2"/>
      </rPr>
      <t xml:space="preserve">列の横持ち）を、減算マスタの縦持ちに転換しました。</t>
    </r>
  </si>
  <si>
    <r>
      <rPr>
        <sz val="10"/>
        <color rgb="FF4E5163"/>
        <rFont val="WenQuanYi Zen Hei"/>
        <family val="2"/>
      </rPr>
      <t xml:space="preserve">　商品が増えても列を足す必要がなくなり、紐付けの追加は</t>
    </r>
    <r>
      <rPr>
        <sz val="10"/>
        <color rgb="FF4E5163"/>
        <rFont val="Meiryo UI"/>
        <family val="0"/>
        <charset val="1"/>
      </rPr>
      <t xml:space="preserve">CSV</t>
    </r>
    <r>
      <rPr>
        <sz val="10"/>
        <color rgb="FF4E5163"/>
        <rFont val="WenQuanYi Zen Hei"/>
        <family val="2"/>
      </rPr>
      <t xml:space="preserve">の行追加だけで済みます。</t>
    </r>
  </si>
  <si>
    <r>
      <rPr>
        <sz val="10"/>
        <color rgb="FF4E5163"/>
        <rFont val="WenQuanYi Zen Hei"/>
        <family val="2"/>
      </rPr>
      <t xml:space="preserve">・サイズ換算比率（</t>
    </r>
    <r>
      <rPr>
        <sz val="10"/>
        <color rgb="FF4E5163"/>
        <rFont val="Meiryo UI"/>
        <family val="0"/>
        <charset val="1"/>
      </rPr>
      <t xml:space="preserve">S=0.88 / L=1.66</t>
    </r>
    <r>
      <rPr>
        <sz val="10"/>
        <color rgb="FF4E5163"/>
        <rFont val="WenQuanYi Zen Hei"/>
        <family val="2"/>
      </rPr>
      <t xml:space="preserve">）を単一のマスタに集約しました。</t>
    </r>
  </si>
  <si>
    <r>
      <rPr>
        <sz val="10"/>
        <color rgb="FF4E5163"/>
        <rFont val="WenQuanYi Zen Hei"/>
        <family val="2"/>
      </rPr>
      <t xml:space="preserve">・</t>
    </r>
    <r>
      <rPr>
        <sz val="10"/>
        <color rgb="FF4E5163"/>
        <rFont val="Meiryo UI"/>
        <family val="0"/>
        <charset val="1"/>
      </rPr>
      <t xml:space="preserve">VLOOKUP</t>
    </r>
    <r>
      <rPr>
        <sz val="10"/>
        <color rgb="FF4E5163"/>
        <rFont val="WenQuanYi Zen Hei"/>
        <family val="2"/>
      </rPr>
      <t xml:space="preserve">の列番号を数式で管理するのをやめ、</t>
    </r>
    <r>
      <rPr>
        <sz val="10"/>
        <color rgb="FF4E5163"/>
        <rFont val="Meiryo UI"/>
        <family val="0"/>
        <charset val="1"/>
      </rPr>
      <t xml:space="preserve">INDEX/MATCH</t>
    </r>
    <r>
      <rPr>
        <sz val="10"/>
        <color rgb="FF4E5163"/>
        <rFont val="WenQuanYi Zen Hei"/>
        <family val="2"/>
      </rPr>
      <t xml:space="preserve">の直接参照にしました。</t>
    </r>
  </si>
  <si>
    <t xml:space="preserve">・貼付の抜けや型ずれを見つける「取込チェック」を用意しました。</t>
  </si>
  <si>
    <r>
      <rPr>
        <sz val="10"/>
        <color rgb="FF4E5163"/>
        <rFont val="WenQuanYi Zen Hei"/>
        <family val="2"/>
      </rPr>
      <t xml:space="preserve">・数式は</t>
    </r>
    <r>
      <rPr>
        <sz val="10"/>
        <color rgb="FF4E5163"/>
        <rFont val="Meiryo UI"/>
        <family val="0"/>
        <charset val="1"/>
      </rPr>
      <t xml:space="preserve">INDEX/MATCH</t>
    </r>
    <r>
      <rPr>
        <sz val="10"/>
        <color rgb="FF4E5163"/>
        <rFont val="WenQuanYi Zen Hei"/>
        <family val="2"/>
      </rPr>
      <t xml:space="preserve">・</t>
    </r>
    <r>
      <rPr>
        <sz val="10"/>
        <color rgb="FF4E5163"/>
        <rFont val="Meiryo UI"/>
        <family val="0"/>
        <charset val="1"/>
      </rPr>
      <t xml:space="preserve">SUMIFS</t>
    </r>
    <r>
      <rPr>
        <sz val="10"/>
        <color rgb="FF4E5163"/>
        <rFont val="WenQuanYi Zen Hei"/>
        <family val="2"/>
      </rPr>
      <t xml:space="preserve">など旧来関数のみです（</t>
    </r>
    <r>
      <rPr>
        <sz val="10"/>
        <color rgb="FF4E5163"/>
        <rFont val="Meiryo UI"/>
        <family val="0"/>
        <charset val="1"/>
      </rPr>
      <t xml:space="preserve">XLOOKUP</t>
    </r>
    <r>
      <rPr>
        <sz val="10"/>
        <color rgb="FF4E5163"/>
        <rFont val="WenQuanYi Zen Hei"/>
        <family val="2"/>
      </rPr>
      <t xml:space="preserve">・</t>
    </r>
    <r>
      <rPr>
        <sz val="10"/>
        <color rgb="FF4E5163"/>
        <rFont val="Meiryo UI"/>
        <family val="0"/>
        <charset val="1"/>
      </rPr>
      <t xml:space="preserve">LET</t>
    </r>
    <r>
      <rPr>
        <sz val="10"/>
        <color rgb="FF4E5163"/>
        <rFont val="WenQuanYi Zen Hei"/>
        <family val="2"/>
      </rPr>
      <t xml:space="preserve">・スピルは不使用）。</t>
    </r>
  </si>
  <si>
    <t xml:space="preserve">確認をお願いしたいこと</t>
  </si>
  <si>
    <r>
      <rPr>
        <sz val="10"/>
        <color rgb="FF4E5163"/>
        <rFont val="WenQuanYi Zen Hei"/>
        <family val="2"/>
      </rPr>
      <t xml:space="preserve">・イールドは「在庫商品</t>
    </r>
    <r>
      <rPr>
        <sz val="10"/>
        <color rgb="FF4E5163"/>
        <rFont val="Meiryo UI"/>
        <family val="0"/>
        <charset val="1"/>
      </rPr>
      <t xml:space="preserve">1</t>
    </r>
    <r>
      <rPr>
        <sz val="10"/>
        <color rgb="FF4E5163"/>
        <rFont val="WenQuanYi Zen Hei"/>
        <family val="2"/>
      </rPr>
      <t xml:space="preserve">つにつき</t>
    </r>
    <r>
      <rPr>
        <sz val="10"/>
        <color rgb="FF4E5163"/>
        <rFont val="Meiryo UI"/>
        <family val="0"/>
        <charset val="1"/>
      </rPr>
      <t xml:space="preserve">1</t>
    </r>
    <r>
      <rPr>
        <sz val="10"/>
        <color rgb="FF4E5163"/>
        <rFont val="WenQuanYi Zen Hei"/>
        <family val="2"/>
      </rPr>
      <t xml:space="preserve">種類」として引いています（現行の</t>
    </r>
    <r>
      <rPr>
        <sz val="10"/>
        <color rgb="FF4E5163"/>
        <rFont val="Meiryo UI"/>
        <family val="0"/>
        <charset val="1"/>
      </rPr>
      <t xml:space="preserve">VLOOKUP</t>
    </r>
    <r>
      <rPr>
        <sz val="10"/>
        <color rgb="FF4E5163"/>
        <rFont val="WenQuanYi Zen Hei"/>
        <family val="2"/>
      </rPr>
      <t xml:space="preserve">踏襲）。</t>
    </r>
  </si>
  <si>
    <r>
      <rPr>
        <sz val="10"/>
        <color rgb="FF4E5163"/>
        <rFont val="WenQuanYi Zen Hei"/>
        <family val="2"/>
      </rPr>
      <t xml:space="preserve">　同じ在庫商品に複数のイールドが定義されている場合、最初の</t>
    </r>
    <r>
      <rPr>
        <sz val="10"/>
        <color rgb="FF4E5163"/>
        <rFont val="Meiryo UI"/>
        <family val="0"/>
        <charset val="1"/>
      </rPr>
      <t xml:space="preserve">1</t>
    </r>
    <r>
      <rPr>
        <sz val="10"/>
        <color rgb="FF4E5163"/>
        <rFont val="WenQuanYi Zen Hei"/>
        <family val="2"/>
      </rPr>
      <t xml:space="preserve">件が使われます。</t>
    </r>
  </si>
  <si>
    <r>
      <rPr>
        <sz val="10"/>
        <color rgb="FF4E5163"/>
        <rFont val="WenQuanYi Zen Hei"/>
        <family val="2"/>
      </rPr>
      <t xml:space="preserve">・温度区分（常温／冷凍／飲料）は商品マスタの手入力です。</t>
    </r>
    <r>
      <rPr>
        <sz val="10"/>
        <color rgb="FF4E5163"/>
        <rFont val="Meiryo UI"/>
        <family val="0"/>
        <charset val="1"/>
      </rPr>
      <t xml:space="preserve">CSV</t>
    </r>
    <r>
      <rPr>
        <sz val="10"/>
        <color rgb="FF4E5163"/>
        <rFont val="WenQuanYi Zen Hei"/>
        <family val="2"/>
      </rPr>
      <t xml:space="preserve">から判定できるなら教えてください。</t>
    </r>
  </si>
  <si>
    <r>
      <rPr>
        <sz val="10"/>
        <color rgb="FF4E5163"/>
        <rFont val="WenQuanYi Zen Hei"/>
        <family val="2"/>
      </rPr>
      <t xml:space="preserve">・分納の</t>
    </r>
    <r>
      <rPr>
        <sz val="10"/>
        <color rgb="FF4E5163"/>
        <rFont val="Meiryo UI"/>
        <family val="0"/>
        <charset val="1"/>
      </rPr>
      <t xml:space="preserve">11</t>
    </r>
    <r>
      <rPr>
        <sz val="10"/>
        <color rgb="FF4E5163"/>
        <rFont val="WenQuanYi Zen Hei"/>
        <family val="2"/>
      </rPr>
      <t xml:space="preserve">日は可変にしてありますが、配送サイクル固定かどうかの確認が要ります。</t>
    </r>
  </si>
  <si>
    <r>
      <rPr>
        <b val="true"/>
        <sz val="15"/>
        <color rgb="FF1B1D24"/>
        <rFont val="Meiryo UI"/>
        <family val="0"/>
        <charset val="1"/>
      </rPr>
      <t xml:space="preserve">TOP</t>
    </r>
    <r>
      <rPr>
        <b val="true"/>
        <sz val="15"/>
        <color rgb="FF1B1D24"/>
        <rFont val="WenQuanYi Zen Hei"/>
        <family val="2"/>
      </rPr>
      <t xml:space="preserve">（設定）</t>
    </r>
  </si>
  <si>
    <t xml:space="preserve">黄色のセルを入力・選択してください。</t>
  </si>
  <si>
    <t xml:space="preserve">自劇場コード</t>
  </si>
  <si>
    <t xml:space="preserve">0761</t>
  </si>
  <si>
    <r>
      <rPr>
        <sz val="9"/>
        <color rgb="FF7A7D90"/>
        <rFont val="WenQuanYi Zen Hei"/>
        <family val="2"/>
      </rPr>
      <t xml:space="preserve">劇場マスタから選びます。</t>
    </r>
    <r>
      <rPr>
        <sz val="9"/>
        <color rgb="FF7A7D90"/>
        <rFont val="Meiryo UI"/>
        <family val="0"/>
        <charset val="1"/>
      </rPr>
      <t xml:space="preserve">CSV</t>
    </r>
    <r>
      <rPr>
        <sz val="9"/>
        <color rgb="FF7A7D90"/>
        <rFont val="WenQuanYi Zen Hei"/>
        <family val="2"/>
      </rPr>
      <t xml:space="preserve">の劇場コードと一致させてください。</t>
    </r>
  </si>
  <si>
    <t xml:space="preserve">劇場名</t>
  </si>
  <si>
    <t xml:space="preserve">劇場マスタから自動取得します。</t>
  </si>
  <si>
    <t xml:space="preserve">劇場タイプ</t>
  </si>
  <si>
    <t xml:space="preserve">ポップコーン豆の商品コードを切り替えます（通常劇場／前田農産／ライスト）。</t>
  </si>
  <si>
    <t xml:space="preserve">発注日</t>
  </si>
  <si>
    <t xml:space="preserve">発注する日です。動員計画の起点になります。</t>
  </si>
  <si>
    <t xml:space="preserve">分納日数</t>
  </si>
  <si>
    <r>
      <rPr>
        <sz val="9"/>
        <color rgb="FF7A7D90"/>
        <rFont val="WenQuanYi Zen Hei"/>
        <family val="2"/>
      </rPr>
      <t xml:space="preserve">冷凍品・飲料品の分納スケジュールの日数です（現行は</t>
    </r>
    <r>
      <rPr>
        <sz val="9"/>
        <color rgb="FF7A7D90"/>
        <rFont val="Meiryo UI"/>
        <family val="0"/>
        <charset val="1"/>
      </rPr>
      <t xml:space="preserve">11</t>
    </r>
    <r>
      <rPr>
        <sz val="9"/>
        <color rgb="FF7A7D90"/>
        <rFont val="WenQuanYi Zen Hei"/>
        <family val="2"/>
      </rPr>
      <t xml:space="preserve">日固定）。</t>
    </r>
  </si>
  <si>
    <t xml:space="preserve">参照購買率</t>
  </si>
  <si>
    <r>
      <rPr>
        <b val="true"/>
        <sz val="11"/>
        <color rgb="FF7A5200"/>
        <rFont val="WenQuanYi Zen Hei"/>
        <family val="2"/>
      </rPr>
      <t xml:space="preserve">【期間</t>
    </r>
    <r>
      <rPr>
        <b val="true"/>
        <sz val="11"/>
        <color rgb="FF7A5200"/>
        <rFont val="Meiryo UI"/>
        <family val="0"/>
        <charset val="1"/>
      </rPr>
      <t xml:space="preserve">A</t>
    </r>
    <r>
      <rPr>
        <b val="true"/>
        <sz val="11"/>
        <color rgb="FF7A5200"/>
        <rFont val="WenQuanYi Zen Hei"/>
        <family val="2"/>
      </rPr>
      <t xml:space="preserve">】</t>
    </r>
  </si>
  <si>
    <t xml:space="preserve">購買率をどの期間の実績から取るかを選びます。</t>
  </si>
  <si>
    <t xml:space="preserve">動員見込み調整値</t>
  </si>
  <si>
    <r>
      <rPr>
        <sz val="9"/>
        <color rgb="FF7A7D90"/>
        <rFont val="WenQuanYi Zen Hei"/>
        <family val="2"/>
      </rPr>
      <t xml:space="preserve">日別動員見込みに掛ける係数です（現行の既定は</t>
    </r>
    <r>
      <rPr>
        <sz val="9"/>
        <color rgb="FF7A7D90"/>
        <rFont val="Meiryo UI"/>
        <family val="0"/>
        <charset val="1"/>
      </rPr>
      <t xml:space="preserve">120%</t>
    </r>
    <r>
      <rPr>
        <sz val="9"/>
        <color rgb="FF7A7D90"/>
        <rFont val="WenQuanYi Zen Hei"/>
        <family val="2"/>
      </rPr>
      <t xml:space="preserve">）。</t>
    </r>
  </si>
  <si>
    <r>
      <rPr>
        <b val="true"/>
        <sz val="11"/>
        <color rgb="FF1B1D24"/>
        <rFont val="WenQuanYi Zen Hei"/>
        <family val="2"/>
      </rPr>
      <t xml:space="preserve">【期間</t>
    </r>
    <r>
      <rPr>
        <b val="true"/>
        <sz val="11"/>
        <color rgb="FF1B1D24"/>
        <rFont val="Meiryo UI"/>
        <family val="0"/>
        <charset val="1"/>
      </rPr>
      <t xml:space="preserve">A</t>
    </r>
    <r>
      <rPr>
        <b val="true"/>
        <sz val="11"/>
        <color rgb="FF1B1D24"/>
        <rFont val="WenQuanYi Zen Hei"/>
        <family val="2"/>
      </rPr>
      <t xml:space="preserve">】実動員</t>
    </r>
  </si>
  <si>
    <t xml:space="preserve">予算実績管理表の 有料＋無料 の合計です。</t>
  </si>
  <si>
    <r>
      <rPr>
        <b val="true"/>
        <sz val="11"/>
        <color rgb="FF1B1D24"/>
        <rFont val="WenQuanYi Zen Hei"/>
        <family val="2"/>
      </rPr>
      <t xml:space="preserve">【期間</t>
    </r>
    <r>
      <rPr>
        <b val="true"/>
        <sz val="11"/>
        <color rgb="FF1B1D24"/>
        <rFont val="Meiryo UI"/>
        <family val="0"/>
        <charset val="1"/>
      </rPr>
      <t xml:space="preserve">B</t>
    </r>
    <r>
      <rPr>
        <b val="true"/>
        <sz val="11"/>
        <color rgb="FF1B1D24"/>
        <rFont val="WenQuanYi Zen Hei"/>
        <family val="2"/>
      </rPr>
      <t xml:space="preserve">】実動員</t>
    </r>
  </si>
  <si>
    <t xml:space="preserve">同上。</t>
  </si>
  <si>
    <r>
      <rPr>
        <b val="true"/>
        <sz val="11"/>
        <color rgb="FF1B1D24"/>
        <rFont val="WenQuanYi Zen Hei"/>
        <family val="2"/>
      </rPr>
      <t xml:space="preserve">【期間</t>
    </r>
    <r>
      <rPr>
        <b val="true"/>
        <sz val="11"/>
        <color rgb="FF1B1D24"/>
        <rFont val="Meiryo UI"/>
        <family val="0"/>
        <charset val="1"/>
      </rPr>
      <t xml:space="preserve">C</t>
    </r>
    <r>
      <rPr>
        <b val="true"/>
        <sz val="11"/>
        <color rgb="FF1B1D24"/>
        <rFont val="WenQuanYi Zen Hei"/>
        <family val="2"/>
      </rPr>
      <t xml:space="preserve">】実動員</t>
    </r>
  </si>
  <si>
    <t xml:space="preserve">期間合計動員</t>
  </si>
  <si>
    <t xml:space="preserve">動員計画の日別見込みの合計です（調整値を掛ける前）。</t>
  </si>
  <si>
    <t xml:space="preserve">調整後動員</t>
  </si>
  <si>
    <r>
      <rPr>
        <sz val="9"/>
        <color rgb="FF7A7D90"/>
        <rFont val="WenQuanYi Zen Hei"/>
        <family val="2"/>
      </rPr>
      <t xml:space="preserve">すべての発注計算の需要ドライバです（期間合計動員 </t>
    </r>
    <r>
      <rPr>
        <sz val="9"/>
        <color rgb="FF7A7D90"/>
        <rFont val="Meiryo UI"/>
        <family val="0"/>
        <charset val="1"/>
      </rPr>
      <t xml:space="preserve">× </t>
    </r>
    <r>
      <rPr>
        <sz val="9"/>
        <color rgb="FF7A7D90"/>
        <rFont val="WenQuanYi Zen Hei"/>
        <family val="2"/>
      </rPr>
      <t xml:space="preserve">調整値）。</t>
    </r>
  </si>
  <si>
    <t xml:space="preserve">発注担当者</t>
  </si>
  <si>
    <t xml:space="preserve">発注書に記載されます。</t>
  </si>
  <si>
    <t xml:space="preserve">ポップコーン豆の商品コード（劇場タイプ別）</t>
  </si>
  <si>
    <t xml:space="preserve">通常劇場</t>
  </si>
  <si>
    <t xml:space="preserve">1812000007106</t>
  </si>
  <si>
    <t xml:space="preserve">前田農産</t>
  </si>
  <si>
    <t xml:space="preserve">1812000011561</t>
  </si>
  <si>
    <t xml:space="preserve">ライスト</t>
  </si>
  <si>
    <t xml:space="preserve">1812000011387</t>
  </si>
  <si>
    <t xml:space="preserve">採用する豆の商品コード</t>
  </si>
  <si>
    <t xml:space="preserve">タイトル</t>
  </si>
  <si>
    <t xml:space="preserve">劇場コード</t>
  </si>
  <si>
    <t xml:space="preserve">対象期間開始</t>
  </si>
  <si>
    <t xml:space="preserve">対象期間終了</t>
  </si>
  <si>
    <t xml:space="preserve">大分類コード</t>
  </si>
  <si>
    <t xml:space="preserve">小分類コード</t>
  </si>
  <si>
    <t xml:space="preserve">分類名</t>
  </si>
  <si>
    <t xml:space="preserve">作品コード</t>
  </si>
  <si>
    <t xml:space="preserve">作品名</t>
  </si>
  <si>
    <t xml:space="preserve">支払先コード</t>
  </si>
  <si>
    <t xml:space="preserve">支払先名</t>
  </si>
  <si>
    <t xml:space="preserve">商品コード</t>
  </si>
  <si>
    <t xml:space="preserve">商品名</t>
  </si>
  <si>
    <t xml:space="preserve">買取区分</t>
  </si>
  <si>
    <t xml:space="preserve">買取区分名</t>
  </si>
  <si>
    <t xml:space="preserve">前日残数</t>
  </si>
  <si>
    <t xml:space="preserve">仕入数</t>
  </si>
  <si>
    <t xml:space="preserve">移動入庫数</t>
  </si>
  <si>
    <t xml:space="preserve">返品数</t>
  </si>
  <si>
    <t xml:space="preserve">廃棄数</t>
  </si>
  <si>
    <t xml:space="preserve">移動出庫数</t>
  </si>
  <si>
    <t xml:space="preserve">差異数</t>
  </si>
  <si>
    <t xml:space="preserve">資産廃棄数</t>
  </si>
  <si>
    <t xml:space="preserve">減算数</t>
  </si>
  <si>
    <t xml:space="preserve">残数（理論在庫）</t>
  </si>
  <si>
    <t xml:space="preserve">売上数（販売数）</t>
  </si>
  <si>
    <t xml:space="preserve">売上金額</t>
  </si>
  <si>
    <t xml:space="preserve">売上原価</t>
  </si>
  <si>
    <t xml:space="preserve">仕入先商品コード</t>
  </si>
  <si>
    <r>
      <rPr>
        <b val="true"/>
        <sz val="15"/>
        <color rgb="FF1B1D24"/>
        <rFont val="WenQuanYi Zen Hei"/>
        <family val="2"/>
      </rPr>
      <t xml:space="preserve">①在庫</t>
    </r>
    <r>
      <rPr>
        <b val="true"/>
        <sz val="15"/>
        <color rgb="FF1B1D24"/>
        <rFont val="Meiryo UI"/>
        <family val="0"/>
        <charset val="1"/>
      </rPr>
      <t xml:space="preserve">CSV</t>
    </r>
    <r>
      <rPr>
        <b val="true"/>
        <sz val="15"/>
        <color rgb="FF1B1D24"/>
        <rFont val="WenQuanYi Zen Hei"/>
        <family val="2"/>
      </rPr>
      <t xml:space="preserve">（発注日）</t>
    </r>
  </si>
  <si>
    <r>
      <rPr>
        <sz val="9"/>
        <color rgb="FF7A7D90"/>
        <rFont val="WenQuanYi Zen Hei"/>
        <family val="2"/>
      </rPr>
      <t xml:space="preserve">発注日時点の理論在庫です。</t>
    </r>
    <r>
      <rPr>
        <sz val="9"/>
        <color rgb="FF7A7D90"/>
        <rFont val="Meiryo UI"/>
        <family val="0"/>
        <charset val="1"/>
      </rPr>
      <t xml:space="preserve">Z</t>
    </r>
    <r>
      <rPr>
        <sz val="9"/>
        <color rgb="FF7A7D90"/>
        <rFont val="WenQuanYi Zen Hei"/>
        <family val="2"/>
      </rPr>
      <t xml:space="preserve">列（残数）が理論在庫になります。　データ行を </t>
    </r>
    <r>
      <rPr>
        <sz val="9"/>
        <color rgb="FF7A7D90"/>
        <rFont val="Meiryo UI"/>
        <family val="0"/>
        <charset val="1"/>
      </rPr>
      <t xml:space="preserve">A2 </t>
    </r>
    <r>
      <rPr>
        <sz val="9"/>
        <color rgb="FF7A7D90"/>
        <rFont val="WenQuanYi Zen Hei"/>
        <family val="2"/>
      </rPr>
      <t xml:space="preserve">セルから貼り付けてください（見出し行は不要です）。</t>
    </r>
  </si>
  <si>
    <r>
      <rPr>
        <b val="true"/>
        <sz val="15"/>
        <color rgb="FF1B1D24"/>
        <rFont val="WenQuanYi Zen Hei"/>
        <family val="2"/>
      </rPr>
      <t xml:space="preserve">②実績</t>
    </r>
    <r>
      <rPr>
        <b val="true"/>
        <sz val="15"/>
        <color rgb="FF1B1D24"/>
        <rFont val="Meiryo UI"/>
        <family val="0"/>
        <charset val="1"/>
      </rPr>
      <t xml:space="preserve">CSV</t>
    </r>
    <r>
      <rPr>
        <b val="true"/>
        <sz val="15"/>
        <color rgb="FF1B1D24"/>
        <rFont val="WenQuanYi Zen Hei"/>
        <family val="2"/>
      </rPr>
      <t xml:space="preserve">（期間</t>
    </r>
    <r>
      <rPr>
        <b val="true"/>
        <sz val="15"/>
        <color rgb="FF1B1D24"/>
        <rFont val="Meiryo UI"/>
        <family val="0"/>
        <charset val="1"/>
      </rPr>
      <t xml:space="preserve">A</t>
    </r>
    <r>
      <rPr>
        <b val="true"/>
        <sz val="15"/>
        <color rgb="FF1B1D24"/>
        <rFont val="WenQuanYi Zen Hei"/>
        <family val="2"/>
      </rPr>
      <t xml:space="preserve">）</t>
    </r>
  </si>
  <si>
    <r>
      <rPr>
        <sz val="9"/>
        <color rgb="FF7A7D90"/>
        <rFont val="WenQuanYi Zen Hei"/>
        <family val="2"/>
      </rPr>
      <t xml:space="preserve">購買率を出すための販売実績です。　データ行を </t>
    </r>
    <r>
      <rPr>
        <sz val="9"/>
        <color rgb="FF7A7D90"/>
        <rFont val="Meiryo UI"/>
        <family val="0"/>
        <charset val="1"/>
      </rPr>
      <t xml:space="preserve">A2 </t>
    </r>
    <r>
      <rPr>
        <sz val="9"/>
        <color rgb="FF7A7D90"/>
        <rFont val="WenQuanYi Zen Hei"/>
        <family val="2"/>
      </rPr>
      <t xml:space="preserve">セルから貼り付けてください（見出し行は不要です）。</t>
    </r>
  </si>
  <si>
    <r>
      <rPr>
        <b val="true"/>
        <sz val="15"/>
        <color rgb="FF1B1D24"/>
        <rFont val="WenQuanYi Zen Hei"/>
        <family val="2"/>
      </rPr>
      <t xml:space="preserve">③実績</t>
    </r>
    <r>
      <rPr>
        <b val="true"/>
        <sz val="15"/>
        <color rgb="FF1B1D24"/>
        <rFont val="Meiryo UI"/>
        <family val="0"/>
        <charset val="1"/>
      </rPr>
      <t xml:space="preserve">CSV</t>
    </r>
    <r>
      <rPr>
        <b val="true"/>
        <sz val="15"/>
        <color rgb="FF1B1D24"/>
        <rFont val="WenQuanYi Zen Hei"/>
        <family val="2"/>
      </rPr>
      <t xml:space="preserve">（期間</t>
    </r>
    <r>
      <rPr>
        <b val="true"/>
        <sz val="15"/>
        <color rgb="FF1B1D24"/>
        <rFont val="Meiryo UI"/>
        <family val="0"/>
        <charset val="1"/>
      </rPr>
      <t xml:space="preserve">B</t>
    </r>
    <r>
      <rPr>
        <b val="true"/>
        <sz val="15"/>
        <color rgb="FF1B1D24"/>
        <rFont val="WenQuanYi Zen Hei"/>
        <family val="2"/>
      </rPr>
      <t xml:space="preserve">）</t>
    </r>
  </si>
  <si>
    <r>
      <rPr>
        <sz val="9"/>
        <color rgb="FF7A7D90"/>
        <rFont val="WenQuanYi Zen Hei"/>
        <family val="2"/>
      </rPr>
      <t xml:space="preserve">同上。　データ行を </t>
    </r>
    <r>
      <rPr>
        <sz val="9"/>
        <color rgb="FF7A7D90"/>
        <rFont val="Meiryo UI"/>
        <family val="0"/>
        <charset val="1"/>
      </rPr>
      <t xml:space="preserve">A2 </t>
    </r>
    <r>
      <rPr>
        <sz val="9"/>
        <color rgb="FF7A7D90"/>
        <rFont val="WenQuanYi Zen Hei"/>
        <family val="2"/>
      </rPr>
      <t xml:space="preserve">セルから貼り付けてください（見出し行は不要です）。</t>
    </r>
  </si>
  <si>
    <r>
      <rPr>
        <b val="true"/>
        <sz val="15"/>
        <color rgb="FF1B1D24"/>
        <rFont val="WenQuanYi Zen Hei"/>
        <family val="2"/>
      </rPr>
      <t xml:space="preserve">④実績</t>
    </r>
    <r>
      <rPr>
        <b val="true"/>
        <sz val="15"/>
        <color rgb="FF1B1D24"/>
        <rFont val="Meiryo UI"/>
        <family val="0"/>
        <charset val="1"/>
      </rPr>
      <t xml:space="preserve">CSV</t>
    </r>
    <r>
      <rPr>
        <b val="true"/>
        <sz val="15"/>
        <color rgb="FF1B1D24"/>
        <rFont val="WenQuanYi Zen Hei"/>
        <family val="2"/>
      </rPr>
      <t xml:space="preserve">（期間</t>
    </r>
    <r>
      <rPr>
        <b val="true"/>
        <sz val="15"/>
        <color rgb="FF1B1D24"/>
        <rFont val="Meiryo UI"/>
        <family val="0"/>
        <charset val="1"/>
      </rPr>
      <t xml:space="preserve">C</t>
    </r>
    <r>
      <rPr>
        <b val="true"/>
        <sz val="15"/>
        <color rgb="FF1B1D24"/>
        <rFont val="WenQuanYi Zen Hei"/>
        <family val="2"/>
      </rPr>
      <t xml:space="preserve">）</t>
    </r>
  </si>
  <si>
    <t xml:space="preserve">販売商品コード</t>
  </si>
  <si>
    <t xml:space="preserve">販売商品名</t>
  </si>
  <si>
    <t xml:space="preserve">適用開始日</t>
  </si>
  <si>
    <t xml:space="preserve">減算商品コード</t>
  </si>
  <si>
    <t xml:space="preserve">減算商品名</t>
  </si>
  <si>
    <t xml:space="preserve">必要販売数量（イールド）</t>
  </si>
  <si>
    <t xml:space="preserve">使用量</t>
  </si>
  <si>
    <t xml:space="preserve">適用</t>
  </si>
  <si>
    <t xml:space="preserve">販売商品の購買率</t>
  </si>
  <si>
    <r>
      <rPr>
        <b val="true"/>
        <sz val="15"/>
        <color rgb="FF1B1D24"/>
        <rFont val="WenQuanYi Zen Hei"/>
        <family val="2"/>
      </rPr>
      <t xml:space="preserve">⑤減算マスタ</t>
    </r>
    <r>
      <rPr>
        <b val="true"/>
        <sz val="15"/>
        <color rgb="FF1B1D24"/>
        <rFont val="Meiryo UI"/>
        <family val="0"/>
        <charset val="1"/>
      </rPr>
      <t xml:space="preserve">CSV</t>
    </r>
    <r>
      <rPr>
        <b val="true"/>
        <sz val="15"/>
        <color rgb="FF1B1D24"/>
        <rFont val="WenQuanYi Zen Hei"/>
        <family val="2"/>
      </rPr>
      <t xml:space="preserve">（イールド）</t>
    </r>
  </si>
  <si>
    <r>
      <rPr>
        <sz val="9"/>
        <color rgb="FF7A7D90"/>
        <rFont val="Meiryo UI"/>
        <family val="0"/>
        <charset val="1"/>
      </rPr>
      <t xml:space="preserve">HELLO</t>
    </r>
    <r>
      <rPr>
        <sz val="9"/>
        <color rgb="FF7A7D90"/>
        <rFont val="WenQuanYi Zen Hei"/>
        <family val="2"/>
      </rPr>
      <t xml:space="preserve">『在庫減算マスタ一覧』のデータ行を </t>
    </r>
    <r>
      <rPr>
        <sz val="9"/>
        <color rgb="FF7A7D90"/>
        <rFont val="Meiryo UI"/>
        <family val="0"/>
        <charset val="1"/>
      </rPr>
      <t xml:space="preserve">A2 </t>
    </r>
    <r>
      <rPr>
        <sz val="9"/>
        <color rgb="FF7A7D90"/>
        <rFont val="WenQuanYi Zen Hei"/>
        <family val="2"/>
      </rPr>
      <t xml:space="preserve">セルから貼り付けてください。販売商品</t>
    </r>
    <r>
      <rPr>
        <sz val="9"/>
        <color rgb="FF7A7D90"/>
        <rFont val="Meiryo UI"/>
        <family val="0"/>
        <charset val="1"/>
      </rPr>
      <t xml:space="preserve">1</t>
    </r>
    <r>
      <rPr>
        <sz val="9"/>
        <color rgb="FF7A7D90"/>
        <rFont val="WenQuanYi Zen Hei"/>
        <family val="2"/>
      </rPr>
      <t xml:space="preserve">つが、どの在庫商品をいくつ減らすかの定義です。</t>
    </r>
  </si>
  <si>
    <t xml:space="preserve">SYOUHIN_CD</t>
  </si>
  <si>
    <t xml:space="preserve">（予備）</t>
  </si>
  <si>
    <t xml:space="preserve">SYOUHIN_NM</t>
  </si>
  <si>
    <r>
      <rPr>
        <b val="true"/>
        <sz val="10"/>
        <color rgb="FF4E5163"/>
        <rFont val="Meiryo UI"/>
        <family val="0"/>
        <charset val="1"/>
      </rPr>
      <t xml:space="preserve">IRISU</t>
    </r>
    <r>
      <rPr>
        <b val="true"/>
        <sz val="10"/>
        <color rgb="FF4E5163"/>
        <rFont val="WenQuanYi Zen Hei"/>
        <family val="2"/>
      </rPr>
      <t xml:space="preserve">（発注ロット）</t>
    </r>
  </si>
  <si>
    <t xml:space="preserve">SIIRE_TANKA</t>
  </si>
  <si>
    <t xml:space="preserve">TORIATUKAI_KBN</t>
  </si>
  <si>
    <t xml:space="preserve">IRISU_PACK</t>
  </si>
  <si>
    <t xml:space="preserve">TANAOROSI_CASE</t>
  </si>
  <si>
    <t xml:space="preserve">TANAOROSI_PACK</t>
  </si>
  <si>
    <t xml:space="preserve">TANAOROSI_BARA</t>
  </si>
  <si>
    <r>
      <rPr>
        <b val="true"/>
        <sz val="15"/>
        <color rgb="FF1B1D24"/>
        <rFont val="WenQuanYi Zen Hei"/>
        <family val="2"/>
      </rPr>
      <t xml:space="preserve">⑥商品照会</t>
    </r>
    <r>
      <rPr>
        <b val="true"/>
        <sz val="15"/>
        <color rgb="FF1B1D24"/>
        <rFont val="Meiryo UI"/>
        <family val="0"/>
        <charset val="1"/>
      </rPr>
      <t xml:space="preserve">CSV</t>
    </r>
  </si>
  <si>
    <r>
      <rPr>
        <sz val="9"/>
        <color rgb="FF7A7D90"/>
        <rFont val="Meiryo UI"/>
        <family val="0"/>
        <charset val="1"/>
      </rPr>
      <t xml:space="preserve">HELLO</t>
    </r>
    <r>
      <rPr>
        <sz val="9"/>
        <color rgb="FF7A7D90"/>
        <rFont val="WenQuanYi Zen Hei"/>
        <family val="2"/>
      </rPr>
      <t xml:space="preserve">『商品一覧照会』のデータ行を </t>
    </r>
    <r>
      <rPr>
        <sz val="9"/>
        <color rgb="FF7A7D90"/>
        <rFont val="Meiryo UI"/>
        <family val="0"/>
        <charset val="1"/>
      </rPr>
      <t xml:space="preserve">A2 </t>
    </r>
    <r>
      <rPr>
        <sz val="9"/>
        <color rgb="FF7A7D90"/>
        <rFont val="WenQuanYi Zen Hei"/>
        <family val="2"/>
      </rPr>
      <t xml:space="preserve">セルから貼り付けてください。発注ロット・仕入単価・パック入り数の出どころです。</t>
    </r>
  </si>
  <si>
    <t xml:space="preserve">発注日からの日別動員見込みです。ここが来場者予測の唯一の入力場所です。</t>
  </si>
  <si>
    <t xml:space="preserve">自動</t>
  </si>
  <si>
    <t xml:space="preserve">入力</t>
  </si>
  <si>
    <t xml:space="preserve">日付</t>
  </si>
  <si>
    <t xml:space="preserve">曜日</t>
  </si>
  <si>
    <t xml:space="preserve">日別動員見込み</t>
  </si>
  <si>
    <t xml:space="preserve">主な作品・備考</t>
  </si>
  <si>
    <r>
      <rPr>
        <sz val="9"/>
        <color rgb="FF7A7D90"/>
        <rFont val="Meiryo UI"/>
        <family val="0"/>
        <charset val="1"/>
      </rPr>
      <t xml:space="preserve">CSV</t>
    </r>
    <r>
      <rPr>
        <sz val="9"/>
        <color rgb="FF7A7D90"/>
        <rFont val="WenQuanYi Zen Hei"/>
        <family val="2"/>
      </rPr>
      <t xml:space="preserve">を貼り替えたら、まずここを見てください。想定と違う数字が出ていたら取込ミスです。</t>
    </r>
  </si>
  <si>
    <t xml:space="preserve">チェック項目</t>
  </si>
  <si>
    <t xml:space="preserve">結果</t>
  </si>
  <si>
    <t xml:space="preserve">判定</t>
  </si>
  <si>
    <t xml:space="preserve">意味</t>
  </si>
  <si>
    <r>
      <rPr>
        <sz val="11"/>
        <color rgb="FF1B1D24"/>
        <rFont val="WenQuanYi Zen Hei"/>
        <family val="2"/>
      </rPr>
      <t xml:space="preserve">①在庫</t>
    </r>
    <r>
      <rPr>
        <sz val="11"/>
        <color rgb="FF1B1D24"/>
        <rFont val="Meiryo UI"/>
        <family val="0"/>
        <charset val="1"/>
      </rPr>
      <t xml:space="preserve">CSV </t>
    </r>
    <r>
      <rPr>
        <sz val="11"/>
        <color rgb="FF1B1D24"/>
        <rFont val="WenQuanYi Zen Hei"/>
        <family val="2"/>
      </rPr>
      <t xml:space="preserve">行数</t>
    </r>
  </si>
  <si>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なら未貼付です。</t>
    </r>
  </si>
  <si>
    <t xml:space="preserve">　うち自劇場ぶん</t>
  </si>
  <si>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のままなら劇場コードの型がずれています（先頭ゼロの脱落）。</t>
    </r>
  </si>
  <si>
    <r>
      <rPr>
        <sz val="11"/>
        <color rgb="FF1B1D24"/>
        <rFont val="WenQuanYi Zen Hei"/>
        <family val="2"/>
      </rPr>
      <t xml:space="preserve">②実績</t>
    </r>
    <r>
      <rPr>
        <sz val="11"/>
        <color rgb="FF1B1D24"/>
        <rFont val="Meiryo UI"/>
        <family val="0"/>
        <charset val="1"/>
      </rPr>
      <t xml:space="preserve">CSV_</t>
    </r>
    <r>
      <rPr>
        <sz val="11"/>
        <color rgb="FF1B1D24"/>
        <rFont val="WenQuanYi Zen Hei"/>
        <family val="2"/>
      </rPr>
      <t xml:space="preserve">期間</t>
    </r>
    <r>
      <rPr>
        <sz val="11"/>
        <color rgb="FF1B1D24"/>
        <rFont val="Meiryo UI"/>
        <family val="0"/>
        <charset val="1"/>
      </rPr>
      <t xml:space="preserve">A </t>
    </r>
    <r>
      <rPr>
        <sz val="11"/>
        <color rgb="FF1B1D24"/>
        <rFont val="WenQuanYi Zen Hei"/>
        <family val="2"/>
      </rPr>
      <t xml:space="preserve">行数</t>
    </r>
  </si>
  <si>
    <t xml:space="preserve">購買率の元になります。</t>
  </si>
  <si>
    <r>
      <rPr>
        <sz val="11"/>
        <color rgb="FF1B1D24"/>
        <rFont val="WenQuanYi Zen Hei"/>
        <family val="2"/>
      </rPr>
      <t xml:space="preserve">③実績</t>
    </r>
    <r>
      <rPr>
        <sz val="11"/>
        <color rgb="FF1B1D24"/>
        <rFont val="Meiryo UI"/>
        <family val="0"/>
        <charset val="1"/>
      </rPr>
      <t xml:space="preserve">CSV_</t>
    </r>
    <r>
      <rPr>
        <sz val="11"/>
        <color rgb="FF1B1D24"/>
        <rFont val="WenQuanYi Zen Hei"/>
        <family val="2"/>
      </rPr>
      <t xml:space="preserve">期間</t>
    </r>
    <r>
      <rPr>
        <sz val="11"/>
        <color rgb="FF1B1D24"/>
        <rFont val="Meiryo UI"/>
        <family val="0"/>
        <charset val="1"/>
      </rPr>
      <t xml:space="preserve">B </t>
    </r>
    <r>
      <rPr>
        <sz val="11"/>
        <color rgb="FF1B1D24"/>
        <rFont val="WenQuanYi Zen Hei"/>
        <family val="2"/>
      </rPr>
      <t xml:space="preserve">行数</t>
    </r>
  </si>
  <si>
    <r>
      <rPr>
        <sz val="11"/>
        <color rgb="FF1B1D24"/>
        <rFont val="WenQuanYi Zen Hei"/>
        <family val="2"/>
      </rPr>
      <t xml:space="preserve">期間</t>
    </r>
    <r>
      <rPr>
        <sz val="11"/>
        <color rgb="FF1B1D24"/>
        <rFont val="Meiryo UI"/>
        <family val="0"/>
        <charset val="1"/>
      </rPr>
      <t xml:space="preserve">B</t>
    </r>
    <r>
      <rPr>
        <sz val="11"/>
        <color rgb="FF1B1D24"/>
        <rFont val="WenQuanYi Zen Hei"/>
        <family val="2"/>
      </rPr>
      <t xml:space="preserve">購買率を使う場合に必要です。</t>
    </r>
  </si>
  <si>
    <r>
      <rPr>
        <sz val="11"/>
        <color rgb="FF1B1D24"/>
        <rFont val="WenQuanYi Zen Hei"/>
        <family val="2"/>
      </rPr>
      <t xml:space="preserve">④実績</t>
    </r>
    <r>
      <rPr>
        <sz val="11"/>
        <color rgb="FF1B1D24"/>
        <rFont val="Meiryo UI"/>
        <family val="0"/>
        <charset val="1"/>
      </rPr>
      <t xml:space="preserve">CSV_</t>
    </r>
    <r>
      <rPr>
        <sz val="11"/>
        <color rgb="FF1B1D24"/>
        <rFont val="WenQuanYi Zen Hei"/>
        <family val="2"/>
      </rPr>
      <t xml:space="preserve">期間</t>
    </r>
    <r>
      <rPr>
        <sz val="11"/>
        <color rgb="FF1B1D24"/>
        <rFont val="Meiryo UI"/>
        <family val="0"/>
        <charset val="1"/>
      </rPr>
      <t xml:space="preserve">C </t>
    </r>
    <r>
      <rPr>
        <sz val="11"/>
        <color rgb="FF1B1D24"/>
        <rFont val="WenQuanYi Zen Hei"/>
        <family val="2"/>
      </rPr>
      <t xml:space="preserve">行数</t>
    </r>
  </si>
  <si>
    <r>
      <rPr>
        <sz val="11"/>
        <color rgb="FF1B1D24"/>
        <rFont val="WenQuanYi Zen Hei"/>
        <family val="2"/>
      </rPr>
      <t xml:space="preserve">期間</t>
    </r>
    <r>
      <rPr>
        <sz val="11"/>
        <color rgb="FF1B1D24"/>
        <rFont val="Meiryo UI"/>
        <family val="0"/>
        <charset val="1"/>
      </rPr>
      <t xml:space="preserve">C</t>
    </r>
    <r>
      <rPr>
        <sz val="11"/>
        <color rgb="FF1B1D24"/>
        <rFont val="WenQuanYi Zen Hei"/>
        <family val="2"/>
      </rPr>
      <t xml:space="preserve">購買率を使う場合に必要です。</t>
    </r>
  </si>
  <si>
    <t xml:space="preserve">⑤減算マスタ 行数</t>
  </si>
  <si>
    <r>
      <rPr>
        <sz val="11"/>
        <color rgb="FF1B1D24"/>
        <rFont val="WenQuanYi Zen Hei"/>
        <family val="2"/>
      </rPr>
      <t xml:space="preserve">イールドの元です。</t>
    </r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なら購買率が全て</t>
    </r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になります。</t>
    </r>
  </si>
  <si>
    <t xml:space="preserve">　うち自劇場に適用</t>
  </si>
  <si>
    <r>
      <rPr>
        <sz val="11"/>
        <color rgb="FF1B1D24"/>
        <rFont val="WenQuanYi Zen Hei"/>
        <family val="2"/>
      </rPr>
      <t xml:space="preserve">劇場コード</t>
    </r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（全劇場）と自劇場ぶんの合計です。</t>
    </r>
  </si>
  <si>
    <r>
      <rPr>
        <sz val="11"/>
        <color rgb="FF1B1D24"/>
        <rFont val="WenQuanYi Zen Hei"/>
        <family val="2"/>
      </rPr>
      <t xml:space="preserve">⑥商品照会</t>
    </r>
    <r>
      <rPr>
        <sz val="11"/>
        <color rgb="FF1B1D24"/>
        <rFont val="Meiryo UI"/>
        <family val="0"/>
        <charset val="1"/>
      </rPr>
      <t xml:space="preserve">CSV </t>
    </r>
    <r>
      <rPr>
        <sz val="11"/>
        <color rgb="FF1B1D24"/>
        <rFont val="WenQuanYi Zen Hei"/>
        <family val="2"/>
      </rPr>
      <t xml:space="preserve">行数</t>
    </r>
  </si>
  <si>
    <t xml:space="preserve">発注ロット・単価・パック入り数の元です。</t>
  </si>
  <si>
    <t xml:space="preserve">動員計画の入力日数</t>
  </si>
  <si>
    <t xml:space="preserve">分納日数ぶん入っているか確認してください。</t>
  </si>
  <si>
    <t xml:space="preserve">すべての発注計算の需要ドライバです。</t>
  </si>
  <si>
    <t xml:space="preserve">発注対象の商品数</t>
  </si>
  <si>
    <t xml:space="preserve">発注計算シートの行数です。</t>
  </si>
  <si>
    <r>
      <rPr>
        <sz val="11"/>
        <color rgb="FF1B1D24"/>
        <rFont val="WenQuanYi Zen Hei"/>
        <family val="2"/>
      </rPr>
      <t xml:space="preserve">購買率が</t>
    </r>
    <r>
      <rPr>
        <sz val="11"/>
        <color rgb="FF1B1D24"/>
        <rFont val="Meiryo UI"/>
        <family val="0"/>
        <charset val="1"/>
      </rPr>
      <t xml:space="preserve">0</t>
    </r>
    <r>
      <rPr>
        <sz val="11"/>
        <color rgb="FF1B1D24"/>
        <rFont val="WenQuanYi Zen Hei"/>
        <family val="2"/>
      </rPr>
      <t xml:space="preserve">の商品</t>
    </r>
  </si>
  <si>
    <t xml:space="preserve">減算マスタに紐付きが無い商品です。マスタ登録漏れの可能性があります。</t>
  </si>
  <si>
    <r>
      <rPr>
        <sz val="11"/>
        <color rgb="FF1B1D24"/>
        <rFont val="WenQuanYi Zen Hei"/>
        <family val="2"/>
      </rPr>
      <t xml:space="preserve">発注ロットが</t>
    </r>
    <r>
      <rPr>
        <sz val="11"/>
        <color rgb="FF1B1D24"/>
        <rFont val="Meiryo UI"/>
        <family val="0"/>
        <charset val="1"/>
      </rPr>
      <t xml:space="preserve">1</t>
    </r>
    <r>
      <rPr>
        <sz val="11"/>
        <color rgb="FF1B1D24"/>
        <rFont val="WenQuanYi Zen Hei"/>
        <family val="2"/>
      </rPr>
      <t xml:space="preserve">の商品</t>
    </r>
  </si>
  <si>
    <r>
      <rPr>
        <sz val="11"/>
        <color rgb="FF1B1D24"/>
        <rFont val="WenQuanYi Zen Hei"/>
        <family val="2"/>
      </rPr>
      <t xml:space="preserve">商品照会</t>
    </r>
    <r>
      <rPr>
        <sz val="11"/>
        <color rgb="FF1B1D24"/>
        <rFont val="Meiryo UI"/>
        <family val="0"/>
        <charset val="1"/>
      </rPr>
      <t xml:space="preserve">CSV</t>
    </r>
    <r>
      <rPr>
        <sz val="11"/>
        <color rgb="FF1B1D24"/>
        <rFont val="WenQuanYi Zen Hei"/>
        <family val="2"/>
      </rPr>
      <t xml:space="preserve">に無い商品です。既定値</t>
    </r>
    <r>
      <rPr>
        <sz val="11"/>
        <color rgb="FF1B1D24"/>
        <rFont val="Meiryo UI"/>
        <family val="0"/>
        <charset val="1"/>
      </rPr>
      <t xml:space="preserve">1</t>
    </r>
    <r>
      <rPr>
        <sz val="11"/>
        <color rgb="FF1B1D24"/>
        <rFont val="WenQuanYi Zen Hei"/>
        <family val="2"/>
      </rPr>
      <t xml:space="preserve">で計算しています。</t>
    </r>
  </si>
  <si>
    <t xml:space="preserve">発注目安が出た商品</t>
  </si>
  <si>
    <t xml:space="preserve">今回の発注対象です。</t>
  </si>
  <si>
    <t xml:space="preserve">現行版の算出式をそのまま実装しています。黄色の「発注数」と「カウント数」だけが入力欄です。</t>
  </si>
  <si>
    <r>
      <rPr>
        <sz val="9"/>
        <color rgb="FF7A7D90"/>
        <rFont val="WenQuanYi Zen Hei"/>
        <family val="2"/>
      </rPr>
      <t xml:space="preserve">販売数見込 ＝ 調整後動員 </t>
    </r>
    <r>
      <rPr>
        <sz val="9"/>
        <color rgb="FF7A7D90"/>
        <rFont val="Meiryo UI"/>
        <family val="0"/>
        <charset val="1"/>
      </rPr>
      <t xml:space="preserve">× </t>
    </r>
    <r>
      <rPr>
        <sz val="9"/>
        <color rgb="FF7A7D90"/>
        <rFont val="WenQuanYi Zen Hei"/>
        <family val="2"/>
      </rPr>
      <t xml:space="preserve">算出購買率　／　使用見込 ＝ </t>
    </r>
    <r>
      <rPr>
        <sz val="9"/>
        <color rgb="FF7A7D90"/>
        <rFont val="Meiryo UI"/>
        <family val="0"/>
        <charset val="1"/>
      </rPr>
      <t xml:space="preserve">ROUNDUP(</t>
    </r>
    <r>
      <rPr>
        <sz val="9"/>
        <color rgb="FF7A7D90"/>
        <rFont val="WenQuanYi Zen Hei"/>
        <family val="2"/>
      </rPr>
      <t xml:space="preserve">販売数見込 </t>
    </r>
    <r>
      <rPr>
        <sz val="9"/>
        <color rgb="FF7A7D90"/>
        <rFont val="Meiryo UI"/>
        <family val="0"/>
        <charset val="1"/>
      </rPr>
      <t xml:space="preserve">÷ </t>
    </r>
    <r>
      <rPr>
        <sz val="9"/>
        <color rgb="FF7A7D90"/>
        <rFont val="WenQuanYi Zen Hei"/>
        <family val="2"/>
      </rPr>
      <t xml:space="preserve">イールド</t>
    </r>
    <r>
      <rPr>
        <sz val="9"/>
        <color rgb="FF7A7D90"/>
        <rFont val="Meiryo UI"/>
        <family val="0"/>
        <charset val="1"/>
      </rPr>
      <t xml:space="preserve">, 0)</t>
    </r>
    <r>
      <rPr>
        <sz val="9"/>
        <color rgb="FF7A7D90"/>
        <rFont val="WenQuanYi Zen Hei"/>
        <family val="2"/>
      </rPr>
      <t xml:space="preserve">　／　必要数 ＝ </t>
    </r>
    <r>
      <rPr>
        <sz val="9"/>
        <color rgb="FF7A7D90"/>
        <rFont val="Meiryo UI"/>
        <family val="0"/>
        <charset val="1"/>
      </rPr>
      <t xml:space="preserve">(</t>
    </r>
    <r>
      <rPr>
        <sz val="9"/>
        <color rgb="FF7A7D90"/>
        <rFont val="WenQuanYi Zen Hei"/>
        <family val="2"/>
      </rPr>
      <t xml:space="preserve">ストック設定 ＋ 使用見込</t>
    </r>
    <r>
      <rPr>
        <sz val="9"/>
        <color rgb="FF7A7D90"/>
        <rFont val="Meiryo UI"/>
        <family val="0"/>
        <charset val="1"/>
      </rPr>
      <t xml:space="preserve">) − </t>
    </r>
    <r>
      <rPr>
        <sz val="9"/>
        <color rgb="FF7A7D90"/>
        <rFont val="WenQuanYi Zen Hei"/>
        <family val="2"/>
      </rPr>
      <t xml:space="preserve">在庫　／　発注目安 ＝ </t>
    </r>
    <r>
      <rPr>
        <sz val="9"/>
        <color rgb="FF7A7D90"/>
        <rFont val="Meiryo UI"/>
        <family val="0"/>
        <charset val="1"/>
      </rPr>
      <t xml:space="preserve">ROUNDUP(</t>
    </r>
    <r>
      <rPr>
        <sz val="9"/>
        <color rgb="FF7A7D90"/>
        <rFont val="WenQuanYi Zen Hei"/>
        <family val="2"/>
      </rPr>
      <t xml:space="preserve">必要数 </t>
    </r>
    <r>
      <rPr>
        <sz val="9"/>
        <color rgb="FF7A7D90"/>
        <rFont val="Meiryo UI"/>
        <family val="0"/>
        <charset val="1"/>
      </rPr>
      <t xml:space="preserve">÷ </t>
    </r>
    <r>
      <rPr>
        <sz val="9"/>
        <color rgb="FF7A7D90"/>
        <rFont val="WenQuanYi Zen Hei"/>
        <family val="2"/>
      </rPr>
      <t xml:space="preserve">発注ロット</t>
    </r>
    <r>
      <rPr>
        <sz val="9"/>
        <color rgb="FF7A7D90"/>
        <rFont val="Meiryo UI"/>
        <family val="0"/>
        <charset val="1"/>
      </rPr>
      <t xml:space="preserve">, 0)</t>
    </r>
  </si>
  <si>
    <t xml:space="preserve">No</t>
  </si>
  <si>
    <t xml:space="preserve">温度区分</t>
  </si>
  <si>
    <t xml:space="preserve">設定</t>
  </si>
  <si>
    <t xml:space="preserve">理論在庫</t>
  </si>
  <si>
    <t xml:space="preserve">カウント数</t>
  </si>
  <si>
    <t xml:space="preserve">実在庫換算</t>
  </si>
  <si>
    <t xml:space="preserve">理論差</t>
  </si>
  <si>
    <t xml:space="preserve">算出購買率</t>
  </si>
  <si>
    <t xml:space="preserve">イールド</t>
  </si>
  <si>
    <t xml:space="preserve">販売数見込</t>
  </si>
  <si>
    <t xml:space="preserve">使用見込</t>
  </si>
  <si>
    <t xml:space="preserve">ストック設定</t>
  </si>
  <si>
    <t xml:space="preserve">必要数</t>
  </si>
  <si>
    <t xml:space="preserve">発注ロット</t>
  </si>
  <si>
    <t xml:space="preserve">発注目安</t>
  </si>
  <si>
    <t xml:space="preserve">発注数</t>
  </si>
  <si>
    <t xml:space="preserve">発注単価</t>
  </si>
  <si>
    <t xml:space="preserve">金額</t>
  </si>
  <si>
    <t xml:space="preserve">備考</t>
  </si>
  <si>
    <t xml:space="preserve">購買率算出</t>
  </si>
  <si>
    <r>
      <rPr>
        <sz val="9"/>
        <color rgb="FF7A7D90"/>
        <rFont val="WenQuanYi Zen Hei"/>
        <family val="2"/>
      </rPr>
      <t xml:space="preserve">販売商品ごとの購買率です。期間</t>
    </r>
    <r>
      <rPr>
        <sz val="9"/>
        <color rgb="FF7A7D90"/>
        <rFont val="Meiryo UI"/>
        <family val="0"/>
        <charset val="1"/>
      </rPr>
      <t xml:space="preserve">A/B/C</t>
    </r>
    <r>
      <rPr>
        <sz val="9"/>
        <color rgb="FF7A7D90"/>
        <rFont val="WenQuanYi Zen Hei"/>
        <family val="2"/>
      </rPr>
      <t xml:space="preserve">の実績</t>
    </r>
    <r>
      <rPr>
        <sz val="9"/>
        <color rgb="FF7A7D90"/>
        <rFont val="Meiryo UI"/>
        <family val="0"/>
        <charset val="1"/>
      </rPr>
      <t xml:space="preserve">CSV</t>
    </r>
    <r>
      <rPr>
        <sz val="9"/>
        <color rgb="FF7A7D90"/>
        <rFont val="WenQuanYi Zen Hei"/>
        <family val="2"/>
      </rPr>
      <t xml:space="preserve">と実動員から自動で出ます。</t>
    </r>
  </si>
  <si>
    <t xml:space="preserve">サイズ</t>
  </si>
  <si>
    <t xml:space="preserve">換算比率</t>
  </si>
  <si>
    <r>
      <rPr>
        <b val="true"/>
        <sz val="10"/>
        <color rgb="FF4E5163"/>
        <rFont val="WenQuanYi Zen Hei"/>
        <family val="2"/>
      </rPr>
      <t xml:space="preserve">期間</t>
    </r>
    <r>
      <rPr>
        <b val="true"/>
        <sz val="10"/>
        <color rgb="FF4E5163"/>
        <rFont val="Meiryo UI"/>
        <family val="0"/>
        <charset val="1"/>
      </rPr>
      <t xml:space="preserve">A </t>
    </r>
    <r>
      <rPr>
        <b val="true"/>
        <sz val="10"/>
        <color rgb="FF4E5163"/>
        <rFont val="WenQuanYi Zen Hei"/>
        <family val="2"/>
      </rPr>
      <t xml:space="preserve">販売数</t>
    </r>
  </si>
  <si>
    <r>
      <rPr>
        <b val="true"/>
        <sz val="10"/>
        <color rgb="FF4E5163"/>
        <rFont val="WenQuanYi Zen Hei"/>
        <family val="2"/>
      </rPr>
      <t xml:space="preserve">期間</t>
    </r>
    <r>
      <rPr>
        <b val="true"/>
        <sz val="10"/>
        <color rgb="FF4E5163"/>
        <rFont val="Meiryo UI"/>
        <family val="0"/>
        <charset val="1"/>
      </rPr>
      <t xml:space="preserve">B </t>
    </r>
    <r>
      <rPr>
        <b val="true"/>
        <sz val="10"/>
        <color rgb="FF4E5163"/>
        <rFont val="WenQuanYi Zen Hei"/>
        <family val="2"/>
      </rPr>
      <t xml:space="preserve">販売数</t>
    </r>
  </si>
  <si>
    <r>
      <rPr>
        <b val="true"/>
        <sz val="10"/>
        <color rgb="FF4E5163"/>
        <rFont val="WenQuanYi Zen Hei"/>
        <family val="2"/>
      </rPr>
      <t xml:space="preserve">期間</t>
    </r>
    <r>
      <rPr>
        <b val="true"/>
        <sz val="10"/>
        <color rgb="FF4E5163"/>
        <rFont val="Meiryo UI"/>
        <family val="0"/>
        <charset val="1"/>
      </rPr>
      <t xml:space="preserve">C </t>
    </r>
    <r>
      <rPr>
        <b val="true"/>
        <sz val="10"/>
        <color rgb="FF4E5163"/>
        <rFont val="WenQuanYi Zen Hei"/>
        <family val="2"/>
      </rPr>
      <t xml:space="preserve">販売数</t>
    </r>
  </si>
  <si>
    <r>
      <rPr>
        <b val="true"/>
        <sz val="10"/>
        <color rgb="FF4E5163"/>
        <rFont val="Meiryo UI"/>
        <family val="0"/>
        <charset val="1"/>
      </rPr>
      <t xml:space="preserve">M</t>
    </r>
    <r>
      <rPr>
        <b val="true"/>
        <sz val="10"/>
        <color rgb="FF4E5163"/>
        <rFont val="WenQuanYi Zen Hei"/>
        <family val="2"/>
      </rPr>
      <t xml:space="preserve">換算</t>
    </r>
    <r>
      <rPr>
        <b val="true"/>
        <sz val="10"/>
        <color rgb="FF4E5163"/>
        <rFont val="Meiryo UI"/>
        <family val="0"/>
        <charset val="1"/>
      </rPr>
      <t xml:space="preserve">A</t>
    </r>
  </si>
  <si>
    <r>
      <rPr>
        <b val="true"/>
        <sz val="10"/>
        <color rgb="FF4E5163"/>
        <rFont val="Meiryo UI"/>
        <family val="0"/>
        <charset val="1"/>
      </rPr>
      <t xml:space="preserve">M</t>
    </r>
    <r>
      <rPr>
        <b val="true"/>
        <sz val="10"/>
        <color rgb="FF4E5163"/>
        <rFont val="WenQuanYi Zen Hei"/>
        <family val="2"/>
      </rPr>
      <t xml:space="preserve">換算</t>
    </r>
    <r>
      <rPr>
        <b val="true"/>
        <sz val="10"/>
        <color rgb="FF4E5163"/>
        <rFont val="Meiryo UI"/>
        <family val="0"/>
        <charset val="1"/>
      </rPr>
      <t xml:space="preserve">B</t>
    </r>
  </si>
  <si>
    <r>
      <rPr>
        <b val="true"/>
        <sz val="10"/>
        <color rgb="FF4E5163"/>
        <rFont val="Meiryo UI"/>
        <family val="0"/>
        <charset val="1"/>
      </rPr>
      <t xml:space="preserve">M</t>
    </r>
    <r>
      <rPr>
        <b val="true"/>
        <sz val="10"/>
        <color rgb="FF4E5163"/>
        <rFont val="WenQuanYi Zen Hei"/>
        <family val="2"/>
      </rPr>
      <t xml:space="preserve">換算</t>
    </r>
    <r>
      <rPr>
        <b val="true"/>
        <sz val="10"/>
        <color rgb="FF4E5163"/>
        <rFont val="Meiryo UI"/>
        <family val="0"/>
        <charset val="1"/>
      </rPr>
      <t xml:space="preserve">C</t>
    </r>
  </si>
  <si>
    <r>
      <rPr>
        <b val="true"/>
        <sz val="10"/>
        <color rgb="FF4E5163"/>
        <rFont val="WenQuanYi Zen Hei"/>
        <family val="2"/>
      </rPr>
      <t xml:space="preserve">購買率</t>
    </r>
    <r>
      <rPr>
        <b val="true"/>
        <sz val="10"/>
        <color rgb="FF4E5163"/>
        <rFont val="Meiryo UI"/>
        <family val="0"/>
        <charset val="1"/>
      </rPr>
      <t xml:space="preserve">A</t>
    </r>
  </si>
  <si>
    <r>
      <rPr>
        <b val="true"/>
        <sz val="10"/>
        <color rgb="FF4E5163"/>
        <rFont val="WenQuanYi Zen Hei"/>
        <family val="2"/>
      </rPr>
      <t xml:space="preserve">購買率</t>
    </r>
    <r>
      <rPr>
        <b val="true"/>
        <sz val="10"/>
        <color rgb="FF4E5163"/>
        <rFont val="Meiryo UI"/>
        <family val="0"/>
        <charset val="1"/>
      </rPr>
      <t xml:space="preserve">B</t>
    </r>
  </si>
  <si>
    <r>
      <rPr>
        <b val="true"/>
        <sz val="10"/>
        <color rgb="FF4E5163"/>
        <rFont val="WenQuanYi Zen Hei"/>
        <family val="2"/>
      </rPr>
      <t xml:space="preserve">購買率</t>
    </r>
    <r>
      <rPr>
        <b val="true"/>
        <sz val="10"/>
        <color rgb="FF4E5163"/>
        <rFont val="Meiryo UI"/>
        <family val="0"/>
        <charset val="1"/>
      </rPr>
      <t xml:space="preserve">C</t>
    </r>
  </si>
  <si>
    <t xml:space="preserve">採用購買率</t>
  </si>
  <si>
    <t xml:space="preserve">商品マスタ（在庫商品）</t>
  </si>
  <si>
    <r>
      <rPr>
        <sz val="9"/>
        <color rgb="FF7A7D90"/>
        <rFont val="WenQuanYi Zen Hei"/>
        <family val="2"/>
      </rPr>
      <t xml:space="preserve">発注日在庫</t>
    </r>
    <r>
      <rPr>
        <sz val="9"/>
        <color rgb="FF7A7D90"/>
        <rFont val="Meiryo UI"/>
        <family val="0"/>
        <charset val="1"/>
      </rPr>
      <t xml:space="preserve">CSV</t>
    </r>
    <r>
      <rPr>
        <sz val="9"/>
        <color rgb="FF7A7D90"/>
        <rFont val="WenQuanYi Zen Hei"/>
        <family val="2"/>
      </rPr>
      <t xml:space="preserve">の商品を並べ、購買率・イールド・発注属性をまとめます。黄色の</t>
    </r>
    <r>
      <rPr>
        <sz val="9"/>
        <color rgb="FF7A7D90"/>
        <rFont val="Meiryo UI"/>
        <family val="0"/>
        <charset val="1"/>
      </rPr>
      <t xml:space="preserve">2</t>
    </r>
    <r>
      <rPr>
        <sz val="9"/>
        <color rgb="FF7A7D90"/>
        <rFont val="WenQuanYi Zen Hei"/>
        <family val="2"/>
      </rPr>
      <t xml:space="preserve">列だけが手入力です。</t>
    </r>
  </si>
  <si>
    <t xml:space="preserve">仕入単価</t>
  </si>
  <si>
    <t xml:space="preserve">パック入り数</t>
  </si>
  <si>
    <t xml:space="preserve">棚卸単位</t>
  </si>
  <si>
    <r>
      <rPr>
        <b val="true"/>
        <sz val="10"/>
        <color rgb="FF4E5163"/>
        <rFont val="WenQuanYi Zen Hei"/>
        <family val="2"/>
      </rPr>
      <t xml:space="preserve">ストック</t>
    </r>
    <r>
      <rPr>
        <b val="true"/>
        <sz val="10"/>
        <color rgb="FF4E5163"/>
        <rFont val="Meiryo UI"/>
        <family val="0"/>
        <charset val="1"/>
      </rPr>
      <t xml:space="preserve">(</t>
    </r>
    <r>
      <rPr>
        <b val="true"/>
        <sz val="10"/>
        <color rgb="FF4E5163"/>
        <rFont val="WenQuanYi Zen Hei"/>
        <family val="2"/>
      </rPr>
      <t xml:space="preserve">ケース</t>
    </r>
    <r>
      <rPr>
        <b val="true"/>
        <sz val="10"/>
        <color rgb="FF4E5163"/>
        <rFont val="Meiryo UI"/>
        <family val="0"/>
        <charset val="1"/>
      </rPr>
      <t xml:space="preserve">)</t>
    </r>
  </si>
  <si>
    <t xml:space="preserve">サイズ換算マスタ</t>
  </si>
  <si>
    <r>
      <rPr>
        <sz val="9"/>
        <color rgb="FF7A7D90"/>
        <rFont val="WenQuanYi Zen Hei"/>
        <family val="2"/>
      </rPr>
      <t xml:space="preserve">購買率を</t>
    </r>
    <r>
      <rPr>
        <sz val="9"/>
        <color rgb="FF7A7D90"/>
        <rFont val="Meiryo UI"/>
        <family val="0"/>
        <charset val="1"/>
      </rPr>
      <t xml:space="preserve">M</t>
    </r>
    <r>
      <rPr>
        <sz val="9"/>
        <color rgb="FF7A7D90"/>
        <rFont val="WenQuanYi Zen Hei"/>
        <family val="2"/>
      </rPr>
      <t xml:space="preserve">換算するための比率です。現行版では</t>
    </r>
    <r>
      <rPr>
        <sz val="9"/>
        <color rgb="FF7A7D90"/>
        <rFont val="Meiryo UI"/>
        <family val="0"/>
        <charset val="1"/>
      </rPr>
      <t xml:space="preserve">2</t>
    </r>
    <r>
      <rPr>
        <sz val="9"/>
        <color rgb="FF7A7D90"/>
        <rFont val="WenQuanYi Zen Hei"/>
        <family val="2"/>
      </rPr>
      <t xml:space="preserve">シートにベタ書きされていました。</t>
    </r>
  </si>
  <si>
    <t xml:space="preserve">Ｓ</t>
  </si>
  <si>
    <r>
      <rPr>
        <sz val="11"/>
        <color rgb="FF1B1D24"/>
        <rFont val="Meiryo UI"/>
        <family val="0"/>
        <charset val="1"/>
      </rPr>
      <t xml:space="preserve">S</t>
    </r>
    <r>
      <rPr>
        <sz val="11"/>
        <color rgb="FF1B1D24"/>
        <rFont val="WenQuanYi Zen Hei"/>
        <family val="2"/>
      </rPr>
      <t xml:space="preserve">サイズ</t>
    </r>
  </si>
  <si>
    <t xml:space="preserve">Ｍ</t>
  </si>
  <si>
    <r>
      <rPr>
        <sz val="11"/>
        <color rgb="FF1B1D24"/>
        <rFont val="Meiryo UI"/>
        <family val="0"/>
        <charset val="1"/>
      </rPr>
      <t xml:space="preserve">M</t>
    </r>
    <r>
      <rPr>
        <sz val="11"/>
        <color rgb="FF1B1D24"/>
        <rFont val="WenQuanYi Zen Hei"/>
        <family val="2"/>
      </rPr>
      <t xml:space="preserve">サイズ（基準）</t>
    </r>
  </si>
  <si>
    <t xml:space="preserve">Ｌ</t>
  </si>
  <si>
    <r>
      <rPr>
        <sz val="11"/>
        <color rgb="FF1B1D24"/>
        <rFont val="Meiryo UI"/>
        <family val="0"/>
        <charset val="1"/>
      </rPr>
      <t xml:space="preserve">L</t>
    </r>
    <r>
      <rPr>
        <sz val="11"/>
        <color rgb="FF1B1D24"/>
        <rFont val="WenQuanYi Zen Hei"/>
        <family val="2"/>
      </rPr>
      <t xml:space="preserve">サイズ</t>
    </r>
  </si>
  <si>
    <r>
      <rPr>
        <sz val="9"/>
        <color rgb="FF7A7D90"/>
        <rFont val="WenQuanYi Zen Hei"/>
        <family val="2"/>
      </rPr>
      <t xml:space="preserve">※ 商品名の末尾</t>
    </r>
    <r>
      <rPr>
        <sz val="9"/>
        <color rgb="FF7A7D90"/>
        <rFont val="Meiryo UI"/>
        <family val="0"/>
        <charset val="1"/>
      </rPr>
      <t xml:space="preserve">1</t>
    </r>
    <r>
      <rPr>
        <sz val="9"/>
        <color rgb="FF7A7D90"/>
        <rFont val="WenQuanYi Zen Hei"/>
        <family val="2"/>
      </rPr>
      <t xml:space="preserve">文字をサイズとみなします。該当しない商品は比率</t>
    </r>
    <r>
      <rPr>
        <sz val="9"/>
        <color rgb="FF7A7D90"/>
        <rFont val="Meiryo UI"/>
        <family val="0"/>
        <charset val="1"/>
      </rPr>
      <t xml:space="preserve">1</t>
    </r>
    <r>
      <rPr>
        <sz val="9"/>
        <color rgb="FF7A7D90"/>
        <rFont val="WenQuanYi Zen Hei"/>
        <family val="2"/>
      </rPr>
      <t xml:space="preserve">として扱います。</t>
    </r>
  </si>
  <si>
    <t xml:space="preserve">劇場マスタ</t>
  </si>
  <si>
    <r>
      <rPr>
        <sz val="9"/>
        <color rgb="FF7A7D90"/>
        <rFont val="WenQuanYi Zen Hei"/>
        <family val="2"/>
      </rPr>
      <t xml:space="preserve">全劇場共通のブックとして配布し、</t>
    </r>
    <r>
      <rPr>
        <sz val="9"/>
        <color rgb="FF7A7D90"/>
        <rFont val="Meiryo UI"/>
        <family val="0"/>
        <charset val="1"/>
      </rPr>
      <t xml:space="preserve">TOP</t>
    </r>
    <r>
      <rPr>
        <sz val="9"/>
        <color rgb="FF7A7D90"/>
        <rFont val="WenQuanYi Zen Hei"/>
        <family val="2"/>
      </rPr>
      <t xml:space="preserve">で自劇場を選びます。</t>
    </r>
  </si>
  <si>
    <t xml:space="preserve">選択</t>
  </si>
  <si>
    <t xml:space="preserve">規模区分</t>
  </si>
  <si>
    <t xml:space="preserve">ドリンク提供方式</t>
  </si>
  <si>
    <t xml:space="preserve">新宿</t>
  </si>
  <si>
    <t xml:space="preserve">大規模</t>
  </si>
  <si>
    <r>
      <rPr>
        <sz val="11"/>
        <color rgb="FF1B1D24"/>
        <rFont val="Meiryo UI"/>
        <family val="0"/>
        <charset val="1"/>
      </rPr>
      <t xml:space="preserve">1</t>
    </r>
    <r>
      <rPr>
        <sz val="11"/>
        <color rgb="FF1B1D24"/>
        <rFont val="WenQuanYi Zen Hei"/>
        <family val="2"/>
      </rPr>
      <t xml:space="preserve">杯売り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</si>
</sst>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yyyy/m/d"/>
    <numFmt numFmtId="167" formatCode="#,##0_);[RED]\(#,##0\)"/>
    <numFmt numFmtId="168" formatCode="0%"/>
    <numFmt numFmtId="169" formatCode="0.0000"/>
    <numFmt numFmtId="170" formatCode="#,##0.0;[RED]\-#,##0.0"/>
    <numFmt numFmtId="171" formatCode="[$¥-411]#,##0;[RED][$¥-411]\-#,##0"/>
    <numFmt numFmtId="172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1D24"/>
      <name val="WenQuanYi Zen Hei"/>
      <family val="2"/>
    </font>
    <font>
      <b val="true"/>
      <sz val="12"/>
      <color rgb="FF1B1D24"/>
      <name val="WenQuanYi Zen Hei"/>
      <family val="2"/>
    </font>
    <font>
      <sz val="10"/>
      <color rgb="FF4E5163"/>
      <name val="WenQuanYi Zen Hei"/>
      <family val="2"/>
    </font>
    <font>
      <sz val="10"/>
      <color rgb="FF4E5163"/>
      <name val="Meiryo UI"/>
      <family val="0"/>
      <charset val="1"/>
    </font>
    <font>
      <b val="true"/>
      <sz val="10"/>
      <color rgb="FF1B1D24"/>
      <name val="Meiryo UI"/>
      <family val="0"/>
      <charset val="1"/>
    </font>
    <font>
      <b val="true"/>
      <sz val="11"/>
      <color rgb="FF1B1D24"/>
      <name val="WenQuanYi Zen Hei"/>
      <family val="2"/>
    </font>
    <font>
      <b val="true"/>
      <sz val="10"/>
      <color rgb="FF1B1D24"/>
      <name val="WenQuanYi Zen Hei"/>
      <family val="2"/>
    </font>
    <font>
      <b val="true"/>
      <sz val="11"/>
      <color rgb="FF1B1D24"/>
      <name val="Meiryo UI"/>
      <family val="0"/>
      <charset val="1"/>
    </font>
    <font>
      <b val="true"/>
      <sz val="15"/>
      <color rgb="FF1B1D24"/>
      <name val="Meiryo UI"/>
      <family val="0"/>
      <charset val="1"/>
    </font>
    <font>
      <sz val="9"/>
      <color rgb="FF7A7D90"/>
      <name val="WenQuanYi Zen Hei"/>
      <family val="2"/>
    </font>
    <font>
      <b val="true"/>
      <sz val="11"/>
      <color rgb="FF7A5200"/>
      <name val="Meiryo UI"/>
      <family val="0"/>
      <charset val="1"/>
    </font>
    <font>
      <sz val="9"/>
      <color rgb="FF7A7D90"/>
      <name val="Meiryo UI"/>
      <family val="0"/>
      <charset val="1"/>
    </font>
    <font>
      <sz val="11"/>
      <color rgb="FF1B1D24"/>
      <name val="WenQuanYi Zen Hei"/>
      <family val="2"/>
    </font>
    <font>
      <b val="true"/>
      <sz val="11"/>
      <color rgb="FF7A5200"/>
      <name val="WenQuanYi Zen Hei"/>
      <family val="2"/>
    </font>
    <font>
      <sz val="11"/>
      <color rgb="FF1B1D24"/>
      <name val="Meiryo UI"/>
      <family val="0"/>
      <charset val="1"/>
    </font>
    <font>
      <b val="true"/>
      <sz val="10"/>
      <color rgb="FF4E5163"/>
      <name val="WenQuanYi Zen Hei"/>
      <family val="2"/>
    </font>
    <font>
      <b val="true"/>
      <sz val="10"/>
      <color rgb="FF4E5163"/>
      <name val="Meiryo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AF7F0"/>
        <bgColor rgb="FFFBFAF7"/>
      </patternFill>
    </fill>
    <fill>
      <patternFill patternType="solid">
        <fgColor rgb="FFF1ECE1"/>
        <bgColor rgb="FFF4EFE2"/>
      </patternFill>
    </fill>
    <fill>
      <patternFill patternType="solid">
        <fgColor rgb="FFFDF3D8"/>
        <bgColor rgb="FFF4EFE2"/>
      </patternFill>
    </fill>
    <fill>
      <patternFill patternType="solid">
        <fgColor rgb="FFFBFAF7"/>
        <bgColor rgb="FFFAF7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DCCE"/>
      </left>
      <right style="thin">
        <color rgb="FFE2DCCE"/>
      </right>
      <top style="thin">
        <color rgb="FFE2DCCE"/>
      </top>
      <bottom style="thin">
        <color rgb="FFE2DC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4EFE2"/>
        </patternFill>
      </fill>
    </dxf>
    <dxf>
      <font>
        <name val="Meiryo UI"/>
        <charset val="1"/>
        <family val="0"/>
        <b val="1"/>
        <color rgb="FFA32A3C"/>
        <sz val="11"/>
      </font>
      <fill>
        <patternFill>
          <bgColor rgb="FFF3DDE1"/>
        </patternFill>
      </fill>
    </dxf>
    <dxf>
      <font>
        <name val="Meiryo UI"/>
        <charset val="1"/>
        <family val="0"/>
        <b val="1"/>
        <color rgb="FF00795A"/>
        <sz val="11"/>
      </font>
      <fill>
        <patternFill>
          <bgColor rgb="FFDCEBE5"/>
        </patternFill>
      </fill>
    </dxf>
    <dxf>
      <fill>
        <patternFill>
          <bgColor rgb="FFF7E7D2"/>
        </patternFill>
      </fill>
    </dxf>
    <dxf>
      <fill>
        <patternFill>
          <bgColor rgb="FFF3DDE1"/>
        </patternFill>
      </fill>
    </dxf>
  </dxfs>
  <colors>
    <indexedColors>
      <rgbColor rgb="FF000000"/>
      <rgbColor rgb="FFFBFA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95A"/>
      <rgbColor rgb="FFF4EFE2"/>
      <rgbColor rgb="FF7A7D90"/>
      <rgbColor rgb="FF9999FF"/>
      <rgbColor rgb="FFA32A3C"/>
      <rgbColor rgb="FFFDF3D8"/>
      <rgbColor rgb="FFFAF7F0"/>
      <rgbColor rgb="FF660066"/>
      <rgbColor rgb="FFFF8080"/>
      <rgbColor rgb="FF0066CC"/>
      <rgbColor rgb="FFE2DC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CE1"/>
      <rgbColor rgb="FFDCEBE5"/>
      <rgbColor rgb="FFF7E7D2"/>
      <rgbColor rgb="FF99CCFF"/>
      <rgbColor rgb="FFFF99CC"/>
      <rgbColor rgb="FFCC99FF"/>
      <rgbColor rgb="FFF3DDE1"/>
      <rgbColor rgb="FF3366FF"/>
      <rgbColor rgb="FF33CCCC"/>
      <rgbColor rgb="FF99CC00"/>
      <rgbColor rgb="FFE8B44A"/>
      <rgbColor rgb="FFFF9900"/>
      <rgbColor rgb="FFFF6600"/>
      <rgbColor rgb="FF4E5163"/>
      <rgbColor rgb="FF969696"/>
      <rgbColor rgb="FF003366"/>
      <rgbColor rgb="FF339966"/>
      <rgbColor rgb="FF003300"/>
      <rgbColor rgb="FF333300"/>
      <rgbColor rgb="FF7A5200"/>
      <rgbColor rgb="FF993366"/>
      <rgbColor rgb="FF333399"/>
      <rgbColor rgb="FF1B1D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20"/>
    <col collapsed="false" customWidth="true" hidden="false" outlineLevel="0" max="4" min="4" style="0" width="82"/>
  </cols>
  <sheetData>
    <row r="2" customFormat="false" ht="18.55" hidden="false" customHeight="false" outlineLevel="0" collapsed="false">
      <c r="B2" s="1" t="s">
        <v>0</v>
      </c>
    </row>
    <row r="5" customFormat="false" ht="15" hidden="false" customHeight="false" outlineLevel="0" collapsed="false">
      <c r="D5" s="2" t="s">
        <v>1</v>
      </c>
    </row>
    <row r="6" customFormat="false" ht="15" hidden="false" customHeight="false" outlineLevel="0" collapsed="false">
      <c r="D6" s="3" t="s">
        <v>2</v>
      </c>
    </row>
    <row r="7" customFormat="false" ht="15" hidden="false" customHeight="false" outlineLevel="0" collapsed="false">
      <c r="D7" s="3" t="s">
        <v>3</v>
      </c>
    </row>
    <row r="8" customFormat="false" ht="15" hidden="false" customHeight="false" outlineLevel="0" collapsed="false">
      <c r="D8" s="3" t="s">
        <v>4</v>
      </c>
    </row>
    <row r="9" customFormat="false" ht="15" hidden="false" customHeight="false" outlineLevel="0" collapsed="false">
      <c r="D9" s="3"/>
    </row>
    <row r="10" customFormat="false" ht="15" hidden="false" customHeight="false" outlineLevel="0" collapsed="false">
      <c r="D10" s="2" t="s">
        <v>5</v>
      </c>
    </row>
    <row r="11" customFormat="false" ht="15" hidden="false" customHeight="false" outlineLevel="0" collapsed="false">
      <c r="C11" s="4" t="s">
        <v>6</v>
      </c>
      <c r="D11" s="5" t="s">
        <v>7</v>
      </c>
    </row>
    <row r="12" customFormat="false" ht="15" hidden="false" customHeight="false" outlineLevel="0" collapsed="false">
      <c r="C12" s="6" t="s">
        <v>8</v>
      </c>
      <c r="D12" s="5" t="s">
        <v>9</v>
      </c>
    </row>
    <row r="13" customFormat="false" ht="15" hidden="false" customHeight="false" outlineLevel="0" collapsed="false">
      <c r="C13" s="6" t="s">
        <v>10</v>
      </c>
      <c r="D13" s="5" t="s">
        <v>11</v>
      </c>
    </row>
    <row r="14" customFormat="false" ht="15" hidden="false" customHeight="false" outlineLevel="0" collapsed="false">
      <c r="C14" s="6" t="s">
        <v>12</v>
      </c>
      <c r="D14" s="5" t="s">
        <v>13</v>
      </c>
    </row>
    <row r="15" customFormat="false" ht="15" hidden="false" customHeight="false" outlineLevel="0" collapsed="false">
      <c r="C15" s="6" t="s">
        <v>14</v>
      </c>
      <c r="D15" s="5" t="s">
        <v>15</v>
      </c>
    </row>
    <row r="16" customFormat="false" ht="15" hidden="false" customHeight="false" outlineLevel="0" collapsed="false">
      <c r="C16" s="6" t="s">
        <v>16</v>
      </c>
      <c r="D16" s="5" t="s">
        <v>17</v>
      </c>
    </row>
    <row r="17" customFormat="false" ht="15" hidden="false" customHeight="false" outlineLevel="0" collapsed="false">
      <c r="C17" s="7" t="s">
        <v>18</v>
      </c>
      <c r="D17" s="5" t="s">
        <v>19</v>
      </c>
    </row>
    <row r="18" customFormat="false" ht="15" hidden="false" customHeight="false" outlineLevel="0" collapsed="false">
      <c r="C18" s="7" t="s">
        <v>20</v>
      </c>
      <c r="D18" s="5" t="s">
        <v>21</v>
      </c>
    </row>
    <row r="19" customFormat="false" ht="15" hidden="false" customHeight="false" outlineLevel="0" collapsed="false">
      <c r="D19" s="3"/>
    </row>
    <row r="20" customFormat="false" ht="15" hidden="false" customHeight="false" outlineLevel="0" collapsed="false">
      <c r="D20" s="2" t="s">
        <v>22</v>
      </c>
    </row>
    <row r="21" customFormat="false" ht="15" hidden="false" customHeight="false" outlineLevel="0" collapsed="false">
      <c r="D21" s="3" t="s">
        <v>23</v>
      </c>
    </row>
    <row r="22" customFormat="false" ht="15" hidden="false" customHeight="false" outlineLevel="0" collapsed="false">
      <c r="D22" s="3" t="s">
        <v>24</v>
      </c>
    </row>
    <row r="23" customFormat="false" ht="15" hidden="false" customHeight="false" outlineLevel="0" collapsed="false">
      <c r="D23" s="3" t="s">
        <v>25</v>
      </c>
    </row>
    <row r="24" customFormat="false" ht="15" hidden="false" customHeight="false" outlineLevel="0" collapsed="false">
      <c r="D24" s="3" t="s">
        <v>26</v>
      </c>
    </row>
    <row r="25" customFormat="false" ht="15" hidden="false" customHeight="false" outlineLevel="0" collapsed="false">
      <c r="D25" s="3" t="s">
        <v>27</v>
      </c>
    </row>
    <row r="26" customFormat="false" ht="15" hidden="false" customHeight="false" outlineLevel="0" collapsed="false">
      <c r="D26" s="3" t="s">
        <v>28</v>
      </c>
    </row>
    <row r="27" customFormat="false" ht="15" hidden="false" customHeight="false" outlineLevel="0" collapsed="false">
      <c r="D27" s="3" t="s">
        <v>29</v>
      </c>
    </row>
    <row r="28" customFormat="false" ht="15" hidden="false" customHeight="false" outlineLevel="0" collapsed="false">
      <c r="D28" s="3" t="s">
        <v>30</v>
      </c>
    </row>
    <row r="29" customFormat="false" ht="15" hidden="false" customHeight="false" outlineLevel="0" collapsed="false">
      <c r="D29" s="3"/>
    </row>
    <row r="30" customFormat="false" ht="15" hidden="false" customHeight="false" outlineLevel="0" collapsed="false">
      <c r="D30" s="2" t="s">
        <v>31</v>
      </c>
    </row>
    <row r="31" customFormat="false" ht="15" hidden="false" customHeight="false" outlineLevel="0" collapsed="false">
      <c r="D31" s="3" t="s">
        <v>32</v>
      </c>
    </row>
    <row r="32" customFormat="false" ht="15" hidden="false" customHeight="false" outlineLevel="0" collapsed="false">
      <c r="D32" s="3" t="s">
        <v>33</v>
      </c>
    </row>
    <row r="33" customFormat="false" ht="15" hidden="false" customHeight="false" outlineLevel="0" collapsed="false">
      <c r="D33" s="3" t="s">
        <v>34</v>
      </c>
    </row>
    <row r="34" customFormat="false" ht="15" hidden="false" customHeight="false" outlineLevel="0" collapsed="false">
      <c r="D34" s="3" t="s">
        <v>35</v>
      </c>
    </row>
    <row r="35" customFormat="false" ht="15" hidden="false" customHeight="false" outlineLevel="0" collapsed="false">
      <c r="D35" s="3" t="s">
        <v>36</v>
      </c>
    </row>
    <row r="36" customFormat="false" ht="15" hidden="false" customHeight="false" outlineLevel="0" collapsed="false">
      <c r="D36" s="3" t="s">
        <v>37</v>
      </c>
    </row>
    <row r="37" customFormat="false" ht="15" hidden="false" customHeight="false" outlineLevel="0" collapsed="false">
      <c r="D37" s="3"/>
    </row>
    <row r="38" customFormat="false" ht="15" hidden="false" customHeight="false" outlineLevel="0" collapsed="false">
      <c r="D38" s="2" t="s">
        <v>38</v>
      </c>
    </row>
    <row r="39" customFormat="false" ht="15" hidden="false" customHeight="false" outlineLevel="0" collapsed="false">
      <c r="D39" s="3" t="s">
        <v>39</v>
      </c>
    </row>
    <row r="40" customFormat="false" ht="15" hidden="false" customHeight="false" outlineLevel="0" collapsed="false">
      <c r="D40" s="3" t="s">
        <v>40</v>
      </c>
    </row>
    <row r="41" customFormat="false" ht="15" hidden="false" customHeight="false" outlineLevel="0" collapsed="false">
      <c r="D41" s="3" t="s">
        <v>41</v>
      </c>
    </row>
    <row r="42" customFormat="false" ht="15" hidden="false" customHeight="false" outlineLevel="0" collapsed="false">
      <c r="D42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44A"/>
    <pageSetUpPr fitToPage="false"/>
  </sheetPr>
  <dimension ref="B2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66"/>
  </cols>
  <sheetData>
    <row r="2" customFormat="false" ht="20.1" hidden="false" customHeight="false" outlineLevel="0" collapsed="false">
      <c r="B2" s="8" t="s">
        <v>43</v>
      </c>
    </row>
    <row r="3" customFormat="false" ht="15" hidden="false" customHeight="false" outlineLevel="0" collapsed="false">
      <c r="B3" s="9" t="s">
        <v>44</v>
      </c>
    </row>
    <row r="5" customFormat="false" ht="15" hidden="false" customHeight="false" outlineLevel="0" collapsed="false">
      <c r="B5" s="10" t="s">
        <v>45</v>
      </c>
      <c r="C5" s="11" t="s">
        <v>46</v>
      </c>
      <c r="D5" s="9" t="s">
        <v>47</v>
      </c>
    </row>
    <row r="6" customFormat="false" ht="15" hidden="false" customHeight="false" outlineLevel="0" collapsed="false">
      <c r="B6" s="10" t="s">
        <v>48</v>
      </c>
      <c r="C6" s="12" t="str">
        <f aca="false">IFERROR(INDEX(劇場マスタ!$C$6:$C$105,MATCH($C$5,劇場マスタ!$B$6:$B$105,0)),"")</f>
        <v>新宿</v>
      </c>
      <c r="D6" s="9" t="s">
        <v>49</v>
      </c>
    </row>
    <row r="7" customFormat="false" ht="15" hidden="false" customHeight="false" outlineLevel="0" collapsed="false">
      <c r="B7" s="10" t="s">
        <v>50</v>
      </c>
      <c r="C7" s="12" t="str">
        <f aca="false">IFERROR(INDEX(劇場マスタ!$D$6:$D$105,MATCH($C$5,劇場マスタ!$B$6:$B$105,0)),"")</f>
        <v>通常劇場</v>
      </c>
      <c r="D7" s="9" t="s">
        <v>51</v>
      </c>
    </row>
    <row r="8" customFormat="false" ht="15" hidden="false" customHeight="false" outlineLevel="0" collapsed="false">
      <c r="B8" s="10" t="s">
        <v>52</v>
      </c>
      <c r="C8" s="13"/>
      <c r="D8" s="9" t="s">
        <v>53</v>
      </c>
    </row>
    <row r="9" customFormat="false" ht="15" hidden="false" customHeight="false" outlineLevel="0" collapsed="false">
      <c r="B9" s="10" t="s">
        <v>54</v>
      </c>
      <c r="C9" s="14" t="n">
        <v>11</v>
      </c>
      <c r="D9" s="9" t="s">
        <v>55</v>
      </c>
    </row>
    <row r="10" customFormat="false" ht="15" hidden="false" customHeight="false" outlineLevel="0" collapsed="false">
      <c r="B10" s="10" t="s">
        <v>56</v>
      </c>
      <c r="C10" s="15" t="s">
        <v>57</v>
      </c>
      <c r="D10" s="9" t="s">
        <v>58</v>
      </c>
    </row>
    <row r="11" customFormat="false" ht="15" hidden="false" customHeight="false" outlineLevel="0" collapsed="false">
      <c r="B11" s="10" t="s">
        <v>59</v>
      </c>
      <c r="C11" s="16" t="n">
        <v>1.2</v>
      </c>
      <c r="D11" s="9" t="s">
        <v>60</v>
      </c>
    </row>
    <row r="12" customFormat="false" ht="15" hidden="false" customHeight="false" outlineLevel="0" collapsed="false">
      <c r="B12" s="10" t="s">
        <v>61</v>
      </c>
      <c r="C12" s="14"/>
      <c r="D12" s="9" t="s">
        <v>62</v>
      </c>
    </row>
    <row r="13" customFormat="false" ht="15" hidden="false" customHeight="false" outlineLevel="0" collapsed="false">
      <c r="B13" s="10" t="s">
        <v>63</v>
      </c>
      <c r="C13" s="14"/>
      <c r="D13" s="9" t="s">
        <v>64</v>
      </c>
    </row>
    <row r="14" customFormat="false" ht="15" hidden="false" customHeight="false" outlineLevel="0" collapsed="false">
      <c r="B14" s="10" t="s">
        <v>65</v>
      </c>
      <c r="C14" s="14"/>
      <c r="D14" s="9" t="s">
        <v>64</v>
      </c>
    </row>
    <row r="15" customFormat="false" ht="15" hidden="false" customHeight="false" outlineLevel="0" collapsed="false">
      <c r="B15" s="10" t="s">
        <v>66</v>
      </c>
      <c r="C15" s="17" t="n">
        <f aca="false">SUM(⑦動員計画!$D$8:$D$28)</f>
        <v>0</v>
      </c>
      <c r="D15" s="9" t="s">
        <v>67</v>
      </c>
    </row>
    <row r="16" customFormat="false" ht="15" hidden="false" customHeight="false" outlineLevel="0" collapsed="false">
      <c r="B16" s="10" t="s">
        <v>68</v>
      </c>
      <c r="C16" s="17" t="n">
        <f aca="false">ROUND($C$15*$C$11,0)</f>
        <v>0</v>
      </c>
      <c r="D16" s="9" t="s">
        <v>69</v>
      </c>
    </row>
    <row r="17" customFormat="false" ht="15" hidden="false" customHeight="false" outlineLevel="0" collapsed="false">
      <c r="B17" s="10" t="s">
        <v>70</v>
      </c>
      <c r="C17" s="18"/>
      <c r="D17" s="9" t="s">
        <v>71</v>
      </c>
    </row>
    <row r="19" customFormat="false" ht="15" hidden="false" customHeight="false" outlineLevel="0" collapsed="false">
      <c r="B19" s="5" t="s">
        <v>72</v>
      </c>
    </row>
    <row r="20" customFormat="false" ht="15" hidden="false" customHeight="false" outlineLevel="0" collapsed="false">
      <c r="B20" s="19" t="s">
        <v>73</v>
      </c>
      <c r="C20" s="20" t="s">
        <v>74</v>
      </c>
    </row>
    <row r="21" customFormat="false" ht="15" hidden="false" customHeight="false" outlineLevel="0" collapsed="false">
      <c r="B21" s="19" t="s">
        <v>75</v>
      </c>
      <c r="C21" s="20" t="s">
        <v>76</v>
      </c>
    </row>
    <row r="22" customFormat="false" ht="15" hidden="false" customHeight="false" outlineLevel="0" collapsed="false">
      <c r="B22" s="19" t="s">
        <v>77</v>
      </c>
      <c r="C22" s="20" t="s">
        <v>78</v>
      </c>
    </row>
    <row r="24" customFormat="false" ht="15" hidden="false" customHeight="false" outlineLevel="0" collapsed="false">
      <c r="B24" s="10" t="s">
        <v>79</v>
      </c>
      <c r="C24" s="21" t="str">
        <f aca="false">IFERROR(INDEX($C$20:$C$22,MATCH($C$7,$B$20:$B$22,0)),"")</f>
        <v>1812000007106</v>
      </c>
    </row>
  </sheetData>
  <dataValidations count="3">
    <dataValidation allowBlank="true" errorStyle="stop" operator="between" showDropDown="false" showErrorMessage="false" showInputMessage="false" sqref="C5" type="list">
      <formula1>劇場マスタ!$B$6:$B$105</formula1>
      <formula2>0</formula2>
    </dataValidation>
    <dataValidation allowBlank="true" errorStyle="stop" operator="between" showDropDown="false" showErrorMessage="false" showInputMessage="false" sqref="C10" type="list">
      <formula1>"【期間A】,【期間B】,【期間C】"</formula1>
      <formula2>0</formula2>
    </dataValidation>
    <dataValidation allowBlank="true" errorStyle="stop" operator="between" showDropDown="false" showErrorMessage="false" showInputMessage="false" sqref="C11" type="list">
      <formula1>"1,1.1,1.2,1.3,1.4,1.5"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27" min="26" style="0" width="12"/>
  </cols>
  <sheetData>
    <row r="1" customFormat="false" ht="26.85" hidden="false" customHeight="false" outlineLevel="0" collapsed="false">
      <c r="A1" s="22" t="s">
        <v>80</v>
      </c>
      <c r="B1" s="22" t="s">
        <v>81</v>
      </c>
      <c r="C1" s="22" t="s">
        <v>48</v>
      </c>
      <c r="D1" s="22" t="s">
        <v>82</v>
      </c>
      <c r="E1" s="22" t="s">
        <v>83</v>
      </c>
      <c r="F1" s="22" t="s">
        <v>84</v>
      </c>
      <c r="G1" s="22" t="s">
        <v>85</v>
      </c>
      <c r="H1" s="22" t="s">
        <v>86</v>
      </c>
      <c r="I1" s="22" t="s">
        <v>87</v>
      </c>
      <c r="J1" s="22" t="s">
        <v>88</v>
      </c>
      <c r="K1" s="22" t="s">
        <v>89</v>
      </c>
      <c r="L1" s="22" t="s">
        <v>90</v>
      </c>
      <c r="M1" s="22" t="s">
        <v>91</v>
      </c>
      <c r="N1" s="22" t="s">
        <v>92</v>
      </c>
      <c r="O1" s="22" t="s">
        <v>93</v>
      </c>
      <c r="P1" s="22" t="s">
        <v>94</v>
      </c>
      <c r="Q1" s="22" t="s">
        <v>95</v>
      </c>
      <c r="R1" s="22" t="s">
        <v>96</v>
      </c>
      <c r="S1" s="22" t="s">
        <v>97</v>
      </c>
      <c r="T1" s="22" t="s">
        <v>98</v>
      </c>
      <c r="U1" s="22" t="s">
        <v>99</v>
      </c>
      <c r="V1" s="22" t="s">
        <v>100</v>
      </c>
      <c r="W1" s="22" t="s">
        <v>101</v>
      </c>
      <c r="X1" s="22" t="s">
        <v>102</v>
      </c>
      <c r="Y1" s="22" t="s">
        <v>103</v>
      </c>
      <c r="Z1" s="22" t="s">
        <v>104</v>
      </c>
      <c r="AA1" s="22" t="s">
        <v>105</v>
      </c>
      <c r="AB1" s="22" t="s">
        <v>106</v>
      </c>
      <c r="AC1" s="22" t="s">
        <v>107</v>
      </c>
      <c r="AD1" s="22" t="s">
        <v>108</v>
      </c>
    </row>
    <row r="2" customFormat="false" ht="20.1" hidden="false" customHeight="false" outlineLevel="0" collapsed="false">
      <c r="B2" s="23" t="s">
        <v>109</v>
      </c>
      <c r="M2" s="24"/>
    </row>
    <row r="3" customFormat="false" ht="15" hidden="false" customHeight="false" outlineLevel="0" collapsed="false">
      <c r="B3" s="25" t="s">
        <v>110</v>
      </c>
      <c r="M3" s="24"/>
    </row>
    <row r="4" customFormat="false" ht="15" hidden="false" customHeight="false" outlineLevel="0" collapsed="false">
      <c r="B4" s="24"/>
      <c r="M4" s="24"/>
    </row>
    <row r="5" customFormat="false" ht="15" hidden="false" customHeight="false" outlineLevel="0" collapsed="false">
      <c r="B5" s="24"/>
      <c r="M5" s="24"/>
    </row>
    <row r="6" customFormat="false" ht="15" hidden="false" customHeight="false" outlineLevel="0" collapsed="false">
      <c r="B6" s="24"/>
      <c r="M6" s="24"/>
    </row>
    <row r="7" customFormat="false" ht="15" hidden="false" customHeight="false" outlineLevel="0" collapsed="false">
      <c r="B7" s="24"/>
      <c r="M7" s="24"/>
    </row>
    <row r="8" customFormat="false" ht="15" hidden="false" customHeight="false" outlineLevel="0" collapsed="false">
      <c r="B8" s="24"/>
      <c r="M8" s="24"/>
    </row>
    <row r="9" customFormat="false" ht="15" hidden="false" customHeight="false" outlineLevel="0" collapsed="false">
      <c r="B9" s="24"/>
      <c r="M9" s="24"/>
    </row>
    <row r="10" customFormat="false" ht="15" hidden="false" customHeight="false" outlineLevel="0" collapsed="false">
      <c r="B10" s="24"/>
      <c r="M10" s="24"/>
    </row>
    <row r="11" customFormat="false" ht="15" hidden="false" customHeight="false" outlineLevel="0" collapsed="false">
      <c r="B11" s="24"/>
      <c r="M11" s="24"/>
    </row>
    <row r="12" customFormat="false" ht="15" hidden="false" customHeight="false" outlineLevel="0" collapsed="false">
      <c r="B12" s="24"/>
      <c r="M12" s="24"/>
    </row>
    <row r="13" customFormat="false" ht="15" hidden="false" customHeight="false" outlineLevel="0" collapsed="false">
      <c r="B13" s="24"/>
      <c r="M13" s="24"/>
    </row>
    <row r="14" customFormat="false" ht="15" hidden="false" customHeight="false" outlineLevel="0" collapsed="false">
      <c r="B14" s="24"/>
      <c r="M14" s="24"/>
    </row>
    <row r="15" customFormat="false" ht="15" hidden="false" customHeight="false" outlineLevel="0" collapsed="false">
      <c r="B15" s="24"/>
      <c r="M15" s="24"/>
    </row>
    <row r="16" customFormat="false" ht="15" hidden="false" customHeight="false" outlineLevel="0" collapsed="false">
      <c r="B16" s="24"/>
      <c r="M16" s="24"/>
    </row>
    <row r="17" customFormat="false" ht="15" hidden="false" customHeight="false" outlineLevel="0" collapsed="false">
      <c r="B17" s="24"/>
      <c r="M17" s="24"/>
    </row>
    <row r="18" customFormat="false" ht="15" hidden="false" customHeight="false" outlineLevel="0" collapsed="false">
      <c r="B18" s="24"/>
      <c r="M18" s="24"/>
    </row>
    <row r="19" customFormat="false" ht="15" hidden="false" customHeight="false" outlineLevel="0" collapsed="false">
      <c r="B19" s="24"/>
      <c r="M19" s="24"/>
    </row>
    <row r="20" customFormat="false" ht="15" hidden="false" customHeight="false" outlineLevel="0" collapsed="false">
      <c r="B20" s="24"/>
      <c r="M20" s="24"/>
    </row>
    <row r="21" customFormat="false" ht="15" hidden="false" customHeight="false" outlineLevel="0" collapsed="false">
      <c r="B21" s="24"/>
      <c r="M21" s="24"/>
    </row>
    <row r="22" customFormat="false" ht="15" hidden="false" customHeight="false" outlineLevel="0" collapsed="false">
      <c r="B22" s="24"/>
      <c r="M22" s="24"/>
    </row>
    <row r="23" customFormat="false" ht="15" hidden="false" customHeight="false" outlineLevel="0" collapsed="false">
      <c r="B23" s="24"/>
      <c r="M23" s="24"/>
    </row>
    <row r="24" customFormat="false" ht="15" hidden="false" customHeight="false" outlineLevel="0" collapsed="false">
      <c r="B24" s="24"/>
      <c r="M24" s="24"/>
    </row>
    <row r="25" customFormat="false" ht="15" hidden="false" customHeight="false" outlineLevel="0" collapsed="false">
      <c r="B25" s="24"/>
      <c r="M25" s="24"/>
    </row>
    <row r="26" customFormat="false" ht="15" hidden="false" customHeight="false" outlineLevel="0" collapsed="false">
      <c r="B26" s="24"/>
      <c r="M26" s="24"/>
    </row>
    <row r="27" customFormat="false" ht="15" hidden="false" customHeight="false" outlineLevel="0" collapsed="false">
      <c r="B27" s="24"/>
      <c r="M27" s="24"/>
    </row>
    <row r="28" customFormat="false" ht="15" hidden="false" customHeight="false" outlineLevel="0" collapsed="false">
      <c r="B28" s="24"/>
      <c r="M28" s="24"/>
    </row>
    <row r="29" customFormat="false" ht="15" hidden="false" customHeight="false" outlineLevel="0" collapsed="false">
      <c r="B29" s="24"/>
      <c r="M29" s="24"/>
    </row>
    <row r="30" customFormat="false" ht="15" hidden="false" customHeight="false" outlineLevel="0" collapsed="false">
      <c r="B30" s="24"/>
      <c r="M30" s="24"/>
    </row>
    <row r="31" customFormat="false" ht="15" hidden="false" customHeight="false" outlineLevel="0" collapsed="false">
      <c r="B31" s="24"/>
      <c r="M31" s="24"/>
    </row>
    <row r="32" customFormat="false" ht="15" hidden="false" customHeight="false" outlineLevel="0" collapsed="false">
      <c r="B32" s="24"/>
      <c r="M32" s="24"/>
    </row>
    <row r="33" customFormat="false" ht="15" hidden="false" customHeight="false" outlineLevel="0" collapsed="false">
      <c r="B33" s="24"/>
      <c r="M33" s="24"/>
    </row>
    <row r="34" customFormat="false" ht="15" hidden="false" customHeight="false" outlineLevel="0" collapsed="false">
      <c r="B34" s="24"/>
      <c r="M34" s="24"/>
    </row>
    <row r="35" customFormat="false" ht="15" hidden="false" customHeight="false" outlineLevel="0" collapsed="false">
      <c r="B35" s="24"/>
      <c r="M35" s="24"/>
    </row>
    <row r="36" customFormat="false" ht="15" hidden="false" customHeight="false" outlineLevel="0" collapsed="false">
      <c r="B36" s="24"/>
      <c r="M36" s="24"/>
    </row>
    <row r="37" customFormat="false" ht="15" hidden="false" customHeight="false" outlineLevel="0" collapsed="false">
      <c r="B37" s="24"/>
      <c r="M37" s="24"/>
    </row>
    <row r="38" customFormat="false" ht="15" hidden="false" customHeight="false" outlineLevel="0" collapsed="false">
      <c r="B38" s="24"/>
      <c r="M38" s="24"/>
    </row>
    <row r="39" customFormat="false" ht="15" hidden="false" customHeight="false" outlineLevel="0" collapsed="false">
      <c r="B39" s="24"/>
      <c r="M39" s="24"/>
    </row>
    <row r="40" customFormat="false" ht="15" hidden="false" customHeight="false" outlineLevel="0" collapsed="false">
      <c r="B40" s="24"/>
      <c r="M40" s="24"/>
    </row>
    <row r="41" customFormat="false" ht="15" hidden="false" customHeight="false" outlineLevel="0" collapsed="false">
      <c r="B41" s="24"/>
      <c r="M41" s="24"/>
    </row>
    <row r="42" customFormat="false" ht="15" hidden="false" customHeight="false" outlineLevel="0" collapsed="false">
      <c r="B42" s="24"/>
      <c r="M42" s="24"/>
    </row>
    <row r="43" customFormat="false" ht="15" hidden="false" customHeight="false" outlineLevel="0" collapsed="false">
      <c r="B43" s="24"/>
      <c r="M43" s="24"/>
    </row>
    <row r="44" customFormat="false" ht="15" hidden="false" customHeight="false" outlineLevel="0" collapsed="false">
      <c r="B44" s="24"/>
      <c r="M44" s="24"/>
    </row>
    <row r="45" customFormat="false" ht="15" hidden="false" customHeight="false" outlineLevel="0" collapsed="false">
      <c r="B45" s="24"/>
      <c r="M45" s="24"/>
    </row>
    <row r="46" customFormat="false" ht="15" hidden="false" customHeight="false" outlineLevel="0" collapsed="false">
      <c r="B46" s="24"/>
      <c r="M46" s="24"/>
    </row>
    <row r="47" customFormat="false" ht="15" hidden="false" customHeight="false" outlineLevel="0" collapsed="false">
      <c r="B47" s="24"/>
      <c r="M47" s="24"/>
    </row>
    <row r="48" customFormat="false" ht="15" hidden="false" customHeight="false" outlineLevel="0" collapsed="false">
      <c r="B48" s="24"/>
      <c r="M48" s="24"/>
    </row>
    <row r="49" customFormat="false" ht="15" hidden="false" customHeight="false" outlineLevel="0" collapsed="false">
      <c r="B49" s="24"/>
      <c r="M49" s="24"/>
    </row>
    <row r="50" customFormat="false" ht="15" hidden="false" customHeight="false" outlineLevel="0" collapsed="false">
      <c r="B50" s="24"/>
      <c r="M50" s="24"/>
    </row>
    <row r="51" customFormat="false" ht="15" hidden="false" customHeight="false" outlineLevel="0" collapsed="false">
      <c r="B51" s="24"/>
      <c r="M51" s="24"/>
    </row>
    <row r="52" customFormat="false" ht="15" hidden="false" customHeight="false" outlineLevel="0" collapsed="false">
      <c r="B52" s="24"/>
      <c r="M52" s="24"/>
    </row>
    <row r="53" customFormat="false" ht="15" hidden="false" customHeight="false" outlineLevel="0" collapsed="false">
      <c r="B53" s="24"/>
      <c r="M53" s="24"/>
    </row>
    <row r="54" customFormat="false" ht="15" hidden="false" customHeight="false" outlineLevel="0" collapsed="false">
      <c r="B54" s="24"/>
      <c r="M54" s="24"/>
    </row>
    <row r="55" customFormat="false" ht="15" hidden="false" customHeight="false" outlineLevel="0" collapsed="false">
      <c r="B55" s="24"/>
      <c r="M55" s="24"/>
    </row>
    <row r="56" customFormat="false" ht="15" hidden="false" customHeight="false" outlineLevel="0" collapsed="false">
      <c r="B56" s="24"/>
      <c r="M56" s="24"/>
    </row>
    <row r="57" customFormat="false" ht="15" hidden="false" customHeight="false" outlineLevel="0" collapsed="false">
      <c r="B57" s="24"/>
      <c r="M57" s="24"/>
    </row>
    <row r="58" customFormat="false" ht="15" hidden="false" customHeight="false" outlineLevel="0" collapsed="false">
      <c r="B58" s="24"/>
      <c r="M58" s="24"/>
    </row>
    <row r="59" customFormat="false" ht="15" hidden="false" customHeight="false" outlineLevel="0" collapsed="false">
      <c r="B59" s="24"/>
      <c r="M59" s="24"/>
    </row>
    <row r="60" customFormat="false" ht="15" hidden="false" customHeight="false" outlineLevel="0" collapsed="false">
      <c r="B60" s="24"/>
      <c r="M60" s="24"/>
    </row>
    <row r="61" customFormat="false" ht="15" hidden="false" customHeight="false" outlineLevel="0" collapsed="false">
      <c r="B61" s="24"/>
      <c r="M61" s="24"/>
    </row>
    <row r="62" customFormat="false" ht="15" hidden="false" customHeight="false" outlineLevel="0" collapsed="false">
      <c r="B62" s="24"/>
      <c r="M62" s="24"/>
    </row>
    <row r="63" customFormat="false" ht="15" hidden="false" customHeight="false" outlineLevel="0" collapsed="false">
      <c r="B63" s="24"/>
      <c r="M63" s="24"/>
    </row>
    <row r="64" customFormat="false" ht="15" hidden="false" customHeight="false" outlineLevel="0" collapsed="false">
      <c r="B64" s="24"/>
      <c r="M64" s="24"/>
    </row>
    <row r="65" customFormat="false" ht="15" hidden="false" customHeight="false" outlineLevel="0" collapsed="false">
      <c r="B65" s="24"/>
      <c r="M65" s="24"/>
    </row>
    <row r="66" customFormat="false" ht="15" hidden="false" customHeight="false" outlineLevel="0" collapsed="false">
      <c r="B66" s="24"/>
      <c r="M66" s="24"/>
    </row>
    <row r="67" customFormat="false" ht="15" hidden="false" customHeight="false" outlineLevel="0" collapsed="false">
      <c r="B67" s="24"/>
      <c r="M67" s="24"/>
    </row>
    <row r="68" customFormat="false" ht="15" hidden="false" customHeight="false" outlineLevel="0" collapsed="false">
      <c r="B68" s="24"/>
      <c r="M68" s="24"/>
    </row>
    <row r="69" customFormat="false" ht="15" hidden="false" customHeight="false" outlineLevel="0" collapsed="false">
      <c r="B69" s="24"/>
      <c r="M69" s="24"/>
    </row>
    <row r="70" customFormat="false" ht="15" hidden="false" customHeight="false" outlineLevel="0" collapsed="false">
      <c r="B70" s="24"/>
      <c r="M70" s="24"/>
    </row>
    <row r="71" customFormat="false" ht="15" hidden="false" customHeight="false" outlineLevel="0" collapsed="false">
      <c r="B71" s="24"/>
      <c r="M71" s="24"/>
    </row>
    <row r="72" customFormat="false" ht="15" hidden="false" customHeight="false" outlineLevel="0" collapsed="false">
      <c r="B72" s="24"/>
      <c r="M72" s="24"/>
    </row>
    <row r="73" customFormat="false" ht="15" hidden="false" customHeight="false" outlineLevel="0" collapsed="false">
      <c r="B73" s="24"/>
      <c r="M73" s="24"/>
    </row>
    <row r="74" customFormat="false" ht="15" hidden="false" customHeight="false" outlineLevel="0" collapsed="false">
      <c r="B74" s="24"/>
      <c r="M74" s="24"/>
    </row>
    <row r="75" customFormat="false" ht="15" hidden="false" customHeight="false" outlineLevel="0" collapsed="false">
      <c r="B75" s="24"/>
      <c r="M75" s="24"/>
    </row>
    <row r="76" customFormat="false" ht="15" hidden="false" customHeight="false" outlineLevel="0" collapsed="false">
      <c r="B76" s="24"/>
      <c r="M76" s="24"/>
    </row>
    <row r="77" customFormat="false" ht="15" hidden="false" customHeight="false" outlineLevel="0" collapsed="false">
      <c r="B77" s="24"/>
      <c r="M77" s="24"/>
    </row>
    <row r="78" customFormat="false" ht="15" hidden="false" customHeight="false" outlineLevel="0" collapsed="false">
      <c r="B78" s="24"/>
      <c r="M78" s="24"/>
    </row>
    <row r="79" customFormat="false" ht="15" hidden="false" customHeight="false" outlineLevel="0" collapsed="false">
      <c r="B79" s="24"/>
      <c r="M79" s="24"/>
    </row>
    <row r="80" customFormat="false" ht="15" hidden="false" customHeight="false" outlineLevel="0" collapsed="false">
      <c r="B80" s="24"/>
      <c r="M80" s="24"/>
    </row>
    <row r="81" customFormat="false" ht="15" hidden="false" customHeight="false" outlineLevel="0" collapsed="false">
      <c r="B81" s="24"/>
      <c r="M81" s="24"/>
    </row>
    <row r="82" customFormat="false" ht="15" hidden="false" customHeight="false" outlineLevel="0" collapsed="false">
      <c r="B82" s="24"/>
      <c r="M82" s="24"/>
    </row>
    <row r="83" customFormat="false" ht="15" hidden="false" customHeight="false" outlineLevel="0" collapsed="false">
      <c r="B83" s="24"/>
      <c r="M83" s="24"/>
    </row>
    <row r="84" customFormat="false" ht="15" hidden="false" customHeight="false" outlineLevel="0" collapsed="false">
      <c r="B84" s="24"/>
      <c r="M84" s="24"/>
    </row>
    <row r="85" customFormat="false" ht="15" hidden="false" customHeight="false" outlineLevel="0" collapsed="false">
      <c r="B85" s="24"/>
      <c r="M85" s="24"/>
    </row>
    <row r="86" customFormat="false" ht="15" hidden="false" customHeight="false" outlineLevel="0" collapsed="false">
      <c r="B86" s="24"/>
      <c r="M86" s="24"/>
    </row>
    <row r="87" customFormat="false" ht="15" hidden="false" customHeight="false" outlineLevel="0" collapsed="false">
      <c r="B87" s="24"/>
      <c r="M87" s="24"/>
    </row>
    <row r="88" customFormat="false" ht="15" hidden="false" customHeight="false" outlineLevel="0" collapsed="false">
      <c r="B88" s="24"/>
      <c r="M88" s="24"/>
    </row>
    <row r="89" customFormat="false" ht="15" hidden="false" customHeight="false" outlineLevel="0" collapsed="false">
      <c r="B89" s="24"/>
      <c r="M89" s="24"/>
    </row>
    <row r="90" customFormat="false" ht="15" hidden="false" customHeight="false" outlineLevel="0" collapsed="false">
      <c r="B90" s="24"/>
      <c r="M90" s="24"/>
    </row>
    <row r="91" customFormat="false" ht="15" hidden="false" customHeight="false" outlineLevel="0" collapsed="false">
      <c r="B91" s="24"/>
      <c r="M91" s="24"/>
    </row>
    <row r="92" customFormat="false" ht="15" hidden="false" customHeight="false" outlineLevel="0" collapsed="false">
      <c r="B92" s="24"/>
      <c r="M92" s="24"/>
    </row>
    <row r="93" customFormat="false" ht="15" hidden="false" customHeight="false" outlineLevel="0" collapsed="false">
      <c r="B93" s="24"/>
      <c r="M93" s="24"/>
    </row>
    <row r="94" customFormat="false" ht="15" hidden="false" customHeight="false" outlineLevel="0" collapsed="false">
      <c r="B94" s="24"/>
      <c r="M94" s="24"/>
    </row>
    <row r="95" customFormat="false" ht="15" hidden="false" customHeight="false" outlineLevel="0" collapsed="false">
      <c r="B95" s="24"/>
      <c r="M95" s="24"/>
    </row>
    <row r="96" customFormat="false" ht="15" hidden="false" customHeight="false" outlineLevel="0" collapsed="false">
      <c r="B96" s="24"/>
      <c r="M96" s="24"/>
    </row>
    <row r="97" customFormat="false" ht="15" hidden="false" customHeight="false" outlineLevel="0" collapsed="false">
      <c r="B97" s="24"/>
      <c r="M97" s="24"/>
    </row>
    <row r="98" customFormat="false" ht="15" hidden="false" customHeight="false" outlineLevel="0" collapsed="false">
      <c r="B98" s="24"/>
      <c r="M98" s="24"/>
    </row>
    <row r="99" customFormat="false" ht="15" hidden="false" customHeight="false" outlineLevel="0" collapsed="false">
      <c r="B99" s="24"/>
      <c r="M99" s="24"/>
    </row>
    <row r="100" customFormat="false" ht="15" hidden="false" customHeight="false" outlineLevel="0" collapsed="false">
      <c r="B100" s="24"/>
      <c r="M100" s="24"/>
    </row>
    <row r="101" customFormat="false" ht="15" hidden="false" customHeight="false" outlineLevel="0" collapsed="false">
      <c r="B101" s="24"/>
      <c r="M101" s="24"/>
    </row>
    <row r="102" customFormat="false" ht="15" hidden="false" customHeight="false" outlineLevel="0" collapsed="false">
      <c r="B102" s="24"/>
      <c r="M102" s="24"/>
    </row>
    <row r="103" customFormat="false" ht="15" hidden="false" customHeight="false" outlineLevel="0" collapsed="false">
      <c r="B103" s="24"/>
      <c r="M103" s="24"/>
    </row>
    <row r="104" customFormat="false" ht="15" hidden="false" customHeight="false" outlineLevel="0" collapsed="false">
      <c r="B104" s="24"/>
      <c r="M104" s="24"/>
    </row>
    <row r="105" customFormat="false" ht="15" hidden="false" customHeight="false" outlineLevel="0" collapsed="false">
      <c r="B105" s="24"/>
      <c r="M105" s="24"/>
    </row>
    <row r="106" customFormat="false" ht="15" hidden="false" customHeight="false" outlineLevel="0" collapsed="false">
      <c r="B106" s="24"/>
      <c r="M106" s="24"/>
    </row>
    <row r="107" customFormat="false" ht="15" hidden="false" customHeight="false" outlineLevel="0" collapsed="false">
      <c r="B107" s="24"/>
      <c r="M107" s="24"/>
    </row>
    <row r="108" customFormat="false" ht="15" hidden="false" customHeight="false" outlineLevel="0" collapsed="false">
      <c r="B108" s="24"/>
      <c r="M108" s="24"/>
    </row>
    <row r="109" customFormat="false" ht="15" hidden="false" customHeight="false" outlineLevel="0" collapsed="false">
      <c r="B109" s="24"/>
      <c r="M109" s="24"/>
    </row>
    <row r="110" customFormat="false" ht="15" hidden="false" customHeight="false" outlineLevel="0" collapsed="false">
      <c r="B110" s="24"/>
      <c r="M110" s="24"/>
    </row>
    <row r="111" customFormat="false" ht="15" hidden="false" customHeight="false" outlineLevel="0" collapsed="false">
      <c r="B111" s="24"/>
      <c r="M111" s="24"/>
    </row>
    <row r="112" customFormat="false" ht="15" hidden="false" customHeight="false" outlineLevel="0" collapsed="false">
      <c r="B112" s="24"/>
      <c r="M112" s="24"/>
    </row>
    <row r="113" customFormat="false" ht="15" hidden="false" customHeight="false" outlineLevel="0" collapsed="false">
      <c r="B113" s="24"/>
      <c r="M113" s="24"/>
    </row>
    <row r="114" customFormat="false" ht="15" hidden="false" customHeight="false" outlineLevel="0" collapsed="false">
      <c r="B114" s="24"/>
      <c r="M114" s="24"/>
    </row>
    <row r="115" customFormat="false" ht="15" hidden="false" customHeight="false" outlineLevel="0" collapsed="false">
      <c r="B115" s="24"/>
      <c r="M115" s="24"/>
    </row>
    <row r="116" customFormat="false" ht="15" hidden="false" customHeight="false" outlineLevel="0" collapsed="false">
      <c r="B116" s="24"/>
      <c r="M116" s="24"/>
    </row>
    <row r="117" customFormat="false" ht="15" hidden="false" customHeight="false" outlineLevel="0" collapsed="false">
      <c r="B117" s="24"/>
      <c r="M117" s="24"/>
    </row>
    <row r="118" customFormat="false" ht="15" hidden="false" customHeight="false" outlineLevel="0" collapsed="false">
      <c r="B118" s="24"/>
      <c r="M118" s="24"/>
    </row>
    <row r="119" customFormat="false" ht="15" hidden="false" customHeight="false" outlineLevel="0" collapsed="false">
      <c r="B119" s="24"/>
      <c r="M119" s="24"/>
    </row>
    <row r="120" customFormat="false" ht="15" hidden="false" customHeight="false" outlineLevel="0" collapsed="false">
      <c r="B120" s="24"/>
      <c r="M120" s="24"/>
    </row>
    <row r="121" customFormat="false" ht="15" hidden="false" customHeight="false" outlineLevel="0" collapsed="false">
      <c r="B121" s="24"/>
      <c r="M121" s="24"/>
    </row>
    <row r="122" customFormat="false" ht="15" hidden="false" customHeight="false" outlineLevel="0" collapsed="false">
      <c r="B122" s="24"/>
      <c r="M122" s="24"/>
    </row>
    <row r="123" customFormat="false" ht="15" hidden="false" customHeight="false" outlineLevel="0" collapsed="false">
      <c r="B123" s="24"/>
      <c r="M123" s="24"/>
    </row>
    <row r="124" customFormat="false" ht="15" hidden="false" customHeight="false" outlineLevel="0" collapsed="false">
      <c r="B124" s="24"/>
      <c r="M124" s="24"/>
    </row>
    <row r="125" customFormat="false" ht="15" hidden="false" customHeight="false" outlineLevel="0" collapsed="false">
      <c r="B125" s="24"/>
      <c r="M125" s="24"/>
    </row>
    <row r="126" customFormat="false" ht="15" hidden="false" customHeight="false" outlineLevel="0" collapsed="false">
      <c r="B126" s="24"/>
      <c r="M126" s="24"/>
    </row>
    <row r="127" customFormat="false" ht="15" hidden="false" customHeight="false" outlineLevel="0" collapsed="false">
      <c r="B127" s="24"/>
      <c r="M127" s="24"/>
    </row>
    <row r="128" customFormat="false" ht="15" hidden="false" customHeight="false" outlineLevel="0" collapsed="false">
      <c r="B128" s="24"/>
      <c r="M128" s="24"/>
    </row>
    <row r="129" customFormat="false" ht="15" hidden="false" customHeight="false" outlineLevel="0" collapsed="false">
      <c r="B129" s="24"/>
      <c r="M129" s="24"/>
    </row>
    <row r="130" customFormat="false" ht="15" hidden="false" customHeight="false" outlineLevel="0" collapsed="false">
      <c r="B130" s="24"/>
      <c r="M130" s="24"/>
    </row>
    <row r="131" customFormat="false" ht="15" hidden="false" customHeight="false" outlineLevel="0" collapsed="false">
      <c r="B131" s="24"/>
      <c r="M131" s="24"/>
    </row>
    <row r="132" customFormat="false" ht="15" hidden="false" customHeight="false" outlineLevel="0" collapsed="false">
      <c r="B132" s="24"/>
      <c r="M132" s="24"/>
    </row>
    <row r="133" customFormat="false" ht="15" hidden="false" customHeight="false" outlineLevel="0" collapsed="false">
      <c r="B133" s="24"/>
      <c r="M133" s="24"/>
    </row>
    <row r="134" customFormat="false" ht="15" hidden="false" customHeight="false" outlineLevel="0" collapsed="false">
      <c r="B134" s="24"/>
      <c r="M134" s="24"/>
    </row>
    <row r="135" customFormat="false" ht="15" hidden="false" customHeight="false" outlineLevel="0" collapsed="false">
      <c r="B135" s="24"/>
      <c r="M135" s="24"/>
    </row>
    <row r="136" customFormat="false" ht="15" hidden="false" customHeight="false" outlineLevel="0" collapsed="false">
      <c r="B136" s="24"/>
      <c r="M136" s="24"/>
    </row>
    <row r="137" customFormat="false" ht="15" hidden="false" customHeight="false" outlineLevel="0" collapsed="false">
      <c r="B137" s="24"/>
      <c r="M137" s="24"/>
    </row>
    <row r="138" customFormat="false" ht="15" hidden="false" customHeight="false" outlineLevel="0" collapsed="false">
      <c r="B138" s="24"/>
      <c r="M138" s="24"/>
    </row>
    <row r="139" customFormat="false" ht="15" hidden="false" customHeight="false" outlineLevel="0" collapsed="false">
      <c r="B139" s="24"/>
      <c r="M139" s="24"/>
    </row>
    <row r="140" customFormat="false" ht="15" hidden="false" customHeight="false" outlineLevel="0" collapsed="false">
      <c r="B140" s="24"/>
      <c r="M140" s="24"/>
    </row>
    <row r="141" customFormat="false" ht="15" hidden="false" customHeight="false" outlineLevel="0" collapsed="false">
      <c r="B141" s="24"/>
      <c r="M141" s="24"/>
    </row>
    <row r="142" customFormat="false" ht="15" hidden="false" customHeight="false" outlineLevel="0" collapsed="false">
      <c r="B142" s="24"/>
      <c r="M142" s="24"/>
    </row>
    <row r="143" customFormat="false" ht="15" hidden="false" customHeight="false" outlineLevel="0" collapsed="false">
      <c r="B143" s="24"/>
      <c r="M143" s="24"/>
    </row>
    <row r="144" customFormat="false" ht="15" hidden="false" customHeight="false" outlineLevel="0" collapsed="false">
      <c r="B144" s="24"/>
      <c r="M144" s="24"/>
    </row>
    <row r="145" customFormat="false" ht="15" hidden="false" customHeight="false" outlineLevel="0" collapsed="false">
      <c r="B145" s="24"/>
      <c r="M145" s="24"/>
    </row>
    <row r="146" customFormat="false" ht="15" hidden="false" customHeight="false" outlineLevel="0" collapsed="false">
      <c r="B146" s="24"/>
      <c r="M146" s="24"/>
    </row>
    <row r="147" customFormat="false" ht="15" hidden="false" customHeight="false" outlineLevel="0" collapsed="false">
      <c r="B147" s="24"/>
      <c r="M147" s="24"/>
    </row>
    <row r="148" customFormat="false" ht="15" hidden="false" customHeight="false" outlineLevel="0" collapsed="false">
      <c r="B148" s="24"/>
      <c r="M148" s="24"/>
    </row>
    <row r="149" customFormat="false" ht="15" hidden="false" customHeight="false" outlineLevel="0" collapsed="false">
      <c r="B149" s="24"/>
      <c r="M149" s="24"/>
    </row>
    <row r="150" customFormat="false" ht="15" hidden="false" customHeight="false" outlineLevel="0" collapsed="false">
      <c r="B150" s="24"/>
      <c r="M150" s="24"/>
    </row>
    <row r="151" customFormat="false" ht="15" hidden="false" customHeight="false" outlineLevel="0" collapsed="false">
      <c r="B151" s="24"/>
      <c r="M151" s="24"/>
    </row>
    <row r="152" customFormat="false" ht="15" hidden="false" customHeight="false" outlineLevel="0" collapsed="false">
      <c r="B152" s="24"/>
      <c r="M152" s="24"/>
    </row>
    <row r="153" customFormat="false" ht="15" hidden="false" customHeight="false" outlineLevel="0" collapsed="false">
      <c r="B153" s="24"/>
      <c r="M153" s="24"/>
    </row>
    <row r="154" customFormat="false" ht="15" hidden="false" customHeight="false" outlineLevel="0" collapsed="false">
      <c r="B154" s="24"/>
      <c r="M154" s="24"/>
    </row>
    <row r="155" customFormat="false" ht="15" hidden="false" customHeight="false" outlineLevel="0" collapsed="false">
      <c r="B155" s="24"/>
      <c r="M155" s="24"/>
    </row>
    <row r="156" customFormat="false" ht="15" hidden="false" customHeight="false" outlineLevel="0" collapsed="false">
      <c r="B156" s="24"/>
      <c r="M156" s="24"/>
    </row>
    <row r="157" customFormat="false" ht="15" hidden="false" customHeight="false" outlineLevel="0" collapsed="false">
      <c r="B157" s="24"/>
      <c r="M157" s="24"/>
    </row>
    <row r="158" customFormat="false" ht="15" hidden="false" customHeight="false" outlineLevel="0" collapsed="false">
      <c r="B158" s="24"/>
      <c r="M158" s="24"/>
    </row>
    <row r="159" customFormat="false" ht="15" hidden="false" customHeight="false" outlineLevel="0" collapsed="false">
      <c r="B159" s="24"/>
      <c r="M159" s="24"/>
    </row>
    <row r="160" customFormat="false" ht="15" hidden="false" customHeight="false" outlineLevel="0" collapsed="false">
      <c r="B160" s="24"/>
      <c r="M160" s="24"/>
    </row>
    <row r="161" customFormat="false" ht="15" hidden="false" customHeight="false" outlineLevel="0" collapsed="false">
      <c r="B161" s="24"/>
      <c r="M161" s="24"/>
    </row>
    <row r="162" customFormat="false" ht="15" hidden="false" customHeight="false" outlineLevel="0" collapsed="false">
      <c r="B162" s="24"/>
      <c r="M162" s="24"/>
    </row>
    <row r="163" customFormat="false" ht="15" hidden="false" customHeight="false" outlineLevel="0" collapsed="false">
      <c r="B163" s="24"/>
      <c r="M163" s="24"/>
    </row>
    <row r="164" customFormat="false" ht="15" hidden="false" customHeight="false" outlineLevel="0" collapsed="false">
      <c r="B164" s="24"/>
      <c r="M164" s="24"/>
    </row>
    <row r="165" customFormat="false" ht="15" hidden="false" customHeight="false" outlineLevel="0" collapsed="false">
      <c r="B165" s="24"/>
      <c r="M165" s="24"/>
    </row>
    <row r="166" customFormat="false" ht="15" hidden="false" customHeight="false" outlineLevel="0" collapsed="false">
      <c r="B166" s="24"/>
      <c r="M166" s="24"/>
    </row>
    <row r="167" customFormat="false" ht="15" hidden="false" customHeight="false" outlineLevel="0" collapsed="false">
      <c r="B167" s="24"/>
      <c r="M167" s="24"/>
    </row>
    <row r="168" customFormat="false" ht="15" hidden="false" customHeight="false" outlineLevel="0" collapsed="false">
      <c r="B168" s="24"/>
      <c r="M168" s="24"/>
    </row>
    <row r="169" customFormat="false" ht="15" hidden="false" customHeight="false" outlineLevel="0" collapsed="false">
      <c r="B169" s="24"/>
      <c r="M169" s="24"/>
    </row>
    <row r="170" customFormat="false" ht="15" hidden="false" customHeight="false" outlineLevel="0" collapsed="false">
      <c r="B170" s="24"/>
      <c r="M170" s="24"/>
    </row>
    <row r="171" customFormat="false" ht="15" hidden="false" customHeight="false" outlineLevel="0" collapsed="false">
      <c r="B171" s="24"/>
      <c r="M171" s="24"/>
    </row>
    <row r="172" customFormat="false" ht="15" hidden="false" customHeight="false" outlineLevel="0" collapsed="false">
      <c r="B172" s="24"/>
      <c r="M172" s="24"/>
    </row>
    <row r="173" customFormat="false" ht="15" hidden="false" customHeight="false" outlineLevel="0" collapsed="false">
      <c r="B173" s="24"/>
      <c r="M173" s="24"/>
    </row>
    <row r="174" customFormat="false" ht="15" hidden="false" customHeight="false" outlineLevel="0" collapsed="false">
      <c r="B174" s="24"/>
      <c r="M174" s="24"/>
    </row>
    <row r="175" customFormat="false" ht="15" hidden="false" customHeight="false" outlineLevel="0" collapsed="false">
      <c r="B175" s="24"/>
      <c r="M175" s="24"/>
    </row>
    <row r="176" customFormat="false" ht="15" hidden="false" customHeight="false" outlineLevel="0" collapsed="false">
      <c r="B176" s="24"/>
      <c r="M176" s="24"/>
    </row>
    <row r="177" customFormat="false" ht="15" hidden="false" customHeight="false" outlineLevel="0" collapsed="false">
      <c r="B177" s="24"/>
      <c r="M177" s="24"/>
    </row>
    <row r="178" customFormat="false" ht="15" hidden="false" customHeight="false" outlineLevel="0" collapsed="false">
      <c r="B178" s="24"/>
      <c r="M178" s="24"/>
    </row>
    <row r="179" customFormat="false" ht="15" hidden="false" customHeight="false" outlineLevel="0" collapsed="false">
      <c r="B179" s="24"/>
      <c r="M179" s="24"/>
    </row>
    <row r="180" customFormat="false" ht="15" hidden="false" customHeight="false" outlineLevel="0" collapsed="false">
      <c r="B180" s="24"/>
      <c r="M180" s="24"/>
    </row>
    <row r="181" customFormat="false" ht="15" hidden="false" customHeight="false" outlineLevel="0" collapsed="false">
      <c r="B181" s="24"/>
      <c r="M181" s="24"/>
    </row>
    <row r="182" customFormat="false" ht="15" hidden="false" customHeight="false" outlineLevel="0" collapsed="false">
      <c r="B182" s="24"/>
      <c r="M182" s="24"/>
    </row>
    <row r="183" customFormat="false" ht="15" hidden="false" customHeight="false" outlineLevel="0" collapsed="false">
      <c r="B183" s="24"/>
      <c r="M183" s="24"/>
    </row>
    <row r="184" customFormat="false" ht="15" hidden="false" customHeight="false" outlineLevel="0" collapsed="false">
      <c r="B184" s="24"/>
      <c r="M184" s="24"/>
    </row>
    <row r="185" customFormat="false" ht="15" hidden="false" customHeight="false" outlineLevel="0" collapsed="false">
      <c r="B185" s="24"/>
      <c r="M185" s="24"/>
    </row>
    <row r="186" customFormat="false" ht="15" hidden="false" customHeight="false" outlineLevel="0" collapsed="false">
      <c r="B186" s="24"/>
      <c r="M186" s="24"/>
    </row>
    <row r="187" customFormat="false" ht="15" hidden="false" customHeight="false" outlineLevel="0" collapsed="false">
      <c r="B187" s="24"/>
      <c r="M187" s="24"/>
    </row>
    <row r="188" customFormat="false" ht="15" hidden="false" customHeight="false" outlineLevel="0" collapsed="false">
      <c r="B188" s="24"/>
      <c r="M188" s="24"/>
    </row>
    <row r="189" customFormat="false" ht="15" hidden="false" customHeight="false" outlineLevel="0" collapsed="false">
      <c r="B189" s="24"/>
      <c r="M189" s="24"/>
    </row>
    <row r="190" customFormat="false" ht="15" hidden="false" customHeight="false" outlineLevel="0" collapsed="false">
      <c r="B190" s="24"/>
      <c r="M190" s="24"/>
    </row>
    <row r="191" customFormat="false" ht="15" hidden="false" customHeight="false" outlineLevel="0" collapsed="false">
      <c r="B191" s="24"/>
      <c r="M191" s="24"/>
    </row>
    <row r="192" customFormat="false" ht="15" hidden="false" customHeight="false" outlineLevel="0" collapsed="false">
      <c r="B192" s="24"/>
      <c r="M192" s="24"/>
    </row>
    <row r="193" customFormat="false" ht="15" hidden="false" customHeight="false" outlineLevel="0" collapsed="false">
      <c r="B193" s="24"/>
      <c r="M193" s="24"/>
    </row>
    <row r="194" customFormat="false" ht="15" hidden="false" customHeight="false" outlineLevel="0" collapsed="false">
      <c r="B194" s="24"/>
      <c r="M194" s="24"/>
    </row>
    <row r="195" customFormat="false" ht="15" hidden="false" customHeight="false" outlineLevel="0" collapsed="false">
      <c r="B195" s="24"/>
      <c r="M195" s="24"/>
    </row>
    <row r="196" customFormat="false" ht="15" hidden="false" customHeight="false" outlineLevel="0" collapsed="false">
      <c r="B196" s="24"/>
      <c r="M196" s="24"/>
    </row>
    <row r="197" customFormat="false" ht="15" hidden="false" customHeight="false" outlineLevel="0" collapsed="false">
      <c r="B197" s="24"/>
      <c r="M197" s="24"/>
    </row>
    <row r="198" customFormat="false" ht="15" hidden="false" customHeight="false" outlineLevel="0" collapsed="false">
      <c r="B198" s="24"/>
      <c r="M198" s="24"/>
    </row>
    <row r="199" customFormat="false" ht="15" hidden="false" customHeight="false" outlineLevel="0" collapsed="false">
      <c r="B199" s="24"/>
      <c r="M199" s="24"/>
    </row>
    <row r="200" customFormat="false" ht="15" hidden="false" customHeight="false" outlineLevel="0" collapsed="false">
      <c r="B200" s="24"/>
      <c r="M200" s="24"/>
    </row>
    <row r="201" customFormat="false" ht="15" hidden="false" customHeight="false" outlineLevel="0" collapsed="false">
      <c r="B201" s="24"/>
      <c r="M201" s="24"/>
    </row>
    <row r="202" customFormat="false" ht="15" hidden="false" customHeight="false" outlineLevel="0" collapsed="false">
      <c r="B202" s="24"/>
      <c r="M202" s="24"/>
    </row>
    <row r="203" customFormat="false" ht="15" hidden="false" customHeight="false" outlineLevel="0" collapsed="false">
      <c r="B203" s="24"/>
      <c r="M203" s="24"/>
    </row>
    <row r="204" customFormat="false" ht="15" hidden="false" customHeight="false" outlineLevel="0" collapsed="false">
      <c r="B204" s="24"/>
      <c r="M204" s="24"/>
    </row>
    <row r="205" customFormat="false" ht="15" hidden="false" customHeight="false" outlineLevel="0" collapsed="false">
      <c r="B205" s="24"/>
      <c r="M205" s="24"/>
    </row>
    <row r="206" customFormat="false" ht="15" hidden="false" customHeight="false" outlineLevel="0" collapsed="false">
      <c r="B206" s="24"/>
      <c r="M206" s="24"/>
    </row>
    <row r="207" customFormat="false" ht="15" hidden="false" customHeight="false" outlineLevel="0" collapsed="false">
      <c r="B207" s="24"/>
      <c r="M207" s="24"/>
    </row>
    <row r="208" customFormat="false" ht="15" hidden="false" customHeight="false" outlineLevel="0" collapsed="false">
      <c r="B208" s="24"/>
      <c r="M208" s="24"/>
    </row>
    <row r="209" customFormat="false" ht="15" hidden="false" customHeight="false" outlineLevel="0" collapsed="false">
      <c r="B209" s="24"/>
      <c r="M209" s="24"/>
    </row>
    <row r="210" customFormat="false" ht="15" hidden="false" customHeight="false" outlineLevel="0" collapsed="false">
      <c r="B210" s="24"/>
      <c r="M210" s="24"/>
    </row>
    <row r="211" customFormat="false" ht="15" hidden="false" customHeight="false" outlineLevel="0" collapsed="false">
      <c r="B211" s="24"/>
      <c r="M211" s="24"/>
    </row>
    <row r="212" customFormat="false" ht="15" hidden="false" customHeight="false" outlineLevel="0" collapsed="false">
      <c r="B212" s="24"/>
      <c r="M212" s="24"/>
    </row>
    <row r="213" customFormat="false" ht="15" hidden="false" customHeight="false" outlineLevel="0" collapsed="false">
      <c r="B213" s="24"/>
      <c r="M213" s="24"/>
    </row>
    <row r="214" customFormat="false" ht="15" hidden="false" customHeight="false" outlineLevel="0" collapsed="false">
      <c r="B214" s="24"/>
      <c r="M214" s="24"/>
    </row>
    <row r="215" customFormat="false" ht="15" hidden="false" customHeight="false" outlineLevel="0" collapsed="false">
      <c r="B215" s="24"/>
      <c r="M215" s="24"/>
    </row>
    <row r="216" customFormat="false" ht="15" hidden="false" customHeight="false" outlineLevel="0" collapsed="false">
      <c r="B216" s="24"/>
      <c r="M216" s="24"/>
    </row>
    <row r="217" customFormat="false" ht="15" hidden="false" customHeight="false" outlineLevel="0" collapsed="false">
      <c r="B217" s="24"/>
      <c r="M217" s="24"/>
    </row>
    <row r="218" customFormat="false" ht="15" hidden="false" customHeight="false" outlineLevel="0" collapsed="false">
      <c r="B218" s="24"/>
      <c r="M218" s="24"/>
    </row>
    <row r="219" customFormat="false" ht="15" hidden="false" customHeight="false" outlineLevel="0" collapsed="false">
      <c r="B219" s="24"/>
      <c r="M219" s="24"/>
    </row>
    <row r="220" customFormat="false" ht="15" hidden="false" customHeight="false" outlineLevel="0" collapsed="false">
      <c r="B220" s="24"/>
      <c r="M220" s="24"/>
    </row>
    <row r="221" customFormat="false" ht="15" hidden="false" customHeight="false" outlineLevel="0" collapsed="false">
      <c r="B221" s="24"/>
      <c r="M221" s="24"/>
    </row>
    <row r="222" customFormat="false" ht="15" hidden="false" customHeight="false" outlineLevel="0" collapsed="false">
      <c r="B222" s="24"/>
      <c r="M222" s="24"/>
    </row>
    <row r="223" customFormat="false" ht="15" hidden="false" customHeight="false" outlineLevel="0" collapsed="false">
      <c r="B223" s="24"/>
      <c r="M223" s="24"/>
    </row>
    <row r="224" customFormat="false" ht="15" hidden="false" customHeight="false" outlineLevel="0" collapsed="false">
      <c r="B224" s="24"/>
      <c r="M224" s="24"/>
    </row>
    <row r="225" customFormat="false" ht="15" hidden="false" customHeight="false" outlineLevel="0" collapsed="false">
      <c r="B225" s="24"/>
      <c r="M225" s="24"/>
    </row>
    <row r="226" customFormat="false" ht="15" hidden="false" customHeight="false" outlineLevel="0" collapsed="false">
      <c r="B226" s="24"/>
      <c r="M226" s="24"/>
    </row>
    <row r="227" customFormat="false" ht="15" hidden="false" customHeight="false" outlineLevel="0" collapsed="false">
      <c r="B227" s="24"/>
      <c r="M227" s="24"/>
    </row>
    <row r="228" customFormat="false" ht="15" hidden="false" customHeight="false" outlineLevel="0" collapsed="false">
      <c r="B228" s="24"/>
      <c r="M228" s="24"/>
    </row>
    <row r="229" customFormat="false" ht="15" hidden="false" customHeight="false" outlineLevel="0" collapsed="false">
      <c r="B229" s="24"/>
      <c r="M229" s="24"/>
    </row>
    <row r="230" customFormat="false" ht="15" hidden="false" customHeight="false" outlineLevel="0" collapsed="false">
      <c r="B230" s="24"/>
      <c r="M230" s="24"/>
    </row>
    <row r="231" customFormat="false" ht="15" hidden="false" customHeight="false" outlineLevel="0" collapsed="false">
      <c r="B231" s="24"/>
      <c r="M231" s="24"/>
    </row>
    <row r="232" customFormat="false" ht="15" hidden="false" customHeight="false" outlineLevel="0" collapsed="false">
      <c r="B232" s="24"/>
      <c r="M232" s="24"/>
    </row>
    <row r="233" customFormat="false" ht="15" hidden="false" customHeight="false" outlineLevel="0" collapsed="false">
      <c r="B233" s="24"/>
      <c r="M233" s="24"/>
    </row>
    <row r="234" customFormat="false" ht="15" hidden="false" customHeight="false" outlineLevel="0" collapsed="false">
      <c r="B234" s="24"/>
      <c r="M234" s="24"/>
    </row>
    <row r="235" customFormat="false" ht="15" hidden="false" customHeight="false" outlineLevel="0" collapsed="false">
      <c r="B235" s="24"/>
      <c r="M235" s="24"/>
    </row>
    <row r="236" customFormat="false" ht="15" hidden="false" customHeight="false" outlineLevel="0" collapsed="false">
      <c r="B236" s="24"/>
      <c r="M236" s="24"/>
    </row>
    <row r="237" customFormat="false" ht="15" hidden="false" customHeight="false" outlineLevel="0" collapsed="false">
      <c r="B237" s="24"/>
      <c r="M237" s="24"/>
    </row>
    <row r="238" customFormat="false" ht="15" hidden="false" customHeight="false" outlineLevel="0" collapsed="false">
      <c r="B238" s="24"/>
      <c r="M238" s="24"/>
    </row>
    <row r="239" customFormat="false" ht="15" hidden="false" customHeight="false" outlineLevel="0" collapsed="false">
      <c r="B239" s="24"/>
      <c r="M239" s="24"/>
    </row>
    <row r="240" customFormat="false" ht="15" hidden="false" customHeight="false" outlineLevel="0" collapsed="false">
      <c r="B240" s="24"/>
      <c r="M240" s="24"/>
    </row>
    <row r="241" customFormat="false" ht="15" hidden="false" customHeight="false" outlineLevel="0" collapsed="false">
      <c r="B241" s="24"/>
      <c r="M241" s="24"/>
    </row>
    <row r="242" customFormat="false" ht="15" hidden="false" customHeight="false" outlineLevel="0" collapsed="false">
      <c r="B242" s="24"/>
      <c r="M242" s="24"/>
    </row>
    <row r="243" customFormat="false" ht="15" hidden="false" customHeight="false" outlineLevel="0" collapsed="false">
      <c r="B243" s="24"/>
      <c r="M243" s="24"/>
    </row>
    <row r="244" customFormat="false" ht="15" hidden="false" customHeight="false" outlineLevel="0" collapsed="false">
      <c r="B244" s="24"/>
      <c r="M244" s="24"/>
    </row>
    <row r="245" customFormat="false" ht="15" hidden="false" customHeight="false" outlineLevel="0" collapsed="false">
      <c r="B245" s="24"/>
      <c r="M245" s="24"/>
    </row>
    <row r="246" customFormat="false" ht="15" hidden="false" customHeight="false" outlineLevel="0" collapsed="false">
      <c r="B246" s="24"/>
      <c r="M246" s="24"/>
    </row>
    <row r="247" customFormat="false" ht="15" hidden="false" customHeight="false" outlineLevel="0" collapsed="false">
      <c r="B247" s="24"/>
      <c r="M247" s="24"/>
    </row>
    <row r="248" customFormat="false" ht="15" hidden="false" customHeight="false" outlineLevel="0" collapsed="false">
      <c r="B248" s="24"/>
      <c r="M248" s="24"/>
    </row>
    <row r="249" customFormat="false" ht="15" hidden="false" customHeight="false" outlineLevel="0" collapsed="false">
      <c r="B249" s="24"/>
      <c r="M249" s="24"/>
    </row>
    <row r="250" customFormat="false" ht="15" hidden="false" customHeight="false" outlineLevel="0" collapsed="false">
      <c r="B250" s="24"/>
      <c r="M250" s="24"/>
    </row>
    <row r="251" customFormat="false" ht="15" hidden="false" customHeight="false" outlineLevel="0" collapsed="false">
      <c r="B251" s="24"/>
      <c r="M251" s="24"/>
    </row>
    <row r="252" customFormat="false" ht="15" hidden="false" customHeight="false" outlineLevel="0" collapsed="false">
      <c r="B252" s="24"/>
      <c r="M252" s="24"/>
    </row>
    <row r="253" customFormat="false" ht="15" hidden="false" customHeight="false" outlineLevel="0" collapsed="false">
      <c r="B253" s="24"/>
      <c r="M253" s="24"/>
    </row>
    <row r="254" customFormat="false" ht="15" hidden="false" customHeight="false" outlineLevel="0" collapsed="false">
      <c r="B254" s="24"/>
      <c r="M254" s="24"/>
    </row>
    <row r="255" customFormat="false" ht="15" hidden="false" customHeight="false" outlineLevel="0" collapsed="false">
      <c r="B255" s="24"/>
      <c r="M255" s="24"/>
    </row>
    <row r="256" customFormat="false" ht="15" hidden="false" customHeight="false" outlineLevel="0" collapsed="false">
      <c r="B256" s="24"/>
      <c r="M256" s="24"/>
    </row>
    <row r="257" customFormat="false" ht="15" hidden="false" customHeight="false" outlineLevel="0" collapsed="false">
      <c r="B257" s="24"/>
      <c r="M257" s="24"/>
    </row>
    <row r="258" customFormat="false" ht="15" hidden="false" customHeight="false" outlineLevel="0" collapsed="false">
      <c r="B258" s="24"/>
      <c r="M258" s="24"/>
    </row>
    <row r="259" customFormat="false" ht="15" hidden="false" customHeight="false" outlineLevel="0" collapsed="false">
      <c r="B259" s="24"/>
      <c r="M259" s="24"/>
    </row>
    <row r="260" customFormat="false" ht="15" hidden="false" customHeight="false" outlineLevel="0" collapsed="false">
      <c r="B260" s="24"/>
      <c r="M260" s="24"/>
    </row>
    <row r="261" customFormat="false" ht="15" hidden="false" customHeight="false" outlineLevel="0" collapsed="false">
      <c r="B261" s="24"/>
      <c r="M261" s="24"/>
    </row>
    <row r="262" customFormat="false" ht="15" hidden="false" customHeight="false" outlineLevel="0" collapsed="false">
      <c r="B262" s="24"/>
      <c r="M262" s="24"/>
    </row>
    <row r="263" customFormat="false" ht="15" hidden="false" customHeight="false" outlineLevel="0" collapsed="false">
      <c r="B263" s="24"/>
      <c r="M263" s="24"/>
    </row>
    <row r="264" customFormat="false" ht="15" hidden="false" customHeight="false" outlineLevel="0" collapsed="false">
      <c r="B264" s="24"/>
      <c r="M264" s="24"/>
    </row>
    <row r="265" customFormat="false" ht="15" hidden="false" customHeight="false" outlineLevel="0" collapsed="false">
      <c r="B265" s="24"/>
      <c r="M265" s="24"/>
    </row>
    <row r="266" customFormat="false" ht="15" hidden="false" customHeight="false" outlineLevel="0" collapsed="false">
      <c r="B266" s="24"/>
      <c r="M266" s="24"/>
    </row>
    <row r="267" customFormat="false" ht="15" hidden="false" customHeight="false" outlineLevel="0" collapsed="false">
      <c r="B267" s="24"/>
      <c r="M267" s="24"/>
    </row>
    <row r="268" customFormat="false" ht="15" hidden="false" customHeight="false" outlineLevel="0" collapsed="false">
      <c r="B268" s="24"/>
      <c r="M268" s="24"/>
    </row>
    <row r="269" customFormat="false" ht="15" hidden="false" customHeight="false" outlineLevel="0" collapsed="false">
      <c r="B269" s="24"/>
      <c r="M269" s="24"/>
    </row>
    <row r="270" customFormat="false" ht="15" hidden="false" customHeight="false" outlineLevel="0" collapsed="false">
      <c r="B270" s="24"/>
      <c r="M270" s="24"/>
    </row>
    <row r="271" customFormat="false" ht="15" hidden="false" customHeight="false" outlineLevel="0" collapsed="false">
      <c r="B271" s="24"/>
      <c r="M271" s="24"/>
    </row>
    <row r="272" customFormat="false" ht="15" hidden="false" customHeight="false" outlineLevel="0" collapsed="false">
      <c r="B272" s="24"/>
      <c r="M272" s="24"/>
    </row>
    <row r="273" customFormat="false" ht="15" hidden="false" customHeight="false" outlineLevel="0" collapsed="false">
      <c r="B273" s="24"/>
      <c r="M273" s="24"/>
    </row>
    <row r="274" customFormat="false" ht="15" hidden="false" customHeight="false" outlineLevel="0" collapsed="false">
      <c r="B274" s="24"/>
      <c r="M274" s="24"/>
    </row>
    <row r="275" customFormat="false" ht="15" hidden="false" customHeight="false" outlineLevel="0" collapsed="false">
      <c r="B275" s="24"/>
      <c r="M275" s="24"/>
    </row>
    <row r="276" customFormat="false" ht="15" hidden="false" customHeight="false" outlineLevel="0" collapsed="false">
      <c r="B276" s="24"/>
      <c r="M276" s="24"/>
    </row>
    <row r="277" customFormat="false" ht="15" hidden="false" customHeight="false" outlineLevel="0" collapsed="false">
      <c r="B277" s="24"/>
      <c r="M277" s="24"/>
    </row>
    <row r="278" customFormat="false" ht="15" hidden="false" customHeight="false" outlineLevel="0" collapsed="false">
      <c r="B278" s="24"/>
      <c r="M278" s="24"/>
    </row>
    <row r="279" customFormat="false" ht="15" hidden="false" customHeight="false" outlineLevel="0" collapsed="false">
      <c r="B279" s="24"/>
      <c r="M279" s="24"/>
    </row>
    <row r="280" customFormat="false" ht="15" hidden="false" customHeight="false" outlineLevel="0" collapsed="false">
      <c r="B280" s="24"/>
      <c r="M280" s="24"/>
    </row>
    <row r="281" customFormat="false" ht="15" hidden="false" customHeight="false" outlineLevel="0" collapsed="false">
      <c r="B281" s="24"/>
      <c r="M281" s="24"/>
    </row>
    <row r="282" customFormat="false" ht="15" hidden="false" customHeight="false" outlineLevel="0" collapsed="false">
      <c r="B282" s="24"/>
      <c r="M282" s="24"/>
    </row>
    <row r="283" customFormat="false" ht="15" hidden="false" customHeight="false" outlineLevel="0" collapsed="false">
      <c r="B283" s="24"/>
      <c r="M283" s="24"/>
    </row>
    <row r="284" customFormat="false" ht="15" hidden="false" customHeight="false" outlineLevel="0" collapsed="false">
      <c r="B284" s="24"/>
      <c r="M284" s="24"/>
    </row>
    <row r="285" customFormat="false" ht="15" hidden="false" customHeight="false" outlineLevel="0" collapsed="false">
      <c r="B285" s="24"/>
      <c r="M285" s="24"/>
    </row>
    <row r="286" customFormat="false" ht="15" hidden="false" customHeight="false" outlineLevel="0" collapsed="false">
      <c r="B286" s="24"/>
      <c r="M286" s="24"/>
    </row>
    <row r="287" customFormat="false" ht="15" hidden="false" customHeight="false" outlineLevel="0" collapsed="false">
      <c r="B287" s="24"/>
      <c r="M287" s="24"/>
    </row>
    <row r="288" customFormat="false" ht="15" hidden="false" customHeight="false" outlineLevel="0" collapsed="false">
      <c r="B288" s="24"/>
      <c r="M288" s="24"/>
    </row>
    <row r="289" customFormat="false" ht="15" hidden="false" customHeight="false" outlineLevel="0" collapsed="false">
      <c r="B289" s="24"/>
      <c r="M289" s="24"/>
    </row>
    <row r="290" customFormat="false" ht="15" hidden="false" customHeight="false" outlineLevel="0" collapsed="false">
      <c r="B290" s="24"/>
      <c r="M290" s="24"/>
    </row>
    <row r="291" customFormat="false" ht="15" hidden="false" customHeight="false" outlineLevel="0" collapsed="false">
      <c r="B291" s="24"/>
      <c r="M291" s="24"/>
    </row>
    <row r="292" customFormat="false" ht="15" hidden="false" customHeight="false" outlineLevel="0" collapsed="false">
      <c r="B292" s="24"/>
      <c r="M292" s="24"/>
    </row>
    <row r="293" customFormat="false" ht="15" hidden="false" customHeight="false" outlineLevel="0" collapsed="false">
      <c r="B293" s="24"/>
      <c r="M293" s="24"/>
    </row>
    <row r="294" customFormat="false" ht="15" hidden="false" customHeight="false" outlineLevel="0" collapsed="false">
      <c r="B294" s="24"/>
      <c r="M294" s="24"/>
    </row>
    <row r="295" customFormat="false" ht="15" hidden="false" customHeight="false" outlineLevel="0" collapsed="false">
      <c r="B295" s="24"/>
      <c r="M295" s="24"/>
    </row>
    <row r="296" customFormat="false" ht="15" hidden="false" customHeight="false" outlineLevel="0" collapsed="false">
      <c r="B296" s="24"/>
      <c r="M296" s="24"/>
    </row>
    <row r="297" customFormat="false" ht="15" hidden="false" customHeight="false" outlineLevel="0" collapsed="false">
      <c r="B297" s="24"/>
      <c r="M297" s="24"/>
    </row>
    <row r="298" customFormat="false" ht="15" hidden="false" customHeight="false" outlineLevel="0" collapsed="false">
      <c r="B298" s="24"/>
      <c r="M298" s="24"/>
    </row>
    <row r="299" customFormat="false" ht="15" hidden="false" customHeight="false" outlineLevel="0" collapsed="false">
      <c r="B299" s="24"/>
      <c r="M299" s="24"/>
    </row>
    <row r="300" customFormat="false" ht="15" hidden="false" customHeight="false" outlineLevel="0" collapsed="false">
      <c r="B300" s="24"/>
      <c r="M300" s="24"/>
    </row>
    <row r="301" customFormat="false" ht="15" hidden="false" customHeight="false" outlineLevel="0" collapsed="false">
      <c r="B301" s="24"/>
      <c r="M301" s="24"/>
    </row>
    <row r="302" customFormat="false" ht="15" hidden="false" customHeight="false" outlineLevel="0" collapsed="false">
      <c r="B302" s="24"/>
      <c r="M302" s="24"/>
    </row>
    <row r="303" customFormat="false" ht="15" hidden="false" customHeight="false" outlineLevel="0" collapsed="false">
      <c r="B303" s="24"/>
      <c r="M303" s="24"/>
    </row>
    <row r="304" customFormat="false" ht="15" hidden="false" customHeight="false" outlineLevel="0" collapsed="false">
      <c r="B304" s="24"/>
      <c r="M304" s="24"/>
    </row>
    <row r="305" customFormat="false" ht="15" hidden="false" customHeight="false" outlineLevel="0" collapsed="false">
      <c r="B305" s="24"/>
      <c r="M305" s="24"/>
    </row>
    <row r="306" customFormat="false" ht="15" hidden="false" customHeight="false" outlineLevel="0" collapsed="false">
      <c r="B306" s="24"/>
      <c r="M306" s="24"/>
    </row>
    <row r="307" customFormat="false" ht="15" hidden="false" customHeight="false" outlineLevel="0" collapsed="false">
      <c r="B307" s="24"/>
      <c r="M307" s="24"/>
    </row>
    <row r="308" customFormat="false" ht="15" hidden="false" customHeight="false" outlineLevel="0" collapsed="false">
      <c r="B308" s="24"/>
      <c r="M308" s="24"/>
    </row>
    <row r="309" customFormat="false" ht="15" hidden="false" customHeight="false" outlineLevel="0" collapsed="false">
      <c r="B309" s="24"/>
      <c r="M309" s="24"/>
    </row>
    <row r="310" customFormat="false" ht="15" hidden="false" customHeight="false" outlineLevel="0" collapsed="false">
      <c r="B310" s="24"/>
      <c r="M310" s="24"/>
    </row>
    <row r="311" customFormat="false" ht="15" hidden="false" customHeight="false" outlineLevel="0" collapsed="false">
      <c r="B311" s="24"/>
      <c r="M311" s="24"/>
    </row>
    <row r="312" customFormat="false" ht="15" hidden="false" customHeight="false" outlineLevel="0" collapsed="false">
      <c r="B312" s="24"/>
      <c r="M312" s="24"/>
    </row>
    <row r="313" customFormat="false" ht="15" hidden="false" customHeight="false" outlineLevel="0" collapsed="false">
      <c r="B313" s="24"/>
      <c r="M313" s="24"/>
    </row>
    <row r="314" customFormat="false" ht="15" hidden="false" customHeight="false" outlineLevel="0" collapsed="false">
      <c r="B314" s="24"/>
      <c r="M314" s="24"/>
    </row>
    <row r="315" customFormat="false" ht="15" hidden="false" customHeight="false" outlineLevel="0" collapsed="false">
      <c r="B315" s="24"/>
      <c r="M315" s="24"/>
    </row>
    <row r="316" customFormat="false" ht="15" hidden="false" customHeight="false" outlineLevel="0" collapsed="false">
      <c r="B316" s="24"/>
      <c r="M316" s="24"/>
    </row>
    <row r="317" customFormat="false" ht="15" hidden="false" customHeight="false" outlineLevel="0" collapsed="false">
      <c r="B317" s="24"/>
      <c r="M317" s="24"/>
    </row>
    <row r="318" customFormat="false" ht="15" hidden="false" customHeight="false" outlineLevel="0" collapsed="false">
      <c r="B318" s="24"/>
      <c r="M318" s="24"/>
    </row>
    <row r="319" customFormat="false" ht="15" hidden="false" customHeight="false" outlineLevel="0" collapsed="false">
      <c r="B319" s="24"/>
      <c r="M319" s="24"/>
    </row>
    <row r="320" customFormat="false" ht="15" hidden="false" customHeight="false" outlineLevel="0" collapsed="false">
      <c r="B320" s="24"/>
      <c r="M320" s="24"/>
    </row>
    <row r="321" customFormat="false" ht="15" hidden="false" customHeight="false" outlineLevel="0" collapsed="false">
      <c r="B321" s="24"/>
      <c r="M321" s="24"/>
    </row>
    <row r="322" customFormat="false" ht="15" hidden="false" customHeight="false" outlineLevel="0" collapsed="false">
      <c r="B322" s="24"/>
      <c r="M322" s="24"/>
    </row>
    <row r="323" customFormat="false" ht="15" hidden="false" customHeight="false" outlineLevel="0" collapsed="false">
      <c r="B323" s="24"/>
      <c r="M323" s="24"/>
    </row>
    <row r="324" customFormat="false" ht="15" hidden="false" customHeight="false" outlineLevel="0" collapsed="false">
      <c r="B324" s="24"/>
      <c r="M324" s="24"/>
    </row>
    <row r="325" customFormat="false" ht="15" hidden="false" customHeight="false" outlineLevel="0" collapsed="false">
      <c r="B325" s="24"/>
      <c r="M325" s="24"/>
    </row>
    <row r="326" customFormat="false" ht="15" hidden="false" customHeight="false" outlineLevel="0" collapsed="false">
      <c r="B326" s="24"/>
      <c r="M326" s="24"/>
    </row>
    <row r="327" customFormat="false" ht="15" hidden="false" customHeight="false" outlineLevel="0" collapsed="false">
      <c r="B327" s="24"/>
      <c r="M327" s="24"/>
    </row>
    <row r="328" customFormat="false" ht="15" hidden="false" customHeight="false" outlineLevel="0" collapsed="false">
      <c r="B328" s="24"/>
      <c r="M328" s="24"/>
    </row>
    <row r="329" customFormat="false" ht="15" hidden="false" customHeight="false" outlineLevel="0" collapsed="false">
      <c r="B329" s="24"/>
      <c r="M329" s="24"/>
    </row>
    <row r="330" customFormat="false" ht="15" hidden="false" customHeight="false" outlineLevel="0" collapsed="false">
      <c r="B330" s="24"/>
      <c r="M330" s="24"/>
    </row>
    <row r="331" customFormat="false" ht="15" hidden="false" customHeight="false" outlineLevel="0" collapsed="false">
      <c r="B331" s="24"/>
      <c r="M331" s="24"/>
    </row>
    <row r="332" customFormat="false" ht="15" hidden="false" customHeight="false" outlineLevel="0" collapsed="false">
      <c r="B332" s="24"/>
      <c r="M332" s="24"/>
    </row>
    <row r="333" customFormat="false" ht="15" hidden="false" customHeight="false" outlineLevel="0" collapsed="false">
      <c r="B333" s="24"/>
      <c r="M333" s="24"/>
    </row>
    <row r="334" customFormat="false" ht="15" hidden="false" customHeight="false" outlineLevel="0" collapsed="false">
      <c r="B334" s="24"/>
      <c r="M334" s="24"/>
    </row>
    <row r="335" customFormat="false" ht="15" hidden="false" customHeight="false" outlineLevel="0" collapsed="false">
      <c r="B335" s="24"/>
      <c r="M335" s="24"/>
    </row>
    <row r="336" customFormat="false" ht="15" hidden="false" customHeight="false" outlineLevel="0" collapsed="false">
      <c r="B336" s="24"/>
      <c r="M336" s="24"/>
    </row>
    <row r="337" customFormat="false" ht="15" hidden="false" customHeight="false" outlineLevel="0" collapsed="false">
      <c r="B337" s="24"/>
      <c r="M337" s="24"/>
    </row>
    <row r="338" customFormat="false" ht="15" hidden="false" customHeight="false" outlineLevel="0" collapsed="false">
      <c r="B338" s="24"/>
      <c r="M338" s="24"/>
    </row>
    <row r="339" customFormat="false" ht="15" hidden="false" customHeight="false" outlineLevel="0" collapsed="false">
      <c r="B339" s="24"/>
      <c r="M339" s="24"/>
    </row>
    <row r="340" customFormat="false" ht="15" hidden="false" customHeight="false" outlineLevel="0" collapsed="false">
      <c r="B340" s="24"/>
      <c r="M340" s="24"/>
    </row>
    <row r="341" customFormat="false" ht="15" hidden="false" customHeight="false" outlineLevel="0" collapsed="false">
      <c r="B341" s="24"/>
      <c r="M341" s="24"/>
    </row>
    <row r="342" customFormat="false" ht="15" hidden="false" customHeight="false" outlineLevel="0" collapsed="false">
      <c r="B342" s="24"/>
      <c r="M342" s="24"/>
    </row>
    <row r="343" customFormat="false" ht="15" hidden="false" customHeight="false" outlineLevel="0" collapsed="false">
      <c r="B343" s="24"/>
      <c r="M343" s="24"/>
    </row>
    <row r="344" customFormat="false" ht="15" hidden="false" customHeight="false" outlineLevel="0" collapsed="false">
      <c r="B344" s="24"/>
      <c r="M344" s="24"/>
    </row>
    <row r="345" customFormat="false" ht="15" hidden="false" customHeight="false" outlineLevel="0" collapsed="false">
      <c r="B345" s="24"/>
      <c r="M345" s="24"/>
    </row>
    <row r="346" customFormat="false" ht="15" hidden="false" customHeight="false" outlineLevel="0" collapsed="false">
      <c r="B346" s="24"/>
      <c r="M346" s="24"/>
    </row>
    <row r="347" customFormat="false" ht="15" hidden="false" customHeight="false" outlineLevel="0" collapsed="false">
      <c r="B347" s="24"/>
      <c r="M347" s="24"/>
    </row>
    <row r="348" customFormat="false" ht="15" hidden="false" customHeight="false" outlineLevel="0" collapsed="false">
      <c r="B348" s="24"/>
      <c r="M348" s="24"/>
    </row>
    <row r="349" customFormat="false" ht="15" hidden="false" customHeight="false" outlineLevel="0" collapsed="false">
      <c r="B349" s="24"/>
      <c r="M349" s="24"/>
    </row>
    <row r="350" customFormat="false" ht="15" hidden="false" customHeight="false" outlineLevel="0" collapsed="false">
      <c r="B350" s="24"/>
      <c r="M350" s="24"/>
    </row>
    <row r="351" customFormat="false" ht="15" hidden="false" customHeight="false" outlineLevel="0" collapsed="false">
      <c r="B351" s="24"/>
      <c r="M351" s="24"/>
    </row>
    <row r="352" customFormat="false" ht="15" hidden="false" customHeight="false" outlineLevel="0" collapsed="false">
      <c r="B352" s="24"/>
      <c r="M352" s="24"/>
    </row>
    <row r="353" customFormat="false" ht="15" hidden="false" customHeight="false" outlineLevel="0" collapsed="false">
      <c r="B353" s="24"/>
      <c r="M353" s="24"/>
    </row>
    <row r="354" customFormat="false" ht="15" hidden="false" customHeight="false" outlineLevel="0" collapsed="false">
      <c r="B354" s="24"/>
      <c r="M354" s="24"/>
    </row>
    <row r="355" customFormat="false" ht="15" hidden="false" customHeight="false" outlineLevel="0" collapsed="false">
      <c r="B355" s="24"/>
      <c r="M355" s="24"/>
    </row>
    <row r="356" customFormat="false" ht="15" hidden="false" customHeight="false" outlineLevel="0" collapsed="false">
      <c r="B356" s="24"/>
      <c r="M356" s="24"/>
    </row>
    <row r="357" customFormat="false" ht="15" hidden="false" customHeight="false" outlineLevel="0" collapsed="false">
      <c r="B357" s="24"/>
      <c r="M357" s="24"/>
    </row>
    <row r="358" customFormat="false" ht="15" hidden="false" customHeight="false" outlineLevel="0" collapsed="false">
      <c r="B358" s="24"/>
      <c r="M358" s="24"/>
    </row>
    <row r="359" customFormat="false" ht="15" hidden="false" customHeight="false" outlineLevel="0" collapsed="false">
      <c r="B359" s="24"/>
      <c r="M359" s="24"/>
    </row>
    <row r="360" customFormat="false" ht="15" hidden="false" customHeight="false" outlineLevel="0" collapsed="false">
      <c r="B360" s="24"/>
      <c r="M360" s="24"/>
    </row>
    <row r="361" customFormat="false" ht="15" hidden="false" customHeight="false" outlineLevel="0" collapsed="false">
      <c r="B361" s="24"/>
      <c r="M361" s="24"/>
    </row>
    <row r="362" customFormat="false" ht="15" hidden="false" customHeight="false" outlineLevel="0" collapsed="false">
      <c r="B362" s="24"/>
      <c r="M362" s="24"/>
    </row>
    <row r="363" customFormat="false" ht="15" hidden="false" customHeight="false" outlineLevel="0" collapsed="false">
      <c r="B363" s="24"/>
      <c r="M363" s="24"/>
    </row>
    <row r="364" customFormat="false" ht="15" hidden="false" customHeight="false" outlineLevel="0" collapsed="false">
      <c r="B364" s="24"/>
      <c r="M364" s="24"/>
    </row>
    <row r="365" customFormat="false" ht="15" hidden="false" customHeight="false" outlineLevel="0" collapsed="false">
      <c r="B365" s="24"/>
      <c r="M365" s="24"/>
    </row>
    <row r="366" customFormat="false" ht="15" hidden="false" customHeight="false" outlineLevel="0" collapsed="false">
      <c r="B366" s="24"/>
      <c r="M366" s="24"/>
    </row>
    <row r="367" customFormat="false" ht="15" hidden="false" customHeight="false" outlineLevel="0" collapsed="false">
      <c r="B367" s="24"/>
      <c r="M367" s="24"/>
    </row>
    <row r="368" customFormat="false" ht="15" hidden="false" customHeight="false" outlineLevel="0" collapsed="false">
      <c r="B368" s="24"/>
      <c r="M368" s="24"/>
    </row>
    <row r="369" customFormat="false" ht="15" hidden="false" customHeight="false" outlineLevel="0" collapsed="false">
      <c r="B369" s="24"/>
      <c r="M369" s="24"/>
    </row>
    <row r="370" customFormat="false" ht="15" hidden="false" customHeight="false" outlineLevel="0" collapsed="false">
      <c r="B370" s="24"/>
      <c r="M370" s="24"/>
    </row>
    <row r="371" customFormat="false" ht="15" hidden="false" customHeight="false" outlineLevel="0" collapsed="false">
      <c r="B371" s="24"/>
      <c r="M371" s="24"/>
    </row>
    <row r="372" customFormat="false" ht="15" hidden="false" customHeight="false" outlineLevel="0" collapsed="false">
      <c r="B372" s="24"/>
      <c r="M372" s="24"/>
    </row>
    <row r="373" customFormat="false" ht="15" hidden="false" customHeight="false" outlineLevel="0" collapsed="false">
      <c r="B373" s="24"/>
      <c r="M373" s="24"/>
    </row>
    <row r="374" customFormat="false" ht="15" hidden="false" customHeight="false" outlineLevel="0" collapsed="false">
      <c r="B374" s="24"/>
      <c r="M374" s="24"/>
    </row>
    <row r="375" customFormat="false" ht="15" hidden="false" customHeight="false" outlineLevel="0" collapsed="false">
      <c r="B375" s="24"/>
      <c r="M375" s="24"/>
    </row>
    <row r="376" customFormat="false" ht="15" hidden="false" customHeight="false" outlineLevel="0" collapsed="false">
      <c r="B376" s="24"/>
      <c r="M376" s="24"/>
    </row>
    <row r="377" customFormat="false" ht="15" hidden="false" customHeight="false" outlineLevel="0" collapsed="false">
      <c r="B377" s="24"/>
      <c r="M377" s="24"/>
    </row>
    <row r="378" customFormat="false" ht="15" hidden="false" customHeight="false" outlineLevel="0" collapsed="false">
      <c r="B378" s="24"/>
      <c r="M378" s="24"/>
    </row>
    <row r="379" customFormat="false" ht="15" hidden="false" customHeight="false" outlineLevel="0" collapsed="false">
      <c r="B379" s="24"/>
      <c r="M379" s="24"/>
    </row>
    <row r="380" customFormat="false" ht="15" hidden="false" customHeight="false" outlineLevel="0" collapsed="false">
      <c r="B380" s="24"/>
      <c r="M380" s="24"/>
    </row>
    <row r="381" customFormat="false" ht="15" hidden="false" customHeight="false" outlineLevel="0" collapsed="false">
      <c r="B381" s="24"/>
      <c r="M381" s="24"/>
    </row>
    <row r="382" customFormat="false" ht="15" hidden="false" customHeight="false" outlineLevel="0" collapsed="false">
      <c r="B382" s="24"/>
      <c r="M382" s="24"/>
    </row>
    <row r="383" customFormat="false" ht="15" hidden="false" customHeight="false" outlineLevel="0" collapsed="false">
      <c r="B383" s="24"/>
      <c r="M383" s="24"/>
    </row>
    <row r="384" customFormat="false" ht="15" hidden="false" customHeight="false" outlineLevel="0" collapsed="false">
      <c r="B384" s="24"/>
      <c r="M384" s="24"/>
    </row>
    <row r="385" customFormat="false" ht="15" hidden="false" customHeight="false" outlineLevel="0" collapsed="false">
      <c r="B385" s="24"/>
      <c r="M385" s="24"/>
    </row>
    <row r="386" customFormat="false" ht="15" hidden="false" customHeight="false" outlineLevel="0" collapsed="false">
      <c r="B386" s="24"/>
      <c r="M386" s="24"/>
    </row>
    <row r="387" customFormat="false" ht="15" hidden="false" customHeight="false" outlineLevel="0" collapsed="false">
      <c r="B387" s="24"/>
      <c r="M387" s="24"/>
    </row>
    <row r="388" customFormat="false" ht="15" hidden="false" customHeight="false" outlineLevel="0" collapsed="false">
      <c r="B388" s="24"/>
      <c r="M388" s="24"/>
    </row>
    <row r="389" customFormat="false" ht="15" hidden="false" customHeight="false" outlineLevel="0" collapsed="false">
      <c r="B389" s="24"/>
      <c r="M389" s="24"/>
    </row>
    <row r="390" customFormat="false" ht="15" hidden="false" customHeight="false" outlineLevel="0" collapsed="false">
      <c r="B390" s="24"/>
      <c r="M390" s="24"/>
    </row>
    <row r="391" customFormat="false" ht="15" hidden="false" customHeight="false" outlineLevel="0" collapsed="false">
      <c r="B391" s="24"/>
      <c r="M391" s="24"/>
    </row>
    <row r="392" customFormat="false" ht="15" hidden="false" customHeight="false" outlineLevel="0" collapsed="false">
      <c r="B392" s="24"/>
      <c r="M392" s="24"/>
    </row>
    <row r="393" customFormat="false" ht="15" hidden="false" customHeight="false" outlineLevel="0" collapsed="false">
      <c r="B393" s="24"/>
      <c r="M393" s="24"/>
    </row>
    <row r="394" customFormat="false" ht="15" hidden="false" customHeight="false" outlineLevel="0" collapsed="false">
      <c r="B394" s="24"/>
      <c r="M394" s="24"/>
    </row>
    <row r="395" customFormat="false" ht="15" hidden="false" customHeight="false" outlineLevel="0" collapsed="false">
      <c r="B395" s="24"/>
      <c r="M395" s="24"/>
    </row>
    <row r="396" customFormat="false" ht="15" hidden="false" customHeight="false" outlineLevel="0" collapsed="false">
      <c r="B396" s="24"/>
      <c r="M396" s="24"/>
    </row>
    <row r="397" customFormat="false" ht="15" hidden="false" customHeight="false" outlineLevel="0" collapsed="false">
      <c r="B397" s="24"/>
      <c r="M397" s="24"/>
    </row>
    <row r="398" customFormat="false" ht="15" hidden="false" customHeight="false" outlineLevel="0" collapsed="false">
      <c r="B398" s="24"/>
      <c r="M398" s="24"/>
    </row>
    <row r="399" customFormat="false" ht="15" hidden="false" customHeight="false" outlineLevel="0" collapsed="false">
      <c r="B399" s="24"/>
      <c r="M399" s="24"/>
    </row>
    <row r="400" customFormat="false" ht="15" hidden="false" customHeight="false" outlineLevel="0" collapsed="false">
      <c r="B400" s="24"/>
      <c r="M400" s="24"/>
    </row>
    <row r="401" customFormat="false" ht="15" hidden="false" customHeight="false" outlineLevel="0" collapsed="false">
      <c r="B401" s="24"/>
      <c r="M401" s="24"/>
    </row>
    <row r="402" customFormat="false" ht="15" hidden="false" customHeight="false" outlineLevel="0" collapsed="false">
      <c r="B402" s="24"/>
      <c r="M402" s="24"/>
    </row>
    <row r="403" customFormat="false" ht="15" hidden="false" customHeight="false" outlineLevel="0" collapsed="false">
      <c r="B403" s="24"/>
      <c r="M403" s="24"/>
    </row>
    <row r="404" customFormat="false" ht="15" hidden="false" customHeight="false" outlineLevel="0" collapsed="false">
      <c r="B404" s="24"/>
      <c r="M404" s="24"/>
    </row>
    <row r="405" customFormat="false" ht="15" hidden="false" customHeight="false" outlineLevel="0" collapsed="false">
      <c r="B405" s="24"/>
      <c r="M405" s="24"/>
    </row>
    <row r="406" customFormat="false" ht="15" hidden="false" customHeight="false" outlineLevel="0" collapsed="false">
      <c r="B406" s="24"/>
      <c r="M406" s="24"/>
    </row>
    <row r="407" customFormat="false" ht="15" hidden="false" customHeight="false" outlineLevel="0" collapsed="false">
      <c r="B407" s="24"/>
      <c r="M407" s="24"/>
    </row>
    <row r="408" customFormat="false" ht="15" hidden="false" customHeight="false" outlineLevel="0" collapsed="false">
      <c r="B408" s="24"/>
      <c r="M408" s="24"/>
    </row>
    <row r="409" customFormat="false" ht="15" hidden="false" customHeight="false" outlineLevel="0" collapsed="false">
      <c r="B409" s="24"/>
      <c r="M409" s="24"/>
    </row>
    <row r="410" customFormat="false" ht="15" hidden="false" customHeight="false" outlineLevel="0" collapsed="false">
      <c r="B410" s="24"/>
      <c r="M410" s="24"/>
    </row>
    <row r="411" customFormat="false" ht="15" hidden="false" customHeight="false" outlineLevel="0" collapsed="false">
      <c r="B411" s="24"/>
      <c r="M411" s="24"/>
    </row>
    <row r="412" customFormat="false" ht="15" hidden="false" customHeight="false" outlineLevel="0" collapsed="false">
      <c r="B412" s="24"/>
      <c r="M412" s="24"/>
    </row>
    <row r="413" customFormat="false" ht="15" hidden="false" customHeight="false" outlineLevel="0" collapsed="false">
      <c r="B413" s="24"/>
      <c r="M413" s="24"/>
    </row>
    <row r="414" customFormat="false" ht="15" hidden="false" customHeight="false" outlineLevel="0" collapsed="false">
      <c r="B414" s="24"/>
      <c r="M414" s="24"/>
    </row>
    <row r="415" customFormat="false" ht="15" hidden="false" customHeight="false" outlineLevel="0" collapsed="false">
      <c r="B415" s="24"/>
      <c r="M415" s="24"/>
    </row>
    <row r="416" customFormat="false" ht="15" hidden="false" customHeight="false" outlineLevel="0" collapsed="false">
      <c r="B416" s="24"/>
      <c r="M416" s="24"/>
    </row>
    <row r="417" customFormat="false" ht="15" hidden="false" customHeight="false" outlineLevel="0" collapsed="false">
      <c r="B417" s="24"/>
      <c r="M417" s="24"/>
    </row>
    <row r="418" customFormat="false" ht="15" hidden="false" customHeight="false" outlineLevel="0" collapsed="false">
      <c r="B418" s="24"/>
      <c r="M418" s="24"/>
    </row>
    <row r="419" customFormat="false" ht="15" hidden="false" customHeight="false" outlineLevel="0" collapsed="false">
      <c r="B419" s="24"/>
      <c r="M419" s="24"/>
    </row>
    <row r="420" customFormat="false" ht="15" hidden="false" customHeight="false" outlineLevel="0" collapsed="false">
      <c r="B420" s="24"/>
      <c r="M420" s="24"/>
    </row>
    <row r="421" customFormat="false" ht="15" hidden="false" customHeight="false" outlineLevel="0" collapsed="false">
      <c r="B421" s="24"/>
      <c r="M421" s="24"/>
    </row>
    <row r="422" customFormat="false" ht="15" hidden="false" customHeight="false" outlineLevel="0" collapsed="false">
      <c r="B422" s="24"/>
      <c r="M422" s="24"/>
    </row>
    <row r="423" customFormat="false" ht="15" hidden="false" customHeight="false" outlineLevel="0" collapsed="false">
      <c r="B423" s="24"/>
      <c r="M423" s="24"/>
    </row>
    <row r="424" customFormat="false" ht="15" hidden="false" customHeight="false" outlineLevel="0" collapsed="false">
      <c r="B424" s="24"/>
      <c r="M424" s="24"/>
    </row>
    <row r="425" customFormat="false" ht="15" hidden="false" customHeight="false" outlineLevel="0" collapsed="false">
      <c r="B425" s="24"/>
      <c r="M425" s="24"/>
    </row>
    <row r="426" customFormat="false" ht="15" hidden="false" customHeight="false" outlineLevel="0" collapsed="false">
      <c r="B426" s="24"/>
      <c r="M426" s="24"/>
    </row>
    <row r="427" customFormat="false" ht="15" hidden="false" customHeight="false" outlineLevel="0" collapsed="false">
      <c r="B427" s="24"/>
      <c r="M427" s="24"/>
    </row>
    <row r="428" customFormat="false" ht="15" hidden="false" customHeight="false" outlineLevel="0" collapsed="false">
      <c r="B428" s="24"/>
      <c r="M428" s="24"/>
    </row>
    <row r="429" customFormat="false" ht="15" hidden="false" customHeight="false" outlineLevel="0" collapsed="false">
      <c r="B429" s="24"/>
      <c r="M429" s="24"/>
    </row>
    <row r="430" customFormat="false" ht="15" hidden="false" customHeight="false" outlineLevel="0" collapsed="false">
      <c r="B430" s="24"/>
      <c r="M430" s="24"/>
    </row>
    <row r="431" customFormat="false" ht="15" hidden="false" customHeight="false" outlineLevel="0" collapsed="false">
      <c r="B431" s="24"/>
      <c r="M431" s="24"/>
    </row>
    <row r="432" customFormat="false" ht="15" hidden="false" customHeight="false" outlineLevel="0" collapsed="false">
      <c r="B432" s="24"/>
      <c r="M432" s="24"/>
    </row>
    <row r="433" customFormat="false" ht="15" hidden="false" customHeight="false" outlineLevel="0" collapsed="false">
      <c r="B433" s="24"/>
      <c r="M433" s="24"/>
    </row>
    <row r="434" customFormat="false" ht="15" hidden="false" customHeight="false" outlineLevel="0" collapsed="false">
      <c r="B434" s="24"/>
      <c r="M434" s="24"/>
    </row>
    <row r="435" customFormat="false" ht="15" hidden="false" customHeight="false" outlineLevel="0" collapsed="false">
      <c r="B435" s="24"/>
      <c r="M435" s="24"/>
    </row>
    <row r="436" customFormat="false" ht="15" hidden="false" customHeight="false" outlineLevel="0" collapsed="false">
      <c r="B436" s="24"/>
      <c r="M436" s="24"/>
    </row>
    <row r="437" customFormat="false" ht="15" hidden="false" customHeight="false" outlineLevel="0" collapsed="false">
      <c r="B437" s="24"/>
      <c r="M437" s="24"/>
    </row>
    <row r="438" customFormat="false" ht="15" hidden="false" customHeight="false" outlineLevel="0" collapsed="false">
      <c r="B438" s="24"/>
      <c r="M438" s="24"/>
    </row>
    <row r="439" customFormat="false" ht="15" hidden="false" customHeight="false" outlineLevel="0" collapsed="false">
      <c r="B439" s="24"/>
      <c r="M439" s="24"/>
    </row>
    <row r="440" customFormat="false" ht="15" hidden="false" customHeight="false" outlineLevel="0" collapsed="false">
      <c r="B440" s="24"/>
      <c r="M440" s="24"/>
    </row>
    <row r="441" customFormat="false" ht="15" hidden="false" customHeight="false" outlineLevel="0" collapsed="false">
      <c r="B441" s="24"/>
      <c r="M441" s="24"/>
    </row>
    <row r="442" customFormat="false" ht="15" hidden="false" customHeight="false" outlineLevel="0" collapsed="false">
      <c r="B442" s="24"/>
      <c r="M442" s="24"/>
    </row>
    <row r="443" customFormat="false" ht="15" hidden="false" customHeight="false" outlineLevel="0" collapsed="false">
      <c r="B443" s="24"/>
      <c r="M443" s="24"/>
    </row>
    <row r="444" customFormat="false" ht="15" hidden="false" customHeight="false" outlineLevel="0" collapsed="false">
      <c r="B444" s="24"/>
      <c r="M444" s="24"/>
    </row>
    <row r="445" customFormat="false" ht="15" hidden="false" customHeight="false" outlineLevel="0" collapsed="false">
      <c r="B445" s="24"/>
      <c r="M445" s="24"/>
    </row>
    <row r="446" customFormat="false" ht="15" hidden="false" customHeight="false" outlineLevel="0" collapsed="false">
      <c r="B446" s="24"/>
      <c r="M446" s="24"/>
    </row>
    <row r="447" customFormat="false" ht="15" hidden="false" customHeight="false" outlineLevel="0" collapsed="false">
      <c r="B447" s="24"/>
      <c r="M447" s="24"/>
    </row>
    <row r="448" customFormat="false" ht="15" hidden="false" customHeight="false" outlineLevel="0" collapsed="false">
      <c r="B448" s="24"/>
      <c r="M448" s="24"/>
    </row>
    <row r="449" customFormat="false" ht="15" hidden="false" customHeight="false" outlineLevel="0" collapsed="false">
      <c r="B449" s="24"/>
      <c r="M449" s="24"/>
    </row>
    <row r="450" customFormat="false" ht="15" hidden="false" customHeight="false" outlineLevel="0" collapsed="false">
      <c r="B450" s="24"/>
      <c r="M450" s="24"/>
    </row>
    <row r="451" customFormat="false" ht="15" hidden="false" customHeight="false" outlineLevel="0" collapsed="false">
      <c r="B451" s="24"/>
      <c r="M451" s="24"/>
    </row>
    <row r="452" customFormat="false" ht="15" hidden="false" customHeight="false" outlineLevel="0" collapsed="false">
      <c r="B452" s="24"/>
      <c r="M452" s="24"/>
    </row>
    <row r="453" customFormat="false" ht="15" hidden="false" customHeight="false" outlineLevel="0" collapsed="false">
      <c r="B453" s="24"/>
      <c r="M453" s="24"/>
    </row>
    <row r="454" customFormat="false" ht="15" hidden="false" customHeight="false" outlineLevel="0" collapsed="false">
      <c r="B454" s="24"/>
      <c r="M454" s="24"/>
    </row>
    <row r="455" customFormat="false" ht="15" hidden="false" customHeight="false" outlineLevel="0" collapsed="false">
      <c r="B455" s="24"/>
      <c r="M455" s="24"/>
    </row>
    <row r="456" customFormat="false" ht="15" hidden="false" customHeight="false" outlineLevel="0" collapsed="false">
      <c r="B456" s="24"/>
      <c r="M456" s="24"/>
    </row>
    <row r="457" customFormat="false" ht="15" hidden="false" customHeight="false" outlineLevel="0" collapsed="false">
      <c r="B457" s="24"/>
      <c r="M457" s="24"/>
    </row>
    <row r="458" customFormat="false" ht="15" hidden="false" customHeight="false" outlineLevel="0" collapsed="false">
      <c r="B458" s="24"/>
      <c r="M458" s="24"/>
    </row>
    <row r="459" customFormat="false" ht="15" hidden="false" customHeight="false" outlineLevel="0" collapsed="false">
      <c r="B459" s="24"/>
      <c r="M459" s="24"/>
    </row>
    <row r="460" customFormat="false" ht="15" hidden="false" customHeight="false" outlineLevel="0" collapsed="false">
      <c r="B460" s="24"/>
      <c r="M460" s="24"/>
    </row>
    <row r="461" customFormat="false" ht="15" hidden="false" customHeight="false" outlineLevel="0" collapsed="false">
      <c r="B461" s="24"/>
      <c r="M461" s="24"/>
    </row>
    <row r="462" customFormat="false" ht="15" hidden="false" customHeight="false" outlineLevel="0" collapsed="false">
      <c r="B462" s="24"/>
      <c r="M462" s="24"/>
    </row>
    <row r="463" customFormat="false" ht="15" hidden="false" customHeight="false" outlineLevel="0" collapsed="false">
      <c r="B463" s="24"/>
      <c r="M463" s="24"/>
    </row>
    <row r="464" customFormat="false" ht="15" hidden="false" customHeight="false" outlineLevel="0" collapsed="false">
      <c r="B464" s="24"/>
      <c r="M464" s="24"/>
    </row>
    <row r="465" customFormat="false" ht="15" hidden="false" customHeight="false" outlineLevel="0" collapsed="false">
      <c r="B465" s="24"/>
      <c r="M465" s="24"/>
    </row>
    <row r="466" customFormat="false" ht="15" hidden="false" customHeight="false" outlineLevel="0" collapsed="false">
      <c r="B466" s="24"/>
      <c r="M466" s="24"/>
    </row>
    <row r="467" customFormat="false" ht="15" hidden="false" customHeight="false" outlineLevel="0" collapsed="false">
      <c r="B467" s="24"/>
      <c r="M467" s="24"/>
    </row>
    <row r="468" customFormat="false" ht="15" hidden="false" customHeight="false" outlineLevel="0" collapsed="false">
      <c r="B468" s="24"/>
      <c r="M468" s="24"/>
    </row>
    <row r="469" customFormat="false" ht="15" hidden="false" customHeight="false" outlineLevel="0" collapsed="false">
      <c r="B469" s="24"/>
      <c r="M469" s="24"/>
    </row>
    <row r="470" customFormat="false" ht="15" hidden="false" customHeight="false" outlineLevel="0" collapsed="false">
      <c r="B470" s="24"/>
      <c r="M470" s="24"/>
    </row>
    <row r="471" customFormat="false" ht="15" hidden="false" customHeight="false" outlineLevel="0" collapsed="false">
      <c r="B471" s="24"/>
      <c r="M471" s="24"/>
    </row>
    <row r="472" customFormat="false" ht="15" hidden="false" customHeight="false" outlineLevel="0" collapsed="false">
      <c r="B472" s="24"/>
      <c r="M472" s="24"/>
    </row>
    <row r="473" customFormat="false" ht="15" hidden="false" customHeight="false" outlineLevel="0" collapsed="false">
      <c r="B473" s="24"/>
      <c r="M473" s="24"/>
    </row>
    <row r="474" customFormat="false" ht="15" hidden="false" customHeight="false" outlineLevel="0" collapsed="false">
      <c r="B474" s="24"/>
      <c r="M474" s="24"/>
    </row>
    <row r="475" customFormat="false" ht="15" hidden="false" customHeight="false" outlineLevel="0" collapsed="false">
      <c r="B475" s="24"/>
      <c r="M475" s="24"/>
    </row>
    <row r="476" customFormat="false" ht="15" hidden="false" customHeight="false" outlineLevel="0" collapsed="false">
      <c r="B476" s="24"/>
      <c r="M476" s="24"/>
    </row>
    <row r="477" customFormat="false" ht="15" hidden="false" customHeight="false" outlineLevel="0" collapsed="false">
      <c r="B477" s="24"/>
      <c r="M477" s="24"/>
    </row>
    <row r="478" customFormat="false" ht="15" hidden="false" customHeight="false" outlineLevel="0" collapsed="false">
      <c r="B478" s="24"/>
      <c r="M478" s="24"/>
    </row>
    <row r="479" customFormat="false" ht="15" hidden="false" customHeight="false" outlineLevel="0" collapsed="false">
      <c r="B479" s="24"/>
      <c r="M479" s="24"/>
    </row>
    <row r="480" customFormat="false" ht="15" hidden="false" customHeight="false" outlineLevel="0" collapsed="false">
      <c r="B480" s="24"/>
      <c r="M480" s="24"/>
    </row>
    <row r="481" customFormat="false" ht="15" hidden="false" customHeight="false" outlineLevel="0" collapsed="false">
      <c r="B481" s="24"/>
      <c r="M481" s="24"/>
    </row>
    <row r="482" customFormat="false" ht="15" hidden="false" customHeight="false" outlineLevel="0" collapsed="false">
      <c r="B482" s="24"/>
      <c r="M482" s="24"/>
    </row>
    <row r="483" customFormat="false" ht="15" hidden="false" customHeight="false" outlineLevel="0" collapsed="false">
      <c r="B483" s="24"/>
      <c r="M483" s="24"/>
    </row>
    <row r="484" customFormat="false" ht="15" hidden="false" customHeight="false" outlineLevel="0" collapsed="false">
      <c r="B484" s="24"/>
      <c r="M484" s="24"/>
    </row>
    <row r="485" customFormat="false" ht="15" hidden="false" customHeight="false" outlineLevel="0" collapsed="false">
      <c r="B485" s="24"/>
      <c r="M485" s="24"/>
    </row>
    <row r="486" customFormat="false" ht="15" hidden="false" customHeight="false" outlineLevel="0" collapsed="false">
      <c r="B486" s="24"/>
      <c r="M486" s="24"/>
    </row>
    <row r="487" customFormat="false" ht="15" hidden="false" customHeight="false" outlineLevel="0" collapsed="false">
      <c r="B487" s="24"/>
      <c r="M487" s="24"/>
    </row>
    <row r="488" customFormat="false" ht="15" hidden="false" customHeight="false" outlineLevel="0" collapsed="false">
      <c r="B488" s="24"/>
      <c r="M488" s="24"/>
    </row>
    <row r="489" customFormat="false" ht="15" hidden="false" customHeight="false" outlineLevel="0" collapsed="false">
      <c r="B489" s="24"/>
      <c r="M489" s="24"/>
    </row>
    <row r="490" customFormat="false" ht="15" hidden="false" customHeight="false" outlineLevel="0" collapsed="false">
      <c r="B490" s="24"/>
      <c r="M490" s="24"/>
    </row>
    <row r="491" customFormat="false" ht="15" hidden="false" customHeight="false" outlineLevel="0" collapsed="false">
      <c r="B491" s="24"/>
      <c r="M491" s="24"/>
    </row>
    <row r="492" customFormat="false" ht="15" hidden="false" customHeight="false" outlineLevel="0" collapsed="false">
      <c r="B492" s="24"/>
      <c r="M492" s="24"/>
    </row>
    <row r="493" customFormat="false" ht="15" hidden="false" customHeight="false" outlineLevel="0" collapsed="false">
      <c r="B493" s="24"/>
      <c r="M493" s="24"/>
    </row>
    <row r="494" customFormat="false" ht="15" hidden="false" customHeight="false" outlineLevel="0" collapsed="false">
      <c r="B494" s="24"/>
      <c r="M494" s="24"/>
    </row>
    <row r="495" customFormat="false" ht="15" hidden="false" customHeight="false" outlineLevel="0" collapsed="false">
      <c r="B495" s="24"/>
      <c r="M495" s="24"/>
    </row>
    <row r="496" customFormat="false" ht="15" hidden="false" customHeight="false" outlineLevel="0" collapsed="false">
      <c r="B496" s="24"/>
      <c r="M496" s="24"/>
    </row>
    <row r="497" customFormat="false" ht="15" hidden="false" customHeight="false" outlineLevel="0" collapsed="false">
      <c r="B497" s="24"/>
      <c r="M497" s="24"/>
    </row>
    <row r="498" customFormat="false" ht="15" hidden="false" customHeight="false" outlineLevel="0" collapsed="false">
      <c r="B498" s="24"/>
      <c r="M498" s="24"/>
    </row>
    <row r="499" customFormat="false" ht="15" hidden="false" customHeight="false" outlineLevel="0" collapsed="false">
      <c r="B499" s="24"/>
      <c r="M499" s="24"/>
    </row>
    <row r="500" customFormat="false" ht="15" hidden="false" customHeight="false" outlineLevel="0" collapsed="false">
      <c r="B500" s="24"/>
      <c r="M500" s="24"/>
    </row>
    <row r="501" customFormat="false" ht="15" hidden="false" customHeight="false" outlineLevel="0" collapsed="false">
      <c r="B501" s="24"/>
      <c r="M501" s="24"/>
    </row>
    <row r="502" customFormat="false" ht="15" hidden="false" customHeight="false" outlineLevel="0" collapsed="false">
      <c r="B502" s="24"/>
      <c r="M502" s="24"/>
    </row>
    <row r="503" customFormat="false" ht="15" hidden="false" customHeight="false" outlineLevel="0" collapsed="false">
      <c r="B503" s="24"/>
      <c r="M503" s="24"/>
    </row>
    <row r="504" customFormat="false" ht="15" hidden="false" customHeight="false" outlineLevel="0" collapsed="false">
      <c r="B504" s="24"/>
      <c r="M504" s="24"/>
    </row>
    <row r="505" customFormat="false" ht="15" hidden="false" customHeight="false" outlineLevel="0" collapsed="false">
      <c r="B505" s="24"/>
      <c r="M505" s="24"/>
    </row>
    <row r="506" customFormat="false" ht="15" hidden="false" customHeight="false" outlineLevel="0" collapsed="false">
      <c r="B506" s="24"/>
      <c r="M506" s="24"/>
    </row>
    <row r="507" customFormat="false" ht="15" hidden="false" customHeight="false" outlineLevel="0" collapsed="false">
      <c r="B507" s="24"/>
      <c r="M507" s="24"/>
    </row>
    <row r="508" customFormat="false" ht="15" hidden="false" customHeight="false" outlineLevel="0" collapsed="false">
      <c r="B508" s="24"/>
      <c r="M508" s="24"/>
    </row>
    <row r="509" customFormat="false" ht="15" hidden="false" customHeight="false" outlineLevel="0" collapsed="false">
      <c r="B509" s="24"/>
      <c r="M509" s="24"/>
    </row>
    <row r="510" customFormat="false" ht="15" hidden="false" customHeight="false" outlineLevel="0" collapsed="false">
      <c r="B510" s="24"/>
      <c r="M510" s="24"/>
    </row>
    <row r="511" customFormat="false" ht="15" hidden="false" customHeight="false" outlineLevel="0" collapsed="false">
      <c r="B511" s="24"/>
      <c r="M511" s="24"/>
    </row>
    <row r="512" customFormat="false" ht="15" hidden="false" customHeight="false" outlineLevel="0" collapsed="false">
      <c r="B512" s="24"/>
      <c r="M512" s="24"/>
    </row>
    <row r="513" customFormat="false" ht="15" hidden="false" customHeight="false" outlineLevel="0" collapsed="false">
      <c r="B513" s="24"/>
      <c r="M513" s="24"/>
    </row>
    <row r="514" customFormat="false" ht="15" hidden="false" customHeight="false" outlineLevel="0" collapsed="false">
      <c r="B514" s="24"/>
      <c r="M514" s="24"/>
    </row>
    <row r="515" customFormat="false" ht="15" hidden="false" customHeight="false" outlineLevel="0" collapsed="false">
      <c r="B515" s="24"/>
      <c r="M515" s="24"/>
    </row>
    <row r="516" customFormat="false" ht="15" hidden="false" customHeight="false" outlineLevel="0" collapsed="false">
      <c r="B516" s="24"/>
      <c r="M516" s="24"/>
    </row>
    <row r="517" customFormat="false" ht="15" hidden="false" customHeight="false" outlineLevel="0" collapsed="false">
      <c r="B517" s="24"/>
      <c r="M517" s="24"/>
    </row>
    <row r="518" customFormat="false" ht="15" hidden="false" customHeight="false" outlineLevel="0" collapsed="false">
      <c r="B518" s="24"/>
      <c r="M518" s="24"/>
    </row>
    <row r="519" customFormat="false" ht="15" hidden="false" customHeight="false" outlineLevel="0" collapsed="false">
      <c r="B519" s="24"/>
      <c r="M519" s="24"/>
    </row>
    <row r="520" customFormat="false" ht="15" hidden="false" customHeight="false" outlineLevel="0" collapsed="false">
      <c r="B520" s="24"/>
      <c r="M520" s="24"/>
    </row>
    <row r="521" customFormat="false" ht="15" hidden="false" customHeight="false" outlineLevel="0" collapsed="false">
      <c r="B521" s="24"/>
      <c r="M521" s="24"/>
    </row>
    <row r="522" customFormat="false" ht="15" hidden="false" customHeight="false" outlineLevel="0" collapsed="false">
      <c r="B522" s="24"/>
      <c r="M522" s="24"/>
    </row>
    <row r="523" customFormat="false" ht="15" hidden="false" customHeight="false" outlineLevel="0" collapsed="false">
      <c r="B523" s="24"/>
      <c r="M523" s="24"/>
    </row>
    <row r="524" customFormat="false" ht="15" hidden="false" customHeight="false" outlineLevel="0" collapsed="false">
      <c r="B524" s="24"/>
      <c r="M524" s="24"/>
    </row>
    <row r="525" customFormat="false" ht="15" hidden="false" customHeight="false" outlineLevel="0" collapsed="false">
      <c r="B525" s="24"/>
      <c r="M525" s="24"/>
    </row>
    <row r="526" customFormat="false" ht="15" hidden="false" customHeight="false" outlineLevel="0" collapsed="false">
      <c r="B526" s="24"/>
      <c r="M526" s="24"/>
    </row>
    <row r="527" customFormat="false" ht="15" hidden="false" customHeight="false" outlineLevel="0" collapsed="false">
      <c r="B527" s="24"/>
      <c r="M527" s="24"/>
    </row>
    <row r="528" customFormat="false" ht="15" hidden="false" customHeight="false" outlineLevel="0" collapsed="false">
      <c r="B528" s="24"/>
      <c r="M528" s="24"/>
    </row>
    <row r="529" customFormat="false" ht="15" hidden="false" customHeight="false" outlineLevel="0" collapsed="false">
      <c r="B529" s="24"/>
      <c r="M529" s="24"/>
    </row>
    <row r="530" customFormat="false" ht="15" hidden="false" customHeight="false" outlineLevel="0" collapsed="false">
      <c r="B530" s="24"/>
      <c r="M530" s="24"/>
    </row>
    <row r="531" customFormat="false" ht="15" hidden="false" customHeight="false" outlineLevel="0" collapsed="false">
      <c r="B531" s="24"/>
      <c r="M531" s="24"/>
    </row>
    <row r="532" customFormat="false" ht="15" hidden="false" customHeight="false" outlineLevel="0" collapsed="false">
      <c r="B532" s="24"/>
      <c r="M532" s="24"/>
    </row>
    <row r="533" customFormat="false" ht="15" hidden="false" customHeight="false" outlineLevel="0" collapsed="false">
      <c r="B533" s="24"/>
      <c r="M533" s="24"/>
    </row>
    <row r="534" customFormat="false" ht="15" hidden="false" customHeight="false" outlineLevel="0" collapsed="false">
      <c r="B534" s="24"/>
      <c r="M534" s="24"/>
    </row>
    <row r="535" customFormat="false" ht="15" hidden="false" customHeight="false" outlineLevel="0" collapsed="false">
      <c r="B535" s="24"/>
      <c r="M535" s="24"/>
    </row>
    <row r="536" customFormat="false" ht="15" hidden="false" customHeight="false" outlineLevel="0" collapsed="false">
      <c r="B536" s="24"/>
      <c r="M536" s="24"/>
    </row>
    <row r="537" customFormat="false" ht="15" hidden="false" customHeight="false" outlineLevel="0" collapsed="false">
      <c r="B537" s="24"/>
      <c r="M537" s="24"/>
    </row>
    <row r="538" customFormat="false" ht="15" hidden="false" customHeight="false" outlineLevel="0" collapsed="false">
      <c r="B538" s="24"/>
      <c r="M538" s="24"/>
    </row>
    <row r="539" customFormat="false" ht="15" hidden="false" customHeight="false" outlineLevel="0" collapsed="false">
      <c r="B539" s="24"/>
      <c r="M539" s="24"/>
    </row>
    <row r="540" customFormat="false" ht="15" hidden="false" customHeight="false" outlineLevel="0" collapsed="false">
      <c r="B540" s="24"/>
      <c r="M540" s="24"/>
    </row>
    <row r="541" customFormat="false" ht="15" hidden="false" customHeight="false" outlineLevel="0" collapsed="false">
      <c r="B541" s="24"/>
      <c r="M541" s="24"/>
    </row>
    <row r="542" customFormat="false" ht="15" hidden="false" customHeight="false" outlineLevel="0" collapsed="false">
      <c r="B542" s="24"/>
      <c r="M542" s="24"/>
    </row>
    <row r="543" customFormat="false" ht="15" hidden="false" customHeight="false" outlineLevel="0" collapsed="false">
      <c r="B543" s="24"/>
      <c r="M543" s="24"/>
    </row>
    <row r="544" customFormat="false" ht="15" hidden="false" customHeight="false" outlineLevel="0" collapsed="false">
      <c r="B544" s="24"/>
      <c r="M544" s="24"/>
    </row>
    <row r="545" customFormat="false" ht="15" hidden="false" customHeight="false" outlineLevel="0" collapsed="false">
      <c r="B545" s="24"/>
      <c r="M545" s="24"/>
    </row>
    <row r="546" customFormat="false" ht="15" hidden="false" customHeight="false" outlineLevel="0" collapsed="false">
      <c r="B546" s="24"/>
      <c r="M546" s="24"/>
    </row>
    <row r="547" customFormat="false" ht="15" hidden="false" customHeight="false" outlineLevel="0" collapsed="false">
      <c r="B547" s="24"/>
      <c r="M547" s="24"/>
    </row>
    <row r="548" customFormat="false" ht="15" hidden="false" customHeight="false" outlineLevel="0" collapsed="false">
      <c r="B548" s="24"/>
      <c r="M548" s="24"/>
    </row>
    <row r="549" customFormat="false" ht="15" hidden="false" customHeight="false" outlineLevel="0" collapsed="false">
      <c r="B549" s="24"/>
      <c r="M549" s="24"/>
    </row>
    <row r="550" customFormat="false" ht="15" hidden="false" customHeight="false" outlineLevel="0" collapsed="false">
      <c r="B550" s="24"/>
      <c r="M550" s="24"/>
    </row>
    <row r="551" customFormat="false" ht="15" hidden="false" customHeight="false" outlineLevel="0" collapsed="false">
      <c r="B551" s="24"/>
      <c r="M551" s="24"/>
    </row>
    <row r="552" customFormat="false" ht="15" hidden="false" customHeight="false" outlineLevel="0" collapsed="false">
      <c r="B552" s="24"/>
      <c r="M552" s="24"/>
    </row>
    <row r="553" customFormat="false" ht="15" hidden="false" customHeight="false" outlineLevel="0" collapsed="false">
      <c r="B553" s="24"/>
      <c r="M553" s="24"/>
    </row>
    <row r="554" customFormat="false" ht="15" hidden="false" customHeight="false" outlineLevel="0" collapsed="false">
      <c r="B554" s="24"/>
      <c r="M554" s="24"/>
    </row>
    <row r="555" customFormat="false" ht="15" hidden="false" customHeight="false" outlineLevel="0" collapsed="false">
      <c r="B555" s="24"/>
      <c r="M555" s="24"/>
    </row>
    <row r="556" customFormat="false" ht="15" hidden="false" customHeight="false" outlineLevel="0" collapsed="false">
      <c r="B556" s="24"/>
      <c r="M556" s="24"/>
    </row>
    <row r="557" customFormat="false" ht="15" hidden="false" customHeight="false" outlineLevel="0" collapsed="false">
      <c r="B557" s="24"/>
      <c r="M557" s="24"/>
    </row>
    <row r="558" customFormat="false" ht="15" hidden="false" customHeight="false" outlineLevel="0" collapsed="false">
      <c r="B558" s="24"/>
      <c r="M558" s="24"/>
    </row>
    <row r="559" customFormat="false" ht="15" hidden="false" customHeight="false" outlineLevel="0" collapsed="false">
      <c r="B559" s="24"/>
      <c r="M559" s="24"/>
    </row>
    <row r="560" customFormat="false" ht="15" hidden="false" customHeight="false" outlineLevel="0" collapsed="false">
      <c r="B560" s="24"/>
      <c r="M560" s="24"/>
    </row>
    <row r="561" customFormat="false" ht="15" hidden="false" customHeight="false" outlineLevel="0" collapsed="false">
      <c r="B561" s="24"/>
      <c r="M561" s="24"/>
    </row>
    <row r="562" customFormat="false" ht="15" hidden="false" customHeight="false" outlineLevel="0" collapsed="false">
      <c r="B562" s="24"/>
      <c r="M562" s="24"/>
    </row>
    <row r="563" customFormat="false" ht="15" hidden="false" customHeight="false" outlineLevel="0" collapsed="false">
      <c r="B563" s="24"/>
      <c r="M563" s="24"/>
    </row>
    <row r="564" customFormat="false" ht="15" hidden="false" customHeight="false" outlineLevel="0" collapsed="false">
      <c r="B564" s="24"/>
      <c r="M564" s="24"/>
    </row>
    <row r="565" customFormat="false" ht="15" hidden="false" customHeight="false" outlineLevel="0" collapsed="false">
      <c r="B565" s="24"/>
      <c r="M565" s="24"/>
    </row>
    <row r="566" customFormat="false" ht="15" hidden="false" customHeight="false" outlineLevel="0" collapsed="false">
      <c r="B566" s="24"/>
      <c r="M566" s="24"/>
    </row>
    <row r="567" customFormat="false" ht="15" hidden="false" customHeight="false" outlineLevel="0" collapsed="false">
      <c r="B567" s="24"/>
      <c r="M567" s="24"/>
    </row>
    <row r="568" customFormat="false" ht="15" hidden="false" customHeight="false" outlineLevel="0" collapsed="false">
      <c r="B568" s="24"/>
      <c r="M568" s="24"/>
    </row>
    <row r="569" customFormat="false" ht="15" hidden="false" customHeight="false" outlineLevel="0" collapsed="false">
      <c r="B569" s="24"/>
      <c r="M569" s="24"/>
    </row>
    <row r="570" customFormat="false" ht="15" hidden="false" customHeight="false" outlineLevel="0" collapsed="false">
      <c r="B570" s="24"/>
      <c r="M570" s="24"/>
    </row>
    <row r="571" customFormat="false" ht="15" hidden="false" customHeight="false" outlineLevel="0" collapsed="false">
      <c r="B571" s="24"/>
      <c r="M571" s="24"/>
    </row>
    <row r="572" customFormat="false" ht="15" hidden="false" customHeight="false" outlineLevel="0" collapsed="false">
      <c r="B572" s="24"/>
      <c r="M572" s="24"/>
    </row>
    <row r="573" customFormat="false" ht="15" hidden="false" customHeight="false" outlineLevel="0" collapsed="false">
      <c r="B573" s="24"/>
      <c r="M573" s="24"/>
    </row>
    <row r="574" customFormat="false" ht="15" hidden="false" customHeight="false" outlineLevel="0" collapsed="false">
      <c r="B574" s="24"/>
      <c r="M574" s="24"/>
    </row>
    <row r="575" customFormat="false" ht="15" hidden="false" customHeight="false" outlineLevel="0" collapsed="false">
      <c r="B575" s="24"/>
      <c r="M575" s="24"/>
    </row>
    <row r="576" customFormat="false" ht="15" hidden="false" customHeight="false" outlineLevel="0" collapsed="false">
      <c r="B576" s="24"/>
      <c r="M576" s="24"/>
    </row>
    <row r="577" customFormat="false" ht="15" hidden="false" customHeight="false" outlineLevel="0" collapsed="false">
      <c r="B577" s="24"/>
      <c r="M577" s="24"/>
    </row>
    <row r="578" customFormat="false" ht="15" hidden="false" customHeight="false" outlineLevel="0" collapsed="false">
      <c r="B578" s="24"/>
      <c r="M578" s="24"/>
    </row>
    <row r="579" customFormat="false" ht="15" hidden="false" customHeight="false" outlineLevel="0" collapsed="false">
      <c r="B579" s="24"/>
      <c r="M579" s="24"/>
    </row>
    <row r="580" customFormat="false" ht="15" hidden="false" customHeight="false" outlineLevel="0" collapsed="false">
      <c r="B580" s="24"/>
      <c r="M580" s="24"/>
    </row>
    <row r="581" customFormat="false" ht="15" hidden="false" customHeight="false" outlineLevel="0" collapsed="false">
      <c r="B581" s="24"/>
      <c r="M581" s="24"/>
    </row>
    <row r="582" customFormat="false" ht="15" hidden="false" customHeight="false" outlineLevel="0" collapsed="false">
      <c r="B582" s="24"/>
      <c r="M582" s="24"/>
    </row>
    <row r="583" customFormat="false" ht="15" hidden="false" customHeight="false" outlineLevel="0" collapsed="false">
      <c r="B583" s="24"/>
      <c r="M583" s="24"/>
    </row>
    <row r="584" customFormat="false" ht="15" hidden="false" customHeight="false" outlineLevel="0" collapsed="false">
      <c r="B584" s="24"/>
      <c r="M584" s="24"/>
    </row>
    <row r="585" customFormat="false" ht="15" hidden="false" customHeight="false" outlineLevel="0" collapsed="false">
      <c r="B585" s="24"/>
      <c r="M585" s="24"/>
    </row>
    <row r="586" customFormat="false" ht="15" hidden="false" customHeight="false" outlineLevel="0" collapsed="false">
      <c r="B586" s="24"/>
      <c r="M586" s="24"/>
    </row>
    <row r="587" customFormat="false" ht="15" hidden="false" customHeight="false" outlineLevel="0" collapsed="false">
      <c r="B587" s="24"/>
      <c r="M587" s="24"/>
    </row>
    <row r="588" customFormat="false" ht="15" hidden="false" customHeight="false" outlineLevel="0" collapsed="false">
      <c r="B588" s="24"/>
      <c r="M588" s="24"/>
    </row>
    <row r="589" customFormat="false" ht="15" hidden="false" customHeight="false" outlineLevel="0" collapsed="false">
      <c r="B589" s="24"/>
      <c r="M589" s="24"/>
    </row>
    <row r="590" customFormat="false" ht="15" hidden="false" customHeight="false" outlineLevel="0" collapsed="false">
      <c r="B590" s="24"/>
      <c r="M590" s="24"/>
    </row>
    <row r="591" customFormat="false" ht="15" hidden="false" customHeight="false" outlineLevel="0" collapsed="false">
      <c r="B591" s="24"/>
      <c r="M591" s="24"/>
    </row>
    <row r="592" customFormat="false" ht="15" hidden="false" customHeight="false" outlineLevel="0" collapsed="false">
      <c r="B592" s="24"/>
      <c r="M592" s="24"/>
    </row>
    <row r="593" customFormat="false" ht="15" hidden="false" customHeight="false" outlineLevel="0" collapsed="false">
      <c r="B593" s="24"/>
      <c r="M593" s="24"/>
    </row>
    <row r="594" customFormat="false" ht="15" hidden="false" customHeight="false" outlineLevel="0" collapsed="false">
      <c r="B594" s="24"/>
      <c r="M594" s="24"/>
    </row>
    <row r="595" customFormat="false" ht="15" hidden="false" customHeight="false" outlineLevel="0" collapsed="false">
      <c r="B595" s="24"/>
      <c r="M595" s="24"/>
    </row>
    <row r="596" customFormat="false" ht="15" hidden="false" customHeight="false" outlineLevel="0" collapsed="false">
      <c r="B596" s="24"/>
      <c r="M596" s="24"/>
    </row>
    <row r="597" customFormat="false" ht="15" hidden="false" customHeight="false" outlineLevel="0" collapsed="false">
      <c r="B597" s="24"/>
      <c r="M597" s="24"/>
    </row>
    <row r="598" customFormat="false" ht="15" hidden="false" customHeight="false" outlineLevel="0" collapsed="false">
      <c r="B598" s="24"/>
      <c r="M598" s="24"/>
    </row>
    <row r="599" customFormat="false" ht="15" hidden="false" customHeight="false" outlineLevel="0" collapsed="false">
      <c r="B599" s="24"/>
      <c r="M599" s="24"/>
    </row>
    <row r="600" customFormat="false" ht="15" hidden="false" customHeight="false" outlineLevel="0" collapsed="false">
      <c r="B600" s="24"/>
      <c r="M600" s="24"/>
    </row>
    <row r="601" customFormat="false" ht="15" hidden="false" customHeight="false" outlineLevel="0" collapsed="false">
      <c r="B601" s="24"/>
      <c r="M601" s="24"/>
    </row>
    <row r="602" customFormat="false" ht="15" hidden="false" customHeight="false" outlineLevel="0" collapsed="false">
      <c r="B602" s="24"/>
      <c r="M602" s="24"/>
    </row>
    <row r="603" customFormat="false" ht="15" hidden="false" customHeight="false" outlineLevel="0" collapsed="false">
      <c r="B603" s="24"/>
      <c r="M603" s="24"/>
    </row>
    <row r="604" customFormat="false" ht="15" hidden="false" customHeight="false" outlineLevel="0" collapsed="false">
      <c r="B604" s="24"/>
      <c r="M604" s="24"/>
    </row>
    <row r="605" customFormat="false" ht="15" hidden="false" customHeight="false" outlineLevel="0" collapsed="false">
      <c r="B605" s="24"/>
      <c r="M605" s="24"/>
    </row>
    <row r="606" customFormat="false" ht="15" hidden="false" customHeight="false" outlineLevel="0" collapsed="false">
      <c r="B606" s="24"/>
      <c r="M606" s="24"/>
    </row>
    <row r="607" customFormat="false" ht="15" hidden="false" customHeight="false" outlineLevel="0" collapsed="false">
      <c r="B607" s="24"/>
      <c r="M607" s="24"/>
    </row>
    <row r="608" customFormat="false" ht="15" hidden="false" customHeight="false" outlineLevel="0" collapsed="false">
      <c r="B608" s="24"/>
      <c r="M608" s="24"/>
    </row>
    <row r="609" customFormat="false" ht="15" hidden="false" customHeight="false" outlineLevel="0" collapsed="false">
      <c r="B609" s="24"/>
      <c r="M609" s="24"/>
    </row>
    <row r="610" customFormat="false" ht="15" hidden="false" customHeight="false" outlineLevel="0" collapsed="false">
      <c r="B610" s="24"/>
      <c r="M610" s="24"/>
    </row>
    <row r="611" customFormat="false" ht="15" hidden="false" customHeight="false" outlineLevel="0" collapsed="false">
      <c r="B611" s="24"/>
      <c r="M611" s="24"/>
    </row>
    <row r="612" customFormat="false" ht="15" hidden="false" customHeight="false" outlineLevel="0" collapsed="false">
      <c r="B612" s="24"/>
      <c r="M612" s="24"/>
    </row>
    <row r="613" customFormat="false" ht="15" hidden="false" customHeight="false" outlineLevel="0" collapsed="false">
      <c r="B613" s="24"/>
      <c r="M613" s="24"/>
    </row>
    <row r="614" customFormat="false" ht="15" hidden="false" customHeight="false" outlineLevel="0" collapsed="false">
      <c r="B614" s="24"/>
      <c r="M614" s="24"/>
    </row>
    <row r="615" customFormat="false" ht="15" hidden="false" customHeight="false" outlineLevel="0" collapsed="false">
      <c r="B615" s="24"/>
      <c r="M615" s="24"/>
    </row>
    <row r="616" customFormat="false" ht="15" hidden="false" customHeight="false" outlineLevel="0" collapsed="false">
      <c r="B616" s="24"/>
      <c r="M616" s="24"/>
    </row>
    <row r="617" customFormat="false" ht="15" hidden="false" customHeight="false" outlineLevel="0" collapsed="false">
      <c r="B617" s="24"/>
      <c r="M617" s="24"/>
    </row>
    <row r="618" customFormat="false" ht="15" hidden="false" customHeight="false" outlineLevel="0" collapsed="false">
      <c r="B618" s="24"/>
      <c r="M618" s="24"/>
    </row>
    <row r="619" customFormat="false" ht="15" hidden="false" customHeight="false" outlineLevel="0" collapsed="false">
      <c r="B619" s="24"/>
      <c r="M619" s="24"/>
    </row>
    <row r="620" customFormat="false" ht="15" hidden="false" customHeight="false" outlineLevel="0" collapsed="false">
      <c r="B620" s="24"/>
      <c r="M620" s="24"/>
    </row>
    <row r="621" customFormat="false" ht="15" hidden="false" customHeight="false" outlineLevel="0" collapsed="false">
      <c r="B621" s="24"/>
      <c r="M621" s="24"/>
    </row>
    <row r="622" customFormat="false" ht="15" hidden="false" customHeight="false" outlineLevel="0" collapsed="false">
      <c r="B622" s="24"/>
      <c r="M622" s="24"/>
    </row>
    <row r="623" customFormat="false" ht="15" hidden="false" customHeight="false" outlineLevel="0" collapsed="false">
      <c r="B623" s="24"/>
      <c r="M623" s="24"/>
    </row>
    <row r="624" customFormat="false" ht="15" hidden="false" customHeight="false" outlineLevel="0" collapsed="false">
      <c r="B624" s="24"/>
      <c r="M624" s="24"/>
    </row>
    <row r="625" customFormat="false" ht="15" hidden="false" customHeight="false" outlineLevel="0" collapsed="false">
      <c r="B625" s="24"/>
      <c r="M625" s="24"/>
    </row>
    <row r="626" customFormat="false" ht="15" hidden="false" customHeight="false" outlineLevel="0" collapsed="false">
      <c r="B626" s="24"/>
      <c r="M626" s="24"/>
    </row>
    <row r="627" customFormat="false" ht="15" hidden="false" customHeight="false" outlineLevel="0" collapsed="false">
      <c r="B627" s="24"/>
      <c r="M627" s="24"/>
    </row>
    <row r="628" customFormat="false" ht="15" hidden="false" customHeight="false" outlineLevel="0" collapsed="false">
      <c r="B628" s="24"/>
      <c r="M628" s="24"/>
    </row>
    <row r="629" customFormat="false" ht="15" hidden="false" customHeight="false" outlineLevel="0" collapsed="false">
      <c r="B629" s="24"/>
      <c r="M629" s="24"/>
    </row>
    <row r="630" customFormat="false" ht="15" hidden="false" customHeight="false" outlineLevel="0" collapsed="false">
      <c r="B630" s="24"/>
      <c r="M630" s="24"/>
    </row>
    <row r="631" customFormat="false" ht="15" hidden="false" customHeight="false" outlineLevel="0" collapsed="false">
      <c r="B631" s="24"/>
      <c r="M631" s="24"/>
    </row>
    <row r="632" customFormat="false" ht="15" hidden="false" customHeight="false" outlineLevel="0" collapsed="false">
      <c r="B632" s="24"/>
      <c r="M632" s="24"/>
    </row>
    <row r="633" customFormat="false" ht="15" hidden="false" customHeight="false" outlineLevel="0" collapsed="false">
      <c r="B633" s="24"/>
      <c r="M633" s="24"/>
    </row>
    <row r="634" customFormat="false" ht="15" hidden="false" customHeight="false" outlineLevel="0" collapsed="false">
      <c r="B634" s="24"/>
      <c r="M634" s="24"/>
    </row>
    <row r="635" customFormat="false" ht="15" hidden="false" customHeight="false" outlineLevel="0" collapsed="false">
      <c r="B635" s="24"/>
      <c r="M635" s="24"/>
    </row>
    <row r="636" customFormat="false" ht="15" hidden="false" customHeight="false" outlineLevel="0" collapsed="false">
      <c r="B636" s="24"/>
      <c r="M636" s="24"/>
    </row>
    <row r="637" customFormat="false" ht="15" hidden="false" customHeight="false" outlineLevel="0" collapsed="false">
      <c r="B637" s="24"/>
      <c r="M637" s="24"/>
    </row>
    <row r="638" customFormat="false" ht="15" hidden="false" customHeight="false" outlineLevel="0" collapsed="false">
      <c r="B638" s="24"/>
      <c r="M638" s="24"/>
    </row>
    <row r="639" customFormat="false" ht="15" hidden="false" customHeight="false" outlineLevel="0" collapsed="false">
      <c r="B639" s="24"/>
      <c r="M639" s="24"/>
    </row>
    <row r="640" customFormat="false" ht="15" hidden="false" customHeight="false" outlineLevel="0" collapsed="false">
      <c r="B640" s="24"/>
      <c r="M640" s="24"/>
    </row>
    <row r="641" customFormat="false" ht="15" hidden="false" customHeight="false" outlineLevel="0" collapsed="false">
      <c r="B641" s="24"/>
      <c r="M641" s="24"/>
    </row>
    <row r="642" customFormat="false" ht="15" hidden="false" customHeight="false" outlineLevel="0" collapsed="false">
      <c r="B642" s="24"/>
      <c r="M642" s="24"/>
    </row>
    <row r="643" customFormat="false" ht="15" hidden="false" customHeight="false" outlineLevel="0" collapsed="false">
      <c r="B643" s="24"/>
      <c r="M643" s="24"/>
    </row>
    <row r="644" customFormat="false" ht="15" hidden="false" customHeight="false" outlineLevel="0" collapsed="false">
      <c r="B644" s="24"/>
      <c r="M644" s="24"/>
    </row>
    <row r="645" customFormat="false" ht="15" hidden="false" customHeight="false" outlineLevel="0" collapsed="false">
      <c r="B645" s="24"/>
      <c r="M645" s="24"/>
    </row>
    <row r="646" customFormat="false" ht="15" hidden="false" customHeight="false" outlineLevel="0" collapsed="false">
      <c r="B646" s="24"/>
      <c r="M646" s="24"/>
    </row>
    <row r="647" customFormat="false" ht="15" hidden="false" customHeight="false" outlineLevel="0" collapsed="false">
      <c r="B647" s="24"/>
      <c r="M647" s="24"/>
    </row>
    <row r="648" customFormat="false" ht="15" hidden="false" customHeight="false" outlineLevel="0" collapsed="false">
      <c r="B648" s="24"/>
      <c r="M648" s="24"/>
    </row>
    <row r="649" customFormat="false" ht="15" hidden="false" customHeight="false" outlineLevel="0" collapsed="false">
      <c r="B649" s="24"/>
      <c r="M649" s="24"/>
    </row>
    <row r="650" customFormat="false" ht="15" hidden="false" customHeight="false" outlineLevel="0" collapsed="false">
      <c r="B650" s="24"/>
      <c r="M650" s="24"/>
    </row>
    <row r="651" customFormat="false" ht="15" hidden="false" customHeight="false" outlineLevel="0" collapsed="false">
      <c r="B651" s="24"/>
      <c r="M651" s="24"/>
    </row>
    <row r="652" customFormat="false" ht="15" hidden="false" customHeight="false" outlineLevel="0" collapsed="false">
      <c r="B652" s="24"/>
      <c r="M652" s="24"/>
    </row>
    <row r="653" customFormat="false" ht="15" hidden="false" customHeight="false" outlineLevel="0" collapsed="false">
      <c r="B653" s="24"/>
      <c r="M653" s="24"/>
    </row>
    <row r="654" customFormat="false" ht="15" hidden="false" customHeight="false" outlineLevel="0" collapsed="false">
      <c r="B654" s="24"/>
      <c r="M654" s="24"/>
    </row>
    <row r="655" customFormat="false" ht="15" hidden="false" customHeight="false" outlineLevel="0" collapsed="false">
      <c r="B655" s="24"/>
      <c r="M655" s="24"/>
    </row>
    <row r="656" customFormat="false" ht="15" hidden="false" customHeight="false" outlineLevel="0" collapsed="false">
      <c r="B656" s="24"/>
      <c r="M656" s="24"/>
    </row>
    <row r="657" customFormat="false" ht="15" hidden="false" customHeight="false" outlineLevel="0" collapsed="false">
      <c r="B657" s="24"/>
      <c r="M657" s="24"/>
    </row>
    <row r="658" customFormat="false" ht="15" hidden="false" customHeight="false" outlineLevel="0" collapsed="false">
      <c r="B658" s="24"/>
      <c r="M658" s="24"/>
    </row>
    <row r="659" customFormat="false" ht="15" hidden="false" customHeight="false" outlineLevel="0" collapsed="false">
      <c r="B659" s="24"/>
      <c r="M659" s="24"/>
    </row>
    <row r="660" customFormat="false" ht="15" hidden="false" customHeight="false" outlineLevel="0" collapsed="false">
      <c r="B660" s="24"/>
      <c r="M660" s="24"/>
    </row>
    <row r="661" customFormat="false" ht="15" hidden="false" customHeight="false" outlineLevel="0" collapsed="false">
      <c r="B661" s="24"/>
      <c r="M661" s="24"/>
    </row>
    <row r="662" customFormat="false" ht="15" hidden="false" customHeight="false" outlineLevel="0" collapsed="false">
      <c r="B662" s="24"/>
      <c r="M662" s="24"/>
    </row>
    <row r="663" customFormat="false" ht="15" hidden="false" customHeight="false" outlineLevel="0" collapsed="false">
      <c r="B663" s="24"/>
      <c r="M663" s="24"/>
    </row>
    <row r="664" customFormat="false" ht="15" hidden="false" customHeight="false" outlineLevel="0" collapsed="false">
      <c r="B664" s="24"/>
      <c r="M664" s="24"/>
    </row>
    <row r="665" customFormat="false" ht="15" hidden="false" customHeight="false" outlineLevel="0" collapsed="false">
      <c r="B665" s="24"/>
      <c r="M665" s="24"/>
    </row>
    <row r="666" customFormat="false" ht="15" hidden="false" customHeight="false" outlineLevel="0" collapsed="false">
      <c r="B666" s="24"/>
      <c r="M666" s="24"/>
    </row>
    <row r="667" customFormat="false" ht="15" hidden="false" customHeight="false" outlineLevel="0" collapsed="false">
      <c r="B667" s="24"/>
      <c r="M667" s="24"/>
    </row>
    <row r="668" customFormat="false" ht="15" hidden="false" customHeight="false" outlineLevel="0" collapsed="false">
      <c r="B668" s="24"/>
      <c r="M668" s="24"/>
    </row>
    <row r="669" customFormat="false" ht="15" hidden="false" customHeight="false" outlineLevel="0" collapsed="false">
      <c r="B669" s="24"/>
      <c r="M669" s="24"/>
    </row>
    <row r="670" customFormat="false" ht="15" hidden="false" customHeight="false" outlineLevel="0" collapsed="false">
      <c r="B670" s="24"/>
      <c r="M670" s="24"/>
    </row>
    <row r="671" customFormat="false" ht="15" hidden="false" customHeight="false" outlineLevel="0" collapsed="false">
      <c r="B671" s="24"/>
      <c r="M671" s="24"/>
    </row>
    <row r="672" customFormat="false" ht="15" hidden="false" customHeight="false" outlineLevel="0" collapsed="false">
      <c r="B672" s="24"/>
      <c r="M672" s="24"/>
    </row>
    <row r="673" customFormat="false" ht="15" hidden="false" customHeight="false" outlineLevel="0" collapsed="false">
      <c r="B673" s="24"/>
      <c r="M673" s="24"/>
    </row>
    <row r="674" customFormat="false" ht="15" hidden="false" customHeight="false" outlineLevel="0" collapsed="false">
      <c r="B674" s="24"/>
      <c r="M674" s="24"/>
    </row>
    <row r="675" customFormat="false" ht="15" hidden="false" customHeight="false" outlineLevel="0" collapsed="false">
      <c r="B675" s="24"/>
      <c r="M675" s="24"/>
    </row>
    <row r="676" customFormat="false" ht="15" hidden="false" customHeight="false" outlineLevel="0" collapsed="false">
      <c r="B676" s="24"/>
      <c r="M676" s="24"/>
    </row>
    <row r="677" customFormat="false" ht="15" hidden="false" customHeight="false" outlineLevel="0" collapsed="false">
      <c r="B677" s="24"/>
      <c r="M677" s="24"/>
    </row>
    <row r="678" customFormat="false" ht="15" hidden="false" customHeight="false" outlineLevel="0" collapsed="false">
      <c r="B678" s="24"/>
      <c r="M678" s="24"/>
    </row>
    <row r="679" customFormat="false" ht="15" hidden="false" customHeight="false" outlineLevel="0" collapsed="false">
      <c r="B679" s="24"/>
      <c r="M679" s="24"/>
    </row>
    <row r="680" customFormat="false" ht="15" hidden="false" customHeight="false" outlineLevel="0" collapsed="false">
      <c r="B680" s="24"/>
      <c r="M680" s="24"/>
    </row>
    <row r="681" customFormat="false" ht="15" hidden="false" customHeight="false" outlineLevel="0" collapsed="false">
      <c r="B681" s="24"/>
      <c r="M681" s="24"/>
    </row>
    <row r="682" customFormat="false" ht="15" hidden="false" customHeight="false" outlineLevel="0" collapsed="false">
      <c r="B682" s="24"/>
      <c r="M682" s="24"/>
    </row>
    <row r="683" customFormat="false" ht="15" hidden="false" customHeight="false" outlineLevel="0" collapsed="false">
      <c r="B683" s="24"/>
      <c r="M683" s="24"/>
    </row>
    <row r="684" customFormat="false" ht="15" hidden="false" customHeight="false" outlineLevel="0" collapsed="false">
      <c r="B684" s="24"/>
      <c r="M684" s="24"/>
    </row>
    <row r="685" customFormat="false" ht="15" hidden="false" customHeight="false" outlineLevel="0" collapsed="false">
      <c r="B685" s="24"/>
      <c r="M685" s="24"/>
    </row>
    <row r="686" customFormat="false" ht="15" hidden="false" customHeight="false" outlineLevel="0" collapsed="false">
      <c r="B686" s="24"/>
      <c r="M686" s="24"/>
    </row>
    <row r="687" customFormat="false" ht="15" hidden="false" customHeight="false" outlineLevel="0" collapsed="false">
      <c r="B687" s="24"/>
      <c r="M687" s="24"/>
    </row>
    <row r="688" customFormat="false" ht="15" hidden="false" customHeight="false" outlineLevel="0" collapsed="false">
      <c r="B688" s="24"/>
      <c r="M688" s="24"/>
    </row>
    <row r="689" customFormat="false" ht="15" hidden="false" customHeight="false" outlineLevel="0" collapsed="false">
      <c r="B689" s="24"/>
      <c r="M689" s="24"/>
    </row>
    <row r="690" customFormat="false" ht="15" hidden="false" customHeight="false" outlineLevel="0" collapsed="false">
      <c r="B690" s="24"/>
      <c r="M690" s="24"/>
    </row>
    <row r="691" customFormat="false" ht="15" hidden="false" customHeight="false" outlineLevel="0" collapsed="false">
      <c r="B691" s="24"/>
      <c r="M691" s="24"/>
    </row>
    <row r="692" customFormat="false" ht="15" hidden="false" customHeight="false" outlineLevel="0" collapsed="false">
      <c r="B692" s="24"/>
      <c r="M692" s="24"/>
    </row>
    <row r="693" customFormat="false" ht="15" hidden="false" customHeight="false" outlineLevel="0" collapsed="false">
      <c r="B693" s="24"/>
      <c r="M693" s="24"/>
    </row>
    <row r="694" customFormat="false" ht="15" hidden="false" customHeight="false" outlineLevel="0" collapsed="false">
      <c r="B694" s="24"/>
      <c r="M694" s="24"/>
    </row>
    <row r="695" customFormat="false" ht="15" hidden="false" customHeight="false" outlineLevel="0" collapsed="false">
      <c r="B695" s="24"/>
      <c r="M695" s="24"/>
    </row>
    <row r="696" customFormat="false" ht="15" hidden="false" customHeight="false" outlineLevel="0" collapsed="false">
      <c r="B696" s="24"/>
      <c r="M696" s="24"/>
    </row>
    <row r="697" customFormat="false" ht="15" hidden="false" customHeight="false" outlineLevel="0" collapsed="false">
      <c r="B697" s="24"/>
      <c r="M697" s="24"/>
    </row>
    <row r="698" customFormat="false" ht="15" hidden="false" customHeight="false" outlineLevel="0" collapsed="false">
      <c r="B698" s="24"/>
      <c r="M698" s="24"/>
    </row>
    <row r="699" customFormat="false" ht="15" hidden="false" customHeight="false" outlineLevel="0" collapsed="false">
      <c r="B699" s="24"/>
      <c r="M699" s="24"/>
    </row>
    <row r="700" customFormat="false" ht="15" hidden="false" customHeight="false" outlineLevel="0" collapsed="false">
      <c r="B700" s="24"/>
      <c r="M700" s="24"/>
    </row>
    <row r="701" customFormat="false" ht="15" hidden="false" customHeight="false" outlineLevel="0" collapsed="false">
      <c r="B701" s="24"/>
      <c r="M701" s="24"/>
    </row>
    <row r="702" customFormat="false" ht="15" hidden="false" customHeight="false" outlineLevel="0" collapsed="false">
      <c r="B702" s="24"/>
      <c r="M702" s="24"/>
    </row>
    <row r="703" customFormat="false" ht="15" hidden="false" customHeight="false" outlineLevel="0" collapsed="false">
      <c r="B703" s="24"/>
      <c r="M703" s="24"/>
    </row>
    <row r="704" customFormat="false" ht="15" hidden="false" customHeight="false" outlineLevel="0" collapsed="false">
      <c r="B704" s="24"/>
      <c r="M704" s="24"/>
    </row>
    <row r="705" customFormat="false" ht="15" hidden="false" customHeight="false" outlineLevel="0" collapsed="false">
      <c r="B705" s="24"/>
      <c r="M705" s="24"/>
    </row>
    <row r="706" customFormat="false" ht="15" hidden="false" customHeight="false" outlineLevel="0" collapsed="false">
      <c r="B706" s="24"/>
      <c r="M706" s="24"/>
    </row>
    <row r="707" customFormat="false" ht="15" hidden="false" customHeight="false" outlineLevel="0" collapsed="false">
      <c r="B707" s="24"/>
      <c r="M707" s="24"/>
    </row>
    <row r="708" customFormat="false" ht="15" hidden="false" customHeight="false" outlineLevel="0" collapsed="false">
      <c r="B708" s="24"/>
      <c r="M708" s="24"/>
    </row>
    <row r="709" customFormat="false" ht="15" hidden="false" customHeight="false" outlineLevel="0" collapsed="false">
      <c r="B709" s="24"/>
      <c r="M709" s="24"/>
    </row>
    <row r="710" customFormat="false" ht="15" hidden="false" customHeight="false" outlineLevel="0" collapsed="false">
      <c r="B710" s="24"/>
      <c r="M710" s="24"/>
    </row>
    <row r="711" customFormat="false" ht="15" hidden="false" customHeight="false" outlineLevel="0" collapsed="false">
      <c r="B711" s="24"/>
      <c r="M711" s="24"/>
    </row>
    <row r="712" customFormat="false" ht="15" hidden="false" customHeight="false" outlineLevel="0" collapsed="false">
      <c r="B712" s="24"/>
      <c r="M712" s="24"/>
    </row>
    <row r="713" customFormat="false" ht="15" hidden="false" customHeight="false" outlineLevel="0" collapsed="false">
      <c r="B713" s="24"/>
      <c r="M713" s="24"/>
    </row>
    <row r="714" customFormat="false" ht="15" hidden="false" customHeight="false" outlineLevel="0" collapsed="false">
      <c r="B714" s="24"/>
      <c r="M714" s="24"/>
    </row>
    <row r="715" customFormat="false" ht="15" hidden="false" customHeight="false" outlineLevel="0" collapsed="false">
      <c r="B715" s="24"/>
      <c r="M715" s="24"/>
    </row>
    <row r="716" customFormat="false" ht="15" hidden="false" customHeight="false" outlineLevel="0" collapsed="false">
      <c r="B716" s="24"/>
      <c r="M716" s="24"/>
    </row>
    <row r="717" customFormat="false" ht="15" hidden="false" customHeight="false" outlineLevel="0" collapsed="false">
      <c r="B717" s="24"/>
      <c r="M717" s="24"/>
    </row>
    <row r="718" customFormat="false" ht="15" hidden="false" customHeight="false" outlineLevel="0" collapsed="false">
      <c r="B718" s="24"/>
      <c r="M718" s="24"/>
    </row>
    <row r="719" customFormat="false" ht="15" hidden="false" customHeight="false" outlineLevel="0" collapsed="false">
      <c r="B719" s="24"/>
      <c r="M719" s="24"/>
    </row>
    <row r="720" customFormat="false" ht="15" hidden="false" customHeight="false" outlineLevel="0" collapsed="false">
      <c r="B720" s="24"/>
      <c r="M720" s="24"/>
    </row>
    <row r="721" customFormat="false" ht="15" hidden="false" customHeight="false" outlineLevel="0" collapsed="false">
      <c r="B721" s="24"/>
      <c r="M721" s="24"/>
    </row>
    <row r="722" customFormat="false" ht="15" hidden="false" customHeight="false" outlineLevel="0" collapsed="false">
      <c r="B722" s="24"/>
      <c r="M722" s="24"/>
    </row>
    <row r="723" customFormat="false" ht="15" hidden="false" customHeight="false" outlineLevel="0" collapsed="false">
      <c r="B723" s="24"/>
      <c r="M723" s="24"/>
    </row>
    <row r="724" customFormat="false" ht="15" hidden="false" customHeight="false" outlineLevel="0" collapsed="false">
      <c r="B724" s="24"/>
      <c r="M724" s="24"/>
    </row>
    <row r="725" customFormat="false" ht="15" hidden="false" customHeight="false" outlineLevel="0" collapsed="false">
      <c r="B725" s="24"/>
      <c r="M725" s="24"/>
    </row>
    <row r="726" customFormat="false" ht="15" hidden="false" customHeight="false" outlineLevel="0" collapsed="false">
      <c r="B726" s="24"/>
      <c r="M726" s="24"/>
    </row>
    <row r="727" customFormat="false" ht="15" hidden="false" customHeight="false" outlineLevel="0" collapsed="false">
      <c r="B727" s="24"/>
      <c r="M727" s="24"/>
    </row>
    <row r="728" customFormat="false" ht="15" hidden="false" customHeight="false" outlineLevel="0" collapsed="false">
      <c r="B728" s="24"/>
      <c r="M728" s="24"/>
    </row>
    <row r="729" customFormat="false" ht="15" hidden="false" customHeight="false" outlineLevel="0" collapsed="false">
      <c r="B729" s="24"/>
      <c r="M729" s="24"/>
    </row>
    <row r="730" customFormat="false" ht="15" hidden="false" customHeight="false" outlineLevel="0" collapsed="false">
      <c r="B730" s="24"/>
      <c r="M730" s="24"/>
    </row>
    <row r="731" customFormat="false" ht="15" hidden="false" customHeight="false" outlineLevel="0" collapsed="false">
      <c r="B731" s="24"/>
      <c r="M731" s="24"/>
    </row>
    <row r="732" customFormat="false" ht="15" hidden="false" customHeight="false" outlineLevel="0" collapsed="false">
      <c r="B732" s="24"/>
      <c r="M732" s="24"/>
    </row>
    <row r="733" customFormat="false" ht="15" hidden="false" customHeight="false" outlineLevel="0" collapsed="false">
      <c r="B733" s="24"/>
      <c r="M733" s="24"/>
    </row>
    <row r="734" customFormat="false" ht="15" hidden="false" customHeight="false" outlineLevel="0" collapsed="false">
      <c r="B734" s="24"/>
      <c r="M734" s="24"/>
    </row>
    <row r="735" customFormat="false" ht="15" hidden="false" customHeight="false" outlineLevel="0" collapsed="false">
      <c r="B735" s="24"/>
      <c r="M735" s="24"/>
    </row>
    <row r="736" customFormat="false" ht="15" hidden="false" customHeight="false" outlineLevel="0" collapsed="false">
      <c r="B736" s="24"/>
      <c r="M736" s="24"/>
    </row>
    <row r="737" customFormat="false" ht="15" hidden="false" customHeight="false" outlineLevel="0" collapsed="false">
      <c r="B737" s="24"/>
      <c r="M737" s="24"/>
    </row>
    <row r="738" customFormat="false" ht="15" hidden="false" customHeight="false" outlineLevel="0" collapsed="false">
      <c r="B738" s="24"/>
      <c r="M738" s="24"/>
    </row>
    <row r="739" customFormat="false" ht="15" hidden="false" customHeight="false" outlineLevel="0" collapsed="false">
      <c r="B739" s="24"/>
      <c r="M739" s="24"/>
    </row>
    <row r="740" customFormat="false" ht="15" hidden="false" customHeight="false" outlineLevel="0" collapsed="false">
      <c r="B740" s="24"/>
      <c r="M740" s="24"/>
    </row>
    <row r="741" customFormat="false" ht="15" hidden="false" customHeight="false" outlineLevel="0" collapsed="false">
      <c r="B741" s="24"/>
      <c r="M741" s="24"/>
    </row>
    <row r="742" customFormat="false" ht="15" hidden="false" customHeight="false" outlineLevel="0" collapsed="false">
      <c r="B742" s="24"/>
      <c r="M742" s="24"/>
    </row>
    <row r="743" customFormat="false" ht="15" hidden="false" customHeight="false" outlineLevel="0" collapsed="false">
      <c r="B743" s="24"/>
      <c r="M743" s="24"/>
    </row>
    <row r="744" customFormat="false" ht="15" hidden="false" customHeight="false" outlineLevel="0" collapsed="false">
      <c r="B744" s="24"/>
      <c r="M744" s="24"/>
    </row>
    <row r="745" customFormat="false" ht="15" hidden="false" customHeight="false" outlineLevel="0" collapsed="false">
      <c r="B745" s="24"/>
      <c r="M745" s="24"/>
    </row>
    <row r="746" customFormat="false" ht="15" hidden="false" customHeight="false" outlineLevel="0" collapsed="false">
      <c r="B746" s="24"/>
      <c r="M746" s="24"/>
    </row>
    <row r="747" customFormat="false" ht="15" hidden="false" customHeight="false" outlineLevel="0" collapsed="false">
      <c r="B747" s="24"/>
      <c r="M747" s="24"/>
    </row>
    <row r="748" customFormat="false" ht="15" hidden="false" customHeight="false" outlineLevel="0" collapsed="false">
      <c r="B748" s="24"/>
      <c r="M748" s="24"/>
    </row>
    <row r="749" customFormat="false" ht="15" hidden="false" customHeight="false" outlineLevel="0" collapsed="false">
      <c r="B749" s="24"/>
      <c r="M749" s="24"/>
    </row>
    <row r="750" customFormat="false" ht="15" hidden="false" customHeight="false" outlineLevel="0" collapsed="false">
      <c r="B750" s="24"/>
      <c r="M750" s="24"/>
    </row>
    <row r="751" customFormat="false" ht="15" hidden="false" customHeight="false" outlineLevel="0" collapsed="false">
      <c r="B751" s="24"/>
      <c r="M751" s="24"/>
    </row>
    <row r="752" customFormat="false" ht="15" hidden="false" customHeight="false" outlineLevel="0" collapsed="false">
      <c r="B752" s="24"/>
      <c r="M752" s="24"/>
    </row>
    <row r="753" customFormat="false" ht="15" hidden="false" customHeight="false" outlineLevel="0" collapsed="false">
      <c r="B753" s="24"/>
      <c r="M753" s="24"/>
    </row>
    <row r="754" customFormat="false" ht="15" hidden="false" customHeight="false" outlineLevel="0" collapsed="false">
      <c r="B754" s="24"/>
      <c r="M754" s="24"/>
    </row>
    <row r="755" customFormat="false" ht="15" hidden="false" customHeight="false" outlineLevel="0" collapsed="false">
      <c r="B755" s="24"/>
      <c r="M755" s="24"/>
    </row>
    <row r="756" customFormat="false" ht="15" hidden="false" customHeight="false" outlineLevel="0" collapsed="false">
      <c r="B756" s="24"/>
      <c r="M756" s="24"/>
    </row>
    <row r="757" customFormat="false" ht="15" hidden="false" customHeight="false" outlineLevel="0" collapsed="false">
      <c r="B757" s="24"/>
      <c r="M757" s="24"/>
    </row>
    <row r="758" customFormat="false" ht="15" hidden="false" customHeight="false" outlineLevel="0" collapsed="false">
      <c r="B758" s="24"/>
      <c r="M758" s="24"/>
    </row>
    <row r="759" customFormat="false" ht="15" hidden="false" customHeight="false" outlineLevel="0" collapsed="false">
      <c r="B759" s="24"/>
      <c r="M759" s="24"/>
    </row>
    <row r="760" customFormat="false" ht="15" hidden="false" customHeight="false" outlineLevel="0" collapsed="false">
      <c r="B760" s="24"/>
      <c r="M760" s="24"/>
    </row>
    <row r="761" customFormat="false" ht="15" hidden="false" customHeight="false" outlineLevel="0" collapsed="false">
      <c r="B761" s="24"/>
      <c r="M761" s="24"/>
    </row>
    <row r="762" customFormat="false" ht="15" hidden="false" customHeight="false" outlineLevel="0" collapsed="false">
      <c r="B762" s="24"/>
      <c r="M762" s="24"/>
    </row>
    <row r="763" customFormat="false" ht="15" hidden="false" customHeight="false" outlineLevel="0" collapsed="false">
      <c r="B763" s="24"/>
      <c r="M763" s="24"/>
    </row>
    <row r="764" customFormat="false" ht="15" hidden="false" customHeight="false" outlineLevel="0" collapsed="false">
      <c r="B764" s="24"/>
      <c r="M764" s="24"/>
    </row>
    <row r="765" customFormat="false" ht="15" hidden="false" customHeight="false" outlineLevel="0" collapsed="false">
      <c r="B765" s="24"/>
      <c r="M765" s="24"/>
    </row>
    <row r="766" customFormat="false" ht="15" hidden="false" customHeight="false" outlineLevel="0" collapsed="false">
      <c r="B766" s="24"/>
      <c r="M766" s="24"/>
    </row>
    <row r="767" customFormat="false" ht="15" hidden="false" customHeight="false" outlineLevel="0" collapsed="false">
      <c r="B767" s="24"/>
      <c r="M767" s="24"/>
    </row>
    <row r="768" customFormat="false" ht="15" hidden="false" customHeight="false" outlineLevel="0" collapsed="false">
      <c r="B768" s="24"/>
      <c r="M768" s="24"/>
    </row>
    <row r="769" customFormat="false" ht="15" hidden="false" customHeight="false" outlineLevel="0" collapsed="false">
      <c r="B769" s="24"/>
      <c r="M769" s="24"/>
    </row>
    <row r="770" customFormat="false" ht="15" hidden="false" customHeight="false" outlineLevel="0" collapsed="false">
      <c r="B770" s="24"/>
      <c r="M770" s="24"/>
    </row>
    <row r="771" customFormat="false" ht="15" hidden="false" customHeight="false" outlineLevel="0" collapsed="false">
      <c r="B771" s="24"/>
      <c r="M771" s="24"/>
    </row>
    <row r="772" customFormat="false" ht="15" hidden="false" customHeight="false" outlineLevel="0" collapsed="false">
      <c r="B772" s="24"/>
      <c r="M772" s="24"/>
    </row>
    <row r="773" customFormat="false" ht="15" hidden="false" customHeight="false" outlineLevel="0" collapsed="false">
      <c r="B773" s="24"/>
      <c r="M773" s="24"/>
    </row>
    <row r="774" customFormat="false" ht="15" hidden="false" customHeight="false" outlineLevel="0" collapsed="false">
      <c r="B774" s="24"/>
      <c r="M774" s="24"/>
    </row>
    <row r="775" customFormat="false" ht="15" hidden="false" customHeight="false" outlineLevel="0" collapsed="false">
      <c r="B775" s="24"/>
      <c r="M775" s="24"/>
    </row>
    <row r="776" customFormat="false" ht="15" hidden="false" customHeight="false" outlineLevel="0" collapsed="false">
      <c r="B776" s="24"/>
      <c r="M776" s="24"/>
    </row>
    <row r="777" customFormat="false" ht="15" hidden="false" customHeight="false" outlineLevel="0" collapsed="false">
      <c r="B777" s="24"/>
      <c r="M777" s="24"/>
    </row>
    <row r="778" customFormat="false" ht="15" hidden="false" customHeight="false" outlineLevel="0" collapsed="false">
      <c r="B778" s="24"/>
      <c r="M778" s="24"/>
    </row>
    <row r="779" customFormat="false" ht="15" hidden="false" customHeight="false" outlineLevel="0" collapsed="false">
      <c r="B779" s="24"/>
      <c r="M779" s="24"/>
    </row>
    <row r="780" customFormat="false" ht="15" hidden="false" customHeight="false" outlineLevel="0" collapsed="false">
      <c r="B780" s="24"/>
      <c r="M780" s="24"/>
    </row>
    <row r="781" customFormat="false" ht="15" hidden="false" customHeight="false" outlineLevel="0" collapsed="false">
      <c r="B781" s="24"/>
      <c r="M781" s="24"/>
    </row>
    <row r="782" customFormat="false" ht="15" hidden="false" customHeight="false" outlineLevel="0" collapsed="false">
      <c r="B782" s="24"/>
      <c r="M782" s="24"/>
    </row>
    <row r="783" customFormat="false" ht="15" hidden="false" customHeight="false" outlineLevel="0" collapsed="false">
      <c r="B783" s="24"/>
      <c r="M783" s="24"/>
    </row>
    <row r="784" customFormat="false" ht="15" hidden="false" customHeight="false" outlineLevel="0" collapsed="false">
      <c r="B784" s="24"/>
      <c r="M784" s="24"/>
    </row>
    <row r="785" customFormat="false" ht="15" hidden="false" customHeight="false" outlineLevel="0" collapsed="false">
      <c r="B785" s="24"/>
      <c r="M785" s="24"/>
    </row>
    <row r="786" customFormat="false" ht="15" hidden="false" customHeight="false" outlineLevel="0" collapsed="false">
      <c r="B786" s="24"/>
      <c r="M786" s="24"/>
    </row>
    <row r="787" customFormat="false" ht="15" hidden="false" customHeight="false" outlineLevel="0" collapsed="false">
      <c r="B787" s="24"/>
      <c r="M787" s="24"/>
    </row>
    <row r="788" customFormat="false" ht="15" hidden="false" customHeight="false" outlineLevel="0" collapsed="false">
      <c r="B788" s="24"/>
      <c r="M788" s="24"/>
    </row>
    <row r="789" customFormat="false" ht="15" hidden="false" customHeight="false" outlineLevel="0" collapsed="false">
      <c r="B789" s="24"/>
      <c r="M789" s="24"/>
    </row>
    <row r="790" customFormat="false" ht="15" hidden="false" customHeight="false" outlineLevel="0" collapsed="false">
      <c r="B790" s="24"/>
      <c r="M790" s="24"/>
    </row>
    <row r="791" customFormat="false" ht="15" hidden="false" customHeight="false" outlineLevel="0" collapsed="false">
      <c r="B791" s="24"/>
      <c r="M791" s="24"/>
    </row>
    <row r="792" customFormat="false" ht="15" hidden="false" customHeight="false" outlineLevel="0" collapsed="false">
      <c r="B792" s="24"/>
      <c r="M792" s="24"/>
    </row>
    <row r="793" customFormat="false" ht="15" hidden="false" customHeight="false" outlineLevel="0" collapsed="false">
      <c r="B793" s="24"/>
      <c r="M793" s="24"/>
    </row>
    <row r="794" customFormat="false" ht="15" hidden="false" customHeight="false" outlineLevel="0" collapsed="false">
      <c r="B794" s="24"/>
      <c r="M794" s="24"/>
    </row>
    <row r="795" customFormat="false" ht="15" hidden="false" customHeight="false" outlineLevel="0" collapsed="false">
      <c r="B795" s="24"/>
      <c r="M795" s="24"/>
    </row>
    <row r="796" customFormat="false" ht="15" hidden="false" customHeight="false" outlineLevel="0" collapsed="false">
      <c r="B796" s="24"/>
      <c r="M796" s="24"/>
    </row>
    <row r="797" customFormat="false" ht="15" hidden="false" customHeight="false" outlineLevel="0" collapsed="false">
      <c r="B797" s="24"/>
      <c r="M797" s="24"/>
    </row>
    <row r="798" customFormat="false" ht="15" hidden="false" customHeight="false" outlineLevel="0" collapsed="false">
      <c r="B798" s="24"/>
      <c r="M798" s="24"/>
    </row>
    <row r="799" customFormat="false" ht="15" hidden="false" customHeight="false" outlineLevel="0" collapsed="false">
      <c r="B799" s="24"/>
      <c r="M799" s="24"/>
    </row>
    <row r="800" customFormat="false" ht="15" hidden="false" customHeight="false" outlineLevel="0" collapsed="false">
      <c r="B800" s="24"/>
      <c r="M800" s="24"/>
    </row>
    <row r="801" customFormat="false" ht="15" hidden="false" customHeight="false" outlineLevel="0" collapsed="false">
      <c r="B801" s="24"/>
      <c r="M801" s="24"/>
    </row>
    <row r="802" customFormat="false" ht="15" hidden="false" customHeight="false" outlineLevel="0" collapsed="false">
      <c r="B802" s="24"/>
      <c r="M802" s="24"/>
    </row>
    <row r="803" customFormat="false" ht="15" hidden="false" customHeight="false" outlineLevel="0" collapsed="false">
      <c r="B803" s="24"/>
      <c r="M803" s="24"/>
    </row>
    <row r="804" customFormat="false" ht="15" hidden="false" customHeight="false" outlineLevel="0" collapsed="false">
      <c r="B804" s="24"/>
      <c r="M804" s="24"/>
    </row>
    <row r="805" customFormat="false" ht="15" hidden="false" customHeight="false" outlineLevel="0" collapsed="false">
      <c r="B805" s="24"/>
      <c r="M805" s="24"/>
    </row>
    <row r="806" customFormat="false" ht="15" hidden="false" customHeight="false" outlineLevel="0" collapsed="false">
      <c r="B806" s="24"/>
      <c r="M806" s="24"/>
    </row>
    <row r="807" customFormat="false" ht="15" hidden="false" customHeight="false" outlineLevel="0" collapsed="false">
      <c r="B807" s="24"/>
      <c r="M807" s="24"/>
    </row>
    <row r="808" customFormat="false" ht="15" hidden="false" customHeight="false" outlineLevel="0" collapsed="false">
      <c r="B808" s="24"/>
      <c r="M808" s="24"/>
    </row>
    <row r="809" customFormat="false" ht="15" hidden="false" customHeight="false" outlineLevel="0" collapsed="false">
      <c r="B809" s="24"/>
      <c r="M809" s="24"/>
    </row>
    <row r="810" customFormat="false" ht="15" hidden="false" customHeight="false" outlineLevel="0" collapsed="false">
      <c r="B810" s="24"/>
      <c r="M810" s="24"/>
    </row>
    <row r="811" customFormat="false" ht="15" hidden="false" customHeight="false" outlineLevel="0" collapsed="false">
      <c r="B811" s="24"/>
      <c r="M811" s="24"/>
    </row>
    <row r="812" customFormat="false" ht="15" hidden="false" customHeight="false" outlineLevel="0" collapsed="false">
      <c r="B812" s="24"/>
      <c r="M812" s="24"/>
    </row>
    <row r="813" customFormat="false" ht="15" hidden="false" customHeight="false" outlineLevel="0" collapsed="false">
      <c r="B813" s="24"/>
      <c r="M813" s="24"/>
    </row>
    <row r="814" customFormat="false" ht="15" hidden="false" customHeight="false" outlineLevel="0" collapsed="false">
      <c r="B814" s="24"/>
      <c r="M814" s="24"/>
    </row>
    <row r="815" customFormat="false" ht="15" hidden="false" customHeight="false" outlineLevel="0" collapsed="false">
      <c r="B815" s="24"/>
      <c r="M815" s="24"/>
    </row>
    <row r="816" customFormat="false" ht="15" hidden="false" customHeight="false" outlineLevel="0" collapsed="false">
      <c r="B816" s="24"/>
      <c r="M816" s="24"/>
    </row>
    <row r="817" customFormat="false" ht="15" hidden="false" customHeight="false" outlineLevel="0" collapsed="false">
      <c r="B817" s="24"/>
      <c r="M817" s="24"/>
    </row>
    <row r="818" customFormat="false" ht="15" hidden="false" customHeight="false" outlineLevel="0" collapsed="false">
      <c r="B818" s="24"/>
      <c r="M818" s="24"/>
    </row>
    <row r="819" customFormat="false" ht="15" hidden="false" customHeight="false" outlineLevel="0" collapsed="false">
      <c r="B819" s="24"/>
      <c r="M819" s="24"/>
    </row>
    <row r="820" customFormat="false" ht="15" hidden="false" customHeight="false" outlineLevel="0" collapsed="false">
      <c r="B820" s="24"/>
      <c r="M820" s="24"/>
    </row>
    <row r="821" customFormat="false" ht="15" hidden="false" customHeight="false" outlineLevel="0" collapsed="false">
      <c r="B821" s="24"/>
      <c r="M821" s="24"/>
    </row>
    <row r="822" customFormat="false" ht="15" hidden="false" customHeight="false" outlineLevel="0" collapsed="false">
      <c r="B822" s="24"/>
      <c r="M822" s="24"/>
    </row>
    <row r="823" customFormat="false" ht="15" hidden="false" customHeight="false" outlineLevel="0" collapsed="false">
      <c r="B823" s="24"/>
      <c r="M823" s="24"/>
    </row>
    <row r="824" customFormat="false" ht="15" hidden="false" customHeight="false" outlineLevel="0" collapsed="false">
      <c r="B824" s="24"/>
      <c r="M824" s="24"/>
    </row>
    <row r="825" customFormat="false" ht="15" hidden="false" customHeight="false" outlineLevel="0" collapsed="false">
      <c r="B825" s="24"/>
      <c r="M825" s="24"/>
    </row>
    <row r="826" customFormat="false" ht="15" hidden="false" customHeight="false" outlineLevel="0" collapsed="false">
      <c r="B826" s="24"/>
      <c r="M826" s="24"/>
    </row>
    <row r="827" customFormat="false" ht="15" hidden="false" customHeight="false" outlineLevel="0" collapsed="false">
      <c r="B827" s="24"/>
      <c r="M827" s="24"/>
    </row>
    <row r="828" customFormat="false" ht="15" hidden="false" customHeight="false" outlineLevel="0" collapsed="false">
      <c r="B828" s="24"/>
      <c r="M828" s="24"/>
    </row>
    <row r="829" customFormat="false" ht="15" hidden="false" customHeight="false" outlineLevel="0" collapsed="false">
      <c r="B829" s="24"/>
      <c r="M829" s="24"/>
    </row>
    <row r="830" customFormat="false" ht="15" hidden="false" customHeight="false" outlineLevel="0" collapsed="false">
      <c r="B830" s="24"/>
      <c r="M830" s="24"/>
    </row>
    <row r="831" customFormat="false" ht="15" hidden="false" customHeight="false" outlineLevel="0" collapsed="false">
      <c r="B831" s="24"/>
      <c r="M831" s="24"/>
    </row>
    <row r="832" customFormat="false" ht="15" hidden="false" customHeight="false" outlineLevel="0" collapsed="false">
      <c r="B832" s="24"/>
      <c r="M832" s="24"/>
    </row>
    <row r="833" customFormat="false" ht="15" hidden="false" customHeight="false" outlineLevel="0" collapsed="false">
      <c r="B833" s="24"/>
      <c r="M833" s="24"/>
    </row>
    <row r="834" customFormat="false" ht="15" hidden="false" customHeight="false" outlineLevel="0" collapsed="false">
      <c r="B834" s="24"/>
      <c r="M834" s="24"/>
    </row>
    <row r="835" customFormat="false" ht="15" hidden="false" customHeight="false" outlineLevel="0" collapsed="false">
      <c r="B835" s="24"/>
      <c r="M835" s="24"/>
    </row>
    <row r="836" customFormat="false" ht="15" hidden="false" customHeight="false" outlineLevel="0" collapsed="false">
      <c r="B836" s="24"/>
      <c r="M836" s="24"/>
    </row>
    <row r="837" customFormat="false" ht="15" hidden="false" customHeight="false" outlineLevel="0" collapsed="false">
      <c r="B837" s="24"/>
      <c r="M837" s="24"/>
    </row>
    <row r="838" customFormat="false" ht="15" hidden="false" customHeight="false" outlineLevel="0" collapsed="false">
      <c r="B838" s="24"/>
      <c r="M838" s="24"/>
    </row>
    <row r="839" customFormat="false" ht="15" hidden="false" customHeight="false" outlineLevel="0" collapsed="false">
      <c r="B839" s="24"/>
      <c r="M839" s="24"/>
    </row>
    <row r="840" customFormat="false" ht="15" hidden="false" customHeight="false" outlineLevel="0" collapsed="false">
      <c r="B840" s="24"/>
      <c r="M840" s="24"/>
    </row>
    <row r="841" customFormat="false" ht="15" hidden="false" customHeight="false" outlineLevel="0" collapsed="false">
      <c r="B841" s="24"/>
      <c r="M841" s="24"/>
    </row>
    <row r="842" customFormat="false" ht="15" hidden="false" customHeight="false" outlineLevel="0" collapsed="false">
      <c r="B842" s="24"/>
      <c r="M842" s="24"/>
    </row>
    <row r="843" customFormat="false" ht="15" hidden="false" customHeight="false" outlineLevel="0" collapsed="false">
      <c r="B843" s="24"/>
      <c r="M843" s="24"/>
    </row>
    <row r="844" customFormat="false" ht="15" hidden="false" customHeight="false" outlineLevel="0" collapsed="false">
      <c r="B844" s="24"/>
      <c r="M844" s="24"/>
    </row>
    <row r="845" customFormat="false" ht="15" hidden="false" customHeight="false" outlineLevel="0" collapsed="false">
      <c r="B845" s="24"/>
      <c r="M845" s="24"/>
    </row>
    <row r="846" customFormat="false" ht="15" hidden="false" customHeight="false" outlineLevel="0" collapsed="false">
      <c r="B846" s="24"/>
      <c r="M846" s="24"/>
    </row>
    <row r="847" customFormat="false" ht="15" hidden="false" customHeight="false" outlineLevel="0" collapsed="false">
      <c r="B847" s="24"/>
      <c r="M847" s="24"/>
    </row>
    <row r="848" customFormat="false" ht="15" hidden="false" customHeight="false" outlineLevel="0" collapsed="false">
      <c r="B848" s="24"/>
      <c r="M848" s="24"/>
    </row>
    <row r="849" customFormat="false" ht="15" hidden="false" customHeight="false" outlineLevel="0" collapsed="false">
      <c r="B849" s="24"/>
      <c r="M849" s="24"/>
    </row>
    <row r="850" customFormat="false" ht="15" hidden="false" customHeight="false" outlineLevel="0" collapsed="false">
      <c r="B850" s="24"/>
      <c r="M850" s="24"/>
    </row>
    <row r="851" customFormat="false" ht="15" hidden="false" customHeight="false" outlineLevel="0" collapsed="false">
      <c r="B851" s="24"/>
      <c r="M851" s="24"/>
    </row>
    <row r="852" customFormat="false" ht="15" hidden="false" customHeight="false" outlineLevel="0" collapsed="false">
      <c r="B852" s="24"/>
      <c r="M852" s="24"/>
    </row>
    <row r="853" customFormat="false" ht="15" hidden="false" customHeight="false" outlineLevel="0" collapsed="false">
      <c r="B853" s="24"/>
      <c r="M853" s="24"/>
    </row>
    <row r="854" customFormat="false" ht="15" hidden="false" customHeight="false" outlineLevel="0" collapsed="false">
      <c r="B854" s="24"/>
      <c r="M854" s="24"/>
    </row>
    <row r="855" customFormat="false" ht="15" hidden="false" customHeight="false" outlineLevel="0" collapsed="false">
      <c r="B855" s="24"/>
      <c r="M855" s="24"/>
    </row>
    <row r="856" customFormat="false" ht="15" hidden="false" customHeight="false" outlineLevel="0" collapsed="false">
      <c r="B856" s="24"/>
      <c r="M856" s="24"/>
    </row>
    <row r="857" customFormat="false" ht="15" hidden="false" customHeight="false" outlineLevel="0" collapsed="false">
      <c r="B857" s="24"/>
      <c r="M857" s="24"/>
    </row>
    <row r="858" customFormat="false" ht="15" hidden="false" customHeight="false" outlineLevel="0" collapsed="false">
      <c r="B858" s="24"/>
      <c r="M858" s="24"/>
    </row>
    <row r="859" customFormat="false" ht="15" hidden="false" customHeight="false" outlineLevel="0" collapsed="false">
      <c r="B859" s="24"/>
      <c r="M859" s="24"/>
    </row>
    <row r="860" customFormat="false" ht="15" hidden="false" customHeight="false" outlineLevel="0" collapsed="false">
      <c r="B860" s="24"/>
      <c r="M860" s="24"/>
    </row>
    <row r="861" customFormat="false" ht="15" hidden="false" customHeight="false" outlineLevel="0" collapsed="false">
      <c r="B861" s="24"/>
      <c r="M861" s="24"/>
    </row>
    <row r="862" customFormat="false" ht="15" hidden="false" customHeight="false" outlineLevel="0" collapsed="false">
      <c r="B862" s="24"/>
      <c r="M862" s="24"/>
    </row>
    <row r="863" customFormat="false" ht="15" hidden="false" customHeight="false" outlineLevel="0" collapsed="false">
      <c r="B863" s="24"/>
      <c r="M863" s="24"/>
    </row>
    <row r="864" customFormat="false" ht="15" hidden="false" customHeight="false" outlineLevel="0" collapsed="false">
      <c r="B864" s="24"/>
      <c r="M864" s="24"/>
    </row>
    <row r="865" customFormat="false" ht="15" hidden="false" customHeight="false" outlineLevel="0" collapsed="false">
      <c r="B865" s="24"/>
      <c r="M865" s="24"/>
    </row>
    <row r="866" customFormat="false" ht="15" hidden="false" customHeight="false" outlineLevel="0" collapsed="false">
      <c r="B866" s="24"/>
      <c r="M866" s="24"/>
    </row>
    <row r="867" customFormat="false" ht="15" hidden="false" customHeight="false" outlineLevel="0" collapsed="false">
      <c r="B867" s="24"/>
      <c r="M867" s="24"/>
    </row>
    <row r="868" customFormat="false" ht="15" hidden="false" customHeight="false" outlineLevel="0" collapsed="false">
      <c r="B868" s="24"/>
      <c r="M868" s="24"/>
    </row>
    <row r="869" customFormat="false" ht="15" hidden="false" customHeight="false" outlineLevel="0" collapsed="false">
      <c r="B869" s="24"/>
      <c r="M869" s="24"/>
    </row>
    <row r="870" customFormat="false" ht="15" hidden="false" customHeight="false" outlineLevel="0" collapsed="false">
      <c r="B870" s="24"/>
      <c r="M870" s="24"/>
    </row>
    <row r="871" customFormat="false" ht="15" hidden="false" customHeight="false" outlineLevel="0" collapsed="false">
      <c r="B871" s="24"/>
      <c r="M871" s="24"/>
    </row>
    <row r="872" customFormat="false" ht="15" hidden="false" customHeight="false" outlineLevel="0" collapsed="false">
      <c r="B872" s="24"/>
      <c r="M872" s="24"/>
    </row>
    <row r="873" customFormat="false" ht="15" hidden="false" customHeight="false" outlineLevel="0" collapsed="false">
      <c r="B873" s="24"/>
      <c r="M873" s="24"/>
    </row>
    <row r="874" customFormat="false" ht="15" hidden="false" customHeight="false" outlineLevel="0" collapsed="false">
      <c r="B874" s="24"/>
      <c r="M874" s="24"/>
    </row>
    <row r="875" customFormat="false" ht="15" hidden="false" customHeight="false" outlineLevel="0" collapsed="false">
      <c r="B875" s="24"/>
      <c r="M875" s="24"/>
    </row>
    <row r="876" customFormat="false" ht="15" hidden="false" customHeight="false" outlineLevel="0" collapsed="false">
      <c r="B876" s="24"/>
      <c r="M876" s="24"/>
    </row>
    <row r="877" customFormat="false" ht="15" hidden="false" customHeight="false" outlineLevel="0" collapsed="false">
      <c r="B877" s="24"/>
      <c r="M877" s="24"/>
    </row>
    <row r="878" customFormat="false" ht="15" hidden="false" customHeight="false" outlineLevel="0" collapsed="false">
      <c r="B878" s="24"/>
      <c r="M878" s="24"/>
    </row>
    <row r="879" customFormat="false" ht="15" hidden="false" customHeight="false" outlineLevel="0" collapsed="false">
      <c r="B879" s="24"/>
      <c r="M879" s="24"/>
    </row>
    <row r="880" customFormat="false" ht="15" hidden="false" customHeight="false" outlineLevel="0" collapsed="false">
      <c r="B880" s="24"/>
      <c r="M880" s="24"/>
    </row>
    <row r="881" customFormat="false" ht="15" hidden="false" customHeight="false" outlineLevel="0" collapsed="false">
      <c r="B881" s="24"/>
      <c r="M881" s="24"/>
    </row>
    <row r="882" customFormat="false" ht="15" hidden="false" customHeight="false" outlineLevel="0" collapsed="false">
      <c r="B882" s="24"/>
      <c r="M882" s="24"/>
    </row>
    <row r="883" customFormat="false" ht="15" hidden="false" customHeight="false" outlineLevel="0" collapsed="false">
      <c r="B883" s="24"/>
      <c r="M883" s="24"/>
    </row>
    <row r="884" customFormat="false" ht="15" hidden="false" customHeight="false" outlineLevel="0" collapsed="false">
      <c r="B884" s="24"/>
      <c r="M884" s="24"/>
    </row>
    <row r="885" customFormat="false" ht="15" hidden="false" customHeight="false" outlineLevel="0" collapsed="false">
      <c r="B885" s="24"/>
      <c r="M885" s="24"/>
    </row>
    <row r="886" customFormat="false" ht="15" hidden="false" customHeight="false" outlineLevel="0" collapsed="false">
      <c r="B886" s="24"/>
      <c r="M886" s="24"/>
    </row>
    <row r="887" customFormat="false" ht="15" hidden="false" customHeight="false" outlineLevel="0" collapsed="false">
      <c r="B887" s="24"/>
      <c r="M887" s="24"/>
    </row>
    <row r="888" customFormat="false" ht="15" hidden="false" customHeight="false" outlineLevel="0" collapsed="false">
      <c r="B888" s="24"/>
      <c r="M888" s="24"/>
    </row>
    <row r="889" customFormat="false" ht="15" hidden="false" customHeight="false" outlineLevel="0" collapsed="false">
      <c r="B889" s="24"/>
      <c r="M889" s="24"/>
    </row>
    <row r="890" customFormat="false" ht="15" hidden="false" customHeight="false" outlineLevel="0" collapsed="false">
      <c r="B890" s="24"/>
      <c r="M890" s="24"/>
    </row>
    <row r="891" customFormat="false" ht="15" hidden="false" customHeight="false" outlineLevel="0" collapsed="false">
      <c r="B891" s="24"/>
      <c r="M891" s="24"/>
    </row>
    <row r="892" customFormat="false" ht="15" hidden="false" customHeight="false" outlineLevel="0" collapsed="false">
      <c r="B892" s="24"/>
      <c r="M892" s="24"/>
    </row>
    <row r="893" customFormat="false" ht="15" hidden="false" customHeight="false" outlineLevel="0" collapsed="false">
      <c r="B893" s="24"/>
      <c r="M893" s="24"/>
    </row>
    <row r="894" customFormat="false" ht="15" hidden="false" customHeight="false" outlineLevel="0" collapsed="false">
      <c r="B894" s="24"/>
      <c r="M894" s="24"/>
    </row>
    <row r="895" customFormat="false" ht="15" hidden="false" customHeight="false" outlineLevel="0" collapsed="false">
      <c r="B895" s="24"/>
      <c r="M895" s="24"/>
    </row>
    <row r="896" customFormat="false" ht="15" hidden="false" customHeight="false" outlineLevel="0" collapsed="false">
      <c r="B896" s="24"/>
      <c r="M896" s="24"/>
    </row>
    <row r="897" customFormat="false" ht="15" hidden="false" customHeight="false" outlineLevel="0" collapsed="false">
      <c r="B897" s="24"/>
      <c r="M897" s="24"/>
    </row>
    <row r="898" customFormat="false" ht="15" hidden="false" customHeight="false" outlineLevel="0" collapsed="false">
      <c r="B898" s="24"/>
      <c r="M898" s="24"/>
    </row>
    <row r="899" customFormat="false" ht="15" hidden="false" customHeight="false" outlineLevel="0" collapsed="false">
      <c r="B899" s="24"/>
      <c r="M899" s="24"/>
    </row>
    <row r="900" customFormat="false" ht="15" hidden="false" customHeight="false" outlineLevel="0" collapsed="false">
      <c r="B900" s="24"/>
      <c r="M900" s="24"/>
    </row>
    <row r="901" customFormat="false" ht="15" hidden="false" customHeight="false" outlineLevel="0" collapsed="false">
      <c r="B901" s="24"/>
      <c r="M901" s="24"/>
    </row>
    <row r="902" customFormat="false" ht="15" hidden="false" customHeight="false" outlineLevel="0" collapsed="false">
      <c r="B902" s="24"/>
      <c r="M902" s="24"/>
    </row>
    <row r="903" customFormat="false" ht="15" hidden="false" customHeight="false" outlineLevel="0" collapsed="false">
      <c r="B903" s="24"/>
      <c r="M903" s="24"/>
    </row>
    <row r="904" customFormat="false" ht="15" hidden="false" customHeight="false" outlineLevel="0" collapsed="false">
      <c r="B904" s="24"/>
      <c r="M904" s="24"/>
    </row>
    <row r="905" customFormat="false" ht="15" hidden="false" customHeight="false" outlineLevel="0" collapsed="false">
      <c r="B905" s="24"/>
      <c r="M905" s="24"/>
    </row>
    <row r="906" customFormat="false" ht="15" hidden="false" customHeight="false" outlineLevel="0" collapsed="false">
      <c r="B906" s="24"/>
      <c r="M906" s="24"/>
    </row>
    <row r="907" customFormat="false" ht="15" hidden="false" customHeight="false" outlineLevel="0" collapsed="false">
      <c r="B907" s="24"/>
      <c r="M907" s="24"/>
    </row>
    <row r="908" customFormat="false" ht="15" hidden="false" customHeight="false" outlineLevel="0" collapsed="false">
      <c r="B908" s="24"/>
      <c r="M908" s="24"/>
    </row>
    <row r="909" customFormat="false" ht="15" hidden="false" customHeight="false" outlineLevel="0" collapsed="false">
      <c r="B909" s="24"/>
      <c r="M909" s="24"/>
    </row>
    <row r="910" customFormat="false" ht="15" hidden="false" customHeight="false" outlineLevel="0" collapsed="false">
      <c r="B910" s="24"/>
      <c r="M910" s="24"/>
    </row>
    <row r="911" customFormat="false" ht="15" hidden="false" customHeight="false" outlineLevel="0" collapsed="false">
      <c r="B911" s="24"/>
      <c r="M911" s="24"/>
    </row>
    <row r="912" customFormat="false" ht="15" hidden="false" customHeight="false" outlineLevel="0" collapsed="false">
      <c r="B912" s="24"/>
      <c r="M912" s="24"/>
    </row>
    <row r="913" customFormat="false" ht="15" hidden="false" customHeight="false" outlineLevel="0" collapsed="false">
      <c r="B913" s="24"/>
      <c r="M913" s="24"/>
    </row>
    <row r="914" customFormat="false" ht="15" hidden="false" customHeight="false" outlineLevel="0" collapsed="false">
      <c r="B914" s="24"/>
      <c r="M914" s="24"/>
    </row>
    <row r="915" customFormat="false" ht="15" hidden="false" customHeight="false" outlineLevel="0" collapsed="false">
      <c r="B915" s="24"/>
      <c r="M915" s="24"/>
    </row>
    <row r="916" customFormat="false" ht="15" hidden="false" customHeight="false" outlineLevel="0" collapsed="false">
      <c r="B916" s="24"/>
      <c r="M916" s="24"/>
    </row>
    <row r="917" customFormat="false" ht="15" hidden="false" customHeight="false" outlineLevel="0" collapsed="false">
      <c r="B917" s="24"/>
      <c r="M917" s="24"/>
    </row>
    <row r="918" customFormat="false" ht="15" hidden="false" customHeight="false" outlineLevel="0" collapsed="false">
      <c r="B918" s="24"/>
      <c r="M918" s="24"/>
    </row>
    <row r="919" customFormat="false" ht="15" hidden="false" customHeight="false" outlineLevel="0" collapsed="false">
      <c r="B919" s="24"/>
      <c r="M919" s="24"/>
    </row>
    <row r="920" customFormat="false" ht="15" hidden="false" customHeight="false" outlineLevel="0" collapsed="false">
      <c r="B920" s="24"/>
      <c r="M920" s="24"/>
    </row>
    <row r="921" customFormat="false" ht="15" hidden="false" customHeight="false" outlineLevel="0" collapsed="false">
      <c r="B921" s="24"/>
      <c r="M921" s="24"/>
    </row>
    <row r="922" customFormat="false" ht="15" hidden="false" customHeight="false" outlineLevel="0" collapsed="false">
      <c r="B922" s="24"/>
      <c r="M922" s="24"/>
    </row>
    <row r="923" customFormat="false" ht="15" hidden="false" customHeight="false" outlineLevel="0" collapsed="false">
      <c r="B923" s="24"/>
      <c r="M923" s="24"/>
    </row>
    <row r="924" customFormat="false" ht="15" hidden="false" customHeight="false" outlineLevel="0" collapsed="false">
      <c r="B924" s="24"/>
      <c r="M924" s="24"/>
    </row>
    <row r="925" customFormat="false" ht="15" hidden="false" customHeight="false" outlineLevel="0" collapsed="false">
      <c r="B925" s="24"/>
      <c r="M925" s="24"/>
    </row>
    <row r="926" customFormat="false" ht="15" hidden="false" customHeight="false" outlineLevel="0" collapsed="false">
      <c r="B926" s="24"/>
      <c r="M926" s="24"/>
    </row>
    <row r="927" customFormat="false" ht="15" hidden="false" customHeight="false" outlineLevel="0" collapsed="false">
      <c r="B927" s="24"/>
      <c r="M927" s="24"/>
    </row>
    <row r="928" customFormat="false" ht="15" hidden="false" customHeight="false" outlineLevel="0" collapsed="false">
      <c r="B928" s="24"/>
      <c r="M928" s="24"/>
    </row>
    <row r="929" customFormat="false" ht="15" hidden="false" customHeight="false" outlineLevel="0" collapsed="false">
      <c r="B929" s="24"/>
      <c r="M929" s="24"/>
    </row>
    <row r="930" customFormat="false" ht="15" hidden="false" customHeight="false" outlineLevel="0" collapsed="false">
      <c r="B930" s="24"/>
      <c r="M930" s="24"/>
    </row>
    <row r="931" customFormat="false" ht="15" hidden="false" customHeight="false" outlineLevel="0" collapsed="false">
      <c r="B931" s="24"/>
      <c r="M931" s="24"/>
    </row>
    <row r="932" customFormat="false" ht="15" hidden="false" customHeight="false" outlineLevel="0" collapsed="false">
      <c r="B932" s="24"/>
      <c r="M932" s="24"/>
    </row>
    <row r="933" customFormat="false" ht="15" hidden="false" customHeight="false" outlineLevel="0" collapsed="false">
      <c r="B933" s="24"/>
      <c r="M933" s="24"/>
    </row>
    <row r="934" customFormat="false" ht="15" hidden="false" customHeight="false" outlineLevel="0" collapsed="false">
      <c r="B934" s="24"/>
      <c r="M934" s="24"/>
    </row>
    <row r="935" customFormat="false" ht="15" hidden="false" customHeight="false" outlineLevel="0" collapsed="false">
      <c r="B935" s="24"/>
      <c r="M935" s="24"/>
    </row>
    <row r="936" customFormat="false" ht="15" hidden="false" customHeight="false" outlineLevel="0" collapsed="false">
      <c r="B936" s="24"/>
      <c r="M936" s="24"/>
    </row>
    <row r="937" customFormat="false" ht="15" hidden="false" customHeight="false" outlineLevel="0" collapsed="false">
      <c r="B937" s="24"/>
      <c r="M937" s="24"/>
    </row>
    <row r="938" customFormat="false" ht="15" hidden="false" customHeight="false" outlineLevel="0" collapsed="false">
      <c r="B938" s="24"/>
      <c r="M938" s="24"/>
    </row>
    <row r="939" customFormat="false" ht="15" hidden="false" customHeight="false" outlineLevel="0" collapsed="false">
      <c r="B939" s="24"/>
      <c r="M939" s="24"/>
    </row>
    <row r="940" customFormat="false" ht="15" hidden="false" customHeight="false" outlineLevel="0" collapsed="false">
      <c r="B940" s="24"/>
      <c r="M940" s="24"/>
    </row>
    <row r="941" customFormat="false" ht="15" hidden="false" customHeight="false" outlineLevel="0" collapsed="false">
      <c r="B941" s="24"/>
      <c r="M941" s="24"/>
    </row>
    <row r="942" customFormat="false" ht="15" hidden="false" customHeight="false" outlineLevel="0" collapsed="false">
      <c r="B942" s="24"/>
      <c r="M942" s="24"/>
    </row>
    <row r="943" customFormat="false" ht="15" hidden="false" customHeight="false" outlineLevel="0" collapsed="false">
      <c r="B943" s="24"/>
      <c r="M943" s="24"/>
    </row>
    <row r="944" customFormat="false" ht="15" hidden="false" customHeight="false" outlineLevel="0" collapsed="false">
      <c r="B944" s="24"/>
      <c r="M944" s="24"/>
    </row>
    <row r="945" customFormat="false" ht="15" hidden="false" customHeight="false" outlineLevel="0" collapsed="false">
      <c r="B945" s="24"/>
      <c r="M945" s="24"/>
    </row>
    <row r="946" customFormat="false" ht="15" hidden="false" customHeight="false" outlineLevel="0" collapsed="false">
      <c r="B946" s="24"/>
      <c r="M946" s="24"/>
    </row>
    <row r="947" customFormat="false" ht="15" hidden="false" customHeight="false" outlineLevel="0" collapsed="false">
      <c r="B947" s="24"/>
      <c r="M947" s="24"/>
    </row>
    <row r="948" customFormat="false" ht="15" hidden="false" customHeight="false" outlineLevel="0" collapsed="false">
      <c r="B948" s="24"/>
      <c r="M948" s="24"/>
    </row>
    <row r="949" customFormat="false" ht="15" hidden="false" customHeight="false" outlineLevel="0" collapsed="false">
      <c r="B949" s="24"/>
      <c r="M949" s="24"/>
    </row>
    <row r="950" customFormat="false" ht="15" hidden="false" customHeight="false" outlineLevel="0" collapsed="false">
      <c r="B950" s="24"/>
      <c r="M950" s="24"/>
    </row>
    <row r="951" customFormat="false" ht="15" hidden="false" customHeight="false" outlineLevel="0" collapsed="false">
      <c r="B951" s="24"/>
      <c r="M951" s="24"/>
    </row>
    <row r="952" customFormat="false" ht="15" hidden="false" customHeight="false" outlineLevel="0" collapsed="false">
      <c r="B952" s="24"/>
      <c r="M952" s="24"/>
    </row>
    <row r="953" customFormat="false" ht="15" hidden="false" customHeight="false" outlineLevel="0" collapsed="false">
      <c r="B953" s="24"/>
      <c r="M953" s="24"/>
    </row>
    <row r="954" customFormat="false" ht="15" hidden="false" customHeight="false" outlineLevel="0" collapsed="false">
      <c r="B954" s="24"/>
      <c r="M954" s="24"/>
    </row>
    <row r="955" customFormat="false" ht="15" hidden="false" customHeight="false" outlineLevel="0" collapsed="false">
      <c r="B955" s="24"/>
      <c r="M955" s="24"/>
    </row>
    <row r="956" customFormat="false" ht="15" hidden="false" customHeight="false" outlineLevel="0" collapsed="false">
      <c r="B956" s="24"/>
      <c r="M956" s="24"/>
    </row>
    <row r="957" customFormat="false" ht="15" hidden="false" customHeight="false" outlineLevel="0" collapsed="false">
      <c r="B957" s="24"/>
      <c r="M957" s="24"/>
    </row>
    <row r="958" customFormat="false" ht="15" hidden="false" customHeight="false" outlineLevel="0" collapsed="false">
      <c r="B958" s="24"/>
      <c r="M958" s="24"/>
    </row>
    <row r="959" customFormat="false" ht="15" hidden="false" customHeight="false" outlineLevel="0" collapsed="false">
      <c r="B959" s="24"/>
      <c r="M959" s="24"/>
    </row>
    <row r="960" customFormat="false" ht="15" hidden="false" customHeight="false" outlineLevel="0" collapsed="false">
      <c r="B960" s="24"/>
      <c r="M960" s="24"/>
    </row>
    <row r="961" customFormat="false" ht="15" hidden="false" customHeight="false" outlineLevel="0" collapsed="false">
      <c r="B961" s="24"/>
      <c r="M961" s="24"/>
    </row>
    <row r="962" customFormat="false" ht="15" hidden="false" customHeight="false" outlineLevel="0" collapsed="false">
      <c r="B962" s="24"/>
      <c r="M962" s="24"/>
    </row>
    <row r="963" customFormat="false" ht="15" hidden="false" customHeight="false" outlineLevel="0" collapsed="false">
      <c r="B963" s="24"/>
      <c r="M963" s="24"/>
    </row>
    <row r="964" customFormat="false" ht="15" hidden="false" customHeight="false" outlineLevel="0" collapsed="false">
      <c r="B964" s="24"/>
      <c r="M964" s="24"/>
    </row>
    <row r="965" customFormat="false" ht="15" hidden="false" customHeight="false" outlineLevel="0" collapsed="false">
      <c r="B965" s="24"/>
      <c r="M965" s="24"/>
    </row>
    <row r="966" customFormat="false" ht="15" hidden="false" customHeight="false" outlineLevel="0" collapsed="false">
      <c r="B966" s="24"/>
      <c r="M966" s="24"/>
    </row>
    <row r="967" customFormat="false" ht="15" hidden="false" customHeight="false" outlineLevel="0" collapsed="false">
      <c r="B967" s="24"/>
      <c r="M967" s="24"/>
    </row>
    <row r="968" customFormat="false" ht="15" hidden="false" customHeight="false" outlineLevel="0" collapsed="false">
      <c r="B968" s="24"/>
      <c r="M968" s="24"/>
    </row>
    <row r="969" customFormat="false" ht="15" hidden="false" customHeight="false" outlineLevel="0" collapsed="false">
      <c r="B969" s="24"/>
      <c r="M969" s="24"/>
    </row>
    <row r="970" customFormat="false" ht="15" hidden="false" customHeight="false" outlineLevel="0" collapsed="false">
      <c r="B970" s="24"/>
      <c r="M970" s="24"/>
    </row>
    <row r="971" customFormat="false" ht="15" hidden="false" customHeight="false" outlineLevel="0" collapsed="false">
      <c r="B971" s="24"/>
      <c r="M971" s="24"/>
    </row>
    <row r="972" customFormat="false" ht="15" hidden="false" customHeight="false" outlineLevel="0" collapsed="false">
      <c r="B972" s="24"/>
      <c r="M972" s="24"/>
    </row>
    <row r="973" customFormat="false" ht="15" hidden="false" customHeight="false" outlineLevel="0" collapsed="false">
      <c r="B973" s="24"/>
      <c r="M973" s="24"/>
    </row>
    <row r="974" customFormat="false" ht="15" hidden="false" customHeight="false" outlineLevel="0" collapsed="false">
      <c r="B974" s="24"/>
      <c r="M974" s="24"/>
    </row>
    <row r="975" customFormat="false" ht="15" hidden="false" customHeight="false" outlineLevel="0" collapsed="false">
      <c r="B975" s="24"/>
      <c r="M975" s="24"/>
    </row>
    <row r="976" customFormat="false" ht="15" hidden="false" customHeight="false" outlineLevel="0" collapsed="false">
      <c r="B976" s="24"/>
      <c r="M976" s="24"/>
    </row>
    <row r="977" customFormat="false" ht="15" hidden="false" customHeight="false" outlineLevel="0" collapsed="false">
      <c r="B977" s="24"/>
      <c r="M977" s="24"/>
    </row>
    <row r="978" customFormat="false" ht="15" hidden="false" customHeight="false" outlineLevel="0" collapsed="false">
      <c r="B978" s="24"/>
      <c r="M978" s="24"/>
    </row>
    <row r="979" customFormat="false" ht="15" hidden="false" customHeight="false" outlineLevel="0" collapsed="false">
      <c r="B979" s="24"/>
      <c r="M979" s="24"/>
    </row>
    <row r="980" customFormat="false" ht="15" hidden="false" customHeight="false" outlineLevel="0" collapsed="false">
      <c r="B980" s="24"/>
      <c r="M980" s="24"/>
    </row>
    <row r="981" customFormat="false" ht="15" hidden="false" customHeight="false" outlineLevel="0" collapsed="false">
      <c r="B981" s="24"/>
      <c r="M981" s="24"/>
    </row>
    <row r="982" customFormat="false" ht="15" hidden="false" customHeight="false" outlineLevel="0" collapsed="false">
      <c r="B982" s="24"/>
      <c r="M982" s="24"/>
    </row>
    <row r="983" customFormat="false" ht="15" hidden="false" customHeight="false" outlineLevel="0" collapsed="false">
      <c r="B983" s="24"/>
      <c r="M983" s="24"/>
    </row>
    <row r="984" customFormat="false" ht="15" hidden="false" customHeight="false" outlineLevel="0" collapsed="false">
      <c r="B984" s="24"/>
      <c r="M984" s="24"/>
    </row>
    <row r="985" customFormat="false" ht="15" hidden="false" customHeight="false" outlineLevel="0" collapsed="false">
      <c r="B985" s="24"/>
      <c r="M985" s="24"/>
    </row>
    <row r="986" customFormat="false" ht="15" hidden="false" customHeight="false" outlineLevel="0" collapsed="false">
      <c r="B986" s="24"/>
      <c r="M986" s="24"/>
    </row>
    <row r="987" customFormat="false" ht="15" hidden="false" customHeight="false" outlineLevel="0" collapsed="false">
      <c r="B987" s="24"/>
      <c r="M987" s="24"/>
    </row>
    <row r="988" customFormat="false" ht="15" hidden="false" customHeight="false" outlineLevel="0" collapsed="false">
      <c r="B988" s="24"/>
      <c r="M988" s="24"/>
    </row>
    <row r="989" customFormat="false" ht="15" hidden="false" customHeight="false" outlineLevel="0" collapsed="false">
      <c r="B989" s="24"/>
      <c r="M989" s="24"/>
    </row>
    <row r="990" customFormat="false" ht="15" hidden="false" customHeight="false" outlineLevel="0" collapsed="false">
      <c r="B990" s="24"/>
      <c r="M990" s="24"/>
    </row>
    <row r="991" customFormat="false" ht="15" hidden="false" customHeight="false" outlineLevel="0" collapsed="false">
      <c r="B991" s="24"/>
      <c r="M991" s="24"/>
    </row>
    <row r="992" customFormat="false" ht="15" hidden="false" customHeight="false" outlineLevel="0" collapsed="false">
      <c r="B992" s="24"/>
      <c r="M992" s="24"/>
    </row>
    <row r="993" customFormat="false" ht="15" hidden="false" customHeight="false" outlineLevel="0" collapsed="false">
      <c r="B993" s="24"/>
      <c r="M993" s="24"/>
    </row>
    <row r="994" customFormat="false" ht="15" hidden="false" customHeight="false" outlineLevel="0" collapsed="false">
      <c r="B994" s="24"/>
      <c r="M994" s="24"/>
    </row>
    <row r="995" customFormat="false" ht="15" hidden="false" customHeight="false" outlineLevel="0" collapsed="false">
      <c r="B995" s="24"/>
      <c r="M995" s="24"/>
    </row>
    <row r="996" customFormat="false" ht="15" hidden="false" customHeight="false" outlineLevel="0" collapsed="false">
      <c r="B996" s="24"/>
      <c r="M996" s="24"/>
    </row>
    <row r="997" customFormat="false" ht="15" hidden="false" customHeight="false" outlineLevel="0" collapsed="false">
      <c r="B997" s="24"/>
      <c r="M997" s="24"/>
    </row>
    <row r="998" customFormat="false" ht="15" hidden="false" customHeight="false" outlineLevel="0" collapsed="false">
      <c r="B998" s="24"/>
      <c r="M998" s="24"/>
    </row>
    <row r="999" customFormat="false" ht="15" hidden="false" customHeight="false" outlineLevel="0" collapsed="false">
      <c r="B999" s="24"/>
      <c r="M999" s="24"/>
    </row>
    <row r="1000" customFormat="false" ht="15" hidden="false" customHeight="false" outlineLevel="0" collapsed="false">
      <c r="B1000" s="24"/>
      <c r="M1000" s="24"/>
    </row>
    <row r="1001" customFormat="false" ht="15" hidden="false" customHeight="false" outlineLevel="0" collapsed="false">
      <c r="B1001" s="24"/>
      <c r="M1001" s="24"/>
    </row>
    <row r="1002" customFormat="false" ht="15" hidden="false" customHeight="false" outlineLevel="0" collapsed="false">
      <c r="B1002" s="24"/>
      <c r="M1002" s="24"/>
    </row>
    <row r="1003" customFormat="false" ht="15" hidden="false" customHeight="false" outlineLevel="0" collapsed="false">
      <c r="B1003" s="24"/>
      <c r="M1003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27" min="26" style="0" width="12"/>
  </cols>
  <sheetData>
    <row r="1" customFormat="false" ht="26.85" hidden="false" customHeight="false" outlineLevel="0" collapsed="false">
      <c r="A1" s="22" t="s">
        <v>80</v>
      </c>
      <c r="B1" s="22" t="s">
        <v>81</v>
      </c>
      <c r="C1" s="22" t="s">
        <v>48</v>
      </c>
      <c r="D1" s="22" t="s">
        <v>82</v>
      </c>
      <c r="E1" s="22" t="s">
        <v>83</v>
      </c>
      <c r="F1" s="22" t="s">
        <v>84</v>
      </c>
      <c r="G1" s="22" t="s">
        <v>85</v>
      </c>
      <c r="H1" s="22" t="s">
        <v>86</v>
      </c>
      <c r="I1" s="22" t="s">
        <v>87</v>
      </c>
      <c r="J1" s="22" t="s">
        <v>88</v>
      </c>
      <c r="K1" s="22" t="s">
        <v>89</v>
      </c>
      <c r="L1" s="22" t="s">
        <v>90</v>
      </c>
      <c r="M1" s="22" t="s">
        <v>91</v>
      </c>
      <c r="N1" s="22" t="s">
        <v>92</v>
      </c>
      <c r="O1" s="22" t="s">
        <v>93</v>
      </c>
      <c r="P1" s="22" t="s">
        <v>94</v>
      </c>
      <c r="Q1" s="22" t="s">
        <v>95</v>
      </c>
      <c r="R1" s="22" t="s">
        <v>96</v>
      </c>
      <c r="S1" s="22" t="s">
        <v>97</v>
      </c>
      <c r="T1" s="22" t="s">
        <v>98</v>
      </c>
      <c r="U1" s="22" t="s">
        <v>99</v>
      </c>
      <c r="V1" s="22" t="s">
        <v>100</v>
      </c>
      <c r="W1" s="22" t="s">
        <v>101</v>
      </c>
      <c r="X1" s="22" t="s">
        <v>102</v>
      </c>
      <c r="Y1" s="22" t="s">
        <v>103</v>
      </c>
      <c r="Z1" s="22" t="s">
        <v>104</v>
      </c>
      <c r="AA1" s="22" t="s">
        <v>105</v>
      </c>
      <c r="AB1" s="22" t="s">
        <v>106</v>
      </c>
      <c r="AC1" s="22" t="s">
        <v>107</v>
      </c>
      <c r="AD1" s="22" t="s">
        <v>108</v>
      </c>
    </row>
    <row r="2" customFormat="false" ht="20.1" hidden="false" customHeight="false" outlineLevel="0" collapsed="false">
      <c r="B2" s="23" t="s">
        <v>111</v>
      </c>
      <c r="M2" s="24"/>
    </row>
    <row r="3" customFormat="false" ht="15" hidden="false" customHeight="false" outlineLevel="0" collapsed="false">
      <c r="B3" s="25" t="s">
        <v>112</v>
      </c>
      <c r="M3" s="24"/>
    </row>
    <row r="4" customFormat="false" ht="15" hidden="false" customHeight="false" outlineLevel="0" collapsed="false">
      <c r="B4" s="24"/>
      <c r="M4" s="24"/>
    </row>
    <row r="5" customFormat="false" ht="15" hidden="false" customHeight="false" outlineLevel="0" collapsed="false">
      <c r="B5" s="24"/>
      <c r="M5" s="24"/>
    </row>
    <row r="6" customFormat="false" ht="15" hidden="false" customHeight="false" outlineLevel="0" collapsed="false">
      <c r="B6" s="24"/>
      <c r="M6" s="24"/>
    </row>
    <row r="7" customFormat="false" ht="15" hidden="false" customHeight="false" outlineLevel="0" collapsed="false">
      <c r="B7" s="24"/>
      <c r="M7" s="24"/>
    </row>
    <row r="8" customFormat="false" ht="15" hidden="false" customHeight="false" outlineLevel="0" collapsed="false">
      <c r="B8" s="24"/>
      <c r="M8" s="24"/>
    </row>
    <row r="9" customFormat="false" ht="15" hidden="false" customHeight="false" outlineLevel="0" collapsed="false">
      <c r="B9" s="24"/>
      <c r="M9" s="24"/>
    </row>
    <row r="10" customFormat="false" ht="15" hidden="false" customHeight="false" outlineLevel="0" collapsed="false">
      <c r="B10" s="24"/>
      <c r="M10" s="24"/>
    </row>
    <row r="11" customFormat="false" ht="15" hidden="false" customHeight="false" outlineLevel="0" collapsed="false">
      <c r="B11" s="24"/>
      <c r="M11" s="24"/>
    </row>
    <row r="12" customFormat="false" ht="15" hidden="false" customHeight="false" outlineLevel="0" collapsed="false">
      <c r="B12" s="24"/>
      <c r="M12" s="24"/>
    </row>
    <row r="13" customFormat="false" ht="15" hidden="false" customHeight="false" outlineLevel="0" collapsed="false">
      <c r="B13" s="24"/>
      <c r="M13" s="24"/>
    </row>
    <row r="14" customFormat="false" ht="15" hidden="false" customHeight="false" outlineLevel="0" collapsed="false">
      <c r="B14" s="24"/>
      <c r="M14" s="24"/>
    </row>
    <row r="15" customFormat="false" ht="15" hidden="false" customHeight="false" outlineLevel="0" collapsed="false">
      <c r="B15" s="24"/>
      <c r="M15" s="24"/>
    </row>
    <row r="16" customFormat="false" ht="15" hidden="false" customHeight="false" outlineLevel="0" collapsed="false">
      <c r="B16" s="24"/>
      <c r="M16" s="24"/>
    </row>
    <row r="17" customFormat="false" ht="15" hidden="false" customHeight="false" outlineLevel="0" collapsed="false">
      <c r="B17" s="24"/>
      <c r="M17" s="24"/>
    </row>
    <row r="18" customFormat="false" ht="15" hidden="false" customHeight="false" outlineLevel="0" collapsed="false">
      <c r="B18" s="24"/>
      <c r="M18" s="24"/>
    </row>
    <row r="19" customFormat="false" ht="15" hidden="false" customHeight="false" outlineLevel="0" collapsed="false">
      <c r="B19" s="24"/>
      <c r="M19" s="24"/>
    </row>
    <row r="20" customFormat="false" ht="15" hidden="false" customHeight="false" outlineLevel="0" collapsed="false">
      <c r="B20" s="24"/>
      <c r="M20" s="24"/>
    </row>
    <row r="21" customFormat="false" ht="15" hidden="false" customHeight="false" outlineLevel="0" collapsed="false">
      <c r="B21" s="24"/>
      <c r="M21" s="24"/>
    </row>
    <row r="22" customFormat="false" ht="15" hidden="false" customHeight="false" outlineLevel="0" collapsed="false">
      <c r="B22" s="24"/>
      <c r="M22" s="24"/>
    </row>
    <row r="23" customFormat="false" ht="15" hidden="false" customHeight="false" outlineLevel="0" collapsed="false">
      <c r="B23" s="24"/>
      <c r="M23" s="24"/>
    </row>
    <row r="24" customFormat="false" ht="15" hidden="false" customHeight="false" outlineLevel="0" collapsed="false">
      <c r="B24" s="24"/>
      <c r="M24" s="24"/>
    </row>
    <row r="25" customFormat="false" ht="15" hidden="false" customHeight="false" outlineLevel="0" collapsed="false">
      <c r="B25" s="24"/>
      <c r="M25" s="24"/>
    </row>
    <row r="26" customFormat="false" ht="15" hidden="false" customHeight="false" outlineLevel="0" collapsed="false">
      <c r="B26" s="24"/>
      <c r="M26" s="24"/>
    </row>
    <row r="27" customFormat="false" ht="15" hidden="false" customHeight="false" outlineLevel="0" collapsed="false">
      <c r="B27" s="24"/>
      <c r="M27" s="24"/>
    </row>
    <row r="28" customFormat="false" ht="15" hidden="false" customHeight="false" outlineLevel="0" collapsed="false">
      <c r="B28" s="24"/>
      <c r="M28" s="24"/>
    </row>
    <row r="29" customFormat="false" ht="15" hidden="false" customHeight="false" outlineLevel="0" collapsed="false">
      <c r="B29" s="24"/>
      <c r="M29" s="24"/>
    </row>
    <row r="30" customFormat="false" ht="15" hidden="false" customHeight="false" outlineLevel="0" collapsed="false">
      <c r="B30" s="24"/>
      <c r="M30" s="24"/>
    </row>
    <row r="31" customFormat="false" ht="15" hidden="false" customHeight="false" outlineLevel="0" collapsed="false">
      <c r="B31" s="24"/>
      <c r="M31" s="24"/>
    </row>
    <row r="32" customFormat="false" ht="15" hidden="false" customHeight="false" outlineLevel="0" collapsed="false">
      <c r="B32" s="24"/>
      <c r="M32" s="24"/>
    </row>
    <row r="33" customFormat="false" ht="15" hidden="false" customHeight="false" outlineLevel="0" collapsed="false">
      <c r="B33" s="24"/>
      <c r="M33" s="24"/>
    </row>
    <row r="34" customFormat="false" ht="15" hidden="false" customHeight="false" outlineLevel="0" collapsed="false">
      <c r="B34" s="24"/>
      <c r="M34" s="24"/>
    </row>
    <row r="35" customFormat="false" ht="15" hidden="false" customHeight="false" outlineLevel="0" collapsed="false">
      <c r="B35" s="24"/>
      <c r="M35" s="24"/>
    </row>
    <row r="36" customFormat="false" ht="15" hidden="false" customHeight="false" outlineLevel="0" collapsed="false">
      <c r="B36" s="24"/>
      <c r="M36" s="24"/>
    </row>
    <row r="37" customFormat="false" ht="15" hidden="false" customHeight="false" outlineLevel="0" collapsed="false">
      <c r="B37" s="24"/>
      <c r="M37" s="24"/>
    </row>
    <row r="38" customFormat="false" ht="15" hidden="false" customHeight="false" outlineLevel="0" collapsed="false">
      <c r="B38" s="24"/>
      <c r="M38" s="24"/>
    </row>
    <row r="39" customFormat="false" ht="15" hidden="false" customHeight="false" outlineLevel="0" collapsed="false">
      <c r="B39" s="24"/>
      <c r="M39" s="24"/>
    </row>
    <row r="40" customFormat="false" ht="15" hidden="false" customHeight="false" outlineLevel="0" collapsed="false">
      <c r="B40" s="24"/>
      <c r="M40" s="24"/>
    </row>
    <row r="41" customFormat="false" ht="15" hidden="false" customHeight="false" outlineLevel="0" collapsed="false">
      <c r="B41" s="24"/>
      <c r="M41" s="24"/>
    </row>
    <row r="42" customFormat="false" ht="15" hidden="false" customHeight="false" outlineLevel="0" collapsed="false">
      <c r="B42" s="24"/>
      <c r="M42" s="24"/>
    </row>
    <row r="43" customFormat="false" ht="15" hidden="false" customHeight="false" outlineLevel="0" collapsed="false">
      <c r="B43" s="24"/>
      <c r="M43" s="24"/>
    </row>
    <row r="44" customFormat="false" ht="15" hidden="false" customHeight="false" outlineLevel="0" collapsed="false">
      <c r="B44" s="24"/>
      <c r="M44" s="24"/>
    </row>
    <row r="45" customFormat="false" ht="15" hidden="false" customHeight="false" outlineLevel="0" collapsed="false">
      <c r="B45" s="24"/>
      <c r="M45" s="24"/>
    </row>
    <row r="46" customFormat="false" ht="15" hidden="false" customHeight="false" outlineLevel="0" collapsed="false">
      <c r="B46" s="24"/>
      <c r="M46" s="24"/>
    </row>
    <row r="47" customFormat="false" ht="15" hidden="false" customHeight="false" outlineLevel="0" collapsed="false">
      <c r="B47" s="24"/>
      <c r="M47" s="24"/>
    </row>
    <row r="48" customFormat="false" ht="15" hidden="false" customHeight="false" outlineLevel="0" collapsed="false">
      <c r="B48" s="24"/>
      <c r="M48" s="24"/>
    </row>
    <row r="49" customFormat="false" ht="15" hidden="false" customHeight="false" outlineLevel="0" collapsed="false">
      <c r="B49" s="24"/>
      <c r="M49" s="24"/>
    </row>
    <row r="50" customFormat="false" ht="15" hidden="false" customHeight="false" outlineLevel="0" collapsed="false">
      <c r="B50" s="24"/>
      <c r="M50" s="24"/>
    </row>
    <row r="51" customFormat="false" ht="15" hidden="false" customHeight="false" outlineLevel="0" collapsed="false">
      <c r="B51" s="24"/>
      <c r="M51" s="24"/>
    </row>
    <row r="52" customFormat="false" ht="15" hidden="false" customHeight="false" outlineLevel="0" collapsed="false">
      <c r="B52" s="24"/>
      <c r="M52" s="24"/>
    </row>
    <row r="53" customFormat="false" ht="15" hidden="false" customHeight="false" outlineLevel="0" collapsed="false">
      <c r="B53" s="24"/>
      <c r="M53" s="24"/>
    </row>
    <row r="54" customFormat="false" ht="15" hidden="false" customHeight="false" outlineLevel="0" collapsed="false">
      <c r="B54" s="24"/>
      <c r="M54" s="24"/>
    </row>
    <row r="55" customFormat="false" ht="15" hidden="false" customHeight="false" outlineLevel="0" collapsed="false">
      <c r="B55" s="24"/>
      <c r="M55" s="24"/>
    </row>
    <row r="56" customFormat="false" ht="15" hidden="false" customHeight="false" outlineLevel="0" collapsed="false">
      <c r="B56" s="24"/>
      <c r="M56" s="24"/>
    </row>
    <row r="57" customFormat="false" ht="15" hidden="false" customHeight="false" outlineLevel="0" collapsed="false">
      <c r="B57" s="24"/>
      <c r="M57" s="24"/>
    </row>
    <row r="58" customFormat="false" ht="15" hidden="false" customHeight="false" outlineLevel="0" collapsed="false">
      <c r="B58" s="24"/>
      <c r="M58" s="24"/>
    </row>
    <row r="59" customFormat="false" ht="15" hidden="false" customHeight="false" outlineLevel="0" collapsed="false">
      <c r="B59" s="24"/>
      <c r="M59" s="24"/>
    </row>
    <row r="60" customFormat="false" ht="15" hidden="false" customHeight="false" outlineLevel="0" collapsed="false">
      <c r="B60" s="24"/>
      <c r="M60" s="24"/>
    </row>
    <row r="61" customFormat="false" ht="15" hidden="false" customHeight="false" outlineLevel="0" collapsed="false">
      <c r="B61" s="24"/>
      <c r="M61" s="24"/>
    </row>
    <row r="62" customFormat="false" ht="15" hidden="false" customHeight="false" outlineLevel="0" collapsed="false">
      <c r="B62" s="24"/>
      <c r="M62" s="24"/>
    </row>
    <row r="63" customFormat="false" ht="15" hidden="false" customHeight="false" outlineLevel="0" collapsed="false">
      <c r="B63" s="24"/>
      <c r="M63" s="24"/>
    </row>
    <row r="64" customFormat="false" ht="15" hidden="false" customHeight="false" outlineLevel="0" collapsed="false">
      <c r="B64" s="24"/>
      <c r="M64" s="24"/>
    </row>
    <row r="65" customFormat="false" ht="15" hidden="false" customHeight="false" outlineLevel="0" collapsed="false">
      <c r="B65" s="24"/>
      <c r="M65" s="24"/>
    </row>
    <row r="66" customFormat="false" ht="15" hidden="false" customHeight="false" outlineLevel="0" collapsed="false">
      <c r="B66" s="24"/>
      <c r="M66" s="24"/>
    </row>
    <row r="67" customFormat="false" ht="15" hidden="false" customHeight="false" outlineLevel="0" collapsed="false">
      <c r="B67" s="24"/>
      <c r="M67" s="24"/>
    </row>
    <row r="68" customFormat="false" ht="15" hidden="false" customHeight="false" outlineLevel="0" collapsed="false">
      <c r="B68" s="24"/>
      <c r="M68" s="24"/>
    </row>
    <row r="69" customFormat="false" ht="15" hidden="false" customHeight="false" outlineLevel="0" collapsed="false">
      <c r="B69" s="24"/>
      <c r="M69" s="24"/>
    </row>
    <row r="70" customFormat="false" ht="15" hidden="false" customHeight="false" outlineLevel="0" collapsed="false">
      <c r="B70" s="24"/>
      <c r="M70" s="24"/>
    </row>
    <row r="71" customFormat="false" ht="15" hidden="false" customHeight="false" outlineLevel="0" collapsed="false">
      <c r="B71" s="24"/>
      <c r="M71" s="24"/>
    </row>
    <row r="72" customFormat="false" ht="15" hidden="false" customHeight="false" outlineLevel="0" collapsed="false">
      <c r="B72" s="24"/>
      <c r="M72" s="24"/>
    </row>
    <row r="73" customFormat="false" ht="15" hidden="false" customHeight="false" outlineLevel="0" collapsed="false">
      <c r="B73" s="24"/>
      <c r="M73" s="24"/>
    </row>
    <row r="74" customFormat="false" ht="15" hidden="false" customHeight="false" outlineLevel="0" collapsed="false">
      <c r="B74" s="24"/>
      <c r="M74" s="24"/>
    </row>
    <row r="75" customFormat="false" ht="15" hidden="false" customHeight="false" outlineLevel="0" collapsed="false">
      <c r="B75" s="24"/>
      <c r="M75" s="24"/>
    </row>
    <row r="76" customFormat="false" ht="15" hidden="false" customHeight="false" outlineLevel="0" collapsed="false">
      <c r="B76" s="24"/>
      <c r="M76" s="24"/>
    </row>
    <row r="77" customFormat="false" ht="15" hidden="false" customHeight="false" outlineLevel="0" collapsed="false">
      <c r="B77" s="24"/>
      <c r="M77" s="24"/>
    </row>
    <row r="78" customFormat="false" ht="15" hidden="false" customHeight="false" outlineLevel="0" collapsed="false">
      <c r="B78" s="24"/>
      <c r="M78" s="24"/>
    </row>
    <row r="79" customFormat="false" ht="15" hidden="false" customHeight="false" outlineLevel="0" collapsed="false">
      <c r="B79" s="24"/>
      <c r="M79" s="24"/>
    </row>
    <row r="80" customFormat="false" ht="15" hidden="false" customHeight="false" outlineLevel="0" collapsed="false">
      <c r="B80" s="24"/>
      <c r="M80" s="24"/>
    </row>
    <row r="81" customFormat="false" ht="15" hidden="false" customHeight="false" outlineLevel="0" collapsed="false">
      <c r="B81" s="24"/>
      <c r="M81" s="24"/>
    </row>
    <row r="82" customFormat="false" ht="15" hidden="false" customHeight="false" outlineLevel="0" collapsed="false">
      <c r="B82" s="24"/>
      <c r="M82" s="24"/>
    </row>
    <row r="83" customFormat="false" ht="15" hidden="false" customHeight="false" outlineLevel="0" collapsed="false">
      <c r="B83" s="24"/>
      <c r="M83" s="24"/>
    </row>
    <row r="84" customFormat="false" ht="15" hidden="false" customHeight="false" outlineLevel="0" collapsed="false">
      <c r="B84" s="24"/>
      <c r="M84" s="24"/>
    </row>
    <row r="85" customFormat="false" ht="15" hidden="false" customHeight="false" outlineLevel="0" collapsed="false">
      <c r="B85" s="24"/>
      <c r="M85" s="24"/>
    </row>
    <row r="86" customFormat="false" ht="15" hidden="false" customHeight="false" outlineLevel="0" collapsed="false">
      <c r="B86" s="24"/>
      <c r="M86" s="24"/>
    </row>
    <row r="87" customFormat="false" ht="15" hidden="false" customHeight="false" outlineLevel="0" collapsed="false">
      <c r="B87" s="24"/>
      <c r="M87" s="24"/>
    </row>
    <row r="88" customFormat="false" ht="15" hidden="false" customHeight="false" outlineLevel="0" collapsed="false">
      <c r="B88" s="24"/>
      <c r="M88" s="24"/>
    </row>
    <row r="89" customFormat="false" ht="15" hidden="false" customHeight="false" outlineLevel="0" collapsed="false">
      <c r="B89" s="24"/>
      <c r="M89" s="24"/>
    </row>
    <row r="90" customFormat="false" ht="15" hidden="false" customHeight="false" outlineLevel="0" collapsed="false">
      <c r="B90" s="24"/>
      <c r="M90" s="24"/>
    </row>
    <row r="91" customFormat="false" ht="15" hidden="false" customHeight="false" outlineLevel="0" collapsed="false">
      <c r="B91" s="24"/>
      <c r="M91" s="24"/>
    </row>
    <row r="92" customFormat="false" ht="15" hidden="false" customHeight="false" outlineLevel="0" collapsed="false">
      <c r="B92" s="24"/>
      <c r="M92" s="24"/>
    </row>
    <row r="93" customFormat="false" ht="15" hidden="false" customHeight="false" outlineLevel="0" collapsed="false">
      <c r="B93" s="24"/>
      <c r="M93" s="24"/>
    </row>
    <row r="94" customFormat="false" ht="15" hidden="false" customHeight="false" outlineLevel="0" collapsed="false">
      <c r="B94" s="24"/>
      <c r="M94" s="24"/>
    </row>
    <row r="95" customFormat="false" ht="15" hidden="false" customHeight="false" outlineLevel="0" collapsed="false">
      <c r="B95" s="24"/>
      <c r="M95" s="24"/>
    </row>
    <row r="96" customFormat="false" ht="15" hidden="false" customHeight="false" outlineLevel="0" collapsed="false">
      <c r="B96" s="24"/>
      <c r="M96" s="24"/>
    </row>
    <row r="97" customFormat="false" ht="15" hidden="false" customHeight="false" outlineLevel="0" collapsed="false">
      <c r="B97" s="24"/>
      <c r="M97" s="24"/>
    </row>
    <row r="98" customFormat="false" ht="15" hidden="false" customHeight="false" outlineLevel="0" collapsed="false">
      <c r="B98" s="24"/>
      <c r="M98" s="24"/>
    </row>
    <row r="99" customFormat="false" ht="15" hidden="false" customHeight="false" outlineLevel="0" collapsed="false">
      <c r="B99" s="24"/>
      <c r="M99" s="24"/>
    </row>
    <row r="100" customFormat="false" ht="15" hidden="false" customHeight="false" outlineLevel="0" collapsed="false">
      <c r="B100" s="24"/>
      <c r="M100" s="24"/>
    </row>
    <row r="101" customFormat="false" ht="15" hidden="false" customHeight="false" outlineLevel="0" collapsed="false">
      <c r="B101" s="24"/>
      <c r="M101" s="24"/>
    </row>
    <row r="102" customFormat="false" ht="15" hidden="false" customHeight="false" outlineLevel="0" collapsed="false">
      <c r="B102" s="24"/>
      <c r="M102" s="24"/>
    </row>
    <row r="103" customFormat="false" ht="15" hidden="false" customHeight="false" outlineLevel="0" collapsed="false">
      <c r="B103" s="24"/>
      <c r="M103" s="24"/>
    </row>
    <row r="104" customFormat="false" ht="15" hidden="false" customHeight="false" outlineLevel="0" collapsed="false">
      <c r="B104" s="24"/>
      <c r="M104" s="24"/>
    </row>
    <row r="105" customFormat="false" ht="15" hidden="false" customHeight="false" outlineLevel="0" collapsed="false">
      <c r="B105" s="24"/>
      <c r="M105" s="24"/>
    </row>
    <row r="106" customFormat="false" ht="15" hidden="false" customHeight="false" outlineLevel="0" collapsed="false">
      <c r="B106" s="24"/>
      <c r="M106" s="24"/>
    </row>
    <row r="107" customFormat="false" ht="15" hidden="false" customHeight="false" outlineLevel="0" collapsed="false">
      <c r="B107" s="24"/>
      <c r="M107" s="24"/>
    </row>
    <row r="108" customFormat="false" ht="15" hidden="false" customHeight="false" outlineLevel="0" collapsed="false">
      <c r="B108" s="24"/>
      <c r="M108" s="24"/>
    </row>
    <row r="109" customFormat="false" ht="15" hidden="false" customHeight="false" outlineLevel="0" collapsed="false">
      <c r="B109" s="24"/>
      <c r="M109" s="24"/>
    </row>
    <row r="110" customFormat="false" ht="15" hidden="false" customHeight="false" outlineLevel="0" collapsed="false">
      <c r="B110" s="24"/>
      <c r="M110" s="24"/>
    </row>
    <row r="111" customFormat="false" ht="15" hidden="false" customHeight="false" outlineLevel="0" collapsed="false">
      <c r="B111" s="24"/>
      <c r="M111" s="24"/>
    </row>
    <row r="112" customFormat="false" ht="15" hidden="false" customHeight="false" outlineLevel="0" collapsed="false">
      <c r="B112" s="24"/>
      <c r="M112" s="24"/>
    </row>
    <row r="113" customFormat="false" ht="15" hidden="false" customHeight="false" outlineLevel="0" collapsed="false">
      <c r="B113" s="24"/>
      <c r="M113" s="24"/>
    </row>
    <row r="114" customFormat="false" ht="15" hidden="false" customHeight="false" outlineLevel="0" collapsed="false">
      <c r="B114" s="24"/>
      <c r="M114" s="24"/>
    </row>
    <row r="115" customFormat="false" ht="15" hidden="false" customHeight="false" outlineLevel="0" collapsed="false">
      <c r="B115" s="24"/>
      <c r="M115" s="24"/>
    </row>
    <row r="116" customFormat="false" ht="15" hidden="false" customHeight="false" outlineLevel="0" collapsed="false">
      <c r="B116" s="24"/>
      <c r="M116" s="24"/>
    </row>
    <row r="117" customFormat="false" ht="15" hidden="false" customHeight="false" outlineLevel="0" collapsed="false">
      <c r="B117" s="24"/>
      <c r="M117" s="24"/>
    </row>
    <row r="118" customFormat="false" ht="15" hidden="false" customHeight="false" outlineLevel="0" collapsed="false">
      <c r="B118" s="24"/>
      <c r="M118" s="24"/>
    </row>
    <row r="119" customFormat="false" ht="15" hidden="false" customHeight="false" outlineLevel="0" collapsed="false">
      <c r="B119" s="24"/>
      <c r="M119" s="24"/>
    </row>
    <row r="120" customFormat="false" ht="15" hidden="false" customHeight="false" outlineLevel="0" collapsed="false">
      <c r="B120" s="24"/>
      <c r="M120" s="24"/>
    </row>
    <row r="121" customFormat="false" ht="15" hidden="false" customHeight="false" outlineLevel="0" collapsed="false">
      <c r="B121" s="24"/>
      <c r="M121" s="24"/>
    </row>
    <row r="122" customFormat="false" ht="15" hidden="false" customHeight="false" outlineLevel="0" collapsed="false">
      <c r="B122" s="24"/>
      <c r="M122" s="24"/>
    </row>
    <row r="123" customFormat="false" ht="15" hidden="false" customHeight="false" outlineLevel="0" collapsed="false">
      <c r="B123" s="24"/>
      <c r="M123" s="24"/>
    </row>
    <row r="124" customFormat="false" ht="15" hidden="false" customHeight="false" outlineLevel="0" collapsed="false">
      <c r="B124" s="24"/>
      <c r="M124" s="24"/>
    </row>
    <row r="125" customFormat="false" ht="15" hidden="false" customHeight="false" outlineLevel="0" collapsed="false">
      <c r="B125" s="24"/>
      <c r="M125" s="24"/>
    </row>
    <row r="126" customFormat="false" ht="15" hidden="false" customHeight="false" outlineLevel="0" collapsed="false">
      <c r="B126" s="24"/>
      <c r="M126" s="24"/>
    </row>
    <row r="127" customFormat="false" ht="15" hidden="false" customHeight="false" outlineLevel="0" collapsed="false">
      <c r="B127" s="24"/>
      <c r="M127" s="24"/>
    </row>
    <row r="128" customFormat="false" ht="15" hidden="false" customHeight="false" outlineLevel="0" collapsed="false">
      <c r="B128" s="24"/>
      <c r="M128" s="24"/>
    </row>
    <row r="129" customFormat="false" ht="15" hidden="false" customHeight="false" outlineLevel="0" collapsed="false">
      <c r="B129" s="24"/>
      <c r="M129" s="24"/>
    </row>
    <row r="130" customFormat="false" ht="15" hidden="false" customHeight="false" outlineLevel="0" collapsed="false">
      <c r="B130" s="24"/>
      <c r="M130" s="24"/>
    </row>
    <row r="131" customFormat="false" ht="15" hidden="false" customHeight="false" outlineLevel="0" collapsed="false">
      <c r="B131" s="24"/>
      <c r="M131" s="24"/>
    </row>
    <row r="132" customFormat="false" ht="15" hidden="false" customHeight="false" outlineLevel="0" collapsed="false">
      <c r="B132" s="24"/>
      <c r="M132" s="24"/>
    </row>
    <row r="133" customFormat="false" ht="15" hidden="false" customHeight="false" outlineLevel="0" collapsed="false">
      <c r="B133" s="24"/>
      <c r="M133" s="24"/>
    </row>
    <row r="134" customFormat="false" ht="15" hidden="false" customHeight="false" outlineLevel="0" collapsed="false">
      <c r="B134" s="24"/>
      <c r="M134" s="24"/>
    </row>
    <row r="135" customFormat="false" ht="15" hidden="false" customHeight="false" outlineLevel="0" collapsed="false">
      <c r="B135" s="24"/>
      <c r="M135" s="24"/>
    </row>
    <row r="136" customFormat="false" ht="15" hidden="false" customHeight="false" outlineLevel="0" collapsed="false">
      <c r="B136" s="24"/>
      <c r="M136" s="24"/>
    </row>
    <row r="137" customFormat="false" ht="15" hidden="false" customHeight="false" outlineLevel="0" collapsed="false">
      <c r="B137" s="24"/>
      <c r="M137" s="24"/>
    </row>
    <row r="138" customFormat="false" ht="15" hidden="false" customHeight="false" outlineLevel="0" collapsed="false">
      <c r="B138" s="24"/>
      <c r="M138" s="24"/>
    </row>
    <row r="139" customFormat="false" ht="15" hidden="false" customHeight="false" outlineLevel="0" collapsed="false">
      <c r="B139" s="24"/>
      <c r="M139" s="24"/>
    </row>
    <row r="140" customFormat="false" ht="15" hidden="false" customHeight="false" outlineLevel="0" collapsed="false">
      <c r="B140" s="24"/>
      <c r="M140" s="24"/>
    </row>
    <row r="141" customFormat="false" ht="15" hidden="false" customHeight="false" outlineLevel="0" collapsed="false">
      <c r="B141" s="24"/>
      <c r="M141" s="24"/>
    </row>
    <row r="142" customFormat="false" ht="15" hidden="false" customHeight="false" outlineLevel="0" collapsed="false">
      <c r="B142" s="24"/>
      <c r="M142" s="24"/>
    </row>
    <row r="143" customFormat="false" ht="15" hidden="false" customHeight="false" outlineLevel="0" collapsed="false">
      <c r="B143" s="24"/>
      <c r="M143" s="24"/>
    </row>
    <row r="144" customFormat="false" ht="15" hidden="false" customHeight="false" outlineLevel="0" collapsed="false">
      <c r="B144" s="24"/>
      <c r="M144" s="24"/>
    </row>
    <row r="145" customFormat="false" ht="15" hidden="false" customHeight="false" outlineLevel="0" collapsed="false">
      <c r="B145" s="24"/>
      <c r="M145" s="24"/>
    </row>
    <row r="146" customFormat="false" ht="15" hidden="false" customHeight="false" outlineLevel="0" collapsed="false">
      <c r="B146" s="24"/>
      <c r="M146" s="24"/>
    </row>
    <row r="147" customFormat="false" ht="15" hidden="false" customHeight="false" outlineLevel="0" collapsed="false">
      <c r="B147" s="24"/>
      <c r="M147" s="24"/>
    </row>
    <row r="148" customFormat="false" ht="15" hidden="false" customHeight="false" outlineLevel="0" collapsed="false">
      <c r="B148" s="24"/>
      <c r="M148" s="24"/>
    </row>
    <row r="149" customFormat="false" ht="15" hidden="false" customHeight="false" outlineLevel="0" collapsed="false">
      <c r="B149" s="24"/>
      <c r="M149" s="24"/>
    </row>
    <row r="150" customFormat="false" ht="15" hidden="false" customHeight="false" outlineLevel="0" collapsed="false">
      <c r="B150" s="24"/>
      <c r="M150" s="24"/>
    </row>
    <row r="151" customFormat="false" ht="15" hidden="false" customHeight="false" outlineLevel="0" collapsed="false">
      <c r="B151" s="24"/>
      <c r="M151" s="24"/>
    </row>
    <row r="152" customFormat="false" ht="15" hidden="false" customHeight="false" outlineLevel="0" collapsed="false">
      <c r="B152" s="24"/>
      <c r="M152" s="24"/>
    </row>
    <row r="153" customFormat="false" ht="15" hidden="false" customHeight="false" outlineLevel="0" collapsed="false">
      <c r="B153" s="24"/>
      <c r="M153" s="24"/>
    </row>
    <row r="154" customFormat="false" ht="15" hidden="false" customHeight="false" outlineLevel="0" collapsed="false">
      <c r="B154" s="24"/>
      <c r="M154" s="24"/>
    </row>
    <row r="155" customFormat="false" ht="15" hidden="false" customHeight="false" outlineLevel="0" collapsed="false">
      <c r="B155" s="24"/>
      <c r="M155" s="24"/>
    </row>
    <row r="156" customFormat="false" ht="15" hidden="false" customHeight="false" outlineLevel="0" collapsed="false">
      <c r="B156" s="24"/>
      <c r="M156" s="24"/>
    </row>
    <row r="157" customFormat="false" ht="15" hidden="false" customHeight="false" outlineLevel="0" collapsed="false">
      <c r="B157" s="24"/>
      <c r="M157" s="24"/>
    </row>
    <row r="158" customFormat="false" ht="15" hidden="false" customHeight="false" outlineLevel="0" collapsed="false">
      <c r="B158" s="24"/>
      <c r="M158" s="24"/>
    </row>
    <row r="159" customFormat="false" ht="15" hidden="false" customHeight="false" outlineLevel="0" collapsed="false">
      <c r="B159" s="24"/>
      <c r="M159" s="24"/>
    </row>
    <row r="160" customFormat="false" ht="15" hidden="false" customHeight="false" outlineLevel="0" collapsed="false">
      <c r="B160" s="24"/>
      <c r="M160" s="24"/>
    </row>
    <row r="161" customFormat="false" ht="15" hidden="false" customHeight="false" outlineLevel="0" collapsed="false">
      <c r="B161" s="24"/>
      <c r="M161" s="24"/>
    </row>
    <row r="162" customFormat="false" ht="15" hidden="false" customHeight="false" outlineLevel="0" collapsed="false">
      <c r="B162" s="24"/>
      <c r="M162" s="24"/>
    </row>
    <row r="163" customFormat="false" ht="15" hidden="false" customHeight="false" outlineLevel="0" collapsed="false">
      <c r="B163" s="24"/>
      <c r="M163" s="24"/>
    </row>
    <row r="164" customFormat="false" ht="15" hidden="false" customHeight="false" outlineLevel="0" collapsed="false">
      <c r="B164" s="24"/>
      <c r="M164" s="24"/>
    </row>
    <row r="165" customFormat="false" ht="15" hidden="false" customHeight="false" outlineLevel="0" collapsed="false">
      <c r="B165" s="24"/>
      <c r="M165" s="24"/>
    </row>
    <row r="166" customFormat="false" ht="15" hidden="false" customHeight="false" outlineLevel="0" collapsed="false">
      <c r="B166" s="24"/>
      <c r="M166" s="24"/>
    </row>
    <row r="167" customFormat="false" ht="15" hidden="false" customHeight="false" outlineLevel="0" collapsed="false">
      <c r="B167" s="24"/>
      <c r="M167" s="24"/>
    </row>
    <row r="168" customFormat="false" ht="15" hidden="false" customHeight="false" outlineLevel="0" collapsed="false">
      <c r="B168" s="24"/>
      <c r="M168" s="24"/>
    </row>
    <row r="169" customFormat="false" ht="15" hidden="false" customHeight="false" outlineLevel="0" collapsed="false">
      <c r="B169" s="24"/>
      <c r="M169" s="24"/>
    </row>
    <row r="170" customFormat="false" ht="15" hidden="false" customHeight="false" outlineLevel="0" collapsed="false">
      <c r="B170" s="24"/>
      <c r="M170" s="24"/>
    </row>
    <row r="171" customFormat="false" ht="15" hidden="false" customHeight="false" outlineLevel="0" collapsed="false">
      <c r="B171" s="24"/>
      <c r="M171" s="24"/>
    </row>
    <row r="172" customFormat="false" ht="15" hidden="false" customHeight="false" outlineLevel="0" collapsed="false">
      <c r="B172" s="24"/>
      <c r="M172" s="24"/>
    </row>
    <row r="173" customFormat="false" ht="15" hidden="false" customHeight="false" outlineLevel="0" collapsed="false">
      <c r="B173" s="24"/>
      <c r="M173" s="24"/>
    </row>
    <row r="174" customFormat="false" ht="15" hidden="false" customHeight="false" outlineLevel="0" collapsed="false">
      <c r="B174" s="24"/>
      <c r="M174" s="24"/>
    </row>
    <row r="175" customFormat="false" ht="15" hidden="false" customHeight="false" outlineLevel="0" collapsed="false">
      <c r="B175" s="24"/>
      <c r="M175" s="24"/>
    </row>
    <row r="176" customFormat="false" ht="15" hidden="false" customHeight="false" outlineLevel="0" collapsed="false">
      <c r="B176" s="24"/>
      <c r="M176" s="24"/>
    </row>
    <row r="177" customFormat="false" ht="15" hidden="false" customHeight="false" outlineLevel="0" collapsed="false">
      <c r="B177" s="24"/>
      <c r="M177" s="24"/>
    </row>
    <row r="178" customFormat="false" ht="15" hidden="false" customHeight="false" outlineLevel="0" collapsed="false">
      <c r="B178" s="24"/>
      <c r="M178" s="24"/>
    </row>
    <row r="179" customFormat="false" ht="15" hidden="false" customHeight="false" outlineLevel="0" collapsed="false">
      <c r="B179" s="24"/>
      <c r="M179" s="24"/>
    </row>
    <row r="180" customFormat="false" ht="15" hidden="false" customHeight="false" outlineLevel="0" collapsed="false">
      <c r="B180" s="24"/>
      <c r="M180" s="24"/>
    </row>
    <row r="181" customFormat="false" ht="15" hidden="false" customHeight="false" outlineLevel="0" collapsed="false">
      <c r="B181" s="24"/>
      <c r="M181" s="24"/>
    </row>
    <row r="182" customFormat="false" ht="15" hidden="false" customHeight="false" outlineLevel="0" collapsed="false">
      <c r="B182" s="24"/>
      <c r="M182" s="24"/>
    </row>
    <row r="183" customFormat="false" ht="15" hidden="false" customHeight="false" outlineLevel="0" collapsed="false">
      <c r="B183" s="24"/>
      <c r="M183" s="24"/>
    </row>
    <row r="184" customFormat="false" ht="15" hidden="false" customHeight="false" outlineLevel="0" collapsed="false">
      <c r="B184" s="24"/>
      <c r="M184" s="24"/>
    </row>
    <row r="185" customFormat="false" ht="15" hidden="false" customHeight="false" outlineLevel="0" collapsed="false">
      <c r="B185" s="24"/>
      <c r="M185" s="24"/>
    </row>
    <row r="186" customFormat="false" ht="15" hidden="false" customHeight="false" outlineLevel="0" collapsed="false">
      <c r="B186" s="24"/>
      <c r="M186" s="24"/>
    </row>
    <row r="187" customFormat="false" ht="15" hidden="false" customHeight="false" outlineLevel="0" collapsed="false">
      <c r="B187" s="24"/>
      <c r="M187" s="24"/>
    </row>
    <row r="188" customFormat="false" ht="15" hidden="false" customHeight="false" outlineLevel="0" collapsed="false">
      <c r="B188" s="24"/>
      <c r="M188" s="24"/>
    </row>
    <row r="189" customFormat="false" ht="15" hidden="false" customHeight="false" outlineLevel="0" collapsed="false">
      <c r="B189" s="24"/>
      <c r="M189" s="24"/>
    </row>
    <row r="190" customFormat="false" ht="15" hidden="false" customHeight="false" outlineLevel="0" collapsed="false">
      <c r="B190" s="24"/>
      <c r="M190" s="24"/>
    </row>
    <row r="191" customFormat="false" ht="15" hidden="false" customHeight="false" outlineLevel="0" collapsed="false">
      <c r="B191" s="24"/>
      <c r="M191" s="24"/>
    </row>
    <row r="192" customFormat="false" ht="15" hidden="false" customHeight="false" outlineLevel="0" collapsed="false">
      <c r="B192" s="24"/>
      <c r="M192" s="24"/>
    </row>
    <row r="193" customFormat="false" ht="15" hidden="false" customHeight="false" outlineLevel="0" collapsed="false">
      <c r="B193" s="24"/>
      <c r="M193" s="24"/>
    </row>
    <row r="194" customFormat="false" ht="15" hidden="false" customHeight="false" outlineLevel="0" collapsed="false">
      <c r="B194" s="24"/>
      <c r="M194" s="24"/>
    </row>
    <row r="195" customFormat="false" ht="15" hidden="false" customHeight="false" outlineLevel="0" collapsed="false">
      <c r="B195" s="24"/>
      <c r="M195" s="24"/>
    </row>
    <row r="196" customFormat="false" ht="15" hidden="false" customHeight="false" outlineLevel="0" collapsed="false">
      <c r="B196" s="24"/>
      <c r="M196" s="24"/>
    </row>
    <row r="197" customFormat="false" ht="15" hidden="false" customHeight="false" outlineLevel="0" collapsed="false">
      <c r="B197" s="24"/>
      <c r="M197" s="24"/>
    </row>
    <row r="198" customFormat="false" ht="15" hidden="false" customHeight="false" outlineLevel="0" collapsed="false">
      <c r="B198" s="24"/>
      <c r="M198" s="24"/>
    </row>
    <row r="199" customFormat="false" ht="15" hidden="false" customHeight="false" outlineLevel="0" collapsed="false">
      <c r="B199" s="24"/>
      <c r="M199" s="24"/>
    </row>
    <row r="200" customFormat="false" ht="15" hidden="false" customHeight="false" outlineLevel="0" collapsed="false">
      <c r="B200" s="24"/>
      <c r="M200" s="24"/>
    </row>
    <row r="201" customFormat="false" ht="15" hidden="false" customHeight="false" outlineLevel="0" collapsed="false">
      <c r="B201" s="24"/>
      <c r="M201" s="24"/>
    </row>
    <row r="202" customFormat="false" ht="15" hidden="false" customHeight="false" outlineLevel="0" collapsed="false">
      <c r="B202" s="24"/>
      <c r="M202" s="24"/>
    </row>
    <row r="203" customFormat="false" ht="15" hidden="false" customHeight="false" outlineLevel="0" collapsed="false">
      <c r="B203" s="24"/>
      <c r="M203" s="24"/>
    </row>
    <row r="204" customFormat="false" ht="15" hidden="false" customHeight="false" outlineLevel="0" collapsed="false">
      <c r="B204" s="24"/>
      <c r="M204" s="24"/>
    </row>
    <row r="205" customFormat="false" ht="15" hidden="false" customHeight="false" outlineLevel="0" collapsed="false">
      <c r="B205" s="24"/>
      <c r="M205" s="24"/>
    </row>
    <row r="206" customFormat="false" ht="15" hidden="false" customHeight="false" outlineLevel="0" collapsed="false">
      <c r="B206" s="24"/>
      <c r="M206" s="24"/>
    </row>
    <row r="207" customFormat="false" ht="15" hidden="false" customHeight="false" outlineLevel="0" collapsed="false">
      <c r="B207" s="24"/>
      <c r="M207" s="24"/>
    </row>
    <row r="208" customFormat="false" ht="15" hidden="false" customHeight="false" outlineLevel="0" collapsed="false">
      <c r="B208" s="24"/>
      <c r="M208" s="24"/>
    </row>
    <row r="209" customFormat="false" ht="15" hidden="false" customHeight="false" outlineLevel="0" collapsed="false">
      <c r="B209" s="24"/>
      <c r="M209" s="24"/>
    </row>
    <row r="210" customFormat="false" ht="15" hidden="false" customHeight="false" outlineLevel="0" collapsed="false">
      <c r="B210" s="24"/>
      <c r="M210" s="24"/>
    </row>
    <row r="211" customFormat="false" ht="15" hidden="false" customHeight="false" outlineLevel="0" collapsed="false">
      <c r="B211" s="24"/>
      <c r="M211" s="24"/>
    </row>
    <row r="212" customFormat="false" ht="15" hidden="false" customHeight="false" outlineLevel="0" collapsed="false">
      <c r="B212" s="24"/>
      <c r="M212" s="24"/>
    </row>
    <row r="213" customFormat="false" ht="15" hidden="false" customHeight="false" outlineLevel="0" collapsed="false">
      <c r="B213" s="24"/>
      <c r="M213" s="24"/>
    </row>
    <row r="214" customFormat="false" ht="15" hidden="false" customHeight="false" outlineLevel="0" collapsed="false">
      <c r="B214" s="24"/>
      <c r="M214" s="24"/>
    </row>
    <row r="215" customFormat="false" ht="15" hidden="false" customHeight="false" outlineLevel="0" collapsed="false">
      <c r="B215" s="24"/>
      <c r="M215" s="24"/>
    </row>
    <row r="216" customFormat="false" ht="15" hidden="false" customHeight="false" outlineLevel="0" collapsed="false">
      <c r="B216" s="24"/>
      <c r="M216" s="24"/>
    </row>
    <row r="217" customFormat="false" ht="15" hidden="false" customHeight="false" outlineLevel="0" collapsed="false">
      <c r="B217" s="24"/>
      <c r="M217" s="24"/>
    </row>
    <row r="218" customFormat="false" ht="15" hidden="false" customHeight="false" outlineLevel="0" collapsed="false">
      <c r="B218" s="24"/>
      <c r="M218" s="24"/>
    </row>
    <row r="219" customFormat="false" ht="15" hidden="false" customHeight="false" outlineLevel="0" collapsed="false">
      <c r="B219" s="24"/>
      <c r="M219" s="24"/>
    </row>
    <row r="220" customFormat="false" ht="15" hidden="false" customHeight="false" outlineLevel="0" collapsed="false">
      <c r="B220" s="24"/>
      <c r="M220" s="24"/>
    </row>
    <row r="221" customFormat="false" ht="15" hidden="false" customHeight="false" outlineLevel="0" collapsed="false">
      <c r="B221" s="24"/>
      <c r="M221" s="24"/>
    </row>
    <row r="222" customFormat="false" ht="15" hidden="false" customHeight="false" outlineLevel="0" collapsed="false">
      <c r="B222" s="24"/>
      <c r="M222" s="24"/>
    </row>
    <row r="223" customFormat="false" ht="15" hidden="false" customHeight="false" outlineLevel="0" collapsed="false">
      <c r="B223" s="24"/>
      <c r="M223" s="24"/>
    </row>
    <row r="224" customFormat="false" ht="15" hidden="false" customHeight="false" outlineLevel="0" collapsed="false">
      <c r="B224" s="24"/>
      <c r="M224" s="24"/>
    </row>
    <row r="225" customFormat="false" ht="15" hidden="false" customHeight="false" outlineLevel="0" collapsed="false">
      <c r="B225" s="24"/>
      <c r="M225" s="24"/>
    </row>
    <row r="226" customFormat="false" ht="15" hidden="false" customHeight="false" outlineLevel="0" collapsed="false">
      <c r="B226" s="24"/>
      <c r="M226" s="24"/>
    </row>
    <row r="227" customFormat="false" ht="15" hidden="false" customHeight="false" outlineLevel="0" collapsed="false">
      <c r="B227" s="24"/>
      <c r="M227" s="24"/>
    </row>
    <row r="228" customFormat="false" ht="15" hidden="false" customHeight="false" outlineLevel="0" collapsed="false">
      <c r="B228" s="24"/>
      <c r="M228" s="24"/>
    </row>
    <row r="229" customFormat="false" ht="15" hidden="false" customHeight="false" outlineLevel="0" collapsed="false">
      <c r="B229" s="24"/>
      <c r="M229" s="24"/>
    </row>
    <row r="230" customFormat="false" ht="15" hidden="false" customHeight="false" outlineLevel="0" collapsed="false">
      <c r="B230" s="24"/>
      <c r="M230" s="24"/>
    </row>
    <row r="231" customFormat="false" ht="15" hidden="false" customHeight="false" outlineLevel="0" collapsed="false">
      <c r="B231" s="24"/>
      <c r="M231" s="24"/>
    </row>
    <row r="232" customFormat="false" ht="15" hidden="false" customHeight="false" outlineLevel="0" collapsed="false">
      <c r="B232" s="24"/>
      <c r="M232" s="24"/>
    </row>
    <row r="233" customFormat="false" ht="15" hidden="false" customHeight="false" outlineLevel="0" collapsed="false">
      <c r="B233" s="24"/>
      <c r="M233" s="24"/>
    </row>
    <row r="234" customFormat="false" ht="15" hidden="false" customHeight="false" outlineLevel="0" collapsed="false">
      <c r="B234" s="24"/>
      <c r="M234" s="24"/>
    </row>
    <row r="235" customFormat="false" ht="15" hidden="false" customHeight="false" outlineLevel="0" collapsed="false">
      <c r="B235" s="24"/>
      <c r="M235" s="24"/>
    </row>
    <row r="236" customFormat="false" ht="15" hidden="false" customHeight="false" outlineLevel="0" collapsed="false">
      <c r="B236" s="24"/>
      <c r="M236" s="24"/>
    </row>
    <row r="237" customFormat="false" ht="15" hidden="false" customHeight="false" outlineLevel="0" collapsed="false">
      <c r="B237" s="24"/>
      <c r="M237" s="24"/>
    </row>
    <row r="238" customFormat="false" ht="15" hidden="false" customHeight="false" outlineLevel="0" collapsed="false">
      <c r="B238" s="24"/>
      <c r="M238" s="24"/>
    </row>
    <row r="239" customFormat="false" ht="15" hidden="false" customHeight="false" outlineLevel="0" collapsed="false">
      <c r="B239" s="24"/>
      <c r="M239" s="24"/>
    </row>
    <row r="240" customFormat="false" ht="15" hidden="false" customHeight="false" outlineLevel="0" collapsed="false">
      <c r="B240" s="24"/>
      <c r="M240" s="24"/>
    </row>
    <row r="241" customFormat="false" ht="15" hidden="false" customHeight="false" outlineLevel="0" collapsed="false">
      <c r="B241" s="24"/>
      <c r="M241" s="24"/>
    </row>
    <row r="242" customFormat="false" ht="15" hidden="false" customHeight="false" outlineLevel="0" collapsed="false">
      <c r="B242" s="24"/>
      <c r="M242" s="24"/>
    </row>
    <row r="243" customFormat="false" ht="15" hidden="false" customHeight="false" outlineLevel="0" collapsed="false">
      <c r="B243" s="24"/>
      <c r="M243" s="24"/>
    </row>
    <row r="244" customFormat="false" ht="15" hidden="false" customHeight="false" outlineLevel="0" collapsed="false">
      <c r="B244" s="24"/>
      <c r="M244" s="24"/>
    </row>
    <row r="245" customFormat="false" ht="15" hidden="false" customHeight="false" outlineLevel="0" collapsed="false">
      <c r="B245" s="24"/>
      <c r="M245" s="24"/>
    </row>
    <row r="246" customFormat="false" ht="15" hidden="false" customHeight="false" outlineLevel="0" collapsed="false">
      <c r="B246" s="24"/>
      <c r="M246" s="24"/>
    </row>
    <row r="247" customFormat="false" ht="15" hidden="false" customHeight="false" outlineLevel="0" collapsed="false">
      <c r="B247" s="24"/>
      <c r="M247" s="24"/>
    </row>
    <row r="248" customFormat="false" ht="15" hidden="false" customHeight="false" outlineLevel="0" collapsed="false">
      <c r="B248" s="24"/>
      <c r="M248" s="24"/>
    </row>
    <row r="249" customFormat="false" ht="15" hidden="false" customHeight="false" outlineLevel="0" collapsed="false">
      <c r="B249" s="24"/>
      <c r="M249" s="24"/>
    </row>
    <row r="250" customFormat="false" ht="15" hidden="false" customHeight="false" outlineLevel="0" collapsed="false">
      <c r="B250" s="24"/>
      <c r="M250" s="24"/>
    </row>
    <row r="251" customFormat="false" ht="15" hidden="false" customHeight="false" outlineLevel="0" collapsed="false">
      <c r="B251" s="24"/>
      <c r="M251" s="24"/>
    </row>
    <row r="252" customFormat="false" ht="15" hidden="false" customHeight="false" outlineLevel="0" collapsed="false">
      <c r="B252" s="24"/>
      <c r="M252" s="24"/>
    </row>
    <row r="253" customFormat="false" ht="15" hidden="false" customHeight="false" outlineLevel="0" collapsed="false">
      <c r="B253" s="24"/>
      <c r="M253" s="24"/>
    </row>
    <row r="254" customFormat="false" ht="15" hidden="false" customHeight="false" outlineLevel="0" collapsed="false">
      <c r="B254" s="24"/>
      <c r="M254" s="24"/>
    </row>
    <row r="255" customFormat="false" ht="15" hidden="false" customHeight="false" outlineLevel="0" collapsed="false">
      <c r="B255" s="24"/>
      <c r="M255" s="24"/>
    </row>
    <row r="256" customFormat="false" ht="15" hidden="false" customHeight="false" outlineLevel="0" collapsed="false">
      <c r="B256" s="24"/>
      <c r="M256" s="24"/>
    </row>
    <row r="257" customFormat="false" ht="15" hidden="false" customHeight="false" outlineLevel="0" collapsed="false">
      <c r="B257" s="24"/>
      <c r="M257" s="24"/>
    </row>
    <row r="258" customFormat="false" ht="15" hidden="false" customHeight="false" outlineLevel="0" collapsed="false">
      <c r="B258" s="24"/>
      <c r="M258" s="24"/>
    </row>
    <row r="259" customFormat="false" ht="15" hidden="false" customHeight="false" outlineLevel="0" collapsed="false">
      <c r="B259" s="24"/>
      <c r="M259" s="24"/>
    </row>
    <row r="260" customFormat="false" ht="15" hidden="false" customHeight="false" outlineLevel="0" collapsed="false">
      <c r="B260" s="24"/>
      <c r="M260" s="24"/>
    </row>
    <row r="261" customFormat="false" ht="15" hidden="false" customHeight="false" outlineLevel="0" collapsed="false">
      <c r="B261" s="24"/>
      <c r="M261" s="24"/>
    </row>
    <row r="262" customFormat="false" ht="15" hidden="false" customHeight="false" outlineLevel="0" collapsed="false">
      <c r="B262" s="24"/>
      <c r="M262" s="24"/>
    </row>
    <row r="263" customFormat="false" ht="15" hidden="false" customHeight="false" outlineLevel="0" collapsed="false">
      <c r="B263" s="24"/>
      <c r="M263" s="24"/>
    </row>
    <row r="264" customFormat="false" ht="15" hidden="false" customHeight="false" outlineLevel="0" collapsed="false">
      <c r="B264" s="24"/>
      <c r="M264" s="24"/>
    </row>
    <row r="265" customFormat="false" ht="15" hidden="false" customHeight="false" outlineLevel="0" collapsed="false">
      <c r="B265" s="24"/>
      <c r="M265" s="24"/>
    </row>
    <row r="266" customFormat="false" ht="15" hidden="false" customHeight="false" outlineLevel="0" collapsed="false">
      <c r="B266" s="24"/>
      <c r="M266" s="24"/>
    </row>
    <row r="267" customFormat="false" ht="15" hidden="false" customHeight="false" outlineLevel="0" collapsed="false">
      <c r="B267" s="24"/>
      <c r="M267" s="24"/>
    </row>
    <row r="268" customFormat="false" ht="15" hidden="false" customHeight="false" outlineLevel="0" collapsed="false">
      <c r="B268" s="24"/>
      <c r="M268" s="24"/>
    </row>
    <row r="269" customFormat="false" ht="15" hidden="false" customHeight="false" outlineLevel="0" collapsed="false">
      <c r="B269" s="24"/>
      <c r="M269" s="24"/>
    </row>
    <row r="270" customFormat="false" ht="15" hidden="false" customHeight="false" outlineLevel="0" collapsed="false">
      <c r="B270" s="24"/>
      <c r="M270" s="24"/>
    </row>
    <row r="271" customFormat="false" ht="15" hidden="false" customHeight="false" outlineLevel="0" collapsed="false">
      <c r="B271" s="24"/>
      <c r="M271" s="24"/>
    </row>
    <row r="272" customFormat="false" ht="15" hidden="false" customHeight="false" outlineLevel="0" collapsed="false">
      <c r="B272" s="24"/>
      <c r="M272" s="24"/>
    </row>
    <row r="273" customFormat="false" ht="15" hidden="false" customHeight="false" outlineLevel="0" collapsed="false">
      <c r="B273" s="24"/>
      <c r="M273" s="24"/>
    </row>
    <row r="274" customFormat="false" ht="15" hidden="false" customHeight="false" outlineLevel="0" collapsed="false">
      <c r="B274" s="24"/>
      <c r="M274" s="24"/>
    </row>
    <row r="275" customFormat="false" ht="15" hidden="false" customHeight="false" outlineLevel="0" collapsed="false">
      <c r="B275" s="24"/>
      <c r="M275" s="24"/>
    </row>
    <row r="276" customFormat="false" ht="15" hidden="false" customHeight="false" outlineLevel="0" collapsed="false">
      <c r="B276" s="24"/>
      <c r="M276" s="24"/>
    </row>
    <row r="277" customFormat="false" ht="15" hidden="false" customHeight="false" outlineLevel="0" collapsed="false">
      <c r="B277" s="24"/>
      <c r="M277" s="24"/>
    </row>
    <row r="278" customFormat="false" ht="15" hidden="false" customHeight="false" outlineLevel="0" collapsed="false">
      <c r="B278" s="24"/>
      <c r="M278" s="24"/>
    </row>
    <row r="279" customFormat="false" ht="15" hidden="false" customHeight="false" outlineLevel="0" collapsed="false">
      <c r="B279" s="24"/>
      <c r="M279" s="24"/>
    </row>
    <row r="280" customFormat="false" ht="15" hidden="false" customHeight="false" outlineLevel="0" collapsed="false">
      <c r="B280" s="24"/>
      <c r="M280" s="24"/>
    </row>
    <row r="281" customFormat="false" ht="15" hidden="false" customHeight="false" outlineLevel="0" collapsed="false">
      <c r="B281" s="24"/>
      <c r="M281" s="24"/>
    </row>
    <row r="282" customFormat="false" ht="15" hidden="false" customHeight="false" outlineLevel="0" collapsed="false">
      <c r="B282" s="24"/>
      <c r="M282" s="24"/>
    </row>
    <row r="283" customFormat="false" ht="15" hidden="false" customHeight="false" outlineLevel="0" collapsed="false">
      <c r="B283" s="24"/>
      <c r="M283" s="24"/>
    </row>
    <row r="284" customFormat="false" ht="15" hidden="false" customHeight="false" outlineLevel="0" collapsed="false">
      <c r="B284" s="24"/>
      <c r="M284" s="24"/>
    </row>
    <row r="285" customFormat="false" ht="15" hidden="false" customHeight="false" outlineLevel="0" collapsed="false">
      <c r="B285" s="24"/>
      <c r="M285" s="24"/>
    </row>
    <row r="286" customFormat="false" ht="15" hidden="false" customHeight="false" outlineLevel="0" collapsed="false">
      <c r="B286" s="24"/>
      <c r="M286" s="24"/>
    </row>
    <row r="287" customFormat="false" ht="15" hidden="false" customHeight="false" outlineLevel="0" collapsed="false">
      <c r="B287" s="24"/>
      <c r="M287" s="24"/>
    </row>
    <row r="288" customFormat="false" ht="15" hidden="false" customHeight="false" outlineLevel="0" collapsed="false">
      <c r="B288" s="24"/>
      <c r="M288" s="24"/>
    </row>
    <row r="289" customFormat="false" ht="15" hidden="false" customHeight="false" outlineLevel="0" collapsed="false">
      <c r="B289" s="24"/>
      <c r="M289" s="24"/>
    </row>
    <row r="290" customFormat="false" ht="15" hidden="false" customHeight="false" outlineLevel="0" collapsed="false">
      <c r="B290" s="24"/>
      <c r="M290" s="24"/>
    </row>
    <row r="291" customFormat="false" ht="15" hidden="false" customHeight="false" outlineLevel="0" collapsed="false">
      <c r="B291" s="24"/>
      <c r="M291" s="24"/>
    </row>
    <row r="292" customFormat="false" ht="15" hidden="false" customHeight="false" outlineLevel="0" collapsed="false">
      <c r="B292" s="24"/>
      <c r="M292" s="24"/>
    </row>
    <row r="293" customFormat="false" ht="15" hidden="false" customHeight="false" outlineLevel="0" collapsed="false">
      <c r="B293" s="24"/>
      <c r="M293" s="24"/>
    </row>
    <row r="294" customFormat="false" ht="15" hidden="false" customHeight="false" outlineLevel="0" collapsed="false">
      <c r="B294" s="24"/>
      <c r="M294" s="24"/>
    </row>
    <row r="295" customFormat="false" ht="15" hidden="false" customHeight="false" outlineLevel="0" collapsed="false">
      <c r="B295" s="24"/>
      <c r="M295" s="24"/>
    </row>
    <row r="296" customFormat="false" ht="15" hidden="false" customHeight="false" outlineLevel="0" collapsed="false">
      <c r="B296" s="24"/>
      <c r="M296" s="24"/>
    </row>
    <row r="297" customFormat="false" ht="15" hidden="false" customHeight="false" outlineLevel="0" collapsed="false">
      <c r="B297" s="24"/>
      <c r="M297" s="24"/>
    </row>
    <row r="298" customFormat="false" ht="15" hidden="false" customHeight="false" outlineLevel="0" collapsed="false">
      <c r="B298" s="24"/>
      <c r="M298" s="24"/>
    </row>
    <row r="299" customFormat="false" ht="15" hidden="false" customHeight="false" outlineLevel="0" collapsed="false">
      <c r="B299" s="24"/>
      <c r="M299" s="24"/>
    </row>
    <row r="300" customFormat="false" ht="15" hidden="false" customHeight="false" outlineLevel="0" collapsed="false">
      <c r="B300" s="24"/>
      <c r="M300" s="24"/>
    </row>
    <row r="301" customFormat="false" ht="15" hidden="false" customHeight="false" outlineLevel="0" collapsed="false">
      <c r="B301" s="24"/>
      <c r="M301" s="24"/>
    </row>
    <row r="302" customFormat="false" ht="15" hidden="false" customHeight="false" outlineLevel="0" collapsed="false">
      <c r="B302" s="24"/>
      <c r="M302" s="24"/>
    </row>
    <row r="303" customFormat="false" ht="15" hidden="false" customHeight="false" outlineLevel="0" collapsed="false">
      <c r="B303" s="24"/>
      <c r="M303" s="24"/>
    </row>
    <row r="304" customFormat="false" ht="15" hidden="false" customHeight="false" outlineLevel="0" collapsed="false">
      <c r="B304" s="24"/>
      <c r="M304" s="24"/>
    </row>
    <row r="305" customFormat="false" ht="15" hidden="false" customHeight="false" outlineLevel="0" collapsed="false">
      <c r="B305" s="24"/>
      <c r="M305" s="24"/>
    </row>
    <row r="306" customFormat="false" ht="15" hidden="false" customHeight="false" outlineLevel="0" collapsed="false">
      <c r="B306" s="24"/>
      <c r="M306" s="24"/>
    </row>
    <row r="307" customFormat="false" ht="15" hidden="false" customHeight="false" outlineLevel="0" collapsed="false">
      <c r="B307" s="24"/>
      <c r="M307" s="24"/>
    </row>
    <row r="308" customFormat="false" ht="15" hidden="false" customHeight="false" outlineLevel="0" collapsed="false">
      <c r="B308" s="24"/>
      <c r="M308" s="24"/>
    </row>
    <row r="309" customFormat="false" ht="15" hidden="false" customHeight="false" outlineLevel="0" collapsed="false">
      <c r="B309" s="24"/>
      <c r="M309" s="24"/>
    </row>
    <row r="310" customFormat="false" ht="15" hidden="false" customHeight="false" outlineLevel="0" collapsed="false">
      <c r="B310" s="24"/>
      <c r="M310" s="24"/>
    </row>
    <row r="311" customFormat="false" ht="15" hidden="false" customHeight="false" outlineLevel="0" collapsed="false">
      <c r="B311" s="24"/>
      <c r="M311" s="24"/>
    </row>
    <row r="312" customFormat="false" ht="15" hidden="false" customHeight="false" outlineLevel="0" collapsed="false">
      <c r="B312" s="24"/>
      <c r="M312" s="24"/>
    </row>
    <row r="313" customFormat="false" ht="15" hidden="false" customHeight="false" outlineLevel="0" collapsed="false">
      <c r="B313" s="24"/>
      <c r="M313" s="24"/>
    </row>
    <row r="314" customFormat="false" ht="15" hidden="false" customHeight="false" outlineLevel="0" collapsed="false">
      <c r="B314" s="24"/>
      <c r="M314" s="24"/>
    </row>
    <row r="315" customFormat="false" ht="15" hidden="false" customHeight="false" outlineLevel="0" collapsed="false">
      <c r="B315" s="24"/>
      <c r="M315" s="24"/>
    </row>
    <row r="316" customFormat="false" ht="15" hidden="false" customHeight="false" outlineLevel="0" collapsed="false">
      <c r="B316" s="24"/>
      <c r="M316" s="24"/>
    </row>
    <row r="317" customFormat="false" ht="15" hidden="false" customHeight="false" outlineLevel="0" collapsed="false">
      <c r="B317" s="24"/>
      <c r="M317" s="24"/>
    </row>
    <row r="318" customFormat="false" ht="15" hidden="false" customHeight="false" outlineLevel="0" collapsed="false">
      <c r="B318" s="24"/>
      <c r="M318" s="24"/>
    </row>
    <row r="319" customFormat="false" ht="15" hidden="false" customHeight="false" outlineLevel="0" collapsed="false">
      <c r="B319" s="24"/>
      <c r="M319" s="24"/>
    </row>
    <row r="320" customFormat="false" ht="15" hidden="false" customHeight="false" outlineLevel="0" collapsed="false">
      <c r="B320" s="24"/>
      <c r="M320" s="24"/>
    </row>
    <row r="321" customFormat="false" ht="15" hidden="false" customHeight="false" outlineLevel="0" collapsed="false">
      <c r="B321" s="24"/>
      <c r="M321" s="24"/>
    </row>
    <row r="322" customFormat="false" ht="15" hidden="false" customHeight="false" outlineLevel="0" collapsed="false">
      <c r="B322" s="24"/>
      <c r="M322" s="24"/>
    </row>
    <row r="323" customFormat="false" ht="15" hidden="false" customHeight="false" outlineLevel="0" collapsed="false">
      <c r="B323" s="24"/>
      <c r="M323" s="24"/>
    </row>
    <row r="324" customFormat="false" ht="15" hidden="false" customHeight="false" outlineLevel="0" collapsed="false">
      <c r="B324" s="24"/>
      <c r="M324" s="24"/>
    </row>
    <row r="325" customFormat="false" ht="15" hidden="false" customHeight="false" outlineLevel="0" collapsed="false">
      <c r="B325" s="24"/>
      <c r="M325" s="24"/>
    </row>
    <row r="326" customFormat="false" ht="15" hidden="false" customHeight="false" outlineLevel="0" collapsed="false">
      <c r="B326" s="24"/>
      <c r="M326" s="24"/>
    </row>
    <row r="327" customFormat="false" ht="15" hidden="false" customHeight="false" outlineLevel="0" collapsed="false">
      <c r="B327" s="24"/>
      <c r="M327" s="24"/>
    </row>
    <row r="328" customFormat="false" ht="15" hidden="false" customHeight="false" outlineLevel="0" collapsed="false">
      <c r="B328" s="24"/>
      <c r="M328" s="24"/>
    </row>
    <row r="329" customFormat="false" ht="15" hidden="false" customHeight="false" outlineLevel="0" collapsed="false">
      <c r="B329" s="24"/>
      <c r="M329" s="24"/>
    </row>
    <row r="330" customFormat="false" ht="15" hidden="false" customHeight="false" outlineLevel="0" collapsed="false">
      <c r="B330" s="24"/>
      <c r="M330" s="24"/>
    </row>
    <row r="331" customFormat="false" ht="15" hidden="false" customHeight="false" outlineLevel="0" collapsed="false">
      <c r="B331" s="24"/>
      <c r="M331" s="24"/>
    </row>
    <row r="332" customFormat="false" ht="15" hidden="false" customHeight="false" outlineLevel="0" collapsed="false">
      <c r="B332" s="24"/>
      <c r="M332" s="24"/>
    </row>
    <row r="333" customFormat="false" ht="15" hidden="false" customHeight="false" outlineLevel="0" collapsed="false">
      <c r="B333" s="24"/>
      <c r="M333" s="24"/>
    </row>
    <row r="334" customFormat="false" ht="15" hidden="false" customHeight="false" outlineLevel="0" collapsed="false">
      <c r="B334" s="24"/>
      <c r="M334" s="24"/>
    </row>
    <row r="335" customFormat="false" ht="15" hidden="false" customHeight="false" outlineLevel="0" collapsed="false">
      <c r="B335" s="24"/>
      <c r="M335" s="24"/>
    </row>
    <row r="336" customFormat="false" ht="15" hidden="false" customHeight="false" outlineLevel="0" collapsed="false">
      <c r="B336" s="24"/>
      <c r="M336" s="24"/>
    </row>
    <row r="337" customFormat="false" ht="15" hidden="false" customHeight="false" outlineLevel="0" collapsed="false">
      <c r="B337" s="24"/>
      <c r="M337" s="24"/>
    </row>
    <row r="338" customFormat="false" ht="15" hidden="false" customHeight="false" outlineLevel="0" collapsed="false">
      <c r="B338" s="24"/>
      <c r="M338" s="24"/>
    </row>
    <row r="339" customFormat="false" ht="15" hidden="false" customHeight="false" outlineLevel="0" collapsed="false">
      <c r="B339" s="24"/>
      <c r="M339" s="24"/>
    </row>
    <row r="340" customFormat="false" ht="15" hidden="false" customHeight="false" outlineLevel="0" collapsed="false">
      <c r="B340" s="24"/>
      <c r="M340" s="24"/>
    </row>
    <row r="341" customFormat="false" ht="15" hidden="false" customHeight="false" outlineLevel="0" collapsed="false">
      <c r="B341" s="24"/>
      <c r="M341" s="24"/>
    </row>
    <row r="342" customFormat="false" ht="15" hidden="false" customHeight="false" outlineLevel="0" collapsed="false">
      <c r="B342" s="24"/>
      <c r="M342" s="24"/>
    </row>
    <row r="343" customFormat="false" ht="15" hidden="false" customHeight="false" outlineLevel="0" collapsed="false">
      <c r="B343" s="24"/>
      <c r="M343" s="24"/>
    </row>
    <row r="344" customFormat="false" ht="15" hidden="false" customHeight="false" outlineLevel="0" collapsed="false">
      <c r="B344" s="24"/>
      <c r="M344" s="24"/>
    </row>
    <row r="345" customFormat="false" ht="15" hidden="false" customHeight="false" outlineLevel="0" collapsed="false">
      <c r="B345" s="24"/>
      <c r="M345" s="24"/>
    </row>
    <row r="346" customFormat="false" ht="15" hidden="false" customHeight="false" outlineLevel="0" collapsed="false">
      <c r="B346" s="24"/>
      <c r="M346" s="24"/>
    </row>
    <row r="347" customFormat="false" ht="15" hidden="false" customHeight="false" outlineLevel="0" collapsed="false">
      <c r="B347" s="24"/>
      <c r="M347" s="24"/>
    </row>
    <row r="348" customFormat="false" ht="15" hidden="false" customHeight="false" outlineLevel="0" collapsed="false">
      <c r="B348" s="24"/>
      <c r="M348" s="24"/>
    </row>
    <row r="349" customFormat="false" ht="15" hidden="false" customHeight="false" outlineLevel="0" collapsed="false">
      <c r="B349" s="24"/>
      <c r="M349" s="24"/>
    </row>
    <row r="350" customFormat="false" ht="15" hidden="false" customHeight="false" outlineLevel="0" collapsed="false">
      <c r="B350" s="24"/>
      <c r="M350" s="24"/>
    </row>
    <row r="351" customFormat="false" ht="15" hidden="false" customHeight="false" outlineLevel="0" collapsed="false">
      <c r="B351" s="24"/>
      <c r="M351" s="24"/>
    </row>
    <row r="352" customFormat="false" ht="15" hidden="false" customHeight="false" outlineLevel="0" collapsed="false">
      <c r="B352" s="24"/>
      <c r="M352" s="24"/>
    </row>
    <row r="353" customFormat="false" ht="15" hidden="false" customHeight="false" outlineLevel="0" collapsed="false">
      <c r="B353" s="24"/>
      <c r="M353" s="24"/>
    </row>
    <row r="354" customFormat="false" ht="15" hidden="false" customHeight="false" outlineLevel="0" collapsed="false">
      <c r="B354" s="24"/>
      <c r="M354" s="24"/>
    </row>
    <row r="355" customFormat="false" ht="15" hidden="false" customHeight="false" outlineLevel="0" collapsed="false">
      <c r="B355" s="24"/>
      <c r="M355" s="24"/>
    </row>
    <row r="356" customFormat="false" ht="15" hidden="false" customHeight="false" outlineLevel="0" collapsed="false">
      <c r="B356" s="24"/>
      <c r="M356" s="24"/>
    </row>
    <row r="357" customFormat="false" ht="15" hidden="false" customHeight="false" outlineLevel="0" collapsed="false">
      <c r="B357" s="24"/>
      <c r="M357" s="24"/>
    </row>
    <row r="358" customFormat="false" ht="15" hidden="false" customHeight="false" outlineLevel="0" collapsed="false">
      <c r="B358" s="24"/>
      <c r="M358" s="24"/>
    </row>
    <row r="359" customFormat="false" ht="15" hidden="false" customHeight="false" outlineLevel="0" collapsed="false">
      <c r="B359" s="24"/>
      <c r="M359" s="24"/>
    </row>
    <row r="360" customFormat="false" ht="15" hidden="false" customHeight="false" outlineLevel="0" collapsed="false">
      <c r="B360" s="24"/>
      <c r="M360" s="24"/>
    </row>
    <row r="361" customFormat="false" ht="15" hidden="false" customHeight="false" outlineLevel="0" collapsed="false">
      <c r="B361" s="24"/>
      <c r="M361" s="24"/>
    </row>
    <row r="362" customFormat="false" ht="15" hidden="false" customHeight="false" outlineLevel="0" collapsed="false">
      <c r="B362" s="24"/>
      <c r="M362" s="24"/>
    </row>
    <row r="363" customFormat="false" ht="15" hidden="false" customHeight="false" outlineLevel="0" collapsed="false">
      <c r="B363" s="24"/>
      <c r="M363" s="24"/>
    </row>
    <row r="364" customFormat="false" ht="15" hidden="false" customHeight="false" outlineLevel="0" collapsed="false">
      <c r="B364" s="24"/>
      <c r="M364" s="24"/>
    </row>
    <row r="365" customFormat="false" ht="15" hidden="false" customHeight="false" outlineLevel="0" collapsed="false">
      <c r="B365" s="24"/>
      <c r="M365" s="24"/>
    </row>
    <row r="366" customFormat="false" ht="15" hidden="false" customHeight="false" outlineLevel="0" collapsed="false">
      <c r="B366" s="24"/>
      <c r="M366" s="24"/>
    </row>
    <row r="367" customFormat="false" ht="15" hidden="false" customHeight="false" outlineLevel="0" collapsed="false">
      <c r="B367" s="24"/>
      <c r="M367" s="24"/>
    </row>
    <row r="368" customFormat="false" ht="15" hidden="false" customHeight="false" outlineLevel="0" collapsed="false">
      <c r="B368" s="24"/>
      <c r="M368" s="24"/>
    </row>
    <row r="369" customFormat="false" ht="15" hidden="false" customHeight="false" outlineLevel="0" collapsed="false">
      <c r="B369" s="24"/>
      <c r="M369" s="24"/>
    </row>
    <row r="370" customFormat="false" ht="15" hidden="false" customHeight="false" outlineLevel="0" collapsed="false">
      <c r="B370" s="24"/>
      <c r="M370" s="24"/>
    </row>
    <row r="371" customFormat="false" ht="15" hidden="false" customHeight="false" outlineLevel="0" collapsed="false">
      <c r="B371" s="24"/>
      <c r="M371" s="24"/>
    </row>
    <row r="372" customFormat="false" ht="15" hidden="false" customHeight="false" outlineLevel="0" collapsed="false">
      <c r="B372" s="24"/>
      <c r="M372" s="24"/>
    </row>
    <row r="373" customFormat="false" ht="15" hidden="false" customHeight="false" outlineLevel="0" collapsed="false">
      <c r="B373" s="24"/>
      <c r="M373" s="24"/>
    </row>
    <row r="374" customFormat="false" ht="15" hidden="false" customHeight="false" outlineLevel="0" collapsed="false">
      <c r="B374" s="24"/>
      <c r="M374" s="24"/>
    </row>
    <row r="375" customFormat="false" ht="15" hidden="false" customHeight="false" outlineLevel="0" collapsed="false">
      <c r="B375" s="24"/>
      <c r="M375" s="24"/>
    </row>
    <row r="376" customFormat="false" ht="15" hidden="false" customHeight="false" outlineLevel="0" collapsed="false">
      <c r="B376" s="24"/>
      <c r="M376" s="24"/>
    </row>
    <row r="377" customFormat="false" ht="15" hidden="false" customHeight="false" outlineLevel="0" collapsed="false">
      <c r="B377" s="24"/>
      <c r="M377" s="24"/>
    </row>
    <row r="378" customFormat="false" ht="15" hidden="false" customHeight="false" outlineLevel="0" collapsed="false">
      <c r="B378" s="24"/>
      <c r="M378" s="24"/>
    </row>
    <row r="379" customFormat="false" ht="15" hidden="false" customHeight="false" outlineLevel="0" collapsed="false">
      <c r="B379" s="24"/>
      <c r="M379" s="24"/>
    </row>
    <row r="380" customFormat="false" ht="15" hidden="false" customHeight="false" outlineLevel="0" collapsed="false">
      <c r="B380" s="24"/>
      <c r="M380" s="24"/>
    </row>
    <row r="381" customFormat="false" ht="15" hidden="false" customHeight="false" outlineLevel="0" collapsed="false">
      <c r="B381" s="24"/>
      <c r="M381" s="24"/>
    </row>
    <row r="382" customFormat="false" ht="15" hidden="false" customHeight="false" outlineLevel="0" collapsed="false">
      <c r="B382" s="24"/>
      <c r="M382" s="24"/>
    </row>
    <row r="383" customFormat="false" ht="15" hidden="false" customHeight="false" outlineLevel="0" collapsed="false">
      <c r="B383" s="24"/>
      <c r="M383" s="24"/>
    </row>
    <row r="384" customFormat="false" ht="15" hidden="false" customHeight="false" outlineLevel="0" collapsed="false">
      <c r="B384" s="24"/>
      <c r="M384" s="24"/>
    </row>
    <row r="385" customFormat="false" ht="15" hidden="false" customHeight="false" outlineLevel="0" collapsed="false">
      <c r="B385" s="24"/>
      <c r="M385" s="24"/>
    </row>
    <row r="386" customFormat="false" ht="15" hidden="false" customHeight="false" outlineLevel="0" collapsed="false">
      <c r="B386" s="24"/>
      <c r="M386" s="24"/>
    </row>
    <row r="387" customFormat="false" ht="15" hidden="false" customHeight="false" outlineLevel="0" collapsed="false">
      <c r="B387" s="24"/>
      <c r="M387" s="24"/>
    </row>
    <row r="388" customFormat="false" ht="15" hidden="false" customHeight="false" outlineLevel="0" collapsed="false">
      <c r="B388" s="24"/>
      <c r="M388" s="24"/>
    </row>
    <row r="389" customFormat="false" ht="15" hidden="false" customHeight="false" outlineLevel="0" collapsed="false">
      <c r="B389" s="24"/>
      <c r="M389" s="24"/>
    </row>
    <row r="390" customFormat="false" ht="15" hidden="false" customHeight="false" outlineLevel="0" collapsed="false">
      <c r="B390" s="24"/>
      <c r="M390" s="24"/>
    </row>
    <row r="391" customFormat="false" ht="15" hidden="false" customHeight="false" outlineLevel="0" collapsed="false">
      <c r="B391" s="24"/>
      <c r="M391" s="24"/>
    </row>
    <row r="392" customFormat="false" ht="15" hidden="false" customHeight="false" outlineLevel="0" collapsed="false">
      <c r="B392" s="24"/>
      <c r="M392" s="24"/>
    </row>
    <row r="393" customFormat="false" ht="15" hidden="false" customHeight="false" outlineLevel="0" collapsed="false">
      <c r="B393" s="24"/>
      <c r="M393" s="24"/>
    </row>
    <row r="394" customFormat="false" ht="15" hidden="false" customHeight="false" outlineLevel="0" collapsed="false">
      <c r="B394" s="24"/>
      <c r="M394" s="24"/>
    </row>
    <row r="395" customFormat="false" ht="15" hidden="false" customHeight="false" outlineLevel="0" collapsed="false">
      <c r="B395" s="24"/>
      <c r="M395" s="24"/>
    </row>
    <row r="396" customFormat="false" ht="15" hidden="false" customHeight="false" outlineLevel="0" collapsed="false">
      <c r="B396" s="24"/>
      <c r="M396" s="24"/>
    </row>
    <row r="397" customFormat="false" ht="15" hidden="false" customHeight="false" outlineLevel="0" collapsed="false">
      <c r="B397" s="24"/>
      <c r="M397" s="24"/>
    </row>
    <row r="398" customFormat="false" ht="15" hidden="false" customHeight="false" outlineLevel="0" collapsed="false">
      <c r="B398" s="24"/>
      <c r="M398" s="24"/>
    </row>
    <row r="399" customFormat="false" ht="15" hidden="false" customHeight="false" outlineLevel="0" collapsed="false">
      <c r="B399" s="24"/>
      <c r="M399" s="24"/>
    </row>
    <row r="400" customFormat="false" ht="15" hidden="false" customHeight="false" outlineLevel="0" collapsed="false">
      <c r="B400" s="24"/>
      <c r="M400" s="24"/>
    </row>
    <row r="401" customFormat="false" ht="15" hidden="false" customHeight="false" outlineLevel="0" collapsed="false">
      <c r="B401" s="24"/>
      <c r="M401" s="24"/>
    </row>
    <row r="402" customFormat="false" ht="15" hidden="false" customHeight="false" outlineLevel="0" collapsed="false">
      <c r="B402" s="24"/>
      <c r="M402" s="24"/>
    </row>
    <row r="403" customFormat="false" ht="15" hidden="false" customHeight="false" outlineLevel="0" collapsed="false">
      <c r="B403" s="24"/>
      <c r="M403" s="24"/>
    </row>
    <row r="404" customFormat="false" ht="15" hidden="false" customHeight="false" outlineLevel="0" collapsed="false">
      <c r="B404" s="24"/>
      <c r="M404" s="24"/>
    </row>
    <row r="405" customFormat="false" ht="15" hidden="false" customHeight="false" outlineLevel="0" collapsed="false">
      <c r="B405" s="24"/>
      <c r="M405" s="24"/>
    </row>
    <row r="406" customFormat="false" ht="15" hidden="false" customHeight="false" outlineLevel="0" collapsed="false">
      <c r="B406" s="24"/>
      <c r="M406" s="24"/>
    </row>
    <row r="407" customFormat="false" ht="15" hidden="false" customHeight="false" outlineLevel="0" collapsed="false">
      <c r="B407" s="24"/>
      <c r="M407" s="24"/>
    </row>
    <row r="408" customFormat="false" ht="15" hidden="false" customHeight="false" outlineLevel="0" collapsed="false">
      <c r="B408" s="24"/>
      <c r="M408" s="24"/>
    </row>
    <row r="409" customFormat="false" ht="15" hidden="false" customHeight="false" outlineLevel="0" collapsed="false">
      <c r="B409" s="24"/>
      <c r="M409" s="24"/>
    </row>
    <row r="410" customFormat="false" ht="15" hidden="false" customHeight="false" outlineLevel="0" collapsed="false">
      <c r="B410" s="24"/>
      <c r="M410" s="24"/>
    </row>
    <row r="411" customFormat="false" ht="15" hidden="false" customHeight="false" outlineLevel="0" collapsed="false">
      <c r="B411" s="24"/>
      <c r="M411" s="24"/>
    </row>
    <row r="412" customFormat="false" ht="15" hidden="false" customHeight="false" outlineLevel="0" collapsed="false">
      <c r="B412" s="24"/>
      <c r="M412" s="24"/>
    </row>
    <row r="413" customFormat="false" ht="15" hidden="false" customHeight="false" outlineLevel="0" collapsed="false">
      <c r="B413" s="24"/>
      <c r="M413" s="24"/>
    </row>
    <row r="414" customFormat="false" ht="15" hidden="false" customHeight="false" outlineLevel="0" collapsed="false">
      <c r="B414" s="24"/>
      <c r="M414" s="24"/>
    </row>
    <row r="415" customFormat="false" ht="15" hidden="false" customHeight="false" outlineLevel="0" collapsed="false">
      <c r="B415" s="24"/>
      <c r="M415" s="24"/>
    </row>
    <row r="416" customFormat="false" ht="15" hidden="false" customHeight="false" outlineLevel="0" collapsed="false">
      <c r="B416" s="24"/>
      <c r="M416" s="24"/>
    </row>
    <row r="417" customFormat="false" ht="15" hidden="false" customHeight="false" outlineLevel="0" collapsed="false">
      <c r="B417" s="24"/>
      <c r="M417" s="24"/>
    </row>
    <row r="418" customFormat="false" ht="15" hidden="false" customHeight="false" outlineLevel="0" collapsed="false">
      <c r="B418" s="24"/>
      <c r="M418" s="24"/>
    </row>
    <row r="419" customFormat="false" ht="15" hidden="false" customHeight="false" outlineLevel="0" collapsed="false">
      <c r="B419" s="24"/>
      <c r="M419" s="24"/>
    </row>
    <row r="420" customFormat="false" ht="15" hidden="false" customHeight="false" outlineLevel="0" collapsed="false">
      <c r="B420" s="24"/>
      <c r="M420" s="24"/>
    </row>
    <row r="421" customFormat="false" ht="15" hidden="false" customHeight="false" outlineLevel="0" collapsed="false">
      <c r="B421" s="24"/>
      <c r="M421" s="24"/>
    </row>
    <row r="422" customFormat="false" ht="15" hidden="false" customHeight="false" outlineLevel="0" collapsed="false">
      <c r="B422" s="24"/>
      <c r="M422" s="24"/>
    </row>
    <row r="423" customFormat="false" ht="15" hidden="false" customHeight="false" outlineLevel="0" collapsed="false">
      <c r="B423" s="24"/>
      <c r="M423" s="24"/>
    </row>
    <row r="424" customFormat="false" ht="15" hidden="false" customHeight="false" outlineLevel="0" collapsed="false">
      <c r="B424" s="24"/>
      <c r="M424" s="24"/>
    </row>
    <row r="425" customFormat="false" ht="15" hidden="false" customHeight="false" outlineLevel="0" collapsed="false">
      <c r="B425" s="24"/>
      <c r="M425" s="24"/>
    </row>
    <row r="426" customFormat="false" ht="15" hidden="false" customHeight="false" outlineLevel="0" collapsed="false">
      <c r="B426" s="24"/>
      <c r="M426" s="24"/>
    </row>
    <row r="427" customFormat="false" ht="15" hidden="false" customHeight="false" outlineLevel="0" collapsed="false">
      <c r="B427" s="24"/>
      <c r="M427" s="24"/>
    </row>
    <row r="428" customFormat="false" ht="15" hidden="false" customHeight="false" outlineLevel="0" collapsed="false">
      <c r="B428" s="24"/>
      <c r="M428" s="24"/>
    </row>
    <row r="429" customFormat="false" ht="15" hidden="false" customHeight="false" outlineLevel="0" collapsed="false">
      <c r="B429" s="24"/>
      <c r="M429" s="24"/>
    </row>
    <row r="430" customFormat="false" ht="15" hidden="false" customHeight="false" outlineLevel="0" collapsed="false">
      <c r="B430" s="24"/>
      <c r="M430" s="24"/>
    </row>
    <row r="431" customFormat="false" ht="15" hidden="false" customHeight="false" outlineLevel="0" collapsed="false">
      <c r="B431" s="24"/>
      <c r="M431" s="24"/>
    </row>
    <row r="432" customFormat="false" ht="15" hidden="false" customHeight="false" outlineLevel="0" collapsed="false">
      <c r="B432" s="24"/>
      <c r="M432" s="24"/>
    </row>
    <row r="433" customFormat="false" ht="15" hidden="false" customHeight="false" outlineLevel="0" collapsed="false">
      <c r="B433" s="24"/>
      <c r="M433" s="24"/>
    </row>
    <row r="434" customFormat="false" ht="15" hidden="false" customHeight="false" outlineLevel="0" collapsed="false">
      <c r="B434" s="24"/>
      <c r="M434" s="24"/>
    </row>
    <row r="435" customFormat="false" ht="15" hidden="false" customHeight="false" outlineLevel="0" collapsed="false">
      <c r="B435" s="24"/>
      <c r="M435" s="24"/>
    </row>
    <row r="436" customFormat="false" ht="15" hidden="false" customHeight="false" outlineLevel="0" collapsed="false">
      <c r="B436" s="24"/>
      <c r="M436" s="24"/>
    </row>
    <row r="437" customFormat="false" ht="15" hidden="false" customHeight="false" outlineLevel="0" collapsed="false">
      <c r="B437" s="24"/>
      <c r="M437" s="24"/>
    </row>
    <row r="438" customFormat="false" ht="15" hidden="false" customHeight="false" outlineLevel="0" collapsed="false">
      <c r="B438" s="24"/>
      <c r="M438" s="24"/>
    </row>
    <row r="439" customFormat="false" ht="15" hidden="false" customHeight="false" outlineLevel="0" collapsed="false">
      <c r="B439" s="24"/>
      <c r="M439" s="24"/>
    </row>
    <row r="440" customFormat="false" ht="15" hidden="false" customHeight="false" outlineLevel="0" collapsed="false">
      <c r="B440" s="24"/>
      <c r="M440" s="24"/>
    </row>
    <row r="441" customFormat="false" ht="15" hidden="false" customHeight="false" outlineLevel="0" collapsed="false">
      <c r="B441" s="24"/>
      <c r="M441" s="24"/>
    </row>
    <row r="442" customFormat="false" ht="15" hidden="false" customHeight="false" outlineLevel="0" collapsed="false">
      <c r="B442" s="24"/>
      <c r="M442" s="24"/>
    </row>
    <row r="443" customFormat="false" ht="15" hidden="false" customHeight="false" outlineLevel="0" collapsed="false">
      <c r="B443" s="24"/>
      <c r="M443" s="24"/>
    </row>
    <row r="444" customFormat="false" ht="15" hidden="false" customHeight="false" outlineLevel="0" collapsed="false">
      <c r="B444" s="24"/>
      <c r="M444" s="24"/>
    </row>
    <row r="445" customFormat="false" ht="15" hidden="false" customHeight="false" outlineLevel="0" collapsed="false">
      <c r="B445" s="24"/>
      <c r="M445" s="24"/>
    </row>
    <row r="446" customFormat="false" ht="15" hidden="false" customHeight="false" outlineLevel="0" collapsed="false">
      <c r="B446" s="24"/>
      <c r="M446" s="24"/>
    </row>
    <row r="447" customFormat="false" ht="15" hidden="false" customHeight="false" outlineLevel="0" collapsed="false">
      <c r="B447" s="24"/>
      <c r="M447" s="24"/>
    </row>
    <row r="448" customFormat="false" ht="15" hidden="false" customHeight="false" outlineLevel="0" collapsed="false">
      <c r="B448" s="24"/>
      <c r="M448" s="24"/>
    </row>
    <row r="449" customFormat="false" ht="15" hidden="false" customHeight="false" outlineLevel="0" collapsed="false">
      <c r="B449" s="24"/>
      <c r="M449" s="24"/>
    </row>
    <row r="450" customFormat="false" ht="15" hidden="false" customHeight="false" outlineLevel="0" collapsed="false">
      <c r="B450" s="24"/>
      <c r="M450" s="24"/>
    </row>
    <row r="451" customFormat="false" ht="15" hidden="false" customHeight="false" outlineLevel="0" collapsed="false">
      <c r="B451" s="24"/>
      <c r="M451" s="24"/>
    </row>
    <row r="452" customFormat="false" ht="15" hidden="false" customHeight="false" outlineLevel="0" collapsed="false">
      <c r="B452" s="24"/>
      <c r="M452" s="24"/>
    </row>
    <row r="453" customFormat="false" ht="15" hidden="false" customHeight="false" outlineLevel="0" collapsed="false">
      <c r="B453" s="24"/>
      <c r="M453" s="24"/>
    </row>
    <row r="454" customFormat="false" ht="15" hidden="false" customHeight="false" outlineLevel="0" collapsed="false">
      <c r="B454" s="24"/>
      <c r="M454" s="24"/>
    </row>
    <row r="455" customFormat="false" ht="15" hidden="false" customHeight="false" outlineLevel="0" collapsed="false">
      <c r="B455" s="24"/>
      <c r="M455" s="24"/>
    </row>
    <row r="456" customFormat="false" ht="15" hidden="false" customHeight="false" outlineLevel="0" collapsed="false">
      <c r="B456" s="24"/>
      <c r="M456" s="24"/>
    </row>
    <row r="457" customFormat="false" ht="15" hidden="false" customHeight="false" outlineLevel="0" collapsed="false">
      <c r="B457" s="24"/>
      <c r="M457" s="24"/>
    </row>
    <row r="458" customFormat="false" ht="15" hidden="false" customHeight="false" outlineLevel="0" collapsed="false">
      <c r="B458" s="24"/>
      <c r="M458" s="24"/>
    </row>
    <row r="459" customFormat="false" ht="15" hidden="false" customHeight="false" outlineLevel="0" collapsed="false">
      <c r="B459" s="24"/>
      <c r="M459" s="24"/>
    </row>
    <row r="460" customFormat="false" ht="15" hidden="false" customHeight="false" outlineLevel="0" collapsed="false">
      <c r="B460" s="24"/>
      <c r="M460" s="24"/>
    </row>
    <row r="461" customFormat="false" ht="15" hidden="false" customHeight="false" outlineLevel="0" collapsed="false">
      <c r="B461" s="24"/>
      <c r="M461" s="24"/>
    </row>
    <row r="462" customFormat="false" ht="15" hidden="false" customHeight="false" outlineLevel="0" collapsed="false">
      <c r="B462" s="24"/>
      <c r="M462" s="24"/>
    </row>
    <row r="463" customFormat="false" ht="15" hidden="false" customHeight="false" outlineLevel="0" collapsed="false">
      <c r="B463" s="24"/>
      <c r="M463" s="24"/>
    </row>
    <row r="464" customFormat="false" ht="15" hidden="false" customHeight="false" outlineLevel="0" collapsed="false">
      <c r="B464" s="24"/>
      <c r="M464" s="24"/>
    </row>
    <row r="465" customFormat="false" ht="15" hidden="false" customHeight="false" outlineLevel="0" collapsed="false">
      <c r="B465" s="24"/>
      <c r="M465" s="24"/>
    </row>
    <row r="466" customFormat="false" ht="15" hidden="false" customHeight="false" outlineLevel="0" collapsed="false">
      <c r="B466" s="24"/>
      <c r="M466" s="24"/>
    </row>
    <row r="467" customFormat="false" ht="15" hidden="false" customHeight="false" outlineLevel="0" collapsed="false">
      <c r="B467" s="24"/>
      <c r="M467" s="24"/>
    </row>
    <row r="468" customFormat="false" ht="15" hidden="false" customHeight="false" outlineLevel="0" collapsed="false">
      <c r="B468" s="24"/>
      <c r="M468" s="24"/>
    </row>
    <row r="469" customFormat="false" ht="15" hidden="false" customHeight="false" outlineLevel="0" collapsed="false">
      <c r="B469" s="24"/>
      <c r="M469" s="24"/>
    </row>
    <row r="470" customFormat="false" ht="15" hidden="false" customHeight="false" outlineLevel="0" collapsed="false">
      <c r="B470" s="24"/>
      <c r="M470" s="24"/>
    </row>
    <row r="471" customFormat="false" ht="15" hidden="false" customHeight="false" outlineLevel="0" collapsed="false">
      <c r="B471" s="24"/>
      <c r="M471" s="24"/>
    </row>
    <row r="472" customFormat="false" ht="15" hidden="false" customHeight="false" outlineLevel="0" collapsed="false">
      <c r="B472" s="24"/>
      <c r="M472" s="24"/>
    </row>
    <row r="473" customFormat="false" ht="15" hidden="false" customHeight="false" outlineLevel="0" collapsed="false">
      <c r="B473" s="24"/>
      <c r="M473" s="24"/>
    </row>
    <row r="474" customFormat="false" ht="15" hidden="false" customHeight="false" outlineLevel="0" collapsed="false">
      <c r="B474" s="24"/>
      <c r="M474" s="24"/>
    </row>
    <row r="475" customFormat="false" ht="15" hidden="false" customHeight="false" outlineLevel="0" collapsed="false">
      <c r="B475" s="24"/>
      <c r="M475" s="24"/>
    </row>
    <row r="476" customFormat="false" ht="15" hidden="false" customHeight="false" outlineLevel="0" collapsed="false">
      <c r="B476" s="24"/>
      <c r="M476" s="24"/>
    </row>
    <row r="477" customFormat="false" ht="15" hidden="false" customHeight="false" outlineLevel="0" collapsed="false">
      <c r="B477" s="24"/>
      <c r="M477" s="24"/>
    </row>
    <row r="478" customFormat="false" ht="15" hidden="false" customHeight="false" outlineLevel="0" collapsed="false">
      <c r="B478" s="24"/>
      <c r="M478" s="24"/>
    </row>
    <row r="479" customFormat="false" ht="15" hidden="false" customHeight="false" outlineLevel="0" collapsed="false">
      <c r="B479" s="24"/>
      <c r="M479" s="24"/>
    </row>
    <row r="480" customFormat="false" ht="15" hidden="false" customHeight="false" outlineLevel="0" collapsed="false">
      <c r="B480" s="24"/>
      <c r="M480" s="24"/>
    </row>
    <row r="481" customFormat="false" ht="15" hidden="false" customHeight="false" outlineLevel="0" collapsed="false">
      <c r="B481" s="24"/>
      <c r="M481" s="24"/>
    </row>
    <row r="482" customFormat="false" ht="15" hidden="false" customHeight="false" outlineLevel="0" collapsed="false">
      <c r="B482" s="24"/>
      <c r="M482" s="24"/>
    </row>
    <row r="483" customFormat="false" ht="15" hidden="false" customHeight="false" outlineLevel="0" collapsed="false">
      <c r="B483" s="24"/>
      <c r="M483" s="24"/>
    </row>
    <row r="484" customFormat="false" ht="15" hidden="false" customHeight="false" outlineLevel="0" collapsed="false">
      <c r="B484" s="24"/>
      <c r="M484" s="24"/>
    </row>
    <row r="485" customFormat="false" ht="15" hidden="false" customHeight="false" outlineLevel="0" collapsed="false">
      <c r="B485" s="24"/>
      <c r="M485" s="24"/>
    </row>
    <row r="486" customFormat="false" ht="15" hidden="false" customHeight="false" outlineLevel="0" collapsed="false">
      <c r="B486" s="24"/>
      <c r="M486" s="24"/>
    </row>
    <row r="487" customFormat="false" ht="15" hidden="false" customHeight="false" outlineLevel="0" collapsed="false">
      <c r="B487" s="24"/>
      <c r="M487" s="24"/>
    </row>
    <row r="488" customFormat="false" ht="15" hidden="false" customHeight="false" outlineLevel="0" collapsed="false">
      <c r="B488" s="24"/>
      <c r="M488" s="24"/>
    </row>
    <row r="489" customFormat="false" ht="15" hidden="false" customHeight="false" outlineLevel="0" collapsed="false">
      <c r="B489" s="24"/>
      <c r="M489" s="24"/>
    </row>
    <row r="490" customFormat="false" ht="15" hidden="false" customHeight="false" outlineLevel="0" collapsed="false">
      <c r="B490" s="24"/>
      <c r="M490" s="24"/>
    </row>
    <row r="491" customFormat="false" ht="15" hidden="false" customHeight="false" outlineLevel="0" collapsed="false">
      <c r="B491" s="24"/>
      <c r="M491" s="24"/>
    </row>
    <row r="492" customFormat="false" ht="15" hidden="false" customHeight="false" outlineLevel="0" collapsed="false">
      <c r="B492" s="24"/>
      <c r="M492" s="24"/>
    </row>
    <row r="493" customFormat="false" ht="15" hidden="false" customHeight="false" outlineLevel="0" collapsed="false">
      <c r="B493" s="24"/>
      <c r="M493" s="24"/>
    </row>
    <row r="494" customFormat="false" ht="15" hidden="false" customHeight="false" outlineLevel="0" collapsed="false">
      <c r="B494" s="24"/>
      <c r="M494" s="24"/>
    </row>
    <row r="495" customFormat="false" ht="15" hidden="false" customHeight="false" outlineLevel="0" collapsed="false">
      <c r="B495" s="24"/>
      <c r="M495" s="24"/>
    </row>
    <row r="496" customFormat="false" ht="15" hidden="false" customHeight="false" outlineLevel="0" collapsed="false">
      <c r="B496" s="24"/>
      <c r="M496" s="24"/>
    </row>
    <row r="497" customFormat="false" ht="15" hidden="false" customHeight="false" outlineLevel="0" collapsed="false">
      <c r="B497" s="24"/>
      <c r="M497" s="24"/>
    </row>
    <row r="498" customFormat="false" ht="15" hidden="false" customHeight="false" outlineLevel="0" collapsed="false">
      <c r="B498" s="24"/>
      <c r="M498" s="24"/>
    </row>
    <row r="499" customFormat="false" ht="15" hidden="false" customHeight="false" outlineLevel="0" collapsed="false">
      <c r="B499" s="24"/>
      <c r="M499" s="24"/>
    </row>
    <row r="500" customFormat="false" ht="15" hidden="false" customHeight="false" outlineLevel="0" collapsed="false">
      <c r="B500" s="24"/>
      <c r="M500" s="24"/>
    </row>
    <row r="501" customFormat="false" ht="15" hidden="false" customHeight="false" outlineLevel="0" collapsed="false">
      <c r="B501" s="24"/>
      <c r="M501" s="24"/>
    </row>
    <row r="502" customFormat="false" ht="15" hidden="false" customHeight="false" outlineLevel="0" collapsed="false">
      <c r="B502" s="24"/>
      <c r="M502" s="24"/>
    </row>
    <row r="503" customFormat="false" ht="15" hidden="false" customHeight="false" outlineLevel="0" collapsed="false">
      <c r="B503" s="24"/>
      <c r="M503" s="24"/>
    </row>
    <row r="504" customFormat="false" ht="15" hidden="false" customHeight="false" outlineLevel="0" collapsed="false">
      <c r="B504" s="24"/>
      <c r="M504" s="24"/>
    </row>
    <row r="505" customFormat="false" ht="15" hidden="false" customHeight="false" outlineLevel="0" collapsed="false">
      <c r="B505" s="24"/>
      <c r="M505" s="24"/>
    </row>
    <row r="506" customFormat="false" ht="15" hidden="false" customHeight="false" outlineLevel="0" collapsed="false">
      <c r="B506" s="24"/>
      <c r="M506" s="24"/>
    </row>
    <row r="507" customFormat="false" ht="15" hidden="false" customHeight="false" outlineLevel="0" collapsed="false">
      <c r="B507" s="24"/>
      <c r="M507" s="24"/>
    </row>
    <row r="508" customFormat="false" ht="15" hidden="false" customHeight="false" outlineLevel="0" collapsed="false">
      <c r="B508" s="24"/>
      <c r="M508" s="24"/>
    </row>
    <row r="509" customFormat="false" ht="15" hidden="false" customHeight="false" outlineLevel="0" collapsed="false">
      <c r="B509" s="24"/>
      <c r="M509" s="24"/>
    </row>
    <row r="510" customFormat="false" ht="15" hidden="false" customHeight="false" outlineLevel="0" collapsed="false">
      <c r="B510" s="24"/>
      <c r="M510" s="24"/>
    </row>
    <row r="511" customFormat="false" ht="15" hidden="false" customHeight="false" outlineLevel="0" collapsed="false">
      <c r="B511" s="24"/>
      <c r="M511" s="24"/>
    </row>
    <row r="512" customFormat="false" ht="15" hidden="false" customHeight="false" outlineLevel="0" collapsed="false">
      <c r="B512" s="24"/>
      <c r="M512" s="24"/>
    </row>
    <row r="513" customFormat="false" ht="15" hidden="false" customHeight="false" outlineLevel="0" collapsed="false">
      <c r="B513" s="24"/>
      <c r="M513" s="24"/>
    </row>
    <row r="514" customFormat="false" ht="15" hidden="false" customHeight="false" outlineLevel="0" collapsed="false">
      <c r="B514" s="24"/>
      <c r="M514" s="24"/>
    </row>
    <row r="515" customFormat="false" ht="15" hidden="false" customHeight="false" outlineLevel="0" collapsed="false">
      <c r="B515" s="24"/>
      <c r="M515" s="24"/>
    </row>
    <row r="516" customFormat="false" ht="15" hidden="false" customHeight="false" outlineLevel="0" collapsed="false">
      <c r="B516" s="24"/>
      <c r="M516" s="24"/>
    </row>
    <row r="517" customFormat="false" ht="15" hidden="false" customHeight="false" outlineLevel="0" collapsed="false">
      <c r="B517" s="24"/>
      <c r="M517" s="24"/>
    </row>
    <row r="518" customFormat="false" ht="15" hidden="false" customHeight="false" outlineLevel="0" collapsed="false">
      <c r="B518" s="24"/>
      <c r="M518" s="24"/>
    </row>
    <row r="519" customFormat="false" ht="15" hidden="false" customHeight="false" outlineLevel="0" collapsed="false">
      <c r="B519" s="24"/>
      <c r="M519" s="24"/>
    </row>
    <row r="520" customFormat="false" ht="15" hidden="false" customHeight="false" outlineLevel="0" collapsed="false">
      <c r="B520" s="24"/>
      <c r="M520" s="24"/>
    </row>
    <row r="521" customFormat="false" ht="15" hidden="false" customHeight="false" outlineLevel="0" collapsed="false">
      <c r="B521" s="24"/>
      <c r="M521" s="24"/>
    </row>
    <row r="522" customFormat="false" ht="15" hidden="false" customHeight="false" outlineLevel="0" collapsed="false">
      <c r="B522" s="24"/>
      <c r="M522" s="24"/>
    </row>
    <row r="523" customFormat="false" ht="15" hidden="false" customHeight="false" outlineLevel="0" collapsed="false">
      <c r="B523" s="24"/>
      <c r="M523" s="24"/>
    </row>
    <row r="524" customFormat="false" ht="15" hidden="false" customHeight="false" outlineLevel="0" collapsed="false">
      <c r="B524" s="24"/>
      <c r="M524" s="24"/>
    </row>
    <row r="525" customFormat="false" ht="15" hidden="false" customHeight="false" outlineLevel="0" collapsed="false">
      <c r="B525" s="24"/>
      <c r="M525" s="24"/>
    </row>
    <row r="526" customFormat="false" ht="15" hidden="false" customHeight="false" outlineLevel="0" collapsed="false">
      <c r="B526" s="24"/>
      <c r="M526" s="24"/>
    </row>
    <row r="527" customFormat="false" ht="15" hidden="false" customHeight="false" outlineLevel="0" collapsed="false">
      <c r="B527" s="24"/>
      <c r="M527" s="24"/>
    </row>
    <row r="528" customFormat="false" ht="15" hidden="false" customHeight="false" outlineLevel="0" collapsed="false">
      <c r="B528" s="24"/>
      <c r="M528" s="24"/>
    </row>
    <row r="529" customFormat="false" ht="15" hidden="false" customHeight="false" outlineLevel="0" collapsed="false">
      <c r="B529" s="24"/>
      <c r="M529" s="24"/>
    </row>
    <row r="530" customFormat="false" ht="15" hidden="false" customHeight="false" outlineLevel="0" collapsed="false">
      <c r="B530" s="24"/>
      <c r="M530" s="24"/>
    </row>
    <row r="531" customFormat="false" ht="15" hidden="false" customHeight="false" outlineLevel="0" collapsed="false">
      <c r="B531" s="24"/>
      <c r="M531" s="24"/>
    </row>
    <row r="532" customFormat="false" ht="15" hidden="false" customHeight="false" outlineLevel="0" collapsed="false">
      <c r="B532" s="24"/>
      <c r="M532" s="24"/>
    </row>
    <row r="533" customFormat="false" ht="15" hidden="false" customHeight="false" outlineLevel="0" collapsed="false">
      <c r="B533" s="24"/>
      <c r="M533" s="24"/>
    </row>
    <row r="534" customFormat="false" ht="15" hidden="false" customHeight="false" outlineLevel="0" collapsed="false">
      <c r="B534" s="24"/>
      <c r="M534" s="24"/>
    </row>
    <row r="535" customFormat="false" ht="15" hidden="false" customHeight="false" outlineLevel="0" collapsed="false">
      <c r="B535" s="24"/>
      <c r="M535" s="24"/>
    </row>
    <row r="536" customFormat="false" ht="15" hidden="false" customHeight="false" outlineLevel="0" collapsed="false">
      <c r="B536" s="24"/>
      <c r="M536" s="24"/>
    </row>
    <row r="537" customFormat="false" ht="15" hidden="false" customHeight="false" outlineLevel="0" collapsed="false">
      <c r="B537" s="24"/>
      <c r="M537" s="24"/>
    </row>
    <row r="538" customFormat="false" ht="15" hidden="false" customHeight="false" outlineLevel="0" collapsed="false">
      <c r="B538" s="24"/>
      <c r="M538" s="24"/>
    </row>
    <row r="539" customFormat="false" ht="15" hidden="false" customHeight="false" outlineLevel="0" collapsed="false">
      <c r="B539" s="24"/>
      <c r="M539" s="24"/>
    </row>
    <row r="540" customFormat="false" ht="15" hidden="false" customHeight="false" outlineLevel="0" collapsed="false">
      <c r="B540" s="24"/>
      <c r="M540" s="24"/>
    </row>
    <row r="541" customFormat="false" ht="15" hidden="false" customHeight="false" outlineLevel="0" collapsed="false">
      <c r="B541" s="24"/>
      <c r="M541" s="24"/>
    </row>
    <row r="542" customFormat="false" ht="15" hidden="false" customHeight="false" outlineLevel="0" collapsed="false">
      <c r="B542" s="24"/>
      <c r="M542" s="24"/>
    </row>
    <row r="543" customFormat="false" ht="15" hidden="false" customHeight="false" outlineLevel="0" collapsed="false">
      <c r="B543" s="24"/>
      <c r="M543" s="24"/>
    </row>
    <row r="544" customFormat="false" ht="15" hidden="false" customHeight="false" outlineLevel="0" collapsed="false">
      <c r="B544" s="24"/>
      <c r="M544" s="24"/>
    </row>
    <row r="545" customFormat="false" ht="15" hidden="false" customHeight="false" outlineLevel="0" collapsed="false">
      <c r="B545" s="24"/>
      <c r="M545" s="24"/>
    </row>
    <row r="546" customFormat="false" ht="15" hidden="false" customHeight="false" outlineLevel="0" collapsed="false">
      <c r="B546" s="24"/>
      <c r="M546" s="24"/>
    </row>
    <row r="547" customFormat="false" ht="15" hidden="false" customHeight="false" outlineLevel="0" collapsed="false">
      <c r="B547" s="24"/>
      <c r="M547" s="24"/>
    </row>
    <row r="548" customFormat="false" ht="15" hidden="false" customHeight="false" outlineLevel="0" collapsed="false">
      <c r="B548" s="24"/>
      <c r="M548" s="24"/>
    </row>
    <row r="549" customFormat="false" ht="15" hidden="false" customHeight="false" outlineLevel="0" collapsed="false">
      <c r="B549" s="24"/>
      <c r="M549" s="24"/>
    </row>
    <row r="550" customFormat="false" ht="15" hidden="false" customHeight="false" outlineLevel="0" collapsed="false">
      <c r="B550" s="24"/>
      <c r="M550" s="24"/>
    </row>
    <row r="551" customFormat="false" ht="15" hidden="false" customHeight="false" outlineLevel="0" collapsed="false">
      <c r="B551" s="24"/>
      <c r="M551" s="24"/>
    </row>
    <row r="552" customFormat="false" ht="15" hidden="false" customHeight="false" outlineLevel="0" collapsed="false">
      <c r="B552" s="24"/>
      <c r="M552" s="24"/>
    </row>
    <row r="553" customFormat="false" ht="15" hidden="false" customHeight="false" outlineLevel="0" collapsed="false">
      <c r="B553" s="24"/>
      <c r="M553" s="24"/>
    </row>
    <row r="554" customFormat="false" ht="15" hidden="false" customHeight="false" outlineLevel="0" collapsed="false">
      <c r="B554" s="24"/>
      <c r="M554" s="24"/>
    </row>
    <row r="555" customFormat="false" ht="15" hidden="false" customHeight="false" outlineLevel="0" collapsed="false">
      <c r="B555" s="24"/>
      <c r="M555" s="24"/>
    </row>
    <row r="556" customFormat="false" ht="15" hidden="false" customHeight="false" outlineLevel="0" collapsed="false">
      <c r="B556" s="24"/>
      <c r="M556" s="24"/>
    </row>
    <row r="557" customFormat="false" ht="15" hidden="false" customHeight="false" outlineLevel="0" collapsed="false">
      <c r="B557" s="24"/>
      <c r="M557" s="24"/>
    </row>
    <row r="558" customFormat="false" ht="15" hidden="false" customHeight="false" outlineLevel="0" collapsed="false">
      <c r="B558" s="24"/>
      <c r="M558" s="24"/>
    </row>
    <row r="559" customFormat="false" ht="15" hidden="false" customHeight="false" outlineLevel="0" collapsed="false">
      <c r="B559" s="24"/>
      <c r="M559" s="24"/>
    </row>
    <row r="560" customFormat="false" ht="15" hidden="false" customHeight="false" outlineLevel="0" collapsed="false">
      <c r="B560" s="24"/>
      <c r="M560" s="24"/>
    </row>
    <row r="561" customFormat="false" ht="15" hidden="false" customHeight="false" outlineLevel="0" collapsed="false">
      <c r="B561" s="24"/>
      <c r="M561" s="24"/>
    </row>
    <row r="562" customFormat="false" ht="15" hidden="false" customHeight="false" outlineLevel="0" collapsed="false">
      <c r="B562" s="24"/>
      <c r="M562" s="24"/>
    </row>
    <row r="563" customFormat="false" ht="15" hidden="false" customHeight="false" outlineLevel="0" collapsed="false">
      <c r="B563" s="24"/>
      <c r="M563" s="24"/>
    </row>
    <row r="564" customFormat="false" ht="15" hidden="false" customHeight="false" outlineLevel="0" collapsed="false">
      <c r="B564" s="24"/>
      <c r="M564" s="24"/>
    </row>
    <row r="565" customFormat="false" ht="15" hidden="false" customHeight="false" outlineLevel="0" collapsed="false">
      <c r="B565" s="24"/>
      <c r="M565" s="24"/>
    </row>
    <row r="566" customFormat="false" ht="15" hidden="false" customHeight="false" outlineLevel="0" collapsed="false">
      <c r="B566" s="24"/>
      <c r="M566" s="24"/>
    </row>
    <row r="567" customFormat="false" ht="15" hidden="false" customHeight="false" outlineLevel="0" collapsed="false">
      <c r="B567" s="24"/>
      <c r="M567" s="24"/>
    </row>
    <row r="568" customFormat="false" ht="15" hidden="false" customHeight="false" outlineLevel="0" collapsed="false">
      <c r="B568" s="24"/>
      <c r="M568" s="24"/>
    </row>
    <row r="569" customFormat="false" ht="15" hidden="false" customHeight="false" outlineLevel="0" collapsed="false">
      <c r="B569" s="24"/>
      <c r="M569" s="24"/>
    </row>
    <row r="570" customFormat="false" ht="15" hidden="false" customHeight="false" outlineLevel="0" collapsed="false">
      <c r="B570" s="24"/>
      <c r="M570" s="24"/>
    </row>
    <row r="571" customFormat="false" ht="15" hidden="false" customHeight="false" outlineLevel="0" collapsed="false">
      <c r="B571" s="24"/>
      <c r="M571" s="24"/>
    </row>
    <row r="572" customFormat="false" ht="15" hidden="false" customHeight="false" outlineLevel="0" collapsed="false">
      <c r="B572" s="24"/>
      <c r="M572" s="24"/>
    </row>
    <row r="573" customFormat="false" ht="15" hidden="false" customHeight="false" outlineLevel="0" collapsed="false">
      <c r="B573" s="24"/>
      <c r="M573" s="24"/>
    </row>
    <row r="574" customFormat="false" ht="15" hidden="false" customHeight="false" outlineLevel="0" collapsed="false">
      <c r="B574" s="24"/>
      <c r="M574" s="24"/>
    </row>
    <row r="575" customFormat="false" ht="15" hidden="false" customHeight="false" outlineLevel="0" collapsed="false">
      <c r="B575" s="24"/>
      <c r="M575" s="24"/>
    </row>
    <row r="576" customFormat="false" ht="15" hidden="false" customHeight="false" outlineLevel="0" collapsed="false">
      <c r="B576" s="24"/>
      <c r="M576" s="24"/>
    </row>
    <row r="577" customFormat="false" ht="15" hidden="false" customHeight="false" outlineLevel="0" collapsed="false">
      <c r="B577" s="24"/>
      <c r="M577" s="24"/>
    </row>
    <row r="578" customFormat="false" ht="15" hidden="false" customHeight="false" outlineLevel="0" collapsed="false">
      <c r="B578" s="24"/>
      <c r="M578" s="24"/>
    </row>
    <row r="579" customFormat="false" ht="15" hidden="false" customHeight="false" outlineLevel="0" collapsed="false">
      <c r="B579" s="24"/>
      <c r="M579" s="24"/>
    </row>
    <row r="580" customFormat="false" ht="15" hidden="false" customHeight="false" outlineLevel="0" collapsed="false">
      <c r="B580" s="24"/>
      <c r="M580" s="24"/>
    </row>
    <row r="581" customFormat="false" ht="15" hidden="false" customHeight="false" outlineLevel="0" collapsed="false">
      <c r="B581" s="24"/>
      <c r="M581" s="24"/>
    </row>
    <row r="582" customFormat="false" ht="15" hidden="false" customHeight="false" outlineLevel="0" collapsed="false">
      <c r="B582" s="24"/>
      <c r="M582" s="24"/>
    </row>
    <row r="583" customFormat="false" ht="15" hidden="false" customHeight="false" outlineLevel="0" collapsed="false">
      <c r="B583" s="24"/>
      <c r="M583" s="24"/>
    </row>
    <row r="584" customFormat="false" ht="15" hidden="false" customHeight="false" outlineLevel="0" collapsed="false">
      <c r="B584" s="24"/>
      <c r="M584" s="24"/>
    </row>
    <row r="585" customFormat="false" ht="15" hidden="false" customHeight="false" outlineLevel="0" collapsed="false">
      <c r="B585" s="24"/>
      <c r="M585" s="24"/>
    </row>
    <row r="586" customFormat="false" ht="15" hidden="false" customHeight="false" outlineLevel="0" collapsed="false">
      <c r="B586" s="24"/>
      <c r="M586" s="24"/>
    </row>
    <row r="587" customFormat="false" ht="15" hidden="false" customHeight="false" outlineLevel="0" collapsed="false">
      <c r="B587" s="24"/>
      <c r="M587" s="24"/>
    </row>
    <row r="588" customFormat="false" ht="15" hidden="false" customHeight="false" outlineLevel="0" collapsed="false">
      <c r="B588" s="24"/>
      <c r="M588" s="24"/>
    </row>
    <row r="589" customFormat="false" ht="15" hidden="false" customHeight="false" outlineLevel="0" collapsed="false">
      <c r="B589" s="24"/>
      <c r="M589" s="24"/>
    </row>
    <row r="590" customFormat="false" ht="15" hidden="false" customHeight="false" outlineLevel="0" collapsed="false">
      <c r="B590" s="24"/>
      <c r="M590" s="24"/>
    </row>
    <row r="591" customFormat="false" ht="15" hidden="false" customHeight="false" outlineLevel="0" collapsed="false">
      <c r="B591" s="24"/>
      <c r="M591" s="24"/>
    </row>
    <row r="592" customFormat="false" ht="15" hidden="false" customHeight="false" outlineLevel="0" collapsed="false">
      <c r="B592" s="24"/>
      <c r="M592" s="24"/>
    </row>
    <row r="593" customFormat="false" ht="15" hidden="false" customHeight="false" outlineLevel="0" collapsed="false">
      <c r="B593" s="24"/>
      <c r="M593" s="24"/>
    </row>
    <row r="594" customFormat="false" ht="15" hidden="false" customHeight="false" outlineLevel="0" collapsed="false">
      <c r="B594" s="24"/>
      <c r="M594" s="24"/>
    </row>
    <row r="595" customFormat="false" ht="15" hidden="false" customHeight="false" outlineLevel="0" collapsed="false">
      <c r="B595" s="24"/>
      <c r="M595" s="24"/>
    </row>
    <row r="596" customFormat="false" ht="15" hidden="false" customHeight="false" outlineLevel="0" collapsed="false">
      <c r="B596" s="24"/>
      <c r="M596" s="24"/>
    </row>
    <row r="597" customFormat="false" ht="15" hidden="false" customHeight="false" outlineLevel="0" collapsed="false">
      <c r="B597" s="24"/>
      <c r="M597" s="24"/>
    </row>
    <row r="598" customFormat="false" ht="15" hidden="false" customHeight="false" outlineLevel="0" collapsed="false">
      <c r="B598" s="24"/>
      <c r="M598" s="24"/>
    </row>
    <row r="599" customFormat="false" ht="15" hidden="false" customHeight="false" outlineLevel="0" collapsed="false">
      <c r="B599" s="24"/>
      <c r="M599" s="24"/>
    </row>
    <row r="600" customFormat="false" ht="15" hidden="false" customHeight="false" outlineLevel="0" collapsed="false">
      <c r="B600" s="24"/>
      <c r="M600" s="24"/>
    </row>
    <row r="601" customFormat="false" ht="15" hidden="false" customHeight="false" outlineLevel="0" collapsed="false">
      <c r="B601" s="24"/>
      <c r="M601" s="24"/>
    </row>
    <row r="602" customFormat="false" ht="15" hidden="false" customHeight="false" outlineLevel="0" collapsed="false">
      <c r="B602" s="24"/>
      <c r="M602" s="24"/>
    </row>
    <row r="603" customFormat="false" ht="15" hidden="false" customHeight="false" outlineLevel="0" collapsed="false">
      <c r="B603" s="24"/>
      <c r="M603" s="24"/>
    </row>
    <row r="604" customFormat="false" ht="15" hidden="false" customHeight="false" outlineLevel="0" collapsed="false">
      <c r="B604" s="24"/>
      <c r="M604" s="24"/>
    </row>
    <row r="605" customFormat="false" ht="15" hidden="false" customHeight="false" outlineLevel="0" collapsed="false">
      <c r="B605" s="24"/>
      <c r="M605" s="24"/>
    </row>
    <row r="606" customFormat="false" ht="15" hidden="false" customHeight="false" outlineLevel="0" collapsed="false">
      <c r="B606" s="24"/>
      <c r="M606" s="24"/>
    </row>
    <row r="607" customFormat="false" ht="15" hidden="false" customHeight="false" outlineLevel="0" collapsed="false">
      <c r="B607" s="24"/>
      <c r="M607" s="24"/>
    </row>
    <row r="608" customFormat="false" ht="15" hidden="false" customHeight="false" outlineLevel="0" collapsed="false">
      <c r="B608" s="24"/>
      <c r="M608" s="24"/>
    </row>
    <row r="609" customFormat="false" ht="15" hidden="false" customHeight="false" outlineLevel="0" collapsed="false">
      <c r="B609" s="24"/>
      <c r="M609" s="24"/>
    </row>
    <row r="610" customFormat="false" ht="15" hidden="false" customHeight="false" outlineLevel="0" collapsed="false">
      <c r="B610" s="24"/>
      <c r="M610" s="24"/>
    </row>
    <row r="611" customFormat="false" ht="15" hidden="false" customHeight="false" outlineLevel="0" collapsed="false">
      <c r="B611" s="24"/>
      <c r="M611" s="24"/>
    </row>
    <row r="612" customFormat="false" ht="15" hidden="false" customHeight="false" outlineLevel="0" collapsed="false">
      <c r="B612" s="24"/>
      <c r="M612" s="24"/>
    </row>
    <row r="613" customFormat="false" ht="15" hidden="false" customHeight="false" outlineLevel="0" collapsed="false">
      <c r="B613" s="24"/>
      <c r="M613" s="24"/>
    </row>
    <row r="614" customFormat="false" ht="15" hidden="false" customHeight="false" outlineLevel="0" collapsed="false">
      <c r="B614" s="24"/>
      <c r="M614" s="24"/>
    </row>
    <row r="615" customFormat="false" ht="15" hidden="false" customHeight="false" outlineLevel="0" collapsed="false">
      <c r="B615" s="24"/>
      <c r="M615" s="24"/>
    </row>
    <row r="616" customFormat="false" ht="15" hidden="false" customHeight="false" outlineLevel="0" collapsed="false">
      <c r="B616" s="24"/>
      <c r="M616" s="24"/>
    </row>
    <row r="617" customFormat="false" ht="15" hidden="false" customHeight="false" outlineLevel="0" collapsed="false">
      <c r="B617" s="24"/>
      <c r="M617" s="24"/>
    </row>
    <row r="618" customFormat="false" ht="15" hidden="false" customHeight="false" outlineLevel="0" collapsed="false">
      <c r="B618" s="24"/>
      <c r="M618" s="24"/>
    </row>
    <row r="619" customFormat="false" ht="15" hidden="false" customHeight="false" outlineLevel="0" collapsed="false">
      <c r="B619" s="24"/>
      <c r="M619" s="24"/>
    </row>
    <row r="620" customFormat="false" ht="15" hidden="false" customHeight="false" outlineLevel="0" collapsed="false">
      <c r="B620" s="24"/>
      <c r="M620" s="24"/>
    </row>
    <row r="621" customFormat="false" ht="15" hidden="false" customHeight="false" outlineLevel="0" collapsed="false">
      <c r="B621" s="24"/>
      <c r="M621" s="24"/>
    </row>
    <row r="622" customFormat="false" ht="15" hidden="false" customHeight="false" outlineLevel="0" collapsed="false">
      <c r="B622" s="24"/>
      <c r="M622" s="24"/>
    </row>
    <row r="623" customFormat="false" ht="15" hidden="false" customHeight="false" outlineLevel="0" collapsed="false">
      <c r="B623" s="24"/>
      <c r="M623" s="24"/>
    </row>
    <row r="624" customFormat="false" ht="15" hidden="false" customHeight="false" outlineLevel="0" collapsed="false">
      <c r="B624" s="24"/>
      <c r="M624" s="24"/>
    </row>
    <row r="625" customFormat="false" ht="15" hidden="false" customHeight="false" outlineLevel="0" collapsed="false">
      <c r="B625" s="24"/>
      <c r="M625" s="24"/>
    </row>
    <row r="626" customFormat="false" ht="15" hidden="false" customHeight="false" outlineLevel="0" collapsed="false">
      <c r="B626" s="24"/>
      <c r="M626" s="24"/>
    </row>
    <row r="627" customFormat="false" ht="15" hidden="false" customHeight="false" outlineLevel="0" collapsed="false">
      <c r="B627" s="24"/>
      <c r="M627" s="24"/>
    </row>
    <row r="628" customFormat="false" ht="15" hidden="false" customHeight="false" outlineLevel="0" collapsed="false">
      <c r="B628" s="24"/>
      <c r="M628" s="24"/>
    </row>
    <row r="629" customFormat="false" ht="15" hidden="false" customHeight="false" outlineLevel="0" collapsed="false">
      <c r="B629" s="24"/>
      <c r="M629" s="24"/>
    </row>
    <row r="630" customFormat="false" ht="15" hidden="false" customHeight="false" outlineLevel="0" collapsed="false">
      <c r="B630" s="24"/>
      <c r="M630" s="24"/>
    </row>
    <row r="631" customFormat="false" ht="15" hidden="false" customHeight="false" outlineLevel="0" collapsed="false">
      <c r="B631" s="24"/>
      <c r="M631" s="24"/>
    </row>
    <row r="632" customFormat="false" ht="15" hidden="false" customHeight="false" outlineLevel="0" collapsed="false">
      <c r="B632" s="24"/>
      <c r="M632" s="24"/>
    </row>
    <row r="633" customFormat="false" ht="15" hidden="false" customHeight="false" outlineLevel="0" collapsed="false">
      <c r="B633" s="24"/>
      <c r="M633" s="24"/>
    </row>
    <row r="634" customFormat="false" ht="15" hidden="false" customHeight="false" outlineLevel="0" collapsed="false">
      <c r="B634" s="24"/>
      <c r="M634" s="24"/>
    </row>
    <row r="635" customFormat="false" ht="15" hidden="false" customHeight="false" outlineLevel="0" collapsed="false">
      <c r="B635" s="24"/>
      <c r="M635" s="24"/>
    </row>
    <row r="636" customFormat="false" ht="15" hidden="false" customHeight="false" outlineLevel="0" collapsed="false">
      <c r="B636" s="24"/>
      <c r="M636" s="24"/>
    </row>
    <row r="637" customFormat="false" ht="15" hidden="false" customHeight="false" outlineLevel="0" collapsed="false">
      <c r="B637" s="24"/>
      <c r="M637" s="24"/>
    </row>
    <row r="638" customFormat="false" ht="15" hidden="false" customHeight="false" outlineLevel="0" collapsed="false">
      <c r="B638" s="24"/>
      <c r="M638" s="24"/>
    </row>
    <row r="639" customFormat="false" ht="15" hidden="false" customHeight="false" outlineLevel="0" collapsed="false">
      <c r="B639" s="24"/>
      <c r="M639" s="24"/>
    </row>
    <row r="640" customFormat="false" ht="15" hidden="false" customHeight="false" outlineLevel="0" collapsed="false">
      <c r="B640" s="24"/>
      <c r="M640" s="24"/>
    </row>
    <row r="641" customFormat="false" ht="15" hidden="false" customHeight="false" outlineLevel="0" collapsed="false">
      <c r="B641" s="24"/>
      <c r="M641" s="24"/>
    </row>
    <row r="642" customFormat="false" ht="15" hidden="false" customHeight="false" outlineLevel="0" collapsed="false">
      <c r="B642" s="24"/>
      <c r="M642" s="24"/>
    </row>
    <row r="643" customFormat="false" ht="15" hidden="false" customHeight="false" outlineLevel="0" collapsed="false">
      <c r="B643" s="24"/>
      <c r="M643" s="24"/>
    </row>
    <row r="644" customFormat="false" ht="15" hidden="false" customHeight="false" outlineLevel="0" collapsed="false">
      <c r="B644" s="24"/>
      <c r="M644" s="24"/>
    </row>
    <row r="645" customFormat="false" ht="15" hidden="false" customHeight="false" outlineLevel="0" collapsed="false">
      <c r="B645" s="24"/>
      <c r="M645" s="24"/>
    </row>
    <row r="646" customFormat="false" ht="15" hidden="false" customHeight="false" outlineLevel="0" collapsed="false">
      <c r="B646" s="24"/>
      <c r="M646" s="24"/>
    </row>
    <row r="647" customFormat="false" ht="15" hidden="false" customHeight="false" outlineLevel="0" collapsed="false">
      <c r="B647" s="24"/>
      <c r="M647" s="24"/>
    </row>
    <row r="648" customFormat="false" ht="15" hidden="false" customHeight="false" outlineLevel="0" collapsed="false">
      <c r="B648" s="24"/>
      <c r="M648" s="24"/>
    </row>
    <row r="649" customFormat="false" ht="15" hidden="false" customHeight="false" outlineLevel="0" collapsed="false">
      <c r="B649" s="24"/>
      <c r="M649" s="24"/>
    </row>
    <row r="650" customFormat="false" ht="15" hidden="false" customHeight="false" outlineLevel="0" collapsed="false">
      <c r="B650" s="24"/>
      <c r="M650" s="24"/>
    </row>
    <row r="651" customFormat="false" ht="15" hidden="false" customHeight="false" outlineLevel="0" collapsed="false">
      <c r="B651" s="24"/>
      <c r="M651" s="24"/>
    </row>
    <row r="652" customFormat="false" ht="15" hidden="false" customHeight="false" outlineLevel="0" collapsed="false">
      <c r="B652" s="24"/>
      <c r="M652" s="24"/>
    </row>
    <row r="653" customFormat="false" ht="15" hidden="false" customHeight="false" outlineLevel="0" collapsed="false">
      <c r="B653" s="24"/>
      <c r="M653" s="24"/>
    </row>
    <row r="654" customFormat="false" ht="15" hidden="false" customHeight="false" outlineLevel="0" collapsed="false">
      <c r="B654" s="24"/>
      <c r="M654" s="24"/>
    </row>
    <row r="655" customFormat="false" ht="15" hidden="false" customHeight="false" outlineLevel="0" collapsed="false">
      <c r="B655" s="24"/>
      <c r="M655" s="24"/>
    </row>
    <row r="656" customFormat="false" ht="15" hidden="false" customHeight="false" outlineLevel="0" collapsed="false">
      <c r="B656" s="24"/>
      <c r="M656" s="24"/>
    </row>
    <row r="657" customFormat="false" ht="15" hidden="false" customHeight="false" outlineLevel="0" collapsed="false">
      <c r="B657" s="24"/>
      <c r="M657" s="24"/>
    </row>
    <row r="658" customFormat="false" ht="15" hidden="false" customHeight="false" outlineLevel="0" collapsed="false">
      <c r="B658" s="24"/>
      <c r="M658" s="24"/>
    </row>
    <row r="659" customFormat="false" ht="15" hidden="false" customHeight="false" outlineLevel="0" collapsed="false">
      <c r="B659" s="24"/>
      <c r="M659" s="24"/>
    </row>
    <row r="660" customFormat="false" ht="15" hidden="false" customHeight="false" outlineLevel="0" collapsed="false">
      <c r="B660" s="24"/>
      <c r="M660" s="24"/>
    </row>
    <row r="661" customFormat="false" ht="15" hidden="false" customHeight="false" outlineLevel="0" collapsed="false">
      <c r="B661" s="24"/>
      <c r="M661" s="24"/>
    </row>
    <row r="662" customFormat="false" ht="15" hidden="false" customHeight="false" outlineLevel="0" collapsed="false">
      <c r="B662" s="24"/>
      <c r="M662" s="24"/>
    </row>
    <row r="663" customFormat="false" ht="15" hidden="false" customHeight="false" outlineLevel="0" collapsed="false">
      <c r="B663" s="24"/>
      <c r="M663" s="24"/>
    </row>
    <row r="664" customFormat="false" ht="15" hidden="false" customHeight="false" outlineLevel="0" collapsed="false">
      <c r="B664" s="24"/>
      <c r="M664" s="24"/>
    </row>
    <row r="665" customFormat="false" ht="15" hidden="false" customHeight="false" outlineLevel="0" collapsed="false">
      <c r="B665" s="24"/>
      <c r="M665" s="24"/>
    </row>
    <row r="666" customFormat="false" ht="15" hidden="false" customHeight="false" outlineLevel="0" collapsed="false">
      <c r="B666" s="24"/>
      <c r="M666" s="24"/>
    </row>
    <row r="667" customFormat="false" ht="15" hidden="false" customHeight="false" outlineLevel="0" collapsed="false">
      <c r="B667" s="24"/>
      <c r="M667" s="24"/>
    </row>
    <row r="668" customFormat="false" ht="15" hidden="false" customHeight="false" outlineLevel="0" collapsed="false">
      <c r="B668" s="24"/>
      <c r="M668" s="24"/>
    </row>
    <row r="669" customFormat="false" ht="15" hidden="false" customHeight="false" outlineLevel="0" collapsed="false">
      <c r="B669" s="24"/>
      <c r="M669" s="24"/>
    </row>
    <row r="670" customFormat="false" ht="15" hidden="false" customHeight="false" outlineLevel="0" collapsed="false">
      <c r="B670" s="24"/>
      <c r="M670" s="24"/>
    </row>
    <row r="671" customFormat="false" ht="15" hidden="false" customHeight="false" outlineLevel="0" collapsed="false">
      <c r="B671" s="24"/>
      <c r="M671" s="24"/>
    </row>
    <row r="672" customFormat="false" ht="15" hidden="false" customHeight="false" outlineLevel="0" collapsed="false">
      <c r="B672" s="24"/>
      <c r="M672" s="24"/>
    </row>
    <row r="673" customFormat="false" ht="15" hidden="false" customHeight="false" outlineLevel="0" collapsed="false">
      <c r="B673" s="24"/>
      <c r="M673" s="24"/>
    </row>
    <row r="674" customFormat="false" ht="15" hidden="false" customHeight="false" outlineLevel="0" collapsed="false">
      <c r="B674" s="24"/>
      <c r="M674" s="24"/>
    </row>
    <row r="675" customFormat="false" ht="15" hidden="false" customHeight="false" outlineLevel="0" collapsed="false">
      <c r="B675" s="24"/>
      <c r="M675" s="24"/>
    </row>
    <row r="676" customFormat="false" ht="15" hidden="false" customHeight="false" outlineLevel="0" collapsed="false">
      <c r="B676" s="24"/>
      <c r="M676" s="24"/>
    </row>
    <row r="677" customFormat="false" ht="15" hidden="false" customHeight="false" outlineLevel="0" collapsed="false">
      <c r="B677" s="24"/>
      <c r="M677" s="24"/>
    </row>
    <row r="678" customFormat="false" ht="15" hidden="false" customHeight="false" outlineLevel="0" collapsed="false">
      <c r="B678" s="24"/>
      <c r="M678" s="24"/>
    </row>
    <row r="679" customFormat="false" ht="15" hidden="false" customHeight="false" outlineLevel="0" collapsed="false">
      <c r="B679" s="24"/>
      <c r="M679" s="24"/>
    </row>
    <row r="680" customFormat="false" ht="15" hidden="false" customHeight="false" outlineLevel="0" collapsed="false">
      <c r="B680" s="24"/>
      <c r="M680" s="24"/>
    </row>
    <row r="681" customFormat="false" ht="15" hidden="false" customHeight="false" outlineLevel="0" collapsed="false">
      <c r="B681" s="24"/>
      <c r="M681" s="24"/>
    </row>
    <row r="682" customFormat="false" ht="15" hidden="false" customHeight="false" outlineLevel="0" collapsed="false">
      <c r="B682" s="24"/>
      <c r="M682" s="24"/>
    </row>
    <row r="683" customFormat="false" ht="15" hidden="false" customHeight="false" outlineLevel="0" collapsed="false">
      <c r="B683" s="24"/>
      <c r="M683" s="24"/>
    </row>
    <row r="684" customFormat="false" ht="15" hidden="false" customHeight="false" outlineLevel="0" collapsed="false">
      <c r="B684" s="24"/>
      <c r="M684" s="24"/>
    </row>
    <row r="685" customFormat="false" ht="15" hidden="false" customHeight="false" outlineLevel="0" collapsed="false">
      <c r="B685" s="24"/>
      <c r="M685" s="24"/>
    </row>
    <row r="686" customFormat="false" ht="15" hidden="false" customHeight="false" outlineLevel="0" collapsed="false">
      <c r="B686" s="24"/>
      <c r="M686" s="24"/>
    </row>
    <row r="687" customFormat="false" ht="15" hidden="false" customHeight="false" outlineLevel="0" collapsed="false">
      <c r="B687" s="24"/>
      <c r="M687" s="24"/>
    </row>
    <row r="688" customFormat="false" ht="15" hidden="false" customHeight="false" outlineLevel="0" collapsed="false">
      <c r="B688" s="24"/>
      <c r="M688" s="24"/>
    </row>
    <row r="689" customFormat="false" ht="15" hidden="false" customHeight="false" outlineLevel="0" collapsed="false">
      <c r="B689" s="24"/>
      <c r="M689" s="24"/>
    </row>
    <row r="690" customFormat="false" ht="15" hidden="false" customHeight="false" outlineLevel="0" collapsed="false">
      <c r="B690" s="24"/>
      <c r="M690" s="24"/>
    </row>
    <row r="691" customFormat="false" ht="15" hidden="false" customHeight="false" outlineLevel="0" collapsed="false">
      <c r="B691" s="24"/>
      <c r="M691" s="24"/>
    </row>
    <row r="692" customFormat="false" ht="15" hidden="false" customHeight="false" outlineLevel="0" collapsed="false">
      <c r="B692" s="24"/>
      <c r="M692" s="24"/>
    </row>
    <row r="693" customFormat="false" ht="15" hidden="false" customHeight="false" outlineLevel="0" collapsed="false">
      <c r="B693" s="24"/>
      <c r="M693" s="24"/>
    </row>
    <row r="694" customFormat="false" ht="15" hidden="false" customHeight="false" outlineLevel="0" collapsed="false">
      <c r="B694" s="24"/>
      <c r="M694" s="24"/>
    </row>
    <row r="695" customFormat="false" ht="15" hidden="false" customHeight="false" outlineLevel="0" collapsed="false">
      <c r="B695" s="24"/>
      <c r="M695" s="24"/>
    </row>
    <row r="696" customFormat="false" ht="15" hidden="false" customHeight="false" outlineLevel="0" collapsed="false">
      <c r="B696" s="24"/>
      <c r="M696" s="24"/>
    </row>
    <row r="697" customFormat="false" ht="15" hidden="false" customHeight="false" outlineLevel="0" collapsed="false">
      <c r="B697" s="24"/>
      <c r="M697" s="24"/>
    </row>
    <row r="698" customFormat="false" ht="15" hidden="false" customHeight="false" outlineLevel="0" collapsed="false">
      <c r="B698" s="24"/>
      <c r="M698" s="24"/>
    </row>
    <row r="699" customFormat="false" ht="15" hidden="false" customHeight="false" outlineLevel="0" collapsed="false">
      <c r="B699" s="24"/>
      <c r="M699" s="24"/>
    </row>
    <row r="700" customFormat="false" ht="15" hidden="false" customHeight="false" outlineLevel="0" collapsed="false">
      <c r="B700" s="24"/>
      <c r="M700" s="24"/>
    </row>
    <row r="701" customFormat="false" ht="15" hidden="false" customHeight="false" outlineLevel="0" collapsed="false">
      <c r="B701" s="24"/>
      <c r="M701" s="24"/>
    </row>
    <row r="702" customFormat="false" ht="15" hidden="false" customHeight="false" outlineLevel="0" collapsed="false">
      <c r="B702" s="24"/>
      <c r="M702" s="24"/>
    </row>
    <row r="703" customFormat="false" ht="15" hidden="false" customHeight="false" outlineLevel="0" collapsed="false">
      <c r="B703" s="24"/>
      <c r="M703" s="24"/>
    </row>
    <row r="704" customFormat="false" ht="15" hidden="false" customHeight="false" outlineLevel="0" collapsed="false">
      <c r="B704" s="24"/>
      <c r="M704" s="24"/>
    </row>
    <row r="705" customFormat="false" ht="15" hidden="false" customHeight="false" outlineLevel="0" collapsed="false">
      <c r="B705" s="24"/>
      <c r="M705" s="24"/>
    </row>
    <row r="706" customFormat="false" ht="15" hidden="false" customHeight="false" outlineLevel="0" collapsed="false">
      <c r="B706" s="24"/>
      <c r="M706" s="24"/>
    </row>
    <row r="707" customFormat="false" ht="15" hidden="false" customHeight="false" outlineLevel="0" collapsed="false">
      <c r="B707" s="24"/>
      <c r="M707" s="24"/>
    </row>
    <row r="708" customFormat="false" ht="15" hidden="false" customHeight="false" outlineLevel="0" collapsed="false">
      <c r="B708" s="24"/>
      <c r="M708" s="24"/>
    </row>
    <row r="709" customFormat="false" ht="15" hidden="false" customHeight="false" outlineLevel="0" collapsed="false">
      <c r="B709" s="24"/>
      <c r="M709" s="24"/>
    </row>
    <row r="710" customFormat="false" ht="15" hidden="false" customHeight="false" outlineLevel="0" collapsed="false">
      <c r="B710" s="24"/>
      <c r="M710" s="24"/>
    </row>
    <row r="711" customFormat="false" ht="15" hidden="false" customHeight="false" outlineLevel="0" collapsed="false">
      <c r="B711" s="24"/>
      <c r="M711" s="24"/>
    </row>
    <row r="712" customFormat="false" ht="15" hidden="false" customHeight="false" outlineLevel="0" collapsed="false">
      <c r="B712" s="24"/>
      <c r="M712" s="24"/>
    </row>
    <row r="713" customFormat="false" ht="15" hidden="false" customHeight="false" outlineLevel="0" collapsed="false">
      <c r="B713" s="24"/>
      <c r="M713" s="24"/>
    </row>
    <row r="714" customFormat="false" ht="15" hidden="false" customHeight="false" outlineLevel="0" collapsed="false">
      <c r="B714" s="24"/>
      <c r="M714" s="24"/>
    </row>
    <row r="715" customFormat="false" ht="15" hidden="false" customHeight="false" outlineLevel="0" collapsed="false">
      <c r="B715" s="24"/>
      <c r="M715" s="24"/>
    </row>
    <row r="716" customFormat="false" ht="15" hidden="false" customHeight="false" outlineLevel="0" collapsed="false">
      <c r="B716" s="24"/>
      <c r="M716" s="24"/>
    </row>
    <row r="717" customFormat="false" ht="15" hidden="false" customHeight="false" outlineLevel="0" collapsed="false">
      <c r="B717" s="24"/>
      <c r="M717" s="24"/>
    </row>
    <row r="718" customFormat="false" ht="15" hidden="false" customHeight="false" outlineLevel="0" collapsed="false">
      <c r="B718" s="24"/>
      <c r="M718" s="24"/>
    </row>
    <row r="719" customFormat="false" ht="15" hidden="false" customHeight="false" outlineLevel="0" collapsed="false">
      <c r="B719" s="24"/>
      <c r="M719" s="24"/>
    </row>
    <row r="720" customFormat="false" ht="15" hidden="false" customHeight="false" outlineLevel="0" collapsed="false">
      <c r="B720" s="24"/>
      <c r="M720" s="24"/>
    </row>
    <row r="721" customFormat="false" ht="15" hidden="false" customHeight="false" outlineLevel="0" collapsed="false">
      <c r="B721" s="24"/>
      <c r="M721" s="24"/>
    </row>
    <row r="722" customFormat="false" ht="15" hidden="false" customHeight="false" outlineLevel="0" collapsed="false">
      <c r="B722" s="24"/>
      <c r="M722" s="24"/>
    </row>
    <row r="723" customFormat="false" ht="15" hidden="false" customHeight="false" outlineLevel="0" collapsed="false">
      <c r="B723" s="24"/>
      <c r="M723" s="24"/>
    </row>
    <row r="724" customFormat="false" ht="15" hidden="false" customHeight="false" outlineLevel="0" collapsed="false">
      <c r="B724" s="24"/>
      <c r="M724" s="24"/>
    </row>
    <row r="725" customFormat="false" ht="15" hidden="false" customHeight="false" outlineLevel="0" collapsed="false">
      <c r="B725" s="24"/>
      <c r="M725" s="24"/>
    </row>
    <row r="726" customFormat="false" ht="15" hidden="false" customHeight="false" outlineLevel="0" collapsed="false">
      <c r="B726" s="24"/>
      <c r="M726" s="24"/>
    </row>
    <row r="727" customFormat="false" ht="15" hidden="false" customHeight="false" outlineLevel="0" collapsed="false">
      <c r="B727" s="24"/>
      <c r="M727" s="24"/>
    </row>
    <row r="728" customFormat="false" ht="15" hidden="false" customHeight="false" outlineLevel="0" collapsed="false">
      <c r="B728" s="24"/>
      <c r="M728" s="24"/>
    </row>
    <row r="729" customFormat="false" ht="15" hidden="false" customHeight="false" outlineLevel="0" collapsed="false">
      <c r="B729" s="24"/>
      <c r="M729" s="24"/>
    </row>
    <row r="730" customFormat="false" ht="15" hidden="false" customHeight="false" outlineLevel="0" collapsed="false">
      <c r="B730" s="24"/>
      <c r="M730" s="24"/>
    </row>
    <row r="731" customFormat="false" ht="15" hidden="false" customHeight="false" outlineLevel="0" collapsed="false">
      <c r="B731" s="24"/>
      <c r="M731" s="24"/>
    </row>
    <row r="732" customFormat="false" ht="15" hidden="false" customHeight="false" outlineLevel="0" collapsed="false">
      <c r="B732" s="24"/>
      <c r="M732" s="24"/>
    </row>
    <row r="733" customFormat="false" ht="15" hidden="false" customHeight="false" outlineLevel="0" collapsed="false">
      <c r="B733" s="24"/>
      <c r="M733" s="24"/>
    </row>
    <row r="734" customFormat="false" ht="15" hidden="false" customHeight="false" outlineLevel="0" collapsed="false">
      <c r="B734" s="24"/>
      <c r="M734" s="24"/>
    </row>
    <row r="735" customFormat="false" ht="15" hidden="false" customHeight="false" outlineLevel="0" collapsed="false">
      <c r="B735" s="24"/>
      <c r="M735" s="24"/>
    </row>
    <row r="736" customFormat="false" ht="15" hidden="false" customHeight="false" outlineLevel="0" collapsed="false">
      <c r="B736" s="24"/>
      <c r="M736" s="24"/>
    </row>
    <row r="737" customFormat="false" ht="15" hidden="false" customHeight="false" outlineLevel="0" collapsed="false">
      <c r="B737" s="24"/>
      <c r="M737" s="24"/>
    </row>
    <row r="738" customFormat="false" ht="15" hidden="false" customHeight="false" outlineLevel="0" collapsed="false">
      <c r="B738" s="24"/>
      <c r="M738" s="24"/>
    </row>
    <row r="739" customFormat="false" ht="15" hidden="false" customHeight="false" outlineLevel="0" collapsed="false">
      <c r="B739" s="24"/>
      <c r="M739" s="24"/>
    </row>
    <row r="740" customFormat="false" ht="15" hidden="false" customHeight="false" outlineLevel="0" collapsed="false">
      <c r="B740" s="24"/>
      <c r="M740" s="24"/>
    </row>
    <row r="741" customFormat="false" ht="15" hidden="false" customHeight="false" outlineLevel="0" collapsed="false">
      <c r="B741" s="24"/>
      <c r="M741" s="24"/>
    </row>
    <row r="742" customFormat="false" ht="15" hidden="false" customHeight="false" outlineLevel="0" collapsed="false">
      <c r="B742" s="24"/>
      <c r="M742" s="24"/>
    </row>
    <row r="743" customFormat="false" ht="15" hidden="false" customHeight="false" outlineLevel="0" collapsed="false">
      <c r="B743" s="24"/>
      <c r="M743" s="24"/>
    </row>
    <row r="744" customFormat="false" ht="15" hidden="false" customHeight="false" outlineLevel="0" collapsed="false">
      <c r="B744" s="24"/>
      <c r="M744" s="24"/>
    </row>
    <row r="745" customFormat="false" ht="15" hidden="false" customHeight="false" outlineLevel="0" collapsed="false">
      <c r="B745" s="24"/>
      <c r="M745" s="24"/>
    </row>
    <row r="746" customFormat="false" ht="15" hidden="false" customHeight="false" outlineLevel="0" collapsed="false">
      <c r="B746" s="24"/>
      <c r="M746" s="24"/>
    </row>
    <row r="747" customFormat="false" ht="15" hidden="false" customHeight="false" outlineLevel="0" collapsed="false">
      <c r="B747" s="24"/>
      <c r="M747" s="24"/>
    </row>
    <row r="748" customFormat="false" ht="15" hidden="false" customHeight="false" outlineLevel="0" collapsed="false">
      <c r="B748" s="24"/>
      <c r="M748" s="24"/>
    </row>
    <row r="749" customFormat="false" ht="15" hidden="false" customHeight="false" outlineLevel="0" collapsed="false">
      <c r="B749" s="24"/>
      <c r="M749" s="24"/>
    </row>
    <row r="750" customFormat="false" ht="15" hidden="false" customHeight="false" outlineLevel="0" collapsed="false">
      <c r="B750" s="24"/>
      <c r="M750" s="24"/>
    </row>
    <row r="751" customFormat="false" ht="15" hidden="false" customHeight="false" outlineLevel="0" collapsed="false">
      <c r="B751" s="24"/>
      <c r="M751" s="24"/>
    </row>
    <row r="752" customFormat="false" ht="15" hidden="false" customHeight="false" outlineLevel="0" collapsed="false">
      <c r="B752" s="24"/>
      <c r="M752" s="24"/>
    </row>
    <row r="753" customFormat="false" ht="15" hidden="false" customHeight="false" outlineLevel="0" collapsed="false">
      <c r="B753" s="24"/>
      <c r="M753" s="24"/>
    </row>
    <row r="754" customFormat="false" ht="15" hidden="false" customHeight="false" outlineLevel="0" collapsed="false">
      <c r="B754" s="24"/>
      <c r="M754" s="24"/>
    </row>
    <row r="755" customFormat="false" ht="15" hidden="false" customHeight="false" outlineLevel="0" collapsed="false">
      <c r="B755" s="24"/>
      <c r="M755" s="24"/>
    </row>
    <row r="756" customFormat="false" ht="15" hidden="false" customHeight="false" outlineLevel="0" collapsed="false">
      <c r="B756" s="24"/>
      <c r="M756" s="24"/>
    </row>
    <row r="757" customFormat="false" ht="15" hidden="false" customHeight="false" outlineLevel="0" collapsed="false">
      <c r="B757" s="24"/>
      <c r="M757" s="24"/>
    </row>
    <row r="758" customFormat="false" ht="15" hidden="false" customHeight="false" outlineLevel="0" collapsed="false">
      <c r="B758" s="24"/>
      <c r="M758" s="24"/>
    </row>
    <row r="759" customFormat="false" ht="15" hidden="false" customHeight="false" outlineLevel="0" collapsed="false">
      <c r="B759" s="24"/>
      <c r="M759" s="24"/>
    </row>
    <row r="760" customFormat="false" ht="15" hidden="false" customHeight="false" outlineLevel="0" collapsed="false">
      <c r="B760" s="24"/>
      <c r="M760" s="24"/>
    </row>
    <row r="761" customFormat="false" ht="15" hidden="false" customHeight="false" outlineLevel="0" collapsed="false">
      <c r="B761" s="24"/>
      <c r="M761" s="24"/>
    </row>
    <row r="762" customFormat="false" ht="15" hidden="false" customHeight="false" outlineLevel="0" collapsed="false">
      <c r="B762" s="24"/>
      <c r="M762" s="24"/>
    </row>
    <row r="763" customFormat="false" ht="15" hidden="false" customHeight="false" outlineLevel="0" collapsed="false">
      <c r="B763" s="24"/>
      <c r="M763" s="24"/>
    </row>
    <row r="764" customFormat="false" ht="15" hidden="false" customHeight="false" outlineLevel="0" collapsed="false">
      <c r="B764" s="24"/>
      <c r="M764" s="24"/>
    </row>
    <row r="765" customFormat="false" ht="15" hidden="false" customHeight="false" outlineLevel="0" collapsed="false">
      <c r="B765" s="24"/>
      <c r="M765" s="24"/>
    </row>
    <row r="766" customFormat="false" ht="15" hidden="false" customHeight="false" outlineLevel="0" collapsed="false">
      <c r="B766" s="24"/>
      <c r="M766" s="24"/>
    </row>
    <row r="767" customFormat="false" ht="15" hidden="false" customHeight="false" outlineLevel="0" collapsed="false">
      <c r="B767" s="24"/>
      <c r="M767" s="24"/>
    </row>
    <row r="768" customFormat="false" ht="15" hidden="false" customHeight="false" outlineLevel="0" collapsed="false">
      <c r="B768" s="24"/>
      <c r="M768" s="24"/>
    </row>
    <row r="769" customFormat="false" ht="15" hidden="false" customHeight="false" outlineLevel="0" collapsed="false">
      <c r="B769" s="24"/>
      <c r="M769" s="24"/>
    </row>
    <row r="770" customFormat="false" ht="15" hidden="false" customHeight="false" outlineLevel="0" collapsed="false">
      <c r="B770" s="24"/>
      <c r="M770" s="24"/>
    </row>
    <row r="771" customFormat="false" ht="15" hidden="false" customHeight="false" outlineLevel="0" collapsed="false">
      <c r="B771" s="24"/>
      <c r="M771" s="24"/>
    </row>
    <row r="772" customFormat="false" ht="15" hidden="false" customHeight="false" outlineLevel="0" collapsed="false">
      <c r="B772" s="24"/>
      <c r="M772" s="24"/>
    </row>
    <row r="773" customFormat="false" ht="15" hidden="false" customHeight="false" outlineLevel="0" collapsed="false">
      <c r="B773" s="24"/>
      <c r="M773" s="24"/>
    </row>
    <row r="774" customFormat="false" ht="15" hidden="false" customHeight="false" outlineLevel="0" collapsed="false">
      <c r="B774" s="24"/>
      <c r="M774" s="24"/>
    </row>
    <row r="775" customFormat="false" ht="15" hidden="false" customHeight="false" outlineLevel="0" collapsed="false">
      <c r="B775" s="24"/>
      <c r="M775" s="24"/>
    </row>
    <row r="776" customFormat="false" ht="15" hidden="false" customHeight="false" outlineLevel="0" collapsed="false">
      <c r="B776" s="24"/>
      <c r="M776" s="24"/>
    </row>
    <row r="777" customFormat="false" ht="15" hidden="false" customHeight="false" outlineLevel="0" collapsed="false">
      <c r="B777" s="24"/>
      <c r="M777" s="24"/>
    </row>
    <row r="778" customFormat="false" ht="15" hidden="false" customHeight="false" outlineLevel="0" collapsed="false">
      <c r="B778" s="24"/>
      <c r="M778" s="24"/>
    </row>
    <row r="779" customFormat="false" ht="15" hidden="false" customHeight="false" outlineLevel="0" collapsed="false">
      <c r="B779" s="24"/>
      <c r="M779" s="24"/>
    </row>
    <row r="780" customFormat="false" ht="15" hidden="false" customHeight="false" outlineLevel="0" collapsed="false">
      <c r="B780" s="24"/>
      <c r="M780" s="24"/>
    </row>
    <row r="781" customFormat="false" ht="15" hidden="false" customHeight="false" outlineLevel="0" collapsed="false">
      <c r="B781" s="24"/>
      <c r="M781" s="24"/>
    </row>
    <row r="782" customFormat="false" ht="15" hidden="false" customHeight="false" outlineLevel="0" collapsed="false">
      <c r="B782" s="24"/>
      <c r="M782" s="24"/>
    </row>
    <row r="783" customFormat="false" ht="15" hidden="false" customHeight="false" outlineLevel="0" collapsed="false">
      <c r="B783" s="24"/>
      <c r="M783" s="24"/>
    </row>
    <row r="784" customFormat="false" ht="15" hidden="false" customHeight="false" outlineLevel="0" collapsed="false">
      <c r="B784" s="24"/>
      <c r="M784" s="24"/>
    </row>
    <row r="785" customFormat="false" ht="15" hidden="false" customHeight="false" outlineLevel="0" collapsed="false">
      <c r="B785" s="24"/>
      <c r="M785" s="24"/>
    </row>
    <row r="786" customFormat="false" ht="15" hidden="false" customHeight="false" outlineLevel="0" collapsed="false">
      <c r="B786" s="24"/>
      <c r="M786" s="24"/>
    </row>
    <row r="787" customFormat="false" ht="15" hidden="false" customHeight="false" outlineLevel="0" collapsed="false">
      <c r="B787" s="24"/>
      <c r="M787" s="24"/>
    </row>
    <row r="788" customFormat="false" ht="15" hidden="false" customHeight="false" outlineLevel="0" collapsed="false">
      <c r="B788" s="24"/>
      <c r="M788" s="24"/>
    </row>
    <row r="789" customFormat="false" ht="15" hidden="false" customHeight="false" outlineLevel="0" collapsed="false">
      <c r="B789" s="24"/>
      <c r="M789" s="24"/>
    </row>
    <row r="790" customFormat="false" ht="15" hidden="false" customHeight="false" outlineLevel="0" collapsed="false">
      <c r="B790" s="24"/>
      <c r="M790" s="24"/>
    </row>
    <row r="791" customFormat="false" ht="15" hidden="false" customHeight="false" outlineLevel="0" collapsed="false">
      <c r="B791" s="24"/>
      <c r="M791" s="24"/>
    </row>
    <row r="792" customFormat="false" ht="15" hidden="false" customHeight="false" outlineLevel="0" collapsed="false">
      <c r="B792" s="24"/>
      <c r="M792" s="24"/>
    </row>
    <row r="793" customFormat="false" ht="15" hidden="false" customHeight="false" outlineLevel="0" collapsed="false">
      <c r="B793" s="24"/>
      <c r="M793" s="24"/>
    </row>
    <row r="794" customFormat="false" ht="15" hidden="false" customHeight="false" outlineLevel="0" collapsed="false">
      <c r="B794" s="24"/>
      <c r="M794" s="24"/>
    </row>
    <row r="795" customFormat="false" ht="15" hidden="false" customHeight="false" outlineLevel="0" collapsed="false">
      <c r="B795" s="24"/>
      <c r="M795" s="24"/>
    </row>
    <row r="796" customFormat="false" ht="15" hidden="false" customHeight="false" outlineLevel="0" collapsed="false">
      <c r="B796" s="24"/>
      <c r="M796" s="24"/>
    </row>
    <row r="797" customFormat="false" ht="15" hidden="false" customHeight="false" outlineLevel="0" collapsed="false">
      <c r="B797" s="24"/>
      <c r="M797" s="24"/>
    </row>
    <row r="798" customFormat="false" ht="15" hidden="false" customHeight="false" outlineLevel="0" collapsed="false">
      <c r="B798" s="24"/>
      <c r="M798" s="24"/>
    </row>
    <row r="799" customFormat="false" ht="15" hidden="false" customHeight="false" outlineLevel="0" collapsed="false">
      <c r="B799" s="24"/>
      <c r="M799" s="24"/>
    </row>
    <row r="800" customFormat="false" ht="15" hidden="false" customHeight="false" outlineLevel="0" collapsed="false">
      <c r="B800" s="24"/>
      <c r="M800" s="24"/>
    </row>
    <row r="801" customFormat="false" ht="15" hidden="false" customHeight="false" outlineLevel="0" collapsed="false">
      <c r="B801" s="24"/>
      <c r="M801" s="24"/>
    </row>
    <row r="802" customFormat="false" ht="15" hidden="false" customHeight="false" outlineLevel="0" collapsed="false">
      <c r="B802" s="24"/>
      <c r="M802" s="24"/>
    </row>
    <row r="803" customFormat="false" ht="15" hidden="false" customHeight="false" outlineLevel="0" collapsed="false">
      <c r="B803" s="24"/>
      <c r="M803" s="24"/>
    </row>
    <row r="804" customFormat="false" ht="15" hidden="false" customHeight="false" outlineLevel="0" collapsed="false">
      <c r="B804" s="24"/>
      <c r="M804" s="24"/>
    </row>
    <row r="805" customFormat="false" ht="15" hidden="false" customHeight="false" outlineLevel="0" collapsed="false">
      <c r="B805" s="24"/>
      <c r="M805" s="24"/>
    </row>
    <row r="806" customFormat="false" ht="15" hidden="false" customHeight="false" outlineLevel="0" collapsed="false">
      <c r="B806" s="24"/>
      <c r="M806" s="24"/>
    </row>
    <row r="807" customFormat="false" ht="15" hidden="false" customHeight="false" outlineLevel="0" collapsed="false">
      <c r="B807" s="24"/>
      <c r="M807" s="24"/>
    </row>
    <row r="808" customFormat="false" ht="15" hidden="false" customHeight="false" outlineLevel="0" collapsed="false">
      <c r="B808" s="24"/>
      <c r="M808" s="24"/>
    </row>
    <row r="809" customFormat="false" ht="15" hidden="false" customHeight="false" outlineLevel="0" collapsed="false">
      <c r="B809" s="24"/>
      <c r="M809" s="24"/>
    </row>
    <row r="810" customFormat="false" ht="15" hidden="false" customHeight="false" outlineLevel="0" collapsed="false">
      <c r="B810" s="24"/>
      <c r="M810" s="24"/>
    </row>
    <row r="811" customFormat="false" ht="15" hidden="false" customHeight="false" outlineLevel="0" collapsed="false">
      <c r="B811" s="24"/>
      <c r="M811" s="24"/>
    </row>
    <row r="812" customFormat="false" ht="15" hidden="false" customHeight="false" outlineLevel="0" collapsed="false">
      <c r="B812" s="24"/>
      <c r="M812" s="24"/>
    </row>
    <row r="813" customFormat="false" ht="15" hidden="false" customHeight="false" outlineLevel="0" collapsed="false">
      <c r="B813" s="24"/>
      <c r="M813" s="24"/>
    </row>
    <row r="814" customFormat="false" ht="15" hidden="false" customHeight="false" outlineLevel="0" collapsed="false">
      <c r="B814" s="24"/>
      <c r="M814" s="24"/>
    </row>
    <row r="815" customFormat="false" ht="15" hidden="false" customHeight="false" outlineLevel="0" collapsed="false">
      <c r="B815" s="24"/>
      <c r="M815" s="24"/>
    </row>
    <row r="816" customFormat="false" ht="15" hidden="false" customHeight="false" outlineLevel="0" collapsed="false">
      <c r="B816" s="24"/>
      <c r="M816" s="24"/>
    </row>
    <row r="817" customFormat="false" ht="15" hidden="false" customHeight="false" outlineLevel="0" collapsed="false">
      <c r="B817" s="24"/>
      <c r="M817" s="24"/>
    </row>
    <row r="818" customFormat="false" ht="15" hidden="false" customHeight="false" outlineLevel="0" collapsed="false">
      <c r="B818" s="24"/>
      <c r="M818" s="24"/>
    </row>
    <row r="819" customFormat="false" ht="15" hidden="false" customHeight="false" outlineLevel="0" collapsed="false">
      <c r="B819" s="24"/>
      <c r="M819" s="24"/>
    </row>
    <row r="820" customFormat="false" ht="15" hidden="false" customHeight="false" outlineLevel="0" collapsed="false">
      <c r="B820" s="24"/>
      <c r="M820" s="24"/>
    </row>
    <row r="821" customFormat="false" ht="15" hidden="false" customHeight="false" outlineLevel="0" collapsed="false">
      <c r="B821" s="24"/>
      <c r="M821" s="24"/>
    </row>
    <row r="822" customFormat="false" ht="15" hidden="false" customHeight="false" outlineLevel="0" collapsed="false">
      <c r="B822" s="24"/>
      <c r="M822" s="24"/>
    </row>
    <row r="823" customFormat="false" ht="15" hidden="false" customHeight="false" outlineLevel="0" collapsed="false">
      <c r="B823" s="24"/>
      <c r="M823" s="24"/>
    </row>
    <row r="824" customFormat="false" ht="15" hidden="false" customHeight="false" outlineLevel="0" collapsed="false">
      <c r="B824" s="24"/>
      <c r="M824" s="24"/>
    </row>
    <row r="825" customFormat="false" ht="15" hidden="false" customHeight="false" outlineLevel="0" collapsed="false">
      <c r="B825" s="24"/>
      <c r="M825" s="24"/>
    </row>
    <row r="826" customFormat="false" ht="15" hidden="false" customHeight="false" outlineLevel="0" collapsed="false">
      <c r="B826" s="24"/>
      <c r="M826" s="24"/>
    </row>
    <row r="827" customFormat="false" ht="15" hidden="false" customHeight="false" outlineLevel="0" collapsed="false">
      <c r="B827" s="24"/>
      <c r="M827" s="24"/>
    </row>
    <row r="828" customFormat="false" ht="15" hidden="false" customHeight="false" outlineLevel="0" collapsed="false">
      <c r="B828" s="24"/>
      <c r="M828" s="24"/>
    </row>
    <row r="829" customFormat="false" ht="15" hidden="false" customHeight="false" outlineLevel="0" collapsed="false">
      <c r="B829" s="24"/>
      <c r="M829" s="24"/>
    </row>
    <row r="830" customFormat="false" ht="15" hidden="false" customHeight="false" outlineLevel="0" collapsed="false">
      <c r="B830" s="24"/>
      <c r="M830" s="24"/>
    </row>
    <row r="831" customFormat="false" ht="15" hidden="false" customHeight="false" outlineLevel="0" collapsed="false">
      <c r="B831" s="24"/>
      <c r="M831" s="24"/>
    </row>
    <row r="832" customFormat="false" ht="15" hidden="false" customHeight="false" outlineLevel="0" collapsed="false">
      <c r="B832" s="24"/>
      <c r="M832" s="24"/>
    </row>
    <row r="833" customFormat="false" ht="15" hidden="false" customHeight="false" outlineLevel="0" collapsed="false">
      <c r="B833" s="24"/>
      <c r="M833" s="24"/>
    </row>
    <row r="834" customFormat="false" ht="15" hidden="false" customHeight="false" outlineLevel="0" collapsed="false">
      <c r="B834" s="24"/>
      <c r="M834" s="24"/>
    </row>
    <row r="835" customFormat="false" ht="15" hidden="false" customHeight="false" outlineLevel="0" collapsed="false">
      <c r="B835" s="24"/>
      <c r="M835" s="24"/>
    </row>
    <row r="836" customFormat="false" ht="15" hidden="false" customHeight="false" outlineLevel="0" collapsed="false">
      <c r="B836" s="24"/>
      <c r="M836" s="24"/>
    </row>
    <row r="837" customFormat="false" ht="15" hidden="false" customHeight="false" outlineLevel="0" collapsed="false">
      <c r="B837" s="24"/>
      <c r="M837" s="24"/>
    </row>
    <row r="838" customFormat="false" ht="15" hidden="false" customHeight="false" outlineLevel="0" collapsed="false">
      <c r="B838" s="24"/>
      <c r="M838" s="24"/>
    </row>
    <row r="839" customFormat="false" ht="15" hidden="false" customHeight="false" outlineLevel="0" collapsed="false">
      <c r="B839" s="24"/>
      <c r="M839" s="24"/>
    </row>
    <row r="840" customFormat="false" ht="15" hidden="false" customHeight="false" outlineLevel="0" collapsed="false">
      <c r="B840" s="24"/>
      <c r="M840" s="24"/>
    </row>
    <row r="841" customFormat="false" ht="15" hidden="false" customHeight="false" outlineLevel="0" collapsed="false">
      <c r="B841" s="24"/>
      <c r="M841" s="24"/>
    </row>
    <row r="842" customFormat="false" ht="15" hidden="false" customHeight="false" outlineLevel="0" collapsed="false">
      <c r="B842" s="24"/>
      <c r="M842" s="24"/>
    </row>
    <row r="843" customFormat="false" ht="15" hidden="false" customHeight="false" outlineLevel="0" collapsed="false">
      <c r="B843" s="24"/>
      <c r="M843" s="24"/>
    </row>
    <row r="844" customFormat="false" ht="15" hidden="false" customHeight="false" outlineLevel="0" collapsed="false">
      <c r="B844" s="24"/>
      <c r="M844" s="24"/>
    </row>
    <row r="845" customFormat="false" ht="15" hidden="false" customHeight="false" outlineLevel="0" collapsed="false">
      <c r="B845" s="24"/>
      <c r="M845" s="24"/>
    </row>
    <row r="846" customFormat="false" ht="15" hidden="false" customHeight="false" outlineLevel="0" collapsed="false">
      <c r="B846" s="24"/>
      <c r="M846" s="24"/>
    </row>
    <row r="847" customFormat="false" ht="15" hidden="false" customHeight="false" outlineLevel="0" collapsed="false">
      <c r="B847" s="24"/>
      <c r="M847" s="24"/>
    </row>
    <row r="848" customFormat="false" ht="15" hidden="false" customHeight="false" outlineLevel="0" collapsed="false">
      <c r="B848" s="24"/>
      <c r="M848" s="24"/>
    </row>
    <row r="849" customFormat="false" ht="15" hidden="false" customHeight="false" outlineLevel="0" collapsed="false">
      <c r="B849" s="24"/>
      <c r="M849" s="24"/>
    </row>
    <row r="850" customFormat="false" ht="15" hidden="false" customHeight="false" outlineLevel="0" collapsed="false">
      <c r="B850" s="24"/>
      <c r="M850" s="24"/>
    </row>
    <row r="851" customFormat="false" ht="15" hidden="false" customHeight="false" outlineLevel="0" collapsed="false">
      <c r="B851" s="24"/>
      <c r="M851" s="24"/>
    </row>
    <row r="852" customFormat="false" ht="15" hidden="false" customHeight="false" outlineLevel="0" collapsed="false">
      <c r="B852" s="24"/>
      <c r="M852" s="24"/>
    </row>
    <row r="853" customFormat="false" ht="15" hidden="false" customHeight="false" outlineLevel="0" collapsed="false">
      <c r="B853" s="24"/>
      <c r="M853" s="24"/>
    </row>
    <row r="854" customFormat="false" ht="15" hidden="false" customHeight="false" outlineLevel="0" collapsed="false">
      <c r="B854" s="24"/>
      <c r="M854" s="24"/>
    </row>
    <row r="855" customFormat="false" ht="15" hidden="false" customHeight="false" outlineLevel="0" collapsed="false">
      <c r="B855" s="24"/>
      <c r="M855" s="24"/>
    </row>
    <row r="856" customFormat="false" ht="15" hidden="false" customHeight="false" outlineLevel="0" collapsed="false">
      <c r="B856" s="24"/>
      <c r="M856" s="24"/>
    </row>
    <row r="857" customFormat="false" ht="15" hidden="false" customHeight="false" outlineLevel="0" collapsed="false">
      <c r="B857" s="24"/>
      <c r="M857" s="24"/>
    </row>
    <row r="858" customFormat="false" ht="15" hidden="false" customHeight="false" outlineLevel="0" collapsed="false">
      <c r="B858" s="24"/>
      <c r="M858" s="24"/>
    </row>
    <row r="859" customFormat="false" ht="15" hidden="false" customHeight="false" outlineLevel="0" collapsed="false">
      <c r="B859" s="24"/>
      <c r="M859" s="24"/>
    </row>
    <row r="860" customFormat="false" ht="15" hidden="false" customHeight="false" outlineLevel="0" collapsed="false">
      <c r="B860" s="24"/>
      <c r="M860" s="24"/>
    </row>
    <row r="861" customFormat="false" ht="15" hidden="false" customHeight="false" outlineLevel="0" collapsed="false">
      <c r="B861" s="24"/>
      <c r="M861" s="24"/>
    </row>
    <row r="862" customFormat="false" ht="15" hidden="false" customHeight="false" outlineLevel="0" collapsed="false">
      <c r="B862" s="24"/>
      <c r="M862" s="24"/>
    </row>
    <row r="863" customFormat="false" ht="15" hidden="false" customHeight="false" outlineLevel="0" collapsed="false">
      <c r="B863" s="24"/>
      <c r="M863" s="24"/>
    </row>
    <row r="864" customFormat="false" ht="15" hidden="false" customHeight="false" outlineLevel="0" collapsed="false">
      <c r="B864" s="24"/>
      <c r="M864" s="24"/>
    </row>
    <row r="865" customFormat="false" ht="15" hidden="false" customHeight="false" outlineLevel="0" collapsed="false">
      <c r="B865" s="24"/>
      <c r="M865" s="24"/>
    </row>
    <row r="866" customFormat="false" ht="15" hidden="false" customHeight="false" outlineLevel="0" collapsed="false">
      <c r="B866" s="24"/>
      <c r="M866" s="24"/>
    </row>
    <row r="867" customFormat="false" ht="15" hidden="false" customHeight="false" outlineLevel="0" collapsed="false">
      <c r="B867" s="24"/>
      <c r="M867" s="24"/>
    </row>
    <row r="868" customFormat="false" ht="15" hidden="false" customHeight="false" outlineLevel="0" collapsed="false">
      <c r="B868" s="24"/>
      <c r="M868" s="24"/>
    </row>
    <row r="869" customFormat="false" ht="15" hidden="false" customHeight="false" outlineLevel="0" collapsed="false">
      <c r="B869" s="24"/>
      <c r="M869" s="24"/>
    </row>
    <row r="870" customFormat="false" ht="15" hidden="false" customHeight="false" outlineLevel="0" collapsed="false">
      <c r="B870" s="24"/>
      <c r="M870" s="24"/>
    </row>
    <row r="871" customFormat="false" ht="15" hidden="false" customHeight="false" outlineLevel="0" collapsed="false">
      <c r="B871" s="24"/>
      <c r="M871" s="24"/>
    </row>
    <row r="872" customFormat="false" ht="15" hidden="false" customHeight="false" outlineLevel="0" collapsed="false">
      <c r="B872" s="24"/>
      <c r="M872" s="24"/>
    </row>
    <row r="873" customFormat="false" ht="15" hidden="false" customHeight="false" outlineLevel="0" collapsed="false">
      <c r="B873" s="24"/>
      <c r="M873" s="24"/>
    </row>
    <row r="874" customFormat="false" ht="15" hidden="false" customHeight="false" outlineLevel="0" collapsed="false">
      <c r="B874" s="24"/>
      <c r="M874" s="24"/>
    </row>
    <row r="875" customFormat="false" ht="15" hidden="false" customHeight="false" outlineLevel="0" collapsed="false">
      <c r="B875" s="24"/>
      <c r="M875" s="24"/>
    </row>
    <row r="876" customFormat="false" ht="15" hidden="false" customHeight="false" outlineLevel="0" collapsed="false">
      <c r="B876" s="24"/>
      <c r="M876" s="24"/>
    </row>
    <row r="877" customFormat="false" ht="15" hidden="false" customHeight="false" outlineLevel="0" collapsed="false">
      <c r="B877" s="24"/>
      <c r="M877" s="24"/>
    </row>
    <row r="878" customFormat="false" ht="15" hidden="false" customHeight="false" outlineLevel="0" collapsed="false">
      <c r="B878" s="24"/>
      <c r="M878" s="24"/>
    </row>
    <row r="879" customFormat="false" ht="15" hidden="false" customHeight="false" outlineLevel="0" collapsed="false">
      <c r="B879" s="24"/>
      <c r="M879" s="24"/>
    </row>
    <row r="880" customFormat="false" ht="15" hidden="false" customHeight="false" outlineLevel="0" collapsed="false">
      <c r="B880" s="24"/>
      <c r="M880" s="24"/>
    </row>
    <row r="881" customFormat="false" ht="15" hidden="false" customHeight="false" outlineLevel="0" collapsed="false">
      <c r="B881" s="24"/>
      <c r="M881" s="24"/>
    </row>
    <row r="882" customFormat="false" ht="15" hidden="false" customHeight="false" outlineLevel="0" collapsed="false">
      <c r="B882" s="24"/>
      <c r="M882" s="24"/>
    </row>
    <row r="883" customFormat="false" ht="15" hidden="false" customHeight="false" outlineLevel="0" collapsed="false">
      <c r="B883" s="24"/>
      <c r="M883" s="24"/>
    </row>
    <row r="884" customFormat="false" ht="15" hidden="false" customHeight="false" outlineLevel="0" collapsed="false">
      <c r="B884" s="24"/>
      <c r="M884" s="24"/>
    </row>
    <row r="885" customFormat="false" ht="15" hidden="false" customHeight="false" outlineLevel="0" collapsed="false">
      <c r="B885" s="24"/>
      <c r="M885" s="24"/>
    </row>
    <row r="886" customFormat="false" ht="15" hidden="false" customHeight="false" outlineLevel="0" collapsed="false">
      <c r="B886" s="24"/>
      <c r="M886" s="24"/>
    </row>
    <row r="887" customFormat="false" ht="15" hidden="false" customHeight="false" outlineLevel="0" collapsed="false">
      <c r="B887" s="24"/>
      <c r="M887" s="24"/>
    </row>
    <row r="888" customFormat="false" ht="15" hidden="false" customHeight="false" outlineLevel="0" collapsed="false">
      <c r="B888" s="24"/>
      <c r="M888" s="24"/>
    </row>
    <row r="889" customFormat="false" ht="15" hidden="false" customHeight="false" outlineLevel="0" collapsed="false">
      <c r="B889" s="24"/>
      <c r="M889" s="24"/>
    </row>
    <row r="890" customFormat="false" ht="15" hidden="false" customHeight="false" outlineLevel="0" collapsed="false">
      <c r="B890" s="24"/>
      <c r="M890" s="24"/>
    </row>
    <row r="891" customFormat="false" ht="15" hidden="false" customHeight="false" outlineLevel="0" collapsed="false">
      <c r="B891" s="24"/>
      <c r="M891" s="24"/>
    </row>
    <row r="892" customFormat="false" ht="15" hidden="false" customHeight="false" outlineLevel="0" collapsed="false">
      <c r="B892" s="24"/>
      <c r="M892" s="24"/>
    </row>
    <row r="893" customFormat="false" ht="15" hidden="false" customHeight="false" outlineLevel="0" collapsed="false">
      <c r="B893" s="24"/>
      <c r="M893" s="24"/>
    </row>
    <row r="894" customFormat="false" ht="15" hidden="false" customHeight="false" outlineLevel="0" collapsed="false">
      <c r="B894" s="24"/>
      <c r="M894" s="24"/>
    </row>
    <row r="895" customFormat="false" ht="15" hidden="false" customHeight="false" outlineLevel="0" collapsed="false">
      <c r="B895" s="24"/>
      <c r="M895" s="24"/>
    </row>
    <row r="896" customFormat="false" ht="15" hidden="false" customHeight="false" outlineLevel="0" collapsed="false">
      <c r="B896" s="24"/>
      <c r="M896" s="24"/>
    </row>
    <row r="897" customFormat="false" ht="15" hidden="false" customHeight="false" outlineLevel="0" collapsed="false">
      <c r="B897" s="24"/>
      <c r="M897" s="24"/>
    </row>
    <row r="898" customFormat="false" ht="15" hidden="false" customHeight="false" outlineLevel="0" collapsed="false">
      <c r="B898" s="24"/>
      <c r="M898" s="24"/>
    </row>
    <row r="899" customFormat="false" ht="15" hidden="false" customHeight="false" outlineLevel="0" collapsed="false">
      <c r="B899" s="24"/>
      <c r="M899" s="24"/>
    </row>
    <row r="900" customFormat="false" ht="15" hidden="false" customHeight="false" outlineLevel="0" collapsed="false">
      <c r="B900" s="24"/>
      <c r="M900" s="24"/>
    </row>
    <row r="901" customFormat="false" ht="15" hidden="false" customHeight="false" outlineLevel="0" collapsed="false">
      <c r="B901" s="24"/>
      <c r="M901" s="24"/>
    </row>
    <row r="902" customFormat="false" ht="15" hidden="false" customHeight="false" outlineLevel="0" collapsed="false">
      <c r="B902" s="24"/>
      <c r="M902" s="24"/>
    </row>
    <row r="903" customFormat="false" ht="15" hidden="false" customHeight="false" outlineLevel="0" collapsed="false">
      <c r="B903" s="24"/>
      <c r="M903" s="24"/>
    </row>
    <row r="904" customFormat="false" ht="15" hidden="false" customHeight="false" outlineLevel="0" collapsed="false">
      <c r="B904" s="24"/>
      <c r="M904" s="24"/>
    </row>
    <row r="905" customFormat="false" ht="15" hidden="false" customHeight="false" outlineLevel="0" collapsed="false">
      <c r="B905" s="24"/>
      <c r="M905" s="24"/>
    </row>
    <row r="906" customFormat="false" ht="15" hidden="false" customHeight="false" outlineLevel="0" collapsed="false">
      <c r="B906" s="24"/>
      <c r="M906" s="24"/>
    </row>
    <row r="907" customFormat="false" ht="15" hidden="false" customHeight="false" outlineLevel="0" collapsed="false">
      <c r="B907" s="24"/>
      <c r="M907" s="24"/>
    </row>
    <row r="908" customFormat="false" ht="15" hidden="false" customHeight="false" outlineLevel="0" collapsed="false">
      <c r="B908" s="24"/>
      <c r="M908" s="24"/>
    </row>
    <row r="909" customFormat="false" ht="15" hidden="false" customHeight="false" outlineLevel="0" collapsed="false">
      <c r="B909" s="24"/>
      <c r="M909" s="24"/>
    </row>
    <row r="910" customFormat="false" ht="15" hidden="false" customHeight="false" outlineLevel="0" collapsed="false">
      <c r="B910" s="24"/>
      <c r="M910" s="24"/>
    </row>
    <row r="911" customFormat="false" ht="15" hidden="false" customHeight="false" outlineLevel="0" collapsed="false">
      <c r="B911" s="24"/>
      <c r="M911" s="24"/>
    </row>
    <row r="912" customFormat="false" ht="15" hidden="false" customHeight="false" outlineLevel="0" collapsed="false">
      <c r="B912" s="24"/>
      <c r="M912" s="24"/>
    </row>
    <row r="913" customFormat="false" ht="15" hidden="false" customHeight="false" outlineLevel="0" collapsed="false">
      <c r="B913" s="24"/>
      <c r="M913" s="24"/>
    </row>
    <row r="914" customFormat="false" ht="15" hidden="false" customHeight="false" outlineLevel="0" collapsed="false">
      <c r="B914" s="24"/>
      <c r="M914" s="24"/>
    </row>
    <row r="915" customFormat="false" ht="15" hidden="false" customHeight="false" outlineLevel="0" collapsed="false">
      <c r="B915" s="24"/>
      <c r="M915" s="24"/>
    </row>
    <row r="916" customFormat="false" ht="15" hidden="false" customHeight="false" outlineLevel="0" collapsed="false">
      <c r="B916" s="24"/>
      <c r="M916" s="24"/>
    </row>
    <row r="917" customFormat="false" ht="15" hidden="false" customHeight="false" outlineLevel="0" collapsed="false">
      <c r="B917" s="24"/>
      <c r="M917" s="24"/>
    </row>
    <row r="918" customFormat="false" ht="15" hidden="false" customHeight="false" outlineLevel="0" collapsed="false">
      <c r="B918" s="24"/>
      <c r="M918" s="24"/>
    </row>
    <row r="919" customFormat="false" ht="15" hidden="false" customHeight="false" outlineLevel="0" collapsed="false">
      <c r="B919" s="24"/>
      <c r="M919" s="24"/>
    </row>
    <row r="920" customFormat="false" ht="15" hidden="false" customHeight="false" outlineLevel="0" collapsed="false">
      <c r="B920" s="24"/>
      <c r="M920" s="24"/>
    </row>
    <row r="921" customFormat="false" ht="15" hidden="false" customHeight="false" outlineLevel="0" collapsed="false">
      <c r="B921" s="24"/>
      <c r="M921" s="24"/>
    </row>
    <row r="922" customFormat="false" ht="15" hidden="false" customHeight="false" outlineLevel="0" collapsed="false">
      <c r="B922" s="24"/>
      <c r="M922" s="24"/>
    </row>
    <row r="923" customFormat="false" ht="15" hidden="false" customHeight="false" outlineLevel="0" collapsed="false">
      <c r="B923" s="24"/>
      <c r="M923" s="24"/>
    </row>
    <row r="924" customFormat="false" ht="15" hidden="false" customHeight="false" outlineLevel="0" collapsed="false">
      <c r="B924" s="24"/>
      <c r="M924" s="24"/>
    </row>
    <row r="925" customFormat="false" ht="15" hidden="false" customHeight="false" outlineLevel="0" collapsed="false">
      <c r="B925" s="24"/>
      <c r="M925" s="24"/>
    </row>
    <row r="926" customFormat="false" ht="15" hidden="false" customHeight="false" outlineLevel="0" collapsed="false">
      <c r="B926" s="24"/>
      <c r="M926" s="24"/>
    </row>
    <row r="927" customFormat="false" ht="15" hidden="false" customHeight="false" outlineLevel="0" collapsed="false">
      <c r="B927" s="24"/>
      <c r="M927" s="24"/>
    </row>
    <row r="928" customFormat="false" ht="15" hidden="false" customHeight="false" outlineLevel="0" collapsed="false">
      <c r="B928" s="24"/>
      <c r="M928" s="24"/>
    </row>
    <row r="929" customFormat="false" ht="15" hidden="false" customHeight="false" outlineLevel="0" collapsed="false">
      <c r="B929" s="24"/>
      <c r="M929" s="24"/>
    </row>
    <row r="930" customFormat="false" ht="15" hidden="false" customHeight="false" outlineLevel="0" collapsed="false">
      <c r="B930" s="24"/>
      <c r="M930" s="24"/>
    </row>
    <row r="931" customFormat="false" ht="15" hidden="false" customHeight="false" outlineLevel="0" collapsed="false">
      <c r="B931" s="24"/>
      <c r="M931" s="24"/>
    </row>
    <row r="932" customFormat="false" ht="15" hidden="false" customHeight="false" outlineLevel="0" collapsed="false">
      <c r="B932" s="24"/>
      <c r="M932" s="24"/>
    </row>
    <row r="933" customFormat="false" ht="15" hidden="false" customHeight="false" outlineLevel="0" collapsed="false">
      <c r="B933" s="24"/>
      <c r="M933" s="24"/>
    </row>
    <row r="934" customFormat="false" ht="15" hidden="false" customHeight="false" outlineLevel="0" collapsed="false">
      <c r="B934" s="24"/>
      <c r="M934" s="24"/>
    </row>
    <row r="935" customFormat="false" ht="15" hidden="false" customHeight="false" outlineLevel="0" collapsed="false">
      <c r="B935" s="24"/>
      <c r="M935" s="24"/>
    </row>
    <row r="936" customFormat="false" ht="15" hidden="false" customHeight="false" outlineLevel="0" collapsed="false">
      <c r="B936" s="24"/>
      <c r="M936" s="24"/>
    </row>
    <row r="937" customFormat="false" ht="15" hidden="false" customHeight="false" outlineLevel="0" collapsed="false">
      <c r="B937" s="24"/>
      <c r="M937" s="24"/>
    </row>
    <row r="938" customFormat="false" ht="15" hidden="false" customHeight="false" outlineLevel="0" collapsed="false">
      <c r="B938" s="24"/>
      <c r="M938" s="24"/>
    </row>
    <row r="939" customFormat="false" ht="15" hidden="false" customHeight="false" outlineLevel="0" collapsed="false">
      <c r="B939" s="24"/>
      <c r="M939" s="24"/>
    </row>
    <row r="940" customFormat="false" ht="15" hidden="false" customHeight="false" outlineLevel="0" collapsed="false">
      <c r="B940" s="24"/>
      <c r="M940" s="24"/>
    </row>
    <row r="941" customFormat="false" ht="15" hidden="false" customHeight="false" outlineLevel="0" collapsed="false">
      <c r="B941" s="24"/>
      <c r="M941" s="24"/>
    </row>
    <row r="942" customFormat="false" ht="15" hidden="false" customHeight="false" outlineLevel="0" collapsed="false">
      <c r="B942" s="24"/>
      <c r="M942" s="24"/>
    </row>
    <row r="943" customFormat="false" ht="15" hidden="false" customHeight="false" outlineLevel="0" collapsed="false">
      <c r="B943" s="24"/>
      <c r="M943" s="24"/>
    </row>
    <row r="944" customFormat="false" ht="15" hidden="false" customHeight="false" outlineLevel="0" collapsed="false">
      <c r="B944" s="24"/>
      <c r="M944" s="24"/>
    </row>
    <row r="945" customFormat="false" ht="15" hidden="false" customHeight="false" outlineLevel="0" collapsed="false">
      <c r="B945" s="24"/>
      <c r="M945" s="24"/>
    </row>
    <row r="946" customFormat="false" ht="15" hidden="false" customHeight="false" outlineLevel="0" collapsed="false">
      <c r="B946" s="24"/>
      <c r="M946" s="24"/>
    </row>
    <row r="947" customFormat="false" ht="15" hidden="false" customHeight="false" outlineLevel="0" collapsed="false">
      <c r="B947" s="24"/>
      <c r="M947" s="24"/>
    </row>
    <row r="948" customFormat="false" ht="15" hidden="false" customHeight="false" outlineLevel="0" collapsed="false">
      <c r="B948" s="24"/>
      <c r="M948" s="24"/>
    </row>
    <row r="949" customFormat="false" ht="15" hidden="false" customHeight="false" outlineLevel="0" collapsed="false">
      <c r="B949" s="24"/>
      <c r="M949" s="24"/>
    </row>
    <row r="950" customFormat="false" ht="15" hidden="false" customHeight="false" outlineLevel="0" collapsed="false">
      <c r="B950" s="24"/>
      <c r="M950" s="24"/>
    </row>
    <row r="951" customFormat="false" ht="15" hidden="false" customHeight="false" outlineLevel="0" collapsed="false">
      <c r="B951" s="24"/>
      <c r="M951" s="24"/>
    </row>
    <row r="952" customFormat="false" ht="15" hidden="false" customHeight="false" outlineLevel="0" collapsed="false">
      <c r="B952" s="24"/>
      <c r="M952" s="24"/>
    </row>
    <row r="953" customFormat="false" ht="15" hidden="false" customHeight="false" outlineLevel="0" collapsed="false">
      <c r="B953" s="24"/>
      <c r="M953" s="24"/>
    </row>
    <row r="954" customFormat="false" ht="15" hidden="false" customHeight="false" outlineLevel="0" collapsed="false">
      <c r="B954" s="24"/>
      <c r="M954" s="24"/>
    </row>
    <row r="955" customFormat="false" ht="15" hidden="false" customHeight="false" outlineLevel="0" collapsed="false">
      <c r="B955" s="24"/>
      <c r="M955" s="24"/>
    </row>
    <row r="956" customFormat="false" ht="15" hidden="false" customHeight="false" outlineLevel="0" collapsed="false">
      <c r="B956" s="24"/>
      <c r="M956" s="24"/>
    </row>
    <row r="957" customFormat="false" ht="15" hidden="false" customHeight="false" outlineLevel="0" collapsed="false">
      <c r="B957" s="24"/>
      <c r="M957" s="24"/>
    </row>
    <row r="958" customFormat="false" ht="15" hidden="false" customHeight="false" outlineLevel="0" collapsed="false">
      <c r="B958" s="24"/>
      <c r="M958" s="24"/>
    </row>
    <row r="959" customFormat="false" ht="15" hidden="false" customHeight="false" outlineLevel="0" collapsed="false">
      <c r="B959" s="24"/>
      <c r="M959" s="24"/>
    </row>
    <row r="960" customFormat="false" ht="15" hidden="false" customHeight="false" outlineLevel="0" collapsed="false">
      <c r="B960" s="24"/>
      <c r="M960" s="24"/>
    </row>
    <row r="961" customFormat="false" ht="15" hidden="false" customHeight="false" outlineLevel="0" collapsed="false">
      <c r="B961" s="24"/>
      <c r="M961" s="24"/>
    </row>
    <row r="962" customFormat="false" ht="15" hidden="false" customHeight="false" outlineLevel="0" collapsed="false">
      <c r="B962" s="24"/>
      <c r="M962" s="24"/>
    </row>
    <row r="963" customFormat="false" ht="15" hidden="false" customHeight="false" outlineLevel="0" collapsed="false">
      <c r="B963" s="24"/>
      <c r="M963" s="24"/>
    </row>
    <row r="964" customFormat="false" ht="15" hidden="false" customHeight="false" outlineLevel="0" collapsed="false">
      <c r="B964" s="24"/>
      <c r="M964" s="24"/>
    </row>
    <row r="965" customFormat="false" ht="15" hidden="false" customHeight="false" outlineLevel="0" collapsed="false">
      <c r="B965" s="24"/>
      <c r="M965" s="24"/>
    </row>
    <row r="966" customFormat="false" ht="15" hidden="false" customHeight="false" outlineLevel="0" collapsed="false">
      <c r="B966" s="24"/>
      <c r="M966" s="24"/>
    </row>
    <row r="967" customFormat="false" ht="15" hidden="false" customHeight="false" outlineLevel="0" collapsed="false">
      <c r="B967" s="24"/>
      <c r="M967" s="24"/>
    </row>
    <row r="968" customFormat="false" ht="15" hidden="false" customHeight="false" outlineLevel="0" collapsed="false">
      <c r="B968" s="24"/>
      <c r="M968" s="24"/>
    </row>
    <row r="969" customFormat="false" ht="15" hidden="false" customHeight="false" outlineLevel="0" collapsed="false">
      <c r="B969" s="24"/>
      <c r="M969" s="24"/>
    </row>
    <row r="970" customFormat="false" ht="15" hidden="false" customHeight="false" outlineLevel="0" collapsed="false">
      <c r="B970" s="24"/>
      <c r="M970" s="24"/>
    </row>
    <row r="971" customFormat="false" ht="15" hidden="false" customHeight="false" outlineLevel="0" collapsed="false">
      <c r="B971" s="24"/>
      <c r="M971" s="24"/>
    </row>
    <row r="972" customFormat="false" ht="15" hidden="false" customHeight="false" outlineLevel="0" collapsed="false">
      <c r="B972" s="24"/>
      <c r="M972" s="24"/>
    </row>
    <row r="973" customFormat="false" ht="15" hidden="false" customHeight="false" outlineLevel="0" collapsed="false">
      <c r="B973" s="24"/>
      <c r="M973" s="24"/>
    </row>
    <row r="974" customFormat="false" ht="15" hidden="false" customHeight="false" outlineLevel="0" collapsed="false">
      <c r="B974" s="24"/>
      <c r="M974" s="24"/>
    </row>
    <row r="975" customFormat="false" ht="15" hidden="false" customHeight="false" outlineLevel="0" collapsed="false">
      <c r="B975" s="24"/>
      <c r="M975" s="24"/>
    </row>
    <row r="976" customFormat="false" ht="15" hidden="false" customHeight="false" outlineLevel="0" collapsed="false">
      <c r="B976" s="24"/>
      <c r="M976" s="24"/>
    </row>
    <row r="977" customFormat="false" ht="15" hidden="false" customHeight="false" outlineLevel="0" collapsed="false">
      <c r="B977" s="24"/>
      <c r="M977" s="24"/>
    </row>
    <row r="978" customFormat="false" ht="15" hidden="false" customHeight="false" outlineLevel="0" collapsed="false">
      <c r="B978" s="24"/>
      <c r="M978" s="24"/>
    </row>
    <row r="979" customFormat="false" ht="15" hidden="false" customHeight="false" outlineLevel="0" collapsed="false">
      <c r="B979" s="24"/>
      <c r="M979" s="24"/>
    </row>
    <row r="980" customFormat="false" ht="15" hidden="false" customHeight="false" outlineLevel="0" collapsed="false">
      <c r="B980" s="24"/>
      <c r="M980" s="24"/>
    </row>
    <row r="981" customFormat="false" ht="15" hidden="false" customHeight="false" outlineLevel="0" collapsed="false">
      <c r="B981" s="24"/>
      <c r="M981" s="24"/>
    </row>
    <row r="982" customFormat="false" ht="15" hidden="false" customHeight="false" outlineLevel="0" collapsed="false">
      <c r="B982" s="24"/>
      <c r="M982" s="24"/>
    </row>
    <row r="983" customFormat="false" ht="15" hidden="false" customHeight="false" outlineLevel="0" collapsed="false">
      <c r="B983" s="24"/>
      <c r="M983" s="24"/>
    </row>
    <row r="984" customFormat="false" ht="15" hidden="false" customHeight="false" outlineLevel="0" collapsed="false">
      <c r="B984" s="24"/>
      <c r="M984" s="24"/>
    </row>
    <row r="985" customFormat="false" ht="15" hidden="false" customHeight="false" outlineLevel="0" collapsed="false">
      <c r="B985" s="24"/>
      <c r="M985" s="24"/>
    </row>
    <row r="986" customFormat="false" ht="15" hidden="false" customHeight="false" outlineLevel="0" collapsed="false">
      <c r="B986" s="24"/>
      <c r="M986" s="24"/>
    </row>
    <row r="987" customFormat="false" ht="15" hidden="false" customHeight="false" outlineLevel="0" collapsed="false">
      <c r="B987" s="24"/>
      <c r="M987" s="24"/>
    </row>
    <row r="988" customFormat="false" ht="15" hidden="false" customHeight="false" outlineLevel="0" collapsed="false">
      <c r="B988" s="24"/>
      <c r="M988" s="24"/>
    </row>
    <row r="989" customFormat="false" ht="15" hidden="false" customHeight="false" outlineLevel="0" collapsed="false">
      <c r="B989" s="24"/>
      <c r="M989" s="24"/>
    </row>
    <row r="990" customFormat="false" ht="15" hidden="false" customHeight="false" outlineLevel="0" collapsed="false">
      <c r="B990" s="24"/>
      <c r="M990" s="24"/>
    </row>
    <row r="991" customFormat="false" ht="15" hidden="false" customHeight="false" outlineLevel="0" collapsed="false">
      <c r="B991" s="24"/>
      <c r="M991" s="24"/>
    </row>
    <row r="992" customFormat="false" ht="15" hidden="false" customHeight="false" outlineLevel="0" collapsed="false">
      <c r="B992" s="24"/>
      <c r="M992" s="24"/>
    </row>
    <row r="993" customFormat="false" ht="15" hidden="false" customHeight="false" outlineLevel="0" collapsed="false">
      <c r="B993" s="24"/>
      <c r="M993" s="24"/>
    </row>
    <row r="994" customFormat="false" ht="15" hidden="false" customHeight="false" outlineLevel="0" collapsed="false">
      <c r="B994" s="24"/>
      <c r="M994" s="24"/>
    </row>
    <row r="995" customFormat="false" ht="15" hidden="false" customHeight="false" outlineLevel="0" collapsed="false">
      <c r="B995" s="24"/>
      <c r="M995" s="24"/>
    </row>
    <row r="996" customFormat="false" ht="15" hidden="false" customHeight="false" outlineLevel="0" collapsed="false">
      <c r="B996" s="24"/>
      <c r="M996" s="24"/>
    </row>
    <row r="997" customFormat="false" ht="15" hidden="false" customHeight="false" outlineLevel="0" collapsed="false">
      <c r="B997" s="24"/>
      <c r="M997" s="24"/>
    </row>
    <row r="998" customFormat="false" ht="15" hidden="false" customHeight="false" outlineLevel="0" collapsed="false">
      <c r="B998" s="24"/>
      <c r="M998" s="24"/>
    </row>
    <row r="999" customFormat="false" ht="15" hidden="false" customHeight="false" outlineLevel="0" collapsed="false">
      <c r="B999" s="24"/>
      <c r="M999" s="24"/>
    </row>
    <row r="1000" customFormat="false" ht="15" hidden="false" customHeight="false" outlineLevel="0" collapsed="false">
      <c r="B1000" s="24"/>
      <c r="M1000" s="24"/>
    </row>
    <row r="1001" customFormat="false" ht="15" hidden="false" customHeight="false" outlineLevel="0" collapsed="false">
      <c r="B1001" s="24"/>
      <c r="M1001" s="24"/>
    </row>
    <row r="1002" customFormat="false" ht="15" hidden="false" customHeight="false" outlineLevel="0" collapsed="false">
      <c r="B1002" s="24"/>
      <c r="M1002" s="24"/>
    </row>
    <row r="1003" customFormat="false" ht="15" hidden="false" customHeight="false" outlineLevel="0" collapsed="false">
      <c r="B1003" s="24"/>
      <c r="M1003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27" min="26" style="0" width="12"/>
  </cols>
  <sheetData>
    <row r="1" customFormat="false" ht="26.85" hidden="false" customHeight="false" outlineLevel="0" collapsed="false">
      <c r="A1" s="22" t="s">
        <v>80</v>
      </c>
      <c r="B1" s="22" t="s">
        <v>81</v>
      </c>
      <c r="C1" s="22" t="s">
        <v>48</v>
      </c>
      <c r="D1" s="22" t="s">
        <v>82</v>
      </c>
      <c r="E1" s="22" t="s">
        <v>83</v>
      </c>
      <c r="F1" s="22" t="s">
        <v>84</v>
      </c>
      <c r="G1" s="22" t="s">
        <v>85</v>
      </c>
      <c r="H1" s="22" t="s">
        <v>86</v>
      </c>
      <c r="I1" s="22" t="s">
        <v>87</v>
      </c>
      <c r="J1" s="22" t="s">
        <v>88</v>
      </c>
      <c r="K1" s="22" t="s">
        <v>89</v>
      </c>
      <c r="L1" s="22" t="s">
        <v>90</v>
      </c>
      <c r="M1" s="22" t="s">
        <v>91</v>
      </c>
      <c r="N1" s="22" t="s">
        <v>92</v>
      </c>
      <c r="O1" s="22" t="s">
        <v>93</v>
      </c>
      <c r="P1" s="22" t="s">
        <v>94</v>
      </c>
      <c r="Q1" s="22" t="s">
        <v>95</v>
      </c>
      <c r="R1" s="22" t="s">
        <v>96</v>
      </c>
      <c r="S1" s="22" t="s">
        <v>97</v>
      </c>
      <c r="T1" s="22" t="s">
        <v>98</v>
      </c>
      <c r="U1" s="22" t="s">
        <v>99</v>
      </c>
      <c r="V1" s="22" t="s">
        <v>100</v>
      </c>
      <c r="W1" s="22" t="s">
        <v>101</v>
      </c>
      <c r="X1" s="22" t="s">
        <v>102</v>
      </c>
      <c r="Y1" s="22" t="s">
        <v>103</v>
      </c>
      <c r="Z1" s="22" t="s">
        <v>104</v>
      </c>
      <c r="AA1" s="22" t="s">
        <v>105</v>
      </c>
      <c r="AB1" s="22" t="s">
        <v>106</v>
      </c>
      <c r="AC1" s="22" t="s">
        <v>107</v>
      </c>
      <c r="AD1" s="22" t="s">
        <v>108</v>
      </c>
    </row>
    <row r="2" customFormat="false" ht="20.1" hidden="false" customHeight="false" outlineLevel="0" collapsed="false">
      <c r="B2" s="23" t="s">
        <v>113</v>
      </c>
      <c r="M2" s="24"/>
    </row>
    <row r="3" customFormat="false" ht="15" hidden="false" customHeight="false" outlineLevel="0" collapsed="false">
      <c r="B3" s="25" t="s">
        <v>114</v>
      </c>
      <c r="M3" s="24"/>
    </row>
    <row r="4" customFormat="false" ht="15" hidden="false" customHeight="false" outlineLevel="0" collapsed="false">
      <c r="B4" s="24"/>
      <c r="M4" s="24"/>
    </row>
    <row r="5" customFormat="false" ht="15" hidden="false" customHeight="false" outlineLevel="0" collapsed="false">
      <c r="B5" s="24"/>
      <c r="M5" s="24"/>
    </row>
    <row r="6" customFormat="false" ht="15" hidden="false" customHeight="false" outlineLevel="0" collapsed="false">
      <c r="B6" s="24"/>
      <c r="M6" s="24"/>
    </row>
    <row r="7" customFormat="false" ht="15" hidden="false" customHeight="false" outlineLevel="0" collapsed="false">
      <c r="B7" s="24"/>
      <c r="M7" s="24"/>
    </row>
    <row r="8" customFormat="false" ht="15" hidden="false" customHeight="false" outlineLevel="0" collapsed="false">
      <c r="B8" s="24"/>
      <c r="M8" s="24"/>
    </row>
    <row r="9" customFormat="false" ht="15" hidden="false" customHeight="false" outlineLevel="0" collapsed="false">
      <c r="B9" s="24"/>
      <c r="M9" s="24"/>
    </row>
    <row r="10" customFormat="false" ht="15" hidden="false" customHeight="false" outlineLevel="0" collapsed="false">
      <c r="B10" s="24"/>
      <c r="M10" s="24"/>
    </row>
    <row r="11" customFormat="false" ht="15" hidden="false" customHeight="false" outlineLevel="0" collapsed="false">
      <c r="B11" s="24"/>
      <c r="M11" s="24"/>
    </row>
    <row r="12" customFormat="false" ht="15" hidden="false" customHeight="false" outlineLevel="0" collapsed="false">
      <c r="B12" s="24"/>
      <c r="M12" s="24"/>
    </row>
    <row r="13" customFormat="false" ht="15" hidden="false" customHeight="false" outlineLevel="0" collapsed="false">
      <c r="B13" s="24"/>
      <c r="M13" s="24"/>
    </row>
    <row r="14" customFormat="false" ht="15" hidden="false" customHeight="false" outlineLevel="0" collapsed="false">
      <c r="B14" s="24"/>
      <c r="M14" s="24"/>
    </row>
    <row r="15" customFormat="false" ht="15" hidden="false" customHeight="false" outlineLevel="0" collapsed="false">
      <c r="B15" s="24"/>
      <c r="M15" s="24"/>
    </row>
    <row r="16" customFormat="false" ht="15" hidden="false" customHeight="false" outlineLevel="0" collapsed="false">
      <c r="B16" s="24"/>
      <c r="M16" s="24"/>
    </row>
    <row r="17" customFormat="false" ht="15" hidden="false" customHeight="false" outlineLevel="0" collapsed="false">
      <c r="B17" s="24"/>
      <c r="M17" s="24"/>
    </row>
    <row r="18" customFormat="false" ht="15" hidden="false" customHeight="false" outlineLevel="0" collapsed="false">
      <c r="B18" s="24"/>
      <c r="M18" s="24"/>
    </row>
    <row r="19" customFormat="false" ht="15" hidden="false" customHeight="false" outlineLevel="0" collapsed="false">
      <c r="B19" s="24"/>
      <c r="M19" s="24"/>
    </row>
    <row r="20" customFormat="false" ht="15" hidden="false" customHeight="false" outlineLevel="0" collapsed="false">
      <c r="B20" s="24"/>
      <c r="M20" s="24"/>
    </row>
    <row r="21" customFormat="false" ht="15" hidden="false" customHeight="false" outlineLevel="0" collapsed="false">
      <c r="B21" s="24"/>
      <c r="M21" s="24"/>
    </row>
    <row r="22" customFormat="false" ht="15" hidden="false" customHeight="false" outlineLevel="0" collapsed="false">
      <c r="B22" s="24"/>
      <c r="M22" s="24"/>
    </row>
    <row r="23" customFormat="false" ht="15" hidden="false" customHeight="false" outlineLevel="0" collapsed="false">
      <c r="B23" s="24"/>
      <c r="M23" s="24"/>
    </row>
    <row r="24" customFormat="false" ht="15" hidden="false" customHeight="false" outlineLevel="0" collapsed="false">
      <c r="B24" s="24"/>
      <c r="M24" s="24"/>
    </row>
    <row r="25" customFormat="false" ht="15" hidden="false" customHeight="false" outlineLevel="0" collapsed="false">
      <c r="B25" s="24"/>
      <c r="M25" s="24"/>
    </row>
    <row r="26" customFormat="false" ht="15" hidden="false" customHeight="false" outlineLevel="0" collapsed="false">
      <c r="B26" s="24"/>
      <c r="M26" s="24"/>
    </row>
    <row r="27" customFormat="false" ht="15" hidden="false" customHeight="false" outlineLevel="0" collapsed="false">
      <c r="B27" s="24"/>
      <c r="M27" s="24"/>
    </row>
    <row r="28" customFormat="false" ht="15" hidden="false" customHeight="false" outlineLevel="0" collapsed="false">
      <c r="B28" s="24"/>
      <c r="M28" s="24"/>
    </row>
    <row r="29" customFormat="false" ht="15" hidden="false" customHeight="false" outlineLevel="0" collapsed="false">
      <c r="B29" s="24"/>
      <c r="M29" s="24"/>
    </row>
    <row r="30" customFormat="false" ht="15" hidden="false" customHeight="false" outlineLevel="0" collapsed="false">
      <c r="B30" s="24"/>
      <c r="M30" s="24"/>
    </row>
    <row r="31" customFormat="false" ht="15" hidden="false" customHeight="false" outlineLevel="0" collapsed="false">
      <c r="B31" s="24"/>
      <c r="M31" s="24"/>
    </row>
    <row r="32" customFormat="false" ht="15" hidden="false" customHeight="false" outlineLevel="0" collapsed="false">
      <c r="B32" s="24"/>
      <c r="M32" s="24"/>
    </row>
    <row r="33" customFormat="false" ht="15" hidden="false" customHeight="false" outlineLevel="0" collapsed="false">
      <c r="B33" s="24"/>
      <c r="M33" s="24"/>
    </row>
    <row r="34" customFormat="false" ht="15" hidden="false" customHeight="false" outlineLevel="0" collapsed="false">
      <c r="B34" s="24"/>
      <c r="M34" s="24"/>
    </row>
    <row r="35" customFormat="false" ht="15" hidden="false" customHeight="false" outlineLevel="0" collapsed="false">
      <c r="B35" s="24"/>
      <c r="M35" s="24"/>
    </row>
    <row r="36" customFormat="false" ht="15" hidden="false" customHeight="false" outlineLevel="0" collapsed="false">
      <c r="B36" s="24"/>
      <c r="M36" s="24"/>
    </row>
    <row r="37" customFormat="false" ht="15" hidden="false" customHeight="false" outlineLevel="0" collapsed="false">
      <c r="B37" s="24"/>
      <c r="M37" s="24"/>
    </row>
    <row r="38" customFormat="false" ht="15" hidden="false" customHeight="false" outlineLevel="0" collapsed="false">
      <c r="B38" s="24"/>
      <c r="M38" s="24"/>
    </row>
    <row r="39" customFormat="false" ht="15" hidden="false" customHeight="false" outlineLevel="0" collapsed="false">
      <c r="B39" s="24"/>
      <c r="M39" s="24"/>
    </row>
    <row r="40" customFormat="false" ht="15" hidden="false" customHeight="false" outlineLevel="0" collapsed="false">
      <c r="B40" s="24"/>
      <c r="M40" s="24"/>
    </row>
    <row r="41" customFormat="false" ht="15" hidden="false" customHeight="false" outlineLevel="0" collapsed="false">
      <c r="B41" s="24"/>
      <c r="M41" s="24"/>
    </row>
    <row r="42" customFormat="false" ht="15" hidden="false" customHeight="false" outlineLevel="0" collapsed="false">
      <c r="B42" s="24"/>
      <c r="M42" s="24"/>
    </row>
    <row r="43" customFormat="false" ht="15" hidden="false" customHeight="false" outlineLevel="0" collapsed="false">
      <c r="B43" s="24"/>
      <c r="M43" s="24"/>
    </row>
    <row r="44" customFormat="false" ht="15" hidden="false" customHeight="false" outlineLevel="0" collapsed="false">
      <c r="B44" s="24"/>
      <c r="M44" s="24"/>
    </row>
    <row r="45" customFormat="false" ht="15" hidden="false" customHeight="false" outlineLevel="0" collapsed="false">
      <c r="B45" s="24"/>
      <c r="M45" s="24"/>
    </row>
    <row r="46" customFormat="false" ht="15" hidden="false" customHeight="false" outlineLevel="0" collapsed="false">
      <c r="B46" s="24"/>
      <c r="M46" s="24"/>
    </row>
    <row r="47" customFormat="false" ht="15" hidden="false" customHeight="false" outlineLevel="0" collapsed="false">
      <c r="B47" s="24"/>
      <c r="M47" s="24"/>
    </row>
    <row r="48" customFormat="false" ht="15" hidden="false" customHeight="false" outlineLevel="0" collapsed="false">
      <c r="B48" s="24"/>
      <c r="M48" s="24"/>
    </row>
    <row r="49" customFormat="false" ht="15" hidden="false" customHeight="false" outlineLevel="0" collapsed="false">
      <c r="B49" s="24"/>
      <c r="M49" s="24"/>
    </row>
    <row r="50" customFormat="false" ht="15" hidden="false" customHeight="false" outlineLevel="0" collapsed="false">
      <c r="B50" s="24"/>
      <c r="M50" s="24"/>
    </row>
    <row r="51" customFormat="false" ht="15" hidden="false" customHeight="false" outlineLevel="0" collapsed="false">
      <c r="B51" s="24"/>
      <c r="M51" s="24"/>
    </row>
    <row r="52" customFormat="false" ht="15" hidden="false" customHeight="false" outlineLevel="0" collapsed="false">
      <c r="B52" s="24"/>
      <c r="M52" s="24"/>
    </row>
    <row r="53" customFormat="false" ht="15" hidden="false" customHeight="false" outlineLevel="0" collapsed="false">
      <c r="B53" s="24"/>
      <c r="M53" s="24"/>
    </row>
    <row r="54" customFormat="false" ht="15" hidden="false" customHeight="false" outlineLevel="0" collapsed="false">
      <c r="B54" s="24"/>
      <c r="M54" s="24"/>
    </row>
    <row r="55" customFormat="false" ht="15" hidden="false" customHeight="false" outlineLevel="0" collapsed="false">
      <c r="B55" s="24"/>
      <c r="M55" s="24"/>
    </row>
    <row r="56" customFormat="false" ht="15" hidden="false" customHeight="false" outlineLevel="0" collapsed="false">
      <c r="B56" s="24"/>
      <c r="M56" s="24"/>
    </row>
    <row r="57" customFormat="false" ht="15" hidden="false" customHeight="false" outlineLevel="0" collapsed="false">
      <c r="B57" s="24"/>
      <c r="M57" s="24"/>
    </row>
    <row r="58" customFormat="false" ht="15" hidden="false" customHeight="false" outlineLevel="0" collapsed="false">
      <c r="B58" s="24"/>
      <c r="M58" s="24"/>
    </row>
    <row r="59" customFormat="false" ht="15" hidden="false" customHeight="false" outlineLevel="0" collapsed="false">
      <c r="B59" s="24"/>
      <c r="M59" s="24"/>
    </row>
    <row r="60" customFormat="false" ht="15" hidden="false" customHeight="false" outlineLevel="0" collapsed="false">
      <c r="B60" s="24"/>
      <c r="M60" s="24"/>
    </row>
    <row r="61" customFormat="false" ht="15" hidden="false" customHeight="false" outlineLevel="0" collapsed="false">
      <c r="B61" s="24"/>
      <c r="M61" s="24"/>
    </row>
    <row r="62" customFormat="false" ht="15" hidden="false" customHeight="false" outlineLevel="0" collapsed="false">
      <c r="B62" s="24"/>
      <c r="M62" s="24"/>
    </row>
    <row r="63" customFormat="false" ht="15" hidden="false" customHeight="false" outlineLevel="0" collapsed="false">
      <c r="B63" s="24"/>
      <c r="M63" s="24"/>
    </row>
    <row r="64" customFormat="false" ht="15" hidden="false" customHeight="false" outlineLevel="0" collapsed="false">
      <c r="B64" s="24"/>
      <c r="M64" s="24"/>
    </row>
    <row r="65" customFormat="false" ht="15" hidden="false" customHeight="false" outlineLevel="0" collapsed="false">
      <c r="B65" s="24"/>
      <c r="M65" s="24"/>
    </row>
    <row r="66" customFormat="false" ht="15" hidden="false" customHeight="false" outlineLevel="0" collapsed="false">
      <c r="B66" s="24"/>
      <c r="M66" s="24"/>
    </row>
    <row r="67" customFormat="false" ht="15" hidden="false" customHeight="false" outlineLevel="0" collapsed="false">
      <c r="B67" s="24"/>
      <c r="M67" s="24"/>
    </row>
    <row r="68" customFormat="false" ht="15" hidden="false" customHeight="false" outlineLevel="0" collapsed="false">
      <c r="B68" s="24"/>
      <c r="M68" s="24"/>
    </row>
    <row r="69" customFormat="false" ht="15" hidden="false" customHeight="false" outlineLevel="0" collapsed="false">
      <c r="B69" s="24"/>
      <c r="M69" s="24"/>
    </row>
    <row r="70" customFormat="false" ht="15" hidden="false" customHeight="false" outlineLevel="0" collapsed="false">
      <c r="B70" s="24"/>
      <c r="M70" s="24"/>
    </row>
    <row r="71" customFormat="false" ht="15" hidden="false" customHeight="false" outlineLevel="0" collapsed="false">
      <c r="B71" s="24"/>
      <c r="M71" s="24"/>
    </row>
    <row r="72" customFormat="false" ht="15" hidden="false" customHeight="false" outlineLevel="0" collapsed="false">
      <c r="B72" s="24"/>
      <c r="M72" s="24"/>
    </row>
    <row r="73" customFormat="false" ht="15" hidden="false" customHeight="false" outlineLevel="0" collapsed="false">
      <c r="B73" s="24"/>
      <c r="M73" s="24"/>
    </row>
    <row r="74" customFormat="false" ht="15" hidden="false" customHeight="false" outlineLevel="0" collapsed="false">
      <c r="B74" s="24"/>
      <c r="M74" s="24"/>
    </row>
    <row r="75" customFormat="false" ht="15" hidden="false" customHeight="false" outlineLevel="0" collapsed="false">
      <c r="B75" s="24"/>
      <c r="M75" s="24"/>
    </row>
    <row r="76" customFormat="false" ht="15" hidden="false" customHeight="false" outlineLevel="0" collapsed="false">
      <c r="B76" s="24"/>
      <c r="M76" s="24"/>
    </row>
    <row r="77" customFormat="false" ht="15" hidden="false" customHeight="false" outlineLevel="0" collapsed="false">
      <c r="B77" s="24"/>
      <c r="M77" s="24"/>
    </row>
    <row r="78" customFormat="false" ht="15" hidden="false" customHeight="false" outlineLevel="0" collapsed="false">
      <c r="B78" s="24"/>
      <c r="M78" s="24"/>
    </row>
    <row r="79" customFormat="false" ht="15" hidden="false" customHeight="false" outlineLevel="0" collapsed="false">
      <c r="B79" s="24"/>
      <c r="M79" s="24"/>
    </row>
    <row r="80" customFormat="false" ht="15" hidden="false" customHeight="false" outlineLevel="0" collapsed="false">
      <c r="B80" s="24"/>
      <c r="M80" s="24"/>
    </row>
    <row r="81" customFormat="false" ht="15" hidden="false" customHeight="false" outlineLevel="0" collapsed="false">
      <c r="B81" s="24"/>
      <c r="M81" s="24"/>
    </row>
    <row r="82" customFormat="false" ht="15" hidden="false" customHeight="false" outlineLevel="0" collapsed="false">
      <c r="B82" s="24"/>
      <c r="M82" s="24"/>
    </row>
    <row r="83" customFormat="false" ht="15" hidden="false" customHeight="false" outlineLevel="0" collapsed="false">
      <c r="B83" s="24"/>
      <c r="M83" s="24"/>
    </row>
    <row r="84" customFormat="false" ht="15" hidden="false" customHeight="false" outlineLevel="0" collapsed="false">
      <c r="B84" s="24"/>
      <c r="M84" s="24"/>
    </row>
    <row r="85" customFormat="false" ht="15" hidden="false" customHeight="false" outlineLevel="0" collapsed="false">
      <c r="B85" s="24"/>
      <c r="M85" s="24"/>
    </row>
    <row r="86" customFormat="false" ht="15" hidden="false" customHeight="false" outlineLevel="0" collapsed="false">
      <c r="B86" s="24"/>
      <c r="M86" s="24"/>
    </row>
    <row r="87" customFormat="false" ht="15" hidden="false" customHeight="false" outlineLevel="0" collapsed="false">
      <c r="B87" s="24"/>
      <c r="M87" s="24"/>
    </row>
    <row r="88" customFormat="false" ht="15" hidden="false" customHeight="false" outlineLevel="0" collapsed="false">
      <c r="B88" s="24"/>
      <c r="M88" s="24"/>
    </row>
    <row r="89" customFormat="false" ht="15" hidden="false" customHeight="false" outlineLevel="0" collapsed="false">
      <c r="B89" s="24"/>
      <c r="M89" s="24"/>
    </row>
    <row r="90" customFormat="false" ht="15" hidden="false" customHeight="false" outlineLevel="0" collapsed="false">
      <c r="B90" s="24"/>
      <c r="M90" s="24"/>
    </row>
    <row r="91" customFormat="false" ht="15" hidden="false" customHeight="false" outlineLevel="0" collapsed="false">
      <c r="B91" s="24"/>
      <c r="M91" s="24"/>
    </row>
    <row r="92" customFormat="false" ht="15" hidden="false" customHeight="false" outlineLevel="0" collapsed="false">
      <c r="B92" s="24"/>
      <c r="M92" s="24"/>
    </row>
    <row r="93" customFormat="false" ht="15" hidden="false" customHeight="false" outlineLevel="0" collapsed="false">
      <c r="B93" s="24"/>
      <c r="M93" s="24"/>
    </row>
    <row r="94" customFormat="false" ht="15" hidden="false" customHeight="false" outlineLevel="0" collapsed="false">
      <c r="B94" s="24"/>
      <c r="M94" s="24"/>
    </row>
    <row r="95" customFormat="false" ht="15" hidden="false" customHeight="false" outlineLevel="0" collapsed="false">
      <c r="B95" s="24"/>
      <c r="M95" s="24"/>
    </row>
    <row r="96" customFormat="false" ht="15" hidden="false" customHeight="false" outlineLevel="0" collapsed="false">
      <c r="B96" s="24"/>
      <c r="M96" s="24"/>
    </row>
    <row r="97" customFormat="false" ht="15" hidden="false" customHeight="false" outlineLevel="0" collapsed="false">
      <c r="B97" s="24"/>
      <c r="M97" s="24"/>
    </row>
    <row r="98" customFormat="false" ht="15" hidden="false" customHeight="false" outlineLevel="0" collapsed="false">
      <c r="B98" s="24"/>
      <c r="M98" s="24"/>
    </row>
    <row r="99" customFormat="false" ht="15" hidden="false" customHeight="false" outlineLevel="0" collapsed="false">
      <c r="B99" s="24"/>
      <c r="M99" s="24"/>
    </row>
    <row r="100" customFormat="false" ht="15" hidden="false" customHeight="false" outlineLevel="0" collapsed="false">
      <c r="B100" s="24"/>
      <c r="M100" s="24"/>
    </row>
    <row r="101" customFormat="false" ht="15" hidden="false" customHeight="false" outlineLevel="0" collapsed="false">
      <c r="B101" s="24"/>
      <c r="M101" s="24"/>
    </row>
    <row r="102" customFormat="false" ht="15" hidden="false" customHeight="false" outlineLevel="0" collapsed="false">
      <c r="B102" s="24"/>
      <c r="M102" s="24"/>
    </row>
    <row r="103" customFormat="false" ht="15" hidden="false" customHeight="false" outlineLevel="0" collapsed="false">
      <c r="B103" s="24"/>
      <c r="M103" s="24"/>
    </row>
    <row r="104" customFormat="false" ht="15" hidden="false" customHeight="false" outlineLevel="0" collapsed="false">
      <c r="B104" s="24"/>
      <c r="M104" s="24"/>
    </row>
    <row r="105" customFormat="false" ht="15" hidden="false" customHeight="false" outlineLevel="0" collapsed="false">
      <c r="B105" s="24"/>
      <c r="M105" s="24"/>
    </row>
    <row r="106" customFormat="false" ht="15" hidden="false" customHeight="false" outlineLevel="0" collapsed="false">
      <c r="B106" s="24"/>
      <c r="M106" s="24"/>
    </row>
    <row r="107" customFormat="false" ht="15" hidden="false" customHeight="false" outlineLevel="0" collapsed="false">
      <c r="B107" s="24"/>
      <c r="M107" s="24"/>
    </row>
    <row r="108" customFormat="false" ht="15" hidden="false" customHeight="false" outlineLevel="0" collapsed="false">
      <c r="B108" s="24"/>
      <c r="M108" s="24"/>
    </row>
    <row r="109" customFormat="false" ht="15" hidden="false" customHeight="false" outlineLevel="0" collapsed="false">
      <c r="B109" s="24"/>
      <c r="M109" s="24"/>
    </row>
    <row r="110" customFormat="false" ht="15" hidden="false" customHeight="false" outlineLevel="0" collapsed="false">
      <c r="B110" s="24"/>
      <c r="M110" s="24"/>
    </row>
    <row r="111" customFormat="false" ht="15" hidden="false" customHeight="false" outlineLevel="0" collapsed="false">
      <c r="B111" s="24"/>
      <c r="M111" s="24"/>
    </row>
    <row r="112" customFormat="false" ht="15" hidden="false" customHeight="false" outlineLevel="0" collapsed="false">
      <c r="B112" s="24"/>
      <c r="M112" s="24"/>
    </row>
    <row r="113" customFormat="false" ht="15" hidden="false" customHeight="false" outlineLevel="0" collapsed="false">
      <c r="B113" s="24"/>
      <c r="M113" s="24"/>
    </row>
    <row r="114" customFormat="false" ht="15" hidden="false" customHeight="false" outlineLevel="0" collapsed="false">
      <c r="B114" s="24"/>
      <c r="M114" s="24"/>
    </row>
    <row r="115" customFormat="false" ht="15" hidden="false" customHeight="false" outlineLevel="0" collapsed="false">
      <c r="B115" s="24"/>
      <c r="M115" s="24"/>
    </row>
    <row r="116" customFormat="false" ht="15" hidden="false" customHeight="false" outlineLevel="0" collapsed="false">
      <c r="B116" s="24"/>
      <c r="M116" s="24"/>
    </row>
    <row r="117" customFormat="false" ht="15" hidden="false" customHeight="false" outlineLevel="0" collapsed="false">
      <c r="B117" s="24"/>
      <c r="M117" s="24"/>
    </row>
    <row r="118" customFormat="false" ht="15" hidden="false" customHeight="false" outlineLevel="0" collapsed="false">
      <c r="B118" s="24"/>
      <c r="M118" s="24"/>
    </row>
    <row r="119" customFormat="false" ht="15" hidden="false" customHeight="false" outlineLevel="0" collapsed="false">
      <c r="B119" s="24"/>
      <c r="M119" s="24"/>
    </row>
    <row r="120" customFormat="false" ht="15" hidden="false" customHeight="false" outlineLevel="0" collapsed="false">
      <c r="B120" s="24"/>
      <c r="M120" s="24"/>
    </row>
    <row r="121" customFormat="false" ht="15" hidden="false" customHeight="false" outlineLevel="0" collapsed="false">
      <c r="B121" s="24"/>
      <c r="M121" s="24"/>
    </row>
    <row r="122" customFormat="false" ht="15" hidden="false" customHeight="false" outlineLevel="0" collapsed="false">
      <c r="B122" s="24"/>
      <c r="M122" s="24"/>
    </row>
    <row r="123" customFormat="false" ht="15" hidden="false" customHeight="false" outlineLevel="0" collapsed="false">
      <c r="B123" s="24"/>
      <c r="M123" s="24"/>
    </row>
    <row r="124" customFormat="false" ht="15" hidden="false" customHeight="false" outlineLevel="0" collapsed="false">
      <c r="B124" s="24"/>
      <c r="M124" s="24"/>
    </row>
    <row r="125" customFormat="false" ht="15" hidden="false" customHeight="false" outlineLevel="0" collapsed="false">
      <c r="B125" s="24"/>
      <c r="M125" s="24"/>
    </row>
    <row r="126" customFormat="false" ht="15" hidden="false" customHeight="false" outlineLevel="0" collapsed="false">
      <c r="B126" s="24"/>
      <c r="M126" s="24"/>
    </row>
    <row r="127" customFormat="false" ht="15" hidden="false" customHeight="false" outlineLevel="0" collapsed="false">
      <c r="B127" s="24"/>
      <c r="M127" s="24"/>
    </row>
    <row r="128" customFormat="false" ht="15" hidden="false" customHeight="false" outlineLevel="0" collapsed="false">
      <c r="B128" s="24"/>
      <c r="M128" s="24"/>
    </row>
    <row r="129" customFormat="false" ht="15" hidden="false" customHeight="false" outlineLevel="0" collapsed="false">
      <c r="B129" s="24"/>
      <c r="M129" s="24"/>
    </row>
    <row r="130" customFormat="false" ht="15" hidden="false" customHeight="false" outlineLevel="0" collapsed="false">
      <c r="B130" s="24"/>
      <c r="M130" s="24"/>
    </row>
    <row r="131" customFormat="false" ht="15" hidden="false" customHeight="false" outlineLevel="0" collapsed="false">
      <c r="B131" s="24"/>
      <c r="M131" s="24"/>
    </row>
    <row r="132" customFormat="false" ht="15" hidden="false" customHeight="false" outlineLevel="0" collapsed="false">
      <c r="B132" s="24"/>
      <c r="M132" s="24"/>
    </row>
    <row r="133" customFormat="false" ht="15" hidden="false" customHeight="false" outlineLevel="0" collapsed="false">
      <c r="B133" s="24"/>
      <c r="M133" s="24"/>
    </row>
    <row r="134" customFormat="false" ht="15" hidden="false" customHeight="false" outlineLevel="0" collapsed="false">
      <c r="B134" s="24"/>
      <c r="M134" s="24"/>
    </row>
    <row r="135" customFormat="false" ht="15" hidden="false" customHeight="false" outlineLevel="0" collapsed="false">
      <c r="B135" s="24"/>
      <c r="M135" s="24"/>
    </row>
    <row r="136" customFormat="false" ht="15" hidden="false" customHeight="false" outlineLevel="0" collapsed="false">
      <c r="B136" s="24"/>
      <c r="M136" s="24"/>
    </row>
    <row r="137" customFormat="false" ht="15" hidden="false" customHeight="false" outlineLevel="0" collapsed="false">
      <c r="B137" s="24"/>
      <c r="M137" s="24"/>
    </row>
    <row r="138" customFormat="false" ht="15" hidden="false" customHeight="false" outlineLevel="0" collapsed="false">
      <c r="B138" s="24"/>
      <c r="M138" s="24"/>
    </row>
    <row r="139" customFormat="false" ht="15" hidden="false" customHeight="false" outlineLevel="0" collapsed="false">
      <c r="B139" s="24"/>
      <c r="M139" s="24"/>
    </row>
    <row r="140" customFormat="false" ht="15" hidden="false" customHeight="false" outlineLevel="0" collapsed="false">
      <c r="B140" s="24"/>
      <c r="M140" s="24"/>
    </row>
    <row r="141" customFormat="false" ht="15" hidden="false" customHeight="false" outlineLevel="0" collapsed="false">
      <c r="B141" s="24"/>
      <c r="M141" s="24"/>
    </row>
    <row r="142" customFormat="false" ht="15" hidden="false" customHeight="false" outlineLevel="0" collapsed="false">
      <c r="B142" s="24"/>
      <c r="M142" s="24"/>
    </row>
    <row r="143" customFormat="false" ht="15" hidden="false" customHeight="false" outlineLevel="0" collapsed="false">
      <c r="B143" s="24"/>
      <c r="M143" s="24"/>
    </row>
    <row r="144" customFormat="false" ht="15" hidden="false" customHeight="false" outlineLevel="0" collapsed="false">
      <c r="B144" s="24"/>
      <c r="M144" s="24"/>
    </row>
    <row r="145" customFormat="false" ht="15" hidden="false" customHeight="false" outlineLevel="0" collapsed="false">
      <c r="B145" s="24"/>
      <c r="M145" s="24"/>
    </row>
    <row r="146" customFormat="false" ht="15" hidden="false" customHeight="false" outlineLevel="0" collapsed="false">
      <c r="B146" s="24"/>
      <c r="M146" s="24"/>
    </row>
    <row r="147" customFormat="false" ht="15" hidden="false" customHeight="false" outlineLevel="0" collapsed="false">
      <c r="B147" s="24"/>
      <c r="M147" s="24"/>
    </row>
    <row r="148" customFormat="false" ht="15" hidden="false" customHeight="false" outlineLevel="0" collapsed="false">
      <c r="B148" s="24"/>
      <c r="M148" s="24"/>
    </row>
    <row r="149" customFormat="false" ht="15" hidden="false" customHeight="false" outlineLevel="0" collapsed="false">
      <c r="B149" s="24"/>
      <c r="M149" s="24"/>
    </row>
    <row r="150" customFormat="false" ht="15" hidden="false" customHeight="false" outlineLevel="0" collapsed="false">
      <c r="B150" s="24"/>
      <c r="M150" s="24"/>
    </row>
    <row r="151" customFormat="false" ht="15" hidden="false" customHeight="false" outlineLevel="0" collapsed="false">
      <c r="B151" s="24"/>
      <c r="M151" s="24"/>
    </row>
    <row r="152" customFormat="false" ht="15" hidden="false" customHeight="false" outlineLevel="0" collapsed="false">
      <c r="B152" s="24"/>
      <c r="M152" s="24"/>
    </row>
    <row r="153" customFormat="false" ht="15" hidden="false" customHeight="false" outlineLevel="0" collapsed="false">
      <c r="B153" s="24"/>
      <c r="M153" s="24"/>
    </row>
    <row r="154" customFormat="false" ht="15" hidden="false" customHeight="false" outlineLevel="0" collapsed="false">
      <c r="B154" s="24"/>
      <c r="M154" s="24"/>
    </row>
    <row r="155" customFormat="false" ht="15" hidden="false" customHeight="false" outlineLevel="0" collapsed="false">
      <c r="B155" s="24"/>
      <c r="M155" s="24"/>
    </row>
    <row r="156" customFormat="false" ht="15" hidden="false" customHeight="false" outlineLevel="0" collapsed="false">
      <c r="B156" s="24"/>
      <c r="M156" s="24"/>
    </row>
    <row r="157" customFormat="false" ht="15" hidden="false" customHeight="false" outlineLevel="0" collapsed="false">
      <c r="B157" s="24"/>
      <c r="M157" s="24"/>
    </row>
    <row r="158" customFormat="false" ht="15" hidden="false" customHeight="false" outlineLevel="0" collapsed="false">
      <c r="B158" s="24"/>
      <c r="M158" s="24"/>
    </row>
    <row r="159" customFormat="false" ht="15" hidden="false" customHeight="false" outlineLevel="0" collapsed="false">
      <c r="B159" s="24"/>
      <c r="M159" s="24"/>
    </row>
    <row r="160" customFormat="false" ht="15" hidden="false" customHeight="false" outlineLevel="0" collapsed="false">
      <c r="B160" s="24"/>
      <c r="M160" s="24"/>
    </row>
    <row r="161" customFormat="false" ht="15" hidden="false" customHeight="false" outlineLevel="0" collapsed="false">
      <c r="B161" s="24"/>
      <c r="M161" s="24"/>
    </row>
    <row r="162" customFormat="false" ht="15" hidden="false" customHeight="false" outlineLevel="0" collapsed="false">
      <c r="B162" s="24"/>
      <c r="M162" s="24"/>
    </row>
    <row r="163" customFormat="false" ht="15" hidden="false" customHeight="false" outlineLevel="0" collapsed="false">
      <c r="B163" s="24"/>
      <c r="M163" s="24"/>
    </row>
    <row r="164" customFormat="false" ht="15" hidden="false" customHeight="false" outlineLevel="0" collapsed="false">
      <c r="B164" s="24"/>
      <c r="M164" s="24"/>
    </row>
    <row r="165" customFormat="false" ht="15" hidden="false" customHeight="false" outlineLevel="0" collapsed="false">
      <c r="B165" s="24"/>
      <c r="M165" s="24"/>
    </row>
    <row r="166" customFormat="false" ht="15" hidden="false" customHeight="false" outlineLevel="0" collapsed="false">
      <c r="B166" s="24"/>
      <c r="M166" s="24"/>
    </row>
    <row r="167" customFormat="false" ht="15" hidden="false" customHeight="false" outlineLevel="0" collapsed="false">
      <c r="B167" s="24"/>
      <c r="M167" s="24"/>
    </row>
    <row r="168" customFormat="false" ht="15" hidden="false" customHeight="false" outlineLevel="0" collapsed="false">
      <c r="B168" s="24"/>
      <c r="M168" s="24"/>
    </row>
    <row r="169" customFormat="false" ht="15" hidden="false" customHeight="false" outlineLevel="0" collapsed="false">
      <c r="B169" s="24"/>
      <c r="M169" s="24"/>
    </row>
    <row r="170" customFormat="false" ht="15" hidden="false" customHeight="false" outlineLevel="0" collapsed="false">
      <c r="B170" s="24"/>
      <c r="M170" s="24"/>
    </row>
    <row r="171" customFormat="false" ht="15" hidden="false" customHeight="false" outlineLevel="0" collapsed="false">
      <c r="B171" s="24"/>
      <c r="M171" s="24"/>
    </row>
    <row r="172" customFormat="false" ht="15" hidden="false" customHeight="false" outlineLevel="0" collapsed="false">
      <c r="B172" s="24"/>
      <c r="M172" s="24"/>
    </row>
    <row r="173" customFormat="false" ht="15" hidden="false" customHeight="false" outlineLevel="0" collapsed="false">
      <c r="B173" s="24"/>
      <c r="M173" s="24"/>
    </row>
    <row r="174" customFormat="false" ht="15" hidden="false" customHeight="false" outlineLevel="0" collapsed="false">
      <c r="B174" s="24"/>
      <c r="M174" s="24"/>
    </row>
    <row r="175" customFormat="false" ht="15" hidden="false" customHeight="false" outlineLevel="0" collapsed="false">
      <c r="B175" s="24"/>
      <c r="M175" s="24"/>
    </row>
    <row r="176" customFormat="false" ht="15" hidden="false" customHeight="false" outlineLevel="0" collapsed="false">
      <c r="B176" s="24"/>
      <c r="M176" s="24"/>
    </row>
    <row r="177" customFormat="false" ht="15" hidden="false" customHeight="false" outlineLevel="0" collapsed="false">
      <c r="B177" s="24"/>
      <c r="M177" s="24"/>
    </row>
    <row r="178" customFormat="false" ht="15" hidden="false" customHeight="false" outlineLevel="0" collapsed="false">
      <c r="B178" s="24"/>
      <c r="M178" s="24"/>
    </row>
    <row r="179" customFormat="false" ht="15" hidden="false" customHeight="false" outlineLevel="0" collapsed="false">
      <c r="B179" s="24"/>
      <c r="M179" s="24"/>
    </row>
    <row r="180" customFormat="false" ht="15" hidden="false" customHeight="false" outlineLevel="0" collapsed="false">
      <c r="B180" s="24"/>
      <c r="M180" s="24"/>
    </row>
    <row r="181" customFormat="false" ht="15" hidden="false" customHeight="false" outlineLevel="0" collapsed="false">
      <c r="B181" s="24"/>
      <c r="M181" s="24"/>
    </row>
    <row r="182" customFormat="false" ht="15" hidden="false" customHeight="false" outlineLevel="0" collapsed="false">
      <c r="B182" s="24"/>
      <c r="M182" s="24"/>
    </row>
    <row r="183" customFormat="false" ht="15" hidden="false" customHeight="false" outlineLevel="0" collapsed="false">
      <c r="B183" s="24"/>
      <c r="M183" s="24"/>
    </row>
    <row r="184" customFormat="false" ht="15" hidden="false" customHeight="false" outlineLevel="0" collapsed="false">
      <c r="B184" s="24"/>
      <c r="M184" s="24"/>
    </row>
    <row r="185" customFormat="false" ht="15" hidden="false" customHeight="false" outlineLevel="0" collapsed="false">
      <c r="B185" s="24"/>
      <c r="M185" s="24"/>
    </row>
    <row r="186" customFormat="false" ht="15" hidden="false" customHeight="false" outlineLevel="0" collapsed="false">
      <c r="B186" s="24"/>
      <c r="M186" s="24"/>
    </row>
    <row r="187" customFormat="false" ht="15" hidden="false" customHeight="false" outlineLevel="0" collapsed="false">
      <c r="B187" s="24"/>
      <c r="M187" s="24"/>
    </row>
    <row r="188" customFormat="false" ht="15" hidden="false" customHeight="false" outlineLevel="0" collapsed="false">
      <c r="B188" s="24"/>
      <c r="M188" s="24"/>
    </row>
    <row r="189" customFormat="false" ht="15" hidden="false" customHeight="false" outlineLevel="0" collapsed="false">
      <c r="B189" s="24"/>
      <c r="M189" s="24"/>
    </row>
    <row r="190" customFormat="false" ht="15" hidden="false" customHeight="false" outlineLevel="0" collapsed="false">
      <c r="B190" s="24"/>
      <c r="M190" s="24"/>
    </row>
    <row r="191" customFormat="false" ht="15" hidden="false" customHeight="false" outlineLevel="0" collapsed="false">
      <c r="B191" s="24"/>
      <c r="M191" s="24"/>
    </row>
    <row r="192" customFormat="false" ht="15" hidden="false" customHeight="false" outlineLevel="0" collapsed="false">
      <c r="B192" s="24"/>
      <c r="M192" s="24"/>
    </row>
    <row r="193" customFormat="false" ht="15" hidden="false" customHeight="false" outlineLevel="0" collapsed="false">
      <c r="B193" s="24"/>
      <c r="M193" s="24"/>
    </row>
    <row r="194" customFormat="false" ht="15" hidden="false" customHeight="false" outlineLevel="0" collapsed="false">
      <c r="B194" s="24"/>
      <c r="M194" s="24"/>
    </row>
    <row r="195" customFormat="false" ht="15" hidden="false" customHeight="false" outlineLevel="0" collapsed="false">
      <c r="B195" s="24"/>
      <c r="M195" s="24"/>
    </row>
    <row r="196" customFormat="false" ht="15" hidden="false" customHeight="false" outlineLevel="0" collapsed="false">
      <c r="B196" s="24"/>
      <c r="M196" s="24"/>
    </row>
    <row r="197" customFormat="false" ht="15" hidden="false" customHeight="false" outlineLevel="0" collapsed="false">
      <c r="B197" s="24"/>
      <c r="M197" s="24"/>
    </row>
    <row r="198" customFormat="false" ht="15" hidden="false" customHeight="false" outlineLevel="0" collapsed="false">
      <c r="B198" s="24"/>
      <c r="M198" s="24"/>
    </row>
    <row r="199" customFormat="false" ht="15" hidden="false" customHeight="false" outlineLevel="0" collapsed="false">
      <c r="B199" s="24"/>
      <c r="M199" s="24"/>
    </row>
    <row r="200" customFormat="false" ht="15" hidden="false" customHeight="false" outlineLevel="0" collapsed="false">
      <c r="B200" s="24"/>
      <c r="M200" s="24"/>
    </row>
    <row r="201" customFormat="false" ht="15" hidden="false" customHeight="false" outlineLevel="0" collapsed="false">
      <c r="B201" s="24"/>
      <c r="M201" s="24"/>
    </row>
    <row r="202" customFormat="false" ht="15" hidden="false" customHeight="false" outlineLevel="0" collapsed="false">
      <c r="B202" s="24"/>
      <c r="M202" s="24"/>
    </row>
    <row r="203" customFormat="false" ht="15" hidden="false" customHeight="false" outlineLevel="0" collapsed="false">
      <c r="B203" s="24"/>
      <c r="M203" s="24"/>
    </row>
    <row r="204" customFormat="false" ht="15" hidden="false" customHeight="false" outlineLevel="0" collapsed="false">
      <c r="B204" s="24"/>
      <c r="M204" s="24"/>
    </row>
    <row r="205" customFormat="false" ht="15" hidden="false" customHeight="false" outlineLevel="0" collapsed="false">
      <c r="B205" s="24"/>
      <c r="M205" s="24"/>
    </row>
    <row r="206" customFormat="false" ht="15" hidden="false" customHeight="false" outlineLevel="0" collapsed="false">
      <c r="B206" s="24"/>
      <c r="M206" s="24"/>
    </row>
    <row r="207" customFormat="false" ht="15" hidden="false" customHeight="false" outlineLevel="0" collapsed="false">
      <c r="B207" s="24"/>
      <c r="M207" s="24"/>
    </row>
    <row r="208" customFormat="false" ht="15" hidden="false" customHeight="false" outlineLevel="0" collapsed="false">
      <c r="B208" s="24"/>
      <c r="M208" s="24"/>
    </row>
    <row r="209" customFormat="false" ht="15" hidden="false" customHeight="false" outlineLevel="0" collapsed="false">
      <c r="B209" s="24"/>
      <c r="M209" s="24"/>
    </row>
    <row r="210" customFormat="false" ht="15" hidden="false" customHeight="false" outlineLevel="0" collapsed="false">
      <c r="B210" s="24"/>
      <c r="M210" s="24"/>
    </row>
    <row r="211" customFormat="false" ht="15" hidden="false" customHeight="false" outlineLevel="0" collapsed="false">
      <c r="B211" s="24"/>
      <c r="M211" s="24"/>
    </row>
    <row r="212" customFormat="false" ht="15" hidden="false" customHeight="false" outlineLevel="0" collapsed="false">
      <c r="B212" s="24"/>
      <c r="M212" s="24"/>
    </row>
    <row r="213" customFormat="false" ht="15" hidden="false" customHeight="false" outlineLevel="0" collapsed="false">
      <c r="B213" s="24"/>
      <c r="M213" s="24"/>
    </row>
    <row r="214" customFormat="false" ht="15" hidden="false" customHeight="false" outlineLevel="0" collapsed="false">
      <c r="B214" s="24"/>
      <c r="M214" s="24"/>
    </row>
    <row r="215" customFormat="false" ht="15" hidden="false" customHeight="false" outlineLevel="0" collapsed="false">
      <c r="B215" s="24"/>
      <c r="M215" s="24"/>
    </row>
    <row r="216" customFormat="false" ht="15" hidden="false" customHeight="false" outlineLevel="0" collapsed="false">
      <c r="B216" s="24"/>
      <c r="M216" s="24"/>
    </row>
    <row r="217" customFormat="false" ht="15" hidden="false" customHeight="false" outlineLevel="0" collapsed="false">
      <c r="B217" s="24"/>
      <c r="M217" s="24"/>
    </row>
    <row r="218" customFormat="false" ht="15" hidden="false" customHeight="false" outlineLevel="0" collapsed="false">
      <c r="B218" s="24"/>
      <c r="M218" s="24"/>
    </row>
    <row r="219" customFormat="false" ht="15" hidden="false" customHeight="false" outlineLevel="0" collapsed="false">
      <c r="B219" s="24"/>
      <c r="M219" s="24"/>
    </row>
    <row r="220" customFormat="false" ht="15" hidden="false" customHeight="false" outlineLevel="0" collapsed="false">
      <c r="B220" s="24"/>
      <c r="M220" s="24"/>
    </row>
    <row r="221" customFormat="false" ht="15" hidden="false" customHeight="false" outlineLevel="0" collapsed="false">
      <c r="B221" s="24"/>
      <c r="M221" s="24"/>
    </row>
    <row r="222" customFormat="false" ht="15" hidden="false" customHeight="false" outlineLevel="0" collapsed="false">
      <c r="B222" s="24"/>
      <c r="M222" s="24"/>
    </row>
    <row r="223" customFormat="false" ht="15" hidden="false" customHeight="false" outlineLevel="0" collapsed="false">
      <c r="B223" s="24"/>
      <c r="M223" s="24"/>
    </row>
    <row r="224" customFormat="false" ht="15" hidden="false" customHeight="false" outlineLevel="0" collapsed="false">
      <c r="B224" s="24"/>
      <c r="M224" s="24"/>
    </row>
    <row r="225" customFormat="false" ht="15" hidden="false" customHeight="false" outlineLevel="0" collapsed="false">
      <c r="B225" s="24"/>
      <c r="M225" s="24"/>
    </row>
    <row r="226" customFormat="false" ht="15" hidden="false" customHeight="false" outlineLevel="0" collapsed="false">
      <c r="B226" s="24"/>
      <c r="M226" s="24"/>
    </row>
    <row r="227" customFormat="false" ht="15" hidden="false" customHeight="false" outlineLevel="0" collapsed="false">
      <c r="B227" s="24"/>
      <c r="M227" s="24"/>
    </row>
    <row r="228" customFormat="false" ht="15" hidden="false" customHeight="false" outlineLevel="0" collapsed="false">
      <c r="B228" s="24"/>
      <c r="M228" s="24"/>
    </row>
    <row r="229" customFormat="false" ht="15" hidden="false" customHeight="false" outlineLevel="0" collapsed="false">
      <c r="B229" s="24"/>
      <c r="M229" s="24"/>
    </row>
    <row r="230" customFormat="false" ht="15" hidden="false" customHeight="false" outlineLevel="0" collapsed="false">
      <c r="B230" s="24"/>
      <c r="M230" s="24"/>
    </row>
    <row r="231" customFormat="false" ht="15" hidden="false" customHeight="false" outlineLevel="0" collapsed="false">
      <c r="B231" s="24"/>
      <c r="M231" s="24"/>
    </row>
    <row r="232" customFormat="false" ht="15" hidden="false" customHeight="false" outlineLevel="0" collapsed="false">
      <c r="B232" s="24"/>
      <c r="M232" s="24"/>
    </row>
    <row r="233" customFormat="false" ht="15" hidden="false" customHeight="false" outlineLevel="0" collapsed="false">
      <c r="B233" s="24"/>
      <c r="M233" s="24"/>
    </row>
    <row r="234" customFormat="false" ht="15" hidden="false" customHeight="false" outlineLevel="0" collapsed="false">
      <c r="B234" s="24"/>
      <c r="M234" s="24"/>
    </row>
    <row r="235" customFormat="false" ht="15" hidden="false" customHeight="false" outlineLevel="0" collapsed="false">
      <c r="B235" s="24"/>
      <c r="M235" s="24"/>
    </row>
    <row r="236" customFormat="false" ht="15" hidden="false" customHeight="false" outlineLevel="0" collapsed="false">
      <c r="B236" s="24"/>
      <c r="M236" s="24"/>
    </row>
    <row r="237" customFormat="false" ht="15" hidden="false" customHeight="false" outlineLevel="0" collapsed="false">
      <c r="B237" s="24"/>
      <c r="M237" s="24"/>
    </row>
    <row r="238" customFormat="false" ht="15" hidden="false" customHeight="false" outlineLevel="0" collapsed="false">
      <c r="B238" s="24"/>
      <c r="M238" s="24"/>
    </row>
    <row r="239" customFormat="false" ht="15" hidden="false" customHeight="false" outlineLevel="0" collapsed="false">
      <c r="B239" s="24"/>
      <c r="M239" s="24"/>
    </row>
    <row r="240" customFormat="false" ht="15" hidden="false" customHeight="false" outlineLevel="0" collapsed="false">
      <c r="B240" s="24"/>
      <c r="M240" s="24"/>
    </row>
    <row r="241" customFormat="false" ht="15" hidden="false" customHeight="false" outlineLevel="0" collapsed="false">
      <c r="B241" s="24"/>
      <c r="M241" s="24"/>
    </row>
    <row r="242" customFormat="false" ht="15" hidden="false" customHeight="false" outlineLevel="0" collapsed="false">
      <c r="B242" s="24"/>
      <c r="M242" s="24"/>
    </row>
    <row r="243" customFormat="false" ht="15" hidden="false" customHeight="false" outlineLevel="0" collapsed="false">
      <c r="B243" s="24"/>
      <c r="M243" s="24"/>
    </row>
    <row r="244" customFormat="false" ht="15" hidden="false" customHeight="false" outlineLevel="0" collapsed="false">
      <c r="B244" s="24"/>
      <c r="M244" s="24"/>
    </row>
    <row r="245" customFormat="false" ht="15" hidden="false" customHeight="false" outlineLevel="0" collapsed="false">
      <c r="B245" s="24"/>
      <c r="M245" s="24"/>
    </row>
    <row r="246" customFormat="false" ht="15" hidden="false" customHeight="false" outlineLevel="0" collapsed="false">
      <c r="B246" s="24"/>
      <c r="M246" s="24"/>
    </row>
    <row r="247" customFormat="false" ht="15" hidden="false" customHeight="false" outlineLevel="0" collapsed="false">
      <c r="B247" s="24"/>
      <c r="M247" s="24"/>
    </row>
    <row r="248" customFormat="false" ht="15" hidden="false" customHeight="false" outlineLevel="0" collapsed="false">
      <c r="B248" s="24"/>
      <c r="M248" s="24"/>
    </row>
    <row r="249" customFormat="false" ht="15" hidden="false" customHeight="false" outlineLevel="0" collapsed="false">
      <c r="B249" s="24"/>
      <c r="M249" s="24"/>
    </row>
    <row r="250" customFormat="false" ht="15" hidden="false" customHeight="false" outlineLevel="0" collapsed="false">
      <c r="B250" s="24"/>
      <c r="M250" s="24"/>
    </row>
    <row r="251" customFormat="false" ht="15" hidden="false" customHeight="false" outlineLevel="0" collapsed="false">
      <c r="B251" s="24"/>
      <c r="M251" s="24"/>
    </row>
    <row r="252" customFormat="false" ht="15" hidden="false" customHeight="false" outlineLevel="0" collapsed="false">
      <c r="B252" s="24"/>
      <c r="M252" s="24"/>
    </row>
    <row r="253" customFormat="false" ht="15" hidden="false" customHeight="false" outlineLevel="0" collapsed="false">
      <c r="B253" s="24"/>
      <c r="M253" s="24"/>
    </row>
    <row r="254" customFormat="false" ht="15" hidden="false" customHeight="false" outlineLevel="0" collapsed="false">
      <c r="B254" s="24"/>
      <c r="M254" s="24"/>
    </row>
    <row r="255" customFormat="false" ht="15" hidden="false" customHeight="false" outlineLevel="0" collapsed="false">
      <c r="B255" s="24"/>
      <c r="M255" s="24"/>
    </row>
    <row r="256" customFormat="false" ht="15" hidden="false" customHeight="false" outlineLevel="0" collapsed="false">
      <c r="B256" s="24"/>
      <c r="M256" s="24"/>
    </row>
    <row r="257" customFormat="false" ht="15" hidden="false" customHeight="false" outlineLevel="0" collapsed="false">
      <c r="B257" s="24"/>
      <c r="M257" s="24"/>
    </row>
    <row r="258" customFormat="false" ht="15" hidden="false" customHeight="false" outlineLevel="0" collapsed="false">
      <c r="B258" s="24"/>
      <c r="M258" s="24"/>
    </row>
    <row r="259" customFormat="false" ht="15" hidden="false" customHeight="false" outlineLevel="0" collapsed="false">
      <c r="B259" s="24"/>
      <c r="M259" s="24"/>
    </row>
    <row r="260" customFormat="false" ht="15" hidden="false" customHeight="false" outlineLevel="0" collapsed="false">
      <c r="B260" s="24"/>
      <c r="M260" s="24"/>
    </row>
    <row r="261" customFormat="false" ht="15" hidden="false" customHeight="false" outlineLevel="0" collapsed="false">
      <c r="B261" s="24"/>
      <c r="M261" s="24"/>
    </row>
    <row r="262" customFormat="false" ht="15" hidden="false" customHeight="false" outlineLevel="0" collapsed="false">
      <c r="B262" s="24"/>
      <c r="M262" s="24"/>
    </row>
    <row r="263" customFormat="false" ht="15" hidden="false" customHeight="false" outlineLevel="0" collapsed="false">
      <c r="B263" s="24"/>
      <c r="M263" s="24"/>
    </row>
    <row r="264" customFormat="false" ht="15" hidden="false" customHeight="false" outlineLevel="0" collapsed="false">
      <c r="B264" s="24"/>
      <c r="M264" s="24"/>
    </row>
    <row r="265" customFormat="false" ht="15" hidden="false" customHeight="false" outlineLevel="0" collapsed="false">
      <c r="B265" s="24"/>
      <c r="M265" s="24"/>
    </row>
    <row r="266" customFormat="false" ht="15" hidden="false" customHeight="false" outlineLevel="0" collapsed="false">
      <c r="B266" s="24"/>
      <c r="M266" s="24"/>
    </row>
    <row r="267" customFormat="false" ht="15" hidden="false" customHeight="false" outlineLevel="0" collapsed="false">
      <c r="B267" s="24"/>
      <c r="M267" s="24"/>
    </row>
    <row r="268" customFormat="false" ht="15" hidden="false" customHeight="false" outlineLevel="0" collapsed="false">
      <c r="B268" s="24"/>
      <c r="M268" s="24"/>
    </row>
    <row r="269" customFormat="false" ht="15" hidden="false" customHeight="false" outlineLevel="0" collapsed="false">
      <c r="B269" s="24"/>
      <c r="M269" s="24"/>
    </row>
    <row r="270" customFormat="false" ht="15" hidden="false" customHeight="false" outlineLevel="0" collapsed="false">
      <c r="B270" s="24"/>
      <c r="M270" s="24"/>
    </row>
    <row r="271" customFormat="false" ht="15" hidden="false" customHeight="false" outlineLevel="0" collapsed="false">
      <c r="B271" s="24"/>
      <c r="M271" s="24"/>
    </row>
    <row r="272" customFormat="false" ht="15" hidden="false" customHeight="false" outlineLevel="0" collapsed="false">
      <c r="B272" s="24"/>
      <c r="M272" s="24"/>
    </row>
    <row r="273" customFormat="false" ht="15" hidden="false" customHeight="false" outlineLevel="0" collapsed="false">
      <c r="B273" s="24"/>
      <c r="M273" s="24"/>
    </row>
    <row r="274" customFormat="false" ht="15" hidden="false" customHeight="false" outlineLevel="0" collapsed="false">
      <c r="B274" s="24"/>
      <c r="M274" s="24"/>
    </row>
    <row r="275" customFormat="false" ht="15" hidden="false" customHeight="false" outlineLevel="0" collapsed="false">
      <c r="B275" s="24"/>
      <c r="M275" s="24"/>
    </row>
    <row r="276" customFormat="false" ht="15" hidden="false" customHeight="false" outlineLevel="0" collapsed="false">
      <c r="B276" s="24"/>
      <c r="M276" s="24"/>
    </row>
    <row r="277" customFormat="false" ht="15" hidden="false" customHeight="false" outlineLevel="0" collapsed="false">
      <c r="B277" s="24"/>
      <c r="M277" s="24"/>
    </row>
    <row r="278" customFormat="false" ht="15" hidden="false" customHeight="false" outlineLevel="0" collapsed="false">
      <c r="B278" s="24"/>
      <c r="M278" s="24"/>
    </row>
    <row r="279" customFormat="false" ht="15" hidden="false" customHeight="false" outlineLevel="0" collapsed="false">
      <c r="B279" s="24"/>
      <c r="M279" s="24"/>
    </row>
    <row r="280" customFormat="false" ht="15" hidden="false" customHeight="false" outlineLevel="0" collapsed="false">
      <c r="B280" s="24"/>
      <c r="M280" s="24"/>
    </row>
    <row r="281" customFormat="false" ht="15" hidden="false" customHeight="false" outlineLevel="0" collapsed="false">
      <c r="B281" s="24"/>
      <c r="M281" s="24"/>
    </row>
    <row r="282" customFormat="false" ht="15" hidden="false" customHeight="false" outlineLevel="0" collapsed="false">
      <c r="B282" s="24"/>
      <c r="M282" s="24"/>
    </row>
    <row r="283" customFormat="false" ht="15" hidden="false" customHeight="false" outlineLevel="0" collapsed="false">
      <c r="B283" s="24"/>
      <c r="M283" s="24"/>
    </row>
    <row r="284" customFormat="false" ht="15" hidden="false" customHeight="false" outlineLevel="0" collapsed="false">
      <c r="B284" s="24"/>
      <c r="M284" s="24"/>
    </row>
    <row r="285" customFormat="false" ht="15" hidden="false" customHeight="false" outlineLevel="0" collapsed="false">
      <c r="B285" s="24"/>
      <c r="M285" s="24"/>
    </row>
    <row r="286" customFormat="false" ht="15" hidden="false" customHeight="false" outlineLevel="0" collapsed="false">
      <c r="B286" s="24"/>
      <c r="M286" s="24"/>
    </row>
    <row r="287" customFormat="false" ht="15" hidden="false" customHeight="false" outlineLevel="0" collapsed="false">
      <c r="B287" s="24"/>
      <c r="M287" s="24"/>
    </row>
    <row r="288" customFormat="false" ht="15" hidden="false" customHeight="false" outlineLevel="0" collapsed="false">
      <c r="B288" s="24"/>
      <c r="M288" s="24"/>
    </row>
    <row r="289" customFormat="false" ht="15" hidden="false" customHeight="false" outlineLevel="0" collapsed="false">
      <c r="B289" s="24"/>
      <c r="M289" s="24"/>
    </row>
    <row r="290" customFormat="false" ht="15" hidden="false" customHeight="false" outlineLevel="0" collapsed="false">
      <c r="B290" s="24"/>
      <c r="M290" s="24"/>
    </row>
    <row r="291" customFormat="false" ht="15" hidden="false" customHeight="false" outlineLevel="0" collapsed="false">
      <c r="B291" s="24"/>
      <c r="M291" s="24"/>
    </row>
    <row r="292" customFormat="false" ht="15" hidden="false" customHeight="false" outlineLevel="0" collapsed="false">
      <c r="B292" s="24"/>
      <c r="M292" s="24"/>
    </row>
    <row r="293" customFormat="false" ht="15" hidden="false" customHeight="false" outlineLevel="0" collapsed="false">
      <c r="B293" s="24"/>
      <c r="M293" s="24"/>
    </row>
    <row r="294" customFormat="false" ht="15" hidden="false" customHeight="false" outlineLevel="0" collapsed="false">
      <c r="B294" s="24"/>
      <c r="M294" s="24"/>
    </row>
    <row r="295" customFormat="false" ht="15" hidden="false" customHeight="false" outlineLevel="0" collapsed="false">
      <c r="B295" s="24"/>
      <c r="M295" s="24"/>
    </row>
    <row r="296" customFormat="false" ht="15" hidden="false" customHeight="false" outlineLevel="0" collapsed="false">
      <c r="B296" s="24"/>
      <c r="M296" s="24"/>
    </row>
    <row r="297" customFormat="false" ht="15" hidden="false" customHeight="false" outlineLevel="0" collapsed="false">
      <c r="B297" s="24"/>
      <c r="M297" s="24"/>
    </row>
    <row r="298" customFormat="false" ht="15" hidden="false" customHeight="false" outlineLevel="0" collapsed="false">
      <c r="B298" s="24"/>
      <c r="M298" s="24"/>
    </row>
    <row r="299" customFormat="false" ht="15" hidden="false" customHeight="false" outlineLevel="0" collapsed="false">
      <c r="B299" s="24"/>
      <c r="M299" s="24"/>
    </row>
    <row r="300" customFormat="false" ht="15" hidden="false" customHeight="false" outlineLevel="0" collapsed="false">
      <c r="B300" s="24"/>
      <c r="M300" s="24"/>
    </row>
    <row r="301" customFormat="false" ht="15" hidden="false" customHeight="false" outlineLevel="0" collapsed="false">
      <c r="B301" s="24"/>
      <c r="M301" s="24"/>
    </row>
    <row r="302" customFormat="false" ht="15" hidden="false" customHeight="false" outlineLevel="0" collapsed="false">
      <c r="B302" s="24"/>
      <c r="M302" s="24"/>
    </row>
    <row r="303" customFormat="false" ht="15" hidden="false" customHeight="false" outlineLevel="0" collapsed="false">
      <c r="B303" s="24"/>
      <c r="M303" s="24"/>
    </row>
    <row r="304" customFormat="false" ht="15" hidden="false" customHeight="false" outlineLevel="0" collapsed="false">
      <c r="B304" s="24"/>
      <c r="M304" s="24"/>
    </row>
    <row r="305" customFormat="false" ht="15" hidden="false" customHeight="false" outlineLevel="0" collapsed="false">
      <c r="B305" s="24"/>
      <c r="M305" s="24"/>
    </row>
    <row r="306" customFormat="false" ht="15" hidden="false" customHeight="false" outlineLevel="0" collapsed="false">
      <c r="B306" s="24"/>
      <c r="M306" s="24"/>
    </row>
    <row r="307" customFormat="false" ht="15" hidden="false" customHeight="false" outlineLevel="0" collapsed="false">
      <c r="B307" s="24"/>
      <c r="M307" s="24"/>
    </row>
    <row r="308" customFormat="false" ht="15" hidden="false" customHeight="false" outlineLevel="0" collapsed="false">
      <c r="B308" s="24"/>
      <c r="M308" s="24"/>
    </row>
    <row r="309" customFormat="false" ht="15" hidden="false" customHeight="false" outlineLevel="0" collapsed="false">
      <c r="B309" s="24"/>
      <c r="M309" s="24"/>
    </row>
    <row r="310" customFormat="false" ht="15" hidden="false" customHeight="false" outlineLevel="0" collapsed="false">
      <c r="B310" s="24"/>
      <c r="M310" s="24"/>
    </row>
    <row r="311" customFormat="false" ht="15" hidden="false" customHeight="false" outlineLevel="0" collapsed="false">
      <c r="B311" s="24"/>
      <c r="M311" s="24"/>
    </row>
    <row r="312" customFormat="false" ht="15" hidden="false" customHeight="false" outlineLevel="0" collapsed="false">
      <c r="B312" s="24"/>
      <c r="M312" s="24"/>
    </row>
    <row r="313" customFormat="false" ht="15" hidden="false" customHeight="false" outlineLevel="0" collapsed="false">
      <c r="B313" s="24"/>
      <c r="M313" s="24"/>
    </row>
    <row r="314" customFormat="false" ht="15" hidden="false" customHeight="false" outlineLevel="0" collapsed="false">
      <c r="B314" s="24"/>
      <c r="M314" s="24"/>
    </row>
    <row r="315" customFormat="false" ht="15" hidden="false" customHeight="false" outlineLevel="0" collapsed="false">
      <c r="B315" s="24"/>
      <c r="M315" s="24"/>
    </row>
    <row r="316" customFormat="false" ht="15" hidden="false" customHeight="false" outlineLevel="0" collapsed="false">
      <c r="B316" s="24"/>
      <c r="M316" s="24"/>
    </row>
    <row r="317" customFormat="false" ht="15" hidden="false" customHeight="false" outlineLevel="0" collapsed="false">
      <c r="B317" s="24"/>
      <c r="M317" s="24"/>
    </row>
    <row r="318" customFormat="false" ht="15" hidden="false" customHeight="false" outlineLevel="0" collapsed="false">
      <c r="B318" s="24"/>
      <c r="M318" s="24"/>
    </row>
    <row r="319" customFormat="false" ht="15" hidden="false" customHeight="false" outlineLevel="0" collapsed="false">
      <c r="B319" s="24"/>
      <c r="M319" s="24"/>
    </row>
    <row r="320" customFormat="false" ht="15" hidden="false" customHeight="false" outlineLevel="0" collapsed="false">
      <c r="B320" s="24"/>
      <c r="M320" s="24"/>
    </row>
    <row r="321" customFormat="false" ht="15" hidden="false" customHeight="false" outlineLevel="0" collapsed="false">
      <c r="B321" s="24"/>
      <c r="M321" s="24"/>
    </row>
    <row r="322" customFormat="false" ht="15" hidden="false" customHeight="false" outlineLevel="0" collapsed="false">
      <c r="B322" s="24"/>
      <c r="M322" s="24"/>
    </row>
    <row r="323" customFormat="false" ht="15" hidden="false" customHeight="false" outlineLevel="0" collapsed="false">
      <c r="B323" s="24"/>
      <c r="M323" s="24"/>
    </row>
    <row r="324" customFormat="false" ht="15" hidden="false" customHeight="false" outlineLevel="0" collapsed="false">
      <c r="B324" s="24"/>
      <c r="M324" s="24"/>
    </row>
    <row r="325" customFormat="false" ht="15" hidden="false" customHeight="false" outlineLevel="0" collapsed="false">
      <c r="B325" s="24"/>
      <c r="M325" s="24"/>
    </row>
    <row r="326" customFormat="false" ht="15" hidden="false" customHeight="false" outlineLevel="0" collapsed="false">
      <c r="B326" s="24"/>
      <c r="M326" s="24"/>
    </row>
    <row r="327" customFormat="false" ht="15" hidden="false" customHeight="false" outlineLevel="0" collapsed="false">
      <c r="B327" s="24"/>
      <c r="M327" s="24"/>
    </row>
    <row r="328" customFormat="false" ht="15" hidden="false" customHeight="false" outlineLevel="0" collapsed="false">
      <c r="B328" s="24"/>
      <c r="M328" s="24"/>
    </row>
    <row r="329" customFormat="false" ht="15" hidden="false" customHeight="false" outlineLevel="0" collapsed="false">
      <c r="B329" s="24"/>
      <c r="M329" s="24"/>
    </row>
    <row r="330" customFormat="false" ht="15" hidden="false" customHeight="false" outlineLevel="0" collapsed="false">
      <c r="B330" s="24"/>
      <c r="M330" s="24"/>
    </row>
    <row r="331" customFormat="false" ht="15" hidden="false" customHeight="false" outlineLevel="0" collapsed="false">
      <c r="B331" s="24"/>
      <c r="M331" s="24"/>
    </row>
    <row r="332" customFormat="false" ht="15" hidden="false" customHeight="false" outlineLevel="0" collapsed="false">
      <c r="B332" s="24"/>
      <c r="M332" s="24"/>
    </row>
    <row r="333" customFormat="false" ht="15" hidden="false" customHeight="false" outlineLevel="0" collapsed="false">
      <c r="B333" s="24"/>
      <c r="M333" s="24"/>
    </row>
    <row r="334" customFormat="false" ht="15" hidden="false" customHeight="false" outlineLevel="0" collapsed="false">
      <c r="B334" s="24"/>
      <c r="M334" s="24"/>
    </row>
    <row r="335" customFormat="false" ht="15" hidden="false" customHeight="false" outlineLevel="0" collapsed="false">
      <c r="B335" s="24"/>
      <c r="M335" s="24"/>
    </row>
    <row r="336" customFormat="false" ht="15" hidden="false" customHeight="false" outlineLevel="0" collapsed="false">
      <c r="B336" s="24"/>
      <c r="M336" s="24"/>
    </row>
    <row r="337" customFormat="false" ht="15" hidden="false" customHeight="false" outlineLevel="0" collapsed="false">
      <c r="B337" s="24"/>
      <c r="M337" s="24"/>
    </row>
    <row r="338" customFormat="false" ht="15" hidden="false" customHeight="false" outlineLevel="0" collapsed="false">
      <c r="B338" s="24"/>
      <c r="M338" s="24"/>
    </row>
    <row r="339" customFormat="false" ht="15" hidden="false" customHeight="false" outlineLevel="0" collapsed="false">
      <c r="B339" s="24"/>
      <c r="M339" s="24"/>
    </row>
    <row r="340" customFormat="false" ht="15" hidden="false" customHeight="false" outlineLevel="0" collapsed="false">
      <c r="B340" s="24"/>
      <c r="M340" s="24"/>
    </row>
    <row r="341" customFormat="false" ht="15" hidden="false" customHeight="false" outlineLevel="0" collapsed="false">
      <c r="B341" s="24"/>
      <c r="M341" s="24"/>
    </row>
    <row r="342" customFormat="false" ht="15" hidden="false" customHeight="false" outlineLevel="0" collapsed="false">
      <c r="B342" s="24"/>
      <c r="M342" s="24"/>
    </row>
    <row r="343" customFormat="false" ht="15" hidden="false" customHeight="false" outlineLevel="0" collapsed="false">
      <c r="B343" s="24"/>
      <c r="M343" s="24"/>
    </row>
    <row r="344" customFormat="false" ht="15" hidden="false" customHeight="false" outlineLevel="0" collapsed="false">
      <c r="B344" s="24"/>
      <c r="M344" s="24"/>
    </row>
    <row r="345" customFormat="false" ht="15" hidden="false" customHeight="false" outlineLevel="0" collapsed="false">
      <c r="B345" s="24"/>
      <c r="M345" s="24"/>
    </row>
    <row r="346" customFormat="false" ht="15" hidden="false" customHeight="false" outlineLevel="0" collapsed="false">
      <c r="B346" s="24"/>
      <c r="M346" s="24"/>
    </row>
    <row r="347" customFormat="false" ht="15" hidden="false" customHeight="false" outlineLevel="0" collapsed="false">
      <c r="B347" s="24"/>
      <c r="M347" s="24"/>
    </row>
    <row r="348" customFormat="false" ht="15" hidden="false" customHeight="false" outlineLevel="0" collapsed="false">
      <c r="B348" s="24"/>
      <c r="M348" s="24"/>
    </row>
    <row r="349" customFormat="false" ht="15" hidden="false" customHeight="false" outlineLevel="0" collapsed="false">
      <c r="B349" s="24"/>
      <c r="M349" s="24"/>
    </row>
    <row r="350" customFormat="false" ht="15" hidden="false" customHeight="false" outlineLevel="0" collapsed="false">
      <c r="B350" s="24"/>
      <c r="M350" s="24"/>
    </row>
    <row r="351" customFormat="false" ht="15" hidden="false" customHeight="false" outlineLevel="0" collapsed="false">
      <c r="B351" s="24"/>
      <c r="M351" s="24"/>
    </row>
    <row r="352" customFormat="false" ht="15" hidden="false" customHeight="false" outlineLevel="0" collapsed="false">
      <c r="B352" s="24"/>
      <c r="M352" s="24"/>
    </row>
    <row r="353" customFormat="false" ht="15" hidden="false" customHeight="false" outlineLevel="0" collapsed="false">
      <c r="B353" s="24"/>
      <c r="M353" s="24"/>
    </row>
    <row r="354" customFormat="false" ht="15" hidden="false" customHeight="false" outlineLevel="0" collapsed="false">
      <c r="B354" s="24"/>
      <c r="M354" s="24"/>
    </row>
    <row r="355" customFormat="false" ht="15" hidden="false" customHeight="false" outlineLevel="0" collapsed="false">
      <c r="B355" s="24"/>
      <c r="M355" s="24"/>
    </row>
    <row r="356" customFormat="false" ht="15" hidden="false" customHeight="false" outlineLevel="0" collapsed="false">
      <c r="B356" s="24"/>
      <c r="M356" s="24"/>
    </row>
    <row r="357" customFormat="false" ht="15" hidden="false" customHeight="false" outlineLevel="0" collapsed="false">
      <c r="B357" s="24"/>
      <c r="M357" s="24"/>
    </row>
    <row r="358" customFormat="false" ht="15" hidden="false" customHeight="false" outlineLevel="0" collapsed="false">
      <c r="B358" s="24"/>
      <c r="M358" s="24"/>
    </row>
    <row r="359" customFormat="false" ht="15" hidden="false" customHeight="false" outlineLevel="0" collapsed="false">
      <c r="B359" s="24"/>
      <c r="M359" s="24"/>
    </row>
    <row r="360" customFormat="false" ht="15" hidden="false" customHeight="false" outlineLevel="0" collapsed="false">
      <c r="B360" s="24"/>
      <c r="M360" s="24"/>
    </row>
    <row r="361" customFormat="false" ht="15" hidden="false" customHeight="false" outlineLevel="0" collapsed="false">
      <c r="B361" s="24"/>
      <c r="M361" s="24"/>
    </row>
    <row r="362" customFormat="false" ht="15" hidden="false" customHeight="false" outlineLevel="0" collapsed="false">
      <c r="B362" s="24"/>
      <c r="M362" s="24"/>
    </row>
    <row r="363" customFormat="false" ht="15" hidden="false" customHeight="false" outlineLevel="0" collapsed="false">
      <c r="B363" s="24"/>
      <c r="M363" s="24"/>
    </row>
    <row r="364" customFormat="false" ht="15" hidden="false" customHeight="false" outlineLevel="0" collapsed="false">
      <c r="B364" s="24"/>
      <c r="M364" s="24"/>
    </row>
    <row r="365" customFormat="false" ht="15" hidden="false" customHeight="false" outlineLevel="0" collapsed="false">
      <c r="B365" s="24"/>
      <c r="M365" s="24"/>
    </row>
    <row r="366" customFormat="false" ht="15" hidden="false" customHeight="false" outlineLevel="0" collapsed="false">
      <c r="B366" s="24"/>
      <c r="M366" s="24"/>
    </row>
    <row r="367" customFormat="false" ht="15" hidden="false" customHeight="false" outlineLevel="0" collapsed="false">
      <c r="B367" s="24"/>
      <c r="M367" s="24"/>
    </row>
    <row r="368" customFormat="false" ht="15" hidden="false" customHeight="false" outlineLevel="0" collapsed="false">
      <c r="B368" s="24"/>
      <c r="M368" s="24"/>
    </row>
    <row r="369" customFormat="false" ht="15" hidden="false" customHeight="false" outlineLevel="0" collapsed="false">
      <c r="B369" s="24"/>
      <c r="M369" s="24"/>
    </row>
    <row r="370" customFormat="false" ht="15" hidden="false" customHeight="false" outlineLevel="0" collapsed="false">
      <c r="B370" s="24"/>
      <c r="M370" s="24"/>
    </row>
    <row r="371" customFormat="false" ht="15" hidden="false" customHeight="false" outlineLevel="0" collapsed="false">
      <c r="B371" s="24"/>
      <c r="M371" s="24"/>
    </row>
    <row r="372" customFormat="false" ht="15" hidden="false" customHeight="false" outlineLevel="0" collapsed="false">
      <c r="B372" s="24"/>
      <c r="M372" s="24"/>
    </row>
    <row r="373" customFormat="false" ht="15" hidden="false" customHeight="false" outlineLevel="0" collapsed="false">
      <c r="B373" s="24"/>
      <c r="M373" s="24"/>
    </row>
    <row r="374" customFormat="false" ht="15" hidden="false" customHeight="false" outlineLevel="0" collapsed="false">
      <c r="B374" s="24"/>
      <c r="M374" s="24"/>
    </row>
    <row r="375" customFormat="false" ht="15" hidden="false" customHeight="false" outlineLevel="0" collapsed="false">
      <c r="B375" s="24"/>
      <c r="M375" s="24"/>
    </row>
    <row r="376" customFormat="false" ht="15" hidden="false" customHeight="false" outlineLevel="0" collapsed="false">
      <c r="B376" s="24"/>
      <c r="M376" s="24"/>
    </row>
    <row r="377" customFormat="false" ht="15" hidden="false" customHeight="false" outlineLevel="0" collapsed="false">
      <c r="B377" s="24"/>
      <c r="M377" s="24"/>
    </row>
    <row r="378" customFormat="false" ht="15" hidden="false" customHeight="false" outlineLevel="0" collapsed="false">
      <c r="B378" s="24"/>
      <c r="M378" s="24"/>
    </row>
    <row r="379" customFormat="false" ht="15" hidden="false" customHeight="false" outlineLevel="0" collapsed="false">
      <c r="B379" s="24"/>
      <c r="M379" s="24"/>
    </row>
    <row r="380" customFormat="false" ht="15" hidden="false" customHeight="false" outlineLevel="0" collapsed="false">
      <c r="B380" s="24"/>
      <c r="M380" s="24"/>
    </row>
    <row r="381" customFormat="false" ht="15" hidden="false" customHeight="false" outlineLevel="0" collapsed="false">
      <c r="B381" s="24"/>
      <c r="M381" s="24"/>
    </row>
    <row r="382" customFormat="false" ht="15" hidden="false" customHeight="false" outlineLevel="0" collapsed="false">
      <c r="B382" s="24"/>
      <c r="M382" s="24"/>
    </row>
    <row r="383" customFormat="false" ht="15" hidden="false" customHeight="false" outlineLevel="0" collapsed="false">
      <c r="B383" s="24"/>
      <c r="M383" s="24"/>
    </row>
    <row r="384" customFormat="false" ht="15" hidden="false" customHeight="false" outlineLevel="0" collapsed="false">
      <c r="B384" s="24"/>
      <c r="M384" s="24"/>
    </row>
    <row r="385" customFormat="false" ht="15" hidden="false" customHeight="false" outlineLevel="0" collapsed="false">
      <c r="B385" s="24"/>
      <c r="M385" s="24"/>
    </row>
    <row r="386" customFormat="false" ht="15" hidden="false" customHeight="false" outlineLevel="0" collapsed="false">
      <c r="B386" s="24"/>
      <c r="M386" s="24"/>
    </row>
    <row r="387" customFormat="false" ht="15" hidden="false" customHeight="false" outlineLevel="0" collapsed="false">
      <c r="B387" s="24"/>
      <c r="M387" s="24"/>
    </row>
    <row r="388" customFormat="false" ht="15" hidden="false" customHeight="false" outlineLevel="0" collapsed="false">
      <c r="B388" s="24"/>
      <c r="M388" s="24"/>
    </row>
    <row r="389" customFormat="false" ht="15" hidden="false" customHeight="false" outlineLevel="0" collapsed="false">
      <c r="B389" s="24"/>
      <c r="M389" s="24"/>
    </row>
    <row r="390" customFormat="false" ht="15" hidden="false" customHeight="false" outlineLevel="0" collapsed="false">
      <c r="B390" s="24"/>
      <c r="M390" s="24"/>
    </row>
    <row r="391" customFormat="false" ht="15" hidden="false" customHeight="false" outlineLevel="0" collapsed="false">
      <c r="B391" s="24"/>
      <c r="M391" s="24"/>
    </row>
    <row r="392" customFormat="false" ht="15" hidden="false" customHeight="false" outlineLevel="0" collapsed="false">
      <c r="B392" s="24"/>
      <c r="M392" s="24"/>
    </row>
    <row r="393" customFormat="false" ht="15" hidden="false" customHeight="false" outlineLevel="0" collapsed="false">
      <c r="B393" s="24"/>
      <c r="M393" s="24"/>
    </row>
    <row r="394" customFormat="false" ht="15" hidden="false" customHeight="false" outlineLevel="0" collapsed="false">
      <c r="B394" s="24"/>
      <c r="M394" s="24"/>
    </row>
    <row r="395" customFormat="false" ht="15" hidden="false" customHeight="false" outlineLevel="0" collapsed="false">
      <c r="B395" s="24"/>
      <c r="M395" s="24"/>
    </row>
    <row r="396" customFormat="false" ht="15" hidden="false" customHeight="false" outlineLevel="0" collapsed="false">
      <c r="B396" s="24"/>
      <c r="M396" s="24"/>
    </row>
    <row r="397" customFormat="false" ht="15" hidden="false" customHeight="false" outlineLevel="0" collapsed="false">
      <c r="B397" s="24"/>
      <c r="M397" s="24"/>
    </row>
    <row r="398" customFormat="false" ht="15" hidden="false" customHeight="false" outlineLevel="0" collapsed="false">
      <c r="B398" s="24"/>
      <c r="M398" s="24"/>
    </row>
    <row r="399" customFormat="false" ht="15" hidden="false" customHeight="false" outlineLevel="0" collapsed="false">
      <c r="B399" s="24"/>
      <c r="M399" s="24"/>
    </row>
    <row r="400" customFormat="false" ht="15" hidden="false" customHeight="false" outlineLevel="0" collapsed="false">
      <c r="B400" s="24"/>
      <c r="M400" s="24"/>
    </row>
    <row r="401" customFormat="false" ht="15" hidden="false" customHeight="false" outlineLevel="0" collapsed="false">
      <c r="B401" s="24"/>
      <c r="M401" s="24"/>
    </row>
    <row r="402" customFormat="false" ht="15" hidden="false" customHeight="false" outlineLevel="0" collapsed="false">
      <c r="B402" s="24"/>
      <c r="M402" s="24"/>
    </row>
    <row r="403" customFormat="false" ht="15" hidden="false" customHeight="false" outlineLevel="0" collapsed="false">
      <c r="B403" s="24"/>
      <c r="M403" s="24"/>
    </row>
    <row r="404" customFormat="false" ht="15" hidden="false" customHeight="false" outlineLevel="0" collapsed="false">
      <c r="B404" s="24"/>
      <c r="M404" s="24"/>
    </row>
    <row r="405" customFormat="false" ht="15" hidden="false" customHeight="false" outlineLevel="0" collapsed="false">
      <c r="B405" s="24"/>
      <c r="M405" s="24"/>
    </row>
    <row r="406" customFormat="false" ht="15" hidden="false" customHeight="false" outlineLevel="0" collapsed="false">
      <c r="B406" s="24"/>
      <c r="M406" s="24"/>
    </row>
    <row r="407" customFormat="false" ht="15" hidden="false" customHeight="false" outlineLevel="0" collapsed="false">
      <c r="B407" s="24"/>
      <c r="M407" s="24"/>
    </row>
    <row r="408" customFormat="false" ht="15" hidden="false" customHeight="false" outlineLevel="0" collapsed="false">
      <c r="B408" s="24"/>
      <c r="M408" s="24"/>
    </row>
    <row r="409" customFormat="false" ht="15" hidden="false" customHeight="false" outlineLevel="0" collapsed="false">
      <c r="B409" s="24"/>
      <c r="M409" s="24"/>
    </row>
    <row r="410" customFormat="false" ht="15" hidden="false" customHeight="false" outlineLevel="0" collapsed="false">
      <c r="B410" s="24"/>
      <c r="M410" s="24"/>
    </row>
    <row r="411" customFormat="false" ht="15" hidden="false" customHeight="false" outlineLevel="0" collapsed="false">
      <c r="B411" s="24"/>
      <c r="M411" s="24"/>
    </row>
    <row r="412" customFormat="false" ht="15" hidden="false" customHeight="false" outlineLevel="0" collapsed="false">
      <c r="B412" s="24"/>
      <c r="M412" s="24"/>
    </row>
    <row r="413" customFormat="false" ht="15" hidden="false" customHeight="false" outlineLevel="0" collapsed="false">
      <c r="B413" s="24"/>
      <c r="M413" s="24"/>
    </row>
    <row r="414" customFormat="false" ht="15" hidden="false" customHeight="false" outlineLevel="0" collapsed="false">
      <c r="B414" s="24"/>
      <c r="M414" s="24"/>
    </row>
    <row r="415" customFormat="false" ht="15" hidden="false" customHeight="false" outlineLevel="0" collapsed="false">
      <c r="B415" s="24"/>
      <c r="M415" s="24"/>
    </row>
    <row r="416" customFormat="false" ht="15" hidden="false" customHeight="false" outlineLevel="0" collapsed="false">
      <c r="B416" s="24"/>
      <c r="M416" s="24"/>
    </row>
    <row r="417" customFormat="false" ht="15" hidden="false" customHeight="false" outlineLevel="0" collapsed="false">
      <c r="B417" s="24"/>
      <c r="M417" s="24"/>
    </row>
    <row r="418" customFormat="false" ht="15" hidden="false" customHeight="false" outlineLevel="0" collapsed="false">
      <c r="B418" s="24"/>
      <c r="M418" s="24"/>
    </row>
    <row r="419" customFormat="false" ht="15" hidden="false" customHeight="false" outlineLevel="0" collapsed="false">
      <c r="B419" s="24"/>
      <c r="M419" s="24"/>
    </row>
    <row r="420" customFormat="false" ht="15" hidden="false" customHeight="false" outlineLevel="0" collapsed="false">
      <c r="B420" s="24"/>
      <c r="M420" s="24"/>
    </row>
    <row r="421" customFormat="false" ht="15" hidden="false" customHeight="false" outlineLevel="0" collapsed="false">
      <c r="B421" s="24"/>
      <c r="M421" s="24"/>
    </row>
    <row r="422" customFormat="false" ht="15" hidden="false" customHeight="false" outlineLevel="0" collapsed="false">
      <c r="B422" s="24"/>
      <c r="M422" s="24"/>
    </row>
    <row r="423" customFormat="false" ht="15" hidden="false" customHeight="false" outlineLevel="0" collapsed="false">
      <c r="B423" s="24"/>
      <c r="M423" s="24"/>
    </row>
    <row r="424" customFormat="false" ht="15" hidden="false" customHeight="false" outlineLevel="0" collapsed="false">
      <c r="B424" s="24"/>
      <c r="M424" s="24"/>
    </row>
    <row r="425" customFormat="false" ht="15" hidden="false" customHeight="false" outlineLevel="0" collapsed="false">
      <c r="B425" s="24"/>
      <c r="M425" s="24"/>
    </row>
    <row r="426" customFormat="false" ht="15" hidden="false" customHeight="false" outlineLevel="0" collapsed="false">
      <c r="B426" s="24"/>
      <c r="M426" s="24"/>
    </row>
    <row r="427" customFormat="false" ht="15" hidden="false" customHeight="false" outlineLevel="0" collapsed="false">
      <c r="B427" s="24"/>
      <c r="M427" s="24"/>
    </row>
    <row r="428" customFormat="false" ht="15" hidden="false" customHeight="false" outlineLevel="0" collapsed="false">
      <c r="B428" s="24"/>
      <c r="M428" s="24"/>
    </row>
    <row r="429" customFormat="false" ht="15" hidden="false" customHeight="false" outlineLevel="0" collapsed="false">
      <c r="B429" s="24"/>
      <c r="M429" s="24"/>
    </row>
    <row r="430" customFormat="false" ht="15" hidden="false" customHeight="false" outlineLevel="0" collapsed="false">
      <c r="B430" s="24"/>
      <c r="M430" s="24"/>
    </row>
    <row r="431" customFormat="false" ht="15" hidden="false" customHeight="false" outlineLevel="0" collapsed="false">
      <c r="B431" s="24"/>
      <c r="M431" s="24"/>
    </row>
    <row r="432" customFormat="false" ht="15" hidden="false" customHeight="false" outlineLevel="0" collapsed="false">
      <c r="B432" s="24"/>
      <c r="M432" s="24"/>
    </row>
    <row r="433" customFormat="false" ht="15" hidden="false" customHeight="false" outlineLevel="0" collapsed="false">
      <c r="B433" s="24"/>
      <c r="M433" s="24"/>
    </row>
    <row r="434" customFormat="false" ht="15" hidden="false" customHeight="false" outlineLevel="0" collapsed="false">
      <c r="B434" s="24"/>
      <c r="M434" s="24"/>
    </row>
    <row r="435" customFormat="false" ht="15" hidden="false" customHeight="false" outlineLevel="0" collapsed="false">
      <c r="B435" s="24"/>
      <c r="M435" s="24"/>
    </row>
    <row r="436" customFormat="false" ht="15" hidden="false" customHeight="false" outlineLevel="0" collapsed="false">
      <c r="B436" s="24"/>
      <c r="M436" s="24"/>
    </row>
    <row r="437" customFormat="false" ht="15" hidden="false" customHeight="false" outlineLevel="0" collapsed="false">
      <c r="B437" s="24"/>
      <c r="M437" s="24"/>
    </row>
    <row r="438" customFormat="false" ht="15" hidden="false" customHeight="false" outlineLevel="0" collapsed="false">
      <c r="B438" s="24"/>
      <c r="M438" s="24"/>
    </row>
    <row r="439" customFormat="false" ht="15" hidden="false" customHeight="false" outlineLevel="0" collapsed="false">
      <c r="B439" s="24"/>
      <c r="M439" s="24"/>
    </row>
    <row r="440" customFormat="false" ht="15" hidden="false" customHeight="false" outlineLevel="0" collapsed="false">
      <c r="B440" s="24"/>
      <c r="M440" s="24"/>
    </row>
    <row r="441" customFormat="false" ht="15" hidden="false" customHeight="false" outlineLevel="0" collapsed="false">
      <c r="B441" s="24"/>
      <c r="M441" s="24"/>
    </row>
    <row r="442" customFormat="false" ht="15" hidden="false" customHeight="false" outlineLevel="0" collapsed="false">
      <c r="B442" s="24"/>
      <c r="M442" s="24"/>
    </row>
    <row r="443" customFormat="false" ht="15" hidden="false" customHeight="false" outlineLevel="0" collapsed="false">
      <c r="B443" s="24"/>
      <c r="M443" s="24"/>
    </row>
    <row r="444" customFormat="false" ht="15" hidden="false" customHeight="false" outlineLevel="0" collapsed="false">
      <c r="B444" s="24"/>
      <c r="M444" s="24"/>
    </row>
    <row r="445" customFormat="false" ht="15" hidden="false" customHeight="false" outlineLevel="0" collapsed="false">
      <c r="B445" s="24"/>
      <c r="M445" s="24"/>
    </row>
    <row r="446" customFormat="false" ht="15" hidden="false" customHeight="false" outlineLevel="0" collapsed="false">
      <c r="B446" s="24"/>
      <c r="M446" s="24"/>
    </row>
    <row r="447" customFormat="false" ht="15" hidden="false" customHeight="false" outlineLevel="0" collapsed="false">
      <c r="B447" s="24"/>
      <c r="M447" s="24"/>
    </row>
    <row r="448" customFormat="false" ht="15" hidden="false" customHeight="false" outlineLevel="0" collapsed="false">
      <c r="B448" s="24"/>
      <c r="M448" s="24"/>
    </row>
    <row r="449" customFormat="false" ht="15" hidden="false" customHeight="false" outlineLevel="0" collapsed="false">
      <c r="B449" s="24"/>
      <c r="M449" s="24"/>
    </row>
    <row r="450" customFormat="false" ht="15" hidden="false" customHeight="false" outlineLevel="0" collapsed="false">
      <c r="B450" s="24"/>
      <c r="M450" s="24"/>
    </row>
    <row r="451" customFormat="false" ht="15" hidden="false" customHeight="false" outlineLevel="0" collapsed="false">
      <c r="B451" s="24"/>
      <c r="M451" s="24"/>
    </row>
    <row r="452" customFormat="false" ht="15" hidden="false" customHeight="false" outlineLevel="0" collapsed="false">
      <c r="B452" s="24"/>
      <c r="M452" s="24"/>
    </row>
    <row r="453" customFormat="false" ht="15" hidden="false" customHeight="false" outlineLevel="0" collapsed="false">
      <c r="B453" s="24"/>
      <c r="M453" s="24"/>
    </row>
    <row r="454" customFormat="false" ht="15" hidden="false" customHeight="false" outlineLevel="0" collapsed="false">
      <c r="B454" s="24"/>
      <c r="M454" s="24"/>
    </row>
    <row r="455" customFormat="false" ht="15" hidden="false" customHeight="false" outlineLevel="0" collapsed="false">
      <c r="B455" s="24"/>
      <c r="M455" s="24"/>
    </row>
    <row r="456" customFormat="false" ht="15" hidden="false" customHeight="false" outlineLevel="0" collapsed="false">
      <c r="B456" s="24"/>
      <c r="M456" s="24"/>
    </row>
    <row r="457" customFormat="false" ht="15" hidden="false" customHeight="false" outlineLevel="0" collapsed="false">
      <c r="B457" s="24"/>
      <c r="M457" s="24"/>
    </row>
    <row r="458" customFormat="false" ht="15" hidden="false" customHeight="false" outlineLevel="0" collapsed="false">
      <c r="B458" s="24"/>
      <c r="M458" s="24"/>
    </row>
    <row r="459" customFormat="false" ht="15" hidden="false" customHeight="false" outlineLevel="0" collapsed="false">
      <c r="B459" s="24"/>
      <c r="M459" s="24"/>
    </row>
    <row r="460" customFormat="false" ht="15" hidden="false" customHeight="false" outlineLevel="0" collapsed="false">
      <c r="B460" s="24"/>
      <c r="M460" s="24"/>
    </row>
    <row r="461" customFormat="false" ht="15" hidden="false" customHeight="false" outlineLevel="0" collapsed="false">
      <c r="B461" s="24"/>
      <c r="M461" s="24"/>
    </row>
    <row r="462" customFormat="false" ht="15" hidden="false" customHeight="false" outlineLevel="0" collapsed="false">
      <c r="B462" s="24"/>
      <c r="M462" s="24"/>
    </row>
    <row r="463" customFormat="false" ht="15" hidden="false" customHeight="false" outlineLevel="0" collapsed="false">
      <c r="B463" s="24"/>
      <c r="M463" s="24"/>
    </row>
    <row r="464" customFormat="false" ht="15" hidden="false" customHeight="false" outlineLevel="0" collapsed="false">
      <c r="B464" s="24"/>
      <c r="M464" s="24"/>
    </row>
    <row r="465" customFormat="false" ht="15" hidden="false" customHeight="false" outlineLevel="0" collapsed="false">
      <c r="B465" s="24"/>
      <c r="M465" s="24"/>
    </row>
    <row r="466" customFormat="false" ht="15" hidden="false" customHeight="false" outlineLevel="0" collapsed="false">
      <c r="B466" s="24"/>
      <c r="M466" s="24"/>
    </row>
    <row r="467" customFormat="false" ht="15" hidden="false" customHeight="false" outlineLevel="0" collapsed="false">
      <c r="B467" s="24"/>
      <c r="M467" s="24"/>
    </row>
    <row r="468" customFormat="false" ht="15" hidden="false" customHeight="false" outlineLevel="0" collapsed="false">
      <c r="B468" s="24"/>
      <c r="M468" s="24"/>
    </row>
    <row r="469" customFormat="false" ht="15" hidden="false" customHeight="false" outlineLevel="0" collapsed="false">
      <c r="B469" s="24"/>
      <c r="M469" s="24"/>
    </row>
    <row r="470" customFormat="false" ht="15" hidden="false" customHeight="false" outlineLevel="0" collapsed="false">
      <c r="B470" s="24"/>
      <c r="M470" s="24"/>
    </row>
    <row r="471" customFormat="false" ht="15" hidden="false" customHeight="false" outlineLevel="0" collapsed="false">
      <c r="B471" s="24"/>
      <c r="M471" s="24"/>
    </row>
    <row r="472" customFormat="false" ht="15" hidden="false" customHeight="false" outlineLevel="0" collapsed="false">
      <c r="B472" s="24"/>
      <c r="M472" s="24"/>
    </row>
    <row r="473" customFormat="false" ht="15" hidden="false" customHeight="false" outlineLevel="0" collapsed="false">
      <c r="B473" s="24"/>
      <c r="M473" s="24"/>
    </row>
    <row r="474" customFormat="false" ht="15" hidden="false" customHeight="false" outlineLevel="0" collapsed="false">
      <c r="B474" s="24"/>
      <c r="M474" s="24"/>
    </row>
    <row r="475" customFormat="false" ht="15" hidden="false" customHeight="false" outlineLevel="0" collapsed="false">
      <c r="B475" s="24"/>
      <c r="M475" s="24"/>
    </row>
    <row r="476" customFormat="false" ht="15" hidden="false" customHeight="false" outlineLevel="0" collapsed="false">
      <c r="B476" s="24"/>
      <c r="M476" s="24"/>
    </row>
    <row r="477" customFormat="false" ht="15" hidden="false" customHeight="false" outlineLevel="0" collapsed="false">
      <c r="B477" s="24"/>
      <c r="M477" s="24"/>
    </row>
    <row r="478" customFormat="false" ht="15" hidden="false" customHeight="false" outlineLevel="0" collapsed="false">
      <c r="B478" s="24"/>
      <c r="M478" s="24"/>
    </row>
    <row r="479" customFormat="false" ht="15" hidden="false" customHeight="false" outlineLevel="0" collapsed="false">
      <c r="B479" s="24"/>
      <c r="M479" s="24"/>
    </row>
    <row r="480" customFormat="false" ht="15" hidden="false" customHeight="false" outlineLevel="0" collapsed="false">
      <c r="B480" s="24"/>
      <c r="M480" s="24"/>
    </row>
    <row r="481" customFormat="false" ht="15" hidden="false" customHeight="false" outlineLevel="0" collapsed="false">
      <c r="B481" s="24"/>
      <c r="M481" s="24"/>
    </row>
    <row r="482" customFormat="false" ht="15" hidden="false" customHeight="false" outlineLevel="0" collapsed="false">
      <c r="B482" s="24"/>
      <c r="M482" s="24"/>
    </row>
    <row r="483" customFormat="false" ht="15" hidden="false" customHeight="false" outlineLevel="0" collapsed="false">
      <c r="B483" s="24"/>
      <c r="M483" s="24"/>
    </row>
    <row r="484" customFormat="false" ht="15" hidden="false" customHeight="false" outlineLevel="0" collapsed="false">
      <c r="B484" s="24"/>
      <c r="M484" s="24"/>
    </row>
    <row r="485" customFormat="false" ht="15" hidden="false" customHeight="false" outlineLevel="0" collapsed="false">
      <c r="B485" s="24"/>
      <c r="M485" s="24"/>
    </row>
    <row r="486" customFormat="false" ht="15" hidden="false" customHeight="false" outlineLevel="0" collapsed="false">
      <c r="B486" s="24"/>
      <c r="M486" s="24"/>
    </row>
    <row r="487" customFormat="false" ht="15" hidden="false" customHeight="false" outlineLevel="0" collapsed="false">
      <c r="B487" s="24"/>
      <c r="M487" s="24"/>
    </row>
    <row r="488" customFormat="false" ht="15" hidden="false" customHeight="false" outlineLevel="0" collapsed="false">
      <c r="B488" s="24"/>
      <c r="M488" s="24"/>
    </row>
    <row r="489" customFormat="false" ht="15" hidden="false" customHeight="false" outlineLevel="0" collapsed="false">
      <c r="B489" s="24"/>
      <c r="M489" s="24"/>
    </row>
    <row r="490" customFormat="false" ht="15" hidden="false" customHeight="false" outlineLevel="0" collapsed="false">
      <c r="B490" s="24"/>
      <c r="M490" s="24"/>
    </row>
    <row r="491" customFormat="false" ht="15" hidden="false" customHeight="false" outlineLevel="0" collapsed="false">
      <c r="B491" s="24"/>
      <c r="M491" s="24"/>
    </row>
    <row r="492" customFormat="false" ht="15" hidden="false" customHeight="false" outlineLevel="0" collapsed="false">
      <c r="B492" s="24"/>
      <c r="M492" s="24"/>
    </row>
    <row r="493" customFormat="false" ht="15" hidden="false" customHeight="false" outlineLevel="0" collapsed="false">
      <c r="B493" s="24"/>
      <c r="M493" s="24"/>
    </row>
    <row r="494" customFormat="false" ht="15" hidden="false" customHeight="false" outlineLevel="0" collapsed="false">
      <c r="B494" s="24"/>
      <c r="M494" s="24"/>
    </row>
    <row r="495" customFormat="false" ht="15" hidden="false" customHeight="false" outlineLevel="0" collapsed="false">
      <c r="B495" s="24"/>
      <c r="M495" s="24"/>
    </row>
    <row r="496" customFormat="false" ht="15" hidden="false" customHeight="false" outlineLevel="0" collapsed="false">
      <c r="B496" s="24"/>
      <c r="M496" s="24"/>
    </row>
    <row r="497" customFormat="false" ht="15" hidden="false" customHeight="false" outlineLevel="0" collapsed="false">
      <c r="B497" s="24"/>
      <c r="M497" s="24"/>
    </row>
    <row r="498" customFormat="false" ht="15" hidden="false" customHeight="false" outlineLevel="0" collapsed="false">
      <c r="B498" s="24"/>
      <c r="M498" s="24"/>
    </row>
    <row r="499" customFormat="false" ht="15" hidden="false" customHeight="false" outlineLevel="0" collapsed="false">
      <c r="B499" s="24"/>
      <c r="M499" s="24"/>
    </row>
    <row r="500" customFormat="false" ht="15" hidden="false" customHeight="false" outlineLevel="0" collapsed="false">
      <c r="B500" s="24"/>
      <c r="M500" s="24"/>
    </row>
    <row r="501" customFormat="false" ht="15" hidden="false" customHeight="false" outlineLevel="0" collapsed="false">
      <c r="B501" s="24"/>
      <c r="M501" s="24"/>
    </row>
    <row r="502" customFormat="false" ht="15" hidden="false" customHeight="false" outlineLevel="0" collapsed="false">
      <c r="B502" s="24"/>
      <c r="M502" s="24"/>
    </row>
    <row r="503" customFormat="false" ht="15" hidden="false" customHeight="false" outlineLevel="0" collapsed="false">
      <c r="B503" s="24"/>
      <c r="M503" s="24"/>
    </row>
    <row r="504" customFormat="false" ht="15" hidden="false" customHeight="false" outlineLevel="0" collapsed="false">
      <c r="B504" s="24"/>
      <c r="M504" s="24"/>
    </row>
    <row r="505" customFormat="false" ht="15" hidden="false" customHeight="false" outlineLevel="0" collapsed="false">
      <c r="B505" s="24"/>
      <c r="M505" s="24"/>
    </row>
    <row r="506" customFormat="false" ht="15" hidden="false" customHeight="false" outlineLevel="0" collapsed="false">
      <c r="B506" s="24"/>
      <c r="M506" s="24"/>
    </row>
    <row r="507" customFormat="false" ht="15" hidden="false" customHeight="false" outlineLevel="0" collapsed="false">
      <c r="B507" s="24"/>
      <c r="M507" s="24"/>
    </row>
    <row r="508" customFormat="false" ht="15" hidden="false" customHeight="false" outlineLevel="0" collapsed="false">
      <c r="B508" s="24"/>
      <c r="M508" s="24"/>
    </row>
    <row r="509" customFormat="false" ht="15" hidden="false" customHeight="false" outlineLevel="0" collapsed="false">
      <c r="B509" s="24"/>
      <c r="M509" s="24"/>
    </row>
    <row r="510" customFormat="false" ht="15" hidden="false" customHeight="false" outlineLevel="0" collapsed="false">
      <c r="B510" s="24"/>
      <c r="M510" s="24"/>
    </row>
    <row r="511" customFormat="false" ht="15" hidden="false" customHeight="false" outlineLevel="0" collapsed="false">
      <c r="B511" s="24"/>
      <c r="M511" s="24"/>
    </row>
    <row r="512" customFormat="false" ht="15" hidden="false" customHeight="false" outlineLevel="0" collapsed="false">
      <c r="B512" s="24"/>
      <c r="M512" s="24"/>
    </row>
    <row r="513" customFormat="false" ht="15" hidden="false" customHeight="false" outlineLevel="0" collapsed="false">
      <c r="B513" s="24"/>
      <c r="M513" s="24"/>
    </row>
    <row r="514" customFormat="false" ht="15" hidden="false" customHeight="false" outlineLevel="0" collapsed="false">
      <c r="B514" s="24"/>
      <c r="M514" s="24"/>
    </row>
    <row r="515" customFormat="false" ht="15" hidden="false" customHeight="false" outlineLevel="0" collapsed="false">
      <c r="B515" s="24"/>
      <c r="M515" s="24"/>
    </row>
    <row r="516" customFormat="false" ht="15" hidden="false" customHeight="false" outlineLevel="0" collapsed="false">
      <c r="B516" s="24"/>
      <c r="M516" s="24"/>
    </row>
    <row r="517" customFormat="false" ht="15" hidden="false" customHeight="false" outlineLevel="0" collapsed="false">
      <c r="B517" s="24"/>
      <c r="M517" s="24"/>
    </row>
    <row r="518" customFormat="false" ht="15" hidden="false" customHeight="false" outlineLevel="0" collapsed="false">
      <c r="B518" s="24"/>
      <c r="M518" s="24"/>
    </row>
    <row r="519" customFormat="false" ht="15" hidden="false" customHeight="false" outlineLevel="0" collapsed="false">
      <c r="B519" s="24"/>
      <c r="M519" s="24"/>
    </row>
    <row r="520" customFormat="false" ht="15" hidden="false" customHeight="false" outlineLevel="0" collapsed="false">
      <c r="B520" s="24"/>
      <c r="M520" s="24"/>
    </row>
    <row r="521" customFormat="false" ht="15" hidden="false" customHeight="false" outlineLevel="0" collapsed="false">
      <c r="B521" s="24"/>
      <c r="M521" s="24"/>
    </row>
    <row r="522" customFormat="false" ht="15" hidden="false" customHeight="false" outlineLevel="0" collapsed="false">
      <c r="B522" s="24"/>
      <c r="M522" s="24"/>
    </row>
    <row r="523" customFormat="false" ht="15" hidden="false" customHeight="false" outlineLevel="0" collapsed="false">
      <c r="B523" s="24"/>
      <c r="M523" s="24"/>
    </row>
    <row r="524" customFormat="false" ht="15" hidden="false" customHeight="false" outlineLevel="0" collapsed="false">
      <c r="B524" s="24"/>
      <c r="M524" s="24"/>
    </row>
    <row r="525" customFormat="false" ht="15" hidden="false" customHeight="false" outlineLevel="0" collapsed="false">
      <c r="B525" s="24"/>
      <c r="M525" s="24"/>
    </row>
    <row r="526" customFormat="false" ht="15" hidden="false" customHeight="false" outlineLevel="0" collapsed="false">
      <c r="B526" s="24"/>
      <c r="M526" s="24"/>
    </row>
    <row r="527" customFormat="false" ht="15" hidden="false" customHeight="false" outlineLevel="0" collapsed="false">
      <c r="B527" s="24"/>
      <c r="M527" s="24"/>
    </row>
    <row r="528" customFormat="false" ht="15" hidden="false" customHeight="false" outlineLevel="0" collapsed="false">
      <c r="B528" s="24"/>
      <c r="M528" s="24"/>
    </row>
    <row r="529" customFormat="false" ht="15" hidden="false" customHeight="false" outlineLevel="0" collapsed="false">
      <c r="B529" s="24"/>
      <c r="M529" s="24"/>
    </row>
    <row r="530" customFormat="false" ht="15" hidden="false" customHeight="false" outlineLevel="0" collapsed="false">
      <c r="B530" s="24"/>
      <c r="M530" s="24"/>
    </row>
    <row r="531" customFormat="false" ht="15" hidden="false" customHeight="false" outlineLevel="0" collapsed="false">
      <c r="B531" s="24"/>
      <c r="M531" s="24"/>
    </row>
    <row r="532" customFormat="false" ht="15" hidden="false" customHeight="false" outlineLevel="0" collapsed="false">
      <c r="B532" s="24"/>
      <c r="M532" s="24"/>
    </row>
    <row r="533" customFormat="false" ht="15" hidden="false" customHeight="false" outlineLevel="0" collapsed="false">
      <c r="B533" s="24"/>
      <c r="M533" s="24"/>
    </row>
    <row r="534" customFormat="false" ht="15" hidden="false" customHeight="false" outlineLevel="0" collapsed="false">
      <c r="B534" s="24"/>
      <c r="M534" s="24"/>
    </row>
    <row r="535" customFormat="false" ht="15" hidden="false" customHeight="false" outlineLevel="0" collapsed="false">
      <c r="B535" s="24"/>
      <c r="M535" s="24"/>
    </row>
    <row r="536" customFormat="false" ht="15" hidden="false" customHeight="false" outlineLevel="0" collapsed="false">
      <c r="B536" s="24"/>
      <c r="M536" s="24"/>
    </row>
    <row r="537" customFormat="false" ht="15" hidden="false" customHeight="false" outlineLevel="0" collapsed="false">
      <c r="B537" s="24"/>
      <c r="M537" s="24"/>
    </row>
    <row r="538" customFormat="false" ht="15" hidden="false" customHeight="false" outlineLevel="0" collapsed="false">
      <c r="B538" s="24"/>
      <c r="M538" s="24"/>
    </row>
    <row r="539" customFormat="false" ht="15" hidden="false" customHeight="false" outlineLevel="0" collapsed="false">
      <c r="B539" s="24"/>
      <c r="M539" s="24"/>
    </row>
    <row r="540" customFormat="false" ht="15" hidden="false" customHeight="false" outlineLevel="0" collapsed="false">
      <c r="B540" s="24"/>
      <c r="M540" s="24"/>
    </row>
    <row r="541" customFormat="false" ht="15" hidden="false" customHeight="false" outlineLevel="0" collapsed="false">
      <c r="B541" s="24"/>
      <c r="M541" s="24"/>
    </row>
    <row r="542" customFormat="false" ht="15" hidden="false" customHeight="false" outlineLevel="0" collapsed="false">
      <c r="B542" s="24"/>
      <c r="M542" s="24"/>
    </row>
    <row r="543" customFormat="false" ht="15" hidden="false" customHeight="false" outlineLevel="0" collapsed="false">
      <c r="B543" s="24"/>
      <c r="M543" s="24"/>
    </row>
    <row r="544" customFormat="false" ht="15" hidden="false" customHeight="false" outlineLevel="0" collapsed="false">
      <c r="B544" s="24"/>
      <c r="M544" s="24"/>
    </row>
    <row r="545" customFormat="false" ht="15" hidden="false" customHeight="false" outlineLevel="0" collapsed="false">
      <c r="B545" s="24"/>
      <c r="M545" s="24"/>
    </row>
    <row r="546" customFormat="false" ht="15" hidden="false" customHeight="false" outlineLevel="0" collapsed="false">
      <c r="B546" s="24"/>
      <c r="M546" s="24"/>
    </row>
    <row r="547" customFormat="false" ht="15" hidden="false" customHeight="false" outlineLevel="0" collapsed="false">
      <c r="B547" s="24"/>
      <c r="M547" s="24"/>
    </row>
    <row r="548" customFormat="false" ht="15" hidden="false" customHeight="false" outlineLevel="0" collapsed="false">
      <c r="B548" s="24"/>
      <c r="M548" s="24"/>
    </row>
    <row r="549" customFormat="false" ht="15" hidden="false" customHeight="false" outlineLevel="0" collapsed="false">
      <c r="B549" s="24"/>
      <c r="M549" s="24"/>
    </row>
    <row r="550" customFormat="false" ht="15" hidden="false" customHeight="false" outlineLevel="0" collapsed="false">
      <c r="B550" s="24"/>
      <c r="M550" s="24"/>
    </row>
    <row r="551" customFormat="false" ht="15" hidden="false" customHeight="false" outlineLevel="0" collapsed="false">
      <c r="B551" s="24"/>
      <c r="M551" s="24"/>
    </row>
    <row r="552" customFormat="false" ht="15" hidden="false" customHeight="false" outlineLevel="0" collapsed="false">
      <c r="B552" s="24"/>
      <c r="M552" s="24"/>
    </row>
    <row r="553" customFormat="false" ht="15" hidden="false" customHeight="false" outlineLevel="0" collapsed="false">
      <c r="B553" s="24"/>
      <c r="M553" s="24"/>
    </row>
    <row r="554" customFormat="false" ht="15" hidden="false" customHeight="false" outlineLevel="0" collapsed="false">
      <c r="B554" s="24"/>
      <c r="M554" s="24"/>
    </row>
    <row r="555" customFormat="false" ht="15" hidden="false" customHeight="false" outlineLevel="0" collapsed="false">
      <c r="B555" s="24"/>
      <c r="M555" s="24"/>
    </row>
    <row r="556" customFormat="false" ht="15" hidden="false" customHeight="false" outlineLevel="0" collapsed="false">
      <c r="B556" s="24"/>
      <c r="M556" s="24"/>
    </row>
    <row r="557" customFormat="false" ht="15" hidden="false" customHeight="false" outlineLevel="0" collapsed="false">
      <c r="B557" s="24"/>
      <c r="M557" s="24"/>
    </row>
    <row r="558" customFormat="false" ht="15" hidden="false" customHeight="false" outlineLevel="0" collapsed="false">
      <c r="B558" s="24"/>
      <c r="M558" s="24"/>
    </row>
    <row r="559" customFormat="false" ht="15" hidden="false" customHeight="false" outlineLevel="0" collapsed="false">
      <c r="B559" s="24"/>
      <c r="M559" s="24"/>
    </row>
    <row r="560" customFormat="false" ht="15" hidden="false" customHeight="false" outlineLevel="0" collapsed="false">
      <c r="B560" s="24"/>
      <c r="M560" s="24"/>
    </row>
    <row r="561" customFormat="false" ht="15" hidden="false" customHeight="false" outlineLevel="0" collapsed="false">
      <c r="B561" s="24"/>
      <c r="M561" s="24"/>
    </row>
    <row r="562" customFormat="false" ht="15" hidden="false" customHeight="false" outlineLevel="0" collapsed="false">
      <c r="B562" s="24"/>
      <c r="M562" s="24"/>
    </row>
    <row r="563" customFormat="false" ht="15" hidden="false" customHeight="false" outlineLevel="0" collapsed="false">
      <c r="B563" s="24"/>
      <c r="M563" s="24"/>
    </row>
    <row r="564" customFormat="false" ht="15" hidden="false" customHeight="false" outlineLevel="0" collapsed="false">
      <c r="B564" s="24"/>
      <c r="M564" s="24"/>
    </row>
    <row r="565" customFormat="false" ht="15" hidden="false" customHeight="false" outlineLevel="0" collapsed="false">
      <c r="B565" s="24"/>
      <c r="M565" s="24"/>
    </row>
    <row r="566" customFormat="false" ht="15" hidden="false" customHeight="false" outlineLevel="0" collapsed="false">
      <c r="B566" s="24"/>
      <c r="M566" s="24"/>
    </row>
    <row r="567" customFormat="false" ht="15" hidden="false" customHeight="false" outlineLevel="0" collapsed="false">
      <c r="B567" s="24"/>
      <c r="M567" s="24"/>
    </row>
    <row r="568" customFormat="false" ht="15" hidden="false" customHeight="false" outlineLevel="0" collapsed="false">
      <c r="B568" s="24"/>
      <c r="M568" s="24"/>
    </row>
    <row r="569" customFormat="false" ht="15" hidden="false" customHeight="false" outlineLevel="0" collapsed="false">
      <c r="B569" s="24"/>
      <c r="M569" s="24"/>
    </row>
    <row r="570" customFormat="false" ht="15" hidden="false" customHeight="false" outlineLevel="0" collapsed="false">
      <c r="B570" s="24"/>
      <c r="M570" s="24"/>
    </row>
    <row r="571" customFormat="false" ht="15" hidden="false" customHeight="false" outlineLevel="0" collapsed="false">
      <c r="B571" s="24"/>
      <c r="M571" s="24"/>
    </row>
    <row r="572" customFormat="false" ht="15" hidden="false" customHeight="false" outlineLevel="0" collapsed="false">
      <c r="B572" s="24"/>
      <c r="M572" s="24"/>
    </row>
    <row r="573" customFormat="false" ht="15" hidden="false" customHeight="false" outlineLevel="0" collapsed="false">
      <c r="B573" s="24"/>
      <c r="M573" s="24"/>
    </row>
    <row r="574" customFormat="false" ht="15" hidden="false" customHeight="false" outlineLevel="0" collapsed="false">
      <c r="B574" s="24"/>
      <c r="M574" s="24"/>
    </row>
    <row r="575" customFormat="false" ht="15" hidden="false" customHeight="false" outlineLevel="0" collapsed="false">
      <c r="B575" s="24"/>
      <c r="M575" s="24"/>
    </row>
    <row r="576" customFormat="false" ht="15" hidden="false" customHeight="false" outlineLevel="0" collapsed="false">
      <c r="B576" s="24"/>
      <c r="M576" s="24"/>
    </row>
    <row r="577" customFormat="false" ht="15" hidden="false" customHeight="false" outlineLevel="0" collapsed="false">
      <c r="B577" s="24"/>
      <c r="M577" s="24"/>
    </row>
    <row r="578" customFormat="false" ht="15" hidden="false" customHeight="false" outlineLevel="0" collapsed="false">
      <c r="B578" s="24"/>
      <c r="M578" s="24"/>
    </row>
    <row r="579" customFormat="false" ht="15" hidden="false" customHeight="false" outlineLevel="0" collapsed="false">
      <c r="B579" s="24"/>
      <c r="M579" s="24"/>
    </row>
    <row r="580" customFormat="false" ht="15" hidden="false" customHeight="false" outlineLevel="0" collapsed="false">
      <c r="B580" s="24"/>
      <c r="M580" s="24"/>
    </row>
    <row r="581" customFormat="false" ht="15" hidden="false" customHeight="false" outlineLevel="0" collapsed="false">
      <c r="B581" s="24"/>
      <c r="M581" s="24"/>
    </row>
    <row r="582" customFormat="false" ht="15" hidden="false" customHeight="false" outlineLevel="0" collapsed="false">
      <c r="B582" s="24"/>
      <c r="M582" s="24"/>
    </row>
    <row r="583" customFormat="false" ht="15" hidden="false" customHeight="false" outlineLevel="0" collapsed="false">
      <c r="B583" s="24"/>
      <c r="M583" s="24"/>
    </row>
    <row r="584" customFormat="false" ht="15" hidden="false" customHeight="false" outlineLevel="0" collapsed="false">
      <c r="B584" s="24"/>
      <c r="M584" s="24"/>
    </row>
    <row r="585" customFormat="false" ht="15" hidden="false" customHeight="false" outlineLevel="0" collapsed="false">
      <c r="B585" s="24"/>
      <c r="M585" s="24"/>
    </row>
    <row r="586" customFormat="false" ht="15" hidden="false" customHeight="false" outlineLevel="0" collapsed="false">
      <c r="B586" s="24"/>
      <c r="M586" s="24"/>
    </row>
    <row r="587" customFormat="false" ht="15" hidden="false" customHeight="false" outlineLevel="0" collapsed="false">
      <c r="B587" s="24"/>
      <c r="M587" s="24"/>
    </row>
    <row r="588" customFormat="false" ht="15" hidden="false" customHeight="false" outlineLevel="0" collapsed="false">
      <c r="B588" s="24"/>
      <c r="M588" s="24"/>
    </row>
    <row r="589" customFormat="false" ht="15" hidden="false" customHeight="false" outlineLevel="0" collapsed="false">
      <c r="B589" s="24"/>
      <c r="M589" s="24"/>
    </row>
    <row r="590" customFormat="false" ht="15" hidden="false" customHeight="false" outlineLevel="0" collapsed="false">
      <c r="B590" s="24"/>
      <c r="M590" s="24"/>
    </row>
    <row r="591" customFormat="false" ht="15" hidden="false" customHeight="false" outlineLevel="0" collapsed="false">
      <c r="B591" s="24"/>
      <c r="M591" s="24"/>
    </row>
    <row r="592" customFormat="false" ht="15" hidden="false" customHeight="false" outlineLevel="0" collapsed="false">
      <c r="B592" s="24"/>
      <c r="M592" s="24"/>
    </row>
    <row r="593" customFormat="false" ht="15" hidden="false" customHeight="false" outlineLevel="0" collapsed="false">
      <c r="B593" s="24"/>
      <c r="M593" s="24"/>
    </row>
    <row r="594" customFormat="false" ht="15" hidden="false" customHeight="false" outlineLevel="0" collapsed="false">
      <c r="B594" s="24"/>
      <c r="M594" s="24"/>
    </row>
    <row r="595" customFormat="false" ht="15" hidden="false" customHeight="false" outlineLevel="0" collapsed="false">
      <c r="B595" s="24"/>
      <c r="M595" s="24"/>
    </row>
    <row r="596" customFormat="false" ht="15" hidden="false" customHeight="false" outlineLevel="0" collapsed="false">
      <c r="B596" s="24"/>
      <c r="M596" s="24"/>
    </row>
    <row r="597" customFormat="false" ht="15" hidden="false" customHeight="false" outlineLevel="0" collapsed="false">
      <c r="B597" s="24"/>
      <c r="M597" s="24"/>
    </row>
    <row r="598" customFormat="false" ht="15" hidden="false" customHeight="false" outlineLevel="0" collapsed="false">
      <c r="B598" s="24"/>
      <c r="M598" s="24"/>
    </row>
    <row r="599" customFormat="false" ht="15" hidden="false" customHeight="false" outlineLevel="0" collapsed="false">
      <c r="B599" s="24"/>
      <c r="M599" s="24"/>
    </row>
    <row r="600" customFormat="false" ht="15" hidden="false" customHeight="false" outlineLevel="0" collapsed="false">
      <c r="B600" s="24"/>
      <c r="M600" s="24"/>
    </row>
    <row r="601" customFormat="false" ht="15" hidden="false" customHeight="false" outlineLevel="0" collapsed="false">
      <c r="B601" s="24"/>
      <c r="M601" s="24"/>
    </row>
    <row r="602" customFormat="false" ht="15" hidden="false" customHeight="false" outlineLevel="0" collapsed="false">
      <c r="B602" s="24"/>
      <c r="M602" s="24"/>
    </row>
    <row r="603" customFormat="false" ht="15" hidden="false" customHeight="false" outlineLevel="0" collapsed="false">
      <c r="B603" s="24"/>
      <c r="M603" s="24"/>
    </row>
    <row r="604" customFormat="false" ht="15" hidden="false" customHeight="false" outlineLevel="0" collapsed="false">
      <c r="B604" s="24"/>
      <c r="M604" s="24"/>
    </row>
    <row r="605" customFormat="false" ht="15" hidden="false" customHeight="false" outlineLevel="0" collapsed="false">
      <c r="B605" s="24"/>
      <c r="M605" s="24"/>
    </row>
    <row r="606" customFormat="false" ht="15" hidden="false" customHeight="false" outlineLevel="0" collapsed="false">
      <c r="B606" s="24"/>
      <c r="M606" s="24"/>
    </row>
    <row r="607" customFormat="false" ht="15" hidden="false" customHeight="false" outlineLevel="0" collapsed="false">
      <c r="B607" s="24"/>
      <c r="M607" s="24"/>
    </row>
    <row r="608" customFormat="false" ht="15" hidden="false" customHeight="false" outlineLevel="0" collapsed="false">
      <c r="B608" s="24"/>
      <c r="M608" s="24"/>
    </row>
    <row r="609" customFormat="false" ht="15" hidden="false" customHeight="false" outlineLevel="0" collapsed="false">
      <c r="B609" s="24"/>
      <c r="M609" s="24"/>
    </row>
    <row r="610" customFormat="false" ht="15" hidden="false" customHeight="false" outlineLevel="0" collapsed="false">
      <c r="B610" s="24"/>
      <c r="M610" s="24"/>
    </row>
    <row r="611" customFormat="false" ht="15" hidden="false" customHeight="false" outlineLevel="0" collapsed="false">
      <c r="B611" s="24"/>
      <c r="M611" s="24"/>
    </row>
    <row r="612" customFormat="false" ht="15" hidden="false" customHeight="false" outlineLevel="0" collapsed="false">
      <c r="B612" s="24"/>
      <c r="M612" s="24"/>
    </row>
    <row r="613" customFormat="false" ht="15" hidden="false" customHeight="false" outlineLevel="0" collapsed="false">
      <c r="B613" s="24"/>
      <c r="M613" s="24"/>
    </row>
    <row r="614" customFormat="false" ht="15" hidden="false" customHeight="false" outlineLevel="0" collapsed="false">
      <c r="B614" s="24"/>
      <c r="M614" s="24"/>
    </row>
    <row r="615" customFormat="false" ht="15" hidden="false" customHeight="false" outlineLevel="0" collapsed="false">
      <c r="B615" s="24"/>
      <c r="M615" s="24"/>
    </row>
    <row r="616" customFormat="false" ht="15" hidden="false" customHeight="false" outlineLevel="0" collapsed="false">
      <c r="B616" s="24"/>
      <c r="M616" s="24"/>
    </row>
    <row r="617" customFormat="false" ht="15" hidden="false" customHeight="false" outlineLevel="0" collapsed="false">
      <c r="B617" s="24"/>
      <c r="M617" s="24"/>
    </row>
    <row r="618" customFormat="false" ht="15" hidden="false" customHeight="false" outlineLevel="0" collapsed="false">
      <c r="B618" s="24"/>
      <c r="M618" s="24"/>
    </row>
    <row r="619" customFormat="false" ht="15" hidden="false" customHeight="false" outlineLevel="0" collapsed="false">
      <c r="B619" s="24"/>
      <c r="M619" s="24"/>
    </row>
    <row r="620" customFormat="false" ht="15" hidden="false" customHeight="false" outlineLevel="0" collapsed="false">
      <c r="B620" s="24"/>
      <c r="M620" s="24"/>
    </row>
    <row r="621" customFormat="false" ht="15" hidden="false" customHeight="false" outlineLevel="0" collapsed="false">
      <c r="B621" s="24"/>
      <c r="M621" s="24"/>
    </row>
    <row r="622" customFormat="false" ht="15" hidden="false" customHeight="false" outlineLevel="0" collapsed="false">
      <c r="B622" s="24"/>
      <c r="M622" s="24"/>
    </row>
    <row r="623" customFormat="false" ht="15" hidden="false" customHeight="false" outlineLevel="0" collapsed="false">
      <c r="B623" s="24"/>
      <c r="M623" s="24"/>
    </row>
    <row r="624" customFormat="false" ht="15" hidden="false" customHeight="false" outlineLevel="0" collapsed="false">
      <c r="B624" s="24"/>
      <c r="M624" s="24"/>
    </row>
    <row r="625" customFormat="false" ht="15" hidden="false" customHeight="false" outlineLevel="0" collapsed="false">
      <c r="B625" s="24"/>
      <c r="M625" s="24"/>
    </row>
    <row r="626" customFormat="false" ht="15" hidden="false" customHeight="false" outlineLevel="0" collapsed="false">
      <c r="B626" s="24"/>
      <c r="M626" s="24"/>
    </row>
    <row r="627" customFormat="false" ht="15" hidden="false" customHeight="false" outlineLevel="0" collapsed="false">
      <c r="B627" s="24"/>
      <c r="M627" s="24"/>
    </row>
    <row r="628" customFormat="false" ht="15" hidden="false" customHeight="false" outlineLevel="0" collapsed="false">
      <c r="B628" s="24"/>
      <c r="M628" s="24"/>
    </row>
    <row r="629" customFormat="false" ht="15" hidden="false" customHeight="false" outlineLevel="0" collapsed="false">
      <c r="B629" s="24"/>
      <c r="M629" s="24"/>
    </row>
    <row r="630" customFormat="false" ht="15" hidden="false" customHeight="false" outlineLevel="0" collapsed="false">
      <c r="B630" s="24"/>
      <c r="M630" s="24"/>
    </row>
    <row r="631" customFormat="false" ht="15" hidden="false" customHeight="false" outlineLevel="0" collapsed="false">
      <c r="B631" s="24"/>
      <c r="M631" s="24"/>
    </row>
    <row r="632" customFormat="false" ht="15" hidden="false" customHeight="false" outlineLevel="0" collapsed="false">
      <c r="B632" s="24"/>
      <c r="M632" s="24"/>
    </row>
    <row r="633" customFormat="false" ht="15" hidden="false" customHeight="false" outlineLevel="0" collapsed="false">
      <c r="B633" s="24"/>
      <c r="M633" s="24"/>
    </row>
    <row r="634" customFormat="false" ht="15" hidden="false" customHeight="false" outlineLevel="0" collapsed="false">
      <c r="B634" s="24"/>
      <c r="M634" s="24"/>
    </row>
    <row r="635" customFormat="false" ht="15" hidden="false" customHeight="false" outlineLevel="0" collapsed="false">
      <c r="B635" s="24"/>
      <c r="M635" s="24"/>
    </row>
    <row r="636" customFormat="false" ht="15" hidden="false" customHeight="false" outlineLevel="0" collapsed="false">
      <c r="B636" s="24"/>
      <c r="M636" s="24"/>
    </row>
    <row r="637" customFormat="false" ht="15" hidden="false" customHeight="false" outlineLevel="0" collapsed="false">
      <c r="B637" s="24"/>
      <c r="M637" s="24"/>
    </row>
    <row r="638" customFormat="false" ht="15" hidden="false" customHeight="false" outlineLevel="0" collapsed="false">
      <c r="B638" s="24"/>
      <c r="M638" s="24"/>
    </row>
    <row r="639" customFormat="false" ht="15" hidden="false" customHeight="false" outlineLevel="0" collapsed="false">
      <c r="B639" s="24"/>
      <c r="M639" s="24"/>
    </row>
    <row r="640" customFormat="false" ht="15" hidden="false" customHeight="false" outlineLevel="0" collapsed="false">
      <c r="B640" s="24"/>
      <c r="M640" s="24"/>
    </row>
    <row r="641" customFormat="false" ht="15" hidden="false" customHeight="false" outlineLevel="0" collapsed="false">
      <c r="B641" s="24"/>
      <c r="M641" s="24"/>
    </row>
    <row r="642" customFormat="false" ht="15" hidden="false" customHeight="false" outlineLevel="0" collapsed="false">
      <c r="B642" s="24"/>
      <c r="M642" s="24"/>
    </row>
    <row r="643" customFormat="false" ht="15" hidden="false" customHeight="false" outlineLevel="0" collapsed="false">
      <c r="B643" s="24"/>
      <c r="M643" s="24"/>
    </row>
    <row r="644" customFormat="false" ht="15" hidden="false" customHeight="false" outlineLevel="0" collapsed="false">
      <c r="B644" s="24"/>
      <c r="M644" s="24"/>
    </row>
    <row r="645" customFormat="false" ht="15" hidden="false" customHeight="false" outlineLevel="0" collapsed="false">
      <c r="B645" s="24"/>
      <c r="M645" s="24"/>
    </row>
    <row r="646" customFormat="false" ht="15" hidden="false" customHeight="false" outlineLevel="0" collapsed="false">
      <c r="B646" s="24"/>
      <c r="M646" s="24"/>
    </row>
    <row r="647" customFormat="false" ht="15" hidden="false" customHeight="false" outlineLevel="0" collapsed="false">
      <c r="B647" s="24"/>
      <c r="M647" s="24"/>
    </row>
    <row r="648" customFormat="false" ht="15" hidden="false" customHeight="false" outlineLevel="0" collapsed="false">
      <c r="B648" s="24"/>
      <c r="M648" s="24"/>
    </row>
    <row r="649" customFormat="false" ht="15" hidden="false" customHeight="false" outlineLevel="0" collapsed="false">
      <c r="B649" s="24"/>
      <c r="M649" s="24"/>
    </row>
    <row r="650" customFormat="false" ht="15" hidden="false" customHeight="false" outlineLevel="0" collapsed="false">
      <c r="B650" s="24"/>
      <c r="M650" s="24"/>
    </row>
    <row r="651" customFormat="false" ht="15" hidden="false" customHeight="false" outlineLevel="0" collapsed="false">
      <c r="B651" s="24"/>
      <c r="M651" s="24"/>
    </row>
    <row r="652" customFormat="false" ht="15" hidden="false" customHeight="false" outlineLevel="0" collapsed="false">
      <c r="B652" s="24"/>
      <c r="M652" s="24"/>
    </row>
    <row r="653" customFormat="false" ht="15" hidden="false" customHeight="false" outlineLevel="0" collapsed="false">
      <c r="B653" s="24"/>
      <c r="M653" s="24"/>
    </row>
    <row r="654" customFormat="false" ht="15" hidden="false" customHeight="false" outlineLevel="0" collapsed="false">
      <c r="B654" s="24"/>
      <c r="M654" s="24"/>
    </row>
    <row r="655" customFormat="false" ht="15" hidden="false" customHeight="false" outlineLevel="0" collapsed="false">
      <c r="B655" s="24"/>
      <c r="M655" s="24"/>
    </row>
    <row r="656" customFormat="false" ht="15" hidden="false" customHeight="false" outlineLevel="0" collapsed="false">
      <c r="B656" s="24"/>
      <c r="M656" s="24"/>
    </row>
    <row r="657" customFormat="false" ht="15" hidden="false" customHeight="false" outlineLevel="0" collapsed="false">
      <c r="B657" s="24"/>
      <c r="M657" s="24"/>
    </row>
    <row r="658" customFormat="false" ht="15" hidden="false" customHeight="false" outlineLevel="0" collapsed="false">
      <c r="B658" s="24"/>
      <c r="M658" s="24"/>
    </row>
    <row r="659" customFormat="false" ht="15" hidden="false" customHeight="false" outlineLevel="0" collapsed="false">
      <c r="B659" s="24"/>
      <c r="M659" s="24"/>
    </row>
    <row r="660" customFormat="false" ht="15" hidden="false" customHeight="false" outlineLevel="0" collapsed="false">
      <c r="B660" s="24"/>
      <c r="M660" s="24"/>
    </row>
    <row r="661" customFormat="false" ht="15" hidden="false" customHeight="false" outlineLevel="0" collapsed="false">
      <c r="B661" s="24"/>
      <c r="M661" s="24"/>
    </row>
    <row r="662" customFormat="false" ht="15" hidden="false" customHeight="false" outlineLevel="0" collapsed="false">
      <c r="B662" s="24"/>
      <c r="M662" s="24"/>
    </row>
    <row r="663" customFormat="false" ht="15" hidden="false" customHeight="false" outlineLevel="0" collapsed="false">
      <c r="B663" s="24"/>
      <c r="M663" s="24"/>
    </row>
    <row r="664" customFormat="false" ht="15" hidden="false" customHeight="false" outlineLevel="0" collapsed="false">
      <c r="B664" s="24"/>
      <c r="M664" s="24"/>
    </row>
    <row r="665" customFormat="false" ht="15" hidden="false" customHeight="false" outlineLevel="0" collapsed="false">
      <c r="B665" s="24"/>
      <c r="M665" s="24"/>
    </row>
    <row r="666" customFormat="false" ht="15" hidden="false" customHeight="false" outlineLevel="0" collapsed="false">
      <c r="B666" s="24"/>
      <c r="M666" s="24"/>
    </row>
    <row r="667" customFormat="false" ht="15" hidden="false" customHeight="false" outlineLevel="0" collapsed="false">
      <c r="B667" s="24"/>
      <c r="M667" s="24"/>
    </row>
    <row r="668" customFormat="false" ht="15" hidden="false" customHeight="false" outlineLevel="0" collapsed="false">
      <c r="B668" s="24"/>
      <c r="M668" s="24"/>
    </row>
    <row r="669" customFormat="false" ht="15" hidden="false" customHeight="false" outlineLevel="0" collapsed="false">
      <c r="B669" s="24"/>
      <c r="M669" s="24"/>
    </row>
    <row r="670" customFormat="false" ht="15" hidden="false" customHeight="false" outlineLevel="0" collapsed="false">
      <c r="B670" s="24"/>
      <c r="M670" s="24"/>
    </row>
    <row r="671" customFormat="false" ht="15" hidden="false" customHeight="false" outlineLevel="0" collapsed="false">
      <c r="B671" s="24"/>
      <c r="M671" s="24"/>
    </row>
    <row r="672" customFormat="false" ht="15" hidden="false" customHeight="false" outlineLevel="0" collapsed="false">
      <c r="B672" s="24"/>
      <c r="M672" s="24"/>
    </row>
    <row r="673" customFormat="false" ht="15" hidden="false" customHeight="false" outlineLevel="0" collapsed="false">
      <c r="B673" s="24"/>
      <c r="M673" s="24"/>
    </row>
    <row r="674" customFormat="false" ht="15" hidden="false" customHeight="false" outlineLevel="0" collapsed="false">
      <c r="B674" s="24"/>
      <c r="M674" s="24"/>
    </row>
    <row r="675" customFormat="false" ht="15" hidden="false" customHeight="false" outlineLevel="0" collapsed="false">
      <c r="B675" s="24"/>
      <c r="M675" s="24"/>
    </row>
    <row r="676" customFormat="false" ht="15" hidden="false" customHeight="false" outlineLevel="0" collapsed="false">
      <c r="B676" s="24"/>
      <c r="M676" s="24"/>
    </row>
    <row r="677" customFormat="false" ht="15" hidden="false" customHeight="false" outlineLevel="0" collapsed="false">
      <c r="B677" s="24"/>
      <c r="M677" s="24"/>
    </row>
    <row r="678" customFormat="false" ht="15" hidden="false" customHeight="false" outlineLevel="0" collapsed="false">
      <c r="B678" s="24"/>
      <c r="M678" s="24"/>
    </row>
    <row r="679" customFormat="false" ht="15" hidden="false" customHeight="false" outlineLevel="0" collapsed="false">
      <c r="B679" s="24"/>
      <c r="M679" s="24"/>
    </row>
    <row r="680" customFormat="false" ht="15" hidden="false" customHeight="false" outlineLevel="0" collapsed="false">
      <c r="B680" s="24"/>
      <c r="M680" s="24"/>
    </row>
    <row r="681" customFormat="false" ht="15" hidden="false" customHeight="false" outlineLevel="0" collapsed="false">
      <c r="B681" s="24"/>
      <c r="M681" s="24"/>
    </row>
    <row r="682" customFormat="false" ht="15" hidden="false" customHeight="false" outlineLevel="0" collapsed="false">
      <c r="B682" s="24"/>
      <c r="M682" s="24"/>
    </row>
    <row r="683" customFormat="false" ht="15" hidden="false" customHeight="false" outlineLevel="0" collapsed="false">
      <c r="B683" s="24"/>
      <c r="M683" s="24"/>
    </row>
    <row r="684" customFormat="false" ht="15" hidden="false" customHeight="false" outlineLevel="0" collapsed="false">
      <c r="B684" s="24"/>
      <c r="M684" s="24"/>
    </row>
    <row r="685" customFormat="false" ht="15" hidden="false" customHeight="false" outlineLevel="0" collapsed="false">
      <c r="B685" s="24"/>
      <c r="M685" s="24"/>
    </row>
    <row r="686" customFormat="false" ht="15" hidden="false" customHeight="false" outlineLevel="0" collapsed="false">
      <c r="B686" s="24"/>
      <c r="M686" s="24"/>
    </row>
    <row r="687" customFormat="false" ht="15" hidden="false" customHeight="false" outlineLevel="0" collapsed="false">
      <c r="B687" s="24"/>
      <c r="M687" s="24"/>
    </row>
    <row r="688" customFormat="false" ht="15" hidden="false" customHeight="false" outlineLevel="0" collapsed="false">
      <c r="B688" s="24"/>
      <c r="M688" s="24"/>
    </row>
    <row r="689" customFormat="false" ht="15" hidden="false" customHeight="false" outlineLevel="0" collapsed="false">
      <c r="B689" s="24"/>
      <c r="M689" s="24"/>
    </row>
    <row r="690" customFormat="false" ht="15" hidden="false" customHeight="false" outlineLevel="0" collapsed="false">
      <c r="B690" s="24"/>
      <c r="M690" s="24"/>
    </row>
    <row r="691" customFormat="false" ht="15" hidden="false" customHeight="false" outlineLevel="0" collapsed="false">
      <c r="B691" s="24"/>
      <c r="M691" s="24"/>
    </row>
    <row r="692" customFormat="false" ht="15" hidden="false" customHeight="false" outlineLevel="0" collapsed="false">
      <c r="B692" s="24"/>
      <c r="M692" s="24"/>
    </row>
    <row r="693" customFormat="false" ht="15" hidden="false" customHeight="false" outlineLevel="0" collapsed="false">
      <c r="B693" s="24"/>
      <c r="M693" s="24"/>
    </row>
    <row r="694" customFormat="false" ht="15" hidden="false" customHeight="false" outlineLevel="0" collapsed="false">
      <c r="B694" s="24"/>
      <c r="M694" s="24"/>
    </row>
    <row r="695" customFormat="false" ht="15" hidden="false" customHeight="false" outlineLevel="0" collapsed="false">
      <c r="B695" s="24"/>
      <c r="M695" s="24"/>
    </row>
    <row r="696" customFormat="false" ht="15" hidden="false" customHeight="false" outlineLevel="0" collapsed="false">
      <c r="B696" s="24"/>
      <c r="M696" s="24"/>
    </row>
    <row r="697" customFormat="false" ht="15" hidden="false" customHeight="false" outlineLevel="0" collapsed="false">
      <c r="B697" s="24"/>
      <c r="M697" s="24"/>
    </row>
    <row r="698" customFormat="false" ht="15" hidden="false" customHeight="false" outlineLevel="0" collapsed="false">
      <c r="B698" s="24"/>
      <c r="M698" s="24"/>
    </row>
    <row r="699" customFormat="false" ht="15" hidden="false" customHeight="false" outlineLevel="0" collapsed="false">
      <c r="B699" s="24"/>
      <c r="M699" s="24"/>
    </row>
    <row r="700" customFormat="false" ht="15" hidden="false" customHeight="false" outlineLevel="0" collapsed="false">
      <c r="B700" s="24"/>
      <c r="M700" s="24"/>
    </row>
    <row r="701" customFormat="false" ht="15" hidden="false" customHeight="false" outlineLevel="0" collapsed="false">
      <c r="B701" s="24"/>
      <c r="M701" s="24"/>
    </row>
    <row r="702" customFormat="false" ht="15" hidden="false" customHeight="false" outlineLevel="0" collapsed="false">
      <c r="B702" s="24"/>
      <c r="M702" s="24"/>
    </row>
    <row r="703" customFormat="false" ht="15" hidden="false" customHeight="false" outlineLevel="0" collapsed="false">
      <c r="B703" s="24"/>
      <c r="M703" s="24"/>
    </row>
    <row r="704" customFormat="false" ht="15" hidden="false" customHeight="false" outlineLevel="0" collapsed="false">
      <c r="B704" s="24"/>
      <c r="M704" s="24"/>
    </row>
    <row r="705" customFormat="false" ht="15" hidden="false" customHeight="false" outlineLevel="0" collapsed="false">
      <c r="B705" s="24"/>
      <c r="M705" s="24"/>
    </row>
    <row r="706" customFormat="false" ht="15" hidden="false" customHeight="false" outlineLevel="0" collapsed="false">
      <c r="B706" s="24"/>
      <c r="M706" s="24"/>
    </row>
    <row r="707" customFormat="false" ht="15" hidden="false" customHeight="false" outlineLevel="0" collapsed="false">
      <c r="B707" s="24"/>
      <c r="M707" s="24"/>
    </row>
    <row r="708" customFormat="false" ht="15" hidden="false" customHeight="false" outlineLevel="0" collapsed="false">
      <c r="B708" s="24"/>
      <c r="M708" s="24"/>
    </row>
    <row r="709" customFormat="false" ht="15" hidden="false" customHeight="false" outlineLevel="0" collapsed="false">
      <c r="B709" s="24"/>
      <c r="M709" s="24"/>
    </row>
    <row r="710" customFormat="false" ht="15" hidden="false" customHeight="false" outlineLevel="0" collapsed="false">
      <c r="B710" s="24"/>
      <c r="M710" s="24"/>
    </row>
    <row r="711" customFormat="false" ht="15" hidden="false" customHeight="false" outlineLevel="0" collapsed="false">
      <c r="B711" s="24"/>
      <c r="M711" s="24"/>
    </row>
    <row r="712" customFormat="false" ht="15" hidden="false" customHeight="false" outlineLevel="0" collapsed="false">
      <c r="B712" s="24"/>
      <c r="M712" s="24"/>
    </row>
    <row r="713" customFormat="false" ht="15" hidden="false" customHeight="false" outlineLevel="0" collapsed="false">
      <c r="B713" s="24"/>
      <c r="M713" s="24"/>
    </row>
    <row r="714" customFormat="false" ht="15" hidden="false" customHeight="false" outlineLevel="0" collapsed="false">
      <c r="B714" s="24"/>
      <c r="M714" s="24"/>
    </row>
    <row r="715" customFormat="false" ht="15" hidden="false" customHeight="false" outlineLevel="0" collapsed="false">
      <c r="B715" s="24"/>
      <c r="M715" s="24"/>
    </row>
    <row r="716" customFormat="false" ht="15" hidden="false" customHeight="false" outlineLevel="0" collapsed="false">
      <c r="B716" s="24"/>
      <c r="M716" s="24"/>
    </row>
    <row r="717" customFormat="false" ht="15" hidden="false" customHeight="false" outlineLevel="0" collapsed="false">
      <c r="B717" s="24"/>
      <c r="M717" s="24"/>
    </row>
    <row r="718" customFormat="false" ht="15" hidden="false" customHeight="false" outlineLevel="0" collapsed="false">
      <c r="B718" s="24"/>
      <c r="M718" s="24"/>
    </row>
    <row r="719" customFormat="false" ht="15" hidden="false" customHeight="false" outlineLevel="0" collapsed="false">
      <c r="B719" s="24"/>
      <c r="M719" s="24"/>
    </row>
    <row r="720" customFormat="false" ht="15" hidden="false" customHeight="false" outlineLevel="0" collapsed="false">
      <c r="B720" s="24"/>
      <c r="M720" s="24"/>
    </row>
    <row r="721" customFormat="false" ht="15" hidden="false" customHeight="false" outlineLevel="0" collapsed="false">
      <c r="B721" s="24"/>
      <c r="M721" s="24"/>
    </row>
    <row r="722" customFormat="false" ht="15" hidden="false" customHeight="false" outlineLevel="0" collapsed="false">
      <c r="B722" s="24"/>
      <c r="M722" s="24"/>
    </row>
    <row r="723" customFormat="false" ht="15" hidden="false" customHeight="false" outlineLevel="0" collapsed="false">
      <c r="B723" s="24"/>
      <c r="M723" s="24"/>
    </row>
    <row r="724" customFormat="false" ht="15" hidden="false" customHeight="false" outlineLevel="0" collapsed="false">
      <c r="B724" s="24"/>
      <c r="M724" s="24"/>
    </row>
    <row r="725" customFormat="false" ht="15" hidden="false" customHeight="false" outlineLevel="0" collapsed="false">
      <c r="B725" s="24"/>
      <c r="M725" s="24"/>
    </row>
    <row r="726" customFormat="false" ht="15" hidden="false" customHeight="false" outlineLevel="0" collapsed="false">
      <c r="B726" s="24"/>
      <c r="M726" s="24"/>
    </row>
    <row r="727" customFormat="false" ht="15" hidden="false" customHeight="false" outlineLevel="0" collapsed="false">
      <c r="B727" s="24"/>
      <c r="M727" s="24"/>
    </row>
    <row r="728" customFormat="false" ht="15" hidden="false" customHeight="false" outlineLevel="0" collapsed="false">
      <c r="B728" s="24"/>
      <c r="M728" s="24"/>
    </row>
    <row r="729" customFormat="false" ht="15" hidden="false" customHeight="false" outlineLevel="0" collapsed="false">
      <c r="B729" s="24"/>
      <c r="M729" s="24"/>
    </row>
    <row r="730" customFormat="false" ht="15" hidden="false" customHeight="false" outlineLevel="0" collapsed="false">
      <c r="B730" s="24"/>
      <c r="M730" s="24"/>
    </row>
    <row r="731" customFormat="false" ht="15" hidden="false" customHeight="false" outlineLevel="0" collapsed="false">
      <c r="B731" s="24"/>
      <c r="M731" s="24"/>
    </row>
    <row r="732" customFormat="false" ht="15" hidden="false" customHeight="false" outlineLevel="0" collapsed="false">
      <c r="B732" s="24"/>
      <c r="M732" s="24"/>
    </row>
    <row r="733" customFormat="false" ht="15" hidden="false" customHeight="false" outlineLevel="0" collapsed="false">
      <c r="B733" s="24"/>
      <c r="M733" s="24"/>
    </row>
    <row r="734" customFormat="false" ht="15" hidden="false" customHeight="false" outlineLevel="0" collapsed="false">
      <c r="B734" s="24"/>
      <c r="M734" s="24"/>
    </row>
    <row r="735" customFormat="false" ht="15" hidden="false" customHeight="false" outlineLevel="0" collapsed="false">
      <c r="B735" s="24"/>
      <c r="M735" s="24"/>
    </row>
    <row r="736" customFormat="false" ht="15" hidden="false" customHeight="false" outlineLevel="0" collapsed="false">
      <c r="B736" s="24"/>
      <c r="M736" s="24"/>
    </row>
    <row r="737" customFormat="false" ht="15" hidden="false" customHeight="false" outlineLevel="0" collapsed="false">
      <c r="B737" s="24"/>
      <c r="M737" s="24"/>
    </row>
    <row r="738" customFormat="false" ht="15" hidden="false" customHeight="false" outlineLevel="0" collapsed="false">
      <c r="B738" s="24"/>
      <c r="M738" s="24"/>
    </row>
    <row r="739" customFormat="false" ht="15" hidden="false" customHeight="false" outlineLevel="0" collapsed="false">
      <c r="B739" s="24"/>
      <c r="M739" s="24"/>
    </row>
    <row r="740" customFormat="false" ht="15" hidden="false" customHeight="false" outlineLevel="0" collapsed="false">
      <c r="B740" s="24"/>
      <c r="M740" s="24"/>
    </row>
    <row r="741" customFormat="false" ht="15" hidden="false" customHeight="false" outlineLevel="0" collapsed="false">
      <c r="B741" s="24"/>
      <c r="M741" s="24"/>
    </row>
    <row r="742" customFormat="false" ht="15" hidden="false" customHeight="false" outlineLevel="0" collapsed="false">
      <c r="B742" s="24"/>
      <c r="M742" s="24"/>
    </row>
    <row r="743" customFormat="false" ht="15" hidden="false" customHeight="false" outlineLevel="0" collapsed="false">
      <c r="B743" s="24"/>
      <c r="M743" s="24"/>
    </row>
    <row r="744" customFormat="false" ht="15" hidden="false" customHeight="false" outlineLevel="0" collapsed="false">
      <c r="B744" s="24"/>
      <c r="M744" s="24"/>
    </row>
    <row r="745" customFormat="false" ht="15" hidden="false" customHeight="false" outlineLevel="0" collapsed="false">
      <c r="B745" s="24"/>
      <c r="M745" s="24"/>
    </row>
    <row r="746" customFormat="false" ht="15" hidden="false" customHeight="false" outlineLevel="0" collapsed="false">
      <c r="B746" s="24"/>
      <c r="M746" s="24"/>
    </row>
    <row r="747" customFormat="false" ht="15" hidden="false" customHeight="false" outlineLevel="0" collapsed="false">
      <c r="B747" s="24"/>
      <c r="M747" s="24"/>
    </row>
    <row r="748" customFormat="false" ht="15" hidden="false" customHeight="false" outlineLevel="0" collapsed="false">
      <c r="B748" s="24"/>
      <c r="M748" s="24"/>
    </row>
    <row r="749" customFormat="false" ht="15" hidden="false" customHeight="false" outlineLevel="0" collapsed="false">
      <c r="B749" s="24"/>
      <c r="M749" s="24"/>
    </row>
    <row r="750" customFormat="false" ht="15" hidden="false" customHeight="false" outlineLevel="0" collapsed="false">
      <c r="B750" s="24"/>
      <c r="M750" s="24"/>
    </row>
    <row r="751" customFormat="false" ht="15" hidden="false" customHeight="false" outlineLevel="0" collapsed="false">
      <c r="B751" s="24"/>
      <c r="M751" s="24"/>
    </row>
    <row r="752" customFormat="false" ht="15" hidden="false" customHeight="false" outlineLevel="0" collapsed="false">
      <c r="B752" s="24"/>
      <c r="M752" s="24"/>
    </row>
    <row r="753" customFormat="false" ht="15" hidden="false" customHeight="false" outlineLevel="0" collapsed="false">
      <c r="B753" s="24"/>
      <c r="M753" s="24"/>
    </row>
    <row r="754" customFormat="false" ht="15" hidden="false" customHeight="false" outlineLevel="0" collapsed="false">
      <c r="B754" s="24"/>
      <c r="M754" s="24"/>
    </row>
    <row r="755" customFormat="false" ht="15" hidden="false" customHeight="false" outlineLevel="0" collapsed="false">
      <c r="B755" s="24"/>
      <c r="M755" s="24"/>
    </row>
    <row r="756" customFormat="false" ht="15" hidden="false" customHeight="false" outlineLevel="0" collapsed="false">
      <c r="B756" s="24"/>
      <c r="M756" s="24"/>
    </row>
    <row r="757" customFormat="false" ht="15" hidden="false" customHeight="false" outlineLevel="0" collapsed="false">
      <c r="B757" s="24"/>
      <c r="M757" s="24"/>
    </row>
    <row r="758" customFormat="false" ht="15" hidden="false" customHeight="false" outlineLevel="0" collapsed="false">
      <c r="B758" s="24"/>
      <c r="M758" s="24"/>
    </row>
    <row r="759" customFormat="false" ht="15" hidden="false" customHeight="false" outlineLevel="0" collapsed="false">
      <c r="B759" s="24"/>
      <c r="M759" s="24"/>
    </row>
    <row r="760" customFormat="false" ht="15" hidden="false" customHeight="false" outlineLevel="0" collapsed="false">
      <c r="B760" s="24"/>
      <c r="M760" s="24"/>
    </row>
    <row r="761" customFormat="false" ht="15" hidden="false" customHeight="false" outlineLevel="0" collapsed="false">
      <c r="B761" s="24"/>
      <c r="M761" s="24"/>
    </row>
    <row r="762" customFormat="false" ht="15" hidden="false" customHeight="false" outlineLevel="0" collapsed="false">
      <c r="B762" s="24"/>
      <c r="M762" s="24"/>
    </row>
    <row r="763" customFormat="false" ht="15" hidden="false" customHeight="false" outlineLevel="0" collapsed="false">
      <c r="B763" s="24"/>
      <c r="M763" s="24"/>
    </row>
    <row r="764" customFormat="false" ht="15" hidden="false" customHeight="false" outlineLevel="0" collapsed="false">
      <c r="B764" s="24"/>
      <c r="M764" s="24"/>
    </row>
    <row r="765" customFormat="false" ht="15" hidden="false" customHeight="false" outlineLevel="0" collapsed="false">
      <c r="B765" s="24"/>
      <c r="M765" s="24"/>
    </row>
    <row r="766" customFormat="false" ht="15" hidden="false" customHeight="false" outlineLevel="0" collapsed="false">
      <c r="B766" s="24"/>
      <c r="M766" s="24"/>
    </row>
    <row r="767" customFormat="false" ht="15" hidden="false" customHeight="false" outlineLevel="0" collapsed="false">
      <c r="B767" s="24"/>
      <c r="M767" s="24"/>
    </row>
    <row r="768" customFormat="false" ht="15" hidden="false" customHeight="false" outlineLevel="0" collapsed="false">
      <c r="B768" s="24"/>
      <c r="M768" s="24"/>
    </row>
    <row r="769" customFormat="false" ht="15" hidden="false" customHeight="false" outlineLevel="0" collapsed="false">
      <c r="B769" s="24"/>
      <c r="M769" s="24"/>
    </row>
    <row r="770" customFormat="false" ht="15" hidden="false" customHeight="false" outlineLevel="0" collapsed="false">
      <c r="B770" s="24"/>
      <c r="M770" s="24"/>
    </row>
    <row r="771" customFormat="false" ht="15" hidden="false" customHeight="false" outlineLevel="0" collapsed="false">
      <c r="B771" s="24"/>
      <c r="M771" s="24"/>
    </row>
    <row r="772" customFormat="false" ht="15" hidden="false" customHeight="false" outlineLevel="0" collapsed="false">
      <c r="B772" s="24"/>
      <c r="M772" s="24"/>
    </row>
    <row r="773" customFormat="false" ht="15" hidden="false" customHeight="false" outlineLevel="0" collapsed="false">
      <c r="B773" s="24"/>
      <c r="M773" s="24"/>
    </row>
    <row r="774" customFormat="false" ht="15" hidden="false" customHeight="false" outlineLevel="0" collapsed="false">
      <c r="B774" s="24"/>
      <c r="M774" s="24"/>
    </row>
    <row r="775" customFormat="false" ht="15" hidden="false" customHeight="false" outlineLevel="0" collapsed="false">
      <c r="B775" s="24"/>
      <c r="M775" s="24"/>
    </row>
    <row r="776" customFormat="false" ht="15" hidden="false" customHeight="false" outlineLevel="0" collapsed="false">
      <c r="B776" s="24"/>
      <c r="M776" s="24"/>
    </row>
    <row r="777" customFormat="false" ht="15" hidden="false" customHeight="false" outlineLevel="0" collapsed="false">
      <c r="B777" s="24"/>
      <c r="M777" s="24"/>
    </row>
    <row r="778" customFormat="false" ht="15" hidden="false" customHeight="false" outlineLevel="0" collapsed="false">
      <c r="B778" s="24"/>
      <c r="M778" s="24"/>
    </row>
    <row r="779" customFormat="false" ht="15" hidden="false" customHeight="false" outlineLevel="0" collapsed="false">
      <c r="B779" s="24"/>
      <c r="M779" s="24"/>
    </row>
    <row r="780" customFormat="false" ht="15" hidden="false" customHeight="false" outlineLevel="0" collapsed="false">
      <c r="B780" s="24"/>
      <c r="M780" s="24"/>
    </row>
    <row r="781" customFormat="false" ht="15" hidden="false" customHeight="false" outlineLevel="0" collapsed="false">
      <c r="B781" s="24"/>
      <c r="M781" s="24"/>
    </row>
    <row r="782" customFormat="false" ht="15" hidden="false" customHeight="false" outlineLevel="0" collapsed="false">
      <c r="B782" s="24"/>
      <c r="M782" s="24"/>
    </row>
    <row r="783" customFormat="false" ht="15" hidden="false" customHeight="false" outlineLevel="0" collapsed="false">
      <c r="B783" s="24"/>
      <c r="M783" s="24"/>
    </row>
    <row r="784" customFormat="false" ht="15" hidden="false" customHeight="false" outlineLevel="0" collapsed="false">
      <c r="B784" s="24"/>
      <c r="M784" s="24"/>
    </row>
    <row r="785" customFormat="false" ht="15" hidden="false" customHeight="false" outlineLevel="0" collapsed="false">
      <c r="B785" s="24"/>
      <c r="M785" s="24"/>
    </row>
    <row r="786" customFormat="false" ht="15" hidden="false" customHeight="false" outlineLevel="0" collapsed="false">
      <c r="B786" s="24"/>
      <c r="M786" s="24"/>
    </row>
    <row r="787" customFormat="false" ht="15" hidden="false" customHeight="false" outlineLevel="0" collapsed="false">
      <c r="B787" s="24"/>
      <c r="M787" s="24"/>
    </row>
    <row r="788" customFormat="false" ht="15" hidden="false" customHeight="false" outlineLevel="0" collapsed="false">
      <c r="B788" s="24"/>
      <c r="M788" s="24"/>
    </row>
    <row r="789" customFormat="false" ht="15" hidden="false" customHeight="false" outlineLevel="0" collapsed="false">
      <c r="B789" s="24"/>
      <c r="M789" s="24"/>
    </row>
    <row r="790" customFormat="false" ht="15" hidden="false" customHeight="false" outlineLevel="0" collapsed="false">
      <c r="B790" s="24"/>
      <c r="M790" s="24"/>
    </row>
    <row r="791" customFormat="false" ht="15" hidden="false" customHeight="false" outlineLevel="0" collapsed="false">
      <c r="B791" s="24"/>
      <c r="M791" s="24"/>
    </row>
    <row r="792" customFormat="false" ht="15" hidden="false" customHeight="false" outlineLevel="0" collapsed="false">
      <c r="B792" s="24"/>
      <c r="M792" s="24"/>
    </row>
    <row r="793" customFormat="false" ht="15" hidden="false" customHeight="false" outlineLevel="0" collapsed="false">
      <c r="B793" s="24"/>
      <c r="M793" s="24"/>
    </row>
    <row r="794" customFormat="false" ht="15" hidden="false" customHeight="false" outlineLevel="0" collapsed="false">
      <c r="B794" s="24"/>
      <c r="M794" s="24"/>
    </row>
    <row r="795" customFormat="false" ht="15" hidden="false" customHeight="false" outlineLevel="0" collapsed="false">
      <c r="B795" s="24"/>
      <c r="M795" s="24"/>
    </row>
    <row r="796" customFormat="false" ht="15" hidden="false" customHeight="false" outlineLevel="0" collapsed="false">
      <c r="B796" s="24"/>
      <c r="M796" s="24"/>
    </row>
    <row r="797" customFormat="false" ht="15" hidden="false" customHeight="false" outlineLevel="0" collapsed="false">
      <c r="B797" s="24"/>
      <c r="M797" s="24"/>
    </row>
    <row r="798" customFormat="false" ht="15" hidden="false" customHeight="false" outlineLevel="0" collapsed="false">
      <c r="B798" s="24"/>
      <c r="M798" s="24"/>
    </row>
    <row r="799" customFormat="false" ht="15" hidden="false" customHeight="false" outlineLevel="0" collapsed="false">
      <c r="B799" s="24"/>
      <c r="M799" s="24"/>
    </row>
    <row r="800" customFormat="false" ht="15" hidden="false" customHeight="false" outlineLevel="0" collapsed="false">
      <c r="B800" s="24"/>
      <c r="M800" s="24"/>
    </row>
    <row r="801" customFormat="false" ht="15" hidden="false" customHeight="false" outlineLevel="0" collapsed="false">
      <c r="B801" s="24"/>
      <c r="M801" s="24"/>
    </row>
    <row r="802" customFormat="false" ht="15" hidden="false" customHeight="false" outlineLevel="0" collapsed="false">
      <c r="B802" s="24"/>
      <c r="M802" s="24"/>
    </row>
    <row r="803" customFormat="false" ht="15" hidden="false" customHeight="false" outlineLevel="0" collapsed="false">
      <c r="B803" s="24"/>
      <c r="M803" s="24"/>
    </row>
    <row r="804" customFormat="false" ht="15" hidden="false" customHeight="false" outlineLevel="0" collapsed="false">
      <c r="B804" s="24"/>
      <c r="M804" s="24"/>
    </row>
    <row r="805" customFormat="false" ht="15" hidden="false" customHeight="false" outlineLevel="0" collapsed="false">
      <c r="B805" s="24"/>
      <c r="M805" s="24"/>
    </row>
    <row r="806" customFormat="false" ht="15" hidden="false" customHeight="false" outlineLevel="0" collapsed="false">
      <c r="B806" s="24"/>
      <c r="M806" s="24"/>
    </row>
    <row r="807" customFormat="false" ht="15" hidden="false" customHeight="false" outlineLevel="0" collapsed="false">
      <c r="B807" s="24"/>
      <c r="M807" s="24"/>
    </row>
    <row r="808" customFormat="false" ht="15" hidden="false" customHeight="false" outlineLevel="0" collapsed="false">
      <c r="B808" s="24"/>
      <c r="M808" s="24"/>
    </row>
    <row r="809" customFormat="false" ht="15" hidden="false" customHeight="false" outlineLevel="0" collapsed="false">
      <c r="B809" s="24"/>
      <c r="M809" s="24"/>
    </row>
    <row r="810" customFormat="false" ht="15" hidden="false" customHeight="false" outlineLevel="0" collapsed="false">
      <c r="B810" s="24"/>
      <c r="M810" s="24"/>
    </row>
    <row r="811" customFormat="false" ht="15" hidden="false" customHeight="false" outlineLevel="0" collapsed="false">
      <c r="B811" s="24"/>
      <c r="M811" s="24"/>
    </row>
    <row r="812" customFormat="false" ht="15" hidden="false" customHeight="false" outlineLevel="0" collapsed="false">
      <c r="B812" s="24"/>
      <c r="M812" s="24"/>
    </row>
    <row r="813" customFormat="false" ht="15" hidden="false" customHeight="false" outlineLevel="0" collapsed="false">
      <c r="B813" s="24"/>
      <c r="M813" s="24"/>
    </row>
    <row r="814" customFormat="false" ht="15" hidden="false" customHeight="false" outlineLevel="0" collapsed="false">
      <c r="B814" s="24"/>
      <c r="M814" s="24"/>
    </row>
    <row r="815" customFormat="false" ht="15" hidden="false" customHeight="false" outlineLevel="0" collapsed="false">
      <c r="B815" s="24"/>
      <c r="M815" s="24"/>
    </row>
    <row r="816" customFormat="false" ht="15" hidden="false" customHeight="false" outlineLevel="0" collapsed="false">
      <c r="B816" s="24"/>
      <c r="M816" s="24"/>
    </row>
    <row r="817" customFormat="false" ht="15" hidden="false" customHeight="false" outlineLevel="0" collapsed="false">
      <c r="B817" s="24"/>
      <c r="M817" s="24"/>
    </row>
    <row r="818" customFormat="false" ht="15" hidden="false" customHeight="false" outlineLevel="0" collapsed="false">
      <c r="B818" s="24"/>
      <c r="M818" s="24"/>
    </row>
    <row r="819" customFormat="false" ht="15" hidden="false" customHeight="false" outlineLevel="0" collapsed="false">
      <c r="B819" s="24"/>
      <c r="M819" s="24"/>
    </row>
    <row r="820" customFormat="false" ht="15" hidden="false" customHeight="false" outlineLevel="0" collapsed="false">
      <c r="B820" s="24"/>
      <c r="M820" s="24"/>
    </row>
    <row r="821" customFormat="false" ht="15" hidden="false" customHeight="false" outlineLevel="0" collapsed="false">
      <c r="B821" s="24"/>
      <c r="M821" s="24"/>
    </row>
    <row r="822" customFormat="false" ht="15" hidden="false" customHeight="false" outlineLevel="0" collapsed="false">
      <c r="B822" s="24"/>
      <c r="M822" s="24"/>
    </row>
    <row r="823" customFormat="false" ht="15" hidden="false" customHeight="false" outlineLevel="0" collapsed="false">
      <c r="B823" s="24"/>
      <c r="M823" s="24"/>
    </row>
    <row r="824" customFormat="false" ht="15" hidden="false" customHeight="false" outlineLevel="0" collapsed="false">
      <c r="B824" s="24"/>
      <c r="M824" s="24"/>
    </row>
    <row r="825" customFormat="false" ht="15" hidden="false" customHeight="false" outlineLevel="0" collapsed="false">
      <c r="B825" s="24"/>
      <c r="M825" s="24"/>
    </row>
    <row r="826" customFormat="false" ht="15" hidden="false" customHeight="false" outlineLevel="0" collapsed="false">
      <c r="B826" s="24"/>
      <c r="M826" s="24"/>
    </row>
    <row r="827" customFormat="false" ht="15" hidden="false" customHeight="false" outlineLevel="0" collapsed="false">
      <c r="B827" s="24"/>
      <c r="M827" s="24"/>
    </row>
    <row r="828" customFormat="false" ht="15" hidden="false" customHeight="false" outlineLevel="0" collapsed="false">
      <c r="B828" s="24"/>
      <c r="M828" s="24"/>
    </row>
    <row r="829" customFormat="false" ht="15" hidden="false" customHeight="false" outlineLevel="0" collapsed="false">
      <c r="B829" s="24"/>
      <c r="M829" s="24"/>
    </row>
    <row r="830" customFormat="false" ht="15" hidden="false" customHeight="false" outlineLevel="0" collapsed="false">
      <c r="B830" s="24"/>
      <c r="M830" s="24"/>
    </row>
    <row r="831" customFormat="false" ht="15" hidden="false" customHeight="false" outlineLevel="0" collapsed="false">
      <c r="B831" s="24"/>
      <c r="M831" s="24"/>
    </row>
    <row r="832" customFormat="false" ht="15" hidden="false" customHeight="false" outlineLevel="0" collapsed="false">
      <c r="B832" s="24"/>
      <c r="M832" s="24"/>
    </row>
    <row r="833" customFormat="false" ht="15" hidden="false" customHeight="false" outlineLevel="0" collapsed="false">
      <c r="B833" s="24"/>
      <c r="M833" s="24"/>
    </row>
    <row r="834" customFormat="false" ht="15" hidden="false" customHeight="false" outlineLevel="0" collapsed="false">
      <c r="B834" s="24"/>
      <c r="M834" s="24"/>
    </row>
    <row r="835" customFormat="false" ht="15" hidden="false" customHeight="false" outlineLevel="0" collapsed="false">
      <c r="B835" s="24"/>
      <c r="M835" s="24"/>
    </row>
    <row r="836" customFormat="false" ht="15" hidden="false" customHeight="false" outlineLevel="0" collapsed="false">
      <c r="B836" s="24"/>
      <c r="M836" s="24"/>
    </row>
    <row r="837" customFormat="false" ht="15" hidden="false" customHeight="false" outlineLevel="0" collapsed="false">
      <c r="B837" s="24"/>
      <c r="M837" s="24"/>
    </row>
    <row r="838" customFormat="false" ht="15" hidden="false" customHeight="false" outlineLevel="0" collapsed="false">
      <c r="B838" s="24"/>
      <c r="M838" s="24"/>
    </row>
    <row r="839" customFormat="false" ht="15" hidden="false" customHeight="false" outlineLevel="0" collapsed="false">
      <c r="B839" s="24"/>
      <c r="M839" s="24"/>
    </row>
    <row r="840" customFormat="false" ht="15" hidden="false" customHeight="false" outlineLevel="0" collapsed="false">
      <c r="B840" s="24"/>
      <c r="M840" s="24"/>
    </row>
    <row r="841" customFormat="false" ht="15" hidden="false" customHeight="false" outlineLevel="0" collapsed="false">
      <c r="B841" s="24"/>
      <c r="M841" s="24"/>
    </row>
    <row r="842" customFormat="false" ht="15" hidden="false" customHeight="false" outlineLevel="0" collapsed="false">
      <c r="B842" s="24"/>
      <c r="M842" s="24"/>
    </row>
    <row r="843" customFormat="false" ht="15" hidden="false" customHeight="false" outlineLevel="0" collapsed="false">
      <c r="B843" s="24"/>
      <c r="M843" s="24"/>
    </row>
    <row r="844" customFormat="false" ht="15" hidden="false" customHeight="false" outlineLevel="0" collapsed="false">
      <c r="B844" s="24"/>
      <c r="M844" s="24"/>
    </row>
    <row r="845" customFormat="false" ht="15" hidden="false" customHeight="false" outlineLevel="0" collapsed="false">
      <c r="B845" s="24"/>
      <c r="M845" s="24"/>
    </row>
    <row r="846" customFormat="false" ht="15" hidden="false" customHeight="false" outlineLevel="0" collapsed="false">
      <c r="B846" s="24"/>
      <c r="M846" s="24"/>
    </row>
    <row r="847" customFormat="false" ht="15" hidden="false" customHeight="false" outlineLevel="0" collapsed="false">
      <c r="B847" s="24"/>
      <c r="M847" s="24"/>
    </row>
    <row r="848" customFormat="false" ht="15" hidden="false" customHeight="false" outlineLevel="0" collapsed="false">
      <c r="B848" s="24"/>
      <c r="M848" s="24"/>
    </row>
    <row r="849" customFormat="false" ht="15" hidden="false" customHeight="false" outlineLevel="0" collapsed="false">
      <c r="B849" s="24"/>
      <c r="M849" s="24"/>
    </row>
    <row r="850" customFormat="false" ht="15" hidden="false" customHeight="false" outlineLevel="0" collapsed="false">
      <c r="B850" s="24"/>
      <c r="M850" s="24"/>
    </row>
    <row r="851" customFormat="false" ht="15" hidden="false" customHeight="false" outlineLevel="0" collapsed="false">
      <c r="B851" s="24"/>
      <c r="M851" s="24"/>
    </row>
    <row r="852" customFormat="false" ht="15" hidden="false" customHeight="false" outlineLevel="0" collapsed="false">
      <c r="B852" s="24"/>
      <c r="M852" s="24"/>
    </row>
    <row r="853" customFormat="false" ht="15" hidden="false" customHeight="false" outlineLevel="0" collapsed="false">
      <c r="B853" s="24"/>
      <c r="M853" s="24"/>
    </row>
    <row r="854" customFormat="false" ht="15" hidden="false" customHeight="false" outlineLevel="0" collapsed="false">
      <c r="B854" s="24"/>
      <c r="M854" s="24"/>
    </row>
    <row r="855" customFormat="false" ht="15" hidden="false" customHeight="false" outlineLevel="0" collapsed="false">
      <c r="B855" s="24"/>
      <c r="M855" s="24"/>
    </row>
    <row r="856" customFormat="false" ht="15" hidden="false" customHeight="false" outlineLevel="0" collapsed="false">
      <c r="B856" s="24"/>
      <c r="M856" s="24"/>
    </row>
    <row r="857" customFormat="false" ht="15" hidden="false" customHeight="false" outlineLevel="0" collapsed="false">
      <c r="B857" s="24"/>
      <c r="M857" s="24"/>
    </row>
    <row r="858" customFormat="false" ht="15" hidden="false" customHeight="false" outlineLevel="0" collapsed="false">
      <c r="B858" s="24"/>
      <c r="M858" s="24"/>
    </row>
    <row r="859" customFormat="false" ht="15" hidden="false" customHeight="false" outlineLevel="0" collapsed="false">
      <c r="B859" s="24"/>
      <c r="M859" s="24"/>
    </row>
    <row r="860" customFormat="false" ht="15" hidden="false" customHeight="false" outlineLevel="0" collapsed="false">
      <c r="B860" s="24"/>
      <c r="M860" s="24"/>
    </row>
    <row r="861" customFormat="false" ht="15" hidden="false" customHeight="false" outlineLevel="0" collapsed="false">
      <c r="B861" s="24"/>
      <c r="M861" s="24"/>
    </row>
    <row r="862" customFormat="false" ht="15" hidden="false" customHeight="false" outlineLevel="0" collapsed="false">
      <c r="B862" s="24"/>
      <c r="M862" s="24"/>
    </row>
    <row r="863" customFormat="false" ht="15" hidden="false" customHeight="false" outlineLevel="0" collapsed="false">
      <c r="B863" s="24"/>
      <c r="M863" s="24"/>
    </row>
    <row r="864" customFormat="false" ht="15" hidden="false" customHeight="false" outlineLevel="0" collapsed="false">
      <c r="B864" s="24"/>
      <c r="M864" s="24"/>
    </row>
    <row r="865" customFormat="false" ht="15" hidden="false" customHeight="false" outlineLevel="0" collapsed="false">
      <c r="B865" s="24"/>
      <c r="M865" s="24"/>
    </row>
    <row r="866" customFormat="false" ht="15" hidden="false" customHeight="false" outlineLevel="0" collapsed="false">
      <c r="B866" s="24"/>
      <c r="M866" s="24"/>
    </row>
    <row r="867" customFormat="false" ht="15" hidden="false" customHeight="false" outlineLevel="0" collapsed="false">
      <c r="B867" s="24"/>
      <c r="M867" s="24"/>
    </row>
    <row r="868" customFormat="false" ht="15" hidden="false" customHeight="false" outlineLevel="0" collapsed="false">
      <c r="B868" s="24"/>
      <c r="M868" s="24"/>
    </row>
    <row r="869" customFormat="false" ht="15" hidden="false" customHeight="false" outlineLevel="0" collapsed="false">
      <c r="B869" s="24"/>
      <c r="M869" s="24"/>
    </row>
    <row r="870" customFormat="false" ht="15" hidden="false" customHeight="false" outlineLevel="0" collapsed="false">
      <c r="B870" s="24"/>
      <c r="M870" s="24"/>
    </row>
    <row r="871" customFormat="false" ht="15" hidden="false" customHeight="false" outlineLevel="0" collapsed="false">
      <c r="B871" s="24"/>
      <c r="M871" s="24"/>
    </row>
    <row r="872" customFormat="false" ht="15" hidden="false" customHeight="false" outlineLevel="0" collapsed="false">
      <c r="B872" s="24"/>
      <c r="M872" s="24"/>
    </row>
    <row r="873" customFormat="false" ht="15" hidden="false" customHeight="false" outlineLevel="0" collapsed="false">
      <c r="B873" s="24"/>
      <c r="M873" s="24"/>
    </row>
    <row r="874" customFormat="false" ht="15" hidden="false" customHeight="false" outlineLevel="0" collapsed="false">
      <c r="B874" s="24"/>
      <c r="M874" s="24"/>
    </row>
    <row r="875" customFormat="false" ht="15" hidden="false" customHeight="false" outlineLevel="0" collapsed="false">
      <c r="B875" s="24"/>
      <c r="M875" s="24"/>
    </row>
    <row r="876" customFormat="false" ht="15" hidden="false" customHeight="false" outlineLevel="0" collapsed="false">
      <c r="B876" s="24"/>
      <c r="M876" s="24"/>
    </row>
    <row r="877" customFormat="false" ht="15" hidden="false" customHeight="false" outlineLevel="0" collapsed="false">
      <c r="B877" s="24"/>
      <c r="M877" s="24"/>
    </row>
    <row r="878" customFormat="false" ht="15" hidden="false" customHeight="false" outlineLevel="0" collapsed="false">
      <c r="B878" s="24"/>
      <c r="M878" s="24"/>
    </row>
    <row r="879" customFormat="false" ht="15" hidden="false" customHeight="false" outlineLevel="0" collapsed="false">
      <c r="B879" s="24"/>
      <c r="M879" s="24"/>
    </row>
    <row r="880" customFormat="false" ht="15" hidden="false" customHeight="false" outlineLevel="0" collapsed="false">
      <c r="B880" s="24"/>
      <c r="M880" s="24"/>
    </row>
    <row r="881" customFormat="false" ht="15" hidden="false" customHeight="false" outlineLevel="0" collapsed="false">
      <c r="B881" s="24"/>
      <c r="M881" s="24"/>
    </row>
    <row r="882" customFormat="false" ht="15" hidden="false" customHeight="false" outlineLevel="0" collapsed="false">
      <c r="B882" s="24"/>
      <c r="M882" s="24"/>
    </row>
    <row r="883" customFormat="false" ht="15" hidden="false" customHeight="false" outlineLevel="0" collapsed="false">
      <c r="B883" s="24"/>
      <c r="M883" s="24"/>
    </row>
    <row r="884" customFormat="false" ht="15" hidden="false" customHeight="false" outlineLevel="0" collapsed="false">
      <c r="B884" s="24"/>
      <c r="M884" s="24"/>
    </row>
    <row r="885" customFormat="false" ht="15" hidden="false" customHeight="false" outlineLevel="0" collapsed="false">
      <c r="B885" s="24"/>
      <c r="M885" s="24"/>
    </row>
    <row r="886" customFormat="false" ht="15" hidden="false" customHeight="false" outlineLevel="0" collapsed="false">
      <c r="B886" s="24"/>
      <c r="M886" s="24"/>
    </row>
    <row r="887" customFormat="false" ht="15" hidden="false" customHeight="false" outlineLevel="0" collapsed="false">
      <c r="B887" s="24"/>
      <c r="M887" s="24"/>
    </row>
    <row r="888" customFormat="false" ht="15" hidden="false" customHeight="false" outlineLevel="0" collapsed="false">
      <c r="B888" s="24"/>
      <c r="M888" s="24"/>
    </row>
    <row r="889" customFormat="false" ht="15" hidden="false" customHeight="false" outlineLevel="0" collapsed="false">
      <c r="B889" s="24"/>
      <c r="M889" s="24"/>
    </row>
    <row r="890" customFormat="false" ht="15" hidden="false" customHeight="false" outlineLevel="0" collapsed="false">
      <c r="B890" s="24"/>
      <c r="M890" s="24"/>
    </row>
    <row r="891" customFormat="false" ht="15" hidden="false" customHeight="false" outlineLevel="0" collapsed="false">
      <c r="B891" s="24"/>
      <c r="M891" s="24"/>
    </row>
    <row r="892" customFormat="false" ht="15" hidden="false" customHeight="false" outlineLevel="0" collapsed="false">
      <c r="B892" s="24"/>
      <c r="M892" s="24"/>
    </row>
    <row r="893" customFormat="false" ht="15" hidden="false" customHeight="false" outlineLevel="0" collapsed="false">
      <c r="B893" s="24"/>
      <c r="M893" s="24"/>
    </row>
    <row r="894" customFormat="false" ht="15" hidden="false" customHeight="false" outlineLevel="0" collapsed="false">
      <c r="B894" s="24"/>
      <c r="M894" s="24"/>
    </row>
    <row r="895" customFormat="false" ht="15" hidden="false" customHeight="false" outlineLevel="0" collapsed="false">
      <c r="B895" s="24"/>
      <c r="M895" s="24"/>
    </row>
    <row r="896" customFormat="false" ht="15" hidden="false" customHeight="false" outlineLevel="0" collapsed="false">
      <c r="B896" s="24"/>
      <c r="M896" s="24"/>
    </row>
    <row r="897" customFormat="false" ht="15" hidden="false" customHeight="false" outlineLevel="0" collapsed="false">
      <c r="B897" s="24"/>
      <c r="M897" s="24"/>
    </row>
    <row r="898" customFormat="false" ht="15" hidden="false" customHeight="false" outlineLevel="0" collapsed="false">
      <c r="B898" s="24"/>
      <c r="M898" s="24"/>
    </row>
    <row r="899" customFormat="false" ht="15" hidden="false" customHeight="false" outlineLevel="0" collapsed="false">
      <c r="B899" s="24"/>
      <c r="M899" s="24"/>
    </row>
    <row r="900" customFormat="false" ht="15" hidden="false" customHeight="false" outlineLevel="0" collapsed="false">
      <c r="B900" s="24"/>
      <c r="M900" s="24"/>
    </row>
    <row r="901" customFormat="false" ht="15" hidden="false" customHeight="false" outlineLevel="0" collapsed="false">
      <c r="B901" s="24"/>
      <c r="M901" s="24"/>
    </row>
    <row r="902" customFormat="false" ht="15" hidden="false" customHeight="false" outlineLevel="0" collapsed="false">
      <c r="B902" s="24"/>
      <c r="M902" s="24"/>
    </row>
    <row r="903" customFormat="false" ht="15" hidden="false" customHeight="false" outlineLevel="0" collapsed="false">
      <c r="B903" s="24"/>
      <c r="M903" s="24"/>
    </row>
    <row r="904" customFormat="false" ht="15" hidden="false" customHeight="false" outlineLevel="0" collapsed="false">
      <c r="B904" s="24"/>
      <c r="M904" s="24"/>
    </row>
    <row r="905" customFormat="false" ht="15" hidden="false" customHeight="false" outlineLevel="0" collapsed="false">
      <c r="B905" s="24"/>
      <c r="M905" s="24"/>
    </row>
    <row r="906" customFormat="false" ht="15" hidden="false" customHeight="false" outlineLevel="0" collapsed="false">
      <c r="B906" s="24"/>
      <c r="M906" s="24"/>
    </row>
    <row r="907" customFormat="false" ht="15" hidden="false" customHeight="false" outlineLevel="0" collapsed="false">
      <c r="B907" s="24"/>
      <c r="M907" s="24"/>
    </row>
    <row r="908" customFormat="false" ht="15" hidden="false" customHeight="false" outlineLevel="0" collapsed="false">
      <c r="B908" s="24"/>
      <c r="M908" s="24"/>
    </row>
    <row r="909" customFormat="false" ht="15" hidden="false" customHeight="false" outlineLevel="0" collapsed="false">
      <c r="B909" s="24"/>
      <c r="M909" s="24"/>
    </row>
    <row r="910" customFormat="false" ht="15" hidden="false" customHeight="false" outlineLevel="0" collapsed="false">
      <c r="B910" s="24"/>
      <c r="M910" s="24"/>
    </row>
    <row r="911" customFormat="false" ht="15" hidden="false" customHeight="false" outlineLevel="0" collapsed="false">
      <c r="B911" s="24"/>
      <c r="M911" s="24"/>
    </row>
    <row r="912" customFormat="false" ht="15" hidden="false" customHeight="false" outlineLevel="0" collapsed="false">
      <c r="B912" s="24"/>
      <c r="M912" s="24"/>
    </row>
    <row r="913" customFormat="false" ht="15" hidden="false" customHeight="false" outlineLevel="0" collapsed="false">
      <c r="B913" s="24"/>
      <c r="M913" s="24"/>
    </row>
    <row r="914" customFormat="false" ht="15" hidden="false" customHeight="false" outlineLevel="0" collapsed="false">
      <c r="B914" s="24"/>
      <c r="M914" s="24"/>
    </row>
    <row r="915" customFormat="false" ht="15" hidden="false" customHeight="false" outlineLevel="0" collapsed="false">
      <c r="B915" s="24"/>
      <c r="M915" s="24"/>
    </row>
    <row r="916" customFormat="false" ht="15" hidden="false" customHeight="false" outlineLevel="0" collapsed="false">
      <c r="B916" s="24"/>
      <c r="M916" s="24"/>
    </row>
    <row r="917" customFormat="false" ht="15" hidden="false" customHeight="false" outlineLevel="0" collapsed="false">
      <c r="B917" s="24"/>
      <c r="M917" s="24"/>
    </row>
    <row r="918" customFormat="false" ht="15" hidden="false" customHeight="false" outlineLevel="0" collapsed="false">
      <c r="B918" s="24"/>
      <c r="M918" s="24"/>
    </row>
    <row r="919" customFormat="false" ht="15" hidden="false" customHeight="false" outlineLevel="0" collapsed="false">
      <c r="B919" s="24"/>
      <c r="M919" s="24"/>
    </row>
    <row r="920" customFormat="false" ht="15" hidden="false" customHeight="false" outlineLevel="0" collapsed="false">
      <c r="B920" s="24"/>
      <c r="M920" s="24"/>
    </row>
    <row r="921" customFormat="false" ht="15" hidden="false" customHeight="false" outlineLevel="0" collapsed="false">
      <c r="B921" s="24"/>
      <c r="M921" s="24"/>
    </row>
    <row r="922" customFormat="false" ht="15" hidden="false" customHeight="false" outlineLevel="0" collapsed="false">
      <c r="B922" s="24"/>
      <c r="M922" s="24"/>
    </row>
    <row r="923" customFormat="false" ht="15" hidden="false" customHeight="false" outlineLevel="0" collapsed="false">
      <c r="B923" s="24"/>
      <c r="M923" s="24"/>
    </row>
    <row r="924" customFormat="false" ht="15" hidden="false" customHeight="false" outlineLevel="0" collapsed="false">
      <c r="B924" s="24"/>
      <c r="M924" s="24"/>
    </row>
    <row r="925" customFormat="false" ht="15" hidden="false" customHeight="false" outlineLevel="0" collapsed="false">
      <c r="B925" s="24"/>
      <c r="M925" s="24"/>
    </row>
    <row r="926" customFormat="false" ht="15" hidden="false" customHeight="false" outlineLevel="0" collapsed="false">
      <c r="B926" s="24"/>
      <c r="M926" s="24"/>
    </row>
    <row r="927" customFormat="false" ht="15" hidden="false" customHeight="false" outlineLevel="0" collapsed="false">
      <c r="B927" s="24"/>
      <c r="M927" s="24"/>
    </row>
    <row r="928" customFormat="false" ht="15" hidden="false" customHeight="false" outlineLevel="0" collapsed="false">
      <c r="B928" s="24"/>
      <c r="M928" s="24"/>
    </row>
    <row r="929" customFormat="false" ht="15" hidden="false" customHeight="false" outlineLevel="0" collapsed="false">
      <c r="B929" s="24"/>
      <c r="M929" s="24"/>
    </row>
    <row r="930" customFormat="false" ht="15" hidden="false" customHeight="false" outlineLevel="0" collapsed="false">
      <c r="B930" s="24"/>
      <c r="M930" s="24"/>
    </row>
    <row r="931" customFormat="false" ht="15" hidden="false" customHeight="false" outlineLevel="0" collapsed="false">
      <c r="B931" s="24"/>
      <c r="M931" s="24"/>
    </row>
    <row r="932" customFormat="false" ht="15" hidden="false" customHeight="false" outlineLevel="0" collapsed="false">
      <c r="B932" s="24"/>
      <c r="M932" s="24"/>
    </row>
    <row r="933" customFormat="false" ht="15" hidden="false" customHeight="false" outlineLevel="0" collapsed="false">
      <c r="B933" s="24"/>
      <c r="M933" s="24"/>
    </row>
    <row r="934" customFormat="false" ht="15" hidden="false" customHeight="false" outlineLevel="0" collapsed="false">
      <c r="B934" s="24"/>
      <c r="M934" s="24"/>
    </row>
    <row r="935" customFormat="false" ht="15" hidden="false" customHeight="false" outlineLevel="0" collapsed="false">
      <c r="B935" s="24"/>
      <c r="M935" s="24"/>
    </row>
    <row r="936" customFormat="false" ht="15" hidden="false" customHeight="false" outlineLevel="0" collapsed="false">
      <c r="B936" s="24"/>
      <c r="M936" s="24"/>
    </row>
    <row r="937" customFormat="false" ht="15" hidden="false" customHeight="false" outlineLevel="0" collapsed="false">
      <c r="B937" s="24"/>
      <c r="M937" s="24"/>
    </row>
    <row r="938" customFormat="false" ht="15" hidden="false" customHeight="false" outlineLevel="0" collapsed="false">
      <c r="B938" s="24"/>
      <c r="M938" s="24"/>
    </row>
    <row r="939" customFormat="false" ht="15" hidden="false" customHeight="false" outlineLevel="0" collapsed="false">
      <c r="B939" s="24"/>
      <c r="M939" s="24"/>
    </row>
    <row r="940" customFormat="false" ht="15" hidden="false" customHeight="false" outlineLevel="0" collapsed="false">
      <c r="B940" s="24"/>
      <c r="M940" s="24"/>
    </row>
    <row r="941" customFormat="false" ht="15" hidden="false" customHeight="false" outlineLevel="0" collapsed="false">
      <c r="B941" s="24"/>
      <c r="M941" s="24"/>
    </row>
    <row r="942" customFormat="false" ht="15" hidden="false" customHeight="false" outlineLevel="0" collapsed="false">
      <c r="B942" s="24"/>
      <c r="M942" s="24"/>
    </row>
    <row r="943" customFormat="false" ht="15" hidden="false" customHeight="false" outlineLevel="0" collapsed="false">
      <c r="B943" s="24"/>
      <c r="M943" s="24"/>
    </row>
    <row r="944" customFormat="false" ht="15" hidden="false" customHeight="false" outlineLevel="0" collapsed="false">
      <c r="B944" s="24"/>
      <c r="M944" s="24"/>
    </row>
    <row r="945" customFormat="false" ht="15" hidden="false" customHeight="false" outlineLevel="0" collapsed="false">
      <c r="B945" s="24"/>
      <c r="M945" s="24"/>
    </row>
    <row r="946" customFormat="false" ht="15" hidden="false" customHeight="false" outlineLevel="0" collapsed="false">
      <c r="B946" s="24"/>
      <c r="M946" s="24"/>
    </row>
    <row r="947" customFormat="false" ht="15" hidden="false" customHeight="false" outlineLevel="0" collapsed="false">
      <c r="B947" s="24"/>
      <c r="M947" s="24"/>
    </row>
    <row r="948" customFormat="false" ht="15" hidden="false" customHeight="false" outlineLevel="0" collapsed="false">
      <c r="B948" s="24"/>
      <c r="M948" s="24"/>
    </row>
    <row r="949" customFormat="false" ht="15" hidden="false" customHeight="false" outlineLevel="0" collapsed="false">
      <c r="B949" s="24"/>
      <c r="M949" s="24"/>
    </row>
    <row r="950" customFormat="false" ht="15" hidden="false" customHeight="false" outlineLevel="0" collapsed="false">
      <c r="B950" s="24"/>
      <c r="M950" s="24"/>
    </row>
    <row r="951" customFormat="false" ht="15" hidden="false" customHeight="false" outlineLevel="0" collapsed="false">
      <c r="B951" s="24"/>
      <c r="M951" s="24"/>
    </row>
    <row r="952" customFormat="false" ht="15" hidden="false" customHeight="false" outlineLevel="0" collapsed="false">
      <c r="B952" s="24"/>
      <c r="M952" s="24"/>
    </row>
    <row r="953" customFormat="false" ht="15" hidden="false" customHeight="false" outlineLevel="0" collapsed="false">
      <c r="B953" s="24"/>
      <c r="M953" s="24"/>
    </row>
    <row r="954" customFormat="false" ht="15" hidden="false" customHeight="false" outlineLevel="0" collapsed="false">
      <c r="B954" s="24"/>
      <c r="M954" s="24"/>
    </row>
    <row r="955" customFormat="false" ht="15" hidden="false" customHeight="false" outlineLevel="0" collapsed="false">
      <c r="B955" s="24"/>
      <c r="M955" s="24"/>
    </row>
    <row r="956" customFormat="false" ht="15" hidden="false" customHeight="false" outlineLevel="0" collapsed="false">
      <c r="B956" s="24"/>
      <c r="M956" s="24"/>
    </row>
    <row r="957" customFormat="false" ht="15" hidden="false" customHeight="false" outlineLevel="0" collapsed="false">
      <c r="B957" s="24"/>
      <c r="M957" s="24"/>
    </row>
    <row r="958" customFormat="false" ht="15" hidden="false" customHeight="false" outlineLevel="0" collapsed="false">
      <c r="B958" s="24"/>
      <c r="M958" s="24"/>
    </row>
    <row r="959" customFormat="false" ht="15" hidden="false" customHeight="false" outlineLevel="0" collapsed="false">
      <c r="B959" s="24"/>
      <c r="M959" s="24"/>
    </row>
    <row r="960" customFormat="false" ht="15" hidden="false" customHeight="false" outlineLevel="0" collapsed="false">
      <c r="B960" s="24"/>
      <c r="M960" s="24"/>
    </row>
    <row r="961" customFormat="false" ht="15" hidden="false" customHeight="false" outlineLevel="0" collapsed="false">
      <c r="B961" s="24"/>
      <c r="M961" s="24"/>
    </row>
    <row r="962" customFormat="false" ht="15" hidden="false" customHeight="false" outlineLevel="0" collapsed="false">
      <c r="B962" s="24"/>
      <c r="M962" s="24"/>
    </row>
    <row r="963" customFormat="false" ht="15" hidden="false" customHeight="false" outlineLevel="0" collapsed="false">
      <c r="B963" s="24"/>
      <c r="M963" s="24"/>
    </row>
    <row r="964" customFormat="false" ht="15" hidden="false" customHeight="false" outlineLevel="0" collapsed="false">
      <c r="B964" s="24"/>
      <c r="M964" s="24"/>
    </row>
    <row r="965" customFormat="false" ht="15" hidden="false" customHeight="false" outlineLevel="0" collapsed="false">
      <c r="B965" s="24"/>
      <c r="M965" s="24"/>
    </row>
    <row r="966" customFormat="false" ht="15" hidden="false" customHeight="false" outlineLevel="0" collapsed="false">
      <c r="B966" s="24"/>
      <c r="M966" s="24"/>
    </row>
    <row r="967" customFormat="false" ht="15" hidden="false" customHeight="false" outlineLevel="0" collapsed="false">
      <c r="B967" s="24"/>
      <c r="M967" s="24"/>
    </row>
    <row r="968" customFormat="false" ht="15" hidden="false" customHeight="false" outlineLevel="0" collapsed="false">
      <c r="B968" s="24"/>
      <c r="M968" s="24"/>
    </row>
    <row r="969" customFormat="false" ht="15" hidden="false" customHeight="false" outlineLevel="0" collapsed="false">
      <c r="B969" s="24"/>
      <c r="M969" s="24"/>
    </row>
    <row r="970" customFormat="false" ht="15" hidden="false" customHeight="false" outlineLevel="0" collapsed="false">
      <c r="B970" s="24"/>
      <c r="M970" s="24"/>
    </row>
    <row r="971" customFormat="false" ht="15" hidden="false" customHeight="false" outlineLevel="0" collapsed="false">
      <c r="B971" s="24"/>
      <c r="M971" s="24"/>
    </row>
    <row r="972" customFormat="false" ht="15" hidden="false" customHeight="false" outlineLevel="0" collapsed="false">
      <c r="B972" s="24"/>
      <c r="M972" s="24"/>
    </row>
    <row r="973" customFormat="false" ht="15" hidden="false" customHeight="false" outlineLevel="0" collapsed="false">
      <c r="B973" s="24"/>
      <c r="M973" s="24"/>
    </row>
    <row r="974" customFormat="false" ht="15" hidden="false" customHeight="false" outlineLevel="0" collapsed="false">
      <c r="B974" s="24"/>
      <c r="M974" s="24"/>
    </row>
    <row r="975" customFormat="false" ht="15" hidden="false" customHeight="false" outlineLevel="0" collapsed="false">
      <c r="B975" s="24"/>
      <c r="M975" s="24"/>
    </row>
    <row r="976" customFormat="false" ht="15" hidden="false" customHeight="false" outlineLevel="0" collapsed="false">
      <c r="B976" s="24"/>
      <c r="M976" s="24"/>
    </row>
    <row r="977" customFormat="false" ht="15" hidden="false" customHeight="false" outlineLevel="0" collapsed="false">
      <c r="B977" s="24"/>
      <c r="M977" s="24"/>
    </row>
    <row r="978" customFormat="false" ht="15" hidden="false" customHeight="false" outlineLevel="0" collapsed="false">
      <c r="B978" s="24"/>
      <c r="M978" s="24"/>
    </row>
    <row r="979" customFormat="false" ht="15" hidden="false" customHeight="false" outlineLevel="0" collapsed="false">
      <c r="B979" s="24"/>
      <c r="M979" s="24"/>
    </row>
    <row r="980" customFormat="false" ht="15" hidden="false" customHeight="false" outlineLevel="0" collapsed="false">
      <c r="B980" s="24"/>
      <c r="M980" s="24"/>
    </row>
    <row r="981" customFormat="false" ht="15" hidden="false" customHeight="false" outlineLevel="0" collapsed="false">
      <c r="B981" s="24"/>
      <c r="M981" s="24"/>
    </row>
    <row r="982" customFormat="false" ht="15" hidden="false" customHeight="false" outlineLevel="0" collapsed="false">
      <c r="B982" s="24"/>
      <c r="M982" s="24"/>
    </row>
    <row r="983" customFormat="false" ht="15" hidden="false" customHeight="false" outlineLevel="0" collapsed="false">
      <c r="B983" s="24"/>
      <c r="M983" s="24"/>
    </row>
    <row r="984" customFormat="false" ht="15" hidden="false" customHeight="false" outlineLevel="0" collapsed="false">
      <c r="B984" s="24"/>
      <c r="M984" s="24"/>
    </row>
    <row r="985" customFormat="false" ht="15" hidden="false" customHeight="false" outlineLevel="0" collapsed="false">
      <c r="B985" s="24"/>
      <c r="M985" s="24"/>
    </row>
    <row r="986" customFormat="false" ht="15" hidden="false" customHeight="false" outlineLevel="0" collapsed="false">
      <c r="B986" s="24"/>
      <c r="M986" s="24"/>
    </row>
    <row r="987" customFormat="false" ht="15" hidden="false" customHeight="false" outlineLevel="0" collapsed="false">
      <c r="B987" s="24"/>
      <c r="M987" s="24"/>
    </row>
    <row r="988" customFormat="false" ht="15" hidden="false" customHeight="false" outlineLevel="0" collapsed="false">
      <c r="B988" s="24"/>
      <c r="M988" s="24"/>
    </row>
    <row r="989" customFormat="false" ht="15" hidden="false" customHeight="false" outlineLevel="0" collapsed="false">
      <c r="B989" s="24"/>
      <c r="M989" s="24"/>
    </row>
    <row r="990" customFormat="false" ht="15" hidden="false" customHeight="false" outlineLevel="0" collapsed="false">
      <c r="B990" s="24"/>
      <c r="M990" s="24"/>
    </row>
    <row r="991" customFormat="false" ht="15" hidden="false" customHeight="false" outlineLevel="0" collapsed="false">
      <c r="B991" s="24"/>
      <c r="M991" s="24"/>
    </row>
    <row r="992" customFormat="false" ht="15" hidden="false" customHeight="false" outlineLevel="0" collapsed="false">
      <c r="B992" s="24"/>
      <c r="M992" s="24"/>
    </row>
    <row r="993" customFormat="false" ht="15" hidden="false" customHeight="false" outlineLevel="0" collapsed="false">
      <c r="B993" s="24"/>
      <c r="M993" s="24"/>
    </row>
    <row r="994" customFormat="false" ht="15" hidden="false" customHeight="false" outlineLevel="0" collapsed="false">
      <c r="B994" s="24"/>
      <c r="M994" s="24"/>
    </row>
    <row r="995" customFormat="false" ht="15" hidden="false" customHeight="false" outlineLevel="0" collapsed="false">
      <c r="B995" s="24"/>
      <c r="M995" s="24"/>
    </row>
    <row r="996" customFormat="false" ht="15" hidden="false" customHeight="false" outlineLevel="0" collapsed="false">
      <c r="B996" s="24"/>
      <c r="M996" s="24"/>
    </row>
    <row r="997" customFormat="false" ht="15" hidden="false" customHeight="false" outlineLevel="0" collapsed="false">
      <c r="B997" s="24"/>
      <c r="M997" s="24"/>
    </row>
    <row r="998" customFormat="false" ht="15" hidden="false" customHeight="false" outlineLevel="0" collapsed="false">
      <c r="B998" s="24"/>
      <c r="M998" s="24"/>
    </row>
    <row r="999" customFormat="false" ht="15" hidden="false" customHeight="false" outlineLevel="0" collapsed="false">
      <c r="B999" s="24"/>
      <c r="M999" s="24"/>
    </row>
    <row r="1000" customFormat="false" ht="15" hidden="false" customHeight="false" outlineLevel="0" collapsed="false">
      <c r="B1000" s="24"/>
      <c r="M1000" s="24"/>
    </row>
    <row r="1001" customFormat="false" ht="15" hidden="false" customHeight="false" outlineLevel="0" collapsed="false">
      <c r="B1001" s="24"/>
      <c r="M1001" s="24"/>
    </row>
    <row r="1002" customFormat="false" ht="15" hidden="false" customHeight="false" outlineLevel="0" collapsed="false">
      <c r="B1002" s="24"/>
      <c r="M1002" s="24"/>
    </row>
    <row r="1003" customFormat="false" ht="15" hidden="false" customHeight="false" outlineLevel="0" collapsed="false">
      <c r="B1003" s="24"/>
      <c r="M1003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27" min="26" style="0" width="12"/>
  </cols>
  <sheetData>
    <row r="1" customFormat="false" ht="26.85" hidden="false" customHeight="false" outlineLevel="0" collapsed="false">
      <c r="A1" s="22" t="s">
        <v>80</v>
      </c>
      <c r="B1" s="22" t="s">
        <v>81</v>
      </c>
      <c r="C1" s="22" t="s">
        <v>48</v>
      </c>
      <c r="D1" s="22" t="s">
        <v>82</v>
      </c>
      <c r="E1" s="22" t="s">
        <v>83</v>
      </c>
      <c r="F1" s="22" t="s">
        <v>84</v>
      </c>
      <c r="G1" s="22" t="s">
        <v>85</v>
      </c>
      <c r="H1" s="22" t="s">
        <v>86</v>
      </c>
      <c r="I1" s="22" t="s">
        <v>87</v>
      </c>
      <c r="J1" s="22" t="s">
        <v>88</v>
      </c>
      <c r="K1" s="22" t="s">
        <v>89</v>
      </c>
      <c r="L1" s="22" t="s">
        <v>90</v>
      </c>
      <c r="M1" s="22" t="s">
        <v>91</v>
      </c>
      <c r="N1" s="22" t="s">
        <v>92</v>
      </c>
      <c r="O1" s="22" t="s">
        <v>93</v>
      </c>
      <c r="P1" s="22" t="s">
        <v>94</v>
      </c>
      <c r="Q1" s="22" t="s">
        <v>95</v>
      </c>
      <c r="R1" s="22" t="s">
        <v>96</v>
      </c>
      <c r="S1" s="22" t="s">
        <v>97</v>
      </c>
      <c r="T1" s="22" t="s">
        <v>98</v>
      </c>
      <c r="U1" s="22" t="s">
        <v>99</v>
      </c>
      <c r="V1" s="22" t="s">
        <v>100</v>
      </c>
      <c r="W1" s="22" t="s">
        <v>101</v>
      </c>
      <c r="X1" s="22" t="s">
        <v>102</v>
      </c>
      <c r="Y1" s="22" t="s">
        <v>103</v>
      </c>
      <c r="Z1" s="22" t="s">
        <v>104</v>
      </c>
      <c r="AA1" s="22" t="s">
        <v>105</v>
      </c>
      <c r="AB1" s="22" t="s">
        <v>106</v>
      </c>
      <c r="AC1" s="22" t="s">
        <v>107</v>
      </c>
      <c r="AD1" s="22" t="s">
        <v>108</v>
      </c>
    </row>
    <row r="2" customFormat="false" ht="20.1" hidden="false" customHeight="false" outlineLevel="0" collapsed="false">
      <c r="B2" s="23" t="s">
        <v>115</v>
      </c>
      <c r="M2" s="24"/>
    </row>
    <row r="3" customFormat="false" ht="15" hidden="false" customHeight="false" outlineLevel="0" collapsed="false">
      <c r="B3" s="25" t="s">
        <v>114</v>
      </c>
      <c r="M3" s="24"/>
    </row>
    <row r="4" customFormat="false" ht="15" hidden="false" customHeight="false" outlineLevel="0" collapsed="false">
      <c r="B4" s="24"/>
      <c r="M4" s="24"/>
    </row>
    <row r="5" customFormat="false" ht="15" hidden="false" customHeight="false" outlineLevel="0" collapsed="false">
      <c r="B5" s="24"/>
      <c r="M5" s="24"/>
    </row>
    <row r="6" customFormat="false" ht="15" hidden="false" customHeight="false" outlineLevel="0" collapsed="false">
      <c r="B6" s="24"/>
      <c r="M6" s="24"/>
    </row>
    <row r="7" customFormat="false" ht="15" hidden="false" customHeight="false" outlineLevel="0" collapsed="false">
      <c r="B7" s="24"/>
      <c r="M7" s="24"/>
    </row>
    <row r="8" customFormat="false" ht="15" hidden="false" customHeight="false" outlineLevel="0" collapsed="false">
      <c r="B8" s="24"/>
      <c r="M8" s="24"/>
    </row>
    <row r="9" customFormat="false" ht="15" hidden="false" customHeight="false" outlineLevel="0" collapsed="false">
      <c r="B9" s="24"/>
      <c r="M9" s="24"/>
    </row>
    <row r="10" customFormat="false" ht="15" hidden="false" customHeight="false" outlineLevel="0" collapsed="false">
      <c r="B10" s="24"/>
      <c r="M10" s="24"/>
    </row>
    <row r="11" customFormat="false" ht="15" hidden="false" customHeight="false" outlineLevel="0" collapsed="false">
      <c r="B11" s="24"/>
      <c r="M11" s="24"/>
    </row>
    <row r="12" customFormat="false" ht="15" hidden="false" customHeight="false" outlineLevel="0" collapsed="false">
      <c r="B12" s="24"/>
      <c r="M12" s="24"/>
    </row>
    <row r="13" customFormat="false" ht="15" hidden="false" customHeight="false" outlineLevel="0" collapsed="false">
      <c r="B13" s="24"/>
      <c r="M13" s="24"/>
    </row>
    <row r="14" customFormat="false" ht="15" hidden="false" customHeight="false" outlineLevel="0" collapsed="false">
      <c r="B14" s="24"/>
      <c r="M14" s="24"/>
    </row>
    <row r="15" customFormat="false" ht="15" hidden="false" customHeight="false" outlineLevel="0" collapsed="false">
      <c r="B15" s="24"/>
      <c r="M15" s="24"/>
    </row>
    <row r="16" customFormat="false" ht="15" hidden="false" customHeight="false" outlineLevel="0" collapsed="false">
      <c r="B16" s="24"/>
      <c r="M16" s="24"/>
    </row>
    <row r="17" customFormat="false" ht="15" hidden="false" customHeight="false" outlineLevel="0" collapsed="false">
      <c r="B17" s="24"/>
      <c r="M17" s="24"/>
    </row>
    <row r="18" customFormat="false" ht="15" hidden="false" customHeight="false" outlineLevel="0" collapsed="false">
      <c r="B18" s="24"/>
      <c r="M18" s="24"/>
    </row>
    <row r="19" customFormat="false" ht="15" hidden="false" customHeight="false" outlineLevel="0" collapsed="false">
      <c r="B19" s="24"/>
      <c r="M19" s="24"/>
    </row>
    <row r="20" customFormat="false" ht="15" hidden="false" customHeight="false" outlineLevel="0" collapsed="false">
      <c r="B20" s="24"/>
      <c r="M20" s="24"/>
    </row>
    <row r="21" customFormat="false" ht="15" hidden="false" customHeight="false" outlineLevel="0" collapsed="false">
      <c r="B21" s="24"/>
      <c r="M21" s="24"/>
    </row>
    <row r="22" customFormat="false" ht="15" hidden="false" customHeight="false" outlineLevel="0" collapsed="false">
      <c r="B22" s="24"/>
      <c r="M22" s="24"/>
    </row>
    <row r="23" customFormat="false" ht="15" hidden="false" customHeight="false" outlineLevel="0" collapsed="false">
      <c r="B23" s="24"/>
      <c r="M23" s="24"/>
    </row>
    <row r="24" customFormat="false" ht="15" hidden="false" customHeight="false" outlineLevel="0" collapsed="false">
      <c r="B24" s="24"/>
      <c r="M24" s="24"/>
    </row>
    <row r="25" customFormat="false" ht="15" hidden="false" customHeight="false" outlineLevel="0" collapsed="false">
      <c r="B25" s="24"/>
      <c r="M25" s="24"/>
    </row>
    <row r="26" customFormat="false" ht="15" hidden="false" customHeight="false" outlineLevel="0" collapsed="false">
      <c r="B26" s="24"/>
      <c r="M26" s="24"/>
    </row>
    <row r="27" customFormat="false" ht="15" hidden="false" customHeight="false" outlineLevel="0" collapsed="false">
      <c r="B27" s="24"/>
      <c r="M27" s="24"/>
    </row>
    <row r="28" customFormat="false" ht="15" hidden="false" customHeight="false" outlineLevel="0" collapsed="false">
      <c r="B28" s="24"/>
      <c r="M28" s="24"/>
    </row>
    <row r="29" customFormat="false" ht="15" hidden="false" customHeight="false" outlineLevel="0" collapsed="false">
      <c r="B29" s="24"/>
      <c r="M29" s="24"/>
    </row>
    <row r="30" customFormat="false" ht="15" hidden="false" customHeight="false" outlineLevel="0" collapsed="false">
      <c r="B30" s="24"/>
      <c r="M30" s="24"/>
    </row>
    <row r="31" customFormat="false" ht="15" hidden="false" customHeight="false" outlineLevel="0" collapsed="false">
      <c r="B31" s="24"/>
      <c r="M31" s="24"/>
    </row>
    <row r="32" customFormat="false" ht="15" hidden="false" customHeight="false" outlineLevel="0" collapsed="false">
      <c r="B32" s="24"/>
      <c r="M32" s="24"/>
    </row>
    <row r="33" customFormat="false" ht="15" hidden="false" customHeight="false" outlineLevel="0" collapsed="false">
      <c r="B33" s="24"/>
      <c r="M33" s="24"/>
    </row>
    <row r="34" customFormat="false" ht="15" hidden="false" customHeight="false" outlineLevel="0" collapsed="false">
      <c r="B34" s="24"/>
      <c r="M34" s="24"/>
    </row>
    <row r="35" customFormat="false" ht="15" hidden="false" customHeight="false" outlineLevel="0" collapsed="false">
      <c r="B35" s="24"/>
      <c r="M35" s="24"/>
    </row>
    <row r="36" customFormat="false" ht="15" hidden="false" customHeight="false" outlineLevel="0" collapsed="false">
      <c r="B36" s="24"/>
      <c r="M36" s="24"/>
    </row>
    <row r="37" customFormat="false" ht="15" hidden="false" customHeight="false" outlineLevel="0" collapsed="false">
      <c r="B37" s="24"/>
      <c r="M37" s="24"/>
    </row>
    <row r="38" customFormat="false" ht="15" hidden="false" customHeight="false" outlineLevel="0" collapsed="false">
      <c r="B38" s="24"/>
      <c r="M38" s="24"/>
    </row>
    <row r="39" customFormat="false" ht="15" hidden="false" customHeight="false" outlineLevel="0" collapsed="false">
      <c r="B39" s="24"/>
      <c r="M39" s="24"/>
    </row>
    <row r="40" customFormat="false" ht="15" hidden="false" customHeight="false" outlineLevel="0" collapsed="false">
      <c r="B40" s="24"/>
      <c r="M40" s="24"/>
    </row>
    <row r="41" customFormat="false" ht="15" hidden="false" customHeight="false" outlineLevel="0" collapsed="false">
      <c r="B41" s="24"/>
      <c r="M41" s="24"/>
    </row>
    <row r="42" customFormat="false" ht="15" hidden="false" customHeight="false" outlineLevel="0" collapsed="false">
      <c r="B42" s="24"/>
      <c r="M42" s="24"/>
    </row>
    <row r="43" customFormat="false" ht="15" hidden="false" customHeight="false" outlineLevel="0" collapsed="false">
      <c r="B43" s="24"/>
      <c r="M43" s="24"/>
    </row>
    <row r="44" customFormat="false" ht="15" hidden="false" customHeight="false" outlineLevel="0" collapsed="false">
      <c r="B44" s="24"/>
      <c r="M44" s="24"/>
    </row>
    <row r="45" customFormat="false" ht="15" hidden="false" customHeight="false" outlineLevel="0" collapsed="false">
      <c r="B45" s="24"/>
      <c r="M45" s="24"/>
    </row>
    <row r="46" customFormat="false" ht="15" hidden="false" customHeight="false" outlineLevel="0" collapsed="false">
      <c r="B46" s="24"/>
      <c r="M46" s="24"/>
    </row>
    <row r="47" customFormat="false" ht="15" hidden="false" customHeight="false" outlineLevel="0" collapsed="false">
      <c r="B47" s="24"/>
      <c r="M47" s="24"/>
    </row>
    <row r="48" customFormat="false" ht="15" hidden="false" customHeight="false" outlineLevel="0" collapsed="false">
      <c r="B48" s="24"/>
      <c r="M48" s="24"/>
    </row>
    <row r="49" customFormat="false" ht="15" hidden="false" customHeight="false" outlineLevel="0" collapsed="false">
      <c r="B49" s="24"/>
      <c r="M49" s="24"/>
    </row>
    <row r="50" customFormat="false" ht="15" hidden="false" customHeight="false" outlineLevel="0" collapsed="false">
      <c r="B50" s="24"/>
      <c r="M50" s="24"/>
    </row>
    <row r="51" customFormat="false" ht="15" hidden="false" customHeight="false" outlineLevel="0" collapsed="false">
      <c r="B51" s="24"/>
      <c r="M51" s="24"/>
    </row>
    <row r="52" customFormat="false" ht="15" hidden="false" customHeight="false" outlineLevel="0" collapsed="false">
      <c r="B52" s="24"/>
      <c r="M52" s="24"/>
    </row>
    <row r="53" customFormat="false" ht="15" hidden="false" customHeight="false" outlineLevel="0" collapsed="false">
      <c r="B53" s="24"/>
      <c r="M53" s="24"/>
    </row>
    <row r="54" customFormat="false" ht="15" hidden="false" customHeight="false" outlineLevel="0" collapsed="false">
      <c r="B54" s="24"/>
      <c r="M54" s="24"/>
    </row>
    <row r="55" customFormat="false" ht="15" hidden="false" customHeight="false" outlineLevel="0" collapsed="false">
      <c r="B55" s="24"/>
      <c r="M55" s="24"/>
    </row>
    <row r="56" customFormat="false" ht="15" hidden="false" customHeight="false" outlineLevel="0" collapsed="false">
      <c r="B56" s="24"/>
      <c r="M56" s="24"/>
    </row>
    <row r="57" customFormat="false" ht="15" hidden="false" customHeight="false" outlineLevel="0" collapsed="false">
      <c r="B57" s="24"/>
      <c r="M57" s="24"/>
    </row>
    <row r="58" customFormat="false" ht="15" hidden="false" customHeight="false" outlineLevel="0" collapsed="false">
      <c r="B58" s="24"/>
      <c r="M58" s="24"/>
    </row>
    <row r="59" customFormat="false" ht="15" hidden="false" customHeight="false" outlineLevel="0" collapsed="false">
      <c r="B59" s="24"/>
      <c r="M59" s="24"/>
    </row>
    <row r="60" customFormat="false" ht="15" hidden="false" customHeight="false" outlineLevel="0" collapsed="false">
      <c r="B60" s="24"/>
      <c r="M60" s="24"/>
    </row>
    <row r="61" customFormat="false" ht="15" hidden="false" customHeight="false" outlineLevel="0" collapsed="false">
      <c r="B61" s="24"/>
      <c r="M61" s="24"/>
    </row>
    <row r="62" customFormat="false" ht="15" hidden="false" customHeight="false" outlineLevel="0" collapsed="false">
      <c r="B62" s="24"/>
      <c r="M62" s="24"/>
    </row>
    <row r="63" customFormat="false" ht="15" hidden="false" customHeight="false" outlineLevel="0" collapsed="false">
      <c r="B63" s="24"/>
      <c r="M63" s="24"/>
    </row>
    <row r="64" customFormat="false" ht="15" hidden="false" customHeight="false" outlineLevel="0" collapsed="false">
      <c r="B64" s="24"/>
      <c r="M64" s="24"/>
    </row>
    <row r="65" customFormat="false" ht="15" hidden="false" customHeight="false" outlineLevel="0" collapsed="false">
      <c r="B65" s="24"/>
      <c r="M65" s="24"/>
    </row>
    <row r="66" customFormat="false" ht="15" hidden="false" customHeight="false" outlineLevel="0" collapsed="false">
      <c r="B66" s="24"/>
      <c r="M66" s="24"/>
    </row>
    <row r="67" customFormat="false" ht="15" hidden="false" customHeight="false" outlineLevel="0" collapsed="false">
      <c r="B67" s="24"/>
      <c r="M67" s="24"/>
    </row>
    <row r="68" customFormat="false" ht="15" hidden="false" customHeight="false" outlineLevel="0" collapsed="false">
      <c r="B68" s="24"/>
      <c r="M68" s="24"/>
    </row>
    <row r="69" customFormat="false" ht="15" hidden="false" customHeight="false" outlineLevel="0" collapsed="false">
      <c r="B69" s="24"/>
      <c r="M69" s="24"/>
    </row>
    <row r="70" customFormat="false" ht="15" hidden="false" customHeight="false" outlineLevel="0" collapsed="false">
      <c r="B70" s="24"/>
      <c r="M70" s="24"/>
    </row>
    <row r="71" customFormat="false" ht="15" hidden="false" customHeight="false" outlineLevel="0" collapsed="false">
      <c r="B71" s="24"/>
      <c r="M71" s="24"/>
    </row>
    <row r="72" customFormat="false" ht="15" hidden="false" customHeight="false" outlineLevel="0" collapsed="false">
      <c r="B72" s="24"/>
      <c r="M72" s="24"/>
    </row>
    <row r="73" customFormat="false" ht="15" hidden="false" customHeight="false" outlineLevel="0" collapsed="false">
      <c r="B73" s="24"/>
      <c r="M73" s="24"/>
    </row>
    <row r="74" customFormat="false" ht="15" hidden="false" customHeight="false" outlineLevel="0" collapsed="false">
      <c r="B74" s="24"/>
      <c r="M74" s="24"/>
    </row>
    <row r="75" customFormat="false" ht="15" hidden="false" customHeight="false" outlineLevel="0" collapsed="false">
      <c r="B75" s="24"/>
      <c r="M75" s="24"/>
    </row>
    <row r="76" customFormat="false" ht="15" hidden="false" customHeight="false" outlineLevel="0" collapsed="false">
      <c r="B76" s="24"/>
      <c r="M76" s="24"/>
    </row>
    <row r="77" customFormat="false" ht="15" hidden="false" customHeight="false" outlineLevel="0" collapsed="false">
      <c r="B77" s="24"/>
      <c r="M77" s="24"/>
    </row>
    <row r="78" customFormat="false" ht="15" hidden="false" customHeight="false" outlineLevel="0" collapsed="false">
      <c r="B78" s="24"/>
      <c r="M78" s="24"/>
    </row>
    <row r="79" customFormat="false" ht="15" hidden="false" customHeight="false" outlineLevel="0" collapsed="false">
      <c r="B79" s="24"/>
      <c r="M79" s="24"/>
    </row>
    <row r="80" customFormat="false" ht="15" hidden="false" customHeight="false" outlineLevel="0" collapsed="false">
      <c r="B80" s="24"/>
      <c r="M80" s="24"/>
    </row>
    <row r="81" customFormat="false" ht="15" hidden="false" customHeight="false" outlineLevel="0" collapsed="false">
      <c r="B81" s="24"/>
      <c r="M81" s="24"/>
    </row>
    <row r="82" customFormat="false" ht="15" hidden="false" customHeight="false" outlineLevel="0" collapsed="false">
      <c r="B82" s="24"/>
      <c r="M82" s="24"/>
    </row>
    <row r="83" customFormat="false" ht="15" hidden="false" customHeight="false" outlineLevel="0" collapsed="false">
      <c r="B83" s="24"/>
      <c r="M83" s="24"/>
    </row>
    <row r="84" customFormat="false" ht="15" hidden="false" customHeight="false" outlineLevel="0" collapsed="false">
      <c r="B84" s="24"/>
      <c r="M84" s="24"/>
    </row>
    <row r="85" customFormat="false" ht="15" hidden="false" customHeight="false" outlineLevel="0" collapsed="false">
      <c r="B85" s="24"/>
      <c r="M85" s="24"/>
    </row>
    <row r="86" customFormat="false" ht="15" hidden="false" customHeight="false" outlineLevel="0" collapsed="false">
      <c r="B86" s="24"/>
      <c r="M86" s="24"/>
    </row>
    <row r="87" customFormat="false" ht="15" hidden="false" customHeight="false" outlineLevel="0" collapsed="false">
      <c r="B87" s="24"/>
      <c r="M87" s="24"/>
    </row>
    <row r="88" customFormat="false" ht="15" hidden="false" customHeight="false" outlineLevel="0" collapsed="false">
      <c r="B88" s="24"/>
      <c r="M88" s="24"/>
    </row>
    <row r="89" customFormat="false" ht="15" hidden="false" customHeight="false" outlineLevel="0" collapsed="false">
      <c r="B89" s="24"/>
      <c r="M89" s="24"/>
    </row>
    <row r="90" customFormat="false" ht="15" hidden="false" customHeight="false" outlineLevel="0" collapsed="false">
      <c r="B90" s="24"/>
      <c r="M90" s="24"/>
    </row>
    <row r="91" customFormat="false" ht="15" hidden="false" customHeight="false" outlineLevel="0" collapsed="false">
      <c r="B91" s="24"/>
      <c r="M91" s="24"/>
    </row>
    <row r="92" customFormat="false" ht="15" hidden="false" customHeight="false" outlineLevel="0" collapsed="false">
      <c r="B92" s="24"/>
      <c r="M92" s="24"/>
    </row>
    <row r="93" customFormat="false" ht="15" hidden="false" customHeight="false" outlineLevel="0" collapsed="false">
      <c r="B93" s="24"/>
      <c r="M93" s="24"/>
    </row>
    <row r="94" customFormat="false" ht="15" hidden="false" customHeight="false" outlineLevel="0" collapsed="false">
      <c r="B94" s="24"/>
      <c r="M94" s="24"/>
    </row>
    <row r="95" customFormat="false" ht="15" hidden="false" customHeight="false" outlineLevel="0" collapsed="false">
      <c r="B95" s="24"/>
      <c r="M95" s="24"/>
    </row>
    <row r="96" customFormat="false" ht="15" hidden="false" customHeight="false" outlineLevel="0" collapsed="false">
      <c r="B96" s="24"/>
      <c r="M96" s="24"/>
    </row>
    <row r="97" customFormat="false" ht="15" hidden="false" customHeight="false" outlineLevel="0" collapsed="false">
      <c r="B97" s="24"/>
      <c r="M97" s="24"/>
    </row>
    <row r="98" customFormat="false" ht="15" hidden="false" customHeight="false" outlineLevel="0" collapsed="false">
      <c r="B98" s="24"/>
      <c r="M98" s="24"/>
    </row>
    <row r="99" customFormat="false" ht="15" hidden="false" customHeight="false" outlineLevel="0" collapsed="false">
      <c r="B99" s="24"/>
      <c r="M99" s="24"/>
    </row>
    <row r="100" customFormat="false" ht="15" hidden="false" customHeight="false" outlineLevel="0" collapsed="false">
      <c r="B100" s="24"/>
      <c r="M100" s="24"/>
    </row>
    <row r="101" customFormat="false" ht="15" hidden="false" customHeight="false" outlineLevel="0" collapsed="false">
      <c r="B101" s="24"/>
      <c r="M101" s="24"/>
    </row>
    <row r="102" customFormat="false" ht="15" hidden="false" customHeight="false" outlineLevel="0" collapsed="false">
      <c r="B102" s="24"/>
      <c r="M102" s="24"/>
    </row>
    <row r="103" customFormat="false" ht="15" hidden="false" customHeight="false" outlineLevel="0" collapsed="false">
      <c r="B103" s="24"/>
      <c r="M103" s="24"/>
    </row>
    <row r="104" customFormat="false" ht="15" hidden="false" customHeight="false" outlineLevel="0" collapsed="false">
      <c r="B104" s="24"/>
      <c r="M104" s="24"/>
    </row>
    <row r="105" customFormat="false" ht="15" hidden="false" customHeight="false" outlineLevel="0" collapsed="false">
      <c r="B105" s="24"/>
      <c r="M105" s="24"/>
    </row>
    <row r="106" customFormat="false" ht="15" hidden="false" customHeight="false" outlineLevel="0" collapsed="false">
      <c r="B106" s="24"/>
      <c r="M106" s="24"/>
    </row>
    <row r="107" customFormat="false" ht="15" hidden="false" customHeight="false" outlineLevel="0" collapsed="false">
      <c r="B107" s="24"/>
      <c r="M107" s="24"/>
    </row>
    <row r="108" customFormat="false" ht="15" hidden="false" customHeight="false" outlineLevel="0" collapsed="false">
      <c r="B108" s="24"/>
      <c r="M108" s="24"/>
    </row>
    <row r="109" customFormat="false" ht="15" hidden="false" customHeight="false" outlineLevel="0" collapsed="false">
      <c r="B109" s="24"/>
      <c r="M109" s="24"/>
    </row>
    <row r="110" customFormat="false" ht="15" hidden="false" customHeight="false" outlineLevel="0" collapsed="false">
      <c r="B110" s="24"/>
      <c r="M110" s="24"/>
    </row>
    <row r="111" customFormat="false" ht="15" hidden="false" customHeight="false" outlineLevel="0" collapsed="false">
      <c r="B111" s="24"/>
      <c r="M111" s="24"/>
    </row>
    <row r="112" customFormat="false" ht="15" hidden="false" customHeight="false" outlineLevel="0" collapsed="false">
      <c r="B112" s="24"/>
      <c r="M112" s="24"/>
    </row>
    <row r="113" customFormat="false" ht="15" hidden="false" customHeight="false" outlineLevel="0" collapsed="false">
      <c r="B113" s="24"/>
      <c r="M113" s="24"/>
    </row>
    <row r="114" customFormat="false" ht="15" hidden="false" customHeight="false" outlineLevel="0" collapsed="false">
      <c r="B114" s="24"/>
      <c r="M114" s="24"/>
    </row>
    <row r="115" customFormat="false" ht="15" hidden="false" customHeight="false" outlineLevel="0" collapsed="false">
      <c r="B115" s="24"/>
      <c r="M115" s="24"/>
    </row>
    <row r="116" customFormat="false" ht="15" hidden="false" customHeight="false" outlineLevel="0" collapsed="false">
      <c r="B116" s="24"/>
      <c r="M116" s="24"/>
    </row>
    <row r="117" customFormat="false" ht="15" hidden="false" customHeight="false" outlineLevel="0" collapsed="false">
      <c r="B117" s="24"/>
      <c r="M117" s="24"/>
    </row>
    <row r="118" customFormat="false" ht="15" hidden="false" customHeight="false" outlineLevel="0" collapsed="false">
      <c r="B118" s="24"/>
      <c r="M118" s="24"/>
    </row>
    <row r="119" customFormat="false" ht="15" hidden="false" customHeight="false" outlineLevel="0" collapsed="false">
      <c r="B119" s="24"/>
      <c r="M119" s="24"/>
    </row>
    <row r="120" customFormat="false" ht="15" hidden="false" customHeight="false" outlineLevel="0" collapsed="false">
      <c r="B120" s="24"/>
      <c r="M120" s="24"/>
    </row>
    <row r="121" customFormat="false" ht="15" hidden="false" customHeight="false" outlineLevel="0" collapsed="false">
      <c r="B121" s="24"/>
      <c r="M121" s="24"/>
    </row>
    <row r="122" customFormat="false" ht="15" hidden="false" customHeight="false" outlineLevel="0" collapsed="false">
      <c r="B122" s="24"/>
      <c r="M122" s="24"/>
    </row>
    <row r="123" customFormat="false" ht="15" hidden="false" customHeight="false" outlineLevel="0" collapsed="false">
      <c r="B123" s="24"/>
      <c r="M123" s="24"/>
    </row>
    <row r="124" customFormat="false" ht="15" hidden="false" customHeight="false" outlineLevel="0" collapsed="false">
      <c r="B124" s="24"/>
      <c r="M124" s="24"/>
    </row>
    <row r="125" customFormat="false" ht="15" hidden="false" customHeight="false" outlineLevel="0" collapsed="false">
      <c r="B125" s="24"/>
      <c r="M125" s="24"/>
    </row>
    <row r="126" customFormat="false" ht="15" hidden="false" customHeight="false" outlineLevel="0" collapsed="false">
      <c r="B126" s="24"/>
      <c r="M126" s="24"/>
    </row>
    <row r="127" customFormat="false" ht="15" hidden="false" customHeight="false" outlineLevel="0" collapsed="false">
      <c r="B127" s="24"/>
      <c r="M127" s="24"/>
    </row>
    <row r="128" customFormat="false" ht="15" hidden="false" customHeight="false" outlineLevel="0" collapsed="false">
      <c r="B128" s="24"/>
      <c r="M128" s="24"/>
    </row>
    <row r="129" customFormat="false" ht="15" hidden="false" customHeight="false" outlineLevel="0" collapsed="false">
      <c r="B129" s="24"/>
      <c r="M129" s="24"/>
    </row>
    <row r="130" customFormat="false" ht="15" hidden="false" customHeight="false" outlineLevel="0" collapsed="false">
      <c r="B130" s="24"/>
      <c r="M130" s="24"/>
    </row>
    <row r="131" customFormat="false" ht="15" hidden="false" customHeight="false" outlineLevel="0" collapsed="false">
      <c r="B131" s="24"/>
      <c r="M131" s="24"/>
    </row>
    <row r="132" customFormat="false" ht="15" hidden="false" customHeight="false" outlineLevel="0" collapsed="false">
      <c r="B132" s="24"/>
      <c r="M132" s="24"/>
    </row>
    <row r="133" customFormat="false" ht="15" hidden="false" customHeight="false" outlineLevel="0" collapsed="false">
      <c r="B133" s="24"/>
      <c r="M133" s="24"/>
    </row>
    <row r="134" customFormat="false" ht="15" hidden="false" customHeight="false" outlineLevel="0" collapsed="false">
      <c r="B134" s="24"/>
      <c r="M134" s="24"/>
    </row>
    <row r="135" customFormat="false" ht="15" hidden="false" customHeight="false" outlineLevel="0" collapsed="false">
      <c r="B135" s="24"/>
      <c r="M135" s="24"/>
    </row>
    <row r="136" customFormat="false" ht="15" hidden="false" customHeight="false" outlineLevel="0" collapsed="false">
      <c r="B136" s="24"/>
      <c r="M136" s="24"/>
    </row>
    <row r="137" customFormat="false" ht="15" hidden="false" customHeight="false" outlineLevel="0" collapsed="false">
      <c r="B137" s="24"/>
      <c r="M137" s="24"/>
    </row>
    <row r="138" customFormat="false" ht="15" hidden="false" customHeight="false" outlineLevel="0" collapsed="false">
      <c r="B138" s="24"/>
      <c r="M138" s="24"/>
    </row>
    <row r="139" customFormat="false" ht="15" hidden="false" customHeight="false" outlineLevel="0" collapsed="false">
      <c r="B139" s="24"/>
      <c r="M139" s="24"/>
    </row>
    <row r="140" customFormat="false" ht="15" hidden="false" customHeight="false" outlineLevel="0" collapsed="false">
      <c r="B140" s="24"/>
      <c r="M140" s="24"/>
    </row>
    <row r="141" customFormat="false" ht="15" hidden="false" customHeight="false" outlineLevel="0" collapsed="false">
      <c r="B141" s="24"/>
      <c r="M141" s="24"/>
    </row>
    <row r="142" customFormat="false" ht="15" hidden="false" customHeight="false" outlineLevel="0" collapsed="false">
      <c r="B142" s="24"/>
      <c r="M142" s="24"/>
    </row>
    <row r="143" customFormat="false" ht="15" hidden="false" customHeight="false" outlineLevel="0" collapsed="false">
      <c r="B143" s="24"/>
      <c r="M143" s="24"/>
    </row>
    <row r="144" customFormat="false" ht="15" hidden="false" customHeight="false" outlineLevel="0" collapsed="false">
      <c r="B144" s="24"/>
      <c r="M144" s="24"/>
    </row>
    <row r="145" customFormat="false" ht="15" hidden="false" customHeight="false" outlineLevel="0" collapsed="false">
      <c r="B145" s="24"/>
      <c r="M145" s="24"/>
    </row>
    <row r="146" customFormat="false" ht="15" hidden="false" customHeight="false" outlineLevel="0" collapsed="false">
      <c r="B146" s="24"/>
      <c r="M146" s="24"/>
    </row>
    <row r="147" customFormat="false" ht="15" hidden="false" customHeight="false" outlineLevel="0" collapsed="false">
      <c r="B147" s="24"/>
      <c r="M147" s="24"/>
    </row>
    <row r="148" customFormat="false" ht="15" hidden="false" customHeight="false" outlineLevel="0" collapsed="false">
      <c r="B148" s="24"/>
      <c r="M148" s="24"/>
    </row>
    <row r="149" customFormat="false" ht="15" hidden="false" customHeight="false" outlineLevel="0" collapsed="false">
      <c r="B149" s="24"/>
      <c r="M149" s="24"/>
    </row>
    <row r="150" customFormat="false" ht="15" hidden="false" customHeight="false" outlineLevel="0" collapsed="false">
      <c r="B150" s="24"/>
      <c r="M150" s="24"/>
    </row>
    <row r="151" customFormat="false" ht="15" hidden="false" customHeight="false" outlineLevel="0" collapsed="false">
      <c r="B151" s="24"/>
      <c r="M151" s="24"/>
    </row>
    <row r="152" customFormat="false" ht="15" hidden="false" customHeight="false" outlineLevel="0" collapsed="false">
      <c r="B152" s="24"/>
      <c r="M152" s="24"/>
    </row>
    <row r="153" customFormat="false" ht="15" hidden="false" customHeight="false" outlineLevel="0" collapsed="false">
      <c r="B153" s="24"/>
      <c r="M153" s="24"/>
    </row>
    <row r="154" customFormat="false" ht="15" hidden="false" customHeight="false" outlineLevel="0" collapsed="false">
      <c r="B154" s="24"/>
      <c r="M154" s="24"/>
    </row>
    <row r="155" customFormat="false" ht="15" hidden="false" customHeight="false" outlineLevel="0" collapsed="false">
      <c r="B155" s="24"/>
      <c r="M155" s="24"/>
    </row>
    <row r="156" customFormat="false" ht="15" hidden="false" customHeight="false" outlineLevel="0" collapsed="false">
      <c r="B156" s="24"/>
      <c r="M156" s="24"/>
    </row>
    <row r="157" customFormat="false" ht="15" hidden="false" customHeight="false" outlineLevel="0" collapsed="false">
      <c r="B157" s="24"/>
      <c r="M157" s="24"/>
    </row>
    <row r="158" customFormat="false" ht="15" hidden="false" customHeight="false" outlineLevel="0" collapsed="false">
      <c r="B158" s="24"/>
      <c r="M158" s="24"/>
    </row>
    <row r="159" customFormat="false" ht="15" hidden="false" customHeight="false" outlineLevel="0" collapsed="false">
      <c r="B159" s="24"/>
      <c r="M159" s="24"/>
    </row>
    <row r="160" customFormat="false" ht="15" hidden="false" customHeight="false" outlineLevel="0" collapsed="false">
      <c r="B160" s="24"/>
      <c r="M160" s="24"/>
    </row>
    <row r="161" customFormat="false" ht="15" hidden="false" customHeight="false" outlineLevel="0" collapsed="false">
      <c r="B161" s="24"/>
      <c r="M161" s="24"/>
    </row>
    <row r="162" customFormat="false" ht="15" hidden="false" customHeight="false" outlineLevel="0" collapsed="false">
      <c r="B162" s="24"/>
      <c r="M162" s="24"/>
    </row>
    <row r="163" customFormat="false" ht="15" hidden="false" customHeight="false" outlineLevel="0" collapsed="false">
      <c r="B163" s="24"/>
      <c r="M163" s="24"/>
    </row>
    <row r="164" customFormat="false" ht="15" hidden="false" customHeight="false" outlineLevel="0" collapsed="false">
      <c r="B164" s="24"/>
      <c r="M164" s="24"/>
    </row>
    <row r="165" customFormat="false" ht="15" hidden="false" customHeight="false" outlineLevel="0" collapsed="false">
      <c r="B165" s="24"/>
      <c r="M165" s="24"/>
    </row>
    <row r="166" customFormat="false" ht="15" hidden="false" customHeight="false" outlineLevel="0" collapsed="false">
      <c r="B166" s="24"/>
      <c r="M166" s="24"/>
    </row>
    <row r="167" customFormat="false" ht="15" hidden="false" customHeight="false" outlineLevel="0" collapsed="false">
      <c r="B167" s="24"/>
      <c r="M167" s="24"/>
    </row>
    <row r="168" customFormat="false" ht="15" hidden="false" customHeight="false" outlineLevel="0" collapsed="false">
      <c r="B168" s="24"/>
      <c r="M168" s="24"/>
    </row>
    <row r="169" customFormat="false" ht="15" hidden="false" customHeight="false" outlineLevel="0" collapsed="false">
      <c r="B169" s="24"/>
      <c r="M169" s="24"/>
    </row>
    <row r="170" customFormat="false" ht="15" hidden="false" customHeight="false" outlineLevel="0" collapsed="false">
      <c r="B170" s="24"/>
      <c r="M170" s="24"/>
    </row>
    <row r="171" customFormat="false" ht="15" hidden="false" customHeight="false" outlineLevel="0" collapsed="false">
      <c r="B171" s="24"/>
      <c r="M171" s="24"/>
    </row>
    <row r="172" customFormat="false" ht="15" hidden="false" customHeight="false" outlineLevel="0" collapsed="false">
      <c r="B172" s="24"/>
      <c r="M172" s="24"/>
    </row>
    <row r="173" customFormat="false" ht="15" hidden="false" customHeight="false" outlineLevel="0" collapsed="false">
      <c r="B173" s="24"/>
      <c r="M173" s="24"/>
    </row>
    <row r="174" customFormat="false" ht="15" hidden="false" customHeight="false" outlineLevel="0" collapsed="false">
      <c r="B174" s="24"/>
      <c r="M174" s="24"/>
    </row>
    <row r="175" customFormat="false" ht="15" hidden="false" customHeight="false" outlineLevel="0" collapsed="false">
      <c r="B175" s="24"/>
      <c r="M175" s="24"/>
    </row>
    <row r="176" customFormat="false" ht="15" hidden="false" customHeight="false" outlineLevel="0" collapsed="false">
      <c r="B176" s="24"/>
      <c r="M176" s="24"/>
    </row>
    <row r="177" customFormat="false" ht="15" hidden="false" customHeight="false" outlineLevel="0" collapsed="false">
      <c r="B177" s="24"/>
      <c r="M177" s="24"/>
    </row>
    <row r="178" customFormat="false" ht="15" hidden="false" customHeight="false" outlineLevel="0" collapsed="false">
      <c r="B178" s="24"/>
      <c r="M178" s="24"/>
    </row>
    <row r="179" customFormat="false" ht="15" hidden="false" customHeight="false" outlineLevel="0" collapsed="false">
      <c r="B179" s="24"/>
      <c r="M179" s="24"/>
    </row>
    <row r="180" customFormat="false" ht="15" hidden="false" customHeight="false" outlineLevel="0" collapsed="false">
      <c r="B180" s="24"/>
      <c r="M180" s="24"/>
    </row>
    <row r="181" customFormat="false" ht="15" hidden="false" customHeight="false" outlineLevel="0" collapsed="false">
      <c r="B181" s="24"/>
      <c r="M181" s="24"/>
    </row>
    <row r="182" customFormat="false" ht="15" hidden="false" customHeight="false" outlineLevel="0" collapsed="false">
      <c r="B182" s="24"/>
      <c r="M182" s="24"/>
    </row>
    <row r="183" customFormat="false" ht="15" hidden="false" customHeight="false" outlineLevel="0" collapsed="false">
      <c r="B183" s="24"/>
      <c r="M183" s="24"/>
    </row>
    <row r="184" customFormat="false" ht="15" hidden="false" customHeight="false" outlineLevel="0" collapsed="false">
      <c r="B184" s="24"/>
      <c r="M184" s="24"/>
    </row>
    <row r="185" customFormat="false" ht="15" hidden="false" customHeight="false" outlineLevel="0" collapsed="false">
      <c r="B185" s="24"/>
      <c r="M185" s="24"/>
    </row>
    <row r="186" customFormat="false" ht="15" hidden="false" customHeight="false" outlineLevel="0" collapsed="false">
      <c r="B186" s="24"/>
      <c r="M186" s="24"/>
    </row>
    <row r="187" customFormat="false" ht="15" hidden="false" customHeight="false" outlineLevel="0" collapsed="false">
      <c r="B187" s="24"/>
      <c r="M187" s="24"/>
    </row>
    <row r="188" customFormat="false" ht="15" hidden="false" customHeight="false" outlineLevel="0" collapsed="false">
      <c r="B188" s="24"/>
      <c r="M188" s="24"/>
    </row>
    <row r="189" customFormat="false" ht="15" hidden="false" customHeight="false" outlineLevel="0" collapsed="false">
      <c r="B189" s="24"/>
      <c r="M189" s="24"/>
    </row>
    <row r="190" customFormat="false" ht="15" hidden="false" customHeight="false" outlineLevel="0" collapsed="false">
      <c r="B190" s="24"/>
      <c r="M190" s="24"/>
    </row>
    <row r="191" customFormat="false" ht="15" hidden="false" customHeight="false" outlineLevel="0" collapsed="false">
      <c r="B191" s="24"/>
      <c r="M191" s="24"/>
    </row>
    <row r="192" customFormat="false" ht="15" hidden="false" customHeight="false" outlineLevel="0" collapsed="false">
      <c r="B192" s="24"/>
      <c r="M192" s="24"/>
    </row>
    <row r="193" customFormat="false" ht="15" hidden="false" customHeight="false" outlineLevel="0" collapsed="false">
      <c r="B193" s="24"/>
      <c r="M193" s="24"/>
    </row>
    <row r="194" customFormat="false" ht="15" hidden="false" customHeight="false" outlineLevel="0" collapsed="false">
      <c r="B194" s="24"/>
      <c r="M194" s="24"/>
    </row>
    <row r="195" customFormat="false" ht="15" hidden="false" customHeight="false" outlineLevel="0" collapsed="false">
      <c r="B195" s="24"/>
      <c r="M195" s="24"/>
    </row>
    <row r="196" customFormat="false" ht="15" hidden="false" customHeight="false" outlineLevel="0" collapsed="false">
      <c r="B196" s="24"/>
      <c r="M196" s="24"/>
    </row>
    <row r="197" customFormat="false" ht="15" hidden="false" customHeight="false" outlineLevel="0" collapsed="false">
      <c r="B197" s="24"/>
      <c r="M197" s="24"/>
    </row>
    <row r="198" customFormat="false" ht="15" hidden="false" customHeight="false" outlineLevel="0" collapsed="false">
      <c r="B198" s="24"/>
      <c r="M198" s="24"/>
    </row>
    <row r="199" customFormat="false" ht="15" hidden="false" customHeight="false" outlineLevel="0" collapsed="false">
      <c r="B199" s="24"/>
      <c r="M199" s="24"/>
    </row>
    <row r="200" customFormat="false" ht="15" hidden="false" customHeight="false" outlineLevel="0" collapsed="false">
      <c r="B200" s="24"/>
      <c r="M200" s="24"/>
    </row>
    <row r="201" customFormat="false" ht="15" hidden="false" customHeight="false" outlineLevel="0" collapsed="false">
      <c r="B201" s="24"/>
      <c r="M201" s="24"/>
    </row>
    <row r="202" customFormat="false" ht="15" hidden="false" customHeight="false" outlineLevel="0" collapsed="false">
      <c r="B202" s="24"/>
      <c r="M202" s="24"/>
    </row>
    <row r="203" customFormat="false" ht="15" hidden="false" customHeight="false" outlineLevel="0" collapsed="false">
      <c r="B203" s="24"/>
      <c r="M203" s="24"/>
    </row>
    <row r="204" customFormat="false" ht="15" hidden="false" customHeight="false" outlineLevel="0" collapsed="false">
      <c r="B204" s="24"/>
      <c r="M204" s="24"/>
    </row>
    <row r="205" customFormat="false" ht="15" hidden="false" customHeight="false" outlineLevel="0" collapsed="false">
      <c r="B205" s="24"/>
      <c r="M205" s="24"/>
    </row>
    <row r="206" customFormat="false" ht="15" hidden="false" customHeight="false" outlineLevel="0" collapsed="false">
      <c r="B206" s="24"/>
      <c r="M206" s="24"/>
    </row>
    <row r="207" customFormat="false" ht="15" hidden="false" customHeight="false" outlineLevel="0" collapsed="false">
      <c r="B207" s="24"/>
      <c r="M207" s="24"/>
    </row>
    <row r="208" customFormat="false" ht="15" hidden="false" customHeight="false" outlineLevel="0" collapsed="false">
      <c r="B208" s="24"/>
      <c r="M208" s="24"/>
    </row>
    <row r="209" customFormat="false" ht="15" hidden="false" customHeight="false" outlineLevel="0" collapsed="false">
      <c r="B209" s="24"/>
      <c r="M209" s="24"/>
    </row>
    <row r="210" customFormat="false" ht="15" hidden="false" customHeight="false" outlineLevel="0" collapsed="false">
      <c r="B210" s="24"/>
      <c r="M210" s="24"/>
    </row>
    <row r="211" customFormat="false" ht="15" hidden="false" customHeight="false" outlineLevel="0" collapsed="false">
      <c r="B211" s="24"/>
      <c r="M211" s="24"/>
    </row>
    <row r="212" customFormat="false" ht="15" hidden="false" customHeight="false" outlineLevel="0" collapsed="false">
      <c r="B212" s="24"/>
      <c r="M212" s="24"/>
    </row>
    <row r="213" customFormat="false" ht="15" hidden="false" customHeight="false" outlineLevel="0" collapsed="false">
      <c r="B213" s="24"/>
      <c r="M213" s="24"/>
    </row>
    <row r="214" customFormat="false" ht="15" hidden="false" customHeight="false" outlineLevel="0" collapsed="false">
      <c r="B214" s="24"/>
      <c r="M214" s="24"/>
    </row>
    <row r="215" customFormat="false" ht="15" hidden="false" customHeight="false" outlineLevel="0" collapsed="false">
      <c r="B215" s="24"/>
      <c r="M215" s="24"/>
    </row>
    <row r="216" customFormat="false" ht="15" hidden="false" customHeight="false" outlineLevel="0" collapsed="false">
      <c r="B216" s="24"/>
      <c r="M216" s="24"/>
    </row>
    <row r="217" customFormat="false" ht="15" hidden="false" customHeight="false" outlineLevel="0" collapsed="false">
      <c r="B217" s="24"/>
      <c r="M217" s="24"/>
    </row>
    <row r="218" customFormat="false" ht="15" hidden="false" customHeight="false" outlineLevel="0" collapsed="false">
      <c r="B218" s="24"/>
      <c r="M218" s="24"/>
    </row>
    <row r="219" customFormat="false" ht="15" hidden="false" customHeight="false" outlineLevel="0" collapsed="false">
      <c r="B219" s="24"/>
      <c r="M219" s="24"/>
    </row>
    <row r="220" customFormat="false" ht="15" hidden="false" customHeight="false" outlineLevel="0" collapsed="false">
      <c r="B220" s="24"/>
      <c r="M220" s="24"/>
    </row>
    <row r="221" customFormat="false" ht="15" hidden="false" customHeight="false" outlineLevel="0" collapsed="false">
      <c r="B221" s="24"/>
      <c r="M221" s="24"/>
    </row>
    <row r="222" customFormat="false" ht="15" hidden="false" customHeight="false" outlineLevel="0" collapsed="false">
      <c r="B222" s="24"/>
      <c r="M222" s="24"/>
    </row>
    <row r="223" customFormat="false" ht="15" hidden="false" customHeight="false" outlineLevel="0" collapsed="false">
      <c r="B223" s="24"/>
      <c r="M223" s="24"/>
    </row>
    <row r="224" customFormat="false" ht="15" hidden="false" customHeight="false" outlineLevel="0" collapsed="false">
      <c r="B224" s="24"/>
      <c r="M224" s="24"/>
    </row>
    <row r="225" customFormat="false" ht="15" hidden="false" customHeight="false" outlineLevel="0" collapsed="false">
      <c r="B225" s="24"/>
      <c r="M225" s="24"/>
    </row>
    <row r="226" customFormat="false" ht="15" hidden="false" customHeight="false" outlineLevel="0" collapsed="false">
      <c r="B226" s="24"/>
      <c r="M226" s="24"/>
    </row>
    <row r="227" customFormat="false" ht="15" hidden="false" customHeight="false" outlineLevel="0" collapsed="false">
      <c r="B227" s="24"/>
      <c r="M227" s="24"/>
    </row>
    <row r="228" customFormat="false" ht="15" hidden="false" customHeight="false" outlineLevel="0" collapsed="false">
      <c r="B228" s="24"/>
      <c r="M228" s="24"/>
    </row>
    <row r="229" customFormat="false" ht="15" hidden="false" customHeight="false" outlineLevel="0" collapsed="false">
      <c r="B229" s="24"/>
      <c r="M229" s="24"/>
    </row>
    <row r="230" customFormat="false" ht="15" hidden="false" customHeight="false" outlineLevel="0" collapsed="false">
      <c r="B230" s="24"/>
      <c r="M230" s="24"/>
    </row>
    <row r="231" customFormat="false" ht="15" hidden="false" customHeight="false" outlineLevel="0" collapsed="false">
      <c r="B231" s="24"/>
      <c r="M231" s="24"/>
    </row>
    <row r="232" customFormat="false" ht="15" hidden="false" customHeight="false" outlineLevel="0" collapsed="false">
      <c r="B232" s="24"/>
      <c r="M232" s="24"/>
    </row>
    <row r="233" customFormat="false" ht="15" hidden="false" customHeight="false" outlineLevel="0" collapsed="false">
      <c r="B233" s="24"/>
      <c r="M233" s="24"/>
    </row>
    <row r="234" customFormat="false" ht="15" hidden="false" customHeight="false" outlineLevel="0" collapsed="false">
      <c r="B234" s="24"/>
      <c r="M234" s="24"/>
    </row>
    <row r="235" customFormat="false" ht="15" hidden="false" customHeight="false" outlineLevel="0" collapsed="false">
      <c r="B235" s="24"/>
      <c r="M235" s="24"/>
    </row>
    <row r="236" customFormat="false" ht="15" hidden="false" customHeight="false" outlineLevel="0" collapsed="false">
      <c r="B236" s="24"/>
      <c r="M236" s="24"/>
    </row>
    <row r="237" customFormat="false" ht="15" hidden="false" customHeight="false" outlineLevel="0" collapsed="false">
      <c r="B237" s="24"/>
      <c r="M237" s="24"/>
    </row>
    <row r="238" customFormat="false" ht="15" hidden="false" customHeight="false" outlineLevel="0" collapsed="false">
      <c r="B238" s="24"/>
      <c r="M238" s="24"/>
    </row>
    <row r="239" customFormat="false" ht="15" hidden="false" customHeight="false" outlineLevel="0" collapsed="false">
      <c r="B239" s="24"/>
      <c r="M239" s="24"/>
    </row>
    <row r="240" customFormat="false" ht="15" hidden="false" customHeight="false" outlineLevel="0" collapsed="false">
      <c r="B240" s="24"/>
      <c r="M240" s="24"/>
    </row>
    <row r="241" customFormat="false" ht="15" hidden="false" customHeight="false" outlineLevel="0" collapsed="false">
      <c r="B241" s="24"/>
      <c r="M241" s="24"/>
    </row>
    <row r="242" customFormat="false" ht="15" hidden="false" customHeight="false" outlineLevel="0" collapsed="false">
      <c r="B242" s="24"/>
      <c r="M242" s="24"/>
    </row>
    <row r="243" customFormat="false" ht="15" hidden="false" customHeight="false" outlineLevel="0" collapsed="false">
      <c r="B243" s="24"/>
      <c r="M243" s="24"/>
    </row>
    <row r="244" customFormat="false" ht="15" hidden="false" customHeight="false" outlineLevel="0" collapsed="false">
      <c r="B244" s="24"/>
      <c r="M244" s="24"/>
    </row>
    <row r="245" customFormat="false" ht="15" hidden="false" customHeight="false" outlineLevel="0" collapsed="false">
      <c r="B245" s="24"/>
      <c r="M245" s="24"/>
    </row>
    <row r="246" customFormat="false" ht="15" hidden="false" customHeight="false" outlineLevel="0" collapsed="false">
      <c r="B246" s="24"/>
      <c r="M246" s="24"/>
    </row>
    <row r="247" customFormat="false" ht="15" hidden="false" customHeight="false" outlineLevel="0" collapsed="false">
      <c r="B247" s="24"/>
      <c r="M247" s="24"/>
    </row>
    <row r="248" customFormat="false" ht="15" hidden="false" customHeight="false" outlineLevel="0" collapsed="false">
      <c r="B248" s="24"/>
      <c r="M248" s="24"/>
    </row>
    <row r="249" customFormat="false" ht="15" hidden="false" customHeight="false" outlineLevel="0" collapsed="false">
      <c r="B249" s="24"/>
      <c r="M249" s="24"/>
    </row>
    <row r="250" customFormat="false" ht="15" hidden="false" customHeight="false" outlineLevel="0" collapsed="false">
      <c r="B250" s="24"/>
      <c r="M250" s="24"/>
    </row>
    <row r="251" customFormat="false" ht="15" hidden="false" customHeight="false" outlineLevel="0" collapsed="false">
      <c r="B251" s="24"/>
      <c r="M251" s="24"/>
    </row>
    <row r="252" customFormat="false" ht="15" hidden="false" customHeight="false" outlineLevel="0" collapsed="false">
      <c r="B252" s="24"/>
      <c r="M252" s="24"/>
    </row>
    <row r="253" customFormat="false" ht="15" hidden="false" customHeight="false" outlineLevel="0" collapsed="false">
      <c r="B253" s="24"/>
      <c r="M253" s="24"/>
    </row>
    <row r="254" customFormat="false" ht="15" hidden="false" customHeight="false" outlineLevel="0" collapsed="false">
      <c r="B254" s="24"/>
      <c r="M254" s="24"/>
    </row>
    <row r="255" customFormat="false" ht="15" hidden="false" customHeight="false" outlineLevel="0" collapsed="false">
      <c r="B255" s="24"/>
      <c r="M255" s="24"/>
    </row>
    <row r="256" customFormat="false" ht="15" hidden="false" customHeight="false" outlineLevel="0" collapsed="false">
      <c r="B256" s="24"/>
      <c r="M256" s="24"/>
    </row>
    <row r="257" customFormat="false" ht="15" hidden="false" customHeight="false" outlineLevel="0" collapsed="false">
      <c r="B257" s="24"/>
      <c r="M257" s="24"/>
    </row>
    <row r="258" customFormat="false" ht="15" hidden="false" customHeight="false" outlineLevel="0" collapsed="false">
      <c r="B258" s="24"/>
      <c r="M258" s="24"/>
    </row>
    <row r="259" customFormat="false" ht="15" hidden="false" customHeight="false" outlineLevel="0" collapsed="false">
      <c r="B259" s="24"/>
      <c r="M259" s="24"/>
    </row>
    <row r="260" customFormat="false" ht="15" hidden="false" customHeight="false" outlineLevel="0" collapsed="false">
      <c r="B260" s="24"/>
      <c r="M260" s="24"/>
    </row>
    <row r="261" customFormat="false" ht="15" hidden="false" customHeight="false" outlineLevel="0" collapsed="false">
      <c r="B261" s="24"/>
      <c r="M261" s="24"/>
    </row>
    <row r="262" customFormat="false" ht="15" hidden="false" customHeight="false" outlineLevel="0" collapsed="false">
      <c r="B262" s="24"/>
      <c r="M262" s="24"/>
    </row>
    <row r="263" customFormat="false" ht="15" hidden="false" customHeight="false" outlineLevel="0" collapsed="false">
      <c r="B263" s="24"/>
      <c r="M263" s="24"/>
    </row>
    <row r="264" customFormat="false" ht="15" hidden="false" customHeight="false" outlineLevel="0" collapsed="false">
      <c r="B264" s="24"/>
      <c r="M264" s="24"/>
    </row>
    <row r="265" customFormat="false" ht="15" hidden="false" customHeight="false" outlineLevel="0" collapsed="false">
      <c r="B265" s="24"/>
      <c r="M265" s="24"/>
    </row>
    <row r="266" customFormat="false" ht="15" hidden="false" customHeight="false" outlineLevel="0" collapsed="false">
      <c r="B266" s="24"/>
      <c r="M266" s="24"/>
    </row>
    <row r="267" customFormat="false" ht="15" hidden="false" customHeight="false" outlineLevel="0" collapsed="false">
      <c r="B267" s="24"/>
      <c r="M267" s="24"/>
    </row>
    <row r="268" customFormat="false" ht="15" hidden="false" customHeight="false" outlineLevel="0" collapsed="false">
      <c r="B268" s="24"/>
      <c r="M268" s="24"/>
    </row>
    <row r="269" customFormat="false" ht="15" hidden="false" customHeight="false" outlineLevel="0" collapsed="false">
      <c r="B269" s="24"/>
      <c r="M269" s="24"/>
    </row>
    <row r="270" customFormat="false" ht="15" hidden="false" customHeight="false" outlineLevel="0" collapsed="false">
      <c r="B270" s="24"/>
      <c r="M270" s="24"/>
    </row>
    <row r="271" customFormat="false" ht="15" hidden="false" customHeight="false" outlineLevel="0" collapsed="false">
      <c r="B271" s="24"/>
      <c r="M271" s="24"/>
    </row>
    <row r="272" customFormat="false" ht="15" hidden="false" customHeight="false" outlineLevel="0" collapsed="false">
      <c r="B272" s="24"/>
      <c r="M272" s="24"/>
    </row>
    <row r="273" customFormat="false" ht="15" hidden="false" customHeight="false" outlineLevel="0" collapsed="false">
      <c r="B273" s="24"/>
      <c r="M273" s="24"/>
    </row>
    <row r="274" customFormat="false" ht="15" hidden="false" customHeight="false" outlineLevel="0" collapsed="false">
      <c r="B274" s="24"/>
      <c r="M274" s="24"/>
    </row>
    <row r="275" customFormat="false" ht="15" hidden="false" customHeight="false" outlineLevel="0" collapsed="false">
      <c r="B275" s="24"/>
      <c r="M275" s="24"/>
    </row>
    <row r="276" customFormat="false" ht="15" hidden="false" customHeight="false" outlineLevel="0" collapsed="false">
      <c r="B276" s="24"/>
      <c r="M276" s="24"/>
    </row>
    <row r="277" customFormat="false" ht="15" hidden="false" customHeight="false" outlineLevel="0" collapsed="false">
      <c r="B277" s="24"/>
      <c r="M277" s="24"/>
    </row>
    <row r="278" customFormat="false" ht="15" hidden="false" customHeight="false" outlineLevel="0" collapsed="false">
      <c r="B278" s="24"/>
      <c r="M278" s="24"/>
    </row>
    <row r="279" customFormat="false" ht="15" hidden="false" customHeight="false" outlineLevel="0" collapsed="false">
      <c r="B279" s="24"/>
      <c r="M279" s="24"/>
    </row>
    <row r="280" customFormat="false" ht="15" hidden="false" customHeight="false" outlineLevel="0" collapsed="false">
      <c r="B280" s="24"/>
      <c r="M280" s="24"/>
    </row>
    <row r="281" customFormat="false" ht="15" hidden="false" customHeight="false" outlineLevel="0" collapsed="false">
      <c r="B281" s="24"/>
      <c r="M281" s="24"/>
    </row>
    <row r="282" customFormat="false" ht="15" hidden="false" customHeight="false" outlineLevel="0" collapsed="false">
      <c r="B282" s="24"/>
      <c r="M282" s="24"/>
    </row>
    <row r="283" customFormat="false" ht="15" hidden="false" customHeight="false" outlineLevel="0" collapsed="false">
      <c r="B283" s="24"/>
      <c r="M283" s="24"/>
    </row>
    <row r="284" customFormat="false" ht="15" hidden="false" customHeight="false" outlineLevel="0" collapsed="false">
      <c r="B284" s="24"/>
      <c r="M284" s="24"/>
    </row>
    <row r="285" customFormat="false" ht="15" hidden="false" customHeight="false" outlineLevel="0" collapsed="false">
      <c r="B285" s="24"/>
      <c r="M285" s="24"/>
    </row>
    <row r="286" customFormat="false" ht="15" hidden="false" customHeight="false" outlineLevel="0" collapsed="false">
      <c r="B286" s="24"/>
      <c r="M286" s="24"/>
    </row>
    <row r="287" customFormat="false" ht="15" hidden="false" customHeight="false" outlineLevel="0" collapsed="false">
      <c r="B287" s="24"/>
      <c r="M287" s="24"/>
    </row>
    <row r="288" customFormat="false" ht="15" hidden="false" customHeight="false" outlineLevel="0" collapsed="false">
      <c r="B288" s="24"/>
      <c r="M288" s="24"/>
    </row>
    <row r="289" customFormat="false" ht="15" hidden="false" customHeight="false" outlineLevel="0" collapsed="false">
      <c r="B289" s="24"/>
      <c r="M289" s="24"/>
    </row>
    <row r="290" customFormat="false" ht="15" hidden="false" customHeight="false" outlineLevel="0" collapsed="false">
      <c r="B290" s="24"/>
      <c r="M290" s="24"/>
    </row>
    <row r="291" customFormat="false" ht="15" hidden="false" customHeight="false" outlineLevel="0" collapsed="false">
      <c r="B291" s="24"/>
      <c r="M291" s="24"/>
    </row>
    <row r="292" customFormat="false" ht="15" hidden="false" customHeight="false" outlineLevel="0" collapsed="false">
      <c r="B292" s="24"/>
      <c r="M292" s="24"/>
    </row>
    <row r="293" customFormat="false" ht="15" hidden="false" customHeight="false" outlineLevel="0" collapsed="false">
      <c r="B293" s="24"/>
      <c r="M293" s="24"/>
    </row>
    <row r="294" customFormat="false" ht="15" hidden="false" customHeight="false" outlineLevel="0" collapsed="false">
      <c r="B294" s="24"/>
      <c r="M294" s="24"/>
    </row>
    <row r="295" customFormat="false" ht="15" hidden="false" customHeight="false" outlineLevel="0" collapsed="false">
      <c r="B295" s="24"/>
      <c r="M295" s="24"/>
    </row>
    <row r="296" customFormat="false" ht="15" hidden="false" customHeight="false" outlineLevel="0" collapsed="false">
      <c r="B296" s="24"/>
      <c r="M296" s="24"/>
    </row>
    <row r="297" customFormat="false" ht="15" hidden="false" customHeight="false" outlineLevel="0" collapsed="false">
      <c r="B297" s="24"/>
      <c r="M297" s="24"/>
    </row>
    <row r="298" customFormat="false" ht="15" hidden="false" customHeight="false" outlineLevel="0" collapsed="false">
      <c r="B298" s="24"/>
      <c r="M298" s="24"/>
    </row>
    <row r="299" customFormat="false" ht="15" hidden="false" customHeight="false" outlineLevel="0" collapsed="false">
      <c r="B299" s="24"/>
      <c r="M299" s="24"/>
    </row>
    <row r="300" customFormat="false" ht="15" hidden="false" customHeight="false" outlineLevel="0" collapsed="false">
      <c r="B300" s="24"/>
      <c r="M300" s="24"/>
    </row>
    <row r="301" customFormat="false" ht="15" hidden="false" customHeight="false" outlineLevel="0" collapsed="false">
      <c r="B301" s="24"/>
      <c r="M301" s="24"/>
    </row>
    <row r="302" customFormat="false" ht="15" hidden="false" customHeight="false" outlineLevel="0" collapsed="false">
      <c r="B302" s="24"/>
      <c r="M302" s="24"/>
    </row>
    <row r="303" customFormat="false" ht="15" hidden="false" customHeight="false" outlineLevel="0" collapsed="false">
      <c r="B303" s="24"/>
      <c r="M303" s="24"/>
    </row>
    <row r="304" customFormat="false" ht="15" hidden="false" customHeight="false" outlineLevel="0" collapsed="false">
      <c r="B304" s="24"/>
      <c r="M304" s="24"/>
    </row>
    <row r="305" customFormat="false" ht="15" hidden="false" customHeight="false" outlineLevel="0" collapsed="false">
      <c r="B305" s="24"/>
      <c r="M305" s="24"/>
    </row>
    <row r="306" customFormat="false" ht="15" hidden="false" customHeight="false" outlineLevel="0" collapsed="false">
      <c r="B306" s="24"/>
      <c r="M306" s="24"/>
    </row>
    <row r="307" customFormat="false" ht="15" hidden="false" customHeight="false" outlineLevel="0" collapsed="false">
      <c r="B307" s="24"/>
      <c r="M307" s="24"/>
    </row>
    <row r="308" customFormat="false" ht="15" hidden="false" customHeight="false" outlineLevel="0" collapsed="false">
      <c r="B308" s="24"/>
      <c r="M308" s="24"/>
    </row>
    <row r="309" customFormat="false" ht="15" hidden="false" customHeight="false" outlineLevel="0" collapsed="false">
      <c r="B309" s="24"/>
      <c r="M309" s="24"/>
    </row>
    <row r="310" customFormat="false" ht="15" hidden="false" customHeight="false" outlineLevel="0" collapsed="false">
      <c r="B310" s="24"/>
      <c r="M310" s="24"/>
    </row>
    <row r="311" customFormat="false" ht="15" hidden="false" customHeight="false" outlineLevel="0" collapsed="false">
      <c r="B311" s="24"/>
      <c r="M311" s="24"/>
    </row>
    <row r="312" customFormat="false" ht="15" hidden="false" customHeight="false" outlineLevel="0" collapsed="false">
      <c r="B312" s="24"/>
      <c r="M312" s="24"/>
    </row>
    <row r="313" customFormat="false" ht="15" hidden="false" customHeight="false" outlineLevel="0" collapsed="false">
      <c r="B313" s="24"/>
      <c r="M313" s="24"/>
    </row>
    <row r="314" customFormat="false" ht="15" hidden="false" customHeight="false" outlineLevel="0" collapsed="false">
      <c r="B314" s="24"/>
      <c r="M314" s="24"/>
    </row>
    <row r="315" customFormat="false" ht="15" hidden="false" customHeight="false" outlineLevel="0" collapsed="false">
      <c r="B315" s="24"/>
      <c r="M315" s="24"/>
    </row>
    <row r="316" customFormat="false" ht="15" hidden="false" customHeight="false" outlineLevel="0" collapsed="false">
      <c r="B316" s="24"/>
      <c r="M316" s="24"/>
    </row>
    <row r="317" customFormat="false" ht="15" hidden="false" customHeight="false" outlineLevel="0" collapsed="false">
      <c r="B317" s="24"/>
      <c r="M317" s="24"/>
    </row>
    <row r="318" customFormat="false" ht="15" hidden="false" customHeight="false" outlineLevel="0" collapsed="false">
      <c r="B318" s="24"/>
      <c r="M318" s="24"/>
    </row>
    <row r="319" customFormat="false" ht="15" hidden="false" customHeight="false" outlineLevel="0" collapsed="false">
      <c r="B319" s="24"/>
      <c r="M319" s="24"/>
    </row>
    <row r="320" customFormat="false" ht="15" hidden="false" customHeight="false" outlineLevel="0" collapsed="false">
      <c r="B320" s="24"/>
      <c r="M320" s="24"/>
    </row>
    <row r="321" customFormat="false" ht="15" hidden="false" customHeight="false" outlineLevel="0" collapsed="false">
      <c r="B321" s="24"/>
      <c r="M321" s="24"/>
    </row>
    <row r="322" customFormat="false" ht="15" hidden="false" customHeight="false" outlineLevel="0" collapsed="false">
      <c r="B322" s="24"/>
      <c r="M322" s="24"/>
    </row>
    <row r="323" customFormat="false" ht="15" hidden="false" customHeight="false" outlineLevel="0" collapsed="false">
      <c r="B323" s="24"/>
      <c r="M323" s="24"/>
    </row>
    <row r="324" customFormat="false" ht="15" hidden="false" customHeight="false" outlineLevel="0" collapsed="false">
      <c r="B324" s="24"/>
      <c r="M324" s="24"/>
    </row>
    <row r="325" customFormat="false" ht="15" hidden="false" customHeight="false" outlineLevel="0" collapsed="false">
      <c r="B325" s="24"/>
      <c r="M325" s="24"/>
    </row>
    <row r="326" customFormat="false" ht="15" hidden="false" customHeight="false" outlineLevel="0" collapsed="false">
      <c r="B326" s="24"/>
      <c r="M326" s="24"/>
    </row>
    <row r="327" customFormat="false" ht="15" hidden="false" customHeight="false" outlineLevel="0" collapsed="false">
      <c r="B327" s="24"/>
      <c r="M327" s="24"/>
    </row>
    <row r="328" customFormat="false" ht="15" hidden="false" customHeight="false" outlineLevel="0" collapsed="false">
      <c r="B328" s="24"/>
      <c r="M328" s="24"/>
    </row>
    <row r="329" customFormat="false" ht="15" hidden="false" customHeight="false" outlineLevel="0" collapsed="false">
      <c r="B329" s="24"/>
      <c r="M329" s="24"/>
    </row>
    <row r="330" customFormat="false" ht="15" hidden="false" customHeight="false" outlineLevel="0" collapsed="false">
      <c r="B330" s="24"/>
      <c r="M330" s="24"/>
    </row>
    <row r="331" customFormat="false" ht="15" hidden="false" customHeight="false" outlineLevel="0" collapsed="false">
      <c r="B331" s="24"/>
      <c r="M331" s="24"/>
    </row>
    <row r="332" customFormat="false" ht="15" hidden="false" customHeight="false" outlineLevel="0" collapsed="false">
      <c r="B332" s="24"/>
      <c r="M332" s="24"/>
    </row>
    <row r="333" customFormat="false" ht="15" hidden="false" customHeight="false" outlineLevel="0" collapsed="false">
      <c r="B333" s="24"/>
      <c r="M333" s="24"/>
    </row>
    <row r="334" customFormat="false" ht="15" hidden="false" customHeight="false" outlineLevel="0" collapsed="false">
      <c r="B334" s="24"/>
      <c r="M334" s="24"/>
    </row>
    <row r="335" customFormat="false" ht="15" hidden="false" customHeight="false" outlineLevel="0" collapsed="false">
      <c r="B335" s="24"/>
      <c r="M335" s="24"/>
    </row>
    <row r="336" customFormat="false" ht="15" hidden="false" customHeight="false" outlineLevel="0" collapsed="false">
      <c r="B336" s="24"/>
      <c r="M336" s="24"/>
    </row>
    <row r="337" customFormat="false" ht="15" hidden="false" customHeight="false" outlineLevel="0" collapsed="false">
      <c r="B337" s="24"/>
      <c r="M337" s="24"/>
    </row>
    <row r="338" customFormat="false" ht="15" hidden="false" customHeight="false" outlineLevel="0" collapsed="false">
      <c r="B338" s="24"/>
      <c r="M338" s="24"/>
    </row>
    <row r="339" customFormat="false" ht="15" hidden="false" customHeight="false" outlineLevel="0" collapsed="false">
      <c r="B339" s="24"/>
      <c r="M339" s="24"/>
    </row>
    <row r="340" customFormat="false" ht="15" hidden="false" customHeight="false" outlineLevel="0" collapsed="false">
      <c r="B340" s="24"/>
      <c r="M340" s="24"/>
    </row>
    <row r="341" customFormat="false" ht="15" hidden="false" customHeight="false" outlineLevel="0" collapsed="false">
      <c r="B341" s="24"/>
      <c r="M341" s="24"/>
    </row>
    <row r="342" customFormat="false" ht="15" hidden="false" customHeight="false" outlineLevel="0" collapsed="false">
      <c r="B342" s="24"/>
      <c r="M342" s="24"/>
    </row>
    <row r="343" customFormat="false" ht="15" hidden="false" customHeight="false" outlineLevel="0" collapsed="false">
      <c r="B343" s="24"/>
      <c r="M343" s="24"/>
    </row>
    <row r="344" customFormat="false" ht="15" hidden="false" customHeight="false" outlineLevel="0" collapsed="false">
      <c r="B344" s="24"/>
      <c r="M344" s="24"/>
    </row>
    <row r="345" customFormat="false" ht="15" hidden="false" customHeight="false" outlineLevel="0" collapsed="false">
      <c r="B345" s="24"/>
      <c r="M345" s="24"/>
    </row>
    <row r="346" customFormat="false" ht="15" hidden="false" customHeight="false" outlineLevel="0" collapsed="false">
      <c r="B346" s="24"/>
      <c r="M346" s="24"/>
    </row>
    <row r="347" customFormat="false" ht="15" hidden="false" customHeight="false" outlineLevel="0" collapsed="false">
      <c r="B347" s="24"/>
      <c r="M347" s="24"/>
    </row>
    <row r="348" customFormat="false" ht="15" hidden="false" customHeight="false" outlineLevel="0" collapsed="false">
      <c r="B348" s="24"/>
      <c r="M348" s="24"/>
    </row>
    <row r="349" customFormat="false" ht="15" hidden="false" customHeight="false" outlineLevel="0" collapsed="false">
      <c r="B349" s="24"/>
      <c r="M349" s="24"/>
    </row>
    <row r="350" customFormat="false" ht="15" hidden="false" customHeight="false" outlineLevel="0" collapsed="false">
      <c r="B350" s="24"/>
      <c r="M350" s="24"/>
    </row>
    <row r="351" customFormat="false" ht="15" hidden="false" customHeight="false" outlineLevel="0" collapsed="false">
      <c r="B351" s="24"/>
      <c r="M351" s="24"/>
    </row>
    <row r="352" customFormat="false" ht="15" hidden="false" customHeight="false" outlineLevel="0" collapsed="false">
      <c r="B352" s="24"/>
      <c r="M352" s="24"/>
    </row>
    <row r="353" customFormat="false" ht="15" hidden="false" customHeight="false" outlineLevel="0" collapsed="false">
      <c r="B353" s="24"/>
      <c r="M353" s="24"/>
    </row>
    <row r="354" customFormat="false" ht="15" hidden="false" customHeight="false" outlineLevel="0" collapsed="false">
      <c r="B354" s="24"/>
      <c r="M354" s="24"/>
    </row>
    <row r="355" customFormat="false" ht="15" hidden="false" customHeight="false" outlineLevel="0" collapsed="false">
      <c r="B355" s="24"/>
      <c r="M355" s="24"/>
    </row>
    <row r="356" customFormat="false" ht="15" hidden="false" customHeight="false" outlineLevel="0" collapsed="false">
      <c r="B356" s="24"/>
      <c r="M356" s="24"/>
    </row>
    <row r="357" customFormat="false" ht="15" hidden="false" customHeight="false" outlineLevel="0" collapsed="false">
      <c r="B357" s="24"/>
      <c r="M357" s="24"/>
    </row>
    <row r="358" customFormat="false" ht="15" hidden="false" customHeight="false" outlineLevel="0" collapsed="false">
      <c r="B358" s="24"/>
      <c r="M358" s="24"/>
    </row>
    <row r="359" customFormat="false" ht="15" hidden="false" customHeight="false" outlineLevel="0" collapsed="false">
      <c r="B359" s="24"/>
      <c r="M359" s="24"/>
    </row>
    <row r="360" customFormat="false" ht="15" hidden="false" customHeight="false" outlineLevel="0" collapsed="false">
      <c r="B360" s="24"/>
      <c r="M360" s="24"/>
    </row>
    <row r="361" customFormat="false" ht="15" hidden="false" customHeight="false" outlineLevel="0" collapsed="false">
      <c r="B361" s="24"/>
      <c r="M361" s="24"/>
    </row>
    <row r="362" customFormat="false" ht="15" hidden="false" customHeight="false" outlineLevel="0" collapsed="false">
      <c r="B362" s="24"/>
      <c r="M362" s="24"/>
    </row>
    <row r="363" customFormat="false" ht="15" hidden="false" customHeight="false" outlineLevel="0" collapsed="false">
      <c r="B363" s="24"/>
      <c r="M363" s="24"/>
    </row>
    <row r="364" customFormat="false" ht="15" hidden="false" customHeight="false" outlineLevel="0" collapsed="false">
      <c r="B364" s="24"/>
      <c r="M364" s="24"/>
    </row>
    <row r="365" customFormat="false" ht="15" hidden="false" customHeight="false" outlineLevel="0" collapsed="false">
      <c r="B365" s="24"/>
      <c r="M365" s="24"/>
    </row>
    <row r="366" customFormat="false" ht="15" hidden="false" customHeight="false" outlineLevel="0" collapsed="false">
      <c r="B366" s="24"/>
      <c r="M366" s="24"/>
    </row>
    <row r="367" customFormat="false" ht="15" hidden="false" customHeight="false" outlineLevel="0" collapsed="false">
      <c r="B367" s="24"/>
      <c r="M367" s="24"/>
    </row>
    <row r="368" customFormat="false" ht="15" hidden="false" customHeight="false" outlineLevel="0" collapsed="false">
      <c r="B368" s="24"/>
      <c r="M368" s="24"/>
    </row>
    <row r="369" customFormat="false" ht="15" hidden="false" customHeight="false" outlineLevel="0" collapsed="false">
      <c r="B369" s="24"/>
      <c r="M369" s="24"/>
    </row>
    <row r="370" customFormat="false" ht="15" hidden="false" customHeight="false" outlineLevel="0" collapsed="false">
      <c r="B370" s="24"/>
      <c r="M370" s="24"/>
    </row>
    <row r="371" customFormat="false" ht="15" hidden="false" customHeight="false" outlineLevel="0" collapsed="false">
      <c r="B371" s="24"/>
      <c r="M371" s="24"/>
    </row>
    <row r="372" customFormat="false" ht="15" hidden="false" customHeight="false" outlineLevel="0" collapsed="false">
      <c r="B372" s="24"/>
      <c r="M372" s="24"/>
    </row>
    <row r="373" customFormat="false" ht="15" hidden="false" customHeight="false" outlineLevel="0" collapsed="false">
      <c r="B373" s="24"/>
      <c r="M373" s="24"/>
    </row>
    <row r="374" customFormat="false" ht="15" hidden="false" customHeight="false" outlineLevel="0" collapsed="false">
      <c r="B374" s="24"/>
      <c r="M374" s="24"/>
    </row>
    <row r="375" customFormat="false" ht="15" hidden="false" customHeight="false" outlineLevel="0" collapsed="false">
      <c r="B375" s="24"/>
      <c r="M375" s="24"/>
    </row>
    <row r="376" customFormat="false" ht="15" hidden="false" customHeight="false" outlineLevel="0" collapsed="false">
      <c r="B376" s="24"/>
      <c r="M376" s="24"/>
    </row>
    <row r="377" customFormat="false" ht="15" hidden="false" customHeight="false" outlineLevel="0" collapsed="false">
      <c r="B377" s="24"/>
      <c r="M377" s="24"/>
    </row>
    <row r="378" customFormat="false" ht="15" hidden="false" customHeight="false" outlineLevel="0" collapsed="false">
      <c r="B378" s="24"/>
      <c r="M378" s="24"/>
    </row>
    <row r="379" customFormat="false" ht="15" hidden="false" customHeight="false" outlineLevel="0" collapsed="false">
      <c r="B379" s="24"/>
      <c r="M379" s="24"/>
    </row>
    <row r="380" customFormat="false" ht="15" hidden="false" customHeight="false" outlineLevel="0" collapsed="false">
      <c r="B380" s="24"/>
      <c r="M380" s="24"/>
    </row>
    <row r="381" customFormat="false" ht="15" hidden="false" customHeight="false" outlineLevel="0" collapsed="false">
      <c r="B381" s="24"/>
      <c r="M381" s="24"/>
    </row>
    <row r="382" customFormat="false" ht="15" hidden="false" customHeight="false" outlineLevel="0" collapsed="false">
      <c r="B382" s="24"/>
      <c r="M382" s="24"/>
    </row>
    <row r="383" customFormat="false" ht="15" hidden="false" customHeight="false" outlineLevel="0" collapsed="false">
      <c r="B383" s="24"/>
      <c r="M383" s="24"/>
    </row>
    <row r="384" customFormat="false" ht="15" hidden="false" customHeight="false" outlineLevel="0" collapsed="false">
      <c r="B384" s="24"/>
      <c r="M384" s="24"/>
    </row>
    <row r="385" customFormat="false" ht="15" hidden="false" customHeight="false" outlineLevel="0" collapsed="false">
      <c r="B385" s="24"/>
      <c r="M385" s="24"/>
    </row>
    <row r="386" customFormat="false" ht="15" hidden="false" customHeight="false" outlineLevel="0" collapsed="false">
      <c r="B386" s="24"/>
      <c r="M386" s="24"/>
    </row>
    <row r="387" customFormat="false" ht="15" hidden="false" customHeight="false" outlineLevel="0" collapsed="false">
      <c r="B387" s="24"/>
      <c r="M387" s="24"/>
    </row>
    <row r="388" customFormat="false" ht="15" hidden="false" customHeight="false" outlineLevel="0" collapsed="false">
      <c r="B388" s="24"/>
      <c r="M388" s="24"/>
    </row>
    <row r="389" customFormat="false" ht="15" hidden="false" customHeight="false" outlineLevel="0" collapsed="false">
      <c r="B389" s="24"/>
      <c r="M389" s="24"/>
    </row>
    <row r="390" customFormat="false" ht="15" hidden="false" customHeight="false" outlineLevel="0" collapsed="false">
      <c r="B390" s="24"/>
      <c r="M390" s="24"/>
    </row>
    <row r="391" customFormat="false" ht="15" hidden="false" customHeight="false" outlineLevel="0" collapsed="false">
      <c r="B391" s="24"/>
      <c r="M391" s="24"/>
    </row>
    <row r="392" customFormat="false" ht="15" hidden="false" customHeight="false" outlineLevel="0" collapsed="false">
      <c r="B392" s="24"/>
      <c r="M392" s="24"/>
    </row>
    <row r="393" customFormat="false" ht="15" hidden="false" customHeight="false" outlineLevel="0" collapsed="false">
      <c r="B393" s="24"/>
      <c r="M393" s="24"/>
    </row>
    <row r="394" customFormat="false" ht="15" hidden="false" customHeight="false" outlineLevel="0" collapsed="false">
      <c r="B394" s="24"/>
      <c r="M394" s="24"/>
    </row>
    <row r="395" customFormat="false" ht="15" hidden="false" customHeight="false" outlineLevel="0" collapsed="false">
      <c r="B395" s="24"/>
      <c r="M395" s="24"/>
    </row>
    <row r="396" customFormat="false" ht="15" hidden="false" customHeight="false" outlineLevel="0" collapsed="false">
      <c r="B396" s="24"/>
      <c r="M396" s="24"/>
    </row>
    <row r="397" customFormat="false" ht="15" hidden="false" customHeight="false" outlineLevel="0" collapsed="false">
      <c r="B397" s="24"/>
      <c r="M397" s="24"/>
    </row>
    <row r="398" customFormat="false" ht="15" hidden="false" customHeight="false" outlineLevel="0" collapsed="false">
      <c r="B398" s="24"/>
      <c r="M398" s="24"/>
    </row>
    <row r="399" customFormat="false" ht="15" hidden="false" customHeight="false" outlineLevel="0" collapsed="false">
      <c r="B399" s="24"/>
      <c r="M399" s="24"/>
    </row>
    <row r="400" customFormat="false" ht="15" hidden="false" customHeight="false" outlineLevel="0" collapsed="false">
      <c r="B400" s="24"/>
      <c r="M400" s="24"/>
    </row>
    <row r="401" customFormat="false" ht="15" hidden="false" customHeight="false" outlineLevel="0" collapsed="false">
      <c r="B401" s="24"/>
      <c r="M401" s="24"/>
    </row>
    <row r="402" customFormat="false" ht="15" hidden="false" customHeight="false" outlineLevel="0" collapsed="false">
      <c r="B402" s="24"/>
      <c r="M402" s="24"/>
    </row>
    <row r="403" customFormat="false" ht="15" hidden="false" customHeight="false" outlineLevel="0" collapsed="false">
      <c r="B403" s="24"/>
      <c r="M403" s="24"/>
    </row>
    <row r="404" customFormat="false" ht="15" hidden="false" customHeight="false" outlineLevel="0" collapsed="false">
      <c r="B404" s="24"/>
      <c r="M404" s="24"/>
    </row>
    <row r="405" customFormat="false" ht="15" hidden="false" customHeight="false" outlineLevel="0" collapsed="false">
      <c r="B405" s="24"/>
      <c r="M405" s="24"/>
    </row>
    <row r="406" customFormat="false" ht="15" hidden="false" customHeight="false" outlineLevel="0" collapsed="false">
      <c r="B406" s="24"/>
      <c r="M406" s="24"/>
    </row>
    <row r="407" customFormat="false" ht="15" hidden="false" customHeight="false" outlineLevel="0" collapsed="false">
      <c r="B407" s="24"/>
      <c r="M407" s="24"/>
    </row>
    <row r="408" customFormat="false" ht="15" hidden="false" customHeight="false" outlineLevel="0" collapsed="false">
      <c r="B408" s="24"/>
      <c r="M408" s="24"/>
    </row>
    <row r="409" customFormat="false" ht="15" hidden="false" customHeight="false" outlineLevel="0" collapsed="false">
      <c r="B409" s="24"/>
      <c r="M409" s="24"/>
    </row>
    <row r="410" customFormat="false" ht="15" hidden="false" customHeight="false" outlineLevel="0" collapsed="false">
      <c r="B410" s="24"/>
      <c r="M410" s="24"/>
    </row>
    <row r="411" customFormat="false" ht="15" hidden="false" customHeight="false" outlineLevel="0" collapsed="false">
      <c r="B411" s="24"/>
      <c r="M411" s="24"/>
    </row>
    <row r="412" customFormat="false" ht="15" hidden="false" customHeight="false" outlineLevel="0" collapsed="false">
      <c r="B412" s="24"/>
      <c r="M412" s="24"/>
    </row>
    <row r="413" customFormat="false" ht="15" hidden="false" customHeight="false" outlineLevel="0" collapsed="false">
      <c r="B413" s="24"/>
      <c r="M413" s="24"/>
    </row>
    <row r="414" customFormat="false" ht="15" hidden="false" customHeight="false" outlineLevel="0" collapsed="false">
      <c r="B414" s="24"/>
      <c r="M414" s="24"/>
    </row>
    <row r="415" customFormat="false" ht="15" hidden="false" customHeight="false" outlineLevel="0" collapsed="false">
      <c r="B415" s="24"/>
      <c r="M415" s="24"/>
    </row>
    <row r="416" customFormat="false" ht="15" hidden="false" customHeight="false" outlineLevel="0" collapsed="false">
      <c r="B416" s="24"/>
      <c r="M416" s="24"/>
    </row>
    <row r="417" customFormat="false" ht="15" hidden="false" customHeight="false" outlineLevel="0" collapsed="false">
      <c r="B417" s="24"/>
      <c r="M417" s="24"/>
    </row>
    <row r="418" customFormat="false" ht="15" hidden="false" customHeight="false" outlineLevel="0" collapsed="false">
      <c r="B418" s="24"/>
      <c r="M418" s="24"/>
    </row>
    <row r="419" customFormat="false" ht="15" hidden="false" customHeight="false" outlineLevel="0" collapsed="false">
      <c r="B419" s="24"/>
      <c r="M419" s="24"/>
    </row>
    <row r="420" customFormat="false" ht="15" hidden="false" customHeight="false" outlineLevel="0" collapsed="false">
      <c r="B420" s="24"/>
      <c r="M420" s="24"/>
    </row>
    <row r="421" customFormat="false" ht="15" hidden="false" customHeight="false" outlineLevel="0" collapsed="false">
      <c r="B421" s="24"/>
      <c r="M421" s="24"/>
    </row>
    <row r="422" customFormat="false" ht="15" hidden="false" customHeight="false" outlineLevel="0" collapsed="false">
      <c r="B422" s="24"/>
      <c r="M422" s="24"/>
    </row>
    <row r="423" customFormat="false" ht="15" hidden="false" customHeight="false" outlineLevel="0" collapsed="false">
      <c r="B423" s="24"/>
      <c r="M423" s="24"/>
    </row>
    <row r="424" customFormat="false" ht="15" hidden="false" customHeight="false" outlineLevel="0" collapsed="false">
      <c r="B424" s="24"/>
      <c r="M424" s="24"/>
    </row>
    <row r="425" customFormat="false" ht="15" hidden="false" customHeight="false" outlineLevel="0" collapsed="false">
      <c r="B425" s="24"/>
      <c r="M425" s="24"/>
    </row>
    <row r="426" customFormat="false" ht="15" hidden="false" customHeight="false" outlineLevel="0" collapsed="false">
      <c r="B426" s="24"/>
      <c r="M426" s="24"/>
    </row>
    <row r="427" customFormat="false" ht="15" hidden="false" customHeight="false" outlineLevel="0" collapsed="false">
      <c r="B427" s="24"/>
      <c r="M427" s="24"/>
    </row>
    <row r="428" customFormat="false" ht="15" hidden="false" customHeight="false" outlineLevel="0" collapsed="false">
      <c r="B428" s="24"/>
      <c r="M428" s="24"/>
    </row>
    <row r="429" customFormat="false" ht="15" hidden="false" customHeight="false" outlineLevel="0" collapsed="false">
      <c r="B429" s="24"/>
      <c r="M429" s="24"/>
    </row>
    <row r="430" customFormat="false" ht="15" hidden="false" customHeight="false" outlineLevel="0" collapsed="false">
      <c r="B430" s="24"/>
      <c r="M430" s="24"/>
    </row>
    <row r="431" customFormat="false" ht="15" hidden="false" customHeight="false" outlineLevel="0" collapsed="false">
      <c r="B431" s="24"/>
      <c r="M431" s="24"/>
    </row>
    <row r="432" customFormat="false" ht="15" hidden="false" customHeight="false" outlineLevel="0" collapsed="false">
      <c r="B432" s="24"/>
      <c r="M432" s="24"/>
    </row>
    <row r="433" customFormat="false" ht="15" hidden="false" customHeight="false" outlineLevel="0" collapsed="false">
      <c r="B433" s="24"/>
      <c r="M433" s="24"/>
    </row>
    <row r="434" customFormat="false" ht="15" hidden="false" customHeight="false" outlineLevel="0" collapsed="false">
      <c r="B434" s="24"/>
      <c r="M434" s="24"/>
    </row>
    <row r="435" customFormat="false" ht="15" hidden="false" customHeight="false" outlineLevel="0" collapsed="false">
      <c r="B435" s="24"/>
      <c r="M435" s="24"/>
    </row>
    <row r="436" customFormat="false" ht="15" hidden="false" customHeight="false" outlineLevel="0" collapsed="false">
      <c r="B436" s="24"/>
      <c r="M436" s="24"/>
    </row>
    <row r="437" customFormat="false" ht="15" hidden="false" customHeight="false" outlineLevel="0" collapsed="false">
      <c r="B437" s="24"/>
      <c r="M437" s="24"/>
    </row>
    <row r="438" customFormat="false" ht="15" hidden="false" customHeight="false" outlineLevel="0" collapsed="false">
      <c r="B438" s="24"/>
      <c r="M438" s="24"/>
    </row>
    <row r="439" customFormat="false" ht="15" hidden="false" customHeight="false" outlineLevel="0" collapsed="false">
      <c r="B439" s="24"/>
      <c r="M439" s="24"/>
    </row>
    <row r="440" customFormat="false" ht="15" hidden="false" customHeight="false" outlineLevel="0" collapsed="false">
      <c r="B440" s="24"/>
      <c r="M440" s="24"/>
    </row>
    <row r="441" customFormat="false" ht="15" hidden="false" customHeight="false" outlineLevel="0" collapsed="false">
      <c r="B441" s="24"/>
      <c r="M441" s="24"/>
    </row>
    <row r="442" customFormat="false" ht="15" hidden="false" customHeight="false" outlineLevel="0" collapsed="false">
      <c r="B442" s="24"/>
      <c r="M442" s="24"/>
    </row>
    <row r="443" customFormat="false" ht="15" hidden="false" customHeight="false" outlineLevel="0" collapsed="false">
      <c r="B443" s="24"/>
      <c r="M443" s="24"/>
    </row>
    <row r="444" customFormat="false" ht="15" hidden="false" customHeight="false" outlineLevel="0" collapsed="false">
      <c r="B444" s="24"/>
      <c r="M444" s="24"/>
    </row>
    <row r="445" customFormat="false" ht="15" hidden="false" customHeight="false" outlineLevel="0" collapsed="false">
      <c r="B445" s="24"/>
      <c r="M445" s="24"/>
    </row>
    <row r="446" customFormat="false" ht="15" hidden="false" customHeight="false" outlineLevel="0" collapsed="false">
      <c r="B446" s="24"/>
      <c r="M446" s="24"/>
    </row>
    <row r="447" customFormat="false" ht="15" hidden="false" customHeight="false" outlineLevel="0" collapsed="false">
      <c r="B447" s="24"/>
      <c r="M447" s="24"/>
    </row>
    <row r="448" customFormat="false" ht="15" hidden="false" customHeight="false" outlineLevel="0" collapsed="false">
      <c r="B448" s="24"/>
      <c r="M448" s="24"/>
    </row>
    <row r="449" customFormat="false" ht="15" hidden="false" customHeight="false" outlineLevel="0" collapsed="false">
      <c r="B449" s="24"/>
      <c r="M449" s="24"/>
    </row>
    <row r="450" customFormat="false" ht="15" hidden="false" customHeight="false" outlineLevel="0" collapsed="false">
      <c r="B450" s="24"/>
      <c r="M450" s="24"/>
    </row>
    <row r="451" customFormat="false" ht="15" hidden="false" customHeight="false" outlineLevel="0" collapsed="false">
      <c r="B451" s="24"/>
      <c r="M451" s="24"/>
    </row>
    <row r="452" customFormat="false" ht="15" hidden="false" customHeight="false" outlineLevel="0" collapsed="false">
      <c r="B452" s="24"/>
      <c r="M452" s="24"/>
    </row>
    <row r="453" customFormat="false" ht="15" hidden="false" customHeight="false" outlineLevel="0" collapsed="false">
      <c r="B453" s="24"/>
      <c r="M453" s="24"/>
    </row>
    <row r="454" customFormat="false" ht="15" hidden="false" customHeight="false" outlineLevel="0" collapsed="false">
      <c r="B454" s="24"/>
      <c r="M454" s="24"/>
    </row>
    <row r="455" customFormat="false" ht="15" hidden="false" customHeight="false" outlineLevel="0" collapsed="false">
      <c r="B455" s="24"/>
      <c r="M455" s="24"/>
    </row>
    <row r="456" customFormat="false" ht="15" hidden="false" customHeight="false" outlineLevel="0" collapsed="false">
      <c r="B456" s="24"/>
      <c r="M456" s="24"/>
    </row>
    <row r="457" customFormat="false" ht="15" hidden="false" customHeight="false" outlineLevel="0" collapsed="false">
      <c r="B457" s="24"/>
      <c r="M457" s="24"/>
    </row>
    <row r="458" customFormat="false" ht="15" hidden="false" customHeight="false" outlineLevel="0" collapsed="false">
      <c r="B458" s="24"/>
      <c r="M458" s="24"/>
    </row>
    <row r="459" customFormat="false" ht="15" hidden="false" customHeight="false" outlineLevel="0" collapsed="false">
      <c r="B459" s="24"/>
      <c r="M459" s="24"/>
    </row>
    <row r="460" customFormat="false" ht="15" hidden="false" customHeight="false" outlineLevel="0" collapsed="false">
      <c r="B460" s="24"/>
      <c r="M460" s="24"/>
    </row>
    <row r="461" customFormat="false" ht="15" hidden="false" customHeight="false" outlineLevel="0" collapsed="false">
      <c r="B461" s="24"/>
      <c r="M461" s="24"/>
    </row>
    <row r="462" customFormat="false" ht="15" hidden="false" customHeight="false" outlineLevel="0" collapsed="false">
      <c r="B462" s="24"/>
      <c r="M462" s="24"/>
    </row>
    <row r="463" customFormat="false" ht="15" hidden="false" customHeight="false" outlineLevel="0" collapsed="false">
      <c r="B463" s="24"/>
      <c r="M463" s="24"/>
    </row>
    <row r="464" customFormat="false" ht="15" hidden="false" customHeight="false" outlineLevel="0" collapsed="false">
      <c r="B464" s="24"/>
      <c r="M464" s="24"/>
    </row>
    <row r="465" customFormat="false" ht="15" hidden="false" customHeight="false" outlineLevel="0" collapsed="false">
      <c r="B465" s="24"/>
      <c r="M465" s="24"/>
    </row>
    <row r="466" customFormat="false" ht="15" hidden="false" customHeight="false" outlineLevel="0" collapsed="false">
      <c r="B466" s="24"/>
      <c r="M466" s="24"/>
    </row>
    <row r="467" customFormat="false" ht="15" hidden="false" customHeight="false" outlineLevel="0" collapsed="false">
      <c r="B467" s="24"/>
      <c r="M467" s="24"/>
    </row>
    <row r="468" customFormat="false" ht="15" hidden="false" customHeight="false" outlineLevel="0" collapsed="false">
      <c r="B468" s="24"/>
      <c r="M468" s="24"/>
    </row>
    <row r="469" customFormat="false" ht="15" hidden="false" customHeight="false" outlineLevel="0" collapsed="false">
      <c r="B469" s="24"/>
      <c r="M469" s="24"/>
    </row>
    <row r="470" customFormat="false" ht="15" hidden="false" customHeight="false" outlineLevel="0" collapsed="false">
      <c r="B470" s="24"/>
      <c r="M470" s="24"/>
    </row>
    <row r="471" customFormat="false" ht="15" hidden="false" customHeight="false" outlineLevel="0" collapsed="false">
      <c r="B471" s="24"/>
      <c r="M471" s="24"/>
    </row>
    <row r="472" customFormat="false" ht="15" hidden="false" customHeight="false" outlineLevel="0" collapsed="false">
      <c r="B472" s="24"/>
      <c r="M472" s="24"/>
    </row>
    <row r="473" customFormat="false" ht="15" hidden="false" customHeight="false" outlineLevel="0" collapsed="false">
      <c r="B473" s="24"/>
      <c r="M473" s="24"/>
    </row>
    <row r="474" customFormat="false" ht="15" hidden="false" customHeight="false" outlineLevel="0" collapsed="false">
      <c r="B474" s="24"/>
      <c r="M474" s="24"/>
    </row>
    <row r="475" customFormat="false" ht="15" hidden="false" customHeight="false" outlineLevel="0" collapsed="false">
      <c r="B475" s="24"/>
      <c r="M475" s="24"/>
    </row>
    <row r="476" customFormat="false" ht="15" hidden="false" customHeight="false" outlineLevel="0" collapsed="false">
      <c r="B476" s="24"/>
      <c r="M476" s="24"/>
    </row>
    <row r="477" customFormat="false" ht="15" hidden="false" customHeight="false" outlineLevel="0" collapsed="false">
      <c r="B477" s="24"/>
      <c r="M477" s="24"/>
    </row>
    <row r="478" customFormat="false" ht="15" hidden="false" customHeight="false" outlineLevel="0" collapsed="false">
      <c r="B478" s="24"/>
      <c r="M478" s="24"/>
    </row>
    <row r="479" customFormat="false" ht="15" hidden="false" customHeight="false" outlineLevel="0" collapsed="false">
      <c r="B479" s="24"/>
      <c r="M479" s="24"/>
    </row>
    <row r="480" customFormat="false" ht="15" hidden="false" customHeight="false" outlineLevel="0" collapsed="false">
      <c r="B480" s="24"/>
      <c r="M480" s="24"/>
    </row>
    <row r="481" customFormat="false" ht="15" hidden="false" customHeight="false" outlineLevel="0" collapsed="false">
      <c r="B481" s="24"/>
      <c r="M481" s="24"/>
    </row>
    <row r="482" customFormat="false" ht="15" hidden="false" customHeight="false" outlineLevel="0" collapsed="false">
      <c r="B482" s="24"/>
      <c r="M482" s="24"/>
    </row>
    <row r="483" customFormat="false" ht="15" hidden="false" customHeight="false" outlineLevel="0" collapsed="false">
      <c r="B483" s="24"/>
      <c r="M483" s="24"/>
    </row>
    <row r="484" customFormat="false" ht="15" hidden="false" customHeight="false" outlineLevel="0" collapsed="false">
      <c r="B484" s="24"/>
      <c r="M484" s="24"/>
    </row>
    <row r="485" customFormat="false" ht="15" hidden="false" customHeight="false" outlineLevel="0" collapsed="false">
      <c r="B485" s="24"/>
      <c r="M485" s="24"/>
    </row>
    <row r="486" customFormat="false" ht="15" hidden="false" customHeight="false" outlineLevel="0" collapsed="false">
      <c r="B486" s="24"/>
      <c r="M486" s="24"/>
    </row>
    <row r="487" customFormat="false" ht="15" hidden="false" customHeight="false" outlineLevel="0" collapsed="false">
      <c r="B487" s="24"/>
      <c r="M487" s="24"/>
    </row>
    <row r="488" customFormat="false" ht="15" hidden="false" customHeight="false" outlineLevel="0" collapsed="false">
      <c r="B488" s="24"/>
      <c r="M488" s="24"/>
    </row>
    <row r="489" customFormat="false" ht="15" hidden="false" customHeight="false" outlineLevel="0" collapsed="false">
      <c r="B489" s="24"/>
      <c r="M489" s="24"/>
    </row>
    <row r="490" customFormat="false" ht="15" hidden="false" customHeight="false" outlineLevel="0" collapsed="false">
      <c r="B490" s="24"/>
      <c r="M490" s="24"/>
    </row>
    <row r="491" customFormat="false" ht="15" hidden="false" customHeight="false" outlineLevel="0" collapsed="false">
      <c r="B491" s="24"/>
      <c r="M491" s="24"/>
    </row>
    <row r="492" customFormat="false" ht="15" hidden="false" customHeight="false" outlineLevel="0" collapsed="false">
      <c r="B492" s="24"/>
      <c r="M492" s="24"/>
    </row>
    <row r="493" customFormat="false" ht="15" hidden="false" customHeight="false" outlineLevel="0" collapsed="false">
      <c r="B493" s="24"/>
      <c r="M493" s="24"/>
    </row>
    <row r="494" customFormat="false" ht="15" hidden="false" customHeight="false" outlineLevel="0" collapsed="false">
      <c r="B494" s="24"/>
      <c r="M494" s="24"/>
    </row>
    <row r="495" customFormat="false" ht="15" hidden="false" customHeight="false" outlineLevel="0" collapsed="false">
      <c r="B495" s="24"/>
      <c r="M495" s="24"/>
    </row>
    <row r="496" customFormat="false" ht="15" hidden="false" customHeight="false" outlineLevel="0" collapsed="false">
      <c r="B496" s="24"/>
      <c r="M496" s="24"/>
    </row>
    <row r="497" customFormat="false" ht="15" hidden="false" customHeight="false" outlineLevel="0" collapsed="false">
      <c r="B497" s="24"/>
      <c r="M497" s="24"/>
    </row>
    <row r="498" customFormat="false" ht="15" hidden="false" customHeight="false" outlineLevel="0" collapsed="false">
      <c r="B498" s="24"/>
      <c r="M498" s="24"/>
    </row>
    <row r="499" customFormat="false" ht="15" hidden="false" customHeight="false" outlineLevel="0" collapsed="false">
      <c r="B499" s="24"/>
      <c r="M499" s="24"/>
    </row>
    <row r="500" customFormat="false" ht="15" hidden="false" customHeight="false" outlineLevel="0" collapsed="false">
      <c r="B500" s="24"/>
      <c r="M500" s="24"/>
    </row>
    <row r="501" customFormat="false" ht="15" hidden="false" customHeight="false" outlineLevel="0" collapsed="false">
      <c r="B501" s="24"/>
      <c r="M501" s="24"/>
    </row>
    <row r="502" customFormat="false" ht="15" hidden="false" customHeight="false" outlineLevel="0" collapsed="false">
      <c r="B502" s="24"/>
      <c r="M502" s="24"/>
    </row>
    <row r="503" customFormat="false" ht="15" hidden="false" customHeight="false" outlineLevel="0" collapsed="false">
      <c r="B503" s="24"/>
      <c r="M503" s="24"/>
    </row>
    <row r="504" customFormat="false" ht="15" hidden="false" customHeight="false" outlineLevel="0" collapsed="false">
      <c r="B504" s="24"/>
      <c r="M504" s="24"/>
    </row>
    <row r="505" customFormat="false" ht="15" hidden="false" customHeight="false" outlineLevel="0" collapsed="false">
      <c r="B505" s="24"/>
      <c r="M505" s="24"/>
    </row>
    <row r="506" customFormat="false" ht="15" hidden="false" customHeight="false" outlineLevel="0" collapsed="false">
      <c r="B506" s="24"/>
      <c r="M506" s="24"/>
    </row>
    <row r="507" customFormat="false" ht="15" hidden="false" customHeight="false" outlineLevel="0" collapsed="false">
      <c r="B507" s="24"/>
      <c r="M507" s="24"/>
    </row>
    <row r="508" customFormat="false" ht="15" hidden="false" customHeight="false" outlineLevel="0" collapsed="false">
      <c r="B508" s="24"/>
      <c r="M508" s="24"/>
    </row>
    <row r="509" customFormat="false" ht="15" hidden="false" customHeight="false" outlineLevel="0" collapsed="false">
      <c r="B509" s="24"/>
      <c r="M509" s="24"/>
    </row>
    <row r="510" customFormat="false" ht="15" hidden="false" customHeight="false" outlineLevel="0" collapsed="false">
      <c r="B510" s="24"/>
      <c r="M510" s="24"/>
    </row>
    <row r="511" customFormat="false" ht="15" hidden="false" customHeight="false" outlineLevel="0" collapsed="false">
      <c r="B511" s="24"/>
      <c r="M511" s="24"/>
    </row>
    <row r="512" customFormat="false" ht="15" hidden="false" customHeight="false" outlineLevel="0" collapsed="false">
      <c r="B512" s="24"/>
      <c r="M512" s="24"/>
    </row>
    <row r="513" customFormat="false" ht="15" hidden="false" customHeight="false" outlineLevel="0" collapsed="false">
      <c r="B513" s="24"/>
      <c r="M513" s="24"/>
    </row>
    <row r="514" customFormat="false" ht="15" hidden="false" customHeight="false" outlineLevel="0" collapsed="false">
      <c r="B514" s="24"/>
      <c r="M514" s="24"/>
    </row>
    <row r="515" customFormat="false" ht="15" hidden="false" customHeight="false" outlineLevel="0" collapsed="false">
      <c r="B515" s="24"/>
      <c r="M515" s="24"/>
    </row>
    <row r="516" customFormat="false" ht="15" hidden="false" customHeight="false" outlineLevel="0" collapsed="false">
      <c r="B516" s="24"/>
      <c r="M516" s="24"/>
    </row>
    <row r="517" customFormat="false" ht="15" hidden="false" customHeight="false" outlineLevel="0" collapsed="false">
      <c r="B517" s="24"/>
      <c r="M517" s="24"/>
    </row>
    <row r="518" customFormat="false" ht="15" hidden="false" customHeight="false" outlineLevel="0" collapsed="false">
      <c r="B518" s="24"/>
      <c r="M518" s="24"/>
    </row>
    <row r="519" customFormat="false" ht="15" hidden="false" customHeight="false" outlineLevel="0" collapsed="false">
      <c r="B519" s="24"/>
      <c r="M519" s="24"/>
    </row>
    <row r="520" customFormat="false" ht="15" hidden="false" customHeight="false" outlineLevel="0" collapsed="false">
      <c r="B520" s="24"/>
      <c r="M520" s="24"/>
    </row>
    <row r="521" customFormat="false" ht="15" hidden="false" customHeight="false" outlineLevel="0" collapsed="false">
      <c r="B521" s="24"/>
      <c r="M521" s="24"/>
    </row>
    <row r="522" customFormat="false" ht="15" hidden="false" customHeight="false" outlineLevel="0" collapsed="false">
      <c r="B522" s="24"/>
      <c r="M522" s="24"/>
    </row>
    <row r="523" customFormat="false" ht="15" hidden="false" customHeight="false" outlineLevel="0" collapsed="false">
      <c r="B523" s="24"/>
      <c r="M523" s="24"/>
    </row>
    <row r="524" customFormat="false" ht="15" hidden="false" customHeight="false" outlineLevel="0" collapsed="false">
      <c r="B524" s="24"/>
      <c r="M524" s="24"/>
    </row>
    <row r="525" customFormat="false" ht="15" hidden="false" customHeight="false" outlineLevel="0" collapsed="false">
      <c r="B525" s="24"/>
      <c r="M525" s="24"/>
    </row>
    <row r="526" customFormat="false" ht="15" hidden="false" customHeight="false" outlineLevel="0" collapsed="false">
      <c r="B526" s="24"/>
      <c r="M526" s="24"/>
    </row>
    <row r="527" customFormat="false" ht="15" hidden="false" customHeight="false" outlineLevel="0" collapsed="false">
      <c r="B527" s="24"/>
      <c r="M527" s="24"/>
    </row>
    <row r="528" customFormat="false" ht="15" hidden="false" customHeight="false" outlineLevel="0" collapsed="false">
      <c r="B528" s="24"/>
      <c r="M528" s="24"/>
    </row>
    <row r="529" customFormat="false" ht="15" hidden="false" customHeight="false" outlineLevel="0" collapsed="false">
      <c r="B529" s="24"/>
      <c r="M529" s="24"/>
    </row>
    <row r="530" customFormat="false" ht="15" hidden="false" customHeight="false" outlineLevel="0" collapsed="false">
      <c r="B530" s="24"/>
      <c r="M530" s="24"/>
    </row>
    <row r="531" customFormat="false" ht="15" hidden="false" customHeight="false" outlineLevel="0" collapsed="false">
      <c r="B531" s="24"/>
      <c r="M531" s="24"/>
    </row>
    <row r="532" customFormat="false" ht="15" hidden="false" customHeight="false" outlineLevel="0" collapsed="false">
      <c r="B532" s="24"/>
      <c r="M532" s="24"/>
    </row>
    <row r="533" customFormat="false" ht="15" hidden="false" customHeight="false" outlineLevel="0" collapsed="false">
      <c r="B533" s="24"/>
      <c r="M533" s="24"/>
    </row>
    <row r="534" customFormat="false" ht="15" hidden="false" customHeight="false" outlineLevel="0" collapsed="false">
      <c r="B534" s="24"/>
      <c r="M534" s="24"/>
    </row>
    <row r="535" customFormat="false" ht="15" hidden="false" customHeight="false" outlineLevel="0" collapsed="false">
      <c r="B535" s="24"/>
      <c r="M535" s="24"/>
    </row>
    <row r="536" customFormat="false" ht="15" hidden="false" customHeight="false" outlineLevel="0" collapsed="false">
      <c r="B536" s="24"/>
      <c r="M536" s="24"/>
    </row>
    <row r="537" customFormat="false" ht="15" hidden="false" customHeight="false" outlineLevel="0" collapsed="false">
      <c r="B537" s="24"/>
      <c r="M537" s="24"/>
    </row>
    <row r="538" customFormat="false" ht="15" hidden="false" customHeight="false" outlineLevel="0" collapsed="false">
      <c r="B538" s="24"/>
      <c r="M538" s="24"/>
    </row>
    <row r="539" customFormat="false" ht="15" hidden="false" customHeight="false" outlineLevel="0" collapsed="false">
      <c r="B539" s="24"/>
      <c r="M539" s="24"/>
    </row>
    <row r="540" customFormat="false" ht="15" hidden="false" customHeight="false" outlineLevel="0" collapsed="false">
      <c r="B540" s="24"/>
      <c r="M540" s="24"/>
    </row>
    <row r="541" customFormat="false" ht="15" hidden="false" customHeight="false" outlineLevel="0" collapsed="false">
      <c r="B541" s="24"/>
      <c r="M541" s="24"/>
    </row>
    <row r="542" customFormat="false" ht="15" hidden="false" customHeight="false" outlineLevel="0" collapsed="false">
      <c r="B542" s="24"/>
      <c r="M542" s="24"/>
    </row>
    <row r="543" customFormat="false" ht="15" hidden="false" customHeight="false" outlineLevel="0" collapsed="false">
      <c r="B543" s="24"/>
      <c r="M543" s="24"/>
    </row>
    <row r="544" customFormat="false" ht="15" hidden="false" customHeight="false" outlineLevel="0" collapsed="false">
      <c r="B544" s="24"/>
      <c r="M544" s="24"/>
    </row>
    <row r="545" customFormat="false" ht="15" hidden="false" customHeight="false" outlineLevel="0" collapsed="false">
      <c r="B545" s="24"/>
      <c r="M545" s="24"/>
    </row>
    <row r="546" customFormat="false" ht="15" hidden="false" customHeight="false" outlineLevel="0" collapsed="false">
      <c r="B546" s="24"/>
      <c r="M546" s="24"/>
    </row>
    <row r="547" customFormat="false" ht="15" hidden="false" customHeight="false" outlineLevel="0" collapsed="false">
      <c r="B547" s="24"/>
      <c r="M547" s="24"/>
    </row>
    <row r="548" customFormat="false" ht="15" hidden="false" customHeight="false" outlineLevel="0" collapsed="false">
      <c r="B548" s="24"/>
      <c r="M548" s="24"/>
    </row>
    <row r="549" customFormat="false" ht="15" hidden="false" customHeight="false" outlineLevel="0" collapsed="false">
      <c r="B549" s="24"/>
      <c r="M549" s="24"/>
    </row>
    <row r="550" customFormat="false" ht="15" hidden="false" customHeight="false" outlineLevel="0" collapsed="false">
      <c r="B550" s="24"/>
      <c r="M550" s="24"/>
    </row>
    <row r="551" customFormat="false" ht="15" hidden="false" customHeight="false" outlineLevel="0" collapsed="false">
      <c r="B551" s="24"/>
      <c r="M551" s="24"/>
    </row>
    <row r="552" customFormat="false" ht="15" hidden="false" customHeight="false" outlineLevel="0" collapsed="false">
      <c r="B552" s="24"/>
      <c r="M552" s="24"/>
    </row>
    <row r="553" customFormat="false" ht="15" hidden="false" customHeight="false" outlineLevel="0" collapsed="false">
      <c r="B553" s="24"/>
      <c r="M553" s="24"/>
    </row>
    <row r="554" customFormat="false" ht="15" hidden="false" customHeight="false" outlineLevel="0" collapsed="false">
      <c r="B554" s="24"/>
      <c r="M554" s="24"/>
    </row>
    <row r="555" customFormat="false" ht="15" hidden="false" customHeight="false" outlineLevel="0" collapsed="false">
      <c r="B555" s="24"/>
      <c r="M555" s="24"/>
    </row>
    <row r="556" customFormat="false" ht="15" hidden="false" customHeight="false" outlineLevel="0" collapsed="false">
      <c r="B556" s="24"/>
      <c r="M556" s="24"/>
    </row>
    <row r="557" customFormat="false" ht="15" hidden="false" customHeight="false" outlineLevel="0" collapsed="false">
      <c r="B557" s="24"/>
      <c r="M557" s="24"/>
    </row>
    <row r="558" customFormat="false" ht="15" hidden="false" customHeight="false" outlineLevel="0" collapsed="false">
      <c r="B558" s="24"/>
      <c r="M558" s="24"/>
    </row>
    <row r="559" customFormat="false" ht="15" hidden="false" customHeight="false" outlineLevel="0" collapsed="false">
      <c r="B559" s="24"/>
      <c r="M559" s="24"/>
    </row>
    <row r="560" customFormat="false" ht="15" hidden="false" customHeight="false" outlineLevel="0" collapsed="false">
      <c r="B560" s="24"/>
      <c r="M560" s="24"/>
    </row>
    <row r="561" customFormat="false" ht="15" hidden="false" customHeight="false" outlineLevel="0" collapsed="false">
      <c r="B561" s="24"/>
      <c r="M561" s="24"/>
    </row>
    <row r="562" customFormat="false" ht="15" hidden="false" customHeight="false" outlineLevel="0" collapsed="false">
      <c r="B562" s="24"/>
      <c r="M562" s="24"/>
    </row>
    <row r="563" customFormat="false" ht="15" hidden="false" customHeight="false" outlineLevel="0" collapsed="false">
      <c r="B563" s="24"/>
      <c r="M563" s="24"/>
    </row>
    <row r="564" customFormat="false" ht="15" hidden="false" customHeight="false" outlineLevel="0" collapsed="false">
      <c r="B564" s="24"/>
      <c r="M564" s="24"/>
    </row>
    <row r="565" customFormat="false" ht="15" hidden="false" customHeight="false" outlineLevel="0" collapsed="false">
      <c r="B565" s="24"/>
      <c r="M565" s="24"/>
    </row>
    <row r="566" customFormat="false" ht="15" hidden="false" customHeight="false" outlineLevel="0" collapsed="false">
      <c r="B566" s="24"/>
      <c r="M566" s="24"/>
    </row>
    <row r="567" customFormat="false" ht="15" hidden="false" customHeight="false" outlineLevel="0" collapsed="false">
      <c r="B567" s="24"/>
      <c r="M567" s="24"/>
    </row>
    <row r="568" customFormat="false" ht="15" hidden="false" customHeight="false" outlineLevel="0" collapsed="false">
      <c r="B568" s="24"/>
      <c r="M568" s="24"/>
    </row>
    <row r="569" customFormat="false" ht="15" hidden="false" customHeight="false" outlineLevel="0" collapsed="false">
      <c r="B569" s="24"/>
      <c r="M569" s="24"/>
    </row>
    <row r="570" customFormat="false" ht="15" hidden="false" customHeight="false" outlineLevel="0" collapsed="false">
      <c r="B570" s="24"/>
      <c r="M570" s="24"/>
    </row>
    <row r="571" customFormat="false" ht="15" hidden="false" customHeight="false" outlineLevel="0" collapsed="false">
      <c r="B571" s="24"/>
      <c r="M571" s="24"/>
    </row>
    <row r="572" customFormat="false" ht="15" hidden="false" customHeight="false" outlineLevel="0" collapsed="false">
      <c r="B572" s="24"/>
      <c r="M572" s="24"/>
    </row>
    <row r="573" customFormat="false" ht="15" hidden="false" customHeight="false" outlineLevel="0" collapsed="false">
      <c r="B573" s="24"/>
      <c r="M573" s="24"/>
    </row>
    <row r="574" customFormat="false" ht="15" hidden="false" customHeight="false" outlineLevel="0" collapsed="false">
      <c r="B574" s="24"/>
      <c r="M574" s="24"/>
    </row>
    <row r="575" customFormat="false" ht="15" hidden="false" customHeight="false" outlineLevel="0" collapsed="false">
      <c r="B575" s="24"/>
      <c r="M575" s="24"/>
    </row>
    <row r="576" customFormat="false" ht="15" hidden="false" customHeight="false" outlineLevel="0" collapsed="false">
      <c r="B576" s="24"/>
      <c r="M576" s="24"/>
    </row>
    <row r="577" customFormat="false" ht="15" hidden="false" customHeight="false" outlineLevel="0" collapsed="false">
      <c r="B577" s="24"/>
      <c r="M577" s="24"/>
    </row>
    <row r="578" customFormat="false" ht="15" hidden="false" customHeight="false" outlineLevel="0" collapsed="false">
      <c r="B578" s="24"/>
      <c r="M578" s="24"/>
    </row>
    <row r="579" customFormat="false" ht="15" hidden="false" customHeight="false" outlineLevel="0" collapsed="false">
      <c r="B579" s="24"/>
      <c r="M579" s="24"/>
    </row>
    <row r="580" customFormat="false" ht="15" hidden="false" customHeight="false" outlineLevel="0" collapsed="false">
      <c r="B580" s="24"/>
      <c r="M580" s="24"/>
    </row>
    <row r="581" customFormat="false" ht="15" hidden="false" customHeight="false" outlineLevel="0" collapsed="false">
      <c r="B581" s="24"/>
      <c r="M581" s="24"/>
    </row>
    <row r="582" customFormat="false" ht="15" hidden="false" customHeight="false" outlineLevel="0" collapsed="false">
      <c r="B582" s="24"/>
      <c r="M582" s="24"/>
    </row>
    <row r="583" customFormat="false" ht="15" hidden="false" customHeight="false" outlineLevel="0" collapsed="false">
      <c r="B583" s="24"/>
      <c r="M583" s="24"/>
    </row>
    <row r="584" customFormat="false" ht="15" hidden="false" customHeight="false" outlineLevel="0" collapsed="false">
      <c r="B584" s="24"/>
      <c r="M584" s="24"/>
    </row>
    <row r="585" customFormat="false" ht="15" hidden="false" customHeight="false" outlineLevel="0" collapsed="false">
      <c r="B585" s="24"/>
      <c r="M585" s="24"/>
    </row>
    <row r="586" customFormat="false" ht="15" hidden="false" customHeight="false" outlineLevel="0" collapsed="false">
      <c r="B586" s="24"/>
      <c r="M586" s="24"/>
    </row>
    <row r="587" customFormat="false" ht="15" hidden="false" customHeight="false" outlineLevel="0" collapsed="false">
      <c r="B587" s="24"/>
      <c r="M587" s="24"/>
    </row>
    <row r="588" customFormat="false" ht="15" hidden="false" customHeight="false" outlineLevel="0" collapsed="false">
      <c r="B588" s="24"/>
      <c r="M588" s="24"/>
    </row>
    <row r="589" customFormat="false" ht="15" hidden="false" customHeight="false" outlineLevel="0" collapsed="false">
      <c r="B589" s="24"/>
      <c r="M589" s="24"/>
    </row>
    <row r="590" customFormat="false" ht="15" hidden="false" customHeight="false" outlineLevel="0" collapsed="false">
      <c r="B590" s="24"/>
      <c r="M590" s="24"/>
    </row>
    <row r="591" customFormat="false" ht="15" hidden="false" customHeight="false" outlineLevel="0" collapsed="false">
      <c r="B591" s="24"/>
      <c r="M591" s="24"/>
    </row>
    <row r="592" customFormat="false" ht="15" hidden="false" customHeight="false" outlineLevel="0" collapsed="false">
      <c r="B592" s="24"/>
      <c r="M592" s="24"/>
    </row>
    <row r="593" customFormat="false" ht="15" hidden="false" customHeight="false" outlineLevel="0" collapsed="false">
      <c r="B593" s="24"/>
      <c r="M593" s="24"/>
    </row>
    <row r="594" customFormat="false" ht="15" hidden="false" customHeight="false" outlineLevel="0" collapsed="false">
      <c r="B594" s="24"/>
      <c r="M594" s="24"/>
    </row>
    <row r="595" customFormat="false" ht="15" hidden="false" customHeight="false" outlineLevel="0" collapsed="false">
      <c r="B595" s="24"/>
      <c r="M595" s="24"/>
    </row>
    <row r="596" customFormat="false" ht="15" hidden="false" customHeight="false" outlineLevel="0" collapsed="false">
      <c r="B596" s="24"/>
      <c r="M596" s="24"/>
    </row>
    <row r="597" customFormat="false" ht="15" hidden="false" customHeight="false" outlineLevel="0" collapsed="false">
      <c r="B597" s="24"/>
      <c r="M597" s="24"/>
    </row>
    <row r="598" customFormat="false" ht="15" hidden="false" customHeight="false" outlineLevel="0" collapsed="false">
      <c r="B598" s="24"/>
      <c r="M598" s="24"/>
    </row>
    <row r="599" customFormat="false" ht="15" hidden="false" customHeight="false" outlineLevel="0" collapsed="false">
      <c r="B599" s="24"/>
      <c r="M599" s="24"/>
    </row>
    <row r="600" customFormat="false" ht="15" hidden="false" customHeight="false" outlineLevel="0" collapsed="false">
      <c r="B600" s="24"/>
      <c r="M600" s="24"/>
    </row>
    <row r="601" customFormat="false" ht="15" hidden="false" customHeight="false" outlineLevel="0" collapsed="false">
      <c r="B601" s="24"/>
      <c r="M601" s="24"/>
    </row>
    <row r="602" customFormat="false" ht="15" hidden="false" customHeight="false" outlineLevel="0" collapsed="false">
      <c r="B602" s="24"/>
      <c r="M602" s="24"/>
    </row>
    <row r="603" customFormat="false" ht="15" hidden="false" customHeight="false" outlineLevel="0" collapsed="false">
      <c r="B603" s="24"/>
      <c r="M603" s="24"/>
    </row>
    <row r="604" customFormat="false" ht="15" hidden="false" customHeight="false" outlineLevel="0" collapsed="false">
      <c r="B604" s="24"/>
      <c r="M604" s="24"/>
    </row>
    <row r="605" customFormat="false" ht="15" hidden="false" customHeight="false" outlineLevel="0" collapsed="false">
      <c r="B605" s="24"/>
      <c r="M605" s="24"/>
    </row>
    <row r="606" customFormat="false" ht="15" hidden="false" customHeight="false" outlineLevel="0" collapsed="false">
      <c r="B606" s="24"/>
      <c r="M606" s="24"/>
    </row>
    <row r="607" customFormat="false" ht="15" hidden="false" customHeight="false" outlineLevel="0" collapsed="false">
      <c r="B607" s="24"/>
      <c r="M607" s="24"/>
    </row>
    <row r="608" customFormat="false" ht="15" hidden="false" customHeight="false" outlineLevel="0" collapsed="false">
      <c r="B608" s="24"/>
      <c r="M608" s="24"/>
    </row>
    <row r="609" customFormat="false" ht="15" hidden="false" customHeight="false" outlineLevel="0" collapsed="false">
      <c r="B609" s="24"/>
      <c r="M609" s="24"/>
    </row>
    <row r="610" customFormat="false" ht="15" hidden="false" customHeight="false" outlineLevel="0" collapsed="false">
      <c r="B610" s="24"/>
      <c r="M610" s="24"/>
    </row>
    <row r="611" customFormat="false" ht="15" hidden="false" customHeight="false" outlineLevel="0" collapsed="false">
      <c r="B611" s="24"/>
      <c r="M611" s="24"/>
    </row>
    <row r="612" customFormat="false" ht="15" hidden="false" customHeight="false" outlineLevel="0" collapsed="false">
      <c r="B612" s="24"/>
      <c r="M612" s="24"/>
    </row>
    <row r="613" customFormat="false" ht="15" hidden="false" customHeight="false" outlineLevel="0" collapsed="false">
      <c r="B613" s="24"/>
      <c r="M613" s="24"/>
    </row>
    <row r="614" customFormat="false" ht="15" hidden="false" customHeight="false" outlineLevel="0" collapsed="false">
      <c r="B614" s="24"/>
      <c r="M614" s="24"/>
    </row>
    <row r="615" customFormat="false" ht="15" hidden="false" customHeight="false" outlineLevel="0" collapsed="false">
      <c r="B615" s="24"/>
      <c r="M615" s="24"/>
    </row>
    <row r="616" customFormat="false" ht="15" hidden="false" customHeight="false" outlineLevel="0" collapsed="false">
      <c r="B616" s="24"/>
      <c r="M616" s="24"/>
    </row>
    <row r="617" customFormat="false" ht="15" hidden="false" customHeight="false" outlineLevel="0" collapsed="false">
      <c r="B617" s="24"/>
      <c r="M617" s="24"/>
    </row>
    <row r="618" customFormat="false" ht="15" hidden="false" customHeight="false" outlineLevel="0" collapsed="false">
      <c r="B618" s="24"/>
      <c r="M618" s="24"/>
    </row>
    <row r="619" customFormat="false" ht="15" hidden="false" customHeight="false" outlineLevel="0" collapsed="false">
      <c r="B619" s="24"/>
      <c r="M619" s="24"/>
    </row>
    <row r="620" customFormat="false" ht="15" hidden="false" customHeight="false" outlineLevel="0" collapsed="false">
      <c r="B620" s="24"/>
      <c r="M620" s="24"/>
    </row>
    <row r="621" customFormat="false" ht="15" hidden="false" customHeight="false" outlineLevel="0" collapsed="false">
      <c r="B621" s="24"/>
      <c r="M621" s="24"/>
    </row>
    <row r="622" customFormat="false" ht="15" hidden="false" customHeight="false" outlineLevel="0" collapsed="false">
      <c r="B622" s="24"/>
      <c r="M622" s="24"/>
    </row>
    <row r="623" customFormat="false" ht="15" hidden="false" customHeight="false" outlineLevel="0" collapsed="false">
      <c r="B623" s="24"/>
      <c r="M623" s="24"/>
    </row>
    <row r="624" customFormat="false" ht="15" hidden="false" customHeight="false" outlineLevel="0" collapsed="false">
      <c r="B624" s="24"/>
      <c r="M624" s="24"/>
    </row>
    <row r="625" customFormat="false" ht="15" hidden="false" customHeight="false" outlineLevel="0" collapsed="false">
      <c r="B625" s="24"/>
      <c r="M625" s="24"/>
    </row>
    <row r="626" customFormat="false" ht="15" hidden="false" customHeight="false" outlineLevel="0" collapsed="false">
      <c r="B626" s="24"/>
      <c r="M626" s="24"/>
    </row>
    <row r="627" customFormat="false" ht="15" hidden="false" customHeight="false" outlineLevel="0" collapsed="false">
      <c r="B627" s="24"/>
      <c r="M627" s="24"/>
    </row>
    <row r="628" customFormat="false" ht="15" hidden="false" customHeight="false" outlineLevel="0" collapsed="false">
      <c r="B628" s="24"/>
      <c r="M628" s="24"/>
    </row>
    <row r="629" customFormat="false" ht="15" hidden="false" customHeight="false" outlineLevel="0" collapsed="false">
      <c r="B629" s="24"/>
      <c r="M629" s="24"/>
    </row>
    <row r="630" customFormat="false" ht="15" hidden="false" customHeight="false" outlineLevel="0" collapsed="false">
      <c r="B630" s="24"/>
      <c r="M630" s="24"/>
    </row>
    <row r="631" customFormat="false" ht="15" hidden="false" customHeight="false" outlineLevel="0" collapsed="false">
      <c r="B631" s="24"/>
      <c r="M631" s="24"/>
    </row>
    <row r="632" customFormat="false" ht="15" hidden="false" customHeight="false" outlineLevel="0" collapsed="false">
      <c r="B632" s="24"/>
      <c r="M632" s="24"/>
    </row>
    <row r="633" customFormat="false" ht="15" hidden="false" customHeight="false" outlineLevel="0" collapsed="false">
      <c r="B633" s="24"/>
      <c r="M633" s="24"/>
    </row>
    <row r="634" customFormat="false" ht="15" hidden="false" customHeight="false" outlineLevel="0" collapsed="false">
      <c r="B634" s="24"/>
      <c r="M634" s="24"/>
    </row>
    <row r="635" customFormat="false" ht="15" hidden="false" customHeight="false" outlineLevel="0" collapsed="false">
      <c r="B635" s="24"/>
      <c r="M635" s="24"/>
    </row>
    <row r="636" customFormat="false" ht="15" hidden="false" customHeight="false" outlineLevel="0" collapsed="false">
      <c r="B636" s="24"/>
      <c r="M636" s="24"/>
    </row>
    <row r="637" customFormat="false" ht="15" hidden="false" customHeight="false" outlineLevel="0" collapsed="false">
      <c r="B637" s="24"/>
      <c r="M637" s="24"/>
    </row>
    <row r="638" customFormat="false" ht="15" hidden="false" customHeight="false" outlineLevel="0" collapsed="false">
      <c r="B638" s="24"/>
      <c r="M638" s="24"/>
    </row>
    <row r="639" customFormat="false" ht="15" hidden="false" customHeight="false" outlineLevel="0" collapsed="false">
      <c r="B639" s="24"/>
      <c r="M639" s="24"/>
    </row>
    <row r="640" customFormat="false" ht="15" hidden="false" customHeight="false" outlineLevel="0" collapsed="false">
      <c r="B640" s="24"/>
      <c r="M640" s="24"/>
    </row>
    <row r="641" customFormat="false" ht="15" hidden="false" customHeight="false" outlineLevel="0" collapsed="false">
      <c r="B641" s="24"/>
      <c r="M641" s="24"/>
    </row>
    <row r="642" customFormat="false" ht="15" hidden="false" customHeight="false" outlineLevel="0" collapsed="false">
      <c r="B642" s="24"/>
      <c r="M642" s="24"/>
    </row>
    <row r="643" customFormat="false" ht="15" hidden="false" customHeight="false" outlineLevel="0" collapsed="false">
      <c r="B643" s="24"/>
      <c r="M643" s="24"/>
    </row>
    <row r="644" customFormat="false" ht="15" hidden="false" customHeight="false" outlineLevel="0" collapsed="false">
      <c r="B644" s="24"/>
      <c r="M644" s="24"/>
    </row>
    <row r="645" customFormat="false" ht="15" hidden="false" customHeight="false" outlineLevel="0" collapsed="false">
      <c r="B645" s="24"/>
      <c r="M645" s="24"/>
    </row>
    <row r="646" customFormat="false" ht="15" hidden="false" customHeight="false" outlineLevel="0" collapsed="false">
      <c r="B646" s="24"/>
      <c r="M646" s="24"/>
    </row>
    <row r="647" customFormat="false" ht="15" hidden="false" customHeight="false" outlineLevel="0" collapsed="false">
      <c r="B647" s="24"/>
      <c r="M647" s="24"/>
    </row>
    <row r="648" customFormat="false" ht="15" hidden="false" customHeight="false" outlineLevel="0" collapsed="false">
      <c r="B648" s="24"/>
      <c r="M648" s="24"/>
    </row>
    <row r="649" customFormat="false" ht="15" hidden="false" customHeight="false" outlineLevel="0" collapsed="false">
      <c r="B649" s="24"/>
      <c r="M649" s="24"/>
    </row>
    <row r="650" customFormat="false" ht="15" hidden="false" customHeight="false" outlineLevel="0" collapsed="false">
      <c r="B650" s="24"/>
      <c r="M650" s="24"/>
    </row>
    <row r="651" customFormat="false" ht="15" hidden="false" customHeight="false" outlineLevel="0" collapsed="false">
      <c r="B651" s="24"/>
      <c r="M651" s="24"/>
    </row>
    <row r="652" customFormat="false" ht="15" hidden="false" customHeight="false" outlineLevel="0" collapsed="false">
      <c r="B652" s="24"/>
      <c r="M652" s="24"/>
    </row>
    <row r="653" customFormat="false" ht="15" hidden="false" customHeight="false" outlineLevel="0" collapsed="false">
      <c r="B653" s="24"/>
      <c r="M653" s="24"/>
    </row>
    <row r="654" customFormat="false" ht="15" hidden="false" customHeight="false" outlineLevel="0" collapsed="false">
      <c r="B654" s="24"/>
      <c r="M654" s="24"/>
    </row>
    <row r="655" customFormat="false" ht="15" hidden="false" customHeight="false" outlineLevel="0" collapsed="false">
      <c r="B655" s="24"/>
      <c r="M655" s="24"/>
    </row>
    <row r="656" customFormat="false" ht="15" hidden="false" customHeight="false" outlineLevel="0" collapsed="false">
      <c r="B656" s="24"/>
      <c r="M656" s="24"/>
    </row>
    <row r="657" customFormat="false" ht="15" hidden="false" customHeight="false" outlineLevel="0" collapsed="false">
      <c r="B657" s="24"/>
      <c r="M657" s="24"/>
    </row>
    <row r="658" customFormat="false" ht="15" hidden="false" customHeight="false" outlineLevel="0" collapsed="false">
      <c r="B658" s="24"/>
      <c r="M658" s="24"/>
    </row>
    <row r="659" customFormat="false" ht="15" hidden="false" customHeight="false" outlineLevel="0" collapsed="false">
      <c r="B659" s="24"/>
      <c r="M659" s="24"/>
    </row>
    <row r="660" customFormat="false" ht="15" hidden="false" customHeight="false" outlineLevel="0" collapsed="false">
      <c r="B660" s="24"/>
      <c r="M660" s="24"/>
    </row>
    <row r="661" customFormat="false" ht="15" hidden="false" customHeight="false" outlineLevel="0" collapsed="false">
      <c r="B661" s="24"/>
      <c r="M661" s="24"/>
    </row>
    <row r="662" customFormat="false" ht="15" hidden="false" customHeight="false" outlineLevel="0" collapsed="false">
      <c r="B662" s="24"/>
      <c r="M662" s="24"/>
    </row>
    <row r="663" customFormat="false" ht="15" hidden="false" customHeight="false" outlineLevel="0" collapsed="false">
      <c r="B663" s="24"/>
      <c r="M663" s="24"/>
    </row>
    <row r="664" customFormat="false" ht="15" hidden="false" customHeight="false" outlineLevel="0" collapsed="false">
      <c r="B664" s="24"/>
      <c r="M664" s="24"/>
    </row>
    <row r="665" customFormat="false" ht="15" hidden="false" customHeight="false" outlineLevel="0" collapsed="false">
      <c r="B665" s="24"/>
      <c r="M665" s="24"/>
    </row>
    <row r="666" customFormat="false" ht="15" hidden="false" customHeight="false" outlineLevel="0" collapsed="false">
      <c r="B666" s="24"/>
      <c r="M666" s="24"/>
    </row>
    <row r="667" customFormat="false" ht="15" hidden="false" customHeight="false" outlineLevel="0" collapsed="false">
      <c r="B667" s="24"/>
      <c r="M667" s="24"/>
    </row>
    <row r="668" customFormat="false" ht="15" hidden="false" customHeight="false" outlineLevel="0" collapsed="false">
      <c r="B668" s="24"/>
      <c r="M668" s="24"/>
    </row>
    <row r="669" customFormat="false" ht="15" hidden="false" customHeight="false" outlineLevel="0" collapsed="false">
      <c r="B669" s="24"/>
      <c r="M669" s="24"/>
    </row>
    <row r="670" customFormat="false" ht="15" hidden="false" customHeight="false" outlineLevel="0" collapsed="false">
      <c r="B670" s="24"/>
      <c r="M670" s="24"/>
    </row>
    <row r="671" customFormat="false" ht="15" hidden="false" customHeight="false" outlineLevel="0" collapsed="false">
      <c r="B671" s="24"/>
      <c r="M671" s="24"/>
    </row>
    <row r="672" customFormat="false" ht="15" hidden="false" customHeight="false" outlineLevel="0" collapsed="false">
      <c r="B672" s="24"/>
      <c r="M672" s="24"/>
    </row>
    <row r="673" customFormat="false" ht="15" hidden="false" customHeight="false" outlineLevel="0" collapsed="false">
      <c r="B673" s="24"/>
      <c r="M673" s="24"/>
    </row>
    <row r="674" customFormat="false" ht="15" hidden="false" customHeight="false" outlineLevel="0" collapsed="false">
      <c r="B674" s="24"/>
      <c r="M674" s="24"/>
    </row>
    <row r="675" customFormat="false" ht="15" hidden="false" customHeight="false" outlineLevel="0" collapsed="false">
      <c r="B675" s="24"/>
      <c r="M675" s="24"/>
    </row>
    <row r="676" customFormat="false" ht="15" hidden="false" customHeight="false" outlineLevel="0" collapsed="false">
      <c r="B676" s="24"/>
      <c r="M676" s="24"/>
    </row>
    <row r="677" customFormat="false" ht="15" hidden="false" customHeight="false" outlineLevel="0" collapsed="false">
      <c r="B677" s="24"/>
      <c r="M677" s="24"/>
    </row>
    <row r="678" customFormat="false" ht="15" hidden="false" customHeight="false" outlineLevel="0" collapsed="false">
      <c r="B678" s="24"/>
      <c r="M678" s="24"/>
    </row>
    <row r="679" customFormat="false" ht="15" hidden="false" customHeight="false" outlineLevel="0" collapsed="false">
      <c r="B679" s="24"/>
      <c r="M679" s="24"/>
    </row>
    <row r="680" customFormat="false" ht="15" hidden="false" customHeight="false" outlineLevel="0" collapsed="false">
      <c r="B680" s="24"/>
      <c r="M680" s="24"/>
    </row>
    <row r="681" customFormat="false" ht="15" hidden="false" customHeight="false" outlineLevel="0" collapsed="false">
      <c r="B681" s="24"/>
      <c r="M681" s="24"/>
    </row>
    <row r="682" customFormat="false" ht="15" hidden="false" customHeight="false" outlineLevel="0" collapsed="false">
      <c r="B682" s="24"/>
      <c r="M682" s="24"/>
    </row>
    <row r="683" customFormat="false" ht="15" hidden="false" customHeight="false" outlineLevel="0" collapsed="false">
      <c r="B683" s="24"/>
      <c r="M683" s="24"/>
    </row>
    <row r="684" customFormat="false" ht="15" hidden="false" customHeight="false" outlineLevel="0" collapsed="false">
      <c r="B684" s="24"/>
      <c r="M684" s="24"/>
    </row>
    <row r="685" customFormat="false" ht="15" hidden="false" customHeight="false" outlineLevel="0" collapsed="false">
      <c r="B685" s="24"/>
      <c r="M685" s="24"/>
    </row>
    <row r="686" customFormat="false" ht="15" hidden="false" customHeight="false" outlineLevel="0" collapsed="false">
      <c r="B686" s="24"/>
      <c r="M686" s="24"/>
    </row>
    <row r="687" customFormat="false" ht="15" hidden="false" customHeight="false" outlineLevel="0" collapsed="false">
      <c r="B687" s="24"/>
      <c r="M687" s="24"/>
    </row>
    <row r="688" customFormat="false" ht="15" hidden="false" customHeight="false" outlineLevel="0" collapsed="false">
      <c r="B688" s="24"/>
      <c r="M688" s="24"/>
    </row>
    <row r="689" customFormat="false" ht="15" hidden="false" customHeight="false" outlineLevel="0" collapsed="false">
      <c r="B689" s="24"/>
      <c r="M689" s="24"/>
    </row>
    <row r="690" customFormat="false" ht="15" hidden="false" customHeight="false" outlineLevel="0" collapsed="false">
      <c r="B690" s="24"/>
      <c r="M690" s="24"/>
    </row>
    <row r="691" customFormat="false" ht="15" hidden="false" customHeight="false" outlineLevel="0" collapsed="false">
      <c r="B691" s="24"/>
      <c r="M691" s="24"/>
    </row>
    <row r="692" customFormat="false" ht="15" hidden="false" customHeight="false" outlineLevel="0" collapsed="false">
      <c r="B692" s="24"/>
      <c r="M692" s="24"/>
    </row>
    <row r="693" customFormat="false" ht="15" hidden="false" customHeight="false" outlineLevel="0" collapsed="false">
      <c r="B693" s="24"/>
      <c r="M693" s="24"/>
    </row>
    <row r="694" customFormat="false" ht="15" hidden="false" customHeight="false" outlineLevel="0" collapsed="false">
      <c r="B694" s="24"/>
      <c r="M694" s="24"/>
    </row>
    <row r="695" customFormat="false" ht="15" hidden="false" customHeight="false" outlineLevel="0" collapsed="false">
      <c r="B695" s="24"/>
      <c r="M695" s="24"/>
    </row>
    <row r="696" customFormat="false" ht="15" hidden="false" customHeight="false" outlineLevel="0" collapsed="false">
      <c r="B696" s="24"/>
      <c r="M696" s="24"/>
    </row>
    <row r="697" customFormat="false" ht="15" hidden="false" customHeight="false" outlineLevel="0" collapsed="false">
      <c r="B697" s="24"/>
      <c r="M697" s="24"/>
    </row>
    <row r="698" customFormat="false" ht="15" hidden="false" customHeight="false" outlineLevel="0" collapsed="false">
      <c r="B698" s="24"/>
      <c r="M698" s="24"/>
    </row>
    <row r="699" customFormat="false" ht="15" hidden="false" customHeight="false" outlineLevel="0" collapsed="false">
      <c r="B699" s="24"/>
      <c r="M699" s="24"/>
    </row>
    <row r="700" customFormat="false" ht="15" hidden="false" customHeight="false" outlineLevel="0" collapsed="false">
      <c r="B700" s="24"/>
      <c r="M700" s="24"/>
    </row>
    <row r="701" customFormat="false" ht="15" hidden="false" customHeight="false" outlineLevel="0" collapsed="false">
      <c r="B701" s="24"/>
      <c r="M701" s="24"/>
    </row>
    <row r="702" customFormat="false" ht="15" hidden="false" customHeight="false" outlineLevel="0" collapsed="false">
      <c r="B702" s="24"/>
      <c r="M702" s="24"/>
    </row>
    <row r="703" customFormat="false" ht="15" hidden="false" customHeight="false" outlineLevel="0" collapsed="false">
      <c r="B703" s="24"/>
      <c r="M703" s="24"/>
    </row>
    <row r="704" customFormat="false" ht="15" hidden="false" customHeight="false" outlineLevel="0" collapsed="false">
      <c r="B704" s="24"/>
      <c r="M704" s="24"/>
    </row>
    <row r="705" customFormat="false" ht="15" hidden="false" customHeight="false" outlineLevel="0" collapsed="false">
      <c r="B705" s="24"/>
      <c r="M705" s="24"/>
    </row>
    <row r="706" customFormat="false" ht="15" hidden="false" customHeight="false" outlineLevel="0" collapsed="false">
      <c r="B706" s="24"/>
      <c r="M706" s="24"/>
    </row>
    <row r="707" customFormat="false" ht="15" hidden="false" customHeight="false" outlineLevel="0" collapsed="false">
      <c r="B707" s="24"/>
      <c r="M707" s="24"/>
    </row>
    <row r="708" customFormat="false" ht="15" hidden="false" customHeight="false" outlineLevel="0" collapsed="false">
      <c r="B708" s="24"/>
      <c r="M708" s="24"/>
    </row>
    <row r="709" customFormat="false" ht="15" hidden="false" customHeight="false" outlineLevel="0" collapsed="false">
      <c r="B709" s="24"/>
      <c r="M709" s="24"/>
    </row>
    <row r="710" customFormat="false" ht="15" hidden="false" customHeight="false" outlineLevel="0" collapsed="false">
      <c r="B710" s="24"/>
      <c r="M710" s="24"/>
    </row>
    <row r="711" customFormat="false" ht="15" hidden="false" customHeight="false" outlineLevel="0" collapsed="false">
      <c r="B711" s="24"/>
      <c r="M711" s="24"/>
    </row>
    <row r="712" customFormat="false" ht="15" hidden="false" customHeight="false" outlineLevel="0" collapsed="false">
      <c r="B712" s="24"/>
      <c r="M712" s="24"/>
    </row>
    <row r="713" customFormat="false" ht="15" hidden="false" customHeight="false" outlineLevel="0" collapsed="false">
      <c r="B713" s="24"/>
      <c r="M713" s="24"/>
    </row>
    <row r="714" customFormat="false" ht="15" hidden="false" customHeight="false" outlineLevel="0" collapsed="false">
      <c r="B714" s="24"/>
      <c r="M714" s="24"/>
    </row>
    <row r="715" customFormat="false" ht="15" hidden="false" customHeight="false" outlineLevel="0" collapsed="false">
      <c r="B715" s="24"/>
      <c r="M715" s="24"/>
    </row>
    <row r="716" customFormat="false" ht="15" hidden="false" customHeight="false" outlineLevel="0" collapsed="false">
      <c r="B716" s="24"/>
      <c r="M716" s="24"/>
    </row>
    <row r="717" customFormat="false" ht="15" hidden="false" customHeight="false" outlineLevel="0" collapsed="false">
      <c r="B717" s="24"/>
      <c r="M717" s="24"/>
    </row>
    <row r="718" customFormat="false" ht="15" hidden="false" customHeight="false" outlineLevel="0" collapsed="false">
      <c r="B718" s="24"/>
      <c r="M718" s="24"/>
    </row>
    <row r="719" customFormat="false" ht="15" hidden="false" customHeight="false" outlineLevel="0" collapsed="false">
      <c r="B719" s="24"/>
      <c r="M719" s="24"/>
    </row>
    <row r="720" customFormat="false" ht="15" hidden="false" customHeight="false" outlineLevel="0" collapsed="false">
      <c r="B720" s="24"/>
      <c r="M720" s="24"/>
    </row>
    <row r="721" customFormat="false" ht="15" hidden="false" customHeight="false" outlineLevel="0" collapsed="false">
      <c r="B721" s="24"/>
      <c r="M721" s="24"/>
    </row>
    <row r="722" customFormat="false" ht="15" hidden="false" customHeight="false" outlineLevel="0" collapsed="false">
      <c r="B722" s="24"/>
      <c r="M722" s="24"/>
    </row>
    <row r="723" customFormat="false" ht="15" hidden="false" customHeight="false" outlineLevel="0" collapsed="false">
      <c r="B723" s="24"/>
      <c r="M723" s="24"/>
    </row>
    <row r="724" customFormat="false" ht="15" hidden="false" customHeight="false" outlineLevel="0" collapsed="false">
      <c r="B724" s="24"/>
      <c r="M724" s="24"/>
    </row>
    <row r="725" customFormat="false" ht="15" hidden="false" customHeight="false" outlineLevel="0" collapsed="false">
      <c r="B725" s="24"/>
      <c r="M725" s="24"/>
    </row>
    <row r="726" customFormat="false" ht="15" hidden="false" customHeight="false" outlineLevel="0" collapsed="false">
      <c r="B726" s="24"/>
      <c r="M726" s="24"/>
    </row>
    <row r="727" customFormat="false" ht="15" hidden="false" customHeight="false" outlineLevel="0" collapsed="false">
      <c r="B727" s="24"/>
      <c r="M727" s="24"/>
    </row>
    <row r="728" customFormat="false" ht="15" hidden="false" customHeight="false" outlineLevel="0" collapsed="false">
      <c r="B728" s="24"/>
      <c r="M728" s="24"/>
    </row>
    <row r="729" customFormat="false" ht="15" hidden="false" customHeight="false" outlineLevel="0" collapsed="false">
      <c r="B729" s="24"/>
      <c r="M729" s="24"/>
    </row>
    <row r="730" customFormat="false" ht="15" hidden="false" customHeight="false" outlineLevel="0" collapsed="false">
      <c r="B730" s="24"/>
      <c r="M730" s="24"/>
    </row>
    <row r="731" customFormat="false" ht="15" hidden="false" customHeight="false" outlineLevel="0" collapsed="false">
      <c r="B731" s="24"/>
      <c r="M731" s="24"/>
    </row>
    <row r="732" customFormat="false" ht="15" hidden="false" customHeight="false" outlineLevel="0" collapsed="false">
      <c r="B732" s="24"/>
      <c r="M732" s="24"/>
    </row>
    <row r="733" customFormat="false" ht="15" hidden="false" customHeight="false" outlineLevel="0" collapsed="false">
      <c r="B733" s="24"/>
      <c r="M733" s="24"/>
    </row>
    <row r="734" customFormat="false" ht="15" hidden="false" customHeight="false" outlineLevel="0" collapsed="false">
      <c r="B734" s="24"/>
      <c r="M734" s="24"/>
    </row>
    <row r="735" customFormat="false" ht="15" hidden="false" customHeight="false" outlineLevel="0" collapsed="false">
      <c r="B735" s="24"/>
      <c r="M735" s="24"/>
    </row>
    <row r="736" customFormat="false" ht="15" hidden="false" customHeight="false" outlineLevel="0" collapsed="false">
      <c r="B736" s="24"/>
      <c r="M736" s="24"/>
    </row>
    <row r="737" customFormat="false" ht="15" hidden="false" customHeight="false" outlineLevel="0" collapsed="false">
      <c r="B737" s="24"/>
      <c r="M737" s="24"/>
    </row>
    <row r="738" customFormat="false" ht="15" hidden="false" customHeight="false" outlineLevel="0" collapsed="false">
      <c r="B738" s="24"/>
      <c r="M738" s="24"/>
    </row>
    <row r="739" customFormat="false" ht="15" hidden="false" customHeight="false" outlineLevel="0" collapsed="false">
      <c r="B739" s="24"/>
      <c r="M739" s="24"/>
    </row>
    <row r="740" customFormat="false" ht="15" hidden="false" customHeight="false" outlineLevel="0" collapsed="false">
      <c r="B740" s="24"/>
      <c r="M740" s="24"/>
    </row>
    <row r="741" customFormat="false" ht="15" hidden="false" customHeight="false" outlineLevel="0" collapsed="false">
      <c r="B741" s="24"/>
      <c r="M741" s="24"/>
    </row>
    <row r="742" customFormat="false" ht="15" hidden="false" customHeight="false" outlineLevel="0" collapsed="false">
      <c r="B742" s="24"/>
      <c r="M742" s="24"/>
    </row>
    <row r="743" customFormat="false" ht="15" hidden="false" customHeight="false" outlineLevel="0" collapsed="false">
      <c r="B743" s="24"/>
      <c r="M743" s="24"/>
    </row>
    <row r="744" customFormat="false" ht="15" hidden="false" customHeight="false" outlineLevel="0" collapsed="false">
      <c r="B744" s="24"/>
      <c r="M744" s="24"/>
    </row>
    <row r="745" customFormat="false" ht="15" hidden="false" customHeight="false" outlineLevel="0" collapsed="false">
      <c r="B745" s="24"/>
      <c r="M745" s="24"/>
    </row>
    <row r="746" customFormat="false" ht="15" hidden="false" customHeight="false" outlineLevel="0" collapsed="false">
      <c r="B746" s="24"/>
      <c r="M746" s="24"/>
    </row>
    <row r="747" customFormat="false" ht="15" hidden="false" customHeight="false" outlineLevel="0" collapsed="false">
      <c r="B747" s="24"/>
      <c r="M747" s="24"/>
    </row>
    <row r="748" customFormat="false" ht="15" hidden="false" customHeight="false" outlineLevel="0" collapsed="false">
      <c r="B748" s="24"/>
      <c r="M748" s="24"/>
    </row>
    <row r="749" customFormat="false" ht="15" hidden="false" customHeight="false" outlineLevel="0" collapsed="false">
      <c r="B749" s="24"/>
      <c r="M749" s="24"/>
    </row>
    <row r="750" customFormat="false" ht="15" hidden="false" customHeight="false" outlineLevel="0" collapsed="false">
      <c r="B750" s="24"/>
      <c r="M750" s="24"/>
    </row>
    <row r="751" customFormat="false" ht="15" hidden="false" customHeight="false" outlineLevel="0" collapsed="false">
      <c r="B751" s="24"/>
      <c r="M751" s="24"/>
    </row>
    <row r="752" customFormat="false" ht="15" hidden="false" customHeight="false" outlineLevel="0" collapsed="false">
      <c r="B752" s="24"/>
      <c r="M752" s="24"/>
    </row>
    <row r="753" customFormat="false" ht="15" hidden="false" customHeight="false" outlineLevel="0" collapsed="false">
      <c r="B753" s="24"/>
      <c r="M753" s="24"/>
    </row>
    <row r="754" customFormat="false" ht="15" hidden="false" customHeight="false" outlineLevel="0" collapsed="false">
      <c r="B754" s="24"/>
      <c r="M754" s="24"/>
    </row>
    <row r="755" customFormat="false" ht="15" hidden="false" customHeight="false" outlineLevel="0" collapsed="false">
      <c r="B755" s="24"/>
      <c r="M755" s="24"/>
    </row>
    <row r="756" customFormat="false" ht="15" hidden="false" customHeight="false" outlineLevel="0" collapsed="false">
      <c r="B756" s="24"/>
      <c r="M756" s="24"/>
    </row>
    <row r="757" customFormat="false" ht="15" hidden="false" customHeight="false" outlineLevel="0" collapsed="false">
      <c r="B757" s="24"/>
      <c r="M757" s="24"/>
    </row>
    <row r="758" customFormat="false" ht="15" hidden="false" customHeight="false" outlineLevel="0" collapsed="false">
      <c r="B758" s="24"/>
      <c r="M758" s="24"/>
    </row>
    <row r="759" customFormat="false" ht="15" hidden="false" customHeight="false" outlineLevel="0" collapsed="false">
      <c r="B759" s="24"/>
      <c r="M759" s="24"/>
    </row>
    <row r="760" customFormat="false" ht="15" hidden="false" customHeight="false" outlineLevel="0" collapsed="false">
      <c r="B760" s="24"/>
      <c r="M760" s="24"/>
    </row>
    <row r="761" customFormat="false" ht="15" hidden="false" customHeight="false" outlineLevel="0" collapsed="false">
      <c r="B761" s="24"/>
      <c r="M761" s="24"/>
    </row>
    <row r="762" customFormat="false" ht="15" hidden="false" customHeight="false" outlineLevel="0" collapsed="false">
      <c r="B762" s="24"/>
      <c r="M762" s="24"/>
    </row>
    <row r="763" customFormat="false" ht="15" hidden="false" customHeight="false" outlineLevel="0" collapsed="false">
      <c r="B763" s="24"/>
      <c r="M763" s="24"/>
    </row>
    <row r="764" customFormat="false" ht="15" hidden="false" customHeight="false" outlineLevel="0" collapsed="false">
      <c r="B764" s="24"/>
      <c r="M764" s="24"/>
    </row>
    <row r="765" customFormat="false" ht="15" hidden="false" customHeight="false" outlineLevel="0" collapsed="false">
      <c r="B765" s="24"/>
      <c r="M765" s="24"/>
    </row>
    <row r="766" customFormat="false" ht="15" hidden="false" customHeight="false" outlineLevel="0" collapsed="false">
      <c r="B766" s="24"/>
      <c r="M766" s="24"/>
    </row>
    <row r="767" customFormat="false" ht="15" hidden="false" customHeight="false" outlineLevel="0" collapsed="false">
      <c r="B767" s="24"/>
      <c r="M767" s="24"/>
    </row>
    <row r="768" customFormat="false" ht="15" hidden="false" customHeight="false" outlineLevel="0" collapsed="false">
      <c r="B768" s="24"/>
      <c r="M768" s="24"/>
    </row>
    <row r="769" customFormat="false" ht="15" hidden="false" customHeight="false" outlineLevel="0" collapsed="false">
      <c r="B769" s="24"/>
      <c r="M769" s="24"/>
    </row>
    <row r="770" customFormat="false" ht="15" hidden="false" customHeight="false" outlineLevel="0" collapsed="false">
      <c r="B770" s="24"/>
      <c r="M770" s="24"/>
    </row>
    <row r="771" customFormat="false" ht="15" hidden="false" customHeight="false" outlineLevel="0" collapsed="false">
      <c r="B771" s="24"/>
      <c r="M771" s="24"/>
    </row>
    <row r="772" customFormat="false" ht="15" hidden="false" customHeight="false" outlineLevel="0" collapsed="false">
      <c r="B772" s="24"/>
      <c r="M772" s="24"/>
    </row>
    <row r="773" customFormat="false" ht="15" hidden="false" customHeight="false" outlineLevel="0" collapsed="false">
      <c r="B773" s="24"/>
      <c r="M773" s="24"/>
    </row>
    <row r="774" customFormat="false" ht="15" hidden="false" customHeight="false" outlineLevel="0" collapsed="false">
      <c r="B774" s="24"/>
      <c r="M774" s="24"/>
    </row>
    <row r="775" customFormat="false" ht="15" hidden="false" customHeight="false" outlineLevel="0" collapsed="false">
      <c r="B775" s="24"/>
      <c r="M775" s="24"/>
    </row>
    <row r="776" customFormat="false" ht="15" hidden="false" customHeight="false" outlineLevel="0" collapsed="false">
      <c r="B776" s="24"/>
      <c r="M776" s="24"/>
    </row>
    <row r="777" customFormat="false" ht="15" hidden="false" customHeight="false" outlineLevel="0" collapsed="false">
      <c r="B777" s="24"/>
      <c r="M777" s="24"/>
    </row>
    <row r="778" customFormat="false" ht="15" hidden="false" customHeight="false" outlineLevel="0" collapsed="false">
      <c r="B778" s="24"/>
      <c r="M778" s="24"/>
    </row>
    <row r="779" customFormat="false" ht="15" hidden="false" customHeight="false" outlineLevel="0" collapsed="false">
      <c r="B779" s="24"/>
      <c r="M779" s="24"/>
    </row>
    <row r="780" customFormat="false" ht="15" hidden="false" customHeight="false" outlineLevel="0" collapsed="false">
      <c r="B780" s="24"/>
      <c r="M780" s="24"/>
    </row>
    <row r="781" customFormat="false" ht="15" hidden="false" customHeight="false" outlineLevel="0" collapsed="false">
      <c r="B781" s="24"/>
      <c r="M781" s="24"/>
    </row>
    <row r="782" customFormat="false" ht="15" hidden="false" customHeight="false" outlineLevel="0" collapsed="false">
      <c r="B782" s="24"/>
      <c r="M782" s="24"/>
    </row>
    <row r="783" customFormat="false" ht="15" hidden="false" customHeight="false" outlineLevel="0" collapsed="false">
      <c r="B783" s="24"/>
      <c r="M783" s="24"/>
    </row>
    <row r="784" customFormat="false" ht="15" hidden="false" customHeight="false" outlineLevel="0" collapsed="false">
      <c r="B784" s="24"/>
      <c r="M784" s="24"/>
    </row>
    <row r="785" customFormat="false" ht="15" hidden="false" customHeight="false" outlineLevel="0" collapsed="false">
      <c r="B785" s="24"/>
      <c r="M785" s="24"/>
    </row>
    <row r="786" customFormat="false" ht="15" hidden="false" customHeight="false" outlineLevel="0" collapsed="false">
      <c r="B786" s="24"/>
      <c r="M786" s="24"/>
    </row>
    <row r="787" customFormat="false" ht="15" hidden="false" customHeight="false" outlineLevel="0" collapsed="false">
      <c r="B787" s="24"/>
      <c r="M787" s="24"/>
    </row>
    <row r="788" customFormat="false" ht="15" hidden="false" customHeight="false" outlineLevel="0" collapsed="false">
      <c r="B788" s="24"/>
      <c r="M788" s="24"/>
    </row>
    <row r="789" customFormat="false" ht="15" hidden="false" customHeight="false" outlineLevel="0" collapsed="false">
      <c r="B789" s="24"/>
      <c r="M789" s="24"/>
    </row>
    <row r="790" customFormat="false" ht="15" hidden="false" customHeight="false" outlineLevel="0" collapsed="false">
      <c r="B790" s="24"/>
      <c r="M790" s="24"/>
    </row>
    <row r="791" customFormat="false" ht="15" hidden="false" customHeight="false" outlineLevel="0" collapsed="false">
      <c r="B791" s="24"/>
      <c r="M791" s="24"/>
    </row>
    <row r="792" customFormat="false" ht="15" hidden="false" customHeight="false" outlineLevel="0" collapsed="false">
      <c r="B792" s="24"/>
      <c r="M792" s="24"/>
    </row>
    <row r="793" customFormat="false" ht="15" hidden="false" customHeight="false" outlineLevel="0" collapsed="false">
      <c r="B793" s="24"/>
      <c r="M793" s="24"/>
    </row>
    <row r="794" customFormat="false" ht="15" hidden="false" customHeight="false" outlineLevel="0" collapsed="false">
      <c r="B794" s="24"/>
      <c r="M794" s="24"/>
    </row>
    <row r="795" customFormat="false" ht="15" hidden="false" customHeight="false" outlineLevel="0" collapsed="false">
      <c r="B795" s="24"/>
      <c r="M795" s="24"/>
    </row>
    <row r="796" customFormat="false" ht="15" hidden="false" customHeight="false" outlineLevel="0" collapsed="false">
      <c r="B796" s="24"/>
      <c r="M796" s="24"/>
    </row>
    <row r="797" customFormat="false" ht="15" hidden="false" customHeight="false" outlineLevel="0" collapsed="false">
      <c r="B797" s="24"/>
      <c r="M797" s="24"/>
    </row>
    <row r="798" customFormat="false" ht="15" hidden="false" customHeight="false" outlineLevel="0" collapsed="false">
      <c r="B798" s="24"/>
      <c r="M798" s="24"/>
    </row>
    <row r="799" customFormat="false" ht="15" hidden="false" customHeight="false" outlineLevel="0" collapsed="false">
      <c r="B799" s="24"/>
      <c r="M799" s="24"/>
    </row>
    <row r="800" customFormat="false" ht="15" hidden="false" customHeight="false" outlineLevel="0" collapsed="false">
      <c r="B800" s="24"/>
      <c r="M800" s="24"/>
    </row>
    <row r="801" customFormat="false" ht="15" hidden="false" customHeight="false" outlineLevel="0" collapsed="false">
      <c r="B801" s="24"/>
      <c r="M801" s="24"/>
    </row>
    <row r="802" customFormat="false" ht="15" hidden="false" customHeight="false" outlineLevel="0" collapsed="false">
      <c r="B802" s="24"/>
      <c r="M802" s="24"/>
    </row>
    <row r="803" customFormat="false" ht="15" hidden="false" customHeight="false" outlineLevel="0" collapsed="false">
      <c r="B803" s="24"/>
      <c r="M803" s="24"/>
    </row>
    <row r="804" customFormat="false" ht="15" hidden="false" customHeight="false" outlineLevel="0" collapsed="false">
      <c r="B804" s="24"/>
      <c r="M804" s="24"/>
    </row>
    <row r="805" customFormat="false" ht="15" hidden="false" customHeight="false" outlineLevel="0" collapsed="false">
      <c r="B805" s="24"/>
      <c r="M805" s="24"/>
    </row>
    <row r="806" customFormat="false" ht="15" hidden="false" customHeight="false" outlineLevel="0" collapsed="false">
      <c r="B806" s="24"/>
      <c r="M806" s="24"/>
    </row>
    <row r="807" customFormat="false" ht="15" hidden="false" customHeight="false" outlineLevel="0" collapsed="false">
      <c r="B807" s="24"/>
      <c r="M807" s="24"/>
    </row>
    <row r="808" customFormat="false" ht="15" hidden="false" customHeight="false" outlineLevel="0" collapsed="false">
      <c r="B808" s="24"/>
      <c r="M808" s="24"/>
    </row>
    <row r="809" customFormat="false" ht="15" hidden="false" customHeight="false" outlineLevel="0" collapsed="false">
      <c r="B809" s="24"/>
      <c r="M809" s="24"/>
    </row>
    <row r="810" customFormat="false" ht="15" hidden="false" customHeight="false" outlineLevel="0" collapsed="false">
      <c r="B810" s="24"/>
      <c r="M810" s="24"/>
    </row>
    <row r="811" customFormat="false" ht="15" hidden="false" customHeight="false" outlineLevel="0" collapsed="false">
      <c r="B811" s="24"/>
      <c r="M811" s="24"/>
    </row>
    <row r="812" customFormat="false" ht="15" hidden="false" customHeight="false" outlineLevel="0" collapsed="false">
      <c r="B812" s="24"/>
      <c r="M812" s="24"/>
    </row>
    <row r="813" customFormat="false" ht="15" hidden="false" customHeight="false" outlineLevel="0" collapsed="false">
      <c r="B813" s="24"/>
      <c r="M813" s="24"/>
    </row>
    <row r="814" customFormat="false" ht="15" hidden="false" customHeight="false" outlineLevel="0" collapsed="false">
      <c r="B814" s="24"/>
      <c r="M814" s="24"/>
    </row>
    <row r="815" customFormat="false" ht="15" hidden="false" customHeight="false" outlineLevel="0" collapsed="false">
      <c r="B815" s="24"/>
      <c r="M815" s="24"/>
    </row>
    <row r="816" customFormat="false" ht="15" hidden="false" customHeight="false" outlineLevel="0" collapsed="false">
      <c r="B816" s="24"/>
      <c r="M816" s="24"/>
    </row>
    <row r="817" customFormat="false" ht="15" hidden="false" customHeight="false" outlineLevel="0" collapsed="false">
      <c r="B817" s="24"/>
      <c r="M817" s="24"/>
    </row>
    <row r="818" customFormat="false" ht="15" hidden="false" customHeight="false" outlineLevel="0" collapsed="false">
      <c r="B818" s="24"/>
      <c r="M818" s="24"/>
    </row>
    <row r="819" customFormat="false" ht="15" hidden="false" customHeight="false" outlineLevel="0" collapsed="false">
      <c r="B819" s="24"/>
      <c r="M819" s="24"/>
    </row>
    <row r="820" customFormat="false" ht="15" hidden="false" customHeight="false" outlineLevel="0" collapsed="false">
      <c r="B820" s="24"/>
      <c r="M820" s="24"/>
    </row>
    <row r="821" customFormat="false" ht="15" hidden="false" customHeight="false" outlineLevel="0" collapsed="false">
      <c r="B821" s="24"/>
      <c r="M821" s="24"/>
    </row>
    <row r="822" customFormat="false" ht="15" hidden="false" customHeight="false" outlineLevel="0" collapsed="false">
      <c r="B822" s="24"/>
      <c r="M822" s="24"/>
    </row>
    <row r="823" customFormat="false" ht="15" hidden="false" customHeight="false" outlineLevel="0" collapsed="false">
      <c r="B823" s="24"/>
      <c r="M823" s="24"/>
    </row>
    <row r="824" customFormat="false" ht="15" hidden="false" customHeight="false" outlineLevel="0" collapsed="false">
      <c r="B824" s="24"/>
      <c r="M824" s="24"/>
    </row>
    <row r="825" customFormat="false" ht="15" hidden="false" customHeight="false" outlineLevel="0" collapsed="false">
      <c r="B825" s="24"/>
      <c r="M825" s="24"/>
    </row>
    <row r="826" customFormat="false" ht="15" hidden="false" customHeight="false" outlineLevel="0" collapsed="false">
      <c r="B826" s="24"/>
      <c r="M826" s="24"/>
    </row>
    <row r="827" customFormat="false" ht="15" hidden="false" customHeight="false" outlineLevel="0" collapsed="false">
      <c r="B827" s="24"/>
      <c r="M827" s="24"/>
    </row>
    <row r="828" customFormat="false" ht="15" hidden="false" customHeight="false" outlineLevel="0" collapsed="false">
      <c r="B828" s="24"/>
      <c r="M828" s="24"/>
    </row>
    <row r="829" customFormat="false" ht="15" hidden="false" customHeight="false" outlineLevel="0" collapsed="false">
      <c r="B829" s="24"/>
      <c r="M829" s="24"/>
    </row>
    <row r="830" customFormat="false" ht="15" hidden="false" customHeight="false" outlineLevel="0" collapsed="false">
      <c r="B830" s="24"/>
      <c r="M830" s="24"/>
    </row>
    <row r="831" customFormat="false" ht="15" hidden="false" customHeight="false" outlineLevel="0" collapsed="false">
      <c r="B831" s="24"/>
      <c r="M831" s="24"/>
    </row>
    <row r="832" customFormat="false" ht="15" hidden="false" customHeight="false" outlineLevel="0" collapsed="false">
      <c r="B832" s="24"/>
      <c r="M832" s="24"/>
    </row>
    <row r="833" customFormat="false" ht="15" hidden="false" customHeight="false" outlineLevel="0" collapsed="false">
      <c r="B833" s="24"/>
      <c r="M833" s="24"/>
    </row>
    <row r="834" customFormat="false" ht="15" hidden="false" customHeight="false" outlineLevel="0" collapsed="false">
      <c r="B834" s="24"/>
      <c r="M834" s="24"/>
    </row>
    <row r="835" customFormat="false" ht="15" hidden="false" customHeight="false" outlineLevel="0" collapsed="false">
      <c r="B835" s="24"/>
      <c r="M835" s="24"/>
    </row>
    <row r="836" customFormat="false" ht="15" hidden="false" customHeight="false" outlineLevel="0" collapsed="false">
      <c r="B836" s="24"/>
      <c r="M836" s="24"/>
    </row>
    <row r="837" customFormat="false" ht="15" hidden="false" customHeight="false" outlineLevel="0" collapsed="false">
      <c r="B837" s="24"/>
      <c r="M837" s="24"/>
    </row>
    <row r="838" customFormat="false" ht="15" hidden="false" customHeight="false" outlineLevel="0" collapsed="false">
      <c r="B838" s="24"/>
      <c r="M838" s="24"/>
    </row>
    <row r="839" customFormat="false" ht="15" hidden="false" customHeight="false" outlineLevel="0" collapsed="false">
      <c r="B839" s="24"/>
      <c r="M839" s="24"/>
    </row>
    <row r="840" customFormat="false" ht="15" hidden="false" customHeight="false" outlineLevel="0" collapsed="false">
      <c r="B840" s="24"/>
      <c r="M840" s="24"/>
    </row>
    <row r="841" customFormat="false" ht="15" hidden="false" customHeight="false" outlineLevel="0" collapsed="false">
      <c r="B841" s="24"/>
      <c r="M841" s="24"/>
    </row>
    <row r="842" customFormat="false" ht="15" hidden="false" customHeight="false" outlineLevel="0" collapsed="false">
      <c r="B842" s="24"/>
      <c r="M842" s="24"/>
    </row>
    <row r="843" customFormat="false" ht="15" hidden="false" customHeight="false" outlineLevel="0" collapsed="false">
      <c r="B843" s="24"/>
      <c r="M843" s="24"/>
    </row>
    <row r="844" customFormat="false" ht="15" hidden="false" customHeight="false" outlineLevel="0" collapsed="false">
      <c r="B844" s="24"/>
      <c r="M844" s="24"/>
    </row>
    <row r="845" customFormat="false" ht="15" hidden="false" customHeight="false" outlineLevel="0" collapsed="false">
      <c r="B845" s="24"/>
      <c r="M845" s="24"/>
    </row>
    <row r="846" customFormat="false" ht="15" hidden="false" customHeight="false" outlineLevel="0" collapsed="false">
      <c r="B846" s="24"/>
      <c r="M846" s="24"/>
    </row>
    <row r="847" customFormat="false" ht="15" hidden="false" customHeight="false" outlineLevel="0" collapsed="false">
      <c r="B847" s="24"/>
      <c r="M847" s="24"/>
    </row>
    <row r="848" customFormat="false" ht="15" hidden="false" customHeight="false" outlineLevel="0" collapsed="false">
      <c r="B848" s="24"/>
      <c r="M848" s="24"/>
    </row>
    <row r="849" customFormat="false" ht="15" hidden="false" customHeight="false" outlineLevel="0" collapsed="false">
      <c r="B849" s="24"/>
      <c r="M849" s="24"/>
    </row>
    <row r="850" customFormat="false" ht="15" hidden="false" customHeight="false" outlineLevel="0" collapsed="false">
      <c r="B850" s="24"/>
      <c r="M850" s="24"/>
    </row>
    <row r="851" customFormat="false" ht="15" hidden="false" customHeight="false" outlineLevel="0" collapsed="false">
      <c r="B851" s="24"/>
      <c r="M851" s="24"/>
    </row>
    <row r="852" customFormat="false" ht="15" hidden="false" customHeight="false" outlineLevel="0" collapsed="false">
      <c r="B852" s="24"/>
      <c r="M852" s="24"/>
    </row>
    <row r="853" customFormat="false" ht="15" hidden="false" customHeight="false" outlineLevel="0" collapsed="false">
      <c r="B853" s="24"/>
      <c r="M853" s="24"/>
    </row>
    <row r="854" customFormat="false" ht="15" hidden="false" customHeight="false" outlineLevel="0" collapsed="false">
      <c r="B854" s="24"/>
      <c r="M854" s="24"/>
    </row>
    <row r="855" customFormat="false" ht="15" hidden="false" customHeight="false" outlineLevel="0" collapsed="false">
      <c r="B855" s="24"/>
      <c r="M855" s="24"/>
    </row>
    <row r="856" customFormat="false" ht="15" hidden="false" customHeight="false" outlineLevel="0" collapsed="false">
      <c r="B856" s="24"/>
      <c r="M856" s="24"/>
    </row>
    <row r="857" customFormat="false" ht="15" hidden="false" customHeight="false" outlineLevel="0" collapsed="false">
      <c r="B857" s="24"/>
      <c r="M857" s="24"/>
    </row>
    <row r="858" customFormat="false" ht="15" hidden="false" customHeight="false" outlineLevel="0" collapsed="false">
      <c r="B858" s="24"/>
      <c r="M858" s="24"/>
    </row>
    <row r="859" customFormat="false" ht="15" hidden="false" customHeight="false" outlineLevel="0" collapsed="false">
      <c r="B859" s="24"/>
      <c r="M859" s="24"/>
    </row>
    <row r="860" customFormat="false" ht="15" hidden="false" customHeight="false" outlineLevel="0" collapsed="false">
      <c r="B860" s="24"/>
      <c r="M860" s="24"/>
    </row>
    <row r="861" customFormat="false" ht="15" hidden="false" customHeight="false" outlineLevel="0" collapsed="false">
      <c r="B861" s="24"/>
      <c r="M861" s="24"/>
    </row>
    <row r="862" customFormat="false" ht="15" hidden="false" customHeight="false" outlineLevel="0" collapsed="false">
      <c r="B862" s="24"/>
      <c r="M862" s="24"/>
    </row>
    <row r="863" customFormat="false" ht="15" hidden="false" customHeight="false" outlineLevel="0" collapsed="false">
      <c r="B863" s="24"/>
      <c r="M863" s="24"/>
    </row>
    <row r="864" customFormat="false" ht="15" hidden="false" customHeight="false" outlineLevel="0" collapsed="false">
      <c r="B864" s="24"/>
      <c r="M864" s="24"/>
    </row>
    <row r="865" customFormat="false" ht="15" hidden="false" customHeight="false" outlineLevel="0" collapsed="false">
      <c r="B865" s="24"/>
      <c r="M865" s="24"/>
    </row>
    <row r="866" customFormat="false" ht="15" hidden="false" customHeight="false" outlineLevel="0" collapsed="false">
      <c r="B866" s="24"/>
      <c r="M866" s="24"/>
    </row>
    <row r="867" customFormat="false" ht="15" hidden="false" customHeight="false" outlineLevel="0" collapsed="false">
      <c r="B867" s="24"/>
      <c r="M867" s="24"/>
    </row>
    <row r="868" customFormat="false" ht="15" hidden="false" customHeight="false" outlineLevel="0" collapsed="false">
      <c r="B868" s="24"/>
      <c r="M868" s="24"/>
    </row>
    <row r="869" customFormat="false" ht="15" hidden="false" customHeight="false" outlineLevel="0" collapsed="false">
      <c r="B869" s="24"/>
      <c r="M869" s="24"/>
    </row>
    <row r="870" customFormat="false" ht="15" hidden="false" customHeight="false" outlineLevel="0" collapsed="false">
      <c r="B870" s="24"/>
      <c r="M870" s="24"/>
    </row>
    <row r="871" customFormat="false" ht="15" hidden="false" customHeight="false" outlineLevel="0" collapsed="false">
      <c r="B871" s="24"/>
      <c r="M871" s="24"/>
    </row>
    <row r="872" customFormat="false" ht="15" hidden="false" customHeight="false" outlineLevel="0" collapsed="false">
      <c r="B872" s="24"/>
      <c r="M872" s="24"/>
    </row>
    <row r="873" customFormat="false" ht="15" hidden="false" customHeight="false" outlineLevel="0" collapsed="false">
      <c r="B873" s="24"/>
      <c r="M873" s="24"/>
    </row>
    <row r="874" customFormat="false" ht="15" hidden="false" customHeight="false" outlineLevel="0" collapsed="false">
      <c r="B874" s="24"/>
      <c r="M874" s="24"/>
    </row>
    <row r="875" customFormat="false" ht="15" hidden="false" customHeight="false" outlineLevel="0" collapsed="false">
      <c r="B875" s="24"/>
      <c r="M875" s="24"/>
    </row>
    <row r="876" customFormat="false" ht="15" hidden="false" customHeight="false" outlineLevel="0" collapsed="false">
      <c r="B876" s="24"/>
      <c r="M876" s="24"/>
    </row>
    <row r="877" customFormat="false" ht="15" hidden="false" customHeight="false" outlineLevel="0" collapsed="false">
      <c r="B877" s="24"/>
      <c r="M877" s="24"/>
    </row>
    <row r="878" customFormat="false" ht="15" hidden="false" customHeight="false" outlineLevel="0" collapsed="false">
      <c r="B878" s="24"/>
      <c r="M878" s="24"/>
    </row>
    <row r="879" customFormat="false" ht="15" hidden="false" customHeight="false" outlineLevel="0" collapsed="false">
      <c r="B879" s="24"/>
      <c r="M879" s="24"/>
    </row>
    <row r="880" customFormat="false" ht="15" hidden="false" customHeight="false" outlineLevel="0" collapsed="false">
      <c r="B880" s="24"/>
      <c r="M880" s="24"/>
    </row>
    <row r="881" customFormat="false" ht="15" hidden="false" customHeight="false" outlineLevel="0" collapsed="false">
      <c r="B881" s="24"/>
      <c r="M881" s="24"/>
    </row>
    <row r="882" customFormat="false" ht="15" hidden="false" customHeight="false" outlineLevel="0" collapsed="false">
      <c r="B882" s="24"/>
      <c r="M882" s="24"/>
    </row>
    <row r="883" customFormat="false" ht="15" hidden="false" customHeight="false" outlineLevel="0" collapsed="false">
      <c r="B883" s="24"/>
      <c r="M883" s="24"/>
    </row>
    <row r="884" customFormat="false" ht="15" hidden="false" customHeight="false" outlineLevel="0" collapsed="false">
      <c r="B884" s="24"/>
      <c r="M884" s="24"/>
    </row>
    <row r="885" customFormat="false" ht="15" hidden="false" customHeight="false" outlineLevel="0" collapsed="false">
      <c r="B885" s="24"/>
      <c r="M885" s="24"/>
    </row>
    <row r="886" customFormat="false" ht="15" hidden="false" customHeight="false" outlineLevel="0" collapsed="false">
      <c r="B886" s="24"/>
      <c r="M886" s="24"/>
    </row>
    <row r="887" customFormat="false" ht="15" hidden="false" customHeight="false" outlineLevel="0" collapsed="false">
      <c r="B887" s="24"/>
      <c r="M887" s="24"/>
    </row>
    <row r="888" customFormat="false" ht="15" hidden="false" customHeight="false" outlineLevel="0" collapsed="false">
      <c r="B888" s="24"/>
      <c r="M888" s="24"/>
    </row>
    <row r="889" customFormat="false" ht="15" hidden="false" customHeight="false" outlineLevel="0" collapsed="false">
      <c r="B889" s="24"/>
      <c r="M889" s="24"/>
    </row>
    <row r="890" customFormat="false" ht="15" hidden="false" customHeight="false" outlineLevel="0" collapsed="false">
      <c r="B890" s="24"/>
      <c r="M890" s="24"/>
    </row>
    <row r="891" customFormat="false" ht="15" hidden="false" customHeight="false" outlineLevel="0" collapsed="false">
      <c r="B891" s="24"/>
      <c r="M891" s="24"/>
    </row>
    <row r="892" customFormat="false" ht="15" hidden="false" customHeight="false" outlineLevel="0" collapsed="false">
      <c r="B892" s="24"/>
      <c r="M892" s="24"/>
    </row>
    <row r="893" customFormat="false" ht="15" hidden="false" customHeight="false" outlineLevel="0" collapsed="false">
      <c r="B893" s="24"/>
      <c r="M893" s="24"/>
    </row>
    <row r="894" customFormat="false" ht="15" hidden="false" customHeight="false" outlineLevel="0" collapsed="false">
      <c r="B894" s="24"/>
      <c r="M894" s="24"/>
    </row>
    <row r="895" customFormat="false" ht="15" hidden="false" customHeight="false" outlineLevel="0" collapsed="false">
      <c r="B895" s="24"/>
      <c r="M895" s="24"/>
    </row>
    <row r="896" customFormat="false" ht="15" hidden="false" customHeight="false" outlineLevel="0" collapsed="false">
      <c r="B896" s="24"/>
      <c r="M896" s="24"/>
    </row>
    <row r="897" customFormat="false" ht="15" hidden="false" customHeight="false" outlineLevel="0" collapsed="false">
      <c r="B897" s="24"/>
      <c r="M897" s="24"/>
    </row>
    <row r="898" customFormat="false" ht="15" hidden="false" customHeight="false" outlineLevel="0" collapsed="false">
      <c r="B898" s="24"/>
      <c r="M898" s="24"/>
    </row>
    <row r="899" customFormat="false" ht="15" hidden="false" customHeight="false" outlineLevel="0" collapsed="false">
      <c r="B899" s="24"/>
      <c r="M899" s="24"/>
    </row>
    <row r="900" customFormat="false" ht="15" hidden="false" customHeight="false" outlineLevel="0" collapsed="false">
      <c r="B900" s="24"/>
      <c r="M900" s="24"/>
    </row>
    <row r="901" customFormat="false" ht="15" hidden="false" customHeight="false" outlineLevel="0" collapsed="false">
      <c r="B901" s="24"/>
      <c r="M901" s="24"/>
    </row>
    <row r="902" customFormat="false" ht="15" hidden="false" customHeight="false" outlineLevel="0" collapsed="false">
      <c r="B902" s="24"/>
      <c r="M902" s="24"/>
    </row>
    <row r="903" customFormat="false" ht="15" hidden="false" customHeight="false" outlineLevel="0" collapsed="false">
      <c r="B903" s="24"/>
      <c r="M903" s="24"/>
    </row>
    <row r="904" customFormat="false" ht="15" hidden="false" customHeight="false" outlineLevel="0" collapsed="false">
      <c r="B904" s="24"/>
      <c r="M904" s="24"/>
    </row>
    <row r="905" customFormat="false" ht="15" hidden="false" customHeight="false" outlineLevel="0" collapsed="false">
      <c r="B905" s="24"/>
      <c r="M905" s="24"/>
    </row>
    <row r="906" customFormat="false" ht="15" hidden="false" customHeight="false" outlineLevel="0" collapsed="false">
      <c r="B906" s="24"/>
      <c r="M906" s="24"/>
    </row>
    <row r="907" customFormat="false" ht="15" hidden="false" customHeight="false" outlineLevel="0" collapsed="false">
      <c r="B907" s="24"/>
      <c r="M907" s="24"/>
    </row>
    <row r="908" customFormat="false" ht="15" hidden="false" customHeight="false" outlineLevel="0" collapsed="false">
      <c r="B908" s="24"/>
      <c r="M908" s="24"/>
    </row>
    <row r="909" customFormat="false" ht="15" hidden="false" customHeight="false" outlineLevel="0" collapsed="false">
      <c r="B909" s="24"/>
      <c r="M909" s="24"/>
    </row>
    <row r="910" customFormat="false" ht="15" hidden="false" customHeight="false" outlineLevel="0" collapsed="false">
      <c r="B910" s="24"/>
      <c r="M910" s="24"/>
    </row>
    <row r="911" customFormat="false" ht="15" hidden="false" customHeight="false" outlineLevel="0" collapsed="false">
      <c r="B911" s="24"/>
      <c r="M911" s="24"/>
    </row>
    <row r="912" customFormat="false" ht="15" hidden="false" customHeight="false" outlineLevel="0" collapsed="false">
      <c r="B912" s="24"/>
      <c r="M912" s="24"/>
    </row>
    <row r="913" customFormat="false" ht="15" hidden="false" customHeight="false" outlineLevel="0" collapsed="false">
      <c r="B913" s="24"/>
      <c r="M913" s="24"/>
    </row>
    <row r="914" customFormat="false" ht="15" hidden="false" customHeight="false" outlineLevel="0" collapsed="false">
      <c r="B914" s="24"/>
      <c r="M914" s="24"/>
    </row>
    <row r="915" customFormat="false" ht="15" hidden="false" customHeight="false" outlineLevel="0" collapsed="false">
      <c r="B915" s="24"/>
      <c r="M915" s="24"/>
    </row>
    <row r="916" customFormat="false" ht="15" hidden="false" customHeight="false" outlineLevel="0" collapsed="false">
      <c r="B916" s="24"/>
      <c r="M916" s="24"/>
    </row>
    <row r="917" customFormat="false" ht="15" hidden="false" customHeight="false" outlineLevel="0" collapsed="false">
      <c r="B917" s="24"/>
      <c r="M917" s="24"/>
    </row>
    <row r="918" customFormat="false" ht="15" hidden="false" customHeight="false" outlineLevel="0" collapsed="false">
      <c r="B918" s="24"/>
      <c r="M918" s="24"/>
    </row>
    <row r="919" customFormat="false" ht="15" hidden="false" customHeight="false" outlineLevel="0" collapsed="false">
      <c r="B919" s="24"/>
      <c r="M919" s="24"/>
    </row>
    <row r="920" customFormat="false" ht="15" hidden="false" customHeight="false" outlineLevel="0" collapsed="false">
      <c r="B920" s="24"/>
      <c r="M920" s="24"/>
    </row>
    <row r="921" customFormat="false" ht="15" hidden="false" customHeight="false" outlineLevel="0" collapsed="false">
      <c r="B921" s="24"/>
      <c r="M921" s="24"/>
    </row>
    <row r="922" customFormat="false" ht="15" hidden="false" customHeight="false" outlineLevel="0" collapsed="false">
      <c r="B922" s="24"/>
      <c r="M922" s="24"/>
    </row>
    <row r="923" customFormat="false" ht="15" hidden="false" customHeight="false" outlineLevel="0" collapsed="false">
      <c r="B923" s="24"/>
      <c r="M923" s="24"/>
    </row>
    <row r="924" customFormat="false" ht="15" hidden="false" customHeight="false" outlineLevel="0" collapsed="false">
      <c r="B924" s="24"/>
      <c r="M924" s="24"/>
    </row>
    <row r="925" customFormat="false" ht="15" hidden="false" customHeight="false" outlineLevel="0" collapsed="false">
      <c r="B925" s="24"/>
      <c r="M925" s="24"/>
    </row>
    <row r="926" customFormat="false" ht="15" hidden="false" customHeight="false" outlineLevel="0" collapsed="false">
      <c r="B926" s="24"/>
      <c r="M926" s="24"/>
    </row>
    <row r="927" customFormat="false" ht="15" hidden="false" customHeight="false" outlineLevel="0" collapsed="false">
      <c r="B927" s="24"/>
      <c r="M927" s="24"/>
    </row>
    <row r="928" customFormat="false" ht="15" hidden="false" customHeight="false" outlineLevel="0" collapsed="false">
      <c r="B928" s="24"/>
      <c r="M928" s="24"/>
    </row>
    <row r="929" customFormat="false" ht="15" hidden="false" customHeight="false" outlineLevel="0" collapsed="false">
      <c r="B929" s="24"/>
      <c r="M929" s="24"/>
    </row>
    <row r="930" customFormat="false" ht="15" hidden="false" customHeight="false" outlineLevel="0" collapsed="false">
      <c r="B930" s="24"/>
      <c r="M930" s="24"/>
    </row>
    <row r="931" customFormat="false" ht="15" hidden="false" customHeight="false" outlineLevel="0" collapsed="false">
      <c r="B931" s="24"/>
      <c r="M931" s="24"/>
    </row>
    <row r="932" customFormat="false" ht="15" hidden="false" customHeight="false" outlineLevel="0" collapsed="false">
      <c r="B932" s="24"/>
      <c r="M932" s="24"/>
    </row>
    <row r="933" customFormat="false" ht="15" hidden="false" customHeight="false" outlineLevel="0" collapsed="false">
      <c r="B933" s="24"/>
      <c r="M933" s="24"/>
    </row>
    <row r="934" customFormat="false" ht="15" hidden="false" customHeight="false" outlineLevel="0" collapsed="false">
      <c r="B934" s="24"/>
      <c r="M934" s="24"/>
    </row>
    <row r="935" customFormat="false" ht="15" hidden="false" customHeight="false" outlineLevel="0" collapsed="false">
      <c r="B935" s="24"/>
      <c r="M935" s="24"/>
    </row>
    <row r="936" customFormat="false" ht="15" hidden="false" customHeight="false" outlineLevel="0" collapsed="false">
      <c r="B936" s="24"/>
      <c r="M936" s="24"/>
    </row>
    <row r="937" customFormat="false" ht="15" hidden="false" customHeight="false" outlineLevel="0" collapsed="false">
      <c r="B937" s="24"/>
      <c r="M937" s="24"/>
    </row>
    <row r="938" customFormat="false" ht="15" hidden="false" customHeight="false" outlineLevel="0" collapsed="false">
      <c r="B938" s="24"/>
      <c r="M938" s="24"/>
    </row>
    <row r="939" customFormat="false" ht="15" hidden="false" customHeight="false" outlineLevel="0" collapsed="false">
      <c r="B939" s="24"/>
      <c r="M939" s="24"/>
    </row>
    <row r="940" customFormat="false" ht="15" hidden="false" customHeight="false" outlineLevel="0" collapsed="false">
      <c r="B940" s="24"/>
      <c r="M940" s="24"/>
    </row>
    <row r="941" customFormat="false" ht="15" hidden="false" customHeight="false" outlineLevel="0" collapsed="false">
      <c r="B941" s="24"/>
      <c r="M941" s="24"/>
    </row>
    <row r="942" customFormat="false" ht="15" hidden="false" customHeight="false" outlineLevel="0" collapsed="false">
      <c r="B942" s="24"/>
      <c r="M942" s="24"/>
    </row>
    <row r="943" customFormat="false" ht="15" hidden="false" customHeight="false" outlineLevel="0" collapsed="false">
      <c r="B943" s="24"/>
      <c r="M943" s="24"/>
    </row>
    <row r="944" customFormat="false" ht="15" hidden="false" customHeight="false" outlineLevel="0" collapsed="false">
      <c r="B944" s="24"/>
      <c r="M944" s="24"/>
    </row>
    <row r="945" customFormat="false" ht="15" hidden="false" customHeight="false" outlineLevel="0" collapsed="false">
      <c r="B945" s="24"/>
      <c r="M945" s="24"/>
    </row>
    <row r="946" customFormat="false" ht="15" hidden="false" customHeight="false" outlineLevel="0" collapsed="false">
      <c r="B946" s="24"/>
      <c r="M946" s="24"/>
    </row>
    <row r="947" customFormat="false" ht="15" hidden="false" customHeight="false" outlineLevel="0" collapsed="false">
      <c r="B947" s="24"/>
      <c r="M947" s="24"/>
    </row>
    <row r="948" customFormat="false" ht="15" hidden="false" customHeight="false" outlineLevel="0" collapsed="false">
      <c r="B948" s="24"/>
      <c r="M948" s="24"/>
    </row>
    <row r="949" customFormat="false" ht="15" hidden="false" customHeight="false" outlineLevel="0" collapsed="false">
      <c r="B949" s="24"/>
      <c r="M949" s="24"/>
    </row>
    <row r="950" customFormat="false" ht="15" hidden="false" customHeight="false" outlineLevel="0" collapsed="false">
      <c r="B950" s="24"/>
      <c r="M950" s="24"/>
    </row>
    <row r="951" customFormat="false" ht="15" hidden="false" customHeight="false" outlineLevel="0" collapsed="false">
      <c r="B951" s="24"/>
      <c r="M951" s="24"/>
    </row>
    <row r="952" customFormat="false" ht="15" hidden="false" customHeight="false" outlineLevel="0" collapsed="false">
      <c r="B952" s="24"/>
      <c r="M952" s="24"/>
    </row>
    <row r="953" customFormat="false" ht="15" hidden="false" customHeight="false" outlineLevel="0" collapsed="false">
      <c r="B953" s="24"/>
      <c r="M953" s="24"/>
    </row>
    <row r="954" customFormat="false" ht="15" hidden="false" customHeight="false" outlineLevel="0" collapsed="false">
      <c r="B954" s="24"/>
      <c r="M954" s="24"/>
    </row>
    <row r="955" customFormat="false" ht="15" hidden="false" customHeight="false" outlineLevel="0" collapsed="false">
      <c r="B955" s="24"/>
      <c r="M955" s="24"/>
    </row>
    <row r="956" customFormat="false" ht="15" hidden="false" customHeight="false" outlineLevel="0" collapsed="false">
      <c r="B956" s="24"/>
      <c r="M956" s="24"/>
    </row>
    <row r="957" customFormat="false" ht="15" hidden="false" customHeight="false" outlineLevel="0" collapsed="false">
      <c r="B957" s="24"/>
      <c r="M957" s="24"/>
    </row>
    <row r="958" customFormat="false" ht="15" hidden="false" customHeight="false" outlineLevel="0" collapsed="false">
      <c r="B958" s="24"/>
      <c r="M958" s="24"/>
    </row>
    <row r="959" customFormat="false" ht="15" hidden="false" customHeight="false" outlineLevel="0" collapsed="false">
      <c r="B959" s="24"/>
      <c r="M959" s="24"/>
    </row>
    <row r="960" customFormat="false" ht="15" hidden="false" customHeight="false" outlineLevel="0" collapsed="false">
      <c r="B960" s="24"/>
      <c r="M960" s="24"/>
    </row>
    <row r="961" customFormat="false" ht="15" hidden="false" customHeight="false" outlineLevel="0" collapsed="false">
      <c r="B961" s="24"/>
      <c r="M961" s="24"/>
    </row>
    <row r="962" customFormat="false" ht="15" hidden="false" customHeight="false" outlineLevel="0" collapsed="false">
      <c r="B962" s="24"/>
      <c r="M962" s="24"/>
    </row>
    <row r="963" customFormat="false" ht="15" hidden="false" customHeight="false" outlineLevel="0" collapsed="false">
      <c r="B963" s="24"/>
      <c r="M963" s="24"/>
    </row>
    <row r="964" customFormat="false" ht="15" hidden="false" customHeight="false" outlineLevel="0" collapsed="false">
      <c r="B964" s="24"/>
      <c r="M964" s="24"/>
    </row>
    <row r="965" customFormat="false" ht="15" hidden="false" customHeight="false" outlineLevel="0" collapsed="false">
      <c r="B965" s="24"/>
      <c r="M965" s="24"/>
    </row>
    <row r="966" customFormat="false" ht="15" hidden="false" customHeight="false" outlineLevel="0" collapsed="false">
      <c r="B966" s="24"/>
      <c r="M966" s="24"/>
    </row>
    <row r="967" customFormat="false" ht="15" hidden="false" customHeight="false" outlineLevel="0" collapsed="false">
      <c r="B967" s="24"/>
      <c r="M967" s="24"/>
    </row>
    <row r="968" customFormat="false" ht="15" hidden="false" customHeight="false" outlineLevel="0" collapsed="false">
      <c r="B968" s="24"/>
      <c r="M968" s="24"/>
    </row>
    <row r="969" customFormat="false" ht="15" hidden="false" customHeight="false" outlineLevel="0" collapsed="false">
      <c r="B969" s="24"/>
      <c r="M969" s="24"/>
    </row>
    <row r="970" customFormat="false" ht="15" hidden="false" customHeight="false" outlineLevel="0" collapsed="false">
      <c r="B970" s="24"/>
      <c r="M970" s="24"/>
    </row>
    <row r="971" customFormat="false" ht="15" hidden="false" customHeight="false" outlineLevel="0" collapsed="false">
      <c r="B971" s="24"/>
      <c r="M971" s="24"/>
    </row>
    <row r="972" customFormat="false" ht="15" hidden="false" customHeight="false" outlineLevel="0" collapsed="false">
      <c r="B972" s="24"/>
      <c r="M972" s="24"/>
    </row>
    <row r="973" customFormat="false" ht="15" hidden="false" customHeight="false" outlineLevel="0" collapsed="false">
      <c r="B973" s="24"/>
      <c r="M973" s="24"/>
    </row>
    <row r="974" customFormat="false" ht="15" hidden="false" customHeight="false" outlineLevel="0" collapsed="false">
      <c r="B974" s="24"/>
      <c r="M974" s="24"/>
    </row>
    <row r="975" customFormat="false" ht="15" hidden="false" customHeight="false" outlineLevel="0" collapsed="false">
      <c r="B975" s="24"/>
      <c r="M975" s="24"/>
    </row>
    <row r="976" customFormat="false" ht="15" hidden="false" customHeight="false" outlineLevel="0" collapsed="false">
      <c r="B976" s="24"/>
      <c r="M976" s="24"/>
    </row>
    <row r="977" customFormat="false" ht="15" hidden="false" customHeight="false" outlineLevel="0" collapsed="false">
      <c r="B977" s="24"/>
      <c r="M977" s="24"/>
    </row>
    <row r="978" customFormat="false" ht="15" hidden="false" customHeight="false" outlineLevel="0" collapsed="false">
      <c r="B978" s="24"/>
      <c r="M978" s="24"/>
    </row>
    <row r="979" customFormat="false" ht="15" hidden="false" customHeight="false" outlineLevel="0" collapsed="false">
      <c r="B979" s="24"/>
      <c r="M979" s="24"/>
    </row>
    <row r="980" customFormat="false" ht="15" hidden="false" customHeight="false" outlineLevel="0" collapsed="false">
      <c r="B980" s="24"/>
      <c r="M980" s="24"/>
    </row>
    <row r="981" customFormat="false" ht="15" hidden="false" customHeight="false" outlineLevel="0" collapsed="false">
      <c r="B981" s="24"/>
      <c r="M981" s="24"/>
    </row>
    <row r="982" customFormat="false" ht="15" hidden="false" customHeight="false" outlineLevel="0" collapsed="false">
      <c r="B982" s="24"/>
      <c r="M982" s="24"/>
    </row>
    <row r="983" customFormat="false" ht="15" hidden="false" customHeight="false" outlineLevel="0" collapsed="false">
      <c r="B983" s="24"/>
      <c r="M983" s="24"/>
    </row>
    <row r="984" customFormat="false" ht="15" hidden="false" customHeight="false" outlineLevel="0" collapsed="false">
      <c r="B984" s="24"/>
      <c r="M984" s="24"/>
    </row>
    <row r="985" customFormat="false" ht="15" hidden="false" customHeight="false" outlineLevel="0" collapsed="false">
      <c r="B985" s="24"/>
      <c r="M985" s="24"/>
    </row>
    <row r="986" customFormat="false" ht="15" hidden="false" customHeight="false" outlineLevel="0" collapsed="false">
      <c r="B986" s="24"/>
      <c r="M986" s="24"/>
    </row>
    <row r="987" customFormat="false" ht="15" hidden="false" customHeight="false" outlineLevel="0" collapsed="false">
      <c r="B987" s="24"/>
      <c r="M987" s="24"/>
    </row>
    <row r="988" customFormat="false" ht="15" hidden="false" customHeight="false" outlineLevel="0" collapsed="false">
      <c r="B988" s="24"/>
      <c r="M988" s="24"/>
    </row>
    <row r="989" customFormat="false" ht="15" hidden="false" customHeight="false" outlineLevel="0" collapsed="false">
      <c r="B989" s="24"/>
      <c r="M989" s="24"/>
    </row>
    <row r="990" customFormat="false" ht="15" hidden="false" customHeight="false" outlineLevel="0" collapsed="false">
      <c r="B990" s="24"/>
      <c r="M990" s="24"/>
    </row>
    <row r="991" customFormat="false" ht="15" hidden="false" customHeight="false" outlineLevel="0" collapsed="false">
      <c r="B991" s="24"/>
      <c r="M991" s="24"/>
    </row>
    <row r="992" customFormat="false" ht="15" hidden="false" customHeight="false" outlineLevel="0" collapsed="false">
      <c r="B992" s="24"/>
      <c r="M992" s="24"/>
    </row>
    <row r="993" customFormat="false" ht="15" hidden="false" customHeight="false" outlineLevel="0" collapsed="false">
      <c r="B993" s="24"/>
      <c r="M993" s="24"/>
    </row>
    <row r="994" customFormat="false" ht="15" hidden="false" customHeight="false" outlineLevel="0" collapsed="false">
      <c r="B994" s="24"/>
      <c r="M994" s="24"/>
    </row>
    <row r="995" customFormat="false" ht="15" hidden="false" customHeight="false" outlineLevel="0" collapsed="false">
      <c r="B995" s="24"/>
      <c r="M995" s="24"/>
    </row>
    <row r="996" customFormat="false" ht="15" hidden="false" customHeight="false" outlineLevel="0" collapsed="false">
      <c r="B996" s="24"/>
      <c r="M996" s="24"/>
    </row>
    <row r="997" customFormat="false" ht="15" hidden="false" customHeight="false" outlineLevel="0" collapsed="false">
      <c r="B997" s="24"/>
      <c r="M997" s="24"/>
    </row>
    <row r="998" customFormat="false" ht="15" hidden="false" customHeight="false" outlineLevel="0" collapsed="false">
      <c r="B998" s="24"/>
      <c r="M998" s="24"/>
    </row>
    <row r="999" customFormat="false" ht="15" hidden="false" customHeight="false" outlineLevel="0" collapsed="false">
      <c r="B999" s="24"/>
      <c r="M999" s="24"/>
    </row>
    <row r="1000" customFormat="false" ht="15" hidden="false" customHeight="false" outlineLevel="0" collapsed="false">
      <c r="B1000" s="24"/>
      <c r="M1000" s="24"/>
    </row>
    <row r="1001" customFormat="false" ht="15" hidden="false" customHeight="false" outlineLevel="0" collapsed="false">
      <c r="B1001" s="24"/>
      <c r="M1001" s="24"/>
    </row>
    <row r="1002" customFormat="false" ht="15" hidden="false" customHeight="false" outlineLevel="0" collapsed="false">
      <c r="B1002" s="24"/>
      <c r="M1002" s="24"/>
    </row>
    <row r="1003" customFormat="false" ht="15" hidden="false" customHeight="false" outlineLevel="0" collapsed="false">
      <c r="B1003" s="24"/>
      <c r="M1003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1" min="11" style="0" width="7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22" t="s">
        <v>116</v>
      </c>
      <c r="B1" s="22" t="s">
        <v>117</v>
      </c>
      <c r="C1" s="22" t="s">
        <v>118</v>
      </c>
      <c r="D1" s="22" t="s">
        <v>81</v>
      </c>
      <c r="E1" s="22" t="s">
        <v>48</v>
      </c>
      <c r="F1" s="22" t="s">
        <v>119</v>
      </c>
      <c r="G1" s="22" t="s">
        <v>120</v>
      </c>
      <c r="H1" s="22" t="s">
        <v>121</v>
      </c>
      <c r="I1" s="22" t="s">
        <v>122</v>
      </c>
      <c r="K1" s="26" t="s">
        <v>123</v>
      </c>
      <c r="L1" s="26" t="s">
        <v>124</v>
      </c>
    </row>
    <row r="2" customFormat="false" ht="20.1" hidden="false" customHeight="false" outlineLevel="0" collapsed="false">
      <c r="A2" s="24"/>
      <c r="B2" s="1" t="s">
        <v>125</v>
      </c>
      <c r="D2" s="24"/>
      <c r="F2" s="24"/>
      <c r="K2" s="9" t="n">
        <f aca="false">IF($A2="",0,IF(OR(N($D2)=0,$D2&amp;""=TOP!$C$5&amp;""),1,0))</f>
        <v>0</v>
      </c>
      <c r="L2" s="27" t="n">
        <f aca="false">IF($K2=0,0,IFERROR(INDEX(購買率算出!$P$6:$P$3005,MATCH($A2&amp;"",購買率算出!$C$6:$C$3005,0)),0))</f>
        <v>0</v>
      </c>
    </row>
    <row r="3" customFormat="false" ht="15" hidden="false" customHeight="false" outlineLevel="0" collapsed="false">
      <c r="A3" s="24"/>
      <c r="B3" s="28" t="s">
        <v>126</v>
      </c>
      <c r="D3" s="24"/>
      <c r="F3" s="24"/>
      <c r="K3" s="9" t="n">
        <f aca="false">IF($A3="",0,IF(OR(N($D3)=0,$D3&amp;""=TOP!$C$5&amp;""),1,0))</f>
        <v>0</v>
      </c>
      <c r="L3" s="27" t="n">
        <f aca="false">IF($K3=0,0,IFERROR(INDEX(購買率算出!$P$6:$P$3005,MATCH($A3&amp;"",購買率算出!$C$6:$C$3005,0)),0))</f>
        <v>0</v>
      </c>
    </row>
    <row r="4" customFormat="false" ht="15" hidden="false" customHeight="false" outlineLevel="0" collapsed="false">
      <c r="A4" s="24"/>
      <c r="D4" s="24"/>
      <c r="F4" s="24"/>
      <c r="K4" s="9" t="n">
        <f aca="false">IF($A4="",0,IF(OR(N($D4)=0,$D4&amp;""=TOP!$C$5&amp;""),1,0))</f>
        <v>0</v>
      </c>
      <c r="L4" s="27" t="n">
        <f aca="false">IF($K4=0,0,IFERROR(INDEX(購買率算出!$P$6:$P$3005,MATCH($A4&amp;"",購買率算出!$C$6:$C$3005,0)),0))</f>
        <v>0</v>
      </c>
    </row>
    <row r="5" customFormat="false" ht="15" hidden="false" customHeight="false" outlineLevel="0" collapsed="false">
      <c r="A5" s="24"/>
      <c r="D5" s="24"/>
      <c r="F5" s="24"/>
      <c r="K5" s="9" t="n">
        <f aca="false">IF($A5="",0,IF(OR(N($D5)=0,$D5&amp;""=TOP!$C$5&amp;""),1,0))</f>
        <v>0</v>
      </c>
      <c r="L5" s="27" t="n">
        <f aca="false">IF($K5=0,0,IFERROR(INDEX(購買率算出!$P$6:$P$3005,MATCH($A5&amp;"",購買率算出!$C$6:$C$3005,0)),0))</f>
        <v>0</v>
      </c>
    </row>
    <row r="6" customFormat="false" ht="15" hidden="false" customHeight="false" outlineLevel="0" collapsed="false">
      <c r="A6" s="24"/>
      <c r="D6" s="24"/>
      <c r="F6" s="24"/>
      <c r="K6" s="9" t="n">
        <f aca="false">IF($A6="",0,IF(OR(N($D6)=0,$D6&amp;""=TOP!$C$5&amp;""),1,0))</f>
        <v>0</v>
      </c>
      <c r="L6" s="27" t="n">
        <f aca="false">IF($K6=0,0,IFERROR(INDEX(購買率算出!$P$6:$P$3005,MATCH($A6&amp;"",購買率算出!$C$6:$C$3005,0)),0))</f>
        <v>0</v>
      </c>
    </row>
    <row r="7" customFormat="false" ht="15" hidden="false" customHeight="false" outlineLevel="0" collapsed="false">
      <c r="A7" s="24"/>
      <c r="D7" s="24"/>
      <c r="F7" s="24"/>
      <c r="K7" s="9" t="n">
        <f aca="false">IF($A7="",0,IF(OR(N($D7)=0,$D7&amp;""=TOP!$C$5&amp;""),1,0))</f>
        <v>0</v>
      </c>
      <c r="L7" s="27" t="n">
        <f aca="false">IF($K7=0,0,IFERROR(INDEX(購買率算出!$P$6:$P$3005,MATCH($A7&amp;"",購買率算出!$C$6:$C$3005,0)),0))</f>
        <v>0</v>
      </c>
    </row>
    <row r="8" customFormat="false" ht="15" hidden="false" customHeight="false" outlineLevel="0" collapsed="false">
      <c r="A8" s="24"/>
      <c r="D8" s="24"/>
      <c r="F8" s="24"/>
      <c r="K8" s="9" t="n">
        <f aca="false">IF($A8="",0,IF(OR(N($D8)=0,$D8&amp;""=TOP!$C$5&amp;""),1,0))</f>
        <v>0</v>
      </c>
      <c r="L8" s="27" t="n">
        <f aca="false">IF($K8=0,0,IFERROR(INDEX(購買率算出!$P$6:$P$3005,MATCH($A8&amp;"",購買率算出!$C$6:$C$3005,0)),0))</f>
        <v>0</v>
      </c>
    </row>
    <row r="9" customFormat="false" ht="15" hidden="false" customHeight="false" outlineLevel="0" collapsed="false">
      <c r="A9" s="24"/>
      <c r="D9" s="24"/>
      <c r="F9" s="24"/>
      <c r="K9" s="9" t="n">
        <f aca="false">IF($A9="",0,IF(OR(N($D9)=0,$D9&amp;""=TOP!$C$5&amp;""),1,0))</f>
        <v>0</v>
      </c>
      <c r="L9" s="27" t="n">
        <f aca="false">IF($K9=0,0,IFERROR(INDEX(購買率算出!$P$6:$P$3005,MATCH($A9&amp;"",購買率算出!$C$6:$C$3005,0)),0))</f>
        <v>0</v>
      </c>
    </row>
    <row r="10" customFormat="false" ht="15" hidden="false" customHeight="false" outlineLevel="0" collapsed="false">
      <c r="A10" s="24"/>
      <c r="D10" s="24"/>
      <c r="F10" s="24"/>
      <c r="K10" s="9" t="n">
        <f aca="false">IF($A10="",0,IF(OR(N($D10)=0,$D10&amp;""=TOP!$C$5&amp;""),1,0))</f>
        <v>0</v>
      </c>
      <c r="L10" s="27" t="n">
        <f aca="false">IF($K10=0,0,IFERROR(INDEX(購買率算出!$P$6:$P$3005,MATCH($A10&amp;"",購買率算出!$C$6:$C$3005,0)),0))</f>
        <v>0</v>
      </c>
    </row>
    <row r="11" customFormat="false" ht="15" hidden="false" customHeight="false" outlineLevel="0" collapsed="false">
      <c r="A11" s="24"/>
      <c r="D11" s="24"/>
      <c r="F11" s="24"/>
      <c r="K11" s="9" t="n">
        <f aca="false">IF($A11="",0,IF(OR(N($D11)=0,$D11&amp;""=TOP!$C$5&amp;""),1,0))</f>
        <v>0</v>
      </c>
      <c r="L11" s="27" t="n">
        <f aca="false">IF($K11=0,0,IFERROR(INDEX(購買率算出!$P$6:$P$3005,MATCH($A11&amp;"",購買率算出!$C$6:$C$3005,0)),0))</f>
        <v>0</v>
      </c>
    </row>
    <row r="12" customFormat="false" ht="15" hidden="false" customHeight="false" outlineLevel="0" collapsed="false">
      <c r="A12" s="24"/>
      <c r="D12" s="24"/>
      <c r="F12" s="24"/>
      <c r="K12" s="9" t="n">
        <f aca="false">IF($A12="",0,IF(OR(N($D12)=0,$D12&amp;""=TOP!$C$5&amp;""),1,0))</f>
        <v>0</v>
      </c>
      <c r="L12" s="27" t="n">
        <f aca="false">IF($K12=0,0,IFERROR(INDEX(購買率算出!$P$6:$P$3005,MATCH($A12&amp;"",購買率算出!$C$6:$C$3005,0)),0))</f>
        <v>0</v>
      </c>
    </row>
    <row r="13" customFormat="false" ht="15" hidden="false" customHeight="false" outlineLevel="0" collapsed="false">
      <c r="A13" s="24"/>
      <c r="D13" s="24"/>
      <c r="F13" s="24"/>
      <c r="K13" s="9" t="n">
        <f aca="false">IF($A13="",0,IF(OR(N($D13)=0,$D13&amp;""=TOP!$C$5&amp;""),1,0))</f>
        <v>0</v>
      </c>
      <c r="L13" s="27" t="n">
        <f aca="false">IF($K13=0,0,IFERROR(INDEX(購買率算出!$P$6:$P$3005,MATCH($A13&amp;"",購買率算出!$C$6:$C$3005,0)),0))</f>
        <v>0</v>
      </c>
    </row>
    <row r="14" customFormat="false" ht="15" hidden="false" customHeight="false" outlineLevel="0" collapsed="false">
      <c r="A14" s="24"/>
      <c r="D14" s="24"/>
      <c r="F14" s="24"/>
      <c r="K14" s="9" t="n">
        <f aca="false">IF($A14="",0,IF(OR(N($D14)=0,$D14&amp;""=TOP!$C$5&amp;""),1,0))</f>
        <v>0</v>
      </c>
      <c r="L14" s="27" t="n">
        <f aca="false">IF($K14=0,0,IFERROR(INDEX(購買率算出!$P$6:$P$3005,MATCH($A14&amp;"",購買率算出!$C$6:$C$3005,0)),0))</f>
        <v>0</v>
      </c>
    </row>
    <row r="15" customFormat="false" ht="15" hidden="false" customHeight="false" outlineLevel="0" collapsed="false">
      <c r="A15" s="24"/>
      <c r="D15" s="24"/>
      <c r="F15" s="24"/>
      <c r="K15" s="9" t="n">
        <f aca="false">IF($A15="",0,IF(OR(N($D15)=0,$D15&amp;""=TOP!$C$5&amp;""),1,0))</f>
        <v>0</v>
      </c>
      <c r="L15" s="27" t="n">
        <f aca="false">IF($K15=0,0,IFERROR(INDEX(購買率算出!$P$6:$P$3005,MATCH($A15&amp;"",購買率算出!$C$6:$C$3005,0)),0))</f>
        <v>0</v>
      </c>
    </row>
    <row r="16" customFormat="false" ht="15" hidden="false" customHeight="false" outlineLevel="0" collapsed="false">
      <c r="A16" s="24"/>
      <c r="D16" s="24"/>
      <c r="F16" s="24"/>
      <c r="K16" s="9" t="n">
        <f aca="false">IF($A16="",0,IF(OR(N($D16)=0,$D16&amp;""=TOP!$C$5&amp;""),1,0))</f>
        <v>0</v>
      </c>
      <c r="L16" s="27" t="n">
        <f aca="false">IF($K16=0,0,IFERROR(INDEX(購買率算出!$P$6:$P$3005,MATCH($A16&amp;"",購買率算出!$C$6:$C$3005,0)),0))</f>
        <v>0</v>
      </c>
    </row>
    <row r="17" customFormat="false" ht="15" hidden="false" customHeight="false" outlineLevel="0" collapsed="false">
      <c r="A17" s="24"/>
      <c r="D17" s="24"/>
      <c r="F17" s="24"/>
      <c r="K17" s="9" t="n">
        <f aca="false">IF($A17="",0,IF(OR(N($D17)=0,$D17&amp;""=TOP!$C$5&amp;""),1,0))</f>
        <v>0</v>
      </c>
      <c r="L17" s="27" t="n">
        <f aca="false">IF($K17=0,0,IFERROR(INDEX(購買率算出!$P$6:$P$3005,MATCH($A17&amp;"",購買率算出!$C$6:$C$3005,0)),0))</f>
        <v>0</v>
      </c>
    </row>
    <row r="18" customFormat="false" ht="15" hidden="false" customHeight="false" outlineLevel="0" collapsed="false">
      <c r="A18" s="24"/>
      <c r="D18" s="24"/>
      <c r="F18" s="24"/>
      <c r="K18" s="9" t="n">
        <f aca="false">IF($A18="",0,IF(OR(N($D18)=0,$D18&amp;""=TOP!$C$5&amp;""),1,0))</f>
        <v>0</v>
      </c>
      <c r="L18" s="27" t="n">
        <f aca="false">IF($K18=0,0,IFERROR(INDEX(購買率算出!$P$6:$P$3005,MATCH($A18&amp;"",購買率算出!$C$6:$C$3005,0)),0))</f>
        <v>0</v>
      </c>
    </row>
    <row r="19" customFormat="false" ht="15" hidden="false" customHeight="false" outlineLevel="0" collapsed="false">
      <c r="A19" s="24"/>
      <c r="D19" s="24"/>
      <c r="F19" s="24"/>
      <c r="K19" s="9" t="n">
        <f aca="false">IF($A19="",0,IF(OR(N($D19)=0,$D19&amp;""=TOP!$C$5&amp;""),1,0))</f>
        <v>0</v>
      </c>
      <c r="L19" s="27" t="n">
        <f aca="false">IF($K19=0,0,IFERROR(INDEX(購買率算出!$P$6:$P$3005,MATCH($A19&amp;"",購買率算出!$C$6:$C$3005,0)),0))</f>
        <v>0</v>
      </c>
    </row>
    <row r="20" customFormat="false" ht="15" hidden="false" customHeight="false" outlineLevel="0" collapsed="false">
      <c r="A20" s="24"/>
      <c r="D20" s="24"/>
      <c r="F20" s="24"/>
      <c r="K20" s="9" t="n">
        <f aca="false">IF($A20="",0,IF(OR(N($D20)=0,$D20&amp;""=TOP!$C$5&amp;""),1,0))</f>
        <v>0</v>
      </c>
      <c r="L20" s="27" t="n">
        <f aca="false">IF($K20=0,0,IFERROR(INDEX(購買率算出!$P$6:$P$3005,MATCH($A20&amp;"",購買率算出!$C$6:$C$3005,0)),0))</f>
        <v>0</v>
      </c>
    </row>
    <row r="21" customFormat="false" ht="15" hidden="false" customHeight="false" outlineLevel="0" collapsed="false">
      <c r="A21" s="24"/>
      <c r="D21" s="24"/>
      <c r="F21" s="24"/>
      <c r="K21" s="9" t="n">
        <f aca="false">IF($A21="",0,IF(OR(N($D21)=0,$D21&amp;""=TOP!$C$5&amp;""),1,0))</f>
        <v>0</v>
      </c>
      <c r="L21" s="27" t="n">
        <f aca="false">IF($K21=0,0,IFERROR(INDEX(購買率算出!$P$6:$P$3005,MATCH($A21&amp;"",購買率算出!$C$6:$C$3005,0)),0))</f>
        <v>0</v>
      </c>
    </row>
    <row r="22" customFormat="false" ht="15" hidden="false" customHeight="false" outlineLevel="0" collapsed="false">
      <c r="A22" s="24"/>
      <c r="D22" s="24"/>
      <c r="F22" s="24"/>
      <c r="K22" s="9" t="n">
        <f aca="false">IF($A22="",0,IF(OR(N($D22)=0,$D22&amp;""=TOP!$C$5&amp;""),1,0))</f>
        <v>0</v>
      </c>
      <c r="L22" s="27" t="n">
        <f aca="false">IF($K22=0,0,IFERROR(INDEX(購買率算出!$P$6:$P$3005,MATCH($A22&amp;"",購買率算出!$C$6:$C$3005,0)),0))</f>
        <v>0</v>
      </c>
    </row>
    <row r="23" customFormat="false" ht="15" hidden="false" customHeight="false" outlineLevel="0" collapsed="false">
      <c r="A23" s="24"/>
      <c r="D23" s="24"/>
      <c r="F23" s="24"/>
      <c r="K23" s="9" t="n">
        <f aca="false">IF($A23="",0,IF(OR(N($D23)=0,$D23&amp;""=TOP!$C$5&amp;""),1,0))</f>
        <v>0</v>
      </c>
      <c r="L23" s="27" t="n">
        <f aca="false">IF($K23=0,0,IFERROR(INDEX(購買率算出!$P$6:$P$3005,MATCH($A23&amp;"",購買率算出!$C$6:$C$3005,0)),0))</f>
        <v>0</v>
      </c>
    </row>
    <row r="24" customFormat="false" ht="15" hidden="false" customHeight="false" outlineLevel="0" collapsed="false">
      <c r="A24" s="24"/>
      <c r="D24" s="24"/>
      <c r="F24" s="24"/>
      <c r="K24" s="9" t="n">
        <f aca="false">IF($A24="",0,IF(OR(N($D24)=0,$D24&amp;""=TOP!$C$5&amp;""),1,0))</f>
        <v>0</v>
      </c>
      <c r="L24" s="27" t="n">
        <f aca="false">IF($K24=0,0,IFERROR(INDEX(購買率算出!$P$6:$P$3005,MATCH($A24&amp;"",購買率算出!$C$6:$C$3005,0)),0))</f>
        <v>0</v>
      </c>
    </row>
    <row r="25" customFormat="false" ht="15" hidden="false" customHeight="false" outlineLevel="0" collapsed="false">
      <c r="A25" s="24"/>
      <c r="D25" s="24"/>
      <c r="F25" s="24"/>
      <c r="K25" s="9" t="n">
        <f aca="false">IF($A25="",0,IF(OR(N($D25)=0,$D25&amp;""=TOP!$C$5&amp;""),1,0))</f>
        <v>0</v>
      </c>
      <c r="L25" s="27" t="n">
        <f aca="false">IF($K25=0,0,IFERROR(INDEX(購買率算出!$P$6:$P$3005,MATCH($A25&amp;"",購買率算出!$C$6:$C$3005,0)),0))</f>
        <v>0</v>
      </c>
    </row>
    <row r="26" customFormat="false" ht="15" hidden="false" customHeight="false" outlineLevel="0" collapsed="false">
      <c r="A26" s="24"/>
      <c r="D26" s="24"/>
      <c r="F26" s="24"/>
      <c r="K26" s="9" t="n">
        <f aca="false">IF($A26="",0,IF(OR(N($D26)=0,$D26&amp;""=TOP!$C$5&amp;""),1,0))</f>
        <v>0</v>
      </c>
      <c r="L26" s="27" t="n">
        <f aca="false">IF($K26=0,0,IFERROR(INDEX(購買率算出!$P$6:$P$3005,MATCH($A26&amp;"",購買率算出!$C$6:$C$3005,0)),0))</f>
        <v>0</v>
      </c>
    </row>
    <row r="27" customFormat="false" ht="15" hidden="false" customHeight="false" outlineLevel="0" collapsed="false">
      <c r="A27" s="24"/>
      <c r="D27" s="24"/>
      <c r="F27" s="24"/>
      <c r="K27" s="9" t="n">
        <f aca="false">IF($A27="",0,IF(OR(N($D27)=0,$D27&amp;""=TOP!$C$5&amp;""),1,0))</f>
        <v>0</v>
      </c>
      <c r="L27" s="27" t="n">
        <f aca="false">IF($K27=0,0,IFERROR(INDEX(購買率算出!$P$6:$P$3005,MATCH($A27&amp;"",購買率算出!$C$6:$C$3005,0)),0))</f>
        <v>0</v>
      </c>
    </row>
    <row r="28" customFormat="false" ht="15" hidden="false" customHeight="false" outlineLevel="0" collapsed="false">
      <c r="A28" s="24"/>
      <c r="D28" s="24"/>
      <c r="F28" s="24"/>
      <c r="K28" s="9" t="n">
        <f aca="false">IF($A28="",0,IF(OR(N($D28)=0,$D28&amp;""=TOP!$C$5&amp;""),1,0))</f>
        <v>0</v>
      </c>
      <c r="L28" s="27" t="n">
        <f aca="false">IF($K28=0,0,IFERROR(INDEX(購買率算出!$P$6:$P$3005,MATCH($A28&amp;"",購買率算出!$C$6:$C$3005,0)),0))</f>
        <v>0</v>
      </c>
    </row>
    <row r="29" customFormat="false" ht="15" hidden="false" customHeight="false" outlineLevel="0" collapsed="false">
      <c r="A29" s="24"/>
      <c r="D29" s="24"/>
      <c r="F29" s="24"/>
      <c r="K29" s="9" t="n">
        <f aca="false">IF($A29="",0,IF(OR(N($D29)=0,$D29&amp;""=TOP!$C$5&amp;""),1,0))</f>
        <v>0</v>
      </c>
      <c r="L29" s="27" t="n">
        <f aca="false">IF($K29=0,0,IFERROR(INDEX(購買率算出!$P$6:$P$3005,MATCH($A29&amp;"",購買率算出!$C$6:$C$3005,0)),0))</f>
        <v>0</v>
      </c>
    </row>
    <row r="30" customFormat="false" ht="15" hidden="false" customHeight="false" outlineLevel="0" collapsed="false">
      <c r="A30" s="24"/>
      <c r="D30" s="24"/>
      <c r="F30" s="24"/>
      <c r="K30" s="9" t="n">
        <f aca="false">IF($A30="",0,IF(OR(N($D30)=0,$D30&amp;""=TOP!$C$5&amp;""),1,0))</f>
        <v>0</v>
      </c>
      <c r="L30" s="27" t="n">
        <f aca="false">IF($K30=0,0,IFERROR(INDEX(購買率算出!$P$6:$P$3005,MATCH($A30&amp;"",購買率算出!$C$6:$C$3005,0)),0))</f>
        <v>0</v>
      </c>
    </row>
    <row r="31" customFormat="false" ht="15" hidden="false" customHeight="false" outlineLevel="0" collapsed="false">
      <c r="A31" s="24"/>
      <c r="D31" s="24"/>
      <c r="F31" s="24"/>
      <c r="K31" s="9" t="n">
        <f aca="false">IF($A31="",0,IF(OR(N($D31)=0,$D31&amp;""=TOP!$C$5&amp;""),1,0))</f>
        <v>0</v>
      </c>
      <c r="L31" s="27" t="n">
        <f aca="false">IF($K31=0,0,IFERROR(INDEX(購買率算出!$P$6:$P$3005,MATCH($A31&amp;"",購買率算出!$C$6:$C$3005,0)),0))</f>
        <v>0</v>
      </c>
    </row>
    <row r="32" customFormat="false" ht="15" hidden="false" customHeight="false" outlineLevel="0" collapsed="false">
      <c r="A32" s="24"/>
      <c r="D32" s="24"/>
      <c r="F32" s="24"/>
      <c r="K32" s="9" t="n">
        <f aca="false">IF($A32="",0,IF(OR(N($D32)=0,$D32&amp;""=TOP!$C$5&amp;""),1,0))</f>
        <v>0</v>
      </c>
      <c r="L32" s="27" t="n">
        <f aca="false">IF($K32=0,0,IFERROR(INDEX(購買率算出!$P$6:$P$3005,MATCH($A32&amp;"",購買率算出!$C$6:$C$3005,0)),0))</f>
        <v>0</v>
      </c>
    </row>
    <row r="33" customFormat="false" ht="15" hidden="false" customHeight="false" outlineLevel="0" collapsed="false">
      <c r="A33" s="24"/>
      <c r="D33" s="24"/>
      <c r="F33" s="24"/>
      <c r="K33" s="9" t="n">
        <f aca="false">IF($A33="",0,IF(OR(N($D33)=0,$D33&amp;""=TOP!$C$5&amp;""),1,0))</f>
        <v>0</v>
      </c>
      <c r="L33" s="27" t="n">
        <f aca="false">IF($K33=0,0,IFERROR(INDEX(購買率算出!$P$6:$P$3005,MATCH($A33&amp;"",購買率算出!$C$6:$C$3005,0)),0))</f>
        <v>0</v>
      </c>
    </row>
    <row r="34" customFormat="false" ht="15" hidden="false" customHeight="false" outlineLevel="0" collapsed="false">
      <c r="A34" s="24"/>
      <c r="D34" s="24"/>
      <c r="F34" s="24"/>
      <c r="K34" s="9" t="n">
        <f aca="false">IF($A34="",0,IF(OR(N($D34)=0,$D34&amp;""=TOP!$C$5&amp;""),1,0))</f>
        <v>0</v>
      </c>
      <c r="L34" s="27" t="n">
        <f aca="false">IF($K34=0,0,IFERROR(INDEX(購買率算出!$P$6:$P$3005,MATCH($A34&amp;"",購買率算出!$C$6:$C$3005,0)),0))</f>
        <v>0</v>
      </c>
    </row>
    <row r="35" customFormat="false" ht="15" hidden="false" customHeight="false" outlineLevel="0" collapsed="false">
      <c r="A35" s="24"/>
      <c r="D35" s="24"/>
      <c r="F35" s="24"/>
      <c r="K35" s="9" t="n">
        <f aca="false">IF($A35="",0,IF(OR(N($D35)=0,$D35&amp;""=TOP!$C$5&amp;""),1,0))</f>
        <v>0</v>
      </c>
      <c r="L35" s="27" t="n">
        <f aca="false">IF($K35=0,0,IFERROR(INDEX(購買率算出!$P$6:$P$3005,MATCH($A35&amp;"",購買率算出!$C$6:$C$3005,0)),0))</f>
        <v>0</v>
      </c>
    </row>
    <row r="36" customFormat="false" ht="15" hidden="false" customHeight="false" outlineLevel="0" collapsed="false">
      <c r="A36" s="24"/>
      <c r="D36" s="24"/>
      <c r="F36" s="24"/>
      <c r="K36" s="9" t="n">
        <f aca="false">IF($A36="",0,IF(OR(N($D36)=0,$D36&amp;""=TOP!$C$5&amp;""),1,0))</f>
        <v>0</v>
      </c>
      <c r="L36" s="27" t="n">
        <f aca="false">IF($K36=0,0,IFERROR(INDEX(購買率算出!$P$6:$P$3005,MATCH($A36&amp;"",購買率算出!$C$6:$C$3005,0)),0))</f>
        <v>0</v>
      </c>
    </row>
    <row r="37" customFormat="false" ht="15" hidden="false" customHeight="false" outlineLevel="0" collapsed="false">
      <c r="A37" s="24"/>
      <c r="D37" s="24"/>
      <c r="F37" s="24"/>
      <c r="K37" s="9" t="n">
        <f aca="false">IF($A37="",0,IF(OR(N($D37)=0,$D37&amp;""=TOP!$C$5&amp;""),1,0))</f>
        <v>0</v>
      </c>
      <c r="L37" s="27" t="n">
        <f aca="false">IF($K37=0,0,IFERROR(INDEX(購買率算出!$P$6:$P$3005,MATCH($A37&amp;"",購買率算出!$C$6:$C$3005,0)),0))</f>
        <v>0</v>
      </c>
    </row>
    <row r="38" customFormat="false" ht="15" hidden="false" customHeight="false" outlineLevel="0" collapsed="false">
      <c r="A38" s="24"/>
      <c r="D38" s="24"/>
      <c r="F38" s="24"/>
      <c r="K38" s="9" t="n">
        <f aca="false">IF($A38="",0,IF(OR(N($D38)=0,$D38&amp;""=TOP!$C$5&amp;""),1,0))</f>
        <v>0</v>
      </c>
      <c r="L38" s="27" t="n">
        <f aca="false">IF($K38=0,0,IFERROR(INDEX(購買率算出!$P$6:$P$3005,MATCH($A38&amp;"",購買率算出!$C$6:$C$3005,0)),0))</f>
        <v>0</v>
      </c>
    </row>
    <row r="39" customFormat="false" ht="15" hidden="false" customHeight="false" outlineLevel="0" collapsed="false">
      <c r="A39" s="24"/>
      <c r="D39" s="24"/>
      <c r="F39" s="24"/>
      <c r="K39" s="9" t="n">
        <f aca="false">IF($A39="",0,IF(OR(N($D39)=0,$D39&amp;""=TOP!$C$5&amp;""),1,0))</f>
        <v>0</v>
      </c>
      <c r="L39" s="27" t="n">
        <f aca="false">IF($K39=0,0,IFERROR(INDEX(購買率算出!$P$6:$P$3005,MATCH($A39&amp;"",購買率算出!$C$6:$C$3005,0)),0))</f>
        <v>0</v>
      </c>
    </row>
    <row r="40" customFormat="false" ht="15" hidden="false" customHeight="false" outlineLevel="0" collapsed="false">
      <c r="A40" s="24"/>
      <c r="D40" s="24"/>
      <c r="F40" s="24"/>
      <c r="K40" s="9" t="n">
        <f aca="false">IF($A40="",0,IF(OR(N($D40)=0,$D40&amp;""=TOP!$C$5&amp;""),1,0))</f>
        <v>0</v>
      </c>
      <c r="L40" s="27" t="n">
        <f aca="false">IF($K40=0,0,IFERROR(INDEX(購買率算出!$P$6:$P$3005,MATCH($A40&amp;"",購買率算出!$C$6:$C$3005,0)),0))</f>
        <v>0</v>
      </c>
    </row>
    <row r="41" customFormat="false" ht="15" hidden="false" customHeight="false" outlineLevel="0" collapsed="false">
      <c r="A41" s="24"/>
      <c r="D41" s="24"/>
      <c r="F41" s="24"/>
      <c r="K41" s="9" t="n">
        <f aca="false">IF($A41="",0,IF(OR(N($D41)=0,$D41&amp;""=TOP!$C$5&amp;""),1,0))</f>
        <v>0</v>
      </c>
      <c r="L41" s="27" t="n">
        <f aca="false">IF($K41=0,0,IFERROR(INDEX(購買率算出!$P$6:$P$3005,MATCH($A41&amp;"",購買率算出!$C$6:$C$3005,0)),0))</f>
        <v>0</v>
      </c>
    </row>
    <row r="42" customFormat="false" ht="15" hidden="false" customHeight="false" outlineLevel="0" collapsed="false">
      <c r="A42" s="24"/>
      <c r="D42" s="24"/>
      <c r="F42" s="24"/>
      <c r="K42" s="9" t="n">
        <f aca="false">IF($A42="",0,IF(OR(N($D42)=0,$D42&amp;""=TOP!$C$5&amp;""),1,0))</f>
        <v>0</v>
      </c>
      <c r="L42" s="27" t="n">
        <f aca="false">IF($K42=0,0,IFERROR(INDEX(購買率算出!$P$6:$P$3005,MATCH($A42&amp;"",購買率算出!$C$6:$C$3005,0)),0))</f>
        <v>0</v>
      </c>
    </row>
    <row r="43" customFormat="false" ht="15" hidden="false" customHeight="false" outlineLevel="0" collapsed="false">
      <c r="A43" s="24"/>
      <c r="D43" s="24"/>
      <c r="F43" s="24"/>
      <c r="K43" s="9" t="n">
        <f aca="false">IF($A43="",0,IF(OR(N($D43)=0,$D43&amp;""=TOP!$C$5&amp;""),1,0))</f>
        <v>0</v>
      </c>
      <c r="L43" s="27" t="n">
        <f aca="false">IF($K43=0,0,IFERROR(INDEX(購買率算出!$P$6:$P$3005,MATCH($A43&amp;"",購買率算出!$C$6:$C$3005,0)),0))</f>
        <v>0</v>
      </c>
    </row>
    <row r="44" customFormat="false" ht="15" hidden="false" customHeight="false" outlineLevel="0" collapsed="false">
      <c r="A44" s="24"/>
      <c r="D44" s="24"/>
      <c r="F44" s="24"/>
      <c r="K44" s="9" t="n">
        <f aca="false">IF($A44="",0,IF(OR(N($D44)=0,$D44&amp;""=TOP!$C$5&amp;""),1,0))</f>
        <v>0</v>
      </c>
      <c r="L44" s="27" t="n">
        <f aca="false">IF($K44=0,0,IFERROR(INDEX(購買率算出!$P$6:$P$3005,MATCH($A44&amp;"",購買率算出!$C$6:$C$3005,0)),0))</f>
        <v>0</v>
      </c>
    </row>
    <row r="45" customFormat="false" ht="15" hidden="false" customHeight="false" outlineLevel="0" collapsed="false">
      <c r="A45" s="24"/>
      <c r="D45" s="24"/>
      <c r="F45" s="24"/>
      <c r="K45" s="9" t="n">
        <f aca="false">IF($A45="",0,IF(OR(N($D45)=0,$D45&amp;""=TOP!$C$5&amp;""),1,0))</f>
        <v>0</v>
      </c>
      <c r="L45" s="27" t="n">
        <f aca="false">IF($K45=0,0,IFERROR(INDEX(購買率算出!$P$6:$P$3005,MATCH($A45&amp;"",購買率算出!$C$6:$C$3005,0)),0))</f>
        <v>0</v>
      </c>
    </row>
    <row r="46" customFormat="false" ht="15" hidden="false" customHeight="false" outlineLevel="0" collapsed="false">
      <c r="A46" s="24"/>
      <c r="D46" s="24"/>
      <c r="F46" s="24"/>
      <c r="K46" s="9" t="n">
        <f aca="false">IF($A46="",0,IF(OR(N($D46)=0,$D46&amp;""=TOP!$C$5&amp;""),1,0))</f>
        <v>0</v>
      </c>
      <c r="L46" s="27" t="n">
        <f aca="false">IF($K46=0,0,IFERROR(INDEX(購買率算出!$P$6:$P$3005,MATCH($A46&amp;"",購買率算出!$C$6:$C$3005,0)),0))</f>
        <v>0</v>
      </c>
    </row>
    <row r="47" customFormat="false" ht="15" hidden="false" customHeight="false" outlineLevel="0" collapsed="false">
      <c r="A47" s="24"/>
      <c r="D47" s="24"/>
      <c r="F47" s="24"/>
      <c r="K47" s="9" t="n">
        <f aca="false">IF($A47="",0,IF(OR(N($D47)=0,$D47&amp;""=TOP!$C$5&amp;""),1,0))</f>
        <v>0</v>
      </c>
      <c r="L47" s="27" t="n">
        <f aca="false">IF($K47=0,0,IFERROR(INDEX(購買率算出!$P$6:$P$3005,MATCH($A47&amp;"",購買率算出!$C$6:$C$3005,0)),0))</f>
        <v>0</v>
      </c>
    </row>
    <row r="48" customFormat="false" ht="15" hidden="false" customHeight="false" outlineLevel="0" collapsed="false">
      <c r="A48" s="24"/>
      <c r="D48" s="24"/>
      <c r="F48" s="24"/>
      <c r="K48" s="9" t="n">
        <f aca="false">IF($A48="",0,IF(OR(N($D48)=0,$D48&amp;""=TOP!$C$5&amp;""),1,0))</f>
        <v>0</v>
      </c>
      <c r="L48" s="27" t="n">
        <f aca="false">IF($K48=0,0,IFERROR(INDEX(購買率算出!$P$6:$P$3005,MATCH($A48&amp;"",購買率算出!$C$6:$C$3005,0)),0))</f>
        <v>0</v>
      </c>
    </row>
    <row r="49" customFormat="false" ht="15" hidden="false" customHeight="false" outlineLevel="0" collapsed="false">
      <c r="A49" s="24"/>
      <c r="D49" s="24"/>
      <c r="F49" s="24"/>
      <c r="K49" s="9" t="n">
        <f aca="false">IF($A49="",0,IF(OR(N($D49)=0,$D49&amp;""=TOP!$C$5&amp;""),1,0))</f>
        <v>0</v>
      </c>
      <c r="L49" s="27" t="n">
        <f aca="false">IF($K49=0,0,IFERROR(INDEX(購買率算出!$P$6:$P$3005,MATCH($A49&amp;"",購買率算出!$C$6:$C$3005,0)),0))</f>
        <v>0</v>
      </c>
    </row>
    <row r="50" customFormat="false" ht="15" hidden="false" customHeight="false" outlineLevel="0" collapsed="false">
      <c r="A50" s="24"/>
      <c r="D50" s="24"/>
      <c r="F50" s="24"/>
      <c r="K50" s="9" t="n">
        <f aca="false">IF($A50="",0,IF(OR(N($D50)=0,$D50&amp;""=TOP!$C$5&amp;""),1,0))</f>
        <v>0</v>
      </c>
      <c r="L50" s="27" t="n">
        <f aca="false">IF($K50=0,0,IFERROR(INDEX(購買率算出!$P$6:$P$3005,MATCH($A50&amp;"",購買率算出!$C$6:$C$3005,0)),0))</f>
        <v>0</v>
      </c>
    </row>
    <row r="51" customFormat="false" ht="15" hidden="false" customHeight="false" outlineLevel="0" collapsed="false">
      <c r="A51" s="24"/>
      <c r="D51" s="24"/>
      <c r="F51" s="24"/>
      <c r="K51" s="9" t="n">
        <f aca="false">IF($A51="",0,IF(OR(N($D51)=0,$D51&amp;""=TOP!$C$5&amp;""),1,0))</f>
        <v>0</v>
      </c>
      <c r="L51" s="27" t="n">
        <f aca="false">IF($K51=0,0,IFERROR(INDEX(購買率算出!$P$6:$P$3005,MATCH($A51&amp;"",購買率算出!$C$6:$C$3005,0)),0))</f>
        <v>0</v>
      </c>
    </row>
    <row r="52" customFormat="false" ht="15" hidden="false" customHeight="false" outlineLevel="0" collapsed="false">
      <c r="A52" s="24"/>
      <c r="D52" s="24"/>
      <c r="F52" s="24"/>
      <c r="K52" s="9" t="n">
        <f aca="false">IF($A52="",0,IF(OR(N($D52)=0,$D52&amp;""=TOP!$C$5&amp;""),1,0))</f>
        <v>0</v>
      </c>
      <c r="L52" s="27" t="n">
        <f aca="false">IF($K52=0,0,IFERROR(INDEX(購買率算出!$P$6:$P$3005,MATCH($A52&amp;"",購買率算出!$C$6:$C$3005,0)),0))</f>
        <v>0</v>
      </c>
    </row>
    <row r="53" customFormat="false" ht="15" hidden="false" customHeight="false" outlineLevel="0" collapsed="false">
      <c r="A53" s="24"/>
      <c r="D53" s="24"/>
      <c r="F53" s="24"/>
      <c r="K53" s="9" t="n">
        <f aca="false">IF($A53="",0,IF(OR(N($D53)=0,$D53&amp;""=TOP!$C$5&amp;""),1,0))</f>
        <v>0</v>
      </c>
      <c r="L53" s="27" t="n">
        <f aca="false">IF($K53=0,0,IFERROR(INDEX(購買率算出!$P$6:$P$3005,MATCH($A53&amp;"",購買率算出!$C$6:$C$3005,0)),0))</f>
        <v>0</v>
      </c>
    </row>
    <row r="54" customFormat="false" ht="15" hidden="false" customHeight="false" outlineLevel="0" collapsed="false">
      <c r="A54" s="24"/>
      <c r="D54" s="24"/>
      <c r="F54" s="24"/>
      <c r="K54" s="9" t="n">
        <f aca="false">IF($A54="",0,IF(OR(N($D54)=0,$D54&amp;""=TOP!$C$5&amp;""),1,0))</f>
        <v>0</v>
      </c>
      <c r="L54" s="27" t="n">
        <f aca="false">IF($K54=0,0,IFERROR(INDEX(購買率算出!$P$6:$P$3005,MATCH($A54&amp;"",購買率算出!$C$6:$C$3005,0)),0))</f>
        <v>0</v>
      </c>
    </row>
    <row r="55" customFormat="false" ht="15" hidden="false" customHeight="false" outlineLevel="0" collapsed="false">
      <c r="A55" s="24"/>
      <c r="D55" s="24"/>
      <c r="F55" s="24"/>
      <c r="K55" s="9" t="n">
        <f aca="false">IF($A55="",0,IF(OR(N($D55)=0,$D55&amp;""=TOP!$C$5&amp;""),1,0))</f>
        <v>0</v>
      </c>
      <c r="L55" s="27" t="n">
        <f aca="false">IF($K55=0,0,IFERROR(INDEX(購買率算出!$P$6:$P$3005,MATCH($A55&amp;"",購買率算出!$C$6:$C$3005,0)),0))</f>
        <v>0</v>
      </c>
    </row>
    <row r="56" customFormat="false" ht="15" hidden="false" customHeight="false" outlineLevel="0" collapsed="false">
      <c r="A56" s="24"/>
      <c r="D56" s="24"/>
      <c r="F56" s="24"/>
      <c r="K56" s="9" t="n">
        <f aca="false">IF($A56="",0,IF(OR(N($D56)=0,$D56&amp;""=TOP!$C$5&amp;""),1,0))</f>
        <v>0</v>
      </c>
      <c r="L56" s="27" t="n">
        <f aca="false">IF($K56=0,0,IFERROR(INDEX(購買率算出!$P$6:$P$3005,MATCH($A56&amp;"",購買率算出!$C$6:$C$3005,0)),0))</f>
        <v>0</v>
      </c>
    </row>
    <row r="57" customFormat="false" ht="15" hidden="false" customHeight="false" outlineLevel="0" collapsed="false">
      <c r="A57" s="24"/>
      <c r="D57" s="24"/>
      <c r="F57" s="24"/>
      <c r="K57" s="9" t="n">
        <f aca="false">IF($A57="",0,IF(OR(N($D57)=0,$D57&amp;""=TOP!$C$5&amp;""),1,0))</f>
        <v>0</v>
      </c>
      <c r="L57" s="27" t="n">
        <f aca="false">IF($K57=0,0,IFERROR(INDEX(購買率算出!$P$6:$P$3005,MATCH($A57&amp;"",購買率算出!$C$6:$C$3005,0)),0))</f>
        <v>0</v>
      </c>
    </row>
    <row r="58" customFormat="false" ht="15" hidden="false" customHeight="false" outlineLevel="0" collapsed="false">
      <c r="A58" s="24"/>
      <c r="D58" s="24"/>
      <c r="F58" s="24"/>
      <c r="K58" s="9" t="n">
        <f aca="false">IF($A58="",0,IF(OR(N($D58)=0,$D58&amp;""=TOP!$C$5&amp;""),1,0))</f>
        <v>0</v>
      </c>
      <c r="L58" s="27" t="n">
        <f aca="false">IF($K58=0,0,IFERROR(INDEX(購買率算出!$P$6:$P$3005,MATCH($A58&amp;"",購買率算出!$C$6:$C$3005,0)),0))</f>
        <v>0</v>
      </c>
    </row>
    <row r="59" customFormat="false" ht="15" hidden="false" customHeight="false" outlineLevel="0" collapsed="false">
      <c r="A59" s="24"/>
      <c r="D59" s="24"/>
      <c r="F59" s="24"/>
      <c r="K59" s="9" t="n">
        <f aca="false">IF($A59="",0,IF(OR(N($D59)=0,$D59&amp;""=TOP!$C$5&amp;""),1,0))</f>
        <v>0</v>
      </c>
      <c r="L59" s="27" t="n">
        <f aca="false">IF($K59=0,0,IFERROR(INDEX(購買率算出!$P$6:$P$3005,MATCH($A59&amp;"",購買率算出!$C$6:$C$3005,0)),0))</f>
        <v>0</v>
      </c>
    </row>
    <row r="60" customFormat="false" ht="15" hidden="false" customHeight="false" outlineLevel="0" collapsed="false">
      <c r="A60" s="24"/>
      <c r="D60" s="24"/>
      <c r="F60" s="24"/>
      <c r="K60" s="9" t="n">
        <f aca="false">IF($A60="",0,IF(OR(N($D60)=0,$D60&amp;""=TOP!$C$5&amp;""),1,0))</f>
        <v>0</v>
      </c>
      <c r="L60" s="27" t="n">
        <f aca="false">IF($K60=0,0,IFERROR(INDEX(購買率算出!$P$6:$P$3005,MATCH($A60&amp;"",購買率算出!$C$6:$C$3005,0)),0))</f>
        <v>0</v>
      </c>
    </row>
    <row r="61" customFormat="false" ht="15" hidden="false" customHeight="false" outlineLevel="0" collapsed="false">
      <c r="A61" s="24"/>
      <c r="D61" s="24"/>
      <c r="F61" s="24"/>
      <c r="K61" s="9" t="n">
        <f aca="false">IF($A61="",0,IF(OR(N($D61)=0,$D61&amp;""=TOP!$C$5&amp;""),1,0))</f>
        <v>0</v>
      </c>
      <c r="L61" s="27" t="n">
        <f aca="false">IF($K61=0,0,IFERROR(INDEX(購買率算出!$P$6:$P$3005,MATCH($A61&amp;"",購買率算出!$C$6:$C$3005,0)),0))</f>
        <v>0</v>
      </c>
    </row>
    <row r="62" customFormat="false" ht="15" hidden="false" customHeight="false" outlineLevel="0" collapsed="false">
      <c r="A62" s="24"/>
      <c r="D62" s="24"/>
      <c r="F62" s="24"/>
      <c r="K62" s="9" t="n">
        <f aca="false">IF($A62="",0,IF(OR(N($D62)=0,$D62&amp;""=TOP!$C$5&amp;""),1,0))</f>
        <v>0</v>
      </c>
      <c r="L62" s="27" t="n">
        <f aca="false">IF($K62=0,0,IFERROR(INDEX(購買率算出!$P$6:$P$3005,MATCH($A62&amp;"",購買率算出!$C$6:$C$3005,0)),0))</f>
        <v>0</v>
      </c>
    </row>
    <row r="63" customFormat="false" ht="15" hidden="false" customHeight="false" outlineLevel="0" collapsed="false">
      <c r="A63" s="24"/>
      <c r="D63" s="24"/>
      <c r="F63" s="24"/>
      <c r="K63" s="9" t="n">
        <f aca="false">IF($A63="",0,IF(OR(N($D63)=0,$D63&amp;""=TOP!$C$5&amp;""),1,0))</f>
        <v>0</v>
      </c>
      <c r="L63" s="27" t="n">
        <f aca="false">IF($K63=0,0,IFERROR(INDEX(購買率算出!$P$6:$P$3005,MATCH($A63&amp;"",購買率算出!$C$6:$C$3005,0)),0))</f>
        <v>0</v>
      </c>
    </row>
    <row r="64" customFormat="false" ht="15" hidden="false" customHeight="false" outlineLevel="0" collapsed="false">
      <c r="A64" s="24"/>
      <c r="D64" s="24"/>
      <c r="F64" s="24"/>
      <c r="K64" s="9" t="n">
        <f aca="false">IF($A64="",0,IF(OR(N($D64)=0,$D64&amp;""=TOP!$C$5&amp;""),1,0))</f>
        <v>0</v>
      </c>
      <c r="L64" s="27" t="n">
        <f aca="false">IF($K64=0,0,IFERROR(INDEX(購買率算出!$P$6:$P$3005,MATCH($A64&amp;"",購買率算出!$C$6:$C$3005,0)),0))</f>
        <v>0</v>
      </c>
    </row>
    <row r="65" customFormat="false" ht="15" hidden="false" customHeight="false" outlineLevel="0" collapsed="false">
      <c r="A65" s="24"/>
      <c r="D65" s="24"/>
      <c r="F65" s="24"/>
      <c r="K65" s="9" t="n">
        <f aca="false">IF($A65="",0,IF(OR(N($D65)=0,$D65&amp;""=TOP!$C$5&amp;""),1,0))</f>
        <v>0</v>
      </c>
      <c r="L65" s="27" t="n">
        <f aca="false">IF($K65=0,0,IFERROR(INDEX(購買率算出!$P$6:$P$3005,MATCH($A65&amp;"",購買率算出!$C$6:$C$3005,0)),0))</f>
        <v>0</v>
      </c>
    </row>
    <row r="66" customFormat="false" ht="15" hidden="false" customHeight="false" outlineLevel="0" collapsed="false">
      <c r="A66" s="24"/>
      <c r="D66" s="24"/>
      <c r="F66" s="24"/>
      <c r="K66" s="9" t="n">
        <f aca="false">IF($A66="",0,IF(OR(N($D66)=0,$D66&amp;""=TOP!$C$5&amp;""),1,0))</f>
        <v>0</v>
      </c>
      <c r="L66" s="27" t="n">
        <f aca="false">IF($K66=0,0,IFERROR(INDEX(購買率算出!$P$6:$P$3005,MATCH($A66&amp;"",購買率算出!$C$6:$C$3005,0)),0))</f>
        <v>0</v>
      </c>
    </row>
    <row r="67" customFormat="false" ht="15" hidden="false" customHeight="false" outlineLevel="0" collapsed="false">
      <c r="A67" s="24"/>
      <c r="D67" s="24"/>
      <c r="F67" s="24"/>
      <c r="K67" s="9" t="n">
        <f aca="false">IF($A67="",0,IF(OR(N($D67)=0,$D67&amp;""=TOP!$C$5&amp;""),1,0))</f>
        <v>0</v>
      </c>
      <c r="L67" s="27" t="n">
        <f aca="false">IF($K67=0,0,IFERROR(INDEX(購買率算出!$P$6:$P$3005,MATCH($A67&amp;"",購買率算出!$C$6:$C$3005,0)),0))</f>
        <v>0</v>
      </c>
    </row>
    <row r="68" customFormat="false" ht="15" hidden="false" customHeight="false" outlineLevel="0" collapsed="false">
      <c r="A68" s="24"/>
      <c r="D68" s="24"/>
      <c r="F68" s="24"/>
      <c r="K68" s="9" t="n">
        <f aca="false">IF($A68="",0,IF(OR(N($D68)=0,$D68&amp;""=TOP!$C$5&amp;""),1,0))</f>
        <v>0</v>
      </c>
      <c r="L68" s="27" t="n">
        <f aca="false">IF($K68=0,0,IFERROR(INDEX(購買率算出!$P$6:$P$3005,MATCH($A68&amp;"",購買率算出!$C$6:$C$3005,0)),0))</f>
        <v>0</v>
      </c>
    </row>
    <row r="69" customFormat="false" ht="15" hidden="false" customHeight="false" outlineLevel="0" collapsed="false">
      <c r="A69" s="24"/>
      <c r="D69" s="24"/>
      <c r="F69" s="24"/>
      <c r="K69" s="9" t="n">
        <f aca="false">IF($A69="",0,IF(OR(N($D69)=0,$D69&amp;""=TOP!$C$5&amp;""),1,0))</f>
        <v>0</v>
      </c>
      <c r="L69" s="27" t="n">
        <f aca="false">IF($K69=0,0,IFERROR(INDEX(購買率算出!$P$6:$P$3005,MATCH($A69&amp;"",購買率算出!$C$6:$C$3005,0)),0))</f>
        <v>0</v>
      </c>
    </row>
    <row r="70" customFormat="false" ht="15" hidden="false" customHeight="false" outlineLevel="0" collapsed="false">
      <c r="A70" s="24"/>
      <c r="D70" s="24"/>
      <c r="F70" s="24"/>
      <c r="K70" s="9" t="n">
        <f aca="false">IF($A70="",0,IF(OR(N($D70)=0,$D70&amp;""=TOP!$C$5&amp;""),1,0))</f>
        <v>0</v>
      </c>
      <c r="L70" s="27" t="n">
        <f aca="false">IF($K70=0,0,IFERROR(INDEX(購買率算出!$P$6:$P$3005,MATCH($A70&amp;"",購買率算出!$C$6:$C$3005,0)),0))</f>
        <v>0</v>
      </c>
    </row>
    <row r="71" customFormat="false" ht="15" hidden="false" customHeight="false" outlineLevel="0" collapsed="false">
      <c r="A71" s="24"/>
      <c r="D71" s="24"/>
      <c r="F71" s="24"/>
      <c r="K71" s="9" t="n">
        <f aca="false">IF($A71="",0,IF(OR(N($D71)=0,$D71&amp;""=TOP!$C$5&amp;""),1,0))</f>
        <v>0</v>
      </c>
      <c r="L71" s="27" t="n">
        <f aca="false">IF($K71=0,0,IFERROR(INDEX(購買率算出!$P$6:$P$3005,MATCH($A71&amp;"",購買率算出!$C$6:$C$3005,0)),0))</f>
        <v>0</v>
      </c>
    </row>
    <row r="72" customFormat="false" ht="15" hidden="false" customHeight="false" outlineLevel="0" collapsed="false">
      <c r="A72" s="24"/>
      <c r="D72" s="24"/>
      <c r="F72" s="24"/>
      <c r="K72" s="9" t="n">
        <f aca="false">IF($A72="",0,IF(OR(N($D72)=0,$D72&amp;""=TOP!$C$5&amp;""),1,0))</f>
        <v>0</v>
      </c>
      <c r="L72" s="27" t="n">
        <f aca="false">IF($K72=0,0,IFERROR(INDEX(購買率算出!$P$6:$P$3005,MATCH($A72&amp;"",購買率算出!$C$6:$C$3005,0)),0))</f>
        <v>0</v>
      </c>
    </row>
    <row r="73" customFormat="false" ht="15" hidden="false" customHeight="false" outlineLevel="0" collapsed="false">
      <c r="A73" s="24"/>
      <c r="D73" s="24"/>
      <c r="F73" s="24"/>
      <c r="K73" s="9" t="n">
        <f aca="false">IF($A73="",0,IF(OR(N($D73)=0,$D73&amp;""=TOP!$C$5&amp;""),1,0))</f>
        <v>0</v>
      </c>
      <c r="L73" s="27" t="n">
        <f aca="false">IF($K73=0,0,IFERROR(INDEX(購買率算出!$P$6:$P$3005,MATCH($A73&amp;"",購買率算出!$C$6:$C$3005,0)),0))</f>
        <v>0</v>
      </c>
    </row>
    <row r="74" customFormat="false" ht="15" hidden="false" customHeight="false" outlineLevel="0" collapsed="false">
      <c r="A74" s="24"/>
      <c r="D74" s="24"/>
      <c r="F74" s="24"/>
      <c r="K74" s="9" t="n">
        <f aca="false">IF($A74="",0,IF(OR(N($D74)=0,$D74&amp;""=TOP!$C$5&amp;""),1,0))</f>
        <v>0</v>
      </c>
      <c r="L74" s="27" t="n">
        <f aca="false">IF($K74=0,0,IFERROR(INDEX(購買率算出!$P$6:$P$3005,MATCH($A74&amp;"",購買率算出!$C$6:$C$3005,0)),0))</f>
        <v>0</v>
      </c>
    </row>
    <row r="75" customFormat="false" ht="15" hidden="false" customHeight="false" outlineLevel="0" collapsed="false">
      <c r="A75" s="24"/>
      <c r="D75" s="24"/>
      <c r="F75" s="24"/>
      <c r="K75" s="9" t="n">
        <f aca="false">IF($A75="",0,IF(OR(N($D75)=0,$D75&amp;""=TOP!$C$5&amp;""),1,0))</f>
        <v>0</v>
      </c>
      <c r="L75" s="27" t="n">
        <f aca="false">IF($K75=0,0,IFERROR(INDEX(購買率算出!$P$6:$P$3005,MATCH($A75&amp;"",購買率算出!$C$6:$C$3005,0)),0))</f>
        <v>0</v>
      </c>
    </row>
    <row r="76" customFormat="false" ht="15" hidden="false" customHeight="false" outlineLevel="0" collapsed="false">
      <c r="A76" s="24"/>
      <c r="D76" s="24"/>
      <c r="F76" s="24"/>
      <c r="K76" s="9" t="n">
        <f aca="false">IF($A76="",0,IF(OR(N($D76)=0,$D76&amp;""=TOP!$C$5&amp;""),1,0))</f>
        <v>0</v>
      </c>
      <c r="L76" s="27" t="n">
        <f aca="false">IF($K76=0,0,IFERROR(INDEX(購買率算出!$P$6:$P$3005,MATCH($A76&amp;"",購買率算出!$C$6:$C$3005,0)),0))</f>
        <v>0</v>
      </c>
    </row>
    <row r="77" customFormat="false" ht="15" hidden="false" customHeight="false" outlineLevel="0" collapsed="false">
      <c r="A77" s="24"/>
      <c r="D77" s="24"/>
      <c r="F77" s="24"/>
      <c r="K77" s="9" t="n">
        <f aca="false">IF($A77="",0,IF(OR(N($D77)=0,$D77&amp;""=TOP!$C$5&amp;""),1,0))</f>
        <v>0</v>
      </c>
      <c r="L77" s="27" t="n">
        <f aca="false">IF($K77=0,0,IFERROR(INDEX(購買率算出!$P$6:$P$3005,MATCH($A77&amp;"",購買率算出!$C$6:$C$3005,0)),0))</f>
        <v>0</v>
      </c>
    </row>
    <row r="78" customFormat="false" ht="15" hidden="false" customHeight="false" outlineLevel="0" collapsed="false">
      <c r="A78" s="24"/>
      <c r="D78" s="24"/>
      <c r="F78" s="24"/>
      <c r="K78" s="9" t="n">
        <f aca="false">IF($A78="",0,IF(OR(N($D78)=0,$D78&amp;""=TOP!$C$5&amp;""),1,0))</f>
        <v>0</v>
      </c>
      <c r="L78" s="27" t="n">
        <f aca="false">IF($K78=0,0,IFERROR(INDEX(購買率算出!$P$6:$P$3005,MATCH($A78&amp;"",購買率算出!$C$6:$C$3005,0)),0))</f>
        <v>0</v>
      </c>
    </row>
    <row r="79" customFormat="false" ht="15" hidden="false" customHeight="false" outlineLevel="0" collapsed="false">
      <c r="A79" s="24"/>
      <c r="D79" s="24"/>
      <c r="F79" s="24"/>
      <c r="K79" s="9" t="n">
        <f aca="false">IF($A79="",0,IF(OR(N($D79)=0,$D79&amp;""=TOP!$C$5&amp;""),1,0))</f>
        <v>0</v>
      </c>
      <c r="L79" s="27" t="n">
        <f aca="false">IF($K79=0,0,IFERROR(INDEX(購買率算出!$P$6:$P$3005,MATCH($A79&amp;"",購買率算出!$C$6:$C$3005,0)),0))</f>
        <v>0</v>
      </c>
    </row>
    <row r="80" customFormat="false" ht="15" hidden="false" customHeight="false" outlineLevel="0" collapsed="false">
      <c r="A80" s="24"/>
      <c r="D80" s="24"/>
      <c r="F80" s="24"/>
      <c r="K80" s="9" t="n">
        <f aca="false">IF($A80="",0,IF(OR(N($D80)=0,$D80&amp;""=TOP!$C$5&amp;""),1,0))</f>
        <v>0</v>
      </c>
      <c r="L80" s="27" t="n">
        <f aca="false">IF($K80=0,0,IFERROR(INDEX(購買率算出!$P$6:$P$3005,MATCH($A80&amp;"",購買率算出!$C$6:$C$3005,0)),0))</f>
        <v>0</v>
      </c>
    </row>
    <row r="81" customFormat="false" ht="15" hidden="false" customHeight="false" outlineLevel="0" collapsed="false">
      <c r="A81" s="24"/>
      <c r="D81" s="24"/>
      <c r="F81" s="24"/>
      <c r="K81" s="9" t="n">
        <f aca="false">IF($A81="",0,IF(OR(N($D81)=0,$D81&amp;""=TOP!$C$5&amp;""),1,0))</f>
        <v>0</v>
      </c>
      <c r="L81" s="27" t="n">
        <f aca="false">IF($K81=0,0,IFERROR(INDEX(購買率算出!$P$6:$P$3005,MATCH($A81&amp;"",購買率算出!$C$6:$C$3005,0)),0))</f>
        <v>0</v>
      </c>
    </row>
    <row r="82" customFormat="false" ht="15" hidden="false" customHeight="false" outlineLevel="0" collapsed="false">
      <c r="A82" s="24"/>
      <c r="D82" s="24"/>
      <c r="F82" s="24"/>
      <c r="K82" s="9" t="n">
        <f aca="false">IF($A82="",0,IF(OR(N($D82)=0,$D82&amp;""=TOP!$C$5&amp;""),1,0))</f>
        <v>0</v>
      </c>
      <c r="L82" s="27" t="n">
        <f aca="false">IF($K82=0,0,IFERROR(INDEX(購買率算出!$P$6:$P$3005,MATCH($A82&amp;"",購買率算出!$C$6:$C$3005,0)),0))</f>
        <v>0</v>
      </c>
    </row>
    <row r="83" customFormat="false" ht="15" hidden="false" customHeight="false" outlineLevel="0" collapsed="false">
      <c r="A83" s="24"/>
      <c r="D83" s="24"/>
      <c r="F83" s="24"/>
      <c r="K83" s="9" t="n">
        <f aca="false">IF($A83="",0,IF(OR(N($D83)=0,$D83&amp;""=TOP!$C$5&amp;""),1,0))</f>
        <v>0</v>
      </c>
      <c r="L83" s="27" t="n">
        <f aca="false">IF($K83=0,0,IFERROR(INDEX(購買率算出!$P$6:$P$3005,MATCH($A83&amp;"",購買率算出!$C$6:$C$3005,0)),0))</f>
        <v>0</v>
      </c>
    </row>
    <row r="84" customFormat="false" ht="15" hidden="false" customHeight="false" outlineLevel="0" collapsed="false">
      <c r="A84" s="24"/>
      <c r="D84" s="24"/>
      <c r="F84" s="24"/>
      <c r="K84" s="9" t="n">
        <f aca="false">IF($A84="",0,IF(OR(N($D84)=0,$D84&amp;""=TOP!$C$5&amp;""),1,0))</f>
        <v>0</v>
      </c>
      <c r="L84" s="27" t="n">
        <f aca="false">IF($K84=0,0,IFERROR(INDEX(購買率算出!$P$6:$P$3005,MATCH($A84&amp;"",購買率算出!$C$6:$C$3005,0)),0))</f>
        <v>0</v>
      </c>
    </row>
    <row r="85" customFormat="false" ht="15" hidden="false" customHeight="false" outlineLevel="0" collapsed="false">
      <c r="A85" s="24"/>
      <c r="D85" s="24"/>
      <c r="F85" s="24"/>
      <c r="K85" s="9" t="n">
        <f aca="false">IF($A85="",0,IF(OR(N($D85)=0,$D85&amp;""=TOP!$C$5&amp;""),1,0))</f>
        <v>0</v>
      </c>
      <c r="L85" s="27" t="n">
        <f aca="false">IF($K85=0,0,IFERROR(INDEX(購買率算出!$P$6:$P$3005,MATCH($A85&amp;"",購買率算出!$C$6:$C$3005,0)),0))</f>
        <v>0</v>
      </c>
    </row>
    <row r="86" customFormat="false" ht="15" hidden="false" customHeight="false" outlineLevel="0" collapsed="false">
      <c r="A86" s="24"/>
      <c r="D86" s="24"/>
      <c r="F86" s="24"/>
      <c r="K86" s="9" t="n">
        <f aca="false">IF($A86="",0,IF(OR(N($D86)=0,$D86&amp;""=TOP!$C$5&amp;""),1,0))</f>
        <v>0</v>
      </c>
      <c r="L86" s="27" t="n">
        <f aca="false">IF($K86=0,0,IFERROR(INDEX(購買率算出!$P$6:$P$3005,MATCH($A86&amp;"",購買率算出!$C$6:$C$3005,0)),0))</f>
        <v>0</v>
      </c>
    </row>
    <row r="87" customFormat="false" ht="15" hidden="false" customHeight="false" outlineLevel="0" collapsed="false">
      <c r="A87" s="24"/>
      <c r="D87" s="24"/>
      <c r="F87" s="24"/>
      <c r="K87" s="9" t="n">
        <f aca="false">IF($A87="",0,IF(OR(N($D87)=0,$D87&amp;""=TOP!$C$5&amp;""),1,0))</f>
        <v>0</v>
      </c>
      <c r="L87" s="27" t="n">
        <f aca="false">IF($K87=0,0,IFERROR(INDEX(購買率算出!$P$6:$P$3005,MATCH($A87&amp;"",購買率算出!$C$6:$C$3005,0)),0))</f>
        <v>0</v>
      </c>
    </row>
    <row r="88" customFormat="false" ht="15" hidden="false" customHeight="false" outlineLevel="0" collapsed="false">
      <c r="A88" s="24"/>
      <c r="D88" s="24"/>
      <c r="F88" s="24"/>
      <c r="K88" s="9" t="n">
        <f aca="false">IF($A88="",0,IF(OR(N($D88)=0,$D88&amp;""=TOP!$C$5&amp;""),1,0))</f>
        <v>0</v>
      </c>
      <c r="L88" s="27" t="n">
        <f aca="false">IF($K88=0,0,IFERROR(INDEX(購買率算出!$P$6:$P$3005,MATCH($A88&amp;"",購買率算出!$C$6:$C$3005,0)),0))</f>
        <v>0</v>
      </c>
    </row>
    <row r="89" customFormat="false" ht="15" hidden="false" customHeight="false" outlineLevel="0" collapsed="false">
      <c r="A89" s="24"/>
      <c r="D89" s="24"/>
      <c r="F89" s="24"/>
      <c r="K89" s="9" t="n">
        <f aca="false">IF($A89="",0,IF(OR(N($D89)=0,$D89&amp;""=TOP!$C$5&amp;""),1,0))</f>
        <v>0</v>
      </c>
      <c r="L89" s="27" t="n">
        <f aca="false">IF($K89=0,0,IFERROR(INDEX(購買率算出!$P$6:$P$3005,MATCH($A89&amp;"",購買率算出!$C$6:$C$3005,0)),0))</f>
        <v>0</v>
      </c>
    </row>
    <row r="90" customFormat="false" ht="15" hidden="false" customHeight="false" outlineLevel="0" collapsed="false">
      <c r="A90" s="24"/>
      <c r="D90" s="24"/>
      <c r="F90" s="24"/>
      <c r="K90" s="9" t="n">
        <f aca="false">IF($A90="",0,IF(OR(N($D90)=0,$D90&amp;""=TOP!$C$5&amp;""),1,0))</f>
        <v>0</v>
      </c>
      <c r="L90" s="27" t="n">
        <f aca="false">IF($K90=0,0,IFERROR(INDEX(購買率算出!$P$6:$P$3005,MATCH($A90&amp;"",購買率算出!$C$6:$C$3005,0)),0))</f>
        <v>0</v>
      </c>
    </row>
    <row r="91" customFormat="false" ht="15" hidden="false" customHeight="false" outlineLevel="0" collapsed="false">
      <c r="A91" s="24"/>
      <c r="D91" s="24"/>
      <c r="F91" s="24"/>
      <c r="K91" s="9" t="n">
        <f aca="false">IF($A91="",0,IF(OR(N($D91)=0,$D91&amp;""=TOP!$C$5&amp;""),1,0))</f>
        <v>0</v>
      </c>
      <c r="L91" s="27" t="n">
        <f aca="false">IF($K91=0,0,IFERROR(INDEX(購買率算出!$P$6:$P$3005,MATCH($A91&amp;"",購買率算出!$C$6:$C$3005,0)),0))</f>
        <v>0</v>
      </c>
    </row>
    <row r="92" customFormat="false" ht="15" hidden="false" customHeight="false" outlineLevel="0" collapsed="false">
      <c r="A92" s="24"/>
      <c r="D92" s="24"/>
      <c r="F92" s="24"/>
      <c r="K92" s="9" t="n">
        <f aca="false">IF($A92="",0,IF(OR(N($D92)=0,$D92&amp;""=TOP!$C$5&amp;""),1,0))</f>
        <v>0</v>
      </c>
      <c r="L92" s="27" t="n">
        <f aca="false">IF($K92=0,0,IFERROR(INDEX(購買率算出!$P$6:$P$3005,MATCH($A92&amp;"",購買率算出!$C$6:$C$3005,0)),0))</f>
        <v>0</v>
      </c>
    </row>
    <row r="93" customFormat="false" ht="15" hidden="false" customHeight="false" outlineLevel="0" collapsed="false">
      <c r="A93" s="24"/>
      <c r="D93" s="24"/>
      <c r="F93" s="24"/>
      <c r="K93" s="9" t="n">
        <f aca="false">IF($A93="",0,IF(OR(N($D93)=0,$D93&amp;""=TOP!$C$5&amp;""),1,0))</f>
        <v>0</v>
      </c>
      <c r="L93" s="27" t="n">
        <f aca="false">IF($K93=0,0,IFERROR(INDEX(購買率算出!$P$6:$P$3005,MATCH($A93&amp;"",購買率算出!$C$6:$C$3005,0)),0))</f>
        <v>0</v>
      </c>
    </row>
    <row r="94" customFormat="false" ht="15" hidden="false" customHeight="false" outlineLevel="0" collapsed="false">
      <c r="A94" s="24"/>
      <c r="D94" s="24"/>
      <c r="F94" s="24"/>
      <c r="K94" s="9" t="n">
        <f aca="false">IF($A94="",0,IF(OR(N($D94)=0,$D94&amp;""=TOP!$C$5&amp;""),1,0))</f>
        <v>0</v>
      </c>
      <c r="L94" s="27" t="n">
        <f aca="false">IF($K94=0,0,IFERROR(INDEX(購買率算出!$P$6:$P$3005,MATCH($A94&amp;"",購買率算出!$C$6:$C$3005,0)),0))</f>
        <v>0</v>
      </c>
    </row>
    <row r="95" customFormat="false" ht="15" hidden="false" customHeight="false" outlineLevel="0" collapsed="false">
      <c r="A95" s="24"/>
      <c r="D95" s="24"/>
      <c r="F95" s="24"/>
      <c r="K95" s="9" t="n">
        <f aca="false">IF($A95="",0,IF(OR(N($D95)=0,$D95&amp;""=TOP!$C$5&amp;""),1,0))</f>
        <v>0</v>
      </c>
      <c r="L95" s="27" t="n">
        <f aca="false">IF($K95=0,0,IFERROR(INDEX(購買率算出!$P$6:$P$3005,MATCH($A95&amp;"",購買率算出!$C$6:$C$3005,0)),0))</f>
        <v>0</v>
      </c>
    </row>
    <row r="96" customFormat="false" ht="15" hidden="false" customHeight="false" outlineLevel="0" collapsed="false">
      <c r="A96" s="24"/>
      <c r="D96" s="24"/>
      <c r="F96" s="24"/>
      <c r="K96" s="9" t="n">
        <f aca="false">IF($A96="",0,IF(OR(N($D96)=0,$D96&amp;""=TOP!$C$5&amp;""),1,0))</f>
        <v>0</v>
      </c>
      <c r="L96" s="27" t="n">
        <f aca="false">IF($K96=0,0,IFERROR(INDEX(購買率算出!$P$6:$P$3005,MATCH($A96&amp;"",購買率算出!$C$6:$C$3005,0)),0))</f>
        <v>0</v>
      </c>
    </row>
    <row r="97" customFormat="false" ht="15" hidden="false" customHeight="false" outlineLevel="0" collapsed="false">
      <c r="A97" s="24"/>
      <c r="D97" s="24"/>
      <c r="F97" s="24"/>
      <c r="K97" s="9" t="n">
        <f aca="false">IF($A97="",0,IF(OR(N($D97)=0,$D97&amp;""=TOP!$C$5&amp;""),1,0))</f>
        <v>0</v>
      </c>
      <c r="L97" s="27" t="n">
        <f aca="false">IF($K97=0,0,IFERROR(INDEX(購買率算出!$P$6:$P$3005,MATCH($A97&amp;"",購買率算出!$C$6:$C$3005,0)),0))</f>
        <v>0</v>
      </c>
    </row>
    <row r="98" customFormat="false" ht="15" hidden="false" customHeight="false" outlineLevel="0" collapsed="false">
      <c r="A98" s="24"/>
      <c r="D98" s="24"/>
      <c r="F98" s="24"/>
      <c r="K98" s="9" t="n">
        <f aca="false">IF($A98="",0,IF(OR(N($D98)=0,$D98&amp;""=TOP!$C$5&amp;""),1,0))</f>
        <v>0</v>
      </c>
      <c r="L98" s="27" t="n">
        <f aca="false">IF($K98=0,0,IFERROR(INDEX(購買率算出!$P$6:$P$3005,MATCH($A98&amp;"",購買率算出!$C$6:$C$3005,0)),0))</f>
        <v>0</v>
      </c>
    </row>
    <row r="99" customFormat="false" ht="15" hidden="false" customHeight="false" outlineLevel="0" collapsed="false">
      <c r="A99" s="24"/>
      <c r="D99" s="24"/>
      <c r="F99" s="24"/>
      <c r="K99" s="9" t="n">
        <f aca="false">IF($A99="",0,IF(OR(N($D99)=0,$D99&amp;""=TOP!$C$5&amp;""),1,0))</f>
        <v>0</v>
      </c>
      <c r="L99" s="27" t="n">
        <f aca="false">IF($K99=0,0,IFERROR(INDEX(購買率算出!$P$6:$P$3005,MATCH($A99&amp;"",購買率算出!$C$6:$C$3005,0)),0))</f>
        <v>0</v>
      </c>
    </row>
    <row r="100" customFormat="false" ht="15" hidden="false" customHeight="false" outlineLevel="0" collapsed="false">
      <c r="A100" s="24"/>
      <c r="D100" s="24"/>
      <c r="F100" s="24"/>
      <c r="K100" s="9" t="n">
        <f aca="false">IF($A100="",0,IF(OR(N($D100)=0,$D100&amp;""=TOP!$C$5&amp;""),1,0))</f>
        <v>0</v>
      </c>
      <c r="L100" s="27" t="n">
        <f aca="false">IF($K100=0,0,IFERROR(INDEX(購買率算出!$P$6:$P$3005,MATCH($A100&amp;"",購買率算出!$C$6:$C$3005,0)),0))</f>
        <v>0</v>
      </c>
    </row>
    <row r="101" customFormat="false" ht="15" hidden="false" customHeight="false" outlineLevel="0" collapsed="false">
      <c r="A101" s="24"/>
      <c r="D101" s="24"/>
      <c r="F101" s="24"/>
      <c r="K101" s="9" t="n">
        <f aca="false">IF($A101="",0,IF(OR(N($D101)=0,$D101&amp;""=TOP!$C$5&amp;""),1,0))</f>
        <v>0</v>
      </c>
      <c r="L101" s="27" t="n">
        <f aca="false">IF($K101=0,0,IFERROR(INDEX(購買率算出!$P$6:$P$3005,MATCH($A101&amp;"",購買率算出!$C$6:$C$3005,0)),0))</f>
        <v>0</v>
      </c>
    </row>
    <row r="102" customFormat="false" ht="15" hidden="false" customHeight="false" outlineLevel="0" collapsed="false">
      <c r="A102" s="24"/>
      <c r="D102" s="24"/>
      <c r="F102" s="24"/>
      <c r="K102" s="9" t="n">
        <f aca="false">IF($A102="",0,IF(OR(N($D102)=0,$D102&amp;""=TOP!$C$5&amp;""),1,0))</f>
        <v>0</v>
      </c>
      <c r="L102" s="27" t="n">
        <f aca="false">IF($K102=0,0,IFERROR(INDEX(購買率算出!$P$6:$P$3005,MATCH($A102&amp;"",購買率算出!$C$6:$C$3005,0)),0))</f>
        <v>0</v>
      </c>
    </row>
    <row r="103" customFormat="false" ht="15" hidden="false" customHeight="false" outlineLevel="0" collapsed="false">
      <c r="A103" s="24"/>
      <c r="D103" s="24"/>
      <c r="F103" s="24"/>
      <c r="K103" s="9" t="n">
        <f aca="false">IF($A103="",0,IF(OR(N($D103)=0,$D103&amp;""=TOP!$C$5&amp;""),1,0))</f>
        <v>0</v>
      </c>
      <c r="L103" s="27" t="n">
        <f aca="false">IF($K103=0,0,IFERROR(INDEX(購買率算出!$P$6:$P$3005,MATCH($A103&amp;"",購買率算出!$C$6:$C$3005,0)),0))</f>
        <v>0</v>
      </c>
    </row>
    <row r="104" customFormat="false" ht="15" hidden="false" customHeight="false" outlineLevel="0" collapsed="false">
      <c r="A104" s="24"/>
      <c r="D104" s="24"/>
      <c r="F104" s="24"/>
      <c r="K104" s="9" t="n">
        <f aca="false">IF($A104="",0,IF(OR(N($D104)=0,$D104&amp;""=TOP!$C$5&amp;""),1,0))</f>
        <v>0</v>
      </c>
      <c r="L104" s="27" t="n">
        <f aca="false">IF($K104=0,0,IFERROR(INDEX(購買率算出!$P$6:$P$3005,MATCH($A104&amp;"",購買率算出!$C$6:$C$3005,0)),0))</f>
        <v>0</v>
      </c>
    </row>
    <row r="105" customFormat="false" ht="15" hidden="false" customHeight="false" outlineLevel="0" collapsed="false">
      <c r="A105" s="24"/>
      <c r="D105" s="24"/>
      <c r="F105" s="24"/>
      <c r="K105" s="9" t="n">
        <f aca="false">IF($A105="",0,IF(OR(N($D105)=0,$D105&amp;""=TOP!$C$5&amp;""),1,0))</f>
        <v>0</v>
      </c>
      <c r="L105" s="27" t="n">
        <f aca="false">IF($K105=0,0,IFERROR(INDEX(購買率算出!$P$6:$P$3005,MATCH($A105&amp;"",購買率算出!$C$6:$C$3005,0)),0))</f>
        <v>0</v>
      </c>
    </row>
    <row r="106" customFormat="false" ht="15" hidden="false" customHeight="false" outlineLevel="0" collapsed="false">
      <c r="A106" s="24"/>
      <c r="D106" s="24"/>
      <c r="F106" s="24"/>
      <c r="K106" s="9" t="n">
        <f aca="false">IF($A106="",0,IF(OR(N($D106)=0,$D106&amp;""=TOP!$C$5&amp;""),1,0))</f>
        <v>0</v>
      </c>
      <c r="L106" s="27" t="n">
        <f aca="false">IF($K106=0,0,IFERROR(INDEX(購買率算出!$P$6:$P$3005,MATCH($A106&amp;"",購買率算出!$C$6:$C$3005,0)),0))</f>
        <v>0</v>
      </c>
    </row>
    <row r="107" customFormat="false" ht="15" hidden="false" customHeight="false" outlineLevel="0" collapsed="false">
      <c r="A107" s="24"/>
      <c r="D107" s="24"/>
      <c r="F107" s="24"/>
      <c r="K107" s="9" t="n">
        <f aca="false">IF($A107="",0,IF(OR(N($D107)=0,$D107&amp;""=TOP!$C$5&amp;""),1,0))</f>
        <v>0</v>
      </c>
      <c r="L107" s="27" t="n">
        <f aca="false">IF($K107=0,0,IFERROR(INDEX(購買率算出!$P$6:$P$3005,MATCH($A107&amp;"",購買率算出!$C$6:$C$3005,0)),0))</f>
        <v>0</v>
      </c>
    </row>
    <row r="108" customFormat="false" ht="15" hidden="false" customHeight="false" outlineLevel="0" collapsed="false">
      <c r="A108" s="24"/>
      <c r="D108" s="24"/>
      <c r="F108" s="24"/>
      <c r="K108" s="9" t="n">
        <f aca="false">IF($A108="",0,IF(OR(N($D108)=0,$D108&amp;""=TOP!$C$5&amp;""),1,0))</f>
        <v>0</v>
      </c>
      <c r="L108" s="27" t="n">
        <f aca="false">IF($K108=0,0,IFERROR(INDEX(購買率算出!$P$6:$P$3005,MATCH($A108&amp;"",購買率算出!$C$6:$C$3005,0)),0))</f>
        <v>0</v>
      </c>
    </row>
    <row r="109" customFormat="false" ht="15" hidden="false" customHeight="false" outlineLevel="0" collapsed="false">
      <c r="A109" s="24"/>
      <c r="D109" s="24"/>
      <c r="F109" s="24"/>
      <c r="K109" s="9" t="n">
        <f aca="false">IF($A109="",0,IF(OR(N($D109)=0,$D109&amp;""=TOP!$C$5&amp;""),1,0))</f>
        <v>0</v>
      </c>
      <c r="L109" s="27" t="n">
        <f aca="false">IF($K109=0,0,IFERROR(INDEX(購買率算出!$P$6:$P$3005,MATCH($A109&amp;"",購買率算出!$C$6:$C$3005,0)),0))</f>
        <v>0</v>
      </c>
    </row>
    <row r="110" customFormat="false" ht="15" hidden="false" customHeight="false" outlineLevel="0" collapsed="false">
      <c r="A110" s="24"/>
      <c r="D110" s="24"/>
      <c r="F110" s="24"/>
      <c r="K110" s="9" t="n">
        <f aca="false">IF($A110="",0,IF(OR(N($D110)=0,$D110&amp;""=TOP!$C$5&amp;""),1,0))</f>
        <v>0</v>
      </c>
      <c r="L110" s="27" t="n">
        <f aca="false">IF($K110=0,0,IFERROR(INDEX(購買率算出!$P$6:$P$3005,MATCH($A110&amp;"",購買率算出!$C$6:$C$3005,0)),0))</f>
        <v>0</v>
      </c>
    </row>
    <row r="111" customFormat="false" ht="15" hidden="false" customHeight="false" outlineLevel="0" collapsed="false">
      <c r="A111" s="24"/>
      <c r="D111" s="24"/>
      <c r="F111" s="24"/>
      <c r="K111" s="9" t="n">
        <f aca="false">IF($A111="",0,IF(OR(N($D111)=0,$D111&amp;""=TOP!$C$5&amp;""),1,0))</f>
        <v>0</v>
      </c>
      <c r="L111" s="27" t="n">
        <f aca="false">IF($K111=0,0,IFERROR(INDEX(購買率算出!$P$6:$P$3005,MATCH($A111&amp;"",購買率算出!$C$6:$C$3005,0)),0))</f>
        <v>0</v>
      </c>
    </row>
    <row r="112" customFormat="false" ht="15" hidden="false" customHeight="false" outlineLevel="0" collapsed="false">
      <c r="A112" s="24"/>
      <c r="D112" s="24"/>
      <c r="F112" s="24"/>
      <c r="K112" s="9" t="n">
        <f aca="false">IF($A112="",0,IF(OR(N($D112)=0,$D112&amp;""=TOP!$C$5&amp;""),1,0))</f>
        <v>0</v>
      </c>
      <c r="L112" s="27" t="n">
        <f aca="false">IF($K112=0,0,IFERROR(INDEX(購買率算出!$P$6:$P$3005,MATCH($A112&amp;"",購買率算出!$C$6:$C$3005,0)),0))</f>
        <v>0</v>
      </c>
    </row>
    <row r="113" customFormat="false" ht="15" hidden="false" customHeight="false" outlineLevel="0" collapsed="false">
      <c r="A113" s="24"/>
      <c r="D113" s="24"/>
      <c r="F113" s="24"/>
      <c r="K113" s="9" t="n">
        <f aca="false">IF($A113="",0,IF(OR(N($D113)=0,$D113&amp;""=TOP!$C$5&amp;""),1,0))</f>
        <v>0</v>
      </c>
      <c r="L113" s="27" t="n">
        <f aca="false">IF($K113=0,0,IFERROR(INDEX(購買率算出!$P$6:$P$3005,MATCH($A113&amp;"",購買率算出!$C$6:$C$3005,0)),0))</f>
        <v>0</v>
      </c>
    </row>
    <row r="114" customFormat="false" ht="15" hidden="false" customHeight="false" outlineLevel="0" collapsed="false">
      <c r="A114" s="24"/>
      <c r="D114" s="24"/>
      <c r="F114" s="24"/>
      <c r="K114" s="9" t="n">
        <f aca="false">IF($A114="",0,IF(OR(N($D114)=0,$D114&amp;""=TOP!$C$5&amp;""),1,0))</f>
        <v>0</v>
      </c>
      <c r="L114" s="27" t="n">
        <f aca="false">IF($K114=0,0,IFERROR(INDEX(購買率算出!$P$6:$P$3005,MATCH($A114&amp;"",購買率算出!$C$6:$C$3005,0)),0))</f>
        <v>0</v>
      </c>
    </row>
    <row r="115" customFormat="false" ht="15" hidden="false" customHeight="false" outlineLevel="0" collapsed="false">
      <c r="A115" s="24"/>
      <c r="D115" s="24"/>
      <c r="F115" s="24"/>
      <c r="K115" s="9" t="n">
        <f aca="false">IF($A115="",0,IF(OR(N($D115)=0,$D115&amp;""=TOP!$C$5&amp;""),1,0))</f>
        <v>0</v>
      </c>
      <c r="L115" s="27" t="n">
        <f aca="false">IF($K115=0,0,IFERROR(INDEX(購買率算出!$P$6:$P$3005,MATCH($A115&amp;"",購買率算出!$C$6:$C$3005,0)),0))</f>
        <v>0</v>
      </c>
    </row>
    <row r="116" customFormat="false" ht="15" hidden="false" customHeight="false" outlineLevel="0" collapsed="false">
      <c r="A116" s="24"/>
      <c r="D116" s="24"/>
      <c r="F116" s="24"/>
      <c r="K116" s="9" t="n">
        <f aca="false">IF($A116="",0,IF(OR(N($D116)=0,$D116&amp;""=TOP!$C$5&amp;""),1,0))</f>
        <v>0</v>
      </c>
      <c r="L116" s="27" t="n">
        <f aca="false">IF($K116=0,0,IFERROR(INDEX(購買率算出!$P$6:$P$3005,MATCH($A116&amp;"",購買率算出!$C$6:$C$3005,0)),0))</f>
        <v>0</v>
      </c>
    </row>
    <row r="117" customFormat="false" ht="15" hidden="false" customHeight="false" outlineLevel="0" collapsed="false">
      <c r="A117" s="24"/>
      <c r="D117" s="24"/>
      <c r="F117" s="24"/>
      <c r="K117" s="9" t="n">
        <f aca="false">IF($A117="",0,IF(OR(N($D117)=0,$D117&amp;""=TOP!$C$5&amp;""),1,0))</f>
        <v>0</v>
      </c>
      <c r="L117" s="27" t="n">
        <f aca="false">IF($K117=0,0,IFERROR(INDEX(購買率算出!$P$6:$P$3005,MATCH($A117&amp;"",購買率算出!$C$6:$C$3005,0)),0))</f>
        <v>0</v>
      </c>
    </row>
    <row r="118" customFormat="false" ht="15" hidden="false" customHeight="false" outlineLevel="0" collapsed="false">
      <c r="A118" s="24"/>
      <c r="D118" s="24"/>
      <c r="F118" s="24"/>
      <c r="K118" s="9" t="n">
        <f aca="false">IF($A118="",0,IF(OR(N($D118)=0,$D118&amp;""=TOP!$C$5&amp;""),1,0))</f>
        <v>0</v>
      </c>
      <c r="L118" s="27" t="n">
        <f aca="false">IF($K118=0,0,IFERROR(INDEX(購買率算出!$P$6:$P$3005,MATCH($A118&amp;"",購買率算出!$C$6:$C$3005,0)),0))</f>
        <v>0</v>
      </c>
    </row>
    <row r="119" customFormat="false" ht="15" hidden="false" customHeight="false" outlineLevel="0" collapsed="false">
      <c r="A119" s="24"/>
      <c r="D119" s="24"/>
      <c r="F119" s="24"/>
      <c r="K119" s="9" t="n">
        <f aca="false">IF($A119="",0,IF(OR(N($D119)=0,$D119&amp;""=TOP!$C$5&amp;""),1,0))</f>
        <v>0</v>
      </c>
      <c r="L119" s="27" t="n">
        <f aca="false">IF($K119=0,0,IFERROR(INDEX(購買率算出!$P$6:$P$3005,MATCH($A119&amp;"",購買率算出!$C$6:$C$3005,0)),0))</f>
        <v>0</v>
      </c>
    </row>
    <row r="120" customFormat="false" ht="15" hidden="false" customHeight="false" outlineLevel="0" collapsed="false">
      <c r="A120" s="24"/>
      <c r="D120" s="24"/>
      <c r="F120" s="24"/>
      <c r="K120" s="9" t="n">
        <f aca="false">IF($A120="",0,IF(OR(N($D120)=0,$D120&amp;""=TOP!$C$5&amp;""),1,0))</f>
        <v>0</v>
      </c>
      <c r="L120" s="27" t="n">
        <f aca="false">IF($K120=0,0,IFERROR(INDEX(購買率算出!$P$6:$P$3005,MATCH($A120&amp;"",購買率算出!$C$6:$C$3005,0)),0))</f>
        <v>0</v>
      </c>
    </row>
    <row r="121" customFormat="false" ht="15" hidden="false" customHeight="false" outlineLevel="0" collapsed="false">
      <c r="A121" s="24"/>
      <c r="D121" s="24"/>
      <c r="F121" s="24"/>
      <c r="K121" s="9" t="n">
        <f aca="false">IF($A121="",0,IF(OR(N($D121)=0,$D121&amp;""=TOP!$C$5&amp;""),1,0))</f>
        <v>0</v>
      </c>
      <c r="L121" s="27" t="n">
        <f aca="false">IF($K121=0,0,IFERROR(INDEX(購買率算出!$P$6:$P$3005,MATCH($A121&amp;"",購買率算出!$C$6:$C$3005,0)),0))</f>
        <v>0</v>
      </c>
    </row>
    <row r="122" customFormat="false" ht="15" hidden="false" customHeight="false" outlineLevel="0" collapsed="false">
      <c r="A122" s="24"/>
      <c r="D122" s="24"/>
      <c r="F122" s="24"/>
      <c r="K122" s="9" t="n">
        <f aca="false">IF($A122="",0,IF(OR(N($D122)=0,$D122&amp;""=TOP!$C$5&amp;""),1,0))</f>
        <v>0</v>
      </c>
      <c r="L122" s="27" t="n">
        <f aca="false">IF($K122=0,0,IFERROR(INDEX(購買率算出!$P$6:$P$3005,MATCH($A122&amp;"",購買率算出!$C$6:$C$3005,0)),0))</f>
        <v>0</v>
      </c>
    </row>
    <row r="123" customFormat="false" ht="15" hidden="false" customHeight="false" outlineLevel="0" collapsed="false">
      <c r="A123" s="24"/>
      <c r="D123" s="24"/>
      <c r="F123" s="24"/>
      <c r="K123" s="9" t="n">
        <f aca="false">IF($A123="",0,IF(OR(N($D123)=0,$D123&amp;""=TOP!$C$5&amp;""),1,0))</f>
        <v>0</v>
      </c>
      <c r="L123" s="27" t="n">
        <f aca="false">IF($K123=0,0,IFERROR(INDEX(購買率算出!$P$6:$P$3005,MATCH($A123&amp;"",購買率算出!$C$6:$C$3005,0)),0))</f>
        <v>0</v>
      </c>
    </row>
    <row r="124" customFormat="false" ht="15" hidden="false" customHeight="false" outlineLevel="0" collapsed="false">
      <c r="A124" s="24"/>
      <c r="D124" s="24"/>
      <c r="F124" s="24"/>
      <c r="K124" s="9" t="n">
        <f aca="false">IF($A124="",0,IF(OR(N($D124)=0,$D124&amp;""=TOP!$C$5&amp;""),1,0))</f>
        <v>0</v>
      </c>
      <c r="L124" s="27" t="n">
        <f aca="false">IF($K124=0,0,IFERROR(INDEX(購買率算出!$P$6:$P$3005,MATCH($A124&amp;"",購買率算出!$C$6:$C$3005,0)),0))</f>
        <v>0</v>
      </c>
    </row>
    <row r="125" customFormat="false" ht="15" hidden="false" customHeight="false" outlineLevel="0" collapsed="false">
      <c r="A125" s="24"/>
      <c r="D125" s="24"/>
      <c r="F125" s="24"/>
      <c r="K125" s="9" t="n">
        <f aca="false">IF($A125="",0,IF(OR(N($D125)=0,$D125&amp;""=TOP!$C$5&amp;""),1,0))</f>
        <v>0</v>
      </c>
      <c r="L125" s="27" t="n">
        <f aca="false">IF($K125=0,0,IFERROR(INDEX(購買率算出!$P$6:$P$3005,MATCH($A125&amp;"",購買率算出!$C$6:$C$3005,0)),0))</f>
        <v>0</v>
      </c>
    </row>
    <row r="126" customFormat="false" ht="15" hidden="false" customHeight="false" outlineLevel="0" collapsed="false">
      <c r="A126" s="24"/>
      <c r="D126" s="24"/>
      <c r="F126" s="24"/>
      <c r="K126" s="9" t="n">
        <f aca="false">IF($A126="",0,IF(OR(N($D126)=0,$D126&amp;""=TOP!$C$5&amp;""),1,0))</f>
        <v>0</v>
      </c>
      <c r="L126" s="27" t="n">
        <f aca="false">IF($K126=0,0,IFERROR(INDEX(購買率算出!$P$6:$P$3005,MATCH($A126&amp;"",購買率算出!$C$6:$C$3005,0)),0))</f>
        <v>0</v>
      </c>
    </row>
    <row r="127" customFormat="false" ht="15" hidden="false" customHeight="false" outlineLevel="0" collapsed="false">
      <c r="A127" s="24"/>
      <c r="D127" s="24"/>
      <c r="F127" s="24"/>
      <c r="K127" s="9" t="n">
        <f aca="false">IF($A127="",0,IF(OR(N($D127)=0,$D127&amp;""=TOP!$C$5&amp;""),1,0))</f>
        <v>0</v>
      </c>
      <c r="L127" s="27" t="n">
        <f aca="false">IF($K127=0,0,IFERROR(INDEX(購買率算出!$P$6:$P$3005,MATCH($A127&amp;"",購買率算出!$C$6:$C$3005,0)),0))</f>
        <v>0</v>
      </c>
    </row>
    <row r="128" customFormat="false" ht="15" hidden="false" customHeight="false" outlineLevel="0" collapsed="false">
      <c r="A128" s="24"/>
      <c r="D128" s="24"/>
      <c r="F128" s="24"/>
      <c r="K128" s="9" t="n">
        <f aca="false">IF($A128="",0,IF(OR(N($D128)=0,$D128&amp;""=TOP!$C$5&amp;""),1,0))</f>
        <v>0</v>
      </c>
      <c r="L128" s="27" t="n">
        <f aca="false">IF($K128=0,0,IFERROR(INDEX(購買率算出!$P$6:$P$3005,MATCH($A128&amp;"",購買率算出!$C$6:$C$3005,0)),0))</f>
        <v>0</v>
      </c>
    </row>
    <row r="129" customFormat="false" ht="15" hidden="false" customHeight="false" outlineLevel="0" collapsed="false">
      <c r="A129" s="24"/>
      <c r="D129" s="24"/>
      <c r="F129" s="24"/>
      <c r="K129" s="9" t="n">
        <f aca="false">IF($A129="",0,IF(OR(N($D129)=0,$D129&amp;""=TOP!$C$5&amp;""),1,0))</f>
        <v>0</v>
      </c>
      <c r="L129" s="27" t="n">
        <f aca="false">IF($K129=0,0,IFERROR(INDEX(購買率算出!$P$6:$P$3005,MATCH($A129&amp;"",購買率算出!$C$6:$C$3005,0)),0))</f>
        <v>0</v>
      </c>
    </row>
    <row r="130" customFormat="false" ht="15" hidden="false" customHeight="false" outlineLevel="0" collapsed="false">
      <c r="A130" s="24"/>
      <c r="D130" s="24"/>
      <c r="F130" s="24"/>
      <c r="K130" s="9" t="n">
        <f aca="false">IF($A130="",0,IF(OR(N($D130)=0,$D130&amp;""=TOP!$C$5&amp;""),1,0))</f>
        <v>0</v>
      </c>
      <c r="L130" s="27" t="n">
        <f aca="false">IF($K130=0,0,IFERROR(INDEX(購買率算出!$P$6:$P$3005,MATCH($A130&amp;"",購買率算出!$C$6:$C$3005,0)),0))</f>
        <v>0</v>
      </c>
    </row>
    <row r="131" customFormat="false" ht="15" hidden="false" customHeight="false" outlineLevel="0" collapsed="false">
      <c r="A131" s="24"/>
      <c r="D131" s="24"/>
      <c r="F131" s="24"/>
      <c r="K131" s="9" t="n">
        <f aca="false">IF($A131="",0,IF(OR(N($D131)=0,$D131&amp;""=TOP!$C$5&amp;""),1,0))</f>
        <v>0</v>
      </c>
      <c r="L131" s="27" t="n">
        <f aca="false">IF($K131=0,0,IFERROR(INDEX(購買率算出!$P$6:$P$3005,MATCH($A131&amp;"",購買率算出!$C$6:$C$3005,0)),0))</f>
        <v>0</v>
      </c>
    </row>
    <row r="132" customFormat="false" ht="15" hidden="false" customHeight="false" outlineLevel="0" collapsed="false">
      <c r="A132" s="24"/>
      <c r="D132" s="24"/>
      <c r="F132" s="24"/>
      <c r="K132" s="9" t="n">
        <f aca="false">IF($A132="",0,IF(OR(N($D132)=0,$D132&amp;""=TOP!$C$5&amp;""),1,0))</f>
        <v>0</v>
      </c>
      <c r="L132" s="27" t="n">
        <f aca="false">IF($K132=0,0,IFERROR(INDEX(購買率算出!$P$6:$P$3005,MATCH($A132&amp;"",購買率算出!$C$6:$C$3005,0)),0))</f>
        <v>0</v>
      </c>
    </row>
    <row r="133" customFormat="false" ht="15" hidden="false" customHeight="false" outlineLevel="0" collapsed="false">
      <c r="A133" s="24"/>
      <c r="D133" s="24"/>
      <c r="F133" s="24"/>
      <c r="K133" s="9" t="n">
        <f aca="false">IF($A133="",0,IF(OR(N($D133)=0,$D133&amp;""=TOP!$C$5&amp;""),1,0))</f>
        <v>0</v>
      </c>
      <c r="L133" s="27" t="n">
        <f aca="false">IF($K133=0,0,IFERROR(INDEX(購買率算出!$P$6:$P$3005,MATCH($A133&amp;"",購買率算出!$C$6:$C$3005,0)),0))</f>
        <v>0</v>
      </c>
    </row>
    <row r="134" customFormat="false" ht="15" hidden="false" customHeight="false" outlineLevel="0" collapsed="false">
      <c r="A134" s="24"/>
      <c r="D134" s="24"/>
      <c r="F134" s="24"/>
      <c r="K134" s="9" t="n">
        <f aca="false">IF($A134="",0,IF(OR(N($D134)=0,$D134&amp;""=TOP!$C$5&amp;""),1,0))</f>
        <v>0</v>
      </c>
      <c r="L134" s="27" t="n">
        <f aca="false">IF($K134=0,0,IFERROR(INDEX(購買率算出!$P$6:$P$3005,MATCH($A134&amp;"",購買率算出!$C$6:$C$3005,0)),0))</f>
        <v>0</v>
      </c>
    </row>
    <row r="135" customFormat="false" ht="15" hidden="false" customHeight="false" outlineLevel="0" collapsed="false">
      <c r="A135" s="24"/>
      <c r="D135" s="24"/>
      <c r="F135" s="24"/>
      <c r="K135" s="9" t="n">
        <f aca="false">IF($A135="",0,IF(OR(N($D135)=0,$D135&amp;""=TOP!$C$5&amp;""),1,0))</f>
        <v>0</v>
      </c>
      <c r="L135" s="27" t="n">
        <f aca="false">IF($K135=0,0,IFERROR(INDEX(購買率算出!$P$6:$P$3005,MATCH($A135&amp;"",購買率算出!$C$6:$C$3005,0)),0))</f>
        <v>0</v>
      </c>
    </row>
    <row r="136" customFormat="false" ht="15" hidden="false" customHeight="false" outlineLevel="0" collapsed="false">
      <c r="A136" s="24"/>
      <c r="D136" s="24"/>
      <c r="F136" s="24"/>
      <c r="K136" s="9" t="n">
        <f aca="false">IF($A136="",0,IF(OR(N($D136)=0,$D136&amp;""=TOP!$C$5&amp;""),1,0))</f>
        <v>0</v>
      </c>
      <c r="L136" s="27" t="n">
        <f aca="false">IF($K136=0,0,IFERROR(INDEX(購買率算出!$P$6:$P$3005,MATCH($A136&amp;"",購買率算出!$C$6:$C$3005,0)),0))</f>
        <v>0</v>
      </c>
    </row>
    <row r="137" customFormat="false" ht="15" hidden="false" customHeight="false" outlineLevel="0" collapsed="false">
      <c r="A137" s="24"/>
      <c r="D137" s="24"/>
      <c r="F137" s="24"/>
      <c r="K137" s="9" t="n">
        <f aca="false">IF($A137="",0,IF(OR(N($D137)=0,$D137&amp;""=TOP!$C$5&amp;""),1,0))</f>
        <v>0</v>
      </c>
      <c r="L137" s="27" t="n">
        <f aca="false">IF($K137=0,0,IFERROR(INDEX(購買率算出!$P$6:$P$3005,MATCH($A137&amp;"",購買率算出!$C$6:$C$3005,0)),0))</f>
        <v>0</v>
      </c>
    </row>
    <row r="138" customFormat="false" ht="15" hidden="false" customHeight="false" outlineLevel="0" collapsed="false">
      <c r="A138" s="24"/>
      <c r="D138" s="24"/>
      <c r="F138" s="24"/>
      <c r="K138" s="9" t="n">
        <f aca="false">IF($A138="",0,IF(OR(N($D138)=0,$D138&amp;""=TOP!$C$5&amp;""),1,0))</f>
        <v>0</v>
      </c>
      <c r="L138" s="27" t="n">
        <f aca="false">IF($K138=0,0,IFERROR(INDEX(購買率算出!$P$6:$P$3005,MATCH($A138&amp;"",購買率算出!$C$6:$C$3005,0)),0))</f>
        <v>0</v>
      </c>
    </row>
    <row r="139" customFormat="false" ht="15" hidden="false" customHeight="false" outlineLevel="0" collapsed="false">
      <c r="A139" s="24"/>
      <c r="D139" s="24"/>
      <c r="F139" s="24"/>
      <c r="K139" s="9" t="n">
        <f aca="false">IF($A139="",0,IF(OR(N($D139)=0,$D139&amp;""=TOP!$C$5&amp;""),1,0))</f>
        <v>0</v>
      </c>
      <c r="L139" s="27" t="n">
        <f aca="false">IF($K139=0,0,IFERROR(INDEX(購買率算出!$P$6:$P$3005,MATCH($A139&amp;"",購買率算出!$C$6:$C$3005,0)),0))</f>
        <v>0</v>
      </c>
    </row>
    <row r="140" customFormat="false" ht="15" hidden="false" customHeight="false" outlineLevel="0" collapsed="false">
      <c r="A140" s="24"/>
      <c r="D140" s="24"/>
      <c r="F140" s="24"/>
      <c r="K140" s="9" t="n">
        <f aca="false">IF($A140="",0,IF(OR(N($D140)=0,$D140&amp;""=TOP!$C$5&amp;""),1,0))</f>
        <v>0</v>
      </c>
      <c r="L140" s="27" t="n">
        <f aca="false">IF($K140=0,0,IFERROR(INDEX(購買率算出!$P$6:$P$3005,MATCH($A140&amp;"",購買率算出!$C$6:$C$3005,0)),0))</f>
        <v>0</v>
      </c>
    </row>
    <row r="141" customFormat="false" ht="15" hidden="false" customHeight="false" outlineLevel="0" collapsed="false">
      <c r="A141" s="24"/>
      <c r="D141" s="24"/>
      <c r="F141" s="24"/>
      <c r="K141" s="9" t="n">
        <f aca="false">IF($A141="",0,IF(OR(N($D141)=0,$D141&amp;""=TOP!$C$5&amp;""),1,0))</f>
        <v>0</v>
      </c>
      <c r="L141" s="27" t="n">
        <f aca="false">IF($K141=0,0,IFERROR(INDEX(購買率算出!$P$6:$P$3005,MATCH($A141&amp;"",購買率算出!$C$6:$C$3005,0)),0))</f>
        <v>0</v>
      </c>
    </row>
    <row r="142" customFormat="false" ht="15" hidden="false" customHeight="false" outlineLevel="0" collapsed="false">
      <c r="A142" s="24"/>
      <c r="D142" s="24"/>
      <c r="F142" s="24"/>
      <c r="K142" s="9" t="n">
        <f aca="false">IF($A142="",0,IF(OR(N($D142)=0,$D142&amp;""=TOP!$C$5&amp;""),1,0))</f>
        <v>0</v>
      </c>
      <c r="L142" s="27" t="n">
        <f aca="false">IF($K142=0,0,IFERROR(INDEX(購買率算出!$P$6:$P$3005,MATCH($A142&amp;"",購買率算出!$C$6:$C$3005,0)),0))</f>
        <v>0</v>
      </c>
    </row>
    <row r="143" customFormat="false" ht="15" hidden="false" customHeight="false" outlineLevel="0" collapsed="false">
      <c r="A143" s="24"/>
      <c r="D143" s="24"/>
      <c r="F143" s="24"/>
      <c r="K143" s="9" t="n">
        <f aca="false">IF($A143="",0,IF(OR(N($D143)=0,$D143&amp;""=TOP!$C$5&amp;""),1,0))</f>
        <v>0</v>
      </c>
      <c r="L143" s="27" t="n">
        <f aca="false">IF($K143=0,0,IFERROR(INDEX(購買率算出!$P$6:$P$3005,MATCH($A143&amp;"",購買率算出!$C$6:$C$3005,0)),0))</f>
        <v>0</v>
      </c>
    </row>
    <row r="144" customFormat="false" ht="15" hidden="false" customHeight="false" outlineLevel="0" collapsed="false">
      <c r="A144" s="24"/>
      <c r="D144" s="24"/>
      <c r="F144" s="24"/>
      <c r="K144" s="9" t="n">
        <f aca="false">IF($A144="",0,IF(OR(N($D144)=0,$D144&amp;""=TOP!$C$5&amp;""),1,0))</f>
        <v>0</v>
      </c>
      <c r="L144" s="27" t="n">
        <f aca="false">IF($K144=0,0,IFERROR(INDEX(購買率算出!$P$6:$P$3005,MATCH($A144&amp;"",購買率算出!$C$6:$C$3005,0)),0))</f>
        <v>0</v>
      </c>
    </row>
    <row r="145" customFormat="false" ht="15" hidden="false" customHeight="false" outlineLevel="0" collapsed="false">
      <c r="A145" s="24"/>
      <c r="D145" s="24"/>
      <c r="F145" s="24"/>
      <c r="K145" s="9" t="n">
        <f aca="false">IF($A145="",0,IF(OR(N($D145)=0,$D145&amp;""=TOP!$C$5&amp;""),1,0))</f>
        <v>0</v>
      </c>
      <c r="L145" s="27" t="n">
        <f aca="false">IF($K145=0,0,IFERROR(INDEX(購買率算出!$P$6:$P$3005,MATCH($A145&amp;"",購買率算出!$C$6:$C$3005,0)),0))</f>
        <v>0</v>
      </c>
    </row>
    <row r="146" customFormat="false" ht="15" hidden="false" customHeight="false" outlineLevel="0" collapsed="false">
      <c r="A146" s="24"/>
      <c r="D146" s="24"/>
      <c r="F146" s="24"/>
      <c r="K146" s="9" t="n">
        <f aca="false">IF($A146="",0,IF(OR(N($D146)=0,$D146&amp;""=TOP!$C$5&amp;""),1,0))</f>
        <v>0</v>
      </c>
      <c r="L146" s="27" t="n">
        <f aca="false">IF($K146=0,0,IFERROR(INDEX(購買率算出!$P$6:$P$3005,MATCH($A146&amp;"",購買率算出!$C$6:$C$3005,0)),0))</f>
        <v>0</v>
      </c>
    </row>
    <row r="147" customFormat="false" ht="15" hidden="false" customHeight="false" outlineLevel="0" collapsed="false">
      <c r="A147" s="24"/>
      <c r="D147" s="24"/>
      <c r="F147" s="24"/>
      <c r="K147" s="9" t="n">
        <f aca="false">IF($A147="",0,IF(OR(N($D147)=0,$D147&amp;""=TOP!$C$5&amp;""),1,0))</f>
        <v>0</v>
      </c>
      <c r="L147" s="27" t="n">
        <f aca="false">IF($K147=0,0,IFERROR(INDEX(購買率算出!$P$6:$P$3005,MATCH($A147&amp;"",購買率算出!$C$6:$C$3005,0)),0))</f>
        <v>0</v>
      </c>
    </row>
    <row r="148" customFormat="false" ht="15" hidden="false" customHeight="false" outlineLevel="0" collapsed="false">
      <c r="A148" s="24"/>
      <c r="D148" s="24"/>
      <c r="F148" s="24"/>
      <c r="K148" s="9" t="n">
        <f aca="false">IF($A148="",0,IF(OR(N($D148)=0,$D148&amp;""=TOP!$C$5&amp;""),1,0))</f>
        <v>0</v>
      </c>
      <c r="L148" s="27" t="n">
        <f aca="false">IF($K148=0,0,IFERROR(INDEX(購買率算出!$P$6:$P$3005,MATCH($A148&amp;"",購買率算出!$C$6:$C$3005,0)),0))</f>
        <v>0</v>
      </c>
    </row>
    <row r="149" customFormat="false" ht="15" hidden="false" customHeight="false" outlineLevel="0" collapsed="false">
      <c r="A149" s="24"/>
      <c r="D149" s="24"/>
      <c r="F149" s="24"/>
      <c r="K149" s="9" t="n">
        <f aca="false">IF($A149="",0,IF(OR(N($D149)=0,$D149&amp;""=TOP!$C$5&amp;""),1,0))</f>
        <v>0</v>
      </c>
      <c r="L149" s="27" t="n">
        <f aca="false">IF($K149=0,0,IFERROR(INDEX(購買率算出!$P$6:$P$3005,MATCH($A149&amp;"",購買率算出!$C$6:$C$3005,0)),0))</f>
        <v>0</v>
      </c>
    </row>
    <row r="150" customFormat="false" ht="15" hidden="false" customHeight="false" outlineLevel="0" collapsed="false">
      <c r="A150" s="24"/>
      <c r="D150" s="24"/>
      <c r="F150" s="24"/>
      <c r="K150" s="9" t="n">
        <f aca="false">IF($A150="",0,IF(OR(N($D150)=0,$D150&amp;""=TOP!$C$5&amp;""),1,0))</f>
        <v>0</v>
      </c>
      <c r="L150" s="27" t="n">
        <f aca="false">IF($K150=0,0,IFERROR(INDEX(購買率算出!$P$6:$P$3005,MATCH($A150&amp;"",購買率算出!$C$6:$C$3005,0)),0))</f>
        <v>0</v>
      </c>
    </row>
    <row r="151" customFormat="false" ht="15" hidden="false" customHeight="false" outlineLevel="0" collapsed="false">
      <c r="A151" s="24"/>
      <c r="D151" s="24"/>
      <c r="F151" s="24"/>
      <c r="K151" s="9" t="n">
        <f aca="false">IF($A151="",0,IF(OR(N($D151)=0,$D151&amp;""=TOP!$C$5&amp;""),1,0))</f>
        <v>0</v>
      </c>
      <c r="L151" s="27" t="n">
        <f aca="false">IF($K151=0,0,IFERROR(INDEX(購買率算出!$P$6:$P$3005,MATCH($A151&amp;"",購買率算出!$C$6:$C$3005,0)),0))</f>
        <v>0</v>
      </c>
    </row>
    <row r="152" customFormat="false" ht="15" hidden="false" customHeight="false" outlineLevel="0" collapsed="false">
      <c r="A152" s="24"/>
      <c r="D152" s="24"/>
      <c r="F152" s="24"/>
      <c r="K152" s="9" t="n">
        <f aca="false">IF($A152="",0,IF(OR(N($D152)=0,$D152&amp;""=TOP!$C$5&amp;""),1,0))</f>
        <v>0</v>
      </c>
      <c r="L152" s="27" t="n">
        <f aca="false">IF($K152=0,0,IFERROR(INDEX(購買率算出!$P$6:$P$3005,MATCH($A152&amp;"",購買率算出!$C$6:$C$3005,0)),0))</f>
        <v>0</v>
      </c>
    </row>
    <row r="153" customFormat="false" ht="15" hidden="false" customHeight="false" outlineLevel="0" collapsed="false">
      <c r="A153" s="24"/>
      <c r="D153" s="24"/>
      <c r="F153" s="24"/>
      <c r="K153" s="9" t="n">
        <f aca="false">IF($A153="",0,IF(OR(N($D153)=0,$D153&amp;""=TOP!$C$5&amp;""),1,0))</f>
        <v>0</v>
      </c>
      <c r="L153" s="27" t="n">
        <f aca="false">IF($K153=0,0,IFERROR(INDEX(購買率算出!$P$6:$P$3005,MATCH($A153&amp;"",購買率算出!$C$6:$C$3005,0)),0))</f>
        <v>0</v>
      </c>
    </row>
    <row r="154" customFormat="false" ht="15" hidden="false" customHeight="false" outlineLevel="0" collapsed="false">
      <c r="A154" s="24"/>
      <c r="D154" s="24"/>
      <c r="F154" s="24"/>
      <c r="K154" s="9" t="n">
        <f aca="false">IF($A154="",0,IF(OR(N($D154)=0,$D154&amp;""=TOP!$C$5&amp;""),1,0))</f>
        <v>0</v>
      </c>
      <c r="L154" s="27" t="n">
        <f aca="false">IF($K154=0,0,IFERROR(INDEX(購買率算出!$P$6:$P$3005,MATCH($A154&amp;"",購買率算出!$C$6:$C$3005,0)),0))</f>
        <v>0</v>
      </c>
    </row>
    <row r="155" customFormat="false" ht="15" hidden="false" customHeight="false" outlineLevel="0" collapsed="false">
      <c r="A155" s="24"/>
      <c r="D155" s="24"/>
      <c r="F155" s="24"/>
      <c r="K155" s="9" t="n">
        <f aca="false">IF($A155="",0,IF(OR(N($D155)=0,$D155&amp;""=TOP!$C$5&amp;""),1,0))</f>
        <v>0</v>
      </c>
      <c r="L155" s="27" t="n">
        <f aca="false">IF($K155=0,0,IFERROR(INDEX(購買率算出!$P$6:$P$3005,MATCH($A155&amp;"",購買率算出!$C$6:$C$3005,0)),0))</f>
        <v>0</v>
      </c>
    </row>
    <row r="156" customFormat="false" ht="15" hidden="false" customHeight="false" outlineLevel="0" collapsed="false">
      <c r="A156" s="24"/>
      <c r="D156" s="24"/>
      <c r="F156" s="24"/>
      <c r="K156" s="9" t="n">
        <f aca="false">IF($A156="",0,IF(OR(N($D156)=0,$D156&amp;""=TOP!$C$5&amp;""),1,0))</f>
        <v>0</v>
      </c>
      <c r="L156" s="27" t="n">
        <f aca="false">IF($K156=0,0,IFERROR(INDEX(購買率算出!$P$6:$P$3005,MATCH($A156&amp;"",購買率算出!$C$6:$C$3005,0)),0))</f>
        <v>0</v>
      </c>
    </row>
    <row r="157" customFormat="false" ht="15" hidden="false" customHeight="false" outlineLevel="0" collapsed="false">
      <c r="A157" s="24"/>
      <c r="D157" s="24"/>
      <c r="F157" s="24"/>
      <c r="K157" s="9" t="n">
        <f aca="false">IF($A157="",0,IF(OR(N($D157)=0,$D157&amp;""=TOP!$C$5&amp;""),1,0))</f>
        <v>0</v>
      </c>
      <c r="L157" s="27" t="n">
        <f aca="false">IF($K157=0,0,IFERROR(INDEX(購買率算出!$P$6:$P$3005,MATCH($A157&amp;"",購買率算出!$C$6:$C$3005,0)),0))</f>
        <v>0</v>
      </c>
    </row>
    <row r="158" customFormat="false" ht="15" hidden="false" customHeight="false" outlineLevel="0" collapsed="false">
      <c r="A158" s="24"/>
      <c r="D158" s="24"/>
      <c r="F158" s="24"/>
      <c r="K158" s="9" t="n">
        <f aca="false">IF($A158="",0,IF(OR(N($D158)=0,$D158&amp;""=TOP!$C$5&amp;""),1,0))</f>
        <v>0</v>
      </c>
      <c r="L158" s="27" t="n">
        <f aca="false">IF($K158=0,0,IFERROR(INDEX(購買率算出!$P$6:$P$3005,MATCH($A158&amp;"",購買率算出!$C$6:$C$3005,0)),0))</f>
        <v>0</v>
      </c>
    </row>
    <row r="159" customFormat="false" ht="15" hidden="false" customHeight="false" outlineLevel="0" collapsed="false">
      <c r="A159" s="24"/>
      <c r="D159" s="24"/>
      <c r="F159" s="24"/>
      <c r="K159" s="9" t="n">
        <f aca="false">IF($A159="",0,IF(OR(N($D159)=0,$D159&amp;""=TOP!$C$5&amp;""),1,0))</f>
        <v>0</v>
      </c>
      <c r="L159" s="27" t="n">
        <f aca="false">IF($K159=0,0,IFERROR(INDEX(購買率算出!$P$6:$P$3005,MATCH($A159&amp;"",購買率算出!$C$6:$C$3005,0)),0))</f>
        <v>0</v>
      </c>
    </row>
    <row r="160" customFormat="false" ht="15" hidden="false" customHeight="false" outlineLevel="0" collapsed="false">
      <c r="A160" s="24"/>
      <c r="D160" s="24"/>
      <c r="F160" s="24"/>
      <c r="K160" s="9" t="n">
        <f aca="false">IF($A160="",0,IF(OR(N($D160)=0,$D160&amp;""=TOP!$C$5&amp;""),1,0))</f>
        <v>0</v>
      </c>
      <c r="L160" s="27" t="n">
        <f aca="false">IF($K160=0,0,IFERROR(INDEX(購買率算出!$P$6:$P$3005,MATCH($A160&amp;"",購買率算出!$C$6:$C$3005,0)),0))</f>
        <v>0</v>
      </c>
    </row>
    <row r="161" customFormat="false" ht="15" hidden="false" customHeight="false" outlineLevel="0" collapsed="false">
      <c r="A161" s="24"/>
      <c r="D161" s="24"/>
      <c r="F161" s="24"/>
      <c r="K161" s="9" t="n">
        <f aca="false">IF($A161="",0,IF(OR(N($D161)=0,$D161&amp;""=TOP!$C$5&amp;""),1,0))</f>
        <v>0</v>
      </c>
      <c r="L161" s="27" t="n">
        <f aca="false">IF($K161=0,0,IFERROR(INDEX(購買率算出!$P$6:$P$3005,MATCH($A161&amp;"",購買率算出!$C$6:$C$3005,0)),0))</f>
        <v>0</v>
      </c>
    </row>
    <row r="162" customFormat="false" ht="15" hidden="false" customHeight="false" outlineLevel="0" collapsed="false">
      <c r="A162" s="24"/>
      <c r="D162" s="24"/>
      <c r="F162" s="24"/>
      <c r="K162" s="9" t="n">
        <f aca="false">IF($A162="",0,IF(OR(N($D162)=0,$D162&amp;""=TOP!$C$5&amp;""),1,0))</f>
        <v>0</v>
      </c>
      <c r="L162" s="27" t="n">
        <f aca="false">IF($K162=0,0,IFERROR(INDEX(購買率算出!$P$6:$P$3005,MATCH($A162&amp;"",購買率算出!$C$6:$C$3005,0)),0))</f>
        <v>0</v>
      </c>
    </row>
    <row r="163" customFormat="false" ht="15" hidden="false" customHeight="false" outlineLevel="0" collapsed="false">
      <c r="A163" s="24"/>
      <c r="D163" s="24"/>
      <c r="F163" s="24"/>
      <c r="K163" s="9" t="n">
        <f aca="false">IF($A163="",0,IF(OR(N($D163)=0,$D163&amp;""=TOP!$C$5&amp;""),1,0))</f>
        <v>0</v>
      </c>
      <c r="L163" s="27" t="n">
        <f aca="false">IF($K163=0,0,IFERROR(INDEX(購買率算出!$P$6:$P$3005,MATCH($A163&amp;"",購買率算出!$C$6:$C$3005,0)),0))</f>
        <v>0</v>
      </c>
    </row>
    <row r="164" customFormat="false" ht="15" hidden="false" customHeight="false" outlineLevel="0" collapsed="false">
      <c r="A164" s="24"/>
      <c r="D164" s="24"/>
      <c r="F164" s="24"/>
      <c r="K164" s="9" t="n">
        <f aca="false">IF($A164="",0,IF(OR(N($D164)=0,$D164&amp;""=TOP!$C$5&amp;""),1,0))</f>
        <v>0</v>
      </c>
      <c r="L164" s="27" t="n">
        <f aca="false">IF($K164=0,0,IFERROR(INDEX(購買率算出!$P$6:$P$3005,MATCH($A164&amp;"",購買率算出!$C$6:$C$3005,0)),0))</f>
        <v>0</v>
      </c>
    </row>
    <row r="165" customFormat="false" ht="15" hidden="false" customHeight="false" outlineLevel="0" collapsed="false">
      <c r="A165" s="24"/>
      <c r="D165" s="24"/>
      <c r="F165" s="24"/>
      <c r="K165" s="9" t="n">
        <f aca="false">IF($A165="",0,IF(OR(N($D165)=0,$D165&amp;""=TOP!$C$5&amp;""),1,0))</f>
        <v>0</v>
      </c>
      <c r="L165" s="27" t="n">
        <f aca="false">IF($K165=0,0,IFERROR(INDEX(購買率算出!$P$6:$P$3005,MATCH($A165&amp;"",購買率算出!$C$6:$C$3005,0)),0))</f>
        <v>0</v>
      </c>
    </row>
    <row r="166" customFormat="false" ht="15" hidden="false" customHeight="false" outlineLevel="0" collapsed="false">
      <c r="A166" s="24"/>
      <c r="D166" s="24"/>
      <c r="F166" s="24"/>
      <c r="K166" s="9" t="n">
        <f aca="false">IF($A166="",0,IF(OR(N($D166)=0,$D166&amp;""=TOP!$C$5&amp;""),1,0))</f>
        <v>0</v>
      </c>
      <c r="L166" s="27" t="n">
        <f aca="false">IF($K166=0,0,IFERROR(INDEX(購買率算出!$P$6:$P$3005,MATCH($A166&amp;"",購買率算出!$C$6:$C$3005,0)),0))</f>
        <v>0</v>
      </c>
    </row>
    <row r="167" customFormat="false" ht="15" hidden="false" customHeight="false" outlineLevel="0" collapsed="false">
      <c r="A167" s="24"/>
      <c r="D167" s="24"/>
      <c r="F167" s="24"/>
      <c r="K167" s="9" t="n">
        <f aca="false">IF($A167="",0,IF(OR(N($D167)=0,$D167&amp;""=TOP!$C$5&amp;""),1,0))</f>
        <v>0</v>
      </c>
      <c r="L167" s="27" t="n">
        <f aca="false">IF($K167=0,0,IFERROR(INDEX(購買率算出!$P$6:$P$3005,MATCH($A167&amp;"",購買率算出!$C$6:$C$3005,0)),0))</f>
        <v>0</v>
      </c>
    </row>
    <row r="168" customFormat="false" ht="15" hidden="false" customHeight="false" outlineLevel="0" collapsed="false">
      <c r="A168" s="24"/>
      <c r="D168" s="24"/>
      <c r="F168" s="24"/>
      <c r="K168" s="9" t="n">
        <f aca="false">IF($A168="",0,IF(OR(N($D168)=0,$D168&amp;""=TOP!$C$5&amp;""),1,0))</f>
        <v>0</v>
      </c>
      <c r="L168" s="27" t="n">
        <f aca="false">IF($K168=0,0,IFERROR(INDEX(購買率算出!$P$6:$P$3005,MATCH($A168&amp;"",購買率算出!$C$6:$C$3005,0)),0))</f>
        <v>0</v>
      </c>
    </row>
    <row r="169" customFormat="false" ht="15" hidden="false" customHeight="false" outlineLevel="0" collapsed="false">
      <c r="A169" s="24"/>
      <c r="D169" s="24"/>
      <c r="F169" s="24"/>
      <c r="K169" s="9" t="n">
        <f aca="false">IF($A169="",0,IF(OR(N($D169)=0,$D169&amp;""=TOP!$C$5&amp;""),1,0))</f>
        <v>0</v>
      </c>
      <c r="L169" s="27" t="n">
        <f aca="false">IF($K169=0,0,IFERROR(INDEX(購買率算出!$P$6:$P$3005,MATCH($A169&amp;"",購買率算出!$C$6:$C$3005,0)),0))</f>
        <v>0</v>
      </c>
    </row>
    <row r="170" customFormat="false" ht="15" hidden="false" customHeight="false" outlineLevel="0" collapsed="false">
      <c r="A170" s="24"/>
      <c r="D170" s="24"/>
      <c r="F170" s="24"/>
      <c r="K170" s="9" t="n">
        <f aca="false">IF($A170="",0,IF(OR(N($D170)=0,$D170&amp;""=TOP!$C$5&amp;""),1,0))</f>
        <v>0</v>
      </c>
      <c r="L170" s="27" t="n">
        <f aca="false">IF($K170=0,0,IFERROR(INDEX(購買率算出!$P$6:$P$3005,MATCH($A170&amp;"",購買率算出!$C$6:$C$3005,0)),0))</f>
        <v>0</v>
      </c>
    </row>
    <row r="171" customFormat="false" ht="15" hidden="false" customHeight="false" outlineLevel="0" collapsed="false">
      <c r="A171" s="24"/>
      <c r="D171" s="24"/>
      <c r="F171" s="24"/>
      <c r="K171" s="9" t="n">
        <f aca="false">IF($A171="",0,IF(OR(N($D171)=0,$D171&amp;""=TOP!$C$5&amp;""),1,0))</f>
        <v>0</v>
      </c>
      <c r="L171" s="27" t="n">
        <f aca="false">IF($K171=0,0,IFERROR(INDEX(購買率算出!$P$6:$P$3005,MATCH($A171&amp;"",購買率算出!$C$6:$C$3005,0)),0))</f>
        <v>0</v>
      </c>
    </row>
    <row r="172" customFormat="false" ht="15" hidden="false" customHeight="false" outlineLevel="0" collapsed="false">
      <c r="A172" s="24"/>
      <c r="D172" s="24"/>
      <c r="F172" s="24"/>
      <c r="K172" s="9" t="n">
        <f aca="false">IF($A172="",0,IF(OR(N($D172)=0,$D172&amp;""=TOP!$C$5&amp;""),1,0))</f>
        <v>0</v>
      </c>
      <c r="L172" s="27" t="n">
        <f aca="false">IF($K172=0,0,IFERROR(INDEX(購買率算出!$P$6:$P$3005,MATCH($A172&amp;"",購買率算出!$C$6:$C$3005,0)),0))</f>
        <v>0</v>
      </c>
    </row>
    <row r="173" customFormat="false" ht="15" hidden="false" customHeight="false" outlineLevel="0" collapsed="false">
      <c r="A173" s="24"/>
      <c r="D173" s="24"/>
      <c r="F173" s="24"/>
      <c r="K173" s="9" t="n">
        <f aca="false">IF($A173="",0,IF(OR(N($D173)=0,$D173&amp;""=TOP!$C$5&amp;""),1,0))</f>
        <v>0</v>
      </c>
      <c r="L173" s="27" t="n">
        <f aca="false">IF($K173=0,0,IFERROR(INDEX(購買率算出!$P$6:$P$3005,MATCH($A173&amp;"",購買率算出!$C$6:$C$3005,0)),0))</f>
        <v>0</v>
      </c>
    </row>
    <row r="174" customFormat="false" ht="15" hidden="false" customHeight="false" outlineLevel="0" collapsed="false">
      <c r="A174" s="24"/>
      <c r="D174" s="24"/>
      <c r="F174" s="24"/>
      <c r="K174" s="9" t="n">
        <f aca="false">IF($A174="",0,IF(OR(N($D174)=0,$D174&amp;""=TOP!$C$5&amp;""),1,0))</f>
        <v>0</v>
      </c>
      <c r="L174" s="27" t="n">
        <f aca="false">IF($K174=0,0,IFERROR(INDEX(購買率算出!$P$6:$P$3005,MATCH($A174&amp;"",購買率算出!$C$6:$C$3005,0)),0))</f>
        <v>0</v>
      </c>
    </row>
    <row r="175" customFormat="false" ht="15" hidden="false" customHeight="false" outlineLevel="0" collapsed="false">
      <c r="A175" s="24"/>
      <c r="D175" s="24"/>
      <c r="F175" s="24"/>
      <c r="K175" s="9" t="n">
        <f aca="false">IF($A175="",0,IF(OR(N($D175)=0,$D175&amp;""=TOP!$C$5&amp;""),1,0))</f>
        <v>0</v>
      </c>
      <c r="L175" s="27" t="n">
        <f aca="false">IF($K175=0,0,IFERROR(INDEX(購買率算出!$P$6:$P$3005,MATCH($A175&amp;"",購買率算出!$C$6:$C$3005,0)),0))</f>
        <v>0</v>
      </c>
    </row>
    <row r="176" customFormat="false" ht="15" hidden="false" customHeight="false" outlineLevel="0" collapsed="false">
      <c r="A176" s="24"/>
      <c r="D176" s="24"/>
      <c r="F176" s="24"/>
      <c r="K176" s="9" t="n">
        <f aca="false">IF($A176="",0,IF(OR(N($D176)=0,$D176&amp;""=TOP!$C$5&amp;""),1,0))</f>
        <v>0</v>
      </c>
      <c r="L176" s="27" t="n">
        <f aca="false">IF($K176=0,0,IFERROR(INDEX(購買率算出!$P$6:$P$3005,MATCH($A176&amp;"",購買率算出!$C$6:$C$3005,0)),0))</f>
        <v>0</v>
      </c>
    </row>
    <row r="177" customFormat="false" ht="15" hidden="false" customHeight="false" outlineLevel="0" collapsed="false">
      <c r="A177" s="24"/>
      <c r="D177" s="24"/>
      <c r="F177" s="24"/>
      <c r="K177" s="9" t="n">
        <f aca="false">IF($A177="",0,IF(OR(N($D177)=0,$D177&amp;""=TOP!$C$5&amp;""),1,0))</f>
        <v>0</v>
      </c>
      <c r="L177" s="27" t="n">
        <f aca="false">IF($K177=0,0,IFERROR(INDEX(購買率算出!$P$6:$P$3005,MATCH($A177&amp;"",購買率算出!$C$6:$C$3005,0)),0))</f>
        <v>0</v>
      </c>
    </row>
    <row r="178" customFormat="false" ht="15" hidden="false" customHeight="false" outlineLevel="0" collapsed="false">
      <c r="A178" s="24"/>
      <c r="D178" s="24"/>
      <c r="F178" s="24"/>
      <c r="K178" s="9" t="n">
        <f aca="false">IF($A178="",0,IF(OR(N($D178)=0,$D178&amp;""=TOP!$C$5&amp;""),1,0))</f>
        <v>0</v>
      </c>
      <c r="L178" s="27" t="n">
        <f aca="false">IF($K178=0,0,IFERROR(INDEX(購買率算出!$P$6:$P$3005,MATCH($A178&amp;"",購買率算出!$C$6:$C$3005,0)),0))</f>
        <v>0</v>
      </c>
    </row>
    <row r="179" customFormat="false" ht="15" hidden="false" customHeight="false" outlineLevel="0" collapsed="false">
      <c r="A179" s="24"/>
      <c r="D179" s="24"/>
      <c r="F179" s="24"/>
      <c r="K179" s="9" t="n">
        <f aca="false">IF($A179="",0,IF(OR(N($D179)=0,$D179&amp;""=TOP!$C$5&amp;""),1,0))</f>
        <v>0</v>
      </c>
      <c r="L179" s="27" t="n">
        <f aca="false">IF($K179=0,0,IFERROR(INDEX(購買率算出!$P$6:$P$3005,MATCH($A179&amp;"",購買率算出!$C$6:$C$3005,0)),0))</f>
        <v>0</v>
      </c>
    </row>
    <row r="180" customFormat="false" ht="15" hidden="false" customHeight="false" outlineLevel="0" collapsed="false">
      <c r="A180" s="24"/>
      <c r="D180" s="24"/>
      <c r="F180" s="24"/>
      <c r="K180" s="9" t="n">
        <f aca="false">IF($A180="",0,IF(OR(N($D180)=0,$D180&amp;""=TOP!$C$5&amp;""),1,0))</f>
        <v>0</v>
      </c>
      <c r="L180" s="27" t="n">
        <f aca="false">IF($K180=0,0,IFERROR(INDEX(購買率算出!$P$6:$P$3005,MATCH($A180&amp;"",購買率算出!$C$6:$C$3005,0)),0))</f>
        <v>0</v>
      </c>
    </row>
    <row r="181" customFormat="false" ht="15" hidden="false" customHeight="false" outlineLevel="0" collapsed="false">
      <c r="A181" s="24"/>
      <c r="D181" s="24"/>
      <c r="F181" s="24"/>
      <c r="K181" s="9" t="n">
        <f aca="false">IF($A181="",0,IF(OR(N($D181)=0,$D181&amp;""=TOP!$C$5&amp;""),1,0))</f>
        <v>0</v>
      </c>
      <c r="L181" s="27" t="n">
        <f aca="false">IF($K181=0,0,IFERROR(INDEX(購買率算出!$P$6:$P$3005,MATCH($A181&amp;"",購買率算出!$C$6:$C$3005,0)),0))</f>
        <v>0</v>
      </c>
    </row>
    <row r="182" customFormat="false" ht="15" hidden="false" customHeight="false" outlineLevel="0" collapsed="false">
      <c r="A182" s="24"/>
      <c r="D182" s="24"/>
      <c r="F182" s="24"/>
      <c r="K182" s="9" t="n">
        <f aca="false">IF($A182="",0,IF(OR(N($D182)=0,$D182&amp;""=TOP!$C$5&amp;""),1,0))</f>
        <v>0</v>
      </c>
      <c r="L182" s="27" t="n">
        <f aca="false">IF($K182=0,0,IFERROR(INDEX(購買率算出!$P$6:$P$3005,MATCH($A182&amp;"",購買率算出!$C$6:$C$3005,0)),0))</f>
        <v>0</v>
      </c>
    </row>
    <row r="183" customFormat="false" ht="15" hidden="false" customHeight="false" outlineLevel="0" collapsed="false">
      <c r="A183" s="24"/>
      <c r="D183" s="24"/>
      <c r="F183" s="24"/>
      <c r="K183" s="9" t="n">
        <f aca="false">IF($A183="",0,IF(OR(N($D183)=0,$D183&amp;""=TOP!$C$5&amp;""),1,0))</f>
        <v>0</v>
      </c>
      <c r="L183" s="27" t="n">
        <f aca="false">IF($K183=0,0,IFERROR(INDEX(購買率算出!$P$6:$P$3005,MATCH($A183&amp;"",購買率算出!$C$6:$C$3005,0)),0))</f>
        <v>0</v>
      </c>
    </row>
    <row r="184" customFormat="false" ht="15" hidden="false" customHeight="false" outlineLevel="0" collapsed="false">
      <c r="A184" s="24"/>
      <c r="D184" s="24"/>
      <c r="F184" s="24"/>
      <c r="K184" s="9" t="n">
        <f aca="false">IF($A184="",0,IF(OR(N($D184)=0,$D184&amp;""=TOP!$C$5&amp;""),1,0))</f>
        <v>0</v>
      </c>
      <c r="L184" s="27" t="n">
        <f aca="false">IF($K184=0,0,IFERROR(INDEX(購買率算出!$P$6:$P$3005,MATCH($A184&amp;"",購買率算出!$C$6:$C$3005,0)),0))</f>
        <v>0</v>
      </c>
    </row>
    <row r="185" customFormat="false" ht="15" hidden="false" customHeight="false" outlineLevel="0" collapsed="false">
      <c r="A185" s="24"/>
      <c r="D185" s="24"/>
      <c r="F185" s="24"/>
      <c r="K185" s="9" t="n">
        <f aca="false">IF($A185="",0,IF(OR(N($D185)=0,$D185&amp;""=TOP!$C$5&amp;""),1,0))</f>
        <v>0</v>
      </c>
      <c r="L185" s="27" t="n">
        <f aca="false">IF($K185=0,0,IFERROR(INDEX(購買率算出!$P$6:$P$3005,MATCH($A185&amp;"",購買率算出!$C$6:$C$3005,0)),0))</f>
        <v>0</v>
      </c>
    </row>
    <row r="186" customFormat="false" ht="15" hidden="false" customHeight="false" outlineLevel="0" collapsed="false">
      <c r="A186" s="24"/>
      <c r="D186" s="24"/>
      <c r="F186" s="24"/>
      <c r="K186" s="9" t="n">
        <f aca="false">IF($A186="",0,IF(OR(N($D186)=0,$D186&amp;""=TOP!$C$5&amp;""),1,0))</f>
        <v>0</v>
      </c>
      <c r="L186" s="27" t="n">
        <f aca="false">IF($K186=0,0,IFERROR(INDEX(購買率算出!$P$6:$P$3005,MATCH($A186&amp;"",購買率算出!$C$6:$C$3005,0)),0))</f>
        <v>0</v>
      </c>
    </row>
    <row r="187" customFormat="false" ht="15" hidden="false" customHeight="false" outlineLevel="0" collapsed="false">
      <c r="A187" s="24"/>
      <c r="D187" s="24"/>
      <c r="F187" s="24"/>
      <c r="K187" s="9" t="n">
        <f aca="false">IF($A187="",0,IF(OR(N($D187)=0,$D187&amp;""=TOP!$C$5&amp;""),1,0))</f>
        <v>0</v>
      </c>
      <c r="L187" s="27" t="n">
        <f aca="false">IF($K187=0,0,IFERROR(INDEX(購買率算出!$P$6:$P$3005,MATCH($A187&amp;"",購買率算出!$C$6:$C$3005,0)),0))</f>
        <v>0</v>
      </c>
    </row>
    <row r="188" customFormat="false" ht="15" hidden="false" customHeight="false" outlineLevel="0" collapsed="false">
      <c r="A188" s="24"/>
      <c r="D188" s="24"/>
      <c r="F188" s="24"/>
      <c r="K188" s="9" t="n">
        <f aca="false">IF($A188="",0,IF(OR(N($D188)=0,$D188&amp;""=TOP!$C$5&amp;""),1,0))</f>
        <v>0</v>
      </c>
      <c r="L188" s="27" t="n">
        <f aca="false">IF($K188=0,0,IFERROR(INDEX(購買率算出!$P$6:$P$3005,MATCH($A188&amp;"",購買率算出!$C$6:$C$3005,0)),0))</f>
        <v>0</v>
      </c>
    </row>
    <row r="189" customFormat="false" ht="15" hidden="false" customHeight="false" outlineLevel="0" collapsed="false">
      <c r="A189" s="24"/>
      <c r="D189" s="24"/>
      <c r="F189" s="24"/>
      <c r="K189" s="9" t="n">
        <f aca="false">IF($A189="",0,IF(OR(N($D189)=0,$D189&amp;""=TOP!$C$5&amp;""),1,0))</f>
        <v>0</v>
      </c>
      <c r="L189" s="27" t="n">
        <f aca="false">IF($K189=0,0,IFERROR(INDEX(購買率算出!$P$6:$P$3005,MATCH($A189&amp;"",購買率算出!$C$6:$C$3005,0)),0))</f>
        <v>0</v>
      </c>
    </row>
    <row r="190" customFormat="false" ht="15" hidden="false" customHeight="false" outlineLevel="0" collapsed="false">
      <c r="A190" s="24"/>
      <c r="D190" s="24"/>
      <c r="F190" s="24"/>
      <c r="K190" s="9" t="n">
        <f aca="false">IF($A190="",0,IF(OR(N($D190)=0,$D190&amp;""=TOP!$C$5&amp;""),1,0))</f>
        <v>0</v>
      </c>
      <c r="L190" s="27" t="n">
        <f aca="false">IF($K190=0,0,IFERROR(INDEX(購買率算出!$P$6:$P$3005,MATCH($A190&amp;"",購買率算出!$C$6:$C$3005,0)),0))</f>
        <v>0</v>
      </c>
    </row>
    <row r="191" customFormat="false" ht="15" hidden="false" customHeight="false" outlineLevel="0" collapsed="false">
      <c r="A191" s="24"/>
      <c r="D191" s="24"/>
      <c r="F191" s="24"/>
      <c r="K191" s="9" t="n">
        <f aca="false">IF($A191="",0,IF(OR(N($D191)=0,$D191&amp;""=TOP!$C$5&amp;""),1,0))</f>
        <v>0</v>
      </c>
      <c r="L191" s="27" t="n">
        <f aca="false">IF($K191=0,0,IFERROR(INDEX(購買率算出!$P$6:$P$3005,MATCH($A191&amp;"",購買率算出!$C$6:$C$3005,0)),0))</f>
        <v>0</v>
      </c>
    </row>
    <row r="192" customFormat="false" ht="15" hidden="false" customHeight="false" outlineLevel="0" collapsed="false">
      <c r="A192" s="24"/>
      <c r="D192" s="24"/>
      <c r="F192" s="24"/>
      <c r="K192" s="9" t="n">
        <f aca="false">IF($A192="",0,IF(OR(N($D192)=0,$D192&amp;""=TOP!$C$5&amp;""),1,0))</f>
        <v>0</v>
      </c>
      <c r="L192" s="27" t="n">
        <f aca="false">IF($K192=0,0,IFERROR(INDEX(購買率算出!$P$6:$P$3005,MATCH($A192&amp;"",購買率算出!$C$6:$C$3005,0)),0))</f>
        <v>0</v>
      </c>
    </row>
    <row r="193" customFormat="false" ht="15" hidden="false" customHeight="false" outlineLevel="0" collapsed="false">
      <c r="A193" s="24"/>
      <c r="D193" s="24"/>
      <c r="F193" s="24"/>
      <c r="K193" s="9" t="n">
        <f aca="false">IF($A193="",0,IF(OR(N($D193)=0,$D193&amp;""=TOP!$C$5&amp;""),1,0))</f>
        <v>0</v>
      </c>
      <c r="L193" s="27" t="n">
        <f aca="false">IF($K193=0,0,IFERROR(INDEX(購買率算出!$P$6:$P$3005,MATCH($A193&amp;"",購買率算出!$C$6:$C$3005,0)),0))</f>
        <v>0</v>
      </c>
    </row>
    <row r="194" customFormat="false" ht="15" hidden="false" customHeight="false" outlineLevel="0" collapsed="false">
      <c r="A194" s="24"/>
      <c r="D194" s="24"/>
      <c r="F194" s="24"/>
      <c r="K194" s="9" t="n">
        <f aca="false">IF($A194="",0,IF(OR(N($D194)=0,$D194&amp;""=TOP!$C$5&amp;""),1,0))</f>
        <v>0</v>
      </c>
      <c r="L194" s="27" t="n">
        <f aca="false">IF($K194=0,0,IFERROR(INDEX(購買率算出!$P$6:$P$3005,MATCH($A194&amp;"",購買率算出!$C$6:$C$3005,0)),0))</f>
        <v>0</v>
      </c>
    </row>
    <row r="195" customFormat="false" ht="15" hidden="false" customHeight="false" outlineLevel="0" collapsed="false">
      <c r="A195" s="24"/>
      <c r="D195" s="24"/>
      <c r="F195" s="24"/>
      <c r="K195" s="9" t="n">
        <f aca="false">IF($A195="",0,IF(OR(N($D195)=0,$D195&amp;""=TOP!$C$5&amp;""),1,0))</f>
        <v>0</v>
      </c>
      <c r="L195" s="27" t="n">
        <f aca="false">IF($K195=0,0,IFERROR(INDEX(購買率算出!$P$6:$P$3005,MATCH($A195&amp;"",購買率算出!$C$6:$C$3005,0)),0))</f>
        <v>0</v>
      </c>
    </row>
    <row r="196" customFormat="false" ht="15" hidden="false" customHeight="false" outlineLevel="0" collapsed="false">
      <c r="A196" s="24"/>
      <c r="D196" s="24"/>
      <c r="F196" s="24"/>
      <c r="K196" s="9" t="n">
        <f aca="false">IF($A196="",0,IF(OR(N($D196)=0,$D196&amp;""=TOP!$C$5&amp;""),1,0))</f>
        <v>0</v>
      </c>
      <c r="L196" s="27" t="n">
        <f aca="false">IF($K196=0,0,IFERROR(INDEX(購買率算出!$P$6:$P$3005,MATCH($A196&amp;"",購買率算出!$C$6:$C$3005,0)),0))</f>
        <v>0</v>
      </c>
    </row>
    <row r="197" customFormat="false" ht="15" hidden="false" customHeight="false" outlineLevel="0" collapsed="false">
      <c r="A197" s="24"/>
      <c r="D197" s="24"/>
      <c r="F197" s="24"/>
      <c r="K197" s="9" t="n">
        <f aca="false">IF($A197="",0,IF(OR(N($D197)=0,$D197&amp;""=TOP!$C$5&amp;""),1,0))</f>
        <v>0</v>
      </c>
      <c r="L197" s="27" t="n">
        <f aca="false">IF($K197=0,0,IFERROR(INDEX(購買率算出!$P$6:$P$3005,MATCH($A197&amp;"",購買率算出!$C$6:$C$3005,0)),0))</f>
        <v>0</v>
      </c>
    </row>
    <row r="198" customFormat="false" ht="15" hidden="false" customHeight="false" outlineLevel="0" collapsed="false">
      <c r="A198" s="24"/>
      <c r="D198" s="24"/>
      <c r="F198" s="24"/>
      <c r="K198" s="9" t="n">
        <f aca="false">IF($A198="",0,IF(OR(N($D198)=0,$D198&amp;""=TOP!$C$5&amp;""),1,0))</f>
        <v>0</v>
      </c>
      <c r="L198" s="27" t="n">
        <f aca="false">IF($K198=0,0,IFERROR(INDEX(購買率算出!$P$6:$P$3005,MATCH($A198&amp;"",購買率算出!$C$6:$C$3005,0)),0))</f>
        <v>0</v>
      </c>
    </row>
    <row r="199" customFormat="false" ht="15" hidden="false" customHeight="false" outlineLevel="0" collapsed="false">
      <c r="A199" s="24"/>
      <c r="D199" s="24"/>
      <c r="F199" s="24"/>
      <c r="K199" s="9" t="n">
        <f aca="false">IF($A199="",0,IF(OR(N($D199)=0,$D199&amp;""=TOP!$C$5&amp;""),1,0))</f>
        <v>0</v>
      </c>
      <c r="L199" s="27" t="n">
        <f aca="false">IF($K199=0,0,IFERROR(INDEX(購買率算出!$P$6:$P$3005,MATCH($A199&amp;"",購買率算出!$C$6:$C$3005,0)),0))</f>
        <v>0</v>
      </c>
    </row>
    <row r="200" customFormat="false" ht="15" hidden="false" customHeight="false" outlineLevel="0" collapsed="false">
      <c r="A200" s="24"/>
      <c r="D200" s="24"/>
      <c r="F200" s="24"/>
      <c r="K200" s="9" t="n">
        <f aca="false">IF($A200="",0,IF(OR(N($D200)=0,$D200&amp;""=TOP!$C$5&amp;""),1,0))</f>
        <v>0</v>
      </c>
      <c r="L200" s="27" t="n">
        <f aca="false">IF($K200=0,0,IFERROR(INDEX(購買率算出!$P$6:$P$3005,MATCH($A200&amp;"",購買率算出!$C$6:$C$3005,0)),0))</f>
        <v>0</v>
      </c>
    </row>
    <row r="201" customFormat="false" ht="15" hidden="false" customHeight="false" outlineLevel="0" collapsed="false">
      <c r="A201" s="24"/>
      <c r="D201" s="24"/>
      <c r="F201" s="24"/>
      <c r="K201" s="9" t="n">
        <f aca="false">IF($A201="",0,IF(OR(N($D201)=0,$D201&amp;""=TOP!$C$5&amp;""),1,0))</f>
        <v>0</v>
      </c>
      <c r="L201" s="27" t="n">
        <f aca="false">IF($K201=0,0,IFERROR(INDEX(購買率算出!$P$6:$P$3005,MATCH($A201&amp;"",購買率算出!$C$6:$C$3005,0)),0))</f>
        <v>0</v>
      </c>
    </row>
    <row r="202" customFormat="false" ht="15" hidden="false" customHeight="false" outlineLevel="0" collapsed="false">
      <c r="A202" s="24"/>
      <c r="D202" s="24"/>
      <c r="F202" s="24"/>
      <c r="K202" s="9" t="n">
        <f aca="false">IF($A202="",0,IF(OR(N($D202)=0,$D202&amp;""=TOP!$C$5&amp;""),1,0))</f>
        <v>0</v>
      </c>
      <c r="L202" s="27" t="n">
        <f aca="false">IF($K202=0,0,IFERROR(INDEX(購買率算出!$P$6:$P$3005,MATCH($A202&amp;"",購買率算出!$C$6:$C$3005,0)),0))</f>
        <v>0</v>
      </c>
    </row>
    <row r="203" customFormat="false" ht="15" hidden="false" customHeight="false" outlineLevel="0" collapsed="false">
      <c r="A203" s="24"/>
      <c r="D203" s="24"/>
      <c r="F203" s="24"/>
      <c r="K203" s="9" t="n">
        <f aca="false">IF($A203="",0,IF(OR(N($D203)=0,$D203&amp;""=TOP!$C$5&amp;""),1,0))</f>
        <v>0</v>
      </c>
      <c r="L203" s="27" t="n">
        <f aca="false">IF($K203=0,0,IFERROR(INDEX(購買率算出!$P$6:$P$3005,MATCH($A203&amp;"",購買率算出!$C$6:$C$3005,0)),0))</f>
        <v>0</v>
      </c>
    </row>
    <row r="204" customFormat="false" ht="15" hidden="false" customHeight="false" outlineLevel="0" collapsed="false">
      <c r="A204" s="24"/>
      <c r="D204" s="24"/>
      <c r="F204" s="24"/>
      <c r="K204" s="9" t="n">
        <f aca="false">IF($A204="",0,IF(OR(N($D204)=0,$D204&amp;""=TOP!$C$5&amp;""),1,0))</f>
        <v>0</v>
      </c>
      <c r="L204" s="27" t="n">
        <f aca="false">IF($K204=0,0,IFERROR(INDEX(購買率算出!$P$6:$P$3005,MATCH($A204&amp;"",購買率算出!$C$6:$C$3005,0)),0))</f>
        <v>0</v>
      </c>
    </row>
    <row r="205" customFormat="false" ht="15" hidden="false" customHeight="false" outlineLevel="0" collapsed="false">
      <c r="A205" s="24"/>
      <c r="D205" s="24"/>
      <c r="F205" s="24"/>
      <c r="K205" s="9" t="n">
        <f aca="false">IF($A205="",0,IF(OR(N($D205)=0,$D205&amp;""=TOP!$C$5&amp;""),1,0))</f>
        <v>0</v>
      </c>
      <c r="L205" s="27" t="n">
        <f aca="false">IF($K205=0,0,IFERROR(INDEX(購買率算出!$P$6:$P$3005,MATCH($A205&amp;"",購買率算出!$C$6:$C$3005,0)),0))</f>
        <v>0</v>
      </c>
    </row>
    <row r="206" customFormat="false" ht="15" hidden="false" customHeight="false" outlineLevel="0" collapsed="false">
      <c r="A206" s="24"/>
      <c r="D206" s="24"/>
      <c r="F206" s="24"/>
      <c r="K206" s="9" t="n">
        <f aca="false">IF($A206="",0,IF(OR(N($D206)=0,$D206&amp;""=TOP!$C$5&amp;""),1,0))</f>
        <v>0</v>
      </c>
      <c r="L206" s="27" t="n">
        <f aca="false">IF($K206=0,0,IFERROR(INDEX(購買率算出!$P$6:$P$3005,MATCH($A206&amp;"",購買率算出!$C$6:$C$3005,0)),0))</f>
        <v>0</v>
      </c>
    </row>
    <row r="207" customFormat="false" ht="15" hidden="false" customHeight="false" outlineLevel="0" collapsed="false">
      <c r="A207" s="24"/>
      <c r="D207" s="24"/>
      <c r="F207" s="24"/>
      <c r="K207" s="9" t="n">
        <f aca="false">IF($A207="",0,IF(OR(N($D207)=0,$D207&amp;""=TOP!$C$5&amp;""),1,0))</f>
        <v>0</v>
      </c>
      <c r="L207" s="27" t="n">
        <f aca="false">IF($K207=0,0,IFERROR(INDEX(購買率算出!$P$6:$P$3005,MATCH($A207&amp;"",購買率算出!$C$6:$C$3005,0)),0))</f>
        <v>0</v>
      </c>
    </row>
    <row r="208" customFormat="false" ht="15" hidden="false" customHeight="false" outlineLevel="0" collapsed="false">
      <c r="A208" s="24"/>
      <c r="D208" s="24"/>
      <c r="F208" s="24"/>
      <c r="K208" s="9" t="n">
        <f aca="false">IF($A208="",0,IF(OR(N($D208)=0,$D208&amp;""=TOP!$C$5&amp;""),1,0))</f>
        <v>0</v>
      </c>
      <c r="L208" s="27" t="n">
        <f aca="false">IF($K208=0,0,IFERROR(INDEX(購買率算出!$P$6:$P$3005,MATCH($A208&amp;"",購買率算出!$C$6:$C$3005,0)),0))</f>
        <v>0</v>
      </c>
    </row>
    <row r="209" customFormat="false" ht="15" hidden="false" customHeight="false" outlineLevel="0" collapsed="false">
      <c r="A209" s="24"/>
      <c r="D209" s="24"/>
      <c r="F209" s="24"/>
      <c r="K209" s="9" t="n">
        <f aca="false">IF($A209="",0,IF(OR(N($D209)=0,$D209&amp;""=TOP!$C$5&amp;""),1,0))</f>
        <v>0</v>
      </c>
      <c r="L209" s="27" t="n">
        <f aca="false">IF($K209=0,0,IFERROR(INDEX(購買率算出!$P$6:$P$3005,MATCH($A209&amp;"",購買率算出!$C$6:$C$3005,0)),0))</f>
        <v>0</v>
      </c>
    </row>
    <row r="210" customFormat="false" ht="15" hidden="false" customHeight="false" outlineLevel="0" collapsed="false">
      <c r="A210" s="24"/>
      <c r="D210" s="24"/>
      <c r="F210" s="24"/>
      <c r="K210" s="9" t="n">
        <f aca="false">IF($A210="",0,IF(OR(N($D210)=0,$D210&amp;""=TOP!$C$5&amp;""),1,0))</f>
        <v>0</v>
      </c>
      <c r="L210" s="27" t="n">
        <f aca="false">IF($K210=0,0,IFERROR(INDEX(購買率算出!$P$6:$P$3005,MATCH($A210&amp;"",購買率算出!$C$6:$C$3005,0)),0))</f>
        <v>0</v>
      </c>
    </row>
    <row r="211" customFormat="false" ht="15" hidden="false" customHeight="false" outlineLevel="0" collapsed="false">
      <c r="A211" s="24"/>
      <c r="D211" s="24"/>
      <c r="F211" s="24"/>
      <c r="K211" s="9" t="n">
        <f aca="false">IF($A211="",0,IF(OR(N($D211)=0,$D211&amp;""=TOP!$C$5&amp;""),1,0))</f>
        <v>0</v>
      </c>
      <c r="L211" s="27" t="n">
        <f aca="false">IF($K211=0,0,IFERROR(INDEX(購買率算出!$P$6:$P$3005,MATCH($A211&amp;"",購買率算出!$C$6:$C$3005,0)),0))</f>
        <v>0</v>
      </c>
    </row>
    <row r="212" customFormat="false" ht="15" hidden="false" customHeight="false" outlineLevel="0" collapsed="false">
      <c r="A212" s="24"/>
      <c r="D212" s="24"/>
      <c r="F212" s="24"/>
      <c r="K212" s="9" t="n">
        <f aca="false">IF($A212="",0,IF(OR(N($D212)=0,$D212&amp;""=TOP!$C$5&amp;""),1,0))</f>
        <v>0</v>
      </c>
      <c r="L212" s="27" t="n">
        <f aca="false">IF($K212=0,0,IFERROR(INDEX(購買率算出!$P$6:$P$3005,MATCH($A212&amp;"",購買率算出!$C$6:$C$3005,0)),0))</f>
        <v>0</v>
      </c>
    </row>
    <row r="213" customFormat="false" ht="15" hidden="false" customHeight="false" outlineLevel="0" collapsed="false">
      <c r="A213" s="24"/>
      <c r="D213" s="24"/>
      <c r="F213" s="24"/>
      <c r="K213" s="9" t="n">
        <f aca="false">IF($A213="",0,IF(OR(N($D213)=0,$D213&amp;""=TOP!$C$5&amp;""),1,0))</f>
        <v>0</v>
      </c>
      <c r="L213" s="27" t="n">
        <f aca="false">IF($K213=0,0,IFERROR(INDEX(購買率算出!$P$6:$P$3005,MATCH($A213&amp;"",購買率算出!$C$6:$C$3005,0)),0))</f>
        <v>0</v>
      </c>
    </row>
    <row r="214" customFormat="false" ht="15" hidden="false" customHeight="false" outlineLevel="0" collapsed="false">
      <c r="A214" s="24"/>
      <c r="D214" s="24"/>
      <c r="F214" s="24"/>
      <c r="K214" s="9" t="n">
        <f aca="false">IF($A214="",0,IF(OR(N($D214)=0,$D214&amp;""=TOP!$C$5&amp;""),1,0))</f>
        <v>0</v>
      </c>
      <c r="L214" s="27" t="n">
        <f aca="false">IF($K214=0,0,IFERROR(INDEX(購買率算出!$P$6:$P$3005,MATCH($A214&amp;"",購買率算出!$C$6:$C$3005,0)),0))</f>
        <v>0</v>
      </c>
    </row>
    <row r="215" customFormat="false" ht="15" hidden="false" customHeight="false" outlineLevel="0" collapsed="false">
      <c r="A215" s="24"/>
      <c r="D215" s="24"/>
      <c r="F215" s="24"/>
      <c r="K215" s="9" t="n">
        <f aca="false">IF($A215="",0,IF(OR(N($D215)=0,$D215&amp;""=TOP!$C$5&amp;""),1,0))</f>
        <v>0</v>
      </c>
      <c r="L215" s="27" t="n">
        <f aca="false">IF($K215=0,0,IFERROR(INDEX(購買率算出!$P$6:$P$3005,MATCH($A215&amp;"",購買率算出!$C$6:$C$3005,0)),0))</f>
        <v>0</v>
      </c>
    </row>
    <row r="216" customFormat="false" ht="15" hidden="false" customHeight="false" outlineLevel="0" collapsed="false">
      <c r="A216" s="24"/>
      <c r="D216" s="24"/>
      <c r="F216" s="24"/>
      <c r="K216" s="9" t="n">
        <f aca="false">IF($A216="",0,IF(OR(N($D216)=0,$D216&amp;""=TOP!$C$5&amp;""),1,0))</f>
        <v>0</v>
      </c>
      <c r="L216" s="27" t="n">
        <f aca="false">IF($K216=0,0,IFERROR(INDEX(購買率算出!$P$6:$P$3005,MATCH($A216&amp;"",購買率算出!$C$6:$C$3005,0)),0))</f>
        <v>0</v>
      </c>
    </row>
    <row r="217" customFormat="false" ht="15" hidden="false" customHeight="false" outlineLevel="0" collapsed="false">
      <c r="A217" s="24"/>
      <c r="D217" s="24"/>
      <c r="F217" s="24"/>
      <c r="K217" s="9" t="n">
        <f aca="false">IF($A217="",0,IF(OR(N($D217)=0,$D217&amp;""=TOP!$C$5&amp;""),1,0))</f>
        <v>0</v>
      </c>
      <c r="L217" s="27" t="n">
        <f aca="false">IF($K217=0,0,IFERROR(INDEX(購買率算出!$P$6:$P$3005,MATCH($A217&amp;"",購買率算出!$C$6:$C$3005,0)),0))</f>
        <v>0</v>
      </c>
    </row>
    <row r="218" customFormat="false" ht="15" hidden="false" customHeight="false" outlineLevel="0" collapsed="false">
      <c r="A218" s="24"/>
      <c r="D218" s="24"/>
      <c r="F218" s="24"/>
      <c r="K218" s="9" t="n">
        <f aca="false">IF($A218="",0,IF(OR(N($D218)=0,$D218&amp;""=TOP!$C$5&amp;""),1,0))</f>
        <v>0</v>
      </c>
      <c r="L218" s="27" t="n">
        <f aca="false">IF($K218=0,0,IFERROR(INDEX(購買率算出!$P$6:$P$3005,MATCH($A218&amp;"",購買率算出!$C$6:$C$3005,0)),0))</f>
        <v>0</v>
      </c>
    </row>
    <row r="219" customFormat="false" ht="15" hidden="false" customHeight="false" outlineLevel="0" collapsed="false">
      <c r="A219" s="24"/>
      <c r="D219" s="24"/>
      <c r="F219" s="24"/>
      <c r="K219" s="9" t="n">
        <f aca="false">IF($A219="",0,IF(OR(N($D219)=0,$D219&amp;""=TOP!$C$5&amp;""),1,0))</f>
        <v>0</v>
      </c>
      <c r="L219" s="27" t="n">
        <f aca="false">IF($K219=0,0,IFERROR(INDEX(購買率算出!$P$6:$P$3005,MATCH($A219&amp;"",購買率算出!$C$6:$C$3005,0)),0))</f>
        <v>0</v>
      </c>
    </row>
    <row r="220" customFormat="false" ht="15" hidden="false" customHeight="false" outlineLevel="0" collapsed="false">
      <c r="A220" s="24"/>
      <c r="D220" s="24"/>
      <c r="F220" s="24"/>
      <c r="K220" s="9" t="n">
        <f aca="false">IF($A220="",0,IF(OR(N($D220)=0,$D220&amp;""=TOP!$C$5&amp;""),1,0))</f>
        <v>0</v>
      </c>
      <c r="L220" s="27" t="n">
        <f aca="false">IF($K220=0,0,IFERROR(INDEX(購買率算出!$P$6:$P$3005,MATCH($A220&amp;"",購買率算出!$C$6:$C$3005,0)),0))</f>
        <v>0</v>
      </c>
    </row>
    <row r="221" customFormat="false" ht="15" hidden="false" customHeight="false" outlineLevel="0" collapsed="false">
      <c r="A221" s="24"/>
      <c r="D221" s="24"/>
      <c r="F221" s="24"/>
      <c r="K221" s="9" t="n">
        <f aca="false">IF($A221="",0,IF(OR(N($D221)=0,$D221&amp;""=TOP!$C$5&amp;""),1,0))</f>
        <v>0</v>
      </c>
      <c r="L221" s="27" t="n">
        <f aca="false">IF($K221=0,0,IFERROR(INDEX(購買率算出!$P$6:$P$3005,MATCH($A221&amp;"",購買率算出!$C$6:$C$3005,0)),0))</f>
        <v>0</v>
      </c>
    </row>
    <row r="222" customFormat="false" ht="15" hidden="false" customHeight="false" outlineLevel="0" collapsed="false">
      <c r="A222" s="24"/>
      <c r="D222" s="24"/>
      <c r="F222" s="24"/>
      <c r="K222" s="9" t="n">
        <f aca="false">IF($A222="",0,IF(OR(N($D222)=0,$D222&amp;""=TOP!$C$5&amp;""),1,0))</f>
        <v>0</v>
      </c>
      <c r="L222" s="27" t="n">
        <f aca="false">IF($K222=0,0,IFERROR(INDEX(購買率算出!$P$6:$P$3005,MATCH($A222&amp;"",購買率算出!$C$6:$C$3005,0)),0))</f>
        <v>0</v>
      </c>
    </row>
    <row r="223" customFormat="false" ht="15" hidden="false" customHeight="false" outlineLevel="0" collapsed="false">
      <c r="A223" s="24"/>
      <c r="D223" s="24"/>
      <c r="F223" s="24"/>
      <c r="K223" s="9" t="n">
        <f aca="false">IF($A223="",0,IF(OR(N($D223)=0,$D223&amp;""=TOP!$C$5&amp;""),1,0))</f>
        <v>0</v>
      </c>
      <c r="L223" s="27" t="n">
        <f aca="false">IF($K223=0,0,IFERROR(INDEX(購買率算出!$P$6:$P$3005,MATCH($A223&amp;"",購買率算出!$C$6:$C$3005,0)),0))</f>
        <v>0</v>
      </c>
    </row>
    <row r="224" customFormat="false" ht="15" hidden="false" customHeight="false" outlineLevel="0" collapsed="false">
      <c r="A224" s="24"/>
      <c r="D224" s="24"/>
      <c r="F224" s="24"/>
      <c r="K224" s="9" t="n">
        <f aca="false">IF($A224="",0,IF(OR(N($D224)=0,$D224&amp;""=TOP!$C$5&amp;""),1,0))</f>
        <v>0</v>
      </c>
      <c r="L224" s="27" t="n">
        <f aca="false">IF($K224=0,0,IFERROR(INDEX(購買率算出!$P$6:$P$3005,MATCH($A224&amp;"",購買率算出!$C$6:$C$3005,0)),0))</f>
        <v>0</v>
      </c>
    </row>
    <row r="225" customFormat="false" ht="15" hidden="false" customHeight="false" outlineLevel="0" collapsed="false">
      <c r="A225" s="24"/>
      <c r="D225" s="24"/>
      <c r="F225" s="24"/>
      <c r="K225" s="9" t="n">
        <f aca="false">IF($A225="",0,IF(OR(N($D225)=0,$D225&amp;""=TOP!$C$5&amp;""),1,0))</f>
        <v>0</v>
      </c>
      <c r="L225" s="27" t="n">
        <f aca="false">IF($K225=0,0,IFERROR(INDEX(購買率算出!$P$6:$P$3005,MATCH($A225&amp;"",購買率算出!$C$6:$C$3005,0)),0))</f>
        <v>0</v>
      </c>
    </row>
    <row r="226" customFormat="false" ht="15" hidden="false" customHeight="false" outlineLevel="0" collapsed="false">
      <c r="A226" s="24"/>
      <c r="D226" s="24"/>
      <c r="F226" s="24"/>
      <c r="K226" s="9" t="n">
        <f aca="false">IF($A226="",0,IF(OR(N($D226)=0,$D226&amp;""=TOP!$C$5&amp;""),1,0))</f>
        <v>0</v>
      </c>
      <c r="L226" s="27" t="n">
        <f aca="false">IF($K226=0,0,IFERROR(INDEX(購買率算出!$P$6:$P$3005,MATCH($A226&amp;"",購買率算出!$C$6:$C$3005,0)),0))</f>
        <v>0</v>
      </c>
    </row>
    <row r="227" customFormat="false" ht="15" hidden="false" customHeight="false" outlineLevel="0" collapsed="false">
      <c r="A227" s="24"/>
      <c r="D227" s="24"/>
      <c r="F227" s="24"/>
      <c r="K227" s="9" t="n">
        <f aca="false">IF($A227="",0,IF(OR(N($D227)=0,$D227&amp;""=TOP!$C$5&amp;""),1,0))</f>
        <v>0</v>
      </c>
      <c r="L227" s="27" t="n">
        <f aca="false">IF($K227=0,0,IFERROR(INDEX(購買率算出!$P$6:$P$3005,MATCH($A227&amp;"",購買率算出!$C$6:$C$3005,0)),0))</f>
        <v>0</v>
      </c>
    </row>
    <row r="228" customFormat="false" ht="15" hidden="false" customHeight="false" outlineLevel="0" collapsed="false">
      <c r="A228" s="24"/>
      <c r="D228" s="24"/>
      <c r="F228" s="24"/>
      <c r="K228" s="9" t="n">
        <f aca="false">IF($A228="",0,IF(OR(N($D228)=0,$D228&amp;""=TOP!$C$5&amp;""),1,0))</f>
        <v>0</v>
      </c>
      <c r="L228" s="27" t="n">
        <f aca="false">IF($K228=0,0,IFERROR(INDEX(購買率算出!$P$6:$P$3005,MATCH($A228&amp;"",購買率算出!$C$6:$C$3005,0)),0))</f>
        <v>0</v>
      </c>
    </row>
    <row r="229" customFormat="false" ht="15" hidden="false" customHeight="false" outlineLevel="0" collapsed="false">
      <c r="A229" s="24"/>
      <c r="D229" s="24"/>
      <c r="F229" s="24"/>
      <c r="K229" s="9" t="n">
        <f aca="false">IF($A229="",0,IF(OR(N($D229)=0,$D229&amp;""=TOP!$C$5&amp;""),1,0))</f>
        <v>0</v>
      </c>
      <c r="L229" s="27" t="n">
        <f aca="false">IF($K229=0,0,IFERROR(INDEX(購買率算出!$P$6:$P$3005,MATCH($A229&amp;"",購買率算出!$C$6:$C$3005,0)),0))</f>
        <v>0</v>
      </c>
    </row>
    <row r="230" customFormat="false" ht="15" hidden="false" customHeight="false" outlineLevel="0" collapsed="false">
      <c r="A230" s="24"/>
      <c r="D230" s="24"/>
      <c r="F230" s="24"/>
      <c r="K230" s="9" t="n">
        <f aca="false">IF($A230="",0,IF(OR(N($D230)=0,$D230&amp;""=TOP!$C$5&amp;""),1,0))</f>
        <v>0</v>
      </c>
      <c r="L230" s="27" t="n">
        <f aca="false">IF($K230=0,0,IFERROR(INDEX(購買率算出!$P$6:$P$3005,MATCH($A230&amp;"",購買率算出!$C$6:$C$3005,0)),0))</f>
        <v>0</v>
      </c>
    </row>
    <row r="231" customFormat="false" ht="15" hidden="false" customHeight="false" outlineLevel="0" collapsed="false">
      <c r="A231" s="24"/>
      <c r="D231" s="24"/>
      <c r="F231" s="24"/>
      <c r="K231" s="9" t="n">
        <f aca="false">IF($A231="",0,IF(OR(N($D231)=0,$D231&amp;""=TOP!$C$5&amp;""),1,0))</f>
        <v>0</v>
      </c>
      <c r="L231" s="27" t="n">
        <f aca="false">IF($K231=0,0,IFERROR(INDEX(購買率算出!$P$6:$P$3005,MATCH($A231&amp;"",購買率算出!$C$6:$C$3005,0)),0))</f>
        <v>0</v>
      </c>
    </row>
    <row r="232" customFormat="false" ht="15" hidden="false" customHeight="false" outlineLevel="0" collapsed="false">
      <c r="A232" s="24"/>
      <c r="D232" s="24"/>
      <c r="F232" s="24"/>
      <c r="K232" s="9" t="n">
        <f aca="false">IF($A232="",0,IF(OR(N($D232)=0,$D232&amp;""=TOP!$C$5&amp;""),1,0))</f>
        <v>0</v>
      </c>
      <c r="L232" s="27" t="n">
        <f aca="false">IF($K232=0,0,IFERROR(INDEX(購買率算出!$P$6:$P$3005,MATCH($A232&amp;"",購買率算出!$C$6:$C$3005,0)),0))</f>
        <v>0</v>
      </c>
    </row>
    <row r="233" customFormat="false" ht="15" hidden="false" customHeight="false" outlineLevel="0" collapsed="false">
      <c r="A233" s="24"/>
      <c r="D233" s="24"/>
      <c r="F233" s="24"/>
      <c r="K233" s="9" t="n">
        <f aca="false">IF($A233="",0,IF(OR(N($D233)=0,$D233&amp;""=TOP!$C$5&amp;""),1,0))</f>
        <v>0</v>
      </c>
      <c r="L233" s="27" t="n">
        <f aca="false">IF($K233=0,0,IFERROR(INDEX(購買率算出!$P$6:$P$3005,MATCH($A233&amp;"",購買率算出!$C$6:$C$3005,0)),0))</f>
        <v>0</v>
      </c>
    </row>
    <row r="234" customFormat="false" ht="15" hidden="false" customHeight="false" outlineLevel="0" collapsed="false">
      <c r="A234" s="24"/>
      <c r="D234" s="24"/>
      <c r="F234" s="24"/>
      <c r="K234" s="9" t="n">
        <f aca="false">IF($A234="",0,IF(OR(N($D234)=0,$D234&amp;""=TOP!$C$5&amp;""),1,0))</f>
        <v>0</v>
      </c>
      <c r="L234" s="27" t="n">
        <f aca="false">IF($K234=0,0,IFERROR(INDEX(購買率算出!$P$6:$P$3005,MATCH($A234&amp;"",購買率算出!$C$6:$C$3005,0)),0))</f>
        <v>0</v>
      </c>
    </row>
    <row r="235" customFormat="false" ht="15" hidden="false" customHeight="false" outlineLevel="0" collapsed="false">
      <c r="A235" s="24"/>
      <c r="D235" s="24"/>
      <c r="F235" s="24"/>
      <c r="K235" s="9" t="n">
        <f aca="false">IF($A235="",0,IF(OR(N($D235)=0,$D235&amp;""=TOP!$C$5&amp;""),1,0))</f>
        <v>0</v>
      </c>
      <c r="L235" s="27" t="n">
        <f aca="false">IF($K235=0,0,IFERROR(INDEX(購買率算出!$P$6:$P$3005,MATCH($A235&amp;"",購買率算出!$C$6:$C$3005,0)),0))</f>
        <v>0</v>
      </c>
    </row>
    <row r="236" customFormat="false" ht="15" hidden="false" customHeight="false" outlineLevel="0" collapsed="false">
      <c r="A236" s="24"/>
      <c r="D236" s="24"/>
      <c r="F236" s="24"/>
      <c r="K236" s="9" t="n">
        <f aca="false">IF($A236="",0,IF(OR(N($D236)=0,$D236&amp;""=TOP!$C$5&amp;""),1,0))</f>
        <v>0</v>
      </c>
      <c r="L236" s="27" t="n">
        <f aca="false">IF($K236=0,0,IFERROR(INDEX(購買率算出!$P$6:$P$3005,MATCH($A236&amp;"",購買率算出!$C$6:$C$3005,0)),0))</f>
        <v>0</v>
      </c>
    </row>
    <row r="237" customFormat="false" ht="15" hidden="false" customHeight="false" outlineLevel="0" collapsed="false">
      <c r="A237" s="24"/>
      <c r="D237" s="24"/>
      <c r="F237" s="24"/>
      <c r="K237" s="9" t="n">
        <f aca="false">IF($A237="",0,IF(OR(N($D237)=0,$D237&amp;""=TOP!$C$5&amp;""),1,0))</f>
        <v>0</v>
      </c>
      <c r="L237" s="27" t="n">
        <f aca="false">IF($K237=0,0,IFERROR(INDEX(購買率算出!$P$6:$P$3005,MATCH($A237&amp;"",購買率算出!$C$6:$C$3005,0)),0))</f>
        <v>0</v>
      </c>
    </row>
    <row r="238" customFormat="false" ht="15" hidden="false" customHeight="false" outlineLevel="0" collapsed="false">
      <c r="A238" s="24"/>
      <c r="D238" s="24"/>
      <c r="F238" s="24"/>
      <c r="K238" s="9" t="n">
        <f aca="false">IF($A238="",0,IF(OR(N($D238)=0,$D238&amp;""=TOP!$C$5&amp;""),1,0))</f>
        <v>0</v>
      </c>
      <c r="L238" s="27" t="n">
        <f aca="false">IF($K238=0,0,IFERROR(INDEX(購買率算出!$P$6:$P$3005,MATCH($A238&amp;"",購買率算出!$C$6:$C$3005,0)),0))</f>
        <v>0</v>
      </c>
    </row>
    <row r="239" customFormat="false" ht="15" hidden="false" customHeight="false" outlineLevel="0" collapsed="false">
      <c r="A239" s="24"/>
      <c r="D239" s="24"/>
      <c r="F239" s="24"/>
      <c r="K239" s="9" t="n">
        <f aca="false">IF($A239="",0,IF(OR(N($D239)=0,$D239&amp;""=TOP!$C$5&amp;""),1,0))</f>
        <v>0</v>
      </c>
      <c r="L239" s="27" t="n">
        <f aca="false">IF($K239=0,0,IFERROR(INDEX(購買率算出!$P$6:$P$3005,MATCH($A239&amp;"",購買率算出!$C$6:$C$3005,0)),0))</f>
        <v>0</v>
      </c>
    </row>
    <row r="240" customFormat="false" ht="15" hidden="false" customHeight="false" outlineLevel="0" collapsed="false">
      <c r="A240" s="24"/>
      <c r="D240" s="24"/>
      <c r="F240" s="24"/>
      <c r="K240" s="9" t="n">
        <f aca="false">IF($A240="",0,IF(OR(N($D240)=0,$D240&amp;""=TOP!$C$5&amp;""),1,0))</f>
        <v>0</v>
      </c>
      <c r="L240" s="27" t="n">
        <f aca="false">IF($K240=0,0,IFERROR(INDEX(購買率算出!$P$6:$P$3005,MATCH($A240&amp;"",購買率算出!$C$6:$C$3005,0)),0))</f>
        <v>0</v>
      </c>
    </row>
    <row r="241" customFormat="false" ht="15" hidden="false" customHeight="false" outlineLevel="0" collapsed="false">
      <c r="A241" s="24"/>
      <c r="D241" s="24"/>
      <c r="F241" s="24"/>
      <c r="K241" s="9" t="n">
        <f aca="false">IF($A241="",0,IF(OR(N($D241)=0,$D241&amp;""=TOP!$C$5&amp;""),1,0))</f>
        <v>0</v>
      </c>
      <c r="L241" s="27" t="n">
        <f aca="false">IF($K241=0,0,IFERROR(INDEX(購買率算出!$P$6:$P$3005,MATCH($A241&amp;"",購買率算出!$C$6:$C$3005,0)),0))</f>
        <v>0</v>
      </c>
    </row>
    <row r="242" customFormat="false" ht="15" hidden="false" customHeight="false" outlineLevel="0" collapsed="false">
      <c r="A242" s="24"/>
      <c r="D242" s="24"/>
      <c r="F242" s="24"/>
      <c r="K242" s="9" t="n">
        <f aca="false">IF($A242="",0,IF(OR(N($D242)=0,$D242&amp;""=TOP!$C$5&amp;""),1,0))</f>
        <v>0</v>
      </c>
      <c r="L242" s="27" t="n">
        <f aca="false">IF($K242=0,0,IFERROR(INDEX(購買率算出!$P$6:$P$3005,MATCH($A242&amp;"",購買率算出!$C$6:$C$3005,0)),0))</f>
        <v>0</v>
      </c>
    </row>
    <row r="243" customFormat="false" ht="15" hidden="false" customHeight="false" outlineLevel="0" collapsed="false">
      <c r="A243" s="24"/>
      <c r="D243" s="24"/>
      <c r="F243" s="24"/>
      <c r="K243" s="9" t="n">
        <f aca="false">IF($A243="",0,IF(OR(N($D243)=0,$D243&amp;""=TOP!$C$5&amp;""),1,0))</f>
        <v>0</v>
      </c>
      <c r="L243" s="27" t="n">
        <f aca="false">IF($K243=0,0,IFERROR(INDEX(購買率算出!$P$6:$P$3005,MATCH($A243&amp;"",購買率算出!$C$6:$C$3005,0)),0))</f>
        <v>0</v>
      </c>
    </row>
    <row r="244" customFormat="false" ht="15" hidden="false" customHeight="false" outlineLevel="0" collapsed="false">
      <c r="A244" s="24"/>
      <c r="D244" s="24"/>
      <c r="F244" s="24"/>
      <c r="K244" s="9" t="n">
        <f aca="false">IF($A244="",0,IF(OR(N($D244)=0,$D244&amp;""=TOP!$C$5&amp;""),1,0))</f>
        <v>0</v>
      </c>
      <c r="L244" s="27" t="n">
        <f aca="false">IF($K244=0,0,IFERROR(INDEX(購買率算出!$P$6:$P$3005,MATCH($A244&amp;"",購買率算出!$C$6:$C$3005,0)),0))</f>
        <v>0</v>
      </c>
    </row>
    <row r="245" customFormat="false" ht="15" hidden="false" customHeight="false" outlineLevel="0" collapsed="false">
      <c r="A245" s="24"/>
      <c r="D245" s="24"/>
      <c r="F245" s="24"/>
      <c r="K245" s="9" t="n">
        <f aca="false">IF($A245="",0,IF(OR(N($D245)=0,$D245&amp;""=TOP!$C$5&amp;""),1,0))</f>
        <v>0</v>
      </c>
      <c r="L245" s="27" t="n">
        <f aca="false">IF($K245=0,0,IFERROR(INDEX(購買率算出!$P$6:$P$3005,MATCH($A245&amp;"",購買率算出!$C$6:$C$3005,0)),0))</f>
        <v>0</v>
      </c>
    </row>
    <row r="246" customFormat="false" ht="15" hidden="false" customHeight="false" outlineLevel="0" collapsed="false">
      <c r="A246" s="24"/>
      <c r="D246" s="24"/>
      <c r="F246" s="24"/>
      <c r="K246" s="9" t="n">
        <f aca="false">IF($A246="",0,IF(OR(N($D246)=0,$D246&amp;""=TOP!$C$5&amp;""),1,0))</f>
        <v>0</v>
      </c>
      <c r="L246" s="27" t="n">
        <f aca="false">IF($K246=0,0,IFERROR(INDEX(購買率算出!$P$6:$P$3005,MATCH($A246&amp;"",購買率算出!$C$6:$C$3005,0)),0))</f>
        <v>0</v>
      </c>
    </row>
    <row r="247" customFormat="false" ht="15" hidden="false" customHeight="false" outlineLevel="0" collapsed="false">
      <c r="A247" s="24"/>
      <c r="D247" s="24"/>
      <c r="F247" s="24"/>
      <c r="K247" s="9" t="n">
        <f aca="false">IF($A247="",0,IF(OR(N($D247)=0,$D247&amp;""=TOP!$C$5&amp;""),1,0))</f>
        <v>0</v>
      </c>
      <c r="L247" s="27" t="n">
        <f aca="false">IF($K247=0,0,IFERROR(INDEX(購買率算出!$P$6:$P$3005,MATCH($A247&amp;"",購買率算出!$C$6:$C$3005,0)),0))</f>
        <v>0</v>
      </c>
    </row>
    <row r="248" customFormat="false" ht="15" hidden="false" customHeight="false" outlineLevel="0" collapsed="false">
      <c r="A248" s="24"/>
      <c r="D248" s="24"/>
      <c r="F248" s="24"/>
      <c r="K248" s="9" t="n">
        <f aca="false">IF($A248="",0,IF(OR(N($D248)=0,$D248&amp;""=TOP!$C$5&amp;""),1,0))</f>
        <v>0</v>
      </c>
      <c r="L248" s="27" t="n">
        <f aca="false">IF($K248=0,0,IFERROR(INDEX(購買率算出!$P$6:$P$3005,MATCH($A248&amp;"",購買率算出!$C$6:$C$3005,0)),0))</f>
        <v>0</v>
      </c>
    </row>
    <row r="249" customFormat="false" ht="15" hidden="false" customHeight="false" outlineLevel="0" collapsed="false">
      <c r="A249" s="24"/>
      <c r="D249" s="24"/>
      <c r="F249" s="24"/>
      <c r="K249" s="9" t="n">
        <f aca="false">IF($A249="",0,IF(OR(N($D249)=0,$D249&amp;""=TOP!$C$5&amp;""),1,0))</f>
        <v>0</v>
      </c>
      <c r="L249" s="27" t="n">
        <f aca="false">IF($K249=0,0,IFERROR(INDEX(購買率算出!$P$6:$P$3005,MATCH($A249&amp;"",購買率算出!$C$6:$C$3005,0)),0))</f>
        <v>0</v>
      </c>
    </row>
    <row r="250" customFormat="false" ht="15" hidden="false" customHeight="false" outlineLevel="0" collapsed="false">
      <c r="A250" s="24"/>
      <c r="D250" s="24"/>
      <c r="F250" s="24"/>
      <c r="K250" s="9" t="n">
        <f aca="false">IF($A250="",0,IF(OR(N($D250)=0,$D250&amp;""=TOP!$C$5&amp;""),1,0))</f>
        <v>0</v>
      </c>
      <c r="L250" s="27" t="n">
        <f aca="false">IF($K250=0,0,IFERROR(INDEX(購買率算出!$P$6:$P$3005,MATCH($A250&amp;"",購買率算出!$C$6:$C$3005,0)),0))</f>
        <v>0</v>
      </c>
    </row>
    <row r="251" customFormat="false" ht="15" hidden="false" customHeight="false" outlineLevel="0" collapsed="false">
      <c r="A251" s="24"/>
      <c r="D251" s="24"/>
      <c r="F251" s="24"/>
      <c r="K251" s="9" t="n">
        <f aca="false">IF($A251="",0,IF(OR(N($D251)=0,$D251&amp;""=TOP!$C$5&amp;""),1,0))</f>
        <v>0</v>
      </c>
      <c r="L251" s="27" t="n">
        <f aca="false">IF($K251=0,0,IFERROR(INDEX(購買率算出!$P$6:$P$3005,MATCH($A251&amp;"",購買率算出!$C$6:$C$3005,0)),0))</f>
        <v>0</v>
      </c>
    </row>
    <row r="252" customFormat="false" ht="15" hidden="false" customHeight="false" outlineLevel="0" collapsed="false">
      <c r="A252" s="24"/>
      <c r="D252" s="24"/>
      <c r="F252" s="24"/>
      <c r="K252" s="9" t="n">
        <f aca="false">IF($A252="",0,IF(OR(N($D252)=0,$D252&amp;""=TOP!$C$5&amp;""),1,0))</f>
        <v>0</v>
      </c>
      <c r="L252" s="27" t="n">
        <f aca="false">IF($K252=0,0,IFERROR(INDEX(購買率算出!$P$6:$P$3005,MATCH($A252&amp;"",購買率算出!$C$6:$C$3005,0)),0))</f>
        <v>0</v>
      </c>
    </row>
    <row r="253" customFormat="false" ht="15" hidden="false" customHeight="false" outlineLevel="0" collapsed="false">
      <c r="A253" s="24"/>
      <c r="D253" s="24"/>
      <c r="F253" s="24"/>
      <c r="K253" s="9" t="n">
        <f aca="false">IF($A253="",0,IF(OR(N($D253)=0,$D253&amp;""=TOP!$C$5&amp;""),1,0))</f>
        <v>0</v>
      </c>
      <c r="L253" s="27" t="n">
        <f aca="false">IF($K253=0,0,IFERROR(INDEX(購買率算出!$P$6:$P$3005,MATCH($A253&amp;"",購買率算出!$C$6:$C$3005,0)),0))</f>
        <v>0</v>
      </c>
    </row>
    <row r="254" customFormat="false" ht="15" hidden="false" customHeight="false" outlineLevel="0" collapsed="false">
      <c r="A254" s="24"/>
      <c r="D254" s="24"/>
      <c r="F254" s="24"/>
      <c r="K254" s="9" t="n">
        <f aca="false">IF($A254="",0,IF(OR(N($D254)=0,$D254&amp;""=TOP!$C$5&amp;""),1,0))</f>
        <v>0</v>
      </c>
      <c r="L254" s="27" t="n">
        <f aca="false">IF($K254=0,0,IFERROR(INDEX(購買率算出!$P$6:$P$3005,MATCH($A254&amp;"",購買率算出!$C$6:$C$3005,0)),0))</f>
        <v>0</v>
      </c>
    </row>
    <row r="255" customFormat="false" ht="15" hidden="false" customHeight="false" outlineLevel="0" collapsed="false">
      <c r="A255" s="24"/>
      <c r="D255" s="24"/>
      <c r="F255" s="24"/>
      <c r="K255" s="9" t="n">
        <f aca="false">IF($A255="",0,IF(OR(N($D255)=0,$D255&amp;""=TOP!$C$5&amp;""),1,0))</f>
        <v>0</v>
      </c>
      <c r="L255" s="27" t="n">
        <f aca="false">IF($K255=0,0,IFERROR(INDEX(購買率算出!$P$6:$P$3005,MATCH($A255&amp;"",購買率算出!$C$6:$C$3005,0)),0))</f>
        <v>0</v>
      </c>
    </row>
    <row r="256" customFormat="false" ht="15" hidden="false" customHeight="false" outlineLevel="0" collapsed="false">
      <c r="A256" s="24"/>
      <c r="D256" s="24"/>
      <c r="F256" s="24"/>
      <c r="K256" s="9" t="n">
        <f aca="false">IF($A256="",0,IF(OR(N($D256)=0,$D256&amp;""=TOP!$C$5&amp;""),1,0))</f>
        <v>0</v>
      </c>
      <c r="L256" s="27" t="n">
        <f aca="false">IF($K256=0,0,IFERROR(INDEX(購買率算出!$P$6:$P$3005,MATCH($A256&amp;"",購買率算出!$C$6:$C$3005,0)),0))</f>
        <v>0</v>
      </c>
    </row>
    <row r="257" customFormat="false" ht="15" hidden="false" customHeight="false" outlineLevel="0" collapsed="false">
      <c r="A257" s="24"/>
      <c r="D257" s="24"/>
      <c r="F257" s="24"/>
      <c r="K257" s="9" t="n">
        <f aca="false">IF($A257="",0,IF(OR(N($D257)=0,$D257&amp;""=TOP!$C$5&amp;""),1,0))</f>
        <v>0</v>
      </c>
      <c r="L257" s="27" t="n">
        <f aca="false">IF($K257=0,0,IFERROR(INDEX(購買率算出!$P$6:$P$3005,MATCH($A257&amp;"",購買率算出!$C$6:$C$3005,0)),0))</f>
        <v>0</v>
      </c>
    </row>
    <row r="258" customFormat="false" ht="15" hidden="false" customHeight="false" outlineLevel="0" collapsed="false">
      <c r="A258" s="24"/>
      <c r="D258" s="24"/>
      <c r="F258" s="24"/>
      <c r="K258" s="9" t="n">
        <f aca="false">IF($A258="",0,IF(OR(N($D258)=0,$D258&amp;""=TOP!$C$5&amp;""),1,0))</f>
        <v>0</v>
      </c>
      <c r="L258" s="27" t="n">
        <f aca="false">IF($K258=0,0,IFERROR(INDEX(購買率算出!$P$6:$P$3005,MATCH($A258&amp;"",購買率算出!$C$6:$C$3005,0)),0))</f>
        <v>0</v>
      </c>
    </row>
    <row r="259" customFormat="false" ht="15" hidden="false" customHeight="false" outlineLevel="0" collapsed="false">
      <c r="A259" s="24"/>
      <c r="D259" s="24"/>
      <c r="F259" s="24"/>
      <c r="K259" s="9" t="n">
        <f aca="false">IF($A259="",0,IF(OR(N($D259)=0,$D259&amp;""=TOP!$C$5&amp;""),1,0))</f>
        <v>0</v>
      </c>
      <c r="L259" s="27" t="n">
        <f aca="false">IF($K259=0,0,IFERROR(INDEX(購買率算出!$P$6:$P$3005,MATCH($A259&amp;"",購買率算出!$C$6:$C$3005,0)),0))</f>
        <v>0</v>
      </c>
    </row>
    <row r="260" customFormat="false" ht="15" hidden="false" customHeight="false" outlineLevel="0" collapsed="false">
      <c r="A260" s="24"/>
      <c r="D260" s="24"/>
      <c r="F260" s="24"/>
      <c r="K260" s="9" t="n">
        <f aca="false">IF($A260="",0,IF(OR(N($D260)=0,$D260&amp;""=TOP!$C$5&amp;""),1,0))</f>
        <v>0</v>
      </c>
      <c r="L260" s="27" t="n">
        <f aca="false">IF($K260=0,0,IFERROR(INDEX(購買率算出!$P$6:$P$3005,MATCH($A260&amp;"",購買率算出!$C$6:$C$3005,0)),0))</f>
        <v>0</v>
      </c>
    </row>
    <row r="261" customFormat="false" ht="15" hidden="false" customHeight="false" outlineLevel="0" collapsed="false">
      <c r="A261" s="24"/>
      <c r="D261" s="24"/>
      <c r="F261" s="24"/>
      <c r="K261" s="9" t="n">
        <f aca="false">IF($A261="",0,IF(OR(N($D261)=0,$D261&amp;""=TOP!$C$5&amp;""),1,0))</f>
        <v>0</v>
      </c>
      <c r="L261" s="27" t="n">
        <f aca="false">IF($K261=0,0,IFERROR(INDEX(購買率算出!$P$6:$P$3005,MATCH($A261&amp;"",購買率算出!$C$6:$C$3005,0)),0))</f>
        <v>0</v>
      </c>
    </row>
    <row r="262" customFormat="false" ht="15" hidden="false" customHeight="false" outlineLevel="0" collapsed="false">
      <c r="A262" s="24"/>
      <c r="D262" s="24"/>
      <c r="F262" s="24"/>
      <c r="K262" s="9" t="n">
        <f aca="false">IF($A262="",0,IF(OR(N($D262)=0,$D262&amp;""=TOP!$C$5&amp;""),1,0))</f>
        <v>0</v>
      </c>
      <c r="L262" s="27" t="n">
        <f aca="false">IF($K262=0,0,IFERROR(INDEX(購買率算出!$P$6:$P$3005,MATCH($A262&amp;"",購買率算出!$C$6:$C$3005,0)),0))</f>
        <v>0</v>
      </c>
    </row>
    <row r="263" customFormat="false" ht="15" hidden="false" customHeight="false" outlineLevel="0" collapsed="false">
      <c r="A263" s="24"/>
      <c r="D263" s="24"/>
      <c r="F263" s="24"/>
      <c r="K263" s="9" t="n">
        <f aca="false">IF($A263="",0,IF(OR(N($D263)=0,$D263&amp;""=TOP!$C$5&amp;""),1,0))</f>
        <v>0</v>
      </c>
      <c r="L263" s="27" t="n">
        <f aca="false">IF($K263=0,0,IFERROR(INDEX(購買率算出!$P$6:$P$3005,MATCH($A263&amp;"",購買率算出!$C$6:$C$3005,0)),0))</f>
        <v>0</v>
      </c>
    </row>
    <row r="264" customFormat="false" ht="15" hidden="false" customHeight="false" outlineLevel="0" collapsed="false">
      <c r="A264" s="24"/>
      <c r="D264" s="24"/>
      <c r="F264" s="24"/>
      <c r="K264" s="9" t="n">
        <f aca="false">IF($A264="",0,IF(OR(N($D264)=0,$D264&amp;""=TOP!$C$5&amp;""),1,0))</f>
        <v>0</v>
      </c>
      <c r="L264" s="27" t="n">
        <f aca="false">IF($K264=0,0,IFERROR(INDEX(購買率算出!$P$6:$P$3005,MATCH($A264&amp;"",購買率算出!$C$6:$C$3005,0)),0))</f>
        <v>0</v>
      </c>
    </row>
    <row r="265" customFormat="false" ht="15" hidden="false" customHeight="false" outlineLevel="0" collapsed="false">
      <c r="A265" s="24"/>
      <c r="D265" s="24"/>
      <c r="F265" s="24"/>
      <c r="K265" s="9" t="n">
        <f aca="false">IF($A265="",0,IF(OR(N($D265)=0,$D265&amp;""=TOP!$C$5&amp;""),1,0))</f>
        <v>0</v>
      </c>
      <c r="L265" s="27" t="n">
        <f aca="false">IF($K265=0,0,IFERROR(INDEX(購買率算出!$P$6:$P$3005,MATCH($A265&amp;"",購買率算出!$C$6:$C$3005,0)),0))</f>
        <v>0</v>
      </c>
    </row>
    <row r="266" customFormat="false" ht="15" hidden="false" customHeight="false" outlineLevel="0" collapsed="false">
      <c r="A266" s="24"/>
      <c r="D266" s="24"/>
      <c r="F266" s="24"/>
      <c r="K266" s="9" t="n">
        <f aca="false">IF($A266="",0,IF(OR(N($D266)=0,$D266&amp;""=TOP!$C$5&amp;""),1,0))</f>
        <v>0</v>
      </c>
      <c r="L266" s="27" t="n">
        <f aca="false">IF($K266=0,0,IFERROR(INDEX(購買率算出!$P$6:$P$3005,MATCH($A266&amp;"",購買率算出!$C$6:$C$3005,0)),0))</f>
        <v>0</v>
      </c>
    </row>
    <row r="267" customFormat="false" ht="15" hidden="false" customHeight="false" outlineLevel="0" collapsed="false">
      <c r="A267" s="24"/>
      <c r="D267" s="24"/>
      <c r="F267" s="24"/>
      <c r="K267" s="9" t="n">
        <f aca="false">IF($A267="",0,IF(OR(N($D267)=0,$D267&amp;""=TOP!$C$5&amp;""),1,0))</f>
        <v>0</v>
      </c>
      <c r="L267" s="27" t="n">
        <f aca="false">IF($K267=0,0,IFERROR(INDEX(購買率算出!$P$6:$P$3005,MATCH($A267&amp;"",購買率算出!$C$6:$C$3005,0)),0))</f>
        <v>0</v>
      </c>
    </row>
    <row r="268" customFormat="false" ht="15" hidden="false" customHeight="false" outlineLevel="0" collapsed="false">
      <c r="A268" s="24"/>
      <c r="D268" s="24"/>
      <c r="F268" s="24"/>
      <c r="K268" s="9" t="n">
        <f aca="false">IF($A268="",0,IF(OR(N($D268)=0,$D268&amp;""=TOP!$C$5&amp;""),1,0))</f>
        <v>0</v>
      </c>
      <c r="L268" s="27" t="n">
        <f aca="false">IF($K268=0,0,IFERROR(INDEX(購買率算出!$P$6:$P$3005,MATCH($A268&amp;"",購買率算出!$C$6:$C$3005,0)),0))</f>
        <v>0</v>
      </c>
    </row>
    <row r="269" customFormat="false" ht="15" hidden="false" customHeight="false" outlineLevel="0" collapsed="false">
      <c r="A269" s="24"/>
      <c r="D269" s="24"/>
      <c r="F269" s="24"/>
      <c r="K269" s="9" t="n">
        <f aca="false">IF($A269="",0,IF(OR(N($D269)=0,$D269&amp;""=TOP!$C$5&amp;""),1,0))</f>
        <v>0</v>
      </c>
      <c r="L269" s="27" t="n">
        <f aca="false">IF($K269=0,0,IFERROR(INDEX(購買率算出!$P$6:$P$3005,MATCH($A269&amp;"",購買率算出!$C$6:$C$3005,0)),0))</f>
        <v>0</v>
      </c>
    </row>
    <row r="270" customFormat="false" ht="15" hidden="false" customHeight="false" outlineLevel="0" collapsed="false">
      <c r="A270" s="24"/>
      <c r="D270" s="24"/>
      <c r="F270" s="24"/>
      <c r="K270" s="9" t="n">
        <f aca="false">IF($A270="",0,IF(OR(N($D270)=0,$D270&amp;""=TOP!$C$5&amp;""),1,0))</f>
        <v>0</v>
      </c>
      <c r="L270" s="27" t="n">
        <f aca="false">IF($K270=0,0,IFERROR(INDEX(購買率算出!$P$6:$P$3005,MATCH($A270&amp;"",購買率算出!$C$6:$C$3005,0)),0))</f>
        <v>0</v>
      </c>
    </row>
    <row r="271" customFormat="false" ht="15" hidden="false" customHeight="false" outlineLevel="0" collapsed="false">
      <c r="A271" s="24"/>
      <c r="D271" s="24"/>
      <c r="F271" s="24"/>
      <c r="K271" s="9" t="n">
        <f aca="false">IF($A271="",0,IF(OR(N($D271)=0,$D271&amp;""=TOP!$C$5&amp;""),1,0))</f>
        <v>0</v>
      </c>
      <c r="L271" s="27" t="n">
        <f aca="false">IF($K271=0,0,IFERROR(INDEX(購買率算出!$P$6:$P$3005,MATCH($A271&amp;"",購買率算出!$C$6:$C$3005,0)),0))</f>
        <v>0</v>
      </c>
    </row>
    <row r="272" customFormat="false" ht="15" hidden="false" customHeight="false" outlineLevel="0" collapsed="false">
      <c r="A272" s="24"/>
      <c r="D272" s="24"/>
      <c r="F272" s="24"/>
      <c r="K272" s="9" t="n">
        <f aca="false">IF($A272="",0,IF(OR(N($D272)=0,$D272&amp;""=TOP!$C$5&amp;""),1,0))</f>
        <v>0</v>
      </c>
      <c r="L272" s="27" t="n">
        <f aca="false">IF($K272=0,0,IFERROR(INDEX(購買率算出!$P$6:$P$3005,MATCH($A272&amp;"",購買率算出!$C$6:$C$3005,0)),0))</f>
        <v>0</v>
      </c>
    </row>
    <row r="273" customFormat="false" ht="15" hidden="false" customHeight="false" outlineLevel="0" collapsed="false">
      <c r="A273" s="24"/>
      <c r="D273" s="24"/>
      <c r="F273" s="24"/>
      <c r="K273" s="9" t="n">
        <f aca="false">IF($A273="",0,IF(OR(N($D273)=0,$D273&amp;""=TOP!$C$5&amp;""),1,0))</f>
        <v>0</v>
      </c>
      <c r="L273" s="27" t="n">
        <f aca="false">IF($K273=0,0,IFERROR(INDEX(購買率算出!$P$6:$P$3005,MATCH($A273&amp;"",購買率算出!$C$6:$C$3005,0)),0))</f>
        <v>0</v>
      </c>
    </row>
    <row r="274" customFormat="false" ht="15" hidden="false" customHeight="false" outlineLevel="0" collapsed="false">
      <c r="A274" s="24"/>
      <c r="D274" s="24"/>
      <c r="F274" s="24"/>
      <c r="K274" s="9" t="n">
        <f aca="false">IF($A274="",0,IF(OR(N($D274)=0,$D274&amp;""=TOP!$C$5&amp;""),1,0))</f>
        <v>0</v>
      </c>
      <c r="L274" s="27" t="n">
        <f aca="false">IF($K274=0,0,IFERROR(INDEX(購買率算出!$P$6:$P$3005,MATCH($A274&amp;"",購買率算出!$C$6:$C$3005,0)),0))</f>
        <v>0</v>
      </c>
    </row>
    <row r="275" customFormat="false" ht="15" hidden="false" customHeight="false" outlineLevel="0" collapsed="false">
      <c r="A275" s="24"/>
      <c r="D275" s="24"/>
      <c r="F275" s="24"/>
      <c r="K275" s="9" t="n">
        <f aca="false">IF($A275="",0,IF(OR(N($D275)=0,$D275&amp;""=TOP!$C$5&amp;""),1,0))</f>
        <v>0</v>
      </c>
      <c r="L275" s="27" t="n">
        <f aca="false">IF($K275=0,0,IFERROR(INDEX(購買率算出!$P$6:$P$3005,MATCH($A275&amp;"",購買率算出!$C$6:$C$3005,0)),0))</f>
        <v>0</v>
      </c>
    </row>
    <row r="276" customFormat="false" ht="15" hidden="false" customHeight="false" outlineLevel="0" collapsed="false">
      <c r="A276" s="24"/>
      <c r="D276" s="24"/>
      <c r="F276" s="24"/>
      <c r="K276" s="9" t="n">
        <f aca="false">IF($A276="",0,IF(OR(N($D276)=0,$D276&amp;""=TOP!$C$5&amp;""),1,0))</f>
        <v>0</v>
      </c>
      <c r="L276" s="27" t="n">
        <f aca="false">IF($K276=0,0,IFERROR(INDEX(購買率算出!$P$6:$P$3005,MATCH($A276&amp;"",購買率算出!$C$6:$C$3005,0)),0))</f>
        <v>0</v>
      </c>
    </row>
    <row r="277" customFormat="false" ht="15" hidden="false" customHeight="false" outlineLevel="0" collapsed="false">
      <c r="A277" s="24"/>
      <c r="D277" s="24"/>
      <c r="F277" s="24"/>
      <c r="K277" s="9" t="n">
        <f aca="false">IF($A277="",0,IF(OR(N($D277)=0,$D277&amp;""=TOP!$C$5&amp;""),1,0))</f>
        <v>0</v>
      </c>
      <c r="L277" s="27" t="n">
        <f aca="false">IF($K277=0,0,IFERROR(INDEX(購買率算出!$P$6:$P$3005,MATCH($A277&amp;"",購買率算出!$C$6:$C$3005,0)),0))</f>
        <v>0</v>
      </c>
    </row>
    <row r="278" customFormat="false" ht="15" hidden="false" customHeight="false" outlineLevel="0" collapsed="false">
      <c r="A278" s="24"/>
      <c r="D278" s="24"/>
      <c r="F278" s="24"/>
      <c r="K278" s="9" t="n">
        <f aca="false">IF($A278="",0,IF(OR(N($D278)=0,$D278&amp;""=TOP!$C$5&amp;""),1,0))</f>
        <v>0</v>
      </c>
      <c r="L278" s="27" t="n">
        <f aca="false">IF($K278=0,0,IFERROR(INDEX(購買率算出!$P$6:$P$3005,MATCH($A278&amp;"",購買率算出!$C$6:$C$3005,0)),0))</f>
        <v>0</v>
      </c>
    </row>
    <row r="279" customFormat="false" ht="15" hidden="false" customHeight="false" outlineLevel="0" collapsed="false">
      <c r="A279" s="24"/>
      <c r="D279" s="24"/>
      <c r="F279" s="24"/>
      <c r="K279" s="9" t="n">
        <f aca="false">IF($A279="",0,IF(OR(N($D279)=0,$D279&amp;""=TOP!$C$5&amp;""),1,0))</f>
        <v>0</v>
      </c>
      <c r="L279" s="27" t="n">
        <f aca="false">IF($K279=0,0,IFERROR(INDEX(購買率算出!$P$6:$P$3005,MATCH($A279&amp;"",購買率算出!$C$6:$C$3005,0)),0))</f>
        <v>0</v>
      </c>
    </row>
    <row r="280" customFormat="false" ht="15" hidden="false" customHeight="false" outlineLevel="0" collapsed="false">
      <c r="A280" s="24"/>
      <c r="D280" s="24"/>
      <c r="F280" s="24"/>
      <c r="K280" s="9" t="n">
        <f aca="false">IF($A280="",0,IF(OR(N($D280)=0,$D280&amp;""=TOP!$C$5&amp;""),1,0))</f>
        <v>0</v>
      </c>
      <c r="L280" s="27" t="n">
        <f aca="false">IF($K280=0,0,IFERROR(INDEX(購買率算出!$P$6:$P$3005,MATCH($A280&amp;"",購買率算出!$C$6:$C$3005,0)),0))</f>
        <v>0</v>
      </c>
    </row>
    <row r="281" customFormat="false" ht="15" hidden="false" customHeight="false" outlineLevel="0" collapsed="false">
      <c r="A281" s="24"/>
      <c r="D281" s="24"/>
      <c r="F281" s="24"/>
      <c r="K281" s="9" t="n">
        <f aca="false">IF($A281="",0,IF(OR(N($D281)=0,$D281&amp;""=TOP!$C$5&amp;""),1,0))</f>
        <v>0</v>
      </c>
      <c r="L281" s="27" t="n">
        <f aca="false">IF($K281=0,0,IFERROR(INDEX(購買率算出!$P$6:$P$3005,MATCH($A281&amp;"",購買率算出!$C$6:$C$3005,0)),0))</f>
        <v>0</v>
      </c>
    </row>
    <row r="282" customFormat="false" ht="15" hidden="false" customHeight="false" outlineLevel="0" collapsed="false">
      <c r="A282" s="24"/>
      <c r="D282" s="24"/>
      <c r="F282" s="24"/>
      <c r="K282" s="9" t="n">
        <f aca="false">IF($A282="",0,IF(OR(N($D282)=0,$D282&amp;""=TOP!$C$5&amp;""),1,0))</f>
        <v>0</v>
      </c>
      <c r="L282" s="27" t="n">
        <f aca="false">IF($K282=0,0,IFERROR(INDEX(購買率算出!$P$6:$P$3005,MATCH($A282&amp;"",購買率算出!$C$6:$C$3005,0)),0))</f>
        <v>0</v>
      </c>
    </row>
    <row r="283" customFormat="false" ht="15" hidden="false" customHeight="false" outlineLevel="0" collapsed="false">
      <c r="A283" s="24"/>
      <c r="D283" s="24"/>
      <c r="F283" s="24"/>
      <c r="K283" s="9" t="n">
        <f aca="false">IF($A283="",0,IF(OR(N($D283)=0,$D283&amp;""=TOP!$C$5&amp;""),1,0))</f>
        <v>0</v>
      </c>
      <c r="L283" s="27" t="n">
        <f aca="false">IF($K283=0,0,IFERROR(INDEX(購買率算出!$P$6:$P$3005,MATCH($A283&amp;"",購買率算出!$C$6:$C$3005,0)),0))</f>
        <v>0</v>
      </c>
    </row>
    <row r="284" customFormat="false" ht="15" hidden="false" customHeight="false" outlineLevel="0" collapsed="false">
      <c r="A284" s="24"/>
      <c r="D284" s="24"/>
      <c r="F284" s="24"/>
      <c r="K284" s="9" t="n">
        <f aca="false">IF($A284="",0,IF(OR(N($D284)=0,$D284&amp;""=TOP!$C$5&amp;""),1,0))</f>
        <v>0</v>
      </c>
      <c r="L284" s="27" t="n">
        <f aca="false">IF($K284=0,0,IFERROR(INDEX(購買率算出!$P$6:$P$3005,MATCH($A284&amp;"",購買率算出!$C$6:$C$3005,0)),0))</f>
        <v>0</v>
      </c>
    </row>
    <row r="285" customFormat="false" ht="15" hidden="false" customHeight="false" outlineLevel="0" collapsed="false">
      <c r="A285" s="24"/>
      <c r="D285" s="24"/>
      <c r="F285" s="24"/>
      <c r="K285" s="9" t="n">
        <f aca="false">IF($A285="",0,IF(OR(N($D285)=0,$D285&amp;""=TOP!$C$5&amp;""),1,0))</f>
        <v>0</v>
      </c>
      <c r="L285" s="27" t="n">
        <f aca="false">IF($K285=0,0,IFERROR(INDEX(購買率算出!$P$6:$P$3005,MATCH($A285&amp;"",購買率算出!$C$6:$C$3005,0)),0))</f>
        <v>0</v>
      </c>
    </row>
    <row r="286" customFormat="false" ht="15" hidden="false" customHeight="false" outlineLevel="0" collapsed="false">
      <c r="A286" s="24"/>
      <c r="D286" s="24"/>
      <c r="F286" s="24"/>
      <c r="K286" s="9" t="n">
        <f aca="false">IF($A286="",0,IF(OR(N($D286)=0,$D286&amp;""=TOP!$C$5&amp;""),1,0))</f>
        <v>0</v>
      </c>
      <c r="L286" s="27" t="n">
        <f aca="false">IF($K286=0,0,IFERROR(INDEX(購買率算出!$P$6:$P$3005,MATCH($A286&amp;"",購買率算出!$C$6:$C$3005,0)),0))</f>
        <v>0</v>
      </c>
    </row>
    <row r="287" customFormat="false" ht="15" hidden="false" customHeight="false" outlineLevel="0" collapsed="false">
      <c r="A287" s="24"/>
      <c r="D287" s="24"/>
      <c r="F287" s="24"/>
      <c r="K287" s="9" t="n">
        <f aca="false">IF($A287="",0,IF(OR(N($D287)=0,$D287&amp;""=TOP!$C$5&amp;""),1,0))</f>
        <v>0</v>
      </c>
      <c r="L287" s="27" t="n">
        <f aca="false">IF($K287=0,0,IFERROR(INDEX(購買率算出!$P$6:$P$3005,MATCH($A287&amp;"",購買率算出!$C$6:$C$3005,0)),0))</f>
        <v>0</v>
      </c>
    </row>
    <row r="288" customFormat="false" ht="15" hidden="false" customHeight="false" outlineLevel="0" collapsed="false">
      <c r="A288" s="24"/>
      <c r="D288" s="24"/>
      <c r="F288" s="24"/>
      <c r="K288" s="9" t="n">
        <f aca="false">IF($A288="",0,IF(OR(N($D288)=0,$D288&amp;""=TOP!$C$5&amp;""),1,0))</f>
        <v>0</v>
      </c>
      <c r="L288" s="27" t="n">
        <f aca="false">IF($K288=0,0,IFERROR(INDEX(購買率算出!$P$6:$P$3005,MATCH($A288&amp;"",購買率算出!$C$6:$C$3005,0)),0))</f>
        <v>0</v>
      </c>
    </row>
    <row r="289" customFormat="false" ht="15" hidden="false" customHeight="false" outlineLevel="0" collapsed="false">
      <c r="A289" s="24"/>
      <c r="D289" s="24"/>
      <c r="F289" s="24"/>
      <c r="K289" s="9" t="n">
        <f aca="false">IF($A289="",0,IF(OR(N($D289)=0,$D289&amp;""=TOP!$C$5&amp;""),1,0))</f>
        <v>0</v>
      </c>
      <c r="L289" s="27" t="n">
        <f aca="false">IF($K289=0,0,IFERROR(INDEX(購買率算出!$P$6:$P$3005,MATCH($A289&amp;"",購買率算出!$C$6:$C$3005,0)),0))</f>
        <v>0</v>
      </c>
    </row>
    <row r="290" customFormat="false" ht="15" hidden="false" customHeight="false" outlineLevel="0" collapsed="false">
      <c r="A290" s="24"/>
      <c r="D290" s="24"/>
      <c r="F290" s="24"/>
      <c r="K290" s="9" t="n">
        <f aca="false">IF($A290="",0,IF(OR(N($D290)=0,$D290&amp;""=TOP!$C$5&amp;""),1,0))</f>
        <v>0</v>
      </c>
      <c r="L290" s="27" t="n">
        <f aca="false">IF($K290=0,0,IFERROR(INDEX(購買率算出!$P$6:$P$3005,MATCH($A290&amp;"",購買率算出!$C$6:$C$3005,0)),0))</f>
        <v>0</v>
      </c>
    </row>
    <row r="291" customFormat="false" ht="15" hidden="false" customHeight="false" outlineLevel="0" collapsed="false">
      <c r="A291" s="24"/>
      <c r="D291" s="24"/>
      <c r="F291" s="24"/>
      <c r="K291" s="9" t="n">
        <f aca="false">IF($A291="",0,IF(OR(N($D291)=0,$D291&amp;""=TOP!$C$5&amp;""),1,0))</f>
        <v>0</v>
      </c>
      <c r="L291" s="27" t="n">
        <f aca="false">IF($K291=0,0,IFERROR(INDEX(購買率算出!$P$6:$P$3005,MATCH($A291&amp;"",購買率算出!$C$6:$C$3005,0)),0))</f>
        <v>0</v>
      </c>
    </row>
    <row r="292" customFormat="false" ht="15" hidden="false" customHeight="false" outlineLevel="0" collapsed="false">
      <c r="A292" s="24"/>
      <c r="D292" s="24"/>
      <c r="F292" s="24"/>
      <c r="K292" s="9" t="n">
        <f aca="false">IF($A292="",0,IF(OR(N($D292)=0,$D292&amp;""=TOP!$C$5&amp;""),1,0))</f>
        <v>0</v>
      </c>
      <c r="L292" s="27" t="n">
        <f aca="false">IF($K292=0,0,IFERROR(INDEX(購買率算出!$P$6:$P$3005,MATCH($A292&amp;"",購買率算出!$C$6:$C$3005,0)),0))</f>
        <v>0</v>
      </c>
    </row>
    <row r="293" customFormat="false" ht="15" hidden="false" customHeight="false" outlineLevel="0" collapsed="false">
      <c r="A293" s="24"/>
      <c r="D293" s="24"/>
      <c r="F293" s="24"/>
      <c r="K293" s="9" t="n">
        <f aca="false">IF($A293="",0,IF(OR(N($D293)=0,$D293&amp;""=TOP!$C$5&amp;""),1,0))</f>
        <v>0</v>
      </c>
      <c r="L293" s="27" t="n">
        <f aca="false">IF($K293=0,0,IFERROR(INDEX(購買率算出!$P$6:$P$3005,MATCH($A293&amp;"",購買率算出!$C$6:$C$3005,0)),0))</f>
        <v>0</v>
      </c>
    </row>
    <row r="294" customFormat="false" ht="15" hidden="false" customHeight="false" outlineLevel="0" collapsed="false">
      <c r="A294" s="24"/>
      <c r="D294" s="24"/>
      <c r="F294" s="24"/>
      <c r="K294" s="9" t="n">
        <f aca="false">IF($A294="",0,IF(OR(N($D294)=0,$D294&amp;""=TOP!$C$5&amp;""),1,0))</f>
        <v>0</v>
      </c>
      <c r="L294" s="27" t="n">
        <f aca="false">IF($K294=0,0,IFERROR(INDEX(購買率算出!$P$6:$P$3005,MATCH($A294&amp;"",購買率算出!$C$6:$C$3005,0)),0))</f>
        <v>0</v>
      </c>
    </row>
    <row r="295" customFormat="false" ht="15" hidden="false" customHeight="false" outlineLevel="0" collapsed="false">
      <c r="A295" s="24"/>
      <c r="D295" s="24"/>
      <c r="F295" s="24"/>
      <c r="K295" s="9" t="n">
        <f aca="false">IF($A295="",0,IF(OR(N($D295)=0,$D295&amp;""=TOP!$C$5&amp;""),1,0))</f>
        <v>0</v>
      </c>
      <c r="L295" s="27" t="n">
        <f aca="false">IF($K295=0,0,IFERROR(INDEX(購買率算出!$P$6:$P$3005,MATCH($A295&amp;"",購買率算出!$C$6:$C$3005,0)),0))</f>
        <v>0</v>
      </c>
    </row>
    <row r="296" customFormat="false" ht="15" hidden="false" customHeight="false" outlineLevel="0" collapsed="false">
      <c r="A296" s="24"/>
      <c r="D296" s="24"/>
      <c r="F296" s="24"/>
      <c r="K296" s="9" t="n">
        <f aca="false">IF($A296="",0,IF(OR(N($D296)=0,$D296&amp;""=TOP!$C$5&amp;""),1,0))</f>
        <v>0</v>
      </c>
      <c r="L296" s="27" t="n">
        <f aca="false">IF($K296=0,0,IFERROR(INDEX(購買率算出!$P$6:$P$3005,MATCH($A296&amp;"",購買率算出!$C$6:$C$3005,0)),0))</f>
        <v>0</v>
      </c>
    </row>
    <row r="297" customFormat="false" ht="15" hidden="false" customHeight="false" outlineLevel="0" collapsed="false">
      <c r="A297" s="24"/>
      <c r="D297" s="24"/>
      <c r="F297" s="24"/>
      <c r="K297" s="9" t="n">
        <f aca="false">IF($A297="",0,IF(OR(N($D297)=0,$D297&amp;""=TOP!$C$5&amp;""),1,0))</f>
        <v>0</v>
      </c>
      <c r="L297" s="27" t="n">
        <f aca="false">IF($K297=0,0,IFERROR(INDEX(購買率算出!$P$6:$P$3005,MATCH($A297&amp;"",購買率算出!$C$6:$C$3005,0)),0))</f>
        <v>0</v>
      </c>
    </row>
    <row r="298" customFormat="false" ht="15" hidden="false" customHeight="false" outlineLevel="0" collapsed="false">
      <c r="A298" s="24"/>
      <c r="D298" s="24"/>
      <c r="F298" s="24"/>
      <c r="K298" s="9" t="n">
        <f aca="false">IF($A298="",0,IF(OR(N($D298)=0,$D298&amp;""=TOP!$C$5&amp;""),1,0))</f>
        <v>0</v>
      </c>
      <c r="L298" s="27" t="n">
        <f aca="false">IF($K298=0,0,IFERROR(INDEX(購買率算出!$P$6:$P$3005,MATCH($A298&amp;"",購買率算出!$C$6:$C$3005,0)),0))</f>
        <v>0</v>
      </c>
    </row>
    <row r="299" customFormat="false" ht="15" hidden="false" customHeight="false" outlineLevel="0" collapsed="false">
      <c r="A299" s="24"/>
      <c r="D299" s="24"/>
      <c r="F299" s="24"/>
      <c r="K299" s="9" t="n">
        <f aca="false">IF($A299="",0,IF(OR(N($D299)=0,$D299&amp;""=TOP!$C$5&amp;""),1,0))</f>
        <v>0</v>
      </c>
      <c r="L299" s="27" t="n">
        <f aca="false">IF($K299=0,0,IFERROR(INDEX(購買率算出!$P$6:$P$3005,MATCH($A299&amp;"",購買率算出!$C$6:$C$3005,0)),0))</f>
        <v>0</v>
      </c>
    </row>
    <row r="300" customFormat="false" ht="15" hidden="false" customHeight="false" outlineLevel="0" collapsed="false">
      <c r="A300" s="24"/>
      <c r="D300" s="24"/>
      <c r="F300" s="24"/>
      <c r="K300" s="9" t="n">
        <f aca="false">IF($A300="",0,IF(OR(N($D300)=0,$D300&amp;""=TOP!$C$5&amp;""),1,0))</f>
        <v>0</v>
      </c>
      <c r="L300" s="27" t="n">
        <f aca="false">IF($K300=0,0,IFERROR(INDEX(購買率算出!$P$6:$P$3005,MATCH($A300&amp;"",購買率算出!$C$6:$C$3005,0)),0))</f>
        <v>0</v>
      </c>
    </row>
    <row r="301" customFormat="false" ht="15" hidden="false" customHeight="false" outlineLevel="0" collapsed="false">
      <c r="A301" s="24"/>
      <c r="D301" s="24"/>
      <c r="F301" s="24"/>
      <c r="K301" s="9" t="n">
        <f aca="false">IF($A301="",0,IF(OR(N($D301)=0,$D301&amp;""=TOP!$C$5&amp;""),1,0))</f>
        <v>0</v>
      </c>
      <c r="L301" s="27" t="n">
        <f aca="false">IF($K301=0,0,IFERROR(INDEX(購買率算出!$P$6:$P$3005,MATCH($A301&amp;"",購買率算出!$C$6:$C$3005,0)),0))</f>
        <v>0</v>
      </c>
    </row>
    <row r="302" customFormat="false" ht="15" hidden="false" customHeight="false" outlineLevel="0" collapsed="false">
      <c r="A302" s="24"/>
      <c r="D302" s="24"/>
      <c r="F302" s="24"/>
      <c r="K302" s="9" t="n">
        <f aca="false">IF($A302="",0,IF(OR(N($D302)=0,$D302&amp;""=TOP!$C$5&amp;""),1,0))</f>
        <v>0</v>
      </c>
      <c r="L302" s="27" t="n">
        <f aca="false">IF($K302=0,0,IFERROR(INDEX(購買率算出!$P$6:$P$3005,MATCH($A302&amp;"",購買率算出!$C$6:$C$3005,0)),0))</f>
        <v>0</v>
      </c>
    </row>
    <row r="303" customFormat="false" ht="15" hidden="false" customHeight="false" outlineLevel="0" collapsed="false">
      <c r="A303" s="24"/>
      <c r="D303" s="24"/>
      <c r="F303" s="24"/>
      <c r="K303" s="9" t="n">
        <f aca="false">IF($A303="",0,IF(OR(N($D303)=0,$D303&amp;""=TOP!$C$5&amp;""),1,0))</f>
        <v>0</v>
      </c>
      <c r="L303" s="27" t="n">
        <f aca="false">IF($K303=0,0,IFERROR(INDEX(購買率算出!$P$6:$P$3005,MATCH($A303&amp;"",購買率算出!$C$6:$C$3005,0)),0))</f>
        <v>0</v>
      </c>
    </row>
    <row r="304" customFormat="false" ht="15" hidden="false" customHeight="false" outlineLevel="0" collapsed="false">
      <c r="A304" s="24"/>
      <c r="D304" s="24"/>
      <c r="F304" s="24"/>
      <c r="K304" s="9" t="n">
        <f aca="false">IF($A304="",0,IF(OR(N($D304)=0,$D304&amp;""=TOP!$C$5&amp;""),1,0))</f>
        <v>0</v>
      </c>
      <c r="L304" s="27" t="n">
        <f aca="false">IF($K304=0,0,IFERROR(INDEX(購買率算出!$P$6:$P$3005,MATCH($A304&amp;"",購買率算出!$C$6:$C$3005,0)),0))</f>
        <v>0</v>
      </c>
    </row>
    <row r="305" customFormat="false" ht="15" hidden="false" customHeight="false" outlineLevel="0" collapsed="false">
      <c r="A305" s="24"/>
      <c r="D305" s="24"/>
      <c r="F305" s="24"/>
      <c r="K305" s="9" t="n">
        <f aca="false">IF($A305="",0,IF(OR(N($D305)=0,$D305&amp;""=TOP!$C$5&amp;""),1,0))</f>
        <v>0</v>
      </c>
      <c r="L305" s="27" t="n">
        <f aca="false">IF($K305=0,0,IFERROR(INDEX(購買率算出!$P$6:$P$3005,MATCH($A305&amp;"",購買率算出!$C$6:$C$3005,0)),0))</f>
        <v>0</v>
      </c>
    </row>
    <row r="306" customFormat="false" ht="15" hidden="false" customHeight="false" outlineLevel="0" collapsed="false">
      <c r="A306" s="24"/>
      <c r="D306" s="24"/>
      <c r="F306" s="24"/>
      <c r="K306" s="9" t="n">
        <f aca="false">IF($A306="",0,IF(OR(N($D306)=0,$D306&amp;""=TOP!$C$5&amp;""),1,0))</f>
        <v>0</v>
      </c>
      <c r="L306" s="27" t="n">
        <f aca="false">IF($K306=0,0,IFERROR(INDEX(購買率算出!$P$6:$P$3005,MATCH($A306&amp;"",購買率算出!$C$6:$C$3005,0)),0))</f>
        <v>0</v>
      </c>
    </row>
    <row r="307" customFormat="false" ht="15" hidden="false" customHeight="false" outlineLevel="0" collapsed="false">
      <c r="A307" s="24"/>
      <c r="D307" s="24"/>
      <c r="F307" s="24"/>
      <c r="K307" s="9" t="n">
        <f aca="false">IF($A307="",0,IF(OR(N($D307)=0,$D307&amp;""=TOP!$C$5&amp;""),1,0))</f>
        <v>0</v>
      </c>
      <c r="L307" s="27" t="n">
        <f aca="false">IF($K307=0,0,IFERROR(INDEX(購買率算出!$P$6:$P$3005,MATCH($A307&amp;"",購買率算出!$C$6:$C$3005,0)),0))</f>
        <v>0</v>
      </c>
    </row>
    <row r="308" customFormat="false" ht="15" hidden="false" customHeight="false" outlineLevel="0" collapsed="false">
      <c r="A308" s="24"/>
      <c r="D308" s="24"/>
      <c r="F308" s="24"/>
      <c r="K308" s="9" t="n">
        <f aca="false">IF($A308="",0,IF(OR(N($D308)=0,$D308&amp;""=TOP!$C$5&amp;""),1,0))</f>
        <v>0</v>
      </c>
      <c r="L308" s="27" t="n">
        <f aca="false">IF($K308=0,0,IFERROR(INDEX(購買率算出!$P$6:$P$3005,MATCH($A308&amp;"",購買率算出!$C$6:$C$3005,0)),0))</f>
        <v>0</v>
      </c>
    </row>
    <row r="309" customFormat="false" ht="15" hidden="false" customHeight="false" outlineLevel="0" collapsed="false">
      <c r="A309" s="24"/>
      <c r="D309" s="24"/>
      <c r="F309" s="24"/>
      <c r="K309" s="9" t="n">
        <f aca="false">IF($A309="",0,IF(OR(N($D309)=0,$D309&amp;""=TOP!$C$5&amp;""),1,0))</f>
        <v>0</v>
      </c>
      <c r="L309" s="27" t="n">
        <f aca="false">IF($K309=0,0,IFERROR(INDEX(購買率算出!$P$6:$P$3005,MATCH($A309&amp;"",購買率算出!$C$6:$C$3005,0)),0))</f>
        <v>0</v>
      </c>
    </row>
    <row r="310" customFormat="false" ht="15" hidden="false" customHeight="false" outlineLevel="0" collapsed="false">
      <c r="A310" s="24"/>
      <c r="D310" s="24"/>
      <c r="F310" s="24"/>
      <c r="K310" s="9" t="n">
        <f aca="false">IF($A310="",0,IF(OR(N($D310)=0,$D310&amp;""=TOP!$C$5&amp;""),1,0))</f>
        <v>0</v>
      </c>
      <c r="L310" s="27" t="n">
        <f aca="false">IF($K310=0,0,IFERROR(INDEX(購買率算出!$P$6:$P$3005,MATCH($A310&amp;"",購買率算出!$C$6:$C$3005,0)),0))</f>
        <v>0</v>
      </c>
    </row>
    <row r="311" customFormat="false" ht="15" hidden="false" customHeight="false" outlineLevel="0" collapsed="false">
      <c r="A311" s="24"/>
      <c r="D311" s="24"/>
      <c r="F311" s="24"/>
      <c r="K311" s="9" t="n">
        <f aca="false">IF($A311="",0,IF(OR(N($D311)=0,$D311&amp;""=TOP!$C$5&amp;""),1,0))</f>
        <v>0</v>
      </c>
      <c r="L311" s="27" t="n">
        <f aca="false">IF($K311=0,0,IFERROR(INDEX(購買率算出!$P$6:$P$3005,MATCH($A311&amp;"",購買率算出!$C$6:$C$3005,0)),0))</f>
        <v>0</v>
      </c>
    </row>
    <row r="312" customFormat="false" ht="15" hidden="false" customHeight="false" outlineLevel="0" collapsed="false">
      <c r="A312" s="24"/>
      <c r="D312" s="24"/>
      <c r="F312" s="24"/>
      <c r="K312" s="9" t="n">
        <f aca="false">IF($A312="",0,IF(OR(N($D312)=0,$D312&amp;""=TOP!$C$5&amp;""),1,0))</f>
        <v>0</v>
      </c>
      <c r="L312" s="27" t="n">
        <f aca="false">IF($K312=0,0,IFERROR(INDEX(購買率算出!$P$6:$P$3005,MATCH($A312&amp;"",購買率算出!$C$6:$C$3005,0)),0))</f>
        <v>0</v>
      </c>
    </row>
    <row r="313" customFormat="false" ht="15" hidden="false" customHeight="false" outlineLevel="0" collapsed="false">
      <c r="A313" s="24"/>
      <c r="D313" s="24"/>
      <c r="F313" s="24"/>
      <c r="K313" s="9" t="n">
        <f aca="false">IF($A313="",0,IF(OR(N($D313)=0,$D313&amp;""=TOP!$C$5&amp;""),1,0))</f>
        <v>0</v>
      </c>
      <c r="L313" s="27" t="n">
        <f aca="false">IF($K313=0,0,IFERROR(INDEX(購買率算出!$P$6:$P$3005,MATCH($A313&amp;"",購買率算出!$C$6:$C$3005,0)),0))</f>
        <v>0</v>
      </c>
    </row>
    <row r="314" customFormat="false" ht="15" hidden="false" customHeight="false" outlineLevel="0" collapsed="false">
      <c r="A314" s="24"/>
      <c r="D314" s="24"/>
      <c r="F314" s="24"/>
      <c r="K314" s="9" t="n">
        <f aca="false">IF($A314="",0,IF(OR(N($D314)=0,$D314&amp;""=TOP!$C$5&amp;""),1,0))</f>
        <v>0</v>
      </c>
      <c r="L314" s="27" t="n">
        <f aca="false">IF($K314=0,0,IFERROR(INDEX(購買率算出!$P$6:$P$3005,MATCH($A314&amp;"",購買率算出!$C$6:$C$3005,0)),0))</f>
        <v>0</v>
      </c>
    </row>
    <row r="315" customFormat="false" ht="15" hidden="false" customHeight="false" outlineLevel="0" collapsed="false">
      <c r="A315" s="24"/>
      <c r="D315" s="24"/>
      <c r="F315" s="24"/>
      <c r="K315" s="9" t="n">
        <f aca="false">IF($A315="",0,IF(OR(N($D315)=0,$D315&amp;""=TOP!$C$5&amp;""),1,0))</f>
        <v>0</v>
      </c>
      <c r="L315" s="27" t="n">
        <f aca="false">IF($K315=0,0,IFERROR(INDEX(購買率算出!$P$6:$P$3005,MATCH($A315&amp;"",購買率算出!$C$6:$C$3005,0)),0))</f>
        <v>0</v>
      </c>
    </row>
    <row r="316" customFormat="false" ht="15" hidden="false" customHeight="false" outlineLevel="0" collapsed="false">
      <c r="A316" s="24"/>
      <c r="D316" s="24"/>
      <c r="F316" s="24"/>
      <c r="K316" s="9" t="n">
        <f aca="false">IF($A316="",0,IF(OR(N($D316)=0,$D316&amp;""=TOP!$C$5&amp;""),1,0))</f>
        <v>0</v>
      </c>
      <c r="L316" s="27" t="n">
        <f aca="false">IF($K316=0,0,IFERROR(INDEX(購買率算出!$P$6:$P$3005,MATCH($A316&amp;"",購買率算出!$C$6:$C$3005,0)),0))</f>
        <v>0</v>
      </c>
    </row>
    <row r="317" customFormat="false" ht="15" hidden="false" customHeight="false" outlineLevel="0" collapsed="false">
      <c r="A317" s="24"/>
      <c r="D317" s="24"/>
      <c r="F317" s="24"/>
      <c r="K317" s="9" t="n">
        <f aca="false">IF($A317="",0,IF(OR(N($D317)=0,$D317&amp;""=TOP!$C$5&amp;""),1,0))</f>
        <v>0</v>
      </c>
      <c r="L317" s="27" t="n">
        <f aca="false">IF($K317=0,0,IFERROR(INDEX(購買率算出!$P$6:$P$3005,MATCH($A317&amp;"",購買率算出!$C$6:$C$3005,0)),0))</f>
        <v>0</v>
      </c>
    </row>
    <row r="318" customFormat="false" ht="15" hidden="false" customHeight="false" outlineLevel="0" collapsed="false">
      <c r="A318" s="24"/>
      <c r="D318" s="24"/>
      <c r="F318" s="24"/>
      <c r="K318" s="9" t="n">
        <f aca="false">IF($A318="",0,IF(OR(N($D318)=0,$D318&amp;""=TOP!$C$5&amp;""),1,0))</f>
        <v>0</v>
      </c>
      <c r="L318" s="27" t="n">
        <f aca="false">IF($K318=0,0,IFERROR(INDEX(購買率算出!$P$6:$P$3005,MATCH($A318&amp;"",購買率算出!$C$6:$C$3005,0)),0))</f>
        <v>0</v>
      </c>
    </row>
    <row r="319" customFormat="false" ht="15" hidden="false" customHeight="false" outlineLevel="0" collapsed="false">
      <c r="A319" s="24"/>
      <c r="D319" s="24"/>
      <c r="F319" s="24"/>
      <c r="K319" s="9" t="n">
        <f aca="false">IF($A319="",0,IF(OR(N($D319)=0,$D319&amp;""=TOP!$C$5&amp;""),1,0))</f>
        <v>0</v>
      </c>
      <c r="L319" s="27" t="n">
        <f aca="false">IF($K319=0,0,IFERROR(INDEX(購買率算出!$P$6:$P$3005,MATCH($A319&amp;"",購買率算出!$C$6:$C$3005,0)),0))</f>
        <v>0</v>
      </c>
    </row>
    <row r="320" customFormat="false" ht="15" hidden="false" customHeight="false" outlineLevel="0" collapsed="false">
      <c r="A320" s="24"/>
      <c r="D320" s="24"/>
      <c r="F320" s="24"/>
      <c r="K320" s="9" t="n">
        <f aca="false">IF($A320="",0,IF(OR(N($D320)=0,$D320&amp;""=TOP!$C$5&amp;""),1,0))</f>
        <v>0</v>
      </c>
      <c r="L320" s="27" t="n">
        <f aca="false">IF($K320=0,0,IFERROR(INDEX(購買率算出!$P$6:$P$3005,MATCH($A320&amp;"",購買率算出!$C$6:$C$3005,0)),0))</f>
        <v>0</v>
      </c>
    </row>
    <row r="321" customFormat="false" ht="15" hidden="false" customHeight="false" outlineLevel="0" collapsed="false">
      <c r="A321" s="24"/>
      <c r="D321" s="24"/>
      <c r="F321" s="24"/>
      <c r="K321" s="9" t="n">
        <f aca="false">IF($A321="",0,IF(OR(N($D321)=0,$D321&amp;""=TOP!$C$5&amp;""),1,0))</f>
        <v>0</v>
      </c>
      <c r="L321" s="27" t="n">
        <f aca="false">IF($K321=0,0,IFERROR(INDEX(購買率算出!$P$6:$P$3005,MATCH($A321&amp;"",購買率算出!$C$6:$C$3005,0)),0))</f>
        <v>0</v>
      </c>
    </row>
    <row r="322" customFormat="false" ht="15" hidden="false" customHeight="false" outlineLevel="0" collapsed="false">
      <c r="A322" s="24"/>
      <c r="D322" s="24"/>
      <c r="F322" s="24"/>
      <c r="K322" s="9" t="n">
        <f aca="false">IF($A322="",0,IF(OR(N($D322)=0,$D322&amp;""=TOP!$C$5&amp;""),1,0))</f>
        <v>0</v>
      </c>
      <c r="L322" s="27" t="n">
        <f aca="false">IF($K322=0,0,IFERROR(INDEX(購買率算出!$P$6:$P$3005,MATCH($A322&amp;"",購買率算出!$C$6:$C$3005,0)),0))</f>
        <v>0</v>
      </c>
    </row>
    <row r="323" customFormat="false" ht="15" hidden="false" customHeight="false" outlineLevel="0" collapsed="false">
      <c r="A323" s="24"/>
      <c r="D323" s="24"/>
      <c r="F323" s="24"/>
      <c r="K323" s="9" t="n">
        <f aca="false">IF($A323="",0,IF(OR(N($D323)=0,$D323&amp;""=TOP!$C$5&amp;""),1,0))</f>
        <v>0</v>
      </c>
      <c r="L323" s="27" t="n">
        <f aca="false">IF($K323=0,0,IFERROR(INDEX(購買率算出!$P$6:$P$3005,MATCH($A323&amp;"",購買率算出!$C$6:$C$3005,0)),0))</f>
        <v>0</v>
      </c>
    </row>
    <row r="324" customFormat="false" ht="15" hidden="false" customHeight="false" outlineLevel="0" collapsed="false">
      <c r="A324" s="24"/>
      <c r="D324" s="24"/>
      <c r="F324" s="24"/>
      <c r="K324" s="9" t="n">
        <f aca="false">IF($A324="",0,IF(OR(N($D324)=0,$D324&amp;""=TOP!$C$5&amp;""),1,0))</f>
        <v>0</v>
      </c>
      <c r="L324" s="27" t="n">
        <f aca="false">IF($K324=0,0,IFERROR(INDEX(購買率算出!$P$6:$P$3005,MATCH($A324&amp;"",購買率算出!$C$6:$C$3005,0)),0))</f>
        <v>0</v>
      </c>
    </row>
    <row r="325" customFormat="false" ht="15" hidden="false" customHeight="false" outlineLevel="0" collapsed="false">
      <c r="A325" s="24"/>
      <c r="D325" s="24"/>
      <c r="F325" s="24"/>
      <c r="K325" s="9" t="n">
        <f aca="false">IF($A325="",0,IF(OR(N($D325)=0,$D325&amp;""=TOP!$C$5&amp;""),1,0))</f>
        <v>0</v>
      </c>
      <c r="L325" s="27" t="n">
        <f aca="false">IF($K325=0,0,IFERROR(INDEX(購買率算出!$P$6:$P$3005,MATCH($A325&amp;"",購買率算出!$C$6:$C$3005,0)),0))</f>
        <v>0</v>
      </c>
    </row>
    <row r="326" customFormat="false" ht="15" hidden="false" customHeight="false" outlineLevel="0" collapsed="false">
      <c r="A326" s="24"/>
      <c r="D326" s="24"/>
      <c r="F326" s="24"/>
      <c r="K326" s="9" t="n">
        <f aca="false">IF($A326="",0,IF(OR(N($D326)=0,$D326&amp;""=TOP!$C$5&amp;""),1,0))</f>
        <v>0</v>
      </c>
      <c r="L326" s="27" t="n">
        <f aca="false">IF($K326=0,0,IFERROR(INDEX(購買率算出!$P$6:$P$3005,MATCH($A326&amp;"",購買率算出!$C$6:$C$3005,0)),0))</f>
        <v>0</v>
      </c>
    </row>
    <row r="327" customFormat="false" ht="15" hidden="false" customHeight="false" outlineLevel="0" collapsed="false">
      <c r="A327" s="24"/>
      <c r="D327" s="24"/>
      <c r="F327" s="24"/>
      <c r="K327" s="9" t="n">
        <f aca="false">IF($A327="",0,IF(OR(N($D327)=0,$D327&amp;""=TOP!$C$5&amp;""),1,0))</f>
        <v>0</v>
      </c>
      <c r="L327" s="27" t="n">
        <f aca="false">IF($K327=0,0,IFERROR(INDEX(購買率算出!$P$6:$P$3005,MATCH($A327&amp;"",購買率算出!$C$6:$C$3005,0)),0))</f>
        <v>0</v>
      </c>
    </row>
    <row r="328" customFormat="false" ht="15" hidden="false" customHeight="false" outlineLevel="0" collapsed="false">
      <c r="A328" s="24"/>
      <c r="D328" s="24"/>
      <c r="F328" s="24"/>
      <c r="K328" s="9" t="n">
        <f aca="false">IF($A328="",0,IF(OR(N($D328)=0,$D328&amp;""=TOP!$C$5&amp;""),1,0))</f>
        <v>0</v>
      </c>
      <c r="L328" s="27" t="n">
        <f aca="false">IF($K328=0,0,IFERROR(INDEX(購買率算出!$P$6:$P$3005,MATCH($A328&amp;"",購買率算出!$C$6:$C$3005,0)),0))</f>
        <v>0</v>
      </c>
    </row>
    <row r="329" customFormat="false" ht="15" hidden="false" customHeight="false" outlineLevel="0" collapsed="false">
      <c r="A329" s="24"/>
      <c r="D329" s="24"/>
      <c r="F329" s="24"/>
      <c r="K329" s="9" t="n">
        <f aca="false">IF($A329="",0,IF(OR(N($D329)=0,$D329&amp;""=TOP!$C$5&amp;""),1,0))</f>
        <v>0</v>
      </c>
      <c r="L329" s="27" t="n">
        <f aca="false">IF($K329=0,0,IFERROR(INDEX(購買率算出!$P$6:$P$3005,MATCH($A329&amp;"",購買率算出!$C$6:$C$3005,0)),0))</f>
        <v>0</v>
      </c>
    </row>
    <row r="330" customFormat="false" ht="15" hidden="false" customHeight="false" outlineLevel="0" collapsed="false">
      <c r="A330" s="24"/>
      <c r="D330" s="24"/>
      <c r="F330" s="24"/>
      <c r="K330" s="9" t="n">
        <f aca="false">IF($A330="",0,IF(OR(N($D330)=0,$D330&amp;""=TOP!$C$5&amp;""),1,0))</f>
        <v>0</v>
      </c>
      <c r="L330" s="27" t="n">
        <f aca="false">IF($K330=0,0,IFERROR(INDEX(購買率算出!$P$6:$P$3005,MATCH($A330&amp;"",購買率算出!$C$6:$C$3005,0)),0))</f>
        <v>0</v>
      </c>
    </row>
    <row r="331" customFormat="false" ht="15" hidden="false" customHeight="false" outlineLevel="0" collapsed="false">
      <c r="A331" s="24"/>
      <c r="D331" s="24"/>
      <c r="F331" s="24"/>
      <c r="K331" s="9" t="n">
        <f aca="false">IF($A331="",0,IF(OR(N($D331)=0,$D331&amp;""=TOP!$C$5&amp;""),1,0))</f>
        <v>0</v>
      </c>
      <c r="L331" s="27" t="n">
        <f aca="false">IF($K331=0,0,IFERROR(INDEX(購買率算出!$P$6:$P$3005,MATCH($A331&amp;"",購買率算出!$C$6:$C$3005,0)),0))</f>
        <v>0</v>
      </c>
    </row>
    <row r="332" customFormat="false" ht="15" hidden="false" customHeight="false" outlineLevel="0" collapsed="false">
      <c r="A332" s="24"/>
      <c r="D332" s="24"/>
      <c r="F332" s="24"/>
      <c r="K332" s="9" t="n">
        <f aca="false">IF($A332="",0,IF(OR(N($D332)=0,$D332&amp;""=TOP!$C$5&amp;""),1,0))</f>
        <v>0</v>
      </c>
      <c r="L332" s="27" t="n">
        <f aca="false">IF($K332=0,0,IFERROR(INDEX(購買率算出!$P$6:$P$3005,MATCH($A332&amp;"",購買率算出!$C$6:$C$3005,0)),0))</f>
        <v>0</v>
      </c>
    </row>
    <row r="333" customFormat="false" ht="15" hidden="false" customHeight="false" outlineLevel="0" collapsed="false">
      <c r="A333" s="24"/>
      <c r="D333" s="24"/>
      <c r="F333" s="24"/>
      <c r="K333" s="9" t="n">
        <f aca="false">IF($A333="",0,IF(OR(N($D333)=0,$D333&amp;""=TOP!$C$5&amp;""),1,0))</f>
        <v>0</v>
      </c>
      <c r="L333" s="27" t="n">
        <f aca="false">IF($K333=0,0,IFERROR(INDEX(購買率算出!$P$6:$P$3005,MATCH($A333&amp;"",購買率算出!$C$6:$C$3005,0)),0))</f>
        <v>0</v>
      </c>
    </row>
    <row r="334" customFormat="false" ht="15" hidden="false" customHeight="false" outlineLevel="0" collapsed="false">
      <c r="A334" s="24"/>
      <c r="D334" s="24"/>
      <c r="F334" s="24"/>
      <c r="K334" s="9" t="n">
        <f aca="false">IF($A334="",0,IF(OR(N($D334)=0,$D334&amp;""=TOP!$C$5&amp;""),1,0))</f>
        <v>0</v>
      </c>
      <c r="L334" s="27" t="n">
        <f aca="false">IF($K334=0,0,IFERROR(INDEX(購買率算出!$P$6:$P$3005,MATCH($A334&amp;"",購買率算出!$C$6:$C$3005,0)),0))</f>
        <v>0</v>
      </c>
    </row>
    <row r="335" customFormat="false" ht="15" hidden="false" customHeight="false" outlineLevel="0" collapsed="false">
      <c r="A335" s="24"/>
      <c r="D335" s="24"/>
      <c r="F335" s="24"/>
      <c r="K335" s="9" t="n">
        <f aca="false">IF($A335="",0,IF(OR(N($D335)=0,$D335&amp;""=TOP!$C$5&amp;""),1,0))</f>
        <v>0</v>
      </c>
      <c r="L335" s="27" t="n">
        <f aca="false">IF($K335=0,0,IFERROR(INDEX(購買率算出!$P$6:$P$3005,MATCH($A335&amp;"",購買率算出!$C$6:$C$3005,0)),0))</f>
        <v>0</v>
      </c>
    </row>
    <row r="336" customFormat="false" ht="15" hidden="false" customHeight="false" outlineLevel="0" collapsed="false">
      <c r="A336" s="24"/>
      <c r="D336" s="24"/>
      <c r="F336" s="24"/>
      <c r="K336" s="9" t="n">
        <f aca="false">IF($A336="",0,IF(OR(N($D336)=0,$D336&amp;""=TOP!$C$5&amp;""),1,0))</f>
        <v>0</v>
      </c>
      <c r="L336" s="27" t="n">
        <f aca="false">IF($K336=0,0,IFERROR(INDEX(購買率算出!$P$6:$P$3005,MATCH($A336&amp;"",購買率算出!$C$6:$C$3005,0)),0))</f>
        <v>0</v>
      </c>
    </row>
    <row r="337" customFormat="false" ht="15" hidden="false" customHeight="false" outlineLevel="0" collapsed="false">
      <c r="A337" s="24"/>
      <c r="D337" s="24"/>
      <c r="F337" s="24"/>
      <c r="K337" s="9" t="n">
        <f aca="false">IF($A337="",0,IF(OR(N($D337)=0,$D337&amp;""=TOP!$C$5&amp;""),1,0))</f>
        <v>0</v>
      </c>
      <c r="L337" s="27" t="n">
        <f aca="false">IF($K337=0,0,IFERROR(INDEX(購買率算出!$P$6:$P$3005,MATCH($A337&amp;"",購買率算出!$C$6:$C$3005,0)),0))</f>
        <v>0</v>
      </c>
    </row>
    <row r="338" customFormat="false" ht="15" hidden="false" customHeight="false" outlineLevel="0" collapsed="false">
      <c r="A338" s="24"/>
      <c r="D338" s="24"/>
      <c r="F338" s="24"/>
      <c r="K338" s="9" t="n">
        <f aca="false">IF($A338="",0,IF(OR(N($D338)=0,$D338&amp;""=TOP!$C$5&amp;""),1,0))</f>
        <v>0</v>
      </c>
      <c r="L338" s="27" t="n">
        <f aca="false">IF($K338=0,0,IFERROR(INDEX(購買率算出!$P$6:$P$3005,MATCH($A338&amp;"",購買率算出!$C$6:$C$3005,0)),0))</f>
        <v>0</v>
      </c>
    </row>
    <row r="339" customFormat="false" ht="15" hidden="false" customHeight="false" outlineLevel="0" collapsed="false">
      <c r="A339" s="24"/>
      <c r="D339" s="24"/>
      <c r="F339" s="24"/>
      <c r="K339" s="9" t="n">
        <f aca="false">IF($A339="",0,IF(OR(N($D339)=0,$D339&amp;""=TOP!$C$5&amp;""),1,0))</f>
        <v>0</v>
      </c>
      <c r="L339" s="27" t="n">
        <f aca="false">IF($K339=0,0,IFERROR(INDEX(購買率算出!$P$6:$P$3005,MATCH($A339&amp;"",購買率算出!$C$6:$C$3005,0)),0))</f>
        <v>0</v>
      </c>
    </row>
    <row r="340" customFormat="false" ht="15" hidden="false" customHeight="false" outlineLevel="0" collapsed="false">
      <c r="A340" s="24"/>
      <c r="D340" s="24"/>
      <c r="F340" s="24"/>
      <c r="K340" s="9" t="n">
        <f aca="false">IF($A340="",0,IF(OR(N($D340)=0,$D340&amp;""=TOP!$C$5&amp;""),1,0))</f>
        <v>0</v>
      </c>
      <c r="L340" s="27" t="n">
        <f aca="false">IF($K340=0,0,IFERROR(INDEX(購買率算出!$P$6:$P$3005,MATCH($A340&amp;"",購買率算出!$C$6:$C$3005,0)),0))</f>
        <v>0</v>
      </c>
    </row>
    <row r="341" customFormat="false" ht="15" hidden="false" customHeight="false" outlineLevel="0" collapsed="false">
      <c r="A341" s="24"/>
      <c r="D341" s="24"/>
      <c r="F341" s="24"/>
      <c r="K341" s="9" t="n">
        <f aca="false">IF($A341="",0,IF(OR(N($D341)=0,$D341&amp;""=TOP!$C$5&amp;""),1,0))</f>
        <v>0</v>
      </c>
      <c r="L341" s="27" t="n">
        <f aca="false">IF($K341=0,0,IFERROR(INDEX(購買率算出!$P$6:$P$3005,MATCH($A341&amp;"",購買率算出!$C$6:$C$3005,0)),0))</f>
        <v>0</v>
      </c>
    </row>
    <row r="342" customFormat="false" ht="15" hidden="false" customHeight="false" outlineLevel="0" collapsed="false">
      <c r="A342" s="24"/>
      <c r="D342" s="24"/>
      <c r="F342" s="24"/>
      <c r="K342" s="9" t="n">
        <f aca="false">IF($A342="",0,IF(OR(N($D342)=0,$D342&amp;""=TOP!$C$5&amp;""),1,0))</f>
        <v>0</v>
      </c>
      <c r="L342" s="27" t="n">
        <f aca="false">IF($K342=0,0,IFERROR(INDEX(購買率算出!$P$6:$P$3005,MATCH($A342&amp;"",購買率算出!$C$6:$C$3005,0)),0))</f>
        <v>0</v>
      </c>
    </row>
    <row r="343" customFormat="false" ht="15" hidden="false" customHeight="false" outlineLevel="0" collapsed="false">
      <c r="A343" s="24"/>
      <c r="D343" s="24"/>
      <c r="F343" s="24"/>
      <c r="K343" s="9" t="n">
        <f aca="false">IF($A343="",0,IF(OR(N($D343)=0,$D343&amp;""=TOP!$C$5&amp;""),1,0))</f>
        <v>0</v>
      </c>
      <c r="L343" s="27" t="n">
        <f aca="false">IF($K343=0,0,IFERROR(INDEX(購買率算出!$P$6:$P$3005,MATCH($A343&amp;"",購買率算出!$C$6:$C$3005,0)),0))</f>
        <v>0</v>
      </c>
    </row>
    <row r="344" customFormat="false" ht="15" hidden="false" customHeight="false" outlineLevel="0" collapsed="false">
      <c r="A344" s="24"/>
      <c r="D344" s="24"/>
      <c r="F344" s="24"/>
      <c r="K344" s="9" t="n">
        <f aca="false">IF($A344="",0,IF(OR(N($D344)=0,$D344&amp;""=TOP!$C$5&amp;""),1,0))</f>
        <v>0</v>
      </c>
      <c r="L344" s="27" t="n">
        <f aca="false">IF($K344=0,0,IFERROR(INDEX(購買率算出!$P$6:$P$3005,MATCH($A344&amp;"",購買率算出!$C$6:$C$3005,0)),0))</f>
        <v>0</v>
      </c>
    </row>
    <row r="345" customFormat="false" ht="15" hidden="false" customHeight="false" outlineLevel="0" collapsed="false">
      <c r="A345" s="24"/>
      <c r="D345" s="24"/>
      <c r="F345" s="24"/>
      <c r="K345" s="9" t="n">
        <f aca="false">IF($A345="",0,IF(OR(N($D345)=0,$D345&amp;""=TOP!$C$5&amp;""),1,0))</f>
        <v>0</v>
      </c>
      <c r="L345" s="27" t="n">
        <f aca="false">IF($K345=0,0,IFERROR(INDEX(購買率算出!$P$6:$P$3005,MATCH($A345&amp;"",購買率算出!$C$6:$C$3005,0)),0))</f>
        <v>0</v>
      </c>
    </row>
    <row r="346" customFormat="false" ht="15" hidden="false" customHeight="false" outlineLevel="0" collapsed="false">
      <c r="A346" s="24"/>
      <c r="D346" s="24"/>
      <c r="F346" s="24"/>
      <c r="K346" s="9" t="n">
        <f aca="false">IF($A346="",0,IF(OR(N($D346)=0,$D346&amp;""=TOP!$C$5&amp;""),1,0))</f>
        <v>0</v>
      </c>
      <c r="L346" s="27" t="n">
        <f aca="false">IF($K346=0,0,IFERROR(INDEX(購買率算出!$P$6:$P$3005,MATCH($A346&amp;"",購買率算出!$C$6:$C$3005,0)),0))</f>
        <v>0</v>
      </c>
    </row>
    <row r="347" customFormat="false" ht="15" hidden="false" customHeight="false" outlineLevel="0" collapsed="false">
      <c r="A347" s="24"/>
      <c r="D347" s="24"/>
      <c r="F347" s="24"/>
      <c r="K347" s="9" t="n">
        <f aca="false">IF($A347="",0,IF(OR(N($D347)=0,$D347&amp;""=TOP!$C$5&amp;""),1,0))</f>
        <v>0</v>
      </c>
      <c r="L347" s="27" t="n">
        <f aca="false">IF($K347=0,0,IFERROR(INDEX(購買率算出!$P$6:$P$3005,MATCH($A347&amp;"",購買率算出!$C$6:$C$3005,0)),0))</f>
        <v>0</v>
      </c>
    </row>
    <row r="348" customFormat="false" ht="15" hidden="false" customHeight="false" outlineLevel="0" collapsed="false">
      <c r="A348" s="24"/>
      <c r="D348" s="24"/>
      <c r="F348" s="24"/>
      <c r="K348" s="9" t="n">
        <f aca="false">IF($A348="",0,IF(OR(N($D348)=0,$D348&amp;""=TOP!$C$5&amp;""),1,0))</f>
        <v>0</v>
      </c>
      <c r="L348" s="27" t="n">
        <f aca="false">IF($K348=0,0,IFERROR(INDEX(購買率算出!$P$6:$P$3005,MATCH($A348&amp;"",購買率算出!$C$6:$C$3005,0)),0))</f>
        <v>0</v>
      </c>
    </row>
    <row r="349" customFormat="false" ht="15" hidden="false" customHeight="false" outlineLevel="0" collapsed="false">
      <c r="A349" s="24"/>
      <c r="D349" s="24"/>
      <c r="F349" s="24"/>
      <c r="K349" s="9" t="n">
        <f aca="false">IF($A349="",0,IF(OR(N($D349)=0,$D349&amp;""=TOP!$C$5&amp;""),1,0))</f>
        <v>0</v>
      </c>
      <c r="L349" s="27" t="n">
        <f aca="false">IF($K349=0,0,IFERROR(INDEX(購買率算出!$P$6:$P$3005,MATCH($A349&amp;"",購買率算出!$C$6:$C$3005,0)),0))</f>
        <v>0</v>
      </c>
    </row>
    <row r="350" customFormat="false" ht="15" hidden="false" customHeight="false" outlineLevel="0" collapsed="false">
      <c r="A350" s="24"/>
      <c r="D350" s="24"/>
      <c r="F350" s="24"/>
      <c r="K350" s="9" t="n">
        <f aca="false">IF($A350="",0,IF(OR(N($D350)=0,$D350&amp;""=TOP!$C$5&amp;""),1,0))</f>
        <v>0</v>
      </c>
      <c r="L350" s="27" t="n">
        <f aca="false">IF($K350=0,0,IFERROR(INDEX(購買率算出!$P$6:$P$3005,MATCH($A350&amp;"",購買率算出!$C$6:$C$3005,0)),0))</f>
        <v>0</v>
      </c>
    </row>
    <row r="351" customFormat="false" ht="15" hidden="false" customHeight="false" outlineLevel="0" collapsed="false">
      <c r="A351" s="24"/>
      <c r="D351" s="24"/>
      <c r="F351" s="24"/>
      <c r="K351" s="9" t="n">
        <f aca="false">IF($A351="",0,IF(OR(N($D351)=0,$D351&amp;""=TOP!$C$5&amp;""),1,0))</f>
        <v>0</v>
      </c>
      <c r="L351" s="27" t="n">
        <f aca="false">IF($K351=0,0,IFERROR(INDEX(購買率算出!$P$6:$P$3005,MATCH($A351&amp;"",購買率算出!$C$6:$C$3005,0)),0))</f>
        <v>0</v>
      </c>
    </row>
    <row r="352" customFormat="false" ht="15" hidden="false" customHeight="false" outlineLevel="0" collapsed="false">
      <c r="A352" s="24"/>
      <c r="D352" s="24"/>
      <c r="F352" s="24"/>
      <c r="K352" s="9" t="n">
        <f aca="false">IF($A352="",0,IF(OR(N($D352)=0,$D352&amp;""=TOP!$C$5&amp;""),1,0))</f>
        <v>0</v>
      </c>
      <c r="L352" s="27" t="n">
        <f aca="false">IF($K352=0,0,IFERROR(INDEX(購買率算出!$P$6:$P$3005,MATCH($A352&amp;"",購買率算出!$C$6:$C$3005,0)),0))</f>
        <v>0</v>
      </c>
    </row>
    <row r="353" customFormat="false" ht="15" hidden="false" customHeight="false" outlineLevel="0" collapsed="false">
      <c r="A353" s="24"/>
      <c r="D353" s="24"/>
      <c r="F353" s="24"/>
      <c r="K353" s="9" t="n">
        <f aca="false">IF($A353="",0,IF(OR(N($D353)=0,$D353&amp;""=TOP!$C$5&amp;""),1,0))</f>
        <v>0</v>
      </c>
      <c r="L353" s="27" t="n">
        <f aca="false">IF($K353=0,0,IFERROR(INDEX(購買率算出!$P$6:$P$3005,MATCH($A353&amp;"",購買率算出!$C$6:$C$3005,0)),0))</f>
        <v>0</v>
      </c>
    </row>
    <row r="354" customFormat="false" ht="15" hidden="false" customHeight="false" outlineLevel="0" collapsed="false">
      <c r="A354" s="24"/>
      <c r="D354" s="24"/>
      <c r="F354" s="24"/>
      <c r="K354" s="9" t="n">
        <f aca="false">IF($A354="",0,IF(OR(N($D354)=0,$D354&amp;""=TOP!$C$5&amp;""),1,0))</f>
        <v>0</v>
      </c>
      <c r="L354" s="27" t="n">
        <f aca="false">IF($K354=0,0,IFERROR(INDEX(購買率算出!$P$6:$P$3005,MATCH($A354&amp;"",購買率算出!$C$6:$C$3005,0)),0))</f>
        <v>0</v>
      </c>
    </row>
    <row r="355" customFormat="false" ht="15" hidden="false" customHeight="false" outlineLevel="0" collapsed="false">
      <c r="A355" s="24"/>
      <c r="D355" s="24"/>
      <c r="F355" s="24"/>
      <c r="K355" s="9" t="n">
        <f aca="false">IF($A355="",0,IF(OR(N($D355)=0,$D355&amp;""=TOP!$C$5&amp;""),1,0))</f>
        <v>0</v>
      </c>
      <c r="L355" s="27" t="n">
        <f aca="false">IF($K355=0,0,IFERROR(INDEX(購買率算出!$P$6:$P$3005,MATCH($A355&amp;"",購買率算出!$C$6:$C$3005,0)),0))</f>
        <v>0</v>
      </c>
    </row>
    <row r="356" customFormat="false" ht="15" hidden="false" customHeight="false" outlineLevel="0" collapsed="false">
      <c r="A356" s="24"/>
      <c r="D356" s="24"/>
      <c r="F356" s="24"/>
      <c r="K356" s="9" t="n">
        <f aca="false">IF($A356="",0,IF(OR(N($D356)=0,$D356&amp;""=TOP!$C$5&amp;""),1,0))</f>
        <v>0</v>
      </c>
      <c r="L356" s="27" t="n">
        <f aca="false">IF($K356=0,0,IFERROR(INDEX(購買率算出!$P$6:$P$3005,MATCH($A356&amp;"",購買率算出!$C$6:$C$3005,0)),0))</f>
        <v>0</v>
      </c>
    </row>
    <row r="357" customFormat="false" ht="15" hidden="false" customHeight="false" outlineLevel="0" collapsed="false">
      <c r="A357" s="24"/>
      <c r="D357" s="24"/>
      <c r="F357" s="24"/>
      <c r="K357" s="9" t="n">
        <f aca="false">IF($A357="",0,IF(OR(N($D357)=0,$D357&amp;""=TOP!$C$5&amp;""),1,0))</f>
        <v>0</v>
      </c>
      <c r="L357" s="27" t="n">
        <f aca="false">IF($K357=0,0,IFERROR(INDEX(購買率算出!$P$6:$P$3005,MATCH($A357&amp;"",購買率算出!$C$6:$C$3005,0)),0))</f>
        <v>0</v>
      </c>
    </row>
    <row r="358" customFormat="false" ht="15" hidden="false" customHeight="false" outlineLevel="0" collapsed="false">
      <c r="A358" s="24"/>
      <c r="D358" s="24"/>
      <c r="F358" s="24"/>
      <c r="K358" s="9" t="n">
        <f aca="false">IF($A358="",0,IF(OR(N($D358)=0,$D358&amp;""=TOP!$C$5&amp;""),1,0))</f>
        <v>0</v>
      </c>
      <c r="L358" s="27" t="n">
        <f aca="false">IF($K358=0,0,IFERROR(INDEX(購買率算出!$P$6:$P$3005,MATCH($A358&amp;"",購買率算出!$C$6:$C$3005,0)),0))</f>
        <v>0</v>
      </c>
    </row>
    <row r="359" customFormat="false" ht="15" hidden="false" customHeight="false" outlineLevel="0" collapsed="false">
      <c r="A359" s="24"/>
      <c r="D359" s="24"/>
      <c r="F359" s="24"/>
      <c r="K359" s="9" t="n">
        <f aca="false">IF($A359="",0,IF(OR(N($D359)=0,$D359&amp;""=TOP!$C$5&amp;""),1,0))</f>
        <v>0</v>
      </c>
      <c r="L359" s="27" t="n">
        <f aca="false">IF($K359=0,0,IFERROR(INDEX(購買率算出!$P$6:$P$3005,MATCH($A359&amp;"",購買率算出!$C$6:$C$3005,0)),0))</f>
        <v>0</v>
      </c>
    </row>
    <row r="360" customFormat="false" ht="15" hidden="false" customHeight="false" outlineLevel="0" collapsed="false">
      <c r="A360" s="24"/>
      <c r="D360" s="24"/>
      <c r="F360" s="24"/>
      <c r="K360" s="9" t="n">
        <f aca="false">IF($A360="",0,IF(OR(N($D360)=0,$D360&amp;""=TOP!$C$5&amp;""),1,0))</f>
        <v>0</v>
      </c>
      <c r="L360" s="27" t="n">
        <f aca="false">IF($K360=0,0,IFERROR(INDEX(購買率算出!$P$6:$P$3005,MATCH($A360&amp;"",購買率算出!$C$6:$C$3005,0)),0))</f>
        <v>0</v>
      </c>
    </row>
    <row r="361" customFormat="false" ht="15" hidden="false" customHeight="false" outlineLevel="0" collapsed="false">
      <c r="A361" s="24"/>
      <c r="D361" s="24"/>
      <c r="F361" s="24"/>
      <c r="K361" s="9" t="n">
        <f aca="false">IF($A361="",0,IF(OR(N($D361)=0,$D361&amp;""=TOP!$C$5&amp;""),1,0))</f>
        <v>0</v>
      </c>
      <c r="L361" s="27" t="n">
        <f aca="false">IF($K361=0,0,IFERROR(INDEX(購買率算出!$P$6:$P$3005,MATCH($A361&amp;"",購買率算出!$C$6:$C$3005,0)),0))</f>
        <v>0</v>
      </c>
    </row>
    <row r="362" customFormat="false" ht="15" hidden="false" customHeight="false" outlineLevel="0" collapsed="false">
      <c r="A362" s="24"/>
      <c r="D362" s="24"/>
      <c r="F362" s="24"/>
      <c r="K362" s="9" t="n">
        <f aca="false">IF($A362="",0,IF(OR(N($D362)=0,$D362&amp;""=TOP!$C$5&amp;""),1,0))</f>
        <v>0</v>
      </c>
      <c r="L362" s="27" t="n">
        <f aca="false">IF($K362=0,0,IFERROR(INDEX(購買率算出!$P$6:$P$3005,MATCH($A362&amp;"",購買率算出!$C$6:$C$3005,0)),0))</f>
        <v>0</v>
      </c>
    </row>
    <row r="363" customFormat="false" ht="15" hidden="false" customHeight="false" outlineLevel="0" collapsed="false">
      <c r="A363" s="24"/>
      <c r="D363" s="24"/>
      <c r="F363" s="24"/>
      <c r="K363" s="9" t="n">
        <f aca="false">IF($A363="",0,IF(OR(N($D363)=0,$D363&amp;""=TOP!$C$5&amp;""),1,0))</f>
        <v>0</v>
      </c>
      <c r="L363" s="27" t="n">
        <f aca="false">IF($K363=0,0,IFERROR(INDEX(購買率算出!$P$6:$P$3005,MATCH($A363&amp;"",購買率算出!$C$6:$C$3005,0)),0))</f>
        <v>0</v>
      </c>
    </row>
    <row r="364" customFormat="false" ht="15" hidden="false" customHeight="false" outlineLevel="0" collapsed="false">
      <c r="A364" s="24"/>
      <c r="D364" s="24"/>
      <c r="F364" s="24"/>
      <c r="K364" s="9" t="n">
        <f aca="false">IF($A364="",0,IF(OR(N($D364)=0,$D364&amp;""=TOP!$C$5&amp;""),1,0))</f>
        <v>0</v>
      </c>
      <c r="L364" s="27" t="n">
        <f aca="false">IF($K364=0,0,IFERROR(INDEX(購買率算出!$P$6:$P$3005,MATCH($A364&amp;"",購買率算出!$C$6:$C$3005,0)),0))</f>
        <v>0</v>
      </c>
    </row>
    <row r="365" customFormat="false" ht="15" hidden="false" customHeight="false" outlineLevel="0" collapsed="false">
      <c r="A365" s="24"/>
      <c r="D365" s="24"/>
      <c r="F365" s="24"/>
      <c r="K365" s="9" t="n">
        <f aca="false">IF($A365="",0,IF(OR(N($D365)=0,$D365&amp;""=TOP!$C$5&amp;""),1,0))</f>
        <v>0</v>
      </c>
      <c r="L365" s="27" t="n">
        <f aca="false">IF($K365=0,0,IFERROR(INDEX(購買率算出!$P$6:$P$3005,MATCH($A365&amp;"",購買率算出!$C$6:$C$3005,0)),0))</f>
        <v>0</v>
      </c>
    </row>
    <row r="366" customFormat="false" ht="15" hidden="false" customHeight="false" outlineLevel="0" collapsed="false">
      <c r="A366" s="24"/>
      <c r="D366" s="24"/>
      <c r="F366" s="24"/>
      <c r="K366" s="9" t="n">
        <f aca="false">IF($A366="",0,IF(OR(N($D366)=0,$D366&amp;""=TOP!$C$5&amp;""),1,0))</f>
        <v>0</v>
      </c>
      <c r="L366" s="27" t="n">
        <f aca="false">IF($K366=0,0,IFERROR(INDEX(購買率算出!$P$6:$P$3005,MATCH($A366&amp;"",購買率算出!$C$6:$C$3005,0)),0))</f>
        <v>0</v>
      </c>
    </row>
    <row r="367" customFormat="false" ht="15" hidden="false" customHeight="false" outlineLevel="0" collapsed="false">
      <c r="A367" s="24"/>
      <c r="D367" s="24"/>
      <c r="F367" s="24"/>
      <c r="K367" s="9" t="n">
        <f aca="false">IF($A367="",0,IF(OR(N($D367)=0,$D367&amp;""=TOP!$C$5&amp;""),1,0))</f>
        <v>0</v>
      </c>
      <c r="L367" s="27" t="n">
        <f aca="false">IF($K367=0,0,IFERROR(INDEX(購買率算出!$P$6:$P$3005,MATCH($A367&amp;"",購買率算出!$C$6:$C$3005,0)),0))</f>
        <v>0</v>
      </c>
    </row>
    <row r="368" customFormat="false" ht="15" hidden="false" customHeight="false" outlineLevel="0" collapsed="false">
      <c r="A368" s="24"/>
      <c r="D368" s="24"/>
      <c r="F368" s="24"/>
      <c r="K368" s="9" t="n">
        <f aca="false">IF($A368="",0,IF(OR(N($D368)=0,$D368&amp;""=TOP!$C$5&amp;""),1,0))</f>
        <v>0</v>
      </c>
      <c r="L368" s="27" t="n">
        <f aca="false">IF($K368=0,0,IFERROR(INDEX(購買率算出!$P$6:$P$3005,MATCH($A368&amp;"",購買率算出!$C$6:$C$3005,0)),0))</f>
        <v>0</v>
      </c>
    </row>
    <row r="369" customFormat="false" ht="15" hidden="false" customHeight="false" outlineLevel="0" collapsed="false">
      <c r="A369" s="24"/>
      <c r="D369" s="24"/>
      <c r="F369" s="24"/>
      <c r="K369" s="9" t="n">
        <f aca="false">IF($A369="",0,IF(OR(N($D369)=0,$D369&amp;""=TOP!$C$5&amp;""),1,0))</f>
        <v>0</v>
      </c>
      <c r="L369" s="27" t="n">
        <f aca="false">IF($K369=0,0,IFERROR(INDEX(購買率算出!$P$6:$P$3005,MATCH($A369&amp;"",購買率算出!$C$6:$C$3005,0)),0))</f>
        <v>0</v>
      </c>
    </row>
    <row r="370" customFormat="false" ht="15" hidden="false" customHeight="false" outlineLevel="0" collapsed="false">
      <c r="A370" s="24"/>
      <c r="D370" s="24"/>
      <c r="F370" s="24"/>
      <c r="K370" s="9" t="n">
        <f aca="false">IF($A370="",0,IF(OR(N($D370)=0,$D370&amp;""=TOP!$C$5&amp;""),1,0))</f>
        <v>0</v>
      </c>
      <c r="L370" s="27" t="n">
        <f aca="false">IF($K370=0,0,IFERROR(INDEX(購買率算出!$P$6:$P$3005,MATCH($A370&amp;"",購買率算出!$C$6:$C$3005,0)),0))</f>
        <v>0</v>
      </c>
    </row>
    <row r="371" customFormat="false" ht="15" hidden="false" customHeight="false" outlineLevel="0" collapsed="false">
      <c r="A371" s="24"/>
      <c r="D371" s="24"/>
      <c r="F371" s="24"/>
      <c r="K371" s="9" t="n">
        <f aca="false">IF($A371="",0,IF(OR(N($D371)=0,$D371&amp;""=TOP!$C$5&amp;""),1,0))</f>
        <v>0</v>
      </c>
      <c r="L371" s="27" t="n">
        <f aca="false">IF($K371=0,0,IFERROR(INDEX(購買率算出!$P$6:$P$3005,MATCH($A371&amp;"",購買率算出!$C$6:$C$3005,0)),0))</f>
        <v>0</v>
      </c>
    </row>
    <row r="372" customFormat="false" ht="15" hidden="false" customHeight="false" outlineLevel="0" collapsed="false">
      <c r="A372" s="24"/>
      <c r="D372" s="24"/>
      <c r="F372" s="24"/>
      <c r="K372" s="9" t="n">
        <f aca="false">IF($A372="",0,IF(OR(N($D372)=0,$D372&amp;""=TOP!$C$5&amp;""),1,0))</f>
        <v>0</v>
      </c>
      <c r="L372" s="27" t="n">
        <f aca="false">IF($K372=0,0,IFERROR(INDEX(購買率算出!$P$6:$P$3005,MATCH($A372&amp;"",購買率算出!$C$6:$C$3005,0)),0))</f>
        <v>0</v>
      </c>
    </row>
    <row r="373" customFormat="false" ht="15" hidden="false" customHeight="false" outlineLevel="0" collapsed="false">
      <c r="A373" s="24"/>
      <c r="D373" s="24"/>
      <c r="F373" s="24"/>
      <c r="K373" s="9" t="n">
        <f aca="false">IF($A373="",0,IF(OR(N($D373)=0,$D373&amp;""=TOP!$C$5&amp;""),1,0))</f>
        <v>0</v>
      </c>
      <c r="L373" s="27" t="n">
        <f aca="false">IF($K373=0,0,IFERROR(INDEX(購買率算出!$P$6:$P$3005,MATCH($A373&amp;"",購買率算出!$C$6:$C$3005,0)),0))</f>
        <v>0</v>
      </c>
    </row>
    <row r="374" customFormat="false" ht="15" hidden="false" customHeight="false" outlineLevel="0" collapsed="false">
      <c r="A374" s="24"/>
      <c r="D374" s="24"/>
      <c r="F374" s="24"/>
      <c r="K374" s="9" t="n">
        <f aca="false">IF($A374="",0,IF(OR(N($D374)=0,$D374&amp;""=TOP!$C$5&amp;""),1,0))</f>
        <v>0</v>
      </c>
      <c r="L374" s="27" t="n">
        <f aca="false">IF($K374=0,0,IFERROR(INDEX(購買率算出!$P$6:$P$3005,MATCH($A374&amp;"",購買率算出!$C$6:$C$3005,0)),0))</f>
        <v>0</v>
      </c>
    </row>
    <row r="375" customFormat="false" ht="15" hidden="false" customHeight="false" outlineLevel="0" collapsed="false">
      <c r="A375" s="24"/>
      <c r="D375" s="24"/>
      <c r="F375" s="24"/>
      <c r="K375" s="9" t="n">
        <f aca="false">IF($A375="",0,IF(OR(N($D375)=0,$D375&amp;""=TOP!$C$5&amp;""),1,0))</f>
        <v>0</v>
      </c>
      <c r="L375" s="27" t="n">
        <f aca="false">IF($K375=0,0,IFERROR(INDEX(購買率算出!$P$6:$P$3005,MATCH($A375&amp;"",購買率算出!$C$6:$C$3005,0)),0))</f>
        <v>0</v>
      </c>
    </row>
    <row r="376" customFormat="false" ht="15" hidden="false" customHeight="false" outlineLevel="0" collapsed="false">
      <c r="A376" s="24"/>
      <c r="D376" s="24"/>
      <c r="F376" s="24"/>
      <c r="K376" s="9" t="n">
        <f aca="false">IF($A376="",0,IF(OR(N($D376)=0,$D376&amp;""=TOP!$C$5&amp;""),1,0))</f>
        <v>0</v>
      </c>
      <c r="L376" s="27" t="n">
        <f aca="false">IF($K376=0,0,IFERROR(INDEX(購買率算出!$P$6:$P$3005,MATCH($A376&amp;"",購買率算出!$C$6:$C$3005,0)),0))</f>
        <v>0</v>
      </c>
    </row>
    <row r="377" customFormat="false" ht="15" hidden="false" customHeight="false" outlineLevel="0" collapsed="false">
      <c r="A377" s="24"/>
      <c r="D377" s="24"/>
      <c r="F377" s="24"/>
      <c r="K377" s="9" t="n">
        <f aca="false">IF($A377="",0,IF(OR(N($D377)=0,$D377&amp;""=TOP!$C$5&amp;""),1,0))</f>
        <v>0</v>
      </c>
      <c r="L377" s="27" t="n">
        <f aca="false">IF($K377=0,0,IFERROR(INDEX(購買率算出!$P$6:$P$3005,MATCH($A377&amp;"",購買率算出!$C$6:$C$3005,0)),0))</f>
        <v>0</v>
      </c>
    </row>
    <row r="378" customFormat="false" ht="15" hidden="false" customHeight="false" outlineLevel="0" collapsed="false">
      <c r="A378" s="24"/>
      <c r="D378" s="24"/>
      <c r="F378" s="24"/>
      <c r="K378" s="9" t="n">
        <f aca="false">IF($A378="",0,IF(OR(N($D378)=0,$D378&amp;""=TOP!$C$5&amp;""),1,0))</f>
        <v>0</v>
      </c>
      <c r="L378" s="27" t="n">
        <f aca="false">IF($K378=0,0,IFERROR(INDEX(購買率算出!$P$6:$P$3005,MATCH($A378&amp;"",購買率算出!$C$6:$C$3005,0)),0))</f>
        <v>0</v>
      </c>
    </row>
    <row r="379" customFormat="false" ht="15" hidden="false" customHeight="false" outlineLevel="0" collapsed="false">
      <c r="A379" s="24"/>
      <c r="D379" s="24"/>
      <c r="F379" s="24"/>
      <c r="K379" s="9" t="n">
        <f aca="false">IF($A379="",0,IF(OR(N($D379)=0,$D379&amp;""=TOP!$C$5&amp;""),1,0))</f>
        <v>0</v>
      </c>
      <c r="L379" s="27" t="n">
        <f aca="false">IF($K379=0,0,IFERROR(INDEX(購買率算出!$P$6:$P$3005,MATCH($A379&amp;"",購買率算出!$C$6:$C$3005,0)),0))</f>
        <v>0</v>
      </c>
    </row>
    <row r="380" customFormat="false" ht="15" hidden="false" customHeight="false" outlineLevel="0" collapsed="false">
      <c r="A380" s="24"/>
      <c r="D380" s="24"/>
      <c r="F380" s="24"/>
      <c r="K380" s="9" t="n">
        <f aca="false">IF($A380="",0,IF(OR(N($D380)=0,$D380&amp;""=TOP!$C$5&amp;""),1,0))</f>
        <v>0</v>
      </c>
      <c r="L380" s="27" t="n">
        <f aca="false">IF($K380=0,0,IFERROR(INDEX(購買率算出!$P$6:$P$3005,MATCH($A380&amp;"",購買率算出!$C$6:$C$3005,0)),0))</f>
        <v>0</v>
      </c>
    </row>
    <row r="381" customFormat="false" ht="15" hidden="false" customHeight="false" outlineLevel="0" collapsed="false">
      <c r="A381" s="24"/>
      <c r="D381" s="24"/>
      <c r="F381" s="24"/>
      <c r="K381" s="9" t="n">
        <f aca="false">IF($A381="",0,IF(OR(N($D381)=0,$D381&amp;""=TOP!$C$5&amp;""),1,0))</f>
        <v>0</v>
      </c>
      <c r="L381" s="27" t="n">
        <f aca="false">IF($K381=0,0,IFERROR(INDEX(購買率算出!$P$6:$P$3005,MATCH($A381&amp;"",購買率算出!$C$6:$C$3005,0)),0))</f>
        <v>0</v>
      </c>
    </row>
    <row r="382" customFormat="false" ht="15" hidden="false" customHeight="false" outlineLevel="0" collapsed="false">
      <c r="A382" s="24"/>
      <c r="D382" s="24"/>
      <c r="F382" s="24"/>
      <c r="K382" s="9" t="n">
        <f aca="false">IF($A382="",0,IF(OR(N($D382)=0,$D382&amp;""=TOP!$C$5&amp;""),1,0))</f>
        <v>0</v>
      </c>
      <c r="L382" s="27" t="n">
        <f aca="false">IF($K382=0,0,IFERROR(INDEX(購買率算出!$P$6:$P$3005,MATCH($A382&amp;"",購買率算出!$C$6:$C$3005,0)),0))</f>
        <v>0</v>
      </c>
    </row>
    <row r="383" customFormat="false" ht="15" hidden="false" customHeight="false" outlineLevel="0" collapsed="false">
      <c r="A383" s="24"/>
      <c r="D383" s="24"/>
      <c r="F383" s="24"/>
      <c r="K383" s="9" t="n">
        <f aca="false">IF($A383="",0,IF(OR(N($D383)=0,$D383&amp;""=TOP!$C$5&amp;""),1,0))</f>
        <v>0</v>
      </c>
      <c r="L383" s="27" t="n">
        <f aca="false">IF($K383=0,0,IFERROR(INDEX(購買率算出!$P$6:$P$3005,MATCH($A383&amp;"",購買率算出!$C$6:$C$3005,0)),0))</f>
        <v>0</v>
      </c>
    </row>
    <row r="384" customFormat="false" ht="15" hidden="false" customHeight="false" outlineLevel="0" collapsed="false">
      <c r="A384" s="24"/>
      <c r="D384" s="24"/>
      <c r="F384" s="24"/>
      <c r="K384" s="9" t="n">
        <f aca="false">IF($A384="",0,IF(OR(N($D384)=0,$D384&amp;""=TOP!$C$5&amp;""),1,0))</f>
        <v>0</v>
      </c>
      <c r="L384" s="27" t="n">
        <f aca="false">IF($K384=0,0,IFERROR(INDEX(購買率算出!$P$6:$P$3005,MATCH($A384&amp;"",購買率算出!$C$6:$C$3005,0)),0))</f>
        <v>0</v>
      </c>
    </row>
    <row r="385" customFormat="false" ht="15" hidden="false" customHeight="false" outlineLevel="0" collapsed="false">
      <c r="A385" s="24"/>
      <c r="D385" s="24"/>
      <c r="F385" s="24"/>
      <c r="K385" s="9" t="n">
        <f aca="false">IF($A385="",0,IF(OR(N($D385)=0,$D385&amp;""=TOP!$C$5&amp;""),1,0))</f>
        <v>0</v>
      </c>
      <c r="L385" s="27" t="n">
        <f aca="false">IF($K385=0,0,IFERROR(INDEX(購買率算出!$P$6:$P$3005,MATCH($A385&amp;"",購買率算出!$C$6:$C$3005,0)),0))</f>
        <v>0</v>
      </c>
    </row>
    <row r="386" customFormat="false" ht="15" hidden="false" customHeight="false" outlineLevel="0" collapsed="false">
      <c r="A386" s="24"/>
      <c r="D386" s="24"/>
      <c r="F386" s="24"/>
      <c r="K386" s="9" t="n">
        <f aca="false">IF($A386="",0,IF(OR(N($D386)=0,$D386&amp;""=TOP!$C$5&amp;""),1,0))</f>
        <v>0</v>
      </c>
      <c r="L386" s="27" t="n">
        <f aca="false">IF($K386=0,0,IFERROR(INDEX(購買率算出!$P$6:$P$3005,MATCH($A386&amp;"",購買率算出!$C$6:$C$3005,0)),0))</f>
        <v>0</v>
      </c>
    </row>
    <row r="387" customFormat="false" ht="15" hidden="false" customHeight="false" outlineLevel="0" collapsed="false">
      <c r="A387" s="24"/>
      <c r="D387" s="24"/>
      <c r="F387" s="24"/>
      <c r="K387" s="9" t="n">
        <f aca="false">IF($A387="",0,IF(OR(N($D387)=0,$D387&amp;""=TOP!$C$5&amp;""),1,0))</f>
        <v>0</v>
      </c>
      <c r="L387" s="27" t="n">
        <f aca="false">IF($K387=0,0,IFERROR(INDEX(購買率算出!$P$6:$P$3005,MATCH($A387&amp;"",購買率算出!$C$6:$C$3005,0)),0))</f>
        <v>0</v>
      </c>
    </row>
    <row r="388" customFormat="false" ht="15" hidden="false" customHeight="false" outlineLevel="0" collapsed="false">
      <c r="A388" s="24"/>
      <c r="D388" s="24"/>
      <c r="F388" s="24"/>
      <c r="K388" s="9" t="n">
        <f aca="false">IF($A388="",0,IF(OR(N($D388)=0,$D388&amp;""=TOP!$C$5&amp;""),1,0))</f>
        <v>0</v>
      </c>
      <c r="L388" s="27" t="n">
        <f aca="false">IF($K388=0,0,IFERROR(INDEX(購買率算出!$P$6:$P$3005,MATCH($A388&amp;"",購買率算出!$C$6:$C$3005,0)),0))</f>
        <v>0</v>
      </c>
    </row>
    <row r="389" customFormat="false" ht="15" hidden="false" customHeight="false" outlineLevel="0" collapsed="false">
      <c r="A389" s="24"/>
      <c r="D389" s="24"/>
      <c r="F389" s="24"/>
      <c r="K389" s="9" t="n">
        <f aca="false">IF($A389="",0,IF(OR(N($D389)=0,$D389&amp;""=TOP!$C$5&amp;""),1,0))</f>
        <v>0</v>
      </c>
      <c r="L389" s="27" t="n">
        <f aca="false">IF($K389=0,0,IFERROR(INDEX(購買率算出!$P$6:$P$3005,MATCH($A389&amp;"",購買率算出!$C$6:$C$3005,0)),0))</f>
        <v>0</v>
      </c>
    </row>
    <row r="390" customFormat="false" ht="15" hidden="false" customHeight="false" outlineLevel="0" collapsed="false">
      <c r="A390" s="24"/>
      <c r="D390" s="24"/>
      <c r="F390" s="24"/>
      <c r="K390" s="9" t="n">
        <f aca="false">IF($A390="",0,IF(OR(N($D390)=0,$D390&amp;""=TOP!$C$5&amp;""),1,0))</f>
        <v>0</v>
      </c>
      <c r="L390" s="27" t="n">
        <f aca="false">IF($K390=0,0,IFERROR(INDEX(購買率算出!$P$6:$P$3005,MATCH($A390&amp;"",購買率算出!$C$6:$C$3005,0)),0))</f>
        <v>0</v>
      </c>
    </row>
    <row r="391" customFormat="false" ht="15" hidden="false" customHeight="false" outlineLevel="0" collapsed="false">
      <c r="A391" s="24"/>
      <c r="D391" s="24"/>
      <c r="F391" s="24"/>
      <c r="K391" s="9" t="n">
        <f aca="false">IF($A391="",0,IF(OR(N($D391)=0,$D391&amp;""=TOP!$C$5&amp;""),1,0))</f>
        <v>0</v>
      </c>
      <c r="L391" s="27" t="n">
        <f aca="false">IF($K391=0,0,IFERROR(INDEX(購買率算出!$P$6:$P$3005,MATCH($A391&amp;"",購買率算出!$C$6:$C$3005,0)),0))</f>
        <v>0</v>
      </c>
    </row>
    <row r="392" customFormat="false" ht="15" hidden="false" customHeight="false" outlineLevel="0" collapsed="false">
      <c r="A392" s="24"/>
      <c r="D392" s="24"/>
      <c r="F392" s="24"/>
      <c r="K392" s="9" t="n">
        <f aca="false">IF($A392="",0,IF(OR(N($D392)=0,$D392&amp;""=TOP!$C$5&amp;""),1,0))</f>
        <v>0</v>
      </c>
      <c r="L392" s="27" t="n">
        <f aca="false">IF($K392=0,0,IFERROR(INDEX(購買率算出!$P$6:$P$3005,MATCH($A392&amp;"",購買率算出!$C$6:$C$3005,0)),0))</f>
        <v>0</v>
      </c>
    </row>
    <row r="393" customFormat="false" ht="15" hidden="false" customHeight="false" outlineLevel="0" collapsed="false">
      <c r="A393" s="24"/>
      <c r="D393" s="24"/>
      <c r="F393" s="24"/>
      <c r="K393" s="9" t="n">
        <f aca="false">IF($A393="",0,IF(OR(N($D393)=0,$D393&amp;""=TOP!$C$5&amp;""),1,0))</f>
        <v>0</v>
      </c>
      <c r="L393" s="27" t="n">
        <f aca="false">IF($K393=0,0,IFERROR(INDEX(購買率算出!$P$6:$P$3005,MATCH($A393&amp;"",購買率算出!$C$6:$C$3005,0)),0))</f>
        <v>0</v>
      </c>
    </row>
    <row r="394" customFormat="false" ht="15" hidden="false" customHeight="false" outlineLevel="0" collapsed="false">
      <c r="A394" s="24"/>
      <c r="D394" s="24"/>
      <c r="F394" s="24"/>
      <c r="K394" s="9" t="n">
        <f aca="false">IF($A394="",0,IF(OR(N($D394)=0,$D394&amp;""=TOP!$C$5&amp;""),1,0))</f>
        <v>0</v>
      </c>
      <c r="L394" s="27" t="n">
        <f aca="false">IF($K394=0,0,IFERROR(INDEX(購買率算出!$P$6:$P$3005,MATCH($A394&amp;"",購買率算出!$C$6:$C$3005,0)),0))</f>
        <v>0</v>
      </c>
    </row>
    <row r="395" customFormat="false" ht="15" hidden="false" customHeight="false" outlineLevel="0" collapsed="false">
      <c r="A395" s="24"/>
      <c r="D395" s="24"/>
      <c r="F395" s="24"/>
      <c r="K395" s="9" t="n">
        <f aca="false">IF($A395="",0,IF(OR(N($D395)=0,$D395&amp;""=TOP!$C$5&amp;""),1,0))</f>
        <v>0</v>
      </c>
      <c r="L395" s="27" t="n">
        <f aca="false">IF($K395=0,0,IFERROR(INDEX(購買率算出!$P$6:$P$3005,MATCH($A395&amp;"",購買率算出!$C$6:$C$3005,0)),0))</f>
        <v>0</v>
      </c>
    </row>
    <row r="396" customFormat="false" ht="15" hidden="false" customHeight="false" outlineLevel="0" collapsed="false">
      <c r="A396" s="24"/>
      <c r="D396" s="24"/>
      <c r="F396" s="24"/>
      <c r="K396" s="9" t="n">
        <f aca="false">IF($A396="",0,IF(OR(N($D396)=0,$D396&amp;""=TOP!$C$5&amp;""),1,0))</f>
        <v>0</v>
      </c>
      <c r="L396" s="27" t="n">
        <f aca="false">IF($K396=0,0,IFERROR(INDEX(購買率算出!$P$6:$P$3005,MATCH($A396&amp;"",購買率算出!$C$6:$C$3005,0)),0))</f>
        <v>0</v>
      </c>
    </row>
    <row r="397" customFormat="false" ht="15" hidden="false" customHeight="false" outlineLevel="0" collapsed="false">
      <c r="A397" s="24"/>
      <c r="D397" s="24"/>
      <c r="F397" s="24"/>
      <c r="K397" s="9" t="n">
        <f aca="false">IF($A397="",0,IF(OR(N($D397)=0,$D397&amp;""=TOP!$C$5&amp;""),1,0))</f>
        <v>0</v>
      </c>
      <c r="L397" s="27" t="n">
        <f aca="false">IF($K397=0,0,IFERROR(INDEX(購買率算出!$P$6:$P$3005,MATCH($A397&amp;"",購買率算出!$C$6:$C$3005,0)),0))</f>
        <v>0</v>
      </c>
    </row>
    <row r="398" customFormat="false" ht="15" hidden="false" customHeight="false" outlineLevel="0" collapsed="false">
      <c r="A398" s="24"/>
      <c r="D398" s="24"/>
      <c r="F398" s="24"/>
      <c r="K398" s="9" t="n">
        <f aca="false">IF($A398="",0,IF(OR(N($D398)=0,$D398&amp;""=TOP!$C$5&amp;""),1,0))</f>
        <v>0</v>
      </c>
      <c r="L398" s="27" t="n">
        <f aca="false">IF($K398=0,0,IFERROR(INDEX(購買率算出!$P$6:$P$3005,MATCH($A398&amp;"",購買率算出!$C$6:$C$3005,0)),0))</f>
        <v>0</v>
      </c>
    </row>
    <row r="399" customFormat="false" ht="15" hidden="false" customHeight="false" outlineLevel="0" collapsed="false">
      <c r="A399" s="24"/>
      <c r="D399" s="24"/>
      <c r="F399" s="24"/>
      <c r="K399" s="9" t="n">
        <f aca="false">IF($A399="",0,IF(OR(N($D399)=0,$D399&amp;""=TOP!$C$5&amp;""),1,0))</f>
        <v>0</v>
      </c>
      <c r="L399" s="27" t="n">
        <f aca="false">IF($K399=0,0,IFERROR(INDEX(購買率算出!$P$6:$P$3005,MATCH($A399&amp;"",購買率算出!$C$6:$C$3005,0)),0))</f>
        <v>0</v>
      </c>
    </row>
    <row r="400" customFormat="false" ht="15" hidden="false" customHeight="false" outlineLevel="0" collapsed="false">
      <c r="A400" s="24"/>
      <c r="D400" s="24"/>
      <c r="F400" s="24"/>
      <c r="K400" s="9" t="n">
        <f aca="false">IF($A400="",0,IF(OR(N($D400)=0,$D400&amp;""=TOP!$C$5&amp;""),1,0))</f>
        <v>0</v>
      </c>
      <c r="L400" s="27" t="n">
        <f aca="false">IF($K400=0,0,IFERROR(INDEX(購買率算出!$P$6:$P$3005,MATCH($A400&amp;"",購買率算出!$C$6:$C$3005,0)),0))</f>
        <v>0</v>
      </c>
    </row>
    <row r="401" customFormat="false" ht="15" hidden="false" customHeight="false" outlineLevel="0" collapsed="false">
      <c r="A401" s="24"/>
      <c r="D401" s="24"/>
      <c r="F401" s="24"/>
      <c r="K401" s="9" t="n">
        <f aca="false">IF($A401="",0,IF(OR(N($D401)=0,$D401&amp;""=TOP!$C$5&amp;""),1,0))</f>
        <v>0</v>
      </c>
      <c r="L401" s="27" t="n">
        <f aca="false">IF($K401=0,0,IFERROR(INDEX(購買率算出!$P$6:$P$3005,MATCH($A401&amp;"",購買率算出!$C$6:$C$3005,0)),0))</f>
        <v>0</v>
      </c>
    </row>
    <row r="402" customFormat="false" ht="15" hidden="false" customHeight="false" outlineLevel="0" collapsed="false">
      <c r="A402" s="24"/>
      <c r="D402" s="24"/>
      <c r="F402" s="24"/>
      <c r="K402" s="9" t="n">
        <f aca="false">IF($A402="",0,IF(OR(N($D402)=0,$D402&amp;""=TOP!$C$5&amp;""),1,0))</f>
        <v>0</v>
      </c>
      <c r="L402" s="27" t="n">
        <f aca="false">IF($K402=0,0,IFERROR(INDEX(購買率算出!$P$6:$P$3005,MATCH($A402&amp;"",購買率算出!$C$6:$C$3005,0)),0))</f>
        <v>0</v>
      </c>
    </row>
    <row r="403" customFormat="false" ht="15" hidden="false" customHeight="false" outlineLevel="0" collapsed="false">
      <c r="A403" s="24"/>
      <c r="D403" s="24"/>
      <c r="F403" s="24"/>
      <c r="K403" s="9" t="n">
        <f aca="false">IF($A403="",0,IF(OR(N($D403)=0,$D403&amp;""=TOP!$C$5&amp;""),1,0))</f>
        <v>0</v>
      </c>
      <c r="L403" s="27" t="n">
        <f aca="false">IF($K403=0,0,IFERROR(INDEX(購買率算出!$P$6:$P$3005,MATCH($A403&amp;"",購買率算出!$C$6:$C$3005,0)),0))</f>
        <v>0</v>
      </c>
    </row>
    <row r="404" customFormat="false" ht="15" hidden="false" customHeight="false" outlineLevel="0" collapsed="false">
      <c r="A404" s="24"/>
      <c r="D404" s="24"/>
      <c r="F404" s="24"/>
      <c r="K404" s="9" t="n">
        <f aca="false">IF($A404="",0,IF(OR(N($D404)=0,$D404&amp;""=TOP!$C$5&amp;""),1,0))</f>
        <v>0</v>
      </c>
      <c r="L404" s="27" t="n">
        <f aca="false">IF($K404=0,0,IFERROR(INDEX(購買率算出!$P$6:$P$3005,MATCH($A404&amp;"",購買率算出!$C$6:$C$3005,0)),0))</f>
        <v>0</v>
      </c>
    </row>
    <row r="405" customFormat="false" ht="15" hidden="false" customHeight="false" outlineLevel="0" collapsed="false">
      <c r="A405" s="24"/>
      <c r="D405" s="24"/>
      <c r="F405" s="24"/>
      <c r="K405" s="9" t="n">
        <f aca="false">IF($A405="",0,IF(OR(N($D405)=0,$D405&amp;""=TOP!$C$5&amp;""),1,0))</f>
        <v>0</v>
      </c>
      <c r="L405" s="27" t="n">
        <f aca="false">IF($K405=0,0,IFERROR(INDEX(購買率算出!$P$6:$P$3005,MATCH($A405&amp;"",購買率算出!$C$6:$C$3005,0)),0))</f>
        <v>0</v>
      </c>
    </row>
    <row r="406" customFormat="false" ht="15" hidden="false" customHeight="false" outlineLevel="0" collapsed="false">
      <c r="A406" s="24"/>
      <c r="D406" s="24"/>
      <c r="F406" s="24"/>
      <c r="K406" s="9" t="n">
        <f aca="false">IF($A406="",0,IF(OR(N($D406)=0,$D406&amp;""=TOP!$C$5&amp;""),1,0))</f>
        <v>0</v>
      </c>
      <c r="L406" s="27" t="n">
        <f aca="false">IF($K406=0,0,IFERROR(INDEX(購買率算出!$P$6:$P$3005,MATCH($A406&amp;"",購買率算出!$C$6:$C$3005,0)),0))</f>
        <v>0</v>
      </c>
    </row>
    <row r="407" customFormat="false" ht="15" hidden="false" customHeight="false" outlineLevel="0" collapsed="false">
      <c r="A407" s="24"/>
      <c r="D407" s="24"/>
      <c r="F407" s="24"/>
      <c r="K407" s="9" t="n">
        <f aca="false">IF($A407="",0,IF(OR(N($D407)=0,$D407&amp;""=TOP!$C$5&amp;""),1,0))</f>
        <v>0</v>
      </c>
      <c r="L407" s="27" t="n">
        <f aca="false">IF($K407=0,0,IFERROR(INDEX(購買率算出!$P$6:$P$3005,MATCH($A407&amp;"",購買率算出!$C$6:$C$3005,0)),0))</f>
        <v>0</v>
      </c>
    </row>
    <row r="408" customFormat="false" ht="15" hidden="false" customHeight="false" outlineLevel="0" collapsed="false">
      <c r="A408" s="24"/>
      <c r="D408" s="24"/>
      <c r="F408" s="24"/>
      <c r="K408" s="9" t="n">
        <f aca="false">IF($A408="",0,IF(OR(N($D408)=0,$D408&amp;""=TOP!$C$5&amp;""),1,0))</f>
        <v>0</v>
      </c>
      <c r="L408" s="27" t="n">
        <f aca="false">IF($K408=0,0,IFERROR(INDEX(購買率算出!$P$6:$P$3005,MATCH($A408&amp;"",購買率算出!$C$6:$C$3005,0)),0))</f>
        <v>0</v>
      </c>
    </row>
    <row r="409" customFormat="false" ht="15" hidden="false" customHeight="false" outlineLevel="0" collapsed="false">
      <c r="A409" s="24"/>
      <c r="D409" s="24"/>
      <c r="F409" s="24"/>
      <c r="K409" s="9" t="n">
        <f aca="false">IF($A409="",0,IF(OR(N($D409)=0,$D409&amp;""=TOP!$C$5&amp;""),1,0))</f>
        <v>0</v>
      </c>
      <c r="L409" s="27" t="n">
        <f aca="false">IF($K409=0,0,IFERROR(INDEX(購買率算出!$P$6:$P$3005,MATCH($A409&amp;"",購買率算出!$C$6:$C$3005,0)),0))</f>
        <v>0</v>
      </c>
    </row>
    <row r="410" customFormat="false" ht="15" hidden="false" customHeight="false" outlineLevel="0" collapsed="false">
      <c r="A410" s="24"/>
      <c r="D410" s="24"/>
      <c r="F410" s="24"/>
      <c r="K410" s="9" t="n">
        <f aca="false">IF($A410="",0,IF(OR(N($D410)=0,$D410&amp;""=TOP!$C$5&amp;""),1,0))</f>
        <v>0</v>
      </c>
      <c r="L410" s="27" t="n">
        <f aca="false">IF($K410=0,0,IFERROR(INDEX(購買率算出!$P$6:$P$3005,MATCH($A410&amp;"",購買率算出!$C$6:$C$3005,0)),0))</f>
        <v>0</v>
      </c>
    </row>
    <row r="411" customFormat="false" ht="15" hidden="false" customHeight="false" outlineLevel="0" collapsed="false">
      <c r="A411" s="24"/>
      <c r="D411" s="24"/>
      <c r="F411" s="24"/>
      <c r="K411" s="9" t="n">
        <f aca="false">IF($A411="",0,IF(OR(N($D411)=0,$D411&amp;""=TOP!$C$5&amp;""),1,0))</f>
        <v>0</v>
      </c>
      <c r="L411" s="27" t="n">
        <f aca="false">IF($K411=0,0,IFERROR(INDEX(購買率算出!$P$6:$P$3005,MATCH($A411&amp;"",購買率算出!$C$6:$C$3005,0)),0))</f>
        <v>0</v>
      </c>
    </row>
    <row r="412" customFormat="false" ht="15" hidden="false" customHeight="false" outlineLevel="0" collapsed="false">
      <c r="A412" s="24"/>
      <c r="D412" s="24"/>
      <c r="F412" s="24"/>
      <c r="K412" s="9" t="n">
        <f aca="false">IF($A412="",0,IF(OR(N($D412)=0,$D412&amp;""=TOP!$C$5&amp;""),1,0))</f>
        <v>0</v>
      </c>
      <c r="L412" s="27" t="n">
        <f aca="false">IF($K412=0,0,IFERROR(INDEX(購買率算出!$P$6:$P$3005,MATCH($A412&amp;"",購買率算出!$C$6:$C$3005,0)),0))</f>
        <v>0</v>
      </c>
    </row>
    <row r="413" customFormat="false" ht="15" hidden="false" customHeight="false" outlineLevel="0" collapsed="false">
      <c r="A413" s="24"/>
      <c r="D413" s="24"/>
      <c r="F413" s="24"/>
      <c r="K413" s="9" t="n">
        <f aca="false">IF($A413="",0,IF(OR(N($D413)=0,$D413&amp;""=TOP!$C$5&amp;""),1,0))</f>
        <v>0</v>
      </c>
      <c r="L413" s="27" t="n">
        <f aca="false">IF($K413=0,0,IFERROR(INDEX(購買率算出!$P$6:$P$3005,MATCH($A413&amp;"",購買率算出!$C$6:$C$3005,0)),0))</f>
        <v>0</v>
      </c>
    </row>
    <row r="414" customFormat="false" ht="15" hidden="false" customHeight="false" outlineLevel="0" collapsed="false">
      <c r="A414" s="24"/>
      <c r="D414" s="24"/>
      <c r="F414" s="24"/>
      <c r="K414" s="9" t="n">
        <f aca="false">IF($A414="",0,IF(OR(N($D414)=0,$D414&amp;""=TOP!$C$5&amp;""),1,0))</f>
        <v>0</v>
      </c>
      <c r="L414" s="27" t="n">
        <f aca="false">IF($K414=0,0,IFERROR(INDEX(購買率算出!$P$6:$P$3005,MATCH($A414&amp;"",購買率算出!$C$6:$C$3005,0)),0))</f>
        <v>0</v>
      </c>
    </row>
    <row r="415" customFormat="false" ht="15" hidden="false" customHeight="false" outlineLevel="0" collapsed="false">
      <c r="A415" s="24"/>
      <c r="D415" s="24"/>
      <c r="F415" s="24"/>
      <c r="K415" s="9" t="n">
        <f aca="false">IF($A415="",0,IF(OR(N($D415)=0,$D415&amp;""=TOP!$C$5&amp;""),1,0))</f>
        <v>0</v>
      </c>
      <c r="L415" s="27" t="n">
        <f aca="false">IF($K415=0,0,IFERROR(INDEX(購買率算出!$P$6:$P$3005,MATCH($A415&amp;"",購買率算出!$C$6:$C$3005,0)),0))</f>
        <v>0</v>
      </c>
    </row>
    <row r="416" customFormat="false" ht="15" hidden="false" customHeight="false" outlineLevel="0" collapsed="false">
      <c r="A416" s="24"/>
      <c r="D416" s="24"/>
      <c r="F416" s="24"/>
      <c r="K416" s="9" t="n">
        <f aca="false">IF($A416="",0,IF(OR(N($D416)=0,$D416&amp;""=TOP!$C$5&amp;""),1,0))</f>
        <v>0</v>
      </c>
      <c r="L416" s="27" t="n">
        <f aca="false">IF($K416=0,0,IFERROR(INDEX(購買率算出!$P$6:$P$3005,MATCH($A416&amp;"",購買率算出!$C$6:$C$3005,0)),0))</f>
        <v>0</v>
      </c>
    </row>
    <row r="417" customFormat="false" ht="15" hidden="false" customHeight="false" outlineLevel="0" collapsed="false">
      <c r="A417" s="24"/>
      <c r="D417" s="24"/>
      <c r="F417" s="24"/>
      <c r="K417" s="9" t="n">
        <f aca="false">IF($A417="",0,IF(OR(N($D417)=0,$D417&amp;""=TOP!$C$5&amp;""),1,0))</f>
        <v>0</v>
      </c>
      <c r="L417" s="27" t="n">
        <f aca="false">IF($K417=0,0,IFERROR(INDEX(購買率算出!$P$6:$P$3005,MATCH($A417&amp;"",購買率算出!$C$6:$C$3005,0)),0))</f>
        <v>0</v>
      </c>
    </row>
    <row r="418" customFormat="false" ht="15" hidden="false" customHeight="false" outlineLevel="0" collapsed="false">
      <c r="A418" s="24"/>
      <c r="D418" s="24"/>
      <c r="F418" s="24"/>
      <c r="K418" s="9" t="n">
        <f aca="false">IF($A418="",0,IF(OR(N($D418)=0,$D418&amp;""=TOP!$C$5&amp;""),1,0))</f>
        <v>0</v>
      </c>
      <c r="L418" s="27" t="n">
        <f aca="false">IF($K418=0,0,IFERROR(INDEX(購買率算出!$P$6:$P$3005,MATCH($A418&amp;"",購買率算出!$C$6:$C$3005,0)),0))</f>
        <v>0</v>
      </c>
    </row>
    <row r="419" customFormat="false" ht="15" hidden="false" customHeight="false" outlineLevel="0" collapsed="false">
      <c r="A419" s="24"/>
      <c r="D419" s="24"/>
      <c r="F419" s="24"/>
      <c r="K419" s="9" t="n">
        <f aca="false">IF($A419="",0,IF(OR(N($D419)=0,$D419&amp;""=TOP!$C$5&amp;""),1,0))</f>
        <v>0</v>
      </c>
      <c r="L419" s="27" t="n">
        <f aca="false">IF($K419=0,0,IFERROR(INDEX(購買率算出!$P$6:$P$3005,MATCH($A419&amp;"",購買率算出!$C$6:$C$3005,0)),0))</f>
        <v>0</v>
      </c>
    </row>
    <row r="420" customFormat="false" ht="15" hidden="false" customHeight="false" outlineLevel="0" collapsed="false">
      <c r="A420" s="24"/>
      <c r="D420" s="24"/>
      <c r="F420" s="24"/>
      <c r="K420" s="9" t="n">
        <f aca="false">IF($A420="",0,IF(OR(N($D420)=0,$D420&amp;""=TOP!$C$5&amp;""),1,0))</f>
        <v>0</v>
      </c>
      <c r="L420" s="27" t="n">
        <f aca="false">IF($K420=0,0,IFERROR(INDEX(購買率算出!$P$6:$P$3005,MATCH($A420&amp;"",購買率算出!$C$6:$C$3005,0)),0))</f>
        <v>0</v>
      </c>
    </row>
    <row r="421" customFormat="false" ht="15" hidden="false" customHeight="false" outlineLevel="0" collapsed="false">
      <c r="A421" s="24"/>
      <c r="D421" s="24"/>
      <c r="F421" s="24"/>
      <c r="K421" s="9" t="n">
        <f aca="false">IF($A421="",0,IF(OR(N($D421)=0,$D421&amp;""=TOP!$C$5&amp;""),1,0))</f>
        <v>0</v>
      </c>
      <c r="L421" s="27" t="n">
        <f aca="false">IF($K421=0,0,IFERROR(INDEX(購買率算出!$P$6:$P$3005,MATCH($A421&amp;"",購買率算出!$C$6:$C$3005,0)),0))</f>
        <v>0</v>
      </c>
    </row>
    <row r="422" customFormat="false" ht="15" hidden="false" customHeight="false" outlineLevel="0" collapsed="false">
      <c r="A422" s="24"/>
      <c r="D422" s="24"/>
      <c r="F422" s="24"/>
      <c r="K422" s="9" t="n">
        <f aca="false">IF($A422="",0,IF(OR(N($D422)=0,$D422&amp;""=TOP!$C$5&amp;""),1,0))</f>
        <v>0</v>
      </c>
      <c r="L422" s="27" t="n">
        <f aca="false">IF($K422=0,0,IFERROR(INDEX(購買率算出!$P$6:$P$3005,MATCH($A422&amp;"",購買率算出!$C$6:$C$3005,0)),0))</f>
        <v>0</v>
      </c>
    </row>
    <row r="423" customFormat="false" ht="15" hidden="false" customHeight="false" outlineLevel="0" collapsed="false">
      <c r="A423" s="24"/>
      <c r="D423" s="24"/>
      <c r="F423" s="24"/>
      <c r="K423" s="9" t="n">
        <f aca="false">IF($A423="",0,IF(OR(N($D423)=0,$D423&amp;""=TOP!$C$5&amp;""),1,0))</f>
        <v>0</v>
      </c>
      <c r="L423" s="27" t="n">
        <f aca="false">IF($K423=0,0,IFERROR(INDEX(購買率算出!$P$6:$P$3005,MATCH($A423&amp;"",購買率算出!$C$6:$C$3005,0)),0))</f>
        <v>0</v>
      </c>
    </row>
    <row r="424" customFormat="false" ht="15" hidden="false" customHeight="false" outlineLevel="0" collapsed="false">
      <c r="A424" s="24"/>
      <c r="D424" s="24"/>
      <c r="F424" s="24"/>
      <c r="K424" s="9" t="n">
        <f aca="false">IF($A424="",0,IF(OR(N($D424)=0,$D424&amp;""=TOP!$C$5&amp;""),1,0))</f>
        <v>0</v>
      </c>
      <c r="L424" s="27" t="n">
        <f aca="false">IF($K424=0,0,IFERROR(INDEX(購買率算出!$P$6:$P$3005,MATCH($A424&amp;"",購買率算出!$C$6:$C$3005,0)),0))</f>
        <v>0</v>
      </c>
    </row>
    <row r="425" customFormat="false" ht="15" hidden="false" customHeight="false" outlineLevel="0" collapsed="false">
      <c r="A425" s="24"/>
      <c r="D425" s="24"/>
      <c r="F425" s="24"/>
      <c r="K425" s="9" t="n">
        <f aca="false">IF($A425="",0,IF(OR(N($D425)=0,$D425&amp;""=TOP!$C$5&amp;""),1,0))</f>
        <v>0</v>
      </c>
      <c r="L425" s="27" t="n">
        <f aca="false">IF($K425=0,0,IFERROR(INDEX(購買率算出!$P$6:$P$3005,MATCH($A425&amp;"",購買率算出!$C$6:$C$3005,0)),0))</f>
        <v>0</v>
      </c>
    </row>
    <row r="426" customFormat="false" ht="15" hidden="false" customHeight="false" outlineLevel="0" collapsed="false">
      <c r="A426" s="24"/>
      <c r="D426" s="24"/>
      <c r="F426" s="24"/>
      <c r="K426" s="9" t="n">
        <f aca="false">IF($A426="",0,IF(OR(N($D426)=0,$D426&amp;""=TOP!$C$5&amp;""),1,0))</f>
        <v>0</v>
      </c>
      <c r="L426" s="27" t="n">
        <f aca="false">IF($K426=0,0,IFERROR(INDEX(購買率算出!$P$6:$P$3005,MATCH($A426&amp;"",購買率算出!$C$6:$C$3005,0)),0))</f>
        <v>0</v>
      </c>
    </row>
    <row r="427" customFormat="false" ht="15" hidden="false" customHeight="false" outlineLevel="0" collapsed="false">
      <c r="A427" s="24"/>
      <c r="D427" s="24"/>
      <c r="F427" s="24"/>
      <c r="K427" s="9" t="n">
        <f aca="false">IF($A427="",0,IF(OR(N($D427)=0,$D427&amp;""=TOP!$C$5&amp;""),1,0))</f>
        <v>0</v>
      </c>
      <c r="L427" s="27" t="n">
        <f aca="false">IF($K427=0,0,IFERROR(INDEX(購買率算出!$P$6:$P$3005,MATCH($A427&amp;"",購買率算出!$C$6:$C$3005,0)),0))</f>
        <v>0</v>
      </c>
    </row>
    <row r="428" customFormat="false" ht="15" hidden="false" customHeight="false" outlineLevel="0" collapsed="false">
      <c r="A428" s="24"/>
      <c r="D428" s="24"/>
      <c r="F428" s="24"/>
      <c r="K428" s="9" t="n">
        <f aca="false">IF($A428="",0,IF(OR(N($D428)=0,$D428&amp;""=TOP!$C$5&amp;""),1,0))</f>
        <v>0</v>
      </c>
      <c r="L428" s="27" t="n">
        <f aca="false">IF($K428=0,0,IFERROR(INDEX(購買率算出!$P$6:$P$3005,MATCH($A428&amp;"",購買率算出!$C$6:$C$3005,0)),0))</f>
        <v>0</v>
      </c>
    </row>
    <row r="429" customFormat="false" ht="15" hidden="false" customHeight="false" outlineLevel="0" collapsed="false">
      <c r="A429" s="24"/>
      <c r="D429" s="24"/>
      <c r="F429" s="24"/>
      <c r="K429" s="9" t="n">
        <f aca="false">IF($A429="",0,IF(OR(N($D429)=0,$D429&amp;""=TOP!$C$5&amp;""),1,0))</f>
        <v>0</v>
      </c>
      <c r="L429" s="27" t="n">
        <f aca="false">IF($K429=0,0,IFERROR(INDEX(購買率算出!$P$6:$P$3005,MATCH($A429&amp;"",購買率算出!$C$6:$C$3005,0)),0))</f>
        <v>0</v>
      </c>
    </row>
    <row r="430" customFormat="false" ht="15" hidden="false" customHeight="false" outlineLevel="0" collapsed="false">
      <c r="A430" s="24"/>
      <c r="D430" s="24"/>
      <c r="F430" s="24"/>
      <c r="K430" s="9" t="n">
        <f aca="false">IF($A430="",0,IF(OR(N($D430)=0,$D430&amp;""=TOP!$C$5&amp;""),1,0))</f>
        <v>0</v>
      </c>
      <c r="L430" s="27" t="n">
        <f aca="false">IF($K430=0,0,IFERROR(INDEX(購買率算出!$P$6:$P$3005,MATCH($A430&amp;"",購買率算出!$C$6:$C$3005,0)),0))</f>
        <v>0</v>
      </c>
    </row>
    <row r="431" customFormat="false" ht="15" hidden="false" customHeight="false" outlineLevel="0" collapsed="false">
      <c r="A431" s="24"/>
      <c r="D431" s="24"/>
      <c r="F431" s="24"/>
      <c r="K431" s="9" t="n">
        <f aca="false">IF($A431="",0,IF(OR(N($D431)=0,$D431&amp;""=TOP!$C$5&amp;""),1,0))</f>
        <v>0</v>
      </c>
      <c r="L431" s="27" t="n">
        <f aca="false">IF($K431=0,0,IFERROR(INDEX(購買率算出!$P$6:$P$3005,MATCH($A431&amp;"",購買率算出!$C$6:$C$3005,0)),0))</f>
        <v>0</v>
      </c>
    </row>
    <row r="432" customFormat="false" ht="15" hidden="false" customHeight="false" outlineLevel="0" collapsed="false">
      <c r="A432" s="24"/>
      <c r="D432" s="24"/>
      <c r="F432" s="24"/>
      <c r="K432" s="9" t="n">
        <f aca="false">IF($A432="",0,IF(OR(N($D432)=0,$D432&amp;""=TOP!$C$5&amp;""),1,0))</f>
        <v>0</v>
      </c>
      <c r="L432" s="27" t="n">
        <f aca="false">IF($K432=0,0,IFERROR(INDEX(購買率算出!$P$6:$P$3005,MATCH($A432&amp;"",購買率算出!$C$6:$C$3005,0)),0))</f>
        <v>0</v>
      </c>
    </row>
    <row r="433" customFormat="false" ht="15" hidden="false" customHeight="false" outlineLevel="0" collapsed="false">
      <c r="A433" s="24"/>
      <c r="D433" s="24"/>
      <c r="F433" s="24"/>
      <c r="K433" s="9" t="n">
        <f aca="false">IF($A433="",0,IF(OR(N($D433)=0,$D433&amp;""=TOP!$C$5&amp;""),1,0))</f>
        <v>0</v>
      </c>
      <c r="L433" s="27" t="n">
        <f aca="false">IF($K433=0,0,IFERROR(INDEX(購買率算出!$P$6:$P$3005,MATCH($A433&amp;"",購買率算出!$C$6:$C$3005,0)),0))</f>
        <v>0</v>
      </c>
    </row>
    <row r="434" customFormat="false" ht="15" hidden="false" customHeight="false" outlineLevel="0" collapsed="false">
      <c r="A434" s="24"/>
      <c r="D434" s="24"/>
      <c r="F434" s="24"/>
      <c r="K434" s="9" t="n">
        <f aca="false">IF($A434="",0,IF(OR(N($D434)=0,$D434&amp;""=TOP!$C$5&amp;""),1,0))</f>
        <v>0</v>
      </c>
      <c r="L434" s="27" t="n">
        <f aca="false">IF($K434=0,0,IFERROR(INDEX(購買率算出!$P$6:$P$3005,MATCH($A434&amp;"",購買率算出!$C$6:$C$3005,0)),0))</f>
        <v>0</v>
      </c>
    </row>
    <row r="435" customFormat="false" ht="15" hidden="false" customHeight="false" outlineLevel="0" collapsed="false">
      <c r="A435" s="24"/>
      <c r="D435" s="24"/>
      <c r="F435" s="24"/>
      <c r="K435" s="9" t="n">
        <f aca="false">IF($A435="",0,IF(OR(N($D435)=0,$D435&amp;""=TOP!$C$5&amp;""),1,0))</f>
        <v>0</v>
      </c>
      <c r="L435" s="27" t="n">
        <f aca="false">IF($K435=0,0,IFERROR(INDEX(購買率算出!$P$6:$P$3005,MATCH($A435&amp;"",購買率算出!$C$6:$C$3005,0)),0))</f>
        <v>0</v>
      </c>
    </row>
    <row r="436" customFormat="false" ht="15" hidden="false" customHeight="false" outlineLevel="0" collapsed="false">
      <c r="A436" s="24"/>
      <c r="D436" s="24"/>
      <c r="F436" s="24"/>
      <c r="K436" s="9" t="n">
        <f aca="false">IF($A436="",0,IF(OR(N($D436)=0,$D436&amp;""=TOP!$C$5&amp;""),1,0))</f>
        <v>0</v>
      </c>
      <c r="L436" s="27" t="n">
        <f aca="false">IF($K436=0,0,IFERROR(INDEX(購買率算出!$P$6:$P$3005,MATCH($A436&amp;"",購買率算出!$C$6:$C$3005,0)),0))</f>
        <v>0</v>
      </c>
    </row>
    <row r="437" customFormat="false" ht="15" hidden="false" customHeight="false" outlineLevel="0" collapsed="false">
      <c r="A437" s="24"/>
      <c r="D437" s="24"/>
      <c r="F437" s="24"/>
      <c r="K437" s="9" t="n">
        <f aca="false">IF($A437="",0,IF(OR(N($D437)=0,$D437&amp;""=TOP!$C$5&amp;""),1,0))</f>
        <v>0</v>
      </c>
      <c r="L437" s="27" t="n">
        <f aca="false">IF($K437=0,0,IFERROR(INDEX(購買率算出!$P$6:$P$3005,MATCH($A437&amp;"",購買率算出!$C$6:$C$3005,0)),0))</f>
        <v>0</v>
      </c>
    </row>
    <row r="438" customFormat="false" ht="15" hidden="false" customHeight="false" outlineLevel="0" collapsed="false">
      <c r="A438" s="24"/>
      <c r="D438" s="24"/>
      <c r="F438" s="24"/>
      <c r="K438" s="9" t="n">
        <f aca="false">IF($A438="",0,IF(OR(N($D438)=0,$D438&amp;""=TOP!$C$5&amp;""),1,0))</f>
        <v>0</v>
      </c>
      <c r="L438" s="27" t="n">
        <f aca="false">IF($K438=0,0,IFERROR(INDEX(購買率算出!$P$6:$P$3005,MATCH($A438&amp;"",購買率算出!$C$6:$C$3005,0)),0))</f>
        <v>0</v>
      </c>
    </row>
    <row r="439" customFormat="false" ht="15" hidden="false" customHeight="false" outlineLevel="0" collapsed="false">
      <c r="A439" s="24"/>
      <c r="D439" s="24"/>
      <c r="F439" s="24"/>
      <c r="K439" s="9" t="n">
        <f aca="false">IF($A439="",0,IF(OR(N($D439)=0,$D439&amp;""=TOP!$C$5&amp;""),1,0))</f>
        <v>0</v>
      </c>
      <c r="L439" s="27" t="n">
        <f aca="false">IF($K439=0,0,IFERROR(INDEX(購買率算出!$P$6:$P$3005,MATCH($A439&amp;"",購買率算出!$C$6:$C$3005,0)),0))</f>
        <v>0</v>
      </c>
    </row>
    <row r="440" customFormat="false" ht="15" hidden="false" customHeight="false" outlineLevel="0" collapsed="false">
      <c r="A440" s="24"/>
      <c r="D440" s="24"/>
      <c r="F440" s="24"/>
      <c r="K440" s="9" t="n">
        <f aca="false">IF($A440="",0,IF(OR(N($D440)=0,$D440&amp;""=TOP!$C$5&amp;""),1,0))</f>
        <v>0</v>
      </c>
      <c r="L440" s="27" t="n">
        <f aca="false">IF($K440=0,0,IFERROR(INDEX(購買率算出!$P$6:$P$3005,MATCH($A440&amp;"",購買率算出!$C$6:$C$3005,0)),0))</f>
        <v>0</v>
      </c>
    </row>
    <row r="441" customFormat="false" ht="15" hidden="false" customHeight="false" outlineLevel="0" collapsed="false">
      <c r="A441" s="24"/>
      <c r="D441" s="24"/>
      <c r="F441" s="24"/>
      <c r="K441" s="9" t="n">
        <f aca="false">IF($A441="",0,IF(OR(N($D441)=0,$D441&amp;""=TOP!$C$5&amp;""),1,0))</f>
        <v>0</v>
      </c>
      <c r="L441" s="27" t="n">
        <f aca="false">IF($K441=0,0,IFERROR(INDEX(購買率算出!$P$6:$P$3005,MATCH($A441&amp;"",購買率算出!$C$6:$C$3005,0)),0))</f>
        <v>0</v>
      </c>
    </row>
    <row r="442" customFormat="false" ht="15" hidden="false" customHeight="false" outlineLevel="0" collapsed="false">
      <c r="A442" s="24"/>
      <c r="D442" s="24"/>
      <c r="F442" s="24"/>
      <c r="K442" s="9" t="n">
        <f aca="false">IF($A442="",0,IF(OR(N($D442)=0,$D442&amp;""=TOP!$C$5&amp;""),1,0))</f>
        <v>0</v>
      </c>
      <c r="L442" s="27" t="n">
        <f aca="false">IF($K442=0,0,IFERROR(INDEX(購買率算出!$P$6:$P$3005,MATCH($A442&amp;"",購買率算出!$C$6:$C$3005,0)),0))</f>
        <v>0</v>
      </c>
    </row>
    <row r="443" customFormat="false" ht="15" hidden="false" customHeight="false" outlineLevel="0" collapsed="false">
      <c r="A443" s="24"/>
      <c r="D443" s="24"/>
      <c r="F443" s="24"/>
      <c r="K443" s="9" t="n">
        <f aca="false">IF($A443="",0,IF(OR(N($D443)=0,$D443&amp;""=TOP!$C$5&amp;""),1,0))</f>
        <v>0</v>
      </c>
      <c r="L443" s="27" t="n">
        <f aca="false">IF($K443=0,0,IFERROR(INDEX(購買率算出!$P$6:$P$3005,MATCH($A443&amp;"",購買率算出!$C$6:$C$3005,0)),0))</f>
        <v>0</v>
      </c>
    </row>
    <row r="444" customFormat="false" ht="15" hidden="false" customHeight="false" outlineLevel="0" collapsed="false">
      <c r="A444" s="24"/>
      <c r="D444" s="24"/>
      <c r="F444" s="24"/>
      <c r="K444" s="9" t="n">
        <f aca="false">IF($A444="",0,IF(OR(N($D444)=0,$D444&amp;""=TOP!$C$5&amp;""),1,0))</f>
        <v>0</v>
      </c>
      <c r="L444" s="27" t="n">
        <f aca="false">IF($K444=0,0,IFERROR(INDEX(購買率算出!$P$6:$P$3005,MATCH($A444&amp;"",購買率算出!$C$6:$C$3005,0)),0))</f>
        <v>0</v>
      </c>
    </row>
    <row r="445" customFormat="false" ht="15" hidden="false" customHeight="false" outlineLevel="0" collapsed="false">
      <c r="A445" s="24"/>
      <c r="D445" s="24"/>
      <c r="F445" s="24"/>
      <c r="K445" s="9" t="n">
        <f aca="false">IF($A445="",0,IF(OR(N($D445)=0,$D445&amp;""=TOP!$C$5&amp;""),1,0))</f>
        <v>0</v>
      </c>
      <c r="L445" s="27" t="n">
        <f aca="false">IF($K445=0,0,IFERROR(INDEX(購買率算出!$P$6:$P$3005,MATCH($A445&amp;"",購買率算出!$C$6:$C$3005,0)),0))</f>
        <v>0</v>
      </c>
    </row>
    <row r="446" customFormat="false" ht="15" hidden="false" customHeight="false" outlineLevel="0" collapsed="false">
      <c r="A446" s="24"/>
      <c r="D446" s="24"/>
      <c r="F446" s="24"/>
      <c r="K446" s="9" t="n">
        <f aca="false">IF($A446="",0,IF(OR(N($D446)=0,$D446&amp;""=TOP!$C$5&amp;""),1,0))</f>
        <v>0</v>
      </c>
      <c r="L446" s="27" t="n">
        <f aca="false">IF($K446=0,0,IFERROR(INDEX(購買率算出!$P$6:$P$3005,MATCH($A446&amp;"",購買率算出!$C$6:$C$3005,0)),0))</f>
        <v>0</v>
      </c>
    </row>
    <row r="447" customFormat="false" ht="15" hidden="false" customHeight="false" outlineLevel="0" collapsed="false">
      <c r="A447" s="24"/>
      <c r="D447" s="24"/>
      <c r="F447" s="24"/>
      <c r="K447" s="9" t="n">
        <f aca="false">IF($A447="",0,IF(OR(N($D447)=0,$D447&amp;""=TOP!$C$5&amp;""),1,0))</f>
        <v>0</v>
      </c>
      <c r="L447" s="27" t="n">
        <f aca="false">IF($K447=0,0,IFERROR(INDEX(購買率算出!$P$6:$P$3005,MATCH($A447&amp;"",購買率算出!$C$6:$C$3005,0)),0))</f>
        <v>0</v>
      </c>
    </row>
    <row r="448" customFormat="false" ht="15" hidden="false" customHeight="false" outlineLevel="0" collapsed="false">
      <c r="A448" s="24"/>
      <c r="D448" s="24"/>
      <c r="F448" s="24"/>
      <c r="K448" s="9" t="n">
        <f aca="false">IF($A448="",0,IF(OR(N($D448)=0,$D448&amp;""=TOP!$C$5&amp;""),1,0))</f>
        <v>0</v>
      </c>
      <c r="L448" s="27" t="n">
        <f aca="false">IF($K448=0,0,IFERROR(INDEX(購買率算出!$P$6:$P$3005,MATCH($A448&amp;"",購買率算出!$C$6:$C$3005,0)),0))</f>
        <v>0</v>
      </c>
    </row>
    <row r="449" customFormat="false" ht="15" hidden="false" customHeight="false" outlineLevel="0" collapsed="false">
      <c r="A449" s="24"/>
      <c r="D449" s="24"/>
      <c r="F449" s="24"/>
      <c r="K449" s="9" t="n">
        <f aca="false">IF($A449="",0,IF(OR(N($D449)=0,$D449&amp;""=TOP!$C$5&amp;""),1,0))</f>
        <v>0</v>
      </c>
      <c r="L449" s="27" t="n">
        <f aca="false">IF($K449=0,0,IFERROR(INDEX(購買率算出!$P$6:$P$3005,MATCH($A449&amp;"",購買率算出!$C$6:$C$3005,0)),0))</f>
        <v>0</v>
      </c>
    </row>
    <row r="450" customFormat="false" ht="15" hidden="false" customHeight="false" outlineLevel="0" collapsed="false">
      <c r="A450" s="24"/>
      <c r="D450" s="24"/>
      <c r="F450" s="24"/>
      <c r="K450" s="9" t="n">
        <f aca="false">IF($A450="",0,IF(OR(N($D450)=0,$D450&amp;""=TOP!$C$5&amp;""),1,0))</f>
        <v>0</v>
      </c>
      <c r="L450" s="27" t="n">
        <f aca="false">IF($K450=0,0,IFERROR(INDEX(購買率算出!$P$6:$P$3005,MATCH($A450&amp;"",購買率算出!$C$6:$C$3005,0)),0))</f>
        <v>0</v>
      </c>
    </row>
    <row r="451" customFormat="false" ht="15" hidden="false" customHeight="false" outlineLevel="0" collapsed="false">
      <c r="A451" s="24"/>
      <c r="D451" s="24"/>
      <c r="F451" s="24"/>
      <c r="K451" s="9" t="n">
        <f aca="false">IF($A451="",0,IF(OR(N($D451)=0,$D451&amp;""=TOP!$C$5&amp;""),1,0))</f>
        <v>0</v>
      </c>
      <c r="L451" s="27" t="n">
        <f aca="false">IF($K451=0,0,IFERROR(INDEX(購買率算出!$P$6:$P$3005,MATCH($A451&amp;"",購買率算出!$C$6:$C$3005,0)),0))</f>
        <v>0</v>
      </c>
    </row>
    <row r="452" customFormat="false" ht="15" hidden="false" customHeight="false" outlineLevel="0" collapsed="false">
      <c r="A452" s="24"/>
      <c r="D452" s="24"/>
      <c r="F452" s="24"/>
      <c r="K452" s="9" t="n">
        <f aca="false">IF($A452="",0,IF(OR(N($D452)=0,$D452&amp;""=TOP!$C$5&amp;""),1,0))</f>
        <v>0</v>
      </c>
      <c r="L452" s="27" t="n">
        <f aca="false">IF($K452=0,0,IFERROR(INDEX(購買率算出!$P$6:$P$3005,MATCH($A452&amp;"",購買率算出!$C$6:$C$3005,0)),0))</f>
        <v>0</v>
      </c>
    </row>
    <row r="453" customFormat="false" ht="15" hidden="false" customHeight="false" outlineLevel="0" collapsed="false">
      <c r="A453" s="24"/>
      <c r="D453" s="24"/>
      <c r="F453" s="24"/>
      <c r="K453" s="9" t="n">
        <f aca="false">IF($A453="",0,IF(OR(N($D453)=0,$D453&amp;""=TOP!$C$5&amp;""),1,0))</f>
        <v>0</v>
      </c>
      <c r="L453" s="27" t="n">
        <f aca="false">IF($K453=0,0,IFERROR(INDEX(購買率算出!$P$6:$P$3005,MATCH($A453&amp;"",購買率算出!$C$6:$C$3005,0)),0))</f>
        <v>0</v>
      </c>
    </row>
    <row r="454" customFormat="false" ht="15" hidden="false" customHeight="false" outlineLevel="0" collapsed="false">
      <c r="A454" s="24"/>
      <c r="D454" s="24"/>
      <c r="F454" s="24"/>
      <c r="K454" s="9" t="n">
        <f aca="false">IF($A454="",0,IF(OR(N($D454)=0,$D454&amp;""=TOP!$C$5&amp;""),1,0))</f>
        <v>0</v>
      </c>
      <c r="L454" s="27" t="n">
        <f aca="false">IF($K454=0,0,IFERROR(INDEX(購買率算出!$P$6:$P$3005,MATCH($A454&amp;"",購買率算出!$C$6:$C$3005,0)),0))</f>
        <v>0</v>
      </c>
    </row>
    <row r="455" customFormat="false" ht="15" hidden="false" customHeight="false" outlineLevel="0" collapsed="false">
      <c r="A455" s="24"/>
      <c r="D455" s="24"/>
      <c r="F455" s="24"/>
      <c r="K455" s="9" t="n">
        <f aca="false">IF($A455="",0,IF(OR(N($D455)=0,$D455&amp;""=TOP!$C$5&amp;""),1,0))</f>
        <v>0</v>
      </c>
      <c r="L455" s="27" t="n">
        <f aca="false">IF($K455=0,0,IFERROR(INDEX(購買率算出!$P$6:$P$3005,MATCH($A455&amp;"",購買率算出!$C$6:$C$3005,0)),0))</f>
        <v>0</v>
      </c>
    </row>
    <row r="456" customFormat="false" ht="15" hidden="false" customHeight="false" outlineLevel="0" collapsed="false">
      <c r="A456" s="24"/>
      <c r="D456" s="24"/>
      <c r="F456" s="24"/>
      <c r="K456" s="9" t="n">
        <f aca="false">IF($A456="",0,IF(OR(N($D456)=0,$D456&amp;""=TOP!$C$5&amp;""),1,0))</f>
        <v>0</v>
      </c>
      <c r="L456" s="27" t="n">
        <f aca="false">IF($K456=0,0,IFERROR(INDEX(購買率算出!$P$6:$P$3005,MATCH($A456&amp;"",購買率算出!$C$6:$C$3005,0)),0))</f>
        <v>0</v>
      </c>
    </row>
    <row r="457" customFormat="false" ht="15" hidden="false" customHeight="false" outlineLevel="0" collapsed="false">
      <c r="A457" s="24"/>
      <c r="D457" s="24"/>
      <c r="F457" s="24"/>
      <c r="K457" s="9" t="n">
        <f aca="false">IF($A457="",0,IF(OR(N($D457)=0,$D457&amp;""=TOP!$C$5&amp;""),1,0))</f>
        <v>0</v>
      </c>
      <c r="L457" s="27" t="n">
        <f aca="false">IF($K457=0,0,IFERROR(INDEX(購買率算出!$P$6:$P$3005,MATCH($A457&amp;"",購買率算出!$C$6:$C$3005,0)),0))</f>
        <v>0</v>
      </c>
    </row>
    <row r="458" customFormat="false" ht="15" hidden="false" customHeight="false" outlineLevel="0" collapsed="false">
      <c r="A458" s="24"/>
      <c r="D458" s="24"/>
      <c r="F458" s="24"/>
      <c r="K458" s="9" t="n">
        <f aca="false">IF($A458="",0,IF(OR(N($D458)=0,$D458&amp;""=TOP!$C$5&amp;""),1,0))</f>
        <v>0</v>
      </c>
      <c r="L458" s="27" t="n">
        <f aca="false">IF($K458=0,0,IFERROR(INDEX(購買率算出!$P$6:$P$3005,MATCH($A458&amp;"",購買率算出!$C$6:$C$3005,0)),0))</f>
        <v>0</v>
      </c>
    </row>
    <row r="459" customFormat="false" ht="15" hidden="false" customHeight="false" outlineLevel="0" collapsed="false">
      <c r="A459" s="24"/>
      <c r="D459" s="24"/>
      <c r="F459" s="24"/>
      <c r="K459" s="9" t="n">
        <f aca="false">IF($A459="",0,IF(OR(N($D459)=0,$D459&amp;""=TOP!$C$5&amp;""),1,0))</f>
        <v>0</v>
      </c>
      <c r="L459" s="27" t="n">
        <f aca="false">IF($K459=0,0,IFERROR(INDEX(購買率算出!$P$6:$P$3005,MATCH($A459&amp;"",購買率算出!$C$6:$C$3005,0)),0))</f>
        <v>0</v>
      </c>
    </row>
    <row r="460" customFormat="false" ht="15" hidden="false" customHeight="false" outlineLevel="0" collapsed="false">
      <c r="A460" s="24"/>
      <c r="D460" s="24"/>
      <c r="F460" s="24"/>
      <c r="K460" s="9" t="n">
        <f aca="false">IF($A460="",0,IF(OR(N($D460)=0,$D460&amp;""=TOP!$C$5&amp;""),1,0))</f>
        <v>0</v>
      </c>
      <c r="L460" s="27" t="n">
        <f aca="false">IF($K460=0,0,IFERROR(INDEX(購買率算出!$P$6:$P$3005,MATCH($A460&amp;"",購買率算出!$C$6:$C$3005,0)),0))</f>
        <v>0</v>
      </c>
    </row>
    <row r="461" customFormat="false" ht="15" hidden="false" customHeight="false" outlineLevel="0" collapsed="false">
      <c r="A461" s="24"/>
      <c r="D461" s="24"/>
      <c r="F461" s="24"/>
      <c r="K461" s="9" t="n">
        <f aca="false">IF($A461="",0,IF(OR(N($D461)=0,$D461&amp;""=TOP!$C$5&amp;""),1,0))</f>
        <v>0</v>
      </c>
      <c r="L461" s="27" t="n">
        <f aca="false">IF($K461=0,0,IFERROR(INDEX(購買率算出!$P$6:$P$3005,MATCH($A461&amp;"",購買率算出!$C$6:$C$3005,0)),0))</f>
        <v>0</v>
      </c>
    </row>
    <row r="462" customFormat="false" ht="15" hidden="false" customHeight="false" outlineLevel="0" collapsed="false">
      <c r="A462" s="24"/>
      <c r="D462" s="24"/>
      <c r="F462" s="24"/>
      <c r="K462" s="9" t="n">
        <f aca="false">IF($A462="",0,IF(OR(N($D462)=0,$D462&amp;""=TOP!$C$5&amp;""),1,0))</f>
        <v>0</v>
      </c>
      <c r="L462" s="27" t="n">
        <f aca="false">IF($K462=0,0,IFERROR(INDEX(購買率算出!$P$6:$P$3005,MATCH($A462&amp;"",購買率算出!$C$6:$C$3005,0)),0))</f>
        <v>0</v>
      </c>
    </row>
    <row r="463" customFormat="false" ht="15" hidden="false" customHeight="false" outlineLevel="0" collapsed="false">
      <c r="A463" s="24"/>
      <c r="D463" s="24"/>
      <c r="F463" s="24"/>
      <c r="K463" s="9" t="n">
        <f aca="false">IF($A463="",0,IF(OR(N($D463)=0,$D463&amp;""=TOP!$C$5&amp;""),1,0))</f>
        <v>0</v>
      </c>
      <c r="L463" s="27" t="n">
        <f aca="false">IF($K463=0,0,IFERROR(INDEX(購買率算出!$P$6:$P$3005,MATCH($A463&amp;"",購買率算出!$C$6:$C$3005,0)),0))</f>
        <v>0</v>
      </c>
    </row>
    <row r="464" customFormat="false" ht="15" hidden="false" customHeight="false" outlineLevel="0" collapsed="false">
      <c r="A464" s="24"/>
      <c r="D464" s="24"/>
      <c r="F464" s="24"/>
      <c r="K464" s="9" t="n">
        <f aca="false">IF($A464="",0,IF(OR(N($D464)=0,$D464&amp;""=TOP!$C$5&amp;""),1,0))</f>
        <v>0</v>
      </c>
      <c r="L464" s="27" t="n">
        <f aca="false">IF($K464=0,0,IFERROR(INDEX(購買率算出!$P$6:$P$3005,MATCH($A464&amp;"",購買率算出!$C$6:$C$3005,0)),0))</f>
        <v>0</v>
      </c>
    </row>
    <row r="465" customFormat="false" ht="15" hidden="false" customHeight="false" outlineLevel="0" collapsed="false">
      <c r="A465" s="24"/>
      <c r="D465" s="24"/>
      <c r="F465" s="24"/>
      <c r="K465" s="9" t="n">
        <f aca="false">IF($A465="",0,IF(OR(N($D465)=0,$D465&amp;""=TOP!$C$5&amp;""),1,0))</f>
        <v>0</v>
      </c>
      <c r="L465" s="27" t="n">
        <f aca="false">IF($K465=0,0,IFERROR(INDEX(購買率算出!$P$6:$P$3005,MATCH($A465&amp;"",購買率算出!$C$6:$C$3005,0)),0))</f>
        <v>0</v>
      </c>
    </row>
    <row r="466" customFormat="false" ht="15" hidden="false" customHeight="false" outlineLevel="0" collapsed="false">
      <c r="A466" s="24"/>
      <c r="D466" s="24"/>
      <c r="F466" s="24"/>
      <c r="K466" s="9" t="n">
        <f aca="false">IF($A466="",0,IF(OR(N($D466)=0,$D466&amp;""=TOP!$C$5&amp;""),1,0))</f>
        <v>0</v>
      </c>
      <c r="L466" s="27" t="n">
        <f aca="false">IF($K466=0,0,IFERROR(INDEX(購買率算出!$P$6:$P$3005,MATCH($A466&amp;"",購買率算出!$C$6:$C$3005,0)),0))</f>
        <v>0</v>
      </c>
    </row>
    <row r="467" customFormat="false" ht="15" hidden="false" customHeight="false" outlineLevel="0" collapsed="false">
      <c r="A467" s="24"/>
      <c r="D467" s="24"/>
      <c r="F467" s="24"/>
      <c r="K467" s="9" t="n">
        <f aca="false">IF($A467="",0,IF(OR(N($D467)=0,$D467&amp;""=TOP!$C$5&amp;""),1,0))</f>
        <v>0</v>
      </c>
      <c r="L467" s="27" t="n">
        <f aca="false">IF($K467=0,0,IFERROR(INDEX(購買率算出!$P$6:$P$3005,MATCH($A467&amp;"",購買率算出!$C$6:$C$3005,0)),0))</f>
        <v>0</v>
      </c>
    </row>
    <row r="468" customFormat="false" ht="15" hidden="false" customHeight="false" outlineLevel="0" collapsed="false">
      <c r="A468" s="24"/>
      <c r="D468" s="24"/>
      <c r="F468" s="24"/>
      <c r="K468" s="9" t="n">
        <f aca="false">IF($A468="",0,IF(OR(N($D468)=0,$D468&amp;""=TOP!$C$5&amp;""),1,0))</f>
        <v>0</v>
      </c>
      <c r="L468" s="27" t="n">
        <f aca="false">IF($K468=0,0,IFERROR(INDEX(購買率算出!$P$6:$P$3005,MATCH($A468&amp;"",購買率算出!$C$6:$C$3005,0)),0))</f>
        <v>0</v>
      </c>
    </row>
    <row r="469" customFormat="false" ht="15" hidden="false" customHeight="false" outlineLevel="0" collapsed="false">
      <c r="A469" s="24"/>
      <c r="D469" s="24"/>
      <c r="F469" s="24"/>
      <c r="K469" s="9" t="n">
        <f aca="false">IF($A469="",0,IF(OR(N($D469)=0,$D469&amp;""=TOP!$C$5&amp;""),1,0))</f>
        <v>0</v>
      </c>
      <c r="L469" s="27" t="n">
        <f aca="false">IF($K469=0,0,IFERROR(INDEX(購買率算出!$P$6:$P$3005,MATCH($A469&amp;"",購買率算出!$C$6:$C$3005,0)),0))</f>
        <v>0</v>
      </c>
    </row>
    <row r="470" customFormat="false" ht="15" hidden="false" customHeight="false" outlineLevel="0" collapsed="false">
      <c r="A470" s="24"/>
      <c r="D470" s="24"/>
      <c r="F470" s="24"/>
      <c r="K470" s="9" t="n">
        <f aca="false">IF($A470="",0,IF(OR(N($D470)=0,$D470&amp;""=TOP!$C$5&amp;""),1,0))</f>
        <v>0</v>
      </c>
      <c r="L470" s="27" t="n">
        <f aca="false">IF($K470=0,0,IFERROR(INDEX(購買率算出!$P$6:$P$3005,MATCH($A470&amp;"",購買率算出!$C$6:$C$3005,0)),0))</f>
        <v>0</v>
      </c>
    </row>
    <row r="471" customFormat="false" ht="15" hidden="false" customHeight="false" outlineLevel="0" collapsed="false">
      <c r="A471" s="24"/>
      <c r="D471" s="24"/>
      <c r="F471" s="24"/>
      <c r="K471" s="9" t="n">
        <f aca="false">IF($A471="",0,IF(OR(N($D471)=0,$D471&amp;""=TOP!$C$5&amp;""),1,0))</f>
        <v>0</v>
      </c>
      <c r="L471" s="27" t="n">
        <f aca="false">IF($K471=0,0,IFERROR(INDEX(購買率算出!$P$6:$P$3005,MATCH($A471&amp;"",購買率算出!$C$6:$C$3005,0)),0))</f>
        <v>0</v>
      </c>
    </row>
    <row r="472" customFormat="false" ht="15" hidden="false" customHeight="false" outlineLevel="0" collapsed="false">
      <c r="A472" s="24"/>
      <c r="D472" s="24"/>
      <c r="F472" s="24"/>
      <c r="K472" s="9" t="n">
        <f aca="false">IF($A472="",0,IF(OR(N($D472)=0,$D472&amp;""=TOP!$C$5&amp;""),1,0))</f>
        <v>0</v>
      </c>
      <c r="L472" s="27" t="n">
        <f aca="false">IF($K472=0,0,IFERROR(INDEX(購買率算出!$P$6:$P$3005,MATCH($A472&amp;"",購買率算出!$C$6:$C$3005,0)),0))</f>
        <v>0</v>
      </c>
    </row>
    <row r="473" customFormat="false" ht="15" hidden="false" customHeight="false" outlineLevel="0" collapsed="false">
      <c r="A473" s="24"/>
      <c r="D473" s="24"/>
      <c r="F473" s="24"/>
      <c r="K473" s="9" t="n">
        <f aca="false">IF($A473="",0,IF(OR(N($D473)=0,$D473&amp;""=TOP!$C$5&amp;""),1,0))</f>
        <v>0</v>
      </c>
      <c r="L473" s="27" t="n">
        <f aca="false">IF($K473=0,0,IFERROR(INDEX(購買率算出!$P$6:$P$3005,MATCH($A473&amp;"",購買率算出!$C$6:$C$3005,0)),0))</f>
        <v>0</v>
      </c>
    </row>
    <row r="474" customFormat="false" ht="15" hidden="false" customHeight="false" outlineLevel="0" collapsed="false">
      <c r="A474" s="24"/>
      <c r="D474" s="24"/>
      <c r="F474" s="24"/>
      <c r="K474" s="9" t="n">
        <f aca="false">IF($A474="",0,IF(OR(N($D474)=0,$D474&amp;""=TOP!$C$5&amp;""),1,0))</f>
        <v>0</v>
      </c>
      <c r="L474" s="27" t="n">
        <f aca="false">IF($K474=0,0,IFERROR(INDEX(購買率算出!$P$6:$P$3005,MATCH($A474&amp;"",購買率算出!$C$6:$C$3005,0)),0))</f>
        <v>0</v>
      </c>
    </row>
    <row r="475" customFormat="false" ht="15" hidden="false" customHeight="false" outlineLevel="0" collapsed="false">
      <c r="A475" s="24"/>
      <c r="D475" s="24"/>
      <c r="F475" s="24"/>
      <c r="K475" s="9" t="n">
        <f aca="false">IF($A475="",0,IF(OR(N($D475)=0,$D475&amp;""=TOP!$C$5&amp;""),1,0))</f>
        <v>0</v>
      </c>
      <c r="L475" s="27" t="n">
        <f aca="false">IF($K475=0,0,IFERROR(INDEX(購買率算出!$P$6:$P$3005,MATCH($A475&amp;"",購買率算出!$C$6:$C$3005,0)),0))</f>
        <v>0</v>
      </c>
    </row>
    <row r="476" customFormat="false" ht="15" hidden="false" customHeight="false" outlineLevel="0" collapsed="false">
      <c r="A476" s="24"/>
      <c r="D476" s="24"/>
      <c r="F476" s="24"/>
      <c r="K476" s="9" t="n">
        <f aca="false">IF($A476="",0,IF(OR(N($D476)=0,$D476&amp;""=TOP!$C$5&amp;""),1,0))</f>
        <v>0</v>
      </c>
      <c r="L476" s="27" t="n">
        <f aca="false">IF($K476=0,0,IFERROR(INDEX(購買率算出!$P$6:$P$3005,MATCH($A476&amp;"",購買率算出!$C$6:$C$3005,0)),0))</f>
        <v>0</v>
      </c>
    </row>
    <row r="477" customFormat="false" ht="15" hidden="false" customHeight="false" outlineLevel="0" collapsed="false">
      <c r="A477" s="24"/>
      <c r="D477" s="24"/>
      <c r="F477" s="24"/>
      <c r="K477" s="9" t="n">
        <f aca="false">IF($A477="",0,IF(OR(N($D477)=0,$D477&amp;""=TOP!$C$5&amp;""),1,0))</f>
        <v>0</v>
      </c>
      <c r="L477" s="27" t="n">
        <f aca="false">IF($K477=0,0,IFERROR(INDEX(購買率算出!$P$6:$P$3005,MATCH($A477&amp;"",購買率算出!$C$6:$C$3005,0)),0))</f>
        <v>0</v>
      </c>
    </row>
    <row r="478" customFormat="false" ht="15" hidden="false" customHeight="false" outlineLevel="0" collapsed="false">
      <c r="A478" s="24"/>
      <c r="D478" s="24"/>
      <c r="F478" s="24"/>
      <c r="K478" s="9" t="n">
        <f aca="false">IF($A478="",0,IF(OR(N($D478)=0,$D478&amp;""=TOP!$C$5&amp;""),1,0))</f>
        <v>0</v>
      </c>
      <c r="L478" s="27" t="n">
        <f aca="false">IF($K478=0,0,IFERROR(INDEX(購買率算出!$P$6:$P$3005,MATCH($A478&amp;"",購買率算出!$C$6:$C$3005,0)),0))</f>
        <v>0</v>
      </c>
    </row>
    <row r="479" customFormat="false" ht="15" hidden="false" customHeight="false" outlineLevel="0" collapsed="false">
      <c r="A479" s="24"/>
      <c r="D479" s="24"/>
      <c r="F479" s="24"/>
      <c r="K479" s="9" t="n">
        <f aca="false">IF($A479="",0,IF(OR(N($D479)=0,$D479&amp;""=TOP!$C$5&amp;""),1,0))</f>
        <v>0</v>
      </c>
      <c r="L479" s="27" t="n">
        <f aca="false">IF($K479=0,0,IFERROR(INDEX(購買率算出!$P$6:$P$3005,MATCH($A479&amp;"",購買率算出!$C$6:$C$3005,0)),0))</f>
        <v>0</v>
      </c>
    </row>
    <row r="480" customFormat="false" ht="15" hidden="false" customHeight="false" outlineLevel="0" collapsed="false">
      <c r="A480" s="24"/>
      <c r="D480" s="24"/>
      <c r="F480" s="24"/>
      <c r="K480" s="9" t="n">
        <f aca="false">IF($A480="",0,IF(OR(N($D480)=0,$D480&amp;""=TOP!$C$5&amp;""),1,0))</f>
        <v>0</v>
      </c>
      <c r="L480" s="27" t="n">
        <f aca="false">IF($K480=0,0,IFERROR(INDEX(購買率算出!$P$6:$P$3005,MATCH($A480&amp;"",購買率算出!$C$6:$C$3005,0)),0))</f>
        <v>0</v>
      </c>
    </row>
    <row r="481" customFormat="false" ht="15" hidden="false" customHeight="false" outlineLevel="0" collapsed="false">
      <c r="A481" s="24"/>
      <c r="D481" s="24"/>
      <c r="F481" s="24"/>
      <c r="K481" s="9" t="n">
        <f aca="false">IF($A481="",0,IF(OR(N($D481)=0,$D481&amp;""=TOP!$C$5&amp;""),1,0))</f>
        <v>0</v>
      </c>
      <c r="L481" s="27" t="n">
        <f aca="false">IF($K481=0,0,IFERROR(INDEX(購買率算出!$P$6:$P$3005,MATCH($A481&amp;"",購買率算出!$C$6:$C$3005,0)),0))</f>
        <v>0</v>
      </c>
    </row>
    <row r="482" customFormat="false" ht="15" hidden="false" customHeight="false" outlineLevel="0" collapsed="false">
      <c r="A482" s="24"/>
      <c r="D482" s="24"/>
      <c r="F482" s="24"/>
      <c r="K482" s="9" t="n">
        <f aca="false">IF($A482="",0,IF(OR(N($D482)=0,$D482&amp;""=TOP!$C$5&amp;""),1,0))</f>
        <v>0</v>
      </c>
      <c r="L482" s="27" t="n">
        <f aca="false">IF($K482=0,0,IFERROR(INDEX(購買率算出!$P$6:$P$3005,MATCH($A482&amp;"",購買率算出!$C$6:$C$3005,0)),0))</f>
        <v>0</v>
      </c>
    </row>
    <row r="483" customFormat="false" ht="15" hidden="false" customHeight="false" outlineLevel="0" collapsed="false">
      <c r="A483" s="24"/>
      <c r="D483" s="24"/>
      <c r="F483" s="24"/>
      <c r="K483" s="9" t="n">
        <f aca="false">IF($A483="",0,IF(OR(N($D483)=0,$D483&amp;""=TOP!$C$5&amp;""),1,0))</f>
        <v>0</v>
      </c>
      <c r="L483" s="27" t="n">
        <f aca="false">IF($K483=0,0,IFERROR(INDEX(購買率算出!$P$6:$P$3005,MATCH($A483&amp;"",購買率算出!$C$6:$C$3005,0)),0))</f>
        <v>0</v>
      </c>
    </row>
    <row r="484" customFormat="false" ht="15" hidden="false" customHeight="false" outlineLevel="0" collapsed="false">
      <c r="A484" s="24"/>
      <c r="D484" s="24"/>
      <c r="F484" s="24"/>
      <c r="K484" s="9" t="n">
        <f aca="false">IF($A484="",0,IF(OR(N($D484)=0,$D484&amp;""=TOP!$C$5&amp;""),1,0))</f>
        <v>0</v>
      </c>
      <c r="L484" s="27" t="n">
        <f aca="false">IF($K484=0,0,IFERROR(INDEX(購買率算出!$P$6:$P$3005,MATCH($A484&amp;"",購買率算出!$C$6:$C$3005,0)),0))</f>
        <v>0</v>
      </c>
    </row>
    <row r="485" customFormat="false" ht="15" hidden="false" customHeight="false" outlineLevel="0" collapsed="false">
      <c r="A485" s="24"/>
      <c r="D485" s="24"/>
      <c r="F485" s="24"/>
      <c r="K485" s="9" t="n">
        <f aca="false">IF($A485="",0,IF(OR(N($D485)=0,$D485&amp;""=TOP!$C$5&amp;""),1,0))</f>
        <v>0</v>
      </c>
      <c r="L485" s="27" t="n">
        <f aca="false">IF($K485=0,0,IFERROR(INDEX(購買率算出!$P$6:$P$3005,MATCH($A485&amp;"",購買率算出!$C$6:$C$3005,0)),0))</f>
        <v>0</v>
      </c>
    </row>
    <row r="486" customFormat="false" ht="15" hidden="false" customHeight="false" outlineLevel="0" collapsed="false">
      <c r="A486" s="24"/>
      <c r="D486" s="24"/>
      <c r="F486" s="24"/>
      <c r="K486" s="9" t="n">
        <f aca="false">IF($A486="",0,IF(OR(N($D486)=0,$D486&amp;""=TOP!$C$5&amp;""),1,0))</f>
        <v>0</v>
      </c>
      <c r="L486" s="27" t="n">
        <f aca="false">IF($K486=0,0,IFERROR(INDEX(購買率算出!$P$6:$P$3005,MATCH($A486&amp;"",購買率算出!$C$6:$C$3005,0)),0))</f>
        <v>0</v>
      </c>
    </row>
    <row r="487" customFormat="false" ht="15" hidden="false" customHeight="false" outlineLevel="0" collapsed="false">
      <c r="A487" s="24"/>
      <c r="D487" s="24"/>
      <c r="F487" s="24"/>
      <c r="K487" s="9" t="n">
        <f aca="false">IF($A487="",0,IF(OR(N($D487)=0,$D487&amp;""=TOP!$C$5&amp;""),1,0))</f>
        <v>0</v>
      </c>
      <c r="L487" s="27" t="n">
        <f aca="false">IF($K487=0,0,IFERROR(INDEX(購買率算出!$P$6:$P$3005,MATCH($A487&amp;"",購買率算出!$C$6:$C$3005,0)),0))</f>
        <v>0</v>
      </c>
    </row>
    <row r="488" customFormat="false" ht="15" hidden="false" customHeight="false" outlineLevel="0" collapsed="false">
      <c r="A488" s="24"/>
      <c r="D488" s="24"/>
      <c r="F488" s="24"/>
      <c r="K488" s="9" t="n">
        <f aca="false">IF($A488="",0,IF(OR(N($D488)=0,$D488&amp;""=TOP!$C$5&amp;""),1,0))</f>
        <v>0</v>
      </c>
      <c r="L488" s="27" t="n">
        <f aca="false">IF($K488=0,0,IFERROR(INDEX(購買率算出!$P$6:$P$3005,MATCH($A488&amp;"",購買率算出!$C$6:$C$3005,0)),0))</f>
        <v>0</v>
      </c>
    </row>
    <row r="489" customFormat="false" ht="15" hidden="false" customHeight="false" outlineLevel="0" collapsed="false">
      <c r="A489" s="24"/>
      <c r="D489" s="24"/>
      <c r="F489" s="24"/>
      <c r="K489" s="9" t="n">
        <f aca="false">IF($A489="",0,IF(OR(N($D489)=0,$D489&amp;""=TOP!$C$5&amp;""),1,0))</f>
        <v>0</v>
      </c>
      <c r="L489" s="27" t="n">
        <f aca="false">IF($K489=0,0,IFERROR(INDEX(購買率算出!$P$6:$P$3005,MATCH($A489&amp;"",購買率算出!$C$6:$C$3005,0)),0))</f>
        <v>0</v>
      </c>
    </row>
    <row r="490" customFormat="false" ht="15" hidden="false" customHeight="false" outlineLevel="0" collapsed="false">
      <c r="A490" s="24"/>
      <c r="D490" s="24"/>
      <c r="F490" s="24"/>
      <c r="K490" s="9" t="n">
        <f aca="false">IF($A490="",0,IF(OR(N($D490)=0,$D490&amp;""=TOP!$C$5&amp;""),1,0))</f>
        <v>0</v>
      </c>
      <c r="L490" s="27" t="n">
        <f aca="false">IF($K490=0,0,IFERROR(INDEX(購買率算出!$P$6:$P$3005,MATCH($A490&amp;"",購買率算出!$C$6:$C$3005,0)),0))</f>
        <v>0</v>
      </c>
    </row>
    <row r="491" customFormat="false" ht="15" hidden="false" customHeight="false" outlineLevel="0" collapsed="false">
      <c r="A491" s="24"/>
      <c r="D491" s="24"/>
      <c r="F491" s="24"/>
      <c r="K491" s="9" t="n">
        <f aca="false">IF($A491="",0,IF(OR(N($D491)=0,$D491&amp;""=TOP!$C$5&amp;""),1,0))</f>
        <v>0</v>
      </c>
      <c r="L491" s="27" t="n">
        <f aca="false">IF($K491=0,0,IFERROR(INDEX(購買率算出!$P$6:$P$3005,MATCH($A491&amp;"",購買率算出!$C$6:$C$3005,0)),0))</f>
        <v>0</v>
      </c>
    </row>
    <row r="492" customFormat="false" ht="15" hidden="false" customHeight="false" outlineLevel="0" collapsed="false">
      <c r="A492" s="24"/>
      <c r="D492" s="24"/>
      <c r="F492" s="24"/>
      <c r="K492" s="9" t="n">
        <f aca="false">IF($A492="",0,IF(OR(N($D492)=0,$D492&amp;""=TOP!$C$5&amp;""),1,0))</f>
        <v>0</v>
      </c>
      <c r="L492" s="27" t="n">
        <f aca="false">IF($K492=0,0,IFERROR(INDEX(購買率算出!$P$6:$P$3005,MATCH($A492&amp;"",購買率算出!$C$6:$C$3005,0)),0))</f>
        <v>0</v>
      </c>
    </row>
    <row r="493" customFormat="false" ht="15" hidden="false" customHeight="false" outlineLevel="0" collapsed="false">
      <c r="A493" s="24"/>
      <c r="D493" s="24"/>
      <c r="F493" s="24"/>
      <c r="K493" s="9" t="n">
        <f aca="false">IF($A493="",0,IF(OR(N($D493)=0,$D493&amp;""=TOP!$C$5&amp;""),1,0))</f>
        <v>0</v>
      </c>
      <c r="L493" s="27" t="n">
        <f aca="false">IF($K493=0,0,IFERROR(INDEX(購買率算出!$P$6:$P$3005,MATCH($A493&amp;"",購買率算出!$C$6:$C$3005,0)),0))</f>
        <v>0</v>
      </c>
    </row>
    <row r="494" customFormat="false" ht="15" hidden="false" customHeight="false" outlineLevel="0" collapsed="false">
      <c r="A494" s="24"/>
      <c r="D494" s="24"/>
      <c r="F494" s="24"/>
      <c r="K494" s="9" t="n">
        <f aca="false">IF($A494="",0,IF(OR(N($D494)=0,$D494&amp;""=TOP!$C$5&amp;""),1,0))</f>
        <v>0</v>
      </c>
      <c r="L494" s="27" t="n">
        <f aca="false">IF($K494=0,0,IFERROR(INDEX(購買率算出!$P$6:$P$3005,MATCH($A494&amp;"",購買率算出!$C$6:$C$3005,0)),0))</f>
        <v>0</v>
      </c>
    </row>
    <row r="495" customFormat="false" ht="15" hidden="false" customHeight="false" outlineLevel="0" collapsed="false">
      <c r="A495" s="24"/>
      <c r="D495" s="24"/>
      <c r="F495" s="24"/>
      <c r="K495" s="9" t="n">
        <f aca="false">IF($A495="",0,IF(OR(N($D495)=0,$D495&amp;""=TOP!$C$5&amp;""),1,0))</f>
        <v>0</v>
      </c>
      <c r="L495" s="27" t="n">
        <f aca="false">IF($K495=0,0,IFERROR(INDEX(購買率算出!$P$6:$P$3005,MATCH($A495&amp;"",購買率算出!$C$6:$C$3005,0)),0))</f>
        <v>0</v>
      </c>
    </row>
    <row r="496" customFormat="false" ht="15" hidden="false" customHeight="false" outlineLevel="0" collapsed="false">
      <c r="A496" s="24"/>
      <c r="D496" s="24"/>
      <c r="F496" s="24"/>
      <c r="K496" s="9" t="n">
        <f aca="false">IF($A496="",0,IF(OR(N($D496)=0,$D496&amp;""=TOP!$C$5&amp;""),1,0))</f>
        <v>0</v>
      </c>
      <c r="L496" s="27" t="n">
        <f aca="false">IF($K496=0,0,IFERROR(INDEX(購買率算出!$P$6:$P$3005,MATCH($A496&amp;"",購買率算出!$C$6:$C$3005,0)),0))</f>
        <v>0</v>
      </c>
    </row>
    <row r="497" customFormat="false" ht="15" hidden="false" customHeight="false" outlineLevel="0" collapsed="false">
      <c r="A497" s="24"/>
      <c r="D497" s="24"/>
      <c r="F497" s="24"/>
      <c r="K497" s="9" t="n">
        <f aca="false">IF($A497="",0,IF(OR(N($D497)=0,$D497&amp;""=TOP!$C$5&amp;""),1,0))</f>
        <v>0</v>
      </c>
      <c r="L497" s="27" t="n">
        <f aca="false">IF($K497=0,0,IFERROR(INDEX(購買率算出!$P$6:$P$3005,MATCH($A497&amp;"",購買率算出!$C$6:$C$3005,0)),0))</f>
        <v>0</v>
      </c>
    </row>
    <row r="498" customFormat="false" ht="15" hidden="false" customHeight="false" outlineLevel="0" collapsed="false">
      <c r="A498" s="24"/>
      <c r="D498" s="24"/>
      <c r="F498" s="24"/>
      <c r="K498" s="9" t="n">
        <f aca="false">IF($A498="",0,IF(OR(N($D498)=0,$D498&amp;""=TOP!$C$5&amp;""),1,0))</f>
        <v>0</v>
      </c>
      <c r="L498" s="27" t="n">
        <f aca="false">IF($K498=0,0,IFERROR(INDEX(購買率算出!$P$6:$P$3005,MATCH($A498&amp;"",購買率算出!$C$6:$C$3005,0)),0))</f>
        <v>0</v>
      </c>
    </row>
    <row r="499" customFormat="false" ht="15" hidden="false" customHeight="false" outlineLevel="0" collapsed="false">
      <c r="A499" s="24"/>
      <c r="D499" s="24"/>
      <c r="F499" s="24"/>
      <c r="K499" s="9" t="n">
        <f aca="false">IF($A499="",0,IF(OR(N($D499)=0,$D499&amp;""=TOP!$C$5&amp;""),1,0))</f>
        <v>0</v>
      </c>
      <c r="L499" s="27" t="n">
        <f aca="false">IF($K499=0,0,IFERROR(INDEX(購買率算出!$P$6:$P$3005,MATCH($A499&amp;"",購買率算出!$C$6:$C$3005,0)),0))</f>
        <v>0</v>
      </c>
    </row>
    <row r="500" customFormat="false" ht="15" hidden="false" customHeight="false" outlineLevel="0" collapsed="false">
      <c r="A500" s="24"/>
      <c r="D500" s="24"/>
      <c r="F500" s="24"/>
      <c r="K500" s="9" t="n">
        <f aca="false">IF($A500="",0,IF(OR(N($D500)=0,$D500&amp;""=TOP!$C$5&amp;""),1,0))</f>
        <v>0</v>
      </c>
      <c r="L500" s="27" t="n">
        <f aca="false">IF($K500=0,0,IFERROR(INDEX(購買率算出!$P$6:$P$3005,MATCH($A500&amp;"",購買率算出!$C$6:$C$3005,0)),0))</f>
        <v>0</v>
      </c>
    </row>
    <row r="501" customFormat="false" ht="15" hidden="false" customHeight="false" outlineLevel="0" collapsed="false">
      <c r="A501" s="24"/>
      <c r="D501" s="24"/>
      <c r="F501" s="24"/>
      <c r="K501" s="9" t="n">
        <f aca="false">IF($A501="",0,IF(OR(N($D501)=0,$D501&amp;""=TOP!$C$5&amp;""),1,0))</f>
        <v>0</v>
      </c>
      <c r="L501" s="27" t="n">
        <f aca="false">IF($K501=0,0,IFERROR(INDEX(購買率算出!$P$6:$P$3005,MATCH($A501&amp;"",購買率算出!$C$6:$C$3005,0)),0))</f>
        <v>0</v>
      </c>
    </row>
    <row r="502" customFormat="false" ht="15" hidden="false" customHeight="false" outlineLevel="0" collapsed="false">
      <c r="A502" s="24"/>
      <c r="D502" s="24"/>
      <c r="F502" s="24"/>
      <c r="K502" s="9" t="n">
        <f aca="false">IF($A502="",0,IF(OR(N($D502)=0,$D502&amp;""=TOP!$C$5&amp;""),1,0))</f>
        <v>0</v>
      </c>
      <c r="L502" s="27" t="n">
        <f aca="false">IF($K502=0,0,IFERROR(INDEX(購買率算出!$P$6:$P$3005,MATCH($A502&amp;"",購買率算出!$C$6:$C$3005,0)),0))</f>
        <v>0</v>
      </c>
    </row>
    <row r="503" customFormat="false" ht="15" hidden="false" customHeight="false" outlineLevel="0" collapsed="false">
      <c r="A503" s="24"/>
      <c r="D503" s="24"/>
      <c r="F503" s="24"/>
      <c r="K503" s="9" t="n">
        <f aca="false">IF($A503="",0,IF(OR(N($D503)=0,$D503&amp;""=TOP!$C$5&amp;""),1,0))</f>
        <v>0</v>
      </c>
      <c r="L503" s="27" t="n">
        <f aca="false">IF($K503=0,0,IFERROR(INDEX(購買率算出!$P$6:$P$3005,MATCH($A503&amp;"",購買率算出!$C$6:$C$3005,0)),0))</f>
        <v>0</v>
      </c>
    </row>
    <row r="504" customFormat="false" ht="15" hidden="false" customHeight="false" outlineLevel="0" collapsed="false">
      <c r="A504" s="24"/>
      <c r="D504" s="24"/>
      <c r="F504" s="24"/>
      <c r="K504" s="9" t="n">
        <f aca="false">IF($A504="",0,IF(OR(N($D504)=0,$D504&amp;""=TOP!$C$5&amp;""),1,0))</f>
        <v>0</v>
      </c>
      <c r="L504" s="27" t="n">
        <f aca="false">IF($K504=0,0,IFERROR(INDEX(購買率算出!$P$6:$P$3005,MATCH($A504&amp;"",購買率算出!$C$6:$C$3005,0)),0))</f>
        <v>0</v>
      </c>
    </row>
    <row r="505" customFormat="false" ht="15" hidden="false" customHeight="false" outlineLevel="0" collapsed="false">
      <c r="A505" s="24"/>
      <c r="D505" s="24"/>
      <c r="F505" s="24"/>
      <c r="K505" s="9" t="n">
        <f aca="false">IF($A505="",0,IF(OR(N($D505)=0,$D505&amp;""=TOP!$C$5&amp;""),1,0))</f>
        <v>0</v>
      </c>
      <c r="L505" s="27" t="n">
        <f aca="false">IF($K505=0,0,IFERROR(INDEX(購買率算出!$P$6:$P$3005,MATCH($A505&amp;"",購買率算出!$C$6:$C$3005,0)),0))</f>
        <v>0</v>
      </c>
    </row>
    <row r="506" customFormat="false" ht="15" hidden="false" customHeight="false" outlineLevel="0" collapsed="false">
      <c r="A506" s="24"/>
      <c r="D506" s="24"/>
      <c r="F506" s="24"/>
      <c r="K506" s="9" t="n">
        <f aca="false">IF($A506="",0,IF(OR(N($D506)=0,$D506&amp;""=TOP!$C$5&amp;""),1,0))</f>
        <v>0</v>
      </c>
      <c r="L506" s="27" t="n">
        <f aca="false">IF($K506=0,0,IFERROR(INDEX(購買率算出!$P$6:$P$3005,MATCH($A506&amp;"",購買率算出!$C$6:$C$3005,0)),0))</f>
        <v>0</v>
      </c>
    </row>
    <row r="507" customFormat="false" ht="15" hidden="false" customHeight="false" outlineLevel="0" collapsed="false">
      <c r="A507" s="24"/>
      <c r="D507" s="24"/>
      <c r="F507" s="24"/>
      <c r="K507" s="9" t="n">
        <f aca="false">IF($A507="",0,IF(OR(N($D507)=0,$D507&amp;""=TOP!$C$5&amp;""),1,0))</f>
        <v>0</v>
      </c>
      <c r="L507" s="27" t="n">
        <f aca="false">IF($K507=0,0,IFERROR(INDEX(購買率算出!$P$6:$P$3005,MATCH($A507&amp;"",購買率算出!$C$6:$C$3005,0)),0))</f>
        <v>0</v>
      </c>
    </row>
    <row r="508" customFormat="false" ht="15" hidden="false" customHeight="false" outlineLevel="0" collapsed="false">
      <c r="A508" s="24"/>
      <c r="D508" s="24"/>
      <c r="F508" s="24"/>
      <c r="K508" s="9" t="n">
        <f aca="false">IF($A508="",0,IF(OR(N($D508)=0,$D508&amp;""=TOP!$C$5&amp;""),1,0))</f>
        <v>0</v>
      </c>
      <c r="L508" s="27" t="n">
        <f aca="false">IF($K508=0,0,IFERROR(INDEX(購買率算出!$P$6:$P$3005,MATCH($A508&amp;"",購買率算出!$C$6:$C$3005,0)),0))</f>
        <v>0</v>
      </c>
    </row>
    <row r="509" customFormat="false" ht="15" hidden="false" customHeight="false" outlineLevel="0" collapsed="false">
      <c r="A509" s="24"/>
      <c r="D509" s="24"/>
      <c r="F509" s="24"/>
      <c r="K509" s="9" t="n">
        <f aca="false">IF($A509="",0,IF(OR(N($D509)=0,$D509&amp;""=TOP!$C$5&amp;""),1,0))</f>
        <v>0</v>
      </c>
      <c r="L509" s="27" t="n">
        <f aca="false">IF($K509=0,0,IFERROR(INDEX(購買率算出!$P$6:$P$3005,MATCH($A509&amp;"",購買率算出!$C$6:$C$3005,0)),0))</f>
        <v>0</v>
      </c>
    </row>
    <row r="510" customFormat="false" ht="15" hidden="false" customHeight="false" outlineLevel="0" collapsed="false">
      <c r="A510" s="24"/>
      <c r="D510" s="24"/>
      <c r="F510" s="24"/>
      <c r="K510" s="9" t="n">
        <f aca="false">IF($A510="",0,IF(OR(N($D510)=0,$D510&amp;""=TOP!$C$5&amp;""),1,0))</f>
        <v>0</v>
      </c>
      <c r="L510" s="27" t="n">
        <f aca="false">IF($K510=0,0,IFERROR(INDEX(購買率算出!$P$6:$P$3005,MATCH($A510&amp;"",購買率算出!$C$6:$C$3005,0)),0))</f>
        <v>0</v>
      </c>
    </row>
    <row r="511" customFormat="false" ht="15" hidden="false" customHeight="false" outlineLevel="0" collapsed="false">
      <c r="A511" s="24"/>
      <c r="D511" s="24"/>
      <c r="F511" s="24"/>
      <c r="K511" s="9" t="n">
        <f aca="false">IF($A511="",0,IF(OR(N($D511)=0,$D511&amp;""=TOP!$C$5&amp;""),1,0))</f>
        <v>0</v>
      </c>
      <c r="L511" s="27" t="n">
        <f aca="false">IF($K511=0,0,IFERROR(INDEX(購買率算出!$P$6:$P$3005,MATCH($A511&amp;"",購買率算出!$C$6:$C$3005,0)),0))</f>
        <v>0</v>
      </c>
    </row>
    <row r="512" customFormat="false" ht="15" hidden="false" customHeight="false" outlineLevel="0" collapsed="false">
      <c r="A512" s="24"/>
      <c r="D512" s="24"/>
      <c r="F512" s="24"/>
      <c r="K512" s="9" t="n">
        <f aca="false">IF($A512="",0,IF(OR(N($D512)=0,$D512&amp;""=TOP!$C$5&amp;""),1,0))</f>
        <v>0</v>
      </c>
      <c r="L512" s="27" t="n">
        <f aca="false">IF($K512=0,0,IFERROR(INDEX(購買率算出!$P$6:$P$3005,MATCH($A512&amp;"",購買率算出!$C$6:$C$3005,0)),0))</f>
        <v>0</v>
      </c>
    </row>
    <row r="513" customFormat="false" ht="15" hidden="false" customHeight="false" outlineLevel="0" collapsed="false">
      <c r="A513" s="24"/>
      <c r="D513" s="24"/>
      <c r="F513" s="24"/>
      <c r="K513" s="9" t="n">
        <f aca="false">IF($A513="",0,IF(OR(N($D513)=0,$D513&amp;""=TOP!$C$5&amp;""),1,0))</f>
        <v>0</v>
      </c>
      <c r="L513" s="27" t="n">
        <f aca="false">IF($K513=0,0,IFERROR(INDEX(購買率算出!$P$6:$P$3005,MATCH($A513&amp;"",購買率算出!$C$6:$C$3005,0)),0))</f>
        <v>0</v>
      </c>
    </row>
    <row r="514" customFormat="false" ht="15" hidden="false" customHeight="false" outlineLevel="0" collapsed="false">
      <c r="A514" s="24"/>
      <c r="D514" s="24"/>
      <c r="F514" s="24"/>
      <c r="K514" s="9" t="n">
        <f aca="false">IF($A514="",0,IF(OR(N($D514)=0,$D514&amp;""=TOP!$C$5&amp;""),1,0))</f>
        <v>0</v>
      </c>
      <c r="L514" s="27" t="n">
        <f aca="false">IF($K514=0,0,IFERROR(INDEX(購買率算出!$P$6:$P$3005,MATCH($A514&amp;"",購買率算出!$C$6:$C$3005,0)),0))</f>
        <v>0</v>
      </c>
    </row>
    <row r="515" customFormat="false" ht="15" hidden="false" customHeight="false" outlineLevel="0" collapsed="false">
      <c r="A515" s="24"/>
      <c r="D515" s="24"/>
      <c r="F515" s="24"/>
      <c r="K515" s="9" t="n">
        <f aca="false">IF($A515="",0,IF(OR(N($D515)=0,$D515&amp;""=TOP!$C$5&amp;""),1,0))</f>
        <v>0</v>
      </c>
      <c r="L515" s="27" t="n">
        <f aca="false">IF($K515=0,0,IFERROR(INDEX(購買率算出!$P$6:$P$3005,MATCH($A515&amp;"",購買率算出!$C$6:$C$3005,0)),0))</f>
        <v>0</v>
      </c>
    </row>
    <row r="516" customFormat="false" ht="15" hidden="false" customHeight="false" outlineLevel="0" collapsed="false">
      <c r="A516" s="24"/>
      <c r="D516" s="24"/>
      <c r="F516" s="24"/>
      <c r="K516" s="9" t="n">
        <f aca="false">IF($A516="",0,IF(OR(N($D516)=0,$D516&amp;""=TOP!$C$5&amp;""),1,0))</f>
        <v>0</v>
      </c>
      <c r="L516" s="27" t="n">
        <f aca="false">IF($K516=0,0,IFERROR(INDEX(購買率算出!$P$6:$P$3005,MATCH($A516&amp;"",購買率算出!$C$6:$C$3005,0)),0))</f>
        <v>0</v>
      </c>
    </row>
    <row r="517" customFormat="false" ht="15" hidden="false" customHeight="false" outlineLevel="0" collapsed="false">
      <c r="A517" s="24"/>
      <c r="D517" s="24"/>
      <c r="F517" s="24"/>
      <c r="K517" s="9" t="n">
        <f aca="false">IF($A517="",0,IF(OR(N($D517)=0,$D517&amp;""=TOP!$C$5&amp;""),1,0))</f>
        <v>0</v>
      </c>
      <c r="L517" s="27" t="n">
        <f aca="false">IF($K517=0,0,IFERROR(INDEX(購買率算出!$P$6:$P$3005,MATCH($A517&amp;"",購買率算出!$C$6:$C$3005,0)),0))</f>
        <v>0</v>
      </c>
    </row>
    <row r="518" customFormat="false" ht="15" hidden="false" customHeight="false" outlineLevel="0" collapsed="false">
      <c r="A518" s="24"/>
      <c r="D518" s="24"/>
      <c r="F518" s="24"/>
      <c r="K518" s="9" t="n">
        <f aca="false">IF($A518="",0,IF(OR(N($D518)=0,$D518&amp;""=TOP!$C$5&amp;""),1,0))</f>
        <v>0</v>
      </c>
      <c r="L518" s="27" t="n">
        <f aca="false">IF($K518=0,0,IFERROR(INDEX(購買率算出!$P$6:$P$3005,MATCH($A518&amp;"",購買率算出!$C$6:$C$3005,0)),0))</f>
        <v>0</v>
      </c>
    </row>
    <row r="519" customFormat="false" ht="15" hidden="false" customHeight="false" outlineLevel="0" collapsed="false">
      <c r="A519" s="24"/>
      <c r="D519" s="24"/>
      <c r="F519" s="24"/>
      <c r="K519" s="9" t="n">
        <f aca="false">IF($A519="",0,IF(OR(N($D519)=0,$D519&amp;""=TOP!$C$5&amp;""),1,0))</f>
        <v>0</v>
      </c>
      <c r="L519" s="27" t="n">
        <f aca="false">IF($K519=0,0,IFERROR(INDEX(購買率算出!$P$6:$P$3005,MATCH($A519&amp;"",購買率算出!$C$6:$C$3005,0)),0))</f>
        <v>0</v>
      </c>
    </row>
    <row r="520" customFormat="false" ht="15" hidden="false" customHeight="false" outlineLevel="0" collapsed="false">
      <c r="A520" s="24"/>
      <c r="D520" s="24"/>
      <c r="F520" s="24"/>
      <c r="K520" s="9" t="n">
        <f aca="false">IF($A520="",0,IF(OR(N($D520)=0,$D520&amp;""=TOP!$C$5&amp;""),1,0))</f>
        <v>0</v>
      </c>
      <c r="L520" s="27" t="n">
        <f aca="false">IF($K520=0,0,IFERROR(INDEX(購買率算出!$P$6:$P$3005,MATCH($A520&amp;"",購買率算出!$C$6:$C$3005,0)),0))</f>
        <v>0</v>
      </c>
    </row>
    <row r="521" customFormat="false" ht="15" hidden="false" customHeight="false" outlineLevel="0" collapsed="false">
      <c r="A521" s="24"/>
      <c r="D521" s="24"/>
      <c r="F521" s="24"/>
      <c r="K521" s="9" t="n">
        <f aca="false">IF($A521="",0,IF(OR(N($D521)=0,$D521&amp;""=TOP!$C$5&amp;""),1,0))</f>
        <v>0</v>
      </c>
      <c r="L521" s="27" t="n">
        <f aca="false">IF($K521=0,0,IFERROR(INDEX(購買率算出!$P$6:$P$3005,MATCH($A521&amp;"",購買率算出!$C$6:$C$3005,0)),0))</f>
        <v>0</v>
      </c>
    </row>
    <row r="522" customFormat="false" ht="15" hidden="false" customHeight="false" outlineLevel="0" collapsed="false">
      <c r="A522" s="24"/>
      <c r="D522" s="24"/>
      <c r="F522" s="24"/>
      <c r="K522" s="9" t="n">
        <f aca="false">IF($A522="",0,IF(OR(N($D522)=0,$D522&amp;""=TOP!$C$5&amp;""),1,0))</f>
        <v>0</v>
      </c>
      <c r="L522" s="27" t="n">
        <f aca="false">IF($K522=0,0,IFERROR(INDEX(購買率算出!$P$6:$P$3005,MATCH($A522&amp;"",購買率算出!$C$6:$C$3005,0)),0))</f>
        <v>0</v>
      </c>
    </row>
    <row r="523" customFormat="false" ht="15" hidden="false" customHeight="false" outlineLevel="0" collapsed="false">
      <c r="A523" s="24"/>
      <c r="D523" s="24"/>
      <c r="F523" s="24"/>
      <c r="K523" s="9" t="n">
        <f aca="false">IF($A523="",0,IF(OR(N($D523)=0,$D523&amp;""=TOP!$C$5&amp;""),1,0))</f>
        <v>0</v>
      </c>
      <c r="L523" s="27" t="n">
        <f aca="false">IF($K523=0,0,IFERROR(INDEX(購買率算出!$P$6:$P$3005,MATCH($A523&amp;"",購買率算出!$C$6:$C$3005,0)),0))</f>
        <v>0</v>
      </c>
    </row>
    <row r="524" customFormat="false" ht="15" hidden="false" customHeight="false" outlineLevel="0" collapsed="false">
      <c r="A524" s="24"/>
      <c r="D524" s="24"/>
      <c r="F524" s="24"/>
      <c r="K524" s="9" t="n">
        <f aca="false">IF($A524="",0,IF(OR(N($D524)=0,$D524&amp;""=TOP!$C$5&amp;""),1,0))</f>
        <v>0</v>
      </c>
      <c r="L524" s="27" t="n">
        <f aca="false">IF($K524=0,0,IFERROR(INDEX(購買率算出!$P$6:$P$3005,MATCH($A524&amp;"",購買率算出!$C$6:$C$3005,0)),0))</f>
        <v>0</v>
      </c>
    </row>
    <row r="525" customFormat="false" ht="15" hidden="false" customHeight="false" outlineLevel="0" collapsed="false">
      <c r="A525" s="24"/>
      <c r="D525" s="24"/>
      <c r="F525" s="24"/>
      <c r="K525" s="9" t="n">
        <f aca="false">IF($A525="",0,IF(OR(N($D525)=0,$D525&amp;""=TOP!$C$5&amp;""),1,0))</f>
        <v>0</v>
      </c>
      <c r="L525" s="27" t="n">
        <f aca="false">IF($K525=0,0,IFERROR(INDEX(購買率算出!$P$6:$P$3005,MATCH($A525&amp;"",購買率算出!$C$6:$C$3005,0)),0))</f>
        <v>0</v>
      </c>
    </row>
    <row r="526" customFormat="false" ht="15" hidden="false" customHeight="false" outlineLevel="0" collapsed="false">
      <c r="A526" s="24"/>
      <c r="D526" s="24"/>
      <c r="F526" s="24"/>
      <c r="K526" s="9" t="n">
        <f aca="false">IF($A526="",0,IF(OR(N($D526)=0,$D526&amp;""=TOP!$C$5&amp;""),1,0))</f>
        <v>0</v>
      </c>
      <c r="L526" s="27" t="n">
        <f aca="false">IF($K526=0,0,IFERROR(INDEX(購買率算出!$P$6:$P$3005,MATCH($A526&amp;"",購買率算出!$C$6:$C$3005,0)),0))</f>
        <v>0</v>
      </c>
    </row>
    <row r="527" customFormat="false" ht="15" hidden="false" customHeight="false" outlineLevel="0" collapsed="false">
      <c r="A527" s="24"/>
      <c r="D527" s="24"/>
      <c r="F527" s="24"/>
      <c r="K527" s="9" t="n">
        <f aca="false">IF($A527="",0,IF(OR(N($D527)=0,$D527&amp;""=TOP!$C$5&amp;""),1,0))</f>
        <v>0</v>
      </c>
      <c r="L527" s="27" t="n">
        <f aca="false">IF($K527=0,0,IFERROR(INDEX(購買率算出!$P$6:$P$3005,MATCH($A527&amp;"",購買率算出!$C$6:$C$3005,0)),0))</f>
        <v>0</v>
      </c>
    </row>
    <row r="528" customFormat="false" ht="15" hidden="false" customHeight="false" outlineLevel="0" collapsed="false">
      <c r="A528" s="24"/>
      <c r="D528" s="24"/>
      <c r="F528" s="24"/>
      <c r="K528" s="9" t="n">
        <f aca="false">IF($A528="",0,IF(OR(N($D528)=0,$D528&amp;""=TOP!$C$5&amp;""),1,0))</f>
        <v>0</v>
      </c>
      <c r="L528" s="27" t="n">
        <f aca="false">IF($K528=0,0,IFERROR(INDEX(購買率算出!$P$6:$P$3005,MATCH($A528&amp;"",購買率算出!$C$6:$C$3005,0)),0))</f>
        <v>0</v>
      </c>
    </row>
    <row r="529" customFormat="false" ht="15" hidden="false" customHeight="false" outlineLevel="0" collapsed="false">
      <c r="A529" s="24"/>
      <c r="D529" s="24"/>
      <c r="F529" s="24"/>
      <c r="K529" s="9" t="n">
        <f aca="false">IF($A529="",0,IF(OR(N($D529)=0,$D529&amp;""=TOP!$C$5&amp;""),1,0))</f>
        <v>0</v>
      </c>
      <c r="L529" s="27" t="n">
        <f aca="false">IF($K529=0,0,IFERROR(INDEX(購買率算出!$P$6:$P$3005,MATCH($A529&amp;"",購買率算出!$C$6:$C$3005,0)),0))</f>
        <v>0</v>
      </c>
    </row>
    <row r="530" customFormat="false" ht="15" hidden="false" customHeight="false" outlineLevel="0" collapsed="false">
      <c r="A530" s="24"/>
      <c r="D530" s="24"/>
      <c r="F530" s="24"/>
      <c r="K530" s="9" t="n">
        <f aca="false">IF($A530="",0,IF(OR(N($D530)=0,$D530&amp;""=TOP!$C$5&amp;""),1,0))</f>
        <v>0</v>
      </c>
      <c r="L530" s="27" t="n">
        <f aca="false">IF($K530=0,0,IFERROR(INDEX(購買率算出!$P$6:$P$3005,MATCH($A530&amp;"",購買率算出!$C$6:$C$3005,0)),0))</f>
        <v>0</v>
      </c>
    </row>
    <row r="531" customFormat="false" ht="15" hidden="false" customHeight="false" outlineLevel="0" collapsed="false">
      <c r="A531" s="24"/>
      <c r="D531" s="24"/>
      <c r="F531" s="24"/>
      <c r="K531" s="9" t="n">
        <f aca="false">IF($A531="",0,IF(OR(N($D531)=0,$D531&amp;""=TOP!$C$5&amp;""),1,0))</f>
        <v>0</v>
      </c>
      <c r="L531" s="27" t="n">
        <f aca="false">IF($K531=0,0,IFERROR(INDEX(購買率算出!$P$6:$P$3005,MATCH($A531&amp;"",購買率算出!$C$6:$C$3005,0)),0))</f>
        <v>0</v>
      </c>
    </row>
    <row r="532" customFormat="false" ht="15" hidden="false" customHeight="false" outlineLevel="0" collapsed="false">
      <c r="A532" s="24"/>
      <c r="D532" s="24"/>
      <c r="F532" s="24"/>
      <c r="K532" s="9" t="n">
        <f aca="false">IF($A532="",0,IF(OR(N($D532)=0,$D532&amp;""=TOP!$C$5&amp;""),1,0))</f>
        <v>0</v>
      </c>
      <c r="L532" s="27" t="n">
        <f aca="false">IF($K532=0,0,IFERROR(INDEX(購買率算出!$P$6:$P$3005,MATCH($A532&amp;"",購買率算出!$C$6:$C$3005,0)),0))</f>
        <v>0</v>
      </c>
    </row>
    <row r="533" customFormat="false" ht="15" hidden="false" customHeight="false" outlineLevel="0" collapsed="false">
      <c r="A533" s="24"/>
      <c r="D533" s="24"/>
      <c r="F533" s="24"/>
      <c r="K533" s="9" t="n">
        <f aca="false">IF($A533="",0,IF(OR(N($D533)=0,$D533&amp;""=TOP!$C$5&amp;""),1,0))</f>
        <v>0</v>
      </c>
      <c r="L533" s="27" t="n">
        <f aca="false">IF($K533=0,0,IFERROR(INDEX(購買率算出!$P$6:$P$3005,MATCH($A533&amp;"",購買率算出!$C$6:$C$3005,0)),0))</f>
        <v>0</v>
      </c>
    </row>
    <row r="534" customFormat="false" ht="15" hidden="false" customHeight="false" outlineLevel="0" collapsed="false">
      <c r="A534" s="24"/>
      <c r="D534" s="24"/>
      <c r="F534" s="24"/>
      <c r="K534" s="9" t="n">
        <f aca="false">IF($A534="",0,IF(OR(N($D534)=0,$D534&amp;""=TOP!$C$5&amp;""),1,0))</f>
        <v>0</v>
      </c>
      <c r="L534" s="27" t="n">
        <f aca="false">IF($K534=0,0,IFERROR(INDEX(購買率算出!$P$6:$P$3005,MATCH($A534&amp;"",購買率算出!$C$6:$C$3005,0)),0))</f>
        <v>0</v>
      </c>
    </row>
    <row r="535" customFormat="false" ht="15" hidden="false" customHeight="false" outlineLevel="0" collapsed="false">
      <c r="A535" s="24"/>
      <c r="D535" s="24"/>
      <c r="F535" s="24"/>
      <c r="K535" s="9" t="n">
        <f aca="false">IF($A535="",0,IF(OR(N($D535)=0,$D535&amp;""=TOP!$C$5&amp;""),1,0))</f>
        <v>0</v>
      </c>
      <c r="L535" s="27" t="n">
        <f aca="false">IF($K535=0,0,IFERROR(INDEX(購買率算出!$P$6:$P$3005,MATCH($A535&amp;"",購買率算出!$C$6:$C$3005,0)),0))</f>
        <v>0</v>
      </c>
    </row>
    <row r="536" customFormat="false" ht="15" hidden="false" customHeight="false" outlineLevel="0" collapsed="false">
      <c r="A536" s="24"/>
      <c r="D536" s="24"/>
      <c r="F536" s="24"/>
      <c r="K536" s="9" t="n">
        <f aca="false">IF($A536="",0,IF(OR(N($D536)=0,$D536&amp;""=TOP!$C$5&amp;""),1,0))</f>
        <v>0</v>
      </c>
      <c r="L536" s="27" t="n">
        <f aca="false">IF($K536=0,0,IFERROR(INDEX(購買率算出!$P$6:$P$3005,MATCH($A536&amp;"",購買率算出!$C$6:$C$3005,0)),0))</f>
        <v>0</v>
      </c>
    </row>
    <row r="537" customFormat="false" ht="15" hidden="false" customHeight="false" outlineLevel="0" collapsed="false">
      <c r="A537" s="24"/>
      <c r="D537" s="24"/>
      <c r="F537" s="24"/>
      <c r="K537" s="9" t="n">
        <f aca="false">IF($A537="",0,IF(OR(N($D537)=0,$D537&amp;""=TOP!$C$5&amp;""),1,0))</f>
        <v>0</v>
      </c>
      <c r="L537" s="27" t="n">
        <f aca="false">IF($K537=0,0,IFERROR(INDEX(購買率算出!$P$6:$P$3005,MATCH($A537&amp;"",購買率算出!$C$6:$C$3005,0)),0))</f>
        <v>0</v>
      </c>
    </row>
    <row r="538" customFormat="false" ht="15" hidden="false" customHeight="false" outlineLevel="0" collapsed="false">
      <c r="A538" s="24"/>
      <c r="D538" s="24"/>
      <c r="F538" s="24"/>
      <c r="K538" s="9" t="n">
        <f aca="false">IF($A538="",0,IF(OR(N($D538)=0,$D538&amp;""=TOP!$C$5&amp;""),1,0))</f>
        <v>0</v>
      </c>
      <c r="L538" s="27" t="n">
        <f aca="false">IF($K538=0,0,IFERROR(INDEX(購買率算出!$P$6:$P$3005,MATCH($A538&amp;"",購買率算出!$C$6:$C$3005,0)),0))</f>
        <v>0</v>
      </c>
    </row>
    <row r="539" customFormat="false" ht="15" hidden="false" customHeight="false" outlineLevel="0" collapsed="false">
      <c r="A539" s="24"/>
      <c r="D539" s="24"/>
      <c r="F539" s="24"/>
      <c r="K539" s="9" t="n">
        <f aca="false">IF($A539="",0,IF(OR(N($D539)=0,$D539&amp;""=TOP!$C$5&amp;""),1,0))</f>
        <v>0</v>
      </c>
      <c r="L539" s="27" t="n">
        <f aca="false">IF($K539=0,0,IFERROR(INDEX(購買率算出!$P$6:$P$3005,MATCH($A539&amp;"",購買率算出!$C$6:$C$3005,0)),0))</f>
        <v>0</v>
      </c>
    </row>
    <row r="540" customFormat="false" ht="15" hidden="false" customHeight="false" outlineLevel="0" collapsed="false">
      <c r="A540" s="24"/>
      <c r="D540" s="24"/>
      <c r="F540" s="24"/>
      <c r="K540" s="9" t="n">
        <f aca="false">IF($A540="",0,IF(OR(N($D540)=0,$D540&amp;""=TOP!$C$5&amp;""),1,0))</f>
        <v>0</v>
      </c>
      <c r="L540" s="27" t="n">
        <f aca="false">IF($K540=0,0,IFERROR(INDEX(購買率算出!$P$6:$P$3005,MATCH($A540&amp;"",購買率算出!$C$6:$C$3005,0)),0))</f>
        <v>0</v>
      </c>
    </row>
    <row r="541" customFormat="false" ht="15" hidden="false" customHeight="false" outlineLevel="0" collapsed="false">
      <c r="A541" s="24"/>
      <c r="D541" s="24"/>
      <c r="F541" s="24"/>
      <c r="K541" s="9" t="n">
        <f aca="false">IF($A541="",0,IF(OR(N($D541)=0,$D541&amp;""=TOP!$C$5&amp;""),1,0))</f>
        <v>0</v>
      </c>
      <c r="L541" s="27" t="n">
        <f aca="false">IF($K541=0,0,IFERROR(INDEX(購買率算出!$P$6:$P$3005,MATCH($A541&amp;"",購買率算出!$C$6:$C$3005,0)),0))</f>
        <v>0</v>
      </c>
    </row>
    <row r="542" customFormat="false" ht="15" hidden="false" customHeight="false" outlineLevel="0" collapsed="false">
      <c r="A542" s="24"/>
      <c r="D542" s="24"/>
      <c r="F542" s="24"/>
      <c r="K542" s="9" t="n">
        <f aca="false">IF($A542="",0,IF(OR(N($D542)=0,$D542&amp;""=TOP!$C$5&amp;""),1,0))</f>
        <v>0</v>
      </c>
      <c r="L542" s="27" t="n">
        <f aca="false">IF($K542=0,0,IFERROR(INDEX(購買率算出!$P$6:$P$3005,MATCH($A542&amp;"",購買率算出!$C$6:$C$3005,0)),0))</f>
        <v>0</v>
      </c>
    </row>
    <row r="543" customFormat="false" ht="15" hidden="false" customHeight="false" outlineLevel="0" collapsed="false">
      <c r="A543" s="24"/>
      <c r="D543" s="24"/>
      <c r="F543" s="24"/>
      <c r="K543" s="9" t="n">
        <f aca="false">IF($A543="",0,IF(OR(N($D543)=0,$D543&amp;""=TOP!$C$5&amp;""),1,0))</f>
        <v>0</v>
      </c>
      <c r="L543" s="27" t="n">
        <f aca="false">IF($K543=0,0,IFERROR(INDEX(購買率算出!$P$6:$P$3005,MATCH($A543&amp;"",購買率算出!$C$6:$C$3005,0)),0))</f>
        <v>0</v>
      </c>
    </row>
    <row r="544" customFormat="false" ht="15" hidden="false" customHeight="false" outlineLevel="0" collapsed="false">
      <c r="A544" s="24"/>
      <c r="D544" s="24"/>
      <c r="F544" s="24"/>
      <c r="K544" s="9" t="n">
        <f aca="false">IF($A544="",0,IF(OR(N($D544)=0,$D544&amp;""=TOP!$C$5&amp;""),1,0))</f>
        <v>0</v>
      </c>
      <c r="L544" s="27" t="n">
        <f aca="false">IF($K544=0,0,IFERROR(INDEX(購買率算出!$P$6:$P$3005,MATCH($A544&amp;"",購買率算出!$C$6:$C$3005,0)),0))</f>
        <v>0</v>
      </c>
    </row>
    <row r="545" customFormat="false" ht="15" hidden="false" customHeight="false" outlineLevel="0" collapsed="false">
      <c r="A545" s="24"/>
      <c r="D545" s="24"/>
      <c r="F545" s="24"/>
      <c r="K545" s="9" t="n">
        <f aca="false">IF($A545="",0,IF(OR(N($D545)=0,$D545&amp;""=TOP!$C$5&amp;""),1,0))</f>
        <v>0</v>
      </c>
      <c r="L545" s="27" t="n">
        <f aca="false">IF($K545=0,0,IFERROR(INDEX(購買率算出!$P$6:$P$3005,MATCH($A545&amp;"",購買率算出!$C$6:$C$3005,0)),0))</f>
        <v>0</v>
      </c>
    </row>
    <row r="546" customFormat="false" ht="15" hidden="false" customHeight="false" outlineLevel="0" collapsed="false">
      <c r="A546" s="24"/>
      <c r="D546" s="24"/>
      <c r="F546" s="24"/>
      <c r="K546" s="9" t="n">
        <f aca="false">IF($A546="",0,IF(OR(N($D546)=0,$D546&amp;""=TOP!$C$5&amp;""),1,0))</f>
        <v>0</v>
      </c>
      <c r="L546" s="27" t="n">
        <f aca="false">IF($K546=0,0,IFERROR(INDEX(購買率算出!$P$6:$P$3005,MATCH($A546&amp;"",購買率算出!$C$6:$C$3005,0)),0))</f>
        <v>0</v>
      </c>
    </row>
    <row r="547" customFormat="false" ht="15" hidden="false" customHeight="false" outlineLevel="0" collapsed="false">
      <c r="A547" s="24"/>
      <c r="D547" s="24"/>
      <c r="F547" s="24"/>
      <c r="K547" s="9" t="n">
        <f aca="false">IF($A547="",0,IF(OR(N($D547)=0,$D547&amp;""=TOP!$C$5&amp;""),1,0))</f>
        <v>0</v>
      </c>
      <c r="L547" s="27" t="n">
        <f aca="false">IF($K547=0,0,IFERROR(INDEX(購買率算出!$P$6:$P$3005,MATCH($A547&amp;"",購買率算出!$C$6:$C$3005,0)),0))</f>
        <v>0</v>
      </c>
    </row>
    <row r="548" customFormat="false" ht="15" hidden="false" customHeight="false" outlineLevel="0" collapsed="false">
      <c r="A548" s="24"/>
      <c r="D548" s="24"/>
      <c r="F548" s="24"/>
      <c r="K548" s="9" t="n">
        <f aca="false">IF($A548="",0,IF(OR(N($D548)=0,$D548&amp;""=TOP!$C$5&amp;""),1,0))</f>
        <v>0</v>
      </c>
      <c r="L548" s="27" t="n">
        <f aca="false">IF($K548=0,0,IFERROR(INDEX(購買率算出!$P$6:$P$3005,MATCH($A548&amp;"",購買率算出!$C$6:$C$3005,0)),0))</f>
        <v>0</v>
      </c>
    </row>
    <row r="549" customFormat="false" ht="15" hidden="false" customHeight="false" outlineLevel="0" collapsed="false">
      <c r="A549" s="24"/>
      <c r="D549" s="24"/>
      <c r="F549" s="24"/>
      <c r="K549" s="9" t="n">
        <f aca="false">IF($A549="",0,IF(OR(N($D549)=0,$D549&amp;""=TOP!$C$5&amp;""),1,0))</f>
        <v>0</v>
      </c>
      <c r="L549" s="27" t="n">
        <f aca="false">IF($K549=0,0,IFERROR(INDEX(購買率算出!$P$6:$P$3005,MATCH($A549&amp;"",購買率算出!$C$6:$C$3005,0)),0))</f>
        <v>0</v>
      </c>
    </row>
    <row r="550" customFormat="false" ht="15" hidden="false" customHeight="false" outlineLevel="0" collapsed="false">
      <c r="A550" s="24"/>
      <c r="D550" s="24"/>
      <c r="F550" s="24"/>
      <c r="K550" s="9" t="n">
        <f aca="false">IF($A550="",0,IF(OR(N($D550)=0,$D550&amp;""=TOP!$C$5&amp;""),1,0))</f>
        <v>0</v>
      </c>
      <c r="L550" s="27" t="n">
        <f aca="false">IF($K550=0,0,IFERROR(INDEX(購買率算出!$P$6:$P$3005,MATCH($A550&amp;"",購買率算出!$C$6:$C$3005,0)),0))</f>
        <v>0</v>
      </c>
    </row>
    <row r="551" customFormat="false" ht="15" hidden="false" customHeight="false" outlineLevel="0" collapsed="false">
      <c r="A551" s="24"/>
      <c r="D551" s="24"/>
      <c r="F551" s="24"/>
      <c r="K551" s="9" t="n">
        <f aca="false">IF($A551="",0,IF(OR(N($D551)=0,$D551&amp;""=TOP!$C$5&amp;""),1,0))</f>
        <v>0</v>
      </c>
      <c r="L551" s="27" t="n">
        <f aca="false">IF($K551=0,0,IFERROR(INDEX(購買率算出!$P$6:$P$3005,MATCH($A551&amp;"",購買率算出!$C$6:$C$3005,0)),0))</f>
        <v>0</v>
      </c>
    </row>
    <row r="552" customFormat="false" ht="15" hidden="false" customHeight="false" outlineLevel="0" collapsed="false">
      <c r="A552" s="24"/>
      <c r="D552" s="24"/>
      <c r="F552" s="24"/>
      <c r="K552" s="9" t="n">
        <f aca="false">IF($A552="",0,IF(OR(N($D552)=0,$D552&amp;""=TOP!$C$5&amp;""),1,0))</f>
        <v>0</v>
      </c>
      <c r="L552" s="27" t="n">
        <f aca="false">IF($K552=0,0,IFERROR(INDEX(購買率算出!$P$6:$P$3005,MATCH($A552&amp;"",購買率算出!$C$6:$C$3005,0)),0))</f>
        <v>0</v>
      </c>
    </row>
    <row r="553" customFormat="false" ht="15" hidden="false" customHeight="false" outlineLevel="0" collapsed="false">
      <c r="A553" s="24"/>
      <c r="D553" s="24"/>
      <c r="F553" s="24"/>
      <c r="K553" s="9" t="n">
        <f aca="false">IF($A553="",0,IF(OR(N($D553)=0,$D553&amp;""=TOP!$C$5&amp;""),1,0))</f>
        <v>0</v>
      </c>
      <c r="L553" s="27" t="n">
        <f aca="false">IF($K553=0,0,IFERROR(INDEX(購買率算出!$P$6:$P$3005,MATCH($A553&amp;"",購買率算出!$C$6:$C$3005,0)),0))</f>
        <v>0</v>
      </c>
    </row>
    <row r="554" customFormat="false" ht="15" hidden="false" customHeight="false" outlineLevel="0" collapsed="false">
      <c r="A554" s="24"/>
      <c r="D554" s="24"/>
      <c r="F554" s="24"/>
      <c r="K554" s="9" t="n">
        <f aca="false">IF($A554="",0,IF(OR(N($D554)=0,$D554&amp;""=TOP!$C$5&amp;""),1,0))</f>
        <v>0</v>
      </c>
      <c r="L554" s="27" t="n">
        <f aca="false">IF($K554=0,0,IFERROR(INDEX(購買率算出!$P$6:$P$3005,MATCH($A554&amp;"",購買率算出!$C$6:$C$3005,0)),0))</f>
        <v>0</v>
      </c>
    </row>
    <row r="555" customFormat="false" ht="15" hidden="false" customHeight="false" outlineLevel="0" collapsed="false">
      <c r="A555" s="24"/>
      <c r="D555" s="24"/>
      <c r="F555" s="24"/>
      <c r="K555" s="9" t="n">
        <f aca="false">IF($A555="",0,IF(OR(N($D555)=0,$D555&amp;""=TOP!$C$5&amp;""),1,0))</f>
        <v>0</v>
      </c>
      <c r="L555" s="27" t="n">
        <f aca="false">IF($K555=0,0,IFERROR(INDEX(購買率算出!$P$6:$P$3005,MATCH($A555&amp;"",購買率算出!$C$6:$C$3005,0)),0))</f>
        <v>0</v>
      </c>
    </row>
    <row r="556" customFormat="false" ht="15" hidden="false" customHeight="false" outlineLevel="0" collapsed="false">
      <c r="A556" s="24"/>
      <c r="D556" s="24"/>
      <c r="F556" s="24"/>
      <c r="K556" s="9" t="n">
        <f aca="false">IF($A556="",0,IF(OR(N($D556)=0,$D556&amp;""=TOP!$C$5&amp;""),1,0))</f>
        <v>0</v>
      </c>
      <c r="L556" s="27" t="n">
        <f aca="false">IF($K556=0,0,IFERROR(INDEX(購買率算出!$P$6:$P$3005,MATCH($A556&amp;"",購買率算出!$C$6:$C$3005,0)),0))</f>
        <v>0</v>
      </c>
    </row>
    <row r="557" customFormat="false" ht="15" hidden="false" customHeight="false" outlineLevel="0" collapsed="false">
      <c r="A557" s="24"/>
      <c r="D557" s="24"/>
      <c r="F557" s="24"/>
      <c r="K557" s="9" t="n">
        <f aca="false">IF($A557="",0,IF(OR(N($D557)=0,$D557&amp;""=TOP!$C$5&amp;""),1,0))</f>
        <v>0</v>
      </c>
      <c r="L557" s="27" t="n">
        <f aca="false">IF($K557=0,0,IFERROR(INDEX(購買率算出!$P$6:$P$3005,MATCH($A557&amp;"",購買率算出!$C$6:$C$3005,0)),0))</f>
        <v>0</v>
      </c>
    </row>
    <row r="558" customFormat="false" ht="15" hidden="false" customHeight="false" outlineLevel="0" collapsed="false">
      <c r="A558" s="24"/>
      <c r="D558" s="24"/>
      <c r="F558" s="24"/>
      <c r="K558" s="9" t="n">
        <f aca="false">IF($A558="",0,IF(OR(N($D558)=0,$D558&amp;""=TOP!$C$5&amp;""),1,0))</f>
        <v>0</v>
      </c>
      <c r="L558" s="27" t="n">
        <f aca="false">IF($K558=0,0,IFERROR(INDEX(購買率算出!$P$6:$P$3005,MATCH($A558&amp;"",購買率算出!$C$6:$C$3005,0)),0))</f>
        <v>0</v>
      </c>
    </row>
    <row r="559" customFormat="false" ht="15" hidden="false" customHeight="false" outlineLevel="0" collapsed="false">
      <c r="A559" s="24"/>
      <c r="D559" s="24"/>
      <c r="F559" s="24"/>
      <c r="K559" s="9" t="n">
        <f aca="false">IF($A559="",0,IF(OR(N($D559)=0,$D559&amp;""=TOP!$C$5&amp;""),1,0))</f>
        <v>0</v>
      </c>
      <c r="L559" s="27" t="n">
        <f aca="false">IF($K559=0,0,IFERROR(INDEX(購買率算出!$P$6:$P$3005,MATCH($A559&amp;"",購買率算出!$C$6:$C$3005,0)),0))</f>
        <v>0</v>
      </c>
    </row>
    <row r="560" customFormat="false" ht="15" hidden="false" customHeight="false" outlineLevel="0" collapsed="false">
      <c r="A560" s="24"/>
      <c r="D560" s="24"/>
      <c r="F560" s="24"/>
      <c r="K560" s="9" t="n">
        <f aca="false">IF($A560="",0,IF(OR(N($D560)=0,$D560&amp;""=TOP!$C$5&amp;""),1,0))</f>
        <v>0</v>
      </c>
      <c r="L560" s="27" t="n">
        <f aca="false">IF($K560=0,0,IFERROR(INDEX(購買率算出!$P$6:$P$3005,MATCH($A560&amp;"",購買率算出!$C$6:$C$3005,0)),0))</f>
        <v>0</v>
      </c>
    </row>
    <row r="561" customFormat="false" ht="15" hidden="false" customHeight="false" outlineLevel="0" collapsed="false">
      <c r="A561" s="24"/>
      <c r="D561" s="24"/>
      <c r="F561" s="24"/>
      <c r="K561" s="9" t="n">
        <f aca="false">IF($A561="",0,IF(OR(N($D561)=0,$D561&amp;""=TOP!$C$5&amp;""),1,0))</f>
        <v>0</v>
      </c>
      <c r="L561" s="27" t="n">
        <f aca="false">IF($K561=0,0,IFERROR(INDEX(購買率算出!$P$6:$P$3005,MATCH($A561&amp;"",購買率算出!$C$6:$C$3005,0)),0))</f>
        <v>0</v>
      </c>
    </row>
    <row r="562" customFormat="false" ht="15" hidden="false" customHeight="false" outlineLevel="0" collapsed="false">
      <c r="A562" s="24"/>
      <c r="D562" s="24"/>
      <c r="F562" s="24"/>
      <c r="K562" s="9" t="n">
        <f aca="false">IF($A562="",0,IF(OR(N($D562)=0,$D562&amp;""=TOP!$C$5&amp;""),1,0))</f>
        <v>0</v>
      </c>
      <c r="L562" s="27" t="n">
        <f aca="false">IF($K562=0,0,IFERROR(INDEX(購買率算出!$P$6:$P$3005,MATCH($A562&amp;"",購買率算出!$C$6:$C$3005,0)),0))</f>
        <v>0</v>
      </c>
    </row>
    <row r="563" customFormat="false" ht="15" hidden="false" customHeight="false" outlineLevel="0" collapsed="false">
      <c r="A563" s="24"/>
      <c r="D563" s="24"/>
      <c r="F563" s="24"/>
      <c r="K563" s="9" t="n">
        <f aca="false">IF($A563="",0,IF(OR(N($D563)=0,$D563&amp;""=TOP!$C$5&amp;""),1,0))</f>
        <v>0</v>
      </c>
      <c r="L563" s="27" t="n">
        <f aca="false">IF($K563=0,0,IFERROR(INDEX(購買率算出!$P$6:$P$3005,MATCH($A563&amp;"",購買率算出!$C$6:$C$3005,0)),0))</f>
        <v>0</v>
      </c>
    </row>
    <row r="564" customFormat="false" ht="15" hidden="false" customHeight="false" outlineLevel="0" collapsed="false">
      <c r="A564" s="24"/>
      <c r="D564" s="24"/>
      <c r="F564" s="24"/>
      <c r="K564" s="9" t="n">
        <f aca="false">IF($A564="",0,IF(OR(N($D564)=0,$D564&amp;""=TOP!$C$5&amp;""),1,0))</f>
        <v>0</v>
      </c>
      <c r="L564" s="27" t="n">
        <f aca="false">IF($K564=0,0,IFERROR(INDEX(購買率算出!$P$6:$P$3005,MATCH($A564&amp;"",購買率算出!$C$6:$C$3005,0)),0))</f>
        <v>0</v>
      </c>
    </row>
    <row r="565" customFormat="false" ht="15" hidden="false" customHeight="false" outlineLevel="0" collapsed="false">
      <c r="A565" s="24"/>
      <c r="D565" s="24"/>
      <c r="F565" s="24"/>
      <c r="K565" s="9" t="n">
        <f aca="false">IF($A565="",0,IF(OR(N($D565)=0,$D565&amp;""=TOP!$C$5&amp;""),1,0))</f>
        <v>0</v>
      </c>
      <c r="L565" s="27" t="n">
        <f aca="false">IF($K565=0,0,IFERROR(INDEX(購買率算出!$P$6:$P$3005,MATCH($A565&amp;"",購買率算出!$C$6:$C$3005,0)),0))</f>
        <v>0</v>
      </c>
    </row>
    <row r="566" customFormat="false" ht="15" hidden="false" customHeight="false" outlineLevel="0" collapsed="false">
      <c r="A566" s="24"/>
      <c r="D566" s="24"/>
      <c r="F566" s="24"/>
      <c r="K566" s="9" t="n">
        <f aca="false">IF($A566="",0,IF(OR(N($D566)=0,$D566&amp;""=TOP!$C$5&amp;""),1,0))</f>
        <v>0</v>
      </c>
      <c r="L566" s="27" t="n">
        <f aca="false">IF($K566=0,0,IFERROR(INDEX(購買率算出!$P$6:$P$3005,MATCH($A566&amp;"",購買率算出!$C$6:$C$3005,0)),0))</f>
        <v>0</v>
      </c>
    </row>
    <row r="567" customFormat="false" ht="15" hidden="false" customHeight="false" outlineLevel="0" collapsed="false">
      <c r="A567" s="24"/>
      <c r="D567" s="24"/>
      <c r="F567" s="24"/>
      <c r="K567" s="9" t="n">
        <f aca="false">IF($A567="",0,IF(OR(N($D567)=0,$D567&amp;""=TOP!$C$5&amp;""),1,0))</f>
        <v>0</v>
      </c>
      <c r="L567" s="27" t="n">
        <f aca="false">IF($K567=0,0,IFERROR(INDEX(購買率算出!$P$6:$P$3005,MATCH($A567&amp;"",購買率算出!$C$6:$C$3005,0)),0))</f>
        <v>0</v>
      </c>
    </row>
    <row r="568" customFormat="false" ht="15" hidden="false" customHeight="false" outlineLevel="0" collapsed="false">
      <c r="A568" s="24"/>
      <c r="D568" s="24"/>
      <c r="F568" s="24"/>
      <c r="K568" s="9" t="n">
        <f aca="false">IF($A568="",0,IF(OR(N($D568)=0,$D568&amp;""=TOP!$C$5&amp;""),1,0))</f>
        <v>0</v>
      </c>
      <c r="L568" s="27" t="n">
        <f aca="false">IF($K568=0,0,IFERROR(INDEX(購買率算出!$P$6:$P$3005,MATCH($A568&amp;"",購買率算出!$C$6:$C$3005,0)),0))</f>
        <v>0</v>
      </c>
    </row>
    <row r="569" customFormat="false" ht="15" hidden="false" customHeight="false" outlineLevel="0" collapsed="false">
      <c r="A569" s="24"/>
      <c r="D569" s="24"/>
      <c r="F569" s="24"/>
      <c r="K569" s="9" t="n">
        <f aca="false">IF($A569="",0,IF(OR(N($D569)=0,$D569&amp;""=TOP!$C$5&amp;""),1,0))</f>
        <v>0</v>
      </c>
      <c r="L569" s="27" t="n">
        <f aca="false">IF($K569=0,0,IFERROR(INDEX(購買率算出!$P$6:$P$3005,MATCH($A569&amp;"",購買率算出!$C$6:$C$3005,0)),0))</f>
        <v>0</v>
      </c>
    </row>
    <row r="570" customFormat="false" ht="15" hidden="false" customHeight="false" outlineLevel="0" collapsed="false">
      <c r="A570" s="24"/>
      <c r="D570" s="24"/>
      <c r="F570" s="24"/>
      <c r="K570" s="9" t="n">
        <f aca="false">IF($A570="",0,IF(OR(N($D570)=0,$D570&amp;""=TOP!$C$5&amp;""),1,0))</f>
        <v>0</v>
      </c>
      <c r="L570" s="27" t="n">
        <f aca="false">IF($K570=0,0,IFERROR(INDEX(購買率算出!$P$6:$P$3005,MATCH($A570&amp;"",購買率算出!$C$6:$C$3005,0)),0))</f>
        <v>0</v>
      </c>
    </row>
    <row r="571" customFormat="false" ht="15" hidden="false" customHeight="false" outlineLevel="0" collapsed="false">
      <c r="A571" s="24"/>
      <c r="D571" s="24"/>
      <c r="F571" s="24"/>
      <c r="K571" s="9" t="n">
        <f aca="false">IF($A571="",0,IF(OR(N($D571)=0,$D571&amp;""=TOP!$C$5&amp;""),1,0))</f>
        <v>0</v>
      </c>
      <c r="L571" s="27" t="n">
        <f aca="false">IF($K571=0,0,IFERROR(INDEX(購買率算出!$P$6:$P$3005,MATCH($A571&amp;"",購買率算出!$C$6:$C$3005,0)),0))</f>
        <v>0</v>
      </c>
    </row>
    <row r="572" customFormat="false" ht="15" hidden="false" customHeight="false" outlineLevel="0" collapsed="false">
      <c r="A572" s="24"/>
      <c r="D572" s="24"/>
      <c r="F572" s="24"/>
      <c r="K572" s="9" t="n">
        <f aca="false">IF($A572="",0,IF(OR(N($D572)=0,$D572&amp;""=TOP!$C$5&amp;""),1,0))</f>
        <v>0</v>
      </c>
      <c r="L572" s="27" t="n">
        <f aca="false">IF($K572=0,0,IFERROR(INDEX(購買率算出!$P$6:$P$3005,MATCH($A572&amp;"",購買率算出!$C$6:$C$3005,0)),0))</f>
        <v>0</v>
      </c>
    </row>
    <row r="573" customFormat="false" ht="15" hidden="false" customHeight="false" outlineLevel="0" collapsed="false">
      <c r="A573" s="24"/>
      <c r="D573" s="24"/>
      <c r="F573" s="24"/>
      <c r="K573" s="9" t="n">
        <f aca="false">IF($A573="",0,IF(OR(N($D573)=0,$D573&amp;""=TOP!$C$5&amp;""),1,0))</f>
        <v>0</v>
      </c>
      <c r="L573" s="27" t="n">
        <f aca="false">IF($K573=0,0,IFERROR(INDEX(購買率算出!$P$6:$P$3005,MATCH($A573&amp;"",購買率算出!$C$6:$C$3005,0)),0))</f>
        <v>0</v>
      </c>
    </row>
    <row r="574" customFormat="false" ht="15" hidden="false" customHeight="false" outlineLevel="0" collapsed="false">
      <c r="A574" s="24"/>
      <c r="D574" s="24"/>
      <c r="F574" s="24"/>
      <c r="K574" s="9" t="n">
        <f aca="false">IF($A574="",0,IF(OR(N($D574)=0,$D574&amp;""=TOP!$C$5&amp;""),1,0))</f>
        <v>0</v>
      </c>
      <c r="L574" s="27" t="n">
        <f aca="false">IF($K574=0,0,IFERROR(INDEX(購買率算出!$P$6:$P$3005,MATCH($A574&amp;"",購買率算出!$C$6:$C$3005,0)),0))</f>
        <v>0</v>
      </c>
    </row>
    <row r="575" customFormat="false" ht="15" hidden="false" customHeight="false" outlineLevel="0" collapsed="false">
      <c r="A575" s="24"/>
      <c r="D575" s="24"/>
      <c r="F575" s="24"/>
      <c r="K575" s="9" t="n">
        <f aca="false">IF($A575="",0,IF(OR(N($D575)=0,$D575&amp;""=TOP!$C$5&amp;""),1,0))</f>
        <v>0</v>
      </c>
      <c r="L575" s="27" t="n">
        <f aca="false">IF($K575=0,0,IFERROR(INDEX(購買率算出!$P$6:$P$3005,MATCH($A575&amp;"",購買率算出!$C$6:$C$3005,0)),0))</f>
        <v>0</v>
      </c>
    </row>
    <row r="576" customFormat="false" ht="15" hidden="false" customHeight="false" outlineLevel="0" collapsed="false">
      <c r="A576" s="24"/>
      <c r="D576" s="24"/>
      <c r="F576" s="24"/>
      <c r="K576" s="9" t="n">
        <f aca="false">IF($A576="",0,IF(OR(N($D576)=0,$D576&amp;""=TOP!$C$5&amp;""),1,0))</f>
        <v>0</v>
      </c>
      <c r="L576" s="27" t="n">
        <f aca="false">IF($K576=0,0,IFERROR(INDEX(購買率算出!$P$6:$P$3005,MATCH($A576&amp;"",購買率算出!$C$6:$C$3005,0)),0))</f>
        <v>0</v>
      </c>
    </row>
    <row r="577" customFormat="false" ht="15" hidden="false" customHeight="false" outlineLevel="0" collapsed="false">
      <c r="A577" s="24"/>
      <c r="D577" s="24"/>
      <c r="F577" s="24"/>
      <c r="K577" s="9" t="n">
        <f aca="false">IF($A577="",0,IF(OR(N($D577)=0,$D577&amp;""=TOP!$C$5&amp;""),1,0))</f>
        <v>0</v>
      </c>
      <c r="L577" s="27" t="n">
        <f aca="false">IF($K577=0,0,IFERROR(INDEX(購買率算出!$P$6:$P$3005,MATCH($A577&amp;"",購買率算出!$C$6:$C$3005,0)),0))</f>
        <v>0</v>
      </c>
    </row>
    <row r="578" customFormat="false" ht="15" hidden="false" customHeight="false" outlineLevel="0" collapsed="false">
      <c r="A578" s="24"/>
      <c r="D578" s="24"/>
      <c r="F578" s="24"/>
      <c r="K578" s="9" t="n">
        <f aca="false">IF($A578="",0,IF(OR(N($D578)=0,$D578&amp;""=TOP!$C$5&amp;""),1,0))</f>
        <v>0</v>
      </c>
      <c r="L578" s="27" t="n">
        <f aca="false">IF($K578=0,0,IFERROR(INDEX(購買率算出!$P$6:$P$3005,MATCH($A578&amp;"",購買率算出!$C$6:$C$3005,0)),0))</f>
        <v>0</v>
      </c>
    </row>
    <row r="579" customFormat="false" ht="15" hidden="false" customHeight="false" outlineLevel="0" collapsed="false">
      <c r="A579" s="24"/>
      <c r="D579" s="24"/>
      <c r="F579" s="24"/>
      <c r="K579" s="9" t="n">
        <f aca="false">IF($A579="",0,IF(OR(N($D579)=0,$D579&amp;""=TOP!$C$5&amp;""),1,0))</f>
        <v>0</v>
      </c>
      <c r="L579" s="27" t="n">
        <f aca="false">IF($K579=0,0,IFERROR(INDEX(購買率算出!$P$6:$P$3005,MATCH($A579&amp;"",購買率算出!$C$6:$C$3005,0)),0))</f>
        <v>0</v>
      </c>
    </row>
    <row r="580" customFormat="false" ht="15" hidden="false" customHeight="false" outlineLevel="0" collapsed="false">
      <c r="A580" s="24"/>
      <c r="D580" s="24"/>
      <c r="F580" s="24"/>
      <c r="K580" s="9" t="n">
        <f aca="false">IF($A580="",0,IF(OR(N($D580)=0,$D580&amp;""=TOP!$C$5&amp;""),1,0))</f>
        <v>0</v>
      </c>
      <c r="L580" s="27" t="n">
        <f aca="false">IF($K580=0,0,IFERROR(INDEX(購買率算出!$P$6:$P$3005,MATCH($A580&amp;"",購買率算出!$C$6:$C$3005,0)),0))</f>
        <v>0</v>
      </c>
    </row>
    <row r="581" customFormat="false" ht="15" hidden="false" customHeight="false" outlineLevel="0" collapsed="false">
      <c r="A581" s="24"/>
      <c r="D581" s="24"/>
      <c r="F581" s="24"/>
      <c r="K581" s="9" t="n">
        <f aca="false">IF($A581="",0,IF(OR(N($D581)=0,$D581&amp;""=TOP!$C$5&amp;""),1,0))</f>
        <v>0</v>
      </c>
      <c r="L581" s="27" t="n">
        <f aca="false">IF($K581=0,0,IFERROR(INDEX(購買率算出!$P$6:$P$3005,MATCH($A581&amp;"",購買率算出!$C$6:$C$3005,0)),0))</f>
        <v>0</v>
      </c>
    </row>
    <row r="582" customFormat="false" ht="15" hidden="false" customHeight="false" outlineLevel="0" collapsed="false">
      <c r="A582" s="24"/>
      <c r="D582" s="24"/>
      <c r="F582" s="24"/>
      <c r="K582" s="9" t="n">
        <f aca="false">IF($A582="",0,IF(OR(N($D582)=0,$D582&amp;""=TOP!$C$5&amp;""),1,0))</f>
        <v>0</v>
      </c>
      <c r="L582" s="27" t="n">
        <f aca="false">IF($K582=0,0,IFERROR(INDEX(購買率算出!$P$6:$P$3005,MATCH($A582&amp;"",購買率算出!$C$6:$C$3005,0)),0))</f>
        <v>0</v>
      </c>
    </row>
    <row r="583" customFormat="false" ht="15" hidden="false" customHeight="false" outlineLevel="0" collapsed="false">
      <c r="A583" s="24"/>
      <c r="D583" s="24"/>
      <c r="F583" s="24"/>
      <c r="K583" s="9" t="n">
        <f aca="false">IF($A583="",0,IF(OR(N($D583)=0,$D583&amp;""=TOP!$C$5&amp;""),1,0))</f>
        <v>0</v>
      </c>
      <c r="L583" s="27" t="n">
        <f aca="false">IF($K583=0,0,IFERROR(INDEX(購買率算出!$P$6:$P$3005,MATCH($A583&amp;"",購買率算出!$C$6:$C$3005,0)),0))</f>
        <v>0</v>
      </c>
    </row>
    <row r="584" customFormat="false" ht="15" hidden="false" customHeight="false" outlineLevel="0" collapsed="false">
      <c r="A584" s="24"/>
      <c r="D584" s="24"/>
      <c r="F584" s="24"/>
      <c r="K584" s="9" t="n">
        <f aca="false">IF($A584="",0,IF(OR(N($D584)=0,$D584&amp;""=TOP!$C$5&amp;""),1,0))</f>
        <v>0</v>
      </c>
      <c r="L584" s="27" t="n">
        <f aca="false">IF($K584=0,0,IFERROR(INDEX(購買率算出!$P$6:$P$3005,MATCH($A584&amp;"",購買率算出!$C$6:$C$3005,0)),0))</f>
        <v>0</v>
      </c>
    </row>
    <row r="585" customFormat="false" ht="15" hidden="false" customHeight="false" outlineLevel="0" collapsed="false">
      <c r="A585" s="24"/>
      <c r="D585" s="24"/>
      <c r="F585" s="24"/>
      <c r="K585" s="9" t="n">
        <f aca="false">IF($A585="",0,IF(OR(N($D585)=0,$D585&amp;""=TOP!$C$5&amp;""),1,0))</f>
        <v>0</v>
      </c>
      <c r="L585" s="27" t="n">
        <f aca="false">IF($K585=0,0,IFERROR(INDEX(購買率算出!$P$6:$P$3005,MATCH($A585&amp;"",購買率算出!$C$6:$C$3005,0)),0))</f>
        <v>0</v>
      </c>
    </row>
    <row r="586" customFormat="false" ht="15" hidden="false" customHeight="false" outlineLevel="0" collapsed="false">
      <c r="A586" s="24"/>
      <c r="D586" s="24"/>
      <c r="F586" s="24"/>
      <c r="K586" s="9" t="n">
        <f aca="false">IF($A586="",0,IF(OR(N($D586)=0,$D586&amp;""=TOP!$C$5&amp;""),1,0))</f>
        <v>0</v>
      </c>
      <c r="L586" s="27" t="n">
        <f aca="false">IF($K586=0,0,IFERROR(INDEX(購買率算出!$P$6:$P$3005,MATCH($A586&amp;"",購買率算出!$C$6:$C$3005,0)),0))</f>
        <v>0</v>
      </c>
    </row>
    <row r="587" customFormat="false" ht="15" hidden="false" customHeight="false" outlineLevel="0" collapsed="false">
      <c r="A587" s="24"/>
      <c r="D587" s="24"/>
      <c r="F587" s="24"/>
      <c r="K587" s="9" t="n">
        <f aca="false">IF($A587="",0,IF(OR(N($D587)=0,$D587&amp;""=TOP!$C$5&amp;""),1,0))</f>
        <v>0</v>
      </c>
      <c r="L587" s="27" t="n">
        <f aca="false">IF($K587=0,0,IFERROR(INDEX(購買率算出!$P$6:$P$3005,MATCH($A587&amp;"",購買率算出!$C$6:$C$3005,0)),0))</f>
        <v>0</v>
      </c>
    </row>
    <row r="588" customFormat="false" ht="15" hidden="false" customHeight="false" outlineLevel="0" collapsed="false">
      <c r="A588" s="24"/>
      <c r="D588" s="24"/>
      <c r="F588" s="24"/>
      <c r="K588" s="9" t="n">
        <f aca="false">IF($A588="",0,IF(OR(N($D588)=0,$D588&amp;""=TOP!$C$5&amp;""),1,0))</f>
        <v>0</v>
      </c>
      <c r="L588" s="27" t="n">
        <f aca="false">IF($K588=0,0,IFERROR(INDEX(購買率算出!$P$6:$P$3005,MATCH($A588&amp;"",購買率算出!$C$6:$C$3005,0)),0))</f>
        <v>0</v>
      </c>
    </row>
    <row r="589" customFormat="false" ht="15" hidden="false" customHeight="false" outlineLevel="0" collapsed="false">
      <c r="A589" s="24"/>
      <c r="D589" s="24"/>
      <c r="F589" s="24"/>
      <c r="K589" s="9" t="n">
        <f aca="false">IF($A589="",0,IF(OR(N($D589)=0,$D589&amp;""=TOP!$C$5&amp;""),1,0))</f>
        <v>0</v>
      </c>
      <c r="L589" s="27" t="n">
        <f aca="false">IF($K589=0,0,IFERROR(INDEX(購買率算出!$P$6:$P$3005,MATCH($A589&amp;"",購買率算出!$C$6:$C$3005,0)),0))</f>
        <v>0</v>
      </c>
    </row>
    <row r="590" customFormat="false" ht="15" hidden="false" customHeight="false" outlineLevel="0" collapsed="false">
      <c r="A590" s="24"/>
      <c r="D590" s="24"/>
      <c r="F590" s="24"/>
      <c r="K590" s="9" t="n">
        <f aca="false">IF($A590="",0,IF(OR(N($D590)=0,$D590&amp;""=TOP!$C$5&amp;""),1,0))</f>
        <v>0</v>
      </c>
      <c r="L590" s="27" t="n">
        <f aca="false">IF($K590=0,0,IFERROR(INDEX(購買率算出!$P$6:$P$3005,MATCH($A590&amp;"",購買率算出!$C$6:$C$3005,0)),0))</f>
        <v>0</v>
      </c>
    </row>
    <row r="591" customFormat="false" ht="15" hidden="false" customHeight="false" outlineLevel="0" collapsed="false">
      <c r="A591" s="24"/>
      <c r="D591" s="24"/>
      <c r="F591" s="24"/>
      <c r="K591" s="9" t="n">
        <f aca="false">IF($A591="",0,IF(OR(N($D591)=0,$D591&amp;""=TOP!$C$5&amp;""),1,0))</f>
        <v>0</v>
      </c>
      <c r="L591" s="27" t="n">
        <f aca="false">IF($K591=0,0,IFERROR(INDEX(購買率算出!$P$6:$P$3005,MATCH($A591&amp;"",購買率算出!$C$6:$C$3005,0)),0))</f>
        <v>0</v>
      </c>
    </row>
    <row r="592" customFormat="false" ht="15" hidden="false" customHeight="false" outlineLevel="0" collapsed="false">
      <c r="A592" s="24"/>
      <c r="D592" s="24"/>
      <c r="F592" s="24"/>
      <c r="K592" s="9" t="n">
        <f aca="false">IF($A592="",0,IF(OR(N($D592)=0,$D592&amp;""=TOP!$C$5&amp;""),1,0))</f>
        <v>0</v>
      </c>
      <c r="L592" s="27" t="n">
        <f aca="false">IF($K592=0,0,IFERROR(INDEX(購買率算出!$P$6:$P$3005,MATCH($A592&amp;"",購買率算出!$C$6:$C$3005,0)),0))</f>
        <v>0</v>
      </c>
    </row>
    <row r="593" customFormat="false" ht="15" hidden="false" customHeight="false" outlineLevel="0" collapsed="false">
      <c r="A593" s="24"/>
      <c r="D593" s="24"/>
      <c r="F593" s="24"/>
      <c r="K593" s="9" t="n">
        <f aca="false">IF($A593="",0,IF(OR(N($D593)=0,$D593&amp;""=TOP!$C$5&amp;""),1,0))</f>
        <v>0</v>
      </c>
      <c r="L593" s="27" t="n">
        <f aca="false">IF($K593=0,0,IFERROR(INDEX(購買率算出!$P$6:$P$3005,MATCH($A593&amp;"",購買率算出!$C$6:$C$3005,0)),0))</f>
        <v>0</v>
      </c>
    </row>
    <row r="594" customFormat="false" ht="15" hidden="false" customHeight="false" outlineLevel="0" collapsed="false">
      <c r="A594" s="24"/>
      <c r="D594" s="24"/>
      <c r="F594" s="24"/>
      <c r="K594" s="9" t="n">
        <f aca="false">IF($A594="",0,IF(OR(N($D594)=0,$D594&amp;""=TOP!$C$5&amp;""),1,0))</f>
        <v>0</v>
      </c>
      <c r="L594" s="27" t="n">
        <f aca="false">IF($K594=0,0,IFERROR(INDEX(購買率算出!$P$6:$P$3005,MATCH($A594&amp;"",購買率算出!$C$6:$C$3005,0)),0))</f>
        <v>0</v>
      </c>
    </row>
    <row r="595" customFormat="false" ht="15" hidden="false" customHeight="false" outlineLevel="0" collapsed="false">
      <c r="A595" s="24"/>
      <c r="D595" s="24"/>
      <c r="F595" s="24"/>
      <c r="K595" s="9" t="n">
        <f aca="false">IF($A595="",0,IF(OR(N($D595)=0,$D595&amp;""=TOP!$C$5&amp;""),1,0))</f>
        <v>0</v>
      </c>
      <c r="L595" s="27" t="n">
        <f aca="false">IF($K595=0,0,IFERROR(INDEX(購買率算出!$P$6:$P$3005,MATCH($A595&amp;"",購買率算出!$C$6:$C$3005,0)),0))</f>
        <v>0</v>
      </c>
    </row>
    <row r="596" customFormat="false" ht="15" hidden="false" customHeight="false" outlineLevel="0" collapsed="false">
      <c r="A596" s="24"/>
      <c r="D596" s="24"/>
      <c r="F596" s="24"/>
      <c r="K596" s="9" t="n">
        <f aca="false">IF($A596="",0,IF(OR(N($D596)=0,$D596&amp;""=TOP!$C$5&amp;""),1,0))</f>
        <v>0</v>
      </c>
      <c r="L596" s="27" t="n">
        <f aca="false">IF($K596=0,0,IFERROR(INDEX(購買率算出!$P$6:$P$3005,MATCH($A596&amp;"",購買率算出!$C$6:$C$3005,0)),0))</f>
        <v>0</v>
      </c>
    </row>
    <row r="597" customFormat="false" ht="15" hidden="false" customHeight="false" outlineLevel="0" collapsed="false">
      <c r="A597" s="24"/>
      <c r="D597" s="24"/>
      <c r="F597" s="24"/>
      <c r="K597" s="9" t="n">
        <f aca="false">IF($A597="",0,IF(OR(N($D597)=0,$D597&amp;""=TOP!$C$5&amp;""),1,0))</f>
        <v>0</v>
      </c>
      <c r="L597" s="27" t="n">
        <f aca="false">IF($K597=0,0,IFERROR(INDEX(購買率算出!$P$6:$P$3005,MATCH($A597&amp;"",購買率算出!$C$6:$C$3005,0)),0))</f>
        <v>0</v>
      </c>
    </row>
    <row r="598" customFormat="false" ht="15" hidden="false" customHeight="false" outlineLevel="0" collapsed="false">
      <c r="A598" s="24"/>
      <c r="D598" s="24"/>
      <c r="F598" s="24"/>
      <c r="K598" s="9" t="n">
        <f aca="false">IF($A598="",0,IF(OR(N($D598)=0,$D598&amp;""=TOP!$C$5&amp;""),1,0))</f>
        <v>0</v>
      </c>
      <c r="L598" s="27" t="n">
        <f aca="false">IF($K598=0,0,IFERROR(INDEX(購買率算出!$P$6:$P$3005,MATCH($A598&amp;"",購買率算出!$C$6:$C$3005,0)),0))</f>
        <v>0</v>
      </c>
    </row>
    <row r="599" customFormat="false" ht="15" hidden="false" customHeight="false" outlineLevel="0" collapsed="false">
      <c r="A599" s="24"/>
      <c r="D599" s="24"/>
      <c r="F599" s="24"/>
      <c r="K599" s="9" t="n">
        <f aca="false">IF($A599="",0,IF(OR(N($D599)=0,$D599&amp;""=TOP!$C$5&amp;""),1,0))</f>
        <v>0</v>
      </c>
      <c r="L599" s="27" t="n">
        <f aca="false">IF($K599=0,0,IFERROR(INDEX(購買率算出!$P$6:$P$3005,MATCH($A599&amp;"",購買率算出!$C$6:$C$3005,0)),0))</f>
        <v>0</v>
      </c>
    </row>
    <row r="600" customFormat="false" ht="15" hidden="false" customHeight="false" outlineLevel="0" collapsed="false">
      <c r="A600" s="24"/>
      <c r="D600" s="24"/>
      <c r="F600" s="24"/>
      <c r="K600" s="9" t="n">
        <f aca="false">IF($A600="",0,IF(OR(N($D600)=0,$D600&amp;""=TOP!$C$5&amp;""),1,0))</f>
        <v>0</v>
      </c>
      <c r="L600" s="27" t="n">
        <f aca="false">IF($K600=0,0,IFERROR(INDEX(購買率算出!$P$6:$P$3005,MATCH($A600&amp;"",購買率算出!$C$6:$C$3005,0)),0))</f>
        <v>0</v>
      </c>
    </row>
    <row r="601" customFormat="false" ht="15" hidden="false" customHeight="false" outlineLevel="0" collapsed="false">
      <c r="A601" s="24"/>
      <c r="D601" s="24"/>
      <c r="F601" s="24"/>
      <c r="K601" s="9" t="n">
        <f aca="false">IF($A601="",0,IF(OR(N($D601)=0,$D601&amp;""=TOP!$C$5&amp;""),1,0))</f>
        <v>0</v>
      </c>
      <c r="L601" s="27" t="n">
        <f aca="false">IF($K601=0,0,IFERROR(INDEX(購買率算出!$P$6:$P$3005,MATCH($A601&amp;"",購買率算出!$C$6:$C$3005,0)),0))</f>
        <v>0</v>
      </c>
    </row>
    <row r="602" customFormat="false" ht="15" hidden="false" customHeight="false" outlineLevel="0" collapsed="false">
      <c r="A602" s="24"/>
      <c r="D602" s="24"/>
      <c r="F602" s="24"/>
      <c r="K602" s="9" t="n">
        <f aca="false">IF($A602="",0,IF(OR(N($D602)=0,$D602&amp;""=TOP!$C$5&amp;""),1,0))</f>
        <v>0</v>
      </c>
      <c r="L602" s="27" t="n">
        <f aca="false">IF($K602=0,0,IFERROR(INDEX(購買率算出!$P$6:$P$3005,MATCH($A602&amp;"",購買率算出!$C$6:$C$3005,0)),0))</f>
        <v>0</v>
      </c>
    </row>
    <row r="603" customFormat="false" ht="15" hidden="false" customHeight="false" outlineLevel="0" collapsed="false">
      <c r="A603" s="24"/>
      <c r="D603" s="24"/>
      <c r="F603" s="24"/>
      <c r="K603" s="9" t="n">
        <f aca="false">IF($A603="",0,IF(OR(N($D603)=0,$D603&amp;""=TOP!$C$5&amp;""),1,0))</f>
        <v>0</v>
      </c>
      <c r="L603" s="27" t="n">
        <f aca="false">IF($K603=0,0,IFERROR(INDEX(購買率算出!$P$6:$P$3005,MATCH($A603&amp;"",購買率算出!$C$6:$C$3005,0)),0))</f>
        <v>0</v>
      </c>
    </row>
    <row r="604" customFormat="false" ht="15" hidden="false" customHeight="false" outlineLevel="0" collapsed="false">
      <c r="A604" s="24"/>
      <c r="D604" s="24"/>
      <c r="F604" s="24"/>
      <c r="K604" s="9" t="n">
        <f aca="false">IF($A604="",0,IF(OR(N($D604)=0,$D604&amp;""=TOP!$C$5&amp;""),1,0))</f>
        <v>0</v>
      </c>
      <c r="L604" s="27" t="n">
        <f aca="false">IF($K604=0,0,IFERROR(INDEX(購買率算出!$P$6:$P$3005,MATCH($A604&amp;"",購買率算出!$C$6:$C$3005,0)),0))</f>
        <v>0</v>
      </c>
    </row>
    <row r="605" customFormat="false" ht="15" hidden="false" customHeight="false" outlineLevel="0" collapsed="false">
      <c r="A605" s="24"/>
      <c r="D605" s="24"/>
      <c r="F605" s="24"/>
      <c r="K605" s="9" t="n">
        <f aca="false">IF($A605="",0,IF(OR(N($D605)=0,$D605&amp;""=TOP!$C$5&amp;""),1,0))</f>
        <v>0</v>
      </c>
      <c r="L605" s="27" t="n">
        <f aca="false">IF($K605=0,0,IFERROR(INDEX(購買率算出!$P$6:$P$3005,MATCH($A605&amp;"",購買率算出!$C$6:$C$3005,0)),0))</f>
        <v>0</v>
      </c>
    </row>
    <row r="606" customFormat="false" ht="15" hidden="false" customHeight="false" outlineLevel="0" collapsed="false">
      <c r="A606" s="24"/>
      <c r="D606" s="24"/>
      <c r="F606" s="24"/>
      <c r="K606" s="9" t="n">
        <f aca="false">IF($A606="",0,IF(OR(N($D606)=0,$D606&amp;""=TOP!$C$5&amp;""),1,0))</f>
        <v>0</v>
      </c>
      <c r="L606" s="27" t="n">
        <f aca="false">IF($K606=0,0,IFERROR(INDEX(購買率算出!$P$6:$P$3005,MATCH($A606&amp;"",購買率算出!$C$6:$C$3005,0)),0))</f>
        <v>0</v>
      </c>
    </row>
    <row r="607" customFormat="false" ht="15" hidden="false" customHeight="false" outlineLevel="0" collapsed="false">
      <c r="A607" s="24"/>
      <c r="D607" s="24"/>
      <c r="F607" s="24"/>
      <c r="K607" s="9" t="n">
        <f aca="false">IF($A607="",0,IF(OR(N($D607)=0,$D607&amp;""=TOP!$C$5&amp;""),1,0))</f>
        <v>0</v>
      </c>
      <c r="L607" s="27" t="n">
        <f aca="false">IF($K607=0,0,IFERROR(INDEX(購買率算出!$P$6:$P$3005,MATCH($A607&amp;"",購買率算出!$C$6:$C$3005,0)),0))</f>
        <v>0</v>
      </c>
    </row>
    <row r="608" customFormat="false" ht="15" hidden="false" customHeight="false" outlineLevel="0" collapsed="false">
      <c r="A608" s="24"/>
      <c r="D608" s="24"/>
      <c r="F608" s="24"/>
      <c r="K608" s="9" t="n">
        <f aca="false">IF($A608="",0,IF(OR(N($D608)=0,$D608&amp;""=TOP!$C$5&amp;""),1,0))</f>
        <v>0</v>
      </c>
      <c r="L608" s="27" t="n">
        <f aca="false">IF($K608=0,0,IFERROR(INDEX(購買率算出!$P$6:$P$3005,MATCH($A608&amp;"",購買率算出!$C$6:$C$3005,0)),0))</f>
        <v>0</v>
      </c>
    </row>
    <row r="609" customFormat="false" ht="15" hidden="false" customHeight="false" outlineLevel="0" collapsed="false">
      <c r="A609" s="24"/>
      <c r="D609" s="24"/>
      <c r="F609" s="24"/>
      <c r="K609" s="9" t="n">
        <f aca="false">IF($A609="",0,IF(OR(N($D609)=0,$D609&amp;""=TOP!$C$5&amp;""),1,0))</f>
        <v>0</v>
      </c>
      <c r="L609" s="27" t="n">
        <f aca="false">IF($K609=0,0,IFERROR(INDEX(購買率算出!$P$6:$P$3005,MATCH($A609&amp;"",購買率算出!$C$6:$C$3005,0)),0))</f>
        <v>0</v>
      </c>
    </row>
    <row r="610" customFormat="false" ht="15" hidden="false" customHeight="false" outlineLevel="0" collapsed="false">
      <c r="A610" s="24"/>
      <c r="D610" s="24"/>
      <c r="F610" s="24"/>
      <c r="K610" s="9" t="n">
        <f aca="false">IF($A610="",0,IF(OR(N($D610)=0,$D610&amp;""=TOP!$C$5&amp;""),1,0))</f>
        <v>0</v>
      </c>
      <c r="L610" s="27" t="n">
        <f aca="false">IF($K610=0,0,IFERROR(INDEX(購買率算出!$P$6:$P$3005,MATCH($A610&amp;"",購買率算出!$C$6:$C$3005,0)),0))</f>
        <v>0</v>
      </c>
    </row>
    <row r="611" customFormat="false" ht="15" hidden="false" customHeight="false" outlineLevel="0" collapsed="false">
      <c r="A611" s="24"/>
      <c r="D611" s="24"/>
      <c r="F611" s="24"/>
      <c r="K611" s="9" t="n">
        <f aca="false">IF($A611="",0,IF(OR(N($D611)=0,$D611&amp;""=TOP!$C$5&amp;""),1,0))</f>
        <v>0</v>
      </c>
      <c r="L611" s="27" t="n">
        <f aca="false">IF($K611=0,0,IFERROR(INDEX(購買率算出!$P$6:$P$3005,MATCH($A611&amp;"",購買率算出!$C$6:$C$3005,0)),0))</f>
        <v>0</v>
      </c>
    </row>
    <row r="612" customFormat="false" ht="15" hidden="false" customHeight="false" outlineLevel="0" collapsed="false">
      <c r="A612" s="24"/>
      <c r="D612" s="24"/>
      <c r="F612" s="24"/>
      <c r="K612" s="9" t="n">
        <f aca="false">IF($A612="",0,IF(OR(N($D612)=0,$D612&amp;""=TOP!$C$5&amp;""),1,0))</f>
        <v>0</v>
      </c>
      <c r="L612" s="27" t="n">
        <f aca="false">IF($K612=0,0,IFERROR(INDEX(購買率算出!$P$6:$P$3005,MATCH($A612&amp;"",購買率算出!$C$6:$C$3005,0)),0))</f>
        <v>0</v>
      </c>
    </row>
    <row r="613" customFormat="false" ht="15" hidden="false" customHeight="false" outlineLevel="0" collapsed="false">
      <c r="A613" s="24"/>
      <c r="D613" s="24"/>
      <c r="F613" s="24"/>
      <c r="K613" s="9" t="n">
        <f aca="false">IF($A613="",0,IF(OR(N($D613)=0,$D613&amp;""=TOP!$C$5&amp;""),1,0))</f>
        <v>0</v>
      </c>
      <c r="L613" s="27" t="n">
        <f aca="false">IF($K613=0,0,IFERROR(INDEX(購買率算出!$P$6:$P$3005,MATCH($A613&amp;"",購買率算出!$C$6:$C$3005,0)),0))</f>
        <v>0</v>
      </c>
    </row>
    <row r="614" customFormat="false" ht="15" hidden="false" customHeight="false" outlineLevel="0" collapsed="false">
      <c r="A614" s="24"/>
      <c r="D614" s="24"/>
      <c r="F614" s="24"/>
      <c r="K614" s="9" t="n">
        <f aca="false">IF($A614="",0,IF(OR(N($D614)=0,$D614&amp;""=TOP!$C$5&amp;""),1,0))</f>
        <v>0</v>
      </c>
      <c r="L614" s="27" t="n">
        <f aca="false">IF($K614=0,0,IFERROR(INDEX(購買率算出!$P$6:$P$3005,MATCH($A614&amp;"",購買率算出!$C$6:$C$3005,0)),0))</f>
        <v>0</v>
      </c>
    </row>
    <row r="615" customFormat="false" ht="15" hidden="false" customHeight="false" outlineLevel="0" collapsed="false">
      <c r="A615" s="24"/>
      <c r="D615" s="24"/>
      <c r="F615" s="24"/>
      <c r="K615" s="9" t="n">
        <f aca="false">IF($A615="",0,IF(OR(N($D615)=0,$D615&amp;""=TOP!$C$5&amp;""),1,0))</f>
        <v>0</v>
      </c>
      <c r="L615" s="27" t="n">
        <f aca="false">IF($K615=0,0,IFERROR(INDEX(購買率算出!$P$6:$P$3005,MATCH($A615&amp;"",購買率算出!$C$6:$C$3005,0)),0))</f>
        <v>0</v>
      </c>
    </row>
    <row r="616" customFormat="false" ht="15" hidden="false" customHeight="false" outlineLevel="0" collapsed="false">
      <c r="A616" s="24"/>
      <c r="D616" s="24"/>
      <c r="F616" s="24"/>
      <c r="K616" s="9" t="n">
        <f aca="false">IF($A616="",0,IF(OR(N($D616)=0,$D616&amp;""=TOP!$C$5&amp;""),1,0))</f>
        <v>0</v>
      </c>
      <c r="L616" s="27" t="n">
        <f aca="false">IF($K616=0,0,IFERROR(INDEX(購買率算出!$P$6:$P$3005,MATCH($A616&amp;"",購買率算出!$C$6:$C$3005,0)),0))</f>
        <v>0</v>
      </c>
    </row>
    <row r="617" customFormat="false" ht="15" hidden="false" customHeight="false" outlineLevel="0" collapsed="false">
      <c r="A617" s="24"/>
      <c r="D617" s="24"/>
      <c r="F617" s="24"/>
      <c r="K617" s="9" t="n">
        <f aca="false">IF($A617="",0,IF(OR(N($D617)=0,$D617&amp;""=TOP!$C$5&amp;""),1,0))</f>
        <v>0</v>
      </c>
      <c r="L617" s="27" t="n">
        <f aca="false">IF($K617=0,0,IFERROR(INDEX(購買率算出!$P$6:$P$3005,MATCH($A617&amp;"",購買率算出!$C$6:$C$3005,0)),0))</f>
        <v>0</v>
      </c>
    </row>
    <row r="618" customFormat="false" ht="15" hidden="false" customHeight="false" outlineLevel="0" collapsed="false">
      <c r="A618" s="24"/>
      <c r="D618" s="24"/>
      <c r="F618" s="24"/>
      <c r="K618" s="9" t="n">
        <f aca="false">IF($A618="",0,IF(OR(N($D618)=0,$D618&amp;""=TOP!$C$5&amp;""),1,0))</f>
        <v>0</v>
      </c>
      <c r="L618" s="27" t="n">
        <f aca="false">IF($K618=0,0,IFERROR(INDEX(購買率算出!$P$6:$P$3005,MATCH($A618&amp;"",購買率算出!$C$6:$C$3005,0)),0))</f>
        <v>0</v>
      </c>
    </row>
    <row r="619" customFormat="false" ht="15" hidden="false" customHeight="false" outlineLevel="0" collapsed="false">
      <c r="A619" s="24"/>
      <c r="D619" s="24"/>
      <c r="F619" s="24"/>
      <c r="K619" s="9" t="n">
        <f aca="false">IF($A619="",0,IF(OR(N($D619)=0,$D619&amp;""=TOP!$C$5&amp;""),1,0))</f>
        <v>0</v>
      </c>
      <c r="L619" s="27" t="n">
        <f aca="false">IF($K619=0,0,IFERROR(INDEX(購買率算出!$P$6:$P$3005,MATCH($A619&amp;"",購買率算出!$C$6:$C$3005,0)),0))</f>
        <v>0</v>
      </c>
    </row>
    <row r="620" customFormat="false" ht="15" hidden="false" customHeight="false" outlineLevel="0" collapsed="false">
      <c r="A620" s="24"/>
      <c r="D620" s="24"/>
      <c r="F620" s="24"/>
      <c r="K620" s="9" t="n">
        <f aca="false">IF($A620="",0,IF(OR(N($D620)=0,$D620&amp;""=TOP!$C$5&amp;""),1,0))</f>
        <v>0</v>
      </c>
      <c r="L620" s="27" t="n">
        <f aca="false">IF($K620=0,0,IFERROR(INDEX(購買率算出!$P$6:$P$3005,MATCH($A620&amp;"",購買率算出!$C$6:$C$3005,0)),0))</f>
        <v>0</v>
      </c>
    </row>
    <row r="621" customFormat="false" ht="15" hidden="false" customHeight="false" outlineLevel="0" collapsed="false">
      <c r="A621" s="24"/>
      <c r="D621" s="24"/>
      <c r="F621" s="24"/>
      <c r="K621" s="9" t="n">
        <f aca="false">IF($A621="",0,IF(OR(N($D621)=0,$D621&amp;""=TOP!$C$5&amp;""),1,0))</f>
        <v>0</v>
      </c>
      <c r="L621" s="27" t="n">
        <f aca="false">IF($K621=0,0,IFERROR(INDEX(購買率算出!$P$6:$P$3005,MATCH($A621&amp;"",購買率算出!$C$6:$C$3005,0)),0))</f>
        <v>0</v>
      </c>
    </row>
    <row r="622" customFormat="false" ht="15" hidden="false" customHeight="false" outlineLevel="0" collapsed="false">
      <c r="A622" s="24"/>
      <c r="D622" s="24"/>
      <c r="F622" s="24"/>
      <c r="K622" s="9" t="n">
        <f aca="false">IF($A622="",0,IF(OR(N($D622)=0,$D622&amp;""=TOP!$C$5&amp;""),1,0))</f>
        <v>0</v>
      </c>
      <c r="L622" s="27" t="n">
        <f aca="false">IF($K622=0,0,IFERROR(INDEX(購買率算出!$P$6:$P$3005,MATCH($A622&amp;"",購買率算出!$C$6:$C$3005,0)),0))</f>
        <v>0</v>
      </c>
    </row>
    <row r="623" customFormat="false" ht="15" hidden="false" customHeight="false" outlineLevel="0" collapsed="false">
      <c r="A623" s="24"/>
      <c r="D623" s="24"/>
      <c r="F623" s="24"/>
      <c r="K623" s="9" t="n">
        <f aca="false">IF($A623="",0,IF(OR(N($D623)=0,$D623&amp;""=TOP!$C$5&amp;""),1,0))</f>
        <v>0</v>
      </c>
      <c r="L623" s="27" t="n">
        <f aca="false">IF($K623=0,0,IFERROR(INDEX(購買率算出!$P$6:$P$3005,MATCH($A623&amp;"",購買率算出!$C$6:$C$3005,0)),0))</f>
        <v>0</v>
      </c>
    </row>
    <row r="624" customFormat="false" ht="15" hidden="false" customHeight="false" outlineLevel="0" collapsed="false">
      <c r="A624" s="24"/>
      <c r="D624" s="24"/>
      <c r="F624" s="24"/>
      <c r="K624" s="9" t="n">
        <f aca="false">IF($A624="",0,IF(OR(N($D624)=0,$D624&amp;""=TOP!$C$5&amp;""),1,0))</f>
        <v>0</v>
      </c>
      <c r="L624" s="27" t="n">
        <f aca="false">IF($K624=0,0,IFERROR(INDEX(購買率算出!$P$6:$P$3005,MATCH($A624&amp;"",購買率算出!$C$6:$C$3005,0)),0))</f>
        <v>0</v>
      </c>
    </row>
    <row r="625" customFormat="false" ht="15" hidden="false" customHeight="false" outlineLevel="0" collapsed="false">
      <c r="A625" s="24"/>
      <c r="D625" s="24"/>
      <c r="F625" s="24"/>
      <c r="K625" s="9" t="n">
        <f aca="false">IF($A625="",0,IF(OR(N($D625)=0,$D625&amp;""=TOP!$C$5&amp;""),1,0))</f>
        <v>0</v>
      </c>
      <c r="L625" s="27" t="n">
        <f aca="false">IF($K625=0,0,IFERROR(INDEX(購買率算出!$P$6:$P$3005,MATCH($A625&amp;"",購買率算出!$C$6:$C$3005,0)),0))</f>
        <v>0</v>
      </c>
    </row>
    <row r="626" customFormat="false" ht="15" hidden="false" customHeight="false" outlineLevel="0" collapsed="false">
      <c r="A626" s="24"/>
      <c r="D626" s="24"/>
      <c r="F626" s="24"/>
      <c r="K626" s="9" t="n">
        <f aca="false">IF($A626="",0,IF(OR(N($D626)=0,$D626&amp;""=TOP!$C$5&amp;""),1,0))</f>
        <v>0</v>
      </c>
      <c r="L626" s="27" t="n">
        <f aca="false">IF($K626=0,0,IFERROR(INDEX(購買率算出!$P$6:$P$3005,MATCH($A626&amp;"",購買率算出!$C$6:$C$3005,0)),0))</f>
        <v>0</v>
      </c>
    </row>
    <row r="627" customFormat="false" ht="15" hidden="false" customHeight="false" outlineLevel="0" collapsed="false">
      <c r="A627" s="24"/>
      <c r="D627" s="24"/>
      <c r="F627" s="24"/>
      <c r="K627" s="9" t="n">
        <f aca="false">IF($A627="",0,IF(OR(N($D627)=0,$D627&amp;""=TOP!$C$5&amp;""),1,0))</f>
        <v>0</v>
      </c>
      <c r="L627" s="27" t="n">
        <f aca="false">IF($K627=0,0,IFERROR(INDEX(購買率算出!$P$6:$P$3005,MATCH($A627&amp;"",購買率算出!$C$6:$C$3005,0)),0))</f>
        <v>0</v>
      </c>
    </row>
    <row r="628" customFormat="false" ht="15" hidden="false" customHeight="false" outlineLevel="0" collapsed="false">
      <c r="A628" s="24"/>
      <c r="D628" s="24"/>
      <c r="F628" s="24"/>
      <c r="K628" s="9" t="n">
        <f aca="false">IF($A628="",0,IF(OR(N($D628)=0,$D628&amp;""=TOP!$C$5&amp;""),1,0))</f>
        <v>0</v>
      </c>
      <c r="L628" s="27" t="n">
        <f aca="false">IF($K628=0,0,IFERROR(INDEX(購買率算出!$P$6:$P$3005,MATCH($A628&amp;"",購買率算出!$C$6:$C$3005,0)),0))</f>
        <v>0</v>
      </c>
    </row>
    <row r="629" customFormat="false" ht="15" hidden="false" customHeight="false" outlineLevel="0" collapsed="false">
      <c r="A629" s="24"/>
      <c r="D629" s="24"/>
      <c r="F629" s="24"/>
      <c r="K629" s="9" t="n">
        <f aca="false">IF($A629="",0,IF(OR(N($D629)=0,$D629&amp;""=TOP!$C$5&amp;""),1,0))</f>
        <v>0</v>
      </c>
      <c r="L629" s="27" t="n">
        <f aca="false">IF($K629=0,0,IFERROR(INDEX(購買率算出!$P$6:$P$3005,MATCH($A629&amp;"",購買率算出!$C$6:$C$3005,0)),0))</f>
        <v>0</v>
      </c>
    </row>
    <row r="630" customFormat="false" ht="15" hidden="false" customHeight="false" outlineLevel="0" collapsed="false">
      <c r="A630" s="24"/>
      <c r="D630" s="24"/>
      <c r="F630" s="24"/>
      <c r="K630" s="9" t="n">
        <f aca="false">IF($A630="",0,IF(OR(N($D630)=0,$D630&amp;""=TOP!$C$5&amp;""),1,0))</f>
        <v>0</v>
      </c>
      <c r="L630" s="27" t="n">
        <f aca="false">IF($K630=0,0,IFERROR(INDEX(購買率算出!$P$6:$P$3005,MATCH($A630&amp;"",購買率算出!$C$6:$C$3005,0)),0))</f>
        <v>0</v>
      </c>
    </row>
    <row r="631" customFormat="false" ht="15" hidden="false" customHeight="false" outlineLevel="0" collapsed="false">
      <c r="A631" s="24"/>
      <c r="D631" s="24"/>
      <c r="F631" s="24"/>
      <c r="K631" s="9" t="n">
        <f aca="false">IF($A631="",0,IF(OR(N($D631)=0,$D631&amp;""=TOP!$C$5&amp;""),1,0))</f>
        <v>0</v>
      </c>
      <c r="L631" s="27" t="n">
        <f aca="false">IF($K631=0,0,IFERROR(INDEX(購買率算出!$P$6:$P$3005,MATCH($A631&amp;"",購買率算出!$C$6:$C$3005,0)),0))</f>
        <v>0</v>
      </c>
    </row>
    <row r="632" customFormat="false" ht="15" hidden="false" customHeight="false" outlineLevel="0" collapsed="false">
      <c r="A632" s="24"/>
      <c r="D632" s="24"/>
      <c r="F632" s="24"/>
      <c r="K632" s="9" t="n">
        <f aca="false">IF($A632="",0,IF(OR(N($D632)=0,$D632&amp;""=TOP!$C$5&amp;""),1,0))</f>
        <v>0</v>
      </c>
      <c r="L632" s="27" t="n">
        <f aca="false">IF($K632=0,0,IFERROR(INDEX(購買率算出!$P$6:$P$3005,MATCH($A632&amp;"",購買率算出!$C$6:$C$3005,0)),0))</f>
        <v>0</v>
      </c>
    </row>
    <row r="633" customFormat="false" ht="15" hidden="false" customHeight="false" outlineLevel="0" collapsed="false">
      <c r="A633" s="24"/>
      <c r="D633" s="24"/>
      <c r="F633" s="24"/>
      <c r="K633" s="9" t="n">
        <f aca="false">IF($A633="",0,IF(OR(N($D633)=0,$D633&amp;""=TOP!$C$5&amp;""),1,0))</f>
        <v>0</v>
      </c>
      <c r="L633" s="27" t="n">
        <f aca="false">IF($K633=0,0,IFERROR(INDEX(購買率算出!$P$6:$P$3005,MATCH($A633&amp;"",購買率算出!$C$6:$C$3005,0)),0))</f>
        <v>0</v>
      </c>
    </row>
    <row r="634" customFormat="false" ht="15" hidden="false" customHeight="false" outlineLevel="0" collapsed="false">
      <c r="A634" s="24"/>
      <c r="D634" s="24"/>
      <c r="F634" s="24"/>
      <c r="K634" s="9" t="n">
        <f aca="false">IF($A634="",0,IF(OR(N($D634)=0,$D634&amp;""=TOP!$C$5&amp;""),1,0))</f>
        <v>0</v>
      </c>
      <c r="L634" s="27" t="n">
        <f aca="false">IF($K634=0,0,IFERROR(INDEX(購買率算出!$P$6:$P$3005,MATCH($A634&amp;"",購買率算出!$C$6:$C$3005,0)),0))</f>
        <v>0</v>
      </c>
    </row>
    <row r="635" customFormat="false" ht="15" hidden="false" customHeight="false" outlineLevel="0" collapsed="false">
      <c r="A635" s="24"/>
      <c r="D635" s="24"/>
      <c r="F635" s="24"/>
      <c r="K635" s="9" t="n">
        <f aca="false">IF($A635="",0,IF(OR(N($D635)=0,$D635&amp;""=TOP!$C$5&amp;""),1,0))</f>
        <v>0</v>
      </c>
      <c r="L635" s="27" t="n">
        <f aca="false">IF($K635=0,0,IFERROR(INDEX(購買率算出!$P$6:$P$3005,MATCH($A635&amp;"",購買率算出!$C$6:$C$3005,0)),0))</f>
        <v>0</v>
      </c>
    </row>
    <row r="636" customFormat="false" ht="15" hidden="false" customHeight="false" outlineLevel="0" collapsed="false">
      <c r="A636" s="24"/>
      <c r="D636" s="24"/>
      <c r="F636" s="24"/>
      <c r="K636" s="9" t="n">
        <f aca="false">IF($A636="",0,IF(OR(N($D636)=0,$D636&amp;""=TOP!$C$5&amp;""),1,0))</f>
        <v>0</v>
      </c>
      <c r="L636" s="27" t="n">
        <f aca="false">IF($K636=0,0,IFERROR(INDEX(購買率算出!$P$6:$P$3005,MATCH($A636&amp;"",購買率算出!$C$6:$C$3005,0)),0))</f>
        <v>0</v>
      </c>
    </row>
    <row r="637" customFormat="false" ht="15" hidden="false" customHeight="false" outlineLevel="0" collapsed="false">
      <c r="A637" s="24"/>
      <c r="D637" s="24"/>
      <c r="F637" s="24"/>
      <c r="K637" s="9" t="n">
        <f aca="false">IF($A637="",0,IF(OR(N($D637)=0,$D637&amp;""=TOP!$C$5&amp;""),1,0))</f>
        <v>0</v>
      </c>
      <c r="L637" s="27" t="n">
        <f aca="false">IF($K637=0,0,IFERROR(INDEX(購買率算出!$P$6:$P$3005,MATCH($A637&amp;"",購買率算出!$C$6:$C$3005,0)),0))</f>
        <v>0</v>
      </c>
    </row>
    <row r="638" customFormat="false" ht="15" hidden="false" customHeight="false" outlineLevel="0" collapsed="false">
      <c r="A638" s="24"/>
      <c r="D638" s="24"/>
      <c r="F638" s="24"/>
      <c r="K638" s="9" t="n">
        <f aca="false">IF($A638="",0,IF(OR(N($D638)=0,$D638&amp;""=TOP!$C$5&amp;""),1,0))</f>
        <v>0</v>
      </c>
      <c r="L638" s="27" t="n">
        <f aca="false">IF($K638=0,0,IFERROR(INDEX(購買率算出!$P$6:$P$3005,MATCH($A638&amp;"",購買率算出!$C$6:$C$3005,0)),0))</f>
        <v>0</v>
      </c>
    </row>
    <row r="639" customFormat="false" ht="15" hidden="false" customHeight="false" outlineLevel="0" collapsed="false">
      <c r="A639" s="24"/>
      <c r="D639" s="24"/>
      <c r="F639" s="24"/>
      <c r="K639" s="9" t="n">
        <f aca="false">IF($A639="",0,IF(OR(N($D639)=0,$D639&amp;""=TOP!$C$5&amp;""),1,0))</f>
        <v>0</v>
      </c>
      <c r="L639" s="27" t="n">
        <f aca="false">IF($K639=0,0,IFERROR(INDEX(購買率算出!$P$6:$P$3005,MATCH($A639&amp;"",購買率算出!$C$6:$C$3005,0)),0))</f>
        <v>0</v>
      </c>
    </row>
    <row r="640" customFormat="false" ht="15" hidden="false" customHeight="false" outlineLevel="0" collapsed="false">
      <c r="A640" s="24"/>
      <c r="D640" s="24"/>
      <c r="F640" s="24"/>
      <c r="K640" s="9" t="n">
        <f aca="false">IF($A640="",0,IF(OR(N($D640)=0,$D640&amp;""=TOP!$C$5&amp;""),1,0))</f>
        <v>0</v>
      </c>
      <c r="L640" s="27" t="n">
        <f aca="false">IF($K640=0,0,IFERROR(INDEX(購買率算出!$P$6:$P$3005,MATCH($A640&amp;"",購買率算出!$C$6:$C$3005,0)),0))</f>
        <v>0</v>
      </c>
    </row>
    <row r="641" customFormat="false" ht="15" hidden="false" customHeight="false" outlineLevel="0" collapsed="false">
      <c r="A641" s="24"/>
      <c r="D641" s="24"/>
      <c r="F641" s="24"/>
      <c r="K641" s="9" t="n">
        <f aca="false">IF($A641="",0,IF(OR(N($D641)=0,$D641&amp;""=TOP!$C$5&amp;""),1,0))</f>
        <v>0</v>
      </c>
      <c r="L641" s="27" t="n">
        <f aca="false">IF($K641=0,0,IFERROR(INDEX(購買率算出!$P$6:$P$3005,MATCH($A641&amp;"",購買率算出!$C$6:$C$3005,0)),0))</f>
        <v>0</v>
      </c>
    </row>
    <row r="642" customFormat="false" ht="15" hidden="false" customHeight="false" outlineLevel="0" collapsed="false">
      <c r="A642" s="24"/>
      <c r="D642" s="24"/>
      <c r="F642" s="24"/>
      <c r="K642" s="9" t="n">
        <f aca="false">IF($A642="",0,IF(OR(N($D642)=0,$D642&amp;""=TOP!$C$5&amp;""),1,0))</f>
        <v>0</v>
      </c>
      <c r="L642" s="27" t="n">
        <f aca="false">IF($K642=0,0,IFERROR(INDEX(購買率算出!$P$6:$P$3005,MATCH($A642&amp;"",購買率算出!$C$6:$C$3005,0)),0))</f>
        <v>0</v>
      </c>
    </row>
    <row r="643" customFormat="false" ht="15" hidden="false" customHeight="false" outlineLevel="0" collapsed="false">
      <c r="A643" s="24"/>
      <c r="D643" s="24"/>
      <c r="F643" s="24"/>
      <c r="K643" s="9" t="n">
        <f aca="false">IF($A643="",0,IF(OR(N($D643)=0,$D643&amp;""=TOP!$C$5&amp;""),1,0))</f>
        <v>0</v>
      </c>
      <c r="L643" s="27" t="n">
        <f aca="false">IF($K643=0,0,IFERROR(INDEX(購買率算出!$P$6:$P$3005,MATCH($A643&amp;"",購買率算出!$C$6:$C$3005,0)),0))</f>
        <v>0</v>
      </c>
    </row>
    <row r="644" customFormat="false" ht="15" hidden="false" customHeight="false" outlineLevel="0" collapsed="false">
      <c r="A644" s="24"/>
      <c r="D644" s="24"/>
      <c r="F644" s="24"/>
      <c r="K644" s="9" t="n">
        <f aca="false">IF($A644="",0,IF(OR(N($D644)=0,$D644&amp;""=TOP!$C$5&amp;""),1,0))</f>
        <v>0</v>
      </c>
      <c r="L644" s="27" t="n">
        <f aca="false">IF($K644=0,0,IFERROR(INDEX(購買率算出!$P$6:$P$3005,MATCH($A644&amp;"",購買率算出!$C$6:$C$3005,0)),0))</f>
        <v>0</v>
      </c>
    </row>
    <row r="645" customFormat="false" ht="15" hidden="false" customHeight="false" outlineLevel="0" collapsed="false">
      <c r="A645" s="24"/>
      <c r="D645" s="24"/>
      <c r="F645" s="24"/>
      <c r="K645" s="9" t="n">
        <f aca="false">IF($A645="",0,IF(OR(N($D645)=0,$D645&amp;""=TOP!$C$5&amp;""),1,0))</f>
        <v>0</v>
      </c>
      <c r="L645" s="27" t="n">
        <f aca="false">IF($K645=0,0,IFERROR(INDEX(購買率算出!$P$6:$P$3005,MATCH($A645&amp;"",購買率算出!$C$6:$C$3005,0)),0))</f>
        <v>0</v>
      </c>
    </row>
    <row r="646" customFormat="false" ht="15" hidden="false" customHeight="false" outlineLevel="0" collapsed="false">
      <c r="A646" s="24"/>
      <c r="D646" s="24"/>
      <c r="F646" s="24"/>
      <c r="K646" s="9" t="n">
        <f aca="false">IF($A646="",0,IF(OR(N($D646)=0,$D646&amp;""=TOP!$C$5&amp;""),1,0))</f>
        <v>0</v>
      </c>
      <c r="L646" s="27" t="n">
        <f aca="false">IF($K646=0,0,IFERROR(INDEX(購買率算出!$P$6:$P$3005,MATCH($A646&amp;"",購買率算出!$C$6:$C$3005,0)),0))</f>
        <v>0</v>
      </c>
    </row>
    <row r="647" customFormat="false" ht="15" hidden="false" customHeight="false" outlineLevel="0" collapsed="false">
      <c r="A647" s="24"/>
      <c r="D647" s="24"/>
      <c r="F647" s="24"/>
      <c r="K647" s="9" t="n">
        <f aca="false">IF($A647="",0,IF(OR(N($D647)=0,$D647&amp;""=TOP!$C$5&amp;""),1,0))</f>
        <v>0</v>
      </c>
      <c r="L647" s="27" t="n">
        <f aca="false">IF($K647=0,0,IFERROR(INDEX(購買率算出!$P$6:$P$3005,MATCH($A647&amp;"",購買率算出!$C$6:$C$3005,0)),0))</f>
        <v>0</v>
      </c>
    </row>
    <row r="648" customFormat="false" ht="15" hidden="false" customHeight="false" outlineLevel="0" collapsed="false">
      <c r="A648" s="24"/>
      <c r="D648" s="24"/>
      <c r="F648" s="24"/>
      <c r="K648" s="9" t="n">
        <f aca="false">IF($A648="",0,IF(OR(N($D648)=0,$D648&amp;""=TOP!$C$5&amp;""),1,0))</f>
        <v>0</v>
      </c>
      <c r="L648" s="27" t="n">
        <f aca="false">IF($K648=0,0,IFERROR(INDEX(購買率算出!$P$6:$P$3005,MATCH($A648&amp;"",購買率算出!$C$6:$C$3005,0)),0))</f>
        <v>0</v>
      </c>
    </row>
    <row r="649" customFormat="false" ht="15" hidden="false" customHeight="false" outlineLevel="0" collapsed="false">
      <c r="A649" s="24"/>
      <c r="D649" s="24"/>
      <c r="F649" s="24"/>
      <c r="K649" s="9" t="n">
        <f aca="false">IF($A649="",0,IF(OR(N($D649)=0,$D649&amp;""=TOP!$C$5&amp;""),1,0))</f>
        <v>0</v>
      </c>
      <c r="L649" s="27" t="n">
        <f aca="false">IF($K649=0,0,IFERROR(INDEX(購買率算出!$P$6:$P$3005,MATCH($A649&amp;"",購買率算出!$C$6:$C$3005,0)),0))</f>
        <v>0</v>
      </c>
    </row>
    <row r="650" customFormat="false" ht="15" hidden="false" customHeight="false" outlineLevel="0" collapsed="false">
      <c r="A650" s="24"/>
      <c r="D650" s="24"/>
      <c r="F650" s="24"/>
      <c r="K650" s="9" t="n">
        <f aca="false">IF($A650="",0,IF(OR(N($D650)=0,$D650&amp;""=TOP!$C$5&amp;""),1,0))</f>
        <v>0</v>
      </c>
      <c r="L650" s="27" t="n">
        <f aca="false">IF($K650=0,0,IFERROR(INDEX(購買率算出!$P$6:$P$3005,MATCH($A650&amp;"",購買率算出!$C$6:$C$3005,0)),0))</f>
        <v>0</v>
      </c>
    </row>
    <row r="651" customFormat="false" ht="15" hidden="false" customHeight="false" outlineLevel="0" collapsed="false">
      <c r="A651" s="24"/>
      <c r="D651" s="24"/>
      <c r="F651" s="24"/>
      <c r="K651" s="9" t="n">
        <f aca="false">IF($A651="",0,IF(OR(N($D651)=0,$D651&amp;""=TOP!$C$5&amp;""),1,0))</f>
        <v>0</v>
      </c>
      <c r="L651" s="27" t="n">
        <f aca="false">IF($K651=0,0,IFERROR(INDEX(購買率算出!$P$6:$P$3005,MATCH($A651&amp;"",購買率算出!$C$6:$C$3005,0)),0))</f>
        <v>0</v>
      </c>
    </row>
    <row r="652" customFormat="false" ht="15" hidden="false" customHeight="false" outlineLevel="0" collapsed="false">
      <c r="A652" s="24"/>
      <c r="D652" s="24"/>
      <c r="F652" s="24"/>
      <c r="K652" s="9" t="n">
        <f aca="false">IF($A652="",0,IF(OR(N($D652)=0,$D652&amp;""=TOP!$C$5&amp;""),1,0))</f>
        <v>0</v>
      </c>
      <c r="L652" s="27" t="n">
        <f aca="false">IF($K652=0,0,IFERROR(INDEX(購買率算出!$P$6:$P$3005,MATCH($A652&amp;"",購買率算出!$C$6:$C$3005,0)),0))</f>
        <v>0</v>
      </c>
    </row>
    <row r="653" customFormat="false" ht="15" hidden="false" customHeight="false" outlineLevel="0" collapsed="false">
      <c r="A653" s="24"/>
      <c r="D653" s="24"/>
      <c r="F653" s="24"/>
      <c r="K653" s="9" t="n">
        <f aca="false">IF($A653="",0,IF(OR(N($D653)=0,$D653&amp;""=TOP!$C$5&amp;""),1,0))</f>
        <v>0</v>
      </c>
      <c r="L653" s="27" t="n">
        <f aca="false">IF($K653=0,0,IFERROR(INDEX(購買率算出!$P$6:$P$3005,MATCH($A653&amp;"",購買率算出!$C$6:$C$3005,0)),0))</f>
        <v>0</v>
      </c>
    </row>
    <row r="654" customFormat="false" ht="15" hidden="false" customHeight="false" outlineLevel="0" collapsed="false">
      <c r="A654" s="24"/>
      <c r="D654" s="24"/>
      <c r="F654" s="24"/>
      <c r="K654" s="9" t="n">
        <f aca="false">IF($A654="",0,IF(OR(N($D654)=0,$D654&amp;""=TOP!$C$5&amp;""),1,0))</f>
        <v>0</v>
      </c>
      <c r="L654" s="27" t="n">
        <f aca="false">IF($K654=0,0,IFERROR(INDEX(購買率算出!$P$6:$P$3005,MATCH($A654&amp;"",購買率算出!$C$6:$C$3005,0)),0))</f>
        <v>0</v>
      </c>
    </row>
    <row r="655" customFormat="false" ht="15" hidden="false" customHeight="false" outlineLevel="0" collapsed="false">
      <c r="A655" s="24"/>
      <c r="D655" s="24"/>
      <c r="F655" s="24"/>
      <c r="K655" s="9" t="n">
        <f aca="false">IF($A655="",0,IF(OR(N($D655)=0,$D655&amp;""=TOP!$C$5&amp;""),1,0))</f>
        <v>0</v>
      </c>
      <c r="L655" s="27" t="n">
        <f aca="false">IF($K655=0,0,IFERROR(INDEX(購買率算出!$P$6:$P$3005,MATCH($A655&amp;"",購買率算出!$C$6:$C$3005,0)),0))</f>
        <v>0</v>
      </c>
    </row>
    <row r="656" customFormat="false" ht="15" hidden="false" customHeight="false" outlineLevel="0" collapsed="false">
      <c r="A656" s="24"/>
      <c r="D656" s="24"/>
      <c r="F656" s="24"/>
      <c r="K656" s="9" t="n">
        <f aca="false">IF($A656="",0,IF(OR(N($D656)=0,$D656&amp;""=TOP!$C$5&amp;""),1,0))</f>
        <v>0</v>
      </c>
      <c r="L656" s="27" t="n">
        <f aca="false">IF($K656=0,0,IFERROR(INDEX(購買率算出!$P$6:$P$3005,MATCH($A656&amp;"",購買率算出!$C$6:$C$3005,0)),0))</f>
        <v>0</v>
      </c>
    </row>
    <row r="657" customFormat="false" ht="15" hidden="false" customHeight="false" outlineLevel="0" collapsed="false">
      <c r="A657" s="24"/>
      <c r="D657" s="24"/>
      <c r="F657" s="24"/>
      <c r="K657" s="9" t="n">
        <f aca="false">IF($A657="",0,IF(OR(N($D657)=0,$D657&amp;""=TOP!$C$5&amp;""),1,0))</f>
        <v>0</v>
      </c>
      <c r="L657" s="27" t="n">
        <f aca="false">IF($K657=0,0,IFERROR(INDEX(購買率算出!$P$6:$P$3005,MATCH($A657&amp;"",購買率算出!$C$6:$C$3005,0)),0))</f>
        <v>0</v>
      </c>
    </row>
    <row r="658" customFormat="false" ht="15" hidden="false" customHeight="false" outlineLevel="0" collapsed="false">
      <c r="A658" s="24"/>
      <c r="D658" s="24"/>
      <c r="F658" s="24"/>
      <c r="K658" s="9" t="n">
        <f aca="false">IF($A658="",0,IF(OR(N($D658)=0,$D658&amp;""=TOP!$C$5&amp;""),1,0))</f>
        <v>0</v>
      </c>
      <c r="L658" s="27" t="n">
        <f aca="false">IF($K658=0,0,IFERROR(INDEX(購買率算出!$P$6:$P$3005,MATCH($A658&amp;"",購買率算出!$C$6:$C$3005,0)),0))</f>
        <v>0</v>
      </c>
    </row>
    <row r="659" customFormat="false" ht="15" hidden="false" customHeight="false" outlineLevel="0" collapsed="false">
      <c r="A659" s="24"/>
      <c r="D659" s="24"/>
      <c r="F659" s="24"/>
      <c r="K659" s="9" t="n">
        <f aca="false">IF($A659="",0,IF(OR(N($D659)=0,$D659&amp;""=TOP!$C$5&amp;""),1,0))</f>
        <v>0</v>
      </c>
      <c r="L659" s="27" t="n">
        <f aca="false">IF($K659=0,0,IFERROR(INDEX(購買率算出!$P$6:$P$3005,MATCH($A659&amp;"",購買率算出!$C$6:$C$3005,0)),0))</f>
        <v>0</v>
      </c>
    </row>
    <row r="660" customFormat="false" ht="15" hidden="false" customHeight="false" outlineLevel="0" collapsed="false">
      <c r="A660" s="24"/>
      <c r="D660" s="24"/>
      <c r="F660" s="24"/>
      <c r="K660" s="9" t="n">
        <f aca="false">IF($A660="",0,IF(OR(N($D660)=0,$D660&amp;""=TOP!$C$5&amp;""),1,0))</f>
        <v>0</v>
      </c>
      <c r="L660" s="27" t="n">
        <f aca="false">IF($K660=0,0,IFERROR(INDEX(購買率算出!$P$6:$P$3005,MATCH($A660&amp;"",購買率算出!$C$6:$C$3005,0)),0))</f>
        <v>0</v>
      </c>
    </row>
    <row r="661" customFormat="false" ht="15" hidden="false" customHeight="false" outlineLevel="0" collapsed="false">
      <c r="A661" s="24"/>
      <c r="D661" s="24"/>
      <c r="F661" s="24"/>
      <c r="K661" s="9" t="n">
        <f aca="false">IF($A661="",0,IF(OR(N($D661)=0,$D661&amp;""=TOP!$C$5&amp;""),1,0))</f>
        <v>0</v>
      </c>
      <c r="L661" s="27" t="n">
        <f aca="false">IF($K661=0,0,IFERROR(INDEX(購買率算出!$P$6:$P$3005,MATCH($A661&amp;"",購買率算出!$C$6:$C$3005,0)),0))</f>
        <v>0</v>
      </c>
    </row>
    <row r="662" customFormat="false" ht="15" hidden="false" customHeight="false" outlineLevel="0" collapsed="false">
      <c r="A662" s="24"/>
      <c r="D662" s="24"/>
      <c r="F662" s="24"/>
      <c r="K662" s="9" t="n">
        <f aca="false">IF($A662="",0,IF(OR(N($D662)=0,$D662&amp;""=TOP!$C$5&amp;""),1,0))</f>
        <v>0</v>
      </c>
      <c r="L662" s="27" t="n">
        <f aca="false">IF($K662=0,0,IFERROR(INDEX(購買率算出!$P$6:$P$3005,MATCH($A662&amp;"",購買率算出!$C$6:$C$3005,0)),0))</f>
        <v>0</v>
      </c>
    </row>
    <row r="663" customFormat="false" ht="15" hidden="false" customHeight="false" outlineLevel="0" collapsed="false">
      <c r="A663" s="24"/>
      <c r="D663" s="24"/>
      <c r="F663" s="24"/>
      <c r="K663" s="9" t="n">
        <f aca="false">IF($A663="",0,IF(OR(N($D663)=0,$D663&amp;""=TOP!$C$5&amp;""),1,0))</f>
        <v>0</v>
      </c>
      <c r="L663" s="27" t="n">
        <f aca="false">IF($K663=0,0,IFERROR(INDEX(購買率算出!$P$6:$P$3005,MATCH($A663&amp;"",購買率算出!$C$6:$C$3005,0)),0))</f>
        <v>0</v>
      </c>
    </row>
    <row r="664" customFormat="false" ht="15" hidden="false" customHeight="false" outlineLevel="0" collapsed="false">
      <c r="A664" s="24"/>
      <c r="D664" s="24"/>
      <c r="F664" s="24"/>
      <c r="K664" s="9" t="n">
        <f aca="false">IF($A664="",0,IF(OR(N($D664)=0,$D664&amp;""=TOP!$C$5&amp;""),1,0))</f>
        <v>0</v>
      </c>
      <c r="L664" s="27" t="n">
        <f aca="false">IF($K664=0,0,IFERROR(INDEX(購買率算出!$P$6:$P$3005,MATCH($A664&amp;"",購買率算出!$C$6:$C$3005,0)),0))</f>
        <v>0</v>
      </c>
    </row>
    <row r="665" customFormat="false" ht="15" hidden="false" customHeight="false" outlineLevel="0" collapsed="false">
      <c r="A665" s="24"/>
      <c r="D665" s="24"/>
      <c r="F665" s="24"/>
      <c r="K665" s="9" t="n">
        <f aca="false">IF($A665="",0,IF(OR(N($D665)=0,$D665&amp;""=TOP!$C$5&amp;""),1,0))</f>
        <v>0</v>
      </c>
      <c r="L665" s="27" t="n">
        <f aca="false">IF($K665=0,0,IFERROR(INDEX(購買率算出!$P$6:$P$3005,MATCH($A665&amp;"",購買率算出!$C$6:$C$3005,0)),0))</f>
        <v>0</v>
      </c>
    </row>
    <row r="666" customFormat="false" ht="15" hidden="false" customHeight="false" outlineLevel="0" collapsed="false">
      <c r="A666" s="24"/>
      <c r="D666" s="24"/>
      <c r="F666" s="24"/>
      <c r="K666" s="9" t="n">
        <f aca="false">IF($A666="",0,IF(OR(N($D666)=0,$D666&amp;""=TOP!$C$5&amp;""),1,0))</f>
        <v>0</v>
      </c>
      <c r="L666" s="27" t="n">
        <f aca="false">IF($K666=0,0,IFERROR(INDEX(購買率算出!$P$6:$P$3005,MATCH($A666&amp;"",購買率算出!$C$6:$C$3005,0)),0))</f>
        <v>0</v>
      </c>
    </row>
    <row r="667" customFormat="false" ht="15" hidden="false" customHeight="false" outlineLevel="0" collapsed="false">
      <c r="A667" s="24"/>
      <c r="D667" s="24"/>
      <c r="F667" s="24"/>
      <c r="K667" s="9" t="n">
        <f aca="false">IF($A667="",0,IF(OR(N($D667)=0,$D667&amp;""=TOP!$C$5&amp;""),1,0))</f>
        <v>0</v>
      </c>
      <c r="L667" s="27" t="n">
        <f aca="false">IF($K667=0,0,IFERROR(INDEX(購買率算出!$P$6:$P$3005,MATCH($A667&amp;"",購買率算出!$C$6:$C$3005,0)),0))</f>
        <v>0</v>
      </c>
    </row>
    <row r="668" customFormat="false" ht="15" hidden="false" customHeight="false" outlineLevel="0" collapsed="false">
      <c r="A668" s="24"/>
      <c r="D668" s="24"/>
      <c r="F668" s="24"/>
      <c r="K668" s="9" t="n">
        <f aca="false">IF($A668="",0,IF(OR(N($D668)=0,$D668&amp;""=TOP!$C$5&amp;""),1,0))</f>
        <v>0</v>
      </c>
      <c r="L668" s="27" t="n">
        <f aca="false">IF($K668=0,0,IFERROR(INDEX(購買率算出!$P$6:$P$3005,MATCH($A668&amp;"",購買率算出!$C$6:$C$3005,0)),0))</f>
        <v>0</v>
      </c>
    </row>
    <row r="669" customFormat="false" ht="15" hidden="false" customHeight="false" outlineLevel="0" collapsed="false">
      <c r="A669" s="24"/>
      <c r="D669" s="24"/>
      <c r="F669" s="24"/>
      <c r="K669" s="9" t="n">
        <f aca="false">IF($A669="",0,IF(OR(N($D669)=0,$D669&amp;""=TOP!$C$5&amp;""),1,0))</f>
        <v>0</v>
      </c>
      <c r="L669" s="27" t="n">
        <f aca="false">IF($K669=0,0,IFERROR(INDEX(購買率算出!$P$6:$P$3005,MATCH($A669&amp;"",購買率算出!$C$6:$C$3005,0)),0))</f>
        <v>0</v>
      </c>
    </row>
    <row r="670" customFormat="false" ht="15" hidden="false" customHeight="false" outlineLevel="0" collapsed="false">
      <c r="A670" s="24"/>
      <c r="D670" s="24"/>
      <c r="F670" s="24"/>
      <c r="K670" s="9" t="n">
        <f aca="false">IF($A670="",0,IF(OR(N($D670)=0,$D670&amp;""=TOP!$C$5&amp;""),1,0))</f>
        <v>0</v>
      </c>
      <c r="L670" s="27" t="n">
        <f aca="false">IF($K670=0,0,IFERROR(INDEX(購買率算出!$P$6:$P$3005,MATCH($A670&amp;"",購買率算出!$C$6:$C$3005,0)),0))</f>
        <v>0</v>
      </c>
    </row>
    <row r="671" customFormat="false" ht="15" hidden="false" customHeight="false" outlineLevel="0" collapsed="false">
      <c r="A671" s="24"/>
      <c r="D671" s="24"/>
      <c r="F671" s="24"/>
      <c r="K671" s="9" t="n">
        <f aca="false">IF($A671="",0,IF(OR(N($D671)=0,$D671&amp;""=TOP!$C$5&amp;""),1,0))</f>
        <v>0</v>
      </c>
      <c r="L671" s="27" t="n">
        <f aca="false">IF($K671=0,0,IFERROR(INDEX(購買率算出!$P$6:$P$3005,MATCH($A671&amp;"",購買率算出!$C$6:$C$3005,0)),0))</f>
        <v>0</v>
      </c>
    </row>
    <row r="672" customFormat="false" ht="15" hidden="false" customHeight="false" outlineLevel="0" collapsed="false">
      <c r="A672" s="24"/>
      <c r="D672" s="24"/>
      <c r="F672" s="24"/>
      <c r="K672" s="9" t="n">
        <f aca="false">IF($A672="",0,IF(OR(N($D672)=0,$D672&amp;""=TOP!$C$5&amp;""),1,0))</f>
        <v>0</v>
      </c>
      <c r="L672" s="27" t="n">
        <f aca="false">IF($K672=0,0,IFERROR(INDEX(購買率算出!$P$6:$P$3005,MATCH($A672&amp;"",購買率算出!$C$6:$C$3005,0)),0))</f>
        <v>0</v>
      </c>
    </row>
    <row r="673" customFormat="false" ht="15" hidden="false" customHeight="false" outlineLevel="0" collapsed="false">
      <c r="A673" s="24"/>
      <c r="D673" s="24"/>
      <c r="F673" s="24"/>
      <c r="K673" s="9" t="n">
        <f aca="false">IF($A673="",0,IF(OR(N($D673)=0,$D673&amp;""=TOP!$C$5&amp;""),1,0))</f>
        <v>0</v>
      </c>
      <c r="L673" s="27" t="n">
        <f aca="false">IF($K673=0,0,IFERROR(INDEX(購買率算出!$P$6:$P$3005,MATCH($A673&amp;"",購買率算出!$C$6:$C$3005,0)),0))</f>
        <v>0</v>
      </c>
    </row>
    <row r="674" customFormat="false" ht="15" hidden="false" customHeight="false" outlineLevel="0" collapsed="false">
      <c r="A674" s="24"/>
      <c r="D674" s="24"/>
      <c r="F674" s="24"/>
      <c r="K674" s="9" t="n">
        <f aca="false">IF($A674="",0,IF(OR(N($D674)=0,$D674&amp;""=TOP!$C$5&amp;""),1,0))</f>
        <v>0</v>
      </c>
      <c r="L674" s="27" t="n">
        <f aca="false">IF($K674=0,0,IFERROR(INDEX(購買率算出!$P$6:$P$3005,MATCH($A674&amp;"",購買率算出!$C$6:$C$3005,0)),0))</f>
        <v>0</v>
      </c>
    </row>
    <row r="675" customFormat="false" ht="15" hidden="false" customHeight="false" outlineLevel="0" collapsed="false">
      <c r="A675" s="24"/>
      <c r="D675" s="24"/>
      <c r="F675" s="24"/>
      <c r="K675" s="9" t="n">
        <f aca="false">IF($A675="",0,IF(OR(N($D675)=0,$D675&amp;""=TOP!$C$5&amp;""),1,0))</f>
        <v>0</v>
      </c>
      <c r="L675" s="27" t="n">
        <f aca="false">IF($K675=0,0,IFERROR(INDEX(購買率算出!$P$6:$P$3005,MATCH($A675&amp;"",購買率算出!$C$6:$C$3005,0)),0))</f>
        <v>0</v>
      </c>
    </row>
    <row r="676" customFormat="false" ht="15" hidden="false" customHeight="false" outlineLevel="0" collapsed="false">
      <c r="A676" s="24"/>
      <c r="D676" s="24"/>
      <c r="F676" s="24"/>
      <c r="K676" s="9" t="n">
        <f aca="false">IF($A676="",0,IF(OR(N($D676)=0,$D676&amp;""=TOP!$C$5&amp;""),1,0))</f>
        <v>0</v>
      </c>
      <c r="L676" s="27" t="n">
        <f aca="false">IF($K676=0,0,IFERROR(INDEX(購買率算出!$P$6:$P$3005,MATCH($A676&amp;"",購買率算出!$C$6:$C$3005,0)),0))</f>
        <v>0</v>
      </c>
    </row>
    <row r="677" customFormat="false" ht="15" hidden="false" customHeight="false" outlineLevel="0" collapsed="false">
      <c r="A677" s="24"/>
      <c r="D677" s="24"/>
      <c r="F677" s="24"/>
      <c r="K677" s="9" t="n">
        <f aca="false">IF($A677="",0,IF(OR(N($D677)=0,$D677&amp;""=TOP!$C$5&amp;""),1,0))</f>
        <v>0</v>
      </c>
      <c r="L677" s="27" t="n">
        <f aca="false">IF($K677=0,0,IFERROR(INDEX(購買率算出!$P$6:$P$3005,MATCH($A677&amp;"",購買率算出!$C$6:$C$3005,0)),0))</f>
        <v>0</v>
      </c>
    </row>
    <row r="678" customFormat="false" ht="15" hidden="false" customHeight="false" outlineLevel="0" collapsed="false">
      <c r="A678" s="24"/>
      <c r="D678" s="24"/>
      <c r="F678" s="24"/>
      <c r="K678" s="9" t="n">
        <f aca="false">IF($A678="",0,IF(OR(N($D678)=0,$D678&amp;""=TOP!$C$5&amp;""),1,0))</f>
        <v>0</v>
      </c>
      <c r="L678" s="27" t="n">
        <f aca="false">IF($K678=0,0,IFERROR(INDEX(購買率算出!$P$6:$P$3005,MATCH($A678&amp;"",購買率算出!$C$6:$C$3005,0)),0))</f>
        <v>0</v>
      </c>
    </row>
    <row r="679" customFormat="false" ht="15" hidden="false" customHeight="false" outlineLevel="0" collapsed="false">
      <c r="A679" s="24"/>
      <c r="D679" s="24"/>
      <c r="F679" s="24"/>
      <c r="K679" s="9" t="n">
        <f aca="false">IF($A679="",0,IF(OR(N($D679)=0,$D679&amp;""=TOP!$C$5&amp;""),1,0))</f>
        <v>0</v>
      </c>
      <c r="L679" s="27" t="n">
        <f aca="false">IF($K679=0,0,IFERROR(INDEX(購買率算出!$P$6:$P$3005,MATCH($A679&amp;"",購買率算出!$C$6:$C$3005,0)),0))</f>
        <v>0</v>
      </c>
    </row>
    <row r="680" customFormat="false" ht="15" hidden="false" customHeight="false" outlineLevel="0" collapsed="false">
      <c r="A680" s="24"/>
      <c r="D680" s="24"/>
      <c r="F680" s="24"/>
      <c r="K680" s="9" t="n">
        <f aca="false">IF($A680="",0,IF(OR(N($D680)=0,$D680&amp;""=TOP!$C$5&amp;""),1,0))</f>
        <v>0</v>
      </c>
      <c r="L680" s="27" t="n">
        <f aca="false">IF($K680=0,0,IFERROR(INDEX(購買率算出!$P$6:$P$3005,MATCH($A680&amp;"",購買率算出!$C$6:$C$3005,0)),0))</f>
        <v>0</v>
      </c>
    </row>
    <row r="681" customFormat="false" ht="15" hidden="false" customHeight="false" outlineLevel="0" collapsed="false">
      <c r="A681" s="24"/>
      <c r="D681" s="24"/>
      <c r="F681" s="24"/>
      <c r="K681" s="9" t="n">
        <f aca="false">IF($A681="",0,IF(OR(N($D681)=0,$D681&amp;""=TOP!$C$5&amp;""),1,0))</f>
        <v>0</v>
      </c>
      <c r="L681" s="27" t="n">
        <f aca="false">IF($K681=0,0,IFERROR(INDEX(購買率算出!$P$6:$P$3005,MATCH($A681&amp;"",購買率算出!$C$6:$C$3005,0)),0))</f>
        <v>0</v>
      </c>
    </row>
    <row r="682" customFormat="false" ht="15" hidden="false" customHeight="false" outlineLevel="0" collapsed="false">
      <c r="A682" s="24"/>
      <c r="D682" s="24"/>
      <c r="F682" s="24"/>
      <c r="K682" s="9" t="n">
        <f aca="false">IF($A682="",0,IF(OR(N($D682)=0,$D682&amp;""=TOP!$C$5&amp;""),1,0))</f>
        <v>0</v>
      </c>
      <c r="L682" s="27" t="n">
        <f aca="false">IF($K682=0,0,IFERROR(INDEX(購買率算出!$P$6:$P$3005,MATCH($A682&amp;"",購買率算出!$C$6:$C$3005,0)),0))</f>
        <v>0</v>
      </c>
    </row>
    <row r="683" customFormat="false" ht="15" hidden="false" customHeight="false" outlineLevel="0" collapsed="false">
      <c r="A683" s="24"/>
      <c r="D683" s="24"/>
      <c r="F683" s="24"/>
      <c r="K683" s="9" t="n">
        <f aca="false">IF($A683="",0,IF(OR(N($D683)=0,$D683&amp;""=TOP!$C$5&amp;""),1,0))</f>
        <v>0</v>
      </c>
      <c r="L683" s="27" t="n">
        <f aca="false">IF($K683=0,0,IFERROR(INDEX(購買率算出!$P$6:$P$3005,MATCH($A683&amp;"",購買率算出!$C$6:$C$3005,0)),0))</f>
        <v>0</v>
      </c>
    </row>
    <row r="684" customFormat="false" ht="15" hidden="false" customHeight="false" outlineLevel="0" collapsed="false">
      <c r="A684" s="24"/>
      <c r="D684" s="24"/>
      <c r="F684" s="24"/>
      <c r="K684" s="9" t="n">
        <f aca="false">IF($A684="",0,IF(OR(N($D684)=0,$D684&amp;""=TOP!$C$5&amp;""),1,0))</f>
        <v>0</v>
      </c>
      <c r="L684" s="27" t="n">
        <f aca="false">IF($K684=0,0,IFERROR(INDEX(購買率算出!$P$6:$P$3005,MATCH($A684&amp;"",購買率算出!$C$6:$C$3005,0)),0))</f>
        <v>0</v>
      </c>
    </row>
    <row r="685" customFormat="false" ht="15" hidden="false" customHeight="false" outlineLevel="0" collapsed="false">
      <c r="A685" s="24"/>
      <c r="D685" s="24"/>
      <c r="F685" s="24"/>
      <c r="K685" s="9" t="n">
        <f aca="false">IF($A685="",0,IF(OR(N($D685)=0,$D685&amp;""=TOP!$C$5&amp;""),1,0))</f>
        <v>0</v>
      </c>
      <c r="L685" s="27" t="n">
        <f aca="false">IF($K685=0,0,IFERROR(INDEX(購買率算出!$P$6:$P$3005,MATCH($A685&amp;"",購買率算出!$C$6:$C$3005,0)),0))</f>
        <v>0</v>
      </c>
    </row>
    <row r="686" customFormat="false" ht="15" hidden="false" customHeight="false" outlineLevel="0" collapsed="false">
      <c r="A686" s="24"/>
      <c r="D686" s="24"/>
      <c r="F686" s="24"/>
      <c r="K686" s="9" t="n">
        <f aca="false">IF($A686="",0,IF(OR(N($D686)=0,$D686&amp;""=TOP!$C$5&amp;""),1,0))</f>
        <v>0</v>
      </c>
      <c r="L686" s="27" t="n">
        <f aca="false">IF($K686=0,0,IFERROR(INDEX(購買率算出!$P$6:$P$3005,MATCH($A686&amp;"",購買率算出!$C$6:$C$3005,0)),0))</f>
        <v>0</v>
      </c>
    </row>
    <row r="687" customFormat="false" ht="15" hidden="false" customHeight="false" outlineLevel="0" collapsed="false">
      <c r="A687" s="24"/>
      <c r="D687" s="24"/>
      <c r="F687" s="24"/>
      <c r="K687" s="9" t="n">
        <f aca="false">IF($A687="",0,IF(OR(N($D687)=0,$D687&amp;""=TOP!$C$5&amp;""),1,0))</f>
        <v>0</v>
      </c>
      <c r="L687" s="27" t="n">
        <f aca="false">IF($K687=0,0,IFERROR(INDEX(購買率算出!$P$6:$P$3005,MATCH($A687&amp;"",購買率算出!$C$6:$C$3005,0)),0))</f>
        <v>0</v>
      </c>
    </row>
    <row r="688" customFormat="false" ht="15" hidden="false" customHeight="false" outlineLevel="0" collapsed="false">
      <c r="A688" s="24"/>
      <c r="D688" s="24"/>
      <c r="F688" s="24"/>
      <c r="K688" s="9" t="n">
        <f aca="false">IF($A688="",0,IF(OR(N($D688)=0,$D688&amp;""=TOP!$C$5&amp;""),1,0))</f>
        <v>0</v>
      </c>
      <c r="L688" s="27" t="n">
        <f aca="false">IF($K688=0,0,IFERROR(INDEX(購買率算出!$P$6:$P$3005,MATCH($A688&amp;"",購買率算出!$C$6:$C$3005,0)),0))</f>
        <v>0</v>
      </c>
    </row>
    <row r="689" customFormat="false" ht="15" hidden="false" customHeight="false" outlineLevel="0" collapsed="false">
      <c r="A689" s="24"/>
      <c r="D689" s="24"/>
      <c r="F689" s="24"/>
      <c r="K689" s="9" t="n">
        <f aca="false">IF($A689="",0,IF(OR(N($D689)=0,$D689&amp;""=TOP!$C$5&amp;""),1,0))</f>
        <v>0</v>
      </c>
      <c r="L689" s="27" t="n">
        <f aca="false">IF($K689=0,0,IFERROR(INDEX(購買率算出!$P$6:$P$3005,MATCH($A689&amp;"",購買率算出!$C$6:$C$3005,0)),0))</f>
        <v>0</v>
      </c>
    </row>
    <row r="690" customFormat="false" ht="15" hidden="false" customHeight="false" outlineLevel="0" collapsed="false">
      <c r="A690" s="24"/>
      <c r="D690" s="24"/>
      <c r="F690" s="24"/>
      <c r="K690" s="9" t="n">
        <f aca="false">IF($A690="",0,IF(OR(N($D690)=0,$D690&amp;""=TOP!$C$5&amp;""),1,0))</f>
        <v>0</v>
      </c>
      <c r="L690" s="27" t="n">
        <f aca="false">IF($K690=0,0,IFERROR(INDEX(購買率算出!$P$6:$P$3005,MATCH($A690&amp;"",購買率算出!$C$6:$C$3005,0)),0))</f>
        <v>0</v>
      </c>
    </row>
    <row r="691" customFormat="false" ht="15" hidden="false" customHeight="false" outlineLevel="0" collapsed="false">
      <c r="A691" s="24"/>
      <c r="D691" s="24"/>
      <c r="F691" s="24"/>
      <c r="K691" s="9" t="n">
        <f aca="false">IF($A691="",0,IF(OR(N($D691)=0,$D691&amp;""=TOP!$C$5&amp;""),1,0))</f>
        <v>0</v>
      </c>
      <c r="L691" s="27" t="n">
        <f aca="false">IF($K691=0,0,IFERROR(INDEX(購買率算出!$P$6:$P$3005,MATCH($A691&amp;"",購買率算出!$C$6:$C$3005,0)),0))</f>
        <v>0</v>
      </c>
    </row>
    <row r="692" customFormat="false" ht="15" hidden="false" customHeight="false" outlineLevel="0" collapsed="false">
      <c r="A692" s="24"/>
      <c r="D692" s="24"/>
      <c r="F692" s="24"/>
      <c r="K692" s="9" t="n">
        <f aca="false">IF($A692="",0,IF(OR(N($D692)=0,$D692&amp;""=TOP!$C$5&amp;""),1,0))</f>
        <v>0</v>
      </c>
      <c r="L692" s="27" t="n">
        <f aca="false">IF($K692=0,0,IFERROR(INDEX(購買率算出!$P$6:$P$3005,MATCH($A692&amp;"",購買率算出!$C$6:$C$3005,0)),0))</f>
        <v>0</v>
      </c>
    </row>
    <row r="693" customFormat="false" ht="15" hidden="false" customHeight="false" outlineLevel="0" collapsed="false">
      <c r="A693" s="24"/>
      <c r="D693" s="24"/>
      <c r="F693" s="24"/>
      <c r="K693" s="9" t="n">
        <f aca="false">IF($A693="",0,IF(OR(N($D693)=0,$D693&amp;""=TOP!$C$5&amp;""),1,0))</f>
        <v>0</v>
      </c>
      <c r="L693" s="27" t="n">
        <f aca="false">IF($K693=0,0,IFERROR(INDEX(購買率算出!$P$6:$P$3005,MATCH($A693&amp;"",購買率算出!$C$6:$C$3005,0)),0))</f>
        <v>0</v>
      </c>
    </row>
    <row r="694" customFormat="false" ht="15" hidden="false" customHeight="false" outlineLevel="0" collapsed="false">
      <c r="A694" s="24"/>
      <c r="D694" s="24"/>
      <c r="F694" s="24"/>
      <c r="K694" s="9" t="n">
        <f aca="false">IF($A694="",0,IF(OR(N($D694)=0,$D694&amp;""=TOP!$C$5&amp;""),1,0))</f>
        <v>0</v>
      </c>
      <c r="L694" s="27" t="n">
        <f aca="false">IF($K694=0,0,IFERROR(INDEX(購買率算出!$P$6:$P$3005,MATCH($A694&amp;"",購買率算出!$C$6:$C$3005,0)),0))</f>
        <v>0</v>
      </c>
    </row>
    <row r="695" customFormat="false" ht="15" hidden="false" customHeight="false" outlineLevel="0" collapsed="false">
      <c r="A695" s="24"/>
      <c r="D695" s="24"/>
      <c r="F695" s="24"/>
      <c r="K695" s="9" t="n">
        <f aca="false">IF($A695="",0,IF(OR(N($D695)=0,$D695&amp;""=TOP!$C$5&amp;""),1,0))</f>
        <v>0</v>
      </c>
      <c r="L695" s="27" t="n">
        <f aca="false">IF($K695=0,0,IFERROR(INDEX(購買率算出!$P$6:$P$3005,MATCH($A695&amp;"",購買率算出!$C$6:$C$3005,0)),0))</f>
        <v>0</v>
      </c>
    </row>
    <row r="696" customFormat="false" ht="15" hidden="false" customHeight="false" outlineLevel="0" collapsed="false">
      <c r="A696" s="24"/>
      <c r="D696" s="24"/>
      <c r="F696" s="24"/>
      <c r="K696" s="9" t="n">
        <f aca="false">IF($A696="",0,IF(OR(N($D696)=0,$D696&amp;""=TOP!$C$5&amp;""),1,0))</f>
        <v>0</v>
      </c>
      <c r="L696" s="27" t="n">
        <f aca="false">IF($K696=0,0,IFERROR(INDEX(購買率算出!$P$6:$P$3005,MATCH($A696&amp;"",購買率算出!$C$6:$C$3005,0)),0))</f>
        <v>0</v>
      </c>
    </row>
    <row r="697" customFormat="false" ht="15" hidden="false" customHeight="false" outlineLevel="0" collapsed="false">
      <c r="A697" s="24"/>
      <c r="D697" s="24"/>
      <c r="F697" s="24"/>
      <c r="K697" s="9" t="n">
        <f aca="false">IF($A697="",0,IF(OR(N($D697)=0,$D697&amp;""=TOP!$C$5&amp;""),1,0))</f>
        <v>0</v>
      </c>
      <c r="L697" s="27" t="n">
        <f aca="false">IF($K697=0,0,IFERROR(INDEX(購買率算出!$P$6:$P$3005,MATCH($A697&amp;"",購買率算出!$C$6:$C$3005,0)),0))</f>
        <v>0</v>
      </c>
    </row>
    <row r="698" customFormat="false" ht="15" hidden="false" customHeight="false" outlineLevel="0" collapsed="false">
      <c r="A698" s="24"/>
      <c r="D698" s="24"/>
      <c r="F698" s="24"/>
      <c r="K698" s="9" t="n">
        <f aca="false">IF($A698="",0,IF(OR(N($D698)=0,$D698&amp;""=TOP!$C$5&amp;""),1,0))</f>
        <v>0</v>
      </c>
      <c r="L698" s="27" t="n">
        <f aca="false">IF($K698=0,0,IFERROR(INDEX(購買率算出!$P$6:$P$3005,MATCH($A698&amp;"",購買率算出!$C$6:$C$3005,0)),0))</f>
        <v>0</v>
      </c>
    </row>
    <row r="699" customFormat="false" ht="15" hidden="false" customHeight="false" outlineLevel="0" collapsed="false">
      <c r="A699" s="24"/>
      <c r="D699" s="24"/>
      <c r="F699" s="24"/>
      <c r="K699" s="9" t="n">
        <f aca="false">IF($A699="",0,IF(OR(N($D699)=0,$D699&amp;""=TOP!$C$5&amp;""),1,0))</f>
        <v>0</v>
      </c>
      <c r="L699" s="27" t="n">
        <f aca="false">IF($K699=0,0,IFERROR(INDEX(購買率算出!$P$6:$P$3005,MATCH($A699&amp;"",購買率算出!$C$6:$C$3005,0)),0))</f>
        <v>0</v>
      </c>
    </row>
    <row r="700" customFormat="false" ht="15" hidden="false" customHeight="false" outlineLevel="0" collapsed="false">
      <c r="A700" s="24"/>
      <c r="D700" s="24"/>
      <c r="F700" s="24"/>
      <c r="K700" s="9" t="n">
        <f aca="false">IF($A700="",0,IF(OR(N($D700)=0,$D700&amp;""=TOP!$C$5&amp;""),1,0))</f>
        <v>0</v>
      </c>
      <c r="L700" s="27" t="n">
        <f aca="false">IF($K700=0,0,IFERROR(INDEX(購買率算出!$P$6:$P$3005,MATCH($A700&amp;"",購買率算出!$C$6:$C$3005,0)),0))</f>
        <v>0</v>
      </c>
    </row>
    <row r="701" customFormat="false" ht="15" hidden="false" customHeight="false" outlineLevel="0" collapsed="false">
      <c r="A701" s="24"/>
      <c r="D701" s="24"/>
      <c r="F701" s="24"/>
      <c r="K701" s="9" t="n">
        <f aca="false">IF($A701="",0,IF(OR(N($D701)=0,$D701&amp;""=TOP!$C$5&amp;""),1,0))</f>
        <v>0</v>
      </c>
      <c r="L701" s="27" t="n">
        <f aca="false">IF($K701=0,0,IFERROR(INDEX(購買率算出!$P$6:$P$3005,MATCH($A701&amp;"",購買率算出!$C$6:$C$3005,0)),0))</f>
        <v>0</v>
      </c>
    </row>
    <row r="702" customFormat="false" ht="15" hidden="false" customHeight="false" outlineLevel="0" collapsed="false">
      <c r="A702" s="24"/>
      <c r="D702" s="24"/>
      <c r="F702" s="24"/>
      <c r="K702" s="9" t="n">
        <f aca="false">IF($A702="",0,IF(OR(N($D702)=0,$D702&amp;""=TOP!$C$5&amp;""),1,0))</f>
        <v>0</v>
      </c>
      <c r="L702" s="27" t="n">
        <f aca="false">IF($K702=0,0,IFERROR(INDEX(購買率算出!$P$6:$P$3005,MATCH($A702&amp;"",購買率算出!$C$6:$C$3005,0)),0))</f>
        <v>0</v>
      </c>
    </row>
    <row r="703" customFormat="false" ht="15" hidden="false" customHeight="false" outlineLevel="0" collapsed="false">
      <c r="A703" s="24"/>
      <c r="D703" s="24"/>
      <c r="F703" s="24"/>
      <c r="K703" s="9" t="n">
        <f aca="false">IF($A703="",0,IF(OR(N($D703)=0,$D703&amp;""=TOP!$C$5&amp;""),1,0))</f>
        <v>0</v>
      </c>
      <c r="L703" s="27" t="n">
        <f aca="false">IF($K703=0,0,IFERROR(INDEX(購買率算出!$P$6:$P$3005,MATCH($A703&amp;"",購買率算出!$C$6:$C$3005,0)),0))</f>
        <v>0</v>
      </c>
    </row>
    <row r="704" customFormat="false" ht="15" hidden="false" customHeight="false" outlineLevel="0" collapsed="false">
      <c r="A704" s="24"/>
      <c r="D704" s="24"/>
      <c r="F704" s="24"/>
      <c r="K704" s="9" t="n">
        <f aca="false">IF($A704="",0,IF(OR(N($D704)=0,$D704&amp;""=TOP!$C$5&amp;""),1,0))</f>
        <v>0</v>
      </c>
      <c r="L704" s="27" t="n">
        <f aca="false">IF($K704=0,0,IFERROR(INDEX(購買率算出!$P$6:$P$3005,MATCH($A704&amp;"",購買率算出!$C$6:$C$3005,0)),0))</f>
        <v>0</v>
      </c>
    </row>
    <row r="705" customFormat="false" ht="15" hidden="false" customHeight="false" outlineLevel="0" collapsed="false">
      <c r="A705" s="24"/>
      <c r="D705" s="24"/>
      <c r="F705" s="24"/>
      <c r="K705" s="9" t="n">
        <f aca="false">IF($A705="",0,IF(OR(N($D705)=0,$D705&amp;""=TOP!$C$5&amp;""),1,0))</f>
        <v>0</v>
      </c>
      <c r="L705" s="27" t="n">
        <f aca="false">IF($K705=0,0,IFERROR(INDEX(購買率算出!$P$6:$P$3005,MATCH($A705&amp;"",購買率算出!$C$6:$C$3005,0)),0))</f>
        <v>0</v>
      </c>
    </row>
    <row r="706" customFormat="false" ht="15" hidden="false" customHeight="false" outlineLevel="0" collapsed="false">
      <c r="A706" s="24"/>
      <c r="D706" s="24"/>
      <c r="F706" s="24"/>
      <c r="K706" s="9" t="n">
        <f aca="false">IF($A706="",0,IF(OR(N($D706)=0,$D706&amp;""=TOP!$C$5&amp;""),1,0))</f>
        <v>0</v>
      </c>
      <c r="L706" s="27" t="n">
        <f aca="false">IF($K706=0,0,IFERROR(INDEX(購買率算出!$P$6:$P$3005,MATCH($A706&amp;"",購買率算出!$C$6:$C$3005,0)),0))</f>
        <v>0</v>
      </c>
    </row>
    <row r="707" customFormat="false" ht="15" hidden="false" customHeight="false" outlineLevel="0" collapsed="false">
      <c r="A707" s="24"/>
      <c r="D707" s="24"/>
      <c r="F707" s="24"/>
      <c r="K707" s="9" t="n">
        <f aca="false">IF($A707="",0,IF(OR(N($D707)=0,$D707&amp;""=TOP!$C$5&amp;""),1,0))</f>
        <v>0</v>
      </c>
      <c r="L707" s="27" t="n">
        <f aca="false">IF($K707=0,0,IFERROR(INDEX(購買率算出!$P$6:$P$3005,MATCH($A707&amp;"",購買率算出!$C$6:$C$3005,0)),0))</f>
        <v>0</v>
      </c>
    </row>
    <row r="708" customFormat="false" ht="15" hidden="false" customHeight="false" outlineLevel="0" collapsed="false">
      <c r="A708" s="24"/>
      <c r="D708" s="24"/>
      <c r="F708" s="24"/>
      <c r="K708" s="9" t="n">
        <f aca="false">IF($A708="",0,IF(OR(N($D708)=0,$D708&amp;""=TOP!$C$5&amp;""),1,0))</f>
        <v>0</v>
      </c>
      <c r="L708" s="27" t="n">
        <f aca="false">IF($K708=0,0,IFERROR(INDEX(購買率算出!$P$6:$P$3005,MATCH($A708&amp;"",購買率算出!$C$6:$C$3005,0)),0))</f>
        <v>0</v>
      </c>
    </row>
    <row r="709" customFormat="false" ht="15" hidden="false" customHeight="false" outlineLevel="0" collapsed="false">
      <c r="A709" s="24"/>
      <c r="D709" s="24"/>
      <c r="F709" s="24"/>
      <c r="K709" s="9" t="n">
        <f aca="false">IF($A709="",0,IF(OR(N($D709)=0,$D709&amp;""=TOP!$C$5&amp;""),1,0))</f>
        <v>0</v>
      </c>
      <c r="L709" s="27" t="n">
        <f aca="false">IF($K709=0,0,IFERROR(INDEX(購買率算出!$P$6:$P$3005,MATCH($A709&amp;"",購買率算出!$C$6:$C$3005,0)),0))</f>
        <v>0</v>
      </c>
    </row>
    <row r="710" customFormat="false" ht="15" hidden="false" customHeight="false" outlineLevel="0" collapsed="false">
      <c r="A710" s="24"/>
      <c r="D710" s="24"/>
      <c r="F710" s="24"/>
      <c r="K710" s="9" t="n">
        <f aca="false">IF($A710="",0,IF(OR(N($D710)=0,$D710&amp;""=TOP!$C$5&amp;""),1,0))</f>
        <v>0</v>
      </c>
      <c r="L710" s="27" t="n">
        <f aca="false">IF($K710=0,0,IFERROR(INDEX(購買率算出!$P$6:$P$3005,MATCH($A710&amp;"",購買率算出!$C$6:$C$3005,0)),0))</f>
        <v>0</v>
      </c>
    </row>
    <row r="711" customFormat="false" ht="15" hidden="false" customHeight="false" outlineLevel="0" collapsed="false">
      <c r="A711" s="24"/>
      <c r="D711" s="24"/>
      <c r="F711" s="24"/>
      <c r="K711" s="9" t="n">
        <f aca="false">IF($A711="",0,IF(OR(N($D711)=0,$D711&amp;""=TOP!$C$5&amp;""),1,0))</f>
        <v>0</v>
      </c>
      <c r="L711" s="27" t="n">
        <f aca="false">IF($K711=0,0,IFERROR(INDEX(購買率算出!$P$6:$P$3005,MATCH($A711&amp;"",購買率算出!$C$6:$C$3005,0)),0))</f>
        <v>0</v>
      </c>
    </row>
    <row r="712" customFormat="false" ht="15" hidden="false" customHeight="false" outlineLevel="0" collapsed="false">
      <c r="A712" s="24"/>
      <c r="D712" s="24"/>
      <c r="F712" s="24"/>
      <c r="K712" s="9" t="n">
        <f aca="false">IF($A712="",0,IF(OR(N($D712)=0,$D712&amp;""=TOP!$C$5&amp;""),1,0))</f>
        <v>0</v>
      </c>
      <c r="L712" s="27" t="n">
        <f aca="false">IF($K712=0,0,IFERROR(INDEX(購買率算出!$P$6:$P$3005,MATCH($A712&amp;"",購買率算出!$C$6:$C$3005,0)),0))</f>
        <v>0</v>
      </c>
    </row>
    <row r="713" customFormat="false" ht="15" hidden="false" customHeight="false" outlineLevel="0" collapsed="false">
      <c r="A713" s="24"/>
      <c r="D713" s="24"/>
      <c r="F713" s="24"/>
      <c r="K713" s="9" t="n">
        <f aca="false">IF($A713="",0,IF(OR(N($D713)=0,$D713&amp;""=TOP!$C$5&amp;""),1,0))</f>
        <v>0</v>
      </c>
      <c r="L713" s="27" t="n">
        <f aca="false">IF($K713=0,0,IFERROR(INDEX(購買率算出!$P$6:$P$3005,MATCH($A713&amp;"",購買率算出!$C$6:$C$3005,0)),0))</f>
        <v>0</v>
      </c>
    </row>
    <row r="714" customFormat="false" ht="15" hidden="false" customHeight="false" outlineLevel="0" collapsed="false">
      <c r="A714" s="24"/>
      <c r="D714" s="24"/>
      <c r="F714" s="24"/>
      <c r="K714" s="9" t="n">
        <f aca="false">IF($A714="",0,IF(OR(N($D714)=0,$D714&amp;""=TOP!$C$5&amp;""),1,0))</f>
        <v>0</v>
      </c>
      <c r="L714" s="27" t="n">
        <f aca="false">IF($K714=0,0,IFERROR(INDEX(購買率算出!$P$6:$P$3005,MATCH($A714&amp;"",購買率算出!$C$6:$C$3005,0)),0))</f>
        <v>0</v>
      </c>
    </row>
    <row r="715" customFormat="false" ht="15" hidden="false" customHeight="false" outlineLevel="0" collapsed="false">
      <c r="A715" s="24"/>
      <c r="D715" s="24"/>
      <c r="F715" s="24"/>
      <c r="K715" s="9" t="n">
        <f aca="false">IF($A715="",0,IF(OR(N($D715)=0,$D715&amp;""=TOP!$C$5&amp;""),1,0))</f>
        <v>0</v>
      </c>
      <c r="L715" s="27" t="n">
        <f aca="false">IF($K715=0,0,IFERROR(INDEX(購買率算出!$P$6:$P$3005,MATCH($A715&amp;"",購買率算出!$C$6:$C$3005,0)),0))</f>
        <v>0</v>
      </c>
    </row>
    <row r="716" customFormat="false" ht="15" hidden="false" customHeight="false" outlineLevel="0" collapsed="false">
      <c r="A716" s="24"/>
      <c r="D716" s="24"/>
      <c r="F716" s="24"/>
      <c r="K716" s="9" t="n">
        <f aca="false">IF($A716="",0,IF(OR(N($D716)=0,$D716&amp;""=TOP!$C$5&amp;""),1,0))</f>
        <v>0</v>
      </c>
      <c r="L716" s="27" t="n">
        <f aca="false">IF($K716=0,0,IFERROR(INDEX(購買率算出!$P$6:$P$3005,MATCH($A716&amp;"",購買率算出!$C$6:$C$3005,0)),0))</f>
        <v>0</v>
      </c>
    </row>
    <row r="717" customFormat="false" ht="15" hidden="false" customHeight="false" outlineLevel="0" collapsed="false">
      <c r="A717" s="24"/>
      <c r="D717" s="24"/>
      <c r="F717" s="24"/>
      <c r="K717" s="9" t="n">
        <f aca="false">IF($A717="",0,IF(OR(N($D717)=0,$D717&amp;""=TOP!$C$5&amp;""),1,0))</f>
        <v>0</v>
      </c>
      <c r="L717" s="27" t="n">
        <f aca="false">IF($K717=0,0,IFERROR(INDEX(購買率算出!$P$6:$P$3005,MATCH($A717&amp;"",購買率算出!$C$6:$C$3005,0)),0))</f>
        <v>0</v>
      </c>
    </row>
    <row r="718" customFormat="false" ht="15" hidden="false" customHeight="false" outlineLevel="0" collapsed="false">
      <c r="A718" s="24"/>
      <c r="D718" s="24"/>
      <c r="F718" s="24"/>
      <c r="K718" s="9" t="n">
        <f aca="false">IF($A718="",0,IF(OR(N($D718)=0,$D718&amp;""=TOP!$C$5&amp;""),1,0))</f>
        <v>0</v>
      </c>
      <c r="L718" s="27" t="n">
        <f aca="false">IF($K718=0,0,IFERROR(INDEX(購買率算出!$P$6:$P$3005,MATCH($A718&amp;"",購買率算出!$C$6:$C$3005,0)),0))</f>
        <v>0</v>
      </c>
    </row>
    <row r="719" customFormat="false" ht="15" hidden="false" customHeight="false" outlineLevel="0" collapsed="false">
      <c r="A719" s="24"/>
      <c r="D719" s="24"/>
      <c r="F719" s="24"/>
      <c r="K719" s="9" t="n">
        <f aca="false">IF($A719="",0,IF(OR(N($D719)=0,$D719&amp;""=TOP!$C$5&amp;""),1,0))</f>
        <v>0</v>
      </c>
      <c r="L719" s="27" t="n">
        <f aca="false">IF($K719=0,0,IFERROR(INDEX(購買率算出!$P$6:$P$3005,MATCH($A719&amp;"",購買率算出!$C$6:$C$3005,0)),0))</f>
        <v>0</v>
      </c>
    </row>
    <row r="720" customFormat="false" ht="15" hidden="false" customHeight="false" outlineLevel="0" collapsed="false">
      <c r="A720" s="24"/>
      <c r="D720" s="24"/>
      <c r="F720" s="24"/>
      <c r="K720" s="9" t="n">
        <f aca="false">IF($A720="",0,IF(OR(N($D720)=0,$D720&amp;""=TOP!$C$5&amp;""),1,0))</f>
        <v>0</v>
      </c>
      <c r="L720" s="27" t="n">
        <f aca="false">IF($K720=0,0,IFERROR(INDEX(購買率算出!$P$6:$P$3005,MATCH($A720&amp;"",購買率算出!$C$6:$C$3005,0)),0))</f>
        <v>0</v>
      </c>
    </row>
    <row r="721" customFormat="false" ht="15" hidden="false" customHeight="false" outlineLevel="0" collapsed="false">
      <c r="A721" s="24"/>
      <c r="D721" s="24"/>
      <c r="F721" s="24"/>
      <c r="K721" s="9" t="n">
        <f aca="false">IF($A721="",0,IF(OR(N($D721)=0,$D721&amp;""=TOP!$C$5&amp;""),1,0))</f>
        <v>0</v>
      </c>
      <c r="L721" s="27" t="n">
        <f aca="false">IF($K721=0,0,IFERROR(INDEX(購買率算出!$P$6:$P$3005,MATCH($A721&amp;"",購買率算出!$C$6:$C$3005,0)),0))</f>
        <v>0</v>
      </c>
    </row>
    <row r="722" customFormat="false" ht="15" hidden="false" customHeight="false" outlineLevel="0" collapsed="false">
      <c r="A722" s="24"/>
      <c r="D722" s="24"/>
      <c r="F722" s="24"/>
      <c r="K722" s="9" t="n">
        <f aca="false">IF($A722="",0,IF(OR(N($D722)=0,$D722&amp;""=TOP!$C$5&amp;""),1,0))</f>
        <v>0</v>
      </c>
      <c r="L722" s="27" t="n">
        <f aca="false">IF($K722=0,0,IFERROR(INDEX(購買率算出!$P$6:$P$3005,MATCH($A722&amp;"",購買率算出!$C$6:$C$3005,0)),0))</f>
        <v>0</v>
      </c>
    </row>
    <row r="723" customFormat="false" ht="15" hidden="false" customHeight="false" outlineLevel="0" collapsed="false">
      <c r="A723" s="24"/>
      <c r="D723" s="24"/>
      <c r="F723" s="24"/>
      <c r="K723" s="9" t="n">
        <f aca="false">IF($A723="",0,IF(OR(N($D723)=0,$D723&amp;""=TOP!$C$5&amp;""),1,0))</f>
        <v>0</v>
      </c>
      <c r="L723" s="27" t="n">
        <f aca="false">IF($K723=0,0,IFERROR(INDEX(購買率算出!$P$6:$P$3005,MATCH($A723&amp;"",購買率算出!$C$6:$C$3005,0)),0))</f>
        <v>0</v>
      </c>
    </row>
    <row r="724" customFormat="false" ht="15" hidden="false" customHeight="false" outlineLevel="0" collapsed="false">
      <c r="A724" s="24"/>
      <c r="D724" s="24"/>
      <c r="F724" s="24"/>
      <c r="K724" s="9" t="n">
        <f aca="false">IF($A724="",0,IF(OR(N($D724)=0,$D724&amp;""=TOP!$C$5&amp;""),1,0))</f>
        <v>0</v>
      </c>
      <c r="L724" s="27" t="n">
        <f aca="false">IF($K724=0,0,IFERROR(INDEX(購買率算出!$P$6:$P$3005,MATCH($A724&amp;"",購買率算出!$C$6:$C$3005,0)),0))</f>
        <v>0</v>
      </c>
    </row>
    <row r="725" customFormat="false" ht="15" hidden="false" customHeight="false" outlineLevel="0" collapsed="false">
      <c r="A725" s="24"/>
      <c r="D725" s="24"/>
      <c r="F725" s="24"/>
      <c r="K725" s="9" t="n">
        <f aca="false">IF($A725="",0,IF(OR(N($D725)=0,$D725&amp;""=TOP!$C$5&amp;""),1,0))</f>
        <v>0</v>
      </c>
      <c r="L725" s="27" t="n">
        <f aca="false">IF($K725=0,0,IFERROR(INDEX(購買率算出!$P$6:$P$3005,MATCH($A725&amp;"",購買率算出!$C$6:$C$3005,0)),0))</f>
        <v>0</v>
      </c>
    </row>
    <row r="726" customFormat="false" ht="15" hidden="false" customHeight="false" outlineLevel="0" collapsed="false">
      <c r="A726" s="24"/>
      <c r="D726" s="24"/>
      <c r="F726" s="24"/>
      <c r="K726" s="9" t="n">
        <f aca="false">IF($A726="",0,IF(OR(N($D726)=0,$D726&amp;""=TOP!$C$5&amp;""),1,0))</f>
        <v>0</v>
      </c>
      <c r="L726" s="27" t="n">
        <f aca="false">IF($K726=0,0,IFERROR(INDEX(購買率算出!$P$6:$P$3005,MATCH($A726&amp;"",購買率算出!$C$6:$C$3005,0)),0))</f>
        <v>0</v>
      </c>
    </row>
    <row r="727" customFormat="false" ht="15" hidden="false" customHeight="false" outlineLevel="0" collapsed="false">
      <c r="A727" s="24"/>
      <c r="D727" s="24"/>
      <c r="F727" s="24"/>
      <c r="K727" s="9" t="n">
        <f aca="false">IF($A727="",0,IF(OR(N($D727)=0,$D727&amp;""=TOP!$C$5&amp;""),1,0))</f>
        <v>0</v>
      </c>
      <c r="L727" s="27" t="n">
        <f aca="false">IF($K727=0,0,IFERROR(INDEX(購買率算出!$P$6:$P$3005,MATCH($A727&amp;"",購買率算出!$C$6:$C$3005,0)),0))</f>
        <v>0</v>
      </c>
    </row>
    <row r="728" customFormat="false" ht="15" hidden="false" customHeight="false" outlineLevel="0" collapsed="false">
      <c r="A728" s="24"/>
      <c r="D728" s="24"/>
      <c r="F728" s="24"/>
      <c r="K728" s="9" t="n">
        <f aca="false">IF($A728="",0,IF(OR(N($D728)=0,$D728&amp;""=TOP!$C$5&amp;""),1,0))</f>
        <v>0</v>
      </c>
      <c r="L728" s="27" t="n">
        <f aca="false">IF($K728=0,0,IFERROR(INDEX(購買率算出!$P$6:$P$3005,MATCH($A728&amp;"",購買率算出!$C$6:$C$3005,0)),0))</f>
        <v>0</v>
      </c>
    </row>
    <row r="729" customFormat="false" ht="15" hidden="false" customHeight="false" outlineLevel="0" collapsed="false">
      <c r="A729" s="24"/>
      <c r="D729" s="24"/>
      <c r="F729" s="24"/>
      <c r="K729" s="9" t="n">
        <f aca="false">IF($A729="",0,IF(OR(N($D729)=0,$D729&amp;""=TOP!$C$5&amp;""),1,0))</f>
        <v>0</v>
      </c>
      <c r="L729" s="27" t="n">
        <f aca="false">IF($K729=0,0,IFERROR(INDEX(購買率算出!$P$6:$P$3005,MATCH($A729&amp;"",購買率算出!$C$6:$C$3005,0)),0))</f>
        <v>0</v>
      </c>
    </row>
    <row r="730" customFormat="false" ht="15" hidden="false" customHeight="false" outlineLevel="0" collapsed="false">
      <c r="A730" s="24"/>
      <c r="D730" s="24"/>
      <c r="F730" s="24"/>
      <c r="K730" s="9" t="n">
        <f aca="false">IF($A730="",0,IF(OR(N($D730)=0,$D730&amp;""=TOP!$C$5&amp;""),1,0))</f>
        <v>0</v>
      </c>
      <c r="L730" s="27" t="n">
        <f aca="false">IF($K730=0,0,IFERROR(INDEX(購買率算出!$P$6:$P$3005,MATCH($A730&amp;"",購買率算出!$C$6:$C$3005,0)),0))</f>
        <v>0</v>
      </c>
    </row>
    <row r="731" customFormat="false" ht="15" hidden="false" customHeight="false" outlineLevel="0" collapsed="false">
      <c r="A731" s="24"/>
      <c r="D731" s="24"/>
      <c r="F731" s="24"/>
      <c r="K731" s="9" t="n">
        <f aca="false">IF($A731="",0,IF(OR(N($D731)=0,$D731&amp;""=TOP!$C$5&amp;""),1,0))</f>
        <v>0</v>
      </c>
      <c r="L731" s="27" t="n">
        <f aca="false">IF($K731=0,0,IFERROR(INDEX(購買率算出!$P$6:$P$3005,MATCH($A731&amp;"",購買率算出!$C$6:$C$3005,0)),0))</f>
        <v>0</v>
      </c>
    </row>
    <row r="732" customFormat="false" ht="15" hidden="false" customHeight="false" outlineLevel="0" collapsed="false">
      <c r="A732" s="24"/>
      <c r="D732" s="24"/>
      <c r="F732" s="24"/>
      <c r="K732" s="9" t="n">
        <f aca="false">IF($A732="",0,IF(OR(N($D732)=0,$D732&amp;""=TOP!$C$5&amp;""),1,0))</f>
        <v>0</v>
      </c>
      <c r="L732" s="27" t="n">
        <f aca="false">IF($K732=0,0,IFERROR(INDEX(購買率算出!$P$6:$P$3005,MATCH($A732&amp;"",購買率算出!$C$6:$C$3005,0)),0))</f>
        <v>0</v>
      </c>
    </row>
    <row r="733" customFormat="false" ht="15" hidden="false" customHeight="false" outlineLevel="0" collapsed="false">
      <c r="A733" s="24"/>
      <c r="D733" s="24"/>
      <c r="F733" s="24"/>
      <c r="K733" s="9" t="n">
        <f aca="false">IF($A733="",0,IF(OR(N($D733)=0,$D733&amp;""=TOP!$C$5&amp;""),1,0))</f>
        <v>0</v>
      </c>
      <c r="L733" s="27" t="n">
        <f aca="false">IF($K733=0,0,IFERROR(INDEX(購買率算出!$P$6:$P$3005,MATCH($A733&amp;"",購買率算出!$C$6:$C$3005,0)),0))</f>
        <v>0</v>
      </c>
    </row>
    <row r="734" customFormat="false" ht="15" hidden="false" customHeight="false" outlineLevel="0" collapsed="false">
      <c r="A734" s="24"/>
      <c r="D734" s="24"/>
      <c r="F734" s="24"/>
      <c r="K734" s="9" t="n">
        <f aca="false">IF($A734="",0,IF(OR(N($D734)=0,$D734&amp;""=TOP!$C$5&amp;""),1,0))</f>
        <v>0</v>
      </c>
      <c r="L734" s="27" t="n">
        <f aca="false">IF($K734=0,0,IFERROR(INDEX(購買率算出!$P$6:$P$3005,MATCH($A734&amp;"",購買率算出!$C$6:$C$3005,0)),0))</f>
        <v>0</v>
      </c>
    </row>
    <row r="735" customFormat="false" ht="15" hidden="false" customHeight="false" outlineLevel="0" collapsed="false">
      <c r="A735" s="24"/>
      <c r="D735" s="24"/>
      <c r="F735" s="24"/>
      <c r="K735" s="9" t="n">
        <f aca="false">IF($A735="",0,IF(OR(N($D735)=0,$D735&amp;""=TOP!$C$5&amp;""),1,0))</f>
        <v>0</v>
      </c>
      <c r="L735" s="27" t="n">
        <f aca="false">IF($K735=0,0,IFERROR(INDEX(購買率算出!$P$6:$P$3005,MATCH($A735&amp;"",購買率算出!$C$6:$C$3005,0)),0))</f>
        <v>0</v>
      </c>
    </row>
    <row r="736" customFormat="false" ht="15" hidden="false" customHeight="false" outlineLevel="0" collapsed="false">
      <c r="A736" s="24"/>
      <c r="D736" s="24"/>
      <c r="F736" s="24"/>
      <c r="K736" s="9" t="n">
        <f aca="false">IF($A736="",0,IF(OR(N($D736)=0,$D736&amp;""=TOP!$C$5&amp;""),1,0))</f>
        <v>0</v>
      </c>
      <c r="L736" s="27" t="n">
        <f aca="false">IF($K736=0,0,IFERROR(INDEX(購買率算出!$P$6:$P$3005,MATCH($A736&amp;"",購買率算出!$C$6:$C$3005,0)),0))</f>
        <v>0</v>
      </c>
    </row>
    <row r="737" customFormat="false" ht="15" hidden="false" customHeight="false" outlineLevel="0" collapsed="false">
      <c r="A737" s="24"/>
      <c r="D737" s="24"/>
      <c r="F737" s="24"/>
      <c r="K737" s="9" t="n">
        <f aca="false">IF($A737="",0,IF(OR(N($D737)=0,$D737&amp;""=TOP!$C$5&amp;""),1,0))</f>
        <v>0</v>
      </c>
      <c r="L737" s="27" t="n">
        <f aca="false">IF($K737=0,0,IFERROR(INDEX(購買率算出!$P$6:$P$3005,MATCH($A737&amp;"",購買率算出!$C$6:$C$3005,0)),0))</f>
        <v>0</v>
      </c>
    </row>
    <row r="738" customFormat="false" ht="15" hidden="false" customHeight="false" outlineLevel="0" collapsed="false">
      <c r="A738" s="24"/>
      <c r="D738" s="24"/>
      <c r="F738" s="24"/>
      <c r="K738" s="9" t="n">
        <f aca="false">IF($A738="",0,IF(OR(N($D738)=0,$D738&amp;""=TOP!$C$5&amp;""),1,0))</f>
        <v>0</v>
      </c>
      <c r="L738" s="27" t="n">
        <f aca="false">IF($K738=0,0,IFERROR(INDEX(購買率算出!$P$6:$P$3005,MATCH($A738&amp;"",購買率算出!$C$6:$C$3005,0)),0))</f>
        <v>0</v>
      </c>
    </row>
    <row r="739" customFormat="false" ht="15" hidden="false" customHeight="false" outlineLevel="0" collapsed="false">
      <c r="A739" s="24"/>
      <c r="D739" s="24"/>
      <c r="F739" s="24"/>
      <c r="K739" s="9" t="n">
        <f aca="false">IF($A739="",0,IF(OR(N($D739)=0,$D739&amp;""=TOP!$C$5&amp;""),1,0))</f>
        <v>0</v>
      </c>
      <c r="L739" s="27" t="n">
        <f aca="false">IF($K739=0,0,IFERROR(INDEX(購買率算出!$P$6:$P$3005,MATCH($A739&amp;"",購買率算出!$C$6:$C$3005,0)),0))</f>
        <v>0</v>
      </c>
    </row>
    <row r="740" customFormat="false" ht="15" hidden="false" customHeight="false" outlineLevel="0" collapsed="false">
      <c r="A740" s="24"/>
      <c r="D740" s="24"/>
      <c r="F740" s="24"/>
      <c r="K740" s="9" t="n">
        <f aca="false">IF($A740="",0,IF(OR(N($D740)=0,$D740&amp;""=TOP!$C$5&amp;""),1,0))</f>
        <v>0</v>
      </c>
      <c r="L740" s="27" t="n">
        <f aca="false">IF($K740=0,0,IFERROR(INDEX(購買率算出!$P$6:$P$3005,MATCH($A740&amp;"",購買率算出!$C$6:$C$3005,0)),0))</f>
        <v>0</v>
      </c>
    </row>
    <row r="741" customFormat="false" ht="15" hidden="false" customHeight="false" outlineLevel="0" collapsed="false">
      <c r="A741" s="24"/>
      <c r="D741" s="24"/>
      <c r="F741" s="24"/>
      <c r="K741" s="9" t="n">
        <f aca="false">IF($A741="",0,IF(OR(N($D741)=0,$D741&amp;""=TOP!$C$5&amp;""),1,0))</f>
        <v>0</v>
      </c>
      <c r="L741" s="27" t="n">
        <f aca="false">IF($K741=0,0,IFERROR(INDEX(購買率算出!$P$6:$P$3005,MATCH($A741&amp;"",購買率算出!$C$6:$C$3005,0)),0))</f>
        <v>0</v>
      </c>
    </row>
    <row r="742" customFormat="false" ht="15" hidden="false" customHeight="false" outlineLevel="0" collapsed="false">
      <c r="A742" s="24"/>
      <c r="D742" s="24"/>
      <c r="F742" s="24"/>
      <c r="K742" s="9" t="n">
        <f aca="false">IF($A742="",0,IF(OR(N($D742)=0,$D742&amp;""=TOP!$C$5&amp;""),1,0))</f>
        <v>0</v>
      </c>
      <c r="L742" s="27" t="n">
        <f aca="false">IF($K742=0,0,IFERROR(INDEX(購買率算出!$P$6:$P$3005,MATCH($A742&amp;"",購買率算出!$C$6:$C$3005,0)),0))</f>
        <v>0</v>
      </c>
    </row>
    <row r="743" customFormat="false" ht="15" hidden="false" customHeight="false" outlineLevel="0" collapsed="false">
      <c r="A743" s="24"/>
      <c r="D743" s="24"/>
      <c r="F743" s="24"/>
      <c r="K743" s="9" t="n">
        <f aca="false">IF($A743="",0,IF(OR(N($D743)=0,$D743&amp;""=TOP!$C$5&amp;""),1,0))</f>
        <v>0</v>
      </c>
      <c r="L743" s="27" t="n">
        <f aca="false">IF($K743=0,0,IFERROR(INDEX(購買率算出!$P$6:$P$3005,MATCH($A743&amp;"",購買率算出!$C$6:$C$3005,0)),0))</f>
        <v>0</v>
      </c>
    </row>
    <row r="744" customFormat="false" ht="15" hidden="false" customHeight="false" outlineLevel="0" collapsed="false">
      <c r="A744" s="24"/>
      <c r="D744" s="24"/>
      <c r="F744" s="24"/>
      <c r="K744" s="9" t="n">
        <f aca="false">IF($A744="",0,IF(OR(N($D744)=0,$D744&amp;""=TOP!$C$5&amp;""),1,0))</f>
        <v>0</v>
      </c>
      <c r="L744" s="27" t="n">
        <f aca="false">IF($K744=0,0,IFERROR(INDEX(購買率算出!$P$6:$P$3005,MATCH($A744&amp;"",購買率算出!$C$6:$C$3005,0)),0))</f>
        <v>0</v>
      </c>
    </row>
    <row r="745" customFormat="false" ht="15" hidden="false" customHeight="false" outlineLevel="0" collapsed="false">
      <c r="A745" s="24"/>
      <c r="D745" s="24"/>
      <c r="F745" s="24"/>
      <c r="K745" s="9" t="n">
        <f aca="false">IF($A745="",0,IF(OR(N($D745)=0,$D745&amp;""=TOP!$C$5&amp;""),1,0))</f>
        <v>0</v>
      </c>
      <c r="L745" s="27" t="n">
        <f aca="false">IF($K745=0,0,IFERROR(INDEX(購買率算出!$P$6:$P$3005,MATCH($A745&amp;"",購買率算出!$C$6:$C$3005,0)),0))</f>
        <v>0</v>
      </c>
    </row>
    <row r="746" customFormat="false" ht="15" hidden="false" customHeight="false" outlineLevel="0" collapsed="false">
      <c r="A746" s="24"/>
      <c r="D746" s="24"/>
      <c r="F746" s="24"/>
      <c r="K746" s="9" t="n">
        <f aca="false">IF($A746="",0,IF(OR(N($D746)=0,$D746&amp;""=TOP!$C$5&amp;""),1,0))</f>
        <v>0</v>
      </c>
      <c r="L746" s="27" t="n">
        <f aca="false">IF($K746=0,0,IFERROR(INDEX(購買率算出!$P$6:$P$3005,MATCH($A746&amp;"",購買率算出!$C$6:$C$3005,0)),0))</f>
        <v>0</v>
      </c>
    </row>
    <row r="747" customFormat="false" ht="15" hidden="false" customHeight="false" outlineLevel="0" collapsed="false">
      <c r="A747" s="24"/>
      <c r="D747" s="24"/>
      <c r="F747" s="24"/>
      <c r="K747" s="9" t="n">
        <f aca="false">IF($A747="",0,IF(OR(N($D747)=0,$D747&amp;""=TOP!$C$5&amp;""),1,0))</f>
        <v>0</v>
      </c>
      <c r="L747" s="27" t="n">
        <f aca="false">IF($K747=0,0,IFERROR(INDEX(購買率算出!$P$6:$P$3005,MATCH($A747&amp;"",購買率算出!$C$6:$C$3005,0)),0))</f>
        <v>0</v>
      </c>
    </row>
    <row r="748" customFormat="false" ht="15" hidden="false" customHeight="false" outlineLevel="0" collapsed="false">
      <c r="A748" s="24"/>
      <c r="D748" s="24"/>
      <c r="F748" s="24"/>
      <c r="K748" s="9" t="n">
        <f aca="false">IF($A748="",0,IF(OR(N($D748)=0,$D748&amp;""=TOP!$C$5&amp;""),1,0))</f>
        <v>0</v>
      </c>
      <c r="L748" s="27" t="n">
        <f aca="false">IF($K748=0,0,IFERROR(INDEX(購買率算出!$P$6:$P$3005,MATCH($A748&amp;"",購買率算出!$C$6:$C$3005,0)),0))</f>
        <v>0</v>
      </c>
    </row>
    <row r="749" customFormat="false" ht="15" hidden="false" customHeight="false" outlineLevel="0" collapsed="false">
      <c r="A749" s="24"/>
      <c r="D749" s="24"/>
      <c r="F749" s="24"/>
      <c r="K749" s="9" t="n">
        <f aca="false">IF($A749="",0,IF(OR(N($D749)=0,$D749&amp;""=TOP!$C$5&amp;""),1,0))</f>
        <v>0</v>
      </c>
      <c r="L749" s="27" t="n">
        <f aca="false">IF($K749=0,0,IFERROR(INDEX(購買率算出!$P$6:$P$3005,MATCH($A749&amp;"",購買率算出!$C$6:$C$3005,0)),0))</f>
        <v>0</v>
      </c>
    </row>
    <row r="750" customFormat="false" ht="15" hidden="false" customHeight="false" outlineLevel="0" collapsed="false">
      <c r="A750" s="24"/>
      <c r="D750" s="24"/>
      <c r="F750" s="24"/>
      <c r="K750" s="9" t="n">
        <f aca="false">IF($A750="",0,IF(OR(N($D750)=0,$D750&amp;""=TOP!$C$5&amp;""),1,0))</f>
        <v>0</v>
      </c>
      <c r="L750" s="27" t="n">
        <f aca="false">IF($K750=0,0,IFERROR(INDEX(購買率算出!$P$6:$P$3005,MATCH($A750&amp;"",購買率算出!$C$6:$C$3005,0)),0))</f>
        <v>0</v>
      </c>
    </row>
    <row r="751" customFormat="false" ht="15" hidden="false" customHeight="false" outlineLevel="0" collapsed="false">
      <c r="A751" s="24"/>
      <c r="D751" s="24"/>
      <c r="F751" s="24"/>
      <c r="K751" s="9" t="n">
        <f aca="false">IF($A751="",0,IF(OR(N($D751)=0,$D751&amp;""=TOP!$C$5&amp;""),1,0))</f>
        <v>0</v>
      </c>
      <c r="L751" s="27" t="n">
        <f aca="false">IF($K751=0,0,IFERROR(INDEX(購買率算出!$P$6:$P$3005,MATCH($A751&amp;"",購買率算出!$C$6:$C$3005,0)),0))</f>
        <v>0</v>
      </c>
    </row>
    <row r="752" customFormat="false" ht="15" hidden="false" customHeight="false" outlineLevel="0" collapsed="false">
      <c r="A752" s="24"/>
      <c r="D752" s="24"/>
      <c r="F752" s="24"/>
      <c r="K752" s="9" t="n">
        <f aca="false">IF($A752="",0,IF(OR(N($D752)=0,$D752&amp;""=TOP!$C$5&amp;""),1,0))</f>
        <v>0</v>
      </c>
      <c r="L752" s="27" t="n">
        <f aca="false">IF($K752=0,0,IFERROR(INDEX(購買率算出!$P$6:$P$3005,MATCH($A752&amp;"",購買率算出!$C$6:$C$3005,0)),0))</f>
        <v>0</v>
      </c>
    </row>
    <row r="753" customFormat="false" ht="15" hidden="false" customHeight="false" outlineLevel="0" collapsed="false">
      <c r="A753" s="24"/>
      <c r="D753" s="24"/>
      <c r="F753" s="24"/>
      <c r="K753" s="9" t="n">
        <f aca="false">IF($A753="",0,IF(OR(N($D753)=0,$D753&amp;""=TOP!$C$5&amp;""),1,0))</f>
        <v>0</v>
      </c>
      <c r="L753" s="27" t="n">
        <f aca="false">IF($K753=0,0,IFERROR(INDEX(購買率算出!$P$6:$P$3005,MATCH($A753&amp;"",購買率算出!$C$6:$C$3005,0)),0))</f>
        <v>0</v>
      </c>
    </row>
    <row r="754" customFormat="false" ht="15" hidden="false" customHeight="false" outlineLevel="0" collapsed="false">
      <c r="A754" s="24"/>
      <c r="D754" s="24"/>
      <c r="F754" s="24"/>
      <c r="K754" s="9" t="n">
        <f aca="false">IF($A754="",0,IF(OR(N($D754)=0,$D754&amp;""=TOP!$C$5&amp;""),1,0))</f>
        <v>0</v>
      </c>
      <c r="L754" s="27" t="n">
        <f aca="false">IF($K754=0,0,IFERROR(INDEX(購買率算出!$P$6:$P$3005,MATCH($A754&amp;"",購買率算出!$C$6:$C$3005,0)),0))</f>
        <v>0</v>
      </c>
    </row>
    <row r="755" customFormat="false" ht="15" hidden="false" customHeight="false" outlineLevel="0" collapsed="false">
      <c r="A755" s="24"/>
      <c r="D755" s="24"/>
      <c r="F755" s="24"/>
      <c r="K755" s="9" t="n">
        <f aca="false">IF($A755="",0,IF(OR(N($D755)=0,$D755&amp;""=TOP!$C$5&amp;""),1,0))</f>
        <v>0</v>
      </c>
      <c r="L755" s="27" t="n">
        <f aca="false">IF($K755=0,0,IFERROR(INDEX(購買率算出!$P$6:$P$3005,MATCH($A755&amp;"",購買率算出!$C$6:$C$3005,0)),0))</f>
        <v>0</v>
      </c>
    </row>
    <row r="756" customFormat="false" ht="15" hidden="false" customHeight="false" outlineLevel="0" collapsed="false">
      <c r="A756" s="24"/>
      <c r="D756" s="24"/>
      <c r="F756" s="24"/>
      <c r="K756" s="9" t="n">
        <f aca="false">IF($A756="",0,IF(OR(N($D756)=0,$D756&amp;""=TOP!$C$5&amp;""),1,0))</f>
        <v>0</v>
      </c>
      <c r="L756" s="27" t="n">
        <f aca="false">IF($K756=0,0,IFERROR(INDEX(購買率算出!$P$6:$P$3005,MATCH($A756&amp;"",購買率算出!$C$6:$C$3005,0)),0))</f>
        <v>0</v>
      </c>
    </row>
    <row r="757" customFormat="false" ht="15" hidden="false" customHeight="false" outlineLevel="0" collapsed="false">
      <c r="A757" s="24"/>
      <c r="D757" s="24"/>
      <c r="F757" s="24"/>
      <c r="K757" s="9" t="n">
        <f aca="false">IF($A757="",0,IF(OR(N($D757)=0,$D757&amp;""=TOP!$C$5&amp;""),1,0))</f>
        <v>0</v>
      </c>
      <c r="L757" s="27" t="n">
        <f aca="false">IF($K757=0,0,IFERROR(INDEX(購買率算出!$P$6:$P$3005,MATCH($A757&amp;"",購買率算出!$C$6:$C$3005,0)),0))</f>
        <v>0</v>
      </c>
    </row>
    <row r="758" customFormat="false" ht="15" hidden="false" customHeight="false" outlineLevel="0" collapsed="false">
      <c r="A758" s="24"/>
      <c r="D758" s="24"/>
      <c r="F758" s="24"/>
      <c r="K758" s="9" t="n">
        <f aca="false">IF($A758="",0,IF(OR(N($D758)=0,$D758&amp;""=TOP!$C$5&amp;""),1,0))</f>
        <v>0</v>
      </c>
      <c r="L758" s="27" t="n">
        <f aca="false">IF($K758=0,0,IFERROR(INDEX(購買率算出!$P$6:$P$3005,MATCH($A758&amp;"",購買率算出!$C$6:$C$3005,0)),0))</f>
        <v>0</v>
      </c>
    </row>
    <row r="759" customFormat="false" ht="15" hidden="false" customHeight="false" outlineLevel="0" collapsed="false">
      <c r="A759" s="24"/>
      <c r="D759" s="24"/>
      <c r="F759" s="24"/>
      <c r="K759" s="9" t="n">
        <f aca="false">IF($A759="",0,IF(OR(N($D759)=0,$D759&amp;""=TOP!$C$5&amp;""),1,0))</f>
        <v>0</v>
      </c>
      <c r="L759" s="27" t="n">
        <f aca="false">IF($K759=0,0,IFERROR(INDEX(購買率算出!$P$6:$P$3005,MATCH($A759&amp;"",購買率算出!$C$6:$C$3005,0)),0))</f>
        <v>0</v>
      </c>
    </row>
    <row r="760" customFormat="false" ht="15" hidden="false" customHeight="false" outlineLevel="0" collapsed="false">
      <c r="A760" s="24"/>
      <c r="D760" s="24"/>
      <c r="F760" s="24"/>
      <c r="K760" s="9" t="n">
        <f aca="false">IF($A760="",0,IF(OR(N($D760)=0,$D760&amp;""=TOP!$C$5&amp;""),1,0))</f>
        <v>0</v>
      </c>
      <c r="L760" s="27" t="n">
        <f aca="false">IF($K760=0,0,IFERROR(INDEX(購買率算出!$P$6:$P$3005,MATCH($A760&amp;"",購買率算出!$C$6:$C$3005,0)),0))</f>
        <v>0</v>
      </c>
    </row>
    <row r="761" customFormat="false" ht="15" hidden="false" customHeight="false" outlineLevel="0" collapsed="false">
      <c r="A761" s="24"/>
      <c r="D761" s="24"/>
      <c r="F761" s="24"/>
      <c r="K761" s="9" t="n">
        <f aca="false">IF($A761="",0,IF(OR(N($D761)=0,$D761&amp;""=TOP!$C$5&amp;""),1,0))</f>
        <v>0</v>
      </c>
      <c r="L761" s="27" t="n">
        <f aca="false">IF($K761=0,0,IFERROR(INDEX(購買率算出!$P$6:$P$3005,MATCH($A761&amp;"",購買率算出!$C$6:$C$3005,0)),0))</f>
        <v>0</v>
      </c>
    </row>
    <row r="762" customFormat="false" ht="15" hidden="false" customHeight="false" outlineLevel="0" collapsed="false">
      <c r="A762" s="24"/>
      <c r="D762" s="24"/>
      <c r="F762" s="24"/>
      <c r="K762" s="9" t="n">
        <f aca="false">IF($A762="",0,IF(OR(N($D762)=0,$D762&amp;""=TOP!$C$5&amp;""),1,0))</f>
        <v>0</v>
      </c>
      <c r="L762" s="27" t="n">
        <f aca="false">IF($K762=0,0,IFERROR(INDEX(購買率算出!$P$6:$P$3005,MATCH($A762&amp;"",購買率算出!$C$6:$C$3005,0)),0))</f>
        <v>0</v>
      </c>
    </row>
    <row r="763" customFormat="false" ht="15" hidden="false" customHeight="false" outlineLevel="0" collapsed="false">
      <c r="A763" s="24"/>
      <c r="D763" s="24"/>
      <c r="F763" s="24"/>
      <c r="K763" s="9" t="n">
        <f aca="false">IF($A763="",0,IF(OR(N($D763)=0,$D763&amp;""=TOP!$C$5&amp;""),1,0))</f>
        <v>0</v>
      </c>
      <c r="L763" s="27" t="n">
        <f aca="false">IF($K763=0,0,IFERROR(INDEX(購買率算出!$P$6:$P$3005,MATCH($A763&amp;"",購買率算出!$C$6:$C$3005,0)),0))</f>
        <v>0</v>
      </c>
    </row>
    <row r="764" customFormat="false" ht="15" hidden="false" customHeight="false" outlineLevel="0" collapsed="false">
      <c r="A764" s="24"/>
      <c r="D764" s="24"/>
      <c r="F764" s="24"/>
      <c r="K764" s="9" t="n">
        <f aca="false">IF($A764="",0,IF(OR(N($D764)=0,$D764&amp;""=TOP!$C$5&amp;""),1,0))</f>
        <v>0</v>
      </c>
      <c r="L764" s="27" t="n">
        <f aca="false">IF($K764=0,0,IFERROR(INDEX(購買率算出!$P$6:$P$3005,MATCH($A764&amp;"",購買率算出!$C$6:$C$3005,0)),0))</f>
        <v>0</v>
      </c>
    </row>
    <row r="765" customFormat="false" ht="15" hidden="false" customHeight="false" outlineLevel="0" collapsed="false">
      <c r="A765" s="24"/>
      <c r="D765" s="24"/>
      <c r="F765" s="24"/>
      <c r="K765" s="9" t="n">
        <f aca="false">IF($A765="",0,IF(OR(N($D765)=0,$D765&amp;""=TOP!$C$5&amp;""),1,0))</f>
        <v>0</v>
      </c>
      <c r="L765" s="27" t="n">
        <f aca="false">IF($K765=0,0,IFERROR(INDEX(購買率算出!$P$6:$P$3005,MATCH($A765&amp;"",購買率算出!$C$6:$C$3005,0)),0))</f>
        <v>0</v>
      </c>
    </row>
    <row r="766" customFormat="false" ht="15" hidden="false" customHeight="false" outlineLevel="0" collapsed="false">
      <c r="A766" s="24"/>
      <c r="D766" s="24"/>
      <c r="F766" s="24"/>
      <c r="K766" s="9" t="n">
        <f aca="false">IF($A766="",0,IF(OR(N($D766)=0,$D766&amp;""=TOP!$C$5&amp;""),1,0))</f>
        <v>0</v>
      </c>
      <c r="L766" s="27" t="n">
        <f aca="false">IF($K766=0,0,IFERROR(INDEX(購買率算出!$P$6:$P$3005,MATCH($A766&amp;"",購買率算出!$C$6:$C$3005,0)),0))</f>
        <v>0</v>
      </c>
    </row>
    <row r="767" customFormat="false" ht="15" hidden="false" customHeight="false" outlineLevel="0" collapsed="false">
      <c r="A767" s="24"/>
      <c r="D767" s="24"/>
      <c r="F767" s="24"/>
      <c r="K767" s="9" t="n">
        <f aca="false">IF($A767="",0,IF(OR(N($D767)=0,$D767&amp;""=TOP!$C$5&amp;""),1,0))</f>
        <v>0</v>
      </c>
      <c r="L767" s="27" t="n">
        <f aca="false">IF($K767=0,0,IFERROR(INDEX(購買率算出!$P$6:$P$3005,MATCH($A767&amp;"",購買率算出!$C$6:$C$3005,0)),0))</f>
        <v>0</v>
      </c>
    </row>
    <row r="768" customFormat="false" ht="15" hidden="false" customHeight="false" outlineLevel="0" collapsed="false">
      <c r="A768" s="24"/>
      <c r="D768" s="24"/>
      <c r="F768" s="24"/>
      <c r="K768" s="9" t="n">
        <f aca="false">IF($A768="",0,IF(OR(N($D768)=0,$D768&amp;""=TOP!$C$5&amp;""),1,0))</f>
        <v>0</v>
      </c>
      <c r="L768" s="27" t="n">
        <f aca="false">IF($K768=0,0,IFERROR(INDEX(購買率算出!$P$6:$P$3005,MATCH($A768&amp;"",購買率算出!$C$6:$C$3005,0)),0))</f>
        <v>0</v>
      </c>
    </row>
    <row r="769" customFormat="false" ht="15" hidden="false" customHeight="false" outlineLevel="0" collapsed="false">
      <c r="A769" s="24"/>
      <c r="D769" s="24"/>
      <c r="F769" s="24"/>
      <c r="K769" s="9" t="n">
        <f aca="false">IF($A769="",0,IF(OR(N($D769)=0,$D769&amp;""=TOP!$C$5&amp;""),1,0))</f>
        <v>0</v>
      </c>
      <c r="L769" s="27" t="n">
        <f aca="false">IF($K769=0,0,IFERROR(INDEX(購買率算出!$P$6:$P$3005,MATCH($A769&amp;"",購買率算出!$C$6:$C$3005,0)),0))</f>
        <v>0</v>
      </c>
    </row>
    <row r="770" customFormat="false" ht="15" hidden="false" customHeight="false" outlineLevel="0" collapsed="false">
      <c r="A770" s="24"/>
      <c r="D770" s="24"/>
      <c r="F770" s="24"/>
      <c r="K770" s="9" t="n">
        <f aca="false">IF($A770="",0,IF(OR(N($D770)=0,$D770&amp;""=TOP!$C$5&amp;""),1,0))</f>
        <v>0</v>
      </c>
      <c r="L770" s="27" t="n">
        <f aca="false">IF($K770=0,0,IFERROR(INDEX(購買率算出!$P$6:$P$3005,MATCH($A770&amp;"",購買率算出!$C$6:$C$3005,0)),0))</f>
        <v>0</v>
      </c>
    </row>
    <row r="771" customFormat="false" ht="15" hidden="false" customHeight="false" outlineLevel="0" collapsed="false">
      <c r="A771" s="24"/>
      <c r="D771" s="24"/>
      <c r="F771" s="24"/>
      <c r="K771" s="9" t="n">
        <f aca="false">IF($A771="",0,IF(OR(N($D771)=0,$D771&amp;""=TOP!$C$5&amp;""),1,0))</f>
        <v>0</v>
      </c>
      <c r="L771" s="27" t="n">
        <f aca="false">IF($K771=0,0,IFERROR(INDEX(購買率算出!$P$6:$P$3005,MATCH($A771&amp;"",購買率算出!$C$6:$C$3005,0)),0))</f>
        <v>0</v>
      </c>
    </row>
    <row r="772" customFormat="false" ht="15" hidden="false" customHeight="false" outlineLevel="0" collapsed="false">
      <c r="A772" s="24"/>
      <c r="D772" s="24"/>
      <c r="F772" s="24"/>
      <c r="K772" s="9" t="n">
        <f aca="false">IF($A772="",0,IF(OR(N($D772)=0,$D772&amp;""=TOP!$C$5&amp;""),1,0))</f>
        <v>0</v>
      </c>
      <c r="L772" s="27" t="n">
        <f aca="false">IF($K772=0,0,IFERROR(INDEX(購買率算出!$P$6:$P$3005,MATCH($A772&amp;"",購買率算出!$C$6:$C$3005,0)),0))</f>
        <v>0</v>
      </c>
    </row>
    <row r="773" customFormat="false" ht="15" hidden="false" customHeight="false" outlineLevel="0" collapsed="false">
      <c r="A773" s="24"/>
      <c r="D773" s="24"/>
      <c r="F773" s="24"/>
      <c r="K773" s="9" t="n">
        <f aca="false">IF($A773="",0,IF(OR(N($D773)=0,$D773&amp;""=TOP!$C$5&amp;""),1,0))</f>
        <v>0</v>
      </c>
      <c r="L773" s="27" t="n">
        <f aca="false">IF($K773=0,0,IFERROR(INDEX(購買率算出!$P$6:$P$3005,MATCH($A773&amp;"",購買率算出!$C$6:$C$3005,0)),0))</f>
        <v>0</v>
      </c>
    </row>
    <row r="774" customFormat="false" ht="15" hidden="false" customHeight="false" outlineLevel="0" collapsed="false">
      <c r="A774" s="24"/>
      <c r="D774" s="24"/>
      <c r="F774" s="24"/>
      <c r="K774" s="9" t="n">
        <f aca="false">IF($A774="",0,IF(OR(N($D774)=0,$D774&amp;""=TOP!$C$5&amp;""),1,0))</f>
        <v>0</v>
      </c>
      <c r="L774" s="27" t="n">
        <f aca="false">IF($K774=0,0,IFERROR(INDEX(購買率算出!$P$6:$P$3005,MATCH($A774&amp;"",購買率算出!$C$6:$C$3005,0)),0))</f>
        <v>0</v>
      </c>
    </row>
    <row r="775" customFormat="false" ht="15" hidden="false" customHeight="false" outlineLevel="0" collapsed="false">
      <c r="A775" s="24"/>
      <c r="D775" s="24"/>
      <c r="F775" s="24"/>
      <c r="K775" s="9" t="n">
        <f aca="false">IF($A775="",0,IF(OR(N($D775)=0,$D775&amp;""=TOP!$C$5&amp;""),1,0))</f>
        <v>0</v>
      </c>
      <c r="L775" s="27" t="n">
        <f aca="false">IF($K775=0,0,IFERROR(INDEX(購買率算出!$P$6:$P$3005,MATCH($A775&amp;"",購買率算出!$C$6:$C$3005,0)),0))</f>
        <v>0</v>
      </c>
    </row>
    <row r="776" customFormat="false" ht="15" hidden="false" customHeight="false" outlineLevel="0" collapsed="false">
      <c r="A776" s="24"/>
      <c r="D776" s="24"/>
      <c r="F776" s="24"/>
      <c r="K776" s="9" t="n">
        <f aca="false">IF($A776="",0,IF(OR(N($D776)=0,$D776&amp;""=TOP!$C$5&amp;""),1,0))</f>
        <v>0</v>
      </c>
      <c r="L776" s="27" t="n">
        <f aca="false">IF($K776=0,0,IFERROR(INDEX(購買率算出!$P$6:$P$3005,MATCH($A776&amp;"",購買率算出!$C$6:$C$3005,0)),0))</f>
        <v>0</v>
      </c>
    </row>
    <row r="777" customFormat="false" ht="15" hidden="false" customHeight="false" outlineLevel="0" collapsed="false">
      <c r="A777" s="24"/>
      <c r="D777" s="24"/>
      <c r="F777" s="24"/>
      <c r="K777" s="9" t="n">
        <f aca="false">IF($A777="",0,IF(OR(N($D777)=0,$D777&amp;""=TOP!$C$5&amp;""),1,0))</f>
        <v>0</v>
      </c>
      <c r="L777" s="27" t="n">
        <f aca="false">IF($K777=0,0,IFERROR(INDEX(購買率算出!$P$6:$P$3005,MATCH($A777&amp;"",購買率算出!$C$6:$C$3005,0)),0))</f>
        <v>0</v>
      </c>
    </row>
    <row r="778" customFormat="false" ht="15" hidden="false" customHeight="false" outlineLevel="0" collapsed="false">
      <c r="A778" s="24"/>
      <c r="D778" s="24"/>
      <c r="F778" s="24"/>
      <c r="K778" s="9" t="n">
        <f aca="false">IF($A778="",0,IF(OR(N($D778)=0,$D778&amp;""=TOP!$C$5&amp;""),1,0))</f>
        <v>0</v>
      </c>
      <c r="L778" s="27" t="n">
        <f aca="false">IF($K778=0,0,IFERROR(INDEX(購買率算出!$P$6:$P$3005,MATCH($A778&amp;"",購買率算出!$C$6:$C$3005,0)),0))</f>
        <v>0</v>
      </c>
    </row>
    <row r="779" customFormat="false" ht="15" hidden="false" customHeight="false" outlineLevel="0" collapsed="false">
      <c r="A779" s="24"/>
      <c r="D779" s="24"/>
      <c r="F779" s="24"/>
      <c r="K779" s="9" t="n">
        <f aca="false">IF($A779="",0,IF(OR(N($D779)=0,$D779&amp;""=TOP!$C$5&amp;""),1,0))</f>
        <v>0</v>
      </c>
      <c r="L779" s="27" t="n">
        <f aca="false">IF($K779=0,0,IFERROR(INDEX(購買率算出!$P$6:$P$3005,MATCH($A779&amp;"",購買率算出!$C$6:$C$3005,0)),0))</f>
        <v>0</v>
      </c>
    </row>
    <row r="780" customFormat="false" ht="15" hidden="false" customHeight="false" outlineLevel="0" collapsed="false">
      <c r="A780" s="24"/>
      <c r="D780" s="24"/>
      <c r="F780" s="24"/>
      <c r="K780" s="9" t="n">
        <f aca="false">IF($A780="",0,IF(OR(N($D780)=0,$D780&amp;""=TOP!$C$5&amp;""),1,0))</f>
        <v>0</v>
      </c>
      <c r="L780" s="27" t="n">
        <f aca="false">IF($K780=0,0,IFERROR(INDEX(購買率算出!$P$6:$P$3005,MATCH($A780&amp;"",購買率算出!$C$6:$C$3005,0)),0))</f>
        <v>0</v>
      </c>
    </row>
    <row r="781" customFormat="false" ht="15" hidden="false" customHeight="false" outlineLevel="0" collapsed="false">
      <c r="A781" s="24"/>
      <c r="D781" s="24"/>
      <c r="F781" s="24"/>
      <c r="K781" s="9" t="n">
        <f aca="false">IF($A781="",0,IF(OR(N($D781)=0,$D781&amp;""=TOP!$C$5&amp;""),1,0))</f>
        <v>0</v>
      </c>
      <c r="L781" s="27" t="n">
        <f aca="false">IF($K781=0,0,IFERROR(INDEX(購買率算出!$P$6:$P$3005,MATCH($A781&amp;"",購買率算出!$C$6:$C$3005,0)),0))</f>
        <v>0</v>
      </c>
    </row>
    <row r="782" customFormat="false" ht="15" hidden="false" customHeight="false" outlineLevel="0" collapsed="false">
      <c r="A782" s="24"/>
      <c r="D782" s="24"/>
      <c r="F782" s="24"/>
      <c r="K782" s="9" t="n">
        <f aca="false">IF($A782="",0,IF(OR(N($D782)=0,$D782&amp;""=TOP!$C$5&amp;""),1,0))</f>
        <v>0</v>
      </c>
      <c r="L782" s="27" t="n">
        <f aca="false">IF($K782=0,0,IFERROR(INDEX(購買率算出!$P$6:$P$3005,MATCH($A782&amp;"",購買率算出!$C$6:$C$3005,0)),0))</f>
        <v>0</v>
      </c>
    </row>
    <row r="783" customFormat="false" ht="15" hidden="false" customHeight="false" outlineLevel="0" collapsed="false">
      <c r="A783" s="24"/>
      <c r="D783" s="24"/>
      <c r="F783" s="24"/>
      <c r="K783" s="9" t="n">
        <f aca="false">IF($A783="",0,IF(OR(N($D783)=0,$D783&amp;""=TOP!$C$5&amp;""),1,0))</f>
        <v>0</v>
      </c>
      <c r="L783" s="27" t="n">
        <f aca="false">IF($K783=0,0,IFERROR(INDEX(購買率算出!$P$6:$P$3005,MATCH($A783&amp;"",購買率算出!$C$6:$C$3005,0)),0))</f>
        <v>0</v>
      </c>
    </row>
    <row r="784" customFormat="false" ht="15" hidden="false" customHeight="false" outlineLevel="0" collapsed="false">
      <c r="A784" s="24"/>
      <c r="D784" s="24"/>
      <c r="F784" s="24"/>
      <c r="K784" s="9" t="n">
        <f aca="false">IF($A784="",0,IF(OR(N($D784)=0,$D784&amp;""=TOP!$C$5&amp;""),1,0))</f>
        <v>0</v>
      </c>
      <c r="L784" s="27" t="n">
        <f aca="false">IF($K784=0,0,IFERROR(INDEX(購買率算出!$P$6:$P$3005,MATCH($A784&amp;"",購買率算出!$C$6:$C$3005,0)),0))</f>
        <v>0</v>
      </c>
    </row>
    <row r="785" customFormat="false" ht="15" hidden="false" customHeight="false" outlineLevel="0" collapsed="false">
      <c r="A785" s="24"/>
      <c r="D785" s="24"/>
      <c r="F785" s="24"/>
      <c r="K785" s="9" t="n">
        <f aca="false">IF($A785="",0,IF(OR(N($D785)=0,$D785&amp;""=TOP!$C$5&amp;""),1,0))</f>
        <v>0</v>
      </c>
      <c r="L785" s="27" t="n">
        <f aca="false">IF($K785=0,0,IFERROR(INDEX(購買率算出!$P$6:$P$3005,MATCH($A785&amp;"",購買率算出!$C$6:$C$3005,0)),0))</f>
        <v>0</v>
      </c>
    </row>
    <row r="786" customFormat="false" ht="15" hidden="false" customHeight="false" outlineLevel="0" collapsed="false">
      <c r="A786" s="24"/>
      <c r="D786" s="24"/>
      <c r="F786" s="24"/>
      <c r="K786" s="9" t="n">
        <f aca="false">IF($A786="",0,IF(OR(N($D786)=0,$D786&amp;""=TOP!$C$5&amp;""),1,0))</f>
        <v>0</v>
      </c>
      <c r="L786" s="27" t="n">
        <f aca="false">IF($K786=0,0,IFERROR(INDEX(購買率算出!$P$6:$P$3005,MATCH($A786&amp;"",購買率算出!$C$6:$C$3005,0)),0))</f>
        <v>0</v>
      </c>
    </row>
    <row r="787" customFormat="false" ht="15" hidden="false" customHeight="false" outlineLevel="0" collapsed="false">
      <c r="A787" s="24"/>
      <c r="D787" s="24"/>
      <c r="F787" s="24"/>
      <c r="K787" s="9" t="n">
        <f aca="false">IF($A787="",0,IF(OR(N($D787)=0,$D787&amp;""=TOP!$C$5&amp;""),1,0))</f>
        <v>0</v>
      </c>
      <c r="L787" s="27" t="n">
        <f aca="false">IF($K787=0,0,IFERROR(INDEX(購買率算出!$P$6:$P$3005,MATCH($A787&amp;"",購買率算出!$C$6:$C$3005,0)),0))</f>
        <v>0</v>
      </c>
    </row>
    <row r="788" customFormat="false" ht="15" hidden="false" customHeight="false" outlineLevel="0" collapsed="false">
      <c r="A788" s="24"/>
      <c r="D788" s="24"/>
      <c r="F788" s="24"/>
      <c r="K788" s="9" t="n">
        <f aca="false">IF($A788="",0,IF(OR(N($D788)=0,$D788&amp;""=TOP!$C$5&amp;""),1,0))</f>
        <v>0</v>
      </c>
      <c r="L788" s="27" t="n">
        <f aca="false">IF($K788=0,0,IFERROR(INDEX(購買率算出!$P$6:$P$3005,MATCH($A788&amp;"",購買率算出!$C$6:$C$3005,0)),0))</f>
        <v>0</v>
      </c>
    </row>
    <row r="789" customFormat="false" ht="15" hidden="false" customHeight="false" outlineLevel="0" collapsed="false">
      <c r="A789" s="24"/>
      <c r="D789" s="24"/>
      <c r="F789" s="24"/>
      <c r="K789" s="9" t="n">
        <f aca="false">IF($A789="",0,IF(OR(N($D789)=0,$D789&amp;""=TOP!$C$5&amp;""),1,0))</f>
        <v>0</v>
      </c>
      <c r="L789" s="27" t="n">
        <f aca="false">IF($K789=0,0,IFERROR(INDEX(購買率算出!$P$6:$P$3005,MATCH($A789&amp;"",購買率算出!$C$6:$C$3005,0)),0))</f>
        <v>0</v>
      </c>
    </row>
    <row r="790" customFormat="false" ht="15" hidden="false" customHeight="false" outlineLevel="0" collapsed="false">
      <c r="A790" s="24"/>
      <c r="D790" s="24"/>
      <c r="F790" s="24"/>
      <c r="K790" s="9" t="n">
        <f aca="false">IF($A790="",0,IF(OR(N($D790)=0,$D790&amp;""=TOP!$C$5&amp;""),1,0))</f>
        <v>0</v>
      </c>
      <c r="L790" s="27" t="n">
        <f aca="false">IF($K790=0,0,IFERROR(INDEX(購買率算出!$P$6:$P$3005,MATCH($A790&amp;"",購買率算出!$C$6:$C$3005,0)),0))</f>
        <v>0</v>
      </c>
    </row>
    <row r="791" customFormat="false" ht="15" hidden="false" customHeight="false" outlineLevel="0" collapsed="false">
      <c r="A791" s="24"/>
      <c r="D791" s="24"/>
      <c r="F791" s="24"/>
      <c r="K791" s="9" t="n">
        <f aca="false">IF($A791="",0,IF(OR(N($D791)=0,$D791&amp;""=TOP!$C$5&amp;""),1,0))</f>
        <v>0</v>
      </c>
      <c r="L791" s="27" t="n">
        <f aca="false">IF($K791=0,0,IFERROR(INDEX(購買率算出!$P$6:$P$3005,MATCH($A791&amp;"",購買率算出!$C$6:$C$3005,0)),0))</f>
        <v>0</v>
      </c>
    </row>
    <row r="792" customFormat="false" ht="15" hidden="false" customHeight="false" outlineLevel="0" collapsed="false">
      <c r="A792" s="24"/>
      <c r="D792" s="24"/>
      <c r="F792" s="24"/>
      <c r="K792" s="9" t="n">
        <f aca="false">IF($A792="",0,IF(OR(N($D792)=0,$D792&amp;""=TOP!$C$5&amp;""),1,0))</f>
        <v>0</v>
      </c>
      <c r="L792" s="27" t="n">
        <f aca="false">IF($K792=0,0,IFERROR(INDEX(購買率算出!$P$6:$P$3005,MATCH($A792&amp;"",購買率算出!$C$6:$C$3005,0)),0))</f>
        <v>0</v>
      </c>
    </row>
    <row r="793" customFormat="false" ht="15" hidden="false" customHeight="false" outlineLevel="0" collapsed="false">
      <c r="A793" s="24"/>
      <c r="D793" s="24"/>
      <c r="F793" s="24"/>
      <c r="K793" s="9" t="n">
        <f aca="false">IF($A793="",0,IF(OR(N($D793)=0,$D793&amp;""=TOP!$C$5&amp;""),1,0))</f>
        <v>0</v>
      </c>
      <c r="L793" s="27" t="n">
        <f aca="false">IF($K793=0,0,IFERROR(INDEX(購買率算出!$P$6:$P$3005,MATCH($A793&amp;"",購買率算出!$C$6:$C$3005,0)),0))</f>
        <v>0</v>
      </c>
    </row>
    <row r="794" customFormat="false" ht="15" hidden="false" customHeight="false" outlineLevel="0" collapsed="false">
      <c r="A794" s="24"/>
      <c r="D794" s="24"/>
      <c r="F794" s="24"/>
      <c r="K794" s="9" t="n">
        <f aca="false">IF($A794="",0,IF(OR(N($D794)=0,$D794&amp;""=TOP!$C$5&amp;""),1,0))</f>
        <v>0</v>
      </c>
      <c r="L794" s="27" t="n">
        <f aca="false">IF($K794=0,0,IFERROR(INDEX(購買率算出!$P$6:$P$3005,MATCH($A794&amp;"",購買率算出!$C$6:$C$3005,0)),0))</f>
        <v>0</v>
      </c>
    </row>
    <row r="795" customFormat="false" ht="15" hidden="false" customHeight="false" outlineLevel="0" collapsed="false">
      <c r="A795" s="24"/>
      <c r="D795" s="24"/>
      <c r="F795" s="24"/>
      <c r="K795" s="9" t="n">
        <f aca="false">IF($A795="",0,IF(OR(N($D795)=0,$D795&amp;""=TOP!$C$5&amp;""),1,0))</f>
        <v>0</v>
      </c>
      <c r="L795" s="27" t="n">
        <f aca="false">IF($K795=0,0,IFERROR(INDEX(購買率算出!$P$6:$P$3005,MATCH($A795&amp;"",購買率算出!$C$6:$C$3005,0)),0))</f>
        <v>0</v>
      </c>
    </row>
    <row r="796" customFormat="false" ht="15" hidden="false" customHeight="false" outlineLevel="0" collapsed="false">
      <c r="A796" s="24"/>
      <c r="D796" s="24"/>
      <c r="F796" s="24"/>
      <c r="K796" s="9" t="n">
        <f aca="false">IF($A796="",0,IF(OR(N($D796)=0,$D796&amp;""=TOP!$C$5&amp;""),1,0))</f>
        <v>0</v>
      </c>
      <c r="L796" s="27" t="n">
        <f aca="false">IF($K796=0,0,IFERROR(INDEX(購買率算出!$P$6:$P$3005,MATCH($A796&amp;"",購買率算出!$C$6:$C$3005,0)),0))</f>
        <v>0</v>
      </c>
    </row>
    <row r="797" customFormat="false" ht="15" hidden="false" customHeight="false" outlineLevel="0" collapsed="false">
      <c r="A797" s="24"/>
      <c r="D797" s="24"/>
      <c r="F797" s="24"/>
      <c r="K797" s="9" t="n">
        <f aca="false">IF($A797="",0,IF(OR(N($D797)=0,$D797&amp;""=TOP!$C$5&amp;""),1,0))</f>
        <v>0</v>
      </c>
      <c r="L797" s="27" t="n">
        <f aca="false">IF($K797=0,0,IFERROR(INDEX(購買率算出!$P$6:$P$3005,MATCH($A797&amp;"",購買率算出!$C$6:$C$3005,0)),0))</f>
        <v>0</v>
      </c>
    </row>
    <row r="798" customFormat="false" ht="15" hidden="false" customHeight="false" outlineLevel="0" collapsed="false">
      <c r="A798" s="24"/>
      <c r="D798" s="24"/>
      <c r="F798" s="24"/>
      <c r="K798" s="9" t="n">
        <f aca="false">IF($A798="",0,IF(OR(N($D798)=0,$D798&amp;""=TOP!$C$5&amp;""),1,0))</f>
        <v>0</v>
      </c>
      <c r="L798" s="27" t="n">
        <f aca="false">IF($K798=0,0,IFERROR(INDEX(購買率算出!$P$6:$P$3005,MATCH($A798&amp;"",購買率算出!$C$6:$C$3005,0)),0))</f>
        <v>0</v>
      </c>
    </row>
    <row r="799" customFormat="false" ht="15" hidden="false" customHeight="false" outlineLevel="0" collapsed="false">
      <c r="A799" s="24"/>
      <c r="D799" s="24"/>
      <c r="F799" s="24"/>
      <c r="K799" s="9" t="n">
        <f aca="false">IF($A799="",0,IF(OR(N($D799)=0,$D799&amp;""=TOP!$C$5&amp;""),1,0))</f>
        <v>0</v>
      </c>
      <c r="L799" s="27" t="n">
        <f aca="false">IF($K799=0,0,IFERROR(INDEX(購買率算出!$P$6:$P$3005,MATCH($A799&amp;"",購買率算出!$C$6:$C$3005,0)),0))</f>
        <v>0</v>
      </c>
    </row>
    <row r="800" customFormat="false" ht="15" hidden="false" customHeight="false" outlineLevel="0" collapsed="false">
      <c r="A800" s="24"/>
      <c r="D800" s="24"/>
      <c r="F800" s="24"/>
      <c r="K800" s="9" t="n">
        <f aca="false">IF($A800="",0,IF(OR(N($D800)=0,$D800&amp;""=TOP!$C$5&amp;""),1,0))</f>
        <v>0</v>
      </c>
      <c r="L800" s="27" t="n">
        <f aca="false">IF($K800=0,0,IFERROR(INDEX(購買率算出!$P$6:$P$3005,MATCH($A800&amp;"",購買率算出!$C$6:$C$3005,0)),0))</f>
        <v>0</v>
      </c>
    </row>
    <row r="801" customFormat="false" ht="15" hidden="false" customHeight="false" outlineLevel="0" collapsed="false">
      <c r="A801" s="24"/>
      <c r="D801" s="24"/>
      <c r="F801" s="24"/>
      <c r="K801" s="9" t="n">
        <f aca="false">IF($A801="",0,IF(OR(N($D801)=0,$D801&amp;""=TOP!$C$5&amp;""),1,0))</f>
        <v>0</v>
      </c>
      <c r="L801" s="27" t="n">
        <f aca="false">IF($K801=0,0,IFERROR(INDEX(購買率算出!$P$6:$P$3005,MATCH($A801&amp;"",購買率算出!$C$6:$C$3005,0)),0))</f>
        <v>0</v>
      </c>
    </row>
    <row r="802" customFormat="false" ht="15" hidden="false" customHeight="false" outlineLevel="0" collapsed="false">
      <c r="A802" s="24"/>
      <c r="D802" s="24"/>
      <c r="F802" s="24"/>
      <c r="K802" s="9" t="n">
        <f aca="false">IF($A802="",0,IF(OR(N($D802)=0,$D802&amp;""=TOP!$C$5&amp;""),1,0))</f>
        <v>0</v>
      </c>
      <c r="L802" s="27" t="n">
        <f aca="false">IF($K802=0,0,IFERROR(INDEX(購買率算出!$P$6:$P$3005,MATCH($A802&amp;"",購買率算出!$C$6:$C$3005,0)),0))</f>
        <v>0</v>
      </c>
    </row>
    <row r="803" customFormat="false" ht="15" hidden="false" customHeight="false" outlineLevel="0" collapsed="false">
      <c r="A803" s="24"/>
      <c r="D803" s="24"/>
      <c r="F803" s="24"/>
      <c r="K803" s="9" t="n">
        <f aca="false">IF($A803="",0,IF(OR(N($D803)=0,$D803&amp;""=TOP!$C$5&amp;""),1,0))</f>
        <v>0</v>
      </c>
      <c r="L803" s="27" t="n">
        <f aca="false">IF($K803=0,0,IFERROR(INDEX(購買率算出!$P$6:$P$3005,MATCH($A803&amp;"",購買率算出!$C$6:$C$3005,0)),0))</f>
        <v>0</v>
      </c>
    </row>
    <row r="804" customFormat="false" ht="15" hidden="false" customHeight="false" outlineLevel="0" collapsed="false">
      <c r="A804" s="24"/>
      <c r="D804" s="24"/>
      <c r="F804" s="24"/>
      <c r="K804" s="9" t="n">
        <f aca="false">IF($A804="",0,IF(OR(N($D804)=0,$D804&amp;""=TOP!$C$5&amp;""),1,0))</f>
        <v>0</v>
      </c>
      <c r="L804" s="27" t="n">
        <f aca="false">IF($K804=0,0,IFERROR(INDEX(購買率算出!$P$6:$P$3005,MATCH($A804&amp;"",購買率算出!$C$6:$C$3005,0)),0))</f>
        <v>0</v>
      </c>
    </row>
    <row r="805" customFormat="false" ht="15" hidden="false" customHeight="false" outlineLevel="0" collapsed="false">
      <c r="A805" s="24"/>
      <c r="D805" s="24"/>
      <c r="F805" s="24"/>
      <c r="K805" s="9" t="n">
        <f aca="false">IF($A805="",0,IF(OR(N($D805)=0,$D805&amp;""=TOP!$C$5&amp;""),1,0))</f>
        <v>0</v>
      </c>
      <c r="L805" s="27" t="n">
        <f aca="false">IF($K805=0,0,IFERROR(INDEX(購買率算出!$P$6:$P$3005,MATCH($A805&amp;"",購買率算出!$C$6:$C$3005,0)),0))</f>
        <v>0</v>
      </c>
    </row>
    <row r="806" customFormat="false" ht="15" hidden="false" customHeight="false" outlineLevel="0" collapsed="false">
      <c r="A806" s="24"/>
      <c r="D806" s="24"/>
      <c r="F806" s="24"/>
      <c r="K806" s="9" t="n">
        <f aca="false">IF($A806="",0,IF(OR(N($D806)=0,$D806&amp;""=TOP!$C$5&amp;""),1,0))</f>
        <v>0</v>
      </c>
      <c r="L806" s="27" t="n">
        <f aca="false">IF($K806=0,0,IFERROR(INDEX(購買率算出!$P$6:$P$3005,MATCH($A806&amp;"",購買率算出!$C$6:$C$3005,0)),0))</f>
        <v>0</v>
      </c>
    </row>
    <row r="807" customFormat="false" ht="15" hidden="false" customHeight="false" outlineLevel="0" collapsed="false">
      <c r="A807" s="24"/>
      <c r="D807" s="24"/>
      <c r="F807" s="24"/>
      <c r="K807" s="9" t="n">
        <f aca="false">IF($A807="",0,IF(OR(N($D807)=0,$D807&amp;""=TOP!$C$5&amp;""),1,0))</f>
        <v>0</v>
      </c>
      <c r="L807" s="27" t="n">
        <f aca="false">IF($K807=0,0,IFERROR(INDEX(購買率算出!$P$6:$P$3005,MATCH($A807&amp;"",購買率算出!$C$6:$C$3005,0)),0))</f>
        <v>0</v>
      </c>
    </row>
    <row r="808" customFormat="false" ht="15" hidden="false" customHeight="false" outlineLevel="0" collapsed="false">
      <c r="A808" s="24"/>
      <c r="D808" s="24"/>
      <c r="F808" s="24"/>
      <c r="K808" s="9" t="n">
        <f aca="false">IF($A808="",0,IF(OR(N($D808)=0,$D808&amp;""=TOP!$C$5&amp;""),1,0))</f>
        <v>0</v>
      </c>
      <c r="L808" s="27" t="n">
        <f aca="false">IF($K808=0,0,IFERROR(INDEX(購買率算出!$P$6:$P$3005,MATCH($A808&amp;"",購買率算出!$C$6:$C$3005,0)),0))</f>
        <v>0</v>
      </c>
    </row>
    <row r="809" customFormat="false" ht="15" hidden="false" customHeight="false" outlineLevel="0" collapsed="false">
      <c r="A809" s="24"/>
      <c r="D809" s="24"/>
      <c r="F809" s="24"/>
      <c r="K809" s="9" t="n">
        <f aca="false">IF($A809="",0,IF(OR(N($D809)=0,$D809&amp;""=TOP!$C$5&amp;""),1,0))</f>
        <v>0</v>
      </c>
      <c r="L809" s="27" t="n">
        <f aca="false">IF($K809=0,0,IFERROR(INDEX(購買率算出!$P$6:$P$3005,MATCH($A809&amp;"",購買率算出!$C$6:$C$3005,0)),0))</f>
        <v>0</v>
      </c>
    </row>
    <row r="810" customFormat="false" ht="15" hidden="false" customHeight="false" outlineLevel="0" collapsed="false">
      <c r="A810" s="24"/>
      <c r="D810" s="24"/>
      <c r="F810" s="24"/>
      <c r="K810" s="9" t="n">
        <f aca="false">IF($A810="",0,IF(OR(N($D810)=0,$D810&amp;""=TOP!$C$5&amp;""),1,0))</f>
        <v>0</v>
      </c>
      <c r="L810" s="27" t="n">
        <f aca="false">IF($K810=0,0,IFERROR(INDEX(購買率算出!$P$6:$P$3005,MATCH($A810&amp;"",購買率算出!$C$6:$C$3005,0)),0))</f>
        <v>0</v>
      </c>
    </row>
    <row r="811" customFormat="false" ht="15" hidden="false" customHeight="false" outlineLevel="0" collapsed="false">
      <c r="A811" s="24"/>
      <c r="D811" s="24"/>
      <c r="F811" s="24"/>
      <c r="K811" s="9" t="n">
        <f aca="false">IF($A811="",0,IF(OR(N($D811)=0,$D811&amp;""=TOP!$C$5&amp;""),1,0))</f>
        <v>0</v>
      </c>
      <c r="L811" s="27" t="n">
        <f aca="false">IF($K811=0,0,IFERROR(INDEX(購買率算出!$P$6:$P$3005,MATCH($A811&amp;"",購買率算出!$C$6:$C$3005,0)),0))</f>
        <v>0</v>
      </c>
    </row>
    <row r="812" customFormat="false" ht="15" hidden="false" customHeight="false" outlineLevel="0" collapsed="false">
      <c r="A812" s="24"/>
      <c r="D812" s="24"/>
      <c r="F812" s="24"/>
      <c r="K812" s="9" t="n">
        <f aca="false">IF($A812="",0,IF(OR(N($D812)=0,$D812&amp;""=TOP!$C$5&amp;""),1,0))</f>
        <v>0</v>
      </c>
      <c r="L812" s="27" t="n">
        <f aca="false">IF($K812=0,0,IFERROR(INDEX(購買率算出!$P$6:$P$3005,MATCH($A812&amp;"",購買率算出!$C$6:$C$3005,0)),0))</f>
        <v>0</v>
      </c>
    </row>
    <row r="813" customFormat="false" ht="15" hidden="false" customHeight="false" outlineLevel="0" collapsed="false">
      <c r="A813" s="24"/>
      <c r="D813" s="24"/>
      <c r="F813" s="24"/>
      <c r="K813" s="9" t="n">
        <f aca="false">IF($A813="",0,IF(OR(N($D813)=0,$D813&amp;""=TOP!$C$5&amp;""),1,0))</f>
        <v>0</v>
      </c>
      <c r="L813" s="27" t="n">
        <f aca="false">IF($K813=0,0,IFERROR(INDEX(購買率算出!$P$6:$P$3005,MATCH($A813&amp;"",購買率算出!$C$6:$C$3005,0)),0))</f>
        <v>0</v>
      </c>
    </row>
    <row r="814" customFormat="false" ht="15" hidden="false" customHeight="false" outlineLevel="0" collapsed="false">
      <c r="A814" s="24"/>
      <c r="D814" s="24"/>
      <c r="F814" s="24"/>
      <c r="K814" s="9" t="n">
        <f aca="false">IF($A814="",0,IF(OR(N($D814)=0,$D814&amp;""=TOP!$C$5&amp;""),1,0))</f>
        <v>0</v>
      </c>
      <c r="L814" s="27" t="n">
        <f aca="false">IF($K814=0,0,IFERROR(INDEX(購買率算出!$P$6:$P$3005,MATCH($A814&amp;"",購買率算出!$C$6:$C$3005,0)),0))</f>
        <v>0</v>
      </c>
    </row>
    <row r="815" customFormat="false" ht="15" hidden="false" customHeight="false" outlineLevel="0" collapsed="false">
      <c r="A815" s="24"/>
      <c r="D815" s="24"/>
      <c r="F815" s="24"/>
      <c r="K815" s="9" t="n">
        <f aca="false">IF($A815="",0,IF(OR(N($D815)=0,$D815&amp;""=TOP!$C$5&amp;""),1,0))</f>
        <v>0</v>
      </c>
      <c r="L815" s="27" t="n">
        <f aca="false">IF($K815=0,0,IFERROR(INDEX(購買率算出!$P$6:$P$3005,MATCH($A815&amp;"",購買率算出!$C$6:$C$3005,0)),0))</f>
        <v>0</v>
      </c>
    </row>
    <row r="816" customFormat="false" ht="15" hidden="false" customHeight="false" outlineLevel="0" collapsed="false">
      <c r="A816" s="24"/>
      <c r="D816" s="24"/>
      <c r="F816" s="24"/>
      <c r="K816" s="9" t="n">
        <f aca="false">IF($A816="",0,IF(OR(N($D816)=0,$D816&amp;""=TOP!$C$5&amp;""),1,0))</f>
        <v>0</v>
      </c>
      <c r="L816" s="27" t="n">
        <f aca="false">IF($K816=0,0,IFERROR(INDEX(購買率算出!$P$6:$P$3005,MATCH($A816&amp;"",購買率算出!$C$6:$C$3005,0)),0))</f>
        <v>0</v>
      </c>
    </row>
    <row r="817" customFormat="false" ht="15" hidden="false" customHeight="false" outlineLevel="0" collapsed="false">
      <c r="A817" s="24"/>
      <c r="D817" s="24"/>
      <c r="F817" s="24"/>
      <c r="K817" s="9" t="n">
        <f aca="false">IF($A817="",0,IF(OR(N($D817)=0,$D817&amp;""=TOP!$C$5&amp;""),1,0))</f>
        <v>0</v>
      </c>
      <c r="L817" s="27" t="n">
        <f aca="false">IF($K817=0,0,IFERROR(INDEX(購買率算出!$P$6:$P$3005,MATCH($A817&amp;"",購買率算出!$C$6:$C$3005,0)),0))</f>
        <v>0</v>
      </c>
    </row>
    <row r="818" customFormat="false" ht="15" hidden="false" customHeight="false" outlineLevel="0" collapsed="false">
      <c r="A818" s="24"/>
      <c r="D818" s="24"/>
      <c r="F818" s="24"/>
      <c r="K818" s="9" t="n">
        <f aca="false">IF($A818="",0,IF(OR(N($D818)=0,$D818&amp;""=TOP!$C$5&amp;""),1,0))</f>
        <v>0</v>
      </c>
      <c r="L818" s="27" t="n">
        <f aca="false">IF($K818=0,0,IFERROR(INDEX(購買率算出!$P$6:$P$3005,MATCH($A818&amp;"",購買率算出!$C$6:$C$3005,0)),0))</f>
        <v>0</v>
      </c>
    </row>
    <row r="819" customFormat="false" ht="15" hidden="false" customHeight="false" outlineLevel="0" collapsed="false">
      <c r="A819" s="24"/>
      <c r="D819" s="24"/>
      <c r="F819" s="24"/>
      <c r="K819" s="9" t="n">
        <f aca="false">IF($A819="",0,IF(OR(N($D819)=0,$D819&amp;""=TOP!$C$5&amp;""),1,0))</f>
        <v>0</v>
      </c>
      <c r="L819" s="27" t="n">
        <f aca="false">IF($K819=0,0,IFERROR(INDEX(購買率算出!$P$6:$P$3005,MATCH($A819&amp;"",購買率算出!$C$6:$C$3005,0)),0))</f>
        <v>0</v>
      </c>
    </row>
    <row r="820" customFormat="false" ht="15" hidden="false" customHeight="false" outlineLevel="0" collapsed="false">
      <c r="A820" s="24"/>
      <c r="D820" s="24"/>
      <c r="F820" s="24"/>
      <c r="K820" s="9" t="n">
        <f aca="false">IF($A820="",0,IF(OR(N($D820)=0,$D820&amp;""=TOP!$C$5&amp;""),1,0))</f>
        <v>0</v>
      </c>
      <c r="L820" s="27" t="n">
        <f aca="false">IF($K820=0,0,IFERROR(INDEX(購買率算出!$P$6:$P$3005,MATCH($A820&amp;"",購買率算出!$C$6:$C$3005,0)),0))</f>
        <v>0</v>
      </c>
    </row>
    <row r="821" customFormat="false" ht="15" hidden="false" customHeight="false" outlineLevel="0" collapsed="false">
      <c r="A821" s="24"/>
      <c r="D821" s="24"/>
      <c r="F821" s="24"/>
      <c r="K821" s="9" t="n">
        <f aca="false">IF($A821="",0,IF(OR(N($D821)=0,$D821&amp;""=TOP!$C$5&amp;""),1,0))</f>
        <v>0</v>
      </c>
      <c r="L821" s="27" t="n">
        <f aca="false">IF($K821=0,0,IFERROR(INDEX(購買率算出!$P$6:$P$3005,MATCH($A821&amp;"",購買率算出!$C$6:$C$3005,0)),0))</f>
        <v>0</v>
      </c>
    </row>
    <row r="822" customFormat="false" ht="15" hidden="false" customHeight="false" outlineLevel="0" collapsed="false">
      <c r="A822" s="24"/>
      <c r="D822" s="24"/>
      <c r="F822" s="24"/>
      <c r="K822" s="9" t="n">
        <f aca="false">IF($A822="",0,IF(OR(N($D822)=0,$D822&amp;""=TOP!$C$5&amp;""),1,0))</f>
        <v>0</v>
      </c>
      <c r="L822" s="27" t="n">
        <f aca="false">IF($K822=0,0,IFERROR(INDEX(購買率算出!$P$6:$P$3005,MATCH($A822&amp;"",購買率算出!$C$6:$C$3005,0)),0))</f>
        <v>0</v>
      </c>
    </row>
    <row r="823" customFormat="false" ht="15" hidden="false" customHeight="false" outlineLevel="0" collapsed="false">
      <c r="A823" s="24"/>
      <c r="D823" s="24"/>
      <c r="F823" s="24"/>
      <c r="K823" s="9" t="n">
        <f aca="false">IF($A823="",0,IF(OR(N($D823)=0,$D823&amp;""=TOP!$C$5&amp;""),1,0))</f>
        <v>0</v>
      </c>
      <c r="L823" s="27" t="n">
        <f aca="false">IF($K823=0,0,IFERROR(INDEX(購買率算出!$P$6:$P$3005,MATCH($A823&amp;"",購買率算出!$C$6:$C$3005,0)),0))</f>
        <v>0</v>
      </c>
    </row>
    <row r="824" customFormat="false" ht="15" hidden="false" customHeight="false" outlineLevel="0" collapsed="false">
      <c r="A824" s="24"/>
      <c r="D824" s="24"/>
      <c r="F824" s="24"/>
      <c r="K824" s="9" t="n">
        <f aca="false">IF($A824="",0,IF(OR(N($D824)=0,$D824&amp;""=TOP!$C$5&amp;""),1,0))</f>
        <v>0</v>
      </c>
      <c r="L824" s="27" t="n">
        <f aca="false">IF($K824=0,0,IFERROR(INDEX(購買率算出!$P$6:$P$3005,MATCH($A824&amp;"",購買率算出!$C$6:$C$3005,0)),0))</f>
        <v>0</v>
      </c>
    </row>
    <row r="825" customFormat="false" ht="15" hidden="false" customHeight="false" outlineLevel="0" collapsed="false">
      <c r="A825" s="24"/>
      <c r="D825" s="24"/>
      <c r="F825" s="24"/>
      <c r="K825" s="9" t="n">
        <f aca="false">IF($A825="",0,IF(OR(N($D825)=0,$D825&amp;""=TOP!$C$5&amp;""),1,0))</f>
        <v>0</v>
      </c>
      <c r="L825" s="27" t="n">
        <f aca="false">IF($K825=0,0,IFERROR(INDEX(購買率算出!$P$6:$P$3005,MATCH($A825&amp;"",購買率算出!$C$6:$C$3005,0)),0))</f>
        <v>0</v>
      </c>
    </row>
    <row r="826" customFormat="false" ht="15" hidden="false" customHeight="false" outlineLevel="0" collapsed="false">
      <c r="A826" s="24"/>
      <c r="D826" s="24"/>
      <c r="F826" s="24"/>
      <c r="K826" s="9" t="n">
        <f aca="false">IF($A826="",0,IF(OR(N($D826)=0,$D826&amp;""=TOP!$C$5&amp;""),1,0))</f>
        <v>0</v>
      </c>
      <c r="L826" s="27" t="n">
        <f aca="false">IF($K826=0,0,IFERROR(INDEX(購買率算出!$P$6:$P$3005,MATCH($A826&amp;"",購買率算出!$C$6:$C$3005,0)),0))</f>
        <v>0</v>
      </c>
    </row>
    <row r="827" customFormat="false" ht="15" hidden="false" customHeight="false" outlineLevel="0" collapsed="false">
      <c r="A827" s="24"/>
      <c r="D827" s="24"/>
      <c r="F827" s="24"/>
      <c r="K827" s="9" t="n">
        <f aca="false">IF($A827="",0,IF(OR(N($D827)=0,$D827&amp;""=TOP!$C$5&amp;""),1,0))</f>
        <v>0</v>
      </c>
      <c r="L827" s="27" t="n">
        <f aca="false">IF($K827=0,0,IFERROR(INDEX(購買率算出!$P$6:$P$3005,MATCH($A827&amp;"",購買率算出!$C$6:$C$3005,0)),0))</f>
        <v>0</v>
      </c>
    </row>
    <row r="828" customFormat="false" ht="15" hidden="false" customHeight="false" outlineLevel="0" collapsed="false">
      <c r="A828" s="24"/>
      <c r="D828" s="24"/>
      <c r="F828" s="24"/>
      <c r="K828" s="9" t="n">
        <f aca="false">IF($A828="",0,IF(OR(N($D828)=0,$D828&amp;""=TOP!$C$5&amp;""),1,0))</f>
        <v>0</v>
      </c>
      <c r="L828" s="27" t="n">
        <f aca="false">IF($K828=0,0,IFERROR(INDEX(購買率算出!$P$6:$P$3005,MATCH($A828&amp;"",購買率算出!$C$6:$C$3005,0)),0))</f>
        <v>0</v>
      </c>
    </row>
    <row r="829" customFormat="false" ht="15" hidden="false" customHeight="false" outlineLevel="0" collapsed="false">
      <c r="A829" s="24"/>
      <c r="D829" s="24"/>
      <c r="F829" s="24"/>
      <c r="K829" s="9" t="n">
        <f aca="false">IF($A829="",0,IF(OR(N($D829)=0,$D829&amp;""=TOP!$C$5&amp;""),1,0))</f>
        <v>0</v>
      </c>
      <c r="L829" s="27" t="n">
        <f aca="false">IF($K829=0,0,IFERROR(INDEX(購買率算出!$P$6:$P$3005,MATCH($A829&amp;"",購買率算出!$C$6:$C$3005,0)),0))</f>
        <v>0</v>
      </c>
    </row>
    <row r="830" customFormat="false" ht="15" hidden="false" customHeight="false" outlineLevel="0" collapsed="false">
      <c r="A830" s="24"/>
      <c r="D830" s="24"/>
      <c r="F830" s="24"/>
      <c r="K830" s="9" t="n">
        <f aca="false">IF($A830="",0,IF(OR(N($D830)=0,$D830&amp;""=TOP!$C$5&amp;""),1,0))</f>
        <v>0</v>
      </c>
      <c r="L830" s="27" t="n">
        <f aca="false">IF($K830=0,0,IFERROR(INDEX(購買率算出!$P$6:$P$3005,MATCH($A830&amp;"",購買率算出!$C$6:$C$3005,0)),0))</f>
        <v>0</v>
      </c>
    </row>
    <row r="831" customFormat="false" ht="15" hidden="false" customHeight="false" outlineLevel="0" collapsed="false">
      <c r="A831" s="24"/>
      <c r="D831" s="24"/>
      <c r="F831" s="24"/>
      <c r="K831" s="9" t="n">
        <f aca="false">IF($A831="",0,IF(OR(N($D831)=0,$D831&amp;""=TOP!$C$5&amp;""),1,0))</f>
        <v>0</v>
      </c>
      <c r="L831" s="27" t="n">
        <f aca="false">IF($K831=0,0,IFERROR(INDEX(購買率算出!$P$6:$P$3005,MATCH($A831&amp;"",購買率算出!$C$6:$C$3005,0)),0))</f>
        <v>0</v>
      </c>
    </row>
    <row r="832" customFormat="false" ht="15" hidden="false" customHeight="false" outlineLevel="0" collapsed="false">
      <c r="A832" s="24"/>
      <c r="D832" s="24"/>
      <c r="F832" s="24"/>
      <c r="K832" s="9" t="n">
        <f aca="false">IF($A832="",0,IF(OR(N($D832)=0,$D832&amp;""=TOP!$C$5&amp;""),1,0))</f>
        <v>0</v>
      </c>
      <c r="L832" s="27" t="n">
        <f aca="false">IF($K832=0,0,IFERROR(INDEX(購買率算出!$P$6:$P$3005,MATCH($A832&amp;"",購買率算出!$C$6:$C$3005,0)),0))</f>
        <v>0</v>
      </c>
    </row>
    <row r="833" customFormat="false" ht="15" hidden="false" customHeight="false" outlineLevel="0" collapsed="false">
      <c r="A833" s="24"/>
      <c r="D833" s="24"/>
      <c r="F833" s="24"/>
      <c r="K833" s="9" t="n">
        <f aca="false">IF($A833="",0,IF(OR(N($D833)=0,$D833&amp;""=TOP!$C$5&amp;""),1,0))</f>
        <v>0</v>
      </c>
      <c r="L833" s="27" t="n">
        <f aca="false">IF($K833=0,0,IFERROR(INDEX(購買率算出!$P$6:$P$3005,MATCH($A833&amp;"",購買率算出!$C$6:$C$3005,0)),0))</f>
        <v>0</v>
      </c>
    </row>
    <row r="834" customFormat="false" ht="15" hidden="false" customHeight="false" outlineLevel="0" collapsed="false">
      <c r="A834" s="24"/>
      <c r="D834" s="24"/>
      <c r="F834" s="24"/>
      <c r="K834" s="9" t="n">
        <f aca="false">IF($A834="",0,IF(OR(N($D834)=0,$D834&amp;""=TOP!$C$5&amp;""),1,0))</f>
        <v>0</v>
      </c>
      <c r="L834" s="27" t="n">
        <f aca="false">IF($K834=0,0,IFERROR(INDEX(購買率算出!$P$6:$P$3005,MATCH($A834&amp;"",購買率算出!$C$6:$C$3005,0)),0))</f>
        <v>0</v>
      </c>
    </row>
    <row r="835" customFormat="false" ht="15" hidden="false" customHeight="false" outlineLevel="0" collapsed="false">
      <c r="A835" s="24"/>
      <c r="D835" s="24"/>
      <c r="F835" s="24"/>
      <c r="K835" s="9" t="n">
        <f aca="false">IF($A835="",0,IF(OR(N($D835)=0,$D835&amp;""=TOP!$C$5&amp;""),1,0))</f>
        <v>0</v>
      </c>
      <c r="L835" s="27" t="n">
        <f aca="false">IF($K835=0,0,IFERROR(INDEX(購買率算出!$P$6:$P$3005,MATCH($A835&amp;"",購買率算出!$C$6:$C$3005,0)),0))</f>
        <v>0</v>
      </c>
    </row>
    <row r="836" customFormat="false" ht="15" hidden="false" customHeight="false" outlineLevel="0" collapsed="false">
      <c r="A836" s="24"/>
      <c r="D836" s="24"/>
      <c r="F836" s="24"/>
      <c r="K836" s="9" t="n">
        <f aca="false">IF($A836="",0,IF(OR(N($D836)=0,$D836&amp;""=TOP!$C$5&amp;""),1,0))</f>
        <v>0</v>
      </c>
      <c r="L836" s="27" t="n">
        <f aca="false">IF($K836=0,0,IFERROR(INDEX(購買率算出!$P$6:$P$3005,MATCH($A836&amp;"",購買率算出!$C$6:$C$3005,0)),0))</f>
        <v>0</v>
      </c>
    </row>
    <row r="837" customFormat="false" ht="15" hidden="false" customHeight="false" outlineLevel="0" collapsed="false">
      <c r="A837" s="24"/>
      <c r="D837" s="24"/>
      <c r="F837" s="24"/>
      <c r="K837" s="9" t="n">
        <f aca="false">IF($A837="",0,IF(OR(N($D837)=0,$D837&amp;""=TOP!$C$5&amp;""),1,0))</f>
        <v>0</v>
      </c>
      <c r="L837" s="27" t="n">
        <f aca="false">IF($K837=0,0,IFERROR(INDEX(購買率算出!$P$6:$P$3005,MATCH($A837&amp;"",購買率算出!$C$6:$C$3005,0)),0))</f>
        <v>0</v>
      </c>
    </row>
    <row r="838" customFormat="false" ht="15" hidden="false" customHeight="false" outlineLevel="0" collapsed="false">
      <c r="A838" s="24"/>
      <c r="D838" s="24"/>
      <c r="F838" s="24"/>
      <c r="K838" s="9" t="n">
        <f aca="false">IF($A838="",0,IF(OR(N($D838)=0,$D838&amp;""=TOP!$C$5&amp;""),1,0))</f>
        <v>0</v>
      </c>
      <c r="L838" s="27" t="n">
        <f aca="false">IF($K838=0,0,IFERROR(INDEX(購買率算出!$P$6:$P$3005,MATCH($A838&amp;"",購買率算出!$C$6:$C$3005,0)),0))</f>
        <v>0</v>
      </c>
    </row>
    <row r="839" customFormat="false" ht="15" hidden="false" customHeight="false" outlineLevel="0" collapsed="false">
      <c r="A839" s="24"/>
      <c r="D839" s="24"/>
      <c r="F839" s="24"/>
      <c r="K839" s="9" t="n">
        <f aca="false">IF($A839="",0,IF(OR(N($D839)=0,$D839&amp;""=TOP!$C$5&amp;""),1,0))</f>
        <v>0</v>
      </c>
      <c r="L839" s="27" t="n">
        <f aca="false">IF($K839=0,0,IFERROR(INDEX(購買率算出!$P$6:$P$3005,MATCH($A839&amp;"",購買率算出!$C$6:$C$3005,0)),0))</f>
        <v>0</v>
      </c>
    </row>
    <row r="840" customFormat="false" ht="15" hidden="false" customHeight="false" outlineLevel="0" collapsed="false">
      <c r="A840" s="24"/>
      <c r="D840" s="24"/>
      <c r="F840" s="24"/>
      <c r="K840" s="9" t="n">
        <f aca="false">IF($A840="",0,IF(OR(N($D840)=0,$D840&amp;""=TOP!$C$5&amp;""),1,0))</f>
        <v>0</v>
      </c>
      <c r="L840" s="27" t="n">
        <f aca="false">IF($K840=0,0,IFERROR(INDEX(購買率算出!$P$6:$P$3005,MATCH($A840&amp;"",購買率算出!$C$6:$C$3005,0)),0))</f>
        <v>0</v>
      </c>
    </row>
    <row r="841" customFormat="false" ht="15" hidden="false" customHeight="false" outlineLevel="0" collapsed="false">
      <c r="A841" s="24"/>
      <c r="D841" s="24"/>
      <c r="F841" s="24"/>
      <c r="K841" s="9" t="n">
        <f aca="false">IF($A841="",0,IF(OR(N($D841)=0,$D841&amp;""=TOP!$C$5&amp;""),1,0))</f>
        <v>0</v>
      </c>
      <c r="L841" s="27" t="n">
        <f aca="false">IF($K841=0,0,IFERROR(INDEX(購買率算出!$P$6:$P$3005,MATCH($A841&amp;"",購買率算出!$C$6:$C$3005,0)),0))</f>
        <v>0</v>
      </c>
    </row>
    <row r="842" customFormat="false" ht="15" hidden="false" customHeight="false" outlineLevel="0" collapsed="false">
      <c r="A842" s="24"/>
      <c r="D842" s="24"/>
      <c r="F842" s="24"/>
      <c r="K842" s="9" t="n">
        <f aca="false">IF($A842="",0,IF(OR(N($D842)=0,$D842&amp;""=TOP!$C$5&amp;""),1,0))</f>
        <v>0</v>
      </c>
      <c r="L842" s="27" t="n">
        <f aca="false">IF($K842=0,0,IFERROR(INDEX(購買率算出!$P$6:$P$3005,MATCH($A842&amp;"",購買率算出!$C$6:$C$3005,0)),0))</f>
        <v>0</v>
      </c>
    </row>
    <row r="843" customFormat="false" ht="15" hidden="false" customHeight="false" outlineLevel="0" collapsed="false">
      <c r="A843" s="24"/>
      <c r="D843" s="24"/>
      <c r="F843" s="24"/>
      <c r="K843" s="9" t="n">
        <f aca="false">IF($A843="",0,IF(OR(N($D843)=0,$D843&amp;""=TOP!$C$5&amp;""),1,0))</f>
        <v>0</v>
      </c>
      <c r="L843" s="27" t="n">
        <f aca="false">IF($K843=0,0,IFERROR(INDEX(購買率算出!$P$6:$P$3005,MATCH($A843&amp;"",購買率算出!$C$6:$C$3005,0)),0))</f>
        <v>0</v>
      </c>
    </row>
    <row r="844" customFormat="false" ht="15" hidden="false" customHeight="false" outlineLevel="0" collapsed="false">
      <c r="A844" s="24"/>
      <c r="D844" s="24"/>
      <c r="F844" s="24"/>
      <c r="K844" s="9" t="n">
        <f aca="false">IF($A844="",0,IF(OR(N($D844)=0,$D844&amp;""=TOP!$C$5&amp;""),1,0))</f>
        <v>0</v>
      </c>
      <c r="L844" s="27" t="n">
        <f aca="false">IF($K844=0,0,IFERROR(INDEX(購買率算出!$P$6:$P$3005,MATCH($A844&amp;"",購買率算出!$C$6:$C$3005,0)),0))</f>
        <v>0</v>
      </c>
    </row>
    <row r="845" customFormat="false" ht="15" hidden="false" customHeight="false" outlineLevel="0" collapsed="false">
      <c r="A845" s="24"/>
      <c r="D845" s="24"/>
      <c r="F845" s="24"/>
      <c r="K845" s="9" t="n">
        <f aca="false">IF($A845="",0,IF(OR(N($D845)=0,$D845&amp;""=TOP!$C$5&amp;""),1,0))</f>
        <v>0</v>
      </c>
      <c r="L845" s="27" t="n">
        <f aca="false">IF($K845=0,0,IFERROR(INDEX(購買率算出!$P$6:$P$3005,MATCH($A845&amp;"",購買率算出!$C$6:$C$3005,0)),0))</f>
        <v>0</v>
      </c>
    </row>
    <row r="846" customFormat="false" ht="15" hidden="false" customHeight="false" outlineLevel="0" collapsed="false">
      <c r="A846" s="24"/>
      <c r="D846" s="24"/>
      <c r="F846" s="24"/>
      <c r="K846" s="9" t="n">
        <f aca="false">IF($A846="",0,IF(OR(N($D846)=0,$D846&amp;""=TOP!$C$5&amp;""),1,0))</f>
        <v>0</v>
      </c>
      <c r="L846" s="27" t="n">
        <f aca="false">IF($K846=0,0,IFERROR(INDEX(購買率算出!$P$6:$P$3005,MATCH($A846&amp;"",購買率算出!$C$6:$C$3005,0)),0))</f>
        <v>0</v>
      </c>
    </row>
    <row r="847" customFormat="false" ht="15" hidden="false" customHeight="false" outlineLevel="0" collapsed="false">
      <c r="A847" s="24"/>
      <c r="D847" s="24"/>
      <c r="F847" s="24"/>
      <c r="K847" s="9" t="n">
        <f aca="false">IF($A847="",0,IF(OR(N($D847)=0,$D847&amp;""=TOP!$C$5&amp;""),1,0))</f>
        <v>0</v>
      </c>
      <c r="L847" s="27" t="n">
        <f aca="false">IF($K847=0,0,IFERROR(INDEX(購買率算出!$P$6:$P$3005,MATCH($A847&amp;"",購買率算出!$C$6:$C$3005,0)),0))</f>
        <v>0</v>
      </c>
    </row>
    <row r="848" customFormat="false" ht="15" hidden="false" customHeight="false" outlineLevel="0" collapsed="false">
      <c r="A848" s="24"/>
      <c r="D848" s="24"/>
      <c r="F848" s="24"/>
      <c r="K848" s="9" t="n">
        <f aca="false">IF($A848="",0,IF(OR(N($D848)=0,$D848&amp;""=TOP!$C$5&amp;""),1,0))</f>
        <v>0</v>
      </c>
      <c r="L848" s="27" t="n">
        <f aca="false">IF($K848=0,0,IFERROR(INDEX(購買率算出!$P$6:$P$3005,MATCH($A848&amp;"",購買率算出!$C$6:$C$3005,0)),0))</f>
        <v>0</v>
      </c>
    </row>
    <row r="849" customFormat="false" ht="15" hidden="false" customHeight="false" outlineLevel="0" collapsed="false">
      <c r="A849" s="24"/>
      <c r="D849" s="24"/>
      <c r="F849" s="24"/>
      <c r="K849" s="9" t="n">
        <f aca="false">IF($A849="",0,IF(OR(N($D849)=0,$D849&amp;""=TOP!$C$5&amp;""),1,0))</f>
        <v>0</v>
      </c>
      <c r="L849" s="27" t="n">
        <f aca="false">IF($K849=0,0,IFERROR(INDEX(購買率算出!$P$6:$P$3005,MATCH($A849&amp;"",購買率算出!$C$6:$C$3005,0)),0))</f>
        <v>0</v>
      </c>
    </row>
    <row r="850" customFormat="false" ht="15" hidden="false" customHeight="false" outlineLevel="0" collapsed="false">
      <c r="A850" s="24"/>
      <c r="D850" s="24"/>
      <c r="F850" s="24"/>
      <c r="K850" s="9" t="n">
        <f aca="false">IF($A850="",0,IF(OR(N($D850)=0,$D850&amp;""=TOP!$C$5&amp;""),1,0))</f>
        <v>0</v>
      </c>
      <c r="L850" s="27" t="n">
        <f aca="false">IF($K850=0,0,IFERROR(INDEX(購買率算出!$P$6:$P$3005,MATCH($A850&amp;"",購買率算出!$C$6:$C$3005,0)),0))</f>
        <v>0</v>
      </c>
    </row>
    <row r="851" customFormat="false" ht="15" hidden="false" customHeight="false" outlineLevel="0" collapsed="false">
      <c r="A851" s="24"/>
      <c r="D851" s="24"/>
      <c r="F851" s="24"/>
      <c r="K851" s="9" t="n">
        <f aca="false">IF($A851="",0,IF(OR(N($D851)=0,$D851&amp;""=TOP!$C$5&amp;""),1,0))</f>
        <v>0</v>
      </c>
      <c r="L851" s="27" t="n">
        <f aca="false">IF($K851=0,0,IFERROR(INDEX(購買率算出!$P$6:$P$3005,MATCH($A851&amp;"",購買率算出!$C$6:$C$3005,0)),0))</f>
        <v>0</v>
      </c>
    </row>
    <row r="852" customFormat="false" ht="15" hidden="false" customHeight="false" outlineLevel="0" collapsed="false">
      <c r="A852" s="24"/>
      <c r="D852" s="24"/>
      <c r="F852" s="24"/>
      <c r="K852" s="9" t="n">
        <f aca="false">IF($A852="",0,IF(OR(N($D852)=0,$D852&amp;""=TOP!$C$5&amp;""),1,0))</f>
        <v>0</v>
      </c>
      <c r="L852" s="27" t="n">
        <f aca="false">IF($K852=0,0,IFERROR(INDEX(購買率算出!$P$6:$P$3005,MATCH($A852&amp;"",購買率算出!$C$6:$C$3005,0)),0))</f>
        <v>0</v>
      </c>
    </row>
    <row r="853" customFormat="false" ht="15" hidden="false" customHeight="false" outlineLevel="0" collapsed="false">
      <c r="A853" s="24"/>
      <c r="D853" s="24"/>
      <c r="F853" s="24"/>
      <c r="K853" s="9" t="n">
        <f aca="false">IF($A853="",0,IF(OR(N($D853)=0,$D853&amp;""=TOP!$C$5&amp;""),1,0))</f>
        <v>0</v>
      </c>
      <c r="L853" s="27" t="n">
        <f aca="false">IF($K853=0,0,IFERROR(INDEX(購買率算出!$P$6:$P$3005,MATCH($A853&amp;"",購買率算出!$C$6:$C$3005,0)),0))</f>
        <v>0</v>
      </c>
    </row>
    <row r="854" customFormat="false" ht="15" hidden="false" customHeight="false" outlineLevel="0" collapsed="false">
      <c r="A854" s="24"/>
      <c r="D854" s="24"/>
      <c r="F854" s="24"/>
      <c r="K854" s="9" t="n">
        <f aca="false">IF($A854="",0,IF(OR(N($D854)=0,$D854&amp;""=TOP!$C$5&amp;""),1,0))</f>
        <v>0</v>
      </c>
      <c r="L854" s="27" t="n">
        <f aca="false">IF($K854=0,0,IFERROR(INDEX(購買率算出!$P$6:$P$3005,MATCH($A854&amp;"",購買率算出!$C$6:$C$3005,0)),0))</f>
        <v>0</v>
      </c>
    </row>
    <row r="855" customFormat="false" ht="15" hidden="false" customHeight="false" outlineLevel="0" collapsed="false">
      <c r="A855" s="24"/>
      <c r="D855" s="24"/>
      <c r="F855" s="24"/>
      <c r="K855" s="9" t="n">
        <f aca="false">IF($A855="",0,IF(OR(N($D855)=0,$D855&amp;""=TOP!$C$5&amp;""),1,0))</f>
        <v>0</v>
      </c>
      <c r="L855" s="27" t="n">
        <f aca="false">IF($K855=0,0,IFERROR(INDEX(購買率算出!$P$6:$P$3005,MATCH($A855&amp;"",購買率算出!$C$6:$C$3005,0)),0))</f>
        <v>0</v>
      </c>
    </row>
    <row r="856" customFormat="false" ht="15" hidden="false" customHeight="false" outlineLevel="0" collapsed="false">
      <c r="A856" s="24"/>
      <c r="D856" s="24"/>
      <c r="F856" s="24"/>
      <c r="K856" s="9" t="n">
        <f aca="false">IF($A856="",0,IF(OR(N($D856)=0,$D856&amp;""=TOP!$C$5&amp;""),1,0))</f>
        <v>0</v>
      </c>
      <c r="L856" s="27" t="n">
        <f aca="false">IF($K856=0,0,IFERROR(INDEX(購買率算出!$P$6:$P$3005,MATCH($A856&amp;"",購買率算出!$C$6:$C$3005,0)),0))</f>
        <v>0</v>
      </c>
    </row>
    <row r="857" customFormat="false" ht="15" hidden="false" customHeight="false" outlineLevel="0" collapsed="false">
      <c r="A857" s="24"/>
      <c r="D857" s="24"/>
      <c r="F857" s="24"/>
      <c r="K857" s="9" t="n">
        <f aca="false">IF($A857="",0,IF(OR(N($D857)=0,$D857&amp;""=TOP!$C$5&amp;""),1,0))</f>
        <v>0</v>
      </c>
      <c r="L857" s="27" t="n">
        <f aca="false">IF($K857=0,0,IFERROR(INDEX(購買率算出!$P$6:$P$3005,MATCH($A857&amp;"",購買率算出!$C$6:$C$3005,0)),0))</f>
        <v>0</v>
      </c>
    </row>
    <row r="858" customFormat="false" ht="15" hidden="false" customHeight="false" outlineLevel="0" collapsed="false">
      <c r="A858" s="24"/>
      <c r="D858" s="24"/>
      <c r="F858" s="24"/>
      <c r="K858" s="9" t="n">
        <f aca="false">IF($A858="",0,IF(OR(N($D858)=0,$D858&amp;""=TOP!$C$5&amp;""),1,0))</f>
        <v>0</v>
      </c>
      <c r="L858" s="27" t="n">
        <f aca="false">IF($K858=0,0,IFERROR(INDEX(購買率算出!$P$6:$P$3005,MATCH($A858&amp;"",購買率算出!$C$6:$C$3005,0)),0))</f>
        <v>0</v>
      </c>
    </row>
    <row r="859" customFormat="false" ht="15" hidden="false" customHeight="false" outlineLevel="0" collapsed="false">
      <c r="A859" s="24"/>
      <c r="D859" s="24"/>
      <c r="F859" s="24"/>
      <c r="K859" s="9" t="n">
        <f aca="false">IF($A859="",0,IF(OR(N($D859)=0,$D859&amp;""=TOP!$C$5&amp;""),1,0))</f>
        <v>0</v>
      </c>
      <c r="L859" s="27" t="n">
        <f aca="false">IF($K859=0,0,IFERROR(INDEX(購買率算出!$P$6:$P$3005,MATCH($A859&amp;"",購買率算出!$C$6:$C$3005,0)),0))</f>
        <v>0</v>
      </c>
    </row>
    <row r="860" customFormat="false" ht="15" hidden="false" customHeight="false" outlineLevel="0" collapsed="false">
      <c r="A860" s="24"/>
      <c r="D860" s="24"/>
      <c r="F860" s="24"/>
      <c r="K860" s="9" t="n">
        <f aca="false">IF($A860="",0,IF(OR(N($D860)=0,$D860&amp;""=TOP!$C$5&amp;""),1,0))</f>
        <v>0</v>
      </c>
      <c r="L860" s="27" t="n">
        <f aca="false">IF($K860=0,0,IFERROR(INDEX(購買率算出!$P$6:$P$3005,MATCH($A860&amp;"",購買率算出!$C$6:$C$3005,0)),0))</f>
        <v>0</v>
      </c>
    </row>
    <row r="861" customFormat="false" ht="15" hidden="false" customHeight="false" outlineLevel="0" collapsed="false">
      <c r="A861" s="24"/>
      <c r="D861" s="24"/>
      <c r="F861" s="24"/>
      <c r="K861" s="9" t="n">
        <f aca="false">IF($A861="",0,IF(OR(N($D861)=0,$D861&amp;""=TOP!$C$5&amp;""),1,0))</f>
        <v>0</v>
      </c>
      <c r="L861" s="27" t="n">
        <f aca="false">IF($K861=0,0,IFERROR(INDEX(購買率算出!$P$6:$P$3005,MATCH($A861&amp;"",購買率算出!$C$6:$C$3005,0)),0))</f>
        <v>0</v>
      </c>
    </row>
    <row r="862" customFormat="false" ht="15" hidden="false" customHeight="false" outlineLevel="0" collapsed="false">
      <c r="A862" s="24"/>
      <c r="D862" s="24"/>
      <c r="F862" s="24"/>
      <c r="K862" s="9" t="n">
        <f aca="false">IF($A862="",0,IF(OR(N($D862)=0,$D862&amp;""=TOP!$C$5&amp;""),1,0))</f>
        <v>0</v>
      </c>
      <c r="L862" s="27" t="n">
        <f aca="false">IF($K862=0,0,IFERROR(INDEX(購買率算出!$P$6:$P$3005,MATCH($A862&amp;"",購買率算出!$C$6:$C$3005,0)),0))</f>
        <v>0</v>
      </c>
    </row>
    <row r="863" customFormat="false" ht="15" hidden="false" customHeight="false" outlineLevel="0" collapsed="false">
      <c r="A863" s="24"/>
      <c r="D863" s="24"/>
      <c r="F863" s="24"/>
      <c r="K863" s="9" t="n">
        <f aca="false">IF($A863="",0,IF(OR(N($D863)=0,$D863&amp;""=TOP!$C$5&amp;""),1,0))</f>
        <v>0</v>
      </c>
      <c r="L863" s="27" t="n">
        <f aca="false">IF($K863=0,0,IFERROR(INDEX(購買率算出!$P$6:$P$3005,MATCH($A863&amp;"",購買率算出!$C$6:$C$3005,0)),0))</f>
        <v>0</v>
      </c>
    </row>
    <row r="864" customFormat="false" ht="15" hidden="false" customHeight="false" outlineLevel="0" collapsed="false">
      <c r="A864" s="24"/>
      <c r="D864" s="24"/>
      <c r="F864" s="24"/>
      <c r="K864" s="9" t="n">
        <f aca="false">IF($A864="",0,IF(OR(N($D864)=0,$D864&amp;""=TOP!$C$5&amp;""),1,0))</f>
        <v>0</v>
      </c>
      <c r="L864" s="27" t="n">
        <f aca="false">IF($K864=0,0,IFERROR(INDEX(購買率算出!$P$6:$P$3005,MATCH($A864&amp;"",購買率算出!$C$6:$C$3005,0)),0))</f>
        <v>0</v>
      </c>
    </row>
    <row r="865" customFormat="false" ht="15" hidden="false" customHeight="false" outlineLevel="0" collapsed="false">
      <c r="A865" s="24"/>
      <c r="D865" s="24"/>
      <c r="F865" s="24"/>
      <c r="K865" s="9" t="n">
        <f aca="false">IF($A865="",0,IF(OR(N($D865)=0,$D865&amp;""=TOP!$C$5&amp;""),1,0))</f>
        <v>0</v>
      </c>
      <c r="L865" s="27" t="n">
        <f aca="false">IF($K865=0,0,IFERROR(INDEX(購買率算出!$P$6:$P$3005,MATCH($A865&amp;"",購買率算出!$C$6:$C$3005,0)),0))</f>
        <v>0</v>
      </c>
    </row>
    <row r="866" customFormat="false" ht="15" hidden="false" customHeight="false" outlineLevel="0" collapsed="false">
      <c r="A866" s="24"/>
      <c r="D866" s="24"/>
      <c r="F866" s="24"/>
      <c r="K866" s="9" t="n">
        <f aca="false">IF($A866="",0,IF(OR(N($D866)=0,$D866&amp;""=TOP!$C$5&amp;""),1,0))</f>
        <v>0</v>
      </c>
      <c r="L866" s="27" t="n">
        <f aca="false">IF($K866=0,0,IFERROR(INDEX(購買率算出!$P$6:$P$3005,MATCH($A866&amp;"",購買率算出!$C$6:$C$3005,0)),0))</f>
        <v>0</v>
      </c>
    </row>
    <row r="867" customFormat="false" ht="15" hidden="false" customHeight="false" outlineLevel="0" collapsed="false">
      <c r="A867" s="24"/>
      <c r="D867" s="24"/>
      <c r="F867" s="24"/>
      <c r="K867" s="9" t="n">
        <f aca="false">IF($A867="",0,IF(OR(N($D867)=0,$D867&amp;""=TOP!$C$5&amp;""),1,0))</f>
        <v>0</v>
      </c>
      <c r="L867" s="27" t="n">
        <f aca="false">IF($K867=0,0,IFERROR(INDEX(購買率算出!$P$6:$P$3005,MATCH($A867&amp;"",購買率算出!$C$6:$C$3005,0)),0))</f>
        <v>0</v>
      </c>
    </row>
    <row r="868" customFormat="false" ht="15" hidden="false" customHeight="false" outlineLevel="0" collapsed="false">
      <c r="A868" s="24"/>
      <c r="D868" s="24"/>
      <c r="F868" s="24"/>
      <c r="K868" s="9" t="n">
        <f aca="false">IF($A868="",0,IF(OR(N($D868)=0,$D868&amp;""=TOP!$C$5&amp;""),1,0))</f>
        <v>0</v>
      </c>
      <c r="L868" s="27" t="n">
        <f aca="false">IF($K868=0,0,IFERROR(INDEX(購買率算出!$P$6:$P$3005,MATCH($A868&amp;"",購買率算出!$C$6:$C$3005,0)),0))</f>
        <v>0</v>
      </c>
    </row>
    <row r="869" customFormat="false" ht="15" hidden="false" customHeight="false" outlineLevel="0" collapsed="false">
      <c r="A869" s="24"/>
      <c r="D869" s="24"/>
      <c r="F869" s="24"/>
      <c r="K869" s="9" t="n">
        <f aca="false">IF($A869="",0,IF(OR(N($D869)=0,$D869&amp;""=TOP!$C$5&amp;""),1,0))</f>
        <v>0</v>
      </c>
      <c r="L869" s="27" t="n">
        <f aca="false">IF($K869=0,0,IFERROR(INDEX(購買率算出!$P$6:$P$3005,MATCH($A869&amp;"",購買率算出!$C$6:$C$3005,0)),0))</f>
        <v>0</v>
      </c>
    </row>
    <row r="870" customFormat="false" ht="15" hidden="false" customHeight="false" outlineLevel="0" collapsed="false">
      <c r="A870" s="24"/>
      <c r="D870" s="24"/>
      <c r="F870" s="24"/>
      <c r="K870" s="9" t="n">
        <f aca="false">IF($A870="",0,IF(OR(N($D870)=0,$D870&amp;""=TOP!$C$5&amp;""),1,0))</f>
        <v>0</v>
      </c>
      <c r="L870" s="27" t="n">
        <f aca="false">IF($K870=0,0,IFERROR(INDEX(購買率算出!$P$6:$P$3005,MATCH($A870&amp;"",購買率算出!$C$6:$C$3005,0)),0))</f>
        <v>0</v>
      </c>
    </row>
    <row r="871" customFormat="false" ht="15" hidden="false" customHeight="false" outlineLevel="0" collapsed="false">
      <c r="A871" s="24"/>
      <c r="D871" s="24"/>
      <c r="F871" s="24"/>
      <c r="K871" s="9" t="n">
        <f aca="false">IF($A871="",0,IF(OR(N($D871)=0,$D871&amp;""=TOP!$C$5&amp;""),1,0))</f>
        <v>0</v>
      </c>
      <c r="L871" s="27" t="n">
        <f aca="false">IF($K871=0,0,IFERROR(INDEX(購買率算出!$P$6:$P$3005,MATCH($A871&amp;"",購買率算出!$C$6:$C$3005,0)),0))</f>
        <v>0</v>
      </c>
    </row>
    <row r="872" customFormat="false" ht="15" hidden="false" customHeight="false" outlineLevel="0" collapsed="false">
      <c r="A872" s="24"/>
      <c r="D872" s="24"/>
      <c r="F872" s="24"/>
      <c r="K872" s="9" t="n">
        <f aca="false">IF($A872="",0,IF(OR(N($D872)=0,$D872&amp;""=TOP!$C$5&amp;""),1,0))</f>
        <v>0</v>
      </c>
      <c r="L872" s="27" t="n">
        <f aca="false">IF($K872=0,0,IFERROR(INDEX(購買率算出!$P$6:$P$3005,MATCH($A872&amp;"",購買率算出!$C$6:$C$3005,0)),0))</f>
        <v>0</v>
      </c>
    </row>
    <row r="873" customFormat="false" ht="15" hidden="false" customHeight="false" outlineLevel="0" collapsed="false">
      <c r="A873" s="24"/>
      <c r="D873" s="24"/>
      <c r="F873" s="24"/>
      <c r="K873" s="9" t="n">
        <f aca="false">IF($A873="",0,IF(OR(N($D873)=0,$D873&amp;""=TOP!$C$5&amp;""),1,0))</f>
        <v>0</v>
      </c>
      <c r="L873" s="27" t="n">
        <f aca="false">IF($K873=0,0,IFERROR(INDEX(購買率算出!$P$6:$P$3005,MATCH($A873&amp;"",購買率算出!$C$6:$C$3005,0)),0))</f>
        <v>0</v>
      </c>
    </row>
    <row r="874" customFormat="false" ht="15" hidden="false" customHeight="false" outlineLevel="0" collapsed="false">
      <c r="A874" s="24"/>
      <c r="D874" s="24"/>
      <c r="F874" s="24"/>
      <c r="K874" s="9" t="n">
        <f aca="false">IF($A874="",0,IF(OR(N($D874)=0,$D874&amp;""=TOP!$C$5&amp;""),1,0))</f>
        <v>0</v>
      </c>
      <c r="L874" s="27" t="n">
        <f aca="false">IF($K874=0,0,IFERROR(INDEX(購買率算出!$P$6:$P$3005,MATCH($A874&amp;"",購買率算出!$C$6:$C$3005,0)),0))</f>
        <v>0</v>
      </c>
    </row>
    <row r="875" customFormat="false" ht="15" hidden="false" customHeight="false" outlineLevel="0" collapsed="false">
      <c r="A875" s="24"/>
      <c r="D875" s="24"/>
      <c r="F875" s="24"/>
      <c r="K875" s="9" t="n">
        <f aca="false">IF($A875="",0,IF(OR(N($D875)=0,$D875&amp;""=TOP!$C$5&amp;""),1,0))</f>
        <v>0</v>
      </c>
      <c r="L875" s="27" t="n">
        <f aca="false">IF($K875=0,0,IFERROR(INDEX(購買率算出!$P$6:$P$3005,MATCH($A875&amp;"",購買率算出!$C$6:$C$3005,0)),0))</f>
        <v>0</v>
      </c>
    </row>
    <row r="876" customFormat="false" ht="15" hidden="false" customHeight="false" outlineLevel="0" collapsed="false">
      <c r="A876" s="24"/>
      <c r="D876" s="24"/>
      <c r="F876" s="24"/>
      <c r="K876" s="9" t="n">
        <f aca="false">IF($A876="",0,IF(OR(N($D876)=0,$D876&amp;""=TOP!$C$5&amp;""),1,0))</f>
        <v>0</v>
      </c>
      <c r="L876" s="27" t="n">
        <f aca="false">IF($K876=0,0,IFERROR(INDEX(購買率算出!$P$6:$P$3005,MATCH($A876&amp;"",購買率算出!$C$6:$C$3005,0)),0))</f>
        <v>0</v>
      </c>
    </row>
    <row r="877" customFormat="false" ht="15" hidden="false" customHeight="false" outlineLevel="0" collapsed="false">
      <c r="A877" s="24"/>
      <c r="D877" s="24"/>
      <c r="F877" s="24"/>
      <c r="K877" s="9" t="n">
        <f aca="false">IF($A877="",0,IF(OR(N($D877)=0,$D877&amp;""=TOP!$C$5&amp;""),1,0))</f>
        <v>0</v>
      </c>
      <c r="L877" s="27" t="n">
        <f aca="false">IF($K877=0,0,IFERROR(INDEX(購買率算出!$P$6:$P$3005,MATCH($A877&amp;"",購買率算出!$C$6:$C$3005,0)),0))</f>
        <v>0</v>
      </c>
    </row>
    <row r="878" customFormat="false" ht="15" hidden="false" customHeight="false" outlineLevel="0" collapsed="false">
      <c r="A878" s="24"/>
      <c r="D878" s="24"/>
      <c r="F878" s="24"/>
      <c r="K878" s="9" t="n">
        <f aca="false">IF($A878="",0,IF(OR(N($D878)=0,$D878&amp;""=TOP!$C$5&amp;""),1,0))</f>
        <v>0</v>
      </c>
      <c r="L878" s="27" t="n">
        <f aca="false">IF($K878=0,0,IFERROR(INDEX(購買率算出!$P$6:$P$3005,MATCH($A878&amp;"",購買率算出!$C$6:$C$3005,0)),0))</f>
        <v>0</v>
      </c>
    </row>
    <row r="879" customFormat="false" ht="15" hidden="false" customHeight="false" outlineLevel="0" collapsed="false">
      <c r="A879" s="24"/>
      <c r="D879" s="24"/>
      <c r="F879" s="24"/>
      <c r="K879" s="9" t="n">
        <f aca="false">IF($A879="",0,IF(OR(N($D879)=0,$D879&amp;""=TOP!$C$5&amp;""),1,0))</f>
        <v>0</v>
      </c>
      <c r="L879" s="27" t="n">
        <f aca="false">IF($K879=0,0,IFERROR(INDEX(購買率算出!$P$6:$P$3005,MATCH($A879&amp;"",購買率算出!$C$6:$C$3005,0)),0))</f>
        <v>0</v>
      </c>
    </row>
    <row r="880" customFormat="false" ht="15" hidden="false" customHeight="false" outlineLevel="0" collapsed="false">
      <c r="A880" s="24"/>
      <c r="D880" s="24"/>
      <c r="F880" s="24"/>
      <c r="K880" s="9" t="n">
        <f aca="false">IF($A880="",0,IF(OR(N($D880)=0,$D880&amp;""=TOP!$C$5&amp;""),1,0))</f>
        <v>0</v>
      </c>
      <c r="L880" s="27" t="n">
        <f aca="false">IF($K880=0,0,IFERROR(INDEX(購買率算出!$P$6:$P$3005,MATCH($A880&amp;"",購買率算出!$C$6:$C$3005,0)),0))</f>
        <v>0</v>
      </c>
    </row>
    <row r="881" customFormat="false" ht="15" hidden="false" customHeight="false" outlineLevel="0" collapsed="false">
      <c r="A881" s="24"/>
      <c r="D881" s="24"/>
      <c r="F881" s="24"/>
      <c r="K881" s="9" t="n">
        <f aca="false">IF($A881="",0,IF(OR(N($D881)=0,$D881&amp;""=TOP!$C$5&amp;""),1,0))</f>
        <v>0</v>
      </c>
      <c r="L881" s="27" t="n">
        <f aca="false">IF($K881=0,0,IFERROR(INDEX(購買率算出!$P$6:$P$3005,MATCH($A881&amp;"",購買率算出!$C$6:$C$3005,0)),0))</f>
        <v>0</v>
      </c>
    </row>
    <row r="882" customFormat="false" ht="15" hidden="false" customHeight="false" outlineLevel="0" collapsed="false">
      <c r="A882" s="24"/>
      <c r="D882" s="24"/>
      <c r="F882" s="24"/>
      <c r="K882" s="9" t="n">
        <f aca="false">IF($A882="",0,IF(OR(N($D882)=0,$D882&amp;""=TOP!$C$5&amp;""),1,0))</f>
        <v>0</v>
      </c>
      <c r="L882" s="27" t="n">
        <f aca="false">IF($K882=0,0,IFERROR(INDEX(購買率算出!$P$6:$P$3005,MATCH($A882&amp;"",購買率算出!$C$6:$C$3005,0)),0))</f>
        <v>0</v>
      </c>
    </row>
    <row r="883" customFormat="false" ht="15" hidden="false" customHeight="false" outlineLevel="0" collapsed="false">
      <c r="A883" s="24"/>
      <c r="D883" s="24"/>
      <c r="F883" s="24"/>
      <c r="K883" s="9" t="n">
        <f aca="false">IF($A883="",0,IF(OR(N($D883)=0,$D883&amp;""=TOP!$C$5&amp;""),1,0))</f>
        <v>0</v>
      </c>
      <c r="L883" s="27" t="n">
        <f aca="false">IF($K883=0,0,IFERROR(INDEX(購買率算出!$P$6:$P$3005,MATCH($A883&amp;"",購買率算出!$C$6:$C$3005,0)),0))</f>
        <v>0</v>
      </c>
    </row>
    <row r="884" customFormat="false" ht="15" hidden="false" customHeight="false" outlineLevel="0" collapsed="false">
      <c r="A884" s="24"/>
      <c r="D884" s="24"/>
      <c r="F884" s="24"/>
      <c r="K884" s="9" t="n">
        <f aca="false">IF($A884="",0,IF(OR(N($D884)=0,$D884&amp;""=TOP!$C$5&amp;""),1,0))</f>
        <v>0</v>
      </c>
      <c r="L884" s="27" t="n">
        <f aca="false">IF($K884=0,0,IFERROR(INDEX(購買率算出!$P$6:$P$3005,MATCH($A884&amp;"",購買率算出!$C$6:$C$3005,0)),0))</f>
        <v>0</v>
      </c>
    </row>
    <row r="885" customFormat="false" ht="15" hidden="false" customHeight="false" outlineLevel="0" collapsed="false">
      <c r="A885" s="24"/>
      <c r="D885" s="24"/>
      <c r="F885" s="24"/>
      <c r="K885" s="9" t="n">
        <f aca="false">IF($A885="",0,IF(OR(N($D885)=0,$D885&amp;""=TOP!$C$5&amp;""),1,0))</f>
        <v>0</v>
      </c>
      <c r="L885" s="27" t="n">
        <f aca="false">IF($K885=0,0,IFERROR(INDEX(購買率算出!$P$6:$P$3005,MATCH($A885&amp;"",購買率算出!$C$6:$C$3005,0)),0))</f>
        <v>0</v>
      </c>
    </row>
    <row r="886" customFormat="false" ht="15" hidden="false" customHeight="false" outlineLevel="0" collapsed="false">
      <c r="A886" s="24"/>
      <c r="D886" s="24"/>
      <c r="F886" s="24"/>
      <c r="K886" s="9" t="n">
        <f aca="false">IF($A886="",0,IF(OR(N($D886)=0,$D886&amp;""=TOP!$C$5&amp;""),1,0))</f>
        <v>0</v>
      </c>
      <c r="L886" s="27" t="n">
        <f aca="false">IF($K886=0,0,IFERROR(INDEX(購買率算出!$P$6:$P$3005,MATCH($A886&amp;"",購買率算出!$C$6:$C$3005,0)),0))</f>
        <v>0</v>
      </c>
    </row>
    <row r="887" customFormat="false" ht="15" hidden="false" customHeight="false" outlineLevel="0" collapsed="false">
      <c r="A887" s="24"/>
      <c r="D887" s="24"/>
      <c r="F887" s="24"/>
      <c r="K887" s="9" t="n">
        <f aca="false">IF($A887="",0,IF(OR(N($D887)=0,$D887&amp;""=TOP!$C$5&amp;""),1,0))</f>
        <v>0</v>
      </c>
      <c r="L887" s="27" t="n">
        <f aca="false">IF($K887=0,0,IFERROR(INDEX(購買率算出!$P$6:$P$3005,MATCH($A887&amp;"",購買率算出!$C$6:$C$3005,0)),0))</f>
        <v>0</v>
      </c>
    </row>
    <row r="888" customFormat="false" ht="15" hidden="false" customHeight="false" outlineLevel="0" collapsed="false">
      <c r="A888" s="24"/>
      <c r="D888" s="24"/>
      <c r="F888" s="24"/>
      <c r="K888" s="9" t="n">
        <f aca="false">IF($A888="",0,IF(OR(N($D888)=0,$D888&amp;""=TOP!$C$5&amp;""),1,0))</f>
        <v>0</v>
      </c>
      <c r="L888" s="27" t="n">
        <f aca="false">IF($K888=0,0,IFERROR(INDEX(購買率算出!$P$6:$P$3005,MATCH($A888&amp;"",購買率算出!$C$6:$C$3005,0)),0))</f>
        <v>0</v>
      </c>
    </row>
    <row r="889" customFormat="false" ht="15" hidden="false" customHeight="false" outlineLevel="0" collapsed="false">
      <c r="A889" s="24"/>
      <c r="D889" s="24"/>
      <c r="F889" s="24"/>
      <c r="K889" s="9" t="n">
        <f aca="false">IF($A889="",0,IF(OR(N($D889)=0,$D889&amp;""=TOP!$C$5&amp;""),1,0))</f>
        <v>0</v>
      </c>
      <c r="L889" s="27" t="n">
        <f aca="false">IF($K889=0,0,IFERROR(INDEX(購買率算出!$P$6:$P$3005,MATCH($A889&amp;"",購買率算出!$C$6:$C$3005,0)),0))</f>
        <v>0</v>
      </c>
    </row>
    <row r="890" customFormat="false" ht="15" hidden="false" customHeight="false" outlineLevel="0" collapsed="false">
      <c r="A890" s="24"/>
      <c r="D890" s="24"/>
      <c r="F890" s="24"/>
      <c r="K890" s="9" t="n">
        <f aca="false">IF($A890="",0,IF(OR(N($D890)=0,$D890&amp;""=TOP!$C$5&amp;""),1,0))</f>
        <v>0</v>
      </c>
      <c r="L890" s="27" t="n">
        <f aca="false">IF($K890=0,0,IFERROR(INDEX(購買率算出!$P$6:$P$3005,MATCH($A890&amp;"",購買率算出!$C$6:$C$3005,0)),0))</f>
        <v>0</v>
      </c>
    </row>
    <row r="891" customFormat="false" ht="15" hidden="false" customHeight="false" outlineLevel="0" collapsed="false">
      <c r="A891" s="24"/>
      <c r="D891" s="24"/>
      <c r="F891" s="24"/>
      <c r="K891" s="9" t="n">
        <f aca="false">IF($A891="",0,IF(OR(N($D891)=0,$D891&amp;""=TOP!$C$5&amp;""),1,0))</f>
        <v>0</v>
      </c>
      <c r="L891" s="27" t="n">
        <f aca="false">IF($K891=0,0,IFERROR(INDEX(購買率算出!$P$6:$P$3005,MATCH($A891&amp;"",購買率算出!$C$6:$C$3005,0)),0))</f>
        <v>0</v>
      </c>
    </row>
    <row r="892" customFormat="false" ht="15" hidden="false" customHeight="false" outlineLevel="0" collapsed="false">
      <c r="A892" s="24"/>
      <c r="D892" s="24"/>
      <c r="F892" s="24"/>
      <c r="K892" s="9" t="n">
        <f aca="false">IF($A892="",0,IF(OR(N($D892)=0,$D892&amp;""=TOP!$C$5&amp;""),1,0))</f>
        <v>0</v>
      </c>
      <c r="L892" s="27" t="n">
        <f aca="false">IF($K892=0,0,IFERROR(INDEX(購買率算出!$P$6:$P$3005,MATCH($A892&amp;"",購買率算出!$C$6:$C$3005,0)),0))</f>
        <v>0</v>
      </c>
    </row>
    <row r="893" customFormat="false" ht="15" hidden="false" customHeight="false" outlineLevel="0" collapsed="false">
      <c r="A893" s="24"/>
      <c r="D893" s="24"/>
      <c r="F893" s="24"/>
      <c r="K893" s="9" t="n">
        <f aca="false">IF($A893="",0,IF(OR(N($D893)=0,$D893&amp;""=TOP!$C$5&amp;""),1,0))</f>
        <v>0</v>
      </c>
      <c r="L893" s="27" t="n">
        <f aca="false">IF($K893=0,0,IFERROR(INDEX(購買率算出!$P$6:$P$3005,MATCH($A893&amp;"",購買率算出!$C$6:$C$3005,0)),0))</f>
        <v>0</v>
      </c>
    </row>
    <row r="894" customFormat="false" ht="15" hidden="false" customHeight="false" outlineLevel="0" collapsed="false">
      <c r="A894" s="24"/>
      <c r="D894" s="24"/>
      <c r="F894" s="24"/>
      <c r="K894" s="9" t="n">
        <f aca="false">IF($A894="",0,IF(OR(N($D894)=0,$D894&amp;""=TOP!$C$5&amp;""),1,0))</f>
        <v>0</v>
      </c>
      <c r="L894" s="27" t="n">
        <f aca="false">IF($K894=0,0,IFERROR(INDEX(購買率算出!$P$6:$P$3005,MATCH($A894&amp;"",購買率算出!$C$6:$C$3005,0)),0))</f>
        <v>0</v>
      </c>
    </row>
    <row r="895" customFormat="false" ht="15" hidden="false" customHeight="false" outlineLevel="0" collapsed="false">
      <c r="A895" s="24"/>
      <c r="D895" s="24"/>
      <c r="F895" s="24"/>
      <c r="K895" s="9" t="n">
        <f aca="false">IF($A895="",0,IF(OR(N($D895)=0,$D895&amp;""=TOP!$C$5&amp;""),1,0))</f>
        <v>0</v>
      </c>
      <c r="L895" s="27" t="n">
        <f aca="false">IF($K895=0,0,IFERROR(INDEX(購買率算出!$P$6:$P$3005,MATCH($A895&amp;"",購買率算出!$C$6:$C$3005,0)),0))</f>
        <v>0</v>
      </c>
    </row>
    <row r="896" customFormat="false" ht="15" hidden="false" customHeight="false" outlineLevel="0" collapsed="false">
      <c r="A896" s="24"/>
      <c r="D896" s="24"/>
      <c r="F896" s="24"/>
      <c r="K896" s="9" t="n">
        <f aca="false">IF($A896="",0,IF(OR(N($D896)=0,$D896&amp;""=TOP!$C$5&amp;""),1,0))</f>
        <v>0</v>
      </c>
      <c r="L896" s="27" t="n">
        <f aca="false">IF($K896=0,0,IFERROR(INDEX(購買率算出!$P$6:$P$3005,MATCH($A896&amp;"",購買率算出!$C$6:$C$3005,0)),0))</f>
        <v>0</v>
      </c>
    </row>
    <row r="897" customFormat="false" ht="15" hidden="false" customHeight="false" outlineLevel="0" collapsed="false">
      <c r="A897" s="24"/>
      <c r="D897" s="24"/>
      <c r="F897" s="24"/>
      <c r="K897" s="9" t="n">
        <f aca="false">IF($A897="",0,IF(OR(N($D897)=0,$D897&amp;""=TOP!$C$5&amp;""),1,0))</f>
        <v>0</v>
      </c>
      <c r="L897" s="27" t="n">
        <f aca="false">IF($K897=0,0,IFERROR(INDEX(購買率算出!$P$6:$P$3005,MATCH($A897&amp;"",購買率算出!$C$6:$C$3005,0)),0))</f>
        <v>0</v>
      </c>
    </row>
    <row r="898" customFormat="false" ht="15" hidden="false" customHeight="false" outlineLevel="0" collapsed="false">
      <c r="A898" s="24"/>
      <c r="D898" s="24"/>
      <c r="F898" s="24"/>
      <c r="K898" s="9" t="n">
        <f aca="false">IF($A898="",0,IF(OR(N($D898)=0,$D898&amp;""=TOP!$C$5&amp;""),1,0))</f>
        <v>0</v>
      </c>
      <c r="L898" s="27" t="n">
        <f aca="false">IF($K898=0,0,IFERROR(INDEX(購買率算出!$P$6:$P$3005,MATCH($A898&amp;"",購買率算出!$C$6:$C$3005,0)),0))</f>
        <v>0</v>
      </c>
    </row>
    <row r="899" customFormat="false" ht="15" hidden="false" customHeight="false" outlineLevel="0" collapsed="false">
      <c r="A899" s="24"/>
      <c r="D899" s="24"/>
      <c r="F899" s="24"/>
      <c r="K899" s="9" t="n">
        <f aca="false">IF($A899="",0,IF(OR(N($D899)=0,$D899&amp;""=TOP!$C$5&amp;""),1,0))</f>
        <v>0</v>
      </c>
      <c r="L899" s="27" t="n">
        <f aca="false">IF($K899=0,0,IFERROR(INDEX(購買率算出!$P$6:$P$3005,MATCH($A899&amp;"",購買率算出!$C$6:$C$3005,0)),0))</f>
        <v>0</v>
      </c>
    </row>
    <row r="900" customFormat="false" ht="15" hidden="false" customHeight="false" outlineLevel="0" collapsed="false">
      <c r="A900" s="24"/>
      <c r="D900" s="24"/>
      <c r="F900" s="24"/>
      <c r="K900" s="9" t="n">
        <f aca="false">IF($A900="",0,IF(OR(N($D900)=0,$D900&amp;""=TOP!$C$5&amp;""),1,0))</f>
        <v>0</v>
      </c>
      <c r="L900" s="27" t="n">
        <f aca="false">IF($K900=0,0,IFERROR(INDEX(購買率算出!$P$6:$P$3005,MATCH($A900&amp;"",購買率算出!$C$6:$C$3005,0)),0))</f>
        <v>0</v>
      </c>
    </row>
    <row r="901" customFormat="false" ht="15" hidden="false" customHeight="false" outlineLevel="0" collapsed="false">
      <c r="A901" s="24"/>
      <c r="D901" s="24"/>
      <c r="F901" s="24"/>
      <c r="K901" s="9" t="n">
        <f aca="false">IF($A901="",0,IF(OR(N($D901)=0,$D901&amp;""=TOP!$C$5&amp;""),1,0))</f>
        <v>0</v>
      </c>
      <c r="L901" s="27" t="n">
        <f aca="false">IF($K901=0,0,IFERROR(INDEX(購買率算出!$P$6:$P$3005,MATCH($A901&amp;"",購買率算出!$C$6:$C$3005,0)),0))</f>
        <v>0</v>
      </c>
    </row>
    <row r="902" customFormat="false" ht="15" hidden="false" customHeight="false" outlineLevel="0" collapsed="false">
      <c r="A902" s="24"/>
      <c r="D902" s="24"/>
      <c r="F902" s="24"/>
      <c r="K902" s="9" t="n">
        <f aca="false">IF($A902="",0,IF(OR(N($D902)=0,$D902&amp;""=TOP!$C$5&amp;""),1,0))</f>
        <v>0</v>
      </c>
      <c r="L902" s="27" t="n">
        <f aca="false">IF($K902=0,0,IFERROR(INDEX(購買率算出!$P$6:$P$3005,MATCH($A902&amp;"",購買率算出!$C$6:$C$3005,0)),0))</f>
        <v>0</v>
      </c>
    </row>
    <row r="903" customFormat="false" ht="15" hidden="false" customHeight="false" outlineLevel="0" collapsed="false">
      <c r="A903" s="24"/>
      <c r="D903" s="24"/>
      <c r="F903" s="24"/>
      <c r="K903" s="9" t="n">
        <f aca="false">IF($A903="",0,IF(OR(N($D903)=0,$D903&amp;""=TOP!$C$5&amp;""),1,0))</f>
        <v>0</v>
      </c>
      <c r="L903" s="27" t="n">
        <f aca="false">IF($K903=0,0,IFERROR(INDEX(購買率算出!$P$6:$P$3005,MATCH($A903&amp;"",購買率算出!$C$6:$C$3005,0)),0))</f>
        <v>0</v>
      </c>
    </row>
    <row r="904" customFormat="false" ht="15" hidden="false" customHeight="false" outlineLevel="0" collapsed="false">
      <c r="A904" s="24"/>
      <c r="D904" s="24"/>
      <c r="F904" s="24"/>
      <c r="K904" s="9" t="n">
        <f aca="false">IF($A904="",0,IF(OR(N($D904)=0,$D904&amp;""=TOP!$C$5&amp;""),1,0))</f>
        <v>0</v>
      </c>
      <c r="L904" s="27" t="n">
        <f aca="false">IF($K904=0,0,IFERROR(INDEX(購買率算出!$P$6:$P$3005,MATCH($A904&amp;"",購買率算出!$C$6:$C$3005,0)),0))</f>
        <v>0</v>
      </c>
    </row>
    <row r="905" customFormat="false" ht="15" hidden="false" customHeight="false" outlineLevel="0" collapsed="false">
      <c r="A905" s="24"/>
      <c r="D905" s="24"/>
      <c r="F905" s="24"/>
      <c r="K905" s="9" t="n">
        <f aca="false">IF($A905="",0,IF(OR(N($D905)=0,$D905&amp;""=TOP!$C$5&amp;""),1,0))</f>
        <v>0</v>
      </c>
      <c r="L905" s="27" t="n">
        <f aca="false">IF($K905=0,0,IFERROR(INDEX(購買率算出!$P$6:$P$3005,MATCH($A905&amp;"",購買率算出!$C$6:$C$3005,0)),0))</f>
        <v>0</v>
      </c>
    </row>
    <row r="906" customFormat="false" ht="15" hidden="false" customHeight="false" outlineLevel="0" collapsed="false">
      <c r="A906" s="24"/>
      <c r="D906" s="24"/>
      <c r="F906" s="24"/>
      <c r="K906" s="9" t="n">
        <f aca="false">IF($A906="",0,IF(OR(N($D906)=0,$D906&amp;""=TOP!$C$5&amp;""),1,0))</f>
        <v>0</v>
      </c>
      <c r="L906" s="27" t="n">
        <f aca="false">IF($K906=0,0,IFERROR(INDEX(購買率算出!$P$6:$P$3005,MATCH($A906&amp;"",購買率算出!$C$6:$C$3005,0)),0))</f>
        <v>0</v>
      </c>
    </row>
    <row r="907" customFormat="false" ht="15" hidden="false" customHeight="false" outlineLevel="0" collapsed="false">
      <c r="A907" s="24"/>
      <c r="D907" s="24"/>
      <c r="F907" s="24"/>
      <c r="K907" s="9" t="n">
        <f aca="false">IF($A907="",0,IF(OR(N($D907)=0,$D907&amp;""=TOP!$C$5&amp;""),1,0))</f>
        <v>0</v>
      </c>
      <c r="L907" s="27" t="n">
        <f aca="false">IF($K907=0,0,IFERROR(INDEX(購買率算出!$P$6:$P$3005,MATCH($A907&amp;"",購買率算出!$C$6:$C$3005,0)),0))</f>
        <v>0</v>
      </c>
    </row>
    <row r="908" customFormat="false" ht="15" hidden="false" customHeight="false" outlineLevel="0" collapsed="false">
      <c r="A908" s="24"/>
      <c r="D908" s="24"/>
      <c r="F908" s="24"/>
      <c r="K908" s="9" t="n">
        <f aca="false">IF($A908="",0,IF(OR(N($D908)=0,$D908&amp;""=TOP!$C$5&amp;""),1,0))</f>
        <v>0</v>
      </c>
      <c r="L908" s="27" t="n">
        <f aca="false">IF($K908=0,0,IFERROR(INDEX(購買率算出!$P$6:$P$3005,MATCH($A908&amp;"",購買率算出!$C$6:$C$3005,0)),0))</f>
        <v>0</v>
      </c>
    </row>
    <row r="909" customFormat="false" ht="15" hidden="false" customHeight="false" outlineLevel="0" collapsed="false">
      <c r="A909" s="24"/>
      <c r="D909" s="24"/>
      <c r="F909" s="24"/>
      <c r="K909" s="9" t="n">
        <f aca="false">IF($A909="",0,IF(OR(N($D909)=0,$D909&amp;""=TOP!$C$5&amp;""),1,0))</f>
        <v>0</v>
      </c>
      <c r="L909" s="27" t="n">
        <f aca="false">IF($K909=0,0,IFERROR(INDEX(購買率算出!$P$6:$P$3005,MATCH($A909&amp;"",購買率算出!$C$6:$C$3005,0)),0))</f>
        <v>0</v>
      </c>
    </row>
    <row r="910" customFormat="false" ht="15" hidden="false" customHeight="false" outlineLevel="0" collapsed="false">
      <c r="A910" s="24"/>
      <c r="D910" s="24"/>
      <c r="F910" s="24"/>
      <c r="K910" s="9" t="n">
        <f aca="false">IF($A910="",0,IF(OR(N($D910)=0,$D910&amp;""=TOP!$C$5&amp;""),1,0))</f>
        <v>0</v>
      </c>
      <c r="L910" s="27" t="n">
        <f aca="false">IF($K910=0,0,IFERROR(INDEX(購買率算出!$P$6:$P$3005,MATCH($A910&amp;"",購買率算出!$C$6:$C$3005,0)),0))</f>
        <v>0</v>
      </c>
    </row>
    <row r="911" customFormat="false" ht="15" hidden="false" customHeight="false" outlineLevel="0" collapsed="false">
      <c r="A911" s="24"/>
      <c r="D911" s="24"/>
      <c r="F911" s="24"/>
      <c r="K911" s="9" t="n">
        <f aca="false">IF($A911="",0,IF(OR(N($D911)=0,$D911&amp;""=TOP!$C$5&amp;""),1,0))</f>
        <v>0</v>
      </c>
      <c r="L911" s="27" t="n">
        <f aca="false">IF($K911=0,0,IFERROR(INDEX(購買率算出!$P$6:$P$3005,MATCH($A911&amp;"",購買率算出!$C$6:$C$3005,0)),0))</f>
        <v>0</v>
      </c>
    </row>
    <row r="912" customFormat="false" ht="15" hidden="false" customHeight="false" outlineLevel="0" collapsed="false">
      <c r="A912" s="24"/>
      <c r="D912" s="24"/>
      <c r="F912" s="24"/>
      <c r="K912" s="9" t="n">
        <f aca="false">IF($A912="",0,IF(OR(N($D912)=0,$D912&amp;""=TOP!$C$5&amp;""),1,0))</f>
        <v>0</v>
      </c>
      <c r="L912" s="27" t="n">
        <f aca="false">IF($K912=0,0,IFERROR(INDEX(購買率算出!$P$6:$P$3005,MATCH($A912&amp;"",購買率算出!$C$6:$C$3005,0)),0))</f>
        <v>0</v>
      </c>
    </row>
    <row r="913" customFormat="false" ht="15" hidden="false" customHeight="false" outlineLevel="0" collapsed="false">
      <c r="A913" s="24"/>
      <c r="D913" s="24"/>
      <c r="F913" s="24"/>
      <c r="K913" s="9" t="n">
        <f aca="false">IF($A913="",0,IF(OR(N($D913)=0,$D913&amp;""=TOP!$C$5&amp;""),1,0))</f>
        <v>0</v>
      </c>
      <c r="L913" s="27" t="n">
        <f aca="false">IF($K913=0,0,IFERROR(INDEX(購買率算出!$P$6:$P$3005,MATCH($A913&amp;"",購買率算出!$C$6:$C$3005,0)),0))</f>
        <v>0</v>
      </c>
    </row>
    <row r="914" customFormat="false" ht="15" hidden="false" customHeight="false" outlineLevel="0" collapsed="false">
      <c r="A914" s="24"/>
      <c r="D914" s="24"/>
      <c r="F914" s="24"/>
      <c r="K914" s="9" t="n">
        <f aca="false">IF($A914="",0,IF(OR(N($D914)=0,$D914&amp;""=TOP!$C$5&amp;""),1,0))</f>
        <v>0</v>
      </c>
      <c r="L914" s="27" t="n">
        <f aca="false">IF($K914=0,0,IFERROR(INDEX(購買率算出!$P$6:$P$3005,MATCH($A914&amp;"",購買率算出!$C$6:$C$3005,0)),0))</f>
        <v>0</v>
      </c>
    </row>
    <row r="915" customFormat="false" ht="15" hidden="false" customHeight="false" outlineLevel="0" collapsed="false">
      <c r="A915" s="24"/>
      <c r="D915" s="24"/>
      <c r="F915" s="24"/>
      <c r="K915" s="9" t="n">
        <f aca="false">IF($A915="",0,IF(OR(N($D915)=0,$D915&amp;""=TOP!$C$5&amp;""),1,0))</f>
        <v>0</v>
      </c>
      <c r="L915" s="27" t="n">
        <f aca="false">IF($K915=0,0,IFERROR(INDEX(購買率算出!$P$6:$P$3005,MATCH($A915&amp;"",購買率算出!$C$6:$C$3005,0)),0))</f>
        <v>0</v>
      </c>
    </row>
    <row r="916" customFormat="false" ht="15" hidden="false" customHeight="false" outlineLevel="0" collapsed="false">
      <c r="A916" s="24"/>
      <c r="D916" s="24"/>
      <c r="F916" s="24"/>
      <c r="K916" s="9" t="n">
        <f aca="false">IF($A916="",0,IF(OR(N($D916)=0,$D916&amp;""=TOP!$C$5&amp;""),1,0))</f>
        <v>0</v>
      </c>
      <c r="L916" s="27" t="n">
        <f aca="false">IF($K916=0,0,IFERROR(INDEX(購買率算出!$P$6:$P$3005,MATCH($A916&amp;"",購買率算出!$C$6:$C$3005,0)),0))</f>
        <v>0</v>
      </c>
    </row>
    <row r="917" customFormat="false" ht="15" hidden="false" customHeight="false" outlineLevel="0" collapsed="false">
      <c r="A917" s="24"/>
      <c r="D917" s="24"/>
      <c r="F917" s="24"/>
      <c r="K917" s="9" t="n">
        <f aca="false">IF($A917="",0,IF(OR(N($D917)=0,$D917&amp;""=TOP!$C$5&amp;""),1,0))</f>
        <v>0</v>
      </c>
      <c r="L917" s="27" t="n">
        <f aca="false">IF($K917=0,0,IFERROR(INDEX(購買率算出!$P$6:$P$3005,MATCH($A917&amp;"",購買率算出!$C$6:$C$3005,0)),0))</f>
        <v>0</v>
      </c>
    </row>
    <row r="918" customFormat="false" ht="15" hidden="false" customHeight="false" outlineLevel="0" collapsed="false">
      <c r="A918" s="24"/>
      <c r="D918" s="24"/>
      <c r="F918" s="24"/>
      <c r="K918" s="9" t="n">
        <f aca="false">IF($A918="",0,IF(OR(N($D918)=0,$D918&amp;""=TOP!$C$5&amp;""),1,0))</f>
        <v>0</v>
      </c>
      <c r="L918" s="27" t="n">
        <f aca="false">IF($K918=0,0,IFERROR(INDEX(購買率算出!$P$6:$P$3005,MATCH($A918&amp;"",購買率算出!$C$6:$C$3005,0)),0))</f>
        <v>0</v>
      </c>
    </row>
    <row r="919" customFormat="false" ht="15" hidden="false" customHeight="false" outlineLevel="0" collapsed="false">
      <c r="A919" s="24"/>
      <c r="D919" s="24"/>
      <c r="F919" s="24"/>
      <c r="K919" s="9" t="n">
        <f aca="false">IF($A919="",0,IF(OR(N($D919)=0,$D919&amp;""=TOP!$C$5&amp;""),1,0))</f>
        <v>0</v>
      </c>
      <c r="L919" s="27" t="n">
        <f aca="false">IF($K919=0,0,IFERROR(INDEX(購買率算出!$P$6:$P$3005,MATCH($A919&amp;"",購買率算出!$C$6:$C$3005,0)),0))</f>
        <v>0</v>
      </c>
    </row>
    <row r="920" customFormat="false" ht="15" hidden="false" customHeight="false" outlineLevel="0" collapsed="false">
      <c r="A920" s="24"/>
      <c r="D920" s="24"/>
      <c r="F920" s="24"/>
      <c r="K920" s="9" t="n">
        <f aca="false">IF($A920="",0,IF(OR(N($D920)=0,$D920&amp;""=TOP!$C$5&amp;""),1,0))</f>
        <v>0</v>
      </c>
      <c r="L920" s="27" t="n">
        <f aca="false">IF($K920=0,0,IFERROR(INDEX(購買率算出!$P$6:$P$3005,MATCH($A920&amp;"",購買率算出!$C$6:$C$3005,0)),0))</f>
        <v>0</v>
      </c>
    </row>
    <row r="921" customFormat="false" ht="15" hidden="false" customHeight="false" outlineLevel="0" collapsed="false">
      <c r="A921" s="24"/>
      <c r="D921" s="24"/>
      <c r="F921" s="24"/>
      <c r="K921" s="9" t="n">
        <f aca="false">IF($A921="",0,IF(OR(N($D921)=0,$D921&amp;""=TOP!$C$5&amp;""),1,0))</f>
        <v>0</v>
      </c>
      <c r="L921" s="27" t="n">
        <f aca="false">IF($K921=0,0,IFERROR(INDEX(購買率算出!$P$6:$P$3005,MATCH($A921&amp;"",購買率算出!$C$6:$C$3005,0)),0))</f>
        <v>0</v>
      </c>
    </row>
    <row r="922" customFormat="false" ht="15" hidden="false" customHeight="false" outlineLevel="0" collapsed="false">
      <c r="A922" s="24"/>
      <c r="D922" s="24"/>
      <c r="F922" s="24"/>
      <c r="K922" s="9" t="n">
        <f aca="false">IF($A922="",0,IF(OR(N($D922)=0,$D922&amp;""=TOP!$C$5&amp;""),1,0))</f>
        <v>0</v>
      </c>
      <c r="L922" s="27" t="n">
        <f aca="false">IF($K922=0,0,IFERROR(INDEX(購買率算出!$P$6:$P$3005,MATCH($A922&amp;"",購買率算出!$C$6:$C$3005,0)),0))</f>
        <v>0</v>
      </c>
    </row>
    <row r="923" customFormat="false" ht="15" hidden="false" customHeight="false" outlineLevel="0" collapsed="false">
      <c r="A923" s="24"/>
      <c r="D923" s="24"/>
      <c r="F923" s="24"/>
      <c r="K923" s="9" t="n">
        <f aca="false">IF($A923="",0,IF(OR(N($D923)=0,$D923&amp;""=TOP!$C$5&amp;""),1,0))</f>
        <v>0</v>
      </c>
      <c r="L923" s="27" t="n">
        <f aca="false">IF($K923=0,0,IFERROR(INDEX(購買率算出!$P$6:$P$3005,MATCH($A923&amp;"",購買率算出!$C$6:$C$3005,0)),0))</f>
        <v>0</v>
      </c>
    </row>
    <row r="924" customFormat="false" ht="15" hidden="false" customHeight="false" outlineLevel="0" collapsed="false">
      <c r="A924" s="24"/>
      <c r="D924" s="24"/>
      <c r="F924" s="24"/>
      <c r="K924" s="9" t="n">
        <f aca="false">IF($A924="",0,IF(OR(N($D924)=0,$D924&amp;""=TOP!$C$5&amp;""),1,0))</f>
        <v>0</v>
      </c>
      <c r="L924" s="27" t="n">
        <f aca="false">IF($K924=0,0,IFERROR(INDEX(購買率算出!$P$6:$P$3005,MATCH($A924&amp;"",購買率算出!$C$6:$C$3005,0)),0))</f>
        <v>0</v>
      </c>
    </row>
    <row r="925" customFormat="false" ht="15" hidden="false" customHeight="false" outlineLevel="0" collapsed="false">
      <c r="A925" s="24"/>
      <c r="D925" s="24"/>
      <c r="F925" s="24"/>
      <c r="K925" s="9" t="n">
        <f aca="false">IF($A925="",0,IF(OR(N($D925)=0,$D925&amp;""=TOP!$C$5&amp;""),1,0))</f>
        <v>0</v>
      </c>
      <c r="L925" s="27" t="n">
        <f aca="false">IF($K925=0,0,IFERROR(INDEX(購買率算出!$P$6:$P$3005,MATCH($A925&amp;"",購買率算出!$C$6:$C$3005,0)),0))</f>
        <v>0</v>
      </c>
    </row>
    <row r="926" customFormat="false" ht="15" hidden="false" customHeight="false" outlineLevel="0" collapsed="false">
      <c r="A926" s="24"/>
      <c r="D926" s="24"/>
      <c r="F926" s="24"/>
      <c r="K926" s="9" t="n">
        <f aca="false">IF($A926="",0,IF(OR(N($D926)=0,$D926&amp;""=TOP!$C$5&amp;""),1,0))</f>
        <v>0</v>
      </c>
      <c r="L926" s="27" t="n">
        <f aca="false">IF($K926=0,0,IFERROR(INDEX(購買率算出!$P$6:$P$3005,MATCH($A926&amp;"",購買率算出!$C$6:$C$3005,0)),0))</f>
        <v>0</v>
      </c>
    </row>
    <row r="927" customFormat="false" ht="15" hidden="false" customHeight="false" outlineLevel="0" collapsed="false">
      <c r="A927" s="24"/>
      <c r="D927" s="24"/>
      <c r="F927" s="24"/>
      <c r="K927" s="9" t="n">
        <f aca="false">IF($A927="",0,IF(OR(N($D927)=0,$D927&amp;""=TOP!$C$5&amp;""),1,0))</f>
        <v>0</v>
      </c>
      <c r="L927" s="27" t="n">
        <f aca="false">IF($K927=0,0,IFERROR(INDEX(購買率算出!$P$6:$P$3005,MATCH($A927&amp;"",購買率算出!$C$6:$C$3005,0)),0))</f>
        <v>0</v>
      </c>
    </row>
    <row r="928" customFormat="false" ht="15" hidden="false" customHeight="false" outlineLevel="0" collapsed="false">
      <c r="A928" s="24"/>
      <c r="D928" s="24"/>
      <c r="F928" s="24"/>
      <c r="K928" s="9" t="n">
        <f aca="false">IF($A928="",0,IF(OR(N($D928)=0,$D928&amp;""=TOP!$C$5&amp;""),1,0))</f>
        <v>0</v>
      </c>
      <c r="L928" s="27" t="n">
        <f aca="false">IF($K928=0,0,IFERROR(INDEX(購買率算出!$P$6:$P$3005,MATCH($A928&amp;"",購買率算出!$C$6:$C$3005,0)),0))</f>
        <v>0</v>
      </c>
    </row>
    <row r="929" customFormat="false" ht="15" hidden="false" customHeight="false" outlineLevel="0" collapsed="false">
      <c r="A929" s="24"/>
      <c r="D929" s="24"/>
      <c r="F929" s="24"/>
      <c r="K929" s="9" t="n">
        <f aca="false">IF($A929="",0,IF(OR(N($D929)=0,$D929&amp;""=TOP!$C$5&amp;""),1,0))</f>
        <v>0</v>
      </c>
      <c r="L929" s="27" t="n">
        <f aca="false">IF($K929=0,0,IFERROR(INDEX(購買率算出!$P$6:$P$3005,MATCH($A929&amp;"",購買率算出!$C$6:$C$3005,0)),0))</f>
        <v>0</v>
      </c>
    </row>
    <row r="930" customFormat="false" ht="15" hidden="false" customHeight="false" outlineLevel="0" collapsed="false">
      <c r="A930" s="24"/>
      <c r="D930" s="24"/>
      <c r="F930" s="24"/>
      <c r="K930" s="9" t="n">
        <f aca="false">IF($A930="",0,IF(OR(N($D930)=0,$D930&amp;""=TOP!$C$5&amp;""),1,0))</f>
        <v>0</v>
      </c>
      <c r="L930" s="27" t="n">
        <f aca="false">IF($K930=0,0,IFERROR(INDEX(購買率算出!$P$6:$P$3005,MATCH($A930&amp;"",購買率算出!$C$6:$C$3005,0)),0))</f>
        <v>0</v>
      </c>
    </row>
    <row r="931" customFormat="false" ht="15" hidden="false" customHeight="false" outlineLevel="0" collapsed="false">
      <c r="A931" s="24"/>
      <c r="D931" s="24"/>
      <c r="F931" s="24"/>
      <c r="K931" s="9" t="n">
        <f aca="false">IF($A931="",0,IF(OR(N($D931)=0,$D931&amp;""=TOP!$C$5&amp;""),1,0))</f>
        <v>0</v>
      </c>
      <c r="L931" s="27" t="n">
        <f aca="false">IF($K931=0,0,IFERROR(INDEX(購買率算出!$P$6:$P$3005,MATCH($A931&amp;"",購買率算出!$C$6:$C$3005,0)),0))</f>
        <v>0</v>
      </c>
    </row>
    <row r="932" customFormat="false" ht="15" hidden="false" customHeight="false" outlineLevel="0" collapsed="false">
      <c r="A932" s="24"/>
      <c r="D932" s="24"/>
      <c r="F932" s="24"/>
      <c r="K932" s="9" t="n">
        <f aca="false">IF($A932="",0,IF(OR(N($D932)=0,$D932&amp;""=TOP!$C$5&amp;""),1,0))</f>
        <v>0</v>
      </c>
      <c r="L932" s="27" t="n">
        <f aca="false">IF($K932=0,0,IFERROR(INDEX(購買率算出!$P$6:$P$3005,MATCH($A932&amp;"",購買率算出!$C$6:$C$3005,0)),0))</f>
        <v>0</v>
      </c>
    </row>
    <row r="933" customFormat="false" ht="15" hidden="false" customHeight="false" outlineLevel="0" collapsed="false">
      <c r="A933" s="24"/>
      <c r="D933" s="24"/>
      <c r="F933" s="24"/>
      <c r="K933" s="9" t="n">
        <f aca="false">IF($A933="",0,IF(OR(N($D933)=0,$D933&amp;""=TOP!$C$5&amp;""),1,0))</f>
        <v>0</v>
      </c>
      <c r="L933" s="27" t="n">
        <f aca="false">IF($K933=0,0,IFERROR(INDEX(購買率算出!$P$6:$P$3005,MATCH($A933&amp;"",購買率算出!$C$6:$C$3005,0)),0))</f>
        <v>0</v>
      </c>
    </row>
    <row r="934" customFormat="false" ht="15" hidden="false" customHeight="false" outlineLevel="0" collapsed="false">
      <c r="A934" s="24"/>
      <c r="D934" s="24"/>
      <c r="F934" s="24"/>
      <c r="K934" s="9" t="n">
        <f aca="false">IF($A934="",0,IF(OR(N($D934)=0,$D934&amp;""=TOP!$C$5&amp;""),1,0))</f>
        <v>0</v>
      </c>
      <c r="L934" s="27" t="n">
        <f aca="false">IF($K934=0,0,IFERROR(INDEX(購買率算出!$P$6:$P$3005,MATCH($A934&amp;"",購買率算出!$C$6:$C$3005,0)),0))</f>
        <v>0</v>
      </c>
    </row>
    <row r="935" customFormat="false" ht="15" hidden="false" customHeight="false" outlineLevel="0" collapsed="false">
      <c r="A935" s="24"/>
      <c r="D935" s="24"/>
      <c r="F935" s="24"/>
      <c r="K935" s="9" t="n">
        <f aca="false">IF($A935="",0,IF(OR(N($D935)=0,$D935&amp;""=TOP!$C$5&amp;""),1,0))</f>
        <v>0</v>
      </c>
      <c r="L935" s="27" t="n">
        <f aca="false">IF($K935=0,0,IFERROR(INDEX(購買率算出!$P$6:$P$3005,MATCH($A935&amp;"",購買率算出!$C$6:$C$3005,0)),0))</f>
        <v>0</v>
      </c>
    </row>
    <row r="936" customFormat="false" ht="15" hidden="false" customHeight="false" outlineLevel="0" collapsed="false">
      <c r="A936" s="24"/>
      <c r="D936" s="24"/>
      <c r="F936" s="24"/>
      <c r="K936" s="9" t="n">
        <f aca="false">IF($A936="",0,IF(OR(N($D936)=0,$D936&amp;""=TOP!$C$5&amp;""),1,0))</f>
        <v>0</v>
      </c>
      <c r="L936" s="27" t="n">
        <f aca="false">IF($K936=0,0,IFERROR(INDEX(購買率算出!$P$6:$P$3005,MATCH($A936&amp;"",購買率算出!$C$6:$C$3005,0)),0))</f>
        <v>0</v>
      </c>
    </row>
    <row r="937" customFormat="false" ht="15" hidden="false" customHeight="false" outlineLevel="0" collapsed="false">
      <c r="A937" s="24"/>
      <c r="D937" s="24"/>
      <c r="F937" s="24"/>
      <c r="K937" s="9" t="n">
        <f aca="false">IF($A937="",0,IF(OR(N($D937)=0,$D937&amp;""=TOP!$C$5&amp;""),1,0))</f>
        <v>0</v>
      </c>
      <c r="L937" s="27" t="n">
        <f aca="false">IF($K937=0,0,IFERROR(INDEX(購買率算出!$P$6:$P$3005,MATCH($A937&amp;"",購買率算出!$C$6:$C$3005,0)),0))</f>
        <v>0</v>
      </c>
    </row>
    <row r="938" customFormat="false" ht="15" hidden="false" customHeight="false" outlineLevel="0" collapsed="false">
      <c r="A938" s="24"/>
      <c r="D938" s="24"/>
      <c r="F938" s="24"/>
      <c r="K938" s="9" t="n">
        <f aca="false">IF($A938="",0,IF(OR(N($D938)=0,$D938&amp;""=TOP!$C$5&amp;""),1,0))</f>
        <v>0</v>
      </c>
      <c r="L938" s="27" t="n">
        <f aca="false">IF($K938=0,0,IFERROR(INDEX(購買率算出!$P$6:$P$3005,MATCH($A938&amp;"",購買率算出!$C$6:$C$3005,0)),0))</f>
        <v>0</v>
      </c>
    </row>
    <row r="939" customFormat="false" ht="15" hidden="false" customHeight="false" outlineLevel="0" collapsed="false">
      <c r="A939" s="24"/>
      <c r="D939" s="24"/>
      <c r="F939" s="24"/>
      <c r="K939" s="9" t="n">
        <f aca="false">IF($A939="",0,IF(OR(N($D939)=0,$D939&amp;""=TOP!$C$5&amp;""),1,0))</f>
        <v>0</v>
      </c>
      <c r="L939" s="27" t="n">
        <f aca="false">IF($K939=0,0,IFERROR(INDEX(購買率算出!$P$6:$P$3005,MATCH($A939&amp;"",購買率算出!$C$6:$C$3005,0)),0))</f>
        <v>0</v>
      </c>
    </row>
    <row r="940" customFormat="false" ht="15" hidden="false" customHeight="false" outlineLevel="0" collapsed="false">
      <c r="A940" s="24"/>
      <c r="D940" s="24"/>
      <c r="F940" s="24"/>
      <c r="K940" s="9" t="n">
        <f aca="false">IF($A940="",0,IF(OR(N($D940)=0,$D940&amp;""=TOP!$C$5&amp;""),1,0))</f>
        <v>0</v>
      </c>
      <c r="L940" s="27" t="n">
        <f aca="false">IF($K940=0,0,IFERROR(INDEX(購買率算出!$P$6:$P$3005,MATCH($A940&amp;"",購買率算出!$C$6:$C$3005,0)),0))</f>
        <v>0</v>
      </c>
    </row>
    <row r="941" customFormat="false" ht="15" hidden="false" customHeight="false" outlineLevel="0" collapsed="false">
      <c r="A941" s="24"/>
      <c r="D941" s="24"/>
      <c r="F941" s="24"/>
      <c r="K941" s="9" t="n">
        <f aca="false">IF($A941="",0,IF(OR(N($D941)=0,$D941&amp;""=TOP!$C$5&amp;""),1,0))</f>
        <v>0</v>
      </c>
      <c r="L941" s="27" t="n">
        <f aca="false">IF($K941=0,0,IFERROR(INDEX(購買率算出!$P$6:$P$3005,MATCH($A941&amp;"",購買率算出!$C$6:$C$3005,0)),0))</f>
        <v>0</v>
      </c>
    </row>
    <row r="942" customFormat="false" ht="15" hidden="false" customHeight="false" outlineLevel="0" collapsed="false">
      <c r="A942" s="24"/>
      <c r="D942" s="24"/>
      <c r="F942" s="24"/>
      <c r="K942" s="9" t="n">
        <f aca="false">IF($A942="",0,IF(OR(N($D942)=0,$D942&amp;""=TOP!$C$5&amp;""),1,0))</f>
        <v>0</v>
      </c>
      <c r="L942" s="27" t="n">
        <f aca="false">IF($K942=0,0,IFERROR(INDEX(購買率算出!$P$6:$P$3005,MATCH($A942&amp;"",購買率算出!$C$6:$C$3005,0)),0))</f>
        <v>0</v>
      </c>
    </row>
    <row r="943" customFormat="false" ht="15" hidden="false" customHeight="false" outlineLevel="0" collapsed="false">
      <c r="A943" s="24"/>
      <c r="D943" s="24"/>
      <c r="F943" s="24"/>
      <c r="K943" s="9" t="n">
        <f aca="false">IF($A943="",0,IF(OR(N($D943)=0,$D943&amp;""=TOP!$C$5&amp;""),1,0))</f>
        <v>0</v>
      </c>
      <c r="L943" s="27" t="n">
        <f aca="false">IF($K943=0,0,IFERROR(INDEX(購買率算出!$P$6:$P$3005,MATCH($A943&amp;"",購買率算出!$C$6:$C$3005,0)),0))</f>
        <v>0</v>
      </c>
    </row>
    <row r="944" customFormat="false" ht="15" hidden="false" customHeight="false" outlineLevel="0" collapsed="false">
      <c r="A944" s="24"/>
      <c r="D944" s="24"/>
      <c r="F944" s="24"/>
      <c r="K944" s="9" t="n">
        <f aca="false">IF($A944="",0,IF(OR(N($D944)=0,$D944&amp;""=TOP!$C$5&amp;""),1,0))</f>
        <v>0</v>
      </c>
      <c r="L944" s="27" t="n">
        <f aca="false">IF($K944=0,0,IFERROR(INDEX(購買率算出!$P$6:$P$3005,MATCH($A944&amp;"",購買率算出!$C$6:$C$3005,0)),0))</f>
        <v>0</v>
      </c>
    </row>
    <row r="945" customFormat="false" ht="15" hidden="false" customHeight="false" outlineLevel="0" collapsed="false">
      <c r="A945" s="24"/>
      <c r="D945" s="24"/>
      <c r="F945" s="24"/>
      <c r="K945" s="9" t="n">
        <f aca="false">IF($A945="",0,IF(OR(N($D945)=0,$D945&amp;""=TOP!$C$5&amp;""),1,0))</f>
        <v>0</v>
      </c>
      <c r="L945" s="27" t="n">
        <f aca="false">IF($K945=0,0,IFERROR(INDEX(購買率算出!$P$6:$P$3005,MATCH($A945&amp;"",購買率算出!$C$6:$C$3005,0)),0))</f>
        <v>0</v>
      </c>
    </row>
    <row r="946" customFormat="false" ht="15" hidden="false" customHeight="false" outlineLevel="0" collapsed="false">
      <c r="A946" s="24"/>
      <c r="D946" s="24"/>
      <c r="F946" s="24"/>
      <c r="K946" s="9" t="n">
        <f aca="false">IF($A946="",0,IF(OR(N($D946)=0,$D946&amp;""=TOP!$C$5&amp;""),1,0))</f>
        <v>0</v>
      </c>
      <c r="L946" s="27" t="n">
        <f aca="false">IF($K946=0,0,IFERROR(INDEX(購買率算出!$P$6:$P$3005,MATCH($A946&amp;"",購買率算出!$C$6:$C$3005,0)),0))</f>
        <v>0</v>
      </c>
    </row>
    <row r="947" customFormat="false" ht="15" hidden="false" customHeight="false" outlineLevel="0" collapsed="false">
      <c r="A947" s="24"/>
      <c r="D947" s="24"/>
      <c r="F947" s="24"/>
      <c r="K947" s="9" t="n">
        <f aca="false">IF($A947="",0,IF(OR(N($D947)=0,$D947&amp;""=TOP!$C$5&amp;""),1,0))</f>
        <v>0</v>
      </c>
      <c r="L947" s="27" t="n">
        <f aca="false">IF($K947=0,0,IFERROR(INDEX(購買率算出!$P$6:$P$3005,MATCH($A947&amp;"",購買率算出!$C$6:$C$3005,0)),0))</f>
        <v>0</v>
      </c>
    </row>
    <row r="948" customFormat="false" ht="15" hidden="false" customHeight="false" outlineLevel="0" collapsed="false">
      <c r="A948" s="24"/>
      <c r="D948" s="24"/>
      <c r="F948" s="24"/>
      <c r="K948" s="9" t="n">
        <f aca="false">IF($A948="",0,IF(OR(N($D948)=0,$D948&amp;""=TOP!$C$5&amp;""),1,0))</f>
        <v>0</v>
      </c>
      <c r="L948" s="27" t="n">
        <f aca="false">IF($K948=0,0,IFERROR(INDEX(購買率算出!$P$6:$P$3005,MATCH($A948&amp;"",購買率算出!$C$6:$C$3005,0)),0))</f>
        <v>0</v>
      </c>
    </row>
    <row r="949" customFormat="false" ht="15" hidden="false" customHeight="false" outlineLevel="0" collapsed="false">
      <c r="A949" s="24"/>
      <c r="D949" s="24"/>
      <c r="F949" s="24"/>
      <c r="K949" s="9" t="n">
        <f aca="false">IF($A949="",0,IF(OR(N($D949)=0,$D949&amp;""=TOP!$C$5&amp;""),1,0))</f>
        <v>0</v>
      </c>
      <c r="L949" s="27" t="n">
        <f aca="false">IF($K949=0,0,IFERROR(INDEX(購買率算出!$P$6:$P$3005,MATCH($A949&amp;"",購買率算出!$C$6:$C$3005,0)),0))</f>
        <v>0</v>
      </c>
    </row>
    <row r="950" customFormat="false" ht="15" hidden="false" customHeight="false" outlineLevel="0" collapsed="false">
      <c r="A950" s="24"/>
      <c r="D950" s="24"/>
      <c r="F950" s="24"/>
      <c r="K950" s="9" t="n">
        <f aca="false">IF($A950="",0,IF(OR(N($D950)=0,$D950&amp;""=TOP!$C$5&amp;""),1,0))</f>
        <v>0</v>
      </c>
      <c r="L950" s="27" t="n">
        <f aca="false">IF($K950=0,0,IFERROR(INDEX(購買率算出!$P$6:$P$3005,MATCH($A950&amp;"",購買率算出!$C$6:$C$3005,0)),0))</f>
        <v>0</v>
      </c>
    </row>
    <row r="951" customFormat="false" ht="15" hidden="false" customHeight="false" outlineLevel="0" collapsed="false">
      <c r="A951" s="24"/>
      <c r="D951" s="24"/>
      <c r="F951" s="24"/>
      <c r="K951" s="9" t="n">
        <f aca="false">IF($A951="",0,IF(OR(N($D951)=0,$D951&amp;""=TOP!$C$5&amp;""),1,0))</f>
        <v>0</v>
      </c>
      <c r="L951" s="27" t="n">
        <f aca="false">IF($K951=0,0,IFERROR(INDEX(購買率算出!$P$6:$P$3005,MATCH($A951&amp;"",購買率算出!$C$6:$C$3005,0)),0))</f>
        <v>0</v>
      </c>
    </row>
    <row r="952" customFormat="false" ht="15" hidden="false" customHeight="false" outlineLevel="0" collapsed="false">
      <c r="A952" s="24"/>
      <c r="D952" s="24"/>
      <c r="F952" s="24"/>
      <c r="K952" s="9" t="n">
        <f aca="false">IF($A952="",0,IF(OR(N($D952)=0,$D952&amp;""=TOP!$C$5&amp;""),1,0))</f>
        <v>0</v>
      </c>
      <c r="L952" s="27" t="n">
        <f aca="false">IF($K952=0,0,IFERROR(INDEX(購買率算出!$P$6:$P$3005,MATCH($A952&amp;"",購買率算出!$C$6:$C$3005,0)),0))</f>
        <v>0</v>
      </c>
    </row>
    <row r="953" customFormat="false" ht="15" hidden="false" customHeight="false" outlineLevel="0" collapsed="false">
      <c r="A953" s="24"/>
      <c r="D953" s="24"/>
      <c r="F953" s="24"/>
      <c r="K953" s="9" t="n">
        <f aca="false">IF($A953="",0,IF(OR(N($D953)=0,$D953&amp;""=TOP!$C$5&amp;""),1,0))</f>
        <v>0</v>
      </c>
      <c r="L953" s="27" t="n">
        <f aca="false">IF($K953=0,0,IFERROR(INDEX(購買率算出!$P$6:$P$3005,MATCH($A953&amp;"",購買率算出!$C$6:$C$3005,0)),0))</f>
        <v>0</v>
      </c>
    </row>
    <row r="954" customFormat="false" ht="15" hidden="false" customHeight="false" outlineLevel="0" collapsed="false">
      <c r="A954" s="24"/>
      <c r="D954" s="24"/>
      <c r="F954" s="24"/>
      <c r="K954" s="9" t="n">
        <f aca="false">IF($A954="",0,IF(OR(N($D954)=0,$D954&amp;""=TOP!$C$5&amp;""),1,0))</f>
        <v>0</v>
      </c>
      <c r="L954" s="27" t="n">
        <f aca="false">IF($K954=0,0,IFERROR(INDEX(購買率算出!$P$6:$P$3005,MATCH($A954&amp;"",購買率算出!$C$6:$C$3005,0)),0))</f>
        <v>0</v>
      </c>
    </row>
    <row r="955" customFormat="false" ht="15" hidden="false" customHeight="false" outlineLevel="0" collapsed="false">
      <c r="A955" s="24"/>
      <c r="D955" s="24"/>
      <c r="F955" s="24"/>
      <c r="K955" s="9" t="n">
        <f aca="false">IF($A955="",0,IF(OR(N($D955)=0,$D955&amp;""=TOP!$C$5&amp;""),1,0))</f>
        <v>0</v>
      </c>
      <c r="L955" s="27" t="n">
        <f aca="false">IF($K955=0,0,IFERROR(INDEX(購買率算出!$P$6:$P$3005,MATCH($A955&amp;"",購買率算出!$C$6:$C$3005,0)),0))</f>
        <v>0</v>
      </c>
    </row>
    <row r="956" customFormat="false" ht="15" hidden="false" customHeight="false" outlineLevel="0" collapsed="false">
      <c r="A956" s="24"/>
      <c r="D956" s="24"/>
      <c r="F956" s="24"/>
      <c r="K956" s="9" t="n">
        <f aca="false">IF($A956="",0,IF(OR(N($D956)=0,$D956&amp;""=TOP!$C$5&amp;""),1,0))</f>
        <v>0</v>
      </c>
      <c r="L956" s="27" t="n">
        <f aca="false">IF($K956=0,0,IFERROR(INDEX(購買率算出!$P$6:$P$3005,MATCH($A956&amp;"",購買率算出!$C$6:$C$3005,0)),0))</f>
        <v>0</v>
      </c>
    </row>
    <row r="957" customFormat="false" ht="15" hidden="false" customHeight="false" outlineLevel="0" collapsed="false">
      <c r="A957" s="24"/>
      <c r="D957" s="24"/>
      <c r="F957" s="24"/>
      <c r="K957" s="9" t="n">
        <f aca="false">IF($A957="",0,IF(OR(N($D957)=0,$D957&amp;""=TOP!$C$5&amp;""),1,0))</f>
        <v>0</v>
      </c>
      <c r="L957" s="27" t="n">
        <f aca="false">IF($K957=0,0,IFERROR(INDEX(購買率算出!$P$6:$P$3005,MATCH($A957&amp;"",購買率算出!$C$6:$C$3005,0)),0))</f>
        <v>0</v>
      </c>
    </row>
    <row r="958" customFormat="false" ht="15" hidden="false" customHeight="false" outlineLevel="0" collapsed="false">
      <c r="A958" s="24"/>
      <c r="D958" s="24"/>
      <c r="F958" s="24"/>
      <c r="K958" s="9" t="n">
        <f aca="false">IF($A958="",0,IF(OR(N($D958)=0,$D958&amp;""=TOP!$C$5&amp;""),1,0))</f>
        <v>0</v>
      </c>
      <c r="L958" s="27" t="n">
        <f aca="false">IF($K958=0,0,IFERROR(INDEX(購買率算出!$P$6:$P$3005,MATCH($A958&amp;"",購買率算出!$C$6:$C$3005,0)),0))</f>
        <v>0</v>
      </c>
    </row>
    <row r="959" customFormat="false" ht="15" hidden="false" customHeight="false" outlineLevel="0" collapsed="false">
      <c r="A959" s="24"/>
      <c r="D959" s="24"/>
      <c r="F959" s="24"/>
      <c r="K959" s="9" t="n">
        <f aca="false">IF($A959="",0,IF(OR(N($D959)=0,$D959&amp;""=TOP!$C$5&amp;""),1,0))</f>
        <v>0</v>
      </c>
      <c r="L959" s="27" t="n">
        <f aca="false">IF($K959=0,0,IFERROR(INDEX(購買率算出!$P$6:$P$3005,MATCH($A959&amp;"",購買率算出!$C$6:$C$3005,0)),0))</f>
        <v>0</v>
      </c>
    </row>
    <row r="960" customFormat="false" ht="15" hidden="false" customHeight="false" outlineLevel="0" collapsed="false">
      <c r="A960" s="24"/>
      <c r="D960" s="24"/>
      <c r="F960" s="24"/>
      <c r="K960" s="9" t="n">
        <f aca="false">IF($A960="",0,IF(OR(N($D960)=0,$D960&amp;""=TOP!$C$5&amp;""),1,0))</f>
        <v>0</v>
      </c>
      <c r="L960" s="27" t="n">
        <f aca="false">IF($K960=0,0,IFERROR(INDEX(購買率算出!$P$6:$P$3005,MATCH($A960&amp;"",購買率算出!$C$6:$C$3005,0)),0))</f>
        <v>0</v>
      </c>
    </row>
    <row r="961" customFormat="false" ht="15" hidden="false" customHeight="false" outlineLevel="0" collapsed="false">
      <c r="A961" s="24"/>
      <c r="D961" s="24"/>
      <c r="F961" s="24"/>
      <c r="K961" s="9" t="n">
        <f aca="false">IF($A961="",0,IF(OR(N($D961)=0,$D961&amp;""=TOP!$C$5&amp;""),1,0))</f>
        <v>0</v>
      </c>
      <c r="L961" s="27" t="n">
        <f aca="false">IF($K961=0,0,IFERROR(INDEX(購買率算出!$P$6:$P$3005,MATCH($A961&amp;"",購買率算出!$C$6:$C$3005,0)),0))</f>
        <v>0</v>
      </c>
    </row>
    <row r="962" customFormat="false" ht="15" hidden="false" customHeight="false" outlineLevel="0" collapsed="false">
      <c r="A962" s="24"/>
      <c r="D962" s="24"/>
      <c r="F962" s="24"/>
      <c r="K962" s="9" t="n">
        <f aca="false">IF($A962="",0,IF(OR(N($D962)=0,$D962&amp;""=TOP!$C$5&amp;""),1,0))</f>
        <v>0</v>
      </c>
      <c r="L962" s="27" t="n">
        <f aca="false">IF($K962=0,0,IFERROR(INDEX(購買率算出!$P$6:$P$3005,MATCH($A962&amp;"",購買率算出!$C$6:$C$3005,0)),0))</f>
        <v>0</v>
      </c>
    </row>
    <row r="963" customFormat="false" ht="15" hidden="false" customHeight="false" outlineLevel="0" collapsed="false">
      <c r="A963" s="24"/>
      <c r="D963" s="24"/>
      <c r="F963" s="24"/>
      <c r="K963" s="9" t="n">
        <f aca="false">IF($A963="",0,IF(OR(N($D963)=0,$D963&amp;""=TOP!$C$5&amp;""),1,0))</f>
        <v>0</v>
      </c>
      <c r="L963" s="27" t="n">
        <f aca="false">IF($K963=0,0,IFERROR(INDEX(購買率算出!$P$6:$P$3005,MATCH($A963&amp;"",購買率算出!$C$6:$C$3005,0)),0))</f>
        <v>0</v>
      </c>
    </row>
    <row r="964" customFormat="false" ht="15" hidden="false" customHeight="false" outlineLevel="0" collapsed="false">
      <c r="A964" s="24"/>
      <c r="D964" s="24"/>
      <c r="F964" s="24"/>
      <c r="K964" s="9" t="n">
        <f aca="false">IF($A964="",0,IF(OR(N($D964)=0,$D964&amp;""=TOP!$C$5&amp;""),1,0))</f>
        <v>0</v>
      </c>
      <c r="L964" s="27" t="n">
        <f aca="false">IF($K964=0,0,IFERROR(INDEX(購買率算出!$P$6:$P$3005,MATCH($A964&amp;"",購買率算出!$C$6:$C$3005,0)),0))</f>
        <v>0</v>
      </c>
    </row>
    <row r="965" customFormat="false" ht="15" hidden="false" customHeight="false" outlineLevel="0" collapsed="false">
      <c r="A965" s="24"/>
      <c r="D965" s="24"/>
      <c r="F965" s="24"/>
      <c r="K965" s="9" t="n">
        <f aca="false">IF($A965="",0,IF(OR(N($D965)=0,$D965&amp;""=TOP!$C$5&amp;""),1,0))</f>
        <v>0</v>
      </c>
      <c r="L965" s="27" t="n">
        <f aca="false">IF($K965=0,0,IFERROR(INDEX(購買率算出!$P$6:$P$3005,MATCH($A965&amp;"",購買率算出!$C$6:$C$3005,0)),0))</f>
        <v>0</v>
      </c>
    </row>
    <row r="966" customFormat="false" ht="15" hidden="false" customHeight="false" outlineLevel="0" collapsed="false">
      <c r="A966" s="24"/>
      <c r="D966" s="24"/>
      <c r="F966" s="24"/>
      <c r="K966" s="9" t="n">
        <f aca="false">IF($A966="",0,IF(OR(N($D966)=0,$D966&amp;""=TOP!$C$5&amp;""),1,0))</f>
        <v>0</v>
      </c>
      <c r="L966" s="27" t="n">
        <f aca="false">IF($K966=0,0,IFERROR(INDEX(購買率算出!$P$6:$P$3005,MATCH($A966&amp;"",購買率算出!$C$6:$C$3005,0)),0))</f>
        <v>0</v>
      </c>
    </row>
    <row r="967" customFormat="false" ht="15" hidden="false" customHeight="false" outlineLevel="0" collapsed="false">
      <c r="A967" s="24"/>
      <c r="D967" s="24"/>
      <c r="F967" s="24"/>
      <c r="K967" s="9" t="n">
        <f aca="false">IF($A967="",0,IF(OR(N($D967)=0,$D967&amp;""=TOP!$C$5&amp;""),1,0))</f>
        <v>0</v>
      </c>
      <c r="L967" s="27" t="n">
        <f aca="false">IF($K967=0,0,IFERROR(INDEX(購買率算出!$P$6:$P$3005,MATCH($A967&amp;"",購買率算出!$C$6:$C$3005,0)),0))</f>
        <v>0</v>
      </c>
    </row>
    <row r="968" customFormat="false" ht="15" hidden="false" customHeight="false" outlineLevel="0" collapsed="false">
      <c r="A968" s="24"/>
      <c r="D968" s="24"/>
      <c r="F968" s="24"/>
      <c r="K968" s="9" t="n">
        <f aca="false">IF($A968="",0,IF(OR(N($D968)=0,$D968&amp;""=TOP!$C$5&amp;""),1,0))</f>
        <v>0</v>
      </c>
      <c r="L968" s="27" t="n">
        <f aca="false">IF($K968=0,0,IFERROR(INDEX(購買率算出!$P$6:$P$3005,MATCH($A968&amp;"",購買率算出!$C$6:$C$3005,0)),0))</f>
        <v>0</v>
      </c>
    </row>
    <row r="969" customFormat="false" ht="15" hidden="false" customHeight="false" outlineLevel="0" collapsed="false">
      <c r="A969" s="24"/>
      <c r="D969" s="24"/>
      <c r="F969" s="24"/>
      <c r="K969" s="9" t="n">
        <f aca="false">IF($A969="",0,IF(OR(N($D969)=0,$D969&amp;""=TOP!$C$5&amp;""),1,0))</f>
        <v>0</v>
      </c>
      <c r="L969" s="27" t="n">
        <f aca="false">IF($K969=0,0,IFERROR(INDEX(購買率算出!$P$6:$P$3005,MATCH($A969&amp;"",購買率算出!$C$6:$C$3005,0)),0))</f>
        <v>0</v>
      </c>
    </row>
    <row r="970" customFormat="false" ht="15" hidden="false" customHeight="false" outlineLevel="0" collapsed="false">
      <c r="A970" s="24"/>
      <c r="D970" s="24"/>
      <c r="F970" s="24"/>
      <c r="K970" s="9" t="n">
        <f aca="false">IF($A970="",0,IF(OR(N($D970)=0,$D970&amp;""=TOP!$C$5&amp;""),1,0))</f>
        <v>0</v>
      </c>
      <c r="L970" s="27" t="n">
        <f aca="false">IF($K970=0,0,IFERROR(INDEX(購買率算出!$P$6:$P$3005,MATCH($A970&amp;"",購買率算出!$C$6:$C$3005,0)),0))</f>
        <v>0</v>
      </c>
    </row>
    <row r="971" customFormat="false" ht="15" hidden="false" customHeight="false" outlineLevel="0" collapsed="false">
      <c r="A971" s="24"/>
      <c r="D971" s="24"/>
      <c r="F971" s="24"/>
      <c r="K971" s="9" t="n">
        <f aca="false">IF($A971="",0,IF(OR(N($D971)=0,$D971&amp;""=TOP!$C$5&amp;""),1,0))</f>
        <v>0</v>
      </c>
      <c r="L971" s="27" t="n">
        <f aca="false">IF($K971=0,0,IFERROR(INDEX(購買率算出!$P$6:$P$3005,MATCH($A971&amp;"",購買率算出!$C$6:$C$3005,0)),0))</f>
        <v>0</v>
      </c>
    </row>
    <row r="972" customFormat="false" ht="15" hidden="false" customHeight="false" outlineLevel="0" collapsed="false">
      <c r="A972" s="24"/>
      <c r="D972" s="24"/>
      <c r="F972" s="24"/>
      <c r="K972" s="9" t="n">
        <f aca="false">IF($A972="",0,IF(OR(N($D972)=0,$D972&amp;""=TOP!$C$5&amp;""),1,0))</f>
        <v>0</v>
      </c>
      <c r="L972" s="27" t="n">
        <f aca="false">IF($K972=0,0,IFERROR(INDEX(購買率算出!$P$6:$P$3005,MATCH($A972&amp;"",購買率算出!$C$6:$C$3005,0)),0))</f>
        <v>0</v>
      </c>
    </row>
    <row r="973" customFormat="false" ht="15" hidden="false" customHeight="false" outlineLevel="0" collapsed="false">
      <c r="A973" s="24"/>
      <c r="D973" s="24"/>
      <c r="F973" s="24"/>
      <c r="K973" s="9" t="n">
        <f aca="false">IF($A973="",0,IF(OR(N($D973)=0,$D973&amp;""=TOP!$C$5&amp;""),1,0))</f>
        <v>0</v>
      </c>
      <c r="L973" s="27" t="n">
        <f aca="false">IF($K973=0,0,IFERROR(INDEX(購買率算出!$P$6:$P$3005,MATCH($A973&amp;"",購買率算出!$C$6:$C$3005,0)),0))</f>
        <v>0</v>
      </c>
    </row>
    <row r="974" customFormat="false" ht="15" hidden="false" customHeight="false" outlineLevel="0" collapsed="false">
      <c r="A974" s="24"/>
      <c r="D974" s="24"/>
      <c r="F974" s="24"/>
      <c r="K974" s="9" t="n">
        <f aca="false">IF($A974="",0,IF(OR(N($D974)=0,$D974&amp;""=TOP!$C$5&amp;""),1,0))</f>
        <v>0</v>
      </c>
      <c r="L974" s="27" t="n">
        <f aca="false">IF($K974=0,0,IFERROR(INDEX(購買率算出!$P$6:$P$3005,MATCH($A974&amp;"",購買率算出!$C$6:$C$3005,0)),0))</f>
        <v>0</v>
      </c>
    </row>
    <row r="975" customFormat="false" ht="15" hidden="false" customHeight="false" outlineLevel="0" collapsed="false">
      <c r="A975" s="24"/>
      <c r="D975" s="24"/>
      <c r="F975" s="24"/>
      <c r="K975" s="9" t="n">
        <f aca="false">IF($A975="",0,IF(OR(N($D975)=0,$D975&amp;""=TOP!$C$5&amp;""),1,0))</f>
        <v>0</v>
      </c>
      <c r="L975" s="27" t="n">
        <f aca="false">IF($K975=0,0,IFERROR(INDEX(購買率算出!$P$6:$P$3005,MATCH($A975&amp;"",購買率算出!$C$6:$C$3005,0)),0))</f>
        <v>0</v>
      </c>
    </row>
    <row r="976" customFormat="false" ht="15" hidden="false" customHeight="false" outlineLevel="0" collapsed="false">
      <c r="A976" s="24"/>
      <c r="D976" s="24"/>
      <c r="F976" s="24"/>
      <c r="K976" s="9" t="n">
        <f aca="false">IF($A976="",0,IF(OR(N($D976)=0,$D976&amp;""=TOP!$C$5&amp;""),1,0))</f>
        <v>0</v>
      </c>
      <c r="L976" s="27" t="n">
        <f aca="false">IF($K976=0,0,IFERROR(INDEX(購買率算出!$P$6:$P$3005,MATCH($A976&amp;"",購買率算出!$C$6:$C$3005,0)),0))</f>
        <v>0</v>
      </c>
    </row>
    <row r="977" customFormat="false" ht="15" hidden="false" customHeight="false" outlineLevel="0" collapsed="false">
      <c r="A977" s="24"/>
      <c r="D977" s="24"/>
      <c r="F977" s="24"/>
      <c r="K977" s="9" t="n">
        <f aca="false">IF($A977="",0,IF(OR(N($D977)=0,$D977&amp;""=TOP!$C$5&amp;""),1,0))</f>
        <v>0</v>
      </c>
      <c r="L977" s="27" t="n">
        <f aca="false">IF($K977=0,0,IFERROR(INDEX(購買率算出!$P$6:$P$3005,MATCH($A977&amp;"",購買率算出!$C$6:$C$3005,0)),0))</f>
        <v>0</v>
      </c>
    </row>
    <row r="978" customFormat="false" ht="15" hidden="false" customHeight="false" outlineLevel="0" collapsed="false">
      <c r="A978" s="24"/>
      <c r="D978" s="24"/>
      <c r="F978" s="24"/>
      <c r="K978" s="9" t="n">
        <f aca="false">IF($A978="",0,IF(OR(N($D978)=0,$D978&amp;""=TOP!$C$5&amp;""),1,0))</f>
        <v>0</v>
      </c>
      <c r="L978" s="27" t="n">
        <f aca="false">IF($K978=0,0,IFERROR(INDEX(購買率算出!$P$6:$P$3005,MATCH($A978&amp;"",購買率算出!$C$6:$C$3005,0)),0))</f>
        <v>0</v>
      </c>
    </row>
    <row r="979" customFormat="false" ht="15" hidden="false" customHeight="false" outlineLevel="0" collapsed="false">
      <c r="A979" s="24"/>
      <c r="D979" s="24"/>
      <c r="F979" s="24"/>
      <c r="K979" s="9" t="n">
        <f aca="false">IF($A979="",0,IF(OR(N($D979)=0,$D979&amp;""=TOP!$C$5&amp;""),1,0))</f>
        <v>0</v>
      </c>
      <c r="L979" s="27" t="n">
        <f aca="false">IF($K979=0,0,IFERROR(INDEX(購買率算出!$P$6:$P$3005,MATCH($A979&amp;"",購買率算出!$C$6:$C$3005,0)),0))</f>
        <v>0</v>
      </c>
    </row>
    <row r="980" customFormat="false" ht="15" hidden="false" customHeight="false" outlineLevel="0" collapsed="false">
      <c r="A980" s="24"/>
      <c r="D980" s="24"/>
      <c r="F980" s="24"/>
      <c r="K980" s="9" t="n">
        <f aca="false">IF($A980="",0,IF(OR(N($D980)=0,$D980&amp;""=TOP!$C$5&amp;""),1,0))</f>
        <v>0</v>
      </c>
      <c r="L980" s="27" t="n">
        <f aca="false">IF($K980=0,0,IFERROR(INDEX(購買率算出!$P$6:$P$3005,MATCH($A980&amp;"",購買率算出!$C$6:$C$3005,0)),0))</f>
        <v>0</v>
      </c>
    </row>
    <row r="981" customFormat="false" ht="15" hidden="false" customHeight="false" outlineLevel="0" collapsed="false">
      <c r="A981" s="24"/>
      <c r="D981" s="24"/>
      <c r="F981" s="24"/>
      <c r="K981" s="9" t="n">
        <f aca="false">IF($A981="",0,IF(OR(N($D981)=0,$D981&amp;""=TOP!$C$5&amp;""),1,0))</f>
        <v>0</v>
      </c>
      <c r="L981" s="27" t="n">
        <f aca="false">IF($K981=0,0,IFERROR(INDEX(購買率算出!$P$6:$P$3005,MATCH($A981&amp;"",購買率算出!$C$6:$C$3005,0)),0))</f>
        <v>0</v>
      </c>
    </row>
    <row r="982" customFormat="false" ht="15" hidden="false" customHeight="false" outlineLevel="0" collapsed="false">
      <c r="A982" s="24"/>
      <c r="D982" s="24"/>
      <c r="F982" s="24"/>
      <c r="K982" s="9" t="n">
        <f aca="false">IF($A982="",0,IF(OR(N($D982)=0,$D982&amp;""=TOP!$C$5&amp;""),1,0))</f>
        <v>0</v>
      </c>
      <c r="L982" s="27" t="n">
        <f aca="false">IF($K982=0,0,IFERROR(INDEX(購買率算出!$P$6:$P$3005,MATCH($A982&amp;"",購買率算出!$C$6:$C$3005,0)),0))</f>
        <v>0</v>
      </c>
    </row>
    <row r="983" customFormat="false" ht="15" hidden="false" customHeight="false" outlineLevel="0" collapsed="false">
      <c r="A983" s="24"/>
      <c r="D983" s="24"/>
      <c r="F983" s="24"/>
      <c r="K983" s="9" t="n">
        <f aca="false">IF($A983="",0,IF(OR(N($D983)=0,$D983&amp;""=TOP!$C$5&amp;""),1,0))</f>
        <v>0</v>
      </c>
      <c r="L983" s="27" t="n">
        <f aca="false">IF($K983=0,0,IFERROR(INDEX(購買率算出!$P$6:$P$3005,MATCH($A983&amp;"",購買率算出!$C$6:$C$3005,0)),0))</f>
        <v>0</v>
      </c>
    </row>
    <row r="984" customFormat="false" ht="15" hidden="false" customHeight="false" outlineLevel="0" collapsed="false">
      <c r="A984" s="24"/>
      <c r="D984" s="24"/>
      <c r="F984" s="24"/>
      <c r="K984" s="9" t="n">
        <f aca="false">IF($A984="",0,IF(OR(N($D984)=0,$D984&amp;""=TOP!$C$5&amp;""),1,0))</f>
        <v>0</v>
      </c>
      <c r="L984" s="27" t="n">
        <f aca="false">IF($K984=0,0,IFERROR(INDEX(購買率算出!$P$6:$P$3005,MATCH($A984&amp;"",購買率算出!$C$6:$C$3005,0)),0))</f>
        <v>0</v>
      </c>
    </row>
    <row r="985" customFormat="false" ht="15" hidden="false" customHeight="false" outlineLevel="0" collapsed="false">
      <c r="A985" s="24"/>
      <c r="D985" s="24"/>
      <c r="F985" s="24"/>
      <c r="K985" s="9" t="n">
        <f aca="false">IF($A985="",0,IF(OR(N($D985)=0,$D985&amp;""=TOP!$C$5&amp;""),1,0))</f>
        <v>0</v>
      </c>
      <c r="L985" s="27" t="n">
        <f aca="false">IF($K985=0,0,IFERROR(INDEX(購買率算出!$P$6:$P$3005,MATCH($A985&amp;"",購買率算出!$C$6:$C$3005,0)),0))</f>
        <v>0</v>
      </c>
    </row>
    <row r="986" customFormat="false" ht="15" hidden="false" customHeight="false" outlineLevel="0" collapsed="false">
      <c r="A986" s="24"/>
      <c r="D986" s="24"/>
      <c r="F986" s="24"/>
      <c r="K986" s="9" t="n">
        <f aca="false">IF($A986="",0,IF(OR(N($D986)=0,$D986&amp;""=TOP!$C$5&amp;""),1,0))</f>
        <v>0</v>
      </c>
      <c r="L986" s="27" t="n">
        <f aca="false">IF($K986=0,0,IFERROR(INDEX(購買率算出!$P$6:$P$3005,MATCH($A986&amp;"",購買率算出!$C$6:$C$3005,0)),0))</f>
        <v>0</v>
      </c>
    </row>
    <row r="987" customFormat="false" ht="15" hidden="false" customHeight="false" outlineLevel="0" collapsed="false">
      <c r="A987" s="24"/>
      <c r="D987" s="24"/>
      <c r="F987" s="24"/>
      <c r="K987" s="9" t="n">
        <f aca="false">IF($A987="",0,IF(OR(N($D987)=0,$D987&amp;""=TOP!$C$5&amp;""),1,0))</f>
        <v>0</v>
      </c>
      <c r="L987" s="27" t="n">
        <f aca="false">IF($K987=0,0,IFERROR(INDEX(購買率算出!$P$6:$P$3005,MATCH($A987&amp;"",購買率算出!$C$6:$C$3005,0)),0))</f>
        <v>0</v>
      </c>
    </row>
    <row r="988" customFormat="false" ht="15" hidden="false" customHeight="false" outlineLevel="0" collapsed="false">
      <c r="A988" s="24"/>
      <c r="D988" s="24"/>
      <c r="F988" s="24"/>
      <c r="K988" s="9" t="n">
        <f aca="false">IF($A988="",0,IF(OR(N($D988)=0,$D988&amp;""=TOP!$C$5&amp;""),1,0))</f>
        <v>0</v>
      </c>
      <c r="L988" s="27" t="n">
        <f aca="false">IF($K988=0,0,IFERROR(INDEX(購買率算出!$P$6:$P$3005,MATCH($A988&amp;"",購買率算出!$C$6:$C$3005,0)),0))</f>
        <v>0</v>
      </c>
    </row>
    <row r="989" customFormat="false" ht="15" hidden="false" customHeight="false" outlineLevel="0" collapsed="false">
      <c r="A989" s="24"/>
      <c r="D989" s="24"/>
      <c r="F989" s="24"/>
      <c r="K989" s="9" t="n">
        <f aca="false">IF($A989="",0,IF(OR(N($D989)=0,$D989&amp;""=TOP!$C$5&amp;""),1,0))</f>
        <v>0</v>
      </c>
      <c r="L989" s="27" t="n">
        <f aca="false">IF($K989=0,0,IFERROR(INDEX(購買率算出!$P$6:$P$3005,MATCH($A989&amp;"",購買率算出!$C$6:$C$3005,0)),0))</f>
        <v>0</v>
      </c>
    </row>
    <row r="990" customFormat="false" ht="15" hidden="false" customHeight="false" outlineLevel="0" collapsed="false">
      <c r="A990" s="24"/>
      <c r="D990" s="24"/>
      <c r="F990" s="24"/>
      <c r="K990" s="9" t="n">
        <f aca="false">IF($A990="",0,IF(OR(N($D990)=0,$D990&amp;""=TOP!$C$5&amp;""),1,0))</f>
        <v>0</v>
      </c>
      <c r="L990" s="27" t="n">
        <f aca="false">IF($K990=0,0,IFERROR(INDEX(購買率算出!$P$6:$P$3005,MATCH($A990&amp;"",購買率算出!$C$6:$C$3005,0)),0))</f>
        <v>0</v>
      </c>
    </row>
    <row r="991" customFormat="false" ht="15" hidden="false" customHeight="false" outlineLevel="0" collapsed="false">
      <c r="A991" s="24"/>
      <c r="D991" s="24"/>
      <c r="F991" s="24"/>
      <c r="K991" s="9" t="n">
        <f aca="false">IF($A991="",0,IF(OR(N($D991)=0,$D991&amp;""=TOP!$C$5&amp;""),1,0))</f>
        <v>0</v>
      </c>
      <c r="L991" s="27" t="n">
        <f aca="false">IF($K991=0,0,IFERROR(INDEX(購買率算出!$P$6:$P$3005,MATCH($A991&amp;"",購買率算出!$C$6:$C$3005,0)),0))</f>
        <v>0</v>
      </c>
    </row>
    <row r="992" customFormat="false" ht="15" hidden="false" customHeight="false" outlineLevel="0" collapsed="false">
      <c r="A992" s="24"/>
      <c r="D992" s="24"/>
      <c r="F992" s="24"/>
      <c r="K992" s="9" t="n">
        <f aca="false">IF($A992="",0,IF(OR(N($D992)=0,$D992&amp;""=TOP!$C$5&amp;""),1,0))</f>
        <v>0</v>
      </c>
      <c r="L992" s="27" t="n">
        <f aca="false">IF($K992=0,0,IFERROR(INDEX(購買率算出!$P$6:$P$3005,MATCH($A992&amp;"",購買率算出!$C$6:$C$3005,0)),0))</f>
        <v>0</v>
      </c>
    </row>
    <row r="993" customFormat="false" ht="15" hidden="false" customHeight="false" outlineLevel="0" collapsed="false">
      <c r="A993" s="24"/>
      <c r="D993" s="24"/>
      <c r="F993" s="24"/>
      <c r="K993" s="9" t="n">
        <f aca="false">IF($A993="",0,IF(OR(N($D993)=0,$D993&amp;""=TOP!$C$5&amp;""),1,0))</f>
        <v>0</v>
      </c>
      <c r="L993" s="27" t="n">
        <f aca="false">IF($K993=0,0,IFERROR(INDEX(購買率算出!$P$6:$P$3005,MATCH($A993&amp;"",購買率算出!$C$6:$C$3005,0)),0))</f>
        <v>0</v>
      </c>
    </row>
    <row r="994" customFormat="false" ht="15" hidden="false" customHeight="false" outlineLevel="0" collapsed="false">
      <c r="A994" s="24"/>
      <c r="D994" s="24"/>
      <c r="F994" s="24"/>
      <c r="K994" s="9" t="n">
        <f aca="false">IF($A994="",0,IF(OR(N($D994)=0,$D994&amp;""=TOP!$C$5&amp;""),1,0))</f>
        <v>0</v>
      </c>
      <c r="L994" s="27" t="n">
        <f aca="false">IF($K994=0,0,IFERROR(INDEX(購買率算出!$P$6:$P$3005,MATCH($A994&amp;"",購買率算出!$C$6:$C$3005,0)),0))</f>
        <v>0</v>
      </c>
    </row>
    <row r="995" customFormat="false" ht="15" hidden="false" customHeight="false" outlineLevel="0" collapsed="false">
      <c r="A995" s="24"/>
      <c r="D995" s="24"/>
      <c r="F995" s="24"/>
      <c r="K995" s="9" t="n">
        <f aca="false">IF($A995="",0,IF(OR(N($D995)=0,$D995&amp;""=TOP!$C$5&amp;""),1,0))</f>
        <v>0</v>
      </c>
      <c r="L995" s="27" t="n">
        <f aca="false">IF($K995=0,0,IFERROR(INDEX(購買率算出!$P$6:$P$3005,MATCH($A995&amp;"",購買率算出!$C$6:$C$3005,0)),0))</f>
        <v>0</v>
      </c>
    </row>
    <row r="996" customFormat="false" ht="15" hidden="false" customHeight="false" outlineLevel="0" collapsed="false">
      <c r="A996" s="24"/>
      <c r="D996" s="24"/>
      <c r="F996" s="24"/>
      <c r="K996" s="9" t="n">
        <f aca="false">IF($A996="",0,IF(OR(N($D996)=0,$D996&amp;""=TOP!$C$5&amp;""),1,0))</f>
        <v>0</v>
      </c>
      <c r="L996" s="27" t="n">
        <f aca="false">IF($K996=0,0,IFERROR(INDEX(購買率算出!$P$6:$P$3005,MATCH($A996&amp;"",購買率算出!$C$6:$C$3005,0)),0))</f>
        <v>0</v>
      </c>
    </row>
    <row r="997" customFormat="false" ht="15" hidden="false" customHeight="false" outlineLevel="0" collapsed="false">
      <c r="A997" s="24"/>
      <c r="D997" s="24"/>
      <c r="F997" s="24"/>
      <c r="K997" s="9" t="n">
        <f aca="false">IF($A997="",0,IF(OR(N($D997)=0,$D997&amp;""=TOP!$C$5&amp;""),1,0))</f>
        <v>0</v>
      </c>
      <c r="L997" s="27" t="n">
        <f aca="false">IF($K997=0,0,IFERROR(INDEX(購買率算出!$P$6:$P$3005,MATCH($A997&amp;"",購買率算出!$C$6:$C$3005,0)),0))</f>
        <v>0</v>
      </c>
    </row>
    <row r="998" customFormat="false" ht="15" hidden="false" customHeight="false" outlineLevel="0" collapsed="false">
      <c r="A998" s="24"/>
      <c r="D998" s="24"/>
      <c r="F998" s="24"/>
      <c r="K998" s="9" t="n">
        <f aca="false">IF($A998="",0,IF(OR(N($D998)=0,$D998&amp;""=TOP!$C$5&amp;""),1,0))</f>
        <v>0</v>
      </c>
      <c r="L998" s="27" t="n">
        <f aca="false">IF($K998=0,0,IFERROR(INDEX(購買率算出!$P$6:$P$3005,MATCH($A998&amp;"",購買率算出!$C$6:$C$3005,0)),0))</f>
        <v>0</v>
      </c>
    </row>
    <row r="999" customFormat="false" ht="15" hidden="false" customHeight="false" outlineLevel="0" collapsed="false">
      <c r="A999" s="24"/>
      <c r="D999" s="24"/>
      <c r="F999" s="24"/>
      <c r="K999" s="9" t="n">
        <f aca="false">IF($A999="",0,IF(OR(N($D999)=0,$D999&amp;""=TOP!$C$5&amp;""),1,0))</f>
        <v>0</v>
      </c>
      <c r="L999" s="27" t="n">
        <f aca="false">IF($K999=0,0,IFERROR(INDEX(購買率算出!$P$6:$P$3005,MATCH($A999&amp;"",購買率算出!$C$6:$C$3005,0)),0))</f>
        <v>0</v>
      </c>
    </row>
    <row r="1000" customFormat="false" ht="15" hidden="false" customHeight="false" outlineLevel="0" collapsed="false">
      <c r="A1000" s="24"/>
      <c r="D1000" s="24"/>
      <c r="F1000" s="24"/>
      <c r="K1000" s="9" t="n">
        <f aca="false">IF($A1000="",0,IF(OR(N($D1000)=0,$D1000&amp;""=TOP!$C$5&amp;""),1,0))</f>
        <v>0</v>
      </c>
      <c r="L1000" s="27" t="n">
        <f aca="false">IF($K1000=0,0,IFERROR(INDEX(購買率算出!$P$6:$P$3005,MATCH($A1000&amp;"",購買率算出!$C$6:$C$3005,0)),0))</f>
        <v>0</v>
      </c>
    </row>
    <row r="1001" customFormat="false" ht="15" hidden="false" customHeight="false" outlineLevel="0" collapsed="false">
      <c r="A1001" s="24"/>
      <c r="D1001" s="24"/>
      <c r="F1001" s="24"/>
      <c r="K1001" s="9" t="n">
        <f aca="false">IF($A1001="",0,IF(OR(N($D1001)=0,$D1001&amp;""=TOP!$C$5&amp;""),1,0))</f>
        <v>0</v>
      </c>
      <c r="L1001" s="27" t="n">
        <f aca="false">IF($K1001=0,0,IFERROR(INDEX(購買率算出!$P$6:$P$3005,MATCH($A1001&amp;"",購買率算出!$C$6:$C$3005,0)),0))</f>
        <v>0</v>
      </c>
    </row>
    <row r="1002" customFormat="false" ht="15" hidden="false" customHeight="false" outlineLevel="0" collapsed="false">
      <c r="A1002" s="24"/>
      <c r="D1002" s="24"/>
      <c r="F1002" s="24"/>
      <c r="K1002" s="9" t="n">
        <f aca="false">IF($A1002="",0,IF(OR(N($D1002)=0,$D1002&amp;""=TOP!$C$5&amp;""),1,0))</f>
        <v>0</v>
      </c>
      <c r="L1002" s="27" t="n">
        <f aca="false">IF($K1002=0,0,IFERROR(INDEX(購買率算出!$P$6:$P$3005,MATCH($A1002&amp;"",購買率算出!$C$6:$C$3005,0)),0))</f>
        <v>0</v>
      </c>
    </row>
    <row r="1003" customFormat="false" ht="15" hidden="false" customHeight="false" outlineLevel="0" collapsed="false">
      <c r="A1003" s="24"/>
      <c r="D1003" s="24"/>
      <c r="F1003" s="24"/>
      <c r="K1003" s="9" t="n">
        <f aca="false">IF($A1003="",0,IF(OR(N($D1003)=0,$D1003&amp;""=TOP!$C$5&amp;""),1,0))</f>
        <v>0</v>
      </c>
      <c r="L1003" s="27" t="n">
        <f aca="false">IF($K1003=0,0,IFERROR(INDEX(購買率算出!$P$6:$P$3005,MATCH($A1003&amp;"",購買率算出!$C$6:$C$3005,0)),0))</f>
        <v>0</v>
      </c>
    </row>
    <row r="1004" customFormat="false" ht="15" hidden="false" customHeight="false" outlineLevel="0" collapsed="false">
      <c r="A1004" s="24"/>
      <c r="D1004" s="24"/>
      <c r="F1004" s="24"/>
      <c r="K1004" s="9" t="n">
        <f aca="false">IF($A1004="",0,IF(OR(N($D1004)=0,$D1004&amp;""=TOP!$C$5&amp;""),1,0))</f>
        <v>0</v>
      </c>
      <c r="L1004" s="27" t="n">
        <f aca="false">IF($K1004=0,0,IFERROR(INDEX(購買率算出!$P$6:$P$3005,MATCH($A1004&amp;"",購買率算出!$C$6:$C$3005,0)),0))</f>
        <v>0</v>
      </c>
    </row>
    <row r="1005" customFormat="false" ht="15" hidden="false" customHeight="false" outlineLevel="0" collapsed="false">
      <c r="A1005" s="24"/>
      <c r="D1005" s="24"/>
      <c r="F1005" s="24"/>
      <c r="K1005" s="9" t="n">
        <f aca="false">IF($A1005="",0,IF(OR(N($D1005)=0,$D1005&amp;""=TOP!$C$5&amp;""),1,0))</f>
        <v>0</v>
      </c>
      <c r="L1005" s="27" t="n">
        <f aca="false">IF($K1005=0,0,IFERROR(INDEX(購買率算出!$P$6:$P$3005,MATCH($A1005&amp;"",購買率算出!$C$6:$C$3005,0)),0))</f>
        <v>0</v>
      </c>
    </row>
    <row r="1006" customFormat="false" ht="15" hidden="false" customHeight="false" outlineLevel="0" collapsed="false">
      <c r="A1006" s="24"/>
      <c r="D1006" s="24"/>
      <c r="F1006" s="24"/>
      <c r="K1006" s="9" t="n">
        <f aca="false">IF($A1006="",0,IF(OR(N($D1006)=0,$D1006&amp;""=TOP!$C$5&amp;""),1,0))</f>
        <v>0</v>
      </c>
      <c r="L1006" s="27" t="n">
        <f aca="false">IF($K1006=0,0,IFERROR(INDEX(購買率算出!$P$6:$P$3005,MATCH($A1006&amp;"",購買率算出!$C$6:$C$3005,0)),0))</f>
        <v>0</v>
      </c>
    </row>
    <row r="1007" customFormat="false" ht="15" hidden="false" customHeight="false" outlineLevel="0" collapsed="false">
      <c r="A1007" s="24"/>
      <c r="D1007" s="24"/>
      <c r="F1007" s="24"/>
      <c r="K1007" s="9" t="n">
        <f aca="false">IF($A1007="",0,IF(OR(N($D1007)=0,$D1007&amp;""=TOP!$C$5&amp;""),1,0))</f>
        <v>0</v>
      </c>
      <c r="L1007" s="27" t="n">
        <f aca="false">IF($K1007=0,0,IFERROR(INDEX(購買率算出!$P$6:$P$3005,MATCH($A1007&amp;"",購買率算出!$C$6:$C$3005,0)),0))</f>
        <v>0</v>
      </c>
    </row>
    <row r="1008" customFormat="false" ht="15" hidden="false" customHeight="false" outlineLevel="0" collapsed="false">
      <c r="A1008" s="24"/>
      <c r="D1008" s="24"/>
      <c r="F1008" s="24"/>
      <c r="K1008" s="9" t="n">
        <f aca="false">IF($A1008="",0,IF(OR(N($D1008)=0,$D1008&amp;""=TOP!$C$5&amp;""),1,0))</f>
        <v>0</v>
      </c>
      <c r="L1008" s="27" t="n">
        <f aca="false">IF($K1008=0,0,IFERROR(INDEX(購買率算出!$P$6:$P$3005,MATCH($A1008&amp;"",購買率算出!$C$6:$C$3005,0)),0))</f>
        <v>0</v>
      </c>
    </row>
    <row r="1009" customFormat="false" ht="15" hidden="false" customHeight="false" outlineLevel="0" collapsed="false">
      <c r="A1009" s="24"/>
      <c r="D1009" s="24"/>
      <c r="F1009" s="24"/>
      <c r="K1009" s="9" t="n">
        <f aca="false">IF($A1009="",0,IF(OR(N($D1009)=0,$D1009&amp;""=TOP!$C$5&amp;""),1,0))</f>
        <v>0</v>
      </c>
      <c r="L1009" s="27" t="n">
        <f aca="false">IF($K1009=0,0,IFERROR(INDEX(購買率算出!$P$6:$P$3005,MATCH($A1009&amp;"",購買率算出!$C$6:$C$3005,0)),0))</f>
        <v>0</v>
      </c>
    </row>
    <row r="1010" customFormat="false" ht="15" hidden="false" customHeight="false" outlineLevel="0" collapsed="false">
      <c r="A1010" s="24"/>
      <c r="D1010" s="24"/>
      <c r="F1010" s="24"/>
      <c r="K1010" s="9" t="n">
        <f aca="false">IF($A1010="",0,IF(OR(N($D1010)=0,$D1010&amp;""=TOP!$C$5&amp;""),1,0))</f>
        <v>0</v>
      </c>
      <c r="L1010" s="27" t="n">
        <f aca="false">IF($K1010=0,0,IFERROR(INDEX(購買率算出!$P$6:$P$3005,MATCH($A1010&amp;"",購買率算出!$C$6:$C$3005,0)),0))</f>
        <v>0</v>
      </c>
    </row>
    <row r="1011" customFormat="false" ht="15" hidden="false" customHeight="false" outlineLevel="0" collapsed="false">
      <c r="A1011" s="24"/>
      <c r="D1011" s="24"/>
      <c r="F1011" s="24"/>
      <c r="K1011" s="9" t="n">
        <f aca="false">IF($A1011="",0,IF(OR(N($D1011)=0,$D1011&amp;""=TOP!$C$5&amp;""),1,0))</f>
        <v>0</v>
      </c>
      <c r="L1011" s="27" t="n">
        <f aca="false">IF($K1011=0,0,IFERROR(INDEX(購買率算出!$P$6:$P$3005,MATCH($A1011&amp;"",購買率算出!$C$6:$C$3005,0)),0))</f>
        <v>0</v>
      </c>
    </row>
    <row r="1012" customFormat="false" ht="15" hidden="false" customHeight="false" outlineLevel="0" collapsed="false">
      <c r="A1012" s="24"/>
      <c r="D1012" s="24"/>
      <c r="F1012" s="24"/>
      <c r="K1012" s="9" t="n">
        <f aca="false">IF($A1012="",0,IF(OR(N($D1012)=0,$D1012&amp;""=TOP!$C$5&amp;""),1,0))</f>
        <v>0</v>
      </c>
      <c r="L1012" s="27" t="n">
        <f aca="false">IF($K1012=0,0,IFERROR(INDEX(購買率算出!$P$6:$P$3005,MATCH($A1012&amp;"",購買率算出!$C$6:$C$3005,0)),0))</f>
        <v>0</v>
      </c>
    </row>
    <row r="1013" customFormat="false" ht="15" hidden="false" customHeight="false" outlineLevel="0" collapsed="false">
      <c r="A1013" s="24"/>
      <c r="D1013" s="24"/>
      <c r="F1013" s="24"/>
      <c r="K1013" s="9" t="n">
        <f aca="false">IF($A1013="",0,IF(OR(N($D1013)=0,$D1013&amp;""=TOP!$C$5&amp;""),1,0))</f>
        <v>0</v>
      </c>
      <c r="L1013" s="27" t="n">
        <f aca="false">IF($K1013=0,0,IFERROR(INDEX(購買率算出!$P$6:$P$3005,MATCH($A1013&amp;"",購買率算出!$C$6:$C$3005,0)),0))</f>
        <v>0</v>
      </c>
    </row>
    <row r="1014" customFormat="false" ht="15" hidden="false" customHeight="false" outlineLevel="0" collapsed="false">
      <c r="A1014" s="24"/>
      <c r="D1014" s="24"/>
      <c r="F1014" s="24"/>
      <c r="K1014" s="9" t="n">
        <f aca="false">IF($A1014="",0,IF(OR(N($D1014)=0,$D1014&amp;""=TOP!$C$5&amp;""),1,0))</f>
        <v>0</v>
      </c>
      <c r="L1014" s="27" t="n">
        <f aca="false">IF($K1014=0,0,IFERROR(INDEX(購買率算出!$P$6:$P$3005,MATCH($A1014&amp;"",購買率算出!$C$6:$C$3005,0)),0))</f>
        <v>0</v>
      </c>
    </row>
    <row r="1015" customFormat="false" ht="15" hidden="false" customHeight="false" outlineLevel="0" collapsed="false">
      <c r="A1015" s="24"/>
      <c r="D1015" s="24"/>
      <c r="F1015" s="24"/>
      <c r="K1015" s="9" t="n">
        <f aca="false">IF($A1015="",0,IF(OR(N($D1015)=0,$D1015&amp;""=TOP!$C$5&amp;""),1,0))</f>
        <v>0</v>
      </c>
      <c r="L1015" s="27" t="n">
        <f aca="false">IF($K1015=0,0,IFERROR(INDEX(購買率算出!$P$6:$P$3005,MATCH($A1015&amp;"",購買率算出!$C$6:$C$3005,0)),0))</f>
        <v>0</v>
      </c>
    </row>
    <row r="1016" customFormat="false" ht="15" hidden="false" customHeight="false" outlineLevel="0" collapsed="false">
      <c r="A1016" s="24"/>
      <c r="D1016" s="24"/>
      <c r="F1016" s="24"/>
      <c r="K1016" s="9" t="n">
        <f aca="false">IF($A1016="",0,IF(OR(N($D1016)=0,$D1016&amp;""=TOP!$C$5&amp;""),1,0))</f>
        <v>0</v>
      </c>
      <c r="L1016" s="27" t="n">
        <f aca="false">IF($K1016=0,0,IFERROR(INDEX(購買率算出!$P$6:$P$3005,MATCH($A1016&amp;"",購買率算出!$C$6:$C$3005,0)),0))</f>
        <v>0</v>
      </c>
    </row>
    <row r="1017" customFormat="false" ht="15" hidden="false" customHeight="false" outlineLevel="0" collapsed="false">
      <c r="A1017" s="24"/>
      <c r="D1017" s="24"/>
      <c r="F1017" s="24"/>
      <c r="K1017" s="9" t="n">
        <f aca="false">IF($A1017="",0,IF(OR(N($D1017)=0,$D1017&amp;""=TOP!$C$5&amp;""),1,0))</f>
        <v>0</v>
      </c>
      <c r="L1017" s="27" t="n">
        <f aca="false">IF($K1017=0,0,IFERROR(INDEX(購買率算出!$P$6:$P$3005,MATCH($A1017&amp;"",購買率算出!$C$6:$C$3005,0)),0))</f>
        <v>0</v>
      </c>
    </row>
    <row r="1018" customFormat="false" ht="15" hidden="false" customHeight="false" outlineLevel="0" collapsed="false">
      <c r="A1018" s="24"/>
      <c r="D1018" s="24"/>
      <c r="F1018" s="24"/>
      <c r="K1018" s="9" t="n">
        <f aca="false">IF($A1018="",0,IF(OR(N($D1018)=0,$D1018&amp;""=TOP!$C$5&amp;""),1,0))</f>
        <v>0</v>
      </c>
      <c r="L1018" s="27" t="n">
        <f aca="false">IF($K1018=0,0,IFERROR(INDEX(購買率算出!$P$6:$P$3005,MATCH($A1018&amp;"",購買率算出!$C$6:$C$3005,0)),0))</f>
        <v>0</v>
      </c>
    </row>
    <row r="1019" customFormat="false" ht="15" hidden="false" customHeight="false" outlineLevel="0" collapsed="false">
      <c r="A1019" s="24"/>
      <c r="D1019" s="24"/>
      <c r="F1019" s="24"/>
      <c r="K1019" s="9" t="n">
        <f aca="false">IF($A1019="",0,IF(OR(N($D1019)=0,$D1019&amp;""=TOP!$C$5&amp;""),1,0))</f>
        <v>0</v>
      </c>
      <c r="L1019" s="27" t="n">
        <f aca="false">IF($K1019=0,0,IFERROR(INDEX(購買率算出!$P$6:$P$3005,MATCH($A1019&amp;"",購買率算出!$C$6:$C$3005,0)),0))</f>
        <v>0</v>
      </c>
    </row>
    <row r="1020" customFormat="false" ht="15" hidden="false" customHeight="false" outlineLevel="0" collapsed="false">
      <c r="A1020" s="24"/>
      <c r="D1020" s="24"/>
      <c r="F1020" s="24"/>
      <c r="K1020" s="9" t="n">
        <f aca="false">IF($A1020="",0,IF(OR(N($D1020)=0,$D1020&amp;""=TOP!$C$5&amp;""),1,0))</f>
        <v>0</v>
      </c>
      <c r="L1020" s="27" t="n">
        <f aca="false">IF($K1020=0,0,IFERROR(INDEX(購買率算出!$P$6:$P$3005,MATCH($A1020&amp;"",購買率算出!$C$6:$C$3005,0)),0))</f>
        <v>0</v>
      </c>
    </row>
    <row r="1021" customFormat="false" ht="15" hidden="false" customHeight="false" outlineLevel="0" collapsed="false">
      <c r="A1021" s="24"/>
      <c r="D1021" s="24"/>
      <c r="F1021" s="24"/>
      <c r="K1021" s="9" t="n">
        <f aca="false">IF($A1021="",0,IF(OR(N($D1021)=0,$D1021&amp;""=TOP!$C$5&amp;""),1,0))</f>
        <v>0</v>
      </c>
      <c r="L1021" s="27" t="n">
        <f aca="false">IF($K1021=0,0,IFERROR(INDEX(購買率算出!$P$6:$P$3005,MATCH($A1021&amp;"",購買率算出!$C$6:$C$3005,0)),0))</f>
        <v>0</v>
      </c>
    </row>
    <row r="1022" customFormat="false" ht="15" hidden="false" customHeight="false" outlineLevel="0" collapsed="false">
      <c r="A1022" s="24"/>
      <c r="D1022" s="24"/>
      <c r="F1022" s="24"/>
      <c r="K1022" s="9" t="n">
        <f aca="false">IF($A1022="",0,IF(OR(N($D1022)=0,$D1022&amp;""=TOP!$C$5&amp;""),1,0))</f>
        <v>0</v>
      </c>
      <c r="L1022" s="27" t="n">
        <f aca="false">IF($K1022=0,0,IFERROR(INDEX(購買率算出!$P$6:$P$3005,MATCH($A1022&amp;"",購買率算出!$C$6:$C$3005,0)),0))</f>
        <v>0</v>
      </c>
    </row>
    <row r="1023" customFormat="false" ht="15" hidden="false" customHeight="false" outlineLevel="0" collapsed="false">
      <c r="A1023" s="24"/>
      <c r="D1023" s="24"/>
      <c r="F1023" s="24"/>
      <c r="K1023" s="9" t="n">
        <f aca="false">IF($A1023="",0,IF(OR(N($D1023)=0,$D1023&amp;""=TOP!$C$5&amp;""),1,0))</f>
        <v>0</v>
      </c>
      <c r="L1023" s="27" t="n">
        <f aca="false">IF($K1023=0,0,IFERROR(INDEX(購買率算出!$P$6:$P$3005,MATCH($A1023&amp;"",購買率算出!$C$6:$C$3005,0)),0))</f>
        <v>0</v>
      </c>
    </row>
    <row r="1024" customFormat="false" ht="15" hidden="false" customHeight="false" outlineLevel="0" collapsed="false">
      <c r="A1024" s="24"/>
      <c r="D1024" s="24"/>
      <c r="F1024" s="24"/>
      <c r="K1024" s="9" t="n">
        <f aca="false">IF($A1024="",0,IF(OR(N($D1024)=0,$D1024&amp;""=TOP!$C$5&amp;""),1,0))</f>
        <v>0</v>
      </c>
      <c r="L1024" s="27" t="n">
        <f aca="false">IF($K1024=0,0,IFERROR(INDEX(購買率算出!$P$6:$P$3005,MATCH($A1024&amp;"",購買率算出!$C$6:$C$3005,0)),0))</f>
        <v>0</v>
      </c>
    </row>
    <row r="1025" customFormat="false" ht="15" hidden="false" customHeight="false" outlineLevel="0" collapsed="false">
      <c r="A1025" s="24"/>
      <c r="D1025" s="24"/>
      <c r="F1025" s="24"/>
      <c r="K1025" s="9" t="n">
        <f aca="false">IF($A1025="",0,IF(OR(N($D1025)=0,$D1025&amp;""=TOP!$C$5&amp;""),1,0))</f>
        <v>0</v>
      </c>
      <c r="L1025" s="27" t="n">
        <f aca="false">IF($K1025=0,0,IFERROR(INDEX(購買率算出!$P$6:$P$3005,MATCH($A1025&amp;"",購買率算出!$C$6:$C$3005,0)),0))</f>
        <v>0</v>
      </c>
    </row>
    <row r="1026" customFormat="false" ht="15" hidden="false" customHeight="false" outlineLevel="0" collapsed="false">
      <c r="A1026" s="24"/>
      <c r="D1026" s="24"/>
      <c r="F1026" s="24"/>
      <c r="K1026" s="9" t="n">
        <f aca="false">IF($A1026="",0,IF(OR(N($D1026)=0,$D1026&amp;""=TOP!$C$5&amp;""),1,0))</f>
        <v>0</v>
      </c>
      <c r="L1026" s="27" t="n">
        <f aca="false">IF($K1026=0,0,IFERROR(INDEX(購買率算出!$P$6:$P$3005,MATCH($A1026&amp;"",購買率算出!$C$6:$C$3005,0)),0))</f>
        <v>0</v>
      </c>
    </row>
    <row r="1027" customFormat="false" ht="15" hidden="false" customHeight="false" outlineLevel="0" collapsed="false">
      <c r="A1027" s="24"/>
      <c r="D1027" s="24"/>
      <c r="F1027" s="24"/>
      <c r="K1027" s="9" t="n">
        <f aca="false">IF($A1027="",0,IF(OR(N($D1027)=0,$D1027&amp;""=TOP!$C$5&amp;""),1,0))</f>
        <v>0</v>
      </c>
      <c r="L1027" s="27" t="n">
        <f aca="false">IF($K1027=0,0,IFERROR(INDEX(購買率算出!$P$6:$P$3005,MATCH($A1027&amp;"",購買率算出!$C$6:$C$3005,0)),0))</f>
        <v>0</v>
      </c>
    </row>
    <row r="1028" customFormat="false" ht="15" hidden="false" customHeight="false" outlineLevel="0" collapsed="false">
      <c r="A1028" s="24"/>
      <c r="D1028" s="24"/>
      <c r="F1028" s="24"/>
      <c r="K1028" s="9" t="n">
        <f aca="false">IF($A1028="",0,IF(OR(N($D1028)=0,$D1028&amp;""=TOP!$C$5&amp;""),1,0))</f>
        <v>0</v>
      </c>
      <c r="L1028" s="27" t="n">
        <f aca="false">IF($K1028=0,0,IFERROR(INDEX(購買率算出!$P$6:$P$3005,MATCH($A1028&amp;"",購買率算出!$C$6:$C$3005,0)),0))</f>
        <v>0</v>
      </c>
    </row>
    <row r="1029" customFormat="false" ht="15" hidden="false" customHeight="false" outlineLevel="0" collapsed="false">
      <c r="A1029" s="24"/>
      <c r="D1029" s="24"/>
      <c r="F1029" s="24"/>
      <c r="K1029" s="9" t="n">
        <f aca="false">IF($A1029="",0,IF(OR(N($D1029)=0,$D1029&amp;""=TOP!$C$5&amp;""),1,0))</f>
        <v>0</v>
      </c>
      <c r="L1029" s="27" t="n">
        <f aca="false">IF($K1029=0,0,IFERROR(INDEX(購買率算出!$P$6:$P$3005,MATCH($A1029&amp;"",購買率算出!$C$6:$C$3005,0)),0))</f>
        <v>0</v>
      </c>
    </row>
    <row r="1030" customFormat="false" ht="15" hidden="false" customHeight="false" outlineLevel="0" collapsed="false">
      <c r="A1030" s="24"/>
      <c r="D1030" s="24"/>
      <c r="F1030" s="24"/>
      <c r="K1030" s="9" t="n">
        <f aca="false">IF($A1030="",0,IF(OR(N($D1030)=0,$D1030&amp;""=TOP!$C$5&amp;""),1,0))</f>
        <v>0</v>
      </c>
      <c r="L1030" s="27" t="n">
        <f aca="false">IF($K1030=0,0,IFERROR(INDEX(購買率算出!$P$6:$P$3005,MATCH($A1030&amp;"",購買率算出!$C$6:$C$3005,0)),0))</f>
        <v>0</v>
      </c>
    </row>
    <row r="1031" customFormat="false" ht="15" hidden="false" customHeight="false" outlineLevel="0" collapsed="false">
      <c r="A1031" s="24"/>
      <c r="D1031" s="24"/>
      <c r="F1031" s="24"/>
      <c r="K1031" s="9" t="n">
        <f aca="false">IF($A1031="",0,IF(OR(N($D1031)=0,$D1031&amp;""=TOP!$C$5&amp;""),1,0))</f>
        <v>0</v>
      </c>
      <c r="L1031" s="27" t="n">
        <f aca="false">IF($K1031=0,0,IFERROR(INDEX(購買率算出!$P$6:$P$3005,MATCH($A1031&amp;"",購買率算出!$C$6:$C$3005,0)),0))</f>
        <v>0</v>
      </c>
    </row>
    <row r="1032" customFormat="false" ht="15" hidden="false" customHeight="false" outlineLevel="0" collapsed="false">
      <c r="A1032" s="24"/>
      <c r="D1032" s="24"/>
      <c r="F1032" s="24"/>
      <c r="K1032" s="9" t="n">
        <f aca="false">IF($A1032="",0,IF(OR(N($D1032)=0,$D1032&amp;""=TOP!$C$5&amp;""),1,0))</f>
        <v>0</v>
      </c>
      <c r="L1032" s="27" t="n">
        <f aca="false">IF($K1032=0,0,IFERROR(INDEX(購買率算出!$P$6:$P$3005,MATCH($A1032&amp;"",購買率算出!$C$6:$C$3005,0)),0))</f>
        <v>0</v>
      </c>
    </row>
    <row r="1033" customFormat="false" ht="15" hidden="false" customHeight="false" outlineLevel="0" collapsed="false">
      <c r="A1033" s="24"/>
      <c r="D1033" s="24"/>
      <c r="F1033" s="24"/>
      <c r="K1033" s="9" t="n">
        <f aca="false">IF($A1033="",0,IF(OR(N($D1033)=0,$D1033&amp;""=TOP!$C$5&amp;""),1,0))</f>
        <v>0</v>
      </c>
      <c r="L1033" s="27" t="n">
        <f aca="false">IF($K1033=0,0,IFERROR(INDEX(購買率算出!$P$6:$P$3005,MATCH($A1033&amp;"",購買率算出!$C$6:$C$3005,0)),0))</f>
        <v>0</v>
      </c>
    </row>
    <row r="1034" customFormat="false" ht="15" hidden="false" customHeight="false" outlineLevel="0" collapsed="false">
      <c r="A1034" s="24"/>
      <c r="D1034" s="24"/>
      <c r="F1034" s="24"/>
      <c r="K1034" s="9" t="n">
        <f aca="false">IF($A1034="",0,IF(OR(N($D1034)=0,$D1034&amp;""=TOP!$C$5&amp;""),1,0))</f>
        <v>0</v>
      </c>
      <c r="L1034" s="27" t="n">
        <f aca="false">IF($K1034=0,0,IFERROR(INDEX(購買率算出!$P$6:$P$3005,MATCH($A1034&amp;"",購買率算出!$C$6:$C$3005,0)),0))</f>
        <v>0</v>
      </c>
    </row>
    <row r="1035" customFormat="false" ht="15" hidden="false" customHeight="false" outlineLevel="0" collapsed="false">
      <c r="A1035" s="24"/>
      <c r="D1035" s="24"/>
      <c r="F1035" s="24"/>
      <c r="K1035" s="9" t="n">
        <f aca="false">IF($A1035="",0,IF(OR(N($D1035)=0,$D1035&amp;""=TOP!$C$5&amp;""),1,0))</f>
        <v>0</v>
      </c>
      <c r="L1035" s="27" t="n">
        <f aca="false">IF($K1035=0,0,IFERROR(INDEX(購買率算出!$P$6:$P$3005,MATCH($A1035&amp;"",購買率算出!$C$6:$C$3005,0)),0))</f>
        <v>0</v>
      </c>
    </row>
    <row r="1036" customFormat="false" ht="15" hidden="false" customHeight="false" outlineLevel="0" collapsed="false">
      <c r="A1036" s="24"/>
      <c r="D1036" s="24"/>
      <c r="F1036" s="24"/>
      <c r="K1036" s="9" t="n">
        <f aca="false">IF($A1036="",0,IF(OR(N($D1036)=0,$D1036&amp;""=TOP!$C$5&amp;""),1,0))</f>
        <v>0</v>
      </c>
      <c r="L1036" s="27" t="n">
        <f aca="false">IF($K1036=0,0,IFERROR(INDEX(購買率算出!$P$6:$P$3005,MATCH($A1036&amp;"",購買率算出!$C$6:$C$3005,0)),0))</f>
        <v>0</v>
      </c>
    </row>
    <row r="1037" customFormat="false" ht="15" hidden="false" customHeight="false" outlineLevel="0" collapsed="false">
      <c r="A1037" s="24"/>
      <c r="D1037" s="24"/>
      <c r="F1037" s="24"/>
      <c r="K1037" s="9" t="n">
        <f aca="false">IF($A1037="",0,IF(OR(N($D1037)=0,$D1037&amp;""=TOP!$C$5&amp;""),1,0))</f>
        <v>0</v>
      </c>
      <c r="L1037" s="27" t="n">
        <f aca="false">IF($K1037=0,0,IFERROR(INDEX(購買率算出!$P$6:$P$3005,MATCH($A1037&amp;"",購買率算出!$C$6:$C$3005,0)),0))</f>
        <v>0</v>
      </c>
    </row>
    <row r="1038" customFormat="false" ht="15" hidden="false" customHeight="false" outlineLevel="0" collapsed="false">
      <c r="A1038" s="24"/>
      <c r="D1038" s="24"/>
      <c r="F1038" s="24"/>
      <c r="K1038" s="9" t="n">
        <f aca="false">IF($A1038="",0,IF(OR(N($D1038)=0,$D1038&amp;""=TOP!$C$5&amp;""),1,0))</f>
        <v>0</v>
      </c>
      <c r="L1038" s="27" t="n">
        <f aca="false">IF($K1038=0,0,IFERROR(INDEX(購買率算出!$P$6:$P$3005,MATCH($A1038&amp;"",購買率算出!$C$6:$C$3005,0)),0))</f>
        <v>0</v>
      </c>
    </row>
    <row r="1039" customFormat="false" ht="15" hidden="false" customHeight="false" outlineLevel="0" collapsed="false">
      <c r="A1039" s="24"/>
      <c r="D1039" s="24"/>
      <c r="F1039" s="24"/>
      <c r="K1039" s="9" t="n">
        <f aca="false">IF($A1039="",0,IF(OR(N($D1039)=0,$D1039&amp;""=TOP!$C$5&amp;""),1,0))</f>
        <v>0</v>
      </c>
      <c r="L1039" s="27" t="n">
        <f aca="false">IF($K1039=0,0,IFERROR(INDEX(購買率算出!$P$6:$P$3005,MATCH($A1039&amp;"",購買率算出!$C$6:$C$3005,0)),0))</f>
        <v>0</v>
      </c>
    </row>
    <row r="1040" customFormat="false" ht="15" hidden="false" customHeight="false" outlineLevel="0" collapsed="false">
      <c r="A1040" s="24"/>
      <c r="D1040" s="24"/>
      <c r="F1040" s="24"/>
      <c r="K1040" s="9" t="n">
        <f aca="false">IF($A1040="",0,IF(OR(N($D1040)=0,$D1040&amp;""=TOP!$C$5&amp;""),1,0))</f>
        <v>0</v>
      </c>
      <c r="L1040" s="27" t="n">
        <f aca="false">IF($K1040=0,0,IFERROR(INDEX(購買率算出!$P$6:$P$3005,MATCH($A1040&amp;"",購買率算出!$C$6:$C$3005,0)),0))</f>
        <v>0</v>
      </c>
    </row>
    <row r="1041" customFormat="false" ht="15" hidden="false" customHeight="false" outlineLevel="0" collapsed="false">
      <c r="A1041" s="24"/>
      <c r="D1041" s="24"/>
      <c r="F1041" s="24"/>
      <c r="K1041" s="9" t="n">
        <f aca="false">IF($A1041="",0,IF(OR(N($D1041)=0,$D1041&amp;""=TOP!$C$5&amp;""),1,0))</f>
        <v>0</v>
      </c>
      <c r="L1041" s="27" t="n">
        <f aca="false">IF($K1041=0,0,IFERROR(INDEX(購買率算出!$P$6:$P$3005,MATCH($A1041&amp;"",購買率算出!$C$6:$C$3005,0)),0))</f>
        <v>0</v>
      </c>
    </row>
    <row r="1042" customFormat="false" ht="15" hidden="false" customHeight="false" outlineLevel="0" collapsed="false">
      <c r="A1042" s="24"/>
      <c r="D1042" s="24"/>
      <c r="F1042" s="24"/>
      <c r="K1042" s="9" t="n">
        <f aca="false">IF($A1042="",0,IF(OR(N($D1042)=0,$D1042&amp;""=TOP!$C$5&amp;""),1,0))</f>
        <v>0</v>
      </c>
      <c r="L1042" s="27" t="n">
        <f aca="false">IF($K1042=0,0,IFERROR(INDEX(購買率算出!$P$6:$P$3005,MATCH($A1042&amp;"",購買率算出!$C$6:$C$3005,0)),0))</f>
        <v>0</v>
      </c>
    </row>
    <row r="1043" customFormat="false" ht="15" hidden="false" customHeight="false" outlineLevel="0" collapsed="false">
      <c r="A1043" s="24"/>
      <c r="D1043" s="24"/>
      <c r="F1043" s="24"/>
      <c r="K1043" s="9" t="n">
        <f aca="false">IF($A1043="",0,IF(OR(N($D1043)=0,$D1043&amp;""=TOP!$C$5&amp;""),1,0))</f>
        <v>0</v>
      </c>
      <c r="L1043" s="27" t="n">
        <f aca="false">IF($K1043=0,0,IFERROR(INDEX(購買率算出!$P$6:$P$3005,MATCH($A1043&amp;"",購買率算出!$C$6:$C$3005,0)),0))</f>
        <v>0</v>
      </c>
    </row>
    <row r="1044" customFormat="false" ht="15" hidden="false" customHeight="false" outlineLevel="0" collapsed="false">
      <c r="A1044" s="24"/>
      <c r="D1044" s="24"/>
      <c r="F1044" s="24"/>
      <c r="K1044" s="9" t="n">
        <f aca="false">IF($A1044="",0,IF(OR(N($D1044)=0,$D1044&amp;""=TOP!$C$5&amp;""),1,0))</f>
        <v>0</v>
      </c>
      <c r="L1044" s="27" t="n">
        <f aca="false">IF($K1044=0,0,IFERROR(INDEX(購買率算出!$P$6:$P$3005,MATCH($A1044&amp;"",購買率算出!$C$6:$C$3005,0)),0))</f>
        <v>0</v>
      </c>
    </row>
    <row r="1045" customFormat="false" ht="15" hidden="false" customHeight="false" outlineLevel="0" collapsed="false">
      <c r="A1045" s="24"/>
      <c r="D1045" s="24"/>
      <c r="F1045" s="24"/>
      <c r="K1045" s="9" t="n">
        <f aca="false">IF($A1045="",0,IF(OR(N($D1045)=0,$D1045&amp;""=TOP!$C$5&amp;""),1,0))</f>
        <v>0</v>
      </c>
      <c r="L1045" s="27" t="n">
        <f aca="false">IF($K1045=0,0,IFERROR(INDEX(購買率算出!$P$6:$P$3005,MATCH($A1045&amp;"",購買率算出!$C$6:$C$3005,0)),0))</f>
        <v>0</v>
      </c>
    </row>
    <row r="1046" customFormat="false" ht="15" hidden="false" customHeight="false" outlineLevel="0" collapsed="false">
      <c r="A1046" s="24"/>
      <c r="D1046" s="24"/>
      <c r="F1046" s="24"/>
      <c r="K1046" s="9" t="n">
        <f aca="false">IF($A1046="",0,IF(OR(N($D1046)=0,$D1046&amp;""=TOP!$C$5&amp;""),1,0))</f>
        <v>0</v>
      </c>
      <c r="L1046" s="27" t="n">
        <f aca="false">IF($K1046=0,0,IFERROR(INDEX(購買率算出!$P$6:$P$3005,MATCH($A1046&amp;"",購買率算出!$C$6:$C$3005,0)),0))</f>
        <v>0</v>
      </c>
    </row>
    <row r="1047" customFormat="false" ht="15" hidden="false" customHeight="false" outlineLevel="0" collapsed="false">
      <c r="A1047" s="24"/>
      <c r="D1047" s="24"/>
      <c r="F1047" s="24"/>
      <c r="K1047" s="9" t="n">
        <f aca="false">IF($A1047="",0,IF(OR(N($D1047)=0,$D1047&amp;""=TOP!$C$5&amp;""),1,0))</f>
        <v>0</v>
      </c>
      <c r="L1047" s="27" t="n">
        <f aca="false">IF($K1047=0,0,IFERROR(INDEX(購買率算出!$P$6:$P$3005,MATCH($A1047&amp;"",購買率算出!$C$6:$C$3005,0)),0))</f>
        <v>0</v>
      </c>
    </row>
    <row r="1048" customFormat="false" ht="15" hidden="false" customHeight="false" outlineLevel="0" collapsed="false">
      <c r="A1048" s="24"/>
      <c r="D1048" s="24"/>
      <c r="F1048" s="24"/>
      <c r="K1048" s="9" t="n">
        <f aca="false">IF($A1048="",0,IF(OR(N($D1048)=0,$D1048&amp;""=TOP!$C$5&amp;""),1,0))</f>
        <v>0</v>
      </c>
      <c r="L1048" s="27" t="n">
        <f aca="false">IF($K1048=0,0,IFERROR(INDEX(購買率算出!$P$6:$P$3005,MATCH($A1048&amp;"",購買率算出!$C$6:$C$3005,0)),0))</f>
        <v>0</v>
      </c>
    </row>
    <row r="1049" customFormat="false" ht="15" hidden="false" customHeight="false" outlineLevel="0" collapsed="false">
      <c r="A1049" s="24"/>
      <c r="D1049" s="24"/>
      <c r="F1049" s="24"/>
      <c r="K1049" s="9" t="n">
        <f aca="false">IF($A1049="",0,IF(OR(N($D1049)=0,$D1049&amp;""=TOP!$C$5&amp;""),1,0))</f>
        <v>0</v>
      </c>
      <c r="L1049" s="27" t="n">
        <f aca="false">IF($K1049=0,0,IFERROR(INDEX(購買率算出!$P$6:$P$3005,MATCH($A1049&amp;"",購買率算出!$C$6:$C$3005,0)),0))</f>
        <v>0</v>
      </c>
    </row>
    <row r="1050" customFormat="false" ht="15" hidden="false" customHeight="false" outlineLevel="0" collapsed="false">
      <c r="A1050" s="24"/>
      <c r="D1050" s="24"/>
      <c r="F1050" s="24"/>
      <c r="K1050" s="9" t="n">
        <f aca="false">IF($A1050="",0,IF(OR(N($D1050)=0,$D1050&amp;""=TOP!$C$5&amp;""),1,0))</f>
        <v>0</v>
      </c>
      <c r="L1050" s="27" t="n">
        <f aca="false">IF($K1050=0,0,IFERROR(INDEX(購買率算出!$P$6:$P$3005,MATCH($A1050&amp;"",購買率算出!$C$6:$C$3005,0)),0))</f>
        <v>0</v>
      </c>
    </row>
    <row r="1051" customFormat="false" ht="15" hidden="false" customHeight="false" outlineLevel="0" collapsed="false">
      <c r="A1051" s="24"/>
      <c r="D1051" s="24"/>
      <c r="F1051" s="24"/>
      <c r="K1051" s="9" t="n">
        <f aca="false">IF($A1051="",0,IF(OR(N($D1051)=0,$D1051&amp;""=TOP!$C$5&amp;""),1,0))</f>
        <v>0</v>
      </c>
      <c r="L1051" s="27" t="n">
        <f aca="false">IF($K1051=0,0,IFERROR(INDEX(購買率算出!$P$6:$P$3005,MATCH($A1051&amp;"",購買率算出!$C$6:$C$3005,0)),0))</f>
        <v>0</v>
      </c>
    </row>
    <row r="1052" customFormat="false" ht="15" hidden="false" customHeight="false" outlineLevel="0" collapsed="false">
      <c r="A1052" s="24"/>
      <c r="D1052" s="24"/>
      <c r="F1052" s="24"/>
      <c r="K1052" s="9" t="n">
        <f aca="false">IF($A1052="",0,IF(OR(N($D1052)=0,$D1052&amp;""=TOP!$C$5&amp;""),1,0))</f>
        <v>0</v>
      </c>
      <c r="L1052" s="27" t="n">
        <f aca="false">IF($K1052=0,0,IFERROR(INDEX(購買率算出!$P$6:$P$3005,MATCH($A1052&amp;"",購買率算出!$C$6:$C$3005,0)),0))</f>
        <v>0</v>
      </c>
    </row>
    <row r="1053" customFormat="false" ht="15" hidden="false" customHeight="false" outlineLevel="0" collapsed="false">
      <c r="A1053" s="24"/>
      <c r="D1053" s="24"/>
      <c r="F1053" s="24"/>
      <c r="K1053" s="9" t="n">
        <f aca="false">IF($A1053="",0,IF(OR(N($D1053)=0,$D1053&amp;""=TOP!$C$5&amp;""),1,0))</f>
        <v>0</v>
      </c>
      <c r="L1053" s="27" t="n">
        <f aca="false">IF($K1053=0,0,IFERROR(INDEX(購買率算出!$P$6:$P$3005,MATCH($A1053&amp;"",購買率算出!$C$6:$C$3005,0)),0))</f>
        <v>0</v>
      </c>
    </row>
    <row r="1054" customFormat="false" ht="15" hidden="false" customHeight="false" outlineLevel="0" collapsed="false">
      <c r="A1054" s="24"/>
      <c r="D1054" s="24"/>
      <c r="F1054" s="24"/>
      <c r="K1054" s="9" t="n">
        <f aca="false">IF($A1054="",0,IF(OR(N($D1054)=0,$D1054&amp;""=TOP!$C$5&amp;""),1,0))</f>
        <v>0</v>
      </c>
      <c r="L1054" s="27" t="n">
        <f aca="false">IF($K1054=0,0,IFERROR(INDEX(購買率算出!$P$6:$P$3005,MATCH($A1054&amp;"",購買率算出!$C$6:$C$3005,0)),0))</f>
        <v>0</v>
      </c>
    </row>
    <row r="1055" customFormat="false" ht="15" hidden="false" customHeight="false" outlineLevel="0" collapsed="false">
      <c r="A1055" s="24"/>
      <c r="D1055" s="24"/>
      <c r="F1055" s="24"/>
      <c r="K1055" s="9" t="n">
        <f aca="false">IF($A1055="",0,IF(OR(N($D1055)=0,$D1055&amp;""=TOP!$C$5&amp;""),1,0))</f>
        <v>0</v>
      </c>
      <c r="L1055" s="27" t="n">
        <f aca="false">IF($K1055=0,0,IFERROR(INDEX(購買率算出!$P$6:$P$3005,MATCH($A1055&amp;"",購買率算出!$C$6:$C$3005,0)),0))</f>
        <v>0</v>
      </c>
    </row>
    <row r="1056" customFormat="false" ht="15" hidden="false" customHeight="false" outlineLevel="0" collapsed="false">
      <c r="A1056" s="24"/>
      <c r="D1056" s="24"/>
      <c r="F1056" s="24"/>
      <c r="K1056" s="9" t="n">
        <f aca="false">IF($A1056="",0,IF(OR(N($D1056)=0,$D1056&amp;""=TOP!$C$5&amp;""),1,0))</f>
        <v>0</v>
      </c>
      <c r="L1056" s="27" t="n">
        <f aca="false">IF($K1056=0,0,IFERROR(INDEX(購買率算出!$P$6:$P$3005,MATCH($A1056&amp;"",購買率算出!$C$6:$C$3005,0)),0))</f>
        <v>0</v>
      </c>
    </row>
    <row r="1057" customFormat="false" ht="15" hidden="false" customHeight="false" outlineLevel="0" collapsed="false">
      <c r="A1057" s="24"/>
      <c r="D1057" s="24"/>
      <c r="F1057" s="24"/>
      <c r="K1057" s="9" t="n">
        <f aca="false">IF($A1057="",0,IF(OR(N($D1057)=0,$D1057&amp;""=TOP!$C$5&amp;""),1,0))</f>
        <v>0</v>
      </c>
      <c r="L1057" s="27" t="n">
        <f aca="false">IF($K1057=0,0,IFERROR(INDEX(購買率算出!$P$6:$P$3005,MATCH($A1057&amp;"",購買率算出!$C$6:$C$3005,0)),0))</f>
        <v>0</v>
      </c>
    </row>
    <row r="1058" customFormat="false" ht="15" hidden="false" customHeight="false" outlineLevel="0" collapsed="false">
      <c r="A1058" s="24"/>
      <c r="D1058" s="24"/>
      <c r="F1058" s="24"/>
      <c r="K1058" s="9" t="n">
        <f aca="false">IF($A1058="",0,IF(OR(N($D1058)=0,$D1058&amp;""=TOP!$C$5&amp;""),1,0))</f>
        <v>0</v>
      </c>
      <c r="L1058" s="27" t="n">
        <f aca="false">IF($K1058=0,0,IFERROR(INDEX(購買率算出!$P$6:$P$3005,MATCH($A1058&amp;"",購買率算出!$C$6:$C$3005,0)),0))</f>
        <v>0</v>
      </c>
    </row>
    <row r="1059" customFormat="false" ht="15" hidden="false" customHeight="false" outlineLevel="0" collapsed="false">
      <c r="A1059" s="24"/>
      <c r="D1059" s="24"/>
      <c r="F1059" s="24"/>
      <c r="K1059" s="9" t="n">
        <f aca="false">IF($A1059="",0,IF(OR(N($D1059)=0,$D1059&amp;""=TOP!$C$5&amp;""),1,0))</f>
        <v>0</v>
      </c>
      <c r="L1059" s="27" t="n">
        <f aca="false">IF($K1059=0,0,IFERROR(INDEX(購買率算出!$P$6:$P$3005,MATCH($A1059&amp;"",購買率算出!$C$6:$C$3005,0)),0))</f>
        <v>0</v>
      </c>
    </row>
    <row r="1060" customFormat="false" ht="15" hidden="false" customHeight="false" outlineLevel="0" collapsed="false">
      <c r="A1060" s="24"/>
      <c r="D1060" s="24"/>
      <c r="F1060" s="24"/>
      <c r="K1060" s="9" t="n">
        <f aca="false">IF($A1060="",0,IF(OR(N($D1060)=0,$D1060&amp;""=TOP!$C$5&amp;""),1,0))</f>
        <v>0</v>
      </c>
      <c r="L1060" s="27" t="n">
        <f aca="false">IF($K1060=0,0,IFERROR(INDEX(購買率算出!$P$6:$P$3005,MATCH($A1060&amp;"",購買率算出!$C$6:$C$3005,0)),0))</f>
        <v>0</v>
      </c>
    </row>
    <row r="1061" customFormat="false" ht="15" hidden="false" customHeight="false" outlineLevel="0" collapsed="false">
      <c r="A1061" s="24"/>
      <c r="D1061" s="24"/>
      <c r="F1061" s="24"/>
      <c r="K1061" s="9" t="n">
        <f aca="false">IF($A1061="",0,IF(OR(N($D1061)=0,$D1061&amp;""=TOP!$C$5&amp;""),1,0))</f>
        <v>0</v>
      </c>
      <c r="L1061" s="27" t="n">
        <f aca="false">IF($K1061=0,0,IFERROR(INDEX(購買率算出!$P$6:$P$3005,MATCH($A1061&amp;"",購買率算出!$C$6:$C$3005,0)),0))</f>
        <v>0</v>
      </c>
    </row>
    <row r="1062" customFormat="false" ht="15" hidden="false" customHeight="false" outlineLevel="0" collapsed="false">
      <c r="A1062" s="24"/>
      <c r="D1062" s="24"/>
      <c r="F1062" s="24"/>
      <c r="K1062" s="9" t="n">
        <f aca="false">IF($A1062="",0,IF(OR(N($D1062)=0,$D1062&amp;""=TOP!$C$5&amp;""),1,0))</f>
        <v>0</v>
      </c>
      <c r="L1062" s="27" t="n">
        <f aca="false">IF($K1062=0,0,IFERROR(INDEX(購買率算出!$P$6:$P$3005,MATCH($A1062&amp;"",購買率算出!$C$6:$C$3005,0)),0))</f>
        <v>0</v>
      </c>
    </row>
    <row r="1063" customFormat="false" ht="15" hidden="false" customHeight="false" outlineLevel="0" collapsed="false">
      <c r="A1063" s="24"/>
      <c r="D1063" s="24"/>
      <c r="F1063" s="24"/>
      <c r="K1063" s="9" t="n">
        <f aca="false">IF($A1063="",0,IF(OR(N($D1063)=0,$D1063&amp;""=TOP!$C$5&amp;""),1,0))</f>
        <v>0</v>
      </c>
      <c r="L1063" s="27" t="n">
        <f aca="false">IF($K1063=0,0,IFERROR(INDEX(購買率算出!$P$6:$P$3005,MATCH($A1063&amp;"",購買率算出!$C$6:$C$3005,0)),0))</f>
        <v>0</v>
      </c>
    </row>
    <row r="1064" customFormat="false" ht="15" hidden="false" customHeight="false" outlineLevel="0" collapsed="false">
      <c r="A1064" s="24"/>
      <c r="D1064" s="24"/>
      <c r="F1064" s="24"/>
      <c r="K1064" s="9" t="n">
        <f aca="false">IF($A1064="",0,IF(OR(N($D1064)=0,$D1064&amp;""=TOP!$C$5&amp;""),1,0))</f>
        <v>0</v>
      </c>
      <c r="L1064" s="27" t="n">
        <f aca="false">IF($K1064=0,0,IFERROR(INDEX(購買率算出!$P$6:$P$3005,MATCH($A1064&amp;"",購買率算出!$C$6:$C$3005,0)),0))</f>
        <v>0</v>
      </c>
    </row>
    <row r="1065" customFormat="false" ht="15" hidden="false" customHeight="false" outlineLevel="0" collapsed="false">
      <c r="A1065" s="24"/>
      <c r="D1065" s="24"/>
      <c r="F1065" s="24"/>
      <c r="K1065" s="9" t="n">
        <f aca="false">IF($A1065="",0,IF(OR(N($D1065)=0,$D1065&amp;""=TOP!$C$5&amp;""),1,0))</f>
        <v>0</v>
      </c>
      <c r="L1065" s="27" t="n">
        <f aca="false">IF($K1065=0,0,IFERROR(INDEX(購買率算出!$P$6:$P$3005,MATCH($A1065&amp;"",購買率算出!$C$6:$C$3005,0)),0))</f>
        <v>0</v>
      </c>
    </row>
    <row r="1066" customFormat="false" ht="15" hidden="false" customHeight="false" outlineLevel="0" collapsed="false">
      <c r="A1066" s="24"/>
      <c r="D1066" s="24"/>
      <c r="F1066" s="24"/>
      <c r="K1066" s="9" t="n">
        <f aca="false">IF($A1066="",0,IF(OR(N($D1066)=0,$D1066&amp;""=TOP!$C$5&amp;""),1,0))</f>
        <v>0</v>
      </c>
      <c r="L1066" s="27" t="n">
        <f aca="false">IF($K1066=0,0,IFERROR(INDEX(購買率算出!$P$6:$P$3005,MATCH($A1066&amp;"",購買率算出!$C$6:$C$3005,0)),0))</f>
        <v>0</v>
      </c>
    </row>
    <row r="1067" customFormat="false" ht="15" hidden="false" customHeight="false" outlineLevel="0" collapsed="false">
      <c r="A1067" s="24"/>
      <c r="D1067" s="24"/>
      <c r="F1067" s="24"/>
      <c r="K1067" s="9" t="n">
        <f aca="false">IF($A1067="",0,IF(OR(N($D1067)=0,$D1067&amp;""=TOP!$C$5&amp;""),1,0))</f>
        <v>0</v>
      </c>
      <c r="L1067" s="27" t="n">
        <f aca="false">IF($K1067=0,0,IFERROR(INDEX(購買率算出!$P$6:$P$3005,MATCH($A1067&amp;"",購買率算出!$C$6:$C$3005,0)),0))</f>
        <v>0</v>
      </c>
    </row>
    <row r="1068" customFormat="false" ht="15" hidden="false" customHeight="false" outlineLevel="0" collapsed="false">
      <c r="A1068" s="24"/>
      <c r="D1068" s="24"/>
      <c r="F1068" s="24"/>
      <c r="K1068" s="9" t="n">
        <f aca="false">IF($A1068="",0,IF(OR(N($D1068)=0,$D1068&amp;""=TOP!$C$5&amp;""),1,0))</f>
        <v>0</v>
      </c>
      <c r="L1068" s="27" t="n">
        <f aca="false">IF($K1068=0,0,IFERROR(INDEX(購買率算出!$P$6:$P$3005,MATCH($A1068&amp;"",購買率算出!$C$6:$C$3005,0)),0))</f>
        <v>0</v>
      </c>
    </row>
    <row r="1069" customFormat="false" ht="15" hidden="false" customHeight="false" outlineLevel="0" collapsed="false">
      <c r="A1069" s="24"/>
      <c r="D1069" s="24"/>
      <c r="F1069" s="24"/>
      <c r="K1069" s="9" t="n">
        <f aca="false">IF($A1069="",0,IF(OR(N($D1069)=0,$D1069&amp;""=TOP!$C$5&amp;""),1,0))</f>
        <v>0</v>
      </c>
      <c r="L1069" s="27" t="n">
        <f aca="false">IF($K1069=0,0,IFERROR(INDEX(購買率算出!$P$6:$P$3005,MATCH($A1069&amp;"",購買率算出!$C$6:$C$3005,0)),0))</f>
        <v>0</v>
      </c>
    </row>
    <row r="1070" customFormat="false" ht="15" hidden="false" customHeight="false" outlineLevel="0" collapsed="false">
      <c r="A1070" s="24"/>
      <c r="D1070" s="24"/>
      <c r="F1070" s="24"/>
      <c r="K1070" s="9" t="n">
        <f aca="false">IF($A1070="",0,IF(OR(N($D1070)=0,$D1070&amp;""=TOP!$C$5&amp;""),1,0))</f>
        <v>0</v>
      </c>
      <c r="L1070" s="27" t="n">
        <f aca="false">IF($K1070=0,0,IFERROR(INDEX(購買率算出!$P$6:$P$3005,MATCH($A1070&amp;"",購買率算出!$C$6:$C$3005,0)),0))</f>
        <v>0</v>
      </c>
    </row>
    <row r="1071" customFormat="false" ht="15" hidden="false" customHeight="false" outlineLevel="0" collapsed="false">
      <c r="A1071" s="24"/>
      <c r="D1071" s="24"/>
      <c r="F1071" s="24"/>
      <c r="K1071" s="9" t="n">
        <f aca="false">IF($A1071="",0,IF(OR(N($D1071)=0,$D1071&amp;""=TOP!$C$5&amp;""),1,0))</f>
        <v>0</v>
      </c>
      <c r="L1071" s="27" t="n">
        <f aca="false">IF($K1071=0,0,IFERROR(INDEX(購買率算出!$P$6:$P$3005,MATCH($A1071&amp;"",購買率算出!$C$6:$C$3005,0)),0))</f>
        <v>0</v>
      </c>
    </row>
    <row r="1072" customFormat="false" ht="15" hidden="false" customHeight="false" outlineLevel="0" collapsed="false">
      <c r="A1072" s="24"/>
      <c r="D1072" s="24"/>
      <c r="F1072" s="24"/>
      <c r="K1072" s="9" t="n">
        <f aca="false">IF($A1072="",0,IF(OR(N($D1072)=0,$D1072&amp;""=TOP!$C$5&amp;""),1,0))</f>
        <v>0</v>
      </c>
      <c r="L1072" s="27" t="n">
        <f aca="false">IF($K1072=0,0,IFERROR(INDEX(購買率算出!$P$6:$P$3005,MATCH($A1072&amp;"",購買率算出!$C$6:$C$3005,0)),0))</f>
        <v>0</v>
      </c>
    </row>
    <row r="1073" customFormat="false" ht="15" hidden="false" customHeight="false" outlineLevel="0" collapsed="false">
      <c r="A1073" s="24"/>
      <c r="D1073" s="24"/>
      <c r="F1073" s="24"/>
      <c r="K1073" s="9" t="n">
        <f aca="false">IF($A1073="",0,IF(OR(N($D1073)=0,$D1073&amp;""=TOP!$C$5&amp;""),1,0))</f>
        <v>0</v>
      </c>
      <c r="L1073" s="27" t="n">
        <f aca="false">IF($K1073=0,0,IFERROR(INDEX(購買率算出!$P$6:$P$3005,MATCH($A1073&amp;"",購買率算出!$C$6:$C$3005,0)),0))</f>
        <v>0</v>
      </c>
    </row>
    <row r="1074" customFormat="false" ht="15" hidden="false" customHeight="false" outlineLevel="0" collapsed="false">
      <c r="A1074" s="24"/>
      <c r="D1074" s="24"/>
      <c r="F1074" s="24"/>
      <c r="K1074" s="9" t="n">
        <f aca="false">IF($A1074="",0,IF(OR(N($D1074)=0,$D1074&amp;""=TOP!$C$5&amp;""),1,0))</f>
        <v>0</v>
      </c>
      <c r="L1074" s="27" t="n">
        <f aca="false">IF($K1074=0,0,IFERROR(INDEX(購買率算出!$P$6:$P$3005,MATCH($A1074&amp;"",購買率算出!$C$6:$C$3005,0)),0))</f>
        <v>0</v>
      </c>
    </row>
    <row r="1075" customFormat="false" ht="15" hidden="false" customHeight="false" outlineLevel="0" collapsed="false">
      <c r="A1075" s="24"/>
      <c r="D1075" s="24"/>
      <c r="F1075" s="24"/>
      <c r="K1075" s="9" t="n">
        <f aca="false">IF($A1075="",0,IF(OR(N($D1075)=0,$D1075&amp;""=TOP!$C$5&amp;""),1,0))</f>
        <v>0</v>
      </c>
      <c r="L1075" s="27" t="n">
        <f aca="false">IF($K1075=0,0,IFERROR(INDEX(購買率算出!$P$6:$P$3005,MATCH($A1075&amp;"",購買率算出!$C$6:$C$3005,0)),0))</f>
        <v>0</v>
      </c>
    </row>
    <row r="1076" customFormat="false" ht="15" hidden="false" customHeight="false" outlineLevel="0" collapsed="false">
      <c r="A1076" s="24"/>
      <c r="D1076" s="24"/>
      <c r="F1076" s="24"/>
      <c r="K1076" s="9" t="n">
        <f aca="false">IF($A1076="",0,IF(OR(N($D1076)=0,$D1076&amp;""=TOP!$C$5&amp;""),1,0))</f>
        <v>0</v>
      </c>
      <c r="L1076" s="27" t="n">
        <f aca="false">IF($K1076=0,0,IFERROR(INDEX(購買率算出!$P$6:$P$3005,MATCH($A1076&amp;"",購買率算出!$C$6:$C$3005,0)),0))</f>
        <v>0</v>
      </c>
    </row>
    <row r="1077" customFormat="false" ht="15" hidden="false" customHeight="false" outlineLevel="0" collapsed="false">
      <c r="A1077" s="24"/>
      <c r="D1077" s="24"/>
      <c r="F1077" s="24"/>
      <c r="K1077" s="9" t="n">
        <f aca="false">IF($A1077="",0,IF(OR(N($D1077)=0,$D1077&amp;""=TOP!$C$5&amp;""),1,0))</f>
        <v>0</v>
      </c>
      <c r="L1077" s="27" t="n">
        <f aca="false">IF($K1077=0,0,IFERROR(INDEX(購買率算出!$P$6:$P$3005,MATCH($A1077&amp;"",購買率算出!$C$6:$C$3005,0)),0))</f>
        <v>0</v>
      </c>
    </row>
    <row r="1078" customFormat="false" ht="15" hidden="false" customHeight="false" outlineLevel="0" collapsed="false">
      <c r="A1078" s="24"/>
      <c r="D1078" s="24"/>
      <c r="F1078" s="24"/>
      <c r="K1078" s="9" t="n">
        <f aca="false">IF($A1078="",0,IF(OR(N($D1078)=0,$D1078&amp;""=TOP!$C$5&amp;""),1,0))</f>
        <v>0</v>
      </c>
      <c r="L1078" s="27" t="n">
        <f aca="false">IF($K1078=0,0,IFERROR(INDEX(購買率算出!$P$6:$P$3005,MATCH($A1078&amp;"",購買率算出!$C$6:$C$3005,0)),0))</f>
        <v>0</v>
      </c>
    </row>
    <row r="1079" customFormat="false" ht="15" hidden="false" customHeight="false" outlineLevel="0" collapsed="false">
      <c r="A1079" s="24"/>
      <c r="D1079" s="24"/>
      <c r="F1079" s="24"/>
      <c r="K1079" s="9" t="n">
        <f aca="false">IF($A1079="",0,IF(OR(N($D1079)=0,$D1079&amp;""=TOP!$C$5&amp;""),1,0))</f>
        <v>0</v>
      </c>
      <c r="L1079" s="27" t="n">
        <f aca="false">IF($K1079=0,0,IFERROR(INDEX(購買率算出!$P$6:$P$3005,MATCH($A1079&amp;"",購買率算出!$C$6:$C$3005,0)),0))</f>
        <v>0</v>
      </c>
    </row>
    <row r="1080" customFormat="false" ht="15" hidden="false" customHeight="false" outlineLevel="0" collapsed="false">
      <c r="A1080" s="24"/>
      <c r="D1080" s="24"/>
      <c r="F1080" s="24"/>
      <c r="K1080" s="9" t="n">
        <f aca="false">IF($A1080="",0,IF(OR(N($D1080)=0,$D1080&amp;""=TOP!$C$5&amp;""),1,0))</f>
        <v>0</v>
      </c>
      <c r="L1080" s="27" t="n">
        <f aca="false">IF($K1080=0,0,IFERROR(INDEX(購買率算出!$P$6:$P$3005,MATCH($A1080&amp;"",購買率算出!$C$6:$C$3005,0)),0))</f>
        <v>0</v>
      </c>
    </row>
    <row r="1081" customFormat="false" ht="15" hidden="false" customHeight="false" outlineLevel="0" collapsed="false">
      <c r="A1081" s="24"/>
      <c r="D1081" s="24"/>
      <c r="F1081" s="24"/>
      <c r="K1081" s="9" t="n">
        <f aca="false">IF($A1081="",0,IF(OR(N($D1081)=0,$D1081&amp;""=TOP!$C$5&amp;""),1,0))</f>
        <v>0</v>
      </c>
      <c r="L1081" s="27" t="n">
        <f aca="false">IF($K1081=0,0,IFERROR(INDEX(購買率算出!$P$6:$P$3005,MATCH($A1081&amp;"",購買率算出!$C$6:$C$3005,0)),0))</f>
        <v>0</v>
      </c>
    </row>
    <row r="1082" customFormat="false" ht="15" hidden="false" customHeight="false" outlineLevel="0" collapsed="false">
      <c r="A1082" s="24"/>
      <c r="D1082" s="24"/>
      <c r="F1082" s="24"/>
      <c r="K1082" s="9" t="n">
        <f aca="false">IF($A1082="",0,IF(OR(N($D1082)=0,$D1082&amp;""=TOP!$C$5&amp;""),1,0))</f>
        <v>0</v>
      </c>
      <c r="L1082" s="27" t="n">
        <f aca="false">IF($K1082=0,0,IFERROR(INDEX(購買率算出!$P$6:$P$3005,MATCH($A1082&amp;"",購買率算出!$C$6:$C$3005,0)),0))</f>
        <v>0</v>
      </c>
    </row>
    <row r="1083" customFormat="false" ht="15" hidden="false" customHeight="false" outlineLevel="0" collapsed="false">
      <c r="A1083" s="24"/>
      <c r="D1083" s="24"/>
      <c r="F1083" s="24"/>
      <c r="K1083" s="9" t="n">
        <f aca="false">IF($A1083="",0,IF(OR(N($D1083)=0,$D1083&amp;""=TOP!$C$5&amp;""),1,0))</f>
        <v>0</v>
      </c>
      <c r="L1083" s="27" t="n">
        <f aca="false">IF($K1083=0,0,IFERROR(INDEX(購買率算出!$P$6:$P$3005,MATCH($A1083&amp;"",購買率算出!$C$6:$C$3005,0)),0))</f>
        <v>0</v>
      </c>
    </row>
    <row r="1084" customFormat="false" ht="15" hidden="false" customHeight="false" outlineLevel="0" collapsed="false">
      <c r="A1084" s="24"/>
      <c r="D1084" s="24"/>
      <c r="F1084" s="24"/>
      <c r="K1084" s="9" t="n">
        <f aca="false">IF($A1084="",0,IF(OR(N($D1084)=0,$D1084&amp;""=TOP!$C$5&amp;""),1,0))</f>
        <v>0</v>
      </c>
      <c r="L1084" s="27" t="n">
        <f aca="false">IF($K1084=0,0,IFERROR(INDEX(購買率算出!$P$6:$P$3005,MATCH($A1084&amp;"",購買率算出!$C$6:$C$3005,0)),0))</f>
        <v>0</v>
      </c>
    </row>
    <row r="1085" customFormat="false" ht="15" hidden="false" customHeight="false" outlineLevel="0" collapsed="false">
      <c r="A1085" s="24"/>
      <c r="D1085" s="24"/>
      <c r="F1085" s="24"/>
      <c r="K1085" s="9" t="n">
        <f aca="false">IF($A1085="",0,IF(OR(N($D1085)=0,$D1085&amp;""=TOP!$C$5&amp;""),1,0))</f>
        <v>0</v>
      </c>
      <c r="L1085" s="27" t="n">
        <f aca="false">IF($K1085=0,0,IFERROR(INDEX(購買率算出!$P$6:$P$3005,MATCH($A1085&amp;"",購買率算出!$C$6:$C$3005,0)),0))</f>
        <v>0</v>
      </c>
    </row>
    <row r="1086" customFormat="false" ht="15" hidden="false" customHeight="false" outlineLevel="0" collapsed="false">
      <c r="A1086" s="24"/>
      <c r="D1086" s="24"/>
      <c r="F1086" s="24"/>
      <c r="K1086" s="9" t="n">
        <f aca="false">IF($A1086="",0,IF(OR(N($D1086)=0,$D1086&amp;""=TOP!$C$5&amp;""),1,0))</f>
        <v>0</v>
      </c>
      <c r="L1086" s="27" t="n">
        <f aca="false">IF($K1086=0,0,IFERROR(INDEX(購買率算出!$P$6:$P$3005,MATCH($A1086&amp;"",購買率算出!$C$6:$C$3005,0)),0))</f>
        <v>0</v>
      </c>
    </row>
    <row r="1087" customFormat="false" ht="15" hidden="false" customHeight="false" outlineLevel="0" collapsed="false">
      <c r="A1087" s="24"/>
      <c r="D1087" s="24"/>
      <c r="F1087" s="24"/>
      <c r="K1087" s="9" t="n">
        <f aca="false">IF($A1087="",0,IF(OR(N($D1087)=0,$D1087&amp;""=TOP!$C$5&amp;""),1,0))</f>
        <v>0</v>
      </c>
      <c r="L1087" s="27" t="n">
        <f aca="false">IF($K1087=0,0,IFERROR(INDEX(購買率算出!$P$6:$P$3005,MATCH($A1087&amp;"",購買率算出!$C$6:$C$3005,0)),0))</f>
        <v>0</v>
      </c>
    </row>
    <row r="1088" customFormat="false" ht="15" hidden="false" customHeight="false" outlineLevel="0" collapsed="false">
      <c r="A1088" s="24"/>
      <c r="D1088" s="24"/>
      <c r="F1088" s="24"/>
      <c r="K1088" s="9" t="n">
        <f aca="false">IF($A1088="",0,IF(OR(N($D1088)=0,$D1088&amp;""=TOP!$C$5&amp;""),1,0))</f>
        <v>0</v>
      </c>
      <c r="L1088" s="27" t="n">
        <f aca="false">IF($K1088=0,0,IFERROR(INDEX(購買率算出!$P$6:$P$3005,MATCH($A1088&amp;"",購買率算出!$C$6:$C$3005,0)),0))</f>
        <v>0</v>
      </c>
    </row>
    <row r="1089" customFormat="false" ht="15" hidden="false" customHeight="false" outlineLevel="0" collapsed="false">
      <c r="A1089" s="24"/>
      <c r="D1089" s="24"/>
      <c r="F1089" s="24"/>
      <c r="K1089" s="9" t="n">
        <f aca="false">IF($A1089="",0,IF(OR(N($D1089)=0,$D1089&amp;""=TOP!$C$5&amp;""),1,0))</f>
        <v>0</v>
      </c>
      <c r="L1089" s="27" t="n">
        <f aca="false">IF($K1089=0,0,IFERROR(INDEX(購買率算出!$P$6:$P$3005,MATCH($A1089&amp;"",購買率算出!$C$6:$C$3005,0)),0))</f>
        <v>0</v>
      </c>
    </row>
    <row r="1090" customFormat="false" ht="15" hidden="false" customHeight="false" outlineLevel="0" collapsed="false">
      <c r="A1090" s="24"/>
      <c r="D1090" s="24"/>
      <c r="F1090" s="24"/>
      <c r="K1090" s="9" t="n">
        <f aca="false">IF($A1090="",0,IF(OR(N($D1090)=0,$D1090&amp;""=TOP!$C$5&amp;""),1,0))</f>
        <v>0</v>
      </c>
      <c r="L1090" s="27" t="n">
        <f aca="false">IF($K1090=0,0,IFERROR(INDEX(購買率算出!$P$6:$P$3005,MATCH($A1090&amp;"",購買率算出!$C$6:$C$3005,0)),0))</f>
        <v>0</v>
      </c>
    </row>
    <row r="1091" customFormat="false" ht="15" hidden="false" customHeight="false" outlineLevel="0" collapsed="false">
      <c r="A1091" s="24"/>
      <c r="D1091" s="24"/>
      <c r="F1091" s="24"/>
      <c r="K1091" s="9" t="n">
        <f aca="false">IF($A1091="",0,IF(OR(N($D1091)=0,$D1091&amp;""=TOP!$C$5&amp;""),1,0))</f>
        <v>0</v>
      </c>
      <c r="L1091" s="27" t="n">
        <f aca="false">IF($K1091=0,0,IFERROR(INDEX(購買率算出!$P$6:$P$3005,MATCH($A1091&amp;"",購買率算出!$C$6:$C$3005,0)),0))</f>
        <v>0</v>
      </c>
    </row>
    <row r="1092" customFormat="false" ht="15" hidden="false" customHeight="false" outlineLevel="0" collapsed="false">
      <c r="A1092" s="24"/>
      <c r="D1092" s="24"/>
      <c r="F1092" s="24"/>
      <c r="K1092" s="9" t="n">
        <f aca="false">IF($A1092="",0,IF(OR(N($D1092)=0,$D1092&amp;""=TOP!$C$5&amp;""),1,0))</f>
        <v>0</v>
      </c>
      <c r="L1092" s="27" t="n">
        <f aca="false">IF($K1092=0,0,IFERROR(INDEX(購買率算出!$P$6:$P$3005,MATCH($A1092&amp;"",購買率算出!$C$6:$C$3005,0)),0))</f>
        <v>0</v>
      </c>
    </row>
    <row r="1093" customFormat="false" ht="15" hidden="false" customHeight="false" outlineLevel="0" collapsed="false">
      <c r="A1093" s="24"/>
      <c r="D1093" s="24"/>
      <c r="F1093" s="24"/>
      <c r="K1093" s="9" t="n">
        <f aca="false">IF($A1093="",0,IF(OR(N($D1093)=0,$D1093&amp;""=TOP!$C$5&amp;""),1,0))</f>
        <v>0</v>
      </c>
      <c r="L1093" s="27" t="n">
        <f aca="false">IF($K1093=0,0,IFERROR(INDEX(購買率算出!$P$6:$P$3005,MATCH($A1093&amp;"",購買率算出!$C$6:$C$3005,0)),0))</f>
        <v>0</v>
      </c>
    </row>
    <row r="1094" customFormat="false" ht="15" hidden="false" customHeight="false" outlineLevel="0" collapsed="false">
      <c r="A1094" s="24"/>
      <c r="D1094" s="24"/>
      <c r="F1094" s="24"/>
      <c r="K1094" s="9" t="n">
        <f aca="false">IF($A1094="",0,IF(OR(N($D1094)=0,$D1094&amp;""=TOP!$C$5&amp;""),1,0))</f>
        <v>0</v>
      </c>
      <c r="L1094" s="27" t="n">
        <f aca="false">IF($K1094=0,0,IFERROR(INDEX(購買率算出!$P$6:$P$3005,MATCH($A1094&amp;"",購買率算出!$C$6:$C$3005,0)),0))</f>
        <v>0</v>
      </c>
    </row>
    <row r="1095" customFormat="false" ht="15" hidden="false" customHeight="false" outlineLevel="0" collapsed="false">
      <c r="A1095" s="24"/>
      <c r="D1095" s="24"/>
      <c r="F1095" s="24"/>
      <c r="K1095" s="9" t="n">
        <f aca="false">IF($A1095="",0,IF(OR(N($D1095)=0,$D1095&amp;""=TOP!$C$5&amp;""),1,0))</f>
        <v>0</v>
      </c>
      <c r="L1095" s="27" t="n">
        <f aca="false">IF($K1095=0,0,IFERROR(INDEX(購買率算出!$P$6:$P$3005,MATCH($A1095&amp;"",購買率算出!$C$6:$C$3005,0)),0))</f>
        <v>0</v>
      </c>
    </row>
    <row r="1096" customFormat="false" ht="15" hidden="false" customHeight="false" outlineLevel="0" collapsed="false">
      <c r="A1096" s="24"/>
      <c r="D1096" s="24"/>
      <c r="F1096" s="24"/>
      <c r="K1096" s="9" t="n">
        <f aca="false">IF($A1096="",0,IF(OR(N($D1096)=0,$D1096&amp;""=TOP!$C$5&amp;""),1,0))</f>
        <v>0</v>
      </c>
      <c r="L1096" s="27" t="n">
        <f aca="false">IF($K1096=0,0,IFERROR(INDEX(購買率算出!$P$6:$P$3005,MATCH($A1096&amp;"",購買率算出!$C$6:$C$3005,0)),0))</f>
        <v>0</v>
      </c>
    </row>
    <row r="1097" customFormat="false" ht="15" hidden="false" customHeight="false" outlineLevel="0" collapsed="false">
      <c r="A1097" s="24"/>
      <c r="D1097" s="24"/>
      <c r="F1097" s="24"/>
      <c r="K1097" s="9" t="n">
        <f aca="false">IF($A1097="",0,IF(OR(N($D1097)=0,$D1097&amp;""=TOP!$C$5&amp;""),1,0))</f>
        <v>0</v>
      </c>
      <c r="L1097" s="27" t="n">
        <f aca="false">IF($K1097=0,0,IFERROR(INDEX(購買率算出!$P$6:$P$3005,MATCH($A1097&amp;"",購買率算出!$C$6:$C$3005,0)),0))</f>
        <v>0</v>
      </c>
    </row>
    <row r="1098" customFormat="false" ht="15" hidden="false" customHeight="false" outlineLevel="0" collapsed="false">
      <c r="A1098" s="24"/>
      <c r="D1098" s="24"/>
      <c r="F1098" s="24"/>
      <c r="K1098" s="9" t="n">
        <f aca="false">IF($A1098="",0,IF(OR(N($D1098)=0,$D1098&amp;""=TOP!$C$5&amp;""),1,0))</f>
        <v>0</v>
      </c>
      <c r="L1098" s="27" t="n">
        <f aca="false">IF($K1098=0,0,IFERROR(INDEX(購買率算出!$P$6:$P$3005,MATCH($A1098&amp;"",購買率算出!$C$6:$C$3005,0)),0))</f>
        <v>0</v>
      </c>
    </row>
    <row r="1099" customFormat="false" ht="15" hidden="false" customHeight="false" outlineLevel="0" collapsed="false">
      <c r="A1099" s="24"/>
      <c r="D1099" s="24"/>
      <c r="F1099" s="24"/>
      <c r="K1099" s="9" t="n">
        <f aca="false">IF($A1099="",0,IF(OR(N($D1099)=0,$D1099&amp;""=TOP!$C$5&amp;""),1,0))</f>
        <v>0</v>
      </c>
      <c r="L1099" s="27" t="n">
        <f aca="false">IF($K1099=0,0,IFERROR(INDEX(購買率算出!$P$6:$P$3005,MATCH($A1099&amp;"",購買率算出!$C$6:$C$3005,0)),0))</f>
        <v>0</v>
      </c>
    </row>
    <row r="1100" customFormat="false" ht="15" hidden="false" customHeight="false" outlineLevel="0" collapsed="false">
      <c r="A1100" s="24"/>
      <c r="D1100" s="24"/>
      <c r="F1100" s="24"/>
      <c r="K1100" s="9" t="n">
        <f aca="false">IF($A1100="",0,IF(OR(N($D1100)=0,$D1100&amp;""=TOP!$C$5&amp;""),1,0))</f>
        <v>0</v>
      </c>
      <c r="L1100" s="27" t="n">
        <f aca="false">IF($K1100=0,0,IFERROR(INDEX(購買率算出!$P$6:$P$3005,MATCH($A1100&amp;"",購買率算出!$C$6:$C$3005,0)),0))</f>
        <v>0</v>
      </c>
    </row>
    <row r="1101" customFormat="false" ht="15" hidden="false" customHeight="false" outlineLevel="0" collapsed="false">
      <c r="A1101" s="24"/>
      <c r="D1101" s="24"/>
      <c r="F1101" s="24"/>
      <c r="K1101" s="9" t="n">
        <f aca="false">IF($A1101="",0,IF(OR(N($D1101)=0,$D1101&amp;""=TOP!$C$5&amp;""),1,0))</f>
        <v>0</v>
      </c>
      <c r="L1101" s="27" t="n">
        <f aca="false">IF($K1101=0,0,IFERROR(INDEX(購買率算出!$P$6:$P$3005,MATCH($A1101&amp;"",購買率算出!$C$6:$C$3005,0)),0))</f>
        <v>0</v>
      </c>
    </row>
    <row r="1102" customFormat="false" ht="15" hidden="false" customHeight="false" outlineLevel="0" collapsed="false">
      <c r="A1102" s="24"/>
      <c r="D1102" s="24"/>
      <c r="F1102" s="24"/>
      <c r="K1102" s="9" t="n">
        <f aca="false">IF($A1102="",0,IF(OR(N($D1102)=0,$D1102&amp;""=TOP!$C$5&amp;""),1,0))</f>
        <v>0</v>
      </c>
      <c r="L1102" s="27" t="n">
        <f aca="false">IF($K1102=0,0,IFERROR(INDEX(購買率算出!$P$6:$P$3005,MATCH($A1102&amp;"",購買率算出!$C$6:$C$3005,0)),0))</f>
        <v>0</v>
      </c>
    </row>
    <row r="1103" customFormat="false" ht="15" hidden="false" customHeight="false" outlineLevel="0" collapsed="false">
      <c r="A1103" s="24"/>
      <c r="D1103" s="24"/>
      <c r="F1103" s="24"/>
      <c r="K1103" s="9" t="n">
        <f aca="false">IF($A1103="",0,IF(OR(N($D1103)=0,$D1103&amp;""=TOP!$C$5&amp;""),1,0))</f>
        <v>0</v>
      </c>
      <c r="L1103" s="27" t="n">
        <f aca="false">IF($K1103=0,0,IFERROR(INDEX(購買率算出!$P$6:$P$3005,MATCH($A1103&amp;"",購買率算出!$C$6:$C$3005,0)),0))</f>
        <v>0</v>
      </c>
    </row>
    <row r="1104" customFormat="false" ht="15" hidden="false" customHeight="false" outlineLevel="0" collapsed="false">
      <c r="A1104" s="24"/>
      <c r="D1104" s="24"/>
      <c r="F1104" s="24"/>
      <c r="K1104" s="9" t="n">
        <f aca="false">IF($A1104="",0,IF(OR(N($D1104)=0,$D1104&amp;""=TOP!$C$5&amp;""),1,0))</f>
        <v>0</v>
      </c>
      <c r="L1104" s="27" t="n">
        <f aca="false">IF($K1104=0,0,IFERROR(INDEX(購買率算出!$P$6:$P$3005,MATCH($A1104&amp;"",購買率算出!$C$6:$C$3005,0)),0))</f>
        <v>0</v>
      </c>
    </row>
    <row r="1105" customFormat="false" ht="15" hidden="false" customHeight="false" outlineLevel="0" collapsed="false">
      <c r="A1105" s="24"/>
      <c r="D1105" s="24"/>
      <c r="F1105" s="24"/>
      <c r="K1105" s="9" t="n">
        <f aca="false">IF($A1105="",0,IF(OR(N($D1105)=0,$D1105&amp;""=TOP!$C$5&amp;""),1,0))</f>
        <v>0</v>
      </c>
      <c r="L1105" s="27" t="n">
        <f aca="false">IF($K1105=0,0,IFERROR(INDEX(購買率算出!$P$6:$P$3005,MATCH($A1105&amp;"",購買率算出!$C$6:$C$3005,0)),0))</f>
        <v>0</v>
      </c>
    </row>
    <row r="1106" customFormat="false" ht="15" hidden="false" customHeight="false" outlineLevel="0" collapsed="false">
      <c r="A1106" s="24"/>
      <c r="D1106" s="24"/>
      <c r="F1106" s="24"/>
      <c r="K1106" s="9" t="n">
        <f aca="false">IF($A1106="",0,IF(OR(N($D1106)=0,$D1106&amp;""=TOP!$C$5&amp;""),1,0))</f>
        <v>0</v>
      </c>
      <c r="L1106" s="27" t="n">
        <f aca="false">IF($K1106=0,0,IFERROR(INDEX(購買率算出!$P$6:$P$3005,MATCH($A1106&amp;"",購買率算出!$C$6:$C$3005,0)),0))</f>
        <v>0</v>
      </c>
    </row>
    <row r="1107" customFormat="false" ht="15" hidden="false" customHeight="false" outlineLevel="0" collapsed="false">
      <c r="A1107" s="24"/>
      <c r="D1107" s="24"/>
      <c r="F1107" s="24"/>
      <c r="K1107" s="9" t="n">
        <f aca="false">IF($A1107="",0,IF(OR(N($D1107)=0,$D1107&amp;""=TOP!$C$5&amp;""),1,0))</f>
        <v>0</v>
      </c>
      <c r="L1107" s="27" t="n">
        <f aca="false">IF($K1107=0,0,IFERROR(INDEX(購買率算出!$P$6:$P$3005,MATCH($A1107&amp;"",購買率算出!$C$6:$C$3005,0)),0))</f>
        <v>0</v>
      </c>
    </row>
    <row r="1108" customFormat="false" ht="15" hidden="false" customHeight="false" outlineLevel="0" collapsed="false">
      <c r="A1108" s="24"/>
      <c r="D1108" s="24"/>
      <c r="F1108" s="24"/>
      <c r="K1108" s="9" t="n">
        <f aca="false">IF($A1108="",0,IF(OR(N($D1108)=0,$D1108&amp;""=TOP!$C$5&amp;""),1,0))</f>
        <v>0</v>
      </c>
      <c r="L1108" s="27" t="n">
        <f aca="false">IF($K1108=0,0,IFERROR(INDEX(購買率算出!$P$6:$P$3005,MATCH($A1108&amp;"",購買率算出!$C$6:$C$3005,0)),0))</f>
        <v>0</v>
      </c>
    </row>
    <row r="1109" customFormat="false" ht="15" hidden="false" customHeight="false" outlineLevel="0" collapsed="false">
      <c r="A1109" s="24"/>
      <c r="D1109" s="24"/>
      <c r="F1109" s="24"/>
      <c r="K1109" s="9" t="n">
        <f aca="false">IF($A1109="",0,IF(OR(N($D1109)=0,$D1109&amp;""=TOP!$C$5&amp;""),1,0))</f>
        <v>0</v>
      </c>
      <c r="L1109" s="27" t="n">
        <f aca="false">IF($K1109=0,0,IFERROR(INDEX(購買率算出!$P$6:$P$3005,MATCH($A1109&amp;"",購買率算出!$C$6:$C$3005,0)),0))</f>
        <v>0</v>
      </c>
    </row>
    <row r="1110" customFormat="false" ht="15" hidden="false" customHeight="false" outlineLevel="0" collapsed="false">
      <c r="A1110" s="24"/>
      <c r="D1110" s="24"/>
      <c r="F1110" s="24"/>
      <c r="K1110" s="9" t="n">
        <f aca="false">IF($A1110="",0,IF(OR(N($D1110)=0,$D1110&amp;""=TOP!$C$5&amp;""),1,0))</f>
        <v>0</v>
      </c>
      <c r="L1110" s="27" t="n">
        <f aca="false">IF($K1110=0,0,IFERROR(INDEX(購買率算出!$P$6:$P$3005,MATCH($A1110&amp;"",購買率算出!$C$6:$C$3005,0)),0))</f>
        <v>0</v>
      </c>
    </row>
    <row r="1111" customFormat="false" ht="15" hidden="false" customHeight="false" outlineLevel="0" collapsed="false">
      <c r="A1111" s="24"/>
      <c r="D1111" s="24"/>
      <c r="F1111" s="24"/>
      <c r="K1111" s="9" t="n">
        <f aca="false">IF($A1111="",0,IF(OR(N($D1111)=0,$D1111&amp;""=TOP!$C$5&amp;""),1,0))</f>
        <v>0</v>
      </c>
      <c r="L1111" s="27" t="n">
        <f aca="false">IF($K1111=0,0,IFERROR(INDEX(購買率算出!$P$6:$P$3005,MATCH($A1111&amp;"",購買率算出!$C$6:$C$3005,0)),0))</f>
        <v>0</v>
      </c>
    </row>
    <row r="1112" customFormat="false" ht="15" hidden="false" customHeight="false" outlineLevel="0" collapsed="false">
      <c r="A1112" s="24"/>
      <c r="D1112" s="24"/>
      <c r="F1112" s="24"/>
      <c r="K1112" s="9" t="n">
        <f aca="false">IF($A1112="",0,IF(OR(N($D1112)=0,$D1112&amp;""=TOP!$C$5&amp;""),1,0))</f>
        <v>0</v>
      </c>
      <c r="L1112" s="27" t="n">
        <f aca="false">IF($K1112=0,0,IFERROR(INDEX(購買率算出!$P$6:$P$3005,MATCH($A1112&amp;"",購買率算出!$C$6:$C$3005,0)),0))</f>
        <v>0</v>
      </c>
    </row>
    <row r="1113" customFormat="false" ht="15" hidden="false" customHeight="false" outlineLevel="0" collapsed="false">
      <c r="A1113" s="24"/>
      <c r="D1113" s="24"/>
      <c r="F1113" s="24"/>
      <c r="K1113" s="9" t="n">
        <f aca="false">IF($A1113="",0,IF(OR(N($D1113)=0,$D1113&amp;""=TOP!$C$5&amp;""),1,0))</f>
        <v>0</v>
      </c>
      <c r="L1113" s="27" t="n">
        <f aca="false">IF($K1113=0,0,IFERROR(INDEX(購買率算出!$P$6:$P$3005,MATCH($A1113&amp;"",購買率算出!$C$6:$C$3005,0)),0))</f>
        <v>0</v>
      </c>
    </row>
    <row r="1114" customFormat="false" ht="15" hidden="false" customHeight="false" outlineLevel="0" collapsed="false">
      <c r="A1114" s="24"/>
      <c r="D1114" s="24"/>
      <c r="F1114" s="24"/>
      <c r="K1114" s="9" t="n">
        <f aca="false">IF($A1114="",0,IF(OR(N($D1114)=0,$D1114&amp;""=TOP!$C$5&amp;""),1,0))</f>
        <v>0</v>
      </c>
      <c r="L1114" s="27" t="n">
        <f aca="false">IF($K1114=0,0,IFERROR(INDEX(購買率算出!$P$6:$P$3005,MATCH($A1114&amp;"",購買率算出!$C$6:$C$3005,0)),0))</f>
        <v>0</v>
      </c>
    </row>
    <row r="1115" customFormat="false" ht="15" hidden="false" customHeight="false" outlineLevel="0" collapsed="false">
      <c r="A1115" s="24"/>
      <c r="D1115" s="24"/>
      <c r="F1115" s="24"/>
      <c r="K1115" s="9" t="n">
        <f aca="false">IF($A1115="",0,IF(OR(N($D1115)=0,$D1115&amp;""=TOP!$C$5&amp;""),1,0))</f>
        <v>0</v>
      </c>
      <c r="L1115" s="27" t="n">
        <f aca="false">IF($K1115=0,0,IFERROR(INDEX(購買率算出!$P$6:$P$3005,MATCH($A1115&amp;"",購買率算出!$C$6:$C$3005,0)),0))</f>
        <v>0</v>
      </c>
    </row>
    <row r="1116" customFormat="false" ht="15" hidden="false" customHeight="false" outlineLevel="0" collapsed="false">
      <c r="A1116" s="24"/>
      <c r="D1116" s="24"/>
      <c r="F1116" s="24"/>
      <c r="K1116" s="9" t="n">
        <f aca="false">IF($A1116="",0,IF(OR(N($D1116)=0,$D1116&amp;""=TOP!$C$5&amp;""),1,0))</f>
        <v>0</v>
      </c>
      <c r="L1116" s="27" t="n">
        <f aca="false">IF($K1116=0,0,IFERROR(INDEX(購買率算出!$P$6:$P$3005,MATCH($A1116&amp;"",購買率算出!$C$6:$C$3005,0)),0))</f>
        <v>0</v>
      </c>
    </row>
    <row r="1117" customFormat="false" ht="15" hidden="false" customHeight="false" outlineLevel="0" collapsed="false">
      <c r="A1117" s="24"/>
      <c r="D1117" s="24"/>
      <c r="F1117" s="24"/>
      <c r="K1117" s="9" t="n">
        <f aca="false">IF($A1117="",0,IF(OR(N($D1117)=0,$D1117&amp;""=TOP!$C$5&amp;""),1,0))</f>
        <v>0</v>
      </c>
      <c r="L1117" s="27" t="n">
        <f aca="false">IF($K1117=0,0,IFERROR(INDEX(購買率算出!$P$6:$P$3005,MATCH($A1117&amp;"",購買率算出!$C$6:$C$3005,0)),0))</f>
        <v>0</v>
      </c>
    </row>
    <row r="1118" customFormat="false" ht="15" hidden="false" customHeight="false" outlineLevel="0" collapsed="false">
      <c r="A1118" s="24"/>
      <c r="D1118" s="24"/>
      <c r="F1118" s="24"/>
      <c r="K1118" s="9" t="n">
        <f aca="false">IF($A1118="",0,IF(OR(N($D1118)=0,$D1118&amp;""=TOP!$C$5&amp;""),1,0))</f>
        <v>0</v>
      </c>
      <c r="L1118" s="27" t="n">
        <f aca="false">IF($K1118=0,0,IFERROR(INDEX(購買率算出!$P$6:$P$3005,MATCH($A1118&amp;"",購買率算出!$C$6:$C$3005,0)),0))</f>
        <v>0</v>
      </c>
    </row>
    <row r="1119" customFormat="false" ht="15" hidden="false" customHeight="false" outlineLevel="0" collapsed="false">
      <c r="A1119" s="24"/>
      <c r="D1119" s="24"/>
      <c r="F1119" s="24"/>
      <c r="K1119" s="9" t="n">
        <f aca="false">IF($A1119="",0,IF(OR(N($D1119)=0,$D1119&amp;""=TOP!$C$5&amp;""),1,0))</f>
        <v>0</v>
      </c>
      <c r="L1119" s="27" t="n">
        <f aca="false">IF($K1119=0,0,IFERROR(INDEX(購買率算出!$P$6:$P$3005,MATCH($A1119&amp;"",購買率算出!$C$6:$C$3005,0)),0))</f>
        <v>0</v>
      </c>
    </row>
    <row r="1120" customFormat="false" ht="15" hidden="false" customHeight="false" outlineLevel="0" collapsed="false">
      <c r="A1120" s="24"/>
      <c r="D1120" s="24"/>
      <c r="F1120" s="24"/>
      <c r="K1120" s="9" t="n">
        <f aca="false">IF($A1120="",0,IF(OR(N($D1120)=0,$D1120&amp;""=TOP!$C$5&amp;""),1,0))</f>
        <v>0</v>
      </c>
      <c r="L1120" s="27" t="n">
        <f aca="false">IF($K1120=0,0,IFERROR(INDEX(購買率算出!$P$6:$P$3005,MATCH($A1120&amp;"",購買率算出!$C$6:$C$3005,0)),0))</f>
        <v>0</v>
      </c>
    </row>
    <row r="1121" customFormat="false" ht="15" hidden="false" customHeight="false" outlineLevel="0" collapsed="false">
      <c r="A1121" s="24"/>
      <c r="D1121" s="24"/>
      <c r="F1121" s="24"/>
      <c r="K1121" s="9" t="n">
        <f aca="false">IF($A1121="",0,IF(OR(N($D1121)=0,$D1121&amp;""=TOP!$C$5&amp;""),1,0))</f>
        <v>0</v>
      </c>
      <c r="L1121" s="27" t="n">
        <f aca="false">IF($K1121=0,0,IFERROR(INDEX(購買率算出!$P$6:$P$3005,MATCH($A1121&amp;"",購買率算出!$C$6:$C$3005,0)),0))</f>
        <v>0</v>
      </c>
    </row>
    <row r="1122" customFormat="false" ht="15" hidden="false" customHeight="false" outlineLevel="0" collapsed="false">
      <c r="A1122" s="24"/>
      <c r="D1122" s="24"/>
      <c r="F1122" s="24"/>
      <c r="K1122" s="9" t="n">
        <f aca="false">IF($A1122="",0,IF(OR(N($D1122)=0,$D1122&amp;""=TOP!$C$5&amp;""),1,0))</f>
        <v>0</v>
      </c>
      <c r="L1122" s="27" t="n">
        <f aca="false">IF($K1122=0,0,IFERROR(INDEX(購買率算出!$P$6:$P$3005,MATCH($A1122&amp;"",購買率算出!$C$6:$C$3005,0)),0))</f>
        <v>0</v>
      </c>
    </row>
    <row r="1123" customFormat="false" ht="15" hidden="false" customHeight="false" outlineLevel="0" collapsed="false">
      <c r="A1123" s="24"/>
      <c r="D1123" s="24"/>
      <c r="F1123" s="24"/>
      <c r="K1123" s="9" t="n">
        <f aca="false">IF($A1123="",0,IF(OR(N($D1123)=0,$D1123&amp;""=TOP!$C$5&amp;""),1,0))</f>
        <v>0</v>
      </c>
      <c r="L1123" s="27" t="n">
        <f aca="false">IF($K1123=0,0,IFERROR(INDEX(購買率算出!$P$6:$P$3005,MATCH($A1123&amp;"",購買率算出!$C$6:$C$3005,0)),0))</f>
        <v>0</v>
      </c>
    </row>
    <row r="1124" customFormat="false" ht="15" hidden="false" customHeight="false" outlineLevel="0" collapsed="false">
      <c r="A1124" s="24"/>
      <c r="D1124" s="24"/>
      <c r="F1124" s="24"/>
      <c r="K1124" s="9" t="n">
        <f aca="false">IF($A1124="",0,IF(OR(N($D1124)=0,$D1124&amp;""=TOP!$C$5&amp;""),1,0))</f>
        <v>0</v>
      </c>
      <c r="L1124" s="27" t="n">
        <f aca="false">IF($K1124=0,0,IFERROR(INDEX(購買率算出!$P$6:$P$3005,MATCH($A1124&amp;"",購買率算出!$C$6:$C$3005,0)),0))</f>
        <v>0</v>
      </c>
    </row>
    <row r="1125" customFormat="false" ht="15" hidden="false" customHeight="false" outlineLevel="0" collapsed="false">
      <c r="A1125" s="24"/>
      <c r="D1125" s="24"/>
      <c r="F1125" s="24"/>
      <c r="K1125" s="9" t="n">
        <f aca="false">IF($A1125="",0,IF(OR(N($D1125)=0,$D1125&amp;""=TOP!$C$5&amp;""),1,0))</f>
        <v>0</v>
      </c>
      <c r="L1125" s="27" t="n">
        <f aca="false">IF($K1125=0,0,IFERROR(INDEX(購買率算出!$P$6:$P$3005,MATCH($A1125&amp;"",購買率算出!$C$6:$C$3005,0)),0))</f>
        <v>0</v>
      </c>
    </row>
    <row r="1126" customFormat="false" ht="15" hidden="false" customHeight="false" outlineLevel="0" collapsed="false">
      <c r="A1126" s="24"/>
      <c r="D1126" s="24"/>
      <c r="F1126" s="24"/>
      <c r="K1126" s="9" t="n">
        <f aca="false">IF($A1126="",0,IF(OR(N($D1126)=0,$D1126&amp;""=TOP!$C$5&amp;""),1,0))</f>
        <v>0</v>
      </c>
      <c r="L1126" s="27" t="n">
        <f aca="false">IF($K1126=0,0,IFERROR(INDEX(購買率算出!$P$6:$P$3005,MATCH($A1126&amp;"",購買率算出!$C$6:$C$3005,0)),0))</f>
        <v>0</v>
      </c>
    </row>
    <row r="1127" customFormat="false" ht="15" hidden="false" customHeight="false" outlineLevel="0" collapsed="false">
      <c r="A1127" s="24"/>
      <c r="D1127" s="24"/>
      <c r="F1127" s="24"/>
      <c r="K1127" s="9" t="n">
        <f aca="false">IF($A1127="",0,IF(OR(N($D1127)=0,$D1127&amp;""=TOP!$C$5&amp;""),1,0))</f>
        <v>0</v>
      </c>
      <c r="L1127" s="27" t="n">
        <f aca="false">IF($K1127=0,0,IFERROR(INDEX(購買率算出!$P$6:$P$3005,MATCH($A1127&amp;"",購買率算出!$C$6:$C$3005,0)),0))</f>
        <v>0</v>
      </c>
    </row>
    <row r="1128" customFormat="false" ht="15" hidden="false" customHeight="false" outlineLevel="0" collapsed="false">
      <c r="A1128" s="24"/>
      <c r="D1128" s="24"/>
      <c r="F1128" s="24"/>
      <c r="K1128" s="9" t="n">
        <f aca="false">IF($A1128="",0,IF(OR(N($D1128)=0,$D1128&amp;""=TOP!$C$5&amp;""),1,0))</f>
        <v>0</v>
      </c>
      <c r="L1128" s="27" t="n">
        <f aca="false">IF($K1128=0,0,IFERROR(INDEX(購買率算出!$P$6:$P$3005,MATCH($A1128&amp;"",購買率算出!$C$6:$C$3005,0)),0))</f>
        <v>0</v>
      </c>
    </row>
    <row r="1129" customFormat="false" ht="15" hidden="false" customHeight="false" outlineLevel="0" collapsed="false">
      <c r="A1129" s="24"/>
      <c r="D1129" s="24"/>
      <c r="F1129" s="24"/>
      <c r="K1129" s="9" t="n">
        <f aca="false">IF($A1129="",0,IF(OR(N($D1129)=0,$D1129&amp;""=TOP!$C$5&amp;""),1,0))</f>
        <v>0</v>
      </c>
      <c r="L1129" s="27" t="n">
        <f aca="false">IF($K1129=0,0,IFERROR(INDEX(購買率算出!$P$6:$P$3005,MATCH($A1129&amp;"",購買率算出!$C$6:$C$3005,0)),0))</f>
        <v>0</v>
      </c>
    </row>
    <row r="1130" customFormat="false" ht="15" hidden="false" customHeight="false" outlineLevel="0" collapsed="false">
      <c r="A1130" s="24"/>
      <c r="D1130" s="24"/>
      <c r="F1130" s="24"/>
      <c r="K1130" s="9" t="n">
        <f aca="false">IF($A1130="",0,IF(OR(N($D1130)=0,$D1130&amp;""=TOP!$C$5&amp;""),1,0))</f>
        <v>0</v>
      </c>
      <c r="L1130" s="27" t="n">
        <f aca="false">IF($K1130=0,0,IFERROR(INDEX(購買率算出!$P$6:$P$3005,MATCH($A1130&amp;"",購買率算出!$C$6:$C$3005,0)),0))</f>
        <v>0</v>
      </c>
    </row>
    <row r="1131" customFormat="false" ht="15" hidden="false" customHeight="false" outlineLevel="0" collapsed="false">
      <c r="A1131" s="24"/>
      <c r="D1131" s="24"/>
      <c r="F1131" s="24"/>
      <c r="K1131" s="9" t="n">
        <f aca="false">IF($A1131="",0,IF(OR(N($D1131)=0,$D1131&amp;""=TOP!$C$5&amp;""),1,0))</f>
        <v>0</v>
      </c>
      <c r="L1131" s="27" t="n">
        <f aca="false">IF($K1131=0,0,IFERROR(INDEX(購買率算出!$P$6:$P$3005,MATCH($A1131&amp;"",購買率算出!$C$6:$C$3005,0)),0))</f>
        <v>0</v>
      </c>
    </row>
    <row r="1132" customFormat="false" ht="15" hidden="false" customHeight="false" outlineLevel="0" collapsed="false">
      <c r="A1132" s="24"/>
      <c r="D1132" s="24"/>
      <c r="F1132" s="24"/>
      <c r="K1132" s="9" t="n">
        <f aca="false">IF($A1132="",0,IF(OR(N($D1132)=0,$D1132&amp;""=TOP!$C$5&amp;""),1,0))</f>
        <v>0</v>
      </c>
      <c r="L1132" s="27" t="n">
        <f aca="false">IF($K1132=0,0,IFERROR(INDEX(購買率算出!$P$6:$P$3005,MATCH($A1132&amp;"",購買率算出!$C$6:$C$3005,0)),0))</f>
        <v>0</v>
      </c>
    </row>
    <row r="1133" customFormat="false" ht="15" hidden="false" customHeight="false" outlineLevel="0" collapsed="false">
      <c r="A1133" s="24"/>
      <c r="D1133" s="24"/>
      <c r="F1133" s="24"/>
      <c r="K1133" s="9" t="n">
        <f aca="false">IF($A1133="",0,IF(OR(N($D1133)=0,$D1133&amp;""=TOP!$C$5&amp;""),1,0))</f>
        <v>0</v>
      </c>
      <c r="L1133" s="27" t="n">
        <f aca="false">IF($K1133=0,0,IFERROR(INDEX(購買率算出!$P$6:$P$3005,MATCH($A1133&amp;"",購買率算出!$C$6:$C$3005,0)),0))</f>
        <v>0</v>
      </c>
    </row>
    <row r="1134" customFormat="false" ht="15" hidden="false" customHeight="false" outlineLevel="0" collapsed="false">
      <c r="A1134" s="24"/>
      <c r="D1134" s="24"/>
      <c r="F1134" s="24"/>
      <c r="K1134" s="9" t="n">
        <f aca="false">IF($A1134="",0,IF(OR(N($D1134)=0,$D1134&amp;""=TOP!$C$5&amp;""),1,0))</f>
        <v>0</v>
      </c>
      <c r="L1134" s="27" t="n">
        <f aca="false">IF($K1134=0,0,IFERROR(INDEX(購買率算出!$P$6:$P$3005,MATCH($A1134&amp;"",購買率算出!$C$6:$C$3005,0)),0))</f>
        <v>0</v>
      </c>
    </row>
    <row r="1135" customFormat="false" ht="15" hidden="false" customHeight="false" outlineLevel="0" collapsed="false">
      <c r="A1135" s="24"/>
      <c r="D1135" s="24"/>
      <c r="F1135" s="24"/>
      <c r="K1135" s="9" t="n">
        <f aca="false">IF($A1135="",0,IF(OR(N($D1135)=0,$D1135&amp;""=TOP!$C$5&amp;""),1,0))</f>
        <v>0</v>
      </c>
      <c r="L1135" s="27" t="n">
        <f aca="false">IF($K1135=0,0,IFERROR(INDEX(購買率算出!$P$6:$P$3005,MATCH($A1135&amp;"",購買率算出!$C$6:$C$3005,0)),0))</f>
        <v>0</v>
      </c>
    </row>
    <row r="1136" customFormat="false" ht="15" hidden="false" customHeight="false" outlineLevel="0" collapsed="false">
      <c r="A1136" s="24"/>
      <c r="D1136" s="24"/>
      <c r="F1136" s="24"/>
      <c r="K1136" s="9" t="n">
        <f aca="false">IF($A1136="",0,IF(OR(N($D1136)=0,$D1136&amp;""=TOP!$C$5&amp;""),1,0))</f>
        <v>0</v>
      </c>
      <c r="L1136" s="27" t="n">
        <f aca="false">IF($K1136=0,0,IFERROR(INDEX(購買率算出!$P$6:$P$3005,MATCH($A1136&amp;"",購買率算出!$C$6:$C$3005,0)),0))</f>
        <v>0</v>
      </c>
    </row>
    <row r="1137" customFormat="false" ht="15" hidden="false" customHeight="false" outlineLevel="0" collapsed="false">
      <c r="A1137" s="24"/>
      <c r="D1137" s="24"/>
      <c r="F1137" s="24"/>
      <c r="K1137" s="9" t="n">
        <f aca="false">IF($A1137="",0,IF(OR(N($D1137)=0,$D1137&amp;""=TOP!$C$5&amp;""),1,0))</f>
        <v>0</v>
      </c>
      <c r="L1137" s="27" t="n">
        <f aca="false">IF($K1137=0,0,IFERROR(INDEX(購買率算出!$P$6:$P$3005,MATCH($A1137&amp;"",購買率算出!$C$6:$C$3005,0)),0))</f>
        <v>0</v>
      </c>
    </row>
    <row r="1138" customFormat="false" ht="15" hidden="false" customHeight="false" outlineLevel="0" collapsed="false">
      <c r="A1138" s="24"/>
      <c r="D1138" s="24"/>
      <c r="F1138" s="24"/>
      <c r="K1138" s="9" t="n">
        <f aca="false">IF($A1138="",0,IF(OR(N($D1138)=0,$D1138&amp;""=TOP!$C$5&amp;""),1,0))</f>
        <v>0</v>
      </c>
      <c r="L1138" s="27" t="n">
        <f aca="false">IF($K1138=0,0,IFERROR(INDEX(購買率算出!$P$6:$P$3005,MATCH($A1138&amp;"",購買率算出!$C$6:$C$3005,0)),0))</f>
        <v>0</v>
      </c>
    </row>
    <row r="1139" customFormat="false" ht="15" hidden="false" customHeight="false" outlineLevel="0" collapsed="false">
      <c r="A1139" s="24"/>
      <c r="D1139" s="24"/>
      <c r="F1139" s="24"/>
      <c r="K1139" s="9" t="n">
        <f aca="false">IF($A1139="",0,IF(OR(N($D1139)=0,$D1139&amp;""=TOP!$C$5&amp;""),1,0))</f>
        <v>0</v>
      </c>
      <c r="L1139" s="27" t="n">
        <f aca="false">IF($K1139=0,0,IFERROR(INDEX(購買率算出!$P$6:$P$3005,MATCH($A1139&amp;"",購買率算出!$C$6:$C$3005,0)),0))</f>
        <v>0</v>
      </c>
    </row>
    <row r="1140" customFormat="false" ht="15" hidden="false" customHeight="false" outlineLevel="0" collapsed="false">
      <c r="A1140" s="24"/>
      <c r="D1140" s="24"/>
      <c r="F1140" s="24"/>
      <c r="K1140" s="9" t="n">
        <f aca="false">IF($A1140="",0,IF(OR(N($D1140)=0,$D1140&amp;""=TOP!$C$5&amp;""),1,0))</f>
        <v>0</v>
      </c>
      <c r="L1140" s="27" t="n">
        <f aca="false">IF($K1140=0,0,IFERROR(INDEX(購買率算出!$P$6:$P$3005,MATCH($A1140&amp;"",購買率算出!$C$6:$C$3005,0)),0))</f>
        <v>0</v>
      </c>
    </row>
    <row r="1141" customFormat="false" ht="15" hidden="false" customHeight="false" outlineLevel="0" collapsed="false">
      <c r="A1141" s="24"/>
      <c r="D1141" s="24"/>
      <c r="F1141" s="24"/>
      <c r="K1141" s="9" t="n">
        <f aca="false">IF($A1141="",0,IF(OR(N($D1141)=0,$D1141&amp;""=TOP!$C$5&amp;""),1,0))</f>
        <v>0</v>
      </c>
      <c r="L1141" s="27" t="n">
        <f aca="false">IF($K1141=0,0,IFERROR(INDEX(購買率算出!$P$6:$P$3005,MATCH($A1141&amp;"",購買率算出!$C$6:$C$3005,0)),0))</f>
        <v>0</v>
      </c>
    </row>
    <row r="1142" customFormat="false" ht="15" hidden="false" customHeight="false" outlineLevel="0" collapsed="false">
      <c r="A1142" s="24"/>
      <c r="D1142" s="24"/>
      <c r="F1142" s="24"/>
      <c r="K1142" s="9" t="n">
        <f aca="false">IF($A1142="",0,IF(OR(N($D1142)=0,$D1142&amp;""=TOP!$C$5&amp;""),1,0))</f>
        <v>0</v>
      </c>
      <c r="L1142" s="27" t="n">
        <f aca="false">IF($K1142=0,0,IFERROR(INDEX(購買率算出!$P$6:$P$3005,MATCH($A1142&amp;"",購買率算出!$C$6:$C$3005,0)),0))</f>
        <v>0</v>
      </c>
    </row>
    <row r="1143" customFormat="false" ht="15" hidden="false" customHeight="false" outlineLevel="0" collapsed="false">
      <c r="A1143" s="24"/>
      <c r="D1143" s="24"/>
      <c r="F1143" s="24"/>
      <c r="K1143" s="9" t="n">
        <f aca="false">IF($A1143="",0,IF(OR(N($D1143)=0,$D1143&amp;""=TOP!$C$5&amp;""),1,0))</f>
        <v>0</v>
      </c>
      <c r="L1143" s="27" t="n">
        <f aca="false">IF($K1143=0,0,IFERROR(INDEX(購買率算出!$P$6:$P$3005,MATCH($A1143&amp;"",購買率算出!$C$6:$C$3005,0)),0))</f>
        <v>0</v>
      </c>
    </row>
    <row r="1144" customFormat="false" ht="15" hidden="false" customHeight="false" outlineLevel="0" collapsed="false">
      <c r="A1144" s="24"/>
      <c r="D1144" s="24"/>
      <c r="F1144" s="24"/>
      <c r="K1144" s="9" t="n">
        <f aca="false">IF($A1144="",0,IF(OR(N($D1144)=0,$D1144&amp;""=TOP!$C$5&amp;""),1,0))</f>
        <v>0</v>
      </c>
      <c r="L1144" s="27" t="n">
        <f aca="false">IF($K1144=0,0,IFERROR(INDEX(購買率算出!$P$6:$P$3005,MATCH($A1144&amp;"",購買率算出!$C$6:$C$3005,0)),0))</f>
        <v>0</v>
      </c>
    </row>
    <row r="1145" customFormat="false" ht="15" hidden="false" customHeight="false" outlineLevel="0" collapsed="false">
      <c r="A1145" s="24"/>
      <c r="D1145" s="24"/>
      <c r="F1145" s="24"/>
      <c r="K1145" s="9" t="n">
        <f aca="false">IF($A1145="",0,IF(OR(N($D1145)=0,$D1145&amp;""=TOP!$C$5&amp;""),1,0))</f>
        <v>0</v>
      </c>
      <c r="L1145" s="27" t="n">
        <f aca="false">IF($K1145=0,0,IFERROR(INDEX(購買率算出!$P$6:$P$3005,MATCH($A1145&amp;"",購買率算出!$C$6:$C$3005,0)),0))</f>
        <v>0</v>
      </c>
    </row>
    <row r="1146" customFormat="false" ht="15" hidden="false" customHeight="false" outlineLevel="0" collapsed="false">
      <c r="A1146" s="24"/>
      <c r="D1146" s="24"/>
      <c r="F1146" s="24"/>
      <c r="K1146" s="9" t="n">
        <f aca="false">IF($A1146="",0,IF(OR(N($D1146)=0,$D1146&amp;""=TOP!$C$5&amp;""),1,0))</f>
        <v>0</v>
      </c>
      <c r="L1146" s="27" t="n">
        <f aca="false">IF($K1146=0,0,IFERROR(INDEX(購買率算出!$P$6:$P$3005,MATCH($A1146&amp;"",購買率算出!$C$6:$C$3005,0)),0))</f>
        <v>0</v>
      </c>
    </row>
    <row r="1147" customFormat="false" ht="15" hidden="false" customHeight="false" outlineLevel="0" collapsed="false">
      <c r="A1147" s="24"/>
      <c r="D1147" s="24"/>
      <c r="F1147" s="24"/>
      <c r="K1147" s="9" t="n">
        <f aca="false">IF($A1147="",0,IF(OR(N($D1147)=0,$D1147&amp;""=TOP!$C$5&amp;""),1,0))</f>
        <v>0</v>
      </c>
      <c r="L1147" s="27" t="n">
        <f aca="false">IF($K1147=0,0,IFERROR(INDEX(購買率算出!$P$6:$P$3005,MATCH($A1147&amp;"",購買率算出!$C$6:$C$3005,0)),0))</f>
        <v>0</v>
      </c>
    </row>
    <row r="1148" customFormat="false" ht="15" hidden="false" customHeight="false" outlineLevel="0" collapsed="false">
      <c r="A1148" s="24"/>
      <c r="D1148" s="24"/>
      <c r="F1148" s="24"/>
      <c r="K1148" s="9" t="n">
        <f aca="false">IF($A1148="",0,IF(OR(N($D1148)=0,$D1148&amp;""=TOP!$C$5&amp;""),1,0))</f>
        <v>0</v>
      </c>
      <c r="L1148" s="27" t="n">
        <f aca="false">IF($K1148=0,0,IFERROR(INDEX(購買率算出!$P$6:$P$3005,MATCH($A1148&amp;"",購買率算出!$C$6:$C$3005,0)),0))</f>
        <v>0</v>
      </c>
    </row>
    <row r="1149" customFormat="false" ht="15" hidden="false" customHeight="false" outlineLevel="0" collapsed="false">
      <c r="A1149" s="24"/>
      <c r="D1149" s="24"/>
      <c r="F1149" s="24"/>
      <c r="K1149" s="9" t="n">
        <f aca="false">IF($A1149="",0,IF(OR(N($D1149)=0,$D1149&amp;""=TOP!$C$5&amp;""),1,0))</f>
        <v>0</v>
      </c>
      <c r="L1149" s="27" t="n">
        <f aca="false">IF($K1149=0,0,IFERROR(INDEX(購買率算出!$P$6:$P$3005,MATCH($A1149&amp;"",購買率算出!$C$6:$C$3005,0)),0))</f>
        <v>0</v>
      </c>
    </row>
    <row r="1150" customFormat="false" ht="15" hidden="false" customHeight="false" outlineLevel="0" collapsed="false">
      <c r="A1150" s="24"/>
      <c r="D1150" s="24"/>
      <c r="F1150" s="24"/>
      <c r="K1150" s="9" t="n">
        <f aca="false">IF($A1150="",0,IF(OR(N($D1150)=0,$D1150&amp;""=TOP!$C$5&amp;""),1,0))</f>
        <v>0</v>
      </c>
      <c r="L1150" s="27" t="n">
        <f aca="false">IF($K1150=0,0,IFERROR(INDEX(購買率算出!$P$6:$P$3005,MATCH($A1150&amp;"",購買率算出!$C$6:$C$3005,0)),0))</f>
        <v>0</v>
      </c>
    </row>
    <row r="1151" customFormat="false" ht="15" hidden="false" customHeight="false" outlineLevel="0" collapsed="false">
      <c r="A1151" s="24"/>
      <c r="D1151" s="24"/>
      <c r="F1151" s="24"/>
      <c r="K1151" s="9" t="n">
        <f aca="false">IF($A1151="",0,IF(OR(N($D1151)=0,$D1151&amp;""=TOP!$C$5&amp;""),1,0))</f>
        <v>0</v>
      </c>
      <c r="L1151" s="27" t="n">
        <f aca="false">IF($K1151=0,0,IFERROR(INDEX(購買率算出!$P$6:$P$3005,MATCH($A1151&amp;"",購買率算出!$C$6:$C$3005,0)),0))</f>
        <v>0</v>
      </c>
    </row>
    <row r="1152" customFormat="false" ht="15" hidden="false" customHeight="false" outlineLevel="0" collapsed="false">
      <c r="A1152" s="24"/>
      <c r="D1152" s="24"/>
      <c r="F1152" s="24"/>
      <c r="K1152" s="9" t="n">
        <f aca="false">IF($A1152="",0,IF(OR(N($D1152)=0,$D1152&amp;""=TOP!$C$5&amp;""),1,0))</f>
        <v>0</v>
      </c>
      <c r="L1152" s="27" t="n">
        <f aca="false">IF($K1152=0,0,IFERROR(INDEX(購買率算出!$P$6:$P$3005,MATCH($A1152&amp;"",購買率算出!$C$6:$C$3005,0)),0))</f>
        <v>0</v>
      </c>
    </row>
    <row r="1153" customFormat="false" ht="15" hidden="false" customHeight="false" outlineLevel="0" collapsed="false">
      <c r="A1153" s="24"/>
      <c r="D1153" s="24"/>
      <c r="F1153" s="24"/>
      <c r="K1153" s="9" t="n">
        <f aca="false">IF($A1153="",0,IF(OR(N($D1153)=0,$D1153&amp;""=TOP!$C$5&amp;""),1,0))</f>
        <v>0</v>
      </c>
      <c r="L1153" s="27" t="n">
        <f aca="false">IF($K1153=0,0,IFERROR(INDEX(購買率算出!$P$6:$P$3005,MATCH($A1153&amp;"",購買率算出!$C$6:$C$3005,0)),0))</f>
        <v>0</v>
      </c>
    </row>
    <row r="1154" customFormat="false" ht="15" hidden="false" customHeight="false" outlineLevel="0" collapsed="false">
      <c r="A1154" s="24"/>
      <c r="D1154" s="24"/>
      <c r="F1154" s="24"/>
      <c r="K1154" s="9" t="n">
        <f aca="false">IF($A1154="",0,IF(OR(N($D1154)=0,$D1154&amp;""=TOP!$C$5&amp;""),1,0))</f>
        <v>0</v>
      </c>
      <c r="L1154" s="27" t="n">
        <f aca="false">IF($K1154=0,0,IFERROR(INDEX(購買率算出!$P$6:$P$3005,MATCH($A1154&amp;"",購買率算出!$C$6:$C$3005,0)),0))</f>
        <v>0</v>
      </c>
    </row>
    <row r="1155" customFormat="false" ht="15" hidden="false" customHeight="false" outlineLevel="0" collapsed="false">
      <c r="A1155" s="24"/>
      <c r="D1155" s="24"/>
      <c r="F1155" s="24"/>
      <c r="K1155" s="9" t="n">
        <f aca="false">IF($A1155="",0,IF(OR(N($D1155)=0,$D1155&amp;""=TOP!$C$5&amp;""),1,0))</f>
        <v>0</v>
      </c>
      <c r="L1155" s="27" t="n">
        <f aca="false">IF($K1155=0,0,IFERROR(INDEX(購買率算出!$P$6:$P$3005,MATCH($A1155&amp;"",購買率算出!$C$6:$C$3005,0)),0))</f>
        <v>0</v>
      </c>
    </row>
    <row r="1156" customFormat="false" ht="15" hidden="false" customHeight="false" outlineLevel="0" collapsed="false">
      <c r="A1156" s="24"/>
      <c r="D1156" s="24"/>
      <c r="F1156" s="24"/>
      <c r="K1156" s="9" t="n">
        <f aca="false">IF($A1156="",0,IF(OR(N($D1156)=0,$D1156&amp;""=TOP!$C$5&amp;""),1,0))</f>
        <v>0</v>
      </c>
      <c r="L1156" s="27" t="n">
        <f aca="false">IF($K1156=0,0,IFERROR(INDEX(購買率算出!$P$6:$P$3005,MATCH($A1156&amp;"",購買率算出!$C$6:$C$3005,0)),0))</f>
        <v>0</v>
      </c>
    </row>
    <row r="1157" customFormat="false" ht="15" hidden="false" customHeight="false" outlineLevel="0" collapsed="false">
      <c r="A1157" s="24"/>
      <c r="D1157" s="24"/>
      <c r="F1157" s="24"/>
      <c r="K1157" s="9" t="n">
        <f aca="false">IF($A1157="",0,IF(OR(N($D1157)=0,$D1157&amp;""=TOP!$C$5&amp;""),1,0))</f>
        <v>0</v>
      </c>
      <c r="L1157" s="27" t="n">
        <f aca="false">IF($K1157=0,0,IFERROR(INDEX(購買率算出!$P$6:$P$3005,MATCH($A1157&amp;"",購買率算出!$C$6:$C$3005,0)),0))</f>
        <v>0</v>
      </c>
    </row>
    <row r="1158" customFormat="false" ht="15" hidden="false" customHeight="false" outlineLevel="0" collapsed="false">
      <c r="A1158" s="24"/>
      <c r="D1158" s="24"/>
      <c r="F1158" s="24"/>
      <c r="K1158" s="9" t="n">
        <f aca="false">IF($A1158="",0,IF(OR(N($D1158)=0,$D1158&amp;""=TOP!$C$5&amp;""),1,0))</f>
        <v>0</v>
      </c>
      <c r="L1158" s="27" t="n">
        <f aca="false">IF($K1158=0,0,IFERROR(INDEX(購買率算出!$P$6:$P$3005,MATCH($A1158&amp;"",購買率算出!$C$6:$C$3005,0)),0))</f>
        <v>0</v>
      </c>
    </row>
    <row r="1159" customFormat="false" ht="15" hidden="false" customHeight="false" outlineLevel="0" collapsed="false">
      <c r="A1159" s="24"/>
      <c r="D1159" s="24"/>
      <c r="F1159" s="24"/>
      <c r="K1159" s="9" t="n">
        <f aca="false">IF($A1159="",0,IF(OR(N($D1159)=0,$D1159&amp;""=TOP!$C$5&amp;""),1,0))</f>
        <v>0</v>
      </c>
      <c r="L1159" s="27" t="n">
        <f aca="false">IF($K1159=0,0,IFERROR(INDEX(購買率算出!$P$6:$P$3005,MATCH($A1159&amp;"",購買率算出!$C$6:$C$3005,0)),0))</f>
        <v>0</v>
      </c>
    </row>
    <row r="1160" customFormat="false" ht="15" hidden="false" customHeight="false" outlineLevel="0" collapsed="false">
      <c r="A1160" s="24"/>
      <c r="D1160" s="24"/>
      <c r="F1160" s="24"/>
      <c r="K1160" s="9" t="n">
        <f aca="false">IF($A1160="",0,IF(OR(N($D1160)=0,$D1160&amp;""=TOP!$C$5&amp;""),1,0))</f>
        <v>0</v>
      </c>
      <c r="L1160" s="27" t="n">
        <f aca="false">IF($K1160=0,0,IFERROR(INDEX(購買率算出!$P$6:$P$3005,MATCH($A1160&amp;"",購買率算出!$C$6:$C$3005,0)),0))</f>
        <v>0</v>
      </c>
    </row>
    <row r="1161" customFormat="false" ht="15" hidden="false" customHeight="false" outlineLevel="0" collapsed="false">
      <c r="A1161" s="24"/>
      <c r="D1161" s="24"/>
      <c r="F1161" s="24"/>
      <c r="K1161" s="9" t="n">
        <f aca="false">IF($A1161="",0,IF(OR(N($D1161)=0,$D1161&amp;""=TOP!$C$5&amp;""),1,0))</f>
        <v>0</v>
      </c>
      <c r="L1161" s="27" t="n">
        <f aca="false">IF($K1161=0,0,IFERROR(INDEX(購買率算出!$P$6:$P$3005,MATCH($A1161&amp;"",購買率算出!$C$6:$C$3005,0)),0))</f>
        <v>0</v>
      </c>
    </row>
    <row r="1162" customFormat="false" ht="15" hidden="false" customHeight="false" outlineLevel="0" collapsed="false">
      <c r="A1162" s="24"/>
      <c r="D1162" s="24"/>
      <c r="F1162" s="24"/>
      <c r="K1162" s="9" t="n">
        <f aca="false">IF($A1162="",0,IF(OR(N($D1162)=0,$D1162&amp;""=TOP!$C$5&amp;""),1,0))</f>
        <v>0</v>
      </c>
      <c r="L1162" s="27" t="n">
        <f aca="false">IF($K1162=0,0,IFERROR(INDEX(購買率算出!$P$6:$P$3005,MATCH($A1162&amp;"",購買率算出!$C$6:$C$3005,0)),0))</f>
        <v>0</v>
      </c>
    </row>
    <row r="1163" customFormat="false" ht="15" hidden="false" customHeight="false" outlineLevel="0" collapsed="false">
      <c r="A1163" s="24"/>
      <c r="D1163" s="24"/>
      <c r="F1163" s="24"/>
      <c r="K1163" s="9" t="n">
        <f aca="false">IF($A1163="",0,IF(OR(N($D1163)=0,$D1163&amp;""=TOP!$C$5&amp;""),1,0))</f>
        <v>0</v>
      </c>
      <c r="L1163" s="27" t="n">
        <f aca="false">IF($K1163=0,0,IFERROR(INDEX(購買率算出!$P$6:$P$3005,MATCH($A1163&amp;"",購買率算出!$C$6:$C$3005,0)),0))</f>
        <v>0</v>
      </c>
    </row>
    <row r="1164" customFormat="false" ht="15" hidden="false" customHeight="false" outlineLevel="0" collapsed="false">
      <c r="A1164" s="24"/>
      <c r="D1164" s="24"/>
      <c r="F1164" s="24"/>
      <c r="K1164" s="9" t="n">
        <f aca="false">IF($A1164="",0,IF(OR(N($D1164)=0,$D1164&amp;""=TOP!$C$5&amp;""),1,0))</f>
        <v>0</v>
      </c>
      <c r="L1164" s="27" t="n">
        <f aca="false">IF($K1164=0,0,IFERROR(INDEX(購買率算出!$P$6:$P$3005,MATCH($A1164&amp;"",購買率算出!$C$6:$C$3005,0)),0))</f>
        <v>0</v>
      </c>
    </row>
    <row r="1165" customFormat="false" ht="15" hidden="false" customHeight="false" outlineLevel="0" collapsed="false">
      <c r="A1165" s="24"/>
      <c r="D1165" s="24"/>
      <c r="F1165" s="24"/>
      <c r="K1165" s="9" t="n">
        <f aca="false">IF($A1165="",0,IF(OR(N($D1165)=0,$D1165&amp;""=TOP!$C$5&amp;""),1,0))</f>
        <v>0</v>
      </c>
      <c r="L1165" s="27" t="n">
        <f aca="false">IF($K1165=0,0,IFERROR(INDEX(購買率算出!$P$6:$P$3005,MATCH($A1165&amp;"",購買率算出!$C$6:$C$3005,0)),0))</f>
        <v>0</v>
      </c>
    </row>
    <row r="1166" customFormat="false" ht="15" hidden="false" customHeight="false" outlineLevel="0" collapsed="false">
      <c r="A1166" s="24"/>
      <c r="D1166" s="24"/>
      <c r="F1166" s="24"/>
      <c r="K1166" s="9" t="n">
        <f aca="false">IF($A1166="",0,IF(OR(N($D1166)=0,$D1166&amp;""=TOP!$C$5&amp;""),1,0))</f>
        <v>0</v>
      </c>
      <c r="L1166" s="27" t="n">
        <f aca="false">IF($K1166=0,0,IFERROR(INDEX(購買率算出!$P$6:$P$3005,MATCH($A1166&amp;"",購買率算出!$C$6:$C$3005,0)),0))</f>
        <v>0</v>
      </c>
    </row>
    <row r="1167" customFormat="false" ht="15" hidden="false" customHeight="false" outlineLevel="0" collapsed="false">
      <c r="A1167" s="24"/>
      <c r="D1167" s="24"/>
      <c r="F1167" s="24"/>
      <c r="K1167" s="9" t="n">
        <f aca="false">IF($A1167="",0,IF(OR(N($D1167)=0,$D1167&amp;""=TOP!$C$5&amp;""),1,0))</f>
        <v>0</v>
      </c>
      <c r="L1167" s="27" t="n">
        <f aca="false">IF($K1167=0,0,IFERROR(INDEX(購買率算出!$P$6:$P$3005,MATCH($A1167&amp;"",購買率算出!$C$6:$C$3005,0)),0))</f>
        <v>0</v>
      </c>
    </row>
    <row r="1168" customFormat="false" ht="15" hidden="false" customHeight="false" outlineLevel="0" collapsed="false">
      <c r="A1168" s="24"/>
      <c r="D1168" s="24"/>
      <c r="F1168" s="24"/>
      <c r="K1168" s="9" t="n">
        <f aca="false">IF($A1168="",0,IF(OR(N($D1168)=0,$D1168&amp;""=TOP!$C$5&amp;""),1,0))</f>
        <v>0</v>
      </c>
      <c r="L1168" s="27" t="n">
        <f aca="false">IF($K1168=0,0,IFERROR(INDEX(購買率算出!$P$6:$P$3005,MATCH($A1168&amp;"",購買率算出!$C$6:$C$3005,0)),0))</f>
        <v>0</v>
      </c>
    </row>
    <row r="1169" customFormat="false" ht="15" hidden="false" customHeight="false" outlineLevel="0" collapsed="false">
      <c r="A1169" s="24"/>
      <c r="D1169" s="24"/>
      <c r="F1169" s="24"/>
      <c r="K1169" s="9" t="n">
        <f aca="false">IF($A1169="",0,IF(OR(N($D1169)=0,$D1169&amp;""=TOP!$C$5&amp;""),1,0))</f>
        <v>0</v>
      </c>
      <c r="L1169" s="27" t="n">
        <f aca="false">IF($K1169=0,0,IFERROR(INDEX(購買率算出!$P$6:$P$3005,MATCH($A1169&amp;"",購買率算出!$C$6:$C$3005,0)),0))</f>
        <v>0</v>
      </c>
    </row>
    <row r="1170" customFormat="false" ht="15" hidden="false" customHeight="false" outlineLevel="0" collapsed="false">
      <c r="A1170" s="24"/>
      <c r="D1170" s="24"/>
      <c r="F1170" s="24"/>
      <c r="K1170" s="9" t="n">
        <f aca="false">IF($A1170="",0,IF(OR(N($D1170)=0,$D1170&amp;""=TOP!$C$5&amp;""),1,0))</f>
        <v>0</v>
      </c>
      <c r="L1170" s="27" t="n">
        <f aca="false">IF($K1170=0,0,IFERROR(INDEX(購買率算出!$P$6:$P$3005,MATCH($A1170&amp;"",購買率算出!$C$6:$C$3005,0)),0))</f>
        <v>0</v>
      </c>
    </row>
    <row r="1171" customFormat="false" ht="15" hidden="false" customHeight="false" outlineLevel="0" collapsed="false">
      <c r="A1171" s="24"/>
      <c r="D1171" s="24"/>
      <c r="F1171" s="24"/>
      <c r="K1171" s="9" t="n">
        <f aca="false">IF($A1171="",0,IF(OR(N($D1171)=0,$D1171&amp;""=TOP!$C$5&amp;""),1,0))</f>
        <v>0</v>
      </c>
      <c r="L1171" s="27" t="n">
        <f aca="false">IF($K1171=0,0,IFERROR(INDEX(購買率算出!$P$6:$P$3005,MATCH($A1171&amp;"",購買率算出!$C$6:$C$3005,0)),0))</f>
        <v>0</v>
      </c>
    </row>
    <row r="1172" customFormat="false" ht="15" hidden="false" customHeight="false" outlineLevel="0" collapsed="false">
      <c r="A1172" s="24"/>
      <c r="D1172" s="24"/>
      <c r="F1172" s="24"/>
      <c r="K1172" s="9" t="n">
        <f aca="false">IF($A1172="",0,IF(OR(N($D1172)=0,$D1172&amp;""=TOP!$C$5&amp;""),1,0))</f>
        <v>0</v>
      </c>
      <c r="L1172" s="27" t="n">
        <f aca="false">IF($K1172=0,0,IFERROR(INDEX(購買率算出!$P$6:$P$3005,MATCH($A1172&amp;"",購買率算出!$C$6:$C$3005,0)),0))</f>
        <v>0</v>
      </c>
    </row>
    <row r="1173" customFormat="false" ht="15" hidden="false" customHeight="false" outlineLevel="0" collapsed="false">
      <c r="A1173" s="24"/>
      <c r="D1173" s="24"/>
      <c r="F1173" s="24"/>
      <c r="K1173" s="9" t="n">
        <f aca="false">IF($A1173="",0,IF(OR(N($D1173)=0,$D1173&amp;""=TOP!$C$5&amp;""),1,0))</f>
        <v>0</v>
      </c>
      <c r="L1173" s="27" t="n">
        <f aca="false">IF($K1173=0,0,IFERROR(INDEX(購買率算出!$P$6:$P$3005,MATCH($A1173&amp;"",購買率算出!$C$6:$C$3005,0)),0))</f>
        <v>0</v>
      </c>
    </row>
    <row r="1174" customFormat="false" ht="15" hidden="false" customHeight="false" outlineLevel="0" collapsed="false">
      <c r="A1174" s="24"/>
      <c r="D1174" s="24"/>
      <c r="F1174" s="24"/>
      <c r="K1174" s="9" t="n">
        <f aca="false">IF($A1174="",0,IF(OR(N($D1174)=0,$D1174&amp;""=TOP!$C$5&amp;""),1,0))</f>
        <v>0</v>
      </c>
      <c r="L1174" s="27" t="n">
        <f aca="false">IF($K1174=0,0,IFERROR(INDEX(購買率算出!$P$6:$P$3005,MATCH($A1174&amp;"",購買率算出!$C$6:$C$3005,0)),0))</f>
        <v>0</v>
      </c>
    </row>
    <row r="1175" customFormat="false" ht="15" hidden="false" customHeight="false" outlineLevel="0" collapsed="false">
      <c r="A1175" s="24"/>
      <c r="D1175" s="24"/>
      <c r="F1175" s="24"/>
      <c r="K1175" s="9" t="n">
        <f aca="false">IF($A1175="",0,IF(OR(N($D1175)=0,$D1175&amp;""=TOP!$C$5&amp;""),1,0))</f>
        <v>0</v>
      </c>
      <c r="L1175" s="27" t="n">
        <f aca="false">IF($K1175=0,0,IFERROR(INDEX(購買率算出!$P$6:$P$3005,MATCH($A1175&amp;"",購買率算出!$C$6:$C$3005,0)),0))</f>
        <v>0</v>
      </c>
    </row>
    <row r="1176" customFormat="false" ht="15" hidden="false" customHeight="false" outlineLevel="0" collapsed="false">
      <c r="A1176" s="24"/>
      <c r="D1176" s="24"/>
      <c r="F1176" s="24"/>
      <c r="K1176" s="9" t="n">
        <f aca="false">IF($A1176="",0,IF(OR(N($D1176)=0,$D1176&amp;""=TOP!$C$5&amp;""),1,0))</f>
        <v>0</v>
      </c>
      <c r="L1176" s="27" t="n">
        <f aca="false">IF($K1176=0,0,IFERROR(INDEX(購買率算出!$P$6:$P$3005,MATCH($A1176&amp;"",購買率算出!$C$6:$C$3005,0)),0))</f>
        <v>0</v>
      </c>
    </row>
    <row r="1177" customFormat="false" ht="15" hidden="false" customHeight="false" outlineLevel="0" collapsed="false">
      <c r="A1177" s="24"/>
      <c r="D1177" s="24"/>
      <c r="F1177" s="24"/>
      <c r="K1177" s="9" t="n">
        <f aca="false">IF($A1177="",0,IF(OR(N($D1177)=0,$D1177&amp;""=TOP!$C$5&amp;""),1,0))</f>
        <v>0</v>
      </c>
      <c r="L1177" s="27" t="n">
        <f aca="false">IF($K1177=0,0,IFERROR(INDEX(購買率算出!$P$6:$P$3005,MATCH($A1177&amp;"",購買率算出!$C$6:$C$3005,0)),0))</f>
        <v>0</v>
      </c>
    </row>
    <row r="1178" customFormat="false" ht="15" hidden="false" customHeight="false" outlineLevel="0" collapsed="false">
      <c r="A1178" s="24"/>
      <c r="D1178" s="24"/>
      <c r="F1178" s="24"/>
      <c r="K1178" s="9" t="n">
        <f aca="false">IF($A1178="",0,IF(OR(N($D1178)=0,$D1178&amp;""=TOP!$C$5&amp;""),1,0))</f>
        <v>0</v>
      </c>
      <c r="L1178" s="27" t="n">
        <f aca="false">IF($K1178=0,0,IFERROR(INDEX(購買率算出!$P$6:$P$3005,MATCH($A1178&amp;"",購買率算出!$C$6:$C$3005,0)),0))</f>
        <v>0</v>
      </c>
    </row>
    <row r="1179" customFormat="false" ht="15" hidden="false" customHeight="false" outlineLevel="0" collapsed="false">
      <c r="A1179" s="24"/>
      <c r="D1179" s="24"/>
      <c r="F1179" s="24"/>
      <c r="K1179" s="9" t="n">
        <f aca="false">IF($A1179="",0,IF(OR(N($D1179)=0,$D1179&amp;""=TOP!$C$5&amp;""),1,0))</f>
        <v>0</v>
      </c>
      <c r="L1179" s="27" t="n">
        <f aca="false">IF($K1179=0,0,IFERROR(INDEX(購買率算出!$P$6:$P$3005,MATCH($A1179&amp;"",購買率算出!$C$6:$C$3005,0)),0))</f>
        <v>0</v>
      </c>
    </row>
    <row r="1180" customFormat="false" ht="15" hidden="false" customHeight="false" outlineLevel="0" collapsed="false">
      <c r="A1180" s="24"/>
      <c r="D1180" s="24"/>
      <c r="F1180" s="24"/>
      <c r="K1180" s="9" t="n">
        <f aca="false">IF($A1180="",0,IF(OR(N($D1180)=0,$D1180&amp;""=TOP!$C$5&amp;""),1,0))</f>
        <v>0</v>
      </c>
      <c r="L1180" s="27" t="n">
        <f aca="false">IF($K1180=0,0,IFERROR(INDEX(購買率算出!$P$6:$P$3005,MATCH($A1180&amp;"",購買率算出!$C$6:$C$3005,0)),0))</f>
        <v>0</v>
      </c>
    </row>
    <row r="1181" customFormat="false" ht="15" hidden="false" customHeight="false" outlineLevel="0" collapsed="false">
      <c r="A1181" s="24"/>
      <c r="D1181" s="24"/>
      <c r="F1181" s="24"/>
      <c r="K1181" s="9" t="n">
        <f aca="false">IF($A1181="",0,IF(OR(N($D1181)=0,$D1181&amp;""=TOP!$C$5&amp;""),1,0))</f>
        <v>0</v>
      </c>
      <c r="L1181" s="27" t="n">
        <f aca="false">IF($K1181=0,0,IFERROR(INDEX(購買率算出!$P$6:$P$3005,MATCH($A1181&amp;"",購買率算出!$C$6:$C$3005,0)),0))</f>
        <v>0</v>
      </c>
    </row>
    <row r="1182" customFormat="false" ht="15" hidden="false" customHeight="false" outlineLevel="0" collapsed="false">
      <c r="A1182" s="24"/>
      <c r="D1182" s="24"/>
      <c r="F1182" s="24"/>
      <c r="K1182" s="9" t="n">
        <f aca="false">IF($A1182="",0,IF(OR(N($D1182)=0,$D1182&amp;""=TOP!$C$5&amp;""),1,0))</f>
        <v>0</v>
      </c>
      <c r="L1182" s="27" t="n">
        <f aca="false">IF($K1182=0,0,IFERROR(INDEX(購買率算出!$P$6:$P$3005,MATCH($A1182&amp;"",購買率算出!$C$6:$C$3005,0)),0))</f>
        <v>0</v>
      </c>
    </row>
    <row r="1183" customFormat="false" ht="15" hidden="false" customHeight="false" outlineLevel="0" collapsed="false">
      <c r="A1183" s="24"/>
      <c r="D1183" s="24"/>
      <c r="F1183" s="24"/>
      <c r="K1183" s="9" t="n">
        <f aca="false">IF($A1183="",0,IF(OR(N($D1183)=0,$D1183&amp;""=TOP!$C$5&amp;""),1,0))</f>
        <v>0</v>
      </c>
      <c r="L1183" s="27" t="n">
        <f aca="false">IF($K1183=0,0,IFERROR(INDEX(購買率算出!$P$6:$P$3005,MATCH($A1183&amp;"",購買率算出!$C$6:$C$3005,0)),0))</f>
        <v>0</v>
      </c>
    </row>
    <row r="1184" customFormat="false" ht="15" hidden="false" customHeight="false" outlineLevel="0" collapsed="false">
      <c r="A1184" s="24"/>
      <c r="D1184" s="24"/>
      <c r="F1184" s="24"/>
      <c r="K1184" s="9" t="n">
        <f aca="false">IF($A1184="",0,IF(OR(N($D1184)=0,$D1184&amp;""=TOP!$C$5&amp;""),1,0))</f>
        <v>0</v>
      </c>
      <c r="L1184" s="27" t="n">
        <f aca="false">IF($K1184=0,0,IFERROR(INDEX(購買率算出!$P$6:$P$3005,MATCH($A1184&amp;"",購買率算出!$C$6:$C$3005,0)),0))</f>
        <v>0</v>
      </c>
    </row>
    <row r="1185" customFormat="false" ht="15" hidden="false" customHeight="false" outlineLevel="0" collapsed="false">
      <c r="A1185" s="24"/>
      <c r="D1185" s="24"/>
      <c r="F1185" s="24"/>
      <c r="K1185" s="9" t="n">
        <f aca="false">IF($A1185="",0,IF(OR(N($D1185)=0,$D1185&amp;""=TOP!$C$5&amp;""),1,0))</f>
        <v>0</v>
      </c>
      <c r="L1185" s="27" t="n">
        <f aca="false">IF($K1185=0,0,IFERROR(INDEX(購買率算出!$P$6:$P$3005,MATCH($A1185&amp;"",購買率算出!$C$6:$C$3005,0)),0))</f>
        <v>0</v>
      </c>
    </row>
    <row r="1186" customFormat="false" ht="15" hidden="false" customHeight="false" outlineLevel="0" collapsed="false">
      <c r="A1186" s="24"/>
      <c r="D1186" s="24"/>
      <c r="F1186" s="24"/>
      <c r="K1186" s="9" t="n">
        <f aca="false">IF($A1186="",0,IF(OR(N($D1186)=0,$D1186&amp;""=TOP!$C$5&amp;""),1,0))</f>
        <v>0</v>
      </c>
      <c r="L1186" s="27" t="n">
        <f aca="false">IF($K1186=0,0,IFERROR(INDEX(購買率算出!$P$6:$P$3005,MATCH($A1186&amp;"",購買率算出!$C$6:$C$3005,0)),0))</f>
        <v>0</v>
      </c>
    </row>
    <row r="1187" customFormat="false" ht="15" hidden="false" customHeight="false" outlineLevel="0" collapsed="false">
      <c r="A1187" s="24"/>
      <c r="D1187" s="24"/>
      <c r="F1187" s="24"/>
      <c r="K1187" s="9" t="n">
        <f aca="false">IF($A1187="",0,IF(OR(N($D1187)=0,$D1187&amp;""=TOP!$C$5&amp;""),1,0))</f>
        <v>0</v>
      </c>
      <c r="L1187" s="27" t="n">
        <f aca="false">IF($K1187=0,0,IFERROR(INDEX(購買率算出!$P$6:$P$3005,MATCH($A1187&amp;"",購買率算出!$C$6:$C$3005,0)),0))</f>
        <v>0</v>
      </c>
    </row>
    <row r="1188" customFormat="false" ht="15" hidden="false" customHeight="false" outlineLevel="0" collapsed="false">
      <c r="A1188" s="24"/>
      <c r="D1188" s="24"/>
      <c r="F1188" s="24"/>
      <c r="K1188" s="9" t="n">
        <f aca="false">IF($A1188="",0,IF(OR(N($D1188)=0,$D1188&amp;""=TOP!$C$5&amp;""),1,0))</f>
        <v>0</v>
      </c>
      <c r="L1188" s="27" t="n">
        <f aca="false">IF($K1188=0,0,IFERROR(INDEX(購買率算出!$P$6:$P$3005,MATCH($A1188&amp;"",購買率算出!$C$6:$C$3005,0)),0))</f>
        <v>0</v>
      </c>
    </row>
    <row r="1189" customFormat="false" ht="15" hidden="false" customHeight="false" outlineLevel="0" collapsed="false">
      <c r="A1189" s="24"/>
      <c r="D1189" s="24"/>
      <c r="F1189" s="24"/>
      <c r="K1189" s="9" t="n">
        <f aca="false">IF($A1189="",0,IF(OR(N($D1189)=0,$D1189&amp;""=TOP!$C$5&amp;""),1,0))</f>
        <v>0</v>
      </c>
      <c r="L1189" s="27" t="n">
        <f aca="false">IF($K1189=0,0,IFERROR(INDEX(購買率算出!$P$6:$P$3005,MATCH($A1189&amp;"",購買率算出!$C$6:$C$3005,0)),0))</f>
        <v>0</v>
      </c>
    </row>
    <row r="1190" customFormat="false" ht="15" hidden="false" customHeight="false" outlineLevel="0" collapsed="false">
      <c r="A1190" s="24"/>
      <c r="D1190" s="24"/>
      <c r="F1190" s="24"/>
      <c r="K1190" s="9" t="n">
        <f aca="false">IF($A1190="",0,IF(OR(N($D1190)=0,$D1190&amp;""=TOP!$C$5&amp;""),1,0))</f>
        <v>0</v>
      </c>
      <c r="L1190" s="27" t="n">
        <f aca="false">IF($K1190=0,0,IFERROR(INDEX(購買率算出!$P$6:$P$3005,MATCH($A1190&amp;"",購買率算出!$C$6:$C$3005,0)),0))</f>
        <v>0</v>
      </c>
    </row>
    <row r="1191" customFormat="false" ht="15" hidden="false" customHeight="false" outlineLevel="0" collapsed="false">
      <c r="A1191" s="24"/>
      <c r="D1191" s="24"/>
      <c r="F1191" s="24"/>
      <c r="K1191" s="9" t="n">
        <f aca="false">IF($A1191="",0,IF(OR(N($D1191)=0,$D1191&amp;""=TOP!$C$5&amp;""),1,0))</f>
        <v>0</v>
      </c>
      <c r="L1191" s="27" t="n">
        <f aca="false">IF($K1191=0,0,IFERROR(INDEX(購買率算出!$P$6:$P$3005,MATCH($A1191&amp;"",購買率算出!$C$6:$C$3005,0)),0))</f>
        <v>0</v>
      </c>
    </row>
    <row r="1192" customFormat="false" ht="15" hidden="false" customHeight="false" outlineLevel="0" collapsed="false">
      <c r="A1192" s="24"/>
      <c r="D1192" s="24"/>
      <c r="F1192" s="24"/>
      <c r="K1192" s="9" t="n">
        <f aca="false">IF($A1192="",0,IF(OR(N($D1192)=0,$D1192&amp;""=TOP!$C$5&amp;""),1,0))</f>
        <v>0</v>
      </c>
      <c r="L1192" s="27" t="n">
        <f aca="false">IF($K1192=0,0,IFERROR(INDEX(購買率算出!$P$6:$P$3005,MATCH($A1192&amp;"",購買率算出!$C$6:$C$3005,0)),0))</f>
        <v>0</v>
      </c>
    </row>
    <row r="1193" customFormat="false" ht="15" hidden="false" customHeight="false" outlineLevel="0" collapsed="false">
      <c r="A1193" s="24"/>
      <c r="D1193" s="24"/>
      <c r="F1193" s="24"/>
      <c r="K1193" s="9" t="n">
        <f aca="false">IF($A1193="",0,IF(OR(N($D1193)=0,$D1193&amp;""=TOP!$C$5&amp;""),1,0))</f>
        <v>0</v>
      </c>
      <c r="L1193" s="27" t="n">
        <f aca="false">IF($K1193=0,0,IFERROR(INDEX(購買率算出!$P$6:$P$3005,MATCH($A1193&amp;"",購買率算出!$C$6:$C$3005,0)),0))</f>
        <v>0</v>
      </c>
    </row>
    <row r="1194" customFormat="false" ht="15" hidden="false" customHeight="false" outlineLevel="0" collapsed="false">
      <c r="A1194" s="24"/>
      <c r="D1194" s="24"/>
      <c r="F1194" s="24"/>
      <c r="K1194" s="9" t="n">
        <f aca="false">IF($A1194="",0,IF(OR(N($D1194)=0,$D1194&amp;""=TOP!$C$5&amp;""),1,0))</f>
        <v>0</v>
      </c>
      <c r="L1194" s="27" t="n">
        <f aca="false">IF($K1194=0,0,IFERROR(INDEX(購買率算出!$P$6:$P$3005,MATCH($A1194&amp;"",購買率算出!$C$6:$C$3005,0)),0))</f>
        <v>0</v>
      </c>
    </row>
    <row r="1195" customFormat="false" ht="15" hidden="false" customHeight="false" outlineLevel="0" collapsed="false">
      <c r="A1195" s="24"/>
      <c r="D1195" s="24"/>
      <c r="F1195" s="24"/>
      <c r="K1195" s="9" t="n">
        <f aca="false">IF($A1195="",0,IF(OR(N($D1195)=0,$D1195&amp;""=TOP!$C$5&amp;""),1,0))</f>
        <v>0</v>
      </c>
      <c r="L1195" s="27" t="n">
        <f aca="false">IF($K1195=0,0,IFERROR(INDEX(購買率算出!$P$6:$P$3005,MATCH($A1195&amp;"",購買率算出!$C$6:$C$3005,0)),0))</f>
        <v>0</v>
      </c>
    </row>
    <row r="1196" customFormat="false" ht="15" hidden="false" customHeight="false" outlineLevel="0" collapsed="false">
      <c r="A1196" s="24"/>
      <c r="D1196" s="24"/>
      <c r="F1196" s="24"/>
      <c r="K1196" s="9" t="n">
        <f aca="false">IF($A1196="",0,IF(OR(N($D1196)=0,$D1196&amp;""=TOP!$C$5&amp;""),1,0))</f>
        <v>0</v>
      </c>
      <c r="L1196" s="27" t="n">
        <f aca="false">IF($K1196=0,0,IFERROR(INDEX(購買率算出!$P$6:$P$3005,MATCH($A1196&amp;"",購買率算出!$C$6:$C$3005,0)),0))</f>
        <v>0</v>
      </c>
    </row>
    <row r="1197" customFormat="false" ht="15" hidden="false" customHeight="false" outlineLevel="0" collapsed="false">
      <c r="A1197" s="24"/>
      <c r="D1197" s="24"/>
      <c r="F1197" s="24"/>
      <c r="K1197" s="9" t="n">
        <f aca="false">IF($A1197="",0,IF(OR(N($D1197)=0,$D1197&amp;""=TOP!$C$5&amp;""),1,0))</f>
        <v>0</v>
      </c>
      <c r="L1197" s="27" t="n">
        <f aca="false">IF($K1197=0,0,IFERROR(INDEX(購買率算出!$P$6:$P$3005,MATCH($A1197&amp;"",購買率算出!$C$6:$C$3005,0)),0))</f>
        <v>0</v>
      </c>
    </row>
    <row r="1198" customFormat="false" ht="15" hidden="false" customHeight="false" outlineLevel="0" collapsed="false">
      <c r="A1198" s="24"/>
      <c r="D1198" s="24"/>
      <c r="F1198" s="24"/>
      <c r="K1198" s="9" t="n">
        <f aca="false">IF($A1198="",0,IF(OR(N($D1198)=0,$D1198&amp;""=TOP!$C$5&amp;""),1,0))</f>
        <v>0</v>
      </c>
      <c r="L1198" s="27" t="n">
        <f aca="false">IF($K1198=0,0,IFERROR(INDEX(購買率算出!$P$6:$P$3005,MATCH($A1198&amp;"",購買率算出!$C$6:$C$3005,0)),0))</f>
        <v>0</v>
      </c>
    </row>
    <row r="1199" customFormat="false" ht="15" hidden="false" customHeight="false" outlineLevel="0" collapsed="false">
      <c r="A1199" s="24"/>
      <c r="D1199" s="24"/>
      <c r="F1199" s="24"/>
      <c r="K1199" s="9" t="n">
        <f aca="false">IF($A1199="",0,IF(OR(N($D1199)=0,$D1199&amp;""=TOP!$C$5&amp;""),1,0))</f>
        <v>0</v>
      </c>
      <c r="L1199" s="27" t="n">
        <f aca="false">IF($K1199=0,0,IFERROR(INDEX(購買率算出!$P$6:$P$3005,MATCH($A1199&amp;"",購買率算出!$C$6:$C$3005,0)),0))</f>
        <v>0</v>
      </c>
    </row>
    <row r="1200" customFormat="false" ht="15" hidden="false" customHeight="false" outlineLevel="0" collapsed="false">
      <c r="A1200" s="24"/>
      <c r="D1200" s="24"/>
      <c r="F1200" s="24"/>
      <c r="K1200" s="9" t="n">
        <f aca="false">IF($A1200="",0,IF(OR(N($D1200)=0,$D1200&amp;""=TOP!$C$5&amp;""),1,0))</f>
        <v>0</v>
      </c>
      <c r="L1200" s="27" t="n">
        <f aca="false">IF($K1200=0,0,IFERROR(INDEX(購買率算出!$P$6:$P$3005,MATCH($A1200&amp;"",購買率算出!$C$6:$C$3005,0)),0))</f>
        <v>0</v>
      </c>
    </row>
    <row r="1201" customFormat="false" ht="15" hidden="false" customHeight="false" outlineLevel="0" collapsed="false">
      <c r="A1201" s="24"/>
      <c r="D1201" s="24"/>
      <c r="F1201" s="24"/>
      <c r="K1201" s="9" t="n">
        <f aca="false">IF($A1201="",0,IF(OR(N($D1201)=0,$D1201&amp;""=TOP!$C$5&amp;""),1,0))</f>
        <v>0</v>
      </c>
      <c r="L1201" s="27" t="n">
        <f aca="false">IF($K1201=0,0,IFERROR(INDEX(購買率算出!$P$6:$P$3005,MATCH($A1201&amp;"",購買率算出!$C$6:$C$3005,0)),0))</f>
        <v>0</v>
      </c>
    </row>
    <row r="1202" customFormat="false" ht="15" hidden="false" customHeight="false" outlineLevel="0" collapsed="false">
      <c r="A1202" s="24"/>
      <c r="D1202" s="24"/>
      <c r="F1202" s="24"/>
      <c r="K1202" s="9" t="n">
        <f aca="false">IF($A1202="",0,IF(OR(N($D1202)=0,$D1202&amp;""=TOP!$C$5&amp;""),1,0))</f>
        <v>0</v>
      </c>
      <c r="L1202" s="27" t="n">
        <f aca="false">IF($K1202=0,0,IFERROR(INDEX(購買率算出!$P$6:$P$3005,MATCH($A1202&amp;"",購買率算出!$C$6:$C$3005,0)),0))</f>
        <v>0</v>
      </c>
    </row>
    <row r="1203" customFormat="false" ht="15" hidden="false" customHeight="false" outlineLevel="0" collapsed="false">
      <c r="A1203" s="24"/>
      <c r="D1203" s="24"/>
      <c r="F1203" s="24"/>
      <c r="K1203" s="9" t="n">
        <f aca="false">IF($A1203="",0,IF(OR(N($D1203)=0,$D1203&amp;""=TOP!$C$5&amp;""),1,0))</f>
        <v>0</v>
      </c>
      <c r="L1203" s="27" t="n">
        <f aca="false">IF($K1203=0,0,IFERROR(INDEX(購買率算出!$P$6:$P$3005,MATCH($A1203&amp;"",購買率算出!$C$6:$C$3005,0)),0))</f>
        <v>0</v>
      </c>
    </row>
    <row r="1204" customFormat="false" ht="15" hidden="false" customHeight="false" outlineLevel="0" collapsed="false">
      <c r="A1204" s="24"/>
      <c r="D1204" s="24"/>
      <c r="F1204" s="24"/>
      <c r="K1204" s="9" t="n">
        <f aca="false">IF($A1204="",0,IF(OR(N($D1204)=0,$D1204&amp;""=TOP!$C$5&amp;""),1,0))</f>
        <v>0</v>
      </c>
      <c r="L1204" s="27" t="n">
        <f aca="false">IF($K1204=0,0,IFERROR(INDEX(購買率算出!$P$6:$P$3005,MATCH($A1204&amp;"",購買率算出!$C$6:$C$3005,0)),0))</f>
        <v>0</v>
      </c>
    </row>
    <row r="1205" customFormat="false" ht="15" hidden="false" customHeight="false" outlineLevel="0" collapsed="false">
      <c r="A1205" s="24"/>
      <c r="D1205" s="24"/>
      <c r="F1205" s="24"/>
      <c r="K1205" s="9" t="n">
        <f aca="false">IF($A1205="",0,IF(OR(N($D1205)=0,$D1205&amp;""=TOP!$C$5&amp;""),1,0))</f>
        <v>0</v>
      </c>
      <c r="L1205" s="27" t="n">
        <f aca="false">IF($K1205=0,0,IFERROR(INDEX(購買率算出!$P$6:$P$3005,MATCH($A1205&amp;"",購買率算出!$C$6:$C$3005,0)),0))</f>
        <v>0</v>
      </c>
    </row>
    <row r="1206" customFormat="false" ht="15" hidden="false" customHeight="false" outlineLevel="0" collapsed="false">
      <c r="A1206" s="24"/>
      <c r="D1206" s="24"/>
      <c r="F1206" s="24"/>
      <c r="K1206" s="9" t="n">
        <f aca="false">IF($A1206="",0,IF(OR(N($D1206)=0,$D1206&amp;""=TOP!$C$5&amp;""),1,0))</f>
        <v>0</v>
      </c>
      <c r="L1206" s="27" t="n">
        <f aca="false">IF($K1206=0,0,IFERROR(INDEX(購買率算出!$P$6:$P$3005,MATCH($A1206&amp;"",購買率算出!$C$6:$C$3005,0)),0))</f>
        <v>0</v>
      </c>
    </row>
    <row r="1207" customFormat="false" ht="15" hidden="false" customHeight="false" outlineLevel="0" collapsed="false">
      <c r="A1207" s="24"/>
      <c r="D1207" s="24"/>
      <c r="F1207" s="24"/>
      <c r="K1207" s="9" t="n">
        <f aca="false">IF($A1207="",0,IF(OR(N($D1207)=0,$D1207&amp;""=TOP!$C$5&amp;""),1,0))</f>
        <v>0</v>
      </c>
      <c r="L1207" s="27" t="n">
        <f aca="false">IF($K1207=0,0,IFERROR(INDEX(購買率算出!$P$6:$P$3005,MATCH($A1207&amp;"",購買率算出!$C$6:$C$3005,0)),0))</f>
        <v>0</v>
      </c>
    </row>
    <row r="1208" customFormat="false" ht="15" hidden="false" customHeight="false" outlineLevel="0" collapsed="false">
      <c r="A1208" s="24"/>
      <c r="D1208" s="24"/>
      <c r="F1208" s="24"/>
      <c r="K1208" s="9" t="n">
        <f aca="false">IF($A1208="",0,IF(OR(N($D1208)=0,$D1208&amp;""=TOP!$C$5&amp;""),1,0))</f>
        <v>0</v>
      </c>
      <c r="L1208" s="27" t="n">
        <f aca="false">IF($K1208=0,0,IFERROR(INDEX(購買率算出!$P$6:$P$3005,MATCH($A1208&amp;"",購買率算出!$C$6:$C$3005,0)),0))</f>
        <v>0</v>
      </c>
    </row>
    <row r="1209" customFormat="false" ht="15" hidden="false" customHeight="false" outlineLevel="0" collapsed="false">
      <c r="A1209" s="24"/>
      <c r="D1209" s="24"/>
      <c r="F1209" s="24"/>
      <c r="K1209" s="9" t="n">
        <f aca="false">IF($A1209="",0,IF(OR(N($D1209)=0,$D1209&amp;""=TOP!$C$5&amp;""),1,0))</f>
        <v>0</v>
      </c>
      <c r="L1209" s="27" t="n">
        <f aca="false">IF($K1209=0,0,IFERROR(INDEX(購買率算出!$P$6:$P$3005,MATCH($A1209&amp;"",購買率算出!$C$6:$C$3005,0)),0))</f>
        <v>0</v>
      </c>
    </row>
    <row r="1210" customFormat="false" ht="15" hidden="false" customHeight="false" outlineLevel="0" collapsed="false">
      <c r="A1210" s="24"/>
      <c r="D1210" s="24"/>
      <c r="F1210" s="24"/>
      <c r="K1210" s="9" t="n">
        <f aca="false">IF($A1210="",0,IF(OR(N($D1210)=0,$D1210&amp;""=TOP!$C$5&amp;""),1,0))</f>
        <v>0</v>
      </c>
      <c r="L1210" s="27" t="n">
        <f aca="false">IF($K1210=0,0,IFERROR(INDEX(購買率算出!$P$6:$P$3005,MATCH($A1210&amp;"",購買率算出!$C$6:$C$3005,0)),0))</f>
        <v>0</v>
      </c>
    </row>
    <row r="1211" customFormat="false" ht="15" hidden="false" customHeight="false" outlineLevel="0" collapsed="false">
      <c r="A1211" s="24"/>
      <c r="D1211" s="24"/>
      <c r="F1211" s="24"/>
      <c r="K1211" s="9" t="n">
        <f aca="false">IF($A1211="",0,IF(OR(N($D1211)=0,$D1211&amp;""=TOP!$C$5&amp;""),1,0))</f>
        <v>0</v>
      </c>
      <c r="L1211" s="27" t="n">
        <f aca="false">IF($K1211=0,0,IFERROR(INDEX(購買率算出!$P$6:$P$3005,MATCH($A1211&amp;"",購買率算出!$C$6:$C$3005,0)),0))</f>
        <v>0</v>
      </c>
    </row>
    <row r="1212" customFormat="false" ht="15" hidden="false" customHeight="false" outlineLevel="0" collapsed="false">
      <c r="A1212" s="24"/>
      <c r="D1212" s="24"/>
      <c r="F1212" s="24"/>
      <c r="K1212" s="9" t="n">
        <f aca="false">IF($A1212="",0,IF(OR(N($D1212)=0,$D1212&amp;""=TOP!$C$5&amp;""),1,0))</f>
        <v>0</v>
      </c>
      <c r="L1212" s="27" t="n">
        <f aca="false">IF($K1212=0,0,IFERROR(INDEX(購買率算出!$P$6:$P$3005,MATCH($A1212&amp;"",購買率算出!$C$6:$C$3005,0)),0))</f>
        <v>0</v>
      </c>
    </row>
    <row r="1213" customFormat="false" ht="15" hidden="false" customHeight="false" outlineLevel="0" collapsed="false">
      <c r="A1213" s="24"/>
      <c r="D1213" s="24"/>
      <c r="F1213" s="24"/>
      <c r="K1213" s="9" t="n">
        <f aca="false">IF($A1213="",0,IF(OR(N($D1213)=0,$D1213&amp;""=TOP!$C$5&amp;""),1,0))</f>
        <v>0</v>
      </c>
      <c r="L1213" s="27" t="n">
        <f aca="false">IF($K1213=0,0,IFERROR(INDEX(購買率算出!$P$6:$P$3005,MATCH($A1213&amp;"",購買率算出!$C$6:$C$3005,0)),0))</f>
        <v>0</v>
      </c>
    </row>
    <row r="1214" customFormat="false" ht="15" hidden="false" customHeight="false" outlineLevel="0" collapsed="false">
      <c r="A1214" s="24"/>
      <c r="D1214" s="24"/>
      <c r="F1214" s="24"/>
      <c r="K1214" s="9" t="n">
        <f aca="false">IF($A1214="",0,IF(OR(N($D1214)=0,$D1214&amp;""=TOP!$C$5&amp;""),1,0))</f>
        <v>0</v>
      </c>
      <c r="L1214" s="27" t="n">
        <f aca="false">IF($K1214=0,0,IFERROR(INDEX(購買率算出!$P$6:$P$3005,MATCH($A1214&amp;"",購買率算出!$C$6:$C$3005,0)),0))</f>
        <v>0</v>
      </c>
    </row>
    <row r="1215" customFormat="false" ht="15" hidden="false" customHeight="false" outlineLevel="0" collapsed="false">
      <c r="A1215" s="24"/>
      <c r="D1215" s="24"/>
      <c r="F1215" s="24"/>
      <c r="K1215" s="9" t="n">
        <f aca="false">IF($A1215="",0,IF(OR(N($D1215)=0,$D1215&amp;""=TOP!$C$5&amp;""),1,0))</f>
        <v>0</v>
      </c>
      <c r="L1215" s="27" t="n">
        <f aca="false">IF($K1215=0,0,IFERROR(INDEX(購買率算出!$P$6:$P$3005,MATCH($A1215&amp;"",購買率算出!$C$6:$C$3005,0)),0))</f>
        <v>0</v>
      </c>
    </row>
    <row r="1216" customFormat="false" ht="15" hidden="false" customHeight="false" outlineLevel="0" collapsed="false">
      <c r="A1216" s="24"/>
      <c r="D1216" s="24"/>
      <c r="F1216" s="24"/>
      <c r="K1216" s="9" t="n">
        <f aca="false">IF($A1216="",0,IF(OR(N($D1216)=0,$D1216&amp;""=TOP!$C$5&amp;""),1,0))</f>
        <v>0</v>
      </c>
      <c r="L1216" s="27" t="n">
        <f aca="false">IF($K1216=0,0,IFERROR(INDEX(購買率算出!$P$6:$P$3005,MATCH($A1216&amp;"",購買率算出!$C$6:$C$3005,0)),0))</f>
        <v>0</v>
      </c>
    </row>
    <row r="1217" customFormat="false" ht="15" hidden="false" customHeight="false" outlineLevel="0" collapsed="false">
      <c r="A1217" s="24"/>
      <c r="D1217" s="24"/>
      <c r="F1217" s="24"/>
      <c r="K1217" s="9" t="n">
        <f aca="false">IF($A1217="",0,IF(OR(N($D1217)=0,$D1217&amp;""=TOP!$C$5&amp;""),1,0))</f>
        <v>0</v>
      </c>
      <c r="L1217" s="27" t="n">
        <f aca="false">IF($K1217=0,0,IFERROR(INDEX(購買率算出!$P$6:$P$3005,MATCH($A1217&amp;"",購買率算出!$C$6:$C$3005,0)),0))</f>
        <v>0</v>
      </c>
    </row>
    <row r="1218" customFormat="false" ht="15" hidden="false" customHeight="false" outlineLevel="0" collapsed="false">
      <c r="A1218" s="24"/>
      <c r="D1218" s="24"/>
      <c r="F1218" s="24"/>
      <c r="K1218" s="9" t="n">
        <f aca="false">IF($A1218="",0,IF(OR(N($D1218)=0,$D1218&amp;""=TOP!$C$5&amp;""),1,0))</f>
        <v>0</v>
      </c>
      <c r="L1218" s="27" t="n">
        <f aca="false">IF($K1218=0,0,IFERROR(INDEX(購買率算出!$P$6:$P$3005,MATCH($A1218&amp;"",購買率算出!$C$6:$C$3005,0)),0))</f>
        <v>0</v>
      </c>
    </row>
    <row r="1219" customFormat="false" ht="15" hidden="false" customHeight="false" outlineLevel="0" collapsed="false">
      <c r="A1219" s="24"/>
      <c r="D1219" s="24"/>
      <c r="F1219" s="24"/>
      <c r="K1219" s="9" t="n">
        <f aca="false">IF($A1219="",0,IF(OR(N($D1219)=0,$D1219&amp;""=TOP!$C$5&amp;""),1,0))</f>
        <v>0</v>
      </c>
      <c r="L1219" s="27" t="n">
        <f aca="false">IF($K1219=0,0,IFERROR(INDEX(購買率算出!$P$6:$P$3005,MATCH($A1219&amp;"",購買率算出!$C$6:$C$3005,0)),0))</f>
        <v>0</v>
      </c>
    </row>
    <row r="1220" customFormat="false" ht="15" hidden="false" customHeight="false" outlineLevel="0" collapsed="false">
      <c r="A1220" s="24"/>
      <c r="D1220" s="24"/>
      <c r="F1220" s="24"/>
      <c r="K1220" s="9" t="n">
        <f aca="false">IF($A1220="",0,IF(OR(N($D1220)=0,$D1220&amp;""=TOP!$C$5&amp;""),1,0))</f>
        <v>0</v>
      </c>
      <c r="L1220" s="27" t="n">
        <f aca="false">IF($K1220=0,0,IFERROR(INDEX(購買率算出!$P$6:$P$3005,MATCH($A1220&amp;"",購買率算出!$C$6:$C$3005,0)),0))</f>
        <v>0</v>
      </c>
    </row>
    <row r="1221" customFormat="false" ht="15" hidden="false" customHeight="false" outlineLevel="0" collapsed="false">
      <c r="A1221" s="24"/>
      <c r="D1221" s="24"/>
      <c r="F1221" s="24"/>
      <c r="K1221" s="9" t="n">
        <f aca="false">IF($A1221="",0,IF(OR(N($D1221)=0,$D1221&amp;""=TOP!$C$5&amp;""),1,0))</f>
        <v>0</v>
      </c>
      <c r="L1221" s="27" t="n">
        <f aca="false">IF($K1221=0,0,IFERROR(INDEX(購買率算出!$P$6:$P$3005,MATCH($A1221&amp;"",購買率算出!$C$6:$C$3005,0)),0))</f>
        <v>0</v>
      </c>
    </row>
    <row r="1222" customFormat="false" ht="15" hidden="false" customHeight="false" outlineLevel="0" collapsed="false">
      <c r="A1222" s="24"/>
      <c r="D1222" s="24"/>
      <c r="F1222" s="24"/>
      <c r="K1222" s="9" t="n">
        <f aca="false">IF($A1222="",0,IF(OR(N($D1222)=0,$D1222&amp;""=TOP!$C$5&amp;""),1,0))</f>
        <v>0</v>
      </c>
      <c r="L1222" s="27" t="n">
        <f aca="false">IF($K1222=0,0,IFERROR(INDEX(購買率算出!$P$6:$P$3005,MATCH($A1222&amp;"",購買率算出!$C$6:$C$3005,0)),0))</f>
        <v>0</v>
      </c>
    </row>
    <row r="1223" customFormat="false" ht="15" hidden="false" customHeight="false" outlineLevel="0" collapsed="false">
      <c r="A1223" s="24"/>
      <c r="D1223" s="24"/>
      <c r="F1223" s="24"/>
      <c r="K1223" s="9" t="n">
        <f aca="false">IF($A1223="",0,IF(OR(N($D1223)=0,$D1223&amp;""=TOP!$C$5&amp;""),1,0))</f>
        <v>0</v>
      </c>
      <c r="L1223" s="27" t="n">
        <f aca="false">IF($K1223=0,0,IFERROR(INDEX(購買率算出!$P$6:$P$3005,MATCH($A1223&amp;"",購買率算出!$C$6:$C$3005,0)),0))</f>
        <v>0</v>
      </c>
    </row>
    <row r="1224" customFormat="false" ht="15" hidden="false" customHeight="false" outlineLevel="0" collapsed="false">
      <c r="A1224" s="24"/>
      <c r="D1224" s="24"/>
      <c r="F1224" s="24"/>
      <c r="K1224" s="9" t="n">
        <f aca="false">IF($A1224="",0,IF(OR(N($D1224)=0,$D1224&amp;""=TOP!$C$5&amp;""),1,0))</f>
        <v>0</v>
      </c>
      <c r="L1224" s="27" t="n">
        <f aca="false">IF($K1224=0,0,IFERROR(INDEX(購買率算出!$P$6:$P$3005,MATCH($A1224&amp;"",購買率算出!$C$6:$C$3005,0)),0))</f>
        <v>0</v>
      </c>
    </row>
    <row r="1225" customFormat="false" ht="15" hidden="false" customHeight="false" outlineLevel="0" collapsed="false">
      <c r="A1225" s="24"/>
      <c r="D1225" s="24"/>
      <c r="F1225" s="24"/>
      <c r="K1225" s="9" t="n">
        <f aca="false">IF($A1225="",0,IF(OR(N($D1225)=0,$D1225&amp;""=TOP!$C$5&amp;""),1,0))</f>
        <v>0</v>
      </c>
      <c r="L1225" s="27" t="n">
        <f aca="false">IF($K1225=0,0,IFERROR(INDEX(購買率算出!$P$6:$P$3005,MATCH($A1225&amp;"",購買率算出!$C$6:$C$3005,0)),0))</f>
        <v>0</v>
      </c>
    </row>
    <row r="1226" customFormat="false" ht="15" hidden="false" customHeight="false" outlineLevel="0" collapsed="false">
      <c r="A1226" s="24"/>
      <c r="D1226" s="24"/>
      <c r="F1226" s="24"/>
      <c r="K1226" s="9" t="n">
        <f aca="false">IF($A1226="",0,IF(OR(N($D1226)=0,$D1226&amp;""=TOP!$C$5&amp;""),1,0))</f>
        <v>0</v>
      </c>
      <c r="L1226" s="27" t="n">
        <f aca="false">IF($K1226=0,0,IFERROR(INDEX(購買率算出!$P$6:$P$3005,MATCH($A1226&amp;"",購買率算出!$C$6:$C$3005,0)),0))</f>
        <v>0</v>
      </c>
    </row>
    <row r="1227" customFormat="false" ht="15" hidden="false" customHeight="false" outlineLevel="0" collapsed="false">
      <c r="A1227" s="24"/>
      <c r="D1227" s="24"/>
      <c r="F1227" s="24"/>
      <c r="K1227" s="9" t="n">
        <f aca="false">IF($A1227="",0,IF(OR(N($D1227)=0,$D1227&amp;""=TOP!$C$5&amp;""),1,0))</f>
        <v>0</v>
      </c>
      <c r="L1227" s="27" t="n">
        <f aca="false">IF($K1227=0,0,IFERROR(INDEX(購買率算出!$P$6:$P$3005,MATCH($A1227&amp;"",購買率算出!$C$6:$C$3005,0)),0))</f>
        <v>0</v>
      </c>
    </row>
    <row r="1228" customFormat="false" ht="15" hidden="false" customHeight="false" outlineLevel="0" collapsed="false">
      <c r="A1228" s="24"/>
      <c r="D1228" s="24"/>
      <c r="F1228" s="24"/>
      <c r="K1228" s="9" t="n">
        <f aca="false">IF($A1228="",0,IF(OR(N($D1228)=0,$D1228&amp;""=TOP!$C$5&amp;""),1,0))</f>
        <v>0</v>
      </c>
      <c r="L1228" s="27" t="n">
        <f aca="false">IF($K1228=0,0,IFERROR(INDEX(購買率算出!$P$6:$P$3005,MATCH($A1228&amp;"",購買率算出!$C$6:$C$3005,0)),0))</f>
        <v>0</v>
      </c>
    </row>
    <row r="1229" customFormat="false" ht="15" hidden="false" customHeight="false" outlineLevel="0" collapsed="false">
      <c r="A1229" s="24"/>
      <c r="D1229" s="24"/>
      <c r="F1229" s="24"/>
      <c r="K1229" s="9" t="n">
        <f aca="false">IF($A1229="",0,IF(OR(N($D1229)=0,$D1229&amp;""=TOP!$C$5&amp;""),1,0))</f>
        <v>0</v>
      </c>
      <c r="L1229" s="27" t="n">
        <f aca="false">IF($K1229=0,0,IFERROR(INDEX(購買率算出!$P$6:$P$3005,MATCH($A1229&amp;"",購買率算出!$C$6:$C$3005,0)),0))</f>
        <v>0</v>
      </c>
    </row>
    <row r="1230" customFormat="false" ht="15" hidden="false" customHeight="false" outlineLevel="0" collapsed="false">
      <c r="A1230" s="24"/>
      <c r="D1230" s="24"/>
      <c r="F1230" s="24"/>
      <c r="K1230" s="9" t="n">
        <f aca="false">IF($A1230="",0,IF(OR(N($D1230)=0,$D1230&amp;""=TOP!$C$5&amp;""),1,0))</f>
        <v>0</v>
      </c>
      <c r="L1230" s="27" t="n">
        <f aca="false">IF($K1230=0,0,IFERROR(INDEX(購買率算出!$P$6:$P$3005,MATCH($A1230&amp;"",購買率算出!$C$6:$C$3005,0)),0))</f>
        <v>0</v>
      </c>
    </row>
    <row r="1231" customFormat="false" ht="15" hidden="false" customHeight="false" outlineLevel="0" collapsed="false">
      <c r="A1231" s="24"/>
      <c r="D1231" s="24"/>
      <c r="F1231" s="24"/>
      <c r="K1231" s="9" t="n">
        <f aca="false">IF($A1231="",0,IF(OR(N($D1231)=0,$D1231&amp;""=TOP!$C$5&amp;""),1,0))</f>
        <v>0</v>
      </c>
      <c r="L1231" s="27" t="n">
        <f aca="false">IF($K1231=0,0,IFERROR(INDEX(購買率算出!$P$6:$P$3005,MATCH($A1231&amp;"",購買率算出!$C$6:$C$3005,0)),0))</f>
        <v>0</v>
      </c>
    </row>
    <row r="1232" customFormat="false" ht="15" hidden="false" customHeight="false" outlineLevel="0" collapsed="false">
      <c r="A1232" s="24"/>
      <c r="D1232" s="24"/>
      <c r="F1232" s="24"/>
      <c r="K1232" s="9" t="n">
        <f aca="false">IF($A1232="",0,IF(OR(N($D1232)=0,$D1232&amp;""=TOP!$C$5&amp;""),1,0))</f>
        <v>0</v>
      </c>
      <c r="L1232" s="27" t="n">
        <f aca="false">IF($K1232=0,0,IFERROR(INDEX(購買率算出!$P$6:$P$3005,MATCH($A1232&amp;"",購買率算出!$C$6:$C$3005,0)),0))</f>
        <v>0</v>
      </c>
    </row>
    <row r="1233" customFormat="false" ht="15" hidden="false" customHeight="false" outlineLevel="0" collapsed="false">
      <c r="A1233" s="24"/>
      <c r="D1233" s="24"/>
      <c r="F1233" s="24"/>
      <c r="K1233" s="9" t="n">
        <f aca="false">IF($A1233="",0,IF(OR(N($D1233)=0,$D1233&amp;""=TOP!$C$5&amp;""),1,0))</f>
        <v>0</v>
      </c>
      <c r="L1233" s="27" t="n">
        <f aca="false">IF($K1233=0,0,IFERROR(INDEX(購買率算出!$P$6:$P$3005,MATCH($A1233&amp;"",購買率算出!$C$6:$C$3005,0)),0))</f>
        <v>0</v>
      </c>
    </row>
    <row r="1234" customFormat="false" ht="15" hidden="false" customHeight="false" outlineLevel="0" collapsed="false">
      <c r="A1234" s="24"/>
      <c r="D1234" s="24"/>
      <c r="F1234" s="24"/>
      <c r="K1234" s="9" t="n">
        <f aca="false">IF($A1234="",0,IF(OR(N($D1234)=0,$D1234&amp;""=TOP!$C$5&amp;""),1,0))</f>
        <v>0</v>
      </c>
      <c r="L1234" s="27" t="n">
        <f aca="false">IF($K1234=0,0,IFERROR(INDEX(購買率算出!$P$6:$P$3005,MATCH($A1234&amp;"",購買率算出!$C$6:$C$3005,0)),0))</f>
        <v>0</v>
      </c>
    </row>
    <row r="1235" customFormat="false" ht="15" hidden="false" customHeight="false" outlineLevel="0" collapsed="false">
      <c r="A1235" s="24"/>
      <c r="D1235" s="24"/>
      <c r="F1235" s="24"/>
      <c r="K1235" s="9" t="n">
        <f aca="false">IF($A1235="",0,IF(OR(N($D1235)=0,$D1235&amp;""=TOP!$C$5&amp;""),1,0))</f>
        <v>0</v>
      </c>
      <c r="L1235" s="27" t="n">
        <f aca="false">IF($K1235=0,0,IFERROR(INDEX(購買率算出!$P$6:$P$3005,MATCH($A1235&amp;"",購買率算出!$C$6:$C$3005,0)),0))</f>
        <v>0</v>
      </c>
    </row>
    <row r="1236" customFormat="false" ht="15" hidden="false" customHeight="false" outlineLevel="0" collapsed="false">
      <c r="A1236" s="24"/>
      <c r="D1236" s="24"/>
      <c r="F1236" s="24"/>
      <c r="K1236" s="9" t="n">
        <f aca="false">IF($A1236="",0,IF(OR(N($D1236)=0,$D1236&amp;""=TOP!$C$5&amp;""),1,0))</f>
        <v>0</v>
      </c>
      <c r="L1236" s="27" t="n">
        <f aca="false">IF($K1236=0,0,IFERROR(INDEX(購買率算出!$P$6:$P$3005,MATCH($A1236&amp;"",購買率算出!$C$6:$C$3005,0)),0))</f>
        <v>0</v>
      </c>
    </row>
    <row r="1237" customFormat="false" ht="15" hidden="false" customHeight="false" outlineLevel="0" collapsed="false">
      <c r="A1237" s="24"/>
      <c r="D1237" s="24"/>
      <c r="F1237" s="24"/>
      <c r="K1237" s="9" t="n">
        <f aca="false">IF($A1237="",0,IF(OR(N($D1237)=0,$D1237&amp;""=TOP!$C$5&amp;""),1,0))</f>
        <v>0</v>
      </c>
      <c r="L1237" s="27" t="n">
        <f aca="false">IF($K1237=0,0,IFERROR(INDEX(購買率算出!$P$6:$P$3005,MATCH($A1237&amp;"",購買率算出!$C$6:$C$3005,0)),0))</f>
        <v>0</v>
      </c>
    </row>
    <row r="1238" customFormat="false" ht="15" hidden="false" customHeight="false" outlineLevel="0" collapsed="false">
      <c r="A1238" s="24"/>
      <c r="D1238" s="24"/>
      <c r="F1238" s="24"/>
      <c r="K1238" s="9" t="n">
        <f aca="false">IF($A1238="",0,IF(OR(N($D1238)=0,$D1238&amp;""=TOP!$C$5&amp;""),1,0))</f>
        <v>0</v>
      </c>
      <c r="L1238" s="27" t="n">
        <f aca="false">IF($K1238=0,0,IFERROR(INDEX(購買率算出!$P$6:$P$3005,MATCH($A1238&amp;"",購買率算出!$C$6:$C$3005,0)),0))</f>
        <v>0</v>
      </c>
    </row>
    <row r="1239" customFormat="false" ht="15" hidden="false" customHeight="false" outlineLevel="0" collapsed="false">
      <c r="A1239" s="24"/>
      <c r="D1239" s="24"/>
      <c r="F1239" s="24"/>
      <c r="K1239" s="9" t="n">
        <f aca="false">IF($A1239="",0,IF(OR(N($D1239)=0,$D1239&amp;""=TOP!$C$5&amp;""),1,0))</f>
        <v>0</v>
      </c>
      <c r="L1239" s="27" t="n">
        <f aca="false">IF($K1239=0,0,IFERROR(INDEX(購買率算出!$P$6:$P$3005,MATCH($A1239&amp;"",購買率算出!$C$6:$C$3005,0)),0))</f>
        <v>0</v>
      </c>
    </row>
    <row r="1240" customFormat="false" ht="15" hidden="false" customHeight="false" outlineLevel="0" collapsed="false">
      <c r="A1240" s="24"/>
      <c r="D1240" s="24"/>
      <c r="F1240" s="24"/>
      <c r="K1240" s="9" t="n">
        <f aca="false">IF($A1240="",0,IF(OR(N($D1240)=0,$D1240&amp;""=TOP!$C$5&amp;""),1,0))</f>
        <v>0</v>
      </c>
      <c r="L1240" s="27" t="n">
        <f aca="false">IF($K1240=0,0,IFERROR(INDEX(購買率算出!$P$6:$P$3005,MATCH($A1240&amp;"",購買率算出!$C$6:$C$3005,0)),0))</f>
        <v>0</v>
      </c>
    </row>
    <row r="1241" customFormat="false" ht="15" hidden="false" customHeight="false" outlineLevel="0" collapsed="false">
      <c r="A1241" s="24"/>
      <c r="D1241" s="24"/>
      <c r="F1241" s="24"/>
      <c r="K1241" s="9" t="n">
        <f aca="false">IF($A1241="",0,IF(OR(N($D1241)=0,$D1241&amp;""=TOP!$C$5&amp;""),1,0))</f>
        <v>0</v>
      </c>
      <c r="L1241" s="27" t="n">
        <f aca="false">IF($K1241=0,0,IFERROR(INDEX(購買率算出!$P$6:$P$3005,MATCH($A1241&amp;"",購買率算出!$C$6:$C$3005,0)),0))</f>
        <v>0</v>
      </c>
    </row>
    <row r="1242" customFormat="false" ht="15" hidden="false" customHeight="false" outlineLevel="0" collapsed="false">
      <c r="A1242" s="24"/>
      <c r="D1242" s="24"/>
      <c r="F1242" s="24"/>
      <c r="K1242" s="9" t="n">
        <f aca="false">IF($A1242="",0,IF(OR(N($D1242)=0,$D1242&amp;""=TOP!$C$5&amp;""),1,0))</f>
        <v>0</v>
      </c>
      <c r="L1242" s="27" t="n">
        <f aca="false">IF($K1242=0,0,IFERROR(INDEX(購買率算出!$P$6:$P$3005,MATCH($A1242&amp;"",購買率算出!$C$6:$C$3005,0)),0))</f>
        <v>0</v>
      </c>
    </row>
    <row r="1243" customFormat="false" ht="15" hidden="false" customHeight="false" outlineLevel="0" collapsed="false">
      <c r="A1243" s="24"/>
      <c r="D1243" s="24"/>
      <c r="F1243" s="24"/>
      <c r="K1243" s="9" t="n">
        <f aca="false">IF($A1243="",0,IF(OR(N($D1243)=0,$D1243&amp;""=TOP!$C$5&amp;""),1,0))</f>
        <v>0</v>
      </c>
      <c r="L1243" s="27" t="n">
        <f aca="false">IF($K1243=0,0,IFERROR(INDEX(購買率算出!$P$6:$P$3005,MATCH($A1243&amp;"",購買率算出!$C$6:$C$3005,0)),0))</f>
        <v>0</v>
      </c>
    </row>
    <row r="1244" customFormat="false" ht="15" hidden="false" customHeight="false" outlineLevel="0" collapsed="false">
      <c r="A1244" s="24"/>
      <c r="D1244" s="24"/>
      <c r="F1244" s="24"/>
      <c r="K1244" s="9" t="n">
        <f aca="false">IF($A1244="",0,IF(OR(N($D1244)=0,$D1244&amp;""=TOP!$C$5&amp;""),1,0))</f>
        <v>0</v>
      </c>
      <c r="L1244" s="27" t="n">
        <f aca="false">IF($K1244=0,0,IFERROR(INDEX(購買率算出!$P$6:$P$3005,MATCH($A1244&amp;"",購買率算出!$C$6:$C$3005,0)),0))</f>
        <v>0</v>
      </c>
    </row>
    <row r="1245" customFormat="false" ht="15" hidden="false" customHeight="false" outlineLevel="0" collapsed="false">
      <c r="A1245" s="24"/>
      <c r="D1245" s="24"/>
      <c r="F1245" s="24"/>
      <c r="K1245" s="9" t="n">
        <f aca="false">IF($A1245="",0,IF(OR(N($D1245)=0,$D1245&amp;""=TOP!$C$5&amp;""),1,0))</f>
        <v>0</v>
      </c>
      <c r="L1245" s="27" t="n">
        <f aca="false">IF($K1245=0,0,IFERROR(INDEX(購買率算出!$P$6:$P$3005,MATCH($A1245&amp;"",購買率算出!$C$6:$C$3005,0)),0))</f>
        <v>0</v>
      </c>
    </row>
    <row r="1246" customFormat="false" ht="15" hidden="false" customHeight="false" outlineLevel="0" collapsed="false">
      <c r="A1246" s="24"/>
      <c r="D1246" s="24"/>
      <c r="F1246" s="24"/>
      <c r="K1246" s="9" t="n">
        <f aca="false">IF($A1246="",0,IF(OR(N($D1246)=0,$D1246&amp;""=TOP!$C$5&amp;""),1,0))</f>
        <v>0</v>
      </c>
      <c r="L1246" s="27" t="n">
        <f aca="false">IF($K1246=0,0,IFERROR(INDEX(購買率算出!$P$6:$P$3005,MATCH($A1246&amp;"",購買率算出!$C$6:$C$3005,0)),0))</f>
        <v>0</v>
      </c>
    </row>
    <row r="1247" customFormat="false" ht="15" hidden="false" customHeight="false" outlineLevel="0" collapsed="false">
      <c r="A1247" s="24"/>
      <c r="D1247" s="24"/>
      <c r="F1247" s="24"/>
      <c r="K1247" s="9" t="n">
        <f aca="false">IF($A1247="",0,IF(OR(N($D1247)=0,$D1247&amp;""=TOP!$C$5&amp;""),1,0))</f>
        <v>0</v>
      </c>
      <c r="L1247" s="27" t="n">
        <f aca="false">IF($K1247=0,0,IFERROR(INDEX(購買率算出!$P$6:$P$3005,MATCH($A1247&amp;"",購買率算出!$C$6:$C$3005,0)),0))</f>
        <v>0</v>
      </c>
    </row>
    <row r="1248" customFormat="false" ht="15" hidden="false" customHeight="false" outlineLevel="0" collapsed="false">
      <c r="A1248" s="24"/>
      <c r="D1248" s="24"/>
      <c r="F1248" s="24"/>
      <c r="K1248" s="9" t="n">
        <f aca="false">IF($A1248="",0,IF(OR(N($D1248)=0,$D1248&amp;""=TOP!$C$5&amp;""),1,0))</f>
        <v>0</v>
      </c>
      <c r="L1248" s="27" t="n">
        <f aca="false">IF($K1248=0,0,IFERROR(INDEX(購買率算出!$P$6:$P$3005,MATCH($A1248&amp;"",購買率算出!$C$6:$C$3005,0)),0))</f>
        <v>0</v>
      </c>
    </row>
    <row r="1249" customFormat="false" ht="15" hidden="false" customHeight="false" outlineLevel="0" collapsed="false">
      <c r="A1249" s="24"/>
      <c r="D1249" s="24"/>
      <c r="F1249" s="24"/>
      <c r="K1249" s="9" t="n">
        <f aca="false">IF($A1249="",0,IF(OR(N($D1249)=0,$D1249&amp;""=TOP!$C$5&amp;""),1,0))</f>
        <v>0</v>
      </c>
      <c r="L1249" s="27" t="n">
        <f aca="false">IF($K1249=0,0,IFERROR(INDEX(購買率算出!$P$6:$P$3005,MATCH($A1249&amp;"",購買率算出!$C$6:$C$3005,0)),0))</f>
        <v>0</v>
      </c>
    </row>
    <row r="1250" customFormat="false" ht="15" hidden="false" customHeight="false" outlineLevel="0" collapsed="false">
      <c r="A1250" s="24"/>
      <c r="D1250" s="24"/>
      <c r="F1250" s="24"/>
      <c r="K1250" s="9" t="n">
        <f aca="false">IF($A1250="",0,IF(OR(N($D1250)=0,$D1250&amp;""=TOP!$C$5&amp;""),1,0))</f>
        <v>0</v>
      </c>
      <c r="L1250" s="27" t="n">
        <f aca="false">IF($K1250=0,0,IFERROR(INDEX(購買率算出!$P$6:$P$3005,MATCH($A1250&amp;"",購買率算出!$C$6:$C$3005,0)),0))</f>
        <v>0</v>
      </c>
    </row>
    <row r="1251" customFormat="false" ht="15" hidden="false" customHeight="false" outlineLevel="0" collapsed="false">
      <c r="A1251" s="24"/>
      <c r="D1251" s="24"/>
      <c r="F1251" s="24"/>
      <c r="K1251" s="9" t="n">
        <f aca="false">IF($A1251="",0,IF(OR(N($D1251)=0,$D1251&amp;""=TOP!$C$5&amp;""),1,0))</f>
        <v>0</v>
      </c>
      <c r="L1251" s="27" t="n">
        <f aca="false">IF($K1251=0,0,IFERROR(INDEX(購買率算出!$P$6:$P$3005,MATCH($A1251&amp;"",購買率算出!$C$6:$C$3005,0)),0))</f>
        <v>0</v>
      </c>
    </row>
    <row r="1252" customFormat="false" ht="15" hidden="false" customHeight="false" outlineLevel="0" collapsed="false">
      <c r="A1252" s="24"/>
      <c r="D1252" s="24"/>
      <c r="F1252" s="24"/>
      <c r="K1252" s="9" t="n">
        <f aca="false">IF($A1252="",0,IF(OR(N($D1252)=0,$D1252&amp;""=TOP!$C$5&amp;""),1,0))</f>
        <v>0</v>
      </c>
      <c r="L1252" s="27" t="n">
        <f aca="false">IF($K1252=0,0,IFERROR(INDEX(購買率算出!$P$6:$P$3005,MATCH($A1252&amp;"",購買率算出!$C$6:$C$3005,0)),0))</f>
        <v>0</v>
      </c>
    </row>
    <row r="1253" customFormat="false" ht="15" hidden="false" customHeight="false" outlineLevel="0" collapsed="false">
      <c r="A1253" s="24"/>
      <c r="D1253" s="24"/>
      <c r="F1253" s="24"/>
      <c r="K1253" s="9" t="n">
        <f aca="false">IF($A1253="",0,IF(OR(N($D1253)=0,$D1253&amp;""=TOP!$C$5&amp;""),1,0))</f>
        <v>0</v>
      </c>
      <c r="L1253" s="27" t="n">
        <f aca="false">IF($K1253=0,0,IFERROR(INDEX(購買率算出!$P$6:$P$3005,MATCH($A1253&amp;"",購買率算出!$C$6:$C$3005,0)),0))</f>
        <v>0</v>
      </c>
    </row>
    <row r="1254" customFormat="false" ht="15" hidden="false" customHeight="false" outlineLevel="0" collapsed="false">
      <c r="A1254" s="24"/>
      <c r="D1254" s="24"/>
      <c r="F1254" s="24"/>
      <c r="K1254" s="9" t="n">
        <f aca="false">IF($A1254="",0,IF(OR(N($D1254)=0,$D1254&amp;""=TOP!$C$5&amp;""),1,0))</f>
        <v>0</v>
      </c>
      <c r="L1254" s="27" t="n">
        <f aca="false">IF($K1254=0,0,IFERROR(INDEX(購買率算出!$P$6:$P$3005,MATCH($A1254&amp;"",購買率算出!$C$6:$C$3005,0)),0))</f>
        <v>0</v>
      </c>
    </row>
    <row r="1255" customFormat="false" ht="15" hidden="false" customHeight="false" outlineLevel="0" collapsed="false">
      <c r="A1255" s="24"/>
      <c r="D1255" s="24"/>
      <c r="F1255" s="24"/>
      <c r="K1255" s="9" t="n">
        <f aca="false">IF($A1255="",0,IF(OR(N($D1255)=0,$D1255&amp;""=TOP!$C$5&amp;""),1,0))</f>
        <v>0</v>
      </c>
      <c r="L1255" s="27" t="n">
        <f aca="false">IF($K1255=0,0,IFERROR(INDEX(購買率算出!$P$6:$P$3005,MATCH($A1255&amp;"",購買率算出!$C$6:$C$3005,0)),0))</f>
        <v>0</v>
      </c>
    </row>
    <row r="1256" customFormat="false" ht="15" hidden="false" customHeight="false" outlineLevel="0" collapsed="false">
      <c r="A1256" s="24"/>
      <c r="D1256" s="24"/>
      <c r="F1256" s="24"/>
      <c r="K1256" s="9" t="n">
        <f aca="false">IF($A1256="",0,IF(OR(N($D1256)=0,$D1256&amp;""=TOP!$C$5&amp;""),1,0))</f>
        <v>0</v>
      </c>
      <c r="L1256" s="27" t="n">
        <f aca="false">IF($K1256=0,0,IFERROR(INDEX(購買率算出!$P$6:$P$3005,MATCH($A1256&amp;"",購買率算出!$C$6:$C$3005,0)),0))</f>
        <v>0</v>
      </c>
    </row>
    <row r="1257" customFormat="false" ht="15" hidden="false" customHeight="false" outlineLevel="0" collapsed="false">
      <c r="A1257" s="24"/>
      <c r="D1257" s="24"/>
      <c r="F1257" s="24"/>
      <c r="K1257" s="9" t="n">
        <f aca="false">IF($A1257="",0,IF(OR(N($D1257)=0,$D1257&amp;""=TOP!$C$5&amp;""),1,0))</f>
        <v>0</v>
      </c>
      <c r="L1257" s="27" t="n">
        <f aca="false">IF($K1257=0,0,IFERROR(INDEX(購買率算出!$P$6:$P$3005,MATCH($A1257&amp;"",購買率算出!$C$6:$C$3005,0)),0))</f>
        <v>0</v>
      </c>
    </row>
    <row r="1258" customFormat="false" ht="15" hidden="false" customHeight="false" outlineLevel="0" collapsed="false">
      <c r="A1258" s="24"/>
      <c r="D1258" s="24"/>
      <c r="F1258" s="24"/>
      <c r="K1258" s="9" t="n">
        <f aca="false">IF($A1258="",0,IF(OR(N($D1258)=0,$D1258&amp;""=TOP!$C$5&amp;""),1,0))</f>
        <v>0</v>
      </c>
      <c r="L1258" s="27" t="n">
        <f aca="false">IF($K1258=0,0,IFERROR(INDEX(購買率算出!$P$6:$P$3005,MATCH($A1258&amp;"",購買率算出!$C$6:$C$3005,0)),0))</f>
        <v>0</v>
      </c>
    </row>
    <row r="1259" customFormat="false" ht="15" hidden="false" customHeight="false" outlineLevel="0" collapsed="false">
      <c r="A1259" s="24"/>
      <c r="D1259" s="24"/>
      <c r="F1259" s="24"/>
      <c r="K1259" s="9" t="n">
        <f aca="false">IF($A1259="",0,IF(OR(N($D1259)=0,$D1259&amp;""=TOP!$C$5&amp;""),1,0))</f>
        <v>0</v>
      </c>
      <c r="L1259" s="27" t="n">
        <f aca="false">IF($K1259=0,0,IFERROR(INDEX(購買率算出!$P$6:$P$3005,MATCH($A1259&amp;"",購買率算出!$C$6:$C$3005,0)),0))</f>
        <v>0</v>
      </c>
    </row>
    <row r="1260" customFormat="false" ht="15" hidden="false" customHeight="false" outlineLevel="0" collapsed="false">
      <c r="A1260" s="24"/>
      <c r="D1260" s="24"/>
      <c r="F1260" s="24"/>
      <c r="K1260" s="9" t="n">
        <f aca="false">IF($A1260="",0,IF(OR(N($D1260)=0,$D1260&amp;""=TOP!$C$5&amp;""),1,0))</f>
        <v>0</v>
      </c>
      <c r="L1260" s="27" t="n">
        <f aca="false">IF($K1260=0,0,IFERROR(INDEX(購買率算出!$P$6:$P$3005,MATCH($A1260&amp;"",購買率算出!$C$6:$C$3005,0)),0))</f>
        <v>0</v>
      </c>
    </row>
    <row r="1261" customFormat="false" ht="15" hidden="false" customHeight="false" outlineLevel="0" collapsed="false">
      <c r="A1261" s="24"/>
      <c r="D1261" s="24"/>
      <c r="F1261" s="24"/>
      <c r="K1261" s="9" t="n">
        <f aca="false">IF($A1261="",0,IF(OR(N($D1261)=0,$D1261&amp;""=TOP!$C$5&amp;""),1,0))</f>
        <v>0</v>
      </c>
      <c r="L1261" s="27" t="n">
        <f aca="false">IF($K1261=0,0,IFERROR(INDEX(購買率算出!$P$6:$P$3005,MATCH($A1261&amp;"",購買率算出!$C$6:$C$3005,0)),0))</f>
        <v>0</v>
      </c>
    </row>
    <row r="1262" customFormat="false" ht="15" hidden="false" customHeight="false" outlineLevel="0" collapsed="false">
      <c r="A1262" s="24"/>
      <c r="D1262" s="24"/>
      <c r="F1262" s="24"/>
      <c r="K1262" s="9" t="n">
        <f aca="false">IF($A1262="",0,IF(OR(N($D1262)=0,$D1262&amp;""=TOP!$C$5&amp;""),1,0))</f>
        <v>0</v>
      </c>
      <c r="L1262" s="27" t="n">
        <f aca="false">IF($K1262=0,0,IFERROR(INDEX(購買率算出!$P$6:$P$3005,MATCH($A1262&amp;"",購買率算出!$C$6:$C$3005,0)),0))</f>
        <v>0</v>
      </c>
    </row>
    <row r="1263" customFormat="false" ht="15" hidden="false" customHeight="false" outlineLevel="0" collapsed="false">
      <c r="A1263" s="24"/>
      <c r="D1263" s="24"/>
      <c r="F1263" s="24"/>
      <c r="K1263" s="9" t="n">
        <f aca="false">IF($A1263="",0,IF(OR(N($D1263)=0,$D1263&amp;""=TOP!$C$5&amp;""),1,0))</f>
        <v>0</v>
      </c>
      <c r="L1263" s="27" t="n">
        <f aca="false">IF($K1263=0,0,IFERROR(INDEX(購買率算出!$P$6:$P$3005,MATCH($A1263&amp;"",購買率算出!$C$6:$C$3005,0)),0))</f>
        <v>0</v>
      </c>
    </row>
    <row r="1264" customFormat="false" ht="15" hidden="false" customHeight="false" outlineLevel="0" collapsed="false">
      <c r="A1264" s="24"/>
      <c r="D1264" s="24"/>
      <c r="F1264" s="24"/>
      <c r="K1264" s="9" t="n">
        <f aca="false">IF($A1264="",0,IF(OR(N($D1264)=0,$D1264&amp;""=TOP!$C$5&amp;""),1,0))</f>
        <v>0</v>
      </c>
      <c r="L1264" s="27" t="n">
        <f aca="false">IF($K1264=0,0,IFERROR(INDEX(購買率算出!$P$6:$P$3005,MATCH($A1264&amp;"",購買率算出!$C$6:$C$3005,0)),0))</f>
        <v>0</v>
      </c>
    </row>
    <row r="1265" customFormat="false" ht="15" hidden="false" customHeight="false" outlineLevel="0" collapsed="false">
      <c r="A1265" s="24"/>
      <c r="D1265" s="24"/>
      <c r="F1265" s="24"/>
      <c r="K1265" s="9" t="n">
        <f aca="false">IF($A1265="",0,IF(OR(N($D1265)=0,$D1265&amp;""=TOP!$C$5&amp;""),1,0))</f>
        <v>0</v>
      </c>
      <c r="L1265" s="27" t="n">
        <f aca="false">IF($K1265=0,0,IFERROR(INDEX(購買率算出!$P$6:$P$3005,MATCH($A1265&amp;"",購買率算出!$C$6:$C$3005,0)),0))</f>
        <v>0</v>
      </c>
    </row>
    <row r="1266" customFormat="false" ht="15" hidden="false" customHeight="false" outlineLevel="0" collapsed="false">
      <c r="A1266" s="24"/>
      <c r="D1266" s="24"/>
      <c r="F1266" s="24"/>
      <c r="K1266" s="9" t="n">
        <f aca="false">IF($A1266="",0,IF(OR(N($D1266)=0,$D1266&amp;""=TOP!$C$5&amp;""),1,0))</f>
        <v>0</v>
      </c>
      <c r="L1266" s="27" t="n">
        <f aca="false">IF($K1266=0,0,IFERROR(INDEX(購買率算出!$P$6:$P$3005,MATCH($A1266&amp;"",購買率算出!$C$6:$C$3005,0)),0))</f>
        <v>0</v>
      </c>
    </row>
    <row r="1267" customFormat="false" ht="15" hidden="false" customHeight="false" outlineLevel="0" collapsed="false">
      <c r="A1267" s="24"/>
      <c r="D1267" s="24"/>
      <c r="F1267" s="24"/>
      <c r="K1267" s="9" t="n">
        <f aca="false">IF($A1267="",0,IF(OR(N($D1267)=0,$D1267&amp;""=TOP!$C$5&amp;""),1,0))</f>
        <v>0</v>
      </c>
      <c r="L1267" s="27" t="n">
        <f aca="false">IF($K1267=0,0,IFERROR(INDEX(購買率算出!$P$6:$P$3005,MATCH($A1267&amp;"",購買率算出!$C$6:$C$3005,0)),0))</f>
        <v>0</v>
      </c>
    </row>
    <row r="1268" customFormat="false" ht="15" hidden="false" customHeight="false" outlineLevel="0" collapsed="false">
      <c r="A1268" s="24"/>
      <c r="D1268" s="24"/>
      <c r="F1268" s="24"/>
      <c r="K1268" s="9" t="n">
        <f aca="false">IF($A1268="",0,IF(OR(N($D1268)=0,$D1268&amp;""=TOP!$C$5&amp;""),1,0))</f>
        <v>0</v>
      </c>
      <c r="L1268" s="27" t="n">
        <f aca="false">IF($K1268=0,0,IFERROR(INDEX(購買率算出!$P$6:$P$3005,MATCH($A1268&amp;"",購買率算出!$C$6:$C$3005,0)),0))</f>
        <v>0</v>
      </c>
    </row>
    <row r="1269" customFormat="false" ht="15" hidden="false" customHeight="false" outlineLevel="0" collapsed="false">
      <c r="A1269" s="24"/>
      <c r="D1269" s="24"/>
      <c r="F1269" s="24"/>
      <c r="K1269" s="9" t="n">
        <f aca="false">IF($A1269="",0,IF(OR(N($D1269)=0,$D1269&amp;""=TOP!$C$5&amp;""),1,0))</f>
        <v>0</v>
      </c>
      <c r="L1269" s="27" t="n">
        <f aca="false">IF($K1269=0,0,IFERROR(INDEX(購買率算出!$P$6:$P$3005,MATCH($A1269&amp;"",購買率算出!$C$6:$C$3005,0)),0))</f>
        <v>0</v>
      </c>
    </row>
    <row r="1270" customFormat="false" ht="15" hidden="false" customHeight="false" outlineLevel="0" collapsed="false">
      <c r="A1270" s="24"/>
      <c r="D1270" s="24"/>
      <c r="F1270" s="24"/>
      <c r="K1270" s="9" t="n">
        <f aca="false">IF($A1270="",0,IF(OR(N($D1270)=0,$D1270&amp;""=TOP!$C$5&amp;""),1,0))</f>
        <v>0</v>
      </c>
      <c r="L1270" s="27" t="n">
        <f aca="false">IF($K1270=0,0,IFERROR(INDEX(購買率算出!$P$6:$P$3005,MATCH($A1270&amp;"",購買率算出!$C$6:$C$3005,0)),0))</f>
        <v>0</v>
      </c>
    </row>
    <row r="1271" customFormat="false" ht="15" hidden="false" customHeight="false" outlineLevel="0" collapsed="false">
      <c r="A1271" s="24"/>
      <c r="D1271" s="24"/>
      <c r="F1271" s="24"/>
      <c r="K1271" s="9" t="n">
        <f aca="false">IF($A1271="",0,IF(OR(N($D1271)=0,$D1271&amp;""=TOP!$C$5&amp;""),1,0))</f>
        <v>0</v>
      </c>
      <c r="L1271" s="27" t="n">
        <f aca="false">IF($K1271=0,0,IFERROR(INDEX(購買率算出!$P$6:$P$3005,MATCH($A1271&amp;"",購買率算出!$C$6:$C$3005,0)),0))</f>
        <v>0</v>
      </c>
    </row>
    <row r="1272" customFormat="false" ht="15" hidden="false" customHeight="false" outlineLevel="0" collapsed="false">
      <c r="A1272" s="24"/>
      <c r="D1272" s="24"/>
      <c r="F1272" s="24"/>
      <c r="K1272" s="9" t="n">
        <f aca="false">IF($A1272="",0,IF(OR(N($D1272)=0,$D1272&amp;""=TOP!$C$5&amp;""),1,0))</f>
        <v>0</v>
      </c>
      <c r="L1272" s="27" t="n">
        <f aca="false">IF($K1272=0,0,IFERROR(INDEX(購買率算出!$P$6:$P$3005,MATCH($A1272&amp;"",購買率算出!$C$6:$C$3005,0)),0))</f>
        <v>0</v>
      </c>
    </row>
    <row r="1273" customFormat="false" ht="15" hidden="false" customHeight="false" outlineLevel="0" collapsed="false">
      <c r="A1273" s="24"/>
      <c r="D1273" s="24"/>
      <c r="F1273" s="24"/>
      <c r="K1273" s="9" t="n">
        <f aca="false">IF($A1273="",0,IF(OR(N($D1273)=0,$D1273&amp;""=TOP!$C$5&amp;""),1,0))</f>
        <v>0</v>
      </c>
      <c r="L1273" s="27" t="n">
        <f aca="false">IF($K1273=0,0,IFERROR(INDEX(購買率算出!$P$6:$P$3005,MATCH($A1273&amp;"",購買率算出!$C$6:$C$3005,0)),0))</f>
        <v>0</v>
      </c>
    </row>
    <row r="1274" customFormat="false" ht="15" hidden="false" customHeight="false" outlineLevel="0" collapsed="false">
      <c r="A1274" s="24"/>
      <c r="D1274" s="24"/>
      <c r="F1274" s="24"/>
      <c r="K1274" s="9" t="n">
        <f aca="false">IF($A1274="",0,IF(OR(N($D1274)=0,$D1274&amp;""=TOP!$C$5&amp;""),1,0))</f>
        <v>0</v>
      </c>
      <c r="L1274" s="27" t="n">
        <f aca="false">IF($K1274=0,0,IFERROR(INDEX(購買率算出!$P$6:$P$3005,MATCH($A1274&amp;"",購買率算出!$C$6:$C$3005,0)),0))</f>
        <v>0</v>
      </c>
    </row>
    <row r="1275" customFormat="false" ht="15" hidden="false" customHeight="false" outlineLevel="0" collapsed="false">
      <c r="A1275" s="24"/>
      <c r="D1275" s="24"/>
      <c r="F1275" s="24"/>
      <c r="K1275" s="9" t="n">
        <f aca="false">IF($A1275="",0,IF(OR(N($D1275)=0,$D1275&amp;""=TOP!$C$5&amp;""),1,0))</f>
        <v>0</v>
      </c>
      <c r="L1275" s="27" t="n">
        <f aca="false">IF($K1275=0,0,IFERROR(INDEX(購買率算出!$P$6:$P$3005,MATCH($A1275&amp;"",購買率算出!$C$6:$C$3005,0)),0))</f>
        <v>0</v>
      </c>
    </row>
    <row r="1276" customFormat="false" ht="15" hidden="false" customHeight="false" outlineLevel="0" collapsed="false">
      <c r="A1276" s="24"/>
      <c r="D1276" s="24"/>
      <c r="F1276" s="24"/>
      <c r="K1276" s="9" t="n">
        <f aca="false">IF($A1276="",0,IF(OR(N($D1276)=0,$D1276&amp;""=TOP!$C$5&amp;""),1,0))</f>
        <v>0</v>
      </c>
      <c r="L1276" s="27" t="n">
        <f aca="false">IF($K1276=0,0,IFERROR(INDEX(購買率算出!$P$6:$P$3005,MATCH($A1276&amp;"",購買率算出!$C$6:$C$3005,0)),0))</f>
        <v>0</v>
      </c>
    </row>
    <row r="1277" customFormat="false" ht="15" hidden="false" customHeight="false" outlineLevel="0" collapsed="false">
      <c r="A1277" s="24"/>
      <c r="D1277" s="24"/>
      <c r="F1277" s="24"/>
      <c r="K1277" s="9" t="n">
        <f aca="false">IF($A1277="",0,IF(OR(N($D1277)=0,$D1277&amp;""=TOP!$C$5&amp;""),1,0))</f>
        <v>0</v>
      </c>
      <c r="L1277" s="27" t="n">
        <f aca="false">IF($K1277=0,0,IFERROR(INDEX(購買率算出!$P$6:$P$3005,MATCH($A1277&amp;"",購買率算出!$C$6:$C$3005,0)),0))</f>
        <v>0</v>
      </c>
    </row>
    <row r="1278" customFormat="false" ht="15" hidden="false" customHeight="false" outlineLevel="0" collapsed="false">
      <c r="A1278" s="24"/>
      <c r="D1278" s="24"/>
      <c r="F1278" s="24"/>
      <c r="K1278" s="9" t="n">
        <f aca="false">IF($A1278="",0,IF(OR(N($D1278)=0,$D1278&amp;""=TOP!$C$5&amp;""),1,0))</f>
        <v>0</v>
      </c>
      <c r="L1278" s="27" t="n">
        <f aca="false">IF($K1278=0,0,IFERROR(INDEX(購買率算出!$P$6:$P$3005,MATCH($A1278&amp;"",購買率算出!$C$6:$C$3005,0)),0))</f>
        <v>0</v>
      </c>
    </row>
    <row r="1279" customFormat="false" ht="15" hidden="false" customHeight="false" outlineLevel="0" collapsed="false">
      <c r="A1279" s="24"/>
      <c r="D1279" s="24"/>
      <c r="F1279" s="24"/>
      <c r="K1279" s="9" t="n">
        <f aca="false">IF($A1279="",0,IF(OR(N($D1279)=0,$D1279&amp;""=TOP!$C$5&amp;""),1,0))</f>
        <v>0</v>
      </c>
      <c r="L1279" s="27" t="n">
        <f aca="false">IF($K1279=0,0,IFERROR(INDEX(購買率算出!$P$6:$P$3005,MATCH($A1279&amp;"",購買率算出!$C$6:$C$3005,0)),0))</f>
        <v>0</v>
      </c>
    </row>
    <row r="1280" customFormat="false" ht="15" hidden="false" customHeight="false" outlineLevel="0" collapsed="false">
      <c r="A1280" s="24"/>
      <c r="D1280" s="24"/>
      <c r="F1280" s="24"/>
      <c r="K1280" s="9" t="n">
        <f aca="false">IF($A1280="",0,IF(OR(N($D1280)=0,$D1280&amp;""=TOP!$C$5&amp;""),1,0))</f>
        <v>0</v>
      </c>
      <c r="L1280" s="27" t="n">
        <f aca="false">IF($K1280=0,0,IFERROR(INDEX(購買率算出!$P$6:$P$3005,MATCH($A1280&amp;"",購買率算出!$C$6:$C$3005,0)),0))</f>
        <v>0</v>
      </c>
    </row>
    <row r="1281" customFormat="false" ht="15" hidden="false" customHeight="false" outlineLevel="0" collapsed="false">
      <c r="A1281" s="24"/>
      <c r="D1281" s="24"/>
      <c r="F1281" s="24"/>
      <c r="K1281" s="9" t="n">
        <f aca="false">IF($A1281="",0,IF(OR(N($D1281)=0,$D1281&amp;""=TOP!$C$5&amp;""),1,0))</f>
        <v>0</v>
      </c>
      <c r="L1281" s="27" t="n">
        <f aca="false">IF($K1281=0,0,IFERROR(INDEX(購買率算出!$P$6:$P$3005,MATCH($A1281&amp;"",購買率算出!$C$6:$C$3005,0)),0))</f>
        <v>0</v>
      </c>
    </row>
    <row r="1282" customFormat="false" ht="15" hidden="false" customHeight="false" outlineLevel="0" collapsed="false">
      <c r="A1282" s="24"/>
      <c r="D1282" s="24"/>
      <c r="F1282" s="24"/>
      <c r="K1282" s="9" t="n">
        <f aca="false">IF($A1282="",0,IF(OR(N($D1282)=0,$D1282&amp;""=TOP!$C$5&amp;""),1,0))</f>
        <v>0</v>
      </c>
      <c r="L1282" s="27" t="n">
        <f aca="false">IF($K1282=0,0,IFERROR(INDEX(購買率算出!$P$6:$P$3005,MATCH($A1282&amp;"",購買率算出!$C$6:$C$3005,0)),0))</f>
        <v>0</v>
      </c>
    </row>
    <row r="1283" customFormat="false" ht="15" hidden="false" customHeight="false" outlineLevel="0" collapsed="false">
      <c r="A1283" s="24"/>
      <c r="D1283" s="24"/>
      <c r="F1283" s="24"/>
      <c r="K1283" s="9" t="n">
        <f aca="false">IF($A1283="",0,IF(OR(N($D1283)=0,$D1283&amp;""=TOP!$C$5&amp;""),1,0))</f>
        <v>0</v>
      </c>
      <c r="L1283" s="27" t="n">
        <f aca="false">IF($K1283=0,0,IFERROR(INDEX(購買率算出!$P$6:$P$3005,MATCH($A1283&amp;"",購買率算出!$C$6:$C$3005,0)),0))</f>
        <v>0</v>
      </c>
    </row>
    <row r="1284" customFormat="false" ht="15" hidden="false" customHeight="false" outlineLevel="0" collapsed="false">
      <c r="A1284" s="24"/>
      <c r="D1284" s="24"/>
      <c r="F1284" s="24"/>
      <c r="K1284" s="9" t="n">
        <f aca="false">IF($A1284="",0,IF(OR(N($D1284)=0,$D1284&amp;""=TOP!$C$5&amp;""),1,0))</f>
        <v>0</v>
      </c>
      <c r="L1284" s="27" t="n">
        <f aca="false">IF($K1284=0,0,IFERROR(INDEX(購買率算出!$P$6:$P$3005,MATCH($A1284&amp;"",購買率算出!$C$6:$C$3005,0)),0))</f>
        <v>0</v>
      </c>
    </row>
    <row r="1285" customFormat="false" ht="15" hidden="false" customHeight="false" outlineLevel="0" collapsed="false">
      <c r="A1285" s="24"/>
      <c r="D1285" s="24"/>
      <c r="F1285" s="24"/>
      <c r="K1285" s="9" t="n">
        <f aca="false">IF($A1285="",0,IF(OR(N($D1285)=0,$D1285&amp;""=TOP!$C$5&amp;""),1,0))</f>
        <v>0</v>
      </c>
      <c r="L1285" s="27" t="n">
        <f aca="false">IF($K1285=0,0,IFERROR(INDEX(購買率算出!$P$6:$P$3005,MATCH($A1285&amp;"",購買率算出!$C$6:$C$3005,0)),0))</f>
        <v>0</v>
      </c>
    </row>
    <row r="1286" customFormat="false" ht="15" hidden="false" customHeight="false" outlineLevel="0" collapsed="false">
      <c r="A1286" s="24"/>
      <c r="D1286" s="24"/>
      <c r="F1286" s="24"/>
      <c r="K1286" s="9" t="n">
        <f aca="false">IF($A1286="",0,IF(OR(N($D1286)=0,$D1286&amp;""=TOP!$C$5&amp;""),1,0))</f>
        <v>0</v>
      </c>
      <c r="L1286" s="27" t="n">
        <f aca="false">IF($K1286=0,0,IFERROR(INDEX(購買率算出!$P$6:$P$3005,MATCH($A1286&amp;"",購買率算出!$C$6:$C$3005,0)),0))</f>
        <v>0</v>
      </c>
    </row>
    <row r="1287" customFormat="false" ht="15" hidden="false" customHeight="false" outlineLevel="0" collapsed="false">
      <c r="A1287" s="24"/>
      <c r="D1287" s="24"/>
      <c r="F1287" s="24"/>
      <c r="K1287" s="9" t="n">
        <f aca="false">IF($A1287="",0,IF(OR(N($D1287)=0,$D1287&amp;""=TOP!$C$5&amp;""),1,0))</f>
        <v>0</v>
      </c>
      <c r="L1287" s="27" t="n">
        <f aca="false">IF($K1287=0,0,IFERROR(INDEX(購買率算出!$P$6:$P$3005,MATCH($A1287&amp;"",購買率算出!$C$6:$C$3005,0)),0))</f>
        <v>0</v>
      </c>
    </row>
    <row r="1288" customFormat="false" ht="15" hidden="false" customHeight="false" outlineLevel="0" collapsed="false">
      <c r="A1288" s="24"/>
      <c r="D1288" s="24"/>
      <c r="F1288" s="24"/>
      <c r="K1288" s="9" t="n">
        <f aca="false">IF($A1288="",0,IF(OR(N($D1288)=0,$D1288&amp;""=TOP!$C$5&amp;""),1,0))</f>
        <v>0</v>
      </c>
      <c r="L1288" s="27" t="n">
        <f aca="false">IF($K1288=0,0,IFERROR(INDEX(購買率算出!$P$6:$P$3005,MATCH($A1288&amp;"",購買率算出!$C$6:$C$3005,0)),0))</f>
        <v>0</v>
      </c>
    </row>
    <row r="1289" customFormat="false" ht="15" hidden="false" customHeight="false" outlineLevel="0" collapsed="false">
      <c r="A1289" s="24"/>
      <c r="D1289" s="24"/>
      <c r="F1289" s="24"/>
      <c r="K1289" s="9" t="n">
        <f aca="false">IF($A1289="",0,IF(OR(N($D1289)=0,$D1289&amp;""=TOP!$C$5&amp;""),1,0))</f>
        <v>0</v>
      </c>
      <c r="L1289" s="27" t="n">
        <f aca="false">IF($K1289=0,0,IFERROR(INDEX(購買率算出!$P$6:$P$3005,MATCH($A1289&amp;"",購買率算出!$C$6:$C$3005,0)),0))</f>
        <v>0</v>
      </c>
    </row>
    <row r="1290" customFormat="false" ht="15" hidden="false" customHeight="false" outlineLevel="0" collapsed="false">
      <c r="A1290" s="24"/>
      <c r="D1290" s="24"/>
      <c r="F1290" s="24"/>
      <c r="K1290" s="9" t="n">
        <f aca="false">IF($A1290="",0,IF(OR(N($D1290)=0,$D1290&amp;""=TOP!$C$5&amp;""),1,0))</f>
        <v>0</v>
      </c>
      <c r="L1290" s="27" t="n">
        <f aca="false">IF($K1290=0,0,IFERROR(INDEX(購買率算出!$P$6:$P$3005,MATCH($A1290&amp;"",購買率算出!$C$6:$C$3005,0)),0))</f>
        <v>0</v>
      </c>
    </row>
    <row r="1291" customFormat="false" ht="15" hidden="false" customHeight="false" outlineLevel="0" collapsed="false">
      <c r="A1291" s="24"/>
      <c r="D1291" s="24"/>
      <c r="F1291" s="24"/>
      <c r="K1291" s="9" t="n">
        <f aca="false">IF($A1291="",0,IF(OR(N($D1291)=0,$D1291&amp;""=TOP!$C$5&amp;""),1,0))</f>
        <v>0</v>
      </c>
      <c r="L1291" s="27" t="n">
        <f aca="false">IF($K1291=0,0,IFERROR(INDEX(購買率算出!$P$6:$P$3005,MATCH($A1291&amp;"",購買率算出!$C$6:$C$3005,0)),0))</f>
        <v>0</v>
      </c>
    </row>
    <row r="1292" customFormat="false" ht="15" hidden="false" customHeight="false" outlineLevel="0" collapsed="false">
      <c r="A1292" s="24"/>
      <c r="D1292" s="24"/>
      <c r="F1292" s="24"/>
      <c r="K1292" s="9" t="n">
        <f aca="false">IF($A1292="",0,IF(OR(N($D1292)=0,$D1292&amp;""=TOP!$C$5&amp;""),1,0))</f>
        <v>0</v>
      </c>
      <c r="L1292" s="27" t="n">
        <f aca="false">IF($K1292=0,0,IFERROR(INDEX(購買率算出!$P$6:$P$3005,MATCH($A1292&amp;"",購買率算出!$C$6:$C$3005,0)),0))</f>
        <v>0</v>
      </c>
    </row>
    <row r="1293" customFormat="false" ht="15" hidden="false" customHeight="false" outlineLevel="0" collapsed="false">
      <c r="A1293" s="24"/>
      <c r="D1293" s="24"/>
      <c r="F1293" s="24"/>
      <c r="K1293" s="9" t="n">
        <f aca="false">IF($A1293="",0,IF(OR(N($D1293)=0,$D1293&amp;""=TOP!$C$5&amp;""),1,0))</f>
        <v>0</v>
      </c>
      <c r="L1293" s="27" t="n">
        <f aca="false">IF($K1293=0,0,IFERROR(INDEX(購買率算出!$P$6:$P$3005,MATCH($A1293&amp;"",購買率算出!$C$6:$C$3005,0)),0))</f>
        <v>0</v>
      </c>
    </row>
    <row r="1294" customFormat="false" ht="15" hidden="false" customHeight="false" outlineLevel="0" collapsed="false">
      <c r="A1294" s="24"/>
      <c r="D1294" s="24"/>
      <c r="F1294" s="24"/>
      <c r="K1294" s="9" t="n">
        <f aca="false">IF($A1294="",0,IF(OR(N($D1294)=0,$D1294&amp;""=TOP!$C$5&amp;""),1,0))</f>
        <v>0</v>
      </c>
      <c r="L1294" s="27" t="n">
        <f aca="false">IF($K1294=0,0,IFERROR(INDEX(購買率算出!$P$6:$P$3005,MATCH($A1294&amp;"",購買率算出!$C$6:$C$3005,0)),0))</f>
        <v>0</v>
      </c>
    </row>
    <row r="1295" customFormat="false" ht="15" hidden="false" customHeight="false" outlineLevel="0" collapsed="false">
      <c r="A1295" s="24"/>
      <c r="D1295" s="24"/>
      <c r="F1295" s="24"/>
      <c r="K1295" s="9" t="n">
        <f aca="false">IF($A1295="",0,IF(OR(N($D1295)=0,$D1295&amp;""=TOP!$C$5&amp;""),1,0))</f>
        <v>0</v>
      </c>
      <c r="L1295" s="27" t="n">
        <f aca="false">IF($K1295=0,0,IFERROR(INDEX(購買率算出!$P$6:$P$3005,MATCH($A1295&amp;"",購買率算出!$C$6:$C$3005,0)),0))</f>
        <v>0</v>
      </c>
    </row>
    <row r="1296" customFormat="false" ht="15" hidden="false" customHeight="false" outlineLevel="0" collapsed="false">
      <c r="A1296" s="24"/>
      <c r="D1296" s="24"/>
      <c r="F1296" s="24"/>
      <c r="K1296" s="9" t="n">
        <f aca="false">IF($A1296="",0,IF(OR(N($D1296)=0,$D1296&amp;""=TOP!$C$5&amp;""),1,0))</f>
        <v>0</v>
      </c>
      <c r="L1296" s="27" t="n">
        <f aca="false">IF($K1296=0,0,IFERROR(INDEX(購買率算出!$P$6:$P$3005,MATCH($A1296&amp;"",購買率算出!$C$6:$C$3005,0)),0))</f>
        <v>0</v>
      </c>
    </row>
    <row r="1297" customFormat="false" ht="15" hidden="false" customHeight="false" outlineLevel="0" collapsed="false">
      <c r="A1297" s="24"/>
      <c r="D1297" s="24"/>
      <c r="F1297" s="24"/>
      <c r="K1297" s="9" t="n">
        <f aca="false">IF($A1297="",0,IF(OR(N($D1297)=0,$D1297&amp;""=TOP!$C$5&amp;""),1,0))</f>
        <v>0</v>
      </c>
      <c r="L1297" s="27" t="n">
        <f aca="false">IF($K1297=0,0,IFERROR(INDEX(購買率算出!$P$6:$P$3005,MATCH($A1297&amp;"",購買率算出!$C$6:$C$3005,0)),0))</f>
        <v>0</v>
      </c>
    </row>
    <row r="1298" customFormat="false" ht="15" hidden="false" customHeight="false" outlineLevel="0" collapsed="false">
      <c r="A1298" s="24"/>
      <c r="D1298" s="24"/>
      <c r="F1298" s="24"/>
      <c r="K1298" s="9" t="n">
        <f aca="false">IF($A1298="",0,IF(OR(N($D1298)=0,$D1298&amp;""=TOP!$C$5&amp;""),1,0))</f>
        <v>0</v>
      </c>
      <c r="L1298" s="27" t="n">
        <f aca="false">IF($K1298=0,0,IFERROR(INDEX(購買率算出!$P$6:$P$3005,MATCH($A1298&amp;"",購買率算出!$C$6:$C$3005,0)),0))</f>
        <v>0</v>
      </c>
    </row>
    <row r="1299" customFormat="false" ht="15" hidden="false" customHeight="false" outlineLevel="0" collapsed="false">
      <c r="A1299" s="24"/>
      <c r="D1299" s="24"/>
      <c r="F1299" s="24"/>
      <c r="K1299" s="9" t="n">
        <f aca="false">IF($A1299="",0,IF(OR(N($D1299)=0,$D1299&amp;""=TOP!$C$5&amp;""),1,0))</f>
        <v>0</v>
      </c>
      <c r="L1299" s="27" t="n">
        <f aca="false">IF($K1299=0,0,IFERROR(INDEX(購買率算出!$P$6:$P$3005,MATCH($A1299&amp;"",購買率算出!$C$6:$C$3005,0)),0))</f>
        <v>0</v>
      </c>
    </row>
    <row r="1300" customFormat="false" ht="15" hidden="false" customHeight="false" outlineLevel="0" collapsed="false">
      <c r="A1300" s="24"/>
      <c r="D1300" s="24"/>
      <c r="F1300" s="24"/>
      <c r="K1300" s="9" t="n">
        <f aca="false">IF($A1300="",0,IF(OR(N($D1300)=0,$D1300&amp;""=TOP!$C$5&amp;""),1,0))</f>
        <v>0</v>
      </c>
      <c r="L1300" s="27" t="n">
        <f aca="false">IF($K1300=0,0,IFERROR(INDEX(購買率算出!$P$6:$P$3005,MATCH($A1300&amp;"",購買率算出!$C$6:$C$3005,0)),0))</f>
        <v>0</v>
      </c>
    </row>
    <row r="1301" customFormat="false" ht="15" hidden="false" customHeight="false" outlineLevel="0" collapsed="false">
      <c r="A1301" s="24"/>
      <c r="D1301" s="24"/>
      <c r="F1301" s="24"/>
      <c r="K1301" s="9" t="n">
        <f aca="false">IF($A1301="",0,IF(OR(N($D1301)=0,$D1301&amp;""=TOP!$C$5&amp;""),1,0))</f>
        <v>0</v>
      </c>
      <c r="L1301" s="27" t="n">
        <f aca="false">IF($K1301=0,0,IFERROR(INDEX(購買率算出!$P$6:$P$3005,MATCH($A1301&amp;"",購買率算出!$C$6:$C$3005,0)),0))</f>
        <v>0</v>
      </c>
    </row>
    <row r="1302" customFormat="false" ht="15" hidden="false" customHeight="false" outlineLevel="0" collapsed="false">
      <c r="A1302" s="24"/>
      <c r="D1302" s="24"/>
      <c r="F1302" s="24"/>
      <c r="K1302" s="9" t="n">
        <f aca="false">IF($A1302="",0,IF(OR(N($D1302)=0,$D1302&amp;""=TOP!$C$5&amp;""),1,0))</f>
        <v>0</v>
      </c>
      <c r="L1302" s="27" t="n">
        <f aca="false">IF($K1302=0,0,IFERROR(INDEX(購買率算出!$P$6:$P$3005,MATCH($A1302&amp;"",購買率算出!$C$6:$C$3005,0)),0))</f>
        <v>0</v>
      </c>
    </row>
    <row r="1303" customFormat="false" ht="15" hidden="false" customHeight="false" outlineLevel="0" collapsed="false">
      <c r="A1303" s="24"/>
      <c r="D1303" s="24"/>
      <c r="F1303" s="24"/>
      <c r="K1303" s="9" t="n">
        <f aca="false">IF($A1303="",0,IF(OR(N($D1303)=0,$D1303&amp;""=TOP!$C$5&amp;""),1,0))</f>
        <v>0</v>
      </c>
      <c r="L1303" s="27" t="n">
        <f aca="false">IF($K1303=0,0,IFERROR(INDEX(購買率算出!$P$6:$P$3005,MATCH($A1303&amp;"",購買率算出!$C$6:$C$3005,0)),0))</f>
        <v>0</v>
      </c>
    </row>
    <row r="1304" customFormat="false" ht="15" hidden="false" customHeight="false" outlineLevel="0" collapsed="false">
      <c r="A1304" s="24"/>
      <c r="D1304" s="24"/>
      <c r="F1304" s="24"/>
      <c r="K1304" s="9" t="n">
        <f aca="false">IF($A1304="",0,IF(OR(N($D1304)=0,$D1304&amp;""=TOP!$C$5&amp;""),1,0))</f>
        <v>0</v>
      </c>
      <c r="L1304" s="27" t="n">
        <f aca="false">IF($K1304=0,0,IFERROR(INDEX(購買率算出!$P$6:$P$3005,MATCH($A1304&amp;"",購買率算出!$C$6:$C$3005,0)),0))</f>
        <v>0</v>
      </c>
    </row>
    <row r="1305" customFormat="false" ht="15" hidden="false" customHeight="false" outlineLevel="0" collapsed="false">
      <c r="A1305" s="24"/>
      <c r="D1305" s="24"/>
      <c r="F1305" s="24"/>
      <c r="K1305" s="9" t="n">
        <f aca="false">IF($A1305="",0,IF(OR(N($D1305)=0,$D1305&amp;""=TOP!$C$5&amp;""),1,0))</f>
        <v>0</v>
      </c>
      <c r="L1305" s="27" t="n">
        <f aca="false">IF($K1305=0,0,IFERROR(INDEX(購買率算出!$P$6:$P$3005,MATCH($A1305&amp;"",購買率算出!$C$6:$C$3005,0)),0))</f>
        <v>0</v>
      </c>
    </row>
    <row r="1306" customFormat="false" ht="15" hidden="false" customHeight="false" outlineLevel="0" collapsed="false">
      <c r="A1306" s="24"/>
      <c r="D1306" s="24"/>
      <c r="F1306" s="24"/>
      <c r="K1306" s="9" t="n">
        <f aca="false">IF($A1306="",0,IF(OR(N($D1306)=0,$D1306&amp;""=TOP!$C$5&amp;""),1,0))</f>
        <v>0</v>
      </c>
      <c r="L1306" s="27" t="n">
        <f aca="false">IF($K1306=0,0,IFERROR(INDEX(購買率算出!$P$6:$P$3005,MATCH($A1306&amp;"",購買率算出!$C$6:$C$3005,0)),0))</f>
        <v>0</v>
      </c>
    </row>
    <row r="1307" customFormat="false" ht="15" hidden="false" customHeight="false" outlineLevel="0" collapsed="false">
      <c r="A1307" s="24"/>
      <c r="D1307" s="24"/>
      <c r="F1307" s="24"/>
      <c r="K1307" s="9" t="n">
        <f aca="false">IF($A1307="",0,IF(OR(N($D1307)=0,$D1307&amp;""=TOP!$C$5&amp;""),1,0))</f>
        <v>0</v>
      </c>
      <c r="L1307" s="27" t="n">
        <f aca="false">IF($K1307=0,0,IFERROR(INDEX(購買率算出!$P$6:$P$3005,MATCH($A1307&amp;"",購買率算出!$C$6:$C$3005,0)),0))</f>
        <v>0</v>
      </c>
    </row>
    <row r="1308" customFormat="false" ht="15" hidden="false" customHeight="false" outlineLevel="0" collapsed="false">
      <c r="A1308" s="24"/>
      <c r="D1308" s="24"/>
      <c r="F1308" s="24"/>
      <c r="K1308" s="9" t="n">
        <f aca="false">IF($A1308="",0,IF(OR(N($D1308)=0,$D1308&amp;""=TOP!$C$5&amp;""),1,0))</f>
        <v>0</v>
      </c>
      <c r="L1308" s="27" t="n">
        <f aca="false">IF($K1308=0,0,IFERROR(INDEX(購買率算出!$P$6:$P$3005,MATCH($A1308&amp;"",購買率算出!$C$6:$C$3005,0)),0))</f>
        <v>0</v>
      </c>
    </row>
    <row r="1309" customFormat="false" ht="15" hidden="false" customHeight="false" outlineLevel="0" collapsed="false">
      <c r="A1309" s="24"/>
      <c r="D1309" s="24"/>
      <c r="F1309" s="24"/>
      <c r="K1309" s="9" t="n">
        <f aca="false">IF($A1309="",0,IF(OR(N($D1309)=0,$D1309&amp;""=TOP!$C$5&amp;""),1,0))</f>
        <v>0</v>
      </c>
      <c r="L1309" s="27" t="n">
        <f aca="false">IF($K1309=0,0,IFERROR(INDEX(購買率算出!$P$6:$P$3005,MATCH($A1309&amp;"",購買率算出!$C$6:$C$3005,0)),0))</f>
        <v>0</v>
      </c>
    </row>
    <row r="1310" customFormat="false" ht="15" hidden="false" customHeight="false" outlineLevel="0" collapsed="false">
      <c r="A1310" s="24"/>
      <c r="D1310" s="24"/>
      <c r="F1310" s="24"/>
      <c r="K1310" s="9" t="n">
        <f aca="false">IF($A1310="",0,IF(OR(N($D1310)=0,$D1310&amp;""=TOP!$C$5&amp;""),1,0))</f>
        <v>0</v>
      </c>
      <c r="L1310" s="27" t="n">
        <f aca="false">IF($K1310=0,0,IFERROR(INDEX(購買率算出!$P$6:$P$3005,MATCH($A1310&amp;"",購買率算出!$C$6:$C$3005,0)),0))</f>
        <v>0</v>
      </c>
    </row>
    <row r="1311" customFormat="false" ht="15" hidden="false" customHeight="false" outlineLevel="0" collapsed="false">
      <c r="A1311" s="24"/>
      <c r="D1311" s="24"/>
      <c r="F1311" s="24"/>
      <c r="K1311" s="9" t="n">
        <f aca="false">IF($A1311="",0,IF(OR(N($D1311)=0,$D1311&amp;""=TOP!$C$5&amp;""),1,0))</f>
        <v>0</v>
      </c>
      <c r="L1311" s="27" t="n">
        <f aca="false">IF($K1311=0,0,IFERROR(INDEX(購買率算出!$P$6:$P$3005,MATCH($A1311&amp;"",購買率算出!$C$6:$C$3005,0)),0))</f>
        <v>0</v>
      </c>
    </row>
    <row r="1312" customFormat="false" ht="15" hidden="false" customHeight="false" outlineLevel="0" collapsed="false">
      <c r="A1312" s="24"/>
      <c r="D1312" s="24"/>
      <c r="F1312" s="24"/>
      <c r="K1312" s="9" t="n">
        <f aca="false">IF($A1312="",0,IF(OR(N($D1312)=0,$D1312&amp;""=TOP!$C$5&amp;""),1,0))</f>
        <v>0</v>
      </c>
      <c r="L1312" s="27" t="n">
        <f aca="false">IF($K1312=0,0,IFERROR(INDEX(購買率算出!$P$6:$P$3005,MATCH($A1312&amp;"",購買率算出!$C$6:$C$3005,0)),0))</f>
        <v>0</v>
      </c>
    </row>
    <row r="1313" customFormat="false" ht="15" hidden="false" customHeight="false" outlineLevel="0" collapsed="false">
      <c r="A1313" s="24"/>
      <c r="D1313" s="24"/>
      <c r="F1313" s="24"/>
      <c r="K1313" s="9" t="n">
        <f aca="false">IF($A1313="",0,IF(OR(N($D1313)=0,$D1313&amp;""=TOP!$C$5&amp;""),1,0))</f>
        <v>0</v>
      </c>
      <c r="L1313" s="27" t="n">
        <f aca="false">IF($K1313=0,0,IFERROR(INDEX(購買率算出!$P$6:$P$3005,MATCH($A1313&amp;"",購買率算出!$C$6:$C$3005,0)),0))</f>
        <v>0</v>
      </c>
    </row>
    <row r="1314" customFormat="false" ht="15" hidden="false" customHeight="false" outlineLevel="0" collapsed="false">
      <c r="A1314" s="24"/>
      <c r="D1314" s="24"/>
      <c r="F1314" s="24"/>
      <c r="K1314" s="9" t="n">
        <f aca="false">IF($A1314="",0,IF(OR(N($D1314)=0,$D1314&amp;""=TOP!$C$5&amp;""),1,0))</f>
        <v>0</v>
      </c>
      <c r="L1314" s="27" t="n">
        <f aca="false">IF($K1314=0,0,IFERROR(INDEX(購買率算出!$P$6:$P$3005,MATCH($A1314&amp;"",購買率算出!$C$6:$C$3005,0)),0))</f>
        <v>0</v>
      </c>
    </row>
    <row r="1315" customFormat="false" ht="15" hidden="false" customHeight="false" outlineLevel="0" collapsed="false">
      <c r="A1315" s="24"/>
      <c r="D1315" s="24"/>
      <c r="F1315" s="24"/>
      <c r="K1315" s="9" t="n">
        <f aca="false">IF($A1315="",0,IF(OR(N($D1315)=0,$D1315&amp;""=TOP!$C$5&amp;""),1,0))</f>
        <v>0</v>
      </c>
      <c r="L1315" s="27" t="n">
        <f aca="false">IF($K1315=0,0,IFERROR(INDEX(購買率算出!$P$6:$P$3005,MATCH($A1315&amp;"",購買率算出!$C$6:$C$3005,0)),0))</f>
        <v>0</v>
      </c>
    </row>
    <row r="1316" customFormat="false" ht="15" hidden="false" customHeight="false" outlineLevel="0" collapsed="false">
      <c r="A1316" s="24"/>
      <c r="D1316" s="24"/>
      <c r="F1316" s="24"/>
      <c r="K1316" s="9" t="n">
        <f aca="false">IF($A1316="",0,IF(OR(N($D1316)=0,$D1316&amp;""=TOP!$C$5&amp;""),1,0))</f>
        <v>0</v>
      </c>
      <c r="L1316" s="27" t="n">
        <f aca="false">IF($K1316=0,0,IFERROR(INDEX(購買率算出!$P$6:$P$3005,MATCH($A1316&amp;"",購買率算出!$C$6:$C$3005,0)),0))</f>
        <v>0</v>
      </c>
    </row>
    <row r="1317" customFormat="false" ht="15" hidden="false" customHeight="false" outlineLevel="0" collapsed="false">
      <c r="A1317" s="24"/>
      <c r="D1317" s="24"/>
      <c r="F1317" s="24"/>
      <c r="K1317" s="9" t="n">
        <f aca="false">IF($A1317="",0,IF(OR(N($D1317)=0,$D1317&amp;""=TOP!$C$5&amp;""),1,0))</f>
        <v>0</v>
      </c>
      <c r="L1317" s="27" t="n">
        <f aca="false">IF($K1317=0,0,IFERROR(INDEX(購買率算出!$P$6:$P$3005,MATCH($A1317&amp;"",購買率算出!$C$6:$C$3005,0)),0))</f>
        <v>0</v>
      </c>
    </row>
    <row r="1318" customFormat="false" ht="15" hidden="false" customHeight="false" outlineLevel="0" collapsed="false">
      <c r="A1318" s="24"/>
      <c r="D1318" s="24"/>
      <c r="F1318" s="24"/>
      <c r="K1318" s="9" t="n">
        <f aca="false">IF($A1318="",0,IF(OR(N($D1318)=0,$D1318&amp;""=TOP!$C$5&amp;""),1,0))</f>
        <v>0</v>
      </c>
      <c r="L1318" s="27" t="n">
        <f aca="false">IF($K1318=0,0,IFERROR(INDEX(購買率算出!$P$6:$P$3005,MATCH($A1318&amp;"",購買率算出!$C$6:$C$3005,0)),0))</f>
        <v>0</v>
      </c>
    </row>
    <row r="1319" customFormat="false" ht="15" hidden="false" customHeight="false" outlineLevel="0" collapsed="false">
      <c r="A1319" s="24"/>
      <c r="D1319" s="24"/>
      <c r="F1319" s="24"/>
      <c r="K1319" s="9" t="n">
        <f aca="false">IF($A1319="",0,IF(OR(N($D1319)=0,$D1319&amp;""=TOP!$C$5&amp;""),1,0))</f>
        <v>0</v>
      </c>
      <c r="L1319" s="27" t="n">
        <f aca="false">IF($K1319=0,0,IFERROR(INDEX(購買率算出!$P$6:$P$3005,MATCH($A1319&amp;"",購買率算出!$C$6:$C$3005,0)),0))</f>
        <v>0</v>
      </c>
    </row>
    <row r="1320" customFormat="false" ht="15" hidden="false" customHeight="false" outlineLevel="0" collapsed="false">
      <c r="A1320" s="24"/>
      <c r="D1320" s="24"/>
      <c r="F1320" s="24"/>
      <c r="K1320" s="9" t="n">
        <f aca="false">IF($A1320="",0,IF(OR(N($D1320)=0,$D1320&amp;""=TOP!$C$5&amp;""),1,0))</f>
        <v>0</v>
      </c>
      <c r="L1320" s="27" t="n">
        <f aca="false">IF($K1320=0,0,IFERROR(INDEX(購買率算出!$P$6:$P$3005,MATCH($A1320&amp;"",購買率算出!$C$6:$C$3005,0)),0))</f>
        <v>0</v>
      </c>
    </row>
    <row r="1321" customFormat="false" ht="15" hidden="false" customHeight="false" outlineLevel="0" collapsed="false">
      <c r="A1321" s="24"/>
      <c r="D1321" s="24"/>
      <c r="F1321" s="24"/>
      <c r="K1321" s="9" t="n">
        <f aca="false">IF($A1321="",0,IF(OR(N($D1321)=0,$D1321&amp;""=TOP!$C$5&amp;""),1,0))</f>
        <v>0</v>
      </c>
      <c r="L1321" s="27" t="n">
        <f aca="false">IF($K1321=0,0,IFERROR(INDEX(購買率算出!$P$6:$P$3005,MATCH($A1321&amp;"",購買率算出!$C$6:$C$3005,0)),0))</f>
        <v>0</v>
      </c>
    </row>
    <row r="1322" customFormat="false" ht="15" hidden="false" customHeight="false" outlineLevel="0" collapsed="false">
      <c r="A1322" s="24"/>
      <c r="D1322" s="24"/>
      <c r="F1322" s="24"/>
      <c r="K1322" s="9" t="n">
        <f aca="false">IF($A1322="",0,IF(OR(N($D1322)=0,$D1322&amp;""=TOP!$C$5&amp;""),1,0))</f>
        <v>0</v>
      </c>
      <c r="L1322" s="27" t="n">
        <f aca="false">IF($K1322=0,0,IFERROR(INDEX(購買率算出!$P$6:$P$3005,MATCH($A1322&amp;"",購買率算出!$C$6:$C$3005,0)),0))</f>
        <v>0</v>
      </c>
    </row>
    <row r="1323" customFormat="false" ht="15" hidden="false" customHeight="false" outlineLevel="0" collapsed="false">
      <c r="A1323" s="24"/>
      <c r="D1323" s="24"/>
      <c r="F1323" s="24"/>
      <c r="K1323" s="9" t="n">
        <f aca="false">IF($A1323="",0,IF(OR(N($D1323)=0,$D1323&amp;""=TOP!$C$5&amp;""),1,0))</f>
        <v>0</v>
      </c>
      <c r="L1323" s="27" t="n">
        <f aca="false">IF($K1323=0,0,IFERROR(INDEX(購買率算出!$P$6:$P$3005,MATCH($A1323&amp;"",購買率算出!$C$6:$C$3005,0)),0))</f>
        <v>0</v>
      </c>
    </row>
    <row r="1324" customFormat="false" ht="15" hidden="false" customHeight="false" outlineLevel="0" collapsed="false">
      <c r="A1324" s="24"/>
      <c r="D1324" s="24"/>
      <c r="F1324" s="24"/>
      <c r="K1324" s="9" t="n">
        <f aca="false">IF($A1324="",0,IF(OR(N($D1324)=0,$D1324&amp;""=TOP!$C$5&amp;""),1,0))</f>
        <v>0</v>
      </c>
      <c r="L1324" s="27" t="n">
        <f aca="false">IF($K1324=0,0,IFERROR(INDEX(購買率算出!$P$6:$P$3005,MATCH($A1324&amp;"",購買率算出!$C$6:$C$3005,0)),0))</f>
        <v>0</v>
      </c>
    </row>
    <row r="1325" customFormat="false" ht="15" hidden="false" customHeight="false" outlineLevel="0" collapsed="false">
      <c r="A1325" s="24"/>
      <c r="D1325" s="24"/>
      <c r="F1325" s="24"/>
      <c r="K1325" s="9" t="n">
        <f aca="false">IF($A1325="",0,IF(OR(N($D1325)=0,$D1325&amp;""=TOP!$C$5&amp;""),1,0))</f>
        <v>0</v>
      </c>
      <c r="L1325" s="27" t="n">
        <f aca="false">IF($K1325=0,0,IFERROR(INDEX(購買率算出!$P$6:$P$3005,MATCH($A1325&amp;"",購買率算出!$C$6:$C$3005,0)),0))</f>
        <v>0</v>
      </c>
    </row>
    <row r="1326" customFormat="false" ht="15" hidden="false" customHeight="false" outlineLevel="0" collapsed="false">
      <c r="A1326" s="24"/>
      <c r="D1326" s="24"/>
      <c r="F1326" s="24"/>
      <c r="K1326" s="9" t="n">
        <f aca="false">IF($A1326="",0,IF(OR(N($D1326)=0,$D1326&amp;""=TOP!$C$5&amp;""),1,0))</f>
        <v>0</v>
      </c>
      <c r="L1326" s="27" t="n">
        <f aca="false">IF($K1326=0,0,IFERROR(INDEX(購買率算出!$P$6:$P$3005,MATCH($A1326&amp;"",購買率算出!$C$6:$C$3005,0)),0))</f>
        <v>0</v>
      </c>
    </row>
    <row r="1327" customFormat="false" ht="15" hidden="false" customHeight="false" outlineLevel="0" collapsed="false">
      <c r="A1327" s="24"/>
      <c r="D1327" s="24"/>
      <c r="F1327" s="24"/>
      <c r="K1327" s="9" t="n">
        <f aca="false">IF($A1327="",0,IF(OR(N($D1327)=0,$D1327&amp;""=TOP!$C$5&amp;""),1,0))</f>
        <v>0</v>
      </c>
      <c r="L1327" s="27" t="n">
        <f aca="false">IF($K1327=0,0,IFERROR(INDEX(購買率算出!$P$6:$P$3005,MATCH($A1327&amp;"",購買率算出!$C$6:$C$3005,0)),0))</f>
        <v>0</v>
      </c>
    </row>
    <row r="1328" customFormat="false" ht="15" hidden="false" customHeight="false" outlineLevel="0" collapsed="false">
      <c r="A1328" s="24"/>
      <c r="D1328" s="24"/>
      <c r="F1328" s="24"/>
      <c r="K1328" s="9" t="n">
        <f aca="false">IF($A1328="",0,IF(OR(N($D1328)=0,$D1328&amp;""=TOP!$C$5&amp;""),1,0))</f>
        <v>0</v>
      </c>
      <c r="L1328" s="27" t="n">
        <f aca="false">IF($K1328=0,0,IFERROR(INDEX(購買率算出!$P$6:$P$3005,MATCH($A1328&amp;"",購買率算出!$C$6:$C$3005,0)),0))</f>
        <v>0</v>
      </c>
    </row>
    <row r="1329" customFormat="false" ht="15" hidden="false" customHeight="false" outlineLevel="0" collapsed="false">
      <c r="A1329" s="24"/>
      <c r="D1329" s="24"/>
      <c r="F1329" s="24"/>
      <c r="K1329" s="9" t="n">
        <f aca="false">IF($A1329="",0,IF(OR(N($D1329)=0,$D1329&amp;""=TOP!$C$5&amp;""),1,0))</f>
        <v>0</v>
      </c>
      <c r="L1329" s="27" t="n">
        <f aca="false">IF($K1329=0,0,IFERROR(INDEX(購買率算出!$P$6:$P$3005,MATCH($A1329&amp;"",購買率算出!$C$6:$C$3005,0)),0))</f>
        <v>0</v>
      </c>
    </row>
    <row r="1330" customFormat="false" ht="15" hidden="false" customHeight="false" outlineLevel="0" collapsed="false">
      <c r="A1330" s="24"/>
      <c r="D1330" s="24"/>
      <c r="F1330" s="24"/>
      <c r="K1330" s="9" t="n">
        <f aca="false">IF($A1330="",0,IF(OR(N($D1330)=0,$D1330&amp;""=TOP!$C$5&amp;""),1,0))</f>
        <v>0</v>
      </c>
      <c r="L1330" s="27" t="n">
        <f aca="false">IF($K1330=0,0,IFERROR(INDEX(購買率算出!$P$6:$P$3005,MATCH($A1330&amp;"",購買率算出!$C$6:$C$3005,0)),0))</f>
        <v>0</v>
      </c>
    </row>
    <row r="1331" customFormat="false" ht="15" hidden="false" customHeight="false" outlineLevel="0" collapsed="false">
      <c r="A1331" s="24"/>
      <c r="D1331" s="24"/>
      <c r="F1331" s="24"/>
      <c r="K1331" s="9" t="n">
        <f aca="false">IF($A1331="",0,IF(OR(N($D1331)=0,$D1331&amp;""=TOP!$C$5&amp;""),1,0))</f>
        <v>0</v>
      </c>
      <c r="L1331" s="27" t="n">
        <f aca="false">IF($K1331=0,0,IFERROR(INDEX(購買率算出!$P$6:$P$3005,MATCH($A1331&amp;"",購買率算出!$C$6:$C$3005,0)),0))</f>
        <v>0</v>
      </c>
    </row>
    <row r="1332" customFormat="false" ht="15" hidden="false" customHeight="false" outlineLevel="0" collapsed="false">
      <c r="A1332" s="24"/>
      <c r="D1332" s="24"/>
      <c r="F1332" s="24"/>
      <c r="K1332" s="9" t="n">
        <f aca="false">IF($A1332="",0,IF(OR(N($D1332)=0,$D1332&amp;""=TOP!$C$5&amp;""),1,0))</f>
        <v>0</v>
      </c>
      <c r="L1332" s="27" t="n">
        <f aca="false">IF($K1332=0,0,IFERROR(INDEX(購買率算出!$P$6:$P$3005,MATCH($A1332&amp;"",購買率算出!$C$6:$C$3005,0)),0))</f>
        <v>0</v>
      </c>
    </row>
    <row r="1333" customFormat="false" ht="15" hidden="false" customHeight="false" outlineLevel="0" collapsed="false">
      <c r="A1333" s="24"/>
      <c r="D1333" s="24"/>
      <c r="F1333" s="24"/>
      <c r="K1333" s="9" t="n">
        <f aca="false">IF($A1333="",0,IF(OR(N($D1333)=0,$D1333&amp;""=TOP!$C$5&amp;""),1,0))</f>
        <v>0</v>
      </c>
      <c r="L1333" s="27" t="n">
        <f aca="false">IF($K1333=0,0,IFERROR(INDEX(購買率算出!$P$6:$P$3005,MATCH($A1333&amp;"",購買率算出!$C$6:$C$3005,0)),0))</f>
        <v>0</v>
      </c>
    </row>
    <row r="1334" customFormat="false" ht="15" hidden="false" customHeight="false" outlineLevel="0" collapsed="false">
      <c r="A1334" s="24"/>
      <c r="D1334" s="24"/>
      <c r="F1334" s="24"/>
      <c r="K1334" s="9" t="n">
        <f aca="false">IF($A1334="",0,IF(OR(N($D1334)=0,$D1334&amp;""=TOP!$C$5&amp;""),1,0))</f>
        <v>0</v>
      </c>
      <c r="L1334" s="27" t="n">
        <f aca="false">IF($K1334=0,0,IFERROR(INDEX(購買率算出!$P$6:$P$3005,MATCH($A1334&amp;"",購買率算出!$C$6:$C$3005,0)),0))</f>
        <v>0</v>
      </c>
    </row>
    <row r="1335" customFormat="false" ht="15" hidden="false" customHeight="false" outlineLevel="0" collapsed="false">
      <c r="A1335" s="24"/>
      <c r="D1335" s="24"/>
      <c r="F1335" s="24"/>
      <c r="K1335" s="9" t="n">
        <f aca="false">IF($A1335="",0,IF(OR(N($D1335)=0,$D1335&amp;""=TOP!$C$5&amp;""),1,0))</f>
        <v>0</v>
      </c>
      <c r="L1335" s="27" t="n">
        <f aca="false">IF($K1335=0,0,IFERROR(INDEX(購買率算出!$P$6:$P$3005,MATCH($A1335&amp;"",購買率算出!$C$6:$C$3005,0)),0))</f>
        <v>0</v>
      </c>
    </row>
    <row r="1336" customFormat="false" ht="15" hidden="false" customHeight="false" outlineLevel="0" collapsed="false">
      <c r="A1336" s="24"/>
      <c r="D1336" s="24"/>
      <c r="F1336" s="24"/>
      <c r="K1336" s="9" t="n">
        <f aca="false">IF($A1336="",0,IF(OR(N($D1336)=0,$D1336&amp;""=TOP!$C$5&amp;""),1,0))</f>
        <v>0</v>
      </c>
      <c r="L1336" s="27" t="n">
        <f aca="false">IF($K1336=0,0,IFERROR(INDEX(購買率算出!$P$6:$P$3005,MATCH($A1336&amp;"",購買率算出!$C$6:$C$3005,0)),0))</f>
        <v>0</v>
      </c>
    </row>
    <row r="1337" customFormat="false" ht="15" hidden="false" customHeight="false" outlineLevel="0" collapsed="false">
      <c r="A1337" s="24"/>
      <c r="D1337" s="24"/>
      <c r="F1337" s="24"/>
      <c r="K1337" s="9" t="n">
        <f aca="false">IF($A1337="",0,IF(OR(N($D1337)=0,$D1337&amp;""=TOP!$C$5&amp;""),1,0))</f>
        <v>0</v>
      </c>
      <c r="L1337" s="27" t="n">
        <f aca="false">IF($K1337=0,0,IFERROR(INDEX(購買率算出!$P$6:$P$3005,MATCH($A1337&amp;"",購買率算出!$C$6:$C$3005,0)),0))</f>
        <v>0</v>
      </c>
    </row>
    <row r="1338" customFormat="false" ht="15" hidden="false" customHeight="false" outlineLevel="0" collapsed="false">
      <c r="A1338" s="24"/>
      <c r="D1338" s="24"/>
      <c r="F1338" s="24"/>
      <c r="K1338" s="9" t="n">
        <f aca="false">IF($A1338="",0,IF(OR(N($D1338)=0,$D1338&amp;""=TOP!$C$5&amp;""),1,0))</f>
        <v>0</v>
      </c>
      <c r="L1338" s="27" t="n">
        <f aca="false">IF($K1338=0,0,IFERROR(INDEX(購買率算出!$P$6:$P$3005,MATCH($A1338&amp;"",購買率算出!$C$6:$C$3005,0)),0))</f>
        <v>0</v>
      </c>
    </row>
    <row r="1339" customFormat="false" ht="15" hidden="false" customHeight="false" outlineLevel="0" collapsed="false">
      <c r="A1339" s="24"/>
      <c r="D1339" s="24"/>
      <c r="F1339" s="24"/>
      <c r="K1339" s="9" t="n">
        <f aca="false">IF($A1339="",0,IF(OR(N($D1339)=0,$D1339&amp;""=TOP!$C$5&amp;""),1,0))</f>
        <v>0</v>
      </c>
      <c r="L1339" s="27" t="n">
        <f aca="false">IF($K1339=0,0,IFERROR(INDEX(購買率算出!$P$6:$P$3005,MATCH($A1339&amp;"",購買率算出!$C$6:$C$3005,0)),0))</f>
        <v>0</v>
      </c>
    </row>
    <row r="1340" customFormat="false" ht="15" hidden="false" customHeight="false" outlineLevel="0" collapsed="false">
      <c r="A1340" s="24"/>
      <c r="D1340" s="24"/>
      <c r="F1340" s="24"/>
      <c r="K1340" s="9" t="n">
        <f aca="false">IF($A1340="",0,IF(OR(N($D1340)=0,$D1340&amp;""=TOP!$C$5&amp;""),1,0))</f>
        <v>0</v>
      </c>
      <c r="L1340" s="27" t="n">
        <f aca="false">IF($K1340=0,0,IFERROR(INDEX(購買率算出!$P$6:$P$3005,MATCH($A1340&amp;"",購買率算出!$C$6:$C$3005,0)),0))</f>
        <v>0</v>
      </c>
    </row>
    <row r="1341" customFormat="false" ht="15" hidden="false" customHeight="false" outlineLevel="0" collapsed="false">
      <c r="A1341" s="24"/>
      <c r="D1341" s="24"/>
      <c r="F1341" s="24"/>
      <c r="K1341" s="9" t="n">
        <f aca="false">IF($A1341="",0,IF(OR(N($D1341)=0,$D1341&amp;""=TOP!$C$5&amp;""),1,0))</f>
        <v>0</v>
      </c>
      <c r="L1341" s="27" t="n">
        <f aca="false">IF($K1341=0,0,IFERROR(INDEX(購買率算出!$P$6:$P$3005,MATCH($A1341&amp;"",購買率算出!$C$6:$C$3005,0)),0))</f>
        <v>0</v>
      </c>
    </row>
    <row r="1342" customFormat="false" ht="15" hidden="false" customHeight="false" outlineLevel="0" collapsed="false">
      <c r="A1342" s="24"/>
      <c r="D1342" s="24"/>
      <c r="F1342" s="24"/>
      <c r="K1342" s="9" t="n">
        <f aca="false">IF($A1342="",0,IF(OR(N($D1342)=0,$D1342&amp;""=TOP!$C$5&amp;""),1,0))</f>
        <v>0</v>
      </c>
      <c r="L1342" s="27" t="n">
        <f aca="false">IF($K1342=0,0,IFERROR(INDEX(購買率算出!$P$6:$P$3005,MATCH($A1342&amp;"",購買率算出!$C$6:$C$3005,0)),0))</f>
        <v>0</v>
      </c>
    </row>
    <row r="1343" customFormat="false" ht="15" hidden="false" customHeight="false" outlineLevel="0" collapsed="false">
      <c r="A1343" s="24"/>
      <c r="D1343" s="24"/>
      <c r="F1343" s="24"/>
      <c r="K1343" s="9" t="n">
        <f aca="false">IF($A1343="",0,IF(OR(N($D1343)=0,$D1343&amp;""=TOP!$C$5&amp;""),1,0))</f>
        <v>0</v>
      </c>
      <c r="L1343" s="27" t="n">
        <f aca="false">IF($K1343=0,0,IFERROR(INDEX(購買率算出!$P$6:$P$3005,MATCH($A1343&amp;"",購買率算出!$C$6:$C$3005,0)),0))</f>
        <v>0</v>
      </c>
    </row>
    <row r="1344" customFormat="false" ht="15" hidden="false" customHeight="false" outlineLevel="0" collapsed="false">
      <c r="A1344" s="24"/>
      <c r="D1344" s="24"/>
      <c r="F1344" s="24"/>
      <c r="K1344" s="9" t="n">
        <f aca="false">IF($A1344="",0,IF(OR(N($D1344)=0,$D1344&amp;""=TOP!$C$5&amp;""),1,0))</f>
        <v>0</v>
      </c>
      <c r="L1344" s="27" t="n">
        <f aca="false">IF($K1344=0,0,IFERROR(INDEX(購買率算出!$P$6:$P$3005,MATCH($A1344&amp;"",購買率算出!$C$6:$C$3005,0)),0))</f>
        <v>0</v>
      </c>
    </row>
    <row r="1345" customFormat="false" ht="15" hidden="false" customHeight="false" outlineLevel="0" collapsed="false">
      <c r="A1345" s="24"/>
      <c r="D1345" s="24"/>
      <c r="F1345" s="24"/>
      <c r="K1345" s="9" t="n">
        <f aca="false">IF($A1345="",0,IF(OR(N($D1345)=0,$D1345&amp;""=TOP!$C$5&amp;""),1,0))</f>
        <v>0</v>
      </c>
      <c r="L1345" s="27" t="n">
        <f aca="false">IF($K1345=0,0,IFERROR(INDEX(購買率算出!$P$6:$P$3005,MATCH($A1345&amp;"",購買率算出!$C$6:$C$3005,0)),0))</f>
        <v>0</v>
      </c>
    </row>
    <row r="1346" customFormat="false" ht="15" hidden="false" customHeight="false" outlineLevel="0" collapsed="false">
      <c r="A1346" s="24"/>
      <c r="D1346" s="24"/>
      <c r="F1346" s="24"/>
      <c r="K1346" s="9" t="n">
        <f aca="false">IF($A1346="",0,IF(OR(N($D1346)=0,$D1346&amp;""=TOP!$C$5&amp;""),1,0))</f>
        <v>0</v>
      </c>
      <c r="L1346" s="27" t="n">
        <f aca="false">IF($K1346=0,0,IFERROR(INDEX(購買率算出!$P$6:$P$3005,MATCH($A1346&amp;"",購買率算出!$C$6:$C$3005,0)),0))</f>
        <v>0</v>
      </c>
    </row>
    <row r="1347" customFormat="false" ht="15" hidden="false" customHeight="false" outlineLevel="0" collapsed="false">
      <c r="A1347" s="24"/>
      <c r="D1347" s="24"/>
      <c r="F1347" s="24"/>
      <c r="K1347" s="9" t="n">
        <f aca="false">IF($A1347="",0,IF(OR(N($D1347)=0,$D1347&amp;""=TOP!$C$5&amp;""),1,0))</f>
        <v>0</v>
      </c>
      <c r="L1347" s="27" t="n">
        <f aca="false">IF($K1347=0,0,IFERROR(INDEX(購買率算出!$P$6:$P$3005,MATCH($A1347&amp;"",購買率算出!$C$6:$C$3005,0)),0))</f>
        <v>0</v>
      </c>
    </row>
    <row r="1348" customFormat="false" ht="15" hidden="false" customHeight="false" outlineLevel="0" collapsed="false">
      <c r="A1348" s="24"/>
      <c r="D1348" s="24"/>
      <c r="F1348" s="24"/>
      <c r="K1348" s="9" t="n">
        <f aca="false">IF($A1348="",0,IF(OR(N($D1348)=0,$D1348&amp;""=TOP!$C$5&amp;""),1,0))</f>
        <v>0</v>
      </c>
      <c r="L1348" s="27" t="n">
        <f aca="false">IF($K1348=0,0,IFERROR(INDEX(購買率算出!$P$6:$P$3005,MATCH($A1348&amp;"",購買率算出!$C$6:$C$3005,0)),0))</f>
        <v>0</v>
      </c>
    </row>
    <row r="1349" customFormat="false" ht="15" hidden="false" customHeight="false" outlineLevel="0" collapsed="false">
      <c r="A1349" s="24"/>
      <c r="D1349" s="24"/>
      <c r="F1349" s="24"/>
      <c r="K1349" s="9" t="n">
        <f aca="false">IF($A1349="",0,IF(OR(N($D1349)=0,$D1349&amp;""=TOP!$C$5&amp;""),1,0))</f>
        <v>0</v>
      </c>
      <c r="L1349" s="27" t="n">
        <f aca="false">IF($K1349=0,0,IFERROR(INDEX(購買率算出!$P$6:$P$3005,MATCH($A1349&amp;"",購買率算出!$C$6:$C$3005,0)),0))</f>
        <v>0</v>
      </c>
    </row>
    <row r="1350" customFormat="false" ht="15" hidden="false" customHeight="false" outlineLevel="0" collapsed="false">
      <c r="A1350" s="24"/>
      <c r="D1350" s="24"/>
      <c r="F1350" s="24"/>
      <c r="K1350" s="9" t="n">
        <f aca="false">IF($A1350="",0,IF(OR(N($D1350)=0,$D1350&amp;""=TOP!$C$5&amp;""),1,0))</f>
        <v>0</v>
      </c>
      <c r="L1350" s="27" t="n">
        <f aca="false">IF($K1350=0,0,IFERROR(INDEX(購買率算出!$P$6:$P$3005,MATCH($A1350&amp;"",購買率算出!$C$6:$C$3005,0)),0))</f>
        <v>0</v>
      </c>
    </row>
    <row r="1351" customFormat="false" ht="15" hidden="false" customHeight="false" outlineLevel="0" collapsed="false">
      <c r="A1351" s="24"/>
      <c r="D1351" s="24"/>
      <c r="F1351" s="24"/>
      <c r="K1351" s="9" t="n">
        <f aca="false">IF($A1351="",0,IF(OR(N($D1351)=0,$D1351&amp;""=TOP!$C$5&amp;""),1,0))</f>
        <v>0</v>
      </c>
      <c r="L1351" s="27" t="n">
        <f aca="false">IF($K1351=0,0,IFERROR(INDEX(購買率算出!$P$6:$P$3005,MATCH($A1351&amp;"",購買率算出!$C$6:$C$3005,0)),0))</f>
        <v>0</v>
      </c>
    </row>
    <row r="1352" customFormat="false" ht="15" hidden="false" customHeight="false" outlineLevel="0" collapsed="false">
      <c r="A1352" s="24"/>
      <c r="D1352" s="24"/>
      <c r="F1352" s="24"/>
      <c r="K1352" s="9" t="n">
        <f aca="false">IF($A1352="",0,IF(OR(N($D1352)=0,$D1352&amp;""=TOP!$C$5&amp;""),1,0))</f>
        <v>0</v>
      </c>
      <c r="L1352" s="27" t="n">
        <f aca="false">IF($K1352=0,0,IFERROR(INDEX(購買率算出!$P$6:$P$3005,MATCH($A1352&amp;"",購買率算出!$C$6:$C$3005,0)),0))</f>
        <v>0</v>
      </c>
    </row>
    <row r="1353" customFormat="false" ht="15" hidden="false" customHeight="false" outlineLevel="0" collapsed="false">
      <c r="A1353" s="24"/>
      <c r="D1353" s="24"/>
      <c r="F1353" s="24"/>
      <c r="K1353" s="9" t="n">
        <f aca="false">IF($A1353="",0,IF(OR(N($D1353)=0,$D1353&amp;""=TOP!$C$5&amp;""),1,0))</f>
        <v>0</v>
      </c>
      <c r="L1353" s="27" t="n">
        <f aca="false">IF($K1353=0,0,IFERROR(INDEX(購買率算出!$P$6:$P$3005,MATCH($A1353&amp;"",購買率算出!$C$6:$C$3005,0)),0))</f>
        <v>0</v>
      </c>
    </row>
    <row r="1354" customFormat="false" ht="15" hidden="false" customHeight="false" outlineLevel="0" collapsed="false">
      <c r="A1354" s="24"/>
      <c r="D1354" s="24"/>
      <c r="F1354" s="24"/>
      <c r="K1354" s="9" t="n">
        <f aca="false">IF($A1354="",0,IF(OR(N($D1354)=0,$D1354&amp;""=TOP!$C$5&amp;""),1,0))</f>
        <v>0</v>
      </c>
      <c r="L1354" s="27" t="n">
        <f aca="false">IF($K1354=0,0,IFERROR(INDEX(購買率算出!$P$6:$P$3005,MATCH($A1354&amp;"",購買率算出!$C$6:$C$3005,0)),0))</f>
        <v>0</v>
      </c>
    </row>
    <row r="1355" customFormat="false" ht="15" hidden="false" customHeight="false" outlineLevel="0" collapsed="false">
      <c r="A1355" s="24"/>
      <c r="D1355" s="24"/>
      <c r="F1355" s="24"/>
      <c r="K1355" s="9" t="n">
        <f aca="false">IF($A1355="",0,IF(OR(N($D1355)=0,$D1355&amp;""=TOP!$C$5&amp;""),1,0))</f>
        <v>0</v>
      </c>
      <c r="L1355" s="27" t="n">
        <f aca="false">IF($K1355=0,0,IFERROR(INDEX(購買率算出!$P$6:$P$3005,MATCH($A1355&amp;"",購買率算出!$C$6:$C$3005,0)),0))</f>
        <v>0</v>
      </c>
    </row>
    <row r="1356" customFormat="false" ht="15" hidden="false" customHeight="false" outlineLevel="0" collapsed="false">
      <c r="A1356" s="24"/>
      <c r="D1356" s="24"/>
      <c r="F1356" s="24"/>
      <c r="K1356" s="9" t="n">
        <f aca="false">IF($A1356="",0,IF(OR(N($D1356)=0,$D1356&amp;""=TOP!$C$5&amp;""),1,0))</f>
        <v>0</v>
      </c>
      <c r="L1356" s="27" t="n">
        <f aca="false">IF($K1356=0,0,IFERROR(INDEX(購買率算出!$P$6:$P$3005,MATCH($A1356&amp;"",購買率算出!$C$6:$C$3005,0)),0))</f>
        <v>0</v>
      </c>
    </row>
    <row r="1357" customFormat="false" ht="15" hidden="false" customHeight="false" outlineLevel="0" collapsed="false">
      <c r="A1357" s="24"/>
      <c r="D1357" s="24"/>
      <c r="F1357" s="24"/>
      <c r="K1357" s="9" t="n">
        <f aca="false">IF($A1357="",0,IF(OR(N($D1357)=0,$D1357&amp;""=TOP!$C$5&amp;""),1,0))</f>
        <v>0</v>
      </c>
      <c r="L1357" s="27" t="n">
        <f aca="false">IF($K1357=0,0,IFERROR(INDEX(購買率算出!$P$6:$P$3005,MATCH($A1357&amp;"",購買率算出!$C$6:$C$3005,0)),0))</f>
        <v>0</v>
      </c>
    </row>
    <row r="1358" customFormat="false" ht="15" hidden="false" customHeight="false" outlineLevel="0" collapsed="false">
      <c r="A1358" s="24"/>
      <c r="D1358" s="24"/>
      <c r="F1358" s="24"/>
      <c r="K1358" s="9" t="n">
        <f aca="false">IF($A1358="",0,IF(OR(N($D1358)=0,$D1358&amp;""=TOP!$C$5&amp;""),1,0))</f>
        <v>0</v>
      </c>
      <c r="L1358" s="27" t="n">
        <f aca="false">IF($K1358=0,0,IFERROR(INDEX(購買率算出!$P$6:$P$3005,MATCH($A1358&amp;"",購買率算出!$C$6:$C$3005,0)),0))</f>
        <v>0</v>
      </c>
    </row>
    <row r="1359" customFormat="false" ht="15" hidden="false" customHeight="false" outlineLevel="0" collapsed="false">
      <c r="A1359" s="24"/>
      <c r="D1359" s="24"/>
      <c r="F1359" s="24"/>
      <c r="K1359" s="9" t="n">
        <f aca="false">IF($A1359="",0,IF(OR(N($D1359)=0,$D1359&amp;""=TOP!$C$5&amp;""),1,0))</f>
        <v>0</v>
      </c>
      <c r="L1359" s="27" t="n">
        <f aca="false">IF($K1359=0,0,IFERROR(INDEX(購買率算出!$P$6:$P$3005,MATCH($A1359&amp;"",購買率算出!$C$6:$C$3005,0)),0))</f>
        <v>0</v>
      </c>
    </row>
    <row r="1360" customFormat="false" ht="15" hidden="false" customHeight="false" outlineLevel="0" collapsed="false">
      <c r="A1360" s="24"/>
      <c r="D1360" s="24"/>
      <c r="F1360" s="24"/>
      <c r="K1360" s="9" t="n">
        <f aca="false">IF($A1360="",0,IF(OR(N($D1360)=0,$D1360&amp;""=TOP!$C$5&amp;""),1,0))</f>
        <v>0</v>
      </c>
      <c r="L1360" s="27" t="n">
        <f aca="false">IF($K1360=0,0,IFERROR(INDEX(購買率算出!$P$6:$P$3005,MATCH($A1360&amp;"",購買率算出!$C$6:$C$3005,0)),0))</f>
        <v>0</v>
      </c>
    </row>
    <row r="1361" customFormat="false" ht="15" hidden="false" customHeight="false" outlineLevel="0" collapsed="false">
      <c r="A1361" s="24"/>
      <c r="D1361" s="24"/>
      <c r="F1361" s="24"/>
      <c r="K1361" s="9" t="n">
        <f aca="false">IF($A1361="",0,IF(OR(N($D1361)=0,$D1361&amp;""=TOP!$C$5&amp;""),1,0))</f>
        <v>0</v>
      </c>
      <c r="L1361" s="27" t="n">
        <f aca="false">IF($K1361=0,0,IFERROR(INDEX(購買率算出!$P$6:$P$3005,MATCH($A1361&amp;"",購買率算出!$C$6:$C$3005,0)),0))</f>
        <v>0</v>
      </c>
    </row>
    <row r="1362" customFormat="false" ht="15" hidden="false" customHeight="false" outlineLevel="0" collapsed="false">
      <c r="A1362" s="24"/>
      <c r="D1362" s="24"/>
      <c r="F1362" s="24"/>
      <c r="K1362" s="9" t="n">
        <f aca="false">IF($A1362="",0,IF(OR(N($D1362)=0,$D1362&amp;""=TOP!$C$5&amp;""),1,0))</f>
        <v>0</v>
      </c>
      <c r="L1362" s="27" t="n">
        <f aca="false">IF($K1362=0,0,IFERROR(INDEX(購買率算出!$P$6:$P$3005,MATCH($A1362&amp;"",購買率算出!$C$6:$C$3005,0)),0))</f>
        <v>0</v>
      </c>
    </row>
    <row r="1363" customFormat="false" ht="15" hidden="false" customHeight="false" outlineLevel="0" collapsed="false">
      <c r="A1363" s="24"/>
      <c r="D1363" s="24"/>
      <c r="F1363" s="24"/>
      <c r="K1363" s="9" t="n">
        <f aca="false">IF($A1363="",0,IF(OR(N($D1363)=0,$D1363&amp;""=TOP!$C$5&amp;""),1,0))</f>
        <v>0</v>
      </c>
      <c r="L1363" s="27" t="n">
        <f aca="false">IF($K1363=0,0,IFERROR(INDEX(購買率算出!$P$6:$P$3005,MATCH($A1363&amp;"",購買率算出!$C$6:$C$3005,0)),0))</f>
        <v>0</v>
      </c>
    </row>
    <row r="1364" customFormat="false" ht="15" hidden="false" customHeight="false" outlineLevel="0" collapsed="false">
      <c r="A1364" s="24"/>
      <c r="D1364" s="24"/>
      <c r="F1364" s="24"/>
      <c r="K1364" s="9" t="n">
        <f aca="false">IF($A1364="",0,IF(OR(N($D1364)=0,$D1364&amp;""=TOP!$C$5&amp;""),1,0))</f>
        <v>0</v>
      </c>
      <c r="L1364" s="27" t="n">
        <f aca="false">IF($K1364=0,0,IFERROR(INDEX(購買率算出!$P$6:$P$3005,MATCH($A1364&amp;"",購買率算出!$C$6:$C$3005,0)),0))</f>
        <v>0</v>
      </c>
    </row>
    <row r="1365" customFormat="false" ht="15" hidden="false" customHeight="false" outlineLevel="0" collapsed="false">
      <c r="A1365" s="24"/>
      <c r="D1365" s="24"/>
      <c r="F1365" s="24"/>
      <c r="K1365" s="9" t="n">
        <f aca="false">IF($A1365="",0,IF(OR(N($D1365)=0,$D1365&amp;""=TOP!$C$5&amp;""),1,0))</f>
        <v>0</v>
      </c>
      <c r="L1365" s="27" t="n">
        <f aca="false">IF($K1365=0,0,IFERROR(INDEX(購買率算出!$P$6:$P$3005,MATCH($A1365&amp;"",購買率算出!$C$6:$C$3005,0)),0))</f>
        <v>0</v>
      </c>
    </row>
    <row r="1366" customFormat="false" ht="15" hidden="false" customHeight="false" outlineLevel="0" collapsed="false">
      <c r="A1366" s="24"/>
      <c r="D1366" s="24"/>
      <c r="F1366" s="24"/>
      <c r="K1366" s="9" t="n">
        <f aca="false">IF($A1366="",0,IF(OR(N($D1366)=0,$D1366&amp;""=TOP!$C$5&amp;""),1,0))</f>
        <v>0</v>
      </c>
      <c r="L1366" s="27" t="n">
        <f aca="false">IF($K1366=0,0,IFERROR(INDEX(購買率算出!$P$6:$P$3005,MATCH($A1366&amp;"",購買率算出!$C$6:$C$3005,0)),0))</f>
        <v>0</v>
      </c>
    </row>
    <row r="1367" customFormat="false" ht="15" hidden="false" customHeight="false" outlineLevel="0" collapsed="false">
      <c r="A1367" s="24"/>
      <c r="D1367" s="24"/>
      <c r="F1367" s="24"/>
      <c r="K1367" s="9" t="n">
        <f aca="false">IF($A1367="",0,IF(OR(N($D1367)=0,$D1367&amp;""=TOP!$C$5&amp;""),1,0))</f>
        <v>0</v>
      </c>
      <c r="L1367" s="27" t="n">
        <f aca="false">IF($K1367=0,0,IFERROR(INDEX(購買率算出!$P$6:$P$3005,MATCH($A1367&amp;"",購買率算出!$C$6:$C$3005,0)),0))</f>
        <v>0</v>
      </c>
    </row>
    <row r="1368" customFormat="false" ht="15" hidden="false" customHeight="false" outlineLevel="0" collapsed="false">
      <c r="A1368" s="24"/>
      <c r="D1368" s="24"/>
      <c r="F1368" s="24"/>
      <c r="K1368" s="9" t="n">
        <f aca="false">IF($A1368="",0,IF(OR(N($D1368)=0,$D1368&amp;""=TOP!$C$5&amp;""),1,0))</f>
        <v>0</v>
      </c>
      <c r="L1368" s="27" t="n">
        <f aca="false">IF($K1368=0,0,IFERROR(INDEX(購買率算出!$P$6:$P$3005,MATCH($A1368&amp;"",購買率算出!$C$6:$C$3005,0)),0))</f>
        <v>0</v>
      </c>
    </row>
    <row r="1369" customFormat="false" ht="15" hidden="false" customHeight="false" outlineLevel="0" collapsed="false">
      <c r="A1369" s="24"/>
      <c r="D1369" s="24"/>
      <c r="F1369" s="24"/>
      <c r="K1369" s="9" t="n">
        <f aca="false">IF($A1369="",0,IF(OR(N($D1369)=0,$D1369&amp;""=TOP!$C$5&amp;""),1,0))</f>
        <v>0</v>
      </c>
      <c r="L1369" s="27" t="n">
        <f aca="false">IF($K1369=0,0,IFERROR(INDEX(購買率算出!$P$6:$P$3005,MATCH($A1369&amp;"",購買率算出!$C$6:$C$3005,0)),0))</f>
        <v>0</v>
      </c>
    </row>
    <row r="1370" customFormat="false" ht="15" hidden="false" customHeight="false" outlineLevel="0" collapsed="false">
      <c r="A1370" s="24"/>
      <c r="D1370" s="24"/>
      <c r="F1370" s="24"/>
      <c r="K1370" s="9" t="n">
        <f aca="false">IF($A1370="",0,IF(OR(N($D1370)=0,$D1370&amp;""=TOP!$C$5&amp;""),1,0))</f>
        <v>0</v>
      </c>
      <c r="L1370" s="27" t="n">
        <f aca="false">IF($K1370=0,0,IFERROR(INDEX(購買率算出!$P$6:$P$3005,MATCH($A1370&amp;"",購買率算出!$C$6:$C$3005,0)),0))</f>
        <v>0</v>
      </c>
    </row>
    <row r="1371" customFormat="false" ht="15" hidden="false" customHeight="false" outlineLevel="0" collapsed="false">
      <c r="A1371" s="24"/>
      <c r="D1371" s="24"/>
      <c r="F1371" s="24"/>
      <c r="K1371" s="9" t="n">
        <f aca="false">IF($A1371="",0,IF(OR(N($D1371)=0,$D1371&amp;""=TOP!$C$5&amp;""),1,0))</f>
        <v>0</v>
      </c>
      <c r="L1371" s="27" t="n">
        <f aca="false">IF($K1371=0,0,IFERROR(INDEX(購買率算出!$P$6:$P$3005,MATCH($A1371&amp;"",購買率算出!$C$6:$C$3005,0)),0))</f>
        <v>0</v>
      </c>
    </row>
    <row r="1372" customFormat="false" ht="15" hidden="false" customHeight="false" outlineLevel="0" collapsed="false">
      <c r="A1372" s="24"/>
      <c r="D1372" s="24"/>
      <c r="F1372" s="24"/>
      <c r="K1372" s="9" t="n">
        <f aca="false">IF($A1372="",0,IF(OR(N($D1372)=0,$D1372&amp;""=TOP!$C$5&amp;""),1,0))</f>
        <v>0</v>
      </c>
      <c r="L1372" s="27" t="n">
        <f aca="false">IF($K1372=0,0,IFERROR(INDEX(購買率算出!$P$6:$P$3005,MATCH($A1372&amp;"",購買率算出!$C$6:$C$3005,0)),0))</f>
        <v>0</v>
      </c>
    </row>
    <row r="1373" customFormat="false" ht="15" hidden="false" customHeight="false" outlineLevel="0" collapsed="false">
      <c r="A1373" s="24"/>
      <c r="D1373" s="24"/>
      <c r="F1373" s="24"/>
      <c r="K1373" s="9" t="n">
        <f aca="false">IF($A1373="",0,IF(OR(N($D1373)=0,$D1373&amp;""=TOP!$C$5&amp;""),1,0))</f>
        <v>0</v>
      </c>
      <c r="L1373" s="27" t="n">
        <f aca="false">IF($K1373=0,0,IFERROR(INDEX(購買率算出!$P$6:$P$3005,MATCH($A1373&amp;"",購買率算出!$C$6:$C$3005,0)),0))</f>
        <v>0</v>
      </c>
    </row>
    <row r="1374" customFormat="false" ht="15" hidden="false" customHeight="false" outlineLevel="0" collapsed="false">
      <c r="A1374" s="24"/>
      <c r="D1374" s="24"/>
      <c r="F1374" s="24"/>
      <c r="K1374" s="9" t="n">
        <f aca="false">IF($A1374="",0,IF(OR(N($D1374)=0,$D1374&amp;""=TOP!$C$5&amp;""),1,0))</f>
        <v>0</v>
      </c>
      <c r="L1374" s="27" t="n">
        <f aca="false">IF($K1374=0,0,IFERROR(INDEX(購買率算出!$P$6:$P$3005,MATCH($A1374&amp;"",購買率算出!$C$6:$C$3005,0)),0))</f>
        <v>0</v>
      </c>
    </row>
    <row r="1375" customFormat="false" ht="15" hidden="false" customHeight="false" outlineLevel="0" collapsed="false">
      <c r="A1375" s="24"/>
      <c r="D1375" s="24"/>
      <c r="F1375" s="24"/>
      <c r="K1375" s="9" t="n">
        <f aca="false">IF($A1375="",0,IF(OR(N($D1375)=0,$D1375&amp;""=TOP!$C$5&amp;""),1,0))</f>
        <v>0</v>
      </c>
      <c r="L1375" s="27" t="n">
        <f aca="false">IF($K1375=0,0,IFERROR(INDEX(購買率算出!$P$6:$P$3005,MATCH($A1375&amp;"",購買率算出!$C$6:$C$3005,0)),0))</f>
        <v>0</v>
      </c>
    </row>
    <row r="1376" customFormat="false" ht="15" hidden="false" customHeight="false" outlineLevel="0" collapsed="false">
      <c r="A1376" s="24"/>
      <c r="D1376" s="24"/>
      <c r="F1376" s="24"/>
      <c r="K1376" s="9" t="n">
        <f aca="false">IF($A1376="",0,IF(OR(N($D1376)=0,$D1376&amp;""=TOP!$C$5&amp;""),1,0))</f>
        <v>0</v>
      </c>
      <c r="L1376" s="27" t="n">
        <f aca="false">IF($K1376=0,0,IFERROR(INDEX(購買率算出!$P$6:$P$3005,MATCH($A1376&amp;"",購買率算出!$C$6:$C$3005,0)),0))</f>
        <v>0</v>
      </c>
    </row>
    <row r="1377" customFormat="false" ht="15" hidden="false" customHeight="false" outlineLevel="0" collapsed="false">
      <c r="A1377" s="24"/>
      <c r="D1377" s="24"/>
      <c r="F1377" s="24"/>
      <c r="K1377" s="9" t="n">
        <f aca="false">IF($A1377="",0,IF(OR(N($D1377)=0,$D1377&amp;""=TOP!$C$5&amp;""),1,0))</f>
        <v>0</v>
      </c>
      <c r="L1377" s="27" t="n">
        <f aca="false">IF($K1377=0,0,IFERROR(INDEX(購買率算出!$P$6:$P$3005,MATCH($A1377&amp;"",購買率算出!$C$6:$C$3005,0)),0))</f>
        <v>0</v>
      </c>
    </row>
    <row r="1378" customFormat="false" ht="15" hidden="false" customHeight="false" outlineLevel="0" collapsed="false">
      <c r="A1378" s="24"/>
      <c r="D1378" s="24"/>
      <c r="F1378" s="24"/>
      <c r="K1378" s="9" t="n">
        <f aca="false">IF($A1378="",0,IF(OR(N($D1378)=0,$D1378&amp;""=TOP!$C$5&amp;""),1,0))</f>
        <v>0</v>
      </c>
      <c r="L1378" s="27" t="n">
        <f aca="false">IF($K1378=0,0,IFERROR(INDEX(購買率算出!$P$6:$P$3005,MATCH($A1378&amp;"",購買率算出!$C$6:$C$3005,0)),0))</f>
        <v>0</v>
      </c>
    </row>
    <row r="1379" customFormat="false" ht="15" hidden="false" customHeight="false" outlineLevel="0" collapsed="false">
      <c r="A1379" s="24"/>
      <c r="D1379" s="24"/>
      <c r="F1379" s="24"/>
      <c r="K1379" s="9" t="n">
        <f aca="false">IF($A1379="",0,IF(OR(N($D1379)=0,$D1379&amp;""=TOP!$C$5&amp;""),1,0))</f>
        <v>0</v>
      </c>
      <c r="L1379" s="27" t="n">
        <f aca="false">IF($K1379=0,0,IFERROR(INDEX(購買率算出!$P$6:$P$3005,MATCH($A1379&amp;"",購買率算出!$C$6:$C$3005,0)),0))</f>
        <v>0</v>
      </c>
    </row>
    <row r="1380" customFormat="false" ht="15" hidden="false" customHeight="false" outlineLevel="0" collapsed="false">
      <c r="A1380" s="24"/>
      <c r="D1380" s="24"/>
      <c r="F1380" s="24"/>
      <c r="K1380" s="9" t="n">
        <f aca="false">IF($A1380="",0,IF(OR(N($D1380)=0,$D1380&amp;""=TOP!$C$5&amp;""),1,0))</f>
        <v>0</v>
      </c>
      <c r="L1380" s="27" t="n">
        <f aca="false">IF($K1380=0,0,IFERROR(INDEX(購買率算出!$P$6:$P$3005,MATCH($A1380&amp;"",購買率算出!$C$6:$C$3005,0)),0))</f>
        <v>0</v>
      </c>
    </row>
    <row r="1381" customFormat="false" ht="15" hidden="false" customHeight="false" outlineLevel="0" collapsed="false">
      <c r="A1381" s="24"/>
      <c r="D1381" s="24"/>
      <c r="F1381" s="24"/>
      <c r="K1381" s="9" t="n">
        <f aca="false">IF($A1381="",0,IF(OR(N($D1381)=0,$D1381&amp;""=TOP!$C$5&amp;""),1,0))</f>
        <v>0</v>
      </c>
      <c r="L1381" s="27" t="n">
        <f aca="false">IF($K1381=0,0,IFERROR(INDEX(購買率算出!$P$6:$P$3005,MATCH($A1381&amp;"",購買率算出!$C$6:$C$3005,0)),0))</f>
        <v>0</v>
      </c>
    </row>
    <row r="1382" customFormat="false" ht="15" hidden="false" customHeight="false" outlineLevel="0" collapsed="false">
      <c r="A1382" s="24"/>
      <c r="D1382" s="24"/>
      <c r="F1382" s="24"/>
      <c r="K1382" s="9" t="n">
        <f aca="false">IF($A1382="",0,IF(OR(N($D1382)=0,$D1382&amp;""=TOP!$C$5&amp;""),1,0))</f>
        <v>0</v>
      </c>
      <c r="L1382" s="27" t="n">
        <f aca="false">IF($K1382=0,0,IFERROR(INDEX(購買率算出!$P$6:$P$3005,MATCH($A1382&amp;"",購買率算出!$C$6:$C$3005,0)),0))</f>
        <v>0</v>
      </c>
    </row>
    <row r="1383" customFormat="false" ht="15" hidden="false" customHeight="false" outlineLevel="0" collapsed="false">
      <c r="A1383" s="24"/>
      <c r="D1383" s="24"/>
      <c r="F1383" s="24"/>
      <c r="K1383" s="9" t="n">
        <f aca="false">IF($A1383="",0,IF(OR(N($D1383)=0,$D1383&amp;""=TOP!$C$5&amp;""),1,0))</f>
        <v>0</v>
      </c>
      <c r="L1383" s="27" t="n">
        <f aca="false">IF($K1383=0,0,IFERROR(INDEX(購買率算出!$P$6:$P$3005,MATCH($A1383&amp;"",購買率算出!$C$6:$C$3005,0)),0))</f>
        <v>0</v>
      </c>
    </row>
    <row r="1384" customFormat="false" ht="15" hidden="false" customHeight="false" outlineLevel="0" collapsed="false">
      <c r="A1384" s="24"/>
      <c r="D1384" s="24"/>
      <c r="F1384" s="24"/>
      <c r="K1384" s="9" t="n">
        <f aca="false">IF($A1384="",0,IF(OR(N($D1384)=0,$D1384&amp;""=TOP!$C$5&amp;""),1,0))</f>
        <v>0</v>
      </c>
      <c r="L1384" s="27" t="n">
        <f aca="false">IF($K1384=0,0,IFERROR(INDEX(購買率算出!$P$6:$P$3005,MATCH($A1384&amp;"",購買率算出!$C$6:$C$3005,0)),0))</f>
        <v>0</v>
      </c>
    </row>
    <row r="1385" customFormat="false" ht="15" hidden="false" customHeight="false" outlineLevel="0" collapsed="false">
      <c r="A1385" s="24"/>
      <c r="D1385" s="24"/>
      <c r="F1385" s="24"/>
      <c r="K1385" s="9" t="n">
        <f aca="false">IF($A1385="",0,IF(OR(N($D1385)=0,$D1385&amp;""=TOP!$C$5&amp;""),1,0))</f>
        <v>0</v>
      </c>
      <c r="L1385" s="27" t="n">
        <f aca="false">IF($K1385=0,0,IFERROR(INDEX(購買率算出!$P$6:$P$3005,MATCH($A1385&amp;"",購買率算出!$C$6:$C$3005,0)),0))</f>
        <v>0</v>
      </c>
    </row>
    <row r="1386" customFormat="false" ht="15" hidden="false" customHeight="false" outlineLevel="0" collapsed="false">
      <c r="A1386" s="24"/>
      <c r="D1386" s="24"/>
      <c r="F1386" s="24"/>
      <c r="K1386" s="9" t="n">
        <f aca="false">IF($A1386="",0,IF(OR(N($D1386)=0,$D1386&amp;""=TOP!$C$5&amp;""),1,0))</f>
        <v>0</v>
      </c>
      <c r="L1386" s="27" t="n">
        <f aca="false">IF($K1386=0,0,IFERROR(INDEX(購買率算出!$P$6:$P$3005,MATCH($A1386&amp;"",購買率算出!$C$6:$C$3005,0)),0))</f>
        <v>0</v>
      </c>
    </row>
    <row r="1387" customFormat="false" ht="15" hidden="false" customHeight="false" outlineLevel="0" collapsed="false">
      <c r="A1387" s="24"/>
      <c r="D1387" s="24"/>
      <c r="F1387" s="24"/>
      <c r="K1387" s="9" t="n">
        <f aca="false">IF($A1387="",0,IF(OR(N($D1387)=0,$D1387&amp;""=TOP!$C$5&amp;""),1,0))</f>
        <v>0</v>
      </c>
      <c r="L1387" s="27" t="n">
        <f aca="false">IF($K1387=0,0,IFERROR(INDEX(購買率算出!$P$6:$P$3005,MATCH($A1387&amp;"",購買率算出!$C$6:$C$3005,0)),0))</f>
        <v>0</v>
      </c>
    </row>
    <row r="1388" customFormat="false" ht="15" hidden="false" customHeight="false" outlineLevel="0" collapsed="false">
      <c r="A1388" s="24"/>
      <c r="D1388" s="24"/>
      <c r="F1388" s="24"/>
      <c r="K1388" s="9" t="n">
        <f aca="false">IF($A1388="",0,IF(OR(N($D1388)=0,$D1388&amp;""=TOP!$C$5&amp;""),1,0))</f>
        <v>0</v>
      </c>
      <c r="L1388" s="27" t="n">
        <f aca="false">IF($K1388=0,0,IFERROR(INDEX(購買率算出!$P$6:$P$3005,MATCH($A1388&amp;"",購買率算出!$C$6:$C$3005,0)),0))</f>
        <v>0</v>
      </c>
    </row>
    <row r="1389" customFormat="false" ht="15" hidden="false" customHeight="false" outlineLevel="0" collapsed="false">
      <c r="A1389" s="24"/>
      <c r="D1389" s="24"/>
      <c r="F1389" s="24"/>
      <c r="K1389" s="9" t="n">
        <f aca="false">IF($A1389="",0,IF(OR(N($D1389)=0,$D1389&amp;""=TOP!$C$5&amp;""),1,0))</f>
        <v>0</v>
      </c>
      <c r="L1389" s="27" t="n">
        <f aca="false">IF($K1389=0,0,IFERROR(INDEX(購買率算出!$P$6:$P$3005,MATCH($A1389&amp;"",購買率算出!$C$6:$C$3005,0)),0))</f>
        <v>0</v>
      </c>
    </row>
    <row r="1390" customFormat="false" ht="15" hidden="false" customHeight="false" outlineLevel="0" collapsed="false">
      <c r="A1390" s="24"/>
      <c r="D1390" s="24"/>
      <c r="F1390" s="24"/>
      <c r="K1390" s="9" t="n">
        <f aca="false">IF($A1390="",0,IF(OR(N($D1390)=0,$D1390&amp;""=TOP!$C$5&amp;""),1,0))</f>
        <v>0</v>
      </c>
      <c r="L1390" s="27" t="n">
        <f aca="false">IF($K1390=0,0,IFERROR(INDEX(購買率算出!$P$6:$P$3005,MATCH($A1390&amp;"",購買率算出!$C$6:$C$3005,0)),0))</f>
        <v>0</v>
      </c>
    </row>
    <row r="1391" customFormat="false" ht="15" hidden="false" customHeight="false" outlineLevel="0" collapsed="false">
      <c r="A1391" s="24"/>
      <c r="D1391" s="24"/>
      <c r="F1391" s="24"/>
      <c r="K1391" s="9" t="n">
        <f aca="false">IF($A1391="",0,IF(OR(N($D1391)=0,$D1391&amp;""=TOP!$C$5&amp;""),1,0))</f>
        <v>0</v>
      </c>
      <c r="L1391" s="27" t="n">
        <f aca="false">IF($K1391=0,0,IFERROR(INDEX(購買率算出!$P$6:$P$3005,MATCH($A1391&amp;"",購買率算出!$C$6:$C$3005,0)),0))</f>
        <v>0</v>
      </c>
    </row>
    <row r="1392" customFormat="false" ht="15" hidden="false" customHeight="false" outlineLevel="0" collapsed="false">
      <c r="A1392" s="24"/>
      <c r="D1392" s="24"/>
      <c r="F1392" s="24"/>
      <c r="K1392" s="9" t="n">
        <f aca="false">IF($A1392="",0,IF(OR(N($D1392)=0,$D1392&amp;""=TOP!$C$5&amp;""),1,0))</f>
        <v>0</v>
      </c>
      <c r="L1392" s="27" t="n">
        <f aca="false">IF($K1392=0,0,IFERROR(INDEX(購買率算出!$P$6:$P$3005,MATCH($A1392&amp;"",購買率算出!$C$6:$C$3005,0)),0))</f>
        <v>0</v>
      </c>
    </row>
    <row r="1393" customFormat="false" ht="15" hidden="false" customHeight="false" outlineLevel="0" collapsed="false">
      <c r="A1393" s="24"/>
      <c r="D1393" s="24"/>
      <c r="F1393" s="24"/>
      <c r="K1393" s="9" t="n">
        <f aca="false">IF($A1393="",0,IF(OR(N($D1393)=0,$D1393&amp;""=TOP!$C$5&amp;""),1,0))</f>
        <v>0</v>
      </c>
      <c r="L1393" s="27" t="n">
        <f aca="false">IF($K1393=0,0,IFERROR(INDEX(購買率算出!$P$6:$P$3005,MATCH($A1393&amp;"",購買率算出!$C$6:$C$3005,0)),0))</f>
        <v>0</v>
      </c>
    </row>
    <row r="1394" customFormat="false" ht="15" hidden="false" customHeight="false" outlineLevel="0" collapsed="false">
      <c r="A1394" s="24"/>
      <c r="D1394" s="24"/>
      <c r="F1394" s="24"/>
      <c r="K1394" s="9" t="n">
        <f aca="false">IF($A1394="",0,IF(OR(N($D1394)=0,$D1394&amp;""=TOP!$C$5&amp;""),1,0))</f>
        <v>0</v>
      </c>
      <c r="L1394" s="27" t="n">
        <f aca="false">IF($K1394=0,0,IFERROR(INDEX(購買率算出!$P$6:$P$3005,MATCH($A1394&amp;"",購買率算出!$C$6:$C$3005,0)),0))</f>
        <v>0</v>
      </c>
    </row>
    <row r="1395" customFormat="false" ht="15" hidden="false" customHeight="false" outlineLevel="0" collapsed="false">
      <c r="A1395" s="24"/>
      <c r="D1395" s="24"/>
      <c r="F1395" s="24"/>
      <c r="K1395" s="9" t="n">
        <f aca="false">IF($A1395="",0,IF(OR(N($D1395)=0,$D1395&amp;""=TOP!$C$5&amp;""),1,0))</f>
        <v>0</v>
      </c>
      <c r="L1395" s="27" t="n">
        <f aca="false">IF($K1395=0,0,IFERROR(INDEX(購買率算出!$P$6:$P$3005,MATCH($A1395&amp;"",購買率算出!$C$6:$C$3005,0)),0))</f>
        <v>0</v>
      </c>
    </row>
    <row r="1396" customFormat="false" ht="15" hidden="false" customHeight="false" outlineLevel="0" collapsed="false">
      <c r="A1396" s="24"/>
      <c r="D1396" s="24"/>
      <c r="F1396" s="24"/>
      <c r="K1396" s="9" t="n">
        <f aca="false">IF($A1396="",0,IF(OR(N($D1396)=0,$D1396&amp;""=TOP!$C$5&amp;""),1,0))</f>
        <v>0</v>
      </c>
      <c r="L1396" s="27" t="n">
        <f aca="false">IF($K1396=0,0,IFERROR(INDEX(購買率算出!$P$6:$P$3005,MATCH($A1396&amp;"",購買率算出!$C$6:$C$3005,0)),0))</f>
        <v>0</v>
      </c>
    </row>
    <row r="1397" customFormat="false" ht="15" hidden="false" customHeight="false" outlineLevel="0" collapsed="false">
      <c r="A1397" s="24"/>
      <c r="D1397" s="24"/>
      <c r="F1397" s="24"/>
      <c r="K1397" s="9" t="n">
        <f aca="false">IF($A1397="",0,IF(OR(N($D1397)=0,$D1397&amp;""=TOP!$C$5&amp;""),1,0))</f>
        <v>0</v>
      </c>
      <c r="L1397" s="27" t="n">
        <f aca="false">IF($K1397=0,0,IFERROR(INDEX(購買率算出!$P$6:$P$3005,MATCH($A1397&amp;"",購買率算出!$C$6:$C$3005,0)),0))</f>
        <v>0</v>
      </c>
    </row>
    <row r="1398" customFormat="false" ht="15" hidden="false" customHeight="false" outlineLevel="0" collapsed="false">
      <c r="A1398" s="24"/>
      <c r="D1398" s="24"/>
      <c r="F1398" s="24"/>
      <c r="K1398" s="9" t="n">
        <f aca="false">IF($A1398="",0,IF(OR(N($D1398)=0,$D1398&amp;""=TOP!$C$5&amp;""),1,0))</f>
        <v>0</v>
      </c>
      <c r="L1398" s="27" t="n">
        <f aca="false">IF($K1398=0,0,IFERROR(INDEX(購買率算出!$P$6:$P$3005,MATCH($A1398&amp;"",購買率算出!$C$6:$C$3005,0)),0))</f>
        <v>0</v>
      </c>
    </row>
    <row r="1399" customFormat="false" ht="15" hidden="false" customHeight="false" outlineLevel="0" collapsed="false">
      <c r="A1399" s="24"/>
      <c r="D1399" s="24"/>
      <c r="F1399" s="24"/>
      <c r="K1399" s="9" t="n">
        <f aca="false">IF($A1399="",0,IF(OR(N($D1399)=0,$D1399&amp;""=TOP!$C$5&amp;""),1,0))</f>
        <v>0</v>
      </c>
      <c r="L1399" s="27" t="n">
        <f aca="false">IF($K1399=0,0,IFERROR(INDEX(購買率算出!$P$6:$P$3005,MATCH($A1399&amp;"",購買率算出!$C$6:$C$3005,0)),0))</f>
        <v>0</v>
      </c>
    </row>
    <row r="1400" customFormat="false" ht="15" hidden="false" customHeight="false" outlineLevel="0" collapsed="false">
      <c r="A1400" s="24"/>
      <c r="D1400" s="24"/>
      <c r="F1400" s="24"/>
      <c r="K1400" s="9" t="n">
        <f aca="false">IF($A1400="",0,IF(OR(N($D1400)=0,$D1400&amp;""=TOP!$C$5&amp;""),1,0))</f>
        <v>0</v>
      </c>
      <c r="L1400" s="27" t="n">
        <f aca="false">IF($K1400=0,0,IFERROR(INDEX(購買率算出!$P$6:$P$3005,MATCH($A1400&amp;"",購買率算出!$C$6:$C$3005,0)),0))</f>
        <v>0</v>
      </c>
    </row>
    <row r="1401" customFormat="false" ht="15" hidden="false" customHeight="false" outlineLevel="0" collapsed="false">
      <c r="A1401" s="24"/>
      <c r="D1401" s="24"/>
      <c r="F1401" s="24"/>
      <c r="K1401" s="9" t="n">
        <f aca="false">IF($A1401="",0,IF(OR(N($D1401)=0,$D1401&amp;""=TOP!$C$5&amp;""),1,0))</f>
        <v>0</v>
      </c>
      <c r="L1401" s="27" t="n">
        <f aca="false">IF($K1401=0,0,IFERROR(INDEX(購買率算出!$P$6:$P$3005,MATCH($A1401&amp;"",購買率算出!$C$6:$C$3005,0)),0))</f>
        <v>0</v>
      </c>
    </row>
    <row r="1402" customFormat="false" ht="15" hidden="false" customHeight="false" outlineLevel="0" collapsed="false">
      <c r="A1402" s="24"/>
      <c r="D1402" s="24"/>
      <c r="F1402" s="24"/>
      <c r="K1402" s="9" t="n">
        <f aca="false">IF($A1402="",0,IF(OR(N($D1402)=0,$D1402&amp;""=TOP!$C$5&amp;""),1,0))</f>
        <v>0</v>
      </c>
      <c r="L1402" s="27" t="n">
        <f aca="false">IF($K1402=0,0,IFERROR(INDEX(購買率算出!$P$6:$P$3005,MATCH($A1402&amp;"",購買率算出!$C$6:$C$3005,0)),0))</f>
        <v>0</v>
      </c>
    </row>
    <row r="1403" customFormat="false" ht="15" hidden="false" customHeight="false" outlineLevel="0" collapsed="false">
      <c r="A1403" s="24"/>
      <c r="D1403" s="24"/>
      <c r="F1403" s="24"/>
      <c r="K1403" s="9" t="n">
        <f aca="false">IF($A1403="",0,IF(OR(N($D1403)=0,$D1403&amp;""=TOP!$C$5&amp;""),1,0))</f>
        <v>0</v>
      </c>
      <c r="L1403" s="27" t="n">
        <f aca="false">IF($K1403=0,0,IFERROR(INDEX(購買率算出!$P$6:$P$3005,MATCH($A1403&amp;"",購買率算出!$C$6:$C$3005,0)),0))</f>
        <v>0</v>
      </c>
    </row>
    <row r="1404" customFormat="false" ht="15" hidden="false" customHeight="false" outlineLevel="0" collapsed="false">
      <c r="A1404" s="24"/>
      <c r="D1404" s="24"/>
      <c r="F1404" s="24"/>
      <c r="K1404" s="9" t="n">
        <f aca="false">IF($A1404="",0,IF(OR(N($D1404)=0,$D1404&amp;""=TOP!$C$5&amp;""),1,0))</f>
        <v>0</v>
      </c>
      <c r="L1404" s="27" t="n">
        <f aca="false">IF($K1404=0,0,IFERROR(INDEX(購買率算出!$P$6:$P$3005,MATCH($A1404&amp;"",購買率算出!$C$6:$C$3005,0)),0))</f>
        <v>0</v>
      </c>
    </row>
    <row r="1405" customFormat="false" ht="15" hidden="false" customHeight="false" outlineLevel="0" collapsed="false">
      <c r="A1405" s="24"/>
      <c r="D1405" s="24"/>
      <c r="F1405" s="24"/>
      <c r="K1405" s="9" t="n">
        <f aca="false">IF($A1405="",0,IF(OR(N($D1405)=0,$D1405&amp;""=TOP!$C$5&amp;""),1,0))</f>
        <v>0</v>
      </c>
      <c r="L1405" s="27" t="n">
        <f aca="false">IF($K1405=0,0,IFERROR(INDEX(購買率算出!$P$6:$P$3005,MATCH($A1405&amp;"",購買率算出!$C$6:$C$3005,0)),0))</f>
        <v>0</v>
      </c>
    </row>
    <row r="1406" customFormat="false" ht="15" hidden="false" customHeight="false" outlineLevel="0" collapsed="false">
      <c r="A1406" s="24"/>
      <c r="D1406" s="24"/>
      <c r="F1406" s="24"/>
      <c r="K1406" s="9" t="n">
        <f aca="false">IF($A1406="",0,IF(OR(N($D1406)=0,$D1406&amp;""=TOP!$C$5&amp;""),1,0))</f>
        <v>0</v>
      </c>
      <c r="L1406" s="27" t="n">
        <f aca="false">IF($K1406=0,0,IFERROR(INDEX(購買率算出!$P$6:$P$3005,MATCH($A1406&amp;"",購買率算出!$C$6:$C$3005,0)),0))</f>
        <v>0</v>
      </c>
    </row>
    <row r="1407" customFormat="false" ht="15" hidden="false" customHeight="false" outlineLevel="0" collapsed="false">
      <c r="A1407" s="24"/>
      <c r="D1407" s="24"/>
      <c r="F1407" s="24"/>
      <c r="K1407" s="9" t="n">
        <f aca="false">IF($A1407="",0,IF(OR(N($D1407)=0,$D1407&amp;""=TOP!$C$5&amp;""),1,0))</f>
        <v>0</v>
      </c>
      <c r="L1407" s="27" t="n">
        <f aca="false">IF($K1407=0,0,IFERROR(INDEX(購買率算出!$P$6:$P$3005,MATCH($A1407&amp;"",購買率算出!$C$6:$C$3005,0)),0))</f>
        <v>0</v>
      </c>
    </row>
    <row r="1408" customFormat="false" ht="15" hidden="false" customHeight="false" outlineLevel="0" collapsed="false">
      <c r="A1408" s="24"/>
      <c r="D1408" s="24"/>
      <c r="F1408" s="24"/>
      <c r="K1408" s="9" t="n">
        <f aca="false">IF($A1408="",0,IF(OR(N($D1408)=0,$D1408&amp;""=TOP!$C$5&amp;""),1,0))</f>
        <v>0</v>
      </c>
      <c r="L1408" s="27" t="n">
        <f aca="false">IF($K1408=0,0,IFERROR(INDEX(購買率算出!$P$6:$P$3005,MATCH($A1408&amp;"",購買率算出!$C$6:$C$3005,0)),0))</f>
        <v>0</v>
      </c>
    </row>
    <row r="1409" customFormat="false" ht="15" hidden="false" customHeight="false" outlineLevel="0" collapsed="false">
      <c r="A1409" s="24"/>
      <c r="D1409" s="24"/>
      <c r="F1409" s="24"/>
      <c r="K1409" s="9" t="n">
        <f aca="false">IF($A1409="",0,IF(OR(N($D1409)=0,$D1409&amp;""=TOP!$C$5&amp;""),1,0))</f>
        <v>0</v>
      </c>
      <c r="L1409" s="27" t="n">
        <f aca="false">IF($K1409=0,0,IFERROR(INDEX(購買率算出!$P$6:$P$3005,MATCH($A1409&amp;"",購買率算出!$C$6:$C$3005,0)),0))</f>
        <v>0</v>
      </c>
    </row>
    <row r="1410" customFormat="false" ht="15" hidden="false" customHeight="false" outlineLevel="0" collapsed="false">
      <c r="A1410" s="24"/>
      <c r="D1410" s="24"/>
      <c r="F1410" s="24"/>
      <c r="K1410" s="9" t="n">
        <f aca="false">IF($A1410="",0,IF(OR(N($D1410)=0,$D1410&amp;""=TOP!$C$5&amp;""),1,0))</f>
        <v>0</v>
      </c>
      <c r="L1410" s="27" t="n">
        <f aca="false">IF($K1410=0,0,IFERROR(INDEX(購買率算出!$P$6:$P$3005,MATCH($A1410&amp;"",購買率算出!$C$6:$C$3005,0)),0))</f>
        <v>0</v>
      </c>
    </row>
    <row r="1411" customFormat="false" ht="15" hidden="false" customHeight="false" outlineLevel="0" collapsed="false">
      <c r="A1411" s="24"/>
      <c r="D1411" s="24"/>
      <c r="F1411" s="24"/>
      <c r="K1411" s="9" t="n">
        <f aca="false">IF($A1411="",0,IF(OR(N($D1411)=0,$D1411&amp;""=TOP!$C$5&amp;""),1,0))</f>
        <v>0</v>
      </c>
      <c r="L1411" s="27" t="n">
        <f aca="false">IF($K1411=0,0,IFERROR(INDEX(購買率算出!$P$6:$P$3005,MATCH($A1411&amp;"",購買率算出!$C$6:$C$3005,0)),0))</f>
        <v>0</v>
      </c>
    </row>
    <row r="1412" customFormat="false" ht="15" hidden="false" customHeight="false" outlineLevel="0" collapsed="false">
      <c r="A1412" s="24"/>
      <c r="D1412" s="24"/>
      <c r="F1412" s="24"/>
      <c r="K1412" s="9" t="n">
        <f aca="false">IF($A1412="",0,IF(OR(N($D1412)=0,$D1412&amp;""=TOP!$C$5&amp;""),1,0))</f>
        <v>0</v>
      </c>
      <c r="L1412" s="27" t="n">
        <f aca="false">IF($K1412=0,0,IFERROR(INDEX(購買率算出!$P$6:$P$3005,MATCH($A1412&amp;"",購買率算出!$C$6:$C$3005,0)),0))</f>
        <v>0</v>
      </c>
    </row>
    <row r="1413" customFormat="false" ht="15" hidden="false" customHeight="false" outlineLevel="0" collapsed="false">
      <c r="A1413" s="24"/>
      <c r="D1413" s="24"/>
      <c r="F1413" s="24"/>
      <c r="K1413" s="9" t="n">
        <f aca="false">IF($A1413="",0,IF(OR(N($D1413)=0,$D1413&amp;""=TOP!$C$5&amp;""),1,0))</f>
        <v>0</v>
      </c>
      <c r="L1413" s="27" t="n">
        <f aca="false">IF($K1413=0,0,IFERROR(INDEX(購買率算出!$P$6:$P$3005,MATCH($A1413&amp;"",購買率算出!$C$6:$C$3005,0)),0))</f>
        <v>0</v>
      </c>
    </row>
    <row r="1414" customFormat="false" ht="15" hidden="false" customHeight="false" outlineLevel="0" collapsed="false">
      <c r="A1414" s="24"/>
      <c r="D1414" s="24"/>
      <c r="F1414" s="24"/>
      <c r="K1414" s="9" t="n">
        <f aca="false">IF($A1414="",0,IF(OR(N($D1414)=0,$D1414&amp;""=TOP!$C$5&amp;""),1,0))</f>
        <v>0</v>
      </c>
      <c r="L1414" s="27" t="n">
        <f aca="false">IF($K1414=0,0,IFERROR(INDEX(購買率算出!$P$6:$P$3005,MATCH($A1414&amp;"",購買率算出!$C$6:$C$3005,0)),0))</f>
        <v>0</v>
      </c>
    </row>
    <row r="1415" customFormat="false" ht="15" hidden="false" customHeight="false" outlineLevel="0" collapsed="false">
      <c r="A1415" s="24"/>
      <c r="D1415" s="24"/>
      <c r="F1415" s="24"/>
      <c r="K1415" s="9" t="n">
        <f aca="false">IF($A1415="",0,IF(OR(N($D1415)=0,$D1415&amp;""=TOP!$C$5&amp;""),1,0))</f>
        <v>0</v>
      </c>
      <c r="L1415" s="27" t="n">
        <f aca="false">IF($K1415=0,0,IFERROR(INDEX(購買率算出!$P$6:$P$3005,MATCH($A1415&amp;"",購買率算出!$C$6:$C$3005,0)),0))</f>
        <v>0</v>
      </c>
    </row>
    <row r="1416" customFormat="false" ht="15" hidden="false" customHeight="false" outlineLevel="0" collapsed="false">
      <c r="A1416" s="24"/>
      <c r="D1416" s="24"/>
      <c r="F1416" s="24"/>
      <c r="K1416" s="9" t="n">
        <f aca="false">IF($A1416="",0,IF(OR(N($D1416)=0,$D1416&amp;""=TOP!$C$5&amp;""),1,0))</f>
        <v>0</v>
      </c>
      <c r="L1416" s="27" t="n">
        <f aca="false">IF($K1416=0,0,IFERROR(INDEX(購買率算出!$P$6:$P$3005,MATCH($A1416&amp;"",購買率算出!$C$6:$C$3005,0)),0))</f>
        <v>0</v>
      </c>
    </row>
    <row r="1417" customFormat="false" ht="15" hidden="false" customHeight="false" outlineLevel="0" collapsed="false">
      <c r="A1417" s="24"/>
      <c r="D1417" s="24"/>
      <c r="F1417" s="24"/>
      <c r="K1417" s="9" t="n">
        <f aca="false">IF($A1417="",0,IF(OR(N($D1417)=0,$D1417&amp;""=TOP!$C$5&amp;""),1,0))</f>
        <v>0</v>
      </c>
      <c r="L1417" s="27" t="n">
        <f aca="false">IF($K1417=0,0,IFERROR(INDEX(購買率算出!$P$6:$P$3005,MATCH($A1417&amp;"",購買率算出!$C$6:$C$3005,0)),0))</f>
        <v>0</v>
      </c>
    </row>
    <row r="1418" customFormat="false" ht="15" hidden="false" customHeight="false" outlineLevel="0" collapsed="false">
      <c r="A1418" s="24"/>
      <c r="D1418" s="24"/>
      <c r="F1418" s="24"/>
      <c r="K1418" s="9" t="n">
        <f aca="false">IF($A1418="",0,IF(OR(N($D1418)=0,$D1418&amp;""=TOP!$C$5&amp;""),1,0))</f>
        <v>0</v>
      </c>
      <c r="L1418" s="27" t="n">
        <f aca="false">IF($K1418=0,0,IFERROR(INDEX(購買率算出!$P$6:$P$3005,MATCH($A1418&amp;"",購買率算出!$C$6:$C$3005,0)),0))</f>
        <v>0</v>
      </c>
    </row>
    <row r="1419" customFormat="false" ht="15" hidden="false" customHeight="false" outlineLevel="0" collapsed="false">
      <c r="A1419" s="24"/>
      <c r="D1419" s="24"/>
      <c r="F1419" s="24"/>
      <c r="K1419" s="9" t="n">
        <f aca="false">IF($A1419="",0,IF(OR(N($D1419)=0,$D1419&amp;""=TOP!$C$5&amp;""),1,0))</f>
        <v>0</v>
      </c>
      <c r="L1419" s="27" t="n">
        <f aca="false">IF($K1419=0,0,IFERROR(INDEX(購買率算出!$P$6:$P$3005,MATCH($A1419&amp;"",購買率算出!$C$6:$C$3005,0)),0))</f>
        <v>0</v>
      </c>
    </row>
    <row r="1420" customFormat="false" ht="15" hidden="false" customHeight="false" outlineLevel="0" collapsed="false">
      <c r="A1420" s="24"/>
      <c r="D1420" s="24"/>
      <c r="F1420" s="24"/>
      <c r="K1420" s="9" t="n">
        <f aca="false">IF($A1420="",0,IF(OR(N($D1420)=0,$D1420&amp;""=TOP!$C$5&amp;""),1,0))</f>
        <v>0</v>
      </c>
      <c r="L1420" s="27" t="n">
        <f aca="false">IF($K1420=0,0,IFERROR(INDEX(購買率算出!$P$6:$P$3005,MATCH($A1420&amp;"",購買率算出!$C$6:$C$3005,0)),0))</f>
        <v>0</v>
      </c>
    </row>
    <row r="1421" customFormat="false" ht="15" hidden="false" customHeight="false" outlineLevel="0" collapsed="false">
      <c r="A1421" s="24"/>
      <c r="D1421" s="24"/>
      <c r="F1421" s="24"/>
      <c r="K1421" s="9" t="n">
        <f aca="false">IF($A1421="",0,IF(OR(N($D1421)=0,$D1421&amp;""=TOP!$C$5&amp;""),1,0))</f>
        <v>0</v>
      </c>
      <c r="L1421" s="27" t="n">
        <f aca="false">IF($K1421=0,0,IFERROR(INDEX(購買率算出!$P$6:$P$3005,MATCH($A1421&amp;"",購買率算出!$C$6:$C$3005,0)),0))</f>
        <v>0</v>
      </c>
    </row>
    <row r="1422" customFormat="false" ht="15" hidden="false" customHeight="false" outlineLevel="0" collapsed="false">
      <c r="A1422" s="24"/>
      <c r="D1422" s="24"/>
      <c r="F1422" s="24"/>
      <c r="K1422" s="9" t="n">
        <f aca="false">IF($A1422="",0,IF(OR(N($D1422)=0,$D1422&amp;""=TOP!$C$5&amp;""),1,0))</f>
        <v>0</v>
      </c>
      <c r="L1422" s="27" t="n">
        <f aca="false">IF($K1422=0,0,IFERROR(INDEX(購買率算出!$P$6:$P$3005,MATCH($A1422&amp;"",購買率算出!$C$6:$C$3005,0)),0))</f>
        <v>0</v>
      </c>
    </row>
    <row r="1423" customFormat="false" ht="15" hidden="false" customHeight="false" outlineLevel="0" collapsed="false">
      <c r="A1423" s="24"/>
      <c r="D1423" s="24"/>
      <c r="F1423" s="24"/>
      <c r="K1423" s="9" t="n">
        <f aca="false">IF($A1423="",0,IF(OR(N($D1423)=0,$D1423&amp;""=TOP!$C$5&amp;""),1,0))</f>
        <v>0</v>
      </c>
      <c r="L1423" s="27" t="n">
        <f aca="false">IF($K1423=0,0,IFERROR(INDEX(購買率算出!$P$6:$P$3005,MATCH($A1423&amp;"",購買率算出!$C$6:$C$3005,0)),0))</f>
        <v>0</v>
      </c>
    </row>
    <row r="1424" customFormat="false" ht="15" hidden="false" customHeight="false" outlineLevel="0" collapsed="false">
      <c r="A1424" s="24"/>
      <c r="D1424" s="24"/>
      <c r="F1424" s="24"/>
      <c r="K1424" s="9" t="n">
        <f aca="false">IF($A1424="",0,IF(OR(N($D1424)=0,$D1424&amp;""=TOP!$C$5&amp;""),1,0))</f>
        <v>0</v>
      </c>
      <c r="L1424" s="27" t="n">
        <f aca="false">IF($K1424=0,0,IFERROR(INDEX(購買率算出!$P$6:$P$3005,MATCH($A1424&amp;"",購買率算出!$C$6:$C$3005,0)),0))</f>
        <v>0</v>
      </c>
    </row>
    <row r="1425" customFormat="false" ht="15" hidden="false" customHeight="false" outlineLevel="0" collapsed="false">
      <c r="A1425" s="24"/>
      <c r="D1425" s="24"/>
      <c r="F1425" s="24"/>
      <c r="K1425" s="9" t="n">
        <f aca="false">IF($A1425="",0,IF(OR(N($D1425)=0,$D1425&amp;""=TOP!$C$5&amp;""),1,0))</f>
        <v>0</v>
      </c>
      <c r="L1425" s="27" t="n">
        <f aca="false">IF($K1425=0,0,IFERROR(INDEX(購買率算出!$P$6:$P$3005,MATCH($A1425&amp;"",購買率算出!$C$6:$C$3005,0)),0))</f>
        <v>0</v>
      </c>
    </row>
    <row r="1426" customFormat="false" ht="15" hidden="false" customHeight="false" outlineLevel="0" collapsed="false">
      <c r="A1426" s="24"/>
      <c r="D1426" s="24"/>
      <c r="F1426" s="24"/>
      <c r="K1426" s="9" t="n">
        <f aca="false">IF($A1426="",0,IF(OR(N($D1426)=0,$D1426&amp;""=TOP!$C$5&amp;""),1,0))</f>
        <v>0</v>
      </c>
      <c r="L1426" s="27" t="n">
        <f aca="false">IF($K1426=0,0,IFERROR(INDEX(購買率算出!$P$6:$P$3005,MATCH($A1426&amp;"",購買率算出!$C$6:$C$3005,0)),0))</f>
        <v>0</v>
      </c>
    </row>
    <row r="1427" customFormat="false" ht="15" hidden="false" customHeight="false" outlineLevel="0" collapsed="false">
      <c r="A1427" s="24"/>
      <c r="D1427" s="24"/>
      <c r="F1427" s="24"/>
      <c r="K1427" s="9" t="n">
        <f aca="false">IF($A1427="",0,IF(OR(N($D1427)=0,$D1427&amp;""=TOP!$C$5&amp;""),1,0))</f>
        <v>0</v>
      </c>
      <c r="L1427" s="27" t="n">
        <f aca="false">IF($K1427=0,0,IFERROR(INDEX(購買率算出!$P$6:$P$3005,MATCH($A1427&amp;"",購買率算出!$C$6:$C$3005,0)),0))</f>
        <v>0</v>
      </c>
    </row>
    <row r="1428" customFormat="false" ht="15" hidden="false" customHeight="false" outlineLevel="0" collapsed="false">
      <c r="A1428" s="24"/>
      <c r="D1428" s="24"/>
      <c r="F1428" s="24"/>
      <c r="K1428" s="9" t="n">
        <f aca="false">IF($A1428="",0,IF(OR(N($D1428)=0,$D1428&amp;""=TOP!$C$5&amp;""),1,0))</f>
        <v>0</v>
      </c>
      <c r="L1428" s="27" t="n">
        <f aca="false">IF($K1428=0,0,IFERROR(INDEX(購買率算出!$P$6:$P$3005,MATCH($A1428&amp;"",購買率算出!$C$6:$C$3005,0)),0))</f>
        <v>0</v>
      </c>
    </row>
    <row r="1429" customFormat="false" ht="15" hidden="false" customHeight="false" outlineLevel="0" collapsed="false">
      <c r="A1429" s="24"/>
      <c r="D1429" s="24"/>
      <c r="F1429" s="24"/>
      <c r="K1429" s="9" t="n">
        <f aca="false">IF($A1429="",0,IF(OR(N($D1429)=0,$D1429&amp;""=TOP!$C$5&amp;""),1,0))</f>
        <v>0</v>
      </c>
      <c r="L1429" s="27" t="n">
        <f aca="false">IF($K1429=0,0,IFERROR(INDEX(購買率算出!$P$6:$P$3005,MATCH($A1429&amp;"",購買率算出!$C$6:$C$3005,0)),0))</f>
        <v>0</v>
      </c>
    </row>
    <row r="1430" customFormat="false" ht="15" hidden="false" customHeight="false" outlineLevel="0" collapsed="false">
      <c r="A1430" s="24"/>
      <c r="D1430" s="24"/>
      <c r="F1430" s="24"/>
      <c r="K1430" s="9" t="n">
        <f aca="false">IF($A1430="",0,IF(OR(N($D1430)=0,$D1430&amp;""=TOP!$C$5&amp;""),1,0))</f>
        <v>0</v>
      </c>
      <c r="L1430" s="27" t="n">
        <f aca="false">IF($K1430=0,0,IFERROR(INDEX(購買率算出!$P$6:$P$3005,MATCH($A1430&amp;"",購買率算出!$C$6:$C$3005,0)),0))</f>
        <v>0</v>
      </c>
    </row>
    <row r="1431" customFormat="false" ht="15" hidden="false" customHeight="false" outlineLevel="0" collapsed="false">
      <c r="A1431" s="24"/>
      <c r="D1431" s="24"/>
      <c r="F1431" s="24"/>
      <c r="K1431" s="9" t="n">
        <f aca="false">IF($A1431="",0,IF(OR(N($D1431)=0,$D1431&amp;""=TOP!$C$5&amp;""),1,0))</f>
        <v>0</v>
      </c>
      <c r="L1431" s="27" t="n">
        <f aca="false">IF($K1431=0,0,IFERROR(INDEX(購買率算出!$P$6:$P$3005,MATCH($A1431&amp;"",購買率算出!$C$6:$C$3005,0)),0))</f>
        <v>0</v>
      </c>
    </row>
    <row r="1432" customFormat="false" ht="15" hidden="false" customHeight="false" outlineLevel="0" collapsed="false">
      <c r="A1432" s="24"/>
      <c r="D1432" s="24"/>
      <c r="F1432" s="24"/>
      <c r="K1432" s="9" t="n">
        <f aca="false">IF($A1432="",0,IF(OR(N($D1432)=0,$D1432&amp;""=TOP!$C$5&amp;""),1,0))</f>
        <v>0</v>
      </c>
      <c r="L1432" s="27" t="n">
        <f aca="false">IF($K1432=0,0,IFERROR(INDEX(購買率算出!$P$6:$P$3005,MATCH($A1432&amp;"",購買率算出!$C$6:$C$3005,0)),0))</f>
        <v>0</v>
      </c>
    </row>
    <row r="1433" customFormat="false" ht="15" hidden="false" customHeight="false" outlineLevel="0" collapsed="false">
      <c r="A1433" s="24"/>
      <c r="D1433" s="24"/>
      <c r="F1433" s="24"/>
      <c r="K1433" s="9" t="n">
        <f aca="false">IF($A1433="",0,IF(OR(N($D1433)=0,$D1433&amp;""=TOP!$C$5&amp;""),1,0))</f>
        <v>0</v>
      </c>
      <c r="L1433" s="27" t="n">
        <f aca="false">IF($K1433=0,0,IFERROR(INDEX(購買率算出!$P$6:$P$3005,MATCH($A1433&amp;"",購買率算出!$C$6:$C$3005,0)),0))</f>
        <v>0</v>
      </c>
    </row>
    <row r="1434" customFormat="false" ht="15" hidden="false" customHeight="false" outlineLevel="0" collapsed="false">
      <c r="A1434" s="24"/>
      <c r="D1434" s="24"/>
      <c r="F1434" s="24"/>
      <c r="K1434" s="9" t="n">
        <f aca="false">IF($A1434="",0,IF(OR(N($D1434)=0,$D1434&amp;""=TOP!$C$5&amp;""),1,0))</f>
        <v>0</v>
      </c>
      <c r="L1434" s="27" t="n">
        <f aca="false">IF($K1434=0,0,IFERROR(INDEX(購買率算出!$P$6:$P$3005,MATCH($A1434&amp;"",購買率算出!$C$6:$C$3005,0)),0))</f>
        <v>0</v>
      </c>
    </row>
    <row r="1435" customFormat="false" ht="15" hidden="false" customHeight="false" outlineLevel="0" collapsed="false">
      <c r="A1435" s="24"/>
      <c r="D1435" s="24"/>
      <c r="F1435" s="24"/>
      <c r="K1435" s="9" t="n">
        <f aca="false">IF($A1435="",0,IF(OR(N($D1435)=0,$D1435&amp;""=TOP!$C$5&amp;""),1,0))</f>
        <v>0</v>
      </c>
      <c r="L1435" s="27" t="n">
        <f aca="false">IF($K1435=0,0,IFERROR(INDEX(購買率算出!$P$6:$P$3005,MATCH($A1435&amp;"",購買率算出!$C$6:$C$3005,0)),0))</f>
        <v>0</v>
      </c>
    </row>
    <row r="1436" customFormat="false" ht="15" hidden="false" customHeight="false" outlineLevel="0" collapsed="false">
      <c r="A1436" s="24"/>
      <c r="D1436" s="24"/>
      <c r="F1436" s="24"/>
      <c r="K1436" s="9" t="n">
        <f aca="false">IF($A1436="",0,IF(OR(N($D1436)=0,$D1436&amp;""=TOP!$C$5&amp;""),1,0))</f>
        <v>0</v>
      </c>
      <c r="L1436" s="27" t="n">
        <f aca="false">IF($K1436=0,0,IFERROR(INDEX(購買率算出!$P$6:$P$3005,MATCH($A1436&amp;"",購買率算出!$C$6:$C$3005,0)),0))</f>
        <v>0</v>
      </c>
    </row>
    <row r="1437" customFormat="false" ht="15" hidden="false" customHeight="false" outlineLevel="0" collapsed="false">
      <c r="A1437" s="24"/>
      <c r="D1437" s="24"/>
      <c r="F1437" s="24"/>
      <c r="K1437" s="9" t="n">
        <f aca="false">IF($A1437="",0,IF(OR(N($D1437)=0,$D1437&amp;""=TOP!$C$5&amp;""),1,0))</f>
        <v>0</v>
      </c>
      <c r="L1437" s="27" t="n">
        <f aca="false">IF($K1437=0,0,IFERROR(INDEX(購買率算出!$P$6:$P$3005,MATCH($A1437&amp;"",購買率算出!$C$6:$C$3005,0)),0))</f>
        <v>0</v>
      </c>
    </row>
    <row r="1438" customFormat="false" ht="15" hidden="false" customHeight="false" outlineLevel="0" collapsed="false">
      <c r="A1438" s="24"/>
      <c r="D1438" s="24"/>
      <c r="F1438" s="24"/>
      <c r="K1438" s="9" t="n">
        <f aca="false">IF($A1438="",0,IF(OR(N($D1438)=0,$D1438&amp;""=TOP!$C$5&amp;""),1,0))</f>
        <v>0</v>
      </c>
      <c r="L1438" s="27" t="n">
        <f aca="false">IF($K1438=0,0,IFERROR(INDEX(購買率算出!$P$6:$P$3005,MATCH($A1438&amp;"",購買率算出!$C$6:$C$3005,0)),0))</f>
        <v>0</v>
      </c>
    </row>
    <row r="1439" customFormat="false" ht="15" hidden="false" customHeight="false" outlineLevel="0" collapsed="false">
      <c r="A1439" s="24"/>
      <c r="D1439" s="24"/>
      <c r="F1439" s="24"/>
      <c r="K1439" s="9" t="n">
        <f aca="false">IF($A1439="",0,IF(OR(N($D1439)=0,$D1439&amp;""=TOP!$C$5&amp;""),1,0))</f>
        <v>0</v>
      </c>
      <c r="L1439" s="27" t="n">
        <f aca="false">IF($K1439=0,0,IFERROR(INDEX(購買率算出!$P$6:$P$3005,MATCH($A1439&amp;"",購買率算出!$C$6:$C$3005,0)),0))</f>
        <v>0</v>
      </c>
    </row>
    <row r="1440" customFormat="false" ht="15" hidden="false" customHeight="false" outlineLevel="0" collapsed="false">
      <c r="A1440" s="24"/>
      <c r="D1440" s="24"/>
      <c r="F1440" s="24"/>
      <c r="K1440" s="9" t="n">
        <f aca="false">IF($A1440="",0,IF(OR(N($D1440)=0,$D1440&amp;""=TOP!$C$5&amp;""),1,0))</f>
        <v>0</v>
      </c>
      <c r="L1440" s="27" t="n">
        <f aca="false">IF($K1440=0,0,IFERROR(INDEX(購買率算出!$P$6:$P$3005,MATCH($A1440&amp;"",購買率算出!$C$6:$C$3005,0)),0))</f>
        <v>0</v>
      </c>
    </row>
    <row r="1441" customFormat="false" ht="15" hidden="false" customHeight="false" outlineLevel="0" collapsed="false">
      <c r="A1441" s="24"/>
      <c r="D1441" s="24"/>
      <c r="F1441" s="24"/>
      <c r="K1441" s="9" t="n">
        <f aca="false">IF($A1441="",0,IF(OR(N($D1441)=0,$D1441&amp;""=TOP!$C$5&amp;""),1,0))</f>
        <v>0</v>
      </c>
      <c r="L1441" s="27" t="n">
        <f aca="false">IF($K1441=0,0,IFERROR(INDEX(購買率算出!$P$6:$P$3005,MATCH($A1441&amp;"",購買率算出!$C$6:$C$3005,0)),0))</f>
        <v>0</v>
      </c>
    </row>
    <row r="1442" customFormat="false" ht="15" hidden="false" customHeight="false" outlineLevel="0" collapsed="false">
      <c r="A1442" s="24"/>
      <c r="D1442" s="24"/>
      <c r="F1442" s="24"/>
      <c r="K1442" s="9" t="n">
        <f aca="false">IF($A1442="",0,IF(OR(N($D1442)=0,$D1442&amp;""=TOP!$C$5&amp;""),1,0))</f>
        <v>0</v>
      </c>
      <c r="L1442" s="27" t="n">
        <f aca="false">IF($K1442=0,0,IFERROR(INDEX(購買率算出!$P$6:$P$3005,MATCH($A1442&amp;"",購買率算出!$C$6:$C$3005,0)),0))</f>
        <v>0</v>
      </c>
    </row>
    <row r="1443" customFormat="false" ht="15" hidden="false" customHeight="false" outlineLevel="0" collapsed="false">
      <c r="A1443" s="24"/>
      <c r="D1443" s="24"/>
      <c r="F1443" s="24"/>
      <c r="K1443" s="9" t="n">
        <f aca="false">IF($A1443="",0,IF(OR(N($D1443)=0,$D1443&amp;""=TOP!$C$5&amp;""),1,0))</f>
        <v>0</v>
      </c>
      <c r="L1443" s="27" t="n">
        <f aca="false">IF($K1443=0,0,IFERROR(INDEX(購買率算出!$P$6:$P$3005,MATCH($A1443&amp;"",購買率算出!$C$6:$C$3005,0)),0))</f>
        <v>0</v>
      </c>
    </row>
    <row r="1444" customFormat="false" ht="15" hidden="false" customHeight="false" outlineLevel="0" collapsed="false">
      <c r="A1444" s="24"/>
      <c r="D1444" s="24"/>
      <c r="F1444" s="24"/>
      <c r="K1444" s="9" t="n">
        <f aca="false">IF($A1444="",0,IF(OR(N($D1444)=0,$D1444&amp;""=TOP!$C$5&amp;""),1,0))</f>
        <v>0</v>
      </c>
      <c r="L1444" s="27" t="n">
        <f aca="false">IF($K1444=0,0,IFERROR(INDEX(購買率算出!$P$6:$P$3005,MATCH($A1444&amp;"",購買率算出!$C$6:$C$3005,0)),0))</f>
        <v>0</v>
      </c>
    </row>
    <row r="1445" customFormat="false" ht="15" hidden="false" customHeight="false" outlineLevel="0" collapsed="false">
      <c r="A1445" s="24"/>
      <c r="D1445" s="24"/>
      <c r="F1445" s="24"/>
      <c r="K1445" s="9" t="n">
        <f aca="false">IF($A1445="",0,IF(OR(N($D1445)=0,$D1445&amp;""=TOP!$C$5&amp;""),1,0))</f>
        <v>0</v>
      </c>
      <c r="L1445" s="27" t="n">
        <f aca="false">IF($K1445=0,0,IFERROR(INDEX(購買率算出!$P$6:$P$3005,MATCH($A1445&amp;"",購買率算出!$C$6:$C$3005,0)),0))</f>
        <v>0</v>
      </c>
    </row>
    <row r="1446" customFormat="false" ht="15" hidden="false" customHeight="false" outlineLevel="0" collapsed="false">
      <c r="A1446" s="24"/>
      <c r="D1446" s="24"/>
      <c r="F1446" s="24"/>
      <c r="K1446" s="9" t="n">
        <f aca="false">IF($A1446="",0,IF(OR(N($D1446)=0,$D1446&amp;""=TOP!$C$5&amp;""),1,0))</f>
        <v>0</v>
      </c>
      <c r="L1446" s="27" t="n">
        <f aca="false">IF($K1446=0,0,IFERROR(INDEX(購買率算出!$P$6:$P$3005,MATCH($A1446&amp;"",購買率算出!$C$6:$C$3005,0)),0))</f>
        <v>0</v>
      </c>
    </row>
    <row r="1447" customFormat="false" ht="15" hidden="false" customHeight="false" outlineLevel="0" collapsed="false">
      <c r="A1447" s="24"/>
      <c r="D1447" s="24"/>
      <c r="F1447" s="24"/>
      <c r="K1447" s="9" t="n">
        <f aca="false">IF($A1447="",0,IF(OR(N($D1447)=0,$D1447&amp;""=TOP!$C$5&amp;""),1,0))</f>
        <v>0</v>
      </c>
      <c r="L1447" s="27" t="n">
        <f aca="false">IF($K1447=0,0,IFERROR(INDEX(購買率算出!$P$6:$P$3005,MATCH($A1447&amp;"",購買率算出!$C$6:$C$3005,0)),0))</f>
        <v>0</v>
      </c>
    </row>
    <row r="1448" customFormat="false" ht="15" hidden="false" customHeight="false" outlineLevel="0" collapsed="false">
      <c r="A1448" s="24"/>
      <c r="D1448" s="24"/>
      <c r="F1448" s="24"/>
      <c r="K1448" s="9" t="n">
        <f aca="false">IF($A1448="",0,IF(OR(N($D1448)=0,$D1448&amp;""=TOP!$C$5&amp;""),1,0))</f>
        <v>0</v>
      </c>
      <c r="L1448" s="27" t="n">
        <f aca="false">IF($K1448=0,0,IFERROR(INDEX(購買率算出!$P$6:$P$3005,MATCH($A1448&amp;"",購買率算出!$C$6:$C$3005,0)),0))</f>
        <v>0</v>
      </c>
    </row>
    <row r="1449" customFormat="false" ht="15" hidden="false" customHeight="false" outlineLevel="0" collapsed="false">
      <c r="A1449" s="24"/>
      <c r="D1449" s="24"/>
      <c r="F1449" s="24"/>
      <c r="K1449" s="9" t="n">
        <f aca="false">IF($A1449="",0,IF(OR(N($D1449)=0,$D1449&amp;""=TOP!$C$5&amp;""),1,0))</f>
        <v>0</v>
      </c>
      <c r="L1449" s="27" t="n">
        <f aca="false">IF($K1449=0,0,IFERROR(INDEX(購買率算出!$P$6:$P$3005,MATCH($A1449&amp;"",購買率算出!$C$6:$C$3005,0)),0))</f>
        <v>0</v>
      </c>
    </row>
    <row r="1450" customFormat="false" ht="15" hidden="false" customHeight="false" outlineLevel="0" collapsed="false">
      <c r="A1450" s="24"/>
      <c r="D1450" s="24"/>
      <c r="F1450" s="24"/>
      <c r="K1450" s="9" t="n">
        <f aca="false">IF($A1450="",0,IF(OR(N($D1450)=0,$D1450&amp;""=TOP!$C$5&amp;""),1,0))</f>
        <v>0</v>
      </c>
      <c r="L1450" s="27" t="n">
        <f aca="false">IF($K1450=0,0,IFERROR(INDEX(購買率算出!$P$6:$P$3005,MATCH($A1450&amp;"",購買率算出!$C$6:$C$3005,0)),0))</f>
        <v>0</v>
      </c>
    </row>
    <row r="1451" customFormat="false" ht="15" hidden="false" customHeight="false" outlineLevel="0" collapsed="false">
      <c r="A1451" s="24"/>
      <c r="D1451" s="24"/>
      <c r="F1451" s="24"/>
      <c r="K1451" s="9" t="n">
        <f aca="false">IF($A1451="",0,IF(OR(N($D1451)=0,$D1451&amp;""=TOP!$C$5&amp;""),1,0))</f>
        <v>0</v>
      </c>
      <c r="L1451" s="27" t="n">
        <f aca="false">IF($K1451=0,0,IFERROR(INDEX(購買率算出!$P$6:$P$3005,MATCH($A1451&amp;"",購買率算出!$C$6:$C$3005,0)),0))</f>
        <v>0</v>
      </c>
    </row>
    <row r="1452" customFormat="false" ht="15" hidden="false" customHeight="false" outlineLevel="0" collapsed="false">
      <c r="A1452" s="24"/>
      <c r="D1452" s="24"/>
      <c r="F1452" s="24"/>
      <c r="K1452" s="9" t="n">
        <f aca="false">IF($A1452="",0,IF(OR(N($D1452)=0,$D1452&amp;""=TOP!$C$5&amp;""),1,0))</f>
        <v>0</v>
      </c>
      <c r="L1452" s="27" t="n">
        <f aca="false">IF($K1452=0,0,IFERROR(INDEX(購買率算出!$P$6:$P$3005,MATCH($A1452&amp;"",購買率算出!$C$6:$C$3005,0)),0))</f>
        <v>0</v>
      </c>
    </row>
    <row r="1453" customFormat="false" ht="15" hidden="false" customHeight="false" outlineLevel="0" collapsed="false">
      <c r="A1453" s="24"/>
      <c r="D1453" s="24"/>
      <c r="F1453" s="24"/>
      <c r="K1453" s="9" t="n">
        <f aca="false">IF($A1453="",0,IF(OR(N($D1453)=0,$D1453&amp;""=TOP!$C$5&amp;""),1,0))</f>
        <v>0</v>
      </c>
      <c r="L1453" s="27" t="n">
        <f aca="false">IF($K1453=0,0,IFERROR(INDEX(購買率算出!$P$6:$P$3005,MATCH($A1453&amp;"",購買率算出!$C$6:$C$3005,0)),0))</f>
        <v>0</v>
      </c>
    </row>
    <row r="1454" customFormat="false" ht="15" hidden="false" customHeight="false" outlineLevel="0" collapsed="false">
      <c r="A1454" s="24"/>
      <c r="D1454" s="24"/>
      <c r="F1454" s="24"/>
      <c r="K1454" s="9" t="n">
        <f aca="false">IF($A1454="",0,IF(OR(N($D1454)=0,$D1454&amp;""=TOP!$C$5&amp;""),1,0))</f>
        <v>0</v>
      </c>
      <c r="L1454" s="27" t="n">
        <f aca="false">IF($K1454=0,0,IFERROR(INDEX(購買率算出!$P$6:$P$3005,MATCH($A1454&amp;"",購買率算出!$C$6:$C$3005,0)),0))</f>
        <v>0</v>
      </c>
    </row>
    <row r="1455" customFormat="false" ht="15" hidden="false" customHeight="false" outlineLevel="0" collapsed="false">
      <c r="A1455" s="24"/>
      <c r="D1455" s="24"/>
      <c r="F1455" s="24"/>
      <c r="K1455" s="9" t="n">
        <f aca="false">IF($A1455="",0,IF(OR(N($D1455)=0,$D1455&amp;""=TOP!$C$5&amp;""),1,0))</f>
        <v>0</v>
      </c>
      <c r="L1455" s="27" t="n">
        <f aca="false">IF($K1455=0,0,IFERROR(INDEX(購買率算出!$P$6:$P$3005,MATCH($A1455&amp;"",購買率算出!$C$6:$C$3005,0)),0))</f>
        <v>0</v>
      </c>
    </row>
    <row r="1456" customFormat="false" ht="15" hidden="false" customHeight="false" outlineLevel="0" collapsed="false">
      <c r="A1456" s="24"/>
      <c r="D1456" s="24"/>
      <c r="F1456" s="24"/>
      <c r="K1456" s="9" t="n">
        <f aca="false">IF($A1456="",0,IF(OR(N($D1456)=0,$D1456&amp;""=TOP!$C$5&amp;""),1,0))</f>
        <v>0</v>
      </c>
      <c r="L1456" s="27" t="n">
        <f aca="false">IF($K1456=0,0,IFERROR(INDEX(購買率算出!$P$6:$P$3005,MATCH($A1456&amp;"",購買率算出!$C$6:$C$3005,0)),0))</f>
        <v>0</v>
      </c>
    </row>
    <row r="1457" customFormat="false" ht="15" hidden="false" customHeight="false" outlineLevel="0" collapsed="false">
      <c r="A1457" s="24"/>
      <c r="D1457" s="24"/>
      <c r="F1457" s="24"/>
      <c r="K1457" s="9" t="n">
        <f aca="false">IF($A1457="",0,IF(OR(N($D1457)=0,$D1457&amp;""=TOP!$C$5&amp;""),1,0))</f>
        <v>0</v>
      </c>
      <c r="L1457" s="27" t="n">
        <f aca="false">IF($K1457=0,0,IFERROR(INDEX(購買率算出!$P$6:$P$3005,MATCH($A1457&amp;"",購買率算出!$C$6:$C$3005,0)),0))</f>
        <v>0</v>
      </c>
    </row>
    <row r="1458" customFormat="false" ht="15" hidden="false" customHeight="false" outlineLevel="0" collapsed="false">
      <c r="A1458" s="24"/>
      <c r="D1458" s="24"/>
      <c r="F1458" s="24"/>
      <c r="K1458" s="9" t="n">
        <f aca="false">IF($A1458="",0,IF(OR(N($D1458)=0,$D1458&amp;""=TOP!$C$5&amp;""),1,0))</f>
        <v>0</v>
      </c>
      <c r="L1458" s="27" t="n">
        <f aca="false">IF($K1458=0,0,IFERROR(INDEX(購買率算出!$P$6:$P$3005,MATCH($A1458&amp;"",購買率算出!$C$6:$C$3005,0)),0))</f>
        <v>0</v>
      </c>
    </row>
    <row r="1459" customFormat="false" ht="15" hidden="false" customHeight="false" outlineLevel="0" collapsed="false">
      <c r="A1459" s="24"/>
      <c r="D1459" s="24"/>
      <c r="F1459" s="24"/>
      <c r="K1459" s="9" t="n">
        <f aca="false">IF($A1459="",0,IF(OR(N($D1459)=0,$D1459&amp;""=TOP!$C$5&amp;""),1,0))</f>
        <v>0</v>
      </c>
      <c r="L1459" s="27" t="n">
        <f aca="false">IF($K1459=0,0,IFERROR(INDEX(購買率算出!$P$6:$P$3005,MATCH($A1459&amp;"",購買率算出!$C$6:$C$3005,0)),0))</f>
        <v>0</v>
      </c>
    </row>
    <row r="1460" customFormat="false" ht="15" hidden="false" customHeight="false" outlineLevel="0" collapsed="false">
      <c r="A1460" s="24"/>
      <c r="D1460" s="24"/>
      <c r="F1460" s="24"/>
      <c r="K1460" s="9" t="n">
        <f aca="false">IF($A1460="",0,IF(OR(N($D1460)=0,$D1460&amp;""=TOP!$C$5&amp;""),1,0))</f>
        <v>0</v>
      </c>
      <c r="L1460" s="27" t="n">
        <f aca="false">IF($K1460=0,0,IFERROR(INDEX(購買率算出!$P$6:$P$3005,MATCH($A1460&amp;"",購買率算出!$C$6:$C$3005,0)),0))</f>
        <v>0</v>
      </c>
    </row>
    <row r="1461" customFormat="false" ht="15" hidden="false" customHeight="false" outlineLevel="0" collapsed="false">
      <c r="A1461" s="24"/>
      <c r="D1461" s="24"/>
      <c r="F1461" s="24"/>
      <c r="K1461" s="9" t="n">
        <f aca="false">IF($A1461="",0,IF(OR(N($D1461)=0,$D1461&amp;""=TOP!$C$5&amp;""),1,0))</f>
        <v>0</v>
      </c>
      <c r="L1461" s="27" t="n">
        <f aca="false">IF($K1461=0,0,IFERROR(INDEX(購買率算出!$P$6:$P$3005,MATCH($A1461&amp;"",購買率算出!$C$6:$C$3005,0)),0))</f>
        <v>0</v>
      </c>
    </row>
    <row r="1462" customFormat="false" ht="15" hidden="false" customHeight="false" outlineLevel="0" collapsed="false">
      <c r="A1462" s="24"/>
      <c r="D1462" s="24"/>
      <c r="F1462" s="24"/>
      <c r="K1462" s="9" t="n">
        <f aca="false">IF($A1462="",0,IF(OR(N($D1462)=0,$D1462&amp;""=TOP!$C$5&amp;""),1,0))</f>
        <v>0</v>
      </c>
      <c r="L1462" s="27" t="n">
        <f aca="false">IF($K1462=0,0,IFERROR(INDEX(購買率算出!$P$6:$P$3005,MATCH($A1462&amp;"",購買率算出!$C$6:$C$3005,0)),0))</f>
        <v>0</v>
      </c>
    </row>
    <row r="1463" customFormat="false" ht="15" hidden="false" customHeight="false" outlineLevel="0" collapsed="false">
      <c r="A1463" s="24"/>
      <c r="D1463" s="24"/>
      <c r="F1463" s="24"/>
      <c r="K1463" s="9" t="n">
        <f aca="false">IF($A1463="",0,IF(OR(N($D1463)=0,$D1463&amp;""=TOP!$C$5&amp;""),1,0))</f>
        <v>0</v>
      </c>
      <c r="L1463" s="27" t="n">
        <f aca="false">IF($K1463=0,0,IFERROR(INDEX(購買率算出!$P$6:$P$3005,MATCH($A1463&amp;"",購買率算出!$C$6:$C$3005,0)),0))</f>
        <v>0</v>
      </c>
    </row>
    <row r="1464" customFormat="false" ht="15" hidden="false" customHeight="false" outlineLevel="0" collapsed="false">
      <c r="A1464" s="24"/>
      <c r="D1464" s="24"/>
      <c r="F1464" s="24"/>
      <c r="K1464" s="9" t="n">
        <f aca="false">IF($A1464="",0,IF(OR(N($D1464)=0,$D1464&amp;""=TOP!$C$5&amp;""),1,0))</f>
        <v>0</v>
      </c>
      <c r="L1464" s="27" t="n">
        <f aca="false">IF($K1464=0,0,IFERROR(INDEX(購買率算出!$P$6:$P$3005,MATCH($A1464&amp;"",購買率算出!$C$6:$C$3005,0)),0))</f>
        <v>0</v>
      </c>
    </row>
    <row r="1465" customFormat="false" ht="15" hidden="false" customHeight="false" outlineLevel="0" collapsed="false">
      <c r="A1465" s="24"/>
      <c r="D1465" s="24"/>
      <c r="F1465" s="24"/>
      <c r="K1465" s="9" t="n">
        <f aca="false">IF($A1465="",0,IF(OR(N($D1465)=0,$D1465&amp;""=TOP!$C$5&amp;""),1,0))</f>
        <v>0</v>
      </c>
      <c r="L1465" s="27" t="n">
        <f aca="false">IF($K1465=0,0,IFERROR(INDEX(購買率算出!$P$6:$P$3005,MATCH($A1465&amp;"",購買率算出!$C$6:$C$3005,0)),0))</f>
        <v>0</v>
      </c>
    </row>
    <row r="1466" customFormat="false" ht="15" hidden="false" customHeight="false" outlineLevel="0" collapsed="false">
      <c r="A1466" s="24"/>
      <c r="D1466" s="24"/>
      <c r="F1466" s="24"/>
      <c r="K1466" s="9" t="n">
        <f aca="false">IF($A1466="",0,IF(OR(N($D1466)=0,$D1466&amp;""=TOP!$C$5&amp;""),1,0))</f>
        <v>0</v>
      </c>
      <c r="L1466" s="27" t="n">
        <f aca="false">IF($K1466=0,0,IFERROR(INDEX(購買率算出!$P$6:$P$3005,MATCH($A1466&amp;"",購買率算出!$C$6:$C$3005,0)),0))</f>
        <v>0</v>
      </c>
    </row>
    <row r="1467" customFormat="false" ht="15" hidden="false" customHeight="false" outlineLevel="0" collapsed="false">
      <c r="A1467" s="24"/>
      <c r="D1467" s="24"/>
      <c r="F1467" s="24"/>
      <c r="K1467" s="9" t="n">
        <f aca="false">IF($A1467="",0,IF(OR(N($D1467)=0,$D1467&amp;""=TOP!$C$5&amp;""),1,0))</f>
        <v>0</v>
      </c>
      <c r="L1467" s="27" t="n">
        <f aca="false">IF($K1467=0,0,IFERROR(INDEX(購買率算出!$P$6:$P$3005,MATCH($A1467&amp;"",購買率算出!$C$6:$C$3005,0)),0))</f>
        <v>0</v>
      </c>
    </row>
    <row r="1468" customFormat="false" ht="15" hidden="false" customHeight="false" outlineLevel="0" collapsed="false">
      <c r="A1468" s="24"/>
      <c r="D1468" s="24"/>
      <c r="F1468" s="24"/>
      <c r="K1468" s="9" t="n">
        <f aca="false">IF($A1468="",0,IF(OR(N($D1468)=0,$D1468&amp;""=TOP!$C$5&amp;""),1,0))</f>
        <v>0</v>
      </c>
      <c r="L1468" s="27" t="n">
        <f aca="false">IF($K1468=0,0,IFERROR(INDEX(購買率算出!$P$6:$P$3005,MATCH($A1468&amp;"",購買率算出!$C$6:$C$3005,0)),0))</f>
        <v>0</v>
      </c>
    </row>
    <row r="1469" customFormat="false" ht="15" hidden="false" customHeight="false" outlineLevel="0" collapsed="false">
      <c r="A1469" s="24"/>
      <c r="D1469" s="24"/>
      <c r="F1469" s="24"/>
      <c r="K1469" s="9" t="n">
        <f aca="false">IF($A1469="",0,IF(OR(N($D1469)=0,$D1469&amp;""=TOP!$C$5&amp;""),1,0))</f>
        <v>0</v>
      </c>
      <c r="L1469" s="27" t="n">
        <f aca="false">IF($K1469=0,0,IFERROR(INDEX(購買率算出!$P$6:$P$3005,MATCH($A1469&amp;"",購買率算出!$C$6:$C$3005,0)),0))</f>
        <v>0</v>
      </c>
    </row>
    <row r="1470" customFormat="false" ht="15" hidden="false" customHeight="false" outlineLevel="0" collapsed="false">
      <c r="A1470" s="24"/>
      <c r="D1470" s="24"/>
      <c r="F1470" s="24"/>
      <c r="K1470" s="9" t="n">
        <f aca="false">IF($A1470="",0,IF(OR(N($D1470)=0,$D1470&amp;""=TOP!$C$5&amp;""),1,0))</f>
        <v>0</v>
      </c>
      <c r="L1470" s="27" t="n">
        <f aca="false">IF($K1470=0,0,IFERROR(INDEX(購買率算出!$P$6:$P$3005,MATCH($A1470&amp;"",購買率算出!$C$6:$C$3005,0)),0))</f>
        <v>0</v>
      </c>
    </row>
    <row r="1471" customFormat="false" ht="15" hidden="false" customHeight="false" outlineLevel="0" collapsed="false">
      <c r="A1471" s="24"/>
      <c r="D1471" s="24"/>
      <c r="F1471" s="24"/>
      <c r="K1471" s="9" t="n">
        <f aca="false">IF($A1471="",0,IF(OR(N($D1471)=0,$D1471&amp;""=TOP!$C$5&amp;""),1,0))</f>
        <v>0</v>
      </c>
      <c r="L1471" s="27" t="n">
        <f aca="false">IF($K1471=0,0,IFERROR(INDEX(購買率算出!$P$6:$P$3005,MATCH($A1471&amp;"",購買率算出!$C$6:$C$3005,0)),0))</f>
        <v>0</v>
      </c>
    </row>
    <row r="1472" customFormat="false" ht="15" hidden="false" customHeight="false" outlineLevel="0" collapsed="false">
      <c r="A1472" s="24"/>
      <c r="D1472" s="24"/>
      <c r="F1472" s="24"/>
      <c r="K1472" s="9" t="n">
        <f aca="false">IF($A1472="",0,IF(OR(N($D1472)=0,$D1472&amp;""=TOP!$C$5&amp;""),1,0))</f>
        <v>0</v>
      </c>
      <c r="L1472" s="27" t="n">
        <f aca="false">IF($K1472=0,0,IFERROR(INDEX(購買率算出!$P$6:$P$3005,MATCH($A1472&amp;"",購買率算出!$C$6:$C$3005,0)),0))</f>
        <v>0</v>
      </c>
    </row>
    <row r="1473" customFormat="false" ht="15" hidden="false" customHeight="false" outlineLevel="0" collapsed="false">
      <c r="A1473" s="24"/>
      <c r="D1473" s="24"/>
      <c r="F1473" s="24"/>
      <c r="K1473" s="9" t="n">
        <f aca="false">IF($A1473="",0,IF(OR(N($D1473)=0,$D1473&amp;""=TOP!$C$5&amp;""),1,0))</f>
        <v>0</v>
      </c>
      <c r="L1473" s="27" t="n">
        <f aca="false">IF($K1473=0,0,IFERROR(INDEX(購買率算出!$P$6:$P$3005,MATCH($A1473&amp;"",購買率算出!$C$6:$C$3005,0)),0))</f>
        <v>0</v>
      </c>
    </row>
    <row r="1474" customFormat="false" ht="15" hidden="false" customHeight="false" outlineLevel="0" collapsed="false">
      <c r="A1474" s="24"/>
      <c r="D1474" s="24"/>
      <c r="F1474" s="24"/>
      <c r="K1474" s="9" t="n">
        <f aca="false">IF($A1474="",0,IF(OR(N($D1474)=0,$D1474&amp;""=TOP!$C$5&amp;""),1,0))</f>
        <v>0</v>
      </c>
      <c r="L1474" s="27" t="n">
        <f aca="false">IF($K1474=0,0,IFERROR(INDEX(購買率算出!$P$6:$P$3005,MATCH($A1474&amp;"",購買率算出!$C$6:$C$3005,0)),0))</f>
        <v>0</v>
      </c>
    </row>
    <row r="1475" customFormat="false" ht="15" hidden="false" customHeight="false" outlineLevel="0" collapsed="false">
      <c r="A1475" s="24"/>
      <c r="D1475" s="24"/>
      <c r="F1475" s="24"/>
      <c r="K1475" s="9" t="n">
        <f aca="false">IF($A1475="",0,IF(OR(N($D1475)=0,$D1475&amp;""=TOP!$C$5&amp;""),1,0))</f>
        <v>0</v>
      </c>
      <c r="L1475" s="27" t="n">
        <f aca="false">IF($K1475=0,0,IFERROR(INDEX(購買率算出!$P$6:$P$3005,MATCH($A1475&amp;"",購買率算出!$C$6:$C$3005,0)),0))</f>
        <v>0</v>
      </c>
    </row>
    <row r="1476" customFormat="false" ht="15" hidden="false" customHeight="false" outlineLevel="0" collapsed="false">
      <c r="A1476" s="24"/>
      <c r="D1476" s="24"/>
      <c r="F1476" s="24"/>
      <c r="K1476" s="9" t="n">
        <f aca="false">IF($A1476="",0,IF(OR(N($D1476)=0,$D1476&amp;""=TOP!$C$5&amp;""),1,0))</f>
        <v>0</v>
      </c>
      <c r="L1476" s="27" t="n">
        <f aca="false">IF($K1476=0,0,IFERROR(INDEX(購買率算出!$P$6:$P$3005,MATCH($A1476&amp;"",購買率算出!$C$6:$C$3005,0)),0))</f>
        <v>0</v>
      </c>
    </row>
    <row r="1477" customFormat="false" ht="15" hidden="false" customHeight="false" outlineLevel="0" collapsed="false">
      <c r="A1477" s="24"/>
      <c r="D1477" s="24"/>
      <c r="F1477" s="24"/>
      <c r="K1477" s="9" t="n">
        <f aca="false">IF($A1477="",0,IF(OR(N($D1477)=0,$D1477&amp;""=TOP!$C$5&amp;""),1,0))</f>
        <v>0</v>
      </c>
      <c r="L1477" s="27" t="n">
        <f aca="false">IF($K1477=0,0,IFERROR(INDEX(購買率算出!$P$6:$P$3005,MATCH($A1477&amp;"",購買率算出!$C$6:$C$3005,0)),0))</f>
        <v>0</v>
      </c>
    </row>
    <row r="1478" customFormat="false" ht="15" hidden="false" customHeight="false" outlineLevel="0" collapsed="false">
      <c r="A1478" s="24"/>
      <c r="D1478" s="24"/>
      <c r="F1478" s="24"/>
      <c r="K1478" s="9" t="n">
        <f aca="false">IF($A1478="",0,IF(OR(N($D1478)=0,$D1478&amp;""=TOP!$C$5&amp;""),1,0))</f>
        <v>0</v>
      </c>
      <c r="L1478" s="27" t="n">
        <f aca="false">IF($K1478=0,0,IFERROR(INDEX(購買率算出!$P$6:$P$3005,MATCH($A1478&amp;"",購買率算出!$C$6:$C$3005,0)),0))</f>
        <v>0</v>
      </c>
    </row>
    <row r="1479" customFormat="false" ht="15" hidden="false" customHeight="false" outlineLevel="0" collapsed="false">
      <c r="A1479" s="24"/>
      <c r="D1479" s="24"/>
      <c r="F1479" s="24"/>
      <c r="K1479" s="9" t="n">
        <f aca="false">IF($A1479="",0,IF(OR(N($D1479)=0,$D1479&amp;""=TOP!$C$5&amp;""),1,0))</f>
        <v>0</v>
      </c>
      <c r="L1479" s="27" t="n">
        <f aca="false">IF($K1479=0,0,IFERROR(INDEX(購買率算出!$P$6:$P$3005,MATCH($A1479&amp;"",購買率算出!$C$6:$C$3005,0)),0))</f>
        <v>0</v>
      </c>
    </row>
    <row r="1480" customFormat="false" ht="15" hidden="false" customHeight="false" outlineLevel="0" collapsed="false">
      <c r="A1480" s="24"/>
      <c r="D1480" s="24"/>
      <c r="F1480" s="24"/>
      <c r="K1480" s="9" t="n">
        <f aca="false">IF($A1480="",0,IF(OR(N($D1480)=0,$D1480&amp;""=TOP!$C$5&amp;""),1,0))</f>
        <v>0</v>
      </c>
      <c r="L1480" s="27" t="n">
        <f aca="false">IF($K1480=0,0,IFERROR(INDEX(購買率算出!$P$6:$P$3005,MATCH($A1480&amp;"",購買率算出!$C$6:$C$3005,0)),0))</f>
        <v>0</v>
      </c>
    </row>
    <row r="1481" customFormat="false" ht="15" hidden="false" customHeight="false" outlineLevel="0" collapsed="false">
      <c r="A1481" s="24"/>
      <c r="D1481" s="24"/>
      <c r="F1481" s="24"/>
      <c r="K1481" s="9" t="n">
        <f aca="false">IF($A1481="",0,IF(OR(N($D1481)=0,$D1481&amp;""=TOP!$C$5&amp;""),1,0))</f>
        <v>0</v>
      </c>
      <c r="L1481" s="27" t="n">
        <f aca="false">IF($K1481=0,0,IFERROR(INDEX(購買率算出!$P$6:$P$3005,MATCH($A1481&amp;"",購買率算出!$C$6:$C$3005,0)),0))</f>
        <v>0</v>
      </c>
    </row>
    <row r="1482" customFormat="false" ht="15" hidden="false" customHeight="false" outlineLevel="0" collapsed="false">
      <c r="A1482" s="24"/>
      <c r="D1482" s="24"/>
      <c r="F1482" s="24"/>
      <c r="K1482" s="9" t="n">
        <f aca="false">IF($A1482="",0,IF(OR(N($D1482)=0,$D1482&amp;""=TOP!$C$5&amp;""),1,0))</f>
        <v>0</v>
      </c>
      <c r="L1482" s="27" t="n">
        <f aca="false">IF($K1482=0,0,IFERROR(INDEX(購買率算出!$P$6:$P$3005,MATCH($A1482&amp;"",購買率算出!$C$6:$C$3005,0)),0))</f>
        <v>0</v>
      </c>
    </row>
    <row r="1483" customFormat="false" ht="15" hidden="false" customHeight="false" outlineLevel="0" collapsed="false">
      <c r="A1483" s="24"/>
      <c r="D1483" s="24"/>
      <c r="F1483" s="24"/>
      <c r="K1483" s="9" t="n">
        <f aca="false">IF($A1483="",0,IF(OR(N($D1483)=0,$D1483&amp;""=TOP!$C$5&amp;""),1,0))</f>
        <v>0</v>
      </c>
      <c r="L1483" s="27" t="n">
        <f aca="false">IF($K1483=0,0,IFERROR(INDEX(購買率算出!$P$6:$P$3005,MATCH($A1483&amp;"",購買率算出!$C$6:$C$3005,0)),0))</f>
        <v>0</v>
      </c>
    </row>
    <row r="1484" customFormat="false" ht="15" hidden="false" customHeight="false" outlineLevel="0" collapsed="false">
      <c r="A1484" s="24"/>
      <c r="D1484" s="24"/>
      <c r="F1484" s="24"/>
      <c r="K1484" s="9" t="n">
        <f aca="false">IF($A1484="",0,IF(OR(N($D1484)=0,$D1484&amp;""=TOP!$C$5&amp;""),1,0))</f>
        <v>0</v>
      </c>
      <c r="L1484" s="27" t="n">
        <f aca="false">IF($K1484=0,0,IFERROR(INDEX(購買率算出!$P$6:$P$3005,MATCH($A1484&amp;"",購買率算出!$C$6:$C$3005,0)),0))</f>
        <v>0</v>
      </c>
    </row>
    <row r="1485" customFormat="false" ht="15" hidden="false" customHeight="false" outlineLevel="0" collapsed="false">
      <c r="A1485" s="24"/>
      <c r="D1485" s="24"/>
      <c r="F1485" s="24"/>
      <c r="K1485" s="9" t="n">
        <f aca="false">IF($A1485="",0,IF(OR(N($D1485)=0,$D1485&amp;""=TOP!$C$5&amp;""),1,0))</f>
        <v>0</v>
      </c>
      <c r="L1485" s="27" t="n">
        <f aca="false">IF($K1485=0,0,IFERROR(INDEX(購買率算出!$P$6:$P$3005,MATCH($A1485&amp;"",購買率算出!$C$6:$C$3005,0)),0))</f>
        <v>0</v>
      </c>
    </row>
    <row r="1486" customFormat="false" ht="15" hidden="false" customHeight="false" outlineLevel="0" collapsed="false">
      <c r="A1486" s="24"/>
      <c r="D1486" s="24"/>
      <c r="F1486" s="24"/>
      <c r="K1486" s="9" t="n">
        <f aca="false">IF($A1486="",0,IF(OR(N($D1486)=0,$D1486&amp;""=TOP!$C$5&amp;""),1,0))</f>
        <v>0</v>
      </c>
      <c r="L1486" s="27" t="n">
        <f aca="false">IF($K1486=0,0,IFERROR(INDEX(購買率算出!$P$6:$P$3005,MATCH($A1486&amp;"",購買率算出!$C$6:$C$3005,0)),0))</f>
        <v>0</v>
      </c>
    </row>
    <row r="1487" customFormat="false" ht="15" hidden="false" customHeight="false" outlineLevel="0" collapsed="false">
      <c r="A1487" s="24"/>
      <c r="D1487" s="24"/>
      <c r="F1487" s="24"/>
      <c r="K1487" s="9" t="n">
        <f aca="false">IF($A1487="",0,IF(OR(N($D1487)=0,$D1487&amp;""=TOP!$C$5&amp;""),1,0))</f>
        <v>0</v>
      </c>
      <c r="L1487" s="27" t="n">
        <f aca="false">IF($K1487=0,0,IFERROR(INDEX(購買率算出!$P$6:$P$3005,MATCH($A1487&amp;"",購買率算出!$C$6:$C$3005,0)),0))</f>
        <v>0</v>
      </c>
    </row>
    <row r="1488" customFormat="false" ht="15" hidden="false" customHeight="false" outlineLevel="0" collapsed="false">
      <c r="A1488" s="24"/>
      <c r="D1488" s="24"/>
      <c r="F1488" s="24"/>
      <c r="K1488" s="9" t="n">
        <f aca="false">IF($A1488="",0,IF(OR(N($D1488)=0,$D1488&amp;""=TOP!$C$5&amp;""),1,0))</f>
        <v>0</v>
      </c>
      <c r="L1488" s="27" t="n">
        <f aca="false">IF($K1488=0,0,IFERROR(INDEX(購買率算出!$P$6:$P$3005,MATCH($A1488&amp;"",購買率算出!$C$6:$C$3005,0)),0))</f>
        <v>0</v>
      </c>
    </row>
    <row r="1489" customFormat="false" ht="15" hidden="false" customHeight="false" outlineLevel="0" collapsed="false">
      <c r="A1489" s="24"/>
      <c r="D1489" s="24"/>
      <c r="F1489" s="24"/>
      <c r="K1489" s="9" t="n">
        <f aca="false">IF($A1489="",0,IF(OR(N($D1489)=0,$D1489&amp;""=TOP!$C$5&amp;""),1,0))</f>
        <v>0</v>
      </c>
      <c r="L1489" s="27" t="n">
        <f aca="false">IF($K1489=0,0,IFERROR(INDEX(購買率算出!$P$6:$P$3005,MATCH($A1489&amp;"",購買率算出!$C$6:$C$3005,0)),0))</f>
        <v>0</v>
      </c>
    </row>
    <row r="1490" customFormat="false" ht="15" hidden="false" customHeight="false" outlineLevel="0" collapsed="false">
      <c r="A1490" s="24"/>
      <c r="D1490" s="24"/>
      <c r="F1490" s="24"/>
      <c r="K1490" s="9" t="n">
        <f aca="false">IF($A1490="",0,IF(OR(N($D1490)=0,$D1490&amp;""=TOP!$C$5&amp;""),1,0))</f>
        <v>0</v>
      </c>
      <c r="L1490" s="27" t="n">
        <f aca="false">IF($K1490=0,0,IFERROR(INDEX(購買率算出!$P$6:$P$3005,MATCH($A1490&amp;"",購買率算出!$C$6:$C$3005,0)),0))</f>
        <v>0</v>
      </c>
    </row>
    <row r="1491" customFormat="false" ht="15" hidden="false" customHeight="false" outlineLevel="0" collapsed="false">
      <c r="A1491" s="24"/>
      <c r="D1491" s="24"/>
      <c r="F1491" s="24"/>
      <c r="K1491" s="9" t="n">
        <f aca="false">IF($A1491="",0,IF(OR(N($D1491)=0,$D1491&amp;""=TOP!$C$5&amp;""),1,0))</f>
        <v>0</v>
      </c>
      <c r="L1491" s="27" t="n">
        <f aca="false">IF($K1491=0,0,IFERROR(INDEX(購買率算出!$P$6:$P$3005,MATCH($A1491&amp;"",購買率算出!$C$6:$C$3005,0)),0))</f>
        <v>0</v>
      </c>
    </row>
    <row r="1492" customFormat="false" ht="15" hidden="false" customHeight="false" outlineLevel="0" collapsed="false">
      <c r="A1492" s="24"/>
      <c r="D1492" s="24"/>
      <c r="F1492" s="24"/>
      <c r="K1492" s="9" t="n">
        <f aca="false">IF($A1492="",0,IF(OR(N($D1492)=0,$D1492&amp;""=TOP!$C$5&amp;""),1,0))</f>
        <v>0</v>
      </c>
      <c r="L1492" s="27" t="n">
        <f aca="false">IF($K1492=0,0,IFERROR(INDEX(購買率算出!$P$6:$P$3005,MATCH($A1492&amp;"",購買率算出!$C$6:$C$3005,0)),0))</f>
        <v>0</v>
      </c>
    </row>
    <row r="1493" customFormat="false" ht="15" hidden="false" customHeight="false" outlineLevel="0" collapsed="false">
      <c r="A1493" s="24"/>
      <c r="D1493" s="24"/>
      <c r="F1493" s="24"/>
      <c r="K1493" s="9" t="n">
        <f aca="false">IF($A1493="",0,IF(OR(N($D1493)=0,$D1493&amp;""=TOP!$C$5&amp;""),1,0))</f>
        <v>0</v>
      </c>
      <c r="L1493" s="27" t="n">
        <f aca="false">IF($K1493=0,0,IFERROR(INDEX(購買率算出!$P$6:$P$3005,MATCH($A1493&amp;"",購買率算出!$C$6:$C$3005,0)),0))</f>
        <v>0</v>
      </c>
    </row>
    <row r="1494" customFormat="false" ht="15" hidden="false" customHeight="false" outlineLevel="0" collapsed="false">
      <c r="A1494" s="24"/>
      <c r="D1494" s="24"/>
      <c r="F1494" s="24"/>
      <c r="K1494" s="9" t="n">
        <f aca="false">IF($A1494="",0,IF(OR(N($D1494)=0,$D1494&amp;""=TOP!$C$5&amp;""),1,0))</f>
        <v>0</v>
      </c>
      <c r="L1494" s="27" t="n">
        <f aca="false">IF($K1494=0,0,IFERROR(INDEX(購買率算出!$P$6:$P$3005,MATCH($A1494&amp;"",購買率算出!$C$6:$C$3005,0)),0))</f>
        <v>0</v>
      </c>
    </row>
    <row r="1495" customFormat="false" ht="15" hidden="false" customHeight="false" outlineLevel="0" collapsed="false">
      <c r="A1495" s="24"/>
      <c r="D1495" s="24"/>
      <c r="F1495" s="24"/>
      <c r="K1495" s="9" t="n">
        <f aca="false">IF($A1495="",0,IF(OR(N($D1495)=0,$D1495&amp;""=TOP!$C$5&amp;""),1,0))</f>
        <v>0</v>
      </c>
      <c r="L1495" s="27" t="n">
        <f aca="false">IF($K1495=0,0,IFERROR(INDEX(購買率算出!$P$6:$P$3005,MATCH($A1495&amp;"",購買率算出!$C$6:$C$3005,0)),0))</f>
        <v>0</v>
      </c>
    </row>
    <row r="1496" customFormat="false" ht="15" hidden="false" customHeight="false" outlineLevel="0" collapsed="false">
      <c r="A1496" s="24"/>
      <c r="D1496" s="24"/>
      <c r="F1496" s="24"/>
      <c r="K1496" s="9" t="n">
        <f aca="false">IF($A1496="",0,IF(OR(N($D1496)=0,$D1496&amp;""=TOP!$C$5&amp;""),1,0))</f>
        <v>0</v>
      </c>
      <c r="L1496" s="27" t="n">
        <f aca="false">IF($K1496=0,0,IFERROR(INDEX(購買率算出!$P$6:$P$3005,MATCH($A1496&amp;"",購買率算出!$C$6:$C$3005,0)),0))</f>
        <v>0</v>
      </c>
    </row>
    <row r="1497" customFormat="false" ht="15" hidden="false" customHeight="false" outlineLevel="0" collapsed="false">
      <c r="A1497" s="24"/>
      <c r="D1497" s="24"/>
      <c r="F1497" s="24"/>
      <c r="K1497" s="9" t="n">
        <f aca="false">IF($A1497="",0,IF(OR(N($D1497)=0,$D1497&amp;""=TOP!$C$5&amp;""),1,0))</f>
        <v>0</v>
      </c>
      <c r="L1497" s="27" t="n">
        <f aca="false">IF($K1497=0,0,IFERROR(INDEX(購買率算出!$P$6:$P$3005,MATCH($A1497&amp;"",購買率算出!$C$6:$C$3005,0)),0))</f>
        <v>0</v>
      </c>
    </row>
    <row r="1498" customFormat="false" ht="15" hidden="false" customHeight="false" outlineLevel="0" collapsed="false">
      <c r="A1498" s="24"/>
      <c r="D1498" s="24"/>
      <c r="F1498" s="24"/>
      <c r="K1498" s="9" t="n">
        <f aca="false">IF($A1498="",0,IF(OR(N($D1498)=0,$D1498&amp;""=TOP!$C$5&amp;""),1,0))</f>
        <v>0</v>
      </c>
      <c r="L1498" s="27" t="n">
        <f aca="false">IF($K1498=0,0,IFERROR(INDEX(購買率算出!$P$6:$P$3005,MATCH($A1498&amp;"",購買率算出!$C$6:$C$3005,0)),0))</f>
        <v>0</v>
      </c>
    </row>
    <row r="1499" customFormat="false" ht="15" hidden="false" customHeight="false" outlineLevel="0" collapsed="false">
      <c r="A1499" s="24"/>
      <c r="D1499" s="24"/>
      <c r="F1499" s="24"/>
      <c r="K1499" s="9" t="n">
        <f aca="false">IF($A1499="",0,IF(OR(N($D1499)=0,$D1499&amp;""=TOP!$C$5&amp;""),1,0))</f>
        <v>0</v>
      </c>
      <c r="L1499" s="27" t="n">
        <f aca="false">IF($K1499=0,0,IFERROR(INDEX(購買率算出!$P$6:$P$3005,MATCH($A1499&amp;"",購買率算出!$C$6:$C$3005,0)),0))</f>
        <v>0</v>
      </c>
    </row>
    <row r="1500" customFormat="false" ht="15" hidden="false" customHeight="false" outlineLevel="0" collapsed="false">
      <c r="A1500" s="24"/>
      <c r="D1500" s="24"/>
      <c r="F1500" s="24"/>
      <c r="K1500" s="9" t="n">
        <f aca="false">IF($A1500="",0,IF(OR(N($D1500)=0,$D1500&amp;""=TOP!$C$5&amp;""),1,0))</f>
        <v>0</v>
      </c>
      <c r="L1500" s="27" t="n">
        <f aca="false">IF($K1500=0,0,IFERROR(INDEX(購買率算出!$P$6:$P$3005,MATCH($A1500&amp;"",購買率算出!$C$6:$C$3005,0)),0))</f>
        <v>0</v>
      </c>
    </row>
    <row r="1501" customFormat="false" ht="15" hidden="false" customHeight="false" outlineLevel="0" collapsed="false">
      <c r="A1501" s="24"/>
      <c r="D1501" s="24"/>
      <c r="F1501" s="24"/>
      <c r="K1501" s="9" t="n">
        <f aca="false">IF($A1501="",0,IF(OR(N($D1501)=0,$D1501&amp;""=TOP!$C$5&amp;""),1,0))</f>
        <v>0</v>
      </c>
      <c r="L1501" s="27" t="n">
        <f aca="false">IF($K1501=0,0,IFERROR(INDEX(購買率算出!$P$6:$P$3005,MATCH($A1501&amp;"",購買率算出!$C$6:$C$3005,0)),0))</f>
        <v>0</v>
      </c>
    </row>
    <row r="1502" customFormat="false" ht="15" hidden="false" customHeight="false" outlineLevel="0" collapsed="false">
      <c r="A1502" s="24"/>
      <c r="D1502" s="24"/>
      <c r="F1502" s="24"/>
      <c r="K1502" s="9" t="n">
        <f aca="false">IF($A1502="",0,IF(OR(N($D1502)=0,$D1502&amp;""=TOP!$C$5&amp;""),1,0))</f>
        <v>0</v>
      </c>
      <c r="L1502" s="27" t="n">
        <f aca="false">IF($K1502=0,0,IFERROR(INDEX(購買率算出!$P$6:$P$3005,MATCH($A1502&amp;"",購買率算出!$C$6:$C$3005,0)),0))</f>
        <v>0</v>
      </c>
    </row>
    <row r="1503" customFormat="false" ht="15" hidden="false" customHeight="false" outlineLevel="0" collapsed="false">
      <c r="A1503" s="24"/>
      <c r="D1503" s="24"/>
      <c r="F1503" s="24"/>
      <c r="K1503" s="9" t="n">
        <f aca="false">IF($A1503="",0,IF(OR(N($D1503)=0,$D1503&amp;""=TOP!$C$5&amp;""),1,0))</f>
        <v>0</v>
      </c>
      <c r="L1503" s="27" t="n">
        <f aca="false">IF($K1503=0,0,IFERROR(INDEX(購買率算出!$P$6:$P$3005,MATCH($A1503&amp;"",購買率算出!$C$6:$C$3005,0)),0))</f>
        <v>0</v>
      </c>
    </row>
    <row r="1504" customFormat="false" ht="15" hidden="false" customHeight="false" outlineLevel="0" collapsed="false">
      <c r="A1504" s="24"/>
      <c r="D1504" s="24"/>
      <c r="F1504" s="24"/>
      <c r="K1504" s="9" t="n">
        <f aca="false">IF($A1504="",0,IF(OR(N($D1504)=0,$D1504&amp;""=TOP!$C$5&amp;""),1,0))</f>
        <v>0</v>
      </c>
      <c r="L1504" s="27" t="n">
        <f aca="false">IF($K1504=0,0,IFERROR(INDEX(購買率算出!$P$6:$P$3005,MATCH($A1504&amp;"",購買率算出!$C$6:$C$3005,0)),0))</f>
        <v>0</v>
      </c>
    </row>
    <row r="1505" customFormat="false" ht="15" hidden="false" customHeight="false" outlineLevel="0" collapsed="false">
      <c r="A1505" s="24"/>
      <c r="D1505" s="24"/>
      <c r="F1505" s="24"/>
      <c r="K1505" s="9" t="n">
        <f aca="false">IF($A1505="",0,IF(OR(N($D1505)=0,$D1505&amp;""=TOP!$C$5&amp;""),1,0))</f>
        <v>0</v>
      </c>
      <c r="L1505" s="27" t="n">
        <f aca="false">IF($K1505=0,0,IFERROR(INDEX(購買率算出!$P$6:$P$3005,MATCH($A1505&amp;"",購買率算出!$C$6:$C$3005,0)),0))</f>
        <v>0</v>
      </c>
    </row>
    <row r="1506" customFormat="false" ht="15" hidden="false" customHeight="false" outlineLevel="0" collapsed="false">
      <c r="A1506" s="24"/>
      <c r="D1506" s="24"/>
      <c r="F1506" s="24"/>
      <c r="K1506" s="9" t="n">
        <f aca="false">IF($A1506="",0,IF(OR(N($D1506)=0,$D1506&amp;""=TOP!$C$5&amp;""),1,0))</f>
        <v>0</v>
      </c>
      <c r="L1506" s="27" t="n">
        <f aca="false">IF($K1506=0,0,IFERROR(INDEX(購買率算出!$P$6:$P$3005,MATCH($A1506&amp;"",購買率算出!$C$6:$C$3005,0)),0))</f>
        <v>0</v>
      </c>
    </row>
    <row r="1507" customFormat="false" ht="15" hidden="false" customHeight="false" outlineLevel="0" collapsed="false">
      <c r="A1507" s="24"/>
      <c r="D1507" s="24"/>
      <c r="F1507" s="24"/>
      <c r="K1507" s="9" t="n">
        <f aca="false">IF($A1507="",0,IF(OR(N($D1507)=0,$D1507&amp;""=TOP!$C$5&amp;""),1,0))</f>
        <v>0</v>
      </c>
      <c r="L1507" s="27" t="n">
        <f aca="false">IF($K1507=0,0,IFERROR(INDEX(購買率算出!$P$6:$P$3005,MATCH($A1507&amp;"",購買率算出!$C$6:$C$3005,0)),0))</f>
        <v>0</v>
      </c>
    </row>
    <row r="1508" customFormat="false" ht="15" hidden="false" customHeight="false" outlineLevel="0" collapsed="false">
      <c r="A1508" s="24"/>
      <c r="D1508" s="24"/>
      <c r="F1508" s="24"/>
      <c r="K1508" s="9" t="n">
        <f aca="false">IF($A1508="",0,IF(OR(N($D1508)=0,$D1508&amp;""=TOP!$C$5&amp;""),1,0))</f>
        <v>0</v>
      </c>
      <c r="L1508" s="27" t="n">
        <f aca="false">IF($K1508=0,0,IFERROR(INDEX(購買率算出!$P$6:$P$3005,MATCH($A1508&amp;"",購買率算出!$C$6:$C$3005,0)),0))</f>
        <v>0</v>
      </c>
    </row>
    <row r="1509" customFormat="false" ht="15" hidden="false" customHeight="false" outlineLevel="0" collapsed="false">
      <c r="A1509" s="24"/>
      <c r="D1509" s="24"/>
      <c r="F1509" s="24"/>
      <c r="K1509" s="9" t="n">
        <f aca="false">IF($A1509="",0,IF(OR(N($D1509)=0,$D1509&amp;""=TOP!$C$5&amp;""),1,0))</f>
        <v>0</v>
      </c>
      <c r="L1509" s="27" t="n">
        <f aca="false">IF($K1509=0,0,IFERROR(INDEX(購買率算出!$P$6:$P$3005,MATCH($A1509&amp;"",購買率算出!$C$6:$C$3005,0)),0))</f>
        <v>0</v>
      </c>
    </row>
    <row r="1510" customFormat="false" ht="15" hidden="false" customHeight="false" outlineLevel="0" collapsed="false">
      <c r="A1510" s="24"/>
      <c r="D1510" s="24"/>
      <c r="F1510" s="24"/>
      <c r="K1510" s="9" t="n">
        <f aca="false">IF($A1510="",0,IF(OR(N($D1510)=0,$D1510&amp;""=TOP!$C$5&amp;""),1,0))</f>
        <v>0</v>
      </c>
      <c r="L1510" s="27" t="n">
        <f aca="false">IF($K1510=0,0,IFERROR(INDEX(購買率算出!$P$6:$P$3005,MATCH($A1510&amp;"",購買率算出!$C$6:$C$3005,0)),0))</f>
        <v>0</v>
      </c>
    </row>
    <row r="1511" customFormat="false" ht="15" hidden="false" customHeight="false" outlineLevel="0" collapsed="false">
      <c r="A1511" s="24"/>
      <c r="D1511" s="24"/>
      <c r="F1511" s="24"/>
      <c r="K1511" s="9" t="n">
        <f aca="false">IF($A1511="",0,IF(OR(N($D1511)=0,$D1511&amp;""=TOP!$C$5&amp;""),1,0))</f>
        <v>0</v>
      </c>
      <c r="L1511" s="27" t="n">
        <f aca="false">IF($K1511=0,0,IFERROR(INDEX(購買率算出!$P$6:$P$3005,MATCH($A1511&amp;"",購買率算出!$C$6:$C$3005,0)),0))</f>
        <v>0</v>
      </c>
    </row>
    <row r="1512" customFormat="false" ht="15" hidden="false" customHeight="false" outlineLevel="0" collapsed="false">
      <c r="A1512" s="24"/>
      <c r="D1512" s="24"/>
      <c r="F1512" s="24"/>
      <c r="K1512" s="9" t="n">
        <f aca="false">IF($A1512="",0,IF(OR(N($D1512)=0,$D1512&amp;""=TOP!$C$5&amp;""),1,0))</f>
        <v>0</v>
      </c>
      <c r="L1512" s="27" t="n">
        <f aca="false">IF($K1512=0,0,IFERROR(INDEX(購買率算出!$P$6:$P$3005,MATCH($A1512&amp;"",購買率算出!$C$6:$C$3005,0)),0))</f>
        <v>0</v>
      </c>
    </row>
    <row r="1513" customFormat="false" ht="15" hidden="false" customHeight="false" outlineLevel="0" collapsed="false">
      <c r="A1513" s="24"/>
      <c r="D1513" s="24"/>
      <c r="F1513" s="24"/>
      <c r="K1513" s="9" t="n">
        <f aca="false">IF($A1513="",0,IF(OR(N($D1513)=0,$D1513&amp;""=TOP!$C$5&amp;""),1,0))</f>
        <v>0</v>
      </c>
      <c r="L1513" s="27" t="n">
        <f aca="false">IF($K1513=0,0,IFERROR(INDEX(購買率算出!$P$6:$P$3005,MATCH($A1513&amp;"",購買率算出!$C$6:$C$3005,0)),0))</f>
        <v>0</v>
      </c>
    </row>
    <row r="1514" customFormat="false" ht="15" hidden="false" customHeight="false" outlineLevel="0" collapsed="false">
      <c r="A1514" s="24"/>
      <c r="D1514" s="24"/>
      <c r="F1514" s="24"/>
      <c r="K1514" s="9" t="n">
        <f aca="false">IF($A1514="",0,IF(OR(N($D1514)=0,$D1514&amp;""=TOP!$C$5&amp;""),1,0))</f>
        <v>0</v>
      </c>
      <c r="L1514" s="27" t="n">
        <f aca="false">IF($K1514=0,0,IFERROR(INDEX(購買率算出!$P$6:$P$3005,MATCH($A1514&amp;"",購買率算出!$C$6:$C$3005,0)),0))</f>
        <v>0</v>
      </c>
    </row>
    <row r="1515" customFormat="false" ht="15" hidden="false" customHeight="false" outlineLevel="0" collapsed="false">
      <c r="A1515" s="24"/>
      <c r="D1515" s="24"/>
      <c r="F1515" s="24"/>
      <c r="K1515" s="9" t="n">
        <f aca="false">IF($A1515="",0,IF(OR(N($D1515)=0,$D1515&amp;""=TOP!$C$5&amp;""),1,0))</f>
        <v>0</v>
      </c>
      <c r="L1515" s="27" t="n">
        <f aca="false">IF($K1515=0,0,IFERROR(INDEX(購買率算出!$P$6:$P$3005,MATCH($A1515&amp;"",購買率算出!$C$6:$C$3005,0)),0))</f>
        <v>0</v>
      </c>
    </row>
    <row r="1516" customFormat="false" ht="15" hidden="false" customHeight="false" outlineLevel="0" collapsed="false">
      <c r="A1516" s="24"/>
      <c r="D1516" s="24"/>
      <c r="F1516" s="24"/>
      <c r="K1516" s="9" t="n">
        <f aca="false">IF($A1516="",0,IF(OR(N($D1516)=0,$D1516&amp;""=TOP!$C$5&amp;""),1,0))</f>
        <v>0</v>
      </c>
      <c r="L1516" s="27" t="n">
        <f aca="false">IF($K1516=0,0,IFERROR(INDEX(購買率算出!$P$6:$P$3005,MATCH($A1516&amp;"",購買率算出!$C$6:$C$3005,0)),0))</f>
        <v>0</v>
      </c>
    </row>
    <row r="1517" customFormat="false" ht="15" hidden="false" customHeight="false" outlineLevel="0" collapsed="false">
      <c r="A1517" s="24"/>
      <c r="D1517" s="24"/>
      <c r="F1517" s="24"/>
      <c r="K1517" s="9" t="n">
        <f aca="false">IF($A1517="",0,IF(OR(N($D1517)=0,$D1517&amp;""=TOP!$C$5&amp;""),1,0))</f>
        <v>0</v>
      </c>
      <c r="L1517" s="27" t="n">
        <f aca="false">IF($K1517=0,0,IFERROR(INDEX(購買率算出!$P$6:$P$3005,MATCH($A1517&amp;"",購買率算出!$C$6:$C$3005,0)),0))</f>
        <v>0</v>
      </c>
    </row>
    <row r="1518" customFormat="false" ht="15" hidden="false" customHeight="false" outlineLevel="0" collapsed="false">
      <c r="A1518" s="24"/>
      <c r="D1518" s="24"/>
      <c r="F1518" s="24"/>
      <c r="K1518" s="9" t="n">
        <f aca="false">IF($A1518="",0,IF(OR(N($D1518)=0,$D1518&amp;""=TOP!$C$5&amp;""),1,0))</f>
        <v>0</v>
      </c>
      <c r="L1518" s="27" t="n">
        <f aca="false">IF($K1518=0,0,IFERROR(INDEX(購買率算出!$P$6:$P$3005,MATCH($A1518&amp;"",購買率算出!$C$6:$C$3005,0)),0))</f>
        <v>0</v>
      </c>
    </row>
    <row r="1519" customFormat="false" ht="15" hidden="false" customHeight="false" outlineLevel="0" collapsed="false">
      <c r="A1519" s="24"/>
      <c r="D1519" s="24"/>
      <c r="F1519" s="24"/>
      <c r="K1519" s="9" t="n">
        <f aca="false">IF($A1519="",0,IF(OR(N($D1519)=0,$D1519&amp;""=TOP!$C$5&amp;""),1,0))</f>
        <v>0</v>
      </c>
      <c r="L1519" s="27" t="n">
        <f aca="false">IF($K1519=0,0,IFERROR(INDEX(購買率算出!$P$6:$P$3005,MATCH($A1519&amp;"",購買率算出!$C$6:$C$3005,0)),0))</f>
        <v>0</v>
      </c>
    </row>
    <row r="1520" customFormat="false" ht="15" hidden="false" customHeight="false" outlineLevel="0" collapsed="false">
      <c r="A1520" s="24"/>
      <c r="D1520" s="24"/>
      <c r="F1520" s="24"/>
      <c r="K1520" s="9" t="n">
        <f aca="false">IF($A1520="",0,IF(OR(N($D1520)=0,$D1520&amp;""=TOP!$C$5&amp;""),1,0))</f>
        <v>0</v>
      </c>
      <c r="L1520" s="27" t="n">
        <f aca="false">IF($K1520=0,0,IFERROR(INDEX(購買率算出!$P$6:$P$3005,MATCH($A1520&amp;"",購買率算出!$C$6:$C$3005,0)),0))</f>
        <v>0</v>
      </c>
    </row>
    <row r="1521" customFormat="false" ht="15" hidden="false" customHeight="false" outlineLevel="0" collapsed="false">
      <c r="A1521" s="24"/>
      <c r="D1521" s="24"/>
      <c r="F1521" s="24"/>
      <c r="K1521" s="9" t="n">
        <f aca="false">IF($A1521="",0,IF(OR(N($D1521)=0,$D1521&amp;""=TOP!$C$5&amp;""),1,0))</f>
        <v>0</v>
      </c>
      <c r="L1521" s="27" t="n">
        <f aca="false">IF($K1521=0,0,IFERROR(INDEX(購買率算出!$P$6:$P$3005,MATCH($A1521&amp;"",購買率算出!$C$6:$C$3005,0)),0))</f>
        <v>0</v>
      </c>
    </row>
    <row r="1522" customFormat="false" ht="15" hidden="false" customHeight="false" outlineLevel="0" collapsed="false">
      <c r="A1522" s="24"/>
      <c r="D1522" s="24"/>
      <c r="F1522" s="24"/>
      <c r="K1522" s="9" t="n">
        <f aca="false">IF($A1522="",0,IF(OR(N($D1522)=0,$D1522&amp;""=TOP!$C$5&amp;""),1,0))</f>
        <v>0</v>
      </c>
      <c r="L1522" s="27" t="n">
        <f aca="false">IF($K1522=0,0,IFERROR(INDEX(購買率算出!$P$6:$P$3005,MATCH($A1522&amp;"",購買率算出!$C$6:$C$3005,0)),0))</f>
        <v>0</v>
      </c>
    </row>
    <row r="1523" customFormat="false" ht="15" hidden="false" customHeight="false" outlineLevel="0" collapsed="false">
      <c r="A1523" s="24"/>
      <c r="D1523" s="24"/>
      <c r="F1523" s="24"/>
      <c r="K1523" s="9" t="n">
        <f aca="false">IF($A1523="",0,IF(OR(N($D1523)=0,$D1523&amp;""=TOP!$C$5&amp;""),1,0))</f>
        <v>0</v>
      </c>
      <c r="L1523" s="27" t="n">
        <f aca="false">IF($K1523=0,0,IFERROR(INDEX(購買率算出!$P$6:$P$3005,MATCH($A1523&amp;"",購買率算出!$C$6:$C$3005,0)),0))</f>
        <v>0</v>
      </c>
    </row>
    <row r="1524" customFormat="false" ht="15" hidden="false" customHeight="false" outlineLevel="0" collapsed="false">
      <c r="A1524" s="24"/>
      <c r="D1524" s="24"/>
      <c r="F1524" s="24"/>
      <c r="K1524" s="9" t="n">
        <f aca="false">IF($A1524="",0,IF(OR(N($D1524)=0,$D1524&amp;""=TOP!$C$5&amp;""),1,0))</f>
        <v>0</v>
      </c>
      <c r="L1524" s="27" t="n">
        <f aca="false">IF($K1524=0,0,IFERROR(INDEX(購買率算出!$P$6:$P$3005,MATCH($A1524&amp;"",購買率算出!$C$6:$C$3005,0)),0))</f>
        <v>0</v>
      </c>
    </row>
    <row r="1525" customFormat="false" ht="15" hidden="false" customHeight="false" outlineLevel="0" collapsed="false">
      <c r="A1525" s="24"/>
      <c r="D1525" s="24"/>
      <c r="F1525" s="24"/>
      <c r="K1525" s="9" t="n">
        <f aca="false">IF($A1525="",0,IF(OR(N($D1525)=0,$D1525&amp;""=TOP!$C$5&amp;""),1,0))</f>
        <v>0</v>
      </c>
      <c r="L1525" s="27" t="n">
        <f aca="false">IF($K1525=0,0,IFERROR(INDEX(購買率算出!$P$6:$P$3005,MATCH($A1525&amp;"",購買率算出!$C$6:$C$3005,0)),0))</f>
        <v>0</v>
      </c>
    </row>
    <row r="1526" customFormat="false" ht="15" hidden="false" customHeight="false" outlineLevel="0" collapsed="false">
      <c r="A1526" s="24"/>
      <c r="D1526" s="24"/>
      <c r="F1526" s="24"/>
      <c r="K1526" s="9" t="n">
        <f aca="false">IF($A1526="",0,IF(OR(N($D1526)=0,$D1526&amp;""=TOP!$C$5&amp;""),1,0))</f>
        <v>0</v>
      </c>
      <c r="L1526" s="27" t="n">
        <f aca="false">IF($K1526=0,0,IFERROR(INDEX(購買率算出!$P$6:$P$3005,MATCH($A1526&amp;"",購買率算出!$C$6:$C$3005,0)),0))</f>
        <v>0</v>
      </c>
    </row>
    <row r="1527" customFormat="false" ht="15" hidden="false" customHeight="false" outlineLevel="0" collapsed="false">
      <c r="A1527" s="24"/>
      <c r="D1527" s="24"/>
      <c r="F1527" s="24"/>
      <c r="K1527" s="9" t="n">
        <f aca="false">IF($A1527="",0,IF(OR(N($D1527)=0,$D1527&amp;""=TOP!$C$5&amp;""),1,0))</f>
        <v>0</v>
      </c>
      <c r="L1527" s="27" t="n">
        <f aca="false">IF($K1527=0,0,IFERROR(INDEX(購買率算出!$P$6:$P$3005,MATCH($A1527&amp;"",購買率算出!$C$6:$C$3005,0)),0))</f>
        <v>0</v>
      </c>
    </row>
    <row r="1528" customFormat="false" ht="15" hidden="false" customHeight="false" outlineLevel="0" collapsed="false">
      <c r="A1528" s="24"/>
      <c r="D1528" s="24"/>
      <c r="F1528" s="24"/>
      <c r="K1528" s="9" t="n">
        <f aca="false">IF($A1528="",0,IF(OR(N($D1528)=0,$D1528&amp;""=TOP!$C$5&amp;""),1,0))</f>
        <v>0</v>
      </c>
      <c r="L1528" s="27" t="n">
        <f aca="false">IF($K1528=0,0,IFERROR(INDEX(購買率算出!$P$6:$P$3005,MATCH($A1528&amp;"",購買率算出!$C$6:$C$3005,0)),0))</f>
        <v>0</v>
      </c>
    </row>
    <row r="1529" customFormat="false" ht="15" hidden="false" customHeight="false" outlineLevel="0" collapsed="false">
      <c r="A1529" s="24"/>
      <c r="D1529" s="24"/>
      <c r="F1529" s="24"/>
      <c r="K1529" s="9" t="n">
        <f aca="false">IF($A1529="",0,IF(OR(N($D1529)=0,$D1529&amp;""=TOP!$C$5&amp;""),1,0))</f>
        <v>0</v>
      </c>
      <c r="L1529" s="27" t="n">
        <f aca="false">IF($K1529=0,0,IFERROR(INDEX(購買率算出!$P$6:$P$3005,MATCH($A1529&amp;"",購買率算出!$C$6:$C$3005,0)),0))</f>
        <v>0</v>
      </c>
    </row>
    <row r="1530" customFormat="false" ht="15" hidden="false" customHeight="false" outlineLevel="0" collapsed="false">
      <c r="A1530" s="24"/>
      <c r="D1530" s="24"/>
      <c r="F1530" s="24"/>
      <c r="K1530" s="9" t="n">
        <f aca="false">IF($A1530="",0,IF(OR(N($D1530)=0,$D1530&amp;""=TOP!$C$5&amp;""),1,0))</f>
        <v>0</v>
      </c>
      <c r="L1530" s="27" t="n">
        <f aca="false">IF($K1530=0,0,IFERROR(INDEX(購買率算出!$P$6:$P$3005,MATCH($A1530&amp;"",購買率算出!$C$6:$C$3005,0)),0))</f>
        <v>0</v>
      </c>
    </row>
    <row r="1531" customFormat="false" ht="15" hidden="false" customHeight="false" outlineLevel="0" collapsed="false">
      <c r="A1531" s="24"/>
      <c r="D1531" s="24"/>
      <c r="F1531" s="24"/>
      <c r="K1531" s="9" t="n">
        <f aca="false">IF($A1531="",0,IF(OR(N($D1531)=0,$D1531&amp;""=TOP!$C$5&amp;""),1,0))</f>
        <v>0</v>
      </c>
      <c r="L1531" s="27" t="n">
        <f aca="false">IF($K1531=0,0,IFERROR(INDEX(購買率算出!$P$6:$P$3005,MATCH($A1531&amp;"",購買率算出!$C$6:$C$3005,0)),0))</f>
        <v>0</v>
      </c>
    </row>
    <row r="1532" customFormat="false" ht="15" hidden="false" customHeight="false" outlineLevel="0" collapsed="false">
      <c r="A1532" s="24"/>
      <c r="D1532" s="24"/>
      <c r="F1532" s="24"/>
      <c r="K1532" s="9" t="n">
        <f aca="false">IF($A1532="",0,IF(OR(N($D1532)=0,$D1532&amp;""=TOP!$C$5&amp;""),1,0))</f>
        <v>0</v>
      </c>
      <c r="L1532" s="27" t="n">
        <f aca="false">IF($K1532=0,0,IFERROR(INDEX(購買率算出!$P$6:$P$3005,MATCH($A1532&amp;"",購買率算出!$C$6:$C$3005,0)),0))</f>
        <v>0</v>
      </c>
    </row>
    <row r="1533" customFormat="false" ht="15" hidden="false" customHeight="false" outlineLevel="0" collapsed="false">
      <c r="A1533" s="24"/>
      <c r="D1533" s="24"/>
      <c r="F1533" s="24"/>
      <c r="K1533" s="9" t="n">
        <f aca="false">IF($A1533="",0,IF(OR(N($D1533)=0,$D1533&amp;""=TOP!$C$5&amp;""),1,0))</f>
        <v>0</v>
      </c>
      <c r="L1533" s="27" t="n">
        <f aca="false">IF($K1533=0,0,IFERROR(INDEX(購買率算出!$P$6:$P$3005,MATCH($A1533&amp;"",購買率算出!$C$6:$C$3005,0)),0))</f>
        <v>0</v>
      </c>
    </row>
    <row r="1534" customFormat="false" ht="15" hidden="false" customHeight="false" outlineLevel="0" collapsed="false">
      <c r="A1534" s="24"/>
      <c r="D1534" s="24"/>
      <c r="F1534" s="24"/>
      <c r="K1534" s="9" t="n">
        <f aca="false">IF($A1534="",0,IF(OR(N($D1534)=0,$D1534&amp;""=TOP!$C$5&amp;""),1,0))</f>
        <v>0</v>
      </c>
      <c r="L1534" s="27" t="n">
        <f aca="false">IF($K1534=0,0,IFERROR(INDEX(購買率算出!$P$6:$P$3005,MATCH($A1534&amp;"",購買率算出!$C$6:$C$3005,0)),0))</f>
        <v>0</v>
      </c>
    </row>
    <row r="1535" customFormat="false" ht="15" hidden="false" customHeight="false" outlineLevel="0" collapsed="false">
      <c r="A1535" s="24"/>
      <c r="D1535" s="24"/>
      <c r="F1535" s="24"/>
      <c r="K1535" s="9" t="n">
        <f aca="false">IF($A1535="",0,IF(OR(N($D1535)=0,$D1535&amp;""=TOP!$C$5&amp;""),1,0))</f>
        <v>0</v>
      </c>
      <c r="L1535" s="27" t="n">
        <f aca="false">IF($K1535=0,0,IFERROR(INDEX(購買率算出!$P$6:$P$3005,MATCH($A1535&amp;"",購買率算出!$C$6:$C$3005,0)),0))</f>
        <v>0</v>
      </c>
    </row>
    <row r="1536" customFormat="false" ht="15" hidden="false" customHeight="false" outlineLevel="0" collapsed="false">
      <c r="A1536" s="24"/>
      <c r="D1536" s="24"/>
      <c r="F1536" s="24"/>
      <c r="K1536" s="9" t="n">
        <f aca="false">IF($A1536="",0,IF(OR(N($D1536)=0,$D1536&amp;""=TOP!$C$5&amp;""),1,0))</f>
        <v>0</v>
      </c>
      <c r="L1536" s="27" t="n">
        <f aca="false">IF($K1536=0,0,IFERROR(INDEX(購買率算出!$P$6:$P$3005,MATCH($A1536&amp;"",購買率算出!$C$6:$C$3005,0)),0))</f>
        <v>0</v>
      </c>
    </row>
    <row r="1537" customFormat="false" ht="15" hidden="false" customHeight="false" outlineLevel="0" collapsed="false">
      <c r="A1537" s="24"/>
      <c r="D1537" s="24"/>
      <c r="F1537" s="24"/>
      <c r="K1537" s="9" t="n">
        <f aca="false">IF($A1537="",0,IF(OR(N($D1537)=0,$D1537&amp;""=TOP!$C$5&amp;""),1,0))</f>
        <v>0</v>
      </c>
      <c r="L1537" s="27" t="n">
        <f aca="false">IF($K1537=0,0,IFERROR(INDEX(購買率算出!$P$6:$P$3005,MATCH($A1537&amp;"",購買率算出!$C$6:$C$3005,0)),0))</f>
        <v>0</v>
      </c>
    </row>
    <row r="1538" customFormat="false" ht="15" hidden="false" customHeight="false" outlineLevel="0" collapsed="false">
      <c r="A1538" s="24"/>
      <c r="D1538" s="24"/>
      <c r="F1538" s="24"/>
      <c r="K1538" s="9" t="n">
        <f aca="false">IF($A1538="",0,IF(OR(N($D1538)=0,$D1538&amp;""=TOP!$C$5&amp;""),1,0))</f>
        <v>0</v>
      </c>
      <c r="L1538" s="27" t="n">
        <f aca="false">IF($K1538=0,0,IFERROR(INDEX(購買率算出!$P$6:$P$3005,MATCH($A1538&amp;"",購買率算出!$C$6:$C$3005,0)),0))</f>
        <v>0</v>
      </c>
    </row>
    <row r="1539" customFormat="false" ht="15" hidden="false" customHeight="false" outlineLevel="0" collapsed="false">
      <c r="A1539" s="24"/>
      <c r="D1539" s="24"/>
      <c r="F1539" s="24"/>
      <c r="K1539" s="9" t="n">
        <f aca="false">IF($A1539="",0,IF(OR(N($D1539)=0,$D1539&amp;""=TOP!$C$5&amp;""),1,0))</f>
        <v>0</v>
      </c>
      <c r="L1539" s="27" t="n">
        <f aca="false">IF($K1539=0,0,IFERROR(INDEX(購買率算出!$P$6:$P$3005,MATCH($A1539&amp;"",購買率算出!$C$6:$C$3005,0)),0))</f>
        <v>0</v>
      </c>
    </row>
    <row r="1540" customFormat="false" ht="15" hidden="false" customHeight="false" outlineLevel="0" collapsed="false">
      <c r="A1540" s="24"/>
      <c r="D1540" s="24"/>
      <c r="F1540" s="24"/>
      <c r="K1540" s="9" t="n">
        <f aca="false">IF($A1540="",0,IF(OR(N($D1540)=0,$D1540&amp;""=TOP!$C$5&amp;""),1,0))</f>
        <v>0</v>
      </c>
      <c r="L1540" s="27" t="n">
        <f aca="false">IF($K1540=0,0,IFERROR(INDEX(購買率算出!$P$6:$P$3005,MATCH($A1540&amp;"",購買率算出!$C$6:$C$3005,0)),0))</f>
        <v>0</v>
      </c>
    </row>
    <row r="1541" customFormat="false" ht="15" hidden="false" customHeight="false" outlineLevel="0" collapsed="false">
      <c r="A1541" s="24"/>
      <c r="D1541" s="24"/>
      <c r="F1541" s="24"/>
      <c r="K1541" s="9" t="n">
        <f aca="false">IF($A1541="",0,IF(OR(N($D1541)=0,$D1541&amp;""=TOP!$C$5&amp;""),1,0))</f>
        <v>0</v>
      </c>
      <c r="L1541" s="27" t="n">
        <f aca="false">IF($K1541=0,0,IFERROR(INDEX(購買率算出!$P$6:$P$3005,MATCH($A1541&amp;"",購買率算出!$C$6:$C$3005,0)),0))</f>
        <v>0</v>
      </c>
    </row>
    <row r="1542" customFormat="false" ht="15" hidden="false" customHeight="false" outlineLevel="0" collapsed="false">
      <c r="A1542" s="24"/>
      <c r="D1542" s="24"/>
      <c r="F1542" s="24"/>
      <c r="K1542" s="9" t="n">
        <f aca="false">IF($A1542="",0,IF(OR(N($D1542)=0,$D1542&amp;""=TOP!$C$5&amp;""),1,0))</f>
        <v>0</v>
      </c>
      <c r="L1542" s="27" t="n">
        <f aca="false">IF($K1542=0,0,IFERROR(INDEX(購買率算出!$P$6:$P$3005,MATCH($A1542&amp;"",購買率算出!$C$6:$C$3005,0)),0))</f>
        <v>0</v>
      </c>
    </row>
    <row r="1543" customFormat="false" ht="15" hidden="false" customHeight="false" outlineLevel="0" collapsed="false">
      <c r="A1543" s="24"/>
      <c r="D1543" s="24"/>
      <c r="F1543" s="24"/>
      <c r="K1543" s="9" t="n">
        <f aca="false">IF($A1543="",0,IF(OR(N($D1543)=0,$D1543&amp;""=TOP!$C$5&amp;""),1,0))</f>
        <v>0</v>
      </c>
      <c r="L1543" s="27" t="n">
        <f aca="false">IF($K1543=0,0,IFERROR(INDEX(購買率算出!$P$6:$P$3005,MATCH($A1543&amp;"",購買率算出!$C$6:$C$3005,0)),0))</f>
        <v>0</v>
      </c>
    </row>
    <row r="1544" customFormat="false" ht="15" hidden="false" customHeight="false" outlineLevel="0" collapsed="false">
      <c r="A1544" s="24"/>
      <c r="D1544" s="24"/>
      <c r="F1544" s="24"/>
      <c r="K1544" s="9" t="n">
        <f aca="false">IF($A1544="",0,IF(OR(N($D1544)=0,$D1544&amp;""=TOP!$C$5&amp;""),1,0))</f>
        <v>0</v>
      </c>
      <c r="L1544" s="27" t="n">
        <f aca="false">IF($K1544=0,0,IFERROR(INDEX(購買率算出!$P$6:$P$3005,MATCH($A1544&amp;"",購買率算出!$C$6:$C$3005,0)),0))</f>
        <v>0</v>
      </c>
    </row>
    <row r="1545" customFormat="false" ht="15" hidden="false" customHeight="false" outlineLevel="0" collapsed="false">
      <c r="A1545" s="24"/>
      <c r="D1545" s="24"/>
      <c r="F1545" s="24"/>
      <c r="K1545" s="9" t="n">
        <f aca="false">IF($A1545="",0,IF(OR(N($D1545)=0,$D1545&amp;""=TOP!$C$5&amp;""),1,0))</f>
        <v>0</v>
      </c>
      <c r="L1545" s="27" t="n">
        <f aca="false">IF($K1545=0,0,IFERROR(INDEX(購買率算出!$P$6:$P$3005,MATCH($A1545&amp;"",購買率算出!$C$6:$C$3005,0)),0))</f>
        <v>0</v>
      </c>
    </row>
    <row r="1546" customFormat="false" ht="15" hidden="false" customHeight="false" outlineLevel="0" collapsed="false">
      <c r="A1546" s="24"/>
      <c r="D1546" s="24"/>
      <c r="F1546" s="24"/>
      <c r="K1546" s="9" t="n">
        <f aca="false">IF($A1546="",0,IF(OR(N($D1546)=0,$D1546&amp;""=TOP!$C$5&amp;""),1,0))</f>
        <v>0</v>
      </c>
      <c r="L1546" s="27" t="n">
        <f aca="false">IF($K1546=0,0,IFERROR(INDEX(購買率算出!$P$6:$P$3005,MATCH($A1546&amp;"",購買率算出!$C$6:$C$3005,0)),0))</f>
        <v>0</v>
      </c>
    </row>
    <row r="1547" customFormat="false" ht="15" hidden="false" customHeight="false" outlineLevel="0" collapsed="false">
      <c r="A1547" s="24"/>
      <c r="D1547" s="24"/>
      <c r="F1547" s="24"/>
      <c r="K1547" s="9" t="n">
        <f aca="false">IF($A1547="",0,IF(OR(N($D1547)=0,$D1547&amp;""=TOP!$C$5&amp;""),1,0))</f>
        <v>0</v>
      </c>
      <c r="L1547" s="27" t="n">
        <f aca="false">IF($K1547=0,0,IFERROR(INDEX(購買率算出!$P$6:$P$3005,MATCH($A1547&amp;"",購買率算出!$C$6:$C$3005,0)),0))</f>
        <v>0</v>
      </c>
    </row>
    <row r="1548" customFormat="false" ht="15" hidden="false" customHeight="false" outlineLevel="0" collapsed="false">
      <c r="A1548" s="24"/>
      <c r="D1548" s="24"/>
      <c r="F1548" s="24"/>
      <c r="K1548" s="9" t="n">
        <f aca="false">IF($A1548="",0,IF(OR(N($D1548)=0,$D1548&amp;""=TOP!$C$5&amp;""),1,0))</f>
        <v>0</v>
      </c>
      <c r="L1548" s="27" t="n">
        <f aca="false">IF($K1548=0,0,IFERROR(INDEX(購買率算出!$P$6:$P$3005,MATCH($A1548&amp;"",購買率算出!$C$6:$C$3005,0)),0))</f>
        <v>0</v>
      </c>
    </row>
    <row r="1549" customFormat="false" ht="15" hidden="false" customHeight="false" outlineLevel="0" collapsed="false">
      <c r="A1549" s="24"/>
      <c r="D1549" s="24"/>
      <c r="F1549" s="24"/>
      <c r="K1549" s="9" t="n">
        <f aca="false">IF($A1549="",0,IF(OR(N($D1549)=0,$D1549&amp;""=TOP!$C$5&amp;""),1,0))</f>
        <v>0</v>
      </c>
      <c r="L1549" s="27" t="n">
        <f aca="false">IF($K1549=0,0,IFERROR(INDEX(購買率算出!$P$6:$P$3005,MATCH($A1549&amp;"",購買率算出!$C$6:$C$3005,0)),0))</f>
        <v>0</v>
      </c>
    </row>
    <row r="1550" customFormat="false" ht="15" hidden="false" customHeight="false" outlineLevel="0" collapsed="false">
      <c r="A1550" s="24"/>
      <c r="D1550" s="24"/>
      <c r="F1550" s="24"/>
      <c r="K1550" s="9" t="n">
        <f aca="false">IF($A1550="",0,IF(OR(N($D1550)=0,$D1550&amp;""=TOP!$C$5&amp;""),1,0))</f>
        <v>0</v>
      </c>
      <c r="L1550" s="27" t="n">
        <f aca="false">IF($K1550=0,0,IFERROR(INDEX(購買率算出!$P$6:$P$3005,MATCH($A1550&amp;"",購買率算出!$C$6:$C$3005,0)),0))</f>
        <v>0</v>
      </c>
    </row>
    <row r="1551" customFormat="false" ht="15" hidden="false" customHeight="false" outlineLevel="0" collapsed="false">
      <c r="A1551" s="24"/>
      <c r="D1551" s="24"/>
      <c r="F1551" s="24"/>
      <c r="K1551" s="9" t="n">
        <f aca="false">IF($A1551="",0,IF(OR(N($D1551)=0,$D1551&amp;""=TOP!$C$5&amp;""),1,0))</f>
        <v>0</v>
      </c>
      <c r="L1551" s="27" t="n">
        <f aca="false">IF($K1551=0,0,IFERROR(INDEX(購買率算出!$P$6:$P$3005,MATCH($A1551&amp;"",購買率算出!$C$6:$C$3005,0)),0))</f>
        <v>0</v>
      </c>
    </row>
    <row r="1552" customFormat="false" ht="15" hidden="false" customHeight="false" outlineLevel="0" collapsed="false">
      <c r="A1552" s="24"/>
      <c r="D1552" s="24"/>
      <c r="F1552" s="24"/>
      <c r="K1552" s="9" t="n">
        <f aca="false">IF($A1552="",0,IF(OR(N($D1552)=0,$D1552&amp;""=TOP!$C$5&amp;""),1,0))</f>
        <v>0</v>
      </c>
      <c r="L1552" s="27" t="n">
        <f aca="false">IF($K1552=0,0,IFERROR(INDEX(購買率算出!$P$6:$P$3005,MATCH($A1552&amp;"",購買率算出!$C$6:$C$3005,0)),0))</f>
        <v>0</v>
      </c>
    </row>
    <row r="1553" customFormat="false" ht="15" hidden="false" customHeight="false" outlineLevel="0" collapsed="false">
      <c r="A1553" s="24"/>
      <c r="D1553" s="24"/>
      <c r="F1553" s="24"/>
      <c r="K1553" s="9" t="n">
        <f aca="false">IF($A1553="",0,IF(OR(N($D1553)=0,$D1553&amp;""=TOP!$C$5&amp;""),1,0))</f>
        <v>0</v>
      </c>
      <c r="L1553" s="27" t="n">
        <f aca="false">IF($K1553=0,0,IFERROR(INDEX(購買率算出!$P$6:$P$3005,MATCH($A1553&amp;"",購買率算出!$C$6:$C$3005,0)),0))</f>
        <v>0</v>
      </c>
    </row>
    <row r="1554" customFormat="false" ht="15" hidden="false" customHeight="false" outlineLevel="0" collapsed="false">
      <c r="A1554" s="24"/>
      <c r="D1554" s="24"/>
      <c r="F1554" s="24"/>
      <c r="K1554" s="9" t="n">
        <f aca="false">IF($A1554="",0,IF(OR(N($D1554)=0,$D1554&amp;""=TOP!$C$5&amp;""),1,0))</f>
        <v>0</v>
      </c>
      <c r="L1554" s="27" t="n">
        <f aca="false">IF($K1554=0,0,IFERROR(INDEX(購買率算出!$P$6:$P$3005,MATCH($A1554&amp;"",購買率算出!$C$6:$C$3005,0)),0))</f>
        <v>0</v>
      </c>
    </row>
    <row r="1555" customFormat="false" ht="15" hidden="false" customHeight="false" outlineLevel="0" collapsed="false">
      <c r="A1555" s="24"/>
      <c r="D1555" s="24"/>
      <c r="F1555" s="24"/>
      <c r="K1555" s="9" t="n">
        <f aca="false">IF($A1555="",0,IF(OR(N($D1555)=0,$D1555&amp;""=TOP!$C$5&amp;""),1,0))</f>
        <v>0</v>
      </c>
      <c r="L1555" s="27" t="n">
        <f aca="false">IF($K1555=0,0,IFERROR(INDEX(購買率算出!$P$6:$P$3005,MATCH($A1555&amp;"",購買率算出!$C$6:$C$3005,0)),0))</f>
        <v>0</v>
      </c>
    </row>
    <row r="1556" customFormat="false" ht="15" hidden="false" customHeight="false" outlineLevel="0" collapsed="false">
      <c r="A1556" s="24"/>
      <c r="D1556" s="24"/>
      <c r="F1556" s="24"/>
      <c r="K1556" s="9" t="n">
        <f aca="false">IF($A1556="",0,IF(OR(N($D1556)=0,$D1556&amp;""=TOP!$C$5&amp;""),1,0))</f>
        <v>0</v>
      </c>
      <c r="L1556" s="27" t="n">
        <f aca="false">IF($K1556=0,0,IFERROR(INDEX(購買率算出!$P$6:$P$3005,MATCH($A1556&amp;"",購買率算出!$C$6:$C$3005,0)),0))</f>
        <v>0</v>
      </c>
    </row>
    <row r="1557" customFormat="false" ht="15" hidden="false" customHeight="false" outlineLevel="0" collapsed="false">
      <c r="A1557" s="24"/>
      <c r="D1557" s="24"/>
      <c r="F1557" s="24"/>
      <c r="K1557" s="9" t="n">
        <f aca="false">IF($A1557="",0,IF(OR(N($D1557)=0,$D1557&amp;""=TOP!$C$5&amp;""),1,0))</f>
        <v>0</v>
      </c>
      <c r="L1557" s="27" t="n">
        <f aca="false">IF($K1557=0,0,IFERROR(INDEX(購買率算出!$P$6:$P$3005,MATCH($A1557&amp;"",購買率算出!$C$6:$C$3005,0)),0))</f>
        <v>0</v>
      </c>
    </row>
    <row r="1558" customFormat="false" ht="15" hidden="false" customHeight="false" outlineLevel="0" collapsed="false">
      <c r="A1558" s="24"/>
      <c r="D1558" s="24"/>
      <c r="F1558" s="24"/>
      <c r="K1558" s="9" t="n">
        <f aca="false">IF($A1558="",0,IF(OR(N($D1558)=0,$D1558&amp;""=TOP!$C$5&amp;""),1,0))</f>
        <v>0</v>
      </c>
      <c r="L1558" s="27" t="n">
        <f aca="false">IF($K1558=0,0,IFERROR(INDEX(購買率算出!$P$6:$P$3005,MATCH($A1558&amp;"",購買率算出!$C$6:$C$3005,0)),0))</f>
        <v>0</v>
      </c>
    </row>
    <row r="1559" customFormat="false" ht="15" hidden="false" customHeight="false" outlineLevel="0" collapsed="false">
      <c r="A1559" s="24"/>
      <c r="D1559" s="24"/>
      <c r="F1559" s="24"/>
      <c r="K1559" s="9" t="n">
        <f aca="false">IF($A1559="",0,IF(OR(N($D1559)=0,$D1559&amp;""=TOP!$C$5&amp;""),1,0))</f>
        <v>0</v>
      </c>
      <c r="L1559" s="27" t="n">
        <f aca="false">IF($K1559=0,0,IFERROR(INDEX(購買率算出!$P$6:$P$3005,MATCH($A1559&amp;"",購買率算出!$C$6:$C$3005,0)),0))</f>
        <v>0</v>
      </c>
    </row>
    <row r="1560" customFormat="false" ht="15" hidden="false" customHeight="false" outlineLevel="0" collapsed="false">
      <c r="A1560" s="24"/>
      <c r="D1560" s="24"/>
      <c r="F1560" s="24"/>
      <c r="K1560" s="9" t="n">
        <f aca="false">IF($A1560="",0,IF(OR(N($D1560)=0,$D1560&amp;""=TOP!$C$5&amp;""),1,0))</f>
        <v>0</v>
      </c>
      <c r="L1560" s="27" t="n">
        <f aca="false">IF($K1560=0,0,IFERROR(INDEX(購買率算出!$P$6:$P$3005,MATCH($A1560&amp;"",購買率算出!$C$6:$C$3005,0)),0))</f>
        <v>0</v>
      </c>
    </row>
    <row r="1561" customFormat="false" ht="15" hidden="false" customHeight="false" outlineLevel="0" collapsed="false">
      <c r="A1561" s="24"/>
      <c r="D1561" s="24"/>
      <c r="F1561" s="24"/>
      <c r="K1561" s="9" t="n">
        <f aca="false">IF($A1561="",0,IF(OR(N($D1561)=0,$D1561&amp;""=TOP!$C$5&amp;""),1,0))</f>
        <v>0</v>
      </c>
      <c r="L1561" s="27" t="n">
        <f aca="false">IF($K1561=0,0,IFERROR(INDEX(購買率算出!$P$6:$P$3005,MATCH($A1561&amp;"",購買率算出!$C$6:$C$3005,0)),0))</f>
        <v>0</v>
      </c>
    </row>
    <row r="1562" customFormat="false" ht="15" hidden="false" customHeight="false" outlineLevel="0" collapsed="false">
      <c r="A1562" s="24"/>
      <c r="D1562" s="24"/>
      <c r="F1562" s="24"/>
      <c r="K1562" s="9" t="n">
        <f aca="false">IF($A1562="",0,IF(OR(N($D1562)=0,$D1562&amp;""=TOP!$C$5&amp;""),1,0))</f>
        <v>0</v>
      </c>
      <c r="L1562" s="27" t="n">
        <f aca="false">IF($K1562=0,0,IFERROR(INDEX(購買率算出!$P$6:$P$3005,MATCH($A1562&amp;"",購買率算出!$C$6:$C$3005,0)),0))</f>
        <v>0</v>
      </c>
    </row>
    <row r="1563" customFormat="false" ht="15" hidden="false" customHeight="false" outlineLevel="0" collapsed="false">
      <c r="A1563" s="24"/>
      <c r="D1563" s="24"/>
      <c r="F1563" s="24"/>
      <c r="K1563" s="9" t="n">
        <f aca="false">IF($A1563="",0,IF(OR(N($D1563)=0,$D1563&amp;""=TOP!$C$5&amp;""),1,0))</f>
        <v>0</v>
      </c>
      <c r="L1563" s="27" t="n">
        <f aca="false">IF($K1563=0,0,IFERROR(INDEX(購買率算出!$P$6:$P$3005,MATCH($A1563&amp;"",購買率算出!$C$6:$C$3005,0)),0))</f>
        <v>0</v>
      </c>
    </row>
    <row r="1564" customFormat="false" ht="15" hidden="false" customHeight="false" outlineLevel="0" collapsed="false">
      <c r="A1564" s="24"/>
      <c r="D1564" s="24"/>
      <c r="F1564" s="24"/>
      <c r="K1564" s="9" t="n">
        <f aca="false">IF($A1564="",0,IF(OR(N($D1564)=0,$D1564&amp;""=TOP!$C$5&amp;""),1,0))</f>
        <v>0</v>
      </c>
      <c r="L1564" s="27" t="n">
        <f aca="false">IF($K1564=0,0,IFERROR(INDEX(購買率算出!$P$6:$P$3005,MATCH($A1564&amp;"",購買率算出!$C$6:$C$3005,0)),0))</f>
        <v>0</v>
      </c>
    </row>
    <row r="1565" customFormat="false" ht="15" hidden="false" customHeight="false" outlineLevel="0" collapsed="false">
      <c r="A1565" s="24"/>
      <c r="D1565" s="24"/>
      <c r="F1565" s="24"/>
      <c r="K1565" s="9" t="n">
        <f aca="false">IF($A1565="",0,IF(OR(N($D1565)=0,$D1565&amp;""=TOP!$C$5&amp;""),1,0))</f>
        <v>0</v>
      </c>
      <c r="L1565" s="27" t="n">
        <f aca="false">IF($K1565=0,0,IFERROR(INDEX(購買率算出!$P$6:$P$3005,MATCH($A1565&amp;"",購買率算出!$C$6:$C$3005,0)),0))</f>
        <v>0</v>
      </c>
    </row>
    <row r="1566" customFormat="false" ht="15" hidden="false" customHeight="false" outlineLevel="0" collapsed="false">
      <c r="A1566" s="24"/>
      <c r="D1566" s="24"/>
      <c r="F1566" s="24"/>
      <c r="K1566" s="9" t="n">
        <f aca="false">IF($A1566="",0,IF(OR(N($D1566)=0,$D1566&amp;""=TOP!$C$5&amp;""),1,0))</f>
        <v>0</v>
      </c>
      <c r="L1566" s="27" t="n">
        <f aca="false">IF($K1566=0,0,IFERROR(INDEX(購買率算出!$P$6:$P$3005,MATCH($A1566&amp;"",購買率算出!$C$6:$C$3005,0)),0))</f>
        <v>0</v>
      </c>
    </row>
    <row r="1567" customFormat="false" ht="15" hidden="false" customHeight="false" outlineLevel="0" collapsed="false">
      <c r="A1567" s="24"/>
      <c r="D1567" s="24"/>
      <c r="F1567" s="24"/>
      <c r="K1567" s="9" t="n">
        <f aca="false">IF($A1567="",0,IF(OR(N($D1567)=0,$D1567&amp;""=TOP!$C$5&amp;""),1,0))</f>
        <v>0</v>
      </c>
      <c r="L1567" s="27" t="n">
        <f aca="false">IF($K1567=0,0,IFERROR(INDEX(購買率算出!$P$6:$P$3005,MATCH($A1567&amp;"",購買率算出!$C$6:$C$3005,0)),0))</f>
        <v>0</v>
      </c>
    </row>
    <row r="1568" customFormat="false" ht="15" hidden="false" customHeight="false" outlineLevel="0" collapsed="false">
      <c r="A1568" s="24"/>
      <c r="D1568" s="24"/>
      <c r="F1568" s="24"/>
      <c r="K1568" s="9" t="n">
        <f aca="false">IF($A1568="",0,IF(OR(N($D1568)=0,$D1568&amp;""=TOP!$C$5&amp;""),1,0))</f>
        <v>0</v>
      </c>
      <c r="L1568" s="27" t="n">
        <f aca="false">IF($K1568=0,0,IFERROR(INDEX(購買率算出!$P$6:$P$3005,MATCH($A1568&amp;"",購買率算出!$C$6:$C$3005,0)),0))</f>
        <v>0</v>
      </c>
    </row>
    <row r="1569" customFormat="false" ht="15" hidden="false" customHeight="false" outlineLevel="0" collapsed="false">
      <c r="A1569" s="24"/>
      <c r="D1569" s="24"/>
      <c r="F1569" s="24"/>
      <c r="K1569" s="9" t="n">
        <f aca="false">IF($A1569="",0,IF(OR(N($D1569)=0,$D1569&amp;""=TOP!$C$5&amp;""),1,0))</f>
        <v>0</v>
      </c>
      <c r="L1569" s="27" t="n">
        <f aca="false">IF($K1569=0,0,IFERROR(INDEX(購買率算出!$P$6:$P$3005,MATCH($A1569&amp;"",購買率算出!$C$6:$C$3005,0)),0))</f>
        <v>0</v>
      </c>
    </row>
    <row r="1570" customFormat="false" ht="15" hidden="false" customHeight="false" outlineLevel="0" collapsed="false">
      <c r="A1570" s="24"/>
      <c r="D1570" s="24"/>
      <c r="F1570" s="24"/>
      <c r="K1570" s="9" t="n">
        <f aca="false">IF($A1570="",0,IF(OR(N($D1570)=0,$D1570&amp;""=TOP!$C$5&amp;""),1,0))</f>
        <v>0</v>
      </c>
      <c r="L1570" s="27" t="n">
        <f aca="false">IF($K1570=0,0,IFERROR(INDEX(購買率算出!$P$6:$P$3005,MATCH($A1570&amp;"",購買率算出!$C$6:$C$3005,0)),0))</f>
        <v>0</v>
      </c>
    </row>
    <row r="1571" customFormat="false" ht="15" hidden="false" customHeight="false" outlineLevel="0" collapsed="false">
      <c r="A1571" s="24"/>
      <c r="D1571" s="24"/>
      <c r="F1571" s="24"/>
      <c r="K1571" s="9" t="n">
        <f aca="false">IF($A1571="",0,IF(OR(N($D1571)=0,$D1571&amp;""=TOP!$C$5&amp;""),1,0))</f>
        <v>0</v>
      </c>
      <c r="L1571" s="27" t="n">
        <f aca="false">IF($K1571=0,0,IFERROR(INDEX(購買率算出!$P$6:$P$3005,MATCH($A1571&amp;"",購買率算出!$C$6:$C$3005,0)),0))</f>
        <v>0</v>
      </c>
    </row>
    <row r="1572" customFormat="false" ht="15" hidden="false" customHeight="false" outlineLevel="0" collapsed="false">
      <c r="A1572" s="24"/>
      <c r="D1572" s="24"/>
      <c r="F1572" s="24"/>
      <c r="K1572" s="9" t="n">
        <f aca="false">IF($A1572="",0,IF(OR(N($D1572)=0,$D1572&amp;""=TOP!$C$5&amp;""),1,0))</f>
        <v>0</v>
      </c>
      <c r="L1572" s="27" t="n">
        <f aca="false">IF($K1572=0,0,IFERROR(INDEX(購買率算出!$P$6:$P$3005,MATCH($A1572&amp;"",購買率算出!$C$6:$C$3005,0)),0))</f>
        <v>0</v>
      </c>
    </row>
    <row r="1573" customFormat="false" ht="15" hidden="false" customHeight="false" outlineLevel="0" collapsed="false">
      <c r="A1573" s="24"/>
      <c r="D1573" s="24"/>
      <c r="F1573" s="24"/>
      <c r="K1573" s="9" t="n">
        <f aca="false">IF($A1573="",0,IF(OR(N($D1573)=0,$D1573&amp;""=TOP!$C$5&amp;""),1,0))</f>
        <v>0</v>
      </c>
      <c r="L1573" s="27" t="n">
        <f aca="false">IF($K1573=0,0,IFERROR(INDEX(購買率算出!$P$6:$P$3005,MATCH($A1573&amp;"",購買率算出!$C$6:$C$3005,0)),0))</f>
        <v>0</v>
      </c>
    </row>
    <row r="1574" customFormat="false" ht="15" hidden="false" customHeight="false" outlineLevel="0" collapsed="false">
      <c r="A1574" s="24"/>
      <c r="D1574" s="24"/>
      <c r="F1574" s="24"/>
      <c r="K1574" s="9" t="n">
        <f aca="false">IF($A1574="",0,IF(OR(N($D1574)=0,$D1574&amp;""=TOP!$C$5&amp;""),1,0))</f>
        <v>0</v>
      </c>
      <c r="L1574" s="27" t="n">
        <f aca="false">IF($K1574=0,0,IFERROR(INDEX(購買率算出!$P$6:$P$3005,MATCH($A1574&amp;"",購買率算出!$C$6:$C$3005,0)),0))</f>
        <v>0</v>
      </c>
    </row>
    <row r="1575" customFormat="false" ht="15" hidden="false" customHeight="false" outlineLevel="0" collapsed="false">
      <c r="A1575" s="24"/>
      <c r="D1575" s="24"/>
      <c r="F1575" s="24"/>
      <c r="K1575" s="9" t="n">
        <f aca="false">IF($A1575="",0,IF(OR(N($D1575)=0,$D1575&amp;""=TOP!$C$5&amp;""),1,0))</f>
        <v>0</v>
      </c>
      <c r="L1575" s="27" t="n">
        <f aca="false">IF($K1575=0,0,IFERROR(INDEX(購買率算出!$P$6:$P$3005,MATCH($A1575&amp;"",購買率算出!$C$6:$C$3005,0)),0))</f>
        <v>0</v>
      </c>
    </row>
    <row r="1576" customFormat="false" ht="15" hidden="false" customHeight="false" outlineLevel="0" collapsed="false">
      <c r="A1576" s="24"/>
      <c r="D1576" s="24"/>
      <c r="F1576" s="24"/>
      <c r="K1576" s="9" t="n">
        <f aca="false">IF($A1576="",0,IF(OR(N($D1576)=0,$D1576&amp;""=TOP!$C$5&amp;""),1,0))</f>
        <v>0</v>
      </c>
      <c r="L1576" s="27" t="n">
        <f aca="false">IF($K1576=0,0,IFERROR(INDEX(購買率算出!$P$6:$P$3005,MATCH($A1576&amp;"",購買率算出!$C$6:$C$3005,0)),0))</f>
        <v>0</v>
      </c>
    </row>
    <row r="1577" customFormat="false" ht="15" hidden="false" customHeight="false" outlineLevel="0" collapsed="false">
      <c r="A1577" s="24"/>
      <c r="D1577" s="24"/>
      <c r="F1577" s="24"/>
      <c r="K1577" s="9" t="n">
        <f aca="false">IF($A1577="",0,IF(OR(N($D1577)=0,$D1577&amp;""=TOP!$C$5&amp;""),1,0))</f>
        <v>0</v>
      </c>
      <c r="L1577" s="27" t="n">
        <f aca="false">IF($K1577=0,0,IFERROR(INDEX(購買率算出!$P$6:$P$3005,MATCH($A1577&amp;"",購買率算出!$C$6:$C$3005,0)),0))</f>
        <v>0</v>
      </c>
    </row>
    <row r="1578" customFormat="false" ht="15" hidden="false" customHeight="false" outlineLevel="0" collapsed="false">
      <c r="A1578" s="24"/>
      <c r="D1578" s="24"/>
      <c r="F1578" s="24"/>
      <c r="K1578" s="9" t="n">
        <f aca="false">IF($A1578="",0,IF(OR(N($D1578)=0,$D1578&amp;""=TOP!$C$5&amp;""),1,0))</f>
        <v>0</v>
      </c>
      <c r="L1578" s="27" t="n">
        <f aca="false">IF($K1578=0,0,IFERROR(INDEX(購買率算出!$P$6:$P$3005,MATCH($A1578&amp;"",購買率算出!$C$6:$C$3005,0)),0))</f>
        <v>0</v>
      </c>
    </row>
    <row r="1579" customFormat="false" ht="15" hidden="false" customHeight="false" outlineLevel="0" collapsed="false">
      <c r="A1579" s="24"/>
      <c r="D1579" s="24"/>
      <c r="F1579" s="24"/>
      <c r="K1579" s="9" t="n">
        <f aca="false">IF($A1579="",0,IF(OR(N($D1579)=0,$D1579&amp;""=TOP!$C$5&amp;""),1,0))</f>
        <v>0</v>
      </c>
      <c r="L1579" s="27" t="n">
        <f aca="false">IF($K1579=0,0,IFERROR(INDEX(購買率算出!$P$6:$P$3005,MATCH($A1579&amp;"",購買率算出!$C$6:$C$3005,0)),0))</f>
        <v>0</v>
      </c>
    </row>
    <row r="1580" customFormat="false" ht="15" hidden="false" customHeight="false" outlineLevel="0" collapsed="false">
      <c r="A1580" s="24"/>
      <c r="D1580" s="24"/>
      <c r="F1580" s="24"/>
      <c r="K1580" s="9" t="n">
        <f aca="false">IF($A1580="",0,IF(OR(N($D1580)=0,$D1580&amp;""=TOP!$C$5&amp;""),1,0))</f>
        <v>0</v>
      </c>
      <c r="L1580" s="27" t="n">
        <f aca="false">IF($K1580=0,0,IFERROR(INDEX(購買率算出!$P$6:$P$3005,MATCH($A1580&amp;"",購買率算出!$C$6:$C$3005,0)),0))</f>
        <v>0</v>
      </c>
    </row>
    <row r="1581" customFormat="false" ht="15" hidden="false" customHeight="false" outlineLevel="0" collapsed="false">
      <c r="A1581" s="24"/>
      <c r="D1581" s="24"/>
      <c r="F1581" s="24"/>
      <c r="K1581" s="9" t="n">
        <f aca="false">IF($A1581="",0,IF(OR(N($D1581)=0,$D1581&amp;""=TOP!$C$5&amp;""),1,0))</f>
        <v>0</v>
      </c>
      <c r="L1581" s="27" t="n">
        <f aca="false">IF($K1581=0,0,IFERROR(INDEX(購買率算出!$P$6:$P$3005,MATCH($A1581&amp;"",購買率算出!$C$6:$C$3005,0)),0))</f>
        <v>0</v>
      </c>
    </row>
    <row r="1582" customFormat="false" ht="15" hidden="false" customHeight="false" outlineLevel="0" collapsed="false">
      <c r="A1582" s="24"/>
      <c r="D1582" s="24"/>
      <c r="F1582" s="24"/>
      <c r="K1582" s="9" t="n">
        <f aca="false">IF($A1582="",0,IF(OR(N($D1582)=0,$D1582&amp;""=TOP!$C$5&amp;""),1,0))</f>
        <v>0</v>
      </c>
      <c r="L1582" s="27" t="n">
        <f aca="false">IF($K1582=0,0,IFERROR(INDEX(購買率算出!$P$6:$P$3005,MATCH($A1582&amp;"",購買率算出!$C$6:$C$3005,0)),0))</f>
        <v>0</v>
      </c>
    </row>
    <row r="1583" customFormat="false" ht="15" hidden="false" customHeight="false" outlineLevel="0" collapsed="false">
      <c r="A1583" s="24"/>
      <c r="D1583" s="24"/>
      <c r="F1583" s="24"/>
      <c r="K1583" s="9" t="n">
        <f aca="false">IF($A1583="",0,IF(OR(N($D1583)=0,$D1583&amp;""=TOP!$C$5&amp;""),1,0))</f>
        <v>0</v>
      </c>
      <c r="L1583" s="27" t="n">
        <f aca="false">IF($K1583=0,0,IFERROR(INDEX(購買率算出!$P$6:$P$3005,MATCH($A1583&amp;"",購買率算出!$C$6:$C$3005,0)),0))</f>
        <v>0</v>
      </c>
    </row>
    <row r="1584" customFormat="false" ht="15" hidden="false" customHeight="false" outlineLevel="0" collapsed="false">
      <c r="A1584" s="24"/>
      <c r="D1584" s="24"/>
      <c r="F1584" s="24"/>
      <c r="K1584" s="9" t="n">
        <f aca="false">IF($A1584="",0,IF(OR(N($D1584)=0,$D1584&amp;""=TOP!$C$5&amp;""),1,0))</f>
        <v>0</v>
      </c>
      <c r="L1584" s="27" t="n">
        <f aca="false">IF($K1584=0,0,IFERROR(INDEX(購買率算出!$P$6:$P$3005,MATCH($A1584&amp;"",購買率算出!$C$6:$C$3005,0)),0))</f>
        <v>0</v>
      </c>
    </row>
    <row r="1585" customFormat="false" ht="15" hidden="false" customHeight="false" outlineLevel="0" collapsed="false">
      <c r="A1585" s="24"/>
      <c r="D1585" s="24"/>
      <c r="F1585" s="24"/>
      <c r="K1585" s="9" t="n">
        <f aca="false">IF($A1585="",0,IF(OR(N($D1585)=0,$D1585&amp;""=TOP!$C$5&amp;""),1,0))</f>
        <v>0</v>
      </c>
      <c r="L1585" s="27" t="n">
        <f aca="false">IF($K1585=0,0,IFERROR(INDEX(購買率算出!$P$6:$P$3005,MATCH($A1585&amp;"",購買率算出!$C$6:$C$3005,0)),0))</f>
        <v>0</v>
      </c>
    </row>
    <row r="1586" customFormat="false" ht="15" hidden="false" customHeight="false" outlineLevel="0" collapsed="false">
      <c r="A1586" s="24"/>
      <c r="D1586" s="24"/>
      <c r="F1586" s="24"/>
      <c r="K1586" s="9" t="n">
        <f aca="false">IF($A1586="",0,IF(OR(N($D1586)=0,$D1586&amp;""=TOP!$C$5&amp;""),1,0))</f>
        <v>0</v>
      </c>
      <c r="L1586" s="27" t="n">
        <f aca="false">IF($K1586=0,0,IFERROR(INDEX(購買率算出!$P$6:$P$3005,MATCH($A1586&amp;"",購買率算出!$C$6:$C$3005,0)),0))</f>
        <v>0</v>
      </c>
    </row>
    <row r="1587" customFormat="false" ht="15" hidden="false" customHeight="false" outlineLevel="0" collapsed="false">
      <c r="A1587" s="24"/>
      <c r="D1587" s="24"/>
      <c r="F1587" s="24"/>
      <c r="K1587" s="9" t="n">
        <f aca="false">IF($A1587="",0,IF(OR(N($D1587)=0,$D1587&amp;""=TOP!$C$5&amp;""),1,0))</f>
        <v>0</v>
      </c>
      <c r="L1587" s="27" t="n">
        <f aca="false">IF($K1587=0,0,IFERROR(INDEX(購買率算出!$P$6:$P$3005,MATCH($A1587&amp;"",購買率算出!$C$6:$C$3005,0)),0))</f>
        <v>0</v>
      </c>
    </row>
    <row r="1588" customFormat="false" ht="15" hidden="false" customHeight="false" outlineLevel="0" collapsed="false">
      <c r="A1588" s="24"/>
      <c r="D1588" s="24"/>
      <c r="F1588" s="24"/>
      <c r="K1588" s="9" t="n">
        <f aca="false">IF($A1588="",0,IF(OR(N($D1588)=0,$D1588&amp;""=TOP!$C$5&amp;""),1,0))</f>
        <v>0</v>
      </c>
      <c r="L1588" s="27" t="n">
        <f aca="false">IF($K1588=0,0,IFERROR(INDEX(購買率算出!$P$6:$P$3005,MATCH($A1588&amp;"",購買率算出!$C$6:$C$3005,0)),0))</f>
        <v>0</v>
      </c>
    </row>
    <row r="1589" customFormat="false" ht="15" hidden="false" customHeight="false" outlineLevel="0" collapsed="false">
      <c r="A1589" s="24"/>
      <c r="D1589" s="24"/>
      <c r="F1589" s="24"/>
      <c r="K1589" s="9" t="n">
        <f aca="false">IF($A1589="",0,IF(OR(N($D1589)=0,$D1589&amp;""=TOP!$C$5&amp;""),1,0))</f>
        <v>0</v>
      </c>
      <c r="L1589" s="27" t="n">
        <f aca="false">IF($K1589=0,0,IFERROR(INDEX(購買率算出!$P$6:$P$3005,MATCH($A1589&amp;"",購買率算出!$C$6:$C$3005,0)),0))</f>
        <v>0</v>
      </c>
    </row>
    <row r="1590" customFormat="false" ht="15" hidden="false" customHeight="false" outlineLevel="0" collapsed="false">
      <c r="A1590" s="24"/>
      <c r="D1590" s="24"/>
      <c r="F1590" s="24"/>
      <c r="K1590" s="9" t="n">
        <f aca="false">IF($A1590="",0,IF(OR(N($D1590)=0,$D1590&amp;""=TOP!$C$5&amp;""),1,0))</f>
        <v>0</v>
      </c>
      <c r="L1590" s="27" t="n">
        <f aca="false">IF($K1590=0,0,IFERROR(INDEX(購買率算出!$P$6:$P$3005,MATCH($A1590&amp;"",購買率算出!$C$6:$C$3005,0)),0))</f>
        <v>0</v>
      </c>
    </row>
    <row r="1591" customFormat="false" ht="15" hidden="false" customHeight="false" outlineLevel="0" collapsed="false">
      <c r="A1591" s="24"/>
      <c r="D1591" s="24"/>
      <c r="F1591" s="24"/>
      <c r="K1591" s="9" t="n">
        <f aca="false">IF($A1591="",0,IF(OR(N($D1591)=0,$D1591&amp;""=TOP!$C$5&amp;""),1,0))</f>
        <v>0</v>
      </c>
      <c r="L1591" s="27" t="n">
        <f aca="false">IF($K1591=0,0,IFERROR(INDEX(購買率算出!$P$6:$P$3005,MATCH($A1591&amp;"",購買率算出!$C$6:$C$3005,0)),0))</f>
        <v>0</v>
      </c>
    </row>
    <row r="1592" customFormat="false" ht="15" hidden="false" customHeight="false" outlineLevel="0" collapsed="false">
      <c r="A1592" s="24"/>
      <c r="D1592" s="24"/>
      <c r="F1592" s="24"/>
      <c r="K1592" s="9" t="n">
        <f aca="false">IF($A1592="",0,IF(OR(N($D1592)=0,$D1592&amp;""=TOP!$C$5&amp;""),1,0))</f>
        <v>0</v>
      </c>
      <c r="L1592" s="27" t="n">
        <f aca="false">IF($K1592=0,0,IFERROR(INDEX(購買率算出!$P$6:$P$3005,MATCH($A1592&amp;"",購買率算出!$C$6:$C$3005,0)),0))</f>
        <v>0</v>
      </c>
    </row>
    <row r="1593" customFormat="false" ht="15" hidden="false" customHeight="false" outlineLevel="0" collapsed="false">
      <c r="A1593" s="24"/>
      <c r="D1593" s="24"/>
      <c r="F1593" s="24"/>
      <c r="K1593" s="9" t="n">
        <f aca="false">IF($A1593="",0,IF(OR(N($D1593)=0,$D1593&amp;""=TOP!$C$5&amp;""),1,0))</f>
        <v>0</v>
      </c>
      <c r="L1593" s="27" t="n">
        <f aca="false">IF($K1593=0,0,IFERROR(INDEX(購買率算出!$P$6:$P$3005,MATCH($A1593&amp;"",購買率算出!$C$6:$C$3005,0)),0))</f>
        <v>0</v>
      </c>
    </row>
    <row r="1594" customFormat="false" ht="15" hidden="false" customHeight="false" outlineLevel="0" collapsed="false">
      <c r="A1594" s="24"/>
      <c r="D1594" s="24"/>
      <c r="F1594" s="24"/>
      <c r="K1594" s="9" t="n">
        <f aca="false">IF($A1594="",0,IF(OR(N($D1594)=0,$D1594&amp;""=TOP!$C$5&amp;""),1,0))</f>
        <v>0</v>
      </c>
      <c r="L1594" s="27" t="n">
        <f aca="false">IF($K1594=0,0,IFERROR(INDEX(購買率算出!$P$6:$P$3005,MATCH($A1594&amp;"",購買率算出!$C$6:$C$3005,0)),0))</f>
        <v>0</v>
      </c>
    </row>
    <row r="1595" customFormat="false" ht="15" hidden="false" customHeight="false" outlineLevel="0" collapsed="false">
      <c r="A1595" s="24"/>
      <c r="D1595" s="24"/>
      <c r="F1595" s="24"/>
      <c r="K1595" s="9" t="n">
        <f aca="false">IF($A1595="",0,IF(OR(N($D1595)=0,$D1595&amp;""=TOP!$C$5&amp;""),1,0))</f>
        <v>0</v>
      </c>
      <c r="L1595" s="27" t="n">
        <f aca="false">IF($K1595=0,0,IFERROR(INDEX(購買率算出!$P$6:$P$3005,MATCH($A1595&amp;"",購買率算出!$C$6:$C$3005,0)),0))</f>
        <v>0</v>
      </c>
    </row>
    <row r="1596" customFormat="false" ht="15" hidden="false" customHeight="false" outlineLevel="0" collapsed="false">
      <c r="A1596" s="24"/>
      <c r="D1596" s="24"/>
      <c r="F1596" s="24"/>
      <c r="K1596" s="9" t="n">
        <f aca="false">IF($A1596="",0,IF(OR(N($D1596)=0,$D1596&amp;""=TOP!$C$5&amp;""),1,0))</f>
        <v>0</v>
      </c>
      <c r="L1596" s="27" t="n">
        <f aca="false">IF($K1596=0,0,IFERROR(INDEX(購買率算出!$P$6:$P$3005,MATCH($A1596&amp;"",購買率算出!$C$6:$C$3005,0)),0))</f>
        <v>0</v>
      </c>
    </row>
    <row r="1597" customFormat="false" ht="15" hidden="false" customHeight="false" outlineLevel="0" collapsed="false">
      <c r="A1597" s="24"/>
      <c r="D1597" s="24"/>
      <c r="F1597" s="24"/>
      <c r="K1597" s="9" t="n">
        <f aca="false">IF($A1597="",0,IF(OR(N($D1597)=0,$D1597&amp;""=TOP!$C$5&amp;""),1,0))</f>
        <v>0</v>
      </c>
      <c r="L1597" s="27" t="n">
        <f aca="false">IF($K1597=0,0,IFERROR(INDEX(購買率算出!$P$6:$P$3005,MATCH($A1597&amp;"",購買率算出!$C$6:$C$3005,0)),0))</f>
        <v>0</v>
      </c>
    </row>
    <row r="1598" customFormat="false" ht="15" hidden="false" customHeight="false" outlineLevel="0" collapsed="false">
      <c r="A1598" s="24"/>
      <c r="D1598" s="24"/>
      <c r="F1598" s="24"/>
      <c r="K1598" s="9" t="n">
        <f aca="false">IF($A1598="",0,IF(OR(N($D1598)=0,$D1598&amp;""=TOP!$C$5&amp;""),1,0))</f>
        <v>0</v>
      </c>
      <c r="L1598" s="27" t="n">
        <f aca="false">IF($K1598=0,0,IFERROR(INDEX(購買率算出!$P$6:$P$3005,MATCH($A1598&amp;"",購買率算出!$C$6:$C$3005,0)),0))</f>
        <v>0</v>
      </c>
    </row>
    <row r="1599" customFormat="false" ht="15" hidden="false" customHeight="false" outlineLevel="0" collapsed="false">
      <c r="A1599" s="24"/>
      <c r="D1599" s="24"/>
      <c r="F1599" s="24"/>
      <c r="K1599" s="9" t="n">
        <f aca="false">IF($A1599="",0,IF(OR(N($D1599)=0,$D1599&amp;""=TOP!$C$5&amp;""),1,0))</f>
        <v>0</v>
      </c>
      <c r="L1599" s="27" t="n">
        <f aca="false">IF($K1599=0,0,IFERROR(INDEX(購買率算出!$P$6:$P$3005,MATCH($A1599&amp;"",購買率算出!$C$6:$C$3005,0)),0))</f>
        <v>0</v>
      </c>
    </row>
    <row r="1600" customFormat="false" ht="15" hidden="false" customHeight="false" outlineLevel="0" collapsed="false">
      <c r="A1600" s="24"/>
      <c r="D1600" s="24"/>
      <c r="F1600" s="24"/>
      <c r="K1600" s="9" t="n">
        <f aca="false">IF($A1600="",0,IF(OR(N($D1600)=0,$D1600&amp;""=TOP!$C$5&amp;""),1,0))</f>
        <v>0</v>
      </c>
      <c r="L1600" s="27" t="n">
        <f aca="false">IF($K1600=0,0,IFERROR(INDEX(購買率算出!$P$6:$P$3005,MATCH($A1600&amp;"",購買率算出!$C$6:$C$3005,0)),0))</f>
        <v>0</v>
      </c>
    </row>
    <row r="1601" customFormat="false" ht="15" hidden="false" customHeight="false" outlineLevel="0" collapsed="false">
      <c r="A1601" s="24"/>
      <c r="D1601" s="24"/>
      <c r="F1601" s="24"/>
      <c r="K1601" s="9" t="n">
        <f aca="false">IF($A1601="",0,IF(OR(N($D1601)=0,$D1601&amp;""=TOP!$C$5&amp;""),1,0))</f>
        <v>0</v>
      </c>
      <c r="L1601" s="27" t="n">
        <f aca="false">IF($K1601=0,0,IFERROR(INDEX(購買率算出!$P$6:$P$3005,MATCH($A1601&amp;"",購買率算出!$C$6:$C$3005,0)),0))</f>
        <v>0</v>
      </c>
    </row>
    <row r="1602" customFormat="false" ht="15" hidden="false" customHeight="false" outlineLevel="0" collapsed="false">
      <c r="A1602" s="24"/>
      <c r="D1602" s="24"/>
      <c r="F1602" s="24"/>
      <c r="K1602" s="9" t="n">
        <f aca="false">IF($A1602="",0,IF(OR(N($D1602)=0,$D1602&amp;""=TOP!$C$5&amp;""),1,0))</f>
        <v>0</v>
      </c>
      <c r="L1602" s="27" t="n">
        <f aca="false">IF($K1602=0,0,IFERROR(INDEX(購買率算出!$P$6:$P$3005,MATCH($A1602&amp;"",購買率算出!$C$6:$C$3005,0)),0))</f>
        <v>0</v>
      </c>
    </row>
    <row r="1603" customFormat="false" ht="15" hidden="false" customHeight="false" outlineLevel="0" collapsed="false">
      <c r="A1603" s="24"/>
      <c r="D1603" s="24"/>
      <c r="F1603" s="24"/>
      <c r="K1603" s="9" t="n">
        <f aca="false">IF($A1603="",0,IF(OR(N($D1603)=0,$D1603&amp;""=TOP!$C$5&amp;""),1,0))</f>
        <v>0</v>
      </c>
      <c r="L1603" s="27" t="n">
        <f aca="false">IF($K1603=0,0,IFERROR(INDEX(購買率算出!$P$6:$P$3005,MATCH($A1603&amp;"",購買率算出!$C$6:$C$3005,0)),0))</f>
        <v>0</v>
      </c>
    </row>
    <row r="1604" customFormat="false" ht="15" hidden="false" customHeight="false" outlineLevel="0" collapsed="false">
      <c r="A1604" s="24"/>
      <c r="D1604" s="24"/>
      <c r="F1604" s="24"/>
      <c r="K1604" s="9" t="n">
        <f aca="false">IF($A1604="",0,IF(OR(N($D1604)=0,$D1604&amp;""=TOP!$C$5&amp;""),1,0))</f>
        <v>0</v>
      </c>
      <c r="L1604" s="27" t="n">
        <f aca="false">IF($K1604=0,0,IFERROR(INDEX(購買率算出!$P$6:$P$3005,MATCH($A1604&amp;"",購買率算出!$C$6:$C$3005,0)),0))</f>
        <v>0</v>
      </c>
    </row>
    <row r="1605" customFormat="false" ht="15" hidden="false" customHeight="false" outlineLevel="0" collapsed="false">
      <c r="A1605" s="24"/>
      <c r="D1605" s="24"/>
      <c r="F1605" s="24"/>
      <c r="K1605" s="9" t="n">
        <f aca="false">IF($A1605="",0,IF(OR(N($D1605)=0,$D1605&amp;""=TOP!$C$5&amp;""),1,0))</f>
        <v>0</v>
      </c>
      <c r="L1605" s="27" t="n">
        <f aca="false">IF($K1605=0,0,IFERROR(INDEX(購買率算出!$P$6:$P$3005,MATCH($A1605&amp;"",購買率算出!$C$6:$C$3005,0)),0))</f>
        <v>0</v>
      </c>
    </row>
    <row r="1606" customFormat="false" ht="15" hidden="false" customHeight="false" outlineLevel="0" collapsed="false">
      <c r="A1606" s="24"/>
      <c r="D1606" s="24"/>
      <c r="F1606" s="24"/>
      <c r="K1606" s="9" t="n">
        <f aca="false">IF($A1606="",0,IF(OR(N($D1606)=0,$D1606&amp;""=TOP!$C$5&amp;""),1,0))</f>
        <v>0</v>
      </c>
      <c r="L1606" s="27" t="n">
        <f aca="false">IF($K1606=0,0,IFERROR(INDEX(購買率算出!$P$6:$P$3005,MATCH($A1606&amp;"",購買率算出!$C$6:$C$3005,0)),0))</f>
        <v>0</v>
      </c>
    </row>
    <row r="1607" customFormat="false" ht="15" hidden="false" customHeight="false" outlineLevel="0" collapsed="false">
      <c r="A1607" s="24"/>
      <c r="D1607" s="24"/>
      <c r="F1607" s="24"/>
      <c r="K1607" s="9" t="n">
        <f aca="false">IF($A1607="",0,IF(OR(N($D1607)=0,$D1607&amp;""=TOP!$C$5&amp;""),1,0))</f>
        <v>0</v>
      </c>
      <c r="L1607" s="27" t="n">
        <f aca="false">IF($K1607=0,0,IFERROR(INDEX(購買率算出!$P$6:$P$3005,MATCH($A1607&amp;"",購買率算出!$C$6:$C$3005,0)),0))</f>
        <v>0</v>
      </c>
    </row>
    <row r="1608" customFormat="false" ht="15" hidden="false" customHeight="false" outlineLevel="0" collapsed="false">
      <c r="A1608" s="24"/>
      <c r="D1608" s="24"/>
      <c r="F1608" s="24"/>
      <c r="K1608" s="9" t="n">
        <f aca="false">IF($A1608="",0,IF(OR(N($D1608)=0,$D1608&amp;""=TOP!$C$5&amp;""),1,0))</f>
        <v>0</v>
      </c>
      <c r="L1608" s="27" t="n">
        <f aca="false">IF($K1608=0,0,IFERROR(INDEX(購買率算出!$P$6:$P$3005,MATCH($A1608&amp;"",購買率算出!$C$6:$C$3005,0)),0))</f>
        <v>0</v>
      </c>
    </row>
    <row r="1609" customFormat="false" ht="15" hidden="false" customHeight="false" outlineLevel="0" collapsed="false">
      <c r="A1609" s="24"/>
      <c r="D1609" s="24"/>
      <c r="F1609" s="24"/>
      <c r="K1609" s="9" t="n">
        <f aca="false">IF($A1609="",0,IF(OR(N($D1609)=0,$D1609&amp;""=TOP!$C$5&amp;""),1,0))</f>
        <v>0</v>
      </c>
      <c r="L1609" s="27" t="n">
        <f aca="false">IF($K1609=0,0,IFERROR(INDEX(購買率算出!$P$6:$P$3005,MATCH($A1609&amp;"",購買率算出!$C$6:$C$3005,0)),0))</f>
        <v>0</v>
      </c>
    </row>
    <row r="1610" customFormat="false" ht="15" hidden="false" customHeight="false" outlineLevel="0" collapsed="false">
      <c r="A1610" s="24"/>
      <c r="D1610" s="24"/>
      <c r="F1610" s="24"/>
      <c r="K1610" s="9" t="n">
        <f aca="false">IF($A1610="",0,IF(OR(N($D1610)=0,$D1610&amp;""=TOP!$C$5&amp;""),1,0))</f>
        <v>0</v>
      </c>
      <c r="L1610" s="27" t="n">
        <f aca="false">IF($K1610=0,0,IFERROR(INDEX(購買率算出!$P$6:$P$3005,MATCH($A1610&amp;"",購買率算出!$C$6:$C$3005,0)),0))</f>
        <v>0</v>
      </c>
    </row>
    <row r="1611" customFormat="false" ht="15" hidden="false" customHeight="false" outlineLevel="0" collapsed="false">
      <c r="A1611" s="24"/>
      <c r="D1611" s="24"/>
      <c r="F1611" s="24"/>
      <c r="K1611" s="9" t="n">
        <f aca="false">IF($A1611="",0,IF(OR(N($D1611)=0,$D1611&amp;""=TOP!$C$5&amp;""),1,0))</f>
        <v>0</v>
      </c>
      <c r="L1611" s="27" t="n">
        <f aca="false">IF($K1611=0,0,IFERROR(INDEX(購買率算出!$P$6:$P$3005,MATCH($A1611&amp;"",購買率算出!$C$6:$C$3005,0)),0))</f>
        <v>0</v>
      </c>
    </row>
    <row r="1612" customFormat="false" ht="15" hidden="false" customHeight="false" outlineLevel="0" collapsed="false">
      <c r="A1612" s="24"/>
      <c r="D1612" s="24"/>
      <c r="F1612" s="24"/>
      <c r="K1612" s="9" t="n">
        <f aca="false">IF($A1612="",0,IF(OR(N($D1612)=0,$D1612&amp;""=TOP!$C$5&amp;""),1,0))</f>
        <v>0</v>
      </c>
      <c r="L1612" s="27" t="n">
        <f aca="false">IF($K1612=0,0,IFERROR(INDEX(購買率算出!$P$6:$P$3005,MATCH($A1612&amp;"",購買率算出!$C$6:$C$3005,0)),0))</f>
        <v>0</v>
      </c>
    </row>
    <row r="1613" customFormat="false" ht="15" hidden="false" customHeight="false" outlineLevel="0" collapsed="false">
      <c r="A1613" s="24"/>
      <c r="D1613" s="24"/>
      <c r="F1613" s="24"/>
      <c r="K1613" s="9" t="n">
        <f aca="false">IF($A1613="",0,IF(OR(N($D1613)=0,$D1613&amp;""=TOP!$C$5&amp;""),1,0))</f>
        <v>0</v>
      </c>
      <c r="L1613" s="27" t="n">
        <f aca="false">IF($K1613=0,0,IFERROR(INDEX(購買率算出!$P$6:$P$3005,MATCH($A1613&amp;"",購買率算出!$C$6:$C$3005,0)),0))</f>
        <v>0</v>
      </c>
    </row>
    <row r="1614" customFormat="false" ht="15" hidden="false" customHeight="false" outlineLevel="0" collapsed="false">
      <c r="A1614" s="24"/>
      <c r="D1614" s="24"/>
      <c r="F1614" s="24"/>
      <c r="K1614" s="9" t="n">
        <f aca="false">IF($A1614="",0,IF(OR(N($D1614)=0,$D1614&amp;""=TOP!$C$5&amp;""),1,0))</f>
        <v>0</v>
      </c>
      <c r="L1614" s="27" t="n">
        <f aca="false">IF($K1614=0,0,IFERROR(INDEX(購買率算出!$P$6:$P$3005,MATCH($A1614&amp;"",購買率算出!$C$6:$C$3005,0)),0))</f>
        <v>0</v>
      </c>
    </row>
    <row r="1615" customFormat="false" ht="15" hidden="false" customHeight="false" outlineLevel="0" collapsed="false">
      <c r="A1615" s="24"/>
      <c r="D1615" s="24"/>
      <c r="F1615" s="24"/>
      <c r="K1615" s="9" t="n">
        <f aca="false">IF($A1615="",0,IF(OR(N($D1615)=0,$D1615&amp;""=TOP!$C$5&amp;""),1,0))</f>
        <v>0</v>
      </c>
      <c r="L1615" s="27" t="n">
        <f aca="false">IF($K1615=0,0,IFERROR(INDEX(購買率算出!$P$6:$P$3005,MATCH($A1615&amp;"",購買率算出!$C$6:$C$3005,0)),0))</f>
        <v>0</v>
      </c>
    </row>
    <row r="1616" customFormat="false" ht="15" hidden="false" customHeight="false" outlineLevel="0" collapsed="false">
      <c r="A1616" s="24"/>
      <c r="D1616" s="24"/>
      <c r="F1616" s="24"/>
      <c r="K1616" s="9" t="n">
        <f aca="false">IF($A1616="",0,IF(OR(N($D1616)=0,$D1616&amp;""=TOP!$C$5&amp;""),1,0))</f>
        <v>0</v>
      </c>
      <c r="L1616" s="27" t="n">
        <f aca="false">IF($K1616=0,0,IFERROR(INDEX(購買率算出!$P$6:$P$3005,MATCH($A1616&amp;"",購買率算出!$C$6:$C$3005,0)),0))</f>
        <v>0</v>
      </c>
    </row>
    <row r="1617" customFormat="false" ht="15" hidden="false" customHeight="false" outlineLevel="0" collapsed="false">
      <c r="A1617" s="24"/>
      <c r="D1617" s="24"/>
      <c r="F1617" s="24"/>
      <c r="K1617" s="9" t="n">
        <f aca="false">IF($A1617="",0,IF(OR(N($D1617)=0,$D1617&amp;""=TOP!$C$5&amp;""),1,0))</f>
        <v>0</v>
      </c>
      <c r="L1617" s="27" t="n">
        <f aca="false">IF($K1617=0,0,IFERROR(INDEX(購買率算出!$P$6:$P$3005,MATCH($A1617&amp;"",購買率算出!$C$6:$C$3005,0)),0))</f>
        <v>0</v>
      </c>
    </row>
    <row r="1618" customFormat="false" ht="15" hidden="false" customHeight="false" outlineLevel="0" collapsed="false">
      <c r="A1618" s="24"/>
      <c r="D1618" s="24"/>
      <c r="F1618" s="24"/>
      <c r="K1618" s="9" t="n">
        <f aca="false">IF($A1618="",0,IF(OR(N($D1618)=0,$D1618&amp;""=TOP!$C$5&amp;""),1,0))</f>
        <v>0</v>
      </c>
      <c r="L1618" s="27" t="n">
        <f aca="false">IF($K1618=0,0,IFERROR(INDEX(購買率算出!$P$6:$P$3005,MATCH($A1618&amp;"",購買率算出!$C$6:$C$3005,0)),0))</f>
        <v>0</v>
      </c>
    </row>
    <row r="1619" customFormat="false" ht="15" hidden="false" customHeight="false" outlineLevel="0" collapsed="false">
      <c r="A1619" s="24"/>
      <c r="D1619" s="24"/>
      <c r="F1619" s="24"/>
      <c r="K1619" s="9" t="n">
        <f aca="false">IF($A1619="",0,IF(OR(N($D1619)=0,$D1619&amp;""=TOP!$C$5&amp;""),1,0))</f>
        <v>0</v>
      </c>
      <c r="L1619" s="27" t="n">
        <f aca="false">IF($K1619=0,0,IFERROR(INDEX(購買率算出!$P$6:$P$3005,MATCH($A1619&amp;"",購買率算出!$C$6:$C$3005,0)),0))</f>
        <v>0</v>
      </c>
    </row>
    <row r="1620" customFormat="false" ht="15" hidden="false" customHeight="false" outlineLevel="0" collapsed="false">
      <c r="A1620" s="24"/>
      <c r="D1620" s="24"/>
      <c r="F1620" s="24"/>
      <c r="K1620" s="9" t="n">
        <f aca="false">IF($A1620="",0,IF(OR(N($D1620)=0,$D1620&amp;""=TOP!$C$5&amp;""),1,0))</f>
        <v>0</v>
      </c>
      <c r="L1620" s="27" t="n">
        <f aca="false">IF($K1620=0,0,IFERROR(INDEX(購買率算出!$P$6:$P$3005,MATCH($A1620&amp;"",購買率算出!$C$6:$C$3005,0)),0))</f>
        <v>0</v>
      </c>
    </row>
    <row r="1621" customFormat="false" ht="15" hidden="false" customHeight="false" outlineLevel="0" collapsed="false">
      <c r="A1621" s="24"/>
      <c r="D1621" s="24"/>
      <c r="F1621" s="24"/>
      <c r="K1621" s="9" t="n">
        <f aca="false">IF($A1621="",0,IF(OR(N($D1621)=0,$D1621&amp;""=TOP!$C$5&amp;""),1,0))</f>
        <v>0</v>
      </c>
      <c r="L1621" s="27" t="n">
        <f aca="false">IF($K1621=0,0,IFERROR(INDEX(購買率算出!$P$6:$P$3005,MATCH($A1621&amp;"",購買率算出!$C$6:$C$3005,0)),0))</f>
        <v>0</v>
      </c>
    </row>
    <row r="1622" customFormat="false" ht="15" hidden="false" customHeight="false" outlineLevel="0" collapsed="false">
      <c r="A1622" s="24"/>
      <c r="D1622" s="24"/>
      <c r="F1622" s="24"/>
      <c r="K1622" s="9" t="n">
        <f aca="false">IF($A1622="",0,IF(OR(N($D1622)=0,$D1622&amp;""=TOP!$C$5&amp;""),1,0))</f>
        <v>0</v>
      </c>
      <c r="L1622" s="27" t="n">
        <f aca="false">IF($K1622=0,0,IFERROR(INDEX(購買率算出!$P$6:$P$3005,MATCH($A1622&amp;"",購買率算出!$C$6:$C$3005,0)),0))</f>
        <v>0</v>
      </c>
    </row>
    <row r="1623" customFormat="false" ht="15" hidden="false" customHeight="false" outlineLevel="0" collapsed="false">
      <c r="A1623" s="24"/>
      <c r="D1623" s="24"/>
      <c r="F1623" s="24"/>
      <c r="K1623" s="9" t="n">
        <f aca="false">IF($A1623="",0,IF(OR(N($D1623)=0,$D1623&amp;""=TOP!$C$5&amp;""),1,0))</f>
        <v>0</v>
      </c>
      <c r="L1623" s="27" t="n">
        <f aca="false">IF($K1623=0,0,IFERROR(INDEX(購買率算出!$P$6:$P$3005,MATCH($A1623&amp;"",購買率算出!$C$6:$C$3005,0)),0))</f>
        <v>0</v>
      </c>
    </row>
    <row r="1624" customFormat="false" ht="15" hidden="false" customHeight="false" outlineLevel="0" collapsed="false">
      <c r="A1624" s="24"/>
      <c r="D1624" s="24"/>
      <c r="F1624" s="24"/>
      <c r="K1624" s="9" t="n">
        <f aca="false">IF($A1624="",0,IF(OR(N($D1624)=0,$D1624&amp;""=TOP!$C$5&amp;""),1,0))</f>
        <v>0</v>
      </c>
      <c r="L1624" s="27" t="n">
        <f aca="false">IF($K1624=0,0,IFERROR(INDEX(購買率算出!$P$6:$P$3005,MATCH($A1624&amp;"",購買率算出!$C$6:$C$3005,0)),0))</f>
        <v>0</v>
      </c>
    </row>
    <row r="1625" customFormat="false" ht="15" hidden="false" customHeight="false" outlineLevel="0" collapsed="false">
      <c r="A1625" s="24"/>
      <c r="D1625" s="24"/>
      <c r="F1625" s="24"/>
      <c r="K1625" s="9" t="n">
        <f aca="false">IF($A1625="",0,IF(OR(N($D1625)=0,$D1625&amp;""=TOP!$C$5&amp;""),1,0))</f>
        <v>0</v>
      </c>
      <c r="L1625" s="27" t="n">
        <f aca="false">IF($K1625=0,0,IFERROR(INDEX(購買率算出!$P$6:$P$3005,MATCH($A1625&amp;"",購買率算出!$C$6:$C$3005,0)),0))</f>
        <v>0</v>
      </c>
    </row>
    <row r="1626" customFormat="false" ht="15" hidden="false" customHeight="false" outlineLevel="0" collapsed="false">
      <c r="A1626" s="24"/>
      <c r="D1626" s="24"/>
      <c r="F1626" s="24"/>
      <c r="K1626" s="9" t="n">
        <f aca="false">IF($A1626="",0,IF(OR(N($D1626)=0,$D1626&amp;""=TOP!$C$5&amp;""),1,0))</f>
        <v>0</v>
      </c>
      <c r="L1626" s="27" t="n">
        <f aca="false">IF($K1626=0,0,IFERROR(INDEX(購買率算出!$P$6:$P$3005,MATCH($A1626&amp;"",購買率算出!$C$6:$C$3005,0)),0))</f>
        <v>0</v>
      </c>
    </row>
    <row r="1627" customFormat="false" ht="15" hidden="false" customHeight="false" outlineLevel="0" collapsed="false">
      <c r="A1627" s="24"/>
      <c r="D1627" s="24"/>
      <c r="F1627" s="24"/>
      <c r="K1627" s="9" t="n">
        <f aca="false">IF($A1627="",0,IF(OR(N($D1627)=0,$D1627&amp;""=TOP!$C$5&amp;""),1,0))</f>
        <v>0</v>
      </c>
      <c r="L1627" s="27" t="n">
        <f aca="false">IF($K1627=0,0,IFERROR(INDEX(購買率算出!$P$6:$P$3005,MATCH($A1627&amp;"",購買率算出!$C$6:$C$3005,0)),0))</f>
        <v>0</v>
      </c>
    </row>
    <row r="1628" customFormat="false" ht="15" hidden="false" customHeight="false" outlineLevel="0" collapsed="false">
      <c r="A1628" s="24"/>
      <c r="D1628" s="24"/>
      <c r="F1628" s="24"/>
      <c r="K1628" s="9" t="n">
        <f aca="false">IF($A1628="",0,IF(OR(N($D1628)=0,$D1628&amp;""=TOP!$C$5&amp;""),1,0))</f>
        <v>0</v>
      </c>
      <c r="L1628" s="27" t="n">
        <f aca="false">IF($K1628=0,0,IFERROR(INDEX(購買率算出!$P$6:$P$3005,MATCH($A1628&amp;"",購買率算出!$C$6:$C$3005,0)),0))</f>
        <v>0</v>
      </c>
    </row>
    <row r="1629" customFormat="false" ht="15" hidden="false" customHeight="false" outlineLevel="0" collapsed="false">
      <c r="A1629" s="24"/>
      <c r="D1629" s="24"/>
      <c r="F1629" s="24"/>
      <c r="K1629" s="9" t="n">
        <f aca="false">IF($A1629="",0,IF(OR(N($D1629)=0,$D1629&amp;""=TOP!$C$5&amp;""),1,0))</f>
        <v>0</v>
      </c>
      <c r="L1629" s="27" t="n">
        <f aca="false">IF($K1629=0,0,IFERROR(INDEX(購買率算出!$P$6:$P$3005,MATCH($A1629&amp;"",購買率算出!$C$6:$C$3005,0)),0))</f>
        <v>0</v>
      </c>
    </row>
    <row r="1630" customFormat="false" ht="15" hidden="false" customHeight="false" outlineLevel="0" collapsed="false">
      <c r="A1630" s="24"/>
      <c r="D1630" s="24"/>
      <c r="F1630" s="24"/>
      <c r="K1630" s="9" t="n">
        <f aca="false">IF($A1630="",0,IF(OR(N($D1630)=0,$D1630&amp;""=TOP!$C$5&amp;""),1,0))</f>
        <v>0</v>
      </c>
      <c r="L1630" s="27" t="n">
        <f aca="false">IF($K1630=0,0,IFERROR(INDEX(購買率算出!$P$6:$P$3005,MATCH($A1630&amp;"",購買率算出!$C$6:$C$3005,0)),0))</f>
        <v>0</v>
      </c>
    </row>
    <row r="1631" customFormat="false" ht="15" hidden="false" customHeight="false" outlineLevel="0" collapsed="false">
      <c r="A1631" s="24"/>
      <c r="D1631" s="24"/>
      <c r="F1631" s="24"/>
      <c r="K1631" s="9" t="n">
        <f aca="false">IF($A1631="",0,IF(OR(N($D1631)=0,$D1631&amp;""=TOP!$C$5&amp;""),1,0))</f>
        <v>0</v>
      </c>
      <c r="L1631" s="27" t="n">
        <f aca="false">IF($K1631=0,0,IFERROR(INDEX(購買率算出!$P$6:$P$3005,MATCH($A1631&amp;"",購買率算出!$C$6:$C$3005,0)),0))</f>
        <v>0</v>
      </c>
    </row>
    <row r="1632" customFormat="false" ht="15" hidden="false" customHeight="false" outlineLevel="0" collapsed="false">
      <c r="A1632" s="24"/>
      <c r="D1632" s="24"/>
      <c r="F1632" s="24"/>
      <c r="K1632" s="9" t="n">
        <f aca="false">IF($A1632="",0,IF(OR(N($D1632)=0,$D1632&amp;""=TOP!$C$5&amp;""),1,0))</f>
        <v>0</v>
      </c>
      <c r="L1632" s="27" t="n">
        <f aca="false">IF($K1632=0,0,IFERROR(INDEX(購買率算出!$P$6:$P$3005,MATCH($A1632&amp;"",購買率算出!$C$6:$C$3005,0)),0))</f>
        <v>0</v>
      </c>
    </row>
    <row r="1633" customFormat="false" ht="15" hidden="false" customHeight="false" outlineLevel="0" collapsed="false">
      <c r="A1633" s="24"/>
      <c r="D1633" s="24"/>
      <c r="F1633" s="24"/>
      <c r="K1633" s="9" t="n">
        <f aca="false">IF($A1633="",0,IF(OR(N($D1633)=0,$D1633&amp;""=TOP!$C$5&amp;""),1,0))</f>
        <v>0</v>
      </c>
      <c r="L1633" s="27" t="n">
        <f aca="false">IF($K1633=0,0,IFERROR(INDEX(購買率算出!$P$6:$P$3005,MATCH($A1633&amp;"",購買率算出!$C$6:$C$3005,0)),0))</f>
        <v>0</v>
      </c>
    </row>
    <row r="1634" customFormat="false" ht="15" hidden="false" customHeight="false" outlineLevel="0" collapsed="false">
      <c r="A1634" s="24"/>
      <c r="D1634" s="24"/>
      <c r="F1634" s="24"/>
      <c r="K1634" s="9" t="n">
        <f aca="false">IF($A1634="",0,IF(OR(N($D1634)=0,$D1634&amp;""=TOP!$C$5&amp;""),1,0))</f>
        <v>0</v>
      </c>
      <c r="L1634" s="27" t="n">
        <f aca="false">IF($K1634=0,0,IFERROR(INDEX(購買率算出!$P$6:$P$3005,MATCH($A1634&amp;"",購買率算出!$C$6:$C$3005,0)),0))</f>
        <v>0</v>
      </c>
    </row>
    <row r="1635" customFormat="false" ht="15" hidden="false" customHeight="false" outlineLevel="0" collapsed="false">
      <c r="A1635" s="24"/>
      <c r="D1635" s="24"/>
      <c r="F1635" s="24"/>
      <c r="K1635" s="9" t="n">
        <f aca="false">IF($A1635="",0,IF(OR(N($D1635)=0,$D1635&amp;""=TOP!$C$5&amp;""),1,0))</f>
        <v>0</v>
      </c>
      <c r="L1635" s="27" t="n">
        <f aca="false">IF($K1635=0,0,IFERROR(INDEX(購買率算出!$P$6:$P$3005,MATCH($A1635&amp;"",購買率算出!$C$6:$C$3005,0)),0))</f>
        <v>0</v>
      </c>
    </row>
    <row r="1636" customFormat="false" ht="15" hidden="false" customHeight="false" outlineLevel="0" collapsed="false">
      <c r="A1636" s="24"/>
      <c r="D1636" s="24"/>
      <c r="F1636" s="24"/>
      <c r="K1636" s="9" t="n">
        <f aca="false">IF($A1636="",0,IF(OR(N($D1636)=0,$D1636&amp;""=TOP!$C$5&amp;""),1,0))</f>
        <v>0</v>
      </c>
      <c r="L1636" s="27" t="n">
        <f aca="false">IF($K1636=0,0,IFERROR(INDEX(購買率算出!$P$6:$P$3005,MATCH($A1636&amp;"",購買率算出!$C$6:$C$3005,0)),0))</f>
        <v>0</v>
      </c>
    </row>
    <row r="1637" customFormat="false" ht="15" hidden="false" customHeight="false" outlineLevel="0" collapsed="false">
      <c r="A1637" s="24"/>
      <c r="D1637" s="24"/>
      <c r="F1637" s="24"/>
      <c r="K1637" s="9" t="n">
        <f aca="false">IF($A1637="",0,IF(OR(N($D1637)=0,$D1637&amp;""=TOP!$C$5&amp;""),1,0))</f>
        <v>0</v>
      </c>
      <c r="L1637" s="27" t="n">
        <f aca="false">IF($K1637=0,0,IFERROR(INDEX(購買率算出!$P$6:$P$3005,MATCH($A1637&amp;"",購買率算出!$C$6:$C$3005,0)),0))</f>
        <v>0</v>
      </c>
    </row>
    <row r="1638" customFormat="false" ht="15" hidden="false" customHeight="false" outlineLevel="0" collapsed="false">
      <c r="A1638" s="24"/>
      <c r="D1638" s="24"/>
      <c r="F1638" s="24"/>
      <c r="K1638" s="9" t="n">
        <f aca="false">IF($A1638="",0,IF(OR(N($D1638)=0,$D1638&amp;""=TOP!$C$5&amp;""),1,0))</f>
        <v>0</v>
      </c>
      <c r="L1638" s="27" t="n">
        <f aca="false">IF($K1638=0,0,IFERROR(INDEX(購買率算出!$P$6:$P$3005,MATCH($A1638&amp;"",購買率算出!$C$6:$C$3005,0)),0))</f>
        <v>0</v>
      </c>
    </row>
    <row r="1639" customFormat="false" ht="15" hidden="false" customHeight="false" outlineLevel="0" collapsed="false">
      <c r="A1639" s="24"/>
      <c r="D1639" s="24"/>
      <c r="F1639" s="24"/>
      <c r="K1639" s="9" t="n">
        <f aca="false">IF($A1639="",0,IF(OR(N($D1639)=0,$D1639&amp;""=TOP!$C$5&amp;""),1,0))</f>
        <v>0</v>
      </c>
      <c r="L1639" s="27" t="n">
        <f aca="false">IF($K1639=0,0,IFERROR(INDEX(購買率算出!$P$6:$P$3005,MATCH($A1639&amp;"",購買率算出!$C$6:$C$3005,0)),0))</f>
        <v>0</v>
      </c>
    </row>
    <row r="1640" customFormat="false" ht="15" hidden="false" customHeight="false" outlineLevel="0" collapsed="false">
      <c r="A1640" s="24"/>
      <c r="D1640" s="24"/>
      <c r="F1640" s="24"/>
      <c r="K1640" s="9" t="n">
        <f aca="false">IF($A1640="",0,IF(OR(N($D1640)=0,$D1640&amp;""=TOP!$C$5&amp;""),1,0))</f>
        <v>0</v>
      </c>
      <c r="L1640" s="27" t="n">
        <f aca="false">IF($K1640=0,0,IFERROR(INDEX(購買率算出!$P$6:$P$3005,MATCH($A1640&amp;"",購買率算出!$C$6:$C$3005,0)),0))</f>
        <v>0</v>
      </c>
    </row>
    <row r="1641" customFormat="false" ht="15" hidden="false" customHeight="false" outlineLevel="0" collapsed="false">
      <c r="A1641" s="24"/>
      <c r="D1641" s="24"/>
      <c r="F1641" s="24"/>
      <c r="K1641" s="9" t="n">
        <f aca="false">IF($A1641="",0,IF(OR(N($D1641)=0,$D1641&amp;""=TOP!$C$5&amp;""),1,0))</f>
        <v>0</v>
      </c>
      <c r="L1641" s="27" t="n">
        <f aca="false">IF($K1641=0,0,IFERROR(INDEX(購買率算出!$P$6:$P$3005,MATCH($A1641&amp;"",購買率算出!$C$6:$C$3005,0)),0))</f>
        <v>0</v>
      </c>
    </row>
    <row r="1642" customFormat="false" ht="15" hidden="false" customHeight="false" outlineLevel="0" collapsed="false">
      <c r="A1642" s="24"/>
      <c r="D1642" s="24"/>
      <c r="F1642" s="24"/>
      <c r="K1642" s="9" t="n">
        <f aca="false">IF($A1642="",0,IF(OR(N($D1642)=0,$D1642&amp;""=TOP!$C$5&amp;""),1,0))</f>
        <v>0</v>
      </c>
      <c r="L1642" s="27" t="n">
        <f aca="false">IF($K1642=0,0,IFERROR(INDEX(購買率算出!$P$6:$P$3005,MATCH($A1642&amp;"",購買率算出!$C$6:$C$3005,0)),0))</f>
        <v>0</v>
      </c>
    </row>
    <row r="1643" customFormat="false" ht="15" hidden="false" customHeight="false" outlineLevel="0" collapsed="false">
      <c r="A1643" s="24"/>
      <c r="D1643" s="24"/>
      <c r="F1643" s="24"/>
      <c r="K1643" s="9" t="n">
        <f aca="false">IF($A1643="",0,IF(OR(N($D1643)=0,$D1643&amp;""=TOP!$C$5&amp;""),1,0))</f>
        <v>0</v>
      </c>
      <c r="L1643" s="27" t="n">
        <f aca="false">IF($K1643=0,0,IFERROR(INDEX(購買率算出!$P$6:$P$3005,MATCH($A1643&amp;"",購買率算出!$C$6:$C$3005,0)),0))</f>
        <v>0</v>
      </c>
    </row>
    <row r="1644" customFormat="false" ht="15" hidden="false" customHeight="false" outlineLevel="0" collapsed="false">
      <c r="A1644" s="24"/>
      <c r="D1644" s="24"/>
      <c r="F1644" s="24"/>
      <c r="K1644" s="9" t="n">
        <f aca="false">IF($A1644="",0,IF(OR(N($D1644)=0,$D1644&amp;""=TOP!$C$5&amp;""),1,0))</f>
        <v>0</v>
      </c>
      <c r="L1644" s="27" t="n">
        <f aca="false">IF($K1644=0,0,IFERROR(INDEX(購買率算出!$P$6:$P$3005,MATCH($A1644&amp;"",購買率算出!$C$6:$C$3005,0)),0))</f>
        <v>0</v>
      </c>
    </row>
    <row r="1645" customFormat="false" ht="15" hidden="false" customHeight="false" outlineLevel="0" collapsed="false">
      <c r="A1645" s="24"/>
      <c r="D1645" s="24"/>
      <c r="F1645" s="24"/>
      <c r="K1645" s="9" t="n">
        <f aca="false">IF($A1645="",0,IF(OR(N($D1645)=0,$D1645&amp;""=TOP!$C$5&amp;""),1,0))</f>
        <v>0</v>
      </c>
      <c r="L1645" s="27" t="n">
        <f aca="false">IF($K1645=0,0,IFERROR(INDEX(購買率算出!$P$6:$P$3005,MATCH($A1645&amp;"",購買率算出!$C$6:$C$3005,0)),0))</f>
        <v>0</v>
      </c>
    </row>
    <row r="1646" customFormat="false" ht="15" hidden="false" customHeight="false" outlineLevel="0" collapsed="false">
      <c r="A1646" s="24"/>
      <c r="D1646" s="24"/>
      <c r="F1646" s="24"/>
      <c r="K1646" s="9" t="n">
        <f aca="false">IF($A1646="",0,IF(OR(N($D1646)=0,$D1646&amp;""=TOP!$C$5&amp;""),1,0))</f>
        <v>0</v>
      </c>
      <c r="L1646" s="27" t="n">
        <f aca="false">IF($K1646=0,0,IFERROR(INDEX(購買率算出!$P$6:$P$3005,MATCH($A1646&amp;"",購買率算出!$C$6:$C$3005,0)),0))</f>
        <v>0</v>
      </c>
    </row>
    <row r="1647" customFormat="false" ht="15" hidden="false" customHeight="false" outlineLevel="0" collapsed="false">
      <c r="A1647" s="24"/>
      <c r="D1647" s="24"/>
      <c r="F1647" s="24"/>
      <c r="K1647" s="9" t="n">
        <f aca="false">IF($A1647="",0,IF(OR(N($D1647)=0,$D1647&amp;""=TOP!$C$5&amp;""),1,0))</f>
        <v>0</v>
      </c>
      <c r="L1647" s="27" t="n">
        <f aca="false">IF($K1647=0,0,IFERROR(INDEX(購買率算出!$P$6:$P$3005,MATCH($A1647&amp;"",購買率算出!$C$6:$C$3005,0)),0))</f>
        <v>0</v>
      </c>
    </row>
    <row r="1648" customFormat="false" ht="15" hidden="false" customHeight="false" outlineLevel="0" collapsed="false">
      <c r="A1648" s="24"/>
      <c r="D1648" s="24"/>
      <c r="F1648" s="24"/>
      <c r="K1648" s="9" t="n">
        <f aca="false">IF($A1648="",0,IF(OR(N($D1648)=0,$D1648&amp;""=TOP!$C$5&amp;""),1,0))</f>
        <v>0</v>
      </c>
      <c r="L1648" s="27" t="n">
        <f aca="false">IF($K1648=0,0,IFERROR(INDEX(購買率算出!$P$6:$P$3005,MATCH($A1648&amp;"",購買率算出!$C$6:$C$3005,0)),0))</f>
        <v>0</v>
      </c>
    </row>
    <row r="1649" customFormat="false" ht="15" hidden="false" customHeight="false" outlineLevel="0" collapsed="false">
      <c r="A1649" s="24"/>
      <c r="D1649" s="24"/>
      <c r="F1649" s="24"/>
      <c r="K1649" s="9" t="n">
        <f aca="false">IF($A1649="",0,IF(OR(N($D1649)=0,$D1649&amp;""=TOP!$C$5&amp;""),1,0))</f>
        <v>0</v>
      </c>
      <c r="L1649" s="27" t="n">
        <f aca="false">IF($K1649=0,0,IFERROR(INDEX(購買率算出!$P$6:$P$3005,MATCH($A1649&amp;"",購買率算出!$C$6:$C$3005,0)),0))</f>
        <v>0</v>
      </c>
    </row>
    <row r="1650" customFormat="false" ht="15" hidden="false" customHeight="false" outlineLevel="0" collapsed="false">
      <c r="A1650" s="24"/>
      <c r="D1650" s="24"/>
      <c r="F1650" s="24"/>
      <c r="K1650" s="9" t="n">
        <f aca="false">IF($A1650="",0,IF(OR(N($D1650)=0,$D1650&amp;""=TOP!$C$5&amp;""),1,0))</f>
        <v>0</v>
      </c>
      <c r="L1650" s="27" t="n">
        <f aca="false">IF($K1650=0,0,IFERROR(INDEX(購買率算出!$P$6:$P$3005,MATCH($A1650&amp;"",購買率算出!$C$6:$C$3005,0)),0))</f>
        <v>0</v>
      </c>
    </row>
    <row r="1651" customFormat="false" ht="15" hidden="false" customHeight="false" outlineLevel="0" collapsed="false">
      <c r="A1651" s="24"/>
      <c r="D1651" s="24"/>
      <c r="F1651" s="24"/>
      <c r="K1651" s="9" t="n">
        <f aca="false">IF($A1651="",0,IF(OR(N($D1651)=0,$D1651&amp;""=TOP!$C$5&amp;""),1,0))</f>
        <v>0</v>
      </c>
      <c r="L1651" s="27" t="n">
        <f aca="false">IF($K1651=0,0,IFERROR(INDEX(購買率算出!$P$6:$P$3005,MATCH($A1651&amp;"",購買率算出!$C$6:$C$3005,0)),0))</f>
        <v>0</v>
      </c>
    </row>
    <row r="1652" customFormat="false" ht="15" hidden="false" customHeight="false" outlineLevel="0" collapsed="false">
      <c r="A1652" s="24"/>
      <c r="D1652" s="24"/>
      <c r="F1652" s="24"/>
      <c r="K1652" s="9" t="n">
        <f aca="false">IF($A1652="",0,IF(OR(N($D1652)=0,$D1652&amp;""=TOP!$C$5&amp;""),1,0))</f>
        <v>0</v>
      </c>
      <c r="L1652" s="27" t="n">
        <f aca="false">IF($K1652=0,0,IFERROR(INDEX(購買率算出!$P$6:$P$3005,MATCH($A1652&amp;"",購買率算出!$C$6:$C$3005,0)),0))</f>
        <v>0</v>
      </c>
    </row>
    <row r="1653" customFormat="false" ht="15" hidden="false" customHeight="false" outlineLevel="0" collapsed="false">
      <c r="A1653" s="24"/>
      <c r="D1653" s="24"/>
      <c r="F1653" s="24"/>
      <c r="K1653" s="9" t="n">
        <f aca="false">IF($A1653="",0,IF(OR(N($D1653)=0,$D1653&amp;""=TOP!$C$5&amp;""),1,0))</f>
        <v>0</v>
      </c>
      <c r="L1653" s="27" t="n">
        <f aca="false">IF($K1653=0,0,IFERROR(INDEX(購買率算出!$P$6:$P$3005,MATCH($A1653&amp;"",購買率算出!$C$6:$C$3005,0)),0))</f>
        <v>0</v>
      </c>
    </row>
    <row r="1654" customFormat="false" ht="15" hidden="false" customHeight="false" outlineLevel="0" collapsed="false">
      <c r="A1654" s="24"/>
      <c r="D1654" s="24"/>
      <c r="F1654" s="24"/>
      <c r="K1654" s="9" t="n">
        <f aca="false">IF($A1654="",0,IF(OR(N($D1654)=0,$D1654&amp;""=TOP!$C$5&amp;""),1,0))</f>
        <v>0</v>
      </c>
      <c r="L1654" s="27" t="n">
        <f aca="false">IF($K1654=0,0,IFERROR(INDEX(購買率算出!$P$6:$P$3005,MATCH($A1654&amp;"",購買率算出!$C$6:$C$3005,0)),0))</f>
        <v>0</v>
      </c>
    </row>
    <row r="1655" customFormat="false" ht="15" hidden="false" customHeight="false" outlineLevel="0" collapsed="false">
      <c r="A1655" s="24"/>
      <c r="D1655" s="24"/>
      <c r="F1655" s="24"/>
      <c r="K1655" s="9" t="n">
        <f aca="false">IF($A1655="",0,IF(OR(N($D1655)=0,$D1655&amp;""=TOP!$C$5&amp;""),1,0))</f>
        <v>0</v>
      </c>
      <c r="L1655" s="27" t="n">
        <f aca="false">IF($K1655=0,0,IFERROR(INDEX(購買率算出!$P$6:$P$3005,MATCH($A1655&amp;"",購買率算出!$C$6:$C$3005,0)),0))</f>
        <v>0</v>
      </c>
    </row>
    <row r="1656" customFormat="false" ht="15" hidden="false" customHeight="false" outlineLevel="0" collapsed="false">
      <c r="A1656" s="24"/>
      <c r="D1656" s="24"/>
      <c r="F1656" s="24"/>
      <c r="K1656" s="9" t="n">
        <f aca="false">IF($A1656="",0,IF(OR(N($D1656)=0,$D1656&amp;""=TOP!$C$5&amp;""),1,0))</f>
        <v>0</v>
      </c>
      <c r="L1656" s="27" t="n">
        <f aca="false">IF($K1656=0,0,IFERROR(INDEX(購買率算出!$P$6:$P$3005,MATCH($A1656&amp;"",購買率算出!$C$6:$C$3005,0)),0))</f>
        <v>0</v>
      </c>
    </row>
    <row r="1657" customFormat="false" ht="15" hidden="false" customHeight="false" outlineLevel="0" collapsed="false">
      <c r="A1657" s="24"/>
      <c r="D1657" s="24"/>
      <c r="F1657" s="24"/>
      <c r="K1657" s="9" t="n">
        <f aca="false">IF($A1657="",0,IF(OR(N($D1657)=0,$D1657&amp;""=TOP!$C$5&amp;""),1,0))</f>
        <v>0</v>
      </c>
      <c r="L1657" s="27" t="n">
        <f aca="false">IF($K1657=0,0,IFERROR(INDEX(購買率算出!$P$6:$P$3005,MATCH($A1657&amp;"",購買率算出!$C$6:$C$3005,0)),0))</f>
        <v>0</v>
      </c>
    </row>
    <row r="1658" customFormat="false" ht="15" hidden="false" customHeight="false" outlineLevel="0" collapsed="false">
      <c r="A1658" s="24"/>
      <c r="D1658" s="24"/>
      <c r="F1658" s="24"/>
      <c r="K1658" s="9" t="n">
        <f aca="false">IF($A1658="",0,IF(OR(N($D1658)=0,$D1658&amp;""=TOP!$C$5&amp;""),1,0))</f>
        <v>0</v>
      </c>
      <c r="L1658" s="27" t="n">
        <f aca="false">IF($K1658=0,0,IFERROR(INDEX(購買率算出!$P$6:$P$3005,MATCH($A1658&amp;"",購買率算出!$C$6:$C$3005,0)),0))</f>
        <v>0</v>
      </c>
    </row>
    <row r="1659" customFormat="false" ht="15" hidden="false" customHeight="false" outlineLevel="0" collapsed="false">
      <c r="A1659" s="24"/>
      <c r="D1659" s="24"/>
      <c r="F1659" s="24"/>
      <c r="K1659" s="9" t="n">
        <f aca="false">IF($A1659="",0,IF(OR(N($D1659)=0,$D1659&amp;""=TOP!$C$5&amp;""),1,0))</f>
        <v>0</v>
      </c>
      <c r="L1659" s="27" t="n">
        <f aca="false">IF($K1659=0,0,IFERROR(INDEX(購買率算出!$P$6:$P$3005,MATCH($A1659&amp;"",購買率算出!$C$6:$C$3005,0)),0))</f>
        <v>0</v>
      </c>
    </row>
    <row r="1660" customFormat="false" ht="15" hidden="false" customHeight="false" outlineLevel="0" collapsed="false">
      <c r="A1660" s="24"/>
      <c r="D1660" s="24"/>
      <c r="F1660" s="24"/>
      <c r="K1660" s="9" t="n">
        <f aca="false">IF($A1660="",0,IF(OR(N($D1660)=0,$D1660&amp;""=TOP!$C$5&amp;""),1,0))</f>
        <v>0</v>
      </c>
      <c r="L1660" s="27" t="n">
        <f aca="false">IF($K1660=0,0,IFERROR(INDEX(購買率算出!$P$6:$P$3005,MATCH($A1660&amp;"",購買率算出!$C$6:$C$3005,0)),0))</f>
        <v>0</v>
      </c>
    </row>
    <row r="1661" customFormat="false" ht="15" hidden="false" customHeight="false" outlineLevel="0" collapsed="false">
      <c r="A1661" s="24"/>
      <c r="D1661" s="24"/>
      <c r="F1661" s="24"/>
      <c r="K1661" s="9" t="n">
        <f aca="false">IF($A1661="",0,IF(OR(N($D1661)=0,$D1661&amp;""=TOP!$C$5&amp;""),1,0))</f>
        <v>0</v>
      </c>
      <c r="L1661" s="27" t="n">
        <f aca="false">IF($K1661=0,0,IFERROR(INDEX(購買率算出!$P$6:$P$3005,MATCH($A1661&amp;"",購買率算出!$C$6:$C$3005,0)),0))</f>
        <v>0</v>
      </c>
    </row>
    <row r="1662" customFormat="false" ht="15" hidden="false" customHeight="false" outlineLevel="0" collapsed="false">
      <c r="A1662" s="24"/>
      <c r="D1662" s="24"/>
      <c r="F1662" s="24"/>
      <c r="K1662" s="9" t="n">
        <f aca="false">IF($A1662="",0,IF(OR(N($D1662)=0,$D1662&amp;""=TOP!$C$5&amp;""),1,0))</f>
        <v>0</v>
      </c>
      <c r="L1662" s="27" t="n">
        <f aca="false">IF($K1662=0,0,IFERROR(INDEX(購買率算出!$P$6:$P$3005,MATCH($A1662&amp;"",購買率算出!$C$6:$C$3005,0)),0))</f>
        <v>0</v>
      </c>
    </row>
    <row r="1663" customFormat="false" ht="15" hidden="false" customHeight="false" outlineLevel="0" collapsed="false">
      <c r="A1663" s="24"/>
      <c r="D1663" s="24"/>
      <c r="F1663" s="24"/>
      <c r="K1663" s="9" t="n">
        <f aca="false">IF($A1663="",0,IF(OR(N($D1663)=0,$D1663&amp;""=TOP!$C$5&amp;""),1,0))</f>
        <v>0</v>
      </c>
      <c r="L1663" s="27" t="n">
        <f aca="false">IF($K1663=0,0,IFERROR(INDEX(購買率算出!$P$6:$P$3005,MATCH($A1663&amp;"",購買率算出!$C$6:$C$3005,0)),0))</f>
        <v>0</v>
      </c>
    </row>
    <row r="1664" customFormat="false" ht="15" hidden="false" customHeight="false" outlineLevel="0" collapsed="false">
      <c r="A1664" s="24"/>
      <c r="D1664" s="24"/>
      <c r="F1664" s="24"/>
      <c r="K1664" s="9" t="n">
        <f aca="false">IF($A1664="",0,IF(OR(N($D1664)=0,$D1664&amp;""=TOP!$C$5&amp;""),1,0))</f>
        <v>0</v>
      </c>
      <c r="L1664" s="27" t="n">
        <f aca="false">IF($K1664=0,0,IFERROR(INDEX(購買率算出!$P$6:$P$3005,MATCH($A1664&amp;"",購買率算出!$C$6:$C$3005,0)),0))</f>
        <v>0</v>
      </c>
    </row>
    <row r="1665" customFormat="false" ht="15" hidden="false" customHeight="false" outlineLevel="0" collapsed="false">
      <c r="A1665" s="24"/>
      <c r="D1665" s="24"/>
      <c r="F1665" s="24"/>
      <c r="K1665" s="9" t="n">
        <f aca="false">IF($A1665="",0,IF(OR(N($D1665)=0,$D1665&amp;""=TOP!$C$5&amp;""),1,0))</f>
        <v>0</v>
      </c>
      <c r="L1665" s="27" t="n">
        <f aca="false">IF($K1665=0,0,IFERROR(INDEX(購買率算出!$P$6:$P$3005,MATCH($A1665&amp;"",購買率算出!$C$6:$C$3005,0)),0))</f>
        <v>0</v>
      </c>
    </row>
    <row r="1666" customFormat="false" ht="15" hidden="false" customHeight="false" outlineLevel="0" collapsed="false">
      <c r="A1666" s="24"/>
      <c r="D1666" s="24"/>
      <c r="F1666" s="24"/>
      <c r="K1666" s="9" t="n">
        <f aca="false">IF($A1666="",0,IF(OR(N($D1666)=0,$D1666&amp;""=TOP!$C$5&amp;""),1,0))</f>
        <v>0</v>
      </c>
      <c r="L1666" s="27" t="n">
        <f aca="false">IF($K1666=0,0,IFERROR(INDEX(購買率算出!$P$6:$P$3005,MATCH($A1666&amp;"",購買率算出!$C$6:$C$3005,0)),0))</f>
        <v>0</v>
      </c>
    </row>
    <row r="1667" customFormat="false" ht="15" hidden="false" customHeight="false" outlineLevel="0" collapsed="false">
      <c r="A1667" s="24"/>
      <c r="D1667" s="24"/>
      <c r="F1667" s="24"/>
      <c r="K1667" s="9" t="n">
        <f aca="false">IF($A1667="",0,IF(OR(N($D1667)=0,$D1667&amp;""=TOP!$C$5&amp;""),1,0))</f>
        <v>0</v>
      </c>
      <c r="L1667" s="27" t="n">
        <f aca="false">IF($K1667=0,0,IFERROR(INDEX(購買率算出!$P$6:$P$3005,MATCH($A1667&amp;"",購買率算出!$C$6:$C$3005,0)),0))</f>
        <v>0</v>
      </c>
    </row>
    <row r="1668" customFormat="false" ht="15" hidden="false" customHeight="false" outlineLevel="0" collapsed="false">
      <c r="A1668" s="24"/>
      <c r="D1668" s="24"/>
      <c r="F1668" s="24"/>
      <c r="K1668" s="9" t="n">
        <f aca="false">IF($A1668="",0,IF(OR(N($D1668)=0,$D1668&amp;""=TOP!$C$5&amp;""),1,0))</f>
        <v>0</v>
      </c>
      <c r="L1668" s="27" t="n">
        <f aca="false">IF($K1668=0,0,IFERROR(INDEX(購買率算出!$P$6:$P$3005,MATCH($A1668&amp;"",購買率算出!$C$6:$C$3005,0)),0))</f>
        <v>0</v>
      </c>
    </row>
    <row r="1669" customFormat="false" ht="15" hidden="false" customHeight="false" outlineLevel="0" collapsed="false">
      <c r="A1669" s="24"/>
      <c r="D1669" s="24"/>
      <c r="F1669" s="24"/>
      <c r="K1669" s="9" t="n">
        <f aca="false">IF($A1669="",0,IF(OR(N($D1669)=0,$D1669&amp;""=TOP!$C$5&amp;""),1,0))</f>
        <v>0</v>
      </c>
      <c r="L1669" s="27" t="n">
        <f aca="false">IF($K1669=0,0,IFERROR(INDEX(購買率算出!$P$6:$P$3005,MATCH($A1669&amp;"",購買率算出!$C$6:$C$3005,0)),0))</f>
        <v>0</v>
      </c>
    </row>
    <row r="1670" customFormat="false" ht="15" hidden="false" customHeight="false" outlineLevel="0" collapsed="false">
      <c r="A1670" s="24"/>
      <c r="D1670" s="24"/>
      <c r="F1670" s="24"/>
      <c r="K1670" s="9" t="n">
        <f aca="false">IF($A1670="",0,IF(OR(N($D1670)=0,$D1670&amp;""=TOP!$C$5&amp;""),1,0))</f>
        <v>0</v>
      </c>
      <c r="L1670" s="27" t="n">
        <f aca="false">IF($K1670=0,0,IFERROR(INDEX(購買率算出!$P$6:$P$3005,MATCH($A1670&amp;"",購買率算出!$C$6:$C$3005,0)),0))</f>
        <v>0</v>
      </c>
    </row>
    <row r="1671" customFormat="false" ht="15" hidden="false" customHeight="false" outlineLevel="0" collapsed="false">
      <c r="A1671" s="24"/>
      <c r="D1671" s="24"/>
      <c r="F1671" s="24"/>
      <c r="K1671" s="9" t="n">
        <f aca="false">IF($A1671="",0,IF(OR(N($D1671)=0,$D1671&amp;""=TOP!$C$5&amp;""),1,0))</f>
        <v>0</v>
      </c>
      <c r="L1671" s="27" t="n">
        <f aca="false">IF($K1671=0,0,IFERROR(INDEX(購買率算出!$P$6:$P$3005,MATCH($A1671&amp;"",購買率算出!$C$6:$C$3005,0)),0))</f>
        <v>0</v>
      </c>
    </row>
    <row r="1672" customFormat="false" ht="15" hidden="false" customHeight="false" outlineLevel="0" collapsed="false">
      <c r="A1672" s="24"/>
      <c r="D1672" s="24"/>
      <c r="F1672" s="24"/>
      <c r="K1672" s="9" t="n">
        <f aca="false">IF($A1672="",0,IF(OR(N($D1672)=0,$D1672&amp;""=TOP!$C$5&amp;""),1,0))</f>
        <v>0</v>
      </c>
      <c r="L1672" s="27" t="n">
        <f aca="false">IF($K1672=0,0,IFERROR(INDEX(購買率算出!$P$6:$P$3005,MATCH($A1672&amp;"",購買率算出!$C$6:$C$3005,0)),0))</f>
        <v>0</v>
      </c>
    </row>
    <row r="1673" customFormat="false" ht="15" hidden="false" customHeight="false" outlineLevel="0" collapsed="false">
      <c r="A1673" s="24"/>
      <c r="D1673" s="24"/>
      <c r="F1673" s="24"/>
      <c r="K1673" s="9" t="n">
        <f aca="false">IF($A1673="",0,IF(OR(N($D1673)=0,$D1673&amp;""=TOP!$C$5&amp;""),1,0))</f>
        <v>0</v>
      </c>
      <c r="L1673" s="27" t="n">
        <f aca="false">IF($K1673=0,0,IFERROR(INDEX(購買率算出!$P$6:$P$3005,MATCH($A1673&amp;"",購買率算出!$C$6:$C$3005,0)),0))</f>
        <v>0</v>
      </c>
    </row>
    <row r="1674" customFormat="false" ht="15" hidden="false" customHeight="false" outlineLevel="0" collapsed="false">
      <c r="A1674" s="24"/>
      <c r="D1674" s="24"/>
      <c r="F1674" s="24"/>
      <c r="K1674" s="9" t="n">
        <f aca="false">IF($A1674="",0,IF(OR(N($D1674)=0,$D1674&amp;""=TOP!$C$5&amp;""),1,0))</f>
        <v>0</v>
      </c>
      <c r="L1674" s="27" t="n">
        <f aca="false">IF($K1674=0,0,IFERROR(INDEX(購買率算出!$P$6:$P$3005,MATCH($A1674&amp;"",購買率算出!$C$6:$C$3005,0)),0))</f>
        <v>0</v>
      </c>
    </row>
    <row r="1675" customFormat="false" ht="15" hidden="false" customHeight="false" outlineLevel="0" collapsed="false">
      <c r="A1675" s="24"/>
      <c r="D1675" s="24"/>
      <c r="F1675" s="24"/>
      <c r="K1675" s="9" t="n">
        <f aca="false">IF($A1675="",0,IF(OR(N($D1675)=0,$D1675&amp;""=TOP!$C$5&amp;""),1,0))</f>
        <v>0</v>
      </c>
      <c r="L1675" s="27" t="n">
        <f aca="false">IF($K1675=0,0,IFERROR(INDEX(購買率算出!$P$6:$P$3005,MATCH($A1675&amp;"",購買率算出!$C$6:$C$3005,0)),0))</f>
        <v>0</v>
      </c>
    </row>
    <row r="1676" customFormat="false" ht="15" hidden="false" customHeight="false" outlineLevel="0" collapsed="false">
      <c r="A1676" s="24"/>
      <c r="D1676" s="24"/>
      <c r="F1676" s="24"/>
      <c r="K1676" s="9" t="n">
        <f aca="false">IF($A1676="",0,IF(OR(N($D1676)=0,$D1676&amp;""=TOP!$C$5&amp;""),1,0))</f>
        <v>0</v>
      </c>
      <c r="L1676" s="27" t="n">
        <f aca="false">IF($K1676=0,0,IFERROR(INDEX(購買率算出!$P$6:$P$3005,MATCH($A1676&amp;"",購買率算出!$C$6:$C$3005,0)),0))</f>
        <v>0</v>
      </c>
    </row>
    <row r="1677" customFormat="false" ht="15" hidden="false" customHeight="false" outlineLevel="0" collapsed="false">
      <c r="A1677" s="24"/>
      <c r="D1677" s="24"/>
      <c r="F1677" s="24"/>
      <c r="K1677" s="9" t="n">
        <f aca="false">IF($A1677="",0,IF(OR(N($D1677)=0,$D1677&amp;""=TOP!$C$5&amp;""),1,0))</f>
        <v>0</v>
      </c>
      <c r="L1677" s="27" t="n">
        <f aca="false">IF($K1677=0,0,IFERROR(INDEX(購買率算出!$P$6:$P$3005,MATCH($A1677&amp;"",購買率算出!$C$6:$C$3005,0)),0))</f>
        <v>0</v>
      </c>
    </row>
    <row r="1678" customFormat="false" ht="15" hidden="false" customHeight="false" outlineLevel="0" collapsed="false">
      <c r="A1678" s="24"/>
      <c r="D1678" s="24"/>
      <c r="F1678" s="24"/>
      <c r="K1678" s="9" t="n">
        <f aca="false">IF($A1678="",0,IF(OR(N($D1678)=0,$D1678&amp;""=TOP!$C$5&amp;""),1,0))</f>
        <v>0</v>
      </c>
      <c r="L1678" s="27" t="n">
        <f aca="false">IF($K1678=0,0,IFERROR(INDEX(購買率算出!$P$6:$P$3005,MATCH($A1678&amp;"",購買率算出!$C$6:$C$3005,0)),0))</f>
        <v>0</v>
      </c>
    </row>
    <row r="1679" customFormat="false" ht="15" hidden="false" customHeight="false" outlineLevel="0" collapsed="false">
      <c r="A1679" s="24"/>
      <c r="D1679" s="24"/>
      <c r="F1679" s="24"/>
      <c r="K1679" s="9" t="n">
        <f aca="false">IF($A1679="",0,IF(OR(N($D1679)=0,$D1679&amp;""=TOP!$C$5&amp;""),1,0))</f>
        <v>0</v>
      </c>
      <c r="L1679" s="27" t="n">
        <f aca="false">IF($K1679=0,0,IFERROR(INDEX(購買率算出!$P$6:$P$3005,MATCH($A1679&amp;"",購買率算出!$C$6:$C$3005,0)),0))</f>
        <v>0</v>
      </c>
    </row>
    <row r="1680" customFormat="false" ht="15" hidden="false" customHeight="false" outlineLevel="0" collapsed="false">
      <c r="A1680" s="24"/>
      <c r="D1680" s="24"/>
      <c r="F1680" s="24"/>
      <c r="K1680" s="9" t="n">
        <f aca="false">IF($A1680="",0,IF(OR(N($D1680)=0,$D1680&amp;""=TOP!$C$5&amp;""),1,0))</f>
        <v>0</v>
      </c>
      <c r="L1680" s="27" t="n">
        <f aca="false">IF($K1680=0,0,IFERROR(INDEX(購買率算出!$P$6:$P$3005,MATCH($A1680&amp;"",購買率算出!$C$6:$C$3005,0)),0))</f>
        <v>0</v>
      </c>
    </row>
    <row r="1681" customFormat="false" ht="15" hidden="false" customHeight="false" outlineLevel="0" collapsed="false">
      <c r="A1681" s="24"/>
      <c r="D1681" s="24"/>
      <c r="F1681" s="24"/>
      <c r="K1681" s="9" t="n">
        <f aca="false">IF($A1681="",0,IF(OR(N($D1681)=0,$D1681&amp;""=TOP!$C$5&amp;""),1,0))</f>
        <v>0</v>
      </c>
      <c r="L1681" s="27" t="n">
        <f aca="false">IF($K1681=0,0,IFERROR(INDEX(購買率算出!$P$6:$P$3005,MATCH($A1681&amp;"",購買率算出!$C$6:$C$3005,0)),0))</f>
        <v>0</v>
      </c>
    </row>
    <row r="1682" customFormat="false" ht="15" hidden="false" customHeight="false" outlineLevel="0" collapsed="false">
      <c r="A1682" s="24"/>
      <c r="D1682" s="24"/>
      <c r="F1682" s="24"/>
      <c r="K1682" s="9" t="n">
        <f aca="false">IF($A1682="",0,IF(OR(N($D1682)=0,$D1682&amp;""=TOP!$C$5&amp;""),1,0))</f>
        <v>0</v>
      </c>
      <c r="L1682" s="27" t="n">
        <f aca="false">IF($K1682=0,0,IFERROR(INDEX(購買率算出!$P$6:$P$3005,MATCH($A1682&amp;"",購買率算出!$C$6:$C$3005,0)),0))</f>
        <v>0</v>
      </c>
    </row>
    <row r="1683" customFormat="false" ht="15" hidden="false" customHeight="false" outlineLevel="0" collapsed="false">
      <c r="A1683" s="24"/>
      <c r="D1683" s="24"/>
      <c r="F1683" s="24"/>
      <c r="K1683" s="9" t="n">
        <f aca="false">IF($A1683="",0,IF(OR(N($D1683)=0,$D1683&amp;""=TOP!$C$5&amp;""),1,0))</f>
        <v>0</v>
      </c>
      <c r="L1683" s="27" t="n">
        <f aca="false">IF($K1683=0,0,IFERROR(INDEX(購買率算出!$P$6:$P$3005,MATCH($A1683&amp;"",購買率算出!$C$6:$C$3005,0)),0))</f>
        <v>0</v>
      </c>
    </row>
    <row r="1684" customFormat="false" ht="15" hidden="false" customHeight="false" outlineLevel="0" collapsed="false">
      <c r="A1684" s="24"/>
      <c r="D1684" s="24"/>
      <c r="F1684" s="24"/>
      <c r="K1684" s="9" t="n">
        <f aca="false">IF($A1684="",0,IF(OR(N($D1684)=0,$D1684&amp;""=TOP!$C$5&amp;""),1,0))</f>
        <v>0</v>
      </c>
      <c r="L1684" s="27" t="n">
        <f aca="false">IF($K1684=0,0,IFERROR(INDEX(購買率算出!$P$6:$P$3005,MATCH($A1684&amp;"",購買率算出!$C$6:$C$3005,0)),0))</f>
        <v>0</v>
      </c>
    </row>
    <row r="1685" customFormat="false" ht="15" hidden="false" customHeight="false" outlineLevel="0" collapsed="false">
      <c r="A1685" s="24"/>
      <c r="D1685" s="24"/>
      <c r="F1685" s="24"/>
      <c r="K1685" s="9" t="n">
        <f aca="false">IF($A1685="",0,IF(OR(N($D1685)=0,$D1685&amp;""=TOP!$C$5&amp;""),1,0))</f>
        <v>0</v>
      </c>
      <c r="L1685" s="27" t="n">
        <f aca="false">IF($K1685=0,0,IFERROR(INDEX(購買率算出!$P$6:$P$3005,MATCH($A1685&amp;"",購買率算出!$C$6:$C$3005,0)),0))</f>
        <v>0</v>
      </c>
    </row>
    <row r="1686" customFormat="false" ht="15" hidden="false" customHeight="false" outlineLevel="0" collapsed="false">
      <c r="A1686" s="24"/>
      <c r="D1686" s="24"/>
      <c r="F1686" s="24"/>
      <c r="K1686" s="9" t="n">
        <f aca="false">IF($A1686="",0,IF(OR(N($D1686)=0,$D1686&amp;""=TOP!$C$5&amp;""),1,0))</f>
        <v>0</v>
      </c>
      <c r="L1686" s="27" t="n">
        <f aca="false">IF($K1686=0,0,IFERROR(INDEX(購買率算出!$P$6:$P$3005,MATCH($A1686&amp;"",購買率算出!$C$6:$C$3005,0)),0))</f>
        <v>0</v>
      </c>
    </row>
    <row r="1687" customFormat="false" ht="15" hidden="false" customHeight="false" outlineLevel="0" collapsed="false">
      <c r="A1687" s="24"/>
      <c r="D1687" s="24"/>
      <c r="F1687" s="24"/>
      <c r="K1687" s="9" t="n">
        <f aca="false">IF($A1687="",0,IF(OR(N($D1687)=0,$D1687&amp;""=TOP!$C$5&amp;""),1,0))</f>
        <v>0</v>
      </c>
      <c r="L1687" s="27" t="n">
        <f aca="false">IF($K1687=0,0,IFERROR(INDEX(購買率算出!$P$6:$P$3005,MATCH($A1687&amp;"",購買率算出!$C$6:$C$3005,0)),0))</f>
        <v>0</v>
      </c>
    </row>
    <row r="1688" customFormat="false" ht="15" hidden="false" customHeight="false" outlineLevel="0" collapsed="false">
      <c r="A1688" s="24"/>
      <c r="D1688" s="24"/>
      <c r="F1688" s="24"/>
      <c r="K1688" s="9" t="n">
        <f aca="false">IF($A1688="",0,IF(OR(N($D1688)=0,$D1688&amp;""=TOP!$C$5&amp;""),1,0))</f>
        <v>0</v>
      </c>
      <c r="L1688" s="27" t="n">
        <f aca="false">IF($K1688=0,0,IFERROR(INDEX(購買率算出!$P$6:$P$3005,MATCH($A1688&amp;"",購買率算出!$C$6:$C$3005,0)),0))</f>
        <v>0</v>
      </c>
    </row>
    <row r="1689" customFormat="false" ht="15" hidden="false" customHeight="false" outlineLevel="0" collapsed="false">
      <c r="A1689" s="24"/>
      <c r="D1689" s="24"/>
      <c r="F1689" s="24"/>
      <c r="K1689" s="9" t="n">
        <f aca="false">IF($A1689="",0,IF(OR(N($D1689)=0,$D1689&amp;""=TOP!$C$5&amp;""),1,0))</f>
        <v>0</v>
      </c>
      <c r="L1689" s="27" t="n">
        <f aca="false">IF($K1689=0,0,IFERROR(INDEX(購買率算出!$P$6:$P$3005,MATCH($A1689&amp;"",購買率算出!$C$6:$C$3005,0)),0))</f>
        <v>0</v>
      </c>
    </row>
    <row r="1690" customFormat="false" ht="15" hidden="false" customHeight="false" outlineLevel="0" collapsed="false">
      <c r="A1690" s="24"/>
      <c r="D1690" s="24"/>
      <c r="F1690" s="24"/>
      <c r="K1690" s="9" t="n">
        <f aca="false">IF($A1690="",0,IF(OR(N($D1690)=0,$D1690&amp;""=TOP!$C$5&amp;""),1,0))</f>
        <v>0</v>
      </c>
      <c r="L1690" s="27" t="n">
        <f aca="false">IF($K1690=0,0,IFERROR(INDEX(購買率算出!$P$6:$P$3005,MATCH($A1690&amp;"",購買率算出!$C$6:$C$3005,0)),0))</f>
        <v>0</v>
      </c>
    </row>
    <row r="1691" customFormat="false" ht="15" hidden="false" customHeight="false" outlineLevel="0" collapsed="false">
      <c r="A1691" s="24"/>
      <c r="D1691" s="24"/>
      <c r="F1691" s="24"/>
      <c r="K1691" s="9" t="n">
        <f aca="false">IF($A1691="",0,IF(OR(N($D1691)=0,$D1691&amp;""=TOP!$C$5&amp;""),1,0))</f>
        <v>0</v>
      </c>
      <c r="L1691" s="27" t="n">
        <f aca="false">IF($K1691=0,0,IFERROR(INDEX(購買率算出!$P$6:$P$3005,MATCH($A1691&amp;"",購買率算出!$C$6:$C$3005,0)),0))</f>
        <v>0</v>
      </c>
    </row>
    <row r="1692" customFormat="false" ht="15" hidden="false" customHeight="false" outlineLevel="0" collapsed="false">
      <c r="A1692" s="24"/>
      <c r="D1692" s="24"/>
      <c r="F1692" s="24"/>
      <c r="K1692" s="9" t="n">
        <f aca="false">IF($A1692="",0,IF(OR(N($D1692)=0,$D1692&amp;""=TOP!$C$5&amp;""),1,0))</f>
        <v>0</v>
      </c>
      <c r="L1692" s="27" t="n">
        <f aca="false">IF($K1692=0,0,IFERROR(INDEX(購買率算出!$P$6:$P$3005,MATCH($A1692&amp;"",購買率算出!$C$6:$C$3005,0)),0))</f>
        <v>0</v>
      </c>
    </row>
    <row r="1693" customFormat="false" ht="15" hidden="false" customHeight="false" outlineLevel="0" collapsed="false">
      <c r="A1693" s="24"/>
      <c r="D1693" s="24"/>
      <c r="F1693" s="24"/>
      <c r="K1693" s="9" t="n">
        <f aca="false">IF($A1693="",0,IF(OR(N($D1693)=0,$D1693&amp;""=TOP!$C$5&amp;""),1,0))</f>
        <v>0</v>
      </c>
      <c r="L1693" s="27" t="n">
        <f aca="false">IF($K1693=0,0,IFERROR(INDEX(購買率算出!$P$6:$P$3005,MATCH($A1693&amp;"",購買率算出!$C$6:$C$3005,0)),0))</f>
        <v>0</v>
      </c>
    </row>
    <row r="1694" customFormat="false" ht="15" hidden="false" customHeight="false" outlineLevel="0" collapsed="false">
      <c r="A1694" s="24"/>
      <c r="D1694" s="24"/>
      <c r="F1694" s="24"/>
      <c r="K1694" s="9" t="n">
        <f aca="false">IF($A1694="",0,IF(OR(N($D1694)=0,$D1694&amp;""=TOP!$C$5&amp;""),1,0))</f>
        <v>0</v>
      </c>
      <c r="L1694" s="27" t="n">
        <f aca="false">IF($K1694=0,0,IFERROR(INDEX(購買率算出!$P$6:$P$3005,MATCH($A1694&amp;"",購買率算出!$C$6:$C$3005,0)),0))</f>
        <v>0</v>
      </c>
    </row>
    <row r="1695" customFormat="false" ht="15" hidden="false" customHeight="false" outlineLevel="0" collapsed="false">
      <c r="A1695" s="24"/>
      <c r="D1695" s="24"/>
      <c r="F1695" s="24"/>
      <c r="K1695" s="9" t="n">
        <f aca="false">IF($A1695="",0,IF(OR(N($D1695)=0,$D1695&amp;""=TOP!$C$5&amp;""),1,0))</f>
        <v>0</v>
      </c>
      <c r="L1695" s="27" t="n">
        <f aca="false">IF($K1695=0,0,IFERROR(INDEX(購買率算出!$P$6:$P$3005,MATCH($A1695&amp;"",購買率算出!$C$6:$C$3005,0)),0))</f>
        <v>0</v>
      </c>
    </row>
    <row r="1696" customFormat="false" ht="15" hidden="false" customHeight="false" outlineLevel="0" collapsed="false">
      <c r="A1696" s="24"/>
      <c r="D1696" s="24"/>
      <c r="F1696" s="24"/>
      <c r="K1696" s="9" t="n">
        <f aca="false">IF($A1696="",0,IF(OR(N($D1696)=0,$D1696&amp;""=TOP!$C$5&amp;""),1,0))</f>
        <v>0</v>
      </c>
      <c r="L1696" s="27" t="n">
        <f aca="false">IF($K1696=0,0,IFERROR(INDEX(購買率算出!$P$6:$P$3005,MATCH($A1696&amp;"",購買率算出!$C$6:$C$3005,0)),0))</f>
        <v>0</v>
      </c>
    </row>
    <row r="1697" customFormat="false" ht="15" hidden="false" customHeight="false" outlineLevel="0" collapsed="false">
      <c r="A1697" s="24"/>
      <c r="D1697" s="24"/>
      <c r="F1697" s="24"/>
      <c r="K1697" s="9" t="n">
        <f aca="false">IF($A1697="",0,IF(OR(N($D1697)=0,$D1697&amp;""=TOP!$C$5&amp;""),1,0))</f>
        <v>0</v>
      </c>
      <c r="L1697" s="27" t="n">
        <f aca="false">IF($K1697=0,0,IFERROR(INDEX(購買率算出!$P$6:$P$3005,MATCH($A1697&amp;"",購買率算出!$C$6:$C$3005,0)),0))</f>
        <v>0</v>
      </c>
    </row>
    <row r="1698" customFormat="false" ht="15" hidden="false" customHeight="false" outlineLevel="0" collapsed="false">
      <c r="A1698" s="24"/>
      <c r="D1698" s="24"/>
      <c r="F1698" s="24"/>
      <c r="K1698" s="9" t="n">
        <f aca="false">IF($A1698="",0,IF(OR(N($D1698)=0,$D1698&amp;""=TOP!$C$5&amp;""),1,0))</f>
        <v>0</v>
      </c>
      <c r="L1698" s="27" t="n">
        <f aca="false">IF($K1698=0,0,IFERROR(INDEX(購買率算出!$P$6:$P$3005,MATCH($A1698&amp;"",購買率算出!$C$6:$C$3005,0)),0))</f>
        <v>0</v>
      </c>
    </row>
    <row r="1699" customFormat="false" ht="15" hidden="false" customHeight="false" outlineLevel="0" collapsed="false">
      <c r="A1699" s="24"/>
      <c r="D1699" s="24"/>
      <c r="F1699" s="24"/>
      <c r="K1699" s="9" t="n">
        <f aca="false">IF($A1699="",0,IF(OR(N($D1699)=0,$D1699&amp;""=TOP!$C$5&amp;""),1,0))</f>
        <v>0</v>
      </c>
      <c r="L1699" s="27" t="n">
        <f aca="false">IF($K1699=0,0,IFERROR(INDEX(購買率算出!$P$6:$P$3005,MATCH($A1699&amp;"",購買率算出!$C$6:$C$3005,0)),0))</f>
        <v>0</v>
      </c>
    </row>
    <row r="1700" customFormat="false" ht="15" hidden="false" customHeight="false" outlineLevel="0" collapsed="false">
      <c r="A1700" s="24"/>
      <c r="D1700" s="24"/>
      <c r="F1700" s="24"/>
      <c r="K1700" s="9" t="n">
        <f aca="false">IF($A1700="",0,IF(OR(N($D1700)=0,$D1700&amp;""=TOP!$C$5&amp;""),1,0))</f>
        <v>0</v>
      </c>
      <c r="L1700" s="27" t="n">
        <f aca="false">IF($K1700=0,0,IFERROR(INDEX(購買率算出!$P$6:$P$3005,MATCH($A1700&amp;"",購買率算出!$C$6:$C$3005,0)),0))</f>
        <v>0</v>
      </c>
    </row>
    <row r="1701" customFormat="false" ht="15" hidden="false" customHeight="false" outlineLevel="0" collapsed="false">
      <c r="A1701" s="24"/>
      <c r="D1701" s="24"/>
      <c r="F1701" s="24"/>
      <c r="K1701" s="9" t="n">
        <f aca="false">IF($A1701="",0,IF(OR(N($D1701)=0,$D1701&amp;""=TOP!$C$5&amp;""),1,0))</f>
        <v>0</v>
      </c>
      <c r="L1701" s="27" t="n">
        <f aca="false">IF($K1701=0,0,IFERROR(INDEX(購買率算出!$P$6:$P$3005,MATCH($A1701&amp;"",購買率算出!$C$6:$C$3005,0)),0))</f>
        <v>0</v>
      </c>
    </row>
    <row r="1702" customFormat="false" ht="15" hidden="false" customHeight="false" outlineLevel="0" collapsed="false">
      <c r="A1702" s="24"/>
      <c r="D1702" s="24"/>
      <c r="F1702" s="24"/>
      <c r="K1702" s="9" t="n">
        <f aca="false">IF($A1702="",0,IF(OR(N($D1702)=0,$D1702&amp;""=TOP!$C$5&amp;""),1,0))</f>
        <v>0</v>
      </c>
      <c r="L1702" s="27" t="n">
        <f aca="false">IF($K1702=0,0,IFERROR(INDEX(購買率算出!$P$6:$P$3005,MATCH($A1702&amp;"",購買率算出!$C$6:$C$3005,0)),0))</f>
        <v>0</v>
      </c>
    </row>
    <row r="1703" customFormat="false" ht="15" hidden="false" customHeight="false" outlineLevel="0" collapsed="false">
      <c r="A1703" s="24"/>
      <c r="D1703" s="24"/>
      <c r="F1703" s="24"/>
      <c r="K1703" s="9" t="n">
        <f aca="false">IF($A1703="",0,IF(OR(N($D1703)=0,$D1703&amp;""=TOP!$C$5&amp;""),1,0))</f>
        <v>0</v>
      </c>
      <c r="L1703" s="27" t="n">
        <f aca="false">IF($K1703=0,0,IFERROR(INDEX(購買率算出!$P$6:$P$3005,MATCH($A1703&amp;"",購買率算出!$C$6:$C$3005,0)),0))</f>
        <v>0</v>
      </c>
    </row>
    <row r="1704" customFormat="false" ht="15" hidden="false" customHeight="false" outlineLevel="0" collapsed="false">
      <c r="A1704" s="24"/>
      <c r="D1704" s="24"/>
      <c r="F1704" s="24"/>
      <c r="K1704" s="9" t="n">
        <f aca="false">IF($A1704="",0,IF(OR(N($D1704)=0,$D1704&amp;""=TOP!$C$5&amp;""),1,0))</f>
        <v>0</v>
      </c>
      <c r="L1704" s="27" t="n">
        <f aca="false">IF($K1704=0,0,IFERROR(INDEX(購買率算出!$P$6:$P$3005,MATCH($A1704&amp;"",購買率算出!$C$6:$C$3005,0)),0))</f>
        <v>0</v>
      </c>
    </row>
    <row r="1705" customFormat="false" ht="15" hidden="false" customHeight="false" outlineLevel="0" collapsed="false">
      <c r="A1705" s="24"/>
      <c r="D1705" s="24"/>
      <c r="F1705" s="24"/>
      <c r="K1705" s="9" t="n">
        <f aca="false">IF($A1705="",0,IF(OR(N($D1705)=0,$D1705&amp;""=TOP!$C$5&amp;""),1,0))</f>
        <v>0</v>
      </c>
      <c r="L1705" s="27" t="n">
        <f aca="false">IF($K1705=0,0,IFERROR(INDEX(購買率算出!$P$6:$P$3005,MATCH($A1705&amp;"",購買率算出!$C$6:$C$3005,0)),0))</f>
        <v>0</v>
      </c>
    </row>
    <row r="1706" customFormat="false" ht="15" hidden="false" customHeight="false" outlineLevel="0" collapsed="false">
      <c r="A1706" s="24"/>
      <c r="D1706" s="24"/>
      <c r="F1706" s="24"/>
      <c r="K1706" s="9" t="n">
        <f aca="false">IF($A1706="",0,IF(OR(N($D1706)=0,$D1706&amp;""=TOP!$C$5&amp;""),1,0))</f>
        <v>0</v>
      </c>
      <c r="L1706" s="27" t="n">
        <f aca="false">IF($K1706=0,0,IFERROR(INDEX(購買率算出!$P$6:$P$3005,MATCH($A1706&amp;"",購買率算出!$C$6:$C$3005,0)),0))</f>
        <v>0</v>
      </c>
    </row>
    <row r="1707" customFormat="false" ht="15" hidden="false" customHeight="false" outlineLevel="0" collapsed="false">
      <c r="A1707" s="24"/>
      <c r="D1707" s="24"/>
      <c r="F1707" s="24"/>
      <c r="K1707" s="9" t="n">
        <f aca="false">IF($A1707="",0,IF(OR(N($D1707)=0,$D1707&amp;""=TOP!$C$5&amp;""),1,0))</f>
        <v>0</v>
      </c>
      <c r="L1707" s="27" t="n">
        <f aca="false">IF($K1707=0,0,IFERROR(INDEX(購買率算出!$P$6:$P$3005,MATCH($A1707&amp;"",購買率算出!$C$6:$C$3005,0)),0))</f>
        <v>0</v>
      </c>
    </row>
    <row r="1708" customFormat="false" ht="15" hidden="false" customHeight="false" outlineLevel="0" collapsed="false">
      <c r="A1708" s="24"/>
      <c r="D1708" s="24"/>
      <c r="F1708" s="24"/>
      <c r="K1708" s="9" t="n">
        <f aca="false">IF($A1708="",0,IF(OR(N($D1708)=0,$D1708&amp;""=TOP!$C$5&amp;""),1,0))</f>
        <v>0</v>
      </c>
      <c r="L1708" s="27" t="n">
        <f aca="false">IF($K1708=0,0,IFERROR(INDEX(購買率算出!$P$6:$P$3005,MATCH($A1708&amp;"",購買率算出!$C$6:$C$3005,0)),0))</f>
        <v>0</v>
      </c>
    </row>
    <row r="1709" customFormat="false" ht="15" hidden="false" customHeight="false" outlineLevel="0" collapsed="false">
      <c r="A1709" s="24"/>
      <c r="D1709" s="24"/>
      <c r="F1709" s="24"/>
      <c r="K1709" s="9" t="n">
        <f aca="false">IF($A1709="",0,IF(OR(N($D1709)=0,$D1709&amp;""=TOP!$C$5&amp;""),1,0))</f>
        <v>0</v>
      </c>
      <c r="L1709" s="27" t="n">
        <f aca="false">IF($K1709=0,0,IFERROR(INDEX(購買率算出!$P$6:$P$3005,MATCH($A1709&amp;"",購買率算出!$C$6:$C$3005,0)),0))</f>
        <v>0</v>
      </c>
    </row>
    <row r="1710" customFormat="false" ht="15" hidden="false" customHeight="false" outlineLevel="0" collapsed="false">
      <c r="A1710" s="24"/>
      <c r="D1710" s="24"/>
      <c r="F1710" s="24"/>
      <c r="K1710" s="9" t="n">
        <f aca="false">IF($A1710="",0,IF(OR(N($D1710)=0,$D1710&amp;""=TOP!$C$5&amp;""),1,0))</f>
        <v>0</v>
      </c>
      <c r="L1710" s="27" t="n">
        <f aca="false">IF($K1710=0,0,IFERROR(INDEX(購買率算出!$P$6:$P$3005,MATCH($A1710&amp;"",購買率算出!$C$6:$C$3005,0)),0))</f>
        <v>0</v>
      </c>
    </row>
    <row r="1711" customFormat="false" ht="15" hidden="false" customHeight="false" outlineLevel="0" collapsed="false">
      <c r="A1711" s="24"/>
      <c r="D1711" s="24"/>
      <c r="F1711" s="24"/>
      <c r="K1711" s="9" t="n">
        <f aca="false">IF($A1711="",0,IF(OR(N($D1711)=0,$D1711&amp;""=TOP!$C$5&amp;""),1,0))</f>
        <v>0</v>
      </c>
      <c r="L1711" s="27" t="n">
        <f aca="false">IF($K1711=0,0,IFERROR(INDEX(購買率算出!$P$6:$P$3005,MATCH($A1711&amp;"",購買率算出!$C$6:$C$3005,0)),0))</f>
        <v>0</v>
      </c>
    </row>
    <row r="1712" customFormat="false" ht="15" hidden="false" customHeight="false" outlineLevel="0" collapsed="false">
      <c r="A1712" s="24"/>
      <c r="D1712" s="24"/>
      <c r="F1712" s="24"/>
      <c r="K1712" s="9" t="n">
        <f aca="false">IF($A1712="",0,IF(OR(N($D1712)=0,$D1712&amp;""=TOP!$C$5&amp;""),1,0))</f>
        <v>0</v>
      </c>
      <c r="L1712" s="27" t="n">
        <f aca="false">IF($K1712=0,0,IFERROR(INDEX(購買率算出!$P$6:$P$3005,MATCH($A1712&amp;"",購買率算出!$C$6:$C$3005,0)),0))</f>
        <v>0</v>
      </c>
    </row>
    <row r="1713" customFormat="false" ht="15" hidden="false" customHeight="false" outlineLevel="0" collapsed="false">
      <c r="A1713" s="24"/>
      <c r="D1713" s="24"/>
      <c r="F1713" s="24"/>
      <c r="K1713" s="9" t="n">
        <f aca="false">IF($A1713="",0,IF(OR(N($D1713)=0,$D1713&amp;""=TOP!$C$5&amp;""),1,0))</f>
        <v>0</v>
      </c>
      <c r="L1713" s="27" t="n">
        <f aca="false">IF($K1713=0,0,IFERROR(INDEX(購買率算出!$P$6:$P$3005,MATCH($A1713&amp;"",購買率算出!$C$6:$C$3005,0)),0))</f>
        <v>0</v>
      </c>
    </row>
    <row r="1714" customFormat="false" ht="15" hidden="false" customHeight="false" outlineLevel="0" collapsed="false">
      <c r="A1714" s="24"/>
      <c r="D1714" s="24"/>
      <c r="F1714" s="24"/>
      <c r="K1714" s="9" t="n">
        <f aca="false">IF($A1714="",0,IF(OR(N($D1714)=0,$D1714&amp;""=TOP!$C$5&amp;""),1,0))</f>
        <v>0</v>
      </c>
      <c r="L1714" s="27" t="n">
        <f aca="false">IF($K1714=0,0,IFERROR(INDEX(購買率算出!$P$6:$P$3005,MATCH($A1714&amp;"",購買率算出!$C$6:$C$3005,0)),0))</f>
        <v>0</v>
      </c>
    </row>
    <row r="1715" customFormat="false" ht="15" hidden="false" customHeight="false" outlineLevel="0" collapsed="false">
      <c r="A1715" s="24"/>
      <c r="D1715" s="24"/>
      <c r="F1715" s="24"/>
      <c r="K1715" s="9" t="n">
        <f aca="false">IF($A1715="",0,IF(OR(N($D1715)=0,$D1715&amp;""=TOP!$C$5&amp;""),1,0))</f>
        <v>0</v>
      </c>
      <c r="L1715" s="27" t="n">
        <f aca="false">IF($K1715=0,0,IFERROR(INDEX(購買率算出!$P$6:$P$3005,MATCH($A1715&amp;"",購買率算出!$C$6:$C$3005,0)),0))</f>
        <v>0</v>
      </c>
    </row>
    <row r="1716" customFormat="false" ht="15" hidden="false" customHeight="false" outlineLevel="0" collapsed="false">
      <c r="A1716" s="24"/>
      <c r="D1716" s="24"/>
      <c r="F1716" s="24"/>
      <c r="K1716" s="9" t="n">
        <f aca="false">IF($A1716="",0,IF(OR(N($D1716)=0,$D1716&amp;""=TOP!$C$5&amp;""),1,0))</f>
        <v>0</v>
      </c>
      <c r="L1716" s="27" t="n">
        <f aca="false">IF($K1716=0,0,IFERROR(INDEX(購買率算出!$P$6:$P$3005,MATCH($A1716&amp;"",購買率算出!$C$6:$C$3005,0)),0))</f>
        <v>0</v>
      </c>
    </row>
    <row r="1717" customFormat="false" ht="15" hidden="false" customHeight="false" outlineLevel="0" collapsed="false">
      <c r="A1717" s="24"/>
      <c r="D1717" s="24"/>
      <c r="F1717" s="24"/>
      <c r="K1717" s="9" t="n">
        <f aca="false">IF($A1717="",0,IF(OR(N($D1717)=0,$D1717&amp;""=TOP!$C$5&amp;""),1,0))</f>
        <v>0</v>
      </c>
      <c r="L1717" s="27" t="n">
        <f aca="false">IF($K1717=0,0,IFERROR(INDEX(購買率算出!$P$6:$P$3005,MATCH($A1717&amp;"",購買率算出!$C$6:$C$3005,0)),0))</f>
        <v>0</v>
      </c>
    </row>
    <row r="1718" customFormat="false" ht="15" hidden="false" customHeight="false" outlineLevel="0" collapsed="false">
      <c r="A1718" s="24"/>
      <c r="D1718" s="24"/>
      <c r="F1718" s="24"/>
      <c r="K1718" s="9" t="n">
        <f aca="false">IF($A1718="",0,IF(OR(N($D1718)=0,$D1718&amp;""=TOP!$C$5&amp;""),1,0))</f>
        <v>0</v>
      </c>
      <c r="L1718" s="27" t="n">
        <f aca="false">IF($K1718=0,0,IFERROR(INDEX(購買率算出!$P$6:$P$3005,MATCH($A1718&amp;"",購買率算出!$C$6:$C$3005,0)),0))</f>
        <v>0</v>
      </c>
    </row>
    <row r="1719" customFormat="false" ht="15" hidden="false" customHeight="false" outlineLevel="0" collapsed="false">
      <c r="A1719" s="24"/>
      <c r="D1719" s="24"/>
      <c r="F1719" s="24"/>
      <c r="K1719" s="9" t="n">
        <f aca="false">IF($A1719="",0,IF(OR(N($D1719)=0,$D1719&amp;""=TOP!$C$5&amp;""),1,0))</f>
        <v>0</v>
      </c>
      <c r="L1719" s="27" t="n">
        <f aca="false">IF($K1719=0,0,IFERROR(INDEX(購買率算出!$P$6:$P$3005,MATCH($A1719&amp;"",購買率算出!$C$6:$C$3005,0)),0))</f>
        <v>0</v>
      </c>
    </row>
    <row r="1720" customFormat="false" ht="15" hidden="false" customHeight="false" outlineLevel="0" collapsed="false">
      <c r="A1720" s="24"/>
      <c r="D1720" s="24"/>
      <c r="F1720" s="24"/>
      <c r="K1720" s="9" t="n">
        <f aca="false">IF($A1720="",0,IF(OR(N($D1720)=0,$D1720&amp;""=TOP!$C$5&amp;""),1,0))</f>
        <v>0</v>
      </c>
      <c r="L1720" s="27" t="n">
        <f aca="false">IF($K1720=0,0,IFERROR(INDEX(購買率算出!$P$6:$P$3005,MATCH($A1720&amp;"",購買率算出!$C$6:$C$3005,0)),0))</f>
        <v>0</v>
      </c>
    </row>
    <row r="1721" customFormat="false" ht="15" hidden="false" customHeight="false" outlineLevel="0" collapsed="false">
      <c r="A1721" s="24"/>
      <c r="D1721" s="24"/>
      <c r="F1721" s="24"/>
      <c r="K1721" s="9" t="n">
        <f aca="false">IF($A1721="",0,IF(OR(N($D1721)=0,$D1721&amp;""=TOP!$C$5&amp;""),1,0))</f>
        <v>0</v>
      </c>
      <c r="L1721" s="27" t="n">
        <f aca="false">IF($K1721=0,0,IFERROR(INDEX(購買率算出!$P$6:$P$3005,MATCH($A1721&amp;"",購買率算出!$C$6:$C$3005,0)),0))</f>
        <v>0</v>
      </c>
    </row>
    <row r="1722" customFormat="false" ht="15" hidden="false" customHeight="false" outlineLevel="0" collapsed="false">
      <c r="A1722" s="24"/>
      <c r="D1722" s="24"/>
      <c r="F1722" s="24"/>
      <c r="K1722" s="9" t="n">
        <f aca="false">IF($A1722="",0,IF(OR(N($D1722)=0,$D1722&amp;""=TOP!$C$5&amp;""),1,0))</f>
        <v>0</v>
      </c>
      <c r="L1722" s="27" t="n">
        <f aca="false">IF($K1722=0,0,IFERROR(INDEX(購買率算出!$P$6:$P$3005,MATCH($A1722&amp;"",購買率算出!$C$6:$C$3005,0)),0))</f>
        <v>0</v>
      </c>
    </row>
    <row r="1723" customFormat="false" ht="15" hidden="false" customHeight="false" outlineLevel="0" collapsed="false">
      <c r="A1723" s="24"/>
      <c r="D1723" s="24"/>
      <c r="F1723" s="24"/>
      <c r="K1723" s="9" t="n">
        <f aca="false">IF($A1723="",0,IF(OR(N($D1723)=0,$D1723&amp;""=TOP!$C$5&amp;""),1,0))</f>
        <v>0</v>
      </c>
      <c r="L1723" s="27" t="n">
        <f aca="false">IF($K1723=0,0,IFERROR(INDEX(購買率算出!$P$6:$P$3005,MATCH($A1723&amp;"",購買率算出!$C$6:$C$3005,0)),0))</f>
        <v>0</v>
      </c>
    </row>
    <row r="1724" customFormat="false" ht="15" hidden="false" customHeight="false" outlineLevel="0" collapsed="false">
      <c r="A1724" s="24"/>
      <c r="D1724" s="24"/>
      <c r="F1724" s="24"/>
      <c r="K1724" s="9" t="n">
        <f aca="false">IF($A1724="",0,IF(OR(N($D1724)=0,$D1724&amp;""=TOP!$C$5&amp;""),1,0))</f>
        <v>0</v>
      </c>
      <c r="L1724" s="27" t="n">
        <f aca="false">IF($K1724=0,0,IFERROR(INDEX(購買率算出!$P$6:$P$3005,MATCH($A1724&amp;"",購買率算出!$C$6:$C$3005,0)),0))</f>
        <v>0</v>
      </c>
    </row>
    <row r="1725" customFormat="false" ht="15" hidden="false" customHeight="false" outlineLevel="0" collapsed="false">
      <c r="A1725" s="24"/>
      <c r="D1725" s="24"/>
      <c r="F1725" s="24"/>
      <c r="K1725" s="9" t="n">
        <f aca="false">IF($A1725="",0,IF(OR(N($D1725)=0,$D1725&amp;""=TOP!$C$5&amp;""),1,0))</f>
        <v>0</v>
      </c>
      <c r="L1725" s="27" t="n">
        <f aca="false">IF($K1725=0,0,IFERROR(INDEX(購買率算出!$P$6:$P$3005,MATCH($A1725&amp;"",購買率算出!$C$6:$C$3005,0)),0))</f>
        <v>0</v>
      </c>
    </row>
    <row r="1726" customFormat="false" ht="15" hidden="false" customHeight="false" outlineLevel="0" collapsed="false">
      <c r="A1726" s="24"/>
      <c r="D1726" s="24"/>
      <c r="F1726" s="24"/>
      <c r="K1726" s="9" t="n">
        <f aca="false">IF($A1726="",0,IF(OR(N($D1726)=0,$D1726&amp;""=TOP!$C$5&amp;""),1,0))</f>
        <v>0</v>
      </c>
      <c r="L1726" s="27" t="n">
        <f aca="false">IF($K1726=0,0,IFERROR(INDEX(購買率算出!$P$6:$P$3005,MATCH($A1726&amp;"",購買率算出!$C$6:$C$3005,0)),0))</f>
        <v>0</v>
      </c>
    </row>
    <row r="1727" customFormat="false" ht="15" hidden="false" customHeight="false" outlineLevel="0" collapsed="false">
      <c r="A1727" s="24"/>
      <c r="D1727" s="24"/>
      <c r="F1727" s="24"/>
      <c r="K1727" s="9" t="n">
        <f aca="false">IF($A1727="",0,IF(OR(N($D1727)=0,$D1727&amp;""=TOP!$C$5&amp;""),1,0))</f>
        <v>0</v>
      </c>
      <c r="L1727" s="27" t="n">
        <f aca="false">IF($K1727=0,0,IFERROR(INDEX(購買率算出!$P$6:$P$3005,MATCH($A1727&amp;"",購買率算出!$C$6:$C$3005,0)),0))</f>
        <v>0</v>
      </c>
    </row>
    <row r="1728" customFormat="false" ht="15" hidden="false" customHeight="false" outlineLevel="0" collapsed="false">
      <c r="A1728" s="24"/>
      <c r="D1728" s="24"/>
      <c r="F1728" s="24"/>
      <c r="K1728" s="9" t="n">
        <f aca="false">IF($A1728="",0,IF(OR(N($D1728)=0,$D1728&amp;""=TOP!$C$5&amp;""),1,0))</f>
        <v>0</v>
      </c>
      <c r="L1728" s="27" t="n">
        <f aca="false">IF($K1728=0,0,IFERROR(INDEX(購買率算出!$P$6:$P$3005,MATCH($A1728&amp;"",購買率算出!$C$6:$C$3005,0)),0))</f>
        <v>0</v>
      </c>
    </row>
    <row r="1729" customFormat="false" ht="15" hidden="false" customHeight="false" outlineLevel="0" collapsed="false">
      <c r="A1729" s="24"/>
      <c r="D1729" s="24"/>
      <c r="F1729" s="24"/>
      <c r="K1729" s="9" t="n">
        <f aca="false">IF($A1729="",0,IF(OR(N($D1729)=0,$D1729&amp;""=TOP!$C$5&amp;""),1,0))</f>
        <v>0</v>
      </c>
      <c r="L1729" s="27" t="n">
        <f aca="false">IF($K1729=0,0,IFERROR(INDEX(購買率算出!$P$6:$P$3005,MATCH($A1729&amp;"",購買率算出!$C$6:$C$3005,0)),0))</f>
        <v>0</v>
      </c>
    </row>
    <row r="1730" customFormat="false" ht="15" hidden="false" customHeight="false" outlineLevel="0" collapsed="false">
      <c r="A1730" s="24"/>
      <c r="D1730" s="24"/>
      <c r="F1730" s="24"/>
      <c r="K1730" s="9" t="n">
        <f aca="false">IF($A1730="",0,IF(OR(N($D1730)=0,$D1730&amp;""=TOP!$C$5&amp;""),1,0))</f>
        <v>0</v>
      </c>
      <c r="L1730" s="27" t="n">
        <f aca="false">IF($K1730=0,0,IFERROR(INDEX(購買率算出!$P$6:$P$3005,MATCH($A1730&amp;"",購買率算出!$C$6:$C$3005,0)),0))</f>
        <v>0</v>
      </c>
    </row>
    <row r="1731" customFormat="false" ht="15" hidden="false" customHeight="false" outlineLevel="0" collapsed="false">
      <c r="A1731" s="24"/>
      <c r="D1731" s="24"/>
      <c r="F1731" s="24"/>
      <c r="K1731" s="9" t="n">
        <f aca="false">IF($A1731="",0,IF(OR(N($D1731)=0,$D1731&amp;""=TOP!$C$5&amp;""),1,0))</f>
        <v>0</v>
      </c>
      <c r="L1731" s="27" t="n">
        <f aca="false">IF($K1731=0,0,IFERROR(INDEX(購買率算出!$P$6:$P$3005,MATCH($A1731&amp;"",購買率算出!$C$6:$C$3005,0)),0))</f>
        <v>0</v>
      </c>
    </row>
    <row r="1732" customFormat="false" ht="15" hidden="false" customHeight="false" outlineLevel="0" collapsed="false">
      <c r="A1732" s="24"/>
      <c r="D1732" s="24"/>
      <c r="F1732" s="24"/>
      <c r="K1732" s="9" t="n">
        <f aca="false">IF($A1732="",0,IF(OR(N($D1732)=0,$D1732&amp;""=TOP!$C$5&amp;""),1,0))</f>
        <v>0</v>
      </c>
      <c r="L1732" s="27" t="n">
        <f aca="false">IF($K1732=0,0,IFERROR(INDEX(購買率算出!$P$6:$P$3005,MATCH($A1732&amp;"",購買率算出!$C$6:$C$3005,0)),0))</f>
        <v>0</v>
      </c>
    </row>
    <row r="1733" customFormat="false" ht="15" hidden="false" customHeight="false" outlineLevel="0" collapsed="false">
      <c r="A1733" s="24"/>
      <c r="D1733" s="24"/>
      <c r="F1733" s="24"/>
      <c r="K1733" s="9" t="n">
        <f aca="false">IF($A1733="",0,IF(OR(N($D1733)=0,$D1733&amp;""=TOP!$C$5&amp;""),1,0))</f>
        <v>0</v>
      </c>
      <c r="L1733" s="27" t="n">
        <f aca="false">IF($K1733=0,0,IFERROR(INDEX(購買率算出!$P$6:$P$3005,MATCH($A1733&amp;"",購買率算出!$C$6:$C$3005,0)),0))</f>
        <v>0</v>
      </c>
    </row>
    <row r="1734" customFormat="false" ht="15" hidden="false" customHeight="false" outlineLevel="0" collapsed="false">
      <c r="A1734" s="24"/>
      <c r="D1734" s="24"/>
      <c r="F1734" s="24"/>
      <c r="K1734" s="9" t="n">
        <f aca="false">IF($A1734="",0,IF(OR(N($D1734)=0,$D1734&amp;""=TOP!$C$5&amp;""),1,0))</f>
        <v>0</v>
      </c>
      <c r="L1734" s="27" t="n">
        <f aca="false">IF($K1734=0,0,IFERROR(INDEX(購買率算出!$P$6:$P$3005,MATCH($A1734&amp;"",購買率算出!$C$6:$C$3005,0)),0))</f>
        <v>0</v>
      </c>
    </row>
    <row r="1735" customFormat="false" ht="15" hidden="false" customHeight="false" outlineLevel="0" collapsed="false">
      <c r="A1735" s="24"/>
      <c r="D1735" s="24"/>
      <c r="F1735" s="24"/>
      <c r="K1735" s="9" t="n">
        <f aca="false">IF($A1735="",0,IF(OR(N($D1735)=0,$D1735&amp;""=TOP!$C$5&amp;""),1,0))</f>
        <v>0</v>
      </c>
      <c r="L1735" s="27" t="n">
        <f aca="false">IF($K1735=0,0,IFERROR(INDEX(購買率算出!$P$6:$P$3005,MATCH($A1735&amp;"",購買率算出!$C$6:$C$3005,0)),0))</f>
        <v>0</v>
      </c>
    </row>
    <row r="1736" customFormat="false" ht="15" hidden="false" customHeight="false" outlineLevel="0" collapsed="false">
      <c r="A1736" s="24"/>
      <c r="D1736" s="24"/>
      <c r="F1736" s="24"/>
      <c r="K1736" s="9" t="n">
        <f aca="false">IF($A1736="",0,IF(OR(N($D1736)=0,$D1736&amp;""=TOP!$C$5&amp;""),1,0))</f>
        <v>0</v>
      </c>
      <c r="L1736" s="27" t="n">
        <f aca="false">IF($K1736=0,0,IFERROR(INDEX(購買率算出!$P$6:$P$3005,MATCH($A1736&amp;"",購買率算出!$C$6:$C$3005,0)),0))</f>
        <v>0</v>
      </c>
    </row>
    <row r="1737" customFormat="false" ht="15" hidden="false" customHeight="false" outlineLevel="0" collapsed="false">
      <c r="A1737" s="24"/>
      <c r="D1737" s="24"/>
      <c r="F1737" s="24"/>
      <c r="K1737" s="9" t="n">
        <f aca="false">IF($A1737="",0,IF(OR(N($D1737)=0,$D1737&amp;""=TOP!$C$5&amp;""),1,0))</f>
        <v>0</v>
      </c>
      <c r="L1737" s="27" t="n">
        <f aca="false">IF($K1737=0,0,IFERROR(INDEX(購買率算出!$P$6:$P$3005,MATCH($A1737&amp;"",購買率算出!$C$6:$C$3005,0)),0))</f>
        <v>0</v>
      </c>
    </row>
    <row r="1738" customFormat="false" ht="15" hidden="false" customHeight="false" outlineLevel="0" collapsed="false">
      <c r="A1738" s="24"/>
      <c r="D1738" s="24"/>
      <c r="F1738" s="24"/>
      <c r="K1738" s="9" t="n">
        <f aca="false">IF($A1738="",0,IF(OR(N($D1738)=0,$D1738&amp;""=TOP!$C$5&amp;""),1,0))</f>
        <v>0</v>
      </c>
      <c r="L1738" s="27" t="n">
        <f aca="false">IF($K1738=0,0,IFERROR(INDEX(購買率算出!$P$6:$P$3005,MATCH($A1738&amp;"",購買率算出!$C$6:$C$3005,0)),0))</f>
        <v>0</v>
      </c>
    </row>
    <row r="1739" customFormat="false" ht="15" hidden="false" customHeight="false" outlineLevel="0" collapsed="false">
      <c r="A1739" s="24"/>
      <c r="D1739" s="24"/>
      <c r="F1739" s="24"/>
      <c r="K1739" s="9" t="n">
        <f aca="false">IF($A1739="",0,IF(OR(N($D1739)=0,$D1739&amp;""=TOP!$C$5&amp;""),1,0))</f>
        <v>0</v>
      </c>
      <c r="L1739" s="27" t="n">
        <f aca="false">IF($K1739=0,0,IFERROR(INDEX(購買率算出!$P$6:$P$3005,MATCH($A1739&amp;"",購買率算出!$C$6:$C$3005,0)),0))</f>
        <v>0</v>
      </c>
    </row>
    <row r="1740" customFormat="false" ht="15" hidden="false" customHeight="false" outlineLevel="0" collapsed="false">
      <c r="A1740" s="24"/>
      <c r="D1740" s="24"/>
      <c r="F1740" s="24"/>
      <c r="K1740" s="9" t="n">
        <f aca="false">IF($A1740="",0,IF(OR(N($D1740)=0,$D1740&amp;""=TOP!$C$5&amp;""),1,0))</f>
        <v>0</v>
      </c>
      <c r="L1740" s="27" t="n">
        <f aca="false">IF($K1740=0,0,IFERROR(INDEX(購買率算出!$P$6:$P$3005,MATCH($A1740&amp;"",購買率算出!$C$6:$C$3005,0)),0))</f>
        <v>0</v>
      </c>
    </row>
    <row r="1741" customFormat="false" ht="15" hidden="false" customHeight="false" outlineLevel="0" collapsed="false">
      <c r="A1741" s="24"/>
      <c r="D1741" s="24"/>
      <c r="F1741" s="24"/>
      <c r="K1741" s="9" t="n">
        <f aca="false">IF($A1741="",0,IF(OR(N($D1741)=0,$D1741&amp;""=TOP!$C$5&amp;""),1,0))</f>
        <v>0</v>
      </c>
      <c r="L1741" s="27" t="n">
        <f aca="false">IF($K1741=0,0,IFERROR(INDEX(購買率算出!$P$6:$P$3005,MATCH($A1741&amp;"",購買率算出!$C$6:$C$3005,0)),0))</f>
        <v>0</v>
      </c>
    </row>
    <row r="1742" customFormat="false" ht="15" hidden="false" customHeight="false" outlineLevel="0" collapsed="false">
      <c r="A1742" s="24"/>
      <c r="D1742" s="24"/>
      <c r="F1742" s="24"/>
      <c r="K1742" s="9" t="n">
        <f aca="false">IF($A1742="",0,IF(OR(N($D1742)=0,$D1742&amp;""=TOP!$C$5&amp;""),1,0))</f>
        <v>0</v>
      </c>
      <c r="L1742" s="27" t="n">
        <f aca="false">IF($K1742=0,0,IFERROR(INDEX(購買率算出!$P$6:$P$3005,MATCH($A1742&amp;"",購買率算出!$C$6:$C$3005,0)),0))</f>
        <v>0</v>
      </c>
    </row>
    <row r="1743" customFormat="false" ht="15" hidden="false" customHeight="false" outlineLevel="0" collapsed="false">
      <c r="A1743" s="24"/>
      <c r="D1743" s="24"/>
      <c r="F1743" s="24"/>
      <c r="K1743" s="9" t="n">
        <f aca="false">IF($A1743="",0,IF(OR(N($D1743)=0,$D1743&amp;""=TOP!$C$5&amp;""),1,0))</f>
        <v>0</v>
      </c>
      <c r="L1743" s="27" t="n">
        <f aca="false">IF($K1743=0,0,IFERROR(INDEX(購買率算出!$P$6:$P$3005,MATCH($A1743&amp;"",購買率算出!$C$6:$C$3005,0)),0))</f>
        <v>0</v>
      </c>
    </row>
    <row r="1744" customFormat="false" ht="15" hidden="false" customHeight="false" outlineLevel="0" collapsed="false">
      <c r="A1744" s="24"/>
      <c r="D1744" s="24"/>
      <c r="F1744" s="24"/>
      <c r="K1744" s="9" t="n">
        <f aca="false">IF($A1744="",0,IF(OR(N($D1744)=0,$D1744&amp;""=TOP!$C$5&amp;""),1,0))</f>
        <v>0</v>
      </c>
      <c r="L1744" s="27" t="n">
        <f aca="false">IF($K1744=0,0,IFERROR(INDEX(購買率算出!$P$6:$P$3005,MATCH($A1744&amp;"",購買率算出!$C$6:$C$3005,0)),0))</f>
        <v>0</v>
      </c>
    </row>
    <row r="1745" customFormat="false" ht="15" hidden="false" customHeight="false" outlineLevel="0" collapsed="false">
      <c r="A1745" s="24"/>
      <c r="D1745" s="24"/>
      <c r="F1745" s="24"/>
      <c r="K1745" s="9" t="n">
        <f aca="false">IF($A1745="",0,IF(OR(N($D1745)=0,$D1745&amp;""=TOP!$C$5&amp;""),1,0))</f>
        <v>0</v>
      </c>
      <c r="L1745" s="27" t="n">
        <f aca="false">IF($K1745=0,0,IFERROR(INDEX(購買率算出!$P$6:$P$3005,MATCH($A1745&amp;"",購買率算出!$C$6:$C$3005,0)),0))</f>
        <v>0</v>
      </c>
    </row>
    <row r="1746" customFormat="false" ht="15" hidden="false" customHeight="false" outlineLevel="0" collapsed="false">
      <c r="A1746" s="24"/>
      <c r="D1746" s="24"/>
      <c r="F1746" s="24"/>
      <c r="K1746" s="9" t="n">
        <f aca="false">IF($A1746="",0,IF(OR(N($D1746)=0,$D1746&amp;""=TOP!$C$5&amp;""),1,0))</f>
        <v>0</v>
      </c>
      <c r="L1746" s="27" t="n">
        <f aca="false">IF($K1746=0,0,IFERROR(INDEX(購買率算出!$P$6:$P$3005,MATCH($A1746&amp;"",購買率算出!$C$6:$C$3005,0)),0))</f>
        <v>0</v>
      </c>
    </row>
    <row r="1747" customFormat="false" ht="15" hidden="false" customHeight="false" outlineLevel="0" collapsed="false">
      <c r="A1747" s="24"/>
      <c r="D1747" s="24"/>
      <c r="F1747" s="24"/>
      <c r="K1747" s="9" t="n">
        <f aca="false">IF($A1747="",0,IF(OR(N($D1747)=0,$D1747&amp;""=TOP!$C$5&amp;""),1,0))</f>
        <v>0</v>
      </c>
      <c r="L1747" s="27" t="n">
        <f aca="false">IF($K1747=0,0,IFERROR(INDEX(購買率算出!$P$6:$P$3005,MATCH($A1747&amp;"",購買率算出!$C$6:$C$3005,0)),0))</f>
        <v>0</v>
      </c>
    </row>
    <row r="1748" customFormat="false" ht="15" hidden="false" customHeight="false" outlineLevel="0" collapsed="false">
      <c r="A1748" s="24"/>
      <c r="D1748" s="24"/>
      <c r="F1748" s="24"/>
      <c r="K1748" s="9" t="n">
        <f aca="false">IF($A1748="",0,IF(OR(N($D1748)=0,$D1748&amp;""=TOP!$C$5&amp;""),1,0))</f>
        <v>0</v>
      </c>
      <c r="L1748" s="27" t="n">
        <f aca="false">IF($K1748=0,0,IFERROR(INDEX(購買率算出!$P$6:$P$3005,MATCH($A1748&amp;"",購買率算出!$C$6:$C$3005,0)),0))</f>
        <v>0</v>
      </c>
    </row>
    <row r="1749" customFormat="false" ht="15" hidden="false" customHeight="false" outlineLevel="0" collapsed="false">
      <c r="A1749" s="24"/>
      <c r="D1749" s="24"/>
      <c r="F1749" s="24"/>
      <c r="K1749" s="9" t="n">
        <f aca="false">IF($A1749="",0,IF(OR(N($D1749)=0,$D1749&amp;""=TOP!$C$5&amp;""),1,0))</f>
        <v>0</v>
      </c>
      <c r="L1749" s="27" t="n">
        <f aca="false">IF($K1749=0,0,IFERROR(INDEX(購買率算出!$P$6:$P$3005,MATCH($A1749&amp;"",購買率算出!$C$6:$C$3005,0)),0))</f>
        <v>0</v>
      </c>
    </row>
    <row r="1750" customFormat="false" ht="15" hidden="false" customHeight="false" outlineLevel="0" collapsed="false">
      <c r="A1750" s="24"/>
      <c r="D1750" s="24"/>
      <c r="F1750" s="24"/>
      <c r="K1750" s="9" t="n">
        <f aca="false">IF($A1750="",0,IF(OR(N($D1750)=0,$D1750&amp;""=TOP!$C$5&amp;""),1,0))</f>
        <v>0</v>
      </c>
      <c r="L1750" s="27" t="n">
        <f aca="false">IF($K1750=0,0,IFERROR(INDEX(購買率算出!$P$6:$P$3005,MATCH($A1750&amp;"",購買率算出!$C$6:$C$3005,0)),0))</f>
        <v>0</v>
      </c>
    </row>
    <row r="1751" customFormat="false" ht="15" hidden="false" customHeight="false" outlineLevel="0" collapsed="false">
      <c r="A1751" s="24"/>
      <c r="D1751" s="24"/>
      <c r="F1751" s="24"/>
      <c r="K1751" s="9" t="n">
        <f aca="false">IF($A1751="",0,IF(OR(N($D1751)=0,$D1751&amp;""=TOP!$C$5&amp;""),1,0))</f>
        <v>0</v>
      </c>
      <c r="L1751" s="27" t="n">
        <f aca="false">IF($K1751=0,0,IFERROR(INDEX(購買率算出!$P$6:$P$3005,MATCH($A1751&amp;"",購買率算出!$C$6:$C$3005,0)),0))</f>
        <v>0</v>
      </c>
    </row>
    <row r="1752" customFormat="false" ht="15" hidden="false" customHeight="false" outlineLevel="0" collapsed="false">
      <c r="A1752" s="24"/>
      <c r="D1752" s="24"/>
      <c r="F1752" s="24"/>
      <c r="K1752" s="9" t="n">
        <f aca="false">IF($A1752="",0,IF(OR(N($D1752)=0,$D1752&amp;""=TOP!$C$5&amp;""),1,0))</f>
        <v>0</v>
      </c>
      <c r="L1752" s="27" t="n">
        <f aca="false">IF($K1752=0,0,IFERROR(INDEX(購買率算出!$P$6:$P$3005,MATCH($A1752&amp;"",購買率算出!$C$6:$C$3005,0)),0))</f>
        <v>0</v>
      </c>
    </row>
    <row r="1753" customFormat="false" ht="15" hidden="false" customHeight="false" outlineLevel="0" collapsed="false">
      <c r="A1753" s="24"/>
      <c r="D1753" s="24"/>
      <c r="F1753" s="24"/>
      <c r="K1753" s="9" t="n">
        <f aca="false">IF($A1753="",0,IF(OR(N($D1753)=0,$D1753&amp;""=TOP!$C$5&amp;""),1,0))</f>
        <v>0</v>
      </c>
      <c r="L1753" s="27" t="n">
        <f aca="false">IF($K1753=0,0,IFERROR(INDEX(購買率算出!$P$6:$P$3005,MATCH($A1753&amp;"",購買率算出!$C$6:$C$3005,0)),0))</f>
        <v>0</v>
      </c>
    </row>
    <row r="1754" customFormat="false" ht="15" hidden="false" customHeight="false" outlineLevel="0" collapsed="false">
      <c r="A1754" s="24"/>
      <c r="D1754" s="24"/>
      <c r="F1754" s="24"/>
      <c r="K1754" s="9" t="n">
        <f aca="false">IF($A1754="",0,IF(OR(N($D1754)=0,$D1754&amp;""=TOP!$C$5&amp;""),1,0))</f>
        <v>0</v>
      </c>
      <c r="L1754" s="27" t="n">
        <f aca="false">IF($K1754=0,0,IFERROR(INDEX(購買率算出!$P$6:$P$3005,MATCH($A1754&amp;"",購買率算出!$C$6:$C$3005,0)),0))</f>
        <v>0</v>
      </c>
    </row>
    <row r="1755" customFormat="false" ht="15" hidden="false" customHeight="false" outlineLevel="0" collapsed="false">
      <c r="A1755" s="24"/>
      <c r="D1755" s="24"/>
      <c r="F1755" s="24"/>
      <c r="K1755" s="9" t="n">
        <f aca="false">IF($A1755="",0,IF(OR(N($D1755)=0,$D1755&amp;""=TOP!$C$5&amp;""),1,0))</f>
        <v>0</v>
      </c>
      <c r="L1755" s="27" t="n">
        <f aca="false">IF($K1755=0,0,IFERROR(INDEX(購買率算出!$P$6:$P$3005,MATCH($A1755&amp;"",購買率算出!$C$6:$C$3005,0)),0))</f>
        <v>0</v>
      </c>
    </row>
    <row r="1756" customFormat="false" ht="15" hidden="false" customHeight="false" outlineLevel="0" collapsed="false">
      <c r="A1756" s="24"/>
      <c r="D1756" s="24"/>
      <c r="F1756" s="24"/>
      <c r="K1756" s="9" t="n">
        <f aca="false">IF($A1756="",0,IF(OR(N($D1756)=0,$D1756&amp;""=TOP!$C$5&amp;""),1,0))</f>
        <v>0</v>
      </c>
      <c r="L1756" s="27" t="n">
        <f aca="false">IF($K1756=0,0,IFERROR(INDEX(購買率算出!$P$6:$P$3005,MATCH($A1756&amp;"",購買率算出!$C$6:$C$3005,0)),0))</f>
        <v>0</v>
      </c>
    </row>
    <row r="1757" customFormat="false" ht="15" hidden="false" customHeight="false" outlineLevel="0" collapsed="false">
      <c r="A1757" s="24"/>
      <c r="D1757" s="24"/>
      <c r="F1757" s="24"/>
      <c r="K1757" s="9" t="n">
        <f aca="false">IF($A1757="",0,IF(OR(N($D1757)=0,$D1757&amp;""=TOP!$C$5&amp;""),1,0))</f>
        <v>0</v>
      </c>
      <c r="L1757" s="27" t="n">
        <f aca="false">IF($K1757=0,0,IFERROR(INDEX(購買率算出!$P$6:$P$3005,MATCH($A1757&amp;"",購買率算出!$C$6:$C$3005,0)),0))</f>
        <v>0</v>
      </c>
    </row>
    <row r="1758" customFormat="false" ht="15" hidden="false" customHeight="false" outlineLevel="0" collapsed="false">
      <c r="A1758" s="24"/>
      <c r="D1758" s="24"/>
      <c r="F1758" s="24"/>
      <c r="K1758" s="9" t="n">
        <f aca="false">IF($A1758="",0,IF(OR(N($D1758)=0,$D1758&amp;""=TOP!$C$5&amp;""),1,0))</f>
        <v>0</v>
      </c>
      <c r="L1758" s="27" t="n">
        <f aca="false">IF($K1758=0,0,IFERROR(INDEX(購買率算出!$P$6:$P$3005,MATCH($A1758&amp;"",購買率算出!$C$6:$C$3005,0)),0))</f>
        <v>0</v>
      </c>
    </row>
    <row r="1759" customFormat="false" ht="15" hidden="false" customHeight="false" outlineLevel="0" collapsed="false">
      <c r="A1759" s="24"/>
      <c r="D1759" s="24"/>
      <c r="F1759" s="24"/>
      <c r="K1759" s="9" t="n">
        <f aca="false">IF($A1759="",0,IF(OR(N($D1759)=0,$D1759&amp;""=TOP!$C$5&amp;""),1,0))</f>
        <v>0</v>
      </c>
      <c r="L1759" s="27" t="n">
        <f aca="false">IF($K1759=0,0,IFERROR(INDEX(購買率算出!$P$6:$P$3005,MATCH($A1759&amp;"",購買率算出!$C$6:$C$3005,0)),0))</f>
        <v>0</v>
      </c>
    </row>
    <row r="1760" customFormat="false" ht="15" hidden="false" customHeight="false" outlineLevel="0" collapsed="false">
      <c r="A1760" s="24"/>
      <c r="D1760" s="24"/>
      <c r="F1760" s="24"/>
      <c r="K1760" s="9" t="n">
        <f aca="false">IF($A1760="",0,IF(OR(N($D1760)=0,$D1760&amp;""=TOP!$C$5&amp;""),1,0))</f>
        <v>0</v>
      </c>
      <c r="L1760" s="27" t="n">
        <f aca="false">IF($K1760=0,0,IFERROR(INDEX(購買率算出!$P$6:$P$3005,MATCH($A1760&amp;"",購買率算出!$C$6:$C$3005,0)),0))</f>
        <v>0</v>
      </c>
    </row>
    <row r="1761" customFormat="false" ht="15" hidden="false" customHeight="false" outlineLevel="0" collapsed="false">
      <c r="A1761" s="24"/>
      <c r="D1761" s="24"/>
      <c r="F1761" s="24"/>
      <c r="K1761" s="9" t="n">
        <f aca="false">IF($A1761="",0,IF(OR(N($D1761)=0,$D1761&amp;""=TOP!$C$5&amp;""),1,0))</f>
        <v>0</v>
      </c>
      <c r="L1761" s="27" t="n">
        <f aca="false">IF($K1761=0,0,IFERROR(INDEX(購買率算出!$P$6:$P$3005,MATCH($A1761&amp;"",購買率算出!$C$6:$C$3005,0)),0))</f>
        <v>0</v>
      </c>
    </row>
    <row r="1762" customFormat="false" ht="15" hidden="false" customHeight="false" outlineLevel="0" collapsed="false">
      <c r="A1762" s="24"/>
      <c r="D1762" s="24"/>
      <c r="F1762" s="24"/>
      <c r="K1762" s="9" t="n">
        <f aca="false">IF($A1762="",0,IF(OR(N($D1762)=0,$D1762&amp;""=TOP!$C$5&amp;""),1,0))</f>
        <v>0</v>
      </c>
      <c r="L1762" s="27" t="n">
        <f aca="false">IF($K1762=0,0,IFERROR(INDEX(購買率算出!$P$6:$P$3005,MATCH($A1762&amp;"",購買率算出!$C$6:$C$3005,0)),0))</f>
        <v>0</v>
      </c>
    </row>
    <row r="1763" customFormat="false" ht="15" hidden="false" customHeight="false" outlineLevel="0" collapsed="false">
      <c r="A1763" s="24"/>
      <c r="D1763" s="24"/>
      <c r="F1763" s="24"/>
      <c r="K1763" s="9" t="n">
        <f aca="false">IF($A1763="",0,IF(OR(N($D1763)=0,$D1763&amp;""=TOP!$C$5&amp;""),1,0))</f>
        <v>0</v>
      </c>
      <c r="L1763" s="27" t="n">
        <f aca="false">IF($K1763=0,0,IFERROR(INDEX(購買率算出!$P$6:$P$3005,MATCH($A1763&amp;"",購買率算出!$C$6:$C$3005,0)),0))</f>
        <v>0</v>
      </c>
    </row>
    <row r="1764" customFormat="false" ht="15" hidden="false" customHeight="false" outlineLevel="0" collapsed="false">
      <c r="A1764" s="24"/>
      <c r="D1764" s="24"/>
      <c r="F1764" s="24"/>
      <c r="K1764" s="9" t="n">
        <f aca="false">IF($A1764="",0,IF(OR(N($D1764)=0,$D1764&amp;""=TOP!$C$5&amp;""),1,0))</f>
        <v>0</v>
      </c>
      <c r="L1764" s="27" t="n">
        <f aca="false">IF($K1764=0,0,IFERROR(INDEX(購買率算出!$P$6:$P$3005,MATCH($A1764&amp;"",購買率算出!$C$6:$C$3005,0)),0))</f>
        <v>0</v>
      </c>
    </row>
    <row r="1765" customFormat="false" ht="15" hidden="false" customHeight="false" outlineLevel="0" collapsed="false">
      <c r="A1765" s="24"/>
      <c r="D1765" s="24"/>
      <c r="F1765" s="24"/>
      <c r="K1765" s="9" t="n">
        <f aca="false">IF($A1765="",0,IF(OR(N($D1765)=0,$D1765&amp;""=TOP!$C$5&amp;""),1,0))</f>
        <v>0</v>
      </c>
      <c r="L1765" s="27" t="n">
        <f aca="false">IF($K1765=0,0,IFERROR(INDEX(購買率算出!$P$6:$P$3005,MATCH($A1765&amp;"",購買率算出!$C$6:$C$3005,0)),0))</f>
        <v>0</v>
      </c>
    </row>
    <row r="1766" customFormat="false" ht="15" hidden="false" customHeight="false" outlineLevel="0" collapsed="false">
      <c r="A1766" s="24"/>
      <c r="D1766" s="24"/>
      <c r="F1766" s="24"/>
      <c r="K1766" s="9" t="n">
        <f aca="false">IF($A1766="",0,IF(OR(N($D1766)=0,$D1766&amp;""=TOP!$C$5&amp;""),1,0))</f>
        <v>0</v>
      </c>
      <c r="L1766" s="27" t="n">
        <f aca="false">IF($K1766=0,0,IFERROR(INDEX(購買率算出!$P$6:$P$3005,MATCH($A1766&amp;"",購買率算出!$C$6:$C$3005,0)),0))</f>
        <v>0</v>
      </c>
    </row>
    <row r="1767" customFormat="false" ht="15" hidden="false" customHeight="false" outlineLevel="0" collapsed="false">
      <c r="A1767" s="24"/>
      <c r="D1767" s="24"/>
      <c r="F1767" s="24"/>
      <c r="K1767" s="9" t="n">
        <f aca="false">IF($A1767="",0,IF(OR(N($D1767)=0,$D1767&amp;""=TOP!$C$5&amp;""),1,0))</f>
        <v>0</v>
      </c>
      <c r="L1767" s="27" t="n">
        <f aca="false">IF($K1767=0,0,IFERROR(INDEX(購買率算出!$P$6:$P$3005,MATCH($A1767&amp;"",購買率算出!$C$6:$C$3005,0)),0))</f>
        <v>0</v>
      </c>
    </row>
    <row r="1768" customFormat="false" ht="15" hidden="false" customHeight="false" outlineLevel="0" collapsed="false">
      <c r="A1768" s="24"/>
      <c r="D1768" s="24"/>
      <c r="F1768" s="24"/>
      <c r="K1768" s="9" t="n">
        <f aca="false">IF($A1768="",0,IF(OR(N($D1768)=0,$D1768&amp;""=TOP!$C$5&amp;""),1,0))</f>
        <v>0</v>
      </c>
      <c r="L1768" s="27" t="n">
        <f aca="false">IF($K1768=0,0,IFERROR(INDEX(購買率算出!$P$6:$P$3005,MATCH($A1768&amp;"",購買率算出!$C$6:$C$3005,0)),0))</f>
        <v>0</v>
      </c>
    </row>
    <row r="1769" customFormat="false" ht="15" hidden="false" customHeight="false" outlineLevel="0" collapsed="false">
      <c r="A1769" s="24"/>
      <c r="D1769" s="24"/>
      <c r="F1769" s="24"/>
      <c r="K1769" s="9" t="n">
        <f aca="false">IF($A1769="",0,IF(OR(N($D1769)=0,$D1769&amp;""=TOP!$C$5&amp;""),1,0))</f>
        <v>0</v>
      </c>
      <c r="L1769" s="27" t="n">
        <f aca="false">IF($K1769=0,0,IFERROR(INDEX(購買率算出!$P$6:$P$3005,MATCH($A1769&amp;"",購買率算出!$C$6:$C$3005,0)),0))</f>
        <v>0</v>
      </c>
    </row>
    <row r="1770" customFormat="false" ht="15" hidden="false" customHeight="false" outlineLevel="0" collapsed="false">
      <c r="A1770" s="24"/>
      <c r="D1770" s="24"/>
      <c r="F1770" s="24"/>
      <c r="K1770" s="9" t="n">
        <f aca="false">IF($A1770="",0,IF(OR(N($D1770)=0,$D1770&amp;""=TOP!$C$5&amp;""),1,0))</f>
        <v>0</v>
      </c>
      <c r="L1770" s="27" t="n">
        <f aca="false">IF($K1770=0,0,IFERROR(INDEX(購買率算出!$P$6:$P$3005,MATCH($A1770&amp;"",購買率算出!$C$6:$C$3005,0)),0))</f>
        <v>0</v>
      </c>
    </row>
    <row r="1771" customFormat="false" ht="15" hidden="false" customHeight="false" outlineLevel="0" collapsed="false">
      <c r="A1771" s="24"/>
      <c r="D1771" s="24"/>
      <c r="F1771" s="24"/>
      <c r="K1771" s="9" t="n">
        <f aca="false">IF($A1771="",0,IF(OR(N($D1771)=0,$D1771&amp;""=TOP!$C$5&amp;""),1,0))</f>
        <v>0</v>
      </c>
      <c r="L1771" s="27" t="n">
        <f aca="false">IF($K1771=0,0,IFERROR(INDEX(購買率算出!$P$6:$P$3005,MATCH($A1771&amp;"",購買率算出!$C$6:$C$3005,0)),0))</f>
        <v>0</v>
      </c>
    </row>
    <row r="1772" customFormat="false" ht="15" hidden="false" customHeight="false" outlineLevel="0" collapsed="false">
      <c r="A1772" s="24"/>
      <c r="D1772" s="24"/>
      <c r="F1772" s="24"/>
      <c r="K1772" s="9" t="n">
        <f aca="false">IF($A1772="",0,IF(OR(N($D1772)=0,$D1772&amp;""=TOP!$C$5&amp;""),1,0))</f>
        <v>0</v>
      </c>
      <c r="L1772" s="27" t="n">
        <f aca="false">IF($K1772=0,0,IFERROR(INDEX(購買率算出!$P$6:$P$3005,MATCH($A1772&amp;"",購買率算出!$C$6:$C$3005,0)),0))</f>
        <v>0</v>
      </c>
    </row>
    <row r="1773" customFormat="false" ht="15" hidden="false" customHeight="false" outlineLevel="0" collapsed="false">
      <c r="A1773" s="24"/>
      <c r="D1773" s="24"/>
      <c r="F1773" s="24"/>
      <c r="K1773" s="9" t="n">
        <f aca="false">IF($A1773="",0,IF(OR(N($D1773)=0,$D1773&amp;""=TOP!$C$5&amp;""),1,0))</f>
        <v>0</v>
      </c>
      <c r="L1773" s="27" t="n">
        <f aca="false">IF($K1773=0,0,IFERROR(INDEX(購買率算出!$P$6:$P$3005,MATCH($A1773&amp;"",購買率算出!$C$6:$C$3005,0)),0))</f>
        <v>0</v>
      </c>
    </row>
    <row r="1774" customFormat="false" ht="15" hidden="false" customHeight="false" outlineLevel="0" collapsed="false">
      <c r="A1774" s="24"/>
      <c r="D1774" s="24"/>
      <c r="F1774" s="24"/>
      <c r="K1774" s="9" t="n">
        <f aca="false">IF($A1774="",0,IF(OR(N($D1774)=0,$D1774&amp;""=TOP!$C$5&amp;""),1,0))</f>
        <v>0</v>
      </c>
      <c r="L1774" s="27" t="n">
        <f aca="false">IF($K1774=0,0,IFERROR(INDEX(購買率算出!$P$6:$P$3005,MATCH($A1774&amp;"",購買率算出!$C$6:$C$3005,0)),0))</f>
        <v>0</v>
      </c>
    </row>
    <row r="1775" customFormat="false" ht="15" hidden="false" customHeight="false" outlineLevel="0" collapsed="false">
      <c r="A1775" s="24"/>
      <c r="D1775" s="24"/>
      <c r="F1775" s="24"/>
      <c r="K1775" s="9" t="n">
        <f aca="false">IF($A1775="",0,IF(OR(N($D1775)=0,$D1775&amp;""=TOP!$C$5&amp;""),1,0))</f>
        <v>0</v>
      </c>
      <c r="L1775" s="27" t="n">
        <f aca="false">IF($K1775=0,0,IFERROR(INDEX(購買率算出!$P$6:$P$3005,MATCH($A1775&amp;"",購買率算出!$C$6:$C$3005,0)),0))</f>
        <v>0</v>
      </c>
    </row>
    <row r="1776" customFormat="false" ht="15" hidden="false" customHeight="false" outlineLevel="0" collapsed="false">
      <c r="A1776" s="24"/>
      <c r="D1776" s="24"/>
      <c r="F1776" s="24"/>
      <c r="K1776" s="9" t="n">
        <f aca="false">IF($A1776="",0,IF(OR(N($D1776)=0,$D1776&amp;""=TOP!$C$5&amp;""),1,0))</f>
        <v>0</v>
      </c>
      <c r="L1776" s="27" t="n">
        <f aca="false">IF($K1776=0,0,IFERROR(INDEX(購買率算出!$P$6:$P$3005,MATCH($A1776&amp;"",購買率算出!$C$6:$C$3005,0)),0))</f>
        <v>0</v>
      </c>
    </row>
    <row r="1777" customFormat="false" ht="15" hidden="false" customHeight="false" outlineLevel="0" collapsed="false">
      <c r="A1777" s="24"/>
      <c r="D1777" s="24"/>
      <c r="F1777" s="24"/>
      <c r="K1777" s="9" t="n">
        <f aca="false">IF($A1777="",0,IF(OR(N($D1777)=0,$D1777&amp;""=TOP!$C$5&amp;""),1,0))</f>
        <v>0</v>
      </c>
      <c r="L1777" s="27" t="n">
        <f aca="false">IF($K1777=0,0,IFERROR(INDEX(購買率算出!$P$6:$P$3005,MATCH($A1777&amp;"",購買率算出!$C$6:$C$3005,0)),0))</f>
        <v>0</v>
      </c>
    </row>
    <row r="1778" customFormat="false" ht="15" hidden="false" customHeight="false" outlineLevel="0" collapsed="false">
      <c r="A1778" s="24"/>
      <c r="D1778" s="24"/>
      <c r="F1778" s="24"/>
      <c r="K1778" s="9" t="n">
        <f aca="false">IF($A1778="",0,IF(OR(N($D1778)=0,$D1778&amp;""=TOP!$C$5&amp;""),1,0))</f>
        <v>0</v>
      </c>
      <c r="L1778" s="27" t="n">
        <f aca="false">IF($K1778=0,0,IFERROR(INDEX(購買率算出!$P$6:$P$3005,MATCH($A1778&amp;"",購買率算出!$C$6:$C$3005,0)),0))</f>
        <v>0</v>
      </c>
    </row>
    <row r="1779" customFormat="false" ht="15" hidden="false" customHeight="false" outlineLevel="0" collapsed="false">
      <c r="A1779" s="24"/>
      <c r="D1779" s="24"/>
      <c r="F1779" s="24"/>
      <c r="K1779" s="9" t="n">
        <f aca="false">IF($A1779="",0,IF(OR(N($D1779)=0,$D1779&amp;""=TOP!$C$5&amp;""),1,0))</f>
        <v>0</v>
      </c>
      <c r="L1779" s="27" t="n">
        <f aca="false">IF($K1779=0,0,IFERROR(INDEX(購買率算出!$P$6:$P$3005,MATCH($A1779&amp;"",購買率算出!$C$6:$C$3005,0)),0))</f>
        <v>0</v>
      </c>
    </row>
    <row r="1780" customFormat="false" ht="15" hidden="false" customHeight="false" outlineLevel="0" collapsed="false">
      <c r="A1780" s="24"/>
      <c r="D1780" s="24"/>
      <c r="F1780" s="24"/>
      <c r="K1780" s="9" t="n">
        <f aca="false">IF($A1780="",0,IF(OR(N($D1780)=0,$D1780&amp;""=TOP!$C$5&amp;""),1,0))</f>
        <v>0</v>
      </c>
      <c r="L1780" s="27" t="n">
        <f aca="false">IF($K1780=0,0,IFERROR(INDEX(購買率算出!$P$6:$P$3005,MATCH($A1780&amp;"",購買率算出!$C$6:$C$3005,0)),0))</f>
        <v>0</v>
      </c>
    </row>
    <row r="1781" customFormat="false" ht="15" hidden="false" customHeight="false" outlineLevel="0" collapsed="false">
      <c r="A1781" s="24"/>
      <c r="D1781" s="24"/>
      <c r="F1781" s="24"/>
      <c r="K1781" s="9" t="n">
        <f aca="false">IF($A1781="",0,IF(OR(N($D1781)=0,$D1781&amp;""=TOP!$C$5&amp;""),1,0))</f>
        <v>0</v>
      </c>
      <c r="L1781" s="27" t="n">
        <f aca="false">IF($K1781=0,0,IFERROR(INDEX(購買率算出!$P$6:$P$3005,MATCH($A1781&amp;"",購買率算出!$C$6:$C$3005,0)),0))</f>
        <v>0</v>
      </c>
    </row>
    <row r="1782" customFormat="false" ht="15" hidden="false" customHeight="false" outlineLevel="0" collapsed="false">
      <c r="A1782" s="24"/>
      <c r="D1782" s="24"/>
      <c r="F1782" s="24"/>
      <c r="K1782" s="9" t="n">
        <f aca="false">IF($A1782="",0,IF(OR(N($D1782)=0,$D1782&amp;""=TOP!$C$5&amp;""),1,0))</f>
        <v>0</v>
      </c>
      <c r="L1782" s="27" t="n">
        <f aca="false">IF($K1782=0,0,IFERROR(INDEX(購買率算出!$P$6:$P$3005,MATCH($A1782&amp;"",購買率算出!$C$6:$C$3005,0)),0))</f>
        <v>0</v>
      </c>
    </row>
    <row r="1783" customFormat="false" ht="15" hidden="false" customHeight="false" outlineLevel="0" collapsed="false">
      <c r="A1783" s="24"/>
      <c r="D1783" s="24"/>
      <c r="F1783" s="24"/>
      <c r="K1783" s="9" t="n">
        <f aca="false">IF($A1783="",0,IF(OR(N($D1783)=0,$D1783&amp;""=TOP!$C$5&amp;""),1,0))</f>
        <v>0</v>
      </c>
      <c r="L1783" s="27" t="n">
        <f aca="false">IF($K1783=0,0,IFERROR(INDEX(購買率算出!$P$6:$P$3005,MATCH($A1783&amp;"",購買率算出!$C$6:$C$3005,0)),0))</f>
        <v>0</v>
      </c>
    </row>
    <row r="1784" customFormat="false" ht="15" hidden="false" customHeight="false" outlineLevel="0" collapsed="false">
      <c r="A1784" s="24"/>
      <c r="D1784" s="24"/>
      <c r="F1784" s="24"/>
      <c r="K1784" s="9" t="n">
        <f aca="false">IF($A1784="",0,IF(OR(N($D1784)=0,$D1784&amp;""=TOP!$C$5&amp;""),1,0))</f>
        <v>0</v>
      </c>
      <c r="L1784" s="27" t="n">
        <f aca="false">IF($K1784=0,0,IFERROR(INDEX(購買率算出!$P$6:$P$3005,MATCH($A1784&amp;"",購買率算出!$C$6:$C$3005,0)),0))</f>
        <v>0</v>
      </c>
    </row>
    <row r="1785" customFormat="false" ht="15" hidden="false" customHeight="false" outlineLevel="0" collapsed="false">
      <c r="A1785" s="24"/>
      <c r="D1785" s="24"/>
      <c r="F1785" s="24"/>
      <c r="K1785" s="9" t="n">
        <f aca="false">IF($A1785="",0,IF(OR(N($D1785)=0,$D1785&amp;""=TOP!$C$5&amp;""),1,0))</f>
        <v>0</v>
      </c>
      <c r="L1785" s="27" t="n">
        <f aca="false">IF($K1785=0,0,IFERROR(INDEX(購買率算出!$P$6:$P$3005,MATCH($A1785&amp;"",購買率算出!$C$6:$C$3005,0)),0))</f>
        <v>0</v>
      </c>
    </row>
    <row r="1786" customFormat="false" ht="15" hidden="false" customHeight="false" outlineLevel="0" collapsed="false">
      <c r="A1786" s="24"/>
      <c r="D1786" s="24"/>
      <c r="F1786" s="24"/>
      <c r="K1786" s="9" t="n">
        <f aca="false">IF($A1786="",0,IF(OR(N($D1786)=0,$D1786&amp;""=TOP!$C$5&amp;""),1,0))</f>
        <v>0</v>
      </c>
      <c r="L1786" s="27" t="n">
        <f aca="false">IF($K1786=0,0,IFERROR(INDEX(購買率算出!$P$6:$P$3005,MATCH($A1786&amp;"",購買率算出!$C$6:$C$3005,0)),0))</f>
        <v>0</v>
      </c>
    </row>
    <row r="1787" customFormat="false" ht="15" hidden="false" customHeight="false" outlineLevel="0" collapsed="false">
      <c r="A1787" s="24"/>
      <c r="D1787" s="24"/>
      <c r="F1787" s="24"/>
      <c r="K1787" s="9" t="n">
        <f aca="false">IF($A1787="",0,IF(OR(N($D1787)=0,$D1787&amp;""=TOP!$C$5&amp;""),1,0))</f>
        <v>0</v>
      </c>
      <c r="L1787" s="27" t="n">
        <f aca="false">IF($K1787=0,0,IFERROR(INDEX(購買率算出!$P$6:$P$3005,MATCH($A1787&amp;"",購買率算出!$C$6:$C$3005,0)),0))</f>
        <v>0</v>
      </c>
    </row>
    <row r="1788" customFormat="false" ht="15" hidden="false" customHeight="false" outlineLevel="0" collapsed="false">
      <c r="A1788" s="24"/>
      <c r="D1788" s="24"/>
      <c r="F1788" s="24"/>
      <c r="K1788" s="9" t="n">
        <f aca="false">IF($A1788="",0,IF(OR(N($D1788)=0,$D1788&amp;""=TOP!$C$5&amp;""),1,0))</f>
        <v>0</v>
      </c>
      <c r="L1788" s="27" t="n">
        <f aca="false">IF($K1788=0,0,IFERROR(INDEX(購買率算出!$P$6:$P$3005,MATCH($A1788&amp;"",購買率算出!$C$6:$C$3005,0)),0))</f>
        <v>0</v>
      </c>
    </row>
    <row r="1789" customFormat="false" ht="15" hidden="false" customHeight="false" outlineLevel="0" collapsed="false">
      <c r="A1789" s="24"/>
      <c r="D1789" s="24"/>
      <c r="F1789" s="24"/>
      <c r="K1789" s="9" t="n">
        <f aca="false">IF($A1789="",0,IF(OR(N($D1789)=0,$D1789&amp;""=TOP!$C$5&amp;""),1,0))</f>
        <v>0</v>
      </c>
      <c r="L1789" s="27" t="n">
        <f aca="false">IF($K1789=0,0,IFERROR(INDEX(購買率算出!$P$6:$P$3005,MATCH($A1789&amp;"",購買率算出!$C$6:$C$3005,0)),0))</f>
        <v>0</v>
      </c>
    </row>
    <row r="1790" customFormat="false" ht="15" hidden="false" customHeight="false" outlineLevel="0" collapsed="false">
      <c r="A1790" s="24"/>
      <c r="D1790" s="24"/>
      <c r="F1790" s="24"/>
      <c r="K1790" s="9" t="n">
        <f aca="false">IF($A1790="",0,IF(OR(N($D1790)=0,$D1790&amp;""=TOP!$C$5&amp;""),1,0))</f>
        <v>0</v>
      </c>
      <c r="L1790" s="27" t="n">
        <f aca="false">IF($K1790=0,0,IFERROR(INDEX(購買率算出!$P$6:$P$3005,MATCH($A1790&amp;"",購買率算出!$C$6:$C$3005,0)),0))</f>
        <v>0</v>
      </c>
    </row>
    <row r="1791" customFormat="false" ht="15" hidden="false" customHeight="false" outlineLevel="0" collapsed="false">
      <c r="A1791" s="24"/>
      <c r="D1791" s="24"/>
      <c r="F1791" s="24"/>
      <c r="K1791" s="9" t="n">
        <f aca="false">IF($A1791="",0,IF(OR(N($D1791)=0,$D1791&amp;""=TOP!$C$5&amp;""),1,0))</f>
        <v>0</v>
      </c>
      <c r="L1791" s="27" t="n">
        <f aca="false">IF($K1791=0,0,IFERROR(INDEX(購買率算出!$P$6:$P$3005,MATCH($A1791&amp;"",購買率算出!$C$6:$C$3005,0)),0))</f>
        <v>0</v>
      </c>
    </row>
    <row r="1792" customFormat="false" ht="15" hidden="false" customHeight="false" outlineLevel="0" collapsed="false">
      <c r="A1792" s="24"/>
      <c r="D1792" s="24"/>
      <c r="F1792" s="24"/>
      <c r="K1792" s="9" t="n">
        <f aca="false">IF($A1792="",0,IF(OR(N($D1792)=0,$D1792&amp;""=TOP!$C$5&amp;""),1,0))</f>
        <v>0</v>
      </c>
      <c r="L1792" s="27" t="n">
        <f aca="false">IF($K1792=0,0,IFERROR(INDEX(購買率算出!$P$6:$P$3005,MATCH($A1792&amp;"",購買率算出!$C$6:$C$3005,0)),0))</f>
        <v>0</v>
      </c>
    </row>
    <row r="1793" customFormat="false" ht="15" hidden="false" customHeight="false" outlineLevel="0" collapsed="false">
      <c r="A1793" s="24"/>
      <c r="D1793" s="24"/>
      <c r="F1793" s="24"/>
      <c r="K1793" s="9" t="n">
        <f aca="false">IF($A1793="",0,IF(OR(N($D1793)=0,$D1793&amp;""=TOP!$C$5&amp;""),1,0))</f>
        <v>0</v>
      </c>
      <c r="L1793" s="27" t="n">
        <f aca="false">IF($K1793=0,0,IFERROR(INDEX(購買率算出!$P$6:$P$3005,MATCH($A1793&amp;"",購買率算出!$C$6:$C$3005,0)),0))</f>
        <v>0</v>
      </c>
    </row>
    <row r="1794" customFormat="false" ht="15" hidden="false" customHeight="false" outlineLevel="0" collapsed="false">
      <c r="A1794" s="24"/>
      <c r="D1794" s="24"/>
      <c r="F1794" s="24"/>
      <c r="K1794" s="9" t="n">
        <f aca="false">IF($A1794="",0,IF(OR(N($D1794)=0,$D1794&amp;""=TOP!$C$5&amp;""),1,0))</f>
        <v>0</v>
      </c>
      <c r="L1794" s="27" t="n">
        <f aca="false">IF($K1794=0,0,IFERROR(INDEX(購買率算出!$P$6:$P$3005,MATCH($A1794&amp;"",購買率算出!$C$6:$C$3005,0)),0))</f>
        <v>0</v>
      </c>
    </row>
    <row r="1795" customFormat="false" ht="15" hidden="false" customHeight="false" outlineLevel="0" collapsed="false">
      <c r="A1795" s="24"/>
      <c r="D1795" s="24"/>
      <c r="F1795" s="24"/>
      <c r="K1795" s="9" t="n">
        <f aca="false">IF($A1795="",0,IF(OR(N($D1795)=0,$D1795&amp;""=TOP!$C$5&amp;""),1,0))</f>
        <v>0</v>
      </c>
      <c r="L1795" s="27" t="n">
        <f aca="false">IF($K1795=0,0,IFERROR(INDEX(購買率算出!$P$6:$P$3005,MATCH($A1795&amp;"",購買率算出!$C$6:$C$3005,0)),0))</f>
        <v>0</v>
      </c>
    </row>
    <row r="1796" customFormat="false" ht="15" hidden="false" customHeight="false" outlineLevel="0" collapsed="false">
      <c r="A1796" s="24"/>
      <c r="D1796" s="24"/>
      <c r="F1796" s="24"/>
      <c r="K1796" s="9" t="n">
        <f aca="false">IF($A1796="",0,IF(OR(N($D1796)=0,$D1796&amp;""=TOP!$C$5&amp;""),1,0))</f>
        <v>0</v>
      </c>
      <c r="L1796" s="27" t="n">
        <f aca="false">IF($K1796=0,0,IFERROR(INDEX(購買率算出!$P$6:$P$3005,MATCH($A1796&amp;"",購買率算出!$C$6:$C$3005,0)),0))</f>
        <v>0</v>
      </c>
    </row>
    <row r="1797" customFormat="false" ht="15" hidden="false" customHeight="false" outlineLevel="0" collapsed="false">
      <c r="A1797" s="24"/>
      <c r="D1797" s="24"/>
      <c r="F1797" s="24"/>
      <c r="K1797" s="9" t="n">
        <f aca="false">IF($A1797="",0,IF(OR(N($D1797)=0,$D1797&amp;""=TOP!$C$5&amp;""),1,0))</f>
        <v>0</v>
      </c>
      <c r="L1797" s="27" t="n">
        <f aca="false">IF($K1797=0,0,IFERROR(INDEX(購買率算出!$P$6:$P$3005,MATCH($A1797&amp;"",購買率算出!$C$6:$C$3005,0)),0))</f>
        <v>0</v>
      </c>
    </row>
    <row r="1798" customFormat="false" ht="15" hidden="false" customHeight="false" outlineLevel="0" collapsed="false">
      <c r="A1798" s="24"/>
      <c r="D1798" s="24"/>
      <c r="F1798" s="24"/>
      <c r="K1798" s="9" t="n">
        <f aca="false">IF($A1798="",0,IF(OR(N($D1798)=0,$D1798&amp;""=TOP!$C$5&amp;""),1,0))</f>
        <v>0</v>
      </c>
      <c r="L1798" s="27" t="n">
        <f aca="false">IF($K1798=0,0,IFERROR(INDEX(購買率算出!$P$6:$P$3005,MATCH($A1798&amp;"",購買率算出!$C$6:$C$3005,0)),0))</f>
        <v>0</v>
      </c>
    </row>
    <row r="1799" customFormat="false" ht="15" hidden="false" customHeight="false" outlineLevel="0" collapsed="false">
      <c r="A1799" s="24"/>
      <c r="D1799" s="24"/>
      <c r="F1799" s="24"/>
      <c r="K1799" s="9" t="n">
        <f aca="false">IF($A1799="",0,IF(OR(N($D1799)=0,$D1799&amp;""=TOP!$C$5&amp;""),1,0))</f>
        <v>0</v>
      </c>
      <c r="L1799" s="27" t="n">
        <f aca="false">IF($K1799=0,0,IFERROR(INDEX(購買率算出!$P$6:$P$3005,MATCH($A1799&amp;"",購買率算出!$C$6:$C$3005,0)),0))</f>
        <v>0</v>
      </c>
    </row>
    <row r="1800" customFormat="false" ht="15" hidden="false" customHeight="false" outlineLevel="0" collapsed="false">
      <c r="A1800" s="24"/>
      <c r="D1800" s="24"/>
      <c r="F1800" s="24"/>
      <c r="K1800" s="9" t="n">
        <f aca="false">IF($A1800="",0,IF(OR(N($D1800)=0,$D1800&amp;""=TOP!$C$5&amp;""),1,0))</f>
        <v>0</v>
      </c>
      <c r="L1800" s="27" t="n">
        <f aca="false">IF($K1800=0,0,IFERROR(INDEX(購買率算出!$P$6:$P$3005,MATCH($A1800&amp;"",購買率算出!$C$6:$C$3005,0)),0))</f>
        <v>0</v>
      </c>
    </row>
    <row r="1801" customFormat="false" ht="15" hidden="false" customHeight="false" outlineLevel="0" collapsed="false">
      <c r="A1801" s="24"/>
      <c r="D1801" s="24"/>
      <c r="F1801" s="24"/>
      <c r="K1801" s="9" t="n">
        <f aca="false">IF($A1801="",0,IF(OR(N($D1801)=0,$D1801&amp;""=TOP!$C$5&amp;""),1,0))</f>
        <v>0</v>
      </c>
      <c r="L1801" s="27" t="n">
        <f aca="false">IF($K1801=0,0,IFERROR(INDEX(購買率算出!$P$6:$P$3005,MATCH($A1801&amp;"",購買率算出!$C$6:$C$3005,0)),0))</f>
        <v>0</v>
      </c>
    </row>
    <row r="1802" customFormat="false" ht="15" hidden="false" customHeight="false" outlineLevel="0" collapsed="false">
      <c r="A1802" s="24"/>
      <c r="D1802" s="24"/>
      <c r="F1802" s="24"/>
      <c r="K1802" s="9" t="n">
        <f aca="false">IF($A1802="",0,IF(OR(N($D1802)=0,$D1802&amp;""=TOP!$C$5&amp;""),1,0))</f>
        <v>0</v>
      </c>
      <c r="L1802" s="27" t="n">
        <f aca="false">IF($K1802=0,0,IFERROR(INDEX(購買率算出!$P$6:$P$3005,MATCH($A1802&amp;"",購買率算出!$C$6:$C$3005,0)),0))</f>
        <v>0</v>
      </c>
    </row>
    <row r="1803" customFormat="false" ht="15" hidden="false" customHeight="false" outlineLevel="0" collapsed="false">
      <c r="A1803" s="24"/>
      <c r="D1803" s="24"/>
      <c r="F1803" s="24"/>
      <c r="K1803" s="9" t="n">
        <f aca="false">IF($A1803="",0,IF(OR(N($D1803)=0,$D1803&amp;""=TOP!$C$5&amp;""),1,0))</f>
        <v>0</v>
      </c>
      <c r="L1803" s="27" t="n">
        <f aca="false">IF($K1803=0,0,IFERROR(INDEX(購買率算出!$P$6:$P$3005,MATCH($A1803&amp;"",購買率算出!$C$6:$C$3005,0)),0))</f>
        <v>0</v>
      </c>
    </row>
    <row r="1804" customFormat="false" ht="15" hidden="false" customHeight="false" outlineLevel="0" collapsed="false">
      <c r="A1804" s="24"/>
      <c r="D1804" s="24"/>
      <c r="F1804" s="24"/>
      <c r="K1804" s="9" t="n">
        <f aca="false">IF($A1804="",0,IF(OR(N($D1804)=0,$D1804&amp;""=TOP!$C$5&amp;""),1,0))</f>
        <v>0</v>
      </c>
      <c r="L1804" s="27" t="n">
        <f aca="false">IF($K1804=0,0,IFERROR(INDEX(購買率算出!$P$6:$P$3005,MATCH($A1804&amp;"",購買率算出!$C$6:$C$3005,0)),0))</f>
        <v>0</v>
      </c>
    </row>
    <row r="1805" customFormat="false" ht="15" hidden="false" customHeight="false" outlineLevel="0" collapsed="false">
      <c r="A1805" s="24"/>
      <c r="D1805" s="24"/>
      <c r="F1805" s="24"/>
      <c r="K1805" s="9" t="n">
        <f aca="false">IF($A1805="",0,IF(OR(N($D1805)=0,$D1805&amp;""=TOP!$C$5&amp;""),1,0))</f>
        <v>0</v>
      </c>
      <c r="L1805" s="27" t="n">
        <f aca="false">IF($K1805=0,0,IFERROR(INDEX(購買率算出!$P$6:$P$3005,MATCH($A1805&amp;"",購買率算出!$C$6:$C$3005,0)),0))</f>
        <v>0</v>
      </c>
    </row>
    <row r="1806" customFormat="false" ht="15" hidden="false" customHeight="false" outlineLevel="0" collapsed="false">
      <c r="A1806" s="24"/>
      <c r="D1806" s="24"/>
      <c r="F1806" s="24"/>
      <c r="K1806" s="9" t="n">
        <f aca="false">IF($A1806="",0,IF(OR(N($D1806)=0,$D1806&amp;""=TOP!$C$5&amp;""),1,0))</f>
        <v>0</v>
      </c>
      <c r="L1806" s="27" t="n">
        <f aca="false">IF($K1806=0,0,IFERROR(INDEX(購買率算出!$P$6:$P$3005,MATCH($A1806&amp;"",購買率算出!$C$6:$C$3005,0)),0))</f>
        <v>0</v>
      </c>
    </row>
    <row r="1807" customFormat="false" ht="15" hidden="false" customHeight="false" outlineLevel="0" collapsed="false">
      <c r="A1807" s="24"/>
      <c r="D1807" s="24"/>
      <c r="F1807" s="24"/>
      <c r="K1807" s="9" t="n">
        <f aca="false">IF($A1807="",0,IF(OR(N($D1807)=0,$D1807&amp;""=TOP!$C$5&amp;""),1,0))</f>
        <v>0</v>
      </c>
      <c r="L1807" s="27" t="n">
        <f aca="false">IF($K1807=0,0,IFERROR(INDEX(購買率算出!$P$6:$P$3005,MATCH($A1807&amp;"",購買率算出!$C$6:$C$3005,0)),0))</f>
        <v>0</v>
      </c>
    </row>
    <row r="1808" customFormat="false" ht="15" hidden="false" customHeight="false" outlineLevel="0" collapsed="false">
      <c r="A1808" s="24"/>
      <c r="D1808" s="24"/>
      <c r="F1808" s="24"/>
      <c r="K1808" s="9" t="n">
        <f aca="false">IF($A1808="",0,IF(OR(N($D1808)=0,$D1808&amp;""=TOP!$C$5&amp;""),1,0))</f>
        <v>0</v>
      </c>
      <c r="L1808" s="27" t="n">
        <f aca="false">IF($K1808=0,0,IFERROR(INDEX(購買率算出!$P$6:$P$3005,MATCH($A1808&amp;"",購買率算出!$C$6:$C$3005,0)),0))</f>
        <v>0</v>
      </c>
    </row>
    <row r="1809" customFormat="false" ht="15" hidden="false" customHeight="false" outlineLevel="0" collapsed="false">
      <c r="A1809" s="24"/>
      <c r="D1809" s="24"/>
      <c r="F1809" s="24"/>
      <c r="K1809" s="9" t="n">
        <f aca="false">IF($A1809="",0,IF(OR(N($D1809)=0,$D1809&amp;""=TOP!$C$5&amp;""),1,0))</f>
        <v>0</v>
      </c>
      <c r="L1809" s="27" t="n">
        <f aca="false">IF($K1809=0,0,IFERROR(INDEX(購買率算出!$P$6:$P$3005,MATCH($A1809&amp;"",購買率算出!$C$6:$C$3005,0)),0))</f>
        <v>0</v>
      </c>
    </row>
    <row r="1810" customFormat="false" ht="15" hidden="false" customHeight="false" outlineLevel="0" collapsed="false">
      <c r="A1810" s="24"/>
      <c r="D1810" s="24"/>
      <c r="F1810" s="24"/>
      <c r="K1810" s="9" t="n">
        <f aca="false">IF($A1810="",0,IF(OR(N($D1810)=0,$D1810&amp;""=TOP!$C$5&amp;""),1,0))</f>
        <v>0</v>
      </c>
      <c r="L1810" s="27" t="n">
        <f aca="false">IF($K1810=0,0,IFERROR(INDEX(購買率算出!$P$6:$P$3005,MATCH($A1810&amp;"",購買率算出!$C$6:$C$3005,0)),0))</f>
        <v>0</v>
      </c>
    </row>
    <row r="1811" customFormat="false" ht="15" hidden="false" customHeight="false" outlineLevel="0" collapsed="false">
      <c r="A1811" s="24"/>
      <c r="D1811" s="24"/>
      <c r="F1811" s="24"/>
      <c r="K1811" s="9" t="n">
        <f aca="false">IF($A1811="",0,IF(OR(N($D1811)=0,$D1811&amp;""=TOP!$C$5&amp;""),1,0))</f>
        <v>0</v>
      </c>
      <c r="L1811" s="27" t="n">
        <f aca="false">IF($K1811=0,0,IFERROR(INDEX(購買率算出!$P$6:$P$3005,MATCH($A1811&amp;"",購買率算出!$C$6:$C$3005,0)),0))</f>
        <v>0</v>
      </c>
    </row>
    <row r="1812" customFormat="false" ht="15" hidden="false" customHeight="false" outlineLevel="0" collapsed="false">
      <c r="A1812" s="24"/>
      <c r="D1812" s="24"/>
      <c r="F1812" s="24"/>
      <c r="K1812" s="9" t="n">
        <f aca="false">IF($A1812="",0,IF(OR(N($D1812)=0,$D1812&amp;""=TOP!$C$5&amp;""),1,0))</f>
        <v>0</v>
      </c>
      <c r="L1812" s="27" t="n">
        <f aca="false">IF($K1812=0,0,IFERROR(INDEX(購買率算出!$P$6:$P$3005,MATCH($A1812&amp;"",購買率算出!$C$6:$C$3005,0)),0))</f>
        <v>0</v>
      </c>
    </row>
    <row r="1813" customFormat="false" ht="15" hidden="false" customHeight="false" outlineLevel="0" collapsed="false">
      <c r="A1813" s="24"/>
      <c r="D1813" s="24"/>
      <c r="F1813" s="24"/>
      <c r="K1813" s="9" t="n">
        <f aca="false">IF($A1813="",0,IF(OR(N($D1813)=0,$D1813&amp;""=TOP!$C$5&amp;""),1,0))</f>
        <v>0</v>
      </c>
      <c r="L1813" s="27" t="n">
        <f aca="false">IF($K1813=0,0,IFERROR(INDEX(購買率算出!$P$6:$P$3005,MATCH($A1813&amp;"",購買率算出!$C$6:$C$3005,0)),0))</f>
        <v>0</v>
      </c>
    </row>
    <row r="1814" customFormat="false" ht="15" hidden="false" customHeight="false" outlineLevel="0" collapsed="false">
      <c r="A1814" s="24"/>
      <c r="D1814" s="24"/>
      <c r="F1814" s="24"/>
      <c r="K1814" s="9" t="n">
        <f aca="false">IF($A1814="",0,IF(OR(N($D1814)=0,$D1814&amp;""=TOP!$C$5&amp;""),1,0))</f>
        <v>0</v>
      </c>
      <c r="L1814" s="27" t="n">
        <f aca="false">IF($K1814=0,0,IFERROR(INDEX(購買率算出!$P$6:$P$3005,MATCH($A1814&amp;"",購買率算出!$C$6:$C$3005,0)),0))</f>
        <v>0</v>
      </c>
    </row>
    <row r="1815" customFormat="false" ht="15" hidden="false" customHeight="false" outlineLevel="0" collapsed="false">
      <c r="A1815" s="24"/>
      <c r="D1815" s="24"/>
      <c r="F1815" s="24"/>
      <c r="K1815" s="9" t="n">
        <f aca="false">IF($A1815="",0,IF(OR(N($D1815)=0,$D1815&amp;""=TOP!$C$5&amp;""),1,0))</f>
        <v>0</v>
      </c>
      <c r="L1815" s="27" t="n">
        <f aca="false">IF($K1815=0,0,IFERROR(INDEX(購買率算出!$P$6:$P$3005,MATCH($A1815&amp;"",購買率算出!$C$6:$C$3005,0)),0))</f>
        <v>0</v>
      </c>
    </row>
    <row r="1816" customFormat="false" ht="15" hidden="false" customHeight="false" outlineLevel="0" collapsed="false">
      <c r="A1816" s="24"/>
      <c r="D1816" s="24"/>
      <c r="F1816" s="24"/>
      <c r="K1816" s="9" t="n">
        <f aca="false">IF($A1816="",0,IF(OR(N($D1816)=0,$D1816&amp;""=TOP!$C$5&amp;""),1,0))</f>
        <v>0</v>
      </c>
      <c r="L1816" s="27" t="n">
        <f aca="false">IF($K1816=0,0,IFERROR(INDEX(購買率算出!$P$6:$P$3005,MATCH($A1816&amp;"",購買率算出!$C$6:$C$3005,0)),0))</f>
        <v>0</v>
      </c>
    </row>
    <row r="1817" customFormat="false" ht="15" hidden="false" customHeight="false" outlineLevel="0" collapsed="false">
      <c r="A1817" s="24"/>
      <c r="D1817" s="24"/>
      <c r="F1817" s="24"/>
      <c r="K1817" s="9" t="n">
        <f aca="false">IF($A1817="",0,IF(OR(N($D1817)=0,$D1817&amp;""=TOP!$C$5&amp;""),1,0))</f>
        <v>0</v>
      </c>
      <c r="L1817" s="27" t="n">
        <f aca="false">IF($K1817=0,0,IFERROR(INDEX(購買率算出!$P$6:$P$3005,MATCH($A1817&amp;"",購買率算出!$C$6:$C$3005,0)),0))</f>
        <v>0</v>
      </c>
    </row>
    <row r="1818" customFormat="false" ht="15" hidden="false" customHeight="false" outlineLevel="0" collapsed="false">
      <c r="A1818" s="24"/>
      <c r="D1818" s="24"/>
      <c r="F1818" s="24"/>
      <c r="K1818" s="9" t="n">
        <f aca="false">IF($A1818="",0,IF(OR(N($D1818)=0,$D1818&amp;""=TOP!$C$5&amp;""),1,0))</f>
        <v>0</v>
      </c>
      <c r="L1818" s="27" t="n">
        <f aca="false">IF($K1818=0,0,IFERROR(INDEX(購買率算出!$P$6:$P$3005,MATCH($A1818&amp;"",購買率算出!$C$6:$C$3005,0)),0))</f>
        <v>0</v>
      </c>
    </row>
    <row r="1819" customFormat="false" ht="15" hidden="false" customHeight="false" outlineLevel="0" collapsed="false">
      <c r="A1819" s="24"/>
      <c r="D1819" s="24"/>
      <c r="F1819" s="24"/>
      <c r="K1819" s="9" t="n">
        <f aca="false">IF($A1819="",0,IF(OR(N($D1819)=0,$D1819&amp;""=TOP!$C$5&amp;""),1,0))</f>
        <v>0</v>
      </c>
      <c r="L1819" s="27" t="n">
        <f aca="false">IF($K1819=0,0,IFERROR(INDEX(購買率算出!$P$6:$P$3005,MATCH($A1819&amp;"",購買率算出!$C$6:$C$3005,0)),0))</f>
        <v>0</v>
      </c>
    </row>
    <row r="1820" customFormat="false" ht="15" hidden="false" customHeight="false" outlineLevel="0" collapsed="false">
      <c r="A1820" s="24"/>
      <c r="D1820" s="24"/>
      <c r="F1820" s="24"/>
      <c r="K1820" s="9" t="n">
        <f aca="false">IF($A1820="",0,IF(OR(N($D1820)=0,$D1820&amp;""=TOP!$C$5&amp;""),1,0))</f>
        <v>0</v>
      </c>
      <c r="L1820" s="27" t="n">
        <f aca="false">IF($K1820=0,0,IFERROR(INDEX(購買率算出!$P$6:$P$3005,MATCH($A1820&amp;"",購買率算出!$C$6:$C$3005,0)),0))</f>
        <v>0</v>
      </c>
    </row>
    <row r="1821" customFormat="false" ht="15" hidden="false" customHeight="false" outlineLevel="0" collapsed="false">
      <c r="A1821" s="24"/>
      <c r="D1821" s="24"/>
      <c r="F1821" s="24"/>
      <c r="K1821" s="9" t="n">
        <f aca="false">IF($A1821="",0,IF(OR(N($D1821)=0,$D1821&amp;""=TOP!$C$5&amp;""),1,0))</f>
        <v>0</v>
      </c>
      <c r="L1821" s="27" t="n">
        <f aca="false">IF($K1821=0,0,IFERROR(INDEX(購買率算出!$P$6:$P$3005,MATCH($A1821&amp;"",購買率算出!$C$6:$C$3005,0)),0))</f>
        <v>0</v>
      </c>
    </row>
    <row r="1822" customFormat="false" ht="15" hidden="false" customHeight="false" outlineLevel="0" collapsed="false">
      <c r="A1822" s="24"/>
      <c r="D1822" s="24"/>
      <c r="F1822" s="24"/>
      <c r="K1822" s="9" t="n">
        <f aca="false">IF($A1822="",0,IF(OR(N($D1822)=0,$D1822&amp;""=TOP!$C$5&amp;""),1,0))</f>
        <v>0</v>
      </c>
      <c r="L1822" s="27" t="n">
        <f aca="false">IF($K1822=0,0,IFERROR(INDEX(購買率算出!$P$6:$P$3005,MATCH($A1822&amp;"",購買率算出!$C$6:$C$3005,0)),0))</f>
        <v>0</v>
      </c>
    </row>
    <row r="1823" customFormat="false" ht="15" hidden="false" customHeight="false" outlineLevel="0" collapsed="false">
      <c r="A1823" s="24"/>
      <c r="D1823" s="24"/>
      <c r="F1823" s="24"/>
      <c r="K1823" s="9" t="n">
        <f aca="false">IF($A1823="",0,IF(OR(N($D1823)=0,$D1823&amp;""=TOP!$C$5&amp;""),1,0))</f>
        <v>0</v>
      </c>
      <c r="L1823" s="27" t="n">
        <f aca="false">IF($K1823=0,0,IFERROR(INDEX(購買率算出!$P$6:$P$3005,MATCH($A1823&amp;"",購買率算出!$C$6:$C$3005,0)),0))</f>
        <v>0</v>
      </c>
    </row>
    <row r="1824" customFormat="false" ht="15" hidden="false" customHeight="false" outlineLevel="0" collapsed="false">
      <c r="A1824" s="24"/>
      <c r="D1824" s="24"/>
      <c r="F1824" s="24"/>
      <c r="K1824" s="9" t="n">
        <f aca="false">IF($A1824="",0,IF(OR(N($D1824)=0,$D1824&amp;""=TOP!$C$5&amp;""),1,0))</f>
        <v>0</v>
      </c>
      <c r="L1824" s="27" t="n">
        <f aca="false">IF($K1824=0,0,IFERROR(INDEX(購買率算出!$P$6:$P$3005,MATCH($A1824&amp;"",購買率算出!$C$6:$C$3005,0)),0))</f>
        <v>0</v>
      </c>
    </row>
    <row r="1825" customFormat="false" ht="15" hidden="false" customHeight="false" outlineLevel="0" collapsed="false">
      <c r="A1825" s="24"/>
      <c r="D1825" s="24"/>
      <c r="F1825" s="24"/>
      <c r="K1825" s="9" t="n">
        <f aca="false">IF($A1825="",0,IF(OR(N($D1825)=0,$D1825&amp;""=TOP!$C$5&amp;""),1,0))</f>
        <v>0</v>
      </c>
      <c r="L1825" s="27" t="n">
        <f aca="false">IF($K1825=0,0,IFERROR(INDEX(購買率算出!$P$6:$P$3005,MATCH($A1825&amp;"",購買率算出!$C$6:$C$3005,0)),0))</f>
        <v>0</v>
      </c>
    </row>
    <row r="1826" customFormat="false" ht="15" hidden="false" customHeight="false" outlineLevel="0" collapsed="false">
      <c r="A1826" s="24"/>
      <c r="D1826" s="24"/>
      <c r="F1826" s="24"/>
      <c r="K1826" s="9" t="n">
        <f aca="false">IF($A1826="",0,IF(OR(N($D1826)=0,$D1826&amp;""=TOP!$C$5&amp;""),1,0))</f>
        <v>0</v>
      </c>
      <c r="L1826" s="27" t="n">
        <f aca="false">IF($K1826=0,0,IFERROR(INDEX(購買率算出!$P$6:$P$3005,MATCH($A1826&amp;"",購買率算出!$C$6:$C$3005,0)),0))</f>
        <v>0</v>
      </c>
    </row>
    <row r="1827" customFormat="false" ht="15" hidden="false" customHeight="false" outlineLevel="0" collapsed="false">
      <c r="A1827" s="24"/>
      <c r="D1827" s="24"/>
      <c r="F1827" s="24"/>
      <c r="K1827" s="9" t="n">
        <f aca="false">IF($A1827="",0,IF(OR(N($D1827)=0,$D1827&amp;""=TOP!$C$5&amp;""),1,0))</f>
        <v>0</v>
      </c>
      <c r="L1827" s="27" t="n">
        <f aca="false">IF($K1827=0,0,IFERROR(INDEX(購買率算出!$P$6:$P$3005,MATCH($A1827&amp;"",購買率算出!$C$6:$C$3005,0)),0))</f>
        <v>0</v>
      </c>
    </row>
    <row r="1828" customFormat="false" ht="15" hidden="false" customHeight="false" outlineLevel="0" collapsed="false">
      <c r="A1828" s="24"/>
      <c r="D1828" s="24"/>
      <c r="F1828" s="24"/>
      <c r="K1828" s="9" t="n">
        <f aca="false">IF($A1828="",0,IF(OR(N($D1828)=0,$D1828&amp;""=TOP!$C$5&amp;""),1,0))</f>
        <v>0</v>
      </c>
      <c r="L1828" s="27" t="n">
        <f aca="false">IF($K1828=0,0,IFERROR(INDEX(購買率算出!$P$6:$P$3005,MATCH($A1828&amp;"",購買率算出!$C$6:$C$3005,0)),0))</f>
        <v>0</v>
      </c>
    </row>
    <row r="1829" customFormat="false" ht="15" hidden="false" customHeight="false" outlineLevel="0" collapsed="false">
      <c r="A1829" s="24"/>
      <c r="D1829" s="24"/>
      <c r="F1829" s="24"/>
      <c r="K1829" s="9" t="n">
        <f aca="false">IF($A1829="",0,IF(OR(N($D1829)=0,$D1829&amp;""=TOP!$C$5&amp;""),1,0))</f>
        <v>0</v>
      </c>
      <c r="L1829" s="27" t="n">
        <f aca="false">IF($K1829=0,0,IFERROR(INDEX(購買率算出!$P$6:$P$3005,MATCH($A1829&amp;"",購買率算出!$C$6:$C$3005,0)),0))</f>
        <v>0</v>
      </c>
    </row>
    <row r="1830" customFormat="false" ht="15" hidden="false" customHeight="false" outlineLevel="0" collapsed="false">
      <c r="A1830" s="24"/>
      <c r="D1830" s="24"/>
      <c r="F1830" s="24"/>
      <c r="K1830" s="9" t="n">
        <f aca="false">IF($A1830="",0,IF(OR(N($D1830)=0,$D1830&amp;""=TOP!$C$5&amp;""),1,0))</f>
        <v>0</v>
      </c>
      <c r="L1830" s="27" t="n">
        <f aca="false">IF($K1830=0,0,IFERROR(INDEX(購買率算出!$P$6:$P$3005,MATCH($A1830&amp;"",購買率算出!$C$6:$C$3005,0)),0))</f>
        <v>0</v>
      </c>
    </row>
    <row r="1831" customFormat="false" ht="15" hidden="false" customHeight="false" outlineLevel="0" collapsed="false">
      <c r="A1831" s="24"/>
      <c r="D1831" s="24"/>
      <c r="F1831" s="24"/>
      <c r="K1831" s="9" t="n">
        <f aca="false">IF($A1831="",0,IF(OR(N($D1831)=0,$D1831&amp;""=TOP!$C$5&amp;""),1,0))</f>
        <v>0</v>
      </c>
      <c r="L1831" s="27" t="n">
        <f aca="false">IF($K1831=0,0,IFERROR(INDEX(購買率算出!$P$6:$P$3005,MATCH($A1831&amp;"",購買率算出!$C$6:$C$3005,0)),0))</f>
        <v>0</v>
      </c>
    </row>
    <row r="1832" customFormat="false" ht="15" hidden="false" customHeight="false" outlineLevel="0" collapsed="false">
      <c r="A1832" s="24"/>
      <c r="D1832" s="24"/>
      <c r="F1832" s="24"/>
      <c r="K1832" s="9" t="n">
        <f aca="false">IF($A1832="",0,IF(OR(N($D1832)=0,$D1832&amp;""=TOP!$C$5&amp;""),1,0))</f>
        <v>0</v>
      </c>
      <c r="L1832" s="27" t="n">
        <f aca="false">IF($K1832=0,0,IFERROR(INDEX(購買率算出!$P$6:$P$3005,MATCH($A1832&amp;"",購買率算出!$C$6:$C$3005,0)),0))</f>
        <v>0</v>
      </c>
    </row>
    <row r="1833" customFormat="false" ht="15" hidden="false" customHeight="false" outlineLevel="0" collapsed="false">
      <c r="A1833" s="24"/>
      <c r="D1833" s="24"/>
      <c r="F1833" s="24"/>
      <c r="K1833" s="9" t="n">
        <f aca="false">IF($A1833="",0,IF(OR(N($D1833)=0,$D1833&amp;""=TOP!$C$5&amp;""),1,0))</f>
        <v>0</v>
      </c>
      <c r="L1833" s="27" t="n">
        <f aca="false">IF($K1833=0,0,IFERROR(INDEX(購買率算出!$P$6:$P$3005,MATCH($A1833&amp;"",購買率算出!$C$6:$C$3005,0)),0))</f>
        <v>0</v>
      </c>
    </row>
    <row r="1834" customFormat="false" ht="15" hidden="false" customHeight="false" outlineLevel="0" collapsed="false">
      <c r="A1834" s="24"/>
      <c r="D1834" s="24"/>
      <c r="F1834" s="24"/>
      <c r="K1834" s="9" t="n">
        <f aca="false">IF($A1834="",0,IF(OR(N($D1834)=0,$D1834&amp;""=TOP!$C$5&amp;""),1,0))</f>
        <v>0</v>
      </c>
      <c r="L1834" s="27" t="n">
        <f aca="false">IF($K1834=0,0,IFERROR(INDEX(購買率算出!$P$6:$P$3005,MATCH($A1834&amp;"",購買率算出!$C$6:$C$3005,0)),0))</f>
        <v>0</v>
      </c>
    </row>
    <row r="1835" customFormat="false" ht="15" hidden="false" customHeight="false" outlineLevel="0" collapsed="false">
      <c r="A1835" s="24"/>
      <c r="D1835" s="24"/>
      <c r="F1835" s="24"/>
      <c r="K1835" s="9" t="n">
        <f aca="false">IF($A1835="",0,IF(OR(N($D1835)=0,$D1835&amp;""=TOP!$C$5&amp;""),1,0))</f>
        <v>0</v>
      </c>
      <c r="L1835" s="27" t="n">
        <f aca="false">IF($K1835=0,0,IFERROR(INDEX(購買率算出!$P$6:$P$3005,MATCH($A1835&amp;"",購買率算出!$C$6:$C$3005,0)),0))</f>
        <v>0</v>
      </c>
    </row>
    <row r="1836" customFormat="false" ht="15" hidden="false" customHeight="false" outlineLevel="0" collapsed="false">
      <c r="A1836" s="24"/>
      <c r="D1836" s="24"/>
      <c r="F1836" s="24"/>
      <c r="K1836" s="9" t="n">
        <f aca="false">IF($A1836="",0,IF(OR(N($D1836)=0,$D1836&amp;""=TOP!$C$5&amp;""),1,0))</f>
        <v>0</v>
      </c>
      <c r="L1836" s="27" t="n">
        <f aca="false">IF($K1836=0,0,IFERROR(INDEX(購買率算出!$P$6:$P$3005,MATCH($A1836&amp;"",購買率算出!$C$6:$C$3005,0)),0))</f>
        <v>0</v>
      </c>
    </row>
    <row r="1837" customFormat="false" ht="15" hidden="false" customHeight="false" outlineLevel="0" collapsed="false">
      <c r="A1837" s="24"/>
      <c r="D1837" s="24"/>
      <c r="F1837" s="24"/>
      <c r="K1837" s="9" t="n">
        <f aca="false">IF($A1837="",0,IF(OR(N($D1837)=0,$D1837&amp;""=TOP!$C$5&amp;""),1,0))</f>
        <v>0</v>
      </c>
      <c r="L1837" s="27" t="n">
        <f aca="false">IF($K1837=0,0,IFERROR(INDEX(購買率算出!$P$6:$P$3005,MATCH($A1837&amp;"",購買率算出!$C$6:$C$3005,0)),0))</f>
        <v>0</v>
      </c>
    </row>
    <row r="1838" customFormat="false" ht="15" hidden="false" customHeight="false" outlineLevel="0" collapsed="false">
      <c r="A1838" s="24"/>
      <c r="D1838" s="24"/>
      <c r="F1838" s="24"/>
      <c r="K1838" s="9" t="n">
        <f aca="false">IF($A1838="",0,IF(OR(N($D1838)=0,$D1838&amp;""=TOP!$C$5&amp;""),1,0))</f>
        <v>0</v>
      </c>
      <c r="L1838" s="27" t="n">
        <f aca="false">IF($K1838=0,0,IFERROR(INDEX(購買率算出!$P$6:$P$3005,MATCH($A1838&amp;"",購買率算出!$C$6:$C$3005,0)),0))</f>
        <v>0</v>
      </c>
    </row>
    <row r="1839" customFormat="false" ht="15" hidden="false" customHeight="false" outlineLevel="0" collapsed="false">
      <c r="A1839" s="24"/>
      <c r="D1839" s="24"/>
      <c r="F1839" s="24"/>
      <c r="K1839" s="9" t="n">
        <f aca="false">IF($A1839="",0,IF(OR(N($D1839)=0,$D1839&amp;""=TOP!$C$5&amp;""),1,0))</f>
        <v>0</v>
      </c>
      <c r="L1839" s="27" t="n">
        <f aca="false">IF($K1839=0,0,IFERROR(INDEX(購買率算出!$P$6:$P$3005,MATCH($A1839&amp;"",購買率算出!$C$6:$C$3005,0)),0))</f>
        <v>0</v>
      </c>
    </row>
    <row r="1840" customFormat="false" ht="15" hidden="false" customHeight="false" outlineLevel="0" collapsed="false">
      <c r="A1840" s="24"/>
      <c r="D1840" s="24"/>
      <c r="F1840" s="24"/>
      <c r="K1840" s="9" t="n">
        <f aca="false">IF($A1840="",0,IF(OR(N($D1840)=0,$D1840&amp;""=TOP!$C$5&amp;""),1,0))</f>
        <v>0</v>
      </c>
      <c r="L1840" s="27" t="n">
        <f aca="false">IF($K1840=0,0,IFERROR(INDEX(購買率算出!$P$6:$P$3005,MATCH($A1840&amp;"",購買率算出!$C$6:$C$3005,0)),0))</f>
        <v>0</v>
      </c>
    </row>
    <row r="1841" customFormat="false" ht="15" hidden="false" customHeight="false" outlineLevel="0" collapsed="false">
      <c r="A1841" s="24"/>
      <c r="D1841" s="24"/>
      <c r="F1841" s="24"/>
      <c r="K1841" s="9" t="n">
        <f aca="false">IF($A1841="",0,IF(OR(N($D1841)=0,$D1841&amp;""=TOP!$C$5&amp;""),1,0))</f>
        <v>0</v>
      </c>
      <c r="L1841" s="27" t="n">
        <f aca="false">IF($K1841=0,0,IFERROR(INDEX(購買率算出!$P$6:$P$3005,MATCH($A1841&amp;"",購買率算出!$C$6:$C$3005,0)),0))</f>
        <v>0</v>
      </c>
    </row>
    <row r="1842" customFormat="false" ht="15" hidden="false" customHeight="false" outlineLevel="0" collapsed="false">
      <c r="A1842" s="24"/>
      <c r="D1842" s="24"/>
      <c r="F1842" s="24"/>
      <c r="K1842" s="9" t="n">
        <f aca="false">IF($A1842="",0,IF(OR(N($D1842)=0,$D1842&amp;""=TOP!$C$5&amp;""),1,0))</f>
        <v>0</v>
      </c>
      <c r="L1842" s="27" t="n">
        <f aca="false">IF($K1842=0,0,IFERROR(INDEX(購買率算出!$P$6:$P$3005,MATCH($A1842&amp;"",購買率算出!$C$6:$C$3005,0)),0))</f>
        <v>0</v>
      </c>
    </row>
    <row r="1843" customFormat="false" ht="15" hidden="false" customHeight="false" outlineLevel="0" collapsed="false">
      <c r="A1843" s="24"/>
      <c r="D1843" s="24"/>
      <c r="F1843" s="24"/>
      <c r="K1843" s="9" t="n">
        <f aca="false">IF($A1843="",0,IF(OR(N($D1843)=0,$D1843&amp;""=TOP!$C$5&amp;""),1,0))</f>
        <v>0</v>
      </c>
      <c r="L1843" s="27" t="n">
        <f aca="false">IF($K1843=0,0,IFERROR(INDEX(購買率算出!$P$6:$P$3005,MATCH($A1843&amp;"",購買率算出!$C$6:$C$3005,0)),0))</f>
        <v>0</v>
      </c>
    </row>
    <row r="1844" customFormat="false" ht="15" hidden="false" customHeight="false" outlineLevel="0" collapsed="false">
      <c r="A1844" s="24"/>
      <c r="D1844" s="24"/>
      <c r="F1844" s="24"/>
      <c r="K1844" s="9" t="n">
        <f aca="false">IF($A1844="",0,IF(OR(N($D1844)=0,$D1844&amp;""=TOP!$C$5&amp;""),1,0))</f>
        <v>0</v>
      </c>
      <c r="L1844" s="27" t="n">
        <f aca="false">IF($K1844=0,0,IFERROR(INDEX(購買率算出!$P$6:$P$3005,MATCH($A1844&amp;"",購買率算出!$C$6:$C$3005,0)),0))</f>
        <v>0</v>
      </c>
    </row>
    <row r="1845" customFormat="false" ht="15" hidden="false" customHeight="false" outlineLevel="0" collapsed="false">
      <c r="A1845" s="24"/>
      <c r="D1845" s="24"/>
      <c r="F1845" s="24"/>
      <c r="K1845" s="9" t="n">
        <f aca="false">IF($A1845="",0,IF(OR(N($D1845)=0,$D1845&amp;""=TOP!$C$5&amp;""),1,0))</f>
        <v>0</v>
      </c>
      <c r="L1845" s="27" t="n">
        <f aca="false">IF($K1845=0,0,IFERROR(INDEX(購買率算出!$P$6:$P$3005,MATCH($A1845&amp;"",購買率算出!$C$6:$C$3005,0)),0))</f>
        <v>0</v>
      </c>
    </row>
    <row r="1846" customFormat="false" ht="15" hidden="false" customHeight="false" outlineLevel="0" collapsed="false">
      <c r="A1846" s="24"/>
      <c r="D1846" s="24"/>
      <c r="F1846" s="24"/>
      <c r="K1846" s="9" t="n">
        <f aca="false">IF($A1846="",0,IF(OR(N($D1846)=0,$D1846&amp;""=TOP!$C$5&amp;""),1,0))</f>
        <v>0</v>
      </c>
      <c r="L1846" s="27" t="n">
        <f aca="false">IF($K1846=0,0,IFERROR(INDEX(購買率算出!$P$6:$P$3005,MATCH($A1846&amp;"",購買率算出!$C$6:$C$3005,0)),0))</f>
        <v>0</v>
      </c>
    </row>
    <row r="1847" customFormat="false" ht="15" hidden="false" customHeight="false" outlineLevel="0" collapsed="false">
      <c r="A1847" s="24"/>
      <c r="D1847" s="24"/>
      <c r="F1847" s="24"/>
      <c r="K1847" s="9" t="n">
        <f aca="false">IF($A1847="",0,IF(OR(N($D1847)=0,$D1847&amp;""=TOP!$C$5&amp;""),1,0))</f>
        <v>0</v>
      </c>
      <c r="L1847" s="27" t="n">
        <f aca="false">IF($K1847=0,0,IFERROR(INDEX(購買率算出!$P$6:$P$3005,MATCH($A1847&amp;"",購買率算出!$C$6:$C$3005,0)),0))</f>
        <v>0</v>
      </c>
    </row>
    <row r="1848" customFormat="false" ht="15" hidden="false" customHeight="false" outlineLevel="0" collapsed="false">
      <c r="A1848" s="24"/>
      <c r="D1848" s="24"/>
      <c r="F1848" s="24"/>
      <c r="K1848" s="9" t="n">
        <f aca="false">IF($A1848="",0,IF(OR(N($D1848)=0,$D1848&amp;""=TOP!$C$5&amp;""),1,0))</f>
        <v>0</v>
      </c>
      <c r="L1848" s="27" t="n">
        <f aca="false">IF($K1848=0,0,IFERROR(INDEX(購買率算出!$P$6:$P$3005,MATCH($A1848&amp;"",購買率算出!$C$6:$C$3005,0)),0))</f>
        <v>0</v>
      </c>
    </row>
    <row r="1849" customFormat="false" ht="15" hidden="false" customHeight="false" outlineLevel="0" collapsed="false">
      <c r="A1849" s="24"/>
      <c r="D1849" s="24"/>
      <c r="F1849" s="24"/>
      <c r="K1849" s="9" t="n">
        <f aca="false">IF($A1849="",0,IF(OR(N($D1849)=0,$D1849&amp;""=TOP!$C$5&amp;""),1,0))</f>
        <v>0</v>
      </c>
      <c r="L1849" s="27" t="n">
        <f aca="false">IF($K1849=0,0,IFERROR(INDEX(購買率算出!$P$6:$P$3005,MATCH($A1849&amp;"",購買率算出!$C$6:$C$3005,0)),0))</f>
        <v>0</v>
      </c>
    </row>
    <row r="1850" customFormat="false" ht="15" hidden="false" customHeight="false" outlineLevel="0" collapsed="false">
      <c r="A1850" s="24"/>
      <c r="D1850" s="24"/>
      <c r="F1850" s="24"/>
      <c r="K1850" s="9" t="n">
        <f aca="false">IF($A1850="",0,IF(OR(N($D1850)=0,$D1850&amp;""=TOP!$C$5&amp;""),1,0))</f>
        <v>0</v>
      </c>
      <c r="L1850" s="27" t="n">
        <f aca="false">IF($K1850=0,0,IFERROR(INDEX(購買率算出!$P$6:$P$3005,MATCH($A1850&amp;"",購買率算出!$C$6:$C$3005,0)),0))</f>
        <v>0</v>
      </c>
    </row>
    <row r="1851" customFormat="false" ht="15" hidden="false" customHeight="false" outlineLevel="0" collapsed="false">
      <c r="A1851" s="24"/>
      <c r="D1851" s="24"/>
      <c r="F1851" s="24"/>
      <c r="K1851" s="9" t="n">
        <f aca="false">IF($A1851="",0,IF(OR(N($D1851)=0,$D1851&amp;""=TOP!$C$5&amp;""),1,0))</f>
        <v>0</v>
      </c>
      <c r="L1851" s="27" t="n">
        <f aca="false">IF($K1851=0,0,IFERROR(INDEX(購買率算出!$P$6:$P$3005,MATCH($A1851&amp;"",購買率算出!$C$6:$C$3005,0)),0))</f>
        <v>0</v>
      </c>
    </row>
    <row r="1852" customFormat="false" ht="15" hidden="false" customHeight="false" outlineLevel="0" collapsed="false">
      <c r="A1852" s="24"/>
      <c r="D1852" s="24"/>
      <c r="F1852" s="24"/>
      <c r="K1852" s="9" t="n">
        <f aca="false">IF($A1852="",0,IF(OR(N($D1852)=0,$D1852&amp;""=TOP!$C$5&amp;""),1,0))</f>
        <v>0</v>
      </c>
      <c r="L1852" s="27" t="n">
        <f aca="false">IF($K1852=0,0,IFERROR(INDEX(購買率算出!$P$6:$P$3005,MATCH($A1852&amp;"",購買率算出!$C$6:$C$3005,0)),0))</f>
        <v>0</v>
      </c>
    </row>
    <row r="1853" customFormat="false" ht="15" hidden="false" customHeight="false" outlineLevel="0" collapsed="false">
      <c r="A1853" s="24"/>
      <c r="D1853" s="24"/>
      <c r="F1853" s="24"/>
      <c r="K1853" s="9" t="n">
        <f aca="false">IF($A1853="",0,IF(OR(N($D1853)=0,$D1853&amp;""=TOP!$C$5&amp;""),1,0))</f>
        <v>0</v>
      </c>
      <c r="L1853" s="27" t="n">
        <f aca="false">IF($K1853=0,0,IFERROR(INDEX(購買率算出!$P$6:$P$3005,MATCH($A1853&amp;"",購買率算出!$C$6:$C$3005,0)),0))</f>
        <v>0</v>
      </c>
    </row>
    <row r="1854" customFormat="false" ht="15" hidden="false" customHeight="false" outlineLevel="0" collapsed="false">
      <c r="A1854" s="24"/>
      <c r="D1854" s="24"/>
      <c r="F1854" s="24"/>
      <c r="K1854" s="9" t="n">
        <f aca="false">IF($A1854="",0,IF(OR(N($D1854)=0,$D1854&amp;""=TOP!$C$5&amp;""),1,0))</f>
        <v>0</v>
      </c>
      <c r="L1854" s="27" t="n">
        <f aca="false">IF($K1854=0,0,IFERROR(INDEX(購買率算出!$P$6:$P$3005,MATCH($A1854&amp;"",購買率算出!$C$6:$C$3005,0)),0))</f>
        <v>0</v>
      </c>
    </row>
    <row r="1855" customFormat="false" ht="15" hidden="false" customHeight="false" outlineLevel="0" collapsed="false">
      <c r="A1855" s="24"/>
      <c r="D1855" s="24"/>
      <c r="F1855" s="24"/>
      <c r="K1855" s="9" t="n">
        <f aca="false">IF($A1855="",0,IF(OR(N($D1855)=0,$D1855&amp;""=TOP!$C$5&amp;""),1,0))</f>
        <v>0</v>
      </c>
      <c r="L1855" s="27" t="n">
        <f aca="false">IF($K1855=0,0,IFERROR(INDEX(購買率算出!$P$6:$P$3005,MATCH($A1855&amp;"",購買率算出!$C$6:$C$3005,0)),0))</f>
        <v>0</v>
      </c>
    </row>
    <row r="1856" customFormat="false" ht="15" hidden="false" customHeight="false" outlineLevel="0" collapsed="false">
      <c r="A1856" s="24"/>
      <c r="D1856" s="24"/>
      <c r="F1856" s="24"/>
      <c r="K1856" s="9" t="n">
        <f aca="false">IF($A1856="",0,IF(OR(N($D1856)=0,$D1856&amp;""=TOP!$C$5&amp;""),1,0))</f>
        <v>0</v>
      </c>
      <c r="L1856" s="27" t="n">
        <f aca="false">IF($K1856=0,0,IFERROR(INDEX(購買率算出!$P$6:$P$3005,MATCH($A1856&amp;"",購買率算出!$C$6:$C$3005,0)),0))</f>
        <v>0</v>
      </c>
    </row>
    <row r="1857" customFormat="false" ht="15" hidden="false" customHeight="false" outlineLevel="0" collapsed="false">
      <c r="A1857" s="24"/>
      <c r="D1857" s="24"/>
      <c r="F1857" s="24"/>
      <c r="K1857" s="9" t="n">
        <f aca="false">IF($A1857="",0,IF(OR(N($D1857)=0,$D1857&amp;""=TOP!$C$5&amp;""),1,0))</f>
        <v>0</v>
      </c>
      <c r="L1857" s="27" t="n">
        <f aca="false">IF($K1857=0,0,IFERROR(INDEX(購買率算出!$P$6:$P$3005,MATCH($A1857&amp;"",購買率算出!$C$6:$C$3005,0)),0))</f>
        <v>0</v>
      </c>
    </row>
    <row r="1858" customFormat="false" ht="15" hidden="false" customHeight="false" outlineLevel="0" collapsed="false">
      <c r="A1858" s="24"/>
      <c r="D1858" s="24"/>
      <c r="F1858" s="24"/>
      <c r="K1858" s="9" t="n">
        <f aca="false">IF($A1858="",0,IF(OR(N($D1858)=0,$D1858&amp;""=TOP!$C$5&amp;""),1,0))</f>
        <v>0</v>
      </c>
      <c r="L1858" s="27" t="n">
        <f aca="false">IF($K1858=0,0,IFERROR(INDEX(購買率算出!$P$6:$P$3005,MATCH($A1858&amp;"",購買率算出!$C$6:$C$3005,0)),0))</f>
        <v>0</v>
      </c>
    </row>
    <row r="1859" customFormat="false" ht="15" hidden="false" customHeight="false" outlineLevel="0" collapsed="false">
      <c r="A1859" s="24"/>
      <c r="D1859" s="24"/>
      <c r="F1859" s="24"/>
      <c r="K1859" s="9" t="n">
        <f aca="false">IF($A1859="",0,IF(OR(N($D1859)=0,$D1859&amp;""=TOP!$C$5&amp;""),1,0))</f>
        <v>0</v>
      </c>
      <c r="L1859" s="27" t="n">
        <f aca="false">IF($K1859=0,0,IFERROR(INDEX(購買率算出!$P$6:$P$3005,MATCH($A1859&amp;"",購買率算出!$C$6:$C$3005,0)),0))</f>
        <v>0</v>
      </c>
    </row>
    <row r="1860" customFormat="false" ht="15" hidden="false" customHeight="false" outlineLevel="0" collapsed="false">
      <c r="A1860" s="24"/>
      <c r="D1860" s="24"/>
      <c r="F1860" s="24"/>
      <c r="K1860" s="9" t="n">
        <f aca="false">IF($A1860="",0,IF(OR(N($D1860)=0,$D1860&amp;""=TOP!$C$5&amp;""),1,0))</f>
        <v>0</v>
      </c>
      <c r="L1860" s="27" t="n">
        <f aca="false">IF($K1860=0,0,IFERROR(INDEX(購買率算出!$P$6:$P$3005,MATCH($A1860&amp;"",購買率算出!$C$6:$C$3005,0)),0))</f>
        <v>0</v>
      </c>
    </row>
    <row r="1861" customFormat="false" ht="15" hidden="false" customHeight="false" outlineLevel="0" collapsed="false">
      <c r="A1861" s="24"/>
      <c r="D1861" s="24"/>
      <c r="F1861" s="24"/>
      <c r="K1861" s="9" t="n">
        <f aca="false">IF($A1861="",0,IF(OR(N($D1861)=0,$D1861&amp;""=TOP!$C$5&amp;""),1,0))</f>
        <v>0</v>
      </c>
      <c r="L1861" s="27" t="n">
        <f aca="false">IF($K1861=0,0,IFERROR(INDEX(購買率算出!$P$6:$P$3005,MATCH($A1861&amp;"",購買率算出!$C$6:$C$3005,0)),0))</f>
        <v>0</v>
      </c>
    </row>
    <row r="1862" customFormat="false" ht="15" hidden="false" customHeight="false" outlineLevel="0" collapsed="false">
      <c r="A1862" s="24"/>
      <c r="D1862" s="24"/>
      <c r="F1862" s="24"/>
      <c r="K1862" s="9" t="n">
        <f aca="false">IF($A1862="",0,IF(OR(N($D1862)=0,$D1862&amp;""=TOP!$C$5&amp;""),1,0))</f>
        <v>0</v>
      </c>
      <c r="L1862" s="27" t="n">
        <f aca="false">IF($K1862=0,0,IFERROR(INDEX(購買率算出!$P$6:$P$3005,MATCH($A1862&amp;"",購買率算出!$C$6:$C$3005,0)),0))</f>
        <v>0</v>
      </c>
    </row>
    <row r="1863" customFormat="false" ht="15" hidden="false" customHeight="false" outlineLevel="0" collapsed="false">
      <c r="A1863" s="24"/>
      <c r="D1863" s="24"/>
      <c r="F1863" s="24"/>
      <c r="K1863" s="9" t="n">
        <f aca="false">IF($A1863="",0,IF(OR(N($D1863)=0,$D1863&amp;""=TOP!$C$5&amp;""),1,0))</f>
        <v>0</v>
      </c>
      <c r="L1863" s="27" t="n">
        <f aca="false">IF($K1863=0,0,IFERROR(INDEX(購買率算出!$P$6:$P$3005,MATCH($A1863&amp;"",購買率算出!$C$6:$C$3005,0)),0))</f>
        <v>0</v>
      </c>
    </row>
    <row r="1864" customFormat="false" ht="15" hidden="false" customHeight="false" outlineLevel="0" collapsed="false">
      <c r="A1864" s="24"/>
      <c r="D1864" s="24"/>
      <c r="F1864" s="24"/>
      <c r="K1864" s="9" t="n">
        <f aca="false">IF($A1864="",0,IF(OR(N($D1864)=0,$D1864&amp;""=TOP!$C$5&amp;""),1,0))</f>
        <v>0</v>
      </c>
      <c r="L1864" s="27" t="n">
        <f aca="false">IF($K1864=0,0,IFERROR(INDEX(購買率算出!$P$6:$P$3005,MATCH($A1864&amp;"",購買率算出!$C$6:$C$3005,0)),0))</f>
        <v>0</v>
      </c>
    </row>
    <row r="1865" customFormat="false" ht="15" hidden="false" customHeight="false" outlineLevel="0" collapsed="false">
      <c r="A1865" s="24"/>
      <c r="D1865" s="24"/>
      <c r="F1865" s="24"/>
      <c r="K1865" s="9" t="n">
        <f aca="false">IF($A1865="",0,IF(OR(N($D1865)=0,$D1865&amp;""=TOP!$C$5&amp;""),1,0))</f>
        <v>0</v>
      </c>
      <c r="L1865" s="27" t="n">
        <f aca="false">IF($K1865=0,0,IFERROR(INDEX(購買率算出!$P$6:$P$3005,MATCH($A1865&amp;"",購買率算出!$C$6:$C$3005,0)),0))</f>
        <v>0</v>
      </c>
    </row>
    <row r="1866" customFormat="false" ht="15" hidden="false" customHeight="false" outlineLevel="0" collapsed="false">
      <c r="A1866" s="24"/>
      <c r="D1866" s="24"/>
      <c r="F1866" s="24"/>
      <c r="K1866" s="9" t="n">
        <f aca="false">IF($A1866="",0,IF(OR(N($D1866)=0,$D1866&amp;""=TOP!$C$5&amp;""),1,0))</f>
        <v>0</v>
      </c>
      <c r="L1866" s="27" t="n">
        <f aca="false">IF($K1866=0,0,IFERROR(INDEX(購買率算出!$P$6:$P$3005,MATCH($A1866&amp;"",購買率算出!$C$6:$C$3005,0)),0))</f>
        <v>0</v>
      </c>
    </row>
    <row r="1867" customFormat="false" ht="15" hidden="false" customHeight="false" outlineLevel="0" collapsed="false">
      <c r="A1867" s="24"/>
      <c r="D1867" s="24"/>
      <c r="F1867" s="24"/>
      <c r="K1867" s="9" t="n">
        <f aca="false">IF($A1867="",0,IF(OR(N($D1867)=0,$D1867&amp;""=TOP!$C$5&amp;""),1,0))</f>
        <v>0</v>
      </c>
      <c r="L1867" s="27" t="n">
        <f aca="false">IF($K1867=0,0,IFERROR(INDEX(購買率算出!$P$6:$P$3005,MATCH($A1867&amp;"",購買率算出!$C$6:$C$3005,0)),0))</f>
        <v>0</v>
      </c>
    </row>
    <row r="1868" customFormat="false" ht="15" hidden="false" customHeight="false" outlineLevel="0" collapsed="false">
      <c r="A1868" s="24"/>
      <c r="D1868" s="24"/>
      <c r="F1868" s="24"/>
      <c r="K1868" s="9" t="n">
        <f aca="false">IF($A1868="",0,IF(OR(N($D1868)=0,$D1868&amp;""=TOP!$C$5&amp;""),1,0))</f>
        <v>0</v>
      </c>
      <c r="L1868" s="27" t="n">
        <f aca="false">IF($K1868=0,0,IFERROR(INDEX(購買率算出!$P$6:$P$3005,MATCH($A1868&amp;"",購買率算出!$C$6:$C$3005,0)),0))</f>
        <v>0</v>
      </c>
    </row>
    <row r="1869" customFormat="false" ht="15" hidden="false" customHeight="false" outlineLevel="0" collapsed="false">
      <c r="A1869" s="24"/>
      <c r="D1869" s="24"/>
      <c r="F1869" s="24"/>
      <c r="K1869" s="9" t="n">
        <f aca="false">IF($A1869="",0,IF(OR(N($D1869)=0,$D1869&amp;""=TOP!$C$5&amp;""),1,0))</f>
        <v>0</v>
      </c>
      <c r="L1869" s="27" t="n">
        <f aca="false">IF($K1869=0,0,IFERROR(INDEX(購買率算出!$P$6:$P$3005,MATCH($A1869&amp;"",購買率算出!$C$6:$C$3005,0)),0))</f>
        <v>0</v>
      </c>
    </row>
    <row r="1870" customFormat="false" ht="15" hidden="false" customHeight="false" outlineLevel="0" collapsed="false">
      <c r="A1870" s="24"/>
      <c r="D1870" s="24"/>
      <c r="F1870" s="24"/>
      <c r="K1870" s="9" t="n">
        <f aca="false">IF($A1870="",0,IF(OR(N($D1870)=0,$D1870&amp;""=TOP!$C$5&amp;""),1,0))</f>
        <v>0</v>
      </c>
      <c r="L1870" s="27" t="n">
        <f aca="false">IF($K1870=0,0,IFERROR(INDEX(購買率算出!$P$6:$P$3005,MATCH($A1870&amp;"",購買率算出!$C$6:$C$3005,0)),0))</f>
        <v>0</v>
      </c>
    </row>
    <row r="1871" customFormat="false" ht="15" hidden="false" customHeight="false" outlineLevel="0" collapsed="false">
      <c r="A1871" s="24"/>
      <c r="D1871" s="24"/>
      <c r="F1871" s="24"/>
      <c r="K1871" s="9" t="n">
        <f aca="false">IF($A1871="",0,IF(OR(N($D1871)=0,$D1871&amp;""=TOP!$C$5&amp;""),1,0))</f>
        <v>0</v>
      </c>
      <c r="L1871" s="27" t="n">
        <f aca="false">IF($K1871=0,0,IFERROR(INDEX(購買率算出!$P$6:$P$3005,MATCH($A1871&amp;"",購買率算出!$C$6:$C$3005,0)),0))</f>
        <v>0</v>
      </c>
    </row>
    <row r="1872" customFormat="false" ht="15" hidden="false" customHeight="false" outlineLevel="0" collapsed="false">
      <c r="A1872" s="24"/>
      <c r="D1872" s="24"/>
      <c r="F1872" s="24"/>
      <c r="K1872" s="9" t="n">
        <f aca="false">IF($A1872="",0,IF(OR(N($D1872)=0,$D1872&amp;""=TOP!$C$5&amp;""),1,0))</f>
        <v>0</v>
      </c>
      <c r="L1872" s="27" t="n">
        <f aca="false">IF($K1872=0,0,IFERROR(INDEX(購買率算出!$P$6:$P$3005,MATCH($A1872&amp;"",購買率算出!$C$6:$C$3005,0)),0))</f>
        <v>0</v>
      </c>
    </row>
    <row r="1873" customFormat="false" ht="15" hidden="false" customHeight="false" outlineLevel="0" collapsed="false">
      <c r="A1873" s="24"/>
      <c r="D1873" s="24"/>
      <c r="F1873" s="24"/>
      <c r="K1873" s="9" t="n">
        <f aca="false">IF($A1873="",0,IF(OR(N($D1873)=0,$D1873&amp;""=TOP!$C$5&amp;""),1,0))</f>
        <v>0</v>
      </c>
      <c r="L1873" s="27" t="n">
        <f aca="false">IF($K1873=0,0,IFERROR(INDEX(購買率算出!$P$6:$P$3005,MATCH($A1873&amp;"",購買率算出!$C$6:$C$3005,0)),0))</f>
        <v>0</v>
      </c>
    </row>
    <row r="1874" customFormat="false" ht="15" hidden="false" customHeight="false" outlineLevel="0" collapsed="false">
      <c r="A1874" s="24"/>
      <c r="D1874" s="24"/>
      <c r="F1874" s="24"/>
      <c r="K1874" s="9" t="n">
        <f aca="false">IF($A1874="",0,IF(OR(N($D1874)=0,$D1874&amp;""=TOP!$C$5&amp;""),1,0))</f>
        <v>0</v>
      </c>
      <c r="L1874" s="27" t="n">
        <f aca="false">IF($K1874=0,0,IFERROR(INDEX(購買率算出!$P$6:$P$3005,MATCH($A1874&amp;"",購買率算出!$C$6:$C$3005,0)),0))</f>
        <v>0</v>
      </c>
    </row>
    <row r="1875" customFormat="false" ht="15" hidden="false" customHeight="false" outlineLevel="0" collapsed="false">
      <c r="A1875" s="24"/>
      <c r="D1875" s="24"/>
      <c r="F1875" s="24"/>
      <c r="K1875" s="9" t="n">
        <f aca="false">IF($A1875="",0,IF(OR(N($D1875)=0,$D1875&amp;""=TOP!$C$5&amp;""),1,0))</f>
        <v>0</v>
      </c>
      <c r="L1875" s="27" t="n">
        <f aca="false">IF($K1875=0,0,IFERROR(INDEX(購買率算出!$P$6:$P$3005,MATCH($A1875&amp;"",購買率算出!$C$6:$C$3005,0)),0))</f>
        <v>0</v>
      </c>
    </row>
    <row r="1876" customFormat="false" ht="15" hidden="false" customHeight="false" outlineLevel="0" collapsed="false">
      <c r="A1876" s="24"/>
      <c r="D1876" s="24"/>
      <c r="F1876" s="24"/>
      <c r="K1876" s="9" t="n">
        <f aca="false">IF($A1876="",0,IF(OR(N($D1876)=0,$D1876&amp;""=TOP!$C$5&amp;""),1,0))</f>
        <v>0</v>
      </c>
      <c r="L1876" s="27" t="n">
        <f aca="false">IF($K1876=0,0,IFERROR(INDEX(購買率算出!$P$6:$P$3005,MATCH($A1876&amp;"",購買率算出!$C$6:$C$3005,0)),0))</f>
        <v>0</v>
      </c>
    </row>
    <row r="1877" customFormat="false" ht="15" hidden="false" customHeight="false" outlineLevel="0" collapsed="false">
      <c r="A1877" s="24"/>
      <c r="D1877" s="24"/>
      <c r="F1877" s="24"/>
      <c r="K1877" s="9" t="n">
        <f aca="false">IF($A1877="",0,IF(OR(N($D1877)=0,$D1877&amp;""=TOP!$C$5&amp;""),1,0))</f>
        <v>0</v>
      </c>
      <c r="L1877" s="27" t="n">
        <f aca="false">IF($K1877=0,0,IFERROR(INDEX(購買率算出!$P$6:$P$3005,MATCH($A1877&amp;"",購買率算出!$C$6:$C$3005,0)),0))</f>
        <v>0</v>
      </c>
    </row>
    <row r="1878" customFormat="false" ht="15" hidden="false" customHeight="false" outlineLevel="0" collapsed="false">
      <c r="A1878" s="24"/>
      <c r="D1878" s="24"/>
      <c r="F1878" s="24"/>
      <c r="K1878" s="9" t="n">
        <f aca="false">IF($A1878="",0,IF(OR(N($D1878)=0,$D1878&amp;""=TOP!$C$5&amp;""),1,0))</f>
        <v>0</v>
      </c>
      <c r="L1878" s="27" t="n">
        <f aca="false">IF($K1878=0,0,IFERROR(INDEX(購買率算出!$P$6:$P$3005,MATCH($A1878&amp;"",購買率算出!$C$6:$C$3005,0)),0))</f>
        <v>0</v>
      </c>
    </row>
    <row r="1879" customFormat="false" ht="15" hidden="false" customHeight="false" outlineLevel="0" collapsed="false">
      <c r="A1879" s="24"/>
      <c r="D1879" s="24"/>
      <c r="F1879" s="24"/>
      <c r="K1879" s="9" t="n">
        <f aca="false">IF($A1879="",0,IF(OR(N($D1879)=0,$D1879&amp;""=TOP!$C$5&amp;""),1,0))</f>
        <v>0</v>
      </c>
      <c r="L1879" s="27" t="n">
        <f aca="false">IF($K1879=0,0,IFERROR(INDEX(購買率算出!$P$6:$P$3005,MATCH($A1879&amp;"",購買率算出!$C$6:$C$3005,0)),0))</f>
        <v>0</v>
      </c>
    </row>
    <row r="1880" customFormat="false" ht="15" hidden="false" customHeight="false" outlineLevel="0" collapsed="false">
      <c r="A1880" s="24"/>
      <c r="D1880" s="24"/>
      <c r="F1880" s="24"/>
      <c r="K1880" s="9" t="n">
        <f aca="false">IF($A1880="",0,IF(OR(N($D1880)=0,$D1880&amp;""=TOP!$C$5&amp;""),1,0))</f>
        <v>0</v>
      </c>
      <c r="L1880" s="27" t="n">
        <f aca="false">IF($K1880=0,0,IFERROR(INDEX(購買率算出!$P$6:$P$3005,MATCH($A1880&amp;"",購買率算出!$C$6:$C$3005,0)),0))</f>
        <v>0</v>
      </c>
    </row>
    <row r="1881" customFormat="false" ht="15" hidden="false" customHeight="false" outlineLevel="0" collapsed="false">
      <c r="A1881" s="24"/>
      <c r="D1881" s="24"/>
      <c r="F1881" s="24"/>
      <c r="K1881" s="9" t="n">
        <f aca="false">IF($A1881="",0,IF(OR(N($D1881)=0,$D1881&amp;""=TOP!$C$5&amp;""),1,0))</f>
        <v>0</v>
      </c>
      <c r="L1881" s="27" t="n">
        <f aca="false">IF($K1881=0,0,IFERROR(INDEX(購買率算出!$P$6:$P$3005,MATCH($A1881&amp;"",購買率算出!$C$6:$C$3005,0)),0))</f>
        <v>0</v>
      </c>
    </row>
    <row r="1882" customFormat="false" ht="15" hidden="false" customHeight="false" outlineLevel="0" collapsed="false">
      <c r="A1882" s="24"/>
      <c r="D1882" s="24"/>
      <c r="F1882" s="24"/>
      <c r="K1882" s="9" t="n">
        <f aca="false">IF($A1882="",0,IF(OR(N($D1882)=0,$D1882&amp;""=TOP!$C$5&amp;""),1,0))</f>
        <v>0</v>
      </c>
      <c r="L1882" s="27" t="n">
        <f aca="false">IF($K1882=0,0,IFERROR(INDEX(購買率算出!$P$6:$P$3005,MATCH($A1882&amp;"",購買率算出!$C$6:$C$3005,0)),0))</f>
        <v>0</v>
      </c>
    </row>
    <row r="1883" customFormat="false" ht="15" hidden="false" customHeight="false" outlineLevel="0" collapsed="false">
      <c r="A1883" s="24"/>
      <c r="D1883" s="24"/>
      <c r="F1883" s="24"/>
      <c r="K1883" s="9" t="n">
        <f aca="false">IF($A1883="",0,IF(OR(N($D1883)=0,$D1883&amp;""=TOP!$C$5&amp;""),1,0))</f>
        <v>0</v>
      </c>
      <c r="L1883" s="27" t="n">
        <f aca="false">IF($K1883=0,0,IFERROR(INDEX(購買率算出!$P$6:$P$3005,MATCH($A1883&amp;"",購買率算出!$C$6:$C$3005,0)),0))</f>
        <v>0</v>
      </c>
    </row>
    <row r="1884" customFormat="false" ht="15" hidden="false" customHeight="false" outlineLevel="0" collapsed="false">
      <c r="A1884" s="24"/>
      <c r="D1884" s="24"/>
      <c r="F1884" s="24"/>
      <c r="K1884" s="9" t="n">
        <f aca="false">IF($A1884="",0,IF(OR(N($D1884)=0,$D1884&amp;""=TOP!$C$5&amp;""),1,0))</f>
        <v>0</v>
      </c>
      <c r="L1884" s="27" t="n">
        <f aca="false">IF($K1884=0,0,IFERROR(INDEX(購買率算出!$P$6:$P$3005,MATCH($A1884&amp;"",購買率算出!$C$6:$C$3005,0)),0))</f>
        <v>0</v>
      </c>
    </row>
    <row r="1885" customFormat="false" ht="15" hidden="false" customHeight="false" outlineLevel="0" collapsed="false">
      <c r="A1885" s="24"/>
      <c r="D1885" s="24"/>
      <c r="F1885" s="24"/>
      <c r="K1885" s="9" t="n">
        <f aca="false">IF($A1885="",0,IF(OR(N($D1885)=0,$D1885&amp;""=TOP!$C$5&amp;""),1,0))</f>
        <v>0</v>
      </c>
      <c r="L1885" s="27" t="n">
        <f aca="false">IF($K1885=0,0,IFERROR(INDEX(購買率算出!$P$6:$P$3005,MATCH($A1885&amp;"",購買率算出!$C$6:$C$3005,0)),0))</f>
        <v>0</v>
      </c>
    </row>
    <row r="1886" customFormat="false" ht="15" hidden="false" customHeight="false" outlineLevel="0" collapsed="false">
      <c r="A1886" s="24"/>
      <c r="D1886" s="24"/>
      <c r="F1886" s="24"/>
      <c r="K1886" s="9" t="n">
        <f aca="false">IF($A1886="",0,IF(OR(N($D1886)=0,$D1886&amp;""=TOP!$C$5&amp;""),1,0))</f>
        <v>0</v>
      </c>
      <c r="L1886" s="27" t="n">
        <f aca="false">IF($K1886=0,0,IFERROR(INDEX(購買率算出!$P$6:$P$3005,MATCH($A1886&amp;"",購買率算出!$C$6:$C$3005,0)),0))</f>
        <v>0</v>
      </c>
    </row>
    <row r="1887" customFormat="false" ht="15" hidden="false" customHeight="false" outlineLevel="0" collapsed="false">
      <c r="A1887" s="24"/>
      <c r="D1887" s="24"/>
      <c r="F1887" s="24"/>
      <c r="K1887" s="9" t="n">
        <f aca="false">IF($A1887="",0,IF(OR(N($D1887)=0,$D1887&amp;""=TOP!$C$5&amp;""),1,0))</f>
        <v>0</v>
      </c>
      <c r="L1887" s="27" t="n">
        <f aca="false">IF($K1887=0,0,IFERROR(INDEX(購買率算出!$P$6:$P$3005,MATCH($A1887&amp;"",購買率算出!$C$6:$C$3005,0)),0))</f>
        <v>0</v>
      </c>
    </row>
    <row r="1888" customFormat="false" ht="15" hidden="false" customHeight="false" outlineLevel="0" collapsed="false">
      <c r="A1888" s="24"/>
      <c r="D1888" s="24"/>
      <c r="F1888" s="24"/>
      <c r="K1888" s="9" t="n">
        <f aca="false">IF($A1888="",0,IF(OR(N($D1888)=0,$D1888&amp;""=TOP!$C$5&amp;""),1,0))</f>
        <v>0</v>
      </c>
      <c r="L1888" s="27" t="n">
        <f aca="false">IF($K1888=0,0,IFERROR(INDEX(購買率算出!$P$6:$P$3005,MATCH($A1888&amp;"",購買率算出!$C$6:$C$3005,0)),0))</f>
        <v>0</v>
      </c>
    </row>
    <row r="1889" customFormat="false" ht="15" hidden="false" customHeight="false" outlineLevel="0" collapsed="false">
      <c r="A1889" s="24"/>
      <c r="D1889" s="24"/>
      <c r="F1889" s="24"/>
      <c r="K1889" s="9" t="n">
        <f aca="false">IF($A1889="",0,IF(OR(N($D1889)=0,$D1889&amp;""=TOP!$C$5&amp;""),1,0))</f>
        <v>0</v>
      </c>
      <c r="L1889" s="27" t="n">
        <f aca="false">IF($K1889=0,0,IFERROR(INDEX(購買率算出!$P$6:$P$3005,MATCH($A1889&amp;"",購買率算出!$C$6:$C$3005,0)),0))</f>
        <v>0</v>
      </c>
    </row>
    <row r="1890" customFormat="false" ht="15" hidden="false" customHeight="false" outlineLevel="0" collapsed="false">
      <c r="A1890" s="24"/>
      <c r="D1890" s="24"/>
      <c r="F1890" s="24"/>
      <c r="K1890" s="9" t="n">
        <f aca="false">IF($A1890="",0,IF(OR(N($D1890)=0,$D1890&amp;""=TOP!$C$5&amp;""),1,0))</f>
        <v>0</v>
      </c>
      <c r="L1890" s="27" t="n">
        <f aca="false">IF($K1890=0,0,IFERROR(INDEX(購買率算出!$P$6:$P$3005,MATCH($A1890&amp;"",購買率算出!$C$6:$C$3005,0)),0))</f>
        <v>0</v>
      </c>
    </row>
    <row r="1891" customFormat="false" ht="15" hidden="false" customHeight="false" outlineLevel="0" collapsed="false">
      <c r="A1891" s="24"/>
      <c r="D1891" s="24"/>
      <c r="F1891" s="24"/>
      <c r="K1891" s="9" t="n">
        <f aca="false">IF($A1891="",0,IF(OR(N($D1891)=0,$D1891&amp;""=TOP!$C$5&amp;""),1,0))</f>
        <v>0</v>
      </c>
      <c r="L1891" s="27" t="n">
        <f aca="false">IF($K1891=0,0,IFERROR(INDEX(購買率算出!$P$6:$P$3005,MATCH($A1891&amp;"",購買率算出!$C$6:$C$3005,0)),0))</f>
        <v>0</v>
      </c>
    </row>
    <row r="1892" customFormat="false" ht="15" hidden="false" customHeight="false" outlineLevel="0" collapsed="false">
      <c r="A1892" s="24"/>
      <c r="D1892" s="24"/>
      <c r="F1892" s="24"/>
      <c r="K1892" s="9" t="n">
        <f aca="false">IF($A1892="",0,IF(OR(N($D1892)=0,$D1892&amp;""=TOP!$C$5&amp;""),1,0))</f>
        <v>0</v>
      </c>
      <c r="L1892" s="27" t="n">
        <f aca="false">IF($K1892=0,0,IFERROR(INDEX(購買率算出!$P$6:$P$3005,MATCH($A1892&amp;"",購買率算出!$C$6:$C$3005,0)),0))</f>
        <v>0</v>
      </c>
    </row>
    <row r="1893" customFormat="false" ht="15" hidden="false" customHeight="false" outlineLevel="0" collapsed="false">
      <c r="A1893" s="24"/>
      <c r="D1893" s="24"/>
      <c r="F1893" s="24"/>
      <c r="K1893" s="9" t="n">
        <f aca="false">IF($A1893="",0,IF(OR(N($D1893)=0,$D1893&amp;""=TOP!$C$5&amp;""),1,0))</f>
        <v>0</v>
      </c>
      <c r="L1893" s="27" t="n">
        <f aca="false">IF($K1893=0,0,IFERROR(INDEX(購買率算出!$P$6:$P$3005,MATCH($A1893&amp;"",購買率算出!$C$6:$C$3005,0)),0))</f>
        <v>0</v>
      </c>
    </row>
    <row r="1894" customFormat="false" ht="15" hidden="false" customHeight="false" outlineLevel="0" collapsed="false">
      <c r="A1894" s="24"/>
      <c r="D1894" s="24"/>
      <c r="F1894" s="24"/>
      <c r="K1894" s="9" t="n">
        <f aca="false">IF($A1894="",0,IF(OR(N($D1894)=0,$D1894&amp;""=TOP!$C$5&amp;""),1,0))</f>
        <v>0</v>
      </c>
      <c r="L1894" s="27" t="n">
        <f aca="false">IF($K1894=0,0,IFERROR(INDEX(購買率算出!$P$6:$P$3005,MATCH($A1894&amp;"",購買率算出!$C$6:$C$3005,0)),0))</f>
        <v>0</v>
      </c>
    </row>
    <row r="1895" customFormat="false" ht="15" hidden="false" customHeight="false" outlineLevel="0" collapsed="false">
      <c r="A1895" s="24"/>
      <c r="D1895" s="24"/>
      <c r="F1895" s="24"/>
      <c r="K1895" s="9" t="n">
        <f aca="false">IF($A1895="",0,IF(OR(N($D1895)=0,$D1895&amp;""=TOP!$C$5&amp;""),1,0))</f>
        <v>0</v>
      </c>
      <c r="L1895" s="27" t="n">
        <f aca="false">IF($K1895=0,0,IFERROR(INDEX(購買率算出!$P$6:$P$3005,MATCH($A1895&amp;"",購買率算出!$C$6:$C$3005,0)),0))</f>
        <v>0</v>
      </c>
    </row>
    <row r="1896" customFormat="false" ht="15" hidden="false" customHeight="false" outlineLevel="0" collapsed="false">
      <c r="A1896" s="24"/>
      <c r="D1896" s="24"/>
      <c r="F1896" s="24"/>
      <c r="K1896" s="9" t="n">
        <f aca="false">IF($A1896="",0,IF(OR(N($D1896)=0,$D1896&amp;""=TOP!$C$5&amp;""),1,0))</f>
        <v>0</v>
      </c>
      <c r="L1896" s="27" t="n">
        <f aca="false">IF($K1896=0,0,IFERROR(INDEX(購買率算出!$P$6:$P$3005,MATCH($A1896&amp;"",購買率算出!$C$6:$C$3005,0)),0))</f>
        <v>0</v>
      </c>
    </row>
    <row r="1897" customFormat="false" ht="15" hidden="false" customHeight="false" outlineLevel="0" collapsed="false">
      <c r="A1897" s="24"/>
      <c r="D1897" s="24"/>
      <c r="F1897" s="24"/>
      <c r="K1897" s="9" t="n">
        <f aca="false">IF($A1897="",0,IF(OR(N($D1897)=0,$D1897&amp;""=TOP!$C$5&amp;""),1,0))</f>
        <v>0</v>
      </c>
      <c r="L1897" s="27" t="n">
        <f aca="false">IF($K1897=0,0,IFERROR(INDEX(購買率算出!$P$6:$P$3005,MATCH($A1897&amp;"",購買率算出!$C$6:$C$3005,0)),0))</f>
        <v>0</v>
      </c>
    </row>
    <row r="1898" customFormat="false" ht="15" hidden="false" customHeight="false" outlineLevel="0" collapsed="false">
      <c r="A1898" s="24"/>
      <c r="D1898" s="24"/>
      <c r="F1898" s="24"/>
      <c r="K1898" s="9" t="n">
        <f aca="false">IF($A1898="",0,IF(OR(N($D1898)=0,$D1898&amp;""=TOP!$C$5&amp;""),1,0))</f>
        <v>0</v>
      </c>
      <c r="L1898" s="27" t="n">
        <f aca="false">IF($K1898=0,0,IFERROR(INDEX(購買率算出!$P$6:$P$3005,MATCH($A1898&amp;"",購買率算出!$C$6:$C$3005,0)),0))</f>
        <v>0</v>
      </c>
    </row>
    <row r="1899" customFormat="false" ht="15" hidden="false" customHeight="false" outlineLevel="0" collapsed="false">
      <c r="A1899" s="24"/>
      <c r="D1899" s="24"/>
      <c r="F1899" s="24"/>
      <c r="K1899" s="9" t="n">
        <f aca="false">IF($A1899="",0,IF(OR(N($D1899)=0,$D1899&amp;""=TOP!$C$5&amp;""),1,0))</f>
        <v>0</v>
      </c>
      <c r="L1899" s="27" t="n">
        <f aca="false">IF($K1899=0,0,IFERROR(INDEX(購買率算出!$P$6:$P$3005,MATCH($A1899&amp;"",購買率算出!$C$6:$C$3005,0)),0))</f>
        <v>0</v>
      </c>
    </row>
    <row r="1900" customFormat="false" ht="15" hidden="false" customHeight="false" outlineLevel="0" collapsed="false">
      <c r="A1900" s="24"/>
      <c r="D1900" s="24"/>
      <c r="F1900" s="24"/>
      <c r="K1900" s="9" t="n">
        <f aca="false">IF($A1900="",0,IF(OR(N($D1900)=0,$D1900&amp;""=TOP!$C$5&amp;""),1,0))</f>
        <v>0</v>
      </c>
      <c r="L1900" s="27" t="n">
        <f aca="false">IF($K1900=0,0,IFERROR(INDEX(購買率算出!$P$6:$P$3005,MATCH($A1900&amp;"",購買率算出!$C$6:$C$3005,0)),0))</f>
        <v>0</v>
      </c>
    </row>
    <row r="1901" customFormat="false" ht="15" hidden="false" customHeight="false" outlineLevel="0" collapsed="false">
      <c r="A1901" s="24"/>
      <c r="D1901" s="24"/>
      <c r="F1901" s="24"/>
      <c r="K1901" s="9" t="n">
        <f aca="false">IF($A1901="",0,IF(OR(N($D1901)=0,$D1901&amp;""=TOP!$C$5&amp;""),1,0))</f>
        <v>0</v>
      </c>
      <c r="L1901" s="27" t="n">
        <f aca="false">IF($K1901=0,0,IFERROR(INDEX(購買率算出!$P$6:$P$3005,MATCH($A1901&amp;"",購買率算出!$C$6:$C$3005,0)),0))</f>
        <v>0</v>
      </c>
    </row>
    <row r="1902" customFormat="false" ht="15" hidden="false" customHeight="false" outlineLevel="0" collapsed="false">
      <c r="A1902" s="24"/>
      <c r="D1902" s="24"/>
      <c r="F1902" s="24"/>
      <c r="K1902" s="9" t="n">
        <f aca="false">IF($A1902="",0,IF(OR(N($D1902)=0,$D1902&amp;""=TOP!$C$5&amp;""),1,0))</f>
        <v>0</v>
      </c>
      <c r="L1902" s="27" t="n">
        <f aca="false">IF($K1902=0,0,IFERROR(INDEX(購買率算出!$P$6:$P$3005,MATCH($A1902&amp;"",購買率算出!$C$6:$C$3005,0)),0))</f>
        <v>0</v>
      </c>
    </row>
    <row r="1903" customFormat="false" ht="15" hidden="false" customHeight="false" outlineLevel="0" collapsed="false">
      <c r="A1903" s="24"/>
      <c r="D1903" s="24"/>
      <c r="F1903" s="24"/>
      <c r="K1903" s="9" t="n">
        <f aca="false">IF($A1903="",0,IF(OR(N($D1903)=0,$D1903&amp;""=TOP!$C$5&amp;""),1,0))</f>
        <v>0</v>
      </c>
      <c r="L1903" s="27" t="n">
        <f aca="false">IF($K1903=0,0,IFERROR(INDEX(購買率算出!$P$6:$P$3005,MATCH($A1903&amp;"",購買率算出!$C$6:$C$3005,0)),0))</f>
        <v>0</v>
      </c>
    </row>
    <row r="1904" customFormat="false" ht="15" hidden="false" customHeight="false" outlineLevel="0" collapsed="false">
      <c r="A1904" s="24"/>
      <c r="D1904" s="24"/>
      <c r="F1904" s="24"/>
      <c r="K1904" s="9" t="n">
        <f aca="false">IF($A1904="",0,IF(OR(N($D1904)=0,$D1904&amp;""=TOP!$C$5&amp;""),1,0))</f>
        <v>0</v>
      </c>
      <c r="L1904" s="27" t="n">
        <f aca="false">IF($K1904=0,0,IFERROR(INDEX(購買率算出!$P$6:$P$3005,MATCH($A1904&amp;"",購買率算出!$C$6:$C$3005,0)),0))</f>
        <v>0</v>
      </c>
    </row>
    <row r="1905" customFormat="false" ht="15" hidden="false" customHeight="false" outlineLevel="0" collapsed="false">
      <c r="A1905" s="24"/>
      <c r="D1905" s="24"/>
      <c r="F1905" s="24"/>
      <c r="K1905" s="9" t="n">
        <f aca="false">IF($A1905="",0,IF(OR(N($D1905)=0,$D1905&amp;""=TOP!$C$5&amp;""),1,0))</f>
        <v>0</v>
      </c>
      <c r="L1905" s="27" t="n">
        <f aca="false">IF($K1905=0,0,IFERROR(INDEX(購買率算出!$P$6:$P$3005,MATCH($A1905&amp;"",購買率算出!$C$6:$C$3005,0)),0))</f>
        <v>0</v>
      </c>
    </row>
    <row r="1906" customFormat="false" ht="15" hidden="false" customHeight="false" outlineLevel="0" collapsed="false">
      <c r="A1906" s="24"/>
      <c r="D1906" s="24"/>
      <c r="F1906" s="24"/>
      <c r="K1906" s="9" t="n">
        <f aca="false">IF($A1906="",0,IF(OR(N($D1906)=0,$D1906&amp;""=TOP!$C$5&amp;""),1,0))</f>
        <v>0</v>
      </c>
      <c r="L1906" s="27" t="n">
        <f aca="false">IF($K1906=0,0,IFERROR(INDEX(購買率算出!$P$6:$P$3005,MATCH($A1906&amp;"",購買率算出!$C$6:$C$3005,0)),0))</f>
        <v>0</v>
      </c>
    </row>
    <row r="1907" customFormat="false" ht="15" hidden="false" customHeight="false" outlineLevel="0" collapsed="false">
      <c r="A1907" s="24"/>
      <c r="D1907" s="24"/>
      <c r="F1907" s="24"/>
      <c r="K1907" s="9" t="n">
        <f aca="false">IF($A1907="",0,IF(OR(N($D1907)=0,$D1907&amp;""=TOP!$C$5&amp;""),1,0))</f>
        <v>0</v>
      </c>
      <c r="L1907" s="27" t="n">
        <f aca="false">IF($K1907=0,0,IFERROR(INDEX(購買率算出!$P$6:$P$3005,MATCH($A1907&amp;"",購買率算出!$C$6:$C$3005,0)),0))</f>
        <v>0</v>
      </c>
    </row>
    <row r="1908" customFormat="false" ht="15" hidden="false" customHeight="false" outlineLevel="0" collapsed="false">
      <c r="A1908" s="24"/>
      <c r="D1908" s="24"/>
      <c r="F1908" s="24"/>
      <c r="K1908" s="9" t="n">
        <f aca="false">IF($A1908="",0,IF(OR(N($D1908)=0,$D1908&amp;""=TOP!$C$5&amp;""),1,0))</f>
        <v>0</v>
      </c>
      <c r="L1908" s="27" t="n">
        <f aca="false">IF($K1908=0,0,IFERROR(INDEX(購買率算出!$P$6:$P$3005,MATCH($A1908&amp;"",購買率算出!$C$6:$C$3005,0)),0))</f>
        <v>0</v>
      </c>
    </row>
    <row r="1909" customFormat="false" ht="15" hidden="false" customHeight="false" outlineLevel="0" collapsed="false">
      <c r="A1909" s="24"/>
      <c r="D1909" s="24"/>
      <c r="F1909" s="24"/>
      <c r="K1909" s="9" t="n">
        <f aca="false">IF($A1909="",0,IF(OR(N($D1909)=0,$D1909&amp;""=TOP!$C$5&amp;""),1,0))</f>
        <v>0</v>
      </c>
      <c r="L1909" s="27" t="n">
        <f aca="false">IF($K1909=0,0,IFERROR(INDEX(購買率算出!$P$6:$P$3005,MATCH($A1909&amp;"",購買率算出!$C$6:$C$3005,0)),0))</f>
        <v>0</v>
      </c>
    </row>
    <row r="1910" customFormat="false" ht="15" hidden="false" customHeight="false" outlineLevel="0" collapsed="false">
      <c r="A1910" s="24"/>
      <c r="D1910" s="24"/>
      <c r="F1910" s="24"/>
      <c r="K1910" s="9" t="n">
        <f aca="false">IF($A1910="",0,IF(OR(N($D1910)=0,$D1910&amp;""=TOP!$C$5&amp;""),1,0))</f>
        <v>0</v>
      </c>
      <c r="L1910" s="27" t="n">
        <f aca="false">IF($K1910=0,0,IFERROR(INDEX(購買率算出!$P$6:$P$3005,MATCH($A1910&amp;"",購買率算出!$C$6:$C$3005,0)),0))</f>
        <v>0</v>
      </c>
    </row>
    <row r="1911" customFormat="false" ht="15" hidden="false" customHeight="false" outlineLevel="0" collapsed="false">
      <c r="A1911" s="24"/>
      <c r="D1911" s="24"/>
      <c r="F1911" s="24"/>
      <c r="K1911" s="9" t="n">
        <f aca="false">IF($A1911="",0,IF(OR(N($D1911)=0,$D1911&amp;""=TOP!$C$5&amp;""),1,0))</f>
        <v>0</v>
      </c>
      <c r="L1911" s="27" t="n">
        <f aca="false">IF($K1911=0,0,IFERROR(INDEX(購買率算出!$P$6:$P$3005,MATCH($A1911&amp;"",購買率算出!$C$6:$C$3005,0)),0))</f>
        <v>0</v>
      </c>
    </row>
    <row r="1912" customFormat="false" ht="15" hidden="false" customHeight="false" outlineLevel="0" collapsed="false">
      <c r="A1912" s="24"/>
      <c r="D1912" s="24"/>
      <c r="F1912" s="24"/>
      <c r="K1912" s="9" t="n">
        <f aca="false">IF($A1912="",0,IF(OR(N($D1912)=0,$D1912&amp;""=TOP!$C$5&amp;""),1,0))</f>
        <v>0</v>
      </c>
      <c r="L1912" s="27" t="n">
        <f aca="false">IF($K1912=0,0,IFERROR(INDEX(購買率算出!$P$6:$P$3005,MATCH($A1912&amp;"",購買率算出!$C$6:$C$3005,0)),0))</f>
        <v>0</v>
      </c>
    </row>
    <row r="1913" customFormat="false" ht="15" hidden="false" customHeight="false" outlineLevel="0" collapsed="false">
      <c r="A1913" s="24"/>
      <c r="D1913" s="24"/>
      <c r="F1913" s="24"/>
      <c r="K1913" s="9" t="n">
        <f aca="false">IF($A1913="",0,IF(OR(N($D1913)=0,$D1913&amp;""=TOP!$C$5&amp;""),1,0))</f>
        <v>0</v>
      </c>
      <c r="L1913" s="27" t="n">
        <f aca="false">IF($K1913=0,0,IFERROR(INDEX(購買率算出!$P$6:$P$3005,MATCH($A1913&amp;"",購買率算出!$C$6:$C$3005,0)),0))</f>
        <v>0</v>
      </c>
    </row>
    <row r="1914" customFormat="false" ht="15" hidden="false" customHeight="false" outlineLevel="0" collapsed="false">
      <c r="A1914" s="24"/>
      <c r="D1914" s="24"/>
      <c r="F1914" s="24"/>
      <c r="K1914" s="9" t="n">
        <f aca="false">IF($A1914="",0,IF(OR(N($D1914)=0,$D1914&amp;""=TOP!$C$5&amp;""),1,0))</f>
        <v>0</v>
      </c>
      <c r="L1914" s="27" t="n">
        <f aca="false">IF($K1914=0,0,IFERROR(INDEX(購買率算出!$P$6:$P$3005,MATCH($A1914&amp;"",購買率算出!$C$6:$C$3005,0)),0))</f>
        <v>0</v>
      </c>
    </row>
    <row r="1915" customFormat="false" ht="15" hidden="false" customHeight="false" outlineLevel="0" collapsed="false">
      <c r="A1915" s="24"/>
      <c r="D1915" s="24"/>
      <c r="F1915" s="24"/>
      <c r="K1915" s="9" t="n">
        <f aca="false">IF($A1915="",0,IF(OR(N($D1915)=0,$D1915&amp;""=TOP!$C$5&amp;""),1,0))</f>
        <v>0</v>
      </c>
      <c r="L1915" s="27" t="n">
        <f aca="false">IF($K1915=0,0,IFERROR(INDEX(購買率算出!$P$6:$P$3005,MATCH($A1915&amp;"",購買率算出!$C$6:$C$3005,0)),0))</f>
        <v>0</v>
      </c>
    </row>
    <row r="1916" customFormat="false" ht="15" hidden="false" customHeight="false" outlineLevel="0" collapsed="false">
      <c r="A1916" s="24"/>
      <c r="D1916" s="24"/>
      <c r="F1916" s="24"/>
      <c r="K1916" s="9" t="n">
        <f aca="false">IF($A1916="",0,IF(OR(N($D1916)=0,$D1916&amp;""=TOP!$C$5&amp;""),1,0))</f>
        <v>0</v>
      </c>
      <c r="L1916" s="27" t="n">
        <f aca="false">IF($K1916=0,0,IFERROR(INDEX(購買率算出!$P$6:$P$3005,MATCH($A1916&amp;"",購買率算出!$C$6:$C$3005,0)),0))</f>
        <v>0</v>
      </c>
    </row>
    <row r="1917" customFormat="false" ht="15" hidden="false" customHeight="false" outlineLevel="0" collapsed="false">
      <c r="A1917" s="24"/>
      <c r="D1917" s="24"/>
      <c r="F1917" s="24"/>
      <c r="K1917" s="9" t="n">
        <f aca="false">IF($A1917="",0,IF(OR(N($D1917)=0,$D1917&amp;""=TOP!$C$5&amp;""),1,0))</f>
        <v>0</v>
      </c>
      <c r="L1917" s="27" t="n">
        <f aca="false">IF($K1917=0,0,IFERROR(INDEX(購買率算出!$P$6:$P$3005,MATCH($A1917&amp;"",購買率算出!$C$6:$C$3005,0)),0))</f>
        <v>0</v>
      </c>
    </row>
    <row r="1918" customFormat="false" ht="15" hidden="false" customHeight="false" outlineLevel="0" collapsed="false">
      <c r="A1918" s="24"/>
      <c r="D1918" s="24"/>
      <c r="F1918" s="24"/>
      <c r="K1918" s="9" t="n">
        <f aca="false">IF($A1918="",0,IF(OR(N($D1918)=0,$D1918&amp;""=TOP!$C$5&amp;""),1,0))</f>
        <v>0</v>
      </c>
      <c r="L1918" s="27" t="n">
        <f aca="false">IF($K1918=0,0,IFERROR(INDEX(購買率算出!$P$6:$P$3005,MATCH($A1918&amp;"",購買率算出!$C$6:$C$3005,0)),0))</f>
        <v>0</v>
      </c>
    </row>
    <row r="1919" customFormat="false" ht="15" hidden="false" customHeight="false" outlineLevel="0" collapsed="false">
      <c r="A1919" s="24"/>
      <c r="D1919" s="24"/>
      <c r="F1919" s="24"/>
      <c r="K1919" s="9" t="n">
        <f aca="false">IF($A1919="",0,IF(OR(N($D1919)=0,$D1919&amp;""=TOP!$C$5&amp;""),1,0))</f>
        <v>0</v>
      </c>
      <c r="L1919" s="27" t="n">
        <f aca="false">IF($K1919=0,0,IFERROR(INDEX(購買率算出!$P$6:$P$3005,MATCH($A1919&amp;"",購買率算出!$C$6:$C$3005,0)),0))</f>
        <v>0</v>
      </c>
    </row>
    <row r="1920" customFormat="false" ht="15" hidden="false" customHeight="false" outlineLevel="0" collapsed="false">
      <c r="A1920" s="24"/>
      <c r="D1920" s="24"/>
      <c r="F1920" s="24"/>
      <c r="K1920" s="9" t="n">
        <f aca="false">IF($A1920="",0,IF(OR(N($D1920)=0,$D1920&amp;""=TOP!$C$5&amp;""),1,0))</f>
        <v>0</v>
      </c>
      <c r="L1920" s="27" t="n">
        <f aca="false">IF($K1920=0,0,IFERROR(INDEX(購買率算出!$P$6:$P$3005,MATCH($A1920&amp;"",購買率算出!$C$6:$C$3005,0)),0))</f>
        <v>0</v>
      </c>
    </row>
    <row r="1921" customFormat="false" ht="15" hidden="false" customHeight="false" outlineLevel="0" collapsed="false">
      <c r="A1921" s="24"/>
      <c r="D1921" s="24"/>
      <c r="F1921" s="24"/>
      <c r="K1921" s="9" t="n">
        <f aca="false">IF($A1921="",0,IF(OR(N($D1921)=0,$D1921&amp;""=TOP!$C$5&amp;""),1,0))</f>
        <v>0</v>
      </c>
      <c r="L1921" s="27" t="n">
        <f aca="false">IF($K1921=0,0,IFERROR(INDEX(購買率算出!$P$6:$P$3005,MATCH($A1921&amp;"",購買率算出!$C$6:$C$3005,0)),0))</f>
        <v>0</v>
      </c>
    </row>
    <row r="1922" customFormat="false" ht="15" hidden="false" customHeight="false" outlineLevel="0" collapsed="false">
      <c r="A1922" s="24"/>
      <c r="D1922" s="24"/>
      <c r="F1922" s="24"/>
      <c r="K1922" s="9" t="n">
        <f aca="false">IF($A1922="",0,IF(OR(N($D1922)=0,$D1922&amp;""=TOP!$C$5&amp;""),1,0))</f>
        <v>0</v>
      </c>
      <c r="L1922" s="27" t="n">
        <f aca="false">IF($K1922=0,0,IFERROR(INDEX(購買率算出!$P$6:$P$3005,MATCH($A1922&amp;"",購買率算出!$C$6:$C$3005,0)),0))</f>
        <v>0</v>
      </c>
    </row>
    <row r="1923" customFormat="false" ht="15" hidden="false" customHeight="false" outlineLevel="0" collapsed="false">
      <c r="A1923" s="24"/>
      <c r="D1923" s="24"/>
      <c r="F1923" s="24"/>
      <c r="K1923" s="9" t="n">
        <f aca="false">IF($A1923="",0,IF(OR(N($D1923)=0,$D1923&amp;""=TOP!$C$5&amp;""),1,0))</f>
        <v>0</v>
      </c>
      <c r="L1923" s="27" t="n">
        <f aca="false">IF($K1923=0,0,IFERROR(INDEX(購買率算出!$P$6:$P$3005,MATCH($A1923&amp;"",購買率算出!$C$6:$C$3005,0)),0))</f>
        <v>0</v>
      </c>
    </row>
    <row r="1924" customFormat="false" ht="15" hidden="false" customHeight="false" outlineLevel="0" collapsed="false">
      <c r="A1924" s="24"/>
      <c r="D1924" s="24"/>
      <c r="F1924" s="24"/>
      <c r="K1924" s="9" t="n">
        <f aca="false">IF($A1924="",0,IF(OR(N($D1924)=0,$D1924&amp;""=TOP!$C$5&amp;""),1,0))</f>
        <v>0</v>
      </c>
      <c r="L1924" s="27" t="n">
        <f aca="false">IF($K1924=0,0,IFERROR(INDEX(購買率算出!$P$6:$P$3005,MATCH($A1924&amp;"",購買率算出!$C$6:$C$3005,0)),0))</f>
        <v>0</v>
      </c>
    </row>
    <row r="1925" customFormat="false" ht="15" hidden="false" customHeight="false" outlineLevel="0" collapsed="false">
      <c r="A1925" s="24"/>
      <c r="D1925" s="24"/>
      <c r="F1925" s="24"/>
      <c r="K1925" s="9" t="n">
        <f aca="false">IF($A1925="",0,IF(OR(N($D1925)=0,$D1925&amp;""=TOP!$C$5&amp;""),1,0))</f>
        <v>0</v>
      </c>
      <c r="L1925" s="27" t="n">
        <f aca="false">IF($K1925=0,0,IFERROR(INDEX(購買率算出!$P$6:$P$3005,MATCH($A1925&amp;"",購買率算出!$C$6:$C$3005,0)),0))</f>
        <v>0</v>
      </c>
    </row>
    <row r="1926" customFormat="false" ht="15" hidden="false" customHeight="false" outlineLevel="0" collapsed="false">
      <c r="A1926" s="24"/>
      <c r="D1926" s="24"/>
      <c r="F1926" s="24"/>
      <c r="K1926" s="9" t="n">
        <f aca="false">IF($A1926="",0,IF(OR(N($D1926)=0,$D1926&amp;""=TOP!$C$5&amp;""),1,0))</f>
        <v>0</v>
      </c>
      <c r="L1926" s="27" t="n">
        <f aca="false">IF($K1926=0,0,IFERROR(INDEX(購買率算出!$P$6:$P$3005,MATCH($A1926&amp;"",購買率算出!$C$6:$C$3005,0)),0))</f>
        <v>0</v>
      </c>
    </row>
    <row r="1927" customFormat="false" ht="15" hidden="false" customHeight="false" outlineLevel="0" collapsed="false">
      <c r="A1927" s="24"/>
      <c r="D1927" s="24"/>
      <c r="F1927" s="24"/>
      <c r="K1927" s="9" t="n">
        <f aca="false">IF($A1927="",0,IF(OR(N($D1927)=0,$D1927&amp;""=TOP!$C$5&amp;""),1,0))</f>
        <v>0</v>
      </c>
      <c r="L1927" s="27" t="n">
        <f aca="false">IF($K1927=0,0,IFERROR(INDEX(購買率算出!$P$6:$P$3005,MATCH($A1927&amp;"",購買率算出!$C$6:$C$3005,0)),0))</f>
        <v>0</v>
      </c>
    </row>
    <row r="1928" customFormat="false" ht="15" hidden="false" customHeight="false" outlineLevel="0" collapsed="false">
      <c r="A1928" s="24"/>
      <c r="D1928" s="24"/>
      <c r="F1928" s="24"/>
      <c r="K1928" s="9" t="n">
        <f aca="false">IF($A1928="",0,IF(OR(N($D1928)=0,$D1928&amp;""=TOP!$C$5&amp;""),1,0))</f>
        <v>0</v>
      </c>
      <c r="L1928" s="27" t="n">
        <f aca="false">IF($K1928=0,0,IFERROR(INDEX(購買率算出!$P$6:$P$3005,MATCH($A1928&amp;"",購買率算出!$C$6:$C$3005,0)),0))</f>
        <v>0</v>
      </c>
    </row>
    <row r="1929" customFormat="false" ht="15" hidden="false" customHeight="false" outlineLevel="0" collapsed="false">
      <c r="A1929" s="24"/>
      <c r="D1929" s="24"/>
      <c r="F1929" s="24"/>
      <c r="K1929" s="9" t="n">
        <f aca="false">IF($A1929="",0,IF(OR(N($D1929)=0,$D1929&amp;""=TOP!$C$5&amp;""),1,0))</f>
        <v>0</v>
      </c>
      <c r="L1929" s="27" t="n">
        <f aca="false">IF($K1929=0,0,IFERROR(INDEX(購買率算出!$P$6:$P$3005,MATCH($A1929&amp;"",購買率算出!$C$6:$C$3005,0)),0))</f>
        <v>0</v>
      </c>
    </row>
    <row r="1930" customFormat="false" ht="15" hidden="false" customHeight="false" outlineLevel="0" collapsed="false">
      <c r="A1930" s="24"/>
      <c r="D1930" s="24"/>
      <c r="F1930" s="24"/>
      <c r="K1930" s="9" t="n">
        <f aca="false">IF($A1930="",0,IF(OR(N($D1930)=0,$D1930&amp;""=TOP!$C$5&amp;""),1,0))</f>
        <v>0</v>
      </c>
      <c r="L1930" s="27" t="n">
        <f aca="false">IF($K1930=0,0,IFERROR(INDEX(購買率算出!$P$6:$P$3005,MATCH($A1930&amp;"",購買率算出!$C$6:$C$3005,0)),0))</f>
        <v>0</v>
      </c>
    </row>
    <row r="1931" customFormat="false" ht="15" hidden="false" customHeight="false" outlineLevel="0" collapsed="false">
      <c r="A1931" s="24"/>
      <c r="D1931" s="24"/>
      <c r="F1931" s="24"/>
      <c r="K1931" s="9" t="n">
        <f aca="false">IF($A1931="",0,IF(OR(N($D1931)=0,$D1931&amp;""=TOP!$C$5&amp;""),1,0))</f>
        <v>0</v>
      </c>
      <c r="L1931" s="27" t="n">
        <f aca="false">IF($K1931=0,0,IFERROR(INDEX(購買率算出!$P$6:$P$3005,MATCH($A1931&amp;"",購買率算出!$C$6:$C$3005,0)),0))</f>
        <v>0</v>
      </c>
    </row>
    <row r="1932" customFormat="false" ht="15" hidden="false" customHeight="false" outlineLevel="0" collapsed="false">
      <c r="A1932" s="24"/>
      <c r="D1932" s="24"/>
      <c r="F1932" s="24"/>
      <c r="K1932" s="9" t="n">
        <f aca="false">IF($A1932="",0,IF(OR(N($D1932)=0,$D1932&amp;""=TOP!$C$5&amp;""),1,0))</f>
        <v>0</v>
      </c>
      <c r="L1932" s="27" t="n">
        <f aca="false">IF($K1932=0,0,IFERROR(INDEX(購買率算出!$P$6:$P$3005,MATCH($A1932&amp;"",購買率算出!$C$6:$C$3005,0)),0))</f>
        <v>0</v>
      </c>
    </row>
    <row r="1933" customFormat="false" ht="15" hidden="false" customHeight="false" outlineLevel="0" collapsed="false">
      <c r="A1933" s="24"/>
      <c r="D1933" s="24"/>
      <c r="F1933" s="24"/>
      <c r="K1933" s="9" t="n">
        <f aca="false">IF($A1933="",0,IF(OR(N($D1933)=0,$D1933&amp;""=TOP!$C$5&amp;""),1,0))</f>
        <v>0</v>
      </c>
      <c r="L1933" s="27" t="n">
        <f aca="false">IF($K1933=0,0,IFERROR(INDEX(購買率算出!$P$6:$P$3005,MATCH($A1933&amp;"",購買率算出!$C$6:$C$3005,0)),0))</f>
        <v>0</v>
      </c>
    </row>
    <row r="1934" customFormat="false" ht="15" hidden="false" customHeight="false" outlineLevel="0" collapsed="false">
      <c r="A1934" s="24"/>
      <c r="D1934" s="24"/>
      <c r="F1934" s="24"/>
      <c r="K1934" s="9" t="n">
        <f aca="false">IF($A1934="",0,IF(OR(N($D1934)=0,$D1934&amp;""=TOP!$C$5&amp;""),1,0))</f>
        <v>0</v>
      </c>
      <c r="L1934" s="27" t="n">
        <f aca="false">IF($K1934=0,0,IFERROR(INDEX(購買率算出!$P$6:$P$3005,MATCH($A1934&amp;"",購買率算出!$C$6:$C$3005,0)),0))</f>
        <v>0</v>
      </c>
    </row>
    <row r="1935" customFormat="false" ht="15" hidden="false" customHeight="false" outlineLevel="0" collapsed="false">
      <c r="A1935" s="24"/>
      <c r="D1935" s="24"/>
      <c r="F1935" s="24"/>
      <c r="K1935" s="9" t="n">
        <f aca="false">IF($A1935="",0,IF(OR(N($D1935)=0,$D1935&amp;""=TOP!$C$5&amp;""),1,0))</f>
        <v>0</v>
      </c>
      <c r="L1935" s="27" t="n">
        <f aca="false">IF($K1935=0,0,IFERROR(INDEX(購買率算出!$P$6:$P$3005,MATCH($A1935&amp;"",購買率算出!$C$6:$C$3005,0)),0))</f>
        <v>0</v>
      </c>
    </row>
    <row r="1936" customFormat="false" ht="15" hidden="false" customHeight="false" outlineLevel="0" collapsed="false">
      <c r="A1936" s="24"/>
      <c r="D1936" s="24"/>
      <c r="F1936" s="24"/>
      <c r="K1936" s="9" t="n">
        <f aca="false">IF($A1936="",0,IF(OR(N($D1936)=0,$D1936&amp;""=TOP!$C$5&amp;""),1,0))</f>
        <v>0</v>
      </c>
      <c r="L1936" s="27" t="n">
        <f aca="false">IF($K1936=0,0,IFERROR(INDEX(購買率算出!$P$6:$P$3005,MATCH($A1936&amp;"",購買率算出!$C$6:$C$3005,0)),0))</f>
        <v>0</v>
      </c>
    </row>
    <row r="1937" customFormat="false" ht="15" hidden="false" customHeight="false" outlineLevel="0" collapsed="false">
      <c r="A1937" s="24"/>
      <c r="D1937" s="24"/>
      <c r="F1937" s="24"/>
      <c r="K1937" s="9" t="n">
        <f aca="false">IF($A1937="",0,IF(OR(N($D1937)=0,$D1937&amp;""=TOP!$C$5&amp;""),1,0))</f>
        <v>0</v>
      </c>
      <c r="L1937" s="27" t="n">
        <f aca="false">IF($K1937=0,0,IFERROR(INDEX(購買率算出!$P$6:$P$3005,MATCH($A1937&amp;"",購買率算出!$C$6:$C$3005,0)),0))</f>
        <v>0</v>
      </c>
    </row>
    <row r="1938" customFormat="false" ht="15" hidden="false" customHeight="false" outlineLevel="0" collapsed="false">
      <c r="A1938" s="24"/>
      <c r="D1938" s="24"/>
      <c r="F1938" s="24"/>
      <c r="K1938" s="9" t="n">
        <f aca="false">IF($A1938="",0,IF(OR(N($D1938)=0,$D1938&amp;""=TOP!$C$5&amp;""),1,0))</f>
        <v>0</v>
      </c>
      <c r="L1938" s="27" t="n">
        <f aca="false">IF($K1938=0,0,IFERROR(INDEX(購買率算出!$P$6:$P$3005,MATCH($A1938&amp;"",購買率算出!$C$6:$C$3005,0)),0))</f>
        <v>0</v>
      </c>
    </row>
    <row r="1939" customFormat="false" ht="15" hidden="false" customHeight="false" outlineLevel="0" collapsed="false">
      <c r="A1939" s="24"/>
      <c r="D1939" s="24"/>
      <c r="F1939" s="24"/>
      <c r="K1939" s="9" t="n">
        <f aca="false">IF($A1939="",0,IF(OR(N($D1939)=0,$D1939&amp;""=TOP!$C$5&amp;""),1,0))</f>
        <v>0</v>
      </c>
      <c r="L1939" s="27" t="n">
        <f aca="false">IF($K1939=0,0,IFERROR(INDEX(購買率算出!$P$6:$P$3005,MATCH($A1939&amp;"",購買率算出!$C$6:$C$3005,0)),0))</f>
        <v>0</v>
      </c>
    </row>
    <row r="1940" customFormat="false" ht="15" hidden="false" customHeight="false" outlineLevel="0" collapsed="false">
      <c r="A1940" s="24"/>
      <c r="D1940" s="24"/>
      <c r="F1940" s="24"/>
      <c r="K1940" s="9" t="n">
        <f aca="false">IF($A1940="",0,IF(OR(N($D1940)=0,$D1940&amp;""=TOP!$C$5&amp;""),1,0))</f>
        <v>0</v>
      </c>
      <c r="L1940" s="27" t="n">
        <f aca="false">IF($K1940=0,0,IFERROR(INDEX(購買率算出!$P$6:$P$3005,MATCH($A1940&amp;"",購買率算出!$C$6:$C$3005,0)),0))</f>
        <v>0</v>
      </c>
    </row>
    <row r="1941" customFormat="false" ht="15" hidden="false" customHeight="false" outlineLevel="0" collapsed="false">
      <c r="A1941" s="24"/>
      <c r="D1941" s="24"/>
      <c r="F1941" s="24"/>
      <c r="K1941" s="9" t="n">
        <f aca="false">IF($A1941="",0,IF(OR(N($D1941)=0,$D1941&amp;""=TOP!$C$5&amp;""),1,0))</f>
        <v>0</v>
      </c>
      <c r="L1941" s="27" t="n">
        <f aca="false">IF($K1941=0,0,IFERROR(INDEX(購買率算出!$P$6:$P$3005,MATCH($A1941&amp;"",購買率算出!$C$6:$C$3005,0)),0))</f>
        <v>0</v>
      </c>
    </row>
    <row r="1942" customFormat="false" ht="15" hidden="false" customHeight="false" outlineLevel="0" collapsed="false">
      <c r="A1942" s="24"/>
      <c r="D1942" s="24"/>
      <c r="F1942" s="24"/>
      <c r="K1942" s="9" t="n">
        <f aca="false">IF($A1942="",0,IF(OR(N($D1942)=0,$D1942&amp;""=TOP!$C$5&amp;""),1,0))</f>
        <v>0</v>
      </c>
      <c r="L1942" s="27" t="n">
        <f aca="false">IF($K1942=0,0,IFERROR(INDEX(購買率算出!$P$6:$P$3005,MATCH($A1942&amp;"",購買率算出!$C$6:$C$3005,0)),0))</f>
        <v>0</v>
      </c>
    </row>
    <row r="1943" customFormat="false" ht="15" hidden="false" customHeight="false" outlineLevel="0" collapsed="false">
      <c r="A1943" s="24"/>
      <c r="D1943" s="24"/>
      <c r="F1943" s="24"/>
      <c r="K1943" s="9" t="n">
        <f aca="false">IF($A1943="",0,IF(OR(N($D1943)=0,$D1943&amp;""=TOP!$C$5&amp;""),1,0))</f>
        <v>0</v>
      </c>
      <c r="L1943" s="27" t="n">
        <f aca="false">IF($K1943=0,0,IFERROR(INDEX(購買率算出!$P$6:$P$3005,MATCH($A1943&amp;"",購買率算出!$C$6:$C$3005,0)),0))</f>
        <v>0</v>
      </c>
    </row>
    <row r="1944" customFormat="false" ht="15" hidden="false" customHeight="false" outlineLevel="0" collapsed="false">
      <c r="A1944" s="24"/>
      <c r="D1944" s="24"/>
      <c r="F1944" s="24"/>
      <c r="K1944" s="9" t="n">
        <f aca="false">IF($A1944="",0,IF(OR(N($D1944)=0,$D1944&amp;""=TOP!$C$5&amp;""),1,0))</f>
        <v>0</v>
      </c>
      <c r="L1944" s="27" t="n">
        <f aca="false">IF($K1944=0,0,IFERROR(INDEX(購買率算出!$P$6:$P$3005,MATCH($A1944&amp;"",購買率算出!$C$6:$C$3005,0)),0))</f>
        <v>0</v>
      </c>
    </row>
    <row r="1945" customFormat="false" ht="15" hidden="false" customHeight="false" outlineLevel="0" collapsed="false">
      <c r="A1945" s="24"/>
      <c r="D1945" s="24"/>
      <c r="F1945" s="24"/>
      <c r="K1945" s="9" t="n">
        <f aca="false">IF($A1945="",0,IF(OR(N($D1945)=0,$D1945&amp;""=TOP!$C$5&amp;""),1,0))</f>
        <v>0</v>
      </c>
      <c r="L1945" s="27" t="n">
        <f aca="false">IF($K1945=0,0,IFERROR(INDEX(購買率算出!$P$6:$P$3005,MATCH($A1945&amp;"",購買率算出!$C$6:$C$3005,0)),0))</f>
        <v>0</v>
      </c>
    </row>
    <row r="1946" customFormat="false" ht="15" hidden="false" customHeight="false" outlineLevel="0" collapsed="false">
      <c r="A1946" s="24"/>
      <c r="D1946" s="24"/>
      <c r="F1946" s="24"/>
      <c r="K1946" s="9" t="n">
        <f aca="false">IF($A1946="",0,IF(OR(N($D1946)=0,$D1946&amp;""=TOP!$C$5&amp;""),1,0))</f>
        <v>0</v>
      </c>
      <c r="L1946" s="27" t="n">
        <f aca="false">IF($K1946=0,0,IFERROR(INDEX(購買率算出!$P$6:$P$3005,MATCH($A1946&amp;"",購買率算出!$C$6:$C$3005,0)),0))</f>
        <v>0</v>
      </c>
    </row>
    <row r="1947" customFormat="false" ht="15" hidden="false" customHeight="false" outlineLevel="0" collapsed="false">
      <c r="A1947" s="24"/>
      <c r="D1947" s="24"/>
      <c r="F1947" s="24"/>
      <c r="K1947" s="9" t="n">
        <f aca="false">IF($A1947="",0,IF(OR(N($D1947)=0,$D1947&amp;""=TOP!$C$5&amp;""),1,0))</f>
        <v>0</v>
      </c>
      <c r="L1947" s="27" t="n">
        <f aca="false">IF($K1947=0,0,IFERROR(INDEX(購買率算出!$P$6:$P$3005,MATCH($A1947&amp;"",購買率算出!$C$6:$C$3005,0)),0))</f>
        <v>0</v>
      </c>
    </row>
    <row r="1948" customFormat="false" ht="15" hidden="false" customHeight="false" outlineLevel="0" collapsed="false">
      <c r="A1948" s="24"/>
      <c r="D1948" s="24"/>
      <c r="F1948" s="24"/>
      <c r="K1948" s="9" t="n">
        <f aca="false">IF($A1948="",0,IF(OR(N($D1948)=0,$D1948&amp;""=TOP!$C$5&amp;""),1,0))</f>
        <v>0</v>
      </c>
      <c r="L1948" s="27" t="n">
        <f aca="false">IF($K1948=0,0,IFERROR(INDEX(購買率算出!$P$6:$P$3005,MATCH($A1948&amp;"",購買率算出!$C$6:$C$3005,0)),0))</f>
        <v>0</v>
      </c>
    </row>
    <row r="1949" customFormat="false" ht="15" hidden="false" customHeight="false" outlineLevel="0" collapsed="false">
      <c r="A1949" s="24"/>
      <c r="D1949" s="24"/>
      <c r="F1949" s="24"/>
      <c r="K1949" s="9" t="n">
        <f aca="false">IF($A1949="",0,IF(OR(N($D1949)=0,$D1949&amp;""=TOP!$C$5&amp;""),1,0))</f>
        <v>0</v>
      </c>
      <c r="L1949" s="27" t="n">
        <f aca="false">IF($K1949=0,0,IFERROR(INDEX(購買率算出!$P$6:$P$3005,MATCH($A1949&amp;"",購買率算出!$C$6:$C$3005,0)),0))</f>
        <v>0</v>
      </c>
    </row>
    <row r="1950" customFormat="false" ht="15" hidden="false" customHeight="false" outlineLevel="0" collapsed="false">
      <c r="A1950" s="24"/>
      <c r="D1950" s="24"/>
      <c r="F1950" s="24"/>
      <c r="K1950" s="9" t="n">
        <f aca="false">IF($A1950="",0,IF(OR(N($D1950)=0,$D1950&amp;""=TOP!$C$5&amp;""),1,0))</f>
        <v>0</v>
      </c>
      <c r="L1950" s="27" t="n">
        <f aca="false">IF($K1950=0,0,IFERROR(INDEX(購買率算出!$P$6:$P$3005,MATCH($A1950&amp;"",購買率算出!$C$6:$C$3005,0)),0))</f>
        <v>0</v>
      </c>
    </row>
    <row r="1951" customFormat="false" ht="15" hidden="false" customHeight="false" outlineLevel="0" collapsed="false">
      <c r="A1951" s="24"/>
      <c r="D1951" s="24"/>
      <c r="F1951" s="24"/>
      <c r="K1951" s="9" t="n">
        <f aca="false">IF($A1951="",0,IF(OR(N($D1951)=0,$D1951&amp;""=TOP!$C$5&amp;""),1,0))</f>
        <v>0</v>
      </c>
      <c r="L1951" s="27" t="n">
        <f aca="false">IF($K1951=0,0,IFERROR(INDEX(購買率算出!$P$6:$P$3005,MATCH($A1951&amp;"",購買率算出!$C$6:$C$3005,0)),0))</f>
        <v>0</v>
      </c>
    </row>
    <row r="1952" customFormat="false" ht="15" hidden="false" customHeight="false" outlineLevel="0" collapsed="false">
      <c r="A1952" s="24"/>
      <c r="D1952" s="24"/>
      <c r="F1952" s="24"/>
      <c r="K1952" s="9" t="n">
        <f aca="false">IF($A1952="",0,IF(OR(N($D1952)=0,$D1952&amp;""=TOP!$C$5&amp;""),1,0))</f>
        <v>0</v>
      </c>
      <c r="L1952" s="27" t="n">
        <f aca="false">IF($K1952=0,0,IFERROR(INDEX(購買率算出!$P$6:$P$3005,MATCH($A1952&amp;"",購買率算出!$C$6:$C$3005,0)),0))</f>
        <v>0</v>
      </c>
    </row>
    <row r="1953" customFormat="false" ht="15" hidden="false" customHeight="false" outlineLevel="0" collapsed="false">
      <c r="A1953" s="24"/>
      <c r="D1953" s="24"/>
      <c r="F1953" s="24"/>
      <c r="K1953" s="9" t="n">
        <f aca="false">IF($A1953="",0,IF(OR(N($D1953)=0,$D1953&amp;""=TOP!$C$5&amp;""),1,0))</f>
        <v>0</v>
      </c>
      <c r="L1953" s="27" t="n">
        <f aca="false">IF($K1953=0,0,IFERROR(INDEX(購買率算出!$P$6:$P$3005,MATCH($A1953&amp;"",購買率算出!$C$6:$C$3005,0)),0))</f>
        <v>0</v>
      </c>
    </row>
    <row r="1954" customFormat="false" ht="15" hidden="false" customHeight="false" outlineLevel="0" collapsed="false">
      <c r="A1954" s="24"/>
      <c r="D1954" s="24"/>
      <c r="F1954" s="24"/>
      <c r="K1954" s="9" t="n">
        <f aca="false">IF($A1954="",0,IF(OR(N($D1954)=0,$D1954&amp;""=TOP!$C$5&amp;""),1,0))</f>
        <v>0</v>
      </c>
      <c r="L1954" s="27" t="n">
        <f aca="false">IF($K1954=0,0,IFERROR(INDEX(購買率算出!$P$6:$P$3005,MATCH($A1954&amp;"",購買率算出!$C$6:$C$3005,0)),0))</f>
        <v>0</v>
      </c>
    </row>
    <row r="1955" customFormat="false" ht="15" hidden="false" customHeight="false" outlineLevel="0" collapsed="false">
      <c r="A1955" s="24"/>
      <c r="D1955" s="24"/>
      <c r="F1955" s="24"/>
      <c r="K1955" s="9" t="n">
        <f aca="false">IF($A1955="",0,IF(OR(N($D1955)=0,$D1955&amp;""=TOP!$C$5&amp;""),1,0))</f>
        <v>0</v>
      </c>
      <c r="L1955" s="27" t="n">
        <f aca="false">IF($K1955=0,0,IFERROR(INDEX(購買率算出!$P$6:$P$3005,MATCH($A1955&amp;"",購買率算出!$C$6:$C$3005,0)),0))</f>
        <v>0</v>
      </c>
    </row>
    <row r="1956" customFormat="false" ht="15" hidden="false" customHeight="false" outlineLevel="0" collapsed="false">
      <c r="A1956" s="24"/>
      <c r="D1956" s="24"/>
      <c r="F1956" s="24"/>
      <c r="K1956" s="9" t="n">
        <f aca="false">IF($A1956="",0,IF(OR(N($D1956)=0,$D1956&amp;""=TOP!$C$5&amp;""),1,0))</f>
        <v>0</v>
      </c>
      <c r="L1956" s="27" t="n">
        <f aca="false">IF($K1956=0,0,IFERROR(INDEX(購買率算出!$P$6:$P$3005,MATCH($A1956&amp;"",購買率算出!$C$6:$C$3005,0)),0))</f>
        <v>0</v>
      </c>
    </row>
    <row r="1957" customFormat="false" ht="15" hidden="false" customHeight="false" outlineLevel="0" collapsed="false">
      <c r="A1957" s="24"/>
      <c r="D1957" s="24"/>
      <c r="F1957" s="24"/>
      <c r="K1957" s="9" t="n">
        <f aca="false">IF($A1957="",0,IF(OR(N($D1957)=0,$D1957&amp;""=TOP!$C$5&amp;""),1,0))</f>
        <v>0</v>
      </c>
      <c r="L1957" s="27" t="n">
        <f aca="false">IF($K1957=0,0,IFERROR(INDEX(購買率算出!$P$6:$P$3005,MATCH($A1957&amp;"",購買率算出!$C$6:$C$3005,0)),0))</f>
        <v>0</v>
      </c>
    </row>
    <row r="1958" customFormat="false" ht="15" hidden="false" customHeight="false" outlineLevel="0" collapsed="false">
      <c r="A1958" s="24"/>
      <c r="D1958" s="24"/>
      <c r="F1958" s="24"/>
      <c r="K1958" s="9" t="n">
        <f aca="false">IF($A1958="",0,IF(OR(N($D1958)=0,$D1958&amp;""=TOP!$C$5&amp;""),1,0))</f>
        <v>0</v>
      </c>
      <c r="L1958" s="27" t="n">
        <f aca="false">IF($K1958=0,0,IFERROR(INDEX(購買率算出!$P$6:$P$3005,MATCH($A1958&amp;"",購買率算出!$C$6:$C$3005,0)),0))</f>
        <v>0</v>
      </c>
    </row>
    <row r="1959" customFormat="false" ht="15" hidden="false" customHeight="false" outlineLevel="0" collapsed="false">
      <c r="A1959" s="24"/>
      <c r="D1959" s="24"/>
      <c r="F1959" s="24"/>
      <c r="K1959" s="9" t="n">
        <f aca="false">IF($A1959="",0,IF(OR(N($D1959)=0,$D1959&amp;""=TOP!$C$5&amp;""),1,0))</f>
        <v>0</v>
      </c>
      <c r="L1959" s="27" t="n">
        <f aca="false">IF($K1959=0,0,IFERROR(INDEX(購買率算出!$P$6:$P$3005,MATCH($A1959&amp;"",購買率算出!$C$6:$C$3005,0)),0))</f>
        <v>0</v>
      </c>
    </row>
    <row r="1960" customFormat="false" ht="15" hidden="false" customHeight="false" outlineLevel="0" collapsed="false">
      <c r="A1960" s="24"/>
      <c r="D1960" s="24"/>
      <c r="F1960" s="24"/>
      <c r="K1960" s="9" t="n">
        <f aca="false">IF($A1960="",0,IF(OR(N($D1960)=0,$D1960&amp;""=TOP!$C$5&amp;""),1,0))</f>
        <v>0</v>
      </c>
      <c r="L1960" s="27" t="n">
        <f aca="false">IF($K1960=0,0,IFERROR(INDEX(購買率算出!$P$6:$P$3005,MATCH($A1960&amp;"",購買率算出!$C$6:$C$3005,0)),0))</f>
        <v>0</v>
      </c>
    </row>
    <row r="1961" customFormat="false" ht="15" hidden="false" customHeight="false" outlineLevel="0" collapsed="false">
      <c r="A1961" s="24"/>
      <c r="D1961" s="24"/>
      <c r="F1961" s="24"/>
      <c r="K1961" s="9" t="n">
        <f aca="false">IF($A1961="",0,IF(OR(N($D1961)=0,$D1961&amp;""=TOP!$C$5&amp;""),1,0))</f>
        <v>0</v>
      </c>
      <c r="L1961" s="27" t="n">
        <f aca="false">IF($K1961=0,0,IFERROR(INDEX(購買率算出!$P$6:$P$3005,MATCH($A1961&amp;"",購買率算出!$C$6:$C$3005,0)),0))</f>
        <v>0</v>
      </c>
    </row>
    <row r="1962" customFormat="false" ht="15" hidden="false" customHeight="false" outlineLevel="0" collapsed="false">
      <c r="A1962" s="24"/>
      <c r="D1962" s="24"/>
      <c r="F1962" s="24"/>
      <c r="K1962" s="9" t="n">
        <f aca="false">IF($A1962="",0,IF(OR(N($D1962)=0,$D1962&amp;""=TOP!$C$5&amp;""),1,0))</f>
        <v>0</v>
      </c>
      <c r="L1962" s="27" t="n">
        <f aca="false">IF($K1962=0,0,IFERROR(INDEX(購買率算出!$P$6:$P$3005,MATCH($A1962&amp;"",購買率算出!$C$6:$C$3005,0)),0))</f>
        <v>0</v>
      </c>
    </row>
    <row r="1963" customFormat="false" ht="15" hidden="false" customHeight="false" outlineLevel="0" collapsed="false">
      <c r="A1963" s="24"/>
      <c r="D1963" s="24"/>
      <c r="F1963" s="24"/>
      <c r="K1963" s="9" t="n">
        <f aca="false">IF($A1963="",0,IF(OR(N($D1963)=0,$D1963&amp;""=TOP!$C$5&amp;""),1,0))</f>
        <v>0</v>
      </c>
      <c r="L1963" s="27" t="n">
        <f aca="false">IF($K1963=0,0,IFERROR(INDEX(購買率算出!$P$6:$P$3005,MATCH($A1963&amp;"",購買率算出!$C$6:$C$3005,0)),0))</f>
        <v>0</v>
      </c>
    </row>
    <row r="1964" customFormat="false" ht="15" hidden="false" customHeight="false" outlineLevel="0" collapsed="false">
      <c r="A1964" s="24"/>
      <c r="D1964" s="24"/>
      <c r="F1964" s="24"/>
      <c r="K1964" s="9" t="n">
        <f aca="false">IF($A1964="",0,IF(OR(N($D1964)=0,$D1964&amp;""=TOP!$C$5&amp;""),1,0))</f>
        <v>0</v>
      </c>
      <c r="L1964" s="27" t="n">
        <f aca="false">IF($K1964=0,0,IFERROR(INDEX(購買率算出!$P$6:$P$3005,MATCH($A1964&amp;"",購買率算出!$C$6:$C$3005,0)),0))</f>
        <v>0</v>
      </c>
    </row>
    <row r="1965" customFormat="false" ht="15" hidden="false" customHeight="false" outlineLevel="0" collapsed="false">
      <c r="A1965" s="24"/>
      <c r="D1965" s="24"/>
      <c r="F1965" s="24"/>
      <c r="K1965" s="9" t="n">
        <f aca="false">IF($A1965="",0,IF(OR(N($D1965)=0,$D1965&amp;""=TOP!$C$5&amp;""),1,0))</f>
        <v>0</v>
      </c>
      <c r="L1965" s="27" t="n">
        <f aca="false">IF($K1965=0,0,IFERROR(INDEX(購買率算出!$P$6:$P$3005,MATCH($A1965&amp;"",購買率算出!$C$6:$C$3005,0)),0))</f>
        <v>0</v>
      </c>
    </row>
    <row r="1966" customFormat="false" ht="15" hidden="false" customHeight="false" outlineLevel="0" collapsed="false">
      <c r="A1966" s="24"/>
      <c r="D1966" s="24"/>
      <c r="F1966" s="24"/>
      <c r="K1966" s="9" t="n">
        <f aca="false">IF($A1966="",0,IF(OR(N($D1966)=0,$D1966&amp;""=TOP!$C$5&amp;""),1,0))</f>
        <v>0</v>
      </c>
      <c r="L1966" s="27" t="n">
        <f aca="false">IF($K1966=0,0,IFERROR(INDEX(購買率算出!$P$6:$P$3005,MATCH($A1966&amp;"",購買率算出!$C$6:$C$3005,0)),0))</f>
        <v>0</v>
      </c>
    </row>
    <row r="1967" customFormat="false" ht="15" hidden="false" customHeight="false" outlineLevel="0" collapsed="false">
      <c r="A1967" s="24"/>
      <c r="D1967" s="24"/>
      <c r="F1967" s="24"/>
      <c r="K1967" s="9" t="n">
        <f aca="false">IF($A1967="",0,IF(OR(N($D1967)=0,$D1967&amp;""=TOP!$C$5&amp;""),1,0))</f>
        <v>0</v>
      </c>
      <c r="L1967" s="27" t="n">
        <f aca="false">IF($K1967=0,0,IFERROR(INDEX(購買率算出!$P$6:$P$3005,MATCH($A1967&amp;"",購買率算出!$C$6:$C$3005,0)),0))</f>
        <v>0</v>
      </c>
    </row>
    <row r="1968" customFormat="false" ht="15" hidden="false" customHeight="false" outlineLevel="0" collapsed="false">
      <c r="A1968" s="24"/>
      <c r="D1968" s="24"/>
      <c r="F1968" s="24"/>
      <c r="K1968" s="9" t="n">
        <f aca="false">IF($A1968="",0,IF(OR(N($D1968)=0,$D1968&amp;""=TOP!$C$5&amp;""),1,0))</f>
        <v>0</v>
      </c>
      <c r="L1968" s="27" t="n">
        <f aca="false">IF($K1968=0,0,IFERROR(INDEX(購買率算出!$P$6:$P$3005,MATCH($A1968&amp;"",購買率算出!$C$6:$C$3005,0)),0))</f>
        <v>0</v>
      </c>
    </row>
    <row r="1969" customFormat="false" ht="15" hidden="false" customHeight="false" outlineLevel="0" collapsed="false">
      <c r="A1969" s="24"/>
      <c r="D1969" s="24"/>
      <c r="F1969" s="24"/>
      <c r="K1969" s="9" t="n">
        <f aca="false">IF($A1969="",0,IF(OR(N($D1969)=0,$D1969&amp;""=TOP!$C$5&amp;""),1,0))</f>
        <v>0</v>
      </c>
      <c r="L1969" s="27" t="n">
        <f aca="false">IF($K1969=0,0,IFERROR(INDEX(購買率算出!$P$6:$P$3005,MATCH($A1969&amp;"",購買率算出!$C$6:$C$3005,0)),0))</f>
        <v>0</v>
      </c>
    </row>
    <row r="1970" customFormat="false" ht="15" hidden="false" customHeight="false" outlineLevel="0" collapsed="false">
      <c r="A1970" s="24"/>
      <c r="D1970" s="24"/>
      <c r="F1970" s="24"/>
      <c r="K1970" s="9" t="n">
        <f aca="false">IF($A1970="",0,IF(OR(N($D1970)=0,$D1970&amp;""=TOP!$C$5&amp;""),1,0))</f>
        <v>0</v>
      </c>
      <c r="L1970" s="27" t="n">
        <f aca="false">IF($K1970=0,0,IFERROR(INDEX(購買率算出!$P$6:$P$3005,MATCH($A1970&amp;"",購買率算出!$C$6:$C$3005,0)),0))</f>
        <v>0</v>
      </c>
    </row>
    <row r="1971" customFormat="false" ht="15" hidden="false" customHeight="false" outlineLevel="0" collapsed="false">
      <c r="A1971" s="24"/>
      <c r="D1971" s="24"/>
      <c r="F1971" s="24"/>
      <c r="K1971" s="9" t="n">
        <f aca="false">IF($A1971="",0,IF(OR(N($D1971)=0,$D1971&amp;""=TOP!$C$5&amp;""),1,0))</f>
        <v>0</v>
      </c>
      <c r="L1971" s="27" t="n">
        <f aca="false">IF($K1971=0,0,IFERROR(INDEX(購買率算出!$P$6:$P$3005,MATCH($A1971&amp;"",購買率算出!$C$6:$C$3005,0)),0))</f>
        <v>0</v>
      </c>
    </row>
    <row r="1972" customFormat="false" ht="15" hidden="false" customHeight="false" outlineLevel="0" collapsed="false">
      <c r="A1972" s="24"/>
      <c r="D1972" s="24"/>
      <c r="F1972" s="24"/>
      <c r="K1972" s="9" t="n">
        <f aca="false">IF($A1972="",0,IF(OR(N($D1972)=0,$D1972&amp;""=TOP!$C$5&amp;""),1,0))</f>
        <v>0</v>
      </c>
      <c r="L1972" s="27" t="n">
        <f aca="false">IF($K1972=0,0,IFERROR(INDEX(購買率算出!$P$6:$P$3005,MATCH($A1972&amp;"",購買率算出!$C$6:$C$3005,0)),0))</f>
        <v>0</v>
      </c>
    </row>
    <row r="1973" customFormat="false" ht="15" hidden="false" customHeight="false" outlineLevel="0" collapsed="false">
      <c r="A1973" s="24"/>
      <c r="D1973" s="24"/>
      <c r="F1973" s="24"/>
      <c r="K1973" s="9" t="n">
        <f aca="false">IF($A1973="",0,IF(OR(N($D1973)=0,$D1973&amp;""=TOP!$C$5&amp;""),1,0))</f>
        <v>0</v>
      </c>
      <c r="L1973" s="27" t="n">
        <f aca="false">IF($K1973=0,0,IFERROR(INDEX(購買率算出!$P$6:$P$3005,MATCH($A1973&amp;"",購買率算出!$C$6:$C$3005,0)),0))</f>
        <v>0</v>
      </c>
    </row>
    <row r="1974" customFormat="false" ht="15" hidden="false" customHeight="false" outlineLevel="0" collapsed="false">
      <c r="A1974" s="24"/>
      <c r="D1974" s="24"/>
      <c r="F1974" s="24"/>
      <c r="K1974" s="9" t="n">
        <f aca="false">IF($A1974="",0,IF(OR(N($D1974)=0,$D1974&amp;""=TOP!$C$5&amp;""),1,0))</f>
        <v>0</v>
      </c>
      <c r="L1974" s="27" t="n">
        <f aca="false">IF($K1974=0,0,IFERROR(INDEX(購買率算出!$P$6:$P$3005,MATCH($A1974&amp;"",購買率算出!$C$6:$C$3005,0)),0))</f>
        <v>0</v>
      </c>
    </row>
    <row r="1975" customFormat="false" ht="15" hidden="false" customHeight="false" outlineLevel="0" collapsed="false">
      <c r="A1975" s="24"/>
      <c r="D1975" s="24"/>
      <c r="F1975" s="24"/>
      <c r="K1975" s="9" t="n">
        <f aca="false">IF($A1975="",0,IF(OR(N($D1975)=0,$D1975&amp;""=TOP!$C$5&amp;""),1,0))</f>
        <v>0</v>
      </c>
      <c r="L1975" s="27" t="n">
        <f aca="false">IF($K1975=0,0,IFERROR(INDEX(購買率算出!$P$6:$P$3005,MATCH($A1975&amp;"",購買率算出!$C$6:$C$3005,0)),0))</f>
        <v>0</v>
      </c>
    </row>
    <row r="1976" customFormat="false" ht="15" hidden="false" customHeight="false" outlineLevel="0" collapsed="false">
      <c r="A1976" s="24"/>
      <c r="D1976" s="24"/>
      <c r="F1976" s="24"/>
      <c r="K1976" s="9" t="n">
        <f aca="false">IF($A1976="",0,IF(OR(N($D1976)=0,$D1976&amp;""=TOP!$C$5&amp;""),1,0))</f>
        <v>0</v>
      </c>
      <c r="L1976" s="27" t="n">
        <f aca="false">IF($K1976=0,0,IFERROR(INDEX(購買率算出!$P$6:$P$3005,MATCH($A1976&amp;"",購買率算出!$C$6:$C$3005,0)),0))</f>
        <v>0</v>
      </c>
    </row>
    <row r="1977" customFormat="false" ht="15" hidden="false" customHeight="false" outlineLevel="0" collapsed="false">
      <c r="A1977" s="24"/>
      <c r="D1977" s="24"/>
      <c r="F1977" s="24"/>
      <c r="K1977" s="9" t="n">
        <f aca="false">IF($A1977="",0,IF(OR(N($D1977)=0,$D1977&amp;""=TOP!$C$5&amp;""),1,0))</f>
        <v>0</v>
      </c>
      <c r="L1977" s="27" t="n">
        <f aca="false">IF($K1977=0,0,IFERROR(INDEX(購買率算出!$P$6:$P$3005,MATCH($A1977&amp;"",購買率算出!$C$6:$C$3005,0)),0))</f>
        <v>0</v>
      </c>
    </row>
    <row r="1978" customFormat="false" ht="15" hidden="false" customHeight="false" outlineLevel="0" collapsed="false">
      <c r="A1978" s="24"/>
      <c r="D1978" s="24"/>
      <c r="F1978" s="24"/>
      <c r="K1978" s="9" t="n">
        <f aca="false">IF($A1978="",0,IF(OR(N($D1978)=0,$D1978&amp;""=TOP!$C$5&amp;""),1,0))</f>
        <v>0</v>
      </c>
      <c r="L1978" s="27" t="n">
        <f aca="false">IF($K1978=0,0,IFERROR(INDEX(購買率算出!$P$6:$P$3005,MATCH($A1978&amp;"",購買率算出!$C$6:$C$3005,0)),0))</f>
        <v>0</v>
      </c>
    </row>
    <row r="1979" customFormat="false" ht="15" hidden="false" customHeight="false" outlineLevel="0" collapsed="false">
      <c r="A1979" s="24"/>
      <c r="D1979" s="24"/>
      <c r="F1979" s="24"/>
      <c r="K1979" s="9" t="n">
        <f aca="false">IF($A1979="",0,IF(OR(N($D1979)=0,$D1979&amp;""=TOP!$C$5&amp;""),1,0))</f>
        <v>0</v>
      </c>
      <c r="L1979" s="27" t="n">
        <f aca="false">IF($K1979=0,0,IFERROR(INDEX(購買率算出!$P$6:$P$3005,MATCH($A1979&amp;"",購買率算出!$C$6:$C$3005,0)),0))</f>
        <v>0</v>
      </c>
    </row>
    <row r="1980" customFormat="false" ht="15" hidden="false" customHeight="false" outlineLevel="0" collapsed="false">
      <c r="A1980" s="24"/>
      <c r="D1980" s="24"/>
      <c r="F1980" s="24"/>
      <c r="K1980" s="9" t="n">
        <f aca="false">IF($A1980="",0,IF(OR(N($D1980)=0,$D1980&amp;""=TOP!$C$5&amp;""),1,0))</f>
        <v>0</v>
      </c>
      <c r="L1980" s="27" t="n">
        <f aca="false">IF($K1980=0,0,IFERROR(INDEX(購買率算出!$P$6:$P$3005,MATCH($A1980&amp;"",購買率算出!$C$6:$C$3005,0)),0))</f>
        <v>0</v>
      </c>
    </row>
    <row r="1981" customFormat="false" ht="15" hidden="false" customHeight="false" outlineLevel="0" collapsed="false">
      <c r="A1981" s="24"/>
      <c r="D1981" s="24"/>
      <c r="F1981" s="24"/>
      <c r="K1981" s="9" t="n">
        <f aca="false">IF($A1981="",0,IF(OR(N($D1981)=0,$D1981&amp;""=TOP!$C$5&amp;""),1,0))</f>
        <v>0</v>
      </c>
      <c r="L1981" s="27" t="n">
        <f aca="false">IF($K1981=0,0,IFERROR(INDEX(購買率算出!$P$6:$P$3005,MATCH($A1981&amp;"",購買率算出!$C$6:$C$3005,0)),0))</f>
        <v>0</v>
      </c>
    </row>
    <row r="1982" customFormat="false" ht="15" hidden="false" customHeight="false" outlineLevel="0" collapsed="false">
      <c r="A1982" s="24"/>
      <c r="D1982" s="24"/>
      <c r="F1982" s="24"/>
      <c r="K1982" s="9" t="n">
        <f aca="false">IF($A1982="",0,IF(OR(N($D1982)=0,$D1982&amp;""=TOP!$C$5&amp;""),1,0))</f>
        <v>0</v>
      </c>
      <c r="L1982" s="27" t="n">
        <f aca="false">IF($K1982=0,0,IFERROR(INDEX(購買率算出!$P$6:$P$3005,MATCH($A1982&amp;"",購買率算出!$C$6:$C$3005,0)),0))</f>
        <v>0</v>
      </c>
    </row>
    <row r="1983" customFormat="false" ht="15" hidden="false" customHeight="false" outlineLevel="0" collapsed="false">
      <c r="A1983" s="24"/>
      <c r="D1983" s="24"/>
      <c r="F1983" s="24"/>
      <c r="K1983" s="9" t="n">
        <f aca="false">IF($A1983="",0,IF(OR(N($D1983)=0,$D1983&amp;""=TOP!$C$5&amp;""),1,0))</f>
        <v>0</v>
      </c>
      <c r="L1983" s="27" t="n">
        <f aca="false">IF($K1983=0,0,IFERROR(INDEX(購買率算出!$P$6:$P$3005,MATCH($A1983&amp;"",購買率算出!$C$6:$C$3005,0)),0))</f>
        <v>0</v>
      </c>
    </row>
    <row r="1984" customFormat="false" ht="15" hidden="false" customHeight="false" outlineLevel="0" collapsed="false">
      <c r="A1984" s="24"/>
      <c r="D1984" s="24"/>
      <c r="F1984" s="24"/>
      <c r="K1984" s="9" t="n">
        <f aca="false">IF($A1984="",0,IF(OR(N($D1984)=0,$D1984&amp;""=TOP!$C$5&amp;""),1,0))</f>
        <v>0</v>
      </c>
      <c r="L1984" s="27" t="n">
        <f aca="false">IF($K1984=0,0,IFERROR(INDEX(購買率算出!$P$6:$P$3005,MATCH($A1984&amp;"",購買率算出!$C$6:$C$3005,0)),0))</f>
        <v>0</v>
      </c>
    </row>
    <row r="1985" customFormat="false" ht="15" hidden="false" customHeight="false" outlineLevel="0" collapsed="false">
      <c r="A1985" s="24"/>
      <c r="D1985" s="24"/>
      <c r="F1985" s="24"/>
      <c r="K1985" s="9" t="n">
        <f aca="false">IF($A1985="",0,IF(OR(N($D1985)=0,$D1985&amp;""=TOP!$C$5&amp;""),1,0))</f>
        <v>0</v>
      </c>
      <c r="L1985" s="27" t="n">
        <f aca="false">IF($K1985=0,0,IFERROR(INDEX(購買率算出!$P$6:$P$3005,MATCH($A1985&amp;"",購買率算出!$C$6:$C$3005,0)),0))</f>
        <v>0</v>
      </c>
    </row>
    <row r="1986" customFormat="false" ht="15" hidden="false" customHeight="false" outlineLevel="0" collapsed="false">
      <c r="A1986" s="24"/>
      <c r="D1986" s="24"/>
      <c r="F1986" s="24"/>
      <c r="K1986" s="9" t="n">
        <f aca="false">IF($A1986="",0,IF(OR(N($D1986)=0,$D1986&amp;""=TOP!$C$5&amp;""),1,0))</f>
        <v>0</v>
      </c>
      <c r="L1986" s="27" t="n">
        <f aca="false">IF($K1986=0,0,IFERROR(INDEX(購買率算出!$P$6:$P$3005,MATCH($A1986&amp;"",購買率算出!$C$6:$C$3005,0)),0))</f>
        <v>0</v>
      </c>
    </row>
    <row r="1987" customFormat="false" ht="15" hidden="false" customHeight="false" outlineLevel="0" collapsed="false">
      <c r="A1987" s="24"/>
      <c r="D1987" s="24"/>
      <c r="F1987" s="24"/>
      <c r="K1987" s="9" t="n">
        <f aca="false">IF($A1987="",0,IF(OR(N($D1987)=0,$D1987&amp;""=TOP!$C$5&amp;""),1,0))</f>
        <v>0</v>
      </c>
      <c r="L1987" s="27" t="n">
        <f aca="false">IF($K1987=0,0,IFERROR(INDEX(購買率算出!$P$6:$P$3005,MATCH($A1987&amp;"",購買率算出!$C$6:$C$3005,0)),0))</f>
        <v>0</v>
      </c>
    </row>
    <row r="1988" customFormat="false" ht="15" hidden="false" customHeight="false" outlineLevel="0" collapsed="false">
      <c r="A1988" s="24"/>
      <c r="D1988" s="24"/>
      <c r="F1988" s="24"/>
      <c r="K1988" s="9" t="n">
        <f aca="false">IF($A1988="",0,IF(OR(N($D1988)=0,$D1988&amp;""=TOP!$C$5&amp;""),1,0))</f>
        <v>0</v>
      </c>
      <c r="L1988" s="27" t="n">
        <f aca="false">IF($K1988=0,0,IFERROR(INDEX(購買率算出!$P$6:$P$3005,MATCH($A1988&amp;"",購買率算出!$C$6:$C$3005,0)),0))</f>
        <v>0</v>
      </c>
    </row>
    <row r="1989" customFormat="false" ht="15" hidden="false" customHeight="false" outlineLevel="0" collapsed="false">
      <c r="A1989" s="24"/>
      <c r="D1989" s="24"/>
      <c r="F1989" s="24"/>
      <c r="K1989" s="9" t="n">
        <f aca="false">IF($A1989="",0,IF(OR(N($D1989)=0,$D1989&amp;""=TOP!$C$5&amp;""),1,0))</f>
        <v>0</v>
      </c>
      <c r="L1989" s="27" t="n">
        <f aca="false">IF($K1989=0,0,IFERROR(INDEX(購買率算出!$P$6:$P$3005,MATCH($A1989&amp;"",購買率算出!$C$6:$C$3005,0)),0))</f>
        <v>0</v>
      </c>
    </row>
    <row r="1990" customFormat="false" ht="15" hidden="false" customHeight="false" outlineLevel="0" collapsed="false">
      <c r="A1990" s="24"/>
      <c r="D1990" s="24"/>
      <c r="F1990" s="24"/>
      <c r="K1990" s="9" t="n">
        <f aca="false">IF($A1990="",0,IF(OR(N($D1990)=0,$D1990&amp;""=TOP!$C$5&amp;""),1,0))</f>
        <v>0</v>
      </c>
      <c r="L1990" s="27" t="n">
        <f aca="false">IF($K1990=0,0,IFERROR(INDEX(購買率算出!$P$6:$P$3005,MATCH($A1990&amp;"",購買率算出!$C$6:$C$3005,0)),0))</f>
        <v>0</v>
      </c>
    </row>
    <row r="1991" customFormat="false" ht="15" hidden="false" customHeight="false" outlineLevel="0" collapsed="false">
      <c r="A1991" s="24"/>
      <c r="D1991" s="24"/>
      <c r="F1991" s="24"/>
      <c r="K1991" s="9" t="n">
        <f aca="false">IF($A1991="",0,IF(OR(N($D1991)=0,$D1991&amp;""=TOP!$C$5&amp;""),1,0))</f>
        <v>0</v>
      </c>
      <c r="L1991" s="27" t="n">
        <f aca="false">IF($K1991=0,0,IFERROR(INDEX(購買率算出!$P$6:$P$3005,MATCH($A1991&amp;"",購買率算出!$C$6:$C$3005,0)),0))</f>
        <v>0</v>
      </c>
    </row>
    <row r="1992" customFormat="false" ht="15" hidden="false" customHeight="false" outlineLevel="0" collapsed="false">
      <c r="A1992" s="24"/>
      <c r="D1992" s="24"/>
      <c r="F1992" s="24"/>
      <c r="K1992" s="9" t="n">
        <f aca="false">IF($A1992="",0,IF(OR(N($D1992)=0,$D1992&amp;""=TOP!$C$5&amp;""),1,0))</f>
        <v>0</v>
      </c>
      <c r="L1992" s="27" t="n">
        <f aca="false">IF($K1992=0,0,IFERROR(INDEX(購買率算出!$P$6:$P$3005,MATCH($A1992&amp;"",購買率算出!$C$6:$C$3005,0)),0))</f>
        <v>0</v>
      </c>
    </row>
    <row r="1993" customFormat="false" ht="15" hidden="false" customHeight="false" outlineLevel="0" collapsed="false">
      <c r="A1993" s="24"/>
      <c r="D1993" s="24"/>
      <c r="F1993" s="24"/>
      <c r="K1993" s="9" t="n">
        <f aca="false">IF($A1993="",0,IF(OR(N($D1993)=0,$D1993&amp;""=TOP!$C$5&amp;""),1,0))</f>
        <v>0</v>
      </c>
      <c r="L1993" s="27" t="n">
        <f aca="false">IF($K1993=0,0,IFERROR(INDEX(購買率算出!$P$6:$P$3005,MATCH($A1993&amp;"",購買率算出!$C$6:$C$3005,0)),0))</f>
        <v>0</v>
      </c>
    </row>
    <row r="1994" customFormat="false" ht="15" hidden="false" customHeight="false" outlineLevel="0" collapsed="false">
      <c r="A1994" s="24"/>
      <c r="D1994" s="24"/>
      <c r="F1994" s="24"/>
      <c r="K1994" s="9" t="n">
        <f aca="false">IF($A1994="",0,IF(OR(N($D1994)=0,$D1994&amp;""=TOP!$C$5&amp;""),1,0))</f>
        <v>0</v>
      </c>
      <c r="L1994" s="27" t="n">
        <f aca="false">IF($K1994=0,0,IFERROR(INDEX(購買率算出!$P$6:$P$3005,MATCH($A1994&amp;"",購買率算出!$C$6:$C$3005,0)),0))</f>
        <v>0</v>
      </c>
    </row>
    <row r="1995" customFormat="false" ht="15" hidden="false" customHeight="false" outlineLevel="0" collapsed="false">
      <c r="A1995" s="24"/>
      <c r="D1995" s="24"/>
      <c r="F1995" s="24"/>
      <c r="K1995" s="9" t="n">
        <f aca="false">IF($A1995="",0,IF(OR(N($D1995)=0,$D1995&amp;""=TOP!$C$5&amp;""),1,0))</f>
        <v>0</v>
      </c>
      <c r="L1995" s="27" t="n">
        <f aca="false">IF($K1995=0,0,IFERROR(INDEX(購買率算出!$P$6:$P$3005,MATCH($A1995&amp;"",購買率算出!$C$6:$C$3005,0)),0))</f>
        <v>0</v>
      </c>
    </row>
    <row r="1996" customFormat="false" ht="15" hidden="false" customHeight="false" outlineLevel="0" collapsed="false">
      <c r="A1996" s="24"/>
      <c r="D1996" s="24"/>
      <c r="F1996" s="24"/>
      <c r="K1996" s="9" t="n">
        <f aca="false">IF($A1996="",0,IF(OR(N($D1996)=0,$D1996&amp;""=TOP!$C$5&amp;""),1,0))</f>
        <v>0</v>
      </c>
      <c r="L1996" s="27" t="n">
        <f aca="false">IF($K1996=0,0,IFERROR(INDEX(購買率算出!$P$6:$P$3005,MATCH($A1996&amp;"",購買率算出!$C$6:$C$3005,0)),0))</f>
        <v>0</v>
      </c>
    </row>
    <row r="1997" customFormat="false" ht="15" hidden="false" customHeight="false" outlineLevel="0" collapsed="false">
      <c r="A1997" s="24"/>
      <c r="D1997" s="24"/>
      <c r="F1997" s="24"/>
      <c r="K1997" s="9" t="n">
        <f aca="false">IF($A1997="",0,IF(OR(N($D1997)=0,$D1997&amp;""=TOP!$C$5&amp;""),1,0))</f>
        <v>0</v>
      </c>
      <c r="L1997" s="27" t="n">
        <f aca="false">IF($K1997=0,0,IFERROR(INDEX(購買率算出!$P$6:$P$3005,MATCH($A1997&amp;"",購買率算出!$C$6:$C$3005,0)),0))</f>
        <v>0</v>
      </c>
    </row>
    <row r="1998" customFormat="false" ht="15" hidden="false" customHeight="false" outlineLevel="0" collapsed="false">
      <c r="A1998" s="24"/>
      <c r="D1998" s="24"/>
      <c r="F1998" s="24"/>
      <c r="K1998" s="9" t="n">
        <f aca="false">IF($A1998="",0,IF(OR(N($D1998)=0,$D1998&amp;""=TOP!$C$5&amp;""),1,0))</f>
        <v>0</v>
      </c>
      <c r="L1998" s="27" t="n">
        <f aca="false">IF($K1998=0,0,IFERROR(INDEX(購買率算出!$P$6:$P$3005,MATCH($A1998&amp;"",購買率算出!$C$6:$C$3005,0)),0))</f>
        <v>0</v>
      </c>
    </row>
    <row r="1999" customFormat="false" ht="15" hidden="false" customHeight="false" outlineLevel="0" collapsed="false">
      <c r="A1999" s="24"/>
      <c r="D1999" s="24"/>
      <c r="F1999" s="24"/>
      <c r="K1999" s="9" t="n">
        <f aca="false">IF($A1999="",0,IF(OR(N($D1999)=0,$D1999&amp;""=TOP!$C$5&amp;""),1,0))</f>
        <v>0</v>
      </c>
      <c r="L1999" s="27" t="n">
        <f aca="false">IF($K1999=0,0,IFERROR(INDEX(購買率算出!$P$6:$P$3005,MATCH($A1999&amp;"",購買率算出!$C$6:$C$3005,0)),0))</f>
        <v>0</v>
      </c>
    </row>
    <row r="2000" customFormat="false" ht="15" hidden="false" customHeight="false" outlineLevel="0" collapsed="false">
      <c r="A2000" s="24"/>
      <c r="D2000" s="24"/>
      <c r="F2000" s="24"/>
      <c r="K2000" s="9" t="n">
        <f aca="false">IF($A2000="",0,IF(OR(N($D2000)=0,$D2000&amp;""=TOP!$C$5&amp;""),1,0))</f>
        <v>0</v>
      </c>
      <c r="L2000" s="27" t="n">
        <f aca="false">IF($K2000=0,0,IFERROR(INDEX(購買率算出!$P$6:$P$3005,MATCH($A2000&amp;"",購買率算出!$C$6:$C$3005,0)),0))</f>
        <v>0</v>
      </c>
    </row>
    <row r="2001" customFormat="false" ht="15" hidden="false" customHeight="false" outlineLevel="0" collapsed="false">
      <c r="A2001" s="24"/>
      <c r="D2001" s="24"/>
      <c r="F2001" s="24"/>
      <c r="K2001" s="9" t="n">
        <f aca="false">IF($A2001="",0,IF(OR(N($D2001)=0,$D2001&amp;""=TOP!$C$5&amp;""),1,0))</f>
        <v>0</v>
      </c>
      <c r="L2001" s="27" t="n">
        <f aca="false">IF($K2001=0,0,IFERROR(INDEX(購買率算出!$P$6:$P$3005,MATCH($A2001&amp;"",購買率算出!$C$6:$C$3005,0)),0))</f>
        <v>0</v>
      </c>
    </row>
    <row r="2002" customFormat="false" ht="15" hidden="false" customHeight="false" outlineLevel="0" collapsed="false">
      <c r="A2002" s="24"/>
      <c r="D2002" s="24"/>
      <c r="F2002" s="24"/>
      <c r="K2002" s="9" t="n">
        <f aca="false">IF($A2002="",0,IF(OR(N($D2002)=0,$D2002&amp;""=TOP!$C$5&amp;""),1,0))</f>
        <v>0</v>
      </c>
      <c r="L2002" s="27" t="n">
        <f aca="false">IF($K2002=0,0,IFERROR(INDEX(購買率算出!$P$6:$P$3005,MATCH($A2002&amp;"",購買率算出!$C$6:$C$3005,0)),0))</f>
        <v>0</v>
      </c>
    </row>
    <row r="2003" customFormat="false" ht="15" hidden="false" customHeight="false" outlineLevel="0" collapsed="false">
      <c r="A2003" s="24"/>
      <c r="D2003" s="24"/>
      <c r="F2003" s="24"/>
      <c r="K2003" s="9" t="n">
        <f aca="false">IF($A2003="",0,IF(OR(N($D2003)=0,$D2003&amp;""=TOP!$C$5&amp;""),1,0))</f>
        <v>0</v>
      </c>
      <c r="L2003" s="27" t="n">
        <f aca="false">IF($K2003=0,0,IFERROR(INDEX(購買率算出!$P$6:$P$3005,MATCH($A2003&amp;"",購買率算出!$C$6:$C$3005,0)),0))</f>
        <v>0</v>
      </c>
    </row>
    <row r="2004" customFormat="false" ht="15" hidden="false" customHeight="false" outlineLevel="0" collapsed="false">
      <c r="A2004" s="24"/>
      <c r="D2004" s="24"/>
      <c r="F2004" s="24"/>
      <c r="K2004" s="9" t="n">
        <f aca="false">IF($A2004="",0,IF(OR(N($D2004)=0,$D2004&amp;""=TOP!$C$5&amp;""),1,0))</f>
        <v>0</v>
      </c>
      <c r="L2004" s="27" t="n">
        <f aca="false">IF($K2004=0,0,IFERROR(INDEX(購買率算出!$P$6:$P$3005,MATCH($A2004&amp;"",購買率算出!$C$6:$C$3005,0)),0))</f>
        <v>0</v>
      </c>
    </row>
    <row r="2005" customFormat="false" ht="15" hidden="false" customHeight="false" outlineLevel="0" collapsed="false">
      <c r="A2005" s="24"/>
      <c r="D2005" s="24"/>
      <c r="F2005" s="24"/>
      <c r="K2005" s="9" t="n">
        <f aca="false">IF($A2005="",0,IF(OR(N($D2005)=0,$D2005&amp;""=TOP!$C$5&amp;""),1,0))</f>
        <v>0</v>
      </c>
      <c r="L2005" s="27" t="n">
        <f aca="false">IF($K2005=0,0,IFERROR(INDEX(購買率算出!$P$6:$P$3005,MATCH($A2005&amp;"",購買率算出!$C$6:$C$3005,0)),0))</f>
        <v>0</v>
      </c>
    </row>
    <row r="2006" customFormat="false" ht="15" hidden="false" customHeight="false" outlineLevel="0" collapsed="false">
      <c r="A2006" s="24"/>
      <c r="D2006" s="24"/>
      <c r="F2006" s="24"/>
      <c r="K2006" s="9" t="n">
        <f aca="false">IF($A2006="",0,IF(OR(N($D2006)=0,$D2006&amp;""=TOP!$C$5&amp;""),1,0))</f>
        <v>0</v>
      </c>
      <c r="L2006" s="27" t="n">
        <f aca="false">IF($K2006=0,0,IFERROR(INDEX(購買率算出!$P$6:$P$3005,MATCH($A2006&amp;"",購買率算出!$C$6:$C$3005,0)),0))</f>
        <v>0</v>
      </c>
    </row>
    <row r="2007" customFormat="false" ht="15" hidden="false" customHeight="false" outlineLevel="0" collapsed="false">
      <c r="A2007" s="24"/>
      <c r="D2007" s="24"/>
      <c r="F2007" s="24"/>
      <c r="K2007" s="9" t="n">
        <f aca="false">IF($A2007="",0,IF(OR(N($D2007)=0,$D2007&amp;""=TOP!$C$5&amp;""),1,0))</f>
        <v>0</v>
      </c>
      <c r="L2007" s="27" t="n">
        <f aca="false">IF($K2007=0,0,IFERROR(INDEX(購買率算出!$P$6:$P$3005,MATCH($A2007&amp;"",購買率算出!$C$6:$C$3005,0)),0))</f>
        <v>0</v>
      </c>
    </row>
    <row r="2008" customFormat="false" ht="15" hidden="false" customHeight="false" outlineLevel="0" collapsed="false">
      <c r="A2008" s="24"/>
      <c r="D2008" s="24"/>
      <c r="F2008" s="24"/>
      <c r="K2008" s="9" t="n">
        <f aca="false">IF($A2008="",0,IF(OR(N($D2008)=0,$D2008&amp;""=TOP!$C$5&amp;""),1,0))</f>
        <v>0</v>
      </c>
      <c r="L2008" s="27" t="n">
        <f aca="false">IF($K2008=0,0,IFERROR(INDEX(購買率算出!$P$6:$P$3005,MATCH($A2008&amp;"",購買率算出!$C$6:$C$3005,0)),0))</f>
        <v>0</v>
      </c>
    </row>
    <row r="2009" customFormat="false" ht="15" hidden="false" customHeight="false" outlineLevel="0" collapsed="false">
      <c r="A2009" s="24"/>
      <c r="D2009" s="24"/>
      <c r="F2009" s="24"/>
      <c r="K2009" s="9" t="n">
        <f aca="false">IF($A2009="",0,IF(OR(N($D2009)=0,$D2009&amp;""=TOP!$C$5&amp;""),1,0))</f>
        <v>0</v>
      </c>
      <c r="L2009" s="27" t="n">
        <f aca="false">IF($K2009=0,0,IFERROR(INDEX(購買率算出!$P$6:$P$3005,MATCH($A2009&amp;"",購買率算出!$C$6:$C$3005,0)),0))</f>
        <v>0</v>
      </c>
    </row>
    <row r="2010" customFormat="false" ht="15" hidden="false" customHeight="false" outlineLevel="0" collapsed="false">
      <c r="A2010" s="24"/>
      <c r="D2010" s="24"/>
      <c r="F2010" s="24"/>
      <c r="K2010" s="9" t="n">
        <f aca="false">IF($A2010="",0,IF(OR(N($D2010)=0,$D2010&amp;""=TOP!$C$5&amp;""),1,0))</f>
        <v>0</v>
      </c>
      <c r="L2010" s="27" t="n">
        <f aca="false">IF($K2010=0,0,IFERROR(INDEX(購買率算出!$P$6:$P$3005,MATCH($A2010&amp;"",購買率算出!$C$6:$C$3005,0)),0))</f>
        <v>0</v>
      </c>
    </row>
    <row r="2011" customFormat="false" ht="15" hidden="false" customHeight="false" outlineLevel="0" collapsed="false">
      <c r="A2011" s="24"/>
      <c r="D2011" s="24"/>
      <c r="F2011" s="24"/>
      <c r="K2011" s="9" t="n">
        <f aca="false">IF($A2011="",0,IF(OR(N($D2011)=0,$D2011&amp;""=TOP!$C$5&amp;""),1,0))</f>
        <v>0</v>
      </c>
      <c r="L2011" s="27" t="n">
        <f aca="false">IF($K2011=0,0,IFERROR(INDEX(購買率算出!$P$6:$P$3005,MATCH($A2011&amp;"",購買率算出!$C$6:$C$3005,0)),0))</f>
        <v>0</v>
      </c>
    </row>
    <row r="2012" customFormat="false" ht="15" hidden="false" customHeight="false" outlineLevel="0" collapsed="false">
      <c r="A2012" s="24"/>
      <c r="D2012" s="24"/>
      <c r="F2012" s="24"/>
      <c r="K2012" s="9" t="n">
        <f aca="false">IF($A2012="",0,IF(OR(N($D2012)=0,$D2012&amp;""=TOP!$C$5&amp;""),1,0))</f>
        <v>0</v>
      </c>
      <c r="L2012" s="27" t="n">
        <f aca="false">IF($K2012=0,0,IFERROR(INDEX(購買率算出!$P$6:$P$3005,MATCH($A2012&amp;"",購買率算出!$C$6:$C$3005,0)),0))</f>
        <v>0</v>
      </c>
    </row>
    <row r="2013" customFormat="false" ht="15" hidden="false" customHeight="false" outlineLevel="0" collapsed="false">
      <c r="A2013" s="24"/>
      <c r="D2013" s="24"/>
      <c r="F2013" s="24"/>
      <c r="K2013" s="9" t="n">
        <f aca="false">IF($A2013="",0,IF(OR(N($D2013)=0,$D2013&amp;""=TOP!$C$5&amp;""),1,0))</f>
        <v>0</v>
      </c>
      <c r="L2013" s="27" t="n">
        <f aca="false">IF($K2013=0,0,IFERROR(INDEX(購買率算出!$P$6:$P$3005,MATCH($A2013&amp;"",購買率算出!$C$6:$C$3005,0)),0))</f>
        <v>0</v>
      </c>
    </row>
    <row r="2014" customFormat="false" ht="15" hidden="false" customHeight="false" outlineLevel="0" collapsed="false">
      <c r="A2014" s="24"/>
      <c r="D2014" s="24"/>
      <c r="F2014" s="24"/>
      <c r="K2014" s="9" t="n">
        <f aca="false">IF($A2014="",0,IF(OR(N($D2014)=0,$D2014&amp;""=TOP!$C$5&amp;""),1,0))</f>
        <v>0</v>
      </c>
      <c r="L2014" s="27" t="n">
        <f aca="false">IF($K2014=0,0,IFERROR(INDEX(購買率算出!$P$6:$P$3005,MATCH($A2014&amp;"",購買率算出!$C$6:$C$3005,0)),0))</f>
        <v>0</v>
      </c>
    </row>
    <row r="2015" customFormat="false" ht="15" hidden="false" customHeight="false" outlineLevel="0" collapsed="false">
      <c r="A2015" s="24"/>
      <c r="D2015" s="24"/>
      <c r="F2015" s="24"/>
      <c r="K2015" s="9" t="n">
        <f aca="false">IF($A2015="",0,IF(OR(N($D2015)=0,$D2015&amp;""=TOP!$C$5&amp;""),1,0))</f>
        <v>0</v>
      </c>
      <c r="L2015" s="27" t="n">
        <f aca="false">IF($K2015=0,0,IFERROR(INDEX(購買率算出!$P$6:$P$3005,MATCH($A2015&amp;"",購買率算出!$C$6:$C$3005,0)),0))</f>
        <v>0</v>
      </c>
    </row>
    <row r="2016" customFormat="false" ht="15" hidden="false" customHeight="false" outlineLevel="0" collapsed="false">
      <c r="A2016" s="24"/>
      <c r="D2016" s="24"/>
      <c r="F2016" s="24"/>
      <c r="K2016" s="9" t="n">
        <f aca="false">IF($A2016="",0,IF(OR(N($D2016)=0,$D2016&amp;""=TOP!$C$5&amp;""),1,0))</f>
        <v>0</v>
      </c>
      <c r="L2016" s="27" t="n">
        <f aca="false">IF($K2016=0,0,IFERROR(INDEX(購買率算出!$P$6:$P$3005,MATCH($A2016&amp;"",購買率算出!$C$6:$C$3005,0)),0))</f>
        <v>0</v>
      </c>
    </row>
    <row r="2017" customFormat="false" ht="15" hidden="false" customHeight="false" outlineLevel="0" collapsed="false">
      <c r="A2017" s="24"/>
      <c r="D2017" s="24"/>
      <c r="F2017" s="24"/>
      <c r="K2017" s="9" t="n">
        <f aca="false">IF($A2017="",0,IF(OR(N($D2017)=0,$D2017&amp;""=TOP!$C$5&amp;""),1,0))</f>
        <v>0</v>
      </c>
      <c r="L2017" s="27" t="n">
        <f aca="false">IF($K2017=0,0,IFERROR(INDEX(購買率算出!$P$6:$P$3005,MATCH($A2017&amp;"",購買率算出!$C$6:$C$3005,0)),0))</f>
        <v>0</v>
      </c>
    </row>
    <row r="2018" customFormat="false" ht="15" hidden="false" customHeight="false" outlineLevel="0" collapsed="false">
      <c r="A2018" s="24"/>
      <c r="D2018" s="24"/>
      <c r="F2018" s="24"/>
      <c r="K2018" s="9" t="n">
        <f aca="false">IF($A2018="",0,IF(OR(N($D2018)=0,$D2018&amp;""=TOP!$C$5&amp;""),1,0))</f>
        <v>0</v>
      </c>
      <c r="L2018" s="27" t="n">
        <f aca="false">IF($K2018=0,0,IFERROR(INDEX(購買率算出!$P$6:$P$3005,MATCH($A2018&amp;"",購買率算出!$C$6:$C$3005,0)),0))</f>
        <v>0</v>
      </c>
    </row>
    <row r="2019" customFormat="false" ht="15" hidden="false" customHeight="false" outlineLevel="0" collapsed="false">
      <c r="A2019" s="24"/>
      <c r="D2019" s="24"/>
      <c r="F2019" s="24"/>
      <c r="K2019" s="9" t="n">
        <f aca="false">IF($A2019="",0,IF(OR(N($D2019)=0,$D2019&amp;""=TOP!$C$5&amp;""),1,0))</f>
        <v>0</v>
      </c>
      <c r="L2019" s="27" t="n">
        <f aca="false">IF($K2019=0,0,IFERROR(INDEX(購買率算出!$P$6:$P$3005,MATCH($A2019&amp;"",購買率算出!$C$6:$C$3005,0)),0))</f>
        <v>0</v>
      </c>
    </row>
    <row r="2020" customFormat="false" ht="15" hidden="false" customHeight="false" outlineLevel="0" collapsed="false">
      <c r="A2020" s="24"/>
      <c r="D2020" s="24"/>
      <c r="F2020" s="24"/>
      <c r="K2020" s="9" t="n">
        <f aca="false">IF($A2020="",0,IF(OR(N($D2020)=0,$D2020&amp;""=TOP!$C$5&amp;""),1,0))</f>
        <v>0</v>
      </c>
      <c r="L2020" s="27" t="n">
        <f aca="false">IF($K2020=0,0,IFERROR(INDEX(購買率算出!$P$6:$P$3005,MATCH($A2020&amp;"",購買率算出!$C$6:$C$3005,0)),0))</f>
        <v>0</v>
      </c>
    </row>
    <row r="2021" customFormat="false" ht="15" hidden="false" customHeight="false" outlineLevel="0" collapsed="false">
      <c r="A2021" s="24"/>
      <c r="D2021" s="24"/>
      <c r="F2021" s="24"/>
      <c r="K2021" s="9" t="n">
        <f aca="false">IF($A2021="",0,IF(OR(N($D2021)=0,$D2021&amp;""=TOP!$C$5&amp;""),1,0))</f>
        <v>0</v>
      </c>
      <c r="L2021" s="27" t="n">
        <f aca="false">IF($K2021=0,0,IFERROR(INDEX(購買率算出!$P$6:$P$3005,MATCH($A2021&amp;"",購買率算出!$C$6:$C$3005,0)),0))</f>
        <v>0</v>
      </c>
    </row>
    <row r="2022" customFormat="false" ht="15" hidden="false" customHeight="false" outlineLevel="0" collapsed="false">
      <c r="A2022" s="24"/>
      <c r="D2022" s="24"/>
      <c r="F2022" s="24"/>
      <c r="K2022" s="9" t="n">
        <f aca="false">IF($A2022="",0,IF(OR(N($D2022)=0,$D2022&amp;""=TOP!$C$5&amp;""),1,0))</f>
        <v>0</v>
      </c>
      <c r="L2022" s="27" t="n">
        <f aca="false">IF($K2022=0,0,IFERROR(INDEX(購買率算出!$P$6:$P$3005,MATCH($A2022&amp;"",購買率算出!$C$6:$C$3005,0)),0))</f>
        <v>0</v>
      </c>
    </row>
    <row r="2023" customFormat="false" ht="15" hidden="false" customHeight="false" outlineLevel="0" collapsed="false">
      <c r="A2023" s="24"/>
      <c r="D2023" s="24"/>
      <c r="F2023" s="24"/>
      <c r="K2023" s="9" t="n">
        <f aca="false">IF($A2023="",0,IF(OR(N($D2023)=0,$D2023&amp;""=TOP!$C$5&amp;""),1,0))</f>
        <v>0</v>
      </c>
      <c r="L2023" s="27" t="n">
        <f aca="false">IF($K2023=0,0,IFERROR(INDEX(購買率算出!$P$6:$P$3005,MATCH($A2023&amp;"",購買率算出!$C$6:$C$3005,0)),0))</f>
        <v>0</v>
      </c>
    </row>
    <row r="2024" customFormat="false" ht="15" hidden="false" customHeight="false" outlineLevel="0" collapsed="false">
      <c r="A2024" s="24"/>
      <c r="D2024" s="24"/>
      <c r="F2024" s="24"/>
      <c r="K2024" s="9" t="n">
        <f aca="false">IF($A2024="",0,IF(OR(N($D2024)=0,$D2024&amp;""=TOP!$C$5&amp;""),1,0))</f>
        <v>0</v>
      </c>
      <c r="L2024" s="27" t="n">
        <f aca="false">IF($K2024=0,0,IFERROR(INDEX(購買率算出!$P$6:$P$3005,MATCH($A2024&amp;"",購買率算出!$C$6:$C$3005,0)),0))</f>
        <v>0</v>
      </c>
    </row>
    <row r="2025" customFormat="false" ht="15" hidden="false" customHeight="false" outlineLevel="0" collapsed="false">
      <c r="A2025" s="24"/>
      <c r="D2025" s="24"/>
      <c r="F2025" s="24"/>
      <c r="K2025" s="9" t="n">
        <f aca="false">IF($A2025="",0,IF(OR(N($D2025)=0,$D2025&amp;""=TOP!$C$5&amp;""),1,0))</f>
        <v>0</v>
      </c>
      <c r="L2025" s="27" t="n">
        <f aca="false">IF($K2025=0,0,IFERROR(INDEX(購買率算出!$P$6:$P$3005,MATCH($A2025&amp;"",購買率算出!$C$6:$C$3005,0)),0))</f>
        <v>0</v>
      </c>
    </row>
    <row r="2026" customFormat="false" ht="15" hidden="false" customHeight="false" outlineLevel="0" collapsed="false">
      <c r="A2026" s="24"/>
      <c r="D2026" s="24"/>
      <c r="F2026" s="24"/>
      <c r="K2026" s="9" t="n">
        <f aca="false">IF($A2026="",0,IF(OR(N($D2026)=0,$D2026&amp;""=TOP!$C$5&amp;""),1,0))</f>
        <v>0</v>
      </c>
      <c r="L2026" s="27" t="n">
        <f aca="false">IF($K2026=0,0,IFERROR(INDEX(購買率算出!$P$6:$P$3005,MATCH($A2026&amp;"",購買率算出!$C$6:$C$3005,0)),0))</f>
        <v>0</v>
      </c>
    </row>
    <row r="2027" customFormat="false" ht="15" hidden="false" customHeight="false" outlineLevel="0" collapsed="false">
      <c r="A2027" s="24"/>
      <c r="D2027" s="24"/>
      <c r="F2027" s="24"/>
      <c r="K2027" s="9" t="n">
        <f aca="false">IF($A2027="",0,IF(OR(N($D2027)=0,$D2027&amp;""=TOP!$C$5&amp;""),1,0))</f>
        <v>0</v>
      </c>
      <c r="L2027" s="27" t="n">
        <f aca="false">IF($K2027=0,0,IFERROR(INDEX(購買率算出!$P$6:$P$3005,MATCH($A2027&amp;"",購買率算出!$C$6:$C$3005,0)),0))</f>
        <v>0</v>
      </c>
    </row>
    <row r="2028" customFormat="false" ht="15" hidden="false" customHeight="false" outlineLevel="0" collapsed="false">
      <c r="A2028" s="24"/>
      <c r="D2028" s="24"/>
      <c r="F2028" s="24"/>
      <c r="K2028" s="9" t="n">
        <f aca="false">IF($A2028="",0,IF(OR(N($D2028)=0,$D2028&amp;""=TOP!$C$5&amp;""),1,0))</f>
        <v>0</v>
      </c>
      <c r="L2028" s="27" t="n">
        <f aca="false">IF($K2028=0,0,IFERROR(INDEX(購買率算出!$P$6:$P$3005,MATCH($A2028&amp;"",購買率算出!$C$6:$C$3005,0)),0))</f>
        <v>0</v>
      </c>
    </row>
    <row r="2029" customFormat="false" ht="15" hidden="false" customHeight="false" outlineLevel="0" collapsed="false">
      <c r="A2029" s="24"/>
      <c r="D2029" s="24"/>
      <c r="F2029" s="24"/>
      <c r="K2029" s="9" t="n">
        <f aca="false">IF($A2029="",0,IF(OR(N($D2029)=0,$D2029&amp;""=TOP!$C$5&amp;""),1,0))</f>
        <v>0</v>
      </c>
      <c r="L2029" s="27" t="n">
        <f aca="false">IF($K2029=0,0,IFERROR(INDEX(購買率算出!$P$6:$P$3005,MATCH($A2029&amp;"",購買率算出!$C$6:$C$3005,0)),0))</f>
        <v>0</v>
      </c>
    </row>
    <row r="2030" customFormat="false" ht="15" hidden="false" customHeight="false" outlineLevel="0" collapsed="false">
      <c r="A2030" s="24"/>
      <c r="D2030" s="24"/>
      <c r="F2030" s="24"/>
      <c r="K2030" s="9" t="n">
        <f aca="false">IF($A2030="",0,IF(OR(N($D2030)=0,$D2030&amp;""=TOP!$C$5&amp;""),1,0))</f>
        <v>0</v>
      </c>
      <c r="L2030" s="27" t="n">
        <f aca="false">IF($K2030=0,0,IFERROR(INDEX(購買率算出!$P$6:$P$3005,MATCH($A2030&amp;"",購買率算出!$C$6:$C$3005,0)),0))</f>
        <v>0</v>
      </c>
    </row>
    <row r="2031" customFormat="false" ht="15" hidden="false" customHeight="false" outlineLevel="0" collapsed="false">
      <c r="A2031" s="24"/>
      <c r="D2031" s="24"/>
      <c r="F2031" s="24"/>
      <c r="K2031" s="9" t="n">
        <f aca="false">IF($A2031="",0,IF(OR(N($D2031)=0,$D2031&amp;""=TOP!$C$5&amp;""),1,0))</f>
        <v>0</v>
      </c>
      <c r="L2031" s="27" t="n">
        <f aca="false">IF($K2031=0,0,IFERROR(INDEX(購買率算出!$P$6:$P$3005,MATCH($A2031&amp;"",購買率算出!$C$6:$C$3005,0)),0))</f>
        <v>0</v>
      </c>
    </row>
    <row r="2032" customFormat="false" ht="15" hidden="false" customHeight="false" outlineLevel="0" collapsed="false">
      <c r="A2032" s="24"/>
      <c r="D2032" s="24"/>
      <c r="F2032" s="24"/>
      <c r="K2032" s="9" t="n">
        <f aca="false">IF($A2032="",0,IF(OR(N($D2032)=0,$D2032&amp;""=TOP!$C$5&amp;""),1,0))</f>
        <v>0</v>
      </c>
      <c r="L2032" s="27" t="n">
        <f aca="false">IF($K2032=0,0,IFERROR(INDEX(購買率算出!$P$6:$P$3005,MATCH($A2032&amp;"",購買率算出!$C$6:$C$3005,0)),0))</f>
        <v>0</v>
      </c>
    </row>
    <row r="2033" customFormat="false" ht="15" hidden="false" customHeight="false" outlineLevel="0" collapsed="false">
      <c r="A2033" s="24"/>
      <c r="D2033" s="24"/>
      <c r="F2033" s="24"/>
      <c r="K2033" s="9" t="n">
        <f aca="false">IF($A2033="",0,IF(OR(N($D2033)=0,$D2033&amp;""=TOP!$C$5&amp;""),1,0))</f>
        <v>0</v>
      </c>
      <c r="L2033" s="27" t="n">
        <f aca="false">IF($K2033=0,0,IFERROR(INDEX(購買率算出!$P$6:$P$3005,MATCH($A2033&amp;"",購買率算出!$C$6:$C$3005,0)),0))</f>
        <v>0</v>
      </c>
    </row>
    <row r="2034" customFormat="false" ht="15" hidden="false" customHeight="false" outlineLevel="0" collapsed="false">
      <c r="A2034" s="24"/>
      <c r="D2034" s="24"/>
      <c r="F2034" s="24"/>
      <c r="K2034" s="9" t="n">
        <f aca="false">IF($A2034="",0,IF(OR(N($D2034)=0,$D2034&amp;""=TOP!$C$5&amp;""),1,0))</f>
        <v>0</v>
      </c>
      <c r="L2034" s="27" t="n">
        <f aca="false">IF($K2034=0,0,IFERROR(INDEX(購買率算出!$P$6:$P$3005,MATCH($A2034&amp;"",購買率算出!$C$6:$C$3005,0)),0))</f>
        <v>0</v>
      </c>
    </row>
    <row r="2035" customFormat="false" ht="15" hidden="false" customHeight="false" outlineLevel="0" collapsed="false">
      <c r="A2035" s="24"/>
      <c r="D2035" s="24"/>
      <c r="F2035" s="24"/>
      <c r="K2035" s="9" t="n">
        <f aca="false">IF($A2035="",0,IF(OR(N($D2035)=0,$D2035&amp;""=TOP!$C$5&amp;""),1,0))</f>
        <v>0</v>
      </c>
      <c r="L2035" s="27" t="n">
        <f aca="false">IF($K2035=0,0,IFERROR(INDEX(購買率算出!$P$6:$P$3005,MATCH($A2035&amp;"",購買率算出!$C$6:$C$3005,0)),0))</f>
        <v>0</v>
      </c>
    </row>
    <row r="2036" customFormat="false" ht="15" hidden="false" customHeight="false" outlineLevel="0" collapsed="false">
      <c r="A2036" s="24"/>
      <c r="D2036" s="24"/>
      <c r="F2036" s="24"/>
      <c r="K2036" s="9" t="n">
        <f aca="false">IF($A2036="",0,IF(OR(N($D2036)=0,$D2036&amp;""=TOP!$C$5&amp;""),1,0))</f>
        <v>0</v>
      </c>
      <c r="L2036" s="27" t="n">
        <f aca="false">IF($K2036=0,0,IFERROR(INDEX(購買率算出!$P$6:$P$3005,MATCH($A2036&amp;"",購買率算出!$C$6:$C$3005,0)),0))</f>
        <v>0</v>
      </c>
    </row>
    <row r="2037" customFormat="false" ht="15" hidden="false" customHeight="false" outlineLevel="0" collapsed="false">
      <c r="A2037" s="24"/>
      <c r="D2037" s="24"/>
      <c r="F2037" s="24"/>
      <c r="K2037" s="9" t="n">
        <f aca="false">IF($A2037="",0,IF(OR(N($D2037)=0,$D2037&amp;""=TOP!$C$5&amp;""),1,0))</f>
        <v>0</v>
      </c>
      <c r="L2037" s="27" t="n">
        <f aca="false">IF($K2037=0,0,IFERROR(INDEX(購買率算出!$P$6:$P$3005,MATCH($A2037&amp;"",購買率算出!$C$6:$C$3005,0)),0))</f>
        <v>0</v>
      </c>
    </row>
    <row r="2038" customFormat="false" ht="15" hidden="false" customHeight="false" outlineLevel="0" collapsed="false">
      <c r="A2038" s="24"/>
      <c r="D2038" s="24"/>
      <c r="F2038" s="24"/>
      <c r="K2038" s="9" t="n">
        <f aca="false">IF($A2038="",0,IF(OR(N($D2038)=0,$D2038&amp;""=TOP!$C$5&amp;""),1,0))</f>
        <v>0</v>
      </c>
      <c r="L2038" s="27" t="n">
        <f aca="false">IF($K2038=0,0,IFERROR(INDEX(購買率算出!$P$6:$P$3005,MATCH($A2038&amp;"",購買率算出!$C$6:$C$3005,0)),0))</f>
        <v>0</v>
      </c>
    </row>
    <row r="2039" customFormat="false" ht="15" hidden="false" customHeight="false" outlineLevel="0" collapsed="false">
      <c r="A2039" s="24"/>
      <c r="D2039" s="24"/>
      <c r="F2039" s="24"/>
      <c r="K2039" s="9" t="n">
        <f aca="false">IF($A2039="",0,IF(OR(N($D2039)=0,$D2039&amp;""=TOP!$C$5&amp;""),1,0))</f>
        <v>0</v>
      </c>
      <c r="L2039" s="27" t="n">
        <f aca="false">IF($K2039=0,0,IFERROR(INDEX(購買率算出!$P$6:$P$3005,MATCH($A2039&amp;"",購買率算出!$C$6:$C$3005,0)),0))</f>
        <v>0</v>
      </c>
    </row>
    <row r="2040" customFormat="false" ht="15" hidden="false" customHeight="false" outlineLevel="0" collapsed="false">
      <c r="A2040" s="24"/>
      <c r="D2040" s="24"/>
      <c r="F2040" s="24"/>
      <c r="K2040" s="9" t="n">
        <f aca="false">IF($A2040="",0,IF(OR(N($D2040)=0,$D2040&amp;""=TOP!$C$5&amp;""),1,0))</f>
        <v>0</v>
      </c>
      <c r="L2040" s="27" t="n">
        <f aca="false">IF($K2040=0,0,IFERROR(INDEX(購買率算出!$P$6:$P$3005,MATCH($A2040&amp;"",購買率算出!$C$6:$C$3005,0)),0))</f>
        <v>0</v>
      </c>
    </row>
    <row r="2041" customFormat="false" ht="15" hidden="false" customHeight="false" outlineLevel="0" collapsed="false">
      <c r="A2041" s="24"/>
      <c r="D2041" s="24"/>
      <c r="F2041" s="24"/>
      <c r="K2041" s="9" t="n">
        <f aca="false">IF($A2041="",0,IF(OR(N($D2041)=0,$D2041&amp;""=TOP!$C$5&amp;""),1,0))</f>
        <v>0</v>
      </c>
      <c r="L2041" s="27" t="n">
        <f aca="false">IF($K2041=0,0,IFERROR(INDEX(購買率算出!$P$6:$P$3005,MATCH($A2041&amp;"",購買率算出!$C$6:$C$3005,0)),0))</f>
        <v>0</v>
      </c>
    </row>
    <row r="2042" customFormat="false" ht="15" hidden="false" customHeight="false" outlineLevel="0" collapsed="false">
      <c r="A2042" s="24"/>
      <c r="D2042" s="24"/>
      <c r="F2042" s="24"/>
      <c r="K2042" s="9" t="n">
        <f aca="false">IF($A2042="",0,IF(OR(N($D2042)=0,$D2042&amp;""=TOP!$C$5&amp;""),1,0))</f>
        <v>0</v>
      </c>
      <c r="L2042" s="27" t="n">
        <f aca="false">IF($K2042=0,0,IFERROR(INDEX(購買率算出!$P$6:$P$3005,MATCH($A2042&amp;"",購買率算出!$C$6:$C$3005,0)),0))</f>
        <v>0</v>
      </c>
    </row>
    <row r="2043" customFormat="false" ht="15" hidden="false" customHeight="false" outlineLevel="0" collapsed="false">
      <c r="A2043" s="24"/>
      <c r="D2043" s="24"/>
      <c r="F2043" s="24"/>
      <c r="K2043" s="9" t="n">
        <f aca="false">IF($A2043="",0,IF(OR(N($D2043)=0,$D2043&amp;""=TOP!$C$5&amp;""),1,0))</f>
        <v>0</v>
      </c>
      <c r="L2043" s="27" t="n">
        <f aca="false">IF($K2043=0,0,IFERROR(INDEX(購買率算出!$P$6:$P$3005,MATCH($A2043&amp;"",購買率算出!$C$6:$C$3005,0)),0))</f>
        <v>0</v>
      </c>
    </row>
    <row r="2044" customFormat="false" ht="15" hidden="false" customHeight="false" outlineLevel="0" collapsed="false">
      <c r="A2044" s="24"/>
      <c r="D2044" s="24"/>
      <c r="F2044" s="24"/>
      <c r="K2044" s="9" t="n">
        <f aca="false">IF($A2044="",0,IF(OR(N($D2044)=0,$D2044&amp;""=TOP!$C$5&amp;""),1,0))</f>
        <v>0</v>
      </c>
      <c r="L2044" s="27" t="n">
        <f aca="false">IF($K2044=0,0,IFERROR(INDEX(購買率算出!$P$6:$P$3005,MATCH($A2044&amp;"",購買率算出!$C$6:$C$3005,0)),0))</f>
        <v>0</v>
      </c>
    </row>
    <row r="2045" customFormat="false" ht="15" hidden="false" customHeight="false" outlineLevel="0" collapsed="false">
      <c r="A2045" s="24"/>
      <c r="D2045" s="24"/>
      <c r="F2045" s="24"/>
      <c r="K2045" s="9" t="n">
        <f aca="false">IF($A2045="",0,IF(OR(N($D2045)=0,$D2045&amp;""=TOP!$C$5&amp;""),1,0))</f>
        <v>0</v>
      </c>
      <c r="L2045" s="27" t="n">
        <f aca="false">IF($K2045=0,0,IFERROR(INDEX(購買率算出!$P$6:$P$3005,MATCH($A2045&amp;"",購買率算出!$C$6:$C$3005,0)),0))</f>
        <v>0</v>
      </c>
    </row>
    <row r="2046" customFormat="false" ht="15" hidden="false" customHeight="false" outlineLevel="0" collapsed="false">
      <c r="A2046" s="24"/>
      <c r="D2046" s="24"/>
      <c r="F2046" s="24"/>
      <c r="K2046" s="9" t="n">
        <f aca="false">IF($A2046="",0,IF(OR(N($D2046)=0,$D2046&amp;""=TOP!$C$5&amp;""),1,0))</f>
        <v>0</v>
      </c>
      <c r="L2046" s="27" t="n">
        <f aca="false">IF($K2046=0,0,IFERROR(INDEX(購買率算出!$P$6:$P$3005,MATCH($A2046&amp;"",購買率算出!$C$6:$C$3005,0)),0))</f>
        <v>0</v>
      </c>
    </row>
    <row r="2047" customFormat="false" ht="15" hidden="false" customHeight="false" outlineLevel="0" collapsed="false">
      <c r="A2047" s="24"/>
      <c r="D2047" s="24"/>
      <c r="F2047" s="24"/>
      <c r="K2047" s="9" t="n">
        <f aca="false">IF($A2047="",0,IF(OR(N($D2047)=0,$D2047&amp;""=TOP!$C$5&amp;""),1,0))</f>
        <v>0</v>
      </c>
      <c r="L2047" s="27" t="n">
        <f aca="false">IF($K2047=0,0,IFERROR(INDEX(購買率算出!$P$6:$P$3005,MATCH($A2047&amp;"",購買率算出!$C$6:$C$3005,0)),0))</f>
        <v>0</v>
      </c>
    </row>
    <row r="2048" customFormat="false" ht="15" hidden="false" customHeight="false" outlineLevel="0" collapsed="false">
      <c r="A2048" s="24"/>
      <c r="D2048" s="24"/>
      <c r="F2048" s="24"/>
      <c r="K2048" s="9" t="n">
        <f aca="false">IF($A2048="",0,IF(OR(N($D2048)=0,$D2048&amp;""=TOP!$C$5&amp;""),1,0))</f>
        <v>0</v>
      </c>
      <c r="L2048" s="27" t="n">
        <f aca="false">IF($K2048=0,0,IFERROR(INDEX(購買率算出!$P$6:$P$3005,MATCH($A2048&amp;"",購買率算出!$C$6:$C$3005,0)),0))</f>
        <v>0</v>
      </c>
    </row>
    <row r="2049" customFormat="false" ht="15" hidden="false" customHeight="false" outlineLevel="0" collapsed="false">
      <c r="A2049" s="24"/>
      <c r="D2049" s="24"/>
      <c r="F2049" s="24"/>
      <c r="K2049" s="9" t="n">
        <f aca="false">IF($A2049="",0,IF(OR(N($D2049)=0,$D2049&amp;""=TOP!$C$5&amp;""),1,0))</f>
        <v>0</v>
      </c>
      <c r="L2049" s="27" t="n">
        <f aca="false">IF($K2049=0,0,IFERROR(INDEX(購買率算出!$P$6:$P$3005,MATCH($A2049&amp;"",購買率算出!$C$6:$C$3005,0)),0))</f>
        <v>0</v>
      </c>
    </row>
    <row r="2050" customFormat="false" ht="15" hidden="false" customHeight="false" outlineLevel="0" collapsed="false">
      <c r="A2050" s="24"/>
      <c r="D2050" s="24"/>
      <c r="F2050" s="24"/>
      <c r="K2050" s="9" t="n">
        <f aca="false">IF($A2050="",0,IF(OR(N($D2050)=0,$D2050&amp;""=TOP!$C$5&amp;""),1,0))</f>
        <v>0</v>
      </c>
      <c r="L2050" s="27" t="n">
        <f aca="false">IF($K2050=0,0,IFERROR(INDEX(購買率算出!$P$6:$P$3005,MATCH($A2050&amp;"",購買率算出!$C$6:$C$3005,0)),0))</f>
        <v>0</v>
      </c>
    </row>
    <row r="2051" customFormat="false" ht="15" hidden="false" customHeight="false" outlineLevel="0" collapsed="false">
      <c r="A2051" s="24"/>
      <c r="D2051" s="24"/>
      <c r="F2051" s="24"/>
      <c r="K2051" s="9" t="n">
        <f aca="false">IF($A2051="",0,IF(OR(N($D2051)=0,$D2051&amp;""=TOP!$C$5&amp;""),1,0))</f>
        <v>0</v>
      </c>
      <c r="L2051" s="27" t="n">
        <f aca="false">IF($K2051=0,0,IFERROR(INDEX(購買率算出!$P$6:$P$3005,MATCH($A2051&amp;"",購買率算出!$C$6:$C$3005,0)),0))</f>
        <v>0</v>
      </c>
    </row>
    <row r="2052" customFormat="false" ht="15" hidden="false" customHeight="false" outlineLevel="0" collapsed="false">
      <c r="A2052" s="24"/>
      <c r="D2052" s="24"/>
      <c r="F2052" s="24"/>
      <c r="K2052" s="9" t="n">
        <f aca="false">IF($A2052="",0,IF(OR(N($D2052)=0,$D2052&amp;""=TOP!$C$5&amp;""),1,0))</f>
        <v>0</v>
      </c>
      <c r="L2052" s="27" t="n">
        <f aca="false">IF($K2052=0,0,IFERROR(INDEX(購買率算出!$P$6:$P$3005,MATCH($A2052&amp;"",購買率算出!$C$6:$C$3005,0)),0))</f>
        <v>0</v>
      </c>
    </row>
    <row r="2053" customFormat="false" ht="15" hidden="false" customHeight="false" outlineLevel="0" collapsed="false">
      <c r="A2053" s="24"/>
      <c r="D2053" s="24"/>
      <c r="F2053" s="24"/>
      <c r="K2053" s="9" t="n">
        <f aca="false">IF($A2053="",0,IF(OR(N($D2053)=0,$D2053&amp;""=TOP!$C$5&amp;""),1,0))</f>
        <v>0</v>
      </c>
      <c r="L2053" s="27" t="n">
        <f aca="false">IF($K2053=0,0,IFERROR(INDEX(購買率算出!$P$6:$P$3005,MATCH($A2053&amp;"",購買率算出!$C$6:$C$3005,0)),0))</f>
        <v>0</v>
      </c>
    </row>
    <row r="2054" customFormat="false" ht="15" hidden="false" customHeight="false" outlineLevel="0" collapsed="false">
      <c r="A2054" s="24"/>
      <c r="D2054" s="24"/>
      <c r="F2054" s="24"/>
      <c r="K2054" s="9" t="n">
        <f aca="false">IF($A2054="",0,IF(OR(N($D2054)=0,$D2054&amp;""=TOP!$C$5&amp;""),1,0))</f>
        <v>0</v>
      </c>
      <c r="L2054" s="27" t="n">
        <f aca="false">IF($K2054=0,0,IFERROR(INDEX(購買率算出!$P$6:$P$3005,MATCH($A2054&amp;"",購買率算出!$C$6:$C$3005,0)),0))</f>
        <v>0</v>
      </c>
    </row>
    <row r="2055" customFormat="false" ht="15" hidden="false" customHeight="false" outlineLevel="0" collapsed="false">
      <c r="A2055" s="24"/>
      <c r="D2055" s="24"/>
      <c r="F2055" s="24"/>
      <c r="K2055" s="9" t="n">
        <f aca="false">IF($A2055="",0,IF(OR(N($D2055)=0,$D2055&amp;""=TOP!$C$5&amp;""),1,0))</f>
        <v>0</v>
      </c>
      <c r="L2055" s="27" t="n">
        <f aca="false">IF($K2055=0,0,IFERROR(INDEX(購買率算出!$P$6:$P$3005,MATCH($A2055&amp;"",購買率算出!$C$6:$C$3005,0)),0))</f>
        <v>0</v>
      </c>
    </row>
    <row r="2056" customFormat="false" ht="15" hidden="false" customHeight="false" outlineLevel="0" collapsed="false">
      <c r="A2056" s="24"/>
      <c r="D2056" s="24"/>
      <c r="F2056" s="24"/>
      <c r="K2056" s="9" t="n">
        <f aca="false">IF($A2056="",0,IF(OR(N($D2056)=0,$D2056&amp;""=TOP!$C$5&amp;""),1,0))</f>
        <v>0</v>
      </c>
      <c r="L2056" s="27" t="n">
        <f aca="false">IF($K2056=0,0,IFERROR(INDEX(購買率算出!$P$6:$P$3005,MATCH($A2056&amp;"",購買率算出!$C$6:$C$3005,0)),0))</f>
        <v>0</v>
      </c>
    </row>
    <row r="2057" customFormat="false" ht="15" hidden="false" customHeight="false" outlineLevel="0" collapsed="false">
      <c r="A2057" s="24"/>
      <c r="D2057" s="24"/>
      <c r="F2057" s="24"/>
      <c r="K2057" s="9" t="n">
        <f aca="false">IF($A2057="",0,IF(OR(N($D2057)=0,$D2057&amp;""=TOP!$C$5&amp;""),1,0))</f>
        <v>0</v>
      </c>
      <c r="L2057" s="27" t="n">
        <f aca="false">IF($K2057=0,0,IFERROR(INDEX(購買率算出!$P$6:$P$3005,MATCH($A2057&amp;"",購買率算出!$C$6:$C$3005,0)),0))</f>
        <v>0</v>
      </c>
    </row>
    <row r="2058" customFormat="false" ht="15" hidden="false" customHeight="false" outlineLevel="0" collapsed="false">
      <c r="A2058" s="24"/>
      <c r="D2058" s="24"/>
      <c r="F2058" s="24"/>
      <c r="K2058" s="9" t="n">
        <f aca="false">IF($A2058="",0,IF(OR(N($D2058)=0,$D2058&amp;""=TOP!$C$5&amp;""),1,0))</f>
        <v>0</v>
      </c>
      <c r="L2058" s="27" t="n">
        <f aca="false">IF($K2058=0,0,IFERROR(INDEX(購買率算出!$P$6:$P$3005,MATCH($A2058&amp;"",購買率算出!$C$6:$C$3005,0)),0))</f>
        <v>0</v>
      </c>
    </row>
    <row r="2059" customFormat="false" ht="15" hidden="false" customHeight="false" outlineLevel="0" collapsed="false">
      <c r="A2059" s="24"/>
      <c r="D2059" s="24"/>
      <c r="F2059" s="24"/>
      <c r="K2059" s="9" t="n">
        <f aca="false">IF($A2059="",0,IF(OR(N($D2059)=0,$D2059&amp;""=TOP!$C$5&amp;""),1,0))</f>
        <v>0</v>
      </c>
      <c r="L2059" s="27" t="n">
        <f aca="false">IF($K2059=0,0,IFERROR(INDEX(購買率算出!$P$6:$P$3005,MATCH($A2059&amp;"",購買率算出!$C$6:$C$3005,0)),0))</f>
        <v>0</v>
      </c>
    </row>
    <row r="2060" customFormat="false" ht="15" hidden="false" customHeight="false" outlineLevel="0" collapsed="false">
      <c r="A2060" s="24"/>
      <c r="D2060" s="24"/>
      <c r="F2060" s="24"/>
      <c r="K2060" s="9" t="n">
        <f aca="false">IF($A2060="",0,IF(OR(N($D2060)=0,$D2060&amp;""=TOP!$C$5&amp;""),1,0))</f>
        <v>0</v>
      </c>
      <c r="L2060" s="27" t="n">
        <f aca="false">IF($K2060=0,0,IFERROR(INDEX(購買率算出!$P$6:$P$3005,MATCH($A2060&amp;"",購買率算出!$C$6:$C$3005,0)),0))</f>
        <v>0</v>
      </c>
    </row>
    <row r="2061" customFormat="false" ht="15" hidden="false" customHeight="false" outlineLevel="0" collapsed="false">
      <c r="A2061" s="24"/>
      <c r="D2061" s="24"/>
      <c r="F2061" s="24"/>
      <c r="K2061" s="9" t="n">
        <f aca="false">IF($A2061="",0,IF(OR(N($D2061)=0,$D2061&amp;""=TOP!$C$5&amp;""),1,0))</f>
        <v>0</v>
      </c>
      <c r="L2061" s="27" t="n">
        <f aca="false">IF($K2061=0,0,IFERROR(INDEX(購買率算出!$P$6:$P$3005,MATCH($A2061&amp;"",購買率算出!$C$6:$C$3005,0)),0))</f>
        <v>0</v>
      </c>
    </row>
    <row r="2062" customFormat="false" ht="15" hidden="false" customHeight="false" outlineLevel="0" collapsed="false">
      <c r="A2062" s="24"/>
      <c r="D2062" s="24"/>
      <c r="F2062" s="24"/>
      <c r="K2062" s="9" t="n">
        <f aca="false">IF($A2062="",0,IF(OR(N($D2062)=0,$D2062&amp;""=TOP!$C$5&amp;""),1,0))</f>
        <v>0</v>
      </c>
      <c r="L2062" s="27" t="n">
        <f aca="false">IF($K2062=0,0,IFERROR(INDEX(購買率算出!$P$6:$P$3005,MATCH($A2062&amp;"",購買率算出!$C$6:$C$3005,0)),0))</f>
        <v>0</v>
      </c>
    </row>
    <row r="2063" customFormat="false" ht="15" hidden="false" customHeight="false" outlineLevel="0" collapsed="false">
      <c r="A2063" s="24"/>
      <c r="D2063" s="24"/>
      <c r="F2063" s="24"/>
      <c r="K2063" s="9" t="n">
        <f aca="false">IF($A2063="",0,IF(OR(N($D2063)=0,$D2063&amp;""=TOP!$C$5&amp;""),1,0))</f>
        <v>0</v>
      </c>
      <c r="L2063" s="27" t="n">
        <f aca="false">IF($K2063=0,0,IFERROR(INDEX(購買率算出!$P$6:$P$3005,MATCH($A2063&amp;"",購買率算出!$C$6:$C$3005,0)),0))</f>
        <v>0</v>
      </c>
    </row>
    <row r="2064" customFormat="false" ht="15" hidden="false" customHeight="false" outlineLevel="0" collapsed="false">
      <c r="A2064" s="24"/>
      <c r="D2064" s="24"/>
      <c r="F2064" s="24"/>
      <c r="K2064" s="9" t="n">
        <f aca="false">IF($A2064="",0,IF(OR(N($D2064)=0,$D2064&amp;""=TOP!$C$5&amp;""),1,0))</f>
        <v>0</v>
      </c>
      <c r="L2064" s="27" t="n">
        <f aca="false">IF($K2064=0,0,IFERROR(INDEX(購買率算出!$P$6:$P$3005,MATCH($A2064&amp;"",購買率算出!$C$6:$C$3005,0)),0))</f>
        <v>0</v>
      </c>
    </row>
    <row r="2065" customFormat="false" ht="15" hidden="false" customHeight="false" outlineLevel="0" collapsed="false">
      <c r="A2065" s="24"/>
      <c r="D2065" s="24"/>
      <c r="F2065" s="24"/>
      <c r="K2065" s="9" t="n">
        <f aca="false">IF($A2065="",0,IF(OR(N($D2065)=0,$D2065&amp;""=TOP!$C$5&amp;""),1,0))</f>
        <v>0</v>
      </c>
      <c r="L2065" s="27" t="n">
        <f aca="false">IF($K2065=0,0,IFERROR(INDEX(購買率算出!$P$6:$P$3005,MATCH($A2065&amp;"",購買率算出!$C$6:$C$3005,0)),0))</f>
        <v>0</v>
      </c>
    </row>
    <row r="2066" customFormat="false" ht="15" hidden="false" customHeight="false" outlineLevel="0" collapsed="false">
      <c r="A2066" s="24"/>
      <c r="D2066" s="24"/>
      <c r="F2066" s="24"/>
      <c r="K2066" s="9" t="n">
        <f aca="false">IF($A2066="",0,IF(OR(N($D2066)=0,$D2066&amp;""=TOP!$C$5&amp;""),1,0))</f>
        <v>0</v>
      </c>
      <c r="L2066" s="27" t="n">
        <f aca="false">IF($K2066=0,0,IFERROR(INDEX(購買率算出!$P$6:$P$3005,MATCH($A2066&amp;"",購買率算出!$C$6:$C$3005,0)),0))</f>
        <v>0</v>
      </c>
    </row>
    <row r="2067" customFormat="false" ht="15" hidden="false" customHeight="false" outlineLevel="0" collapsed="false">
      <c r="A2067" s="24"/>
      <c r="D2067" s="24"/>
      <c r="F2067" s="24"/>
      <c r="K2067" s="9" t="n">
        <f aca="false">IF($A2067="",0,IF(OR(N($D2067)=0,$D2067&amp;""=TOP!$C$5&amp;""),1,0))</f>
        <v>0</v>
      </c>
      <c r="L2067" s="27" t="n">
        <f aca="false">IF($K2067=0,0,IFERROR(INDEX(購買率算出!$P$6:$P$3005,MATCH($A2067&amp;"",購買率算出!$C$6:$C$3005,0)),0))</f>
        <v>0</v>
      </c>
    </row>
    <row r="2068" customFormat="false" ht="15" hidden="false" customHeight="false" outlineLevel="0" collapsed="false">
      <c r="A2068" s="24"/>
      <c r="D2068" s="24"/>
      <c r="F2068" s="24"/>
      <c r="K2068" s="9" t="n">
        <f aca="false">IF($A2068="",0,IF(OR(N($D2068)=0,$D2068&amp;""=TOP!$C$5&amp;""),1,0))</f>
        <v>0</v>
      </c>
      <c r="L2068" s="27" t="n">
        <f aca="false">IF($K2068=0,0,IFERROR(INDEX(購買率算出!$P$6:$P$3005,MATCH($A2068&amp;"",購買率算出!$C$6:$C$3005,0)),0))</f>
        <v>0</v>
      </c>
    </row>
    <row r="2069" customFormat="false" ht="15" hidden="false" customHeight="false" outlineLevel="0" collapsed="false">
      <c r="A2069" s="24"/>
      <c r="D2069" s="24"/>
      <c r="F2069" s="24"/>
      <c r="K2069" s="9" t="n">
        <f aca="false">IF($A2069="",0,IF(OR(N($D2069)=0,$D2069&amp;""=TOP!$C$5&amp;""),1,0))</f>
        <v>0</v>
      </c>
      <c r="L2069" s="27" t="n">
        <f aca="false">IF($K2069=0,0,IFERROR(INDEX(購買率算出!$P$6:$P$3005,MATCH($A2069&amp;"",購買率算出!$C$6:$C$3005,0)),0))</f>
        <v>0</v>
      </c>
    </row>
    <row r="2070" customFormat="false" ht="15" hidden="false" customHeight="false" outlineLevel="0" collapsed="false">
      <c r="A2070" s="24"/>
      <c r="D2070" s="24"/>
      <c r="F2070" s="24"/>
      <c r="K2070" s="9" t="n">
        <f aca="false">IF($A2070="",0,IF(OR(N($D2070)=0,$D2070&amp;""=TOP!$C$5&amp;""),1,0))</f>
        <v>0</v>
      </c>
      <c r="L2070" s="27" t="n">
        <f aca="false">IF($K2070=0,0,IFERROR(INDEX(購買率算出!$P$6:$P$3005,MATCH($A2070&amp;"",購買率算出!$C$6:$C$3005,0)),0))</f>
        <v>0</v>
      </c>
    </row>
    <row r="2071" customFormat="false" ht="15" hidden="false" customHeight="false" outlineLevel="0" collapsed="false">
      <c r="A2071" s="24"/>
      <c r="D2071" s="24"/>
      <c r="F2071" s="24"/>
      <c r="K2071" s="9" t="n">
        <f aca="false">IF($A2071="",0,IF(OR(N($D2071)=0,$D2071&amp;""=TOP!$C$5&amp;""),1,0))</f>
        <v>0</v>
      </c>
      <c r="L2071" s="27" t="n">
        <f aca="false">IF($K2071=0,0,IFERROR(INDEX(購買率算出!$P$6:$P$3005,MATCH($A2071&amp;"",購買率算出!$C$6:$C$3005,0)),0))</f>
        <v>0</v>
      </c>
    </row>
    <row r="2072" customFormat="false" ht="15" hidden="false" customHeight="false" outlineLevel="0" collapsed="false">
      <c r="A2072" s="24"/>
      <c r="D2072" s="24"/>
      <c r="F2072" s="24"/>
      <c r="K2072" s="9" t="n">
        <f aca="false">IF($A2072="",0,IF(OR(N($D2072)=0,$D2072&amp;""=TOP!$C$5&amp;""),1,0))</f>
        <v>0</v>
      </c>
      <c r="L2072" s="27" t="n">
        <f aca="false">IF($K2072=0,0,IFERROR(INDEX(購買率算出!$P$6:$P$3005,MATCH($A2072&amp;"",購買率算出!$C$6:$C$3005,0)),0))</f>
        <v>0</v>
      </c>
    </row>
    <row r="2073" customFormat="false" ht="15" hidden="false" customHeight="false" outlineLevel="0" collapsed="false">
      <c r="A2073" s="24"/>
      <c r="D2073" s="24"/>
      <c r="F2073" s="24"/>
      <c r="K2073" s="9" t="n">
        <f aca="false">IF($A2073="",0,IF(OR(N($D2073)=0,$D2073&amp;""=TOP!$C$5&amp;""),1,0))</f>
        <v>0</v>
      </c>
      <c r="L2073" s="27" t="n">
        <f aca="false">IF($K2073=0,0,IFERROR(INDEX(購買率算出!$P$6:$P$3005,MATCH($A2073&amp;"",購買率算出!$C$6:$C$3005,0)),0))</f>
        <v>0</v>
      </c>
    </row>
    <row r="2074" customFormat="false" ht="15" hidden="false" customHeight="false" outlineLevel="0" collapsed="false">
      <c r="A2074" s="24"/>
      <c r="D2074" s="24"/>
      <c r="F2074" s="24"/>
      <c r="K2074" s="9" t="n">
        <f aca="false">IF($A2074="",0,IF(OR(N($D2074)=0,$D2074&amp;""=TOP!$C$5&amp;""),1,0))</f>
        <v>0</v>
      </c>
      <c r="L2074" s="27" t="n">
        <f aca="false">IF($K2074=0,0,IFERROR(INDEX(購買率算出!$P$6:$P$3005,MATCH($A2074&amp;"",購買率算出!$C$6:$C$3005,0)),0))</f>
        <v>0</v>
      </c>
    </row>
    <row r="2075" customFormat="false" ht="15" hidden="false" customHeight="false" outlineLevel="0" collapsed="false">
      <c r="A2075" s="24"/>
      <c r="D2075" s="24"/>
      <c r="F2075" s="24"/>
      <c r="K2075" s="9" t="n">
        <f aca="false">IF($A2075="",0,IF(OR(N($D2075)=0,$D2075&amp;""=TOP!$C$5&amp;""),1,0))</f>
        <v>0</v>
      </c>
      <c r="L2075" s="27" t="n">
        <f aca="false">IF($K2075=0,0,IFERROR(INDEX(購買率算出!$P$6:$P$3005,MATCH($A2075&amp;"",購買率算出!$C$6:$C$3005,0)),0))</f>
        <v>0</v>
      </c>
    </row>
    <row r="2076" customFormat="false" ht="15" hidden="false" customHeight="false" outlineLevel="0" collapsed="false">
      <c r="A2076" s="24"/>
      <c r="D2076" s="24"/>
      <c r="F2076" s="24"/>
      <c r="K2076" s="9" t="n">
        <f aca="false">IF($A2076="",0,IF(OR(N($D2076)=0,$D2076&amp;""=TOP!$C$5&amp;""),1,0))</f>
        <v>0</v>
      </c>
      <c r="L2076" s="27" t="n">
        <f aca="false">IF($K2076=0,0,IFERROR(INDEX(購買率算出!$P$6:$P$3005,MATCH($A2076&amp;"",購買率算出!$C$6:$C$3005,0)),0))</f>
        <v>0</v>
      </c>
    </row>
    <row r="2077" customFormat="false" ht="15" hidden="false" customHeight="false" outlineLevel="0" collapsed="false">
      <c r="A2077" s="24"/>
      <c r="D2077" s="24"/>
      <c r="F2077" s="24"/>
      <c r="K2077" s="9" t="n">
        <f aca="false">IF($A2077="",0,IF(OR(N($D2077)=0,$D2077&amp;""=TOP!$C$5&amp;""),1,0))</f>
        <v>0</v>
      </c>
      <c r="L2077" s="27" t="n">
        <f aca="false">IF($K2077=0,0,IFERROR(INDEX(購買率算出!$P$6:$P$3005,MATCH($A2077&amp;"",購買率算出!$C$6:$C$3005,0)),0))</f>
        <v>0</v>
      </c>
    </row>
    <row r="2078" customFormat="false" ht="15" hidden="false" customHeight="false" outlineLevel="0" collapsed="false">
      <c r="A2078" s="24"/>
      <c r="D2078" s="24"/>
      <c r="F2078" s="24"/>
      <c r="K2078" s="9" t="n">
        <f aca="false">IF($A2078="",0,IF(OR(N($D2078)=0,$D2078&amp;""=TOP!$C$5&amp;""),1,0))</f>
        <v>0</v>
      </c>
      <c r="L2078" s="27" t="n">
        <f aca="false">IF($K2078=0,0,IFERROR(INDEX(購買率算出!$P$6:$P$3005,MATCH($A2078&amp;"",購買率算出!$C$6:$C$3005,0)),0))</f>
        <v>0</v>
      </c>
    </row>
    <row r="2079" customFormat="false" ht="15" hidden="false" customHeight="false" outlineLevel="0" collapsed="false">
      <c r="A2079" s="24"/>
      <c r="D2079" s="24"/>
      <c r="F2079" s="24"/>
      <c r="K2079" s="9" t="n">
        <f aca="false">IF($A2079="",0,IF(OR(N($D2079)=0,$D2079&amp;""=TOP!$C$5&amp;""),1,0))</f>
        <v>0</v>
      </c>
      <c r="L2079" s="27" t="n">
        <f aca="false">IF($K2079=0,0,IFERROR(INDEX(購買率算出!$P$6:$P$3005,MATCH($A2079&amp;"",購買率算出!$C$6:$C$3005,0)),0))</f>
        <v>0</v>
      </c>
    </row>
    <row r="2080" customFormat="false" ht="15" hidden="false" customHeight="false" outlineLevel="0" collapsed="false">
      <c r="A2080" s="24"/>
      <c r="D2080" s="24"/>
      <c r="F2080" s="24"/>
      <c r="K2080" s="9" t="n">
        <f aca="false">IF($A2080="",0,IF(OR(N($D2080)=0,$D2080&amp;""=TOP!$C$5&amp;""),1,0))</f>
        <v>0</v>
      </c>
      <c r="L2080" s="27" t="n">
        <f aca="false">IF($K2080=0,0,IFERROR(INDEX(購買率算出!$P$6:$P$3005,MATCH($A2080&amp;"",購買率算出!$C$6:$C$3005,0)),0))</f>
        <v>0</v>
      </c>
    </row>
    <row r="2081" customFormat="false" ht="15" hidden="false" customHeight="false" outlineLevel="0" collapsed="false">
      <c r="A2081" s="24"/>
      <c r="D2081" s="24"/>
      <c r="F2081" s="24"/>
      <c r="K2081" s="9" t="n">
        <f aca="false">IF($A2081="",0,IF(OR(N($D2081)=0,$D2081&amp;""=TOP!$C$5&amp;""),1,0))</f>
        <v>0</v>
      </c>
      <c r="L2081" s="27" t="n">
        <f aca="false">IF($K2081=0,0,IFERROR(INDEX(購買率算出!$P$6:$P$3005,MATCH($A2081&amp;"",購買率算出!$C$6:$C$3005,0)),0))</f>
        <v>0</v>
      </c>
    </row>
    <row r="2082" customFormat="false" ht="15" hidden="false" customHeight="false" outlineLevel="0" collapsed="false">
      <c r="A2082" s="24"/>
      <c r="D2082" s="24"/>
      <c r="F2082" s="24"/>
      <c r="K2082" s="9" t="n">
        <f aca="false">IF($A2082="",0,IF(OR(N($D2082)=0,$D2082&amp;""=TOP!$C$5&amp;""),1,0))</f>
        <v>0</v>
      </c>
      <c r="L2082" s="27" t="n">
        <f aca="false">IF($K2082=0,0,IFERROR(INDEX(購買率算出!$P$6:$P$3005,MATCH($A2082&amp;"",購買率算出!$C$6:$C$3005,0)),0))</f>
        <v>0</v>
      </c>
    </row>
    <row r="2083" customFormat="false" ht="15" hidden="false" customHeight="false" outlineLevel="0" collapsed="false">
      <c r="A2083" s="24"/>
      <c r="D2083" s="24"/>
      <c r="F2083" s="24"/>
      <c r="K2083" s="9" t="n">
        <f aca="false">IF($A2083="",0,IF(OR(N($D2083)=0,$D2083&amp;""=TOP!$C$5&amp;""),1,0))</f>
        <v>0</v>
      </c>
      <c r="L2083" s="27" t="n">
        <f aca="false">IF($K2083=0,0,IFERROR(INDEX(購買率算出!$P$6:$P$3005,MATCH($A2083&amp;"",購買率算出!$C$6:$C$3005,0)),0))</f>
        <v>0</v>
      </c>
    </row>
    <row r="2084" customFormat="false" ht="15" hidden="false" customHeight="false" outlineLevel="0" collapsed="false">
      <c r="A2084" s="24"/>
      <c r="D2084" s="24"/>
      <c r="F2084" s="24"/>
      <c r="K2084" s="9" t="n">
        <f aca="false">IF($A2084="",0,IF(OR(N($D2084)=0,$D2084&amp;""=TOP!$C$5&amp;""),1,0))</f>
        <v>0</v>
      </c>
      <c r="L2084" s="27" t="n">
        <f aca="false">IF($K2084=0,0,IFERROR(INDEX(購買率算出!$P$6:$P$3005,MATCH($A2084&amp;"",購買率算出!$C$6:$C$3005,0)),0))</f>
        <v>0</v>
      </c>
    </row>
    <row r="2085" customFormat="false" ht="15" hidden="false" customHeight="false" outlineLevel="0" collapsed="false">
      <c r="A2085" s="24"/>
      <c r="D2085" s="24"/>
      <c r="F2085" s="24"/>
      <c r="K2085" s="9" t="n">
        <f aca="false">IF($A2085="",0,IF(OR(N($D2085)=0,$D2085&amp;""=TOP!$C$5&amp;""),1,0))</f>
        <v>0</v>
      </c>
      <c r="L2085" s="27" t="n">
        <f aca="false">IF($K2085=0,0,IFERROR(INDEX(購買率算出!$P$6:$P$3005,MATCH($A2085&amp;"",購買率算出!$C$6:$C$3005,0)),0))</f>
        <v>0</v>
      </c>
    </row>
    <row r="2086" customFormat="false" ht="15" hidden="false" customHeight="false" outlineLevel="0" collapsed="false">
      <c r="A2086" s="24"/>
      <c r="D2086" s="24"/>
      <c r="F2086" s="24"/>
      <c r="K2086" s="9" t="n">
        <f aca="false">IF($A2086="",0,IF(OR(N($D2086)=0,$D2086&amp;""=TOP!$C$5&amp;""),1,0))</f>
        <v>0</v>
      </c>
      <c r="L2086" s="27" t="n">
        <f aca="false">IF($K2086=0,0,IFERROR(INDEX(購買率算出!$P$6:$P$3005,MATCH($A2086&amp;"",購買率算出!$C$6:$C$3005,0)),0))</f>
        <v>0</v>
      </c>
    </row>
    <row r="2087" customFormat="false" ht="15" hidden="false" customHeight="false" outlineLevel="0" collapsed="false">
      <c r="A2087" s="24"/>
      <c r="D2087" s="24"/>
      <c r="F2087" s="24"/>
      <c r="K2087" s="9" t="n">
        <f aca="false">IF($A2087="",0,IF(OR(N($D2087)=0,$D2087&amp;""=TOP!$C$5&amp;""),1,0))</f>
        <v>0</v>
      </c>
      <c r="L2087" s="27" t="n">
        <f aca="false">IF($K2087=0,0,IFERROR(INDEX(購買率算出!$P$6:$P$3005,MATCH($A2087&amp;"",購買率算出!$C$6:$C$3005,0)),0))</f>
        <v>0</v>
      </c>
    </row>
    <row r="2088" customFormat="false" ht="15" hidden="false" customHeight="false" outlineLevel="0" collapsed="false">
      <c r="A2088" s="24"/>
      <c r="D2088" s="24"/>
      <c r="F2088" s="24"/>
      <c r="K2088" s="9" t="n">
        <f aca="false">IF($A2088="",0,IF(OR(N($D2088)=0,$D2088&amp;""=TOP!$C$5&amp;""),1,0))</f>
        <v>0</v>
      </c>
      <c r="L2088" s="27" t="n">
        <f aca="false">IF($K2088=0,0,IFERROR(INDEX(購買率算出!$P$6:$P$3005,MATCH($A2088&amp;"",購買率算出!$C$6:$C$3005,0)),0))</f>
        <v>0</v>
      </c>
    </row>
    <row r="2089" customFormat="false" ht="15" hidden="false" customHeight="false" outlineLevel="0" collapsed="false">
      <c r="A2089" s="24"/>
      <c r="D2089" s="24"/>
      <c r="F2089" s="24"/>
      <c r="K2089" s="9" t="n">
        <f aca="false">IF($A2089="",0,IF(OR(N($D2089)=0,$D2089&amp;""=TOP!$C$5&amp;""),1,0))</f>
        <v>0</v>
      </c>
      <c r="L2089" s="27" t="n">
        <f aca="false">IF($K2089=0,0,IFERROR(INDEX(購買率算出!$P$6:$P$3005,MATCH($A2089&amp;"",購買率算出!$C$6:$C$3005,0)),0))</f>
        <v>0</v>
      </c>
    </row>
    <row r="2090" customFormat="false" ht="15" hidden="false" customHeight="false" outlineLevel="0" collapsed="false">
      <c r="A2090" s="24"/>
      <c r="D2090" s="24"/>
      <c r="F2090" s="24"/>
      <c r="K2090" s="9" t="n">
        <f aca="false">IF($A2090="",0,IF(OR(N($D2090)=0,$D2090&amp;""=TOP!$C$5&amp;""),1,0))</f>
        <v>0</v>
      </c>
      <c r="L2090" s="27" t="n">
        <f aca="false">IF($K2090=0,0,IFERROR(INDEX(購買率算出!$P$6:$P$3005,MATCH($A2090&amp;"",購買率算出!$C$6:$C$3005,0)),0))</f>
        <v>0</v>
      </c>
    </row>
    <row r="2091" customFormat="false" ht="15" hidden="false" customHeight="false" outlineLevel="0" collapsed="false">
      <c r="A2091" s="24"/>
      <c r="D2091" s="24"/>
      <c r="F2091" s="24"/>
      <c r="K2091" s="9" t="n">
        <f aca="false">IF($A2091="",0,IF(OR(N($D2091)=0,$D2091&amp;""=TOP!$C$5&amp;""),1,0))</f>
        <v>0</v>
      </c>
      <c r="L2091" s="27" t="n">
        <f aca="false">IF($K2091=0,0,IFERROR(INDEX(購買率算出!$P$6:$P$3005,MATCH($A2091&amp;"",購買率算出!$C$6:$C$3005,0)),0))</f>
        <v>0</v>
      </c>
    </row>
    <row r="2092" customFormat="false" ht="15" hidden="false" customHeight="false" outlineLevel="0" collapsed="false">
      <c r="A2092" s="24"/>
      <c r="D2092" s="24"/>
      <c r="F2092" s="24"/>
      <c r="K2092" s="9" t="n">
        <f aca="false">IF($A2092="",0,IF(OR(N($D2092)=0,$D2092&amp;""=TOP!$C$5&amp;""),1,0))</f>
        <v>0</v>
      </c>
      <c r="L2092" s="27" t="n">
        <f aca="false">IF($K2092=0,0,IFERROR(INDEX(購買率算出!$P$6:$P$3005,MATCH($A2092&amp;"",購買率算出!$C$6:$C$3005,0)),0))</f>
        <v>0</v>
      </c>
    </row>
    <row r="2093" customFormat="false" ht="15" hidden="false" customHeight="false" outlineLevel="0" collapsed="false">
      <c r="A2093" s="24"/>
      <c r="D2093" s="24"/>
      <c r="F2093" s="24"/>
      <c r="K2093" s="9" t="n">
        <f aca="false">IF($A2093="",0,IF(OR(N($D2093)=0,$D2093&amp;""=TOP!$C$5&amp;""),1,0))</f>
        <v>0</v>
      </c>
      <c r="L2093" s="27" t="n">
        <f aca="false">IF($K2093=0,0,IFERROR(INDEX(購買率算出!$P$6:$P$3005,MATCH($A2093&amp;"",購買率算出!$C$6:$C$3005,0)),0))</f>
        <v>0</v>
      </c>
    </row>
    <row r="2094" customFormat="false" ht="15" hidden="false" customHeight="false" outlineLevel="0" collapsed="false">
      <c r="A2094" s="24"/>
      <c r="D2094" s="24"/>
      <c r="F2094" s="24"/>
      <c r="K2094" s="9" t="n">
        <f aca="false">IF($A2094="",0,IF(OR(N($D2094)=0,$D2094&amp;""=TOP!$C$5&amp;""),1,0))</f>
        <v>0</v>
      </c>
      <c r="L2094" s="27" t="n">
        <f aca="false">IF($K2094=0,0,IFERROR(INDEX(購買率算出!$P$6:$P$3005,MATCH($A2094&amp;"",購買率算出!$C$6:$C$3005,0)),0))</f>
        <v>0</v>
      </c>
    </row>
    <row r="2095" customFormat="false" ht="15" hidden="false" customHeight="false" outlineLevel="0" collapsed="false">
      <c r="A2095" s="24"/>
      <c r="D2095" s="24"/>
      <c r="F2095" s="24"/>
      <c r="K2095" s="9" t="n">
        <f aca="false">IF($A2095="",0,IF(OR(N($D2095)=0,$D2095&amp;""=TOP!$C$5&amp;""),1,0))</f>
        <v>0</v>
      </c>
      <c r="L2095" s="27" t="n">
        <f aca="false">IF($K2095=0,0,IFERROR(INDEX(購買率算出!$P$6:$P$3005,MATCH($A2095&amp;"",購買率算出!$C$6:$C$3005,0)),0))</f>
        <v>0</v>
      </c>
    </row>
    <row r="2096" customFormat="false" ht="15" hidden="false" customHeight="false" outlineLevel="0" collapsed="false">
      <c r="A2096" s="24"/>
      <c r="D2096" s="24"/>
      <c r="F2096" s="24"/>
      <c r="K2096" s="9" t="n">
        <f aca="false">IF($A2096="",0,IF(OR(N($D2096)=0,$D2096&amp;""=TOP!$C$5&amp;""),1,0))</f>
        <v>0</v>
      </c>
      <c r="L2096" s="27" t="n">
        <f aca="false">IF($K2096=0,0,IFERROR(INDEX(購買率算出!$P$6:$P$3005,MATCH($A2096&amp;"",購買率算出!$C$6:$C$3005,0)),0))</f>
        <v>0</v>
      </c>
    </row>
    <row r="2097" customFormat="false" ht="15" hidden="false" customHeight="false" outlineLevel="0" collapsed="false">
      <c r="A2097" s="24"/>
      <c r="D2097" s="24"/>
      <c r="F2097" s="24"/>
      <c r="K2097" s="9" t="n">
        <f aca="false">IF($A2097="",0,IF(OR(N($D2097)=0,$D2097&amp;""=TOP!$C$5&amp;""),1,0))</f>
        <v>0</v>
      </c>
      <c r="L2097" s="27" t="n">
        <f aca="false">IF($K2097=0,0,IFERROR(INDEX(購買率算出!$P$6:$P$3005,MATCH($A2097&amp;"",購買率算出!$C$6:$C$3005,0)),0))</f>
        <v>0</v>
      </c>
    </row>
    <row r="2098" customFormat="false" ht="15" hidden="false" customHeight="false" outlineLevel="0" collapsed="false">
      <c r="A2098" s="24"/>
      <c r="D2098" s="24"/>
      <c r="F2098" s="24"/>
      <c r="K2098" s="9" t="n">
        <f aca="false">IF($A2098="",0,IF(OR(N($D2098)=0,$D2098&amp;""=TOP!$C$5&amp;""),1,0))</f>
        <v>0</v>
      </c>
      <c r="L2098" s="27" t="n">
        <f aca="false">IF($K2098=0,0,IFERROR(INDEX(購買率算出!$P$6:$P$3005,MATCH($A2098&amp;"",購買率算出!$C$6:$C$3005,0)),0))</f>
        <v>0</v>
      </c>
    </row>
    <row r="2099" customFormat="false" ht="15" hidden="false" customHeight="false" outlineLevel="0" collapsed="false">
      <c r="A2099" s="24"/>
      <c r="D2099" s="24"/>
      <c r="F2099" s="24"/>
      <c r="K2099" s="9" t="n">
        <f aca="false">IF($A2099="",0,IF(OR(N($D2099)=0,$D2099&amp;""=TOP!$C$5&amp;""),1,0))</f>
        <v>0</v>
      </c>
      <c r="L2099" s="27" t="n">
        <f aca="false">IF($K2099=0,0,IFERROR(INDEX(購買率算出!$P$6:$P$3005,MATCH($A2099&amp;"",購買率算出!$C$6:$C$3005,0)),0))</f>
        <v>0</v>
      </c>
    </row>
    <row r="2100" customFormat="false" ht="15" hidden="false" customHeight="false" outlineLevel="0" collapsed="false">
      <c r="A2100" s="24"/>
      <c r="D2100" s="24"/>
      <c r="F2100" s="24"/>
      <c r="K2100" s="9" t="n">
        <f aca="false">IF($A2100="",0,IF(OR(N($D2100)=0,$D2100&amp;""=TOP!$C$5&amp;""),1,0))</f>
        <v>0</v>
      </c>
      <c r="L2100" s="27" t="n">
        <f aca="false">IF($K2100=0,0,IFERROR(INDEX(購買率算出!$P$6:$P$3005,MATCH($A2100&amp;"",購買率算出!$C$6:$C$3005,0)),0))</f>
        <v>0</v>
      </c>
    </row>
    <row r="2101" customFormat="false" ht="15" hidden="false" customHeight="false" outlineLevel="0" collapsed="false">
      <c r="A2101" s="24"/>
      <c r="D2101" s="24"/>
      <c r="F2101" s="24"/>
      <c r="K2101" s="9" t="n">
        <f aca="false">IF($A2101="",0,IF(OR(N($D2101)=0,$D2101&amp;""=TOP!$C$5&amp;""),1,0))</f>
        <v>0</v>
      </c>
      <c r="L2101" s="27" t="n">
        <f aca="false">IF($K2101=0,0,IFERROR(INDEX(購買率算出!$P$6:$P$3005,MATCH($A2101&amp;"",購買率算出!$C$6:$C$3005,0)),0))</f>
        <v>0</v>
      </c>
    </row>
    <row r="2102" customFormat="false" ht="15" hidden="false" customHeight="false" outlineLevel="0" collapsed="false">
      <c r="A2102" s="24"/>
      <c r="D2102" s="24"/>
      <c r="F2102" s="24"/>
      <c r="K2102" s="9" t="n">
        <f aca="false">IF($A2102="",0,IF(OR(N($D2102)=0,$D2102&amp;""=TOP!$C$5&amp;""),1,0))</f>
        <v>0</v>
      </c>
      <c r="L2102" s="27" t="n">
        <f aca="false">IF($K2102=0,0,IFERROR(INDEX(購買率算出!$P$6:$P$3005,MATCH($A2102&amp;"",購買率算出!$C$6:$C$3005,0)),0))</f>
        <v>0</v>
      </c>
    </row>
    <row r="2103" customFormat="false" ht="15" hidden="false" customHeight="false" outlineLevel="0" collapsed="false">
      <c r="A2103" s="24"/>
      <c r="D2103" s="24"/>
      <c r="F2103" s="24"/>
      <c r="K2103" s="9" t="n">
        <f aca="false">IF($A2103="",0,IF(OR(N($D2103)=0,$D2103&amp;""=TOP!$C$5&amp;""),1,0))</f>
        <v>0</v>
      </c>
      <c r="L2103" s="27" t="n">
        <f aca="false">IF($K2103=0,0,IFERROR(INDEX(購買率算出!$P$6:$P$3005,MATCH($A2103&amp;"",購買率算出!$C$6:$C$3005,0)),0))</f>
        <v>0</v>
      </c>
    </row>
    <row r="2104" customFormat="false" ht="15" hidden="false" customHeight="false" outlineLevel="0" collapsed="false">
      <c r="A2104" s="24"/>
      <c r="D2104" s="24"/>
      <c r="F2104" s="24"/>
      <c r="K2104" s="9" t="n">
        <f aca="false">IF($A2104="",0,IF(OR(N($D2104)=0,$D2104&amp;""=TOP!$C$5&amp;""),1,0))</f>
        <v>0</v>
      </c>
      <c r="L2104" s="27" t="n">
        <f aca="false">IF($K2104=0,0,IFERROR(INDEX(購買率算出!$P$6:$P$3005,MATCH($A2104&amp;"",購買率算出!$C$6:$C$3005,0)),0))</f>
        <v>0</v>
      </c>
    </row>
    <row r="2105" customFormat="false" ht="15" hidden="false" customHeight="false" outlineLevel="0" collapsed="false">
      <c r="A2105" s="24"/>
      <c r="D2105" s="24"/>
      <c r="F2105" s="24"/>
      <c r="K2105" s="9" t="n">
        <f aca="false">IF($A2105="",0,IF(OR(N($D2105)=0,$D2105&amp;""=TOP!$C$5&amp;""),1,0))</f>
        <v>0</v>
      </c>
      <c r="L2105" s="27" t="n">
        <f aca="false">IF($K2105=0,0,IFERROR(INDEX(購買率算出!$P$6:$P$3005,MATCH($A2105&amp;"",購買率算出!$C$6:$C$3005,0)),0))</f>
        <v>0</v>
      </c>
    </row>
    <row r="2106" customFormat="false" ht="15" hidden="false" customHeight="false" outlineLevel="0" collapsed="false">
      <c r="A2106" s="24"/>
      <c r="D2106" s="24"/>
      <c r="F2106" s="24"/>
      <c r="K2106" s="9" t="n">
        <f aca="false">IF($A2106="",0,IF(OR(N($D2106)=0,$D2106&amp;""=TOP!$C$5&amp;""),1,0))</f>
        <v>0</v>
      </c>
      <c r="L2106" s="27" t="n">
        <f aca="false">IF($K2106=0,0,IFERROR(INDEX(購買率算出!$P$6:$P$3005,MATCH($A2106&amp;"",購買率算出!$C$6:$C$3005,0)),0))</f>
        <v>0</v>
      </c>
    </row>
    <row r="2107" customFormat="false" ht="15" hidden="false" customHeight="false" outlineLevel="0" collapsed="false">
      <c r="A2107" s="24"/>
      <c r="D2107" s="24"/>
      <c r="F2107" s="24"/>
      <c r="K2107" s="9" t="n">
        <f aca="false">IF($A2107="",0,IF(OR(N($D2107)=0,$D2107&amp;""=TOP!$C$5&amp;""),1,0))</f>
        <v>0</v>
      </c>
      <c r="L2107" s="27" t="n">
        <f aca="false">IF($K2107=0,0,IFERROR(INDEX(購買率算出!$P$6:$P$3005,MATCH($A2107&amp;"",購買率算出!$C$6:$C$3005,0)),0))</f>
        <v>0</v>
      </c>
    </row>
    <row r="2108" customFormat="false" ht="15" hidden="false" customHeight="false" outlineLevel="0" collapsed="false">
      <c r="A2108" s="24"/>
      <c r="D2108" s="24"/>
      <c r="F2108" s="24"/>
      <c r="K2108" s="9" t="n">
        <f aca="false">IF($A2108="",0,IF(OR(N($D2108)=0,$D2108&amp;""=TOP!$C$5&amp;""),1,0))</f>
        <v>0</v>
      </c>
      <c r="L2108" s="27" t="n">
        <f aca="false">IF($K2108=0,0,IFERROR(INDEX(購買率算出!$P$6:$P$3005,MATCH($A2108&amp;"",購買率算出!$C$6:$C$3005,0)),0))</f>
        <v>0</v>
      </c>
    </row>
    <row r="2109" customFormat="false" ht="15" hidden="false" customHeight="false" outlineLevel="0" collapsed="false">
      <c r="A2109" s="24"/>
      <c r="D2109" s="24"/>
      <c r="F2109" s="24"/>
      <c r="K2109" s="9" t="n">
        <f aca="false">IF($A2109="",0,IF(OR(N($D2109)=0,$D2109&amp;""=TOP!$C$5&amp;""),1,0))</f>
        <v>0</v>
      </c>
      <c r="L2109" s="27" t="n">
        <f aca="false">IF($K2109=0,0,IFERROR(INDEX(購買率算出!$P$6:$P$3005,MATCH($A2109&amp;"",購買率算出!$C$6:$C$3005,0)),0))</f>
        <v>0</v>
      </c>
    </row>
    <row r="2110" customFormat="false" ht="15" hidden="false" customHeight="false" outlineLevel="0" collapsed="false">
      <c r="A2110" s="24"/>
      <c r="D2110" s="24"/>
      <c r="F2110" s="24"/>
      <c r="K2110" s="9" t="n">
        <f aca="false">IF($A2110="",0,IF(OR(N($D2110)=0,$D2110&amp;""=TOP!$C$5&amp;""),1,0))</f>
        <v>0</v>
      </c>
      <c r="L2110" s="27" t="n">
        <f aca="false">IF($K2110=0,0,IFERROR(INDEX(購買率算出!$P$6:$P$3005,MATCH($A2110&amp;"",購買率算出!$C$6:$C$3005,0)),0))</f>
        <v>0</v>
      </c>
    </row>
    <row r="2111" customFormat="false" ht="15" hidden="false" customHeight="false" outlineLevel="0" collapsed="false">
      <c r="A2111" s="24"/>
      <c r="D2111" s="24"/>
      <c r="F2111" s="24"/>
      <c r="K2111" s="9" t="n">
        <f aca="false">IF($A2111="",0,IF(OR(N($D2111)=0,$D2111&amp;""=TOP!$C$5&amp;""),1,0))</f>
        <v>0</v>
      </c>
      <c r="L2111" s="27" t="n">
        <f aca="false">IF($K2111=0,0,IFERROR(INDEX(購買率算出!$P$6:$P$3005,MATCH($A2111&amp;"",購買率算出!$C$6:$C$3005,0)),0))</f>
        <v>0</v>
      </c>
    </row>
    <row r="2112" customFormat="false" ht="15" hidden="false" customHeight="false" outlineLevel="0" collapsed="false">
      <c r="A2112" s="24"/>
      <c r="D2112" s="24"/>
      <c r="F2112" s="24"/>
      <c r="K2112" s="9" t="n">
        <f aca="false">IF($A2112="",0,IF(OR(N($D2112)=0,$D2112&amp;""=TOP!$C$5&amp;""),1,0))</f>
        <v>0</v>
      </c>
      <c r="L2112" s="27" t="n">
        <f aca="false">IF($K2112=0,0,IFERROR(INDEX(購買率算出!$P$6:$P$3005,MATCH($A2112&amp;"",購買率算出!$C$6:$C$3005,0)),0))</f>
        <v>0</v>
      </c>
    </row>
    <row r="2113" customFormat="false" ht="15" hidden="false" customHeight="false" outlineLevel="0" collapsed="false">
      <c r="A2113" s="24"/>
      <c r="D2113" s="24"/>
      <c r="F2113" s="24"/>
      <c r="K2113" s="9" t="n">
        <f aca="false">IF($A2113="",0,IF(OR(N($D2113)=0,$D2113&amp;""=TOP!$C$5&amp;""),1,0))</f>
        <v>0</v>
      </c>
      <c r="L2113" s="27" t="n">
        <f aca="false">IF($K2113=0,0,IFERROR(INDEX(購買率算出!$P$6:$P$3005,MATCH($A2113&amp;"",購買率算出!$C$6:$C$3005,0)),0))</f>
        <v>0</v>
      </c>
    </row>
    <row r="2114" customFormat="false" ht="15" hidden="false" customHeight="false" outlineLevel="0" collapsed="false">
      <c r="A2114" s="24"/>
      <c r="D2114" s="24"/>
      <c r="F2114" s="24"/>
      <c r="K2114" s="9" t="n">
        <f aca="false">IF($A2114="",0,IF(OR(N($D2114)=0,$D2114&amp;""=TOP!$C$5&amp;""),1,0))</f>
        <v>0</v>
      </c>
      <c r="L2114" s="27" t="n">
        <f aca="false">IF($K2114=0,0,IFERROR(INDEX(購買率算出!$P$6:$P$3005,MATCH($A2114&amp;"",購買率算出!$C$6:$C$3005,0)),0))</f>
        <v>0</v>
      </c>
    </row>
    <row r="2115" customFormat="false" ht="15" hidden="false" customHeight="false" outlineLevel="0" collapsed="false">
      <c r="A2115" s="24"/>
      <c r="D2115" s="24"/>
      <c r="F2115" s="24"/>
      <c r="K2115" s="9" t="n">
        <f aca="false">IF($A2115="",0,IF(OR(N($D2115)=0,$D2115&amp;""=TOP!$C$5&amp;""),1,0))</f>
        <v>0</v>
      </c>
      <c r="L2115" s="27" t="n">
        <f aca="false">IF($K2115=0,0,IFERROR(INDEX(購買率算出!$P$6:$P$3005,MATCH($A2115&amp;"",購買率算出!$C$6:$C$3005,0)),0))</f>
        <v>0</v>
      </c>
    </row>
    <row r="2116" customFormat="false" ht="15" hidden="false" customHeight="false" outlineLevel="0" collapsed="false">
      <c r="A2116" s="24"/>
      <c r="D2116" s="24"/>
      <c r="F2116" s="24"/>
      <c r="K2116" s="9" t="n">
        <f aca="false">IF($A2116="",0,IF(OR(N($D2116)=0,$D2116&amp;""=TOP!$C$5&amp;""),1,0))</f>
        <v>0</v>
      </c>
      <c r="L2116" s="27" t="n">
        <f aca="false">IF($K2116=0,0,IFERROR(INDEX(購買率算出!$P$6:$P$3005,MATCH($A2116&amp;"",購買率算出!$C$6:$C$3005,0)),0))</f>
        <v>0</v>
      </c>
    </row>
    <row r="2117" customFormat="false" ht="15" hidden="false" customHeight="false" outlineLevel="0" collapsed="false">
      <c r="A2117" s="24"/>
      <c r="D2117" s="24"/>
      <c r="F2117" s="24"/>
      <c r="K2117" s="9" t="n">
        <f aca="false">IF($A2117="",0,IF(OR(N($D2117)=0,$D2117&amp;""=TOP!$C$5&amp;""),1,0))</f>
        <v>0</v>
      </c>
      <c r="L2117" s="27" t="n">
        <f aca="false">IF($K2117=0,0,IFERROR(INDEX(購買率算出!$P$6:$P$3005,MATCH($A2117&amp;"",購買率算出!$C$6:$C$3005,0)),0))</f>
        <v>0</v>
      </c>
    </row>
    <row r="2118" customFormat="false" ht="15" hidden="false" customHeight="false" outlineLevel="0" collapsed="false">
      <c r="A2118" s="24"/>
      <c r="D2118" s="24"/>
      <c r="F2118" s="24"/>
      <c r="K2118" s="9" t="n">
        <f aca="false">IF($A2118="",0,IF(OR(N($D2118)=0,$D2118&amp;""=TOP!$C$5&amp;""),1,0))</f>
        <v>0</v>
      </c>
      <c r="L2118" s="27" t="n">
        <f aca="false">IF($K2118=0,0,IFERROR(INDEX(購買率算出!$P$6:$P$3005,MATCH($A2118&amp;"",購買率算出!$C$6:$C$3005,0)),0))</f>
        <v>0</v>
      </c>
    </row>
    <row r="2119" customFormat="false" ht="15" hidden="false" customHeight="false" outlineLevel="0" collapsed="false">
      <c r="A2119" s="24"/>
      <c r="D2119" s="24"/>
      <c r="F2119" s="24"/>
      <c r="K2119" s="9" t="n">
        <f aca="false">IF($A2119="",0,IF(OR(N($D2119)=0,$D2119&amp;""=TOP!$C$5&amp;""),1,0))</f>
        <v>0</v>
      </c>
      <c r="L2119" s="27" t="n">
        <f aca="false">IF($K2119=0,0,IFERROR(INDEX(購買率算出!$P$6:$P$3005,MATCH($A2119&amp;"",購買率算出!$C$6:$C$3005,0)),0))</f>
        <v>0</v>
      </c>
    </row>
    <row r="2120" customFormat="false" ht="15" hidden="false" customHeight="false" outlineLevel="0" collapsed="false">
      <c r="A2120" s="24"/>
      <c r="D2120" s="24"/>
      <c r="F2120" s="24"/>
      <c r="K2120" s="9" t="n">
        <f aca="false">IF($A2120="",0,IF(OR(N($D2120)=0,$D2120&amp;""=TOP!$C$5&amp;""),1,0))</f>
        <v>0</v>
      </c>
      <c r="L2120" s="27" t="n">
        <f aca="false">IF($K2120=0,0,IFERROR(INDEX(購買率算出!$P$6:$P$3005,MATCH($A2120&amp;"",購買率算出!$C$6:$C$3005,0)),0))</f>
        <v>0</v>
      </c>
    </row>
    <row r="2121" customFormat="false" ht="15" hidden="false" customHeight="false" outlineLevel="0" collapsed="false">
      <c r="A2121" s="24"/>
      <c r="D2121" s="24"/>
      <c r="F2121" s="24"/>
      <c r="K2121" s="9" t="n">
        <f aca="false">IF($A2121="",0,IF(OR(N($D2121)=0,$D2121&amp;""=TOP!$C$5&amp;""),1,0))</f>
        <v>0</v>
      </c>
      <c r="L2121" s="27" t="n">
        <f aca="false">IF($K2121=0,0,IFERROR(INDEX(購買率算出!$P$6:$P$3005,MATCH($A2121&amp;"",購買率算出!$C$6:$C$3005,0)),0))</f>
        <v>0</v>
      </c>
    </row>
    <row r="2122" customFormat="false" ht="15" hidden="false" customHeight="false" outlineLevel="0" collapsed="false">
      <c r="A2122" s="24"/>
      <c r="D2122" s="24"/>
      <c r="F2122" s="24"/>
      <c r="K2122" s="9" t="n">
        <f aca="false">IF($A2122="",0,IF(OR(N($D2122)=0,$D2122&amp;""=TOP!$C$5&amp;""),1,0))</f>
        <v>0</v>
      </c>
      <c r="L2122" s="27" t="n">
        <f aca="false">IF($K2122=0,0,IFERROR(INDEX(購買率算出!$P$6:$P$3005,MATCH($A2122&amp;"",購買率算出!$C$6:$C$3005,0)),0))</f>
        <v>0</v>
      </c>
    </row>
    <row r="2123" customFormat="false" ht="15" hidden="false" customHeight="false" outlineLevel="0" collapsed="false">
      <c r="A2123" s="24"/>
      <c r="D2123" s="24"/>
      <c r="F2123" s="24"/>
      <c r="K2123" s="9" t="n">
        <f aca="false">IF($A2123="",0,IF(OR(N($D2123)=0,$D2123&amp;""=TOP!$C$5&amp;""),1,0))</f>
        <v>0</v>
      </c>
      <c r="L2123" s="27" t="n">
        <f aca="false">IF($K2123=0,0,IFERROR(INDEX(購買率算出!$P$6:$P$3005,MATCH($A2123&amp;"",購買率算出!$C$6:$C$3005,0)),0))</f>
        <v>0</v>
      </c>
    </row>
    <row r="2124" customFormat="false" ht="15" hidden="false" customHeight="false" outlineLevel="0" collapsed="false">
      <c r="A2124" s="24"/>
      <c r="D2124" s="24"/>
      <c r="F2124" s="24"/>
      <c r="K2124" s="9" t="n">
        <f aca="false">IF($A2124="",0,IF(OR(N($D2124)=0,$D2124&amp;""=TOP!$C$5&amp;""),1,0))</f>
        <v>0</v>
      </c>
      <c r="L2124" s="27" t="n">
        <f aca="false">IF($K2124=0,0,IFERROR(INDEX(購買率算出!$P$6:$P$3005,MATCH($A2124&amp;"",購買率算出!$C$6:$C$3005,0)),0))</f>
        <v>0</v>
      </c>
    </row>
    <row r="2125" customFormat="false" ht="15" hidden="false" customHeight="false" outlineLevel="0" collapsed="false">
      <c r="A2125" s="24"/>
      <c r="D2125" s="24"/>
      <c r="F2125" s="24"/>
      <c r="K2125" s="9" t="n">
        <f aca="false">IF($A2125="",0,IF(OR(N($D2125)=0,$D2125&amp;""=TOP!$C$5&amp;""),1,0))</f>
        <v>0</v>
      </c>
      <c r="L2125" s="27" t="n">
        <f aca="false">IF($K2125=0,0,IFERROR(INDEX(購買率算出!$P$6:$P$3005,MATCH($A2125&amp;"",購買率算出!$C$6:$C$3005,0)),0))</f>
        <v>0</v>
      </c>
    </row>
    <row r="2126" customFormat="false" ht="15" hidden="false" customHeight="false" outlineLevel="0" collapsed="false">
      <c r="A2126" s="24"/>
      <c r="D2126" s="24"/>
      <c r="F2126" s="24"/>
      <c r="K2126" s="9" t="n">
        <f aca="false">IF($A2126="",0,IF(OR(N($D2126)=0,$D2126&amp;""=TOP!$C$5&amp;""),1,0))</f>
        <v>0</v>
      </c>
      <c r="L2126" s="27" t="n">
        <f aca="false">IF($K2126=0,0,IFERROR(INDEX(購買率算出!$P$6:$P$3005,MATCH($A2126&amp;"",購買率算出!$C$6:$C$3005,0)),0))</f>
        <v>0</v>
      </c>
    </row>
    <row r="2127" customFormat="false" ht="15" hidden="false" customHeight="false" outlineLevel="0" collapsed="false">
      <c r="A2127" s="24"/>
      <c r="D2127" s="24"/>
      <c r="F2127" s="24"/>
      <c r="K2127" s="9" t="n">
        <f aca="false">IF($A2127="",0,IF(OR(N($D2127)=0,$D2127&amp;""=TOP!$C$5&amp;""),1,0))</f>
        <v>0</v>
      </c>
      <c r="L2127" s="27" t="n">
        <f aca="false">IF($K2127=0,0,IFERROR(INDEX(購買率算出!$P$6:$P$3005,MATCH($A2127&amp;"",購買率算出!$C$6:$C$3005,0)),0))</f>
        <v>0</v>
      </c>
    </row>
    <row r="2128" customFormat="false" ht="15" hidden="false" customHeight="false" outlineLevel="0" collapsed="false">
      <c r="A2128" s="24"/>
      <c r="D2128" s="24"/>
      <c r="F2128" s="24"/>
      <c r="K2128" s="9" t="n">
        <f aca="false">IF($A2128="",0,IF(OR(N($D2128)=0,$D2128&amp;""=TOP!$C$5&amp;""),1,0))</f>
        <v>0</v>
      </c>
      <c r="L2128" s="27" t="n">
        <f aca="false">IF($K2128=0,0,IFERROR(INDEX(購買率算出!$P$6:$P$3005,MATCH($A2128&amp;"",購買率算出!$C$6:$C$3005,0)),0))</f>
        <v>0</v>
      </c>
    </row>
    <row r="2129" customFormat="false" ht="15" hidden="false" customHeight="false" outlineLevel="0" collapsed="false">
      <c r="A2129" s="24"/>
      <c r="D2129" s="24"/>
      <c r="F2129" s="24"/>
      <c r="K2129" s="9" t="n">
        <f aca="false">IF($A2129="",0,IF(OR(N($D2129)=0,$D2129&amp;""=TOP!$C$5&amp;""),1,0))</f>
        <v>0</v>
      </c>
      <c r="L2129" s="27" t="n">
        <f aca="false">IF($K2129=0,0,IFERROR(INDEX(購買率算出!$P$6:$P$3005,MATCH($A2129&amp;"",購買率算出!$C$6:$C$3005,0)),0))</f>
        <v>0</v>
      </c>
    </row>
    <row r="2130" customFormat="false" ht="15" hidden="false" customHeight="false" outlineLevel="0" collapsed="false">
      <c r="A2130" s="24"/>
      <c r="D2130" s="24"/>
      <c r="F2130" s="24"/>
      <c r="K2130" s="9" t="n">
        <f aca="false">IF($A2130="",0,IF(OR(N($D2130)=0,$D2130&amp;""=TOP!$C$5&amp;""),1,0))</f>
        <v>0</v>
      </c>
      <c r="L2130" s="27" t="n">
        <f aca="false">IF($K2130=0,0,IFERROR(INDEX(購買率算出!$P$6:$P$3005,MATCH($A2130&amp;"",購買率算出!$C$6:$C$3005,0)),0))</f>
        <v>0</v>
      </c>
    </row>
    <row r="2131" customFormat="false" ht="15" hidden="false" customHeight="false" outlineLevel="0" collapsed="false">
      <c r="A2131" s="24"/>
      <c r="D2131" s="24"/>
      <c r="F2131" s="24"/>
      <c r="K2131" s="9" t="n">
        <f aca="false">IF($A2131="",0,IF(OR(N($D2131)=0,$D2131&amp;""=TOP!$C$5&amp;""),1,0))</f>
        <v>0</v>
      </c>
      <c r="L2131" s="27" t="n">
        <f aca="false">IF($K2131=0,0,IFERROR(INDEX(購買率算出!$P$6:$P$3005,MATCH($A2131&amp;"",購買率算出!$C$6:$C$3005,0)),0))</f>
        <v>0</v>
      </c>
    </row>
    <row r="2132" customFormat="false" ht="15" hidden="false" customHeight="false" outlineLevel="0" collapsed="false">
      <c r="A2132" s="24"/>
      <c r="D2132" s="24"/>
      <c r="F2132" s="24"/>
      <c r="K2132" s="9" t="n">
        <f aca="false">IF($A2132="",0,IF(OR(N($D2132)=0,$D2132&amp;""=TOP!$C$5&amp;""),1,0))</f>
        <v>0</v>
      </c>
      <c r="L2132" s="27" t="n">
        <f aca="false">IF($K2132=0,0,IFERROR(INDEX(購買率算出!$P$6:$P$3005,MATCH($A2132&amp;"",購買率算出!$C$6:$C$3005,0)),0))</f>
        <v>0</v>
      </c>
    </row>
    <row r="2133" customFormat="false" ht="15" hidden="false" customHeight="false" outlineLevel="0" collapsed="false">
      <c r="A2133" s="24"/>
      <c r="D2133" s="24"/>
      <c r="F2133" s="24"/>
      <c r="K2133" s="9" t="n">
        <f aca="false">IF($A2133="",0,IF(OR(N($D2133)=0,$D2133&amp;""=TOP!$C$5&amp;""),1,0))</f>
        <v>0</v>
      </c>
      <c r="L2133" s="27" t="n">
        <f aca="false">IF($K2133=0,0,IFERROR(INDEX(購買率算出!$P$6:$P$3005,MATCH($A2133&amp;"",購買率算出!$C$6:$C$3005,0)),0))</f>
        <v>0</v>
      </c>
    </row>
    <row r="2134" customFormat="false" ht="15" hidden="false" customHeight="false" outlineLevel="0" collapsed="false">
      <c r="A2134" s="24"/>
      <c r="D2134" s="24"/>
      <c r="F2134" s="24"/>
      <c r="K2134" s="9" t="n">
        <f aca="false">IF($A2134="",0,IF(OR(N($D2134)=0,$D2134&amp;""=TOP!$C$5&amp;""),1,0))</f>
        <v>0</v>
      </c>
      <c r="L2134" s="27" t="n">
        <f aca="false">IF($K2134=0,0,IFERROR(INDEX(購買率算出!$P$6:$P$3005,MATCH($A2134&amp;"",購買率算出!$C$6:$C$3005,0)),0))</f>
        <v>0</v>
      </c>
    </row>
    <row r="2135" customFormat="false" ht="15" hidden="false" customHeight="false" outlineLevel="0" collapsed="false">
      <c r="A2135" s="24"/>
      <c r="D2135" s="24"/>
      <c r="F2135" s="24"/>
      <c r="K2135" s="9" t="n">
        <f aca="false">IF($A2135="",0,IF(OR(N($D2135)=0,$D2135&amp;""=TOP!$C$5&amp;""),1,0))</f>
        <v>0</v>
      </c>
      <c r="L2135" s="27" t="n">
        <f aca="false">IF($K2135=0,0,IFERROR(INDEX(購買率算出!$P$6:$P$3005,MATCH($A2135&amp;"",購買率算出!$C$6:$C$3005,0)),0))</f>
        <v>0</v>
      </c>
    </row>
    <row r="2136" customFormat="false" ht="15" hidden="false" customHeight="false" outlineLevel="0" collapsed="false">
      <c r="A2136" s="24"/>
      <c r="D2136" s="24"/>
      <c r="F2136" s="24"/>
      <c r="K2136" s="9" t="n">
        <f aca="false">IF($A2136="",0,IF(OR(N($D2136)=0,$D2136&amp;""=TOP!$C$5&amp;""),1,0))</f>
        <v>0</v>
      </c>
      <c r="L2136" s="27" t="n">
        <f aca="false">IF($K2136=0,0,IFERROR(INDEX(購買率算出!$P$6:$P$3005,MATCH($A2136&amp;"",購買率算出!$C$6:$C$3005,0)),0))</f>
        <v>0</v>
      </c>
    </row>
    <row r="2137" customFormat="false" ht="15" hidden="false" customHeight="false" outlineLevel="0" collapsed="false">
      <c r="A2137" s="24"/>
      <c r="D2137" s="24"/>
      <c r="F2137" s="24"/>
      <c r="K2137" s="9" t="n">
        <f aca="false">IF($A2137="",0,IF(OR(N($D2137)=0,$D2137&amp;""=TOP!$C$5&amp;""),1,0))</f>
        <v>0</v>
      </c>
      <c r="L2137" s="27" t="n">
        <f aca="false">IF($K2137=0,0,IFERROR(INDEX(購買率算出!$P$6:$P$3005,MATCH($A2137&amp;"",購買率算出!$C$6:$C$3005,0)),0))</f>
        <v>0</v>
      </c>
    </row>
    <row r="2138" customFormat="false" ht="15" hidden="false" customHeight="false" outlineLevel="0" collapsed="false">
      <c r="A2138" s="24"/>
      <c r="D2138" s="24"/>
      <c r="F2138" s="24"/>
      <c r="K2138" s="9" t="n">
        <f aca="false">IF($A2138="",0,IF(OR(N($D2138)=0,$D2138&amp;""=TOP!$C$5&amp;""),1,0))</f>
        <v>0</v>
      </c>
      <c r="L2138" s="27" t="n">
        <f aca="false">IF($K2138=0,0,IFERROR(INDEX(購買率算出!$P$6:$P$3005,MATCH($A2138&amp;"",購買率算出!$C$6:$C$3005,0)),0))</f>
        <v>0</v>
      </c>
    </row>
    <row r="2139" customFormat="false" ht="15" hidden="false" customHeight="false" outlineLevel="0" collapsed="false">
      <c r="A2139" s="24"/>
      <c r="D2139" s="24"/>
      <c r="F2139" s="24"/>
      <c r="K2139" s="9" t="n">
        <f aca="false">IF($A2139="",0,IF(OR(N($D2139)=0,$D2139&amp;""=TOP!$C$5&amp;""),1,0))</f>
        <v>0</v>
      </c>
      <c r="L2139" s="27" t="n">
        <f aca="false">IF($K2139=0,0,IFERROR(INDEX(購買率算出!$P$6:$P$3005,MATCH($A2139&amp;"",購買率算出!$C$6:$C$3005,0)),0))</f>
        <v>0</v>
      </c>
    </row>
    <row r="2140" customFormat="false" ht="15" hidden="false" customHeight="false" outlineLevel="0" collapsed="false">
      <c r="A2140" s="24"/>
      <c r="D2140" s="24"/>
      <c r="F2140" s="24"/>
      <c r="K2140" s="9" t="n">
        <f aca="false">IF($A2140="",0,IF(OR(N($D2140)=0,$D2140&amp;""=TOP!$C$5&amp;""),1,0))</f>
        <v>0</v>
      </c>
      <c r="L2140" s="27" t="n">
        <f aca="false">IF($K2140=0,0,IFERROR(INDEX(購買率算出!$P$6:$P$3005,MATCH($A2140&amp;"",購買率算出!$C$6:$C$3005,0)),0))</f>
        <v>0</v>
      </c>
    </row>
    <row r="2141" customFormat="false" ht="15" hidden="false" customHeight="false" outlineLevel="0" collapsed="false">
      <c r="A2141" s="24"/>
      <c r="D2141" s="24"/>
      <c r="F2141" s="24"/>
      <c r="K2141" s="9" t="n">
        <f aca="false">IF($A2141="",0,IF(OR(N($D2141)=0,$D2141&amp;""=TOP!$C$5&amp;""),1,0))</f>
        <v>0</v>
      </c>
      <c r="L2141" s="27" t="n">
        <f aca="false">IF($K2141=0,0,IFERROR(INDEX(購買率算出!$P$6:$P$3005,MATCH($A2141&amp;"",購買率算出!$C$6:$C$3005,0)),0))</f>
        <v>0</v>
      </c>
    </row>
    <row r="2142" customFormat="false" ht="15" hidden="false" customHeight="false" outlineLevel="0" collapsed="false">
      <c r="A2142" s="24"/>
      <c r="D2142" s="24"/>
      <c r="F2142" s="24"/>
      <c r="K2142" s="9" t="n">
        <f aca="false">IF($A2142="",0,IF(OR(N($D2142)=0,$D2142&amp;""=TOP!$C$5&amp;""),1,0))</f>
        <v>0</v>
      </c>
      <c r="L2142" s="27" t="n">
        <f aca="false">IF($K2142=0,0,IFERROR(INDEX(購買率算出!$P$6:$P$3005,MATCH($A2142&amp;"",購買率算出!$C$6:$C$3005,0)),0))</f>
        <v>0</v>
      </c>
    </row>
    <row r="2143" customFormat="false" ht="15" hidden="false" customHeight="false" outlineLevel="0" collapsed="false">
      <c r="A2143" s="24"/>
      <c r="D2143" s="24"/>
      <c r="F2143" s="24"/>
      <c r="K2143" s="9" t="n">
        <f aca="false">IF($A2143="",0,IF(OR(N($D2143)=0,$D2143&amp;""=TOP!$C$5&amp;""),1,0))</f>
        <v>0</v>
      </c>
      <c r="L2143" s="27" t="n">
        <f aca="false">IF($K2143=0,0,IFERROR(INDEX(購買率算出!$P$6:$P$3005,MATCH($A2143&amp;"",購買率算出!$C$6:$C$3005,0)),0))</f>
        <v>0</v>
      </c>
    </row>
    <row r="2144" customFormat="false" ht="15" hidden="false" customHeight="false" outlineLevel="0" collapsed="false">
      <c r="A2144" s="24"/>
      <c r="D2144" s="24"/>
      <c r="F2144" s="24"/>
      <c r="K2144" s="9" t="n">
        <f aca="false">IF($A2144="",0,IF(OR(N($D2144)=0,$D2144&amp;""=TOP!$C$5&amp;""),1,0))</f>
        <v>0</v>
      </c>
      <c r="L2144" s="27" t="n">
        <f aca="false">IF($K2144=0,0,IFERROR(INDEX(購買率算出!$P$6:$P$3005,MATCH($A2144&amp;"",購買率算出!$C$6:$C$3005,0)),0))</f>
        <v>0</v>
      </c>
    </row>
    <row r="2145" customFormat="false" ht="15" hidden="false" customHeight="false" outlineLevel="0" collapsed="false">
      <c r="A2145" s="24"/>
      <c r="D2145" s="24"/>
      <c r="F2145" s="24"/>
      <c r="K2145" s="9" t="n">
        <f aca="false">IF($A2145="",0,IF(OR(N($D2145)=0,$D2145&amp;""=TOP!$C$5&amp;""),1,0))</f>
        <v>0</v>
      </c>
      <c r="L2145" s="27" t="n">
        <f aca="false">IF($K2145=0,0,IFERROR(INDEX(購買率算出!$P$6:$P$3005,MATCH($A2145&amp;"",購買率算出!$C$6:$C$3005,0)),0))</f>
        <v>0</v>
      </c>
    </row>
    <row r="2146" customFormat="false" ht="15" hidden="false" customHeight="false" outlineLevel="0" collapsed="false">
      <c r="A2146" s="24"/>
      <c r="D2146" s="24"/>
      <c r="F2146" s="24"/>
      <c r="K2146" s="9" t="n">
        <f aca="false">IF($A2146="",0,IF(OR(N($D2146)=0,$D2146&amp;""=TOP!$C$5&amp;""),1,0))</f>
        <v>0</v>
      </c>
      <c r="L2146" s="27" t="n">
        <f aca="false">IF($K2146=0,0,IFERROR(INDEX(購買率算出!$P$6:$P$3005,MATCH($A2146&amp;"",購買率算出!$C$6:$C$3005,0)),0))</f>
        <v>0</v>
      </c>
    </row>
    <row r="2147" customFormat="false" ht="15" hidden="false" customHeight="false" outlineLevel="0" collapsed="false">
      <c r="A2147" s="24"/>
      <c r="D2147" s="24"/>
      <c r="F2147" s="24"/>
      <c r="K2147" s="9" t="n">
        <f aca="false">IF($A2147="",0,IF(OR(N($D2147)=0,$D2147&amp;""=TOP!$C$5&amp;""),1,0))</f>
        <v>0</v>
      </c>
      <c r="L2147" s="27" t="n">
        <f aca="false">IF($K2147=0,0,IFERROR(INDEX(購買率算出!$P$6:$P$3005,MATCH($A2147&amp;"",購買率算出!$C$6:$C$3005,0)),0))</f>
        <v>0</v>
      </c>
    </row>
    <row r="2148" customFormat="false" ht="15" hidden="false" customHeight="false" outlineLevel="0" collapsed="false">
      <c r="A2148" s="24"/>
      <c r="D2148" s="24"/>
      <c r="F2148" s="24"/>
      <c r="K2148" s="9" t="n">
        <f aca="false">IF($A2148="",0,IF(OR(N($D2148)=0,$D2148&amp;""=TOP!$C$5&amp;""),1,0))</f>
        <v>0</v>
      </c>
      <c r="L2148" s="27" t="n">
        <f aca="false">IF($K2148=0,0,IFERROR(INDEX(購買率算出!$P$6:$P$3005,MATCH($A2148&amp;"",購買率算出!$C$6:$C$3005,0)),0))</f>
        <v>0</v>
      </c>
    </row>
    <row r="2149" customFormat="false" ht="15" hidden="false" customHeight="false" outlineLevel="0" collapsed="false">
      <c r="A2149" s="24"/>
      <c r="D2149" s="24"/>
      <c r="F2149" s="24"/>
      <c r="K2149" s="9" t="n">
        <f aca="false">IF($A2149="",0,IF(OR(N($D2149)=0,$D2149&amp;""=TOP!$C$5&amp;""),1,0))</f>
        <v>0</v>
      </c>
      <c r="L2149" s="27" t="n">
        <f aca="false">IF($K2149=0,0,IFERROR(INDEX(購買率算出!$P$6:$P$3005,MATCH($A2149&amp;"",購買率算出!$C$6:$C$3005,0)),0))</f>
        <v>0</v>
      </c>
    </row>
    <row r="2150" customFormat="false" ht="15" hidden="false" customHeight="false" outlineLevel="0" collapsed="false">
      <c r="A2150" s="24"/>
      <c r="D2150" s="24"/>
      <c r="F2150" s="24"/>
      <c r="K2150" s="9" t="n">
        <f aca="false">IF($A2150="",0,IF(OR(N($D2150)=0,$D2150&amp;""=TOP!$C$5&amp;""),1,0))</f>
        <v>0</v>
      </c>
      <c r="L2150" s="27" t="n">
        <f aca="false">IF($K2150=0,0,IFERROR(INDEX(購買率算出!$P$6:$P$3005,MATCH($A2150&amp;"",購買率算出!$C$6:$C$3005,0)),0))</f>
        <v>0</v>
      </c>
    </row>
    <row r="2151" customFormat="false" ht="15" hidden="false" customHeight="false" outlineLevel="0" collapsed="false">
      <c r="A2151" s="24"/>
      <c r="D2151" s="24"/>
      <c r="F2151" s="24"/>
      <c r="K2151" s="9" t="n">
        <f aca="false">IF($A2151="",0,IF(OR(N($D2151)=0,$D2151&amp;""=TOP!$C$5&amp;""),1,0))</f>
        <v>0</v>
      </c>
      <c r="L2151" s="27" t="n">
        <f aca="false">IF($K2151=0,0,IFERROR(INDEX(購買率算出!$P$6:$P$3005,MATCH($A2151&amp;"",購買率算出!$C$6:$C$3005,0)),0))</f>
        <v>0</v>
      </c>
    </row>
    <row r="2152" customFormat="false" ht="15" hidden="false" customHeight="false" outlineLevel="0" collapsed="false">
      <c r="A2152" s="24"/>
      <c r="D2152" s="24"/>
      <c r="F2152" s="24"/>
      <c r="K2152" s="9" t="n">
        <f aca="false">IF($A2152="",0,IF(OR(N($D2152)=0,$D2152&amp;""=TOP!$C$5&amp;""),1,0))</f>
        <v>0</v>
      </c>
      <c r="L2152" s="27" t="n">
        <f aca="false">IF($K2152=0,0,IFERROR(INDEX(購買率算出!$P$6:$P$3005,MATCH($A2152&amp;"",購買率算出!$C$6:$C$3005,0)),0))</f>
        <v>0</v>
      </c>
    </row>
    <row r="2153" customFormat="false" ht="15" hidden="false" customHeight="false" outlineLevel="0" collapsed="false">
      <c r="A2153" s="24"/>
      <c r="D2153" s="24"/>
      <c r="F2153" s="24"/>
      <c r="K2153" s="9" t="n">
        <f aca="false">IF($A2153="",0,IF(OR(N($D2153)=0,$D2153&amp;""=TOP!$C$5&amp;""),1,0))</f>
        <v>0</v>
      </c>
      <c r="L2153" s="27" t="n">
        <f aca="false">IF($K2153=0,0,IFERROR(INDEX(購買率算出!$P$6:$P$3005,MATCH($A2153&amp;"",購買率算出!$C$6:$C$3005,0)),0))</f>
        <v>0</v>
      </c>
    </row>
    <row r="2154" customFormat="false" ht="15" hidden="false" customHeight="false" outlineLevel="0" collapsed="false">
      <c r="A2154" s="24"/>
      <c r="D2154" s="24"/>
      <c r="F2154" s="24"/>
      <c r="K2154" s="9" t="n">
        <f aca="false">IF($A2154="",0,IF(OR(N($D2154)=0,$D2154&amp;""=TOP!$C$5&amp;""),1,0))</f>
        <v>0</v>
      </c>
      <c r="L2154" s="27" t="n">
        <f aca="false">IF($K2154=0,0,IFERROR(INDEX(購買率算出!$P$6:$P$3005,MATCH($A2154&amp;"",購買率算出!$C$6:$C$3005,0)),0))</f>
        <v>0</v>
      </c>
    </row>
    <row r="2155" customFormat="false" ht="15" hidden="false" customHeight="false" outlineLevel="0" collapsed="false">
      <c r="A2155" s="24"/>
      <c r="D2155" s="24"/>
      <c r="F2155" s="24"/>
      <c r="K2155" s="9" t="n">
        <f aca="false">IF($A2155="",0,IF(OR(N($D2155)=0,$D2155&amp;""=TOP!$C$5&amp;""),1,0))</f>
        <v>0</v>
      </c>
      <c r="L2155" s="27" t="n">
        <f aca="false">IF($K2155=0,0,IFERROR(INDEX(購買率算出!$P$6:$P$3005,MATCH($A2155&amp;"",購買率算出!$C$6:$C$3005,0)),0))</f>
        <v>0</v>
      </c>
    </row>
    <row r="2156" customFormat="false" ht="15" hidden="false" customHeight="false" outlineLevel="0" collapsed="false">
      <c r="A2156" s="24"/>
      <c r="D2156" s="24"/>
      <c r="F2156" s="24"/>
      <c r="K2156" s="9" t="n">
        <f aca="false">IF($A2156="",0,IF(OR(N($D2156)=0,$D2156&amp;""=TOP!$C$5&amp;""),1,0))</f>
        <v>0</v>
      </c>
      <c r="L2156" s="27" t="n">
        <f aca="false">IF($K2156=0,0,IFERROR(INDEX(購買率算出!$P$6:$P$3005,MATCH($A2156&amp;"",購買率算出!$C$6:$C$3005,0)),0))</f>
        <v>0</v>
      </c>
    </row>
    <row r="2157" customFormat="false" ht="15" hidden="false" customHeight="false" outlineLevel="0" collapsed="false">
      <c r="A2157" s="24"/>
      <c r="D2157" s="24"/>
      <c r="F2157" s="24"/>
      <c r="K2157" s="9" t="n">
        <f aca="false">IF($A2157="",0,IF(OR(N($D2157)=0,$D2157&amp;""=TOP!$C$5&amp;""),1,0))</f>
        <v>0</v>
      </c>
      <c r="L2157" s="27" t="n">
        <f aca="false">IF($K2157=0,0,IFERROR(INDEX(購買率算出!$P$6:$P$3005,MATCH($A2157&amp;"",購買率算出!$C$6:$C$3005,0)),0))</f>
        <v>0</v>
      </c>
    </row>
    <row r="2158" customFormat="false" ht="15" hidden="false" customHeight="false" outlineLevel="0" collapsed="false">
      <c r="A2158" s="24"/>
      <c r="D2158" s="24"/>
      <c r="F2158" s="24"/>
      <c r="K2158" s="9" t="n">
        <f aca="false">IF($A2158="",0,IF(OR(N($D2158)=0,$D2158&amp;""=TOP!$C$5&amp;""),1,0))</f>
        <v>0</v>
      </c>
      <c r="L2158" s="27" t="n">
        <f aca="false">IF($K2158=0,0,IFERROR(INDEX(購買率算出!$P$6:$P$3005,MATCH($A2158&amp;"",購買率算出!$C$6:$C$3005,0)),0))</f>
        <v>0</v>
      </c>
    </row>
    <row r="2159" customFormat="false" ht="15" hidden="false" customHeight="false" outlineLevel="0" collapsed="false">
      <c r="A2159" s="24"/>
      <c r="D2159" s="24"/>
      <c r="F2159" s="24"/>
      <c r="K2159" s="9" t="n">
        <f aca="false">IF($A2159="",0,IF(OR(N($D2159)=0,$D2159&amp;""=TOP!$C$5&amp;""),1,0))</f>
        <v>0</v>
      </c>
      <c r="L2159" s="27" t="n">
        <f aca="false">IF($K2159=0,0,IFERROR(INDEX(購買率算出!$P$6:$P$3005,MATCH($A2159&amp;"",購買率算出!$C$6:$C$3005,0)),0))</f>
        <v>0</v>
      </c>
    </row>
    <row r="2160" customFormat="false" ht="15" hidden="false" customHeight="false" outlineLevel="0" collapsed="false">
      <c r="A2160" s="24"/>
      <c r="D2160" s="24"/>
      <c r="F2160" s="24"/>
      <c r="K2160" s="9" t="n">
        <f aca="false">IF($A2160="",0,IF(OR(N($D2160)=0,$D2160&amp;""=TOP!$C$5&amp;""),1,0))</f>
        <v>0</v>
      </c>
      <c r="L2160" s="27" t="n">
        <f aca="false">IF($K2160=0,0,IFERROR(INDEX(購買率算出!$P$6:$P$3005,MATCH($A2160&amp;"",購買率算出!$C$6:$C$3005,0)),0))</f>
        <v>0</v>
      </c>
    </row>
    <row r="2161" customFormat="false" ht="15" hidden="false" customHeight="false" outlineLevel="0" collapsed="false">
      <c r="A2161" s="24"/>
      <c r="D2161" s="24"/>
      <c r="F2161" s="24"/>
      <c r="K2161" s="9" t="n">
        <f aca="false">IF($A2161="",0,IF(OR(N($D2161)=0,$D2161&amp;""=TOP!$C$5&amp;""),1,0))</f>
        <v>0</v>
      </c>
      <c r="L2161" s="27" t="n">
        <f aca="false">IF($K2161=0,0,IFERROR(INDEX(購買率算出!$P$6:$P$3005,MATCH($A2161&amp;"",購買率算出!$C$6:$C$3005,0)),0))</f>
        <v>0</v>
      </c>
    </row>
    <row r="2162" customFormat="false" ht="15" hidden="false" customHeight="false" outlineLevel="0" collapsed="false">
      <c r="A2162" s="24"/>
      <c r="D2162" s="24"/>
      <c r="F2162" s="24"/>
      <c r="K2162" s="9" t="n">
        <f aca="false">IF($A2162="",0,IF(OR(N($D2162)=0,$D2162&amp;""=TOP!$C$5&amp;""),1,0))</f>
        <v>0</v>
      </c>
      <c r="L2162" s="27" t="n">
        <f aca="false">IF($K2162=0,0,IFERROR(INDEX(購買率算出!$P$6:$P$3005,MATCH($A2162&amp;"",購買率算出!$C$6:$C$3005,0)),0))</f>
        <v>0</v>
      </c>
    </row>
    <row r="2163" customFormat="false" ht="15" hidden="false" customHeight="false" outlineLevel="0" collapsed="false">
      <c r="A2163" s="24"/>
      <c r="D2163" s="24"/>
      <c r="F2163" s="24"/>
      <c r="K2163" s="9" t="n">
        <f aca="false">IF($A2163="",0,IF(OR(N($D2163)=0,$D2163&amp;""=TOP!$C$5&amp;""),1,0))</f>
        <v>0</v>
      </c>
      <c r="L2163" s="27" t="n">
        <f aca="false">IF($K2163=0,0,IFERROR(INDEX(購買率算出!$P$6:$P$3005,MATCH($A2163&amp;"",購買率算出!$C$6:$C$3005,0)),0))</f>
        <v>0</v>
      </c>
    </row>
    <row r="2164" customFormat="false" ht="15" hidden="false" customHeight="false" outlineLevel="0" collapsed="false">
      <c r="A2164" s="24"/>
      <c r="D2164" s="24"/>
      <c r="F2164" s="24"/>
      <c r="K2164" s="9" t="n">
        <f aca="false">IF($A2164="",0,IF(OR(N($D2164)=0,$D2164&amp;""=TOP!$C$5&amp;""),1,0))</f>
        <v>0</v>
      </c>
      <c r="L2164" s="27" t="n">
        <f aca="false">IF($K2164=0,0,IFERROR(INDEX(購買率算出!$P$6:$P$3005,MATCH($A2164&amp;"",購買率算出!$C$6:$C$3005,0)),0))</f>
        <v>0</v>
      </c>
    </row>
    <row r="2165" customFormat="false" ht="15" hidden="false" customHeight="false" outlineLevel="0" collapsed="false">
      <c r="A2165" s="24"/>
      <c r="D2165" s="24"/>
      <c r="F2165" s="24"/>
      <c r="K2165" s="9" t="n">
        <f aca="false">IF($A2165="",0,IF(OR(N($D2165)=0,$D2165&amp;""=TOP!$C$5&amp;""),1,0))</f>
        <v>0</v>
      </c>
      <c r="L2165" s="27" t="n">
        <f aca="false">IF($K2165=0,0,IFERROR(INDEX(購買率算出!$P$6:$P$3005,MATCH($A2165&amp;"",購買率算出!$C$6:$C$3005,0)),0))</f>
        <v>0</v>
      </c>
    </row>
    <row r="2166" customFormat="false" ht="15" hidden="false" customHeight="false" outlineLevel="0" collapsed="false">
      <c r="A2166" s="24"/>
      <c r="D2166" s="24"/>
      <c r="F2166" s="24"/>
      <c r="K2166" s="9" t="n">
        <f aca="false">IF($A2166="",0,IF(OR(N($D2166)=0,$D2166&amp;""=TOP!$C$5&amp;""),1,0))</f>
        <v>0</v>
      </c>
      <c r="L2166" s="27" t="n">
        <f aca="false">IF($K2166=0,0,IFERROR(INDEX(購買率算出!$P$6:$P$3005,MATCH($A2166&amp;"",購買率算出!$C$6:$C$3005,0)),0))</f>
        <v>0</v>
      </c>
    </row>
    <row r="2167" customFormat="false" ht="15" hidden="false" customHeight="false" outlineLevel="0" collapsed="false">
      <c r="A2167" s="24"/>
      <c r="D2167" s="24"/>
      <c r="F2167" s="24"/>
      <c r="K2167" s="9" t="n">
        <f aca="false">IF($A2167="",0,IF(OR(N($D2167)=0,$D2167&amp;""=TOP!$C$5&amp;""),1,0))</f>
        <v>0</v>
      </c>
      <c r="L2167" s="27" t="n">
        <f aca="false">IF($K2167=0,0,IFERROR(INDEX(購買率算出!$P$6:$P$3005,MATCH($A2167&amp;"",購買率算出!$C$6:$C$3005,0)),0))</f>
        <v>0</v>
      </c>
    </row>
    <row r="2168" customFormat="false" ht="15" hidden="false" customHeight="false" outlineLevel="0" collapsed="false">
      <c r="A2168" s="24"/>
      <c r="D2168" s="24"/>
      <c r="F2168" s="24"/>
      <c r="K2168" s="9" t="n">
        <f aca="false">IF($A2168="",0,IF(OR(N($D2168)=0,$D2168&amp;""=TOP!$C$5&amp;""),1,0))</f>
        <v>0</v>
      </c>
      <c r="L2168" s="27" t="n">
        <f aca="false">IF($K2168=0,0,IFERROR(INDEX(購買率算出!$P$6:$P$3005,MATCH($A2168&amp;"",購買率算出!$C$6:$C$3005,0)),0))</f>
        <v>0</v>
      </c>
    </row>
    <row r="2169" customFormat="false" ht="15" hidden="false" customHeight="false" outlineLevel="0" collapsed="false">
      <c r="A2169" s="24"/>
      <c r="D2169" s="24"/>
      <c r="F2169" s="24"/>
      <c r="K2169" s="9" t="n">
        <f aca="false">IF($A2169="",0,IF(OR(N($D2169)=0,$D2169&amp;""=TOP!$C$5&amp;""),1,0))</f>
        <v>0</v>
      </c>
      <c r="L2169" s="27" t="n">
        <f aca="false">IF($K2169=0,0,IFERROR(INDEX(購買率算出!$P$6:$P$3005,MATCH($A2169&amp;"",購買率算出!$C$6:$C$3005,0)),0))</f>
        <v>0</v>
      </c>
    </row>
    <row r="2170" customFormat="false" ht="15" hidden="false" customHeight="false" outlineLevel="0" collapsed="false">
      <c r="A2170" s="24"/>
      <c r="D2170" s="24"/>
      <c r="F2170" s="24"/>
      <c r="K2170" s="9" t="n">
        <f aca="false">IF($A2170="",0,IF(OR(N($D2170)=0,$D2170&amp;""=TOP!$C$5&amp;""),1,0))</f>
        <v>0</v>
      </c>
      <c r="L2170" s="27" t="n">
        <f aca="false">IF($K2170=0,0,IFERROR(INDEX(購買率算出!$P$6:$P$3005,MATCH($A2170&amp;"",購買率算出!$C$6:$C$3005,0)),0))</f>
        <v>0</v>
      </c>
    </row>
    <row r="2171" customFormat="false" ht="15" hidden="false" customHeight="false" outlineLevel="0" collapsed="false">
      <c r="A2171" s="24"/>
      <c r="D2171" s="24"/>
      <c r="F2171" s="24"/>
      <c r="K2171" s="9" t="n">
        <f aca="false">IF($A2171="",0,IF(OR(N($D2171)=0,$D2171&amp;""=TOP!$C$5&amp;""),1,0))</f>
        <v>0</v>
      </c>
      <c r="L2171" s="27" t="n">
        <f aca="false">IF($K2171=0,0,IFERROR(INDEX(購買率算出!$P$6:$P$3005,MATCH($A2171&amp;"",購買率算出!$C$6:$C$3005,0)),0))</f>
        <v>0</v>
      </c>
    </row>
    <row r="2172" customFormat="false" ht="15" hidden="false" customHeight="false" outlineLevel="0" collapsed="false">
      <c r="A2172" s="24"/>
      <c r="D2172" s="24"/>
      <c r="F2172" s="24"/>
      <c r="K2172" s="9" t="n">
        <f aca="false">IF($A2172="",0,IF(OR(N($D2172)=0,$D2172&amp;""=TOP!$C$5&amp;""),1,0))</f>
        <v>0</v>
      </c>
      <c r="L2172" s="27" t="n">
        <f aca="false">IF($K2172=0,0,IFERROR(INDEX(購買率算出!$P$6:$P$3005,MATCH($A2172&amp;"",購買率算出!$C$6:$C$3005,0)),0))</f>
        <v>0</v>
      </c>
    </row>
    <row r="2173" customFormat="false" ht="15" hidden="false" customHeight="false" outlineLevel="0" collapsed="false">
      <c r="A2173" s="24"/>
      <c r="D2173" s="24"/>
      <c r="F2173" s="24"/>
      <c r="K2173" s="9" t="n">
        <f aca="false">IF($A2173="",0,IF(OR(N($D2173)=0,$D2173&amp;""=TOP!$C$5&amp;""),1,0))</f>
        <v>0</v>
      </c>
      <c r="L2173" s="27" t="n">
        <f aca="false">IF($K2173=0,0,IFERROR(INDEX(購買率算出!$P$6:$P$3005,MATCH($A2173&amp;"",購買率算出!$C$6:$C$3005,0)),0))</f>
        <v>0</v>
      </c>
    </row>
    <row r="2174" customFormat="false" ht="15" hidden="false" customHeight="false" outlineLevel="0" collapsed="false">
      <c r="A2174" s="24"/>
      <c r="D2174" s="24"/>
      <c r="F2174" s="24"/>
      <c r="K2174" s="9" t="n">
        <f aca="false">IF($A2174="",0,IF(OR(N($D2174)=0,$D2174&amp;""=TOP!$C$5&amp;""),1,0))</f>
        <v>0</v>
      </c>
      <c r="L2174" s="27" t="n">
        <f aca="false">IF($K2174=0,0,IFERROR(INDEX(購買率算出!$P$6:$P$3005,MATCH($A2174&amp;"",購買率算出!$C$6:$C$3005,0)),0))</f>
        <v>0</v>
      </c>
    </row>
    <row r="2175" customFormat="false" ht="15" hidden="false" customHeight="false" outlineLevel="0" collapsed="false">
      <c r="A2175" s="24"/>
      <c r="D2175" s="24"/>
      <c r="F2175" s="24"/>
      <c r="K2175" s="9" t="n">
        <f aca="false">IF($A2175="",0,IF(OR(N($D2175)=0,$D2175&amp;""=TOP!$C$5&amp;""),1,0))</f>
        <v>0</v>
      </c>
      <c r="L2175" s="27" t="n">
        <f aca="false">IF($K2175=0,0,IFERROR(INDEX(購買率算出!$P$6:$P$3005,MATCH($A2175&amp;"",購買率算出!$C$6:$C$3005,0)),0))</f>
        <v>0</v>
      </c>
    </row>
    <row r="2176" customFormat="false" ht="15" hidden="false" customHeight="false" outlineLevel="0" collapsed="false">
      <c r="A2176" s="24"/>
      <c r="D2176" s="24"/>
      <c r="F2176" s="24"/>
      <c r="K2176" s="9" t="n">
        <f aca="false">IF($A2176="",0,IF(OR(N($D2176)=0,$D2176&amp;""=TOP!$C$5&amp;""),1,0))</f>
        <v>0</v>
      </c>
      <c r="L2176" s="27" t="n">
        <f aca="false">IF($K2176=0,0,IFERROR(INDEX(購買率算出!$P$6:$P$3005,MATCH($A2176&amp;"",購買率算出!$C$6:$C$3005,0)),0))</f>
        <v>0</v>
      </c>
    </row>
    <row r="2177" customFormat="false" ht="15" hidden="false" customHeight="false" outlineLevel="0" collapsed="false">
      <c r="A2177" s="24"/>
      <c r="D2177" s="24"/>
      <c r="F2177" s="24"/>
      <c r="K2177" s="9" t="n">
        <f aca="false">IF($A2177="",0,IF(OR(N($D2177)=0,$D2177&amp;""=TOP!$C$5&amp;""),1,0))</f>
        <v>0</v>
      </c>
      <c r="L2177" s="27" t="n">
        <f aca="false">IF($K2177=0,0,IFERROR(INDEX(購買率算出!$P$6:$P$3005,MATCH($A2177&amp;"",購買率算出!$C$6:$C$3005,0)),0))</f>
        <v>0</v>
      </c>
    </row>
    <row r="2178" customFormat="false" ht="15" hidden="false" customHeight="false" outlineLevel="0" collapsed="false">
      <c r="A2178" s="24"/>
      <c r="D2178" s="24"/>
      <c r="F2178" s="24"/>
      <c r="K2178" s="9" t="n">
        <f aca="false">IF($A2178="",0,IF(OR(N($D2178)=0,$D2178&amp;""=TOP!$C$5&amp;""),1,0))</f>
        <v>0</v>
      </c>
      <c r="L2178" s="27" t="n">
        <f aca="false">IF($K2178=0,0,IFERROR(INDEX(購買率算出!$P$6:$P$3005,MATCH($A2178&amp;"",購買率算出!$C$6:$C$3005,0)),0))</f>
        <v>0</v>
      </c>
    </row>
    <row r="2179" customFormat="false" ht="15" hidden="false" customHeight="false" outlineLevel="0" collapsed="false">
      <c r="A2179" s="24"/>
      <c r="D2179" s="24"/>
      <c r="F2179" s="24"/>
      <c r="K2179" s="9" t="n">
        <f aca="false">IF($A2179="",0,IF(OR(N($D2179)=0,$D2179&amp;""=TOP!$C$5&amp;""),1,0))</f>
        <v>0</v>
      </c>
      <c r="L2179" s="27" t="n">
        <f aca="false">IF($K2179=0,0,IFERROR(INDEX(購買率算出!$P$6:$P$3005,MATCH($A2179&amp;"",購買率算出!$C$6:$C$3005,0)),0))</f>
        <v>0</v>
      </c>
    </row>
    <row r="2180" customFormat="false" ht="15" hidden="false" customHeight="false" outlineLevel="0" collapsed="false">
      <c r="A2180" s="24"/>
      <c r="D2180" s="24"/>
      <c r="F2180" s="24"/>
      <c r="K2180" s="9" t="n">
        <f aca="false">IF($A2180="",0,IF(OR(N($D2180)=0,$D2180&amp;""=TOP!$C$5&amp;""),1,0))</f>
        <v>0</v>
      </c>
      <c r="L2180" s="27" t="n">
        <f aca="false">IF($K2180=0,0,IFERROR(INDEX(購買率算出!$P$6:$P$3005,MATCH($A2180&amp;"",購買率算出!$C$6:$C$3005,0)),0))</f>
        <v>0</v>
      </c>
    </row>
    <row r="2181" customFormat="false" ht="15" hidden="false" customHeight="false" outlineLevel="0" collapsed="false">
      <c r="A2181" s="24"/>
      <c r="D2181" s="24"/>
      <c r="F2181" s="24"/>
      <c r="K2181" s="9" t="n">
        <f aca="false">IF($A2181="",0,IF(OR(N($D2181)=0,$D2181&amp;""=TOP!$C$5&amp;""),1,0))</f>
        <v>0</v>
      </c>
      <c r="L2181" s="27" t="n">
        <f aca="false">IF($K2181=0,0,IFERROR(INDEX(購買率算出!$P$6:$P$3005,MATCH($A2181&amp;"",購買率算出!$C$6:$C$3005,0)),0))</f>
        <v>0</v>
      </c>
    </row>
    <row r="2182" customFormat="false" ht="15" hidden="false" customHeight="false" outlineLevel="0" collapsed="false">
      <c r="A2182" s="24"/>
      <c r="D2182" s="24"/>
      <c r="F2182" s="24"/>
      <c r="K2182" s="9" t="n">
        <f aca="false">IF($A2182="",0,IF(OR(N($D2182)=0,$D2182&amp;""=TOP!$C$5&amp;""),1,0))</f>
        <v>0</v>
      </c>
      <c r="L2182" s="27" t="n">
        <f aca="false">IF($K2182=0,0,IFERROR(INDEX(購買率算出!$P$6:$P$3005,MATCH($A2182&amp;"",購買率算出!$C$6:$C$3005,0)),0))</f>
        <v>0</v>
      </c>
    </row>
    <row r="2183" customFormat="false" ht="15" hidden="false" customHeight="false" outlineLevel="0" collapsed="false">
      <c r="A2183" s="24"/>
      <c r="D2183" s="24"/>
      <c r="F2183" s="24"/>
      <c r="K2183" s="9" t="n">
        <f aca="false">IF($A2183="",0,IF(OR(N($D2183)=0,$D2183&amp;""=TOP!$C$5&amp;""),1,0))</f>
        <v>0</v>
      </c>
      <c r="L2183" s="27" t="n">
        <f aca="false">IF($K2183=0,0,IFERROR(INDEX(購買率算出!$P$6:$P$3005,MATCH($A2183&amp;"",購買率算出!$C$6:$C$3005,0)),0))</f>
        <v>0</v>
      </c>
    </row>
    <row r="2184" customFormat="false" ht="15" hidden="false" customHeight="false" outlineLevel="0" collapsed="false">
      <c r="A2184" s="24"/>
      <c r="D2184" s="24"/>
      <c r="F2184" s="24"/>
      <c r="K2184" s="9" t="n">
        <f aca="false">IF($A2184="",0,IF(OR(N($D2184)=0,$D2184&amp;""=TOP!$C$5&amp;""),1,0))</f>
        <v>0</v>
      </c>
      <c r="L2184" s="27" t="n">
        <f aca="false">IF($K2184=0,0,IFERROR(INDEX(購買率算出!$P$6:$P$3005,MATCH($A2184&amp;"",購買率算出!$C$6:$C$3005,0)),0))</f>
        <v>0</v>
      </c>
    </row>
    <row r="2185" customFormat="false" ht="15" hidden="false" customHeight="false" outlineLevel="0" collapsed="false">
      <c r="A2185" s="24"/>
      <c r="D2185" s="24"/>
      <c r="F2185" s="24"/>
      <c r="K2185" s="9" t="n">
        <f aca="false">IF($A2185="",0,IF(OR(N($D2185)=0,$D2185&amp;""=TOP!$C$5&amp;""),1,0))</f>
        <v>0</v>
      </c>
      <c r="L2185" s="27" t="n">
        <f aca="false">IF($K2185=0,0,IFERROR(INDEX(購買率算出!$P$6:$P$3005,MATCH($A2185&amp;"",購買率算出!$C$6:$C$3005,0)),0))</f>
        <v>0</v>
      </c>
    </row>
    <row r="2186" customFormat="false" ht="15" hidden="false" customHeight="false" outlineLevel="0" collapsed="false">
      <c r="A2186" s="24"/>
      <c r="D2186" s="24"/>
      <c r="F2186" s="24"/>
      <c r="K2186" s="9" t="n">
        <f aca="false">IF($A2186="",0,IF(OR(N($D2186)=0,$D2186&amp;""=TOP!$C$5&amp;""),1,0))</f>
        <v>0</v>
      </c>
      <c r="L2186" s="27" t="n">
        <f aca="false">IF($K2186=0,0,IFERROR(INDEX(購買率算出!$P$6:$P$3005,MATCH($A2186&amp;"",購買率算出!$C$6:$C$3005,0)),0))</f>
        <v>0</v>
      </c>
    </row>
    <row r="2187" customFormat="false" ht="15" hidden="false" customHeight="false" outlineLevel="0" collapsed="false">
      <c r="A2187" s="24"/>
      <c r="D2187" s="24"/>
      <c r="F2187" s="24"/>
      <c r="K2187" s="9" t="n">
        <f aca="false">IF($A2187="",0,IF(OR(N($D2187)=0,$D2187&amp;""=TOP!$C$5&amp;""),1,0))</f>
        <v>0</v>
      </c>
      <c r="L2187" s="27" t="n">
        <f aca="false">IF($K2187=0,0,IFERROR(INDEX(購買率算出!$P$6:$P$3005,MATCH($A2187&amp;"",購買率算出!$C$6:$C$3005,0)),0))</f>
        <v>0</v>
      </c>
    </row>
    <row r="2188" customFormat="false" ht="15" hidden="false" customHeight="false" outlineLevel="0" collapsed="false">
      <c r="A2188" s="24"/>
      <c r="D2188" s="24"/>
      <c r="F2188" s="24"/>
      <c r="K2188" s="9" t="n">
        <f aca="false">IF($A2188="",0,IF(OR(N($D2188)=0,$D2188&amp;""=TOP!$C$5&amp;""),1,0))</f>
        <v>0</v>
      </c>
      <c r="L2188" s="27" t="n">
        <f aca="false">IF($K2188=0,0,IFERROR(INDEX(購買率算出!$P$6:$P$3005,MATCH($A2188&amp;"",購買率算出!$C$6:$C$3005,0)),0))</f>
        <v>0</v>
      </c>
    </row>
    <row r="2189" customFormat="false" ht="15" hidden="false" customHeight="false" outlineLevel="0" collapsed="false">
      <c r="A2189" s="24"/>
      <c r="D2189" s="24"/>
      <c r="F2189" s="24"/>
      <c r="K2189" s="9" t="n">
        <f aca="false">IF($A2189="",0,IF(OR(N($D2189)=0,$D2189&amp;""=TOP!$C$5&amp;""),1,0))</f>
        <v>0</v>
      </c>
      <c r="L2189" s="27" t="n">
        <f aca="false">IF($K2189=0,0,IFERROR(INDEX(購買率算出!$P$6:$P$3005,MATCH($A2189&amp;"",購買率算出!$C$6:$C$3005,0)),0))</f>
        <v>0</v>
      </c>
    </row>
    <row r="2190" customFormat="false" ht="15" hidden="false" customHeight="false" outlineLevel="0" collapsed="false">
      <c r="A2190" s="24"/>
      <c r="D2190" s="24"/>
      <c r="F2190" s="24"/>
      <c r="K2190" s="9" t="n">
        <f aca="false">IF($A2190="",0,IF(OR(N($D2190)=0,$D2190&amp;""=TOP!$C$5&amp;""),1,0))</f>
        <v>0</v>
      </c>
      <c r="L2190" s="27" t="n">
        <f aca="false">IF($K2190=0,0,IFERROR(INDEX(購買率算出!$P$6:$P$3005,MATCH($A2190&amp;"",購買率算出!$C$6:$C$3005,0)),0))</f>
        <v>0</v>
      </c>
    </row>
    <row r="2191" customFormat="false" ht="15" hidden="false" customHeight="false" outlineLevel="0" collapsed="false">
      <c r="A2191" s="24"/>
      <c r="D2191" s="24"/>
      <c r="F2191" s="24"/>
      <c r="K2191" s="9" t="n">
        <f aca="false">IF($A2191="",0,IF(OR(N($D2191)=0,$D2191&amp;""=TOP!$C$5&amp;""),1,0))</f>
        <v>0</v>
      </c>
      <c r="L2191" s="27" t="n">
        <f aca="false">IF($K2191=0,0,IFERROR(INDEX(購買率算出!$P$6:$P$3005,MATCH($A2191&amp;"",購買率算出!$C$6:$C$3005,0)),0))</f>
        <v>0</v>
      </c>
    </row>
    <row r="2192" customFormat="false" ht="15" hidden="false" customHeight="false" outlineLevel="0" collapsed="false">
      <c r="A2192" s="24"/>
      <c r="D2192" s="24"/>
      <c r="F2192" s="24"/>
      <c r="K2192" s="9" t="n">
        <f aca="false">IF($A2192="",0,IF(OR(N($D2192)=0,$D2192&amp;""=TOP!$C$5&amp;""),1,0))</f>
        <v>0</v>
      </c>
      <c r="L2192" s="27" t="n">
        <f aca="false">IF($K2192=0,0,IFERROR(INDEX(購買率算出!$P$6:$P$3005,MATCH($A2192&amp;"",購買率算出!$C$6:$C$3005,0)),0))</f>
        <v>0</v>
      </c>
    </row>
    <row r="2193" customFormat="false" ht="15" hidden="false" customHeight="false" outlineLevel="0" collapsed="false">
      <c r="A2193" s="24"/>
      <c r="D2193" s="24"/>
      <c r="F2193" s="24"/>
      <c r="K2193" s="9" t="n">
        <f aca="false">IF($A2193="",0,IF(OR(N($D2193)=0,$D2193&amp;""=TOP!$C$5&amp;""),1,0))</f>
        <v>0</v>
      </c>
      <c r="L2193" s="27" t="n">
        <f aca="false">IF($K2193=0,0,IFERROR(INDEX(購買率算出!$P$6:$P$3005,MATCH($A2193&amp;"",購買率算出!$C$6:$C$3005,0)),0))</f>
        <v>0</v>
      </c>
    </row>
    <row r="2194" customFormat="false" ht="15" hidden="false" customHeight="false" outlineLevel="0" collapsed="false">
      <c r="A2194" s="24"/>
      <c r="D2194" s="24"/>
      <c r="F2194" s="24"/>
      <c r="K2194" s="9" t="n">
        <f aca="false">IF($A2194="",0,IF(OR(N($D2194)=0,$D2194&amp;""=TOP!$C$5&amp;""),1,0))</f>
        <v>0</v>
      </c>
      <c r="L2194" s="27" t="n">
        <f aca="false">IF($K2194=0,0,IFERROR(INDEX(購買率算出!$P$6:$P$3005,MATCH($A2194&amp;"",購買率算出!$C$6:$C$3005,0)),0))</f>
        <v>0</v>
      </c>
    </row>
    <row r="2195" customFormat="false" ht="15" hidden="false" customHeight="false" outlineLevel="0" collapsed="false">
      <c r="A2195" s="24"/>
      <c r="D2195" s="24"/>
      <c r="F2195" s="24"/>
      <c r="K2195" s="9" t="n">
        <f aca="false">IF($A2195="",0,IF(OR(N($D2195)=0,$D2195&amp;""=TOP!$C$5&amp;""),1,0))</f>
        <v>0</v>
      </c>
      <c r="L2195" s="27" t="n">
        <f aca="false">IF($K2195=0,0,IFERROR(INDEX(購買率算出!$P$6:$P$3005,MATCH($A2195&amp;"",購買率算出!$C$6:$C$3005,0)),0))</f>
        <v>0</v>
      </c>
    </row>
    <row r="2196" customFormat="false" ht="15" hidden="false" customHeight="false" outlineLevel="0" collapsed="false">
      <c r="A2196" s="24"/>
      <c r="D2196" s="24"/>
      <c r="F2196" s="24"/>
      <c r="K2196" s="9" t="n">
        <f aca="false">IF($A2196="",0,IF(OR(N($D2196)=0,$D2196&amp;""=TOP!$C$5&amp;""),1,0))</f>
        <v>0</v>
      </c>
      <c r="L2196" s="27" t="n">
        <f aca="false">IF($K2196=0,0,IFERROR(INDEX(購買率算出!$P$6:$P$3005,MATCH($A2196&amp;"",購買率算出!$C$6:$C$3005,0)),0))</f>
        <v>0</v>
      </c>
    </row>
    <row r="2197" customFormat="false" ht="15" hidden="false" customHeight="false" outlineLevel="0" collapsed="false">
      <c r="A2197" s="24"/>
      <c r="D2197" s="24"/>
      <c r="F2197" s="24"/>
      <c r="K2197" s="9" t="n">
        <f aca="false">IF($A2197="",0,IF(OR(N($D2197)=0,$D2197&amp;""=TOP!$C$5&amp;""),1,0))</f>
        <v>0</v>
      </c>
      <c r="L2197" s="27" t="n">
        <f aca="false">IF($K2197=0,0,IFERROR(INDEX(購買率算出!$P$6:$P$3005,MATCH($A2197&amp;"",購買率算出!$C$6:$C$3005,0)),0))</f>
        <v>0</v>
      </c>
    </row>
    <row r="2198" customFormat="false" ht="15" hidden="false" customHeight="false" outlineLevel="0" collapsed="false">
      <c r="A2198" s="24"/>
      <c r="D2198" s="24"/>
      <c r="F2198" s="24"/>
      <c r="K2198" s="9" t="n">
        <f aca="false">IF($A2198="",0,IF(OR(N($D2198)=0,$D2198&amp;""=TOP!$C$5&amp;""),1,0))</f>
        <v>0</v>
      </c>
      <c r="L2198" s="27" t="n">
        <f aca="false">IF($K2198=0,0,IFERROR(INDEX(購買率算出!$P$6:$P$3005,MATCH($A2198&amp;"",購買率算出!$C$6:$C$3005,0)),0))</f>
        <v>0</v>
      </c>
    </row>
    <row r="2199" customFormat="false" ht="15" hidden="false" customHeight="false" outlineLevel="0" collapsed="false">
      <c r="A2199" s="24"/>
      <c r="D2199" s="24"/>
      <c r="F2199" s="24"/>
      <c r="K2199" s="9" t="n">
        <f aca="false">IF($A2199="",0,IF(OR(N($D2199)=0,$D2199&amp;""=TOP!$C$5&amp;""),1,0))</f>
        <v>0</v>
      </c>
      <c r="L2199" s="27" t="n">
        <f aca="false">IF($K2199=0,0,IFERROR(INDEX(購買率算出!$P$6:$P$3005,MATCH($A2199&amp;"",購買率算出!$C$6:$C$3005,0)),0))</f>
        <v>0</v>
      </c>
    </row>
    <row r="2200" customFormat="false" ht="15" hidden="false" customHeight="false" outlineLevel="0" collapsed="false">
      <c r="A2200" s="24"/>
      <c r="D2200" s="24"/>
      <c r="F2200" s="24"/>
      <c r="K2200" s="9" t="n">
        <f aca="false">IF($A2200="",0,IF(OR(N($D2200)=0,$D2200&amp;""=TOP!$C$5&amp;""),1,0))</f>
        <v>0</v>
      </c>
      <c r="L2200" s="27" t="n">
        <f aca="false">IF($K2200=0,0,IFERROR(INDEX(購買率算出!$P$6:$P$3005,MATCH($A2200&amp;"",購買率算出!$C$6:$C$3005,0)),0))</f>
        <v>0</v>
      </c>
    </row>
    <row r="2201" customFormat="false" ht="15" hidden="false" customHeight="false" outlineLevel="0" collapsed="false">
      <c r="A2201" s="24"/>
      <c r="D2201" s="24"/>
      <c r="F2201" s="24"/>
      <c r="K2201" s="9" t="n">
        <f aca="false">IF($A2201="",0,IF(OR(N($D2201)=0,$D2201&amp;""=TOP!$C$5&amp;""),1,0))</f>
        <v>0</v>
      </c>
      <c r="L2201" s="27" t="n">
        <f aca="false">IF($K2201=0,0,IFERROR(INDEX(購買率算出!$P$6:$P$3005,MATCH($A2201&amp;"",購買率算出!$C$6:$C$3005,0)),0))</f>
        <v>0</v>
      </c>
    </row>
    <row r="2202" customFormat="false" ht="15" hidden="false" customHeight="false" outlineLevel="0" collapsed="false">
      <c r="A2202" s="24"/>
      <c r="D2202" s="24"/>
      <c r="F2202" s="24"/>
      <c r="K2202" s="9" t="n">
        <f aca="false">IF($A2202="",0,IF(OR(N($D2202)=0,$D2202&amp;""=TOP!$C$5&amp;""),1,0))</f>
        <v>0</v>
      </c>
      <c r="L2202" s="27" t="n">
        <f aca="false">IF($K2202=0,0,IFERROR(INDEX(購買率算出!$P$6:$P$3005,MATCH($A2202&amp;"",購買率算出!$C$6:$C$3005,0)),0))</f>
        <v>0</v>
      </c>
    </row>
    <row r="2203" customFormat="false" ht="15" hidden="false" customHeight="false" outlineLevel="0" collapsed="false">
      <c r="A2203" s="24"/>
      <c r="D2203" s="24"/>
      <c r="F2203" s="24"/>
      <c r="K2203" s="9" t="n">
        <f aca="false">IF($A2203="",0,IF(OR(N($D2203)=0,$D2203&amp;""=TOP!$C$5&amp;""),1,0))</f>
        <v>0</v>
      </c>
      <c r="L2203" s="27" t="n">
        <f aca="false">IF($K2203=0,0,IFERROR(INDEX(購買率算出!$P$6:$P$3005,MATCH($A2203&amp;"",購買率算出!$C$6:$C$3005,0)),0))</f>
        <v>0</v>
      </c>
    </row>
    <row r="2204" customFormat="false" ht="15" hidden="false" customHeight="false" outlineLevel="0" collapsed="false">
      <c r="A2204" s="24"/>
      <c r="D2204" s="24"/>
      <c r="F2204" s="24"/>
      <c r="K2204" s="9" t="n">
        <f aca="false">IF($A2204="",0,IF(OR(N($D2204)=0,$D2204&amp;""=TOP!$C$5&amp;""),1,0))</f>
        <v>0</v>
      </c>
      <c r="L2204" s="27" t="n">
        <f aca="false">IF($K2204=0,0,IFERROR(INDEX(購買率算出!$P$6:$P$3005,MATCH($A2204&amp;"",購買率算出!$C$6:$C$3005,0)),0))</f>
        <v>0</v>
      </c>
    </row>
    <row r="2205" customFormat="false" ht="15" hidden="false" customHeight="false" outlineLevel="0" collapsed="false">
      <c r="A2205" s="24"/>
      <c r="D2205" s="24"/>
      <c r="F2205" s="24"/>
      <c r="K2205" s="9" t="n">
        <f aca="false">IF($A2205="",0,IF(OR(N($D2205)=0,$D2205&amp;""=TOP!$C$5&amp;""),1,0))</f>
        <v>0</v>
      </c>
      <c r="L2205" s="27" t="n">
        <f aca="false">IF($K2205=0,0,IFERROR(INDEX(購買率算出!$P$6:$P$3005,MATCH($A2205&amp;"",購買率算出!$C$6:$C$3005,0)),0))</f>
        <v>0</v>
      </c>
    </row>
    <row r="2206" customFormat="false" ht="15" hidden="false" customHeight="false" outlineLevel="0" collapsed="false">
      <c r="A2206" s="24"/>
      <c r="D2206" s="24"/>
      <c r="F2206" s="24"/>
      <c r="K2206" s="9" t="n">
        <f aca="false">IF($A2206="",0,IF(OR(N($D2206)=0,$D2206&amp;""=TOP!$C$5&amp;""),1,0))</f>
        <v>0</v>
      </c>
      <c r="L2206" s="27" t="n">
        <f aca="false">IF($K2206=0,0,IFERROR(INDEX(購買率算出!$P$6:$P$3005,MATCH($A2206&amp;"",購買率算出!$C$6:$C$3005,0)),0))</f>
        <v>0</v>
      </c>
    </row>
    <row r="2207" customFormat="false" ht="15" hidden="false" customHeight="false" outlineLevel="0" collapsed="false">
      <c r="A2207" s="24"/>
      <c r="D2207" s="24"/>
      <c r="F2207" s="24"/>
      <c r="K2207" s="9" t="n">
        <f aca="false">IF($A2207="",0,IF(OR(N($D2207)=0,$D2207&amp;""=TOP!$C$5&amp;""),1,0))</f>
        <v>0</v>
      </c>
      <c r="L2207" s="27" t="n">
        <f aca="false">IF($K2207=0,0,IFERROR(INDEX(購買率算出!$P$6:$P$3005,MATCH($A2207&amp;"",購買率算出!$C$6:$C$3005,0)),0))</f>
        <v>0</v>
      </c>
    </row>
    <row r="2208" customFormat="false" ht="15" hidden="false" customHeight="false" outlineLevel="0" collapsed="false">
      <c r="A2208" s="24"/>
      <c r="D2208" s="24"/>
      <c r="F2208" s="24"/>
      <c r="K2208" s="9" t="n">
        <f aca="false">IF($A2208="",0,IF(OR(N($D2208)=0,$D2208&amp;""=TOP!$C$5&amp;""),1,0))</f>
        <v>0</v>
      </c>
      <c r="L2208" s="27" t="n">
        <f aca="false">IF($K2208=0,0,IFERROR(INDEX(購買率算出!$P$6:$P$3005,MATCH($A2208&amp;"",購買率算出!$C$6:$C$3005,0)),0))</f>
        <v>0</v>
      </c>
    </row>
    <row r="2209" customFormat="false" ht="15" hidden="false" customHeight="false" outlineLevel="0" collapsed="false">
      <c r="A2209" s="24"/>
      <c r="D2209" s="24"/>
      <c r="F2209" s="24"/>
      <c r="K2209" s="9" t="n">
        <f aca="false">IF($A2209="",0,IF(OR(N($D2209)=0,$D2209&amp;""=TOP!$C$5&amp;""),1,0))</f>
        <v>0</v>
      </c>
      <c r="L2209" s="27" t="n">
        <f aca="false">IF($K2209=0,0,IFERROR(INDEX(購買率算出!$P$6:$P$3005,MATCH($A2209&amp;"",購買率算出!$C$6:$C$3005,0)),0))</f>
        <v>0</v>
      </c>
    </row>
    <row r="2210" customFormat="false" ht="15" hidden="false" customHeight="false" outlineLevel="0" collapsed="false">
      <c r="A2210" s="24"/>
      <c r="D2210" s="24"/>
      <c r="F2210" s="24"/>
      <c r="K2210" s="9" t="n">
        <f aca="false">IF($A2210="",0,IF(OR(N($D2210)=0,$D2210&amp;""=TOP!$C$5&amp;""),1,0))</f>
        <v>0</v>
      </c>
      <c r="L2210" s="27" t="n">
        <f aca="false">IF($K2210=0,0,IFERROR(INDEX(購買率算出!$P$6:$P$3005,MATCH($A2210&amp;"",購買率算出!$C$6:$C$3005,0)),0))</f>
        <v>0</v>
      </c>
    </row>
    <row r="2211" customFormat="false" ht="15" hidden="false" customHeight="false" outlineLevel="0" collapsed="false">
      <c r="A2211" s="24"/>
      <c r="D2211" s="24"/>
      <c r="F2211" s="24"/>
      <c r="K2211" s="9" t="n">
        <f aca="false">IF($A2211="",0,IF(OR(N($D2211)=0,$D2211&amp;""=TOP!$C$5&amp;""),1,0))</f>
        <v>0</v>
      </c>
      <c r="L2211" s="27" t="n">
        <f aca="false">IF($K2211=0,0,IFERROR(INDEX(購買率算出!$P$6:$P$3005,MATCH($A2211&amp;"",購買率算出!$C$6:$C$3005,0)),0))</f>
        <v>0</v>
      </c>
    </row>
    <row r="2212" customFormat="false" ht="15" hidden="false" customHeight="false" outlineLevel="0" collapsed="false">
      <c r="A2212" s="24"/>
      <c r="D2212" s="24"/>
      <c r="F2212" s="24"/>
      <c r="K2212" s="9" t="n">
        <f aca="false">IF($A2212="",0,IF(OR(N($D2212)=0,$D2212&amp;""=TOP!$C$5&amp;""),1,0))</f>
        <v>0</v>
      </c>
      <c r="L2212" s="27" t="n">
        <f aca="false">IF($K2212=0,0,IFERROR(INDEX(購買率算出!$P$6:$P$3005,MATCH($A2212&amp;"",購買率算出!$C$6:$C$3005,0)),0))</f>
        <v>0</v>
      </c>
    </row>
    <row r="2213" customFormat="false" ht="15" hidden="false" customHeight="false" outlineLevel="0" collapsed="false">
      <c r="A2213" s="24"/>
      <c r="D2213" s="24"/>
      <c r="F2213" s="24"/>
      <c r="K2213" s="9" t="n">
        <f aca="false">IF($A2213="",0,IF(OR(N($D2213)=0,$D2213&amp;""=TOP!$C$5&amp;""),1,0))</f>
        <v>0</v>
      </c>
      <c r="L2213" s="27" t="n">
        <f aca="false">IF($K2213=0,0,IFERROR(INDEX(購買率算出!$P$6:$P$3005,MATCH($A2213&amp;"",購買率算出!$C$6:$C$3005,0)),0))</f>
        <v>0</v>
      </c>
    </row>
    <row r="2214" customFormat="false" ht="15" hidden="false" customHeight="false" outlineLevel="0" collapsed="false">
      <c r="A2214" s="24"/>
      <c r="D2214" s="24"/>
      <c r="F2214" s="24"/>
      <c r="K2214" s="9" t="n">
        <f aca="false">IF($A2214="",0,IF(OR(N($D2214)=0,$D2214&amp;""=TOP!$C$5&amp;""),1,0))</f>
        <v>0</v>
      </c>
      <c r="L2214" s="27" t="n">
        <f aca="false">IF($K2214=0,0,IFERROR(INDEX(購買率算出!$P$6:$P$3005,MATCH($A2214&amp;"",購買率算出!$C$6:$C$3005,0)),0))</f>
        <v>0</v>
      </c>
    </row>
    <row r="2215" customFormat="false" ht="15" hidden="false" customHeight="false" outlineLevel="0" collapsed="false">
      <c r="A2215" s="24"/>
      <c r="D2215" s="24"/>
      <c r="F2215" s="24"/>
      <c r="K2215" s="9" t="n">
        <f aca="false">IF($A2215="",0,IF(OR(N($D2215)=0,$D2215&amp;""=TOP!$C$5&amp;""),1,0))</f>
        <v>0</v>
      </c>
      <c r="L2215" s="27" t="n">
        <f aca="false">IF($K2215=0,0,IFERROR(INDEX(購買率算出!$P$6:$P$3005,MATCH($A2215&amp;"",購買率算出!$C$6:$C$3005,0)),0))</f>
        <v>0</v>
      </c>
    </row>
    <row r="2216" customFormat="false" ht="15" hidden="false" customHeight="false" outlineLevel="0" collapsed="false">
      <c r="A2216" s="24"/>
      <c r="D2216" s="24"/>
      <c r="F2216" s="24"/>
      <c r="K2216" s="9" t="n">
        <f aca="false">IF($A2216="",0,IF(OR(N($D2216)=0,$D2216&amp;""=TOP!$C$5&amp;""),1,0))</f>
        <v>0</v>
      </c>
      <c r="L2216" s="27" t="n">
        <f aca="false">IF($K2216=0,0,IFERROR(INDEX(購買率算出!$P$6:$P$3005,MATCH($A2216&amp;"",購買率算出!$C$6:$C$3005,0)),0))</f>
        <v>0</v>
      </c>
    </row>
    <row r="2217" customFormat="false" ht="15" hidden="false" customHeight="false" outlineLevel="0" collapsed="false">
      <c r="A2217" s="24"/>
      <c r="D2217" s="24"/>
      <c r="F2217" s="24"/>
      <c r="K2217" s="9" t="n">
        <f aca="false">IF($A2217="",0,IF(OR(N($D2217)=0,$D2217&amp;""=TOP!$C$5&amp;""),1,0))</f>
        <v>0</v>
      </c>
      <c r="L2217" s="27" t="n">
        <f aca="false">IF($K2217=0,0,IFERROR(INDEX(購買率算出!$P$6:$P$3005,MATCH($A2217&amp;"",購買率算出!$C$6:$C$3005,0)),0))</f>
        <v>0</v>
      </c>
    </row>
    <row r="2218" customFormat="false" ht="15" hidden="false" customHeight="false" outlineLevel="0" collapsed="false">
      <c r="A2218" s="24"/>
      <c r="D2218" s="24"/>
      <c r="F2218" s="24"/>
      <c r="K2218" s="9" t="n">
        <f aca="false">IF($A2218="",0,IF(OR(N($D2218)=0,$D2218&amp;""=TOP!$C$5&amp;""),1,0))</f>
        <v>0</v>
      </c>
      <c r="L2218" s="27" t="n">
        <f aca="false">IF($K2218=0,0,IFERROR(INDEX(購買率算出!$P$6:$P$3005,MATCH($A2218&amp;"",購買率算出!$C$6:$C$3005,0)),0))</f>
        <v>0</v>
      </c>
    </row>
    <row r="2219" customFormat="false" ht="15" hidden="false" customHeight="false" outlineLevel="0" collapsed="false">
      <c r="A2219" s="24"/>
      <c r="D2219" s="24"/>
      <c r="F2219" s="24"/>
      <c r="K2219" s="9" t="n">
        <f aca="false">IF($A2219="",0,IF(OR(N($D2219)=0,$D2219&amp;""=TOP!$C$5&amp;""),1,0))</f>
        <v>0</v>
      </c>
      <c r="L2219" s="27" t="n">
        <f aca="false">IF($K2219=0,0,IFERROR(INDEX(購買率算出!$P$6:$P$3005,MATCH($A2219&amp;"",購買率算出!$C$6:$C$3005,0)),0))</f>
        <v>0</v>
      </c>
    </row>
    <row r="2220" customFormat="false" ht="15" hidden="false" customHeight="false" outlineLevel="0" collapsed="false">
      <c r="A2220" s="24"/>
      <c r="D2220" s="24"/>
      <c r="F2220" s="24"/>
      <c r="K2220" s="9" t="n">
        <f aca="false">IF($A2220="",0,IF(OR(N($D2220)=0,$D2220&amp;""=TOP!$C$5&amp;""),1,0))</f>
        <v>0</v>
      </c>
      <c r="L2220" s="27" t="n">
        <f aca="false">IF($K2220=0,0,IFERROR(INDEX(購買率算出!$P$6:$P$3005,MATCH($A2220&amp;"",購買率算出!$C$6:$C$3005,0)),0))</f>
        <v>0</v>
      </c>
    </row>
    <row r="2221" customFormat="false" ht="15" hidden="false" customHeight="false" outlineLevel="0" collapsed="false">
      <c r="A2221" s="24"/>
      <c r="D2221" s="24"/>
      <c r="F2221" s="24"/>
      <c r="K2221" s="9" t="n">
        <f aca="false">IF($A2221="",0,IF(OR(N($D2221)=0,$D2221&amp;""=TOP!$C$5&amp;""),1,0))</f>
        <v>0</v>
      </c>
      <c r="L2221" s="27" t="n">
        <f aca="false">IF($K2221=0,0,IFERROR(INDEX(購買率算出!$P$6:$P$3005,MATCH($A2221&amp;"",購買率算出!$C$6:$C$3005,0)),0))</f>
        <v>0</v>
      </c>
    </row>
    <row r="2222" customFormat="false" ht="15" hidden="false" customHeight="false" outlineLevel="0" collapsed="false">
      <c r="A2222" s="24"/>
      <c r="D2222" s="24"/>
      <c r="F2222" s="24"/>
      <c r="K2222" s="9" t="n">
        <f aca="false">IF($A2222="",0,IF(OR(N($D2222)=0,$D2222&amp;""=TOP!$C$5&amp;""),1,0))</f>
        <v>0</v>
      </c>
      <c r="L2222" s="27" t="n">
        <f aca="false">IF($K2222=0,0,IFERROR(INDEX(購買率算出!$P$6:$P$3005,MATCH($A2222&amp;"",購買率算出!$C$6:$C$3005,0)),0))</f>
        <v>0</v>
      </c>
    </row>
    <row r="2223" customFormat="false" ht="15" hidden="false" customHeight="false" outlineLevel="0" collapsed="false">
      <c r="A2223" s="24"/>
      <c r="D2223" s="24"/>
      <c r="F2223" s="24"/>
      <c r="K2223" s="9" t="n">
        <f aca="false">IF($A2223="",0,IF(OR(N($D2223)=0,$D2223&amp;""=TOP!$C$5&amp;""),1,0))</f>
        <v>0</v>
      </c>
      <c r="L2223" s="27" t="n">
        <f aca="false">IF($K2223=0,0,IFERROR(INDEX(購買率算出!$P$6:$P$3005,MATCH($A2223&amp;"",購買率算出!$C$6:$C$3005,0)),0))</f>
        <v>0</v>
      </c>
    </row>
    <row r="2224" customFormat="false" ht="15" hidden="false" customHeight="false" outlineLevel="0" collapsed="false">
      <c r="A2224" s="24"/>
      <c r="D2224" s="24"/>
      <c r="F2224" s="24"/>
      <c r="K2224" s="9" t="n">
        <f aca="false">IF($A2224="",0,IF(OR(N($D2224)=0,$D2224&amp;""=TOP!$C$5&amp;""),1,0))</f>
        <v>0</v>
      </c>
      <c r="L2224" s="27" t="n">
        <f aca="false">IF($K2224=0,0,IFERROR(INDEX(購買率算出!$P$6:$P$3005,MATCH($A2224&amp;"",購買率算出!$C$6:$C$3005,0)),0))</f>
        <v>0</v>
      </c>
    </row>
    <row r="2225" customFormat="false" ht="15" hidden="false" customHeight="false" outlineLevel="0" collapsed="false">
      <c r="A2225" s="24"/>
      <c r="D2225" s="24"/>
      <c r="F2225" s="24"/>
      <c r="K2225" s="9" t="n">
        <f aca="false">IF($A2225="",0,IF(OR(N($D2225)=0,$D2225&amp;""=TOP!$C$5&amp;""),1,0))</f>
        <v>0</v>
      </c>
      <c r="L2225" s="27" t="n">
        <f aca="false">IF($K2225=0,0,IFERROR(INDEX(購買率算出!$P$6:$P$3005,MATCH($A2225&amp;"",購買率算出!$C$6:$C$3005,0)),0))</f>
        <v>0</v>
      </c>
    </row>
    <row r="2226" customFormat="false" ht="15" hidden="false" customHeight="false" outlineLevel="0" collapsed="false">
      <c r="A2226" s="24"/>
      <c r="D2226" s="24"/>
      <c r="F2226" s="24"/>
      <c r="K2226" s="9" t="n">
        <f aca="false">IF($A2226="",0,IF(OR(N($D2226)=0,$D2226&amp;""=TOP!$C$5&amp;""),1,0))</f>
        <v>0</v>
      </c>
      <c r="L2226" s="27" t="n">
        <f aca="false">IF($K2226=0,0,IFERROR(INDEX(購買率算出!$P$6:$P$3005,MATCH($A2226&amp;"",購買率算出!$C$6:$C$3005,0)),0))</f>
        <v>0</v>
      </c>
    </row>
    <row r="2227" customFormat="false" ht="15" hidden="false" customHeight="false" outlineLevel="0" collapsed="false">
      <c r="A2227" s="24"/>
      <c r="D2227" s="24"/>
      <c r="F2227" s="24"/>
      <c r="K2227" s="9" t="n">
        <f aca="false">IF($A2227="",0,IF(OR(N($D2227)=0,$D2227&amp;""=TOP!$C$5&amp;""),1,0))</f>
        <v>0</v>
      </c>
      <c r="L2227" s="27" t="n">
        <f aca="false">IF($K2227=0,0,IFERROR(INDEX(購買率算出!$P$6:$P$3005,MATCH($A2227&amp;"",購買率算出!$C$6:$C$3005,0)),0))</f>
        <v>0</v>
      </c>
    </row>
    <row r="2228" customFormat="false" ht="15" hidden="false" customHeight="false" outlineLevel="0" collapsed="false">
      <c r="A2228" s="24"/>
      <c r="D2228" s="24"/>
      <c r="F2228" s="24"/>
      <c r="K2228" s="9" t="n">
        <f aca="false">IF($A2228="",0,IF(OR(N($D2228)=0,$D2228&amp;""=TOP!$C$5&amp;""),1,0))</f>
        <v>0</v>
      </c>
      <c r="L2228" s="27" t="n">
        <f aca="false">IF($K2228=0,0,IFERROR(INDEX(購買率算出!$P$6:$P$3005,MATCH($A2228&amp;"",購買率算出!$C$6:$C$3005,0)),0))</f>
        <v>0</v>
      </c>
    </row>
    <row r="2229" customFormat="false" ht="15" hidden="false" customHeight="false" outlineLevel="0" collapsed="false">
      <c r="A2229" s="24"/>
      <c r="D2229" s="24"/>
      <c r="F2229" s="24"/>
      <c r="K2229" s="9" t="n">
        <f aca="false">IF($A2229="",0,IF(OR(N($D2229)=0,$D2229&amp;""=TOP!$C$5&amp;""),1,0))</f>
        <v>0</v>
      </c>
      <c r="L2229" s="27" t="n">
        <f aca="false">IF($K2229=0,0,IFERROR(INDEX(購買率算出!$P$6:$P$3005,MATCH($A2229&amp;"",購買率算出!$C$6:$C$3005,0)),0))</f>
        <v>0</v>
      </c>
    </row>
    <row r="2230" customFormat="false" ht="15" hidden="false" customHeight="false" outlineLevel="0" collapsed="false">
      <c r="A2230" s="24"/>
      <c r="D2230" s="24"/>
      <c r="F2230" s="24"/>
      <c r="K2230" s="9" t="n">
        <f aca="false">IF($A2230="",0,IF(OR(N($D2230)=0,$D2230&amp;""=TOP!$C$5&amp;""),1,0))</f>
        <v>0</v>
      </c>
      <c r="L2230" s="27" t="n">
        <f aca="false">IF($K2230=0,0,IFERROR(INDEX(購買率算出!$P$6:$P$3005,MATCH($A2230&amp;"",購買率算出!$C$6:$C$3005,0)),0))</f>
        <v>0</v>
      </c>
    </row>
    <row r="2231" customFormat="false" ht="15" hidden="false" customHeight="false" outlineLevel="0" collapsed="false">
      <c r="A2231" s="24"/>
      <c r="D2231" s="24"/>
      <c r="F2231" s="24"/>
      <c r="K2231" s="9" t="n">
        <f aca="false">IF($A2231="",0,IF(OR(N($D2231)=0,$D2231&amp;""=TOP!$C$5&amp;""),1,0))</f>
        <v>0</v>
      </c>
      <c r="L2231" s="27" t="n">
        <f aca="false">IF($K2231=0,0,IFERROR(INDEX(購買率算出!$P$6:$P$3005,MATCH($A2231&amp;"",購買率算出!$C$6:$C$3005,0)),0))</f>
        <v>0</v>
      </c>
    </row>
    <row r="2232" customFormat="false" ht="15" hidden="false" customHeight="false" outlineLevel="0" collapsed="false">
      <c r="A2232" s="24"/>
      <c r="D2232" s="24"/>
      <c r="F2232" s="24"/>
      <c r="K2232" s="9" t="n">
        <f aca="false">IF($A2232="",0,IF(OR(N($D2232)=0,$D2232&amp;""=TOP!$C$5&amp;""),1,0))</f>
        <v>0</v>
      </c>
      <c r="L2232" s="27" t="n">
        <f aca="false">IF($K2232=0,0,IFERROR(INDEX(購買率算出!$P$6:$P$3005,MATCH($A2232&amp;"",購買率算出!$C$6:$C$3005,0)),0))</f>
        <v>0</v>
      </c>
    </row>
    <row r="2233" customFormat="false" ht="15" hidden="false" customHeight="false" outlineLevel="0" collapsed="false">
      <c r="A2233" s="24"/>
      <c r="D2233" s="24"/>
      <c r="F2233" s="24"/>
      <c r="K2233" s="9" t="n">
        <f aca="false">IF($A2233="",0,IF(OR(N($D2233)=0,$D2233&amp;""=TOP!$C$5&amp;""),1,0))</f>
        <v>0</v>
      </c>
      <c r="L2233" s="27" t="n">
        <f aca="false">IF($K2233=0,0,IFERROR(INDEX(購買率算出!$P$6:$P$3005,MATCH($A2233&amp;"",購買率算出!$C$6:$C$3005,0)),0))</f>
        <v>0</v>
      </c>
    </row>
    <row r="2234" customFormat="false" ht="15" hidden="false" customHeight="false" outlineLevel="0" collapsed="false">
      <c r="A2234" s="24"/>
      <c r="D2234" s="24"/>
      <c r="F2234" s="24"/>
      <c r="K2234" s="9" t="n">
        <f aca="false">IF($A2234="",0,IF(OR(N($D2234)=0,$D2234&amp;""=TOP!$C$5&amp;""),1,0))</f>
        <v>0</v>
      </c>
      <c r="L2234" s="27" t="n">
        <f aca="false">IF($K2234=0,0,IFERROR(INDEX(購買率算出!$P$6:$P$3005,MATCH($A2234&amp;"",購買率算出!$C$6:$C$3005,0)),0))</f>
        <v>0</v>
      </c>
    </row>
    <row r="2235" customFormat="false" ht="15" hidden="false" customHeight="false" outlineLevel="0" collapsed="false">
      <c r="A2235" s="24"/>
      <c r="D2235" s="24"/>
      <c r="F2235" s="24"/>
      <c r="K2235" s="9" t="n">
        <f aca="false">IF($A2235="",0,IF(OR(N($D2235)=0,$D2235&amp;""=TOP!$C$5&amp;""),1,0))</f>
        <v>0</v>
      </c>
      <c r="L2235" s="27" t="n">
        <f aca="false">IF($K2235=0,0,IFERROR(INDEX(購買率算出!$P$6:$P$3005,MATCH($A2235&amp;"",購買率算出!$C$6:$C$3005,0)),0))</f>
        <v>0</v>
      </c>
    </row>
    <row r="2236" customFormat="false" ht="15" hidden="false" customHeight="false" outlineLevel="0" collapsed="false">
      <c r="A2236" s="24"/>
      <c r="D2236" s="24"/>
      <c r="F2236" s="24"/>
      <c r="K2236" s="9" t="n">
        <f aca="false">IF($A2236="",0,IF(OR(N($D2236)=0,$D2236&amp;""=TOP!$C$5&amp;""),1,0))</f>
        <v>0</v>
      </c>
      <c r="L2236" s="27" t="n">
        <f aca="false">IF($K2236=0,0,IFERROR(INDEX(購買率算出!$P$6:$P$3005,MATCH($A2236&amp;"",購買率算出!$C$6:$C$3005,0)),0))</f>
        <v>0</v>
      </c>
    </row>
    <row r="2237" customFormat="false" ht="15" hidden="false" customHeight="false" outlineLevel="0" collapsed="false">
      <c r="A2237" s="24"/>
      <c r="D2237" s="24"/>
      <c r="F2237" s="24"/>
      <c r="K2237" s="9" t="n">
        <f aca="false">IF($A2237="",0,IF(OR(N($D2237)=0,$D2237&amp;""=TOP!$C$5&amp;""),1,0))</f>
        <v>0</v>
      </c>
      <c r="L2237" s="27" t="n">
        <f aca="false">IF($K2237=0,0,IFERROR(INDEX(購買率算出!$P$6:$P$3005,MATCH($A2237&amp;"",購買率算出!$C$6:$C$3005,0)),0))</f>
        <v>0</v>
      </c>
    </row>
    <row r="2238" customFormat="false" ht="15" hidden="false" customHeight="false" outlineLevel="0" collapsed="false">
      <c r="A2238" s="24"/>
      <c r="D2238" s="24"/>
      <c r="F2238" s="24"/>
      <c r="K2238" s="9" t="n">
        <f aca="false">IF($A2238="",0,IF(OR(N($D2238)=0,$D2238&amp;""=TOP!$C$5&amp;""),1,0))</f>
        <v>0</v>
      </c>
      <c r="L2238" s="27" t="n">
        <f aca="false">IF($K2238=0,0,IFERROR(INDEX(購買率算出!$P$6:$P$3005,MATCH($A2238&amp;"",購買率算出!$C$6:$C$3005,0)),0))</f>
        <v>0</v>
      </c>
    </row>
    <row r="2239" customFormat="false" ht="15" hidden="false" customHeight="false" outlineLevel="0" collapsed="false">
      <c r="A2239" s="24"/>
      <c r="D2239" s="24"/>
      <c r="F2239" s="24"/>
      <c r="K2239" s="9" t="n">
        <f aca="false">IF($A2239="",0,IF(OR(N($D2239)=0,$D2239&amp;""=TOP!$C$5&amp;""),1,0))</f>
        <v>0</v>
      </c>
      <c r="L2239" s="27" t="n">
        <f aca="false">IF($K2239=0,0,IFERROR(INDEX(購買率算出!$P$6:$P$3005,MATCH($A2239&amp;"",購買率算出!$C$6:$C$3005,0)),0))</f>
        <v>0</v>
      </c>
    </row>
    <row r="2240" customFormat="false" ht="15" hidden="false" customHeight="false" outlineLevel="0" collapsed="false">
      <c r="A2240" s="24"/>
      <c r="D2240" s="24"/>
      <c r="F2240" s="24"/>
      <c r="K2240" s="9" t="n">
        <f aca="false">IF($A2240="",0,IF(OR(N($D2240)=0,$D2240&amp;""=TOP!$C$5&amp;""),1,0))</f>
        <v>0</v>
      </c>
      <c r="L2240" s="27" t="n">
        <f aca="false">IF($K2240=0,0,IFERROR(INDEX(購買率算出!$P$6:$P$3005,MATCH($A2240&amp;"",購買率算出!$C$6:$C$3005,0)),0))</f>
        <v>0</v>
      </c>
    </row>
    <row r="2241" customFormat="false" ht="15" hidden="false" customHeight="false" outlineLevel="0" collapsed="false">
      <c r="A2241" s="24"/>
      <c r="D2241" s="24"/>
      <c r="F2241" s="24"/>
      <c r="K2241" s="9" t="n">
        <f aca="false">IF($A2241="",0,IF(OR(N($D2241)=0,$D2241&amp;""=TOP!$C$5&amp;""),1,0))</f>
        <v>0</v>
      </c>
      <c r="L2241" s="27" t="n">
        <f aca="false">IF($K2241=0,0,IFERROR(INDEX(購買率算出!$P$6:$P$3005,MATCH($A2241&amp;"",購買率算出!$C$6:$C$3005,0)),0))</f>
        <v>0</v>
      </c>
    </row>
    <row r="2242" customFormat="false" ht="15" hidden="false" customHeight="false" outlineLevel="0" collapsed="false">
      <c r="A2242" s="24"/>
      <c r="D2242" s="24"/>
      <c r="F2242" s="24"/>
      <c r="K2242" s="9" t="n">
        <f aca="false">IF($A2242="",0,IF(OR(N($D2242)=0,$D2242&amp;""=TOP!$C$5&amp;""),1,0))</f>
        <v>0</v>
      </c>
      <c r="L2242" s="27" t="n">
        <f aca="false">IF($K2242=0,0,IFERROR(INDEX(購買率算出!$P$6:$P$3005,MATCH($A2242&amp;"",購買率算出!$C$6:$C$3005,0)),0))</f>
        <v>0</v>
      </c>
    </row>
    <row r="2243" customFormat="false" ht="15" hidden="false" customHeight="false" outlineLevel="0" collapsed="false">
      <c r="A2243" s="24"/>
      <c r="D2243" s="24"/>
      <c r="F2243" s="24"/>
      <c r="K2243" s="9" t="n">
        <f aca="false">IF($A2243="",0,IF(OR(N($D2243)=0,$D2243&amp;""=TOP!$C$5&amp;""),1,0))</f>
        <v>0</v>
      </c>
      <c r="L2243" s="27" t="n">
        <f aca="false">IF($K2243=0,0,IFERROR(INDEX(購買率算出!$P$6:$P$3005,MATCH($A2243&amp;"",購買率算出!$C$6:$C$3005,0)),0))</f>
        <v>0</v>
      </c>
    </row>
    <row r="2244" customFormat="false" ht="15" hidden="false" customHeight="false" outlineLevel="0" collapsed="false">
      <c r="A2244" s="24"/>
      <c r="D2244" s="24"/>
      <c r="F2244" s="24"/>
      <c r="K2244" s="9" t="n">
        <f aca="false">IF($A2244="",0,IF(OR(N($D2244)=0,$D2244&amp;""=TOP!$C$5&amp;""),1,0))</f>
        <v>0</v>
      </c>
      <c r="L2244" s="27" t="n">
        <f aca="false">IF($K2244=0,0,IFERROR(INDEX(購買率算出!$P$6:$P$3005,MATCH($A2244&amp;"",購買率算出!$C$6:$C$3005,0)),0))</f>
        <v>0</v>
      </c>
    </row>
    <row r="2245" customFormat="false" ht="15" hidden="false" customHeight="false" outlineLevel="0" collapsed="false">
      <c r="A2245" s="24"/>
      <c r="D2245" s="24"/>
      <c r="F2245" s="24"/>
      <c r="K2245" s="9" t="n">
        <f aca="false">IF($A2245="",0,IF(OR(N($D2245)=0,$D2245&amp;""=TOP!$C$5&amp;""),1,0))</f>
        <v>0</v>
      </c>
      <c r="L2245" s="27" t="n">
        <f aca="false">IF($K2245=0,0,IFERROR(INDEX(購買率算出!$P$6:$P$3005,MATCH($A2245&amp;"",購買率算出!$C$6:$C$3005,0)),0))</f>
        <v>0</v>
      </c>
    </row>
    <row r="2246" customFormat="false" ht="15" hidden="false" customHeight="false" outlineLevel="0" collapsed="false">
      <c r="A2246" s="24"/>
      <c r="D2246" s="24"/>
      <c r="F2246" s="24"/>
      <c r="K2246" s="9" t="n">
        <f aca="false">IF($A2246="",0,IF(OR(N($D2246)=0,$D2246&amp;""=TOP!$C$5&amp;""),1,0))</f>
        <v>0</v>
      </c>
      <c r="L2246" s="27" t="n">
        <f aca="false">IF($K2246=0,0,IFERROR(INDEX(購買率算出!$P$6:$P$3005,MATCH($A2246&amp;"",購買率算出!$C$6:$C$3005,0)),0))</f>
        <v>0</v>
      </c>
    </row>
    <row r="2247" customFormat="false" ht="15" hidden="false" customHeight="false" outlineLevel="0" collapsed="false">
      <c r="A2247" s="24"/>
      <c r="D2247" s="24"/>
      <c r="F2247" s="24"/>
      <c r="K2247" s="9" t="n">
        <f aca="false">IF($A2247="",0,IF(OR(N($D2247)=0,$D2247&amp;""=TOP!$C$5&amp;""),1,0))</f>
        <v>0</v>
      </c>
      <c r="L2247" s="27" t="n">
        <f aca="false">IF($K2247=0,0,IFERROR(INDEX(購買率算出!$P$6:$P$3005,MATCH($A2247&amp;"",購買率算出!$C$6:$C$3005,0)),0))</f>
        <v>0</v>
      </c>
    </row>
    <row r="2248" customFormat="false" ht="15" hidden="false" customHeight="false" outlineLevel="0" collapsed="false">
      <c r="A2248" s="24"/>
      <c r="D2248" s="24"/>
      <c r="F2248" s="24"/>
      <c r="K2248" s="9" t="n">
        <f aca="false">IF($A2248="",0,IF(OR(N($D2248)=0,$D2248&amp;""=TOP!$C$5&amp;""),1,0))</f>
        <v>0</v>
      </c>
      <c r="L2248" s="27" t="n">
        <f aca="false">IF($K2248=0,0,IFERROR(INDEX(購買率算出!$P$6:$P$3005,MATCH($A2248&amp;"",購買率算出!$C$6:$C$3005,0)),0))</f>
        <v>0</v>
      </c>
    </row>
    <row r="2249" customFormat="false" ht="15" hidden="false" customHeight="false" outlineLevel="0" collapsed="false">
      <c r="A2249" s="24"/>
      <c r="D2249" s="24"/>
      <c r="F2249" s="24"/>
      <c r="K2249" s="9" t="n">
        <f aca="false">IF($A2249="",0,IF(OR(N($D2249)=0,$D2249&amp;""=TOP!$C$5&amp;""),1,0))</f>
        <v>0</v>
      </c>
      <c r="L2249" s="27" t="n">
        <f aca="false">IF($K2249=0,0,IFERROR(INDEX(購買率算出!$P$6:$P$3005,MATCH($A2249&amp;"",購買率算出!$C$6:$C$3005,0)),0))</f>
        <v>0</v>
      </c>
    </row>
    <row r="2250" customFormat="false" ht="15" hidden="false" customHeight="false" outlineLevel="0" collapsed="false">
      <c r="A2250" s="24"/>
      <c r="D2250" s="24"/>
      <c r="F2250" s="24"/>
      <c r="K2250" s="9" t="n">
        <f aca="false">IF($A2250="",0,IF(OR(N($D2250)=0,$D2250&amp;""=TOP!$C$5&amp;""),1,0))</f>
        <v>0</v>
      </c>
      <c r="L2250" s="27" t="n">
        <f aca="false">IF($K2250=0,0,IFERROR(INDEX(購買率算出!$P$6:$P$3005,MATCH($A2250&amp;"",購買率算出!$C$6:$C$3005,0)),0))</f>
        <v>0</v>
      </c>
    </row>
    <row r="2251" customFormat="false" ht="15" hidden="false" customHeight="false" outlineLevel="0" collapsed="false">
      <c r="A2251" s="24"/>
      <c r="D2251" s="24"/>
      <c r="F2251" s="24"/>
      <c r="K2251" s="9" t="n">
        <f aca="false">IF($A2251="",0,IF(OR(N($D2251)=0,$D2251&amp;""=TOP!$C$5&amp;""),1,0))</f>
        <v>0</v>
      </c>
      <c r="L2251" s="27" t="n">
        <f aca="false">IF($K2251=0,0,IFERROR(INDEX(購買率算出!$P$6:$P$3005,MATCH($A2251&amp;"",購買率算出!$C$6:$C$3005,0)),0))</f>
        <v>0</v>
      </c>
    </row>
    <row r="2252" customFormat="false" ht="15" hidden="false" customHeight="false" outlineLevel="0" collapsed="false">
      <c r="A2252" s="24"/>
      <c r="D2252" s="24"/>
      <c r="F2252" s="24"/>
      <c r="K2252" s="9" t="n">
        <f aca="false">IF($A2252="",0,IF(OR(N($D2252)=0,$D2252&amp;""=TOP!$C$5&amp;""),1,0))</f>
        <v>0</v>
      </c>
      <c r="L2252" s="27" t="n">
        <f aca="false">IF($K2252=0,0,IFERROR(INDEX(購買率算出!$P$6:$P$3005,MATCH($A2252&amp;"",購買率算出!$C$6:$C$3005,0)),0))</f>
        <v>0</v>
      </c>
    </row>
    <row r="2253" customFormat="false" ht="15" hidden="false" customHeight="false" outlineLevel="0" collapsed="false">
      <c r="A2253" s="24"/>
      <c r="D2253" s="24"/>
      <c r="F2253" s="24"/>
      <c r="K2253" s="9" t="n">
        <f aca="false">IF($A2253="",0,IF(OR(N($D2253)=0,$D2253&amp;""=TOP!$C$5&amp;""),1,0))</f>
        <v>0</v>
      </c>
      <c r="L2253" s="27" t="n">
        <f aca="false">IF($K2253=0,0,IFERROR(INDEX(購買率算出!$P$6:$P$3005,MATCH($A2253&amp;"",購買率算出!$C$6:$C$3005,0)),0))</f>
        <v>0</v>
      </c>
    </row>
    <row r="2254" customFormat="false" ht="15" hidden="false" customHeight="false" outlineLevel="0" collapsed="false">
      <c r="A2254" s="24"/>
      <c r="D2254" s="24"/>
      <c r="F2254" s="24"/>
      <c r="K2254" s="9" t="n">
        <f aca="false">IF($A2254="",0,IF(OR(N($D2254)=0,$D2254&amp;""=TOP!$C$5&amp;""),1,0))</f>
        <v>0</v>
      </c>
      <c r="L2254" s="27" t="n">
        <f aca="false">IF($K2254=0,0,IFERROR(INDEX(購買率算出!$P$6:$P$3005,MATCH($A2254&amp;"",購買率算出!$C$6:$C$3005,0)),0))</f>
        <v>0</v>
      </c>
    </row>
    <row r="2255" customFormat="false" ht="15" hidden="false" customHeight="false" outlineLevel="0" collapsed="false">
      <c r="A2255" s="24"/>
      <c r="D2255" s="24"/>
      <c r="F2255" s="24"/>
      <c r="K2255" s="9" t="n">
        <f aca="false">IF($A2255="",0,IF(OR(N($D2255)=0,$D2255&amp;""=TOP!$C$5&amp;""),1,0))</f>
        <v>0</v>
      </c>
      <c r="L2255" s="27" t="n">
        <f aca="false">IF($K2255=0,0,IFERROR(INDEX(購買率算出!$P$6:$P$3005,MATCH($A2255&amp;"",購買率算出!$C$6:$C$3005,0)),0))</f>
        <v>0</v>
      </c>
    </row>
    <row r="2256" customFormat="false" ht="15" hidden="false" customHeight="false" outlineLevel="0" collapsed="false">
      <c r="A2256" s="24"/>
      <c r="D2256" s="24"/>
      <c r="F2256" s="24"/>
      <c r="K2256" s="9" t="n">
        <f aca="false">IF($A2256="",0,IF(OR(N($D2256)=0,$D2256&amp;""=TOP!$C$5&amp;""),1,0))</f>
        <v>0</v>
      </c>
      <c r="L2256" s="27" t="n">
        <f aca="false">IF($K2256=0,0,IFERROR(INDEX(購買率算出!$P$6:$P$3005,MATCH($A2256&amp;"",購買率算出!$C$6:$C$3005,0)),0))</f>
        <v>0</v>
      </c>
    </row>
    <row r="2257" customFormat="false" ht="15" hidden="false" customHeight="false" outlineLevel="0" collapsed="false">
      <c r="A2257" s="24"/>
      <c r="D2257" s="24"/>
      <c r="F2257" s="24"/>
      <c r="K2257" s="9" t="n">
        <f aca="false">IF($A2257="",0,IF(OR(N($D2257)=0,$D2257&amp;""=TOP!$C$5&amp;""),1,0))</f>
        <v>0</v>
      </c>
      <c r="L2257" s="27" t="n">
        <f aca="false">IF($K2257=0,0,IFERROR(INDEX(購買率算出!$P$6:$P$3005,MATCH($A2257&amp;"",購買率算出!$C$6:$C$3005,0)),0))</f>
        <v>0</v>
      </c>
    </row>
    <row r="2258" customFormat="false" ht="15" hidden="false" customHeight="false" outlineLevel="0" collapsed="false">
      <c r="A2258" s="24"/>
      <c r="D2258" s="24"/>
      <c r="F2258" s="24"/>
      <c r="K2258" s="9" t="n">
        <f aca="false">IF($A2258="",0,IF(OR(N($D2258)=0,$D2258&amp;""=TOP!$C$5&amp;""),1,0))</f>
        <v>0</v>
      </c>
      <c r="L2258" s="27" t="n">
        <f aca="false">IF($K2258=0,0,IFERROR(INDEX(購買率算出!$P$6:$P$3005,MATCH($A2258&amp;"",購買率算出!$C$6:$C$3005,0)),0))</f>
        <v>0</v>
      </c>
    </row>
    <row r="2259" customFormat="false" ht="15" hidden="false" customHeight="false" outlineLevel="0" collapsed="false">
      <c r="A2259" s="24"/>
      <c r="D2259" s="24"/>
      <c r="F2259" s="24"/>
      <c r="K2259" s="9" t="n">
        <f aca="false">IF($A2259="",0,IF(OR(N($D2259)=0,$D2259&amp;""=TOP!$C$5&amp;""),1,0))</f>
        <v>0</v>
      </c>
      <c r="L2259" s="27" t="n">
        <f aca="false">IF($K2259=0,0,IFERROR(INDEX(購買率算出!$P$6:$P$3005,MATCH($A2259&amp;"",購買率算出!$C$6:$C$3005,0)),0))</f>
        <v>0</v>
      </c>
    </row>
    <row r="2260" customFormat="false" ht="15" hidden="false" customHeight="false" outlineLevel="0" collapsed="false">
      <c r="A2260" s="24"/>
      <c r="D2260" s="24"/>
      <c r="F2260" s="24"/>
      <c r="K2260" s="9" t="n">
        <f aca="false">IF($A2260="",0,IF(OR(N($D2260)=0,$D2260&amp;""=TOP!$C$5&amp;""),1,0))</f>
        <v>0</v>
      </c>
      <c r="L2260" s="27" t="n">
        <f aca="false">IF($K2260=0,0,IFERROR(INDEX(購買率算出!$P$6:$P$3005,MATCH($A2260&amp;"",購買率算出!$C$6:$C$3005,0)),0))</f>
        <v>0</v>
      </c>
    </row>
    <row r="2261" customFormat="false" ht="15" hidden="false" customHeight="false" outlineLevel="0" collapsed="false">
      <c r="A2261" s="24"/>
      <c r="D2261" s="24"/>
      <c r="F2261" s="24"/>
      <c r="K2261" s="9" t="n">
        <f aca="false">IF($A2261="",0,IF(OR(N($D2261)=0,$D2261&amp;""=TOP!$C$5&amp;""),1,0))</f>
        <v>0</v>
      </c>
      <c r="L2261" s="27" t="n">
        <f aca="false">IF($K2261=0,0,IFERROR(INDEX(購買率算出!$P$6:$P$3005,MATCH($A2261&amp;"",購買率算出!$C$6:$C$3005,0)),0))</f>
        <v>0</v>
      </c>
    </row>
    <row r="2262" customFormat="false" ht="15" hidden="false" customHeight="false" outlineLevel="0" collapsed="false">
      <c r="A2262" s="24"/>
      <c r="D2262" s="24"/>
      <c r="F2262" s="24"/>
      <c r="K2262" s="9" t="n">
        <f aca="false">IF($A2262="",0,IF(OR(N($D2262)=0,$D2262&amp;""=TOP!$C$5&amp;""),1,0))</f>
        <v>0</v>
      </c>
      <c r="L2262" s="27" t="n">
        <f aca="false">IF($K2262=0,0,IFERROR(INDEX(購買率算出!$P$6:$P$3005,MATCH($A2262&amp;"",購買率算出!$C$6:$C$3005,0)),0))</f>
        <v>0</v>
      </c>
    </row>
    <row r="2263" customFormat="false" ht="15" hidden="false" customHeight="false" outlineLevel="0" collapsed="false">
      <c r="A2263" s="24"/>
      <c r="D2263" s="24"/>
      <c r="F2263" s="24"/>
      <c r="K2263" s="9" t="n">
        <f aca="false">IF($A2263="",0,IF(OR(N($D2263)=0,$D2263&amp;""=TOP!$C$5&amp;""),1,0))</f>
        <v>0</v>
      </c>
      <c r="L2263" s="27" t="n">
        <f aca="false">IF($K2263=0,0,IFERROR(INDEX(購買率算出!$P$6:$P$3005,MATCH($A2263&amp;"",購買率算出!$C$6:$C$3005,0)),0))</f>
        <v>0</v>
      </c>
    </row>
    <row r="2264" customFormat="false" ht="15" hidden="false" customHeight="false" outlineLevel="0" collapsed="false">
      <c r="A2264" s="24"/>
      <c r="D2264" s="24"/>
      <c r="F2264" s="24"/>
      <c r="K2264" s="9" t="n">
        <f aca="false">IF($A2264="",0,IF(OR(N($D2264)=0,$D2264&amp;""=TOP!$C$5&amp;""),1,0))</f>
        <v>0</v>
      </c>
      <c r="L2264" s="27" t="n">
        <f aca="false">IF($K2264=0,0,IFERROR(INDEX(購買率算出!$P$6:$P$3005,MATCH($A2264&amp;"",購買率算出!$C$6:$C$3005,0)),0))</f>
        <v>0</v>
      </c>
    </row>
    <row r="2265" customFormat="false" ht="15" hidden="false" customHeight="false" outlineLevel="0" collapsed="false">
      <c r="A2265" s="24"/>
      <c r="D2265" s="24"/>
      <c r="F2265" s="24"/>
      <c r="K2265" s="9" t="n">
        <f aca="false">IF($A2265="",0,IF(OR(N($D2265)=0,$D2265&amp;""=TOP!$C$5&amp;""),1,0))</f>
        <v>0</v>
      </c>
      <c r="L2265" s="27" t="n">
        <f aca="false">IF($K2265=0,0,IFERROR(INDEX(購買率算出!$P$6:$P$3005,MATCH($A2265&amp;"",購買率算出!$C$6:$C$3005,0)),0))</f>
        <v>0</v>
      </c>
    </row>
    <row r="2266" customFormat="false" ht="15" hidden="false" customHeight="false" outlineLevel="0" collapsed="false">
      <c r="A2266" s="24"/>
      <c r="D2266" s="24"/>
      <c r="F2266" s="24"/>
      <c r="K2266" s="9" t="n">
        <f aca="false">IF($A2266="",0,IF(OR(N($D2266)=0,$D2266&amp;""=TOP!$C$5&amp;""),1,0))</f>
        <v>0</v>
      </c>
      <c r="L2266" s="27" t="n">
        <f aca="false">IF($K2266=0,0,IFERROR(INDEX(購買率算出!$P$6:$P$3005,MATCH($A2266&amp;"",購買率算出!$C$6:$C$3005,0)),0))</f>
        <v>0</v>
      </c>
    </row>
    <row r="2267" customFormat="false" ht="15" hidden="false" customHeight="false" outlineLevel="0" collapsed="false">
      <c r="A2267" s="24"/>
      <c r="D2267" s="24"/>
      <c r="F2267" s="24"/>
      <c r="K2267" s="9" t="n">
        <f aca="false">IF($A2267="",0,IF(OR(N($D2267)=0,$D2267&amp;""=TOP!$C$5&amp;""),1,0))</f>
        <v>0</v>
      </c>
      <c r="L2267" s="27" t="n">
        <f aca="false">IF($K2267=0,0,IFERROR(INDEX(購買率算出!$P$6:$P$3005,MATCH($A2267&amp;"",購買率算出!$C$6:$C$3005,0)),0))</f>
        <v>0</v>
      </c>
    </row>
    <row r="2268" customFormat="false" ht="15" hidden="false" customHeight="false" outlineLevel="0" collapsed="false">
      <c r="A2268" s="24"/>
      <c r="D2268" s="24"/>
      <c r="F2268" s="24"/>
      <c r="K2268" s="9" t="n">
        <f aca="false">IF($A2268="",0,IF(OR(N($D2268)=0,$D2268&amp;""=TOP!$C$5&amp;""),1,0))</f>
        <v>0</v>
      </c>
      <c r="L2268" s="27" t="n">
        <f aca="false">IF($K2268=0,0,IFERROR(INDEX(購買率算出!$P$6:$P$3005,MATCH($A2268&amp;"",購買率算出!$C$6:$C$3005,0)),0))</f>
        <v>0</v>
      </c>
    </row>
    <row r="2269" customFormat="false" ht="15" hidden="false" customHeight="false" outlineLevel="0" collapsed="false">
      <c r="A2269" s="24"/>
      <c r="D2269" s="24"/>
      <c r="F2269" s="24"/>
      <c r="K2269" s="9" t="n">
        <f aca="false">IF($A2269="",0,IF(OR(N($D2269)=0,$D2269&amp;""=TOP!$C$5&amp;""),1,0))</f>
        <v>0</v>
      </c>
      <c r="L2269" s="27" t="n">
        <f aca="false">IF($K2269=0,0,IFERROR(INDEX(購買率算出!$P$6:$P$3005,MATCH($A2269&amp;"",購買率算出!$C$6:$C$3005,0)),0))</f>
        <v>0</v>
      </c>
    </row>
    <row r="2270" customFormat="false" ht="15" hidden="false" customHeight="false" outlineLevel="0" collapsed="false">
      <c r="A2270" s="24"/>
      <c r="D2270" s="24"/>
      <c r="F2270" s="24"/>
      <c r="K2270" s="9" t="n">
        <f aca="false">IF($A2270="",0,IF(OR(N($D2270)=0,$D2270&amp;""=TOP!$C$5&amp;""),1,0))</f>
        <v>0</v>
      </c>
      <c r="L2270" s="27" t="n">
        <f aca="false">IF($K2270=0,0,IFERROR(INDEX(購買率算出!$P$6:$P$3005,MATCH($A2270&amp;"",購買率算出!$C$6:$C$3005,0)),0))</f>
        <v>0</v>
      </c>
    </row>
    <row r="2271" customFormat="false" ht="15" hidden="false" customHeight="false" outlineLevel="0" collapsed="false">
      <c r="A2271" s="24"/>
      <c r="D2271" s="24"/>
      <c r="F2271" s="24"/>
      <c r="K2271" s="9" t="n">
        <f aca="false">IF($A2271="",0,IF(OR(N($D2271)=0,$D2271&amp;""=TOP!$C$5&amp;""),1,0))</f>
        <v>0</v>
      </c>
      <c r="L2271" s="27" t="n">
        <f aca="false">IF($K2271=0,0,IFERROR(INDEX(購買率算出!$P$6:$P$3005,MATCH($A2271&amp;"",購買率算出!$C$6:$C$3005,0)),0))</f>
        <v>0</v>
      </c>
    </row>
    <row r="2272" customFormat="false" ht="15" hidden="false" customHeight="false" outlineLevel="0" collapsed="false">
      <c r="A2272" s="24"/>
      <c r="D2272" s="24"/>
      <c r="F2272" s="24"/>
      <c r="K2272" s="9" t="n">
        <f aca="false">IF($A2272="",0,IF(OR(N($D2272)=0,$D2272&amp;""=TOP!$C$5&amp;""),1,0))</f>
        <v>0</v>
      </c>
      <c r="L2272" s="27" t="n">
        <f aca="false">IF($K2272=0,0,IFERROR(INDEX(購買率算出!$P$6:$P$3005,MATCH($A2272&amp;"",購買率算出!$C$6:$C$3005,0)),0))</f>
        <v>0</v>
      </c>
    </row>
    <row r="2273" customFormat="false" ht="15" hidden="false" customHeight="false" outlineLevel="0" collapsed="false">
      <c r="A2273" s="24"/>
      <c r="D2273" s="24"/>
      <c r="F2273" s="24"/>
      <c r="K2273" s="9" t="n">
        <f aca="false">IF($A2273="",0,IF(OR(N($D2273)=0,$D2273&amp;""=TOP!$C$5&amp;""),1,0))</f>
        <v>0</v>
      </c>
      <c r="L2273" s="27" t="n">
        <f aca="false">IF($K2273=0,0,IFERROR(INDEX(購買率算出!$P$6:$P$3005,MATCH($A2273&amp;"",購買率算出!$C$6:$C$3005,0)),0))</f>
        <v>0</v>
      </c>
    </row>
    <row r="2274" customFormat="false" ht="15" hidden="false" customHeight="false" outlineLevel="0" collapsed="false">
      <c r="A2274" s="24"/>
      <c r="D2274" s="24"/>
      <c r="F2274" s="24"/>
      <c r="K2274" s="9" t="n">
        <f aca="false">IF($A2274="",0,IF(OR(N($D2274)=0,$D2274&amp;""=TOP!$C$5&amp;""),1,0))</f>
        <v>0</v>
      </c>
      <c r="L2274" s="27" t="n">
        <f aca="false">IF($K2274=0,0,IFERROR(INDEX(購買率算出!$P$6:$P$3005,MATCH($A2274&amp;"",購買率算出!$C$6:$C$3005,0)),0))</f>
        <v>0</v>
      </c>
    </row>
    <row r="2275" customFormat="false" ht="15" hidden="false" customHeight="false" outlineLevel="0" collapsed="false">
      <c r="A2275" s="24"/>
      <c r="D2275" s="24"/>
      <c r="F2275" s="24"/>
      <c r="K2275" s="9" t="n">
        <f aca="false">IF($A2275="",0,IF(OR(N($D2275)=0,$D2275&amp;""=TOP!$C$5&amp;""),1,0))</f>
        <v>0</v>
      </c>
      <c r="L2275" s="27" t="n">
        <f aca="false">IF($K2275=0,0,IFERROR(INDEX(購買率算出!$P$6:$P$3005,MATCH($A2275&amp;"",購買率算出!$C$6:$C$3005,0)),0))</f>
        <v>0</v>
      </c>
    </row>
    <row r="2276" customFormat="false" ht="15" hidden="false" customHeight="false" outlineLevel="0" collapsed="false">
      <c r="A2276" s="24"/>
      <c r="D2276" s="24"/>
      <c r="F2276" s="24"/>
      <c r="K2276" s="9" t="n">
        <f aca="false">IF($A2276="",0,IF(OR(N($D2276)=0,$D2276&amp;""=TOP!$C$5&amp;""),1,0))</f>
        <v>0</v>
      </c>
      <c r="L2276" s="27" t="n">
        <f aca="false">IF($K2276=0,0,IFERROR(INDEX(購買率算出!$P$6:$P$3005,MATCH($A2276&amp;"",購買率算出!$C$6:$C$3005,0)),0))</f>
        <v>0</v>
      </c>
    </row>
    <row r="2277" customFormat="false" ht="15" hidden="false" customHeight="false" outlineLevel="0" collapsed="false">
      <c r="A2277" s="24"/>
      <c r="D2277" s="24"/>
      <c r="F2277" s="24"/>
      <c r="K2277" s="9" t="n">
        <f aca="false">IF($A2277="",0,IF(OR(N($D2277)=0,$D2277&amp;""=TOP!$C$5&amp;""),1,0))</f>
        <v>0</v>
      </c>
      <c r="L2277" s="27" t="n">
        <f aca="false">IF($K2277=0,0,IFERROR(INDEX(購買率算出!$P$6:$P$3005,MATCH($A2277&amp;"",購買率算出!$C$6:$C$3005,0)),0))</f>
        <v>0</v>
      </c>
    </row>
    <row r="2278" customFormat="false" ht="15" hidden="false" customHeight="false" outlineLevel="0" collapsed="false">
      <c r="A2278" s="24"/>
      <c r="D2278" s="24"/>
      <c r="F2278" s="24"/>
      <c r="K2278" s="9" t="n">
        <f aca="false">IF($A2278="",0,IF(OR(N($D2278)=0,$D2278&amp;""=TOP!$C$5&amp;""),1,0))</f>
        <v>0</v>
      </c>
      <c r="L2278" s="27" t="n">
        <f aca="false">IF($K2278=0,0,IFERROR(INDEX(購買率算出!$P$6:$P$3005,MATCH($A2278&amp;"",購買率算出!$C$6:$C$3005,0)),0))</f>
        <v>0</v>
      </c>
    </row>
    <row r="2279" customFormat="false" ht="15" hidden="false" customHeight="false" outlineLevel="0" collapsed="false">
      <c r="A2279" s="24"/>
      <c r="D2279" s="24"/>
      <c r="F2279" s="24"/>
      <c r="K2279" s="9" t="n">
        <f aca="false">IF($A2279="",0,IF(OR(N($D2279)=0,$D2279&amp;""=TOP!$C$5&amp;""),1,0))</f>
        <v>0</v>
      </c>
      <c r="L2279" s="27" t="n">
        <f aca="false">IF($K2279=0,0,IFERROR(INDEX(購買率算出!$P$6:$P$3005,MATCH($A2279&amp;"",購買率算出!$C$6:$C$3005,0)),0))</f>
        <v>0</v>
      </c>
    </row>
    <row r="2280" customFormat="false" ht="15" hidden="false" customHeight="false" outlineLevel="0" collapsed="false">
      <c r="A2280" s="24"/>
      <c r="D2280" s="24"/>
      <c r="F2280" s="24"/>
      <c r="K2280" s="9" t="n">
        <f aca="false">IF($A2280="",0,IF(OR(N($D2280)=0,$D2280&amp;""=TOP!$C$5&amp;""),1,0))</f>
        <v>0</v>
      </c>
      <c r="L2280" s="27" t="n">
        <f aca="false">IF($K2280=0,0,IFERROR(INDEX(購買率算出!$P$6:$P$3005,MATCH($A2280&amp;"",購買率算出!$C$6:$C$3005,0)),0))</f>
        <v>0</v>
      </c>
    </row>
    <row r="2281" customFormat="false" ht="15" hidden="false" customHeight="false" outlineLevel="0" collapsed="false">
      <c r="A2281" s="24"/>
      <c r="D2281" s="24"/>
      <c r="F2281" s="24"/>
      <c r="K2281" s="9" t="n">
        <f aca="false">IF($A2281="",0,IF(OR(N($D2281)=0,$D2281&amp;""=TOP!$C$5&amp;""),1,0))</f>
        <v>0</v>
      </c>
      <c r="L2281" s="27" t="n">
        <f aca="false">IF($K2281=0,0,IFERROR(INDEX(購買率算出!$P$6:$P$3005,MATCH($A2281&amp;"",購買率算出!$C$6:$C$3005,0)),0))</f>
        <v>0</v>
      </c>
    </row>
    <row r="2282" customFormat="false" ht="15" hidden="false" customHeight="false" outlineLevel="0" collapsed="false">
      <c r="A2282" s="24"/>
      <c r="D2282" s="24"/>
      <c r="F2282" s="24"/>
      <c r="K2282" s="9" t="n">
        <f aca="false">IF($A2282="",0,IF(OR(N($D2282)=0,$D2282&amp;""=TOP!$C$5&amp;""),1,0))</f>
        <v>0</v>
      </c>
      <c r="L2282" s="27" t="n">
        <f aca="false">IF($K2282=0,0,IFERROR(INDEX(購買率算出!$P$6:$P$3005,MATCH($A2282&amp;"",購買率算出!$C$6:$C$3005,0)),0))</f>
        <v>0</v>
      </c>
    </row>
    <row r="2283" customFormat="false" ht="15" hidden="false" customHeight="false" outlineLevel="0" collapsed="false">
      <c r="A2283" s="24"/>
      <c r="D2283" s="24"/>
      <c r="F2283" s="24"/>
      <c r="K2283" s="9" t="n">
        <f aca="false">IF($A2283="",0,IF(OR(N($D2283)=0,$D2283&amp;""=TOP!$C$5&amp;""),1,0))</f>
        <v>0</v>
      </c>
      <c r="L2283" s="27" t="n">
        <f aca="false">IF($K2283=0,0,IFERROR(INDEX(購買率算出!$P$6:$P$3005,MATCH($A2283&amp;"",購買率算出!$C$6:$C$3005,0)),0))</f>
        <v>0</v>
      </c>
    </row>
    <row r="2284" customFormat="false" ht="15" hidden="false" customHeight="false" outlineLevel="0" collapsed="false">
      <c r="A2284" s="24"/>
      <c r="D2284" s="24"/>
      <c r="F2284" s="24"/>
      <c r="K2284" s="9" t="n">
        <f aca="false">IF($A2284="",0,IF(OR(N($D2284)=0,$D2284&amp;""=TOP!$C$5&amp;""),1,0))</f>
        <v>0</v>
      </c>
      <c r="L2284" s="27" t="n">
        <f aca="false">IF($K2284=0,0,IFERROR(INDEX(購買率算出!$P$6:$P$3005,MATCH($A2284&amp;"",購買率算出!$C$6:$C$3005,0)),0))</f>
        <v>0</v>
      </c>
    </row>
    <row r="2285" customFormat="false" ht="15" hidden="false" customHeight="false" outlineLevel="0" collapsed="false">
      <c r="A2285" s="24"/>
      <c r="D2285" s="24"/>
      <c r="F2285" s="24"/>
      <c r="K2285" s="9" t="n">
        <f aca="false">IF($A2285="",0,IF(OR(N($D2285)=0,$D2285&amp;""=TOP!$C$5&amp;""),1,0))</f>
        <v>0</v>
      </c>
      <c r="L2285" s="27" t="n">
        <f aca="false">IF($K2285=0,0,IFERROR(INDEX(購買率算出!$P$6:$P$3005,MATCH($A2285&amp;"",購買率算出!$C$6:$C$3005,0)),0))</f>
        <v>0</v>
      </c>
    </row>
    <row r="2286" customFormat="false" ht="15" hidden="false" customHeight="false" outlineLevel="0" collapsed="false">
      <c r="A2286" s="24"/>
      <c r="D2286" s="24"/>
      <c r="F2286" s="24"/>
      <c r="K2286" s="9" t="n">
        <f aca="false">IF($A2286="",0,IF(OR(N($D2286)=0,$D2286&amp;""=TOP!$C$5&amp;""),1,0))</f>
        <v>0</v>
      </c>
      <c r="L2286" s="27" t="n">
        <f aca="false">IF($K2286=0,0,IFERROR(INDEX(購買率算出!$P$6:$P$3005,MATCH($A2286&amp;"",購買率算出!$C$6:$C$3005,0)),0))</f>
        <v>0</v>
      </c>
    </row>
    <row r="2287" customFormat="false" ht="15" hidden="false" customHeight="false" outlineLevel="0" collapsed="false">
      <c r="A2287" s="24"/>
      <c r="D2287" s="24"/>
      <c r="F2287" s="24"/>
      <c r="K2287" s="9" t="n">
        <f aca="false">IF($A2287="",0,IF(OR(N($D2287)=0,$D2287&amp;""=TOP!$C$5&amp;""),1,0))</f>
        <v>0</v>
      </c>
      <c r="L2287" s="27" t="n">
        <f aca="false">IF($K2287=0,0,IFERROR(INDEX(購買率算出!$P$6:$P$3005,MATCH($A2287&amp;"",購買率算出!$C$6:$C$3005,0)),0))</f>
        <v>0</v>
      </c>
    </row>
    <row r="2288" customFormat="false" ht="15" hidden="false" customHeight="false" outlineLevel="0" collapsed="false">
      <c r="A2288" s="24"/>
      <c r="D2288" s="24"/>
      <c r="F2288" s="24"/>
      <c r="K2288" s="9" t="n">
        <f aca="false">IF($A2288="",0,IF(OR(N($D2288)=0,$D2288&amp;""=TOP!$C$5&amp;""),1,0))</f>
        <v>0</v>
      </c>
      <c r="L2288" s="27" t="n">
        <f aca="false">IF($K2288=0,0,IFERROR(INDEX(購買率算出!$P$6:$P$3005,MATCH($A2288&amp;"",購買率算出!$C$6:$C$3005,0)),0))</f>
        <v>0</v>
      </c>
    </row>
    <row r="2289" customFormat="false" ht="15" hidden="false" customHeight="false" outlineLevel="0" collapsed="false">
      <c r="A2289" s="24"/>
      <c r="D2289" s="24"/>
      <c r="F2289" s="24"/>
      <c r="K2289" s="9" t="n">
        <f aca="false">IF($A2289="",0,IF(OR(N($D2289)=0,$D2289&amp;""=TOP!$C$5&amp;""),1,0))</f>
        <v>0</v>
      </c>
      <c r="L2289" s="27" t="n">
        <f aca="false">IF($K2289=0,0,IFERROR(INDEX(購買率算出!$P$6:$P$3005,MATCH($A2289&amp;"",購買率算出!$C$6:$C$3005,0)),0))</f>
        <v>0</v>
      </c>
    </row>
    <row r="2290" customFormat="false" ht="15" hidden="false" customHeight="false" outlineLevel="0" collapsed="false">
      <c r="A2290" s="24"/>
      <c r="D2290" s="24"/>
      <c r="F2290" s="24"/>
      <c r="K2290" s="9" t="n">
        <f aca="false">IF($A2290="",0,IF(OR(N($D2290)=0,$D2290&amp;""=TOP!$C$5&amp;""),1,0))</f>
        <v>0</v>
      </c>
      <c r="L2290" s="27" t="n">
        <f aca="false">IF($K2290=0,0,IFERROR(INDEX(購買率算出!$P$6:$P$3005,MATCH($A2290&amp;"",購買率算出!$C$6:$C$3005,0)),0))</f>
        <v>0</v>
      </c>
    </row>
    <row r="2291" customFormat="false" ht="15" hidden="false" customHeight="false" outlineLevel="0" collapsed="false">
      <c r="A2291" s="24"/>
      <c r="D2291" s="24"/>
      <c r="F2291" s="24"/>
      <c r="K2291" s="9" t="n">
        <f aca="false">IF($A2291="",0,IF(OR(N($D2291)=0,$D2291&amp;""=TOP!$C$5&amp;""),1,0))</f>
        <v>0</v>
      </c>
      <c r="L2291" s="27" t="n">
        <f aca="false">IF($K2291=0,0,IFERROR(INDEX(購買率算出!$P$6:$P$3005,MATCH($A2291&amp;"",購買率算出!$C$6:$C$3005,0)),0))</f>
        <v>0</v>
      </c>
    </row>
    <row r="2292" customFormat="false" ht="15" hidden="false" customHeight="false" outlineLevel="0" collapsed="false">
      <c r="A2292" s="24"/>
      <c r="D2292" s="24"/>
      <c r="F2292" s="24"/>
      <c r="K2292" s="9" t="n">
        <f aca="false">IF($A2292="",0,IF(OR(N($D2292)=0,$D2292&amp;""=TOP!$C$5&amp;""),1,0))</f>
        <v>0</v>
      </c>
      <c r="L2292" s="27" t="n">
        <f aca="false">IF($K2292=0,0,IFERROR(INDEX(購買率算出!$P$6:$P$3005,MATCH($A2292&amp;"",購買率算出!$C$6:$C$3005,0)),0))</f>
        <v>0</v>
      </c>
    </row>
    <row r="2293" customFormat="false" ht="15" hidden="false" customHeight="false" outlineLevel="0" collapsed="false">
      <c r="A2293" s="24"/>
      <c r="D2293" s="24"/>
      <c r="F2293" s="24"/>
      <c r="K2293" s="9" t="n">
        <f aca="false">IF($A2293="",0,IF(OR(N($D2293)=0,$D2293&amp;""=TOP!$C$5&amp;""),1,0))</f>
        <v>0</v>
      </c>
      <c r="L2293" s="27" t="n">
        <f aca="false">IF($K2293=0,0,IFERROR(INDEX(購買率算出!$P$6:$P$3005,MATCH($A2293&amp;"",購買率算出!$C$6:$C$3005,0)),0))</f>
        <v>0</v>
      </c>
    </row>
    <row r="2294" customFormat="false" ht="15" hidden="false" customHeight="false" outlineLevel="0" collapsed="false">
      <c r="A2294" s="24"/>
      <c r="D2294" s="24"/>
      <c r="F2294" s="24"/>
      <c r="K2294" s="9" t="n">
        <f aca="false">IF($A2294="",0,IF(OR(N($D2294)=0,$D2294&amp;""=TOP!$C$5&amp;""),1,0))</f>
        <v>0</v>
      </c>
      <c r="L2294" s="27" t="n">
        <f aca="false">IF($K2294=0,0,IFERROR(INDEX(購買率算出!$P$6:$P$3005,MATCH($A2294&amp;"",購買率算出!$C$6:$C$3005,0)),0))</f>
        <v>0</v>
      </c>
    </row>
    <row r="2295" customFormat="false" ht="15" hidden="false" customHeight="false" outlineLevel="0" collapsed="false">
      <c r="A2295" s="24"/>
      <c r="D2295" s="24"/>
      <c r="F2295" s="24"/>
      <c r="K2295" s="9" t="n">
        <f aca="false">IF($A2295="",0,IF(OR(N($D2295)=0,$D2295&amp;""=TOP!$C$5&amp;""),1,0))</f>
        <v>0</v>
      </c>
      <c r="L2295" s="27" t="n">
        <f aca="false">IF($K2295=0,0,IFERROR(INDEX(購買率算出!$P$6:$P$3005,MATCH($A2295&amp;"",購買率算出!$C$6:$C$3005,0)),0))</f>
        <v>0</v>
      </c>
    </row>
    <row r="2296" customFormat="false" ht="15" hidden="false" customHeight="false" outlineLevel="0" collapsed="false">
      <c r="A2296" s="24"/>
      <c r="D2296" s="24"/>
      <c r="F2296" s="24"/>
      <c r="K2296" s="9" t="n">
        <f aca="false">IF($A2296="",0,IF(OR(N($D2296)=0,$D2296&amp;""=TOP!$C$5&amp;""),1,0))</f>
        <v>0</v>
      </c>
      <c r="L2296" s="27" t="n">
        <f aca="false">IF($K2296=0,0,IFERROR(INDEX(購買率算出!$P$6:$P$3005,MATCH($A2296&amp;"",購買率算出!$C$6:$C$3005,0)),0))</f>
        <v>0</v>
      </c>
    </row>
    <row r="2297" customFormat="false" ht="15" hidden="false" customHeight="false" outlineLevel="0" collapsed="false">
      <c r="A2297" s="24"/>
      <c r="D2297" s="24"/>
      <c r="F2297" s="24"/>
      <c r="K2297" s="9" t="n">
        <f aca="false">IF($A2297="",0,IF(OR(N($D2297)=0,$D2297&amp;""=TOP!$C$5&amp;""),1,0))</f>
        <v>0</v>
      </c>
      <c r="L2297" s="27" t="n">
        <f aca="false">IF($K2297=0,0,IFERROR(INDEX(購買率算出!$P$6:$P$3005,MATCH($A2297&amp;"",購買率算出!$C$6:$C$3005,0)),0))</f>
        <v>0</v>
      </c>
    </row>
    <row r="2298" customFormat="false" ht="15" hidden="false" customHeight="false" outlineLevel="0" collapsed="false">
      <c r="A2298" s="24"/>
      <c r="D2298" s="24"/>
      <c r="F2298" s="24"/>
      <c r="K2298" s="9" t="n">
        <f aca="false">IF($A2298="",0,IF(OR(N($D2298)=0,$D2298&amp;""=TOP!$C$5&amp;""),1,0))</f>
        <v>0</v>
      </c>
      <c r="L2298" s="27" t="n">
        <f aca="false">IF($K2298=0,0,IFERROR(INDEX(購買率算出!$P$6:$P$3005,MATCH($A2298&amp;"",購買率算出!$C$6:$C$3005,0)),0))</f>
        <v>0</v>
      </c>
    </row>
    <row r="2299" customFormat="false" ht="15" hidden="false" customHeight="false" outlineLevel="0" collapsed="false">
      <c r="A2299" s="24"/>
      <c r="D2299" s="24"/>
      <c r="F2299" s="24"/>
      <c r="K2299" s="9" t="n">
        <f aca="false">IF($A2299="",0,IF(OR(N($D2299)=0,$D2299&amp;""=TOP!$C$5&amp;""),1,0))</f>
        <v>0</v>
      </c>
      <c r="L2299" s="27" t="n">
        <f aca="false">IF($K2299=0,0,IFERROR(INDEX(購買率算出!$P$6:$P$3005,MATCH($A2299&amp;"",購買率算出!$C$6:$C$3005,0)),0))</f>
        <v>0</v>
      </c>
    </row>
    <row r="2300" customFormat="false" ht="15" hidden="false" customHeight="false" outlineLevel="0" collapsed="false">
      <c r="A2300" s="24"/>
      <c r="D2300" s="24"/>
      <c r="F2300" s="24"/>
      <c r="K2300" s="9" t="n">
        <f aca="false">IF($A2300="",0,IF(OR(N($D2300)=0,$D2300&amp;""=TOP!$C$5&amp;""),1,0))</f>
        <v>0</v>
      </c>
      <c r="L2300" s="27" t="n">
        <f aca="false">IF($K2300=0,0,IFERROR(INDEX(購買率算出!$P$6:$P$3005,MATCH($A2300&amp;"",購買率算出!$C$6:$C$3005,0)),0))</f>
        <v>0</v>
      </c>
    </row>
    <row r="2301" customFormat="false" ht="15" hidden="false" customHeight="false" outlineLevel="0" collapsed="false">
      <c r="A2301" s="24"/>
      <c r="D2301" s="24"/>
      <c r="F2301" s="24"/>
      <c r="K2301" s="9" t="n">
        <f aca="false">IF($A2301="",0,IF(OR(N($D2301)=0,$D2301&amp;""=TOP!$C$5&amp;""),1,0))</f>
        <v>0</v>
      </c>
      <c r="L2301" s="27" t="n">
        <f aca="false">IF($K2301=0,0,IFERROR(INDEX(購買率算出!$P$6:$P$3005,MATCH($A2301&amp;"",購買率算出!$C$6:$C$3005,0)),0))</f>
        <v>0</v>
      </c>
    </row>
    <row r="2302" customFormat="false" ht="15" hidden="false" customHeight="false" outlineLevel="0" collapsed="false">
      <c r="A2302" s="24"/>
      <c r="D2302" s="24"/>
      <c r="F2302" s="24"/>
      <c r="K2302" s="9" t="n">
        <f aca="false">IF($A2302="",0,IF(OR(N($D2302)=0,$D2302&amp;""=TOP!$C$5&amp;""),1,0))</f>
        <v>0</v>
      </c>
      <c r="L2302" s="27" t="n">
        <f aca="false">IF($K2302=0,0,IFERROR(INDEX(購買率算出!$P$6:$P$3005,MATCH($A2302&amp;"",購買率算出!$C$6:$C$3005,0)),0))</f>
        <v>0</v>
      </c>
    </row>
    <row r="2303" customFormat="false" ht="15" hidden="false" customHeight="false" outlineLevel="0" collapsed="false">
      <c r="A2303" s="24"/>
      <c r="D2303" s="24"/>
      <c r="F2303" s="24"/>
      <c r="K2303" s="9" t="n">
        <f aca="false">IF($A2303="",0,IF(OR(N($D2303)=0,$D2303&amp;""=TOP!$C$5&amp;""),1,0))</f>
        <v>0</v>
      </c>
      <c r="L2303" s="27" t="n">
        <f aca="false">IF($K2303=0,0,IFERROR(INDEX(購買率算出!$P$6:$P$3005,MATCH($A2303&amp;"",購買率算出!$C$6:$C$3005,0)),0))</f>
        <v>0</v>
      </c>
    </row>
    <row r="2304" customFormat="false" ht="15" hidden="false" customHeight="false" outlineLevel="0" collapsed="false">
      <c r="A2304" s="24"/>
      <c r="D2304" s="24"/>
      <c r="F2304" s="24"/>
      <c r="K2304" s="9" t="n">
        <f aca="false">IF($A2304="",0,IF(OR(N($D2304)=0,$D2304&amp;""=TOP!$C$5&amp;""),1,0))</f>
        <v>0</v>
      </c>
      <c r="L2304" s="27" t="n">
        <f aca="false">IF($K2304=0,0,IFERROR(INDEX(購買率算出!$P$6:$P$3005,MATCH($A2304&amp;"",購買率算出!$C$6:$C$3005,0)),0))</f>
        <v>0</v>
      </c>
    </row>
    <row r="2305" customFormat="false" ht="15" hidden="false" customHeight="false" outlineLevel="0" collapsed="false">
      <c r="A2305" s="24"/>
      <c r="D2305" s="24"/>
      <c r="F2305" s="24"/>
      <c r="K2305" s="9" t="n">
        <f aca="false">IF($A2305="",0,IF(OR(N($D2305)=0,$D2305&amp;""=TOP!$C$5&amp;""),1,0))</f>
        <v>0</v>
      </c>
      <c r="L2305" s="27" t="n">
        <f aca="false">IF($K2305=0,0,IFERROR(INDEX(購買率算出!$P$6:$P$3005,MATCH($A2305&amp;"",購買率算出!$C$6:$C$3005,0)),0))</f>
        <v>0</v>
      </c>
    </row>
    <row r="2306" customFormat="false" ht="15" hidden="false" customHeight="false" outlineLevel="0" collapsed="false">
      <c r="A2306" s="24"/>
      <c r="D2306" s="24"/>
      <c r="F2306" s="24"/>
      <c r="K2306" s="9" t="n">
        <f aca="false">IF($A2306="",0,IF(OR(N($D2306)=0,$D2306&amp;""=TOP!$C$5&amp;""),1,0))</f>
        <v>0</v>
      </c>
      <c r="L2306" s="27" t="n">
        <f aca="false">IF($K2306=0,0,IFERROR(INDEX(購買率算出!$P$6:$P$3005,MATCH($A2306&amp;"",購買率算出!$C$6:$C$3005,0)),0))</f>
        <v>0</v>
      </c>
    </row>
    <row r="2307" customFormat="false" ht="15" hidden="false" customHeight="false" outlineLevel="0" collapsed="false">
      <c r="A2307" s="24"/>
      <c r="D2307" s="24"/>
      <c r="F2307" s="24"/>
      <c r="K2307" s="9" t="n">
        <f aca="false">IF($A2307="",0,IF(OR(N($D2307)=0,$D2307&amp;""=TOP!$C$5&amp;""),1,0))</f>
        <v>0</v>
      </c>
      <c r="L2307" s="27" t="n">
        <f aca="false">IF($K2307=0,0,IFERROR(INDEX(購買率算出!$P$6:$P$3005,MATCH($A2307&amp;"",購買率算出!$C$6:$C$3005,0)),0))</f>
        <v>0</v>
      </c>
    </row>
    <row r="2308" customFormat="false" ht="15" hidden="false" customHeight="false" outlineLevel="0" collapsed="false">
      <c r="A2308" s="24"/>
      <c r="D2308" s="24"/>
      <c r="F2308" s="24"/>
      <c r="K2308" s="9" t="n">
        <f aca="false">IF($A2308="",0,IF(OR(N($D2308)=0,$D2308&amp;""=TOP!$C$5&amp;""),1,0))</f>
        <v>0</v>
      </c>
      <c r="L2308" s="27" t="n">
        <f aca="false">IF($K2308=0,0,IFERROR(INDEX(購買率算出!$P$6:$P$3005,MATCH($A2308&amp;"",購買率算出!$C$6:$C$3005,0)),0))</f>
        <v>0</v>
      </c>
    </row>
    <row r="2309" customFormat="false" ht="15" hidden="false" customHeight="false" outlineLevel="0" collapsed="false">
      <c r="A2309" s="24"/>
      <c r="D2309" s="24"/>
      <c r="F2309" s="24"/>
      <c r="K2309" s="9" t="n">
        <f aca="false">IF($A2309="",0,IF(OR(N($D2309)=0,$D2309&amp;""=TOP!$C$5&amp;""),1,0))</f>
        <v>0</v>
      </c>
      <c r="L2309" s="27" t="n">
        <f aca="false">IF($K2309=0,0,IFERROR(INDEX(購買率算出!$P$6:$P$3005,MATCH($A2309&amp;"",購買率算出!$C$6:$C$3005,0)),0))</f>
        <v>0</v>
      </c>
    </row>
    <row r="2310" customFormat="false" ht="15" hidden="false" customHeight="false" outlineLevel="0" collapsed="false">
      <c r="A2310" s="24"/>
      <c r="D2310" s="24"/>
      <c r="F2310" s="24"/>
      <c r="K2310" s="9" t="n">
        <f aca="false">IF($A2310="",0,IF(OR(N($D2310)=0,$D2310&amp;""=TOP!$C$5&amp;""),1,0))</f>
        <v>0</v>
      </c>
      <c r="L2310" s="27" t="n">
        <f aca="false">IF($K2310=0,0,IFERROR(INDEX(購買率算出!$P$6:$P$3005,MATCH($A2310&amp;"",購買率算出!$C$6:$C$3005,0)),0))</f>
        <v>0</v>
      </c>
    </row>
    <row r="2311" customFormat="false" ht="15" hidden="false" customHeight="false" outlineLevel="0" collapsed="false">
      <c r="A2311" s="24"/>
      <c r="D2311" s="24"/>
      <c r="F2311" s="24"/>
      <c r="K2311" s="9" t="n">
        <f aca="false">IF($A2311="",0,IF(OR(N($D2311)=0,$D2311&amp;""=TOP!$C$5&amp;""),1,0))</f>
        <v>0</v>
      </c>
      <c r="L2311" s="27" t="n">
        <f aca="false">IF($K2311=0,0,IFERROR(INDEX(購買率算出!$P$6:$P$3005,MATCH($A2311&amp;"",購買率算出!$C$6:$C$3005,0)),0))</f>
        <v>0</v>
      </c>
    </row>
    <row r="2312" customFormat="false" ht="15" hidden="false" customHeight="false" outlineLevel="0" collapsed="false">
      <c r="A2312" s="24"/>
      <c r="D2312" s="24"/>
      <c r="F2312" s="24"/>
      <c r="K2312" s="9" t="n">
        <f aca="false">IF($A2312="",0,IF(OR(N($D2312)=0,$D2312&amp;""=TOP!$C$5&amp;""),1,0))</f>
        <v>0</v>
      </c>
      <c r="L2312" s="27" t="n">
        <f aca="false">IF($K2312=0,0,IFERROR(INDEX(購買率算出!$P$6:$P$3005,MATCH($A2312&amp;"",購買率算出!$C$6:$C$3005,0)),0))</f>
        <v>0</v>
      </c>
    </row>
    <row r="2313" customFormat="false" ht="15" hidden="false" customHeight="false" outlineLevel="0" collapsed="false">
      <c r="A2313" s="24"/>
      <c r="D2313" s="24"/>
      <c r="F2313" s="24"/>
      <c r="K2313" s="9" t="n">
        <f aca="false">IF($A2313="",0,IF(OR(N($D2313)=0,$D2313&amp;""=TOP!$C$5&amp;""),1,0))</f>
        <v>0</v>
      </c>
      <c r="L2313" s="27" t="n">
        <f aca="false">IF($K2313=0,0,IFERROR(INDEX(購買率算出!$P$6:$P$3005,MATCH($A2313&amp;"",購買率算出!$C$6:$C$3005,0)),0))</f>
        <v>0</v>
      </c>
    </row>
    <row r="2314" customFormat="false" ht="15" hidden="false" customHeight="false" outlineLevel="0" collapsed="false">
      <c r="A2314" s="24"/>
      <c r="D2314" s="24"/>
      <c r="F2314" s="24"/>
      <c r="K2314" s="9" t="n">
        <f aca="false">IF($A2314="",0,IF(OR(N($D2314)=0,$D2314&amp;""=TOP!$C$5&amp;""),1,0))</f>
        <v>0</v>
      </c>
      <c r="L2314" s="27" t="n">
        <f aca="false">IF($K2314=0,0,IFERROR(INDEX(購買率算出!$P$6:$P$3005,MATCH($A2314&amp;"",購買率算出!$C$6:$C$3005,0)),0))</f>
        <v>0</v>
      </c>
    </row>
    <row r="2315" customFormat="false" ht="15" hidden="false" customHeight="false" outlineLevel="0" collapsed="false">
      <c r="A2315" s="24"/>
      <c r="D2315" s="24"/>
      <c r="F2315" s="24"/>
      <c r="K2315" s="9" t="n">
        <f aca="false">IF($A2315="",0,IF(OR(N($D2315)=0,$D2315&amp;""=TOP!$C$5&amp;""),1,0))</f>
        <v>0</v>
      </c>
      <c r="L2315" s="27" t="n">
        <f aca="false">IF($K2315=0,0,IFERROR(INDEX(購買率算出!$P$6:$P$3005,MATCH($A2315&amp;"",購買率算出!$C$6:$C$3005,0)),0))</f>
        <v>0</v>
      </c>
    </row>
    <row r="2316" customFormat="false" ht="15" hidden="false" customHeight="false" outlineLevel="0" collapsed="false">
      <c r="A2316" s="24"/>
      <c r="D2316" s="24"/>
      <c r="F2316" s="24"/>
      <c r="K2316" s="9" t="n">
        <f aca="false">IF($A2316="",0,IF(OR(N($D2316)=0,$D2316&amp;""=TOP!$C$5&amp;""),1,0))</f>
        <v>0</v>
      </c>
      <c r="L2316" s="27" t="n">
        <f aca="false">IF($K2316=0,0,IFERROR(INDEX(購買率算出!$P$6:$P$3005,MATCH($A2316&amp;"",購買率算出!$C$6:$C$3005,0)),0))</f>
        <v>0</v>
      </c>
    </row>
    <row r="2317" customFormat="false" ht="15" hidden="false" customHeight="false" outlineLevel="0" collapsed="false">
      <c r="A2317" s="24"/>
      <c r="D2317" s="24"/>
      <c r="F2317" s="24"/>
      <c r="K2317" s="9" t="n">
        <f aca="false">IF($A2317="",0,IF(OR(N($D2317)=0,$D2317&amp;""=TOP!$C$5&amp;""),1,0))</f>
        <v>0</v>
      </c>
      <c r="L2317" s="27" t="n">
        <f aca="false">IF($K2317=0,0,IFERROR(INDEX(購買率算出!$P$6:$P$3005,MATCH($A2317&amp;"",購買率算出!$C$6:$C$3005,0)),0))</f>
        <v>0</v>
      </c>
    </row>
    <row r="2318" customFormat="false" ht="15" hidden="false" customHeight="false" outlineLevel="0" collapsed="false">
      <c r="A2318" s="24"/>
      <c r="D2318" s="24"/>
      <c r="F2318" s="24"/>
      <c r="K2318" s="9" t="n">
        <f aca="false">IF($A2318="",0,IF(OR(N($D2318)=0,$D2318&amp;""=TOP!$C$5&amp;""),1,0))</f>
        <v>0</v>
      </c>
      <c r="L2318" s="27" t="n">
        <f aca="false">IF($K2318=0,0,IFERROR(INDEX(購買率算出!$P$6:$P$3005,MATCH($A2318&amp;"",購買率算出!$C$6:$C$3005,0)),0))</f>
        <v>0</v>
      </c>
    </row>
    <row r="2319" customFormat="false" ht="15" hidden="false" customHeight="false" outlineLevel="0" collapsed="false">
      <c r="A2319" s="24"/>
      <c r="D2319" s="24"/>
      <c r="F2319" s="24"/>
      <c r="K2319" s="9" t="n">
        <f aca="false">IF($A2319="",0,IF(OR(N($D2319)=0,$D2319&amp;""=TOP!$C$5&amp;""),1,0))</f>
        <v>0</v>
      </c>
      <c r="L2319" s="27" t="n">
        <f aca="false">IF($K2319=0,0,IFERROR(INDEX(購買率算出!$P$6:$P$3005,MATCH($A2319&amp;"",購買率算出!$C$6:$C$3005,0)),0))</f>
        <v>0</v>
      </c>
    </row>
    <row r="2320" customFormat="false" ht="15" hidden="false" customHeight="false" outlineLevel="0" collapsed="false">
      <c r="A2320" s="24"/>
      <c r="D2320" s="24"/>
      <c r="F2320" s="24"/>
      <c r="K2320" s="9" t="n">
        <f aca="false">IF($A2320="",0,IF(OR(N($D2320)=0,$D2320&amp;""=TOP!$C$5&amp;""),1,0))</f>
        <v>0</v>
      </c>
      <c r="L2320" s="27" t="n">
        <f aca="false">IF($K2320=0,0,IFERROR(INDEX(購買率算出!$P$6:$P$3005,MATCH($A2320&amp;"",購買率算出!$C$6:$C$3005,0)),0))</f>
        <v>0</v>
      </c>
    </row>
    <row r="2321" customFormat="false" ht="15" hidden="false" customHeight="false" outlineLevel="0" collapsed="false">
      <c r="A2321" s="24"/>
      <c r="D2321" s="24"/>
      <c r="F2321" s="24"/>
      <c r="K2321" s="9" t="n">
        <f aca="false">IF($A2321="",0,IF(OR(N($D2321)=0,$D2321&amp;""=TOP!$C$5&amp;""),1,0))</f>
        <v>0</v>
      </c>
      <c r="L2321" s="27" t="n">
        <f aca="false">IF($K2321=0,0,IFERROR(INDEX(購買率算出!$P$6:$P$3005,MATCH($A2321&amp;"",購買率算出!$C$6:$C$3005,0)),0))</f>
        <v>0</v>
      </c>
    </row>
    <row r="2322" customFormat="false" ht="15" hidden="false" customHeight="false" outlineLevel="0" collapsed="false">
      <c r="A2322" s="24"/>
      <c r="D2322" s="24"/>
      <c r="F2322" s="24"/>
      <c r="K2322" s="9" t="n">
        <f aca="false">IF($A2322="",0,IF(OR(N($D2322)=0,$D2322&amp;""=TOP!$C$5&amp;""),1,0))</f>
        <v>0</v>
      </c>
      <c r="L2322" s="27" t="n">
        <f aca="false">IF($K2322=0,0,IFERROR(INDEX(購買率算出!$P$6:$P$3005,MATCH($A2322&amp;"",購買率算出!$C$6:$C$3005,0)),0))</f>
        <v>0</v>
      </c>
    </row>
    <row r="2323" customFormat="false" ht="15" hidden="false" customHeight="false" outlineLevel="0" collapsed="false">
      <c r="A2323" s="24"/>
      <c r="D2323" s="24"/>
      <c r="F2323" s="24"/>
      <c r="K2323" s="9" t="n">
        <f aca="false">IF($A2323="",0,IF(OR(N($D2323)=0,$D2323&amp;""=TOP!$C$5&amp;""),1,0))</f>
        <v>0</v>
      </c>
      <c r="L2323" s="27" t="n">
        <f aca="false">IF($K2323=0,0,IFERROR(INDEX(購買率算出!$P$6:$P$3005,MATCH($A2323&amp;"",購買率算出!$C$6:$C$3005,0)),0))</f>
        <v>0</v>
      </c>
    </row>
    <row r="2324" customFormat="false" ht="15" hidden="false" customHeight="false" outlineLevel="0" collapsed="false">
      <c r="A2324" s="24"/>
      <c r="D2324" s="24"/>
      <c r="F2324" s="24"/>
      <c r="K2324" s="9" t="n">
        <f aca="false">IF($A2324="",0,IF(OR(N($D2324)=0,$D2324&amp;""=TOP!$C$5&amp;""),1,0))</f>
        <v>0</v>
      </c>
      <c r="L2324" s="27" t="n">
        <f aca="false">IF($K2324=0,0,IFERROR(INDEX(購買率算出!$P$6:$P$3005,MATCH($A2324&amp;"",購買率算出!$C$6:$C$3005,0)),0))</f>
        <v>0</v>
      </c>
    </row>
    <row r="2325" customFormat="false" ht="15" hidden="false" customHeight="false" outlineLevel="0" collapsed="false">
      <c r="A2325" s="24"/>
      <c r="D2325" s="24"/>
      <c r="F2325" s="24"/>
      <c r="K2325" s="9" t="n">
        <f aca="false">IF($A2325="",0,IF(OR(N($D2325)=0,$D2325&amp;""=TOP!$C$5&amp;""),1,0))</f>
        <v>0</v>
      </c>
      <c r="L2325" s="27" t="n">
        <f aca="false">IF($K2325=0,0,IFERROR(INDEX(購買率算出!$P$6:$P$3005,MATCH($A2325&amp;"",購買率算出!$C$6:$C$3005,0)),0))</f>
        <v>0</v>
      </c>
    </row>
    <row r="2326" customFormat="false" ht="15" hidden="false" customHeight="false" outlineLevel="0" collapsed="false">
      <c r="A2326" s="24"/>
      <c r="D2326" s="24"/>
      <c r="F2326" s="24"/>
      <c r="K2326" s="9" t="n">
        <f aca="false">IF($A2326="",0,IF(OR(N($D2326)=0,$D2326&amp;""=TOP!$C$5&amp;""),1,0))</f>
        <v>0</v>
      </c>
      <c r="L2326" s="27" t="n">
        <f aca="false">IF($K2326=0,0,IFERROR(INDEX(購買率算出!$P$6:$P$3005,MATCH($A2326&amp;"",購買率算出!$C$6:$C$3005,0)),0))</f>
        <v>0</v>
      </c>
    </row>
    <row r="2327" customFormat="false" ht="15" hidden="false" customHeight="false" outlineLevel="0" collapsed="false">
      <c r="A2327" s="24"/>
      <c r="D2327" s="24"/>
      <c r="F2327" s="24"/>
      <c r="K2327" s="9" t="n">
        <f aca="false">IF($A2327="",0,IF(OR(N($D2327)=0,$D2327&amp;""=TOP!$C$5&amp;""),1,0))</f>
        <v>0</v>
      </c>
      <c r="L2327" s="27" t="n">
        <f aca="false">IF($K2327=0,0,IFERROR(INDEX(購買率算出!$P$6:$P$3005,MATCH($A2327&amp;"",購買率算出!$C$6:$C$3005,0)),0))</f>
        <v>0</v>
      </c>
    </row>
    <row r="2328" customFormat="false" ht="15" hidden="false" customHeight="false" outlineLevel="0" collapsed="false">
      <c r="A2328" s="24"/>
      <c r="D2328" s="24"/>
      <c r="F2328" s="24"/>
      <c r="K2328" s="9" t="n">
        <f aca="false">IF($A2328="",0,IF(OR(N($D2328)=0,$D2328&amp;""=TOP!$C$5&amp;""),1,0))</f>
        <v>0</v>
      </c>
      <c r="L2328" s="27" t="n">
        <f aca="false">IF($K2328=0,0,IFERROR(INDEX(購買率算出!$P$6:$P$3005,MATCH($A2328&amp;"",購買率算出!$C$6:$C$3005,0)),0))</f>
        <v>0</v>
      </c>
    </row>
    <row r="2329" customFormat="false" ht="15" hidden="false" customHeight="false" outlineLevel="0" collapsed="false">
      <c r="A2329" s="24"/>
      <c r="D2329" s="24"/>
      <c r="F2329" s="24"/>
      <c r="K2329" s="9" t="n">
        <f aca="false">IF($A2329="",0,IF(OR(N($D2329)=0,$D2329&amp;""=TOP!$C$5&amp;""),1,0))</f>
        <v>0</v>
      </c>
      <c r="L2329" s="27" t="n">
        <f aca="false">IF($K2329=0,0,IFERROR(INDEX(購買率算出!$P$6:$P$3005,MATCH($A2329&amp;"",購買率算出!$C$6:$C$3005,0)),0))</f>
        <v>0</v>
      </c>
    </row>
    <row r="2330" customFormat="false" ht="15" hidden="false" customHeight="false" outlineLevel="0" collapsed="false">
      <c r="A2330" s="24"/>
      <c r="D2330" s="24"/>
      <c r="F2330" s="24"/>
      <c r="K2330" s="9" t="n">
        <f aca="false">IF($A2330="",0,IF(OR(N($D2330)=0,$D2330&amp;""=TOP!$C$5&amp;""),1,0))</f>
        <v>0</v>
      </c>
      <c r="L2330" s="27" t="n">
        <f aca="false">IF($K2330=0,0,IFERROR(INDEX(購買率算出!$P$6:$P$3005,MATCH($A2330&amp;"",購買率算出!$C$6:$C$3005,0)),0))</f>
        <v>0</v>
      </c>
    </row>
    <row r="2331" customFormat="false" ht="15" hidden="false" customHeight="false" outlineLevel="0" collapsed="false">
      <c r="A2331" s="24"/>
      <c r="D2331" s="24"/>
      <c r="F2331" s="24"/>
      <c r="K2331" s="9" t="n">
        <f aca="false">IF($A2331="",0,IF(OR(N($D2331)=0,$D2331&amp;""=TOP!$C$5&amp;""),1,0))</f>
        <v>0</v>
      </c>
      <c r="L2331" s="27" t="n">
        <f aca="false">IF($K2331=0,0,IFERROR(INDEX(購買率算出!$P$6:$P$3005,MATCH($A2331&amp;"",購買率算出!$C$6:$C$3005,0)),0))</f>
        <v>0</v>
      </c>
    </row>
    <row r="2332" customFormat="false" ht="15" hidden="false" customHeight="false" outlineLevel="0" collapsed="false">
      <c r="A2332" s="24"/>
      <c r="D2332" s="24"/>
      <c r="F2332" s="24"/>
      <c r="K2332" s="9" t="n">
        <f aca="false">IF($A2332="",0,IF(OR(N($D2332)=0,$D2332&amp;""=TOP!$C$5&amp;""),1,0))</f>
        <v>0</v>
      </c>
      <c r="L2332" s="27" t="n">
        <f aca="false">IF($K2332=0,0,IFERROR(INDEX(購買率算出!$P$6:$P$3005,MATCH($A2332&amp;"",購買率算出!$C$6:$C$3005,0)),0))</f>
        <v>0</v>
      </c>
    </row>
    <row r="2333" customFormat="false" ht="15" hidden="false" customHeight="false" outlineLevel="0" collapsed="false">
      <c r="A2333" s="24"/>
      <c r="D2333" s="24"/>
      <c r="F2333" s="24"/>
      <c r="K2333" s="9" t="n">
        <f aca="false">IF($A2333="",0,IF(OR(N($D2333)=0,$D2333&amp;""=TOP!$C$5&amp;""),1,0))</f>
        <v>0</v>
      </c>
      <c r="L2333" s="27" t="n">
        <f aca="false">IF($K2333=0,0,IFERROR(INDEX(購買率算出!$P$6:$P$3005,MATCH($A2333&amp;"",購買率算出!$C$6:$C$3005,0)),0))</f>
        <v>0</v>
      </c>
    </row>
    <row r="2334" customFormat="false" ht="15" hidden="false" customHeight="false" outlineLevel="0" collapsed="false">
      <c r="A2334" s="24"/>
      <c r="D2334" s="24"/>
      <c r="F2334" s="24"/>
      <c r="K2334" s="9" t="n">
        <f aca="false">IF($A2334="",0,IF(OR(N($D2334)=0,$D2334&amp;""=TOP!$C$5&amp;""),1,0))</f>
        <v>0</v>
      </c>
      <c r="L2334" s="27" t="n">
        <f aca="false">IF($K2334=0,0,IFERROR(INDEX(購買率算出!$P$6:$P$3005,MATCH($A2334&amp;"",購買率算出!$C$6:$C$3005,0)),0))</f>
        <v>0</v>
      </c>
    </row>
    <row r="2335" customFormat="false" ht="15" hidden="false" customHeight="false" outlineLevel="0" collapsed="false">
      <c r="A2335" s="24"/>
      <c r="D2335" s="24"/>
      <c r="F2335" s="24"/>
      <c r="K2335" s="9" t="n">
        <f aca="false">IF($A2335="",0,IF(OR(N($D2335)=0,$D2335&amp;""=TOP!$C$5&amp;""),1,0))</f>
        <v>0</v>
      </c>
      <c r="L2335" s="27" t="n">
        <f aca="false">IF($K2335=0,0,IFERROR(INDEX(購買率算出!$P$6:$P$3005,MATCH($A2335&amp;"",購買率算出!$C$6:$C$3005,0)),0))</f>
        <v>0</v>
      </c>
    </row>
    <row r="2336" customFormat="false" ht="15" hidden="false" customHeight="false" outlineLevel="0" collapsed="false">
      <c r="A2336" s="24"/>
      <c r="D2336" s="24"/>
      <c r="F2336" s="24"/>
      <c r="K2336" s="9" t="n">
        <f aca="false">IF($A2336="",0,IF(OR(N($D2336)=0,$D2336&amp;""=TOP!$C$5&amp;""),1,0))</f>
        <v>0</v>
      </c>
      <c r="L2336" s="27" t="n">
        <f aca="false">IF($K2336=0,0,IFERROR(INDEX(購買率算出!$P$6:$P$3005,MATCH($A2336&amp;"",購買率算出!$C$6:$C$3005,0)),0))</f>
        <v>0</v>
      </c>
    </row>
    <row r="2337" customFormat="false" ht="15" hidden="false" customHeight="false" outlineLevel="0" collapsed="false">
      <c r="A2337" s="24"/>
      <c r="D2337" s="24"/>
      <c r="F2337" s="24"/>
      <c r="K2337" s="9" t="n">
        <f aca="false">IF($A2337="",0,IF(OR(N($D2337)=0,$D2337&amp;""=TOP!$C$5&amp;""),1,0))</f>
        <v>0</v>
      </c>
      <c r="L2337" s="27" t="n">
        <f aca="false">IF($K2337=0,0,IFERROR(INDEX(購買率算出!$P$6:$P$3005,MATCH($A2337&amp;"",購買率算出!$C$6:$C$3005,0)),0))</f>
        <v>0</v>
      </c>
    </row>
    <row r="2338" customFormat="false" ht="15" hidden="false" customHeight="false" outlineLevel="0" collapsed="false">
      <c r="A2338" s="24"/>
      <c r="D2338" s="24"/>
      <c r="F2338" s="24"/>
      <c r="K2338" s="9" t="n">
        <f aca="false">IF($A2338="",0,IF(OR(N($D2338)=0,$D2338&amp;""=TOP!$C$5&amp;""),1,0))</f>
        <v>0</v>
      </c>
      <c r="L2338" s="27" t="n">
        <f aca="false">IF($K2338=0,0,IFERROR(INDEX(購買率算出!$P$6:$P$3005,MATCH($A2338&amp;"",購買率算出!$C$6:$C$3005,0)),0))</f>
        <v>0</v>
      </c>
    </row>
    <row r="2339" customFormat="false" ht="15" hidden="false" customHeight="false" outlineLevel="0" collapsed="false">
      <c r="A2339" s="24"/>
      <c r="D2339" s="24"/>
      <c r="F2339" s="24"/>
      <c r="K2339" s="9" t="n">
        <f aca="false">IF($A2339="",0,IF(OR(N($D2339)=0,$D2339&amp;""=TOP!$C$5&amp;""),1,0))</f>
        <v>0</v>
      </c>
      <c r="L2339" s="27" t="n">
        <f aca="false">IF($K2339=0,0,IFERROR(INDEX(購買率算出!$P$6:$P$3005,MATCH($A2339&amp;"",購買率算出!$C$6:$C$3005,0)),0))</f>
        <v>0</v>
      </c>
    </row>
    <row r="2340" customFormat="false" ht="15" hidden="false" customHeight="false" outlineLevel="0" collapsed="false">
      <c r="A2340" s="24"/>
      <c r="D2340" s="24"/>
      <c r="F2340" s="24"/>
      <c r="K2340" s="9" t="n">
        <f aca="false">IF($A2340="",0,IF(OR(N($D2340)=0,$D2340&amp;""=TOP!$C$5&amp;""),1,0))</f>
        <v>0</v>
      </c>
      <c r="L2340" s="27" t="n">
        <f aca="false">IF($K2340=0,0,IFERROR(INDEX(購買率算出!$P$6:$P$3005,MATCH($A2340&amp;"",購買率算出!$C$6:$C$3005,0)),0))</f>
        <v>0</v>
      </c>
    </row>
    <row r="2341" customFormat="false" ht="15" hidden="false" customHeight="false" outlineLevel="0" collapsed="false">
      <c r="A2341" s="24"/>
      <c r="D2341" s="24"/>
      <c r="F2341" s="24"/>
      <c r="K2341" s="9" t="n">
        <f aca="false">IF($A2341="",0,IF(OR(N($D2341)=0,$D2341&amp;""=TOP!$C$5&amp;""),1,0))</f>
        <v>0</v>
      </c>
      <c r="L2341" s="27" t="n">
        <f aca="false">IF($K2341=0,0,IFERROR(INDEX(購買率算出!$P$6:$P$3005,MATCH($A2341&amp;"",購買率算出!$C$6:$C$3005,0)),0))</f>
        <v>0</v>
      </c>
    </row>
    <row r="2342" customFormat="false" ht="15" hidden="false" customHeight="false" outlineLevel="0" collapsed="false">
      <c r="A2342" s="24"/>
      <c r="D2342" s="24"/>
      <c r="F2342" s="24"/>
      <c r="K2342" s="9" t="n">
        <f aca="false">IF($A2342="",0,IF(OR(N($D2342)=0,$D2342&amp;""=TOP!$C$5&amp;""),1,0))</f>
        <v>0</v>
      </c>
      <c r="L2342" s="27" t="n">
        <f aca="false">IF($K2342=0,0,IFERROR(INDEX(購買率算出!$P$6:$P$3005,MATCH($A2342&amp;"",購買率算出!$C$6:$C$3005,0)),0))</f>
        <v>0</v>
      </c>
    </row>
    <row r="2343" customFormat="false" ht="15" hidden="false" customHeight="false" outlineLevel="0" collapsed="false">
      <c r="A2343" s="24"/>
      <c r="D2343" s="24"/>
      <c r="F2343" s="24"/>
      <c r="K2343" s="9" t="n">
        <f aca="false">IF($A2343="",0,IF(OR(N($D2343)=0,$D2343&amp;""=TOP!$C$5&amp;""),1,0))</f>
        <v>0</v>
      </c>
      <c r="L2343" s="27" t="n">
        <f aca="false">IF($K2343=0,0,IFERROR(INDEX(購買率算出!$P$6:$P$3005,MATCH($A2343&amp;"",購買率算出!$C$6:$C$3005,0)),0))</f>
        <v>0</v>
      </c>
    </row>
    <row r="2344" customFormat="false" ht="15" hidden="false" customHeight="false" outlineLevel="0" collapsed="false">
      <c r="A2344" s="24"/>
      <c r="D2344" s="24"/>
      <c r="F2344" s="24"/>
      <c r="K2344" s="9" t="n">
        <f aca="false">IF($A2344="",0,IF(OR(N($D2344)=0,$D2344&amp;""=TOP!$C$5&amp;""),1,0))</f>
        <v>0</v>
      </c>
      <c r="L2344" s="27" t="n">
        <f aca="false">IF($K2344=0,0,IFERROR(INDEX(購買率算出!$P$6:$P$3005,MATCH($A2344&amp;"",購買率算出!$C$6:$C$3005,0)),0))</f>
        <v>0</v>
      </c>
    </row>
    <row r="2345" customFormat="false" ht="15" hidden="false" customHeight="false" outlineLevel="0" collapsed="false">
      <c r="A2345" s="24"/>
      <c r="D2345" s="24"/>
      <c r="F2345" s="24"/>
      <c r="K2345" s="9" t="n">
        <f aca="false">IF($A2345="",0,IF(OR(N($D2345)=0,$D2345&amp;""=TOP!$C$5&amp;""),1,0))</f>
        <v>0</v>
      </c>
      <c r="L2345" s="27" t="n">
        <f aca="false">IF($K2345=0,0,IFERROR(INDEX(購買率算出!$P$6:$P$3005,MATCH($A2345&amp;"",購買率算出!$C$6:$C$3005,0)),0))</f>
        <v>0</v>
      </c>
    </row>
    <row r="2346" customFormat="false" ht="15" hidden="false" customHeight="false" outlineLevel="0" collapsed="false">
      <c r="A2346" s="24"/>
      <c r="D2346" s="24"/>
      <c r="F2346" s="24"/>
      <c r="K2346" s="9" t="n">
        <f aca="false">IF($A2346="",0,IF(OR(N($D2346)=0,$D2346&amp;""=TOP!$C$5&amp;""),1,0))</f>
        <v>0</v>
      </c>
      <c r="L2346" s="27" t="n">
        <f aca="false">IF($K2346=0,0,IFERROR(INDEX(購買率算出!$P$6:$P$3005,MATCH($A2346&amp;"",購買率算出!$C$6:$C$3005,0)),0))</f>
        <v>0</v>
      </c>
    </row>
    <row r="2347" customFormat="false" ht="15" hidden="false" customHeight="false" outlineLevel="0" collapsed="false">
      <c r="A2347" s="24"/>
      <c r="D2347" s="24"/>
      <c r="F2347" s="24"/>
      <c r="K2347" s="9" t="n">
        <f aca="false">IF($A2347="",0,IF(OR(N($D2347)=0,$D2347&amp;""=TOP!$C$5&amp;""),1,0))</f>
        <v>0</v>
      </c>
      <c r="L2347" s="27" t="n">
        <f aca="false">IF($K2347=0,0,IFERROR(INDEX(購買率算出!$P$6:$P$3005,MATCH($A2347&amp;"",購買率算出!$C$6:$C$3005,0)),0))</f>
        <v>0</v>
      </c>
    </row>
    <row r="2348" customFormat="false" ht="15" hidden="false" customHeight="false" outlineLevel="0" collapsed="false">
      <c r="A2348" s="24"/>
      <c r="D2348" s="24"/>
      <c r="F2348" s="24"/>
      <c r="K2348" s="9" t="n">
        <f aca="false">IF($A2348="",0,IF(OR(N($D2348)=0,$D2348&amp;""=TOP!$C$5&amp;""),1,0))</f>
        <v>0</v>
      </c>
      <c r="L2348" s="27" t="n">
        <f aca="false">IF($K2348=0,0,IFERROR(INDEX(購買率算出!$P$6:$P$3005,MATCH($A2348&amp;"",購買率算出!$C$6:$C$3005,0)),0))</f>
        <v>0</v>
      </c>
    </row>
    <row r="2349" customFormat="false" ht="15" hidden="false" customHeight="false" outlineLevel="0" collapsed="false">
      <c r="A2349" s="24"/>
      <c r="D2349" s="24"/>
      <c r="F2349" s="24"/>
      <c r="K2349" s="9" t="n">
        <f aca="false">IF($A2349="",0,IF(OR(N($D2349)=0,$D2349&amp;""=TOP!$C$5&amp;""),1,0))</f>
        <v>0</v>
      </c>
      <c r="L2349" s="27" t="n">
        <f aca="false">IF($K2349=0,0,IFERROR(INDEX(購買率算出!$P$6:$P$3005,MATCH($A2349&amp;"",購買率算出!$C$6:$C$3005,0)),0))</f>
        <v>0</v>
      </c>
    </row>
    <row r="2350" customFormat="false" ht="15" hidden="false" customHeight="false" outlineLevel="0" collapsed="false">
      <c r="A2350" s="24"/>
      <c r="D2350" s="24"/>
      <c r="F2350" s="24"/>
      <c r="K2350" s="9" t="n">
        <f aca="false">IF($A2350="",0,IF(OR(N($D2350)=0,$D2350&amp;""=TOP!$C$5&amp;""),1,0))</f>
        <v>0</v>
      </c>
      <c r="L2350" s="27" t="n">
        <f aca="false">IF($K2350=0,0,IFERROR(INDEX(購買率算出!$P$6:$P$3005,MATCH($A2350&amp;"",購買率算出!$C$6:$C$3005,0)),0))</f>
        <v>0</v>
      </c>
    </row>
    <row r="2351" customFormat="false" ht="15" hidden="false" customHeight="false" outlineLevel="0" collapsed="false">
      <c r="A2351" s="24"/>
      <c r="D2351" s="24"/>
      <c r="F2351" s="24"/>
      <c r="K2351" s="9" t="n">
        <f aca="false">IF($A2351="",0,IF(OR(N($D2351)=0,$D2351&amp;""=TOP!$C$5&amp;""),1,0))</f>
        <v>0</v>
      </c>
      <c r="L2351" s="27" t="n">
        <f aca="false">IF($K2351=0,0,IFERROR(INDEX(購買率算出!$P$6:$P$3005,MATCH($A2351&amp;"",購買率算出!$C$6:$C$3005,0)),0))</f>
        <v>0</v>
      </c>
    </row>
    <row r="2352" customFormat="false" ht="15" hidden="false" customHeight="false" outlineLevel="0" collapsed="false">
      <c r="A2352" s="24"/>
      <c r="D2352" s="24"/>
      <c r="F2352" s="24"/>
      <c r="K2352" s="9" t="n">
        <f aca="false">IF($A2352="",0,IF(OR(N($D2352)=0,$D2352&amp;""=TOP!$C$5&amp;""),1,0))</f>
        <v>0</v>
      </c>
      <c r="L2352" s="27" t="n">
        <f aca="false">IF($K2352=0,0,IFERROR(INDEX(購買率算出!$P$6:$P$3005,MATCH($A2352&amp;"",購買率算出!$C$6:$C$3005,0)),0))</f>
        <v>0</v>
      </c>
    </row>
    <row r="2353" customFormat="false" ht="15" hidden="false" customHeight="false" outlineLevel="0" collapsed="false">
      <c r="A2353" s="24"/>
      <c r="D2353" s="24"/>
      <c r="F2353" s="24"/>
      <c r="K2353" s="9" t="n">
        <f aca="false">IF($A2353="",0,IF(OR(N($D2353)=0,$D2353&amp;""=TOP!$C$5&amp;""),1,0))</f>
        <v>0</v>
      </c>
      <c r="L2353" s="27" t="n">
        <f aca="false">IF($K2353=0,0,IFERROR(INDEX(購買率算出!$P$6:$P$3005,MATCH($A2353&amp;"",購買率算出!$C$6:$C$3005,0)),0))</f>
        <v>0</v>
      </c>
    </row>
    <row r="2354" customFormat="false" ht="15" hidden="false" customHeight="false" outlineLevel="0" collapsed="false">
      <c r="A2354" s="24"/>
      <c r="D2354" s="24"/>
      <c r="F2354" s="24"/>
      <c r="K2354" s="9" t="n">
        <f aca="false">IF($A2354="",0,IF(OR(N($D2354)=0,$D2354&amp;""=TOP!$C$5&amp;""),1,0))</f>
        <v>0</v>
      </c>
      <c r="L2354" s="27" t="n">
        <f aca="false">IF($K2354=0,0,IFERROR(INDEX(購買率算出!$P$6:$P$3005,MATCH($A2354&amp;"",購買率算出!$C$6:$C$3005,0)),0))</f>
        <v>0</v>
      </c>
    </row>
    <row r="2355" customFormat="false" ht="15" hidden="false" customHeight="false" outlineLevel="0" collapsed="false">
      <c r="A2355" s="24"/>
      <c r="D2355" s="24"/>
      <c r="F2355" s="24"/>
      <c r="K2355" s="9" t="n">
        <f aca="false">IF($A2355="",0,IF(OR(N($D2355)=0,$D2355&amp;""=TOP!$C$5&amp;""),1,0))</f>
        <v>0</v>
      </c>
      <c r="L2355" s="27" t="n">
        <f aca="false">IF($K2355=0,0,IFERROR(INDEX(購買率算出!$P$6:$P$3005,MATCH($A2355&amp;"",購買率算出!$C$6:$C$3005,0)),0))</f>
        <v>0</v>
      </c>
    </row>
    <row r="2356" customFormat="false" ht="15" hidden="false" customHeight="false" outlineLevel="0" collapsed="false">
      <c r="A2356" s="24"/>
      <c r="D2356" s="24"/>
      <c r="F2356" s="24"/>
      <c r="K2356" s="9" t="n">
        <f aca="false">IF($A2356="",0,IF(OR(N($D2356)=0,$D2356&amp;""=TOP!$C$5&amp;""),1,0))</f>
        <v>0</v>
      </c>
      <c r="L2356" s="27" t="n">
        <f aca="false">IF($K2356=0,0,IFERROR(INDEX(購買率算出!$P$6:$P$3005,MATCH($A2356&amp;"",購買率算出!$C$6:$C$3005,0)),0))</f>
        <v>0</v>
      </c>
    </row>
    <row r="2357" customFormat="false" ht="15" hidden="false" customHeight="false" outlineLevel="0" collapsed="false">
      <c r="A2357" s="24"/>
      <c r="D2357" s="24"/>
      <c r="F2357" s="24"/>
      <c r="K2357" s="9" t="n">
        <f aca="false">IF($A2357="",0,IF(OR(N($D2357)=0,$D2357&amp;""=TOP!$C$5&amp;""),1,0))</f>
        <v>0</v>
      </c>
      <c r="L2357" s="27" t="n">
        <f aca="false">IF($K2357=0,0,IFERROR(INDEX(購買率算出!$P$6:$P$3005,MATCH($A2357&amp;"",購買率算出!$C$6:$C$3005,0)),0))</f>
        <v>0</v>
      </c>
    </row>
    <row r="2358" customFormat="false" ht="15" hidden="false" customHeight="false" outlineLevel="0" collapsed="false">
      <c r="A2358" s="24"/>
      <c r="D2358" s="24"/>
      <c r="F2358" s="24"/>
      <c r="K2358" s="9" t="n">
        <f aca="false">IF($A2358="",0,IF(OR(N($D2358)=0,$D2358&amp;""=TOP!$C$5&amp;""),1,0))</f>
        <v>0</v>
      </c>
      <c r="L2358" s="27" t="n">
        <f aca="false">IF($K2358=0,0,IFERROR(INDEX(購買率算出!$P$6:$P$3005,MATCH($A2358&amp;"",購買率算出!$C$6:$C$3005,0)),0))</f>
        <v>0</v>
      </c>
    </row>
    <row r="2359" customFormat="false" ht="15" hidden="false" customHeight="false" outlineLevel="0" collapsed="false">
      <c r="A2359" s="24"/>
      <c r="D2359" s="24"/>
      <c r="F2359" s="24"/>
      <c r="K2359" s="9" t="n">
        <f aca="false">IF($A2359="",0,IF(OR(N($D2359)=0,$D2359&amp;""=TOP!$C$5&amp;""),1,0))</f>
        <v>0</v>
      </c>
      <c r="L2359" s="27" t="n">
        <f aca="false">IF($K2359=0,0,IFERROR(INDEX(購買率算出!$P$6:$P$3005,MATCH($A2359&amp;"",購買率算出!$C$6:$C$3005,0)),0))</f>
        <v>0</v>
      </c>
    </row>
    <row r="2360" customFormat="false" ht="15" hidden="false" customHeight="false" outlineLevel="0" collapsed="false">
      <c r="A2360" s="24"/>
      <c r="D2360" s="24"/>
      <c r="F2360" s="24"/>
      <c r="K2360" s="9" t="n">
        <f aca="false">IF($A2360="",0,IF(OR(N($D2360)=0,$D2360&amp;""=TOP!$C$5&amp;""),1,0))</f>
        <v>0</v>
      </c>
      <c r="L2360" s="27" t="n">
        <f aca="false">IF($K2360=0,0,IFERROR(INDEX(購買率算出!$P$6:$P$3005,MATCH($A2360&amp;"",購買率算出!$C$6:$C$3005,0)),0))</f>
        <v>0</v>
      </c>
    </row>
    <row r="2361" customFormat="false" ht="15" hidden="false" customHeight="false" outlineLevel="0" collapsed="false">
      <c r="A2361" s="24"/>
      <c r="D2361" s="24"/>
      <c r="F2361" s="24"/>
      <c r="K2361" s="9" t="n">
        <f aca="false">IF($A2361="",0,IF(OR(N($D2361)=0,$D2361&amp;""=TOP!$C$5&amp;""),1,0))</f>
        <v>0</v>
      </c>
      <c r="L2361" s="27" t="n">
        <f aca="false">IF($K2361=0,0,IFERROR(INDEX(購買率算出!$P$6:$P$3005,MATCH($A2361&amp;"",購買率算出!$C$6:$C$3005,0)),0))</f>
        <v>0</v>
      </c>
    </row>
    <row r="2362" customFormat="false" ht="15" hidden="false" customHeight="false" outlineLevel="0" collapsed="false">
      <c r="A2362" s="24"/>
      <c r="D2362" s="24"/>
      <c r="F2362" s="24"/>
      <c r="K2362" s="9" t="n">
        <f aca="false">IF($A2362="",0,IF(OR(N($D2362)=0,$D2362&amp;""=TOP!$C$5&amp;""),1,0))</f>
        <v>0</v>
      </c>
      <c r="L2362" s="27" t="n">
        <f aca="false">IF($K2362=0,0,IFERROR(INDEX(購買率算出!$P$6:$P$3005,MATCH($A2362&amp;"",購買率算出!$C$6:$C$3005,0)),0))</f>
        <v>0</v>
      </c>
    </row>
    <row r="2363" customFormat="false" ht="15" hidden="false" customHeight="false" outlineLevel="0" collapsed="false">
      <c r="A2363" s="24"/>
      <c r="D2363" s="24"/>
      <c r="F2363" s="24"/>
      <c r="K2363" s="9" t="n">
        <f aca="false">IF($A2363="",0,IF(OR(N($D2363)=0,$D2363&amp;""=TOP!$C$5&amp;""),1,0))</f>
        <v>0</v>
      </c>
      <c r="L2363" s="27" t="n">
        <f aca="false">IF($K2363=0,0,IFERROR(INDEX(購買率算出!$P$6:$P$3005,MATCH($A2363&amp;"",購買率算出!$C$6:$C$3005,0)),0))</f>
        <v>0</v>
      </c>
    </row>
    <row r="2364" customFormat="false" ht="15" hidden="false" customHeight="false" outlineLevel="0" collapsed="false">
      <c r="A2364" s="24"/>
      <c r="D2364" s="24"/>
      <c r="F2364" s="24"/>
      <c r="K2364" s="9" t="n">
        <f aca="false">IF($A2364="",0,IF(OR(N($D2364)=0,$D2364&amp;""=TOP!$C$5&amp;""),1,0))</f>
        <v>0</v>
      </c>
      <c r="L2364" s="27" t="n">
        <f aca="false">IF($K2364=0,0,IFERROR(INDEX(購買率算出!$P$6:$P$3005,MATCH($A2364&amp;"",購買率算出!$C$6:$C$3005,0)),0))</f>
        <v>0</v>
      </c>
    </row>
    <row r="2365" customFormat="false" ht="15" hidden="false" customHeight="false" outlineLevel="0" collapsed="false">
      <c r="A2365" s="24"/>
      <c r="D2365" s="24"/>
      <c r="F2365" s="24"/>
      <c r="K2365" s="9" t="n">
        <f aca="false">IF($A2365="",0,IF(OR(N($D2365)=0,$D2365&amp;""=TOP!$C$5&amp;""),1,0))</f>
        <v>0</v>
      </c>
      <c r="L2365" s="27" t="n">
        <f aca="false">IF($K2365=0,0,IFERROR(INDEX(購買率算出!$P$6:$P$3005,MATCH($A2365&amp;"",購買率算出!$C$6:$C$3005,0)),0))</f>
        <v>0</v>
      </c>
    </row>
    <row r="2366" customFormat="false" ht="15" hidden="false" customHeight="false" outlineLevel="0" collapsed="false">
      <c r="A2366" s="24"/>
      <c r="D2366" s="24"/>
      <c r="F2366" s="24"/>
      <c r="K2366" s="9" t="n">
        <f aca="false">IF($A2366="",0,IF(OR(N($D2366)=0,$D2366&amp;""=TOP!$C$5&amp;""),1,0))</f>
        <v>0</v>
      </c>
      <c r="L2366" s="27" t="n">
        <f aca="false">IF($K2366=0,0,IFERROR(INDEX(購買率算出!$P$6:$P$3005,MATCH($A2366&amp;"",購買率算出!$C$6:$C$3005,0)),0))</f>
        <v>0</v>
      </c>
    </row>
    <row r="2367" customFormat="false" ht="15" hidden="false" customHeight="false" outlineLevel="0" collapsed="false">
      <c r="A2367" s="24"/>
      <c r="D2367" s="24"/>
      <c r="F2367" s="24"/>
      <c r="K2367" s="9" t="n">
        <f aca="false">IF($A2367="",0,IF(OR(N($D2367)=0,$D2367&amp;""=TOP!$C$5&amp;""),1,0))</f>
        <v>0</v>
      </c>
      <c r="L2367" s="27" t="n">
        <f aca="false">IF($K2367=0,0,IFERROR(INDEX(購買率算出!$P$6:$P$3005,MATCH($A2367&amp;"",購買率算出!$C$6:$C$3005,0)),0))</f>
        <v>0</v>
      </c>
    </row>
    <row r="2368" customFormat="false" ht="15" hidden="false" customHeight="false" outlineLevel="0" collapsed="false">
      <c r="A2368" s="24"/>
      <c r="D2368" s="24"/>
      <c r="F2368" s="24"/>
      <c r="K2368" s="9" t="n">
        <f aca="false">IF($A2368="",0,IF(OR(N($D2368)=0,$D2368&amp;""=TOP!$C$5&amp;""),1,0))</f>
        <v>0</v>
      </c>
      <c r="L2368" s="27" t="n">
        <f aca="false">IF($K2368=0,0,IFERROR(INDEX(購買率算出!$P$6:$P$3005,MATCH($A2368&amp;"",購買率算出!$C$6:$C$3005,0)),0))</f>
        <v>0</v>
      </c>
    </row>
    <row r="2369" customFormat="false" ht="15" hidden="false" customHeight="false" outlineLevel="0" collapsed="false">
      <c r="A2369" s="24"/>
      <c r="D2369" s="24"/>
      <c r="F2369" s="24"/>
      <c r="K2369" s="9" t="n">
        <f aca="false">IF($A2369="",0,IF(OR(N($D2369)=0,$D2369&amp;""=TOP!$C$5&amp;""),1,0))</f>
        <v>0</v>
      </c>
      <c r="L2369" s="27" t="n">
        <f aca="false">IF($K2369=0,0,IFERROR(INDEX(購買率算出!$P$6:$P$3005,MATCH($A2369&amp;"",購買率算出!$C$6:$C$3005,0)),0))</f>
        <v>0</v>
      </c>
    </row>
    <row r="2370" customFormat="false" ht="15" hidden="false" customHeight="false" outlineLevel="0" collapsed="false">
      <c r="A2370" s="24"/>
      <c r="D2370" s="24"/>
      <c r="F2370" s="24"/>
      <c r="K2370" s="9" t="n">
        <f aca="false">IF($A2370="",0,IF(OR(N($D2370)=0,$D2370&amp;""=TOP!$C$5&amp;""),1,0))</f>
        <v>0</v>
      </c>
      <c r="L2370" s="27" t="n">
        <f aca="false">IF($K2370=0,0,IFERROR(INDEX(購買率算出!$P$6:$P$3005,MATCH($A2370&amp;"",購買率算出!$C$6:$C$3005,0)),0))</f>
        <v>0</v>
      </c>
    </row>
    <row r="2371" customFormat="false" ht="15" hidden="false" customHeight="false" outlineLevel="0" collapsed="false">
      <c r="A2371" s="24"/>
      <c r="D2371" s="24"/>
      <c r="F2371" s="24"/>
      <c r="K2371" s="9" t="n">
        <f aca="false">IF($A2371="",0,IF(OR(N($D2371)=0,$D2371&amp;""=TOP!$C$5&amp;""),1,0))</f>
        <v>0</v>
      </c>
      <c r="L2371" s="27" t="n">
        <f aca="false">IF($K2371=0,0,IFERROR(INDEX(購買率算出!$P$6:$P$3005,MATCH($A2371&amp;"",購買率算出!$C$6:$C$3005,0)),0))</f>
        <v>0</v>
      </c>
    </row>
    <row r="2372" customFormat="false" ht="15" hidden="false" customHeight="false" outlineLevel="0" collapsed="false">
      <c r="A2372" s="24"/>
      <c r="D2372" s="24"/>
      <c r="F2372" s="24"/>
      <c r="K2372" s="9" t="n">
        <f aca="false">IF($A2372="",0,IF(OR(N($D2372)=0,$D2372&amp;""=TOP!$C$5&amp;""),1,0))</f>
        <v>0</v>
      </c>
      <c r="L2372" s="27" t="n">
        <f aca="false">IF($K2372=0,0,IFERROR(INDEX(購買率算出!$P$6:$P$3005,MATCH($A2372&amp;"",購買率算出!$C$6:$C$3005,0)),0))</f>
        <v>0</v>
      </c>
    </row>
    <row r="2373" customFormat="false" ht="15" hidden="false" customHeight="false" outlineLevel="0" collapsed="false">
      <c r="A2373" s="24"/>
      <c r="D2373" s="24"/>
      <c r="F2373" s="24"/>
      <c r="K2373" s="9" t="n">
        <f aca="false">IF($A2373="",0,IF(OR(N($D2373)=0,$D2373&amp;""=TOP!$C$5&amp;""),1,0))</f>
        <v>0</v>
      </c>
      <c r="L2373" s="27" t="n">
        <f aca="false">IF($K2373=0,0,IFERROR(INDEX(購買率算出!$P$6:$P$3005,MATCH($A2373&amp;"",購買率算出!$C$6:$C$3005,0)),0))</f>
        <v>0</v>
      </c>
    </row>
    <row r="2374" customFormat="false" ht="15" hidden="false" customHeight="false" outlineLevel="0" collapsed="false">
      <c r="A2374" s="24"/>
      <c r="D2374" s="24"/>
      <c r="F2374" s="24"/>
      <c r="K2374" s="9" t="n">
        <f aca="false">IF($A2374="",0,IF(OR(N($D2374)=0,$D2374&amp;""=TOP!$C$5&amp;""),1,0))</f>
        <v>0</v>
      </c>
      <c r="L2374" s="27" t="n">
        <f aca="false">IF($K2374=0,0,IFERROR(INDEX(購買率算出!$P$6:$P$3005,MATCH($A2374&amp;"",購買率算出!$C$6:$C$3005,0)),0))</f>
        <v>0</v>
      </c>
    </row>
    <row r="2375" customFormat="false" ht="15" hidden="false" customHeight="false" outlineLevel="0" collapsed="false">
      <c r="A2375" s="24"/>
      <c r="D2375" s="24"/>
      <c r="F2375" s="24"/>
      <c r="K2375" s="9" t="n">
        <f aca="false">IF($A2375="",0,IF(OR(N($D2375)=0,$D2375&amp;""=TOP!$C$5&amp;""),1,0))</f>
        <v>0</v>
      </c>
      <c r="L2375" s="27" t="n">
        <f aca="false">IF($K2375=0,0,IFERROR(INDEX(購買率算出!$P$6:$P$3005,MATCH($A2375&amp;"",購買率算出!$C$6:$C$3005,0)),0))</f>
        <v>0</v>
      </c>
    </row>
    <row r="2376" customFormat="false" ht="15" hidden="false" customHeight="false" outlineLevel="0" collapsed="false">
      <c r="A2376" s="24"/>
      <c r="D2376" s="24"/>
      <c r="F2376" s="24"/>
      <c r="K2376" s="9" t="n">
        <f aca="false">IF($A2376="",0,IF(OR(N($D2376)=0,$D2376&amp;""=TOP!$C$5&amp;""),1,0))</f>
        <v>0</v>
      </c>
      <c r="L2376" s="27" t="n">
        <f aca="false">IF($K2376=0,0,IFERROR(INDEX(購買率算出!$P$6:$P$3005,MATCH($A2376&amp;"",購買率算出!$C$6:$C$3005,0)),0))</f>
        <v>0</v>
      </c>
    </row>
    <row r="2377" customFormat="false" ht="15" hidden="false" customHeight="false" outlineLevel="0" collapsed="false">
      <c r="A2377" s="24"/>
      <c r="D2377" s="24"/>
      <c r="F2377" s="24"/>
      <c r="K2377" s="9" t="n">
        <f aca="false">IF($A2377="",0,IF(OR(N($D2377)=0,$D2377&amp;""=TOP!$C$5&amp;""),1,0))</f>
        <v>0</v>
      </c>
      <c r="L2377" s="27" t="n">
        <f aca="false">IF($K2377=0,0,IFERROR(INDEX(購買率算出!$P$6:$P$3005,MATCH($A2377&amp;"",購買率算出!$C$6:$C$3005,0)),0))</f>
        <v>0</v>
      </c>
    </row>
    <row r="2378" customFormat="false" ht="15" hidden="false" customHeight="false" outlineLevel="0" collapsed="false">
      <c r="A2378" s="24"/>
      <c r="D2378" s="24"/>
      <c r="F2378" s="24"/>
      <c r="K2378" s="9" t="n">
        <f aca="false">IF($A2378="",0,IF(OR(N($D2378)=0,$D2378&amp;""=TOP!$C$5&amp;""),1,0))</f>
        <v>0</v>
      </c>
      <c r="L2378" s="27" t="n">
        <f aca="false">IF($K2378=0,0,IFERROR(INDEX(購買率算出!$P$6:$P$3005,MATCH($A2378&amp;"",購買率算出!$C$6:$C$3005,0)),0))</f>
        <v>0</v>
      </c>
    </row>
    <row r="2379" customFormat="false" ht="15" hidden="false" customHeight="false" outlineLevel="0" collapsed="false">
      <c r="A2379" s="24"/>
      <c r="D2379" s="24"/>
      <c r="F2379" s="24"/>
      <c r="K2379" s="9" t="n">
        <f aca="false">IF($A2379="",0,IF(OR(N($D2379)=0,$D2379&amp;""=TOP!$C$5&amp;""),1,0))</f>
        <v>0</v>
      </c>
      <c r="L2379" s="27" t="n">
        <f aca="false">IF($K2379=0,0,IFERROR(INDEX(購買率算出!$P$6:$P$3005,MATCH($A2379&amp;"",購買率算出!$C$6:$C$3005,0)),0))</f>
        <v>0</v>
      </c>
    </row>
    <row r="2380" customFormat="false" ht="15" hidden="false" customHeight="false" outlineLevel="0" collapsed="false">
      <c r="A2380" s="24"/>
      <c r="D2380" s="24"/>
      <c r="F2380" s="24"/>
      <c r="K2380" s="9" t="n">
        <f aca="false">IF($A2380="",0,IF(OR(N($D2380)=0,$D2380&amp;""=TOP!$C$5&amp;""),1,0))</f>
        <v>0</v>
      </c>
      <c r="L2380" s="27" t="n">
        <f aca="false">IF($K2380=0,0,IFERROR(INDEX(購買率算出!$P$6:$P$3005,MATCH($A2380&amp;"",購買率算出!$C$6:$C$3005,0)),0))</f>
        <v>0</v>
      </c>
    </row>
    <row r="2381" customFormat="false" ht="15" hidden="false" customHeight="false" outlineLevel="0" collapsed="false">
      <c r="A2381" s="24"/>
      <c r="D2381" s="24"/>
      <c r="F2381" s="24"/>
      <c r="K2381" s="9" t="n">
        <f aca="false">IF($A2381="",0,IF(OR(N($D2381)=0,$D2381&amp;""=TOP!$C$5&amp;""),1,0))</f>
        <v>0</v>
      </c>
      <c r="L2381" s="27" t="n">
        <f aca="false">IF($K2381=0,0,IFERROR(INDEX(購買率算出!$P$6:$P$3005,MATCH($A2381&amp;"",購買率算出!$C$6:$C$3005,0)),0))</f>
        <v>0</v>
      </c>
    </row>
    <row r="2382" customFormat="false" ht="15" hidden="false" customHeight="false" outlineLevel="0" collapsed="false">
      <c r="A2382" s="24"/>
      <c r="D2382" s="24"/>
      <c r="F2382" s="24"/>
      <c r="K2382" s="9" t="n">
        <f aca="false">IF($A2382="",0,IF(OR(N($D2382)=0,$D2382&amp;""=TOP!$C$5&amp;""),1,0))</f>
        <v>0</v>
      </c>
      <c r="L2382" s="27" t="n">
        <f aca="false">IF($K2382=0,0,IFERROR(INDEX(購買率算出!$P$6:$P$3005,MATCH($A2382&amp;"",購買率算出!$C$6:$C$3005,0)),0))</f>
        <v>0</v>
      </c>
    </row>
    <row r="2383" customFormat="false" ht="15" hidden="false" customHeight="false" outlineLevel="0" collapsed="false">
      <c r="A2383" s="24"/>
      <c r="D2383" s="24"/>
      <c r="F2383" s="24"/>
      <c r="K2383" s="9" t="n">
        <f aca="false">IF($A2383="",0,IF(OR(N($D2383)=0,$D2383&amp;""=TOP!$C$5&amp;""),1,0))</f>
        <v>0</v>
      </c>
      <c r="L2383" s="27" t="n">
        <f aca="false">IF($K2383=0,0,IFERROR(INDEX(購買率算出!$P$6:$P$3005,MATCH($A2383&amp;"",購買率算出!$C$6:$C$3005,0)),0))</f>
        <v>0</v>
      </c>
    </row>
    <row r="2384" customFormat="false" ht="15" hidden="false" customHeight="false" outlineLevel="0" collapsed="false">
      <c r="A2384" s="24"/>
      <c r="D2384" s="24"/>
      <c r="F2384" s="24"/>
      <c r="K2384" s="9" t="n">
        <f aca="false">IF($A2384="",0,IF(OR(N($D2384)=0,$D2384&amp;""=TOP!$C$5&amp;""),1,0))</f>
        <v>0</v>
      </c>
      <c r="L2384" s="27" t="n">
        <f aca="false">IF($K2384=0,0,IFERROR(INDEX(購買率算出!$P$6:$P$3005,MATCH($A2384&amp;"",購買率算出!$C$6:$C$3005,0)),0))</f>
        <v>0</v>
      </c>
    </row>
    <row r="2385" customFormat="false" ht="15" hidden="false" customHeight="false" outlineLevel="0" collapsed="false">
      <c r="A2385" s="24"/>
      <c r="D2385" s="24"/>
      <c r="F2385" s="24"/>
      <c r="K2385" s="9" t="n">
        <f aca="false">IF($A2385="",0,IF(OR(N($D2385)=0,$D2385&amp;""=TOP!$C$5&amp;""),1,0))</f>
        <v>0</v>
      </c>
      <c r="L2385" s="27" t="n">
        <f aca="false">IF($K2385=0,0,IFERROR(INDEX(購買率算出!$P$6:$P$3005,MATCH($A2385&amp;"",購買率算出!$C$6:$C$3005,0)),0))</f>
        <v>0</v>
      </c>
    </row>
    <row r="2386" customFormat="false" ht="15" hidden="false" customHeight="false" outlineLevel="0" collapsed="false">
      <c r="A2386" s="24"/>
      <c r="D2386" s="24"/>
      <c r="F2386" s="24"/>
      <c r="K2386" s="9" t="n">
        <f aca="false">IF($A2386="",0,IF(OR(N($D2386)=0,$D2386&amp;""=TOP!$C$5&amp;""),1,0))</f>
        <v>0</v>
      </c>
      <c r="L2386" s="27" t="n">
        <f aca="false">IF($K2386=0,0,IFERROR(INDEX(購買率算出!$P$6:$P$3005,MATCH($A2386&amp;"",購買率算出!$C$6:$C$3005,0)),0))</f>
        <v>0</v>
      </c>
    </row>
    <row r="2387" customFormat="false" ht="15" hidden="false" customHeight="false" outlineLevel="0" collapsed="false">
      <c r="A2387" s="24"/>
      <c r="D2387" s="24"/>
      <c r="F2387" s="24"/>
      <c r="K2387" s="9" t="n">
        <f aca="false">IF($A2387="",0,IF(OR(N($D2387)=0,$D2387&amp;""=TOP!$C$5&amp;""),1,0))</f>
        <v>0</v>
      </c>
      <c r="L2387" s="27" t="n">
        <f aca="false">IF($K2387=0,0,IFERROR(INDEX(購買率算出!$P$6:$P$3005,MATCH($A2387&amp;"",購買率算出!$C$6:$C$3005,0)),0))</f>
        <v>0</v>
      </c>
    </row>
    <row r="2388" customFormat="false" ht="15" hidden="false" customHeight="false" outlineLevel="0" collapsed="false">
      <c r="A2388" s="24"/>
      <c r="D2388" s="24"/>
      <c r="F2388" s="24"/>
      <c r="K2388" s="9" t="n">
        <f aca="false">IF($A2388="",0,IF(OR(N($D2388)=0,$D2388&amp;""=TOP!$C$5&amp;""),1,0))</f>
        <v>0</v>
      </c>
      <c r="L2388" s="27" t="n">
        <f aca="false">IF($K2388=0,0,IFERROR(INDEX(購買率算出!$P$6:$P$3005,MATCH($A2388&amp;"",購買率算出!$C$6:$C$3005,0)),0))</f>
        <v>0</v>
      </c>
    </row>
    <row r="2389" customFormat="false" ht="15" hidden="false" customHeight="false" outlineLevel="0" collapsed="false">
      <c r="A2389" s="24"/>
      <c r="D2389" s="24"/>
      <c r="F2389" s="24"/>
      <c r="K2389" s="9" t="n">
        <f aca="false">IF($A2389="",0,IF(OR(N($D2389)=0,$D2389&amp;""=TOP!$C$5&amp;""),1,0))</f>
        <v>0</v>
      </c>
      <c r="L2389" s="27" t="n">
        <f aca="false">IF($K2389=0,0,IFERROR(INDEX(購買率算出!$P$6:$P$3005,MATCH($A2389&amp;"",購買率算出!$C$6:$C$3005,0)),0))</f>
        <v>0</v>
      </c>
    </row>
    <row r="2390" customFormat="false" ht="15" hidden="false" customHeight="false" outlineLevel="0" collapsed="false">
      <c r="A2390" s="24"/>
      <c r="D2390" s="24"/>
      <c r="F2390" s="24"/>
      <c r="K2390" s="9" t="n">
        <f aca="false">IF($A2390="",0,IF(OR(N($D2390)=0,$D2390&amp;""=TOP!$C$5&amp;""),1,0))</f>
        <v>0</v>
      </c>
      <c r="L2390" s="27" t="n">
        <f aca="false">IF($K2390=0,0,IFERROR(INDEX(購買率算出!$P$6:$P$3005,MATCH($A2390&amp;"",購買率算出!$C$6:$C$3005,0)),0))</f>
        <v>0</v>
      </c>
    </row>
    <row r="2391" customFormat="false" ht="15" hidden="false" customHeight="false" outlineLevel="0" collapsed="false">
      <c r="A2391" s="24"/>
      <c r="D2391" s="24"/>
      <c r="F2391" s="24"/>
      <c r="K2391" s="9" t="n">
        <f aca="false">IF($A2391="",0,IF(OR(N($D2391)=0,$D2391&amp;""=TOP!$C$5&amp;""),1,0))</f>
        <v>0</v>
      </c>
      <c r="L2391" s="27" t="n">
        <f aca="false">IF($K2391=0,0,IFERROR(INDEX(購買率算出!$P$6:$P$3005,MATCH($A2391&amp;"",購買率算出!$C$6:$C$3005,0)),0))</f>
        <v>0</v>
      </c>
    </row>
    <row r="2392" customFormat="false" ht="15" hidden="false" customHeight="false" outlineLevel="0" collapsed="false">
      <c r="A2392" s="24"/>
      <c r="D2392" s="24"/>
      <c r="F2392" s="24"/>
      <c r="K2392" s="9" t="n">
        <f aca="false">IF($A2392="",0,IF(OR(N($D2392)=0,$D2392&amp;""=TOP!$C$5&amp;""),1,0))</f>
        <v>0</v>
      </c>
      <c r="L2392" s="27" t="n">
        <f aca="false">IF($K2392=0,0,IFERROR(INDEX(購買率算出!$P$6:$P$3005,MATCH($A2392&amp;"",購買率算出!$C$6:$C$3005,0)),0))</f>
        <v>0</v>
      </c>
    </row>
    <row r="2393" customFormat="false" ht="15" hidden="false" customHeight="false" outlineLevel="0" collapsed="false">
      <c r="A2393" s="24"/>
      <c r="D2393" s="24"/>
      <c r="F2393" s="24"/>
      <c r="K2393" s="9" t="n">
        <f aca="false">IF($A2393="",0,IF(OR(N($D2393)=0,$D2393&amp;""=TOP!$C$5&amp;""),1,0))</f>
        <v>0</v>
      </c>
      <c r="L2393" s="27" t="n">
        <f aca="false">IF($K2393=0,0,IFERROR(INDEX(購買率算出!$P$6:$P$3005,MATCH($A2393&amp;"",購買率算出!$C$6:$C$3005,0)),0))</f>
        <v>0</v>
      </c>
    </row>
    <row r="2394" customFormat="false" ht="15" hidden="false" customHeight="false" outlineLevel="0" collapsed="false">
      <c r="A2394" s="24"/>
      <c r="D2394" s="24"/>
      <c r="F2394" s="24"/>
      <c r="K2394" s="9" t="n">
        <f aca="false">IF($A2394="",0,IF(OR(N($D2394)=0,$D2394&amp;""=TOP!$C$5&amp;""),1,0))</f>
        <v>0</v>
      </c>
      <c r="L2394" s="27" t="n">
        <f aca="false">IF($K2394=0,0,IFERROR(INDEX(購買率算出!$P$6:$P$3005,MATCH($A2394&amp;"",購買率算出!$C$6:$C$3005,0)),0))</f>
        <v>0</v>
      </c>
    </row>
    <row r="2395" customFormat="false" ht="15" hidden="false" customHeight="false" outlineLevel="0" collapsed="false">
      <c r="A2395" s="24"/>
      <c r="D2395" s="24"/>
      <c r="F2395" s="24"/>
      <c r="K2395" s="9" t="n">
        <f aca="false">IF($A2395="",0,IF(OR(N($D2395)=0,$D2395&amp;""=TOP!$C$5&amp;""),1,0))</f>
        <v>0</v>
      </c>
      <c r="L2395" s="27" t="n">
        <f aca="false">IF($K2395=0,0,IFERROR(INDEX(購買率算出!$P$6:$P$3005,MATCH($A2395&amp;"",購買率算出!$C$6:$C$3005,0)),0))</f>
        <v>0</v>
      </c>
    </row>
    <row r="2396" customFormat="false" ht="15" hidden="false" customHeight="false" outlineLevel="0" collapsed="false">
      <c r="A2396" s="24"/>
      <c r="D2396" s="24"/>
      <c r="F2396" s="24"/>
      <c r="K2396" s="9" t="n">
        <f aca="false">IF($A2396="",0,IF(OR(N($D2396)=0,$D2396&amp;""=TOP!$C$5&amp;""),1,0))</f>
        <v>0</v>
      </c>
      <c r="L2396" s="27" t="n">
        <f aca="false">IF($K2396=0,0,IFERROR(INDEX(購買率算出!$P$6:$P$3005,MATCH($A2396&amp;"",購買率算出!$C$6:$C$3005,0)),0))</f>
        <v>0</v>
      </c>
    </row>
    <row r="2397" customFormat="false" ht="15" hidden="false" customHeight="false" outlineLevel="0" collapsed="false">
      <c r="A2397" s="24"/>
      <c r="D2397" s="24"/>
      <c r="F2397" s="24"/>
      <c r="K2397" s="9" t="n">
        <f aca="false">IF($A2397="",0,IF(OR(N($D2397)=0,$D2397&amp;""=TOP!$C$5&amp;""),1,0))</f>
        <v>0</v>
      </c>
      <c r="L2397" s="27" t="n">
        <f aca="false">IF($K2397=0,0,IFERROR(INDEX(購買率算出!$P$6:$P$3005,MATCH($A2397&amp;"",購買率算出!$C$6:$C$3005,0)),0))</f>
        <v>0</v>
      </c>
    </row>
    <row r="2398" customFormat="false" ht="15" hidden="false" customHeight="false" outlineLevel="0" collapsed="false">
      <c r="A2398" s="24"/>
      <c r="D2398" s="24"/>
      <c r="F2398" s="24"/>
      <c r="K2398" s="9" t="n">
        <f aca="false">IF($A2398="",0,IF(OR(N($D2398)=0,$D2398&amp;""=TOP!$C$5&amp;""),1,0))</f>
        <v>0</v>
      </c>
      <c r="L2398" s="27" t="n">
        <f aca="false">IF($K2398=0,0,IFERROR(INDEX(購買率算出!$P$6:$P$3005,MATCH($A2398&amp;"",購買率算出!$C$6:$C$3005,0)),0))</f>
        <v>0</v>
      </c>
    </row>
    <row r="2399" customFormat="false" ht="15" hidden="false" customHeight="false" outlineLevel="0" collapsed="false">
      <c r="A2399" s="24"/>
      <c r="D2399" s="24"/>
      <c r="F2399" s="24"/>
      <c r="K2399" s="9" t="n">
        <f aca="false">IF($A2399="",0,IF(OR(N($D2399)=0,$D2399&amp;""=TOP!$C$5&amp;""),1,0))</f>
        <v>0</v>
      </c>
      <c r="L2399" s="27" t="n">
        <f aca="false">IF($K2399=0,0,IFERROR(INDEX(購買率算出!$P$6:$P$3005,MATCH($A2399&amp;"",購買率算出!$C$6:$C$3005,0)),0))</f>
        <v>0</v>
      </c>
    </row>
    <row r="2400" customFormat="false" ht="15" hidden="false" customHeight="false" outlineLevel="0" collapsed="false">
      <c r="A2400" s="24"/>
      <c r="D2400" s="24"/>
      <c r="F2400" s="24"/>
      <c r="K2400" s="9" t="n">
        <f aca="false">IF($A2400="",0,IF(OR(N($D2400)=0,$D2400&amp;""=TOP!$C$5&amp;""),1,0))</f>
        <v>0</v>
      </c>
      <c r="L2400" s="27" t="n">
        <f aca="false">IF($K2400=0,0,IFERROR(INDEX(購買率算出!$P$6:$P$3005,MATCH($A2400&amp;"",購買率算出!$C$6:$C$3005,0)),0))</f>
        <v>0</v>
      </c>
    </row>
    <row r="2401" customFormat="false" ht="15" hidden="false" customHeight="false" outlineLevel="0" collapsed="false">
      <c r="A2401" s="24"/>
      <c r="D2401" s="24"/>
      <c r="F2401" s="24"/>
      <c r="K2401" s="9" t="n">
        <f aca="false">IF($A2401="",0,IF(OR(N($D2401)=0,$D2401&amp;""=TOP!$C$5&amp;""),1,0))</f>
        <v>0</v>
      </c>
      <c r="L2401" s="27" t="n">
        <f aca="false">IF($K2401=0,0,IFERROR(INDEX(購買率算出!$P$6:$P$3005,MATCH($A2401&amp;"",購買率算出!$C$6:$C$3005,0)),0))</f>
        <v>0</v>
      </c>
    </row>
    <row r="2402" customFormat="false" ht="15" hidden="false" customHeight="false" outlineLevel="0" collapsed="false">
      <c r="A2402" s="24"/>
      <c r="D2402" s="24"/>
      <c r="F2402" s="24"/>
      <c r="K2402" s="9" t="n">
        <f aca="false">IF($A2402="",0,IF(OR(N($D2402)=0,$D2402&amp;""=TOP!$C$5&amp;""),1,0))</f>
        <v>0</v>
      </c>
      <c r="L2402" s="27" t="n">
        <f aca="false">IF($K2402=0,0,IFERROR(INDEX(購買率算出!$P$6:$P$3005,MATCH($A2402&amp;"",購買率算出!$C$6:$C$3005,0)),0))</f>
        <v>0</v>
      </c>
    </row>
    <row r="2403" customFormat="false" ht="15" hidden="false" customHeight="false" outlineLevel="0" collapsed="false">
      <c r="A2403" s="24"/>
      <c r="D2403" s="24"/>
      <c r="F2403" s="24"/>
      <c r="K2403" s="9" t="n">
        <f aca="false">IF($A2403="",0,IF(OR(N($D2403)=0,$D2403&amp;""=TOP!$C$5&amp;""),1,0))</f>
        <v>0</v>
      </c>
      <c r="L2403" s="27" t="n">
        <f aca="false">IF($K2403=0,0,IFERROR(INDEX(購買率算出!$P$6:$P$3005,MATCH($A2403&amp;"",購買率算出!$C$6:$C$3005,0)),0))</f>
        <v>0</v>
      </c>
    </row>
    <row r="2404" customFormat="false" ht="15" hidden="false" customHeight="false" outlineLevel="0" collapsed="false">
      <c r="A2404" s="24"/>
      <c r="D2404" s="24"/>
      <c r="F2404" s="24"/>
      <c r="K2404" s="9" t="n">
        <f aca="false">IF($A2404="",0,IF(OR(N($D2404)=0,$D2404&amp;""=TOP!$C$5&amp;""),1,0))</f>
        <v>0</v>
      </c>
      <c r="L2404" s="27" t="n">
        <f aca="false">IF($K2404=0,0,IFERROR(INDEX(購買率算出!$P$6:$P$3005,MATCH($A2404&amp;"",購買率算出!$C$6:$C$3005,0)),0))</f>
        <v>0</v>
      </c>
    </row>
    <row r="2405" customFormat="false" ht="15" hidden="false" customHeight="false" outlineLevel="0" collapsed="false">
      <c r="A2405" s="24"/>
      <c r="D2405" s="24"/>
      <c r="F2405" s="24"/>
      <c r="K2405" s="9" t="n">
        <f aca="false">IF($A2405="",0,IF(OR(N($D2405)=0,$D2405&amp;""=TOP!$C$5&amp;""),1,0))</f>
        <v>0</v>
      </c>
      <c r="L2405" s="27" t="n">
        <f aca="false">IF($K2405=0,0,IFERROR(INDEX(購買率算出!$P$6:$P$3005,MATCH($A2405&amp;"",購買率算出!$C$6:$C$3005,0)),0))</f>
        <v>0</v>
      </c>
    </row>
    <row r="2406" customFormat="false" ht="15" hidden="false" customHeight="false" outlineLevel="0" collapsed="false">
      <c r="A2406" s="24"/>
      <c r="D2406" s="24"/>
      <c r="F2406" s="24"/>
      <c r="K2406" s="9" t="n">
        <f aca="false">IF($A2406="",0,IF(OR(N($D2406)=0,$D2406&amp;""=TOP!$C$5&amp;""),1,0))</f>
        <v>0</v>
      </c>
      <c r="L2406" s="27" t="n">
        <f aca="false">IF($K2406=0,0,IFERROR(INDEX(購買率算出!$P$6:$P$3005,MATCH($A2406&amp;"",購買率算出!$C$6:$C$3005,0)),0))</f>
        <v>0</v>
      </c>
    </row>
    <row r="2407" customFormat="false" ht="15" hidden="false" customHeight="false" outlineLevel="0" collapsed="false">
      <c r="A2407" s="24"/>
      <c r="D2407" s="24"/>
      <c r="F2407" s="24"/>
      <c r="K2407" s="9" t="n">
        <f aca="false">IF($A2407="",0,IF(OR(N($D2407)=0,$D2407&amp;""=TOP!$C$5&amp;""),1,0))</f>
        <v>0</v>
      </c>
      <c r="L2407" s="27" t="n">
        <f aca="false">IF($K2407=0,0,IFERROR(INDEX(購買率算出!$P$6:$P$3005,MATCH($A2407&amp;"",購買率算出!$C$6:$C$3005,0)),0))</f>
        <v>0</v>
      </c>
    </row>
    <row r="2408" customFormat="false" ht="15" hidden="false" customHeight="false" outlineLevel="0" collapsed="false">
      <c r="A2408" s="24"/>
      <c r="D2408" s="24"/>
      <c r="F2408" s="24"/>
      <c r="K2408" s="9" t="n">
        <f aca="false">IF($A2408="",0,IF(OR(N($D2408)=0,$D2408&amp;""=TOP!$C$5&amp;""),1,0))</f>
        <v>0</v>
      </c>
      <c r="L2408" s="27" t="n">
        <f aca="false">IF($K2408=0,0,IFERROR(INDEX(購買率算出!$P$6:$P$3005,MATCH($A2408&amp;"",購買率算出!$C$6:$C$3005,0)),0))</f>
        <v>0</v>
      </c>
    </row>
    <row r="2409" customFormat="false" ht="15" hidden="false" customHeight="false" outlineLevel="0" collapsed="false">
      <c r="A2409" s="24"/>
      <c r="D2409" s="24"/>
      <c r="F2409" s="24"/>
      <c r="K2409" s="9" t="n">
        <f aca="false">IF($A2409="",0,IF(OR(N($D2409)=0,$D2409&amp;""=TOP!$C$5&amp;""),1,0))</f>
        <v>0</v>
      </c>
      <c r="L2409" s="27" t="n">
        <f aca="false">IF($K2409=0,0,IFERROR(INDEX(購買率算出!$P$6:$P$3005,MATCH($A2409&amp;"",購買率算出!$C$6:$C$3005,0)),0))</f>
        <v>0</v>
      </c>
    </row>
    <row r="2410" customFormat="false" ht="15" hidden="false" customHeight="false" outlineLevel="0" collapsed="false">
      <c r="A2410" s="24"/>
      <c r="D2410" s="24"/>
      <c r="F2410" s="24"/>
      <c r="K2410" s="9" t="n">
        <f aca="false">IF($A2410="",0,IF(OR(N($D2410)=0,$D2410&amp;""=TOP!$C$5&amp;""),1,0))</f>
        <v>0</v>
      </c>
      <c r="L2410" s="27" t="n">
        <f aca="false">IF($K2410=0,0,IFERROR(INDEX(購買率算出!$P$6:$P$3005,MATCH($A2410&amp;"",購買率算出!$C$6:$C$3005,0)),0))</f>
        <v>0</v>
      </c>
    </row>
    <row r="2411" customFormat="false" ht="15" hidden="false" customHeight="false" outlineLevel="0" collapsed="false">
      <c r="A2411" s="24"/>
      <c r="D2411" s="24"/>
      <c r="F2411" s="24"/>
      <c r="K2411" s="9" t="n">
        <f aca="false">IF($A2411="",0,IF(OR(N($D2411)=0,$D2411&amp;""=TOP!$C$5&amp;""),1,0))</f>
        <v>0</v>
      </c>
      <c r="L2411" s="27" t="n">
        <f aca="false">IF($K2411=0,0,IFERROR(INDEX(購買率算出!$P$6:$P$3005,MATCH($A2411&amp;"",購買率算出!$C$6:$C$3005,0)),0))</f>
        <v>0</v>
      </c>
    </row>
    <row r="2412" customFormat="false" ht="15" hidden="false" customHeight="false" outlineLevel="0" collapsed="false">
      <c r="A2412" s="24"/>
      <c r="D2412" s="24"/>
      <c r="F2412" s="24"/>
      <c r="K2412" s="9" t="n">
        <f aca="false">IF($A2412="",0,IF(OR(N($D2412)=0,$D2412&amp;""=TOP!$C$5&amp;""),1,0))</f>
        <v>0</v>
      </c>
      <c r="L2412" s="27" t="n">
        <f aca="false">IF($K2412=0,0,IFERROR(INDEX(購買率算出!$P$6:$P$3005,MATCH($A2412&amp;"",購買率算出!$C$6:$C$3005,0)),0))</f>
        <v>0</v>
      </c>
    </row>
    <row r="2413" customFormat="false" ht="15" hidden="false" customHeight="false" outlineLevel="0" collapsed="false">
      <c r="A2413" s="24"/>
      <c r="D2413" s="24"/>
      <c r="F2413" s="24"/>
      <c r="K2413" s="9" t="n">
        <f aca="false">IF($A2413="",0,IF(OR(N($D2413)=0,$D2413&amp;""=TOP!$C$5&amp;""),1,0))</f>
        <v>0</v>
      </c>
      <c r="L2413" s="27" t="n">
        <f aca="false">IF($K2413=0,0,IFERROR(INDEX(購買率算出!$P$6:$P$3005,MATCH($A2413&amp;"",購買率算出!$C$6:$C$3005,0)),0))</f>
        <v>0</v>
      </c>
    </row>
    <row r="2414" customFormat="false" ht="15" hidden="false" customHeight="false" outlineLevel="0" collapsed="false">
      <c r="A2414" s="24"/>
      <c r="D2414" s="24"/>
      <c r="F2414" s="24"/>
      <c r="K2414" s="9" t="n">
        <f aca="false">IF($A2414="",0,IF(OR(N($D2414)=0,$D2414&amp;""=TOP!$C$5&amp;""),1,0))</f>
        <v>0</v>
      </c>
      <c r="L2414" s="27" t="n">
        <f aca="false">IF($K2414=0,0,IFERROR(INDEX(購買率算出!$P$6:$P$3005,MATCH($A2414&amp;"",購買率算出!$C$6:$C$3005,0)),0))</f>
        <v>0</v>
      </c>
    </row>
    <row r="2415" customFormat="false" ht="15" hidden="false" customHeight="false" outlineLevel="0" collapsed="false">
      <c r="A2415" s="24"/>
      <c r="D2415" s="24"/>
      <c r="F2415" s="24"/>
      <c r="K2415" s="9" t="n">
        <f aca="false">IF($A2415="",0,IF(OR(N($D2415)=0,$D2415&amp;""=TOP!$C$5&amp;""),1,0))</f>
        <v>0</v>
      </c>
      <c r="L2415" s="27" t="n">
        <f aca="false">IF($K2415=0,0,IFERROR(INDEX(購買率算出!$P$6:$P$3005,MATCH($A2415&amp;"",購買率算出!$C$6:$C$3005,0)),0))</f>
        <v>0</v>
      </c>
    </row>
    <row r="2416" customFormat="false" ht="15" hidden="false" customHeight="false" outlineLevel="0" collapsed="false">
      <c r="A2416" s="24"/>
      <c r="D2416" s="24"/>
      <c r="F2416" s="24"/>
      <c r="K2416" s="9" t="n">
        <f aca="false">IF($A2416="",0,IF(OR(N($D2416)=0,$D2416&amp;""=TOP!$C$5&amp;""),1,0))</f>
        <v>0</v>
      </c>
      <c r="L2416" s="27" t="n">
        <f aca="false">IF($K2416=0,0,IFERROR(INDEX(購買率算出!$P$6:$P$3005,MATCH($A2416&amp;"",購買率算出!$C$6:$C$3005,0)),0))</f>
        <v>0</v>
      </c>
    </row>
    <row r="2417" customFormat="false" ht="15" hidden="false" customHeight="false" outlineLevel="0" collapsed="false">
      <c r="A2417" s="24"/>
      <c r="D2417" s="24"/>
      <c r="F2417" s="24"/>
      <c r="K2417" s="9" t="n">
        <f aca="false">IF($A2417="",0,IF(OR(N($D2417)=0,$D2417&amp;""=TOP!$C$5&amp;""),1,0))</f>
        <v>0</v>
      </c>
      <c r="L2417" s="27" t="n">
        <f aca="false">IF($K2417=0,0,IFERROR(INDEX(購買率算出!$P$6:$P$3005,MATCH($A2417&amp;"",購買率算出!$C$6:$C$3005,0)),0))</f>
        <v>0</v>
      </c>
    </row>
    <row r="2418" customFormat="false" ht="15" hidden="false" customHeight="false" outlineLevel="0" collapsed="false">
      <c r="A2418" s="24"/>
      <c r="D2418" s="24"/>
      <c r="F2418" s="24"/>
      <c r="K2418" s="9" t="n">
        <f aca="false">IF($A2418="",0,IF(OR(N($D2418)=0,$D2418&amp;""=TOP!$C$5&amp;""),1,0))</f>
        <v>0</v>
      </c>
      <c r="L2418" s="27" t="n">
        <f aca="false">IF($K2418=0,0,IFERROR(INDEX(購買率算出!$P$6:$P$3005,MATCH($A2418&amp;"",購買率算出!$C$6:$C$3005,0)),0))</f>
        <v>0</v>
      </c>
    </row>
    <row r="2419" customFormat="false" ht="15" hidden="false" customHeight="false" outlineLevel="0" collapsed="false">
      <c r="A2419" s="24"/>
      <c r="D2419" s="24"/>
      <c r="F2419" s="24"/>
      <c r="K2419" s="9" t="n">
        <f aca="false">IF($A2419="",0,IF(OR(N($D2419)=0,$D2419&amp;""=TOP!$C$5&amp;""),1,0))</f>
        <v>0</v>
      </c>
      <c r="L2419" s="27" t="n">
        <f aca="false">IF($K2419=0,0,IFERROR(INDEX(購買率算出!$P$6:$P$3005,MATCH($A2419&amp;"",購買率算出!$C$6:$C$3005,0)),0))</f>
        <v>0</v>
      </c>
    </row>
    <row r="2420" customFormat="false" ht="15" hidden="false" customHeight="false" outlineLevel="0" collapsed="false">
      <c r="A2420" s="24"/>
      <c r="D2420" s="24"/>
      <c r="F2420" s="24"/>
      <c r="K2420" s="9" t="n">
        <f aca="false">IF($A2420="",0,IF(OR(N($D2420)=0,$D2420&amp;""=TOP!$C$5&amp;""),1,0))</f>
        <v>0</v>
      </c>
      <c r="L2420" s="27" t="n">
        <f aca="false">IF($K2420=0,0,IFERROR(INDEX(購買率算出!$P$6:$P$3005,MATCH($A2420&amp;"",購買率算出!$C$6:$C$3005,0)),0))</f>
        <v>0</v>
      </c>
    </row>
    <row r="2421" customFormat="false" ht="15" hidden="false" customHeight="false" outlineLevel="0" collapsed="false">
      <c r="A2421" s="24"/>
      <c r="D2421" s="24"/>
      <c r="F2421" s="24"/>
      <c r="K2421" s="9" t="n">
        <f aca="false">IF($A2421="",0,IF(OR(N($D2421)=0,$D2421&amp;""=TOP!$C$5&amp;""),1,0))</f>
        <v>0</v>
      </c>
      <c r="L2421" s="27" t="n">
        <f aca="false">IF($K2421=0,0,IFERROR(INDEX(購買率算出!$P$6:$P$3005,MATCH($A2421&amp;"",購買率算出!$C$6:$C$3005,0)),0))</f>
        <v>0</v>
      </c>
    </row>
    <row r="2422" customFormat="false" ht="15" hidden="false" customHeight="false" outlineLevel="0" collapsed="false">
      <c r="A2422" s="24"/>
      <c r="D2422" s="24"/>
      <c r="F2422" s="24"/>
      <c r="K2422" s="9" t="n">
        <f aca="false">IF($A2422="",0,IF(OR(N($D2422)=0,$D2422&amp;""=TOP!$C$5&amp;""),1,0))</f>
        <v>0</v>
      </c>
      <c r="L2422" s="27" t="n">
        <f aca="false">IF($K2422=0,0,IFERROR(INDEX(購買率算出!$P$6:$P$3005,MATCH($A2422&amp;"",購買率算出!$C$6:$C$3005,0)),0))</f>
        <v>0</v>
      </c>
    </row>
    <row r="2423" customFormat="false" ht="15" hidden="false" customHeight="false" outlineLevel="0" collapsed="false">
      <c r="A2423" s="24"/>
      <c r="D2423" s="24"/>
      <c r="F2423" s="24"/>
      <c r="K2423" s="9" t="n">
        <f aca="false">IF($A2423="",0,IF(OR(N($D2423)=0,$D2423&amp;""=TOP!$C$5&amp;""),1,0))</f>
        <v>0</v>
      </c>
      <c r="L2423" s="27" t="n">
        <f aca="false">IF($K2423=0,0,IFERROR(INDEX(購買率算出!$P$6:$P$3005,MATCH($A2423&amp;"",購買率算出!$C$6:$C$3005,0)),0))</f>
        <v>0</v>
      </c>
    </row>
    <row r="2424" customFormat="false" ht="15" hidden="false" customHeight="false" outlineLevel="0" collapsed="false">
      <c r="A2424" s="24"/>
      <c r="D2424" s="24"/>
      <c r="F2424" s="24"/>
      <c r="K2424" s="9" t="n">
        <f aca="false">IF($A2424="",0,IF(OR(N($D2424)=0,$D2424&amp;""=TOP!$C$5&amp;""),1,0))</f>
        <v>0</v>
      </c>
      <c r="L2424" s="27" t="n">
        <f aca="false">IF($K2424=0,0,IFERROR(INDEX(購買率算出!$P$6:$P$3005,MATCH($A2424&amp;"",購買率算出!$C$6:$C$3005,0)),0))</f>
        <v>0</v>
      </c>
    </row>
    <row r="2425" customFormat="false" ht="15" hidden="false" customHeight="false" outlineLevel="0" collapsed="false">
      <c r="A2425" s="24"/>
      <c r="D2425" s="24"/>
      <c r="F2425" s="24"/>
      <c r="K2425" s="9" t="n">
        <f aca="false">IF($A2425="",0,IF(OR(N($D2425)=0,$D2425&amp;""=TOP!$C$5&amp;""),1,0))</f>
        <v>0</v>
      </c>
      <c r="L2425" s="27" t="n">
        <f aca="false">IF($K2425=0,0,IFERROR(INDEX(購買率算出!$P$6:$P$3005,MATCH($A2425&amp;"",購買率算出!$C$6:$C$3005,0)),0))</f>
        <v>0</v>
      </c>
    </row>
    <row r="2426" customFormat="false" ht="15" hidden="false" customHeight="false" outlineLevel="0" collapsed="false">
      <c r="A2426" s="24"/>
      <c r="D2426" s="24"/>
      <c r="F2426" s="24"/>
      <c r="K2426" s="9" t="n">
        <f aca="false">IF($A2426="",0,IF(OR(N($D2426)=0,$D2426&amp;""=TOP!$C$5&amp;""),1,0))</f>
        <v>0</v>
      </c>
      <c r="L2426" s="27" t="n">
        <f aca="false">IF($K2426=0,0,IFERROR(INDEX(購買率算出!$P$6:$P$3005,MATCH($A2426&amp;"",購買率算出!$C$6:$C$3005,0)),0))</f>
        <v>0</v>
      </c>
    </row>
    <row r="2427" customFormat="false" ht="15" hidden="false" customHeight="false" outlineLevel="0" collapsed="false">
      <c r="A2427" s="24"/>
      <c r="D2427" s="24"/>
      <c r="F2427" s="24"/>
      <c r="K2427" s="9" t="n">
        <f aca="false">IF($A2427="",0,IF(OR(N($D2427)=0,$D2427&amp;""=TOP!$C$5&amp;""),1,0))</f>
        <v>0</v>
      </c>
      <c r="L2427" s="27" t="n">
        <f aca="false">IF($K2427=0,0,IFERROR(INDEX(購買率算出!$P$6:$P$3005,MATCH($A2427&amp;"",購買率算出!$C$6:$C$3005,0)),0))</f>
        <v>0</v>
      </c>
    </row>
    <row r="2428" customFormat="false" ht="15" hidden="false" customHeight="false" outlineLevel="0" collapsed="false">
      <c r="A2428" s="24"/>
      <c r="D2428" s="24"/>
      <c r="F2428" s="24"/>
      <c r="K2428" s="9" t="n">
        <f aca="false">IF($A2428="",0,IF(OR(N($D2428)=0,$D2428&amp;""=TOP!$C$5&amp;""),1,0))</f>
        <v>0</v>
      </c>
      <c r="L2428" s="27" t="n">
        <f aca="false">IF($K2428=0,0,IFERROR(INDEX(購買率算出!$P$6:$P$3005,MATCH($A2428&amp;"",購買率算出!$C$6:$C$3005,0)),0))</f>
        <v>0</v>
      </c>
    </row>
    <row r="2429" customFormat="false" ht="15" hidden="false" customHeight="false" outlineLevel="0" collapsed="false">
      <c r="A2429" s="24"/>
      <c r="D2429" s="24"/>
      <c r="F2429" s="24"/>
      <c r="K2429" s="9" t="n">
        <f aca="false">IF($A2429="",0,IF(OR(N($D2429)=0,$D2429&amp;""=TOP!$C$5&amp;""),1,0))</f>
        <v>0</v>
      </c>
      <c r="L2429" s="27" t="n">
        <f aca="false">IF($K2429=0,0,IFERROR(INDEX(購買率算出!$P$6:$P$3005,MATCH($A2429&amp;"",購買率算出!$C$6:$C$3005,0)),0))</f>
        <v>0</v>
      </c>
    </row>
    <row r="2430" customFormat="false" ht="15" hidden="false" customHeight="false" outlineLevel="0" collapsed="false">
      <c r="A2430" s="24"/>
      <c r="D2430" s="24"/>
      <c r="F2430" s="24"/>
      <c r="K2430" s="9" t="n">
        <f aca="false">IF($A2430="",0,IF(OR(N($D2430)=0,$D2430&amp;""=TOP!$C$5&amp;""),1,0))</f>
        <v>0</v>
      </c>
      <c r="L2430" s="27" t="n">
        <f aca="false">IF($K2430=0,0,IFERROR(INDEX(購買率算出!$P$6:$P$3005,MATCH($A2430&amp;"",購買率算出!$C$6:$C$3005,0)),0))</f>
        <v>0</v>
      </c>
    </row>
    <row r="2431" customFormat="false" ht="15" hidden="false" customHeight="false" outlineLevel="0" collapsed="false">
      <c r="A2431" s="24"/>
      <c r="D2431" s="24"/>
      <c r="F2431" s="24"/>
      <c r="K2431" s="9" t="n">
        <f aca="false">IF($A2431="",0,IF(OR(N($D2431)=0,$D2431&amp;""=TOP!$C$5&amp;""),1,0))</f>
        <v>0</v>
      </c>
      <c r="L2431" s="27" t="n">
        <f aca="false">IF($K2431=0,0,IFERROR(INDEX(購買率算出!$P$6:$P$3005,MATCH($A2431&amp;"",購買率算出!$C$6:$C$3005,0)),0))</f>
        <v>0</v>
      </c>
    </row>
    <row r="2432" customFormat="false" ht="15" hidden="false" customHeight="false" outlineLevel="0" collapsed="false">
      <c r="A2432" s="24"/>
      <c r="D2432" s="24"/>
      <c r="F2432" s="24"/>
      <c r="K2432" s="9" t="n">
        <f aca="false">IF($A2432="",0,IF(OR(N($D2432)=0,$D2432&amp;""=TOP!$C$5&amp;""),1,0))</f>
        <v>0</v>
      </c>
      <c r="L2432" s="27" t="n">
        <f aca="false">IF($K2432=0,0,IFERROR(INDEX(購買率算出!$P$6:$P$3005,MATCH($A2432&amp;"",購買率算出!$C$6:$C$3005,0)),0))</f>
        <v>0</v>
      </c>
    </row>
    <row r="2433" customFormat="false" ht="15" hidden="false" customHeight="false" outlineLevel="0" collapsed="false">
      <c r="A2433" s="24"/>
      <c r="D2433" s="24"/>
      <c r="F2433" s="24"/>
      <c r="K2433" s="9" t="n">
        <f aca="false">IF($A2433="",0,IF(OR(N($D2433)=0,$D2433&amp;""=TOP!$C$5&amp;""),1,0))</f>
        <v>0</v>
      </c>
      <c r="L2433" s="27" t="n">
        <f aca="false">IF($K2433=0,0,IFERROR(INDEX(購買率算出!$P$6:$P$3005,MATCH($A2433&amp;"",購買率算出!$C$6:$C$3005,0)),0))</f>
        <v>0</v>
      </c>
    </row>
    <row r="2434" customFormat="false" ht="15" hidden="false" customHeight="false" outlineLevel="0" collapsed="false">
      <c r="A2434" s="24"/>
      <c r="D2434" s="24"/>
      <c r="F2434" s="24"/>
      <c r="K2434" s="9" t="n">
        <f aca="false">IF($A2434="",0,IF(OR(N($D2434)=0,$D2434&amp;""=TOP!$C$5&amp;""),1,0))</f>
        <v>0</v>
      </c>
      <c r="L2434" s="27" t="n">
        <f aca="false">IF($K2434=0,0,IFERROR(INDEX(購買率算出!$P$6:$P$3005,MATCH($A2434&amp;"",購買率算出!$C$6:$C$3005,0)),0))</f>
        <v>0</v>
      </c>
    </row>
    <row r="2435" customFormat="false" ht="15" hidden="false" customHeight="false" outlineLevel="0" collapsed="false">
      <c r="A2435" s="24"/>
      <c r="D2435" s="24"/>
      <c r="F2435" s="24"/>
      <c r="K2435" s="9" t="n">
        <f aca="false">IF($A2435="",0,IF(OR(N($D2435)=0,$D2435&amp;""=TOP!$C$5&amp;""),1,0))</f>
        <v>0</v>
      </c>
      <c r="L2435" s="27" t="n">
        <f aca="false">IF($K2435=0,0,IFERROR(INDEX(購買率算出!$P$6:$P$3005,MATCH($A2435&amp;"",購買率算出!$C$6:$C$3005,0)),0))</f>
        <v>0</v>
      </c>
    </row>
    <row r="2436" customFormat="false" ht="15" hidden="false" customHeight="false" outlineLevel="0" collapsed="false">
      <c r="A2436" s="24"/>
      <c r="D2436" s="24"/>
      <c r="F2436" s="24"/>
      <c r="K2436" s="9" t="n">
        <f aca="false">IF($A2436="",0,IF(OR(N($D2436)=0,$D2436&amp;""=TOP!$C$5&amp;""),1,0))</f>
        <v>0</v>
      </c>
      <c r="L2436" s="27" t="n">
        <f aca="false">IF($K2436=0,0,IFERROR(INDEX(購買率算出!$P$6:$P$3005,MATCH($A2436&amp;"",購買率算出!$C$6:$C$3005,0)),0))</f>
        <v>0</v>
      </c>
    </row>
    <row r="2437" customFormat="false" ht="15" hidden="false" customHeight="false" outlineLevel="0" collapsed="false">
      <c r="A2437" s="24"/>
      <c r="D2437" s="24"/>
      <c r="F2437" s="24"/>
      <c r="K2437" s="9" t="n">
        <f aca="false">IF($A2437="",0,IF(OR(N($D2437)=0,$D2437&amp;""=TOP!$C$5&amp;""),1,0))</f>
        <v>0</v>
      </c>
      <c r="L2437" s="27" t="n">
        <f aca="false">IF($K2437=0,0,IFERROR(INDEX(購買率算出!$P$6:$P$3005,MATCH($A2437&amp;"",購買率算出!$C$6:$C$3005,0)),0))</f>
        <v>0</v>
      </c>
    </row>
    <row r="2438" customFormat="false" ht="15" hidden="false" customHeight="false" outlineLevel="0" collapsed="false">
      <c r="A2438" s="24"/>
      <c r="D2438" s="24"/>
      <c r="F2438" s="24"/>
      <c r="K2438" s="9" t="n">
        <f aca="false">IF($A2438="",0,IF(OR(N($D2438)=0,$D2438&amp;""=TOP!$C$5&amp;""),1,0))</f>
        <v>0</v>
      </c>
      <c r="L2438" s="27" t="n">
        <f aca="false">IF($K2438=0,0,IFERROR(INDEX(購買率算出!$P$6:$P$3005,MATCH($A2438&amp;"",購買率算出!$C$6:$C$3005,0)),0))</f>
        <v>0</v>
      </c>
    </row>
    <row r="2439" customFormat="false" ht="15" hidden="false" customHeight="false" outlineLevel="0" collapsed="false">
      <c r="A2439" s="24"/>
      <c r="D2439" s="24"/>
      <c r="F2439" s="24"/>
      <c r="K2439" s="9" t="n">
        <f aca="false">IF($A2439="",0,IF(OR(N($D2439)=0,$D2439&amp;""=TOP!$C$5&amp;""),1,0))</f>
        <v>0</v>
      </c>
      <c r="L2439" s="27" t="n">
        <f aca="false">IF($K2439=0,0,IFERROR(INDEX(購買率算出!$P$6:$P$3005,MATCH($A2439&amp;"",購買率算出!$C$6:$C$3005,0)),0))</f>
        <v>0</v>
      </c>
    </row>
    <row r="2440" customFormat="false" ht="15" hidden="false" customHeight="false" outlineLevel="0" collapsed="false">
      <c r="A2440" s="24"/>
      <c r="D2440" s="24"/>
      <c r="F2440" s="24"/>
      <c r="K2440" s="9" t="n">
        <f aca="false">IF($A2440="",0,IF(OR(N($D2440)=0,$D2440&amp;""=TOP!$C$5&amp;""),1,0))</f>
        <v>0</v>
      </c>
      <c r="L2440" s="27" t="n">
        <f aca="false">IF($K2440=0,0,IFERROR(INDEX(購買率算出!$P$6:$P$3005,MATCH($A2440&amp;"",購買率算出!$C$6:$C$3005,0)),0))</f>
        <v>0</v>
      </c>
    </row>
    <row r="2441" customFormat="false" ht="15" hidden="false" customHeight="false" outlineLevel="0" collapsed="false">
      <c r="A2441" s="24"/>
      <c r="D2441" s="24"/>
      <c r="F2441" s="24"/>
      <c r="K2441" s="9" t="n">
        <f aca="false">IF($A2441="",0,IF(OR(N($D2441)=0,$D2441&amp;""=TOP!$C$5&amp;""),1,0))</f>
        <v>0</v>
      </c>
      <c r="L2441" s="27" t="n">
        <f aca="false">IF($K2441=0,0,IFERROR(INDEX(購買率算出!$P$6:$P$3005,MATCH($A2441&amp;"",購買率算出!$C$6:$C$3005,0)),0))</f>
        <v>0</v>
      </c>
    </row>
    <row r="2442" customFormat="false" ht="15" hidden="false" customHeight="false" outlineLevel="0" collapsed="false">
      <c r="A2442" s="24"/>
      <c r="D2442" s="24"/>
      <c r="F2442" s="24"/>
      <c r="K2442" s="9" t="n">
        <f aca="false">IF($A2442="",0,IF(OR(N($D2442)=0,$D2442&amp;""=TOP!$C$5&amp;""),1,0))</f>
        <v>0</v>
      </c>
      <c r="L2442" s="27" t="n">
        <f aca="false">IF($K2442=0,0,IFERROR(INDEX(購買率算出!$P$6:$P$3005,MATCH($A2442&amp;"",購買率算出!$C$6:$C$3005,0)),0))</f>
        <v>0</v>
      </c>
    </row>
    <row r="2443" customFormat="false" ht="15" hidden="false" customHeight="false" outlineLevel="0" collapsed="false">
      <c r="A2443" s="24"/>
      <c r="D2443" s="24"/>
      <c r="F2443" s="24"/>
      <c r="K2443" s="9" t="n">
        <f aca="false">IF($A2443="",0,IF(OR(N($D2443)=0,$D2443&amp;""=TOP!$C$5&amp;""),1,0))</f>
        <v>0</v>
      </c>
      <c r="L2443" s="27" t="n">
        <f aca="false">IF($K2443=0,0,IFERROR(INDEX(購買率算出!$P$6:$P$3005,MATCH($A2443&amp;"",購買率算出!$C$6:$C$3005,0)),0))</f>
        <v>0</v>
      </c>
    </row>
    <row r="2444" customFormat="false" ht="15" hidden="false" customHeight="false" outlineLevel="0" collapsed="false">
      <c r="A2444" s="24"/>
      <c r="D2444" s="24"/>
      <c r="F2444" s="24"/>
      <c r="K2444" s="9" t="n">
        <f aca="false">IF($A2444="",0,IF(OR(N($D2444)=0,$D2444&amp;""=TOP!$C$5&amp;""),1,0))</f>
        <v>0</v>
      </c>
      <c r="L2444" s="27" t="n">
        <f aca="false">IF($K2444=0,0,IFERROR(INDEX(購買率算出!$P$6:$P$3005,MATCH($A2444&amp;"",購買率算出!$C$6:$C$3005,0)),0))</f>
        <v>0</v>
      </c>
    </row>
    <row r="2445" customFormat="false" ht="15" hidden="false" customHeight="false" outlineLevel="0" collapsed="false">
      <c r="A2445" s="24"/>
      <c r="D2445" s="24"/>
      <c r="F2445" s="24"/>
      <c r="K2445" s="9" t="n">
        <f aca="false">IF($A2445="",0,IF(OR(N($D2445)=0,$D2445&amp;""=TOP!$C$5&amp;""),1,0))</f>
        <v>0</v>
      </c>
      <c r="L2445" s="27" t="n">
        <f aca="false">IF($K2445=0,0,IFERROR(INDEX(購買率算出!$P$6:$P$3005,MATCH($A2445&amp;"",購買率算出!$C$6:$C$3005,0)),0))</f>
        <v>0</v>
      </c>
    </row>
    <row r="2446" customFormat="false" ht="15" hidden="false" customHeight="false" outlineLevel="0" collapsed="false">
      <c r="A2446" s="24"/>
      <c r="D2446" s="24"/>
      <c r="F2446" s="24"/>
      <c r="K2446" s="9" t="n">
        <f aca="false">IF($A2446="",0,IF(OR(N($D2446)=0,$D2446&amp;""=TOP!$C$5&amp;""),1,0))</f>
        <v>0</v>
      </c>
      <c r="L2446" s="27" t="n">
        <f aca="false">IF($K2446=0,0,IFERROR(INDEX(購買率算出!$P$6:$P$3005,MATCH($A2446&amp;"",購買率算出!$C$6:$C$3005,0)),0))</f>
        <v>0</v>
      </c>
    </row>
    <row r="2447" customFormat="false" ht="15" hidden="false" customHeight="false" outlineLevel="0" collapsed="false">
      <c r="A2447" s="24"/>
      <c r="D2447" s="24"/>
      <c r="F2447" s="24"/>
      <c r="K2447" s="9" t="n">
        <f aca="false">IF($A2447="",0,IF(OR(N($D2447)=0,$D2447&amp;""=TOP!$C$5&amp;""),1,0))</f>
        <v>0</v>
      </c>
      <c r="L2447" s="27" t="n">
        <f aca="false">IF($K2447=0,0,IFERROR(INDEX(購買率算出!$P$6:$P$3005,MATCH($A2447&amp;"",購買率算出!$C$6:$C$3005,0)),0))</f>
        <v>0</v>
      </c>
    </row>
    <row r="2448" customFormat="false" ht="15" hidden="false" customHeight="false" outlineLevel="0" collapsed="false">
      <c r="A2448" s="24"/>
      <c r="D2448" s="24"/>
      <c r="F2448" s="24"/>
      <c r="K2448" s="9" t="n">
        <f aca="false">IF($A2448="",0,IF(OR(N($D2448)=0,$D2448&amp;""=TOP!$C$5&amp;""),1,0))</f>
        <v>0</v>
      </c>
      <c r="L2448" s="27" t="n">
        <f aca="false">IF($K2448=0,0,IFERROR(INDEX(購買率算出!$P$6:$P$3005,MATCH($A2448&amp;"",購買率算出!$C$6:$C$3005,0)),0))</f>
        <v>0</v>
      </c>
    </row>
    <row r="2449" customFormat="false" ht="15" hidden="false" customHeight="false" outlineLevel="0" collapsed="false">
      <c r="A2449" s="24"/>
      <c r="D2449" s="24"/>
      <c r="F2449" s="24"/>
      <c r="K2449" s="9" t="n">
        <f aca="false">IF($A2449="",0,IF(OR(N($D2449)=0,$D2449&amp;""=TOP!$C$5&amp;""),1,0))</f>
        <v>0</v>
      </c>
      <c r="L2449" s="27" t="n">
        <f aca="false">IF($K2449=0,0,IFERROR(INDEX(購買率算出!$P$6:$P$3005,MATCH($A2449&amp;"",購買率算出!$C$6:$C$3005,0)),0))</f>
        <v>0</v>
      </c>
    </row>
    <row r="2450" customFormat="false" ht="15" hidden="false" customHeight="false" outlineLevel="0" collapsed="false">
      <c r="A2450" s="24"/>
      <c r="D2450" s="24"/>
      <c r="F2450" s="24"/>
      <c r="K2450" s="9" t="n">
        <f aca="false">IF($A2450="",0,IF(OR(N($D2450)=0,$D2450&amp;""=TOP!$C$5&amp;""),1,0))</f>
        <v>0</v>
      </c>
      <c r="L2450" s="27" t="n">
        <f aca="false">IF($K2450=0,0,IFERROR(INDEX(購買率算出!$P$6:$P$3005,MATCH($A2450&amp;"",購買率算出!$C$6:$C$3005,0)),0))</f>
        <v>0</v>
      </c>
    </row>
    <row r="2451" customFormat="false" ht="15" hidden="false" customHeight="false" outlineLevel="0" collapsed="false">
      <c r="A2451" s="24"/>
      <c r="D2451" s="24"/>
      <c r="F2451" s="24"/>
      <c r="K2451" s="9" t="n">
        <f aca="false">IF($A2451="",0,IF(OR(N($D2451)=0,$D2451&amp;""=TOP!$C$5&amp;""),1,0))</f>
        <v>0</v>
      </c>
      <c r="L2451" s="27" t="n">
        <f aca="false">IF($K2451=0,0,IFERROR(INDEX(購買率算出!$P$6:$P$3005,MATCH($A2451&amp;"",購買率算出!$C$6:$C$3005,0)),0))</f>
        <v>0</v>
      </c>
    </row>
    <row r="2452" customFormat="false" ht="15" hidden="false" customHeight="false" outlineLevel="0" collapsed="false">
      <c r="A2452" s="24"/>
      <c r="D2452" s="24"/>
      <c r="F2452" s="24"/>
      <c r="K2452" s="9" t="n">
        <f aca="false">IF($A2452="",0,IF(OR(N($D2452)=0,$D2452&amp;""=TOP!$C$5&amp;""),1,0))</f>
        <v>0</v>
      </c>
      <c r="L2452" s="27" t="n">
        <f aca="false">IF($K2452=0,0,IFERROR(INDEX(購買率算出!$P$6:$P$3005,MATCH($A2452&amp;"",購買率算出!$C$6:$C$3005,0)),0))</f>
        <v>0</v>
      </c>
    </row>
    <row r="2453" customFormat="false" ht="15" hidden="false" customHeight="false" outlineLevel="0" collapsed="false">
      <c r="A2453" s="24"/>
      <c r="D2453" s="24"/>
      <c r="F2453" s="24"/>
      <c r="K2453" s="9" t="n">
        <f aca="false">IF($A2453="",0,IF(OR(N($D2453)=0,$D2453&amp;""=TOP!$C$5&amp;""),1,0))</f>
        <v>0</v>
      </c>
      <c r="L2453" s="27" t="n">
        <f aca="false">IF($K2453=0,0,IFERROR(INDEX(購買率算出!$P$6:$P$3005,MATCH($A2453&amp;"",購買率算出!$C$6:$C$3005,0)),0))</f>
        <v>0</v>
      </c>
    </row>
    <row r="2454" customFormat="false" ht="15" hidden="false" customHeight="false" outlineLevel="0" collapsed="false">
      <c r="A2454" s="24"/>
      <c r="D2454" s="24"/>
      <c r="F2454" s="24"/>
      <c r="K2454" s="9" t="n">
        <f aca="false">IF($A2454="",0,IF(OR(N($D2454)=0,$D2454&amp;""=TOP!$C$5&amp;""),1,0))</f>
        <v>0</v>
      </c>
      <c r="L2454" s="27" t="n">
        <f aca="false">IF($K2454=0,0,IFERROR(INDEX(購買率算出!$P$6:$P$3005,MATCH($A2454&amp;"",購買率算出!$C$6:$C$3005,0)),0))</f>
        <v>0</v>
      </c>
    </row>
    <row r="2455" customFormat="false" ht="15" hidden="false" customHeight="false" outlineLevel="0" collapsed="false">
      <c r="A2455" s="24"/>
      <c r="D2455" s="24"/>
      <c r="F2455" s="24"/>
      <c r="K2455" s="9" t="n">
        <f aca="false">IF($A2455="",0,IF(OR(N($D2455)=0,$D2455&amp;""=TOP!$C$5&amp;""),1,0))</f>
        <v>0</v>
      </c>
      <c r="L2455" s="27" t="n">
        <f aca="false">IF($K2455=0,0,IFERROR(INDEX(購買率算出!$P$6:$P$3005,MATCH($A2455&amp;"",購買率算出!$C$6:$C$3005,0)),0))</f>
        <v>0</v>
      </c>
    </row>
    <row r="2456" customFormat="false" ht="15" hidden="false" customHeight="false" outlineLevel="0" collapsed="false">
      <c r="A2456" s="24"/>
      <c r="D2456" s="24"/>
      <c r="F2456" s="24"/>
      <c r="K2456" s="9" t="n">
        <f aca="false">IF($A2456="",0,IF(OR(N($D2456)=0,$D2456&amp;""=TOP!$C$5&amp;""),1,0))</f>
        <v>0</v>
      </c>
      <c r="L2456" s="27" t="n">
        <f aca="false">IF($K2456=0,0,IFERROR(INDEX(購買率算出!$P$6:$P$3005,MATCH($A2456&amp;"",購買率算出!$C$6:$C$3005,0)),0))</f>
        <v>0</v>
      </c>
    </row>
    <row r="2457" customFormat="false" ht="15" hidden="false" customHeight="false" outlineLevel="0" collapsed="false">
      <c r="A2457" s="24"/>
      <c r="D2457" s="24"/>
      <c r="F2457" s="24"/>
      <c r="K2457" s="9" t="n">
        <f aca="false">IF($A2457="",0,IF(OR(N($D2457)=0,$D2457&amp;""=TOP!$C$5&amp;""),1,0))</f>
        <v>0</v>
      </c>
      <c r="L2457" s="27" t="n">
        <f aca="false">IF($K2457=0,0,IFERROR(INDEX(購買率算出!$P$6:$P$3005,MATCH($A2457&amp;"",購買率算出!$C$6:$C$3005,0)),0))</f>
        <v>0</v>
      </c>
    </row>
    <row r="2458" customFormat="false" ht="15" hidden="false" customHeight="false" outlineLevel="0" collapsed="false">
      <c r="A2458" s="24"/>
      <c r="D2458" s="24"/>
      <c r="F2458" s="24"/>
      <c r="K2458" s="9" t="n">
        <f aca="false">IF($A2458="",0,IF(OR(N($D2458)=0,$D2458&amp;""=TOP!$C$5&amp;""),1,0))</f>
        <v>0</v>
      </c>
      <c r="L2458" s="27" t="n">
        <f aca="false">IF($K2458=0,0,IFERROR(INDEX(購買率算出!$P$6:$P$3005,MATCH($A2458&amp;"",購買率算出!$C$6:$C$3005,0)),0))</f>
        <v>0</v>
      </c>
    </row>
    <row r="2459" customFormat="false" ht="15" hidden="false" customHeight="false" outlineLevel="0" collapsed="false">
      <c r="A2459" s="24"/>
      <c r="D2459" s="24"/>
      <c r="F2459" s="24"/>
      <c r="K2459" s="9" t="n">
        <f aca="false">IF($A2459="",0,IF(OR(N($D2459)=0,$D2459&amp;""=TOP!$C$5&amp;""),1,0))</f>
        <v>0</v>
      </c>
      <c r="L2459" s="27" t="n">
        <f aca="false">IF($K2459=0,0,IFERROR(INDEX(購買率算出!$P$6:$P$3005,MATCH($A2459&amp;"",購買率算出!$C$6:$C$3005,0)),0))</f>
        <v>0</v>
      </c>
    </row>
    <row r="2460" customFormat="false" ht="15" hidden="false" customHeight="false" outlineLevel="0" collapsed="false">
      <c r="A2460" s="24"/>
      <c r="D2460" s="24"/>
      <c r="F2460" s="24"/>
      <c r="K2460" s="9" t="n">
        <f aca="false">IF($A2460="",0,IF(OR(N($D2460)=0,$D2460&amp;""=TOP!$C$5&amp;""),1,0))</f>
        <v>0</v>
      </c>
      <c r="L2460" s="27" t="n">
        <f aca="false">IF($K2460=0,0,IFERROR(INDEX(購買率算出!$P$6:$P$3005,MATCH($A2460&amp;"",購買率算出!$C$6:$C$3005,0)),0))</f>
        <v>0</v>
      </c>
    </row>
    <row r="2461" customFormat="false" ht="15" hidden="false" customHeight="false" outlineLevel="0" collapsed="false">
      <c r="A2461" s="24"/>
      <c r="D2461" s="24"/>
      <c r="F2461" s="24"/>
      <c r="K2461" s="9" t="n">
        <f aca="false">IF($A2461="",0,IF(OR(N($D2461)=0,$D2461&amp;""=TOP!$C$5&amp;""),1,0))</f>
        <v>0</v>
      </c>
      <c r="L2461" s="27" t="n">
        <f aca="false">IF($K2461=0,0,IFERROR(INDEX(購買率算出!$P$6:$P$3005,MATCH($A2461&amp;"",購買率算出!$C$6:$C$3005,0)),0))</f>
        <v>0</v>
      </c>
    </row>
    <row r="2462" customFormat="false" ht="15" hidden="false" customHeight="false" outlineLevel="0" collapsed="false">
      <c r="A2462" s="24"/>
      <c r="D2462" s="24"/>
      <c r="F2462" s="24"/>
      <c r="K2462" s="9" t="n">
        <f aca="false">IF($A2462="",0,IF(OR(N($D2462)=0,$D2462&amp;""=TOP!$C$5&amp;""),1,0))</f>
        <v>0</v>
      </c>
      <c r="L2462" s="27" t="n">
        <f aca="false">IF($K2462=0,0,IFERROR(INDEX(購買率算出!$P$6:$P$3005,MATCH($A2462&amp;"",購買率算出!$C$6:$C$3005,0)),0))</f>
        <v>0</v>
      </c>
    </row>
    <row r="2463" customFormat="false" ht="15" hidden="false" customHeight="false" outlineLevel="0" collapsed="false">
      <c r="A2463" s="24"/>
      <c r="D2463" s="24"/>
      <c r="F2463" s="24"/>
      <c r="K2463" s="9" t="n">
        <f aca="false">IF($A2463="",0,IF(OR(N($D2463)=0,$D2463&amp;""=TOP!$C$5&amp;""),1,0))</f>
        <v>0</v>
      </c>
      <c r="L2463" s="27" t="n">
        <f aca="false">IF($K2463=0,0,IFERROR(INDEX(購買率算出!$P$6:$P$3005,MATCH($A2463&amp;"",購買率算出!$C$6:$C$3005,0)),0))</f>
        <v>0</v>
      </c>
    </row>
    <row r="2464" customFormat="false" ht="15" hidden="false" customHeight="false" outlineLevel="0" collapsed="false">
      <c r="A2464" s="24"/>
      <c r="D2464" s="24"/>
      <c r="F2464" s="24"/>
      <c r="K2464" s="9" t="n">
        <f aca="false">IF($A2464="",0,IF(OR(N($D2464)=0,$D2464&amp;""=TOP!$C$5&amp;""),1,0))</f>
        <v>0</v>
      </c>
      <c r="L2464" s="27" t="n">
        <f aca="false">IF($K2464=0,0,IFERROR(INDEX(購買率算出!$P$6:$P$3005,MATCH($A2464&amp;"",購買率算出!$C$6:$C$3005,0)),0))</f>
        <v>0</v>
      </c>
    </row>
    <row r="2465" customFormat="false" ht="15" hidden="false" customHeight="false" outlineLevel="0" collapsed="false">
      <c r="A2465" s="24"/>
      <c r="D2465" s="24"/>
      <c r="F2465" s="24"/>
      <c r="K2465" s="9" t="n">
        <f aca="false">IF($A2465="",0,IF(OR(N($D2465)=0,$D2465&amp;""=TOP!$C$5&amp;""),1,0))</f>
        <v>0</v>
      </c>
      <c r="L2465" s="27" t="n">
        <f aca="false">IF($K2465=0,0,IFERROR(INDEX(購買率算出!$P$6:$P$3005,MATCH($A2465&amp;"",購買率算出!$C$6:$C$3005,0)),0))</f>
        <v>0</v>
      </c>
    </row>
    <row r="2466" customFormat="false" ht="15" hidden="false" customHeight="false" outlineLevel="0" collapsed="false">
      <c r="A2466" s="24"/>
      <c r="D2466" s="24"/>
      <c r="F2466" s="24"/>
      <c r="K2466" s="9" t="n">
        <f aca="false">IF($A2466="",0,IF(OR(N($D2466)=0,$D2466&amp;""=TOP!$C$5&amp;""),1,0))</f>
        <v>0</v>
      </c>
      <c r="L2466" s="27" t="n">
        <f aca="false">IF($K2466=0,0,IFERROR(INDEX(購買率算出!$P$6:$P$3005,MATCH($A2466&amp;"",購買率算出!$C$6:$C$3005,0)),0))</f>
        <v>0</v>
      </c>
    </row>
    <row r="2467" customFormat="false" ht="15" hidden="false" customHeight="false" outlineLevel="0" collapsed="false">
      <c r="A2467" s="24"/>
      <c r="D2467" s="24"/>
      <c r="F2467" s="24"/>
      <c r="K2467" s="9" t="n">
        <f aca="false">IF($A2467="",0,IF(OR(N($D2467)=0,$D2467&amp;""=TOP!$C$5&amp;""),1,0))</f>
        <v>0</v>
      </c>
      <c r="L2467" s="27" t="n">
        <f aca="false">IF($K2467=0,0,IFERROR(INDEX(購買率算出!$P$6:$P$3005,MATCH($A2467&amp;"",購買率算出!$C$6:$C$3005,0)),0))</f>
        <v>0</v>
      </c>
    </row>
    <row r="2468" customFormat="false" ht="15" hidden="false" customHeight="false" outlineLevel="0" collapsed="false">
      <c r="A2468" s="24"/>
      <c r="D2468" s="24"/>
      <c r="F2468" s="24"/>
      <c r="K2468" s="9" t="n">
        <f aca="false">IF($A2468="",0,IF(OR(N($D2468)=0,$D2468&amp;""=TOP!$C$5&amp;""),1,0))</f>
        <v>0</v>
      </c>
      <c r="L2468" s="27" t="n">
        <f aca="false">IF($K2468=0,0,IFERROR(INDEX(購買率算出!$P$6:$P$3005,MATCH($A2468&amp;"",購買率算出!$C$6:$C$3005,0)),0))</f>
        <v>0</v>
      </c>
    </row>
    <row r="2469" customFormat="false" ht="15" hidden="false" customHeight="false" outlineLevel="0" collapsed="false">
      <c r="A2469" s="24"/>
      <c r="D2469" s="24"/>
      <c r="F2469" s="24"/>
      <c r="K2469" s="9" t="n">
        <f aca="false">IF($A2469="",0,IF(OR(N($D2469)=0,$D2469&amp;""=TOP!$C$5&amp;""),1,0))</f>
        <v>0</v>
      </c>
      <c r="L2469" s="27" t="n">
        <f aca="false">IF($K2469=0,0,IFERROR(INDEX(購買率算出!$P$6:$P$3005,MATCH($A2469&amp;"",購買率算出!$C$6:$C$3005,0)),0))</f>
        <v>0</v>
      </c>
    </row>
    <row r="2470" customFormat="false" ht="15" hidden="false" customHeight="false" outlineLevel="0" collapsed="false">
      <c r="A2470" s="24"/>
      <c r="D2470" s="24"/>
      <c r="F2470" s="24"/>
      <c r="K2470" s="9" t="n">
        <f aca="false">IF($A2470="",0,IF(OR(N($D2470)=0,$D2470&amp;""=TOP!$C$5&amp;""),1,0))</f>
        <v>0</v>
      </c>
      <c r="L2470" s="27" t="n">
        <f aca="false">IF($K2470=0,0,IFERROR(INDEX(購買率算出!$P$6:$P$3005,MATCH($A2470&amp;"",購買率算出!$C$6:$C$3005,0)),0))</f>
        <v>0</v>
      </c>
    </row>
    <row r="2471" customFormat="false" ht="15" hidden="false" customHeight="false" outlineLevel="0" collapsed="false">
      <c r="A2471" s="24"/>
      <c r="D2471" s="24"/>
      <c r="F2471" s="24"/>
      <c r="K2471" s="9" t="n">
        <f aca="false">IF($A2471="",0,IF(OR(N($D2471)=0,$D2471&amp;""=TOP!$C$5&amp;""),1,0))</f>
        <v>0</v>
      </c>
      <c r="L2471" s="27" t="n">
        <f aca="false">IF($K2471=0,0,IFERROR(INDEX(購買率算出!$P$6:$P$3005,MATCH($A2471&amp;"",購買率算出!$C$6:$C$3005,0)),0))</f>
        <v>0</v>
      </c>
    </row>
    <row r="2472" customFormat="false" ht="15" hidden="false" customHeight="false" outlineLevel="0" collapsed="false">
      <c r="A2472" s="24"/>
      <c r="D2472" s="24"/>
      <c r="F2472" s="24"/>
      <c r="K2472" s="9" t="n">
        <f aca="false">IF($A2472="",0,IF(OR(N($D2472)=0,$D2472&amp;""=TOP!$C$5&amp;""),1,0))</f>
        <v>0</v>
      </c>
      <c r="L2472" s="27" t="n">
        <f aca="false">IF($K2472=0,0,IFERROR(INDEX(購買率算出!$P$6:$P$3005,MATCH($A2472&amp;"",購買率算出!$C$6:$C$3005,0)),0))</f>
        <v>0</v>
      </c>
    </row>
    <row r="2473" customFormat="false" ht="15" hidden="false" customHeight="false" outlineLevel="0" collapsed="false">
      <c r="A2473" s="24"/>
      <c r="D2473" s="24"/>
      <c r="F2473" s="24"/>
      <c r="K2473" s="9" t="n">
        <f aca="false">IF($A2473="",0,IF(OR(N($D2473)=0,$D2473&amp;""=TOP!$C$5&amp;""),1,0))</f>
        <v>0</v>
      </c>
      <c r="L2473" s="27" t="n">
        <f aca="false">IF($K2473=0,0,IFERROR(INDEX(購買率算出!$P$6:$P$3005,MATCH($A2473&amp;"",購買率算出!$C$6:$C$3005,0)),0))</f>
        <v>0</v>
      </c>
    </row>
    <row r="2474" customFormat="false" ht="15" hidden="false" customHeight="false" outlineLevel="0" collapsed="false">
      <c r="A2474" s="24"/>
      <c r="D2474" s="24"/>
      <c r="F2474" s="24"/>
      <c r="K2474" s="9" t="n">
        <f aca="false">IF($A2474="",0,IF(OR(N($D2474)=0,$D2474&amp;""=TOP!$C$5&amp;""),1,0))</f>
        <v>0</v>
      </c>
      <c r="L2474" s="27" t="n">
        <f aca="false">IF($K2474=0,0,IFERROR(INDEX(購買率算出!$P$6:$P$3005,MATCH($A2474&amp;"",購買率算出!$C$6:$C$3005,0)),0))</f>
        <v>0</v>
      </c>
    </row>
    <row r="2475" customFormat="false" ht="15" hidden="false" customHeight="false" outlineLevel="0" collapsed="false">
      <c r="A2475" s="24"/>
      <c r="D2475" s="24"/>
      <c r="F2475" s="24"/>
      <c r="K2475" s="9" t="n">
        <f aca="false">IF($A2475="",0,IF(OR(N($D2475)=0,$D2475&amp;""=TOP!$C$5&amp;""),1,0))</f>
        <v>0</v>
      </c>
      <c r="L2475" s="27" t="n">
        <f aca="false">IF($K2475=0,0,IFERROR(INDEX(購買率算出!$P$6:$P$3005,MATCH($A2475&amp;"",購買率算出!$C$6:$C$3005,0)),0))</f>
        <v>0</v>
      </c>
    </row>
    <row r="2476" customFormat="false" ht="15" hidden="false" customHeight="false" outlineLevel="0" collapsed="false">
      <c r="A2476" s="24"/>
      <c r="D2476" s="24"/>
      <c r="F2476" s="24"/>
      <c r="K2476" s="9" t="n">
        <f aca="false">IF($A2476="",0,IF(OR(N($D2476)=0,$D2476&amp;""=TOP!$C$5&amp;""),1,0))</f>
        <v>0</v>
      </c>
      <c r="L2476" s="27" t="n">
        <f aca="false">IF($K2476=0,0,IFERROR(INDEX(購買率算出!$P$6:$P$3005,MATCH($A2476&amp;"",購買率算出!$C$6:$C$3005,0)),0))</f>
        <v>0</v>
      </c>
    </row>
    <row r="2477" customFormat="false" ht="15" hidden="false" customHeight="false" outlineLevel="0" collapsed="false">
      <c r="A2477" s="24"/>
      <c r="D2477" s="24"/>
      <c r="F2477" s="24"/>
      <c r="K2477" s="9" t="n">
        <f aca="false">IF($A2477="",0,IF(OR(N($D2477)=0,$D2477&amp;""=TOP!$C$5&amp;""),1,0))</f>
        <v>0</v>
      </c>
      <c r="L2477" s="27" t="n">
        <f aca="false">IF($K2477=0,0,IFERROR(INDEX(購買率算出!$P$6:$P$3005,MATCH($A2477&amp;"",購買率算出!$C$6:$C$3005,0)),0))</f>
        <v>0</v>
      </c>
    </row>
    <row r="2478" customFormat="false" ht="15" hidden="false" customHeight="false" outlineLevel="0" collapsed="false">
      <c r="A2478" s="24"/>
      <c r="D2478" s="24"/>
      <c r="F2478" s="24"/>
      <c r="K2478" s="9" t="n">
        <f aca="false">IF($A2478="",0,IF(OR(N($D2478)=0,$D2478&amp;""=TOP!$C$5&amp;""),1,0))</f>
        <v>0</v>
      </c>
      <c r="L2478" s="27" t="n">
        <f aca="false">IF($K2478=0,0,IFERROR(INDEX(購買率算出!$P$6:$P$3005,MATCH($A2478&amp;"",購買率算出!$C$6:$C$3005,0)),0))</f>
        <v>0</v>
      </c>
    </row>
    <row r="2479" customFormat="false" ht="15" hidden="false" customHeight="false" outlineLevel="0" collapsed="false">
      <c r="A2479" s="24"/>
      <c r="D2479" s="24"/>
      <c r="F2479" s="24"/>
      <c r="K2479" s="9" t="n">
        <f aca="false">IF($A2479="",0,IF(OR(N($D2479)=0,$D2479&amp;""=TOP!$C$5&amp;""),1,0))</f>
        <v>0</v>
      </c>
      <c r="L2479" s="27" t="n">
        <f aca="false">IF($K2479=0,0,IFERROR(INDEX(購買率算出!$P$6:$P$3005,MATCH($A2479&amp;"",購買率算出!$C$6:$C$3005,0)),0))</f>
        <v>0</v>
      </c>
    </row>
    <row r="2480" customFormat="false" ht="15" hidden="false" customHeight="false" outlineLevel="0" collapsed="false">
      <c r="A2480" s="24"/>
      <c r="D2480" s="24"/>
      <c r="F2480" s="24"/>
      <c r="K2480" s="9" t="n">
        <f aca="false">IF($A2480="",0,IF(OR(N($D2480)=0,$D2480&amp;""=TOP!$C$5&amp;""),1,0))</f>
        <v>0</v>
      </c>
      <c r="L2480" s="27" t="n">
        <f aca="false">IF($K2480=0,0,IFERROR(INDEX(購買率算出!$P$6:$P$3005,MATCH($A2480&amp;"",購買率算出!$C$6:$C$3005,0)),0))</f>
        <v>0</v>
      </c>
    </row>
    <row r="2481" customFormat="false" ht="15" hidden="false" customHeight="false" outlineLevel="0" collapsed="false">
      <c r="A2481" s="24"/>
      <c r="D2481" s="24"/>
      <c r="F2481" s="24"/>
      <c r="K2481" s="9" t="n">
        <f aca="false">IF($A2481="",0,IF(OR(N($D2481)=0,$D2481&amp;""=TOP!$C$5&amp;""),1,0))</f>
        <v>0</v>
      </c>
      <c r="L2481" s="27" t="n">
        <f aca="false">IF($K2481=0,0,IFERROR(INDEX(購買率算出!$P$6:$P$3005,MATCH($A2481&amp;"",購買率算出!$C$6:$C$3005,0)),0))</f>
        <v>0</v>
      </c>
    </row>
    <row r="2482" customFormat="false" ht="15" hidden="false" customHeight="false" outlineLevel="0" collapsed="false">
      <c r="A2482" s="24"/>
      <c r="D2482" s="24"/>
      <c r="F2482" s="24"/>
      <c r="K2482" s="9" t="n">
        <f aca="false">IF($A2482="",0,IF(OR(N($D2482)=0,$D2482&amp;""=TOP!$C$5&amp;""),1,0))</f>
        <v>0</v>
      </c>
      <c r="L2482" s="27" t="n">
        <f aca="false">IF($K2482=0,0,IFERROR(INDEX(購買率算出!$P$6:$P$3005,MATCH($A2482&amp;"",購買率算出!$C$6:$C$3005,0)),0))</f>
        <v>0</v>
      </c>
    </row>
    <row r="2483" customFormat="false" ht="15" hidden="false" customHeight="false" outlineLevel="0" collapsed="false">
      <c r="A2483" s="24"/>
      <c r="D2483" s="24"/>
      <c r="F2483" s="24"/>
      <c r="K2483" s="9" t="n">
        <f aca="false">IF($A2483="",0,IF(OR(N($D2483)=0,$D2483&amp;""=TOP!$C$5&amp;""),1,0))</f>
        <v>0</v>
      </c>
      <c r="L2483" s="27" t="n">
        <f aca="false">IF($K2483=0,0,IFERROR(INDEX(購買率算出!$P$6:$P$3005,MATCH($A2483&amp;"",購買率算出!$C$6:$C$3005,0)),0))</f>
        <v>0</v>
      </c>
    </row>
    <row r="2484" customFormat="false" ht="15" hidden="false" customHeight="false" outlineLevel="0" collapsed="false">
      <c r="A2484" s="24"/>
      <c r="D2484" s="24"/>
      <c r="F2484" s="24"/>
      <c r="K2484" s="9" t="n">
        <f aca="false">IF($A2484="",0,IF(OR(N($D2484)=0,$D2484&amp;""=TOP!$C$5&amp;""),1,0))</f>
        <v>0</v>
      </c>
      <c r="L2484" s="27" t="n">
        <f aca="false">IF($K2484=0,0,IFERROR(INDEX(購買率算出!$P$6:$P$3005,MATCH($A2484&amp;"",購買率算出!$C$6:$C$3005,0)),0))</f>
        <v>0</v>
      </c>
    </row>
    <row r="2485" customFormat="false" ht="15" hidden="false" customHeight="false" outlineLevel="0" collapsed="false">
      <c r="A2485" s="24"/>
      <c r="D2485" s="24"/>
      <c r="F2485" s="24"/>
      <c r="K2485" s="9" t="n">
        <f aca="false">IF($A2485="",0,IF(OR(N($D2485)=0,$D2485&amp;""=TOP!$C$5&amp;""),1,0))</f>
        <v>0</v>
      </c>
      <c r="L2485" s="27" t="n">
        <f aca="false">IF($K2485=0,0,IFERROR(INDEX(購買率算出!$P$6:$P$3005,MATCH($A2485&amp;"",購買率算出!$C$6:$C$3005,0)),0))</f>
        <v>0</v>
      </c>
    </row>
    <row r="2486" customFormat="false" ht="15" hidden="false" customHeight="false" outlineLevel="0" collapsed="false">
      <c r="A2486" s="24"/>
      <c r="D2486" s="24"/>
      <c r="F2486" s="24"/>
      <c r="K2486" s="9" t="n">
        <f aca="false">IF($A2486="",0,IF(OR(N($D2486)=0,$D2486&amp;""=TOP!$C$5&amp;""),1,0))</f>
        <v>0</v>
      </c>
      <c r="L2486" s="27" t="n">
        <f aca="false">IF($K2486=0,0,IFERROR(INDEX(購買率算出!$P$6:$P$3005,MATCH($A2486&amp;"",購買率算出!$C$6:$C$3005,0)),0))</f>
        <v>0</v>
      </c>
    </row>
    <row r="2487" customFormat="false" ht="15" hidden="false" customHeight="false" outlineLevel="0" collapsed="false">
      <c r="A2487" s="24"/>
      <c r="D2487" s="24"/>
      <c r="F2487" s="24"/>
      <c r="K2487" s="9" t="n">
        <f aca="false">IF($A2487="",0,IF(OR(N($D2487)=0,$D2487&amp;""=TOP!$C$5&amp;""),1,0))</f>
        <v>0</v>
      </c>
      <c r="L2487" s="27" t="n">
        <f aca="false">IF($K2487=0,0,IFERROR(INDEX(購買率算出!$P$6:$P$3005,MATCH($A2487&amp;"",購買率算出!$C$6:$C$3005,0)),0))</f>
        <v>0</v>
      </c>
    </row>
    <row r="2488" customFormat="false" ht="15" hidden="false" customHeight="false" outlineLevel="0" collapsed="false">
      <c r="A2488" s="24"/>
      <c r="D2488" s="24"/>
      <c r="F2488" s="24"/>
      <c r="K2488" s="9" t="n">
        <f aca="false">IF($A2488="",0,IF(OR(N($D2488)=0,$D2488&amp;""=TOP!$C$5&amp;""),1,0))</f>
        <v>0</v>
      </c>
      <c r="L2488" s="27" t="n">
        <f aca="false">IF($K2488=0,0,IFERROR(INDEX(購買率算出!$P$6:$P$3005,MATCH($A2488&amp;"",購買率算出!$C$6:$C$3005,0)),0))</f>
        <v>0</v>
      </c>
    </row>
    <row r="2489" customFormat="false" ht="15" hidden="false" customHeight="false" outlineLevel="0" collapsed="false">
      <c r="A2489" s="24"/>
      <c r="D2489" s="24"/>
      <c r="F2489" s="24"/>
      <c r="K2489" s="9" t="n">
        <f aca="false">IF($A2489="",0,IF(OR(N($D2489)=0,$D2489&amp;""=TOP!$C$5&amp;""),1,0))</f>
        <v>0</v>
      </c>
      <c r="L2489" s="27" t="n">
        <f aca="false">IF($K2489=0,0,IFERROR(INDEX(購買率算出!$P$6:$P$3005,MATCH($A2489&amp;"",購買率算出!$C$6:$C$3005,0)),0))</f>
        <v>0</v>
      </c>
    </row>
    <row r="2490" customFormat="false" ht="15" hidden="false" customHeight="false" outlineLevel="0" collapsed="false">
      <c r="A2490" s="24"/>
      <c r="D2490" s="24"/>
      <c r="F2490" s="24"/>
      <c r="K2490" s="9" t="n">
        <f aca="false">IF($A2490="",0,IF(OR(N($D2490)=0,$D2490&amp;""=TOP!$C$5&amp;""),1,0))</f>
        <v>0</v>
      </c>
      <c r="L2490" s="27" t="n">
        <f aca="false">IF($K2490=0,0,IFERROR(INDEX(購買率算出!$P$6:$P$3005,MATCH($A2490&amp;"",購買率算出!$C$6:$C$3005,0)),0))</f>
        <v>0</v>
      </c>
    </row>
    <row r="2491" customFormat="false" ht="15" hidden="false" customHeight="false" outlineLevel="0" collapsed="false">
      <c r="A2491" s="24"/>
      <c r="D2491" s="24"/>
      <c r="F2491" s="24"/>
      <c r="K2491" s="9" t="n">
        <f aca="false">IF($A2491="",0,IF(OR(N($D2491)=0,$D2491&amp;""=TOP!$C$5&amp;""),1,0))</f>
        <v>0</v>
      </c>
      <c r="L2491" s="27" t="n">
        <f aca="false">IF($K2491=0,0,IFERROR(INDEX(購買率算出!$P$6:$P$3005,MATCH($A2491&amp;"",購買率算出!$C$6:$C$3005,0)),0))</f>
        <v>0</v>
      </c>
    </row>
    <row r="2492" customFormat="false" ht="15" hidden="false" customHeight="false" outlineLevel="0" collapsed="false">
      <c r="A2492" s="24"/>
      <c r="D2492" s="24"/>
      <c r="F2492" s="24"/>
      <c r="K2492" s="9" t="n">
        <f aca="false">IF($A2492="",0,IF(OR(N($D2492)=0,$D2492&amp;""=TOP!$C$5&amp;""),1,0))</f>
        <v>0</v>
      </c>
      <c r="L2492" s="27" t="n">
        <f aca="false">IF($K2492=0,0,IFERROR(INDEX(購買率算出!$P$6:$P$3005,MATCH($A2492&amp;"",購買率算出!$C$6:$C$3005,0)),0))</f>
        <v>0</v>
      </c>
    </row>
    <row r="2493" customFormat="false" ht="15" hidden="false" customHeight="false" outlineLevel="0" collapsed="false">
      <c r="A2493" s="24"/>
      <c r="D2493" s="24"/>
      <c r="F2493" s="24"/>
      <c r="K2493" s="9" t="n">
        <f aca="false">IF($A2493="",0,IF(OR(N($D2493)=0,$D2493&amp;""=TOP!$C$5&amp;""),1,0))</f>
        <v>0</v>
      </c>
      <c r="L2493" s="27" t="n">
        <f aca="false">IF($K2493=0,0,IFERROR(INDEX(購買率算出!$P$6:$P$3005,MATCH($A2493&amp;"",購買率算出!$C$6:$C$3005,0)),0))</f>
        <v>0</v>
      </c>
    </row>
    <row r="2494" customFormat="false" ht="15" hidden="false" customHeight="false" outlineLevel="0" collapsed="false">
      <c r="A2494" s="24"/>
      <c r="D2494" s="24"/>
      <c r="F2494" s="24"/>
      <c r="K2494" s="9" t="n">
        <f aca="false">IF($A2494="",0,IF(OR(N($D2494)=0,$D2494&amp;""=TOP!$C$5&amp;""),1,0))</f>
        <v>0</v>
      </c>
      <c r="L2494" s="27" t="n">
        <f aca="false">IF($K2494=0,0,IFERROR(INDEX(購買率算出!$P$6:$P$3005,MATCH($A2494&amp;"",購買率算出!$C$6:$C$3005,0)),0))</f>
        <v>0</v>
      </c>
    </row>
    <row r="2495" customFormat="false" ht="15" hidden="false" customHeight="false" outlineLevel="0" collapsed="false">
      <c r="A2495" s="24"/>
      <c r="D2495" s="24"/>
      <c r="F2495" s="24"/>
      <c r="K2495" s="9" t="n">
        <f aca="false">IF($A2495="",0,IF(OR(N($D2495)=0,$D2495&amp;""=TOP!$C$5&amp;""),1,0))</f>
        <v>0</v>
      </c>
      <c r="L2495" s="27" t="n">
        <f aca="false">IF($K2495=0,0,IFERROR(INDEX(購買率算出!$P$6:$P$3005,MATCH($A2495&amp;"",購買率算出!$C$6:$C$3005,0)),0))</f>
        <v>0</v>
      </c>
    </row>
    <row r="2496" customFormat="false" ht="15" hidden="false" customHeight="false" outlineLevel="0" collapsed="false">
      <c r="A2496" s="24"/>
      <c r="D2496" s="24"/>
      <c r="F2496" s="24"/>
      <c r="K2496" s="9" t="n">
        <f aca="false">IF($A2496="",0,IF(OR(N($D2496)=0,$D2496&amp;""=TOP!$C$5&amp;""),1,0))</f>
        <v>0</v>
      </c>
      <c r="L2496" s="27" t="n">
        <f aca="false">IF($K2496=0,0,IFERROR(INDEX(購買率算出!$P$6:$P$3005,MATCH($A2496&amp;"",購買率算出!$C$6:$C$3005,0)),0))</f>
        <v>0</v>
      </c>
    </row>
    <row r="2497" customFormat="false" ht="15" hidden="false" customHeight="false" outlineLevel="0" collapsed="false">
      <c r="A2497" s="24"/>
      <c r="D2497" s="24"/>
      <c r="F2497" s="24"/>
      <c r="K2497" s="9" t="n">
        <f aca="false">IF($A2497="",0,IF(OR(N($D2497)=0,$D2497&amp;""=TOP!$C$5&amp;""),1,0))</f>
        <v>0</v>
      </c>
      <c r="L2497" s="27" t="n">
        <f aca="false">IF($K2497=0,0,IFERROR(INDEX(購買率算出!$P$6:$P$3005,MATCH($A2497&amp;"",購買率算出!$C$6:$C$3005,0)),0))</f>
        <v>0</v>
      </c>
    </row>
    <row r="2498" customFormat="false" ht="15" hidden="false" customHeight="false" outlineLevel="0" collapsed="false">
      <c r="A2498" s="24"/>
      <c r="D2498" s="24"/>
      <c r="F2498" s="24"/>
      <c r="K2498" s="9" t="n">
        <f aca="false">IF($A2498="",0,IF(OR(N($D2498)=0,$D2498&amp;""=TOP!$C$5&amp;""),1,0))</f>
        <v>0</v>
      </c>
      <c r="L2498" s="27" t="n">
        <f aca="false">IF($K2498=0,0,IFERROR(INDEX(購買率算出!$P$6:$P$3005,MATCH($A2498&amp;"",購買率算出!$C$6:$C$3005,0)),0))</f>
        <v>0</v>
      </c>
    </row>
    <row r="2499" customFormat="false" ht="15" hidden="false" customHeight="false" outlineLevel="0" collapsed="false">
      <c r="A2499" s="24"/>
      <c r="D2499" s="24"/>
      <c r="F2499" s="24"/>
      <c r="K2499" s="9" t="n">
        <f aca="false">IF($A2499="",0,IF(OR(N($D2499)=0,$D2499&amp;""=TOP!$C$5&amp;""),1,0))</f>
        <v>0</v>
      </c>
      <c r="L2499" s="27" t="n">
        <f aca="false">IF($K2499=0,0,IFERROR(INDEX(購買率算出!$P$6:$P$3005,MATCH($A2499&amp;"",購買率算出!$C$6:$C$3005,0)),0))</f>
        <v>0</v>
      </c>
    </row>
    <row r="2500" customFormat="false" ht="15" hidden="false" customHeight="false" outlineLevel="0" collapsed="false">
      <c r="A2500" s="24"/>
      <c r="D2500" s="24"/>
      <c r="F2500" s="24"/>
      <c r="K2500" s="9" t="n">
        <f aca="false">IF($A2500="",0,IF(OR(N($D2500)=0,$D2500&amp;""=TOP!$C$5&amp;""),1,0))</f>
        <v>0</v>
      </c>
      <c r="L2500" s="27" t="n">
        <f aca="false">IF($K2500=0,0,IFERROR(INDEX(購買率算出!$P$6:$P$3005,MATCH($A2500&amp;"",購買率算出!$C$6:$C$3005,0)),0))</f>
        <v>0</v>
      </c>
    </row>
    <row r="2501" customFormat="false" ht="15" hidden="false" customHeight="false" outlineLevel="0" collapsed="false">
      <c r="A2501" s="24"/>
      <c r="D2501" s="24"/>
      <c r="F2501" s="24"/>
      <c r="K2501" s="9" t="n">
        <f aca="false">IF($A2501="",0,IF(OR(N($D2501)=0,$D2501&amp;""=TOP!$C$5&amp;""),1,0))</f>
        <v>0</v>
      </c>
      <c r="L2501" s="27" t="n">
        <f aca="false">IF($K2501=0,0,IFERROR(INDEX(購買率算出!$P$6:$P$3005,MATCH($A2501&amp;"",購買率算出!$C$6:$C$3005,0)),0))</f>
        <v>0</v>
      </c>
    </row>
    <row r="2502" customFormat="false" ht="15" hidden="false" customHeight="false" outlineLevel="0" collapsed="false">
      <c r="A2502" s="24"/>
      <c r="D2502" s="24"/>
      <c r="F2502" s="24"/>
      <c r="K2502" s="9" t="n">
        <f aca="false">IF($A2502="",0,IF(OR(N($D2502)=0,$D2502&amp;""=TOP!$C$5&amp;""),1,0))</f>
        <v>0</v>
      </c>
      <c r="L2502" s="27" t="n">
        <f aca="false">IF($K2502=0,0,IFERROR(INDEX(購買率算出!$P$6:$P$3005,MATCH($A2502&amp;"",購買率算出!$C$6:$C$3005,0)),0))</f>
        <v>0</v>
      </c>
    </row>
    <row r="2503" customFormat="false" ht="15" hidden="false" customHeight="false" outlineLevel="0" collapsed="false">
      <c r="A2503" s="24"/>
      <c r="D2503" s="24"/>
      <c r="F2503" s="24"/>
      <c r="K2503" s="9" t="n">
        <f aca="false">IF($A2503="",0,IF(OR(N($D2503)=0,$D2503&amp;""=TOP!$C$5&amp;""),1,0))</f>
        <v>0</v>
      </c>
      <c r="L2503" s="27" t="n">
        <f aca="false">IF($K2503=0,0,IFERROR(INDEX(購買率算出!$P$6:$P$3005,MATCH($A2503&amp;"",購買率算出!$C$6:$C$3005,0)),0))</f>
        <v>0</v>
      </c>
    </row>
    <row r="2504" customFormat="false" ht="15" hidden="false" customHeight="false" outlineLevel="0" collapsed="false">
      <c r="A2504" s="24"/>
      <c r="D2504" s="24"/>
      <c r="F2504" s="24"/>
      <c r="K2504" s="9" t="n">
        <f aca="false">IF($A2504="",0,IF(OR(N($D2504)=0,$D2504&amp;""=TOP!$C$5&amp;""),1,0))</f>
        <v>0</v>
      </c>
      <c r="L2504" s="27" t="n">
        <f aca="false">IF($K2504=0,0,IFERROR(INDEX(購買率算出!$P$6:$P$3005,MATCH($A2504&amp;"",購買率算出!$C$6:$C$3005,0)),0))</f>
        <v>0</v>
      </c>
    </row>
    <row r="2505" customFormat="false" ht="15" hidden="false" customHeight="false" outlineLevel="0" collapsed="false">
      <c r="A2505" s="24"/>
      <c r="D2505" s="24"/>
      <c r="F2505" s="24"/>
      <c r="K2505" s="9" t="n">
        <f aca="false">IF($A2505="",0,IF(OR(N($D2505)=0,$D2505&amp;""=TOP!$C$5&amp;""),1,0))</f>
        <v>0</v>
      </c>
      <c r="L2505" s="27" t="n">
        <f aca="false">IF($K2505=0,0,IFERROR(INDEX(購買率算出!$P$6:$P$3005,MATCH($A2505&amp;"",購買率算出!$C$6:$C$3005,0)),0))</f>
        <v>0</v>
      </c>
    </row>
    <row r="2506" customFormat="false" ht="15" hidden="false" customHeight="false" outlineLevel="0" collapsed="false">
      <c r="A2506" s="24"/>
      <c r="D2506" s="24"/>
      <c r="F2506" s="24"/>
      <c r="K2506" s="9" t="n">
        <f aca="false">IF($A2506="",0,IF(OR(N($D2506)=0,$D2506&amp;""=TOP!$C$5&amp;""),1,0))</f>
        <v>0</v>
      </c>
      <c r="L2506" s="27" t="n">
        <f aca="false">IF($K2506=0,0,IFERROR(INDEX(購買率算出!$P$6:$P$3005,MATCH($A2506&amp;"",購買率算出!$C$6:$C$3005,0)),0))</f>
        <v>0</v>
      </c>
    </row>
    <row r="2507" customFormat="false" ht="15" hidden="false" customHeight="false" outlineLevel="0" collapsed="false">
      <c r="A2507" s="24"/>
      <c r="D2507" s="24"/>
      <c r="F2507" s="24"/>
      <c r="K2507" s="9" t="n">
        <f aca="false">IF($A2507="",0,IF(OR(N($D2507)=0,$D2507&amp;""=TOP!$C$5&amp;""),1,0))</f>
        <v>0</v>
      </c>
      <c r="L2507" s="27" t="n">
        <f aca="false">IF($K2507=0,0,IFERROR(INDEX(購買率算出!$P$6:$P$3005,MATCH($A2507&amp;"",購買率算出!$C$6:$C$3005,0)),0))</f>
        <v>0</v>
      </c>
    </row>
    <row r="2508" customFormat="false" ht="15" hidden="false" customHeight="false" outlineLevel="0" collapsed="false">
      <c r="A2508" s="24"/>
      <c r="D2508" s="24"/>
      <c r="F2508" s="24"/>
      <c r="K2508" s="9" t="n">
        <f aca="false">IF($A2508="",0,IF(OR(N($D2508)=0,$D2508&amp;""=TOP!$C$5&amp;""),1,0))</f>
        <v>0</v>
      </c>
      <c r="L2508" s="27" t="n">
        <f aca="false">IF($K2508=0,0,IFERROR(INDEX(購買率算出!$P$6:$P$3005,MATCH($A2508&amp;"",購買率算出!$C$6:$C$3005,0)),0))</f>
        <v>0</v>
      </c>
    </row>
    <row r="2509" customFormat="false" ht="15" hidden="false" customHeight="false" outlineLevel="0" collapsed="false">
      <c r="A2509" s="24"/>
      <c r="D2509" s="24"/>
      <c r="F2509" s="24"/>
      <c r="K2509" s="9" t="n">
        <f aca="false">IF($A2509="",0,IF(OR(N($D2509)=0,$D2509&amp;""=TOP!$C$5&amp;""),1,0))</f>
        <v>0</v>
      </c>
      <c r="L2509" s="27" t="n">
        <f aca="false">IF($K2509=0,0,IFERROR(INDEX(購買率算出!$P$6:$P$3005,MATCH($A2509&amp;"",購買率算出!$C$6:$C$3005,0)),0))</f>
        <v>0</v>
      </c>
    </row>
    <row r="2510" customFormat="false" ht="15" hidden="false" customHeight="false" outlineLevel="0" collapsed="false">
      <c r="A2510" s="24"/>
      <c r="D2510" s="24"/>
      <c r="F2510" s="24"/>
      <c r="K2510" s="9" t="n">
        <f aca="false">IF($A2510="",0,IF(OR(N($D2510)=0,$D2510&amp;""=TOP!$C$5&amp;""),1,0))</f>
        <v>0</v>
      </c>
      <c r="L2510" s="27" t="n">
        <f aca="false">IF($K2510=0,0,IFERROR(INDEX(購買率算出!$P$6:$P$3005,MATCH($A2510&amp;"",購買率算出!$C$6:$C$3005,0)),0))</f>
        <v>0</v>
      </c>
    </row>
    <row r="2511" customFormat="false" ht="15" hidden="false" customHeight="false" outlineLevel="0" collapsed="false">
      <c r="A2511" s="24"/>
      <c r="D2511" s="24"/>
      <c r="F2511" s="24"/>
      <c r="K2511" s="9" t="n">
        <f aca="false">IF($A2511="",0,IF(OR(N($D2511)=0,$D2511&amp;""=TOP!$C$5&amp;""),1,0))</f>
        <v>0</v>
      </c>
      <c r="L2511" s="27" t="n">
        <f aca="false">IF($K2511=0,0,IFERROR(INDEX(購買率算出!$P$6:$P$3005,MATCH($A2511&amp;"",購買率算出!$C$6:$C$3005,0)),0))</f>
        <v>0</v>
      </c>
    </row>
    <row r="2512" customFormat="false" ht="15" hidden="false" customHeight="false" outlineLevel="0" collapsed="false">
      <c r="A2512" s="24"/>
      <c r="D2512" s="24"/>
      <c r="F2512" s="24"/>
      <c r="K2512" s="9" t="n">
        <f aca="false">IF($A2512="",0,IF(OR(N($D2512)=0,$D2512&amp;""=TOP!$C$5&amp;""),1,0))</f>
        <v>0</v>
      </c>
      <c r="L2512" s="27" t="n">
        <f aca="false">IF($K2512=0,0,IFERROR(INDEX(購買率算出!$P$6:$P$3005,MATCH($A2512&amp;"",購買率算出!$C$6:$C$3005,0)),0))</f>
        <v>0</v>
      </c>
    </row>
    <row r="2513" customFormat="false" ht="15" hidden="false" customHeight="false" outlineLevel="0" collapsed="false">
      <c r="A2513" s="24"/>
      <c r="D2513" s="24"/>
      <c r="F2513" s="24"/>
      <c r="K2513" s="9" t="n">
        <f aca="false">IF($A2513="",0,IF(OR(N($D2513)=0,$D2513&amp;""=TOP!$C$5&amp;""),1,0))</f>
        <v>0</v>
      </c>
      <c r="L2513" s="27" t="n">
        <f aca="false">IF($K2513=0,0,IFERROR(INDEX(購買率算出!$P$6:$P$3005,MATCH($A2513&amp;"",購買率算出!$C$6:$C$3005,0)),0))</f>
        <v>0</v>
      </c>
    </row>
    <row r="2514" customFormat="false" ht="15" hidden="false" customHeight="false" outlineLevel="0" collapsed="false">
      <c r="A2514" s="24"/>
      <c r="D2514" s="24"/>
      <c r="F2514" s="24"/>
      <c r="K2514" s="9" t="n">
        <f aca="false">IF($A2514="",0,IF(OR(N($D2514)=0,$D2514&amp;""=TOP!$C$5&amp;""),1,0))</f>
        <v>0</v>
      </c>
      <c r="L2514" s="27" t="n">
        <f aca="false">IF($K2514=0,0,IFERROR(INDEX(購買率算出!$P$6:$P$3005,MATCH($A2514&amp;"",購買率算出!$C$6:$C$3005,0)),0))</f>
        <v>0</v>
      </c>
    </row>
    <row r="2515" customFormat="false" ht="15" hidden="false" customHeight="false" outlineLevel="0" collapsed="false">
      <c r="A2515" s="24"/>
      <c r="D2515" s="24"/>
      <c r="F2515" s="24"/>
      <c r="K2515" s="9" t="n">
        <f aca="false">IF($A2515="",0,IF(OR(N($D2515)=0,$D2515&amp;""=TOP!$C$5&amp;""),1,0))</f>
        <v>0</v>
      </c>
      <c r="L2515" s="27" t="n">
        <f aca="false">IF($K2515=0,0,IFERROR(INDEX(購買率算出!$P$6:$P$3005,MATCH($A2515&amp;"",購買率算出!$C$6:$C$3005,0)),0))</f>
        <v>0</v>
      </c>
    </row>
    <row r="2516" customFormat="false" ht="15" hidden="false" customHeight="false" outlineLevel="0" collapsed="false">
      <c r="A2516" s="24"/>
      <c r="D2516" s="24"/>
      <c r="F2516" s="24"/>
      <c r="K2516" s="9" t="n">
        <f aca="false">IF($A2516="",0,IF(OR(N($D2516)=0,$D2516&amp;""=TOP!$C$5&amp;""),1,0))</f>
        <v>0</v>
      </c>
      <c r="L2516" s="27" t="n">
        <f aca="false">IF($K2516=0,0,IFERROR(INDEX(購買率算出!$P$6:$P$3005,MATCH($A2516&amp;"",購買率算出!$C$6:$C$3005,0)),0))</f>
        <v>0</v>
      </c>
    </row>
    <row r="2517" customFormat="false" ht="15" hidden="false" customHeight="false" outlineLevel="0" collapsed="false">
      <c r="A2517" s="24"/>
      <c r="D2517" s="24"/>
      <c r="F2517" s="24"/>
      <c r="K2517" s="9" t="n">
        <f aca="false">IF($A2517="",0,IF(OR(N($D2517)=0,$D2517&amp;""=TOP!$C$5&amp;""),1,0))</f>
        <v>0</v>
      </c>
      <c r="L2517" s="27" t="n">
        <f aca="false">IF($K2517=0,0,IFERROR(INDEX(購買率算出!$P$6:$P$3005,MATCH($A2517&amp;"",購買率算出!$C$6:$C$3005,0)),0))</f>
        <v>0</v>
      </c>
    </row>
    <row r="2518" customFormat="false" ht="15" hidden="false" customHeight="false" outlineLevel="0" collapsed="false">
      <c r="A2518" s="24"/>
      <c r="D2518" s="24"/>
      <c r="F2518" s="24"/>
      <c r="K2518" s="9" t="n">
        <f aca="false">IF($A2518="",0,IF(OR(N($D2518)=0,$D2518&amp;""=TOP!$C$5&amp;""),1,0))</f>
        <v>0</v>
      </c>
      <c r="L2518" s="27" t="n">
        <f aca="false">IF($K2518=0,0,IFERROR(INDEX(購買率算出!$P$6:$P$3005,MATCH($A2518&amp;"",購買率算出!$C$6:$C$3005,0)),0))</f>
        <v>0</v>
      </c>
    </row>
    <row r="2519" customFormat="false" ht="15" hidden="false" customHeight="false" outlineLevel="0" collapsed="false">
      <c r="A2519" s="24"/>
      <c r="D2519" s="24"/>
      <c r="F2519" s="24"/>
      <c r="K2519" s="9" t="n">
        <f aca="false">IF($A2519="",0,IF(OR(N($D2519)=0,$D2519&amp;""=TOP!$C$5&amp;""),1,0))</f>
        <v>0</v>
      </c>
      <c r="L2519" s="27" t="n">
        <f aca="false">IF($K2519=0,0,IFERROR(INDEX(購買率算出!$P$6:$P$3005,MATCH($A2519&amp;"",購買率算出!$C$6:$C$3005,0)),0))</f>
        <v>0</v>
      </c>
    </row>
    <row r="2520" customFormat="false" ht="15" hidden="false" customHeight="false" outlineLevel="0" collapsed="false">
      <c r="A2520" s="24"/>
      <c r="D2520" s="24"/>
      <c r="F2520" s="24"/>
      <c r="K2520" s="9" t="n">
        <f aca="false">IF($A2520="",0,IF(OR(N($D2520)=0,$D2520&amp;""=TOP!$C$5&amp;""),1,0))</f>
        <v>0</v>
      </c>
      <c r="L2520" s="27" t="n">
        <f aca="false">IF($K2520=0,0,IFERROR(INDEX(購買率算出!$P$6:$P$3005,MATCH($A2520&amp;"",購買率算出!$C$6:$C$3005,0)),0))</f>
        <v>0</v>
      </c>
    </row>
    <row r="2521" customFormat="false" ht="15" hidden="false" customHeight="false" outlineLevel="0" collapsed="false">
      <c r="A2521" s="24"/>
      <c r="D2521" s="24"/>
      <c r="F2521" s="24"/>
      <c r="K2521" s="9" t="n">
        <f aca="false">IF($A2521="",0,IF(OR(N($D2521)=0,$D2521&amp;""=TOP!$C$5&amp;""),1,0))</f>
        <v>0</v>
      </c>
      <c r="L2521" s="27" t="n">
        <f aca="false">IF($K2521=0,0,IFERROR(INDEX(購買率算出!$P$6:$P$3005,MATCH($A2521&amp;"",購買率算出!$C$6:$C$3005,0)),0))</f>
        <v>0</v>
      </c>
    </row>
    <row r="2522" customFormat="false" ht="15" hidden="false" customHeight="false" outlineLevel="0" collapsed="false">
      <c r="A2522" s="24"/>
      <c r="D2522" s="24"/>
      <c r="F2522" s="24"/>
      <c r="K2522" s="9" t="n">
        <f aca="false">IF($A2522="",0,IF(OR(N($D2522)=0,$D2522&amp;""=TOP!$C$5&amp;""),1,0))</f>
        <v>0</v>
      </c>
      <c r="L2522" s="27" t="n">
        <f aca="false">IF($K2522=0,0,IFERROR(INDEX(購買率算出!$P$6:$P$3005,MATCH($A2522&amp;"",購買率算出!$C$6:$C$3005,0)),0))</f>
        <v>0</v>
      </c>
    </row>
    <row r="2523" customFormat="false" ht="15" hidden="false" customHeight="false" outlineLevel="0" collapsed="false">
      <c r="A2523" s="24"/>
      <c r="D2523" s="24"/>
      <c r="F2523" s="24"/>
      <c r="K2523" s="9" t="n">
        <f aca="false">IF($A2523="",0,IF(OR(N($D2523)=0,$D2523&amp;""=TOP!$C$5&amp;""),1,0))</f>
        <v>0</v>
      </c>
      <c r="L2523" s="27" t="n">
        <f aca="false">IF($K2523=0,0,IFERROR(INDEX(購買率算出!$P$6:$P$3005,MATCH($A2523&amp;"",購買率算出!$C$6:$C$3005,0)),0))</f>
        <v>0</v>
      </c>
    </row>
    <row r="2524" customFormat="false" ht="15" hidden="false" customHeight="false" outlineLevel="0" collapsed="false">
      <c r="A2524" s="24"/>
      <c r="D2524" s="24"/>
      <c r="F2524" s="24"/>
      <c r="K2524" s="9" t="n">
        <f aca="false">IF($A2524="",0,IF(OR(N($D2524)=0,$D2524&amp;""=TOP!$C$5&amp;""),1,0))</f>
        <v>0</v>
      </c>
      <c r="L2524" s="27" t="n">
        <f aca="false">IF($K2524=0,0,IFERROR(INDEX(購買率算出!$P$6:$P$3005,MATCH($A2524&amp;"",購買率算出!$C$6:$C$3005,0)),0))</f>
        <v>0</v>
      </c>
    </row>
    <row r="2525" customFormat="false" ht="15" hidden="false" customHeight="false" outlineLevel="0" collapsed="false">
      <c r="A2525" s="24"/>
      <c r="D2525" s="24"/>
      <c r="F2525" s="24"/>
      <c r="K2525" s="9" t="n">
        <f aca="false">IF($A2525="",0,IF(OR(N($D2525)=0,$D2525&amp;""=TOP!$C$5&amp;""),1,0))</f>
        <v>0</v>
      </c>
      <c r="L2525" s="27" t="n">
        <f aca="false">IF($K2525=0,0,IFERROR(INDEX(購買率算出!$P$6:$P$3005,MATCH($A2525&amp;"",購買率算出!$C$6:$C$3005,0)),0))</f>
        <v>0</v>
      </c>
    </row>
    <row r="2526" customFormat="false" ht="15" hidden="false" customHeight="false" outlineLevel="0" collapsed="false">
      <c r="A2526" s="24"/>
      <c r="D2526" s="24"/>
      <c r="F2526" s="24"/>
      <c r="K2526" s="9" t="n">
        <f aca="false">IF($A2526="",0,IF(OR(N($D2526)=0,$D2526&amp;""=TOP!$C$5&amp;""),1,0))</f>
        <v>0</v>
      </c>
      <c r="L2526" s="27" t="n">
        <f aca="false">IF($K2526=0,0,IFERROR(INDEX(購買率算出!$P$6:$P$3005,MATCH($A2526&amp;"",購買率算出!$C$6:$C$3005,0)),0))</f>
        <v>0</v>
      </c>
    </row>
    <row r="2527" customFormat="false" ht="15" hidden="false" customHeight="false" outlineLevel="0" collapsed="false">
      <c r="A2527" s="24"/>
      <c r="D2527" s="24"/>
      <c r="F2527" s="24"/>
      <c r="K2527" s="9" t="n">
        <f aca="false">IF($A2527="",0,IF(OR(N($D2527)=0,$D2527&amp;""=TOP!$C$5&amp;""),1,0))</f>
        <v>0</v>
      </c>
      <c r="L2527" s="27" t="n">
        <f aca="false">IF($K2527=0,0,IFERROR(INDEX(購買率算出!$P$6:$P$3005,MATCH($A2527&amp;"",購買率算出!$C$6:$C$3005,0)),0))</f>
        <v>0</v>
      </c>
    </row>
    <row r="2528" customFormat="false" ht="15" hidden="false" customHeight="false" outlineLevel="0" collapsed="false">
      <c r="A2528" s="24"/>
      <c r="D2528" s="24"/>
      <c r="F2528" s="24"/>
      <c r="K2528" s="9" t="n">
        <f aca="false">IF($A2528="",0,IF(OR(N($D2528)=0,$D2528&amp;""=TOP!$C$5&amp;""),1,0))</f>
        <v>0</v>
      </c>
      <c r="L2528" s="27" t="n">
        <f aca="false">IF($K2528=0,0,IFERROR(INDEX(購買率算出!$P$6:$P$3005,MATCH($A2528&amp;"",購買率算出!$C$6:$C$3005,0)),0))</f>
        <v>0</v>
      </c>
    </row>
    <row r="2529" customFormat="false" ht="15" hidden="false" customHeight="false" outlineLevel="0" collapsed="false">
      <c r="A2529" s="24"/>
      <c r="D2529" s="24"/>
      <c r="F2529" s="24"/>
      <c r="K2529" s="9" t="n">
        <f aca="false">IF($A2529="",0,IF(OR(N($D2529)=0,$D2529&amp;""=TOP!$C$5&amp;""),1,0))</f>
        <v>0</v>
      </c>
      <c r="L2529" s="27" t="n">
        <f aca="false">IF($K2529=0,0,IFERROR(INDEX(購買率算出!$P$6:$P$3005,MATCH($A2529&amp;"",購買率算出!$C$6:$C$3005,0)),0))</f>
        <v>0</v>
      </c>
    </row>
    <row r="2530" customFormat="false" ht="15" hidden="false" customHeight="false" outlineLevel="0" collapsed="false">
      <c r="A2530" s="24"/>
      <c r="D2530" s="24"/>
      <c r="F2530" s="24"/>
      <c r="K2530" s="9" t="n">
        <f aca="false">IF($A2530="",0,IF(OR(N($D2530)=0,$D2530&amp;""=TOP!$C$5&amp;""),1,0))</f>
        <v>0</v>
      </c>
      <c r="L2530" s="27" t="n">
        <f aca="false">IF($K2530=0,0,IFERROR(INDEX(購買率算出!$P$6:$P$3005,MATCH($A2530&amp;"",購買率算出!$C$6:$C$3005,0)),0))</f>
        <v>0</v>
      </c>
    </row>
    <row r="2531" customFormat="false" ht="15" hidden="false" customHeight="false" outlineLevel="0" collapsed="false">
      <c r="A2531" s="24"/>
      <c r="D2531" s="24"/>
      <c r="F2531" s="24"/>
      <c r="K2531" s="9" t="n">
        <f aca="false">IF($A2531="",0,IF(OR(N($D2531)=0,$D2531&amp;""=TOP!$C$5&amp;""),1,0))</f>
        <v>0</v>
      </c>
      <c r="L2531" s="27" t="n">
        <f aca="false">IF($K2531=0,0,IFERROR(INDEX(購買率算出!$P$6:$P$3005,MATCH($A2531&amp;"",購買率算出!$C$6:$C$3005,0)),0))</f>
        <v>0</v>
      </c>
    </row>
    <row r="2532" customFormat="false" ht="15" hidden="false" customHeight="false" outlineLevel="0" collapsed="false">
      <c r="A2532" s="24"/>
      <c r="D2532" s="24"/>
      <c r="F2532" s="24"/>
      <c r="K2532" s="9" t="n">
        <f aca="false">IF($A2532="",0,IF(OR(N($D2532)=0,$D2532&amp;""=TOP!$C$5&amp;""),1,0))</f>
        <v>0</v>
      </c>
      <c r="L2532" s="27" t="n">
        <f aca="false">IF($K2532=0,0,IFERROR(INDEX(購買率算出!$P$6:$P$3005,MATCH($A2532&amp;"",購買率算出!$C$6:$C$3005,0)),0))</f>
        <v>0</v>
      </c>
    </row>
    <row r="2533" customFormat="false" ht="15" hidden="false" customHeight="false" outlineLevel="0" collapsed="false">
      <c r="A2533" s="24"/>
      <c r="D2533" s="24"/>
      <c r="F2533" s="24"/>
      <c r="K2533" s="9" t="n">
        <f aca="false">IF($A2533="",0,IF(OR(N($D2533)=0,$D2533&amp;""=TOP!$C$5&amp;""),1,0))</f>
        <v>0</v>
      </c>
      <c r="L2533" s="27" t="n">
        <f aca="false">IF($K2533=0,0,IFERROR(INDEX(購買率算出!$P$6:$P$3005,MATCH($A2533&amp;"",購買率算出!$C$6:$C$3005,0)),0))</f>
        <v>0</v>
      </c>
    </row>
    <row r="2534" customFormat="false" ht="15" hidden="false" customHeight="false" outlineLevel="0" collapsed="false">
      <c r="A2534" s="24"/>
      <c r="D2534" s="24"/>
      <c r="F2534" s="24"/>
      <c r="K2534" s="9" t="n">
        <f aca="false">IF($A2534="",0,IF(OR(N($D2534)=0,$D2534&amp;""=TOP!$C$5&amp;""),1,0))</f>
        <v>0</v>
      </c>
      <c r="L2534" s="27" t="n">
        <f aca="false">IF($K2534=0,0,IFERROR(INDEX(購買率算出!$P$6:$P$3005,MATCH($A2534&amp;"",購買率算出!$C$6:$C$3005,0)),0))</f>
        <v>0</v>
      </c>
    </row>
    <row r="2535" customFormat="false" ht="15" hidden="false" customHeight="false" outlineLevel="0" collapsed="false">
      <c r="A2535" s="24"/>
      <c r="D2535" s="24"/>
      <c r="F2535" s="24"/>
      <c r="K2535" s="9" t="n">
        <f aca="false">IF($A2535="",0,IF(OR(N($D2535)=0,$D2535&amp;""=TOP!$C$5&amp;""),1,0))</f>
        <v>0</v>
      </c>
      <c r="L2535" s="27" t="n">
        <f aca="false">IF($K2535=0,0,IFERROR(INDEX(購買率算出!$P$6:$P$3005,MATCH($A2535&amp;"",購買率算出!$C$6:$C$3005,0)),0))</f>
        <v>0</v>
      </c>
    </row>
    <row r="2536" customFormat="false" ht="15" hidden="false" customHeight="false" outlineLevel="0" collapsed="false">
      <c r="A2536" s="24"/>
      <c r="D2536" s="24"/>
      <c r="F2536" s="24"/>
      <c r="K2536" s="9" t="n">
        <f aca="false">IF($A2536="",0,IF(OR(N($D2536)=0,$D2536&amp;""=TOP!$C$5&amp;""),1,0))</f>
        <v>0</v>
      </c>
      <c r="L2536" s="27" t="n">
        <f aca="false">IF($K2536=0,0,IFERROR(INDEX(購買率算出!$P$6:$P$3005,MATCH($A2536&amp;"",購買率算出!$C$6:$C$3005,0)),0))</f>
        <v>0</v>
      </c>
    </row>
    <row r="2537" customFormat="false" ht="15" hidden="false" customHeight="false" outlineLevel="0" collapsed="false">
      <c r="A2537" s="24"/>
      <c r="D2537" s="24"/>
      <c r="F2537" s="24"/>
      <c r="K2537" s="9" t="n">
        <f aca="false">IF($A2537="",0,IF(OR(N($D2537)=0,$D2537&amp;""=TOP!$C$5&amp;""),1,0))</f>
        <v>0</v>
      </c>
      <c r="L2537" s="27" t="n">
        <f aca="false">IF($K2537=0,0,IFERROR(INDEX(購買率算出!$P$6:$P$3005,MATCH($A2537&amp;"",購買率算出!$C$6:$C$3005,0)),0))</f>
        <v>0</v>
      </c>
    </row>
    <row r="2538" customFormat="false" ht="15" hidden="false" customHeight="false" outlineLevel="0" collapsed="false">
      <c r="A2538" s="24"/>
      <c r="D2538" s="24"/>
      <c r="F2538" s="24"/>
      <c r="K2538" s="9" t="n">
        <f aca="false">IF($A2538="",0,IF(OR(N($D2538)=0,$D2538&amp;""=TOP!$C$5&amp;""),1,0))</f>
        <v>0</v>
      </c>
      <c r="L2538" s="27" t="n">
        <f aca="false">IF($K2538=0,0,IFERROR(INDEX(購買率算出!$P$6:$P$3005,MATCH($A2538&amp;"",購買率算出!$C$6:$C$3005,0)),0))</f>
        <v>0</v>
      </c>
    </row>
    <row r="2539" customFormat="false" ht="15" hidden="false" customHeight="false" outlineLevel="0" collapsed="false">
      <c r="A2539" s="24"/>
      <c r="D2539" s="24"/>
      <c r="F2539" s="24"/>
      <c r="K2539" s="9" t="n">
        <f aca="false">IF($A2539="",0,IF(OR(N($D2539)=0,$D2539&amp;""=TOP!$C$5&amp;""),1,0))</f>
        <v>0</v>
      </c>
      <c r="L2539" s="27" t="n">
        <f aca="false">IF($K2539=0,0,IFERROR(INDEX(購買率算出!$P$6:$P$3005,MATCH($A2539&amp;"",購買率算出!$C$6:$C$3005,0)),0))</f>
        <v>0</v>
      </c>
    </row>
    <row r="2540" customFormat="false" ht="15" hidden="false" customHeight="false" outlineLevel="0" collapsed="false">
      <c r="A2540" s="24"/>
      <c r="D2540" s="24"/>
      <c r="F2540" s="24"/>
      <c r="K2540" s="9" t="n">
        <f aca="false">IF($A2540="",0,IF(OR(N($D2540)=0,$D2540&amp;""=TOP!$C$5&amp;""),1,0))</f>
        <v>0</v>
      </c>
      <c r="L2540" s="27" t="n">
        <f aca="false">IF($K2540=0,0,IFERROR(INDEX(購買率算出!$P$6:$P$3005,MATCH($A2540&amp;"",購買率算出!$C$6:$C$3005,0)),0))</f>
        <v>0</v>
      </c>
    </row>
    <row r="2541" customFormat="false" ht="15" hidden="false" customHeight="false" outlineLevel="0" collapsed="false">
      <c r="A2541" s="24"/>
      <c r="D2541" s="24"/>
      <c r="F2541" s="24"/>
      <c r="K2541" s="9" t="n">
        <f aca="false">IF($A2541="",0,IF(OR(N($D2541)=0,$D2541&amp;""=TOP!$C$5&amp;""),1,0))</f>
        <v>0</v>
      </c>
      <c r="L2541" s="27" t="n">
        <f aca="false">IF($K2541=0,0,IFERROR(INDEX(購買率算出!$P$6:$P$3005,MATCH($A2541&amp;"",購買率算出!$C$6:$C$3005,0)),0))</f>
        <v>0</v>
      </c>
    </row>
    <row r="2542" customFormat="false" ht="15" hidden="false" customHeight="false" outlineLevel="0" collapsed="false">
      <c r="A2542" s="24"/>
      <c r="D2542" s="24"/>
      <c r="F2542" s="24"/>
      <c r="K2542" s="9" t="n">
        <f aca="false">IF($A2542="",0,IF(OR(N($D2542)=0,$D2542&amp;""=TOP!$C$5&amp;""),1,0))</f>
        <v>0</v>
      </c>
      <c r="L2542" s="27" t="n">
        <f aca="false">IF($K2542=0,0,IFERROR(INDEX(購買率算出!$P$6:$P$3005,MATCH($A2542&amp;"",購買率算出!$C$6:$C$3005,0)),0))</f>
        <v>0</v>
      </c>
    </row>
    <row r="2543" customFormat="false" ht="15" hidden="false" customHeight="false" outlineLevel="0" collapsed="false">
      <c r="A2543" s="24"/>
      <c r="D2543" s="24"/>
      <c r="F2543" s="24"/>
      <c r="K2543" s="9" t="n">
        <f aca="false">IF($A2543="",0,IF(OR(N($D2543)=0,$D2543&amp;""=TOP!$C$5&amp;""),1,0))</f>
        <v>0</v>
      </c>
      <c r="L2543" s="27" t="n">
        <f aca="false">IF($K2543=0,0,IFERROR(INDEX(購買率算出!$P$6:$P$3005,MATCH($A2543&amp;"",購買率算出!$C$6:$C$3005,0)),0))</f>
        <v>0</v>
      </c>
    </row>
    <row r="2544" customFormat="false" ht="15" hidden="false" customHeight="false" outlineLevel="0" collapsed="false">
      <c r="A2544" s="24"/>
      <c r="D2544" s="24"/>
      <c r="F2544" s="24"/>
      <c r="K2544" s="9" t="n">
        <f aca="false">IF($A2544="",0,IF(OR(N($D2544)=0,$D2544&amp;""=TOP!$C$5&amp;""),1,0))</f>
        <v>0</v>
      </c>
      <c r="L2544" s="27" t="n">
        <f aca="false">IF($K2544=0,0,IFERROR(INDEX(購買率算出!$P$6:$P$3005,MATCH($A2544&amp;"",購買率算出!$C$6:$C$3005,0)),0))</f>
        <v>0</v>
      </c>
    </row>
    <row r="2545" customFormat="false" ht="15" hidden="false" customHeight="false" outlineLevel="0" collapsed="false">
      <c r="A2545" s="24"/>
      <c r="D2545" s="24"/>
      <c r="F2545" s="24"/>
      <c r="K2545" s="9" t="n">
        <f aca="false">IF($A2545="",0,IF(OR(N($D2545)=0,$D2545&amp;""=TOP!$C$5&amp;""),1,0))</f>
        <v>0</v>
      </c>
      <c r="L2545" s="27" t="n">
        <f aca="false">IF($K2545=0,0,IFERROR(INDEX(購買率算出!$P$6:$P$3005,MATCH($A2545&amp;"",購買率算出!$C$6:$C$3005,0)),0))</f>
        <v>0</v>
      </c>
    </row>
    <row r="2546" customFormat="false" ht="15" hidden="false" customHeight="false" outlineLevel="0" collapsed="false">
      <c r="A2546" s="24"/>
      <c r="D2546" s="24"/>
      <c r="F2546" s="24"/>
      <c r="K2546" s="9" t="n">
        <f aca="false">IF($A2546="",0,IF(OR(N($D2546)=0,$D2546&amp;""=TOP!$C$5&amp;""),1,0))</f>
        <v>0</v>
      </c>
      <c r="L2546" s="27" t="n">
        <f aca="false">IF($K2546=0,0,IFERROR(INDEX(購買率算出!$P$6:$P$3005,MATCH($A2546&amp;"",購買率算出!$C$6:$C$3005,0)),0))</f>
        <v>0</v>
      </c>
    </row>
    <row r="2547" customFormat="false" ht="15" hidden="false" customHeight="false" outlineLevel="0" collapsed="false">
      <c r="A2547" s="24"/>
      <c r="D2547" s="24"/>
      <c r="F2547" s="24"/>
      <c r="K2547" s="9" t="n">
        <f aca="false">IF($A2547="",0,IF(OR(N($D2547)=0,$D2547&amp;""=TOP!$C$5&amp;""),1,0))</f>
        <v>0</v>
      </c>
      <c r="L2547" s="27" t="n">
        <f aca="false">IF($K2547=0,0,IFERROR(INDEX(購買率算出!$P$6:$P$3005,MATCH($A2547&amp;"",購買率算出!$C$6:$C$3005,0)),0))</f>
        <v>0</v>
      </c>
    </row>
    <row r="2548" customFormat="false" ht="15" hidden="false" customHeight="false" outlineLevel="0" collapsed="false">
      <c r="A2548" s="24"/>
      <c r="D2548" s="24"/>
      <c r="F2548" s="24"/>
      <c r="K2548" s="9" t="n">
        <f aca="false">IF($A2548="",0,IF(OR(N($D2548)=0,$D2548&amp;""=TOP!$C$5&amp;""),1,0))</f>
        <v>0</v>
      </c>
      <c r="L2548" s="27" t="n">
        <f aca="false">IF($K2548=0,0,IFERROR(INDEX(購買率算出!$P$6:$P$3005,MATCH($A2548&amp;"",購買率算出!$C$6:$C$3005,0)),0))</f>
        <v>0</v>
      </c>
    </row>
    <row r="2549" customFormat="false" ht="15" hidden="false" customHeight="false" outlineLevel="0" collapsed="false">
      <c r="A2549" s="24"/>
      <c r="D2549" s="24"/>
      <c r="F2549" s="24"/>
      <c r="K2549" s="9" t="n">
        <f aca="false">IF($A2549="",0,IF(OR(N($D2549)=0,$D2549&amp;""=TOP!$C$5&amp;""),1,0))</f>
        <v>0</v>
      </c>
      <c r="L2549" s="27" t="n">
        <f aca="false">IF($K2549=0,0,IFERROR(INDEX(購買率算出!$P$6:$P$3005,MATCH($A2549&amp;"",購買率算出!$C$6:$C$3005,0)),0))</f>
        <v>0</v>
      </c>
    </row>
    <row r="2550" customFormat="false" ht="15" hidden="false" customHeight="false" outlineLevel="0" collapsed="false">
      <c r="A2550" s="24"/>
      <c r="D2550" s="24"/>
      <c r="F2550" s="24"/>
      <c r="K2550" s="9" t="n">
        <f aca="false">IF($A2550="",0,IF(OR(N($D2550)=0,$D2550&amp;""=TOP!$C$5&amp;""),1,0))</f>
        <v>0</v>
      </c>
      <c r="L2550" s="27" t="n">
        <f aca="false">IF($K2550=0,0,IFERROR(INDEX(購買率算出!$P$6:$P$3005,MATCH($A2550&amp;"",購買率算出!$C$6:$C$3005,0)),0))</f>
        <v>0</v>
      </c>
    </row>
    <row r="2551" customFormat="false" ht="15" hidden="false" customHeight="false" outlineLevel="0" collapsed="false">
      <c r="A2551" s="24"/>
      <c r="D2551" s="24"/>
      <c r="F2551" s="24"/>
      <c r="K2551" s="9" t="n">
        <f aca="false">IF($A2551="",0,IF(OR(N($D2551)=0,$D2551&amp;""=TOP!$C$5&amp;""),1,0))</f>
        <v>0</v>
      </c>
      <c r="L2551" s="27" t="n">
        <f aca="false">IF($K2551=0,0,IFERROR(INDEX(購買率算出!$P$6:$P$3005,MATCH($A2551&amp;"",購買率算出!$C$6:$C$3005,0)),0))</f>
        <v>0</v>
      </c>
    </row>
    <row r="2552" customFormat="false" ht="15" hidden="false" customHeight="false" outlineLevel="0" collapsed="false">
      <c r="A2552" s="24"/>
      <c r="D2552" s="24"/>
      <c r="F2552" s="24"/>
      <c r="K2552" s="9" t="n">
        <f aca="false">IF($A2552="",0,IF(OR(N($D2552)=0,$D2552&amp;""=TOP!$C$5&amp;""),1,0))</f>
        <v>0</v>
      </c>
      <c r="L2552" s="27" t="n">
        <f aca="false">IF($K2552=0,0,IFERROR(INDEX(購買率算出!$P$6:$P$3005,MATCH($A2552&amp;"",購買率算出!$C$6:$C$3005,0)),0))</f>
        <v>0</v>
      </c>
    </row>
    <row r="2553" customFormat="false" ht="15" hidden="false" customHeight="false" outlineLevel="0" collapsed="false">
      <c r="A2553" s="24"/>
      <c r="D2553" s="24"/>
      <c r="F2553" s="24"/>
      <c r="K2553" s="9" t="n">
        <f aca="false">IF($A2553="",0,IF(OR(N($D2553)=0,$D2553&amp;""=TOP!$C$5&amp;""),1,0))</f>
        <v>0</v>
      </c>
      <c r="L2553" s="27" t="n">
        <f aca="false">IF($K2553=0,0,IFERROR(INDEX(購買率算出!$P$6:$P$3005,MATCH($A2553&amp;"",購買率算出!$C$6:$C$3005,0)),0))</f>
        <v>0</v>
      </c>
    </row>
    <row r="2554" customFormat="false" ht="15" hidden="false" customHeight="false" outlineLevel="0" collapsed="false">
      <c r="A2554" s="24"/>
      <c r="D2554" s="24"/>
      <c r="F2554" s="24"/>
      <c r="K2554" s="9" t="n">
        <f aca="false">IF($A2554="",0,IF(OR(N($D2554)=0,$D2554&amp;""=TOP!$C$5&amp;""),1,0))</f>
        <v>0</v>
      </c>
      <c r="L2554" s="27" t="n">
        <f aca="false">IF($K2554=0,0,IFERROR(INDEX(購買率算出!$P$6:$P$3005,MATCH($A2554&amp;"",購買率算出!$C$6:$C$3005,0)),0))</f>
        <v>0</v>
      </c>
    </row>
    <row r="2555" customFormat="false" ht="15" hidden="false" customHeight="false" outlineLevel="0" collapsed="false">
      <c r="A2555" s="24"/>
      <c r="D2555" s="24"/>
      <c r="F2555" s="24"/>
      <c r="K2555" s="9" t="n">
        <f aca="false">IF($A2555="",0,IF(OR(N($D2555)=0,$D2555&amp;""=TOP!$C$5&amp;""),1,0))</f>
        <v>0</v>
      </c>
      <c r="L2555" s="27" t="n">
        <f aca="false">IF($K2555=0,0,IFERROR(INDEX(購買率算出!$P$6:$P$3005,MATCH($A2555&amp;"",購買率算出!$C$6:$C$3005,0)),0))</f>
        <v>0</v>
      </c>
    </row>
    <row r="2556" customFormat="false" ht="15" hidden="false" customHeight="false" outlineLevel="0" collapsed="false">
      <c r="A2556" s="24"/>
      <c r="D2556" s="24"/>
      <c r="F2556" s="24"/>
      <c r="K2556" s="9" t="n">
        <f aca="false">IF($A2556="",0,IF(OR(N($D2556)=0,$D2556&amp;""=TOP!$C$5&amp;""),1,0))</f>
        <v>0</v>
      </c>
      <c r="L2556" s="27" t="n">
        <f aca="false">IF($K2556=0,0,IFERROR(INDEX(購買率算出!$P$6:$P$3005,MATCH($A2556&amp;"",購買率算出!$C$6:$C$3005,0)),0))</f>
        <v>0</v>
      </c>
    </row>
    <row r="2557" customFormat="false" ht="15" hidden="false" customHeight="false" outlineLevel="0" collapsed="false">
      <c r="A2557" s="24"/>
      <c r="D2557" s="24"/>
      <c r="F2557" s="24"/>
      <c r="K2557" s="9" t="n">
        <f aca="false">IF($A2557="",0,IF(OR(N($D2557)=0,$D2557&amp;""=TOP!$C$5&amp;""),1,0))</f>
        <v>0</v>
      </c>
      <c r="L2557" s="27" t="n">
        <f aca="false">IF($K2557=0,0,IFERROR(INDEX(購買率算出!$P$6:$P$3005,MATCH($A2557&amp;"",購買率算出!$C$6:$C$3005,0)),0))</f>
        <v>0</v>
      </c>
    </row>
    <row r="2558" customFormat="false" ht="15" hidden="false" customHeight="false" outlineLevel="0" collapsed="false">
      <c r="A2558" s="24"/>
      <c r="D2558" s="24"/>
      <c r="F2558" s="24"/>
      <c r="K2558" s="9" t="n">
        <f aca="false">IF($A2558="",0,IF(OR(N($D2558)=0,$D2558&amp;""=TOP!$C$5&amp;""),1,0))</f>
        <v>0</v>
      </c>
      <c r="L2558" s="27" t="n">
        <f aca="false">IF($K2558=0,0,IFERROR(INDEX(購買率算出!$P$6:$P$3005,MATCH($A2558&amp;"",購買率算出!$C$6:$C$3005,0)),0))</f>
        <v>0</v>
      </c>
    </row>
    <row r="2559" customFormat="false" ht="15" hidden="false" customHeight="false" outlineLevel="0" collapsed="false">
      <c r="A2559" s="24"/>
      <c r="D2559" s="24"/>
      <c r="F2559" s="24"/>
      <c r="K2559" s="9" t="n">
        <f aca="false">IF($A2559="",0,IF(OR(N($D2559)=0,$D2559&amp;""=TOP!$C$5&amp;""),1,0))</f>
        <v>0</v>
      </c>
      <c r="L2559" s="27" t="n">
        <f aca="false">IF($K2559=0,0,IFERROR(INDEX(購買率算出!$P$6:$P$3005,MATCH($A2559&amp;"",購買率算出!$C$6:$C$3005,0)),0))</f>
        <v>0</v>
      </c>
    </row>
    <row r="2560" customFormat="false" ht="15" hidden="false" customHeight="false" outlineLevel="0" collapsed="false">
      <c r="A2560" s="24"/>
      <c r="D2560" s="24"/>
      <c r="F2560" s="24"/>
      <c r="K2560" s="9" t="n">
        <f aca="false">IF($A2560="",0,IF(OR(N($D2560)=0,$D2560&amp;""=TOP!$C$5&amp;""),1,0))</f>
        <v>0</v>
      </c>
      <c r="L2560" s="27" t="n">
        <f aca="false">IF($K2560=0,0,IFERROR(INDEX(購買率算出!$P$6:$P$3005,MATCH($A2560&amp;"",購買率算出!$C$6:$C$3005,0)),0))</f>
        <v>0</v>
      </c>
    </row>
    <row r="2561" customFormat="false" ht="15" hidden="false" customHeight="false" outlineLevel="0" collapsed="false">
      <c r="A2561" s="24"/>
      <c r="D2561" s="24"/>
      <c r="F2561" s="24"/>
      <c r="K2561" s="9" t="n">
        <f aca="false">IF($A2561="",0,IF(OR(N($D2561)=0,$D2561&amp;""=TOP!$C$5&amp;""),1,0))</f>
        <v>0</v>
      </c>
      <c r="L2561" s="27" t="n">
        <f aca="false">IF($K2561=0,0,IFERROR(INDEX(購買率算出!$P$6:$P$3005,MATCH($A2561&amp;"",購買率算出!$C$6:$C$3005,0)),0))</f>
        <v>0</v>
      </c>
    </row>
    <row r="2562" customFormat="false" ht="15" hidden="false" customHeight="false" outlineLevel="0" collapsed="false">
      <c r="A2562" s="24"/>
      <c r="D2562" s="24"/>
      <c r="F2562" s="24"/>
      <c r="K2562" s="9" t="n">
        <f aca="false">IF($A2562="",0,IF(OR(N($D2562)=0,$D2562&amp;""=TOP!$C$5&amp;""),1,0))</f>
        <v>0</v>
      </c>
      <c r="L2562" s="27" t="n">
        <f aca="false">IF($K2562=0,0,IFERROR(INDEX(購買率算出!$P$6:$P$3005,MATCH($A2562&amp;"",購買率算出!$C$6:$C$3005,0)),0))</f>
        <v>0</v>
      </c>
    </row>
    <row r="2563" customFormat="false" ht="15" hidden="false" customHeight="false" outlineLevel="0" collapsed="false">
      <c r="A2563" s="24"/>
      <c r="D2563" s="24"/>
      <c r="F2563" s="24"/>
      <c r="K2563" s="9" t="n">
        <f aca="false">IF($A2563="",0,IF(OR(N($D2563)=0,$D2563&amp;""=TOP!$C$5&amp;""),1,0))</f>
        <v>0</v>
      </c>
      <c r="L2563" s="27" t="n">
        <f aca="false">IF($K2563=0,0,IFERROR(INDEX(購買率算出!$P$6:$P$3005,MATCH($A2563&amp;"",購買率算出!$C$6:$C$3005,0)),0))</f>
        <v>0</v>
      </c>
    </row>
    <row r="2564" customFormat="false" ht="15" hidden="false" customHeight="false" outlineLevel="0" collapsed="false">
      <c r="A2564" s="24"/>
      <c r="D2564" s="24"/>
      <c r="F2564" s="24"/>
      <c r="K2564" s="9" t="n">
        <f aca="false">IF($A2564="",0,IF(OR(N($D2564)=0,$D2564&amp;""=TOP!$C$5&amp;""),1,0))</f>
        <v>0</v>
      </c>
      <c r="L2564" s="27" t="n">
        <f aca="false">IF($K2564=0,0,IFERROR(INDEX(購買率算出!$P$6:$P$3005,MATCH($A2564&amp;"",購買率算出!$C$6:$C$3005,0)),0))</f>
        <v>0</v>
      </c>
    </row>
    <row r="2565" customFormat="false" ht="15" hidden="false" customHeight="false" outlineLevel="0" collapsed="false">
      <c r="A2565" s="24"/>
      <c r="D2565" s="24"/>
      <c r="F2565" s="24"/>
      <c r="K2565" s="9" t="n">
        <f aca="false">IF($A2565="",0,IF(OR(N($D2565)=0,$D2565&amp;""=TOP!$C$5&amp;""),1,0))</f>
        <v>0</v>
      </c>
      <c r="L2565" s="27" t="n">
        <f aca="false">IF($K2565=0,0,IFERROR(INDEX(購買率算出!$P$6:$P$3005,MATCH($A2565&amp;"",購買率算出!$C$6:$C$3005,0)),0))</f>
        <v>0</v>
      </c>
    </row>
    <row r="2566" customFormat="false" ht="15" hidden="false" customHeight="false" outlineLevel="0" collapsed="false">
      <c r="A2566" s="24"/>
      <c r="D2566" s="24"/>
      <c r="F2566" s="24"/>
      <c r="K2566" s="9" t="n">
        <f aca="false">IF($A2566="",0,IF(OR(N($D2566)=0,$D2566&amp;""=TOP!$C$5&amp;""),1,0))</f>
        <v>0</v>
      </c>
      <c r="L2566" s="27" t="n">
        <f aca="false">IF($K2566=0,0,IFERROR(INDEX(購買率算出!$P$6:$P$3005,MATCH($A2566&amp;"",購買率算出!$C$6:$C$3005,0)),0))</f>
        <v>0</v>
      </c>
    </row>
    <row r="2567" customFormat="false" ht="15" hidden="false" customHeight="false" outlineLevel="0" collapsed="false">
      <c r="A2567" s="24"/>
      <c r="D2567" s="24"/>
      <c r="F2567" s="24"/>
      <c r="K2567" s="9" t="n">
        <f aca="false">IF($A2567="",0,IF(OR(N($D2567)=0,$D2567&amp;""=TOP!$C$5&amp;""),1,0))</f>
        <v>0</v>
      </c>
      <c r="L2567" s="27" t="n">
        <f aca="false">IF($K2567=0,0,IFERROR(INDEX(購買率算出!$P$6:$P$3005,MATCH($A2567&amp;"",購買率算出!$C$6:$C$3005,0)),0))</f>
        <v>0</v>
      </c>
    </row>
    <row r="2568" customFormat="false" ht="15" hidden="false" customHeight="false" outlineLevel="0" collapsed="false">
      <c r="A2568" s="24"/>
      <c r="D2568" s="24"/>
      <c r="F2568" s="24"/>
      <c r="K2568" s="9" t="n">
        <f aca="false">IF($A2568="",0,IF(OR(N($D2568)=0,$D2568&amp;""=TOP!$C$5&amp;""),1,0))</f>
        <v>0</v>
      </c>
      <c r="L2568" s="27" t="n">
        <f aca="false">IF($K2568=0,0,IFERROR(INDEX(購買率算出!$P$6:$P$3005,MATCH($A2568&amp;"",購買率算出!$C$6:$C$3005,0)),0))</f>
        <v>0</v>
      </c>
    </row>
    <row r="2569" customFormat="false" ht="15" hidden="false" customHeight="false" outlineLevel="0" collapsed="false">
      <c r="A2569" s="24"/>
      <c r="D2569" s="24"/>
      <c r="F2569" s="24"/>
      <c r="K2569" s="9" t="n">
        <f aca="false">IF($A2569="",0,IF(OR(N($D2569)=0,$D2569&amp;""=TOP!$C$5&amp;""),1,0))</f>
        <v>0</v>
      </c>
      <c r="L2569" s="27" t="n">
        <f aca="false">IF($K2569=0,0,IFERROR(INDEX(購買率算出!$P$6:$P$3005,MATCH($A2569&amp;"",購買率算出!$C$6:$C$3005,0)),0))</f>
        <v>0</v>
      </c>
    </row>
    <row r="2570" customFormat="false" ht="15" hidden="false" customHeight="false" outlineLevel="0" collapsed="false">
      <c r="A2570" s="24"/>
      <c r="D2570" s="24"/>
      <c r="F2570" s="24"/>
      <c r="K2570" s="9" t="n">
        <f aca="false">IF($A2570="",0,IF(OR(N($D2570)=0,$D2570&amp;""=TOP!$C$5&amp;""),1,0))</f>
        <v>0</v>
      </c>
      <c r="L2570" s="27" t="n">
        <f aca="false">IF($K2570=0,0,IFERROR(INDEX(購買率算出!$P$6:$P$3005,MATCH($A2570&amp;"",購買率算出!$C$6:$C$3005,0)),0))</f>
        <v>0</v>
      </c>
    </row>
    <row r="2571" customFormat="false" ht="15" hidden="false" customHeight="false" outlineLevel="0" collapsed="false">
      <c r="A2571" s="24"/>
      <c r="D2571" s="24"/>
      <c r="F2571" s="24"/>
      <c r="K2571" s="9" t="n">
        <f aca="false">IF($A2571="",0,IF(OR(N($D2571)=0,$D2571&amp;""=TOP!$C$5&amp;""),1,0))</f>
        <v>0</v>
      </c>
      <c r="L2571" s="27" t="n">
        <f aca="false">IF($K2571=0,0,IFERROR(INDEX(購買率算出!$P$6:$P$3005,MATCH($A2571&amp;"",購買率算出!$C$6:$C$3005,0)),0))</f>
        <v>0</v>
      </c>
    </row>
    <row r="2572" customFormat="false" ht="15" hidden="false" customHeight="false" outlineLevel="0" collapsed="false">
      <c r="A2572" s="24"/>
      <c r="D2572" s="24"/>
      <c r="F2572" s="24"/>
      <c r="K2572" s="9" t="n">
        <f aca="false">IF($A2572="",0,IF(OR(N($D2572)=0,$D2572&amp;""=TOP!$C$5&amp;""),1,0))</f>
        <v>0</v>
      </c>
      <c r="L2572" s="27" t="n">
        <f aca="false">IF($K2572=0,0,IFERROR(INDEX(購買率算出!$P$6:$P$3005,MATCH($A2572&amp;"",購買率算出!$C$6:$C$3005,0)),0))</f>
        <v>0</v>
      </c>
    </row>
    <row r="2573" customFormat="false" ht="15" hidden="false" customHeight="false" outlineLevel="0" collapsed="false">
      <c r="A2573" s="24"/>
      <c r="D2573" s="24"/>
      <c r="F2573" s="24"/>
      <c r="K2573" s="9" t="n">
        <f aca="false">IF($A2573="",0,IF(OR(N($D2573)=0,$D2573&amp;""=TOP!$C$5&amp;""),1,0))</f>
        <v>0</v>
      </c>
      <c r="L2573" s="27" t="n">
        <f aca="false">IF($K2573=0,0,IFERROR(INDEX(購買率算出!$P$6:$P$3005,MATCH($A2573&amp;"",購買率算出!$C$6:$C$3005,0)),0))</f>
        <v>0</v>
      </c>
    </row>
    <row r="2574" customFormat="false" ht="15" hidden="false" customHeight="false" outlineLevel="0" collapsed="false">
      <c r="A2574" s="24"/>
      <c r="D2574" s="24"/>
      <c r="F2574" s="24"/>
      <c r="K2574" s="9" t="n">
        <f aca="false">IF($A2574="",0,IF(OR(N($D2574)=0,$D2574&amp;""=TOP!$C$5&amp;""),1,0))</f>
        <v>0</v>
      </c>
      <c r="L2574" s="27" t="n">
        <f aca="false">IF($K2574=0,0,IFERROR(INDEX(購買率算出!$P$6:$P$3005,MATCH($A2574&amp;"",購買率算出!$C$6:$C$3005,0)),0))</f>
        <v>0</v>
      </c>
    </row>
    <row r="2575" customFormat="false" ht="15" hidden="false" customHeight="false" outlineLevel="0" collapsed="false">
      <c r="A2575" s="24"/>
      <c r="D2575" s="24"/>
      <c r="F2575" s="24"/>
      <c r="K2575" s="9" t="n">
        <f aca="false">IF($A2575="",0,IF(OR(N($D2575)=0,$D2575&amp;""=TOP!$C$5&amp;""),1,0))</f>
        <v>0</v>
      </c>
      <c r="L2575" s="27" t="n">
        <f aca="false">IF($K2575=0,0,IFERROR(INDEX(購買率算出!$P$6:$P$3005,MATCH($A2575&amp;"",購買率算出!$C$6:$C$3005,0)),0))</f>
        <v>0</v>
      </c>
    </row>
    <row r="2576" customFormat="false" ht="15" hidden="false" customHeight="false" outlineLevel="0" collapsed="false">
      <c r="A2576" s="24"/>
      <c r="D2576" s="24"/>
      <c r="F2576" s="24"/>
      <c r="K2576" s="9" t="n">
        <f aca="false">IF($A2576="",0,IF(OR(N($D2576)=0,$D2576&amp;""=TOP!$C$5&amp;""),1,0))</f>
        <v>0</v>
      </c>
      <c r="L2576" s="27" t="n">
        <f aca="false">IF($K2576=0,0,IFERROR(INDEX(購買率算出!$P$6:$P$3005,MATCH($A2576&amp;"",購買率算出!$C$6:$C$3005,0)),0))</f>
        <v>0</v>
      </c>
    </row>
    <row r="2577" customFormat="false" ht="15" hidden="false" customHeight="false" outlineLevel="0" collapsed="false">
      <c r="A2577" s="24"/>
      <c r="D2577" s="24"/>
      <c r="F2577" s="24"/>
      <c r="K2577" s="9" t="n">
        <f aca="false">IF($A2577="",0,IF(OR(N($D2577)=0,$D2577&amp;""=TOP!$C$5&amp;""),1,0))</f>
        <v>0</v>
      </c>
      <c r="L2577" s="27" t="n">
        <f aca="false">IF($K2577=0,0,IFERROR(INDEX(購買率算出!$P$6:$P$3005,MATCH($A2577&amp;"",購買率算出!$C$6:$C$3005,0)),0))</f>
        <v>0</v>
      </c>
    </row>
    <row r="2578" customFormat="false" ht="15" hidden="false" customHeight="false" outlineLevel="0" collapsed="false">
      <c r="A2578" s="24"/>
      <c r="D2578" s="24"/>
      <c r="F2578" s="24"/>
      <c r="K2578" s="9" t="n">
        <f aca="false">IF($A2578="",0,IF(OR(N($D2578)=0,$D2578&amp;""=TOP!$C$5&amp;""),1,0))</f>
        <v>0</v>
      </c>
      <c r="L2578" s="27" t="n">
        <f aca="false">IF($K2578=0,0,IFERROR(INDEX(購買率算出!$P$6:$P$3005,MATCH($A2578&amp;"",購買率算出!$C$6:$C$3005,0)),0))</f>
        <v>0</v>
      </c>
    </row>
    <row r="2579" customFormat="false" ht="15" hidden="false" customHeight="false" outlineLevel="0" collapsed="false">
      <c r="A2579" s="24"/>
      <c r="D2579" s="24"/>
      <c r="F2579" s="24"/>
      <c r="K2579" s="9" t="n">
        <f aca="false">IF($A2579="",0,IF(OR(N($D2579)=0,$D2579&amp;""=TOP!$C$5&amp;""),1,0))</f>
        <v>0</v>
      </c>
      <c r="L2579" s="27" t="n">
        <f aca="false">IF($K2579=0,0,IFERROR(INDEX(購買率算出!$P$6:$P$3005,MATCH($A2579&amp;"",購買率算出!$C$6:$C$3005,0)),0))</f>
        <v>0</v>
      </c>
    </row>
    <row r="2580" customFormat="false" ht="15" hidden="false" customHeight="false" outlineLevel="0" collapsed="false">
      <c r="A2580" s="24"/>
      <c r="D2580" s="24"/>
      <c r="F2580" s="24"/>
      <c r="K2580" s="9" t="n">
        <f aca="false">IF($A2580="",0,IF(OR(N($D2580)=0,$D2580&amp;""=TOP!$C$5&amp;""),1,0))</f>
        <v>0</v>
      </c>
      <c r="L2580" s="27" t="n">
        <f aca="false">IF($K2580=0,0,IFERROR(INDEX(購買率算出!$P$6:$P$3005,MATCH($A2580&amp;"",購買率算出!$C$6:$C$3005,0)),0))</f>
        <v>0</v>
      </c>
    </row>
    <row r="2581" customFormat="false" ht="15" hidden="false" customHeight="false" outlineLevel="0" collapsed="false">
      <c r="A2581" s="24"/>
      <c r="D2581" s="24"/>
      <c r="F2581" s="24"/>
      <c r="K2581" s="9" t="n">
        <f aca="false">IF($A2581="",0,IF(OR(N($D2581)=0,$D2581&amp;""=TOP!$C$5&amp;""),1,0))</f>
        <v>0</v>
      </c>
      <c r="L2581" s="27" t="n">
        <f aca="false">IF($K2581=0,0,IFERROR(INDEX(購買率算出!$P$6:$P$3005,MATCH($A2581&amp;"",購買率算出!$C$6:$C$3005,0)),0))</f>
        <v>0</v>
      </c>
    </row>
    <row r="2582" customFormat="false" ht="15" hidden="false" customHeight="false" outlineLevel="0" collapsed="false">
      <c r="A2582" s="24"/>
      <c r="D2582" s="24"/>
      <c r="F2582" s="24"/>
      <c r="K2582" s="9" t="n">
        <f aca="false">IF($A2582="",0,IF(OR(N($D2582)=0,$D2582&amp;""=TOP!$C$5&amp;""),1,0))</f>
        <v>0</v>
      </c>
      <c r="L2582" s="27" t="n">
        <f aca="false">IF($K2582=0,0,IFERROR(INDEX(購買率算出!$P$6:$P$3005,MATCH($A2582&amp;"",購買率算出!$C$6:$C$3005,0)),0))</f>
        <v>0</v>
      </c>
    </row>
    <row r="2583" customFormat="false" ht="15" hidden="false" customHeight="false" outlineLevel="0" collapsed="false">
      <c r="A2583" s="24"/>
      <c r="D2583" s="24"/>
      <c r="F2583" s="24"/>
      <c r="K2583" s="9" t="n">
        <f aca="false">IF($A2583="",0,IF(OR(N($D2583)=0,$D2583&amp;""=TOP!$C$5&amp;""),1,0))</f>
        <v>0</v>
      </c>
      <c r="L2583" s="27" t="n">
        <f aca="false">IF($K2583=0,0,IFERROR(INDEX(購買率算出!$P$6:$P$3005,MATCH($A2583&amp;"",購買率算出!$C$6:$C$3005,0)),0))</f>
        <v>0</v>
      </c>
    </row>
    <row r="2584" customFormat="false" ht="15" hidden="false" customHeight="false" outlineLevel="0" collapsed="false">
      <c r="A2584" s="24"/>
      <c r="D2584" s="24"/>
      <c r="F2584" s="24"/>
      <c r="K2584" s="9" t="n">
        <f aca="false">IF($A2584="",0,IF(OR(N($D2584)=0,$D2584&amp;""=TOP!$C$5&amp;""),1,0))</f>
        <v>0</v>
      </c>
      <c r="L2584" s="27" t="n">
        <f aca="false">IF($K2584=0,0,IFERROR(INDEX(購買率算出!$P$6:$P$3005,MATCH($A2584&amp;"",購買率算出!$C$6:$C$3005,0)),0))</f>
        <v>0</v>
      </c>
    </row>
    <row r="2585" customFormat="false" ht="15" hidden="false" customHeight="false" outlineLevel="0" collapsed="false">
      <c r="A2585" s="24"/>
      <c r="D2585" s="24"/>
      <c r="F2585" s="24"/>
      <c r="K2585" s="9" t="n">
        <f aca="false">IF($A2585="",0,IF(OR(N($D2585)=0,$D2585&amp;""=TOP!$C$5&amp;""),1,0))</f>
        <v>0</v>
      </c>
      <c r="L2585" s="27" t="n">
        <f aca="false">IF($K2585=0,0,IFERROR(INDEX(購買率算出!$P$6:$P$3005,MATCH($A2585&amp;"",購買率算出!$C$6:$C$3005,0)),0))</f>
        <v>0</v>
      </c>
    </row>
    <row r="2586" customFormat="false" ht="15" hidden="false" customHeight="false" outlineLevel="0" collapsed="false">
      <c r="A2586" s="24"/>
      <c r="D2586" s="24"/>
      <c r="F2586" s="24"/>
      <c r="K2586" s="9" t="n">
        <f aca="false">IF($A2586="",0,IF(OR(N($D2586)=0,$D2586&amp;""=TOP!$C$5&amp;""),1,0))</f>
        <v>0</v>
      </c>
      <c r="L2586" s="27" t="n">
        <f aca="false">IF($K2586=0,0,IFERROR(INDEX(購買率算出!$P$6:$P$3005,MATCH($A2586&amp;"",購買率算出!$C$6:$C$3005,0)),0))</f>
        <v>0</v>
      </c>
    </row>
    <row r="2587" customFormat="false" ht="15" hidden="false" customHeight="false" outlineLevel="0" collapsed="false">
      <c r="A2587" s="24"/>
      <c r="D2587" s="24"/>
      <c r="F2587" s="24"/>
      <c r="K2587" s="9" t="n">
        <f aca="false">IF($A2587="",0,IF(OR(N($D2587)=0,$D2587&amp;""=TOP!$C$5&amp;""),1,0))</f>
        <v>0</v>
      </c>
      <c r="L2587" s="27" t="n">
        <f aca="false">IF($K2587=0,0,IFERROR(INDEX(購買率算出!$P$6:$P$3005,MATCH($A2587&amp;"",購買率算出!$C$6:$C$3005,0)),0))</f>
        <v>0</v>
      </c>
    </row>
    <row r="2588" customFormat="false" ht="15" hidden="false" customHeight="false" outlineLevel="0" collapsed="false">
      <c r="A2588" s="24"/>
      <c r="D2588" s="24"/>
      <c r="F2588" s="24"/>
      <c r="K2588" s="9" t="n">
        <f aca="false">IF($A2588="",0,IF(OR(N($D2588)=0,$D2588&amp;""=TOP!$C$5&amp;""),1,0))</f>
        <v>0</v>
      </c>
      <c r="L2588" s="27" t="n">
        <f aca="false">IF($K2588=0,0,IFERROR(INDEX(購買率算出!$P$6:$P$3005,MATCH($A2588&amp;"",購買率算出!$C$6:$C$3005,0)),0))</f>
        <v>0</v>
      </c>
    </row>
    <row r="2589" customFormat="false" ht="15" hidden="false" customHeight="false" outlineLevel="0" collapsed="false">
      <c r="A2589" s="24"/>
      <c r="D2589" s="24"/>
      <c r="F2589" s="24"/>
      <c r="K2589" s="9" t="n">
        <f aca="false">IF($A2589="",0,IF(OR(N($D2589)=0,$D2589&amp;""=TOP!$C$5&amp;""),1,0))</f>
        <v>0</v>
      </c>
      <c r="L2589" s="27" t="n">
        <f aca="false">IF($K2589=0,0,IFERROR(INDEX(購買率算出!$P$6:$P$3005,MATCH($A2589&amp;"",購買率算出!$C$6:$C$3005,0)),0))</f>
        <v>0</v>
      </c>
    </row>
    <row r="2590" customFormat="false" ht="15" hidden="false" customHeight="false" outlineLevel="0" collapsed="false">
      <c r="A2590" s="24"/>
      <c r="D2590" s="24"/>
      <c r="F2590" s="24"/>
      <c r="K2590" s="9" t="n">
        <f aca="false">IF($A2590="",0,IF(OR(N($D2590)=0,$D2590&amp;""=TOP!$C$5&amp;""),1,0))</f>
        <v>0</v>
      </c>
      <c r="L2590" s="27" t="n">
        <f aca="false">IF($K2590=0,0,IFERROR(INDEX(購買率算出!$P$6:$P$3005,MATCH($A2590&amp;"",購買率算出!$C$6:$C$3005,0)),0))</f>
        <v>0</v>
      </c>
    </row>
    <row r="2591" customFormat="false" ht="15" hidden="false" customHeight="false" outlineLevel="0" collapsed="false">
      <c r="A2591" s="24"/>
      <c r="D2591" s="24"/>
      <c r="F2591" s="24"/>
      <c r="K2591" s="9" t="n">
        <f aca="false">IF($A2591="",0,IF(OR(N($D2591)=0,$D2591&amp;""=TOP!$C$5&amp;""),1,0))</f>
        <v>0</v>
      </c>
      <c r="L2591" s="27" t="n">
        <f aca="false">IF($K2591=0,0,IFERROR(INDEX(購買率算出!$P$6:$P$3005,MATCH($A2591&amp;"",購買率算出!$C$6:$C$3005,0)),0))</f>
        <v>0</v>
      </c>
    </row>
    <row r="2592" customFormat="false" ht="15" hidden="false" customHeight="false" outlineLevel="0" collapsed="false">
      <c r="A2592" s="24"/>
      <c r="D2592" s="24"/>
      <c r="F2592" s="24"/>
      <c r="K2592" s="9" t="n">
        <f aca="false">IF($A2592="",0,IF(OR(N($D2592)=0,$D2592&amp;""=TOP!$C$5&amp;""),1,0))</f>
        <v>0</v>
      </c>
      <c r="L2592" s="27" t="n">
        <f aca="false">IF($K2592=0,0,IFERROR(INDEX(購買率算出!$P$6:$P$3005,MATCH($A2592&amp;"",購買率算出!$C$6:$C$3005,0)),0))</f>
        <v>0</v>
      </c>
    </row>
    <row r="2593" customFormat="false" ht="15" hidden="false" customHeight="false" outlineLevel="0" collapsed="false">
      <c r="A2593" s="24"/>
      <c r="D2593" s="24"/>
      <c r="F2593" s="24"/>
      <c r="K2593" s="9" t="n">
        <f aca="false">IF($A2593="",0,IF(OR(N($D2593)=0,$D2593&amp;""=TOP!$C$5&amp;""),1,0))</f>
        <v>0</v>
      </c>
      <c r="L2593" s="27" t="n">
        <f aca="false">IF($K2593=0,0,IFERROR(INDEX(購買率算出!$P$6:$P$3005,MATCH($A2593&amp;"",購買率算出!$C$6:$C$3005,0)),0))</f>
        <v>0</v>
      </c>
    </row>
    <row r="2594" customFormat="false" ht="15" hidden="false" customHeight="false" outlineLevel="0" collapsed="false">
      <c r="A2594" s="24"/>
      <c r="D2594" s="24"/>
      <c r="F2594" s="24"/>
      <c r="K2594" s="9" t="n">
        <f aca="false">IF($A2594="",0,IF(OR(N($D2594)=0,$D2594&amp;""=TOP!$C$5&amp;""),1,0))</f>
        <v>0</v>
      </c>
      <c r="L2594" s="27" t="n">
        <f aca="false">IF($K2594=0,0,IFERROR(INDEX(購買率算出!$P$6:$P$3005,MATCH($A2594&amp;"",購買率算出!$C$6:$C$3005,0)),0))</f>
        <v>0</v>
      </c>
    </row>
    <row r="2595" customFormat="false" ht="15" hidden="false" customHeight="false" outlineLevel="0" collapsed="false">
      <c r="A2595" s="24"/>
      <c r="D2595" s="24"/>
      <c r="F2595" s="24"/>
      <c r="K2595" s="9" t="n">
        <f aca="false">IF($A2595="",0,IF(OR(N($D2595)=0,$D2595&amp;""=TOP!$C$5&amp;""),1,0))</f>
        <v>0</v>
      </c>
      <c r="L2595" s="27" t="n">
        <f aca="false">IF($K2595=0,0,IFERROR(INDEX(購買率算出!$P$6:$P$3005,MATCH($A2595&amp;"",購買率算出!$C$6:$C$3005,0)),0))</f>
        <v>0</v>
      </c>
    </row>
    <row r="2596" customFormat="false" ht="15" hidden="false" customHeight="false" outlineLevel="0" collapsed="false">
      <c r="A2596" s="24"/>
      <c r="D2596" s="24"/>
      <c r="F2596" s="24"/>
      <c r="K2596" s="9" t="n">
        <f aca="false">IF($A2596="",0,IF(OR(N($D2596)=0,$D2596&amp;""=TOP!$C$5&amp;""),1,0))</f>
        <v>0</v>
      </c>
      <c r="L2596" s="27" t="n">
        <f aca="false">IF($K2596=0,0,IFERROR(INDEX(購買率算出!$P$6:$P$3005,MATCH($A2596&amp;"",購買率算出!$C$6:$C$3005,0)),0))</f>
        <v>0</v>
      </c>
    </row>
    <row r="2597" customFormat="false" ht="15" hidden="false" customHeight="false" outlineLevel="0" collapsed="false">
      <c r="A2597" s="24"/>
      <c r="D2597" s="24"/>
      <c r="F2597" s="24"/>
      <c r="K2597" s="9" t="n">
        <f aca="false">IF($A2597="",0,IF(OR(N($D2597)=0,$D2597&amp;""=TOP!$C$5&amp;""),1,0))</f>
        <v>0</v>
      </c>
      <c r="L2597" s="27" t="n">
        <f aca="false">IF($K2597=0,0,IFERROR(INDEX(購買率算出!$P$6:$P$3005,MATCH($A2597&amp;"",購買率算出!$C$6:$C$3005,0)),0))</f>
        <v>0</v>
      </c>
    </row>
    <row r="2598" customFormat="false" ht="15" hidden="false" customHeight="false" outlineLevel="0" collapsed="false">
      <c r="A2598" s="24"/>
      <c r="D2598" s="24"/>
      <c r="F2598" s="24"/>
      <c r="K2598" s="9" t="n">
        <f aca="false">IF($A2598="",0,IF(OR(N($D2598)=0,$D2598&amp;""=TOP!$C$5&amp;""),1,0))</f>
        <v>0</v>
      </c>
      <c r="L2598" s="27" t="n">
        <f aca="false">IF($K2598=0,0,IFERROR(INDEX(購買率算出!$P$6:$P$3005,MATCH($A2598&amp;"",購買率算出!$C$6:$C$3005,0)),0))</f>
        <v>0</v>
      </c>
    </row>
    <row r="2599" customFormat="false" ht="15" hidden="false" customHeight="false" outlineLevel="0" collapsed="false">
      <c r="A2599" s="24"/>
      <c r="D2599" s="24"/>
      <c r="F2599" s="24"/>
      <c r="K2599" s="9" t="n">
        <f aca="false">IF($A2599="",0,IF(OR(N($D2599)=0,$D2599&amp;""=TOP!$C$5&amp;""),1,0))</f>
        <v>0</v>
      </c>
      <c r="L2599" s="27" t="n">
        <f aca="false">IF($K2599=0,0,IFERROR(INDEX(購買率算出!$P$6:$P$3005,MATCH($A2599&amp;"",購買率算出!$C$6:$C$3005,0)),0))</f>
        <v>0</v>
      </c>
    </row>
    <row r="2600" customFormat="false" ht="15" hidden="false" customHeight="false" outlineLevel="0" collapsed="false">
      <c r="A2600" s="24"/>
      <c r="D2600" s="24"/>
      <c r="F2600" s="24"/>
      <c r="K2600" s="9" t="n">
        <f aca="false">IF($A2600="",0,IF(OR(N($D2600)=0,$D2600&amp;""=TOP!$C$5&amp;""),1,0))</f>
        <v>0</v>
      </c>
      <c r="L2600" s="27" t="n">
        <f aca="false">IF($K2600=0,0,IFERROR(INDEX(購買率算出!$P$6:$P$3005,MATCH($A2600&amp;"",購買率算出!$C$6:$C$3005,0)),0))</f>
        <v>0</v>
      </c>
    </row>
    <row r="2601" customFormat="false" ht="15" hidden="false" customHeight="false" outlineLevel="0" collapsed="false">
      <c r="A2601" s="24"/>
      <c r="D2601" s="24"/>
      <c r="F2601" s="24"/>
      <c r="K2601" s="9" t="n">
        <f aca="false">IF($A2601="",0,IF(OR(N($D2601)=0,$D2601&amp;""=TOP!$C$5&amp;""),1,0))</f>
        <v>0</v>
      </c>
      <c r="L2601" s="27" t="n">
        <f aca="false">IF($K2601=0,0,IFERROR(INDEX(購買率算出!$P$6:$P$3005,MATCH($A2601&amp;"",購買率算出!$C$6:$C$3005,0)),0))</f>
        <v>0</v>
      </c>
    </row>
    <row r="2602" customFormat="false" ht="15" hidden="false" customHeight="false" outlineLevel="0" collapsed="false">
      <c r="A2602" s="24"/>
      <c r="D2602" s="24"/>
      <c r="F2602" s="24"/>
      <c r="K2602" s="9" t="n">
        <f aca="false">IF($A2602="",0,IF(OR(N($D2602)=0,$D2602&amp;""=TOP!$C$5&amp;""),1,0))</f>
        <v>0</v>
      </c>
      <c r="L2602" s="27" t="n">
        <f aca="false">IF($K2602=0,0,IFERROR(INDEX(購買率算出!$P$6:$P$3005,MATCH($A2602&amp;"",購買率算出!$C$6:$C$3005,0)),0))</f>
        <v>0</v>
      </c>
    </row>
    <row r="2603" customFormat="false" ht="15" hidden="false" customHeight="false" outlineLevel="0" collapsed="false">
      <c r="A2603" s="24"/>
      <c r="D2603" s="24"/>
      <c r="F2603" s="24"/>
      <c r="K2603" s="9" t="n">
        <f aca="false">IF($A2603="",0,IF(OR(N($D2603)=0,$D2603&amp;""=TOP!$C$5&amp;""),1,0))</f>
        <v>0</v>
      </c>
      <c r="L2603" s="27" t="n">
        <f aca="false">IF($K2603=0,0,IFERROR(INDEX(購買率算出!$P$6:$P$3005,MATCH($A2603&amp;"",購買率算出!$C$6:$C$3005,0)),0))</f>
        <v>0</v>
      </c>
    </row>
    <row r="2604" customFormat="false" ht="15" hidden="false" customHeight="false" outlineLevel="0" collapsed="false">
      <c r="A2604" s="24"/>
      <c r="D2604" s="24"/>
      <c r="F2604" s="24"/>
      <c r="K2604" s="9" t="n">
        <f aca="false">IF($A2604="",0,IF(OR(N($D2604)=0,$D2604&amp;""=TOP!$C$5&amp;""),1,0))</f>
        <v>0</v>
      </c>
      <c r="L2604" s="27" t="n">
        <f aca="false">IF($K2604=0,0,IFERROR(INDEX(購買率算出!$P$6:$P$3005,MATCH($A2604&amp;"",購買率算出!$C$6:$C$3005,0)),0))</f>
        <v>0</v>
      </c>
    </row>
    <row r="2605" customFormat="false" ht="15" hidden="false" customHeight="false" outlineLevel="0" collapsed="false">
      <c r="A2605" s="24"/>
      <c r="D2605" s="24"/>
      <c r="F2605" s="24"/>
      <c r="K2605" s="9" t="n">
        <f aca="false">IF($A2605="",0,IF(OR(N($D2605)=0,$D2605&amp;""=TOP!$C$5&amp;""),1,0))</f>
        <v>0</v>
      </c>
      <c r="L2605" s="27" t="n">
        <f aca="false">IF($K2605=0,0,IFERROR(INDEX(購買率算出!$P$6:$P$3005,MATCH($A2605&amp;"",購買率算出!$C$6:$C$3005,0)),0))</f>
        <v>0</v>
      </c>
    </row>
    <row r="2606" customFormat="false" ht="15" hidden="false" customHeight="false" outlineLevel="0" collapsed="false">
      <c r="A2606" s="24"/>
      <c r="D2606" s="24"/>
      <c r="F2606" s="24"/>
      <c r="K2606" s="9" t="n">
        <f aca="false">IF($A2606="",0,IF(OR(N($D2606)=0,$D2606&amp;""=TOP!$C$5&amp;""),1,0))</f>
        <v>0</v>
      </c>
      <c r="L2606" s="27" t="n">
        <f aca="false">IF($K2606=0,0,IFERROR(INDEX(購買率算出!$P$6:$P$3005,MATCH($A2606&amp;"",購買率算出!$C$6:$C$3005,0)),0))</f>
        <v>0</v>
      </c>
    </row>
    <row r="2607" customFormat="false" ht="15" hidden="false" customHeight="false" outlineLevel="0" collapsed="false">
      <c r="A2607" s="24"/>
      <c r="D2607" s="24"/>
      <c r="F2607" s="24"/>
      <c r="K2607" s="9" t="n">
        <f aca="false">IF($A2607="",0,IF(OR(N($D2607)=0,$D2607&amp;""=TOP!$C$5&amp;""),1,0))</f>
        <v>0</v>
      </c>
      <c r="L2607" s="27" t="n">
        <f aca="false">IF($K2607=0,0,IFERROR(INDEX(購買率算出!$P$6:$P$3005,MATCH($A2607&amp;"",購買率算出!$C$6:$C$3005,0)),0))</f>
        <v>0</v>
      </c>
    </row>
    <row r="2608" customFormat="false" ht="15" hidden="false" customHeight="false" outlineLevel="0" collapsed="false">
      <c r="A2608" s="24"/>
      <c r="D2608" s="24"/>
      <c r="F2608" s="24"/>
      <c r="K2608" s="9" t="n">
        <f aca="false">IF($A2608="",0,IF(OR(N($D2608)=0,$D2608&amp;""=TOP!$C$5&amp;""),1,0))</f>
        <v>0</v>
      </c>
      <c r="L2608" s="27" t="n">
        <f aca="false">IF($K2608=0,0,IFERROR(INDEX(購買率算出!$P$6:$P$3005,MATCH($A2608&amp;"",購買率算出!$C$6:$C$3005,0)),0))</f>
        <v>0</v>
      </c>
    </row>
    <row r="2609" customFormat="false" ht="15" hidden="false" customHeight="false" outlineLevel="0" collapsed="false">
      <c r="A2609" s="24"/>
      <c r="D2609" s="24"/>
      <c r="F2609" s="24"/>
      <c r="K2609" s="9" t="n">
        <f aca="false">IF($A2609="",0,IF(OR(N($D2609)=0,$D2609&amp;""=TOP!$C$5&amp;""),1,0))</f>
        <v>0</v>
      </c>
      <c r="L2609" s="27" t="n">
        <f aca="false">IF($K2609=0,0,IFERROR(INDEX(購買率算出!$P$6:$P$3005,MATCH($A2609&amp;"",購買率算出!$C$6:$C$3005,0)),0))</f>
        <v>0</v>
      </c>
    </row>
    <row r="2610" customFormat="false" ht="15" hidden="false" customHeight="false" outlineLevel="0" collapsed="false">
      <c r="A2610" s="24"/>
      <c r="D2610" s="24"/>
      <c r="F2610" s="24"/>
      <c r="K2610" s="9" t="n">
        <f aca="false">IF($A2610="",0,IF(OR(N($D2610)=0,$D2610&amp;""=TOP!$C$5&amp;""),1,0))</f>
        <v>0</v>
      </c>
      <c r="L2610" s="27" t="n">
        <f aca="false">IF($K2610=0,0,IFERROR(INDEX(購買率算出!$P$6:$P$3005,MATCH($A2610&amp;"",購買率算出!$C$6:$C$3005,0)),0))</f>
        <v>0</v>
      </c>
    </row>
    <row r="2611" customFormat="false" ht="15" hidden="false" customHeight="false" outlineLevel="0" collapsed="false">
      <c r="A2611" s="24"/>
      <c r="D2611" s="24"/>
      <c r="F2611" s="24"/>
      <c r="K2611" s="9" t="n">
        <f aca="false">IF($A2611="",0,IF(OR(N($D2611)=0,$D2611&amp;""=TOP!$C$5&amp;""),1,0))</f>
        <v>0</v>
      </c>
      <c r="L2611" s="27" t="n">
        <f aca="false">IF($K2611=0,0,IFERROR(INDEX(購買率算出!$P$6:$P$3005,MATCH($A2611&amp;"",購買率算出!$C$6:$C$3005,0)),0))</f>
        <v>0</v>
      </c>
    </row>
    <row r="2612" customFormat="false" ht="15" hidden="false" customHeight="false" outlineLevel="0" collapsed="false">
      <c r="A2612" s="24"/>
      <c r="D2612" s="24"/>
      <c r="F2612" s="24"/>
      <c r="K2612" s="9" t="n">
        <f aca="false">IF($A2612="",0,IF(OR(N($D2612)=0,$D2612&amp;""=TOP!$C$5&amp;""),1,0))</f>
        <v>0</v>
      </c>
      <c r="L2612" s="27" t="n">
        <f aca="false">IF($K2612=0,0,IFERROR(INDEX(購買率算出!$P$6:$P$3005,MATCH($A2612&amp;"",購買率算出!$C$6:$C$3005,0)),0))</f>
        <v>0</v>
      </c>
    </row>
    <row r="2613" customFormat="false" ht="15" hidden="false" customHeight="false" outlineLevel="0" collapsed="false">
      <c r="A2613" s="24"/>
      <c r="D2613" s="24"/>
      <c r="F2613" s="24"/>
      <c r="K2613" s="9" t="n">
        <f aca="false">IF($A2613="",0,IF(OR(N($D2613)=0,$D2613&amp;""=TOP!$C$5&amp;""),1,0))</f>
        <v>0</v>
      </c>
      <c r="L2613" s="27" t="n">
        <f aca="false">IF($K2613=0,0,IFERROR(INDEX(購買率算出!$P$6:$P$3005,MATCH($A2613&amp;"",購買率算出!$C$6:$C$3005,0)),0))</f>
        <v>0</v>
      </c>
    </row>
    <row r="2614" customFormat="false" ht="15" hidden="false" customHeight="false" outlineLevel="0" collapsed="false">
      <c r="A2614" s="24"/>
      <c r="D2614" s="24"/>
      <c r="F2614" s="24"/>
      <c r="K2614" s="9" t="n">
        <f aca="false">IF($A2614="",0,IF(OR(N($D2614)=0,$D2614&amp;""=TOP!$C$5&amp;""),1,0))</f>
        <v>0</v>
      </c>
      <c r="L2614" s="27" t="n">
        <f aca="false">IF($K2614=0,0,IFERROR(INDEX(購買率算出!$P$6:$P$3005,MATCH($A2614&amp;"",購買率算出!$C$6:$C$3005,0)),0))</f>
        <v>0</v>
      </c>
    </row>
    <row r="2615" customFormat="false" ht="15" hidden="false" customHeight="false" outlineLevel="0" collapsed="false">
      <c r="A2615" s="24"/>
      <c r="D2615" s="24"/>
      <c r="F2615" s="24"/>
      <c r="K2615" s="9" t="n">
        <f aca="false">IF($A2615="",0,IF(OR(N($D2615)=0,$D2615&amp;""=TOP!$C$5&amp;""),1,0))</f>
        <v>0</v>
      </c>
      <c r="L2615" s="27" t="n">
        <f aca="false">IF($K2615=0,0,IFERROR(INDEX(購買率算出!$P$6:$P$3005,MATCH($A2615&amp;"",購買率算出!$C$6:$C$3005,0)),0))</f>
        <v>0</v>
      </c>
    </row>
    <row r="2616" customFormat="false" ht="15" hidden="false" customHeight="false" outlineLevel="0" collapsed="false">
      <c r="A2616" s="24"/>
      <c r="D2616" s="24"/>
      <c r="F2616" s="24"/>
      <c r="K2616" s="9" t="n">
        <f aca="false">IF($A2616="",0,IF(OR(N($D2616)=0,$D2616&amp;""=TOP!$C$5&amp;""),1,0))</f>
        <v>0</v>
      </c>
      <c r="L2616" s="27" t="n">
        <f aca="false">IF($K2616=0,0,IFERROR(INDEX(購買率算出!$P$6:$P$3005,MATCH($A2616&amp;"",購買率算出!$C$6:$C$3005,0)),0))</f>
        <v>0</v>
      </c>
    </row>
    <row r="2617" customFormat="false" ht="15" hidden="false" customHeight="false" outlineLevel="0" collapsed="false">
      <c r="A2617" s="24"/>
      <c r="D2617" s="24"/>
      <c r="F2617" s="24"/>
      <c r="K2617" s="9" t="n">
        <f aca="false">IF($A2617="",0,IF(OR(N($D2617)=0,$D2617&amp;""=TOP!$C$5&amp;""),1,0))</f>
        <v>0</v>
      </c>
      <c r="L2617" s="27" t="n">
        <f aca="false">IF($K2617=0,0,IFERROR(INDEX(購買率算出!$P$6:$P$3005,MATCH($A2617&amp;"",購買率算出!$C$6:$C$3005,0)),0))</f>
        <v>0</v>
      </c>
    </row>
    <row r="2618" customFormat="false" ht="15" hidden="false" customHeight="false" outlineLevel="0" collapsed="false">
      <c r="A2618" s="24"/>
      <c r="D2618" s="24"/>
      <c r="F2618" s="24"/>
      <c r="K2618" s="9" t="n">
        <f aca="false">IF($A2618="",0,IF(OR(N($D2618)=0,$D2618&amp;""=TOP!$C$5&amp;""),1,0))</f>
        <v>0</v>
      </c>
      <c r="L2618" s="27" t="n">
        <f aca="false">IF($K2618=0,0,IFERROR(INDEX(購買率算出!$P$6:$P$3005,MATCH($A2618&amp;"",購買率算出!$C$6:$C$3005,0)),0))</f>
        <v>0</v>
      </c>
    </row>
    <row r="2619" customFormat="false" ht="15" hidden="false" customHeight="false" outlineLevel="0" collapsed="false">
      <c r="A2619" s="24"/>
      <c r="D2619" s="24"/>
      <c r="F2619" s="24"/>
      <c r="K2619" s="9" t="n">
        <f aca="false">IF($A2619="",0,IF(OR(N($D2619)=0,$D2619&amp;""=TOP!$C$5&amp;""),1,0))</f>
        <v>0</v>
      </c>
      <c r="L2619" s="27" t="n">
        <f aca="false">IF($K2619=0,0,IFERROR(INDEX(購買率算出!$P$6:$P$3005,MATCH($A2619&amp;"",購買率算出!$C$6:$C$3005,0)),0))</f>
        <v>0</v>
      </c>
    </row>
    <row r="2620" customFormat="false" ht="15" hidden="false" customHeight="false" outlineLevel="0" collapsed="false">
      <c r="A2620" s="24"/>
      <c r="D2620" s="24"/>
      <c r="F2620" s="24"/>
      <c r="K2620" s="9" t="n">
        <f aca="false">IF($A2620="",0,IF(OR(N($D2620)=0,$D2620&amp;""=TOP!$C$5&amp;""),1,0))</f>
        <v>0</v>
      </c>
      <c r="L2620" s="27" t="n">
        <f aca="false">IF($K2620=0,0,IFERROR(INDEX(購買率算出!$P$6:$P$3005,MATCH($A2620&amp;"",購買率算出!$C$6:$C$3005,0)),0))</f>
        <v>0</v>
      </c>
    </row>
    <row r="2621" customFormat="false" ht="15" hidden="false" customHeight="false" outlineLevel="0" collapsed="false">
      <c r="A2621" s="24"/>
      <c r="D2621" s="24"/>
      <c r="F2621" s="24"/>
      <c r="K2621" s="9" t="n">
        <f aca="false">IF($A2621="",0,IF(OR(N($D2621)=0,$D2621&amp;""=TOP!$C$5&amp;""),1,0))</f>
        <v>0</v>
      </c>
      <c r="L2621" s="27" t="n">
        <f aca="false">IF($K2621=0,0,IFERROR(INDEX(購買率算出!$P$6:$P$3005,MATCH($A2621&amp;"",購買率算出!$C$6:$C$3005,0)),0))</f>
        <v>0</v>
      </c>
    </row>
    <row r="2622" customFormat="false" ht="15" hidden="false" customHeight="false" outlineLevel="0" collapsed="false">
      <c r="A2622" s="24"/>
      <c r="D2622" s="24"/>
      <c r="F2622" s="24"/>
      <c r="K2622" s="9" t="n">
        <f aca="false">IF($A2622="",0,IF(OR(N($D2622)=0,$D2622&amp;""=TOP!$C$5&amp;""),1,0))</f>
        <v>0</v>
      </c>
      <c r="L2622" s="27" t="n">
        <f aca="false">IF($K2622=0,0,IFERROR(INDEX(購買率算出!$P$6:$P$3005,MATCH($A2622&amp;"",購買率算出!$C$6:$C$3005,0)),0))</f>
        <v>0</v>
      </c>
    </row>
    <row r="2623" customFormat="false" ht="15" hidden="false" customHeight="false" outlineLevel="0" collapsed="false">
      <c r="A2623" s="24"/>
      <c r="D2623" s="24"/>
      <c r="F2623" s="24"/>
      <c r="K2623" s="9" t="n">
        <f aca="false">IF($A2623="",0,IF(OR(N($D2623)=0,$D2623&amp;""=TOP!$C$5&amp;""),1,0))</f>
        <v>0</v>
      </c>
      <c r="L2623" s="27" t="n">
        <f aca="false">IF($K2623=0,0,IFERROR(INDEX(購買率算出!$P$6:$P$3005,MATCH($A2623&amp;"",購買率算出!$C$6:$C$3005,0)),0))</f>
        <v>0</v>
      </c>
    </row>
    <row r="2624" customFormat="false" ht="15" hidden="false" customHeight="false" outlineLevel="0" collapsed="false">
      <c r="A2624" s="24"/>
      <c r="D2624" s="24"/>
      <c r="F2624" s="24"/>
      <c r="K2624" s="9" t="n">
        <f aca="false">IF($A2624="",0,IF(OR(N($D2624)=0,$D2624&amp;""=TOP!$C$5&amp;""),1,0))</f>
        <v>0</v>
      </c>
      <c r="L2624" s="27" t="n">
        <f aca="false">IF($K2624=0,0,IFERROR(INDEX(購買率算出!$P$6:$P$3005,MATCH($A2624&amp;"",購買率算出!$C$6:$C$3005,0)),0))</f>
        <v>0</v>
      </c>
    </row>
    <row r="2625" customFormat="false" ht="15" hidden="false" customHeight="false" outlineLevel="0" collapsed="false">
      <c r="A2625" s="24"/>
      <c r="D2625" s="24"/>
      <c r="F2625" s="24"/>
      <c r="K2625" s="9" t="n">
        <f aca="false">IF($A2625="",0,IF(OR(N($D2625)=0,$D2625&amp;""=TOP!$C$5&amp;""),1,0))</f>
        <v>0</v>
      </c>
      <c r="L2625" s="27" t="n">
        <f aca="false">IF($K2625=0,0,IFERROR(INDEX(購買率算出!$P$6:$P$3005,MATCH($A2625&amp;"",購買率算出!$C$6:$C$3005,0)),0))</f>
        <v>0</v>
      </c>
    </row>
    <row r="2626" customFormat="false" ht="15" hidden="false" customHeight="false" outlineLevel="0" collapsed="false">
      <c r="A2626" s="24"/>
      <c r="D2626" s="24"/>
      <c r="F2626" s="24"/>
      <c r="K2626" s="9" t="n">
        <f aca="false">IF($A2626="",0,IF(OR(N($D2626)=0,$D2626&amp;""=TOP!$C$5&amp;""),1,0))</f>
        <v>0</v>
      </c>
      <c r="L2626" s="27" t="n">
        <f aca="false">IF($K2626=0,0,IFERROR(INDEX(購買率算出!$P$6:$P$3005,MATCH($A2626&amp;"",購買率算出!$C$6:$C$3005,0)),0))</f>
        <v>0</v>
      </c>
    </row>
    <row r="2627" customFormat="false" ht="15" hidden="false" customHeight="false" outlineLevel="0" collapsed="false">
      <c r="A2627" s="24"/>
      <c r="D2627" s="24"/>
      <c r="F2627" s="24"/>
      <c r="K2627" s="9" t="n">
        <f aca="false">IF($A2627="",0,IF(OR(N($D2627)=0,$D2627&amp;""=TOP!$C$5&amp;""),1,0))</f>
        <v>0</v>
      </c>
      <c r="L2627" s="27" t="n">
        <f aca="false">IF($K2627=0,0,IFERROR(INDEX(購買率算出!$P$6:$P$3005,MATCH($A2627&amp;"",購買率算出!$C$6:$C$3005,0)),0))</f>
        <v>0</v>
      </c>
    </row>
    <row r="2628" customFormat="false" ht="15" hidden="false" customHeight="false" outlineLevel="0" collapsed="false">
      <c r="A2628" s="24"/>
      <c r="D2628" s="24"/>
      <c r="F2628" s="24"/>
      <c r="K2628" s="9" t="n">
        <f aca="false">IF($A2628="",0,IF(OR(N($D2628)=0,$D2628&amp;""=TOP!$C$5&amp;""),1,0))</f>
        <v>0</v>
      </c>
      <c r="L2628" s="27" t="n">
        <f aca="false">IF($K2628=0,0,IFERROR(INDEX(購買率算出!$P$6:$P$3005,MATCH($A2628&amp;"",購買率算出!$C$6:$C$3005,0)),0))</f>
        <v>0</v>
      </c>
    </row>
    <row r="2629" customFormat="false" ht="15" hidden="false" customHeight="false" outlineLevel="0" collapsed="false">
      <c r="A2629" s="24"/>
      <c r="D2629" s="24"/>
      <c r="F2629" s="24"/>
      <c r="K2629" s="9" t="n">
        <f aca="false">IF($A2629="",0,IF(OR(N($D2629)=0,$D2629&amp;""=TOP!$C$5&amp;""),1,0))</f>
        <v>0</v>
      </c>
      <c r="L2629" s="27" t="n">
        <f aca="false">IF($K2629=0,0,IFERROR(INDEX(購買率算出!$P$6:$P$3005,MATCH($A2629&amp;"",購買率算出!$C$6:$C$3005,0)),0))</f>
        <v>0</v>
      </c>
    </row>
    <row r="2630" customFormat="false" ht="15" hidden="false" customHeight="false" outlineLevel="0" collapsed="false">
      <c r="A2630" s="24"/>
      <c r="D2630" s="24"/>
      <c r="F2630" s="24"/>
      <c r="K2630" s="9" t="n">
        <f aca="false">IF($A2630="",0,IF(OR(N($D2630)=0,$D2630&amp;""=TOP!$C$5&amp;""),1,0))</f>
        <v>0</v>
      </c>
      <c r="L2630" s="27" t="n">
        <f aca="false">IF($K2630=0,0,IFERROR(INDEX(購買率算出!$P$6:$P$3005,MATCH($A2630&amp;"",購買率算出!$C$6:$C$3005,0)),0))</f>
        <v>0</v>
      </c>
    </row>
    <row r="2631" customFormat="false" ht="15" hidden="false" customHeight="false" outlineLevel="0" collapsed="false">
      <c r="A2631" s="24"/>
      <c r="D2631" s="24"/>
      <c r="F2631" s="24"/>
      <c r="K2631" s="9" t="n">
        <f aca="false">IF($A2631="",0,IF(OR(N($D2631)=0,$D2631&amp;""=TOP!$C$5&amp;""),1,0))</f>
        <v>0</v>
      </c>
      <c r="L2631" s="27" t="n">
        <f aca="false">IF($K2631=0,0,IFERROR(INDEX(購買率算出!$P$6:$P$3005,MATCH($A2631&amp;"",購買率算出!$C$6:$C$3005,0)),0))</f>
        <v>0</v>
      </c>
    </row>
    <row r="2632" customFormat="false" ht="15" hidden="false" customHeight="false" outlineLevel="0" collapsed="false">
      <c r="A2632" s="24"/>
      <c r="D2632" s="24"/>
      <c r="F2632" s="24"/>
      <c r="K2632" s="9" t="n">
        <f aca="false">IF($A2632="",0,IF(OR(N($D2632)=0,$D2632&amp;""=TOP!$C$5&amp;""),1,0))</f>
        <v>0</v>
      </c>
      <c r="L2632" s="27" t="n">
        <f aca="false">IF($K2632=0,0,IFERROR(INDEX(購買率算出!$P$6:$P$3005,MATCH($A2632&amp;"",購買率算出!$C$6:$C$3005,0)),0))</f>
        <v>0</v>
      </c>
    </row>
    <row r="2633" customFormat="false" ht="15" hidden="false" customHeight="false" outlineLevel="0" collapsed="false">
      <c r="A2633" s="24"/>
      <c r="D2633" s="24"/>
      <c r="F2633" s="24"/>
      <c r="K2633" s="9" t="n">
        <f aca="false">IF($A2633="",0,IF(OR(N($D2633)=0,$D2633&amp;""=TOP!$C$5&amp;""),1,0))</f>
        <v>0</v>
      </c>
      <c r="L2633" s="27" t="n">
        <f aca="false">IF($K2633=0,0,IFERROR(INDEX(購買率算出!$P$6:$P$3005,MATCH($A2633&amp;"",購買率算出!$C$6:$C$3005,0)),0))</f>
        <v>0</v>
      </c>
    </row>
    <row r="2634" customFormat="false" ht="15" hidden="false" customHeight="false" outlineLevel="0" collapsed="false">
      <c r="A2634" s="24"/>
      <c r="D2634" s="24"/>
      <c r="F2634" s="24"/>
      <c r="K2634" s="9" t="n">
        <f aca="false">IF($A2634="",0,IF(OR(N($D2634)=0,$D2634&amp;""=TOP!$C$5&amp;""),1,0))</f>
        <v>0</v>
      </c>
      <c r="L2634" s="27" t="n">
        <f aca="false">IF($K2634=0,0,IFERROR(INDEX(購買率算出!$P$6:$P$3005,MATCH($A2634&amp;"",購買率算出!$C$6:$C$3005,0)),0))</f>
        <v>0</v>
      </c>
    </row>
    <row r="2635" customFormat="false" ht="15" hidden="false" customHeight="false" outlineLevel="0" collapsed="false">
      <c r="A2635" s="24"/>
      <c r="D2635" s="24"/>
      <c r="F2635" s="24"/>
      <c r="K2635" s="9" t="n">
        <f aca="false">IF($A2635="",0,IF(OR(N($D2635)=0,$D2635&amp;""=TOP!$C$5&amp;""),1,0))</f>
        <v>0</v>
      </c>
      <c r="L2635" s="27" t="n">
        <f aca="false">IF($K2635=0,0,IFERROR(INDEX(購買率算出!$P$6:$P$3005,MATCH($A2635&amp;"",購買率算出!$C$6:$C$3005,0)),0))</f>
        <v>0</v>
      </c>
    </row>
    <row r="2636" customFormat="false" ht="15" hidden="false" customHeight="false" outlineLevel="0" collapsed="false">
      <c r="A2636" s="24"/>
      <c r="D2636" s="24"/>
      <c r="F2636" s="24"/>
      <c r="K2636" s="9" t="n">
        <f aca="false">IF($A2636="",0,IF(OR(N($D2636)=0,$D2636&amp;""=TOP!$C$5&amp;""),1,0))</f>
        <v>0</v>
      </c>
      <c r="L2636" s="27" t="n">
        <f aca="false">IF($K2636=0,0,IFERROR(INDEX(購買率算出!$P$6:$P$3005,MATCH($A2636&amp;"",購買率算出!$C$6:$C$3005,0)),0))</f>
        <v>0</v>
      </c>
    </row>
    <row r="2637" customFormat="false" ht="15" hidden="false" customHeight="false" outlineLevel="0" collapsed="false">
      <c r="A2637" s="24"/>
      <c r="D2637" s="24"/>
      <c r="F2637" s="24"/>
      <c r="K2637" s="9" t="n">
        <f aca="false">IF($A2637="",0,IF(OR(N($D2637)=0,$D2637&amp;""=TOP!$C$5&amp;""),1,0))</f>
        <v>0</v>
      </c>
      <c r="L2637" s="27" t="n">
        <f aca="false">IF($K2637=0,0,IFERROR(INDEX(購買率算出!$P$6:$P$3005,MATCH($A2637&amp;"",購買率算出!$C$6:$C$3005,0)),0))</f>
        <v>0</v>
      </c>
    </row>
    <row r="2638" customFormat="false" ht="15" hidden="false" customHeight="false" outlineLevel="0" collapsed="false">
      <c r="A2638" s="24"/>
      <c r="D2638" s="24"/>
      <c r="F2638" s="24"/>
      <c r="K2638" s="9" t="n">
        <f aca="false">IF($A2638="",0,IF(OR(N($D2638)=0,$D2638&amp;""=TOP!$C$5&amp;""),1,0))</f>
        <v>0</v>
      </c>
      <c r="L2638" s="27" t="n">
        <f aca="false">IF($K2638=0,0,IFERROR(INDEX(購買率算出!$P$6:$P$3005,MATCH($A2638&amp;"",購買率算出!$C$6:$C$3005,0)),0))</f>
        <v>0</v>
      </c>
    </row>
    <row r="2639" customFormat="false" ht="15" hidden="false" customHeight="false" outlineLevel="0" collapsed="false">
      <c r="A2639" s="24"/>
      <c r="D2639" s="24"/>
      <c r="F2639" s="24"/>
      <c r="K2639" s="9" t="n">
        <f aca="false">IF($A2639="",0,IF(OR(N($D2639)=0,$D2639&amp;""=TOP!$C$5&amp;""),1,0))</f>
        <v>0</v>
      </c>
      <c r="L2639" s="27" t="n">
        <f aca="false">IF($K2639=0,0,IFERROR(INDEX(購買率算出!$P$6:$P$3005,MATCH($A2639&amp;"",購買率算出!$C$6:$C$3005,0)),0))</f>
        <v>0</v>
      </c>
    </row>
    <row r="2640" customFormat="false" ht="15" hidden="false" customHeight="false" outlineLevel="0" collapsed="false">
      <c r="A2640" s="24"/>
      <c r="D2640" s="24"/>
      <c r="F2640" s="24"/>
      <c r="K2640" s="9" t="n">
        <f aca="false">IF($A2640="",0,IF(OR(N($D2640)=0,$D2640&amp;""=TOP!$C$5&amp;""),1,0))</f>
        <v>0</v>
      </c>
      <c r="L2640" s="27" t="n">
        <f aca="false">IF($K2640=0,0,IFERROR(INDEX(購買率算出!$P$6:$P$3005,MATCH($A2640&amp;"",購買率算出!$C$6:$C$3005,0)),0))</f>
        <v>0</v>
      </c>
    </row>
    <row r="2641" customFormat="false" ht="15" hidden="false" customHeight="false" outlineLevel="0" collapsed="false">
      <c r="A2641" s="24"/>
      <c r="D2641" s="24"/>
      <c r="F2641" s="24"/>
      <c r="K2641" s="9" t="n">
        <f aca="false">IF($A2641="",0,IF(OR(N($D2641)=0,$D2641&amp;""=TOP!$C$5&amp;""),1,0))</f>
        <v>0</v>
      </c>
      <c r="L2641" s="27" t="n">
        <f aca="false">IF($K2641=0,0,IFERROR(INDEX(購買率算出!$P$6:$P$3005,MATCH($A2641&amp;"",購買率算出!$C$6:$C$3005,0)),0))</f>
        <v>0</v>
      </c>
    </row>
    <row r="2642" customFormat="false" ht="15" hidden="false" customHeight="false" outlineLevel="0" collapsed="false">
      <c r="A2642" s="24"/>
      <c r="D2642" s="24"/>
      <c r="F2642" s="24"/>
      <c r="K2642" s="9" t="n">
        <f aca="false">IF($A2642="",0,IF(OR(N($D2642)=0,$D2642&amp;""=TOP!$C$5&amp;""),1,0))</f>
        <v>0</v>
      </c>
      <c r="L2642" s="27" t="n">
        <f aca="false">IF($K2642=0,0,IFERROR(INDEX(購買率算出!$P$6:$P$3005,MATCH($A2642&amp;"",購買率算出!$C$6:$C$3005,0)),0))</f>
        <v>0</v>
      </c>
    </row>
    <row r="2643" customFormat="false" ht="15" hidden="false" customHeight="false" outlineLevel="0" collapsed="false">
      <c r="A2643" s="24"/>
      <c r="D2643" s="24"/>
      <c r="F2643" s="24"/>
      <c r="K2643" s="9" t="n">
        <f aca="false">IF($A2643="",0,IF(OR(N($D2643)=0,$D2643&amp;""=TOP!$C$5&amp;""),1,0))</f>
        <v>0</v>
      </c>
      <c r="L2643" s="27" t="n">
        <f aca="false">IF($K2643=0,0,IFERROR(INDEX(購買率算出!$P$6:$P$3005,MATCH($A2643&amp;"",購買率算出!$C$6:$C$3005,0)),0))</f>
        <v>0</v>
      </c>
    </row>
    <row r="2644" customFormat="false" ht="15" hidden="false" customHeight="false" outlineLevel="0" collapsed="false">
      <c r="A2644" s="24"/>
      <c r="D2644" s="24"/>
      <c r="F2644" s="24"/>
      <c r="K2644" s="9" t="n">
        <f aca="false">IF($A2644="",0,IF(OR(N($D2644)=0,$D2644&amp;""=TOP!$C$5&amp;""),1,0))</f>
        <v>0</v>
      </c>
      <c r="L2644" s="27" t="n">
        <f aca="false">IF($K2644=0,0,IFERROR(INDEX(購買率算出!$P$6:$P$3005,MATCH($A2644&amp;"",購買率算出!$C$6:$C$3005,0)),0))</f>
        <v>0</v>
      </c>
    </row>
    <row r="2645" customFormat="false" ht="15" hidden="false" customHeight="false" outlineLevel="0" collapsed="false">
      <c r="A2645" s="24"/>
      <c r="D2645" s="24"/>
      <c r="F2645" s="24"/>
      <c r="K2645" s="9" t="n">
        <f aca="false">IF($A2645="",0,IF(OR(N($D2645)=0,$D2645&amp;""=TOP!$C$5&amp;""),1,0))</f>
        <v>0</v>
      </c>
      <c r="L2645" s="27" t="n">
        <f aca="false">IF($K2645=0,0,IFERROR(INDEX(購買率算出!$P$6:$P$3005,MATCH($A2645&amp;"",購買率算出!$C$6:$C$3005,0)),0))</f>
        <v>0</v>
      </c>
    </row>
    <row r="2646" customFormat="false" ht="15" hidden="false" customHeight="false" outlineLevel="0" collapsed="false">
      <c r="A2646" s="24"/>
      <c r="D2646" s="24"/>
      <c r="F2646" s="24"/>
      <c r="K2646" s="9" t="n">
        <f aca="false">IF($A2646="",0,IF(OR(N($D2646)=0,$D2646&amp;""=TOP!$C$5&amp;""),1,0))</f>
        <v>0</v>
      </c>
      <c r="L2646" s="27" t="n">
        <f aca="false">IF($K2646=0,0,IFERROR(INDEX(購買率算出!$P$6:$P$3005,MATCH($A2646&amp;"",購買率算出!$C$6:$C$3005,0)),0))</f>
        <v>0</v>
      </c>
    </row>
    <row r="2647" customFormat="false" ht="15" hidden="false" customHeight="false" outlineLevel="0" collapsed="false">
      <c r="A2647" s="24"/>
      <c r="D2647" s="24"/>
      <c r="F2647" s="24"/>
      <c r="K2647" s="9" t="n">
        <f aca="false">IF($A2647="",0,IF(OR(N($D2647)=0,$D2647&amp;""=TOP!$C$5&amp;""),1,0))</f>
        <v>0</v>
      </c>
      <c r="L2647" s="27" t="n">
        <f aca="false">IF($K2647=0,0,IFERROR(INDEX(購買率算出!$P$6:$P$3005,MATCH($A2647&amp;"",購買率算出!$C$6:$C$3005,0)),0))</f>
        <v>0</v>
      </c>
    </row>
    <row r="2648" customFormat="false" ht="15" hidden="false" customHeight="false" outlineLevel="0" collapsed="false">
      <c r="A2648" s="24"/>
      <c r="D2648" s="24"/>
      <c r="F2648" s="24"/>
      <c r="K2648" s="9" t="n">
        <f aca="false">IF($A2648="",0,IF(OR(N($D2648)=0,$D2648&amp;""=TOP!$C$5&amp;""),1,0))</f>
        <v>0</v>
      </c>
      <c r="L2648" s="27" t="n">
        <f aca="false">IF($K2648=0,0,IFERROR(INDEX(購買率算出!$P$6:$P$3005,MATCH($A2648&amp;"",購買率算出!$C$6:$C$3005,0)),0))</f>
        <v>0</v>
      </c>
    </row>
    <row r="2649" customFormat="false" ht="15" hidden="false" customHeight="false" outlineLevel="0" collapsed="false">
      <c r="A2649" s="24"/>
      <c r="D2649" s="24"/>
      <c r="F2649" s="24"/>
      <c r="K2649" s="9" t="n">
        <f aca="false">IF($A2649="",0,IF(OR(N($D2649)=0,$D2649&amp;""=TOP!$C$5&amp;""),1,0))</f>
        <v>0</v>
      </c>
      <c r="L2649" s="27" t="n">
        <f aca="false">IF($K2649=0,0,IFERROR(INDEX(購買率算出!$P$6:$P$3005,MATCH($A2649&amp;"",購買率算出!$C$6:$C$3005,0)),0))</f>
        <v>0</v>
      </c>
    </row>
    <row r="2650" customFormat="false" ht="15" hidden="false" customHeight="false" outlineLevel="0" collapsed="false">
      <c r="A2650" s="24"/>
      <c r="D2650" s="24"/>
      <c r="F2650" s="24"/>
      <c r="K2650" s="9" t="n">
        <f aca="false">IF($A2650="",0,IF(OR(N($D2650)=0,$D2650&amp;""=TOP!$C$5&amp;""),1,0))</f>
        <v>0</v>
      </c>
      <c r="L2650" s="27" t="n">
        <f aca="false">IF($K2650=0,0,IFERROR(INDEX(購買率算出!$P$6:$P$3005,MATCH($A2650&amp;"",購買率算出!$C$6:$C$3005,0)),0))</f>
        <v>0</v>
      </c>
    </row>
    <row r="2651" customFormat="false" ht="15" hidden="false" customHeight="false" outlineLevel="0" collapsed="false">
      <c r="A2651" s="24"/>
      <c r="D2651" s="24"/>
      <c r="F2651" s="24"/>
      <c r="K2651" s="9" t="n">
        <f aca="false">IF($A2651="",0,IF(OR(N($D2651)=0,$D2651&amp;""=TOP!$C$5&amp;""),1,0))</f>
        <v>0</v>
      </c>
      <c r="L2651" s="27" t="n">
        <f aca="false">IF($K2651=0,0,IFERROR(INDEX(購買率算出!$P$6:$P$3005,MATCH($A2651&amp;"",購買率算出!$C$6:$C$3005,0)),0))</f>
        <v>0</v>
      </c>
    </row>
    <row r="2652" customFormat="false" ht="15" hidden="false" customHeight="false" outlineLevel="0" collapsed="false">
      <c r="A2652" s="24"/>
      <c r="D2652" s="24"/>
      <c r="F2652" s="24"/>
      <c r="K2652" s="9" t="n">
        <f aca="false">IF($A2652="",0,IF(OR(N($D2652)=0,$D2652&amp;""=TOP!$C$5&amp;""),1,0))</f>
        <v>0</v>
      </c>
      <c r="L2652" s="27" t="n">
        <f aca="false">IF($K2652=0,0,IFERROR(INDEX(購買率算出!$P$6:$P$3005,MATCH($A2652&amp;"",購買率算出!$C$6:$C$3005,0)),0))</f>
        <v>0</v>
      </c>
    </row>
    <row r="2653" customFormat="false" ht="15" hidden="false" customHeight="false" outlineLevel="0" collapsed="false">
      <c r="A2653" s="24"/>
      <c r="D2653" s="24"/>
      <c r="F2653" s="24"/>
      <c r="K2653" s="9" t="n">
        <f aca="false">IF($A2653="",0,IF(OR(N($D2653)=0,$D2653&amp;""=TOP!$C$5&amp;""),1,0))</f>
        <v>0</v>
      </c>
      <c r="L2653" s="27" t="n">
        <f aca="false">IF($K2653=0,0,IFERROR(INDEX(購買率算出!$P$6:$P$3005,MATCH($A2653&amp;"",購買率算出!$C$6:$C$3005,0)),0))</f>
        <v>0</v>
      </c>
    </row>
    <row r="2654" customFormat="false" ht="15" hidden="false" customHeight="false" outlineLevel="0" collapsed="false">
      <c r="A2654" s="24"/>
      <c r="D2654" s="24"/>
      <c r="F2654" s="24"/>
      <c r="K2654" s="9" t="n">
        <f aca="false">IF($A2654="",0,IF(OR(N($D2654)=0,$D2654&amp;""=TOP!$C$5&amp;""),1,0))</f>
        <v>0</v>
      </c>
      <c r="L2654" s="27" t="n">
        <f aca="false">IF($K2654=0,0,IFERROR(INDEX(購買率算出!$P$6:$P$3005,MATCH($A2654&amp;"",購買率算出!$C$6:$C$3005,0)),0))</f>
        <v>0</v>
      </c>
    </row>
    <row r="2655" customFormat="false" ht="15" hidden="false" customHeight="false" outlineLevel="0" collapsed="false">
      <c r="A2655" s="24"/>
      <c r="D2655" s="24"/>
      <c r="F2655" s="24"/>
      <c r="K2655" s="9" t="n">
        <f aca="false">IF($A2655="",0,IF(OR(N($D2655)=0,$D2655&amp;""=TOP!$C$5&amp;""),1,0))</f>
        <v>0</v>
      </c>
      <c r="L2655" s="27" t="n">
        <f aca="false">IF($K2655=0,0,IFERROR(INDEX(購買率算出!$P$6:$P$3005,MATCH($A2655&amp;"",購買率算出!$C$6:$C$3005,0)),0))</f>
        <v>0</v>
      </c>
    </row>
    <row r="2656" customFormat="false" ht="15" hidden="false" customHeight="false" outlineLevel="0" collapsed="false">
      <c r="A2656" s="24"/>
      <c r="D2656" s="24"/>
      <c r="F2656" s="24"/>
      <c r="K2656" s="9" t="n">
        <f aca="false">IF($A2656="",0,IF(OR(N($D2656)=0,$D2656&amp;""=TOP!$C$5&amp;""),1,0))</f>
        <v>0</v>
      </c>
      <c r="L2656" s="27" t="n">
        <f aca="false">IF($K2656=0,0,IFERROR(INDEX(購買率算出!$P$6:$P$3005,MATCH($A2656&amp;"",購買率算出!$C$6:$C$3005,0)),0))</f>
        <v>0</v>
      </c>
    </row>
    <row r="2657" customFormat="false" ht="15" hidden="false" customHeight="false" outlineLevel="0" collapsed="false">
      <c r="A2657" s="24"/>
      <c r="D2657" s="24"/>
      <c r="F2657" s="24"/>
      <c r="K2657" s="9" t="n">
        <f aca="false">IF($A2657="",0,IF(OR(N($D2657)=0,$D2657&amp;""=TOP!$C$5&amp;""),1,0))</f>
        <v>0</v>
      </c>
      <c r="L2657" s="27" t="n">
        <f aca="false">IF($K2657=0,0,IFERROR(INDEX(購買率算出!$P$6:$P$3005,MATCH($A2657&amp;"",購買率算出!$C$6:$C$3005,0)),0))</f>
        <v>0</v>
      </c>
    </row>
    <row r="2658" customFormat="false" ht="15" hidden="false" customHeight="false" outlineLevel="0" collapsed="false">
      <c r="A2658" s="24"/>
      <c r="D2658" s="24"/>
      <c r="F2658" s="24"/>
      <c r="K2658" s="9" t="n">
        <f aca="false">IF($A2658="",0,IF(OR(N($D2658)=0,$D2658&amp;""=TOP!$C$5&amp;""),1,0))</f>
        <v>0</v>
      </c>
      <c r="L2658" s="27" t="n">
        <f aca="false">IF($K2658=0,0,IFERROR(INDEX(購買率算出!$P$6:$P$3005,MATCH($A2658&amp;"",購買率算出!$C$6:$C$3005,0)),0))</f>
        <v>0</v>
      </c>
    </row>
    <row r="2659" customFormat="false" ht="15" hidden="false" customHeight="false" outlineLevel="0" collapsed="false">
      <c r="A2659" s="24"/>
      <c r="D2659" s="24"/>
      <c r="F2659" s="24"/>
      <c r="K2659" s="9" t="n">
        <f aca="false">IF($A2659="",0,IF(OR(N($D2659)=0,$D2659&amp;""=TOP!$C$5&amp;""),1,0))</f>
        <v>0</v>
      </c>
      <c r="L2659" s="27" t="n">
        <f aca="false">IF($K2659=0,0,IFERROR(INDEX(購買率算出!$P$6:$P$3005,MATCH($A2659&amp;"",購買率算出!$C$6:$C$3005,0)),0))</f>
        <v>0</v>
      </c>
    </row>
    <row r="2660" customFormat="false" ht="15" hidden="false" customHeight="false" outlineLevel="0" collapsed="false">
      <c r="A2660" s="24"/>
      <c r="D2660" s="24"/>
      <c r="F2660" s="24"/>
      <c r="K2660" s="9" t="n">
        <f aca="false">IF($A2660="",0,IF(OR(N($D2660)=0,$D2660&amp;""=TOP!$C$5&amp;""),1,0))</f>
        <v>0</v>
      </c>
      <c r="L2660" s="27" t="n">
        <f aca="false">IF($K2660=0,0,IFERROR(INDEX(購買率算出!$P$6:$P$3005,MATCH($A2660&amp;"",購買率算出!$C$6:$C$3005,0)),0))</f>
        <v>0</v>
      </c>
    </row>
    <row r="2661" customFormat="false" ht="15" hidden="false" customHeight="false" outlineLevel="0" collapsed="false">
      <c r="A2661" s="24"/>
      <c r="D2661" s="24"/>
      <c r="F2661" s="24"/>
      <c r="K2661" s="9" t="n">
        <f aca="false">IF($A2661="",0,IF(OR(N($D2661)=0,$D2661&amp;""=TOP!$C$5&amp;""),1,0))</f>
        <v>0</v>
      </c>
      <c r="L2661" s="27" t="n">
        <f aca="false">IF($K2661=0,0,IFERROR(INDEX(購買率算出!$P$6:$P$3005,MATCH($A2661&amp;"",購買率算出!$C$6:$C$3005,0)),0))</f>
        <v>0</v>
      </c>
    </row>
    <row r="2662" customFormat="false" ht="15" hidden="false" customHeight="false" outlineLevel="0" collapsed="false">
      <c r="A2662" s="24"/>
      <c r="D2662" s="24"/>
      <c r="F2662" s="24"/>
      <c r="K2662" s="9" t="n">
        <f aca="false">IF($A2662="",0,IF(OR(N($D2662)=0,$D2662&amp;""=TOP!$C$5&amp;""),1,0))</f>
        <v>0</v>
      </c>
      <c r="L2662" s="27" t="n">
        <f aca="false">IF($K2662=0,0,IFERROR(INDEX(購買率算出!$P$6:$P$3005,MATCH($A2662&amp;"",購買率算出!$C$6:$C$3005,0)),0))</f>
        <v>0</v>
      </c>
    </row>
    <row r="2663" customFormat="false" ht="15" hidden="false" customHeight="false" outlineLevel="0" collapsed="false">
      <c r="A2663" s="24"/>
      <c r="D2663" s="24"/>
      <c r="F2663" s="24"/>
      <c r="K2663" s="9" t="n">
        <f aca="false">IF($A2663="",0,IF(OR(N($D2663)=0,$D2663&amp;""=TOP!$C$5&amp;""),1,0))</f>
        <v>0</v>
      </c>
      <c r="L2663" s="27" t="n">
        <f aca="false">IF($K2663=0,0,IFERROR(INDEX(購買率算出!$P$6:$P$3005,MATCH($A2663&amp;"",購買率算出!$C$6:$C$3005,0)),0))</f>
        <v>0</v>
      </c>
    </row>
    <row r="2664" customFormat="false" ht="15" hidden="false" customHeight="false" outlineLevel="0" collapsed="false">
      <c r="A2664" s="24"/>
      <c r="D2664" s="24"/>
      <c r="F2664" s="24"/>
      <c r="K2664" s="9" t="n">
        <f aca="false">IF($A2664="",0,IF(OR(N($D2664)=0,$D2664&amp;""=TOP!$C$5&amp;""),1,0))</f>
        <v>0</v>
      </c>
      <c r="L2664" s="27" t="n">
        <f aca="false">IF($K2664=0,0,IFERROR(INDEX(購買率算出!$P$6:$P$3005,MATCH($A2664&amp;"",購買率算出!$C$6:$C$3005,0)),0))</f>
        <v>0</v>
      </c>
    </row>
    <row r="2665" customFormat="false" ht="15" hidden="false" customHeight="false" outlineLevel="0" collapsed="false">
      <c r="A2665" s="24"/>
      <c r="D2665" s="24"/>
      <c r="F2665" s="24"/>
      <c r="K2665" s="9" t="n">
        <f aca="false">IF($A2665="",0,IF(OR(N($D2665)=0,$D2665&amp;""=TOP!$C$5&amp;""),1,0))</f>
        <v>0</v>
      </c>
      <c r="L2665" s="27" t="n">
        <f aca="false">IF($K2665=0,0,IFERROR(INDEX(購買率算出!$P$6:$P$3005,MATCH($A2665&amp;"",購買率算出!$C$6:$C$3005,0)),0))</f>
        <v>0</v>
      </c>
    </row>
    <row r="2666" customFormat="false" ht="15" hidden="false" customHeight="false" outlineLevel="0" collapsed="false">
      <c r="A2666" s="24"/>
      <c r="D2666" s="24"/>
      <c r="F2666" s="24"/>
      <c r="K2666" s="9" t="n">
        <f aca="false">IF($A2666="",0,IF(OR(N($D2666)=0,$D2666&amp;""=TOP!$C$5&amp;""),1,0))</f>
        <v>0</v>
      </c>
      <c r="L2666" s="27" t="n">
        <f aca="false">IF($K2666=0,0,IFERROR(INDEX(購買率算出!$P$6:$P$3005,MATCH($A2666&amp;"",購買率算出!$C$6:$C$3005,0)),0))</f>
        <v>0</v>
      </c>
    </row>
    <row r="2667" customFormat="false" ht="15" hidden="false" customHeight="false" outlineLevel="0" collapsed="false">
      <c r="A2667" s="24"/>
      <c r="D2667" s="24"/>
      <c r="F2667" s="24"/>
      <c r="K2667" s="9" t="n">
        <f aca="false">IF($A2667="",0,IF(OR(N($D2667)=0,$D2667&amp;""=TOP!$C$5&amp;""),1,0))</f>
        <v>0</v>
      </c>
      <c r="L2667" s="27" t="n">
        <f aca="false">IF($K2667=0,0,IFERROR(INDEX(購買率算出!$P$6:$P$3005,MATCH($A2667&amp;"",購買率算出!$C$6:$C$3005,0)),0))</f>
        <v>0</v>
      </c>
    </row>
    <row r="2668" customFormat="false" ht="15" hidden="false" customHeight="false" outlineLevel="0" collapsed="false">
      <c r="A2668" s="24"/>
      <c r="D2668" s="24"/>
      <c r="F2668" s="24"/>
      <c r="K2668" s="9" t="n">
        <f aca="false">IF($A2668="",0,IF(OR(N($D2668)=0,$D2668&amp;""=TOP!$C$5&amp;""),1,0))</f>
        <v>0</v>
      </c>
      <c r="L2668" s="27" t="n">
        <f aca="false">IF($K2668=0,0,IFERROR(INDEX(購買率算出!$P$6:$P$3005,MATCH($A2668&amp;"",購買率算出!$C$6:$C$3005,0)),0))</f>
        <v>0</v>
      </c>
    </row>
    <row r="2669" customFormat="false" ht="15" hidden="false" customHeight="false" outlineLevel="0" collapsed="false">
      <c r="A2669" s="24"/>
      <c r="D2669" s="24"/>
      <c r="F2669" s="24"/>
      <c r="K2669" s="9" t="n">
        <f aca="false">IF($A2669="",0,IF(OR(N($D2669)=0,$D2669&amp;""=TOP!$C$5&amp;""),1,0))</f>
        <v>0</v>
      </c>
      <c r="L2669" s="27" t="n">
        <f aca="false">IF($K2669=0,0,IFERROR(INDEX(購買率算出!$P$6:$P$3005,MATCH($A2669&amp;"",購買率算出!$C$6:$C$3005,0)),0))</f>
        <v>0</v>
      </c>
    </row>
    <row r="2670" customFormat="false" ht="15" hidden="false" customHeight="false" outlineLevel="0" collapsed="false">
      <c r="A2670" s="24"/>
      <c r="D2670" s="24"/>
      <c r="F2670" s="24"/>
      <c r="K2670" s="9" t="n">
        <f aca="false">IF($A2670="",0,IF(OR(N($D2670)=0,$D2670&amp;""=TOP!$C$5&amp;""),1,0))</f>
        <v>0</v>
      </c>
      <c r="L2670" s="27" t="n">
        <f aca="false">IF($K2670=0,0,IFERROR(INDEX(購買率算出!$P$6:$P$3005,MATCH($A2670&amp;"",購買率算出!$C$6:$C$3005,0)),0))</f>
        <v>0</v>
      </c>
    </row>
    <row r="2671" customFormat="false" ht="15" hidden="false" customHeight="false" outlineLevel="0" collapsed="false">
      <c r="A2671" s="24"/>
      <c r="D2671" s="24"/>
      <c r="F2671" s="24"/>
      <c r="K2671" s="9" t="n">
        <f aca="false">IF($A2671="",0,IF(OR(N($D2671)=0,$D2671&amp;""=TOP!$C$5&amp;""),1,0))</f>
        <v>0</v>
      </c>
      <c r="L2671" s="27" t="n">
        <f aca="false">IF($K2671=0,0,IFERROR(INDEX(購買率算出!$P$6:$P$3005,MATCH($A2671&amp;"",購買率算出!$C$6:$C$3005,0)),0))</f>
        <v>0</v>
      </c>
    </row>
    <row r="2672" customFormat="false" ht="15" hidden="false" customHeight="false" outlineLevel="0" collapsed="false">
      <c r="A2672" s="24"/>
      <c r="D2672" s="24"/>
      <c r="F2672" s="24"/>
      <c r="K2672" s="9" t="n">
        <f aca="false">IF($A2672="",0,IF(OR(N($D2672)=0,$D2672&amp;""=TOP!$C$5&amp;""),1,0))</f>
        <v>0</v>
      </c>
      <c r="L2672" s="27" t="n">
        <f aca="false">IF($K2672=0,0,IFERROR(INDEX(購買率算出!$P$6:$P$3005,MATCH($A2672&amp;"",購買率算出!$C$6:$C$3005,0)),0))</f>
        <v>0</v>
      </c>
    </row>
    <row r="2673" customFormat="false" ht="15" hidden="false" customHeight="false" outlineLevel="0" collapsed="false">
      <c r="A2673" s="24"/>
      <c r="D2673" s="24"/>
      <c r="F2673" s="24"/>
      <c r="K2673" s="9" t="n">
        <f aca="false">IF($A2673="",0,IF(OR(N($D2673)=0,$D2673&amp;""=TOP!$C$5&amp;""),1,0))</f>
        <v>0</v>
      </c>
      <c r="L2673" s="27" t="n">
        <f aca="false">IF($K2673=0,0,IFERROR(INDEX(購買率算出!$P$6:$P$3005,MATCH($A2673&amp;"",購買率算出!$C$6:$C$3005,0)),0))</f>
        <v>0</v>
      </c>
    </row>
    <row r="2674" customFormat="false" ht="15" hidden="false" customHeight="false" outlineLevel="0" collapsed="false">
      <c r="A2674" s="24"/>
      <c r="D2674" s="24"/>
      <c r="F2674" s="24"/>
      <c r="K2674" s="9" t="n">
        <f aca="false">IF($A2674="",0,IF(OR(N($D2674)=0,$D2674&amp;""=TOP!$C$5&amp;""),1,0))</f>
        <v>0</v>
      </c>
      <c r="L2674" s="27" t="n">
        <f aca="false">IF($K2674=0,0,IFERROR(INDEX(購買率算出!$P$6:$P$3005,MATCH($A2674&amp;"",購買率算出!$C$6:$C$3005,0)),0))</f>
        <v>0</v>
      </c>
    </row>
    <row r="2675" customFormat="false" ht="15" hidden="false" customHeight="false" outlineLevel="0" collapsed="false">
      <c r="A2675" s="24"/>
      <c r="D2675" s="24"/>
      <c r="F2675" s="24"/>
      <c r="K2675" s="9" t="n">
        <f aca="false">IF($A2675="",0,IF(OR(N($D2675)=0,$D2675&amp;""=TOP!$C$5&amp;""),1,0))</f>
        <v>0</v>
      </c>
      <c r="L2675" s="27" t="n">
        <f aca="false">IF($K2675=0,0,IFERROR(INDEX(購買率算出!$P$6:$P$3005,MATCH($A2675&amp;"",購買率算出!$C$6:$C$3005,0)),0))</f>
        <v>0</v>
      </c>
    </row>
    <row r="2676" customFormat="false" ht="15" hidden="false" customHeight="false" outlineLevel="0" collapsed="false">
      <c r="A2676" s="24"/>
      <c r="D2676" s="24"/>
      <c r="F2676" s="24"/>
      <c r="K2676" s="9" t="n">
        <f aca="false">IF($A2676="",0,IF(OR(N($D2676)=0,$D2676&amp;""=TOP!$C$5&amp;""),1,0))</f>
        <v>0</v>
      </c>
      <c r="L2676" s="27" t="n">
        <f aca="false">IF($K2676=0,0,IFERROR(INDEX(購買率算出!$P$6:$P$3005,MATCH($A2676&amp;"",購買率算出!$C$6:$C$3005,0)),0))</f>
        <v>0</v>
      </c>
    </row>
    <row r="2677" customFormat="false" ht="15" hidden="false" customHeight="false" outlineLevel="0" collapsed="false">
      <c r="A2677" s="24"/>
      <c r="D2677" s="24"/>
      <c r="F2677" s="24"/>
      <c r="K2677" s="9" t="n">
        <f aca="false">IF($A2677="",0,IF(OR(N($D2677)=0,$D2677&amp;""=TOP!$C$5&amp;""),1,0))</f>
        <v>0</v>
      </c>
      <c r="L2677" s="27" t="n">
        <f aca="false">IF($K2677=0,0,IFERROR(INDEX(購買率算出!$P$6:$P$3005,MATCH($A2677&amp;"",購買率算出!$C$6:$C$3005,0)),0))</f>
        <v>0</v>
      </c>
    </row>
    <row r="2678" customFormat="false" ht="15" hidden="false" customHeight="false" outlineLevel="0" collapsed="false">
      <c r="A2678" s="24"/>
      <c r="D2678" s="24"/>
      <c r="F2678" s="24"/>
      <c r="K2678" s="9" t="n">
        <f aca="false">IF($A2678="",0,IF(OR(N($D2678)=0,$D2678&amp;""=TOP!$C$5&amp;""),1,0))</f>
        <v>0</v>
      </c>
      <c r="L2678" s="27" t="n">
        <f aca="false">IF($K2678=0,0,IFERROR(INDEX(購買率算出!$P$6:$P$3005,MATCH($A2678&amp;"",購買率算出!$C$6:$C$3005,0)),0))</f>
        <v>0</v>
      </c>
    </row>
    <row r="2679" customFormat="false" ht="15" hidden="false" customHeight="false" outlineLevel="0" collapsed="false">
      <c r="A2679" s="24"/>
      <c r="D2679" s="24"/>
      <c r="F2679" s="24"/>
      <c r="K2679" s="9" t="n">
        <f aca="false">IF($A2679="",0,IF(OR(N($D2679)=0,$D2679&amp;""=TOP!$C$5&amp;""),1,0))</f>
        <v>0</v>
      </c>
      <c r="L2679" s="27" t="n">
        <f aca="false">IF($K2679=0,0,IFERROR(INDEX(購買率算出!$P$6:$P$3005,MATCH($A2679&amp;"",購買率算出!$C$6:$C$3005,0)),0))</f>
        <v>0</v>
      </c>
    </row>
    <row r="2680" customFormat="false" ht="15" hidden="false" customHeight="false" outlineLevel="0" collapsed="false">
      <c r="A2680" s="24"/>
      <c r="D2680" s="24"/>
      <c r="F2680" s="24"/>
      <c r="K2680" s="9" t="n">
        <f aca="false">IF($A2680="",0,IF(OR(N($D2680)=0,$D2680&amp;""=TOP!$C$5&amp;""),1,0))</f>
        <v>0</v>
      </c>
      <c r="L2680" s="27" t="n">
        <f aca="false">IF($K2680=0,0,IFERROR(INDEX(購買率算出!$P$6:$P$3005,MATCH($A2680&amp;"",購買率算出!$C$6:$C$3005,0)),0))</f>
        <v>0</v>
      </c>
    </row>
    <row r="2681" customFormat="false" ht="15" hidden="false" customHeight="false" outlineLevel="0" collapsed="false">
      <c r="A2681" s="24"/>
      <c r="D2681" s="24"/>
      <c r="F2681" s="24"/>
      <c r="K2681" s="9" t="n">
        <f aca="false">IF($A2681="",0,IF(OR(N($D2681)=0,$D2681&amp;""=TOP!$C$5&amp;""),1,0))</f>
        <v>0</v>
      </c>
      <c r="L2681" s="27" t="n">
        <f aca="false">IF($K2681=0,0,IFERROR(INDEX(購買率算出!$P$6:$P$3005,MATCH($A2681&amp;"",購買率算出!$C$6:$C$3005,0)),0))</f>
        <v>0</v>
      </c>
    </row>
    <row r="2682" customFormat="false" ht="15" hidden="false" customHeight="false" outlineLevel="0" collapsed="false">
      <c r="A2682" s="24"/>
      <c r="D2682" s="24"/>
      <c r="F2682" s="24"/>
      <c r="K2682" s="9" t="n">
        <f aca="false">IF($A2682="",0,IF(OR(N($D2682)=0,$D2682&amp;""=TOP!$C$5&amp;""),1,0))</f>
        <v>0</v>
      </c>
      <c r="L2682" s="27" t="n">
        <f aca="false">IF($K2682=0,0,IFERROR(INDEX(購買率算出!$P$6:$P$3005,MATCH($A2682&amp;"",購買率算出!$C$6:$C$3005,0)),0))</f>
        <v>0</v>
      </c>
    </row>
    <row r="2683" customFormat="false" ht="15" hidden="false" customHeight="false" outlineLevel="0" collapsed="false">
      <c r="A2683" s="24"/>
      <c r="D2683" s="24"/>
      <c r="F2683" s="24"/>
      <c r="K2683" s="9" t="n">
        <f aca="false">IF($A2683="",0,IF(OR(N($D2683)=0,$D2683&amp;""=TOP!$C$5&amp;""),1,0))</f>
        <v>0</v>
      </c>
      <c r="L2683" s="27" t="n">
        <f aca="false">IF($K2683=0,0,IFERROR(INDEX(購買率算出!$P$6:$P$3005,MATCH($A2683&amp;"",購買率算出!$C$6:$C$3005,0)),0))</f>
        <v>0</v>
      </c>
    </row>
    <row r="2684" customFormat="false" ht="15" hidden="false" customHeight="false" outlineLevel="0" collapsed="false">
      <c r="A2684" s="24"/>
      <c r="D2684" s="24"/>
      <c r="F2684" s="24"/>
      <c r="K2684" s="9" t="n">
        <f aca="false">IF($A2684="",0,IF(OR(N($D2684)=0,$D2684&amp;""=TOP!$C$5&amp;""),1,0))</f>
        <v>0</v>
      </c>
      <c r="L2684" s="27" t="n">
        <f aca="false">IF($K2684=0,0,IFERROR(INDEX(購買率算出!$P$6:$P$3005,MATCH($A2684&amp;"",購買率算出!$C$6:$C$3005,0)),0))</f>
        <v>0</v>
      </c>
    </row>
    <row r="2685" customFormat="false" ht="15" hidden="false" customHeight="false" outlineLevel="0" collapsed="false">
      <c r="A2685" s="24"/>
      <c r="D2685" s="24"/>
      <c r="F2685" s="24"/>
      <c r="K2685" s="9" t="n">
        <f aca="false">IF($A2685="",0,IF(OR(N($D2685)=0,$D2685&amp;""=TOP!$C$5&amp;""),1,0))</f>
        <v>0</v>
      </c>
      <c r="L2685" s="27" t="n">
        <f aca="false">IF($K2685=0,0,IFERROR(INDEX(購買率算出!$P$6:$P$3005,MATCH($A2685&amp;"",購買率算出!$C$6:$C$3005,0)),0))</f>
        <v>0</v>
      </c>
    </row>
    <row r="2686" customFormat="false" ht="15" hidden="false" customHeight="false" outlineLevel="0" collapsed="false">
      <c r="A2686" s="24"/>
      <c r="D2686" s="24"/>
      <c r="F2686" s="24"/>
      <c r="K2686" s="9" t="n">
        <f aca="false">IF($A2686="",0,IF(OR(N($D2686)=0,$D2686&amp;""=TOP!$C$5&amp;""),1,0))</f>
        <v>0</v>
      </c>
      <c r="L2686" s="27" t="n">
        <f aca="false">IF($K2686=0,0,IFERROR(INDEX(購買率算出!$P$6:$P$3005,MATCH($A2686&amp;"",購買率算出!$C$6:$C$3005,0)),0))</f>
        <v>0</v>
      </c>
    </row>
    <row r="2687" customFormat="false" ht="15" hidden="false" customHeight="false" outlineLevel="0" collapsed="false">
      <c r="A2687" s="24"/>
      <c r="D2687" s="24"/>
      <c r="F2687" s="24"/>
      <c r="K2687" s="9" t="n">
        <f aca="false">IF($A2687="",0,IF(OR(N($D2687)=0,$D2687&amp;""=TOP!$C$5&amp;""),1,0))</f>
        <v>0</v>
      </c>
      <c r="L2687" s="27" t="n">
        <f aca="false">IF($K2687=0,0,IFERROR(INDEX(購買率算出!$P$6:$P$3005,MATCH($A2687&amp;"",購買率算出!$C$6:$C$3005,0)),0))</f>
        <v>0</v>
      </c>
    </row>
    <row r="2688" customFormat="false" ht="15" hidden="false" customHeight="false" outlineLevel="0" collapsed="false">
      <c r="A2688" s="24"/>
      <c r="D2688" s="24"/>
      <c r="F2688" s="24"/>
      <c r="K2688" s="9" t="n">
        <f aca="false">IF($A2688="",0,IF(OR(N($D2688)=0,$D2688&amp;""=TOP!$C$5&amp;""),1,0))</f>
        <v>0</v>
      </c>
      <c r="L2688" s="27" t="n">
        <f aca="false">IF($K2688=0,0,IFERROR(INDEX(購買率算出!$P$6:$P$3005,MATCH($A2688&amp;"",購買率算出!$C$6:$C$3005,0)),0))</f>
        <v>0</v>
      </c>
    </row>
    <row r="2689" customFormat="false" ht="15" hidden="false" customHeight="false" outlineLevel="0" collapsed="false">
      <c r="A2689" s="24"/>
      <c r="D2689" s="24"/>
      <c r="F2689" s="24"/>
      <c r="K2689" s="9" t="n">
        <f aca="false">IF($A2689="",0,IF(OR(N($D2689)=0,$D2689&amp;""=TOP!$C$5&amp;""),1,0))</f>
        <v>0</v>
      </c>
      <c r="L2689" s="27" t="n">
        <f aca="false">IF($K2689=0,0,IFERROR(INDEX(購買率算出!$P$6:$P$3005,MATCH($A2689&amp;"",購買率算出!$C$6:$C$3005,0)),0))</f>
        <v>0</v>
      </c>
    </row>
    <row r="2690" customFormat="false" ht="15" hidden="false" customHeight="false" outlineLevel="0" collapsed="false">
      <c r="A2690" s="24"/>
      <c r="D2690" s="24"/>
      <c r="F2690" s="24"/>
      <c r="K2690" s="9" t="n">
        <f aca="false">IF($A2690="",0,IF(OR(N($D2690)=0,$D2690&amp;""=TOP!$C$5&amp;""),1,0))</f>
        <v>0</v>
      </c>
      <c r="L2690" s="27" t="n">
        <f aca="false">IF($K2690=0,0,IFERROR(INDEX(購買率算出!$P$6:$P$3005,MATCH($A2690&amp;"",購買率算出!$C$6:$C$3005,0)),0))</f>
        <v>0</v>
      </c>
    </row>
    <row r="2691" customFormat="false" ht="15" hidden="false" customHeight="false" outlineLevel="0" collapsed="false">
      <c r="A2691" s="24"/>
      <c r="D2691" s="24"/>
      <c r="F2691" s="24"/>
      <c r="K2691" s="9" t="n">
        <f aca="false">IF($A2691="",0,IF(OR(N($D2691)=0,$D2691&amp;""=TOP!$C$5&amp;""),1,0))</f>
        <v>0</v>
      </c>
      <c r="L2691" s="27" t="n">
        <f aca="false">IF($K2691=0,0,IFERROR(INDEX(購買率算出!$P$6:$P$3005,MATCH($A2691&amp;"",購買率算出!$C$6:$C$3005,0)),0))</f>
        <v>0</v>
      </c>
    </row>
    <row r="2692" customFormat="false" ht="15" hidden="false" customHeight="false" outlineLevel="0" collapsed="false">
      <c r="A2692" s="24"/>
      <c r="D2692" s="24"/>
      <c r="F2692" s="24"/>
      <c r="K2692" s="9" t="n">
        <f aca="false">IF($A2692="",0,IF(OR(N($D2692)=0,$D2692&amp;""=TOP!$C$5&amp;""),1,0))</f>
        <v>0</v>
      </c>
      <c r="L2692" s="27" t="n">
        <f aca="false">IF($K2692=0,0,IFERROR(INDEX(購買率算出!$P$6:$P$3005,MATCH($A2692&amp;"",購買率算出!$C$6:$C$3005,0)),0))</f>
        <v>0</v>
      </c>
    </row>
    <row r="2693" customFormat="false" ht="15" hidden="false" customHeight="false" outlineLevel="0" collapsed="false">
      <c r="A2693" s="24"/>
      <c r="D2693" s="24"/>
      <c r="F2693" s="24"/>
      <c r="K2693" s="9" t="n">
        <f aca="false">IF($A2693="",0,IF(OR(N($D2693)=0,$D2693&amp;""=TOP!$C$5&amp;""),1,0))</f>
        <v>0</v>
      </c>
      <c r="L2693" s="27" t="n">
        <f aca="false">IF($K2693=0,0,IFERROR(INDEX(購買率算出!$P$6:$P$3005,MATCH($A2693&amp;"",購買率算出!$C$6:$C$3005,0)),0))</f>
        <v>0</v>
      </c>
    </row>
    <row r="2694" customFormat="false" ht="15" hidden="false" customHeight="false" outlineLevel="0" collapsed="false">
      <c r="A2694" s="24"/>
      <c r="D2694" s="24"/>
      <c r="F2694" s="24"/>
      <c r="K2694" s="9" t="n">
        <f aca="false">IF($A2694="",0,IF(OR(N($D2694)=0,$D2694&amp;""=TOP!$C$5&amp;""),1,0))</f>
        <v>0</v>
      </c>
      <c r="L2694" s="27" t="n">
        <f aca="false">IF($K2694=0,0,IFERROR(INDEX(購買率算出!$P$6:$P$3005,MATCH($A2694&amp;"",購買率算出!$C$6:$C$3005,0)),0))</f>
        <v>0</v>
      </c>
    </row>
    <row r="2695" customFormat="false" ht="15" hidden="false" customHeight="false" outlineLevel="0" collapsed="false">
      <c r="A2695" s="24"/>
      <c r="D2695" s="24"/>
      <c r="F2695" s="24"/>
      <c r="K2695" s="9" t="n">
        <f aca="false">IF($A2695="",0,IF(OR(N($D2695)=0,$D2695&amp;""=TOP!$C$5&amp;""),1,0))</f>
        <v>0</v>
      </c>
      <c r="L2695" s="27" t="n">
        <f aca="false">IF($K2695=0,0,IFERROR(INDEX(購買率算出!$P$6:$P$3005,MATCH($A2695&amp;"",購買率算出!$C$6:$C$3005,0)),0))</f>
        <v>0</v>
      </c>
    </row>
    <row r="2696" customFormat="false" ht="15" hidden="false" customHeight="false" outlineLevel="0" collapsed="false">
      <c r="A2696" s="24"/>
      <c r="D2696" s="24"/>
      <c r="F2696" s="24"/>
      <c r="K2696" s="9" t="n">
        <f aca="false">IF($A2696="",0,IF(OR(N($D2696)=0,$D2696&amp;""=TOP!$C$5&amp;""),1,0))</f>
        <v>0</v>
      </c>
      <c r="L2696" s="27" t="n">
        <f aca="false">IF($K2696=0,0,IFERROR(INDEX(購買率算出!$P$6:$P$3005,MATCH($A2696&amp;"",購買率算出!$C$6:$C$3005,0)),0))</f>
        <v>0</v>
      </c>
    </row>
    <row r="2697" customFormat="false" ht="15" hidden="false" customHeight="false" outlineLevel="0" collapsed="false">
      <c r="A2697" s="24"/>
      <c r="D2697" s="24"/>
      <c r="F2697" s="24"/>
      <c r="K2697" s="9" t="n">
        <f aca="false">IF($A2697="",0,IF(OR(N($D2697)=0,$D2697&amp;""=TOP!$C$5&amp;""),1,0))</f>
        <v>0</v>
      </c>
      <c r="L2697" s="27" t="n">
        <f aca="false">IF($K2697=0,0,IFERROR(INDEX(購買率算出!$P$6:$P$3005,MATCH($A2697&amp;"",購買率算出!$C$6:$C$3005,0)),0))</f>
        <v>0</v>
      </c>
    </row>
    <row r="2698" customFormat="false" ht="15" hidden="false" customHeight="false" outlineLevel="0" collapsed="false">
      <c r="A2698" s="24"/>
      <c r="D2698" s="24"/>
      <c r="F2698" s="24"/>
      <c r="K2698" s="9" t="n">
        <f aca="false">IF($A2698="",0,IF(OR(N($D2698)=0,$D2698&amp;""=TOP!$C$5&amp;""),1,0))</f>
        <v>0</v>
      </c>
      <c r="L2698" s="27" t="n">
        <f aca="false">IF($K2698=0,0,IFERROR(INDEX(購買率算出!$P$6:$P$3005,MATCH($A2698&amp;"",購買率算出!$C$6:$C$3005,0)),0))</f>
        <v>0</v>
      </c>
    </row>
    <row r="2699" customFormat="false" ht="15" hidden="false" customHeight="false" outlineLevel="0" collapsed="false">
      <c r="A2699" s="24"/>
      <c r="D2699" s="24"/>
      <c r="F2699" s="24"/>
      <c r="K2699" s="9" t="n">
        <f aca="false">IF($A2699="",0,IF(OR(N($D2699)=0,$D2699&amp;""=TOP!$C$5&amp;""),1,0))</f>
        <v>0</v>
      </c>
      <c r="L2699" s="27" t="n">
        <f aca="false">IF($K2699=0,0,IFERROR(INDEX(購買率算出!$P$6:$P$3005,MATCH($A2699&amp;"",購買率算出!$C$6:$C$3005,0)),0))</f>
        <v>0</v>
      </c>
    </row>
    <row r="2700" customFormat="false" ht="15" hidden="false" customHeight="false" outlineLevel="0" collapsed="false">
      <c r="A2700" s="24"/>
      <c r="D2700" s="24"/>
      <c r="F2700" s="24"/>
      <c r="K2700" s="9" t="n">
        <f aca="false">IF($A2700="",0,IF(OR(N($D2700)=0,$D2700&amp;""=TOP!$C$5&amp;""),1,0))</f>
        <v>0</v>
      </c>
      <c r="L2700" s="27" t="n">
        <f aca="false">IF($K2700=0,0,IFERROR(INDEX(購買率算出!$P$6:$P$3005,MATCH($A2700&amp;"",購買率算出!$C$6:$C$3005,0)),0))</f>
        <v>0</v>
      </c>
    </row>
    <row r="2701" customFormat="false" ht="15" hidden="false" customHeight="false" outlineLevel="0" collapsed="false">
      <c r="A2701" s="24"/>
      <c r="D2701" s="24"/>
      <c r="F2701" s="24"/>
      <c r="K2701" s="9" t="n">
        <f aca="false">IF($A2701="",0,IF(OR(N($D2701)=0,$D2701&amp;""=TOP!$C$5&amp;""),1,0))</f>
        <v>0</v>
      </c>
      <c r="L2701" s="27" t="n">
        <f aca="false">IF($K2701=0,0,IFERROR(INDEX(購買率算出!$P$6:$P$3005,MATCH($A2701&amp;"",購買率算出!$C$6:$C$3005,0)),0))</f>
        <v>0</v>
      </c>
    </row>
    <row r="2702" customFormat="false" ht="15" hidden="false" customHeight="false" outlineLevel="0" collapsed="false">
      <c r="A2702" s="24"/>
      <c r="D2702" s="24"/>
      <c r="F2702" s="24"/>
      <c r="K2702" s="9" t="n">
        <f aca="false">IF($A2702="",0,IF(OR(N($D2702)=0,$D2702&amp;""=TOP!$C$5&amp;""),1,0))</f>
        <v>0</v>
      </c>
      <c r="L2702" s="27" t="n">
        <f aca="false">IF($K2702=0,0,IFERROR(INDEX(購買率算出!$P$6:$P$3005,MATCH($A2702&amp;"",購買率算出!$C$6:$C$3005,0)),0))</f>
        <v>0</v>
      </c>
    </row>
    <row r="2703" customFormat="false" ht="15" hidden="false" customHeight="false" outlineLevel="0" collapsed="false">
      <c r="A2703" s="24"/>
      <c r="D2703" s="24"/>
      <c r="F2703" s="24"/>
      <c r="K2703" s="9" t="n">
        <f aca="false">IF($A2703="",0,IF(OR(N($D2703)=0,$D2703&amp;""=TOP!$C$5&amp;""),1,0))</f>
        <v>0</v>
      </c>
      <c r="L2703" s="27" t="n">
        <f aca="false">IF($K2703=0,0,IFERROR(INDEX(購買率算出!$P$6:$P$3005,MATCH($A2703&amp;"",購買率算出!$C$6:$C$3005,0)),0))</f>
        <v>0</v>
      </c>
    </row>
    <row r="2704" customFormat="false" ht="15" hidden="false" customHeight="false" outlineLevel="0" collapsed="false">
      <c r="A2704" s="24"/>
      <c r="D2704" s="24"/>
      <c r="F2704" s="24"/>
      <c r="K2704" s="9" t="n">
        <f aca="false">IF($A2704="",0,IF(OR(N($D2704)=0,$D2704&amp;""=TOP!$C$5&amp;""),1,0))</f>
        <v>0</v>
      </c>
      <c r="L2704" s="27" t="n">
        <f aca="false">IF($K2704=0,0,IFERROR(INDEX(購買率算出!$P$6:$P$3005,MATCH($A2704&amp;"",購買率算出!$C$6:$C$3005,0)),0))</f>
        <v>0</v>
      </c>
    </row>
    <row r="2705" customFormat="false" ht="15" hidden="false" customHeight="false" outlineLevel="0" collapsed="false">
      <c r="A2705" s="24"/>
      <c r="D2705" s="24"/>
      <c r="F2705" s="24"/>
      <c r="K2705" s="9" t="n">
        <f aca="false">IF($A2705="",0,IF(OR(N($D2705)=0,$D2705&amp;""=TOP!$C$5&amp;""),1,0))</f>
        <v>0</v>
      </c>
      <c r="L2705" s="27" t="n">
        <f aca="false">IF($K2705=0,0,IFERROR(INDEX(購買率算出!$P$6:$P$3005,MATCH($A2705&amp;"",購買率算出!$C$6:$C$3005,0)),0))</f>
        <v>0</v>
      </c>
    </row>
    <row r="2706" customFormat="false" ht="15" hidden="false" customHeight="false" outlineLevel="0" collapsed="false">
      <c r="A2706" s="24"/>
      <c r="D2706" s="24"/>
      <c r="F2706" s="24"/>
      <c r="K2706" s="9" t="n">
        <f aca="false">IF($A2706="",0,IF(OR(N($D2706)=0,$D2706&amp;""=TOP!$C$5&amp;""),1,0))</f>
        <v>0</v>
      </c>
      <c r="L2706" s="27" t="n">
        <f aca="false">IF($K2706=0,0,IFERROR(INDEX(購買率算出!$P$6:$P$3005,MATCH($A2706&amp;"",購買率算出!$C$6:$C$3005,0)),0))</f>
        <v>0</v>
      </c>
    </row>
    <row r="2707" customFormat="false" ht="15" hidden="false" customHeight="false" outlineLevel="0" collapsed="false">
      <c r="A2707" s="24"/>
      <c r="D2707" s="24"/>
      <c r="F2707" s="24"/>
      <c r="K2707" s="9" t="n">
        <f aca="false">IF($A2707="",0,IF(OR(N($D2707)=0,$D2707&amp;""=TOP!$C$5&amp;""),1,0))</f>
        <v>0</v>
      </c>
      <c r="L2707" s="27" t="n">
        <f aca="false">IF($K2707=0,0,IFERROR(INDEX(購買率算出!$P$6:$P$3005,MATCH($A2707&amp;"",購買率算出!$C$6:$C$3005,0)),0))</f>
        <v>0</v>
      </c>
    </row>
    <row r="2708" customFormat="false" ht="15" hidden="false" customHeight="false" outlineLevel="0" collapsed="false">
      <c r="A2708" s="24"/>
      <c r="D2708" s="24"/>
      <c r="F2708" s="24"/>
      <c r="K2708" s="9" t="n">
        <f aca="false">IF($A2708="",0,IF(OR(N($D2708)=0,$D2708&amp;""=TOP!$C$5&amp;""),1,0))</f>
        <v>0</v>
      </c>
      <c r="L2708" s="27" t="n">
        <f aca="false">IF($K2708=0,0,IFERROR(INDEX(購買率算出!$P$6:$P$3005,MATCH($A2708&amp;"",購買率算出!$C$6:$C$3005,0)),0))</f>
        <v>0</v>
      </c>
    </row>
    <row r="2709" customFormat="false" ht="15" hidden="false" customHeight="false" outlineLevel="0" collapsed="false">
      <c r="A2709" s="24"/>
      <c r="D2709" s="24"/>
      <c r="F2709" s="24"/>
      <c r="K2709" s="9" t="n">
        <f aca="false">IF($A2709="",0,IF(OR(N($D2709)=0,$D2709&amp;""=TOP!$C$5&amp;""),1,0))</f>
        <v>0</v>
      </c>
      <c r="L2709" s="27" t="n">
        <f aca="false">IF($K2709=0,0,IFERROR(INDEX(購買率算出!$P$6:$P$3005,MATCH($A2709&amp;"",購買率算出!$C$6:$C$3005,0)),0))</f>
        <v>0</v>
      </c>
    </row>
    <row r="2710" customFormat="false" ht="15" hidden="false" customHeight="false" outlineLevel="0" collapsed="false">
      <c r="A2710" s="24"/>
      <c r="D2710" s="24"/>
      <c r="F2710" s="24"/>
      <c r="K2710" s="9" t="n">
        <f aca="false">IF($A2710="",0,IF(OR(N($D2710)=0,$D2710&amp;""=TOP!$C$5&amp;""),1,0))</f>
        <v>0</v>
      </c>
      <c r="L2710" s="27" t="n">
        <f aca="false">IF($K2710=0,0,IFERROR(INDEX(購買率算出!$P$6:$P$3005,MATCH($A2710&amp;"",購買率算出!$C$6:$C$3005,0)),0))</f>
        <v>0</v>
      </c>
    </row>
    <row r="2711" customFormat="false" ht="15" hidden="false" customHeight="false" outlineLevel="0" collapsed="false">
      <c r="A2711" s="24"/>
      <c r="D2711" s="24"/>
      <c r="F2711" s="24"/>
      <c r="K2711" s="9" t="n">
        <f aca="false">IF($A2711="",0,IF(OR(N($D2711)=0,$D2711&amp;""=TOP!$C$5&amp;""),1,0))</f>
        <v>0</v>
      </c>
      <c r="L2711" s="27" t="n">
        <f aca="false">IF($K2711=0,0,IFERROR(INDEX(購買率算出!$P$6:$P$3005,MATCH($A2711&amp;"",購買率算出!$C$6:$C$3005,0)),0))</f>
        <v>0</v>
      </c>
    </row>
    <row r="2712" customFormat="false" ht="15" hidden="false" customHeight="false" outlineLevel="0" collapsed="false">
      <c r="A2712" s="24"/>
      <c r="D2712" s="24"/>
      <c r="F2712" s="24"/>
      <c r="K2712" s="9" t="n">
        <f aca="false">IF($A2712="",0,IF(OR(N($D2712)=0,$D2712&amp;""=TOP!$C$5&amp;""),1,0))</f>
        <v>0</v>
      </c>
      <c r="L2712" s="27" t="n">
        <f aca="false">IF($K2712=0,0,IFERROR(INDEX(購買率算出!$P$6:$P$3005,MATCH($A2712&amp;"",購買率算出!$C$6:$C$3005,0)),0))</f>
        <v>0</v>
      </c>
    </row>
    <row r="2713" customFormat="false" ht="15" hidden="false" customHeight="false" outlineLevel="0" collapsed="false">
      <c r="A2713" s="24"/>
      <c r="D2713" s="24"/>
      <c r="F2713" s="24"/>
      <c r="K2713" s="9" t="n">
        <f aca="false">IF($A2713="",0,IF(OR(N($D2713)=0,$D2713&amp;""=TOP!$C$5&amp;""),1,0))</f>
        <v>0</v>
      </c>
      <c r="L2713" s="27" t="n">
        <f aca="false">IF($K2713=0,0,IFERROR(INDEX(購買率算出!$P$6:$P$3005,MATCH($A2713&amp;"",購買率算出!$C$6:$C$3005,0)),0))</f>
        <v>0</v>
      </c>
    </row>
    <row r="2714" customFormat="false" ht="15" hidden="false" customHeight="false" outlineLevel="0" collapsed="false">
      <c r="A2714" s="24"/>
      <c r="D2714" s="24"/>
      <c r="F2714" s="24"/>
      <c r="K2714" s="9" t="n">
        <f aca="false">IF($A2714="",0,IF(OR(N($D2714)=0,$D2714&amp;""=TOP!$C$5&amp;""),1,0))</f>
        <v>0</v>
      </c>
      <c r="L2714" s="27" t="n">
        <f aca="false">IF($K2714=0,0,IFERROR(INDEX(購買率算出!$P$6:$P$3005,MATCH($A2714&amp;"",購買率算出!$C$6:$C$3005,0)),0))</f>
        <v>0</v>
      </c>
    </row>
    <row r="2715" customFormat="false" ht="15" hidden="false" customHeight="false" outlineLevel="0" collapsed="false">
      <c r="A2715" s="24"/>
      <c r="D2715" s="24"/>
      <c r="F2715" s="24"/>
      <c r="K2715" s="9" t="n">
        <f aca="false">IF($A2715="",0,IF(OR(N($D2715)=0,$D2715&amp;""=TOP!$C$5&amp;""),1,0))</f>
        <v>0</v>
      </c>
      <c r="L2715" s="27" t="n">
        <f aca="false">IF($K2715=0,0,IFERROR(INDEX(購買率算出!$P$6:$P$3005,MATCH($A2715&amp;"",購買率算出!$C$6:$C$3005,0)),0))</f>
        <v>0</v>
      </c>
    </row>
    <row r="2716" customFormat="false" ht="15" hidden="false" customHeight="false" outlineLevel="0" collapsed="false">
      <c r="A2716" s="24"/>
      <c r="D2716" s="24"/>
      <c r="F2716" s="24"/>
      <c r="K2716" s="9" t="n">
        <f aca="false">IF($A2716="",0,IF(OR(N($D2716)=0,$D2716&amp;""=TOP!$C$5&amp;""),1,0))</f>
        <v>0</v>
      </c>
      <c r="L2716" s="27" t="n">
        <f aca="false">IF($K2716=0,0,IFERROR(INDEX(購買率算出!$P$6:$P$3005,MATCH($A2716&amp;"",購買率算出!$C$6:$C$3005,0)),0))</f>
        <v>0</v>
      </c>
    </row>
    <row r="2717" customFormat="false" ht="15" hidden="false" customHeight="false" outlineLevel="0" collapsed="false">
      <c r="A2717" s="24"/>
      <c r="D2717" s="24"/>
      <c r="F2717" s="24"/>
      <c r="K2717" s="9" t="n">
        <f aca="false">IF($A2717="",0,IF(OR(N($D2717)=0,$D2717&amp;""=TOP!$C$5&amp;""),1,0))</f>
        <v>0</v>
      </c>
      <c r="L2717" s="27" t="n">
        <f aca="false">IF($K2717=0,0,IFERROR(INDEX(購買率算出!$P$6:$P$3005,MATCH($A2717&amp;"",購買率算出!$C$6:$C$3005,0)),0))</f>
        <v>0</v>
      </c>
    </row>
    <row r="2718" customFormat="false" ht="15" hidden="false" customHeight="false" outlineLevel="0" collapsed="false">
      <c r="A2718" s="24"/>
      <c r="D2718" s="24"/>
      <c r="F2718" s="24"/>
      <c r="K2718" s="9" t="n">
        <f aca="false">IF($A2718="",0,IF(OR(N($D2718)=0,$D2718&amp;""=TOP!$C$5&amp;""),1,0))</f>
        <v>0</v>
      </c>
      <c r="L2718" s="27" t="n">
        <f aca="false">IF($K2718=0,0,IFERROR(INDEX(購買率算出!$P$6:$P$3005,MATCH($A2718&amp;"",購買率算出!$C$6:$C$3005,0)),0))</f>
        <v>0</v>
      </c>
    </row>
    <row r="2719" customFormat="false" ht="15" hidden="false" customHeight="false" outlineLevel="0" collapsed="false">
      <c r="A2719" s="24"/>
      <c r="D2719" s="24"/>
      <c r="F2719" s="24"/>
      <c r="K2719" s="9" t="n">
        <f aca="false">IF($A2719="",0,IF(OR(N($D2719)=0,$D2719&amp;""=TOP!$C$5&amp;""),1,0))</f>
        <v>0</v>
      </c>
      <c r="L2719" s="27" t="n">
        <f aca="false">IF($K2719=0,0,IFERROR(INDEX(購買率算出!$P$6:$P$3005,MATCH($A2719&amp;"",購買率算出!$C$6:$C$3005,0)),0))</f>
        <v>0</v>
      </c>
    </row>
    <row r="2720" customFormat="false" ht="15" hidden="false" customHeight="false" outlineLevel="0" collapsed="false">
      <c r="A2720" s="24"/>
      <c r="D2720" s="24"/>
      <c r="F2720" s="24"/>
      <c r="K2720" s="9" t="n">
        <f aca="false">IF($A2720="",0,IF(OR(N($D2720)=0,$D2720&amp;""=TOP!$C$5&amp;""),1,0))</f>
        <v>0</v>
      </c>
      <c r="L2720" s="27" t="n">
        <f aca="false">IF($K2720=0,0,IFERROR(INDEX(購買率算出!$P$6:$P$3005,MATCH($A2720&amp;"",購買率算出!$C$6:$C$3005,0)),0))</f>
        <v>0</v>
      </c>
    </row>
    <row r="2721" customFormat="false" ht="15" hidden="false" customHeight="false" outlineLevel="0" collapsed="false">
      <c r="A2721" s="24"/>
      <c r="D2721" s="24"/>
      <c r="F2721" s="24"/>
      <c r="K2721" s="9" t="n">
        <f aca="false">IF($A2721="",0,IF(OR(N($D2721)=0,$D2721&amp;""=TOP!$C$5&amp;""),1,0))</f>
        <v>0</v>
      </c>
      <c r="L2721" s="27" t="n">
        <f aca="false">IF($K2721=0,0,IFERROR(INDEX(購買率算出!$P$6:$P$3005,MATCH($A2721&amp;"",購買率算出!$C$6:$C$3005,0)),0))</f>
        <v>0</v>
      </c>
    </row>
    <row r="2722" customFormat="false" ht="15" hidden="false" customHeight="false" outlineLevel="0" collapsed="false">
      <c r="A2722" s="24"/>
      <c r="D2722" s="24"/>
      <c r="F2722" s="24"/>
      <c r="K2722" s="9" t="n">
        <f aca="false">IF($A2722="",0,IF(OR(N($D2722)=0,$D2722&amp;""=TOP!$C$5&amp;""),1,0))</f>
        <v>0</v>
      </c>
      <c r="L2722" s="27" t="n">
        <f aca="false">IF($K2722=0,0,IFERROR(INDEX(購買率算出!$P$6:$P$3005,MATCH($A2722&amp;"",購買率算出!$C$6:$C$3005,0)),0))</f>
        <v>0</v>
      </c>
    </row>
    <row r="2723" customFormat="false" ht="15" hidden="false" customHeight="false" outlineLevel="0" collapsed="false">
      <c r="A2723" s="24"/>
      <c r="D2723" s="24"/>
      <c r="F2723" s="24"/>
      <c r="K2723" s="9" t="n">
        <f aca="false">IF($A2723="",0,IF(OR(N($D2723)=0,$D2723&amp;""=TOP!$C$5&amp;""),1,0))</f>
        <v>0</v>
      </c>
      <c r="L2723" s="27" t="n">
        <f aca="false">IF($K2723=0,0,IFERROR(INDEX(購買率算出!$P$6:$P$3005,MATCH($A2723&amp;"",購買率算出!$C$6:$C$3005,0)),0))</f>
        <v>0</v>
      </c>
    </row>
    <row r="2724" customFormat="false" ht="15" hidden="false" customHeight="false" outlineLevel="0" collapsed="false">
      <c r="A2724" s="24"/>
      <c r="D2724" s="24"/>
      <c r="F2724" s="24"/>
      <c r="K2724" s="9" t="n">
        <f aca="false">IF($A2724="",0,IF(OR(N($D2724)=0,$D2724&amp;""=TOP!$C$5&amp;""),1,0))</f>
        <v>0</v>
      </c>
      <c r="L2724" s="27" t="n">
        <f aca="false">IF($K2724=0,0,IFERROR(INDEX(購買率算出!$P$6:$P$3005,MATCH($A2724&amp;"",購買率算出!$C$6:$C$3005,0)),0))</f>
        <v>0</v>
      </c>
    </row>
    <row r="2725" customFormat="false" ht="15" hidden="false" customHeight="false" outlineLevel="0" collapsed="false">
      <c r="A2725" s="24"/>
      <c r="D2725" s="24"/>
      <c r="F2725" s="24"/>
      <c r="K2725" s="9" t="n">
        <f aca="false">IF($A2725="",0,IF(OR(N($D2725)=0,$D2725&amp;""=TOP!$C$5&amp;""),1,0))</f>
        <v>0</v>
      </c>
      <c r="L2725" s="27" t="n">
        <f aca="false">IF($K2725=0,0,IFERROR(INDEX(購買率算出!$P$6:$P$3005,MATCH($A2725&amp;"",購買率算出!$C$6:$C$3005,0)),0))</f>
        <v>0</v>
      </c>
    </row>
    <row r="2726" customFormat="false" ht="15" hidden="false" customHeight="false" outlineLevel="0" collapsed="false">
      <c r="A2726" s="24"/>
      <c r="D2726" s="24"/>
      <c r="F2726" s="24"/>
      <c r="K2726" s="9" t="n">
        <f aca="false">IF($A2726="",0,IF(OR(N($D2726)=0,$D2726&amp;""=TOP!$C$5&amp;""),1,0))</f>
        <v>0</v>
      </c>
      <c r="L2726" s="27" t="n">
        <f aca="false">IF($K2726=0,0,IFERROR(INDEX(購買率算出!$P$6:$P$3005,MATCH($A2726&amp;"",購買率算出!$C$6:$C$3005,0)),0))</f>
        <v>0</v>
      </c>
    </row>
    <row r="2727" customFormat="false" ht="15" hidden="false" customHeight="false" outlineLevel="0" collapsed="false">
      <c r="A2727" s="24"/>
      <c r="D2727" s="24"/>
      <c r="F2727" s="24"/>
      <c r="K2727" s="9" t="n">
        <f aca="false">IF($A2727="",0,IF(OR(N($D2727)=0,$D2727&amp;""=TOP!$C$5&amp;""),1,0))</f>
        <v>0</v>
      </c>
      <c r="L2727" s="27" t="n">
        <f aca="false">IF($K2727=0,0,IFERROR(INDEX(購買率算出!$P$6:$P$3005,MATCH($A2727&amp;"",購買率算出!$C$6:$C$3005,0)),0))</f>
        <v>0</v>
      </c>
    </row>
    <row r="2728" customFormat="false" ht="15" hidden="false" customHeight="false" outlineLevel="0" collapsed="false">
      <c r="A2728" s="24"/>
      <c r="D2728" s="24"/>
      <c r="F2728" s="24"/>
      <c r="K2728" s="9" t="n">
        <f aca="false">IF($A2728="",0,IF(OR(N($D2728)=0,$D2728&amp;""=TOP!$C$5&amp;""),1,0))</f>
        <v>0</v>
      </c>
      <c r="L2728" s="27" t="n">
        <f aca="false">IF($K2728=0,0,IFERROR(INDEX(購買率算出!$P$6:$P$3005,MATCH($A2728&amp;"",購買率算出!$C$6:$C$3005,0)),0))</f>
        <v>0</v>
      </c>
    </row>
    <row r="2729" customFormat="false" ht="15" hidden="false" customHeight="false" outlineLevel="0" collapsed="false">
      <c r="A2729" s="24"/>
      <c r="D2729" s="24"/>
      <c r="F2729" s="24"/>
      <c r="K2729" s="9" t="n">
        <f aca="false">IF($A2729="",0,IF(OR(N($D2729)=0,$D2729&amp;""=TOP!$C$5&amp;""),1,0))</f>
        <v>0</v>
      </c>
      <c r="L2729" s="27" t="n">
        <f aca="false">IF($K2729=0,0,IFERROR(INDEX(購買率算出!$P$6:$P$3005,MATCH($A2729&amp;"",購買率算出!$C$6:$C$3005,0)),0))</f>
        <v>0</v>
      </c>
    </row>
    <row r="2730" customFormat="false" ht="15" hidden="false" customHeight="false" outlineLevel="0" collapsed="false">
      <c r="A2730" s="24"/>
      <c r="D2730" s="24"/>
      <c r="F2730" s="24"/>
      <c r="K2730" s="9" t="n">
        <f aca="false">IF($A2730="",0,IF(OR(N($D2730)=0,$D2730&amp;""=TOP!$C$5&amp;""),1,0))</f>
        <v>0</v>
      </c>
      <c r="L2730" s="27" t="n">
        <f aca="false">IF($K2730=0,0,IFERROR(INDEX(購買率算出!$P$6:$P$3005,MATCH($A2730&amp;"",購買率算出!$C$6:$C$3005,0)),0))</f>
        <v>0</v>
      </c>
    </row>
    <row r="2731" customFormat="false" ht="15" hidden="false" customHeight="false" outlineLevel="0" collapsed="false">
      <c r="A2731" s="24"/>
      <c r="D2731" s="24"/>
      <c r="F2731" s="24"/>
      <c r="K2731" s="9" t="n">
        <f aca="false">IF($A2731="",0,IF(OR(N($D2731)=0,$D2731&amp;""=TOP!$C$5&amp;""),1,0))</f>
        <v>0</v>
      </c>
      <c r="L2731" s="27" t="n">
        <f aca="false">IF($K2731=0,0,IFERROR(INDEX(購買率算出!$P$6:$P$3005,MATCH($A2731&amp;"",購買率算出!$C$6:$C$3005,0)),0))</f>
        <v>0</v>
      </c>
    </row>
    <row r="2732" customFormat="false" ht="15" hidden="false" customHeight="false" outlineLevel="0" collapsed="false">
      <c r="A2732" s="24"/>
      <c r="D2732" s="24"/>
      <c r="F2732" s="24"/>
      <c r="K2732" s="9" t="n">
        <f aca="false">IF($A2732="",0,IF(OR(N($D2732)=0,$D2732&amp;""=TOP!$C$5&amp;""),1,0))</f>
        <v>0</v>
      </c>
      <c r="L2732" s="27" t="n">
        <f aca="false">IF($K2732=0,0,IFERROR(INDEX(購買率算出!$P$6:$P$3005,MATCH($A2732&amp;"",購買率算出!$C$6:$C$3005,0)),0))</f>
        <v>0</v>
      </c>
    </row>
    <row r="2733" customFormat="false" ht="15" hidden="false" customHeight="false" outlineLevel="0" collapsed="false">
      <c r="A2733" s="24"/>
      <c r="D2733" s="24"/>
      <c r="F2733" s="24"/>
      <c r="K2733" s="9" t="n">
        <f aca="false">IF($A2733="",0,IF(OR(N($D2733)=0,$D2733&amp;""=TOP!$C$5&amp;""),1,0))</f>
        <v>0</v>
      </c>
      <c r="L2733" s="27" t="n">
        <f aca="false">IF($K2733=0,0,IFERROR(INDEX(購買率算出!$P$6:$P$3005,MATCH($A2733&amp;"",購買率算出!$C$6:$C$3005,0)),0))</f>
        <v>0</v>
      </c>
    </row>
    <row r="2734" customFormat="false" ht="15" hidden="false" customHeight="false" outlineLevel="0" collapsed="false">
      <c r="A2734" s="24"/>
      <c r="D2734" s="24"/>
      <c r="F2734" s="24"/>
      <c r="K2734" s="9" t="n">
        <f aca="false">IF($A2734="",0,IF(OR(N($D2734)=0,$D2734&amp;""=TOP!$C$5&amp;""),1,0))</f>
        <v>0</v>
      </c>
      <c r="L2734" s="27" t="n">
        <f aca="false">IF($K2734=0,0,IFERROR(INDEX(購買率算出!$P$6:$P$3005,MATCH($A2734&amp;"",購買率算出!$C$6:$C$3005,0)),0))</f>
        <v>0</v>
      </c>
    </row>
    <row r="2735" customFormat="false" ht="15" hidden="false" customHeight="false" outlineLevel="0" collapsed="false">
      <c r="A2735" s="24"/>
      <c r="D2735" s="24"/>
      <c r="F2735" s="24"/>
      <c r="K2735" s="9" t="n">
        <f aca="false">IF($A2735="",0,IF(OR(N($D2735)=0,$D2735&amp;""=TOP!$C$5&amp;""),1,0))</f>
        <v>0</v>
      </c>
      <c r="L2735" s="27" t="n">
        <f aca="false">IF($K2735=0,0,IFERROR(INDEX(購買率算出!$P$6:$P$3005,MATCH($A2735&amp;"",購買率算出!$C$6:$C$3005,0)),0))</f>
        <v>0</v>
      </c>
    </row>
    <row r="2736" customFormat="false" ht="15" hidden="false" customHeight="false" outlineLevel="0" collapsed="false">
      <c r="A2736" s="24"/>
      <c r="D2736" s="24"/>
      <c r="F2736" s="24"/>
      <c r="K2736" s="9" t="n">
        <f aca="false">IF($A2736="",0,IF(OR(N($D2736)=0,$D2736&amp;""=TOP!$C$5&amp;""),1,0))</f>
        <v>0</v>
      </c>
      <c r="L2736" s="27" t="n">
        <f aca="false">IF($K2736=0,0,IFERROR(INDEX(購買率算出!$P$6:$P$3005,MATCH($A2736&amp;"",購買率算出!$C$6:$C$3005,0)),0))</f>
        <v>0</v>
      </c>
    </row>
    <row r="2737" customFormat="false" ht="15" hidden="false" customHeight="false" outlineLevel="0" collapsed="false">
      <c r="A2737" s="24"/>
      <c r="D2737" s="24"/>
      <c r="F2737" s="24"/>
      <c r="K2737" s="9" t="n">
        <f aca="false">IF($A2737="",0,IF(OR(N($D2737)=0,$D2737&amp;""=TOP!$C$5&amp;""),1,0))</f>
        <v>0</v>
      </c>
      <c r="L2737" s="27" t="n">
        <f aca="false">IF($K2737=0,0,IFERROR(INDEX(購買率算出!$P$6:$P$3005,MATCH($A2737&amp;"",購買率算出!$C$6:$C$3005,0)),0))</f>
        <v>0</v>
      </c>
    </row>
    <row r="2738" customFormat="false" ht="15" hidden="false" customHeight="false" outlineLevel="0" collapsed="false">
      <c r="A2738" s="24"/>
      <c r="D2738" s="24"/>
      <c r="F2738" s="24"/>
      <c r="K2738" s="9" t="n">
        <f aca="false">IF($A2738="",0,IF(OR(N($D2738)=0,$D2738&amp;""=TOP!$C$5&amp;""),1,0))</f>
        <v>0</v>
      </c>
      <c r="L2738" s="27" t="n">
        <f aca="false">IF($K2738=0,0,IFERROR(INDEX(購買率算出!$P$6:$P$3005,MATCH($A2738&amp;"",購買率算出!$C$6:$C$3005,0)),0))</f>
        <v>0</v>
      </c>
    </row>
    <row r="2739" customFormat="false" ht="15" hidden="false" customHeight="false" outlineLevel="0" collapsed="false">
      <c r="A2739" s="24"/>
      <c r="D2739" s="24"/>
      <c r="F2739" s="24"/>
      <c r="K2739" s="9" t="n">
        <f aca="false">IF($A2739="",0,IF(OR(N($D2739)=0,$D2739&amp;""=TOP!$C$5&amp;""),1,0))</f>
        <v>0</v>
      </c>
      <c r="L2739" s="27" t="n">
        <f aca="false">IF($K2739=0,0,IFERROR(INDEX(購買率算出!$P$6:$P$3005,MATCH($A2739&amp;"",購買率算出!$C$6:$C$3005,0)),0))</f>
        <v>0</v>
      </c>
    </row>
    <row r="2740" customFormat="false" ht="15" hidden="false" customHeight="false" outlineLevel="0" collapsed="false">
      <c r="A2740" s="24"/>
      <c r="D2740" s="24"/>
      <c r="F2740" s="24"/>
      <c r="K2740" s="9" t="n">
        <f aca="false">IF($A2740="",0,IF(OR(N($D2740)=0,$D2740&amp;""=TOP!$C$5&amp;""),1,0))</f>
        <v>0</v>
      </c>
      <c r="L2740" s="27" t="n">
        <f aca="false">IF($K2740=0,0,IFERROR(INDEX(購買率算出!$P$6:$P$3005,MATCH($A2740&amp;"",購買率算出!$C$6:$C$3005,0)),0))</f>
        <v>0</v>
      </c>
    </row>
    <row r="2741" customFormat="false" ht="15" hidden="false" customHeight="false" outlineLevel="0" collapsed="false">
      <c r="A2741" s="24"/>
      <c r="D2741" s="24"/>
      <c r="F2741" s="24"/>
      <c r="K2741" s="9" t="n">
        <f aca="false">IF($A2741="",0,IF(OR(N($D2741)=0,$D2741&amp;""=TOP!$C$5&amp;""),1,0))</f>
        <v>0</v>
      </c>
      <c r="L2741" s="27" t="n">
        <f aca="false">IF($K2741=0,0,IFERROR(INDEX(購買率算出!$P$6:$P$3005,MATCH($A2741&amp;"",購買率算出!$C$6:$C$3005,0)),0))</f>
        <v>0</v>
      </c>
    </row>
    <row r="2742" customFormat="false" ht="15" hidden="false" customHeight="false" outlineLevel="0" collapsed="false">
      <c r="A2742" s="24"/>
      <c r="D2742" s="24"/>
      <c r="F2742" s="24"/>
      <c r="K2742" s="9" t="n">
        <f aca="false">IF($A2742="",0,IF(OR(N($D2742)=0,$D2742&amp;""=TOP!$C$5&amp;""),1,0))</f>
        <v>0</v>
      </c>
      <c r="L2742" s="27" t="n">
        <f aca="false">IF($K2742=0,0,IFERROR(INDEX(購買率算出!$P$6:$P$3005,MATCH($A2742&amp;"",購買率算出!$C$6:$C$3005,0)),0))</f>
        <v>0</v>
      </c>
    </row>
    <row r="2743" customFormat="false" ht="15" hidden="false" customHeight="false" outlineLevel="0" collapsed="false">
      <c r="A2743" s="24"/>
      <c r="D2743" s="24"/>
      <c r="F2743" s="24"/>
      <c r="K2743" s="9" t="n">
        <f aca="false">IF($A2743="",0,IF(OR(N($D2743)=0,$D2743&amp;""=TOP!$C$5&amp;""),1,0))</f>
        <v>0</v>
      </c>
      <c r="L2743" s="27" t="n">
        <f aca="false">IF($K2743=0,0,IFERROR(INDEX(購買率算出!$P$6:$P$3005,MATCH($A2743&amp;"",購買率算出!$C$6:$C$3005,0)),0))</f>
        <v>0</v>
      </c>
    </row>
    <row r="2744" customFormat="false" ht="15" hidden="false" customHeight="false" outlineLevel="0" collapsed="false">
      <c r="A2744" s="24"/>
      <c r="D2744" s="24"/>
      <c r="F2744" s="24"/>
      <c r="K2744" s="9" t="n">
        <f aca="false">IF($A2744="",0,IF(OR(N($D2744)=0,$D2744&amp;""=TOP!$C$5&amp;""),1,0))</f>
        <v>0</v>
      </c>
      <c r="L2744" s="27" t="n">
        <f aca="false">IF($K2744=0,0,IFERROR(INDEX(購買率算出!$P$6:$P$3005,MATCH($A2744&amp;"",購買率算出!$C$6:$C$3005,0)),0))</f>
        <v>0</v>
      </c>
    </row>
    <row r="2745" customFormat="false" ht="15" hidden="false" customHeight="false" outlineLevel="0" collapsed="false">
      <c r="A2745" s="24"/>
      <c r="D2745" s="24"/>
      <c r="F2745" s="24"/>
      <c r="K2745" s="9" t="n">
        <f aca="false">IF($A2745="",0,IF(OR(N($D2745)=0,$D2745&amp;""=TOP!$C$5&amp;""),1,0))</f>
        <v>0</v>
      </c>
      <c r="L2745" s="27" t="n">
        <f aca="false">IF($K2745=0,0,IFERROR(INDEX(購買率算出!$P$6:$P$3005,MATCH($A2745&amp;"",購買率算出!$C$6:$C$3005,0)),0))</f>
        <v>0</v>
      </c>
    </row>
    <row r="2746" customFormat="false" ht="15" hidden="false" customHeight="false" outlineLevel="0" collapsed="false">
      <c r="A2746" s="24"/>
      <c r="D2746" s="24"/>
      <c r="F2746" s="24"/>
      <c r="K2746" s="9" t="n">
        <f aca="false">IF($A2746="",0,IF(OR(N($D2746)=0,$D2746&amp;""=TOP!$C$5&amp;""),1,0))</f>
        <v>0</v>
      </c>
      <c r="L2746" s="27" t="n">
        <f aca="false">IF($K2746=0,0,IFERROR(INDEX(購買率算出!$P$6:$P$3005,MATCH($A2746&amp;"",購買率算出!$C$6:$C$3005,0)),0))</f>
        <v>0</v>
      </c>
    </row>
    <row r="2747" customFormat="false" ht="15" hidden="false" customHeight="false" outlineLevel="0" collapsed="false">
      <c r="A2747" s="24"/>
      <c r="D2747" s="24"/>
      <c r="F2747" s="24"/>
      <c r="K2747" s="9" t="n">
        <f aca="false">IF($A2747="",0,IF(OR(N($D2747)=0,$D2747&amp;""=TOP!$C$5&amp;""),1,0))</f>
        <v>0</v>
      </c>
      <c r="L2747" s="27" t="n">
        <f aca="false">IF($K2747=0,0,IFERROR(INDEX(購買率算出!$P$6:$P$3005,MATCH($A2747&amp;"",購買率算出!$C$6:$C$3005,0)),0))</f>
        <v>0</v>
      </c>
    </row>
    <row r="2748" customFormat="false" ht="15" hidden="false" customHeight="false" outlineLevel="0" collapsed="false">
      <c r="A2748" s="24"/>
      <c r="D2748" s="24"/>
      <c r="F2748" s="24"/>
      <c r="K2748" s="9" t="n">
        <f aca="false">IF($A2748="",0,IF(OR(N($D2748)=0,$D2748&amp;""=TOP!$C$5&amp;""),1,0))</f>
        <v>0</v>
      </c>
      <c r="L2748" s="27" t="n">
        <f aca="false">IF($K2748=0,0,IFERROR(INDEX(購買率算出!$P$6:$P$3005,MATCH($A2748&amp;"",購買率算出!$C$6:$C$3005,0)),0))</f>
        <v>0</v>
      </c>
    </row>
    <row r="2749" customFormat="false" ht="15" hidden="false" customHeight="false" outlineLevel="0" collapsed="false">
      <c r="A2749" s="24"/>
      <c r="D2749" s="24"/>
      <c r="F2749" s="24"/>
      <c r="K2749" s="9" t="n">
        <f aca="false">IF($A2749="",0,IF(OR(N($D2749)=0,$D2749&amp;""=TOP!$C$5&amp;""),1,0))</f>
        <v>0</v>
      </c>
      <c r="L2749" s="27" t="n">
        <f aca="false">IF($K2749=0,0,IFERROR(INDEX(購買率算出!$P$6:$P$3005,MATCH($A2749&amp;"",購買率算出!$C$6:$C$3005,0)),0))</f>
        <v>0</v>
      </c>
    </row>
    <row r="2750" customFormat="false" ht="15" hidden="false" customHeight="false" outlineLevel="0" collapsed="false">
      <c r="A2750" s="24"/>
      <c r="D2750" s="24"/>
      <c r="F2750" s="24"/>
      <c r="K2750" s="9" t="n">
        <f aca="false">IF($A2750="",0,IF(OR(N($D2750)=0,$D2750&amp;""=TOP!$C$5&amp;""),1,0))</f>
        <v>0</v>
      </c>
      <c r="L2750" s="27" t="n">
        <f aca="false">IF($K2750=0,0,IFERROR(INDEX(購買率算出!$P$6:$P$3005,MATCH($A2750&amp;"",購買率算出!$C$6:$C$3005,0)),0))</f>
        <v>0</v>
      </c>
    </row>
    <row r="2751" customFormat="false" ht="15" hidden="false" customHeight="false" outlineLevel="0" collapsed="false">
      <c r="A2751" s="24"/>
      <c r="D2751" s="24"/>
      <c r="F2751" s="24"/>
      <c r="K2751" s="9" t="n">
        <f aca="false">IF($A2751="",0,IF(OR(N($D2751)=0,$D2751&amp;""=TOP!$C$5&amp;""),1,0))</f>
        <v>0</v>
      </c>
      <c r="L2751" s="27" t="n">
        <f aca="false">IF($K2751=0,0,IFERROR(INDEX(購買率算出!$P$6:$P$3005,MATCH($A2751&amp;"",購買率算出!$C$6:$C$3005,0)),0))</f>
        <v>0</v>
      </c>
    </row>
    <row r="2752" customFormat="false" ht="15" hidden="false" customHeight="false" outlineLevel="0" collapsed="false">
      <c r="A2752" s="24"/>
      <c r="D2752" s="24"/>
      <c r="F2752" s="24"/>
      <c r="K2752" s="9" t="n">
        <f aca="false">IF($A2752="",0,IF(OR(N($D2752)=0,$D2752&amp;""=TOP!$C$5&amp;""),1,0))</f>
        <v>0</v>
      </c>
      <c r="L2752" s="27" t="n">
        <f aca="false">IF($K2752=0,0,IFERROR(INDEX(購買率算出!$P$6:$P$3005,MATCH($A2752&amp;"",購買率算出!$C$6:$C$3005,0)),0))</f>
        <v>0</v>
      </c>
    </row>
    <row r="2753" customFormat="false" ht="15" hidden="false" customHeight="false" outlineLevel="0" collapsed="false">
      <c r="A2753" s="24"/>
      <c r="D2753" s="24"/>
      <c r="F2753" s="24"/>
      <c r="K2753" s="9" t="n">
        <f aca="false">IF($A2753="",0,IF(OR(N($D2753)=0,$D2753&amp;""=TOP!$C$5&amp;""),1,0))</f>
        <v>0</v>
      </c>
      <c r="L2753" s="27" t="n">
        <f aca="false">IF($K2753=0,0,IFERROR(INDEX(購買率算出!$P$6:$P$3005,MATCH($A2753&amp;"",購買率算出!$C$6:$C$3005,0)),0))</f>
        <v>0</v>
      </c>
    </row>
    <row r="2754" customFormat="false" ht="15" hidden="false" customHeight="false" outlineLevel="0" collapsed="false">
      <c r="A2754" s="24"/>
      <c r="D2754" s="24"/>
      <c r="F2754" s="24"/>
      <c r="K2754" s="9" t="n">
        <f aca="false">IF($A2754="",0,IF(OR(N($D2754)=0,$D2754&amp;""=TOP!$C$5&amp;""),1,0))</f>
        <v>0</v>
      </c>
      <c r="L2754" s="27" t="n">
        <f aca="false">IF($K2754=0,0,IFERROR(INDEX(購買率算出!$P$6:$P$3005,MATCH($A2754&amp;"",購買率算出!$C$6:$C$3005,0)),0))</f>
        <v>0</v>
      </c>
    </row>
    <row r="2755" customFormat="false" ht="15" hidden="false" customHeight="false" outlineLevel="0" collapsed="false">
      <c r="A2755" s="24"/>
      <c r="D2755" s="24"/>
      <c r="F2755" s="24"/>
      <c r="K2755" s="9" t="n">
        <f aca="false">IF($A2755="",0,IF(OR(N($D2755)=0,$D2755&amp;""=TOP!$C$5&amp;""),1,0))</f>
        <v>0</v>
      </c>
      <c r="L2755" s="27" t="n">
        <f aca="false">IF($K2755=0,0,IFERROR(INDEX(購買率算出!$P$6:$P$3005,MATCH($A2755&amp;"",購買率算出!$C$6:$C$3005,0)),0))</f>
        <v>0</v>
      </c>
    </row>
    <row r="2756" customFormat="false" ht="15" hidden="false" customHeight="false" outlineLevel="0" collapsed="false">
      <c r="A2756" s="24"/>
      <c r="D2756" s="24"/>
      <c r="F2756" s="24"/>
      <c r="K2756" s="9" t="n">
        <f aca="false">IF($A2756="",0,IF(OR(N($D2756)=0,$D2756&amp;""=TOP!$C$5&amp;""),1,0))</f>
        <v>0</v>
      </c>
      <c r="L2756" s="27" t="n">
        <f aca="false">IF($K2756=0,0,IFERROR(INDEX(購買率算出!$P$6:$P$3005,MATCH($A2756&amp;"",購買率算出!$C$6:$C$3005,0)),0))</f>
        <v>0</v>
      </c>
    </row>
    <row r="2757" customFormat="false" ht="15" hidden="false" customHeight="false" outlineLevel="0" collapsed="false">
      <c r="A2757" s="24"/>
      <c r="D2757" s="24"/>
      <c r="F2757" s="24"/>
      <c r="K2757" s="9" t="n">
        <f aca="false">IF($A2757="",0,IF(OR(N($D2757)=0,$D2757&amp;""=TOP!$C$5&amp;""),1,0))</f>
        <v>0</v>
      </c>
      <c r="L2757" s="27" t="n">
        <f aca="false">IF($K2757=0,0,IFERROR(INDEX(購買率算出!$P$6:$P$3005,MATCH($A2757&amp;"",購買率算出!$C$6:$C$3005,0)),0))</f>
        <v>0</v>
      </c>
    </row>
    <row r="2758" customFormat="false" ht="15" hidden="false" customHeight="false" outlineLevel="0" collapsed="false">
      <c r="A2758" s="24"/>
      <c r="D2758" s="24"/>
      <c r="F2758" s="24"/>
      <c r="K2758" s="9" t="n">
        <f aca="false">IF($A2758="",0,IF(OR(N($D2758)=0,$D2758&amp;""=TOP!$C$5&amp;""),1,0))</f>
        <v>0</v>
      </c>
      <c r="L2758" s="27" t="n">
        <f aca="false">IF($K2758=0,0,IFERROR(INDEX(購買率算出!$P$6:$P$3005,MATCH($A2758&amp;"",購買率算出!$C$6:$C$3005,0)),0))</f>
        <v>0</v>
      </c>
    </row>
    <row r="2759" customFormat="false" ht="15" hidden="false" customHeight="false" outlineLevel="0" collapsed="false">
      <c r="A2759" s="24"/>
      <c r="D2759" s="24"/>
      <c r="F2759" s="24"/>
      <c r="K2759" s="9" t="n">
        <f aca="false">IF($A2759="",0,IF(OR(N($D2759)=0,$D2759&amp;""=TOP!$C$5&amp;""),1,0))</f>
        <v>0</v>
      </c>
      <c r="L2759" s="27" t="n">
        <f aca="false">IF($K2759=0,0,IFERROR(INDEX(購買率算出!$P$6:$P$3005,MATCH($A2759&amp;"",購買率算出!$C$6:$C$3005,0)),0))</f>
        <v>0</v>
      </c>
    </row>
    <row r="2760" customFormat="false" ht="15" hidden="false" customHeight="false" outlineLevel="0" collapsed="false">
      <c r="A2760" s="24"/>
      <c r="D2760" s="24"/>
      <c r="F2760" s="24"/>
      <c r="K2760" s="9" t="n">
        <f aca="false">IF($A2760="",0,IF(OR(N($D2760)=0,$D2760&amp;""=TOP!$C$5&amp;""),1,0))</f>
        <v>0</v>
      </c>
      <c r="L2760" s="27" t="n">
        <f aca="false">IF($K2760=0,0,IFERROR(INDEX(購買率算出!$P$6:$P$3005,MATCH($A2760&amp;"",購買率算出!$C$6:$C$3005,0)),0))</f>
        <v>0</v>
      </c>
    </row>
    <row r="2761" customFormat="false" ht="15" hidden="false" customHeight="false" outlineLevel="0" collapsed="false">
      <c r="A2761" s="24"/>
      <c r="D2761" s="24"/>
      <c r="F2761" s="24"/>
      <c r="K2761" s="9" t="n">
        <f aca="false">IF($A2761="",0,IF(OR(N($D2761)=0,$D2761&amp;""=TOP!$C$5&amp;""),1,0))</f>
        <v>0</v>
      </c>
      <c r="L2761" s="27" t="n">
        <f aca="false">IF($K2761=0,0,IFERROR(INDEX(購買率算出!$P$6:$P$3005,MATCH($A2761&amp;"",購買率算出!$C$6:$C$3005,0)),0))</f>
        <v>0</v>
      </c>
    </row>
    <row r="2762" customFormat="false" ht="15" hidden="false" customHeight="false" outlineLevel="0" collapsed="false">
      <c r="A2762" s="24"/>
      <c r="D2762" s="24"/>
      <c r="F2762" s="24"/>
      <c r="K2762" s="9" t="n">
        <f aca="false">IF($A2762="",0,IF(OR(N($D2762)=0,$D2762&amp;""=TOP!$C$5&amp;""),1,0))</f>
        <v>0</v>
      </c>
      <c r="L2762" s="27" t="n">
        <f aca="false">IF($K2762=0,0,IFERROR(INDEX(購買率算出!$P$6:$P$3005,MATCH($A2762&amp;"",購買率算出!$C$6:$C$3005,0)),0))</f>
        <v>0</v>
      </c>
    </row>
    <row r="2763" customFormat="false" ht="15" hidden="false" customHeight="false" outlineLevel="0" collapsed="false">
      <c r="A2763" s="24"/>
      <c r="D2763" s="24"/>
      <c r="F2763" s="24"/>
      <c r="K2763" s="9" t="n">
        <f aca="false">IF($A2763="",0,IF(OR(N($D2763)=0,$D2763&amp;""=TOP!$C$5&amp;""),1,0))</f>
        <v>0</v>
      </c>
      <c r="L2763" s="27" t="n">
        <f aca="false">IF($K2763=0,0,IFERROR(INDEX(購買率算出!$P$6:$P$3005,MATCH($A2763&amp;"",購買率算出!$C$6:$C$3005,0)),0))</f>
        <v>0</v>
      </c>
    </row>
    <row r="2764" customFormat="false" ht="15" hidden="false" customHeight="false" outlineLevel="0" collapsed="false">
      <c r="A2764" s="24"/>
      <c r="D2764" s="24"/>
      <c r="F2764" s="24"/>
      <c r="K2764" s="9" t="n">
        <f aca="false">IF($A2764="",0,IF(OR(N($D2764)=0,$D2764&amp;""=TOP!$C$5&amp;""),1,0))</f>
        <v>0</v>
      </c>
      <c r="L2764" s="27" t="n">
        <f aca="false">IF($K2764=0,0,IFERROR(INDEX(購買率算出!$P$6:$P$3005,MATCH($A2764&amp;"",購買率算出!$C$6:$C$3005,0)),0))</f>
        <v>0</v>
      </c>
    </row>
    <row r="2765" customFormat="false" ht="15" hidden="false" customHeight="false" outlineLevel="0" collapsed="false">
      <c r="A2765" s="24"/>
      <c r="D2765" s="24"/>
      <c r="F2765" s="24"/>
      <c r="K2765" s="9" t="n">
        <f aca="false">IF($A2765="",0,IF(OR(N($D2765)=0,$D2765&amp;""=TOP!$C$5&amp;""),1,0))</f>
        <v>0</v>
      </c>
      <c r="L2765" s="27" t="n">
        <f aca="false">IF($K2765=0,0,IFERROR(INDEX(購買率算出!$P$6:$P$3005,MATCH($A2765&amp;"",購買率算出!$C$6:$C$3005,0)),0))</f>
        <v>0</v>
      </c>
    </row>
    <row r="2766" customFormat="false" ht="15" hidden="false" customHeight="false" outlineLevel="0" collapsed="false">
      <c r="A2766" s="24"/>
      <c r="D2766" s="24"/>
      <c r="F2766" s="24"/>
      <c r="K2766" s="9" t="n">
        <f aca="false">IF($A2766="",0,IF(OR(N($D2766)=0,$D2766&amp;""=TOP!$C$5&amp;""),1,0))</f>
        <v>0</v>
      </c>
      <c r="L2766" s="27" t="n">
        <f aca="false">IF($K2766=0,0,IFERROR(INDEX(購買率算出!$P$6:$P$3005,MATCH($A2766&amp;"",購買率算出!$C$6:$C$3005,0)),0))</f>
        <v>0</v>
      </c>
    </row>
    <row r="2767" customFormat="false" ht="15" hidden="false" customHeight="false" outlineLevel="0" collapsed="false">
      <c r="A2767" s="24"/>
      <c r="D2767" s="24"/>
      <c r="F2767" s="24"/>
      <c r="K2767" s="9" t="n">
        <f aca="false">IF($A2767="",0,IF(OR(N($D2767)=0,$D2767&amp;""=TOP!$C$5&amp;""),1,0))</f>
        <v>0</v>
      </c>
      <c r="L2767" s="27" t="n">
        <f aca="false">IF($K2767=0,0,IFERROR(INDEX(購買率算出!$P$6:$P$3005,MATCH($A2767&amp;"",購買率算出!$C$6:$C$3005,0)),0))</f>
        <v>0</v>
      </c>
    </row>
    <row r="2768" customFormat="false" ht="15" hidden="false" customHeight="false" outlineLevel="0" collapsed="false">
      <c r="A2768" s="24"/>
      <c r="D2768" s="24"/>
      <c r="F2768" s="24"/>
      <c r="K2768" s="9" t="n">
        <f aca="false">IF($A2768="",0,IF(OR(N($D2768)=0,$D2768&amp;""=TOP!$C$5&amp;""),1,0))</f>
        <v>0</v>
      </c>
      <c r="L2768" s="27" t="n">
        <f aca="false">IF($K2768=0,0,IFERROR(INDEX(購買率算出!$P$6:$P$3005,MATCH($A2768&amp;"",購買率算出!$C$6:$C$3005,0)),0))</f>
        <v>0</v>
      </c>
    </row>
    <row r="2769" customFormat="false" ht="15" hidden="false" customHeight="false" outlineLevel="0" collapsed="false">
      <c r="A2769" s="24"/>
      <c r="D2769" s="24"/>
      <c r="F2769" s="24"/>
      <c r="K2769" s="9" t="n">
        <f aca="false">IF($A2769="",0,IF(OR(N($D2769)=0,$D2769&amp;""=TOP!$C$5&amp;""),1,0))</f>
        <v>0</v>
      </c>
      <c r="L2769" s="27" t="n">
        <f aca="false">IF($K2769=0,0,IFERROR(INDEX(購買率算出!$P$6:$P$3005,MATCH($A2769&amp;"",購買率算出!$C$6:$C$3005,0)),0))</f>
        <v>0</v>
      </c>
    </row>
    <row r="2770" customFormat="false" ht="15" hidden="false" customHeight="false" outlineLevel="0" collapsed="false">
      <c r="A2770" s="24"/>
      <c r="D2770" s="24"/>
      <c r="F2770" s="24"/>
      <c r="K2770" s="9" t="n">
        <f aca="false">IF($A2770="",0,IF(OR(N($D2770)=0,$D2770&amp;""=TOP!$C$5&amp;""),1,0))</f>
        <v>0</v>
      </c>
      <c r="L2770" s="27" t="n">
        <f aca="false">IF($K2770=0,0,IFERROR(INDEX(購買率算出!$P$6:$P$3005,MATCH($A2770&amp;"",購買率算出!$C$6:$C$3005,0)),0))</f>
        <v>0</v>
      </c>
    </row>
    <row r="2771" customFormat="false" ht="15" hidden="false" customHeight="false" outlineLevel="0" collapsed="false">
      <c r="A2771" s="24"/>
      <c r="D2771" s="24"/>
      <c r="F2771" s="24"/>
      <c r="K2771" s="9" t="n">
        <f aca="false">IF($A2771="",0,IF(OR(N($D2771)=0,$D2771&amp;""=TOP!$C$5&amp;""),1,0))</f>
        <v>0</v>
      </c>
      <c r="L2771" s="27" t="n">
        <f aca="false">IF($K2771=0,0,IFERROR(INDEX(購買率算出!$P$6:$P$3005,MATCH($A2771&amp;"",購買率算出!$C$6:$C$3005,0)),0))</f>
        <v>0</v>
      </c>
    </row>
    <row r="2772" customFormat="false" ht="15" hidden="false" customHeight="false" outlineLevel="0" collapsed="false">
      <c r="A2772" s="24"/>
      <c r="D2772" s="24"/>
      <c r="F2772" s="24"/>
      <c r="K2772" s="9" t="n">
        <f aca="false">IF($A2772="",0,IF(OR(N($D2772)=0,$D2772&amp;""=TOP!$C$5&amp;""),1,0))</f>
        <v>0</v>
      </c>
      <c r="L2772" s="27" t="n">
        <f aca="false">IF($K2772=0,0,IFERROR(INDEX(購買率算出!$P$6:$P$3005,MATCH($A2772&amp;"",購買率算出!$C$6:$C$3005,0)),0))</f>
        <v>0</v>
      </c>
    </row>
    <row r="2773" customFormat="false" ht="15" hidden="false" customHeight="false" outlineLevel="0" collapsed="false">
      <c r="A2773" s="24"/>
      <c r="D2773" s="24"/>
      <c r="F2773" s="24"/>
      <c r="K2773" s="9" t="n">
        <f aca="false">IF($A2773="",0,IF(OR(N($D2773)=0,$D2773&amp;""=TOP!$C$5&amp;""),1,0))</f>
        <v>0</v>
      </c>
      <c r="L2773" s="27" t="n">
        <f aca="false">IF($K2773=0,0,IFERROR(INDEX(購買率算出!$P$6:$P$3005,MATCH($A2773&amp;"",購買率算出!$C$6:$C$3005,0)),0))</f>
        <v>0</v>
      </c>
    </row>
    <row r="2774" customFormat="false" ht="15" hidden="false" customHeight="false" outlineLevel="0" collapsed="false">
      <c r="A2774" s="24"/>
      <c r="D2774" s="24"/>
      <c r="F2774" s="24"/>
      <c r="K2774" s="9" t="n">
        <f aca="false">IF($A2774="",0,IF(OR(N($D2774)=0,$D2774&amp;""=TOP!$C$5&amp;""),1,0))</f>
        <v>0</v>
      </c>
      <c r="L2774" s="27" t="n">
        <f aca="false">IF($K2774=0,0,IFERROR(INDEX(購買率算出!$P$6:$P$3005,MATCH($A2774&amp;"",購買率算出!$C$6:$C$3005,0)),0))</f>
        <v>0</v>
      </c>
    </row>
    <row r="2775" customFormat="false" ht="15" hidden="false" customHeight="false" outlineLevel="0" collapsed="false">
      <c r="A2775" s="24"/>
      <c r="D2775" s="24"/>
      <c r="F2775" s="24"/>
      <c r="K2775" s="9" t="n">
        <f aca="false">IF($A2775="",0,IF(OR(N($D2775)=0,$D2775&amp;""=TOP!$C$5&amp;""),1,0))</f>
        <v>0</v>
      </c>
      <c r="L2775" s="27" t="n">
        <f aca="false">IF($K2775=0,0,IFERROR(INDEX(購買率算出!$P$6:$P$3005,MATCH($A2775&amp;"",購買率算出!$C$6:$C$3005,0)),0))</f>
        <v>0</v>
      </c>
    </row>
    <row r="2776" customFormat="false" ht="15" hidden="false" customHeight="false" outlineLevel="0" collapsed="false">
      <c r="A2776" s="24"/>
      <c r="D2776" s="24"/>
      <c r="F2776" s="24"/>
      <c r="K2776" s="9" t="n">
        <f aca="false">IF($A2776="",0,IF(OR(N($D2776)=0,$D2776&amp;""=TOP!$C$5&amp;""),1,0))</f>
        <v>0</v>
      </c>
      <c r="L2776" s="27" t="n">
        <f aca="false">IF($K2776=0,0,IFERROR(INDEX(購買率算出!$P$6:$P$3005,MATCH($A2776&amp;"",購買率算出!$C$6:$C$3005,0)),0))</f>
        <v>0</v>
      </c>
    </row>
    <row r="2777" customFormat="false" ht="15" hidden="false" customHeight="false" outlineLevel="0" collapsed="false">
      <c r="A2777" s="24"/>
      <c r="D2777" s="24"/>
      <c r="F2777" s="24"/>
      <c r="K2777" s="9" t="n">
        <f aca="false">IF($A2777="",0,IF(OR(N($D2777)=0,$D2777&amp;""=TOP!$C$5&amp;""),1,0))</f>
        <v>0</v>
      </c>
      <c r="L2777" s="27" t="n">
        <f aca="false">IF($K2777=0,0,IFERROR(INDEX(購買率算出!$P$6:$P$3005,MATCH($A2777&amp;"",購買率算出!$C$6:$C$3005,0)),0))</f>
        <v>0</v>
      </c>
    </row>
    <row r="2778" customFormat="false" ht="15" hidden="false" customHeight="false" outlineLevel="0" collapsed="false">
      <c r="A2778" s="24"/>
      <c r="D2778" s="24"/>
      <c r="F2778" s="24"/>
      <c r="K2778" s="9" t="n">
        <f aca="false">IF($A2778="",0,IF(OR(N($D2778)=0,$D2778&amp;""=TOP!$C$5&amp;""),1,0))</f>
        <v>0</v>
      </c>
      <c r="L2778" s="27" t="n">
        <f aca="false">IF($K2778=0,0,IFERROR(INDEX(購買率算出!$P$6:$P$3005,MATCH($A2778&amp;"",購買率算出!$C$6:$C$3005,0)),0))</f>
        <v>0</v>
      </c>
    </row>
    <row r="2779" customFormat="false" ht="15" hidden="false" customHeight="false" outlineLevel="0" collapsed="false">
      <c r="A2779" s="24"/>
      <c r="D2779" s="24"/>
      <c r="F2779" s="24"/>
      <c r="K2779" s="9" t="n">
        <f aca="false">IF($A2779="",0,IF(OR(N($D2779)=0,$D2779&amp;""=TOP!$C$5&amp;""),1,0))</f>
        <v>0</v>
      </c>
      <c r="L2779" s="27" t="n">
        <f aca="false">IF($K2779=0,0,IFERROR(INDEX(購買率算出!$P$6:$P$3005,MATCH($A2779&amp;"",購買率算出!$C$6:$C$3005,0)),0))</f>
        <v>0</v>
      </c>
    </row>
    <row r="2780" customFormat="false" ht="15" hidden="false" customHeight="false" outlineLevel="0" collapsed="false">
      <c r="A2780" s="24"/>
      <c r="D2780" s="24"/>
      <c r="F2780" s="24"/>
      <c r="K2780" s="9" t="n">
        <f aca="false">IF($A2780="",0,IF(OR(N($D2780)=0,$D2780&amp;""=TOP!$C$5&amp;""),1,0))</f>
        <v>0</v>
      </c>
      <c r="L2780" s="27" t="n">
        <f aca="false">IF($K2780=0,0,IFERROR(INDEX(購買率算出!$P$6:$P$3005,MATCH($A2780&amp;"",購買率算出!$C$6:$C$3005,0)),0))</f>
        <v>0</v>
      </c>
    </row>
    <row r="2781" customFormat="false" ht="15" hidden="false" customHeight="false" outlineLevel="0" collapsed="false">
      <c r="A2781" s="24"/>
      <c r="D2781" s="24"/>
      <c r="F2781" s="24"/>
      <c r="K2781" s="9" t="n">
        <f aca="false">IF($A2781="",0,IF(OR(N($D2781)=0,$D2781&amp;""=TOP!$C$5&amp;""),1,0))</f>
        <v>0</v>
      </c>
      <c r="L2781" s="27" t="n">
        <f aca="false">IF($K2781=0,0,IFERROR(INDEX(購買率算出!$P$6:$P$3005,MATCH($A2781&amp;"",購買率算出!$C$6:$C$3005,0)),0))</f>
        <v>0</v>
      </c>
    </row>
    <row r="2782" customFormat="false" ht="15" hidden="false" customHeight="false" outlineLevel="0" collapsed="false">
      <c r="A2782" s="24"/>
      <c r="D2782" s="24"/>
      <c r="F2782" s="24"/>
      <c r="K2782" s="9" t="n">
        <f aca="false">IF($A2782="",0,IF(OR(N($D2782)=0,$D2782&amp;""=TOP!$C$5&amp;""),1,0))</f>
        <v>0</v>
      </c>
      <c r="L2782" s="27" t="n">
        <f aca="false">IF($K2782=0,0,IFERROR(INDEX(購買率算出!$P$6:$P$3005,MATCH($A2782&amp;"",購買率算出!$C$6:$C$3005,0)),0))</f>
        <v>0</v>
      </c>
    </row>
    <row r="2783" customFormat="false" ht="15" hidden="false" customHeight="false" outlineLevel="0" collapsed="false">
      <c r="A2783" s="24"/>
      <c r="D2783" s="24"/>
      <c r="F2783" s="24"/>
      <c r="K2783" s="9" t="n">
        <f aca="false">IF($A2783="",0,IF(OR(N($D2783)=0,$D2783&amp;""=TOP!$C$5&amp;""),1,0))</f>
        <v>0</v>
      </c>
      <c r="L2783" s="27" t="n">
        <f aca="false">IF($K2783=0,0,IFERROR(INDEX(購買率算出!$P$6:$P$3005,MATCH($A2783&amp;"",購買率算出!$C$6:$C$3005,0)),0))</f>
        <v>0</v>
      </c>
    </row>
    <row r="2784" customFormat="false" ht="15" hidden="false" customHeight="false" outlineLevel="0" collapsed="false">
      <c r="A2784" s="24"/>
      <c r="D2784" s="24"/>
      <c r="F2784" s="24"/>
      <c r="K2784" s="9" t="n">
        <f aca="false">IF($A2784="",0,IF(OR(N($D2784)=0,$D2784&amp;""=TOP!$C$5&amp;""),1,0))</f>
        <v>0</v>
      </c>
      <c r="L2784" s="27" t="n">
        <f aca="false">IF($K2784=0,0,IFERROR(INDEX(購買率算出!$P$6:$P$3005,MATCH($A2784&amp;"",購買率算出!$C$6:$C$3005,0)),0))</f>
        <v>0</v>
      </c>
    </row>
    <row r="2785" customFormat="false" ht="15" hidden="false" customHeight="false" outlineLevel="0" collapsed="false">
      <c r="A2785" s="24"/>
      <c r="D2785" s="24"/>
      <c r="F2785" s="24"/>
      <c r="K2785" s="9" t="n">
        <f aca="false">IF($A2785="",0,IF(OR(N($D2785)=0,$D2785&amp;""=TOP!$C$5&amp;""),1,0))</f>
        <v>0</v>
      </c>
      <c r="L2785" s="27" t="n">
        <f aca="false">IF($K2785=0,0,IFERROR(INDEX(購買率算出!$P$6:$P$3005,MATCH($A2785&amp;"",購買率算出!$C$6:$C$3005,0)),0))</f>
        <v>0</v>
      </c>
    </row>
    <row r="2786" customFormat="false" ht="15" hidden="false" customHeight="false" outlineLevel="0" collapsed="false">
      <c r="A2786" s="24"/>
      <c r="D2786" s="24"/>
      <c r="F2786" s="24"/>
      <c r="K2786" s="9" t="n">
        <f aca="false">IF($A2786="",0,IF(OR(N($D2786)=0,$D2786&amp;""=TOP!$C$5&amp;""),1,0))</f>
        <v>0</v>
      </c>
      <c r="L2786" s="27" t="n">
        <f aca="false">IF($K2786=0,0,IFERROR(INDEX(購買率算出!$P$6:$P$3005,MATCH($A2786&amp;"",購買率算出!$C$6:$C$3005,0)),0))</f>
        <v>0</v>
      </c>
    </row>
    <row r="2787" customFormat="false" ht="15" hidden="false" customHeight="false" outlineLevel="0" collapsed="false">
      <c r="A2787" s="24"/>
      <c r="D2787" s="24"/>
      <c r="F2787" s="24"/>
      <c r="K2787" s="9" t="n">
        <f aca="false">IF($A2787="",0,IF(OR(N($D2787)=0,$D2787&amp;""=TOP!$C$5&amp;""),1,0))</f>
        <v>0</v>
      </c>
      <c r="L2787" s="27" t="n">
        <f aca="false">IF($K2787=0,0,IFERROR(INDEX(購買率算出!$P$6:$P$3005,MATCH($A2787&amp;"",購買率算出!$C$6:$C$3005,0)),0))</f>
        <v>0</v>
      </c>
    </row>
    <row r="2788" customFormat="false" ht="15" hidden="false" customHeight="false" outlineLevel="0" collapsed="false">
      <c r="A2788" s="24"/>
      <c r="D2788" s="24"/>
      <c r="F2788" s="24"/>
      <c r="K2788" s="9" t="n">
        <f aca="false">IF($A2788="",0,IF(OR(N($D2788)=0,$D2788&amp;""=TOP!$C$5&amp;""),1,0))</f>
        <v>0</v>
      </c>
      <c r="L2788" s="27" t="n">
        <f aca="false">IF($K2788=0,0,IFERROR(INDEX(購買率算出!$P$6:$P$3005,MATCH($A2788&amp;"",購買率算出!$C$6:$C$3005,0)),0))</f>
        <v>0</v>
      </c>
    </row>
    <row r="2789" customFormat="false" ht="15" hidden="false" customHeight="false" outlineLevel="0" collapsed="false">
      <c r="A2789" s="24"/>
      <c r="D2789" s="24"/>
      <c r="F2789" s="24"/>
      <c r="K2789" s="9" t="n">
        <f aca="false">IF($A2789="",0,IF(OR(N($D2789)=0,$D2789&amp;""=TOP!$C$5&amp;""),1,0))</f>
        <v>0</v>
      </c>
      <c r="L2789" s="27" t="n">
        <f aca="false">IF($K2789=0,0,IFERROR(INDEX(購買率算出!$P$6:$P$3005,MATCH($A2789&amp;"",購買率算出!$C$6:$C$3005,0)),0))</f>
        <v>0</v>
      </c>
    </row>
    <row r="2790" customFormat="false" ht="15" hidden="false" customHeight="false" outlineLevel="0" collapsed="false">
      <c r="A2790" s="24"/>
      <c r="D2790" s="24"/>
      <c r="F2790" s="24"/>
      <c r="K2790" s="9" t="n">
        <f aca="false">IF($A2790="",0,IF(OR(N($D2790)=0,$D2790&amp;""=TOP!$C$5&amp;""),1,0))</f>
        <v>0</v>
      </c>
      <c r="L2790" s="27" t="n">
        <f aca="false">IF($K2790=0,0,IFERROR(INDEX(購買率算出!$P$6:$P$3005,MATCH($A2790&amp;"",購買率算出!$C$6:$C$3005,0)),0))</f>
        <v>0</v>
      </c>
    </row>
    <row r="2791" customFormat="false" ht="15" hidden="false" customHeight="false" outlineLevel="0" collapsed="false">
      <c r="A2791" s="24"/>
      <c r="D2791" s="24"/>
      <c r="F2791" s="24"/>
      <c r="K2791" s="9" t="n">
        <f aca="false">IF($A2791="",0,IF(OR(N($D2791)=0,$D2791&amp;""=TOP!$C$5&amp;""),1,0))</f>
        <v>0</v>
      </c>
      <c r="L2791" s="27" t="n">
        <f aca="false">IF($K2791=0,0,IFERROR(INDEX(購買率算出!$P$6:$P$3005,MATCH($A2791&amp;"",購買率算出!$C$6:$C$3005,0)),0))</f>
        <v>0</v>
      </c>
    </row>
    <row r="2792" customFormat="false" ht="15" hidden="false" customHeight="false" outlineLevel="0" collapsed="false">
      <c r="A2792" s="24"/>
      <c r="D2792" s="24"/>
      <c r="F2792" s="24"/>
      <c r="K2792" s="9" t="n">
        <f aca="false">IF($A2792="",0,IF(OR(N($D2792)=0,$D2792&amp;""=TOP!$C$5&amp;""),1,0))</f>
        <v>0</v>
      </c>
      <c r="L2792" s="27" t="n">
        <f aca="false">IF($K2792=0,0,IFERROR(INDEX(購買率算出!$P$6:$P$3005,MATCH($A2792&amp;"",購買率算出!$C$6:$C$3005,0)),0))</f>
        <v>0</v>
      </c>
    </row>
    <row r="2793" customFormat="false" ht="15" hidden="false" customHeight="false" outlineLevel="0" collapsed="false">
      <c r="A2793" s="24"/>
      <c r="D2793" s="24"/>
      <c r="F2793" s="24"/>
      <c r="K2793" s="9" t="n">
        <f aca="false">IF($A2793="",0,IF(OR(N($D2793)=0,$D2793&amp;""=TOP!$C$5&amp;""),1,0))</f>
        <v>0</v>
      </c>
      <c r="L2793" s="27" t="n">
        <f aca="false">IF($K2793=0,0,IFERROR(INDEX(購買率算出!$P$6:$P$3005,MATCH($A2793&amp;"",購買率算出!$C$6:$C$3005,0)),0))</f>
        <v>0</v>
      </c>
    </row>
    <row r="2794" customFormat="false" ht="15" hidden="false" customHeight="false" outlineLevel="0" collapsed="false">
      <c r="A2794" s="24"/>
      <c r="D2794" s="24"/>
      <c r="F2794" s="24"/>
      <c r="K2794" s="9" t="n">
        <f aca="false">IF($A2794="",0,IF(OR(N($D2794)=0,$D2794&amp;""=TOP!$C$5&amp;""),1,0))</f>
        <v>0</v>
      </c>
      <c r="L2794" s="27" t="n">
        <f aca="false">IF($K2794=0,0,IFERROR(INDEX(購買率算出!$P$6:$P$3005,MATCH($A2794&amp;"",購買率算出!$C$6:$C$3005,0)),0))</f>
        <v>0</v>
      </c>
    </row>
    <row r="2795" customFormat="false" ht="15" hidden="false" customHeight="false" outlineLevel="0" collapsed="false">
      <c r="A2795" s="24"/>
      <c r="D2795" s="24"/>
      <c r="F2795" s="24"/>
      <c r="K2795" s="9" t="n">
        <f aca="false">IF($A2795="",0,IF(OR(N($D2795)=0,$D2795&amp;""=TOP!$C$5&amp;""),1,0))</f>
        <v>0</v>
      </c>
      <c r="L2795" s="27" t="n">
        <f aca="false">IF($K2795=0,0,IFERROR(INDEX(購買率算出!$P$6:$P$3005,MATCH($A2795&amp;"",購買率算出!$C$6:$C$3005,0)),0))</f>
        <v>0</v>
      </c>
    </row>
    <row r="2796" customFormat="false" ht="15" hidden="false" customHeight="false" outlineLevel="0" collapsed="false">
      <c r="A2796" s="24"/>
      <c r="D2796" s="24"/>
      <c r="F2796" s="24"/>
      <c r="K2796" s="9" t="n">
        <f aca="false">IF($A2796="",0,IF(OR(N($D2796)=0,$D2796&amp;""=TOP!$C$5&amp;""),1,0))</f>
        <v>0</v>
      </c>
      <c r="L2796" s="27" t="n">
        <f aca="false">IF($K2796=0,0,IFERROR(INDEX(購買率算出!$P$6:$P$3005,MATCH($A2796&amp;"",購買率算出!$C$6:$C$3005,0)),0))</f>
        <v>0</v>
      </c>
    </row>
    <row r="2797" customFormat="false" ht="15" hidden="false" customHeight="false" outlineLevel="0" collapsed="false">
      <c r="A2797" s="24"/>
      <c r="D2797" s="24"/>
      <c r="F2797" s="24"/>
      <c r="K2797" s="9" t="n">
        <f aca="false">IF($A2797="",0,IF(OR(N($D2797)=0,$D2797&amp;""=TOP!$C$5&amp;""),1,0))</f>
        <v>0</v>
      </c>
      <c r="L2797" s="27" t="n">
        <f aca="false">IF($K2797=0,0,IFERROR(INDEX(購買率算出!$P$6:$P$3005,MATCH($A2797&amp;"",購買率算出!$C$6:$C$3005,0)),0))</f>
        <v>0</v>
      </c>
    </row>
    <row r="2798" customFormat="false" ht="15" hidden="false" customHeight="false" outlineLevel="0" collapsed="false">
      <c r="A2798" s="24"/>
      <c r="D2798" s="24"/>
      <c r="F2798" s="24"/>
      <c r="K2798" s="9" t="n">
        <f aca="false">IF($A2798="",0,IF(OR(N($D2798)=0,$D2798&amp;""=TOP!$C$5&amp;""),1,0))</f>
        <v>0</v>
      </c>
      <c r="L2798" s="27" t="n">
        <f aca="false">IF($K2798=0,0,IFERROR(INDEX(購買率算出!$P$6:$P$3005,MATCH($A2798&amp;"",購買率算出!$C$6:$C$3005,0)),0))</f>
        <v>0</v>
      </c>
    </row>
    <row r="2799" customFormat="false" ht="15" hidden="false" customHeight="false" outlineLevel="0" collapsed="false">
      <c r="A2799" s="24"/>
      <c r="D2799" s="24"/>
      <c r="F2799" s="24"/>
      <c r="K2799" s="9" t="n">
        <f aca="false">IF($A2799="",0,IF(OR(N($D2799)=0,$D2799&amp;""=TOP!$C$5&amp;""),1,0))</f>
        <v>0</v>
      </c>
      <c r="L2799" s="27" t="n">
        <f aca="false">IF($K2799=0,0,IFERROR(INDEX(購買率算出!$P$6:$P$3005,MATCH($A2799&amp;"",購買率算出!$C$6:$C$3005,0)),0))</f>
        <v>0</v>
      </c>
    </row>
    <row r="2800" customFormat="false" ht="15" hidden="false" customHeight="false" outlineLevel="0" collapsed="false">
      <c r="A2800" s="24"/>
      <c r="D2800" s="24"/>
      <c r="F2800" s="24"/>
      <c r="K2800" s="9" t="n">
        <f aca="false">IF($A2800="",0,IF(OR(N($D2800)=0,$D2800&amp;""=TOP!$C$5&amp;""),1,0))</f>
        <v>0</v>
      </c>
      <c r="L2800" s="27" t="n">
        <f aca="false">IF($K2800=0,0,IFERROR(INDEX(購買率算出!$P$6:$P$3005,MATCH($A2800&amp;"",購買率算出!$C$6:$C$3005,0)),0))</f>
        <v>0</v>
      </c>
    </row>
    <row r="2801" customFormat="false" ht="15" hidden="false" customHeight="false" outlineLevel="0" collapsed="false">
      <c r="A2801" s="24"/>
      <c r="D2801" s="24"/>
      <c r="F2801" s="24"/>
      <c r="K2801" s="9" t="n">
        <f aca="false">IF($A2801="",0,IF(OR(N($D2801)=0,$D2801&amp;""=TOP!$C$5&amp;""),1,0))</f>
        <v>0</v>
      </c>
      <c r="L2801" s="27" t="n">
        <f aca="false">IF($K2801=0,0,IFERROR(INDEX(購買率算出!$P$6:$P$3005,MATCH($A2801&amp;"",購買率算出!$C$6:$C$3005,0)),0))</f>
        <v>0</v>
      </c>
    </row>
    <row r="2802" customFormat="false" ht="15" hidden="false" customHeight="false" outlineLevel="0" collapsed="false">
      <c r="A2802" s="24"/>
      <c r="D2802" s="24"/>
      <c r="F2802" s="24"/>
      <c r="K2802" s="9" t="n">
        <f aca="false">IF($A2802="",0,IF(OR(N($D2802)=0,$D2802&amp;""=TOP!$C$5&amp;""),1,0))</f>
        <v>0</v>
      </c>
      <c r="L2802" s="27" t="n">
        <f aca="false">IF($K2802=0,0,IFERROR(INDEX(購買率算出!$P$6:$P$3005,MATCH($A2802&amp;"",購買率算出!$C$6:$C$3005,0)),0))</f>
        <v>0</v>
      </c>
    </row>
    <row r="2803" customFormat="false" ht="15" hidden="false" customHeight="false" outlineLevel="0" collapsed="false">
      <c r="A2803" s="24"/>
      <c r="D2803" s="24"/>
      <c r="F2803" s="24"/>
      <c r="K2803" s="9" t="n">
        <f aca="false">IF($A2803="",0,IF(OR(N($D2803)=0,$D2803&amp;""=TOP!$C$5&amp;""),1,0))</f>
        <v>0</v>
      </c>
      <c r="L2803" s="27" t="n">
        <f aca="false">IF($K2803=0,0,IFERROR(INDEX(購買率算出!$P$6:$P$3005,MATCH($A2803&amp;"",購買率算出!$C$6:$C$3005,0)),0))</f>
        <v>0</v>
      </c>
    </row>
    <row r="2804" customFormat="false" ht="15" hidden="false" customHeight="false" outlineLevel="0" collapsed="false">
      <c r="A2804" s="24"/>
      <c r="D2804" s="24"/>
      <c r="F2804" s="24"/>
      <c r="K2804" s="9" t="n">
        <f aca="false">IF($A2804="",0,IF(OR(N($D2804)=0,$D2804&amp;""=TOP!$C$5&amp;""),1,0))</f>
        <v>0</v>
      </c>
      <c r="L2804" s="27" t="n">
        <f aca="false">IF($K2804=0,0,IFERROR(INDEX(購買率算出!$P$6:$P$3005,MATCH($A2804&amp;"",購買率算出!$C$6:$C$3005,0)),0))</f>
        <v>0</v>
      </c>
    </row>
    <row r="2805" customFormat="false" ht="15" hidden="false" customHeight="false" outlineLevel="0" collapsed="false">
      <c r="A2805" s="24"/>
      <c r="D2805" s="24"/>
      <c r="F2805" s="24"/>
      <c r="K2805" s="9" t="n">
        <f aca="false">IF($A2805="",0,IF(OR(N($D2805)=0,$D2805&amp;""=TOP!$C$5&amp;""),1,0))</f>
        <v>0</v>
      </c>
      <c r="L2805" s="27" t="n">
        <f aca="false">IF($K2805=0,0,IFERROR(INDEX(購買率算出!$P$6:$P$3005,MATCH($A2805&amp;"",購買率算出!$C$6:$C$3005,0)),0))</f>
        <v>0</v>
      </c>
    </row>
    <row r="2806" customFormat="false" ht="15" hidden="false" customHeight="false" outlineLevel="0" collapsed="false">
      <c r="A2806" s="24"/>
      <c r="D2806" s="24"/>
      <c r="F2806" s="24"/>
      <c r="K2806" s="9" t="n">
        <f aca="false">IF($A2806="",0,IF(OR(N($D2806)=0,$D2806&amp;""=TOP!$C$5&amp;""),1,0))</f>
        <v>0</v>
      </c>
      <c r="L2806" s="27" t="n">
        <f aca="false">IF($K2806=0,0,IFERROR(INDEX(購買率算出!$P$6:$P$3005,MATCH($A2806&amp;"",購買率算出!$C$6:$C$3005,0)),0))</f>
        <v>0</v>
      </c>
    </row>
    <row r="2807" customFormat="false" ht="15" hidden="false" customHeight="false" outlineLevel="0" collapsed="false">
      <c r="A2807" s="24"/>
      <c r="D2807" s="24"/>
      <c r="F2807" s="24"/>
      <c r="K2807" s="9" t="n">
        <f aca="false">IF($A2807="",0,IF(OR(N($D2807)=0,$D2807&amp;""=TOP!$C$5&amp;""),1,0))</f>
        <v>0</v>
      </c>
      <c r="L2807" s="27" t="n">
        <f aca="false">IF($K2807=0,0,IFERROR(INDEX(購買率算出!$P$6:$P$3005,MATCH($A2807&amp;"",購買率算出!$C$6:$C$3005,0)),0))</f>
        <v>0</v>
      </c>
    </row>
    <row r="2808" customFormat="false" ht="15" hidden="false" customHeight="false" outlineLevel="0" collapsed="false">
      <c r="A2808" s="24"/>
      <c r="D2808" s="24"/>
      <c r="F2808" s="24"/>
      <c r="K2808" s="9" t="n">
        <f aca="false">IF($A2808="",0,IF(OR(N($D2808)=0,$D2808&amp;""=TOP!$C$5&amp;""),1,0))</f>
        <v>0</v>
      </c>
      <c r="L2808" s="27" t="n">
        <f aca="false">IF($K2808=0,0,IFERROR(INDEX(購買率算出!$P$6:$P$3005,MATCH($A2808&amp;"",購買率算出!$C$6:$C$3005,0)),0))</f>
        <v>0</v>
      </c>
    </row>
    <row r="2809" customFormat="false" ht="15" hidden="false" customHeight="false" outlineLevel="0" collapsed="false">
      <c r="A2809" s="24"/>
      <c r="D2809" s="24"/>
      <c r="F2809" s="24"/>
      <c r="K2809" s="9" t="n">
        <f aca="false">IF($A2809="",0,IF(OR(N($D2809)=0,$D2809&amp;""=TOP!$C$5&amp;""),1,0))</f>
        <v>0</v>
      </c>
      <c r="L2809" s="27" t="n">
        <f aca="false">IF($K2809=0,0,IFERROR(INDEX(購買率算出!$P$6:$P$3005,MATCH($A2809&amp;"",購買率算出!$C$6:$C$3005,0)),0))</f>
        <v>0</v>
      </c>
    </row>
    <row r="2810" customFormat="false" ht="15" hidden="false" customHeight="false" outlineLevel="0" collapsed="false">
      <c r="A2810" s="24"/>
      <c r="D2810" s="24"/>
      <c r="F2810" s="24"/>
      <c r="K2810" s="9" t="n">
        <f aca="false">IF($A2810="",0,IF(OR(N($D2810)=0,$D2810&amp;""=TOP!$C$5&amp;""),1,0))</f>
        <v>0</v>
      </c>
      <c r="L2810" s="27" t="n">
        <f aca="false">IF($K2810=0,0,IFERROR(INDEX(購買率算出!$P$6:$P$3005,MATCH($A2810&amp;"",購買率算出!$C$6:$C$3005,0)),0))</f>
        <v>0</v>
      </c>
    </row>
    <row r="2811" customFormat="false" ht="15" hidden="false" customHeight="false" outlineLevel="0" collapsed="false">
      <c r="A2811" s="24"/>
      <c r="D2811" s="24"/>
      <c r="F2811" s="24"/>
      <c r="K2811" s="9" t="n">
        <f aca="false">IF($A2811="",0,IF(OR(N($D2811)=0,$D2811&amp;""=TOP!$C$5&amp;""),1,0))</f>
        <v>0</v>
      </c>
      <c r="L2811" s="27" t="n">
        <f aca="false">IF($K2811=0,0,IFERROR(INDEX(購買率算出!$P$6:$P$3005,MATCH($A2811&amp;"",購買率算出!$C$6:$C$3005,0)),0))</f>
        <v>0</v>
      </c>
    </row>
    <row r="2812" customFormat="false" ht="15" hidden="false" customHeight="false" outlineLevel="0" collapsed="false">
      <c r="A2812" s="24"/>
      <c r="D2812" s="24"/>
      <c r="F2812" s="24"/>
      <c r="K2812" s="9" t="n">
        <f aca="false">IF($A2812="",0,IF(OR(N($D2812)=0,$D2812&amp;""=TOP!$C$5&amp;""),1,0))</f>
        <v>0</v>
      </c>
      <c r="L2812" s="27" t="n">
        <f aca="false">IF($K2812=0,0,IFERROR(INDEX(購買率算出!$P$6:$P$3005,MATCH($A2812&amp;"",購買率算出!$C$6:$C$3005,0)),0))</f>
        <v>0</v>
      </c>
    </row>
    <row r="2813" customFormat="false" ht="15" hidden="false" customHeight="false" outlineLevel="0" collapsed="false">
      <c r="A2813" s="24"/>
      <c r="D2813" s="24"/>
      <c r="F2813" s="24"/>
      <c r="K2813" s="9" t="n">
        <f aca="false">IF($A2813="",0,IF(OR(N($D2813)=0,$D2813&amp;""=TOP!$C$5&amp;""),1,0))</f>
        <v>0</v>
      </c>
      <c r="L2813" s="27" t="n">
        <f aca="false">IF($K2813=0,0,IFERROR(INDEX(購買率算出!$P$6:$P$3005,MATCH($A2813&amp;"",購買率算出!$C$6:$C$3005,0)),0))</f>
        <v>0</v>
      </c>
    </row>
    <row r="2814" customFormat="false" ht="15" hidden="false" customHeight="false" outlineLevel="0" collapsed="false">
      <c r="A2814" s="24"/>
      <c r="D2814" s="24"/>
      <c r="F2814" s="24"/>
      <c r="K2814" s="9" t="n">
        <f aca="false">IF($A2814="",0,IF(OR(N($D2814)=0,$D2814&amp;""=TOP!$C$5&amp;""),1,0))</f>
        <v>0</v>
      </c>
      <c r="L2814" s="27" t="n">
        <f aca="false">IF($K2814=0,0,IFERROR(INDEX(購買率算出!$P$6:$P$3005,MATCH($A2814&amp;"",購買率算出!$C$6:$C$3005,0)),0))</f>
        <v>0</v>
      </c>
    </row>
    <row r="2815" customFormat="false" ht="15" hidden="false" customHeight="false" outlineLevel="0" collapsed="false">
      <c r="A2815" s="24"/>
      <c r="D2815" s="24"/>
      <c r="F2815" s="24"/>
      <c r="K2815" s="9" t="n">
        <f aca="false">IF($A2815="",0,IF(OR(N($D2815)=0,$D2815&amp;""=TOP!$C$5&amp;""),1,0))</f>
        <v>0</v>
      </c>
      <c r="L2815" s="27" t="n">
        <f aca="false">IF($K2815=0,0,IFERROR(INDEX(購買率算出!$P$6:$P$3005,MATCH($A2815&amp;"",購買率算出!$C$6:$C$3005,0)),0))</f>
        <v>0</v>
      </c>
    </row>
    <row r="2816" customFormat="false" ht="15" hidden="false" customHeight="false" outlineLevel="0" collapsed="false">
      <c r="A2816" s="24"/>
      <c r="D2816" s="24"/>
      <c r="F2816" s="24"/>
      <c r="K2816" s="9" t="n">
        <f aca="false">IF($A2816="",0,IF(OR(N($D2816)=0,$D2816&amp;""=TOP!$C$5&amp;""),1,0))</f>
        <v>0</v>
      </c>
      <c r="L2816" s="27" t="n">
        <f aca="false">IF($K2816=0,0,IFERROR(INDEX(購買率算出!$P$6:$P$3005,MATCH($A2816&amp;"",購買率算出!$C$6:$C$3005,0)),0))</f>
        <v>0</v>
      </c>
    </row>
    <row r="2817" customFormat="false" ht="15" hidden="false" customHeight="false" outlineLevel="0" collapsed="false">
      <c r="A2817" s="24"/>
      <c r="D2817" s="24"/>
      <c r="F2817" s="24"/>
      <c r="K2817" s="9" t="n">
        <f aca="false">IF($A2817="",0,IF(OR(N($D2817)=0,$D2817&amp;""=TOP!$C$5&amp;""),1,0))</f>
        <v>0</v>
      </c>
      <c r="L2817" s="27" t="n">
        <f aca="false">IF($K2817=0,0,IFERROR(INDEX(購買率算出!$P$6:$P$3005,MATCH($A2817&amp;"",購買率算出!$C$6:$C$3005,0)),0))</f>
        <v>0</v>
      </c>
    </row>
    <row r="2818" customFormat="false" ht="15" hidden="false" customHeight="false" outlineLevel="0" collapsed="false">
      <c r="A2818" s="24"/>
      <c r="D2818" s="24"/>
      <c r="F2818" s="24"/>
      <c r="K2818" s="9" t="n">
        <f aca="false">IF($A2818="",0,IF(OR(N($D2818)=0,$D2818&amp;""=TOP!$C$5&amp;""),1,0))</f>
        <v>0</v>
      </c>
      <c r="L2818" s="27" t="n">
        <f aca="false">IF($K2818=0,0,IFERROR(INDEX(購買率算出!$P$6:$P$3005,MATCH($A2818&amp;"",購買率算出!$C$6:$C$3005,0)),0))</f>
        <v>0</v>
      </c>
    </row>
    <row r="2819" customFormat="false" ht="15" hidden="false" customHeight="false" outlineLevel="0" collapsed="false">
      <c r="A2819" s="24"/>
      <c r="D2819" s="24"/>
      <c r="F2819" s="24"/>
      <c r="K2819" s="9" t="n">
        <f aca="false">IF($A2819="",0,IF(OR(N($D2819)=0,$D2819&amp;""=TOP!$C$5&amp;""),1,0))</f>
        <v>0</v>
      </c>
      <c r="L2819" s="27" t="n">
        <f aca="false">IF($K2819=0,0,IFERROR(INDEX(購買率算出!$P$6:$P$3005,MATCH($A2819&amp;"",購買率算出!$C$6:$C$3005,0)),0))</f>
        <v>0</v>
      </c>
    </row>
    <row r="2820" customFormat="false" ht="15" hidden="false" customHeight="false" outlineLevel="0" collapsed="false">
      <c r="A2820" s="24"/>
      <c r="D2820" s="24"/>
      <c r="F2820" s="24"/>
      <c r="K2820" s="9" t="n">
        <f aca="false">IF($A2820="",0,IF(OR(N($D2820)=0,$D2820&amp;""=TOP!$C$5&amp;""),1,0))</f>
        <v>0</v>
      </c>
      <c r="L2820" s="27" t="n">
        <f aca="false">IF($K2820=0,0,IFERROR(INDEX(購買率算出!$P$6:$P$3005,MATCH($A2820&amp;"",購買率算出!$C$6:$C$3005,0)),0))</f>
        <v>0</v>
      </c>
    </row>
    <row r="2821" customFormat="false" ht="15" hidden="false" customHeight="false" outlineLevel="0" collapsed="false">
      <c r="A2821" s="24"/>
      <c r="D2821" s="24"/>
      <c r="F2821" s="24"/>
      <c r="K2821" s="9" t="n">
        <f aca="false">IF($A2821="",0,IF(OR(N($D2821)=0,$D2821&amp;""=TOP!$C$5&amp;""),1,0))</f>
        <v>0</v>
      </c>
      <c r="L2821" s="27" t="n">
        <f aca="false">IF($K2821=0,0,IFERROR(INDEX(購買率算出!$P$6:$P$3005,MATCH($A2821&amp;"",購買率算出!$C$6:$C$3005,0)),0))</f>
        <v>0</v>
      </c>
    </row>
    <row r="2822" customFormat="false" ht="15" hidden="false" customHeight="false" outlineLevel="0" collapsed="false">
      <c r="A2822" s="24"/>
      <c r="D2822" s="24"/>
      <c r="F2822" s="24"/>
      <c r="K2822" s="9" t="n">
        <f aca="false">IF($A2822="",0,IF(OR(N($D2822)=0,$D2822&amp;""=TOP!$C$5&amp;""),1,0))</f>
        <v>0</v>
      </c>
      <c r="L2822" s="27" t="n">
        <f aca="false">IF($K2822=0,0,IFERROR(INDEX(購買率算出!$P$6:$P$3005,MATCH($A2822&amp;"",購買率算出!$C$6:$C$3005,0)),0))</f>
        <v>0</v>
      </c>
    </row>
    <row r="2823" customFormat="false" ht="15" hidden="false" customHeight="false" outlineLevel="0" collapsed="false">
      <c r="A2823" s="24"/>
      <c r="D2823" s="24"/>
      <c r="F2823" s="24"/>
      <c r="K2823" s="9" t="n">
        <f aca="false">IF($A2823="",0,IF(OR(N($D2823)=0,$D2823&amp;""=TOP!$C$5&amp;""),1,0))</f>
        <v>0</v>
      </c>
      <c r="L2823" s="27" t="n">
        <f aca="false">IF($K2823=0,0,IFERROR(INDEX(購買率算出!$P$6:$P$3005,MATCH($A2823&amp;"",購買率算出!$C$6:$C$3005,0)),0))</f>
        <v>0</v>
      </c>
    </row>
    <row r="2824" customFormat="false" ht="15" hidden="false" customHeight="false" outlineLevel="0" collapsed="false">
      <c r="A2824" s="24"/>
      <c r="D2824" s="24"/>
      <c r="F2824" s="24"/>
      <c r="K2824" s="9" t="n">
        <f aca="false">IF($A2824="",0,IF(OR(N($D2824)=0,$D2824&amp;""=TOP!$C$5&amp;""),1,0))</f>
        <v>0</v>
      </c>
      <c r="L2824" s="27" t="n">
        <f aca="false">IF($K2824=0,0,IFERROR(INDEX(購買率算出!$P$6:$P$3005,MATCH($A2824&amp;"",購買率算出!$C$6:$C$3005,0)),0))</f>
        <v>0</v>
      </c>
    </row>
    <row r="2825" customFormat="false" ht="15" hidden="false" customHeight="false" outlineLevel="0" collapsed="false">
      <c r="A2825" s="24"/>
      <c r="D2825" s="24"/>
      <c r="F2825" s="24"/>
      <c r="K2825" s="9" t="n">
        <f aca="false">IF($A2825="",0,IF(OR(N($D2825)=0,$D2825&amp;""=TOP!$C$5&amp;""),1,0))</f>
        <v>0</v>
      </c>
      <c r="L2825" s="27" t="n">
        <f aca="false">IF($K2825=0,0,IFERROR(INDEX(購買率算出!$P$6:$P$3005,MATCH($A2825&amp;"",購買率算出!$C$6:$C$3005,0)),0))</f>
        <v>0</v>
      </c>
    </row>
    <row r="2826" customFormat="false" ht="15" hidden="false" customHeight="false" outlineLevel="0" collapsed="false">
      <c r="A2826" s="24"/>
      <c r="D2826" s="24"/>
      <c r="F2826" s="24"/>
      <c r="K2826" s="9" t="n">
        <f aca="false">IF($A2826="",0,IF(OR(N($D2826)=0,$D2826&amp;""=TOP!$C$5&amp;""),1,0))</f>
        <v>0</v>
      </c>
      <c r="L2826" s="27" t="n">
        <f aca="false">IF($K2826=0,0,IFERROR(INDEX(購買率算出!$P$6:$P$3005,MATCH($A2826&amp;"",購買率算出!$C$6:$C$3005,0)),0))</f>
        <v>0</v>
      </c>
    </row>
    <row r="2827" customFormat="false" ht="15" hidden="false" customHeight="false" outlineLevel="0" collapsed="false">
      <c r="A2827" s="24"/>
      <c r="D2827" s="24"/>
      <c r="F2827" s="24"/>
      <c r="K2827" s="9" t="n">
        <f aca="false">IF($A2827="",0,IF(OR(N($D2827)=0,$D2827&amp;""=TOP!$C$5&amp;""),1,0))</f>
        <v>0</v>
      </c>
      <c r="L2827" s="27" t="n">
        <f aca="false">IF($K2827=0,0,IFERROR(INDEX(購買率算出!$P$6:$P$3005,MATCH($A2827&amp;"",購買率算出!$C$6:$C$3005,0)),0))</f>
        <v>0</v>
      </c>
    </row>
    <row r="2828" customFormat="false" ht="15" hidden="false" customHeight="false" outlineLevel="0" collapsed="false">
      <c r="A2828" s="24"/>
      <c r="D2828" s="24"/>
      <c r="F2828" s="24"/>
      <c r="K2828" s="9" t="n">
        <f aca="false">IF($A2828="",0,IF(OR(N($D2828)=0,$D2828&amp;""=TOP!$C$5&amp;""),1,0))</f>
        <v>0</v>
      </c>
      <c r="L2828" s="27" t="n">
        <f aca="false">IF($K2828=0,0,IFERROR(INDEX(購買率算出!$P$6:$P$3005,MATCH($A2828&amp;"",購買率算出!$C$6:$C$3005,0)),0))</f>
        <v>0</v>
      </c>
    </row>
    <row r="2829" customFormat="false" ht="15" hidden="false" customHeight="false" outlineLevel="0" collapsed="false">
      <c r="A2829" s="24"/>
      <c r="D2829" s="24"/>
      <c r="F2829" s="24"/>
      <c r="K2829" s="9" t="n">
        <f aca="false">IF($A2829="",0,IF(OR(N($D2829)=0,$D2829&amp;""=TOP!$C$5&amp;""),1,0))</f>
        <v>0</v>
      </c>
      <c r="L2829" s="27" t="n">
        <f aca="false">IF($K2829=0,0,IFERROR(INDEX(購買率算出!$P$6:$P$3005,MATCH($A2829&amp;"",購買率算出!$C$6:$C$3005,0)),0))</f>
        <v>0</v>
      </c>
    </row>
    <row r="2830" customFormat="false" ht="15" hidden="false" customHeight="false" outlineLevel="0" collapsed="false">
      <c r="A2830" s="24"/>
      <c r="D2830" s="24"/>
      <c r="F2830" s="24"/>
      <c r="K2830" s="9" t="n">
        <f aca="false">IF($A2830="",0,IF(OR(N($D2830)=0,$D2830&amp;""=TOP!$C$5&amp;""),1,0))</f>
        <v>0</v>
      </c>
      <c r="L2830" s="27" t="n">
        <f aca="false">IF($K2830=0,0,IFERROR(INDEX(購買率算出!$P$6:$P$3005,MATCH($A2830&amp;"",購買率算出!$C$6:$C$3005,0)),0))</f>
        <v>0</v>
      </c>
    </row>
    <row r="2831" customFormat="false" ht="15" hidden="false" customHeight="false" outlineLevel="0" collapsed="false">
      <c r="A2831" s="24"/>
      <c r="D2831" s="24"/>
      <c r="F2831" s="24"/>
      <c r="K2831" s="9" t="n">
        <f aca="false">IF($A2831="",0,IF(OR(N($D2831)=0,$D2831&amp;""=TOP!$C$5&amp;""),1,0))</f>
        <v>0</v>
      </c>
      <c r="L2831" s="27" t="n">
        <f aca="false">IF($K2831=0,0,IFERROR(INDEX(購買率算出!$P$6:$P$3005,MATCH($A2831&amp;"",購買率算出!$C$6:$C$3005,0)),0))</f>
        <v>0</v>
      </c>
    </row>
    <row r="2832" customFormat="false" ht="15" hidden="false" customHeight="false" outlineLevel="0" collapsed="false">
      <c r="A2832" s="24"/>
      <c r="D2832" s="24"/>
      <c r="F2832" s="24"/>
      <c r="K2832" s="9" t="n">
        <f aca="false">IF($A2832="",0,IF(OR(N($D2832)=0,$D2832&amp;""=TOP!$C$5&amp;""),1,0))</f>
        <v>0</v>
      </c>
      <c r="L2832" s="27" t="n">
        <f aca="false">IF($K2832=0,0,IFERROR(INDEX(購買率算出!$P$6:$P$3005,MATCH($A2832&amp;"",購買率算出!$C$6:$C$3005,0)),0))</f>
        <v>0</v>
      </c>
    </row>
    <row r="2833" customFormat="false" ht="15" hidden="false" customHeight="false" outlineLevel="0" collapsed="false">
      <c r="A2833" s="24"/>
      <c r="D2833" s="24"/>
      <c r="F2833" s="24"/>
      <c r="K2833" s="9" t="n">
        <f aca="false">IF($A2833="",0,IF(OR(N($D2833)=0,$D2833&amp;""=TOP!$C$5&amp;""),1,0))</f>
        <v>0</v>
      </c>
      <c r="L2833" s="27" t="n">
        <f aca="false">IF($K2833=0,0,IFERROR(INDEX(購買率算出!$P$6:$P$3005,MATCH($A2833&amp;"",購買率算出!$C$6:$C$3005,0)),0))</f>
        <v>0</v>
      </c>
    </row>
    <row r="2834" customFormat="false" ht="15" hidden="false" customHeight="false" outlineLevel="0" collapsed="false">
      <c r="A2834" s="24"/>
      <c r="D2834" s="24"/>
      <c r="F2834" s="24"/>
      <c r="K2834" s="9" t="n">
        <f aca="false">IF($A2834="",0,IF(OR(N($D2834)=0,$D2834&amp;""=TOP!$C$5&amp;""),1,0))</f>
        <v>0</v>
      </c>
      <c r="L2834" s="27" t="n">
        <f aca="false">IF($K2834=0,0,IFERROR(INDEX(購買率算出!$P$6:$P$3005,MATCH($A2834&amp;"",購買率算出!$C$6:$C$3005,0)),0))</f>
        <v>0</v>
      </c>
    </row>
    <row r="2835" customFormat="false" ht="15" hidden="false" customHeight="false" outlineLevel="0" collapsed="false">
      <c r="A2835" s="24"/>
      <c r="D2835" s="24"/>
      <c r="F2835" s="24"/>
      <c r="K2835" s="9" t="n">
        <f aca="false">IF($A2835="",0,IF(OR(N($D2835)=0,$D2835&amp;""=TOP!$C$5&amp;""),1,0))</f>
        <v>0</v>
      </c>
      <c r="L2835" s="27" t="n">
        <f aca="false">IF($K2835=0,0,IFERROR(INDEX(購買率算出!$P$6:$P$3005,MATCH($A2835&amp;"",購買率算出!$C$6:$C$3005,0)),0))</f>
        <v>0</v>
      </c>
    </row>
    <row r="2836" customFormat="false" ht="15" hidden="false" customHeight="false" outlineLevel="0" collapsed="false">
      <c r="A2836" s="24"/>
      <c r="D2836" s="24"/>
      <c r="F2836" s="24"/>
      <c r="K2836" s="9" t="n">
        <f aca="false">IF($A2836="",0,IF(OR(N($D2836)=0,$D2836&amp;""=TOP!$C$5&amp;""),1,0))</f>
        <v>0</v>
      </c>
      <c r="L2836" s="27" t="n">
        <f aca="false">IF($K2836=0,0,IFERROR(INDEX(購買率算出!$P$6:$P$3005,MATCH($A2836&amp;"",購買率算出!$C$6:$C$3005,0)),0))</f>
        <v>0</v>
      </c>
    </row>
    <row r="2837" customFormat="false" ht="15" hidden="false" customHeight="false" outlineLevel="0" collapsed="false">
      <c r="A2837" s="24"/>
      <c r="D2837" s="24"/>
      <c r="F2837" s="24"/>
      <c r="K2837" s="9" t="n">
        <f aca="false">IF($A2837="",0,IF(OR(N($D2837)=0,$D2837&amp;""=TOP!$C$5&amp;""),1,0))</f>
        <v>0</v>
      </c>
      <c r="L2837" s="27" t="n">
        <f aca="false">IF($K2837=0,0,IFERROR(INDEX(購買率算出!$P$6:$P$3005,MATCH($A2837&amp;"",購買率算出!$C$6:$C$3005,0)),0))</f>
        <v>0</v>
      </c>
    </row>
    <row r="2838" customFormat="false" ht="15" hidden="false" customHeight="false" outlineLevel="0" collapsed="false">
      <c r="A2838" s="24"/>
      <c r="D2838" s="24"/>
      <c r="F2838" s="24"/>
      <c r="K2838" s="9" t="n">
        <f aca="false">IF($A2838="",0,IF(OR(N($D2838)=0,$D2838&amp;""=TOP!$C$5&amp;""),1,0))</f>
        <v>0</v>
      </c>
      <c r="L2838" s="27" t="n">
        <f aca="false">IF($K2838=0,0,IFERROR(INDEX(購買率算出!$P$6:$P$3005,MATCH($A2838&amp;"",購買率算出!$C$6:$C$3005,0)),0))</f>
        <v>0</v>
      </c>
    </row>
    <row r="2839" customFormat="false" ht="15" hidden="false" customHeight="false" outlineLevel="0" collapsed="false">
      <c r="A2839" s="24"/>
      <c r="D2839" s="24"/>
      <c r="F2839" s="24"/>
      <c r="K2839" s="9" t="n">
        <f aca="false">IF($A2839="",0,IF(OR(N($D2839)=0,$D2839&amp;""=TOP!$C$5&amp;""),1,0))</f>
        <v>0</v>
      </c>
      <c r="L2839" s="27" t="n">
        <f aca="false">IF($K2839=0,0,IFERROR(INDEX(購買率算出!$P$6:$P$3005,MATCH($A2839&amp;"",購買率算出!$C$6:$C$3005,0)),0))</f>
        <v>0</v>
      </c>
    </row>
    <row r="2840" customFormat="false" ht="15" hidden="false" customHeight="false" outlineLevel="0" collapsed="false">
      <c r="A2840" s="24"/>
      <c r="D2840" s="24"/>
      <c r="F2840" s="24"/>
      <c r="K2840" s="9" t="n">
        <f aca="false">IF($A2840="",0,IF(OR(N($D2840)=0,$D2840&amp;""=TOP!$C$5&amp;""),1,0))</f>
        <v>0</v>
      </c>
      <c r="L2840" s="27" t="n">
        <f aca="false">IF($K2840=0,0,IFERROR(INDEX(購買率算出!$P$6:$P$3005,MATCH($A2840&amp;"",購買率算出!$C$6:$C$3005,0)),0))</f>
        <v>0</v>
      </c>
    </row>
    <row r="2841" customFormat="false" ht="15" hidden="false" customHeight="false" outlineLevel="0" collapsed="false">
      <c r="A2841" s="24"/>
      <c r="D2841" s="24"/>
      <c r="F2841" s="24"/>
      <c r="K2841" s="9" t="n">
        <f aca="false">IF($A2841="",0,IF(OR(N($D2841)=0,$D2841&amp;""=TOP!$C$5&amp;""),1,0))</f>
        <v>0</v>
      </c>
      <c r="L2841" s="27" t="n">
        <f aca="false">IF($K2841=0,0,IFERROR(INDEX(購買率算出!$P$6:$P$3005,MATCH($A2841&amp;"",購買率算出!$C$6:$C$3005,0)),0))</f>
        <v>0</v>
      </c>
    </row>
    <row r="2842" customFormat="false" ht="15" hidden="false" customHeight="false" outlineLevel="0" collapsed="false">
      <c r="A2842" s="24"/>
      <c r="D2842" s="24"/>
      <c r="F2842" s="24"/>
      <c r="K2842" s="9" t="n">
        <f aca="false">IF($A2842="",0,IF(OR(N($D2842)=0,$D2842&amp;""=TOP!$C$5&amp;""),1,0))</f>
        <v>0</v>
      </c>
      <c r="L2842" s="27" t="n">
        <f aca="false">IF($K2842=0,0,IFERROR(INDEX(購買率算出!$P$6:$P$3005,MATCH($A2842&amp;"",購買率算出!$C$6:$C$3005,0)),0))</f>
        <v>0</v>
      </c>
    </row>
    <row r="2843" customFormat="false" ht="15" hidden="false" customHeight="false" outlineLevel="0" collapsed="false">
      <c r="A2843" s="24"/>
      <c r="D2843" s="24"/>
      <c r="F2843" s="24"/>
      <c r="K2843" s="9" t="n">
        <f aca="false">IF($A2843="",0,IF(OR(N($D2843)=0,$D2843&amp;""=TOP!$C$5&amp;""),1,0))</f>
        <v>0</v>
      </c>
      <c r="L2843" s="27" t="n">
        <f aca="false">IF($K2843=0,0,IFERROR(INDEX(購買率算出!$P$6:$P$3005,MATCH($A2843&amp;"",購買率算出!$C$6:$C$3005,0)),0))</f>
        <v>0</v>
      </c>
    </row>
    <row r="2844" customFormat="false" ht="15" hidden="false" customHeight="false" outlineLevel="0" collapsed="false">
      <c r="A2844" s="24"/>
      <c r="D2844" s="24"/>
      <c r="F2844" s="24"/>
      <c r="K2844" s="9" t="n">
        <f aca="false">IF($A2844="",0,IF(OR(N($D2844)=0,$D2844&amp;""=TOP!$C$5&amp;""),1,0))</f>
        <v>0</v>
      </c>
      <c r="L2844" s="27" t="n">
        <f aca="false">IF($K2844=0,0,IFERROR(INDEX(購買率算出!$P$6:$P$3005,MATCH($A2844&amp;"",購買率算出!$C$6:$C$3005,0)),0))</f>
        <v>0</v>
      </c>
    </row>
    <row r="2845" customFormat="false" ht="15" hidden="false" customHeight="false" outlineLevel="0" collapsed="false">
      <c r="A2845" s="24"/>
      <c r="D2845" s="24"/>
      <c r="F2845" s="24"/>
      <c r="K2845" s="9" t="n">
        <f aca="false">IF($A2845="",0,IF(OR(N($D2845)=0,$D2845&amp;""=TOP!$C$5&amp;""),1,0))</f>
        <v>0</v>
      </c>
      <c r="L2845" s="27" t="n">
        <f aca="false">IF($K2845=0,0,IFERROR(INDEX(購買率算出!$P$6:$P$3005,MATCH($A2845&amp;"",購買率算出!$C$6:$C$3005,0)),0))</f>
        <v>0</v>
      </c>
    </row>
    <row r="2846" customFormat="false" ht="15" hidden="false" customHeight="false" outlineLevel="0" collapsed="false">
      <c r="A2846" s="24"/>
      <c r="D2846" s="24"/>
      <c r="F2846" s="24"/>
      <c r="K2846" s="9" t="n">
        <f aca="false">IF($A2846="",0,IF(OR(N($D2846)=0,$D2846&amp;""=TOP!$C$5&amp;""),1,0))</f>
        <v>0</v>
      </c>
      <c r="L2846" s="27" t="n">
        <f aca="false">IF($K2846=0,0,IFERROR(INDEX(購買率算出!$P$6:$P$3005,MATCH($A2846&amp;"",購買率算出!$C$6:$C$3005,0)),0))</f>
        <v>0</v>
      </c>
    </row>
    <row r="2847" customFormat="false" ht="15" hidden="false" customHeight="false" outlineLevel="0" collapsed="false">
      <c r="A2847" s="24"/>
      <c r="D2847" s="24"/>
      <c r="F2847" s="24"/>
      <c r="K2847" s="9" t="n">
        <f aca="false">IF($A2847="",0,IF(OR(N($D2847)=0,$D2847&amp;""=TOP!$C$5&amp;""),1,0))</f>
        <v>0</v>
      </c>
      <c r="L2847" s="27" t="n">
        <f aca="false">IF($K2847=0,0,IFERROR(INDEX(購買率算出!$P$6:$P$3005,MATCH($A2847&amp;"",購買率算出!$C$6:$C$3005,0)),0))</f>
        <v>0</v>
      </c>
    </row>
    <row r="2848" customFormat="false" ht="15" hidden="false" customHeight="false" outlineLevel="0" collapsed="false">
      <c r="A2848" s="24"/>
      <c r="D2848" s="24"/>
      <c r="F2848" s="24"/>
      <c r="K2848" s="9" t="n">
        <f aca="false">IF($A2848="",0,IF(OR(N($D2848)=0,$D2848&amp;""=TOP!$C$5&amp;""),1,0))</f>
        <v>0</v>
      </c>
      <c r="L2848" s="27" t="n">
        <f aca="false">IF($K2848=0,0,IFERROR(INDEX(購買率算出!$P$6:$P$3005,MATCH($A2848&amp;"",購買率算出!$C$6:$C$3005,0)),0))</f>
        <v>0</v>
      </c>
    </row>
    <row r="2849" customFormat="false" ht="15" hidden="false" customHeight="false" outlineLevel="0" collapsed="false">
      <c r="A2849" s="24"/>
      <c r="D2849" s="24"/>
      <c r="F2849" s="24"/>
      <c r="K2849" s="9" t="n">
        <f aca="false">IF($A2849="",0,IF(OR(N($D2849)=0,$D2849&amp;""=TOP!$C$5&amp;""),1,0))</f>
        <v>0</v>
      </c>
      <c r="L2849" s="27" t="n">
        <f aca="false">IF($K2849=0,0,IFERROR(INDEX(購買率算出!$P$6:$P$3005,MATCH($A2849&amp;"",購買率算出!$C$6:$C$3005,0)),0))</f>
        <v>0</v>
      </c>
    </row>
    <row r="2850" customFormat="false" ht="15" hidden="false" customHeight="false" outlineLevel="0" collapsed="false">
      <c r="A2850" s="24"/>
      <c r="D2850" s="24"/>
      <c r="F2850" s="24"/>
      <c r="K2850" s="9" t="n">
        <f aca="false">IF($A2850="",0,IF(OR(N($D2850)=0,$D2850&amp;""=TOP!$C$5&amp;""),1,0))</f>
        <v>0</v>
      </c>
      <c r="L2850" s="27" t="n">
        <f aca="false">IF($K2850=0,0,IFERROR(INDEX(購買率算出!$P$6:$P$3005,MATCH($A2850&amp;"",購買率算出!$C$6:$C$3005,0)),0))</f>
        <v>0</v>
      </c>
    </row>
    <row r="2851" customFormat="false" ht="15" hidden="false" customHeight="false" outlineLevel="0" collapsed="false">
      <c r="A2851" s="24"/>
      <c r="D2851" s="24"/>
      <c r="F2851" s="24"/>
      <c r="K2851" s="9" t="n">
        <f aca="false">IF($A2851="",0,IF(OR(N($D2851)=0,$D2851&amp;""=TOP!$C$5&amp;""),1,0))</f>
        <v>0</v>
      </c>
      <c r="L2851" s="27" t="n">
        <f aca="false">IF($K2851=0,0,IFERROR(INDEX(購買率算出!$P$6:$P$3005,MATCH($A2851&amp;"",購買率算出!$C$6:$C$3005,0)),0))</f>
        <v>0</v>
      </c>
    </row>
    <row r="2852" customFormat="false" ht="15" hidden="false" customHeight="false" outlineLevel="0" collapsed="false">
      <c r="A2852" s="24"/>
      <c r="D2852" s="24"/>
      <c r="F2852" s="24"/>
      <c r="K2852" s="9" t="n">
        <f aca="false">IF($A2852="",0,IF(OR(N($D2852)=0,$D2852&amp;""=TOP!$C$5&amp;""),1,0))</f>
        <v>0</v>
      </c>
      <c r="L2852" s="27" t="n">
        <f aca="false">IF($K2852=0,0,IFERROR(INDEX(購買率算出!$P$6:$P$3005,MATCH($A2852&amp;"",購買率算出!$C$6:$C$3005,0)),0))</f>
        <v>0</v>
      </c>
    </row>
    <row r="2853" customFormat="false" ht="15" hidden="false" customHeight="false" outlineLevel="0" collapsed="false">
      <c r="A2853" s="24"/>
      <c r="D2853" s="24"/>
      <c r="F2853" s="24"/>
      <c r="K2853" s="9" t="n">
        <f aca="false">IF($A2853="",0,IF(OR(N($D2853)=0,$D2853&amp;""=TOP!$C$5&amp;""),1,0))</f>
        <v>0</v>
      </c>
      <c r="L2853" s="27" t="n">
        <f aca="false">IF($K2853=0,0,IFERROR(INDEX(購買率算出!$P$6:$P$3005,MATCH($A2853&amp;"",購買率算出!$C$6:$C$3005,0)),0))</f>
        <v>0</v>
      </c>
    </row>
    <row r="2854" customFormat="false" ht="15" hidden="false" customHeight="false" outlineLevel="0" collapsed="false">
      <c r="A2854" s="24"/>
      <c r="D2854" s="24"/>
      <c r="F2854" s="24"/>
      <c r="K2854" s="9" t="n">
        <f aca="false">IF($A2854="",0,IF(OR(N($D2854)=0,$D2854&amp;""=TOP!$C$5&amp;""),1,0))</f>
        <v>0</v>
      </c>
      <c r="L2854" s="27" t="n">
        <f aca="false">IF($K2854=0,0,IFERROR(INDEX(購買率算出!$P$6:$P$3005,MATCH($A2854&amp;"",購買率算出!$C$6:$C$3005,0)),0))</f>
        <v>0</v>
      </c>
    </row>
    <row r="2855" customFormat="false" ht="15" hidden="false" customHeight="false" outlineLevel="0" collapsed="false">
      <c r="A2855" s="24"/>
      <c r="D2855" s="24"/>
      <c r="F2855" s="24"/>
      <c r="K2855" s="9" t="n">
        <f aca="false">IF($A2855="",0,IF(OR(N($D2855)=0,$D2855&amp;""=TOP!$C$5&amp;""),1,0))</f>
        <v>0</v>
      </c>
      <c r="L2855" s="27" t="n">
        <f aca="false">IF($K2855=0,0,IFERROR(INDEX(購買率算出!$P$6:$P$3005,MATCH($A2855&amp;"",購買率算出!$C$6:$C$3005,0)),0))</f>
        <v>0</v>
      </c>
    </row>
    <row r="2856" customFormat="false" ht="15" hidden="false" customHeight="false" outlineLevel="0" collapsed="false">
      <c r="A2856" s="24"/>
      <c r="D2856" s="24"/>
      <c r="F2856" s="24"/>
      <c r="K2856" s="9" t="n">
        <f aca="false">IF($A2856="",0,IF(OR(N($D2856)=0,$D2856&amp;""=TOP!$C$5&amp;""),1,0))</f>
        <v>0</v>
      </c>
      <c r="L2856" s="27" t="n">
        <f aca="false">IF($K2856=0,0,IFERROR(INDEX(購買率算出!$P$6:$P$3005,MATCH($A2856&amp;"",購買率算出!$C$6:$C$3005,0)),0))</f>
        <v>0</v>
      </c>
    </row>
    <row r="2857" customFormat="false" ht="15" hidden="false" customHeight="false" outlineLevel="0" collapsed="false">
      <c r="A2857" s="24"/>
      <c r="D2857" s="24"/>
      <c r="F2857" s="24"/>
      <c r="K2857" s="9" t="n">
        <f aca="false">IF($A2857="",0,IF(OR(N($D2857)=0,$D2857&amp;""=TOP!$C$5&amp;""),1,0))</f>
        <v>0</v>
      </c>
      <c r="L2857" s="27" t="n">
        <f aca="false">IF($K2857=0,0,IFERROR(INDEX(購買率算出!$P$6:$P$3005,MATCH($A2857&amp;"",購買率算出!$C$6:$C$3005,0)),0))</f>
        <v>0</v>
      </c>
    </row>
    <row r="2858" customFormat="false" ht="15" hidden="false" customHeight="false" outlineLevel="0" collapsed="false">
      <c r="A2858" s="24"/>
      <c r="D2858" s="24"/>
      <c r="F2858" s="24"/>
      <c r="K2858" s="9" t="n">
        <f aca="false">IF($A2858="",0,IF(OR(N($D2858)=0,$D2858&amp;""=TOP!$C$5&amp;""),1,0))</f>
        <v>0</v>
      </c>
      <c r="L2858" s="27" t="n">
        <f aca="false">IF($K2858=0,0,IFERROR(INDEX(購買率算出!$P$6:$P$3005,MATCH($A2858&amp;"",購買率算出!$C$6:$C$3005,0)),0))</f>
        <v>0</v>
      </c>
    </row>
    <row r="2859" customFormat="false" ht="15" hidden="false" customHeight="false" outlineLevel="0" collapsed="false">
      <c r="A2859" s="24"/>
      <c r="D2859" s="24"/>
      <c r="F2859" s="24"/>
      <c r="K2859" s="9" t="n">
        <f aca="false">IF($A2859="",0,IF(OR(N($D2859)=0,$D2859&amp;""=TOP!$C$5&amp;""),1,0))</f>
        <v>0</v>
      </c>
      <c r="L2859" s="27" t="n">
        <f aca="false">IF($K2859=0,0,IFERROR(INDEX(購買率算出!$P$6:$P$3005,MATCH($A2859&amp;"",購買率算出!$C$6:$C$3005,0)),0))</f>
        <v>0</v>
      </c>
    </row>
    <row r="2860" customFormat="false" ht="15" hidden="false" customHeight="false" outlineLevel="0" collapsed="false">
      <c r="A2860" s="24"/>
      <c r="D2860" s="24"/>
      <c r="F2860" s="24"/>
      <c r="K2860" s="9" t="n">
        <f aca="false">IF($A2860="",0,IF(OR(N($D2860)=0,$D2860&amp;""=TOP!$C$5&amp;""),1,0))</f>
        <v>0</v>
      </c>
      <c r="L2860" s="27" t="n">
        <f aca="false">IF($K2860=0,0,IFERROR(INDEX(購買率算出!$P$6:$P$3005,MATCH($A2860&amp;"",購買率算出!$C$6:$C$3005,0)),0))</f>
        <v>0</v>
      </c>
    </row>
    <row r="2861" customFormat="false" ht="15" hidden="false" customHeight="false" outlineLevel="0" collapsed="false">
      <c r="A2861" s="24"/>
      <c r="D2861" s="24"/>
      <c r="F2861" s="24"/>
      <c r="K2861" s="9" t="n">
        <f aca="false">IF($A2861="",0,IF(OR(N($D2861)=0,$D2861&amp;""=TOP!$C$5&amp;""),1,0))</f>
        <v>0</v>
      </c>
      <c r="L2861" s="27" t="n">
        <f aca="false">IF($K2861=0,0,IFERROR(INDEX(購買率算出!$P$6:$P$3005,MATCH($A2861&amp;"",購買率算出!$C$6:$C$3005,0)),0))</f>
        <v>0</v>
      </c>
    </row>
    <row r="2862" customFormat="false" ht="15" hidden="false" customHeight="false" outlineLevel="0" collapsed="false">
      <c r="A2862" s="24"/>
      <c r="D2862" s="24"/>
      <c r="F2862" s="24"/>
      <c r="K2862" s="9" t="n">
        <f aca="false">IF($A2862="",0,IF(OR(N($D2862)=0,$D2862&amp;""=TOP!$C$5&amp;""),1,0))</f>
        <v>0</v>
      </c>
      <c r="L2862" s="27" t="n">
        <f aca="false">IF($K2862=0,0,IFERROR(INDEX(購買率算出!$P$6:$P$3005,MATCH($A2862&amp;"",購買率算出!$C$6:$C$3005,0)),0))</f>
        <v>0</v>
      </c>
    </row>
    <row r="2863" customFormat="false" ht="15" hidden="false" customHeight="false" outlineLevel="0" collapsed="false">
      <c r="A2863" s="24"/>
      <c r="D2863" s="24"/>
      <c r="F2863" s="24"/>
      <c r="K2863" s="9" t="n">
        <f aca="false">IF($A2863="",0,IF(OR(N($D2863)=0,$D2863&amp;""=TOP!$C$5&amp;""),1,0))</f>
        <v>0</v>
      </c>
      <c r="L2863" s="27" t="n">
        <f aca="false">IF($K2863=0,0,IFERROR(INDEX(購買率算出!$P$6:$P$3005,MATCH($A2863&amp;"",購買率算出!$C$6:$C$3005,0)),0))</f>
        <v>0</v>
      </c>
    </row>
    <row r="2864" customFormat="false" ht="15" hidden="false" customHeight="false" outlineLevel="0" collapsed="false">
      <c r="A2864" s="24"/>
      <c r="D2864" s="24"/>
      <c r="F2864" s="24"/>
      <c r="K2864" s="9" t="n">
        <f aca="false">IF($A2864="",0,IF(OR(N($D2864)=0,$D2864&amp;""=TOP!$C$5&amp;""),1,0))</f>
        <v>0</v>
      </c>
      <c r="L2864" s="27" t="n">
        <f aca="false">IF($K2864=0,0,IFERROR(INDEX(購買率算出!$P$6:$P$3005,MATCH($A2864&amp;"",購買率算出!$C$6:$C$3005,0)),0))</f>
        <v>0</v>
      </c>
    </row>
    <row r="2865" customFormat="false" ht="15" hidden="false" customHeight="false" outlineLevel="0" collapsed="false">
      <c r="A2865" s="24"/>
      <c r="D2865" s="24"/>
      <c r="F2865" s="24"/>
      <c r="K2865" s="9" t="n">
        <f aca="false">IF($A2865="",0,IF(OR(N($D2865)=0,$D2865&amp;""=TOP!$C$5&amp;""),1,0))</f>
        <v>0</v>
      </c>
      <c r="L2865" s="27" t="n">
        <f aca="false">IF($K2865=0,0,IFERROR(INDEX(購買率算出!$P$6:$P$3005,MATCH($A2865&amp;"",購買率算出!$C$6:$C$3005,0)),0))</f>
        <v>0</v>
      </c>
    </row>
    <row r="2866" customFormat="false" ht="15" hidden="false" customHeight="false" outlineLevel="0" collapsed="false">
      <c r="A2866" s="24"/>
      <c r="D2866" s="24"/>
      <c r="F2866" s="24"/>
      <c r="K2866" s="9" t="n">
        <f aca="false">IF($A2866="",0,IF(OR(N($D2866)=0,$D2866&amp;""=TOP!$C$5&amp;""),1,0))</f>
        <v>0</v>
      </c>
      <c r="L2866" s="27" t="n">
        <f aca="false">IF($K2866=0,0,IFERROR(INDEX(購買率算出!$P$6:$P$3005,MATCH($A2866&amp;"",購買率算出!$C$6:$C$3005,0)),0))</f>
        <v>0</v>
      </c>
    </row>
    <row r="2867" customFormat="false" ht="15" hidden="false" customHeight="false" outlineLevel="0" collapsed="false">
      <c r="A2867" s="24"/>
      <c r="D2867" s="24"/>
      <c r="F2867" s="24"/>
      <c r="K2867" s="9" t="n">
        <f aca="false">IF($A2867="",0,IF(OR(N($D2867)=0,$D2867&amp;""=TOP!$C$5&amp;""),1,0))</f>
        <v>0</v>
      </c>
      <c r="L2867" s="27" t="n">
        <f aca="false">IF($K2867=0,0,IFERROR(INDEX(購買率算出!$P$6:$P$3005,MATCH($A2867&amp;"",購買率算出!$C$6:$C$3005,0)),0))</f>
        <v>0</v>
      </c>
    </row>
    <row r="2868" customFormat="false" ht="15" hidden="false" customHeight="false" outlineLevel="0" collapsed="false">
      <c r="A2868" s="24"/>
      <c r="D2868" s="24"/>
      <c r="F2868" s="24"/>
      <c r="K2868" s="9" t="n">
        <f aca="false">IF($A2868="",0,IF(OR(N($D2868)=0,$D2868&amp;""=TOP!$C$5&amp;""),1,0))</f>
        <v>0</v>
      </c>
      <c r="L2868" s="27" t="n">
        <f aca="false">IF($K2868=0,0,IFERROR(INDEX(購買率算出!$P$6:$P$3005,MATCH($A2868&amp;"",購買率算出!$C$6:$C$3005,0)),0))</f>
        <v>0</v>
      </c>
    </row>
    <row r="2869" customFormat="false" ht="15" hidden="false" customHeight="false" outlineLevel="0" collapsed="false">
      <c r="A2869" s="24"/>
      <c r="D2869" s="24"/>
      <c r="F2869" s="24"/>
      <c r="K2869" s="9" t="n">
        <f aca="false">IF($A2869="",0,IF(OR(N($D2869)=0,$D2869&amp;""=TOP!$C$5&amp;""),1,0))</f>
        <v>0</v>
      </c>
      <c r="L2869" s="27" t="n">
        <f aca="false">IF($K2869=0,0,IFERROR(INDEX(購買率算出!$P$6:$P$3005,MATCH($A2869&amp;"",購買率算出!$C$6:$C$3005,0)),0))</f>
        <v>0</v>
      </c>
    </row>
    <row r="2870" customFormat="false" ht="15" hidden="false" customHeight="false" outlineLevel="0" collapsed="false">
      <c r="A2870" s="24"/>
      <c r="D2870" s="24"/>
      <c r="F2870" s="24"/>
      <c r="K2870" s="9" t="n">
        <f aca="false">IF($A2870="",0,IF(OR(N($D2870)=0,$D2870&amp;""=TOP!$C$5&amp;""),1,0))</f>
        <v>0</v>
      </c>
      <c r="L2870" s="27" t="n">
        <f aca="false">IF($K2870=0,0,IFERROR(INDEX(購買率算出!$P$6:$P$3005,MATCH($A2870&amp;"",購買率算出!$C$6:$C$3005,0)),0))</f>
        <v>0</v>
      </c>
    </row>
    <row r="2871" customFormat="false" ht="15" hidden="false" customHeight="false" outlineLevel="0" collapsed="false">
      <c r="A2871" s="24"/>
      <c r="D2871" s="24"/>
      <c r="F2871" s="24"/>
      <c r="K2871" s="9" t="n">
        <f aca="false">IF($A2871="",0,IF(OR(N($D2871)=0,$D2871&amp;""=TOP!$C$5&amp;""),1,0))</f>
        <v>0</v>
      </c>
      <c r="L2871" s="27" t="n">
        <f aca="false">IF($K2871=0,0,IFERROR(INDEX(購買率算出!$P$6:$P$3005,MATCH($A2871&amp;"",購買率算出!$C$6:$C$3005,0)),0))</f>
        <v>0</v>
      </c>
    </row>
    <row r="2872" customFormat="false" ht="15" hidden="false" customHeight="false" outlineLevel="0" collapsed="false">
      <c r="A2872" s="24"/>
      <c r="D2872" s="24"/>
      <c r="F2872" s="24"/>
      <c r="K2872" s="9" t="n">
        <f aca="false">IF($A2872="",0,IF(OR(N($D2872)=0,$D2872&amp;""=TOP!$C$5&amp;""),1,0))</f>
        <v>0</v>
      </c>
      <c r="L2872" s="27" t="n">
        <f aca="false">IF($K2872=0,0,IFERROR(INDEX(購買率算出!$P$6:$P$3005,MATCH($A2872&amp;"",購買率算出!$C$6:$C$3005,0)),0))</f>
        <v>0</v>
      </c>
    </row>
    <row r="2873" customFormat="false" ht="15" hidden="false" customHeight="false" outlineLevel="0" collapsed="false">
      <c r="A2873" s="24"/>
      <c r="D2873" s="24"/>
      <c r="F2873" s="24"/>
      <c r="K2873" s="9" t="n">
        <f aca="false">IF($A2873="",0,IF(OR(N($D2873)=0,$D2873&amp;""=TOP!$C$5&amp;""),1,0))</f>
        <v>0</v>
      </c>
      <c r="L2873" s="27" t="n">
        <f aca="false">IF($K2873=0,0,IFERROR(INDEX(購買率算出!$P$6:$P$3005,MATCH($A2873&amp;"",購買率算出!$C$6:$C$3005,0)),0))</f>
        <v>0</v>
      </c>
    </row>
    <row r="2874" customFormat="false" ht="15" hidden="false" customHeight="false" outlineLevel="0" collapsed="false">
      <c r="A2874" s="24"/>
      <c r="D2874" s="24"/>
      <c r="F2874" s="24"/>
      <c r="K2874" s="9" t="n">
        <f aca="false">IF($A2874="",0,IF(OR(N($D2874)=0,$D2874&amp;""=TOP!$C$5&amp;""),1,0))</f>
        <v>0</v>
      </c>
      <c r="L2874" s="27" t="n">
        <f aca="false">IF($K2874=0,0,IFERROR(INDEX(購買率算出!$P$6:$P$3005,MATCH($A2874&amp;"",購買率算出!$C$6:$C$3005,0)),0))</f>
        <v>0</v>
      </c>
    </row>
    <row r="2875" customFormat="false" ht="15" hidden="false" customHeight="false" outlineLevel="0" collapsed="false">
      <c r="A2875" s="24"/>
      <c r="D2875" s="24"/>
      <c r="F2875" s="24"/>
      <c r="K2875" s="9" t="n">
        <f aca="false">IF($A2875="",0,IF(OR(N($D2875)=0,$D2875&amp;""=TOP!$C$5&amp;""),1,0))</f>
        <v>0</v>
      </c>
      <c r="L2875" s="27" t="n">
        <f aca="false">IF($K2875=0,0,IFERROR(INDEX(購買率算出!$P$6:$P$3005,MATCH($A2875&amp;"",購買率算出!$C$6:$C$3005,0)),0))</f>
        <v>0</v>
      </c>
    </row>
    <row r="2876" customFormat="false" ht="15" hidden="false" customHeight="false" outlineLevel="0" collapsed="false">
      <c r="A2876" s="24"/>
      <c r="D2876" s="24"/>
      <c r="F2876" s="24"/>
      <c r="K2876" s="9" t="n">
        <f aca="false">IF($A2876="",0,IF(OR(N($D2876)=0,$D2876&amp;""=TOP!$C$5&amp;""),1,0))</f>
        <v>0</v>
      </c>
      <c r="L2876" s="27" t="n">
        <f aca="false">IF($K2876=0,0,IFERROR(INDEX(購買率算出!$P$6:$P$3005,MATCH($A2876&amp;"",購買率算出!$C$6:$C$3005,0)),0))</f>
        <v>0</v>
      </c>
    </row>
    <row r="2877" customFormat="false" ht="15" hidden="false" customHeight="false" outlineLevel="0" collapsed="false">
      <c r="A2877" s="24"/>
      <c r="D2877" s="24"/>
      <c r="F2877" s="24"/>
      <c r="K2877" s="9" t="n">
        <f aca="false">IF($A2877="",0,IF(OR(N($D2877)=0,$D2877&amp;""=TOP!$C$5&amp;""),1,0))</f>
        <v>0</v>
      </c>
      <c r="L2877" s="27" t="n">
        <f aca="false">IF($K2877=0,0,IFERROR(INDEX(購買率算出!$P$6:$P$3005,MATCH($A2877&amp;"",購買率算出!$C$6:$C$3005,0)),0))</f>
        <v>0</v>
      </c>
    </row>
    <row r="2878" customFormat="false" ht="15" hidden="false" customHeight="false" outlineLevel="0" collapsed="false">
      <c r="A2878" s="24"/>
      <c r="D2878" s="24"/>
      <c r="F2878" s="24"/>
      <c r="K2878" s="9" t="n">
        <f aca="false">IF($A2878="",0,IF(OR(N($D2878)=0,$D2878&amp;""=TOP!$C$5&amp;""),1,0))</f>
        <v>0</v>
      </c>
      <c r="L2878" s="27" t="n">
        <f aca="false">IF($K2878=0,0,IFERROR(INDEX(購買率算出!$P$6:$P$3005,MATCH($A2878&amp;"",購買率算出!$C$6:$C$3005,0)),0))</f>
        <v>0</v>
      </c>
    </row>
    <row r="2879" customFormat="false" ht="15" hidden="false" customHeight="false" outlineLevel="0" collapsed="false">
      <c r="A2879" s="24"/>
      <c r="D2879" s="24"/>
      <c r="F2879" s="24"/>
      <c r="K2879" s="9" t="n">
        <f aca="false">IF($A2879="",0,IF(OR(N($D2879)=0,$D2879&amp;""=TOP!$C$5&amp;""),1,0))</f>
        <v>0</v>
      </c>
      <c r="L2879" s="27" t="n">
        <f aca="false">IF($K2879=0,0,IFERROR(INDEX(購買率算出!$P$6:$P$3005,MATCH($A2879&amp;"",購買率算出!$C$6:$C$3005,0)),0))</f>
        <v>0</v>
      </c>
    </row>
    <row r="2880" customFormat="false" ht="15" hidden="false" customHeight="false" outlineLevel="0" collapsed="false">
      <c r="A2880" s="24"/>
      <c r="D2880" s="24"/>
      <c r="F2880" s="24"/>
      <c r="K2880" s="9" t="n">
        <f aca="false">IF($A2880="",0,IF(OR(N($D2880)=0,$D2880&amp;""=TOP!$C$5&amp;""),1,0))</f>
        <v>0</v>
      </c>
      <c r="L2880" s="27" t="n">
        <f aca="false">IF($K2880=0,0,IFERROR(INDEX(購買率算出!$P$6:$P$3005,MATCH($A2880&amp;"",購買率算出!$C$6:$C$3005,0)),0))</f>
        <v>0</v>
      </c>
    </row>
    <row r="2881" customFormat="false" ht="15" hidden="false" customHeight="false" outlineLevel="0" collapsed="false">
      <c r="A2881" s="24"/>
      <c r="D2881" s="24"/>
      <c r="F2881" s="24"/>
      <c r="K2881" s="9" t="n">
        <f aca="false">IF($A2881="",0,IF(OR(N($D2881)=0,$D2881&amp;""=TOP!$C$5&amp;""),1,0))</f>
        <v>0</v>
      </c>
      <c r="L2881" s="27" t="n">
        <f aca="false">IF($K2881=0,0,IFERROR(INDEX(購買率算出!$P$6:$P$3005,MATCH($A2881&amp;"",購買率算出!$C$6:$C$3005,0)),0))</f>
        <v>0</v>
      </c>
    </row>
    <row r="2882" customFormat="false" ht="15" hidden="false" customHeight="false" outlineLevel="0" collapsed="false">
      <c r="A2882" s="24"/>
      <c r="D2882" s="24"/>
      <c r="F2882" s="24"/>
      <c r="K2882" s="9" t="n">
        <f aca="false">IF($A2882="",0,IF(OR(N($D2882)=0,$D2882&amp;""=TOP!$C$5&amp;""),1,0))</f>
        <v>0</v>
      </c>
      <c r="L2882" s="27" t="n">
        <f aca="false">IF($K2882=0,0,IFERROR(INDEX(購買率算出!$P$6:$P$3005,MATCH($A2882&amp;"",購買率算出!$C$6:$C$3005,0)),0))</f>
        <v>0</v>
      </c>
    </row>
    <row r="2883" customFormat="false" ht="15" hidden="false" customHeight="false" outlineLevel="0" collapsed="false">
      <c r="A2883" s="24"/>
      <c r="D2883" s="24"/>
      <c r="F2883" s="24"/>
      <c r="K2883" s="9" t="n">
        <f aca="false">IF($A2883="",0,IF(OR(N($D2883)=0,$D2883&amp;""=TOP!$C$5&amp;""),1,0))</f>
        <v>0</v>
      </c>
      <c r="L2883" s="27" t="n">
        <f aca="false">IF($K2883=0,0,IFERROR(INDEX(購買率算出!$P$6:$P$3005,MATCH($A2883&amp;"",購買率算出!$C$6:$C$3005,0)),0))</f>
        <v>0</v>
      </c>
    </row>
    <row r="2884" customFormat="false" ht="15" hidden="false" customHeight="false" outlineLevel="0" collapsed="false">
      <c r="A2884" s="24"/>
      <c r="D2884" s="24"/>
      <c r="F2884" s="24"/>
      <c r="K2884" s="9" t="n">
        <f aca="false">IF($A2884="",0,IF(OR(N($D2884)=0,$D2884&amp;""=TOP!$C$5&amp;""),1,0))</f>
        <v>0</v>
      </c>
      <c r="L2884" s="27" t="n">
        <f aca="false">IF($K2884=0,0,IFERROR(INDEX(購買率算出!$P$6:$P$3005,MATCH($A2884&amp;"",購買率算出!$C$6:$C$3005,0)),0))</f>
        <v>0</v>
      </c>
    </row>
    <row r="2885" customFormat="false" ht="15" hidden="false" customHeight="false" outlineLevel="0" collapsed="false">
      <c r="A2885" s="24"/>
      <c r="D2885" s="24"/>
      <c r="F2885" s="24"/>
      <c r="K2885" s="9" t="n">
        <f aca="false">IF($A2885="",0,IF(OR(N($D2885)=0,$D2885&amp;""=TOP!$C$5&amp;""),1,0))</f>
        <v>0</v>
      </c>
      <c r="L2885" s="27" t="n">
        <f aca="false">IF($K2885=0,0,IFERROR(INDEX(購買率算出!$P$6:$P$3005,MATCH($A2885&amp;"",購買率算出!$C$6:$C$3005,0)),0))</f>
        <v>0</v>
      </c>
    </row>
    <row r="2886" customFormat="false" ht="15" hidden="false" customHeight="false" outlineLevel="0" collapsed="false">
      <c r="A2886" s="24"/>
      <c r="D2886" s="24"/>
      <c r="F2886" s="24"/>
      <c r="K2886" s="9" t="n">
        <f aca="false">IF($A2886="",0,IF(OR(N($D2886)=0,$D2886&amp;""=TOP!$C$5&amp;""),1,0))</f>
        <v>0</v>
      </c>
      <c r="L2886" s="27" t="n">
        <f aca="false">IF($K2886=0,0,IFERROR(INDEX(購買率算出!$P$6:$P$3005,MATCH($A2886&amp;"",購買率算出!$C$6:$C$3005,0)),0))</f>
        <v>0</v>
      </c>
    </row>
    <row r="2887" customFormat="false" ht="15" hidden="false" customHeight="false" outlineLevel="0" collapsed="false">
      <c r="A2887" s="24"/>
      <c r="D2887" s="24"/>
      <c r="F2887" s="24"/>
      <c r="K2887" s="9" t="n">
        <f aca="false">IF($A2887="",0,IF(OR(N($D2887)=0,$D2887&amp;""=TOP!$C$5&amp;""),1,0))</f>
        <v>0</v>
      </c>
      <c r="L2887" s="27" t="n">
        <f aca="false">IF($K2887=0,0,IFERROR(INDEX(購買率算出!$P$6:$P$3005,MATCH($A2887&amp;"",購買率算出!$C$6:$C$3005,0)),0))</f>
        <v>0</v>
      </c>
    </row>
    <row r="2888" customFormat="false" ht="15" hidden="false" customHeight="false" outlineLevel="0" collapsed="false">
      <c r="A2888" s="24"/>
      <c r="D2888" s="24"/>
      <c r="F2888" s="24"/>
      <c r="K2888" s="9" t="n">
        <f aca="false">IF($A2888="",0,IF(OR(N($D2888)=0,$D2888&amp;""=TOP!$C$5&amp;""),1,0))</f>
        <v>0</v>
      </c>
      <c r="L2888" s="27" t="n">
        <f aca="false">IF($K2888=0,0,IFERROR(INDEX(購買率算出!$P$6:$P$3005,MATCH($A2888&amp;"",購買率算出!$C$6:$C$3005,0)),0))</f>
        <v>0</v>
      </c>
    </row>
    <row r="2889" customFormat="false" ht="15" hidden="false" customHeight="false" outlineLevel="0" collapsed="false">
      <c r="A2889" s="24"/>
      <c r="D2889" s="24"/>
      <c r="F2889" s="24"/>
      <c r="K2889" s="9" t="n">
        <f aca="false">IF($A2889="",0,IF(OR(N($D2889)=0,$D2889&amp;""=TOP!$C$5&amp;""),1,0))</f>
        <v>0</v>
      </c>
      <c r="L2889" s="27" t="n">
        <f aca="false">IF($K2889=0,0,IFERROR(INDEX(購買率算出!$P$6:$P$3005,MATCH($A2889&amp;"",購買率算出!$C$6:$C$3005,0)),0))</f>
        <v>0</v>
      </c>
    </row>
    <row r="2890" customFormat="false" ht="15" hidden="false" customHeight="false" outlineLevel="0" collapsed="false">
      <c r="A2890" s="24"/>
      <c r="D2890" s="24"/>
      <c r="F2890" s="24"/>
      <c r="K2890" s="9" t="n">
        <f aca="false">IF($A2890="",0,IF(OR(N($D2890)=0,$D2890&amp;""=TOP!$C$5&amp;""),1,0))</f>
        <v>0</v>
      </c>
      <c r="L2890" s="27" t="n">
        <f aca="false">IF($K2890=0,0,IFERROR(INDEX(購買率算出!$P$6:$P$3005,MATCH($A2890&amp;"",購買率算出!$C$6:$C$3005,0)),0))</f>
        <v>0</v>
      </c>
    </row>
    <row r="2891" customFormat="false" ht="15" hidden="false" customHeight="false" outlineLevel="0" collapsed="false">
      <c r="A2891" s="24"/>
      <c r="D2891" s="24"/>
      <c r="F2891" s="24"/>
      <c r="K2891" s="9" t="n">
        <f aca="false">IF($A2891="",0,IF(OR(N($D2891)=0,$D2891&amp;""=TOP!$C$5&amp;""),1,0))</f>
        <v>0</v>
      </c>
      <c r="L2891" s="27" t="n">
        <f aca="false">IF($K2891=0,0,IFERROR(INDEX(購買率算出!$P$6:$P$3005,MATCH($A2891&amp;"",購買率算出!$C$6:$C$3005,0)),0))</f>
        <v>0</v>
      </c>
    </row>
    <row r="2892" customFormat="false" ht="15" hidden="false" customHeight="false" outlineLevel="0" collapsed="false">
      <c r="A2892" s="24"/>
      <c r="D2892" s="24"/>
      <c r="F2892" s="24"/>
      <c r="K2892" s="9" t="n">
        <f aca="false">IF($A2892="",0,IF(OR(N($D2892)=0,$D2892&amp;""=TOP!$C$5&amp;""),1,0))</f>
        <v>0</v>
      </c>
      <c r="L2892" s="27" t="n">
        <f aca="false">IF($K2892=0,0,IFERROR(INDEX(購買率算出!$P$6:$P$3005,MATCH($A2892&amp;"",購買率算出!$C$6:$C$3005,0)),0))</f>
        <v>0</v>
      </c>
    </row>
    <row r="2893" customFormat="false" ht="15" hidden="false" customHeight="false" outlineLevel="0" collapsed="false">
      <c r="A2893" s="24"/>
      <c r="D2893" s="24"/>
      <c r="F2893" s="24"/>
      <c r="K2893" s="9" t="n">
        <f aca="false">IF($A2893="",0,IF(OR(N($D2893)=0,$D2893&amp;""=TOP!$C$5&amp;""),1,0))</f>
        <v>0</v>
      </c>
      <c r="L2893" s="27" t="n">
        <f aca="false">IF($K2893=0,0,IFERROR(INDEX(購買率算出!$P$6:$P$3005,MATCH($A2893&amp;"",購買率算出!$C$6:$C$3005,0)),0))</f>
        <v>0</v>
      </c>
    </row>
    <row r="2894" customFormat="false" ht="15" hidden="false" customHeight="false" outlineLevel="0" collapsed="false">
      <c r="A2894" s="24"/>
      <c r="D2894" s="24"/>
      <c r="F2894" s="24"/>
      <c r="K2894" s="9" t="n">
        <f aca="false">IF($A2894="",0,IF(OR(N($D2894)=0,$D2894&amp;""=TOP!$C$5&amp;""),1,0))</f>
        <v>0</v>
      </c>
      <c r="L2894" s="27" t="n">
        <f aca="false">IF($K2894=0,0,IFERROR(INDEX(購買率算出!$P$6:$P$3005,MATCH($A2894&amp;"",購買率算出!$C$6:$C$3005,0)),0))</f>
        <v>0</v>
      </c>
    </row>
    <row r="2895" customFormat="false" ht="15" hidden="false" customHeight="false" outlineLevel="0" collapsed="false">
      <c r="A2895" s="24"/>
      <c r="D2895" s="24"/>
      <c r="F2895" s="24"/>
      <c r="K2895" s="9" t="n">
        <f aca="false">IF($A2895="",0,IF(OR(N($D2895)=0,$D2895&amp;""=TOP!$C$5&amp;""),1,0))</f>
        <v>0</v>
      </c>
      <c r="L2895" s="27" t="n">
        <f aca="false">IF($K2895=0,0,IFERROR(INDEX(購買率算出!$P$6:$P$3005,MATCH($A2895&amp;"",購買率算出!$C$6:$C$3005,0)),0))</f>
        <v>0</v>
      </c>
    </row>
    <row r="2896" customFormat="false" ht="15" hidden="false" customHeight="false" outlineLevel="0" collapsed="false">
      <c r="A2896" s="24"/>
      <c r="D2896" s="24"/>
      <c r="F2896" s="24"/>
      <c r="K2896" s="9" t="n">
        <f aca="false">IF($A2896="",0,IF(OR(N($D2896)=0,$D2896&amp;""=TOP!$C$5&amp;""),1,0))</f>
        <v>0</v>
      </c>
      <c r="L2896" s="27" t="n">
        <f aca="false">IF($K2896=0,0,IFERROR(INDEX(購買率算出!$P$6:$P$3005,MATCH($A2896&amp;"",購買率算出!$C$6:$C$3005,0)),0))</f>
        <v>0</v>
      </c>
    </row>
    <row r="2897" customFormat="false" ht="15" hidden="false" customHeight="false" outlineLevel="0" collapsed="false">
      <c r="A2897" s="24"/>
      <c r="D2897" s="24"/>
      <c r="F2897" s="24"/>
      <c r="K2897" s="9" t="n">
        <f aca="false">IF($A2897="",0,IF(OR(N($D2897)=0,$D2897&amp;""=TOP!$C$5&amp;""),1,0))</f>
        <v>0</v>
      </c>
      <c r="L2897" s="27" t="n">
        <f aca="false">IF($K2897=0,0,IFERROR(INDEX(購買率算出!$P$6:$P$3005,MATCH($A2897&amp;"",購買率算出!$C$6:$C$3005,0)),0))</f>
        <v>0</v>
      </c>
    </row>
    <row r="2898" customFormat="false" ht="15" hidden="false" customHeight="false" outlineLevel="0" collapsed="false">
      <c r="A2898" s="24"/>
      <c r="D2898" s="24"/>
      <c r="F2898" s="24"/>
      <c r="K2898" s="9" t="n">
        <f aca="false">IF($A2898="",0,IF(OR(N($D2898)=0,$D2898&amp;""=TOP!$C$5&amp;""),1,0))</f>
        <v>0</v>
      </c>
      <c r="L2898" s="27" t="n">
        <f aca="false">IF($K2898=0,0,IFERROR(INDEX(購買率算出!$P$6:$P$3005,MATCH($A2898&amp;"",購買率算出!$C$6:$C$3005,0)),0))</f>
        <v>0</v>
      </c>
    </row>
    <row r="2899" customFormat="false" ht="15" hidden="false" customHeight="false" outlineLevel="0" collapsed="false">
      <c r="A2899" s="24"/>
      <c r="D2899" s="24"/>
      <c r="F2899" s="24"/>
      <c r="K2899" s="9" t="n">
        <f aca="false">IF($A2899="",0,IF(OR(N($D2899)=0,$D2899&amp;""=TOP!$C$5&amp;""),1,0))</f>
        <v>0</v>
      </c>
      <c r="L2899" s="27" t="n">
        <f aca="false">IF($K2899=0,0,IFERROR(INDEX(購買率算出!$P$6:$P$3005,MATCH($A2899&amp;"",購買率算出!$C$6:$C$3005,0)),0))</f>
        <v>0</v>
      </c>
    </row>
    <row r="2900" customFormat="false" ht="15" hidden="false" customHeight="false" outlineLevel="0" collapsed="false">
      <c r="A2900" s="24"/>
      <c r="D2900" s="24"/>
      <c r="F2900" s="24"/>
      <c r="K2900" s="9" t="n">
        <f aca="false">IF($A2900="",0,IF(OR(N($D2900)=0,$D2900&amp;""=TOP!$C$5&amp;""),1,0))</f>
        <v>0</v>
      </c>
      <c r="L2900" s="27" t="n">
        <f aca="false">IF($K2900=0,0,IFERROR(INDEX(購買率算出!$P$6:$P$3005,MATCH($A2900&amp;"",購買率算出!$C$6:$C$3005,0)),0))</f>
        <v>0</v>
      </c>
    </row>
    <row r="2901" customFormat="false" ht="15" hidden="false" customHeight="false" outlineLevel="0" collapsed="false">
      <c r="A2901" s="24"/>
      <c r="D2901" s="24"/>
      <c r="F2901" s="24"/>
      <c r="K2901" s="9" t="n">
        <f aca="false">IF($A2901="",0,IF(OR(N($D2901)=0,$D2901&amp;""=TOP!$C$5&amp;""),1,0))</f>
        <v>0</v>
      </c>
      <c r="L2901" s="27" t="n">
        <f aca="false">IF($K2901=0,0,IFERROR(INDEX(購買率算出!$P$6:$P$3005,MATCH($A2901&amp;"",購買率算出!$C$6:$C$3005,0)),0))</f>
        <v>0</v>
      </c>
    </row>
    <row r="2902" customFormat="false" ht="15" hidden="false" customHeight="false" outlineLevel="0" collapsed="false">
      <c r="A2902" s="24"/>
      <c r="D2902" s="24"/>
      <c r="F2902" s="24"/>
      <c r="K2902" s="9" t="n">
        <f aca="false">IF($A2902="",0,IF(OR(N($D2902)=0,$D2902&amp;""=TOP!$C$5&amp;""),1,0))</f>
        <v>0</v>
      </c>
      <c r="L2902" s="27" t="n">
        <f aca="false">IF($K2902=0,0,IFERROR(INDEX(購買率算出!$P$6:$P$3005,MATCH($A2902&amp;"",購買率算出!$C$6:$C$3005,0)),0))</f>
        <v>0</v>
      </c>
    </row>
    <row r="2903" customFormat="false" ht="15" hidden="false" customHeight="false" outlineLevel="0" collapsed="false">
      <c r="A2903" s="24"/>
      <c r="D2903" s="24"/>
      <c r="F2903" s="24"/>
      <c r="K2903" s="9" t="n">
        <f aca="false">IF($A2903="",0,IF(OR(N($D2903)=0,$D2903&amp;""=TOP!$C$5&amp;""),1,0))</f>
        <v>0</v>
      </c>
      <c r="L2903" s="27" t="n">
        <f aca="false">IF($K2903=0,0,IFERROR(INDEX(購買率算出!$P$6:$P$3005,MATCH($A2903&amp;"",購買率算出!$C$6:$C$3005,0)),0))</f>
        <v>0</v>
      </c>
    </row>
    <row r="2904" customFormat="false" ht="15" hidden="false" customHeight="false" outlineLevel="0" collapsed="false">
      <c r="A2904" s="24"/>
      <c r="D2904" s="24"/>
      <c r="F2904" s="24"/>
      <c r="K2904" s="9" t="n">
        <f aca="false">IF($A2904="",0,IF(OR(N($D2904)=0,$D2904&amp;""=TOP!$C$5&amp;""),1,0))</f>
        <v>0</v>
      </c>
      <c r="L2904" s="27" t="n">
        <f aca="false">IF($K2904=0,0,IFERROR(INDEX(購買率算出!$P$6:$P$3005,MATCH($A2904&amp;"",購買率算出!$C$6:$C$3005,0)),0))</f>
        <v>0</v>
      </c>
    </row>
    <row r="2905" customFormat="false" ht="15" hidden="false" customHeight="false" outlineLevel="0" collapsed="false">
      <c r="A2905" s="24"/>
      <c r="D2905" s="24"/>
      <c r="F2905" s="24"/>
      <c r="K2905" s="9" t="n">
        <f aca="false">IF($A2905="",0,IF(OR(N($D2905)=0,$D2905&amp;""=TOP!$C$5&amp;""),1,0))</f>
        <v>0</v>
      </c>
      <c r="L2905" s="27" t="n">
        <f aca="false">IF($K2905=0,0,IFERROR(INDEX(購買率算出!$P$6:$P$3005,MATCH($A2905&amp;"",購買率算出!$C$6:$C$3005,0)),0))</f>
        <v>0</v>
      </c>
    </row>
    <row r="2906" customFormat="false" ht="15" hidden="false" customHeight="false" outlineLevel="0" collapsed="false">
      <c r="A2906" s="24"/>
      <c r="D2906" s="24"/>
      <c r="F2906" s="24"/>
      <c r="K2906" s="9" t="n">
        <f aca="false">IF($A2906="",0,IF(OR(N($D2906)=0,$D2906&amp;""=TOP!$C$5&amp;""),1,0))</f>
        <v>0</v>
      </c>
      <c r="L2906" s="27" t="n">
        <f aca="false">IF($K2906=0,0,IFERROR(INDEX(購買率算出!$P$6:$P$3005,MATCH($A2906&amp;"",購買率算出!$C$6:$C$3005,0)),0))</f>
        <v>0</v>
      </c>
    </row>
    <row r="2907" customFormat="false" ht="15" hidden="false" customHeight="false" outlineLevel="0" collapsed="false">
      <c r="A2907" s="24"/>
      <c r="D2907" s="24"/>
      <c r="F2907" s="24"/>
      <c r="K2907" s="9" t="n">
        <f aca="false">IF($A2907="",0,IF(OR(N($D2907)=0,$D2907&amp;""=TOP!$C$5&amp;""),1,0))</f>
        <v>0</v>
      </c>
      <c r="L2907" s="27" t="n">
        <f aca="false">IF($K2907=0,0,IFERROR(INDEX(購買率算出!$P$6:$P$3005,MATCH($A2907&amp;"",購買率算出!$C$6:$C$3005,0)),0))</f>
        <v>0</v>
      </c>
    </row>
    <row r="2908" customFormat="false" ht="15" hidden="false" customHeight="false" outlineLevel="0" collapsed="false">
      <c r="A2908" s="24"/>
      <c r="D2908" s="24"/>
      <c r="F2908" s="24"/>
      <c r="K2908" s="9" t="n">
        <f aca="false">IF($A2908="",0,IF(OR(N($D2908)=0,$D2908&amp;""=TOP!$C$5&amp;""),1,0))</f>
        <v>0</v>
      </c>
      <c r="L2908" s="27" t="n">
        <f aca="false">IF($K2908=0,0,IFERROR(INDEX(購買率算出!$P$6:$P$3005,MATCH($A2908&amp;"",購買率算出!$C$6:$C$3005,0)),0))</f>
        <v>0</v>
      </c>
    </row>
    <row r="2909" customFormat="false" ht="15" hidden="false" customHeight="false" outlineLevel="0" collapsed="false">
      <c r="A2909" s="24"/>
      <c r="D2909" s="24"/>
      <c r="F2909" s="24"/>
      <c r="K2909" s="9" t="n">
        <f aca="false">IF($A2909="",0,IF(OR(N($D2909)=0,$D2909&amp;""=TOP!$C$5&amp;""),1,0))</f>
        <v>0</v>
      </c>
      <c r="L2909" s="27" t="n">
        <f aca="false">IF($K2909=0,0,IFERROR(INDEX(購買率算出!$P$6:$P$3005,MATCH($A2909&amp;"",購買率算出!$C$6:$C$3005,0)),0))</f>
        <v>0</v>
      </c>
    </row>
    <row r="2910" customFormat="false" ht="15" hidden="false" customHeight="false" outlineLevel="0" collapsed="false">
      <c r="A2910" s="24"/>
      <c r="D2910" s="24"/>
      <c r="F2910" s="24"/>
      <c r="K2910" s="9" t="n">
        <f aca="false">IF($A2910="",0,IF(OR(N($D2910)=0,$D2910&amp;""=TOP!$C$5&amp;""),1,0))</f>
        <v>0</v>
      </c>
      <c r="L2910" s="27" t="n">
        <f aca="false">IF($K2910=0,0,IFERROR(INDEX(購買率算出!$P$6:$P$3005,MATCH($A2910&amp;"",購買率算出!$C$6:$C$3005,0)),0))</f>
        <v>0</v>
      </c>
    </row>
    <row r="2911" customFormat="false" ht="15" hidden="false" customHeight="false" outlineLevel="0" collapsed="false">
      <c r="A2911" s="24"/>
      <c r="D2911" s="24"/>
      <c r="F2911" s="24"/>
      <c r="K2911" s="9" t="n">
        <f aca="false">IF($A2911="",0,IF(OR(N($D2911)=0,$D2911&amp;""=TOP!$C$5&amp;""),1,0))</f>
        <v>0</v>
      </c>
      <c r="L2911" s="27" t="n">
        <f aca="false">IF($K2911=0,0,IFERROR(INDEX(購買率算出!$P$6:$P$3005,MATCH($A2911&amp;"",購買率算出!$C$6:$C$3005,0)),0))</f>
        <v>0</v>
      </c>
    </row>
    <row r="2912" customFormat="false" ht="15" hidden="false" customHeight="false" outlineLevel="0" collapsed="false">
      <c r="A2912" s="24"/>
      <c r="D2912" s="24"/>
      <c r="F2912" s="24"/>
      <c r="K2912" s="9" t="n">
        <f aca="false">IF($A2912="",0,IF(OR(N($D2912)=0,$D2912&amp;""=TOP!$C$5&amp;""),1,0))</f>
        <v>0</v>
      </c>
      <c r="L2912" s="27" t="n">
        <f aca="false">IF($K2912=0,0,IFERROR(INDEX(購買率算出!$P$6:$P$3005,MATCH($A2912&amp;"",購買率算出!$C$6:$C$3005,0)),0))</f>
        <v>0</v>
      </c>
    </row>
    <row r="2913" customFormat="false" ht="15" hidden="false" customHeight="false" outlineLevel="0" collapsed="false">
      <c r="A2913" s="24"/>
      <c r="D2913" s="24"/>
      <c r="F2913" s="24"/>
      <c r="K2913" s="9" t="n">
        <f aca="false">IF($A2913="",0,IF(OR(N($D2913)=0,$D2913&amp;""=TOP!$C$5&amp;""),1,0))</f>
        <v>0</v>
      </c>
      <c r="L2913" s="27" t="n">
        <f aca="false">IF($K2913=0,0,IFERROR(INDEX(購買率算出!$P$6:$P$3005,MATCH($A2913&amp;"",購買率算出!$C$6:$C$3005,0)),0))</f>
        <v>0</v>
      </c>
    </row>
    <row r="2914" customFormat="false" ht="15" hidden="false" customHeight="false" outlineLevel="0" collapsed="false">
      <c r="A2914" s="24"/>
      <c r="D2914" s="24"/>
      <c r="F2914" s="24"/>
      <c r="K2914" s="9" t="n">
        <f aca="false">IF($A2914="",0,IF(OR(N($D2914)=0,$D2914&amp;""=TOP!$C$5&amp;""),1,0))</f>
        <v>0</v>
      </c>
      <c r="L2914" s="27" t="n">
        <f aca="false">IF($K2914=0,0,IFERROR(INDEX(購買率算出!$P$6:$P$3005,MATCH($A2914&amp;"",購買率算出!$C$6:$C$3005,0)),0))</f>
        <v>0</v>
      </c>
    </row>
    <row r="2915" customFormat="false" ht="15" hidden="false" customHeight="false" outlineLevel="0" collapsed="false">
      <c r="A2915" s="24"/>
      <c r="D2915" s="24"/>
      <c r="F2915" s="24"/>
      <c r="K2915" s="9" t="n">
        <f aca="false">IF($A2915="",0,IF(OR(N($D2915)=0,$D2915&amp;""=TOP!$C$5&amp;""),1,0))</f>
        <v>0</v>
      </c>
      <c r="L2915" s="27" t="n">
        <f aca="false">IF($K2915=0,0,IFERROR(INDEX(購買率算出!$P$6:$P$3005,MATCH($A2915&amp;"",購買率算出!$C$6:$C$3005,0)),0))</f>
        <v>0</v>
      </c>
    </row>
    <row r="2916" customFormat="false" ht="15" hidden="false" customHeight="false" outlineLevel="0" collapsed="false">
      <c r="A2916" s="24"/>
      <c r="D2916" s="24"/>
      <c r="F2916" s="24"/>
      <c r="K2916" s="9" t="n">
        <f aca="false">IF($A2916="",0,IF(OR(N($D2916)=0,$D2916&amp;""=TOP!$C$5&amp;""),1,0))</f>
        <v>0</v>
      </c>
      <c r="L2916" s="27" t="n">
        <f aca="false">IF($K2916=0,0,IFERROR(INDEX(購買率算出!$P$6:$P$3005,MATCH($A2916&amp;"",購買率算出!$C$6:$C$3005,0)),0))</f>
        <v>0</v>
      </c>
    </row>
    <row r="2917" customFormat="false" ht="15" hidden="false" customHeight="false" outlineLevel="0" collapsed="false">
      <c r="A2917" s="24"/>
      <c r="D2917" s="24"/>
      <c r="F2917" s="24"/>
      <c r="K2917" s="9" t="n">
        <f aca="false">IF($A2917="",0,IF(OR(N($D2917)=0,$D2917&amp;""=TOP!$C$5&amp;""),1,0))</f>
        <v>0</v>
      </c>
      <c r="L2917" s="27" t="n">
        <f aca="false">IF($K2917=0,0,IFERROR(INDEX(購買率算出!$P$6:$P$3005,MATCH($A2917&amp;"",購買率算出!$C$6:$C$3005,0)),0))</f>
        <v>0</v>
      </c>
    </row>
    <row r="2918" customFormat="false" ht="15" hidden="false" customHeight="false" outlineLevel="0" collapsed="false">
      <c r="A2918" s="24"/>
      <c r="D2918" s="24"/>
      <c r="F2918" s="24"/>
      <c r="K2918" s="9" t="n">
        <f aca="false">IF($A2918="",0,IF(OR(N($D2918)=0,$D2918&amp;""=TOP!$C$5&amp;""),1,0))</f>
        <v>0</v>
      </c>
      <c r="L2918" s="27" t="n">
        <f aca="false">IF($K2918=0,0,IFERROR(INDEX(購買率算出!$P$6:$P$3005,MATCH($A2918&amp;"",購買率算出!$C$6:$C$3005,0)),0))</f>
        <v>0</v>
      </c>
    </row>
    <row r="2919" customFormat="false" ht="15" hidden="false" customHeight="false" outlineLevel="0" collapsed="false">
      <c r="A2919" s="24"/>
      <c r="D2919" s="24"/>
      <c r="F2919" s="24"/>
      <c r="K2919" s="9" t="n">
        <f aca="false">IF($A2919="",0,IF(OR(N($D2919)=0,$D2919&amp;""=TOP!$C$5&amp;""),1,0))</f>
        <v>0</v>
      </c>
      <c r="L2919" s="27" t="n">
        <f aca="false">IF($K2919=0,0,IFERROR(INDEX(購買率算出!$P$6:$P$3005,MATCH($A2919&amp;"",購買率算出!$C$6:$C$3005,0)),0))</f>
        <v>0</v>
      </c>
    </row>
    <row r="2920" customFormat="false" ht="15" hidden="false" customHeight="false" outlineLevel="0" collapsed="false">
      <c r="A2920" s="24"/>
      <c r="D2920" s="24"/>
      <c r="F2920" s="24"/>
      <c r="K2920" s="9" t="n">
        <f aca="false">IF($A2920="",0,IF(OR(N($D2920)=0,$D2920&amp;""=TOP!$C$5&amp;""),1,0))</f>
        <v>0</v>
      </c>
      <c r="L2920" s="27" t="n">
        <f aca="false">IF($K2920=0,0,IFERROR(INDEX(購買率算出!$P$6:$P$3005,MATCH($A2920&amp;"",購買率算出!$C$6:$C$3005,0)),0))</f>
        <v>0</v>
      </c>
    </row>
    <row r="2921" customFormat="false" ht="15" hidden="false" customHeight="false" outlineLevel="0" collapsed="false">
      <c r="A2921" s="24"/>
      <c r="D2921" s="24"/>
      <c r="F2921" s="24"/>
      <c r="K2921" s="9" t="n">
        <f aca="false">IF($A2921="",0,IF(OR(N($D2921)=0,$D2921&amp;""=TOP!$C$5&amp;""),1,0))</f>
        <v>0</v>
      </c>
      <c r="L2921" s="27" t="n">
        <f aca="false">IF($K2921=0,0,IFERROR(INDEX(購買率算出!$P$6:$P$3005,MATCH($A2921&amp;"",購買率算出!$C$6:$C$3005,0)),0))</f>
        <v>0</v>
      </c>
    </row>
    <row r="2922" customFormat="false" ht="15" hidden="false" customHeight="false" outlineLevel="0" collapsed="false">
      <c r="A2922" s="24"/>
      <c r="D2922" s="24"/>
      <c r="F2922" s="24"/>
      <c r="K2922" s="9" t="n">
        <f aca="false">IF($A2922="",0,IF(OR(N($D2922)=0,$D2922&amp;""=TOP!$C$5&amp;""),1,0))</f>
        <v>0</v>
      </c>
      <c r="L2922" s="27" t="n">
        <f aca="false">IF($K2922=0,0,IFERROR(INDEX(購買率算出!$P$6:$P$3005,MATCH($A2922&amp;"",購買率算出!$C$6:$C$3005,0)),0))</f>
        <v>0</v>
      </c>
    </row>
    <row r="2923" customFormat="false" ht="15" hidden="false" customHeight="false" outlineLevel="0" collapsed="false">
      <c r="A2923" s="24"/>
      <c r="D2923" s="24"/>
      <c r="F2923" s="24"/>
      <c r="K2923" s="9" t="n">
        <f aca="false">IF($A2923="",0,IF(OR(N($D2923)=0,$D2923&amp;""=TOP!$C$5&amp;""),1,0))</f>
        <v>0</v>
      </c>
      <c r="L2923" s="27" t="n">
        <f aca="false">IF($K2923=0,0,IFERROR(INDEX(購買率算出!$P$6:$P$3005,MATCH($A2923&amp;"",購買率算出!$C$6:$C$3005,0)),0))</f>
        <v>0</v>
      </c>
    </row>
    <row r="2924" customFormat="false" ht="15" hidden="false" customHeight="false" outlineLevel="0" collapsed="false">
      <c r="A2924" s="24"/>
      <c r="D2924" s="24"/>
      <c r="F2924" s="24"/>
      <c r="K2924" s="9" t="n">
        <f aca="false">IF($A2924="",0,IF(OR(N($D2924)=0,$D2924&amp;""=TOP!$C$5&amp;""),1,0))</f>
        <v>0</v>
      </c>
      <c r="L2924" s="27" t="n">
        <f aca="false">IF($K2924=0,0,IFERROR(INDEX(購買率算出!$P$6:$P$3005,MATCH($A2924&amp;"",購買率算出!$C$6:$C$3005,0)),0))</f>
        <v>0</v>
      </c>
    </row>
    <row r="2925" customFormat="false" ht="15" hidden="false" customHeight="false" outlineLevel="0" collapsed="false">
      <c r="A2925" s="24"/>
      <c r="D2925" s="24"/>
      <c r="F2925" s="24"/>
      <c r="K2925" s="9" t="n">
        <f aca="false">IF($A2925="",0,IF(OR(N($D2925)=0,$D2925&amp;""=TOP!$C$5&amp;""),1,0))</f>
        <v>0</v>
      </c>
      <c r="L2925" s="27" t="n">
        <f aca="false">IF($K2925=0,0,IFERROR(INDEX(購買率算出!$P$6:$P$3005,MATCH($A2925&amp;"",購買率算出!$C$6:$C$3005,0)),0))</f>
        <v>0</v>
      </c>
    </row>
    <row r="2926" customFormat="false" ht="15" hidden="false" customHeight="false" outlineLevel="0" collapsed="false">
      <c r="A2926" s="24"/>
      <c r="D2926" s="24"/>
      <c r="F2926" s="24"/>
      <c r="K2926" s="9" t="n">
        <f aca="false">IF($A2926="",0,IF(OR(N($D2926)=0,$D2926&amp;""=TOP!$C$5&amp;""),1,0))</f>
        <v>0</v>
      </c>
      <c r="L2926" s="27" t="n">
        <f aca="false">IF($K2926=0,0,IFERROR(INDEX(購買率算出!$P$6:$P$3005,MATCH($A2926&amp;"",購買率算出!$C$6:$C$3005,0)),0))</f>
        <v>0</v>
      </c>
    </row>
    <row r="2927" customFormat="false" ht="15" hidden="false" customHeight="false" outlineLevel="0" collapsed="false">
      <c r="A2927" s="24"/>
      <c r="D2927" s="24"/>
      <c r="F2927" s="24"/>
      <c r="K2927" s="9" t="n">
        <f aca="false">IF($A2927="",0,IF(OR(N($D2927)=0,$D2927&amp;""=TOP!$C$5&amp;""),1,0))</f>
        <v>0</v>
      </c>
      <c r="L2927" s="27" t="n">
        <f aca="false">IF($K2927=0,0,IFERROR(INDEX(購買率算出!$P$6:$P$3005,MATCH($A2927&amp;"",購買率算出!$C$6:$C$3005,0)),0))</f>
        <v>0</v>
      </c>
    </row>
    <row r="2928" customFormat="false" ht="15" hidden="false" customHeight="false" outlineLevel="0" collapsed="false">
      <c r="A2928" s="24"/>
      <c r="D2928" s="24"/>
      <c r="F2928" s="24"/>
      <c r="K2928" s="9" t="n">
        <f aca="false">IF($A2928="",0,IF(OR(N($D2928)=0,$D2928&amp;""=TOP!$C$5&amp;""),1,0))</f>
        <v>0</v>
      </c>
      <c r="L2928" s="27" t="n">
        <f aca="false">IF($K2928=0,0,IFERROR(INDEX(購買率算出!$P$6:$P$3005,MATCH($A2928&amp;"",購買率算出!$C$6:$C$3005,0)),0))</f>
        <v>0</v>
      </c>
    </row>
    <row r="2929" customFormat="false" ht="15" hidden="false" customHeight="false" outlineLevel="0" collapsed="false">
      <c r="A2929" s="24"/>
      <c r="D2929" s="24"/>
      <c r="F2929" s="24"/>
      <c r="K2929" s="9" t="n">
        <f aca="false">IF($A2929="",0,IF(OR(N($D2929)=0,$D2929&amp;""=TOP!$C$5&amp;""),1,0))</f>
        <v>0</v>
      </c>
      <c r="L2929" s="27" t="n">
        <f aca="false">IF($K2929=0,0,IFERROR(INDEX(購買率算出!$P$6:$P$3005,MATCH($A2929&amp;"",購買率算出!$C$6:$C$3005,0)),0))</f>
        <v>0</v>
      </c>
    </row>
    <row r="2930" customFormat="false" ht="15" hidden="false" customHeight="false" outlineLevel="0" collapsed="false">
      <c r="A2930" s="24"/>
      <c r="D2930" s="24"/>
      <c r="F2930" s="24"/>
      <c r="K2930" s="9" t="n">
        <f aca="false">IF($A2930="",0,IF(OR(N($D2930)=0,$D2930&amp;""=TOP!$C$5&amp;""),1,0))</f>
        <v>0</v>
      </c>
      <c r="L2930" s="27" t="n">
        <f aca="false">IF($K2930=0,0,IFERROR(INDEX(購買率算出!$P$6:$P$3005,MATCH($A2930&amp;"",購買率算出!$C$6:$C$3005,0)),0))</f>
        <v>0</v>
      </c>
    </row>
    <row r="2931" customFormat="false" ht="15" hidden="false" customHeight="false" outlineLevel="0" collapsed="false">
      <c r="A2931" s="24"/>
      <c r="D2931" s="24"/>
      <c r="F2931" s="24"/>
      <c r="K2931" s="9" t="n">
        <f aca="false">IF($A2931="",0,IF(OR(N($D2931)=0,$D2931&amp;""=TOP!$C$5&amp;""),1,0))</f>
        <v>0</v>
      </c>
      <c r="L2931" s="27" t="n">
        <f aca="false">IF($K2931=0,0,IFERROR(INDEX(購買率算出!$P$6:$P$3005,MATCH($A2931&amp;"",購買率算出!$C$6:$C$3005,0)),0))</f>
        <v>0</v>
      </c>
    </row>
    <row r="2932" customFormat="false" ht="15" hidden="false" customHeight="false" outlineLevel="0" collapsed="false">
      <c r="A2932" s="24"/>
      <c r="D2932" s="24"/>
      <c r="F2932" s="24"/>
      <c r="K2932" s="9" t="n">
        <f aca="false">IF($A2932="",0,IF(OR(N($D2932)=0,$D2932&amp;""=TOP!$C$5&amp;""),1,0))</f>
        <v>0</v>
      </c>
      <c r="L2932" s="27" t="n">
        <f aca="false">IF($K2932=0,0,IFERROR(INDEX(購買率算出!$P$6:$P$3005,MATCH($A2932&amp;"",購買率算出!$C$6:$C$3005,0)),0))</f>
        <v>0</v>
      </c>
    </row>
    <row r="2933" customFormat="false" ht="15" hidden="false" customHeight="false" outlineLevel="0" collapsed="false">
      <c r="A2933" s="24"/>
      <c r="D2933" s="24"/>
      <c r="F2933" s="24"/>
      <c r="K2933" s="9" t="n">
        <f aca="false">IF($A2933="",0,IF(OR(N($D2933)=0,$D2933&amp;""=TOP!$C$5&amp;""),1,0))</f>
        <v>0</v>
      </c>
      <c r="L2933" s="27" t="n">
        <f aca="false">IF($K2933=0,0,IFERROR(INDEX(購買率算出!$P$6:$P$3005,MATCH($A2933&amp;"",購買率算出!$C$6:$C$3005,0)),0))</f>
        <v>0</v>
      </c>
    </row>
    <row r="2934" customFormat="false" ht="15" hidden="false" customHeight="false" outlineLevel="0" collapsed="false">
      <c r="A2934" s="24"/>
      <c r="D2934" s="24"/>
      <c r="F2934" s="24"/>
      <c r="K2934" s="9" t="n">
        <f aca="false">IF($A2934="",0,IF(OR(N($D2934)=0,$D2934&amp;""=TOP!$C$5&amp;""),1,0))</f>
        <v>0</v>
      </c>
      <c r="L2934" s="27" t="n">
        <f aca="false">IF($K2934=0,0,IFERROR(INDEX(購買率算出!$P$6:$P$3005,MATCH($A2934&amp;"",購買率算出!$C$6:$C$3005,0)),0))</f>
        <v>0</v>
      </c>
    </row>
    <row r="2935" customFormat="false" ht="15" hidden="false" customHeight="false" outlineLevel="0" collapsed="false">
      <c r="A2935" s="24"/>
      <c r="D2935" s="24"/>
      <c r="F2935" s="24"/>
      <c r="K2935" s="9" t="n">
        <f aca="false">IF($A2935="",0,IF(OR(N($D2935)=0,$D2935&amp;""=TOP!$C$5&amp;""),1,0))</f>
        <v>0</v>
      </c>
      <c r="L2935" s="27" t="n">
        <f aca="false">IF($K2935=0,0,IFERROR(INDEX(購買率算出!$P$6:$P$3005,MATCH($A2935&amp;"",購買率算出!$C$6:$C$3005,0)),0))</f>
        <v>0</v>
      </c>
    </row>
    <row r="2936" customFormat="false" ht="15" hidden="false" customHeight="false" outlineLevel="0" collapsed="false">
      <c r="A2936" s="24"/>
      <c r="D2936" s="24"/>
      <c r="F2936" s="24"/>
      <c r="K2936" s="9" t="n">
        <f aca="false">IF($A2936="",0,IF(OR(N($D2936)=0,$D2936&amp;""=TOP!$C$5&amp;""),1,0))</f>
        <v>0</v>
      </c>
      <c r="L2936" s="27" t="n">
        <f aca="false">IF($K2936=0,0,IFERROR(INDEX(購買率算出!$P$6:$P$3005,MATCH($A2936&amp;"",購買率算出!$C$6:$C$3005,0)),0))</f>
        <v>0</v>
      </c>
    </row>
    <row r="2937" customFormat="false" ht="15" hidden="false" customHeight="false" outlineLevel="0" collapsed="false">
      <c r="A2937" s="24"/>
      <c r="D2937" s="24"/>
      <c r="F2937" s="24"/>
      <c r="K2937" s="9" t="n">
        <f aca="false">IF($A2937="",0,IF(OR(N($D2937)=0,$D2937&amp;""=TOP!$C$5&amp;""),1,0))</f>
        <v>0</v>
      </c>
      <c r="L2937" s="27" t="n">
        <f aca="false">IF($K2937=0,0,IFERROR(INDEX(購買率算出!$P$6:$P$3005,MATCH($A2937&amp;"",購買率算出!$C$6:$C$3005,0)),0))</f>
        <v>0</v>
      </c>
    </row>
    <row r="2938" customFormat="false" ht="15" hidden="false" customHeight="false" outlineLevel="0" collapsed="false">
      <c r="A2938" s="24"/>
      <c r="D2938" s="24"/>
      <c r="F2938" s="24"/>
      <c r="K2938" s="9" t="n">
        <f aca="false">IF($A2938="",0,IF(OR(N($D2938)=0,$D2938&amp;""=TOP!$C$5&amp;""),1,0))</f>
        <v>0</v>
      </c>
      <c r="L2938" s="27" t="n">
        <f aca="false">IF($K2938=0,0,IFERROR(INDEX(購買率算出!$P$6:$P$3005,MATCH($A2938&amp;"",購買率算出!$C$6:$C$3005,0)),0))</f>
        <v>0</v>
      </c>
    </row>
    <row r="2939" customFormat="false" ht="15" hidden="false" customHeight="false" outlineLevel="0" collapsed="false">
      <c r="A2939" s="24"/>
      <c r="D2939" s="24"/>
      <c r="F2939" s="24"/>
      <c r="K2939" s="9" t="n">
        <f aca="false">IF($A2939="",0,IF(OR(N($D2939)=0,$D2939&amp;""=TOP!$C$5&amp;""),1,0))</f>
        <v>0</v>
      </c>
      <c r="L2939" s="27" t="n">
        <f aca="false">IF($K2939=0,0,IFERROR(INDEX(購買率算出!$P$6:$P$3005,MATCH($A2939&amp;"",購買率算出!$C$6:$C$3005,0)),0))</f>
        <v>0</v>
      </c>
    </row>
    <row r="2940" customFormat="false" ht="15" hidden="false" customHeight="false" outlineLevel="0" collapsed="false">
      <c r="A2940" s="24"/>
      <c r="D2940" s="24"/>
      <c r="F2940" s="24"/>
      <c r="K2940" s="9" t="n">
        <f aca="false">IF($A2940="",0,IF(OR(N($D2940)=0,$D2940&amp;""=TOP!$C$5&amp;""),1,0))</f>
        <v>0</v>
      </c>
      <c r="L2940" s="27" t="n">
        <f aca="false">IF($K2940=0,0,IFERROR(INDEX(購買率算出!$P$6:$P$3005,MATCH($A2940&amp;"",購買率算出!$C$6:$C$3005,0)),0))</f>
        <v>0</v>
      </c>
    </row>
    <row r="2941" customFormat="false" ht="15" hidden="false" customHeight="false" outlineLevel="0" collapsed="false">
      <c r="A2941" s="24"/>
      <c r="D2941" s="24"/>
      <c r="F2941" s="24"/>
      <c r="K2941" s="9" t="n">
        <f aca="false">IF($A2941="",0,IF(OR(N($D2941)=0,$D2941&amp;""=TOP!$C$5&amp;""),1,0))</f>
        <v>0</v>
      </c>
      <c r="L2941" s="27" t="n">
        <f aca="false">IF($K2941=0,0,IFERROR(INDEX(購買率算出!$P$6:$P$3005,MATCH($A2941&amp;"",購買率算出!$C$6:$C$3005,0)),0))</f>
        <v>0</v>
      </c>
    </row>
    <row r="2942" customFormat="false" ht="15" hidden="false" customHeight="false" outlineLevel="0" collapsed="false">
      <c r="A2942" s="24"/>
      <c r="D2942" s="24"/>
      <c r="F2942" s="24"/>
      <c r="K2942" s="9" t="n">
        <f aca="false">IF($A2942="",0,IF(OR(N($D2942)=0,$D2942&amp;""=TOP!$C$5&amp;""),1,0))</f>
        <v>0</v>
      </c>
      <c r="L2942" s="27" t="n">
        <f aca="false">IF($K2942=0,0,IFERROR(INDEX(購買率算出!$P$6:$P$3005,MATCH($A2942&amp;"",購買率算出!$C$6:$C$3005,0)),0))</f>
        <v>0</v>
      </c>
    </row>
    <row r="2943" customFormat="false" ht="15" hidden="false" customHeight="false" outlineLevel="0" collapsed="false">
      <c r="A2943" s="24"/>
      <c r="D2943" s="24"/>
      <c r="F2943" s="24"/>
      <c r="K2943" s="9" t="n">
        <f aca="false">IF($A2943="",0,IF(OR(N($D2943)=0,$D2943&amp;""=TOP!$C$5&amp;""),1,0))</f>
        <v>0</v>
      </c>
      <c r="L2943" s="27" t="n">
        <f aca="false">IF($K2943=0,0,IFERROR(INDEX(購買率算出!$P$6:$P$3005,MATCH($A2943&amp;"",購買率算出!$C$6:$C$3005,0)),0))</f>
        <v>0</v>
      </c>
    </row>
    <row r="2944" customFormat="false" ht="15" hidden="false" customHeight="false" outlineLevel="0" collapsed="false">
      <c r="A2944" s="24"/>
      <c r="D2944" s="24"/>
      <c r="F2944" s="24"/>
      <c r="K2944" s="9" t="n">
        <f aca="false">IF($A2944="",0,IF(OR(N($D2944)=0,$D2944&amp;""=TOP!$C$5&amp;""),1,0))</f>
        <v>0</v>
      </c>
      <c r="L2944" s="27" t="n">
        <f aca="false">IF($K2944=0,0,IFERROR(INDEX(購買率算出!$P$6:$P$3005,MATCH($A2944&amp;"",購買率算出!$C$6:$C$3005,0)),0))</f>
        <v>0</v>
      </c>
    </row>
    <row r="2945" customFormat="false" ht="15" hidden="false" customHeight="false" outlineLevel="0" collapsed="false">
      <c r="A2945" s="24"/>
      <c r="D2945" s="24"/>
      <c r="F2945" s="24"/>
      <c r="K2945" s="9" t="n">
        <f aca="false">IF($A2945="",0,IF(OR(N($D2945)=0,$D2945&amp;""=TOP!$C$5&amp;""),1,0))</f>
        <v>0</v>
      </c>
      <c r="L2945" s="27" t="n">
        <f aca="false">IF($K2945=0,0,IFERROR(INDEX(購買率算出!$P$6:$P$3005,MATCH($A2945&amp;"",購買率算出!$C$6:$C$3005,0)),0))</f>
        <v>0</v>
      </c>
    </row>
    <row r="2946" customFormat="false" ht="15" hidden="false" customHeight="false" outlineLevel="0" collapsed="false">
      <c r="A2946" s="24"/>
      <c r="D2946" s="24"/>
      <c r="F2946" s="24"/>
      <c r="K2946" s="9" t="n">
        <f aca="false">IF($A2946="",0,IF(OR(N($D2946)=0,$D2946&amp;""=TOP!$C$5&amp;""),1,0))</f>
        <v>0</v>
      </c>
      <c r="L2946" s="27" t="n">
        <f aca="false">IF($K2946=0,0,IFERROR(INDEX(購買率算出!$P$6:$P$3005,MATCH($A2946&amp;"",購買率算出!$C$6:$C$3005,0)),0))</f>
        <v>0</v>
      </c>
    </row>
    <row r="2947" customFormat="false" ht="15" hidden="false" customHeight="false" outlineLevel="0" collapsed="false">
      <c r="A2947" s="24"/>
      <c r="D2947" s="24"/>
      <c r="F2947" s="24"/>
      <c r="K2947" s="9" t="n">
        <f aca="false">IF($A2947="",0,IF(OR(N($D2947)=0,$D2947&amp;""=TOP!$C$5&amp;""),1,0))</f>
        <v>0</v>
      </c>
      <c r="L2947" s="27" t="n">
        <f aca="false">IF($K2947=0,0,IFERROR(INDEX(購買率算出!$P$6:$P$3005,MATCH($A2947&amp;"",購買率算出!$C$6:$C$3005,0)),0))</f>
        <v>0</v>
      </c>
    </row>
    <row r="2948" customFormat="false" ht="15" hidden="false" customHeight="false" outlineLevel="0" collapsed="false">
      <c r="A2948" s="24"/>
      <c r="D2948" s="24"/>
      <c r="F2948" s="24"/>
      <c r="K2948" s="9" t="n">
        <f aca="false">IF($A2948="",0,IF(OR(N($D2948)=0,$D2948&amp;""=TOP!$C$5&amp;""),1,0))</f>
        <v>0</v>
      </c>
      <c r="L2948" s="27" t="n">
        <f aca="false">IF($K2948=0,0,IFERROR(INDEX(購買率算出!$P$6:$P$3005,MATCH($A2948&amp;"",購買率算出!$C$6:$C$3005,0)),0))</f>
        <v>0</v>
      </c>
    </row>
    <row r="2949" customFormat="false" ht="15" hidden="false" customHeight="false" outlineLevel="0" collapsed="false">
      <c r="A2949" s="24"/>
      <c r="D2949" s="24"/>
      <c r="F2949" s="24"/>
      <c r="K2949" s="9" t="n">
        <f aca="false">IF($A2949="",0,IF(OR(N($D2949)=0,$D2949&amp;""=TOP!$C$5&amp;""),1,0))</f>
        <v>0</v>
      </c>
      <c r="L2949" s="27" t="n">
        <f aca="false">IF($K2949=0,0,IFERROR(INDEX(購買率算出!$P$6:$P$3005,MATCH($A2949&amp;"",購買率算出!$C$6:$C$3005,0)),0))</f>
        <v>0</v>
      </c>
    </row>
    <row r="2950" customFormat="false" ht="15" hidden="false" customHeight="false" outlineLevel="0" collapsed="false">
      <c r="A2950" s="24"/>
      <c r="D2950" s="24"/>
      <c r="F2950" s="24"/>
      <c r="K2950" s="9" t="n">
        <f aca="false">IF($A2950="",0,IF(OR(N($D2950)=0,$D2950&amp;""=TOP!$C$5&amp;""),1,0))</f>
        <v>0</v>
      </c>
      <c r="L2950" s="27" t="n">
        <f aca="false">IF($K2950=0,0,IFERROR(INDEX(購買率算出!$P$6:$P$3005,MATCH($A2950&amp;"",購買率算出!$C$6:$C$3005,0)),0))</f>
        <v>0</v>
      </c>
    </row>
    <row r="2951" customFormat="false" ht="15" hidden="false" customHeight="false" outlineLevel="0" collapsed="false">
      <c r="A2951" s="24"/>
      <c r="D2951" s="24"/>
      <c r="F2951" s="24"/>
      <c r="K2951" s="9" t="n">
        <f aca="false">IF($A2951="",0,IF(OR(N($D2951)=0,$D2951&amp;""=TOP!$C$5&amp;""),1,0))</f>
        <v>0</v>
      </c>
      <c r="L2951" s="27" t="n">
        <f aca="false">IF($K2951=0,0,IFERROR(INDEX(購買率算出!$P$6:$P$3005,MATCH($A2951&amp;"",購買率算出!$C$6:$C$3005,0)),0))</f>
        <v>0</v>
      </c>
    </row>
    <row r="2952" customFormat="false" ht="15" hidden="false" customHeight="false" outlineLevel="0" collapsed="false">
      <c r="A2952" s="24"/>
      <c r="D2952" s="24"/>
      <c r="F2952" s="24"/>
      <c r="K2952" s="9" t="n">
        <f aca="false">IF($A2952="",0,IF(OR(N($D2952)=0,$D2952&amp;""=TOP!$C$5&amp;""),1,0))</f>
        <v>0</v>
      </c>
      <c r="L2952" s="27" t="n">
        <f aca="false">IF($K2952=0,0,IFERROR(INDEX(購買率算出!$P$6:$P$3005,MATCH($A2952&amp;"",購買率算出!$C$6:$C$3005,0)),0))</f>
        <v>0</v>
      </c>
    </row>
    <row r="2953" customFormat="false" ht="15" hidden="false" customHeight="false" outlineLevel="0" collapsed="false">
      <c r="A2953" s="24"/>
      <c r="D2953" s="24"/>
      <c r="F2953" s="24"/>
      <c r="K2953" s="9" t="n">
        <f aca="false">IF($A2953="",0,IF(OR(N($D2953)=0,$D2953&amp;""=TOP!$C$5&amp;""),1,0))</f>
        <v>0</v>
      </c>
      <c r="L2953" s="27" t="n">
        <f aca="false">IF($K2953=0,0,IFERROR(INDEX(購買率算出!$P$6:$P$3005,MATCH($A2953&amp;"",購買率算出!$C$6:$C$3005,0)),0))</f>
        <v>0</v>
      </c>
    </row>
    <row r="2954" customFormat="false" ht="15" hidden="false" customHeight="false" outlineLevel="0" collapsed="false">
      <c r="A2954" s="24"/>
      <c r="D2954" s="24"/>
      <c r="F2954" s="24"/>
      <c r="K2954" s="9" t="n">
        <f aca="false">IF($A2954="",0,IF(OR(N($D2954)=0,$D2954&amp;""=TOP!$C$5&amp;""),1,0))</f>
        <v>0</v>
      </c>
      <c r="L2954" s="27" t="n">
        <f aca="false">IF($K2954=0,0,IFERROR(INDEX(購買率算出!$P$6:$P$3005,MATCH($A2954&amp;"",購買率算出!$C$6:$C$3005,0)),0))</f>
        <v>0</v>
      </c>
    </row>
    <row r="2955" customFormat="false" ht="15" hidden="false" customHeight="false" outlineLevel="0" collapsed="false">
      <c r="A2955" s="24"/>
      <c r="D2955" s="24"/>
      <c r="F2955" s="24"/>
      <c r="K2955" s="9" t="n">
        <f aca="false">IF($A2955="",0,IF(OR(N($D2955)=0,$D2955&amp;""=TOP!$C$5&amp;""),1,0))</f>
        <v>0</v>
      </c>
      <c r="L2955" s="27" t="n">
        <f aca="false">IF($K2955=0,0,IFERROR(INDEX(購買率算出!$P$6:$P$3005,MATCH($A2955&amp;"",購買率算出!$C$6:$C$3005,0)),0))</f>
        <v>0</v>
      </c>
    </row>
    <row r="2956" customFormat="false" ht="15" hidden="false" customHeight="false" outlineLevel="0" collapsed="false">
      <c r="A2956" s="24"/>
      <c r="D2956" s="24"/>
      <c r="F2956" s="24"/>
      <c r="K2956" s="9" t="n">
        <f aca="false">IF($A2956="",0,IF(OR(N($D2956)=0,$D2956&amp;""=TOP!$C$5&amp;""),1,0))</f>
        <v>0</v>
      </c>
      <c r="L2956" s="27" t="n">
        <f aca="false">IF($K2956=0,0,IFERROR(INDEX(購買率算出!$P$6:$P$3005,MATCH($A2956&amp;"",購買率算出!$C$6:$C$3005,0)),0))</f>
        <v>0</v>
      </c>
    </row>
    <row r="2957" customFormat="false" ht="15" hidden="false" customHeight="false" outlineLevel="0" collapsed="false">
      <c r="A2957" s="24"/>
      <c r="D2957" s="24"/>
      <c r="F2957" s="24"/>
      <c r="K2957" s="9" t="n">
        <f aca="false">IF($A2957="",0,IF(OR(N($D2957)=0,$D2957&amp;""=TOP!$C$5&amp;""),1,0))</f>
        <v>0</v>
      </c>
      <c r="L2957" s="27" t="n">
        <f aca="false">IF($K2957=0,0,IFERROR(INDEX(購買率算出!$P$6:$P$3005,MATCH($A2957&amp;"",購買率算出!$C$6:$C$3005,0)),0))</f>
        <v>0</v>
      </c>
    </row>
    <row r="2958" customFormat="false" ht="15" hidden="false" customHeight="false" outlineLevel="0" collapsed="false">
      <c r="A2958" s="24"/>
      <c r="D2958" s="24"/>
      <c r="F2958" s="24"/>
      <c r="K2958" s="9" t="n">
        <f aca="false">IF($A2958="",0,IF(OR(N($D2958)=0,$D2958&amp;""=TOP!$C$5&amp;""),1,0))</f>
        <v>0</v>
      </c>
      <c r="L2958" s="27" t="n">
        <f aca="false">IF($K2958=0,0,IFERROR(INDEX(購買率算出!$P$6:$P$3005,MATCH($A2958&amp;"",購買率算出!$C$6:$C$3005,0)),0))</f>
        <v>0</v>
      </c>
    </row>
    <row r="2959" customFormat="false" ht="15" hidden="false" customHeight="false" outlineLevel="0" collapsed="false">
      <c r="A2959" s="24"/>
      <c r="D2959" s="24"/>
      <c r="F2959" s="24"/>
      <c r="K2959" s="9" t="n">
        <f aca="false">IF($A2959="",0,IF(OR(N($D2959)=0,$D2959&amp;""=TOP!$C$5&amp;""),1,0))</f>
        <v>0</v>
      </c>
      <c r="L2959" s="27" t="n">
        <f aca="false">IF($K2959=0,0,IFERROR(INDEX(購買率算出!$P$6:$P$3005,MATCH($A2959&amp;"",購買率算出!$C$6:$C$3005,0)),0))</f>
        <v>0</v>
      </c>
    </row>
    <row r="2960" customFormat="false" ht="15" hidden="false" customHeight="false" outlineLevel="0" collapsed="false">
      <c r="A2960" s="24"/>
      <c r="D2960" s="24"/>
      <c r="F2960" s="24"/>
      <c r="K2960" s="9" t="n">
        <f aca="false">IF($A2960="",0,IF(OR(N($D2960)=0,$D2960&amp;""=TOP!$C$5&amp;""),1,0))</f>
        <v>0</v>
      </c>
      <c r="L2960" s="27" t="n">
        <f aca="false">IF($K2960=0,0,IFERROR(INDEX(購買率算出!$P$6:$P$3005,MATCH($A2960&amp;"",購買率算出!$C$6:$C$3005,0)),0))</f>
        <v>0</v>
      </c>
    </row>
    <row r="2961" customFormat="false" ht="15" hidden="false" customHeight="false" outlineLevel="0" collapsed="false">
      <c r="A2961" s="24"/>
      <c r="D2961" s="24"/>
      <c r="F2961" s="24"/>
      <c r="K2961" s="9" t="n">
        <f aca="false">IF($A2961="",0,IF(OR(N($D2961)=0,$D2961&amp;""=TOP!$C$5&amp;""),1,0))</f>
        <v>0</v>
      </c>
      <c r="L2961" s="27" t="n">
        <f aca="false">IF($K2961=0,0,IFERROR(INDEX(購買率算出!$P$6:$P$3005,MATCH($A2961&amp;"",購買率算出!$C$6:$C$3005,0)),0))</f>
        <v>0</v>
      </c>
    </row>
    <row r="2962" customFormat="false" ht="15" hidden="false" customHeight="false" outlineLevel="0" collapsed="false">
      <c r="A2962" s="24"/>
      <c r="D2962" s="24"/>
      <c r="F2962" s="24"/>
      <c r="K2962" s="9" t="n">
        <f aca="false">IF($A2962="",0,IF(OR(N($D2962)=0,$D2962&amp;""=TOP!$C$5&amp;""),1,0))</f>
        <v>0</v>
      </c>
      <c r="L2962" s="27" t="n">
        <f aca="false">IF($K2962=0,0,IFERROR(INDEX(購買率算出!$P$6:$P$3005,MATCH($A2962&amp;"",購買率算出!$C$6:$C$3005,0)),0))</f>
        <v>0</v>
      </c>
    </row>
    <row r="2963" customFormat="false" ht="15" hidden="false" customHeight="false" outlineLevel="0" collapsed="false">
      <c r="A2963" s="24"/>
      <c r="D2963" s="24"/>
      <c r="F2963" s="24"/>
      <c r="K2963" s="9" t="n">
        <f aca="false">IF($A2963="",0,IF(OR(N($D2963)=0,$D2963&amp;""=TOP!$C$5&amp;""),1,0))</f>
        <v>0</v>
      </c>
      <c r="L2963" s="27" t="n">
        <f aca="false">IF($K2963=0,0,IFERROR(INDEX(購買率算出!$P$6:$P$3005,MATCH($A2963&amp;"",購買率算出!$C$6:$C$3005,0)),0))</f>
        <v>0</v>
      </c>
    </row>
    <row r="2964" customFormat="false" ht="15" hidden="false" customHeight="false" outlineLevel="0" collapsed="false">
      <c r="A2964" s="24"/>
      <c r="D2964" s="24"/>
      <c r="F2964" s="24"/>
      <c r="K2964" s="9" t="n">
        <f aca="false">IF($A2964="",0,IF(OR(N($D2964)=0,$D2964&amp;""=TOP!$C$5&amp;""),1,0))</f>
        <v>0</v>
      </c>
      <c r="L2964" s="27" t="n">
        <f aca="false">IF($K2964=0,0,IFERROR(INDEX(購買率算出!$P$6:$P$3005,MATCH($A2964&amp;"",購買率算出!$C$6:$C$3005,0)),0))</f>
        <v>0</v>
      </c>
    </row>
    <row r="2965" customFormat="false" ht="15" hidden="false" customHeight="false" outlineLevel="0" collapsed="false">
      <c r="A2965" s="24"/>
      <c r="D2965" s="24"/>
      <c r="F2965" s="24"/>
      <c r="K2965" s="9" t="n">
        <f aca="false">IF($A2965="",0,IF(OR(N($D2965)=0,$D2965&amp;""=TOP!$C$5&amp;""),1,0))</f>
        <v>0</v>
      </c>
      <c r="L2965" s="27" t="n">
        <f aca="false">IF($K2965=0,0,IFERROR(INDEX(購買率算出!$P$6:$P$3005,MATCH($A2965&amp;"",購買率算出!$C$6:$C$3005,0)),0))</f>
        <v>0</v>
      </c>
    </row>
    <row r="2966" customFormat="false" ht="15" hidden="false" customHeight="false" outlineLevel="0" collapsed="false">
      <c r="A2966" s="24"/>
      <c r="D2966" s="24"/>
      <c r="F2966" s="24"/>
      <c r="K2966" s="9" t="n">
        <f aca="false">IF($A2966="",0,IF(OR(N($D2966)=0,$D2966&amp;""=TOP!$C$5&amp;""),1,0))</f>
        <v>0</v>
      </c>
      <c r="L2966" s="27" t="n">
        <f aca="false">IF($K2966=0,0,IFERROR(INDEX(購買率算出!$P$6:$P$3005,MATCH($A2966&amp;"",購買率算出!$C$6:$C$3005,0)),0))</f>
        <v>0</v>
      </c>
    </row>
    <row r="2967" customFormat="false" ht="15" hidden="false" customHeight="false" outlineLevel="0" collapsed="false">
      <c r="A2967" s="24"/>
      <c r="D2967" s="24"/>
      <c r="F2967" s="24"/>
      <c r="K2967" s="9" t="n">
        <f aca="false">IF($A2967="",0,IF(OR(N($D2967)=0,$D2967&amp;""=TOP!$C$5&amp;""),1,0))</f>
        <v>0</v>
      </c>
      <c r="L2967" s="27" t="n">
        <f aca="false">IF($K2967=0,0,IFERROR(INDEX(購買率算出!$P$6:$P$3005,MATCH($A2967&amp;"",購買率算出!$C$6:$C$3005,0)),0))</f>
        <v>0</v>
      </c>
    </row>
    <row r="2968" customFormat="false" ht="15" hidden="false" customHeight="false" outlineLevel="0" collapsed="false">
      <c r="A2968" s="24"/>
      <c r="D2968" s="24"/>
      <c r="F2968" s="24"/>
      <c r="K2968" s="9" t="n">
        <f aca="false">IF($A2968="",0,IF(OR(N($D2968)=0,$D2968&amp;""=TOP!$C$5&amp;""),1,0))</f>
        <v>0</v>
      </c>
      <c r="L2968" s="27" t="n">
        <f aca="false">IF($K2968=0,0,IFERROR(INDEX(購買率算出!$P$6:$P$3005,MATCH($A2968&amp;"",購買率算出!$C$6:$C$3005,0)),0))</f>
        <v>0</v>
      </c>
    </row>
    <row r="2969" customFormat="false" ht="15" hidden="false" customHeight="false" outlineLevel="0" collapsed="false">
      <c r="A2969" s="24"/>
      <c r="D2969" s="24"/>
      <c r="F2969" s="24"/>
      <c r="K2969" s="9" t="n">
        <f aca="false">IF($A2969="",0,IF(OR(N($D2969)=0,$D2969&amp;""=TOP!$C$5&amp;""),1,0))</f>
        <v>0</v>
      </c>
      <c r="L2969" s="27" t="n">
        <f aca="false">IF($K2969=0,0,IFERROR(INDEX(購買率算出!$P$6:$P$3005,MATCH($A2969&amp;"",購買率算出!$C$6:$C$3005,0)),0))</f>
        <v>0</v>
      </c>
    </row>
    <row r="2970" customFormat="false" ht="15" hidden="false" customHeight="false" outlineLevel="0" collapsed="false">
      <c r="A2970" s="24"/>
      <c r="D2970" s="24"/>
      <c r="F2970" s="24"/>
      <c r="K2970" s="9" t="n">
        <f aca="false">IF($A2970="",0,IF(OR(N($D2970)=0,$D2970&amp;""=TOP!$C$5&amp;""),1,0))</f>
        <v>0</v>
      </c>
      <c r="L2970" s="27" t="n">
        <f aca="false">IF($K2970=0,0,IFERROR(INDEX(購買率算出!$P$6:$P$3005,MATCH($A2970&amp;"",購買率算出!$C$6:$C$3005,0)),0))</f>
        <v>0</v>
      </c>
    </row>
    <row r="2971" customFormat="false" ht="15" hidden="false" customHeight="false" outlineLevel="0" collapsed="false">
      <c r="A2971" s="24"/>
      <c r="D2971" s="24"/>
      <c r="F2971" s="24"/>
      <c r="K2971" s="9" t="n">
        <f aca="false">IF($A2971="",0,IF(OR(N($D2971)=0,$D2971&amp;""=TOP!$C$5&amp;""),1,0))</f>
        <v>0</v>
      </c>
      <c r="L2971" s="27" t="n">
        <f aca="false">IF($K2971=0,0,IFERROR(INDEX(購買率算出!$P$6:$P$3005,MATCH($A2971&amp;"",購買率算出!$C$6:$C$3005,0)),0))</f>
        <v>0</v>
      </c>
    </row>
    <row r="2972" customFormat="false" ht="15" hidden="false" customHeight="false" outlineLevel="0" collapsed="false">
      <c r="A2972" s="24"/>
      <c r="D2972" s="24"/>
      <c r="F2972" s="24"/>
      <c r="K2972" s="9" t="n">
        <f aca="false">IF($A2972="",0,IF(OR(N($D2972)=0,$D2972&amp;""=TOP!$C$5&amp;""),1,0))</f>
        <v>0</v>
      </c>
      <c r="L2972" s="27" t="n">
        <f aca="false">IF($K2972=0,0,IFERROR(INDEX(購買率算出!$P$6:$P$3005,MATCH($A2972&amp;"",購買率算出!$C$6:$C$3005,0)),0))</f>
        <v>0</v>
      </c>
    </row>
    <row r="2973" customFormat="false" ht="15" hidden="false" customHeight="false" outlineLevel="0" collapsed="false">
      <c r="A2973" s="24"/>
      <c r="D2973" s="24"/>
      <c r="F2973" s="24"/>
      <c r="K2973" s="9" t="n">
        <f aca="false">IF($A2973="",0,IF(OR(N($D2973)=0,$D2973&amp;""=TOP!$C$5&amp;""),1,0))</f>
        <v>0</v>
      </c>
      <c r="L2973" s="27" t="n">
        <f aca="false">IF($K2973=0,0,IFERROR(INDEX(購買率算出!$P$6:$P$3005,MATCH($A2973&amp;"",購買率算出!$C$6:$C$3005,0)),0))</f>
        <v>0</v>
      </c>
    </row>
    <row r="2974" customFormat="false" ht="15" hidden="false" customHeight="false" outlineLevel="0" collapsed="false">
      <c r="A2974" s="24"/>
      <c r="D2974" s="24"/>
      <c r="F2974" s="24"/>
      <c r="K2974" s="9" t="n">
        <f aca="false">IF($A2974="",0,IF(OR(N($D2974)=0,$D2974&amp;""=TOP!$C$5&amp;""),1,0))</f>
        <v>0</v>
      </c>
      <c r="L2974" s="27" t="n">
        <f aca="false">IF($K2974=0,0,IFERROR(INDEX(購買率算出!$P$6:$P$3005,MATCH($A2974&amp;"",購買率算出!$C$6:$C$3005,0)),0))</f>
        <v>0</v>
      </c>
    </row>
    <row r="2975" customFormat="false" ht="15" hidden="false" customHeight="false" outlineLevel="0" collapsed="false">
      <c r="A2975" s="24"/>
      <c r="D2975" s="24"/>
      <c r="F2975" s="24"/>
      <c r="K2975" s="9" t="n">
        <f aca="false">IF($A2975="",0,IF(OR(N($D2975)=0,$D2975&amp;""=TOP!$C$5&amp;""),1,0))</f>
        <v>0</v>
      </c>
      <c r="L2975" s="27" t="n">
        <f aca="false">IF($K2975=0,0,IFERROR(INDEX(購買率算出!$P$6:$P$3005,MATCH($A2975&amp;"",購買率算出!$C$6:$C$3005,0)),0))</f>
        <v>0</v>
      </c>
    </row>
    <row r="2976" customFormat="false" ht="15" hidden="false" customHeight="false" outlineLevel="0" collapsed="false">
      <c r="A2976" s="24"/>
      <c r="D2976" s="24"/>
      <c r="F2976" s="24"/>
      <c r="K2976" s="9" t="n">
        <f aca="false">IF($A2976="",0,IF(OR(N($D2976)=0,$D2976&amp;""=TOP!$C$5&amp;""),1,0))</f>
        <v>0</v>
      </c>
      <c r="L2976" s="27" t="n">
        <f aca="false">IF($K2976=0,0,IFERROR(INDEX(購買率算出!$P$6:$P$3005,MATCH($A2976&amp;"",購買率算出!$C$6:$C$3005,0)),0))</f>
        <v>0</v>
      </c>
    </row>
    <row r="2977" customFormat="false" ht="15" hidden="false" customHeight="false" outlineLevel="0" collapsed="false">
      <c r="A2977" s="24"/>
      <c r="D2977" s="24"/>
      <c r="F2977" s="24"/>
      <c r="K2977" s="9" t="n">
        <f aca="false">IF($A2977="",0,IF(OR(N($D2977)=0,$D2977&amp;""=TOP!$C$5&amp;""),1,0))</f>
        <v>0</v>
      </c>
      <c r="L2977" s="27" t="n">
        <f aca="false">IF($K2977=0,0,IFERROR(INDEX(購買率算出!$P$6:$P$3005,MATCH($A2977&amp;"",購買率算出!$C$6:$C$3005,0)),0))</f>
        <v>0</v>
      </c>
    </row>
    <row r="2978" customFormat="false" ht="15" hidden="false" customHeight="false" outlineLevel="0" collapsed="false">
      <c r="A2978" s="24"/>
      <c r="D2978" s="24"/>
      <c r="F2978" s="24"/>
      <c r="K2978" s="9" t="n">
        <f aca="false">IF($A2978="",0,IF(OR(N($D2978)=0,$D2978&amp;""=TOP!$C$5&amp;""),1,0))</f>
        <v>0</v>
      </c>
      <c r="L2978" s="27" t="n">
        <f aca="false">IF($K2978=0,0,IFERROR(INDEX(購買率算出!$P$6:$P$3005,MATCH($A2978&amp;"",購買率算出!$C$6:$C$3005,0)),0))</f>
        <v>0</v>
      </c>
    </row>
    <row r="2979" customFormat="false" ht="15" hidden="false" customHeight="false" outlineLevel="0" collapsed="false">
      <c r="A2979" s="24"/>
      <c r="D2979" s="24"/>
      <c r="F2979" s="24"/>
      <c r="K2979" s="9" t="n">
        <f aca="false">IF($A2979="",0,IF(OR(N($D2979)=0,$D2979&amp;""=TOP!$C$5&amp;""),1,0))</f>
        <v>0</v>
      </c>
      <c r="L2979" s="27" t="n">
        <f aca="false">IF($K2979=0,0,IFERROR(INDEX(購買率算出!$P$6:$P$3005,MATCH($A2979&amp;"",購買率算出!$C$6:$C$3005,0)),0))</f>
        <v>0</v>
      </c>
    </row>
    <row r="2980" customFormat="false" ht="15" hidden="false" customHeight="false" outlineLevel="0" collapsed="false">
      <c r="A2980" s="24"/>
      <c r="D2980" s="24"/>
      <c r="F2980" s="24"/>
      <c r="K2980" s="9" t="n">
        <f aca="false">IF($A2980="",0,IF(OR(N($D2980)=0,$D2980&amp;""=TOP!$C$5&amp;""),1,0))</f>
        <v>0</v>
      </c>
      <c r="L2980" s="27" t="n">
        <f aca="false">IF($K2980=0,0,IFERROR(INDEX(購買率算出!$P$6:$P$3005,MATCH($A2980&amp;"",購買率算出!$C$6:$C$3005,0)),0))</f>
        <v>0</v>
      </c>
    </row>
    <row r="2981" customFormat="false" ht="15" hidden="false" customHeight="false" outlineLevel="0" collapsed="false">
      <c r="A2981" s="24"/>
      <c r="D2981" s="24"/>
      <c r="F2981" s="24"/>
      <c r="K2981" s="9" t="n">
        <f aca="false">IF($A2981="",0,IF(OR(N($D2981)=0,$D2981&amp;""=TOP!$C$5&amp;""),1,0))</f>
        <v>0</v>
      </c>
      <c r="L2981" s="27" t="n">
        <f aca="false">IF($K2981=0,0,IFERROR(INDEX(購買率算出!$P$6:$P$3005,MATCH($A2981&amp;"",購買率算出!$C$6:$C$3005,0)),0))</f>
        <v>0</v>
      </c>
    </row>
    <row r="2982" customFormat="false" ht="15" hidden="false" customHeight="false" outlineLevel="0" collapsed="false">
      <c r="A2982" s="24"/>
      <c r="D2982" s="24"/>
      <c r="F2982" s="24"/>
      <c r="K2982" s="9" t="n">
        <f aca="false">IF($A2982="",0,IF(OR(N($D2982)=0,$D2982&amp;""=TOP!$C$5&amp;""),1,0))</f>
        <v>0</v>
      </c>
      <c r="L2982" s="27" t="n">
        <f aca="false">IF($K2982=0,0,IFERROR(INDEX(購買率算出!$P$6:$P$3005,MATCH($A2982&amp;"",購買率算出!$C$6:$C$3005,0)),0))</f>
        <v>0</v>
      </c>
    </row>
    <row r="2983" customFormat="false" ht="15" hidden="false" customHeight="false" outlineLevel="0" collapsed="false">
      <c r="A2983" s="24"/>
      <c r="D2983" s="24"/>
      <c r="F2983" s="24"/>
      <c r="K2983" s="9" t="n">
        <f aca="false">IF($A2983="",0,IF(OR(N($D2983)=0,$D2983&amp;""=TOP!$C$5&amp;""),1,0))</f>
        <v>0</v>
      </c>
      <c r="L2983" s="27" t="n">
        <f aca="false">IF($K2983=0,0,IFERROR(INDEX(購買率算出!$P$6:$P$3005,MATCH($A2983&amp;"",購買率算出!$C$6:$C$3005,0)),0))</f>
        <v>0</v>
      </c>
    </row>
    <row r="2984" customFormat="false" ht="15" hidden="false" customHeight="false" outlineLevel="0" collapsed="false">
      <c r="A2984" s="24"/>
      <c r="D2984" s="24"/>
      <c r="F2984" s="24"/>
      <c r="K2984" s="9" t="n">
        <f aca="false">IF($A2984="",0,IF(OR(N($D2984)=0,$D2984&amp;""=TOP!$C$5&amp;""),1,0))</f>
        <v>0</v>
      </c>
      <c r="L2984" s="27" t="n">
        <f aca="false">IF($K2984=0,0,IFERROR(INDEX(購買率算出!$P$6:$P$3005,MATCH($A2984&amp;"",購買率算出!$C$6:$C$3005,0)),0))</f>
        <v>0</v>
      </c>
    </row>
    <row r="2985" customFormat="false" ht="15" hidden="false" customHeight="false" outlineLevel="0" collapsed="false">
      <c r="A2985" s="24"/>
      <c r="D2985" s="24"/>
      <c r="F2985" s="24"/>
      <c r="K2985" s="9" t="n">
        <f aca="false">IF($A2985="",0,IF(OR(N($D2985)=0,$D2985&amp;""=TOP!$C$5&amp;""),1,0))</f>
        <v>0</v>
      </c>
      <c r="L2985" s="27" t="n">
        <f aca="false">IF($K2985=0,0,IFERROR(INDEX(購買率算出!$P$6:$P$3005,MATCH($A2985&amp;"",購買率算出!$C$6:$C$3005,0)),0))</f>
        <v>0</v>
      </c>
    </row>
    <row r="2986" customFormat="false" ht="15" hidden="false" customHeight="false" outlineLevel="0" collapsed="false">
      <c r="A2986" s="24"/>
      <c r="D2986" s="24"/>
      <c r="F2986" s="24"/>
      <c r="K2986" s="9" t="n">
        <f aca="false">IF($A2986="",0,IF(OR(N($D2986)=0,$D2986&amp;""=TOP!$C$5&amp;""),1,0))</f>
        <v>0</v>
      </c>
      <c r="L2986" s="27" t="n">
        <f aca="false">IF($K2986=0,0,IFERROR(INDEX(購買率算出!$P$6:$P$3005,MATCH($A2986&amp;"",購買率算出!$C$6:$C$3005,0)),0))</f>
        <v>0</v>
      </c>
    </row>
    <row r="2987" customFormat="false" ht="15" hidden="false" customHeight="false" outlineLevel="0" collapsed="false">
      <c r="A2987" s="24"/>
      <c r="D2987" s="24"/>
      <c r="F2987" s="24"/>
      <c r="K2987" s="9" t="n">
        <f aca="false">IF($A2987="",0,IF(OR(N($D2987)=0,$D2987&amp;""=TOP!$C$5&amp;""),1,0))</f>
        <v>0</v>
      </c>
      <c r="L2987" s="27" t="n">
        <f aca="false">IF($K2987=0,0,IFERROR(INDEX(購買率算出!$P$6:$P$3005,MATCH($A2987&amp;"",購買率算出!$C$6:$C$3005,0)),0))</f>
        <v>0</v>
      </c>
    </row>
    <row r="2988" customFormat="false" ht="15" hidden="false" customHeight="false" outlineLevel="0" collapsed="false">
      <c r="A2988" s="24"/>
      <c r="D2988" s="24"/>
      <c r="F2988" s="24"/>
      <c r="K2988" s="9" t="n">
        <f aca="false">IF($A2988="",0,IF(OR(N($D2988)=0,$D2988&amp;""=TOP!$C$5&amp;""),1,0))</f>
        <v>0</v>
      </c>
      <c r="L2988" s="27" t="n">
        <f aca="false">IF($K2988=0,0,IFERROR(INDEX(購買率算出!$P$6:$P$3005,MATCH($A2988&amp;"",購買率算出!$C$6:$C$3005,0)),0))</f>
        <v>0</v>
      </c>
    </row>
    <row r="2989" customFormat="false" ht="15" hidden="false" customHeight="false" outlineLevel="0" collapsed="false">
      <c r="A2989" s="24"/>
      <c r="D2989" s="24"/>
      <c r="F2989" s="24"/>
      <c r="K2989" s="9" t="n">
        <f aca="false">IF($A2989="",0,IF(OR(N($D2989)=0,$D2989&amp;""=TOP!$C$5&amp;""),1,0))</f>
        <v>0</v>
      </c>
      <c r="L2989" s="27" t="n">
        <f aca="false">IF($K2989=0,0,IFERROR(INDEX(購買率算出!$P$6:$P$3005,MATCH($A2989&amp;"",購買率算出!$C$6:$C$3005,0)),0))</f>
        <v>0</v>
      </c>
    </row>
    <row r="2990" customFormat="false" ht="15" hidden="false" customHeight="false" outlineLevel="0" collapsed="false">
      <c r="A2990" s="24"/>
      <c r="D2990" s="24"/>
      <c r="F2990" s="24"/>
      <c r="K2990" s="9" t="n">
        <f aca="false">IF($A2990="",0,IF(OR(N($D2990)=0,$D2990&amp;""=TOP!$C$5&amp;""),1,0))</f>
        <v>0</v>
      </c>
      <c r="L2990" s="27" t="n">
        <f aca="false">IF($K2990=0,0,IFERROR(INDEX(購買率算出!$P$6:$P$3005,MATCH($A2990&amp;"",購買率算出!$C$6:$C$3005,0)),0))</f>
        <v>0</v>
      </c>
    </row>
    <row r="2991" customFormat="false" ht="15" hidden="false" customHeight="false" outlineLevel="0" collapsed="false">
      <c r="A2991" s="24"/>
      <c r="D2991" s="24"/>
      <c r="F2991" s="24"/>
      <c r="K2991" s="9" t="n">
        <f aca="false">IF($A2991="",0,IF(OR(N($D2991)=0,$D2991&amp;""=TOP!$C$5&amp;""),1,0))</f>
        <v>0</v>
      </c>
      <c r="L2991" s="27" t="n">
        <f aca="false">IF($K2991=0,0,IFERROR(INDEX(購買率算出!$P$6:$P$3005,MATCH($A2991&amp;"",購買率算出!$C$6:$C$3005,0)),0))</f>
        <v>0</v>
      </c>
    </row>
    <row r="2992" customFormat="false" ht="15" hidden="false" customHeight="false" outlineLevel="0" collapsed="false">
      <c r="A2992" s="24"/>
      <c r="D2992" s="24"/>
      <c r="F2992" s="24"/>
      <c r="K2992" s="9" t="n">
        <f aca="false">IF($A2992="",0,IF(OR(N($D2992)=0,$D2992&amp;""=TOP!$C$5&amp;""),1,0))</f>
        <v>0</v>
      </c>
      <c r="L2992" s="27" t="n">
        <f aca="false">IF($K2992=0,0,IFERROR(INDEX(購買率算出!$P$6:$P$3005,MATCH($A2992&amp;"",購買率算出!$C$6:$C$3005,0)),0))</f>
        <v>0</v>
      </c>
    </row>
    <row r="2993" customFormat="false" ht="15" hidden="false" customHeight="false" outlineLevel="0" collapsed="false">
      <c r="A2993" s="24"/>
      <c r="D2993" s="24"/>
      <c r="F2993" s="24"/>
      <c r="K2993" s="9" t="n">
        <f aca="false">IF($A2993="",0,IF(OR(N($D2993)=0,$D2993&amp;""=TOP!$C$5&amp;""),1,0))</f>
        <v>0</v>
      </c>
      <c r="L2993" s="27" t="n">
        <f aca="false">IF($K2993=0,0,IFERROR(INDEX(購買率算出!$P$6:$P$3005,MATCH($A2993&amp;"",購買率算出!$C$6:$C$3005,0)),0))</f>
        <v>0</v>
      </c>
    </row>
    <row r="2994" customFormat="false" ht="15" hidden="false" customHeight="false" outlineLevel="0" collapsed="false">
      <c r="A2994" s="24"/>
      <c r="D2994" s="24"/>
      <c r="F2994" s="24"/>
      <c r="K2994" s="9" t="n">
        <f aca="false">IF($A2994="",0,IF(OR(N($D2994)=0,$D2994&amp;""=TOP!$C$5&amp;""),1,0))</f>
        <v>0</v>
      </c>
      <c r="L2994" s="27" t="n">
        <f aca="false">IF($K2994=0,0,IFERROR(INDEX(購買率算出!$P$6:$P$3005,MATCH($A2994&amp;"",購買率算出!$C$6:$C$3005,0)),0))</f>
        <v>0</v>
      </c>
    </row>
    <row r="2995" customFormat="false" ht="15" hidden="false" customHeight="false" outlineLevel="0" collapsed="false">
      <c r="A2995" s="24"/>
      <c r="D2995" s="24"/>
      <c r="F2995" s="24"/>
      <c r="K2995" s="9" t="n">
        <f aca="false">IF($A2995="",0,IF(OR(N($D2995)=0,$D2995&amp;""=TOP!$C$5&amp;""),1,0))</f>
        <v>0</v>
      </c>
      <c r="L2995" s="27" t="n">
        <f aca="false">IF($K2995=0,0,IFERROR(INDEX(購買率算出!$P$6:$P$3005,MATCH($A2995&amp;"",購買率算出!$C$6:$C$3005,0)),0))</f>
        <v>0</v>
      </c>
    </row>
    <row r="2996" customFormat="false" ht="15" hidden="false" customHeight="false" outlineLevel="0" collapsed="false">
      <c r="A2996" s="24"/>
      <c r="D2996" s="24"/>
      <c r="F2996" s="24"/>
      <c r="K2996" s="9" t="n">
        <f aca="false">IF($A2996="",0,IF(OR(N($D2996)=0,$D2996&amp;""=TOP!$C$5&amp;""),1,0))</f>
        <v>0</v>
      </c>
      <c r="L2996" s="27" t="n">
        <f aca="false">IF($K2996=0,0,IFERROR(INDEX(購買率算出!$P$6:$P$3005,MATCH($A2996&amp;"",購買率算出!$C$6:$C$3005,0)),0))</f>
        <v>0</v>
      </c>
    </row>
    <row r="2997" customFormat="false" ht="15" hidden="false" customHeight="false" outlineLevel="0" collapsed="false">
      <c r="A2997" s="24"/>
      <c r="D2997" s="24"/>
      <c r="F2997" s="24"/>
      <c r="K2997" s="9" t="n">
        <f aca="false">IF($A2997="",0,IF(OR(N($D2997)=0,$D2997&amp;""=TOP!$C$5&amp;""),1,0))</f>
        <v>0</v>
      </c>
      <c r="L2997" s="27" t="n">
        <f aca="false">IF($K2997=0,0,IFERROR(INDEX(購買率算出!$P$6:$P$3005,MATCH($A2997&amp;"",購買率算出!$C$6:$C$3005,0)),0))</f>
        <v>0</v>
      </c>
    </row>
    <row r="2998" customFormat="false" ht="15" hidden="false" customHeight="false" outlineLevel="0" collapsed="false">
      <c r="A2998" s="24"/>
      <c r="D2998" s="24"/>
      <c r="F2998" s="24"/>
      <c r="K2998" s="9" t="n">
        <f aca="false">IF($A2998="",0,IF(OR(N($D2998)=0,$D2998&amp;""=TOP!$C$5&amp;""),1,0))</f>
        <v>0</v>
      </c>
      <c r="L2998" s="27" t="n">
        <f aca="false">IF($K2998=0,0,IFERROR(INDEX(購買率算出!$P$6:$P$3005,MATCH($A2998&amp;"",購買率算出!$C$6:$C$3005,0)),0))</f>
        <v>0</v>
      </c>
    </row>
    <row r="2999" customFormat="false" ht="15" hidden="false" customHeight="false" outlineLevel="0" collapsed="false">
      <c r="A2999" s="24"/>
      <c r="D2999" s="24"/>
      <c r="F2999" s="24"/>
      <c r="K2999" s="9" t="n">
        <f aca="false">IF($A2999="",0,IF(OR(N($D2999)=0,$D2999&amp;""=TOP!$C$5&amp;""),1,0))</f>
        <v>0</v>
      </c>
      <c r="L2999" s="27" t="n">
        <f aca="false">IF($K2999=0,0,IFERROR(INDEX(購買率算出!$P$6:$P$3005,MATCH($A2999&amp;"",購買率算出!$C$6:$C$3005,0)),0))</f>
        <v>0</v>
      </c>
    </row>
    <row r="3000" customFormat="false" ht="15" hidden="false" customHeight="false" outlineLevel="0" collapsed="false">
      <c r="A3000" s="24"/>
      <c r="D3000" s="24"/>
      <c r="F3000" s="24"/>
      <c r="K3000" s="9" t="n">
        <f aca="false">IF($A3000="",0,IF(OR(N($D3000)=0,$D3000&amp;""=TOP!$C$5&amp;""),1,0))</f>
        <v>0</v>
      </c>
      <c r="L3000" s="27" t="n">
        <f aca="false">IF($K3000=0,0,IFERROR(INDEX(購買率算出!$P$6:$P$3005,MATCH($A3000&amp;"",購買率算出!$C$6:$C$3005,0)),0))</f>
        <v>0</v>
      </c>
    </row>
    <row r="3001" customFormat="false" ht="15" hidden="false" customHeight="false" outlineLevel="0" collapsed="false">
      <c r="A3001" s="24"/>
      <c r="D3001" s="24"/>
      <c r="F3001" s="24"/>
      <c r="K3001" s="9" t="n">
        <f aca="false">IF($A3001="",0,IF(OR(N($D3001)=0,$D3001&amp;""=TOP!$C$5&amp;""),1,0))</f>
        <v>0</v>
      </c>
      <c r="L3001" s="27" t="n">
        <f aca="false">IF($K3001=0,0,IFERROR(INDEX(購買率算出!$P$6:$P$3005,MATCH($A3001&amp;"",購買率算出!$C$6:$C$3005,0)),0))</f>
        <v>0</v>
      </c>
    </row>
    <row r="3002" customFormat="false" ht="15" hidden="false" customHeight="false" outlineLevel="0" collapsed="false">
      <c r="A3002" s="24"/>
      <c r="D3002" s="24"/>
      <c r="F3002" s="24"/>
      <c r="K3002" s="9" t="n">
        <f aca="false">IF($A3002="",0,IF(OR(N($D3002)=0,$D3002&amp;""=TOP!$C$5&amp;""),1,0))</f>
        <v>0</v>
      </c>
      <c r="L3002" s="27" t="n">
        <f aca="false">IF($K3002=0,0,IFERROR(INDEX(購買率算出!$P$6:$P$3005,MATCH($A3002&amp;"",購買率算出!$C$6:$C$3005,0)),0))</f>
        <v>0</v>
      </c>
    </row>
    <row r="3003" customFormat="false" ht="15" hidden="false" customHeight="false" outlineLevel="0" collapsed="false">
      <c r="A3003" s="24"/>
      <c r="D3003" s="24"/>
      <c r="F3003" s="24"/>
      <c r="K3003" s="9" t="n">
        <f aca="false">IF($A3003="",0,IF(OR(N($D3003)=0,$D3003&amp;""=TOP!$C$5&amp;""),1,0))</f>
        <v>0</v>
      </c>
      <c r="L3003" s="27" t="n">
        <f aca="false">IF($K3003=0,0,IFERROR(INDEX(購買率算出!$P$6:$P$3005,MATCH($A3003&amp;"",購買率算出!$C$6:$C$3005,0)),0))</f>
        <v>0</v>
      </c>
    </row>
    <row r="3004" customFormat="false" ht="15" hidden="false" customHeight="false" outlineLevel="0" collapsed="false">
      <c r="A3004" s="24"/>
      <c r="D3004" s="24"/>
      <c r="F3004" s="24"/>
      <c r="K3004" s="9" t="n">
        <f aca="false">IF($A3004="",0,IF(OR(N($D3004)=0,$D3004&amp;""=TOP!$C$5&amp;""),1,0))</f>
        <v>0</v>
      </c>
      <c r="L3004" s="27" t="n">
        <f aca="false">IF($K3004=0,0,IFERROR(INDEX(購買率算出!$P$6:$P$3005,MATCH($A3004&amp;"",購買率算出!$C$6:$C$3005,0)),0))</f>
        <v>0</v>
      </c>
    </row>
    <row r="3005" customFormat="false" ht="15" hidden="false" customHeight="false" outlineLevel="0" collapsed="false">
      <c r="A3005" s="24"/>
      <c r="D3005" s="24"/>
      <c r="F3005" s="24"/>
      <c r="K3005" s="9" t="n">
        <f aca="false">IF($A3005="",0,IF(OR(N($D3005)=0,$D3005&amp;""=TOP!$C$5&amp;""),1,0))</f>
        <v>0</v>
      </c>
      <c r="L3005" s="27" t="n">
        <f aca="false">IF($K3005=0,0,IFERROR(INDEX(購買率算出!$P$6:$P$3005,MATCH($A3005&amp;"",購買率算出!$C$6:$C$3005,0)),0))</f>
        <v>0</v>
      </c>
    </row>
    <row r="3006" customFormat="false" ht="15" hidden="false" customHeight="false" outlineLevel="0" collapsed="false">
      <c r="A3006" s="24"/>
      <c r="D3006" s="24"/>
      <c r="F3006" s="24"/>
      <c r="K3006" s="9" t="n">
        <f aca="false">IF($A3006="",0,IF(OR(N($D3006)=0,$D3006&amp;""=TOP!$C$5&amp;""),1,0))</f>
        <v>0</v>
      </c>
      <c r="L3006" s="27" t="n">
        <f aca="false">IF($K3006=0,0,IFERROR(INDEX(購買率算出!$P$6:$P$3005,MATCH($A3006&amp;"",購買率算出!$C$6:$C$3005,0)),0))</f>
        <v>0</v>
      </c>
    </row>
    <row r="3007" customFormat="false" ht="15" hidden="false" customHeight="false" outlineLevel="0" collapsed="false">
      <c r="A3007" s="24"/>
      <c r="D3007" s="24"/>
      <c r="F3007" s="24"/>
      <c r="K3007" s="9" t="n">
        <f aca="false">IF($A3007="",0,IF(OR(N($D3007)=0,$D3007&amp;""=TOP!$C$5&amp;""),1,0))</f>
        <v>0</v>
      </c>
      <c r="L3007" s="27" t="n">
        <f aca="false">IF($K3007=0,0,IFERROR(INDEX(購買率算出!$P$6:$P$3005,MATCH($A3007&amp;"",購買率算出!$C$6:$C$3005,0)),0))</f>
        <v>0</v>
      </c>
    </row>
    <row r="3008" customFormat="false" ht="15" hidden="false" customHeight="false" outlineLevel="0" collapsed="false">
      <c r="A3008" s="24"/>
      <c r="D3008" s="24"/>
      <c r="F3008" s="24"/>
      <c r="K3008" s="9" t="n">
        <f aca="false">IF($A3008="",0,IF(OR(N($D3008)=0,$D3008&amp;""=TOP!$C$5&amp;""),1,0))</f>
        <v>0</v>
      </c>
      <c r="L3008" s="27" t="n">
        <f aca="false">IF($K3008=0,0,IFERROR(INDEX(購買率算出!$P$6:$P$3005,MATCH($A3008&amp;"",購買率算出!$C$6:$C$3005,0)),0))</f>
        <v>0</v>
      </c>
    </row>
    <row r="3009" customFormat="false" ht="15" hidden="false" customHeight="false" outlineLevel="0" collapsed="false">
      <c r="A3009" s="24"/>
      <c r="D3009" s="24"/>
      <c r="F3009" s="24"/>
      <c r="K3009" s="9" t="n">
        <f aca="false">IF($A3009="",0,IF(OR(N($D3009)=0,$D3009&amp;""=TOP!$C$5&amp;""),1,0))</f>
        <v>0</v>
      </c>
      <c r="L3009" s="27" t="n">
        <f aca="false">IF($K3009=0,0,IFERROR(INDEX(購買率算出!$P$6:$P$3005,MATCH($A3009&amp;"",購買率算出!$C$6:$C$3005,0)),0))</f>
        <v>0</v>
      </c>
    </row>
    <row r="3010" customFormat="false" ht="15" hidden="false" customHeight="false" outlineLevel="0" collapsed="false">
      <c r="A3010" s="24"/>
      <c r="D3010" s="24"/>
      <c r="F3010" s="24"/>
      <c r="K3010" s="9" t="n">
        <f aca="false">IF($A3010="",0,IF(OR(N($D3010)=0,$D3010&amp;""=TOP!$C$5&amp;""),1,0))</f>
        <v>0</v>
      </c>
      <c r="L3010" s="27" t="n">
        <f aca="false">IF($K3010=0,0,IFERROR(INDEX(購買率算出!$P$6:$P$3005,MATCH($A3010&amp;"",購買率算出!$C$6:$C$3005,0)),0))</f>
        <v>0</v>
      </c>
    </row>
    <row r="3011" customFormat="false" ht="15" hidden="false" customHeight="false" outlineLevel="0" collapsed="false">
      <c r="A3011" s="24"/>
      <c r="D3011" s="24"/>
      <c r="F3011" s="24"/>
      <c r="K3011" s="9" t="n">
        <f aca="false">IF($A3011="",0,IF(OR(N($D3011)=0,$D3011&amp;""=TOP!$C$5&amp;""),1,0))</f>
        <v>0</v>
      </c>
      <c r="L3011" s="27" t="n">
        <f aca="false">IF($K3011=0,0,IFERROR(INDEX(購買率算出!$P$6:$P$3005,MATCH($A3011&amp;"",購買率算出!$C$6:$C$3005,0)),0))</f>
        <v>0</v>
      </c>
    </row>
    <row r="3012" customFormat="false" ht="15" hidden="false" customHeight="false" outlineLevel="0" collapsed="false">
      <c r="A3012" s="24"/>
      <c r="D3012" s="24"/>
      <c r="F3012" s="24"/>
      <c r="K3012" s="9" t="n">
        <f aca="false">IF($A3012="",0,IF(OR(N($D3012)=0,$D3012&amp;""=TOP!$C$5&amp;""),1,0))</f>
        <v>0</v>
      </c>
      <c r="L3012" s="27" t="n">
        <f aca="false">IF($K3012=0,0,IFERROR(INDEX(購買率算出!$P$6:$P$3005,MATCH($A3012&amp;"",購買率算出!$C$6:$C$3005,0)),0))</f>
        <v>0</v>
      </c>
    </row>
    <row r="3013" customFormat="false" ht="15" hidden="false" customHeight="false" outlineLevel="0" collapsed="false">
      <c r="A3013" s="24"/>
      <c r="D3013" s="24"/>
      <c r="F3013" s="24"/>
      <c r="K3013" s="9" t="n">
        <f aca="false">IF($A3013="",0,IF(OR(N($D3013)=0,$D3013&amp;""=TOP!$C$5&amp;""),1,0))</f>
        <v>0</v>
      </c>
      <c r="L3013" s="27" t="n">
        <f aca="false">IF($K3013=0,0,IFERROR(INDEX(購買率算出!$P$6:$P$3005,MATCH($A3013&amp;"",購買率算出!$C$6:$C$3005,0)),0))</f>
        <v>0</v>
      </c>
    </row>
    <row r="3014" customFormat="false" ht="15" hidden="false" customHeight="false" outlineLevel="0" collapsed="false">
      <c r="A3014" s="24"/>
      <c r="D3014" s="24"/>
      <c r="F3014" s="24"/>
      <c r="K3014" s="9" t="n">
        <f aca="false">IF($A3014="",0,IF(OR(N($D3014)=0,$D3014&amp;""=TOP!$C$5&amp;""),1,0))</f>
        <v>0</v>
      </c>
      <c r="L3014" s="27" t="n">
        <f aca="false">IF($K3014=0,0,IFERROR(INDEX(購買率算出!$P$6:$P$3005,MATCH($A3014&amp;"",購買率算出!$C$6:$C$3005,0)),0))</f>
        <v>0</v>
      </c>
    </row>
    <row r="3015" customFormat="false" ht="15" hidden="false" customHeight="false" outlineLevel="0" collapsed="false">
      <c r="A3015" s="24"/>
      <c r="D3015" s="24"/>
      <c r="F3015" s="24"/>
      <c r="K3015" s="9" t="n">
        <f aca="false">IF($A3015="",0,IF(OR(N($D3015)=0,$D3015&amp;""=TOP!$C$5&amp;""),1,0))</f>
        <v>0</v>
      </c>
      <c r="L3015" s="27" t="n">
        <f aca="false">IF($K3015=0,0,IFERROR(INDEX(購買率算出!$P$6:$P$3005,MATCH($A3015&amp;"",購買率算出!$C$6:$C$3005,0)),0))</f>
        <v>0</v>
      </c>
    </row>
    <row r="3016" customFormat="false" ht="15" hidden="false" customHeight="false" outlineLevel="0" collapsed="false">
      <c r="A3016" s="24"/>
      <c r="D3016" s="24"/>
      <c r="F3016" s="24"/>
      <c r="K3016" s="9" t="n">
        <f aca="false">IF($A3016="",0,IF(OR(N($D3016)=0,$D3016&amp;""=TOP!$C$5&amp;""),1,0))</f>
        <v>0</v>
      </c>
      <c r="L3016" s="27" t="n">
        <f aca="false">IF($K3016=0,0,IFERROR(INDEX(購買率算出!$P$6:$P$3005,MATCH($A3016&amp;"",購買率算出!$C$6:$C$3005,0)),0))</f>
        <v>0</v>
      </c>
    </row>
    <row r="3017" customFormat="false" ht="15" hidden="false" customHeight="false" outlineLevel="0" collapsed="false">
      <c r="A3017" s="24"/>
      <c r="D3017" s="24"/>
      <c r="F3017" s="24"/>
      <c r="K3017" s="9" t="n">
        <f aca="false">IF($A3017="",0,IF(OR(N($D3017)=0,$D3017&amp;""=TOP!$C$5&amp;""),1,0))</f>
        <v>0</v>
      </c>
      <c r="L3017" s="27" t="n">
        <f aca="false">IF($K3017=0,0,IFERROR(INDEX(購買率算出!$P$6:$P$3005,MATCH($A3017&amp;"",購買率算出!$C$6:$C$3005,0)),0))</f>
        <v>0</v>
      </c>
    </row>
    <row r="3018" customFormat="false" ht="15" hidden="false" customHeight="false" outlineLevel="0" collapsed="false">
      <c r="A3018" s="24"/>
      <c r="D3018" s="24"/>
      <c r="F3018" s="24"/>
      <c r="K3018" s="9" t="n">
        <f aca="false">IF($A3018="",0,IF(OR(N($D3018)=0,$D3018&amp;""=TOP!$C$5&amp;""),1,0))</f>
        <v>0</v>
      </c>
      <c r="L3018" s="27" t="n">
        <f aca="false">IF($K3018=0,0,IFERROR(INDEX(購買率算出!$P$6:$P$3005,MATCH($A3018&amp;"",購買率算出!$C$6:$C$3005,0)),0))</f>
        <v>0</v>
      </c>
    </row>
    <row r="3019" customFormat="false" ht="15" hidden="false" customHeight="false" outlineLevel="0" collapsed="false">
      <c r="A3019" s="24"/>
      <c r="D3019" s="24"/>
      <c r="F3019" s="24"/>
      <c r="K3019" s="9" t="n">
        <f aca="false">IF($A3019="",0,IF(OR(N($D3019)=0,$D3019&amp;""=TOP!$C$5&amp;""),1,0))</f>
        <v>0</v>
      </c>
      <c r="L3019" s="27" t="n">
        <f aca="false">IF($K3019=0,0,IFERROR(INDEX(購買率算出!$P$6:$P$3005,MATCH($A3019&amp;"",購買率算出!$C$6:$C$3005,0)),0))</f>
        <v>0</v>
      </c>
    </row>
    <row r="3020" customFormat="false" ht="15" hidden="false" customHeight="false" outlineLevel="0" collapsed="false">
      <c r="A3020" s="24"/>
      <c r="D3020" s="24"/>
      <c r="F3020" s="24"/>
      <c r="K3020" s="9" t="n">
        <f aca="false">IF($A3020="",0,IF(OR(N($D3020)=0,$D3020&amp;""=TOP!$C$5&amp;""),1,0))</f>
        <v>0</v>
      </c>
      <c r="L3020" s="27" t="n">
        <f aca="false">IF($K3020=0,0,IFERROR(INDEX(購買率算出!$P$6:$P$3005,MATCH($A3020&amp;"",購買率算出!$C$6:$C$3005,0)),0))</f>
        <v>0</v>
      </c>
    </row>
    <row r="3021" customFormat="false" ht="15" hidden="false" customHeight="false" outlineLevel="0" collapsed="false">
      <c r="A3021" s="24"/>
      <c r="D3021" s="24"/>
      <c r="F3021" s="24"/>
      <c r="K3021" s="9" t="n">
        <f aca="false">IF($A3021="",0,IF(OR(N($D3021)=0,$D3021&amp;""=TOP!$C$5&amp;""),1,0))</f>
        <v>0</v>
      </c>
      <c r="L3021" s="27" t="n">
        <f aca="false">IF($K3021=0,0,IFERROR(INDEX(購買率算出!$P$6:$P$3005,MATCH($A3021&amp;"",購買率算出!$C$6:$C$3005,0)),0))</f>
        <v>0</v>
      </c>
    </row>
    <row r="3022" customFormat="false" ht="15" hidden="false" customHeight="false" outlineLevel="0" collapsed="false">
      <c r="A3022" s="24"/>
      <c r="D3022" s="24"/>
      <c r="F3022" s="24"/>
      <c r="K3022" s="9" t="n">
        <f aca="false">IF($A3022="",0,IF(OR(N($D3022)=0,$D3022&amp;""=TOP!$C$5&amp;""),1,0))</f>
        <v>0</v>
      </c>
      <c r="L3022" s="27" t="n">
        <f aca="false">IF($K3022=0,0,IFERROR(INDEX(購買率算出!$P$6:$P$3005,MATCH($A3022&amp;"",購買率算出!$C$6:$C$3005,0)),0))</f>
        <v>0</v>
      </c>
    </row>
    <row r="3023" customFormat="false" ht="15" hidden="false" customHeight="false" outlineLevel="0" collapsed="false">
      <c r="A3023" s="24"/>
      <c r="D3023" s="24"/>
      <c r="F3023" s="24"/>
      <c r="K3023" s="9" t="n">
        <f aca="false">IF($A3023="",0,IF(OR(N($D3023)=0,$D3023&amp;""=TOP!$C$5&amp;""),1,0))</f>
        <v>0</v>
      </c>
      <c r="L3023" s="27" t="n">
        <f aca="false">IF($K3023=0,0,IFERROR(INDEX(購買率算出!$P$6:$P$3005,MATCH($A3023&amp;"",購買率算出!$C$6:$C$3005,0)),0))</f>
        <v>0</v>
      </c>
    </row>
    <row r="3024" customFormat="false" ht="15" hidden="false" customHeight="false" outlineLevel="0" collapsed="false">
      <c r="A3024" s="24"/>
      <c r="D3024" s="24"/>
      <c r="F3024" s="24"/>
      <c r="K3024" s="9" t="n">
        <f aca="false">IF($A3024="",0,IF(OR(N($D3024)=0,$D3024&amp;""=TOP!$C$5&amp;""),1,0))</f>
        <v>0</v>
      </c>
      <c r="L3024" s="27" t="n">
        <f aca="false">IF($K3024=0,0,IFERROR(INDEX(購買率算出!$P$6:$P$3005,MATCH($A3024&amp;"",購買率算出!$C$6:$C$3005,0)),0))</f>
        <v>0</v>
      </c>
    </row>
    <row r="3025" customFormat="false" ht="15" hidden="false" customHeight="false" outlineLevel="0" collapsed="false">
      <c r="A3025" s="24"/>
      <c r="D3025" s="24"/>
      <c r="F3025" s="24"/>
      <c r="K3025" s="9" t="n">
        <f aca="false">IF($A3025="",0,IF(OR(N($D3025)=0,$D3025&amp;""=TOP!$C$5&amp;""),1,0))</f>
        <v>0</v>
      </c>
      <c r="L3025" s="27" t="n">
        <f aca="false">IF($K3025=0,0,IFERROR(INDEX(購買率算出!$P$6:$P$3005,MATCH($A3025&amp;"",購買率算出!$C$6:$C$3005,0)),0))</f>
        <v>0</v>
      </c>
    </row>
    <row r="3026" customFormat="false" ht="15" hidden="false" customHeight="false" outlineLevel="0" collapsed="false">
      <c r="A3026" s="24"/>
      <c r="D3026" s="24"/>
      <c r="F3026" s="24"/>
      <c r="K3026" s="9" t="n">
        <f aca="false">IF($A3026="",0,IF(OR(N($D3026)=0,$D3026&amp;""=TOP!$C$5&amp;""),1,0))</f>
        <v>0</v>
      </c>
      <c r="L3026" s="27" t="n">
        <f aca="false">IF($K3026=0,0,IFERROR(INDEX(購買率算出!$P$6:$P$3005,MATCH($A3026&amp;"",購買率算出!$C$6:$C$3005,0)),0))</f>
        <v>0</v>
      </c>
    </row>
    <row r="3027" customFormat="false" ht="15" hidden="false" customHeight="false" outlineLevel="0" collapsed="false">
      <c r="A3027" s="24"/>
      <c r="D3027" s="24"/>
      <c r="F3027" s="24"/>
      <c r="K3027" s="9" t="n">
        <f aca="false">IF($A3027="",0,IF(OR(N($D3027)=0,$D3027&amp;""=TOP!$C$5&amp;""),1,0))</f>
        <v>0</v>
      </c>
      <c r="L3027" s="27" t="n">
        <f aca="false">IF($K3027=0,0,IFERROR(INDEX(購買率算出!$P$6:$P$3005,MATCH($A3027&amp;"",購買率算出!$C$6:$C$3005,0)),0))</f>
        <v>0</v>
      </c>
    </row>
    <row r="3028" customFormat="false" ht="15" hidden="false" customHeight="false" outlineLevel="0" collapsed="false">
      <c r="A3028" s="24"/>
      <c r="D3028" s="24"/>
      <c r="F3028" s="24"/>
      <c r="K3028" s="9" t="n">
        <f aca="false">IF($A3028="",0,IF(OR(N($D3028)=0,$D3028&amp;""=TOP!$C$5&amp;""),1,0))</f>
        <v>0</v>
      </c>
      <c r="L3028" s="27" t="n">
        <f aca="false">IF($K3028=0,0,IFERROR(INDEX(購買率算出!$P$6:$P$3005,MATCH($A3028&amp;"",購買率算出!$C$6:$C$3005,0)),0))</f>
        <v>0</v>
      </c>
    </row>
    <row r="3029" customFormat="false" ht="15" hidden="false" customHeight="false" outlineLevel="0" collapsed="false">
      <c r="A3029" s="24"/>
      <c r="D3029" s="24"/>
      <c r="F3029" s="24"/>
      <c r="K3029" s="9" t="n">
        <f aca="false">IF($A3029="",0,IF(OR(N($D3029)=0,$D3029&amp;""=TOP!$C$5&amp;""),1,0))</f>
        <v>0</v>
      </c>
      <c r="L3029" s="27" t="n">
        <f aca="false">IF($K3029=0,0,IFERROR(INDEX(購買率算出!$P$6:$P$3005,MATCH($A3029&amp;"",購買率算出!$C$6:$C$3005,0)),0))</f>
        <v>0</v>
      </c>
    </row>
    <row r="3030" customFormat="false" ht="15" hidden="false" customHeight="false" outlineLevel="0" collapsed="false">
      <c r="A3030" s="24"/>
      <c r="D3030" s="24"/>
      <c r="F3030" s="24"/>
      <c r="K3030" s="9" t="n">
        <f aca="false">IF($A3030="",0,IF(OR(N($D3030)=0,$D3030&amp;""=TOP!$C$5&amp;""),1,0))</f>
        <v>0</v>
      </c>
      <c r="L3030" s="27" t="n">
        <f aca="false">IF($K3030=0,0,IFERROR(INDEX(購買率算出!$P$6:$P$3005,MATCH($A3030&amp;"",購買率算出!$C$6:$C$3005,0)),0))</f>
        <v>0</v>
      </c>
    </row>
    <row r="3031" customFormat="false" ht="15" hidden="false" customHeight="false" outlineLevel="0" collapsed="false">
      <c r="A3031" s="24"/>
      <c r="D3031" s="24"/>
      <c r="F3031" s="24"/>
      <c r="K3031" s="9" t="n">
        <f aca="false">IF($A3031="",0,IF(OR(N($D3031)=0,$D3031&amp;""=TOP!$C$5&amp;""),1,0))</f>
        <v>0</v>
      </c>
      <c r="L3031" s="27" t="n">
        <f aca="false">IF($K3031=0,0,IFERROR(INDEX(購買率算出!$P$6:$P$3005,MATCH($A3031&amp;"",購買率算出!$C$6:$C$3005,0)),0))</f>
        <v>0</v>
      </c>
    </row>
    <row r="3032" customFormat="false" ht="15" hidden="false" customHeight="false" outlineLevel="0" collapsed="false">
      <c r="A3032" s="24"/>
      <c r="D3032" s="24"/>
      <c r="F3032" s="24"/>
      <c r="K3032" s="9" t="n">
        <f aca="false">IF($A3032="",0,IF(OR(N($D3032)=0,$D3032&amp;""=TOP!$C$5&amp;""),1,0))</f>
        <v>0</v>
      </c>
      <c r="L3032" s="27" t="n">
        <f aca="false">IF($K3032=0,0,IFERROR(INDEX(購買率算出!$P$6:$P$3005,MATCH($A3032&amp;"",購買率算出!$C$6:$C$3005,0)),0))</f>
        <v>0</v>
      </c>
    </row>
    <row r="3033" customFormat="false" ht="15" hidden="false" customHeight="false" outlineLevel="0" collapsed="false">
      <c r="A3033" s="24"/>
      <c r="D3033" s="24"/>
      <c r="F3033" s="24"/>
      <c r="K3033" s="9" t="n">
        <f aca="false">IF($A3033="",0,IF(OR(N($D3033)=0,$D3033&amp;""=TOP!$C$5&amp;""),1,0))</f>
        <v>0</v>
      </c>
      <c r="L3033" s="27" t="n">
        <f aca="false">IF($K3033=0,0,IFERROR(INDEX(購買率算出!$P$6:$P$3005,MATCH($A3033&amp;"",購買率算出!$C$6:$C$3005,0)),0))</f>
        <v>0</v>
      </c>
    </row>
    <row r="3034" customFormat="false" ht="15" hidden="false" customHeight="false" outlineLevel="0" collapsed="false">
      <c r="A3034" s="24"/>
      <c r="D3034" s="24"/>
      <c r="F3034" s="24"/>
      <c r="K3034" s="9" t="n">
        <f aca="false">IF($A3034="",0,IF(OR(N($D3034)=0,$D3034&amp;""=TOP!$C$5&amp;""),1,0))</f>
        <v>0</v>
      </c>
      <c r="L3034" s="27" t="n">
        <f aca="false">IF($K3034=0,0,IFERROR(INDEX(購買率算出!$P$6:$P$3005,MATCH($A3034&amp;"",購買率算出!$C$6:$C$3005,0)),0))</f>
        <v>0</v>
      </c>
    </row>
    <row r="3035" customFormat="false" ht="15" hidden="false" customHeight="false" outlineLevel="0" collapsed="false">
      <c r="A3035" s="24"/>
      <c r="D3035" s="24"/>
      <c r="F3035" s="24"/>
      <c r="K3035" s="9" t="n">
        <f aca="false">IF($A3035="",0,IF(OR(N($D3035)=0,$D3035&amp;""=TOP!$C$5&amp;""),1,0))</f>
        <v>0</v>
      </c>
      <c r="L3035" s="27" t="n">
        <f aca="false">IF($K3035=0,0,IFERROR(INDEX(購買率算出!$P$6:$P$3005,MATCH($A3035&amp;"",購買率算出!$C$6:$C$3005,0)),0))</f>
        <v>0</v>
      </c>
    </row>
    <row r="3036" customFormat="false" ht="15" hidden="false" customHeight="false" outlineLevel="0" collapsed="false">
      <c r="A3036" s="24"/>
      <c r="D3036" s="24"/>
      <c r="F3036" s="24"/>
      <c r="K3036" s="9" t="n">
        <f aca="false">IF($A3036="",0,IF(OR(N($D3036)=0,$D3036&amp;""=TOP!$C$5&amp;""),1,0))</f>
        <v>0</v>
      </c>
      <c r="L3036" s="27" t="n">
        <f aca="false">IF($K3036=0,0,IFERROR(INDEX(購買率算出!$P$6:$P$3005,MATCH($A3036&amp;"",購買率算出!$C$6:$C$3005,0)),0))</f>
        <v>0</v>
      </c>
    </row>
    <row r="3037" customFormat="false" ht="15" hidden="false" customHeight="false" outlineLevel="0" collapsed="false">
      <c r="A3037" s="24"/>
      <c r="D3037" s="24"/>
      <c r="F3037" s="24"/>
      <c r="K3037" s="9" t="n">
        <f aca="false">IF($A3037="",0,IF(OR(N($D3037)=0,$D3037&amp;""=TOP!$C$5&amp;""),1,0))</f>
        <v>0</v>
      </c>
      <c r="L3037" s="27" t="n">
        <f aca="false">IF($K3037=0,0,IFERROR(INDEX(購買率算出!$P$6:$P$3005,MATCH($A3037&amp;"",購買率算出!$C$6:$C$3005,0)),0))</f>
        <v>0</v>
      </c>
    </row>
    <row r="3038" customFormat="false" ht="15" hidden="false" customHeight="false" outlineLevel="0" collapsed="false">
      <c r="A3038" s="24"/>
      <c r="D3038" s="24"/>
      <c r="F3038" s="24"/>
      <c r="K3038" s="9" t="n">
        <f aca="false">IF($A3038="",0,IF(OR(N($D3038)=0,$D3038&amp;""=TOP!$C$5&amp;""),1,0))</f>
        <v>0</v>
      </c>
      <c r="L3038" s="27" t="n">
        <f aca="false">IF($K3038=0,0,IFERROR(INDEX(購買率算出!$P$6:$P$3005,MATCH($A3038&amp;"",購買率算出!$C$6:$C$3005,0)),0))</f>
        <v>0</v>
      </c>
    </row>
    <row r="3039" customFormat="false" ht="15" hidden="false" customHeight="false" outlineLevel="0" collapsed="false">
      <c r="A3039" s="24"/>
      <c r="D3039" s="24"/>
      <c r="F3039" s="24"/>
      <c r="K3039" s="9" t="n">
        <f aca="false">IF($A3039="",0,IF(OR(N($D3039)=0,$D3039&amp;""=TOP!$C$5&amp;""),1,0))</f>
        <v>0</v>
      </c>
      <c r="L3039" s="27" t="n">
        <f aca="false">IF($K3039=0,0,IFERROR(INDEX(購買率算出!$P$6:$P$3005,MATCH($A3039&amp;"",購買率算出!$C$6:$C$3005,0)),0))</f>
        <v>0</v>
      </c>
    </row>
    <row r="3040" customFormat="false" ht="15" hidden="false" customHeight="false" outlineLevel="0" collapsed="false">
      <c r="A3040" s="24"/>
      <c r="D3040" s="24"/>
      <c r="F3040" s="24"/>
      <c r="K3040" s="9" t="n">
        <f aca="false">IF($A3040="",0,IF(OR(N($D3040)=0,$D3040&amp;""=TOP!$C$5&amp;""),1,0))</f>
        <v>0</v>
      </c>
      <c r="L3040" s="27" t="n">
        <f aca="false">IF($K3040=0,0,IFERROR(INDEX(購買率算出!$P$6:$P$3005,MATCH($A3040&amp;"",購買率算出!$C$6:$C$3005,0)),0))</f>
        <v>0</v>
      </c>
    </row>
    <row r="3041" customFormat="false" ht="15" hidden="false" customHeight="false" outlineLevel="0" collapsed="false">
      <c r="A3041" s="24"/>
      <c r="D3041" s="24"/>
      <c r="F3041" s="24"/>
      <c r="K3041" s="9" t="n">
        <f aca="false">IF($A3041="",0,IF(OR(N($D3041)=0,$D3041&amp;""=TOP!$C$5&amp;""),1,0))</f>
        <v>0</v>
      </c>
      <c r="L3041" s="27" t="n">
        <f aca="false">IF($K3041=0,0,IFERROR(INDEX(購買率算出!$P$6:$P$3005,MATCH($A3041&amp;"",購買率算出!$C$6:$C$3005,0)),0))</f>
        <v>0</v>
      </c>
    </row>
    <row r="3042" customFormat="false" ht="15" hidden="false" customHeight="false" outlineLevel="0" collapsed="false">
      <c r="A3042" s="24"/>
      <c r="D3042" s="24"/>
      <c r="F3042" s="24"/>
      <c r="K3042" s="9" t="n">
        <f aca="false">IF($A3042="",0,IF(OR(N($D3042)=0,$D3042&amp;""=TOP!$C$5&amp;""),1,0))</f>
        <v>0</v>
      </c>
      <c r="L3042" s="27" t="n">
        <f aca="false">IF($K3042=0,0,IFERROR(INDEX(購買率算出!$P$6:$P$3005,MATCH($A3042&amp;"",購買率算出!$C$6:$C$3005,0)),0))</f>
        <v>0</v>
      </c>
    </row>
    <row r="3043" customFormat="false" ht="15" hidden="false" customHeight="false" outlineLevel="0" collapsed="false">
      <c r="A3043" s="24"/>
      <c r="D3043" s="24"/>
      <c r="F3043" s="24"/>
      <c r="K3043" s="9" t="n">
        <f aca="false">IF($A3043="",0,IF(OR(N($D3043)=0,$D3043&amp;""=TOP!$C$5&amp;""),1,0))</f>
        <v>0</v>
      </c>
      <c r="L3043" s="27" t="n">
        <f aca="false">IF($K3043=0,0,IFERROR(INDEX(購買率算出!$P$6:$P$3005,MATCH($A3043&amp;"",購買率算出!$C$6:$C$3005,0)),0))</f>
        <v>0</v>
      </c>
    </row>
    <row r="3044" customFormat="false" ht="15" hidden="false" customHeight="false" outlineLevel="0" collapsed="false">
      <c r="A3044" s="24"/>
      <c r="D3044" s="24"/>
      <c r="F3044" s="24"/>
      <c r="K3044" s="9" t="n">
        <f aca="false">IF($A3044="",0,IF(OR(N($D3044)=0,$D3044&amp;""=TOP!$C$5&amp;""),1,0))</f>
        <v>0</v>
      </c>
      <c r="L3044" s="27" t="n">
        <f aca="false">IF($K3044=0,0,IFERROR(INDEX(購買率算出!$P$6:$P$3005,MATCH($A3044&amp;"",購買率算出!$C$6:$C$3005,0)),0))</f>
        <v>0</v>
      </c>
    </row>
    <row r="3045" customFormat="false" ht="15" hidden="false" customHeight="false" outlineLevel="0" collapsed="false">
      <c r="A3045" s="24"/>
      <c r="D3045" s="24"/>
      <c r="F3045" s="24"/>
      <c r="K3045" s="9" t="n">
        <f aca="false">IF($A3045="",0,IF(OR(N($D3045)=0,$D3045&amp;""=TOP!$C$5&amp;""),1,0))</f>
        <v>0</v>
      </c>
      <c r="L3045" s="27" t="n">
        <f aca="false">IF($K3045=0,0,IFERROR(INDEX(購買率算出!$P$6:$P$3005,MATCH($A3045&amp;"",購買率算出!$C$6:$C$3005,0)),0))</f>
        <v>0</v>
      </c>
    </row>
    <row r="3046" customFormat="false" ht="15" hidden="false" customHeight="false" outlineLevel="0" collapsed="false">
      <c r="A3046" s="24"/>
      <c r="D3046" s="24"/>
      <c r="F3046" s="24"/>
      <c r="K3046" s="9" t="n">
        <f aca="false">IF($A3046="",0,IF(OR(N($D3046)=0,$D3046&amp;""=TOP!$C$5&amp;""),1,0))</f>
        <v>0</v>
      </c>
      <c r="L3046" s="27" t="n">
        <f aca="false">IF($K3046=0,0,IFERROR(INDEX(購買率算出!$P$6:$P$3005,MATCH($A3046&amp;"",購買率算出!$C$6:$C$3005,0)),0))</f>
        <v>0</v>
      </c>
    </row>
    <row r="3047" customFormat="false" ht="15" hidden="false" customHeight="false" outlineLevel="0" collapsed="false">
      <c r="A3047" s="24"/>
      <c r="D3047" s="24"/>
      <c r="F3047" s="24"/>
      <c r="K3047" s="9" t="n">
        <f aca="false">IF($A3047="",0,IF(OR(N($D3047)=0,$D3047&amp;""=TOP!$C$5&amp;""),1,0))</f>
        <v>0</v>
      </c>
      <c r="L3047" s="27" t="n">
        <f aca="false">IF($K3047=0,0,IFERROR(INDEX(購買率算出!$P$6:$P$3005,MATCH($A3047&amp;"",購買率算出!$C$6:$C$3005,0)),0))</f>
        <v>0</v>
      </c>
    </row>
    <row r="3048" customFormat="false" ht="15" hidden="false" customHeight="false" outlineLevel="0" collapsed="false">
      <c r="A3048" s="24"/>
      <c r="D3048" s="24"/>
      <c r="F3048" s="24"/>
      <c r="K3048" s="9" t="n">
        <f aca="false">IF($A3048="",0,IF(OR(N($D3048)=0,$D3048&amp;""=TOP!$C$5&amp;""),1,0))</f>
        <v>0</v>
      </c>
      <c r="L3048" s="27" t="n">
        <f aca="false">IF($K3048=0,0,IFERROR(INDEX(購買率算出!$P$6:$P$3005,MATCH($A3048&amp;"",購買率算出!$C$6:$C$3005,0)),0))</f>
        <v>0</v>
      </c>
    </row>
    <row r="3049" customFormat="false" ht="15" hidden="false" customHeight="false" outlineLevel="0" collapsed="false">
      <c r="A3049" s="24"/>
      <c r="D3049" s="24"/>
      <c r="F3049" s="24"/>
      <c r="K3049" s="9" t="n">
        <f aca="false">IF($A3049="",0,IF(OR(N($D3049)=0,$D3049&amp;""=TOP!$C$5&amp;""),1,0))</f>
        <v>0</v>
      </c>
      <c r="L3049" s="27" t="n">
        <f aca="false">IF($K3049=0,0,IFERROR(INDEX(購買率算出!$P$6:$P$3005,MATCH($A3049&amp;"",購買率算出!$C$6:$C$3005,0)),0))</f>
        <v>0</v>
      </c>
    </row>
    <row r="3050" customFormat="false" ht="15" hidden="false" customHeight="false" outlineLevel="0" collapsed="false">
      <c r="A3050" s="24"/>
      <c r="D3050" s="24"/>
      <c r="F3050" s="24"/>
      <c r="K3050" s="9" t="n">
        <f aca="false">IF($A3050="",0,IF(OR(N($D3050)=0,$D3050&amp;""=TOP!$C$5&amp;""),1,0))</f>
        <v>0</v>
      </c>
      <c r="L3050" s="27" t="n">
        <f aca="false">IF($K3050=0,0,IFERROR(INDEX(購買率算出!$P$6:$P$3005,MATCH($A3050&amp;"",購買率算出!$C$6:$C$3005,0)),0))</f>
        <v>0</v>
      </c>
    </row>
    <row r="3051" customFormat="false" ht="15" hidden="false" customHeight="false" outlineLevel="0" collapsed="false">
      <c r="A3051" s="24"/>
      <c r="D3051" s="24"/>
      <c r="F3051" s="24"/>
      <c r="K3051" s="9" t="n">
        <f aca="false">IF($A3051="",0,IF(OR(N($D3051)=0,$D3051&amp;""=TOP!$C$5&amp;""),1,0))</f>
        <v>0</v>
      </c>
      <c r="L3051" s="27" t="n">
        <f aca="false">IF($K3051=0,0,IFERROR(INDEX(購買率算出!$P$6:$P$3005,MATCH($A3051&amp;"",購買率算出!$C$6:$C$3005,0)),0))</f>
        <v>0</v>
      </c>
    </row>
    <row r="3052" customFormat="false" ht="15" hidden="false" customHeight="false" outlineLevel="0" collapsed="false">
      <c r="A3052" s="24"/>
      <c r="D3052" s="24"/>
      <c r="F3052" s="24"/>
      <c r="K3052" s="9" t="n">
        <f aca="false">IF($A3052="",0,IF(OR(N($D3052)=0,$D3052&amp;""=TOP!$C$5&amp;""),1,0))</f>
        <v>0</v>
      </c>
      <c r="L3052" s="27" t="n">
        <f aca="false">IF($K3052=0,0,IFERROR(INDEX(購買率算出!$P$6:$P$3005,MATCH($A3052&amp;"",購買率算出!$C$6:$C$3005,0)),0))</f>
        <v>0</v>
      </c>
    </row>
    <row r="3053" customFormat="false" ht="15" hidden="false" customHeight="false" outlineLevel="0" collapsed="false">
      <c r="A3053" s="24"/>
      <c r="D3053" s="24"/>
      <c r="F3053" s="24"/>
      <c r="K3053" s="9" t="n">
        <f aca="false">IF($A3053="",0,IF(OR(N($D3053)=0,$D3053&amp;""=TOP!$C$5&amp;""),1,0))</f>
        <v>0</v>
      </c>
      <c r="L3053" s="27" t="n">
        <f aca="false">IF($K3053=0,0,IFERROR(INDEX(購買率算出!$P$6:$P$3005,MATCH($A3053&amp;"",購買率算出!$C$6:$C$3005,0)),0))</f>
        <v>0</v>
      </c>
    </row>
    <row r="3054" customFormat="false" ht="15" hidden="false" customHeight="false" outlineLevel="0" collapsed="false">
      <c r="A3054" s="24"/>
      <c r="D3054" s="24"/>
      <c r="F3054" s="24"/>
      <c r="K3054" s="9" t="n">
        <f aca="false">IF($A3054="",0,IF(OR(N($D3054)=0,$D3054&amp;""=TOP!$C$5&amp;""),1,0))</f>
        <v>0</v>
      </c>
      <c r="L3054" s="27" t="n">
        <f aca="false">IF($K3054=0,0,IFERROR(INDEX(購買率算出!$P$6:$P$3005,MATCH($A3054&amp;"",購買率算出!$C$6:$C$3005,0)),0))</f>
        <v>0</v>
      </c>
    </row>
    <row r="3055" customFormat="false" ht="15" hidden="false" customHeight="false" outlineLevel="0" collapsed="false">
      <c r="A3055" s="24"/>
      <c r="D3055" s="24"/>
      <c r="F3055" s="24"/>
      <c r="K3055" s="9" t="n">
        <f aca="false">IF($A3055="",0,IF(OR(N($D3055)=0,$D3055&amp;""=TOP!$C$5&amp;""),1,0))</f>
        <v>0</v>
      </c>
      <c r="L3055" s="27" t="n">
        <f aca="false">IF($K3055=0,0,IFERROR(INDEX(購買率算出!$P$6:$P$3005,MATCH($A3055&amp;"",購買率算出!$C$6:$C$3005,0)),0))</f>
        <v>0</v>
      </c>
    </row>
    <row r="3056" customFormat="false" ht="15" hidden="false" customHeight="false" outlineLevel="0" collapsed="false">
      <c r="A3056" s="24"/>
      <c r="D3056" s="24"/>
      <c r="F3056" s="24"/>
      <c r="K3056" s="9" t="n">
        <f aca="false">IF($A3056="",0,IF(OR(N($D3056)=0,$D3056&amp;""=TOP!$C$5&amp;""),1,0))</f>
        <v>0</v>
      </c>
      <c r="L3056" s="27" t="n">
        <f aca="false">IF($K3056=0,0,IFERROR(INDEX(購買率算出!$P$6:$P$3005,MATCH($A3056&amp;"",購買率算出!$C$6:$C$3005,0)),0))</f>
        <v>0</v>
      </c>
    </row>
    <row r="3057" customFormat="false" ht="15" hidden="false" customHeight="false" outlineLevel="0" collapsed="false">
      <c r="A3057" s="24"/>
      <c r="D3057" s="24"/>
      <c r="F3057" s="24"/>
      <c r="K3057" s="9" t="n">
        <f aca="false">IF($A3057="",0,IF(OR(N($D3057)=0,$D3057&amp;""=TOP!$C$5&amp;""),1,0))</f>
        <v>0</v>
      </c>
      <c r="L3057" s="27" t="n">
        <f aca="false">IF($K3057=0,0,IFERROR(INDEX(購買率算出!$P$6:$P$3005,MATCH($A3057&amp;"",購買率算出!$C$6:$C$3005,0)),0))</f>
        <v>0</v>
      </c>
    </row>
    <row r="3058" customFormat="false" ht="15" hidden="false" customHeight="false" outlineLevel="0" collapsed="false">
      <c r="A3058" s="24"/>
      <c r="D3058" s="24"/>
      <c r="F3058" s="24"/>
      <c r="K3058" s="9" t="n">
        <f aca="false">IF($A3058="",0,IF(OR(N($D3058)=0,$D3058&amp;""=TOP!$C$5&amp;""),1,0))</f>
        <v>0</v>
      </c>
      <c r="L3058" s="27" t="n">
        <f aca="false">IF($K3058=0,0,IFERROR(INDEX(購買率算出!$P$6:$P$3005,MATCH($A3058&amp;"",購買率算出!$C$6:$C$3005,0)),0))</f>
        <v>0</v>
      </c>
    </row>
    <row r="3059" customFormat="false" ht="15" hidden="false" customHeight="false" outlineLevel="0" collapsed="false">
      <c r="A3059" s="24"/>
      <c r="D3059" s="24"/>
      <c r="F3059" s="24"/>
      <c r="K3059" s="9" t="n">
        <f aca="false">IF($A3059="",0,IF(OR(N($D3059)=0,$D3059&amp;""=TOP!$C$5&amp;""),1,0))</f>
        <v>0</v>
      </c>
      <c r="L3059" s="27" t="n">
        <f aca="false">IF($K3059=0,0,IFERROR(INDEX(購買率算出!$P$6:$P$3005,MATCH($A3059&amp;"",購買率算出!$C$6:$C$3005,0)),0))</f>
        <v>0</v>
      </c>
    </row>
    <row r="3060" customFormat="false" ht="15" hidden="false" customHeight="false" outlineLevel="0" collapsed="false">
      <c r="A3060" s="24"/>
      <c r="D3060" s="24"/>
      <c r="F3060" s="24"/>
      <c r="K3060" s="9" t="n">
        <f aca="false">IF($A3060="",0,IF(OR(N($D3060)=0,$D3060&amp;""=TOP!$C$5&amp;""),1,0))</f>
        <v>0</v>
      </c>
      <c r="L3060" s="27" t="n">
        <f aca="false">IF($K3060=0,0,IFERROR(INDEX(購買率算出!$P$6:$P$3005,MATCH($A3060&amp;"",購買率算出!$C$6:$C$3005,0)),0))</f>
        <v>0</v>
      </c>
    </row>
    <row r="3061" customFormat="false" ht="15" hidden="false" customHeight="false" outlineLevel="0" collapsed="false">
      <c r="A3061" s="24"/>
      <c r="D3061" s="24"/>
      <c r="F3061" s="24"/>
      <c r="K3061" s="9" t="n">
        <f aca="false">IF($A3061="",0,IF(OR(N($D3061)=0,$D3061&amp;""=TOP!$C$5&amp;""),1,0))</f>
        <v>0</v>
      </c>
      <c r="L3061" s="27" t="n">
        <f aca="false">IF($K3061=0,0,IFERROR(INDEX(購買率算出!$P$6:$P$3005,MATCH($A3061&amp;"",購買率算出!$C$6:$C$3005,0)),0))</f>
        <v>0</v>
      </c>
    </row>
    <row r="3062" customFormat="false" ht="15" hidden="false" customHeight="false" outlineLevel="0" collapsed="false">
      <c r="A3062" s="24"/>
      <c r="D3062" s="24"/>
      <c r="F3062" s="24"/>
      <c r="K3062" s="9" t="n">
        <f aca="false">IF($A3062="",0,IF(OR(N($D3062)=0,$D3062&amp;""=TOP!$C$5&amp;""),1,0))</f>
        <v>0</v>
      </c>
      <c r="L3062" s="27" t="n">
        <f aca="false">IF($K3062=0,0,IFERROR(INDEX(購買率算出!$P$6:$P$3005,MATCH($A3062&amp;"",購買率算出!$C$6:$C$3005,0)),0))</f>
        <v>0</v>
      </c>
    </row>
    <row r="3063" customFormat="false" ht="15" hidden="false" customHeight="false" outlineLevel="0" collapsed="false">
      <c r="A3063" s="24"/>
      <c r="D3063" s="24"/>
      <c r="F3063" s="24"/>
      <c r="K3063" s="9" t="n">
        <f aca="false">IF($A3063="",0,IF(OR(N($D3063)=0,$D3063&amp;""=TOP!$C$5&amp;""),1,0))</f>
        <v>0</v>
      </c>
      <c r="L3063" s="27" t="n">
        <f aca="false">IF($K3063=0,0,IFERROR(INDEX(購買率算出!$P$6:$P$3005,MATCH($A3063&amp;"",購買率算出!$C$6:$C$3005,0)),0))</f>
        <v>0</v>
      </c>
    </row>
    <row r="3064" customFormat="false" ht="15" hidden="false" customHeight="false" outlineLevel="0" collapsed="false">
      <c r="A3064" s="24"/>
      <c r="D3064" s="24"/>
      <c r="F3064" s="24"/>
      <c r="K3064" s="9" t="n">
        <f aca="false">IF($A3064="",0,IF(OR(N($D3064)=0,$D3064&amp;""=TOP!$C$5&amp;""),1,0))</f>
        <v>0</v>
      </c>
      <c r="L3064" s="27" t="n">
        <f aca="false">IF($K3064=0,0,IFERROR(INDEX(購買率算出!$P$6:$P$3005,MATCH($A3064&amp;"",購買率算出!$C$6:$C$3005,0)),0))</f>
        <v>0</v>
      </c>
    </row>
    <row r="3065" customFormat="false" ht="15" hidden="false" customHeight="false" outlineLevel="0" collapsed="false">
      <c r="A3065" s="24"/>
      <c r="D3065" s="24"/>
      <c r="F3065" s="24"/>
      <c r="K3065" s="9" t="n">
        <f aca="false">IF($A3065="",0,IF(OR(N($D3065)=0,$D3065&amp;""=TOP!$C$5&amp;""),1,0))</f>
        <v>0</v>
      </c>
      <c r="L3065" s="27" t="n">
        <f aca="false">IF($K3065=0,0,IFERROR(INDEX(購買率算出!$P$6:$P$3005,MATCH($A3065&amp;"",購買率算出!$C$6:$C$3005,0)),0))</f>
        <v>0</v>
      </c>
    </row>
    <row r="3066" customFormat="false" ht="15" hidden="false" customHeight="false" outlineLevel="0" collapsed="false">
      <c r="A3066" s="24"/>
      <c r="D3066" s="24"/>
      <c r="F3066" s="24"/>
      <c r="K3066" s="9" t="n">
        <f aca="false">IF($A3066="",0,IF(OR(N($D3066)=0,$D3066&amp;""=TOP!$C$5&amp;""),1,0))</f>
        <v>0</v>
      </c>
      <c r="L3066" s="27" t="n">
        <f aca="false">IF($K3066=0,0,IFERROR(INDEX(購買率算出!$P$6:$P$3005,MATCH($A3066&amp;"",購買率算出!$C$6:$C$3005,0)),0))</f>
        <v>0</v>
      </c>
    </row>
    <row r="3067" customFormat="false" ht="15" hidden="false" customHeight="false" outlineLevel="0" collapsed="false">
      <c r="A3067" s="24"/>
      <c r="D3067" s="24"/>
      <c r="F3067" s="24"/>
      <c r="K3067" s="9" t="n">
        <f aca="false">IF($A3067="",0,IF(OR(N($D3067)=0,$D3067&amp;""=TOP!$C$5&amp;""),1,0))</f>
        <v>0</v>
      </c>
      <c r="L3067" s="27" t="n">
        <f aca="false">IF($K3067=0,0,IFERROR(INDEX(購買率算出!$P$6:$P$3005,MATCH($A3067&amp;"",購買率算出!$C$6:$C$3005,0)),0))</f>
        <v>0</v>
      </c>
    </row>
    <row r="3068" customFormat="false" ht="15" hidden="false" customHeight="false" outlineLevel="0" collapsed="false">
      <c r="A3068" s="24"/>
      <c r="D3068" s="24"/>
      <c r="F3068" s="24"/>
      <c r="K3068" s="9" t="n">
        <f aca="false">IF($A3068="",0,IF(OR(N($D3068)=0,$D3068&amp;""=TOP!$C$5&amp;""),1,0))</f>
        <v>0</v>
      </c>
      <c r="L3068" s="27" t="n">
        <f aca="false">IF($K3068=0,0,IFERROR(INDEX(購買率算出!$P$6:$P$3005,MATCH($A3068&amp;"",購買率算出!$C$6:$C$3005,0)),0))</f>
        <v>0</v>
      </c>
    </row>
    <row r="3069" customFormat="false" ht="15" hidden="false" customHeight="false" outlineLevel="0" collapsed="false">
      <c r="A3069" s="24"/>
      <c r="D3069" s="24"/>
      <c r="F3069" s="24"/>
      <c r="K3069" s="9" t="n">
        <f aca="false">IF($A3069="",0,IF(OR(N($D3069)=0,$D3069&amp;""=TOP!$C$5&amp;""),1,0))</f>
        <v>0</v>
      </c>
      <c r="L3069" s="27" t="n">
        <f aca="false">IF($K3069=0,0,IFERROR(INDEX(購買率算出!$P$6:$P$3005,MATCH($A3069&amp;"",購買率算出!$C$6:$C$3005,0)),0))</f>
        <v>0</v>
      </c>
    </row>
    <row r="3070" customFormat="false" ht="15" hidden="false" customHeight="false" outlineLevel="0" collapsed="false">
      <c r="A3070" s="24"/>
      <c r="D3070" s="24"/>
      <c r="F3070" s="24"/>
      <c r="K3070" s="9" t="n">
        <f aca="false">IF($A3070="",0,IF(OR(N($D3070)=0,$D3070&amp;""=TOP!$C$5&amp;""),1,0))</f>
        <v>0</v>
      </c>
      <c r="L3070" s="27" t="n">
        <f aca="false">IF($K3070=0,0,IFERROR(INDEX(購買率算出!$P$6:$P$3005,MATCH($A3070&amp;"",購買率算出!$C$6:$C$3005,0)),0))</f>
        <v>0</v>
      </c>
    </row>
    <row r="3071" customFormat="false" ht="15" hidden="false" customHeight="false" outlineLevel="0" collapsed="false">
      <c r="A3071" s="24"/>
      <c r="D3071" s="24"/>
      <c r="F3071" s="24"/>
      <c r="K3071" s="9" t="n">
        <f aca="false">IF($A3071="",0,IF(OR(N($D3071)=0,$D3071&amp;""=TOP!$C$5&amp;""),1,0))</f>
        <v>0</v>
      </c>
      <c r="L3071" s="27" t="n">
        <f aca="false">IF($K3071=0,0,IFERROR(INDEX(購買率算出!$P$6:$P$3005,MATCH($A3071&amp;"",購買率算出!$C$6:$C$3005,0)),0))</f>
        <v>0</v>
      </c>
    </row>
    <row r="3072" customFormat="false" ht="15" hidden="false" customHeight="false" outlineLevel="0" collapsed="false">
      <c r="A3072" s="24"/>
      <c r="D3072" s="24"/>
      <c r="F3072" s="24"/>
      <c r="K3072" s="9" t="n">
        <f aca="false">IF($A3072="",0,IF(OR(N($D3072)=0,$D3072&amp;""=TOP!$C$5&amp;""),1,0))</f>
        <v>0</v>
      </c>
      <c r="L3072" s="27" t="n">
        <f aca="false">IF($K3072=0,0,IFERROR(INDEX(購買率算出!$P$6:$P$3005,MATCH($A3072&amp;"",購買率算出!$C$6:$C$3005,0)),0))</f>
        <v>0</v>
      </c>
    </row>
    <row r="3073" customFormat="false" ht="15" hidden="false" customHeight="false" outlineLevel="0" collapsed="false">
      <c r="A3073" s="24"/>
      <c r="D3073" s="24"/>
      <c r="F3073" s="24"/>
      <c r="K3073" s="9" t="n">
        <f aca="false">IF($A3073="",0,IF(OR(N($D3073)=0,$D3073&amp;""=TOP!$C$5&amp;""),1,0))</f>
        <v>0</v>
      </c>
      <c r="L3073" s="27" t="n">
        <f aca="false">IF($K3073=0,0,IFERROR(INDEX(購買率算出!$P$6:$P$3005,MATCH($A3073&amp;"",購買率算出!$C$6:$C$3005,0)),0))</f>
        <v>0</v>
      </c>
    </row>
    <row r="3074" customFormat="false" ht="15" hidden="false" customHeight="false" outlineLevel="0" collapsed="false">
      <c r="A3074" s="24"/>
      <c r="D3074" s="24"/>
      <c r="F3074" s="24"/>
      <c r="K3074" s="9" t="n">
        <f aca="false">IF($A3074="",0,IF(OR(N($D3074)=0,$D3074&amp;""=TOP!$C$5&amp;""),1,0))</f>
        <v>0</v>
      </c>
      <c r="L3074" s="27" t="n">
        <f aca="false">IF($K3074=0,0,IFERROR(INDEX(購買率算出!$P$6:$P$3005,MATCH($A3074&amp;"",購買率算出!$C$6:$C$3005,0)),0))</f>
        <v>0</v>
      </c>
    </row>
    <row r="3075" customFormat="false" ht="15" hidden="false" customHeight="false" outlineLevel="0" collapsed="false">
      <c r="A3075" s="24"/>
      <c r="D3075" s="24"/>
      <c r="F3075" s="24"/>
      <c r="K3075" s="9" t="n">
        <f aca="false">IF($A3075="",0,IF(OR(N($D3075)=0,$D3075&amp;""=TOP!$C$5&amp;""),1,0))</f>
        <v>0</v>
      </c>
      <c r="L3075" s="27" t="n">
        <f aca="false">IF($K3075=0,0,IFERROR(INDEX(購買率算出!$P$6:$P$3005,MATCH($A3075&amp;"",購買率算出!$C$6:$C$3005,0)),0))</f>
        <v>0</v>
      </c>
    </row>
    <row r="3076" customFormat="false" ht="15" hidden="false" customHeight="false" outlineLevel="0" collapsed="false">
      <c r="A3076" s="24"/>
      <c r="D3076" s="24"/>
      <c r="F3076" s="24"/>
      <c r="K3076" s="9" t="n">
        <f aca="false">IF($A3076="",0,IF(OR(N($D3076)=0,$D3076&amp;""=TOP!$C$5&amp;""),1,0))</f>
        <v>0</v>
      </c>
      <c r="L3076" s="27" t="n">
        <f aca="false">IF($K3076=0,0,IFERROR(INDEX(購買率算出!$P$6:$P$3005,MATCH($A3076&amp;"",購買率算出!$C$6:$C$3005,0)),0))</f>
        <v>0</v>
      </c>
    </row>
    <row r="3077" customFormat="false" ht="15" hidden="false" customHeight="false" outlineLevel="0" collapsed="false">
      <c r="A3077" s="24"/>
      <c r="D3077" s="24"/>
      <c r="F3077" s="24"/>
      <c r="K3077" s="9" t="n">
        <f aca="false">IF($A3077="",0,IF(OR(N($D3077)=0,$D3077&amp;""=TOP!$C$5&amp;""),1,0))</f>
        <v>0</v>
      </c>
      <c r="L3077" s="27" t="n">
        <f aca="false">IF($K3077=0,0,IFERROR(INDEX(購買率算出!$P$6:$P$3005,MATCH($A3077&amp;"",購買率算出!$C$6:$C$3005,0)),0))</f>
        <v>0</v>
      </c>
    </row>
    <row r="3078" customFormat="false" ht="15" hidden="false" customHeight="false" outlineLevel="0" collapsed="false">
      <c r="A3078" s="24"/>
      <c r="D3078" s="24"/>
      <c r="F3078" s="24"/>
      <c r="K3078" s="9" t="n">
        <f aca="false">IF($A3078="",0,IF(OR(N($D3078)=0,$D3078&amp;""=TOP!$C$5&amp;""),1,0))</f>
        <v>0</v>
      </c>
      <c r="L3078" s="27" t="n">
        <f aca="false">IF($K3078=0,0,IFERROR(INDEX(購買率算出!$P$6:$P$3005,MATCH($A3078&amp;"",購買率算出!$C$6:$C$3005,0)),0))</f>
        <v>0</v>
      </c>
    </row>
    <row r="3079" customFormat="false" ht="15" hidden="false" customHeight="false" outlineLevel="0" collapsed="false">
      <c r="A3079" s="24"/>
      <c r="D3079" s="24"/>
      <c r="F3079" s="24"/>
      <c r="K3079" s="9" t="n">
        <f aca="false">IF($A3079="",0,IF(OR(N($D3079)=0,$D3079&amp;""=TOP!$C$5&amp;""),1,0))</f>
        <v>0</v>
      </c>
      <c r="L3079" s="27" t="n">
        <f aca="false">IF($K3079=0,0,IFERROR(INDEX(購買率算出!$P$6:$P$3005,MATCH($A3079&amp;"",購買率算出!$C$6:$C$3005,0)),0))</f>
        <v>0</v>
      </c>
    </row>
    <row r="3080" customFormat="false" ht="15" hidden="false" customHeight="false" outlineLevel="0" collapsed="false">
      <c r="A3080" s="24"/>
      <c r="D3080" s="24"/>
      <c r="F3080" s="24"/>
      <c r="K3080" s="9" t="n">
        <f aca="false">IF($A3080="",0,IF(OR(N($D3080)=0,$D3080&amp;""=TOP!$C$5&amp;""),1,0))</f>
        <v>0</v>
      </c>
      <c r="L3080" s="27" t="n">
        <f aca="false">IF($K3080=0,0,IFERROR(INDEX(購買率算出!$P$6:$P$3005,MATCH($A3080&amp;"",購買率算出!$C$6:$C$3005,0)),0))</f>
        <v>0</v>
      </c>
    </row>
    <row r="3081" customFormat="false" ht="15" hidden="false" customHeight="false" outlineLevel="0" collapsed="false">
      <c r="A3081" s="24"/>
      <c r="D3081" s="24"/>
      <c r="F3081" s="24"/>
      <c r="K3081" s="9" t="n">
        <f aca="false">IF($A3081="",0,IF(OR(N($D3081)=0,$D3081&amp;""=TOP!$C$5&amp;""),1,0))</f>
        <v>0</v>
      </c>
      <c r="L3081" s="27" t="n">
        <f aca="false">IF($K3081=0,0,IFERROR(INDEX(購買率算出!$P$6:$P$3005,MATCH($A3081&amp;"",購買率算出!$C$6:$C$3005,0)),0))</f>
        <v>0</v>
      </c>
    </row>
    <row r="3082" customFormat="false" ht="15" hidden="false" customHeight="false" outlineLevel="0" collapsed="false">
      <c r="A3082" s="24"/>
      <c r="D3082" s="24"/>
      <c r="F3082" s="24"/>
      <c r="K3082" s="9" t="n">
        <f aca="false">IF($A3082="",0,IF(OR(N($D3082)=0,$D3082&amp;""=TOP!$C$5&amp;""),1,0))</f>
        <v>0</v>
      </c>
      <c r="L3082" s="27" t="n">
        <f aca="false">IF($K3082=0,0,IFERROR(INDEX(購買率算出!$P$6:$P$3005,MATCH($A3082&amp;"",購買率算出!$C$6:$C$3005,0)),0))</f>
        <v>0</v>
      </c>
    </row>
    <row r="3083" customFormat="false" ht="15" hidden="false" customHeight="false" outlineLevel="0" collapsed="false">
      <c r="A3083" s="24"/>
      <c r="D3083" s="24"/>
      <c r="F3083" s="24"/>
      <c r="K3083" s="9" t="n">
        <f aca="false">IF($A3083="",0,IF(OR(N($D3083)=0,$D3083&amp;""=TOP!$C$5&amp;""),1,0))</f>
        <v>0</v>
      </c>
      <c r="L3083" s="27" t="n">
        <f aca="false">IF($K3083=0,0,IFERROR(INDEX(購買率算出!$P$6:$P$3005,MATCH($A3083&amp;"",購買率算出!$C$6:$C$3005,0)),0))</f>
        <v>0</v>
      </c>
    </row>
    <row r="3084" customFormat="false" ht="15" hidden="false" customHeight="false" outlineLevel="0" collapsed="false">
      <c r="A3084" s="24"/>
      <c r="D3084" s="24"/>
      <c r="F3084" s="24"/>
      <c r="K3084" s="9" t="n">
        <f aca="false">IF($A3084="",0,IF(OR(N($D3084)=0,$D3084&amp;""=TOP!$C$5&amp;""),1,0))</f>
        <v>0</v>
      </c>
      <c r="L3084" s="27" t="n">
        <f aca="false">IF($K3084=0,0,IFERROR(INDEX(購買率算出!$P$6:$P$3005,MATCH($A3084&amp;"",購買率算出!$C$6:$C$3005,0)),0))</f>
        <v>0</v>
      </c>
    </row>
    <row r="3085" customFormat="false" ht="15" hidden="false" customHeight="false" outlineLevel="0" collapsed="false">
      <c r="A3085" s="24"/>
      <c r="D3085" s="24"/>
      <c r="F3085" s="24"/>
      <c r="K3085" s="9" t="n">
        <f aca="false">IF($A3085="",0,IF(OR(N($D3085)=0,$D3085&amp;""=TOP!$C$5&amp;""),1,0))</f>
        <v>0</v>
      </c>
      <c r="L3085" s="27" t="n">
        <f aca="false">IF($K3085=0,0,IFERROR(INDEX(購買率算出!$P$6:$P$3005,MATCH($A3085&amp;"",購買率算出!$C$6:$C$3005,0)),0))</f>
        <v>0</v>
      </c>
    </row>
    <row r="3086" customFormat="false" ht="15" hidden="false" customHeight="false" outlineLevel="0" collapsed="false">
      <c r="A3086" s="24"/>
      <c r="D3086" s="24"/>
      <c r="F3086" s="24"/>
      <c r="K3086" s="9" t="n">
        <f aca="false">IF($A3086="",0,IF(OR(N($D3086)=0,$D3086&amp;""=TOP!$C$5&amp;""),1,0))</f>
        <v>0</v>
      </c>
      <c r="L3086" s="27" t="n">
        <f aca="false">IF($K3086=0,0,IFERROR(INDEX(購買率算出!$P$6:$P$3005,MATCH($A3086&amp;"",購買率算出!$C$6:$C$3005,0)),0))</f>
        <v>0</v>
      </c>
    </row>
    <row r="3087" customFormat="false" ht="15" hidden="false" customHeight="false" outlineLevel="0" collapsed="false">
      <c r="A3087" s="24"/>
      <c r="D3087" s="24"/>
      <c r="F3087" s="24"/>
      <c r="K3087" s="9" t="n">
        <f aca="false">IF($A3087="",0,IF(OR(N($D3087)=0,$D3087&amp;""=TOP!$C$5&amp;""),1,0))</f>
        <v>0</v>
      </c>
      <c r="L3087" s="27" t="n">
        <f aca="false">IF($K3087=0,0,IFERROR(INDEX(購買率算出!$P$6:$P$3005,MATCH($A3087&amp;"",購買率算出!$C$6:$C$3005,0)),0))</f>
        <v>0</v>
      </c>
    </row>
    <row r="3088" customFormat="false" ht="15" hidden="false" customHeight="false" outlineLevel="0" collapsed="false">
      <c r="A3088" s="24"/>
      <c r="D3088" s="24"/>
      <c r="F3088" s="24"/>
      <c r="K3088" s="9" t="n">
        <f aca="false">IF($A3088="",0,IF(OR(N($D3088)=0,$D3088&amp;""=TOP!$C$5&amp;""),1,0))</f>
        <v>0</v>
      </c>
      <c r="L3088" s="27" t="n">
        <f aca="false">IF($K3088=0,0,IFERROR(INDEX(購買率算出!$P$6:$P$3005,MATCH($A3088&amp;"",購買率算出!$C$6:$C$3005,0)),0))</f>
        <v>0</v>
      </c>
    </row>
    <row r="3089" customFormat="false" ht="15" hidden="false" customHeight="false" outlineLevel="0" collapsed="false">
      <c r="A3089" s="24"/>
      <c r="D3089" s="24"/>
      <c r="F3089" s="24"/>
      <c r="K3089" s="9" t="n">
        <f aca="false">IF($A3089="",0,IF(OR(N($D3089)=0,$D3089&amp;""=TOP!$C$5&amp;""),1,0))</f>
        <v>0</v>
      </c>
      <c r="L3089" s="27" t="n">
        <f aca="false">IF($K3089=0,0,IFERROR(INDEX(購買率算出!$P$6:$P$3005,MATCH($A3089&amp;"",購買率算出!$C$6:$C$3005,0)),0))</f>
        <v>0</v>
      </c>
    </row>
    <row r="3090" customFormat="false" ht="15" hidden="false" customHeight="false" outlineLevel="0" collapsed="false">
      <c r="A3090" s="24"/>
      <c r="D3090" s="24"/>
      <c r="F3090" s="24"/>
      <c r="K3090" s="9" t="n">
        <f aca="false">IF($A3090="",0,IF(OR(N($D3090)=0,$D3090&amp;""=TOP!$C$5&amp;""),1,0))</f>
        <v>0</v>
      </c>
      <c r="L3090" s="27" t="n">
        <f aca="false">IF($K3090=0,0,IFERROR(INDEX(購買率算出!$P$6:$P$3005,MATCH($A3090&amp;"",購買率算出!$C$6:$C$3005,0)),0))</f>
        <v>0</v>
      </c>
    </row>
    <row r="3091" customFormat="false" ht="15" hidden="false" customHeight="false" outlineLevel="0" collapsed="false">
      <c r="A3091" s="24"/>
      <c r="D3091" s="24"/>
      <c r="F3091" s="24"/>
      <c r="K3091" s="9" t="n">
        <f aca="false">IF($A3091="",0,IF(OR(N($D3091)=0,$D3091&amp;""=TOP!$C$5&amp;""),1,0))</f>
        <v>0</v>
      </c>
      <c r="L3091" s="27" t="n">
        <f aca="false">IF($K3091=0,0,IFERROR(INDEX(購買率算出!$P$6:$P$3005,MATCH($A3091&amp;"",購買率算出!$C$6:$C$3005,0)),0))</f>
        <v>0</v>
      </c>
    </row>
    <row r="3092" customFormat="false" ht="15" hidden="false" customHeight="false" outlineLevel="0" collapsed="false">
      <c r="A3092" s="24"/>
      <c r="D3092" s="24"/>
      <c r="F3092" s="24"/>
      <c r="K3092" s="9" t="n">
        <f aca="false">IF($A3092="",0,IF(OR(N($D3092)=0,$D3092&amp;""=TOP!$C$5&amp;""),1,0))</f>
        <v>0</v>
      </c>
      <c r="L3092" s="27" t="n">
        <f aca="false">IF($K3092=0,0,IFERROR(INDEX(購買率算出!$P$6:$P$3005,MATCH($A3092&amp;"",購買率算出!$C$6:$C$3005,0)),0))</f>
        <v>0</v>
      </c>
    </row>
    <row r="3093" customFormat="false" ht="15" hidden="false" customHeight="false" outlineLevel="0" collapsed="false">
      <c r="A3093" s="24"/>
      <c r="D3093" s="24"/>
      <c r="F3093" s="24"/>
      <c r="K3093" s="9" t="n">
        <f aca="false">IF($A3093="",0,IF(OR(N($D3093)=0,$D3093&amp;""=TOP!$C$5&amp;""),1,0))</f>
        <v>0</v>
      </c>
      <c r="L3093" s="27" t="n">
        <f aca="false">IF($K3093=0,0,IFERROR(INDEX(購買率算出!$P$6:$P$3005,MATCH($A3093&amp;"",購買率算出!$C$6:$C$3005,0)),0))</f>
        <v>0</v>
      </c>
    </row>
    <row r="3094" customFormat="false" ht="15" hidden="false" customHeight="false" outlineLevel="0" collapsed="false">
      <c r="A3094" s="24"/>
      <c r="D3094" s="24"/>
      <c r="F3094" s="24"/>
      <c r="K3094" s="9" t="n">
        <f aca="false">IF($A3094="",0,IF(OR(N($D3094)=0,$D3094&amp;""=TOP!$C$5&amp;""),1,0))</f>
        <v>0</v>
      </c>
      <c r="L3094" s="27" t="n">
        <f aca="false">IF($K3094=0,0,IFERROR(INDEX(購買率算出!$P$6:$P$3005,MATCH($A3094&amp;"",購買率算出!$C$6:$C$3005,0)),0))</f>
        <v>0</v>
      </c>
    </row>
    <row r="3095" customFormat="false" ht="15" hidden="false" customHeight="false" outlineLevel="0" collapsed="false">
      <c r="A3095" s="24"/>
      <c r="D3095" s="24"/>
      <c r="F3095" s="24"/>
      <c r="K3095" s="9" t="n">
        <f aca="false">IF($A3095="",0,IF(OR(N($D3095)=0,$D3095&amp;""=TOP!$C$5&amp;""),1,0))</f>
        <v>0</v>
      </c>
      <c r="L3095" s="27" t="n">
        <f aca="false">IF($K3095=0,0,IFERROR(INDEX(購買率算出!$P$6:$P$3005,MATCH($A3095&amp;"",購買率算出!$C$6:$C$3005,0)),0))</f>
        <v>0</v>
      </c>
    </row>
    <row r="3096" customFormat="false" ht="15" hidden="false" customHeight="false" outlineLevel="0" collapsed="false">
      <c r="A3096" s="24"/>
      <c r="D3096" s="24"/>
      <c r="F3096" s="24"/>
      <c r="K3096" s="9" t="n">
        <f aca="false">IF($A3096="",0,IF(OR(N($D3096)=0,$D3096&amp;""=TOP!$C$5&amp;""),1,0))</f>
        <v>0</v>
      </c>
      <c r="L3096" s="27" t="n">
        <f aca="false">IF($K3096=0,0,IFERROR(INDEX(購買率算出!$P$6:$P$3005,MATCH($A3096&amp;"",購買率算出!$C$6:$C$3005,0)),0))</f>
        <v>0</v>
      </c>
    </row>
    <row r="3097" customFormat="false" ht="15" hidden="false" customHeight="false" outlineLevel="0" collapsed="false">
      <c r="A3097" s="24"/>
      <c r="D3097" s="24"/>
      <c r="F3097" s="24"/>
      <c r="K3097" s="9" t="n">
        <f aca="false">IF($A3097="",0,IF(OR(N($D3097)=0,$D3097&amp;""=TOP!$C$5&amp;""),1,0))</f>
        <v>0</v>
      </c>
      <c r="L3097" s="27" t="n">
        <f aca="false">IF($K3097=0,0,IFERROR(INDEX(購買率算出!$P$6:$P$3005,MATCH($A3097&amp;"",購買率算出!$C$6:$C$3005,0)),0))</f>
        <v>0</v>
      </c>
    </row>
    <row r="3098" customFormat="false" ht="15" hidden="false" customHeight="false" outlineLevel="0" collapsed="false">
      <c r="A3098" s="24"/>
      <c r="D3098" s="24"/>
      <c r="F3098" s="24"/>
      <c r="K3098" s="9" t="n">
        <f aca="false">IF($A3098="",0,IF(OR(N($D3098)=0,$D3098&amp;""=TOP!$C$5&amp;""),1,0))</f>
        <v>0</v>
      </c>
      <c r="L3098" s="27" t="n">
        <f aca="false">IF($K3098=0,0,IFERROR(INDEX(購買率算出!$P$6:$P$3005,MATCH($A3098&amp;"",購買率算出!$C$6:$C$3005,0)),0))</f>
        <v>0</v>
      </c>
    </row>
    <row r="3099" customFormat="false" ht="15" hidden="false" customHeight="false" outlineLevel="0" collapsed="false">
      <c r="A3099" s="24"/>
      <c r="D3099" s="24"/>
      <c r="F3099" s="24"/>
      <c r="K3099" s="9" t="n">
        <f aca="false">IF($A3099="",0,IF(OR(N($D3099)=0,$D3099&amp;""=TOP!$C$5&amp;""),1,0))</f>
        <v>0</v>
      </c>
      <c r="L3099" s="27" t="n">
        <f aca="false">IF($K3099=0,0,IFERROR(INDEX(購買率算出!$P$6:$P$3005,MATCH($A3099&amp;"",購買率算出!$C$6:$C$3005,0)),0))</f>
        <v>0</v>
      </c>
    </row>
    <row r="3100" customFormat="false" ht="15" hidden="false" customHeight="false" outlineLevel="0" collapsed="false">
      <c r="A3100" s="24"/>
      <c r="D3100" s="24"/>
      <c r="F3100" s="24"/>
      <c r="K3100" s="9" t="n">
        <f aca="false">IF($A3100="",0,IF(OR(N($D3100)=0,$D3100&amp;""=TOP!$C$5&amp;""),1,0))</f>
        <v>0</v>
      </c>
      <c r="L3100" s="27" t="n">
        <f aca="false">IF($K3100=0,0,IFERROR(INDEX(購買率算出!$P$6:$P$3005,MATCH($A3100&amp;"",購買率算出!$C$6:$C$3005,0)),0))</f>
        <v>0</v>
      </c>
    </row>
    <row r="3101" customFormat="false" ht="15" hidden="false" customHeight="false" outlineLevel="0" collapsed="false">
      <c r="A3101" s="24"/>
      <c r="D3101" s="24"/>
      <c r="F3101" s="24"/>
      <c r="K3101" s="9" t="n">
        <f aca="false">IF($A3101="",0,IF(OR(N($D3101)=0,$D3101&amp;""=TOP!$C$5&amp;""),1,0))</f>
        <v>0</v>
      </c>
      <c r="L3101" s="27" t="n">
        <f aca="false">IF($K3101=0,0,IFERROR(INDEX(購買率算出!$P$6:$P$3005,MATCH($A3101&amp;"",購買率算出!$C$6:$C$3005,0)),0))</f>
        <v>0</v>
      </c>
    </row>
    <row r="3102" customFormat="false" ht="15" hidden="false" customHeight="false" outlineLevel="0" collapsed="false">
      <c r="A3102" s="24"/>
      <c r="D3102" s="24"/>
      <c r="F3102" s="24"/>
      <c r="K3102" s="9" t="n">
        <f aca="false">IF($A3102="",0,IF(OR(N($D3102)=0,$D3102&amp;""=TOP!$C$5&amp;""),1,0))</f>
        <v>0</v>
      </c>
      <c r="L3102" s="27" t="n">
        <f aca="false">IF($K3102=0,0,IFERROR(INDEX(購買率算出!$P$6:$P$3005,MATCH($A3102&amp;"",購買率算出!$C$6:$C$3005,0)),0))</f>
        <v>0</v>
      </c>
    </row>
    <row r="3103" customFormat="false" ht="15" hidden="false" customHeight="false" outlineLevel="0" collapsed="false">
      <c r="A3103" s="24"/>
      <c r="D3103" s="24"/>
      <c r="F3103" s="24"/>
      <c r="K3103" s="9" t="n">
        <f aca="false">IF($A3103="",0,IF(OR(N($D3103)=0,$D3103&amp;""=TOP!$C$5&amp;""),1,0))</f>
        <v>0</v>
      </c>
      <c r="L3103" s="27" t="n">
        <f aca="false">IF($K3103=0,0,IFERROR(INDEX(購買率算出!$P$6:$P$3005,MATCH($A3103&amp;"",購買率算出!$C$6:$C$3005,0)),0))</f>
        <v>0</v>
      </c>
    </row>
    <row r="3104" customFormat="false" ht="15" hidden="false" customHeight="false" outlineLevel="0" collapsed="false">
      <c r="A3104" s="24"/>
      <c r="D3104" s="24"/>
      <c r="F3104" s="24"/>
      <c r="K3104" s="9" t="n">
        <f aca="false">IF($A3104="",0,IF(OR(N($D3104)=0,$D3104&amp;""=TOP!$C$5&amp;""),1,0))</f>
        <v>0</v>
      </c>
      <c r="L3104" s="27" t="n">
        <f aca="false">IF($K3104=0,0,IFERROR(INDEX(購買率算出!$P$6:$P$3005,MATCH($A3104&amp;"",購買率算出!$C$6:$C$3005,0)),0))</f>
        <v>0</v>
      </c>
    </row>
    <row r="3105" customFormat="false" ht="15" hidden="false" customHeight="false" outlineLevel="0" collapsed="false">
      <c r="A3105" s="24"/>
      <c r="D3105" s="24"/>
      <c r="F3105" s="24"/>
      <c r="K3105" s="9" t="n">
        <f aca="false">IF($A3105="",0,IF(OR(N($D3105)=0,$D3105&amp;""=TOP!$C$5&amp;""),1,0))</f>
        <v>0</v>
      </c>
      <c r="L3105" s="27" t="n">
        <f aca="false">IF($K3105=0,0,IFERROR(INDEX(購買率算出!$P$6:$P$3005,MATCH($A3105&amp;"",購買率算出!$C$6:$C$3005,0)),0))</f>
        <v>0</v>
      </c>
    </row>
    <row r="3106" customFormat="false" ht="15" hidden="false" customHeight="false" outlineLevel="0" collapsed="false">
      <c r="A3106" s="24"/>
      <c r="D3106" s="24"/>
      <c r="F3106" s="24"/>
      <c r="K3106" s="9" t="n">
        <f aca="false">IF($A3106="",0,IF(OR(N($D3106)=0,$D3106&amp;""=TOP!$C$5&amp;""),1,0))</f>
        <v>0</v>
      </c>
      <c r="L3106" s="27" t="n">
        <f aca="false">IF($K3106=0,0,IFERROR(INDEX(購買率算出!$P$6:$P$3005,MATCH($A3106&amp;"",購買率算出!$C$6:$C$3005,0)),0))</f>
        <v>0</v>
      </c>
    </row>
    <row r="3107" customFormat="false" ht="15" hidden="false" customHeight="false" outlineLevel="0" collapsed="false">
      <c r="A3107" s="24"/>
      <c r="D3107" s="24"/>
      <c r="F3107" s="24"/>
      <c r="K3107" s="9" t="n">
        <f aca="false">IF($A3107="",0,IF(OR(N($D3107)=0,$D3107&amp;""=TOP!$C$5&amp;""),1,0))</f>
        <v>0</v>
      </c>
      <c r="L3107" s="27" t="n">
        <f aca="false">IF($K3107=0,0,IFERROR(INDEX(購買率算出!$P$6:$P$3005,MATCH($A3107&amp;"",購買率算出!$C$6:$C$3005,0)),0))</f>
        <v>0</v>
      </c>
    </row>
    <row r="3108" customFormat="false" ht="15" hidden="false" customHeight="false" outlineLevel="0" collapsed="false">
      <c r="A3108" s="24"/>
      <c r="D3108" s="24"/>
      <c r="F3108" s="24"/>
      <c r="K3108" s="9" t="n">
        <f aca="false">IF($A3108="",0,IF(OR(N($D3108)=0,$D3108&amp;""=TOP!$C$5&amp;""),1,0))</f>
        <v>0</v>
      </c>
      <c r="L3108" s="27" t="n">
        <f aca="false">IF($K3108=0,0,IFERROR(INDEX(購買率算出!$P$6:$P$3005,MATCH($A3108&amp;"",購買率算出!$C$6:$C$3005,0)),0))</f>
        <v>0</v>
      </c>
    </row>
    <row r="3109" customFormat="false" ht="15" hidden="false" customHeight="false" outlineLevel="0" collapsed="false">
      <c r="A3109" s="24"/>
      <c r="D3109" s="24"/>
      <c r="F3109" s="24"/>
      <c r="K3109" s="9" t="n">
        <f aca="false">IF($A3109="",0,IF(OR(N($D3109)=0,$D3109&amp;""=TOP!$C$5&amp;""),1,0))</f>
        <v>0</v>
      </c>
      <c r="L3109" s="27" t="n">
        <f aca="false">IF($K3109=0,0,IFERROR(INDEX(購買率算出!$P$6:$P$3005,MATCH($A3109&amp;"",購買率算出!$C$6:$C$3005,0)),0))</f>
        <v>0</v>
      </c>
    </row>
    <row r="3110" customFormat="false" ht="15" hidden="false" customHeight="false" outlineLevel="0" collapsed="false">
      <c r="A3110" s="24"/>
      <c r="D3110" s="24"/>
      <c r="F3110" s="24"/>
      <c r="K3110" s="9" t="n">
        <f aca="false">IF($A3110="",0,IF(OR(N($D3110)=0,$D3110&amp;""=TOP!$C$5&amp;""),1,0))</f>
        <v>0</v>
      </c>
      <c r="L3110" s="27" t="n">
        <f aca="false">IF($K3110=0,0,IFERROR(INDEX(購買率算出!$P$6:$P$3005,MATCH($A3110&amp;"",購買率算出!$C$6:$C$3005,0)),0))</f>
        <v>0</v>
      </c>
    </row>
    <row r="3111" customFormat="false" ht="15" hidden="false" customHeight="false" outlineLevel="0" collapsed="false">
      <c r="A3111" s="24"/>
      <c r="D3111" s="24"/>
      <c r="F3111" s="24"/>
      <c r="K3111" s="9" t="n">
        <f aca="false">IF($A3111="",0,IF(OR(N($D3111)=0,$D3111&amp;""=TOP!$C$5&amp;""),1,0))</f>
        <v>0</v>
      </c>
      <c r="L3111" s="27" t="n">
        <f aca="false">IF($K3111=0,0,IFERROR(INDEX(購買率算出!$P$6:$P$3005,MATCH($A3111&amp;"",購買率算出!$C$6:$C$3005,0)),0))</f>
        <v>0</v>
      </c>
    </row>
    <row r="3112" customFormat="false" ht="15" hidden="false" customHeight="false" outlineLevel="0" collapsed="false">
      <c r="A3112" s="24"/>
      <c r="D3112" s="24"/>
      <c r="F3112" s="24"/>
      <c r="K3112" s="9" t="n">
        <f aca="false">IF($A3112="",0,IF(OR(N($D3112)=0,$D3112&amp;""=TOP!$C$5&amp;""),1,0))</f>
        <v>0</v>
      </c>
      <c r="L3112" s="27" t="n">
        <f aca="false">IF($K3112=0,0,IFERROR(INDEX(購買率算出!$P$6:$P$3005,MATCH($A3112&amp;"",購買率算出!$C$6:$C$3005,0)),0))</f>
        <v>0</v>
      </c>
    </row>
    <row r="3113" customFormat="false" ht="15" hidden="false" customHeight="false" outlineLevel="0" collapsed="false">
      <c r="A3113" s="24"/>
      <c r="D3113" s="24"/>
      <c r="F3113" s="24"/>
      <c r="K3113" s="9" t="n">
        <f aca="false">IF($A3113="",0,IF(OR(N($D3113)=0,$D3113&amp;""=TOP!$C$5&amp;""),1,0))</f>
        <v>0</v>
      </c>
      <c r="L3113" s="27" t="n">
        <f aca="false">IF($K3113=0,0,IFERROR(INDEX(購買率算出!$P$6:$P$3005,MATCH($A3113&amp;"",購買率算出!$C$6:$C$3005,0)),0))</f>
        <v>0</v>
      </c>
    </row>
    <row r="3114" customFormat="false" ht="15" hidden="false" customHeight="false" outlineLevel="0" collapsed="false">
      <c r="A3114" s="24"/>
      <c r="D3114" s="24"/>
      <c r="F3114" s="24"/>
      <c r="K3114" s="9" t="n">
        <f aca="false">IF($A3114="",0,IF(OR(N($D3114)=0,$D3114&amp;""=TOP!$C$5&amp;""),1,0))</f>
        <v>0</v>
      </c>
      <c r="L3114" s="27" t="n">
        <f aca="false">IF($K3114=0,0,IFERROR(INDEX(購買率算出!$P$6:$P$3005,MATCH($A3114&amp;"",購買率算出!$C$6:$C$3005,0)),0))</f>
        <v>0</v>
      </c>
    </row>
    <row r="3115" customFormat="false" ht="15" hidden="false" customHeight="false" outlineLevel="0" collapsed="false">
      <c r="A3115" s="24"/>
      <c r="D3115" s="24"/>
      <c r="F3115" s="24"/>
      <c r="K3115" s="9" t="n">
        <f aca="false">IF($A3115="",0,IF(OR(N($D3115)=0,$D3115&amp;""=TOP!$C$5&amp;""),1,0))</f>
        <v>0</v>
      </c>
      <c r="L3115" s="27" t="n">
        <f aca="false">IF($K3115=0,0,IFERROR(INDEX(購買率算出!$P$6:$P$3005,MATCH($A3115&amp;"",購買率算出!$C$6:$C$3005,0)),0))</f>
        <v>0</v>
      </c>
    </row>
    <row r="3116" customFormat="false" ht="15" hidden="false" customHeight="false" outlineLevel="0" collapsed="false">
      <c r="A3116" s="24"/>
      <c r="D3116" s="24"/>
      <c r="F3116" s="24"/>
      <c r="K3116" s="9" t="n">
        <f aca="false">IF($A3116="",0,IF(OR(N($D3116)=0,$D3116&amp;""=TOP!$C$5&amp;""),1,0))</f>
        <v>0</v>
      </c>
      <c r="L3116" s="27" t="n">
        <f aca="false">IF($K3116=0,0,IFERROR(INDEX(購買率算出!$P$6:$P$3005,MATCH($A3116&amp;"",購買率算出!$C$6:$C$3005,0)),0))</f>
        <v>0</v>
      </c>
    </row>
    <row r="3117" customFormat="false" ht="15" hidden="false" customHeight="false" outlineLevel="0" collapsed="false">
      <c r="A3117" s="24"/>
      <c r="D3117" s="24"/>
      <c r="F3117" s="24"/>
      <c r="K3117" s="9" t="n">
        <f aca="false">IF($A3117="",0,IF(OR(N($D3117)=0,$D3117&amp;""=TOP!$C$5&amp;""),1,0))</f>
        <v>0</v>
      </c>
      <c r="L3117" s="27" t="n">
        <f aca="false">IF($K3117=0,0,IFERROR(INDEX(購買率算出!$P$6:$P$3005,MATCH($A3117&amp;"",購買率算出!$C$6:$C$3005,0)),0))</f>
        <v>0</v>
      </c>
    </row>
    <row r="3118" customFormat="false" ht="15" hidden="false" customHeight="false" outlineLevel="0" collapsed="false">
      <c r="A3118" s="24"/>
      <c r="D3118" s="24"/>
      <c r="F3118" s="24"/>
      <c r="K3118" s="9" t="n">
        <f aca="false">IF($A3118="",0,IF(OR(N($D3118)=0,$D3118&amp;""=TOP!$C$5&amp;""),1,0))</f>
        <v>0</v>
      </c>
      <c r="L3118" s="27" t="n">
        <f aca="false">IF($K3118=0,0,IFERROR(INDEX(購買率算出!$P$6:$P$3005,MATCH($A3118&amp;"",購買率算出!$C$6:$C$3005,0)),0))</f>
        <v>0</v>
      </c>
    </row>
    <row r="3119" customFormat="false" ht="15" hidden="false" customHeight="false" outlineLevel="0" collapsed="false">
      <c r="A3119" s="24"/>
      <c r="D3119" s="24"/>
      <c r="F3119" s="24"/>
      <c r="K3119" s="9" t="n">
        <f aca="false">IF($A3119="",0,IF(OR(N($D3119)=0,$D3119&amp;""=TOP!$C$5&amp;""),1,0))</f>
        <v>0</v>
      </c>
      <c r="L3119" s="27" t="n">
        <f aca="false">IF($K3119=0,0,IFERROR(INDEX(購買率算出!$P$6:$P$3005,MATCH($A3119&amp;"",購買率算出!$C$6:$C$3005,0)),0))</f>
        <v>0</v>
      </c>
    </row>
    <row r="3120" customFormat="false" ht="15" hidden="false" customHeight="false" outlineLevel="0" collapsed="false">
      <c r="A3120" s="24"/>
      <c r="D3120" s="24"/>
      <c r="F3120" s="24"/>
      <c r="K3120" s="9" t="n">
        <f aca="false">IF($A3120="",0,IF(OR(N($D3120)=0,$D3120&amp;""=TOP!$C$5&amp;""),1,0))</f>
        <v>0</v>
      </c>
      <c r="L3120" s="27" t="n">
        <f aca="false">IF($K3120=0,0,IFERROR(INDEX(購買率算出!$P$6:$P$3005,MATCH($A3120&amp;"",購買率算出!$C$6:$C$3005,0)),0))</f>
        <v>0</v>
      </c>
    </row>
    <row r="3121" customFormat="false" ht="15" hidden="false" customHeight="false" outlineLevel="0" collapsed="false">
      <c r="A3121" s="24"/>
      <c r="D3121" s="24"/>
      <c r="F3121" s="24"/>
      <c r="K3121" s="9" t="n">
        <f aca="false">IF($A3121="",0,IF(OR(N($D3121)=0,$D3121&amp;""=TOP!$C$5&amp;""),1,0))</f>
        <v>0</v>
      </c>
      <c r="L3121" s="27" t="n">
        <f aca="false">IF($K3121=0,0,IFERROR(INDEX(購買率算出!$P$6:$P$3005,MATCH($A3121&amp;"",購買率算出!$C$6:$C$3005,0)),0))</f>
        <v>0</v>
      </c>
    </row>
    <row r="3122" customFormat="false" ht="15" hidden="false" customHeight="false" outlineLevel="0" collapsed="false">
      <c r="A3122" s="24"/>
      <c r="D3122" s="24"/>
      <c r="F3122" s="24"/>
      <c r="K3122" s="9" t="n">
        <f aca="false">IF($A3122="",0,IF(OR(N($D3122)=0,$D3122&amp;""=TOP!$C$5&amp;""),1,0))</f>
        <v>0</v>
      </c>
      <c r="L3122" s="27" t="n">
        <f aca="false">IF($K3122=0,0,IFERROR(INDEX(購買率算出!$P$6:$P$3005,MATCH($A3122&amp;"",購買率算出!$C$6:$C$3005,0)),0))</f>
        <v>0</v>
      </c>
    </row>
    <row r="3123" customFormat="false" ht="15" hidden="false" customHeight="false" outlineLevel="0" collapsed="false">
      <c r="A3123" s="24"/>
      <c r="D3123" s="24"/>
      <c r="F3123" s="24"/>
      <c r="K3123" s="9" t="n">
        <f aca="false">IF($A3123="",0,IF(OR(N($D3123)=0,$D3123&amp;""=TOP!$C$5&amp;""),1,0))</f>
        <v>0</v>
      </c>
      <c r="L3123" s="27" t="n">
        <f aca="false">IF($K3123=0,0,IFERROR(INDEX(購買率算出!$P$6:$P$3005,MATCH($A3123&amp;"",購買率算出!$C$6:$C$3005,0)),0))</f>
        <v>0</v>
      </c>
    </row>
    <row r="3124" customFormat="false" ht="15" hidden="false" customHeight="false" outlineLevel="0" collapsed="false">
      <c r="A3124" s="24"/>
      <c r="D3124" s="24"/>
      <c r="F3124" s="24"/>
      <c r="K3124" s="9" t="n">
        <f aca="false">IF($A3124="",0,IF(OR(N($D3124)=0,$D3124&amp;""=TOP!$C$5&amp;""),1,0))</f>
        <v>0</v>
      </c>
      <c r="L3124" s="27" t="n">
        <f aca="false">IF($K3124=0,0,IFERROR(INDEX(購買率算出!$P$6:$P$3005,MATCH($A3124&amp;"",購買率算出!$C$6:$C$3005,0)),0))</f>
        <v>0</v>
      </c>
    </row>
    <row r="3125" customFormat="false" ht="15" hidden="false" customHeight="false" outlineLevel="0" collapsed="false">
      <c r="A3125" s="24"/>
      <c r="D3125" s="24"/>
      <c r="F3125" s="24"/>
      <c r="K3125" s="9" t="n">
        <f aca="false">IF($A3125="",0,IF(OR(N($D3125)=0,$D3125&amp;""=TOP!$C$5&amp;""),1,0))</f>
        <v>0</v>
      </c>
      <c r="L3125" s="27" t="n">
        <f aca="false">IF($K3125=0,0,IFERROR(INDEX(購買率算出!$P$6:$P$3005,MATCH($A3125&amp;"",購買率算出!$C$6:$C$3005,0)),0))</f>
        <v>0</v>
      </c>
    </row>
    <row r="3126" customFormat="false" ht="15" hidden="false" customHeight="false" outlineLevel="0" collapsed="false">
      <c r="A3126" s="24"/>
      <c r="D3126" s="24"/>
      <c r="F3126" s="24"/>
      <c r="K3126" s="9" t="n">
        <f aca="false">IF($A3126="",0,IF(OR(N($D3126)=0,$D3126&amp;""=TOP!$C$5&amp;""),1,0))</f>
        <v>0</v>
      </c>
      <c r="L3126" s="27" t="n">
        <f aca="false">IF($K3126=0,0,IFERROR(INDEX(購買率算出!$P$6:$P$3005,MATCH($A3126&amp;"",購買率算出!$C$6:$C$3005,0)),0))</f>
        <v>0</v>
      </c>
    </row>
    <row r="3127" customFormat="false" ht="15" hidden="false" customHeight="false" outlineLevel="0" collapsed="false">
      <c r="A3127" s="24"/>
      <c r="D3127" s="24"/>
      <c r="F3127" s="24"/>
      <c r="K3127" s="9" t="n">
        <f aca="false">IF($A3127="",0,IF(OR(N($D3127)=0,$D3127&amp;""=TOP!$C$5&amp;""),1,0))</f>
        <v>0</v>
      </c>
      <c r="L3127" s="27" t="n">
        <f aca="false">IF($K3127=0,0,IFERROR(INDEX(購買率算出!$P$6:$P$3005,MATCH($A3127&amp;"",購買率算出!$C$6:$C$3005,0)),0))</f>
        <v>0</v>
      </c>
    </row>
    <row r="3128" customFormat="false" ht="15" hidden="false" customHeight="false" outlineLevel="0" collapsed="false">
      <c r="A3128" s="24"/>
      <c r="D3128" s="24"/>
      <c r="F3128" s="24"/>
      <c r="K3128" s="9" t="n">
        <f aca="false">IF($A3128="",0,IF(OR(N($D3128)=0,$D3128&amp;""=TOP!$C$5&amp;""),1,0))</f>
        <v>0</v>
      </c>
      <c r="L3128" s="27" t="n">
        <f aca="false">IF($K3128=0,0,IFERROR(INDEX(購買率算出!$P$6:$P$3005,MATCH($A3128&amp;"",購買率算出!$C$6:$C$3005,0)),0))</f>
        <v>0</v>
      </c>
    </row>
    <row r="3129" customFormat="false" ht="15" hidden="false" customHeight="false" outlineLevel="0" collapsed="false">
      <c r="A3129" s="24"/>
      <c r="D3129" s="24"/>
      <c r="F3129" s="24"/>
      <c r="K3129" s="9" t="n">
        <f aca="false">IF($A3129="",0,IF(OR(N($D3129)=0,$D3129&amp;""=TOP!$C$5&amp;""),1,0))</f>
        <v>0</v>
      </c>
      <c r="L3129" s="27" t="n">
        <f aca="false">IF($K3129=0,0,IFERROR(INDEX(購買率算出!$P$6:$P$3005,MATCH($A3129&amp;"",購買率算出!$C$6:$C$3005,0)),0))</f>
        <v>0</v>
      </c>
    </row>
    <row r="3130" customFormat="false" ht="15" hidden="false" customHeight="false" outlineLevel="0" collapsed="false">
      <c r="A3130" s="24"/>
      <c r="D3130" s="24"/>
      <c r="F3130" s="24"/>
      <c r="K3130" s="9" t="n">
        <f aca="false">IF($A3130="",0,IF(OR(N($D3130)=0,$D3130&amp;""=TOP!$C$5&amp;""),1,0))</f>
        <v>0</v>
      </c>
      <c r="L3130" s="27" t="n">
        <f aca="false">IF($K3130=0,0,IFERROR(INDEX(購買率算出!$P$6:$P$3005,MATCH($A3130&amp;"",購買率算出!$C$6:$C$3005,0)),0))</f>
        <v>0</v>
      </c>
    </row>
    <row r="3131" customFormat="false" ht="15" hidden="false" customHeight="false" outlineLevel="0" collapsed="false">
      <c r="A3131" s="24"/>
      <c r="D3131" s="24"/>
      <c r="F3131" s="24"/>
      <c r="K3131" s="9" t="n">
        <f aca="false">IF($A3131="",0,IF(OR(N($D3131)=0,$D3131&amp;""=TOP!$C$5&amp;""),1,0))</f>
        <v>0</v>
      </c>
      <c r="L3131" s="27" t="n">
        <f aca="false">IF($K3131=0,0,IFERROR(INDEX(購買率算出!$P$6:$P$3005,MATCH($A3131&amp;"",購買率算出!$C$6:$C$3005,0)),0))</f>
        <v>0</v>
      </c>
    </row>
    <row r="3132" customFormat="false" ht="15" hidden="false" customHeight="false" outlineLevel="0" collapsed="false">
      <c r="A3132" s="24"/>
      <c r="D3132" s="24"/>
      <c r="F3132" s="24"/>
      <c r="K3132" s="9" t="n">
        <f aca="false">IF($A3132="",0,IF(OR(N($D3132)=0,$D3132&amp;""=TOP!$C$5&amp;""),1,0))</f>
        <v>0</v>
      </c>
      <c r="L3132" s="27" t="n">
        <f aca="false">IF($K3132=0,0,IFERROR(INDEX(購買率算出!$P$6:$P$3005,MATCH($A3132&amp;"",購買率算出!$C$6:$C$3005,0)),0))</f>
        <v>0</v>
      </c>
    </row>
    <row r="3133" customFormat="false" ht="15" hidden="false" customHeight="false" outlineLevel="0" collapsed="false">
      <c r="A3133" s="24"/>
      <c r="D3133" s="24"/>
      <c r="F3133" s="24"/>
      <c r="K3133" s="9" t="n">
        <f aca="false">IF($A3133="",0,IF(OR(N($D3133)=0,$D3133&amp;""=TOP!$C$5&amp;""),1,0))</f>
        <v>0</v>
      </c>
      <c r="L3133" s="27" t="n">
        <f aca="false">IF($K3133=0,0,IFERROR(INDEX(購買率算出!$P$6:$P$3005,MATCH($A3133&amp;"",購買率算出!$C$6:$C$3005,0)),0))</f>
        <v>0</v>
      </c>
    </row>
    <row r="3134" customFormat="false" ht="15" hidden="false" customHeight="false" outlineLevel="0" collapsed="false">
      <c r="A3134" s="24"/>
      <c r="D3134" s="24"/>
      <c r="F3134" s="24"/>
      <c r="K3134" s="9" t="n">
        <f aca="false">IF($A3134="",0,IF(OR(N($D3134)=0,$D3134&amp;""=TOP!$C$5&amp;""),1,0))</f>
        <v>0</v>
      </c>
      <c r="L3134" s="27" t="n">
        <f aca="false">IF($K3134=0,0,IFERROR(INDEX(購買率算出!$P$6:$P$3005,MATCH($A3134&amp;"",購買率算出!$C$6:$C$3005,0)),0))</f>
        <v>0</v>
      </c>
    </row>
    <row r="3135" customFormat="false" ht="15" hidden="false" customHeight="false" outlineLevel="0" collapsed="false">
      <c r="A3135" s="24"/>
      <c r="D3135" s="24"/>
      <c r="F3135" s="24"/>
      <c r="K3135" s="9" t="n">
        <f aca="false">IF($A3135="",0,IF(OR(N($D3135)=0,$D3135&amp;""=TOP!$C$5&amp;""),1,0))</f>
        <v>0</v>
      </c>
      <c r="L3135" s="27" t="n">
        <f aca="false">IF($K3135=0,0,IFERROR(INDEX(購買率算出!$P$6:$P$3005,MATCH($A3135&amp;"",購買率算出!$C$6:$C$3005,0)),0))</f>
        <v>0</v>
      </c>
    </row>
    <row r="3136" customFormat="false" ht="15" hidden="false" customHeight="false" outlineLevel="0" collapsed="false">
      <c r="A3136" s="24"/>
      <c r="D3136" s="24"/>
      <c r="F3136" s="24"/>
      <c r="K3136" s="9" t="n">
        <f aca="false">IF($A3136="",0,IF(OR(N($D3136)=0,$D3136&amp;""=TOP!$C$5&amp;""),1,0))</f>
        <v>0</v>
      </c>
      <c r="L3136" s="27" t="n">
        <f aca="false">IF($K3136=0,0,IFERROR(INDEX(購買率算出!$P$6:$P$3005,MATCH($A3136&amp;"",購買率算出!$C$6:$C$3005,0)),0))</f>
        <v>0</v>
      </c>
    </row>
    <row r="3137" customFormat="false" ht="15" hidden="false" customHeight="false" outlineLevel="0" collapsed="false">
      <c r="A3137" s="24"/>
      <c r="D3137" s="24"/>
      <c r="F3137" s="24"/>
      <c r="K3137" s="9" t="n">
        <f aca="false">IF($A3137="",0,IF(OR(N($D3137)=0,$D3137&amp;""=TOP!$C$5&amp;""),1,0))</f>
        <v>0</v>
      </c>
      <c r="L3137" s="27" t="n">
        <f aca="false">IF($K3137=0,0,IFERROR(INDEX(購買率算出!$P$6:$P$3005,MATCH($A3137&amp;"",購買率算出!$C$6:$C$3005,0)),0))</f>
        <v>0</v>
      </c>
    </row>
    <row r="3138" customFormat="false" ht="15" hidden="false" customHeight="false" outlineLevel="0" collapsed="false">
      <c r="A3138" s="24"/>
      <c r="D3138" s="24"/>
      <c r="F3138" s="24"/>
      <c r="K3138" s="9" t="n">
        <f aca="false">IF($A3138="",0,IF(OR(N($D3138)=0,$D3138&amp;""=TOP!$C$5&amp;""),1,0))</f>
        <v>0</v>
      </c>
      <c r="L3138" s="27" t="n">
        <f aca="false">IF($K3138=0,0,IFERROR(INDEX(購買率算出!$P$6:$P$3005,MATCH($A3138&amp;"",購買率算出!$C$6:$C$3005,0)),0))</f>
        <v>0</v>
      </c>
    </row>
    <row r="3139" customFormat="false" ht="15" hidden="false" customHeight="false" outlineLevel="0" collapsed="false">
      <c r="A3139" s="24"/>
      <c r="D3139" s="24"/>
      <c r="F3139" s="24"/>
      <c r="K3139" s="9" t="n">
        <f aca="false">IF($A3139="",0,IF(OR(N($D3139)=0,$D3139&amp;""=TOP!$C$5&amp;""),1,0))</f>
        <v>0</v>
      </c>
      <c r="L3139" s="27" t="n">
        <f aca="false">IF($K3139=0,0,IFERROR(INDEX(購買率算出!$P$6:$P$3005,MATCH($A3139&amp;"",購買率算出!$C$6:$C$3005,0)),0))</f>
        <v>0</v>
      </c>
    </row>
    <row r="3140" customFormat="false" ht="15" hidden="false" customHeight="false" outlineLevel="0" collapsed="false">
      <c r="A3140" s="24"/>
      <c r="D3140" s="24"/>
      <c r="F3140" s="24"/>
      <c r="K3140" s="9" t="n">
        <f aca="false">IF($A3140="",0,IF(OR(N($D3140)=0,$D3140&amp;""=TOP!$C$5&amp;""),1,0))</f>
        <v>0</v>
      </c>
      <c r="L3140" s="27" t="n">
        <f aca="false">IF($K3140=0,0,IFERROR(INDEX(購買率算出!$P$6:$P$3005,MATCH($A3140&amp;"",購買率算出!$C$6:$C$3005,0)),0))</f>
        <v>0</v>
      </c>
    </row>
    <row r="3141" customFormat="false" ht="15" hidden="false" customHeight="false" outlineLevel="0" collapsed="false">
      <c r="A3141" s="24"/>
      <c r="D3141" s="24"/>
      <c r="F3141" s="24"/>
      <c r="K3141" s="9" t="n">
        <f aca="false">IF($A3141="",0,IF(OR(N($D3141)=0,$D3141&amp;""=TOP!$C$5&amp;""),1,0))</f>
        <v>0</v>
      </c>
      <c r="L3141" s="27" t="n">
        <f aca="false">IF($K3141=0,0,IFERROR(INDEX(購買率算出!$P$6:$P$3005,MATCH($A3141&amp;"",購買率算出!$C$6:$C$3005,0)),0))</f>
        <v>0</v>
      </c>
    </row>
    <row r="3142" customFormat="false" ht="15" hidden="false" customHeight="false" outlineLevel="0" collapsed="false">
      <c r="A3142" s="24"/>
      <c r="D3142" s="24"/>
      <c r="F3142" s="24"/>
      <c r="K3142" s="9" t="n">
        <f aca="false">IF($A3142="",0,IF(OR(N($D3142)=0,$D3142&amp;""=TOP!$C$5&amp;""),1,0))</f>
        <v>0</v>
      </c>
      <c r="L3142" s="27" t="n">
        <f aca="false">IF($K3142=0,0,IFERROR(INDEX(購買率算出!$P$6:$P$3005,MATCH($A3142&amp;"",購買率算出!$C$6:$C$3005,0)),0))</f>
        <v>0</v>
      </c>
    </row>
    <row r="3143" customFormat="false" ht="15" hidden="false" customHeight="false" outlineLevel="0" collapsed="false">
      <c r="A3143" s="24"/>
      <c r="D3143" s="24"/>
      <c r="F3143" s="24"/>
      <c r="K3143" s="9" t="n">
        <f aca="false">IF($A3143="",0,IF(OR(N($D3143)=0,$D3143&amp;""=TOP!$C$5&amp;""),1,0))</f>
        <v>0</v>
      </c>
      <c r="L3143" s="27" t="n">
        <f aca="false">IF($K3143=0,0,IFERROR(INDEX(購買率算出!$P$6:$P$3005,MATCH($A3143&amp;"",購買率算出!$C$6:$C$3005,0)),0))</f>
        <v>0</v>
      </c>
    </row>
    <row r="3144" customFormat="false" ht="15" hidden="false" customHeight="false" outlineLevel="0" collapsed="false">
      <c r="A3144" s="24"/>
      <c r="D3144" s="24"/>
      <c r="F3144" s="24"/>
      <c r="K3144" s="9" t="n">
        <f aca="false">IF($A3144="",0,IF(OR(N($D3144)=0,$D3144&amp;""=TOP!$C$5&amp;""),1,0))</f>
        <v>0</v>
      </c>
      <c r="L3144" s="27" t="n">
        <f aca="false">IF($K3144=0,0,IFERROR(INDEX(購買率算出!$P$6:$P$3005,MATCH($A3144&amp;"",購買率算出!$C$6:$C$3005,0)),0))</f>
        <v>0</v>
      </c>
    </row>
    <row r="3145" customFormat="false" ht="15" hidden="false" customHeight="false" outlineLevel="0" collapsed="false">
      <c r="A3145" s="24"/>
      <c r="D3145" s="24"/>
      <c r="F3145" s="24"/>
      <c r="K3145" s="9" t="n">
        <f aca="false">IF($A3145="",0,IF(OR(N($D3145)=0,$D3145&amp;""=TOP!$C$5&amp;""),1,0))</f>
        <v>0</v>
      </c>
      <c r="L3145" s="27" t="n">
        <f aca="false">IF($K3145=0,0,IFERROR(INDEX(購買率算出!$P$6:$P$3005,MATCH($A3145&amp;"",購買率算出!$C$6:$C$3005,0)),0))</f>
        <v>0</v>
      </c>
    </row>
    <row r="3146" customFormat="false" ht="15" hidden="false" customHeight="false" outlineLevel="0" collapsed="false">
      <c r="A3146" s="24"/>
      <c r="D3146" s="24"/>
      <c r="F3146" s="24"/>
      <c r="K3146" s="9" t="n">
        <f aca="false">IF($A3146="",0,IF(OR(N($D3146)=0,$D3146&amp;""=TOP!$C$5&amp;""),1,0))</f>
        <v>0</v>
      </c>
      <c r="L3146" s="27" t="n">
        <f aca="false">IF($K3146=0,0,IFERROR(INDEX(購買率算出!$P$6:$P$3005,MATCH($A3146&amp;"",購買率算出!$C$6:$C$3005,0)),0))</f>
        <v>0</v>
      </c>
    </row>
    <row r="3147" customFormat="false" ht="15" hidden="false" customHeight="false" outlineLevel="0" collapsed="false">
      <c r="A3147" s="24"/>
      <c r="D3147" s="24"/>
      <c r="F3147" s="24"/>
      <c r="K3147" s="9" t="n">
        <f aca="false">IF($A3147="",0,IF(OR(N($D3147)=0,$D3147&amp;""=TOP!$C$5&amp;""),1,0))</f>
        <v>0</v>
      </c>
      <c r="L3147" s="27" t="n">
        <f aca="false">IF($K3147=0,0,IFERROR(INDEX(購買率算出!$P$6:$P$3005,MATCH($A3147&amp;"",購買率算出!$C$6:$C$3005,0)),0))</f>
        <v>0</v>
      </c>
    </row>
    <row r="3148" customFormat="false" ht="15" hidden="false" customHeight="false" outlineLevel="0" collapsed="false">
      <c r="A3148" s="24"/>
      <c r="D3148" s="24"/>
      <c r="F3148" s="24"/>
      <c r="K3148" s="9" t="n">
        <f aca="false">IF($A3148="",0,IF(OR(N($D3148)=0,$D3148&amp;""=TOP!$C$5&amp;""),1,0))</f>
        <v>0</v>
      </c>
      <c r="L3148" s="27" t="n">
        <f aca="false">IF($K3148=0,0,IFERROR(INDEX(購買率算出!$P$6:$P$3005,MATCH($A3148&amp;"",購買率算出!$C$6:$C$3005,0)),0))</f>
        <v>0</v>
      </c>
    </row>
    <row r="3149" customFormat="false" ht="15" hidden="false" customHeight="false" outlineLevel="0" collapsed="false">
      <c r="A3149" s="24"/>
      <c r="D3149" s="24"/>
      <c r="F3149" s="24"/>
      <c r="K3149" s="9" t="n">
        <f aca="false">IF($A3149="",0,IF(OR(N($D3149)=0,$D3149&amp;""=TOP!$C$5&amp;""),1,0))</f>
        <v>0</v>
      </c>
      <c r="L3149" s="27" t="n">
        <f aca="false">IF($K3149=0,0,IFERROR(INDEX(購買率算出!$P$6:$P$3005,MATCH($A3149&amp;"",購買率算出!$C$6:$C$3005,0)),0))</f>
        <v>0</v>
      </c>
    </row>
    <row r="3150" customFormat="false" ht="15" hidden="false" customHeight="false" outlineLevel="0" collapsed="false">
      <c r="A3150" s="24"/>
      <c r="D3150" s="24"/>
      <c r="F3150" s="24"/>
      <c r="K3150" s="9" t="n">
        <f aca="false">IF($A3150="",0,IF(OR(N($D3150)=0,$D3150&amp;""=TOP!$C$5&amp;""),1,0))</f>
        <v>0</v>
      </c>
      <c r="L3150" s="27" t="n">
        <f aca="false">IF($K3150=0,0,IFERROR(INDEX(購買率算出!$P$6:$P$3005,MATCH($A3150&amp;"",購買率算出!$C$6:$C$3005,0)),0))</f>
        <v>0</v>
      </c>
    </row>
    <row r="3151" customFormat="false" ht="15" hidden="false" customHeight="false" outlineLevel="0" collapsed="false">
      <c r="A3151" s="24"/>
      <c r="D3151" s="24"/>
      <c r="F3151" s="24"/>
      <c r="K3151" s="9" t="n">
        <f aca="false">IF($A3151="",0,IF(OR(N($D3151)=0,$D3151&amp;""=TOP!$C$5&amp;""),1,0))</f>
        <v>0</v>
      </c>
      <c r="L3151" s="27" t="n">
        <f aca="false">IF($K3151=0,0,IFERROR(INDEX(購買率算出!$P$6:$P$3005,MATCH($A3151&amp;"",購買率算出!$C$6:$C$3005,0)),0))</f>
        <v>0</v>
      </c>
    </row>
    <row r="3152" customFormat="false" ht="15" hidden="false" customHeight="false" outlineLevel="0" collapsed="false">
      <c r="A3152" s="24"/>
      <c r="D3152" s="24"/>
      <c r="F3152" s="24"/>
      <c r="K3152" s="9" t="n">
        <f aca="false">IF($A3152="",0,IF(OR(N($D3152)=0,$D3152&amp;""=TOP!$C$5&amp;""),1,0))</f>
        <v>0</v>
      </c>
      <c r="L3152" s="27" t="n">
        <f aca="false">IF($K3152=0,0,IFERROR(INDEX(購買率算出!$P$6:$P$3005,MATCH($A3152&amp;"",購買率算出!$C$6:$C$3005,0)),0))</f>
        <v>0</v>
      </c>
    </row>
    <row r="3153" customFormat="false" ht="15" hidden="false" customHeight="false" outlineLevel="0" collapsed="false">
      <c r="A3153" s="24"/>
      <c r="D3153" s="24"/>
      <c r="F3153" s="24"/>
      <c r="K3153" s="9" t="n">
        <f aca="false">IF($A3153="",0,IF(OR(N($D3153)=0,$D3153&amp;""=TOP!$C$5&amp;""),1,0))</f>
        <v>0</v>
      </c>
      <c r="L3153" s="27" t="n">
        <f aca="false">IF($K3153=0,0,IFERROR(INDEX(購買率算出!$P$6:$P$3005,MATCH($A3153&amp;"",購買率算出!$C$6:$C$3005,0)),0))</f>
        <v>0</v>
      </c>
    </row>
    <row r="3154" customFormat="false" ht="15" hidden="false" customHeight="false" outlineLevel="0" collapsed="false">
      <c r="A3154" s="24"/>
      <c r="D3154" s="24"/>
      <c r="F3154" s="24"/>
      <c r="K3154" s="9" t="n">
        <f aca="false">IF($A3154="",0,IF(OR(N($D3154)=0,$D3154&amp;""=TOP!$C$5&amp;""),1,0))</f>
        <v>0</v>
      </c>
      <c r="L3154" s="27" t="n">
        <f aca="false">IF($K3154=0,0,IFERROR(INDEX(購買率算出!$P$6:$P$3005,MATCH($A3154&amp;"",購買率算出!$C$6:$C$3005,0)),0))</f>
        <v>0</v>
      </c>
    </row>
    <row r="3155" customFormat="false" ht="15" hidden="false" customHeight="false" outlineLevel="0" collapsed="false">
      <c r="A3155" s="24"/>
      <c r="D3155" s="24"/>
      <c r="F3155" s="24"/>
      <c r="K3155" s="9" t="n">
        <f aca="false">IF($A3155="",0,IF(OR(N($D3155)=0,$D3155&amp;""=TOP!$C$5&amp;""),1,0))</f>
        <v>0</v>
      </c>
      <c r="L3155" s="27" t="n">
        <f aca="false">IF($K3155=0,0,IFERROR(INDEX(購買率算出!$P$6:$P$3005,MATCH($A3155&amp;"",購買率算出!$C$6:$C$3005,0)),0))</f>
        <v>0</v>
      </c>
    </row>
    <row r="3156" customFormat="false" ht="15" hidden="false" customHeight="false" outlineLevel="0" collapsed="false">
      <c r="A3156" s="24"/>
      <c r="D3156" s="24"/>
      <c r="F3156" s="24"/>
      <c r="K3156" s="9" t="n">
        <f aca="false">IF($A3156="",0,IF(OR(N($D3156)=0,$D3156&amp;""=TOP!$C$5&amp;""),1,0))</f>
        <v>0</v>
      </c>
      <c r="L3156" s="27" t="n">
        <f aca="false">IF($K3156=0,0,IFERROR(INDEX(購買率算出!$P$6:$P$3005,MATCH($A3156&amp;"",購買率算出!$C$6:$C$3005,0)),0))</f>
        <v>0</v>
      </c>
    </row>
    <row r="3157" customFormat="false" ht="15" hidden="false" customHeight="false" outlineLevel="0" collapsed="false">
      <c r="A3157" s="24"/>
      <c r="D3157" s="24"/>
      <c r="F3157" s="24"/>
      <c r="K3157" s="9" t="n">
        <f aca="false">IF($A3157="",0,IF(OR(N($D3157)=0,$D3157&amp;""=TOP!$C$5&amp;""),1,0))</f>
        <v>0</v>
      </c>
      <c r="L3157" s="27" t="n">
        <f aca="false">IF($K3157=0,0,IFERROR(INDEX(購買率算出!$P$6:$P$3005,MATCH($A3157&amp;"",購買率算出!$C$6:$C$3005,0)),0))</f>
        <v>0</v>
      </c>
    </row>
    <row r="3158" customFormat="false" ht="15" hidden="false" customHeight="false" outlineLevel="0" collapsed="false">
      <c r="A3158" s="24"/>
      <c r="D3158" s="24"/>
      <c r="F3158" s="24"/>
      <c r="K3158" s="9" t="n">
        <f aca="false">IF($A3158="",0,IF(OR(N($D3158)=0,$D3158&amp;""=TOP!$C$5&amp;""),1,0))</f>
        <v>0</v>
      </c>
      <c r="L3158" s="27" t="n">
        <f aca="false">IF($K3158=0,0,IFERROR(INDEX(購買率算出!$P$6:$P$3005,MATCH($A3158&amp;"",購買率算出!$C$6:$C$3005,0)),0))</f>
        <v>0</v>
      </c>
    </row>
    <row r="3159" customFormat="false" ht="15" hidden="false" customHeight="false" outlineLevel="0" collapsed="false">
      <c r="A3159" s="24"/>
      <c r="D3159" s="24"/>
      <c r="F3159" s="24"/>
      <c r="K3159" s="9" t="n">
        <f aca="false">IF($A3159="",0,IF(OR(N($D3159)=0,$D3159&amp;""=TOP!$C$5&amp;""),1,0))</f>
        <v>0</v>
      </c>
      <c r="L3159" s="27" t="n">
        <f aca="false">IF($K3159=0,0,IFERROR(INDEX(購買率算出!$P$6:$P$3005,MATCH($A3159&amp;"",購買率算出!$C$6:$C$3005,0)),0))</f>
        <v>0</v>
      </c>
    </row>
    <row r="3160" customFormat="false" ht="15" hidden="false" customHeight="false" outlineLevel="0" collapsed="false">
      <c r="A3160" s="24"/>
      <c r="D3160" s="24"/>
      <c r="F3160" s="24"/>
      <c r="K3160" s="9" t="n">
        <f aca="false">IF($A3160="",0,IF(OR(N($D3160)=0,$D3160&amp;""=TOP!$C$5&amp;""),1,0))</f>
        <v>0</v>
      </c>
      <c r="L3160" s="27" t="n">
        <f aca="false">IF($K3160=0,0,IFERROR(INDEX(購買率算出!$P$6:$P$3005,MATCH($A3160&amp;"",購買率算出!$C$6:$C$3005,0)),0))</f>
        <v>0</v>
      </c>
    </row>
    <row r="3161" customFormat="false" ht="15" hidden="false" customHeight="false" outlineLevel="0" collapsed="false">
      <c r="A3161" s="24"/>
      <c r="D3161" s="24"/>
      <c r="F3161" s="24"/>
      <c r="K3161" s="9" t="n">
        <f aca="false">IF($A3161="",0,IF(OR(N($D3161)=0,$D3161&amp;""=TOP!$C$5&amp;""),1,0))</f>
        <v>0</v>
      </c>
      <c r="L3161" s="27" t="n">
        <f aca="false">IF($K3161=0,0,IFERROR(INDEX(購買率算出!$P$6:$P$3005,MATCH($A3161&amp;"",購買率算出!$C$6:$C$3005,0)),0))</f>
        <v>0</v>
      </c>
    </row>
    <row r="3162" customFormat="false" ht="15" hidden="false" customHeight="false" outlineLevel="0" collapsed="false">
      <c r="A3162" s="24"/>
      <c r="D3162" s="24"/>
      <c r="F3162" s="24"/>
      <c r="K3162" s="9" t="n">
        <f aca="false">IF($A3162="",0,IF(OR(N($D3162)=0,$D3162&amp;""=TOP!$C$5&amp;""),1,0))</f>
        <v>0</v>
      </c>
      <c r="L3162" s="27" t="n">
        <f aca="false">IF($K3162=0,0,IFERROR(INDEX(購買率算出!$P$6:$P$3005,MATCH($A3162&amp;"",購買率算出!$C$6:$C$3005,0)),0))</f>
        <v>0</v>
      </c>
    </row>
    <row r="3163" customFormat="false" ht="15" hidden="false" customHeight="false" outlineLevel="0" collapsed="false">
      <c r="A3163" s="24"/>
      <c r="D3163" s="24"/>
      <c r="F3163" s="24"/>
      <c r="K3163" s="9" t="n">
        <f aca="false">IF($A3163="",0,IF(OR(N($D3163)=0,$D3163&amp;""=TOP!$C$5&amp;""),1,0))</f>
        <v>0</v>
      </c>
      <c r="L3163" s="27" t="n">
        <f aca="false">IF($K3163=0,0,IFERROR(INDEX(購買率算出!$P$6:$P$3005,MATCH($A3163&amp;"",購買率算出!$C$6:$C$3005,0)),0))</f>
        <v>0</v>
      </c>
    </row>
    <row r="3164" customFormat="false" ht="15" hidden="false" customHeight="false" outlineLevel="0" collapsed="false">
      <c r="A3164" s="24"/>
      <c r="D3164" s="24"/>
      <c r="F3164" s="24"/>
      <c r="K3164" s="9" t="n">
        <f aca="false">IF($A3164="",0,IF(OR(N($D3164)=0,$D3164&amp;""=TOP!$C$5&amp;""),1,0))</f>
        <v>0</v>
      </c>
      <c r="L3164" s="27" t="n">
        <f aca="false">IF($K3164=0,0,IFERROR(INDEX(購買率算出!$P$6:$P$3005,MATCH($A3164&amp;"",購買率算出!$C$6:$C$3005,0)),0))</f>
        <v>0</v>
      </c>
    </row>
    <row r="3165" customFormat="false" ht="15" hidden="false" customHeight="false" outlineLevel="0" collapsed="false">
      <c r="A3165" s="24"/>
      <c r="D3165" s="24"/>
      <c r="F3165" s="24"/>
      <c r="K3165" s="9" t="n">
        <f aca="false">IF($A3165="",0,IF(OR(N($D3165)=0,$D3165&amp;""=TOP!$C$5&amp;""),1,0))</f>
        <v>0</v>
      </c>
      <c r="L3165" s="27" t="n">
        <f aca="false">IF($K3165=0,0,IFERROR(INDEX(購買率算出!$P$6:$P$3005,MATCH($A3165&amp;"",購買率算出!$C$6:$C$3005,0)),0))</f>
        <v>0</v>
      </c>
    </row>
    <row r="3166" customFormat="false" ht="15" hidden="false" customHeight="false" outlineLevel="0" collapsed="false">
      <c r="A3166" s="24"/>
      <c r="D3166" s="24"/>
      <c r="F3166" s="24"/>
      <c r="K3166" s="9" t="n">
        <f aca="false">IF($A3166="",0,IF(OR(N($D3166)=0,$D3166&amp;""=TOP!$C$5&amp;""),1,0))</f>
        <v>0</v>
      </c>
      <c r="L3166" s="27" t="n">
        <f aca="false">IF($K3166=0,0,IFERROR(INDEX(購買率算出!$P$6:$P$3005,MATCH($A3166&amp;"",購買率算出!$C$6:$C$3005,0)),0))</f>
        <v>0</v>
      </c>
    </row>
    <row r="3167" customFormat="false" ht="15" hidden="false" customHeight="false" outlineLevel="0" collapsed="false">
      <c r="A3167" s="24"/>
      <c r="D3167" s="24"/>
      <c r="F3167" s="24"/>
      <c r="K3167" s="9" t="n">
        <f aca="false">IF($A3167="",0,IF(OR(N($D3167)=0,$D3167&amp;""=TOP!$C$5&amp;""),1,0))</f>
        <v>0</v>
      </c>
      <c r="L3167" s="27" t="n">
        <f aca="false">IF($K3167=0,0,IFERROR(INDEX(購買率算出!$P$6:$P$3005,MATCH($A3167&amp;"",購買率算出!$C$6:$C$3005,0)),0))</f>
        <v>0</v>
      </c>
    </row>
    <row r="3168" customFormat="false" ht="15" hidden="false" customHeight="false" outlineLevel="0" collapsed="false">
      <c r="A3168" s="24"/>
      <c r="D3168" s="24"/>
      <c r="F3168" s="24"/>
      <c r="K3168" s="9" t="n">
        <f aca="false">IF($A3168="",0,IF(OR(N($D3168)=0,$D3168&amp;""=TOP!$C$5&amp;""),1,0))</f>
        <v>0</v>
      </c>
      <c r="L3168" s="27" t="n">
        <f aca="false">IF($K3168=0,0,IFERROR(INDEX(購買率算出!$P$6:$P$3005,MATCH($A3168&amp;"",購買率算出!$C$6:$C$3005,0)),0))</f>
        <v>0</v>
      </c>
    </row>
    <row r="3169" customFormat="false" ht="15" hidden="false" customHeight="false" outlineLevel="0" collapsed="false">
      <c r="A3169" s="24"/>
      <c r="D3169" s="24"/>
      <c r="F3169" s="24"/>
      <c r="K3169" s="9" t="n">
        <f aca="false">IF($A3169="",0,IF(OR(N($D3169)=0,$D3169&amp;""=TOP!$C$5&amp;""),1,0))</f>
        <v>0</v>
      </c>
      <c r="L3169" s="27" t="n">
        <f aca="false">IF($K3169=0,0,IFERROR(INDEX(購買率算出!$P$6:$P$3005,MATCH($A3169&amp;"",購買率算出!$C$6:$C$3005,0)),0))</f>
        <v>0</v>
      </c>
    </row>
    <row r="3170" customFormat="false" ht="15" hidden="false" customHeight="false" outlineLevel="0" collapsed="false">
      <c r="A3170" s="24"/>
      <c r="D3170" s="24"/>
      <c r="F3170" s="24"/>
      <c r="K3170" s="9" t="n">
        <f aca="false">IF($A3170="",0,IF(OR(N($D3170)=0,$D3170&amp;""=TOP!$C$5&amp;""),1,0))</f>
        <v>0</v>
      </c>
      <c r="L3170" s="27" t="n">
        <f aca="false">IF($K3170=0,0,IFERROR(INDEX(購買率算出!$P$6:$P$3005,MATCH($A3170&amp;"",購買率算出!$C$6:$C$3005,0)),0))</f>
        <v>0</v>
      </c>
    </row>
    <row r="3171" customFormat="false" ht="15" hidden="false" customHeight="false" outlineLevel="0" collapsed="false">
      <c r="A3171" s="24"/>
      <c r="D3171" s="24"/>
      <c r="F3171" s="24"/>
      <c r="K3171" s="9" t="n">
        <f aca="false">IF($A3171="",0,IF(OR(N($D3171)=0,$D3171&amp;""=TOP!$C$5&amp;""),1,0))</f>
        <v>0</v>
      </c>
      <c r="L3171" s="27" t="n">
        <f aca="false">IF($K3171=0,0,IFERROR(INDEX(購買率算出!$P$6:$P$3005,MATCH($A3171&amp;"",購買率算出!$C$6:$C$3005,0)),0))</f>
        <v>0</v>
      </c>
    </row>
    <row r="3172" customFormat="false" ht="15" hidden="false" customHeight="false" outlineLevel="0" collapsed="false">
      <c r="A3172" s="24"/>
      <c r="D3172" s="24"/>
      <c r="F3172" s="24"/>
      <c r="K3172" s="9" t="n">
        <f aca="false">IF($A3172="",0,IF(OR(N($D3172)=0,$D3172&amp;""=TOP!$C$5&amp;""),1,0))</f>
        <v>0</v>
      </c>
      <c r="L3172" s="27" t="n">
        <f aca="false">IF($K3172=0,0,IFERROR(INDEX(購買率算出!$P$6:$P$3005,MATCH($A3172&amp;"",購買率算出!$C$6:$C$3005,0)),0))</f>
        <v>0</v>
      </c>
    </row>
    <row r="3173" customFormat="false" ht="15" hidden="false" customHeight="false" outlineLevel="0" collapsed="false">
      <c r="A3173" s="24"/>
      <c r="D3173" s="24"/>
      <c r="F3173" s="24"/>
      <c r="K3173" s="9" t="n">
        <f aca="false">IF($A3173="",0,IF(OR(N($D3173)=0,$D3173&amp;""=TOP!$C$5&amp;""),1,0))</f>
        <v>0</v>
      </c>
      <c r="L3173" s="27" t="n">
        <f aca="false">IF($K3173=0,0,IFERROR(INDEX(購買率算出!$P$6:$P$3005,MATCH($A3173&amp;"",購買率算出!$C$6:$C$3005,0)),0))</f>
        <v>0</v>
      </c>
    </row>
    <row r="3174" customFormat="false" ht="15" hidden="false" customHeight="false" outlineLevel="0" collapsed="false">
      <c r="A3174" s="24"/>
      <c r="D3174" s="24"/>
      <c r="F3174" s="24"/>
      <c r="K3174" s="9" t="n">
        <f aca="false">IF($A3174="",0,IF(OR(N($D3174)=0,$D3174&amp;""=TOP!$C$5&amp;""),1,0))</f>
        <v>0</v>
      </c>
      <c r="L3174" s="27" t="n">
        <f aca="false">IF($K3174=0,0,IFERROR(INDEX(購買率算出!$P$6:$P$3005,MATCH($A3174&amp;"",購買率算出!$C$6:$C$3005,0)),0))</f>
        <v>0</v>
      </c>
    </row>
    <row r="3175" customFormat="false" ht="15" hidden="false" customHeight="false" outlineLevel="0" collapsed="false">
      <c r="A3175" s="24"/>
      <c r="D3175" s="24"/>
      <c r="F3175" s="24"/>
      <c r="K3175" s="9" t="n">
        <f aca="false">IF($A3175="",0,IF(OR(N($D3175)=0,$D3175&amp;""=TOP!$C$5&amp;""),1,0))</f>
        <v>0</v>
      </c>
      <c r="L3175" s="27" t="n">
        <f aca="false">IF($K3175=0,0,IFERROR(INDEX(購買率算出!$P$6:$P$3005,MATCH($A3175&amp;"",購買率算出!$C$6:$C$3005,0)),0))</f>
        <v>0</v>
      </c>
    </row>
    <row r="3176" customFormat="false" ht="15" hidden="false" customHeight="false" outlineLevel="0" collapsed="false">
      <c r="A3176" s="24"/>
      <c r="D3176" s="24"/>
      <c r="F3176" s="24"/>
      <c r="K3176" s="9" t="n">
        <f aca="false">IF($A3176="",0,IF(OR(N($D3176)=0,$D3176&amp;""=TOP!$C$5&amp;""),1,0))</f>
        <v>0</v>
      </c>
      <c r="L3176" s="27" t="n">
        <f aca="false">IF($K3176=0,0,IFERROR(INDEX(購買率算出!$P$6:$P$3005,MATCH($A3176&amp;"",購買率算出!$C$6:$C$3005,0)),0))</f>
        <v>0</v>
      </c>
    </row>
    <row r="3177" customFormat="false" ht="15" hidden="false" customHeight="false" outlineLevel="0" collapsed="false">
      <c r="A3177" s="24"/>
      <c r="D3177" s="24"/>
      <c r="F3177" s="24"/>
      <c r="K3177" s="9" t="n">
        <f aca="false">IF($A3177="",0,IF(OR(N($D3177)=0,$D3177&amp;""=TOP!$C$5&amp;""),1,0))</f>
        <v>0</v>
      </c>
      <c r="L3177" s="27" t="n">
        <f aca="false">IF($K3177=0,0,IFERROR(INDEX(購買率算出!$P$6:$P$3005,MATCH($A3177&amp;"",購買率算出!$C$6:$C$3005,0)),0))</f>
        <v>0</v>
      </c>
    </row>
    <row r="3178" customFormat="false" ht="15" hidden="false" customHeight="false" outlineLevel="0" collapsed="false">
      <c r="A3178" s="24"/>
      <c r="D3178" s="24"/>
      <c r="F3178" s="24"/>
      <c r="K3178" s="9" t="n">
        <f aca="false">IF($A3178="",0,IF(OR(N($D3178)=0,$D3178&amp;""=TOP!$C$5&amp;""),1,0))</f>
        <v>0</v>
      </c>
      <c r="L3178" s="27" t="n">
        <f aca="false">IF($K3178=0,0,IFERROR(INDEX(購買率算出!$P$6:$P$3005,MATCH($A3178&amp;"",購買率算出!$C$6:$C$3005,0)),0))</f>
        <v>0</v>
      </c>
    </row>
    <row r="3179" customFormat="false" ht="15" hidden="false" customHeight="false" outlineLevel="0" collapsed="false">
      <c r="A3179" s="24"/>
      <c r="D3179" s="24"/>
      <c r="F3179" s="24"/>
      <c r="K3179" s="9" t="n">
        <f aca="false">IF($A3179="",0,IF(OR(N($D3179)=0,$D3179&amp;""=TOP!$C$5&amp;""),1,0))</f>
        <v>0</v>
      </c>
      <c r="L3179" s="27" t="n">
        <f aca="false">IF($K3179=0,0,IFERROR(INDEX(購買率算出!$P$6:$P$3005,MATCH($A3179&amp;"",購買率算出!$C$6:$C$3005,0)),0))</f>
        <v>0</v>
      </c>
    </row>
    <row r="3180" customFormat="false" ht="15" hidden="false" customHeight="false" outlineLevel="0" collapsed="false">
      <c r="A3180" s="24"/>
      <c r="D3180" s="24"/>
      <c r="F3180" s="24"/>
      <c r="K3180" s="9" t="n">
        <f aca="false">IF($A3180="",0,IF(OR(N($D3180)=0,$D3180&amp;""=TOP!$C$5&amp;""),1,0))</f>
        <v>0</v>
      </c>
      <c r="L3180" s="27" t="n">
        <f aca="false">IF($K3180=0,0,IFERROR(INDEX(購買率算出!$P$6:$P$3005,MATCH($A3180&amp;"",購買率算出!$C$6:$C$3005,0)),0))</f>
        <v>0</v>
      </c>
    </row>
    <row r="3181" customFormat="false" ht="15" hidden="false" customHeight="false" outlineLevel="0" collapsed="false">
      <c r="A3181" s="24"/>
      <c r="D3181" s="24"/>
      <c r="F3181" s="24"/>
      <c r="K3181" s="9" t="n">
        <f aca="false">IF($A3181="",0,IF(OR(N($D3181)=0,$D3181&amp;""=TOP!$C$5&amp;""),1,0))</f>
        <v>0</v>
      </c>
      <c r="L3181" s="27" t="n">
        <f aca="false">IF($K3181=0,0,IFERROR(INDEX(購買率算出!$P$6:$P$3005,MATCH($A3181&amp;"",購買率算出!$C$6:$C$3005,0)),0))</f>
        <v>0</v>
      </c>
    </row>
    <row r="3182" customFormat="false" ht="15" hidden="false" customHeight="false" outlineLevel="0" collapsed="false">
      <c r="A3182" s="24"/>
      <c r="D3182" s="24"/>
      <c r="F3182" s="24"/>
      <c r="K3182" s="9" t="n">
        <f aca="false">IF($A3182="",0,IF(OR(N($D3182)=0,$D3182&amp;""=TOP!$C$5&amp;""),1,0))</f>
        <v>0</v>
      </c>
      <c r="L3182" s="27" t="n">
        <f aca="false">IF($K3182=0,0,IFERROR(INDEX(購買率算出!$P$6:$P$3005,MATCH($A3182&amp;"",購買率算出!$C$6:$C$3005,0)),0))</f>
        <v>0</v>
      </c>
    </row>
    <row r="3183" customFormat="false" ht="15" hidden="false" customHeight="false" outlineLevel="0" collapsed="false">
      <c r="A3183" s="24"/>
      <c r="D3183" s="24"/>
      <c r="F3183" s="24"/>
      <c r="K3183" s="9" t="n">
        <f aca="false">IF($A3183="",0,IF(OR(N($D3183)=0,$D3183&amp;""=TOP!$C$5&amp;""),1,0))</f>
        <v>0</v>
      </c>
      <c r="L3183" s="27" t="n">
        <f aca="false">IF($K3183=0,0,IFERROR(INDEX(購買率算出!$P$6:$P$3005,MATCH($A3183&amp;"",購買率算出!$C$6:$C$3005,0)),0))</f>
        <v>0</v>
      </c>
    </row>
    <row r="3184" customFormat="false" ht="15" hidden="false" customHeight="false" outlineLevel="0" collapsed="false">
      <c r="A3184" s="24"/>
      <c r="D3184" s="24"/>
      <c r="F3184" s="24"/>
      <c r="K3184" s="9" t="n">
        <f aca="false">IF($A3184="",0,IF(OR(N($D3184)=0,$D3184&amp;""=TOP!$C$5&amp;""),1,0))</f>
        <v>0</v>
      </c>
      <c r="L3184" s="27" t="n">
        <f aca="false">IF($K3184=0,0,IFERROR(INDEX(購買率算出!$P$6:$P$3005,MATCH($A3184&amp;"",購買率算出!$C$6:$C$3005,0)),0))</f>
        <v>0</v>
      </c>
    </row>
    <row r="3185" customFormat="false" ht="15" hidden="false" customHeight="false" outlineLevel="0" collapsed="false">
      <c r="A3185" s="24"/>
      <c r="D3185" s="24"/>
      <c r="F3185" s="24"/>
      <c r="K3185" s="9" t="n">
        <f aca="false">IF($A3185="",0,IF(OR(N($D3185)=0,$D3185&amp;""=TOP!$C$5&amp;""),1,0))</f>
        <v>0</v>
      </c>
      <c r="L3185" s="27" t="n">
        <f aca="false">IF($K3185=0,0,IFERROR(INDEX(購買率算出!$P$6:$P$3005,MATCH($A3185&amp;"",購買率算出!$C$6:$C$3005,0)),0))</f>
        <v>0</v>
      </c>
    </row>
    <row r="3186" customFormat="false" ht="15" hidden="false" customHeight="false" outlineLevel="0" collapsed="false">
      <c r="A3186" s="24"/>
      <c r="D3186" s="24"/>
      <c r="F3186" s="24"/>
      <c r="K3186" s="9" t="n">
        <f aca="false">IF($A3186="",0,IF(OR(N($D3186)=0,$D3186&amp;""=TOP!$C$5&amp;""),1,0))</f>
        <v>0</v>
      </c>
      <c r="L3186" s="27" t="n">
        <f aca="false">IF($K3186=0,0,IFERROR(INDEX(購買率算出!$P$6:$P$3005,MATCH($A3186&amp;"",購買率算出!$C$6:$C$3005,0)),0))</f>
        <v>0</v>
      </c>
    </row>
    <row r="3187" customFormat="false" ht="15" hidden="false" customHeight="false" outlineLevel="0" collapsed="false">
      <c r="A3187" s="24"/>
      <c r="D3187" s="24"/>
      <c r="F3187" s="24"/>
      <c r="K3187" s="9" t="n">
        <f aca="false">IF($A3187="",0,IF(OR(N($D3187)=0,$D3187&amp;""=TOP!$C$5&amp;""),1,0))</f>
        <v>0</v>
      </c>
      <c r="L3187" s="27" t="n">
        <f aca="false">IF($K3187=0,0,IFERROR(INDEX(購買率算出!$P$6:$P$3005,MATCH($A3187&amp;"",購買率算出!$C$6:$C$3005,0)),0))</f>
        <v>0</v>
      </c>
    </row>
    <row r="3188" customFormat="false" ht="15" hidden="false" customHeight="false" outlineLevel="0" collapsed="false">
      <c r="A3188" s="24"/>
      <c r="D3188" s="24"/>
      <c r="F3188" s="24"/>
      <c r="K3188" s="9" t="n">
        <f aca="false">IF($A3188="",0,IF(OR(N($D3188)=0,$D3188&amp;""=TOP!$C$5&amp;""),1,0))</f>
        <v>0</v>
      </c>
      <c r="L3188" s="27" t="n">
        <f aca="false">IF($K3188=0,0,IFERROR(INDEX(購買率算出!$P$6:$P$3005,MATCH($A3188&amp;"",購買率算出!$C$6:$C$3005,0)),0))</f>
        <v>0</v>
      </c>
    </row>
    <row r="3189" customFormat="false" ht="15" hidden="false" customHeight="false" outlineLevel="0" collapsed="false">
      <c r="A3189" s="24"/>
      <c r="D3189" s="24"/>
      <c r="F3189" s="24"/>
      <c r="K3189" s="9" t="n">
        <f aca="false">IF($A3189="",0,IF(OR(N($D3189)=0,$D3189&amp;""=TOP!$C$5&amp;""),1,0))</f>
        <v>0</v>
      </c>
      <c r="L3189" s="27" t="n">
        <f aca="false">IF($K3189=0,0,IFERROR(INDEX(購買率算出!$P$6:$P$3005,MATCH($A3189&amp;"",購買率算出!$C$6:$C$3005,0)),0))</f>
        <v>0</v>
      </c>
    </row>
    <row r="3190" customFormat="false" ht="15" hidden="false" customHeight="false" outlineLevel="0" collapsed="false">
      <c r="A3190" s="24"/>
      <c r="D3190" s="24"/>
      <c r="F3190" s="24"/>
      <c r="K3190" s="9" t="n">
        <f aca="false">IF($A3190="",0,IF(OR(N($D3190)=0,$D3190&amp;""=TOP!$C$5&amp;""),1,0))</f>
        <v>0</v>
      </c>
      <c r="L3190" s="27" t="n">
        <f aca="false">IF($K3190=0,0,IFERROR(INDEX(購買率算出!$P$6:$P$3005,MATCH($A3190&amp;"",購買率算出!$C$6:$C$3005,0)),0))</f>
        <v>0</v>
      </c>
    </row>
    <row r="3191" customFormat="false" ht="15" hidden="false" customHeight="false" outlineLevel="0" collapsed="false">
      <c r="A3191" s="24"/>
      <c r="D3191" s="24"/>
      <c r="F3191" s="24"/>
      <c r="K3191" s="9" t="n">
        <f aca="false">IF($A3191="",0,IF(OR(N($D3191)=0,$D3191&amp;""=TOP!$C$5&amp;""),1,0))</f>
        <v>0</v>
      </c>
      <c r="L3191" s="27" t="n">
        <f aca="false">IF($K3191=0,0,IFERROR(INDEX(購買率算出!$P$6:$P$3005,MATCH($A3191&amp;"",購買率算出!$C$6:$C$3005,0)),0))</f>
        <v>0</v>
      </c>
    </row>
    <row r="3192" customFormat="false" ht="15" hidden="false" customHeight="false" outlineLevel="0" collapsed="false">
      <c r="A3192" s="24"/>
      <c r="D3192" s="24"/>
      <c r="F3192" s="24"/>
      <c r="K3192" s="9" t="n">
        <f aca="false">IF($A3192="",0,IF(OR(N($D3192)=0,$D3192&amp;""=TOP!$C$5&amp;""),1,0))</f>
        <v>0</v>
      </c>
      <c r="L3192" s="27" t="n">
        <f aca="false">IF($K3192=0,0,IFERROR(INDEX(購買率算出!$P$6:$P$3005,MATCH($A3192&amp;"",購買率算出!$C$6:$C$3005,0)),0))</f>
        <v>0</v>
      </c>
    </row>
    <row r="3193" customFormat="false" ht="15" hidden="false" customHeight="false" outlineLevel="0" collapsed="false">
      <c r="A3193" s="24"/>
      <c r="D3193" s="24"/>
      <c r="F3193" s="24"/>
      <c r="K3193" s="9" t="n">
        <f aca="false">IF($A3193="",0,IF(OR(N($D3193)=0,$D3193&amp;""=TOP!$C$5&amp;""),1,0))</f>
        <v>0</v>
      </c>
      <c r="L3193" s="27" t="n">
        <f aca="false">IF($K3193=0,0,IFERROR(INDEX(購買率算出!$P$6:$P$3005,MATCH($A3193&amp;"",購買率算出!$C$6:$C$3005,0)),0))</f>
        <v>0</v>
      </c>
    </row>
    <row r="3194" customFormat="false" ht="15" hidden="false" customHeight="false" outlineLevel="0" collapsed="false">
      <c r="A3194" s="24"/>
      <c r="D3194" s="24"/>
      <c r="F3194" s="24"/>
      <c r="K3194" s="9" t="n">
        <f aca="false">IF($A3194="",0,IF(OR(N($D3194)=0,$D3194&amp;""=TOP!$C$5&amp;""),1,0))</f>
        <v>0</v>
      </c>
      <c r="L3194" s="27" t="n">
        <f aca="false">IF($K3194=0,0,IFERROR(INDEX(購買率算出!$P$6:$P$3005,MATCH($A3194&amp;"",購買率算出!$C$6:$C$3005,0)),0))</f>
        <v>0</v>
      </c>
    </row>
    <row r="3195" customFormat="false" ht="15" hidden="false" customHeight="false" outlineLevel="0" collapsed="false">
      <c r="A3195" s="24"/>
      <c r="D3195" s="24"/>
      <c r="F3195" s="24"/>
      <c r="K3195" s="9" t="n">
        <f aca="false">IF($A3195="",0,IF(OR(N($D3195)=0,$D3195&amp;""=TOP!$C$5&amp;""),1,0))</f>
        <v>0</v>
      </c>
      <c r="L3195" s="27" t="n">
        <f aca="false">IF($K3195=0,0,IFERROR(INDEX(購買率算出!$P$6:$P$3005,MATCH($A3195&amp;"",購買率算出!$C$6:$C$3005,0)),0))</f>
        <v>0</v>
      </c>
    </row>
    <row r="3196" customFormat="false" ht="15" hidden="false" customHeight="false" outlineLevel="0" collapsed="false">
      <c r="A3196" s="24"/>
      <c r="D3196" s="24"/>
      <c r="F3196" s="24"/>
      <c r="K3196" s="9" t="n">
        <f aca="false">IF($A3196="",0,IF(OR(N($D3196)=0,$D3196&amp;""=TOP!$C$5&amp;""),1,0))</f>
        <v>0</v>
      </c>
      <c r="L3196" s="27" t="n">
        <f aca="false">IF($K3196=0,0,IFERROR(INDEX(購買率算出!$P$6:$P$3005,MATCH($A3196&amp;"",購買率算出!$C$6:$C$3005,0)),0))</f>
        <v>0</v>
      </c>
    </row>
    <row r="3197" customFormat="false" ht="15" hidden="false" customHeight="false" outlineLevel="0" collapsed="false">
      <c r="A3197" s="24"/>
      <c r="D3197" s="24"/>
      <c r="F3197" s="24"/>
      <c r="K3197" s="9" t="n">
        <f aca="false">IF($A3197="",0,IF(OR(N($D3197)=0,$D3197&amp;""=TOP!$C$5&amp;""),1,0))</f>
        <v>0</v>
      </c>
      <c r="L3197" s="27" t="n">
        <f aca="false">IF($K3197=0,0,IFERROR(INDEX(購買率算出!$P$6:$P$3005,MATCH($A3197&amp;"",購買率算出!$C$6:$C$3005,0)),0))</f>
        <v>0</v>
      </c>
    </row>
    <row r="3198" customFormat="false" ht="15" hidden="false" customHeight="false" outlineLevel="0" collapsed="false">
      <c r="A3198" s="24"/>
      <c r="D3198" s="24"/>
      <c r="F3198" s="24"/>
      <c r="K3198" s="9" t="n">
        <f aca="false">IF($A3198="",0,IF(OR(N($D3198)=0,$D3198&amp;""=TOP!$C$5&amp;""),1,0))</f>
        <v>0</v>
      </c>
      <c r="L3198" s="27" t="n">
        <f aca="false">IF($K3198=0,0,IFERROR(INDEX(購買率算出!$P$6:$P$3005,MATCH($A3198&amp;"",購買率算出!$C$6:$C$3005,0)),0))</f>
        <v>0</v>
      </c>
    </row>
    <row r="3199" customFormat="false" ht="15" hidden="false" customHeight="false" outlineLevel="0" collapsed="false">
      <c r="A3199" s="24"/>
      <c r="D3199" s="24"/>
      <c r="F3199" s="24"/>
      <c r="K3199" s="9" t="n">
        <f aca="false">IF($A3199="",0,IF(OR(N($D3199)=0,$D3199&amp;""=TOP!$C$5&amp;""),1,0))</f>
        <v>0</v>
      </c>
      <c r="L3199" s="27" t="n">
        <f aca="false">IF($K3199=0,0,IFERROR(INDEX(購買率算出!$P$6:$P$3005,MATCH($A3199&amp;"",購買率算出!$C$6:$C$3005,0)),0))</f>
        <v>0</v>
      </c>
    </row>
    <row r="3200" customFormat="false" ht="15" hidden="false" customHeight="false" outlineLevel="0" collapsed="false">
      <c r="A3200" s="24"/>
      <c r="D3200" s="24"/>
      <c r="F3200" s="24"/>
      <c r="K3200" s="9" t="n">
        <f aca="false">IF($A3200="",0,IF(OR(N($D3200)=0,$D3200&amp;""=TOP!$C$5&amp;""),1,0))</f>
        <v>0</v>
      </c>
      <c r="L3200" s="27" t="n">
        <f aca="false">IF($K3200=0,0,IFERROR(INDEX(購買率算出!$P$6:$P$3005,MATCH($A3200&amp;"",購買率算出!$C$6:$C$3005,0)),0))</f>
        <v>0</v>
      </c>
    </row>
    <row r="3201" customFormat="false" ht="15" hidden="false" customHeight="false" outlineLevel="0" collapsed="false">
      <c r="A3201" s="24"/>
      <c r="D3201" s="24"/>
      <c r="F3201" s="24"/>
      <c r="K3201" s="9" t="n">
        <f aca="false">IF($A3201="",0,IF(OR(N($D3201)=0,$D3201&amp;""=TOP!$C$5&amp;""),1,0))</f>
        <v>0</v>
      </c>
      <c r="L3201" s="27" t="n">
        <f aca="false">IF($K3201=0,0,IFERROR(INDEX(購買率算出!$P$6:$P$3005,MATCH($A3201&amp;"",購買率算出!$C$6:$C$3005,0)),0))</f>
        <v>0</v>
      </c>
    </row>
    <row r="3202" customFormat="false" ht="15" hidden="false" customHeight="false" outlineLevel="0" collapsed="false">
      <c r="A3202" s="24"/>
      <c r="D3202" s="24"/>
      <c r="F3202" s="24"/>
      <c r="K3202" s="9" t="n">
        <f aca="false">IF($A3202="",0,IF(OR(N($D3202)=0,$D3202&amp;""=TOP!$C$5&amp;""),1,0))</f>
        <v>0</v>
      </c>
      <c r="L3202" s="27" t="n">
        <f aca="false">IF($K3202=0,0,IFERROR(INDEX(購買率算出!$P$6:$P$3005,MATCH($A3202&amp;"",購買率算出!$C$6:$C$3005,0)),0))</f>
        <v>0</v>
      </c>
    </row>
    <row r="3203" customFormat="false" ht="15" hidden="false" customHeight="false" outlineLevel="0" collapsed="false">
      <c r="A3203" s="24"/>
      <c r="D3203" s="24"/>
      <c r="F3203" s="24"/>
      <c r="K3203" s="9" t="n">
        <f aca="false">IF($A3203="",0,IF(OR(N($D3203)=0,$D3203&amp;""=TOP!$C$5&amp;""),1,0))</f>
        <v>0</v>
      </c>
      <c r="L3203" s="27" t="n">
        <f aca="false">IF($K3203=0,0,IFERROR(INDEX(購買率算出!$P$6:$P$3005,MATCH($A3203&amp;"",購買率算出!$C$6:$C$3005,0)),0))</f>
        <v>0</v>
      </c>
    </row>
    <row r="3204" customFormat="false" ht="15" hidden="false" customHeight="false" outlineLevel="0" collapsed="false">
      <c r="A3204" s="24"/>
      <c r="D3204" s="24"/>
      <c r="F3204" s="24"/>
      <c r="K3204" s="9" t="n">
        <f aca="false">IF($A3204="",0,IF(OR(N($D3204)=0,$D3204&amp;""=TOP!$C$5&amp;""),1,0))</f>
        <v>0</v>
      </c>
      <c r="L3204" s="27" t="n">
        <f aca="false">IF($K3204=0,0,IFERROR(INDEX(購買率算出!$P$6:$P$3005,MATCH($A3204&amp;"",購買率算出!$C$6:$C$3005,0)),0))</f>
        <v>0</v>
      </c>
    </row>
    <row r="3205" customFormat="false" ht="15" hidden="false" customHeight="false" outlineLevel="0" collapsed="false">
      <c r="A3205" s="24"/>
      <c r="D3205" s="24"/>
      <c r="F3205" s="24"/>
      <c r="K3205" s="9" t="n">
        <f aca="false">IF($A3205="",0,IF(OR(N($D3205)=0,$D3205&amp;""=TOP!$C$5&amp;""),1,0))</f>
        <v>0</v>
      </c>
      <c r="L3205" s="27" t="n">
        <f aca="false">IF($K3205=0,0,IFERROR(INDEX(購買率算出!$P$6:$P$3005,MATCH($A3205&amp;"",購買率算出!$C$6:$C$3005,0)),0))</f>
        <v>0</v>
      </c>
    </row>
    <row r="3206" customFormat="false" ht="15" hidden="false" customHeight="false" outlineLevel="0" collapsed="false">
      <c r="A3206" s="24"/>
      <c r="D3206" s="24"/>
      <c r="F3206" s="24"/>
      <c r="K3206" s="9" t="n">
        <f aca="false">IF($A3206="",0,IF(OR(N($D3206)=0,$D3206&amp;""=TOP!$C$5&amp;""),1,0))</f>
        <v>0</v>
      </c>
      <c r="L3206" s="27" t="n">
        <f aca="false">IF($K3206=0,0,IFERROR(INDEX(購買率算出!$P$6:$P$3005,MATCH($A3206&amp;"",購買率算出!$C$6:$C$3005,0)),0))</f>
        <v>0</v>
      </c>
    </row>
    <row r="3207" customFormat="false" ht="15" hidden="false" customHeight="false" outlineLevel="0" collapsed="false">
      <c r="A3207" s="24"/>
      <c r="D3207" s="24"/>
      <c r="F3207" s="24"/>
      <c r="K3207" s="9" t="n">
        <f aca="false">IF($A3207="",0,IF(OR(N($D3207)=0,$D3207&amp;""=TOP!$C$5&amp;""),1,0))</f>
        <v>0</v>
      </c>
      <c r="L3207" s="27" t="n">
        <f aca="false">IF($K3207=0,0,IFERROR(INDEX(購買率算出!$P$6:$P$3005,MATCH($A3207&amp;"",購買率算出!$C$6:$C$3005,0)),0))</f>
        <v>0</v>
      </c>
    </row>
    <row r="3208" customFormat="false" ht="15" hidden="false" customHeight="false" outlineLevel="0" collapsed="false">
      <c r="A3208" s="24"/>
      <c r="D3208" s="24"/>
      <c r="F3208" s="24"/>
      <c r="K3208" s="9" t="n">
        <f aca="false">IF($A3208="",0,IF(OR(N($D3208)=0,$D3208&amp;""=TOP!$C$5&amp;""),1,0))</f>
        <v>0</v>
      </c>
      <c r="L3208" s="27" t="n">
        <f aca="false">IF($K3208=0,0,IFERROR(INDEX(購買率算出!$P$6:$P$3005,MATCH($A3208&amp;"",購買率算出!$C$6:$C$3005,0)),0))</f>
        <v>0</v>
      </c>
    </row>
    <row r="3209" customFormat="false" ht="15" hidden="false" customHeight="false" outlineLevel="0" collapsed="false">
      <c r="A3209" s="24"/>
      <c r="D3209" s="24"/>
      <c r="F3209" s="24"/>
      <c r="K3209" s="9" t="n">
        <f aca="false">IF($A3209="",0,IF(OR(N($D3209)=0,$D3209&amp;""=TOP!$C$5&amp;""),1,0))</f>
        <v>0</v>
      </c>
      <c r="L3209" s="27" t="n">
        <f aca="false">IF($K3209=0,0,IFERROR(INDEX(購買率算出!$P$6:$P$3005,MATCH($A3209&amp;"",購買率算出!$C$6:$C$3005,0)),0))</f>
        <v>0</v>
      </c>
    </row>
    <row r="3210" customFormat="false" ht="15" hidden="false" customHeight="false" outlineLevel="0" collapsed="false">
      <c r="A3210" s="24"/>
      <c r="D3210" s="24"/>
      <c r="F3210" s="24"/>
      <c r="K3210" s="9" t="n">
        <f aca="false">IF($A3210="",0,IF(OR(N($D3210)=0,$D3210&amp;""=TOP!$C$5&amp;""),1,0))</f>
        <v>0</v>
      </c>
      <c r="L3210" s="27" t="n">
        <f aca="false">IF($K3210=0,0,IFERROR(INDEX(購買率算出!$P$6:$P$3005,MATCH($A3210&amp;"",購買率算出!$C$6:$C$3005,0)),0))</f>
        <v>0</v>
      </c>
    </row>
    <row r="3211" customFormat="false" ht="15" hidden="false" customHeight="false" outlineLevel="0" collapsed="false">
      <c r="A3211" s="24"/>
      <c r="D3211" s="24"/>
      <c r="F3211" s="24"/>
      <c r="K3211" s="9" t="n">
        <f aca="false">IF($A3211="",0,IF(OR(N($D3211)=0,$D3211&amp;""=TOP!$C$5&amp;""),1,0))</f>
        <v>0</v>
      </c>
      <c r="L3211" s="27" t="n">
        <f aca="false">IF($K3211=0,0,IFERROR(INDEX(購買率算出!$P$6:$P$3005,MATCH($A3211&amp;"",購買率算出!$C$6:$C$3005,0)),0))</f>
        <v>0</v>
      </c>
    </row>
    <row r="3212" customFormat="false" ht="15" hidden="false" customHeight="false" outlineLevel="0" collapsed="false">
      <c r="A3212" s="24"/>
      <c r="D3212" s="24"/>
      <c r="F3212" s="24"/>
      <c r="K3212" s="9" t="n">
        <f aca="false">IF($A3212="",0,IF(OR(N($D3212)=0,$D3212&amp;""=TOP!$C$5&amp;""),1,0))</f>
        <v>0</v>
      </c>
      <c r="L3212" s="27" t="n">
        <f aca="false">IF($K3212=0,0,IFERROR(INDEX(購買率算出!$P$6:$P$3005,MATCH($A3212&amp;"",購買率算出!$C$6:$C$3005,0)),0))</f>
        <v>0</v>
      </c>
    </row>
    <row r="3213" customFormat="false" ht="15" hidden="false" customHeight="false" outlineLevel="0" collapsed="false">
      <c r="A3213" s="24"/>
      <c r="D3213" s="24"/>
      <c r="F3213" s="24"/>
      <c r="K3213" s="9" t="n">
        <f aca="false">IF($A3213="",0,IF(OR(N($D3213)=0,$D3213&amp;""=TOP!$C$5&amp;""),1,0))</f>
        <v>0</v>
      </c>
      <c r="L3213" s="27" t="n">
        <f aca="false">IF($K3213=0,0,IFERROR(INDEX(購買率算出!$P$6:$P$3005,MATCH($A3213&amp;"",購買率算出!$C$6:$C$3005,0)),0))</f>
        <v>0</v>
      </c>
    </row>
    <row r="3214" customFormat="false" ht="15" hidden="false" customHeight="false" outlineLevel="0" collapsed="false">
      <c r="A3214" s="24"/>
      <c r="D3214" s="24"/>
      <c r="F3214" s="24"/>
      <c r="K3214" s="9" t="n">
        <f aca="false">IF($A3214="",0,IF(OR(N($D3214)=0,$D3214&amp;""=TOP!$C$5&amp;""),1,0))</f>
        <v>0</v>
      </c>
      <c r="L3214" s="27" t="n">
        <f aca="false">IF($K3214=0,0,IFERROR(INDEX(購買率算出!$P$6:$P$3005,MATCH($A3214&amp;"",購買率算出!$C$6:$C$3005,0)),0))</f>
        <v>0</v>
      </c>
    </row>
    <row r="3215" customFormat="false" ht="15" hidden="false" customHeight="false" outlineLevel="0" collapsed="false">
      <c r="A3215" s="24"/>
      <c r="D3215" s="24"/>
      <c r="F3215" s="24"/>
      <c r="K3215" s="9" t="n">
        <f aca="false">IF($A3215="",0,IF(OR(N($D3215)=0,$D3215&amp;""=TOP!$C$5&amp;""),1,0))</f>
        <v>0</v>
      </c>
      <c r="L3215" s="27" t="n">
        <f aca="false">IF($K3215=0,0,IFERROR(INDEX(購買率算出!$P$6:$P$3005,MATCH($A3215&amp;"",購買率算出!$C$6:$C$3005,0)),0))</f>
        <v>0</v>
      </c>
    </row>
    <row r="3216" customFormat="false" ht="15" hidden="false" customHeight="false" outlineLevel="0" collapsed="false">
      <c r="A3216" s="24"/>
      <c r="D3216" s="24"/>
      <c r="F3216" s="24"/>
      <c r="K3216" s="9" t="n">
        <f aca="false">IF($A3216="",0,IF(OR(N($D3216)=0,$D3216&amp;""=TOP!$C$5&amp;""),1,0))</f>
        <v>0</v>
      </c>
      <c r="L3216" s="27" t="n">
        <f aca="false">IF($K3216=0,0,IFERROR(INDEX(購買率算出!$P$6:$P$3005,MATCH($A3216&amp;"",購買率算出!$C$6:$C$3005,0)),0))</f>
        <v>0</v>
      </c>
    </row>
    <row r="3217" customFormat="false" ht="15" hidden="false" customHeight="false" outlineLevel="0" collapsed="false">
      <c r="A3217" s="24"/>
      <c r="D3217" s="24"/>
      <c r="F3217" s="24"/>
      <c r="K3217" s="9" t="n">
        <f aca="false">IF($A3217="",0,IF(OR(N($D3217)=0,$D3217&amp;""=TOP!$C$5&amp;""),1,0))</f>
        <v>0</v>
      </c>
      <c r="L3217" s="27" t="n">
        <f aca="false">IF($K3217=0,0,IFERROR(INDEX(購買率算出!$P$6:$P$3005,MATCH($A3217&amp;"",購買率算出!$C$6:$C$3005,0)),0))</f>
        <v>0</v>
      </c>
    </row>
    <row r="3218" customFormat="false" ht="15" hidden="false" customHeight="false" outlineLevel="0" collapsed="false">
      <c r="A3218" s="24"/>
      <c r="D3218" s="24"/>
      <c r="F3218" s="24"/>
      <c r="K3218" s="9" t="n">
        <f aca="false">IF($A3218="",0,IF(OR(N($D3218)=0,$D3218&amp;""=TOP!$C$5&amp;""),1,0))</f>
        <v>0</v>
      </c>
      <c r="L3218" s="27" t="n">
        <f aca="false">IF($K3218=0,0,IFERROR(INDEX(購買率算出!$P$6:$P$3005,MATCH($A3218&amp;"",購買率算出!$C$6:$C$3005,0)),0))</f>
        <v>0</v>
      </c>
    </row>
    <row r="3219" customFormat="false" ht="15" hidden="false" customHeight="false" outlineLevel="0" collapsed="false">
      <c r="A3219" s="24"/>
      <c r="D3219" s="24"/>
      <c r="F3219" s="24"/>
      <c r="K3219" s="9" t="n">
        <f aca="false">IF($A3219="",0,IF(OR(N($D3219)=0,$D3219&amp;""=TOP!$C$5&amp;""),1,0))</f>
        <v>0</v>
      </c>
      <c r="L3219" s="27" t="n">
        <f aca="false">IF($K3219=0,0,IFERROR(INDEX(購買率算出!$P$6:$P$3005,MATCH($A3219&amp;"",購買率算出!$C$6:$C$3005,0)),0))</f>
        <v>0</v>
      </c>
    </row>
    <row r="3220" customFormat="false" ht="15" hidden="false" customHeight="false" outlineLevel="0" collapsed="false">
      <c r="A3220" s="24"/>
      <c r="D3220" s="24"/>
      <c r="F3220" s="24"/>
      <c r="K3220" s="9" t="n">
        <f aca="false">IF($A3220="",0,IF(OR(N($D3220)=0,$D3220&amp;""=TOP!$C$5&amp;""),1,0))</f>
        <v>0</v>
      </c>
      <c r="L3220" s="27" t="n">
        <f aca="false">IF($K3220=0,0,IFERROR(INDEX(購買率算出!$P$6:$P$3005,MATCH($A3220&amp;"",購買率算出!$C$6:$C$3005,0)),0))</f>
        <v>0</v>
      </c>
    </row>
    <row r="3221" customFormat="false" ht="15" hidden="false" customHeight="false" outlineLevel="0" collapsed="false">
      <c r="A3221" s="24"/>
      <c r="D3221" s="24"/>
      <c r="F3221" s="24"/>
      <c r="K3221" s="9" t="n">
        <f aca="false">IF($A3221="",0,IF(OR(N($D3221)=0,$D3221&amp;""=TOP!$C$5&amp;""),1,0))</f>
        <v>0</v>
      </c>
      <c r="L3221" s="27" t="n">
        <f aca="false">IF($K3221=0,0,IFERROR(INDEX(購買率算出!$P$6:$P$3005,MATCH($A3221&amp;"",購買率算出!$C$6:$C$3005,0)),0))</f>
        <v>0</v>
      </c>
    </row>
    <row r="3222" customFormat="false" ht="15" hidden="false" customHeight="false" outlineLevel="0" collapsed="false">
      <c r="A3222" s="24"/>
      <c r="D3222" s="24"/>
      <c r="F3222" s="24"/>
      <c r="K3222" s="9" t="n">
        <f aca="false">IF($A3222="",0,IF(OR(N($D3222)=0,$D3222&amp;""=TOP!$C$5&amp;""),1,0))</f>
        <v>0</v>
      </c>
      <c r="L3222" s="27" t="n">
        <f aca="false">IF($K3222=0,0,IFERROR(INDEX(購買率算出!$P$6:$P$3005,MATCH($A3222&amp;"",購買率算出!$C$6:$C$3005,0)),0))</f>
        <v>0</v>
      </c>
    </row>
    <row r="3223" customFormat="false" ht="15" hidden="false" customHeight="false" outlineLevel="0" collapsed="false">
      <c r="A3223" s="24"/>
      <c r="D3223" s="24"/>
      <c r="F3223" s="24"/>
      <c r="K3223" s="9" t="n">
        <f aca="false">IF($A3223="",0,IF(OR(N($D3223)=0,$D3223&amp;""=TOP!$C$5&amp;""),1,0))</f>
        <v>0</v>
      </c>
      <c r="L3223" s="27" t="n">
        <f aca="false">IF($K3223=0,0,IFERROR(INDEX(購買率算出!$P$6:$P$3005,MATCH($A3223&amp;"",購買率算出!$C$6:$C$3005,0)),0))</f>
        <v>0</v>
      </c>
    </row>
    <row r="3224" customFormat="false" ht="15" hidden="false" customHeight="false" outlineLevel="0" collapsed="false">
      <c r="A3224" s="24"/>
      <c r="D3224" s="24"/>
      <c r="F3224" s="24"/>
      <c r="K3224" s="9" t="n">
        <f aca="false">IF($A3224="",0,IF(OR(N($D3224)=0,$D3224&amp;""=TOP!$C$5&amp;""),1,0))</f>
        <v>0</v>
      </c>
      <c r="L3224" s="27" t="n">
        <f aca="false">IF($K3224=0,0,IFERROR(INDEX(購買率算出!$P$6:$P$3005,MATCH($A3224&amp;"",購買率算出!$C$6:$C$3005,0)),0))</f>
        <v>0</v>
      </c>
    </row>
    <row r="3225" customFormat="false" ht="15" hidden="false" customHeight="false" outlineLevel="0" collapsed="false">
      <c r="A3225" s="24"/>
      <c r="D3225" s="24"/>
      <c r="F3225" s="24"/>
      <c r="K3225" s="9" t="n">
        <f aca="false">IF($A3225="",0,IF(OR(N($D3225)=0,$D3225&amp;""=TOP!$C$5&amp;""),1,0))</f>
        <v>0</v>
      </c>
      <c r="L3225" s="27" t="n">
        <f aca="false">IF($K3225=0,0,IFERROR(INDEX(購買率算出!$P$6:$P$3005,MATCH($A3225&amp;"",購買率算出!$C$6:$C$3005,0)),0))</f>
        <v>0</v>
      </c>
    </row>
    <row r="3226" customFormat="false" ht="15" hidden="false" customHeight="false" outlineLevel="0" collapsed="false">
      <c r="A3226" s="24"/>
      <c r="D3226" s="24"/>
      <c r="F3226" s="24"/>
      <c r="K3226" s="9" t="n">
        <f aca="false">IF($A3226="",0,IF(OR(N($D3226)=0,$D3226&amp;""=TOP!$C$5&amp;""),1,0))</f>
        <v>0</v>
      </c>
      <c r="L3226" s="27" t="n">
        <f aca="false">IF($K3226=0,0,IFERROR(INDEX(購買率算出!$P$6:$P$3005,MATCH($A3226&amp;"",購買率算出!$C$6:$C$3005,0)),0))</f>
        <v>0</v>
      </c>
    </row>
    <row r="3227" customFormat="false" ht="15" hidden="false" customHeight="false" outlineLevel="0" collapsed="false">
      <c r="A3227" s="24"/>
      <c r="D3227" s="24"/>
      <c r="F3227" s="24"/>
      <c r="K3227" s="9" t="n">
        <f aca="false">IF($A3227="",0,IF(OR(N($D3227)=0,$D3227&amp;""=TOP!$C$5&amp;""),1,0))</f>
        <v>0</v>
      </c>
      <c r="L3227" s="27" t="n">
        <f aca="false">IF($K3227=0,0,IFERROR(INDEX(購買率算出!$P$6:$P$3005,MATCH($A3227&amp;"",購買率算出!$C$6:$C$3005,0)),0))</f>
        <v>0</v>
      </c>
    </row>
    <row r="3228" customFormat="false" ht="15" hidden="false" customHeight="false" outlineLevel="0" collapsed="false">
      <c r="A3228" s="24"/>
      <c r="D3228" s="24"/>
      <c r="F3228" s="24"/>
      <c r="K3228" s="9" t="n">
        <f aca="false">IF($A3228="",0,IF(OR(N($D3228)=0,$D3228&amp;""=TOP!$C$5&amp;""),1,0))</f>
        <v>0</v>
      </c>
      <c r="L3228" s="27" t="n">
        <f aca="false">IF($K3228=0,0,IFERROR(INDEX(購買率算出!$P$6:$P$3005,MATCH($A3228&amp;"",購買率算出!$C$6:$C$3005,0)),0))</f>
        <v>0</v>
      </c>
    </row>
    <row r="3229" customFormat="false" ht="15" hidden="false" customHeight="false" outlineLevel="0" collapsed="false">
      <c r="A3229" s="24"/>
      <c r="D3229" s="24"/>
      <c r="F3229" s="24"/>
      <c r="K3229" s="9" t="n">
        <f aca="false">IF($A3229="",0,IF(OR(N($D3229)=0,$D3229&amp;""=TOP!$C$5&amp;""),1,0))</f>
        <v>0</v>
      </c>
      <c r="L3229" s="27" t="n">
        <f aca="false">IF($K3229=0,0,IFERROR(INDEX(購買率算出!$P$6:$P$3005,MATCH($A3229&amp;"",購買率算出!$C$6:$C$3005,0)),0))</f>
        <v>0</v>
      </c>
    </row>
    <row r="3230" customFormat="false" ht="15" hidden="false" customHeight="false" outlineLevel="0" collapsed="false">
      <c r="A3230" s="24"/>
      <c r="D3230" s="24"/>
      <c r="F3230" s="24"/>
      <c r="K3230" s="9" t="n">
        <f aca="false">IF($A3230="",0,IF(OR(N($D3230)=0,$D3230&amp;""=TOP!$C$5&amp;""),1,0))</f>
        <v>0</v>
      </c>
      <c r="L3230" s="27" t="n">
        <f aca="false">IF($K3230=0,0,IFERROR(INDEX(購買率算出!$P$6:$P$3005,MATCH($A3230&amp;"",購買率算出!$C$6:$C$3005,0)),0))</f>
        <v>0</v>
      </c>
    </row>
    <row r="3231" customFormat="false" ht="15" hidden="false" customHeight="false" outlineLevel="0" collapsed="false">
      <c r="A3231" s="24"/>
      <c r="D3231" s="24"/>
      <c r="F3231" s="24"/>
      <c r="K3231" s="9" t="n">
        <f aca="false">IF($A3231="",0,IF(OR(N($D3231)=0,$D3231&amp;""=TOP!$C$5&amp;""),1,0))</f>
        <v>0</v>
      </c>
      <c r="L3231" s="27" t="n">
        <f aca="false">IF($K3231=0,0,IFERROR(INDEX(購買率算出!$P$6:$P$3005,MATCH($A3231&amp;"",購買率算出!$C$6:$C$3005,0)),0))</f>
        <v>0</v>
      </c>
    </row>
    <row r="3232" customFormat="false" ht="15" hidden="false" customHeight="false" outlineLevel="0" collapsed="false">
      <c r="A3232" s="24"/>
      <c r="D3232" s="24"/>
      <c r="F3232" s="24"/>
      <c r="K3232" s="9" t="n">
        <f aca="false">IF($A3232="",0,IF(OR(N($D3232)=0,$D3232&amp;""=TOP!$C$5&amp;""),1,0))</f>
        <v>0</v>
      </c>
      <c r="L3232" s="27" t="n">
        <f aca="false">IF($K3232=0,0,IFERROR(INDEX(購買率算出!$P$6:$P$3005,MATCH($A3232&amp;"",購買率算出!$C$6:$C$3005,0)),0))</f>
        <v>0</v>
      </c>
    </row>
    <row r="3233" customFormat="false" ht="15" hidden="false" customHeight="false" outlineLevel="0" collapsed="false">
      <c r="A3233" s="24"/>
      <c r="D3233" s="24"/>
      <c r="F3233" s="24"/>
      <c r="K3233" s="9" t="n">
        <f aca="false">IF($A3233="",0,IF(OR(N($D3233)=0,$D3233&amp;""=TOP!$C$5&amp;""),1,0))</f>
        <v>0</v>
      </c>
      <c r="L3233" s="27" t="n">
        <f aca="false">IF($K3233=0,0,IFERROR(INDEX(購買率算出!$P$6:$P$3005,MATCH($A3233&amp;"",購買率算出!$C$6:$C$3005,0)),0))</f>
        <v>0</v>
      </c>
    </row>
    <row r="3234" customFormat="false" ht="15" hidden="false" customHeight="false" outlineLevel="0" collapsed="false">
      <c r="A3234" s="24"/>
      <c r="D3234" s="24"/>
      <c r="F3234" s="24"/>
      <c r="K3234" s="9" t="n">
        <f aca="false">IF($A3234="",0,IF(OR(N($D3234)=0,$D3234&amp;""=TOP!$C$5&amp;""),1,0))</f>
        <v>0</v>
      </c>
      <c r="L3234" s="27" t="n">
        <f aca="false">IF($K3234=0,0,IFERROR(INDEX(購買率算出!$P$6:$P$3005,MATCH($A3234&amp;"",購買率算出!$C$6:$C$3005,0)),0))</f>
        <v>0</v>
      </c>
    </row>
    <row r="3235" customFormat="false" ht="15" hidden="false" customHeight="false" outlineLevel="0" collapsed="false">
      <c r="A3235" s="24"/>
      <c r="D3235" s="24"/>
      <c r="F3235" s="24"/>
      <c r="K3235" s="9" t="n">
        <f aca="false">IF($A3235="",0,IF(OR(N($D3235)=0,$D3235&amp;""=TOP!$C$5&amp;""),1,0))</f>
        <v>0</v>
      </c>
      <c r="L3235" s="27" t="n">
        <f aca="false">IF($K3235=0,0,IFERROR(INDEX(購買率算出!$P$6:$P$3005,MATCH($A3235&amp;"",購買率算出!$C$6:$C$3005,0)),0))</f>
        <v>0</v>
      </c>
    </row>
    <row r="3236" customFormat="false" ht="15" hidden="false" customHeight="false" outlineLevel="0" collapsed="false">
      <c r="A3236" s="24"/>
      <c r="D3236" s="24"/>
      <c r="F3236" s="24"/>
      <c r="K3236" s="9" t="n">
        <f aca="false">IF($A3236="",0,IF(OR(N($D3236)=0,$D3236&amp;""=TOP!$C$5&amp;""),1,0))</f>
        <v>0</v>
      </c>
      <c r="L3236" s="27" t="n">
        <f aca="false">IF($K3236=0,0,IFERROR(INDEX(購買率算出!$P$6:$P$3005,MATCH($A3236&amp;"",購買率算出!$C$6:$C$3005,0)),0))</f>
        <v>0</v>
      </c>
    </row>
    <row r="3237" customFormat="false" ht="15" hidden="false" customHeight="false" outlineLevel="0" collapsed="false">
      <c r="A3237" s="24"/>
      <c r="D3237" s="24"/>
      <c r="F3237" s="24"/>
      <c r="K3237" s="9" t="n">
        <f aca="false">IF($A3237="",0,IF(OR(N($D3237)=0,$D3237&amp;""=TOP!$C$5&amp;""),1,0))</f>
        <v>0</v>
      </c>
      <c r="L3237" s="27" t="n">
        <f aca="false">IF($K3237=0,0,IFERROR(INDEX(購買率算出!$P$6:$P$3005,MATCH($A3237&amp;"",購買率算出!$C$6:$C$3005,0)),0))</f>
        <v>0</v>
      </c>
    </row>
    <row r="3238" customFormat="false" ht="15" hidden="false" customHeight="false" outlineLevel="0" collapsed="false">
      <c r="A3238" s="24"/>
      <c r="D3238" s="24"/>
      <c r="F3238" s="24"/>
      <c r="K3238" s="9" t="n">
        <f aca="false">IF($A3238="",0,IF(OR(N($D3238)=0,$D3238&amp;""=TOP!$C$5&amp;""),1,0))</f>
        <v>0</v>
      </c>
      <c r="L3238" s="27" t="n">
        <f aca="false">IF($K3238=0,0,IFERROR(INDEX(購買率算出!$P$6:$P$3005,MATCH($A3238&amp;"",購買率算出!$C$6:$C$3005,0)),0))</f>
        <v>0</v>
      </c>
    </row>
    <row r="3239" customFormat="false" ht="15" hidden="false" customHeight="false" outlineLevel="0" collapsed="false">
      <c r="A3239" s="24"/>
      <c r="D3239" s="24"/>
      <c r="F3239" s="24"/>
      <c r="K3239" s="9" t="n">
        <f aca="false">IF($A3239="",0,IF(OR(N($D3239)=0,$D3239&amp;""=TOP!$C$5&amp;""),1,0))</f>
        <v>0</v>
      </c>
      <c r="L3239" s="27" t="n">
        <f aca="false">IF($K3239=0,0,IFERROR(INDEX(購買率算出!$P$6:$P$3005,MATCH($A3239&amp;"",購買率算出!$C$6:$C$3005,0)),0))</f>
        <v>0</v>
      </c>
    </row>
    <row r="3240" customFormat="false" ht="15" hidden="false" customHeight="false" outlineLevel="0" collapsed="false">
      <c r="A3240" s="24"/>
      <c r="D3240" s="24"/>
      <c r="F3240" s="24"/>
      <c r="K3240" s="9" t="n">
        <f aca="false">IF($A3240="",0,IF(OR(N($D3240)=0,$D3240&amp;""=TOP!$C$5&amp;""),1,0))</f>
        <v>0</v>
      </c>
      <c r="L3240" s="27" t="n">
        <f aca="false">IF($K3240=0,0,IFERROR(INDEX(購買率算出!$P$6:$P$3005,MATCH($A3240&amp;"",購買率算出!$C$6:$C$3005,0)),0))</f>
        <v>0</v>
      </c>
    </row>
    <row r="3241" customFormat="false" ht="15" hidden="false" customHeight="false" outlineLevel="0" collapsed="false">
      <c r="A3241" s="24"/>
      <c r="D3241" s="24"/>
      <c r="F3241" s="24"/>
      <c r="K3241" s="9" t="n">
        <f aca="false">IF($A3241="",0,IF(OR(N($D3241)=0,$D3241&amp;""=TOP!$C$5&amp;""),1,0))</f>
        <v>0</v>
      </c>
      <c r="L3241" s="27" t="n">
        <f aca="false">IF($K3241=0,0,IFERROR(INDEX(購買率算出!$P$6:$P$3005,MATCH($A3241&amp;"",購買率算出!$C$6:$C$3005,0)),0))</f>
        <v>0</v>
      </c>
    </row>
    <row r="3242" customFormat="false" ht="15" hidden="false" customHeight="false" outlineLevel="0" collapsed="false">
      <c r="A3242" s="24"/>
      <c r="D3242" s="24"/>
      <c r="F3242" s="24"/>
      <c r="K3242" s="9" t="n">
        <f aca="false">IF($A3242="",0,IF(OR(N($D3242)=0,$D3242&amp;""=TOP!$C$5&amp;""),1,0))</f>
        <v>0</v>
      </c>
      <c r="L3242" s="27" t="n">
        <f aca="false">IF($K3242=0,0,IFERROR(INDEX(購買率算出!$P$6:$P$3005,MATCH($A3242&amp;"",購買率算出!$C$6:$C$3005,0)),0))</f>
        <v>0</v>
      </c>
    </row>
    <row r="3243" customFormat="false" ht="15" hidden="false" customHeight="false" outlineLevel="0" collapsed="false">
      <c r="A3243" s="24"/>
      <c r="D3243" s="24"/>
      <c r="F3243" s="24"/>
      <c r="K3243" s="9" t="n">
        <f aca="false">IF($A3243="",0,IF(OR(N($D3243)=0,$D3243&amp;""=TOP!$C$5&amp;""),1,0))</f>
        <v>0</v>
      </c>
      <c r="L3243" s="27" t="n">
        <f aca="false">IF($K3243=0,0,IFERROR(INDEX(購買率算出!$P$6:$P$3005,MATCH($A3243&amp;"",購買率算出!$C$6:$C$3005,0)),0))</f>
        <v>0</v>
      </c>
    </row>
    <row r="3244" customFormat="false" ht="15" hidden="false" customHeight="false" outlineLevel="0" collapsed="false">
      <c r="A3244" s="24"/>
      <c r="D3244" s="24"/>
      <c r="F3244" s="24"/>
      <c r="K3244" s="9" t="n">
        <f aca="false">IF($A3244="",0,IF(OR(N($D3244)=0,$D3244&amp;""=TOP!$C$5&amp;""),1,0))</f>
        <v>0</v>
      </c>
      <c r="L3244" s="27" t="n">
        <f aca="false">IF($K3244=0,0,IFERROR(INDEX(購買率算出!$P$6:$P$3005,MATCH($A3244&amp;"",購買率算出!$C$6:$C$3005,0)),0))</f>
        <v>0</v>
      </c>
    </row>
    <row r="3245" customFormat="false" ht="15" hidden="false" customHeight="false" outlineLevel="0" collapsed="false">
      <c r="A3245" s="24"/>
      <c r="D3245" s="24"/>
      <c r="F3245" s="24"/>
      <c r="K3245" s="9" t="n">
        <f aca="false">IF($A3245="",0,IF(OR(N($D3245)=0,$D3245&amp;""=TOP!$C$5&amp;""),1,0))</f>
        <v>0</v>
      </c>
      <c r="L3245" s="27" t="n">
        <f aca="false">IF($K3245=0,0,IFERROR(INDEX(購買率算出!$P$6:$P$3005,MATCH($A3245&amp;"",購買率算出!$C$6:$C$3005,0)),0))</f>
        <v>0</v>
      </c>
    </row>
    <row r="3246" customFormat="false" ht="15" hidden="false" customHeight="false" outlineLevel="0" collapsed="false">
      <c r="A3246" s="24"/>
      <c r="D3246" s="24"/>
      <c r="F3246" s="24"/>
      <c r="K3246" s="9" t="n">
        <f aca="false">IF($A3246="",0,IF(OR(N($D3246)=0,$D3246&amp;""=TOP!$C$5&amp;""),1,0))</f>
        <v>0</v>
      </c>
      <c r="L3246" s="27" t="n">
        <f aca="false">IF($K3246=0,0,IFERROR(INDEX(購買率算出!$P$6:$P$3005,MATCH($A3246&amp;"",購買率算出!$C$6:$C$3005,0)),0))</f>
        <v>0</v>
      </c>
    </row>
    <row r="3247" customFormat="false" ht="15" hidden="false" customHeight="false" outlineLevel="0" collapsed="false">
      <c r="A3247" s="24"/>
      <c r="D3247" s="24"/>
      <c r="F3247" s="24"/>
      <c r="K3247" s="9" t="n">
        <f aca="false">IF($A3247="",0,IF(OR(N($D3247)=0,$D3247&amp;""=TOP!$C$5&amp;""),1,0))</f>
        <v>0</v>
      </c>
      <c r="L3247" s="27" t="n">
        <f aca="false">IF($K3247=0,0,IFERROR(INDEX(購買率算出!$P$6:$P$3005,MATCH($A3247&amp;"",購買率算出!$C$6:$C$3005,0)),0))</f>
        <v>0</v>
      </c>
    </row>
    <row r="3248" customFormat="false" ht="15" hidden="false" customHeight="false" outlineLevel="0" collapsed="false">
      <c r="A3248" s="24"/>
      <c r="D3248" s="24"/>
      <c r="F3248" s="24"/>
      <c r="K3248" s="9" t="n">
        <f aca="false">IF($A3248="",0,IF(OR(N($D3248)=0,$D3248&amp;""=TOP!$C$5&amp;""),1,0))</f>
        <v>0</v>
      </c>
      <c r="L3248" s="27" t="n">
        <f aca="false">IF($K3248=0,0,IFERROR(INDEX(購買率算出!$P$6:$P$3005,MATCH($A3248&amp;"",購買率算出!$C$6:$C$3005,0)),0))</f>
        <v>0</v>
      </c>
    </row>
    <row r="3249" customFormat="false" ht="15" hidden="false" customHeight="false" outlineLevel="0" collapsed="false">
      <c r="A3249" s="24"/>
      <c r="D3249" s="24"/>
      <c r="F3249" s="24"/>
      <c r="K3249" s="9" t="n">
        <f aca="false">IF($A3249="",0,IF(OR(N($D3249)=0,$D3249&amp;""=TOP!$C$5&amp;""),1,0))</f>
        <v>0</v>
      </c>
      <c r="L3249" s="27" t="n">
        <f aca="false">IF($K3249=0,0,IFERROR(INDEX(購買率算出!$P$6:$P$3005,MATCH($A3249&amp;"",購買率算出!$C$6:$C$3005,0)),0))</f>
        <v>0</v>
      </c>
    </row>
    <row r="3250" customFormat="false" ht="15" hidden="false" customHeight="false" outlineLevel="0" collapsed="false">
      <c r="A3250" s="24"/>
      <c r="D3250" s="24"/>
      <c r="F3250" s="24"/>
      <c r="K3250" s="9" t="n">
        <f aca="false">IF($A3250="",0,IF(OR(N($D3250)=0,$D3250&amp;""=TOP!$C$5&amp;""),1,0))</f>
        <v>0</v>
      </c>
      <c r="L3250" s="27" t="n">
        <f aca="false">IF($K3250=0,0,IFERROR(INDEX(購買率算出!$P$6:$P$3005,MATCH($A3250&amp;"",購買率算出!$C$6:$C$3005,0)),0))</f>
        <v>0</v>
      </c>
    </row>
    <row r="3251" customFormat="false" ht="15" hidden="false" customHeight="false" outlineLevel="0" collapsed="false">
      <c r="A3251" s="24"/>
      <c r="D3251" s="24"/>
      <c r="F3251" s="24"/>
      <c r="K3251" s="9" t="n">
        <f aca="false">IF($A3251="",0,IF(OR(N($D3251)=0,$D3251&amp;""=TOP!$C$5&amp;""),1,0))</f>
        <v>0</v>
      </c>
      <c r="L3251" s="27" t="n">
        <f aca="false">IF($K3251=0,0,IFERROR(INDEX(購買率算出!$P$6:$P$3005,MATCH($A3251&amp;"",購買率算出!$C$6:$C$3005,0)),0))</f>
        <v>0</v>
      </c>
    </row>
    <row r="3252" customFormat="false" ht="15" hidden="false" customHeight="false" outlineLevel="0" collapsed="false">
      <c r="A3252" s="24"/>
      <c r="D3252" s="24"/>
      <c r="F3252" s="24"/>
      <c r="K3252" s="9" t="n">
        <f aca="false">IF($A3252="",0,IF(OR(N($D3252)=0,$D3252&amp;""=TOP!$C$5&amp;""),1,0))</f>
        <v>0</v>
      </c>
      <c r="L3252" s="27" t="n">
        <f aca="false">IF($K3252=0,0,IFERROR(INDEX(購買率算出!$P$6:$P$3005,MATCH($A3252&amp;"",購買率算出!$C$6:$C$3005,0)),0))</f>
        <v>0</v>
      </c>
    </row>
    <row r="3253" customFormat="false" ht="15" hidden="false" customHeight="false" outlineLevel="0" collapsed="false">
      <c r="A3253" s="24"/>
      <c r="D3253" s="24"/>
      <c r="F3253" s="24"/>
      <c r="K3253" s="9" t="n">
        <f aca="false">IF($A3253="",0,IF(OR(N($D3253)=0,$D3253&amp;""=TOP!$C$5&amp;""),1,0))</f>
        <v>0</v>
      </c>
      <c r="L3253" s="27" t="n">
        <f aca="false">IF($K3253=0,0,IFERROR(INDEX(購買率算出!$P$6:$P$3005,MATCH($A3253&amp;"",購買率算出!$C$6:$C$3005,0)),0))</f>
        <v>0</v>
      </c>
    </row>
    <row r="3254" customFormat="false" ht="15" hidden="false" customHeight="false" outlineLevel="0" collapsed="false">
      <c r="A3254" s="24"/>
      <c r="D3254" s="24"/>
      <c r="F3254" s="24"/>
      <c r="K3254" s="9" t="n">
        <f aca="false">IF($A3254="",0,IF(OR(N($D3254)=0,$D3254&amp;""=TOP!$C$5&amp;""),1,0))</f>
        <v>0</v>
      </c>
      <c r="L3254" s="27" t="n">
        <f aca="false">IF($K3254=0,0,IFERROR(INDEX(購買率算出!$P$6:$P$3005,MATCH($A3254&amp;"",購買率算出!$C$6:$C$3005,0)),0))</f>
        <v>0</v>
      </c>
    </row>
    <row r="3255" customFormat="false" ht="15" hidden="false" customHeight="false" outlineLevel="0" collapsed="false">
      <c r="A3255" s="24"/>
      <c r="D3255" s="24"/>
      <c r="F3255" s="24"/>
      <c r="K3255" s="9" t="n">
        <f aca="false">IF($A3255="",0,IF(OR(N($D3255)=0,$D3255&amp;""=TOP!$C$5&amp;""),1,0))</f>
        <v>0</v>
      </c>
      <c r="L3255" s="27" t="n">
        <f aca="false">IF($K3255=0,0,IFERROR(INDEX(購買率算出!$P$6:$P$3005,MATCH($A3255&amp;"",購買率算出!$C$6:$C$3005,0)),0))</f>
        <v>0</v>
      </c>
    </row>
    <row r="3256" customFormat="false" ht="15" hidden="false" customHeight="false" outlineLevel="0" collapsed="false">
      <c r="A3256" s="24"/>
      <c r="D3256" s="24"/>
      <c r="F3256" s="24"/>
      <c r="K3256" s="9" t="n">
        <f aca="false">IF($A3256="",0,IF(OR(N($D3256)=0,$D3256&amp;""=TOP!$C$5&amp;""),1,0))</f>
        <v>0</v>
      </c>
      <c r="L3256" s="27" t="n">
        <f aca="false">IF($K3256=0,0,IFERROR(INDEX(購買率算出!$P$6:$P$3005,MATCH($A3256&amp;"",購買率算出!$C$6:$C$3005,0)),0))</f>
        <v>0</v>
      </c>
    </row>
    <row r="3257" customFormat="false" ht="15" hidden="false" customHeight="false" outlineLevel="0" collapsed="false">
      <c r="A3257" s="24"/>
      <c r="D3257" s="24"/>
      <c r="F3257" s="24"/>
      <c r="K3257" s="9" t="n">
        <f aca="false">IF($A3257="",0,IF(OR(N($D3257)=0,$D3257&amp;""=TOP!$C$5&amp;""),1,0))</f>
        <v>0</v>
      </c>
      <c r="L3257" s="27" t="n">
        <f aca="false">IF($K3257=0,0,IFERROR(INDEX(購買率算出!$P$6:$P$3005,MATCH($A3257&amp;"",購買率算出!$C$6:$C$3005,0)),0))</f>
        <v>0</v>
      </c>
    </row>
    <row r="3258" customFormat="false" ht="15" hidden="false" customHeight="false" outlineLevel="0" collapsed="false">
      <c r="A3258" s="24"/>
      <c r="D3258" s="24"/>
      <c r="F3258" s="24"/>
      <c r="K3258" s="9" t="n">
        <f aca="false">IF($A3258="",0,IF(OR(N($D3258)=0,$D3258&amp;""=TOP!$C$5&amp;""),1,0))</f>
        <v>0</v>
      </c>
      <c r="L3258" s="27" t="n">
        <f aca="false">IF($K3258=0,0,IFERROR(INDEX(購買率算出!$P$6:$P$3005,MATCH($A3258&amp;"",購買率算出!$C$6:$C$3005,0)),0))</f>
        <v>0</v>
      </c>
    </row>
    <row r="3259" customFormat="false" ht="15" hidden="false" customHeight="false" outlineLevel="0" collapsed="false">
      <c r="A3259" s="24"/>
      <c r="D3259" s="24"/>
      <c r="F3259" s="24"/>
      <c r="K3259" s="9" t="n">
        <f aca="false">IF($A3259="",0,IF(OR(N($D3259)=0,$D3259&amp;""=TOP!$C$5&amp;""),1,0))</f>
        <v>0</v>
      </c>
      <c r="L3259" s="27" t="n">
        <f aca="false">IF($K3259=0,0,IFERROR(INDEX(購買率算出!$P$6:$P$3005,MATCH($A3259&amp;"",購買率算出!$C$6:$C$3005,0)),0))</f>
        <v>0</v>
      </c>
    </row>
    <row r="3260" customFormat="false" ht="15" hidden="false" customHeight="false" outlineLevel="0" collapsed="false">
      <c r="A3260" s="24"/>
      <c r="D3260" s="24"/>
      <c r="F3260" s="24"/>
      <c r="K3260" s="9" t="n">
        <f aca="false">IF($A3260="",0,IF(OR(N($D3260)=0,$D3260&amp;""=TOP!$C$5&amp;""),1,0))</f>
        <v>0</v>
      </c>
      <c r="L3260" s="27" t="n">
        <f aca="false">IF($K3260=0,0,IFERROR(INDEX(購買率算出!$P$6:$P$3005,MATCH($A3260&amp;"",購買率算出!$C$6:$C$3005,0)),0))</f>
        <v>0</v>
      </c>
    </row>
    <row r="3261" customFormat="false" ht="15" hidden="false" customHeight="false" outlineLevel="0" collapsed="false">
      <c r="A3261" s="24"/>
      <c r="D3261" s="24"/>
      <c r="F3261" s="24"/>
      <c r="K3261" s="9" t="n">
        <f aca="false">IF($A3261="",0,IF(OR(N($D3261)=0,$D3261&amp;""=TOP!$C$5&amp;""),1,0))</f>
        <v>0</v>
      </c>
      <c r="L3261" s="27" t="n">
        <f aca="false">IF($K3261=0,0,IFERROR(INDEX(購買率算出!$P$6:$P$3005,MATCH($A3261&amp;"",購買率算出!$C$6:$C$3005,0)),0))</f>
        <v>0</v>
      </c>
    </row>
    <row r="3262" customFormat="false" ht="15" hidden="false" customHeight="false" outlineLevel="0" collapsed="false">
      <c r="A3262" s="24"/>
      <c r="D3262" s="24"/>
      <c r="F3262" s="24"/>
      <c r="K3262" s="9" t="n">
        <f aca="false">IF($A3262="",0,IF(OR(N($D3262)=0,$D3262&amp;""=TOP!$C$5&amp;""),1,0))</f>
        <v>0</v>
      </c>
      <c r="L3262" s="27" t="n">
        <f aca="false">IF($K3262=0,0,IFERROR(INDEX(購買率算出!$P$6:$P$3005,MATCH($A3262&amp;"",購買率算出!$C$6:$C$3005,0)),0))</f>
        <v>0</v>
      </c>
    </row>
    <row r="3263" customFormat="false" ht="15" hidden="false" customHeight="false" outlineLevel="0" collapsed="false">
      <c r="A3263" s="24"/>
      <c r="D3263" s="24"/>
      <c r="F3263" s="24"/>
      <c r="K3263" s="9" t="n">
        <f aca="false">IF($A3263="",0,IF(OR(N($D3263)=0,$D3263&amp;""=TOP!$C$5&amp;""),1,0))</f>
        <v>0</v>
      </c>
      <c r="L3263" s="27" t="n">
        <f aca="false">IF($K3263=0,0,IFERROR(INDEX(購買率算出!$P$6:$P$3005,MATCH($A3263&amp;"",購買率算出!$C$6:$C$3005,0)),0))</f>
        <v>0</v>
      </c>
    </row>
    <row r="3264" customFormat="false" ht="15" hidden="false" customHeight="false" outlineLevel="0" collapsed="false">
      <c r="A3264" s="24"/>
      <c r="D3264" s="24"/>
      <c r="F3264" s="24"/>
      <c r="K3264" s="9" t="n">
        <f aca="false">IF($A3264="",0,IF(OR(N($D3264)=0,$D3264&amp;""=TOP!$C$5&amp;""),1,0))</f>
        <v>0</v>
      </c>
      <c r="L3264" s="27" t="n">
        <f aca="false">IF($K3264=0,0,IFERROR(INDEX(購買率算出!$P$6:$P$3005,MATCH($A3264&amp;"",購買率算出!$C$6:$C$3005,0)),0))</f>
        <v>0</v>
      </c>
    </row>
    <row r="3265" customFormat="false" ht="15" hidden="false" customHeight="false" outlineLevel="0" collapsed="false">
      <c r="A3265" s="24"/>
      <c r="D3265" s="24"/>
      <c r="F3265" s="24"/>
      <c r="K3265" s="9" t="n">
        <f aca="false">IF($A3265="",0,IF(OR(N($D3265)=0,$D3265&amp;""=TOP!$C$5&amp;""),1,0))</f>
        <v>0</v>
      </c>
      <c r="L3265" s="27" t="n">
        <f aca="false">IF($K3265=0,0,IFERROR(INDEX(購買率算出!$P$6:$P$3005,MATCH($A3265&amp;"",購買率算出!$C$6:$C$3005,0)),0))</f>
        <v>0</v>
      </c>
    </row>
    <row r="3266" customFormat="false" ht="15" hidden="false" customHeight="false" outlineLevel="0" collapsed="false">
      <c r="A3266" s="24"/>
      <c r="D3266" s="24"/>
      <c r="F3266" s="24"/>
      <c r="K3266" s="9" t="n">
        <f aca="false">IF($A3266="",0,IF(OR(N($D3266)=0,$D3266&amp;""=TOP!$C$5&amp;""),1,0))</f>
        <v>0</v>
      </c>
      <c r="L3266" s="27" t="n">
        <f aca="false">IF($K3266=0,0,IFERROR(INDEX(購買率算出!$P$6:$P$3005,MATCH($A3266&amp;"",購買率算出!$C$6:$C$3005,0)),0))</f>
        <v>0</v>
      </c>
    </row>
    <row r="3267" customFormat="false" ht="15" hidden="false" customHeight="false" outlineLevel="0" collapsed="false">
      <c r="A3267" s="24"/>
      <c r="D3267" s="24"/>
      <c r="F3267" s="24"/>
      <c r="K3267" s="9" t="n">
        <f aca="false">IF($A3267="",0,IF(OR(N($D3267)=0,$D3267&amp;""=TOP!$C$5&amp;""),1,0))</f>
        <v>0</v>
      </c>
      <c r="L3267" s="27" t="n">
        <f aca="false">IF($K3267=0,0,IFERROR(INDEX(購買率算出!$P$6:$P$3005,MATCH($A3267&amp;"",購買率算出!$C$6:$C$3005,0)),0))</f>
        <v>0</v>
      </c>
    </row>
    <row r="3268" customFormat="false" ht="15" hidden="false" customHeight="false" outlineLevel="0" collapsed="false">
      <c r="A3268" s="24"/>
      <c r="D3268" s="24"/>
      <c r="F3268" s="24"/>
      <c r="K3268" s="9" t="n">
        <f aca="false">IF($A3268="",0,IF(OR(N($D3268)=0,$D3268&amp;""=TOP!$C$5&amp;""),1,0))</f>
        <v>0</v>
      </c>
      <c r="L3268" s="27" t="n">
        <f aca="false">IF($K3268=0,0,IFERROR(INDEX(購買率算出!$P$6:$P$3005,MATCH($A3268&amp;"",購買率算出!$C$6:$C$3005,0)),0))</f>
        <v>0</v>
      </c>
    </row>
    <row r="3269" customFormat="false" ht="15" hidden="false" customHeight="false" outlineLevel="0" collapsed="false">
      <c r="A3269" s="24"/>
      <c r="D3269" s="24"/>
      <c r="F3269" s="24"/>
      <c r="K3269" s="9" t="n">
        <f aca="false">IF($A3269="",0,IF(OR(N($D3269)=0,$D3269&amp;""=TOP!$C$5&amp;""),1,0))</f>
        <v>0</v>
      </c>
      <c r="L3269" s="27" t="n">
        <f aca="false">IF($K3269=0,0,IFERROR(INDEX(購買率算出!$P$6:$P$3005,MATCH($A3269&amp;"",購買率算出!$C$6:$C$3005,0)),0))</f>
        <v>0</v>
      </c>
    </row>
    <row r="3270" customFormat="false" ht="15" hidden="false" customHeight="false" outlineLevel="0" collapsed="false">
      <c r="A3270" s="24"/>
      <c r="D3270" s="24"/>
      <c r="F3270" s="24"/>
      <c r="K3270" s="9" t="n">
        <f aca="false">IF($A3270="",0,IF(OR(N($D3270)=0,$D3270&amp;""=TOP!$C$5&amp;""),1,0))</f>
        <v>0</v>
      </c>
      <c r="L3270" s="27" t="n">
        <f aca="false">IF($K3270=0,0,IFERROR(INDEX(購買率算出!$P$6:$P$3005,MATCH($A3270&amp;"",購買率算出!$C$6:$C$3005,0)),0))</f>
        <v>0</v>
      </c>
    </row>
    <row r="3271" customFormat="false" ht="15" hidden="false" customHeight="false" outlineLevel="0" collapsed="false">
      <c r="A3271" s="24"/>
      <c r="D3271" s="24"/>
      <c r="F3271" s="24"/>
      <c r="K3271" s="9" t="n">
        <f aca="false">IF($A3271="",0,IF(OR(N($D3271)=0,$D3271&amp;""=TOP!$C$5&amp;""),1,0))</f>
        <v>0</v>
      </c>
      <c r="L3271" s="27" t="n">
        <f aca="false">IF($K3271=0,0,IFERROR(INDEX(購買率算出!$P$6:$P$3005,MATCH($A3271&amp;"",購買率算出!$C$6:$C$3005,0)),0))</f>
        <v>0</v>
      </c>
    </row>
    <row r="3272" customFormat="false" ht="15" hidden="false" customHeight="false" outlineLevel="0" collapsed="false">
      <c r="A3272" s="24"/>
      <c r="D3272" s="24"/>
      <c r="F3272" s="24"/>
      <c r="K3272" s="9" t="n">
        <f aca="false">IF($A3272="",0,IF(OR(N($D3272)=0,$D3272&amp;""=TOP!$C$5&amp;""),1,0))</f>
        <v>0</v>
      </c>
      <c r="L3272" s="27" t="n">
        <f aca="false">IF($K3272=0,0,IFERROR(INDEX(購買率算出!$P$6:$P$3005,MATCH($A3272&amp;"",購買率算出!$C$6:$C$3005,0)),0))</f>
        <v>0</v>
      </c>
    </row>
    <row r="3273" customFormat="false" ht="15" hidden="false" customHeight="false" outlineLevel="0" collapsed="false">
      <c r="A3273" s="24"/>
      <c r="D3273" s="24"/>
      <c r="F3273" s="24"/>
      <c r="K3273" s="9" t="n">
        <f aca="false">IF($A3273="",0,IF(OR(N($D3273)=0,$D3273&amp;""=TOP!$C$5&amp;""),1,0))</f>
        <v>0</v>
      </c>
      <c r="L3273" s="27" t="n">
        <f aca="false">IF($K3273=0,0,IFERROR(INDEX(購買率算出!$P$6:$P$3005,MATCH($A3273&amp;"",購買率算出!$C$6:$C$3005,0)),0))</f>
        <v>0</v>
      </c>
    </row>
    <row r="3274" customFormat="false" ht="15" hidden="false" customHeight="false" outlineLevel="0" collapsed="false">
      <c r="A3274" s="24"/>
      <c r="D3274" s="24"/>
      <c r="F3274" s="24"/>
      <c r="K3274" s="9" t="n">
        <f aca="false">IF($A3274="",0,IF(OR(N($D3274)=0,$D3274&amp;""=TOP!$C$5&amp;""),1,0))</f>
        <v>0</v>
      </c>
      <c r="L3274" s="27" t="n">
        <f aca="false">IF($K3274=0,0,IFERROR(INDEX(購買率算出!$P$6:$P$3005,MATCH($A3274&amp;"",購買率算出!$C$6:$C$3005,0)),0))</f>
        <v>0</v>
      </c>
    </row>
    <row r="3275" customFormat="false" ht="15" hidden="false" customHeight="false" outlineLevel="0" collapsed="false">
      <c r="A3275" s="24"/>
      <c r="D3275" s="24"/>
      <c r="F3275" s="24"/>
      <c r="K3275" s="9" t="n">
        <f aca="false">IF($A3275="",0,IF(OR(N($D3275)=0,$D3275&amp;""=TOP!$C$5&amp;""),1,0))</f>
        <v>0</v>
      </c>
      <c r="L3275" s="27" t="n">
        <f aca="false">IF($K3275=0,0,IFERROR(INDEX(購買率算出!$P$6:$P$3005,MATCH($A3275&amp;"",購買率算出!$C$6:$C$3005,0)),0))</f>
        <v>0</v>
      </c>
    </row>
    <row r="3276" customFormat="false" ht="15" hidden="false" customHeight="false" outlineLevel="0" collapsed="false">
      <c r="A3276" s="24"/>
      <c r="D3276" s="24"/>
      <c r="F3276" s="24"/>
      <c r="K3276" s="9" t="n">
        <f aca="false">IF($A3276="",0,IF(OR(N($D3276)=0,$D3276&amp;""=TOP!$C$5&amp;""),1,0))</f>
        <v>0</v>
      </c>
      <c r="L3276" s="27" t="n">
        <f aca="false">IF($K3276=0,0,IFERROR(INDEX(購買率算出!$P$6:$P$3005,MATCH($A3276&amp;"",購買率算出!$C$6:$C$3005,0)),0))</f>
        <v>0</v>
      </c>
    </row>
    <row r="3277" customFormat="false" ht="15" hidden="false" customHeight="false" outlineLevel="0" collapsed="false">
      <c r="A3277" s="24"/>
      <c r="D3277" s="24"/>
      <c r="F3277" s="24"/>
      <c r="K3277" s="9" t="n">
        <f aca="false">IF($A3277="",0,IF(OR(N($D3277)=0,$D3277&amp;""=TOP!$C$5&amp;""),1,0))</f>
        <v>0</v>
      </c>
      <c r="L3277" s="27" t="n">
        <f aca="false">IF($K3277=0,0,IFERROR(INDEX(購買率算出!$P$6:$P$3005,MATCH($A3277&amp;"",購買率算出!$C$6:$C$3005,0)),0))</f>
        <v>0</v>
      </c>
    </row>
    <row r="3278" customFormat="false" ht="15" hidden="false" customHeight="false" outlineLevel="0" collapsed="false">
      <c r="A3278" s="24"/>
      <c r="D3278" s="24"/>
      <c r="F3278" s="24"/>
      <c r="K3278" s="9" t="n">
        <f aca="false">IF($A3278="",0,IF(OR(N($D3278)=0,$D3278&amp;""=TOP!$C$5&amp;""),1,0))</f>
        <v>0</v>
      </c>
      <c r="L3278" s="27" t="n">
        <f aca="false">IF($K3278=0,0,IFERROR(INDEX(購買率算出!$P$6:$P$3005,MATCH($A3278&amp;"",購買率算出!$C$6:$C$3005,0)),0))</f>
        <v>0</v>
      </c>
    </row>
    <row r="3279" customFormat="false" ht="15" hidden="false" customHeight="false" outlineLevel="0" collapsed="false">
      <c r="A3279" s="24"/>
      <c r="D3279" s="24"/>
      <c r="F3279" s="24"/>
      <c r="K3279" s="9" t="n">
        <f aca="false">IF($A3279="",0,IF(OR(N($D3279)=0,$D3279&amp;""=TOP!$C$5&amp;""),1,0))</f>
        <v>0</v>
      </c>
      <c r="L3279" s="27" t="n">
        <f aca="false">IF($K3279=0,0,IFERROR(INDEX(購買率算出!$P$6:$P$3005,MATCH($A3279&amp;"",購買率算出!$C$6:$C$3005,0)),0))</f>
        <v>0</v>
      </c>
    </row>
    <row r="3280" customFormat="false" ht="15" hidden="false" customHeight="false" outlineLevel="0" collapsed="false">
      <c r="A3280" s="24"/>
      <c r="D3280" s="24"/>
      <c r="F3280" s="24"/>
      <c r="K3280" s="9" t="n">
        <f aca="false">IF($A3280="",0,IF(OR(N($D3280)=0,$D3280&amp;""=TOP!$C$5&amp;""),1,0))</f>
        <v>0</v>
      </c>
      <c r="L3280" s="27" t="n">
        <f aca="false">IF($K3280=0,0,IFERROR(INDEX(購買率算出!$P$6:$P$3005,MATCH($A3280&amp;"",購買率算出!$C$6:$C$3005,0)),0))</f>
        <v>0</v>
      </c>
    </row>
    <row r="3281" customFormat="false" ht="15" hidden="false" customHeight="false" outlineLevel="0" collapsed="false">
      <c r="A3281" s="24"/>
      <c r="D3281" s="24"/>
      <c r="F3281" s="24"/>
      <c r="K3281" s="9" t="n">
        <f aca="false">IF($A3281="",0,IF(OR(N($D3281)=0,$D3281&amp;""=TOP!$C$5&amp;""),1,0))</f>
        <v>0</v>
      </c>
      <c r="L3281" s="27" t="n">
        <f aca="false">IF($K3281=0,0,IFERROR(INDEX(購買率算出!$P$6:$P$3005,MATCH($A3281&amp;"",購買率算出!$C$6:$C$3005,0)),0))</f>
        <v>0</v>
      </c>
    </row>
    <row r="3282" customFormat="false" ht="15" hidden="false" customHeight="false" outlineLevel="0" collapsed="false">
      <c r="A3282" s="24"/>
      <c r="D3282" s="24"/>
      <c r="F3282" s="24"/>
      <c r="K3282" s="9" t="n">
        <f aca="false">IF($A3282="",0,IF(OR(N($D3282)=0,$D3282&amp;""=TOP!$C$5&amp;""),1,0))</f>
        <v>0</v>
      </c>
      <c r="L3282" s="27" t="n">
        <f aca="false">IF($K3282=0,0,IFERROR(INDEX(購買率算出!$P$6:$P$3005,MATCH($A3282&amp;"",購買率算出!$C$6:$C$3005,0)),0))</f>
        <v>0</v>
      </c>
    </row>
    <row r="3283" customFormat="false" ht="15" hidden="false" customHeight="false" outlineLevel="0" collapsed="false">
      <c r="A3283" s="24"/>
      <c r="D3283" s="24"/>
      <c r="F3283" s="24"/>
      <c r="K3283" s="9" t="n">
        <f aca="false">IF($A3283="",0,IF(OR(N($D3283)=0,$D3283&amp;""=TOP!$C$5&amp;""),1,0))</f>
        <v>0</v>
      </c>
      <c r="L3283" s="27" t="n">
        <f aca="false">IF($K3283=0,0,IFERROR(INDEX(購買率算出!$P$6:$P$3005,MATCH($A3283&amp;"",購買率算出!$C$6:$C$3005,0)),0))</f>
        <v>0</v>
      </c>
    </row>
    <row r="3284" customFormat="false" ht="15" hidden="false" customHeight="false" outlineLevel="0" collapsed="false">
      <c r="A3284" s="24"/>
      <c r="D3284" s="24"/>
      <c r="F3284" s="24"/>
      <c r="K3284" s="9" t="n">
        <f aca="false">IF($A3284="",0,IF(OR(N($D3284)=0,$D3284&amp;""=TOP!$C$5&amp;""),1,0))</f>
        <v>0</v>
      </c>
      <c r="L3284" s="27" t="n">
        <f aca="false">IF($K3284=0,0,IFERROR(INDEX(購買率算出!$P$6:$P$3005,MATCH($A3284&amp;"",購買率算出!$C$6:$C$3005,0)),0))</f>
        <v>0</v>
      </c>
    </row>
    <row r="3285" customFormat="false" ht="15" hidden="false" customHeight="false" outlineLevel="0" collapsed="false">
      <c r="A3285" s="24"/>
      <c r="D3285" s="24"/>
      <c r="F3285" s="24"/>
      <c r="K3285" s="9" t="n">
        <f aca="false">IF($A3285="",0,IF(OR(N($D3285)=0,$D3285&amp;""=TOP!$C$5&amp;""),1,0))</f>
        <v>0</v>
      </c>
      <c r="L3285" s="27" t="n">
        <f aca="false">IF($K3285=0,0,IFERROR(INDEX(購買率算出!$P$6:$P$3005,MATCH($A3285&amp;"",購買率算出!$C$6:$C$3005,0)),0))</f>
        <v>0</v>
      </c>
    </row>
    <row r="3286" customFormat="false" ht="15" hidden="false" customHeight="false" outlineLevel="0" collapsed="false">
      <c r="A3286" s="24"/>
      <c r="D3286" s="24"/>
      <c r="F3286" s="24"/>
      <c r="K3286" s="9" t="n">
        <f aca="false">IF($A3286="",0,IF(OR(N($D3286)=0,$D3286&amp;""=TOP!$C$5&amp;""),1,0))</f>
        <v>0</v>
      </c>
      <c r="L3286" s="27" t="n">
        <f aca="false">IF($K3286=0,0,IFERROR(INDEX(購買率算出!$P$6:$P$3005,MATCH($A3286&amp;"",購買率算出!$C$6:$C$3005,0)),0))</f>
        <v>0</v>
      </c>
    </row>
    <row r="3287" customFormat="false" ht="15" hidden="false" customHeight="false" outlineLevel="0" collapsed="false">
      <c r="A3287" s="24"/>
      <c r="D3287" s="24"/>
      <c r="F3287" s="24"/>
      <c r="K3287" s="9" t="n">
        <f aca="false">IF($A3287="",0,IF(OR(N($D3287)=0,$D3287&amp;""=TOP!$C$5&amp;""),1,0))</f>
        <v>0</v>
      </c>
      <c r="L3287" s="27" t="n">
        <f aca="false">IF($K3287=0,0,IFERROR(INDEX(購買率算出!$P$6:$P$3005,MATCH($A3287&amp;"",購買率算出!$C$6:$C$3005,0)),0))</f>
        <v>0</v>
      </c>
    </row>
    <row r="3288" customFormat="false" ht="15" hidden="false" customHeight="false" outlineLevel="0" collapsed="false">
      <c r="A3288" s="24"/>
      <c r="D3288" s="24"/>
      <c r="F3288" s="24"/>
      <c r="K3288" s="9" t="n">
        <f aca="false">IF($A3288="",0,IF(OR(N($D3288)=0,$D3288&amp;""=TOP!$C$5&amp;""),1,0))</f>
        <v>0</v>
      </c>
      <c r="L3288" s="27" t="n">
        <f aca="false">IF($K3288=0,0,IFERROR(INDEX(購買率算出!$P$6:$P$3005,MATCH($A3288&amp;"",購買率算出!$C$6:$C$3005,0)),0))</f>
        <v>0</v>
      </c>
    </row>
    <row r="3289" customFormat="false" ht="15" hidden="false" customHeight="false" outlineLevel="0" collapsed="false">
      <c r="A3289" s="24"/>
      <c r="D3289" s="24"/>
      <c r="F3289" s="24"/>
      <c r="K3289" s="9" t="n">
        <f aca="false">IF($A3289="",0,IF(OR(N($D3289)=0,$D3289&amp;""=TOP!$C$5&amp;""),1,0))</f>
        <v>0</v>
      </c>
      <c r="L3289" s="27" t="n">
        <f aca="false">IF($K3289=0,0,IFERROR(INDEX(購買率算出!$P$6:$P$3005,MATCH($A3289&amp;"",購買率算出!$C$6:$C$3005,0)),0))</f>
        <v>0</v>
      </c>
    </row>
    <row r="3290" customFormat="false" ht="15" hidden="false" customHeight="false" outlineLevel="0" collapsed="false">
      <c r="A3290" s="24"/>
      <c r="D3290" s="24"/>
      <c r="F3290" s="24"/>
      <c r="K3290" s="9" t="n">
        <f aca="false">IF($A3290="",0,IF(OR(N($D3290)=0,$D3290&amp;""=TOP!$C$5&amp;""),1,0))</f>
        <v>0</v>
      </c>
      <c r="L3290" s="27" t="n">
        <f aca="false">IF($K3290=0,0,IFERROR(INDEX(購買率算出!$P$6:$P$3005,MATCH($A3290&amp;"",購買率算出!$C$6:$C$3005,0)),0))</f>
        <v>0</v>
      </c>
    </row>
    <row r="3291" customFormat="false" ht="15" hidden="false" customHeight="false" outlineLevel="0" collapsed="false">
      <c r="A3291" s="24"/>
      <c r="D3291" s="24"/>
      <c r="F3291" s="24"/>
      <c r="K3291" s="9" t="n">
        <f aca="false">IF($A3291="",0,IF(OR(N($D3291)=0,$D3291&amp;""=TOP!$C$5&amp;""),1,0))</f>
        <v>0</v>
      </c>
      <c r="L3291" s="27" t="n">
        <f aca="false">IF($K3291=0,0,IFERROR(INDEX(購買率算出!$P$6:$P$3005,MATCH($A3291&amp;"",購買率算出!$C$6:$C$3005,0)),0))</f>
        <v>0</v>
      </c>
    </row>
    <row r="3292" customFormat="false" ht="15" hidden="false" customHeight="false" outlineLevel="0" collapsed="false">
      <c r="A3292" s="24"/>
      <c r="D3292" s="24"/>
      <c r="F3292" s="24"/>
      <c r="K3292" s="9" t="n">
        <f aca="false">IF($A3292="",0,IF(OR(N($D3292)=0,$D3292&amp;""=TOP!$C$5&amp;""),1,0))</f>
        <v>0</v>
      </c>
      <c r="L3292" s="27" t="n">
        <f aca="false">IF($K3292=0,0,IFERROR(INDEX(購買率算出!$P$6:$P$3005,MATCH($A3292&amp;"",購買率算出!$C$6:$C$3005,0)),0))</f>
        <v>0</v>
      </c>
    </row>
    <row r="3293" customFormat="false" ht="15" hidden="false" customHeight="false" outlineLevel="0" collapsed="false">
      <c r="A3293" s="24"/>
      <c r="D3293" s="24"/>
      <c r="F3293" s="24"/>
      <c r="K3293" s="9" t="n">
        <f aca="false">IF($A3293="",0,IF(OR(N($D3293)=0,$D3293&amp;""=TOP!$C$5&amp;""),1,0))</f>
        <v>0</v>
      </c>
      <c r="L3293" s="27" t="n">
        <f aca="false">IF($K3293=0,0,IFERROR(INDEX(購買率算出!$P$6:$P$3005,MATCH($A3293&amp;"",購買率算出!$C$6:$C$3005,0)),0))</f>
        <v>0</v>
      </c>
    </row>
    <row r="3294" customFormat="false" ht="15" hidden="false" customHeight="false" outlineLevel="0" collapsed="false">
      <c r="A3294" s="24"/>
      <c r="D3294" s="24"/>
      <c r="F3294" s="24"/>
      <c r="K3294" s="9" t="n">
        <f aca="false">IF($A3294="",0,IF(OR(N($D3294)=0,$D3294&amp;""=TOP!$C$5&amp;""),1,0))</f>
        <v>0</v>
      </c>
      <c r="L3294" s="27" t="n">
        <f aca="false">IF($K3294=0,0,IFERROR(INDEX(購買率算出!$P$6:$P$3005,MATCH($A3294&amp;"",購買率算出!$C$6:$C$3005,0)),0))</f>
        <v>0</v>
      </c>
    </row>
    <row r="3295" customFormat="false" ht="15" hidden="false" customHeight="false" outlineLevel="0" collapsed="false">
      <c r="A3295" s="24"/>
      <c r="D3295" s="24"/>
      <c r="F3295" s="24"/>
      <c r="K3295" s="9" t="n">
        <f aca="false">IF($A3295="",0,IF(OR(N($D3295)=0,$D3295&amp;""=TOP!$C$5&amp;""),1,0))</f>
        <v>0</v>
      </c>
      <c r="L3295" s="27" t="n">
        <f aca="false">IF($K3295=0,0,IFERROR(INDEX(購買率算出!$P$6:$P$3005,MATCH($A3295&amp;"",購買率算出!$C$6:$C$3005,0)),0))</f>
        <v>0</v>
      </c>
    </row>
    <row r="3296" customFormat="false" ht="15" hidden="false" customHeight="false" outlineLevel="0" collapsed="false">
      <c r="A3296" s="24"/>
      <c r="D3296" s="24"/>
      <c r="F3296" s="24"/>
      <c r="K3296" s="9" t="n">
        <f aca="false">IF($A3296="",0,IF(OR(N($D3296)=0,$D3296&amp;""=TOP!$C$5&amp;""),1,0))</f>
        <v>0</v>
      </c>
      <c r="L3296" s="27" t="n">
        <f aca="false">IF($K3296=0,0,IFERROR(INDEX(購買率算出!$P$6:$P$3005,MATCH($A3296&amp;"",購買率算出!$C$6:$C$3005,0)),0))</f>
        <v>0</v>
      </c>
    </row>
    <row r="3297" customFormat="false" ht="15" hidden="false" customHeight="false" outlineLevel="0" collapsed="false">
      <c r="A3297" s="24"/>
      <c r="D3297" s="24"/>
      <c r="F3297" s="24"/>
      <c r="K3297" s="9" t="n">
        <f aca="false">IF($A3297="",0,IF(OR(N($D3297)=0,$D3297&amp;""=TOP!$C$5&amp;""),1,0))</f>
        <v>0</v>
      </c>
      <c r="L3297" s="27" t="n">
        <f aca="false">IF($K3297=0,0,IFERROR(INDEX(購買率算出!$P$6:$P$3005,MATCH($A3297&amp;"",購買率算出!$C$6:$C$3005,0)),0))</f>
        <v>0</v>
      </c>
    </row>
    <row r="3298" customFormat="false" ht="15" hidden="false" customHeight="false" outlineLevel="0" collapsed="false">
      <c r="A3298" s="24"/>
      <c r="D3298" s="24"/>
      <c r="F3298" s="24"/>
      <c r="K3298" s="9" t="n">
        <f aca="false">IF($A3298="",0,IF(OR(N($D3298)=0,$D3298&amp;""=TOP!$C$5&amp;""),1,0))</f>
        <v>0</v>
      </c>
      <c r="L3298" s="27" t="n">
        <f aca="false">IF($K3298=0,0,IFERROR(INDEX(購買率算出!$P$6:$P$3005,MATCH($A3298&amp;"",購買率算出!$C$6:$C$3005,0)),0))</f>
        <v>0</v>
      </c>
    </row>
    <row r="3299" customFormat="false" ht="15" hidden="false" customHeight="false" outlineLevel="0" collapsed="false">
      <c r="A3299" s="24"/>
      <c r="D3299" s="24"/>
      <c r="F3299" s="24"/>
      <c r="K3299" s="9" t="n">
        <f aca="false">IF($A3299="",0,IF(OR(N($D3299)=0,$D3299&amp;""=TOP!$C$5&amp;""),1,0))</f>
        <v>0</v>
      </c>
      <c r="L3299" s="27" t="n">
        <f aca="false">IF($K3299=0,0,IFERROR(INDEX(購買率算出!$P$6:$P$3005,MATCH($A3299&amp;"",購買率算出!$C$6:$C$3005,0)),0))</f>
        <v>0</v>
      </c>
    </row>
    <row r="3300" customFormat="false" ht="15" hidden="false" customHeight="false" outlineLevel="0" collapsed="false">
      <c r="A3300" s="24"/>
      <c r="D3300" s="24"/>
      <c r="F3300" s="24"/>
      <c r="K3300" s="9" t="n">
        <f aca="false">IF($A3300="",0,IF(OR(N($D3300)=0,$D3300&amp;""=TOP!$C$5&amp;""),1,0))</f>
        <v>0</v>
      </c>
      <c r="L3300" s="27" t="n">
        <f aca="false">IF($K3300=0,0,IFERROR(INDEX(購買率算出!$P$6:$P$3005,MATCH($A3300&amp;"",購買率算出!$C$6:$C$3005,0)),0))</f>
        <v>0</v>
      </c>
    </row>
    <row r="3301" customFormat="false" ht="15" hidden="false" customHeight="false" outlineLevel="0" collapsed="false">
      <c r="A3301" s="24"/>
      <c r="D3301" s="24"/>
      <c r="F3301" s="24"/>
      <c r="K3301" s="9" t="n">
        <f aca="false">IF($A3301="",0,IF(OR(N($D3301)=0,$D3301&amp;""=TOP!$C$5&amp;""),1,0))</f>
        <v>0</v>
      </c>
      <c r="L3301" s="27" t="n">
        <f aca="false">IF($K3301=0,0,IFERROR(INDEX(購買率算出!$P$6:$P$3005,MATCH($A3301&amp;"",購買率算出!$C$6:$C$3005,0)),0))</f>
        <v>0</v>
      </c>
    </row>
    <row r="3302" customFormat="false" ht="15" hidden="false" customHeight="false" outlineLevel="0" collapsed="false">
      <c r="A3302" s="24"/>
      <c r="D3302" s="24"/>
      <c r="F3302" s="24"/>
      <c r="K3302" s="9" t="n">
        <f aca="false">IF($A3302="",0,IF(OR(N($D3302)=0,$D3302&amp;""=TOP!$C$5&amp;""),1,0))</f>
        <v>0</v>
      </c>
      <c r="L3302" s="27" t="n">
        <f aca="false">IF($K3302=0,0,IFERROR(INDEX(購買率算出!$P$6:$P$3005,MATCH($A3302&amp;"",購買率算出!$C$6:$C$3005,0)),0))</f>
        <v>0</v>
      </c>
    </row>
    <row r="3303" customFormat="false" ht="15" hidden="false" customHeight="false" outlineLevel="0" collapsed="false">
      <c r="A3303" s="24"/>
      <c r="D3303" s="24"/>
      <c r="F3303" s="24"/>
      <c r="K3303" s="9" t="n">
        <f aca="false">IF($A3303="",0,IF(OR(N($D3303)=0,$D3303&amp;""=TOP!$C$5&amp;""),1,0))</f>
        <v>0</v>
      </c>
      <c r="L3303" s="27" t="n">
        <f aca="false">IF($K3303=0,0,IFERROR(INDEX(購買率算出!$P$6:$P$3005,MATCH($A3303&amp;"",購買率算出!$C$6:$C$3005,0)),0))</f>
        <v>0</v>
      </c>
    </row>
    <row r="3304" customFormat="false" ht="15" hidden="false" customHeight="false" outlineLevel="0" collapsed="false">
      <c r="A3304" s="24"/>
      <c r="D3304" s="24"/>
      <c r="F3304" s="24"/>
      <c r="K3304" s="9" t="n">
        <f aca="false">IF($A3304="",0,IF(OR(N($D3304)=0,$D3304&amp;""=TOP!$C$5&amp;""),1,0))</f>
        <v>0</v>
      </c>
      <c r="L3304" s="27" t="n">
        <f aca="false">IF($K3304=0,0,IFERROR(INDEX(購買率算出!$P$6:$P$3005,MATCH($A3304&amp;"",購買率算出!$C$6:$C$3005,0)),0))</f>
        <v>0</v>
      </c>
    </row>
    <row r="3305" customFormat="false" ht="15" hidden="false" customHeight="false" outlineLevel="0" collapsed="false">
      <c r="A3305" s="24"/>
      <c r="D3305" s="24"/>
      <c r="F3305" s="24"/>
      <c r="K3305" s="9" t="n">
        <f aca="false">IF($A3305="",0,IF(OR(N($D3305)=0,$D3305&amp;""=TOP!$C$5&amp;""),1,0))</f>
        <v>0</v>
      </c>
      <c r="L3305" s="27" t="n">
        <f aca="false">IF($K3305=0,0,IFERROR(INDEX(購買率算出!$P$6:$P$3005,MATCH($A3305&amp;"",購買率算出!$C$6:$C$3005,0)),0))</f>
        <v>0</v>
      </c>
    </row>
    <row r="3306" customFormat="false" ht="15" hidden="false" customHeight="false" outlineLevel="0" collapsed="false">
      <c r="A3306" s="24"/>
      <c r="D3306" s="24"/>
      <c r="F3306" s="24"/>
      <c r="K3306" s="9" t="n">
        <f aca="false">IF($A3306="",0,IF(OR(N($D3306)=0,$D3306&amp;""=TOP!$C$5&amp;""),1,0))</f>
        <v>0</v>
      </c>
      <c r="L3306" s="27" t="n">
        <f aca="false">IF($K3306=0,0,IFERROR(INDEX(購買率算出!$P$6:$P$3005,MATCH($A3306&amp;"",購買率算出!$C$6:$C$3005,0)),0))</f>
        <v>0</v>
      </c>
    </row>
    <row r="3307" customFormat="false" ht="15" hidden="false" customHeight="false" outlineLevel="0" collapsed="false">
      <c r="A3307" s="24"/>
      <c r="D3307" s="24"/>
      <c r="F3307" s="24"/>
      <c r="K3307" s="9" t="n">
        <f aca="false">IF($A3307="",0,IF(OR(N($D3307)=0,$D3307&amp;""=TOP!$C$5&amp;""),1,0))</f>
        <v>0</v>
      </c>
      <c r="L3307" s="27" t="n">
        <f aca="false">IF($K3307=0,0,IFERROR(INDEX(購買率算出!$P$6:$P$3005,MATCH($A3307&amp;"",購買率算出!$C$6:$C$3005,0)),0))</f>
        <v>0</v>
      </c>
    </row>
    <row r="3308" customFormat="false" ht="15" hidden="false" customHeight="false" outlineLevel="0" collapsed="false">
      <c r="A3308" s="24"/>
      <c r="D3308" s="24"/>
      <c r="F3308" s="24"/>
      <c r="K3308" s="9" t="n">
        <f aca="false">IF($A3308="",0,IF(OR(N($D3308)=0,$D3308&amp;""=TOP!$C$5&amp;""),1,0))</f>
        <v>0</v>
      </c>
      <c r="L3308" s="27" t="n">
        <f aca="false">IF($K3308=0,0,IFERROR(INDEX(購買率算出!$P$6:$P$3005,MATCH($A3308&amp;"",購買率算出!$C$6:$C$3005,0)),0))</f>
        <v>0</v>
      </c>
    </row>
    <row r="3309" customFormat="false" ht="15" hidden="false" customHeight="false" outlineLevel="0" collapsed="false">
      <c r="A3309" s="24"/>
      <c r="D3309" s="24"/>
      <c r="F3309" s="24"/>
      <c r="K3309" s="9" t="n">
        <f aca="false">IF($A3309="",0,IF(OR(N($D3309)=0,$D3309&amp;""=TOP!$C$5&amp;""),1,0))</f>
        <v>0</v>
      </c>
      <c r="L3309" s="27" t="n">
        <f aca="false">IF($K3309=0,0,IFERROR(INDEX(購買率算出!$P$6:$P$3005,MATCH($A3309&amp;"",購買率算出!$C$6:$C$3005,0)),0))</f>
        <v>0</v>
      </c>
    </row>
    <row r="3310" customFormat="false" ht="15" hidden="false" customHeight="false" outlineLevel="0" collapsed="false">
      <c r="A3310" s="24"/>
      <c r="D3310" s="24"/>
      <c r="F3310" s="24"/>
      <c r="K3310" s="9" t="n">
        <f aca="false">IF($A3310="",0,IF(OR(N($D3310)=0,$D3310&amp;""=TOP!$C$5&amp;""),1,0))</f>
        <v>0</v>
      </c>
      <c r="L3310" s="27" t="n">
        <f aca="false">IF($K3310=0,0,IFERROR(INDEX(購買率算出!$P$6:$P$3005,MATCH($A3310&amp;"",購買率算出!$C$6:$C$3005,0)),0))</f>
        <v>0</v>
      </c>
    </row>
    <row r="3311" customFormat="false" ht="15" hidden="false" customHeight="false" outlineLevel="0" collapsed="false">
      <c r="A3311" s="24"/>
      <c r="D3311" s="24"/>
      <c r="F3311" s="24"/>
      <c r="K3311" s="9" t="n">
        <f aca="false">IF($A3311="",0,IF(OR(N($D3311)=0,$D3311&amp;""=TOP!$C$5&amp;""),1,0))</f>
        <v>0</v>
      </c>
      <c r="L3311" s="27" t="n">
        <f aca="false">IF($K3311=0,0,IFERROR(INDEX(購買率算出!$P$6:$P$3005,MATCH($A3311&amp;"",購買率算出!$C$6:$C$3005,0)),0))</f>
        <v>0</v>
      </c>
    </row>
    <row r="3312" customFormat="false" ht="15" hidden="false" customHeight="false" outlineLevel="0" collapsed="false">
      <c r="A3312" s="24"/>
      <c r="D3312" s="24"/>
      <c r="F3312" s="24"/>
      <c r="K3312" s="9" t="n">
        <f aca="false">IF($A3312="",0,IF(OR(N($D3312)=0,$D3312&amp;""=TOP!$C$5&amp;""),1,0))</f>
        <v>0</v>
      </c>
      <c r="L3312" s="27" t="n">
        <f aca="false">IF($K3312=0,0,IFERROR(INDEX(購買率算出!$P$6:$P$3005,MATCH($A3312&amp;"",購買率算出!$C$6:$C$3005,0)),0))</f>
        <v>0</v>
      </c>
    </row>
    <row r="3313" customFormat="false" ht="15" hidden="false" customHeight="false" outlineLevel="0" collapsed="false">
      <c r="A3313" s="24"/>
      <c r="D3313" s="24"/>
      <c r="F3313" s="24"/>
      <c r="K3313" s="9" t="n">
        <f aca="false">IF($A3313="",0,IF(OR(N($D3313)=0,$D3313&amp;""=TOP!$C$5&amp;""),1,0))</f>
        <v>0</v>
      </c>
      <c r="L3313" s="27" t="n">
        <f aca="false">IF($K3313=0,0,IFERROR(INDEX(購買率算出!$P$6:$P$3005,MATCH($A3313&amp;"",購買率算出!$C$6:$C$3005,0)),0))</f>
        <v>0</v>
      </c>
    </row>
    <row r="3314" customFormat="false" ht="15" hidden="false" customHeight="false" outlineLevel="0" collapsed="false">
      <c r="A3314" s="24"/>
      <c r="D3314" s="24"/>
      <c r="F3314" s="24"/>
      <c r="K3314" s="9" t="n">
        <f aca="false">IF($A3314="",0,IF(OR(N($D3314)=0,$D3314&amp;""=TOP!$C$5&amp;""),1,0))</f>
        <v>0</v>
      </c>
      <c r="L3314" s="27" t="n">
        <f aca="false">IF($K3314=0,0,IFERROR(INDEX(購買率算出!$P$6:$P$3005,MATCH($A3314&amp;"",購買率算出!$C$6:$C$3005,0)),0))</f>
        <v>0</v>
      </c>
    </row>
    <row r="3315" customFormat="false" ht="15" hidden="false" customHeight="false" outlineLevel="0" collapsed="false">
      <c r="A3315" s="24"/>
      <c r="D3315" s="24"/>
      <c r="F3315" s="24"/>
      <c r="K3315" s="9" t="n">
        <f aca="false">IF($A3315="",0,IF(OR(N($D3315)=0,$D3315&amp;""=TOP!$C$5&amp;""),1,0))</f>
        <v>0</v>
      </c>
      <c r="L3315" s="27" t="n">
        <f aca="false">IF($K3315=0,0,IFERROR(INDEX(購買率算出!$P$6:$P$3005,MATCH($A3315&amp;"",購買率算出!$C$6:$C$3005,0)),0))</f>
        <v>0</v>
      </c>
    </row>
    <row r="3316" customFormat="false" ht="15" hidden="false" customHeight="false" outlineLevel="0" collapsed="false">
      <c r="A3316" s="24"/>
      <c r="D3316" s="24"/>
      <c r="F3316" s="24"/>
      <c r="K3316" s="9" t="n">
        <f aca="false">IF($A3316="",0,IF(OR(N($D3316)=0,$D3316&amp;""=TOP!$C$5&amp;""),1,0))</f>
        <v>0</v>
      </c>
      <c r="L3316" s="27" t="n">
        <f aca="false">IF($K3316=0,0,IFERROR(INDEX(購買率算出!$P$6:$P$3005,MATCH($A3316&amp;"",購買率算出!$C$6:$C$3005,0)),0))</f>
        <v>0</v>
      </c>
    </row>
    <row r="3317" customFormat="false" ht="15" hidden="false" customHeight="false" outlineLevel="0" collapsed="false">
      <c r="A3317" s="24"/>
      <c r="D3317" s="24"/>
      <c r="F3317" s="24"/>
      <c r="K3317" s="9" t="n">
        <f aca="false">IF($A3317="",0,IF(OR(N($D3317)=0,$D3317&amp;""=TOP!$C$5&amp;""),1,0))</f>
        <v>0</v>
      </c>
      <c r="L3317" s="27" t="n">
        <f aca="false">IF($K3317=0,0,IFERROR(INDEX(購買率算出!$P$6:$P$3005,MATCH($A3317&amp;"",購買率算出!$C$6:$C$3005,0)),0))</f>
        <v>0</v>
      </c>
    </row>
    <row r="3318" customFormat="false" ht="15" hidden="false" customHeight="false" outlineLevel="0" collapsed="false">
      <c r="A3318" s="24"/>
      <c r="D3318" s="24"/>
      <c r="F3318" s="24"/>
      <c r="K3318" s="9" t="n">
        <f aca="false">IF($A3318="",0,IF(OR(N($D3318)=0,$D3318&amp;""=TOP!$C$5&amp;""),1,0))</f>
        <v>0</v>
      </c>
      <c r="L3318" s="27" t="n">
        <f aca="false">IF($K3318=0,0,IFERROR(INDEX(購買率算出!$P$6:$P$3005,MATCH($A3318&amp;"",購買率算出!$C$6:$C$3005,0)),0))</f>
        <v>0</v>
      </c>
    </row>
    <row r="3319" customFormat="false" ht="15" hidden="false" customHeight="false" outlineLevel="0" collapsed="false">
      <c r="A3319" s="24"/>
      <c r="D3319" s="24"/>
      <c r="F3319" s="24"/>
      <c r="K3319" s="9" t="n">
        <f aca="false">IF($A3319="",0,IF(OR(N($D3319)=0,$D3319&amp;""=TOP!$C$5&amp;""),1,0))</f>
        <v>0</v>
      </c>
      <c r="L3319" s="27" t="n">
        <f aca="false">IF($K3319=0,0,IFERROR(INDEX(購買率算出!$P$6:$P$3005,MATCH($A3319&amp;"",購買率算出!$C$6:$C$3005,0)),0))</f>
        <v>0</v>
      </c>
    </row>
    <row r="3320" customFormat="false" ht="15" hidden="false" customHeight="false" outlineLevel="0" collapsed="false">
      <c r="A3320" s="24"/>
      <c r="D3320" s="24"/>
      <c r="F3320" s="24"/>
      <c r="K3320" s="9" t="n">
        <f aca="false">IF($A3320="",0,IF(OR(N($D3320)=0,$D3320&amp;""=TOP!$C$5&amp;""),1,0))</f>
        <v>0</v>
      </c>
      <c r="L3320" s="27" t="n">
        <f aca="false">IF($K3320=0,0,IFERROR(INDEX(購買率算出!$P$6:$P$3005,MATCH($A3320&amp;"",購買率算出!$C$6:$C$3005,0)),0))</f>
        <v>0</v>
      </c>
    </row>
    <row r="3321" customFormat="false" ht="15" hidden="false" customHeight="false" outlineLevel="0" collapsed="false">
      <c r="A3321" s="24"/>
      <c r="D3321" s="24"/>
      <c r="F3321" s="24"/>
      <c r="K3321" s="9" t="n">
        <f aca="false">IF($A3321="",0,IF(OR(N($D3321)=0,$D3321&amp;""=TOP!$C$5&amp;""),1,0))</f>
        <v>0</v>
      </c>
      <c r="L3321" s="27" t="n">
        <f aca="false">IF($K3321=0,0,IFERROR(INDEX(購買率算出!$P$6:$P$3005,MATCH($A3321&amp;"",購買率算出!$C$6:$C$3005,0)),0))</f>
        <v>0</v>
      </c>
    </row>
    <row r="3322" customFormat="false" ht="15" hidden="false" customHeight="false" outlineLevel="0" collapsed="false">
      <c r="A3322" s="24"/>
      <c r="D3322" s="24"/>
      <c r="F3322" s="24"/>
      <c r="K3322" s="9" t="n">
        <f aca="false">IF($A3322="",0,IF(OR(N($D3322)=0,$D3322&amp;""=TOP!$C$5&amp;""),1,0))</f>
        <v>0</v>
      </c>
      <c r="L3322" s="27" t="n">
        <f aca="false">IF($K3322=0,0,IFERROR(INDEX(購買率算出!$P$6:$P$3005,MATCH($A3322&amp;"",購買率算出!$C$6:$C$3005,0)),0))</f>
        <v>0</v>
      </c>
    </row>
    <row r="3323" customFormat="false" ht="15" hidden="false" customHeight="false" outlineLevel="0" collapsed="false">
      <c r="A3323" s="24"/>
      <c r="D3323" s="24"/>
      <c r="F3323" s="24"/>
      <c r="K3323" s="9" t="n">
        <f aca="false">IF($A3323="",0,IF(OR(N($D3323)=0,$D3323&amp;""=TOP!$C$5&amp;""),1,0))</f>
        <v>0</v>
      </c>
      <c r="L3323" s="27" t="n">
        <f aca="false">IF($K3323=0,0,IFERROR(INDEX(購買率算出!$P$6:$P$3005,MATCH($A3323&amp;"",購買率算出!$C$6:$C$3005,0)),0))</f>
        <v>0</v>
      </c>
    </row>
    <row r="3324" customFormat="false" ht="15" hidden="false" customHeight="false" outlineLevel="0" collapsed="false">
      <c r="A3324" s="24"/>
      <c r="D3324" s="24"/>
      <c r="F3324" s="24"/>
      <c r="K3324" s="9" t="n">
        <f aca="false">IF($A3324="",0,IF(OR(N($D3324)=0,$D3324&amp;""=TOP!$C$5&amp;""),1,0))</f>
        <v>0</v>
      </c>
      <c r="L3324" s="27" t="n">
        <f aca="false">IF($K3324=0,0,IFERROR(INDEX(購買率算出!$P$6:$P$3005,MATCH($A3324&amp;"",購買率算出!$C$6:$C$3005,0)),0))</f>
        <v>0</v>
      </c>
    </row>
    <row r="3325" customFormat="false" ht="15" hidden="false" customHeight="false" outlineLevel="0" collapsed="false">
      <c r="A3325" s="24"/>
      <c r="D3325" s="24"/>
      <c r="F3325" s="24"/>
      <c r="K3325" s="9" t="n">
        <f aca="false">IF($A3325="",0,IF(OR(N($D3325)=0,$D3325&amp;""=TOP!$C$5&amp;""),1,0))</f>
        <v>0</v>
      </c>
      <c r="L3325" s="27" t="n">
        <f aca="false">IF($K3325=0,0,IFERROR(INDEX(購買率算出!$P$6:$P$3005,MATCH($A3325&amp;"",購買率算出!$C$6:$C$3005,0)),0))</f>
        <v>0</v>
      </c>
    </row>
    <row r="3326" customFormat="false" ht="15" hidden="false" customHeight="false" outlineLevel="0" collapsed="false">
      <c r="A3326" s="24"/>
      <c r="D3326" s="24"/>
      <c r="F3326" s="24"/>
      <c r="K3326" s="9" t="n">
        <f aca="false">IF($A3326="",0,IF(OR(N($D3326)=0,$D3326&amp;""=TOP!$C$5&amp;""),1,0))</f>
        <v>0</v>
      </c>
      <c r="L3326" s="27" t="n">
        <f aca="false">IF($K3326=0,0,IFERROR(INDEX(購買率算出!$P$6:$P$3005,MATCH($A3326&amp;"",購買率算出!$C$6:$C$3005,0)),0))</f>
        <v>0</v>
      </c>
    </row>
    <row r="3327" customFormat="false" ht="15" hidden="false" customHeight="false" outlineLevel="0" collapsed="false">
      <c r="A3327" s="24"/>
      <c r="D3327" s="24"/>
      <c r="F3327" s="24"/>
      <c r="K3327" s="9" t="n">
        <f aca="false">IF($A3327="",0,IF(OR(N($D3327)=0,$D3327&amp;""=TOP!$C$5&amp;""),1,0))</f>
        <v>0</v>
      </c>
      <c r="L3327" s="27" t="n">
        <f aca="false">IF($K3327=0,0,IFERROR(INDEX(購買率算出!$P$6:$P$3005,MATCH($A3327&amp;"",購買率算出!$C$6:$C$3005,0)),0))</f>
        <v>0</v>
      </c>
    </row>
    <row r="3328" customFormat="false" ht="15" hidden="false" customHeight="false" outlineLevel="0" collapsed="false">
      <c r="A3328" s="24"/>
      <c r="D3328" s="24"/>
      <c r="F3328" s="24"/>
      <c r="K3328" s="9" t="n">
        <f aca="false">IF($A3328="",0,IF(OR(N($D3328)=0,$D3328&amp;""=TOP!$C$5&amp;""),1,0))</f>
        <v>0</v>
      </c>
      <c r="L3328" s="27" t="n">
        <f aca="false">IF($K3328=0,0,IFERROR(INDEX(購買率算出!$P$6:$P$3005,MATCH($A3328&amp;"",購買率算出!$C$6:$C$3005,0)),0))</f>
        <v>0</v>
      </c>
    </row>
    <row r="3329" customFormat="false" ht="15" hidden="false" customHeight="false" outlineLevel="0" collapsed="false">
      <c r="A3329" s="24"/>
      <c r="D3329" s="24"/>
      <c r="F3329" s="24"/>
      <c r="K3329" s="9" t="n">
        <f aca="false">IF($A3329="",0,IF(OR(N($D3329)=0,$D3329&amp;""=TOP!$C$5&amp;""),1,0))</f>
        <v>0</v>
      </c>
      <c r="L3329" s="27" t="n">
        <f aca="false">IF($K3329=0,0,IFERROR(INDEX(購買率算出!$P$6:$P$3005,MATCH($A3329&amp;"",購買率算出!$C$6:$C$3005,0)),0))</f>
        <v>0</v>
      </c>
    </row>
    <row r="3330" customFormat="false" ht="15" hidden="false" customHeight="false" outlineLevel="0" collapsed="false">
      <c r="A3330" s="24"/>
      <c r="D3330" s="24"/>
      <c r="F3330" s="24"/>
      <c r="K3330" s="9" t="n">
        <f aca="false">IF($A3330="",0,IF(OR(N($D3330)=0,$D3330&amp;""=TOP!$C$5&amp;""),1,0))</f>
        <v>0</v>
      </c>
      <c r="L3330" s="27" t="n">
        <f aca="false">IF($K3330=0,0,IFERROR(INDEX(購買率算出!$P$6:$P$3005,MATCH($A3330&amp;"",購買率算出!$C$6:$C$3005,0)),0))</f>
        <v>0</v>
      </c>
    </row>
    <row r="3331" customFormat="false" ht="15" hidden="false" customHeight="false" outlineLevel="0" collapsed="false">
      <c r="A3331" s="24"/>
      <c r="D3331" s="24"/>
      <c r="F3331" s="24"/>
      <c r="K3331" s="9" t="n">
        <f aca="false">IF($A3331="",0,IF(OR(N($D3331)=0,$D3331&amp;""=TOP!$C$5&amp;""),1,0))</f>
        <v>0</v>
      </c>
      <c r="L3331" s="27" t="n">
        <f aca="false">IF($K3331=0,0,IFERROR(INDEX(購買率算出!$P$6:$P$3005,MATCH($A3331&amp;"",購買率算出!$C$6:$C$3005,0)),0))</f>
        <v>0</v>
      </c>
    </row>
    <row r="3332" customFormat="false" ht="15" hidden="false" customHeight="false" outlineLevel="0" collapsed="false">
      <c r="A3332" s="24"/>
      <c r="D3332" s="24"/>
      <c r="F3332" s="24"/>
      <c r="K3332" s="9" t="n">
        <f aca="false">IF($A3332="",0,IF(OR(N($D3332)=0,$D3332&amp;""=TOP!$C$5&amp;""),1,0))</f>
        <v>0</v>
      </c>
      <c r="L3332" s="27" t="n">
        <f aca="false">IF($K3332=0,0,IFERROR(INDEX(購買率算出!$P$6:$P$3005,MATCH($A3332&amp;"",購買率算出!$C$6:$C$3005,0)),0))</f>
        <v>0</v>
      </c>
    </row>
    <row r="3333" customFormat="false" ht="15" hidden="false" customHeight="false" outlineLevel="0" collapsed="false">
      <c r="A3333" s="24"/>
      <c r="D3333" s="24"/>
      <c r="F3333" s="24"/>
      <c r="K3333" s="9" t="n">
        <f aca="false">IF($A3333="",0,IF(OR(N($D3333)=0,$D3333&amp;""=TOP!$C$5&amp;""),1,0))</f>
        <v>0</v>
      </c>
      <c r="L3333" s="27" t="n">
        <f aca="false">IF($K3333=0,0,IFERROR(INDEX(購買率算出!$P$6:$P$3005,MATCH($A3333&amp;"",購買率算出!$C$6:$C$3005,0)),0))</f>
        <v>0</v>
      </c>
    </row>
    <row r="3334" customFormat="false" ht="15" hidden="false" customHeight="false" outlineLevel="0" collapsed="false">
      <c r="A3334" s="24"/>
      <c r="D3334" s="24"/>
      <c r="F3334" s="24"/>
      <c r="K3334" s="9" t="n">
        <f aca="false">IF($A3334="",0,IF(OR(N($D3334)=0,$D3334&amp;""=TOP!$C$5&amp;""),1,0))</f>
        <v>0</v>
      </c>
      <c r="L3334" s="27" t="n">
        <f aca="false">IF($K3334=0,0,IFERROR(INDEX(購買率算出!$P$6:$P$3005,MATCH($A3334&amp;"",購買率算出!$C$6:$C$3005,0)),0))</f>
        <v>0</v>
      </c>
    </row>
    <row r="3335" customFormat="false" ht="15" hidden="false" customHeight="false" outlineLevel="0" collapsed="false">
      <c r="A3335" s="24"/>
      <c r="D3335" s="24"/>
      <c r="F3335" s="24"/>
      <c r="K3335" s="9" t="n">
        <f aca="false">IF($A3335="",0,IF(OR(N($D3335)=0,$D3335&amp;""=TOP!$C$5&amp;""),1,0))</f>
        <v>0</v>
      </c>
      <c r="L3335" s="27" t="n">
        <f aca="false">IF($K3335=0,0,IFERROR(INDEX(購買率算出!$P$6:$P$3005,MATCH($A3335&amp;"",購買率算出!$C$6:$C$3005,0)),0))</f>
        <v>0</v>
      </c>
    </row>
    <row r="3336" customFormat="false" ht="15" hidden="false" customHeight="false" outlineLevel="0" collapsed="false">
      <c r="A3336" s="24"/>
      <c r="D3336" s="24"/>
      <c r="F3336" s="24"/>
      <c r="K3336" s="9" t="n">
        <f aca="false">IF($A3336="",0,IF(OR(N($D3336)=0,$D3336&amp;""=TOP!$C$5&amp;""),1,0))</f>
        <v>0</v>
      </c>
      <c r="L3336" s="27" t="n">
        <f aca="false">IF($K3336=0,0,IFERROR(INDEX(購買率算出!$P$6:$P$3005,MATCH($A3336&amp;"",購買率算出!$C$6:$C$3005,0)),0))</f>
        <v>0</v>
      </c>
    </row>
    <row r="3337" customFormat="false" ht="15" hidden="false" customHeight="false" outlineLevel="0" collapsed="false">
      <c r="A3337" s="24"/>
      <c r="D3337" s="24"/>
      <c r="F3337" s="24"/>
      <c r="K3337" s="9" t="n">
        <f aca="false">IF($A3337="",0,IF(OR(N($D3337)=0,$D3337&amp;""=TOP!$C$5&amp;""),1,0))</f>
        <v>0</v>
      </c>
      <c r="L3337" s="27" t="n">
        <f aca="false">IF($K3337=0,0,IFERROR(INDEX(購買率算出!$P$6:$P$3005,MATCH($A3337&amp;"",購買率算出!$C$6:$C$3005,0)),0))</f>
        <v>0</v>
      </c>
    </row>
    <row r="3338" customFormat="false" ht="15" hidden="false" customHeight="false" outlineLevel="0" collapsed="false">
      <c r="A3338" s="24"/>
      <c r="D3338" s="24"/>
      <c r="F3338" s="24"/>
      <c r="K3338" s="9" t="n">
        <f aca="false">IF($A3338="",0,IF(OR(N($D3338)=0,$D3338&amp;""=TOP!$C$5&amp;""),1,0))</f>
        <v>0</v>
      </c>
      <c r="L3338" s="27" t="n">
        <f aca="false">IF($K3338=0,0,IFERROR(INDEX(購買率算出!$P$6:$P$3005,MATCH($A3338&amp;"",購買率算出!$C$6:$C$3005,0)),0))</f>
        <v>0</v>
      </c>
    </row>
    <row r="3339" customFormat="false" ht="15" hidden="false" customHeight="false" outlineLevel="0" collapsed="false">
      <c r="A3339" s="24"/>
      <c r="D3339" s="24"/>
      <c r="F3339" s="24"/>
      <c r="K3339" s="9" t="n">
        <f aca="false">IF($A3339="",0,IF(OR(N($D3339)=0,$D3339&amp;""=TOP!$C$5&amp;""),1,0))</f>
        <v>0</v>
      </c>
      <c r="L3339" s="27" t="n">
        <f aca="false">IF($K3339=0,0,IFERROR(INDEX(購買率算出!$P$6:$P$3005,MATCH($A3339&amp;"",購買率算出!$C$6:$C$3005,0)),0))</f>
        <v>0</v>
      </c>
    </row>
    <row r="3340" customFormat="false" ht="15" hidden="false" customHeight="false" outlineLevel="0" collapsed="false">
      <c r="A3340" s="24"/>
      <c r="D3340" s="24"/>
      <c r="F3340" s="24"/>
      <c r="K3340" s="9" t="n">
        <f aca="false">IF($A3340="",0,IF(OR(N($D3340)=0,$D3340&amp;""=TOP!$C$5&amp;""),1,0))</f>
        <v>0</v>
      </c>
      <c r="L3340" s="27" t="n">
        <f aca="false">IF($K3340=0,0,IFERROR(INDEX(購買率算出!$P$6:$P$3005,MATCH($A3340&amp;"",購買率算出!$C$6:$C$3005,0)),0))</f>
        <v>0</v>
      </c>
    </row>
    <row r="3341" customFormat="false" ht="15" hidden="false" customHeight="false" outlineLevel="0" collapsed="false">
      <c r="A3341" s="24"/>
      <c r="D3341" s="24"/>
      <c r="F3341" s="24"/>
      <c r="K3341" s="9" t="n">
        <f aca="false">IF($A3341="",0,IF(OR(N($D3341)=0,$D3341&amp;""=TOP!$C$5&amp;""),1,0))</f>
        <v>0</v>
      </c>
      <c r="L3341" s="27" t="n">
        <f aca="false">IF($K3341=0,0,IFERROR(INDEX(購買率算出!$P$6:$P$3005,MATCH($A3341&amp;"",購買率算出!$C$6:$C$3005,0)),0))</f>
        <v>0</v>
      </c>
    </row>
    <row r="3342" customFormat="false" ht="15" hidden="false" customHeight="false" outlineLevel="0" collapsed="false">
      <c r="A3342" s="24"/>
      <c r="D3342" s="24"/>
      <c r="F3342" s="24"/>
      <c r="K3342" s="9" t="n">
        <f aca="false">IF($A3342="",0,IF(OR(N($D3342)=0,$D3342&amp;""=TOP!$C$5&amp;""),1,0))</f>
        <v>0</v>
      </c>
      <c r="L3342" s="27" t="n">
        <f aca="false">IF($K3342=0,0,IFERROR(INDEX(購買率算出!$P$6:$P$3005,MATCH($A3342&amp;"",購買率算出!$C$6:$C$3005,0)),0))</f>
        <v>0</v>
      </c>
    </row>
    <row r="3343" customFormat="false" ht="15" hidden="false" customHeight="false" outlineLevel="0" collapsed="false">
      <c r="A3343" s="24"/>
      <c r="D3343" s="24"/>
      <c r="F3343" s="24"/>
      <c r="K3343" s="9" t="n">
        <f aca="false">IF($A3343="",0,IF(OR(N($D3343)=0,$D3343&amp;""=TOP!$C$5&amp;""),1,0))</f>
        <v>0</v>
      </c>
      <c r="L3343" s="27" t="n">
        <f aca="false">IF($K3343=0,0,IFERROR(INDEX(購買率算出!$P$6:$P$3005,MATCH($A3343&amp;"",購買率算出!$C$6:$C$3005,0)),0))</f>
        <v>0</v>
      </c>
    </row>
    <row r="3344" customFormat="false" ht="15" hidden="false" customHeight="false" outlineLevel="0" collapsed="false">
      <c r="A3344" s="24"/>
      <c r="D3344" s="24"/>
      <c r="F3344" s="24"/>
      <c r="K3344" s="9" t="n">
        <f aca="false">IF($A3344="",0,IF(OR(N($D3344)=0,$D3344&amp;""=TOP!$C$5&amp;""),1,0))</f>
        <v>0</v>
      </c>
      <c r="L3344" s="27" t="n">
        <f aca="false">IF($K3344=0,0,IFERROR(INDEX(購買率算出!$P$6:$P$3005,MATCH($A3344&amp;"",購買率算出!$C$6:$C$3005,0)),0))</f>
        <v>0</v>
      </c>
    </row>
    <row r="3345" customFormat="false" ht="15" hidden="false" customHeight="false" outlineLevel="0" collapsed="false">
      <c r="A3345" s="24"/>
      <c r="D3345" s="24"/>
      <c r="F3345" s="24"/>
      <c r="K3345" s="9" t="n">
        <f aca="false">IF($A3345="",0,IF(OR(N($D3345)=0,$D3345&amp;""=TOP!$C$5&amp;""),1,0))</f>
        <v>0</v>
      </c>
      <c r="L3345" s="27" t="n">
        <f aca="false">IF($K3345=0,0,IFERROR(INDEX(購買率算出!$P$6:$P$3005,MATCH($A3345&amp;"",購買率算出!$C$6:$C$3005,0)),0))</f>
        <v>0</v>
      </c>
    </row>
    <row r="3346" customFormat="false" ht="15" hidden="false" customHeight="false" outlineLevel="0" collapsed="false">
      <c r="A3346" s="24"/>
      <c r="D3346" s="24"/>
      <c r="F3346" s="24"/>
      <c r="K3346" s="9" t="n">
        <f aca="false">IF($A3346="",0,IF(OR(N($D3346)=0,$D3346&amp;""=TOP!$C$5&amp;""),1,0))</f>
        <v>0</v>
      </c>
      <c r="L3346" s="27" t="n">
        <f aca="false">IF($K3346=0,0,IFERROR(INDEX(購買率算出!$P$6:$P$3005,MATCH($A3346&amp;"",購買率算出!$C$6:$C$3005,0)),0))</f>
        <v>0</v>
      </c>
    </row>
    <row r="3347" customFormat="false" ht="15" hidden="false" customHeight="false" outlineLevel="0" collapsed="false">
      <c r="A3347" s="24"/>
      <c r="D3347" s="24"/>
      <c r="F3347" s="24"/>
      <c r="K3347" s="9" t="n">
        <f aca="false">IF($A3347="",0,IF(OR(N($D3347)=0,$D3347&amp;""=TOP!$C$5&amp;""),1,0))</f>
        <v>0</v>
      </c>
      <c r="L3347" s="27" t="n">
        <f aca="false">IF($K3347=0,0,IFERROR(INDEX(購買率算出!$P$6:$P$3005,MATCH($A3347&amp;"",購買率算出!$C$6:$C$3005,0)),0))</f>
        <v>0</v>
      </c>
    </row>
    <row r="3348" customFormat="false" ht="15" hidden="false" customHeight="false" outlineLevel="0" collapsed="false">
      <c r="A3348" s="24"/>
      <c r="D3348" s="24"/>
      <c r="F3348" s="24"/>
      <c r="K3348" s="9" t="n">
        <f aca="false">IF($A3348="",0,IF(OR(N($D3348)=0,$D3348&amp;""=TOP!$C$5&amp;""),1,0))</f>
        <v>0</v>
      </c>
      <c r="L3348" s="27" t="n">
        <f aca="false">IF($K3348=0,0,IFERROR(INDEX(購買率算出!$P$6:$P$3005,MATCH($A3348&amp;"",購買率算出!$C$6:$C$3005,0)),0))</f>
        <v>0</v>
      </c>
    </row>
    <row r="3349" customFormat="false" ht="15" hidden="false" customHeight="false" outlineLevel="0" collapsed="false">
      <c r="A3349" s="24"/>
      <c r="D3349" s="24"/>
      <c r="F3349" s="24"/>
      <c r="K3349" s="9" t="n">
        <f aca="false">IF($A3349="",0,IF(OR(N($D3349)=0,$D3349&amp;""=TOP!$C$5&amp;""),1,0))</f>
        <v>0</v>
      </c>
      <c r="L3349" s="27" t="n">
        <f aca="false">IF($K3349=0,0,IFERROR(INDEX(購買率算出!$P$6:$P$3005,MATCH($A3349&amp;"",購買率算出!$C$6:$C$3005,0)),0))</f>
        <v>0</v>
      </c>
    </row>
    <row r="3350" customFormat="false" ht="15" hidden="false" customHeight="false" outlineLevel="0" collapsed="false">
      <c r="A3350" s="24"/>
      <c r="D3350" s="24"/>
      <c r="F3350" s="24"/>
      <c r="K3350" s="9" t="n">
        <f aca="false">IF($A3350="",0,IF(OR(N($D3350)=0,$D3350&amp;""=TOP!$C$5&amp;""),1,0))</f>
        <v>0</v>
      </c>
      <c r="L3350" s="27" t="n">
        <f aca="false">IF($K3350=0,0,IFERROR(INDEX(購買率算出!$P$6:$P$3005,MATCH($A3350&amp;"",購買率算出!$C$6:$C$3005,0)),0))</f>
        <v>0</v>
      </c>
    </row>
    <row r="3351" customFormat="false" ht="15" hidden="false" customHeight="false" outlineLevel="0" collapsed="false">
      <c r="A3351" s="24"/>
      <c r="D3351" s="24"/>
      <c r="F3351" s="24"/>
      <c r="K3351" s="9" t="n">
        <f aca="false">IF($A3351="",0,IF(OR(N($D3351)=0,$D3351&amp;""=TOP!$C$5&amp;""),1,0))</f>
        <v>0</v>
      </c>
      <c r="L3351" s="27" t="n">
        <f aca="false">IF($K3351=0,0,IFERROR(INDEX(購買率算出!$P$6:$P$3005,MATCH($A3351&amp;"",購買率算出!$C$6:$C$3005,0)),0))</f>
        <v>0</v>
      </c>
    </row>
    <row r="3352" customFormat="false" ht="15" hidden="false" customHeight="false" outlineLevel="0" collapsed="false">
      <c r="A3352" s="24"/>
      <c r="D3352" s="24"/>
      <c r="F3352" s="24"/>
      <c r="K3352" s="9" t="n">
        <f aca="false">IF($A3352="",0,IF(OR(N($D3352)=0,$D3352&amp;""=TOP!$C$5&amp;""),1,0))</f>
        <v>0</v>
      </c>
      <c r="L3352" s="27" t="n">
        <f aca="false">IF($K3352=0,0,IFERROR(INDEX(購買率算出!$P$6:$P$3005,MATCH($A3352&amp;"",購買率算出!$C$6:$C$3005,0)),0))</f>
        <v>0</v>
      </c>
    </row>
    <row r="3353" customFormat="false" ht="15" hidden="false" customHeight="false" outlineLevel="0" collapsed="false">
      <c r="A3353" s="24"/>
      <c r="D3353" s="24"/>
      <c r="F3353" s="24"/>
      <c r="K3353" s="9" t="n">
        <f aca="false">IF($A3353="",0,IF(OR(N($D3353)=0,$D3353&amp;""=TOP!$C$5&amp;""),1,0))</f>
        <v>0</v>
      </c>
      <c r="L3353" s="27" t="n">
        <f aca="false">IF($K3353=0,0,IFERROR(INDEX(購買率算出!$P$6:$P$3005,MATCH($A3353&amp;"",購買率算出!$C$6:$C$3005,0)),0))</f>
        <v>0</v>
      </c>
    </row>
    <row r="3354" customFormat="false" ht="15" hidden="false" customHeight="false" outlineLevel="0" collapsed="false">
      <c r="A3354" s="24"/>
      <c r="D3354" s="24"/>
      <c r="F3354" s="24"/>
      <c r="K3354" s="9" t="n">
        <f aca="false">IF($A3354="",0,IF(OR(N($D3354)=0,$D3354&amp;""=TOP!$C$5&amp;""),1,0))</f>
        <v>0</v>
      </c>
      <c r="L3354" s="27" t="n">
        <f aca="false">IF($K3354=0,0,IFERROR(INDEX(購買率算出!$P$6:$P$3005,MATCH($A3354&amp;"",購買率算出!$C$6:$C$3005,0)),0))</f>
        <v>0</v>
      </c>
    </row>
    <row r="3355" customFormat="false" ht="15" hidden="false" customHeight="false" outlineLevel="0" collapsed="false">
      <c r="A3355" s="24"/>
      <c r="D3355" s="24"/>
      <c r="F3355" s="24"/>
      <c r="K3355" s="9" t="n">
        <f aca="false">IF($A3355="",0,IF(OR(N($D3355)=0,$D3355&amp;""=TOP!$C$5&amp;""),1,0))</f>
        <v>0</v>
      </c>
      <c r="L3355" s="27" t="n">
        <f aca="false">IF($K3355=0,0,IFERROR(INDEX(購買率算出!$P$6:$P$3005,MATCH($A3355&amp;"",購買率算出!$C$6:$C$3005,0)),0))</f>
        <v>0</v>
      </c>
    </row>
    <row r="3356" customFormat="false" ht="15" hidden="false" customHeight="false" outlineLevel="0" collapsed="false">
      <c r="A3356" s="24"/>
      <c r="D3356" s="24"/>
      <c r="F3356" s="24"/>
      <c r="K3356" s="9" t="n">
        <f aca="false">IF($A3356="",0,IF(OR(N($D3356)=0,$D3356&amp;""=TOP!$C$5&amp;""),1,0))</f>
        <v>0</v>
      </c>
      <c r="L3356" s="27" t="n">
        <f aca="false">IF($K3356=0,0,IFERROR(INDEX(購買率算出!$P$6:$P$3005,MATCH($A3356&amp;"",購買率算出!$C$6:$C$3005,0)),0))</f>
        <v>0</v>
      </c>
    </row>
    <row r="3357" customFormat="false" ht="15" hidden="false" customHeight="false" outlineLevel="0" collapsed="false">
      <c r="A3357" s="24"/>
      <c r="D3357" s="24"/>
      <c r="F3357" s="24"/>
      <c r="K3357" s="9" t="n">
        <f aca="false">IF($A3357="",0,IF(OR(N($D3357)=0,$D3357&amp;""=TOP!$C$5&amp;""),1,0))</f>
        <v>0</v>
      </c>
      <c r="L3357" s="27" t="n">
        <f aca="false">IF($K3357=0,0,IFERROR(INDEX(購買率算出!$P$6:$P$3005,MATCH($A3357&amp;"",購買率算出!$C$6:$C$3005,0)),0))</f>
        <v>0</v>
      </c>
    </row>
    <row r="3358" customFormat="false" ht="15" hidden="false" customHeight="false" outlineLevel="0" collapsed="false">
      <c r="A3358" s="24"/>
      <c r="D3358" s="24"/>
      <c r="F3358" s="24"/>
      <c r="K3358" s="9" t="n">
        <f aca="false">IF($A3358="",0,IF(OR(N($D3358)=0,$D3358&amp;""=TOP!$C$5&amp;""),1,0))</f>
        <v>0</v>
      </c>
      <c r="L3358" s="27" t="n">
        <f aca="false">IF($K3358=0,0,IFERROR(INDEX(購買率算出!$P$6:$P$3005,MATCH($A3358&amp;"",購買率算出!$C$6:$C$3005,0)),0))</f>
        <v>0</v>
      </c>
    </row>
    <row r="3359" customFormat="false" ht="15" hidden="false" customHeight="false" outlineLevel="0" collapsed="false">
      <c r="A3359" s="24"/>
      <c r="D3359" s="24"/>
      <c r="F3359" s="24"/>
      <c r="K3359" s="9" t="n">
        <f aca="false">IF($A3359="",0,IF(OR(N($D3359)=0,$D3359&amp;""=TOP!$C$5&amp;""),1,0))</f>
        <v>0</v>
      </c>
      <c r="L3359" s="27" t="n">
        <f aca="false">IF($K3359=0,0,IFERROR(INDEX(購買率算出!$P$6:$P$3005,MATCH($A3359&amp;"",購買率算出!$C$6:$C$3005,0)),0))</f>
        <v>0</v>
      </c>
    </row>
    <row r="3360" customFormat="false" ht="15" hidden="false" customHeight="false" outlineLevel="0" collapsed="false">
      <c r="A3360" s="24"/>
      <c r="D3360" s="24"/>
      <c r="F3360" s="24"/>
      <c r="K3360" s="9" t="n">
        <f aca="false">IF($A3360="",0,IF(OR(N($D3360)=0,$D3360&amp;""=TOP!$C$5&amp;""),1,0))</f>
        <v>0</v>
      </c>
      <c r="L3360" s="27" t="n">
        <f aca="false">IF($K3360=0,0,IFERROR(INDEX(購買率算出!$P$6:$P$3005,MATCH($A3360&amp;"",購買率算出!$C$6:$C$3005,0)),0))</f>
        <v>0</v>
      </c>
    </row>
    <row r="3361" customFormat="false" ht="15" hidden="false" customHeight="false" outlineLevel="0" collapsed="false">
      <c r="A3361" s="24"/>
      <c r="D3361" s="24"/>
      <c r="F3361" s="24"/>
      <c r="K3361" s="9" t="n">
        <f aca="false">IF($A3361="",0,IF(OR(N($D3361)=0,$D3361&amp;""=TOP!$C$5&amp;""),1,0))</f>
        <v>0</v>
      </c>
      <c r="L3361" s="27" t="n">
        <f aca="false">IF($K3361=0,0,IFERROR(INDEX(購買率算出!$P$6:$P$3005,MATCH($A3361&amp;"",購買率算出!$C$6:$C$3005,0)),0))</f>
        <v>0</v>
      </c>
    </row>
    <row r="3362" customFormat="false" ht="15" hidden="false" customHeight="false" outlineLevel="0" collapsed="false">
      <c r="A3362" s="24"/>
      <c r="D3362" s="24"/>
      <c r="F3362" s="24"/>
      <c r="K3362" s="9" t="n">
        <f aca="false">IF($A3362="",0,IF(OR(N($D3362)=0,$D3362&amp;""=TOP!$C$5&amp;""),1,0))</f>
        <v>0</v>
      </c>
      <c r="L3362" s="27" t="n">
        <f aca="false">IF($K3362=0,0,IFERROR(INDEX(購買率算出!$P$6:$P$3005,MATCH($A3362&amp;"",購買率算出!$C$6:$C$3005,0)),0))</f>
        <v>0</v>
      </c>
    </row>
    <row r="3363" customFormat="false" ht="15" hidden="false" customHeight="false" outlineLevel="0" collapsed="false">
      <c r="A3363" s="24"/>
      <c r="D3363" s="24"/>
      <c r="F3363" s="24"/>
      <c r="K3363" s="9" t="n">
        <f aca="false">IF($A3363="",0,IF(OR(N($D3363)=0,$D3363&amp;""=TOP!$C$5&amp;""),1,0))</f>
        <v>0</v>
      </c>
      <c r="L3363" s="27" t="n">
        <f aca="false">IF($K3363=0,0,IFERROR(INDEX(購買率算出!$P$6:$P$3005,MATCH($A3363&amp;"",購買率算出!$C$6:$C$3005,0)),0))</f>
        <v>0</v>
      </c>
    </row>
    <row r="3364" customFormat="false" ht="15" hidden="false" customHeight="false" outlineLevel="0" collapsed="false">
      <c r="A3364" s="24"/>
      <c r="D3364" s="24"/>
      <c r="F3364" s="24"/>
      <c r="K3364" s="9" t="n">
        <f aca="false">IF($A3364="",0,IF(OR(N($D3364)=0,$D3364&amp;""=TOP!$C$5&amp;""),1,0))</f>
        <v>0</v>
      </c>
      <c r="L3364" s="27" t="n">
        <f aca="false">IF($K3364=0,0,IFERROR(INDEX(購買率算出!$P$6:$P$3005,MATCH($A3364&amp;"",購買率算出!$C$6:$C$3005,0)),0))</f>
        <v>0</v>
      </c>
    </row>
    <row r="3365" customFormat="false" ht="15" hidden="false" customHeight="false" outlineLevel="0" collapsed="false">
      <c r="A3365" s="24"/>
      <c r="D3365" s="24"/>
      <c r="F3365" s="24"/>
      <c r="K3365" s="9" t="n">
        <f aca="false">IF($A3365="",0,IF(OR(N($D3365)=0,$D3365&amp;""=TOP!$C$5&amp;""),1,0))</f>
        <v>0</v>
      </c>
      <c r="L3365" s="27" t="n">
        <f aca="false">IF($K3365=0,0,IFERROR(INDEX(購買率算出!$P$6:$P$3005,MATCH($A3365&amp;"",購買率算出!$C$6:$C$3005,0)),0))</f>
        <v>0</v>
      </c>
    </row>
    <row r="3366" customFormat="false" ht="15" hidden="false" customHeight="false" outlineLevel="0" collapsed="false">
      <c r="A3366" s="24"/>
      <c r="D3366" s="24"/>
      <c r="F3366" s="24"/>
      <c r="K3366" s="9" t="n">
        <f aca="false">IF($A3366="",0,IF(OR(N($D3366)=0,$D3366&amp;""=TOP!$C$5&amp;""),1,0))</f>
        <v>0</v>
      </c>
      <c r="L3366" s="27" t="n">
        <f aca="false">IF($K3366=0,0,IFERROR(INDEX(購買率算出!$P$6:$P$3005,MATCH($A3366&amp;"",購買率算出!$C$6:$C$3005,0)),0))</f>
        <v>0</v>
      </c>
    </row>
    <row r="3367" customFormat="false" ht="15" hidden="false" customHeight="false" outlineLevel="0" collapsed="false">
      <c r="A3367" s="24"/>
      <c r="D3367" s="24"/>
      <c r="F3367" s="24"/>
      <c r="K3367" s="9" t="n">
        <f aca="false">IF($A3367="",0,IF(OR(N($D3367)=0,$D3367&amp;""=TOP!$C$5&amp;""),1,0))</f>
        <v>0</v>
      </c>
      <c r="L3367" s="27" t="n">
        <f aca="false">IF($K3367=0,0,IFERROR(INDEX(購買率算出!$P$6:$P$3005,MATCH($A3367&amp;"",購買率算出!$C$6:$C$3005,0)),0))</f>
        <v>0</v>
      </c>
    </row>
    <row r="3368" customFormat="false" ht="15" hidden="false" customHeight="false" outlineLevel="0" collapsed="false">
      <c r="A3368" s="24"/>
      <c r="D3368" s="24"/>
      <c r="F3368" s="24"/>
      <c r="K3368" s="9" t="n">
        <f aca="false">IF($A3368="",0,IF(OR(N($D3368)=0,$D3368&amp;""=TOP!$C$5&amp;""),1,0))</f>
        <v>0</v>
      </c>
      <c r="L3368" s="27" t="n">
        <f aca="false">IF($K3368=0,0,IFERROR(INDEX(購買率算出!$P$6:$P$3005,MATCH($A3368&amp;"",購買率算出!$C$6:$C$3005,0)),0))</f>
        <v>0</v>
      </c>
    </row>
    <row r="3369" customFormat="false" ht="15" hidden="false" customHeight="false" outlineLevel="0" collapsed="false">
      <c r="A3369" s="24"/>
      <c r="D3369" s="24"/>
      <c r="F3369" s="24"/>
      <c r="K3369" s="9" t="n">
        <f aca="false">IF($A3369="",0,IF(OR(N($D3369)=0,$D3369&amp;""=TOP!$C$5&amp;""),1,0))</f>
        <v>0</v>
      </c>
      <c r="L3369" s="27" t="n">
        <f aca="false">IF($K3369=0,0,IFERROR(INDEX(購買率算出!$P$6:$P$3005,MATCH($A3369&amp;"",購買率算出!$C$6:$C$3005,0)),0))</f>
        <v>0</v>
      </c>
    </row>
    <row r="3370" customFormat="false" ht="15" hidden="false" customHeight="false" outlineLevel="0" collapsed="false">
      <c r="A3370" s="24"/>
      <c r="D3370" s="24"/>
      <c r="F3370" s="24"/>
      <c r="K3370" s="9" t="n">
        <f aca="false">IF($A3370="",0,IF(OR(N($D3370)=0,$D3370&amp;""=TOP!$C$5&amp;""),1,0))</f>
        <v>0</v>
      </c>
      <c r="L3370" s="27" t="n">
        <f aca="false">IF($K3370=0,0,IFERROR(INDEX(購買率算出!$P$6:$P$3005,MATCH($A3370&amp;"",購買率算出!$C$6:$C$3005,0)),0))</f>
        <v>0</v>
      </c>
    </row>
    <row r="3371" customFormat="false" ht="15" hidden="false" customHeight="false" outlineLevel="0" collapsed="false">
      <c r="A3371" s="24"/>
      <c r="D3371" s="24"/>
      <c r="F3371" s="24"/>
      <c r="K3371" s="9" t="n">
        <f aca="false">IF($A3371="",0,IF(OR(N($D3371)=0,$D3371&amp;""=TOP!$C$5&amp;""),1,0))</f>
        <v>0</v>
      </c>
      <c r="L3371" s="27" t="n">
        <f aca="false">IF($K3371=0,0,IFERROR(INDEX(購買率算出!$P$6:$P$3005,MATCH($A3371&amp;"",購買率算出!$C$6:$C$3005,0)),0))</f>
        <v>0</v>
      </c>
    </row>
    <row r="3372" customFormat="false" ht="15" hidden="false" customHeight="false" outlineLevel="0" collapsed="false">
      <c r="A3372" s="24"/>
      <c r="D3372" s="24"/>
      <c r="F3372" s="24"/>
      <c r="K3372" s="9" t="n">
        <f aca="false">IF($A3372="",0,IF(OR(N($D3372)=0,$D3372&amp;""=TOP!$C$5&amp;""),1,0))</f>
        <v>0</v>
      </c>
      <c r="L3372" s="27" t="n">
        <f aca="false">IF($K3372=0,0,IFERROR(INDEX(購買率算出!$P$6:$P$3005,MATCH($A3372&amp;"",購買率算出!$C$6:$C$3005,0)),0))</f>
        <v>0</v>
      </c>
    </row>
    <row r="3373" customFormat="false" ht="15" hidden="false" customHeight="false" outlineLevel="0" collapsed="false">
      <c r="A3373" s="24"/>
      <c r="D3373" s="24"/>
      <c r="F3373" s="24"/>
      <c r="K3373" s="9" t="n">
        <f aca="false">IF($A3373="",0,IF(OR(N($D3373)=0,$D3373&amp;""=TOP!$C$5&amp;""),1,0))</f>
        <v>0</v>
      </c>
      <c r="L3373" s="27" t="n">
        <f aca="false">IF($K3373=0,0,IFERROR(INDEX(購買率算出!$P$6:$P$3005,MATCH($A3373&amp;"",購買率算出!$C$6:$C$3005,0)),0))</f>
        <v>0</v>
      </c>
    </row>
    <row r="3374" customFormat="false" ht="15" hidden="false" customHeight="false" outlineLevel="0" collapsed="false">
      <c r="A3374" s="24"/>
      <c r="D3374" s="24"/>
      <c r="F3374" s="24"/>
      <c r="K3374" s="9" t="n">
        <f aca="false">IF($A3374="",0,IF(OR(N($D3374)=0,$D3374&amp;""=TOP!$C$5&amp;""),1,0))</f>
        <v>0</v>
      </c>
      <c r="L3374" s="27" t="n">
        <f aca="false">IF($K3374=0,0,IFERROR(INDEX(購買率算出!$P$6:$P$3005,MATCH($A3374&amp;"",購買率算出!$C$6:$C$3005,0)),0))</f>
        <v>0</v>
      </c>
    </row>
    <row r="3375" customFormat="false" ht="15" hidden="false" customHeight="false" outlineLevel="0" collapsed="false">
      <c r="A3375" s="24"/>
      <c r="D3375" s="24"/>
      <c r="F3375" s="24"/>
      <c r="K3375" s="9" t="n">
        <f aca="false">IF($A3375="",0,IF(OR(N($D3375)=0,$D3375&amp;""=TOP!$C$5&amp;""),1,0))</f>
        <v>0</v>
      </c>
      <c r="L3375" s="27" t="n">
        <f aca="false">IF($K3375=0,0,IFERROR(INDEX(購買率算出!$P$6:$P$3005,MATCH($A3375&amp;"",購買率算出!$C$6:$C$3005,0)),0))</f>
        <v>0</v>
      </c>
    </row>
    <row r="3376" customFormat="false" ht="15" hidden="false" customHeight="false" outlineLevel="0" collapsed="false">
      <c r="A3376" s="24"/>
      <c r="D3376" s="24"/>
      <c r="F3376" s="24"/>
      <c r="K3376" s="9" t="n">
        <f aca="false">IF($A3376="",0,IF(OR(N($D3376)=0,$D3376&amp;""=TOP!$C$5&amp;""),1,0))</f>
        <v>0</v>
      </c>
      <c r="L3376" s="27" t="n">
        <f aca="false">IF($K3376=0,0,IFERROR(INDEX(購買率算出!$P$6:$P$3005,MATCH($A3376&amp;"",購買率算出!$C$6:$C$3005,0)),0))</f>
        <v>0</v>
      </c>
    </row>
    <row r="3377" customFormat="false" ht="15" hidden="false" customHeight="false" outlineLevel="0" collapsed="false">
      <c r="A3377" s="24"/>
      <c r="D3377" s="24"/>
      <c r="F3377" s="24"/>
      <c r="K3377" s="9" t="n">
        <f aca="false">IF($A3377="",0,IF(OR(N($D3377)=0,$D3377&amp;""=TOP!$C$5&amp;""),1,0))</f>
        <v>0</v>
      </c>
      <c r="L3377" s="27" t="n">
        <f aca="false">IF($K3377=0,0,IFERROR(INDEX(購買率算出!$P$6:$P$3005,MATCH($A3377&amp;"",購買率算出!$C$6:$C$3005,0)),0))</f>
        <v>0</v>
      </c>
    </row>
    <row r="3378" customFormat="false" ht="15" hidden="false" customHeight="false" outlineLevel="0" collapsed="false">
      <c r="A3378" s="24"/>
      <c r="D3378" s="24"/>
      <c r="F3378" s="24"/>
      <c r="K3378" s="9" t="n">
        <f aca="false">IF($A3378="",0,IF(OR(N($D3378)=0,$D3378&amp;""=TOP!$C$5&amp;""),1,0))</f>
        <v>0</v>
      </c>
      <c r="L3378" s="27" t="n">
        <f aca="false">IF($K3378=0,0,IFERROR(INDEX(購買率算出!$P$6:$P$3005,MATCH($A3378&amp;"",購買率算出!$C$6:$C$3005,0)),0))</f>
        <v>0</v>
      </c>
    </row>
    <row r="3379" customFormat="false" ht="15" hidden="false" customHeight="false" outlineLevel="0" collapsed="false">
      <c r="A3379" s="24"/>
      <c r="D3379" s="24"/>
      <c r="F3379" s="24"/>
      <c r="K3379" s="9" t="n">
        <f aca="false">IF($A3379="",0,IF(OR(N($D3379)=0,$D3379&amp;""=TOP!$C$5&amp;""),1,0))</f>
        <v>0</v>
      </c>
      <c r="L3379" s="27" t="n">
        <f aca="false">IF($K3379=0,0,IFERROR(INDEX(購買率算出!$P$6:$P$3005,MATCH($A3379&amp;"",購買率算出!$C$6:$C$3005,0)),0))</f>
        <v>0</v>
      </c>
    </row>
    <row r="3380" customFormat="false" ht="15" hidden="false" customHeight="false" outlineLevel="0" collapsed="false">
      <c r="A3380" s="24"/>
      <c r="D3380" s="24"/>
      <c r="F3380" s="24"/>
      <c r="K3380" s="9" t="n">
        <f aca="false">IF($A3380="",0,IF(OR(N($D3380)=0,$D3380&amp;""=TOP!$C$5&amp;""),1,0))</f>
        <v>0</v>
      </c>
      <c r="L3380" s="27" t="n">
        <f aca="false">IF($K3380=0,0,IFERROR(INDEX(購買率算出!$P$6:$P$3005,MATCH($A3380&amp;"",購買率算出!$C$6:$C$3005,0)),0))</f>
        <v>0</v>
      </c>
    </row>
    <row r="3381" customFormat="false" ht="15" hidden="false" customHeight="false" outlineLevel="0" collapsed="false">
      <c r="A3381" s="24"/>
      <c r="D3381" s="24"/>
      <c r="F3381" s="24"/>
      <c r="K3381" s="9" t="n">
        <f aca="false">IF($A3381="",0,IF(OR(N($D3381)=0,$D3381&amp;""=TOP!$C$5&amp;""),1,0))</f>
        <v>0</v>
      </c>
      <c r="L3381" s="27" t="n">
        <f aca="false">IF($K3381=0,0,IFERROR(INDEX(購買率算出!$P$6:$P$3005,MATCH($A3381&amp;"",購買率算出!$C$6:$C$3005,0)),0))</f>
        <v>0</v>
      </c>
    </row>
    <row r="3382" customFormat="false" ht="15" hidden="false" customHeight="false" outlineLevel="0" collapsed="false">
      <c r="A3382" s="24"/>
      <c r="D3382" s="24"/>
      <c r="F3382" s="24"/>
      <c r="K3382" s="9" t="n">
        <f aca="false">IF($A3382="",0,IF(OR(N($D3382)=0,$D3382&amp;""=TOP!$C$5&amp;""),1,0))</f>
        <v>0</v>
      </c>
      <c r="L3382" s="27" t="n">
        <f aca="false">IF($K3382=0,0,IFERROR(INDEX(購買率算出!$P$6:$P$3005,MATCH($A3382&amp;"",購買率算出!$C$6:$C$3005,0)),0))</f>
        <v>0</v>
      </c>
    </row>
    <row r="3383" customFormat="false" ht="15" hidden="false" customHeight="false" outlineLevel="0" collapsed="false">
      <c r="A3383" s="24"/>
      <c r="D3383" s="24"/>
      <c r="F3383" s="24"/>
      <c r="K3383" s="9" t="n">
        <f aca="false">IF($A3383="",0,IF(OR(N($D3383)=0,$D3383&amp;""=TOP!$C$5&amp;""),1,0))</f>
        <v>0</v>
      </c>
      <c r="L3383" s="27" t="n">
        <f aca="false">IF($K3383=0,0,IFERROR(INDEX(購買率算出!$P$6:$P$3005,MATCH($A3383&amp;"",購買率算出!$C$6:$C$3005,0)),0))</f>
        <v>0</v>
      </c>
    </row>
    <row r="3384" customFormat="false" ht="15" hidden="false" customHeight="false" outlineLevel="0" collapsed="false">
      <c r="A3384" s="24"/>
      <c r="D3384" s="24"/>
      <c r="F3384" s="24"/>
      <c r="K3384" s="9" t="n">
        <f aca="false">IF($A3384="",0,IF(OR(N($D3384)=0,$D3384&amp;""=TOP!$C$5&amp;""),1,0))</f>
        <v>0</v>
      </c>
      <c r="L3384" s="27" t="n">
        <f aca="false">IF($K3384=0,0,IFERROR(INDEX(購買率算出!$P$6:$P$3005,MATCH($A3384&amp;"",購買率算出!$C$6:$C$3005,0)),0))</f>
        <v>0</v>
      </c>
    </row>
    <row r="3385" customFormat="false" ht="15" hidden="false" customHeight="false" outlineLevel="0" collapsed="false">
      <c r="A3385" s="24"/>
      <c r="D3385" s="24"/>
      <c r="F3385" s="24"/>
      <c r="K3385" s="9" t="n">
        <f aca="false">IF($A3385="",0,IF(OR(N($D3385)=0,$D3385&amp;""=TOP!$C$5&amp;""),1,0))</f>
        <v>0</v>
      </c>
      <c r="L3385" s="27" t="n">
        <f aca="false">IF($K3385=0,0,IFERROR(INDEX(購買率算出!$P$6:$P$3005,MATCH($A3385&amp;"",購買率算出!$C$6:$C$3005,0)),0))</f>
        <v>0</v>
      </c>
    </row>
    <row r="3386" customFormat="false" ht="15" hidden="false" customHeight="false" outlineLevel="0" collapsed="false">
      <c r="A3386" s="24"/>
      <c r="D3386" s="24"/>
      <c r="F3386" s="24"/>
      <c r="K3386" s="9" t="n">
        <f aca="false">IF($A3386="",0,IF(OR(N($D3386)=0,$D3386&amp;""=TOP!$C$5&amp;""),1,0))</f>
        <v>0</v>
      </c>
      <c r="L3386" s="27" t="n">
        <f aca="false">IF($K3386=0,0,IFERROR(INDEX(購買率算出!$P$6:$P$3005,MATCH($A3386&amp;"",購買率算出!$C$6:$C$3005,0)),0))</f>
        <v>0</v>
      </c>
    </row>
    <row r="3387" customFormat="false" ht="15" hidden="false" customHeight="false" outlineLevel="0" collapsed="false">
      <c r="A3387" s="24"/>
      <c r="D3387" s="24"/>
      <c r="F3387" s="24"/>
      <c r="K3387" s="9" t="n">
        <f aca="false">IF($A3387="",0,IF(OR(N($D3387)=0,$D3387&amp;""=TOP!$C$5&amp;""),1,0))</f>
        <v>0</v>
      </c>
      <c r="L3387" s="27" t="n">
        <f aca="false">IF($K3387=0,0,IFERROR(INDEX(購買率算出!$P$6:$P$3005,MATCH($A3387&amp;"",購買率算出!$C$6:$C$3005,0)),0))</f>
        <v>0</v>
      </c>
    </row>
    <row r="3388" customFormat="false" ht="15" hidden="false" customHeight="false" outlineLevel="0" collapsed="false">
      <c r="A3388" s="24"/>
      <c r="D3388" s="24"/>
      <c r="F3388" s="24"/>
      <c r="K3388" s="9" t="n">
        <f aca="false">IF($A3388="",0,IF(OR(N($D3388)=0,$D3388&amp;""=TOP!$C$5&amp;""),1,0))</f>
        <v>0</v>
      </c>
      <c r="L3388" s="27" t="n">
        <f aca="false">IF($K3388=0,0,IFERROR(INDEX(購買率算出!$P$6:$P$3005,MATCH($A3388&amp;"",購買率算出!$C$6:$C$3005,0)),0))</f>
        <v>0</v>
      </c>
    </row>
    <row r="3389" customFormat="false" ht="15" hidden="false" customHeight="false" outlineLevel="0" collapsed="false">
      <c r="A3389" s="24"/>
      <c r="D3389" s="24"/>
      <c r="F3389" s="24"/>
      <c r="K3389" s="9" t="n">
        <f aca="false">IF($A3389="",0,IF(OR(N($D3389)=0,$D3389&amp;""=TOP!$C$5&amp;""),1,0))</f>
        <v>0</v>
      </c>
      <c r="L3389" s="27" t="n">
        <f aca="false">IF($K3389=0,0,IFERROR(INDEX(購買率算出!$P$6:$P$3005,MATCH($A3389&amp;"",購買率算出!$C$6:$C$3005,0)),0))</f>
        <v>0</v>
      </c>
    </row>
    <row r="3390" customFormat="false" ht="15" hidden="false" customHeight="false" outlineLevel="0" collapsed="false">
      <c r="A3390" s="24"/>
      <c r="D3390" s="24"/>
      <c r="F3390" s="24"/>
      <c r="K3390" s="9" t="n">
        <f aca="false">IF($A3390="",0,IF(OR(N($D3390)=0,$D3390&amp;""=TOP!$C$5&amp;""),1,0))</f>
        <v>0</v>
      </c>
      <c r="L3390" s="27" t="n">
        <f aca="false">IF($K3390=0,0,IFERROR(INDEX(購買率算出!$P$6:$P$3005,MATCH($A3390&amp;"",購買率算出!$C$6:$C$3005,0)),0))</f>
        <v>0</v>
      </c>
    </row>
    <row r="3391" customFormat="false" ht="15" hidden="false" customHeight="false" outlineLevel="0" collapsed="false">
      <c r="A3391" s="24"/>
      <c r="D3391" s="24"/>
      <c r="F3391" s="24"/>
      <c r="K3391" s="9" t="n">
        <f aca="false">IF($A3391="",0,IF(OR(N($D3391)=0,$D3391&amp;""=TOP!$C$5&amp;""),1,0))</f>
        <v>0</v>
      </c>
      <c r="L3391" s="27" t="n">
        <f aca="false">IF($K3391=0,0,IFERROR(INDEX(購買率算出!$P$6:$P$3005,MATCH($A3391&amp;"",購買率算出!$C$6:$C$3005,0)),0))</f>
        <v>0</v>
      </c>
    </row>
    <row r="3392" customFormat="false" ht="15" hidden="false" customHeight="false" outlineLevel="0" collapsed="false">
      <c r="A3392" s="24"/>
      <c r="D3392" s="24"/>
      <c r="F3392" s="24"/>
      <c r="K3392" s="9" t="n">
        <f aca="false">IF($A3392="",0,IF(OR(N($D3392)=0,$D3392&amp;""=TOP!$C$5&amp;""),1,0))</f>
        <v>0</v>
      </c>
      <c r="L3392" s="27" t="n">
        <f aca="false">IF($K3392=0,0,IFERROR(INDEX(購買率算出!$P$6:$P$3005,MATCH($A3392&amp;"",購買率算出!$C$6:$C$3005,0)),0))</f>
        <v>0</v>
      </c>
    </row>
    <row r="3393" customFormat="false" ht="15" hidden="false" customHeight="false" outlineLevel="0" collapsed="false">
      <c r="A3393" s="24"/>
      <c r="D3393" s="24"/>
      <c r="F3393" s="24"/>
      <c r="K3393" s="9" t="n">
        <f aca="false">IF($A3393="",0,IF(OR(N($D3393)=0,$D3393&amp;""=TOP!$C$5&amp;""),1,0))</f>
        <v>0</v>
      </c>
      <c r="L3393" s="27" t="n">
        <f aca="false">IF($K3393=0,0,IFERROR(INDEX(購買率算出!$P$6:$P$3005,MATCH($A3393&amp;"",購買率算出!$C$6:$C$3005,0)),0))</f>
        <v>0</v>
      </c>
    </row>
    <row r="3394" customFormat="false" ht="15" hidden="false" customHeight="false" outlineLevel="0" collapsed="false">
      <c r="A3394" s="24"/>
      <c r="D3394" s="24"/>
      <c r="F3394" s="24"/>
      <c r="K3394" s="9" t="n">
        <f aca="false">IF($A3394="",0,IF(OR(N($D3394)=0,$D3394&amp;""=TOP!$C$5&amp;""),1,0))</f>
        <v>0</v>
      </c>
      <c r="L3394" s="27" t="n">
        <f aca="false">IF($K3394=0,0,IFERROR(INDEX(購買率算出!$P$6:$P$3005,MATCH($A3394&amp;"",購買率算出!$C$6:$C$3005,0)),0))</f>
        <v>0</v>
      </c>
    </row>
    <row r="3395" customFormat="false" ht="15" hidden="false" customHeight="false" outlineLevel="0" collapsed="false">
      <c r="A3395" s="24"/>
      <c r="D3395" s="24"/>
      <c r="F3395" s="24"/>
      <c r="K3395" s="9" t="n">
        <f aca="false">IF($A3395="",0,IF(OR(N($D3395)=0,$D3395&amp;""=TOP!$C$5&amp;""),1,0))</f>
        <v>0</v>
      </c>
      <c r="L3395" s="27" t="n">
        <f aca="false">IF($K3395=0,0,IFERROR(INDEX(購買率算出!$P$6:$P$3005,MATCH($A3395&amp;"",購買率算出!$C$6:$C$3005,0)),0))</f>
        <v>0</v>
      </c>
    </row>
    <row r="3396" customFormat="false" ht="15" hidden="false" customHeight="false" outlineLevel="0" collapsed="false">
      <c r="A3396" s="24"/>
      <c r="D3396" s="24"/>
      <c r="F3396" s="24"/>
      <c r="K3396" s="9" t="n">
        <f aca="false">IF($A3396="",0,IF(OR(N($D3396)=0,$D3396&amp;""=TOP!$C$5&amp;""),1,0))</f>
        <v>0</v>
      </c>
      <c r="L3396" s="27" t="n">
        <f aca="false">IF($K3396=0,0,IFERROR(INDEX(購買率算出!$P$6:$P$3005,MATCH($A3396&amp;"",購買率算出!$C$6:$C$3005,0)),0))</f>
        <v>0</v>
      </c>
    </row>
    <row r="3397" customFormat="false" ht="15" hidden="false" customHeight="false" outlineLevel="0" collapsed="false">
      <c r="A3397" s="24"/>
      <c r="D3397" s="24"/>
      <c r="F3397" s="24"/>
      <c r="K3397" s="9" t="n">
        <f aca="false">IF($A3397="",0,IF(OR(N($D3397)=0,$D3397&amp;""=TOP!$C$5&amp;""),1,0))</f>
        <v>0</v>
      </c>
      <c r="L3397" s="27" t="n">
        <f aca="false">IF($K3397=0,0,IFERROR(INDEX(購買率算出!$P$6:$P$3005,MATCH($A3397&amp;"",購買率算出!$C$6:$C$3005,0)),0))</f>
        <v>0</v>
      </c>
    </row>
    <row r="3398" customFormat="false" ht="15" hidden="false" customHeight="false" outlineLevel="0" collapsed="false">
      <c r="A3398" s="24"/>
      <c r="D3398" s="24"/>
      <c r="F3398" s="24"/>
      <c r="K3398" s="9" t="n">
        <f aca="false">IF($A3398="",0,IF(OR(N($D3398)=0,$D3398&amp;""=TOP!$C$5&amp;""),1,0))</f>
        <v>0</v>
      </c>
      <c r="L3398" s="27" t="n">
        <f aca="false">IF($K3398=0,0,IFERROR(INDEX(購買率算出!$P$6:$P$3005,MATCH($A3398&amp;"",購買率算出!$C$6:$C$3005,0)),0))</f>
        <v>0</v>
      </c>
    </row>
    <row r="3399" customFormat="false" ht="15" hidden="false" customHeight="false" outlineLevel="0" collapsed="false">
      <c r="A3399" s="24"/>
      <c r="D3399" s="24"/>
      <c r="F3399" s="24"/>
      <c r="K3399" s="9" t="n">
        <f aca="false">IF($A3399="",0,IF(OR(N($D3399)=0,$D3399&amp;""=TOP!$C$5&amp;""),1,0))</f>
        <v>0</v>
      </c>
      <c r="L3399" s="27" t="n">
        <f aca="false">IF($K3399=0,0,IFERROR(INDEX(購買率算出!$P$6:$P$3005,MATCH($A3399&amp;"",購買率算出!$C$6:$C$3005,0)),0))</f>
        <v>0</v>
      </c>
    </row>
    <row r="3400" customFormat="false" ht="15" hidden="false" customHeight="false" outlineLevel="0" collapsed="false">
      <c r="A3400" s="24"/>
      <c r="D3400" s="24"/>
      <c r="F3400" s="24"/>
      <c r="K3400" s="9" t="n">
        <f aca="false">IF($A3400="",0,IF(OR(N($D3400)=0,$D3400&amp;""=TOP!$C$5&amp;""),1,0))</f>
        <v>0</v>
      </c>
      <c r="L3400" s="27" t="n">
        <f aca="false">IF($K3400=0,0,IFERROR(INDEX(購買率算出!$P$6:$P$3005,MATCH($A3400&amp;"",購買率算出!$C$6:$C$3005,0)),0))</f>
        <v>0</v>
      </c>
    </row>
    <row r="3401" customFormat="false" ht="15" hidden="false" customHeight="false" outlineLevel="0" collapsed="false">
      <c r="A3401" s="24"/>
      <c r="D3401" s="24"/>
      <c r="F3401" s="24"/>
      <c r="K3401" s="9" t="n">
        <f aca="false">IF($A3401="",0,IF(OR(N($D3401)=0,$D3401&amp;""=TOP!$C$5&amp;""),1,0))</f>
        <v>0</v>
      </c>
      <c r="L3401" s="27" t="n">
        <f aca="false">IF($K3401=0,0,IFERROR(INDEX(購買率算出!$P$6:$P$3005,MATCH($A3401&amp;"",購買率算出!$C$6:$C$3005,0)),0))</f>
        <v>0</v>
      </c>
    </row>
    <row r="3402" customFormat="false" ht="15" hidden="false" customHeight="false" outlineLevel="0" collapsed="false">
      <c r="A3402" s="24"/>
      <c r="D3402" s="24"/>
      <c r="F3402" s="24"/>
      <c r="K3402" s="9" t="n">
        <f aca="false">IF($A3402="",0,IF(OR(N($D3402)=0,$D3402&amp;""=TOP!$C$5&amp;""),1,0))</f>
        <v>0</v>
      </c>
      <c r="L3402" s="27" t="n">
        <f aca="false">IF($K3402=0,0,IFERROR(INDEX(購買率算出!$P$6:$P$3005,MATCH($A3402&amp;"",購買率算出!$C$6:$C$3005,0)),0))</f>
        <v>0</v>
      </c>
    </row>
    <row r="3403" customFormat="false" ht="15" hidden="false" customHeight="false" outlineLevel="0" collapsed="false">
      <c r="A3403" s="24"/>
      <c r="D3403" s="24"/>
      <c r="F3403" s="24"/>
      <c r="K3403" s="9" t="n">
        <f aca="false">IF($A3403="",0,IF(OR(N($D3403)=0,$D3403&amp;""=TOP!$C$5&amp;""),1,0))</f>
        <v>0</v>
      </c>
      <c r="L3403" s="27" t="n">
        <f aca="false">IF($K3403=0,0,IFERROR(INDEX(購買率算出!$P$6:$P$3005,MATCH($A3403&amp;"",購買率算出!$C$6:$C$3005,0)),0))</f>
        <v>0</v>
      </c>
    </row>
    <row r="3404" customFormat="false" ht="15" hidden="false" customHeight="false" outlineLevel="0" collapsed="false">
      <c r="A3404" s="24"/>
      <c r="D3404" s="24"/>
      <c r="F3404" s="24"/>
      <c r="K3404" s="9" t="n">
        <f aca="false">IF($A3404="",0,IF(OR(N($D3404)=0,$D3404&amp;""=TOP!$C$5&amp;""),1,0))</f>
        <v>0</v>
      </c>
      <c r="L3404" s="27" t="n">
        <f aca="false">IF($K3404=0,0,IFERROR(INDEX(購買率算出!$P$6:$P$3005,MATCH($A3404&amp;"",購買率算出!$C$6:$C$3005,0)),0))</f>
        <v>0</v>
      </c>
    </row>
    <row r="3405" customFormat="false" ht="15" hidden="false" customHeight="false" outlineLevel="0" collapsed="false">
      <c r="A3405" s="24"/>
      <c r="D3405" s="24"/>
      <c r="F3405" s="24"/>
      <c r="K3405" s="9" t="n">
        <f aca="false">IF($A3405="",0,IF(OR(N($D3405)=0,$D3405&amp;""=TOP!$C$5&amp;""),1,0))</f>
        <v>0</v>
      </c>
      <c r="L3405" s="27" t="n">
        <f aca="false">IF($K3405=0,0,IFERROR(INDEX(購買率算出!$P$6:$P$3005,MATCH($A3405&amp;"",購買率算出!$C$6:$C$3005,0)),0))</f>
        <v>0</v>
      </c>
    </row>
    <row r="3406" customFormat="false" ht="15" hidden="false" customHeight="false" outlineLevel="0" collapsed="false">
      <c r="A3406" s="24"/>
      <c r="D3406" s="24"/>
      <c r="F3406" s="24"/>
      <c r="K3406" s="9" t="n">
        <f aca="false">IF($A3406="",0,IF(OR(N($D3406)=0,$D3406&amp;""=TOP!$C$5&amp;""),1,0))</f>
        <v>0</v>
      </c>
      <c r="L3406" s="27" t="n">
        <f aca="false">IF($K3406=0,0,IFERROR(INDEX(購買率算出!$P$6:$P$3005,MATCH($A3406&amp;"",購買率算出!$C$6:$C$3005,0)),0))</f>
        <v>0</v>
      </c>
    </row>
    <row r="3407" customFormat="false" ht="15" hidden="false" customHeight="false" outlineLevel="0" collapsed="false">
      <c r="A3407" s="24"/>
      <c r="D3407" s="24"/>
      <c r="F3407" s="24"/>
      <c r="K3407" s="9" t="n">
        <f aca="false">IF($A3407="",0,IF(OR(N($D3407)=0,$D3407&amp;""=TOP!$C$5&amp;""),1,0))</f>
        <v>0</v>
      </c>
      <c r="L3407" s="27" t="n">
        <f aca="false">IF($K3407=0,0,IFERROR(INDEX(購買率算出!$P$6:$P$3005,MATCH($A3407&amp;"",購買率算出!$C$6:$C$3005,0)),0))</f>
        <v>0</v>
      </c>
    </row>
    <row r="3408" customFormat="false" ht="15" hidden="false" customHeight="false" outlineLevel="0" collapsed="false">
      <c r="A3408" s="24"/>
      <c r="D3408" s="24"/>
      <c r="F3408" s="24"/>
      <c r="K3408" s="9" t="n">
        <f aca="false">IF($A3408="",0,IF(OR(N($D3408)=0,$D3408&amp;""=TOP!$C$5&amp;""),1,0))</f>
        <v>0</v>
      </c>
      <c r="L3408" s="27" t="n">
        <f aca="false">IF($K3408=0,0,IFERROR(INDEX(購買率算出!$P$6:$P$3005,MATCH($A3408&amp;"",購買率算出!$C$6:$C$3005,0)),0))</f>
        <v>0</v>
      </c>
    </row>
    <row r="3409" customFormat="false" ht="15" hidden="false" customHeight="false" outlineLevel="0" collapsed="false">
      <c r="A3409" s="24"/>
      <c r="D3409" s="24"/>
      <c r="F3409" s="24"/>
      <c r="K3409" s="9" t="n">
        <f aca="false">IF($A3409="",0,IF(OR(N($D3409)=0,$D3409&amp;""=TOP!$C$5&amp;""),1,0))</f>
        <v>0</v>
      </c>
      <c r="L3409" s="27" t="n">
        <f aca="false">IF($K3409=0,0,IFERROR(INDEX(購買率算出!$P$6:$P$3005,MATCH($A3409&amp;"",購買率算出!$C$6:$C$3005,0)),0))</f>
        <v>0</v>
      </c>
    </row>
    <row r="3410" customFormat="false" ht="15" hidden="false" customHeight="false" outlineLevel="0" collapsed="false">
      <c r="A3410" s="24"/>
      <c r="D3410" s="24"/>
      <c r="F3410" s="24"/>
      <c r="K3410" s="9" t="n">
        <f aca="false">IF($A3410="",0,IF(OR(N($D3410)=0,$D3410&amp;""=TOP!$C$5&amp;""),1,0))</f>
        <v>0</v>
      </c>
      <c r="L3410" s="27" t="n">
        <f aca="false">IF($K3410=0,0,IFERROR(INDEX(購買率算出!$P$6:$P$3005,MATCH($A3410&amp;"",購買率算出!$C$6:$C$3005,0)),0))</f>
        <v>0</v>
      </c>
    </row>
    <row r="3411" customFormat="false" ht="15" hidden="false" customHeight="false" outlineLevel="0" collapsed="false">
      <c r="A3411" s="24"/>
      <c r="D3411" s="24"/>
      <c r="F3411" s="24"/>
      <c r="K3411" s="9" t="n">
        <f aca="false">IF($A3411="",0,IF(OR(N($D3411)=0,$D3411&amp;""=TOP!$C$5&amp;""),1,0))</f>
        <v>0</v>
      </c>
      <c r="L3411" s="27" t="n">
        <f aca="false">IF($K3411=0,0,IFERROR(INDEX(購買率算出!$P$6:$P$3005,MATCH($A3411&amp;"",購買率算出!$C$6:$C$3005,0)),0))</f>
        <v>0</v>
      </c>
    </row>
    <row r="3412" customFormat="false" ht="15" hidden="false" customHeight="false" outlineLevel="0" collapsed="false">
      <c r="A3412" s="24"/>
      <c r="D3412" s="24"/>
      <c r="F3412" s="24"/>
      <c r="K3412" s="9" t="n">
        <f aca="false">IF($A3412="",0,IF(OR(N($D3412)=0,$D3412&amp;""=TOP!$C$5&amp;""),1,0))</f>
        <v>0</v>
      </c>
      <c r="L3412" s="27" t="n">
        <f aca="false">IF($K3412=0,0,IFERROR(INDEX(購買率算出!$P$6:$P$3005,MATCH($A3412&amp;"",購買率算出!$C$6:$C$3005,0)),0))</f>
        <v>0</v>
      </c>
    </row>
    <row r="3413" customFormat="false" ht="15" hidden="false" customHeight="false" outlineLevel="0" collapsed="false">
      <c r="A3413" s="24"/>
      <c r="D3413" s="24"/>
      <c r="F3413" s="24"/>
      <c r="K3413" s="9" t="n">
        <f aca="false">IF($A3413="",0,IF(OR(N($D3413)=0,$D3413&amp;""=TOP!$C$5&amp;""),1,0))</f>
        <v>0</v>
      </c>
      <c r="L3413" s="27" t="n">
        <f aca="false">IF($K3413=0,0,IFERROR(INDEX(購買率算出!$P$6:$P$3005,MATCH($A3413&amp;"",購買率算出!$C$6:$C$3005,0)),0))</f>
        <v>0</v>
      </c>
    </row>
    <row r="3414" customFormat="false" ht="15" hidden="false" customHeight="false" outlineLevel="0" collapsed="false">
      <c r="A3414" s="24"/>
      <c r="D3414" s="24"/>
      <c r="F3414" s="24"/>
      <c r="K3414" s="9" t="n">
        <f aca="false">IF($A3414="",0,IF(OR(N($D3414)=0,$D3414&amp;""=TOP!$C$5&amp;""),1,0))</f>
        <v>0</v>
      </c>
      <c r="L3414" s="27" t="n">
        <f aca="false">IF($K3414=0,0,IFERROR(INDEX(購買率算出!$P$6:$P$3005,MATCH($A3414&amp;"",購買率算出!$C$6:$C$3005,0)),0))</f>
        <v>0</v>
      </c>
    </row>
    <row r="3415" customFormat="false" ht="15" hidden="false" customHeight="false" outlineLevel="0" collapsed="false">
      <c r="A3415" s="24"/>
      <c r="D3415" s="24"/>
      <c r="F3415" s="24"/>
      <c r="K3415" s="9" t="n">
        <f aca="false">IF($A3415="",0,IF(OR(N($D3415)=0,$D3415&amp;""=TOP!$C$5&amp;""),1,0))</f>
        <v>0</v>
      </c>
      <c r="L3415" s="27" t="n">
        <f aca="false">IF($K3415=0,0,IFERROR(INDEX(購買率算出!$P$6:$P$3005,MATCH($A3415&amp;"",購買率算出!$C$6:$C$3005,0)),0))</f>
        <v>0</v>
      </c>
    </row>
    <row r="3416" customFormat="false" ht="15" hidden="false" customHeight="false" outlineLevel="0" collapsed="false">
      <c r="A3416" s="24"/>
      <c r="D3416" s="24"/>
      <c r="F3416" s="24"/>
      <c r="K3416" s="9" t="n">
        <f aca="false">IF($A3416="",0,IF(OR(N($D3416)=0,$D3416&amp;""=TOP!$C$5&amp;""),1,0))</f>
        <v>0</v>
      </c>
      <c r="L3416" s="27" t="n">
        <f aca="false">IF($K3416=0,0,IFERROR(INDEX(購買率算出!$P$6:$P$3005,MATCH($A3416&amp;"",購買率算出!$C$6:$C$3005,0)),0))</f>
        <v>0</v>
      </c>
    </row>
    <row r="3417" customFormat="false" ht="15" hidden="false" customHeight="false" outlineLevel="0" collapsed="false">
      <c r="A3417" s="24"/>
      <c r="D3417" s="24"/>
      <c r="F3417" s="24"/>
      <c r="K3417" s="9" t="n">
        <f aca="false">IF($A3417="",0,IF(OR(N($D3417)=0,$D3417&amp;""=TOP!$C$5&amp;""),1,0))</f>
        <v>0</v>
      </c>
      <c r="L3417" s="27" t="n">
        <f aca="false">IF($K3417=0,0,IFERROR(INDEX(購買率算出!$P$6:$P$3005,MATCH($A3417&amp;"",購買率算出!$C$6:$C$3005,0)),0))</f>
        <v>0</v>
      </c>
    </row>
    <row r="3418" customFormat="false" ht="15" hidden="false" customHeight="false" outlineLevel="0" collapsed="false">
      <c r="A3418" s="24"/>
      <c r="D3418" s="24"/>
      <c r="F3418" s="24"/>
      <c r="K3418" s="9" t="n">
        <f aca="false">IF($A3418="",0,IF(OR(N($D3418)=0,$D3418&amp;""=TOP!$C$5&amp;""),1,0))</f>
        <v>0</v>
      </c>
      <c r="L3418" s="27" t="n">
        <f aca="false">IF($K3418=0,0,IFERROR(INDEX(購買率算出!$P$6:$P$3005,MATCH($A3418&amp;"",購買率算出!$C$6:$C$3005,0)),0))</f>
        <v>0</v>
      </c>
    </row>
    <row r="3419" customFormat="false" ht="15" hidden="false" customHeight="false" outlineLevel="0" collapsed="false">
      <c r="A3419" s="24"/>
      <c r="D3419" s="24"/>
      <c r="F3419" s="24"/>
      <c r="K3419" s="9" t="n">
        <f aca="false">IF($A3419="",0,IF(OR(N($D3419)=0,$D3419&amp;""=TOP!$C$5&amp;""),1,0))</f>
        <v>0</v>
      </c>
      <c r="L3419" s="27" t="n">
        <f aca="false">IF($K3419=0,0,IFERROR(INDEX(購買率算出!$P$6:$P$3005,MATCH($A3419&amp;"",購買率算出!$C$6:$C$3005,0)),0))</f>
        <v>0</v>
      </c>
    </row>
    <row r="3420" customFormat="false" ht="15" hidden="false" customHeight="false" outlineLevel="0" collapsed="false">
      <c r="A3420" s="24"/>
      <c r="D3420" s="24"/>
      <c r="F3420" s="24"/>
      <c r="K3420" s="9" t="n">
        <f aca="false">IF($A3420="",0,IF(OR(N($D3420)=0,$D3420&amp;""=TOP!$C$5&amp;""),1,0))</f>
        <v>0</v>
      </c>
      <c r="L3420" s="27" t="n">
        <f aca="false">IF($K3420=0,0,IFERROR(INDEX(購買率算出!$P$6:$P$3005,MATCH($A3420&amp;"",購買率算出!$C$6:$C$3005,0)),0))</f>
        <v>0</v>
      </c>
    </row>
    <row r="3421" customFormat="false" ht="15" hidden="false" customHeight="false" outlineLevel="0" collapsed="false">
      <c r="A3421" s="24"/>
      <c r="D3421" s="24"/>
      <c r="F3421" s="24"/>
      <c r="K3421" s="9" t="n">
        <f aca="false">IF($A3421="",0,IF(OR(N($D3421)=0,$D3421&amp;""=TOP!$C$5&amp;""),1,0))</f>
        <v>0</v>
      </c>
      <c r="L3421" s="27" t="n">
        <f aca="false">IF($K3421=0,0,IFERROR(INDEX(購買率算出!$P$6:$P$3005,MATCH($A3421&amp;"",購買率算出!$C$6:$C$3005,0)),0))</f>
        <v>0</v>
      </c>
    </row>
    <row r="3422" customFormat="false" ht="15" hidden="false" customHeight="false" outlineLevel="0" collapsed="false">
      <c r="A3422" s="24"/>
      <c r="D3422" s="24"/>
      <c r="F3422" s="24"/>
      <c r="K3422" s="9" t="n">
        <f aca="false">IF($A3422="",0,IF(OR(N($D3422)=0,$D3422&amp;""=TOP!$C$5&amp;""),1,0))</f>
        <v>0</v>
      </c>
      <c r="L3422" s="27" t="n">
        <f aca="false">IF($K3422=0,0,IFERROR(INDEX(購買率算出!$P$6:$P$3005,MATCH($A3422&amp;"",購買率算出!$C$6:$C$3005,0)),0))</f>
        <v>0</v>
      </c>
    </row>
    <row r="3423" customFormat="false" ht="15" hidden="false" customHeight="false" outlineLevel="0" collapsed="false">
      <c r="A3423" s="24"/>
      <c r="D3423" s="24"/>
      <c r="F3423" s="24"/>
      <c r="K3423" s="9" t="n">
        <f aca="false">IF($A3423="",0,IF(OR(N($D3423)=0,$D3423&amp;""=TOP!$C$5&amp;""),1,0))</f>
        <v>0</v>
      </c>
      <c r="L3423" s="27" t="n">
        <f aca="false">IF($K3423=0,0,IFERROR(INDEX(購買率算出!$P$6:$P$3005,MATCH($A3423&amp;"",購買率算出!$C$6:$C$3005,0)),0))</f>
        <v>0</v>
      </c>
    </row>
    <row r="3424" customFormat="false" ht="15" hidden="false" customHeight="false" outlineLevel="0" collapsed="false">
      <c r="A3424" s="24"/>
      <c r="D3424" s="24"/>
      <c r="F3424" s="24"/>
      <c r="K3424" s="9" t="n">
        <f aca="false">IF($A3424="",0,IF(OR(N($D3424)=0,$D3424&amp;""=TOP!$C$5&amp;""),1,0))</f>
        <v>0</v>
      </c>
      <c r="L3424" s="27" t="n">
        <f aca="false">IF($K3424=0,0,IFERROR(INDEX(購買率算出!$P$6:$P$3005,MATCH($A3424&amp;"",購買率算出!$C$6:$C$3005,0)),0))</f>
        <v>0</v>
      </c>
    </row>
    <row r="3425" customFormat="false" ht="15" hidden="false" customHeight="false" outlineLevel="0" collapsed="false">
      <c r="A3425" s="24"/>
      <c r="D3425" s="24"/>
      <c r="F3425" s="24"/>
      <c r="K3425" s="9" t="n">
        <f aca="false">IF($A3425="",0,IF(OR(N($D3425)=0,$D3425&amp;""=TOP!$C$5&amp;""),1,0))</f>
        <v>0</v>
      </c>
      <c r="L3425" s="27" t="n">
        <f aca="false">IF($K3425=0,0,IFERROR(INDEX(購買率算出!$P$6:$P$3005,MATCH($A3425&amp;"",購買率算出!$C$6:$C$3005,0)),0))</f>
        <v>0</v>
      </c>
    </row>
    <row r="3426" customFormat="false" ht="15" hidden="false" customHeight="false" outlineLevel="0" collapsed="false">
      <c r="A3426" s="24"/>
      <c r="D3426" s="24"/>
      <c r="F3426" s="24"/>
      <c r="K3426" s="9" t="n">
        <f aca="false">IF($A3426="",0,IF(OR(N($D3426)=0,$D3426&amp;""=TOP!$C$5&amp;""),1,0))</f>
        <v>0</v>
      </c>
      <c r="L3426" s="27" t="n">
        <f aca="false">IF($K3426=0,0,IFERROR(INDEX(購買率算出!$P$6:$P$3005,MATCH($A3426&amp;"",購買率算出!$C$6:$C$3005,0)),0))</f>
        <v>0</v>
      </c>
    </row>
    <row r="3427" customFormat="false" ht="15" hidden="false" customHeight="false" outlineLevel="0" collapsed="false">
      <c r="A3427" s="24"/>
      <c r="D3427" s="24"/>
      <c r="F3427" s="24"/>
      <c r="K3427" s="9" t="n">
        <f aca="false">IF($A3427="",0,IF(OR(N($D3427)=0,$D3427&amp;""=TOP!$C$5&amp;""),1,0))</f>
        <v>0</v>
      </c>
      <c r="L3427" s="27" t="n">
        <f aca="false">IF($K3427=0,0,IFERROR(INDEX(購買率算出!$P$6:$P$3005,MATCH($A3427&amp;"",購買率算出!$C$6:$C$3005,0)),0))</f>
        <v>0</v>
      </c>
    </row>
    <row r="3428" customFormat="false" ht="15" hidden="false" customHeight="false" outlineLevel="0" collapsed="false">
      <c r="A3428" s="24"/>
      <c r="D3428" s="24"/>
      <c r="F3428" s="24"/>
      <c r="K3428" s="9" t="n">
        <f aca="false">IF($A3428="",0,IF(OR(N($D3428)=0,$D3428&amp;""=TOP!$C$5&amp;""),1,0))</f>
        <v>0</v>
      </c>
      <c r="L3428" s="27" t="n">
        <f aca="false">IF($K3428=0,0,IFERROR(INDEX(購買率算出!$P$6:$P$3005,MATCH($A3428&amp;"",購買率算出!$C$6:$C$3005,0)),0))</f>
        <v>0</v>
      </c>
    </row>
    <row r="3429" customFormat="false" ht="15" hidden="false" customHeight="false" outlineLevel="0" collapsed="false">
      <c r="A3429" s="24"/>
      <c r="D3429" s="24"/>
      <c r="F3429" s="24"/>
      <c r="K3429" s="9" t="n">
        <f aca="false">IF($A3429="",0,IF(OR(N($D3429)=0,$D3429&amp;""=TOP!$C$5&amp;""),1,0))</f>
        <v>0</v>
      </c>
      <c r="L3429" s="27" t="n">
        <f aca="false">IF($K3429=0,0,IFERROR(INDEX(購買率算出!$P$6:$P$3005,MATCH($A3429&amp;"",購買率算出!$C$6:$C$3005,0)),0))</f>
        <v>0</v>
      </c>
    </row>
    <row r="3430" customFormat="false" ht="15" hidden="false" customHeight="false" outlineLevel="0" collapsed="false">
      <c r="A3430" s="24"/>
      <c r="D3430" s="24"/>
      <c r="F3430" s="24"/>
      <c r="K3430" s="9" t="n">
        <f aca="false">IF($A3430="",0,IF(OR(N($D3430)=0,$D3430&amp;""=TOP!$C$5&amp;""),1,0))</f>
        <v>0</v>
      </c>
      <c r="L3430" s="27" t="n">
        <f aca="false">IF($K3430=0,0,IFERROR(INDEX(購買率算出!$P$6:$P$3005,MATCH($A3430&amp;"",購買率算出!$C$6:$C$3005,0)),0))</f>
        <v>0</v>
      </c>
    </row>
    <row r="3431" customFormat="false" ht="15" hidden="false" customHeight="false" outlineLevel="0" collapsed="false">
      <c r="A3431" s="24"/>
      <c r="D3431" s="24"/>
      <c r="F3431" s="24"/>
      <c r="K3431" s="9" t="n">
        <f aca="false">IF($A3431="",0,IF(OR(N($D3431)=0,$D3431&amp;""=TOP!$C$5&amp;""),1,0))</f>
        <v>0</v>
      </c>
      <c r="L3431" s="27" t="n">
        <f aca="false">IF($K3431=0,0,IFERROR(INDEX(購買率算出!$P$6:$P$3005,MATCH($A3431&amp;"",購買率算出!$C$6:$C$3005,0)),0))</f>
        <v>0</v>
      </c>
    </row>
    <row r="3432" customFormat="false" ht="15" hidden="false" customHeight="false" outlineLevel="0" collapsed="false">
      <c r="A3432" s="24"/>
      <c r="D3432" s="24"/>
      <c r="F3432" s="24"/>
      <c r="K3432" s="9" t="n">
        <f aca="false">IF($A3432="",0,IF(OR(N($D3432)=0,$D3432&amp;""=TOP!$C$5&amp;""),1,0))</f>
        <v>0</v>
      </c>
      <c r="L3432" s="27" t="n">
        <f aca="false">IF($K3432=0,0,IFERROR(INDEX(購買率算出!$P$6:$P$3005,MATCH($A3432&amp;"",購買率算出!$C$6:$C$3005,0)),0))</f>
        <v>0</v>
      </c>
    </row>
    <row r="3433" customFormat="false" ht="15" hidden="false" customHeight="false" outlineLevel="0" collapsed="false">
      <c r="A3433" s="24"/>
      <c r="D3433" s="24"/>
      <c r="F3433" s="24"/>
      <c r="K3433" s="9" t="n">
        <f aca="false">IF($A3433="",0,IF(OR(N($D3433)=0,$D3433&amp;""=TOP!$C$5&amp;""),1,0))</f>
        <v>0</v>
      </c>
      <c r="L3433" s="27" t="n">
        <f aca="false">IF($K3433=0,0,IFERROR(INDEX(購買率算出!$P$6:$P$3005,MATCH($A3433&amp;"",購買率算出!$C$6:$C$3005,0)),0))</f>
        <v>0</v>
      </c>
    </row>
    <row r="3434" customFormat="false" ht="15" hidden="false" customHeight="false" outlineLevel="0" collapsed="false">
      <c r="A3434" s="24"/>
      <c r="D3434" s="24"/>
      <c r="F3434" s="24"/>
      <c r="K3434" s="9" t="n">
        <f aca="false">IF($A3434="",0,IF(OR(N($D3434)=0,$D3434&amp;""=TOP!$C$5&amp;""),1,0))</f>
        <v>0</v>
      </c>
      <c r="L3434" s="27" t="n">
        <f aca="false">IF($K3434=0,0,IFERROR(INDEX(購買率算出!$P$6:$P$3005,MATCH($A3434&amp;"",購買率算出!$C$6:$C$3005,0)),0))</f>
        <v>0</v>
      </c>
    </row>
    <row r="3435" customFormat="false" ht="15" hidden="false" customHeight="false" outlineLevel="0" collapsed="false">
      <c r="A3435" s="24"/>
      <c r="D3435" s="24"/>
      <c r="F3435" s="24"/>
      <c r="K3435" s="9" t="n">
        <f aca="false">IF($A3435="",0,IF(OR(N($D3435)=0,$D3435&amp;""=TOP!$C$5&amp;""),1,0))</f>
        <v>0</v>
      </c>
      <c r="L3435" s="27" t="n">
        <f aca="false">IF($K3435=0,0,IFERROR(INDEX(購買率算出!$P$6:$P$3005,MATCH($A3435&amp;"",購買率算出!$C$6:$C$3005,0)),0))</f>
        <v>0</v>
      </c>
    </row>
    <row r="3436" customFormat="false" ht="15" hidden="false" customHeight="false" outlineLevel="0" collapsed="false">
      <c r="A3436" s="24"/>
      <c r="D3436" s="24"/>
      <c r="F3436" s="24"/>
      <c r="K3436" s="9" t="n">
        <f aca="false">IF($A3436="",0,IF(OR(N($D3436)=0,$D3436&amp;""=TOP!$C$5&amp;""),1,0))</f>
        <v>0</v>
      </c>
      <c r="L3436" s="27" t="n">
        <f aca="false">IF($K3436=0,0,IFERROR(INDEX(購買率算出!$P$6:$P$3005,MATCH($A3436&amp;"",購買率算出!$C$6:$C$3005,0)),0))</f>
        <v>0</v>
      </c>
    </row>
    <row r="3437" customFormat="false" ht="15" hidden="false" customHeight="false" outlineLevel="0" collapsed="false">
      <c r="A3437" s="24"/>
      <c r="D3437" s="24"/>
      <c r="F3437" s="24"/>
      <c r="K3437" s="9" t="n">
        <f aca="false">IF($A3437="",0,IF(OR(N($D3437)=0,$D3437&amp;""=TOP!$C$5&amp;""),1,0))</f>
        <v>0</v>
      </c>
      <c r="L3437" s="27" t="n">
        <f aca="false">IF($K3437=0,0,IFERROR(INDEX(購買率算出!$P$6:$P$3005,MATCH($A3437&amp;"",購買率算出!$C$6:$C$3005,0)),0))</f>
        <v>0</v>
      </c>
    </row>
    <row r="3438" customFormat="false" ht="15" hidden="false" customHeight="false" outlineLevel="0" collapsed="false">
      <c r="A3438" s="24"/>
      <c r="D3438" s="24"/>
      <c r="F3438" s="24"/>
      <c r="K3438" s="9" t="n">
        <f aca="false">IF($A3438="",0,IF(OR(N($D3438)=0,$D3438&amp;""=TOP!$C$5&amp;""),1,0))</f>
        <v>0</v>
      </c>
      <c r="L3438" s="27" t="n">
        <f aca="false">IF($K3438=0,0,IFERROR(INDEX(購買率算出!$P$6:$P$3005,MATCH($A3438&amp;"",購買率算出!$C$6:$C$3005,0)),0))</f>
        <v>0</v>
      </c>
    </row>
    <row r="3439" customFormat="false" ht="15" hidden="false" customHeight="false" outlineLevel="0" collapsed="false">
      <c r="A3439" s="24"/>
      <c r="D3439" s="24"/>
      <c r="F3439" s="24"/>
      <c r="K3439" s="9" t="n">
        <f aca="false">IF($A3439="",0,IF(OR(N($D3439)=0,$D3439&amp;""=TOP!$C$5&amp;""),1,0))</f>
        <v>0</v>
      </c>
      <c r="L3439" s="27" t="n">
        <f aca="false">IF($K3439=0,0,IFERROR(INDEX(購買率算出!$P$6:$P$3005,MATCH($A3439&amp;"",購買率算出!$C$6:$C$3005,0)),0))</f>
        <v>0</v>
      </c>
    </row>
    <row r="3440" customFormat="false" ht="15" hidden="false" customHeight="false" outlineLevel="0" collapsed="false">
      <c r="A3440" s="24"/>
      <c r="D3440" s="24"/>
      <c r="F3440" s="24"/>
      <c r="K3440" s="9" t="n">
        <f aca="false">IF($A3440="",0,IF(OR(N($D3440)=0,$D3440&amp;""=TOP!$C$5&amp;""),1,0))</f>
        <v>0</v>
      </c>
      <c r="L3440" s="27" t="n">
        <f aca="false">IF($K3440=0,0,IFERROR(INDEX(購買率算出!$P$6:$P$3005,MATCH($A3440&amp;"",購買率算出!$C$6:$C$3005,0)),0))</f>
        <v>0</v>
      </c>
    </row>
    <row r="3441" customFormat="false" ht="15" hidden="false" customHeight="false" outlineLevel="0" collapsed="false">
      <c r="A3441" s="24"/>
      <c r="D3441" s="24"/>
      <c r="F3441" s="24"/>
      <c r="K3441" s="9" t="n">
        <f aca="false">IF($A3441="",0,IF(OR(N($D3441)=0,$D3441&amp;""=TOP!$C$5&amp;""),1,0))</f>
        <v>0</v>
      </c>
      <c r="L3441" s="27" t="n">
        <f aca="false">IF($K3441=0,0,IFERROR(INDEX(購買率算出!$P$6:$P$3005,MATCH($A3441&amp;"",購買率算出!$C$6:$C$3005,0)),0))</f>
        <v>0</v>
      </c>
    </row>
    <row r="3442" customFormat="false" ht="15" hidden="false" customHeight="false" outlineLevel="0" collapsed="false">
      <c r="A3442" s="24"/>
      <c r="D3442" s="24"/>
      <c r="F3442" s="24"/>
      <c r="K3442" s="9" t="n">
        <f aca="false">IF($A3442="",0,IF(OR(N($D3442)=0,$D3442&amp;""=TOP!$C$5&amp;""),1,0))</f>
        <v>0</v>
      </c>
      <c r="L3442" s="27" t="n">
        <f aca="false">IF($K3442=0,0,IFERROR(INDEX(購買率算出!$P$6:$P$3005,MATCH($A3442&amp;"",購買率算出!$C$6:$C$3005,0)),0))</f>
        <v>0</v>
      </c>
    </row>
    <row r="3443" customFormat="false" ht="15" hidden="false" customHeight="false" outlineLevel="0" collapsed="false">
      <c r="A3443" s="24"/>
      <c r="D3443" s="24"/>
      <c r="F3443" s="24"/>
      <c r="K3443" s="9" t="n">
        <f aca="false">IF($A3443="",0,IF(OR(N($D3443)=0,$D3443&amp;""=TOP!$C$5&amp;""),1,0))</f>
        <v>0</v>
      </c>
      <c r="L3443" s="27" t="n">
        <f aca="false">IF($K3443=0,0,IFERROR(INDEX(購買率算出!$P$6:$P$3005,MATCH($A3443&amp;"",購買率算出!$C$6:$C$3005,0)),0))</f>
        <v>0</v>
      </c>
    </row>
    <row r="3444" customFormat="false" ht="15" hidden="false" customHeight="false" outlineLevel="0" collapsed="false">
      <c r="A3444" s="24"/>
      <c r="D3444" s="24"/>
      <c r="F3444" s="24"/>
      <c r="K3444" s="9" t="n">
        <f aca="false">IF($A3444="",0,IF(OR(N($D3444)=0,$D3444&amp;""=TOP!$C$5&amp;""),1,0))</f>
        <v>0</v>
      </c>
      <c r="L3444" s="27" t="n">
        <f aca="false">IF($K3444=0,0,IFERROR(INDEX(購買率算出!$P$6:$P$3005,MATCH($A3444&amp;"",購買率算出!$C$6:$C$3005,0)),0))</f>
        <v>0</v>
      </c>
    </row>
    <row r="3445" customFormat="false" ht="15" hidden="false" customHeight="false" outlineLevel="0" collapsed="false">
      <c r="A3445" s="24"/>
      <c r="D3445" s="24"/>
      <c r="F3445" s="24"/>
      <c r="K3445" s="9" t="n">
        <f aca="false">IF($A3445="",0,IF(OR(N($D3445)=0,$D3445&amp;""=TOP!$C$5&amp;""),1,0))</f>
        <v>0</v>
      </c>
      <c r="L3445" s="27" t="n">
        <f aca="false">IF($K3445=0,0,IFERROR(INDEX(購買率算出!$P$6:$P$3005,MATCH($A3445&amp;"",購買率算出!$C$6:$C$3005,0)),0))</f>
        <v>0</v>
      </c>
    </row>
    <row r="3446" customFormat="false" ht="15" hidden="false" customHeight="false" outlineLevel="0" collapsed="false">
      <c r="A3446" s="24"/>
      <c r="D3446" s="24"/>
      <c r="F3446" s="24"/>
      <c r="K3446" s="9" t="n">
        <f aca="false">IF($A3446="",0,IF(OR(N($D3446)=0,$D3446&amp;""=TOP!$C$5&amp;""),1,0))</f>
        <v>0</v>
      </c>
      <c r="L3446" s="27" t="n">
        <f aca="false">IF($K3446=0,0,IFERROR(INDEX(購買率算出!$P$6:$P$3005,MATCH($A3446&amp;"",購買率算出!$C$6:$C$3005,0)),0))</f>
        <v>0</v>
      </c>
    </row>
    <row r="3447" customFormat="false" ht="15" hidden="false" customHeight="false" outlineLevel="0" collapsed="false">
      <c r="A3447" s="24"/>
      <c r="D3447" s="24"/>
      <c r="F3447" s="24"/>
      <c r="K3447" s="9" t="n">
        <f aca="false">IF($A3447="",0,IF(OR(N($D3447)=0,$D3447&amp;""=TOP!$C$5&amp;""),1,0))</f>
        <v>0</v>
      </c>
      <c r="L3447" s="27" t="n">
        <f aca="false">IF($K3447=0,0,IFERROR(INDEX(購買率算出!$P$6:$P$3005,MATCH($A3447&amp;"",購買率算出!$C$6:$C$3005,0)),0))</f>
        <v>0</v>
      </c>
    </row>
    <row r="3448" customFormat="false" ht="15" hidden="false" customHeight="false" outlineLevel="0" collapsed="false">
      <c r="A3448" s="24"/>
      <c r="D3448" s="24"/>
      <c r="F3448" s="24"/>
      <c r="K3448" s="9" t="n">
        <f aca="false">IF($A3448="",0,IF(OR(N($D3448)=0,$D3448&amp;""=TOP!$C$5&amp;""),1,0))</f>
        <v>0</v>
      </c>
      <c r="L3448" s="27" t="n">
        <f aca="false">IF($K3448=0,0,IFERROR(INDEX(購買率算出!$P$6:$P$3005,MATCH($A3448&amp;"",購買率算出!$C$6:$C$3005,0)),0))</f>
        <v>0</v>
      </c>
    </row>
    <row r="3449" customFormat="false" ht="15" hidden="false" customHeight="false" outlineLevel="0" collapsed="false">
      <c r="A3449" s="24"/>
      <c r="D3449" s="24"/>
      <c r="F3449" s="24"/>
      <c r="K3449" s="9" t="n">
        <f aca="false">IF($A3449="",0,IF(OR(N($D3449)=0,$D3449&amp;""=TOP!$C$5&amp;""),1,0))</f>
        <v>0</v>
      </c>
      <c r="L3449" s="27" t="n">
        <f aca="false">IF($K3449=0,0,IFERROR(INDEX(購買率算出!$P$6:$P$3005,MATCH($A3449&amp;"",購買率算出!$C$6:$C$3005,0)),0))</f>
        <v>0</v>
      </c>
    </row>
    <row r="3450" customFormat="false" ht="15" hidden="false" customHeight="false" outlineLevel="0" collapsed="false">
      <c r="A3450" s="24"/>
      <c r="D3450" s="24"/>
      <c r="F3450" s="24"/>
      <c r="K3450" s="9" t="n">
        <f aca="false">IF($A3450="",0,IF(OR(N($D3450)=0,$D3450&amp;""=TOP!$C$5&amp;""),1,0))</f>
        <v>0</v>
      </c>
      <c r="L3450" s="27" t="n">
        <f aca="false">IF($K3450=0,0,IFERROR(INDEX(購買率算出!$P$6:$P$3005,MATCH($A3450&amp;"",購買率算出!$C$6:$C$3005,0)),0))</f>
        <v>0</v>
      </c>
    </row>
    <row r="3451" customFormat="false" ht="15" hidden="false" customHeight="false" outlineLevel="0" collapsed="false">
      <c r="A3451" s="24"/>
      <c r="D3451" s="24"/>
      <c r="F3451" s="24"/>
      <c r="K3451" s="9" t="n">
        <f aca="false">IF($A3451="",0,IF(OR(N($D3451)=0,$D3451&amp;""=TOP!$C$5&amp;""),1,0))</f>
        <v>0</v>
      </c>
      <c r="L3451" s="27" t="n">
        <f aca="false">IF($K3451=0,0,IFERROR(INDEX(購買率算出!$P$6:$P$3005,MATCH($A3451&amp;"",購買率算出!$C$6:$C$3005,0)),0))</f>
        <v>0</v>
      </c>
    </row>
    <row r="3452" customFormat="false" ht="15" hidden="false" customHeight="false" outlineLevel="0" collapsed="false">
      <c r="A3452" s="24"/>
      <c r="D3452" s="24"/>
      <c r="F3452" s="24"/>
      <c r="K3452" s="9" t="n">
        <f aca="false">IF($A3452="",0,IF(OR(N($D3452)=0,$D3452&amp;""=TOP!$C$5&amp;""),1,0))</f>
        <v>0</v>
      </c>
      <c r="L3452" s="27" t="n">
        <f aca="false">IF($K3452=0,0,IFERROR(INDEX(購買率算出!$P$6:$P$3005,MATCH($A3452&amp;"",購買率算出!$C$6:$C$3005,0)),0))</f>
        <v>0</v>
      </c>
    </row>
    <row r="3453" customFormat="false" ht="15" hidden="false" customHeight="false" outlineLevel="0" collapsed="false">
      <c r="A3453" s="24"/>
      <c r="D3453" s="24"/>
      <c r="F3453" s="24"/>
      <c r="K3453" s="9" t="n">
        <f aca="false">IF($A3453="",0,IF(OR(N($D3453)=0,$D3453&amp;""=TOP!$C$5&amp;""),1,0))</f>
        <v>0</v>
      </c>
      <c r="L3453" s="27" t="n">
        <f aca="false">IF($K3453=0,0,IFERROR(INDEX(購買率算出!$P$6:$P$3005,MATCH($A3453&amp;"",購買率算出!$C$6:$C$3005,0)),0))</f>
        <v>0</v>
      </c>
    </row>
    <row r="3454" customFormat="false" ht="15" hidden="false" customHeight="false" outlineLevel="0" collapsed="false">
      <c r="A3454" s="24"/>
      <c r="D3454" s="24"/>
      <c r="F3454" s="24"/>
      <c r="K3454" s="9" t="n">
        <f aca="false">IF($A3454="",0,IF(OR(N($D3454)=0,$D3454&amp;""=TOP!$C$5&amp;""),1,0))</f>
        <v>0</v>
      </c>
      <c r="L3454" s="27" t="n">
        <f aca="false">IF($K3454=0,0,IFERROR(INDEX(購買率算出!$P$6:$P$3005,MATCH($A3454&amp;"",購買率算出!$C$6:$C$3005,0)),0))</f>
        <v>0</v>
      </c>
    </row>
    <row r="3455" customFormat="false" ht="15" hidden="false" customHeight="false" outlineLevel="0" collapsed="false">
      <c r="A3455" s="24"/>
      <c r="D3455" s="24"/>
      <c r="F3455" s="24"/>
      <c r="K3455" s="9" t="n">
        <f aca="false">IF($A3455="",0,IF(OR(N($D3455)=0,$D3455&amp;""=TOP!$C$5&amp;""),1,0))</f>
        <v>0</v>
      </c>
      <c r="L3455" s="27" t="n">
        <f aca="false">IF($K3455=0,0,IFERROR(INDEX(購買率算出!$P$6:$P$3005,MATCH($A3455&amp;"",購買率算出!$C$6:$C$3005,0)),0))</f>
        <v>0</v>
      </c>
    </row>
    <row r="3456" customFormat="false" ht="15" hidden="false" customHeight="false" outlineLevel="0" collapsed="false">
      <c r="A3456" s="24"/>
      <c r="D3456" s="24"/>
      <c r="F3456" s="24"/>
      <c r="K3456" s="9" t="n">
        <f aca="false">IF($A3456="",0,IF(OR(N($D3456)=0,$D3456&amp;""=TOP!$C$5&amp;""),1,0))</f>
        <v>0</v>
      </c>
      <c r="L3456" s="27" t="n">
        <f aca="false">IF($K3456=0,0,IFERROR(INDEX(購買率算出!$P$6:$P$3005,MATCH($A3456&amp;"",購買率算出!$C$6:$C$3005,0)),0))</f>
        <v>0</v>
      </c>
    </row>
    <row r="3457" customFormat="false" ht="15" hidden="false" customHeight="false" outlineLevel="0" collapsed="false">
      <c r="A3457" s="24"/>
      <c r="D3457" s="24"/>
      <c r="F3457" s="24"/>
      <c r="K3457" s="9" t="n">
        <f aca="false">IF($A3457="",0,IF(OR(N($D3457)=0,$D3457&amp;""=TOP!$C$5&amp;""),1,0))</f>
        <v>0</v>
      </c>
      <c r="L3457" s="27" t="n">
        <f aca="false">IF($K3457=0,0,IFERROR(INDEX(購買率算出!$P$6:$P$3005,MATCH($A3457&amp;"",購買率算出!$C$6:$C$3005,0)),0))</f>
        <v>0</v>
      </c>
    </row>
    <row r="3458" customFormat="false" ht="15" hidden="false" customHeight="false" outlineLevel="0" collapsed="false">
      <c r="A3458" s="24"/>
      <c r="D3458" s="24"/>
      <c r="F3458" s="24"/>
      <c r="K3458" s="9" t="n">
        <f aca="false">IF($A3458="",0,IF(OR(N($D3458)=0,$D3458&amp;""=TOP!$C$5&amp;""),1,0))</f>
        <v>0</v>
      </c>
      <c r="L3458" s="27" t="n">
        <f aca="false">IF($K3458=0,0,IFERROR(INDEX(購買率算出!$P$6:$P$3005,MATCH($A3458&amp;"",購買率算出!$C$6:$C$3005,0)),0))</f>
        <v>0</v>
      </c>
    </row>
    <row r="3459" customFormat="false" ht="15" hidden="false" customHeight="false" outlineLevel="0" collapsed="false">
      <c r="A3459" s="24"/>
      <c r="D3459" s="24"/>
      <c r="F3459" s="24"/>
      <c r="K3459" s="9" t="n">
        <f aca="false">IF($A3459="",0,IF(OR(N($D3459)=0,$D3459&amp;""=TOP!$C$5&amp;""),1,0))</f>
        <v>0</v>
      </c>
      <c r="L3459" s="27" t="n">
        <f aca="false">IF($K3459=0,0,IFERROR(INDEX(購買率算出!$P$6:$P$3005,MATCH($A3459&amp;"",購買率算出!$C$6:$C$3005,0)),0))</f>
        <v>0</v>
      </c>
    </row>
    <row r="3460" customFormat="false" ht="15" hidden="false" customHeight="false" outlineLevel="0" collapsed="false">
      <c r="A3460" s="24"/>
      <c r="D3460" s="24"/>
      <c r="F3460" s="24"/>
      <c r="K3460" s="9" t="n">
        <f aca="false">IF($A3460="",0,IF(OR(N($D3460)=0,$D3460&amp;""=TOP!$C$5&amp;""),1,0))</f>
        <v>0</v>
      </c>
      <c r="L3460" s="27" t="n">
        <f aca="false">IF($K3460=0,0,IFERROR(INDEX(購買率算出!$P$6:$P$3005,MATCH($A3460&amp;"",購買率算出!$C$6:$C$3005,0)),0))</f>
        <v>0</v>
      </c>
    </row>
    <row r="3461" customFormat="false" ht="15" hidden="false" customHeight="false" outlineLevel="0" collapsed="false">
      <c r="A3461" s="24"/>
      <c r="D3461" s="24"/>
      <c r="F3461" s="24"/>
      <c r="K3461" s="9" t="n">
        <f aca="false">IF($A3461="",0,IF(OR(N($D3461)=0,$D3461&amp;""=TOP!$C$5&amp;""),1,0))</f>
        <v>0</v>
      </c>
      <c r="L3461" s="27" t="n">
        <f aca="false">IF($K3461=0,0,IFERROR(INDEX(購買率算出!$P$6:$P$3005,MATCH($A3461&amp;"",購買率算出!$C$6:$C$3005,0)),0))</f>
        <v>0</v>
      </c>
    </row>
    <row r="3462" customFormat="false" ht="15" hidden="false" customHeight="false" outlineLevel="0" collapsed="false">
      <c r="A3462" s="24"/>
      <c r="D3462" s="24"/>
      <c r="F3462" s="24"/>
      <c r="K3462" s="9" t="n">
        <f aca="false">IF($A3462="",0,IF(OR(N($D3462)=0,$D3462&amp;""=TOP!$C$5&amp;""),1,0))</f>
        <v>0</v>
      </c>
      <c r="L3462" s="27" t="n">
        <f aca="false">IF($K3462=0,0,IFERROR(INDEX(購買率算出!$P$6:$P$3005,MATCH($A3462&amp;"",購買率算出!$C$6:$C$3005,0)),0))</f>
        <v>0</v>
      </c>
    </row>
    <row r="3463" customFormat="false" ht="15" hidden="false" customHeight="false" outlineLevel="0" collapsed="false">
      <c r="A3463" s="24"/>
      <c r="D3463" s="24"/>
      <c r="F3463" s="24"/>
      <c r="K3463" s="9" t="n">
        <f aca="false">IF($A3463="",0,IF(OR(N($D3463)=0,$D3463&amp;""=TOP!$C$5&amp;""),1,0))</f>
        <v>0</v>
      </c>
      <c r="L3463" s="27" t="n">
        <f aca="false">IF($K3463=0,0,IFERROR(INDEX(購買率算出!$P$6:$P$3005,MATCH($A3463&amp;"",購買率算出!$C$6:$C$3005,0)),0))</f>
        <v>0</v>
      </c>
    </row>
    <row r="3464" customFormat="false" ht="15" hidden="false" customHeight="false" outlineLevel="0" collapsed="false">
      <c r="A3464" s="24"/>
      <c r="D3464" s="24"/>
      <c r="F3464" s="24"/>
      <c r="K3464" s="9" t="n">
        <f aca="false">IF($A3464="",0,IF(OR(N($D3464)=0,$D3464&amp;""=TOP!$C$5&amp;""),1,0))</f>
        <v>0</v>
      </c>
      <c r="L3464" s="27" t="n">
        <f aca="false">IF($K3464=0,0,IFERROR(INDEX(購買率算出!$P$6:$P$3005,MATCH($A3464&amp;"",購買率算出!$C$6:$C$3005,0)),0))</f>
        <v>0</v>
      </c>
    </row>
    <row r="3465" customFormat="false" ht="15" hidden="false" customHeight="false" outlineLevel="0" collapsed="false">
      <c r="A3465" s="24"/>
      <c r="D3465" s="24"/>
      <c r="F3465" s="24"/>
      <c r="K3465" s="9" t="n">
        <f aca="false">IF($A3465="",0,IF(OR(N($D3465)=0,$D3465&amp;""=TOP!$C$5&amp;""),1,0))</f>
        <v>0</v>
      </c>
      <c r="L3465" s="27" t="n">
        <f aca="false">IF($K3465=0,0,IFERROR(INDEX(購買率算出!$P$6:$P$3005,MATCH($A3465&amp;"",購買率算出!$C$6:$C$3005,0)),0))</f>
        <v>0</v>
      </c>
    </row>
    <row r="3466" customFormat="false" ht="15" hidden="false" customHeight="false" outlineLevel="0" collapsed="false">
      <c r="A3466" s="24"/>
      <c r="D3466" s="24"/>
      <c r="F3466" s="24"/>
      <c r="K3466" s="9" t="n">
        <f aca="false">IF($A3466="",0,IF(OR(N($D3466)=0,$D3466&amp;""=TOP!$C$5&amp;""),1,0))</f>
        <v>0</v>
      </c>
      <c r="L3466" s="27" t="n">
        <f aca="false">IF($K3466=0,0,IFERROR(INDEX(購買率算出!$P$6:$P$3005,MATCH($A3466&amp;"",購買率算出!$C$6:$C$3005,0)),0))</f>
        <v>0</v>
      </c>
    </row>
    <row r="3467" customFormat="false" ht="15" hidden="false" customHeight="false" outlineLevel="0" collapsed="false">
      <c r="A3467" s="24"/>
      <c r="D3467" s="24"/>
      <c r="F3467" s="24"/>
      <c r="K3467" s="9" t="n">
        <f aca="false">IF($A3467="",0,IF(OR(N($D3467)=0,$D3467&amp;""=TOP!$C$5&amp;""),1,0))</f>
        <v>0</v>
      </c>
      <c r="L3467" s="27" t="n">
        <f aca="false">IF($K3467=0,0,IFERROR(INDEX(購買率算出!$P$6:$P$3005,MATCH($A3467&amp;"",購買率算出!$C$6:$C$3005,0)),0))</f>
        <v>0</v>
      </c>
    </row>
    <row r="3468" customFormat="false" ht="15" hidden="false" customHeight="false" outlineLevel="0" collapsed="false">
      <c r="A3468" s="24"/>
      <c r="D3468" s="24"/>
      <c r="F3468" s="24"/>
      <c r="K3468" s="9" t="n">
        <f aca="false">IF($A3468="",0,IF(OR(N($D3468)=0,$D3468&amp;""=TOP!$C$5&amp;""),1,0))</f>
        <v>0</v>
      </c>
      <c r="L3468" s="27" t="n">
        <f aca="false">IF($K3468=0,0,IFERROR(INDEX(購買率算出!$P$6:$P$3005,MATCH($A3468&amp;"",購買率算出!$C$6:$C$3005,0)),0))</f>
        <v>0</v>
      </c>
    </row>
    <row r="3469" customFormat="false" ht="15" hidden="false" customHeight="false" outlineLevel="0" collapsed="false">
      <c r="A3469" s="24"/>
      <c r="D3469" s="24"/>
      <c r="F3469" s="24"/>
      <c r="K3469" s="9" t="n">
        <f aca="false">IF($A3469="",0,IF(OR(N($D3469)=0,$D3469&amp;""=TOP!$C$5&amp;""),1,0))</f>
        <v>0</v>
      </c>
      <c r="L3469" s="27" t="n">
        <f aca="false">IF($K3469=0,0,IFERROR(INDEX(購買率算出!$P$6:$P$3005,MATCH($A3469&amp;"",購買率算出!$C$6:$C$3005,0)),0))</f>
        <v>0</v>
      </c>
    </row>
    <row r="3470" customFormat="false" ht="15" hidden="false" customHeight="false" outlineLevel="0" collapsed="false">
      <c r="A3470" s="24"/>
      <c r="D3470" s="24"/>
      <c r="F3470" s="24"/>
      <c r="K3470" s="9" t="n">
        <f aca="false">IF($A3470="",0,IF(OR(N($D3470)=0,$D3470&amp;""=TOP!$C$5&amp;""),1,0))</f>
        <v>0</v>
      </c>
      <c r="L3470" s="27" t="n">
        <f aca="false">IF($K3470=0,0,IFERROR(INDEX(購買率算出!$P$6:$P$3005,MATCH($A3470&amp;"",購買率算出!$C$6:$C$3005,0)),0))</f>
        <v>0</v>
      </c>
    </row>
    <row r="3471" customFormat="false" ht="15" hidden="false" customHeight="false" outlineLevel="0" collapsed="false">
      <c r="A3471" s="24"/>
      <c r="D3471" s="24"/>
      <c r="F3471" s="24"/>
      <c r="K3471" s="9" t="n">
        <f aca="false">IF($A3471="",0,IF(OR(N($D3471)=0,$D3471&amp;""=TOP!$C$5&amp;""),1,0))</f>
        <v>0</v>
      </c>
      <c r="L3471" s="27" t="n">
        <f aca="false">IF($K3471=0,0,IFERROR(INDEX(購買率算出!$P$6:$P$3005,MATCH($A3471&amp;"",購買率算出!$C$6:$C$3005,0)),0))</f>
        <v>0</v>
      </c>
    </row>
    <row r="3472" customFormat="false" ht="15" hidden="false" customHeight="false" outlineLevel="0" collapsed="false">
      <c r="A3472" s="24"/>
      <c r="D3472" s="24"/>
      <c r="F3472" s="24"/>
      <c r="K3472" s="9" t="n">
        <f aca="false">IF($A3472="",0,IF(OR(N($D3472)=0,$D3472&amp;""=TOP!$C$5&amp;""),1,0))</f>
        <v>0</v>
      </c>
      <c r="L3472" s="27" t="n">
        <f aca="false">IF($K3472=0,0,IFERROR(INDEX(購買率算出!$P$6:$P$3005,MATCH($A3472&amp;"",購買率算出!$C$6:$C$3005,0)),0))</f>
        <v>0</v>
      </c>
    </row>
    <row r="3473" customFormat="false" ht="15" hidden="false" customHeight="false" outlineLevel="0" collapsed="false">
      <c r="A3473" s="24"/>
      <c r="D3473" s="24"/>
      <c r="F3473" s="24"/>
      <c r="K3473" s="9" t="n">
        <f aca="false">IF($A3473="",0,IF(OR(N($D3473)=0,$D3473&amp;""=TOP!$C$5&amp;""),1,0))</f>
        <v>0</v>
      </c>
      <c r="L3473" s="27" t="n">
        <f aca="false">IF($K3473=0,0,IFERROR(INDEX(購買率算出!$P$6:$P$3005,MATCH($A3473&amp;"",購買率算出!$C$6:$C$3005,0)),0))</f>
        <v>0</v>
      </c>
    </row>
    <row r="3474" customFormat="false" ht="15" hidden="false" customHeight="false" outlineLevel="0" collapsed="false">
      <c r="A3474" s="24"/>
      <c r="D3474" s="24"/>
      <c r="F3474" s="24"/>
      <c r="K3474" s="9" t="n">
        <f aca="false">IF($A3474="",0,IF(OR(N($D3474)=0,$D3474&amp;""=TOP!$C$5&amp;""),1,0))</f>
        <v>0</v>
      </c>
      <c r="L3474" s="27" t="n">
        <f aca="false">IF($K3474=0,0,IFERROR(INDEX(購買率算出!$P$6:$P$3005,MATCH($A3474&amp;"",購買率算出!$C$6:$C$3005,0)),0))</f>
        <v>0</v>
      </c>
    </row>
    <row r="3475" customFormat="false" ht="15" hidden="false" customHeight="false" outlineLevel="0" collapsed="false">
      <c r="A3475" s="24"/>
      <c r="D3475" s="24"/>
      <c r="F3475" s="24"/>
      <c r="K3475" s="9" t="n">
        <f aca="false">IF($A3475="",0,IF(OR(N($D3475)=0,$D3475&amp;""=TOP!$C$5&amp;""),1,0))</f>
        <v>0</v>
      </c>
      <c r="L3475" s="27" t="n">
        <f aca="false">IF($K3475=0,0,IFERROR(INDEX(購買率算出!$P$6:$P$3005,MATCH($A3475&amp;"",購買率算出!$C$6:$C$3005,0)),0))</f>
        <v>0</v>
      </c>
    </row>
    <row r="3476" customFormat="false" ht="15" hidden="false" customHeight="false" outlineLevel="0" collapsed="false">
      <c r="A3476" s="24"/>
      <c r="D3476" s="24"/>
      <c r="F3476" s="24"/>
      <c r="K3476" s="9" t="n">
        <f aca="false">IF($A3476="",0,IF(OR(N($D3476)=0,$D3476&amp;""=TOP!$C$5&amp;""),1,0))</f>
        <v>0</v>
      </c>
      <c r="L3476" s="27" t="n">
        <f aca="false">IF($K3476=0,0,IFERROR(INDEX(購買率算出!$P$6:$P$3005,MATCH($A3476&amp;"",購買率算出!$C$6:$C$3005,0)),0))</f>
        <v>0</v>
      </c>
    </row>
    <row r="3477" customFormat="false" ht="15" hidden="false" customHeight="false" outlineLevel="0" collapsed="false">
      <c r="A3477" s="24"/>
      <c r="D3477" s="24"/>
      <c r="F3477" s="24"/>
      <c r="K3477" s="9" t="n">
        <f aca="false">IF($A3477="",0,IF(OR(N($D3477)=0,$D3477&amp;""=TOP!$C$5&amp;""),1,0))</f>
        <v>0</v>
      </c>
      <c r="L3477" s="27" t="n">
        <f aca="false">IF($K3477=0,0,IFERROR(INDEX(購買率算出!$P$6:$P$3005,MATCH($A3477&amp;"",購買率算出!$C$6:$C$3005,0)),0))</f>
        <v>0</v>
      </c>
    </row>
    <row r="3478" customFormat="false" ht="15" hidden="false" customHeight="false" outlineLevel="0" collapsed="false">
      <c r="A3478" s="24"/>
      <c r="D3478" s="24"/>
      <c r="F3478" s="24"/>
      <c r="K3478" s="9" t="n">
        <f aca="false">IF($A3478="",0,IF(OR(N($D3478)=0,$D3478&amp;""=TOP!$C$5&amp;""),1,0))</f>
        <v>0</v>
      </c>
      <c r="L3478" s="27" t="n">
        <f aca="false">IF($K3478=0,0,IFERROR(INDEX(購買率算出!$P$6:$P$3005,MATCH($A3478&amp;"",購買率算出!$C$6:$C$3005,0)),0))</f>
        <v>0</v>
      </c>
    </row>
    <row r="3479" customFormat="false" ht="15" hidden="false" customHeight="false" outlineLevel="0" collapsed="false">
      <c r="A3479" s="24"/>
      <c r="D3479" s="24"/>
      <c r="F3479" s="24"/>
      <c r="K3479" s="9" t="n">
        <f aca="false">IF($A3479="",0,IF(OR(N($D3479)=0,$D3479&amp;""=TOP!$C$5&amp;""),1,0))</f>
        <v>0</v>
      </c>
      <c r="L3479" s="27" t="n">
        <f aca="false">IF($K3479=0,0,IFERROR(INDEX(購買率算出!$P$6:$P$3005,MATCH($A3479&amp;"",購買率算出!$C$6:$C$3005,0)),0))</f>
        <v>0</v>
      </c>
    </row>
    <row r="3480" customFormat="false" ht="15" hidden="false" customHeight="false" outlineLevel="0" collapsed="false">
      <c r="A3480" s="24"/>
      <c r="D3480" s="24"/>
      <c r="F3480" s="24"/>
      <c r="K3480" s="9" t="n">
        <f aca="false">IF($A3480="",0,IF(OR(N($D3480)=0,$D3480&amp;""=TOP!$C$5&amp;""),1,0))</f>
        <v>0</v>
      </c>
      <c r="L3480" s="27" t="n">
        <f aca="false">IF($K3480=0,0,IFERROR(INDEX(購買率算出!$P$6:$P$3005,MATCH($A3480&amp;"",購買率算出!$C$6:$C$3005,0)),0))</f>
        <v>0</v>
      </c>
    </row>
    <row r="3481" customFormat="false" ht="15" hidden="false" customHeight="false" outlineLevel="0" collapsed="false">
      <c r="A3481" s="24"/>
      <c r="D3481" s="24"/>
      <c r="F3481" s="24"/>
      <c r="K3481" s="9" t="n">
        <f aca="false">IF($A3481="",0,IF(OR(N($D3481)=0,$D3481&amp;""=TOP!$C$5&amp;""),1,0))</f>
        <v>0</v>
      </c>
      <c r="L3481" s="27" t="n">
        <f aca="false">IF($K3481=0,0,IFERROR(INDEX(購買率算出!$P$6:$P$3005,MATCH($A3481&amp;"",購買率算出!$C$6:$C$3005,0)),0))</f>
        <v>0</v>
      </c>
    </row>
    <row r="3482" customFormat="false" ht="15" hidden="false" customHeight="false" outlineLevel="0" collapsed="false">
      <c r="A3482" s="24"/>
      <c r="D3482" s="24"/>
      <c r="F3482" s="24"/>
      <c r="K3482" s="9" t="n">
        <f aca="false">IF($A3482="",0,IF(OR(N($D3482)=0,$D3482&amp;""=TOP!$C$5&amp;""),1,0))</f>
        <v>0</v>
      </c>
      <c r="L3482" s="27" t="n">
        <f aca="false">IF($K3482=0,0,IFERROR(INDEX(購買率算出!$P$6:$P$3005,MATCH($A3482&amp;"",購買率算出!$C$6:$C$3005,0)),0))</f>
        <v>0</v>
      </c>
    </row>
    <row r="3483" customFormat="false" ht="15" hidden="false" customHeight="false" outlineLevel="0" collapsed="false">
      <c r="A3483" s="24"/>
      <c r="D3483" s="24"/>
      <c r="F3483" s="24"/>
      <c r="K3483" s="9" t="n">
        <f aca="false">IF($A3483="",0,IF(OR(N($D3483)=0,$D3483&amp;""=TOP!$C$5&amp;""),1,0))</f>
        <v>0</v>
      </c>
      <c r="L3483" s="27" t="n">
        <f aca="false">IF($K3483=0,0,IFERROR(INDEX(購買率算出!$P$6:$P$3005,MATCH($A3483&amp;"",購買率算出!$C$6:$C$3005,0)),0))</f>
        <v>0</v>
      </c>
    </row>
    <row r="3484" customFormat="false" ht="15" hidden="false" customHeight="false" outlineLevel="0" collapsed="false">
      <c r="A3484" s="24"/>
      <c r="D3484" s="24"/>
      <c r="F3484" s="24"/>
      <c r="K3484" s="9" t="n">
        <f aca="false">IF($A3484="",0,IF(OR(N($D3484)=0,$D3484&amp;""=TOP!$C$5&amp;""),1,0))</f>
        <v>0</v>
      </c>
      <c r="L3484" s="27" t="n">
        <f aca="false">IF($K3484=0,0,IFERROR(INDEX(購買率算出!$P$6:$P$3005,MATCH($A3484&amp;"",購買率算出!$C$6:$C$3005,0)),0))</f>
        <v>0</v>
      </c>
    </row>
    <row r="3485" customFormat="false" ht="15" hidden="false" customHeight="false" outlineLevel="0" collapsed="false">
      <c r="A3485" s="24"/>
      <c r="D3485" s="24"/>
      <c r="F3485" s="24"/>
      <c r="K3485" s="9" t="n">
        <f aca="false">IF($A3485="",0,IF(OR(N($D3485)=0,$D3485&amp;""=TOP!$C$5&amp;""),1,0))</f>
        <v>0</v>
      </c>
      <c r="L3485" s="27" t="n">
        <f aca="false">IF($K3485=0,0,IFERROR(INDEX(購買率算出!$P$6:$P$3005,MATCH($A3485&amp;"",購買率算出!$C$6:$C$3005,0)),0))</f>
        <v>0</v>
      </c>
    </row>
    <row r="3486" customFormat="false" ht="15" hidden="false" customHeight="false" outlineLevel="0" collapsed="false">
      <c r="A3486" s="24"/>
      <c r="D3486" s="24"/>
      <c r="F3486" s="24"/>
      <c r="K3486" s="9" t="n">
        <f aca="false">IF($A3486="",0,IF(OR(N($D3486)=0,$D3486&amp;""=TOP!$C$5&amp;""),1,0))</f>
        <v>0</v>
      </c>
      <c r="L3486" s="27" t="n">
        <f aca="false">IF($K3486=0,0,IFERROR(INDEX(購買率算出!$P$6:$P$3005,MATCH($A3486&amp;"",購買率算出!$C$6:$C$3005,0)),0))</f>
        <v>0</v>
      </c>
    </row>
    <row r="3487" customFormat="false" ht="15" hidden="false" customHeight="false" outlineLevel="0" collapsed="false">
      <c r="A3487" s="24"/>
      <c r="D3487" s="24"/>
      <c r="F3487" s="24"/>
      <c r="K3487" s="9" t="n">
        <f aca="false">IF($A3487="",0,IF(OR(N($D3487)=0,$D3487&amp;""=TOP!$C$5&amp;""),1,0))</f>
        <v>0</v>
      </c>
      <c r="L3487" s="27" t="n">
        <f aca="false">IF($K3487=0,0,IFERROR(INDEX(購買率算出!$P$6:$P$3005,MATCH($A3487&amp;"",購買率算出!$C$6:$C$3005,0)),0))</f>
        <v>0</v>
      </c>
    </row>
    <row r="3488" customFormat="false" ht="15" hidden="false" customHeight="false" outlineLevel="0" collapsed="false">
      <c r="A3488" s="24"/>
      <c r="D3488" s="24"/>
      <c r="F3488" s="24"/>
      <c r="K3488" s="9" t="n">
        <f aca="false">IF($A3488="",0,IF(OR(N($D3488)=0,$D3488&amp;""=TOP!$C$5&amp;""),1,0))</f>
        <v>0</v>
      </c>
      <c r="L3488" s="27" t="n">
        <f aca="false">IF($K3488=0,0,IFERROR(INDEX(購買率算出!$P$6:$P$3005,MATCH($A3488&amp;"",購買率算出!$C$6:$C$3005,0)),0))</f>
        <v>0</v>
      </c>
    </row>
    <row r="3489" customFormat="false" ht="15" hidden="false" customHeight="false" outlineLevel="0" collapsed="false">
      <c r="A3489" s="24"/>
      <c r="D3489" s="24"/>
      <c r="F3489" s="24"/>
      <c r="K3489" s="9" t="n">
        <f aca="false">IF($A3489="",0,IF(OR(N($D3489)=0,$D3489&amp;""=TOP!$C$5&amp;""),1,0))</f>
        <v>0</v>
      </c>
      <c r="L3489" s="27" t="n">
        <f aca="false">IF($K3489=0,0,IFERROR(INDEX(購買率算出!$P$6:$P$3005,MATCH($A3489&amp;"",購買率算出!$C$6:$C$3005,0)),0))</f>
        <v>0</v>
      </c>
    </row>
    <row r="3490" customFormat="false" ht="15" hidden="false" customHeight="false" outlineLevel="0" collapsed="false">
      <c r="A3490" s="24"/>
      <c r="D3490" s="24"/>
      <c r="F3490" s="24"/>
      <c r="K3490" s="9" t="n">
        <f aca="false">IF($A3490="",0,IF(OR(N($D3490)=0,$D3490&amp;""=TOP!$C$5&amp;""),1,0))</f>
        <v>0</v>
      </c>
      <c r="L3490" s="27" t="n">
        <f aca="false">IF($K3490=0,0,IFERROR(INDEX(購買率算出!$P$6:$P$3005,MATCH($A3490&amp;"",購買率算出!$C$6:$C$3005,0)),0))</f>
        <v>0</v>
      </c>
    </row>
    <row r="3491" customFormat="false" ht="15" hidden="false" customHeight="false" outlineLevel="0" collapsed="false">
      <c r="A3491" s="24"/>
      <c r="D3491" s="24"/>
      <c r="F3491" s="24"/>
      <c r="K3491" s="9" t="n">
        <f aca="false">IF($A3491="",0,IF(OR(N($D3491)=0,$D3491&amp;""=TOP!$C$5&amp;""),1,0))</f>
        <v>0</v>
      </c>
      <c r="L3491" s="27" t="n">
        <f aca="false">IF($K3491=0,0,IFERROR(INDEX(購買率算出!$P$6:$P$3005,MATCH($A3491&amp;"",購買率算出!$C$6:$C$3005,0)),0))</f>
        <v>0</v>
      </c>
    </row>
    <row r="3492" customFormat="false" ht="15" hidden="false" customHeight="false" outlineLevel="0" collapsed="false">
      <c r="A3492" s="24"/>
      <c r="D3492" s="24"/>
      <c r="F3492" s="24"/>
      <c r="K3492" s="9" t="n">
        <f aca="false">IF($A3492="",0,IF(OR(N($D3492)=0,$D3492&amp;""=TOP!$C$5&amp;""),1,0))</f>
        <v>0</v>
      </c>
      <c r="L3492" s="27" t="n">
        <f aca="false">IF($K3492=0,0,IFERROR(INDEX(購買率算出!$P$6:$P$3005,MATCH($A3492&amp;"",購買率算出!$C$6:$C$3005,0)),0))</f>
        <v>0</v>
      </c>
    </row>
    <row r="3493" customFormat="false" ht="15" hidden="false" customHeight="false" outlineLevel="0" collapsed="false">
      <c r="A3493" s="24"/>
      <c r="D3493" s="24"/>
      <c r="F3493" s="24"/>
      <c r="K3493" s="9" t="n">
        <f aca="false">IF($A3493="",0,IF(OR(N($D3493)=0,$D3493&amp;""=TOP!$C$5&amp;""),1,0))</f>
        <v>0</v>
      </c>
      <c r="L3493" s="27" t="n">
        <f aca="false">IF($K3493=0,0,IFERROR(INDEX(購買率算出!$P$6:$P$3005,MATCH($A3493&amp;"",購買率算出!$C$6:$C$3005,0)),0))</f>
        <v>0</v>
      </c>
    </row>
    <row r="3494" customFormat="false" ht="15" hidden="false" customHeight="false" outlineLevel="0" collapsed="false">
      <c r="A3494" s="24"/>
      <c r="D3494" s="24"/>
      <c r="F3494" s="24"/>
      <c r="K3494" s="9" t="n">
        <f aca="false">IF($A3494="",0,IF(OR(N($D3494)=0,$D3494&amp;""=TOP!$C$5&amp;""),1,0))</f>
        <v>0</v>
      </c>
      <c r="L3494" s="27" t="n">
        <f aca="false">IF($K3494=0,0,IFERROR(INDEX(購買率算出!$P$6:$P$3005,MATCH($A3494&amp;"",購買率算出!$C$6:$C$3005,0)),0))</f>
        <v>0</v>
      </c>
    </row>
    <row r="3495" customFormat="false" ht="15" hidden="false" customHeight="false" outlineLevel="0" collapsed="false">
      <c r="A3495" s="24"/>
      <c r="D3495" s="24"/>
      <c r="F3495" s="24"/>
      <c r="K3495" s="9" t="n">
        <f aca="false">IF($A3495="",0,IF(OR(N($D3495)=0,$D3495&amp;""=TOP!$C$5&amp;""),1,0))</f>
        <v>0</v>
      </c>
      <c r="L3495" s="27" t="n">
        <f aca="false">IF($K3495=0,0,IFERROR(INDEX(購買率算出!$P$6:$P$3005,MATCH($A3495&amp;"",購買率算出!$C$6:$C$3005,0)),0))</f>
        <v>0</v>
      </c>
    </row>
    <row r="3496" customFormat="false" ht="15" hidden="false" customHeight="false" outlineLevel="0" collapsed="false">
      <c r="A3496" s="24"/>
      <c r="D3496" s="24"/>
      <c r="F3496" s="24"/>
      <c r="K3496" s="9" t="n">
        <f aca="false">IF($A3496="",0,IF(OR(N($D3496)=0,$D3496&amp;""=TOP!$C$5&amp;""),1,0))</f>
        <v>0</v>
      </c>
      <c r="L3496" s="27" t="n">
        <f aca="false">IF($K3496=0,0,IFERROR(INDEX(購買率算出!$P$6:$P$3005,MATCH($A3496&amp;"",購買率算出!$C$6:$C$3005,0)),0))</f>
        <v>0</v>
      </c>
    </row>
    <row r="3497" customFormat="false" ht="15" hidden="false" customHeight="false" outlineLevel="0" collapsed="false">
      <c r="A3497" s="24"/>
      <c r="D3497" s="24"/>
      <c r="F3497" s="24"/>
      <c r="K3497" s="9" t="n">
        <f aca="false">IF($A3497="",0,IF(OR(N($D3497)=0,$D3497&amp;""=TOP!$C$5&amp;""),1,0))</f>
        <v>0</v>
      </c>
      <c r="L3497" s="27" t="n">
        <f aca="false">IF($K3497=0,0,IFERROR(INDEX(購買率算出!$P$6:$P$3005,MATCH($A3497&amp;"",購買率算出!$C$6:$C$3005,0)),0))</f>
        <v>0</v>
      </c>
    </row>
    <row r="3498" customFormat="false" ht="15" hidden="false" customHeight="false" outlineLevel="0" collapsed="false">
      <c r="A3498" s="24"/>
      <c r="D3498" s="24"/>
      <c r="F3498" s="24"/>
      <c r="K3498" s="9" t="n">
        <f aca="false">IF($A3498="",0,IF(OR(N($D3498)=0,$D3498&amp;""=TOP!$C$5&amp;""),1,0))</f>
        <v>0</v>
      </c>
      <c r="L3498" s="27" t="n">
        <f aca="false">IF($K3498=0,0,IFERROR(INDEX(購買率算出!$P$6:$P$3005,MATCH($A3498&amp;"",購買率算出!$C$6:$C$3005,0)),0))</f>
        <v>0</v>
      </c>
    </row>
    <row r="3499" customFormat="false" ht="15" hidden="false" customHeight="false" outlineLevel="0" collapsed="false">
      <c r="A3499" s="24"/>
      <c r="D3499" s="24"/>
      <c r="F3499" s="24"/>
      <c r="K3499" s="9" t="n">
        <f aca="false">IF($A3499="",0,IF(OR(N($D3499)=0,$D3499&amp;""=TOP!$C$5&amp;""),1,0))</f>
        <v>0</v>
      </c>
      <c r="L3499" s="27" t="n">
        <f aca="false">IF($K3499=0,0,IFERROR(INDEX(購買率算出!$P$6:$P$3005,MATCH($A3499&amp;"",購買率算出!$C$6:$C$3005,0)),0))</f>
        <v>0</v>
      </c>
    </row>
    <row r="3500" customFormat="false" ht="15" hidden="false" customHeight="false" outlineLevel="0" collapsed="false">
      <c r="A3500" s="24"/>
      <c r="D3500" s="24"/>
      <c r="F3500" s="24"/>
      <c r="K3500" s="9" t="n">
        <f aca="false">IF($A3500="",0,IF(OR(N($D3500)=0,$D3500&amp;""=TOP!$C$5&amp;""),1,0))</f>
        <v>0</v>
      </c>
      <c r="L3500" s="27" t="n">
        <f aca="false">IF($K3500=0,0,IFERROR(INDEX(購買率算出!$P$6:$P$3005,MATCH($A3500&amp;"",購買率算出!$C$6:$C$3005,0)),0))</f>
        <v>0</v>
      </c>
    </row>
    <row r="3501" customFormat="false" ht="15" hidden="false" customHeight="false" outlineLevel="0" collapsed="false">
      <c r="A3501" s="24"/>
      <c r="D3501" s="24"/>
      <c r="F3501" s="24"/>
      <c r="K3501" s="9" t="n">
        <f aca="false">IF($A3501="",0,IF(OR(N($D3501)=0,$D3501&amp;""=TOP!$C$5&amp;""),1,0))</f>
        <v>0</v>
      </c>
      <c r="L3501" s="27" t="n">
        <f aca="false">IF($K3501=0,0,IFERROR(INDEX(購買率算出!$P$6:$P$3005,MATCH($A3501&amp;"",購買率算出!$C$6:$C$3005,0)),0))</f>
        <v>0</v>
      </c>
    </row>
    <row r="3502" customFormat="false" ht="15" hidden="false" customHeight="false" outlineLevel="0" collapsed="false">
      <c r="A3502" s="24"/>
      <c r="D3502" s="24"/>
      <c r="F3502" s="24"/>
      <c r="K3502" s="9" t="n">
        <f aca="false">IF($A3502="",0,IF(OR(N($D3502)=0,$D3502&amp;""=TOP!$C$5&amp;""),1,0))</f>
        <v>0</v>
      </c>
      <c r="L3502" s="27" t="n">
        <f aca="false">IF($K3502=0,0,IFERROR(INDEX(購買率算出!$P$6:$P$3005,MATCH($A3502&amp;"",購買率算出!$C$6:$C$3005,0)),0))</f>
        <v>0</v>
      </c>
    </row>
    <row r="3503" customFormat="false" ht="15" hidden="false" customHeight="false" outlineLevel="0" collapsed="false">
      <c r="A3503" s="24"/>
      <c r="D3503" s="24"/>
      <c r="F3503" s="24"/>
      <c r="K3503" s="9" t="n">
        <f aca="false">IF($A3503="",0,IF(OR(N($D3503)=0,$D3503&amp;""=TOP!$C$5&amp;""),1,0))</f>
        <v>0</v>
      </c>
      <c r="L3503" s="27" t="n">
        <f aca="false">IF($K3503=0,0,IFERROR(INDEX(購買率算出!$P$6:$P$3005,MATCH($A3503&amp;"",購買率算出!$C$6:$C$3005,0)),0))</f>
        <v>0</v>
      </c>
    </row>
    <row r="3504" customFormat="false" ht="15" hidden="false" customHeight="false" outlineLevel="0" collapsed="false">
      <c r="A3504" s="24"/>
      <c r="D3504" s="24"/>
      <c r="F3504" s="24"/>
      <c r="K3504" s="9" t="n">
        <f aca="false">IF($A3504="",0,IF(OR(N($D3504)=0,$D3504&amp;""=TOP!$C$5&amp;""),1,0))</f>
        <v>0</v>
      </c>
      <c r="L3504" s="27" t="n">
        <f aca="false">IF($K3504=0,0,IFERROR(INDEX(購買率算出!$P$6:$P$3005,MATCH($A3504&amp;"",購買率算出!$C$6:$C$3005,0)),0))</f>
        <v>0</v>
      </c>
    </row>
    <row r="3505" customFormat="false" ht="15" hidden="false" customHeight="false" outlineLevel="0" collapsed="false">
      <c r="A3505" s="24"/>
      <c r="D3505" s="24"/>
      <c r="F3505" s="24"/>
      <c r="K3505" s="9" t="n">
        <f aca="false">IF($A3505="",0,IF(OR(N($D3505)=0,$D3505&amp;""=TOP!$C$5&amp;""),1,0))</f>
        <v>0</v>
      </c>
      <c r="L3505" s="27" t="n">
        <f aca="false">IF($K3505=0,0,IFERROR(INDEX(購買率算出!$P$6:$P$3005,MATCH($A3505&amp;"",購買率算出!$C$6:$C$3005,0)),0))</f>
        <v>0</v>
      </c>
    </row>
    <row r="3506" customFormat="false" ht="15" hidden="false" customHeight="false" outlineLevel="0" collapsed="false">
      <c r="A3506" s="24"/>
      <c r="D3506" s="24"/>
      <c r="F3506" s="24"/>
      <c r="K3506" s="9" t="n">
        <f aca="false">IF($A3506="",0,IF(OR(N($D3506)=0,$D3506&amp;""=TOP!$C$5&amp;""),1,0))</f>
        <v>0</v>
      </c>
      <c r="L3506" s="27" t="n">
        <f aca="false">IF($K3506=0,0,IFERROR(INDEX(購買率算出!$P$6:$P$3005,MATCH($A3506&amp;"",購買率算出!$C$6:$C$3005,0)),0))</f>
        <v>0</v>
      </c>
    </row>
    <row r="3507" customFormat="false" ht="15" hidden="false" customHeight="false" outlineLevel="0" collapsed="false">
      <c r="A3507" s="24"/>
      <c r="D3507" s="24"/>
      <c r="F3507" s="24"/>
      <c r="K3507" s="9" t="n">
        <f aca="false">IF($A3507="",0,IF(OR(N($D3507)=0,$D3507&amp;""=TOP!$C$5&amp;""),1,0))</f>
        <v>0</v>
      </c>
      <c r="L3507" s="27" t="n">
        <f aca="false">IF($K3507=0,0,IFERROR(INDEX(購買率算出!$P$6:$P$3005,MATCH($A3507&amp;"",購買率算出!$C$6:$C$3005,0)),0))</f>
        <v>0</v>
      </c>
    </row>
    <row r="3508" customFormat="false" ht="15" hidden="false" customHeight="false" outlineLevel="0" collapsed="false">
      <c r="A3508" s="24"/>
      <c r="D3508" s="24"/>
      <c r="F3508" s="24"/>
      <c r="K3508" s="9" t="n">
        <f aca="false">IF($A3508="",0,IF(OR(N($D3508)=0,$D3508&amp;""=TOP!$C$5&amp;""),1,0))</f>
        <v>0</v>
      </c>
      <c r="L3508" s="27" t="n">
        <f aca="false">IF($K3508=0,0,IFERROR(INDEX(購買率算出!$P$6:$P$3005,MATCH($A3508&amp;"",購買率算出!$C$6:$C$3005,0)),0))</f>
        <v>0</v>
      </c>
    </row>
    <row r="3509" customFormat="false" ht="15" hidden="false" customHeight="false" outlineLevel="0" collapsed="false">
      <c r="A3509" s="24"/>
      <c r="D3509" s="24"/>
      <c r="F3509" s="24"/>
      <c r="K3509" s="9" t="n">
        <f aca="false">IF($A3509="",0,IF(OR(N($D3509)=0,$D3509&amp;""=TOP!$C$5&amp;""),1,0))</f>
        <v>0</v>
      </c>
      <c r="L3509" s="27" t="n">
        <f aca="false">IF($K3509=0,0,IFERROR(INDEX(購買率算出!$P$6:$P$3005,MATCH($A3509&amp;"",購買率算出!$C$6:$C$3005,0)),0))</f>
        <v>0</v>
      </c>
    </row>
    <row r="3510" customFormat="false" ht="15" hidden="false" customHeight="false" outlineLevel="0" collapsed="false">
      <c r="A3510" s="24"/>
      <c r="D3510" s="24"/>
      <c r="F3510" s="24"/>
      <c r="K3510" s="9" t="n">
        <f aca="false">IF($A3510="",0,IF(OR(N($D3510)=0,$D3510&amp;""=TOP!$C$5&amp;""),1,0))</f>
        <v>0</v>
      </c>
      <c r="L3510" s="27" t="n">
        <f aca="false">IF($K3510=0,0,IFERROR(INDEX(購買率算出!$P$6:$P$3005,MATCH($A3510&amp;"",購買率算出!$C$6:$C$3005,0)),0))</f>
        <v>0</v>
      </c>
    </row>
    <row r="3511" customFormat="false" ht="15" hidden="false" customHeight="false" outlineLevel="0" collapsed="false">
      <c r="A3511" s="24"/>
      <c r="D3511" s="24"/>
      <c r="F3511" s="24"/>
      <c r="K3511" s="9" t="n">
        <f aca="false">IF($A3511="",0,IF(OR(N($D3511)=0,$D3511&amp;""=TOP!$C$5&amp;""),1,0))</f>
        <v>0</v>
      </c>
      <c r="L3511" s="27" t="n">
        <f aca="false">IF($K3511=0,0,IFERROR(INDEX(購買率算出!$P$6:$P$3005,MATCH($A3511&amp;"",購買率算出!$C$6:$C$3005,0)),0))</f>
        <v>0</v>
      </c>
    </row>
    <row r="3512" customFormat="false" ht="15" hidden="false" customHeight="false" outlineLevel="0" collapsed="false">
      <c r="A3512" s="24"/>
      <c r="D3512" s="24"/>
      <c r="F3512" s="24"/>
      <c r="K3512" s="9" t="n">
        <f aca="false">IF($A3512="",0,IF(OR(N($D3512)=0,$D3512&amp;""=TOP!$C$5&amp;""),1,0))</f>
        <v>0</v>
      </c>
      <c r="L3512" s="27" t="n">
        <f aca="false">IF($K3512=0,0,IFERROR(INDEX(購買率算出!$P$6:$P$3005,MATCH($A3512&amp;"",購買率算出!$C$6:$C$3005,0)),0))</f>
        <v>0</v>
      </c>
    </row>
    <row r="3513" customFormat="false" ht="15" hidden="false" customHeight="false" outlineLevel="0" collapsed="false">
      <c r="A3513" s="24"/>
      <c r="D3513" s="24"/>
      <c r="F3513" s="24"/>
      <c r="K3513" s="9" t="n">
        <f aca="false">IF($A3513="",0,IF(OR(N($D3513)=0,$D3513&amp;""=TOP!$C$5&amp;""),1,0))</f>
        <v>0</v>
      </c>
      <c r="L3513" s="27" t="n">
        <f aca="false">IF($K3513=0,0,IFERROR(INDEX(購買率算出!$P$6:$P$3005,MATCH($A3513&amp;"",購買率算出!$C$6:$C$3005,0)),0))</f>
        <v>0</v>
      </c>
    </row>
    <row r="3514" customFormat="false" ht="15" hidden="false" customHeight="false" outlineLevel="0" collapsed="false">
      <c r="A3514" s="24"/>
      <c r="D3514" s="24"/>
      <c r="F3514" s="24"/>
      <c r="K3514" s="9" t="n">
        <f aca="false">IF($A3514="",0,IF(OR(N($D3514)=0,$D3514&amp;""=TOP!$C$5&amp;""),1,0))</f>
        <v>0</v>
      </c>
      <c r="L3514" s="27" t="n">
        <f aca="false">IF($K3514=0,0,IFERROR(INDEX(購買率算出!$P$6:$P$3005,MATCH($A3514&amp;"",購買率算出!$C$6:$C$3005,0)),0))</f>
        <v>0</v>
      </c>
    </row>
    <row r="3515" customFormat="false" ht="15" hidden="false" customHeight="false" outlineLevel="0" collapsed="false">
      <c r="A3515" s="24"/>
      <c r="D3515" s="24"/>
      <c r="F3515" s="24"/>
      <c r="K3515" s="9" t="n">
        <f aca="false">IF($A3515="",0,IF(OR(N($D3515)=0,$D3515&amp;""=TOP!$C$5&amp;""),1,0))</f>
        <v>0</v>
      </c>
      <c r="L3515" s="27" t="n">
        <f aca="false">IF($K3515=0,0,IFERROR(INDEX(購買率算出!$P$6:$P$3005,MATCH($A3515&amp;"",購買率算出!$C$6:$C$3005,0)),0))</f>
        <v>0</v>
      </c>
    </row>
    <row r="3516" customFormat="false" ht="15" hidden="false" customHeight="false" outlineLevel="0" collapsed="false">
      <c r="A3516" s="24"/>
      <c r="D3516" s="24"/>
      <c r="F3516" s="24"/>
      <c r="K3516" s="9" t="n">
        <f aca="false">IF($A3516="",0,IF(OR(N($D3516)=0,$D3516&amp;""=TOP!$C$5&amp;""),1,0))</f>
        <v>0</v>
      </c>
      <c r="L3516" s="27" t="n">
        <f aca="false">IF($K3516=0,0,IFERROR(INDEX(購買率算出!$P$6:$P$3005,MATCH($A3516&amp;"",購買率算出!$C$6:$C$3005,0)),0))</f>
        <v>0</v>
      </c>
    </row>
    <row r="3517" customFormat="false" ht="15" hidden="false" customHeight="false" outlineLevel="0" collapsed="false">
      <c r="A3517" s="24"/>
      <c r="D3517" s="24"/>
      <c r="F3517" s="24"/>
      <c r="K3517" s="9" t="n">
        <f aca="false">IF($A3517="",0,IF(OR(N($D3517)=0,$D3517&amp;""=TOP!$C$5&amp;""),1,0))</f>
        <v>0</v>
      </c>
      <c r="L3517" s="27" t="n">
        <f aca="false">IF($K3517=0,0,IFERROR(INDEX(購買率算出!$P$6:$P$3005,MATCH($A3517&amp;"",購買率算出!$C$6:$C$3005,0)),0))</f>
        <v>0</v>
      </c>
    </row>
    <row r="3518" customFormat="false" ht="15" hidden="false" customHeight="false" outlineLevel="0" collapsed="false">
      <c r="A3518" s="24"/>
      <c r="D3518" s="24"/>
      <c r="F3518" s="24"/>
      <c r="K3518" s="9" t="n">
        <f aca="false">IF($A3518="",0,IF(OR(N($D3518)=0,$D3518&amp;""=TOP!$C$5&amp;""),1,0))</f>
        <v>0</v>
      </c>
      <c r="L3518" s="27" t="n">
        <f aca="false">IF($K3518=0,0,IFERROR(INDEX(購買率算出!$P$6:$P$3005,MATCH($A3518&amp;"",購買率算出!$C$6:$C$3005,0)),0))</f>
        <v>0</v>
      </c>
    </row>
    <row r="3519" customFormat="false" ht="15" hidden="false" customHeight="false" outlineLevel="0" collapsed="false">
      <c r="A3519" s="24"/>
      <c r="D3519" s="24"/>
      <c r="F3519" s="24"/>
      <c r="K3519" s="9" t="n">
        <f aca="false">IF($A3519="",0,IF(OR(N($D3519)=0,$D3519&amp;""=TOP!$C$5&amp;""),1,0))</f>
        <v>0</v>
      </c>
      <c r="L3519" s="27" t="n">
        <f aca="false">IF($K3519=0,0,IFERROR(INDEX(購買率算出!$P$6:$P$3005,MATCH($A3519&amp;"",購買率算出!$C$6:$C$3005,0)),0))</f>
        <v>0</v>
      </c>
    </row>
    <row r="3520" customFormat="false" ht="15" hidden="false" customHeight="false" outlineLevel="0" collapsed="false">
      <c r="A3520" s="24"/>
      <c r="D3520" s="24"/>
      <c r="F3520" s="24"/>
      <c r="K3520" s="9" t="n">
        <f aca="false">IF($A3520="",0,IF(OR(N($D3520)=0,$D3520&amp;""=TOP!$C$5&amp;""),1,0))</f>
        <v>0</v>
      </c>
      <c r="L3520" s="27" t="n">
        <f aca="false">IF($K3520=0,0,IFERROR(INDEX(購買率算出!$P$6:$P$3005,MATCH($A3520&amp;"",購買率算出!$C$6:$C$3005,0)),0))</f>
        <v>0</v>
      </c>
    </row>
    <row r="3521" customFormat="false" ht="15" hidden="false" customHeight="false" outlineLevel="0" collapsed="false">
      <c r="A3521" s="24"/>
      <c r="D3521" s="24"/>
      <c r="F3521" s="24"/>
      <c r="K3521" s="9" t="n">
        <f aca="false">IF($A3521="",0,IF(OR(N($D3521)=0,$D3521&amp;""=TOP!$C$5&amp;""),1,0))</f>
        <v>0</v>
      </c>
      <c r="L3521" s="27" t="n">
        <f aca="false">IF($K3521=0,0,IFERROR(INDEX(購買率算出!$P$6:$P$3005,MATCH($A3521&amp;"",購買率算出!$C$6:$C$3005,0)),0))</f>
        <v>0</v>
      </c>
    </row>
    <row r="3522" customFormat="false" ht="15" hidden="false" customHeight="false" outlineLevel="0" collapsed="false">
      <c r="A3522" s="24"/>
      <c r="D3522" s="24"/>
      <c r="F3522" s="24"/>
      <c r="K3522" s="9" t="n">
        <f aca="false">IF($A3522="",0,IF(OR(N($D3522)=0,$D3522&amp;""=TOP!$C$5&amp;""),1,0))</f>
        <v>0</v>
      </c>
      <c r="L3522" s="27" t="n">
        <f aca="false">IF($K3522=0,0,IFERROR(INDEX(購買率算出!$P$6:$P$3005,MATCH($A3522&amp;"",購買率算出!$C$6:$C$3005,0)),0))</f>
        <v>0</v>
      </c>
    </row>
    <row r="3523" customFormat="false" ht="15" hidden="false" customHeight="false" outlineLevel="0" collapsed="false">
      <c r="A3523" s="24"/>
      <c r="D3523" s="24"/>
      <c r="F3523" s="24"/>
      <c r="K3523" s="9" t="n">
        <f aca="false">IF($A3523="",0,IF(OR(N($D3523)=0,$D3523&amp;""=TOP!$C$5&amp;""),1,0))</f>
        <v>0</v>
      </c>
      <c r="L3523" s="27" t="n">
        <f aca="false">IF($K3523=0,0,IFERROR(INDEX(購買率算出!$P$6:$P$3005,MATCH($A3523&amp;"",購買率算出!$C$6:$C$3005,0)),0))</f>
        <v>0</v>
      </c>
    </row>
    <row r="3524" customFormat="false" ht="15" hidden="false" customHeight="false" outlineLevel="0" collapsed="false">
      <c r="A3524" s="24"/>
      <c r="D3524" s="24"/>
      <c r="F3524" s="24"/>
      <c r="K3524" s="9" t="n">
        <f aca="false">IF($A3524="",0,IF(OR(N($D3524)=0,$D3524&amp;""=TOP!$C$5&amp;""),1,0))</f>
        <v>0</v>
      </c>
      <c r="L3524" s="27" t="n">
        <f aca="false">IF($K3524=0,0,IFERROR(INDEX(購買率算出!$P$6:$P$3005,MATCH($A3524&amp;"",購買率算出!$C$6:$C$3005,0)),0))</f>
        <v>0</v>
      </c>
    </row>
    <row r="3525" customFormat="false" ht="15" hidden="false" customHeight="false" outlineLevel="0" collapsed="false">
      <c r="A3525" s="24"/>
      <c r="D3525" s="24"/>
      <c r="F3525" s="24"/>
      <c r="K3525" s="9" t="n">
        <f aca="false">IF($A3525="",0,IF(OR(N($D3525)=0,$D3525&amp;""=TOP!$C$5&amp;""),1,0))</f>
        <v>0</v>
      </c>
      <c r="L3525" s="27" t="n">
        <f aca="false">IF($K3525=0,0,IFERROR(INDEX(購買率算出!$P$6:$P$3005,MATCH($A3525&amp;"",購買率算出!$C$6:$C$3005,0)),0))</f>
        <v>0</v>
      </c>
    </row>
    <row r="3526" customFormat="false" ht="15" hidden="false" customHeight="false" outlineLevel="0" collapsed="false">
      <c r="A3526" s="24"/>
      <c r="D3526" s="24"/>
      <c r="F3526" s="24"/>
      <c r="K3526" s="9" t="n">
        <f aca="false">IF($A3526="",0,IF(OR(N($D3526)=0,$D3526&amp;""=TOP!$C$5&amp;""),1,0))</f>
        <v>0</v>
      </c>
      <c r="L3526" s="27" t="n">
        <f aca="false">IF($K3526=0,0,IFERROR(INDEX(購買率算出!$P$6:$P$3005,MATCH($A3526&amp;"",購買率算出!$C$6:$C$3005,0)),0))</f>
        <v>0</v>
      </c>
    </row>
    <row r="3527" customFormat="false" ht="15" hidden="false" customHeight="false" outlineLevel="0" collapsed="false">
      <c r="A3527" s="24"/>
      <c r="D3527" s="24"/>
      <c r="F3527" s="24"/>
      <c r="K3527" s="9" t="n">
        <f aca="false">IF($A3527="",0,IF(OR(N($D3527)=0,$D3527&amp;""=TOP!$C$5&amp;""),1,0))</f>
        <v>0</v>
      </c>
      <c r="L3527" s="27" t="n">
        <f aca="false">IF($K3527=0,0,IFERROR(INDEX(購買率算出!$P$6:$P$3005,MATCH($A3527&amp;"",購買率算出!$C$6:$C$3005,0)),0))</f>
        <v>0</v>
      </c>
    </row>
    <row r="3528" customFormat="false" ht="15" hidden="false" customHeight="false" outlineLevel="0" collapsed="false">
      <c r="A3528" s="24"/>
      <c r="D3528" s="24"/>
      <c r="F3528" s="24"/>
      <c r="K3528" s="9" t="n">
        <f aca="false">IF($A3528="",0,IF(OR(N($D3528)=0,$D3528&amp;""=TOP!$C$5&amp;""),1,0))</f>
        <v>0</v>
      </c>
      <c r="L3528" s="27" t="n">
        <f aca="false">IF($K3528=0,0,IFERROR(INDEX(購買率算出!$P$6:$P$3005,MATCH($A3528&amp;"",購買率算出!$C$6:$C$3005,0)),0))</f>
        <v>0</v>
      </c>
    </row>
    <row r="3529" customFormat="false" ht="15" hidden="false" customHeight="false" outlineLevel="0" collapsed="false">
      <c r="A3529" s="24"/>
      <c r="D3529" s="24"/>
      <c r="F3529" s="24"/>
      <c r="K3529" s="9" t="n">
        <f aca="false">IF($A3529="",0,IF(OR(N($D3529)=0,$D3529&amp;""=TOP!$C$5&amp;""),1,0))</f>
        <v>0</v>
      </c>
      <c r="L3529" s="27" t="n">
        <f aca="false">IF($K3529=0,0,IFERROR(INDEX(購買率算出!$P$6:$P$3005,MATCH($A3529&amp;"",購買率算出!$C$6:$C$3005,0)),0))</f>
        <v>0</v>
      </c>
    </row>
    <row r="3530" customFormat="false" ht="15" hidden="false" customHeight="false" outlineLevel="0" collapsed="false">
      <c r="A3530" s="24"/>
      <c r="D3530" s="24"/>
      <c r="F3530" s="24"/>
      <c r="K3530" s="9" t="n">
        <f aca="false">IF($A3530="",0,IF(OR(N($D3530)=0,$D3530&amp;""=TOP!$C$5&amp;""),1,0))</f>
        <v>0</v>
      </c>
      <c r="L3530" s="27" t="n">
        <f aca="false">IF($K3530=0,0,IFERROR(INDEX(購買率算出!$P$6:$P$3005,MATCH($A3530&amp;"",購買率算出!$C$6:$C$3005,0)),0))</f>
        <v>0</v>
      </c>
    </row>
    <row r="3531" customFormat="false" ht="15" hidden="false" customHeight="false" outlineLevel="0" collapsed="false">
      <c r="A3531" s="24"/>
      <c r="D3531" s="24"/>
      <c r="F3531" s="24"/>
      <c r="K3531" s="9" t="n">
        <f aca="false">IF($A3531="",0,IF(OR(N($D3531)=0,$D3531&amp;""=TOP!$C$5&amp;""),1,0))</f>
        <v>0</v>
      </c>
      <c r="L3531" s="27" t="n">
        <f aca="false">IF($K3531=0,0,IFERROR(INDEX(購買率算出!$P$6:$P$3005,MATCH($A3531&amp;"",購買率算出!$C$6:$C$3005,0)),0))</f>
        <v>0</v>
      </c>
    </row>
    <row r="3532" customFormat="false" ht="15" hidden="false" customHeight="false" outlineLevel="0" collapsed="false">
      <c r="A3532" s="24"/>
      <c r="D3532" s="24"/>
      <c r="F3532" s="24"/>
      <c r="K3532" s="9" t="n">
        <f aca="false">IF($A3532="",0,IF(OR(N($D3532)=0,$D3532&amp;""=TOP!$C$5&amp;""),1,0))</f>
        <v>0</v>
      </c>
      <c r="L3532" s="27" t="n">
        <f aca="false">IF($K3532=0,0,IFERROR(INDEX(購買率算出!$P$6:$P$3005,MATCH($A3532&amp;"",購買率算出!$C$6:$C$3005,0)),0))</f>
        <v>0</v>
      </c>
    </row>
    <row r="3533" customFormat="false" ht="15" hidden="false" customHeight="false" outlineLevel="0" collapsed="false">
      <c r="A3533" s="24"/>
      <c r="D3533" s="24"/>
      <c r="F3533" s="24"/>
      <c r="K3533" s="9" t="n">
        <f aca="false">IF($A3533="",0,IF(OR(N($D3533)=0,$D3533&amp;""=TOP!$C$5&amp;""),1,0))</f>
        <v>0</v>
      </c>
      <c r="L3533" s="27" t="n">
        <f aca="false">IF($K3533=0,0,IFERROR(INDEX(購買率算出!$P$6:$P$3005,MATCH($A3533&amp;"",購買率算出!$C$6:$C$3005,0)),0))</f>
        <v>0</v>
      </c>
    </row>
    <row r="3534" customFormat="false" ht="15" hidden="false" customHeight="false" outlineLevel="0" collapsed="false">
      <c r="A3534" s="24"/>
      <c r="D3534" s="24"/>
      <c r="F3534" s="24"/>
      <c r="K3534" s="9" t="n">
        <f aca="false">IF($A3534="",0,IF(OR(N($D3534)=0,$D3534&amp;""=TOP!$C$5&amp;""),1,0))</f>
        <v>0</v>
      </c>
      <c r="L3534" s="27" t="n">
        <f aca="false">IF($K3534=0,0,IFERROR(INDEX(購買率算出!$P$6:$P$3005,MATCH($A3534&amp;"",購買率算出!$C$6:$C$3005,0)),0))</f>
        <v>0</v>
      </c>
    </row>
    <row r="3535" customFormat="false" ht="15" hidden="false" customHeight="false" outlineLevel="0" collapsed="false">
      <c r="A3535" s="24"/>
      <c r="D3535" s="24"/>
      <c r="F3535" s="24"/>
      <c r="K3535" s="9" t="n">
        <f aca="false">IF($A3535="",0,IF(OR(N($D3535)=0,$D3535&amp;""=TOP!$C$5&amp;""),1,0))</f>
        <v>0</v>
      </c>
      <c r="L3535" s="27" t="n">
        <f aca="false">IF($K3535=0,0,IFERROR(INDEX(購買率算出!$P$6:$P$3005,MATCH($A3535&amp;"",購買率算出!$C$6:$C$3005,0)),0))</f>
        <v>0</v>
      </c>
    </row>
    <row r="3536" customFormat="false" ht="15" hidden="false" customHeight="false" outlineLevel="0" collapsed="false">
      <c r="A3536" s="24"/>
      <c r="D3536" s="24"/>
      <c r="F3536" s="24"/>
      <c r="K3536" s="9" t="n">
        <f aca="false">IF($A3536="",0,IF(OR(N($D3536)=0,$D3536&amp;""=TOP!$C$5&amp;""),1,0))</f>
        <v>0</v>
      </c>
      <c r="L3536" s="27" t="n">
        <f aca="false">IF($K3536=0,0,IFERROR(INDEX(購買率算出!$P$6:$P$3005,MATCH($A3536&amp;"",購買率算出!$C$6:$C$3005,0)),0))</f>
        <v>0</v>
      </c>
    </row>
    <row r="3537" customFormat="false" ht="15" hidden="false" customHeight="false" outlineLevel="0" collapsed="false">
      <c r="A3537" s="24"/>
      <c r="D3537" s="24"/>
      <c r="F3537" s="24"/>
      <c r="K3537" s="9" t="n">
        <f aca="false">IF($A3537="",0,IF(OR(N($D3537)=0,$D3537&amp;""=TOP!$C$5&amp;""),1,0))</f>
        <v>0</v>
      </c>
      <c r="L3537" s="27" t="n">
        <f aca="false">IF($K3537=0,0,IFERROR(INDEX(購買率算出!$P$6:$P$3005,MATCH($A3537&amp;"",購買率算出!$C$6:$C$3005,0)),0))</f>
        <v>0</v>
      </c>
    </row>
    <row r="3538" customFormat="false" ht="15" hidden="false" customHeight="false" outlineLevel="0" collapsed="false">
      <c r="A3538" s="24"/>
      <c r="D3538" s="24"/>
      <c r="F3538" s="24"/>
      <c r="K3538" s="9" t="n">
        <f aca="false">IF($A3538="",0,IF(OR(N($D3538)=0,$D3538&amp;""=TOP!$C$5&amp;""),1,0))</f>
        <v>0</v>
      </c>
      <c r="L3538" s="27" t="n">
        <f aca="false">IF($K3538=0,0,IFERROR(INDEX(購買率算出!$P$6:$P$3005,MATCH($A3538&amp;"",購買率算出!$C$6:$C$3005,0)),0))</f>
        <v>0</v>
      </c>
    </row>
    <row r="3539" customFormat="false" ht="15" hidden="false" customHeight="false" outlineLevel="0" collapsed="false">
      <c r="A3539" s="24"/>
      <c r="D3539" s="24"/>
      <c r="F3539" s="24"/>
      <c r="K3539" s="9" t="n">
        <f aca="false">IF($A3539="",0,IF(OR(N($D3539)=0,$D3539&amp;""=TOP!$C$5&amp;""),1,0))</f>
        <v>0</v>
      </c>
      <c r="L3539" s="27" t="n">
        <f aca="false">IF($K3539=0,0,IFERROR(INDEX(購買率算出!$P$6:$P$3005,MATCH($A3539&amp;"",購買率算出!$C$6:$C$3005,0)),0))</f>
        <v>0</v>
      </c>
    </row>
    <row r="3540" customFormat="false" ht="15" hidden="false" customHeight="false" outlineLevel="0" collapsed="false">
      <c r="A3540" s="24"/>
      <c r="D3540" s="24"/>
      <c r="F3540" s="24"/>
      <c r="K3540" s="9" t="n">
        <f aca="false">IF($A3540="",0,IF(OR(N($D3540)=0,$D3540&amp;""=TOP!$C$5&amp;""),1,0))</f>
        <v>0</v>
      </c>
      <c r="L3540" s="27" t="n">
        <f aca="false">IF($K3540=0,0,IFERROR(INDEX(購買率算出!$P$6:$P$3005,MATCH($A3540&amp;"",購買率算出!$C$6:$C$3005,0)),0))</f>
        <v>0</v>
      </c>
    </row>
    <row r="3541" customFormat="false" ht="15" hidden="false" customHeight="false" outlineLevel="0" collapsed="false">
      <c r="A3541" s="24"/>
      <c r="D3541" s="24"/>
      <c r="F3541" s="24"/>
      <c r="K3541" s="9" t="n">
        <f aca="false">IF($A3541="",0,IF(OR(N($D3541)=0,$D3541&amp;""=TOP!$C$5&amp;""),1,0))</f>
        <v>0</v>
      </c>
      <c r="L3541" s="27" t="n">
        <f aca="false">IF($K3541=0,0,IFERROR(INDEX(購買率算出!$P$6:$P$3005,MATCH($A3541&amp;"",購買率算出!$C$6:$C$3005,0)),0))</f>
        <v>0</v>
      </c>
    </row>
    <row r="3542" customFormat="false" ht="15" hidden="false" customHeight="false" outlineLevel="0" collapsed="false">
      <c r="A3542" s="24"/>
      <c r="D3542" s="24"/>
      <c r="F3542" s="24"/>
      <c r="K3542" s="9" t="n">
        <f aca="false">IF($A3542="",0,IF(OR(N($D3542)=0,$D3542&amp;""=TOP!$C$5&amp;""),1,0))</f>
        <v>0</v>
      </c>
      <c r="L3542" s="27" t="n">
        <f aca="false">IF($K3542=0,0,IFERROR(INDEX(購買率算出!$P$6:$P$3005,MATCH($A3542&amp;"",購買率算出!$C$6:$C$3005,0)),0))</f>
        <v>0</v>
      </c>
    </row>
    <row r="3543" customFormat="false" ht="15" hidden="false" customHeight="false" outlineLevel="0" collapsed="false">
      <c r="A3543" s="24"/>
      <c r="D3543" s="24"/>
      <c r="F3543" s="24"/>
      <c r="K3543" s="9" t="n">
        <f aca="false">IF($A3543="",0,IF(OR(N($D3543)=0,$D3543&amp;""=TOP!$C$5&amp;""),1,0))</f>
        <v>0</v>
      </c>
      <c r="L3543" s="27" t="n">
        <f aca="false">IF($K3543=0,0,IFERROR(INDEX(購買率算出!$P$6:$P$3005,MATCH($A3543&amp;"",購買率算出!$C$6:$C$3005,0)),0))</f>
        <v>0</v>
      </c>
    </row>
    <row r="3544" customFormat="false" ht="15" hidden="false" customHeight="false" outlineLevel="0" collapsed="false">
      <c r="A3544" s="24"/>
      <c r="D3544" s="24"/>
      <c r="F3544" s="24"/>
      <c r="K3544" s="9" t="n">
        <f aca="false">IF($A3544="",0,IF(OR(N($D3544)=0,$D3544&amp;""=TOP!$C$5&amp;""),1,0))</f>
        <v>0</v>
      </c>
      <c r="L3544" s="27" t="n">
        <f aca="false">IF($K3544=0,0,IFERROR(INDEX(購買率算出!$P$6:$P$3005,MATCH($A3544&amp;"",購買率算出!$C$6:$C$3005,0)),0))</f>
        <v>0</v>
      </c>
    </row>
    <row r="3545" customFormat="false" ht="15" hidden="false" customHeight="false" outlineLevel="0" collapsed="false">
      <c r="A3545" s="24"/>
      <c r="D3545" s="24"/>
      <c r="F3545" s="24"/>
      <c r="K3545" s="9" t="n">
        <f aca="false">IF($A3545="",0,IF(OR(N($D3545)=0,$D3545&amp;""=TOP!$C$5&amp;""),1,0))</f>
        <v>0</v>
      </c>
      <c r="L3545" s="27" t="n">
        <f aca="false">IF($K3545=0,0,IFERROR(INDEX(購買率算出!$P$6:$P$3005,MATCH($A3545&amp;"",購買率算出!$C$6:$C$3005,0)),0))</f>
        <v>0</v>
      </c>
    </row>
    <row r="3546" customFormat="false" ht="15" hidden="false" customHeight="false" outlineLevel="0" collapsed="false">
      <c r="A3546" s="24"/>
      <c r="D3546" s="24"/>
      <c r="F3546" s="24"/>
      <c r="K3546" s="9" t="n">
        <f aca="false">IF($A3546="",0,IF(OR(N($D3546)=0,$D3546&amp;""=TOP!$C$5&amp;""),1,0))</f>
        <v>0</v>
      </c>
      <c r="L3546" s="27" t="n">
        <f aca="false">IF($K3546=0,0,IFERROR(INDEX(購買率算出!$P$6:$P$3005,MATCH($A3546&amp;"",購買率算出!$C$6:$C$3005,0)),0))</f>
        <v>0</v>
      </c>
    </row>
    <row r="3547" customFormat="false" ht="15" hidden="false" customHeight="false" outlineLevel="0" collapsed="false">
      <c r="A3547" s="24"/>
      <c r="D3547" s="24"/>
      <c r="F3547" s="24"/>
      <c r="K3547" s="9" t="n">
        <f aca="false">IF($A3547="",0,IF(OR(N($D3547)=0,$D3547&amp;""=TOP!$C$5&amp;""),1,0))</f>
        <v>0</v>
      </c>
      <c r="L3547" s="27" t="n">
        <f aca="false">IF($K3547=0,0,IFERROR(INDEX(購買率算出!$P$6:$P$3005,MATCH($A3547&amp;"",購買率算出!$C$6:$C$3005,0)),0))</f>
        <v>0</v>
      </c>
    </row>
    <row r="3548" customFormat="false" ht="15" hidden="false" customHeight="false" outlineLevel="0" collapsed="false">
      <c r="A3548" s="24"/>
      <c r="D3548" s="24"/>
      <c r="F3548" s="24"/>
      <c r="K3548" s="9" t="n">
        <f aca="false">IF($A3548="",0,IF(OR(N($D3548)=0,$D3548&amp;""=TOP!$C$5&amp;""),1,0))</f>
        <v>0</v>
      </c>
      <c r="L3548" s="27" t="n">
        <f aca="false">IF($K3548=0,0,IFERROR(INDEX(購買率算出!$P$6:$P$3005,MATCH($A3548&amp;"",購買率算出!$C$6:$C$3005,0)),0))</f>
        <v>0</v>
      </c>
    </row>
    <row r="3549" customFormat="false" ht="15" hidden="false" customHeight="false" outlineLevel="0" collapsed="false">
      <c r="A3549" s="24"/>
      <c r="D3549" s="24"/>
      <c r="F3549" s="24"/>
      <c r="K3549" s="9" t="n">
        <f aca="false">IF($A3549="",0,IF(OR(N($D3549)=0,$D3549&amp;""=TOP!$C$5&amp;""),1,0))</f>
        <v>0</v>
      </c>
      <c r="L3549" s="27" t="n">
        <f aca="false">IF($K3549=0,0,IFERROR(INDEX(購買率算出!$P$6:$P$3005,MATCH($A3549&amp;"",購買率算出!$C$6:$C$3005,0)),0))</f>
        <v>0</v>
      </c>
    </row>
    <row r="3550" customFormat="false" ht="15" hidden="false" customHeight="false" outlineLevel="0" collapsed="false">
      <c r="A3550" s="24"/>
      <c r="D3550" s="24"/>
      <c r="F3550" s="24"/>
      <c r="K3550" s="9" t="n">
        <f aca="false">IF($A3550="",0,IF(OR(N($D3550)=0,$D3550&amp;""=TOP!$C$5&amp;""),1,0))</f>
        <v>0</v>
      </c>
      <c r="L3550" s="27" t="n">
        <f aca="false">IF($K3550=0,0,IFERROR(INDEX(購買率算出!$P$6:$P$3005,MATCH($A3550&amp;"",購買率算出!$C$6:$C$3005,0)),0))</f>
        <v>0</v>
      </c>
    </row>
    <row r="3551" customFormat="false" ht="15" hidden="false" customHeight="false" outlineLevel="0" collapsed="false">
      <c r="A3551" s="24"/>
      <c r="D3551" s="24"/>
      <c r="F3551" s="24"/>
      <c r="K3551" s="9" t="n">
        <f aca="false">IF($A3551="",0,IF(OR(N($D3551)=0,$D3551&amp;""=TOP!$C$5&amp;""),1,0))</f>
        <v>0</v>
      </c>
      <c r="L3551" s="27" t="n">
        <f aca="false">IF($K3551=0,0,IFERROR(INDEX(購買率算出!$P$6:$P$3005,MATCH($A3551&amp;"",購買率算出!$C$6:$C$3005,0)),0))</f>
        <v>0</v>
      </c>
    </row>
    <row r="3552" customFormat="false" ht="15" hidden="false" customHeight="false" outlineLevel="0" collapsed="false">
      <c r="A3552" s="24"/>
      <c r="D3552" s="24"/>
      <c r="F3552" s="24"/>
      <c r="K3552" s="9" t="n">
        <f aca="false">IF($A3552="",0,IF(OR(N($D3552)=0,$D3552&amp;""=TOP!$C$5&amp;""),1,0))</f>
        <v>0</v>
      </c>
      <c r="L3552" s="27" t="n">
        <f aca="false">IF($K3552=0,0,IFERROR(INDEX(購買率算出!$P$6:$P$3005,MATCH($A3552&amp;"",購買率算出!$C$6:$C$3005,0)),0))</f>
        <v>0</v>
      </c>
    </row>
    <row r="3553" customFormat="false" ht="15" hidden="false" customHeight="false" outlineLevel="0" collapsed="false">
      <c r="A3553" s="24"/>
      <c r="D3553" s="24"/>
      <c r="F3553" s="24"/>
      <c r="K3553" s="9" t="n">
        <f aca="false">IF($A3553="",0,IF(OR(N($D3553)=0,$D3553&amp;""=TOP!$C$5&amp;""),1,0))</f>
        <v>0</v>
      </c>
      <c r="L3553" s="27" t="n">
        <f aca="false">IF($K3553=0,0,IFERROR(INDEX(購買率算出!$P$6:$P$3005,MATCH($A3553&amp;"",購買率算出!$C$6:$C$3005,0)),0))</f>
        <v>0</v>
      </c>
    </row>
    <row r="3554" customFormat="false" ht="15" hidden="false" customHeight="false" outlineLevel="0" collapsed="false">
      <c r="A3554" s="24"/>
      <c r="D3554" s="24"/>
      <c r="F3554" s="24"/>
      <c r="K3554" s="9" t="n">
        <f aca="false">IF($A3554="",0,IF(OR(N($D3554)=0,$D3554&amp;""=TOP!$C$5&amp;""),1,0))</f>
        <v>0</v>
      </c>
      <c r="L3554" s="27" t="n">
        <f aca="false">IF($K3554=0,0,IFERROR(INDEX(購買率算出!$P$6:$P$3005,MATCH($A3554&amp;"",購買率算出!$C$6:$C$3005,0)),0))</f>
        <v>0</v>
      </c>
    </row>
    <row r="3555" customFormat="false" ht="15" hidden="false" customHeight="false" outlineLevel="0" collapsed="false">
      <c r="A3555" s="24"/>
      <c r="D3555" s="24"/>
      <c r="F3555" s="24"/>
      <c r="K3555" s="9" t="n">
        <f aca="false">IF($A3555="",0,IF(OR(N($D3555)=0,$D3555&amp;""=TOP!$C$5&amp;""),1,0))</f>
        <v>0</v>
      </c>
      <c r="L3555" s="27" t="n">
        <f aca="false">IF($K3555=0,0,IFERROR(INDEX(購買率算出!$P$6:$P$3005,MATCH($A3555&amp;"",購買率算出!$C$6:$C$3005,0)),0))</f>
        <v>0</v>
      </c>
    </row>
    <row r="3556" customFormat="false" ht="15" hidden="false" customHeight="false" outlineLevel="0" collapsed="false">
      <c r="A3556" s="24"/>
      <c r="D3556" s="24"/>
      <c r="F3556" s="24"/>
      <c r="K3556" s="9" t="n">
        <f aca="false">IF($A3556="",0,IF(OR(N($D3556)=0,$D3556&amp;""=TOP!$C$5&amp;""),1,0))</f>
        <v>0</v>
      </c>
      <c r="L3556" s="27" t="n">
        <f aca="false">IF($K3556=0,0,IFERROR(INDEX(購買率算出!$P$6:$P$3005,MATCH($A3556&amp;"",購買率算出!$C$6:$C$3005,0)),0))</f>
        <v>0</v>
      </c>
    </row>
    <row r="3557" customFormat="false" ht="15" hidden="false" customHeight="false" outlineLevel="0" collapsed="false">
      <c r="A3557" s="24"/>
      <c r="D3557" s="24"/>
      <c r="F3557" s="24"/>
      <c r="K3557" s="9" t="n">
        <f aca="false">IF($A3557="",0,IF(OR(N($D3557)=0,$D3557&amp;""=TOP!$C$5&amp;""),1,0))</f>
        <v>0</v>
      </c>
      <c r="L3557" s="27" t="n">
        <f aca="false">IF($K3557=0,0,IFERROR(INDEX(購買率算出!$P$6:$P$3005,MATCH($A3557&amp;"",購買率算出!$C$6:$C$3005,0)),0))</f>
        <v>0</v>
      </c>
    </row>
    <row r="3558" customFormat="false" ht="15" hidden="false" customHeight="false" outlineLevel="0" collapsed="false">
      <c r="A3558" s="24"/>
      <c r="D3558" s="24"/>
      <c r="F3558" s="24"/>
      <c r="K3558" s="9" t="n">
        <f aca="false">IF($A3558="",0,IF(OR(N($D3558)=0,$D3558&amp;""=TOP!$C$5&amp;""),1,0))</f>
        <v>0</v>
      </c>
      <c r="L3558" s="27" t="n">
        <f aca="false">IF($K3558=0,0,IFERROR(INDEX(購買率算出!$P$6:$P$3005,MATCH($A3558&amp;"",購買率算出!$C$6:$C$3005,0)),0))</f>
        <v>0</v>
      </c>
    </row>
    <row r="3559" customFormat="false" ht="15" hidden="false" customHeight="false" outlineLevel="0" collapsed="false">
      <c r="A3559" s="24"/>
      <c r="D3559" s="24"/>
      <c r="F3559" s="24"/>
      <c r="K3559" s="9" t="n">
        <f aca="false">IF($A3559="",0,IF(OR(N($D3559)=0,$D3559&amp;""=TOP!$C$5&amp;""),1,0))</f>
        <v>0</v>
      </c>
      <c r="L3559" s="27" t="n">
        <f aca="false">IF($K3559=0,0,IFERROR(INDEX(購買率算出!$P$6:$P$3005,MATCH($A3559&amp;"",購買率算出!$C$6:$C$3005,0)),0))</f>
        <v>0</v>
      </c>
    </row>
    <row r="3560" customFormat="false" ht="15" hidden="false" customHeight="false" outlineLevel="0" collapsed="false">
      <c r="A3560" s="24"/>
      <c r="D3560" s="24"/>
      <c r="F3560" s="24"/>
      <c r="K3560" s="9" t="n">
        <f aca="false">IF($A3560="",0,IF(OR(N($D3560)=0,$D3560&amp;""=TOP!$C$5&amp;""),1,0))</f>
        <v>0</v>
      </c>
      <c r="L3560" s="27" t="n">
        <f aca="false">IF($K3560=0,0,IFERROR(INDEX(購買率算出!$P$6:$P$3005,MATCH($A3560&amp;"",購買率算出!$C$6:$C$3005,0)),0))</f>
        <v>0</v>
      </c>
    </row>
    <row r="3561" customFormat="false" ht="15" hidden="false" customHeight="false" outlineLevel="0" collapsed="false">
      <c r="A3561" s="24"/>
      <c r="D3561" s="24"/>
      <c r="F3561" s="24"/>
      <c r="K3561" s="9" t="n">
        <f aca="false">IF($A3561="",0,IF(OR(N($D3561)=0,$D3561&amp;""=TOP!$C$5&amp;""),1,0))</f>
        <v>0</v>
      </c>
      <c r="L3561" s="27" t="n">
        <f aca="false">IF($K3561=0,0,IFERROR(INDEX(購買率算出!$P$6:$P$3005,MATCH($A3561&amp;"",購買率算出!$C$6:$C$3005,0)),0))</f>
        <v>0</v>
      </c>
    </row>
    <row r="3562" customFormat="false" ht="15" hidden="false" customHeight="false" outlineLevel="0" collapsed="false">
      <c r="A3562" s="24"/>
      <c r="D3562" s="24"/>
      <c r="F3562" s="24"/>
      <c r="K3562" s="9" t="n">
        <f aca="false">IF($A3562="",0,IF(OR(N($D3562)=0,$D3562&amp;""=TOP!$C$5&amp;""),1,0))</f>
        <v>0</v>
      </c>
      <c r="L3562" s="27" t="n">
        <f aca="false">IF($K3562=0,0,IFERROR(INDEX(購買率算出!$P$6:$P$3005,MATCH($A3562&amp;"",購買率算出!$C$6:$C$3005,0)),0))</f>
        <v>0</v>
      </c>
    </row>
    <row r="3563" customFormat="false" ht="15" hidden="false" customHeight="false" outlineLevel="0" collapsed="false">
      <c r="A3563" s="24"/>
      <c r="D3563" s="24"/>
      <c r="F3563" s="24"/>
      <c r="K3563" s="9" t="n">
        <f aca="false">IF($A3563="",0,IF(OR(N($D3563)=0,$D3563&amp;""=TOP!$C$5&amp;""),1,0))</f>
        <v>0</v>
      </c>
      <c r="L3563" s="27" t="n">
        <f aca="false">IF($K3563=0,0,IFERROR(INDEX(購買率算出!$P$6:$P$3005,MATCH($A3563&amp;"",購買率算出!$C$6:$C$3005,0)),0))</f>
        <v>0</v>
      </c>
    </row>
    <row r="3564" customFormat="false" ht="15" hidden="false" customHeight="false" outlineLevel="0" collapsed="false">
      <c r="A3564" s="24"/>
      <c r="D3564" s="24"/>
      <c r="F3564" s="24"/>
      <c r="K3564" s="9" t="n">
        <f aca="false">IF($A3564="",0,IF(OR(N($D3564)=0,$D3564&amp;""=TOP!$C$5&amp;""),1,0))</f>
        <v>0</v>
      </c>
      <c r="L3564" s="27" t="n">
        <f aca="false">IF($K3564=0,0,IFERROR(INDEX(購買率算出!$P$6:$P$3005,MATCH($A3564&amp;"",購買率算出!$C$6:$C$3005,0)),0))</f>
        <v>0</v>
      </c>
    </row>
    <row r="3565" customFormat="false" ht="15" hidden="false" customHeight="false" outlineLevel="0" collapsed="false">
      <c r="A3565" s="24"/>
      <c r="D3565" s="24"/>
      <c r="F3565" s="24"/>
      <c r="K3565" s="9" t="n">
        <f aca="false">IF($A3565="",0,IF(OR(N($D3565)=0,$D3565&amp;""=TOP!$C$5&amp;""),1,0))</f>
        <v>0</v>
      </c>
      <c r="L3565" s="27" t="n">
        <f aca="false">IF($K3565=0,0,IFERROR(INDEX(購買率算出!$P$6:$P$3005,MATCH($A3565&amp;"",購買率算出!$C$6:$C$3005,0)),0))</f>
        <v>0</v>
      </c>
    </row>
    <row r="3566" customFormat="false" ht="15" hidden="false" customHeight="false" outlineLevel="0" collapsed="false">
      <c r="A3566" s="24"/>
      <c r="D3566" s="24"/>
      <c r="F3566" s="24"/>
      <c r="K3566" s="9" t="n">
        <f aca="false">IF($A3566="",0,IF(OR(N($D3566)=0,$D3566&amp;""=TOP!$C$5&amp;""),1,0))</f>
        <v>0</v>
      </c>
      <c r="L3566" s="27" t="n">
        <f aca="false">IF($K3566=0,0,IFERROR(INDEX(購買率算出!$P$6:$P$3005,MATCH($A3566&amp;"",購買率算出!$C$6:$C$3005,0)),0))</f>
        <v>0</v>
      </c>
    </row>
    <row r="3567" customFormat="false" ht="15" hidden="false" customHeight="false" outlineLevel="0" collapsed="false">
      <c r="A3567" s="24"/>
      <c r="D3567" s="24"/>
      <c r="F3567" s="24"/>
      <c r="K3567" s="9" t="n">
        <f aca="false">IF($A3567="",0,IF(OR(N($D3567)=0,$D3567&amp;""=TOP!$C$5&amp;""),1,0))</f>
        <v>0</v>
      </c>
      <c r="L3567" s="27" t="n">
        <f aca="false">IF($K3567=0,0,IFERROR(INDEX(購買率算出!$P$6:$P$3005,MATCH($A3567&amp;"",購買率算出!$C$6:$C$3005,0)),0))</f>
        <v>0</v>
      </c>
    </row>
    <row r="3568" customFormat="false" ht="15" hidden="false" customHeight="false" outlineLevel="0" collapsed="false">
      <c r="A3568" s="24"/>
      <c r="D3568" s="24"/>
      <c r="F3568" s="24"/>
      <c r="K3568" s="9" t="n">
        <f aca="false">IF($A3568="",0,IF(OR(N($D3568)=0,$D3568&amp;""=TOP!$C$5&amp;""),1,0))</f>
        <v>0</v>
      </c>
      <c r="L3568" s="27" t="n">
        <f aca="false">IF($K3568=0,0,IFERROR(INDEX(購買率算出!$P$6:$P$3005,MATCH($A3568&amp;"",購買率算出!$C$6:$C$3005,0)),0))</f>
        <v>0</v>
      </c>
    </row>
    <row r="3569" customFormat="false" ht="15" hidden="false" customHeight="false" outlineLevel="0" collapsed="false">
      <c r="A3569" s="24"/>
      <c r="D3569" s="24"/>
      <c r="F3569" s="24"/>
      <c r="K3569" s="9" t="n">
        <f aca="false">IF($A3569="",0,IF(OR(N($D3569)=0,$D3569&amp;""=TOP!$C$5&amp;""),1,0))</f>
        <v>0</v>
      </c>
      <c r="L3569" s="27" t="n">
        <f aca="false">IF($K3569=0,0,IFERROR(INDEX(購買率算出!$P$6:$P$3005,MATCH($A3569&amp;"",購買率算出!$C$6:$C$3005,0)),0))</f>
        <v>0</v>
      </c>
    </row>
    <row r="3570" customFormat="false" ht="15" hidden="false" customHeight="false" outlineLevel="0" collapsed="false">
      <c r="A3570" s="24"/>
      <c r="D3570" s="24"/>
      <c r="F3570" s="24"/>
      <c r="K3570" s="9" t="n">
        <f aca="false">IF($A3570="",0,IF(OR(N($D3570)=0,$D3570&amp;""=TOP!$C$5&amp;""),1,0))</f>
        <v>0</v>
      </c>
      <c r="L3570" s="27" t="n">
        <f aca="false">IF($K3570=0,0,IFERROR(INDEX(購買率算出!$P$6:$P$3005,MATCH($A3570&amp;"",購買率算出!$C$6:$C$3005,0)),0))</f>
        <v>0</v>
      </c>
    </row>
    <row r="3571" customFormat="false" ht="15" hidden="false" customHeight="false" outlineLevel="0" collapsed="false">
      <c r="A3571" s="24"/>
      <c r="D3571" s="24"/>
      <c r="F3571" s="24"/>
      <c r="K3571" s="9" t="n">
        <f aca="false">IF($A3571="",0,IF(OR(N($D3571)=0,$D3571&amp;""=TOP!$C$5&amp;""),1,0))</f>
        <v>0</v>
      </c>
      <c r="L3571" s="27" t="n">
        <f aca="false">IF($K3571=0,0,IFERROR(INDEX(購買率算出!$P$6:$P$3005,MATCH($A3571&amp;"",購買率算出!$C$6:$C$3005,0)),0))</f>
        <v>0</v>
      </c>
    </row>
    <row r="3572" customFormat="false" ht="15" hidden="false" customHeight="false" outlineLevel="0" collapsed="false">
      <c r="A3572" s="24"/>
      <c r="D3572" s="24"/>
      <c r="F3572" s="24"/>
      <c r="K3572" s="9" t="n">
        <f aca="false">IF($A3572="",0,IF(OR(N($D3572)=0,$D3572&amp;""=TOP!$C$5&amp;""),1,0))</f>
        <v>0</v>
      </c>
      <c r="L3572" s="27" t="n">
        <f aca="false">IF($K3572=0,0,IFERROR(INDEX(購買率算出!$P$6:$P$3005,MATCH($A3572&amp;"",購買率算出!$C$6:$C$3005,0)),0))</f>
        <v>0</v>
      </c>
    </row>
    <row r="3573" customFormat="false" ht="15" hidden="false" customHeight="false" outlineLevel="0" collapsed="false">
      <c r="A3573" s="24"/>
      <c r="D3573" s="24"/>
      <c r="F3573" s="24"/>
      <c r="K3573" s="9" t="n">
        <f aca="false">IF($A3573="",0,IF(OR(N($D3573)=0,$D3573&amp;""=TOP!$C$5&amp;""),1,0))</f>
        <v>0</v>
      </c>
      <c r="L3573" s="27" t="n">
        <f aca="false">IF($K3573=0,0,IFERROR(INDEX(購買率算出!$P$6:$P$3005,MATCH($A3573&amp;"",購買率算出!$C$6:$C$3005,0)),0))</f>
        <v>0</v>
      </c>
    </row>
    <row r="3574" customFormat="false" ht="15" hidden="false" customHeight="false" outlineLevel="0" collapsed="false">
      <c r="A3574" s="24"/>
      <c r="D3574" s="24"/>
      <c r="F3574" s="24"/>
      <c r="K3574" s="9" t="n">
        <f aca="false">IF($A3574="",0,IF(OR(N($D3574)=0,$D3574&amp;""=TOP!$C$5&amp;""),1,0))</f>
        <v>0</v>
      </c>
      <c r="L3574" s="27" t="n">
        <f aca="false">IF($K3574=0,0,IFERROR(INDEX(購買率算出!$P$6:$P$3005,MATCH($A3574&amp;"",購買率算出!$C$6:$C$3005,0)),0))</f>
        <v>0</v>
      </c>
    </row>
    <row r="3575" customFormat="false" ht="15" hidden="false" customHeight="false" outlineLevel="0" collapsed="false">
      <c r="A3575" s="24"/>
      <c r="D3575" s="24"/>
      <c r="F3575" s="24"/>
      <c r="K3575" s="9" t="n">
        <f aca="false">IF($A3575="",0,IF(OR(N($D3575)=0,$D3575&amp;""=TOP!$C$5&amp;""),1,0))</f>
        <v>0</v>
      </c>
      <c r="L3575" s="27" t="n">
        <f aca="false">IF($K3575=0,0,IFERROR(INDEX(購買率算出!$P$6:$P$3005,MATCH($A3575&amp;"",購買率算出!$C$6:$C$3005,0)),0))</f>
        <v>0</v>
      </c>
    </row>
    <row r="3576" customFormat="false" ht="15" hidden="false" customHeight="false" outlineLevel="0" collapsed="false">
      <c r="A3576" s="24"/>
      <c r="D3576" s="24"/>
      <c r="F3576" s="24"/>
      <c r="K3576" s="9" t="n">
        <f aca="false">IF($A3576="",0,IF(OR(N($D3576)=0,$D3576&amp;""=TOP!$C$5&amp;""),1,0))</f>
        <v>0</v>
      </c>
      <c r="L3576" s="27" t="n">
        <f aca="false">IF($K3576=0,0,IFERROR(INDEX(購買率算出!$P$6:$P$3005,MATCH($A3576&amp;"",購買率算出!$C$6:$C$3005,0)),0))</f>
        <v>0</v>
      </c>
    </row>
    <row r="3577" customFormat="false" ht="15" hidden="false" customHeight="false" outlineLevel="0" collapsed="false">
      <c r="A3577" s="24"/>
      <c r="D3577" s="24"/>
      <c r="F3577" s="24"/>
      <c r="K3577" s="9" t="n">
        <f aca="false">IF($A3577="",0,IF(OR(N($D3577)=0,$D3577&amp;""=TOP!$C$5&amp;""),1,0))</f>
        <v>0</v>
      </c>
      <c r="L3577" s="27" t="n">
        <f aca="false">IF($K3577=0,0,IFERROR(INDEX(購買率算出!$P$6:$P$3005,MATCH($A3577&amp;"",購買率算出!$C$6:$C$3005,0)),0))</f>
        <v>0</v>
      </c>
    </row>
    <row r="3578" customFormat="false" ht="15" hidden="false" customHeight="false" outlineLevel="0" collapsed="false">
      <c r="A3578" s="24"/>
      <c r="D3578" s="24"/>
      <c r="F3578" s="24"/>
      <c r="K3578" s="9" t="n">
        <f aca="false">IF($A3578="",0,IF(OR(N($D3578)=0,$D3578&amp;""=TOP!$C$5&amp;""),1,0))</f>
        <v>0</v>
      </c>
      <c r="L3578" s="27" t="n">
        <f aca="false">IF($K3578=0,0,IFERROR(INDEX(購買率算出!$P$6:$P$3005,MATCH($A3578&amp;"",購買率算出!$C$6:$C$3005,0)),0))</f>
        <v>0</v>
      </c>
    </row>
    <row r="3579" customFormat="false" ht="15" hidden="false" customHeight="false" outlineLevel="0" collapsed="false">
      <c r="A3579" s="24"/>
      <c r="D3579" s="24"/>
      <c r="F3579" s="24"/>
      <c r="K3579" s="9" t="n">
        <f aca="false">IF($A3579="",0,IF(OR(N($D3579)=0,$D3579&amp;""=TOP!$C$5&amp;""),1,0))</f>
        <v>0</v>
      </c>
      <c r="L3579" s="27" t="n">
        <f aca="false">IF($K3579=0,0,IFERROR(INDEX(購買率算出!$P$6:$P$3005,MATCH($A3579&amp;"",購買率算出!$C$6:$C$3005,0)),0))</f>
        <v>0</v>
      </c>
    </row>
    <row r="3580" customFormat="false" ht="15" hidden="false" customHeight="false" outlineLevel="0" collapsed="false">
      <c r="A3580" s="24"/>
      <c r="D3580" s="24"/>
      <c r="F3580" s="24"/>
      <c r="K3580" s="9" t="n">
        <f aca="false">IF($A3580="",0,IF(OR(N($D3580)=0,$D3580&amp;""=TOP!$C$5&amp;""),1,0))</f>
        <v>0</v>
      </c>
      <c r="L3580" s="27" t="n">
        <f aca="false">IF($K3580=0,0,IFERROR(INDEX(購買率算出!$P$6:$P$3005,MATCH($A3580&amp;"",購買率算出!$C$6:$C$3005,0)),0))</f>
        <v>0</v>
      </c>
    </row>
    <row r="3581" customFormat="false" ht="15" hidden="false" customHeight="false" outlineLevel="0" collapsed="false">
      <c r="A3581" s="24"/>
      <c r="D3581" s="24"/>
      <c r="F3581" s="24"/>
      <c r="K3581" s="9" t="n">
        <f aca="false">IF($A3581="",0,IF(OR(N($D3581)=0,$D3581&amp;""=TOP!$C$5&amp;""),1,0))</f>
        <v>0</v>
      </c>
      <c r="L3581" s="27" t="n">
        <f aca="false">IF($K3581=0,0,IFERROR(INDEX(購買率算出!$P$6:$P$3005,MATCH($A3581&amp;"",購買率算出!$C$6:$C$3005,0)),0))</f>
        <v>0</v>
      </c>
    </row>
    <row r="3582" customFormat="false" ht="15" hidden="false" customHeight="false" outlineLevel="0" collapsed="false">
      <c r="A3582" s="24"/>
      <c r="D3582" s="24"/>
      <c r="F3582" s="24"/>
      <c r="K3582" s="9" t="n">
        <f aca="false">IF($A3582="",0,IF(OR(N($D3582)=0,$D3582&amp;""=TOP!$C$5&amp;""),1,0))</f>
        <v>0</v>
      </c>
      <c r="L3582" s="27" t="n">
        <f aca="false">IF($K3582=0,0,IFERROR(INDEX(購買率算出!$P$6:$P$3005,MATCH($A3582&amp;"",購買率算出!$C$6:$C$3005,0)),0))</f>
        <v>0</v>
      </c>
    </row>
    <row r="3583" customFormat="false" ht="15" hidden="false" customHeight="false" outlineLevel="0" collapsed="false">
      <c r="A3583" s="24"/>
      <c r="D3583" s="24"/>
      <c r="F3583" s="24"/>
      <c r="K3583" s="9" t="n">
        <f aca="false">IF($A3583="",0,IF(OR(N($D3583)=0,$D3583&amp;""=TOP!$C$5&amp;""),1,0))</f>
        <v>0</v>
      </c>
      <c r="L3583" s="27" t="n">
        <f aca="false">IF($K3583=0,0,IFERROR(INDEX(購買率算出!$P$6:$P$3005,MATCH($A3583&amp;"",購買率算出!$C$6:$C$3005,0)),0))</f>
        <v>0</v>
      </c>
    </row>
    <row r="3584" customFormat="false" ht="15" hidden="false" customHeight="false" outlineLevel="0" collapsed="false">
      <c r="A3584" s="24"/>
      <c r="D3584" s="24"/>
      <c r="F3584" s="24"/>
      <c r="K3584" s="9" t="n">
        <f aca="false">IF($A3584="",0,IF(OR(N($D3584)=0,$D3584&amp;""=TOP!$C$5&amp;""),1,0))</f>
        <v>0</v>
      </c>
      <c r="L3584" s="27" t="n">
        <f aca="false">IF($K3584=0,0,IFERROR(INDEX(購買率算出!$P$6:$P$3005,MATCH($A3584&amp;"",購買率算出!$C$6:$C$3005,0)),0))</f>
        <v>0</v>
      </c>
    </row>
    <row r="3585" customFormat="false" ht="15" hidden="false" customHeight="false" outlineLevel="0" collapsed="false">
      <c r="A3585" s="24"/>
      <c r="D3585" s="24"/>
      <c r="F3585" s="24"/>
      <c r="K3585" s="9" t="n">
        <f aca="false">IF($A3585="",0,IF(OR(N($D3585)=0,$D3585&amp;""=TOP!$C$5&amp;""),1,0))</f>
        <v>0</v>
      </c>
      <c r="L3585" s="27" t="n">
        <f aca="false">IF($K3585=0,0,IFERROR(INDEX(購買率算出!$P$6:$P$3005,MATCH($A3585&amp;"",購買率算出!$C$6:$C$3005,0)),0))</f>
        <v>0</v>
      </c>
    </row>
    <row r="3586" customFormat="false" ht="15" hidden="false" customHeight="false" outlineLevel="0" collapsed="false">
      <c r="A3586" s="24"/>
      <c r="D3586" s="24"/>
      <c r="F3586" s="24"/>
      <c r="K3586" s="9" t="n">
        <f aca="false">IF($A3586="",0,IF(OR(N($D3586)=0,$D3586&amp;""=TOP!$C$5&amp;""),1,0))</f>
        <v>0</v>
      </c>
      <c r="L3586" s="27" t="n">
        <f aca="false">IF($K3586=0,0,IFERROR(INDEX(購買率算出!$P$6:$P$3005,MATCH($A3586&amp;"",購買率算出!$C$6:$C$3005,0)),0))</f>
        <v>0</v>
      </c>
    </row>
    <row r="3587" customFormat="false" ht="15" hidden="false" customHeight="false" outlineLevel="0" collapsed="false">
      <c r="A3587" s="24"/>
      <c r="D3587" s="24"/>
      <c r="F3587" s="24"/>
      <c r="K3587" s="9" t="n">
        <f aca="false">IF($A3587="",0,IF(OR(N($D3587)=0,$D3587&amp;""=TOP!$C$5&amp;""),1,0))</f>
        <v>0</v>
      </c>
      <c r="L3587" s="27" t="n">
        <f aca="false">IF($K3587=0,0,IFERROR(INDEX(購買率算出!$P$6:$P$3005,MATCH($A3587&amp;"",購買率算出!$C$6:$C$3005,0)),0))</f>
        <v>0</v>
      </c>
    </row>
    <row r="3588" customFormat="false" ht="15" hidden="false" customHeight="false" outlineLevel="0" collapsed="false">
      <c r="A3588" s="24"/>
      <c r="D3588" s="24"/>
      <c r="F3588" s="24"/>
      <c r="K3588" s="9" t="n">
        <f aca="false">IF($A3588="",0,IF(OR(N($D3588)=0,$D3588&amp;""=TOP!$C$5&amp;""),1,0))</f>
        <v>0</v>
      </c>
      <c r="L3588" s="27" t="n">
        <f aca="false">IF($K3588=0,0,IFERROR(INDEX(購買率算出!$P$6:$P$3005,MATCH($A3588&amp;"",購買率算出!$C$6:$C$3005,0)),0))</f>
        <v>0</v>
      </c>
    </row>
    <row r="3589" customFormat="false" ht="15" hidden="false" customHeight="false" outlineLevel="0" collapsed="false">
      <c r="A3589" s="24"/>
      <c r="D3589" s="24"/>
      <c r="F3589" s="24"/>
      <c r="K3589" s="9" t="n">
        <f aca="false">IF($A3589="",0,IF(OR(N($D3589)=0,$D3589&amp;""=TOP!$C$5&amp;""),1,0))</f>
        <v>0</v>
      </c>
      <c r="L3589" s="27" t="n">
        <f aca="false">IF($K3589=0,0,IFERROR(INDEX(購買率算出!$P$6:$P$3005,MATCH($A3589&amp;"",購買率算出!$C$6:$C$3005,0)),0))</f>
        <v>0</v>
      </c>
    </row>
    <row r="3590" customFormat="false" ht="15" hidden="false" customHeight="false" outlineLevel="0" collapsed="false">
      <c r="A3590" s="24"/>
      <c r="D3590" s="24"/>
      <c r="F3590" s="24"/>
      <c r="K3590" s="9" t="n">
        <f aca="false">IF($A3590="",0,IF(OR(N($D3590)=0,$D3590&amp;""=TOP!$C$5&amp;""),1,0))</f>
        <v>0</v>
      </c>
      <c r="L3590" s="27" t="n">
        <f aca="false">IF($K3590=0,0,IFERROR(INDEX(購買率算出!$P$6:$P$3005,MATCH($A3590&amp;"",購買率算出!$C$6:$C$3005,0)),0))</f>
        <v>0</v>
      </c>
    </row>
    <row r="3591" customFormat="false" ht="15" hidden="false" customHeight="false" outlineLevel="0" collapsed="false">
      <c r="A3591" s="24"/>
      <c r="D3591" s="24"/>
      <c r="F3591" s="24"/>
      <c r="K3591" s="9" t="n">
        <f aca="false">IF($A3591="",0,IF(OR(N($D3591)=0,$D3591&amp;""=TOP!$C$5&amp;""),1,0))</f>
        <v>0</v>
      </c>
      <c r="L3591" s="27" t="n">
        <f aca="false">IF($K3591=0,0,IFERROR(INDEX(購買率算出!$P$6:$P$3005,MATCH($A3591&amp;"",購買率算出!$C$6:$C$3005,0)),0))</f>
        <v>0</v>
      </c>
    </row>
    <row r="3592" customFormat="false" ht="15" hidden="false" customHeight="false" outlineLevel="0" collapsed="false">
      <c r="A3592" s="24"/>
      <c r="D3592" s="24"/>
      <c r="F3592" s="24"/>
      <c r="K3592" s="9" t="n">
        <f aca="false">IF($A3592="",0,IF(OR(N($D3592)=0,$D3592&amp;""=TOP!$C$5&amp;""),1,0))</f>
        <v>0</v>
      </c>
      <c r="L3592" s="27" t="n">
        <f aca="false">IF($K3592=0,0,IFERROR(INDEX(購買率算出!$P$6:$P$3005,MATCH($A3592&amp;"",購買率算出!$C$6:$C$3005,0)),0))</f>
        <v>0</v>
      </c>
    </row>
    <row r="3593" customFormat="false" ht="15" hidden="false" customHeight="false" outlineLevel="0" collapsed="false">
      <c r="A3593" s="24"/>
      <c r="D3593" s="24"/>
      <c r="F3593" s="24"/>
      <c r="K3593" s="9" t="n">
        <f aca="false">IF($A3593="",0,IF(OR(N($D3593)=0,$D3593&amp;""=TOP!$C$5&amp;""),1,0))</f>
        <v>0</v>
      </c>
      <c r="L3593" s="27" t="n">
        <f aca="false">IF($K3593=0,0,IFERROR(INDEX(購買率算出!$P$6:$P$3005,MATCH($A3593&amp;"",購買率算出!$C$6:$C$3005,0)),0))</f>
        <v>0</v>
      </c>
    </row>
    <row r="3594" customFormat="false" ht="15" hidden="false" customHeight="false" outlineLevel="0" collapsed="false">
      <c r="A3594" s="24"/>
      <c r="D3594" s="24"/>
      <c r="F3594" s="24"/>
      <c r="K3594" s="9" t="n">
        <f aca="false">IF($A3594="",0,IF(OR(N($D3594)=0,$D3594&amp;""=TOP!$C$5&amp;""),1,0))</f>
        <v>0</v>
      </c>
      <c r="L3594" s="27" t="n">
        <f aca="false">IF($K3594=0,0,IFERROR(INDEX(購買率算出!$P$6:$P$3005,MATCH($A3594&amp;"",購買率算出!$C$6:$C$3005,0)),0))</f>
        <v>0</v>
      </c>
    </row>
    <row r="3595" customFormat="false" ht="15" hidden="false" customHeight="false" outlineLevel="0" collapsed="false">
      <c r="A3595" s="24"/>
      <c r="D3595" s="24"/>
      <c r="F3595" s="24"/>
      <c r="K3595" s="9" t="n">
        <f aca="false">IF($A3595="",0,IF(OR(N($D3595)=0,$D3595&amp;""=TOP!$C$5&amp;""),1,0))</f>
        <v>0</v>
      </c>
      <c r="L3595" s="27" t="n">
        <f aca="false">IF($K3595=0,0,IFERROR(INDEX(購買率算出!$P$6:$P$3005,MATCH($A3595&amp;"",購買率算出!$C$6:$C$3005,0)),0))</f>
        <v>0</v>
      </c>
    </row>
    <row r="3596" customFormat="false" ht="15" hidden="false" customHeight="false" outlineLevel="0" collapsed="false">
      <c r="A3596" s="24"/>
      <c r="D3596" s="24"/>
      <c r="F3596" s="24"/>
      <c r="K3596" s="9" t="n">
        <f aca="false">IF($A3596="",0,IF(OR(N($D3596)=0,$D3596&amp;""=TOP!$C$5&amp;""),1,0))</f>
        <v>0</v>
      </c>
      <c r="L3596" s="27" t="n">
        <f aca="false">IF($K3596=0,0,IFERROR(INDEX(購買率算出!$P$6:$P$3005,MATCH($A3596&amp;"",購買率算出!$C$6:$C$3005,0)),0))</f>
        <v>0</v>
      </c>
    </row>
    <row r="3597" customFormat="false" ht="15" hidden="false" customHeight="false" outlineLevel="0" collapsed="false">
      <c r="A3597" s="24"/>
      <c r="D3597" s="24"/>
      <c r="F3597" s="24"/>
      <c r="K3597" s="9" t="n">
        <f aca="false">IF($A3597="",0,IF(OR(N($D3597)=0,$D3597&amp;""=TOP!$C$5&amp;""),1,0))</f>
        <v>0</v>
      </c>
      <c r="L3597" s="27" t="n">
        <f aca="false">IF($K3597=0,0,IFERROR(INDEX(購買率算出!$P$6:$P$3005,MATCH($A3597&amp;"",購買率算出!$C$6:$C$3005,0)),0))</f>
        <v>0</v>
      </c>
    </row>
    <row r="3598" customFormat="false" ht="15" hidden="false" customHeight="false" outlineLevel="0" collapsed="false">
      <c r="A3598" s="24"/>
      <c r="D3598" s="24"/>
      <c r="F3598" s="24"/>
      <c r="K3598" s="9" t="n">
        <f aca="false">IF($A3598="",0,IF(OR(N($D3598)=0,$D3598&amp;""=TOP!$C$5&amp;""),1,0))</f>
        <v>0</v>
      </c>
      <c r="L3598" s="27" t="n">
        <f aca="false">IF($K3598=0,0,IFERROR(INDEX(購買率算出!$P$6:$P$3005,MATCH($A3598&amp;"",購買率算出!$C$6:$C$3005,0)),0))</f>
        <v>0</v>
      </c>
    </row>
    <row r="3599" customFormat="false" ht="15" hidden="false" customHeight="false" outlineLevel="0" collapsed="false">
      <c r="A3599" s="24"/>
      <c r="D3599" s="24"/>
      <c r="F3599" s="24"/>
      <c r="K3599" s="9" t="n">
        <f aca="false">IF($A3599="",0,IF(OR(N($D3599)=0,$D3599&amp;""=TOP!$C$5&amp;""),1,0))</f>
        <v>0</v>
      </c>
      <c r="L3599" s="27" t="n">
        <f aca="false">IF($K3599=0,0,IFERROR(INDEX(購買率算出!$P$6:$P$3005,MATCH($A3599&amp;"",購買率算出!$C$6:$C$3005,0)),0))</f>
        <v>0</v>
      </c>
    </row>
    <row r="3600" customFormat="false" ht="15" hidden="false" customHeight="false" outlineLevel="0" collapsed="false">
      <c r="A3600" s="24"/>
      <c r="D3600" s="24"/>
      <c r="F3600" s="24"/>
      <c r="K3600" s="9" t="n">
        <f aca="false">IF($A3600="",0,IF(OR(N($D3600)=0,$D3600&amp;""=TOP!$C$5&amp;""),1,0))</f>
        <v>0</v>
      </c>
      <c r="L3600" s="27" t="n">
        <f aca="false">IF($K3600=0,0,IFERROR(INDEX(購買率算出!$P$6:$P$3005,MATCH($A3600&amp;"",購買率算出!$C$6:$C$3005,0)),0))</f>
        <v>0</v>
      </c>
    </row>
    <row r="3601" customFormat="false" ht="15" hidden="false" customHeight="false" outlineLevel="0" collapsed="false">
      <c r="A3601" s="24"/>
      <c r="D3601" s="24"/>
      <c r="F3601" s="24"/>
      <c r="K3601" s="9" t="n">
        <f aca="false">IF($A3601="",0,IF(OR(N($D3601)=0,$D3601&amp;""=TOP!$C$5&amp;""),1,0))</f>
        <v>0</v>
      </c>
      <c r="L3601" s="27" t="n">
        <f aca="false">IF($K3601=0,0,IFERROR(INDEX(購買率算出!$P$6:$P$3005,MATCH($A3601&amp;"",購買率算出!$C$6:$C$3005,0)),0))</f>
        <v>0</v>
      </c>
    </row>
    <row r="3602" customFormat="false" ht="15" hidden="false" customHeight="false" outlineLevel="0" collapsed="false">
      <c r="A3602" s="24"/>
      <c r="D3602" s="24"/>
      <c r="F3602" s="24"/>
      <c r="K3602" s="9" t="n">
        <f aca="false">IF($A3602="",0,IF(OR(N($D3602)=0,$D3602&amp;""=TOP!$C$5&amp;""),1,0))</f>
        <v>0</v>
      </c>
      <c r="L3602" s="27" t="n">
        <f aca="false">IF($K3602=0,0,IFERROR(INDEX(購買率算出!$P$6:$P$3005,MATCH($A3602&amp;"",購買率算出!$C$6:$C$3005,0)),0))</f>
        <v>0</v>
      </c>
    </row>
    <row r="3603" customFormat="false" ht="15" hidden="false" customHeight="false" outlineLevel="0" collapsed="false">
      <c r="A3603" s="24"/>
      <c r="D3603" s="24"/>
      <c r="F3603" s="24"/>
      <c r="K3603" s="9" t="n">
        <f aca="false">IF($A3603="",0,IF(OR(N($D3603)=0,$D3603&amp;""=TOP!$C$5&amp;""),1,0))</f>
        <v>0</v>
      </c>
      <c r="L3603" s="27" t="n">
        <f aca="false">IF($K3603=0,0,IFERROR(INDEX(購買率算出!$P$6:$P$3005,MATCH($A3603&amp;"",購買率算出!$C$6:$C$3005,0)),0))</f>
        <v>0</v>
      </c>
    </row>
    <row r="3604" customFormat="false" ht="15" hidden="false" customHeight="false" outlineLevel="0" collapsed="false">
      <c r="A3604" s="24"/>
      <c r="D3604" s="24"/>
      <c r="F3604" s="24"/>
      <c r="K3604" s="9" t="n">
        <f aca="false">IF($A3604="",0,IF(OR(N($D3604)=0,$D3604&amp;""=TOP!$C$5&amp;""),1,0))</f>
        <v>0</v>
      </c>
      <c r="L3604" s="27" t="n">
        <f aca="false">IF($K3604=0,0,IFERROR(INDEX(購買率算出!$P$6:$P$3005,MATCH($A3604&amp;"",購買率算出!$C$6:$C$3005,0)),0))</f>
        <v>0</v>
      </c>
    </row>
    <row r="3605" customFormat="false" ht="15" hidden="false" customHeight="false" outlineLevel="0" collapsed="false">
      <c r="A3605" s="24"/>
      <c r="D3605" s="24"/>
      <c r="F3605" s="24"/>
      <c r="K3605" s="9" t="n">
        <f aca="false">IF($A3605="",0,IF(OR(N($D3605)=0,$D3605&amp;""=TOP!$C$5&amp;""),1,0))</f>
        <v>0</v>
      </c>
      <c r="L3605" s="27" t="n">
        <f aca="false">IF($K3605=0,0,IFERROR(INDEX(購買率算出!$P$6:$P$3005,MATCH($A3605&amp;"",購買率算出!$C$6:$C$3005,0)),0))</f>
        <v>0</v>
      </c>
    </row>
    <row r="3606" customFormat="false" ht="15" hidden="false" customHeight="false" outlineLevel="0" collapsed="false">
      <c r="A3606" s="24"/>
      <c r="D3606" s="24"/>
      <c r="F3606" s="24"/>
      <c r="K3606" s="9" t="n">
        <f aca="false">IF($A3606="",0,IF(OR(N($D3606)=0,$D3606&amp;""=TOP!$C$5&amp;""),1,0))</f>
        <v>0</v>
      </c>
      <c r="L3606" s="27" t="n">
        <f aca="false">IF($K3606=0,0,IFERROR(INDEX(購買率算出!$P$6:$P$3005,MATCH($A3606&amp;"",購買率算出!$C$6:$C$3005,0)),0))</f>
        <v>0</v>
      </c>
    </row>
    <row r="3607" customFormat="false" ht="15" hidden="false" customHeight="false" outlineLevel="0" collapsed="false">
      <c r="A3607" s="24"/>
      <c r="D3607" s="24"/>
      <c r="F3607" s="24"/>
      <c r="K3607" s="9" t="n">
        <f aca="false">IF($A3607="",0,IF(OR(N($D3607)=0,$D3607&amp;""=TOP!$C$5&amp;""),1,0))</f>
        <v>0</v>
      </c>
      <c r="L3607" s="27" t="n">
        <f aca="false">IF($K3607=0,0,IFERROR(INDEX(購買率算出!$P$6:$P$3005,MATCH($A3607&amp;"",購買率算出!$C$6:$C$3005,0)),0))</f>
        <v>0</v>
      </c>
    </row>
    <row r="3608" customFormat="false" ht="15" hidden="false" customHeight="false" outlineLevel="0" collapsed="false">
      <c r="A3608" s="24"/>
      <c r="D3608" s="24"/>
      <c r="F3608" s="24"/>
      <c r="K3608" s="9" t="n">
        <f aca="false">IF($A3608="",0,IF(OR(N($D3608)=0,$D3608&amp;""=TOP!$C$5&amp;""),1,0))</f>
        <v>0</v>
      </c>
      <c r="L3608" s="27" t="n">
        <f aca="false">IF($K3608=0,0,IFERROR(INDEX(購買率算出!$P$6:$P$3005,MATCH($A3608&amp;"",購買率算出!$C$6:$C$3005,0)),0))</f>
        <v>0</v>
      </c>
    </row>
    <row r="3609" customFormat="false" ht="15" hidden="false" customHeight="false" outlineLevel="0" collapsed="false">
      <c r="A3609" s="24"/>
      <c r="D3609" s="24"/>
      <c r="F3609" s="24"/>
      <c r="K3609" s="9" t="n">
        <f aca="false">IF($A3609="",0,IF(OR(N($D3609)=0,$D3609&amp;""=TOP!$C$5&amp;""),1,0))</f>
        <v>0</v>
      </c>
      <c r="L3609" s="27" t="n">
        <f aca="false">IF($K3609=0,0,IFERROR(INDEX(購買率算出!$P$6:$P$3005,MATCH($A3609&amp;"",購買率算出!$C$6:$C$3005,0)),0))</f>
        <v>0</v>
      </c>
    </row>
    <row r="3610" customFormat="false" ht="15" hidden="false" customHeight="false" outlineLevel="0" collapsed="false">
      <c r="A3610" s="24"/>
      <c r="D3610" s="24"/>
      <c r="F3610" s="24"/>
      <c r="K3610" s="9" t="n">
        <f aca="false">IF($A3610="",0,IF(OR(N($D3610)=0,$D3610&amp;""=TOP!$C$5&amp;""),1,0))</f>
        <v>0</v>
      </c>
      <c r="L3610" s="27" t="n">
        <f aca="false">IF($K3610=0,0,IFERROR(INDEX(購買率算出!$P$6:$P$3005,MATCH($A3610&amp;"",購買率算出!$C$6:$C$3005,0)),0))</f>
        <v>0</v>
      </c>
    </row>
    <row r="3611" customFormat="false" ht="15" hidden="false" customHeight="false" outlineLevel="0" collapsed="false">
      <c r="A3611" s="24"/>
      <c r="D3611" s="24"/>
      <c r="F3611" s="24"/>
      <c r="K3611" s="9" t="n">
        <f aca="false">IF($A3611="",0,IF(OR(N($D3611)=0,$D3611&amp;""=TOP!$C$5&amp;""),1,0))</f>
        <v>0</v>
      </c>
      <c r="L3611" s="27" t="n">
        <f aca="false">IF($K3611=0,0,IFERROR(INDEX(購買率算出!$P$6:$P$3005,MATCH($A3611&amp;"",購買率算出!$C$6:$C$3005,0)),0))</f>
        <v>0</v>
      </c>
    </row>
    <row r="3612" customFormat="false" ht="15" hidden="false" customHeight="false" outlineLevel="0" collapsed="false">
      <c r="A3612" s="24"/>
      <c r="D3612" s="24"/>
      <c r="F3612" s="24"/>
      <c r="K3612" s="9" t="n">
        <f aca="false">IF($A3612="",0,IF(OR(N($D3612)=0,$D3612&amp;""=TOP!$C$5&amp;""),1,0))</f>
        <v>0</v>
      </c>
      <c r="L3612" s="27" t="n">
        <f aca="false">IF($K3612=0,0,IFERROR(INDEX(購買率算出!$P$6:$P$3005,MATCH($A3612&amp;"",購買率算出!$C$6:$C$3005,0)),0))</f>
        <v>0</v>
      </c>
    </row>
    <row r="3613" customFormat="false" ht="15" hidden="false" customHeight="false" outlineLevel="0" collapsed="false">
      <c r="A3613" s="24"/>
      <c r="D3613" s="24"/>
      <c r="F3613" s="24"/>
      <c r="K3613" s="9" t="n">
        <f aca="false">IF($A3613="",0,IF(OR(N($D3613)=0,$D3613&amp;""=TOP!$C$5&amp;""),1,0))</f>
        <v>0</v>
      </c>
      <c r="L3613" s="27" t="n">
        <f aca="false">IF($K3613=0,0,IFERROR(INDEX(購買率算出!$P$6:$P$3005,MATCH($A3613&amp;"",購買率算出!$C$6:$C$3005,0)),0))</f>
        <v>0</v>
      </c>
    </row>
    <row r="3614" customFormat="false" ht="15" hidden="false" customHeight="false" outlineLevel="0" collapsed="false">
      <c r="A3614" s="24"/>
      <c r="D3614" s="24"/>
      <c r="F3614" s="24"/>
      <c r="K3614" s="9" t="n">
        <f aca="false">IF($A3614="",0,IF(OR(N($D3614)=0,$D3614&amp;""=TOP!$C$5&amp;""),1,0))</f>
        <v>0</v>
      </c>
      <c r="L3614" s="27" t="n">
        <f aca="false">IF($K3614=0,0,IFERROR(INDEX(購買率算出!$P$6:$P$3005,MATCH($A3614&amp;"",購買率算出!$C$6:$C$3005,0)),0))</f>
        <v>0</v>
      </c>
    </row>
    <row r="3615" customFormat="false" ht="15" hidden="false" customHeight="false" outlineLevel="0" collapsed="false">
      <c r="A3615" s="24"/>
      <c r="D3615" s="24"/>
      <c r="F3615" s="24"/>
      <c r="K3615" s="9" t="n">
        <f aca="false">IF($A3615="",0,IF(OR(N($D3615)=0,$D3615&amp;""=TOP!$C$5&amp;""),1,0))</f>
        <v>0</v>
      </c>
      <c r="L3615" s="27" t="n">
        <f aca="false">IF($K3615=0,0,IFERROR(INDEX(購買率算出!$P$6:$P$3005,MATCH($A3615&amp;"",購買率算出!$C$6:$C$3005,0)),0))</f>
        <v>0</v>
      </c>
    </row>
    <row r="3616" customFormat="false" ht="15" hidden="false" customHeight="false" outlineLevel="0" collapsed="false">
      <c r="A3616" s="24"/>
      <c r="D3616" s="24"/>
      <c r="F3616" s="24"/>
      <c r="K3616" s="9" t="n">
        <f aca="false">IF($A3616="",0,IF(OR(N($D3616)=0,$D3616&amp;""=TOP!$C$5&amp;""),1,0))</f>
        <v>0</v>
      </c>
      <c r="L3616" s="27" t="n">
        <f aca="false">IF($K3616=0,0,IFERROR(INDEX(購買率算出!$P$6:$P$3005,MATCH($A3616&amp;"",購買率算出!$C$6:$C$3005,0)),0))</f>
        <v>0</v>
      </c>
    </row>
    <row r="3617" customFormat="false" ht="15" hidden="false" customHeight="false" outlineLevel="0" collapsed="false">
      <c r="A3617" s="24"/>
      <c r="D3617" s="24"/>
      <c r="F3617" s="24"/>
      <c r="K3617" s="9" t="n">
        <f aca="false">IF($A3617="",0,IF(OR(N($D3617)=0,$D3617&amp;""=TOP!$C$5&amp;""),1,0))</f>
        <v>0</v>
      </c>
      <c r="L3617" s="27" t="n">
        <f aca="false">IF($K3617=0,0,IFERROR(INDEX(購買率算出!$P$6:$P$3005,MATCH($A3617&amp;"",購買率算出!$C$6:$C$3005,0)),0))</f>
        <v>0</v>
      </c>
    </row>
    <row r="3618" customFormat="false" ht="15" hidden="false" customHeight="false" outlineLevel="0" collapsed="false">
      <c r="A3618" s="24"/>
      <c r="D3618" s="24"/>
      <c r="F3618" s="24"/>
      <c r="K3618" s="9" t="n">
        <f aca="false">IF($A3618="",0,IF(OR(N($D3618)=0,$D3618&amp;""=TOP!$C$5&amp;""),1,0))</f>
        <v>0</v>
      </c>
      <c r="L3618" s="27" t="n">
        <f aca="false">IF($K3618=0,0,IFERROR(INDEX(購買率算出!$P$6:$P$3005,MATCH($A3618&amp;"",購買率算出!$C$6:$C$3005,0)),0))</f>
        <v>0</v>
      </c>
    </row>
    <row r="3619" customFormat="false" ht="15" hidden="false" customHeight="false" outlineLevel="0" collapsed="false">
      <c r="A3619" s="24"/>
      <c r="D3619" s="24"/>
      <c r="F3619" s="24"/>
      <c r="K3619" s="9" t="n">
        <f aca="false">IF($A3619="",0,IF(OR(N($D3619)=0,$D3619&amp;""=TOP!$C$5&amp;""),1,0))</f>
        <v>0</v>
      </c>
      <c r="L3619" s="27" t="n">
        <f aca="false">IF($K3619=0,0,IFERROR(INDEX(購買率算出!$P$6:$P$3005,MATCH($A3619&amp;"",購買率算出!$C$6:$C$3005,0)),0))</f>
        <v>0</v>
      </c>
    </row>
    <row r="3620" customFormat="false" ht="15" hidden="false" customHeight="false" outlineLevel="0" collapsed="false">
      <c r="A3620" s="24"/>
      <c r="D3620" s="24"/>
      <c r="F3620" s="24"/>
      <c r="K3620" s="9" t="n">
        <f aca="false">IF($A3620="",0,IF(OR(N($D3620)=0,$D3620&amp;""=TOP!$C$5&amp;""),1,0))</f>
        <v>0</v>
      </c>
      <c r="L3620" s="27" t="n">
        <f aca="false">IF($K3620=0,0,IFERROR(INDEX(購買率算出!$P$6:$P$3005,MATCH($A3620&amp;"",購買率算出!$C$6:$C$3005,0)),0))</f>
        <v>0</v>
      </c>
    </row>
    <row r="3621" customFormat="false" ht="15" hidden="false" customHeight="false" outlineLevel="0" collapsed="false">
      <c r="A3621" s="24"/>
      <c r="D3621" s="24"/>
      <c r="F3621" s="24"/>
      <c r="K3621" s="9" t="n">
        <f aca="false">IF($A3621="",0,IF(OR(N($D3621)=0,$D3621&amp;""=TOP!$C$5&amp;""),1,0))</f>
        <v>0</v>
      </c>
      <c r="L3621" s="27" t="n">
        <f aca="false">IF($K3621=0,0,IFERROR(INDEX(購買率算出!$P$6:$P$3005,MATCH($A3621&amp;"",購買率算出!$C$6:$C$3005,0)),0))</f>
        <v>0</v>
      </c>
    </row>
    <row r="3622" customFormat="false" ht="15" hidden="false" customHeight="false" outlineLevel="0" collapsed="false">
      <c r="A3622" s="24"/>
      <c r="D3622" s="24"/>
      <c r="F3622" s="24"/>
      <c r="K3622" s="9" t="n">
        <f aca="false">IF($A3622="",0,IF(OR(N($D3622)=0,$D3622&amp;""=TOP!$C$5&amp;""),1,0))</f>
        <v>0</v>
      </c>
      <c r="L3622" s="27" t="n">
        <f aca="false">IF($K3622=0,0,IFERROR(INDEX(購買率算出!$P$6:$P$3005,MATCH($A3622&amp;"",購買率算出!$C$6:$C$3005,0)),0))</f>
        <v>0</v>
      </c>
    </row>
    <row r="3623" customFormat="false" ht="15" hidden="false" customHeight="false" outlineLevel="0" collapsed="false">
      <c r="A3623" s="24"/>
      <c r="D3623" s="24"/>
      <c r="F3623" s="24"/>
      <c r="K3623" s="9" t="n">
        <f aca="false">IF($A3623="",0,IF(OR(N($D3623)=0,$D3623&amp;""=TOP!$C$5&amp;""),1,0))</f>
        <v>0</v>
      </c>
      <c r="L3623" s="27" t="n">
        <f aca="false">IF($K3623=0,0,IFERROR(INDEX(購買率算出!$P$6:$P$3005,MATCH($A3623&amp;"",購買率算出!$C$6:$C$3005,0)),0))</f>
        <v>0</v>
      </c>
    </row>
    <row r="3624" customFormat="false" ht="15" hidden="false" customHeight="false" outlineLevel="0" collapsed="false">
      <c r="A3624" s="24"/>
      <c r="D3624" s="24"/>
      <c r="F3624" s="24"/>
      <c r="K3624" s="9" t="n">
        <f aca="false">IF($A3624="",0,IF(OR(N($D3624)=0,$D3624&amp;""=TOP!$C$5&amp;""),1,0))</f>
        <v>0</v>
      </c>
      <c r="L3624" s="27" t="n">
        <f aca="false">IF($K3624=0,0,IFERROR(INDEX(購買率算出!$P$6:$P$3005,MATCH($A3624&amp;"",購買率算出!$C$6:$C$3005,0)),0))</f>
        <v>0</v>
      </c>
    </row>
    <row r="3625" customFormat="false" ht="15" hidden="false" customHeight="false" outlineLevel="0" collapsed="false">
      <c r="A3625" s="24"/>
      <c r="D3625" s="24"/>
      <c r="F3625" s="24"/>
      <c r="K3625" s="9" t="n">
        <f aca="false">IF($A3625="",0,IF(OR(N($D3625)=0,$D3625&amp;""=TOP!$C$5&amp;""),1,0))</f>
        <v>0</v>
      </c>
      <c r="L3625" s="27" t="n">
        <f aca="false">IF($K3625=0,0,IFERROR(INDEX(購買率算出!$P$6:$P$3005,MATCH($A3625&amp;"",購買率算出!$C$6:$C$3005,0)),0))</f>
        <v>0</v>
      </c>
    </row>
    <row r="3626" customFormat="false" ht="15" hidden="false" customHeight="false" outlineLevel="0" collapsed="false">
      <c r="A3626" s="24"/>
      <c r="D3626" s="24"/>
      <c r="F3626" s="24"/>
      <c r="K3626" s="9" t="n">
        <f aca="false">IF($A3626="",0,IF(OR(N($D3626)=0,$D3626&amp;""=TOP!$C$5&amp;""),1,0))</f>
        <v>0</v>
      </c>
      <c r="L3626" s="27" t="n">
        <f aca="false">IF($K3626=0,0,IFERROR(INDEX(購買率算出!$P$6:$P$3005,MATCH($A3626&amp;"",購買率算出!$C$6:$C$3005,0)),0))</f>
        <v>0</v>
      </c>
    </row>
    <row r="3627" customFormat="false" ht="15" hidden="false" customHeight="false" outlineLevel="0" collapsed="false">
      <c r="A3627" s="24"/>
      <c r="D3627" s="24"/>
      <c r="F3627" s="24"/>
      <c r="K3627" s="9" t="n">
        <f aca="false">IF($A3627="",0,IF(OR(N($D3627)=0,$D3627&amp;""=TOP!$C$5&amp;""),1,0))</f>
        <v>0</v>
      </c>
      <c r="L3627" s="27" t="n">
        <f aca="false">IF($K3627=0,0,IFERROR(INDEX(購買率算出!$P$6:$P$3005,MATCH($A3627&amp;"",購買率算出!$C$6:$C$3005,0)),0))</f>
        <v>0</v>
      </c>
    </row>
    <row r="3628" customFormat="false" ht="15" hidden="false" customHeight="false" outlineLevel="0" collapsed="false">
      <c r="A3628" s="24"/>
      <c r="D3628" s="24"/>
      <c r="F3628" s="24"/>
      <c r="K3628" s="9" t="n">
        <f aca="false">IF($A3628="",0,IF(OR(N($D3628)=0,$D3628&amp;""=TOP!$C$5&amp;""),1,0))</f>
        <v>0</v>
      </c>
      <c r="L3628" s="27" t="n">
        <f aca="false">IF($K3628=0,0,IFERROR(INDEX(購買率算出!$P$6:$P$3005,MATCH($A3628&amp;"",購買率算出!$C$6:$C$3005,0)),0))</f>
        <v>0</v>
      </c>
    </row>
    <row r="3629" customFormat="false" ht="15" hidden="false" customHeight="false" outlineLevel="0" collapsed="false">
      <c r="A3629" s="24"/>
      <c r="D3629" s="24"/>
      <c r="F3629" s="24"/>
      <c r="K3629" s="9" t="n">
        <f aca="false">IF($A3629="",0,IF(OR(N($D3629)=0,$D3629&amp;""=TOP!$C$5&amp;""),1,0))</f>
        <v>0</v>
      </c>
      <c r="L3629" s="27" t="n">
        <f aca="false">IF($K3629=0,0,IFERROR(INDEX(購買率算出!$P$6:$P$3005,MATCH($A3629&amp;"",購買率算出!$C$6:$C$3005,0)),0))</f>
        <v>0</v>
      </c>
    </row>
    <row r="3630" customFormat="false" ht="15" hidden="false" customHeight="false" outlineLevel="0" collapsed="false">
      <c r="A3630" s="24"/>
      <c r="D3630" s="24"/>
      <c r="F3630" s="24"/>
      <c r="K3630" s="9" t="n">
        <f aca="false">IF($A3630="",0,IF(OR(N($D3630)=0,$D3630&amp;""=TOP!$C$5&amp;""),1,0))</f>
        <v>0</v>
      </c>
      <c r="L3630" s="27" t="n">
        <f aca="false">IF($K3630=0,0,IFERROR(INDEX(購買率算出!$P$6:$P$3005,MATCH($A3630&amp;"",購買率算出!$C$6:$C$3005,0)),0))</f>
        <v>0</v>
      </c>
    </row>
    <row r="3631" customFormat="false" ht="15" hidden="false" customHeight="false" outlineLevel="0" collapsed="false">
      <c r="A3631" s="24"/>
      <c r="D3631" s="24"/>
      <c r="F3631" s="24"/>
      <c r="K3631" s="9" t="n">
        <f aca="false">IF($A3631="",0,IF(OR(N($D3631)=0,$D3631&amp;""=TOP!$C$5&amp;""),1,0))</f>
        <v>0</v>
      </c>
      <c r="L3631" s="27" t="n">
        <f aca="false">IF($K3631=0,0,IFERROR(INDEX(購買率算出!$P$6:$P$3005,MATCH($A3631&amp;"",購買率算出!$C$6:$C$3005,0)),0))</f>
        <v>0</v>
      </c>
    </row>
    <row r="3632" customFormat="false" ht="15" hidden="false" customHeight="false" outlineLevel="0" collapsed="false">
      <c r="A3632" s="24"/>
      <c r="D3632" s="24"/>
      <c r="F3632" s="24"/>
      <c r="K3632" s="9" t="n">
        <f aca="false">IF($A3632="",0,IF(OR(N($D3632)=0,$D3632&amp;""=TOP!$C$5&amp;""),1,0))</f>
        <v>0</v>
      </c>
      <c r="L3632" s="27" t="n">
        <f aca="false">IF($K3632=0,0,IFERROR(INDEX(購買率算出!$P$6:$P$3005,MATCH($A3632&amp;"",購買率算出!$C$6:$C$3005,0)),0))</f>
        <v>0</v>
      </c>
    </row>
    <row r="3633" customFormat="false" ht="15" hidden="false" customHeight="false" outlineLevel="0" collapsed="false">
      <c r="A3633" s="24"/>
      <c r="D3633" s="24"/>
      <c r="F3633" s="24"/>
      <c r="K3633" s="9" t="n">
        <f aca="false">IF($A3633="",0,IF(OR(N($D3633)=0,$D3633&amp;""=TOP!$C$5&amp;""),1,0))</f>
        <v>0</v>
      </c>
      <c r="L3633" s="27" t="n">
        <f aca="false">IF($K3633=0,0,IFERROR(INDEX(購買率算出!$P$6:$P$3005,MATCH($A3633&amp;"",購買率算出!$C$6:$C$3005,0)),0))</f>
        <v>0</v>
      </c>
    </row>
    <row r="3634" customFormat="false" ht="15" hidden="false" customHeight="false" outlineLevel="0" collapsed="false">
      <c r="A3634" s="24"/>
      <c r="D3634" s="24"/>
      <c r="F3634" s="24"/>
      <c r="K3634" s="9" t="n">
        <f aca="false">IF($A3634="",0,IF(OR(N($D3634)=0,$D3634&amp;""=TOP!$C$5&amp;""),1,0))</f>
        <v>0</v>
      </c>
      <c r="L3634" s="27" t="n">
        <f aca="false">IF($K3634=0,0,IFERROR(INDEX(購買率算出!$P$6:$P$3005,MATCH($A3634&amp;"",購買率算出!$C$6:$C$3005,0)),0))</f>
        <v>0</v>
      </c>
    </row>
    <row r="3635" customFormat="false" ht="15" hidden="false" customHeight="false" outlineLevel="0" collapsed="false">
      <c r="A3635" s="24"/>
      <c r="D3635" s="24"/>
      <c r="F3635" s="24"/>
      <c r="K3635" s="9" t="n">
        <f aca="false">IF($A3635="",0,IF(OR(N($D3635)=0,$D3635&amp;""=TOP!$C$5&amp;""),1,0))</f>
        <v>0</v>
      </c>
      <c r="L3635" s="27" t="n">
        <f aca="false">IF($K3635=0,0,IFERROR(INDEX(購買率算出!$P$6:$P$3005,MATCH($A3635&amp;"",購買率算出!$C$6:$C$3005,0)),0))</f>
        <v>0</v>
      </c>
    </row>
    <row r="3636" customFormat="false" ht="15" hidden="false" customHeight="false" outlineLevel="0" collapsed="false">
      <c r="A3636" s="24"/>
      <c r="D3636" s="24"/>
      <c r="F3636" s="24"/>
      <c r="K3636" s="9" t="n">
        <f aca="false">IF($A3636="",0,IF(OR(N($D3636)=0,$D3636&amp;""=TOP!$C$5&amp;""),1,0))</f>
        <v>0</v>
      </c>
      <c r="L3636" s="27" t="n">
        <f aca="false">IF($K3636=0,0,IFERROR(INDEX(購買率算出!$P$6:$P$3005,MATCH($A3636&amp;"",購買率算出!$C$6:$C$3005,0)),0))</f>
        <v>0</v>
      </c>
    </row>
    <row r="3637" customFormat="false" ht="15" hidden="false" customHeight="false" outlineLevel="0" collapsed="false">
      <c r="A3637" s="24"/>
      <c r="D3637" s="24"/>
      <c r="F3637" s="24"/>
      <c r="K3637" s="9" t="n">
        <f aca="false">IF($A3637="",0,IF(OR(N($D3637)=0,$D3637&amp;""=TOP!$C$5&amp;""),1,0))</f>
        <v>0</v>
      </c>
      <c r="L3637" s="27" t="n">
        <f aca="false">IF($K3637=0,0,IFERROR(INDEX(購買率算出!$P$6:$P$3005,MATCH($A3637&amp;"",購買率算出!$C$6:$C$3005,0)),0))</f>
        <v>0</v>
      </c>
    </row>
    <row r="3638" customFormat="false" ht="15" hidden="false" customHeight="false" outlineLevel="0" collapsed="false">
      <c r="A3638" s="24"/>
      <c r="D3638" s="24"/>
      <c r="F3638" s="24"/>
      <c r="K3638" s="9" t="n">
        <f aca="false">IF($A3638="",0,IF(OR(N($D3638)=0,$D3638&amp;""=TOP!$C$5&amp;""),1,0))</f>
        <v>0</v>
      </c>
      <c r="L3638" s="27" t="n">
        <f aca="false">IF($K3638=0,0,IFERROR(INDEX(購買率算出!$P$6:$P$3005,MATCH($A3638&amp;"",購買率算出!$C$6:$C$3005,0)),0))</f>
        <v>0</v>
      </c>
    </row>
    <row r="3639" customFormat="false" ht="15" hidden="false" customHeight="false" outlineLevel="0" collapsed="false">
      <c r="A3639" s="24"/>
      <c r="D3639" s="24"/>
      <c r="F3639" s="24"/>
      <c r="K3639" s="9" t="n">
        <f aca="false">IF($A3639="",0,IF(OR(N($D3639)=0,$D3639&amp;""=TOP!$C$5&amp;""),1,0))</f>
        <v>0</v>
      </c>
      <c r="L3639" s="27" t="n">
        <f aca="false">IF($K3639=0,0,IFERROR(INDEX(購買率算出!$P$6:$P$3005,MATCH($A3639&amp;"",購買率算出!$C$6:$C$3005,0)),0))</f>
        <v>0</v>
      </c>
    </row>
    <row r="3640" customFormat="false" ht="15" hidden="false" customHeight="false" outlineLevel="0" collapsed="false">
      <c r="A3640" s="24"/>
      <c r="D3640" s="24"/>
      <c r="F3640" s="24"/>
      <c r="K3640" s="9" t="n">
        <f aca="false">IF($A3640="",0,IF(OR(N($D3640)=0,$D3640&amp;""=TOP!$C$5&amp;""),1,0))</f>
        <v>0</v>
      </c>
      <c r="L3640" s="27" t="n">
        <f aca="false">IF($K3640=0,0,IFERROR(INDEX(購買率算出!$P$6:$P$3005,MATCH($A3640&amp;"",購買率算出!$C$6:$C$3005,0)),0))</f>
        <v>0</v>
      </c>
    </row>
    <row r="3641" customFormat="false" ht="15" hidden="false" customHeight="false" outlineLevel="0" collapsed="false">
      <c r="A3641" s="24"/>
      <c r="D3641" s="24"/>
      <c r="F3641" s="24"/>
      <c r="K3641" s="9" t="n">
        <f aca="false">IF($A3641="",0,IF(OR(N($D3641)=0,$D3641&amp;""=TOP!$C$5&amp;""),1,0))</f>
        <v>0</v>
      </c>
      <c r="L3641" s="27" t="n">
        <f aca="false">IF($K3641=0,0,IFERROR(INDEX(購買率算出!$P$6:$P$3005,MATCH($A3641&amp;"",購買率算出!$C$6:$C$3005,0)),0))</f>
        <v>0</v>
      </c>
    </row>
    <row r="3642" customFormat="false" ht="15" hidden="false" customHeight="false" outlineLevel="0" collapsed="false">
      <c r="A3642" s="24"/>
      <c r="D3642" s="24"/>
      <c r="F3642" s="24"/>
      <c r="K3642" s="9" t="n">
        <f aca="false">IF($A3642="",0,IF(OR(N($D3642)=0,$D3642&amp;""=TOP!$C$5&amp;""),1,0))</f>
        <v>0</v>
      </c>
      <c r="L3642" s="27" t="n">
        <f aca="false">IF($K3642=0,0,IFERROR(INDEX(購買率算出!$P$6:$P$3005,MATCH($A3642&amp;"",購買率算出!$C$6:$C$3005,0)),0))</f>
        <v>0</v>
      </c>
    </row>
    <row r="3643" customFormat="false" ht="15" hidden="false" customHeight="false" outlineLevel="0" collapsed="false">
      <c r="A3643" s="24"/>
      <c r="D3643" s="24"/>
      <c r="F3643" s="24"/>
      <c r="K3643" s="9" t="n">
        <f aca="false">IF($A3643="",0,IF(OR(N($D3643)=0,$D3643&amp;""=TOP!$C$5&amp;""),1,0))</f>
        <v>0</v>
      </c>
      <c r="L3643" s="27" t="n">
        <f aca="false">IF($K3643=0,0,IFERROR(INDEX(購買率算出!$P$6:$P$3005,MATCH($A3643&amp;"",購買率算出!$C$6:$C$3005,0)),0))</f>
        <v>0</v>
      </c>
    </row>
    <row r="3644" customFormat="false" ht="15" hidden="false" customHeight="false" outlineLevel="0" collapsed="false">
      <c r="A3644" s="24"/>
      <c r="D3644" s="24"/>
      <c r="F3644" s="24"/>
      <c r="K3644" s="9" t="n">
        <f aca="false">IF($A3644="",0,IF(OR(N($D3644)=0,$D3644&amp;""=TOP!$C$5&amp;""),1,0))</f>
        <v>0</v>
      </c>
      <c r="L3644" s="27" t="n">
        <f aca="false">IF($K3644=0,0,IFERROR(INDEX(購買率算出!$P$6:$P$3005,MATCH($A3644&amp;"",購買率算出!$C$6:$C$3005,0)),0))</f>
        <v>0</v>
      </c>
    </row>
    <row r="3645" customFormat="false" ht="15" hidden="false" customHeight="false" outlineLevel="0" collapsed="false">
      <c r="A3645" s="24"/>
      <c r="D3645" s="24"/>
      <c r="F3645" s="24"/>
      <c r="K3645" s="9" t="n">
        <f aca="false">IF($A3645="",0,IF(OR(N($D3645)=0,$D3645&amp;""=TOP!$C$5&amp;""),1,0))</f>
        <v>0</v>
      </c>
      <c r="L3645" s="27" t="n">
        <f aca="false">IF($K3645=0,0,IFERROR(INDEX(購買率算出!$P$6:$P$3005,MATCH($A3645&amp;"",購買率算出!$C$6:$C$3005,0)),0))</f>
        <v>0</v>
      </c>
    </row>
    <row r="3646" customFormat="false" ht="15" hidden="false" customHeight="false" outlineLevel="0" collapsed="false">
      <c r="A3646" s="24"/>
      <c r="D3646" s="24"/>
      <c r="F3646" s="24"/>
      <c r="K3646" s="9" t="n">
        <f aca="false">IF($A3646="",0,IF(OR(N($D3646)=0,$D3646&amp;""=TOP!$C$5&amp;""),1,0))</f>
        <v>0</v>
      </c>
      <c r="L3646" s="27" t="n">
        <f aca="false">IF($K3646=0,0,IFERROR(INDEX(購買率算出!$P$6:$P$3005,MATCH($A3646&amp;"",購買率算出!$C$6:$C$3005,0)),0))</f>
        <v>0</v>
      </c>
    </row>
    <row r="3647" customFormat="false" ht="15" hidden="false" customHeight="false" outlineLevel="0" collapsed="false">
      <c r="A3647" s="24"/>
      <c r="D3647" s="24"/>
      <c r="F3647" s="24"/>
      <c r="K3647" s="9" t="n">
        <f aca="false">IF($A3647="",0,IF(OR(N($D3647)=0,$D3647&amp;""=TOP!$C$5&amp;""),1,0))</f>
        <v>0</v>
      </c>
      <c r="L3647" s="27" t="n">
        <f aca="false">IF($K3647=0,0,IFERROR(INDEX(購買率算出!$P$6:$P$3005,MATCH($A3647&amp;"",購買率算出!$C$6:$C$3005,0)),0))</f>
        <v>0</v>
      </c>
    </row>
    <row r="3648" customFormat="false" ht="15" hidden="false" customHeight="false" outlineLevel="0" collapsed="false">
      <c r="A3648" s="24"/>
      <c r="D3648" s="24"/>
      <c r="F3648" s="24"/>
      <c r="K3648" s="9" t="n">
        <f aca="false">IF($A3648="",0,IF(OR(N($D3648)=0,$D3648&amp;""=TOP!$C$5&amp;""),1,0))</f>
        <v>0</v>
      </c>
      <c r="L3648" s="27" t="n">
        <f aca="false">IF($K3648=0,0,IFERROR(INDEX(購買率算出!$P$6:$P$3005,MATCH($A3648&amp;"",購買率算出!$C$6:$C$3005,0)),0))</f>
        <v>0</v>
      </c>
    </row>
    <row r="3649" customFormat="false" ht="15" hidden="false" customHeight="false" outlineLevel="0" collapsed="false">
      <c r="A3649" s="24"/>
      <c r="D3649" s="24"/>
      <c r="F3649" s="24"/>
      <c r="K3649" s="9" t="n">
        <f aca="false">IF($A3649="",0,IF(OR(N($D3649)=0,$D3649&amp;""=TOP!$C$5&amp;""),1,0))</f>
        <v>0</v>
      </c>
      <c r="L3649" s="27" t="n">
        <f aca="false">IF($K3649=0,0,IFERROR(INDEX(購買率算出!$P$6:$P$3005,MATCH($A3649&amp;"",購買率算出!$C$6:$C$3005,0)),0))</f>
        <v>0</v>
      </c>
    </row>
    <row r="3650" customFormat="false" ht="15" hidden="false" customHeight="false" outlineLevel="0" collapsed="false">
      <c r="A3650" s="24"/>
      <c r="D3650" s="24"/>
      <c r="F3650" s="24"/>
      <c r="K3650" s="9" t="n">
        <f aca="false">IF($A3650="",0,IF(OR(N($D3650)=0,$D3650&amp;""=TOP!$C$5&amp;""),1,0))</f>
        <v>0</v>
      </c>
      <c r="L3650" s="27" t="n">
        <f aca="false">IF($K3650=0,0,IFERROR(INDEX(購買率算出!$P$6:$P$3005,MATCH($A3650&amp;"",購買率算出!$C$6:$C$3005,0)),0))</f>
        <v>0</v>
      </c>
    </row>
    <row r="3651" customFormat="false" ht="15" hidden="false" customHeight="false" outlineLevel="0" collapsed="false">
      <c r="A3651" s="24"/>
      <c r="D3651" s="24"/>
      <c r="F3651" s="24"/>
      <c r="K3651" s="9" t="n">
        <f aca="false">IF($A3651="",0,IF(OR(N($D3651)=0,$D3651&amp;""=TOP!$C$5&amp;""),1,0))</f>
        <v>0</v>
      </c>
      <c r="L3651" s="27" t="n">
        <f aca="false">IF($K3651=0,0,IFERROR(INDEX(購買率算出!$P$6:$P$3005,MATCH($A3651&amp;"",購買率算出!$C$6:$C$3005,0)),0))</f>
        <v>0</v>
      </c>
    </row>
    <row r="3652" customFormat="false" ht="15" hidden="false" customHeight="false" outlineLevel="0" collapsed="false">
      <c r="A3652" s="24"/>
      <c r="D3652" s="24"/>
      <c r="F3652" s="24"/>
      <c r="K3652" s="9" t="n">
        <f aca="false">IF($A3652="",0,IF(OR(N($D3652)=0,$D3652&amp;""=TOP!$C$5&amp;""),1,0))</f>
        <v>0</v>
      </c>
      <c r="L3652" s="27" t="n">
        <f aca="false">IF($K3652=0,0,IFERROR(INDEX(購買率算出!$P$6:$P$3005,MATCH($A3652&amp;"",購買率算出!$C$6:$C$3005,0)),0))</f>
        <v>0</v>
      </c>
    </row>
    <row r="3653" customFormat="false" ht="15" hidden="false" customHeight="false" outlineLevel="0" collapsed="false">
      <c r="A3653" s="24"/>
      <c r="D3653" s="24"/>
      <c r="F3653" s="24"/>
      <c r="K3653" s="9" t="n">
        <f aca="false">IF($A3653="",0,IF(OR(N($D3653)=0,$D3653&amp;""=TOP!$C$5&amp;""),1,0))</f>
        <v>0</v>
      </c>
      <c r="L3653" s="27" t="n">
        <f aca="false">IF($K3653=0,0,IFERROR(INDEX(購買率算出!$P$6:$P$3005,MATCH($A3653&amp;"",購買率算出!$C$6:$C$3005,0)),0))</f>
        <v>0</v>
      </c>
    </row>
    <row r="3654" customFormat="false" ht="15" hidden="false" customHeight="false" outlineLevel="0" collapsed="false">
      <c r="A3654" s="24"/>
      <c r="D3654" s="24"/>
      <c r="F3654" s="24"/>
      <c r="K3654" s="9" t="n">
        <f aca="false">IF($A3654="",0,IF(OR(N($D3654)=0,$D3654&amp;""=TOP!$C$5&amp;""),1,0))</f>
        <v>0</v>
      </c>
      <c r="L3654" s="27" t="n">
        <f aca="false">IF($K3654=0,0,IFERROR(INDEX(購買率算出!$P$6:$P$3005,MATCH($A3654&amp;"",購買率算出!$C$6:$C$3005,0)),0))</f>
        <v>0</v>
      </c>
    </row>
    <row r="3655" customFormat="false" ht="15" hidden="false" customHeight="false" outlineLevel="0" collapsed="false">
      <c r="A3655" s="24"/>
      <c r="D3655" s="24"/>
      <c r="F3655" s="24"/>
      <c r="K3655" s="9" t="n">
        <f aca="false">IF($A3655="",0,IF(OR(N($D3655)=0,$D3655&amp;""=TOP!$C$5&amp;""),1,0))</f>
        <v>0</v>
      </c>
      <c r="L3655" s="27" t="n">
        <f aca="false">IF($K3655=0,0,IFERROR(INDEX(購買率算出!$P$6:$P$3005,MATCH($A3655&amp;"",購買率算出!$C$6:$C$3005,0)),0))</f>
        <v>0</v>
      </c>
    </row>
    <row r="3656" customFormat="false" ht="15" hidden="false" customHeight="false" outlineLevel="0" collapsed="false">
      <c r="A3656" s="24"/>
      <c r="D3656" s="24"/>
      <c r="F3656" s="24"/>
      <c r="K3656" s="9" t="n">
        <f aca="false">IF($A3656="",0,IF(OR(N($D3656)=0,$D3656&amp;""=TOP!$C$5&amp;""),1,0))</f>
        <v>0</v>
      </c>
      <c r="L3656" s="27" t="n">
        <f aca="false">IF($K3656=0,0,IFERROR(INDEX(購買率算出!$P$6:$P$3005,MATCH($A3656&amp;"",購買率算出!$C$6:$C$3005,0)),0))</f>
        <v>0</v>
      </c>
    </row>
    <row r="3657" customFormat="false" ht="15" hidden="false" customHeight="false" outlineLevel="0" collapsed="false">
      <c r="A3657" s="24"/>
      <c r="D3657" s="24"/>
      <c r="F3657" s="24"/>
      <c r="K3657" s="9" t="n">
        <f aca="false">IF($A3657="",0,IF(OR(N($D3657)=0,$D3657&amp;""=TOP!$C$5&amp;""),1,0))</f>
        <v>0</v>
      </c>
      <c r="L3657" s="27" t="n">
        <f aca="false">IF($K3657=0,0,IFERROR(INDEX(購買率算出!$P$6:$P$3005,MATCH($A3657&amp;"",購買率算出!$C$6:$C$3005,0)),0))</f>
        <v>0</v>
      </c>
    </row>
    <row r="3658" customFormat="false" ht="15" hidden="false" customHeight="false" outlineLevel="0" collapsed="false">
      <c r="A3658" s="24"/>
      <c r="D3658" s="24"/>
      <c r="F3658" s="24"/>
      <c r="K3658" s="9" t="n">
        <f aca="false">IF($A3658="",0,IF(OR(N($D3658)=0,$D3658&amp;""=TOP!$C$5&amp;""),1,0))</f>
        <v>0</v>
      </c>
      <c r="L3658" s="27" t="n">
        <f aca="false">IF($K3658=0,0,IFERROR(INDEX(購買率算出!$P$6:$P$3005,MATCH($A3658&amp;"",購買率算出!$C$6:$C$3005,0)),0))</f>
        <v>0</v>
      </c>
    </row>
    <row r="3659" customFormat="false" ht="15" hidden="false" customHeight="false" outlineLevel="0" collapsed="false">
      <c r="A3659" s="24"/>
      <c r="D3659" s="24"/>
      <c r="F3659" s="24"/>
      <c r="K3659" s="9" t="n">
        <f aca="false">IF($A3659="",0,IF(OR(N($D3659)=0,$D3659&amp;""=TOP!$C$5&amp;""),1,0))</f>
        <v>0</v>
      </c>
      <c r="L3659" s="27" t="n">
        <f aca="false">IF($K3659=0,0,IFERROR(INDEX(購買率算出!$P$6:$P$3005,MATCH($A3659&amp;"",購買率算出!$C$6:$C$3005,0)),0))</f>
        <v>0</v>
      </c>
    </row>
    <row r="3660" customFormat="false" ht="15" hidden="false" customHeight="false" outlineLevel="0" collapsed="false">
      <c r="A3660" s="24"/>
      <c r="D3660" s="24"/>
      <c r="F3660" s="24"/>
      <c r="K3660" s="9" t="n">
        <f aca="false">IF($A3660="",0,IF(OR(N($D3660)=0,$D3660&amp;""=TOP!$C$5&amp;""),1,0))</f>
        <v>0</v>
      </c>
      <c r="L3660" s="27" t="n">
        <f aca="false">IF($K3660=0,0,IFERROR(INDEX(購買率算出!$P$6:$P$3005,MATCH($A3660&amp;"",購買率算出!$C$6:$C$3005,0)),0))</f>
        <v>0</v>
      </c>
    </row>
    <row r="3661" customFormat="false" ht="15" hidden="false" customHeight="false" outlineLevel="0" collapsed="false">
      <c r="A3661" s="24"/>
      <c r="D3661" s="24"/>
      <c r="F3661" s="24"/>
      <c r="K3661" s="9" t="n">
        <f aca="false">IF($A3661="",0,IF(OR(N($D3661)=0,$D3661&amp;""=TOP!$C$5&amp;""),1,0))</f>
        <v>0</v>
      </c>
      <c r="L3661" s="27" t="n">
        <f aca="false">IF($K3661=0,0,IFERROR(INDEX(購買率算出!$P$6:$P$3005,MATCH($A3661&amp;"",購買率算出!$C$6:$C$3005,0)),0))</f>
        <v>0</v>
      </c>
    </row>
    <row r="3662" customFormat="false" ht="15" hidden="false" customHeight="false" outlineLevel="0" collapsed="false">
      <c r="A3662" s="24"/>
      <c r="D3662" s="24"/>
      <c r="F3662" s="24"/>
      <c r="K3662" s="9" t="n">
        <f aca="false">IF($A3662="",0,IF(OR(N($D3662)=0,$D3662&amp;""=TOP!$C$5&amp;""),1,0))</f>
        <v>0</v>
      </c>
      <c r="L3662" s="27" t="n">
        <f aca="false">IF($K3662=0,0,IFERROR(INDEX(購買率算出!$P$6:$P$3005,MATCH($A3662&amp;"",購買率算出!$C$6:$C$3005,0)),0))</f>
        <v>0</v>
      </c>
    </row>
    <row r="3663" customFormat="false" ht="15" hidden="false" customHeight="false" outlineLevel="0" collapsed="false">
      <c r="A3663" s="24"/>
      <c r="D3663" s="24"/>
      <c r="F3663" s="24"/>
      <c r="K3663" s="9" t="n">
        <f aca="false">IF($A3663="",0,IF(OR(N($D3663)=0,$D3663&amp;""=TOP!$C$5&amp;""),1,0))</f>
        <v>0</v>
      </c>
      <c r="L3663" s="27" t="n">
        <f aca="false">IF($K3663=0,0,IFERROR(INDEX(購買率算出!$P$6:$P$3005,MATCH($A3663&amp;"",購買率算出!$C$6:$C$3005,0)),0))</f>
        <v>0</v>
      </c>
    </row>
    <row r="3664" customFormat="false" ht="15" hidden="false" customHeight="false" outlineLevel="0" collapsed="false">
      <c r="A3664" s="24"/>
      <c r="D3664" s="24"/>
      <c r="F3664" s="24"/>
      <c r="K3664" s="9" t="n">
        <f aca="false">IF($A3664="",0,IF(OR(N($D3664)=0,$D3664&amp;""=TOP!$C$5&amp;""),1,0))</f>
        <v>0</v>
      </c>
      <c r="L3664" s="27" t="n">
        <f aca="false">IF($K3664=0,0,IFERROR(INDEX(購買率算出!$P$6:$P$3005,MATCH($A3664&amp;"",購買率算出!$C$6:$C$3005,0)),0))</f>
        <v>0</v>
      </c>
    </row>
    <row r="3665" customFormat="false" ht="15" hidden="false" customHeight="false" outlineLevel="0" collapsed="false">
      <c r="A3665" s="24"/>
      <c r="D3665" s="24"/>
      <c r="F3665" s="24"/>
      <c r="K3665" s="9" t="n">
        <f aca="false">IF($A3665="",0,IF(OR(N($D3665)=0,$D3665&amp;""=TOP!$C$5&amp;""),1,0))</f>
        <v>0</v>
      </c>
      <c r="L3665" s="27" t="n">
        <f aca="false">IF($K3665=0,0,IFERROR(INDEX(購買率算出!$P$6:$P$3005,MATCH($A3665&amp;"",購買率算出!$C$6:$C$3005,0)),0))</f>
        <v>0</v>
      </c>
    </row>
    <row r="3666" customFormat="false" ht="15" hidden="false" customHeight="false" outlineLevel="0" collapsed="false">
      <c r="A3666" s="24"/>
      <c r="D3666" s="24"/>
      <c r="F3666" s="24"/>
      <c r="K3666" s="9" t="n">
        <f aca="false">IF($A3666="",0,IF(OR(N($D3666)=0,$D3666&amp;""=TOP!$C$5&amp;""),1,0))</f>
        <v>0</v>
      </c>
      <c r="L3666" s="27" t="n">
        <f aca="false">IF($K3666=0,0,IFERROR(INDEX(購買率算出!$P$6:$P$3005,MATCH($A3666&amp;"",購買率算出!$C$6:$C$3005,0)),0))</f>
        <v>0</v>
      </c>
    </row>
    <row r="3667" customFormat="false" ht="15" hidden="false" customHeight="false" outlineLevel="0" collapsed="false">
      <c r="A3667" s="24"/>
      <c r="D3667" s="24"/>
      <c r="F3667" s="24"/>
      <c r="K3667" s="9" t="n">
        <f aca="false">IF($A3667="",0,IF(OR(N($D3667)=0,$D3667&amp;""=TOP!$C$5&amp;""),1,0))</f>
        <v>0</v>
      </c>
      <c r="L3667" s="27" t="n">
        <f aca="false">IF($K3667=0,0,IFERROR(INDEX(購買率算出!$P$6:$P$3005,MATCH($A3667&amp;"",購買率算出!$C$6:$C$3005,0)),0))</f>
        <v>0</v>
      </c>
    </row>
    <row r="3668" customFormat="false" ht="15" hidden="false" customHeight="false" outlineLevel="0" collapsed="false">
      <c r="A3668" s="24"/>
      <c r="D3668" s="24"/>
      <c r="F3668" s="24"/>
      <c r="K3668" s="9" t="n">
        <f aca="false">IF($A3668="",0,IF(OR(N($D3668)=0,$D3668&amp;""=TOP!$C$5&amp;""),1,0))</f>
        <v>0</v>
      </c>
      <c r="L3668" s="27" t="n">
        <f aca="false">IF($K3668=0,0,IFERROR(INDEX(購買率算出!$P$6:$P$3005,MATCH($A3668&amp;"",購買率算出!$C$6:$C$3005,0)),0))</f>
        <v>0</v>
      </c>
    </row>
    <row r="3669" customFormat="false" ht="15" hidden="false" customHeight="false" outlineLevel="0" collapsed="false">
      <c r="A3669" s="24"/>
      <c r="D3669" s="24"/>
      <c r="F3669" s="24"/>
      <c r="K3669" s="9" t="n">
        <f aca="false">IF($A3669="",0,IF(OR(N($D3669)=0,$D3669&amp;""=TOP!$C$5&amp;""),1,0))</f>
        <v>0</v>
      </c>
      <c r="L3669" s="27" t="n">
        <f aca="false">IF($K3669=0,0,IFERROR(INDEX(購買率算出!$P$6:$P$3005,MATCH($A3669&amp;"",購買率算出!$C$6:$C$3005,0)),0))</f>
        <v>0</v>
      </c>
    </row>
    <row r="3670" customFormat="false" ht="15" hidden="false" customHeight="false" outlineLevel="0" collapsed="false">
      <c r="A3670" s="24"/>
      <c r="D3670" s="24"/>
      <c r="F3670" s="24"/>
      <c r="K3670" s="9" t="n">
        <f aca="false">IF($A3670="",0,IF(OR(N($D3670)=0,$D3670&amp;""=TOP!$C$5&amp;""),1,0))</f>
        <v>0</v>
      </c>
      <c r="L3670" s="27" t="n">
        <f aca="false">IF($K3670=0,0,IFERROR(INDEX(購買率算出!$P$6:$P$3005,MATCH($A3670&amp;"",購買率算出!$C$6:$C$3005,0)),0))</f>
        <v>0</v>
      </c>
    </row>
    <row r="3671" customFormat="false" ht="15" hidden="false" customHeight="false" outlineLevel="0" collapsed="false">
      <c r="A3671" s="24"/>
      <c r="D3671" s="24"/>
      <c r="F3671" s="24"/>
      <c r="K3671" s="9" t="n">
        <f aca="false">IF($A3671="",0,IF(OR(N($D3671)=0,$D3671&amp;""=TOP!$C$5&amp;""),1,0))</f>
        <v>0</v>
      </c>
      <c r="L3671" s="27" t="n">
        <f aca="false">IF($K3671=0,0,IFERROR(INDEX(購買率算出!$P$6:$P$3005,MATCH($A3671&amp;"",購買率算出!$C$6:$C$3005,0)),0))</f>
        <v>0</v>
      </c>
    </row>
    <row r="3672" customFormat="false" ht="15" hidden="false" customHeight="false" outlineLevel="0" collapsed="false">
      <c r="A3672" s="24"/>
      <c r="D3672" s="24"/>
      <c r="F3672" s="24"/>
      <c r="K3672" s="9" t="n">
        <f aca="false">IF($A3672="",0,IF(OR(N($D3672)=0,$D3672&amp;""=TOP!$C$5&amp;""),1,0))</f>
        <v>0</v>
      </c>
      <c r="L3672" s="27" t="n">
        <f aca="false">IF($K3672=0,0,IFERROR(INDEX(購買率算出!$P$6:$P$3005,MATCH($A3672&amp;"",購買率算出!$C$6:$C$3005,0)),0))</f>
        <v>0</v>
      </c>
    </row>
    <row r="3673" customFormat="false" ht="15" hidden="false" customHeight="false" outlineLevel="0" collapsed="false">
      <c r="A3673" s="24"/>
      <c r="D3673" s="24"/>
      <c r="F3673" s="24"/>
      <c r="K3673" s="9" t="n">
        <f aca="false">IF($A3673="",0,IF(OR(N($D3673)=0,$D3673&amp;""=TOP!$C$5&amp;""),1,0))</f>
        <v>0</v>
      </c>
      <c r="L3673" s="27" t="n">
        <f aca="false">IF($K3673=0,0,IFERROR(INDEX(購買率算出!$P$6:$P$3005,MATCH($A3673&amp;"",購買率算出!$C$6:$C$3005,0)),0))</f>
        <v>0</v>
      </c>
    </row>
    <row r="3674" customFormat="false" ht="15" hidden="false" customHeight="false" outlineLevel="0" collapsed="false">
      <c r="A3674" s="24"/>
      <c r="D3674" s="24"/>
      <c r="F3674" s="24"/>
      <c r="K3674" s="9" t="n">
        <f aca="false">IF($A3674="",0,IF(OR(N($D3674)=0,$D3674&amp;""=TOP!$C$5&amp;""),1,0))</f>
        <v>0</v>
      </c>
      <c r="L3674" s="27" t="n">
        <f aca="false">IF($K3674=0,0,IFERROR(INDEX(購買率算出!$P$6:$P$3005,MATCH($A3674&amp;"",購買率算出!$C$6:$C$3005,0)),0))</f>
        <v>0</v>
      </c>
    </row>
    <row r="3675" customFormat="false" ht="15" hidden="false" customHeight="false" outlineLevel="0" collapsed="false">
      <c r="A3675" s="24"/>
      <c r="D3675" s="24"/>
      <c r="F3675" s="24"/>
      <c r="K3675" s="9" t="n">
        <f aca="false">IF($A3675="",0,IF(OR(N($D3675)=0,$D3675&amp;""=TOP!$C$5&amp;""),1,0))</f>
        <v>0</v>
      </c>
      <c r="L3675" s="27" t="n">
        <f aca="false">IF($K3675=0,0,IFERROR(INDEX(購買率算出!$P$6:$P$3005,MATCH($A3675&amp;"",購買率算出!$C$6:$C$3005,0)),0))</f>
        <v>0</v>
      </c>
    </row>
    <row r="3676" customFormat="false" ht="15" hidden="false" customHeight="false" outlineLevel="0" collapsed="false">
      <c r="A3676" s="24"/>
      <c r="D3676" s="24"/>
      <c r="F3676" s="24"/>
      <c r="K3676" s="9" t="n">
        <f aca="false">IF($A3676="",0,IF(OR(N($D3676)=0,$D3676&amp;""=TOP!$C$5&amp;""),1,0))</f>
        <v>0</v>
      </c>
      <c r="L3676" s="27" t="n">
        <f aca="false">IF($K3676=0,0,IFERROR(INDEX(購買率算出!$P$6:$P$3005,MATCH($A3676&amp;"",購買率算出!$C$6:$C$3005,0)),0))</f>
        <v>0</v>
      </c>
    </row>
    <row r="3677" customFormat="false" ht="15" hidden="false" customHeight="false" outlineLevel="0" collapsed="false">
      <c r="A3677" s="24"/>
      <c r="D3677" s="24"/>
      <c r="F3677" s="24"/>
      <c r="K3677" s="9" t="n">
        <f aca="false">IF($A3677="",0,IF(OR(N($D3677)=0,$D3677&amp;""=TOP!$C$5&amp;""),1,0))</f>
        <v>0</v>
      </c>
      <c r="L3677" s="27" t="n">
        <f aca="false">IF($K3677=0,0,IFERROR(INDEX(購買率算出!$P$6:$P$3005,MATCH($A3677&amp;"",購買率算出!$C$6:$C$3005,0)),0))</f>
        <v>0</v>
      </c>
    </row>
    <row r="3678" customFormat="false" ht="15" hidden="false" customHeight="false" outlineLevel="0" collapsed="false">
      <c r="A3678" s="24"/>
      <c r="D3678" s="24"/>
      <c r="F3678" s="24"/>
      <c r="K3678" s="9" t="n">
        <f aca="false">IF($A3678="",0,IF(OR(N($D3678)=0,$D3678&amp;""=TOP!$C$5&amp;""),1,0))</f>
        <v>0</v>
      </c>
      <c r="L3678" s="27" t="n">
        <f aca="false">IF($K3678=0,0,IFERROR(INDEX(購買率算出!$P$6:$P$3005,MATCH($A3678&amp;"",購買率算出!$C$6:$C$3005,0)),0))</f>
        <v>0</v>
      </c>
    </row>
    <row r="3679" customFormat="false" ht="15" hidden="false" customHeight="false" outlineLevel="0" collapsed="false">
      <c r="A3679" s="24"/>
      <c r="D3679" s="24"/>
      <c r="F3679" s="24"/>
      <c r="K3679" s="9" t="n">
        <f aca="false">IF($A3679="",0,IF(OR(N($D3679)=0,$D3679&amp;""=TOP!$C$5&amp;""),1,0))</f>
        <v>0</v>
      </c>
      <c r="L3679" s="27" t="n">
        <f aca="false">IF($K3679=0,0,IFERROR(INDEX(購買率算出!$P$6:$P$3005,MATCH($A3679&amp;"",購買率算出!$C$6:$C$3005,0)),0))</f>
        <v>0</v>
      </c>
    </row>
    <row r="3680" customFormat="false" ht="15" hidden="false" customHeight="false" outlineLevel="0" collapsed="false">
      <c r="A3680" s="24"/>
      <c r="D3680" s="24"/>
      <c r="F3680" s="24"/>
      <c r="K3680" s="9" t="n">
        <f aca="false">IF($A3680="",0,IF(OR(N($D3680)=0,$D3680&amp;""=TOP!$C$5&amp;""),1,0))</f>
        <v>0</v>
      </c>
      <c r="L3680" s="27" t="n">
        <f aca="false">IF($K3680=0,0,IFERROR(INDEX(購買率算出!$P$6:$P$3005,MATCH($A3680&amp;"",購買率算出!$C$6:$C$3005,0)),0))</f>
        <v>0</v>
      </c>
    </row>
    <row r="3681" customFormat="false" ht="15" hidden="false" customHeight="false" outlineLevel="0" collapsed="false">
      <c r="A3681" s="24"/>
      <c r="D3681" s="24"/>
      <c r="F3681" s="24"/>
      <c r="K3681" s="9" t="n">
        <f aca="false">IF($A3681="",0,IF(OR(N($D3681)=0,$D3681&amp;""=TOP!$C$5&amp;""),1,0))</f>
        <v>0</v>
      </c>
      <c r="L3681" s="27" t="n">
        <f aca="false">IF($K3681=0,0,IFERROR(INDEX(購買率算出!$P$6:$P$3005,MATCH($A3681&amp;"",購買率算出!$C$6:$C$3005,0)),0))</f>
        <v>0</v>
      </c>
    </row>
    <row r="3682" customFormat="false" ht="15" hidden="false" customHeight="false" outlineLevel="0" collapsed="false">
      <c r="A3682" s="24"/>
      <c r="D3682" s="24"/>
      <c r="F3682" s="24"/>
      <c r="K3682" s="9" t="n">
        <f aca="false">IF($A3682="",0,IF(OR(N($D3682)=0,$D3682&amp;""=TOP!$C$5&amp;""),1,0))</f>
        <v>0</v>
      </c>
      <c r="L3682" s="27" t="n">
        <f aca="false">IF($K3682=0,0,IFERROR(INDEX(購買率算出!$P$6:$P$3005,MATCH($A3682&amp;"",購買率算出!$C$6:$C$3005,0)),0))</f>
        <v>0</v>
      </c>
    </row>
    <row r="3683" customFormat="false" ht="15" hidden="false" customHeight="false" outlineLevel="0" collapsed="false">
      <c r="A3683" s="24"/>
      <c r="D3683" s="24"/>
      <c r="F3683" s="24"/>
      <c r="K3683" s="9" t="n">
        <f aca="false">IF($A3683="",0,IF(OR(N($D3683)=0,$D3683&amp;""=TOP!$C$5&amp;""),1,0))</f>
        <v>0</v>
      </c>
      <c r="L3683" s="27" t="n">
        <f aca="false">IF($K3683=0,0,IFERROR(INDEX(購買率算出!$P$6:$P$3005,MATCH($A3683&amp;"",購買率算出!$C$6:$C$3005,0)),0))</f>
        <v>0</v>
      </c>
    </row>
    <row r="3684" customFormat="false" ht="15" hidden="false" customHeight="false" outlineLevel="0" collapsed="false">
      <c r="A3684" s="24"/>
      <c r="D3684" s="24"/>
      <c r="F3684" s="24"/>
      <c r="K3684" s="9" t="n">
        <f aca="false">IF($A3684="",0,IF(OR(N($D3684)=0,$D3684&amp;""=TOP!$C$5&amp;""),1,0))</f>
        <v>0</v>
      </c>
      <c r="L3684" s="27" t="n">
        <f aca="false">IF($K3684=0,0,IFERROR(INDEX(購買率算出!$P$6:$P$3005,MATCH($A3684&amp;"",購買率算出!$C$6:$C$3005,0)),0))</f>
        <v>0</v>
      </c>
    </row>
    <row r="3685" customFormat="false" ht="15" hidden="false" customHeight="false" outlineLevel="0" collapsed="false">
      <c r="A3685" s="24"/>
      <c r="D3685" s="24"/>
      <c r="F3685" s="24"/>
      <c r="K3685" s="9" t="n">
        <f aca="false">IF($A3685="",0,IF(OR(N($D3685)=0,$D3685&amp;""=TOP!$C$5&amp;""),1,0))</f>
        <v>0</v>
      </c>
      <c r="L3685" s="27" t="n">
        <f aca="false">IF($K3685=0,0,IFERROR(INDEX(購買率算出!$P$6:$P$3005,MATCH($A3685&amp;"",購買率算出!$C$6:$C$3005,0)),0))</f>
        <v>0</v>
      </c>
    </row>
    <row r="3686" customFormat="false" ht="15" hidden="false" customHeight="false" outlineLevel="0" collapsed="false">
      <c r="A3686" s="24"/>
      <c r="D3686" s="24"/>
      <c r="F3686" s="24"/>
      <c r="K3686" s="9" t="n">
        <f aca="false">IF($A3686="",0,IF(OR(N($D3686)=0,$D3686&amp;""=TOP!$C$5&amp;""),1,0))</f>
        <v>0</v>
      </c>
      <c r="L3686" s="27" t="n">
        <f aca="false">IF($K3686=0,0,IFERROR(INDEX(購買率算出!$P$6:$P$3005,MATCH($A3686&amp;"",購買率算出!$C$6:$C$3005,0)),0))</f>
        <v>0</v>
      </c>
    </row>
    <row r="3687" customFormat="false" ht="15" hidden="false" customHeight="false" outlineLevel="0" collapsed="false">
      <c r="A3687" s="24"/>
      <c r="D3687" s="24"/>
      <c r="F3687" s="24"/>
      <c r="K3687" s="9" t="n">
        <f aca="false">IF($A3687="",0,IF(OR(N($D3687)=0,$D3687&amp;""=TOP!$C$5&amp;""),1,0))</f>
        <v>0</v>
      </c>
      <c r="L3687" s="27" t="n">
        <f aca="false">IF($K3687=0,0,IFERROR(INDEX(購買率算出!$P$6:$P$3005,MATCH($A3687&amp;"",購買率算出!$C$6:$C$3005,0)),0))</f>
        <v>0</v>
      </c>
    </row>
    <row r="3688" customFormat="false" ht="15" hidden="false" customHeight="false" outlineLevel="0" collapsed="false">
      <c r="A3688" s="24"/>
      <c r="D3688" s="24"/>
      <c r="F3688" s="24"/>
      <c r="K3688" s="9" t="n">
        <f aca="false">IF($A3688="",0,IF(OR(N($D3688)=0,$D3688&amp;""=TOP!$C$5&amp;""),1,0))</f>
        <v>0</v>
      </c>
      <c r="L3688" s="27" t="n">
        <f aca="false">IF($K3688=0,0,IFERROR(INDEX(購買率算出!$P$6:$P$3005,MATCH($A3688&amp;"",購買率算出!$C$6:$C$3005,0)),0))</f>
        <v>0</v>
      </c>
    </row>
    <row r="3689" customFormat="false" ht="15" hidden="false" customHeight="false" outlineLevel="0" collapsed="false">
      <c r="A3689" s="24"/>
      <c r="D3689" s="24"/>
      <c r="F3689" s="24"/>
      <c r="K3689" s="9" t="n">
        <f aca="false">IF($A3689="",0,IF(OR(N($D3689)=0,$D3689&amp;""=TOP!$C$5&amp;""),1,0))</f>
        <v>0</v>
      </c>
      <c r="L3689" s="27" t="n">
        <f aca="false">IF($K3689=0,0,IFERROR(INDEX(購買率算出!$P$6:$P$3005,MATCH($A3689&amp;"",購買率算出!$C$6:$C$3005,0)),0))</f>
        <v>0</v>
      </c>
    </row>
    <row r="3690" customFormat="false" ht="15" hidden="false" customHeight="false" outlineLevel="0" collapsed="false">
      <c r="A3690" s="24"/>
      <c r="D3690" s="24"/>
      <c r="F3690" s="24"/>
      <c r="K3690" s="9" t="n">
        <f aca="false">IF($A3690="",0,IF(OR(N($D3690)=0,$D3690&amp;""=TOP!$C$5&amp;""),1,0))</f>
        <v>0</v>
      </c>
      <c r="L3690" s="27" t="n">
        <f aca="false">IF($K3690=0,0,IFERROR(INDEX(購買率算出!$P$6:$P$3005,MATCH($A3690&amp;"",購買率算出!$C$6:$C$3005,0)),0))</f>
        <v>0</v>
      </c>
    </row>
    <row r="3691" customFormat="false" ht="15" hidden="false" customHeight="false" outlineLevel="0" collapsed="false">
      <c r="A3691" s="24"/>
      <c r="D3691" s="24"/>
      <c r="F3691" s="24"/>
      <c r="K3691" s="9" t="n">
        <f aca="false">IF($A3691="",0,IF(OR(N($D3691)=0,$D3691&amp;""=TOP!$C$5&amp;""),1,0))</f>
        <v>0</v>
      </c>
      <c r="L3691" s="27" t="n">
        <f aca="false">IF($K3691=0,0,IFERROR(INDEX(購買率算出!$P$6:$P$3005,MATCH($A3691&amp;"",購買率算出!$C$6:$C$3005,0)),0))</f>
        <v>0</v>
      </c>
    </row>
    <row r="3692" customFormat="false" ht="15" hidden="false" customHeight="false" outlineLevel="0" collapsed="false">
      <c r="A3692" s="24"/>
      <c r="D3692" s="24"/>
      <c r="F3692" s="24"/>
      <c r="K3692" s="9" t="n">
        <f aca="false">IF($A3692="",0,IF(OR(N($D3692)=0,$D3692&amp;""=TOP!$C$5&amp;""),1,0))</f>
        <v>0</v>
      </c>
      <c r="L3692" s="27" t="n">
        <f aca="false">IF($K3692=0,0,IFERROR(INDEX(購買率算出!$P$6:$P$3005,MATCH($A3692&amp;"",購買率算出!$C$6:$C$3005,0)),0))</f>
        <v>0</v>
      </c>
    </row>
    <row r="3693" customFormat="false" ht="15" hidden="false" customHeight="false" outlineLevel="0" collapsed="false">
      <c r="A3693" s="24"/>
      <c r="D3693" s="24"/>
      <c r="F3693" s="24"/>
      <c r="K3693" s="9" t="n">
        <f aca="false">IF($A3693="",0,IF(OR(N($D3693)=0,$D3693&amp;""=TOP!$C$5&amp;""),1,0))</f>
        <v>0</v>
      </c>
      <c r="L3693" s="27" t="n">
        <f aca="false">IF($K3693=0,0,IFERROR(INDEX(購買率算出!$P$6:$P$3005,MATCH($A3693&amp;"",購買率算出!$C$6:$C$3005,0)),0))</f>
        <v>0</v>
      </c>
    </row>
    <row r="3694" customFormat="false" ht="15" hidden="false" customHeight="false" outlineLevel="0" collapsed="false">
      <c r="A3694" s="24"/>
      <c r="D3694" s="24"/>
      <c r="F3694" s="24"/>
      <c r="K3694" s="9" t="n">
        <f aca="false">IF($A3694="",0,IF(OR(N($D3694)=0,$D3694&amp;""=TOP!$C$5&amp;""),1,0))</f>
        <v>0</v>
      </c>
      <c r="L3694" s="27" t="n">
        <f aca="false">IF($K3694=0,0,IFERROR(INDEX(購買率算出!$P$6:$P$3005,MATCH($A3694&amp;"",購買率算出!$C$6:$C$3005,0)),0))</f>
        <v>0</v>
      </c>
    </row>
    <row r="3695" customFormat="false" ht="15" hidden="false" customHeight="false" outlineLevel="0" collapsed="false">
      <c r="A3695" s="24"/>
      <c r="D3695" s="24"/>
      <c r="F3695" s="24"/>
      <c r="K3695" s="9" t="n">
        <f aca="false">IF($A3695="",0,IF(OR(N($D3695)=0,$D3695&amp;""=TOP!$C$5&amp;""),1,0))</f>
        <v>0</v>
      </c>
      <c r="L3695" s="27" t="n">
        <f aca="false">IF($K3695=0,0,IFERROR(INDEX(購買率算出!$P$6:$P$3005,MATCH($A3695&amp;"",購買率算出!$C$6:$C$3005,0)),0))</f>
        <v>0</v>
      </c>
    </row>
    <row r="3696" customFormat="false" ht="15" hidden="false" customHeight="false" outlineLevel="0" collapsed="false">
      <c r="A3696" s="24"/>
      <c r="D3696" s="24"/>
      <c r="F3696" s="24"/>
      <c r="K3696" s="9" t="n">
        <f aca="false">IF($A3696="",0,IF(OR(N($D3696)=0,$D3696&amp;""=TOP!$C$5&amp;""),1,0))</f>
        <v>0</v>
      </c>
      <c r="L3696" s="27" t="n">
        <f aca="false">IF($K3696=0,0,IFERROR(INDEX(購買率算出!$P$6:$P$3005,MATCH($A3696&amp;"",購買率算出!$C$6:$C$3005,0)),0))</f>
        <v>0</v>
      </c>
    </row>
    <row r="3697" customFormat="false" ht="15" hidden="false" customHeight="false" outlineLevel="0" collapsed="false">
      <c r="A3697" s="24"/>
      <c r="D3697" s="24"/>
      <c r="F3697" s="24"/>
      <c r="K3697" s="9" t="n">
        <f aca="false">IF($A3697="",0,IF(OR(N($D3697)=0,$D3697&amp;""=TOP!$C$5&amp;""),1,0))</f>
        <v>0</v>
      </c>
      <c r="L3697" s="27" t="n">
        <f aca="false">IF($K3697=0,0,IFERROR(INDEX(購買率算出!$P$6:$P$3005,MATCH($A3697&amp;"",購買率算出!$C$6:$C$3005,0)),0))</f>
        <v>0</v>
      </c>
    </row>
    <row r="3698" customFormat="false" ht="15" hidden="false" customHeight="false" outlineLevel="0" collapsed="false">
      <c r="A3698" s="24"/>
      <c r="D3698" s="24"/>
      <c r="F3698" s="24"/>
      <c r="K3698" s="9" t="n">
        <f aca="false">IF($A3698="",0,IF(OR(N($D3698)=0,$D3698&amp;""=TOP!$C$5&amp;""),1,0))</f>
        <v>0</v>
      </c>
      <c r="L3698" s="27" t="n">
        <f aca="false">IF($K3698=0,0,IFERROR(INDEX(購買率算出!$P$6:$P$3005,MATCH($A3698&amp;"",購買率算出!$C$6:$C$3005,0)),0))</f>
        <v>0</v>
      </c>
    </row>
    <row r="3699" customFormat="false" ht="15" hidden="false" customHeight="false" outlineLevel="0" collapsed="false">
      <c r="A3699" s="24"/>
      <c r="D3699" s="24"/>
      <c r="F3699" s="24"/>
      <c r="K3699" s="9" t="n">
        <f aca="false">IF($A3699="",0,IF(OR(N($D3699)=0,$D3699&amp;""=TOP!$C$5&amp;""),1,0))</f>
        <v>0</v>
      </c>
      <c r="L3699" s="27" t="n">
        <f aca="false">IF($K3699=0,0,IFERROR(INDEX(購買率算出!$P$6:$P$3005,MATCH($A3699&amp;"",購買率算出!$C$6:$C$3005,0)),0))</f>
        <v>0</v>
      </c>
    </row>
    <row r="3700" customFormat="false" ht="15" hidden="false" customHeight="false" outlineLevel="0" collapsed="false">
      <c r="A3700" s="24"/>
      <c r="D3700" s="24"/>
      <c r="F3700" s="24"/>
      <c r="K3700" s="9" t="n">
        <f aca="false">IF($A3700="",0,IF(OR(N($D3700)=0,$D3700&amp;""=TOP!$C$5&amp;""),1,0))</f>
        <v>0</v>
      </c>
      <c r="L3700" s="27" t="n">
        <f aca="false">IF($K3700=0,0,IFERROR(INDEX(購買率算出!$P$6:$P$3005,MATCH($A3700&amp;"",購買率算出!$C$6:$C$3005,0)),0))</f>
        <v>0</v>
      </c>
    </row>
    <row r="3701" customFormat="false" ht="15" hidden="false" customHeight="false" outlineLevel="0" collapsed="false">
      <c r="A3701" s="24"/>
      <c r="D3701" s="24"/>
      <c r="F3701" s="24"/>
      <c r="K3701" s="9" t="n">
        <f aca="false">IF($A3701="",0,IF(OR(N($D3701)=0,$D3701&amp;""=TOP!$C$5&amp;""),1,0))</f>
        <v>0</v>
      </c>
      <c r="L3701" s="27" t="n">
        <f aca="false">IF($K3701=0,0,IFERROR(INDEX(購買率算出!$P$6:$P$3005,MATCH($A3701&amp;"",購買率算出!$C$6:$C$3005,0)),0))</f>
        <v>0</v>
      </c>
    </row>
    <row r="3702" customFormat="false" ht="15" hidden="false" customHeight="false" outlineLevel="0" collapsed="false">
      <c r="A3702" s="24"/>
      <c r="D3702" s="24"/>
      <c r="F3702" s="24"/>
      <c r="K3702" s="9" t="n">
        <f aca="false">IF($A3702="",0,IF(OR(N($D3702)=0,$D3702&amp;""=TOP!$C$5&amp;""),1,0))</f>
        <v>0</v>
      </c>
      <c r="L3702" s="27" t="n">
        <f aca="false">IF($K3702=0,0,IFERROR(INDEX(購買率算出!$P$6:$P$3005,MATCH($A3702&amp;"",購買率算出!$C$6:$C$3005,0)),0))</f>
        <v>0</v>
      </c>
    </row>
    <row r="3703" customFormat="false" ht="15" hidden="false" customHeight="false" outlineLevel="0" collapsed="false">
      <c r="A3703" s="24"/>
      <c r="D3703" s="24"/>
      <c r="F3703" s="24"/>
      <c r="K3703" s="9" t="n">
        <f aca="false">IF($A3703="",0,IF(OR(N($D3703)=0,$D3703&amp;""=TOP!$C$5&amp;""),1,0))</f>
        <v>0</v>
      </c>
      <c r="L3703" s="27" t="n">
        <f aca="false">IF($K3703=0,0,IFERROR(INDEX(購買率算出!$P$6:$P$3005,MATCH($A3703&amp;"",購買率算出!$C$6:$C$3005,0)),0))</f>
        <v>0</v>
      </c>
    </row>
    <row r="3704" customFormat="false" ht="15" hidden="false" customHeight="false" outlineLevel="0" collapsed="false">
      <c r="A3704" s="24"/>
      <c r="D3704" s="24"/>
      <c r="F3704" s="24"/>
      <c r="K3704" s="9" t="n">
        <f aca="false">IF($A3704="",0,IF(OR(N($D3704)=0,$D3704&amp;""=TOP!$C$5&amp;""),1,0))</f>
        <v>0</v>
      </c>
      <c r="L3704" s="27" t="n">
        <f aca="false">IF($K3704=0,0,IFERROR(INDEX(購買率算出!$P$6:$P$3005,MATCH($A3704&amp;"",購買率算出!$C$6:$C$3005,0)),0))</f>
        <v>0</v>
      </c>
    </row>
    <row r="3705" customFormat="false" ht="15" hidden="false" customHeight="false" outlineLevel="0" collapsed="false">
      <c r="A3705" s="24"/>
      <c r="D3705" s="24"/>
      <c r="F3705" s="24"/>
      <c r="K3705" s="9" t="n">
        <f aca="false">IF($A3705="",0,IF(OR(N($D3705)=0,$D3705&amp;""=TOP!$C$5&amp;""),1,0))</f>
        <v>0</v>
      </c>
      <c r="L3705" s="27" t="n">
        <f aca="false">IF($K3705=0,0,IFERROR(INDEX(購買率算出!$P$6:$P$3005,MATCH($A3705&amp;"",購買率算出!$C$6:$C$3005,0)),0))</f>
        <v>0</v>
      </c>
    </row>
    <row r="3706" customFormat="false" ht="15" hidden="false" customHeight="false" outlineLevel="0" collapsed="false">
      <c r="A3706" s="24"/>
      <c r="D3706" s="24"/>
      <c r="F3706" s="24"/>
      <c r="K3706" s="9" t="n">
        <f aca="false">IF($A3706="",0,IF(OR(N($D3706)=0,$D3706&amp;""=TOP!$C$5&amp;""),1,0))</f>
        <v>0</v>
      </c>
      <c r="L3706" s="27" t="n">
        <f aca="false">IF($K3706=0,0,IFERROR(INDEX(購買率算出!$P$6:$P$3005,MATCH($A3706&amp;"",購買率算出!$C$6:$C$3005,0)),0))</f>
        <v>0</v>
      </c>
    </row>
    <row r="3707" customFormat="false" ht="15" hidden="false" customHeight="false" outlineLevel="0" collapsed="false">
      <c r="A3707" s="24"/>
      <c r="D3707" s="24"/>
      <c r="F3707" s="24"/>
      <c r="K3707" s="9" t="n">
        <f aca="false">IF($A3707="",0,IF(OR(N($D3707)=0,$D3707&amp;""=TOP!$C$5&amp;""),1,0))</f>
        <v>0</v>
      </c>
      <c r="L3707" s="27" t="n">
        <f aca="false">IF($K3707=0,0,IFERROR(INDEX(購買率算出!$P$6:$P$3005,MATCH($A3707&amp;"",購買率算出!$C$6:$C$3005,0)),0))</f>
        <v>0</v>
      </c>
    </row>
    <row r="3708" customFormat="false" ht="15" hidden="false" customHeight="false" outlineLevel="0" collapsed="false">
      <c r="A3708" s="24"/>
      <c r="D3708" s="24"/>
      <c r="F3708" s="24"/>
      <c r="K3708" s="9" t="n">
        <f aca="false">IF($A3708="",0,IF(OR(N($D3708)=0,$D3708&amp;""=TOP!$C$5&amp;""),1,0))</f>
        <v>0</v>
      </c>
      <c r="L3708" s="27" t="n">
        <f aca="false">IF($K3708=0,0,IFERROR(INDEX(購買率算出!$P$6:$P$3005,MATCH($A3708&amp;"",購買率算出!$C$6:$C$3005,0)),0))</f>
        <v>0</v>
      </c>
    </row>
    <row r="3709" customFormat="false" ht="15" hidden="false" customHeight="false" outlineLevel="0" collapsed="false">
      <c r="A3709" s="24"/>
      <c r="D3709" s="24"/>
      <c r="F3709" s="24"/>
      <c r="K3709" s="9" t="n">
        <f aca="false">IF($A3709="",0,IF(OR(N($D3709)=0,$D3709&amp;""=TOP!$C$5&amp;""),1,0))</f>
        <v>0</v>
      </c>
      <c r="L3709" s="27" t="n">
        <f aca="false">IF($K3709=0,0,IFERROR(INDEX(購買率算出!$P$6:$P$3005,MATCH($A3709&amp;"",購買率算出!$C$6:$C$3005,0)),0))</f>
        <v>0</v>
      </c>
    </row>
    <row r="3710" customFormat="false" ht="15" hidden="false" customHeight="false" outlineLevel="0" collapsed="false">
      <c r="A3710" s="24"/>
      <c r="D3710" s="24"/>
      <c r="F3710" s="24"/>
      <c r="K3710" s="9" t="n">
        <f aca="false">IF($A3710="",0,IF(OR(N($D3710)=0,$D3710&amp;""=TOP!$C$5&amp;""),1,0))</f>
        <v>0</v>
      </c>
      <c r="L3710" s="27" t="n">
        <f aca="false">IF($K3710=0,0,IFERROR(INDEX(購買率算出!$P$6:$P$3005,MATCH($A3710&amp;"",購買率算出!$C$6:$C$3005,0)),0))</f>
        <v>0</v>
      </c>
    </row>
    <row r="3711" customFormat="false" ht="15" hidden="false" customHeight="false" outlineLevel="0" collapsed="false">
      <c r="A3711" s="24"/>
      <c r="D3711" s="24"/>
      <c r="F3711" s="24"/>
      <c r="K3711" s="9" t="n">
        <f aca="false">IF($A3711="",0,IF(OR(N($D3711)=0,$D3711&amp;""=TOP!$C$5&amp;""),1,0))</f>
        <v>0</v>
      </c>
      <c r="L3711" s="27" t="n">
        <f aca="false">IF($K3711=0,0,IFERROR(INDEX(購買率算出!$P$6:$P$3005,MATCH($A3711&amp;"",購買率算出!$C$6:$C$3005,0)),0))</f>
        <v>0</v>
      </c>
    </row>
    <row r="3712" customFormat="false" ht="15" hidden="false" customHeight="false" outlineLevel="0" collapsed="false">
      <c r="A3712" s="24"/>
      <c r="D3712" s="24"/>
      <c r="F3712" s="24"/>
      <c r="K3712" s="9" t="n">
        <f aca="false">IF($A3712="",0,IF(OR(N($D3712)=0,$D3712&amp;""=TOP!$C$5&amp;""),1,0))</f>
        <v>0</v>
      </c>
      <c r="L3712" s="27" t="n">
        <f aca="false">IF($K3712=0,0,IFERROR(INDEX(購買率算出!$P$6:$P$3005,MATCH($A3712&amp;"",購買率算出!$C$6:$C$3005,0)),0))</f>
        <v>0</v>
      </c>
    </row>
    <row r="3713" customFormat="false" ht="15" hidden="false" customHeight="false" outlineLevel="0" collapsed="false">
      <c r="A3713" s="24"/>
      <c r="D3713" s="24"/>
      <c r="F3713" s="24"/>
      <c r="K3713" s="9" t="n">
        <f aca="false">IF($A3713="",0,IF(OR(N($D3713)=0,$D3713&amp;""=TOP!$C$5&amp;""),1,0))</f>
        <v>0</v>
      </c>
      <c r="L3713" s="27" t="n">
        <f aca="false">IF($K3713=0,0,IFERROR(INDEX(購買率算出!$P$6:$P$3005,MATCH($A3713&amp;"",購買率算出!$C$6:$C$3005,0)),0))</f>
        <v>0</v>
      </c>
    </row>
    <row r="3714" customFormat="false" ht="15" hidden="false" customHeight="false" outlineLevel="0" collapsed="false">
      <c r="A3714" s="24"/>
      <c r="D3714" s="24"/>
      <c r="F3714" s="24"/>
      <c r="K3714" s="9" t="n">
        <f aca="false">IF($A3714="",0,IF(OR(N($D3714)=0,$D3714&amp;""=TOP!$C$5&amp;""),1,0))</f>
        <v>0</v>
      </c>
      <c r="L3714" s="27" t="n">
        <f aca="false">IF($K3714=0,0,IFERROR(INDEX(購買率算出!$P$6:$P$3005,MATCH($A3714&amp;"",購買率算出!$C$6:$C$3005,0)),0))</f>
        <v>0</v>
      </c>
    </row>
    <row r="3715" customFormat="false" ht="15" hidden="false" customHeight="false" outlineLevel="0" collapsed="false">
      <c r="A3715" s="24"/>
      <c r="D3715" s="24"/>
      <c r="F3715" s="24"/>
      <c r="K3715" s="9" t="n">
        <f aca="false">IF($A3715="",0,IF(OR(N($D3715)=0,$D3715&amp;""=TOP!$C$5&amp;""),1,0))</f>
        <v>0</v>
      </c>
      <c r="L3715" s="27" t="n">
        <f aca="false">IF($K3715=0,0,IFERROR(INDEX(購買率算出!$P$6:$P$3005,MATCH($A3715&amp;"",購買率算出!$C$6:$C$3005,0)),0))</f>
        <v>0</v>
      </c>
    </row>
    <row r="3716" customFormat="false" ht="15" hidden="false" customHeight="false" outlineLevel="0" collapsed="false">
      <c r="A3716" s="24"/>
      <c r="D3716" s="24"/>
      <c r="F3716" s="24"/>
      <c r="K3716" s="9" t="n">
        <f aca="false">IF($A3716="",0,IF(OR(N($D3716)=0,$D3716&amp;""=TOP!$C$5&amp;""),1,0))</f>
        <v>0</v>
      </c>
      <c r="L3716" s="27" t="n">
        <f aca="false">IF($K3716=0,0,IFERROR(INDEX(購買率算出!$P$6:$P$3005,MATCH($A3716&amp;"",購買率算出!$C$6:$C$3005,0)),0))</f>
        <v>0</v>
      </c>
    </row>
    <row r="3717" customFormat="false" ht="15" hidden="false" customHeight="false" outlineLevel="0" collapsed="false">
      <c r="A3717" s="24"/>
      <c r="D3717" s="24"/>
      <c r="F3717" s="24"/>
      <c r="K3717" s="9" t="n">
        <f aca="false">IF($A3717="",0,IF(OR(N($D3717)=0,$D3717&amp;""=TOP!$C$5&amp;""),1,0))</f>
        <v>0</v>
      </c>
      <c r="L3717" s="27" t="n">
        <f aca="false">IF($K3717=0,0,IFERROR(INDEX(購買率算出!$P$6:$P$3005,MATCH($A3717&amp;"",購買率算出!$C$6:$C$3005,0)),0))</f>
        <v>0</v>
      </c>
    </row>
    <row r="3718" customFormat="false" ht="15" hidden="false" customHeight="false" outlineLevel="0" collapsed="false">
      <c r="A3718" s="24"/>
      <c r="D3718" s="24"/>
      <c r="F3718" s="24"/>
      <c r="K3718" s="9" t="n">
        <f aca="false">IF($A3718="",0,IF(OR(N($D3718)=0,$D3718&amp;""=TOP!$C$5&amp;""),1,0))</f>
        <v>0</v>
      </c>
      <c r="L3718" s="27" t="n">
        <f aca="false">IF($K3718=0,0,IFERROR(INDEX(購買率算出!$P$6:$P$3005,MATCH($A3718&amp;"",購買率算出!$C$6:$C$3005,0)),0))</f>
        <v>0</v>
      </c>
    </row>
    <row r="3719" customFormat="false" ht="15" hidden="false" customHeight="false" outlineLevel="0" collapsed="false">
      <c r="A3719" s="24"/>
      <c r="D3719" s="24"/>
      <c r="F3719" s="24"/>
      <c r="K3719" s="9" t="n">
        <f aca="false">IF($A3719="",0,IF(OR(N($D3719)=0,$D3719&amp;""=TOP!$C$5&amp;""),1,0))</f>
        <v>0</v>
      </c>
      <c r="L3719" s="27" t="n">
        <f aca="false">IF($K3719=0,0,IFERROR(INDEX(購買率算出!$P$6:$P$3005,MATCH($A3719&amp;"",購買率算出!$C$6:$C$3005,0)),0))</f>
        <v>0</v>
      </c>
    </row>
    <row r="3720" customFormat="false" ht="15" hidden="false" customHeight="false" outlineLevel="0" collapsed="false">
      <c r="A3720" s="24"/>
      <c r="D3720" s="24"/>
      <c r="F3720" s="24"/>
      <c r="K3720" s="9" t="n">
        <f aca="false">IF($A3720="",0,IF(OR(N($D3720)=0,$D3720&amp;""=TOP!$C$5&amp;""),1,0))</f>
        <v>0</v>
      </c>
      <c r="L3720" s="27" t="n">
        <f aca="false">IF($K3720=0,0,IFERROR(INDEX(購買率算出!$P$6:$P$3005,MATCH($A3720&amp;"",購買率算出!$C$6:$C$3005,0)),0))</f>
        <v>0</v>
      </c>
    </row>
    <row r="3721" customFormat="false" ht="15" hidden="false" customHeight="false" outlineLevel="0" collapsed="false">
      <c r="A3721" s="24"/>
      <c r="D3721" s="24"/>
      <c r="F3721" s="24"/>
      <c r="K3721" s="9" t="n">
        <f aca="false">IF($A3721="",0,IF(OR(N($D3721)=0,$D3721&amp;""=TOP!$C$5&amp;""),1,0))</f>
        <v>0</v>
      </c>
      <c r="L3721" s="27" t="n">
        <f aca="false">IF($K3721=0,0,IFERROR(INDEX(購買率算出!$P$6:$P$3005,MATCH($A3721&amp;"",購買率算出!$C$6:$C$3005,0)),0))</f>
        <v>0</v>
      </c>
    </row>
    <row r="3722" customFormat="false" ht="15" hidden="false" customHeight="false" outlineLevel="0" collapsed="false">
      <c r="A3722" s="24"/>
      <c r="D3722" s="24"/>
      <c r="F3722" s="24"/>
      <c r="K3722" s="9" t="n">
        <f aca="false">IF($A3722="",0,IF(OR(N($D3722)=0,$D3722&amp;""=TOP!$C$5&amp;""),1,0))</f>
        <v>0</v>
      </c>
      <c r="L3722" s="27" t="n">
        <f aca="false">IF($K3722=0,0,IFERROR(INDEX(購買率算出!$P$6:$P$3005,MATCH($A3722&amp;"",購買率算出!$C$6:$C$3005,0)),0))</f>
        <v>0</v>
      </c>
    </row>
    <row r="3723" customFormat="false" ht="15" hidden="false" customHeight="false" outlineLevel="0" collapsed="false">
      <c r="A3723" s="24"/>
      <c r="D3723" s="24"/>
      <c r="F3723" s="24"/>
      <c r="K3723" s="9" t="n">
        <f aca="false">IF($A3723="",0,IF(OR(N($D3723)=0,$D3723&amp;""=TOP!$C$5&amp;""),1,0))</f>
        <v>0</v>
      </c>
      <c r="L3723" s="27" t="n">
        <f aca="false">IF($K3723=0,0,IFERROR(INDEX(購買率算出!$P$6:$P$3005,MATCH($A3723&amp;"",購買率算出!$C$6:$C$3005,0)),0))</f>
        <v>0</v>
      </c>
    </row>
    <row r="3724" customFormat="false" ht="15" hidden="false" customHeight="false" outlineLevel="0" collapsed="false">
      <c r="A3724" s="24"/>
      <c r="D3724" s="24"/>
      <c r="F3724" s="24"/>
      <c r="K3724" s="9" t="n">
        <f aca="false">IF($A3724="",0,IF(OR(N($D3724)=0,$D3724&amp;""=TOP!$C$5&amp;""),1,0))</f>
        <v>0</v>
      </c>
      <c r="L3724" s="27" t="n">
        <f aca="false">IF($K3724=0,0,IFERROR(INDEX(購買率算出!$P$6:$P$3005,MATCH($A3724&amp;"",購買率算出!$C$6:$C$3005,0)),0))</f>
        <v>0</v>
      </c>
    </row>
    <row r="3725" customFormat="false" ht="15" hidden="false" customHeight="false" outlineLevel="0" collapsed="false">
      <c r="A3725" s="24"/>
      <c r="D3725" s="24"/>
      <c r="F3725" s="24"/>
      <c r="K3725" s="9" t="n">
        <f aca="false">IF($A3725="",0,IF(OR(N($D3725)=0,$D3725&amp;""=TOP!$C$5&amp;""),1,0))</f>
        <v>0</v>
      </c>
      <c r="L3725" s="27" t="n">
        <f aca="false">IF($K3725=0,0,IFERROR(INDEX(購買率算出!$P$6:$P$3005,MATCH($A3725&amp;"",購買率算出!$C$6:$C$3005,0)),0))</f>
        <v>0</v>
      </c>
    </row>
    <row r="3726" customFormat="false" ht="15" hidden="false" customHeight="false" outlineLevel="0" collapsed="false">
      <c r="A3726" s="24"/>
      <c r="D3726" s="24"/>
      <c r="F3726" s="24"/>
      <c r="K3726" s="9" t="n">
        <f aca="false">IF($A3726="",0,IF(OR(N($D3726)=0,$D3726&amp;""=TOP!$C$5&amp;""),1,0))</f>
        <v>0</v>
      </c>
      <c r="L3726" s="27" t="n">
        <f aca="false">IF($K3726=0,0,IFERROR(INDEX(購買率算出!$P$6:$P$3005,MATCH($A3726&amp;"",購買率算出!$C$6:$C$3005,0)),0))</f>
        <v>0</v>
      </c>
    </row>
    <row r="3727" customFormat="false" ht="15" hidden="false" customHeight="false" outlineLevel="0" collapsed="false">
      <c r="A3727" s="24"/>
      <c r="D3727" s="24"/>
      <c r="F3727" s="24"/>
      <c r="K3727" s="9" t="n">
        <f aca="false">IF($A3727="",0,IF(OR(N($D3727)=0,$D3727&amp;""=TOP!$C$5&amp;""),1,0))</f>
        <v>0</v>
      </c>
      <c r="L3727" s="27" t="n">
        <f aca="false">IF($K3727=0,0,IFERROR(INDEX(購買率算出!$P$6:$P$3005,MATCH($A3727&amp;"",購買率算出!$C$6:$C$3005,0)),0))</f>
        <v>0</v>
      </c>
    </row>
    <row r="3728" customFormat="false" ht="15" hidden="false" customHeight="false" outlineLevel="0" collapsed="false">
      <c r="A3728" s="24"/>
      <c r="D3728" s="24"/>
      <c r="F3728" s="24"/>
      <c r="K3728" s="9" t="n">
        <f aca="false">IF($A3728="",0,IF(OR(N($D3728)=0,$D3728&amp;""=TOP!$C$5&amp;""),1,0))</f>
        <v>0</v>
      </c>
      <c r="L3728" s="27" t="n">
        <f aca="false">IF($K3728=0,0,IFERROR(INDEX(購買率算出!$P$6:$P$3005,MATCH($A3728&amp;"",購買率算出!$C$6:$C$3005,0)),0))</f>
        <v>0</v>
      </c>
    </row>
    <row r="3729" customFormat="false" ht="15" hidden="false" customHeight="false" outlineLevel="0" collapsed="false">
      <c r="A3729" s="24"/>
      <c r="D3729" s="24"/>
      <c r="F3729" s="24"/>
      <c r="K3729" s="9" t="n">
        <f aca="false">IF($A3729="",0,IF(OR(N($D3729)=0,$D3729&amp;""=TOP!$C$5&amp;""),1,0))</f>
        <v>0</v>
      </c>
      <c r="L3729" s="27" t="n">
        <f aca="false">IF($K3729=0,0,IFERROR(INDEX(購買率算出!$P$6:$P$3005,MATCH($A3729&amp;"",購買率算出!$C$6:$C$3005,0)),0))</f>
        <v>0</v>
      </c>
    </row>
    <row r="3730" customFormat="false" ht="15" hidden="false" customHeight="false" outlineLevel="0" collapsed="false">
      <c r="A3730" s="24"/>
      <c r="D3730" s="24"/>
      <c r="F3730" s="24"/>
      <c r="K3730" s="9" t="n">
        <f aca="false">IF($A3730="",0,IF(OR(N($D3730)=0,$D3730&amp;""=TOP!$C$5&amp;""),1,0))</f>
        <v>0</v>
      </c>
      <c r="L3730" s="27" t="n">
        <f aca="false">IF($K3730=0,0,IFERROR(INDEX(購買率算出!$P$6:$P$3005,MATCH($A3730&amp;"",購買率算出!$C$6:$C$3005,0)),0))</f>
        <v>0</v>
      </c>
    </row>
    <row r="3731" customFormat="false" ht="15" hidden="false" customHeight="false" outlineLevel="0" collapsed="false">
      <c r="A3731" s="24"/>
      <c r="D3731" s="24"/>
      <c r="F3731" s="24"/>
      <c r="K3731" s="9" t="n">
        <f aca="false">IF($A3731="",0,IF(OR(N($D3731)=0,$D3731&amp;""=TOP!$C$5&amp;""),1,0))</f>
        <v>0</v>
      </c>
      <c r="L3731" s="27" t="n">
        <f aca="false">IF($K3731=0,0,IFERROR(INDEX(購買率算出!$P$6:$P$3005,MATCH($A3731&amp;"",購買率算出!$C$6:$C$3005,0)),0))</f>
        <v>0</v>
      </c>
    </row>
    <row r="3732" customFormat="false" ht="15" hidden="false" customHeight="false" outlineLevel="0" collapsed="false">
      <c r="A3732" s="24"/>
      <c r="D3732" s="24"/>
      <c r="F3732" s="24"/>
      <c r="K3732" s="9" t="n">
        <f aca="false">IF($A3732="",0,IF(OR(N($D3732)=0,$D3732&amp;""=TOP!$C$5&amp;""),1,0))</f>
        <v>0</v>
      </c>
      <c r="L3732" s="27" t="n">
        <f aca="false">IF($K3732=0,0,IFERROR(INDEX(購買率算出!$P$6:$P$3005,MATCH($A3732&amp;"",購買率算出!$C$6:$C$3005,0)),0))</f>
        <v>0</v>
      </c>
    </row>
    <row r="3733" customFormat="false" ht="15" hidden="false" customHeight="false" outlineLevel="0" collapsed="false">
      <c r="A3733" s="24"/>
      <c r="D3733" s="24"/>
      <c r="F3733" s="24"/>
      <c r="K3733" s="9" t="n">
        <f aca="false">IF($A3733="",0,IF(OR(N($D3733)=0,$D3733&amp;""=TOP!$C$5&amp;""),1,0))</f>
        <v>0</v>
      </c>
      <c r="L3733" s="27" t="n">
        <f aca="false">IF($K3733=0,0,IFERROR(INDEX(購買率算出!$P$6:$P$3005,MATCH($A3733&amp;"",購買率算出!$C$6:$C$3005,0)),0))</f>
        <v>0</v>
      </c>
    </row>
    <row r="3734" customFormat="false" ht="15" hidden="false" customHeight="false" outlineLevel="0" collapsed="false">
      <c r="A3734" s="24"/>
      <c r="D3734" s="24"/>
      <c r="F3734" s="24"/>
      <c r="K3734" s="9" t="n">
        <f aca="false">IF($A3734="",0,IF(OR(N($D3734)=0,$D3734&amp;""=TOP!$C$5&amp;""),1,0))</f>
        <v>0</v>
      </c>
      <c r="L3734" s="27" t="n">
        <f aca="false">IF($K3734=0,0,IFERROR(INDEX(購買率算出!$P$6:$P$3005,MATCH($A3734&amp;"",購買率算出!$C$6:$C$3005,0)),0))</f>
        <v>0</v>
      </c>
    </row>
    <row r="3735" customFormat="false" ht="15" hidden="false" customHeight="false" outlineLevel="0" collapsed="false">
      <c r="A3735" s="24"/>
      <c r="D3735" s="24"/>
      <c r="F3735" s="24"/>
      <c r="K3735" s="9" t="n">
        <f aca="false">IF($A3735="",0,IF(OR(N($D3735)=0,$D3735&amp;""=TOP!$C$5&amp;""),1,0))</f>
        <v>0</v>
      </c>
      <c r="L3735" s="27" t="n">
        <f aca="false">IF($K3735=0,0,IFERROR(INDEX(購買率算出!$P$6:$P$3005,MATCH($A3735&amp;"",購買率算出!$C$6:$C$3005,0)),0))</f>
        <v>0</v>
      </c>
    </row>
    <row r="3736" customFormat="false" ht="15" hidden="false" customHeight="false" outlineLevel="0" collapsed="false">
      <c r="A3736" s="24"/>
      <c r="D3736" s="24"/>
      <c r="F3736" s="24"/>
      <c r="K3736" s="9" t="n">
        <f aca="false">IF($A3736="",0,IF(OR(N($D3736)=0,$D3736&amp;""=TOP!$C$5&amp;""),1,0))</f>
        <v>0</v>
      </c>
      <c r="L3736" s="27" t="n">
        <f aca="false">IF($K3736=0,0,IFERROR(INDEX(購買率算出!$P$6:$P$3005,MATCH($A3736&amp;"",購買率算出!$C$6:$C$3005,0)),0))</f>
        <v>0</v>
      </c>
    </row>
    <row r="3737" customFormat="false" ht="15" hidden="false" customHeight="false" outlineLevel="0" collapsed="false">
      <c r="A3737" s="24"/>
      <c r="D3737" s="24"/>
      <c r="F3737" s="24"/>
      <c r="K3737" s="9" t="n">
        <f aca="false">IF($A3737="",0,IF(OR(N($D3737)=0,$D3737&amp;""=TOP!$C$5&amp;""),1,0))</f>
        <v>0</v>
      </c>
      <c r="L3737" s="27" t="n">
        <f aca="false">IF($K3737=0,0,IFERROR(INDEX(購買率算出!$P$6:$P$3005,MATCH($A3737&amp;"",購買率算出!$C$6:$C$3005,0)),0))</f>
        <v>0</v>
      </c>
    </row>
    <row r="3738" customFormat="false" ht="15" hidden="false" customHeight="false" outlineLevel="0" collapsed="false">
      <c r="A3738" s="24"/>
      <c r="D3738" s="24"/>
      <c r="F3738" s="24"/>
      <c r="K3738" s="9" t="n">
        <f aca="false">IF($A3738="",0,IF(OR(N($D3738)=0,$D3738&amp;""=TOP!$C$5&amp;""),1,0))</f>
        <v>0</v>
      </c>
      <c r="L3738" s="27" t="n">
        <f aca="false">IF($K3738=0,0,IFERROR(INDEX(購買率算出!$P$6:$P$3005,MATCH($A3738&amp;"",購買率算出!$C$6:$C$3005,0)),0))</f>
        <v>0</v>
      </c>
    </row>
    <row r="3739" customFormat="false" ht="15" hidden="false" customHeight="false" outlineLevel="0" collapsed="false">
      <c r="A3739" s="24"/>
      <c r="D3739" s="24"/>
      <c r="F3739" s="24"/>
      <c r="K3739" s="9" t="n">
        <f aca="false">IF($A3739="",0,IF(OR(N($D3739)=0,$D3739&amp;""=TOP!$C$5&amp;""),1,0))</f>
        <v>0</v>
      </c>
      <c r="L3739" s="27" t="n">
        <f aca="false">IF($K3739=0,0,IFERROR(INDEX(購買率算出!$P$6:$P$3005,MATCH($A3739&amp;"",購買率算出!$C$6:$C$3005,0)),0))</f>
        <v>0</v>
      </c>
    </row>
    <row r="3740" customFormat="false" ht="15" hidden="false" customHeight="false" outlineLevel="0" collapsed="false">
      <c r="A3740" s="24"/>
      <c r="D3740" s="24"/>
      <c r="F3740" s="24"/>
      <c r="K3740" s="9" t="n">
        <f aca="false">IF($A3740="",0,IF(OR(N($D3740)=0,$D3740&amp;""=TOP!$C$5&amp;""),1,0))</f>
        <v>0</v>
      </c>
      <c r="L3740" s="27" t="n">
        <f aca="false">IF($K3740=0,0,IFERROR(INDEX(購買率算出!$P$6:$P$3005,MATCH($A3740&amp;"",購買率算出!$C$6:$C$3005,0)),0))</f>
        <v>0</v>
      </c>
    </row>
    <row r="3741" customFormat="false" ht="15" hidden="false" customHeight="false" outlineLevel="0" collapsed="false">
      <c r="A3741" s="24"/>
      <c r="D3741" s="24"/>
      <c r="F3741" s="24"/>
      <c r="K3741" s="9" t="n">
        <f aca="false">IF($A3741="",0,IF(OR(N($D3741)=0,$D3741&amp;""=TOP!$C$5&amp;""),1,0))</f>
        <v>0</v>
      </c>
      <c r="L3741" s="27" t="n">
        <f aca="false">IF($K3741=0,0,IFERROR(INDEX(購買率算出!$P$6:$P$3005,MATCH($A3741&amp;"",購買率算出!$C$6:$C$3005,0)),0))</f>
        <v>0</v>
      </c>
    </row>
    <row r="3742" customFormat="false" ht="15" hidden="false" customHeight="false" outlineLevel="0" collapsed="false">
      <c r="A3742" s="24"/>
      <c r="D3742" s="24"/>
      <c r="F3742" s="24"/>
      <c r="K3742" s="9" t="n">
        <f aca="false">IF($A3742="",0,IF(OR(N($D3742)=0,$D3742&amp;""=TOP!$C$5&amp;""),1,0))</f>
        <v>0</v>
      </c>
      <c r="L3742" s="27" t="n">
        <f aca="false">IF($K3742=0,0,IFERROR(INDEX(購買率算出!$P$6:$P$3005,MATCH($A3742&amp;"",購買率算出!$C$6:$C$3005,0)),0))</f>
        <v>0</v>
      </c>
    </row>
    <row r="3743" customFormat="false" ht="15" hidden="false" customHeight="false" outlineLevel="0" collapsed="false">
      <c r="A3743" s="24"/>
      <c r="D3743" s="24"/>
      <c r="F3743" s="24"/>
      <c r="K3743" s="9" t="n">
        <f aca="false">IF($A3743="",0,IF(OR(N($D3743)=0,$D3743&amp;""=TOP!$C$5&amp;""),1,0))</f>
        <v>0</v>
      </c>
      <c r="L3743" s="27" t="n">
        <f aca="false">IF($K3743=0,0,IFERROR(INDEX(購買率算出!$P$6:$P$3005,MATCH($A3743&amp;"",購買率算出!$C$6:$C$3005,0)),0))</f>
        <v>0</v>
      </c>
    </row>
    <row r="3744" customFormat="false" ht="15" hidden="false" customHeight="false" outlineLevel="0" collapsed="false">
      <c r="A3744" s="24"/>
      <c r="D3744" s="24"/>
      <c r="F3744" s="24"/>
      <c r="K3744" s="9" t="n">
        <f aca="false">IF($A3744="",0,IF(OR(N($D3744)=0,$D3744&amp;""=TOP!$C$5&amp;""),1,0))</f>
        <v>0</v>
      </c>
      <c r="L3744" s="27" t="n">
        <f aca="false">IF($K3744=0,0,IFERROR(INDEX(購買率算出!$P$6:$P$3005,MATCH($A3744&amp;"",購買率算出!$C$6:$C$3005,0)),0))</f>
        <v>0</v>
      </c>
    </row>
    <row r="3745" customFormat="false" ht="15" hidden="false" customHeight="false" outlineLevel="0" collapsed="false">
      <c r="A3745" s="24"/>
      <c r="D3745" s="24"/>
      <c r="F3745" s="24"/>
      <c r="K3745" s="9" t="n">
        <f aca="false">IF($A3745="",0,IF(OR(N($D3745)=0,$D3745&amp;""=TOP!$C$5&amp;""),1,0))</f>
        <v>0</v>
      </c>
      <c r="L3745" s="27" t="n">
        <f aca="false">IF($K3745=0,0,IFERROR(INDEX(購買率算出!$P$6:$P$3005,MATCH($A3745&amp;"",購買率算出!$C$6:$C$3005,0)),0))</f>
        <v>0</v>
      </c>
    </row>
    <row r="3746" customFormat="false" ht="15" hidden="false" customHeight="false" outlineLevel="0" collapsed="false">
      <c r="A3746" s="24"/>
      <c r="D3746" s="24"/>
      <c r="F3746" s="24"/>
      <c r="K3746" s="9" t="n">
        <f aca="false">IF($A3746="",0,IF(OR(N($D3746)=0,$D3746&amp;""=TOP!$C$5&amp;""),1,0))</f>
        <v>0</v>
      </c>
      <c r="L3746" s="27" t="n">
        <f aca="false">IF($K3746=0,0,IFERROR(INDEX(購買率算出!$P$6:$P$3005,MATCH($A3746&amp;"",購買率算出!$C$6:$C$3005,0)),0))</f>
        <v>0</v>
      </c>
    </row>
    <row r="3747" customFormat="false" ht="15" hidden="false" customHeight="false" outlineLevel="0" collapsed="false">
      <c r="A3747" s="24"/>
      <c r="D3747" s="24"/>
      <c r="F3747" s="24"/>
      <c r="K3747" s="9" t="n">
        <f aca="false">IF($A3747="",0,IF(OR(N($D3747)=0,$D3747&amp;""=TOP!$C$5&amp;""),1,0))</f>
        <v>0</v>
      </c>
      <c r="L3747" s="27" t="n">
        <f aca="false">IF($K3747=0,0,IFERROR(INDEX(購買率算出!$P$6:$P$3005,MATCH($A3747&amp;"",購買率算出!$C$6:$C$3005,0)),0))</f>
        <v>0</v>
      </c>
    </row>
    <row r="3748" customFormat="false" ht="15" hidden="false" customHeight="false" outlineLevel="0" collapsed="false">
      <c r="A3748" s="24"/>
      <c r="D3748" s="24"/>
      <c r="F3748" s="24"/>
      <c r="K3748" s="9" t="n">
        <f aca="false">IF($A3748="",0,IF(OR(N($D3748)=0,$D3748&amp;""=TOP!$C$5&amp;""),1,0))</f>
        <v>0</v>
      </c>
      <c r="L3748" s="27" t="n">
        <f aca="false">IF($K3748=0,0,IFERROR(INDEX(購買率算出!$P$6:$P$3005,MATCH($A3748&amp;"",購買率算出!$C$6:$C$3005,0)),0))</f>
        <v>0</v>
      </c>
    </row>
    <row r="3749" customFormat="false" ht="15" hidden="false" customHeight="false" outlineLevel="0" collapsed="false">
      <c r="A3749" s="24"/>
      <c r="D3749" s="24"/>
      <c r="F3749" s="24"/>
      <c r="K3749" s="9" t="n">
        <f aca="false">IF($A3749="",0,IF(OR(N($D3749)=0,$D3749&amp;""=TOP!$C$5&amp;""),1,0))</f>
        <v>0</v>
      </c>
      <c r="L3749" s="27" t="n">
        <f aca="false">IF($K3749=0,0,IFERROR(INDEX(購買率算出!$P$6:$P$3005,MATCH($A3749&amp;"",購買率算出!$C$6:$C$3005,0)),0))</f>
        <v>0</v>
      </c>
    </row>
    <row r="3750" customFormat="false" ht="15" hidden="false" customHeight="false" outlineLevel="0" collapsed="false">
      <c r="A3750" s="24"/>
      <c r="D3750" s="24"/>
      <c r="F3750" s="24"/>
      <c r="K3750" s="9" t="n">
        <f aca="false">IF($A3750="",0,IF(OR(N($D3750)=0,$D3750&amp;""=TOP!$C$5&amp;""),1,0))</f>
        <v>0</v>
      </c>
      <c r="L3750" s="27" t="n">
        <f aca="false">IF($K3750=0,0,IFERROR(INDEX(購買率算出!$P$6:$P$3005,MATCH($A3750&amp;"",購買率算出!$C$6:$C$3005,0)),0))</f>
        <v>0</v>
      </c>
    </row>
    <row r="3751" customFormat="false" ht="15" hidden="false" customHeight="false" outlineLevel="0" collapsed="false">
      <c r="A3751" s="24"/>
      <c r="D3751" s="24"/>
      <c r="F3751" s="24"/>
      <c r="K3751" s="9" t="n">
        <f aca="false">IF($A3751="",0,IF(OR(N($D3751)=0,$D3751&amp;""=TOP!$C$5&amp;""),1,0))</f>
        <v>0</v>
      </c>
      <c r="L3751" s="27" t="n">
        <f aca="false">IF($K3751=0,0,IFERROR(INDEX(購買率算出!$P$6:$P$3005,MATCH($A3751&amp;"",購買率算出!$C$6:$C$3005,0)),0))</f>
        <v>0</v>
      </c>
    </row>
    <row r="3752" customFormat="false" ht="15" hidden="false" customHeight="false" outlineLevel="0" collapsed="false">
      <c r="A3752" s="24"/>
      <c r="D3752" s="24"/>
      <c r="F3752" s="24"/>
      <c r="K3752" s="9" t="n">
        <f aca="false">IF($A3752="",0,IF(OR(N($D3752)=0,$D3752&amp;""=TOP!$C$5&amp;""),1,0))</f>
        <v>0</v>
      </c>
      <c r="L3752" s="27" t="n">
        <f aca="false">IF($K3752=0,0,IFERROR(INDEX(購買率算出!$P$6:$P$3005,MATCH($A3752&amp;"",購買率算出!$C$6:$C$3005,0)),0))</f>
        <v>0</v>
      </c>
    </row>
    <row r="3753" customFormat="false" ht="15" hidden="false" customHeight="false" outlineLevel="0" collapsed="false">
      <c r="A3753" s="24"/>
      <c r="D3753" s="24"/>
      <c r="F3753" s="24"/>
      <c r="K3753" s="9" t="n">
        <f aca="false">IF($A3753="",0,IF(OR(N($D3753)=0,$D3753&amp;""=TOP!$C$5&amp;""),1,0))</f>
        <v>0</v>
      </c>
      <c r="L3753" s="27" t="n">
        <f aca="false">IF($K3753=0,0,IFERROR(INDEX(購買率算出!$P$6:$P$3005,MATCH($A3753&amp;"",購買率算出!$C$6:$C$3005,0)),0))</f>
        <v>0</v>
      </c>
    </row>
    <row r="3754" customFormat="false" ht="15" hidden="false" customHeight="false" outlineLevel="0" collapsed="false">
      <c r="A3754" s="24"/>
      <c r="D3754" s="24"/>
      <c r="F3754" s="24"/>
      <c r="K3754" s="9" t="n">
        <f aca="false">IF($A3754="",0,IF(OR(N($D3754)=0,$D3754&amp;""=TOP!$C$5&amp;""),1,0))</f>
        <v>0</v>
      </c>
      <c r="L3754" s="27" t="n">
        <f aca="false">IF($K3754=0,0,IFERROR(INDEX(購買率算出!$P$6:$P$3005,MATCH($A3754&amp;"",購買率算出!$C$6:$C$3005,0)),0))</f>
        <v>0</v>
      </c>
    </row>
    <row r="3755" customFormat="false" ht="15" hidden="false" customHeight="false" outlineLevel="0" collapsed="false">
      <c r="A3755" s="24"/>
      <c r="D3755" s="24"/>
      <c r="F3755" s="24"/>
      <c r="K3755" s="9" t="n">
        <f aca="false">IF($A3755="",0,IF(OR(N($D3755)=0,$D3755&amp;""=TOP!$C$5&amp;""),1,0))</f>
        <v>0</v>
      </c>
      <c r="L3755" s="27" t="n">
        <f aca="false">IF($K3755=0,0,IFERROR(INDEX(購買率算出!$P$6:$P$3005,MATCH($A3755&amp;"",購買率算出!$C$6:$C$3005,0)),0))</f>
        <v>0</v>
      </c>
    </row>
    <row r="3756" customFormat="false" ht="15" hidden="false" customHeight="false" outlineLevel="0" collapsed="false">
      <c r="A3756" s="24"/>
      <c r="D3756" s="24"/>
      <c r="F3756" s="24"/>
      <c r="K3756" s="9" t="n">
        <f aca="false">IF($A3756="",0,IF(OR(N($D3756)=0,$D3756&amp;""=TOP!$C$5&amp;""),1,0))</f>
        <v>0</v>
      </c>
      <c r="L3756" s="27" t="n">
        <f aca="false">IF($K3756=0,0,IFERROR(INDEX(購買率算出!$P$6:$P$3005,MATCH($A3756&amp;"",購買率算出!$C$6:$C$3005,0)),0))</f>
        <v>0</v>
      </c>
    </row>
    <row r="3757" customFormat="false" ht="15" hidden="false" customHeight="false" outlineLevel="0" collapsed="false">
      <c r="A3757" s="24"/>
      <c r="D3757" s="24"/>
      <c r="F3757" s="24"/>
      <c r="K3757" s="9" t="n">
        <f aca="false">IF($A3757="",0,IF(OR(N($D3757)=0,$D3757&amp;""=TOP!$C$5&amp;""),1,0))</f>
        <v>0</v>
      </c>
      <c r="L3757" s="27" t="n">
        <f aca="false">IF($K3757=0,0,IFERROR(INDEX(購買率算出!$P$6:$P$3005,MATCH($A3757&amp;"",購買率算出!$C$6:$C$3005,0)),0))</f>
        <v>0</v>
      </c>
    </row>
    <row r="3758" customFormat="false" ht="15" hidden="false" customHeight="false" outlineLevel="0" collapsed="false">
      <c r="A3758" s="24"/>
      <c r="D3758" s="24"/>
      <c r="F3758" s="24"/>
      <c r="K3758" s="9" t="n">
        <f aca="false">IF($A3758="",0,IF(OR(N($D3758)=0,$D3758&amp;""=TOP!$C$5&amp;""),1,0))</f>
        <v>0</v>
      </c>
      <c r="L3758" s="27" t="n">
        <f aca="false">IF($K3758=0,0,IFERROR(INDEX(購買率算出!$P$6:$P$3005,MATCH($A3758&amp;"",購買率算出!$C$6:$C$3005,0)),0))</f>
        <v>0</v>
      </c>
    </row>
    <row r="3759" customFormat="false" ht="15" hidden="false" customHeight="false" outlineLevel="0" collapsed="false">
      <c r="A3759" s="24"/>
      <c r="D3759" s="24"/>
      <c r="F3759" s="24"/>
      <c r="K3759" s="9" t="n">
        <f aca="false">IF($A3759="",0,IF(OR(N($D3759)=0,$D3759&amp;""=TOP!$C$5&amp;""),1,0))</f>
        <v>0</v>
      </c>
      <c r="L3759" s="27" t="n">
        <f aca="false">IF($K3759=0,0,IFERROR(INDEX(購買率算出!$P$6:$P$3005,MATCH($A3759&amp;"",購買率算出!$C$6:$C$3005,0)),0))</f>
        <v>0</v>
      </c>
    </row>
    <row r="3760" customFormat="false" ht="15" hidden="false" customHeight="false" outlineLevel="0" collapsed="false">
      <c r="A3760" s="24"/>
      <c r="D3760" s="24"/>
      <c r="F3760" s="24"/>
      <c r="K3760" s="9" t="n">
        <f aca="false">IF($A3760="",0,IF(OR(N($D3760)=0,$D3760&amp;""=TOP!$C$5&amp;""),1,0))</f>
        <v>0</v>
      </c>
      <c r="L3760" s="27" t="n">
        <f aca="false">IF($K3760=0,0,IFERROR(INDEX(購買率算出!$P$6:$P$3005,MATCH($A3760&amp;"",購買率算出!$C$6:$C$3005,0)),0))</f>
        <v>0</v>
      </c>
    </row>
    <row r="3761" customFormat="false" ht="15" hidden="false" customHeight="false" outlineLevel="0" collapsed="false">
      <c r="A3761" s="24"/>
      <c r="D3761" s="24"/>
      <c r="F3761" s="24"/>
      <c r="K3761" s="9" t="n">
        <f aca="false">IF($A3761="",0,IF(OR(N($D3761)=0,$D3761&amp;""=TOP!$C$5&amp;""),1,0))</f>
        <v>0</v>
      </c>
      <c r="L3761" s="27" t="n">
        <f aca="false">IF($K3761=0,0,IFERROR(INDEX(購買率算出!$P$6:$P$3005,MATCH($A3761&amp;"",購買率算出!$C$6:$C$3005,0)),0))</f>
        <v>0</v>
      </c>
    </row>
    <row r="3762" customFormat="false" ht="15" hidden="false" customHeight="false" outlineLevel="0" collapsed="false">
      <c r="A3762" s="24"/>
      <c r="D3762" s="24"/>
      <c r="F3762" s="24"/>
      <c r="K3762" s="9" t="n">
        <f aca="false">IF($A3762="",0,IF(OR(N($D3762)=0,$D3762&amp;""=TOP!$C$5&amp;""),1,0))</f>
        <v>0</v>
      </c>
      <c r="L3762" s="27" t="n">
        <f aca="false">IF($K3762=0,0,IFERROR(INDEX(購買率算出!$P$6:$P$3005,MATCH($A3762&amp;"",購買率算出!$C$6:$C$3005,0)),0))</f>
        <v>0</v>
      </c>
    </row>
    <row r="3763" customFormat="false" ht="15" hidden="false" customHeight="false" outlineLevel="0" collapsed="false">
      <c r="A3763" s="24"/>
      <c r="D3763" s="24"/>
      <c r="F3763" s="24"/>
      <c r="K3763" s="9" t="n">
        <f aca="false">IF($A3763="",0,IF(OR(N($D3763)=0,$D3763&amp;""=TOP!$C$5&amp;""),1,0))</f>
        <v>0</v>
      </c>
      <c r="L3763" s="27" t="n">
        <f aca="false">IF($K3763=0,0,IFERROR(INDEX(購買率算出!$P$6:$P$3005,MATCH($A3763&amp;"",購買率算出!$C$6:$C$3005,0)),0))</f>
        <v>0</v>
      </c>
    </row>
    <row r="3764" customFormat="false" ht="15" hidden="false" customHeight="false" outlineLevel="0" collapsed="false">
      <c r="A3764" s="24"/>
      <c r="D3764" s="24"/>
      <c r="F3764" s="24"/>
      <c r="K3764" s="9" t="n">
        <f aca="false">IF($A3764="",0,IF(OR(N($D3764)=0,$D3764&amp;""=TOP!$C$5&amp;""),1,0))</f>
        <v>0</v>
      </c>
      <c r="L3764" s="27" t="n">
        <f aca="false">IF($K3764=0,0,IFERROR(INDEX(購買率算出!$P$6:$P$3005,MATCH($A3764&amp;"",購買率算出!$C$6:$C$3005,0)),0))</f>
        <v>0</v>
      </c>
    </row>
    <row r="3765" customFormat="false" ht="15" hidden="false" customHeight="false" outlineLevel="0" collapsed="false">
      <c r="A3765" s="24"/>
      <c r="D3765" s="24"/>
      <c r="F3765" s="24"/>
      <c r="K3765" s="9" t="n">
        <f aca="false">IF($A3765="",0,IF(OR(N($D3765)=0,$D3765&amp;""=TOP!$C$5&amp;""),1,0))</f>
        <v>0</v>
      </c>
      <c r="L3765" s="27" t="n">
        <f aca="false">IF($K3765=0,0,IFERROR(INDEX(購買率算出!$P$6:$P$3005,MATCH($A3765&amp;"",購買率算出!$C$6:$C$3005,0)),0))</f>
        <v>0</v>
      </c>
    </row>
    <row r="3766" customFormat="false" ht="15" hidden="false" customHeight="false" outlineLevel="0" collapsed="false">
      <c r="A3766" s="24"/>
      <c r="D3766" s="24"/>
      <c r="F3766" s="24"/>
      <c r="K3766" s="9" t="n">
        <f aca="false">IF($A3766="",0,IF(OR(N($D3766)=0,$D3766&amp;""=TOP!$C$5&amp;""),1,0))</f>
        <v>0</v>
      </c>
      <c r="L3766" s="27" t="n">
        <f aca="false">IF($K3766=0,0,IFERROR(INDEX(購買率算出!$P$6:$P$3005,MATCH($A3766&amp;"",購買率算出!$C$6:$C$3005,0)),0))</f>
        <v>0</v>
      </c>
    </row>
    <row r="3767" customFormat="false" ht="15" hidden="false" customHeight="false" outlineLevel="0" collapsed="false">
      <c r="A3767" s="24"/>
      <c r="D3767" s="24"/>
      <c r="F3767" s="24"/>
      <c r="K3767" s="9" t="n">
        <f aca="false">IF($A3767="",0,IF(OR(N($D3767)=0,$D3767&amp;""=TOP!$C$5&amp;""),1,0))</f>
        <v>0</v>
      </c>
      <c r="L3767" s="27" t="n">
        <f aca="false">IF($K3767=0,0,IFERROR(INDEX(購買率算出!$P$6:$P$3005,MATCH($A3767&amp;"",購買率算出!$C$6:$C$3005,0)),0))</f>
        <v>0</v>
      </c>
    </row>
    <row r="3768" customFormat="false" ht="15" hidden="false" customHeight="false" outlineLevel="0" collapsed="false">
      <c r="A3768" s="24"/>
      <c r="D3768" s="24"/>
      <c r="F3768" s="24"/>
      <c r="K3768" s="9" t="n">
        <f aca="false">IF($A3768="",0,IF(OR(N($D3768)=0,$D3768&amp;""=TOP!$C$5&amp;""),1,0))</f>
        <v>0</v>
      </c>
      <c r="L3768" s="27" t="n">
        <f aca="false">IF($K3768=0,0,IFERROR(INDEX(購買率算出!$P$6:$P$3005,MATCH($A3768&amp;"",購買率算出!$C$6:$C$3005,0)),0))</f>
        <v>0</v>
      </c>
    </row>
    <row r="3769" customFormat="false" ht="15" hidden="false" customHeight="false" outlineLevel="0" collapsed="false">
      <c r="A3769" s="24"/>
      <c r="D3769" s="24"/>
      <c r="F3769" s="24"/>
      <c r="K3769" s="9" t="n">
        <f aca="false">IF($A3769="",0,IF(OR(N($D3769)=0,$D3769&amp;""=TOP!$C$5&amp;""),1,0))</f>
        <v>0</v>
      </c>
      <c r="L3769" s="27" t="n">
        <f aca="false">IF($K3769=0,0,IFERROR(INDEX(購買率算出!$P$6:$P$3005,MATCH($A3769&amp;"",購買率算出!$C$6:$C$3005,0)),0))</f>
        <v>0</v>
      </c>
    </row>
    <row r="3770" customFormat="false" ht="15" hidden="false" customHeight="false" outlineLevel="0" collapsed="false">
      <c r="A3770" s="24"/>
      <c r="D3770" s="24"/>
      <c r="F3770" s="24"/>
      <c r="K3770" s="9" t="n">
        <f aca="false">IF($A3770="",0,IF(OR(N($D3770)=0,$D3770&amp;""=TOP!$C$5&amp;""),1,0))</f>
        <v>0</v>
      </c>
      <c r="L3770" s="27" t="n">
        <f aca="false">IF($K3770=0,0,IFERROR(INDEX(購買率算出!$P$6:$P$3005,MATCH($A3770&amp;"",購買率算出!$C$6:$C$3005,0)),0))</f>
        <v>0</v>
      </c>
    </row>
    <row r="3771" customFormat="false" ht="15" hidden="false" customHeight="false" outlineLevel="0" collapsed="false">
      <c r="A3771" s="24"/>
      <c r="D3771" s="24"/>
      <c r="F3771" s="24"/>
      <c r="K3771" s="9" t="n">
        <f aca="false">IF($A3771="",0,IF(OR(N($D3771)=0,$D3771&amp;""=TOP!$C$5&amp;""),1,0))</f>
        <v>0</v>
      </c>
      <c r="L3771" s="27" t="n">
        <f aca="false">IF($K3771=0,0,IFERROR(INDEX(購買率算出!$P$6:$P$3005,MATCH($A3771&amp;"",購買率算出!$C$6:$C$3005,0)),0))</f>
        <v>0</v>
      </c>
    </row>
    <row r="3772" customFormat="false" ht="15" hidden="false" customHeight="false" outlineLevel="0" collapsed="false">
      <c r="A3772" s="24"/>
      <c r="D3772" s="24"/>
      <c r="F3772" s="24"/>
      <c r="K3772" s="9" t="n">
        <f aca="false">IF($A3772="",0,IF(OR(N($D3772)=0,$D3772&amp;""=TOP!$C$5&amp;""),1,0))</f>
        <v>0</v>
      </c>
      <c r="L3772" s="27" t="n">
        <f aca="false">IF($K3772=0,0,IFERROR(INDEX(購買率算出!$P$6:$P$3005,MATCH($A3772&amp;"",購買率算出!$C$6:$C$3005,0)),0))</f>
        <v>0</v>
      </c>
    </row>
    <row r="3773" customFormat="false" ht="15" hidden="false" customHeight="false" outlineLevel="0" collapsed="false">
      <c r="A3773" s="24"/>
      <c r="D3773" s="24"/>
      <c r="F3773" s="24"/>
      <c r="K3773" s="9" t="n">
        <f aca="false">IF($A3773="",0,IF(OR(N($D3773)=0,$D3773&amp;""=TOP!$C$5&amp;""),1,0))</f>
        <v>0</v>
      </c>
      <c r="L3773" s="27" t="n">
        <f aca="false">IF($K3773=0,0,IFERROR(INDEX(購買率算出!$P$6:$P$3005,MATCH($A3773&amp;"",購買率算出!$C$6:$C$3005,0)),0))</f>
        <v>0</v>
      </c>
    </row>
    <row r="3774" customFormat="false" ht="15" hidden="false" customHeight="false" outlineLevel="0" collapsed="false">
      <c r="A3774" s="24"/>
      <c r="D3774" s="24"/>
      <c r="F3774" s="24"/>
      <c r="K3774" s="9" t="n">
        <f aca="false">IF($A3774="",0,IF(OR(N($D3774)=0,$D3774&amp;""=TOP!$C$5&amp;""),1,0))</f>
        <v>0</v>
      </c>
      <c r="L3774" s="27" t="n">
        <f aca="false">IF($K3774=0,0,IFERROR(INDEX(購買率算出!$P$6:$P$3005,MATCH($A3774&amp;"",購買率算出!$C$6:$C$3005,0)),0))</f>
        <v>0</v>
      </c>
    </row>
    <row r="3775" customFormat="false" ht="15" hidden="false" customHeight="false" outlineLevel="0" collapsed="false">
      <c r="A3775" s="24"/>
      <c r="D3775" s="24"/>
      <c r="F3775" s="24"/>
      <c r="K3775" s="9" t="n">
        <f aca="false">IF($A3775="",0,IF(OR(N($D3775)=0,$D3775&amp;""=TOP!$C$5&amp;""),1,0))</f>
        <v>0</v>
      </c>
      <c r="L3775" s="27" t="n">
        <f aca="false">IF($K3775=0,0,IFERROR(INDEX(購買率算出!$P$6:$P$3005,MATCH($A3775&amp;"",購買率算出!$C$6:$C$3005,0)),0))</f>
        <v>0</v>
      </c>
    </row>
    <row r="3776" customFormat="false" ht="15" hidden="false" customHeight="false" outlineLevel="0" collapsed="false">
      <c r="A3776" s="24"/>
      <c r="D3776" s="24"/>
      <c r="F3776" s="24"/>
      <c r="K3776" s="9" t="n">
        <f aca="false">IF($A3776="",0,IF(OR(N($D3776)=0,$D3776&amp;""=TOP!$C$5&amp;""),1,0))</f>
        <v>0</v>
      </c>
      <c r="L3776" s="27" t="n">
        <f aca="false">IF($K3776=0,0,IFERROR(INDEX(購買率算出!$P$6:$P$3005,MATCH($A3776&amp;"",購買率算出!$C$6:$C$3005,0)),0))</f>
        <v>0</v>
      </c>
    </row>
    <row r="3777" customFormat="false" ht="15" hidden="false" customHeight="false" outlineLevel="0" collapsed="false">
      <c r="A3777" s="24"/>
      <c r="D3777" s="24"/>
      <c r="F3777" s="24"/>
      <c r="K3777" s="9" t="n">
        <f aca="false">IF($A3777="",0,IF(OR(N($D3777)=0,$D3777&amp;""=TOP!$C$5&amp;""),1,0))</f>
        <v>0</v>
      </c>
      <c r="L3777" s="27" t="n">
        <f aca="false">IF($K3777=0,0,IFERROR(INDEX(購買率算出!$P$6:$P$3005,MATCH($A3777&amp;"",購買率算出!$C$6:$C$3005,0)),0))</f>
        <v>0</v>
      </c>
    </row>
    <row r="3778" customFormat="false" ht="15" hidden="false" customHeight="false" outlineLevel="0" collapsed="false">
      <c r="A3778" s="24"/>
      <c r="D3778" s="24"/>
      <c r="F3778" s="24"/>
      <c r="K3778" s="9" t="n">
        <f aca="false">IF($A3778="",0,IF(OR(N($D3778)=0,$D3778&amp;""=TOP!$C$5&amp;""),1,0))</f>
        <v>0</v>
      </c>
      <c r="L3778" s="27" t="n">
        <f aca="false">IF($K3778=0,0,IFERROR(INDEX(購買率算出!$P$6:$P$3005,MATCH($A3778&amp;"",購買率算出!$C$6:$C$3005,0)),0))</f>
        <v>0</v>
      </c>
    </row>
    <row r="3779" customFormat="false" ht="15" hidden="false" customHeight="false" outlineLevel="0" collapsed="false">
      <c r="A3779" s="24"/>
      <c r="D3779" s="24"/>
      <c r="F3779" s="24"/>
      <c r="K3779" s="9" t="n">
        <f aca="false">IF($A3779="",0,IF(OR(N($D3779)=0,$D3779&amp;""=TOP!$C$5&amp;""),1,0))</f>
        <v>0</v>
      </c>
      <c r="L3779" s="27" t="n">
        <f aca="false">IF($K3779=0,0,IFERROR(INDEX(購買率算出!$P$6:$P$3005,MATCH($A3779&amp;"",購買率算出!$C$6:$C$3005,0)),0))</f>
        <v>0</v>
      </c>
    </row>
    <row r="3780" customFormat="false" ht="15" hidden="false" customHeight="false" outlineLevel="0" collapsed="false">
      <c r="A3780" s="24"/>
      <c r="D3780" s="24"/>
      <c r="F3780" s="24"/>
      <c r="K3780" s="9" t="n">
        <f aca="false">IF($A3780="",0,IF(OR(N($D3780)=0,$D3780&amp;""=TOP!$C$5&amp;""),1,0))</f>
        <v>0</v>
      </c>
      <c r="L3780" s="27" t="n">
        <f aca="false">IF($K3780=0,0,IFERROR(INDEX(購買率算出!$P$6:$P$3005,MATCH($A3780&amp;"",購買率算出!$C$6:$C$3005,0)),0))</f>
        <v>0</v>
      </c>
    </row>
    <row r="3781" customFormat="false" ht="15" hidden="false" customHeight="false" outlineLevel="0" collapsed="false">
      <c r="A3781" s="24"/>
      <c r="D3781" s="24"/>
      <c r="F3781" s="24"/>
      <c r="K3781" s="9" t="n">
        <f aca="false">IF($A3781="",0,IF(OR(N($D3781)=0,$D3781&amp;""=TOP!$C$5&amp;""),1,0))</f>
        <v>0</v>
      </c>
      <c r="L3781" s="27" t="n">
        <f aca="false">IF($K3781=0,0,IFERROR(INDEX(購買率算出!$P$6:$P$3005,MATCH($A3781&amp;"",購買率算出!$C$6:$C$3005,0)),0))</f>
        <v>0</v>
      </c>
    </row>
    <row r="3782" customFormat="false" ht="15" hidden="false" customHeight="false" outlineLevel="0" collapsed="false">
      <c r="A3782" s="24"/>
      <c r="D3782" s="24"/>
      <c r="F3782" s="24"/>
      <c r="K3782" s="9" t="n">
        <f aca="false">IF($A3782="",0,IF(OR(N($D3782)=0,$D3782&amp;""=TOP!$C$5&amp;""),1,0))</f>
        <v>0</v>
      </c>
      <c r="L3782" s="27" t="n">
        <f aca="false">IF($K3782=0,0,IFERROR(INDEX(購買率算出!$P$6:$P$3005,MATCH($A3782&amp;"",購買率算出!$C$6:$C$3005,0)),0))</f>
        <v>0</v>
      </c>
    </row>
    <row r="3783" customFormat="false" ht="15" hidden="false" customHeight="false" outlineLevel="0" collapsed="false">
      <c r="A3783" s="24"/>
      <c r="D3783" s="24"/>
      <c r="F3783" s="24"/>
      <c r="K3783" s="9" t="n">
        <f aca="false">IF($A3783="",0,IF(OR(N($D3783)=0,$D3783&amp;""=TOP!$C$5&amp;""),1,0))</f>
        <v>0</v>
      </c>
      <c r="L3783" s="27" t="n">
        <f aca="false">IF($K3783=0,0,IFERROR(INDEX(購買率算出!$P$6:$P$3005,MATCH($A3783&amp;"",購買率算出!$C$6:$C$3005,0)),0))</f>
        <v>0</v>
      </c>
    </row>
    <row r="3784" customFormat="false" ht="15" hidden="false" customHeight="false" outlineLevel="0" collapsed="false">
      <c r="A3784" s="24"/>
      <c r="D3784" s="24"/>
      <c r="F3784" s="24"/>
      <c r="K3784" s="9" t="n">
        <f aca="false">IF($A3784="",0,IF(OR(N($D3784)=0,$D3784&amp;""=TOP!$C$5&amp;""),1,0))</f>
        <v>0</v>
      </c>
      <c r="L3784" s="27" t="n">
        <f aca="false">IF($K3784=0,0,IFERROR(INDEX(購買率算出!$P$6:$P$3005,MATCH($A3784&amp;"",購買率算出!$C$6:$C$3005,0)),0))</f>
        <v>0</v>
      </c>
    </row>
    <row r="3785" customFormat="false" ht="15" hidden="false" customHeight="false" outlineLevel="0" collapsed="false">
      <c r="A3785" s="24"/>
      <c r="D3785" s="24"/>
      <c r="F3785" s="24"/>
      <c r="K3785" s="9" t="n">
        <f aca="false">IF($A3785="",0,IF(OR(N($D3785)=0,$D3785&amp;""=TOP!$C$5&amp;""),1,0))</f>
        <v>0</v>
      </c>
      <c r="L3785" s="27" t="n">
        <f aca="false">IF($K3785=0,0,IFERROR(INDEX(購買率算出!$P$6:$P$3005,MATCH($A3785&amp;"",購買率算出!$C$6:$C$3005,0)),0))</f>
        <v>0</v>
      </c>
    </row>
    <row r="3786" customFormat="false" ht="15" hidden="false" customHeight="false" outlineLevel="0" collapsed="false">
      <c r="A3786" s="24"/>
      <c r="D3786" s="24"/>
      <c r="F3786" s="24"/>
      <c r="K3786" s="9" t="n">
        <f aca="false">IF($A3786="",0,IF(OR(N($D3786)=0,$D3786&amp;""=TOP!$C$5&amp;""),1,0))</f>
        <v>0</v>
      </c>
      <c r="L3786" s="27" t="n">
        <f aca="false">IF($K3786=0,0,IFERROR(INDEX(購買率算出!$P$6:$P$3005,MATCH($A3786&amp;"",購買率算出!$C$6:$C$3005,0)),0))</f>
        <v>0</v>
      </c>
    </row>
    <row r="3787" customFormat="false" ht="15" hidden="false" customHeight="false" outlineLevel="0" collapsed="false">
      <c r="A3787" s="24"/>
      <c r="D3787" s="24"/>
      <c r="F3787" s="24"/>
      <c r="K3787" s="9" t="n">
        <f aca="false">IF($A3787="",0,IF(OR(N($D3787)=0,$D3787&amp;""=TOP!$C$5&amp;""),1,0))</f>
        <v>0</v>
      </c>
      <c r="L3787" s="27" t="n">
        <f aca="false">IF($K3787=0,0,IFERROR(INDEX(購買率算出!$P$6:$P$3005,MATCH($A3787&amp;"",購買率算出!$C$6:$C$3005,0)),0))</f>
        <v>0</v>
      </c>
    </row>
    <row r="3788" customFormat="false" ht="15" hidden="false" customHeight="false" outlineLevel="0" collapsed="false">
      <c r="A3788" s="24"/>
      <c r="D3788" s="24"/>
      <c r="F3788" s="24"/>
      <c r="K3788" s="9" t="n">
        <f aca="false">IF($A3788="",0,IF(OR(N($D3788)=0,$D3788&amp;""=TOP!$C$5&amp;""),1,0))</f>
        <v>0</v>
      </c>
      <c r="L3788" s="27" t="n">
        <f aca="false">IF($K3788=0,0,IFERROR(INDEX(購買率算出!$P$6:$P$3005,MATCH($A3788&amp;"",購買率算出!$C$6:$C$3005,0)),0))</f>
        <v>0</v>
      </c>
    </row>
    <row r="3789" customFormat="false" ht="15" hidden="false" customHeight="false" outlineLevel="0" collapsed="false">
      <c r="A3789" s="24"/>
      <c r="D3789" s="24"/>
      <c r="F3789" s="24"/>
      <c r="K3789" s="9" t="n">
        <f aca="false">IF($A3789="",0,IF(OR(N($D3789)=0,$D3789&amp;""=TOP!$C$5&amp;""),1,0))</f>
        <v>0</v>
      </c>
      <c r="L3789" s="27" t="n">
        <f aca="false">IF($K3789=0,0,IFERROR(INDEX(購買率算出!$P$6:$P$3005,MATCH($A3789&amp;"",購買率算出!$C$6:$C$3005,0)),0))</f>
        <v>0</v>
      </c>
    </row>
    <row r="3790" customFormat="false" ht="15" hidden="false" customHeight="false" outlineLevel="0" collapsed="false">
      <c r="A3790" s="24"/>
      <c r="D3790" s="24"/>
      <c r="F3790" s="24"/>
      <c r="K3790" s="9" t="n">
        <f aca="false">IF($A3790="",0,IF(OR(N($D3790)=0,$D3790&amp;""=TOP!$C$5&amp;""),1,0))</f>
        <v>0</v>
      </c>
      <c r="L3790" s="27" t="n">
        <f aca="false">IF($K3790=0,0,IFERROR(INDEX(購買率算出!$P$6:$P$3005,MATCH($A3790&amp;"",購買率算出!$C$6:$C$3005,0)),0))</f>
        <v>0</v>
      </c>
    </row>
    <row r="3791" customFormat="false" ht="15" hidden="false" customHeight="false" outlineLevel="0" collapsed="false">
      <c r="A3791" s="24"/>
      <c r="D3791" s="24"/>
      <c r="F3791" s="24"/>
      <c r="K3791" s="9" t="n">
        <f aca="false">IF($A3791="",0,IF(OR(N($D3791)=0,$D3791&amp;""=TOP!$C$5&amp;""),1,0))</f>
        <v>0</v>
      </c>
      <c r="L3791" s="27" t="n">
        <f aca="false">IF($K3791=0,0,IFERROR(INDEX(購買率算出!$P$6:$P$3005,MATCH($A3791&amp;"",購買率算出!$C$6:$C$3005,0)),0))</f>
        <v>0</v>
      </c>
    </row>
    <row r="3792" customFormat="false" ht="15" hidden="false" customHeight="false" outlineLevel="0" collapsed="false">
      <c r="A3792" s="24"/>
      <c r="D3792" s="24"/>
      <c r="F3792" s="24"/>
      <c r="K3792" s="9" t="n">
        <f aca="false">IF($A3792="",0,IF(OR(N($D3792)=0,$D3792&amp;""=TOP!$C$5&amp;""),1,0))</f>
        <v>0</v>
      </c>
      <c r="L3792" s="27" t="n">
        <f aca="false">IF($K3792=0,0,IFERROR(INDEX(購買率算出!$P$6:$P$3005,MATCH($A3792&amp;"",購買率算出!$C$6:$C$3005,0)),0))</f>
        <v>0</v>
      </c>
    </row>
    <row r="3793" customFormat="false" ht="15" hidden="false" customHeight="false" outlineLevel="0" collapsed="false">
      <c r="A3793" s="24"/>
      <c r="D3793" s="24"/>
      <c r="F3793" s="24"/>
      <c r="K3793" s="9" t="n">
        <f aca="false">IF($A3793="",0,IF(OR(N($D3793)=0,$D3793&amp;""=TOP!$C$5&amp;""),1,0))</f>
        <v>0</v>
      </c>
      <c r="L3793" s="27" t="n">
        <f aca="false">IF($K3793=0,0,IFERROR(INDEX(購買率算出!$P$6:$P$3005,MATCH($A3793&amp;"",購買率算出!$C$6:$C$3005,0)),0))</f>
        <v>0</v>
      </c>
    </row>
    <row r="3794" customFormat="false" ht="15" hidden="false" customHeight="false" outlineLevel="0" collapsed="false">
      <c r="A3794" s="24"/>
      <c r="D3794" s="24"/>
      <c r="F3794" s="24"/>
      <c r="K3794" s="9" t="n">
        <f aca="false">IF($A3794="",0,IF(OR(N($D3794)=0,$D3794&amp;""=TOP!$C$5&amp;""),1,0))</f>
        <v>0</v>
      </c>
      <c r="L3794" s="27" t="n">
        <f aca="false">IF($K3794=0,0,IFERROR(INDEX(購買率算出!$P$6:$P$3005,MATCH($A3794&amp;"",購買率算出!$C$6:$C$3005,0)),0))</f>
        <v>0</v>
      </c>
    </row>
    <row r="3795" customFormat="false" ht="15" hidden="false" customHeight="false" outlineLevel="0" collapsed="false">
      <c r="A3795" s="24"/>
      <c r="D3795" s="24"/>
      <c r="F3795" s="24"/>
      <c r="K3795" s="9" t="n">
        <f aca="false">IF($A3795="",0,IF(OR(N($D3795)=0,$D3795&amp;""=TOP!$C$5&amp;""),1,0))</f>
        <v>0</v>
      </c>
      <c r="L3795" s="27" t="n">
        <f aca="false">IF($K3795=0,0,IFERROR(INDEX(購買率算出!$P$6:$P$3005,MATCH($A3795&amp;"",購買率算出!$C$6:$C$3005,0)),0))</f>
        <v>0</v>
      </c>
    </row>
    <row r="3796" customFormat="false" ht="15" hidden="false" customHeight="false" outlineLevel="0" collapsed="false">
      <c r="A3796" s="24"/>
      <c r="D3796" s="24"/>
      <c r="F3796" s="24"/>
      <c r="K3796" s="9" t="n">
        <f aca="false">IF($A3796="",0,IF(OR(N($D3796)=0,$D3796&amp;""=TOP!$C$5&amp;""),1,0))</f>
        <v>0</v>
      </c>
      <c r="L3796" s="27" t="n">
        <f aca="false">IF($K3796=0,0,IFERROR(INDEX(購買率算出!$P$6:$P$3005,MATCH($A3796&amp;"",購買率算出!$C$6:$C$3005,0)),0))</f>
        <v>0</v>
      </c>
    </row>
    <row r="3797" customFormat="false" ht="15" hidden="false" customHeight="false" outlineLevel="0" collapsed="false">
      <c r="A3797" s="24"/>
      <c r="D3797" s="24"/>
      <c r="F3797" s="24"/>
      <c r="K3797" s="9" t="n">
        <f aca="false">IF($A3797="",0,IF(OR(N($D3797)=0,$D3797&amp;""=TOP!$C$5&amp;""),1,0))</f>
        <v>0</v>
      </c>
      <c r="L3797" s="27" t="n">
        <f aca="false">IF($K3797=0,0,IFERROR(INDEX(購買率算出!$P$6:$P$3005,MATCH($A3797&amp;"",購買率算出!$C$6:$C$3005,0)),0))</f>
        <v>0</v>
      </c>
    </row>
    <row r="3798" customFormat="false" ht="15" hidden="false" customHeight="false" outlineLevel="0" collapsed="false">
      <c r="A3798" s="24"/>
      <c r="D3798" s="24"/>
      <c r="F3798" s="24"/>
      <c r="K3798" s="9" t="n">
        <f aca="false">IF($A3798="",0,IF(OR(N($D3798)=0,$D3798&amp;""=TOP!$C$5&amp;""),1,0))</f>
        <v>0</v>
      </c>
      <c r="L3798" s="27" t="n">
        <f aca="false">IF($K3798=0,0,IFERROR(INDEX(購買率算出!$P$6:$P$3005,MATCH($A3798&amp;"",購買率算出!$C$6:$C$3005,0)),0))</f>
        <v>0</v>
      </c>
    </row>
    <row r="3799" customFormat="false" ht="15" hidden="false" customHeight="false" outlineLevel="0" collapsed="false">
      <c r="A3799" s="24"/>
      <c r="D3799" s="24"/>
      <c r="F3799" s="24"/>
      <c r="K3799" s="9" t="n">
        <f aca="false">IF($A3799="",0,IF(OR(N($D3799)=0,$D3799&amp;""=TOP!$C$5&amp;""),1,0))</f>
        <v>0</v>
      </c>
      <c r="L3799" s="27" t="n">
        <f aca="false">IF($K3799=0,0,IFERROR(INDEX(購買率算出!$P$6:$P$3005,MATCH($A3799&amp;"",購買率算出!$C$6:$C$3005,0)),0))</f>
        <v>0</v>
      </c>
    </row>
    <row r="3800" customFormat="false" ht="15" hidden="false" customHeight="false" outlineLevel="0" collapsed="false">
      <c r="A3800" s="24"/>
      <c r="D3800" s="24"/>
      <c r="F3800" s="24"/>
      <c r="K3800" s="9" t="n">
        <f aca="false">IF($A3800="",0,IF(OR(N($D3800)=0,$D3800&amp;""=TOP!$C$5&amp;""),1,0))</f>
        <v>0</v>
      </c>
      <c r="L3800" s="27" t="n">
        <f aca="false">IF($K3800=0,0,IFERROR(INDEX(購買率算出!$P$6:$P$3005,MATCH($A3800&amp;"",購買率算出!$C$6:$C$3005,0)),0))</f>
        <v>0</v>
      </c>
    </row>
    <row r="3801" customFormat="false" ht="15" hidden="false" customHeight="false" outlineLevel="0" collapsed="false">
      <c r="A3801" s="24"/>
      <c r="D3801" s="24"/>
      <c r="F3801" s="24"/>
      <c r="K3801" s="9" t="n">
        <f aca="false">IF($A3801="",0,IF(OR(N($D3801)=0,$D3801&amp;""=TOP!$C$5&amp;""),1,0))</f>
        <v>0</v>
      </c>
      <c r="L3801" s="27" t="n">
        <f aca="false">IF($K3801=0,0,IFERROR(INDEX(購買率算出!$P$6:$P$3005,MATCH($A3801&amp;"",購買率算出!$C$6:$C$3005,0)),0))</f>
        <v>0</v>
      </c>
    </row>
    <row r="3802" customFormat="false" ht="15" hidden="false" customHeight="false" outlineLevel="0" collapsed="false">
      <c r="A3802" s="24"/>
      <c r="D3802" s="24"/>
      <c r="F3802" s="24"/>
      <c r="K3802" s="9" t="n">
        <f aca="false">IF($A3802="",0,IF(OR(N($D3802)=0,$D3802&amp;""=TOP!$C$5&amp;""),1,0))</f>
        <v>0</v>
      </c>
      <c r="L3802" s="27" t="n">
        <f aca="false">IF($K3802=0,0,IFERROR(INDEX(購買率算出!$P$6:$P$3005,MATCH($A3802&amp;"",購買率算出!$C$6:$C$3005,0)),0))</f>
        <v>0</v>
      </c>
    </row>
    <row r="3803" customFormat="false" ht="15" hidden="false" customHeight="false" outlineLevel="0" collapsed="false">
      <c r="A3803" s="24"/>
      <c r="D3803" s="24"/>
      <c r="F3803" s="24"/>
      <c r="K3803" s="9" t="n">
        <f aca="false">IF($A3803="",0,IF(OR(N($D3803)=0,$D3803&amp;""=TOP!$C$5&amp;""),1,0))</f>
        <v>0</v>
      </c>
      <c r="L3803" s="27" t="n">
        <f aca="false">IF($K3803=0,0,IFERROR(INDEX(購買率算出!$P$6:$P$3005,MATCH($A3803&amp;"",購買率算出!$C$6:$C$3005,0)),0))</f>
        <v>0</v>
      </c>
    </row>
    <row r="3804" customFormat="false" ht="15" hidden="false" customHeight="false" outlineLevel="0" collapsed="false">
      <c r="A3804" s="24"/>
      <c r="D3804" s="24"/>
      <c r="F3804" s="24"/>
      <c r="K3804" s="9" t="n">
        <f aca="false">IF($A3804="",0,IF(OR(N($D3804)=0,$D3804&amp;""=TOP!$C$5&amp;""),1,0))</f>
        <v>0</v>
      </c>
      <c r="L3804" s="27" t="n">
        <f aca="false">IF($K3804=0,0,IFERROR(INDEX(購買率算出!$P$6:$P$3005,MATCH($A3804&amp;"",購買率算出!$C$6:$C$3005,0)),0))</f>
        <v>0</v>
      </c>
    </row>
    <row r="3805" customFormat="false" ht="15" hidden="false" customHeight="false" outlineLevel="0" collapsed="false">
      <c r="A3805" s="24"/>
      <c r="D3805" s="24"/>
      <c r="F3805" s="24"/>
      <c r="K3805" s="9" t="n">
        <f aca="false">IF($A3805="",0,IF(OR(N($D3805)=0,$D3805&amp;""=TOP!$C$5&amp;""),1,0))</f>
        <v>0</v>
      </c>
      <c r="L3805" s="27" t="n">
        <f aca="false">IF($K3805=0,0,IFERROR(INDEX(購買率算出!$P$6:$P$3005,MATCH($A3805&amp;"",購買率算出!$C$6:$C$3005,0)),0))</f>
        <v>0</v>
      </c>
    </row>
    <row r="3806" customFormat="false" ht="15" hidden="false" customHeight="false" outlineLevel="0" collapsed="false">
      <c r="A3806" s="24"/>
      <c r="D3806" s="24"/>
      <c r="F3806" s="24"/>
      <c r="K3806" s="9" t="n">
        <f aca="false">IF($A3806="",0,IF(OR(N($D3806)=0,$D3806&amp;""=TOP!$C$5&amp;""),1,0))</f>
        <v>0</v>
      </c>
      <c r="L3806" s="27" t="n">
        <f aca="false">IF($K3806=0,0,IFERROR(INDEX(購買率算出!$P$6:$P$3005,MATCH($A3806&amp;"",購買率算出!$C$6:$C$3005,0)),0))</f>
        <v>0</v>
      </c>
    </row>
    <row r="3807" customFormat="false" ht="15" hidden="false" customHeight="false" outlineLevel="0" collapsed="false">
      <c r="A3807" s="24"/>
      <c r="D3807" s="24"/>
      <c r="F3807" s="24"/>
      <c r="K3807" s="9" t="n">
        <f aca="false">IF($A3807="",0,IF(OR(N($D3807)=0,$D3807&amp;""=TOP!$C$5&amp;""),1,0))</f>
        <v>0</v>
      </c>
      <c r="L3807" s="27" t="n">
        <f aca="false">IF($K3807=0,0,IFERROR(INDEX(購買率算出!$P$6:$P$3005,MATCH($A3807&amp;"",購買率算出!$C$6:$C$3005,0)),0))</f>
        <v>0</v>
      </c>
    </row>
    <row r="3808" customFormat="false" ht="15" hidden="false" customHeight="false" outlineLevel="0" collapsed="false">
      <c r="A3808" s="24"/>
      <c r="D3808" s="24"/>
      <c r="F3808" s="24"/>
      <c r="K3808" s="9" t="n">
        <f aca="false">IF($A3808="",0,IF(OR(N($D3808)=0,$D3808&amp;""=TOP!$C$5&amp;""),1,0))</f>
        <v>0</v>
      </c>
      <c r="L3808" s="27" t="n">
        <f aca="false">IF($K3808=0,0,IFERROR(INDEX(購買率算出!$P$6:$P$3005,MATCH($A3808&amp;"",購買率算出!$C$6:$C$3005,0)),0))</f>
        <v>0</v>
      </c>
    </row>
    <row r="3809" customFormat="false" ht="15" hidden="false" customHeight="false" outlineLevel="0" collapsed="false">
      <c r="A3809" s="24"/>
      <c r="D3809" s="24"/>
      <c r="F3809" s="24"/>
      <c r="K3809" s="9" t="n">
        <f aca="false">IF($A3809="",0,IF(OR(N($D3809)=0,$D3809&amp;""=TOP!$C$5&amp;""),1,0))</f>
        <v>0</v>
      </c>
      <c r="L3809" s="27" t="n">
        <f aca="false">IF($K3809=0,0,IFERROR(INDEX(購買率算出!$P$6:$P$3005,MATCH($A3809&amp;"",購買率算出!$C$6:$C$3005,0)),0))</f>
        <v>0</v>
      </c>
    </row>
    <row r="3810" customFormat="false" ht="15" hidden="false" customHeight="false" outlineLevel="0" collapsed="false">
      <c r="A3810" s="24"/>
      <c r="D3810" s="24"/>
      <c r="F3810" s="24"/>
      <c r="K3810" s="9" t="n">
        <f aca="false">IF($A3810="",0,IF(OR(N($D3810)=0,$D3810&amp;""=TOP!$C$5&amp;""),1,0))</f>
        <v>0</v>
      </c>
      <c r="L3810" s="27" t="n">
        <f aca="false">IF($K3810=0,0,IFERROR(INDEX(購買率算出!$P$6:$P$3005,MATCH($A3810&amp;"",購買率算出!$C$6:$C$3005,0)),0))</f>
        <v>0</v>
      </c>
    </row>
    <row r="3811" customFormat="false" ht="15" hidden="false" customHeight="false" outlineLevel="0" collapsed="false">
      <c r="A3811" s="24"/>
      <c r="D3811" s="24"/>
      <c r="F3811" s="24"/>
      <c r="K3811" s="9" t="n">
        <f aca="false">IF($A3811="",0,IF(OR(N($D3811)=0,$D3811&amp;""=TOP!$C$5&amp;""),1,0))</f>
        <v>0</v>
      </c>
      <c r="L3811" s="27" t="n">
        <f aca="false">IF($K3811=0,0,IFERROR(INDEX(購買率算出!$P$6:$P$3005,MATCH($A3811&amp;"",購買率算出!$C$6:$C$3005,0)),0))</f>
        <v>0</v>
      </c>
    </row>
    <row r="3812" customFormat="false" ht="15" hidden="false" customHeight="false" outlineLevel="0" collapsed="false">
      <c r="A3812" s="24"/>
      <c r="D3812" s="24"/>
      <c r="F3812" s="24"/>
      <c r="K3812" s="9" t="n">
        <f aca="false">IF($A3812="",0,IF(OR(N($D3812)=0,$D3812&amp;""=TOP!$C$5&amp;""),1,0))</f>
        <v>0</v>
      </c>
      <c r="L3812" s="27" t="n">
        <f aca="false">IF($K3812=0,0,IFERROR(INDEX(購買率算出!$P$6:$P$3005,MATCH($A3812&amp;"",購買率算出!$C$6:$C$3005,0)),0))</f>
        <v>0</v>
      </c>
    </row>
    <row r="3813" customFormat="false" ht="15" hidden="false" customHeight="false" outlineLevel="0" collapsed="false">
      <c r="A3813" s="24"/>
      <c r="D3813" s="24"/>
      <c r="F3813" s="24"/>
      <c r="K3813" s="9" t="n">
        <f aca="false">IF($A3813="",0,IF(OR(N($D3813)=0,$D3813&amp;""=TOP!$C$5&amp;""),1,0))</f>
        <v>0</v>
      </c>
      <c r="L3813" s="27" t="n">
        <f aca="false">IF($K3813=0,0,IFERROR(INDEX(購買率算出!$P$6:$P$3005,MATCH($A3813&amp;"",購買率算出!$C$6:$C$3005,0)),0))</f>
        <v>0</v>
      </c>
    </row>
    <row r="3814" customFormat="false" ht="15" hidden="false" customHeight="false" outlineLevel="0" collapsed="false">
      <c r="A3814" s="24"/>
      <c r="D3814" s="24"/>
      <c r="F3814" s="24"/>
      <c r="K3814" s="9" t="n">
        <f aca="false">IF($A3814="",0,IF(OR(N($D3814)=0,$D3814&amp;""=TOP!$C$5&amp;""),1,0))</f>
        <v>0</v>
      </c>
      <c r="L3814" s="27" t="n">
        <f aca="false">IF($K3814=0,0,IFERROR(INDEX(購買率算出!$P$6:$P$3005,MATCH($A3814&amp;"",購買率算出!$C$6:$C$3005,0)),0))</f>
        <v>0</v>
      </c>
    </row>
    <row r="3815" customFormat="false" ht="15" hidden="false" customHeight="false" outlineLevel="0" collapsed="false">
      <c r="A3815" s="24"/>
      <c r="D3815" s="24"/>
      <c r="F3815" s="24"/>
      <c r="K3815" s="9" t="n">
        <f aca="false">IF($A3815="",0,IF(OR(N($D3815)=0,$D3815&amp;""=TOP!$C$5&amp;""),1,0))</f>
        <v>0</v>
      </c>
      <c r="L3815" s="27" t="n">
        <f aca="false">IF($K3815=0,0,IFERROR(INDEX(購買率算出!$P$6:$P$3005,MATCH($A3815&amp;"",購買率算出!$C$6:$C$3005,0)),0))</f>
        <v>0</v>
      </c>
    </row>
    <row r="3816" customFormat="false" ht="15" hidden="false" customHeight="false" outlineLevel="0" collapsed="false">
      <c r="A3816" s="24"/>
      <c r="D3816" s="24"/>
      <c r="F3816" s="24"/>
      <c r="K3816" s="9" t="n">
        <f aca="false">IF($A3816="",0,IF(OR(N($D3816)=0,$D3816&amp;""=TOP!$C$5&amp;""),1,0))</f>
        <v>0</v>
      </c>
      <c r="L3816" s="27" t="n">
        <f aca="false">IF($K3816=0,0,IFERROR(INDEX(購買率算出!$P$6:$P$3005,MATCH($A3816&amp;"",購買率算出!$C$6:$C$3005,0)),0))</f>
        <v>0</v>
      </c>
    </row>
    <row r="3817" customFormat="false" ht="15" hidden="false" customHeight="false" outlineLevel="0" collapsed="false">
      <c r="A3817" s="24"/>
      <c r="D3817" s="24"/>
      <c r="F3817" s="24"/>
      <c r="K3817" s="9" t="n">
        <f aca="false">IF($A3817="",0,IF(OR(N($D3817)=0,$D3817&amp;""=TOP!$C$5&amp;""),1,0))</f>
        <v>0</v>
      </c>
      <c r="L3817" s="27" t="n">
        <f aca="false">IF($K3817=0,0,IFERROR(INDEX(購買率算出!$P$6:$P$3005,MATCH($A3817&amp;"",購買率算出!$C$6:$C$3005,0)),0))</f>
        <v>0</v>
      </c>
    </row>
    <row r="3818" customFormat="false" ht="15" hidden="false" customHeight="false" outlineLevel="0" collapsed="false">
      <c r="A3818" s="24"/>
      <c r="D3818" s="24"/>
      <c r="F3818" s="24"/>
      <c r="K3818" s="9" t="n">
        <f aca="false">IF($A3818="",0,IF(OR(N($D3818)=0,$D3818&amp;""=TOP!$C$5&amp;""),1,0))</f>
        <v>0</v>
      </c>
      <c r="L3818" s="27" t="n">
        <f aca="false">IF($K3818=0,0,IFERROR(INDEX(購買率算出!$P$6:$P$3005,MATCH($A3818&amp;"",購買率算出!$C$6:$C$3005,0)),0))</f>
        <v>0</v>
      </c>
    </row>
    <row r="3819" customFormat="false" ht="15" hidden="false" customHeight="false" outlineLevel="0" collapsed="false">
      <c r="A3819" s="24"/>
      <c r="D3819" s="24"/>
      <c r="F3819" s="24"/>
      <c r="K3819" s="9" t="n">
        <f aca="false">IF($A3819="",0,IF(OR(N($D3819)=0,$D3819&amp;""=TOP!$C$5&amp;""),1,0))</f>
        <v>0</v>
      </c>
      <c r="L3819" s="27" t="n">
        <f aca="false">IF($K3819=0,0,IFERROR(INDEX(購買率算出!$P$6:$P$3005,MATCH($A3819&amp;"",購買率算出!$C$6:$C$3005,0)),0))</f>
        <v>0</v>
      </c>
    </row>
    <row r="3820" customFormat="false" ht="15" hidden="false" customHeight="false" outlineLevel="0" collapsed="false">
      <c r="A3820" s="24"/>
      <c r="D3820" s="24"/>
      <c r="F3820" s="24"/>
      <c r="K3820" s="9" t="n">
        <f aca="false">IF($A3820="",0,IF(OR(N($D3820)=0,$D3820&amp;""=TOP!$C$5&amp;""),1,0))</f>
        <v>0</v>
      </c>
      <c r="L3820" s="27" t="n">
        <f aca="false">IF($K3820=0,0,IFERROR(INDEX(購買率算出!$P$6:$P$3005,MATCH($A3820&amp;"",購買率算出!$C$6:$C$3005,0)),0))</f>
        <v>0</v>
      </c>
    </row>
    <row r="3821" customFormat="false" ht="15" hidden="false" customHeight="false" outlineLevel="0" collapsed="false">
      <c r="A3821" s="24"/>
      <c r="D3821" s="24"/>
      <c r="F3821" s="24"/>
      <c r="K3821" s="9" t="n">
        <f aca="false">IF($A3821="",0,IF(OR(N($D3821)=0,$D3821&amp;""=TOP!$C$5&amp;""),1,0))</f>
        <v>0</v>
      </c>
      <c r="L3821" s="27" t="n">
        <f aca="false">IF($K3821=0,0,IFERROR(INDEX(購買率算出!$P$6:$P$3005,MATCH($A3821&amp;"",購買率算出!$C$6:$C$3005,0)),0))</f>
        <v>0</v>
      </c>
    </row>
    <row r="3822" customFormat="false" ht="15" hidden="false" customHeight="false" outlineLevel="0" collapsed="false">
      <c r="A3822" s="24"/>
      <c r="D3822" s="24"/>
      <c r="F3822" s="24"/>
      <c r="K3822" s="9" t="n">
        <f aca="false">IF($A3822="",0,IF(OR(N($D3822)=0,$D3822&amp;""=TOP!$C$5&amp;""),1,0))</f>
        <v>0</v>
      </c>
      <c r="L3822" s="27" t="n">
        <f aca="false">IF($K3822=0,0,IFERROR(INDEX(購買率算出!$P$6:$P$3005,MATCH($A3822&amp;"",購買率算出!$C$6:$C$3005,0)),0))</f>
        <v>0</v>
      </c>
    </row>
    <row r="3823" customFormat="false" ht="15" hidden="false" customHeight="false" outlineLevel="0" collapsed="false">
      <c r="A3823" s="24"/>
      <c r="D3823" s="24"/>
      <c r="F3823" s="24"/>
      <c r="K3823" s="9" t="n">
        <f aca="false">IF($A3823="",0,IF(OR(N($D3823)=0,$D3823&amp;""=TOP!$C$5&amp;""),1,0))</f>
        <v>0</v>
      </c>
      <c r="L3823" s="27" t="n">
        <f aca="false">IF($K3823=0,0,IFERROR(INDEX(購買率算出!$P$6:$P$3005,MATCH($A3823&amp;"",購買率算出!$C$6:$C$3005,0)),0))</f>
        <v>0</v>
      </c>
    </row>
    <row r="3824" customFormat="false" ht="15" hidden="false" customHeight="false" outlineLevel="0" collapsed="false">
      <c r="A3824" s="24"/>
      <c r="D3824" s="24"/>
      <c r="F3824" s="24"/>
      <c r="K3824" s="9" t="n">
        <f aca="false">IF($A3824="",0,IF(OR(N($D3824)=0,$D3824&amp;""=TOP!$C$5&amp;""),1,0))</f>
        <v>0</v>
      </c>
      <c r="L3824" s="27" t="n">
        <f aca="false">IF($K3824=0,0,IFERROR(INDEX(購買率算出!$P$6:$P$3005,MATCH($A3824&amp;"",購買率算出!$C$6:$C$3005,0)),0))</f>
        <v>0</v>
      </c>
    </row>
    <row r="3825" customFormat="false" ht="15" hidden="false" customHeight="false" outlineLevel="0" collapsed="false">
      <c r="A3825" s="24"/>
      <c r="D3825" s="24"/>
      <c r="F3825" s="24"/>
      <c r="K3825" s="9" t="n">
        <f aca="false">IF($A3825="",0,IF(OR(N($D3825)=0,$D3825&amp;""=TOP!$C$5&amp;""),1,0))</f>
        <v>0</v>
      </c>
      <c r="L3825" s="27" t="n">
        <f aca="false">IF($K3825=0,0,IFERROR(INDEX(購買率算出!$P$6:$P$3005,MATCH($A3825&amp;"",購買率算出!$C$6:$C$3005,0)),0))</f>
        <v>0</v>
      </c>
    </row>
    <row r="3826" customFormat="false" ht="15" hidden="false" customHeight="false" outlineLevel="0" collapsed="false">
      <c r="A3826" s="24"/>
      <c r="D3826" s="24"/>
      <c r="F3826" s="24"/>
      <c r="K3826" s="9" t="n">
        <f aca="false">IF($A3826="",0,IF(OR(N($D3826)=0,$D3826&amp;""=TOP!$C$5&amp;""),1,0))</f>
        <v>0</v>
      </c>
      <c r="L3826" s="27" t="n">
        <f aca="false">IF($K3826=0,0,IFERROR(INDEX(購買率算出!$P$6:$P$3005,MATCH($A3826&amp;"",購買率算出!$C$6:$C$3005,0)),0))</f>
        <v>0</v>
      </c>
    </row>
    <row r="3827" customFormat="false" ht="15" hidden="false" customHeight="false" outlineLevel="0" collapsed="false">
      <c r="A3827" s="24"/>
      <c r="D3827" s="24"/>
      <c r="F3827" s="24"/>
      <c r="K3827" s="9" t="n">
        <f aca="false">IF($A3827="",0,IF(OR(N($D3827)=0,$D3827&amp;""=TOP!$C$5&amp;""),1,0))</f>
        <v>0</v>
      </c>
      <c r="L3827" s="27" t="n">
        <f aca="false">IF($K3827=0,0,IFERROR(INDEX(購買率算出!$P$6:$P$3005,MATCH($A3827&amp;"",購買率算出!$C$6:$C$3005,0)),0))</f>
        <v>0</v>
      </c>
    </row>
    <row r="3828" customFormat="false" ht="15" hidden="false" customHeight="false" outlineLevel="0" collapsed="false">
      <c r="A3828" s="24"/>
      <c r="D3828" s="24"/>
      <c r="F3828" s="24"/>
      <c r="K3828" s="9" t="n">
        <f aca="false">IF($A3828="",0,IF(OR(N($D3828)=0,$D3828&amp;""=TOP!$C$5&amp;""),1,0))</f>
        <v>0</v>
      </c>
      <c r="L3828" s="27" t="n">
        <f aca="false">IF($K3828=0,0,IFERROR(INDEX(購買率算出!$P$6:$P$3005,MATCH($A3828&amp;"",購買率算出!$C$6:$C$3005,0)),0))</f>
        <v>0</v>
      </c>
    </row>
    <row r="3829" customFormat="false" ht="15" hidden="false" customHeight="false" outlineLevel="0" collapsed="false">
      <c r="A3829" s="24"/>
      <c r="D3829" s="24"/>
      <c r="F3829" s="24"/>
      <c r="K3829" s="9" t="n">
        <f aca="false">IF($A3829="",0,IF(OR(N($D3829)=0,$D3829&amp;""=TOP!$C$5&amp;""),1,0))</f>
        <v>0</v>
      </c>
      <c r="L3829" s="27" t="n">
        <f aca="false">IF($K3829=0,0,IFERROR(INDEX(購買率算出!$P$6:$P$3005,MATCH($A3829&amp;"",購買率算出!$C$6:$C$3005,0)),0))</f>
        <v>0</v>
      </c>
    </row>
    <row r="3830" customFormat="false" ht="15" hidden="false" customHeight="false" outlineLevel="0" collapsed="false">
      <c r="A3830" s="24"/>
      <c r="D3830" s="24"/>
      <c r="F3830" s="24"/>
      <c r="K3830" s="9" t="n">
        <f aca="false">IF($A3830="",0,IF(OR(N($D3830)=0,$D3830&amp;""=TOP!$C$5&amp;""),1,0))</f>
        <v>0</v>
      </c>
      <c r="L3830" s="27" t="n">
        <f aca="false">IF($K3830=0,0,IFERROR(INDEX(購買率算出!$P$6:$P$3005,MATCH($A3830&amp;"",購買率算出!$C$6:$C$3005,0)),0))</f>
        <v>0</v>
      </c>
    </row>
    <row r="3831" customFormat="false" ht="15" hidden="false" customHeight="false" outlineLevel="0" collapsed="false">
      <c r="A3831" s="24"/>
      <c r="D3831" s="24"/>
      <c r="F3831" s="24"/>
      <c r="K3831" s="9" t="n">
        <f aca="false">IF($A3831="",0,IF(OR(N($D3831)=0,$D3831&amp;""=TOP!$C$5&amp;""),1,0))</f>
        <v>0</v>
      </c>
      <c r="L3831" s="27" t="n">
        <f aca="false">IF($K3831=0,0,IFERROR(INDEX(購買率算出!$P$6:$P$3005,MATCH($A3831&amp;"",購買率算出!$C$6:$C$3005,0)),0))</f>
        <v>0</v>
      </c>
    </row>
    <row r="3832" customFormat="false" ht="15" hidden="false" customHeight="false" outlineLevel="0" collapsed="false">
      <c r="A3832" s="24"/>
      <c r="D3832" s="24"/>
      <c r="F3832" s="24"/>
      <c r="K3832" s="9" t="n">
        <f aca="false">IF($A3832="",0,IF(OR(N($D3832)=0,$D3832&amp;""=TOP!$C$5&amp;""),1,0))</f>
        <v>0</v>
      </c>
      <c r="L3832" s="27" t="n">
        <f aca="false">IF($K3832=0,0,IFERROR(INDEX(購買率算出!$P$6:$P$3005,MATCH($A3832&amp;"",購買率算出!$C$6:$C$3005,0)),0))</f>
        <v>0</v>
      </c>
    </row>
    <row r="3833" customFormat="false" ht="15" hidden="false" customHeight="false" outlineLevel="0" collapsed="false">
      <c r="A3833" s="24"/>
      <c r="D3833" s="24"/>
      <c r="F3833" s="24"/>
      <c r="K3833" s="9" t="n">
        <f aca="false">IF($A3833="",0,IF(OR(N($D3833)=0,$D3833&amp;""=TOP!$C$5&amp;""),1,0))</f>
        <v>0</v>
      </c>
      <c r="L3833" s="27" t="n">
        <f aca="false">IF($K3833=0,0,IFERROR(INDEX(購買率算出!$P$6:$P$3005,MATCH($A3833&amp;"",購買率算出!$C$6:$C$3005,0)),0))</f>
        <v>0</v>
      </c>
    </row>
    <row r="3834" customFormat="false" ht="15" hidden="false" customHeight="false" outlineLevel="0" collapsed="false">
      <c r="A3834" s="24"/>
      <c r="D3834" s="24"/>
      <c r="F3834" s="24"/>
      <c r="K3834" s="9" t="n">
        <f aca="false">IF($A3834="",0,IF(OR(N($D3834)=0,$D3834&amp;""=TOP!$C$5&amp;""),1,0))</f>
        <v>0</v>
      </c>
      <c r="L3834" s="27" t="n">
        <f aca="false">IF($K3834=0,0,IFERROR(INDEX(購買率算出!$P$6:$P$3005,MATCH($A3834&amp;"",購買率算出!$C$6:$C$3005,0)),0))</f>
        <v>0</v>
      </c>
    </row>
    <row r="3835" customFormat="false" ht="15" hidden="false" customHeight="false" outlineLevel="0" collapsed="false">
      <c r="A3835" s="24"/>
      <c r="D3835" s="24"/>
      <c r="F3835" s="24"/>
      <c r="K3835" s="9" t="n">
        <f aca="false">IF($A3835="",0,IF(OR(N($D3835)=0,$D3835&amp;""=TOP!$C$5&amp;""),1,0))</f>
        <v>0</v>
      </c>
      <c r="L3835" s="27" t="n">
        <f aca="false">IF($K3835=0,0,IFERROR(INDEX(購買率算出!$P$6:$P$3005,MATCH($A3835&amp;"",購買率算出!$C$6:$C$3005,0)),0))</f>
        <v>0</v>
      </c>
    </row>
    <row r="3836" customFormat="false" ht="15" hidden="false" customHeight="false" outlineLevel="0" collapsed="false">
      <c r="A3836" s="24"/>
      <c r="D3836" s="24"/>
      <c r="F3836" s="24"/>
      <c r="K3836" s="9" t="n">
        <f aca="false">IF($A3836="",0,IF(OR(N($D3836)=0,$D3836&amp;""=TOP!$C$5&amp;""),1,0))</f>
        <v>0</v>
      </c>
      <c r="L3836" s="27" t="n">
        <f aca="false">IF($K3836=0,0,IFERROR(INDEX(購買率算出!$P$6:$P$3005,MATCH($A3836&amp;"",購買率算出!$C$6:$C$3005,0)),0))</f>
        <v>0</v>
      </c>
    </row>
    <row r="3837" customFormat="false" ht="15" hidden="false" customHeight="false" outlineLevel="0" collapsed="false">
      <c r="A3837" s="24"/>
      <c r="D3837" s="24"/>
      <c r="F3837" s="24"/>
      <c r="K3837" s="9" t="n">
        <f aca="false">IF($A3837="",0,IF(OR(N($D3837)=0,$D3837&amp;""=TOP!$C$5&amp;""),1,0))</f>
        <v>0</v>
      </c>
      <c r="L3837" s="27" t="n">
        <f aca="false">IF($K3837=0,0,IFERROR(INDEX(購買率算出!$P$6:$P$3005,MATCH($A3837&amp;"",購買率算出!$C$6:$C$3005,0)),0))</f>
        <v>0</v>
      </c>
    </row>
    <row r="3838" customFormat="false" ht="15" hidden="false" customHeight="false" outlineLevel="0" collapsed="false">
      <c r="A3838" s="24"/>
      <c r="D3838" s="24"/>
      <c r="F3838" s="24"/>
      <c r="K3838" s="9" t="n">
        <f aca="false">IF($A3838="",0,IF(OR(N($D3838)=0,$D3838&amp;""=TOP!$C$5&amp;""),1,0))</f>
        <v>0</v>
      </c>
      <c r="L3838" s="27" t="n">
        <f aca="false">IF($K3838=0,0,IFERROR(INDEX(購買率算出!$P$6:$P$3005,MATCH($A3838&amp;"",購買率算出!$C$6:$C$3005,0)),0))</f>
        <v>0</v>
      </c>
    </row>
    <row r="3839" customFormat="false" ht="15" hidden="false" customHeight="false" outlineLevel="0" collapsed="false">
      <c r="A3839" s="24"/>
      <c r="D3839" s="24"/>
      <c r="F3839" s="24"/>
      <c r="K3839" s="9" t="n">
        <f aca="false">IF($A3839="",0,IF(OR(N($D3839)=0,$D3839&amp;""=TOP!$C$5&amp;""),1,0))</f>
        <v>0</v>
      </c>
      <c r="L3839" s="27" t="n">
        <f aca="false">IF($K3839=0,0,IFERROR(INDEX(購買率算出!$P$6:$P$3005,MATCH($A3839&amp;"",購買率算出!$C$6:$C$3005,0)),0))</f>
        <v>0</v>
      </c>
    </row>
    <row r="3840" customFormat="false" ht="15" hidden="false" customHeight="false" outlineLevel="0" collapsed="false">
      <c r="A3840" s="24"/>
      <c r="D3840" s="24"/>
      <c r="F3840" s="24"/>
      <c r="K3840" s="9" t="n">
        <f aca="false">IF($A3840="",0,IF(OR(N($D3840)=0,$D3840&amp;""=TOP!$C$5&amp;""),1,0))</f>
        <v>0</v>
      </c>
      <c r="L3840" s="27" t="n">
        <f aca="false">IF($K3840=0,0,IFERROR(INDEX(購買率算出!$P$6:$P$3005,MATCH($A3840&amp;"",購買率算出!$C$6:$C$3005,0)),0))</f>
        <v>0</v>
      </c>
    </row>
    <row r="3841" customFormat="false" ht="15" hidden="false" customHeight="false" outlineLevel="0" collapsed="false">
      <c r="A3841" s="24"/>
      <c r="D3841" s="24"/>
      <c r="F3841" s="24"/>
      <c r="K3841" s="9" t="n">
        <f aca="false">IF($A3841="",0,IF(OR(N($D3841)=0,$D3841&amp;""=TOP!$C$5&amp;""),1,0))</f>
        <v>0</v>
      </c>
      <c r="L3841" s="27" t="n">
        <f aca="false">IF($K3841=0,0,IFERROR(INDEX(購買率算出!$P$6:$P$3005,MATCH($A3841&amp;"",購買率算出!$C$6:$C$3005,0)),0))</f>
        <v>0</v>
      </c>
    </row>
    <row r="3842" customFormat="false" ht="15" hidden="false" customHeight="false" outlineLevel="0" collapsed="false">
      <c r="A3842" s="24"/>
      <c r="D3842" s="24"/>
      <c r="F3842" s="24"/>
      <c r="K3842" s="9" t="n">
        <f aca="false">IF($A3842="",0,IF(OR(N($D3842)=0,$D3842&amp;""=TOP!$C$5&amp;""),1,0))</f>
        <v>0</v>
      </c>
      <c r="L3842" s="27" t="n">
        <f aca="false">IF($K3842=0,0,IFERROR(INDEX(購買率算出!$P$6:$P$3005,MATCH($A3842&amp;"",購買率算出!$C$6:$C$3005,0)),0))</f>
        <v>0</v>
      </c>
    </row>
    <row r="3843" customFormat="false" ht="15" hidden="false" customHeight="false" outlineLevel="0" collapsed="false">
      <c r="A3843" s="24"/>
      <c r="D3843" s="24"/>
      <c r="F3843" s="24"/>
      <c r="K3843" s="9" t="n">
        <f aca="false">IF($A3843="",0,IF(OR(N($D3843)=0,$D3843&amp;""=TOP!$C$5&amp;""),1,0))</f>
        <v>0</v>
      </c>
      <c r="L3843" s="27" t="n">
        <f aca="false">IF($K3843=0,0,IFERROR(INDEX(購買率算出!$P$6:$P$3005,MATCH($A3843&amp;"",購買率算出!$C$6:$C$3005,0)),0))</f>
        <v>0</v>
      </c>
    </row>
    <row r="3844" customFormat="false" ht="15" hidden="false" customHeight="false" outlineLevel="0" collapsed="false">
      <c r="A3844" s="24"/>
      <c r="D3844" s="24"/>
      <c r="F3844" s="24"/>
      <c r="K3844" s="9" t="n">
        <f aca="false">IF($A3844="",0,IF(OR(N($D3844)=0,$D3844&amp;""=TOP!$C$5&amp;""),1,0))</f>
        <v>0</v>
      </c>
      <c r="L3844" s="27" t="n">
        <f aca="false">IF($K3844=0,0,IFERROR(INDEX(購買率算出!$P$6:$P$3005,MATCH($A3844&amp;"",購買率算出!$C$6:$C$3005,0)),0))</f>
        <v>0</v>
      </c>
    </row>
    <row r="3845" customFormat="false" ht="15" hidden="false" customHeight="false" outlineLevel="0" collapsed="false">
      <c r="A3845" s="24"/>
      <c r="D3845" s="24"/>
      <c r="F3845" s="24"/>
      <c r="K3845" s="9" t="n">
        <f aca="false">IF($A3845="",0,IF(OR(N($D3845)=0,$D3845&amp;""=TOP!$C$5&amp;""),1,0))</f>
        <v>0</v>
      </c>
      <c r="L3845" s="27" t="n">
        <f aca="false">IF($K3845=0,0,IFERROR(INDEX(購買率算出!$P$6:$P$3005,MATCH($A3845&amp;"",購買率算出!$C$6:$C$3005,0)),0))</f>
        <v>0</v>
      </c>
    </row>
    <row r="3846" customFormat="false" ht="15" hidden="false" customHeight="false" outlineLevel="0" collapsed="false">
      <c r="A3846" s="24"/>
      <c r="D3846" s="24"/>
      <c r="F3846" s="24"/>
      <c r="K3846" s="9" t="n">
        <f aca="false">IF($A3846="",0,IF(OR(N($D3846)=0,$D3846&amp;""=TOP!$C$5&amp;""),1,0))</f>
        <v>0</v>
      </c>
      <c r="L3846" s="27" t="n">
        <f aca="false">IF($K3846=0,0,IFERROR(INDEX(購買率算出!$P$6:$P$3005,MATCH($A3846&amp;"",購買率算出!$C$6:$C$3005,0)),0))</f>
        <v>0</v>
      </c>
    </row>
    <row r="3847" customFormat="false" ht="15" hidden="false" customHeight="false" outlineLevel="0" collapsed="false">
      <c r="A3847" s="24"/>
      <c r="D3847" s="24"/>
      <c r="F3847" s="24"/>
      <c r="K3847" s="9" t="n">
        <f aca="false">IF($A3847="",0,IF(OR(N($D3847)=0,$D3847&amp;""=TOP!$C$5&amp;""),1,0))</f>
        <v>0</v>
      </c>
      <c r="L3847" s="27" t="n">
        <f aca="false">IF($K3847=0,0,IFERROR(INDEX(購買率算出!$P$6:$P$3005,MATCH($A3847&amp;"",購買率算出!$C$6:$C$3005,0)),0))</f>
        <v>0</v>
      </c>
    </row>
    <row r="3848" customFormat="false" ht="15" hidden="false" customHeight="false" outlineLevel="0" collapsed="false">
      <c r="A3848" s="24"/>
      <c r="D3848" s="24"/>
      <c r="F3848" s="24"/>
      <c r="K3848" s="9" t="n">
        <f aca="false">IF($A3848="",0,IF(OR(N($D3848)=0,$D3848&amp;""=TOP!$C$5&amp;""),1,0))</f>
        <v>0</v>
      </c>
      <c r="L3848" s="27" t="n">
        <f aca="false">IF($K3848=0,0,IFERROR(INDEX(購買率算出!$P$6:$P$3005,MATCH($A3848&amp;"",購買率算出!$C$6:$C$3005,0)),0))</f>
        <v>0</v>
      </c>
    </row>
    <row r="3849" customFormat="false" ht="15" hidden="false" customHeight="false" outlineLevel="0" collapsed="false">
      <c r="A3849" s="24"/>
      <c r="D3849" s="24"/>
      <c r="F3849" s="24"/>
      <c r="K3849" s="9" t="n">
        <f aca="false">IF($A3849="",0,IF(OR(N($D3849)=0,$D3849&amp;""=TOP!$C$5&amp;""),1,0))</f>
        <v>0</v>
      </c>
      <c r="L3849" s="27" t="n">
        <f aca="false">IF($K3849=0,0,IFERROR(INDEX(購買率算出!$P$6:$P$3005,MATCH($A3849&amp;"",購買率算出!$C$6:$C$3005,0)),0))</f>
        <v>0</v>
      </c>
    </row>
    <row r="3850" customFormat="false" ht="15" hidden="false" customHeight="false" outlineLevel="0" collapsed="false">
      <c r="A3850" s="24"/>
      <c r="D3850" s="24"/>
      <c r="F3850" s="24"/>
      <c r="K3850" s="9" t="n">
        <f aca="false">IF($A3850="",0,IF(OR(N($D3850)=0,$D3850&amp;""=TOP!$C$5&amp;""),1,0))</f>
        <v>0</v>
      </c>
      <c r="L3850" s="27" t="n">
        <f aca="false">IF($K3850=0,0,IFERROR(INDEX(購買率算出!$P$6:$P$3005,MATCH($A3850&amp;"",購買率算出!$C$6:$C$3005,0)),0))</f>
        <v>0</v>
      </c>
    </row>
    <row r="3851" customFormat="false" ht="15" hidden="false" customHeight="false" outlineLevel="0" collapsed="false">
      <c r="A3851" s="24"/>
      <c r="D3851" s="24"/>
      <c r="F3851" s="24"/>
      <c r="K3851" s="9" t="n">
        <f aca="false">IF($A3851="",0,IF(OR(N($D3851)=0,$D3851&amp;""=TOP!$C$5&amp;""),1,0))</f>
        <v>0</v>
      </c>
      <c r="L3851" s="27" t="n">
        <f aca="false">IF($K3851=0,0,IFERROR(INDEX(購買率算出!$P$6:$P$3005,MATCH($A3851&amp;"",購買率算出!$C$6:$C$3005,0)),0))</f>
        <v>0</v>
      </c>
    </row>
    <row r="3852" customFormat="false" ht="15" hidden="false" customHeight="false" outlineLevel="0" collapsed="false">
      <c r="A3852" s="24"/>
      <c r="D3852" s="24"/>
      <c r="F3852" s="24"/>
      <c r="K3852" s="9" t="n">
        <f aca="false">IF($A3852="",0,IF(OR(N($D3852)=0,$D3852&amp;""=TOP!$C$5&amp;""),1,0))</f>
        <v>0</v>
      </c>
      <c r="L3852" s="27" t="n">
        <f aca="false">IF($K3852=0,0,IFERROR(INDEX(購買率算出!$P$6:$P$3005,MATCH($A3852&amp;"",購買率算出!$C$6:$C$3005,0)),0))</f>
        <v>0</v>
      </c>
    </row>
    <row r="3853" customFormat="false" ht="15" hidden="false" customHeight="false" outlineLevel="0" collapsed="false">
      <c r="A3853" s="24"/>
      <c r="D3853" s="24"/>
      <c r="F3853" s="24"/>
      <c r="K3853" s="9" t="n">
        <f aca="false">IF($A3853="",0,IF(OR(N($D3853)=0,$D3853&amp;""=TOP!$C$5&amp;""),1,0))</f>
        <v>0</v>
      </c>
      <c r="L3853" s="27" t="n">
        <f aca="false">IF($K3853=0,0,IFERROR(INDEX(購買率算出!$P$6:$P$3005,MATCH($A3853&amp;"",購買率算出!$C$6:$C$3005,0)),0))</f>
        <v>0</v>
      </c>
    </row>
    <row r="3854" customFormat="false" ht="15" hidden="false" customHeight="false" outlineLevel="0" collapsed="false">
      <c r="A3854" s="24"/>
      <c r="D3854" s="24"/>
      <c r="F3854" s="24"/>
      <c r="K3854" s="9" t="n">
        <f aca="false">IF($A3854="",0,IF(OR(N($D3854)=0,$D3854&amp;""=TOP!$C$5&amp;""),1,0))</f>
        <v>0</v>
      </c>
      <c r="L3854" s="27" t="n">
        <f aca="false">IF($K3854=0,0,IFERROR(INDEX(購買率算出!$P$6:$P$3005,MATCH($A3854&amp;"",購買率算出!$C$6:$C$3005,0)),0))</f>
        <v>0</v>
      </c>
    </row>
    <row r="3855" customFormat="false" ht="15" hidden="false" customHeight="false" outlineLevel="0" collapsed="false">
      <c r="A3855" s="24"/>
      <c r="D3855" s="24"/>
      <c r="F3855" s="24"/>
      <c r="K3855" s="9" t="n">
        <f aca="false">IF($A3855="",0,IF(OR(N($D3855)=0,$D3855&amp;""=TOP!$C$5&amp;""),1,0))</f>
        <v>0</v>
      </c>
      <c r="L3855" s="27" t="n">
        <f aca="false">IF($K3855=0,0,IFERROR(INDEX(購買率算出!$P$6:$P$3005,MATCH($A3855&amp;"",購買率算出!$C$6:$C$3005,0)),0))</f>
        <v>0</v>
      </c>
    </row>
    <row r="3856" customFormat="false" ht="15" hidden="false" customHeight="false" outlineLevel="0" collapsed="false">
      <c r="A3856" s="24"/>
      <c r="D3856" s="24"/>
      <c r="F3856" s="24"/>
      <c r="K3856" s="9" t="n">
        <f aca="false">IF($A3856="",0,IF(OR(N($D3856)=0,$D3856&amp;""=TOP!$C$5&amp;""),1,0))</f>
        <v>0</v>
      </c>
      <c r="L3856" s="27" t="n">
        <f aca="false">IF($K3856=0,0,IFERROR(INDEX(購買率算出!$P$6:$P$3005,MATCH($A3856&amp;"",購買率算出!$C$6:$C$3005,0)),0))</f>
        <v>0</v>
      </c>
    </row>
    <row r="3857" customFormat="false" ht="15" hidden="false" customHeight="false" outlineLevel="0" collapsed="false">
      <c r="A3857" s="24"/>
      <c r="D3857" s="24"/>
      <c r="F3857" s="24"/>
      <c r="K3857" s="9" t="n">
        <f aca="false">IF($A3857="",0,IF(OR(N($D3857)=0,$D3857&amp;""=TOP!$C$5&amp;""),1,0))</f>
        <v>0</v>
      </c>
      <c r="L3857" s="27" t="n">
        <f aca="false">IF($K3857=0,0,IFERROR(INDEX(購買率算出!$P$6:$P$3005,MATCH($A3857&amp;"",購買率算出!$C$6:$C$3005,0)),0))</f>
        <v>0</v>
      </c>
    </row>
    <row r="3858" customFormat="false" ht="15" hidden="false" customHeight="false" outlineLevel="0" collapsed="false">
      <c r="A3858" s="24"/>
      <c r="D3858" s="24"/>
      <c r="F3858" s="24"/>
      <c r="K3858" s="9" t="n">
        <f aca="false">IF($A3858="",0,IF(OR(N($D3858)=0,$D3858&amp;""=TOP!$C$5&amp;""),1,0))</f>
        <v>0</v>
      </c>
      <c r="L3858" s="27" t="n">
        <f aca="false">IF($K3858=0,0,IFERROR(INDEX(購買率算出!$P$6:$P$3005,MATCH($A3858&amp;"",購買率算出!$C$6:$C$3005,0)),0))</f>
        <v>0</v>
      </c>
    </row>
    <row r="3859" customFormat="false" ht="15" hidden="false" customHeight="false" outlineLevel="0" collapsed="false">
      <c r="A3859" s="24"/>
      <c r="D3859" s="24"/>
      <c r="F3859" s="24"/>
      <c r="K3859" s="9" t="n">
        <f aca="false">IF($A3859="",0,IF(OR(N($D3859)=0,$D3859&amp;""=TOP!$C$5&amp;""),1,0))</f>
        <v>0</v>
      </c>
      <c r="L3859" s="27" t="n">
        <f aca="false">IF($K3859=0,0,IFERROR(INDEX(購買率算出!$P$6:$P$3005,MATCH($A3859&amp;"",購買率算出!$C$6:$C$3005,0)),0))</f>
        <v>0</v>
      </c>
    </row>
    <row r="3860" customFormat="false" ht="15" hidden="false" customHeight="false" outlineLevel="0" collapsed="false">
      <c r="A3860" s="24"/>
      <c r="D3860" s="24"/>
      <c r="F3860" s="24"/>
      <c r="K3860" s="9" t="n">
        <f aca="false">IF($A3860="",0,IF(OR(N($D3860)=0,$D3860&amp;""=TOP!$C$5&amp;""),1,0))</f>
        <v>0</v>
      </c>
      <c r="L3860" s="27" t="n">
        <f aca="false">IF($K3860=0,0,IFERROR(INDEX(購買率算出!$P$6:$P$3005,MATCH($A3860&amp;"",購買率算出!$C$6:$C$3005,0)),0))</f>
        <v>0</v>
      </c>
    </row>
    <row r="3861" customFormat="false" ht="15" hidden="false" customHeight="false" outlineLevel="0" collapsed="false">
      <c r="A3861" s="24"/>
      <c r="D3861" s="24"/>
      <c r="F3861" s="24"/>
      <c r="K3861" s="9" t="n">
        <f aca="false">IF($A3861="",0,IF(OR(N($D3861)=0,$D3861&amp;""=TOP!$C$5&amp;""),1,0))</f>
        <v>0</v>
      </c>
      <c r="L3861" s="27" t="n">
        <f aca="false">IF($K3861=0,0,IFERROR(INDEX(購買率算出!$P$6:$P$3005,MATCH($A3861&amp;"",購買率算出!$C$6:$C$3005,0)),0))</f>
        <v>0</v>
      </c>
    </row>
    <row r="3862" customFormat="false" ht="15" hidden="false" customHeight="false" outlineLevel="0" collapsed="false">
      <c r="A3862" s="24"/>
      <c r="D3862" s="24"/>
      <c r="F3862" s="24"/>
      <c r="K3862" s="9" t="n">
        <f aca="false">IF($A3862="",0,IF(OR(N($D3862)=0,$D3862&amp;""=TOP!$C$5&amp;""),1,0))</f>
        <v>0</v>
      </c>
      <c r="L3862" s="27" t="n">
        <f aca="false">IF($K3862=0,0,IFERROR(INDEX(購買率算出!$P$6:$P$3005,MATCH($A3862&amp;"",購買率算出!$C$6:$C$3005,0)),0))</f>
        <v>0</v>
      </c>
    </row>
    <row r="3863" customFormat="false" ht="15" hidden="false" customHeight="false" outlineLevel="0" collapsed="false">
      <c r="A3863" s="24"/>
      <c r="D3863" s="24"/>
      <c r="F3863" s="24"/>
      <c r="K3863" s="9" t="n">
        <f aca="false">IF($A3863="",0,IF(OR(N($D3863)=0,$D3863&amp;""=TOP!$C$5&amp;""),1,0))</f>
        <v>0</v>
      </c>
      <c r="L3863" s="27" t="n">
        <f aca="false">IF($K3863=0,0,IFERROR(INDEX(購買率算出!$P$6:$P$3005,MATCH($A3863&amp;"",購買率算出!$C$6:$C$3005,0)),0))</f>
        <v>0</v>
      </c>
    </row>
    <row r="3864" customFormat="false" ht="15" hidden="false" customHeight="false" outlineLevel="0" collapsed="false">
      <c r="A3864" s="24"/>
      <c r="D3864" s="24"/>
      <c r="F3864" s="24"/>
      <c r="K3864" s="9" t="n">
        <f aca="false">IF($A3864="",0,IF(OR(N($D3864)=0,$D3864&amp;""=TOP!$C$5&amp;""),1,0))</f>
        <v>0</v>
      </c>
      <c r="L3864" s="27" t="n">
        <f aca="false">IF($K3864=0,0,IFERROR(INDEX(購買率算出!$P$6:$P$3005,MATCH($A3864&amp;"",購買率算出!$C$6:$C$3005,0)),0))</f>
        <v>0</v>
      </c>
    </row>
    <row r="3865" customFormat="false" ht="15" hidden="false" customHeight="false" outlineLevel="0" collapsed="false">
      <c r="A3865" s="24"/>
      <c r="D3865" s="24"/>
      <c r="F3865" s="24"/>
      <c r="K3865" s="9" t="n">
        <f aca="false">IF($A3865="",0,IF(OR(N($D3865)=0,$D3865&amp;""=TOP!$C$5&amp;""),1,0))</f>
        <v>0</v>
      </c>
      <c r="L3865" s="27" t="n">
        <f aca="false">IF($K3865=0,0,IFERROR(INDEX(購買率算出!$P$6:$P$3005,MATCH($A3865&amp;"",購買率算出!$C$6:$C$3005,0)),0))</f>
        <v>0</v>
      </c>
    </row>
    <row r="3866" customFormat="false" ht="15" hidden="false" customHeight="false" outlineLevel="0" collapsed="false">
      <c r="A3866" s="24"/>
      <c r="D3866" s="24"/>
      <c r="F3866" s="24"/>
      <c r="K3866" s="9" t="n">
        <f aca="false">IF($A3866="",0,IF(OR(N($D3866)=0,$D3866&amp;""=TOP!$C$5&amp;""),1,0))</f>
        <v>0</v>
      </c>
      <c r="L3866" s="27" t="n">
        <f aca="false">IF($K3866=0,0,IFERROR(INDEX(購買率算出!$P$6:$P$3005,MATCH($A3866&amp;"",購買率算出!$C$6:$C$3005,0)),0))</f>
        <v>0</v>
      </c>
    </row>
    <row r="3867" customFormat="false" ht="15" hidden="false" customHeight="false" outlineLevel="0" collapsed="false">
      <c r="A3867" s="24"/>
      <c r="D3867" s="24"/>
      <c r="F3867" s="24"/>
      <c r="K3867" s="9" t="n">
        <f aca="false">IF($A3867="",0,IF(OR(N($D3867)=0,$D3867&amp;""=TOP!$C$5&amp;""),1,0))</f>
        <v>0</v>
      </c>
      <c r="L3867" s="27" t="n">
        <f aca="false">IF($K3867=0,0,IFERROR(INDEX(購買率算出!$P$6:$P$3005,MATCH($A3867&amp;"",購買率算出!$C$6:$C$3005,0)),0))</f>
        <v>0</v>
      </c>
    </row>
    <row r="3868" customFormat="false" ht="15" hidden="false" customHeight="false" outlineLevel="0" collapsed="false">
      <c r="A3868" s="24"/>
      <c r="D3868" s="24"/>
      <c r="F3868" s="24"/>
      <c r="K3868" s="9" t="n">
        <f aca="false">IF($A3868="",0,IF(OR(N($D3868)=0,$D3868&amp;""=TOP!$C$5&amp;""),1,0))</f>
        <v>0</v>
      </c>
      <c r="L3868" s="27" t="n">
        <f aca="false">IF($K3868=0,0,IFERROR(INDEX(購買率算出!$P$6:$P$3005,MATCH($A3868&amp;"",購買率算出!$C$6:$C$3005,0)),0))</f>
        <v>0</v>
      </c>
    </row>
    <row r="3869" customFormat="false" ht="15" hidden="false" customHeight="false" outlineLevel="0" collapsed="false">
      <c r="A3869" s="24"/>
      <c r="D3869" s="24"/>
      <c r="F3869" s="24"/>
      <c r="K3869" s="9" t="n">
        <f aca="false">IF($A3869="",0,IF(OR(N($D3869)=0,$D3869&amp;""=TOP!$C$5&amp;""),1,0))</f>
        <v>0</v>
      </c>
      <c r="L3869" s="27" t="n">
        <f aca="false">IF($K3869=0,0,IFERROR(INDEX(購買率算出!$P$6:$P$3005,MATCH($A3869&amp;"",購買率算出!$C$6:$C$3005,0)),0))</f>
        <v>0</v>
      </c>
    </row>
    <row r="3870" customFormat="false" ht="15" hidden="false" customHeight="false" outlineLevel="0" collapsed="false">
      <c r="A3870" s="24"/>
      <c r="D3870" s="24"/>
      <c r="F3870" s="24"/>
      <c r="K3870" s="9" t="n">
        <f aca="false">IF($A3870="",0,IF(OR(N($D3870)=0,$D3870&amp;""=TOP!$C$5&amp;""),1,0))</f>
        <v>0</v>
      </c>
      <c r="L3870" s="27" t="n">
        <f aca="false">IF($K3870=0,0,IFERROR(INDEX(購買率算出!$P$6:$P$3005,MATCH($A3870&amp;"",購買率算出!$C$6:$C$3005,0)),0))</f>
        <v>0</v>
      </c>
    </row>
    <row r="3871" customFormat="false" ht="15" hidden="false" customHeight="false" outlineLevel="0" collapsed="false">
      <c r="A3871" s="24"/>
      <c r="D3871" s="24"/>
      <c r="F3871" s="24"/>
      <c r="K3871" s="9" t="n">
        <f aca="false">IF($A3871="",0,IF(OR(N($D3871)=0,$D3871&amp;""=TOP!$C$5&amp;""),1,0))</f>
        <v>0</v>
      </c>
      <c r="L3871" s="27" t="n">
        <f aca="false">IF($K3871=0,0,IFERROR(INDEX(購買率算出!$P$6:$P$3005,MATCH($A3871&amp;"",購買率算出!$C$6:$C$3005,0)),0))</f>
        <v>0</v>
      </c>
    </row>
    <row r="3872" customFormat="false" ht="15" hidden="false" customHeight="false" outlineLevel="0" collapsed="false">
      <c r="A3872" s="24"/>
      <c r="D3872" s="24"/>
      <c r="F3872" s="24"/>
      <c r="K3872" s="9" t="n">
        <f aca="false">IF($A3872="",0,IF(OR(N($D3872)=0,$D3872&amp;""=TOP!$C$5&amp;""),1,0))</f>
        <v>0</v>
      </c>
      <c r="L3872" s="27" t="n">
        <f aca="false">IF($K3872=0,0,IFERROR(INDEX(購買率算出!$P$6:$P$3005,MATCH($A3872&amp;"",購買率算出!$C$6:$C$3005,0)),0))</f>
        <v>0</v>
      </c>
    </row>
    <row r="3873" customFormat="false" ht="15" hidden="false" customHeight="false" outlineLevel="0" collapsed="false">
      <c r="A3873" s="24"/>
      <c r="D3873" s="24"/>
      <c r="F3873" s="24"/>
      <c r="K3873" s="9" t="n">
        <f aca="false">IF($A3873="",0,IF(OR(N($D3873)=0,$D3873&amp;""=TOP!$C$5&amp;""),1,0))</f>
        <v>0</v>
      </c>
      <c r="L3873" s="27" t="n">
        <f aca="false">IF($K3873=0,0,IFERROR(INDEX(購買率算出!$P$6:$P$3005,MATCH($A3873&amp;"",購買率算出!$C$6:$C$3005,0)),0))</f>
        <v>0</v>
      </c>
    </row>
    <row r="3874" customFormat="false" ht="15" hidden="false" customHeight="false" outlineLevel="0" collapsed="false">
      <c r="A3874" s="24"/>
      <c r="D3874" s="24"/>
      <c r="F3874" s="24"/>
      <c r="K3874" s="9" t="n">
        <f aca="false">IF($A3874="",0,IF(OR(N($D3874)=0,$D3874&amp;""=TOP!$C$5&amp;""),1,0))</f>
        <v>0</v>
      </c>
      <c r="L3874" s="27" t="n">
        <f aca="false">IF($K3874=0,0,IFERROR(INDEX(購買率算出!$P$6:$P$3005,MATCH($A3874&amp;"",購買率算出!$C$6:$C$3005,0)),0))</f>
        <v>0</v>
      </c>
    </row>
    <row r="3875" customFormat="false" ht="15" hidden="false" customHeight="false" outlineLevel="0" collapsed="false">
      <c r="A3875" s="24"/>
      <c r="D3875" s="24"/>
      <c r="F3875" s="24"/>
      <c r="K3875" s="9" t="n">
        <f aca="false">IF($A3875="",0,IF(OR(N($D3875)=0,$D3875&amp;""=TOP!$C$5&amp;""),1,0))</f>
        <v>0</v>
      </c>
      <c r="L3875" s="27" t="n">
        <f aca="false">IF($K3875=0,0,IFERROR(INDEX(購買率算出!$P$6:$P$3005,MATCH($A3875&amp;"",購買率算出!$C$6:$C$3005,0)),0))</f>
        <v>0</v>
      </c>
    </row>
    <row r="3876" customFormat="false" ht="15" hidden="false" customHeight="false" outlineLevel="0" collapsed="false">
      <c r="A3876" s="24"/>
      <c r="D3876" s="24"/>
      <c r="F3876" s="24"/>
      <c r="K3876" s="9" t="n">
        <f aca="false">IF($A3876="",0,IF(OR(N($D3876)=0,$D3876&amp;""=TOP!$C$5&amp;""),1,0))</f>
        <v>0</v>
      </c>
      <c r="L3876" s="27" t="n">
        <f aca="false">IF($K3876=0,0,IFERROR(INDEX(購買率算出!$P$6:$P$3005,MATCH($A3876&amp;"",購買率算出!$C$6:$C$3005,0)),0))</f>
        <v>0</v>
      </c>
    </row>
    <row r="3877" customFormat="false" ht="15" hidden="false" customHeight="false" outlineLevel="0" collapsed="false">
      <c r="A3877" s="24"/>
      <c r="D3877" s="24"/>
      <c r="F3877" s="24"/>
      <c r="K3877" s="9" t="n">
        <f aca="false">IF($A3877="",0,IF(OR(N($D3877)=0,$D3877&amp;""=TOP!$C$5&amp;""),1,0))</f>
        <v>0</v>
      </c>
      <c r="L3877" s="27" t="n">
        <f aca="false">IF($K3877=0,0,IFERROR(INDEX(購買率算出!$P$6:$P$3005,MATCH($A3877&amp;"",購買率算出!$C$6:$C$3005,0)),0))</f>
        <v>0</v>
      </c>
    </row>
    <row r="3878" customFormat="false" ht="15" hidden="false" customHeight="false" outlineLevel="0" collapsed="false">
      <c r="A3878" s="24"/>
      <c r="D3878" s="24"/>
      <c r="F3878" s="24"/>
      <c r="K3878" s="9" t="n">
        <f aca="false">IF($A3878="",0,IF(OR(N($D3878)=0,$D3878&amp;""=TOP!$C$5&amp;""),1,0))</f>
        <v>0</v>
      </c>
      <c r="L3878" s="27" t="n">
        <f aca="false">IF($K3878=0,0,IFERROR(INDEX(購買率算出!$P$6:$P$3005,MATCH($A3878&amp;"",購買率算出!$C$6:$C$3005,0)),0))</f>
        <v>0</v>
      </c>
    </row>
    <row r="3879" customFormat="false" ht="15" hidden="false" customHeight="false" outlineLevel="0" collapsed="false">
      <c r="A3879" s="24"/>
      <c r="D3879" s="24"/>
      <c r="F3879" s="24"/>
      <c r="K3879" s="9" t="n">
        <f aca="false">IF($A3879="",0,IF(OR(N($D3879)=0,$D3879&amp;""=TOP!$C$5&amp;""),1,0))</f>
        <v>0</v>
      </c>
      <c r="L3879" s="27" t="n">
        <f aca="false">IF($K3879=0,0,IFERROR(INDEX(購買率算出!$P$6:$P$3005,MATCH($A3879&amp;"",購買率算出!$C$6:$C$3005,0)),0))</f>
        <v>0</v>
      </c>
    </row>
    <row r="3880" customFormat="false" ht="15" hidden="false" customHeight="false" outlineLevel="0" collapsed="false">
      <c r="A3880" s="24"/>
      <c r="D3880" s="24"/>
      <c r="F3880" s="24"/>
      <c r="K3880" s="9" t="n">
        <f aca="false">IF($A3880="",0,IF(OR(N($D3880)=0,$D3880&amp;""=TOP!$C$5&amp;""),1,0))</f>
        <v>0</v>
      </c>
      <c r="L3880" s="27" t="n">
        <f aca="false">IF($K3880=0,0,IFERROR(INDEX(購買率算出!$P$6:$P$3005,MATCH($A3880&amp;"",購買率算出!$C$6:$C$3005,0)),0))</f>
        <v>0</v>
      </c>
    </row>
    <row r="3881" customFormat="false" ht="15" hidden="false" customHeight="false" outlineLevel="0" collapsed="false">
      <c r="A3881" s="24"/>
      <c r="D3881" s="24"/>
      <c r="F3881" s="24"/>
      <c r="K3881" s="9" t="n">
        <f aca="false">IF($A3881="",0,IF(OR(N($D3881)=0,$D3881&amp;""=TOP!$C$5&amp;""),1,0))</f>
        <v>0</v>
      </c>
      <c r="L3881" s="27" t="n">
        <f aca="false">IF($K3881=0,0,IFERROR(INDEX(購買率算出!$P$6:$P$3005,MATCH($A3881&amp;"",購買率算出!$C$6:$C$3005,0)),0))</f>
        <v>0</v>
      </c>
    </row>
    <row r="3882" customFormat="false" ht="15" hidden="false" customHeight="false" outlineLevel="0" collapsed="false">
      <c r="A3882" s="24"/>
      <c r="D3882" s="24"/>
      <c r="F3882" s="24"/>
      <c r="K3882" s="9" t="n">
        <f aca="false">IF($A3882="",0,IF(OR(N($D3882)=0,$D3882&amp;""=TOP!$C$5&amp;""),1,0))</f>
        <v>0</v>
      </c>
      <c r="L3882" s="27" t="n">
        <f aca="false">IF($K3882=0,0,IFERROR(INDEX(購買率算出!$P$6:$P$3005,MATCH($A3882&amp;"",購買率算出!$C$6:$C$3005,0)),0))</f>
        <v>0</v>
      </c>
    </row>
    <row r="3883" customFormat="false" ht="15" hidden="false" customHeight="false" outlineLevel="0" collapsed="false">
      <c r="A3883" s="24"/>
      <c r="D3883" s="24"/>
      <c r="F3883" s="24"/>
      <c r="K3883" s="9" t="n">
        <f aca="false">IF($A3883="",0,IF(OR(N($D3883)=0,$D3883&amp;""=TOP!$C$5&amp;""),1,0))</f>
        <v>0</v>
      </c>
      <c r="L3883" s="27" t="n">
        <f aca="false">IF($K3883=0,0,IFERROR(INDEX(購買率算出!$P$6:$P$3005,MATCH($A3883&amp;"",購買率算出!$C$6:$C$3005,0)),0))</f>
        <v>0</v>
      </c>
    </row>
    <row r="3884" customFormat="false" ht="15" hidden="false" customHeight="false" outlineLevel="0" collapsed="false">
      <c r="A3884" s="24"/>
      <c r="D3884" s="24"/>
      <c r="F3884" s="24"/>
      <c r="K3884" s="9" t="n">
        <f aca="false">IF($A3884="",0,IF(OR(N($D3884)=0,$D3884&amp;""=TOP!$C$5&amp;""),1,0))</f>
        <v>0</v>
      </c>
      <c r="L3884" s="27" t="n">
        <f aca="false">IF($K3884=0,0,IFERROR(INDEX(購買率算出!$P$6:$P$3005,MATCH($A3884&amp;"",購買率算出!$C$6:$C$3005,0)),0))</f>
        <v>0</v>
      </c>
    </row>
    <row r="3885" customFormat="false" ht="15" hidden="false" customHeight="false" outlineLevel="0" collapsed="false">
      <c r="A3885" s="24"/>
      <c r="D3885" s="24"/>
      <c r="F3885" s="24"/>
      <c r="K3885" s="9" t="n">
        <f aca="false">IF($A3885="",0,IF(OR(N($D3885)=0,$D3885&amp;""=TOP!$C$5&amp;""),1,0))</f>
        <v>0</v>
      </c>
      <c r="L3885" s="27" t="n">
        <f aca="false">IF($K3885=0,0,IFERROR(INDEX(購買率算出!$P$6:$P$3005,MATCH($A3885&amp;"",購買率算出!$C$6:$C$3005,0)),0))</f>
        <v>0</v>
      </c>
    </row>
    <row r="3886" customFormat="false" ht="15" hidden="false" customHeight="false" outlineLevel="0" collapsed="false">
      <c r="A3886" s="24"/>
      <c r="D3886" s="24"/>
      <c r="F3886" s="24"/>
      <c r="K3886" s="9" t="n">
        <f aca="false">IF($A3886="",0,IF(OR(N($D3886)=0,$D3886&amp;""=TOP!$C$5&amp;""),1,0))</f>
        <v>0</v>
      </c>
      <c r="L3886" s="27" t="n">
        <f aca="false">IF($K3886=0,0,IFERROR(INDEX(購買率算出!$P$6:$P$3005,MATCH($A3886&amp;"",購買率算出!$C$6:$C$3005,0)),0))</f>
        <v>0</v>
      </c>
    </row>
    <row r="3887" customFormat="false" ht="15" hidden="false" customHeight="false" outlineLevel="0" collapsed="false">
      <c r="A3887" s="24"/>
      <c r="D3887" s="24"/>
      <c r="F3887" s="24"/>
      <c r="K3887" s="9" t="n">
        <f aca="false">IF($A3887="",0,IF(OR(N($D3887)=0,$D3887&amp;""=TOP!$C$5&amp;""),1,0))</f>
        <v>0</v>
      </c>
      <c r="L3887" s="27" t="n">
        <f aca="false">IF($K3887=0,0,IFERROR(INDEX(購買率算出!$P$6:$P$3005,MATCH($A3887&amp;"",購買率算出!$C$6:$C$3005,0)),0))</f>
        <v>0</v>
      </c>
    </row>
    <row r="3888" customFormat="false" ht="15" hidden="false" customHeight="false" outlineLevel="0" collapsed="false">
      <c r="A3888" s="24"/>
      <c r="D3888" s="24"/>
      <c r="F3888" s="24"/>
      <c r="K3888" s="9" t="n">
        <f aca="false">IF($A3888="",0,IF(OR(N($D3888)=0,$D3888&amp;""=TOP!$C$5&amp;""),1,0))</f>
        <v>0</v>
      </c>
      <c r="L3888" s="27" t="n">
        <f aca="false">IF($K3888=0,0,IFERROR(INDEX(購買率算出!$P$6:$P$3005,MATCH($A3888&amp;"",購買率算出!$C$6:$C$3005,0)),0))</f>
        <v>0</v>
      </c>
    </row>
    <row r="3889" customFormat="false" ht="15" hidden="false" customHeight="false" outlineLevel="0" collapsed="false">
      <c r="A3889" s="24"/>
      <c r="D3889" s="24"/>
      <c r="F3889" s="24"/>
      <c r="K3889" s="9" t="n">
        <f aca="false">IF($A3889="",0,IF(OR(N($D3889)=0,$D3889&amp;""=TOP!$C$5&amp;""),1,0))</f>
        <v>0</v>
      </c>
      <c r="L3889" s="27" t="n">
        <f aca="false">IF($K3889=0,0,IFERROR(INDEX(購買率算出!$P$6:$P$3005,MATCH($A3889&amp;"",購買率算出!$C$6:$C$3005,0)),0))</f>
        <v>0</v>
      </c>
    </row>
    <row r="3890" customFormat="false" ht="15" hidden="false" customHeight="false" outlineLevel="0" collapsed="false">
      <c r="A3890" s="24"/>
      <c r="D3890" s="24"/>
      <c r="F3890" s="24"/>
      <c r="K3890" s="9" t="n">
        <f aca="false">IF($A3890="",0,IF(OR(N($D3890)=0,$D3890&amp;""=TOP!$C$5&amp;""),1,0))</f>
        <v>0</v>
      </c>
      <c r="L3890" s="27" t="n">
        <f aca="false">IF($K3890=0,0,IFERROR(INDEX(購買率算出!$P$6:$P$3005,MATCH($A3890&amp;"",購買率算出!$C$6:$C$3005,0)),0))</f>
        <v>0</v>
      </c>
    </row>
    <row r="3891" customFormat="false" ht="15" hidden="false" customHeight="false" outlineLevel="0" collapsed="false">
      <c r="A3891" s="24"/>
      <c r="D3891" s="24"/>
      <c r="F3891" s="24"/>
      <c r="K3891" s="9" t="n">
        <f aca="false">IF($A3891="",0,IF(OR(N($D3891)=0,$D3891&amp;""=TOP!$C$5&amp;""),1,0))</f>
        <v>0</v>
      </c>
      <c r="L3891" s="27" t="n">
        <f aca="false">IF($K3891=0,0,IFERROR(INDEX(購買率算出!$P$6:$P$3005,MATCH($A3891&amp;"",購買率算出!$C$6:$C$3005,0)),0))</f>
        <v>0</v>
      </c>
    </row>
    <row r="3892" customFormat="false" ht="15" hidden="false" customHeight="false" outlineLevel="0" collapsed="false">
      <c r="A3892" s="24"/>
      <c r="D3892" s="24"/>
      <c r="F3892" s="24"/>
      <c r="K3892" s="9" t="n">
        <f aca="false">IF($A3892="",0,IF(OR(N($D3892)=0,$D3892&amp;""=TOP!$C$5&amp;""),1,0))</f>
        <v>0</v>
      </c>
      <c r="L3892" s="27" t="n">
        <f aca="false">IF($K3892=0,0,IFERROR(INDEX(購買率算出!$P$6:$P$3005,MATCH($A3892&amp;"",購買率算出!$C$6:$C$3005,0)),0))</f>
        <v>0</v>
      </c>
    </row>
    <row r="3893" customFormat="false" ht="15" hidden="false" customHeight="false" outlineLevel="0" collapsed="false">
      <c r="A3893" s="24"/>
      <c r="D3893" s="24"/>
      <c r="F3893" s="24"/>
      <c r="K3893" s="9" t="n">
        <f aca="false">IF($A3893="",0,IF(OR(N($D3893)=0,$D3893&amp;""=TOP!$C$5&amp;""),1,0))</f>
        <v>0</v>
      </c>
      <c r="L3893" s="27" t="n">
        <f aca="false">IF($K3893=0,0,IFERROR(INDEX(購買率算出!$P$6:$P$3005,MATCH($A3893&amp;"",購買率算出!$C$6:$C$3005,0)),0))</f>
        <v>0</v>
      </c>
    </row>
    <row r="3894" customFormat="false" ht="15" hidden="false" customHeight="false" outlineLevel="0" collapsed="false">
      <c r="A3894" s="24"/>
      <c r="D3894" s="24"/>
      <c r="F3894" s="24"/>
      <c r="K3894" s="9" t="n">
        <f aca="false">IF($A3894="",0,IF(OR(N($D3894)=0,$D3894&amp;""=TOP!$C$5&amp;""),1,0))</f>
        <v>0</v>
      </c>
      <c r="L3894" s="27" t="n">
        <f aca="false">IF($K3894=0,0,IFERROR(INDEX(購買率算出!$P$6:$P$3005,MATCH($A3894&amp;"",購買率算出!$C$6:$C$3005,0)),0))</f>
        <v>0</v>
      </c>
    </row>
    <row r="3895" customFormat="false" ht="15" hidden="false" customHeight="false" outlineLevel="0" collapsed="false">
      <c r="A3895" s="24"/>
      <c r="D3895" s="24"/>
      <c r="F3895" s="24"/>
      <c r="K3895" s="9" t="n">
        <f aca="false">IF($A3895="",0,IF(OR(N($D3895)=0,$D3895&amp;""=TOP!$C$5&amp;""),1,0))</f>
        <v>0</v>
      </c>
      <c r="L3895" s="27" t="n">
        <f aca="false">IF($K3895=0,0,IFERROR(INDEX(購買率算出!$P$6:$P$3005,MATCH($A3895&amp;"",購買率算出!$C$6:$C$3005,0)),0))</f>
        <v>0</v>
      </c>
    </row>
    <row r="3896" customFormat="false" ht="15" hidden="false" customHeight="false" outlineLevel="0" collapsed="false">
      <c r="A3896" s="24"/>
      <c r="D3896" s="24"/>
      <c r="F3896" s="24"/>
      <c r="K3896" s="9" t="n">
        <f aca="false">IF($A3896="",0,IF(OR(N($D3896)=0,$D3896&amp;""=TOP!$C$5&amp;""),1,0))</f>
        <v>0</v>
      </c>
      <c r="L3896" s="27" t="n">
        <f aca="false">IF($K3896=0,0,IFERROR(INDEX(購買率算出!$P$6:$P$3005,MATCH($A3896&amp;"",購買率算出!$C$6:$C$3005,0)),0))</f>
        <v>0</v>
      </c>
    </row>
    <row r="3897" customFormat="false" ht="15" hidden="false" customHeight="false" outlineLevel="0" collapsed="false">
      <c r="A3897" s="24"/>
      <c r="D3897" s="24"/>
      <c r="F3897" s="24"/>
      <c r="K3897" s="9" t="n">
        <f aca="false">IF($A3897="",0,IF(OR(N($D3897)=0,$D3897&amp;""=TOP!$C$5&amp;""),1,0))</f>
        <v>0</v>
      </c>
      <c r="L3897" s="27" t="n">
        <f aca="false">IF($K3897=0,0,IFERROR(INDEX(購買率算出!$P$6:$P$3005,MATCH($A3897&amp;"",購買率算出!$C$6:$C$3005,0)),0))</f>
        <v>0</v>
      </c>
    </row>
    <row r="3898" customFormat="false" ht="15" hidden="false" customHeight="false" outlineLevel="0" collapsed="false">
      <c r="A3898" s="24"/>
      <c r="D3898" s="24"/>
      <c r="F3898" s="24"/>
      <c r="K3898" s="9" t="n">
        <f aca="false">IF($A3898="",0,IF(OR(N($D3898)=0,$D3898&amp;""=TOP!$C$5&amp;""),1,0))</f>
        <v>0</v>
      </c>
      <c r="L3898" s="27" t="n">
        <f aca="false">IF($K3898=0,0,IFERROR(INDEX(購買率算出!$P$6:$P$3005,MATCH($A3898&amp;"",購買率算出!$C$6:$C$3005,0)),0))</f>
        <v>0</v>
      </c>
    </row>
    <row r="3899" customFormat="false" ht="15" hidden="false" customHeight="false" outlineLevel="0" collapsed="false">
      <c r="A3899" s="24"/>
      <c r="D3899" s="24"/>
      <c r="F3899" s="24"/>
      <c r="K3899" s="9" t="n">
        <f aca="false">IF($A3899="",0,IF(OR(N($D3899)=0,$D3899&amp;""=TOP!$C$5&amp;""),1,0))</f>
        <v>0</v>
      </c>
      <c r="L3899" s="27" t="n">
        <f aca="false">IF($K3899=0,0,IFERROR(INDEX(購買率算出!$P$6:$P$3005,MATCH($A3899&amp;"",購買率算出!$C$6:$C$3005,0)),0))</f>
        <v>0</v>
      </c>
    </row>
    <row r="3900" customFormat="false" ht="15" hidden="false" customHeight="false" outlineLevel="0" collapsed="false">
      <c r="A3900" s="24"/>
      <c r="D3900" s="24"/>
      <c r="F3900" s="24"/>
      <c r="K3900" s="9" t="n">
        <f aca="false">IF($A3900="",0,IF(OR(N($D3900)=0,$D3900&amp;""=TOP!$C$5&amp;""),1,0))</f>
        <v>0</v>
      </c>
      <c r="L3900" s="27" t="n">
        <f aca="false">IF($K3900=0,0,IFERROR(INDEX(購買率算出!$P$6:$P$3005,MATCH($A3900&amp;"",購買率算出!$C$6:$C$3005,0)),0))</f>
        <v>0</v>
      </c>
    </row>
    <row r="3901" customFormat="false" ht="15" hidden="false" customHeight="false" outlineLevel="0" collapsed="false">
      <c r="A3901" s="24"/>
      <c r="D3901" s="24"/>
      <c r="F3901" s="24"/>
      <c r="K3901" s="9" t="n">
        <f aca="false">IF($A3901="",0,IF(OR(N($D3901)=0,$D3901&amp;""=TOP!$C$5&amp;""),1,0))</f>
        <v>0</v>
      </c>
      <c r="L3901" s="27" t="n">
        <f aca="false">IF($K3901=0,0,IFERROR(INDEX(購買率算出!$P$6:$P$3005,MATCH($A3901&amp;"",購買率算出!$C$6:$C$3005,0)),0))</f>
        <v>0</v>
      </c>
    </row>
    <row r="3902" customFormat="false" ht="15" hidden="false" customHeight="false" outlineLevel="0" collapsed="false">
      <c r="A3902" s="24"/>
      <c r="D3902" s="24"/>
      <c r="F3902" s="24"/>
      <c r="K3902" s="9" t="n">
        <f aca="false">IF($A3902="",0,IF(OR(N($D3902)=0,$D3902&amp;""=TOP!$C$5&amp;""),1,0))</f>
        <v>0</v>
      </c>
      <c r="L3902" s="27" t="n">
        <f aca="false">IF($K3902=0,0,IFERROR(INDEX(購買率算出!$P$6:$P$3005,MATCH($A3902&amp;"",購買率算出!$C$6:$C$3005,0)),0))</f>
        <v>0</v>
      </c>
    </row>
    <row r="3903" customFormat="false" ht="15" hidden="false" customHeight="false" outlineLevel="0" collapsed="false">
      <c r="A3903" s="24"/>
      <c r="D3903" s="24"/>
      <c r="F3903" s="24"/>
      <c r="K3903" s="9" t="n">
        <f aca="false">IF($A3903="",0,IF(OR(N($D3903)=0,$D3903&amp;""=TOP!$C$5&amp;""),1,0))</f>
        <v>0</v>
      </c>
      <c r="L3903" s="27" t="n">
        <f aca="false">IF($K3903=0,0,IFERROR(INDEX(購買率算出!$P$6:$P$3005,MATCH($A3903&amp;"",購買率算出!$C$6:$C$3005,0)),0))</f>
        <v>0</v>
      </c>
    </row>
    <row r="3904" customFormat="false" ht="15" hidden="false" customHeight="false" outlineLevel="0" collapsed="false">
      <c r="A3904" s="24"/>
      <c r="D3904" s="24"/>
      <c r="F3904" s="24"/>
      <c r="K3904" s="9" t="n">
        <f aca="false">IF($A3904="",0,IF(OR(N($D3904)=0,$D3904&amp;""=TOP!$C$5&amp;""),1,0))</f>
        <v>0</v>
      </c>
      <c r="L3904" s="27" t="n">
        <f aca="false">IF($K3904=0,0,IFERROR(INDEX(購買率算出!$P$6:$P$3005,MATCH($A3904&amp;"",購買率算出!$C$6:$C$3005,0)),0))</f>
        <v>0</v>
      </c>
    </row>
    <row r="3905" customFormat="false" ht="15" hidden="false" customHeight="false" outlineLevel="0" collapsed="false">
      <c r="A3905" s="24"/>
      <c r="D3905" s="24"/>
      <c r="F3905" s="24"/>
      <c r="K3905" s="9" t="n">
        <f aca="false">IF($A3905="",0,IF(OR(N($D3905)=0,$D3905&amp;""=TOP!$C$5&amp;""),1,0))</f>
        <v>0</v>
      </c>
      <c r="L3905" s="27" t="n">
        <f aca="false">IF($K3905=0,0,IFERROR(INDEX(購買率算出!$P$6:$P$3005,MATCH($A3905&amp;"",購買率算出!$C$6:$C$3005,0)),0))</f>
        <v>0</v>
      </c>
    </row>
    <row r="3906" customFormat="false" ht="15" hidden="false" customHeight="false" outlineLevel="0" collapsed="false">
      <c r="A3906" s="24"/>
      <c r="D3906" s="24"/>
      <c r="F3906" s="24"/>
      <c r="K3906" s="9" t="n">
        <f aca="false">IF($A3906="",0,IF(OR(N($D3906)=0,$D3906&amp;""=TOP!$C$5&amp;""),1,0))</f>
        <v>0</v>
      </c>
      <c r="L3906" s="27" t="n">
        <f aca="false">IF($K3906=0,0,IFERROR(INDEX(購買率算出!$P$6:$P$3005,MATCH($A3906&amp;"",購買率算出!$C$6:$C$3005,0)),0))</f>
        <v>0</v>
      </c>
    </row>
    <row r="3907" customFormat="false" ht="15" hidden="false" customHeight="false" outlineLevel="0" collapsed="false">
      <c r="A3907" s="24"/>
      <c r="D3907" s="24"/>
      <c r="F3907" s="24"/>
      <c r="K3907" s="9" t="n">
        <f aca="false">IF($A3907="",0,IF(OR(N($D3907)=0,$D3907&amp;""=TOP!$C$5&amp;""),1,0))</f>
        <v>0</v>
      </c>
      <c r="L3907" s="27" t="n">
        <f aca="false">IF($K3907=0,0,IFERROR(INDEX(購買率算出!$P$6:$P$3005,MATCH($A3907&amp;"",購買率算出!$C$6:$C$3005,0)),0))</f>
        <v>0</v>
      </c>
    </row>
    <row r="3908" customFormat="false" ht="15" hidden="false" customHeight="false" outlineLevel="0" collapsed="false">
      <c r="A3908" s="24"/>
      <c r="D3908" s="24"/>
      <c r="F3908" s="24"/>
      <c r="K3908" s="9" t="n">
        <f aca="false">IF($A3908="",0,IF(OR(N($D3908)=0,$D3908&amp;""=TOP!$C$5&amp;""),1,0))</f>
        <v>0</v>
      </c>
      <c r="L3908" s="27" t="n">
        <f aca="false">IF($K3908=0,0,IFERROR(INDEX(購買率算出!$P$6:$P$3005,MATCH($A3908&amp;"",購買率算出!$C$6:$C$3005,0)),0))</f>
        <v>0</v>
      </c>
    </row>
    <row r="3909" customFormat="false" ht="15" hidden="false" customHeight="false" outlineLevel="0" collapsed="false">
      <c r="A3909" s="24"/>
      <c r="D3909" s="24"/>
      <c r="F3909" s="24"/>
      <c r="K3909" s="9" t="n">
        <f aca="false">IF($A3909="",0,IF(OR(N($D3909)=0,$D3909&amp;""=TOP!$C$5&amp;""),1,0))</f>
        <v>0</v>
      </c>
      <c r="L3909" s="27" t="n">
        <f aca="false">IF($K3909=0,0,IFERROR(INDEX(購買率算出!$P$6:$P$3005,MATCH($A3909&amp;"",購買率算出!$C$6:$C$3005,0)),0))</f>
        <v>0</v>
      </c>
    </row>
    <row r="3910" customFormat="false" ht="15" hidden="false" customHeight="false" outlineLevel="0" collapsed="false">
      <c r="A3910" s="24"/>
      <c r="D3910" s="24"/>
      <c r="F3910" s="24"/>
      <c r="K3910" s="9" t="n">
        <f aca="false">IF($A3910="",0,IF(OR(N($D3910)=0,$D3910&amp;""=TOP!$C$5&amp;""),1,0))</f>
        <v>0</v>
      </c>
      <c r="L3910" s="27" t="n">
        <f aca="false">IF($K3910=0,0,IFERROR(INDEX(購買率算出!$P$6:$P$3005,MATCH($A3910&amp;"",購買率算出!$C$6:$C$3005,0)),0))</f>
        <v>0</v>
      </c>
    </row>
    <row r="3911" customFormat="false" ht="15" hidden="false" customHeight="false" outlineLevel="0" collapsed="false">
      <c r="A3911" s="24"/>
      <c r="D3911" s="24"/>
      <c r="F3911" s="24"/>
      <c r="K3911" s="9" t="n">
        <f aca="false">IF($A3911="",0,IF(OR(N($D3911)=0,$D3911&amp;""=TOP!$C$5&amp;""),1,0))</f>
        <v>0</v>
      </c>
      <c r="L3911" s="27" t="n">
        <f aca="false">IF($K3911=0,0,IFERROR(INDEX(購買率算出!$P$6:$P$3005,MATCH($A3911&amp;"",購買率算出!$C$6:$C$3005,0)),0))</f>
        <v>0</v>
      </c>
    </row>
    <row r="3912" customFormat="false" ht="15" hidden="false" customHeight="false" outlineLevel="0" collapsed="false">
      <c r="A3912" s="24"/>
      <c r="D3912" s="24"/>
      <c r="F3912" s="24"/>
      <c r="K3912" s="9" t="n">
        <f aca="false">IF($A3912="",0,IF(OR(N($D3912)=0,$D3912&amp;""=TOP!$C$5&amp;""),1,0))</f>
        <v>0</v>
      </c>
      <c r="L3912" s="27" t="n">
        <f aca="false">IF($K3912=0,0,IFERROR(INDEX(購買率算出!$P$6:$P$3005,MATCH($A3912&amp;"",購買率算出!$C$6:$C$3005,0)),0))</f>
        <v>0</v>
      </c>
    </row>
    <row r="3913" customFormat="false" ht="15" hidden="false" customHeight="false" outlineLevel="0" collapsed="false">
      <c r="A3913" s="24"/>
      <c r="D3913" s="24"/>
      <c r="F3913" s="24"/>
      <c r="K3913" s="9" t="n">
        <f aca="false">IF($A3913="",0,IF(OR(N($D3913)=0,$D3913&amp;""=TOP!$C$5&amp;""),1,0))</f>
        <v>0</v>
      </c>
      <c r="L3913" s="27" t="n">
        <f aca="false">IF($K3913=0,0,IFERROR(INDEX(購買率算出!$P$6:$P$3005,MATCH($A3913&amp;"",購買率算出!$C$6:$C$3005,0)),0))</f>
        <v>0</v>
      </c>
    </row>
    <row r="3914" customFormat="false" ht="15" hidden="false" customHeight="false" outlineLevel="0" collapsed="false">
      <c r="A3914" s="24"/>
      <c r="D3914" s="24"/>
      <c r="F3914" s="24"/>
      <c r="K3914" s="9" t="n">
        <f aca="false">IF($A3914="",0,IF(OR(N($D3914)=0,$D3914&amp;""=TOP!$C$5&amp;""),1,0))</f>
        <v>0</v>
      </c>
      <c r="L3914" s="27" t="n">
        <f aca="false">IF($K3914=0,0,IFERROR(INDEX(購買率算出!$P$6:$P$3005,MATCH($A3914&amp;"",購買率算出!$C$6:$C$3005,0)),0))</f>
        <v>0</v>
      </c>
    </row>
    <row r="3915" customFormat="false" ht="15" hidden="false" customHeight="false" outlineLevel="0" collapsed="false">
      <c r="A3915" s="24"/>
      <c r="D3915" s="24"/>
      <c r="F3915" s="24"/>
      <c r="K3915" s="9" t="n">
        <f aca="false">IF($A3915="",0,IF(OR(N($D3915)=0,$D3915&amp;""=TOP!$C$5&amp;""),1,0))</f>
        <v>0</v>
      </c>
      <c r="L3915" s="27" t="n">
        <f aca="false">IF($K3915=0,0,IFERROR(INDEX(購買率算出!$P$6:$P$3005,MATCH($A3915&amp;"",購買率算出!$C$6:$C$3005,0)),0))</f>
        <v>0</v>
      </c>
    </row>
    <row r="3916" customFormat="false" ht="15" hidden="false" customHeight="false" outlineLevel="0" collapsed="false">
      <c r="A3916" s="24"/>
      <c r="D3916" s="24"/>
      <c r="F3916" s="24"/>
      <c r="K3916" s="9" t="n">
        <f aca="false">IF($A3916="",0,IF(OR(N($D3916)=0,$D3916&amp;""=TOP!$C$5&amp;""),1,0))</f>
        <v>0</v>
      </c>
      <c r="L3916" s="27" t="n">
        <f aca="false">IF($K3916=0,0,IFERROR(INDEX(購買率算出!$P$6:$P$3005,MATCH($A3916&amp;"",購買率算出!$C$6:$C$3005,0)),0))</f>
        <v>0</v>
      </c>
    </row>
    <row r="3917" customFormat="false" ht="15" hidden="false" customHeight="false" outlineLevel="0" collapsed="false">
      <c r="A3917" s="24"/>
      <c r="D3917" s="24"/>
      <c r="F3917" s="24"/>
      <c r="K3917" s="9" t="n">
        <f aca="false">IF($A3917="",0,IF(OR(N($D3917)=0,$D3917&amp;""=TOP!$C$5&amp;""),1,0))</f>
        <v>0</v>
      </c>
      <c r="L3917" s="27" t="n">
        <f aca="false">IF($K3917=0,0,IFERROR(INDEX(購買率算出!$P$6:$P$3005,MATCH($A3917&amp;"",購買率算出!$C$6:$C$3005,0)),0))</f>
        <v>0</v>
      </c>
    </row>
    <row r="3918" customFormat="false" ht="15" hidden="false" customHeight="false" outlineLevel="0" collapsed="false">
      <c r="A3918" s="24"/>
      <c r="D3918" s="24"/>
      <c r="F3918" s="24"/>
      <c r="K3918" s="9" t="n">
        <f aca="false">IF($A3918="",0,IF(OR(N($D3918)=0,$D3918&amp;""=TOP!$C$5&amp;""),1,0))</f>
        <v>0</v>
      </c>
      <c r="L3918" s="27" t="n">
        <f aca="false">IF($K3918=0,0,IFERROR(INDEX(購買率算出!$P$6:$P$3005,MATCH($A3918&amp;"",購買率算出!$C$6:$C$3005,0)),0))</f>
        <v>0</v>
      </c>
    </row>
    <row r="3919" customFormat="false" ht="15" hidden="false" customHeight="false" outlineLevel="0" collapsed="false">
      <c r="A3919" s="24"/>
      <c r="D3919" s="24"/>
      <c r="F3919" s="24"/>
      <c r="K3919" s="9" t="n">
        <f aca="false">IF($A3919="",0,IF(OR(N($D3919)=0,$D3919&amp;""=TOP!$C$5&amp;""),1,0))</f>
        <v>0</v>
      </c>
      <c r="L3919" s="27" t="n">
        <f aca="false">IF($K3919=0,0,IFERROR(INDEX(購買率算出!$P$6:$P$3005,MATCH($A3919&amp;"",購買率算出!$C$6:$C$3005,0)),0))</f>
        <v>0</v>
      </c>
    </row>
    <row r="3920" customFormat="false" ht="15" hidden="false" customHeight="false" outlineLevel="0" collapsed="false">
      <c r="A3920" s="24"/>
      <c r="D3920" s="24"/>
      <c r="F3920" s="24"/>
      <c r="K3920" s="9" t="n">
        <f aca="false">IF($A3920="",0,IF(OR(N($D3920)=0,$D3920&amp;""=TOP!$C$5&amp;""),1,0))</f>
        <v>0</v>
      </c>
      <c r="L3920" s="27" t="n">
        <f aca="false">IF($K3920=0,0,IFERROR(INDEX(購買率算出!$P$6:$P$3005,MATCH($A3920&amp;"",購買率算出!$C$6:$C$3005,0)),0))</f>
        <v>0</v>
      </c>
    </row>
    <row r="3921" customFormat="false" ht="15" hidden="false" customHeight="false" outlineLevel="0" collapsed="false">
      <c r="A3921" s="24"/>
      <c r="D3921" s="24"/>
      <c r="F3921" s="24"/>
      <c r="K3921" s="9" t="n">
        <f aca="false">IF($A3921="",0,IF(OR(N($D3921)=0,$D3921&amp;""=TOP!$C$5&amp;""),1,0))</f>
        <v>0</v>
      </c>
      <c r="L3921" s="27" t="n">
        <f aca="false">IF($K3921=0,0,IFERROR(INDEX(購買率算出!$P$6:$P$3005,MATCH($A3921&amp;"",購買率算出!$C$6:$C$3005,0)),0))</f>
        <v>0</v>
      </c>
    </row>
    <row r="3922" customFormat="false" ht="15" hidden="false" customHeight="false" outlineLevel="0" collapsed="false">
      <c r="A3922" s="24"/>
      <c r="D3922" s="24"/>
      <c r="F3922" s="24"/>
      <c r="K3922" s="9" t="n">
        <f aca="false">IF($A3922="",0,IF(OR(N($D3922)=0,$D3922&amp;""=TOP!$C$5&amp;""),1,0))</f>
        <v>0</v>
      </c>
      <c r="L3922" s="27" t="n">
        <f aca="false">IF($K3922=0,0,IFERROR(INDEX(購買率算出!$P$6:$P$3005,MATCH($A3922&amp;"",購買率算出!$C$6:$C$3005,0)),0))</f>
        <v>0</v>
      </c>
    </row>
    <row r="3923" customFormat="false" ht="15" hidden="false" customHeight="false" outlineLevel="0" collapsed="false">
      <c r="A3923" s="24"/>
      <c r="D3923" s="24"/>
      <c r="F3923" s="24"/>
      <c r="K3923" s="9" t="n">
        <f aca="false">IF($A3923="",0,IF(OR(N($D3923)=0,$D3923&amp;""=TOP!$C$5&amp;""),1,0))</f>
        <v>0</v>
      </c>
      <c r="L3923" s="27" t="n">
        <f aca="false">IF($K3923=0,0,IFERROR(INDEX(購買率算出!$P$6:$P$3005,MATCH($A3923&amp;"",購買率算出!$C$6:$C$3005,0)),0))</f>
        <v>0</v>
      </c>
    </row>
    <row r="3924" customFormat="false" ht="15" hidden="false" customHeight="false" outlineLevel="0" collapsed="false">
      <c r="A3924" s="24"/>
      <c r="D3924" s="24"/>
      <c r="F3924" s="24"/>
      <c r="K3924" s="9" t="n">
        <f aca="false">IF($A3924="",0,IF(OR(N($D3924)=0,$D3924&amp;""=TOP!$C$5&amp;""),1,0))</f>
        <v>0</v>
      </c>
      <c r="L3924" s="27" t="n">
        <f aca="false">IF($K3924=0,0,IFERROR(INDEX(購買率算出!$P$6:$P$3005,MATCH($A3924&amp;"",購買率算出!$C$6:$C$3005,0)),0))</f>
        <v>0</v>
      </c>
    </row>
    <row r="3925" customFormat="false" ht="15" hidden="false" customHeight="false" outlineLevel="0" collapsed="false">
      <c r="A3925" s="24"/>
      <c r="D3925" s="24"/>
      <c r="F3925" s="24"/>
      <c r="K3925" s="9" t="n">
        <f aca="false">IF($A3925="",0,IF(OR(N($D3925)=0,$D3925&amp;""=TOP!$C$5&amp;""),1,0))</f>
        <v>0</v>
      </c>
      <c r="L3925" s="27" t="n">
        <f aca="false">IF($K3925=0,0,IFERROR(INDEX(購買率算出!$P$6:$P$3005,MATCH($A3925&amp;"",購買率算出!$C$6:$C$3005,0)),0))</f>
        <v>0</v>
      </c>
    </row>
    <row r="3926" customFormat="false" ht="15" hidden="false" customHeight="false" outlineLevel="0" collapsed="false">
      <c r="A3926" s="24"/>
      <c r="D3926" s="24"/>
      <c r="F3926" s="24"/>
      <c r="K3926" s="9" t="n">
        <f aca="false">IF($A3926="",0,IF(OR(N($D3926)=0,$D3926&amp;""=TOP!$C$5&amp;""),1,0))</f>
        <v>0</v>
      </c>
      <c r="L3926" s="27" t="n">
        <f aca="false">IF($K3926=0,0,IFERROR(INDEX(購買率算出!$P$6:$P$3005,MATCH($A3926&amp;"",購買率算出!$C$6:$C$3005,0)),0))</f>
        <v>0</v>
      </c>
    </row>
    <row r="3927" customFormat="false" ht="15" hidden="false" customHeight="false" outlineLevel="0" collapsed="false">
      <c r="A3927" s="24"/>
      <c r="D3927" s="24"/>
      <c r="F3927" s="24"/>
      <c r="K3927" s="9" t="n">
        <f aca="false">IF($A3927="",0,IF(OR(N($D3927)=0,$D3927&amp;""=TOP!$C$5&amp;""),1,0))</f>
        <v>0</v>
      </c>
      <c r="L3927" s="27" t="n">
        <f aca="false">IF($K3927=0,0,IFERROR(INDEX(購買率算出!$P$6:$P$3005,MATCH($A3927&amp;"",購買率算出!$C$6:$C$3005,0)),0))</f>
        <v>0</v>
      </c>
    </row>
    <row r="3928" customFormat="false" ht="15" hidden="false" customHeight="false" outlineLevel="0" collapsed="false">
      <c r="A3928" s="24"/>
      <c r="D3928" s="24"/>
      <c r="F3928" s="24"/>
      <c r="K3928" s="9" t="n">
        <f aca="false">IF($A3928="",0,IF(OR(N($D3928)=0,$D3928&amp;""=TOP!$C$5&amp;""),1,0))</f>
        <v>0</v>
      </c>
      <c r="L3928" s="27" t="n">
        <f aca="false">IF($K3928=0,0,IFERROR(INDEX(購買率算出!$P$6:$P$3005,MATCH($A3928&amp;"",購買率算出!$C$6:$C$3005,0)),0))</f>
        <v>0</v>
      </c>
    </row>
    <row r="3929" customFormat="false" ht="15" hidden="false" customHeight="false" outlineLevel="0" collapsed="false">
      <c r="A3929" s="24"/>
      <c r="D3929" s="24"/>
      <c r="F3929" s="24"/>
      <c r="K3929" s="9" t="n">
        <f aca="false">IF($A3929="",0,IF(OR(N($D3929)=0,$D3929&amp;""=TOP!$C$5&amp;""),1,0))</f>
        <v>0</v>
      </c>
      <c r="L3929" s="27" t="n">
        <f aca="false">IF($K3929=0,0,IFERROR(INDEX(購買率算出!$P$6:$P$3005,MATCH($A3929&amp;"",購買率算出!$C$6:$C$3005,0)),0))</f>
        <v>0</v>
      </c>
    </row>
    <row r="3930" customFormat="false" ht="15" hidden="false" customHeight="false" outlineLevel="0" collapsed="false">
      <c r="A3930" s="24"/>
      <c r="D3930" s="24"/>
      <c r="F3930" s="24"/>
      <c r="K3930" s="9" t="n">
        <f aca="false">IF($A3930="",0,IF(OR(N($D3930)=0,$D3930&amp;""=TOP!$C$5&amp;""),1,0))</f>
        <v>0</v>
      </c>
      <c r="L3930" s="27" t="n">
        <f aca="false">IF($K3930=0,0,IFERROR(INDEX(購買率算出!$P$6:$P$3005,MATCH($A3930&amp;"",購買率算出!$C$6:$C$3005,0)),0))</f>
        <v>0</v>
      </c>
    </row>
    <row r="3931" customFormat="false" ht="15" hidden="false" customHeight="false" outlineLevel="0" collapsed="false">
      <c r="A3931" s="24"/>
      <c r="D3931" s="24"/>
      <c r="F3931" s="24"/>
      <c r="K3931" s="9" t="n">
        <f aca="false">IF($A3931="",0,IF(OR(N($D3931)=0,$D3931&amp;""=TOP!$C$5&amp;""),1,0))</f>
        <v>0</v>
      </c>
      <c r="L3931" s="27" t="n">
        <f aca="false">IF($K3931=0,0,IFERROR(INDEX(購買率算出!$P$6:$P$3005,MATCH($A3931&amp;"",購買率算出!$C$6:$C$3005,0)),0))</f>
        <v>0</v>
      </c>
    </row>
    <row r="3932" customFormat="false" ht="15" hidden="false" customHeight="false" outlineLevel="0" collapsed="false">
      <c r="A3932" s="24"/>
      <c r="D3932" s="24"/>
      <c r="F3932" s="24"/>
      <c r="K3932" s="9" t="n">
        <f aca="false">IF($A3932="",0,IF(OR(N($D3932)=0,$D3932&amp;""=TOP!$C$5&amp;""),1,0))</f>
        <v>0</v>
      </c>
      <c r="L3932" s="27" t="n">
        <f aca="false">IF($K3932=0,0,IFERROR(INDEX(購買率算出!$P$6:$P$3005,MATCH($A3932&amp;"",購買率算出!$C$6:$C$3005,0)),0))</f>
        <v>0</v>
      </c>
    </row>
    <row r="3933" customFormat="false" ht="15" hidden="false" customHeight="false" outlineLevel="0" collapsed="false">
      <c r="A3933" s="24"/>
      <c r="D3933" s="24"/>
      <c r="F3933" s="24"/>
      <c r="K3933" s="9" t="n">
        <f aca="false">IF($A3933="",0,IF(OR(N($D3933)=0,$D3933&amp;""=TOP!$C$5&amp;""),1,0))</f>
        <v>0</v>
      </c>
      <c r="L3933" s="27" t="n">
        <f aca="false">IF($K3933=0,0,IFERROR(INDEX(購買率算出!$P$6:$P$3005,MATCH($A3933&amp;"",購買率算出!$C$6:$C$3005,0)),0))</f>
        <v>0</v>
      </c>
    </row>
    <row r="3934" customFormat="false" ht="15" hidden="false" customHeight="false" outlineLevel="0" collapsed="false">
      <c r="A3934" s="24"/>
      <c r="D3934" s="24"/>
      <c r="F3934" s="24"/>
      <c r="K3934" s="9" t="n">
        <f aca="false">IF($A3934="",0,IF(OR(N($D3934)=0,$D3934&amp;""=TOP!$C$5&amp;""),1,0))</f>
        <v>0</v>
      </c>
      <c r="L3934" s="27" t="n">
        <f aca="false">IF($K3934=0,0,IFERROR(INDEX(購買率算出!$P$6:$P$3005,MATCH($A3934&amp;"",購買率算出!$C$6:$C$3005,0)),0))</f>
        <v>0</v>
      </c>
    </row>
    <row r="3935" customFormat="false" ht="15" hidden="false" customHeight="false" outlineLevel="0" collapsed="false">
      <c r="A3935" s="24"/>
      <c r="D3935" s="24"/>
      <c r="F3935" s="24"/>
      <c r="K3935" s="9" t="n">
        <f aca="false">IF($A3935="",0,IF(OR(N($D3935)=0,$D3935&amp;""=TOP!$C$5&amp;""),1,0))</f>
        <v>0</v>
      </c>
      <c r="L3935" s="27" t="n">
        <f aca="false">IF($K3935=0,0,IFERROR(INDEX(購買率算出!$P$6:$P$3005,MATCH($A3935&amp;"",購買率算出!$C$6:$C$3005,0)),0))</f>
        <v>0</v>
      </c>
    </row>
    <row r="3936" customFormat="false" ht="15" hidden="false" customHeight="false" outlineLevel="0" collapsed="false">
      <c r="A3936" s="24"/>
      <c r="D3936" s="24"/>
      <c r="F3936" s="24"/>
      <c r="K3936" s="9" t="n">
        <f aca="false">IF($A3936="",0,IF(OR(N($D3936)=0,$D3936&amp;""=TOP!$C$5&amp;""),1,0))</f>
        <v>0</v>
      </c>
      <c r="L3936" s="27" t="n">
        <f aca="false">IF($K3936=0,0,IFERROR(INDEX(購買率算出!$P$6:$P$3005,MATCH($A3936&amp;"",購買率算出!$C$6:$C$3005,0)),0))</f>
        <v>0</v>
      </c>
    </row>
    <row r="3937" customFormat="false" ht="15" hidden="false" customHeight="false" outlineLevel="0" collapsed="false">
      <c r="A3937" s="24"/>
      <c r="D3937" s="24"/>
      <c r="F3937" s="24"/>
      <c r="K3937" s="9" t="n">
        <f aca="false">IF($A3937="",0,IF(OR(N($D3937)=0,$D3937&amp;""=TOP!$C$5&amp;""),1,0))</f>
        <v>0</v>
      </c>
      <c r="L3937" s="27" t="n">
        <f aca="false">IF($K3937=0,0,IFERROR(INDEX(購買率算出!$P$6:$P$3005,MATCH($A3937&amp;"",購買率算出!$C$6:$C$3005,0)),0))</f>
        <v>0</v>
      </c>
    </row>
    <row r="3938" customFormat="false" ht="15" hidden="false" customHeight="false" outlineLevel="0" collapsed="false">
      <c r="A3938" s="24"/>
      <c r="D3938" s="24"/>
      <c r="F3938" s="24"/>
      <c r="K3938" s="9" t="n">
        <f aca="false">IF($A3938="",0,IF(OR(N($D3938)=0,$D3938&amp;""=TOP!$C$5&amp;""),1,0))</f>
        <v>0</v>
      </c>
      <c r="L3938" s="27" t="n">
        <f aca="false">IF($K3938=0,0,IFERROR(INDEX(購買率算出!$P$6:$P$3005,MATCH($A3938&amp;"",購買率算出!$C$6:$C$3005,0)),0))</f>
        <v>0</v>
      </c>
    </row>
    <row r="3939" customFormat="false" ht="15" hidden="false" customHeight="false" outlineLevel="0" collapsed="false">
      <c r="A3939" s="24"/>
      <c r="D3939" s="24"/>
      <c r="F3939" s="24"/>
      <c r="K3939" s="9" t="n">
        <f aca="false">IF($A3939="",0,IF(OR(N($D3939)=0,$D3939&amp;""=TOP!$C$5&amp;""),1,0))</f>
        <v>0</v>
      </c>
      <c r="L3939" s="27" t="n">
        <f aca="false">IF($K3939=0,0,IFERROR(INDEX(購買率算出!$P$6:$P$3005,MATCH($A3939&amp;"",購買率算出!$C$6:$C$3005,0)),0))</f>
        <v>0</v>
      </c>
    </row>
    <row r="3940" customFormat="false" ht="15" hidden="false" customHeight="false" outlineLevel="0" collapsed="false">
      <c r="A3940" s="24"/>
      <c r="D3940" s="24"/>
      <c r="F3940" s="24"/>
      <c r="K3940" s="9" t="n">
        <f aca="false">IF($A3940="",0,IF(OR(N($D3940)=0,$D3940&amp;""=TOP!$C$5&amp;""),1,0))</f>
        <v>0</v>
      </c>
      <c r="L3940" s="27" t="n">
        <f aca="false">IF($K3940=0,0,IFERROR(INDEX(購買率算出!$P$6:$P$3005,MATCH($A3940&amp;"",購買率算出!$C$6:$C$3005,0)),0))</f>
        <v>0</v>
      </c>
    </row>
    <row r="3941" customFormat="false" ht="15" hidden="false" customHeight="false" outlineLevel="0" collapsed="false">
      <c r="A3941" s="24"/>
      <c r="D3941" s="24"/>
      <c r="F3941" s="24"/>
      <c r="K3941" s="9" t="n">
        <f aca="false">IF($A3941="",0,IF(OR(N($D3941)=0,$D3941&amp;""=TOP!$C$5&amp;""),1,0))</f>
        <v>0</v>
      </c>
      <c r="L3941" s="27" t="n">
        <f aca="false">IF($K3941=0,0,IFERROR(INDEX(購買率算出!$P$6:$P$3005,MATCH($A3941&amp;"",購買率算出!$C$6:$C$3005,0)),0))</f>
        <v>0</v>
      </c>
    </row>
    <row r="3942" customFormat="false" ht="15" hidden="false" customHeight="false" outlineLevel="0" collapsed="false">
      <c r="A3942" s="24"/>
      <c r="D3942" s="24"/>
      <c r="F3942" s="24"/>
      <c r="K3942" s="9" t="n">
        <f aca="false">IF($A3942="",0,IF(OR(N($D3942)=0,$D3942&amp;""=TOP!$C$5&amp;""),1,0))</f>
        <v>0</v>
      </c>
      <c r="L3942" s="27" t="n">
        <f aca="false">IF($K3942=0,0,IFERROR(INDEX(購買率算出!$P$6:$P$3005,MATCH($A3942&amp;"",購買率算出!$C$6:$C$3005,0)),0))</f>
        <v>0</v>
      </c>
    </row>
    <row r="3943" customFormat="false" ht="15" hidden="false" customHeight="false" outlineLevel="0" collapsed="false">
      <c r="A3943" s="24"/>
      <c r="D3943" s="24"/>
      <c r="F3943" s="24"/>
      <c r="K3943" s="9" t="n">
        <f aca="false">IF($A3943="",0,IF(OR(N($D3943)=0,$D3943&amp;""=TOP!$C$5&amp;""),1,0))</f>
        <v>0</v>
      </c>
      <c r="L3943" s="27" t="n">
        <f aca="false">IF($K3943=0,0,IFERROR(INDEX(購買率算出!$P$6:$P$3005,MATCH($A3943&amp;"",購買率算出!$C$6:$C$3005,0)),0))</f>
        <v>0</v>
      </c>
    </row>
    <row r="3944" customFormat="false" ht="15" hidden="false" customHeight="false" outlineLevel="0" collapsed="false">
      <c r="A3944" s="24"/>
      <c r="D3944" s="24"/>
      <c r="F3944" s="24"/>
      <c r="K3944" s="9" t="n">
        <f aca="false">IF($A3944="",0,IF(OR(N($D3944)=0,$D3944&amp;""=TOP!$C$5&amp;""),1,0))</f>
        <v>0</v>
      </c>
      <c r="L3944" s="27" t="n">
        <f aca="false">IF($K3944=0,0,IFERROR(INDEX(購買率算出!$P$6:$P$3005,MATCH($A3944&amp;"",購買率算出!$C$6:$C$3005,0)),0))</f>
        <v>0</v>
      </c>
    </row>
    <row r="3945" customFormat="false" ht="15" hidden="false" customHeight="false" outlineLevel="0" collapsed="false">
      <c r="A3945" s="24"/>
      <c r="D3945" s="24"/>
      <c r="F3945" s="24"/>
      <c r="K3945" s="9" t="n">
        <f aca="false">IF($A3945="",0,IF(OR(N($D3945)=0,$D3945&amp;""=TOP!$C$5&amp;""),1,0))</f>
        <v>0</v>
      </c>
      <c r="L3945" s="27" t="n">
        <f aca="false">IF($K3945=0,0,IFERROR(INDEX(購買率算出!$P$6:$P$3005,MATCH($A3945&amp;"",購買率算出!$C$6:$C$3005,0)),0))</f>
        <v>0</v>
      </c>
    </row>
    <row r="3946" customFormat="false" ht="15" hidden="false" customHeight="false" outlineLevel="0" collapsed="false">
      <c r="A3946" s="24"/>
      <c r="D3946" s="24"/>
      <c r="F3946" s="24"/>
      <c r="K3946" s="9" t="n">
        <f aca="false">IF($A3946="",0,IF(OR(N($D3946)=0,$D3946&amp;""=TOP!$C$5&amp;""),1,0))</f>
        <v>0</v>
      </c>
      <c r="L3946" s="27" t="n">
        <f aca="false">IF($K3946=0,0,IFERROR(INDEX(購買率算出!$P$6:$P$3005,MATCH($A3946&amp;"",購買率算出!$C$6:$C$3005,0)),0))</f>
        <v>0</v>
      </c>
    </row>
    <row r="3947" customFormat="false" ht="15" hidden="false" customHeight="false" outlineLevel="0" collapsed="false">
      <c r="A3947" s="24"/>
      <c r="D3947" s="24"/>
      <c r="F3947" s="24"/>
      <c r="K3947" s="9" t="n">
        <f aca="false">IF($A3947="",0,IF(OR(N($D3947)=0,$D3947&amp;""=TOP!$C$5&amp;""),1,0))</f>
        <v>0</v>
      </c>
      <c r="L3947" s="27" t="n">
        <f aca="false">IF($K3947=0,0,IFERROR(INDEX(購買率算出!$P$6:$P$3005,MATCH($A3947&amp;"",購買率算出!$C$6:$C$3005,0)),0))</f>
        <v>0</v>
      </c>
    </row>
    <row r="3948" customFormat="false" ht="15" hidden="false" customHeight="false" outlineLevel="0" collapsed="false">
      <c r="A3948" s="24"/>
      <c r="D3948" s="24"/>
      <c r="F3948" s="24"/>
      <c r="K3948" s="9" t="n">
        <f aca="false">IF($A3948="",0,IF(OR(N($D3948)=0,$D3948&amp;""=TOP!$C$5&amp;""),1,0))</f>
        <v>0</v>
      </c>
      <c r="L3948" s="27" t="n">
        <f aca="false">IF($K3948=0,0,IFERROR(INDEX(購買率算出!$P$6:$P$3005,MATCH($A3948&amp;"",購買率算出!$C$6:$C$3005,0)),0))</f>
        <v>0</v>
      </c>
    </row>
    <row r="3949" customFormat="false" ht="15" hidden="false" customHeight="false" outlineLevel="0" collapsed="false">
      <c r="A3949" s="24"/>
      <c r="D3949" s="24"/>
      <c r="F3949" s="24"/>
      <c r="K3949" s="9" t="n">
        <f aca="false">IF($A3949="",0,IF(OR(N($D3949)=0,$D3949&amp;""=TOP!$C$5&amp;""),1,0))</f>
        <v>0</v>
      </c>
      <c r="L3949" s="27" t="n">
        <f aca="false">IF($K3949=0,0,IFERROR(INDEX(購買率算出!$P$6:$P$3005,MATCH($A3949&amp;"",購買率算出!$C$6:$C$3005,0)),0))</f>
        <v>0</v>
      </c>
    </row>
    <row r="3950" customFormat="false" ht="15" hidden="false" customHeight="false" outlineLevel="0" collapsed="false">
      <c r="A3950" s="24"/>
      <c r="D3950" s="24"/>
      <c r="F3950" s="24"/>
      <c r="K3950" s="9" t="n">
        <f aca="false">IF($A3950="",0,IF(OR(N($D3950)=0,$D3950&amp;""=TOP!$C$5&amp;""),1,0))</f>
        <v>0</v>
      </c>
      <c r="L3950" s="27" t="n">
        <f aca="false">IF($K3950=0,0,IFERROR(INDEX(購買率算出!$P$6:$P$3005,MATCH($A3950&amp;"",購買率算出!$C$6:$C$3005,0)),0))</f>
        <v>0</v>
      </c>
    </row>
    <row r="3951" customFormat="false" ht="15" hidden="false" customHeight="false" outlineLevel="0" collapsed="false">
      <c r="A3951" s="24"/>
      <c r="D3951" s="24"/>
      <c r="F3951" s="24"/>
      <c r="K3951" s="9" t="n">
        <f aca="false">IF($A3951="",0,IF(OR(N($D3951)=0,$D3951&amp;""=TOP!$C$5&amp;""),1,0))</f>
        <v>0</v>
      </c>
      <c r="L3951" s="27" t="n">
        <f aca="false">IF($K3951=0,0,IFERROR(INDEX(購買率算出!$P$6:$P$3005,MATCH($A3951&amp;"",購買率算出!$C$6:$C$3005,0)),0))</f>
        <v>0</v>
      </c>
    </row>
    <row r="3952" customFormat="false" ht="15" hidden="false" customHeight="false" outlineLevel="0" collapsed="false">
      <c r="A3952" s="24"/>
      <c r="D3952" s="24"/>
      <c r="F3952" s="24"/>
      <c r="K3952" s="9" t="n">
        <f aca="false">IF($A3952="",0,IF(OR(N($D3952)=0,$D3952&amp;""=TOP!$C$5&amp;""),1,0))</f>
        <v>0</v>
      </c>
      <c r="L3952" s="27" t="n">
        <f aca="false">IF($K3952=0,0,IFERROR(INDEX(購買率算出!$P$6:$P$3005,MATCH($A3952&amp;"",購買率算出!$C$6:$C$3005,0)),0))</f>
        <v>0</v>
      </c>
    </row>
    <row r="3953" customFormat="false" ht="15" hidden="false" customHeight="false" outlineLevel="0" collapsed="false">
      <c r="A3953" s="24"/>
      <c r="D3953" s="24"/>
      <c r="F3953" s="24"/>
      <c r="K3953" s="9" t="n">
        <f aca="false">IF($A3953="",0,IF(OR(N($D3953)=0,$D3953&amp;""=TOP!$C$5&amp;""),1,0))</f>
        <v>0</v>
      </c>
      <c r="L3953" s="27" t="n">
        <f aca="false">IF($K3953=0,0,IFERROR(INDEX(購買率算出!$P$6:$P$3005,MATCH($A3953&amp;"",購買率算出!$C$6:$C$3005,0)),0))</f>
        <v>0</v>
      </c>
    </row>
    <row r="3954" customFormat="false" ht="15" hidden="false" customHeight="false" outlineLevel="0" collapsed="false">
      <c r="A3954" s="24"/>
      <c r="D3954" s="24"/>
      <c r="F3954" s="24"/>
      <c r="K3954" s="9" t="n">
        <f aca="false">IF($A3954="",0,IF(OR(N($D3954)=0,$D3954&amp;""=TOP!$C$5&amp;""),1,0))</f>
        <v>0</v>
      </c>
      <c r="L3954" s="27" t="n">
        <f aca="false">IF($K3954=0,0,IFERROR(INDEX(購買率算出!$P$6:$P$3005,MATCH($A3954&amp;"",購買率算出!$C$6:$C$3005,0)),0))</f>
        <v>0</v>
      </c>
    </row>
    <row r="3955" customFormat="false" ht="15" hidden="false" customHeight="false" outlineLevel="0" collapsed="false">
      <c r="A3955" s="24"/>
      <c r="D3955" s="24"/>
      <c r="F3955" s="24"/>
      <c r="K3955" s="9" t="n">
        <f aca="false">IF($A3955="",0,IF(OR(N($D3955)=0,$D3955&amp;""=TOP!$C$5&amp;""),1,0))</f>
        <v>0</v>
      </c>
      <c r="L3955" s="27" t="n">
        <f aca="false">IF($K3955=0,0,IFERROR(INDEX(購買率算出!$P$6:$P$3005,MATCH($A3955&amp;"",購買率算出!$C$6:$C$3005,0)),0))</f>
        <v>0</v>
      </c>
    </row>
    <row r="3956" customFormat="false" ht="15" hidden="false" customHeight="false" outlineLevel="0" collapsed="false">
      <c r="A3956" s="24"/>
      <c r="D3956" s="24"/>
      <c r="F3956" s="24"/>
      <c r="K3956" s="9" t="n">
        <f aca="false">IF($A3956="",0,IF(OR(N($D3956)=0,$D3956&amp;""=TOP!$C$5&amp;""),1,0))</f>
        <v>0</v>
      </c>
      <c r="L3956" s="27" t="n">
        <f aca="false">IF($K3956=0,0,IFERROR(INDEX(購買率算出!$P$6:$P$3005,MATCH($A3956&amp;"",購買率算出!$C$6:$C$3005,0)),0))</f>
        <v>0</v>
      </c>
    </row>
    <row r="3957" customFormat="false" ht="15" hidden="false" customHeight="false" outlineLevel="0" collapsed="false">
      <c r="A3957" s="24"/>
      <c r="D3957" s="24"/>
      <c r="F3957" s="24"/>
      <c r="K3957" s="9" t="n">
        <f aca="false">IF($A3957="",0,IF(OR(N($D3957)=0,$D3957&amp;""=TOP!$C$5&amp;""),1,0))</f>
        <v>0</v>
      </c>
      <c r="L3957" s="27" t="n">
        <f aca="false">IF($K3957=0,0,IFERROR(INDEX(購買率算出!$P$6:$P$3005,MATCH($A3957&amp;"",購買率算出!$C$6:$C$3005,0)),0))</f>
        <v>0</v>
      </c>
    </row>
    <row r="3958" customFormat="false" ht="15" hidden="false" customHeight="false" outlineLevel="0" collapsed="false">
      <c r="A3958" s="24"/>
      <c r="D3958" s="24"/>
      <c r="F3958" s="24"/>
      <c r="K3958" s="9" t="n">
        <f aca="false">IF($A3958="",0,IF(OR(N($D3958)=0,$D3958&amp;""=TOP!$C$5&amp;""),1,0))</f>
        <v>0</v>
      </c>
      <c r="L3958" s="27" t="n">
        <f aca="false">IF($K3958=0,0,IFERROR(INDEX(購買率算出!$P$6:$P$3005,MATCH($A3958&amp;"",購買率算出!$C$6:$C$3005,0)),0))</f>
        <v>0</v>
      </c>
    </row>
    <row r="3959" customFormat="false" ht="15" hidden="false" customHeight="false" outlineLevel="0" collapsed="false">
      <c r="A3959" s="24"/>
      <c r="D3959" s="24"/>
      <c r="F3959" s="24"/>
      <c r="K3959" s="9" t="n">
        <f aca="false">IF($A3959="",0,IF(OR(N($D3959)=0,$D3959&amp;""=TOP!$C$5&amp;""),1,0))</f>
        <v>0</v>
      </c>
      <c r="L3959" s="27" t="n">
        <f aca="false">IF($K3959=0,0,IFERROR(INDEX(購買率算出!$P$6:$P$3005,MATCH($A3959&amp;"",購買率算出!$C$6:$C$3005,0)),0))</f>
        <v>0</v>
      </c>
    </row>
    <row r="3960" customFormat="false" ht="15" hidden="false" customHeight="false" outlineLevel="0" collapsed="false">
      <c r="A3960" s="24"/>
      <c r="D3960" s="24"/>
      <c r="F3960" s="24"/>
      <c r="K3960" s="9" t="n">
        <f aca="false">IF($A3960="",0,IF(OR(N($D3960)=0,$D3960&amp;""=TOP!$C$5&amp;""),1,0))</f>
        <v>0</v>
      </c>
      <c r="L3960" s="27" t="n">
        <f aca="false">IF($K3960=0,0,IFERROR(INDEX(購買率算出!$P$6:$P$3005,MATCH($A3960&amp;"",購買率算出!$C$6:$C$3005,0)),0))</f>
        <v>0</v>
      </c>
    </row>
    <row r="3961" customFormat="false" ht="15" hidden="false" customHeight="false" outlineLevel="0" collapsed="false">
      <c r="A3961" s="24"/>
      <c r="D3961" s="24"/>
      <c r="F3961" s="24"/>
      <c r="K3961" s="9" t="n">
        <f aca="false">IF($A3961="",0,IF(OR(N($D3961)=0,$D3961&amp;""=TOP!$C$5&amp;""),1,0))</f>
        <v>0</v>
      </c>
      <c r="L3961" s="27" t="n">
        <f aca="false">IF($K3961=0,0,IFERROR(INDEX(購買率算出!$P$6:$P$3005,MATCH($A3961&amp;"",購買率算出!$C$6:$C$3005,0)),0))</f>
        <v>0</v>
      </c>
    </row>
    <row r="3962" customFormat="false" ht="15" hidden="false" customHeight="false" outlineLevel="0" collapsed="false">
      <c r="A3962" s="24"/>
      <c r="D3962" s="24"/>
      <c r="F3962" s="24"/>
      <c r="K3962" s="9" t="n">
        <f aca="false">IF($A3962="",0,IF(OR(N($D3962)=0,$D3962&amp;""=TOP!$C$5&amp;""),1,0))</f>
        <v>0</v>
      </c>
      <c r="L3962" s="27" t="n">
        <f aca="false">IF($K3962=0,0,IFERROR(INDEX(購買率算出!$P$6:$P$3005,MATCH($A3962&amp;"",購買率算出!$C$6:$C$3005,0)),0))</f>
        <v>0</v>
      </c>
    </row>
    <row r="3963" customFormat="false" ht="15" hidden="false" customHeight="false" outlineLevel="0" collapsed="false">
      <c r="A3963" s="24"/>
      <c r="D3963" s="24"/>
      <c r="F3963" s="24"/>
      <c r="K3963" s="9" t="n">
        <f aca="false">IF($A3963="",0,IF(OR(N($D3963)=0,$D3963&amp;""=TOP!$C$5&amp;""),1,0))</f>
        <v>0</v>
      </c>
      <c r="L3963" s="27" t="n">
        <f aca="false">IF($K3963=0,0,IFERROR(INDEX(購買率算出!$P$6:$P$3005,MATCH($A3963&amp;"",購買率算出!$C$6:$C$3005,0)),0))</f>
        <v>0</v>
      </c>
    </row>
    <row r="3964" customFormat="false" ht="15" hidden="false" customHeight="false" outlineLevel="0" collapsed="false">
      <c r="A3964" s="24"/>
      <c r="D3964" s="24"/>
      <c r="F3964" s="24"/>
      <c r="K3964" s="9" t="n">
        <f aca="false">IF($A3964="",0,IF(OR(N($D3964)=0,$D3964&amp;""=TOP!$C$5&amp;""),1,0))</f>
        <v>0</v>
      </c>
      <c r="L3964" s="27" t="n">
        <f aca="false">IF($K3964=0,0,IFERROR(INDEX(購買率算出!$P$6:$P$3005,MATCH($A3964&amp;"",購買率算出!$C$6:$C$3005,0)),0))</f>
        <v>0</v>
      </c>
    </row>
    <row r="3965" customFormat="false" ht="15" hidden="false" customHeight="false" outlineLevel="0" collapsed="false">
      <c r="A3965" s="24"/>
      <c r="D3965" s="24"/>
      <c r="F3965" s="24"/>
      <c r="K3965" s="9" t="n">
        <f aca="false">IF($A3965="",0,IF(OR(N($D3965)=0,$D3965&amp;""=TOP!$C$5&amp;""),1,0))</f>
        <v>0</v>
      </c>
      <c r="L3965" s="27" t="n">
        <f aca="false">IF($K3965=0,0,IFERROR(INDEX(購買率算出!$P$6:$P$3005,MATCH($A3965&amp;"",購買率算出!$C$6:$C$3005,0)),0))</f>
        <v>0</v>
      </c>
    </row>
    <row r="3966" customFormat="false" ht="15" hidden="false" customHeight="false" outlineLevel="0" collapsed="false">
      <c r="A3966" s="24"/>
      <c r="D3966" s="24"/>
      <c r="F3966" s="24"/>
      <c r="K3966" s="9" t="n">
        <f aca="false">IF($A3966="",0,IF(OR(N($D3966)=0,$D3966&amp;""=TOP!$C$5&amp;""),1,0))</f>
        <v>0</v>
      </c>
      <c r="L3966" s="27" t="n">
        <f aca="false">IF($K3966=0,0,IFERROR(INDEX(購買率算出!$P$6:$P$3005,MATCH($A3966&amp;"",購買率算出!$C$6:$C$3005,0)),0))</f>
        <v>0</v>
      </c>
    </row>
    <row r="3967" customFormat="false" ht="15" hidden="false" customHeight="false" outlineLevel="0" collapsed="false">
      <c r="A3967" s="24"/>
      <c r="D3967" s="24"/>
      <c r="F3967" s="24"/>
      <c r="K3967" s="9" t="n">
        <f aca="false">IF($A3967="",0,IF(OR(N($D3967)=0,$D3967&amp;""=TOP!$C$5&amp;""),1,0))</f>
        <v>0</v>
      </c>
      <c r="L3967" s="27" t="n">
        <f aca="false">IF($K3967=0,0,IFERROR(INDEX(購買率算出!$P$6:$P$3005,MATCH($A3967&amp;"",購買率算出!$C$6:$C$3005,0)),0))</f>
        <v>0</v>
      </c>
    </row>
    <row r="3968" customFormat="false" ht="15" hidden="false" customHeight="false" outlineLevel="0" collapsed="false">
      <c r="A3968" s="24"/>
      <c r="D3968" s="24"/>
      <c r="F3968" s="24"/>
      <c r="K3968" s="9" t="n">
        <f aca="false">IF($A3968="",0,IF(OR(N($D3968)=0,$D3968&amp;""=TOP!$C$5&amp;""),1,0))</f>
        <v>0</v>
      </c>
      <c r="L3968" s="27" t="n">
        <f aca="false">IF($K3968=0,0,IFERROR(INDEX(購買率算出!$P$6:$P$3005,MATCH($A3968&amp;"",購買率算出!$C$6:$C$3005,0)),0))</f>
        <v>0</v>
      </c>
    </row>
    <row r="3969" customFormat="false" ht="15" hidden="false" customHeight="false" outlineLevel="0" collapsed="false">
      <c r="A3969" s="24"/>
      <c r="D3969" s="24"/>
      <c r="F3969" s="24"/>
      <c r="K3969" s="9" t="n">
        <f aca="false">IF($A3969="",0,IF(OR(N($D3969)=0,$D3969&amp;""=TOP!$C$5&amp;""),1,0))</f>
        <v>0</v>
      </c>
      <c r="L3969" s="27" t="n">
        <f aca="false">IF($K3969=0,0,IFERROR(INDEX(購買率算出!$P$6:$P$3005,MATCH($A3969&amp;"",購買率算出!$C$6:$C$3005,0)),0))</f>
        <v>0</v>
      </c>
    </row>
    <row r="3970" customFormat="false" ht="15" hidden="false" customHeight="false" outlineLevel="0" collapsed="false">
      <c r="A3970" s="24"/>
      <c r="D3970" s="24"/>
      <c r="F3970" s="24"/>
      <c r="K3970" s="9" t="n">
        <f aca="false">IF($A3970="",0,IF(OR(N($D3970)=0,$D3970&amp;""=TOP!$C$5&amp;""),1,0))</f>
        <v>0</v>
      </c>
      <c r="L3970" s="27" t="n">
        <f aca="false">IF($K3970=0,0,IFERROR(INDEX(購買率算出!$P$6:$P$3005,MATCH($A3970&amp;"",購買率算出!$C$6:$C$3005,0)),0))</f>
        <v>0</v>
      </c>
    </row>
    <row r="3971" customFormat="false" ht="15" hidden="false" customHeight="false" outlineLevel="0" collapsed="false">
      <c r="A3971" s="24"/>
      <c r="D3971" s="24"/>
      <c r="F3971" s="24"/>
      <c r="K3971" s="9" t="n">
        <f aca="false">IF($A3971="",0,IF(OR(N($D3971)=0,$D3971&amp;""=TOP!$C$5&amp;""),1,0))</f>
        <v>0</v>
      </c>
      <c r="L3971" s="27" t="n">
        <f aca="false">IF($K3971=0,0,IFERROR(INDEX(購買率算出!$P$6:$P$3005,MATCH($A3971&amp;"",購買率算出!$C$6:$C$3005,0)),0))</f>
        <v>0</v>
      </c>
    </row>
    <row r="3972" customFormat="false" ht="15" hidden="false" customHeight="false" outlineLevel="0" collapsed="false">
      <c r="A3972" s="24"/>
      <c r="D3972" s="24"/>
      <c r="F3972" s="24"/>
      <c r="K3972" s="9" t="n">
        <f aca="false">IF($A3972="",0,IF(OR(N($D3972)=0,$D3972&amp;""=TOP!$C$5&amp;""),1,0))</f>
        <v>0</v>
      </c>
      <c r="L3972" s="27" t="n">
        <f aca="false">IF($K3972=0,0,IFERROR(INDEX(購買率算出!$P$6:$P$3005,MATCH($A3972&amp;"",購買率算出!$C$6:$C$3005,0)),0))</f>
        <v>0</v>
      </c>
    </row>
    <row r="3973" customFormat="false" ht="15" hidden="false" customHeight="false" outlineLevel="0" collapsed="false">
      <c r="A3973" s="24"/>
      <c r="D3973" s="24"/>
      <c r="F3973" s="24"/>
      <c r="K3973" s="9" t="n">
        <f aca="false">IF($A3973="",0,IF(OR(N($D3973)=0,$D3973&amp;""=TOP!$C$5&amp;""),1,0))</f>
        <v>0</v>
      </c>
      <c r="L3973" s="27" t="n">
        <f aca="false">IF($K3973=0,0,IFERROR(INDEX(購買率算出!$P$6:$P$3005,MATCH($A3973&amp;"",購買率算出!$C$6:$C$3005,0)),0))</f>
        <v>0</v>
      </c>
    </row>
    <row r="3974" customFormat="false" ht="15" hidden="false" customHeight="false" outlineLevel="0" collapsed="false">
      <c r="A3974" s="24"/>
      <c r="D3974" s="24"/>
      <c r="F3974" s="24"/>
      <c r="K3974" s="9" t="n">
        <f aca="false">IF($A3974="",0,IF(OR(N($D3974)=0,$D3974&amp;""=TOP!$C$5&amp;""),1,0))</f>
        <v>0</v>
      </c>
      <c r="L3974" s="27" t="n">
        <f aca="false">IF($K3974=0,0,IFERROR(INDEX(購買率算出!$P$6:$P$3005,MATCH($A3974&amp;"",購買率算出!$C$6:$C$3005,0)),0))</f>
        <v>0</v>
      </c>
    </row>
    <row r="3975" customFormat="false" ht="15" hidden="false" customHeight="false" outlineLevel="0" collapsed="false">
      <c r="A3975" s="24"/>
      <c r="D3975" s="24"/>
      <c r="F3975" s="24"/>
      <c r="K3975" s="9" t="n">
        <f aca="false">IF($A3975="",0,IF(OR(N($D3975)=0,$D3975&amp;""=TOP!$C$5&amp;""),1,0))</f>
        <v>0</v>
      </c>
      <c r="L3975" s="27" t="n">
        <f aca="false">IF($K3975=0,0,IFERROR(INDEX(購買率算出!$P$6:$P$3005,MATCH($A3975&amp;"",購買率算出!$C$6:$C$3005,0)),0))</f>
        <v>0</v>
      </c>
    </row>
    <row r="3976" customFormat="false" ht="15" hidden="false" customHeight="false" outlineLevel="0" collapsed="false">
      <c r="A3976" s="24"/>
      <c r="D3976" s="24"/>
      <c r="F3976" s="24"/>
      <c r="K3976" s="9" t="n">
        <f aca="false">IF($A3976="",0,IF(OR(N($D3976)=0,$D3976&amp;""=TOP!$C$5&amp;""),1,0))</f>
        <v>0</v>
      </c>
      <c r="L3976" s="27" t="n">
        <f aca="false">IF($K3976=0,0,IFERROR(INDEX(購買率算出!$P$6:$P$3005,MATCH($A3976&amp;"",購買率算出!$C$6:$C$3005,0)),0))</f>
        <v>0</v>
      </c>
    </row>
    <row r="3977" customFormat="false" ht="15" hidden="false" customHeight="false" outlineLevel="0" collapsed="false">
      <c r="A3977" s="24"/>
      <c r="D3977" s="24"/>
      <c r="F3977" s="24"/>
      <c r="K3977" s="9" t="n">
        <f aca="false">IF($A3977="",0,IF(OR(N($D3977)=0,$D3977&amp;""=TOP!$C$5&amp;""),1,0))</f>
        <v>0</v>
      </c>
      <c r="L3977" s="27" t="n">
        <f aca="false">IF($K3977=0,0,IFERROR(INDEX(購買率算出!$P$6:$P$3005,MATCH($A3977&amp;"",購買率算出!$C$6:$C$3005,0)),0))</f>
        <v>0</v>
      </c>
    </row>
    <row r="3978" customFormat="false" ht="15" hidden="false" customHeight="false" outlineLevel="0" collapsed="false">
      <c r="A3978" s="24"/>
      <c r="D3978" s="24"/>
      <c r="F3978" s="24"/>
      <c r="K3978" s="9" t="n">
        <f aca="false">IF($A3978="",0,IF(OR(N($D3978)=0,$D3978&amp;""=TOP!$C$5&amp;""),1,0))</f>
        <v>0</v>
      </c>
      <c r="L3978" s="27" t="n">
        <f aca="false">IF($K3978=0,0,IFERROR(INDEX(購買率算出!$P$6:$P$3005,MATCH($A3978&amp;"",購買率算出!$C$6:$C$3005,0)),0))</f>
        <v>0</v>
      </c>
    </row>
    <row r="3979" customFormat="false" ht="15" hidden="false" customHeight="false" outlineLevel="0" collapsed="false">
      <c r="A3979" s="24"/>
      <c r="D3979" s="24"/>
      <c r="F3979" s="24"/>
      <c r="K3979" s="9" t="n">
        <f aca="false">IF($A3979="",0,IF(OR(N($D3979)=0,$D3979&amp;""=TOP!$C$5&amp;""),1,0))</f>
        <v>0</v>
      </c>
      <c r="L3979" s="27" t="n">
        <f aca="false">IF($K3979=0,0,IFERROR(INDEX(購買率算出!$P$6:$P$3005,MATCH($A3979&amp;"",購買率算出!$C$6:$C$3005,0)),0))</f>
        <v>0</v>
      </c>
    </row>
    <row r="3980" customFormat="false" ht="15" hidden="false" customHeight="false" outlineLevel="0" collapsed="false">
      <c r="A3980" s="24"/>
      <c r="D3980" s="24"/>
      <c r="F3980" s="24"/>
      <c r="K3980" s="9" t="n">
        <f aca="false">IF($A3980="",0,IF(OR(N($D3980)=0,$D3980&amp;""=TOP!$C$5&amp;""),1,0))</f>
        <v>0</v>
      </c>
      <c r="L3980" s="27" t="n">
        <f aca="false">IF($K3980=0,0,IFERROR(INDEX(購買率算出!$P$6:$P$3005,MATCH($A3980&amp;"",購買率算出!$C$6:$C$3005,0)),0))</f>
        <v>0</v>
      </c>
    </row>
    <row r="3981" customFormat="false" ht="15" hidden="false" customHeight="false" outlineLevel="0" collapsed="false">
      <c r="A3981" s="24"/>
      <c r="D3981" s="24"/>
      <c r="F3981" s="24"/>
      <c r="K3981" s="9" t="n">
        <f aca="false">IF($A3981="",0,IF(OR(N($D3981)=0,$D3981&amp;""=TOP!$C$5&amp;""),1,0))</f>
        <v>0</v>
      </c>
      <c r="L3981" s="27" t="n">
        <f aca="false">IF($K3981=0,0,IFERROR(INDEX(購買率算出!$P$6:$P$3005,MATCH($A3981&amp;"",購買率算出!$C$6:$C$3005,0)),0))</f>
        <v>0</v>
      </c>
    </row>
    <row r="3982" customFormat="false" ht="15" hidden="false" customHeight="false" outlineLevel="0" collapsed="false">
      <c r="A3982" s="24"/>
      <c r="D3982" s="24"/>
      <c r="F3982" s="24"/>
      <c r="K3982" s="9" t="n">
        <f aca="false">IF($A3982="",0,IF(OR(N($D3982)=0,$D3982&amp;""=TOP!$C$5&amp;""),1,0))</f>
        <v>0</v>
      </c>
      <c r="L3982" s="27" t="n">
        <f aca="false">IF($K3982=0,0,IFERROR(INDEX(購買率算出!$P$6:$P$3005,MATCH($A3982&amp;"",購買率算出!$C$6:$C$3005,0)),0))</f>
        <v>0</v>
      </c>
    </row>
    <row r="3983" customFormat="false" ht="15" hidden="false" customHeight="false" outlineLevel="0" collapsed="false">
      <c r="A3983" s="24"/>
      <c r="D3983" s="24"/>
      <c r="F3983" s="24"/>
      <c r="K3983" s="9" t="n">
        <f aca="false">IF($A3983="",0,IF(OR(N($D3983)=0,$D3983&amp;""=TOP!$C$5&amp;""),1,0))</f>
        <v>0</v>
      </c>
      <c r="L3983" s="27" t="n">
        <f aca="false">IF($K3983=0,0,IFERROR(INDEX(購買率算出!$P$6:$P$3005,MATCH($A3983&amp;"",購買率算出!$C$6:$C$3005,0)),0))</f>
        <v>0</v>
      </c>
    </row>
    <row r="3984" customFormat="false" ht="15" hidden="false" customHeight="false" outlineLevel="0" collapsed="false">
      <c r="A3984" s="24"/>
      <c r="D3984" s="24"/>
      <c r="F3984" s="24"/>
      <c r="K3984" s="9" t="n">
        <f aca="false">IF($A3984="",0,IF(OR(N($D3984)=0,$D3984&amp;""=TOP!$C$5&amp;""),1,0))</f>
        <v>0</v>
      </c>
      <c r="L3984" s="27" t="n">
        <f aca="false">IF($K3984=0,0,IFERROR(INDEX(購買率算出!$P$6:$P$3005,MATCH($A3984&amp;"",購買率算出!$C$6:$C$3005,0)),0))</f>
        <v>0</v>
      </c>
    </row>
    <row r="3985" customFormat="false" ht="15" hidden="false" customHeight="false" outlineLevel="0" collapsed="false">
      <c r="A3985" s="24"/>
      <c r="D3985" s="24"/>
      <c r="F3985" s="24"/>
      <c r="K3985" s="9" t="n">
        <f aca="false">IF($A3985="",0,IF(OR(N($D3985)=0,$D3985&amp;""=TOP!$C$5&amp;""),1,0))</f>
        <v>0</v>
      </c>
      <c r="L3985" s="27" t="n">
        <f aca="false">IF($K3985=0,0,IFERROR(INDEX(購買率算出!$P$6:$P$3005,MATCH($A3985&amp;"",購買率算出!$C$6:$C$3005,0)),0))</f>
        <v>0</v>
      </c>
    </row>
    <row r="3986" customFormat="false" ht="15" hidden="false" customHeight="false" outlineLevel="0" collapsed="false">
      <c r="A3986" s="24"/>
      <c r="D3986" s="24"/>
      <c r="F3986" s="24"/>
      <c r="K3986" s="9" t="n">
        <f aca="false">IF($A3986="",0,IF(OR(N($D3986)=0,$D3986&amp;""=TOP!$C$5&amp;""),1,0))</f>
        <v>0</v>
      </c>
      <c r="L3986" s="27" t="n">
        <f aca="false">IF($K3986=0,0,IFERROR(INDEX(購買率算出!$P$6:$P$3005,MATCH($A3986&amp;"",購買率算出!$C$6:$C$3005,0)),0))</f>
        <v>0</v>
      </c>
    </row>
    <row r="3987" customFormat="false" ht="15" hidden="false" customHeight="false" outlineLevel="0" collapsed="false">
      <c r="A3987" s="24"/>
      <c r="D3987" s="24"/>
      <c r="F3987" s="24"/>
      <c r="K3987" s="9" t="n">
        <f aca="false">IF($A3987="",0,IF(OR(N($D3987)=0,$D3987&amp;""=TOP!$C$5&amp;""),1,0))</f>
        <v>0</v>
      </c>
      <c r="L3987" s="27" t="n">
        <f aca="false">IF($K3987=0,0,IFERROR(INDEX(購買率算出!$P$6:$P$3005,MATCH($A3987&amp;"",購買率算出!$C$6:$C$3005,0)),0))</f>
        <v>0</v>
      </c>
    </row>
    <row r="3988" customFormat="false" ht="15" hidden="false" customHeight="false" outlineLevel="0" collapsed="false">
      <c r="A3988" s="24"/>
      <c r="D3988" s="24"/>
      <c r="F3988" s="24"/>
      <c r="K3988" s="9" t="n">
        <f aca="false">IF($A3988="",0,IF(OR(N($D3988)=0,$D3988&amp;""=TOP!$C$5&amp;""),1,0))</f>
        <v>0</v>
      </c>
      <c r="L3988" s="27" t="n">
        <f aca="false">IF($K3988=0,0,IFERROR(INDEX(購買率算出!$P$6:$P$3005,MATCH($A3988&amp;"",購買率算出!$C$6:$C$3005,0)),0))</f>
        <v>0</v>
      </c>
    </row>
    <row r="3989" customFormat="false" ht="15" hidden="false" customHeight="false" outlineLevel="0" collapsed="false">
      <c r="A3989" s="24"/>
      <c r="D3989" s="24"/>
      <c r="F3989" s="24"/>
      <c r="K3989" s="9" t="n">
        <f aca="false">IF($A3989="",0,IF(OR(N($D3989)=0,$D3989&amp;""=TOP!$C$5&amp;""),1,0))</f>
        <v>0</v>
      </c>
      <c r="L3989" s="27" t="n">
        <f aca="false">IF($K3989=0,0,IFERROR(INDEX(購買率算出!$P$6:$P$3005,MATCH($A3989&amp;"",購買率算出!$C$6:$C$3005,0)),0))</f>
        <v>0</v>
      </c>
    </row>
    <row r="3990" customFormat="false" ht="15" hidden="false" customHeight="false" outlineLevel="0" collapsed="false">
      <c r="A3990" s="24"/>
      <c r="D3990" s="24"/>
      <c r="F3990" s="24"/>
      <c r="K3990" s="9" t="n">
        <f aca="false">IF($A3990="",0,IF(OR(N($D3990)=0,$D3990&amp;""=TOP!$C$5&amp;""),1,0))</f>
        <v>0</v>
      </c>
      <c r="L3990" s="27" t="n">
        <f aca="false">IF($K3990=0,0,IFERROR(INDEX(購買率算出!$P$6:$P$3005,MATCH($A3990&amp;"",購買率算出!$C$6:$C$3005,0)),0))</f>
        <v>0</v>
      </c>
    </row>
    <row r="3991" customFormat="false" ht="15" hidden="false" customHeight="false" outlineLevel="0" collapsed="false">
      <c r="A3991" s="24"/>
      <c r="D3991" s="24"/>
      <c r="F3991" s="24"/>
      <c r="K3991" s="9" t="n">
        <f aca="false">IF($A3991="",0,IF(OR(N($D3991)=0,$D3991&amp;""=TOP!$C$5&amp;""),1,0))</f>
        <v>0</v>
      </c>
      <c r="L3991" s="27" t="n">
        <f aca="false">IF($K3991=0,0,IFERROR(INDEX(購買率算出!$P$6:$P$3005,MATCH($A3991&amp;"",購買率算出!$C$6:$C$3005,0)),0))</f>
        <v>0</v>
      </c>
    </row>
    <row r="3992" customFormat="false" ht="15" hidden="false" customHeight="false" outlineLevel="0" collapsed="false">
      <c r="A3992" s="24"/>
      <c r="D3992" s="24"/>
      <c r="F3992" s="24"/>
      <c r="K3992" s="9" t="n">
        <f aca="false">IF($A3992="",0,IF(OR(N($D3992)=0,$D3992&amp;""=TOP!$C$5&amp;""),1,0))</f>
        <v>0</v>
      </c>
      <c r="L3992" s="27" t="n">
        <f aca="false">IF($K3992=0,0,IFERROR(INDEX(購買率算出!$P$6:$P$3005,MATCH($A3992&amp;"",購買率算出!$C$6:$C$3005,0)),0))</f>
        <v>0</v>
      </c>
    </row>
    <row r="3993" customFormat="false" ht="15" hidden="false" customHeight="false" outlineLevel="0" collapsed="false">
      <c r="A3993" s="24"/>
      <c r="D3993" s="24"/>
      <c r="F3993" s="24"/>
      <c r="K3993" s="9" t="n">
        <f aca="false">IF($A3993="",0,IF(OR(N($D3993)=0,$D3993&amp;""=TOP!$C$5&amp;""),1,0))</f>
        <v>0</v>
      </c>
      <c r="L3993" s="27" t="n">
        <f aca="false">IF($K3993=0,0,IFERROR(INDEX(購買率算出!$P$6:$P$3005,MATCH($A3993&amp;"",購買率算出!$C$6:$C$3005,0)),0))</f>
        <v>0</v>
      </c>
    </row>
    <row r="3994" customFormat="false" ht="15" hidden="false" customHeight="false" outlineLevel="0" collapsed="false">
      <c r="A3994" s="24"/>
      <c r="D3994" s="24"/>
      <c r="F3994" s="24"/>
      <c r="K3994" s="9" t="n">
        <f aca="false">IF($A3994="",0,IF(OR(N($D3994)=0,$D3994&amp;""=TOP!$C$5&amp;""),1,0))</f>
        <v>0</v>
      </c>
      <c r="L3994" s="27" t="n">
        <f aca="false">IF($K3994=0,0,IFERROR(INDEX(購買率算出!$P$6:$P$3005,MATCH($A3994&amp;"",購買率算出!$C$6:$C$3005,0)),0))</f>
        <v>0</v>
      </c>
    </row>
    <row r="3995" customFormat="false" ht="15" hidden="false" customHeight="false" outlineLevel="0" collapsed="false">
      <c r="A3995" s="24"/>
      <c r="D3995" s="24"/>
      <c r="F3995" s="24"/>
      <c r="K3995" s="9" t="n">
        <f aca="false">IF($A3995="",0,IF(OR(N($D3995)=0,$D3995&amp;""=TOP!$C$5&amp;""),1,0))</f>
        <v>0</v>
      </c>
      <c r="L3995" s="27" t="n">
        <f aca="false">IF($K3995=0,0,IFERROR(INDEX(購買率算出!$P$6:$P$3005,MATCH($A3995&amp;"",購買率算出!$C$6:$C$3005,0)),0))</f>
        <v>0</v>
      </c>
    </row>
    <row r="3996" customFormat="false" ht="15" hidden="false" customHeight="false" outlineLevel="0" collapsed="false">
      <c r="A3996" s="24"/>
      <c r="D3996" s="24"/>
      <c r="F3996" s="24"/>
      <c r="K3996" s="9" t="n">
        <f aca="false">IF($A3996="",0,IF(OR(N($D3996)=0,$D3996&amp;""=TOP!$C$5&amp;""),1,0))</f>
        <v>0</v>
      </c>
      <c r="L3996" s="27" t="n">
        <f aca="false">IF($K3996=0,0,IFERROR(INDEX(購買率算出!$P$6:$P$3005,MATCH($A3996&amp;"",購買率算出!$C$6:$C$3005,0)),0))</f>
        <v>0</v>
      </c>
    </row>
    <row r="3997" customFormat="false" ht="15" hidden="false" customHeight="false" outlineLevel="0" collapsed="false">
      <c r="A3997" s="24"/>
      <c r="D3997" s="24"/>
      <c r="F3997" s="24"/>
      <c r="K3997" s="9" t="n">
        <f aca="false">IF($A3997="",0,IF(OR(N($D3997)=0,$D3997&amp;""=TOP!$C$5&amp;""),1,0))</f>
        <v>0</v>
      </c>
      <c r="L3997" s="27" t="n">
        <f aca="false">IF($K3997=0,0,IFERROR(INDEX(購買率算出!$P$6:$P$3005,MATCH($A3997&amp;"",購買率算出!$C$6:$C$3005,0)),0))</f>
        <v>0</v>
      </c>
    </row>
    <row r="3998" customFormat="false" ht="15" hidden="false" customHeight="false" outlineLevel="0" collapsed="false">
      <c r="A3998" s="24"/>
      <c r="D3998" s="24"/>
      <c r="F3998" s="24"/>
      <c r="K3998" s="9" t="n">
        <f aca="false">IF($A3998="",0,IF(OR(N($D3998)=0,$D3998&amp;""=TOP!$C$5&amp;""),1,0))</f>
        <v>0</v>
      </c>
      <c r="L3998" s="27" t="n">
        <f aca="false">IF($K3998=0,0,IFERROR(INDEX(購買率算出!$P$6:$P$3005,MATCH($A3998&amp;"",購買率算出!$C$6:$C$3005,0)),0))</f>
        <v>0</v>
      </c>
    </row>
    <row r="3999" customFormat="false" ht="15" hidden="false" customHeight="false" outlineLevel="0" collapsed="false">
      <c r="A3999" s="24"/>
      <c r="D3999" s="24"/>
      <c r="F3999" s="24"/>
      <c r="K3999" s="9" t="n">
        <f aca="false">IF($A3999="",0,IF(OR(N($D3999)=0,$D3999&amp;""=TOP!$C$5&amp;""),1,0))</f>
        <v>0</v>
      </c>
      <c r="L3999" s="27" t="n">
        <f aca="false">IF($K3999=0,0,IFERROR(INDEX(購買率算出!$P$6:$P$3005,MATCH($A3999&amp;"",購買率算出!$C$6:$C$3005,0)),0))</f>
        <v>0</v>
      </c>
    </row>
    <row r="4000" customFormat="false" ht="15" hidden="false" customHeight="false" outlineLevel="0" collapsed="false">
      <c r="A4000" s="24"/>
      <c r="D4000" s="24"/>
      <c r="F4000" s="24"/>
      <c r="K4000" s="9" t="n">
        <f aca="false">IF($A4000="",0,IF(OR(N($D4000)=0,$D4000&amp;""=TOP!$C$5&amp;""),1,0))</f>
        <v>0</v>
      </c>
      <c r="L4000" s="27" t="n">
        <f aca="false">IF($K4000=0,0,IFERROR(INDEX(購買率算出!$P$6:$P$3005,MATCH($A4000&amp;"",購買率算出!$C$6:$C$3005,0)),0))</f>
        <v>0</v>
      </c>
    </row>
    <row r="4001" customFormat="false" ht="15" hidden="false" customHeight="false" outlineLevel="0" collapsed="false">
      <c r="A4001" s="24"/>
      <c r="D4001" s="24"/>
      <c r="F4001" s="24"/>
      <c r="K4001" s="9" t="n">
        <f aca="false">IF($A4001="",0,IF(OR(N($D4001)=0,$D4001&amp;""=TOP!$C$5&amp;""),1,0))</f>
        <v>0</v>
      </c>
      <c r="L4001" s="27" t="n">
        <f aca="false">IF($K4001=0,0,IFERROR(INDEX(購買率算出!$P$6:$P$3005,MATCH($A4001&amp;"",購買率算出!$C$6:$C$3005,0)),0))</f>
        <v>0</v>
      </c>
    </row>
    <row r="4002" customFormat="false" ht="15" hidden="false" customHeight="false" outlineLevel="0" collapsed="false">
      <c r="A4002" s="24"/>
      <c r="D4002" s="24"/>
      <c r="F4002" s="24"/>
      <c r="K4002" s="9" t="n">
        <f aca="false">IF($A4002="",0,IF(OR(N($D4002)=0,$D4002&amp;""=TOP!$C$5&amp;""),1,0))</f>
        <v>0</v>
      </c>
      <c r="L4002" s="27" t="n">
        <f aca="false">IF($K4002=0,0,IFERROR(INDEX(購買率算出!$P$6:$P$3005,MATCH($A4002&amp;"",購買率算出!$C$6:$C$3005,0)),0))</f>
        <v>0</v>
      </c>
    </row>
    <row r="4003" customFormat="false" ht="15" hidden="false" customHeight="false" outlineLevel="0" collapsed="false">
      <c r="A4003" s="24"/>
      <c r="D4003" s="24"/>
      <c r="F4003" s="24"/>
      <c r="K4003" s="9" t="n">
        <f aca="false">IF($A4003="",0,IF(OR(N($D4003)=0,$D4003&amp;""=TOP!$C$5&amp;""),1,0))</f>
        <v>0</v>
      </c>
      <c r="L4003" s="27" t="n">
        <f aca="false">IF($K4003=0,0,IFERROR(INDEX(購買率算出!$P$6:$P$3005,MATCH($A4003&amp;"",購買率算出!$C$6:$C$3005,0)),0))</f>
        <v>0</v>
      </c>
    </row>
    <row r="4004" customFormat="false" ht="15" hidden="false" customHeight="false" outlineLevel="0" collapsed="false">
      <c r="A4004" s="24"/>
      <c r="D4004" s="24"/>
      <c r="F4004" s="24"/>
      <c r="K4004" s="9" t="n">
        <f aca="false">IF($A4004="",0,IF(OR(N($D4004)=0,$D4004&amp;""=TOP!$C$5&amp;""),1,0))</f>
        <v>0</v>
      </c>
      <c r="L4004" s="27" t="n">
        <f aca="false">IF($K4004=0,0,IFERROR(INDEX(購買率算出!$P$6:$P$3005,MATCH($A4004&amp;"",購買率算出!$C$6:$C$3005,0)),0))</f>
        <v>0</v>
      </c>
    </row>
    <row r="4005" customFormat="false" ht="15" hidden="false" customHeight="false" outlineLevel="0" collapsed="false">
      <c r="A4005" s="24"/>
      <c r="D4005" s="24"/>
      <c r="F4005" s="24"/>
      <c r="K4005" s="9" t="n">
        <f aca="false">IF($A4005="",0,IF(OR(N($D4005)=0,$D4005&amp;""=TOP!$C$5&amp;""),1,0))</f>
        <v>0</v>
      </c>
      <c r="L4005" s="27" t="n">
        <f aca="false">IF($K4005=0,0,IFERROR(INDEX(購買率算出!$P$6:$P$3005,MATCH($A4005&amp;"",購買率算出!$C$6:$C$3005,0)),0))</f>
        <v>0</v>
      </c>
    </row>
    <row r="4006" customFormat="false" ht="15" hidden="false" customHeight="false" outlineLevel="0" collapsed="false">
      <c r="A4006" s="24"/>
      <c r="D4006" s="24"/>
      <c r="F4006" s="24"/>
      <c r="K4006" s="9" t="n">
        <f aca="false">IF($A4006="",0,IF(OR(N($D4006)=0,$D4006&amp;""=TOP!$C$5&amp;""),1,0))</f>
        <v>0</v>
      </c>
      <c r="L4006" s="27" t="n">
        <f aca="false">IF($K4006=0,0,IFERROR(INDEX(購買率算出!$P$6:$P$3005,MATCH($A4006&amp;"",購買率算出!$C$6:$C$3005,0)),0))</f>
        <v>0</v>
      </c>
    </row>
    <row r="4007" customFormat="false" ht="15" hidden="false" customHeight="false" outlineLevel="0" collapsed="false">
      <c r="A4007" s="24"/>
      <c r="D4007" s="24"/>
      <c r="F4007" s="24"/>
      <c r="K4007" s="9" t="n">
        <f aca="false">IF($A4007="",0,IF(OR(N($D4007)=0,$D4007&amp;""=TOP!$C$5&amp;""),1,0))</f>
        <v>0</v>
      </c>
      <c r="L4007" s="27" t="n">
        <f aca="false">IF($K4007=0,0,IFERROR(INDEX(購買率算出!$P$6:$P$3005,MATCH($A4007&amp;"",購買率算出!$C$6:$C$3005,0)),0))</f>
        <v>0</v>
      </c>
    </row>
    <row r="4008" customFormat="false" ht="15" hidden="false" customHeight="false" outlineLevel="0" collapsed="false">
      <c r="A4008" s="24"/>
      <c r="D4008" s="24"/>
      <c r="F4008" s="24"/>
      <c r="K4008" s="9" t="n">
        <f aca="false">IF($A4008="",0,IF(OR(N($D4008)=0,$D4008&amp;""=TOP!$C$5&amp;""),1,0))</f>
        <v>0</v>
      </c>
      <c r="L4008" s="27" t="n">
        <f aca="false">IF($K4008=0,0,IFERROR(INDEX(購買率算出!$P$6:$P$3005,MATCH($A4008&amp;"",購買率算出!$C$6:$C$3005,0)),0))</f>
        <v>0</v>
      </c>
    </row>
    <row r="4009" customFormat="false" ht="15" hidden="false" customHeight="false" outlineLevel="0" collapsed="false">
      <c r="A4009" s="24"/>
      <c r="D4009" s="24"/>
      <c r="F4009" s="24"/>
      <c r="K4009" s="9" t="n">
        <f aca="false">IF($A4009="",0,IF(OR(N($D4009)=0,$D4009&amp;""=TOP!$C$5&amp;""),1,0))</f>
        <v>0</v>
      </c>
      <c r="L4009" s="27" t="n">
        <f aca="false">IF($K4009=0,0,IFERROR(INDEX(購買率算出!$P$6:$P$3005,MATCH($A4009&amp;"",購買率算出!$C$6:$C$3005,0)),0))</f>
        <v>0</v>
      </c>
    </row>
    <row r="4010" customFormat="false" ht="15" hidden="false" customHeight="false" outlineLevel="0" collapsed="false">
      <c r="A4010" s="24"/>
      <c r="D4010" s="24"/>
      <c r="F4010" s="24"/>
      <c r="K4010" s="9" t="n">
        <f aca="false">IF($A4010="",0,IF(OR(N($D4010)=0,$D4010&amp;""=TOP!$C$5&amp;""),1,0))</f>
        <v>0</v>
      </c>
      <c r="L4010" s="27" t="n">
        <f aca="false">IF($K4010=0,0,IFERROR(INDEX(購買率算出!$P$6:$P$3005,MATCH($A4010&amp;"",購買率算出!$C$6:$C$3005,0)),0))</f>
        <v>0</v>
      </c>
    </row>
    <row r="4011" customFormat="false" ht="15" hidden="false" customHeight="false" outlineLevel="0" collapsed="false">
      <c r="A4011" s="24"/>
      <c r="D4011" s="24"/>
      <c r="F4011" s="24"/>
      <c r="K4011" s="9" t="n">
        <f aca="false">IF($A4011="",0,IF(OR(N($D4011)=0,$D4011&amp;""=TOP!$C$5&amp;""),1,0))</f>
        <v>0</v>
      </c>
      <c r="L4011" s="27" t="n">
        <f aca="false">IF($K4011=0,0,IFERROR(INDEX(購買率算出!$P$6:$P$3005,MATCH($A4011&amp;"",購買率算出!$C$6:$C$3005,0)),0))</f>
        <v>0</v>
      </c>
    </row>
    <row r="4012" customFormat="false" ht="15" hidden="false" customHeight="false" outlineLevel="0" collapsed="false">
      <c r="A4012" s="24"/>
      <c r="D4012" s="24"/>
      <c r="F4012" s="24"/>
      <c r="K4012" s="9" t="n">
        <f aca="false">IF($A4012="",0,IF(OR(N($D4012)=0,$D4012&amp;""=TOP!$C$5&amp;""),1,0))</f>
        <v>0</v>
      </c>
      <c r="L4012" s="27" t="n">
        <f aca="false">IF($K4012=0,0,IFERROR(INDEX(購買率算出!$P$6:$P$3005,MATCH($A4012&amp;"",購買率算出!$C$6:$C$3005,0)),0))</f>
        <v>0</v>
      </c>
    </row>
    <row r="4013" customFormat="false" ht="15" hidden="false" customHeight="false" outlineLevel="0" collapsed="false">
      <c r="A4013" s="24"/>
      <c r="D4013" s="24"/>
      <c r="F4013" s="24"/>
      <c r="K4013" s="9" t="n">
        <f aca="false">IF($A4013="",0,IF(OR(N($D4013)=0,$D4013&amp;""=TOP!$C$5&amp;""),1,0))</f>
        <v>0</v>
      </c>
      <c r="L4013" s="27" t="n">
        <f aca="false">IF($K4013=0,0,IFERROR(INDEX(購買率算出!$P$6:$P$3005,MATCH($A4013&amp;"",購買率算出!$C$6:$C$3005,0)),0))</f>
        <v>0</v>
      </c>
    </row>
    <row r="4014" customFormat="false" ht="15" hidden="false" customHeight="false" outlineLevel="0" collapsed="false">
      <c r="A4014" s="24"/>
      <c r="D4014" s="24"/>
      <c r="F4014" s="24"/>
      <c r="K4014" s="9" t="n">
        <f aca="false">IF($A4014="",0,IF(OR(N($D4014)=0,$D4014&amp;""=TOP!$C$5&amp;""),1,0))</f>
        <v>0</v>
      </c>
      <c r="L4014" s="27" t="n">
        <f aca="false">IF($K4014=0,0,IFERROR(INDEX(購買率算出!$P$6:$P$3005,MATCH($A4014&amp;"",購買率算出!$C$6:$C$3005,0)),0))</f>
        <v>0</v>
      </c>
    </row>
    <row r="4015" customFormat="false" ht="15" hidden="false" customHeight="false" outlineLevel="0" collapsed="false">
      <c r="A4015" s="24"/>
      <c r="D4015" s="24"/>
      <c r="F4015" s="24"/>
      <c r="K4015" s="9" t="n">
        <f aca="false">IF($A4015="",0,IF(OR(N($D4015)=0,$D4015&amp;""=TOP!$C$5&amp;""),1,0))</f>
        <v>0</v>
      </c>
      <c r="L4015" s="27" t="n">
        <f aca="false">IF($K4015=0,0,IFERROR(INDEX(購買率算出!$P$6:$P$3005,MATCH($A4015&amp;"",購買率算出!$C$6:$C$3005,0)),0))</f>
        <v>0</v>
      </c>
    </row>
    <row r="4016" customFormat="false" ht="15" hidden="false" customHeight="false" outlineLevel="0" collapsed="false">
      <c r="A4016" s="24"/>
      <c r="D4016" s="24"/>
      <c r="F4016" s="24"/>
      <c r="K4016" s="9" t="n">
        <f aca="false">IF($A4016="",0,IF(OR(N($D4016)=0,$D4016&amp;""=TOP!$C$5&amp;""),1,0))</f>
        <v>0</v>
      </c>
      <c r="L4016" s="27" t="n">
        <f aca="false">IF($K4016=0,0,IFERROR(INDEX(購買率算出!$P$6:$P$3005,MATCH($A4016&amp;"",購買率算出!$C$6:$C$3005,0)),0))</f>
        <v>0</v>
      </c>
    </row>
    <row r="4017" customFormat="false" ht="15" hidden="false" customHeight="false" outlineLevel="0" collapsed="false">
      <c r="A4017" s="24"/>
      <c r="D4017" s="24"/>
      <c r="F4017" s="24"/>
      <c r="K4017" s="9" t="n">
        <f aca="false">IF($A4017="",0,IF(OR(N($D4017)=0,$D4017&amp;""=TOP!$C$5&amp;""),1,0))</f>
        <v>0</v>
      </c>
      <c r="L4017" s="27" t="n">
        <f aca="false">IF($K4017=0,0,IFERROR(INDEX(購買率算出!$P$6:$P$3005,MATCH($A4017&amp;"",購買率算出!$C$6:$C$3005,0)),0))</f>
        <v>0</v>
      </c>
    </row>
    <row r="4018" customFormat="false" ht="15" hidden="false" customHeight="false" outlineLevel="0" collapsed="false">
      <c r="A4018" s="24"/>
      <c r="D4018" s="24"/>
      <c r="F4018" s="24"/>
      <c r="K4018" s="9" t="n">
        <f aca="false">IF($A4018="",0,IF(OR(N($D4018)=0,$D4018&amp;""=TOP!$C$5&amp;""),1,0))</f>
        <v>0</v>
      </c>
      <c r="L4018" s="27" t="n">
        <f aca="false">IF($K4018=0,0,IFERROR(INDEX(購買率算出!$P$6:$P$3005,MATCH($A4018&amp;"",購買率算出!$C$6:$C$3005,0)),0))</f>
        <v>0</v>
      </c>
    </row>
    <row r="4019" customFormat="false" ht="15" hidden="false" customHeight="false" outlineLevel="0" collapsed="false">
      <c r="A4019" s="24"/>
      <c r="D4019" s="24"/>
      <c r="F4019" s="24"/>
      <c r="K4019" s="9" t="n">
        <f aca="false">IF($A4019="",0,IF(OR(N($D4019)=0,$D4019&amp;""=TOP!$C$5&amp;""),1,0))</f>
        <v>0</v>
      </c>
      <c r="L4019" s="27" t="n">
        <f aca="false">IF($K4019=0,0,IFERROR(INDEX(購買率算出!$P$6:$P$3005,MATCH($A4019&amp;"",購買率算出!$C$6:$C$3005,0)),0))</f>
        <v>0</v>
      </c>
    </row>
    <row r="4020" customFormat="false" ht="15" hidden="false" customHeight="false" outlineLevel="0" collapsed="false">
      <c r="A4020" s="24"/>
      <c r="D4020" s="24"/>
      <c r="F4020" s="24"/>
      <c r="K4020" s="9" t="n">
        <f aca="false">IF($A4020="",0,IF(OR(N($D4020)=0,$D4020&amp;""=TOP!$C$5&amp;""),1,0))</f>
        <v>0</v>
      </c>
      <c r="L4020" s="27" t="n">
        <f aca="false">IF($K4020=0,0,IFERROR(INDEX(購買率算出!$P$6:$P$3005,MATCH($A4020&amp;"",購買率算出!$C$6:$C$3005,0)),0))</f>
        <v>0</v>
      </c>
    </row>
    <row r="4021" customFormat="false" ht="15" hidden="false" customHeight="false" outlineLevel="0" collapsed="false">
      <c r="A4021" s="24"/>
      <c r="D4021" s="24"/>
      <c r="F4021" s="24"/>
      <c r="K4021" s="9" t="n">
        <f aca="false">IF($A4021="",0,IF(OR(N($D4021)=0,$D4021&amp;""=TOP!$C$5&amp;""),1,0))</f>
        <v>0</v>
      </c>
      <c r="L4021" s="27" t="n">
        <f aca="false">IF($K4021=0,0,IFERROR(INDEX(購買率算出!$P$6:$P$3005,MATCH($A4021&amp;"",購買率算出!$C$6:$C$3005,0)),0))</f>
        <v>0</v>
      </c>
    </row>
    <row r="4022" customFormat="false" ht="15" hidden="false" customHeight="false" outlineLevel="0" collapsed="false">
      <c r="A4022" s="24"/>
      <c r="D4022" s="24"/>
      <c r="F4022" s="24"/>
      <c r="K4022" s="9" t="n">
        <f aca="false">IF($A4022="",0,IF(OR(N($D4022)=0,$D4022&amp;""=TOP!$C$5&amp;""),1,0))</f>
        <v>0</v>
      </c>
      <c r="L4022" s="27" t="n">
        <f aca="false">IF($K4022=0,0,IFERROR(INDEX(購買率算出!$P$6:$P$3005,MATCH($A4022&amp;"",購買率算出!$C$6:$C$3005,0)),0))</f>
        <v>0</v>
      </c>
    </row>
    <row r="4023" customFormat="false" ht="15" hidden="false" customHeight="false" outlineLevel="0" collapsed="false">
      <c r="A4023" s="24"/>
      <c r="D4023" s="24"/>
      <c r="F4023" s="24"/>
      <c r="K4023" s="9" t="n">
        <f aca="false">IF($A4023="",0,IF(OR(N($D4023)=0,$D4023&amp;""=TOP!$C$5&amp;""),1,0))</f>
        <v>0</v>
      </c>
      <c r="L4023" s="27" t="n">
        <f aca="false">IF($K4023=0,0,IFERROR(INDEX(購買率算出!$P$6:$P$3005,MATCH($A4023&amp;"",購買率算出!$C$6:$C$3005,0)),0))</f>
        <v>0</v>
      </c>
    </row>
    <row r="4024" customFormat="false" ht="15" hidden="false" customHeight="false" outlineLevel="0" collapsed="false">
      <c r="A4024" s="24"/>
      <c r="D4024" s="24"/>
      <c r="F4024" s="24"/>
      <c r="K4024" s="9" t="n">
        <f aca="false">IF($A4024="",0,IF(OR(N($D4024)=0,$D4024&amp;""=TOP!$C$5&amp;""),1,0))</f>
        <v>0</v>
      </c>
      <c r="L4024" s="27" t="n">
        <f aca="false">IF($K4024=0,0,IFERROR(INDEX(購買率算出!$P$6:$P$3005,MATCH($A4024&amp;"",購買率算出!$C$6:$C$3005,0)),0))</f>
        <v>0</v>
      </c>
    </row>
    <row r="4025" customFormat="false" ht="15" hidden="false" customHeight="false" outlineLevel="0" collapsed="false">
      <c r="A4025" s="24"/>
      <c r="D4025" s="24"/>
      <c r="F4025" s="24"/>
      <c r="K4025" s="9" t="n">
        <f aca="false">IF($A4025="",0,IF(OR(N($D4025)=0,$D4025&amp;""=TOP!$C$5&amp;""),1,0))</f>
        <v>0</v>
      </c>
      <c r="L4025" s="27" t="n">
        <f aca="false">IF($K4025=0,0,IFERROR(INDEX(購買率算出!$P$6:$P$3005,MATCH($A4025&amp;"",購買率算出!$C$6:$C$3005,0)),0))</f>
        <v>0</v>
      </c>
    </row>
    <row r="4026" customFormat="false" ht="15" hidden="false" customHeight="false" outlineLevel="0" collapsed="false">
      <c r="A4026" s="24"/>
      <c r="D4026" s="24"/>
      <c r="F4026" s="24"/>
      <c r="K4026" s="9" t="n">
        <f aca="false">IF($A4026="",0,IF(OR(N($D4026)=0,$D4026&amp;""=TOP!$C$5&amp;""),1,0))</f>
        <v>0</v>
      </c>
      <c r="L4026" s="27" t="n">
        <f aca="false">IF($K4026=0,0,IFERROR(INDEX(購買率算出!$P$6:$P$3005,MATCH($A4026&amp;"",購買率算出!$C$6:$C$3005,0)),0))</f>
        <v>0</v>
      </c>
    </row>
    <row r="4027" customFormat="false" ht="15" hidden="false" customHeight="false" outlineLevel="0" collapsed="false">
      <c r="A4027" s="24"/>
      <c r="D4027" s="24"/>
      <c r="F4027" s="24"/>
      <c r="K4027" s="9" t="n">
        <f aca="false">IF($A4027="",0,IF(OR(N($D4027)=0,$D4027&amp;""=TOP!$C$5&amp;""),1,0))</f>
        <v>0</v>
      </c>
      <c r="L4027" s="27" t="n">
        <f aca="false">IF($K4027=0,0,IFERROR(INDEX(購買率算出!$P$6:$P$3005,MATCH($A4027&amp;"",購買率算出!$C$6:$C$3005,0)),0))</f>
        <v>0</v>
      </c>
    </row>
    <row r="4028" customFormat="false" ht="15" hidden="false" customHeight="false" outlineLevel="0" collapsed="false">
      <c r="A4028" s="24"/>
      <c r="D4028" s="24"/>
      <c r="F4028" s="24"/>
      <c r="K4028" s="9" t="n">
        <f aca="false">IF($A4028="",0,IF(OR(N($D4028)=0,$D4028&amp;""=TOP!$C$5&amp;""),1,0))</f>
        <v>0</v>
      </c>
      <c r="L4028" s="27" t="n">
        <f aca="false">IF($K4028=0,0,IFERROR(INDEX(購買率算出!$P$6:$P$3005,MATCH($A4028&amp;"",購買率算出!$C$6:$C$3005,0)),0))</f>
        <v>0</v>
      </c>
    </row>
    <row r="4029" customFormat="false" ht="15" hidden="false" customHeight="false" outlineLevel="0" collapsed="false">
      <c r="A4029" s="24"/>
      <c r="D4029" s="24"/>
      <c r="F4029" s="24"/>
      <c r="K4029" s="9" t="n">
        <f aca="false">IF($A4029="",0,IF(OR(N($D4029)=0,$D4029&amp;""=TOP!$C$5&amp;""),1,0))</f>
        <v>0</v>
      </c>
      <c r="L4029" s="27" t="n">
        <f aca="false">IF($K4029=0,0,IFERROR(INDEX(購買率算出!$P$6:$P$3005,MATCH($A4029&amp;"",購買率算出!$C$6:$C$3005,0)),0))</f>
        <v>0</v>
      </c>
    </row>
    <row r="4030" customFormat="false" ht="15" hidden="false" customHeight="false" outlineLevel="0" collapsed="false">
      <c r="A4030" s="24"/>
      <c r="D4030" s="24"/>
      <c r="F4030" s="24"/>
      <c r="K4030" s="9" t="n">
        <f aca="false">IF($A4030="",0,IF(OR(N($D4030)=0,$D4030&amp;""=TOP!$C$5&amp;""),1,0))</f>
        <v>0</v>
      </c>
      <c r="L4030" s="27" t="n">
        <f aca="false">IF($K4030=0,0,IFERROR(INDEX(購買率算出!$P$6:$P$3005,MATCH($A4030&amp;"",購買率算出!$C$6:$C$3005,0)),0))</f>
        <v>0</v>
      </c>
    </row>
    <row r="4031" customFormat="false" ht="15" hidden="false" customHeight="false" outlineLevel="0" collapsed="false">
      <c r="A4031" s="24"/>
      <c r="D4031" s="24"/>
      <c r="F4031" s="24"/>
      <c r="K4031" s="9" t="n">
        <f aca="false">IF($A4031="",0,IF(OR(N($D4031)=0,$D4031&amp;""=TOP!$C$5&amp;""),1,0))</f>
        <v>0</v>
      </c>
      <c r="L4031" s="27" t="n">
        <f aca="false">IF($K4031=0,0,IFERROR(INDEX(購買率算出!$P$6:$P$3005,MATCH($A4031&amp;"",購買率算出!$C$6:$C$3005,0)),0))</f>
        <v>0</v>
      </c>
    </row>
    <row r="4032" customFormat="false" ht="15" hidden="false" customHeight="false" outlineLevel="0" collapsed="false">
      <c r="A4032" s="24"/>
      <c r="D4032" s="24"/>
      <c r="F4032" s="24"/>
      <c r="K4032" s="9" t="n">
        <f aca="false">IF($A4032="",0,IF(OR(N($D4032)=0,$D4032&amp;""=TOP!$C$5&amp;""),1,0))</f>
        <v>0</v>
      </c>
      <c r="L4032" s="27" t="n">
        <f aca="false">IF($K4032=0,0,IFERROR(INDEX(購買率算出!$P$6:$P$3005,MATCH($A4032&amp;"",購買率算出!$C$6:$C$3005,0)),0))</f>
        <v>0</v>
      </c>
    </row>
    <row r="4033" customFormat="false" ht="15" hidden="false" customHeight="false" outlineLevel="0" collapsed="false">
      <c r="A4033" s="24"/>
      <c r="D4033" s="24"/>
      <c r="F4033" s="24"/>
      <c r="K4033" s="9" t="n">
        <f aca="false">IF($A4033="",0,IF(OR(N($D4033)=0,$D4033&amp;""=TOP!$C$5&amp;""),1,0))</f>
        <v>0</v>
      </c>
      <c r="L4033" s="27" t="n">
        <f aca="false">IF($K4033=0,0,IFERROR(INDEX(購買率算出!$P$6:$P$3005,MATCH($A4033&amp;"",購買率算出!$C$6:$C$3005,0)),0))</f>
        <v>0</v>
      </c>
    </row>
    <row r="4034" customFormat="false" ht="15" hidden="false" customHeight="false" outlineLevel="0" collapsed="false">
      <c r="A4034" s="24"/>
      <c r="D4034" s="24"/>
      <c r="F4034" s="24"/>
      <c r="K4034" s="9" t="n">
        <f aca="false">IF($A4034="",0,IF(OR(N($D4034)=0,$D4034&amp;""=TOP!$C$5&amp;""),1,0))</f>
        <v>0</v>
      </c>
      <c r="L4034" s="27" t="n">
        <f aca="false">IF($K4034=0,0,IFERROR(INDEX(購買率算出!$P$6:$P$3005,MATCH($A4034&amp;"",購買率算出!$C$6:$C$3005,0)),0))</f>
        <v>0</v>
      </c>
    </row>
    <row r="4035" customFormat="false" ht="15" hidden="false" customHeight="false" outlineLevel="0" collapsed="false">
      <c r="A4035" s="24"/>
      <c r="D4035" s="24"/>
      <c r="F4035" s="24"/>
      <c r="K4035" s="9" t="n">
        <f aca="false">IF($A4035="",0,IF(OR(N($D4035)=0,$D4035&amp;""=TOP!$C$5&amp;""),1,0))</f>
        <v>0</v>
      </c>
      <c r="L4035" s="27" t="n">
        <f aca="false">IF($K4035=0,0,IFERROR(INDEX(購買率算出!$P$6:$P$3005,MATCH($A4035&amp;"",購買率算出!$C$6:$C$3005,0)),0))</f>
        <v>0</v>
      </c>
    </row>
    <row r="4036" customFormat="false" ht="15" hidden="false" customHeight="false" outlineLevel="0" collapsed="false">
      <c r="A4036" s="24"/>
      <c r="D4036" s="24"/>
      <c r="F4036" s="24"/>
      <c r="K4036" s="9" t="n">
        <f aca="false">IF($A4036="",0,IF(OR(N($D4036)=0,$D4036&amp;""=TOP!$C$5&amp;""),1,0))</f>
        <v>0</v>
      </c>
      <c r="L4036" s="27" t="n">
        <f aca="false">IF($K4036=0,0,IFERROR(INDEX(購買率算出!$P$6:$P$3005,MATCH($A4036&amp;"",購買率算出!$C$6:$C$3005,0)),0))</f>
        <v>0</v>
      </c>
    </row>
    <row r="4037" customFormat="false" ht="15" hidden="false" customHeight="false" outlineLevel="0" collapsed="false">
      <c r="A4037" s="24"/>
      <c r="D4037" s="24"/>
      <c r="F4037" s="24"/>
      <c r="K4037" s="9" t="n">
        <f aca="false">IF($A4037="",0,IF(OR(N($D4037)=0,$D4037&amp;""=TOP!$C$5&amp;""),1,0))</f>
        <v>0</v>
      </c>
      <c r="L4037" s="27" t="n">
        <f aca="false">IF($K4037=0,0,IFERROR(INDEX(購買率算出!$P$6:$P$3005,MATCH($A4037&amp;"",購買率算出!$C$6:$C$3005,0)),0))</f>
        <v>0</v>
      </c>
    </row>
    <row r="4038" customFormat="false" ht="15" hidden="false" customHeight="false" outlineLevel="0" collapsed="false">
      <c r="A4038" s="24"/>
      <c r="D4038" s="24"/>
      <c r="F4038" s="24"/>
      <c r="K4038" s="9" t="n">
        <f aca="false">IF($A4038="",0,IF(OR(N($D4038)=0,$D4038&amp;""=TOP!$C$5&amp;""),1,0))</f>
        <v>0</v>
      </c>
      <c r="L4038" s="27" t="n">
        <f aca="false">IF($K4038=0,0,IFERROR(INDEX(購買率算出!$P$6:$P$3005,MATCH($A4038&amp;"",購買率算出!$C$6:$C$3005,0)),0))</f>
        <v>0</v>
      </c>
    </row>
    <row r="4039" customFormat="false" ht="15" hidden="false" customHeight="false" outlineLevel="0" collapsed="false">
      <c r="A4039" s="24"/>
      <c r="D4039" s="24"/>
      <c r="F4039" s="24"/>
      <c r="K4039" s="9" t="n">
        <f aca="false">IF($A4039="",0,IF(OR(N($D4039)=0,$D4039&amp;""=TOP!$C$5&amp;""),1,0))</f>
        <v>0</v>
      </c>
      <c r="L4039" s="27" t="n">
        <f aca="false">IF($K4039=0,0,IFERROR(INDEX(購買率算出!$P$6:$P$3005,MATCH($A4039&amp;"",購買率算出!$C$6:$C$3005,0)),0))</f>
        <v>0</v>
      </c>
    </row>
    <row r="4040" customFormat="false" ht="15" hidden="false" customHeight="false" outlineLevel="0" collapsed="false">
      <c r="A4040" s="24"/>
      <c r="D4040" s="24"/>
      <c r="F4040" s="24"/>
      <c r="K4040" s="9" t="n">
        <f aca="false">IF($A4040="",0,IF(OR(N($D4040)=0,$D4040&amp;""=TOP!$C$5&amp;""),1,0))</f>
        <v>0</v>
      </c>
      <c r="L4040" s="27" t="n">
        <f aca="false">IF($K4040=0,0,IFERROR(INDEX(購買率算出!$P$6:$P$3005,MATCH($A4040&amp;"",購買率算出!$C$6:$C$3005,0)),0))</f>
        <v>0</v>
      </c>
    </row>
    <row r="4041" customFormat="false" ht="15" hidden="false" customHeight="false" outlineLevel="0" collapsed="false">
      <c r="A4041" s="24"/>
      <c r="D4041" s="24"/>
      <c r="F4041" s="24"/>
      <c r="K4041" s="9" t="n">
        <f aca="false">IF($A4041="",0,IF(OR(N($D4041)=0,$D4041&amp;""=TOP!$C$5&amp;""),1,0))</f>
        <v>0</v>
      </c>
      <c r="L4041" s="27" t="n">
        <f aca="false">IF($K4041=0,0,IFERROR(INDEX(購買率算出!$P$6:$P$3005,MATCH($A4041&amp;"",購買率算出!$C$6:$C$3005,0)),0))</f>
        <v>0</v>
      </c>
    </row>
    <row r="4042" customFormat="false" ht="15" hidden="false" customHeight="false" outlineLevel="0" collapsed="false">
      <c r="A4042" s="24"/>
      <c r="D4042" s="24"/>
      <c r="F4042" s="24"/>
      <c r="K4042" s="9" t="n">
        <f aca="false">IF($A4042="",0,IF(OR(N($D4042)=0,$D4042&amp;""=TOP!$C$5&amp;""),1,0))</f>
        <v>0</v>
      </c>
      <c r="L4042" s="27" t="n">
        <f aca="false">IF($K4042=0,0,IFERROR(INDEX(購買率算出!$P$6:$P$3005,MATCH($A4042&amp;"",購買率算出!$C$6:$C$3005,0)),0))</f>
        <v>0</v>
      </c>
    </row>
    <row r="4043" customFormat="false" ht="15" hidden="false" customHeight="false" outlineLevel="0" collapsed="false">
      <c r="A4043" s="24"/>
      <c r="D4043" s="24"/>
      <c r="F4043" s="24"/>
      <c r="K4043" s="9" t="n">
        <f aca="false">IF($A4043="",0,IF(OR(N($D4043)=0,$D4043&amp;""=TOP!$C$5&amp;""),1,0))</f>
        <v>0</v>
      </c>
      <c r="L4043" s="27" t="n">
        <f aca="false">IF($K4043=0,0,IFERROR(INDEX(購買率算出!$P$6:$P$3005,MATCH($A4043&amp;"",購買率算出!$C$6:$C$3005,0)),0))</f>
        <v>0</v>
      </c>
    </row>
    <row r="4044" customFormat="false" ht="15" hidden="false" customHeight="false" outlineLevel="0" collapsed="false">
      <c r="A4044" s="24"/>
      <c r="D4044" s="24"/>
      <c r="F4044" s="24"/>
      <c r="K4044" s="9" t="n">
        <f aca="false">IF($A4044="",0,IF(OR(N($D4044)=0,$D4044&amp;""=TOP!$C$5&amp;""),1,0))</f>
        <v>0</v>
      </c>
      <c r="L4044" s="27" t="n">
        <f aca="false">IF($K4044=0,0,IFERROR(INDEX(購買率算出!$P$6:$P$3005,MATCH($A4044&amp;"",購買率算出!$C$6:$C$3005,0)),0))</f>
        <v>0</v>
      </c>
    </row>
    <row r="4045" customFormat="false" ht="15" hidden="false" customHeight="false" outlineLevel="0" collapsed="false">
      <c r="A4045" s="24"/>
      <c r="D4045" s="24"/>
      <c r="F4045" s="24"/>
      <c r="K4045" s="9" t="n">
        <f aca="false">IF($A4045="",0,IF(OR(N($D4045)=0,$D4045&amp;""=TOP!$C$5&amp;""),1,0))</f>
        <v>0</v>
      </c>
      <c r="L4045" s="27" t="n">
        <f aca="false">IF($K4045=0,0,IFERROR(INDEX(購買率算出!$P$6:$P$3005,MATCH($A4045&amp;"",購買率算出!$C$6:$C$3005,0)),0))</f>
        <v>0</v>
      </c>
    </row>
    <row r="4046" customFormat="false" ht="15" hidden="false" customHeight="false" outlineLevel="0" collapsed="false">
      <c r="A4046" s="24"/>
      <c r="D4046" s="24"/>
      <c r="F4046" s="24"/>
      <c r="K4046" s="9" t="n">
        <f aca="false">IF($A4046="",0,IF(OR(N($D4046)=0,$D4046&amp;""=TOP!$C$5&amp;""),1,0))</f>
        <v>0</v>
      </c>
      <c r="L4046" s="27" t="n">
        <f aca="false">IF($K4046=0,0,IFERROR(INDEX(購買率算出!$P$6:$P$3005,MATCH($A4046&amp;"",購買率算出!$C$6:$C$3005,0)),0))</f>
        <v>0</v>
      </c>
    </row>
    <row r="4047" customFormat="false" ht="15" hidden="false" customHeight="false" outlineLevel="0" collapsed="false">
      <c r="A4047" s="24"/>
      <c r="D4047" s="24"/>
      <c r="F4047" s="24"/>
      <c r="K4047" s="9" t="n">
        <f aca="false">IF($A4047="",0,IF(OR(N($D4047)=0,$D4047&amp;""=TOP!$C$5&amp;""),1,0))</f>
        <v>0</v>
      </c>
      <c r="L4047" s="27" t="n">
        <f aca="false">IF($K4047=0,0,IFERROR(INDEX(購買率算出!$P$6:$P$3005,MATCH($A4047&amp;"",購買率算出!$C$6:$C$3005,0)),0))</f>
        <v>0</v>
      </c>
    </row>
    <row r="4048" customFormat="false" ht="15" hidden="false" customHeight="false" outlineLevel="0" collapsed="false">
      <c r="A4048" s="24"/>
      <c r="D4048" s="24"/>
      <c r="F4048" s="24"/>
      <c r="K4048" s="9" t="n">
        <f aca="false">IF($A4048="",0,IF(OR(N($D4048)=0,$D4048&amp;""=TOP!$C$5&amp;""),1,0))</f>
        <v>0</v>
      </c>
      <c r="L4048" s="27" t="n">
        <f aca="false">IF($K4048=0,0,IFERROR(INDEX(購買率算出!$P$6:$P$3005,MATCH($A4048&amp;"",購買率算出!$C$6:$C$3005,0)),0))</f>
        <v>0</v>
      </c>
    </row>
    <row r="4049" customFormat="false" ht="15" hidden="false" customHeight="false" outlineLevel="0" collapsed="false">
      <c r="A4049" s="24"/>
      <c r="D4049" s="24"/>
      <c r="F4049" s="24"/>
      <c r="K4049" s="9" t="n">
        <f aca="false">IF($A4049="",0,IF(OR(N($D4049)=0,$D4049&amp;""=TOP!$C$5&amp;""),1,0))</f>
        <v>0</v>
      </c>
      <c r="L4049" s="27" t="n">
        <f aca="false">IF($K4049=0,0,IFERROR(INDEX(購買率算出!$P$6:$P$3005,MATCH($A4049&amp;"",購買率算出!$C$6:$C$3005,0)),0))</f>
        <v>0</v>
      </c>
    </row>
    <row r="4050" customFormat="false" ht="15" hidden="false" customHeight="false" outlineLevel="0" collapsed="false">
      <c r="A4050" s="24"/>
      <c r="D4050" s="24"/>
      <c r="F4050" s="24"/>
      <c r="K4050" s="9" t="n">
        <f aca="false">IF($A4050="",0,IF(OR(N($D4050)=0,$D4050&amp;""=TOP!$C$5&amp;""),1,0))</f>
        <v>0</v>
      </c>
      <c r="L4050" s="27" t="n">
        <f aca="false">IF($K4050=0,0,IFERROR(INDEX(購買率算出!$P$6:$P$3005,MATCH($A4050&amp;"",購買率算出!$C$6:$C$3005,0)),0))</f>
        <v>0</v>
      </c>
    </row>
    <row r="4051" customFormat="false" ht="15" hidden="false" customHeight="false" outlineLevel="0" collapsed="false">
      <c r="A4051" s="24"/>
      <c r="D4051" s="24"/>
      <c r="F4051" s="24"/>
      <c r="K4051" s="9" t="n">
        <f aca="false">IF($A4051="",0,IF(OR(N($D4051)=0,$D4051&amp;""=TOP!$C$5&amp;""),1,0))</f>
        <v>0</v>
      </c>
      <c r="L4051" s="27" t="n">
        <f aca="false">IF($K4051=0,0,IFERROR(INDEX(購買率算出!$P$6:$P$3005,MATCH($A4051&amp;"",購買率算出!$C$6:$C$3005,0)),0))</f>
        <v>0</v>
      </c>
    </row>
    <row r="4052" customFormat="false" ht="15" hidden="false" customHeight="false" outlineLevel="0" collapsed="false">
      <c r="A4052" s="24"/>
      <c r="D4052" s="24"/>
      <c r="F4052" s="24"/>
      <c r="K4052" s="9" t="n">
        <f aca="false">IF($A4052="",0,IF(OR(N($D4052)=0,$D4052&amp;""=TOP!$C$5&amp;""),1,0))</f>
        <v>0</v>
      </c>
      <c r="L4052" s="27" t="n">
        <f aca="false">IF($K4052=0,0,IFERROR(INDEX(購買率算出!$P$6:$P$3005,MATCH($A4052&amp;"",購買率算出!$C$6:$C$3005,0)),0))</f>
        <v>0</v>
      </c>
    </row>
    <row r="4053" customFormat="false" ht="15" hidden="false" customHeight="false" outlineLevel="0" collapsed="false">
      <c r="A4053" s="24"/>
      <c r="D4053" s="24"/>
      <c r="F4053" s="24"/>
      <c r="K4053" s="9" t="n">
        <f aca="false">IF($A4053="",0,IF(OR(N($D4053)=0,$D4053&amp;""=TOP!$C$5&amp;""),1,0))</f>
        <v>0</v>
      </c>
      <c r="L4053" s="27" t="n">
        <f aca="false">IF($K4053=0,0,IFERROR(INDEX(購買率算出!$P$6:$P$3005,MATCH($A4053&amp;"",購買率算出!$C$6:$C$3005,0)),0))</f>
        <v>0</v>
      </c>
    </row>
    <row r="4054" customFormat="false" ht="15" hidden="false" customHeight="false" outlineLevel="0" collapsed="false">
      <c r="A4054" s="24"/>
      <c r="D4054" s="24"/>
      <c r="F4054" s="24"/>
      <c r="K4054" s="9" t="n">
        <f aca="false">IF($A4054="",0,IF(OR(N($D4054)=0,$D4054&amp;""=TOP!$C$5&amp;""),1,0))</f>
        <v>0</v>
      </c>
      <c r="L4054" s="27" t="n">
        <f aca="false">IF($K4054=0,0,IFERROR(INDEX(購買率算出!$P$6:$P$3005,MATCH($A4054&amp;"",購買率算出!$C$6:$C$3005,0)),0))</f>
        <v>0</v>
      </c>
    </row>
    <row r="4055" customFormat="false" ht="15" hidden="false" customHeight="false" outlineLevel="0" collapsed="false">
      <c r="A4055" s="24"/>
      <c r="D4055" s="24"/>
      <c r="F4055" s="24"/>
      <c r="K4055" s="9" t="n">
        <f aca="false">IF($A4055="",0,IF(OR(N($D4055)=0,$D4055&amp;""=TOP!$C$5&amp;""),1,0))</f>
        <v>0</v>
      </c>
      <c r="L4055" s="27" t="n">
        <f aca="false">IF($K4055=0,0,IFERROR(INDEX(購買率算出!$P$6:$P$3005,MATCH($A4055&amp;"",購買率算出!$C$6:$C$3005,0)),0))</f>
        <v>0</v>
      </c>
    </row>
    <row r="4056" customFormat="false" ht="15" hidden="false" customHeight="false" outlineLevel="0" collapsed="false">
      <c r="A4056" s="24"/>
      <c r="D4056" s="24"/>
      <c r="F4056" s="24"/>
      <c r="K4056" s="9" t="n">
        <f aca="false">IF($A4056="",0,IF(OR(N($D4056)=0,$D4056&amp;""=TOP!$C$5&amp;""),1,0))</f>
        <v>0</v>
      </c>
      <c r="L4056" s="27" t="n">
        <f aca="false">IF($K4056=0,0,IFERROR(INDEX(購買率算出!$P$6:$P$3005,MATCH($A4056&amp;"",購買率算出!$C$6:$C$3005,0)),0))</f>
        <v>0</v>
      </c>
    </row>
    <row r="4057" customFormat="false" ht="15" hidden="false" customHeight="false" outlineLevel="0" collapsed="false">
      <c r="A4057" s="24"/>
      <c r="D4057" s="24"/>
      <c r="F4057" s="24"/>
      <c r="K4057" s="9" t="n">
        <f aca="false">IF($A4057="",0,IF(OR(N($D4057)=0,$D4057&amp;""=TOP!$C$5&amp;""),1,0))</f>
        <v>0</v>
      </c>
      <c r="L4057" s="27" t="n">
        <f aca="false">IF($K4057=0,0,IFERROR(INDEX(購買率算出!$P$6:$P$3005,MATCH($A4057&amp;"",購買率算出!$C$6:$C$3005,0)),0))</f>
        <v>0</v>
      </c>
    </row>
    <row r="4058" customFormat="false" ht="15" hidden="false" customHeight="false" outlineLevel="0" collapsed="false">
      <c r="A4058" s="24"/>
      <c r="D4058" s="24"/>
      <c r="F4058" s="24"/>
      <c r="K4058" s="9" t="n">
        <f aca="false">IF($A4058="",0,IF(OR(N($D4058)=0,$D4058&amp;""=TOP!$C$5&amp;""),1,0))</f>
        <v>0</v>
      </c>
      <c r="L4058" s="27" t="n">
        <f aca="false">IF($K4058=0,0,IFERROR(INDEX(購買率算出!$P$6:$P$3005,MATCH($A4058&amp;"",購買率算出!$C$6:$C$3005,0)),0))</f>
        <v>0</v>
      </c>
    </row>
    <row r="4059" customFormat="false" ht="15" hidden="false" customHeight="false" outlineLevel="0" collapsed="false">
      <c r="A4059" s="24"/>
      <c r="D4059" s="24"/>
      <c r="F4059" s="24"/>
      <c r="K4059" s="9" t="n">
        <f aca="false">IF($A4059="",0,IF(OR(N($D4059)=0,$D4059&amp;""=TOP!$C$5&amp;""),1,0))</f>
        <v>0</v>
      </c>
      <c r="L4059" s="27" t="n">
        <f aca="false">IF($K4059=0,0,IFERROR(INDEX(購買率算出!$P$6:$P$3005,MATCH($A4059&amp;"",購買率算出!$C$6:$C$3005,0)),0))</f>
        <v>0</v>
      </c>
    </row>
    <row r="4060" customFormat="false" ht="15" hidden="false" customHeight="false" outlineLevel="0" collapsed="false">
      <c r="A4060" s="24"/>
      <c r="D4060" s="24"/>
      <c r="F4060" s="24"/>
      <c r="K4060" s="9" t="n">
        <f aca="false">IF($A4060="",0,IF(OR(N($D4060)=0,$D4060&amp;""=TOP!$C$5&amp;""),1,0))</f>
        <v>0</v>
      </c>
      <c r="L4060" s="27" t="n">
        <f aca="false">IF($K4060=0,0,IFERROR(INDEX(購買率算出!$P$6:$P$3005,MATCH($A4060&amp;"",購買率算出!$C$6:$C$3005,0)),0))</f>
        <v>0</v>
      </c>
    </row>
    <row r="4061" customFormat="false" ht="15" hidden="false" customHeight="false" outlineLevel="0" collapsed="false">
      <c r="A4061" s="24"/>
      <c r="D4061" s="24"/>
      <c r="F4061" s="24"/>
      <c r="K4061" s="9" t="n">
        <f aca="false">IF($A4061="",0,IF(OR(N($D4061)=0,$D4061&amp;""=TOP!$C$5&amp;""),1,0))</f>
        <v>0</v>
      </c>
      <c r="L4061" s="27" t="n">
        <f aca="false">IF($K4061=0,0,IFERROR(INDEX(購買率算出!$P$6:$P$3005,MATCH($A4061&amp;"",購買率算出!$C$6:$C$3005,0)),0))</f>
        <v>0</v>
      </c>
    </row>
    <row r="4062" customFormat="false" ht="15" hidden="false" customHeight="false" outlineLevel="0" collapsed="false">
      <c r="A4062" s="24"/>
      <c r="D4062" s="24"/>
      <c r="F4062" s="24"/>
      <c r="K4062" s="9" t="n">
        <f aca="false">IF($A4062="",0,IF(OR(N($D4062)=0,$D4062&amp;""=TOP!$C$5&amp;""),1,0))</f>
        <v>0</v>
      </c>
      <c r="L4062" s="27" t="n">
        <f aca="false">IF($K4062=0,0,IFERROR(INDEX(購買率算出!$P$6:$P$3005,MATCH($A4062&amp;"",購買率算出!$C$6:$C$3005,0)),0))</f>
        <v>0</v>
      </c>
    </row>
    <row r="4063" customFormat="false" ht="15" hidden="false" customHeight="false" outlineLevel="0" collapsed="false">
      <c r="A4063" s="24"/>
      <c r="D4063" s="24"/>
      <c r="F4063" s="24"/>
      <c r="K4063" s="9" t="n">
        <f aca="false">IF($A4063="",0,IF(OR(N($D4063)=0,$D4063&amp;""=TOP!$C$5&amp;""),1,0))</f>
        <v>0</v>
      </c>
      <c r="L4063" s="27" t="n">
        <f aca="false">IF($K4063=0,0,IFERROR(INDEX(購買率算出!$P$6:$P$3005,MATCH($A4063&amp;"",購買率算出!$C$6:$C$3005,0)),0))</f>
        <v>0</v>
      </c>
    </row>
    <row r="4064" customFormat="false" ht="15" hidden="false" customHeight="false" outlineLevel="0" collapsed="false">
      <c r="A4064" s="24"/>
      <c r="D4064" s="24"/>
      <c r="F4064" s="24"/>
      <c r="K4064" s="9" t="n">
        <f aca="false">IF($A4064="",0,IF(OR(N($D4064)=0,$D4064&amp;""=TOP!$C$5&amp;""),1,0))</f>
        <v>0</v>
      </c>
      <c r="L4064" s="27" t="n">
        <f aca="false">IF($K4064=0,0,IFERROR(INDEX(購買率算出!$P$6:$P$3005,MATCH($A4064&amp;"",購買率算出!$C$6:$C$3005,0)),0))</f>
        <v>0</v>
      </c>
    </row>
    <row r="4065" customFormat="false" ht="15" hidden="false" customHeight="false" outlineLevel="0" collapsed="false">
      <c r="A4065" s="24"/>
      <c r="D4065" s="24"/>
      <c r="F4065" s="24"/>
      <c r="K4065" s="9" t="n">
        <f aca="false">IF($A4065="",0,IF(OR(N($D4065)=0,$D4065&amp;""=TOP!$C$5&amp;""),1,0))</f>
        <v>0</v>
      </c>
      <c r="L4065" s="27" t="n">
        <f aca="false">IF($K4065=0,0,IFERROR(INDEX(購買率算出!$P$6:$P$3005,MATCH($A4065&amp;"",購買率算出!$C$6:$C$3005,0)),0))</f>
        <v>0</v>
      </c>
    </row>
    <row r="4066" customFormat="false" ht="15" hidden="false" customHeight="false" outlineLevel="0" collapsed="false">
      <c r="A4066" s="24"/>
      <c r="D4066" s="24"/>
      <c r="F4066" s="24"/>
      <c r="K4066" s="9" t="n">
        <f aca="false">IF($A4066="",0,IF(OR(N($D4066)=0,$D4066&amp;""=TOP!$C$5&amp;""),1,0))</f>
        <v>0</v>
      </c>
      <c r="L4066" s="27" t="n">
        <f aca="false">IF($K4066=0,0,IFERROR(INDEX(購買率算出!$P$6:$P$3005,MATCH($A4066&amp;"",購買率算出!$C$6:$C$3005,0)),0))</f>
        <v>0</v>
      </c>
    </row>
    <row r="4067" customFormat="false" ht="15" hidden="false" customHeight="false" outlineLevel="0" collapsed="false">
      <c r="A4067" s="24"/>
      <c r="D4067" s="24"/>
      <c r="F4067" s="24"/>
      <c r="K4067" s="9" t="n">
        <f aca="false">IF($A4067="",0,IF(OR(N($D4067)=0,$D4067&amp;""=TOP!$C$5&amp;""),1,0))</f>
        <v>0</v>
      </c>
      <c r="L4067" s="27" t="n">
        <f aca="false">IF($K4067=0,0,IFERROR(INDEX(購買率算出!$P$6:$P$3005,MATCH($A4067&amp;"",購買率算出!$C$6:$C$3005,0)),0))</f>
        <v>0</v>
      </c>
    </row>
    <row r="4068" customFormat="false" ht="15" hidden="false" customHeight="false" outlineLevel="0" collapsed="false">
      <c r="A4068" s="24"/>
      <c r="D4068" s="24"/>
      <c r="F4068" s="24"/>
      <c r="K4068" s="9" t="n">
        <f aca="false">IF($A4068="",0,IF(OR(N($D4068)=0,$D4068&amp;""=TOP!$C$5&amp;""),1,0))</f>
        <v>0</v>
      </c>
      <c r="L4068" s="27" t="n">
        <f aca="false">IF($K4068=0,0,IFERROR(INDEX(購買率算出!$P$6:$P$3005,MATCH($A4068&amp;"",購買率算出!$C$6:$C$3005,0)),0))</f>
        <v>0</v>
      </c>
    </row>
    <row r="4069" customFormat="false" ht="15" hidden="false" customHeight="false" outlineLevel="0" collapsed="false">
      <c r="A4069" s="24"/>
      <c r="D4069" s="24"/>
      <c r="F4069" s="24"/>
      <c r="K4069" s="9" t="n">
        <f aca="false">IF($A4069="",0,IF(OR(N($D4069)=0,$D4069&amp;""=TOP!$C$5&amp;""),1,0))</f>
        <v>0</v>
      </c>
      <c r="L4069" s="27" t="n">
        <f aca="false">IF($K4069=0,0,IFERROR(INDEX(購買率算出!$P$6:$P$3005,MATCH($A4069&amp;"",購買率算出!$C$6:$C$3005,0)),0))</f>
        <v>0</v>
      </c>
    </row>
    <row r="4070" customFormat="false" ht="15" hidden="false" customHeight="false" outlineLevel="0" collapsed="false">
      <c r="A4070" s="24"/>
      <c r="D4070" s="24"/>
      <c r="F4070" s="24"/>
      <c r="K4070" s="9" t="n">
        <f aca="false">IF($A4070="",0,IF(OR(N($D4070)=0,$D4070&amp;""=TOP!$C$5&amp;""),1,0))</f>
        <v>0</v>
      </c>
      <c r="L4070" s="27" t="n">
        <f aca="false">IF($K4070=0,0,IFERROR(INDEX(購買率算出!$P$6:$P$3005,MATCH($A4070&amp;"",購買率算出!$C$6:$C$3005,0)),0))</f>
        <v>0</v>
      </c>
    </row>
    <row r="4071" customFormat="false" ht="15" hidden="false" customHeight="false" outlineLevel="0" collapsed="false">
      <c r="A4071" s="24"/>
      <c r="D4071" s="24"/>
      <c r="F4071" s="24"/>
      <c r="K4071" s="9" t="n">
        <f aca="false">IF($A4071="",0,IF(OR(N($D4071)=0,$D4071&amp;""=TOP!$C$5&amp;""),1,0))</f>
        <v>0</v>
      </c>
      <c r="L4071" s="27" t="n">
        <f aca="false">IF($K4071=0,0,IFERROR(INDEX(購買率算出!$P$6:$P$3005,MATCH($A4071&amp;"",購買率算出!$C$6:$C$3005,0)),0))</f>
        <v>0</v>
      </c>
    </row>
    <row r="4072" customFormat="false" ht="15" hidden="false" customHeight="false" outlineLevel="0" collapsed="false">
      <c r="A4072" s="24"/>
      <c r="D4072" s="24"/>
      <c r="F4072" s="24"/>
      <c r="K4072" s="9" t="n">
        <f aca="false">IF($A4072="",0,IF(OR(N($D4072)=0,$D4072&amp;""=TOP!$C$5&amp;""),1,0))</f>
        <v>0</v>
      </c>
      <c r="L4072" s="27" t="n">
        <f aca="false">IF($K4072=0,0,IFERROR(INDEX(購買率算出!$P$6:$P$3005,MATCH($A4072&amp;"",購買率算出!$C$6:$C$3005,0)),0))</f>
        <v>0</v>
      </c>
    </row>
    <row r="4073" customFormat="false" ht="15" hidden="false" customHeight="false" outlineLevel="0" collapsed="false">
      <c r="A4073" s="24"/>
      <c r="D4073" s="24"/>
      <c r="F4073" s="24"/>
      <c r="K4073" s="9" t="n">
        <f aca="false">IF($A4073="",0,IF(OR(N($D4073)=0,$D4073&amp;""=TOP!$C$5&amp;""),1,0))</f>
        <v>0</v>
      </c>
      <c r="L4073" s="27" t="n">
        <f aca="false">IF($K4073=0,0,IFERROR(INDEX(購買率算出!$P$6:$P$3005,MATCH($A4073&amp;"",購買率算出!$C$6:$C$3005,0)),0))</f>
        <v>0</v>
      </c>
    </row>
    <row r="4074" customFormat="false" ht="15" hidden="false" customHeight="false" outlineLevel="0" collapsed="false">
      <c r="A4074" s="24"/>
      <c r="D4074" s="24"/>
      <c r="F4074" s="24"/>
      <c r="K4074" s="9" t="n">
        <f aca="false">IF($A4074="",0,IF(OR(N($D4074)=0,$D4074&amp;""=TOP!$C$5&amp;""),1,0))</f>
        <v>0</v>
      </c>
      <c r="L4074" s="27" t="n">
        <f aca="false">IF($K4074=0,0,IFERROR(INDEX(購買率算出!$P$6:$P$3005,MATCH($A4074&amp;"",購買率算出!$C$6:$C$3005,0)),0))</f>
        <v>0</v>
      </c>
    </row>
    <row r="4075" customFormat="false" ht="15" hidden="false" customHeight="false" outlineLevel="0" collapsed="false">
      <c r="A4075" s="24"/>
      <c r="D4075" s="24"/>
      <c r="F4075" s="24"/>
      <c r="K4075" s="9" t="n">
        <f aca="false">IF($A4075="",0,IF(OR(N($D4075)=0,$D4075&amp;""=TOP!$C$5&amp;""),1,0))</f>
        <v>0</v>
      </c>
      <c r="L4075" s="27" t="n">
        <f aca="false">IF($K4075=0,0,IFERROR(INDEX(購買率算出!$P$6:$P$3005,MATCH($A4075&amp;"",購買率算出!$C$6:$C$3005,0)),0))</f>
        <v>0</v>
      </c>
    </row>
    <row r="4076" customFormat="false" ht="15" hidden="false" customHeight="false" outlineLevel="0" collapsed="false">
      <c r="A4076" s="24"/>
      <c r="D4076" s="24"/>
      <c r="F4076" s="24"/>
      <c r="K4076" s="9" t="n">
        <f aca="false">IF($A4076="",0,IF(OR(N($D4076)=0,$D4076&amp;""=TOP!$C$5&amp;""),1,0))</f>
        <v>0</v>
      </c>
      <c r="L4076" s="27" t="n">
        <f aca="false">IF($K4076=0,0,IFERROR(INDEX(購買率算出!$P$6:$P$3005,MATCH($A4076&amp;"",購買率算出!$C$6:$C$3005,0)),0))</f>
        <v>0</v>
      </c>
    </row>
    <row r="4077" customFormat="false" ht="15" hidden="false" customHeight="false" outlineLevel="0" collapsed="false">
      <c r="A4077" s="24"/>
      <c r="D4077" s="24"/>
      <c r="F4077" s="24"/>
      <c r="K4077" s="9" t="n">
        <f aca="false">IF($A4077="",0,IF(OR(N($D4077)=0,$D4077&amp;""=TOP!$C$5&amp;""),1,0))</f>
        <v>0</v>
      </c>
      <c r="L4077" s="27" t="n">
        <f aca="false">IF($K4077=0,0,IFERROR(INDEX(購買率算出!$P$6:$P$3005,MATCH($A4077&amp;"",購買率算出!$C$6:$C$3005,0)),0))</f>
        <v>0</v>
      </c>
    </row>
    <row r="4078" customFormat="false" ht="15" hidden="false" customHeight="false" outlineLevel="0" collapsed="false">
      <c r="A4078" s="24"/>
      <c r="D4078" s="24"/>
      <c r="F4078" s="24"/>
      <c r="K4078" s="9" t="n">
        <f aca="false">IF($A4078="",0,IF(OR(N($D4078)=0,$D4078&amp;""=TOP!$C$5&amp;""),1,0))</f>
        <v>0</v>
      </c>
      <c r="L4078" s="27" t="n">
        <f aca="false">IF($K4078=0,0,IFERROR(INDEX(購買率算出!$P$6:$P$3005,MATCH($A4078&amp;"",購買率算出!$C$6:$C$3005,0)),0))</f>
        <v>0</v>
      </c>
    </row>
    <row r="4079" customFormat="false" ht="15" hidden="false" customHeight="false" outlineLevel="0" collapsed="false">
      <c r="A4079" s="24"/>
      <c r="D4079" s="24"/>
      <c r="F4079" s="24"/>
      <c r="K4079" s="9" t="n">
        <f aca="false">IF($A4079="",0,IF(OR(N($D4079)=0,$D4079&amp;""=TOP!$C$5&amp;""),1,0))</f>
        <v>0</v>
      </c>
      <c r="L4079" s="27" t="n">
        <f aca="false">IF($K4079=0,0,IFERROR(INDEX(購買率算出!$P$6:$P$3005,MATCH($A4079&amp;"",購買率算出!$C$6:$C$3005,0)),0))</f>
        <v>0</v>
      </c>
    </row>
    <row r="4080" customFormat="false" ht="15" hidden="false" customHeight="false" outlineLevel="0" collapsed="false">
      <c r="A4080" s="24"/>
      <c r="D4080" s="24"/>
      <c r="F4080" s="24"/>
      <c r="K4080" s="9" t="n">
        <f aca="false">IF($A4080="",0,IF(OR(N($D4080)=0,$D4080&amp;""=TOP!$C$5&amp;""),1,0))</f>
        <v>0</v>
      </c>
      <c r="L4080" s="27" t="n">
        <f aca="false">IF($K4080=0,0,IFERROR(INDEX(購買率算出!$P$6:$P$3005,MATCH($A4080&amp;"",購買率算出!$C$6:$C$3005,0)),0))</f>
        <v>0</v>
      </c>
    </row>
    <row r="4081" customFormat="false" ht="15" hidden="false" customHeight="false" outlineLevel="0" collapsed="false">
      <c r="A4081" s="24"/>
      <c r="D4081" s="24"/>
      <c r="F4081" s="24"/>
      <c r="K4081" s="9" t="n">
        <f aca="false">IF($A4081="",0,IF(OR(N($D4081)=0,$D4081&amp;""=TOP!$C$5&amp;""),1,0))</f>
        <v>0</v>
      </c>
      <c r="L4081" s="27" t="n">
        <f aca="false">IF($K4081=0,0,IFERROR(INDEX(購買率算出!$P$6:$P$3005,MATCH($A4081&amp;"",購買率算出!$C$6:$C$3005,0)),0))</f>
        <v>0</v>
      </c>
    </row>
    <row r="4082" customFormat="false" ht="15" hidden="false" customHeight="false" outlineLevel="0" collapsed="false">
      <c r="A4082" s="24"/>
      <c r="D4082" s="24"/>
      <c r="F4082" s="24"/>
      <c r="K4082" s="9" t="n">
        <f aca="false">IF($A4082="",0,IF(OR(N($D4082)=0,$D4082&amp;""=TOP!$C$5&amp;""),1,0))</f>
        <v>0</v>
      </c>
      <c r="L4082" s="27" t="n">
        <f aca="false">IF($K4082=0,0,IFERROR(INDEX(購買率算出!$P$6:$P$3005,MATCH($A4082&amp;"",購買率算出!$C$6:$C$3005,0)),0))</f>
        <v>0</v>
      </c>
    </row>
    <row r="4083" customFormat="false" ht="15" hidden="false" customHeight="false" outlineLevel="0" collapsed="false">
      <c r="A4083" s="24"/>
      <c r="D4083" s="24"/>
      <c r="F4083" s="24"/>
      <c r="K4083" s="9" t="n">
        <f aca="false">IF($A4083="",0,IF(OR(N($D4083)=0,$D4083&amp;""=TOP!$C$5&amp;""),1,0))</f>
        <v>0</v>
      </c>
      <c r="L4083" s="27" t="n">
        <f aca="false">IF($K4083=0,0,IFERROR(INDEX(購買率算出!$P$6:$P$3005,MATCH($A4083&amp;"",購買率算出!$C$6:$C$3005,0)),0))</f>
        <v>0</v>
      </c>
    </row>
    <row r="4084" customFormat="false" ht="15" hidden="false" customHeight="false" outlineLevel="0" collapsed="false">
      <c r="A4084" s="24"/>
      <c r="D4084" s="24"/>
      <c r="F4084" s="24"/>
      <c r="K4084" s="9" t="n">
        <f aca="false">IF($A4084="",0,IF(OR(N($D4084)=0,$D4084&amp;""=TOP!$C$5&amp;""),1,0))</f>
        <v>0</v>
      </c>
      <c r="L4084" s="27" t="n">
        <f aca="false">IF($K4084=0,0,IFERROR(INDEX(購買率算出!$P$6:$P$3005,MATCH($A4084&amp;"",購買率算出!$C$6:$C$3005,0)),0))</f>
        <v>0</v>
      </c>
    </row>
    <row r="4085" customFormat="false" ht="15" hidden="false" customHeight="false" outlineLevel="0" collapsed="false">
      <c r="A4085" s="24"/>
      <c r="D4085" s="24"/>
      <c r="F4085" s="24"/>
      <c r="K4085" s="9" t="n">
        <f aca="false">IF($A4085="",0,IF(OR(N($D4085)=0,$D4085&amp;""=TOP!$C$5&amp;""),1,0))</f>
        <v>0</v>
      </c>
      <c r="L4085" s="27" t="n">
        <f aca="false">IF($K4085=0,0,IFERROR(INDEX(購買率算出!$P$6:$P$3005,MATCH($A4085&amp;"",購買率算出!$C$6:$C$3005,0)),0))</f>
        <v>0</v>
      </c>
    </row>
    <row r="4086" customFormat="false" ht="15" hidden="false" customHeight="false" outlineLevel="0" collapsed="false">
      <c r="A4086" s="24"/>
      <c r="D4086" s="24"/>
      <c r="F4086" s="24"/>
      <c r="K4086" s="9" t="n">
        <f aca="false">IF($A4086="",0,IF(OR(N($D4086)=0,$D4086&amp;""=TOP!$C$5&amp;""),1,0))</f>
        <v>0</v>
      </c>
      <c r="L4086" s="27" t="n">
        <f aca="false">IF($K4086=0,0,IFERROR(INDEX(購買率算出!$P$6:$P$3005,MATCH($A4086&amp;"",購買率算出!$C$6:$C$3005,0)),0))</f>
        <v>0</v>
      </c>
    </row>
    <row r="4087" customFormat="false" ht="15" hidden="false" customHeight="false" outlineLevel="0" collapsed="false">
      <c r="A4087" s="24"/>
      <c r="D4087" s="24"/>
      <c r="F4087" s="24"/>
      <c r="K4087" s="9" t="n">
        <f aca="false">IF($A4087="",0,IF(OR(N($D4087)=0,$D4087&amp;""=TOP!$C$5&amp;""),1,0))</f>
        <v>0</v>
      </c>
      <c r="L4087" s="27" t="n">
        <f aca="false">IF($K4087=0,0,IFERROR(INDEX(購買率算出!$P$6:$P$3005,MATCH($A4087&amp;"",購買率算出!$C$6:$C$3005,0)),0))</f>
        <v>0</v>
      </c>
    </row>
    <row r="4088" customFormat="false" ht="15" hidden="false" customHeight="false" outlineLevel="0" collapsed="false">
      <c r="A4088" s="24"/>
      <c r="D4088" s="24"/>
      <c r="F4088" s="24"/>
      <c r="K4088" s="9" t="n">
        <f aca="false">IF($A4088="",0,IF(OR(N($D4088)=0,$D4088&amp;""=TOP!$C$5&amp;""),1,0))</f>
        <v>0</v>
      </c>
      <c r="L4088" s="27" t="n">
        <f aca="false">IF($K4088=0,0,IFERROR(INDEX(購買率算出!$P$6:$P$3005,MATCH($A4088&amp;"",購買率算出!$C$6:$C$3005,0)),0))</f>
        <v>0</v>
      </c>
    </row>
    <row r="4089" customFormat="false" ht="15" hidden="false" customHeight="false" outlineLevel="0" collapsed="false">
      <c r="A4089" s="24"/>
      <c r="D4089" s="24"/>
      <c r="F4089" s="24"/>
      <c r="K4089" s="9" t="n">
        <f aca="false">IF($A4089="",0,IF(OR(N($D4089)=0,$D4089&amp;""=TOP!$C$5&amp;""),1,0))</f>
        <v>0</v>
      </c>
      <c r="L4089" s="27" t="n">
        <f aca="false">IF($K4089=0,0,IFERROR(INDEX(購買率算出!$P$6:$P$3005,MATCH($A4089&amp;"",購買率算出!$C$6:$C$3005,0)),0))</f>
        <v>0</v>
      </c>
    </row>
    <row r="4090" customFormat="false" ht="15" hidden="false" customHeight="false" outlineLevel="0" collapsed="false">
      <c r="A4090" s="24"/>
      <c r="D4090" s="24"/>
      <c r="F4090" s="24"/>
      <c r="K4090" s="9" t="n">
        <f aca="false">IF($A4090="",0,IF(OR(N($D4090)=0,$D4090&amp;""=TOP!$C$5&amp;""),1,0))</f>
        <v>0</v>
      </c>
      <c r="L4090" s="27" t="n">
        <f aca="false">IF($K4090=0,0,IFERROR(INDEX(購買率算出!$P$6:$P$3005,MATCH($A4090&amp;"",購買率算出!$C$6:$C$3005,0)),0))</f>
        <v>0</v>
      </c>
    </row>
    <row r="4091" customFormat="false" ht="15" hidden="false" customHeight="false" outlineLevel="0" collapsed="false">
      <c r="A4091" s="24"/>
      <c r="D4091" s="24"/>
      <c r="F4091" s="24"/>
      <c r="K4091" s="9" t="n">
        <f aca="false">IF($A4091="",0,IF(OR(N($D4091)=0,$D4091&amp;""=TOP!$C$5&amp;""),1,0))</f>
        <v>0</v>
      </c>
      <c r="L4091" s="27" t="n">
        <f aca="false">IF($K4091=0,0,IFERROR(INDEX(購買率算出!$P$6:$P$3005,MATCH($A4091&amp;"",購買率算出!$C$6:$C$3005,0)),0))</f>
        <v>0</v>
      </c>
    </row>
    <row r="4092" customFormat="false" ht="15" hidden="false" customHeight="false" outlineLevel="0" collapsed="false">
      <c r="A4092" s="24"/>
      <c r="D4092" s="24"/>
      <c r="F4092" s="24"/>
      <c r="K4092" s="9" t="n">
        <f aca="false">IF($A4092="",0,IF(OR(N($D4092)=0,$D4092&amp;""=TOP!$C$5&amp;""),1,0))</f>
        <v>0</v>
      </c>
      <c r="L4092" s="27" t="n">
        <f aca="false">IF($K4092=0,0,IFERROR(INDEX(購買率算出!$P$6:$P$3005,MATCH($A4092&amp;"",購買率算出!$C$6:$C$3005,0)),0))</f>
        <v>0</v>
      </c>
    </row>
    <row r="4093" customFormat="false" ht="15" hidden="false" customHeight="false" outlineLevel="0" collapsed="false">
      <c r="A4093" s="24"/>
      <c r="D4093" s="24"/>
      <c r="F4093" s="24"/>
      <c r="K4093" s="9" t="n">
        <f aca="false">IF($A4093="",0,IF(OR(N($D4093)=0,$D4093&amp;""=TOP!$C$5&amp;""),1,0))</f>
        <v>0</v>
      </c>
      <c r="L4093" s="27" t="n">
        <f aca="false">IF($K4093=0,0,IFERROR(INDEX(購買率算出!$P$6:$P$3005,MATCH($A4093&amp;"",購買率算出!$C$6:$C$3005,0)),0))</f>
        <v>0</v>
      </c>
    </row>
    <row r="4094" customFormat="false" ht="15" hidden="false" customHeight="false" outlineLevel="0" collapsed="false">
      <c r="A4094" s="24"/>
      <c r="D4094" s="24"/>
      <c r="F4094" s="24"/>
      <c r="K4094" s="9" t="n">
        <f aca="false">IF($A4094="",0,IF(OR(N($D4094)=0,$D4094&amp;""=TOP!$C$5&amp;""),1,0))</f>
        <v>0</v>
      </c>
      <c r="L4094" s="27" t="n">
        <f aca="false">IF($K4094=0,0,IFERROR(INDEX(購買率算出!$P$6:$P$3005,MATCH($A4094&amp;"",購買率算出!$C$6:$C$3005,0)),0))</f>
        <v>0</v>
      </c>
    </row>
    <row r="4095" customFormat="false" ht="15" hidden="false" customHeight="false" outlineLevel="0" collapsed="false">
      <c r="A4095" s="24"/>
      <c r="D4095" s="24"/>
      <c r="F4095" s="24"/>
      <c r="K4095" s="9" t="n">
        <f aca="false">IF($A4095="",0,IF(OR(N($D4095)=0,$D4095&amp;""=TOP!$C$5&amp;""),1,0))</f>
        <v>0</v>
      </c>
      <c r="L4095" s="27" t="n">
        <f aca="false">IF($K4095=0,0,IFERROR(INDEX(購買率算出!$P$6:$P$3005,MATCH($A4095&amp;"",購買率算出!$C$6:$C$3005,0)),0))</f>
        <v>0</v>
      </c>
    </row>
    <row r="4096" customFormat="false" ht="15" hidden="false" customHeight="false" outlineLevel="0" collapsed="false">
      <c r="A4096" s="24"/>
      <c r="D4096" s="24"/>
      <c r="F4096" s="24"/>
      <c r="K4096" s="9" t="n">
        <f aca="false">IF($A4096="",0,IF(OR(N($D4096)=0,$D4096&amp;""=TOP!$C$5&amp;""),1,0))</f>
        <v>0</v>
      </c>
      <c r="L4096" s="27" t="n">
        <f aca="false">IF($K4096=0,0,IFERROR(INDEX(購買率算出!$P$6:$P$3005,MATCH($A4096&amp;"",購買率算出!$C$6:$C$3005,0)),0))</f>
        <v>0</v>
      </c>
    </row>
    <row r="4097" customFormat="false" ht="15" hidden="false" customHeight="false" outlineLevel="0" collapsed="false">
      <c r="A4097" s="24"/>
      <c r="D4097" s="24"/>
      <c r="F4097" s="24"/>
      <c r="K4097" s="9" t="n">
        <f aca="false">IF($A4097="",0,IF(OR(N($D4097)=0,$D4097&amp;""=TOP!$C$5&amp;""),1,0))</f>
        <v>0</v>
      </c>
      <c r="L4097" s="27" t="n">
        <f aca="false">IF($K4097=0,0,IFERROR(INDEX(購買率算出!$P$6:$P$3005,MATCH($A4097&amp;"",購買率算出!$C$6:$C$3005,0)),0))</f>
        <v>0</v>
      </c>
    </row>
    <row r="4098" customFormat="false" ht="15" hidden="false" customHeight="false" outlineLevel="0" collapsed="false">
      <c r="A4098" s="24"/>
      <c r="D4098" s="24"/>
      <c r="F4098" s="24"/>
      <c r="K4098" s="9" t="n">
        <f aca="false">IF($A4098="",0,IF(OR(N($D4098)=0,$D4098&amp;""=TOP!$C$5&amp;""),1,0))</f>
        <v>0</v>
      </c>
      <c r="L4098" s="27" t="n">
        <f aca="false">IF($K4098=0,0,IFERROR(INDEX(購買率算出!$P$6:$P$3005,MATCH($A4098&amp;"",購買率算出!$C$6:$C$3005,0)),0))</f>
        <v>0</v>
      </c>
    </row>
    <row r="4099" customFormat="false" ht="15" hidden="false" customHeight="false" outlineLevel="0" collapsed="false">
      <c r="A4099" s="24"/>
      <c r="D4099" s="24"/>
      <c r="F4099" s="24"/>
      <c r="K4099" s="9" t="n">
        <f aca="false">IF($A4099="",0,IF(OR(N($D4099)=0,$D4099&amp;""=TOP!$C$5&amp;""),1,0))</f>
        <v>0</v>
      </c>
      <c r="L4099" s="27" t="n">
        <f aca="false">IF($K4099=0,0,IFERROR(INDEX(購買率算出!$P$6:$P$3005,MATCH($A4099&amp;"",購買率算出!$C$6:$C$3005,0)),0))</f>
        <v>0</v>
      </c>
    </row>
    <row r="4100" customFormat="false" ht="15" hidden="false" customHeight="false" outlineLevel="0" collapsed="false">
      <c r="A4100" s="24"/>
      <c r="D4100" s="24"/>
      <c r="F4100" s="24"/>
      <c r="K4100" s="9" t="n">
        <f aca="false">IF($A4100="",0,IF(OR(N($D4100)=0,$D4100&amp;""=TOP!$C$5&amp;""),1,0))</f>
        <v>0</v>
      </c>
      <c r="L4100" s="27" t="n">
        <f aca="false">IF($K4100=0,0,IFERROR(INDEX(購買率算出!$P$6:$P$3005,MATCH($A4100&amp;"",購買率算出!$C$6:$C$3005,0)),0))</f>
        <v>0</v>
      </c>
    </row>
    <row r="4101" customFormat="false" ht="15" hidden="false" customHeight="false" outlineLevel="0" collapsed="false">
      <c r="A4101" s="24"/>
      <c r="D4101" s="24"/>
      <c r="F4101" s="24"/>
      <c r="K4101" s="9" t="n">
        <f aca="false">IF($A4101="",0,IF(OR(N($D4101)=0,$D4101&amp;""=TOP!$C$5&amp;""),1,0))</f>
        <v>0</v>
      </c>
      <c r="L4101" s="27" t="n">
        <f aca="false">IF($K4101=0,0,IFERROR(INDEX(購買率算出!$P$6:$P$3005,MATCH($A4101&amp;"",購買率算出!$C$6:$C$3005,0)),0))</f>
        <v>0</v>
      </c>
    </row>
    <row r="4102" customFormat="false" ht="15" hidden="false" customHeight="false" outlineLevel="0" collapsed="false">
      <c r="A4102" s="24"/>
      <c r="D4102" s="24"/>
      <c r="F4102" s="24"/>
      <c r="K4102" s="9" t="n">
        <f aca="false">IF($A4102="",0,IF(OR(N($D4102)=0,$D4102&amp;""=TOP!$C$5&amp;""),1,0))</f>
        <v>0</v>
      </c>
      <c r="L4102" s="27" t="n">
        <f aca="false">IF($K4102=0,0,IFERROR(INDEX(購買率算出!$P$6:$P$3005,MATCH($A4102&amp;"",購買率算出!$C$6:$C$3005,0)),0))</f>
        <v>0</v>
      </c>
    </row>
    <row r="4103" customFormat="false" ht="15" hidden="false" customHeight="false" outlineLevel="0" collapsed="false">
      <c r="A4103" s="24"/>
      <c r="D4103" s="24"/>
      <c r="F4103" s="24"/>
      <c r="K4103" s="9" t="n">
        <f aca="false">IF($A4103="",0,IF(OR(N($D4103)=0,$D4103&amp;""=TOP!$C$5&amp;""),1,0))</f>
        <v>0</v>
      </c>
      <c r="L4103" s="27" t="n">
        <f aca="false">IF($K4103=0,0,IFERROR(INDEX(購買率算出!$P$6:$P$3005,MATCH($A4103&amp;"",購買率算出!$C$6:$C$3005,0)),0))</f>
        <v>0</v>
      </c>
    </row>
    <row r="4104" customFormat="false" ht="15" hidden="false" customHeight="false" outlineLevel="0" collapsed="false">
      <c r="A4104" s="24"/>
      <c r="D4104" s="24"/>
      <c r="F4104" s="24"/>
      <c r="K4104" s="9" t="n">
        <f aca="false">IF($A4104="",0,IF(OR(N($D4104)=0,$D4104&amp;""=TOP!$C$5&amp;""),1,0))</f>
        <v>0</v>
      </c>
      <c r="L4104" s="27" t="n">
        <f aca="false">IF($K4104=0,0,IFERROR(INDEX(購買率算出!$P$6:$P$3005,MATCH($A4104&amp;"",購買率算出!$C$6:$C$3005,0)),0))</f>
        <v>0</v>
      </c>
    </row>
    <row r="4105" customFormat="false" ht="15" hidden="false" customHeight="false" outlineLevel="0" collapsed="false">
      <c r="A4105" s="24"/>
      <c r="D4105" s="24"/>
      <c r="F4105" s="24"/>
      <c r="K4105" s="9" t="n">
        <f aca="false">IF($A4105="",0,IF(OR(N($D4105)=0,$D4105&amp;""=TOP!$C$5&amp;""),1,0))</f>
        <v>0</v>
      </c>
      <c r="L4105" s="27" t="n">
        <f aca="false">IF($K4105=0,0,IFERROR(INDEX(購買率算出!$P$6:$P$3005,MATCH($A4105&amp;"",購買率算出!$C$6:$C$3005,0)),0))</f>
        <v>0</v>
      </c>
    </row>
    <row r="4106" customFormat="false" ht="15" hidden="false" customHeight="false" outlineLevel="0" collapsed="false">
      <c r="A4106" s="24"/>
      <c r="D4106" s="24"/>
      <c r="F4106" s="24"/>
      <c r="K4106" s="9" t="n">
        <f aca="false">IF($A4106="",0,IF(OR(N($D4106)=0,$D4106&amp;""=TOP!$C$5&amp;""),1,0))</f>
        <v>0</v>
      </c>
      <c r="L4106" s="27" t="n">
        <f aca="false">IF($K4106=0,0,IFERROR(INDEX(購買率算出!$P$6:$P$3005,MATCH($A4106&amp;"",購買率算出!$C$6:$C$3005,0)),0))</f>
        <v>0</v>
      </c>
    </row>
    <row r="4107" customFormat="false" ht="15" hidden="false" customHeight="false" outlineLevel="0" collapsed="false">
      <c r="A4107" s="24"/>
      <c r="D4107" s="24"/>
      <c r="F4107" s="24"/>
      <c r="K4107" s="9" t="n">
        <f aca="false">IF($A4107="",0,IF(OR(N($D4107)=0,$D4107&amp;""=TOP!$C$5&amp;""),1,0))</f>
        <v>0</v>
      </c>
      <c r="L4107" s="27" t="n">
        <f aca="false">IF($K4107=0,0,IFERROR(INDEX(購買率算出!$P$6:$P$3005,MATCH($A4107&amp;"",購買率算出!$C$6:$C$3005,0)),0))</f>
        <v>0</v>
      </c>
    </row>
    <row r="4108" customFormat="false" ht="15" hidden="false" customHeight="false" outlineLevel="0" collapsed="false">
      <c r="A4108" s="24"/>
      <c r="D4108" s="24"/>
      <c r="F4108" s="24"/>
      <c r="K4108" s="9" t="n">
        <f aca="false">IF($A4108="",0,IF(OR(N($D4108)=0,$D4108&amp;""=TOP!$C$5&amp;""),1,0))</f>
        <v>0</v>
      </c>
      <c r="L4108" s="27" t="n">
        <f aca="false">IF($K4108=0,0,IFERROR(INDEX(購買率算出!$P$6:$P$3005,MATCH($A4108&amp;"",購買率算出!$C$6:$C$3005,0)),0))</f>
        <v>0</v>
      </c>
    </row>
    <row r="4109" customFormat="false" ht="15" hidden="false" customHeight="false" outlineLevel="0" collapsed="false">
      <c r="A4109" s="24"/>
      <c r="D4109" s="24"/>
      <c r="F4109" s="24"/>
      <c r="K4109" s="9" t="n">
        <f aca="false">IF($A4109="",0,IF(OR(N($D4109)=0,$D4109&amp;""=TOP!$C$5&amp;""),1,0))</f>
        <v>0</v>
      </c>
      <c r="L4109" s="27" t="n">
        <f aca="false">IF($K4109=0,0,IFERROR(INDEX(購買率算出!$P$6:$P$3005,MATCH($A4109&amp;"",購買率算出!$C$6:$C$3005,0)),0))</f>
        <v>0</v>
      </c>
    </row>
    <row r="4110" customFormat="false" ht="15" hidden="false" customHeight="false" outlineLevel="0" collapsed="false">
      <c r="A4110" s="24"/>
      <c r="D4110" s="24"/>
      <c r="F4110" s="24"/>
      <c r="K4110" s="9" t="n">
        <f aca="false">IF($A4110="",0,IF(OR(N($D4110)=0,$D4110&amp;""=TOP!$C$5&amp;""),1,0))</f>
        <v>0</v>
      </c>
      <c r="L4110" s="27" t="n">
        <f aca="false">IF($K4110=0,0,IFERROR(INDEX(購買率算出!$P$6:$P$3005,MATCH($A4110&amp;"",購買率算出!$C$6:$C$3005,0)),0))</f>
        <v>0</v>
      </c>
    </row>
    <row r="4111" customFormat="false" ht="15" hidden="false" customHeight="false" outlineLevel="0" collapsed="false">
      <c r="A4111" s="24"/>
      <c r="D4111" s="24"/>
      <c r="F4111" s="24"/>
      <c r="K4111" s="9" t="n">
        <f aca="false">IF($A4111="",0,IF(OR(N($D4111)=0,$D4111&amp;""=TOP!$C$5&amp;""),1,0))</f>
        <v>0</v>
      </c>
      <c r="L4111" s="27" t="n">
        <f aca="false">IF($K4111=0,0,IFERROR(INDEX(購買率算出!$P$6:$P$3005,MATCH($A4111&amp;"",購買率算出!$C$6:$C$3005,0)),0))</f>
        <v>0</v>
      </c>
    </row>
    <row r="4112" customFormat="false" ht="15" hidden="false" customHeight="false" outlineLevel="0" collapsed="false">
      <c r="A4112" s="24"/>
      <c r="D4112" s="24"/>
      <c r="F4112" s="24"/>
      <c r="K4112" s="9" t="n">
        <f aca="false">IF($A4112="",0,IF(OR(N($D4112)=0,$D4112&amp;""=TOP!$C$5&amp;""),1,0))</f>
        <v>0</v>
      </c>
      <c r="L4112" s="27" t="n">
        <f aca="false">IF($K4112=0,0,IFERROR(INDEX(購買率算出!$P$6:$P$3005,MATCH($A4112&amp;"",購買率算出!$C$6:$C$3005,0)),0))</f>
        <v>0</v>
      </c>
    </row>
    <row r="4113" customFormat="false" ht="15" hidden="false" customHeight="false" outlineLevel="0" collapsed="false">
      <c r="A4113" s="24"/>
      <c r="D4113" s="24"/>
      <c r="F4113" s="24"/>
      <c r="K4113" s="9" t="n">
        <f aca="false">IF($A4113="",0,IF(OR(N($D4113)=0,$D4113&amp;""=TOP!$C$5&amp;""),1,0))</f>
        <v>0</v>
      </c>
      <c r="L4113" s="27" t="n">
        <f aca="false">IF($K4113=0,0,IFERROR(INDEX(購買率算出!$P$6:$P$3005,MATCH($A4113&amp;"",購買率算出!$C$6:$C$3005,0)),0))</f>
        <v>0</v>
      </c>
    </row>
    <row r="4114" customFormat="false" ht="15" hidden="false" customHeight="false" outlineLevel="0" collapsed="false">
      <c r="A4114" s="24"/>
      <c r="D4114" s="24"/>
      <c r="F4114" s="24"/>
      <c r="K4114" s="9" t="n">
        <f aca="false">IF($A4114="",0,IF(OR(N($D4114)=0,$D4114&amp;""=TOP!$C$5&amp;""),1,0))</f>
        <v>0</v>
      </c>
      <c r="L4114" s="27" t="n">
        <f aca="false">IF($K4114=0,0,IFERROR(INDEX(購買率算出!$P$6:$P$3005,MATCH($A4114&amp;"",購買率算出!$C$6:$C$3005,0)),0))</f>
        <v>0</v>
      </c>
    </row>
    <row r="4115" customFormat="false" ht="15" hidden="false" customHeight="false" outlineLevel="0" collapsed="false">
      <c r="A4115" s="24"/>
      <c r="D4115" s="24"/>
      <c r="F4115" s="24"/>
      <c r="K4115" s="9" t="n">
        <f aca="false">IF($A4115="",0,IF(OR(N($D4115)=0,$D4115&amp;""=TOP!$C$5&amp;""),1,0))</f>
        <v>0</v>
      </c>
      <c r="L4115" s="27" t="n">
        <f aca="false">IF($K4115=0,0,IFERROR(INDEX(購買率算出!$P$6:$P$3005,MATCH($A4115&amp;"",購買率算出!$C$6:$C$3005,0)),0))</f>
        <v>0</v>
      </c>
    </row>
    <row r="4116" customFormat="false" ht="15" hidden="false" customHeight="false" outlineLevel="0" collapsed="false">
      <c r="A4116" s="24"/>
      <c r="D4116" s="24"/>
      <c r="F4116" s="24"/>
      <c r="K4116" s="9" t="n">
        <f aca="false">IF($A4116="",0,IF(OR(N($D4116)=0,$D4116&amp;""=TOP!$C$5&amp;""),1,0))</f>
        <v>0</v>
      </c>
      <c r="L4116" s="27" t="n">
        <f aca="false">IF($K4116=0,0,IFERROR(INDEX(購買率算出!$P$6:$P$3005,MATCH($A4116&amp;"",購買率算出!$C$6:$C$3005,0)),0))</f>
        <v>0</v>
      </c>
    </row>
    <row r="4117" customFormat="false" ht="15" hidden="false" customHeight="false" outlineLevel="0" collapsed="false">
      <c r="A4117" s="24"/>
      <c r="D4117" s="24"/>
      <c r="F4117" s="24"/>
      <c r="K4117" s="9" t="n">
        <f aca="false">IF($A4117="",0,IF(OR(N($D4117)=0,$D4117&amp;""=TOP!$C$5&amp;""),1,0))</f>
        <v>0</v>
      </c>
      <c r="L4117" s="27" t="n">
        <f aca="false">IF($K4117=0,0,IFERROR(INDEX(購買率算出!$P$6:$P$3005,MATCH($A4117&amp;"",購買率算出!$C$6:$C$3005,0)),0))</f>
        <v>0</v>
      </c>
    </row>
    <row r="4118" customFormat="false" ht="15" hidden="false" customHeight="false" outlineLevel="0" collapsed="false">
      <c r="A4118" s="24"/>
      <c r="D4118" s="24"/>
      <c r="F4118" s="24"/>
      <c r="K4118" s="9" t="n">
        <f aca="false">IF($A4118="",0,IF(OR(N($D4118)=0,$D4118&amp;""=TOP!$C$5&amp;""),1,0))</f>
        <v>0</v>
      </c>
      <c r="L4118" s="27" t="n">
        <f aca="false">IF($K4118=0,0,IFERROR(INDEX(購買率算出!$P$6:$P$3005,MATCH($A4118&amp;"",購買率算出!$C$6:$C$3005,0)),0))</f>
        <v>0</v>
      </c>
    </row>
    <row r="4119" customFormat="false" ht="15" hidden="false" customHeight="false" outlineLevel="0" collapsed="false">
      <c r="A4119" s="24"/>
      <c r="D4119" s="24"/>
      <c r="F4119" s="24"/>
      <c r="K4119" s="9" t="n">
        <f aca="false">IF($A4119="",0,IF(OR(N($D4119)=0,$D4119&amp;""=TOP!$C$5&amp;""),1,0))</f>
        <v>0</v>
      </c>
      <c r="L4119" s="27" t="n">
        <f aca="false">IF($K4119=0,0,IFERROR(INDEX(購買率算出!$P$6:$P$3005,MATCH($A4119&amp;"",購買率算出!$C$6:$C$3005,0)),0))</f>
        <v>0</v>
      </c>
    </row>
    <row r="4120" customFormat="false" ht="15" hidden="false" customHeight="false" outlineLevel="0" collapsed="false">
      <c r="A4120" s="24"/>
      <c r="D4120" s="24"/>
      <c r="F4120" s="24"/>
      <c r="K4120" s="9" t="n">
        <f aca="false">IF($A4120="",0,IF(OR(N($D4120)=0,$D4120&amp;""=TOP!$C$5&amp;""),1,0))</f>
        <v>0</v>
      </c>
      <c r="L4120" s="27" t="n">
        <f aca="false">IF($K4120=0,0,IFERROR(INDEX(購買率算出!$P$6:$P$3005,MATCH($A4120&amp;"",購買率算出!$C$6:$C$3005,0)),0))</f>
        <v>0</v>
      </c>
    </row>
    <row r="4121" customFormat="false" ht="15" hidden="false" customHeight="false" outlineLevel="0" collapsed="false">
      <c r="A4121" s="24"/>
      <c r="D4121" s="24"/>
      <c r="F4121" s="24"/>
      <c r="K4121" s="9" t="n">
        <f aca="false">IF($A4121="",0,IF(OR(N($D4121)=0,$D4121&amp;""=TOP!$C$5&amp;""),1,0))</f>
        <v>0</v>
      </c>
      <c r="L4121" s="27" t="n">
        <f aca="false">IF($K4121=0,0,IFERROR(INDEX(購買率算出!$P$6:$P$3005,MATCH($A4121&amp;"",購買率算出!$C$6:$C$3005,0)),0))</f>
        <v>0</v>
      </c>
    </row>
    <row r="4122" customFormat="false" ht="15" hidden="false" customHeight="false" outlineLevel="0" collapsed="false">
      <c r="A4122" s="24"/>
      <c r="D4122" s="24"/>
      <c r="F4122" s="24"/>
      <c r="K4122" s="9" t="n">
        <f aca="false">IF($A4122="",0,IF(OR(N($D4122)=0,$D4122&amp;""=TOP!$C$5&amp;""),1,0))</f>
        <v>0</v>
      </c>
      <c r="L4122" s="27" t="n">
        <f aca="false">IF($K4122=0,0,IFERROR(INDEX(購買率算出!$P$6:$P$3005,MATCH($A4122&amp;"",購買率算出!$C$6:$C$3005,0)),0))</f>
        <v>0</v>
      </c>
    </row>
    <row r="4123" customFormat="false" ht="15" hidden="false" customHeight="false" outlineLevel="0" collapsed="false">
      <c r="A4123" s="24"/>
      <c r="D4123" s="24"/>
      <c r="F4123" s="24"/>
      <c r="K4123" s="9" t="n">
        <f aca="false">IF($A4123="",0,IF(OR(N($D4123)=0,$D4123&amp;""=TOP!$C$5&amp;""),1,0))</f>
        <v>0</v>
      </c>
      <c r="L4123" s="27" t="n">
        <f aca="false">IF($K4123=0,0,IFERROR(INDEX(購買率算出!$P$6:$P$3005,MATCH($A4123&amp;"",購買率算出!$C$6:$C$3005,0)),0))</f>
        <v>0</v>
      </c>
    </row>
    <row r="4124" customFormat="false" ht="15" hidden="false" customHeight="false" outlineLevel="0" collapsed="false">
      <c r="A4124" s="24"/>
      <c r="D4124" s="24"/>
      <c r="F4124" s="24"/>
      <c r="K4124" s="9" t="n">
        <f aca="false">IF($A4124="",0,IF(OR(N($D4124)=0,$D4124&amp;""=TOP!$C$5&amp;""),1,0))</f>
        <v>0</v>
      </c>
      <c r="L4124" s="27" t="n">
        <f aca="false">IF($K4124=0,0,IFERROR(INDEX(購買率算出!$P$6:$P$3005,MATCH($A4124&amp;"",購買率算出!$C$6:$C$3005,0)),0))</f>
        <v>0</v>
      </c>
    </row>
    <row r="4125" customFormat="false" ht="15" hidden="false" customHeight="false" outlineLevel="0" collapsed="false">
      <c r="A4125" s="24"/>
      <c r="D4125" s="24"/>
      <c r="F4125" s="24"/>
      <c r="K4125" s="9" t="n">
        <f aca="false">IF($A4125="",0,IF(OR(N($D4125)=0,$D4125&amp;""=TOP!$C$5&amp;""),1,0))</f>
        <v>0</v>
      </c>
      <c r="L4125" s="27" t="n">
        <f aca="false">IF($K4125=0,0,IFERROR(INDEX(購買率算出!$P$6:$P$3005,MATCH($A4125&amp;"",購買率算出!$C$6:$C$3005,0)),0))</f>
        <v>0</v>
      </c>
    </row>
    <row r="4126" customFormat="false" ht="15" hidden="false" customHeight="false" outlineLevel="0" collapsed="false">
      <c r="A4126" s="24"/>
      <c r="D4126" s="24"/>
      <c r="F4126" s="24"/>
      <c r="K4126" s="9" t="n">
        <f aca="false">IF($A4126="",0,IF(OR(N($D4126)=0,$D4126&amp;""=TOP!$C$5&amp;""),1,0))</f>
        <v>0</v>
      </c>
      <c r="L4126" s="27" t="n">
        <f aca="false">IF($K4126=0,0,IFERROR(INDEX(購買率算出!$P$6:$P$3005,MATCH($A4126&amp;"",購買率算出!$C$6:$C$3005,0)),0))</f>
        <v>0</v>
      </c>
    </row>
    <row r="4127" customFormat="false" ht="15" hidden="false" customHeight="false" outlineLevel="0" collapsed="false">
      <c r="A4127" s="24"/>
      <c r="D4127" s="24"/>
      <c r="F4127" s="24"/>
      <c r="K4127" s="9" t="n">
        <f aca="false">IF($A4127="",0,IF(OR(N($D4127)=0,$D4127&amp;""=TOP!$C$5&amp;""),1,0))</f>
        <v>0</v>
      </c>
      <c r="L4127" s="27" t="n">
        <f aca="false">IF($K4127=0,0,IFERROR(INDEX(購買率算出!$P$6:$P$3005,MATCH($A4127&amp;"",購買率算出!$C$6:$C$3005,0)),0))</f>
        <v>0</v>
      </c>
    </row>
    <row r="4128" customFormat="false" ht="15" hidden="false" customHeight="false" outlineLevel="0" collapsed="false">
      <c r="A4128" s="24"/>
      <c r="D4128" s="24"/>
      <c r="F4128" s="24"/>
      <c r="K4128" s="9" t="n">
        <f aca="false">IF($A4128="",0,IF(OR(N($D4128)=0,$D4128&amp;""=TOP!$C$5&amp;""),1,0))</f>
        <v>0</v>
      </c>
      <c r="L4128" s="27" t="n">
        <f aca="false">IF($K4128=0,0,IFERROR(INDEX(購買率算出!$P$6:$P$3005,MATCH($A4128&amp;"",購買率算出!$C$6:$C$3005,0)),0))</f>
        <v>0</v>
      </c>
    </row>
    <row r="4129" customFormat="false" ht="15" hidden="false" customHeight="false" outlineLevel="0" collapsed="false">
      <c r="A4129" s="24"/>
      <c r="D4129" s="24"/>
      <c r="F4129" s="24"/>
      <c r="K4129" s="9" t="n">
        <f aca="false">IF($A4129="",0,IF(OR(N($D4129)=0,$D4129&amp;""=TOP!$C$5&amp;""),1,0))</f>
        <v>0</v>
      </c>
      <c r="L4129" s="27" t="n">
        <f aca="false">IF($K4129=0,0,IFERROR(INDEX(購買率算出!$P$6:$P$3005,MATCH($A4129&amp;"",購買率算出!$C$6:$C$3005,0)),0))</f>
        <v>0</v>
      </c>
    </row>
    <row r="4130" customFormat="false" ht="15" hidden="false" customHeight="false" outlineLevel="0" collapsed="false">
      <c r="A4130" s="24"/>
      <c r="D4130" s="24"/>
      <c r="F4130" s="24"/>
      <c r="K4130" s="9" t="n">
        <f aca="false">IF($A4130="",0,IF(OR(N($D4130)=0,$D4130&amp;""=TOP!$C$5&amp;""),1,0))</f>
        <v>0</v>
      </c>
      <c r="L4130" s="27" t="n">
        <f aca="false">IF($K4130=0,0,IFERROR(INDEX(購買率算出!$P$6:$P$3005,MATCH($A4130&amp;"",購買率算出!$C$6:$C$3005,0)),0))</f>
        <v>0</v>
      </c>
    </row>
    <row r="4131" customFormat="false" ht="15" hidden="false" customHeight="false" outlineLevel="0" collapsed="false">
      <c r="A4131" s="24"/>
      <c r="D4131" s="24"/>
      <c r="F4131" s="24"/>
      <c r="K4131" s="9" t="n">
        <f aca="false">IF($A4131="",0,IF(OR(N($D4131)=0,$D4131&amp;""=TOP!$C$5&amp;""),1,0))</f>
        <v>0</v>
      </c>
      <c r="L4131" s="27" t="n">
        <f aca="false">IF($K4131=0,0,IFERROR(INDEX(購買率算出!$P$6:$P$3005,MATCH($A4131&amp;"",購買率算出!$C$6:$C$3005,0)),0))</f>
        <v>0</v>
      </c>
    </row>
    <row r="4132" customFormat="false" ht="15" hidden="false" customHeight="false" outlineLevel="0" collapsed="false">
      <c r="A4132" s="24"/>
      <c r="D4132" s="24"/>
      <c r="F4132" s="24"/>
      <c r="K4132" s="9" t="n">
        <f aca="false">IF($A4132="",0,IF(OR(N($D4132)=0,$D4132&amp;""=TOP!$C$5&amp;""),1,0))</f>
        <v>0</v>
      </c>
      <c r="L4132" s="27" t="n">
        <f aca="false">IF($K4132=0,0,IFERROR(INDEX(購買率算出!$P$6:$P$3005,MATCH($A4132&amp;"",購買率算出!$C$6:$C$3005,0)),0))</f>
        <v>0</v>
      </c>
    </row>
    <row r="4133" customFormat="false" ht="15" hidden="false" customHeight="false" outlineLevel="0" collapsed="false">
      <c r="A4133" s="24"/>
      <c r="D4133" s="24"/>
      <c r="F4133" s="24"/>
      <c r="K4133" s="9" t="n">
        <f aca="false">IF($A4133="",0,IF(OR(N($D4133)=0,$D4133&amp;""=TOP!$C$5&amp;""),1,0))</f>
        <v>0</v>
      </c>
      <c r="L4133" s="27" t="n">
        <f aca="false">IF($K4133=0,0,IFERROR(INDEX(購買率算出!$P$6:$P$3005,MATCH($A4133&amp;"",購買率算出!$C$6:$C$3005,0)),0))</f>
        <v>0</v>
      </c>
    </row>
    <row r="4134" customFormat="false" ht="15" hidden="false" customHeight="false" outlineLevel="0" collapsed="false">
      <c r="A4134" s="24"/>
      <c r="D4134" s="24"/>
      <c r="F4134" s="24"/>
      <c r="K4134" s="9" t="n">
        <f aca="false">IF($A4134="",0,IF(OR(N($D4134)=0,$D4134&amp;""=TOP!$C$5&amp;""),1,0))</f>
        <v>0</v>
      </c>
      <c r="L4134" s="27" t="n">
        <f aca="false">IF($K4134=0,0,IFERROR(INDEX(購買率算出!$P$6:$P$3005,MATCH($A4134&amp;"",購買率算出!$C$6:$C$3005,0)),0))</f>
        <v>0</v>
      </c>
    </row>
    <row r="4135" customFormat="false" ht="15" hidden="false" customHeight="false" outlineLevel="0" collapsed="false">
      <c r="A4135" s="24"/>
      <c r="D4135" s="24"/>
      <c r="F4135" s="24"/>
      <c r="K4135" s="9" t="n">
        <f aca="false">IF($A4135="",0,IF(OR(N($D4135)=0,$D4135&amp;""=TOP!$C$5&amp;""),1,0))</f>
        <v>0</v>
      </c>
      <c r="L4135" s="27" t="n">
        <f aca="false">IF($K4135=0,0,IFERROR(INDEX(購買率算出!$P$6:$P$3005,MATCH($A4135&amp;"",購買率算出!$C$6:$C$3005,0)),0))</f>
        <v>0</v>
      </c>
    </row>
    <row r="4136" customFormat="false" ht="15" hidden="false" customHeight="false" outlineLevel="0" collapsed="false">
      <c r="A4136" s="24"/>
      <c r="D4136" s="24"/>
      <c r="F4136" s="24"/>
      <c r="K4136" s="9" t="n">
        <f aca="false">IF($A4136="",0,IF(OR(N($D4136)=0,$D4136&amp;""=TOP!$C$5&amp;""),1,0))</f>
        <v>0</v>
      </c>
      <c r="L4136" s="27" t="n">
        <f aca="false">IF($K4136=0,0,IFERROR(INDEX(購買率算出!$P$6:$P$3005,MATCH($A4136&amp;"",購買率算出!$C$6:$C$3005,0)),0))</f>
        <v>0</v>
      </c>
    </row>
    <row r="4137" customFormat="false" ht="15" hidden="false" customHeight="false" outlineLevel="0" collapsed="false">
      <c r="A4137" s="24"/>
      <c r="D4137" s="24"/>
      <c r="F4137" s="24"/>
      <c r="K4137" s="9" t="n">
        <f aca="false">IF($A4137="",0,IF(OR(N($D4137)=0,$D4137&amp;""=TOP!$C$5&amp;""),1,0))</f>
        <v>0</v>
      </c>
      <c r="L4137" s="27" t="n">
        <f aca="false">IF($K4137=0,0,IFERROR(INDEX(購買率算出!$P$6:$P$3005,MATCH($A4137&amp;"",購買率算出!$C$6:$C$3005,0)),0))</f>
        <v>0</v>
      </c>
    </row>
    <row r="4138" customFormat="false" ht="15" hidden="false" customHeight="false" outlineLevel="0" collapsed="false">
      <c r="A4138" s="24"/>
      <c r="D4138" s="24"/>
      <c r="F4138" s="24"/>
      <c r="K4138" s="9" t="n">
        <f aca="false">IF($A4138="",0,IF(OR(N($D4138)=0,$D4138&amp;""=TOP!$C$5&amp;""),1,0))</f>
        <v>0</v>
      </c>
      <c r="L4138" s="27" t="n">
        <f aca="false">IF($K4138=0,0,IFERROR(INDEX(購買率算出!$P$6:$P$3005,MATCH($A4138&amp;"",購買率算出!$C$6:$C$3005,0)),0))</f>
        <v>0</v>
      </c>
    </row>
    <row r="4139" customFormat="false" ht="15" hidden="false" customHeight="false" outlineLevel="0" collapsed="false">
      <c r="A4139" s="24"/>
      <c r="D4139" s="24"/>
      <c r="F4139" s="24"/>
      <c r="K4139" s="9" t="n">
        <f aca="false">IF($A4139="",0,IF(OR(N($D4139)=0,$D4139&amp;""=TOP!$C$5&amp;""),1,0))</f>
        <v>0</v>
      </c>
      <c r="L4139" s="27" t="n">
        <f aca="false">IF($K4139=0,0,IFERROR(INDEX(購買率算出!$P$6:$P$3005,MATCH($A4139&amp;"",購買率算出!$C$6:$C$3005,0)),0))</f>
        <v>0</v>
      </c>
    </row>
    <row r="4140" customFormat="false" ht="15" hidden="false" customHeight="false" outlineLevel="0" collapsed="false">
      <c r="A4140" s="24"/>
      <c r="D4140" s="24"/>
      <c r="F4140" s="24"/>
      <c r="K4140" s="9" t="n">
        <f aca="false">IF($A4140="",0,IF(OR(N($D4140)=0,$D4140&amp;""=TOP!$C$5&amp;""),1,0))</f>
        <v>0</v>
      </c>
      <c r="L4140" s="27" t="n">
        <f aca="false">IF($K4140=0,0,IFERROR(INDEX(購買率算出!$P$6:$P$3005,MATCH($A4140&amp;"",購買率算出!$C$6:$C$3005,0)),0))</f>
        <v>0</v>
      </c>
    </row>
    <row r="4141" customFormat="false" ht="15" hidden="false" customHeight="false" outlineLevel="0" collapsed="false">
      <c r="A4141" s="24"/>
      <c r="D4141" s="24"/>
      <c r="F4141" s="24"/>
      <c r="K4141" s="9" t="n">
        <f aca="false">IF($A4141="",0,IF(OR(N($D4141)=0,$D4141&amp;""=TOP!$C$5&amp;""),1,0))</f>
        <v>0</v>
      </c>
      <c r="L4141" s="27" t="n">
        <f aca="false">IF($K4141=0,0,IFERROR(INDEX(購買率算出!$P$6:$P$3005,MATCH($A4141&amp;"",購買率算出!$C$6:$C$3005,0)),0))</f>
        <v>0</v>
      </c>
    </row>
    <row r="4142" customFormat="false" ht="15" hidden="false" customHeight="false" outlineLevel="0" collapsed="false">
      <c r="A4142" s="24"/>
      <c r="D4142" s="24"/>
      <c r="F4142" s="24"/>
      <c r="K4142" s="9" t="n">
        <f aca="false">IF($A4142="",0,IF(OR(N($D4142)=0,$D4142&amp;""=TOP!$C$5&amp;""),1,0))</f>
        <v>0</v>
      </c>
      <c r="L4142" s="27" t="n">
        <f aca="false">IF($K4142=0,0,IFERROR(INDEX(購買率算出!$P$6:$P$3005,MATCH($A4142&amp;"",購買率算出!$C$6:$C$3005,0)),0))</f>
        <v>0</v>
      </c>
    </row>
    <row r="4143" customFormat="false" ht="15" hidden="false" customHeight="false" outlineLevel="0" collapsed="false">
      <c r="A4143" s="24"/>
      <c r="D4143" s="24"/>
      <c r="F4143" s="24"/>
      <c r="K4143" s="9" t="n">
        <f aca="false">IF($A4143="",0,IF(OR(N($D4143)=0,$D4143&amp;""=TOP!$C$5&amp;""),1,0))</f>
        <v>0</v>
      </c>
      <c r="L4143" s="27" t="n">
        <f aca="false">IF($K4143=0,0,IFERROR(INDEX(購買率算出!$P$6:$P$3005,MATCH($A4143&amp;"",購買率算出!$C$6:$C$3005,0)),0))</f>
        <v>0</v>
      </c>
    </row>
    <row r="4144" customFormat="false" ht="15" hidden="false" customHeight="false" outlineLevel="0" collapsed="false">
      <c r="A4144" s="24"/>
      <c r="D4144" s="24"/>
      <c r="F4144" s="24"/>
      <c r="K4144" s="9" t="n">
        <f aca="false">IF($A4144="",0,IF(OR(N($D4144)=0,$D4144&amp;""=TOP!$C$5&amp;""),1,0))</f>
        <v>0</v>
      </c>
      <c r="L4144" s="27" t="n">
        <f aca="false">IF($K4144=0,0,IFERROR(INDEX(購買率算出!$P$6:$P$3005,MATCH($A4144&amp;"",購買率算出!$C$6:$C$3005,0)),0))</f>
        <v>0</v>
      </c>
    </row>
    <row r="4145" customFormat="false" ht="15" hidden="false" customHeight="false" outlineLevel="0" collapsed="false">
      <c r="A4145" s="24"/>
      <c r="D4145" s="24"/>
      <c r="F4145" s="24"/>
      <c r="K4145" s="9" t="n">
        <f aca="false">IF($A4145="",0,IF(OR(N($D4145)=0,$D4145&amp;""=TOP!$C$5&amp;""),1,0))</f>
        <v>0</v>
      </c>
      <c r="L4145" s="27" t="n">
        <f aca="false">IF($K4145=0,0,IFERROR(INDEX(購買率算出!$P$6:$P$3005,MATCH($A4145&amp;"",購買率算出!$C$6:$C$3005,0)),0))</f>
        <v>0</v>
      </c>
    </row>
    <row r="4146" customFormat="false" ht="15" hidden="false" customHeight="false" outlineLevel="0" collapsed="false">
      <c r="A4146" s="24"/>
      <c r="D4146" s="24"/>
      <c r="F4146" s="24"/>
      <c r="K4146" s="9" t="n">
        <f aca="false">IF($A4146="",0,IF(OR(N($D4146)=0,$D4146&amp;""=TOP!$C$5&amp;""),1,0))</f>
        <v>0</v>
      </c>
      <c r="L4146" s="27" t="n">
        <f aca="false">IF($K4146=0,0,IFERROR(INDEX(購買率算出!$P$6:$P$3005,MATCH($A4146&amp;"",購買率算出!$C$6:$C$3005,0)),0))</f>
        <v>0</v>
      </c>
    </row>
    <row r="4147" customFormat="false" ht="15" hidden="false" customHeight="false" outlineLevel="0" collapsed="false">
      <c r="A4147" s="24"/>
      <c r="D4147" s="24"/>
      <c r="F4147" s="24"/>
      <c r="K4147" s="9" t="n">
        <f aca="false">IF($A4147="",0,IF(OR(N($D4147)=0,$D4147&amp;""=TOP!$C$5&amp;""),1,0))</f>
        <v>0</v>
      </c>
      <c r="L4147" s="27" t="n">
        <f aca="false">IF($K4147=0,0,IFERROR(INDEX(購買率算出!$P$6:$P$3005,MATCH($A4147&amp;"",購買率算出!$C$6:$C$3005,0)),0))</f>
        <v>0</v>
      </c>
    </row>
    <row r="4148" customFormat="false" ht="15" hidden="false" customHeight="false" outlineLevel="0" collapsed="false">
      <c r="A4148" s="24"/>
      <c r="D4148" s="24"/>
      <c r="F4148" s="24"/>
      <c r="K4148" s="9" t="n">
        <f aca="false">IF($A4148="",0,IF(OR(N($D4148)=0,$D4148&amp;""=TOP!$C$5&amp;""),1,0))</f>
        <v>0</v>
      </c>
      <c r="L4148" s="27" t="n">
        <f aca="false">IF($K4148=0,0,IFERROR(INDEX(購買率算出!$P$6:$P$3005,MATCH($A4148&amp;"",購買率算出!$C$6:$C$3005,0)),0))</f>
        <v>0</v>
      </c>
    </row>
    <row r="4149" customFormat="false" ht="15" hidden="false" customHeight="false" outlineLevel="0" collapsed="false">
      <c r="A4149" s="24"/>
      <c r="D4149" s="24"/>
      <c r="F4149" s="24"/>
      <c r="K4149" s="9" t="n">
        <f aca="false">IF($A4149="",0,IF(OR(N($D4149)=0,$D4149&amp;""=TOP!$C$5&amp;""),1,0))</f>
        <v>0</v>
      </c>
      <c r="L4149" s="27" t="n">
        <f aca="false">IF($K4149=0,0,IFERROR(INDEX(購買率算出!$P$6:$P$3005,MATCH($A4149&amp;"",購買率算出!$C$6:$C$3005,0)),0))</f>
        <v>0</v>
      </c>
    </row>
    <row r="4150" customFormat="false" ht="15" hidden="false" customHeight="false" outlineLevel="0" collapsed="false">
      <c r="A4150" s="24"/>
      <c r="D4150" s="24"/>
      <c r="F4150" s="24"/>
      <c r="K4150" s="9" t="n">
        <f aca="false">IF($A4150="",0,IF(OR(N($D4150)=0,$D4150&amp;""=TOP!$C$5&amp;""),1,0))</f>
        <v>0</v>
      </c>
      <c r="L4150" s="27" t="n">
        <f aca="false">IF($K4150=0,0,IFERROR(INDEX(購買率算出!$P$6:$P$3005,MATCH($A4150&amp;"",購買率算出!$C$6:$C$3005,0)),0))</f>
        <v>0</v>
      </c>
    </row>
    <row r="4151" customFormat="false" ht="15" hidden="false" customHeight="false" outlineLevel="0" collapsed="false">
      <c r="A4151" s="24"/>
      <c r="D4151" s="24"/>
      <c r="F4151" s="24"/>
      <c r="K4151" s="9" t="n">
        <f aca="false">IF($A4151="",0,IF(OR(N($D4151)=0,$D4151&amp;""=TOP!$C$5&amp;""),1,0))</f>
        <v>0</v>
      </c>
      <c r="L4151" s="27" t="n">
        <f aca="false">IF($K4151=0,0,IFERROR(INDEX(購買率算出!$P$6:$P$3005,MATCH($A4151&amp;"",購買率算出!$C$6:$C$3005,0)),0))</f>
        <v>0</v>
      </c>
    </row>
    <row r="4152" customFormat="false" ht="15" hidden="false" customHeight="false" outlineLevel="0" collapsed="false">
      <c r="A4152" s="24"/>
      <c r="D4152" s="24"/>
      <c r="F4152" s="24"/>
      <c r="K4152" s="9" t="n">
        <f aca="false">IF($A4152="",0,IF(OR(N($D4152)=0,$D4152&amp;""=TOP!$C$5&amp;""),1,0))</f>
        <v>0</v>
      </c>
      <c r="L4152" s="27" t="n">
        <f aca="false">IF($K4152=0,0,IFERROR(INDEX(購買率算出!$P$6:$P$3005,MATCH($A4152&amp;"",購買率算出!$C$6:$C$3005,0)),0))</f>
        <v>0</v>
      </c>
    </row>
    <row r="4153" customFormat="false" ht="15" hidden="false" customHeight="false" outlineLevel="0" collapsed="false">
      <c r="A4153" s="24"/>
      <c r="D4153" s="24"/>
      <c r="F4153" s="24"/>
      <c r="K4153" s="9" t="n">
        <f aca="false">IF($A4153="",0,IF(OR(N($D4153)=0,$D4153&amp;""=TOP!$C$5&amp;""),1,0))</f>
        <v>0</v>
      </c>
      <c r="L4153" s="27" t="n">
        <f aca="false">IF($K4153=0,0,IFERROR(INDEX(購買率算出!$P$6:$P$3005,MATCH($A4153&amp;"",購買率算出!$C$6:$C$3005,0)),0))</f>
        <v>0</v>
      </c>
    </row>
    <row r="4154" customFormat="false" ht="15" hidden="false" customHeight="false" outlineLevel="0" collapsed="false">
      <c r="A4154" s="24"/>
      <c r="D4154" s="24"/>
      <c r="F4154" s="24"/>
      <c r="K4154" s="9" t="n">
        <f aca="false">IF($A4154="",0,IF(OR(N($D4154)=0,$D4154&amp;""=TOP!$C$5&amp;""),1,0))</f>
        <v>0</v>
      </c>
      <c r="L4154" s="27" t="n">
        <f aca="false">IF($K4154=0,0,IFERROR(INDEX(購買率算出!$P$6:$P$3005,MATCH($A4154&amp;"",購買率算出!$C$6:$C$3005,0)),0))</f>
        <v>0</v>
      </c>
    </row>
    <row r="4155" customFormat="false" ht="15" hidden="false" customHeight="false" outlineLevel="0" collapsed="false">
      <c r="A4155" s="24"/>
      <c r="D4155" s="24"/>
      <c r="F4155" s="24"/>
      <c r="K4155" s="9" t="n">
        <f aca="false">IF($A4155="",0,IF(OR(N($D4155)=0,$D4155&amp;""=TOP!$C$5&amp;""),1,0))</f>
        <v>0</v>
      </c>
      <c r="L4155" s="27" t="n">
        <f aca="false">IF($K4155=0,0,IFERROR(INDEX(購買率算出!$P$6:$P$3005,MATCH($A4155&amp;"",購買率算出!$C$6:$C$3005,0)),0))</f>
        <v>0</v>
      </c>
    </row>
    <row r="4156" customFormat="false" ht="15" hidden="false" customHeight="false" outlineLevel="0" collapsed="false">
      <c r="A4156" s="24"/>
      <c r="D4156" s="24"/>
      <c r="F4156" s="24"/>
      <c r="K4156" s="9" t="n">
        <f aca="false">IF($A4156="",0,IF(OR(N($D4156)=0,$D4156&amp;""=TOP!$C$5&amp;""),1,0))</f>
        <v>0</v>
      </c>
      <c r="L4156" s="27" t="n">
        <f aca="false">IF($K4156=0,0,IFERROR(INDEX(購買率算出!$P$6:$P$3005,MATCH($A4156&amp;"",購買率算出!$C$6:$C$3005,0)),0))</f>
        <v>0</v>
      </c>
    </row>
    <row r="4157" customFormat="false" ht="15" hidden="false" customHeight="false" outlineLevel="0" collapsed="false">
      <c r="A4157" s="24"/>
      <c r="D4157" s="24"/>
      <c r="F4157" s="24"/>
      <c r="K4157" s="9" t="n">
        <f aca="false">IF($A4157="",0,IF(OR(N($D4157)=0,$D4157&amp;""=TOP!$C$5&amp;""),1,0))</f>
        <v>0</v>
      </c>
      <c r="L4157" s="27" t="n">
        <f aca="false">IF($K4157=0,0,IFERROR(INDEX(購買率算出!$P$6:$P$3005,MATCH($A4157&amp;"",購買率算出!$C$6:$C$3005,0)),0))</f>
        <v>0</v>
      </c>
    </row>
    <row r="4158" customFormat="false" ht="15" hidden="false" customHeight="false" outlineLevel="0" collapsed="false">
      <c r="A4158" s="24"/>
      <c r="D4158" s="24"/>
      <c r="F4158" s="24"/>
      <c r="K4158" s="9" t="n">
        <f aca="false">IF($A4158="",0,IF(OR(N($D4158)=0,$D4158&amp;""=TOP!$C$5&amp;""),1,0))</f>
        <v>0</v>
      </c>
      <c r="L4158" s="27" t="n">
        <f aca="false">IF($K4158=0,0,IFERROR(INDEX(購買率算出!$P$6:$P$3005,MATCH($A4158&amp;"",購買率算出!$C$6:$C$3005,0)),0))</f>
        <v>0</v>
      </c>
    </row>
    <row r="4159" customFormat="false" ht="15" hidden="false" customHeight="false" outlineLevel="0" collapsed="false">
      <c r="A4159" s="24"/>
      <c r="D4159" s="24"/>
      <c r="F4159" s="24"/>
      <c r="K4159" s="9" t="n">
        <f aca="false">IF($A4159="",0,IF(OR(N($D4159)=0,$D4159&amp;""=TOP!$C$5&amp;""),1,0))</f>
        <v>0</v>
      </c>
      <c r="L4159" s="27" t="n">
        <f aca="false">IF($K4159=0,0,IFERROR(INDEX(購買率算出!$P$6:$P$3005,MATCH($A4159&amp;"",購買率算出!$C$6:$C$3005,0)),0))</f>
        <v>0</v>
      </c>
    </row>
    <row r="4160" customFormat="false" ht="15" hidden="false" customHeight="false" outlineLevel="0" collapsed="false">
      <c r="A4160" s="24"/>
      <c r="D4160" s="24"/>
      <c r="F4160" s="24"/>
      <c r="K4160" s="9" t="n">
        <f aca="false">IF($A4160="",0,IF(OR(N($D4160)=0,$D4160&amp;""=TOP!$C$5&amp;""),1,0))</f>
        <v>0</v>
      </c>
      <c r="L4160" s="27" t="n">
        <f aca="false">IF($K4160=0,0,IFERROR(INDEX(購買率算出!$P$6:$P$3005,MATCH($A4160&amp;"",購買率算出!$C$6:$C$3005,0)),0))</f>
        <v>0</v>
      </c>
    </row>
    <row r="4161" customFormat="false" ht="15" hidden="false" customHeight="false" outlineLevel="0" collapsed="false">
      <c r="A4161" s="24"/>
      <c r="D4161" s="24"/>
      <c r="F4161" s="24"/>
      <c r="K4161" s="9" t="n">
        <f aca="false">IF($A4161="",0,IF(OR(N($D4161)=0,$D4161&amp;""=TOP!$C$5&amp;""),1,0))</f>
        <v>0</v>
      </c>
      <c r="L4161" s="27" t="n">
        <f aca="false">IF($K4161=0,0,IFERROR(INDEX(購買率算出!$P$6:$P$3005,MATCH($A4161&amp;"",購買率算出!$C$6:$C$3005,0)),0))</f>
        <v>0</v>
      </c>
    </row>
    <row r="4162" customFormat="false" ht="15" hidden="false" customHeight="false" outlineLevel="0" collapsed="false">
      <c r="A4162" s="24"/>
      <c r="D4162" s="24"/>
      <c r="F4162" s="24"/>
      <c r="K4162" s="9" t="n">
        <f aca="false">IF($A4162="",0,IF(OR(N($D4162)=0,$D4162&amp;""=TOP!$C$5&amp;""),1,0))</f>
        <v>0</v>
      </c>
      <c r="L4162" s="27" t="n">
        <f aca="false">IF($K4162=0,0,IFERROR(INDEX(購買率算出!$P$6:$P$3005,MATCH($A4162&amp;"",購買率算出!$C$6:$C$3005,0)),0))</f>
        <v>0</v>
      </c>
    </row>
    <row r="4163" customFormat="false" ht="15" hidden="false" customHeight="false" outlineLevel="0" collapsed="false">
      <c r="A4163" s="24"/>
      <c r="D4163" s="24"/>
      <c r="F4163" s="24"/>
      <c r="K4163" s="9" t="n">
        <f aca="false">IF($A4163="",0,IF(OR(N($D4163)=0,$D4163&amp;""=TOP!$C$5&amp;""),1,0))</f>
        <v>0</v>
      </c>
      <c r="L4163" s="27" t="n">
        <f aca="false">IF($K4163=0,0,IFERROR(INDEX(購買率算出!$P$6:$P$3005,MATCH($A4163&amp;"",購買率算出!$C$6:$C$3005,0)),0))</f>
        <v>0</v>
      </c>
    </row>
    <row r="4164" customFormat="false" ht="15" hidden="false" customHeight="false" outlineLevel="0" collapsed="false">
      <c r="A4164" s="24"/>
      <c r="D4164" s="24"/>
      <c r="F4164" s="24"/>
      <c r="K4164" s="9" t="n">
        <f aca="false">IF($A4164="",0,IF(OR(N($D4164)=0,$D4164&amp;""=TOP!$C$5&amp;""),1,0))</f>
        <v>0</v>
      </c>
      <c r="L4164" s="27" t="n">
        <f aca="false">IF($K4164=0,0,IFERROR(INDEX(購買率算出!$P$6:$P$3005,MATCH($A4164&amp;"",購買率算出!$C$6:$C$3005,0)),0))</f>
        <v>0</v>
      </c>
    </row>
    <row r="4165" customFormat="false" ht="15" hidden="false" customHeight="false" outlineLevel="0" collapsed="false">
      <c r="A4165" s="24"/>
      <c r="D4165" s="24"/>
      <c r="F4165" s="24"/>
      <c r="K4165" s="9" t="n">
        <f aca="false">IF($A4165="",0,IF(OR(N($D4165)=0,$D4165&amp;""=TOP!$C$5&amp;""),1,0))</f>
        <v>0</v>
      </c>
      <c r="L4165" s="27" t="n">
        <f aca="false">IF($K4165=0,0,IFERROR(INDEX(購買率算出!$P$6:$P$3005,MATCH($A4165&amp;"",購買率算出!$C$6:$C$3005,0)),0))</f>
        <v>0</v>
      </c>
    </row>
    <row r="4166" customFormat="false" ht="15" hidden="false" customHeight="false" outlineLevel="0" collapsed="false">
      <c r="A4166" s="24"/>
      <c r="D4166" s="24"/>
      <c r="F4166" s="24"/>
      <c r="K4166" s="9" t="n">
        <f aca="false">IF($A4166="",0,IF(OR(N($D4166)=0,$D4166&amp;""=TOP!$C$5&amp;""),1,0))</f>
        <v>0</v>
      </c>
      <c r="L4166" s="27" t="n">
        <f aca="false">IF($K4166=0,0,IFERROR(INDEX(購買率算出!$P$6:$P$3005,MATCH($A4166&amp;"",購買率算出!$C$6:$C$3005,0)),0))</f>
        <v>0</v>
      </c>
    </row>
    <row r="4167" customFormat="false" ht="15" hidden="false" customHeight="false" outlineLevel="0" collapsed="false">
      <c r="A4167" s="24"/>
      <c r="D4167" s="24"/>
      <c r="F4167" s="24"/>
      <c r="K4167" s="9" t="n">
        <f aca="false">IF($A4167="",0,IF(OR(N($D4167)=0,$D4167&amp;""=TOP!$C$5&amp;""),1,0))</f>
        <v>0</v>
      </c>
      <c r="L4167" s="27" t="n">
        <f aca="false">IF($K4167=0,0,IFERROR(INDEX(購買率算出!$P$6:$P$3005,MATCH($A4167&amp;"",購買率算出!$C$6:$C$3005,0)),0))</f>
        <v>0</v>
      </c>
    </row>
    <row r="4168" customFormat="false" ht="15" hidden="false" customHeight="false" outlineLevel="0" collapsed="false">
      <c r="A4168" s="24"/>
      <c r="D4168" s="24"/>
      <c r="F4168" s="24"/>
      <c r="K4168" s="9" t="n">
        <f aca="false">IF($A4168="",0,IF(OR(N($D4168)=0,$D4168&amp;""=TOP!$C$5&amp;""),1,0))</f>
        <v>0</v>
      </c>
      <c r="L4168" s="27" t="n">
        <f aca="false">IF($K4168=0,0,IFERROR(INDEX(購買率算出!$P$6:$P$3005,MATCH($A4168&amp;"",購買率算出!$C$6:$C$3005,0)),0))</f>
        <v>0</v>
      </c>
    </row>
    <row r="4169" customFormat="false" ht="15" hidden="false" customHeight="false" outlineLevel="0" collapsed="false">
      <c r="A4169" s="24"/>
      <c r="D4169" s="24"/>
      <c r="F4169" s="24"/>
      <c r="K4169" s="9" t="n">
        <f aca="false">IF($A4169="",0,IF(OR(N($D4169)=0,$D4169&amp;""=TOP!$C$5&amp;""),1,0))</f>
        <v>0</v>
      </c>
      <c r="L4169" s="27" t="n">
        <f aca="false">IF($K4169=0,0,IFERROR(INDEX(購買率算出!$P$6:$P$3005,MATCH($A4169&amp;"",購買率算出!$C$6:$C$3005,0)),0))</f>
        <v>0</v>
      </c>
    </row>
    <row r="4170" customFormat="false" ht="15" hidden="false" customHeight="false" outlineLevel="0" collapsed="false">
      <c r="A4170" s="24"/>
      <c r="D4170" s="24"/>
      <c r="F4170" s="24"/>
      <c r="K4170" s="9" t="n">
        <f aca="false">IF($A4170="",0,IF(OR(N($D4170)=0,$D4170&amp;""=TOP!$C$5&amp;""),1,0))</f>
        <v>0</v>
      </c>
      <c r="L4170" s="27" t="n">
        <f aca="false">IF($K4170=0,0,IFERROR(INDEX(購買率算出!$P$6:$P$3005,MATCH($A4170&amp;"",購買率算出!$C$6:$C$3005,0)),0))</f>
        <v>0</v>
      </c>
    </row>
    <row r="4171" customFormat="false" ht="15" hidden="false" customHeight="false" outlineLevel="0" collapsed="false">
      <c r="A4171" s="24"/>
      <c r="D4171" s="24"/>
      <c r="F4171" s="24"/>
      <c r="K4171" s="9" t="n">
        <f aca="false">IF($A4171="",0,IF(OR(N($D4171)=0,$D4171&amp;""=TOP!$C$5&amp;""),1,0))</f>
        <v>0</v>
      </c>
      <c r="L4171" s="27" t="n">
        <f aca="false">IF($K4171=0,0,IFERROR(INDEX(購買率算出!$P$6:$P$3005,MATCH($A4171&amp;"",購買率算出!$C$6:$C$3005,0)),0))</f>
        <v>0</v>
      </c>
    </row>
    <row r="4172" customFormat="false" ht="15" hidden="false" customHeight="false" outlineLevel="0" collapsed="false">
      <c r="A4172" s="24"/>
      <c r="D4172" s="24"/>
      <c r="F4172" s="24"/>
      <c r="K4172" s="9" t="n">
        <f aca="false">IF($A4172="",0,IF(OR(N($D4172)=0,$D4172&amp;""=TOP!$C$5&amp;""),1,0))</f>
        <v>0</v>
      </c>
      <c r="L4172" s="27" t="n">
        <f aca="false">IF($K4172=0,0,IFERROR(INDEX(購買率算出!$P$6:$P$3005,MATCH($A4172&amp;"",購買率算出!$C$6:$C$3005,0)),0))</f>
        <v>0</v>
      </c>
    </row>
    <row r="4173" customFormat="false" ht="15" hidden="false" customHeight="false" outlineLevel="0" collapsed="false">
      <c r="A4173" s="24"/>
      <c r="D4173" s="24"/>
      <c r="F4173" s="24"/>
      <c r="K4173" s="9" t="n">
        <f aca="false">IF($A4173="",0,IF(OR(N($D4173)=0,$D4173&amp;""=TOP!$C$5&amp;""),1,0))</f>
        <v>0</v>
      </c>
      <c r="L4173" s="27" t="n">
        <f aca="false">IF($K4173=0,0,IFERROR(INDEX(購買率算出!$P$6:$P$3005,MATCH($A4173&amp;"",購買率算出!$C$6:$C$3005,0)),0))</f>
        <v>0</v>
      </c>
    </row>
    <row r="4174" customFormat="false" ht="15" hidden="false" customHeight="false" outlineLevel="0" collapsed="false">
      <c r="A4174" s="24"/>
      <c r="D4174" s="24"/>
      <c r="F4174" s="24"/>
      <c r="K4174" s="9" t="n">
        <f aca="false">IF($A4174="",0,IF(OR(N($D4174)=0,$D4174&amp;""=TOP!$C$5&amp;""),1,0))</f>
        <v>0</v>
      </c>
      <c r="L4174" s="27" t="n">
        <f aca="false">IF($K4174=0,0,IFERROR(INDEX(購買率算出!$P$6:$P$3005,MATCH($A4174&amp;"",購買率算出!$C$6:$C$3005,0)),0))</f>
        <v>0</v>
      </c>
    </row>
    <row r="4175" customFormat="false" ht="15" hidden="false" customHeight="false" outlineLevel="0" collapsed="false">
      <c r="A4175" s="24"/>
      <c r="D4175" s="24"/>
      <c r="F4175" s="24"/>
      <c r="K4175" s="9" t="n">
        <f aca="false">IF($A4175="",0,IF(OR(N($D4175)=0,$D4175&amp;""=TOP!$C$5&amp;""),1,0))</f>
        <v>0</v>
      </c>
      <c r="L4175" s="27" t="n">
        <f aca="false">IF($K4175=0,0,IFERROR(INDEX(購買率算出!$P$6:$P$3005,MATCH($A4175&amp;"",購買率算出!$C$6:$C$3005,0)),0))</f>
        <v>0</v>
      </c>
    </row>
    <row r="4176" customFormat="false" ht="15" hidden="false" customHeight="false" outlineLevel="0" collapsed="false">
      <c r="A4176" s="24"/>
      <c r="D4176" s="24"/>
      <c r="F4176" s="24"/>
      <c r="K4176" s="9" t="n">
        <f aca="false">IF($A4176="",0,IF(OR(N($D4176)=0,$D4176&amp;""=TOP!$C$5&amp;""),1,0))</f>
        <v>0</v>
      </c>
      <c r="L4176" s="27" t="n">
        <f aca="false">IF($K4176=0,0,IFERROR(INDEX(購買率算出!$P$6:$P$3005,MATCH($A4176&amp;"",購買率算出!$C$6:$C$3005,0)),0))</f>
        <v>0</v>
      </c>
    </row>
    <row r="4177" customFormat="false" ht="15" hidden="false" customHeight="false" outlineLevel="0" collapsed="false">
      <c r="A4177" s="24"/>
      <c r="D4177" s="24"/>
      <c r="F4177" s="24"/>
      <c r="K4177" s="9" t="n">
        <f aca="false">IF($A4177="",0,IF(OR(N($D4177)=0,$D4177&amp;""=TOP!$C$5&amp;""),1,0))</f>
        <v>0</v>
      </c>
      <c r="L4177" s="27" t="n">
        <f aca="false">IF($K4177=0,0,IFERROR(INDEX(購買率算出!$P$6:$P$3005,MATCH($A4177&amp;"",購買率算出!$C$6:$C$3005,0)),0))</f>
        <v>0</v>
      </c>
    </row>
    <row r="4178" customFormat="false" ht="15" hidden="false" customHeight="false" outlineLevel="0" collapsed="false">
      <c r="A4178" s="24"/>
      <c r="D4178" s="24"/>
      <c r="F4178" s="24"/>
      <c r="K4178" s="9" t="n">
        <f aca="false">IF($A4178="",0,IF(OR(N($D4178)=0,$D4178&amp;""=TOP!$C$5&amp;""),1,0))</f>
        <v>0</v>
      </c>
      <c r="L4178" s="27" t="n">
        <f aca="false">IF($K4178=0,0,IFERROR(INDEX(購買率算出!$P$6:$P$3005,MATCH($A4178&amp;"",購買率算出!$C$6:$C$3005,0)),0))</f>
        <v>0</v>
      </c>
    </row>
    <row r="4179" customFormat="false" ht="15" hidden="false" customHeight="false" outlineLevel="0" collapsed="false">
      <c r="A4179" s="24"/>
      <c r="D4179" s="24"/>
      <c r="F4179" s="24"/>
      <c r="K4179" s="9" t="n">
        <f aca="false">IF($A4179="",0,IF(OR(N($D4179)=0,$D4179&amp;""=TOP!$C$5&amp;""),1,0))</f>
        <v>0</v>
      </c>
      <c r="L4179" s="27" t="n">
        <f aca="false">IF($K4179=0,0,IFERROR(INDEX(購買率算出!$P$6:$P$3005,MATCH($A4179&amp;"",購買率算出!$C$6:$C$3005,0)),0))</f>
        <v>0</v>
      </c>
    </row>
    <row r="4180" customFormat="false" ht="15" hidden="false" customHeight="false" outlineLevel="0" collapsed="false">
      <c r="A4180" s="24"/>
      <c r="D4180" s="24"/>
      <c r="F4180" s="24"/>
      <c r="K4180" s="9" t="n">
        <f aca="false">IF($A4180="",0,IF(OR(N($D4180)=0,$D4180&amp;""=TOP!$C$5&amp;""),1,0))</f>
        <v>0</v>
      </c>
      <c r="L4180" s="27" t="n">
        <f aca="false">IF($K4180=0,0,IFERROR(INDEX(購買率算出!$P$6:$P$3005,MATCH($A4180&amp;"",購買率算出!$C$6:$C$3005,0)),0))</f>
        <v>0</v>
      </c>
    </row>
    <row r="4181" customFormat="false" ht="15" hidden="false" customHeight="false" outlineLevel="0" collapsed="false">
      <c r="A4181" s="24"/>
      <c r="D4181" s="24"/>
      <c r="F4181" s="24"/>
      <c r="K4181" s="9" t="n">
        <f aca="false">IF($A4181="",0,IF(OR(N($D4181)=0,$D4181&amp;""=TOP!$C$5&amp;""),1,0))</f>
        <v>0</v>
      </c>
      <c r="L4181" s="27" t="n">
        <f aca="false">IF($K4181=0,0,IFERROR(INDEX(購買率算出!$P$6:$P$3005,MATCH($A4181&amp;"",購買率算出!$C$6:$C$3005,0)),0))</f>
        <v>0</v>
      </c>
    </row>
    <row r="4182" customFormat="false" ht="15" hidden="false" customHeight="false" outlineLevel="0" collapsed="false">
      <c r="A4182" s="24"/>
      <c r="D4182" s="24"/>
      <c r="F4182" s="24"/>
      <c r="K4182" s="9" t="n">
        <f aca="false">IF($A4182="",0,IF(OR(N($D4182)=0,$D4182&amp;""=TOP!$C$5&amp;""),1,0))</f>
        <v>0</v>
      </c>
      <c r="L4182" s="27" t="n">
        <f aca="false">IF($K4182=0,0,IFERROR(INDEX(購買率算出!$P$6:$P$3005,MATCH($A4182&amp;"",購買率算出!$C$6:$C$3005,0)),0))</f>
        <v>0</v>
      </c>
    </row>
    <row r="4183" customFormat="false" ht="15" hidden="false" customHeight="false" outlineLevel="0" collapsed="false">
      <c r="A4183" s="24"/>
      <c r="D4183" s="24"/>
      <c r="F4183" s="24"/>
      <c r="K4183" s="9" t="n">
        <f aca="false">IF($A4183="",0,IF(OR(N($D4183)=0,$D4183&amp;""=TOP!$C$5&amp;""),1,0))</f>
        <v>0</v>
      </c>
      <c r="L4183" s="27" t="n">
        <f aca="false">IF($K4183=0,0,IFERROR(INDEX(購買率算出!$P$6:$P$3005,MATCH($A4183&amp;"",購買率算出!$C$6:$C$3005,0)),0))</f>
        <v>0</v>
      </c>
    </row>
    <row r="4184" customFormat="false" ht="15" hidden="false" customHeight="false" outlineLevel="0" collapsed="false">
      <c r="A4184" s="24"/>
      <c r="D4184" s="24"/>
      <c r="F4184" s="24"/>
      <c r="K4184" s="9" t="n">
        <f aca="false">IF($A4184="",0,IF(OR(N($D4184)=0,$D4184&amp;""=TOP!$C$5&amp;""),1,0))</f>
        <v>0</v>
      </c>
      <c r="L4184" s="27" t="n">
        <f aca="false">IF($K4184=0,0,IFERROR(INDEX(購買率算出!$P$6:$P$3005,MATCH($A4184&amp;"",購買率算出!$C$6:$C$3005,0)),0))</f>
        <v>0</v>
      </c>
    </row>
    <row r="4185" customFormat="false" ht="15" hidden="false" customHeight="false" outlineLevel="0" collapsed="false">
      <c r="A4185" s="24"/>
      <c r="D4185" s="24"/>
      <c r="F4185" s="24"/>
      <c r="K4185" s="9" t="n">
        <f aca="false">IF($A4185="",0,IF(OR(N($D4185)=0,$D4185&amp;""=TOP!$C$5&amp;""),1,0))</f>
        <v>0</v>
      </c>
      <c r="L4185" s="27" t="n">
        <f aca="false">IF($K4185=0,0,IFERROR(INDEX(購買率算出!$P$6:$P$3005,MATCH($A4185&amp;"",購買率算出!$C$6:$C$3005,0)),0))</f>
        <v>0</v>
      </c>
    </row>
    <row r="4186" customFormat="false" ht="15" hidden="false" customHeight="false" outlineLevel="0" collapsed="false">
      <c r="A4186" s="24"/>
      <c r="D4186" s="24"/>
      <c r="F4186" s="24"/>
      <c r="K4186" s="9" t="n">
        <f aca="false">IF($A4186="",0,IF(OR(N($D4186)=0,$D4186&amp;""=TOP!$C$5&amp;""),1,0))</f>
        <v>0</v>
      </c>
      <c r="L4186" s="27" t="n">
        <f aca="false">IF($K4186=0,0,IFERROR(INDEX(購買率算出!$P$6:$P$3005,MATCH($A4186&amp;"",購買率算出!$C$6:$C$3005,0)),0))</f>
        <v>0</v>
      </c>
    </row>
    <row r="4187" customFormat="false" ht="15" hidden="false" customHeight="false" outlineLevel="0" collapsed="false">
      <c r="A4187" s="24"/>
      <c r="D4187" s="24"/>
      <c r="F4187" s="24"/>
      <c r="K4187" s="9" t="n">
        <f aca="false">IF($A4187="",0,IF(OR(N($D4187)=0,$D4187&amp;""=TOP!$C$5&amp;""),1,0))</f>
        <v>0</v>
      </c>
      <c r="L4187" s="27" t="n">
        <f aca="false">IF($K4187=0,0,IFERROR(INDEX(購買率算出!$P$6:$P$3005,MATCH($A4187&amp;"",購買率算出!$C$6:$C$3005,0)),0))</f>
        <v>0</v>
      </c>
    </row>
    <row r="4188" customFormat="false" ht="15" hidden="false" customHeight="false" outlineLevel="0" collapsed="false">
      <c r="A4188" s="24"/>
      <c r="D4188" s="24"/>
      <c r="F4188" s="24"/>
      <c r="K4188" s="9" t="n">
        <f aca="false">IF($A4188="",0,IF(OR(N($D4188)=0,$D4188&amp;""=TOP!$C$5&amp;""),1,0))</f>
        <v>0</v>
      </c>
      <c r="L4188" s="27" t="n">
        <f aca="false">IF($K4188=0,0,IFERROR(INDEX(購買率算出!$P$6:$P$3005,MATCH($A4188&amp;"",購買率算出!$C$6:$C$3005,0)),0))</f>
        <v>0</v>
      </c>
    </row>
    <row r="4189" customFormat="false" ht="15" hidden="false" customHeight="false" outlineLevel="0" collapsed="false">
      <c r="A4189" s="24"/>
      <c r="D4189" s="24"/>
      <c r="F4189" s="24"/>
      <c r="K4189" s="9" t="n">
        <f aca="false">IF($A4189="",0,IF(OR(N($D4189)=0,$D4189&amp;""=TOP!$C$5&amp;""),1,0))</f>
        <v>0</v>
      </c>
      <c r="L4189" s="27" t="n">
        <f aca="false">IF($K4189=0,0,IFERROR(INDEX(購買率算出!$P$6:$P$3005,MATCH($A4189&amp;"",購買率算出!$C$6:$C$3005,0)),0))</f>
        <v>0</v>
      </c>
    </row>
    <row r="4190" customFormat="false" ht="15" hidden="false" customHeight="false" outlineLevel="0" collapsed="false">
      <c r="A4190" s="24"/>
      <c r="D4190" s="24"/>
      <c r="F4190" s="24"/>
      <c r="K4190" s="9" t="n">
        <f aca="false">IF($A4190="",0,IF(OR(N($D4190)=0,$D4190&amp;""=TOP!$C$5&amp;""),1,0))</f>
        <v>0</v>
      </c>
      <c r="L4190" s="27" t="n">
        <f aca="false">IF($K4190=0,0,IFERROR(INDEX(購買率算出!$P$6:$P$3005,MATCH($A4190&amp;"",購買率算出!$C$6:$C$3005,0)),0))</f>
        <v>0</v>
      </c>
    </row>
    <row r="4191" customFormat="false" ht="15" hidden="false" customHeight="false" outlineLevel="0" collapsed="false">
      <c r="A4191" s="24"/>
      <c r="D4191" s="24"/>
      <c r="F4191" s="24"/>
      <c r="K4191" s="9" t="n">
        <f aca="false">IF($A4191="",0,IF(OR(N($D4191)=0,$D4191&amp;""=TOP!$C$5&amp;""),1,0))</f>
        <v>0</v>
      </c>
      <c r="L4191" s="27" t="n">
        <f aca="false">IF($K4191=0,0,IFERROR(INDEX(購買率算出!$P$6:$P$3005,MATCH($A4191&amp;"",購買率算出!$C$6:$C$3005,0)),0))</f>
        <v>0</v>
      </c>
    </row>
    <row r="4192" customFormat="false" ht="15" hidden="false" customHeight="false" outlineLevel="0" collapsed="false">
      <c r="A4192" s="24"/>
      <c r="D4192" s="24"/>
      <c r="F4192" s="24"/>
      <c r="K4192" s="9" t="n">
        <f aca="false">IF($A4192="",0,IF(OR(N($D4192)=0,$D4192&amp;""=TOP!$C$5&amp;""),1,0))</f>
        <v>0</v>
      </c>
      <c r="L4192" s="27" t="n">
        <f aca="false">IF($K4192=0,0,IFERROR(INDEX(購買率算出!$P$6:$P$3005,MATCH($A4192&amp;"",購買率算出!$C$6:$C$3005,0)),0))</f>
        <v>0</v>
      </c>
    </row>
    <row r="4193" customFormat="false" ht="15" hidden="false" customHeight="false" outlineLevel="0" collapsed="false">
      <c r="A4193" s="24"/>
      <c r="D4193" s="24"/>
      <c r="F4193" s="24"/>
      <c r="K4193" s="9" t="n">
        <f aca="false">IF($A4193="",0,IF(OR(N($D4193)=0,$D4193&amp;""=TOP!$C$5&amp;""),1,0))</f>
        <v>0</v>
      </c>
      <c r="L4193" s="27" t="n">
        <f aca="false">IF($K4193=0,0,IFERROR(INDEX(購買率算出!$P$6:$P$3005,MATCH($A4193&amp;"",購買率算出!$C$6:$C$3005,0)),0))</f>
        <v>0</v>
      </c>
    </row>
    <row r="4194" customFormat="false" ht="15" hidden="false" customHeight="false" outlineLevel="0" collapsed="false">
      <c r="A4194" s="24"/>
      <c r="D4194" s="24"/>
      <c r="F4194" s="24"/>
      <c r="K4194" s="9" t="n">
        <f aca="false">IF($A4194="",0,IF(OR(N($D4194)=0,$D4194&amp;""=TOP!$C$5&amp;""),1,0))</f>
        <v>0</v>
      </c>
      <c r="L4194" s="27" t="n">
        <f aca="false">IF($K4194=0,0,IFERROR(INDEX(購買率算出!$P$6:$P$3005,MATCH($A4194&amp;"",購買率算出!$C$6:$C$3005,0)),0))</f>
        <v>0</v>
      </c>
    </row>
    <row r="4195" customFormat="false" ht="15" hidden="false" customHeight="false" outlineLevel="0" collapsed="false">
      <c r="A4195" s="24"/>
      <c r="D4195" s="24"/>
      <c r="F4195" s="24"/>
      <c r="K4195" s="9" t="n">
        <f aca="false">IF($A4195="",0,IF(OR(N($D4195)=0,$D4195&amp;""=TOP!$C$5&amp;""),1,0))</f>
        <v>0</v>
      </c>
      <c r="L4195" s="27" t="n">
        <f aca="false">IF($K4195=0,0,IFERROR(INDEX(購買率算出!$P$6:$P$3005,MATCH($A4195&amp;"",購買率算出!$C$6:$C$3005,0)),0))</f>
        <v>0</v>
      </c>
    </row>
    <row r="4196" customFormat="false" ht="15" hidden="false" customHeight="false" outlineLevel="0" collapsed="false">
      <c r="A4196" s="24"/>
      <c r="D4196" s="24"/>
      <c r="F4196" s="24"/>
      <c r="K4196" s="9" t="n">
        <f aca="false">IF($A4196="",0,IF(OR(N($D4196)=0,$D4196&amp;""=TOP!$C$5&amp;""),1,0))</f>
        <v>0</v>
      </c>
      <c r="L4196" s="27" t="n">
        <f aca="false">IF($K4196=0,0,IFERROR(INDEX(購買率算出!$P$6:$P$3005,MATCH($A4196&amp;"",購買率算出!$C$6:$C$3005,0)),0))</f>
        <v>0</v>
      </c>
    </row>
    <row r="4197" customFormat="false" ht="15" hidden="false" customHeight="false" outlineLevel="0" collapsed="false">
      <c r="A4197" s="24"/>
      <c r="D4197" s="24"/>
      <c r="F4197" s="24"/>
      <c r="K4197" s="9" t="n">
        <f aca="false">IF($A4197="",0,IF(OR(N($D4197)=0,$D4197&amp;""=TOP!$C$5&amp;""),1,0))</f>
        <v>0</v>
      </c>
      <c r="L4197" s="27" t="n">
        <f aca="false">IF($K4197=0,0,IFERROR(INDEX(購買率算出!$P$6:$P$3005,MATCH($A4197&amp;"",購買率算出!$C$6:$C$3005,0)),0))</f>
        <v>0</v>
      </c>
    </row>
    <row r="4198" customFormat="false" ht="15" hidden="false" customHeight="false" outlineLevel="0" collapsed="false">
      <c r="A4198" s="24"/>
      <c r="D4198" s="24"/>
      <c r="F4198" s="24"/>
      <c r="K4198" s="9" t="n">
        <f aca="false">IF($A4198="",0,IF(OR(N($D4198)=0,$D4198&amp;""=TOP!$C$5&amp;""),1,0))</f>
        <v>0</v>
      </c>
      <c r="L4198" s="27" t="n">
        <f aca="false">IF($K4198=0,0,IFERROR(INDEX(購買率算出!$P$6:$P$3005,MATCH($A4198&amp;"",購買率算出!$C$6:$C$3005,0)),0))</f>
        <v>0</v>
      </c>
    </row>
    <row r="4199" customFormat="false" ht="15" hidden="false" customHeight="false" outlineLevel="0" collapsed="false">
      <c r="A4199" s="24"/>
      <c r="D4199" s="24"/>
      <c r="F4199" s="24"/>
      <c r="K4199" s="9" t="n">
        <f aca="false">IF($A4199="",0,IF(OR(N($D4199)=0,$D4199&amp;""=TOP!$C$5&amp;""),1,0))</f>
        <v>0</v>
      </c>
      <c r="L4199" s="27" t="n">
        <f aca="false">IF($K4199=0,0,IFERROR(INDEX(購買率算出!$P$6:$P$3005,MATCH($A4199&amp;"",購買率算出!$C$6:$C$3005,0)),0))</f>
        <v>0</v>
      </c>
    </row>
    <row r="4200" customFormat="false" ht="15" hidden="false" customHeight="false" outlineLevel="0" collapsed="false">
      <c r="A4200" s="24"/>
      <c r="D4200" s="24"/>
      <c r="F4200" s="24"/>
      <c r="K4200" s="9" t="n">
        <f aca="false">IF($A4200="",0,IF(OR(N($D4200)=0,$D4200&amp;""=TOP!$C$5&amp;""),1,0))</f>
        <v>0</v>
      </c>
      <c r="L4200" s="27" t="n">
        <f aca="false">IF($K4200=0,0,IFERROR(INDEX(購買率算出!$P$6:$P$3005,MATCH($A4200&amp;"",購買率算出!$C$6:$C$3005,0)),0))</f>
        <v>0</v>
      </c>
    </row>
    <row r="4201" customFormat="false" ht="15" hidden="false" customHeight="false" outlineLevel="0" collapsed="false">
      <c r="A4201" s="24"/>
      <c r="D4201" s="24"/>
      <c r="F4201" s="24"/>
      <c r="K4201" s="9" t="n">
        <f aca="false">IF($A4201="",0,IF(OR(N($D4201)=0,$D4201&amp;""=TOP!$C$5&amp;""),1,0))</f>
        <v>0</v>
      </c>
      <c r="L4201" s="27" t="n">
        <f aca="false">IF($K4201=0,0,IFERROR(INDEX(購買率算出!$P$6:$P$3005,MATCH($A4201&amp;"",購買率算出!$C$6:$C$3005,0)),0))</f>
        <v>0</v>
      </c>
    </row>
    <row r="4202" customFormat="false" ht="15" hidden="false" customHeight="false" outlineLevel="0" collapsed="false">
      <c r="A4202" s="24"/>
      <c r="D4202" s="24"/>
      <c r="F4202" s="24"/>
      <c r="K4202" s="9" t="n">
        <f aca="false">IF($A4202="",0,IF(OR(N($D4202)=0,$D4202&amp;""=TOP!$C$5&amp;""),1,0))</f>
        <v>0</v>
      </c>
      <c r="L4202" s="27" t="n">
        <f aca="false">IF($K4202=0,0,IFERROR(INDEX(購買率算出!$P$6:$P$3005,MATCH($A4202&amp;"",購買率算出!$C$6:$C$3005,0)),0))</f>
        <v>0</v>
      </c>
    </row>
    <row r="4203" customFormat="false" ht="15" hidden="false" customHeight="false" outlineLevel="0" collapsed="false">
      <c r="A4203" s="24"/>
      <c r="D4203" s="24"/>
      <c r="F4203" s="24"/>
      <c r="K4203" s="9" t="n">
        <f aca="false">IF($A4203="",0,IF(OR(N($D4203)=0,$D4203&amp;""=TOP!$C$5&amp;""),1,0))</f>
        <v>0</v>
      </c>
      <c r="L4203" s="27" t="n">
        <f aca="false">IF($K4203=0,0,IFERROR(INDEX(購買率算出!$P$6:$P$3005,MATCH($A4203&amp;"",購買率算出!$C$6:$C$3005,0)),0))</f>
        <v>0</v>
      </c>
    </row>
    <row r="4204" customFormat="false" ht="15" hidden="false" customHeight="false" outlineLevel="0" collapsed="false">
      <c r="A4204" s="24"/>
      <c r="D4204" s="24"/>
      <c r="F4204" s="24"/>
      <c r="K4204" s="9" t="n">
        <f aca="false">IF($A4204="",0,IF(OR(N($D4204)=0,$D4204&amp;""=TOP!$C$5&amp;""),1,0))</f>
        <v>0</v>
      </c>
      <c r="L4204" s="27" t="n">
        <f aca="false">IF($K4204=0,0,IFERROR(INDEX(購買率算出!$P$6:$P$3005,MATCH($A4204&amp;"",購買率算出!$C$6:$C$3005,0)),0))</f>
        <v>0</v>
      </c>
    </row>
    <row r="4205" customFormat="false" ht="15" hidden="false" customHeight="false" outlineLevel="0" collapsed="false">
      <c r="A4205" s="24"/>
      <c r="D4205" s="24"/>
      <c r="F4205" s="24"/>
      <c r="K4205" s="9" t="n">
        <f aca="false">IF($A4205="",0,IF(OR(N($D4205)=0,$D4205&amp;""=TOP!$C$5&amp;""),1,0))</f>
        <v>0</v>
      </c>
      <c r="L4205" s="27" t="n">
        <f aca="false">IF($K4205=0,0,IFERROR(INDEX(購買率算出!$P$6:$P$3005,MATCH($A4205&amp;"",購買率算出!$C$6:$C$3005,0)),0))</f>
        <v>0</v>
      </c>
    </row>
    <row r="4206" customFormat="false" ht="15" hidden="false" customHeight="false" outlineLevel="0" collapsed="false">
      <c r="A4206" s="24"/>
      <c r="D4206" s="24"/>
      <c r="F4206" s="24"/>
      <c r="K4206" s="9" t="n">
        <f aca="false">IF($A4206="",0,IF(OR(N($D4206)=0,$D4206&amp;""=TOP!$C$5&amp;""),1,0))</f>
        <v>0</v>
      </c>
      <c r="L4206" s="27" t="n">
        <f aca="false">IF($K4206=0,0,IFERROR(INDEX(購買率算出!$P$6:$P$3005,MATCH($A4206&amp;"",購買率算出!$C$6:$C$3005,0)),0))</f>
        <v>0</v>
      </c>
    </row>
    <row r="4207" customFormat="false" ht="15" hidden="false" customHeight="false" outlineLevel="0" collapsed="false">
      <c r="A4207" s="24"/>
      <c r="D4207" s="24"/>
      <c r="F4207" s="24"/>
      <c r="K4207" s="9" t="n">
        <f aca="false">IF($A4207="",0,IF(OR(N($D4207)=0,$D4207&amp;""=TOP!$C$5&amp;""),1,0))</f>
        <v>0</v>
      </c>
      <c r="L4207" s="27" t="n">
        <f aca="false">IF($K4207=0,0,IFERROR(INDEX(購買率算出!$P$6:$P$3005,MATCH($A4207&amp;"",購買率算出!$C$6:$C$3005,0)),0))</f>
        <v>0</v>
      </c>
    </row>
    <row r="4208" customFormat="false" ht="15" hidden="false" customHeight="false" outlineLevel="0" collapsed="false">
      <c r="A4208" s="24"/>
      <c r="D4208" s="24"/>
      <c r="F4208" s="24"/>
      <c r="K4208" s="9" t="n">
        <f aca="false">IF($A4208="",0,IF(OR(N($D4208)=0,$D4208&amp;""=TOP!$C$5&amp;""),1,0))</f>
        <v>0</v>
      </c>
      <c r="L4208" s="27" t="n">
        <f aca="false">IF($K4208=0,0,IFERROR(INDEX(購買率算出!$P$6:$P$3005,MATCH($A4208&amp;"",購買率算出!$C$6:$C$3005,0)),0))</f>
        <v>0</v>
      </c>
    </row>
    <row r="4209" customFormat="false" ht="15" hidden="false" customHeight="false" outlineLevel="0" collapsed="false">
      <c r="A4209" s="24"/>
      <c r="D4209" s="24"/>
      <c r="F4209" s="24"/>
      <c r="K4209" s="9" t="n">
        <f aca="false">IF($A4209="",0,IF(OR(N($D4209)=0,$D4209&amp;""=TOP!$C$5&amp;""),1,0))</f>
        <v>0</v>
      </c>
      <c r="L4209" s="27" t="n">
        <f aca="false">IF($K4209=0,0,IFERROR(INDEX(購買率算出!$P$6:$P$3005,MATCH($A4209&amp;"",購買率算出!$C$6:$C$3005,0)),0))</f>
        <v>0</v>
      </c>
    </row>
    <row r="4210" customFormat="false" ht="15" hidden="false" customHeight="false" outlineLevel="0" collapsed="false">
      <c r="A4210" s="24"/>
      <c r="D4210" s="24"/>
      <c r="F4210" s="24"/>
      <c r="K4210" s="9" t="n">
        <f aca="false">IF($A4210="",0,IF(OR(N($D4210)=0,$D4210&amp;""=TOP!$C$5&amp;""),1,0))</f>
        <v>0</v>
      </c>
      <c r="L4210" s="27" t="n">
        <f aca="false">IF($K4210=0,0,IFERROR(INDEX(購買率算出!$P$6:$P$3005,MATCH($A4210&amp;"",購買率算出!$C$6:$C$3005,0)),0))</f>
        <v>0</v>
      </c>
    </row>
    <row r="4211" customFormat="false" ht="15" hidden="false" customHeight="false" outlineLevel="0" collapsed="false">
      <c r="A4211" s="24"/>
      <c r="D4211" s="24"/>
      <c r="F4211" s="24"/>
      <c r="K4211" s="9" t="n">
        <f aca="false">IF($A4211="",0,IF(OR(N($D4211)=0,$D4211&amp;""=TOP!$C$5&amp;""),1,0))</f>
        <v>0</v>
      </c>
      <c r="L4211" s="27" t="n">
        <f aca="false">IF($K4211=0,0,IFERROR(INDEX(購買率算出!$P$6:$P$3005,MATCH($A4211&amp;"",購買率算出!$C$6:$C$3005,0)),0))</f>
        <v>0</v>
      </c>
    </row>
    <row r="4212" customFormat="false" ht="15" hidden="false" customHeight="false" outlineLevel="0" collapsed="false">
      <c r="A4212" s="24"/>
      <c r="D4212" s="24"/>
      <c r="F4212" s="24"/>
      <c r="K4212" s="9" t="n">
        <f aca="false">IF($A4212="",0,IF(OR(N($D4212)=0,$D4212&amp;""=TOP!$C$5&amp;""),1,0))</f>
        <v>0</v>
      </c>
      <c r="L4212" s="27" t="n">
        <f aca="false">IF($K4212=0,0,IFERROR(INDEX(購買率算出!$P$6:$P$3005,MATCH($A4212&amp;"",購買率算出!$C$6:$C$3005,0)),0))</f>
        <v>0</v>
      </c>
    </row>
    <row r="4213" customFormat="false" ht="15" hidden="false" customHeight="false" outlineLevel="0" collapsed="false">
      <c r="A4213" s="24"/>
      <c r="D4213" s="24"/>
      <c r="F4213" s="24"/>
      <c r="K4213" s="9" t="n">
        <f aca="false">IF($A4213="",0,IF(OR(N($D4213)=0,$D4213&amp;""=TOP!$C$5&amp;""),1,0))</f>
        <v>0</v>
      </c>
      <c r="L4213" s="27" t="n">
        <f aca="false">IF($K4213=0,0,IFERROR(INDEX(購買率算出!$P$6:$P$3005,MATCH($A4213&amp;"",購買率算出!$C$6:$C$3005,0)),0))</f>
        <v>0</v>
      </c>
    </row>
    <row r="4214" customFormat="false" ht="15" hidden="false" customHeight="false" outlineLevel="0" collapsed="false">
      <c r="A4214" s="24"/>
      <c r="D4214" s="24"/>
      <c r="F4214" s="24"/>
      <c r="K4214" s="9" t="n">
        <f aca="false">IF($A4214="",0,IF(OR(N($D4214)=0,$D4214&amp;""=TOP!$C$5&amp;""),1,0))</f>
        <v>0</v>
      </c>
      <c r="L4214" s="27" t="n">
        <f aca="false">IF($K4214=0,0,IFERROR(INDEX(購買率算出!$P$6:$P$3005,MATCH($A4214&amp;"",購買率算出!$C$6:$C$3005,0)),0))</f>
        <v>0</v>
      </c>
    </row>
    <row r="4215" customFormat="false" ht="15" hidden="false" customHeight="false" outlineLevel="0" collapsed="false">
      <c r="A4215" s="24"/>
      <c r="D4215" s="24"/>
      <c r="F4215" s="24"/>
      <c r="K4215" s="9" t="n">
        <f aca="false">IF($A4215="",0,IF(OR(N($D4215)=0,$D4215&amp;""=TOP!$C$5&amp;""),1,0))</f>
        <v>0</v>
      </c>
      <c r="L4215" s="27" t="n">
        <f aca="false">IF($K4215=0,0,IFERROR(INDEX(購買率算出!$P$6:$P$3005,MATCH($A4215&amp;"",購買率算出!$C$6:$C$3005,0)),0))</f>
        <v>0</v>
      </c>
    </row>
    <row r="4216" customFormat="false" ht="15" hidden="false" customHeight="false" outlineLevel="0" collapsed="false">
      <c r="A4216" s="24"/>
      <c r="D4216" s="24"/>
      <c r="F4216" s="24"/>
      <c r="K4216" s="9" t="n">
        <f aca="false">IF($A4216="",0,IF(OR(N($D4216)=0,$D4216&amp;""=TOP!$C$5&amp;""),1,0))</f>
        <v>0</v>
      </c>
      <c r="L4216" s="27" t="n">
        <f aca="false">IF($K4216=0,0,IFERROR(INDEX(購買率算出!$P$6:$P$3005,MATCH($A4216&amp;"",購買率算出!$C$6:$C$3005,0)),0))</f>
        <v>0</v>
      </c>
    </row>
    <row r="4217" customFormat="false" ht="15" hidden="false" customHeight="false" outlineLevel="0" collapsed="false">
      <c r="A4217" s="24"/>
      <c r="D4217" s="24"/>
      <c r="F4217" s="24"/>
      <c r="K4217" s="9" t="n">
        <f aca="false">IF($A4217="",0,IF(OR(N($D4217)=0,$D4217&amp;""=TOP!$C$5&amp;""),1,0))</f>
        <v>0</v>
      </c>
      <c r="L4217" s="27" t="n">
        <f aca="false">IF($K4217=0,0,IFERROR(INDEX(購買率算出!$P$6:$P$3005,MATCH($A4217&amp;"",購買率算出!$C$6:$C$3005,0)),0))</f>
        <v>0</v>
      </c>
    </row>
    <row r="4218" customFormat="false" ht="15" hidden="false" customHeight="false" outlineLevel="0" collapsed="false">
      <c r="A4218" s="24"/>
      <c r="D4218" s="24"/>
      <c r="F4218" s="24"/>
      <c r="K4218" s="9" t="n">
        <f aca="false">IF($A4218="",0,IF(OR(N($D4218)=0,$D4218&amp;""=TOP!$C$5&amp;""),1,0))</f>
        <v>0</v>
      </c>
      <c r="L4218" s="27" t="n">
        <f aca="false">IF($K4218=0,0,IFERROR(INDEX(購買率算出!$P$6:$P$3005,MATCH($A4218&amp;"",購買率算出!$C$6:$C$3005,0)),0))</f>
        <v>0</v>
      </c>
    </row>
    <row r="4219" customFormat="false" ht="15" hidden="false" customHeight="false" outlineLevel="0" collapsed="false">
      <c r="A4219" s="24"/>
      <c r="D4219" s="24"/>
      <c r="F4219" s="24"/>
      <c r="K4219" s="9" t="n">
        <f aca="false">IF($A4219="",0,IF(OR(N($D4219)=0,$D4219&amp;""=TOP!$C$5&amp;""),1,0))</f>
        <v>0</v>
      </c>
      <c r="L4219" s="27" t="n">
        <f aca="false">IF($K4219=0,0,IFERROR(INDEX(購買率算出!$P$6:$P$3005,MATCH($A4219&amp;"",購買率算出!$C$6:$C$3005,0)),0))</f>
        <v>0</v>
      </c>
    </row>
    <row r="4220" customFormat="false" ht="15" hidden="false" customHeight="false" outlineLevel="0" collapsed="false">
      <c r="A4220" s="24"/>
      <c r="D4220" s="24"/>
      <c r="F4220" s="24"/>
      <c r="K4220" s="9" t="n">
        <f aca="false">IF($A4220="",0,IF(OR(N($D4220)=0,$D4220&amp;""=TOP!$C$5&amp;""),1,0))</f>
        <v>0</v>
      </c>
      <c r="L4220" s="27" t="n">
        <f aca="false">IF($K4220=0,0,IFERROR(INDEX(購買率算出!$P$6:$P$3005,MATCH($A4220&amp;"",購買率算出!$C$6:$C$3005,0)),0))</f>
        <v>0</v>
      </c>
    </row>
    <row r="4221" customFormat="false" ht="15" hidden="false" customHeight="false" outlineLevel="0" collapsed="false">
      <c r="A4221" s="24"/>
      <c r="D4221" s="24"/>
      <c r="F4221" s="24"/>
      <c r="K4221" s="9" t="n">
        <f aca="false">IF($A4221="",0,IF(OR(N($D4221)=0,$D4221&amp;""=TOP!$C$5&amp;""),1,0))</f>
        <v>0</v>
      </c>
      <c r="L4221" s="27" t="n">
        <f aca="false">IF($K4221=0,0,IFERROR(INDEX(購買率算出!$P$6:$P$3005,MATCH($A4221&amp;"",購買率算出!$C$6:$C$3005,0)),0))</f>
        <v>0</v>
      </c>
    </row>
    <row r="4222" customFormat="false" ht="15" hidden="false" customHeight="false" outlineLevel="0" collapsed="false">
      <c r="A4222" s="24"/>
      <c r="D4222" s="24"/>
      <c r="F4222" s="24"/>
      <c r="K4222" s="9" t="n">
        <f aca="false">IF($A4222="",0,IF(OR(N($D4222)=0,$D4222&amp;""=TOP!$C$5&amp;""),1,0))</f>
        <v>0</v>
      </c>
      <c r="L4222" s="27" t="n">
        <f aca="false">IF($K4222=0,0,IFERROR(INDEX(購買率算出!$P$6:$P$3005,MATCH($A4222&amp;"",購買率算出!$C$6:$C$3005,0)),0))</f>
        <v>0</v>
      </c>
    </row>
    <row r="4223" customFormat="false" ht="15" hidden="false" customHeight="false" outlineLevel="0" collapsed="false">
      <c r="A4223" s="24"/>
      <c r="D4223" s="24"/>
      <c r="F4223" s="24"/>
      <c r="K4223" s="9" t="n">
        <f aca="false">IF($A4223="",0,IF(OR(N($D4223)=0,$D4223&amp;""=TOP!$C$5&amp;""),1,0))</f>
        <v>0</v>
      </c>
      <c r="L4223" s="27" t="n">
        <f aca="false">IF($K4223=0,0,IFERROR(INDEX(購買率算出!$P$6:$P$3005,MATCH($A4223&amp;"",購買率算出!$C$6:$C$3005,0)),0))</f>
        <v>0</v>
      </c>
    </row>
    <row r="4224" customFormat="false" ht="15" hidden="false" customHeight="false" outlineLevel="0" collapsed="false">
      <c r="A4224" s="24"/>
      <c r="D4224" s="24"/>
      <c r="F4224" s="24"/>
      <c r="K4224" s="9" t="n">
        <f aca="false">IF($A4224="",0,IF(OR(N($D4224)=0,$D4224&amp;""=TOP!$C$5&amp;""),1,0))</f>
        <v>0</v>
      </c>
      <c r="L4224" s="27" t="n">
        <f aca="false">IF($K4224=0,0,IFERROR(INDEX(購買率算出!$P$6:$P$3005,MATCH($A4224&amp;"",購買率算出!$C$6:$C$3005,0)),0))</f>
        <v>0</v>
      </c>
    </row>
    <row r="4225" customFormat="false" ht="15" hidden="false" customHeight="false" outlineLevel="0" collapsed="false">
      <c r="A4225" s="24"/>
      <c r="D4225" s="24"/>
      <c r="F4225" s="24"/>
      <c r="K4225" s="9" t="n">
        <f aca="false">IF($A4225="",0,IF(OR(N($D4225)=0,$D4225&amp;""=TOP!$C$5&amp;""),1,0))</f>
        <v>0</v>
      </c>
      <c r="L4225" s="27" t="n">
        <f aca="false">IF($K4225=0,0,IFERROR(INDEX(購買率算出!$P$6:$P$3005,MATCH($A4225&amp;"",購買率算出!$C$6:$C$3005,0)),0))</f>
        <v>0</v>
      </c>
    </row>
    <row r="4226" customFormat="false" ht="15" hidden="false" customHeight="false" outlineLevel="0" collapsed="false">
      <c r="A4226" s="24"/>
      <c r="D4226" s="24"/>
      <c r="F4226" s="24"/>
      <c r="K4226" s="9" t="n">
        <f aca="false">IF($A4226="",0,IF(OR(N($D4226)=0,$D4226&amp;""=TOP!$C$5&amp;""),1,0))</f>
        <v>0</v>
      </c>
      <c r="L4226" s="27" t="n">
        <f aca="false">IF($K4226=0,0,IFERROR(INDEX(購買率算出!$P$6:$P$3005,MATCH($A4226&amp;"",購買率算出!$C$6:$C$3005,0)),0))</f>
        <v>0</v>
      </c>
    </row>
    <row r="4227" customFormat="false" ht="15" hidden="false" customHeight="false" outlineLevel="0" collapsed="false">
      <c r="A4227" s="24"/>
      <c r="D4227" s="24"/>
      <c r="F4227" s="24"/>
      <c r="K4227" s="9" t="n">
        <f aca="false">IF($A4227="",0,IF(OR(N($D4227)=0,$D4227&amp;""=TOP!$C$5&amp;""),1,0))</f>
        <v>0</v>
      </c>
      <c r="L4227" s="27" t="n">
        <f aca="false">IF($K4227=0,0,IFERROR(INDEX(購買率算出!$P$6:$P$3005,MATCH($A4227&amp;"",購買率算出!$C$6:$C$3005,0)),0))</f>
        <v>0</v>
      </c>
    </row>
    <row r="4228" customFormat="false" ht="15" hidden="false" customHeight="false" outlineLevel="0" collapsed="false">
      <c r="A4228" s="24"/>
      <c r="D4228" s="24"/>
      <c r="F4228" s="24"/>
      <c r="K4228" s="9" t="n">
        <f aca="false">IF($A4228="",0,IF(OR(N($D4228)=0,$D4228&amp;""=TOP!$C$5&amp;""),1,0))</f>
        <v>0</v>
      </c>
      <c r="L4228" s="27" t="n">
        <f aca="false">IF($K4228=0,0,IFERROR(INDEX(購買率算出!$P$6:$P$3005,MATCH($A4228&amp;"",購買率算出!$C$6:$C$3005,0)),0))</f>
        <v>0</v>
      </c>
    </row>
    <row r="4229" customFormat="false" ht="15" hidden="false" customHeight="false" outlineLevel="0" collapsed="false">
      <c r="A4229" s="24"/>
      <c r="D4229" s="24"/>
      <c r="F4229" s="24"/>
      <c r="K4229" s="9" t="n">
        <f aca="false">IF($A4229="",0,IF(OR(N($D4229)=0,$D4229&amp;""=TOP!$C$5&amp;""),1,0))</f>
        <v>0</v>
      </c>
      <c r="L4229" s="27" t="n">
        <f aca="false">IF($K4229=0,0,IFERROR(INDEX(購買率算出!$P$6:$P$3005,MATCH($A4229&amp;"",購買率算出!$C$6:$C$3005,0)),0))</f>
        <v>0</v>
      </c>
    </row>
    <row r="4230" customFormat="false" ht="15" hidden="false" customHeight="false" outlineLevel="0" collapsed="false">
      <c r="A4230" s="24"/>
      <c r="D4230" s="24"/>
      <c r="F4230" s="24"/>
      <c r="K4230" s="9" t="n">
        <f aca="false">IF($A4230="",0,IF(OR(N($D4230)=0,$D4230&amp;""=TOP!$C$5&amp;""),1,0))</f>
        <v>0</v>
      </c>
      <c r="L4230" s="27" t="n">
        <f aca="false">IF($K4230=0,0,IFERROR(INDEX(購買率算出!$P$6:$P$3005,MATCH($A4230&amp;"",購買率算出!$C$6:$C$3005,0)),0))</f>
        <v>0</v>
      </c>
    </row>
    <row r="4231" customFormat="false" ht="15" hidden="false" customHeight="false" outlineLevel="0" collapsed="false">
      <c r="A4231" s="24"/>
      <c r="D4231" s="24"/>
      <c r="F4231" s="24"/>
      <c r="K4231" s="9" t="n">
        <f aca="false">IF($A4231="",0,IF(OR(N($D4231)=0,$D4231&amp;""=TOP!$C$5&amp;""),1,0))</f>
        <v>0</v>
      </c>
      <c r="L4231" s="27" t="n">
        <f aca="false">IF($K4231=0,0,IFERROR(INDEX(購買率算出!$P$6:$P$3005,MATCH($A4231&amp;"",購買率算出!$C$6:$C$3005,0)),0))</f>
        <v>0</v>
      </c>
    </row>
    <row r="4232" customFormat="false" ht="15" hidden="false" customHeight="false" outlineLevel="0" collapsed="false">
      <c r="A4232" s="24"/>
      <c r="D4232" s="24"/>
      <c r="F4232" s="24"/>
      <c r="K4232" s="9" t="n">
        <f aca="false">IF($A4232="",0,IF(OR(N($D4232)=0,$D4232&amp;""=TOP!$C$5&amp;""),1,0))</f>
        <v>0</v>
      </c>
      <c r="L4232" s="27" t="n">
        <f aca="false">IF($K4232=0,0,IFERROR(INDEX(購買率算出!$P$6:$P$3005,MATCH($A4232&amp;"",購買率算出!$C$6:$C$3005,0)),0))</f>
        <v>0</v>
      </c>
    </row>
    <row r="4233" customFormat="false" ht="15" hidden="false" customHeight="false" outlineLevel="0" collapsed="false">
      <c r="A4233" s="24"/>
      <c r="D4233" s="24"/>
      <c r="F4233" s="24"/>
      <c r="K4233" s="9" t="n">
        <f aca="false">IF($A4233="",0,IF(OR(N($D4233)=0,$D4233&amp;""=TOP!$C$5&amp;""),1,0))</f>
        <v>0</v>
      </c>
      <c r="L4233" s="27" t="n">
        <f aca="false">IF($K4233=0,0,IFERROR(INDEX(購買率算出!$P$6:$P$3005,MATCH($A4233&amp;"",購買率算出!$C$6:$C$3005,0)),0))</f>
        <v>0</v>
      </c>
    </row>
    <row r="4234" customFormat="false" ht="15" hidden="false" customHeight="false" outlineLevel="0" collapsed="false">
      <c r="A4234" s="24"/>
      <c r="D4234" s="24"/>
      <c r="F4234" s="24"/>
      <c r="K4234" s="9" t="n">
        <f aca="false">IF($A4234="",0,IF(OR(N($D4234)=0,$D4234&amp;""=TOP!$C$5&amp;""),1,0))</f>
        <v>0</v>
      </c>
      <c r="L4234" s="27" t="n">
        <f aca="false">IF($K4234=0,0,IFERROR(INDEX(購買率算出!$P$6:$P$3005,MATCH($A4234&amp;"",購買率算出!$C$6:$C$3005,0)),0))</f>
        <v>0</v>
      </c>
    </row>
    <row r="4235" customFormat="false" ht="15" hidden="false" customHeight="false" outlineLevel="0" collapsed="false">
      <c r="A4235" s="24"/>
      <c r="D4235" s="24"/>
      <c r="F4235" s="24"/>
      <c r="K4235" s="9" t="n">
        <f aca="false">IF($A4235="",0,IF(OR(N($D4235)=0,$D4235&amp;""=TOP!$C$5&amp;""),1,0))</f>
        <v>0</v>
      </c>
      <c r="L4235" s="27" t="n">
        <f aca="false">IF($K4235=0,0,IFERROR(INDEX(購買率算出!$P$6:$P$3005,MATCH($A4235&amp;"",購買率算出!$C$6:$C$3005,0)),0))</f>
        <v>0</v>
      </c>
    </row>
    <row r="4236" customFormat="false" ht="15" hidden="false" customHeight="false" outlineLevel="0" collapsed="false">
      <c r="A4236" s="24"/>
      <c r="D4236" s="24"/>
      <c r="F4236" s="24"/>
      <c r="K4236" s="9" t="n">
        <f aca="false">IF($A4236="",0,IF(OR(N($D4236)=0,$D4236&amp;""=TOP!$C$5&amp;""),1,0))</f>
        <v>0</v>
      </c>
      <c r="L4236" s="27" t="n">
        <f aca="false">IF($K4236=0,0,IFERROR(INDEX(購買率算出!$P$6:$P$3005,MATCH($A4236&amp;"",購買率算出!$C$6:$C$3005,0)),0))</f>
        <v>0</v>
      </c>
    </row>
    <row r="4237" customFormat="false" ht="15" hidden="false" customHeight="false" outlineLevel="0" collapsed="false">
      <c r="A4237" s="24"/>
      <c r="D4237" s="24"/>
      <c r="F4237" s="24"/>
      <c r="K4237" s="9" t="n">
        <f aca="false">IF($A4237="",0,IF(OR(N($D4237)=0,$D4237&amp;""=TOP!$C$5&amp;""),1,0))</f>
        <v>0</v>
      </c>
      <c r="L4237" s="27" t="n">
        <f aca="false">IF($K4237=0,0,IFERROR(INDEX(購買率算出!$P$6:$P$3005,MATCH($A4237&amp;"",購買率算出!$C$6:$C$3005,0)),0))</f>
        <v>0</v>
      </c>
    </row>
    <row r="4238" customFormat="false" ht="15" hidden="false" customHeight="false" outlineLevel="0" collapsed="false">
      <c r="A4238" s="24"/>
      <c r="D4238" s="24"/>
      <c r="F4238" s="24"/>
      <c r="K4238" s="9" t="n">
        <f aca="false">IF($A4238="",0,IF(OR(N($D4238)=0,$D4238&amp;""=TOP!$C$5&amp;""),1,0))</f>
        <v>0</v>
      </c>
      <c r="L4238" s="27" t="n">
        <f aca="false">IF($K4238=0,0,IFERROR(INDEX(購買率算出!$P$6:$P$3005,MATCH($A4238&amp;"",購買率算出!$C$6:$C$3005,0)),0))</f>
        <v>0</v>
      </c>
    </row>
    <row r="4239" customFormat="false" ht="15" hidden="false" customHeight="false" outlineLevel="0" collapsed="false">
      <c r="A4239" s="24"/>
      <c r="D4239" s="24"/>
      <c r="F4239" s="24"/>
      <c r="K4239" s="9" t="n">
        <f aca="false">IF($A4239="",0,IF(OR(N($D4239)=0,$D4239&amp;""=TOP!$C$5&amp;""),1,0))</f>
        <v>0</v>
      </c>
      <c r="L4239" s="27" t="n">
        <f aca="false">IF($K4239=0,0,IFERROR(INDEX(購買率算出!$P$6:$P$3005,MATCH($A4239&amp;"",購買率算出!$C$6:$C$3005,0)),0))</f>
        <v>0</v>
      </c>
    </row>
    <row r="4240" customFormat="false" ht="15" hidden="false" customHeight="false" outlineLevel="0" collapsed="false">
      <c r="A4240" s="24"/>
      <c r="D4240" s="24"/>
      <c r="F4240" s="24"/>
      <c r="K4240" s="9" t="n">
        <f aca="false">IF($A4240="",0,IF(OR(N($D4240)=0,$D4240&amp;""=TOP!$C$5&amp;""),1,0))</f>
        <v>0</v>
      </c>
      <c r="L4240" s="27" t="n">
        <f aca="false">IF($K4240=0,0,IFERROR(INDEX(購買率算出!$P$6:$P$3005,MATCH($A4240&amp;"",購買率算出!$C$6:$C$3005,0)),0))</f>
        <v>0</v>
      </c>
    </row>
    <row r="4241" customFormat="false" ht="15" hidden="false" customHeight="false" outlineLevel="0" collapsed="false">
      <c r="A4241" s="24"/>
      <c r="D4241" s="24"/>
      <c r="F4241" s="24"/>
      <c r="K4241" s="9" t="n">
        <f aca="false">IF($A4241="",0,IF(OR(N($D4241)=0,$D4241&amp;""=TOP!$C$5&amp;""),1,0))</f>
        <v>0</v>
      </c>
      <c r="L4241" s="27" t="n">
        <f aca="false">IF($K4241=0,0,IFERROR(INDEX(購買率算出!$P$6:$P$3005,MATCH($A4241&amp;"",購買率算出!$C$6:$C$3005,0)),0))</f>
        <v>0</v>
      </c>
    </row>
    <row r="4242" customFormat="false" ht="15" hidden="false" customHeight="false" outlineLevel="0" collapsed="false">
      <c r="A4242" s="24"/>
      <c r="D4242" s="24"/>
      <c r="F4242" s="24"/>
      <c r="K4242" s="9" t="n">
        <f aca="false">IF($A4242="",0,IF(OR(N($D4242)=0,$D4242&amp;""=TOP!$C$5&amp;""),1,0))</f>
        <v>0</v>
      </c>
      <c r="L4242" s="27" t="n">
        <f aca="false">IF($K4242=0,0,IFERROR(INDEX(購買率算出!$P$6:$P$3005,MATCH($A4242&amp;"",購買率算出!$C$6:$C$3005,0)),0))</f>
        <v>0</v>
      </c>
    </row>
    <row r="4243" customFormat="false" ht="15" hidden="false" customHeight="false" outlineLevel="0" collapsed="false">
      <c r="A4243" s="24"/>
      <c r="D4243" s="24"/>
      <c r="F4243" s="24"/>
      <c r="K4243" s="9" t="n">
        <f aca="false">IF($A4243="",0,IF(OR(N($D4243)=0,$D4243&amp;""=TOP!$C$5&amp;""),1,0))</f>
        <v>0</v>
      </c>
      <c r="L4243" s="27" t="n">
        <f aca="false">IF($K4243=0,0,IFERROR(INDEX(購買率算出!$P$6:$P$3005,MATCH($A4243&amp;"",購買率算出!$C$6:$C$3005,0)),0))</f>
        <v>0</v>
      </c>
    </row>
    <row r="4244" customFormat="false" ht="15" hidden="false" customHeight="false" outlineLevel="0" collapsed="false">
      <c r="A4244" s="24"/>
      <c r="D4244" s="24"/>
      <c r="F4244" s="24"/>
      <c r="K4244" s="9" t="n">
        <f aca="false">IF($A4244="",0,IF(OR(N($D4244)=0,$D4244&amp;""=TOP!$C$5&amp;""),1,0))</f>
        <v>0</v>
      </c>
      <c r="L4244" s="27" t="n">
        <f aca="false">IF($K4244=0,0,IFERROR(INDEX(購買率算出!$P$6:$P$3005,MATCH($A4244&amp;"",購買率算出!$C$6:$C$3005,0)),0))</f>
        <v>0</v>
      </c>
    </row>
    <row r="4245" customFormat="false" ht="15" hidden="false" customHeight="false" outlineLevel="0" collapsed="false">
      <c r="A4245" s="24"/>
      <c r="D4245" s="24"/>
      <c r="F4245" s="24"/>
      <c r="K4245" s="9" t="n">
        <f aca="false">IF($A4245="",0,IF(OR(N($D4245)=0,$D4245&amp;""=TOP!$C$5&amp;""),1,0))</f>
        <v>0</v>
      </c>
      <c r="L4245" s="27" t="n">
        <f aca="false">IF($K4245=0,0,IFERROR(INDEX(購買率算出!$P$6:$P$3005,MATCH($A4245&amp;"",購買率算出!$C$6:$C$3005,0)),0))</f>
        <v>0</v>
      </c>
    </row>
    <row r="4246" customFormat="false" ht="15" hidden="false" customHeight="false" outlineLevel="0" collapsed="false">
      <c r="A4246" s="24"/>
      <c r="D4246" s="24"/>
      <c r="F4246" s="24"/>
      <c r="K4246" s="9" t="n">
        <f aca="false">IF($A4246="",0,IF(OR(N($D4246)=0,$D4246&amp;""=TOP!$C$5&amp;""),1,0))</f>
        <v>0</v>
      </c>
      <c r="L4246" s="27" t="n">
        <f aca="false">IF($K4246=0,0,IFERROR(INDEX(購買率算出!$P$6:$P$3005,MATCH($A4246&amp;"",購買率算出!$C$6:$C$3005,0)),0))</f>
        <v>0</v>
      </c>
    </row>
    <row r="4247" customFormat="false" ht="15" hidden="false" customHeight="false" outlineLevel="0" collapsed="false">
      <c r="A4247" s="24"/>
      <c r="D4247" s="24"/>
      <c r="F4247" s="24"/>
      <c r="K4247" s="9" t="n">
        <f aca="false">IF($A4247="",0,IF(OR(N($D4247)=0,$D4247&amp;""=TOP!$C$5&amp;""),1,0))</f>
        <v>0</v>
      </c>
      <c r="L4247" s="27" t="n">
        <f aca="false">IF($K4247=0,0,IFERROR(INDEX(購買率算出!$P$6:$P$3005,MATCH($A4247&amp;"",購買率算出!$C$6:$C$3005,0)),0))</f>
        <v>0</v>
      </c>
    </row>
    <row r="4248" customFormat="false" ht="15" hidden="false" customHeight="false" outlineLevel="0" collapsed="false">
      <c r="A4248" s="24"/>
      <c r="D4248" s="24"/>
      <c r="F4248" s="24"/>
      <c r="K4248" s="9" t="n">
        <f aca="false">IF($A4248="",0,IF(OR(N($D4248)=0,$D4248&amp;""=TOP!$C$5&amp;""),1,0))</f>
        <v>0</v>
      </c>
      <c r="L4248" s="27" t="n">
        <f aca="false">IF($K4248=0,0,IFERROR(INDEX(購買率算出!$P$6:$P$3005,MATCH($A4248&amp;"",購買率算出!$C$6:$C$3005,0)),0))</f>
        <v>0</v>
      </c>
    </row>
    <row r="4249" customFormat="false" ht="15" hidden="false" customHeight="false" outlineLevel="0" collapsed="false">
      <c r="A4249" s="24"/>
      <c r="D4249" s="24"/>
      <c r="F4249" s="24"/>
      <c r="K4249" s="9" t="n">
        <f aca="false">IF($A4249="",0,IF(OR(N($D4249)=0,$D4249&amp;""=TOP!$C$5&amp;""),1,0))</f>
        <v>0</v>
      </c>
      <c r="L4249" s="27" t="n">
        <f aca="false">IF($K4249=0,0,IFERROR(INDEX(購買率算出!$P$6:$P$3005,MATCH($A4249&amp;"",購買率算出!$C$6:$C$3005,0)),0))</f>
        <v>0</v>
      </c>
    </row>
    <row r="4250" customFormat="false" ht="15" hidden="false" customHeight="false" outlineLevel="0" collapsed="false">
      <c r="A4250" s="24"/>
      <c r="D4250" s="24"/>
      <c r="F4250" s="24"/>
      <c r="K4250" s="9" t="n">
        <f aca="false">IF($A4250="",0,IF(OR(N($D4250)=0,$D4250&amp;""=TOP!$C$5&amp;""),1,0))</f>
        <v>0</v>
      </c>
      <c r="L4250" s="27" t="n">
        <f aca="false">IF($K4250=0,0,IFERROR(INDEX(購買率算出!$P$6:$P$3005,MATCH($A4250&amp;"",購買率算出!$C$6:$C$3005,0)),0))</f>
        <v>0</v>
      </c>
    </row>
    <row r="4251" customFormat="false" ht="15" hidden="false" customHeight="false" outlineLevel="0" collapsed="false">
      <c r="A4251" s="24"/>
      <c r="D4251" s="24"/>
      <c r="F4251" s="24"/>
      <c r="K4251" s="9" t="n">
        <f aca="false">IF($A4251="",0,IF(OR(N($D4251)=0,$D4251&amp;""=TOP!$C$5&amp;""),1,0))</f>
        <v>0</v>
      </c>
      <c r="L4251" s="27" t="n">
        <f aca="false">IF($K4251=0,0,IFERROR(INDEX(購買率算出!$P$6:$P$3005,MATCH($A4251&amp;"",購買率算出!$C$6:$C$3005,0)),0))</f>
        <v>0</v>
      </c>
    </row>
    <row r="4252" customFormat="false" ht="15" hidden="false" customHeight="false" outlineLevel="0" collapsed="false">
      <c r="A4252" s="24"/>
      <c r="D4252" s="24"/>
      <c r="F4252" s="24"/>
      <c r="K4252" s="9" t="n">
        <f aca="false">IF($A4252="",0,IF(OR(N($D4252)=0,$D4252&amp;""=TOP!$C$5&amp;""),1,0))</f>
        <v>0</v>
      </c>
      <c r="L4252" s="27" t="n">
        <f aca="false">IF($K4252=0,0,IFERROR(INDEX(購買率算出!$P$6:$P$3005,MATCH($A4252&amp;"",購買率算出!$C$6:$C$3005,0)),0))</f>
        <v>0</v>
      </c>
    </row>
    <row r="4253" customFormat="false" ht="15" hidden="false" customHeight="false" outlineLevel="0" collapsed="false">
      <c r="A4253" s="24"/>
      <c r="D4253" s="24"/>
      <c r="F4253" s="24"/>
      <c r="K4253" s="9" t="n">
        <f aca="false">IF($A4253="",0,IF(OR(N($D4253)=0,$D4253&amp;""=TOP!$C$5&amp;""),1,0))</f>
        <v>0</v>
      </c>
      <c r="L4253" s="27" t="n">
        <f aca="false">IF($K4253=0,0,IFERROR(INDEX(購買率算出!$P$6:$P$3005,MATCH($A4253&amp;"",購買率算出!$C$6:$C$3005,0)),0))</f>
        <v>0</v>
      </c>
    </row>
    <row r="4254" customFormat="false" ht="15" hidden="false" customHeight="false" outlineLevel="0" collapsed="false">
      <c r="A4254" s="24"/>
      <c r="D4254" s="24"/>
      <c r="F4254" s="24"/>
      <c r="K4254" s="9" t="n">
        <f aca="false">IF($A4254="",0,IF(OR(N($D4254)=0,$D4254&amp;""=TOP!$C$5&amp;""),1,0))</f>
        <v>0</v>
      </c>
      <c r="L4254" s="27" t="n">
        <f aca="false">IF($K4254=0,0,IFERROR(INDEX(購買率算出!$P$6:$P$3005,MATCH($A4254&amp;"",購買率算出!$C$6:$C$3005,0)),0))</f>
        <v>0</v>
      </c>
    </row>
    <row r="4255" customFormat="false" ht="15" hidden="false" customHeight="false" outlineLevel="0" collapsed="false">
      <c r="A4255" s="24"/>
      <c r="D4255" s="24"/>
      <c r="F4255" s="24"/>
      <c r="K4255" s="9" t="n">
        <f aca="false">IF($A4255="",0,IF(OR(N($D4255)=0,$D4255&amp;""=TOP!$C$5&amp;""),1,0))</f>
        <v>0</v>
      </c>
      <c r="L4255" s="27" t="n">
        <f aca="false">IF($K4255=0,0,IFERROR(INDEX(購買率算出!$P$6:$P$3005,MATCH($A4255&amp;"",購買率算出!$C$6:$C$3005,0)),0))</f>
        <v>0</v>
      </c>
    </row>
    <row r="4256" customFormat="false" ht="15" hidden="false" customHeight="false" outlineLevel="0" collapsed="false">
      <c r="A4256" s="24"/>
      <c r="D4256" s="24"/>
      <c r="F4256" s="24"/>
      <c r="K4256" s="9" t="n">
        <f aca="false">IF($A4256="",0,IF(OR(N($D4256)=0,$D4256&amp;""=TOP!$C$5&amp;""),1,0))</f>
        <v>0</v>
      </c>
      <c r="L4256" s="27" t="n">
        <f aca="false">IF($K4256=0,0,IFERROR(INDEX(購買率算出!$P$6:$P$3005,MATCH($A4256&amp;"",購買率算出!$C$6:$C$3005,0)),0))</f>
        <v>0</v>
      </c>
    </row>
    <row r="4257" customFormat="false" ht="15" hidden="false" customHeight="false" outlineLevel="0" collapsed="false">
      <c r="A4257" s="24"/>
      <c r="D4257" s="24"/>
      <c r="F4257" s="24"/>
      <c r="K4257" s="9" t="n">
        <f aca="false">IF($A4257="",0,IF(OR(N($D4257)=0,$D4257&amp;""=TOP!$C$5&amp;""),1,0))</f>
        <v>0</v>
      </c>
      <c r="L4257" s="27" t="n">
        <f aca="false">IF($K4257=0,0,IFERROR(INDEX(購買率算出!$P$6:$P$3005,MATCH($A4257&amp;"",購買率算出!$C$6:$C$3005,0)),0))</f>
        <v>0</v>
      </c>
    </row>
    <row r="4258" customFormat="false" ht="15" hidden="false" customHeight="false" outlineLevel="0" collapsed="false">
      <c r="A4258" s="24"/>
      <c r="D4258" s="24"/>
      <c r="F4258" s="24"/>
      <c r="K4258" s="9" t="n">
        <f aca="false">IF($A4258="",0,IF(OR(N($D4258)=0,$D4258&amp;""=TOP!$C$5&amp;""),1,0))</f>
        <v>0</v>
      </c>
      <c r="L4258" s="27" t="n">
        <f aca="false">IF($K4258=0,0,IFERROR(INDEX(購買率算出!$P$6:$P$3005,MATCH($A4258&amp;"",購買率算出!$C$6:$C$3005,0)),0))</f>
        <v>0</v>
      </c>
    </row>
    <row r="4259" customFormat="false" ht="15" hidden="false" customHeight="false" outlineLevel="0" collapsed="false">
      <c r="A4259" s="24"/>
      <c r="D4259" s="24"/>
      <c r="F4259" s="24"/>
      <c r="K4259" s="9" t="n">
        <f aca="false">IF($A4259="",0,IF(OR(N($D4259)=0,$D4259&amp;""=TOP!$C$5&amp;""),1,0))</f>
        <v>0</v>
      </c>
      <c r="L4259" s="27" t="n">
        <f aca="false">IF($K4259=0,0,IFERROR(INDEX(購買率算出!$P$6:$P$3005,MATCH($A4259&amp;"",購買率算出!$C$6:$C$3005,0)),0))</f>
        <v>0</v>
      </c>
    </row>
    <row r="4260" customFormat="false" ht="15" hidden="false" customHeight="false" outlineLevel="0" collapsed="false">
      <c r="A4260" s="24"/>
      <c r="D4260" s="24"/>
      <c r="F4260" s="24"/>
      <c r="K4260" s="9" t="n">
        <f aca="false">IF($A4260="",0,IF(OR(N($D4260)=0,$D4260&amp;""=TOP!$C$5&amp;""),1,0))</f>
        <v>0</v>
      </c>
      <c r="L4260" s="27" t="n">
        <f aca="false">IF($K4260=0,0,IFERROR(INDEX(購買率算出!$P$6:$P$3005,MATCH($A4260&amp;"",購買率算出!$C$6:$C$3005,0)),0))</f>
        <v>0</v>
      </c>
    </row>
    <row r="4261" customFormat="false" ht="15" hidden="false" customHeight="false" outlineLevel="0" collapsed="false">
      <c r="A4261" s="24"/>
      <c r="D4261" s="24"/>
      <c r="F4261" s="24"/>
      <c r="K4261" s="9" t="n">
        <f aca="false">IF($A4261="",0,IF(OR(N($D4261)=0,$D4261&amp;""=TOP!$C$5&amp;""),1,0))</f>
        <v>0</v>
      </c>
      <c r="L4261" s="27" t="n">
        <f aca="false">IF($K4261=0,0,IFERROR(INDEX(購買率算出!$P$6:$P$3005,MATCH($A4261&amp;"",購買率算出!$C$6:$C$3005,0)),0))</f>
        <v>0</v>
      </c>
    </row>
    <row r="4262" customFormat="false" ht="15" hidden="false" customHeight="false" outlineLevel="0" collapsed="false">
      <c r="A4262" s="24"/>
      <c r="D4262" s="24"/>
      <c r="F4262" s="24"/>
      <c r="K4262" s="9" t="n">
        <f aca="false">IF($A4262="",0,IF(OR(N($D4262)=0,$D4262&amp;""=TOP!$C$5&amp;""),1,0))</f>
        <v>0</v>
      </c>
      <c r="L4262" s="27" t="n">
        <f aca="false">IF($K4262=0,0,IFERROR(INDEX(購買率算出!$P$6:$P$3005,MATCH($A4262&amp;"",購買率算出!$C$6:$C$3005,0)),0))</f>
        <v>0</v>
      </c>
    </row>
    <row r="4263" customFormat="false" ht="15" hidden="false" customHeight="false" outlineLevel="0" collapsed="false">
      <c r="A4263" s="24"/>
      <c r="D4263" s="24"/>
      <c r="F4263" s="24"/>
      <c r="K4263" s="9" t="n">
        <f aca="false">IF($A4263="",0,IF(OR(N($D4263)=0,$D4263&amp;""=TOP!$C$5&amp;""),1,0))</f>
        <v>0</v>
      </c>
      <c r="L4263" s="27" t="n">
        <f aca="false">IF($K4263=0,0,IFERROR(INDEX(購買率算出!$P$6:$P$3005,MATCH($A4263&amp;"",購買率算出!$C$6:$C$3005,0)),0))</f>
        <v>0</v>
      </c>
    </row>
    <row r="4264" customFormat="false" ht="15" hidden="false" customHeight="false" outlineLevel="0" collapsed="false">
      <c r="A4264" s="24"/>
      <c r="D4264" s="24"/>
      <c r="F4264" s="24"/>
      <c r="K4264" s="9" t="n">
        <f aca="false">IF($A4264="",0,IF(OR(N($D4264)=0,$D4264&amp;""=TOP!$C$5&amp;""),1,0))</f>
        <v>0</v>
      </c>
      <c r="L4264" s="27" t="n">
        <f aca="false">IF($K4264=0,0,IFERROR(INDEX(購買率算出!$P$6:$P$3005,MATCH($A4264&amp;"",購買率算出!$C$6:$C$3005,0)),0))</f>
        <v>0</v>
      </c>
    </row>
    <row r="4265" customFormat="false" ht="15" hidden="false" customHeight="false" outlineLevel="0" collapsed="false">
      <c r="A4265" s="24"/>
      <c r="D4265" s="24"/>
      <c r="F4265" s="24"/>
      <c r="K4265" s="9" t="n">
        <f aca="false">IF($A4265="",0,IF(OR(N($D4265)=0,$D4265&amp;""=TOP!$C$5&amp;""),1,0))</f>
        <v>0</v>
      </c>
      <c r="L4265" s="27" t="n">
        <f aca="false">IF($K4265=0,0,IFERROR(INDEX(購買率算出!$P$6:$P$3005,MATCH($A4265&amp;"",購買率算出!$C$6:$C$3005,0)),0))</f>
        <v>0</v>
      </c>
    </row>
    <row r="4266" customFormat="false" ht="15" hidden="false" customHeight="false" outlineLevel="0" collapsed="false">
      <c r="A4266" s="24"/>
      <c r="D4266" s="24"/>
      <c r="F4266" s="24"/>
      <c r="K4266" s="9" t="n">
        <f aca="false">IF($A4266="",0,IF(OR(N($D4266)=0,$D4266&amp;""=TOP!$C$5&amp;""),1,0))</f>
        <v>0</v>
      </c>
      <c r="L4266" s="27" t="n">
        <f aca="false">IF($K4266=0,0,IFERROR(INDEX(購買率算出!$P$6:$P$3005,MATCH($A4266&amp;"",購買率算出!$C$6:$C$3005,0)),0))</f>
        <v>0</v>
      </c>
    </row>
    <row r="4267" customFormat="false" ht="15" hidden="false" customHeight="false" outlineLevel="0" collapsed="false">
      <c r="A4267" s="24"/>
      <c r="D4267" s="24"/>
      <c r="F4267" s="24"/>
      <c r="K4267" s="9" t="n">
        <f aca="false">IF($A4267="",0,IF(OR(N($D4267)=0,$D4267&amp;""=TOP!$C$5&amp;""),1,0))</f>
        <v>0</v>
      </c>
      <c r="L4267" s="27" t="n">
        <f aca="false">IF($K4267=0,0,IFERROR(INDEX(購買率算出!$P$6:$P$3005,MATCH($A4267&amp;"",購買率算出!$C$6:$C$3005,0)),0))</f>
        <v>0</v>
      </c>
    </row>
    <row r="4268" customFormat="false" ht="15" hidden="false" customHeight="false" outlineLevel="0" collapsed="false">
      <c r="A4268" s="24"/>
      <c r="D4268" s="24"/>
      <c r="F4268" s="24"/>
      <c r="K4268" s="9" t="n">
        <f aca="false">IF($A4268="",0,IF(OR(N($D4268)=0,$D4268&amp;""=TOP!$C$5&amp;""),1,0))</f>
        <v>0</v>
      </c>
      <c r="L4268" s="27" t="n">
        <f aca="false">IF($K4268=0,0,IFERROR(INDEX(購買率算出!$P$6:$P$3005,MATCH($A4268&amp;"",購買率算出!$C$6:$C$3005,0)),0))</f>
        <v>0</v>
      </c>
    </row>
    <row r="4269" customFormat="false" ht="15" hidden="false" customHeight="false" outlineLevel="0" collapsed="false">
      <c r="A4269" s="24"/>
      <c r="D4269" s="24"/>
      <c r="F4269" s="24"/>
      <c r="K4269" s="9" t="n">
        <f aca="false">IF($A4269="",0,IF(OR(N($D4269)=0,$D4269&amp;""=TOP!$C$5&amp;""),1,0))</f>
        <v>0</v>
      </c>
      <c r="L4269" s="27" t="n">
        <f aca="false">IF($K4269=0,0,IFERROR(INDEX(購買率算出!$P$6:$P$3005,MATCH($A4269&amp;"",購買率算出!$C$6:$C$3005,0)),0))</f>
        <v>0</v>
      </c>
    </row>
    <row r="4270" customFormat="false" ht="15" hidden="false" customHeight="false" outlineLevel="0" collapsed="false">
      <c r="A4270" s="24"/>
      <c r="D4270" s="24"/>
      <c r="F4270" s="24"/>
      <c r="K4270" s="9" t="n">
        <f aca="false">IF($A4270="",0,IF(OR(N($D4270)=0,$D4270&amp;""=TOP!$C$5&amp;""),1,0))</f>
        <v>0</v>
      </c>
      <c r="L4270" s="27" t="n">
        <f aca="false">IF($K4270=0,0,IFERROR(INDEX(購買率算出!$P$6:$P$3005,MATCH($A4270&amp;"",購買率算出!$C$6:$C$3005,0)),0))</f>
        <v>0</v>
      </c>
    </row>
    <row r="4271" customFormat="false" ht="15" hidden="false" customHeight="false" outlineLevel="0" collapsed="false">
      <c r="A4271" s="24"/>
      <c r="D4271" s="24"/>
      <c r="F4271" s="24"/>
      <c r="K4271" s="9" t="n">
        <f aca="false">IF($A4271="",0,IF(OR(N($D4271)=0,$D4271&amp;""=TOP!$C$5&amp;""),1,0))</f>
        <v>0</v>
      </c>
      <c r="L4271" s="27" t="n">
        <f aca="false">IF($K4271=0,0,IFERROR(INDEX(購買率算出!$P$6:$P$3005,MATCH($A4271&amp;"",購買率算出!$C$6:$C$3005,0)),0))</f>
        <v>0</v>
      </c>
    </row>
    <row r="4272" customFormat="false" ht="15" hidden="false" customHeight="false" outlineLevel="0" collapsed="false">
      <c r="A4272" s="24"/>
      <c r="D4272" s="24"/>
      <c r="F4272" s="24"/>
      <c r="K4272" s="9" t="n">
        <f aca="false">IF($A4272="",0,IF(OR(N($D4272)=0,$D4272&amp;""=TOP!$C$5&amp;""),1,0))</f>
        <v>0</v>
      </c>
      <c r="L4272" s="27" t="n">
        <f aca="false">IF($K4272=0,0,IFERROR(INDEX(購買率算出!$P$6:$P$3005,MATCH($A4272&amp;"",購買率算出!$C$6:$C$3005,0)),0))</f>
        <v>0</v>
      </c>
    </row>
    <row r="4273" customFormat="false" ht="15" hidden="false" customHeight="false" outlineLevel="0" collapsed="false">
      <c r="A4273" s="24"/>
      <c r="D4273" s="24"/>
      <c r="F4273" s="24"/>
      <c r="K4273" s="9" t="n">
        <f aca="false">IF($A4273="",0,IF(OR(N($D4273)=0,$D4273&amp;""=TOP!$C$5&amp;""),1,0))</f>
        <v>0</v>
      </c>
      <c r="L4273" s="27" t="n">
        <f aca="false">IF($K4273=0,0,IFERROR(INDEX(購買率算出!$P$6:$P$3005,MATCH($A4273&amp;"",購買率算出!$C$6:$C$3005,0)),0))</f>
        <v>0</v>
      </c>
    </row>
    <row r="4274" customFormat="false" ht="15" hidden="false" customHeight="false" outlineLevel="0" collapsed="false">
      <c r="A4274" s="24"/>
      <c r="D4274" s="24"/>
      <c r="F4274" s="24"/>
      <c r="K4274" s="9" t="n">
        <f aca="false">IF($A4274="",0,IF(OR(N($D4274)=0,$D4274&amp;""=TOP!$C$5&amp;""),1,0))</f>
        <v>0</v>
      </c>
      <c r="L4274" s="27" t="n">
        <f aca="false">IF($K4274=0,0,IFERROR(INDEX(購買率算出!$P$6:$P$3005,MATCH($A4274&amp;"",購買率算出!$C$6:$C$3005,0)),0))</f>
        <v>0</v>
      </c>
    </row>
    <row r="4275" customFormat="false" ht="15" hidden="false" customHeight="false" outlineLevel="0" collapsed="false">
      <c r="A4275" s="24"/>
      <c r="D4275" s="24"/>
      <c r="F4275" s="24"/>
      <c r="K4275" s="9" t="n">
        <f aca="false">IF($A4275="",0,IF(OR(N($D4275)=0,$D4275&amp;""=TOP!$C$5&amp;""),1,0))</f>
        <v>0</v>
      </c>
      <c r="L4275" s="27" t="n">
        <f aca="false">IF($K4275=0,0,IFERROR(INDEX(購買率算出!$P$6:$P$3005,MATCH($A4275&amp;"",購買率算出!$C$6:$C$3005,0)),0))</f>
        <v>0</v>
      </c>
    </row>
    <row r="4276" customFormat="false" ht="15" hidden="false" customHeight="false" outlineLevel="0" collapsed="false">
      <c r="A4276" s="24"/>
      <c r="D4276" s="24"/>
      <c r="F4276" s="24"/>
      <c r="K4276" s="9" t="n">
        <f aca="false">IF($A4276="",0,IF(OR(N($D4276)=0,$D4276&amp;""=TOP!$C$5&amp;""),1,0))</f>
        <v>0</v>
      </c>
      <c r="L4276" s="27" t="n">
        <f aca="false">IF($K4276=0,0,IFERROR(INDEX(購買率算出!$P$6:$P$3005,MATCH($A4276&amp;"",購買率算出!$C$6:$C$3005,0)),0))</f>
        <v>0</v>
      </c>
    </row>
    <row r="4277" customFormat="false" ht="15" hidden="false" customHeight="false" outlineLevel="0" collapsed="false">
      <c r="A4277" s="24"/>
      <c r="D4277" s="24"/>
      <c r="F4277" s="24"/>
      <c r="K4277" s="9" t="n">
        <f aca="false">IF($A4277="",0,IF(OR(N($D4277)=0,$D4277&amp;""=TOP!$C$5&amp;""),1,0))</f>
        <v>0</v>
      </c>
      <c r="L4277" s="27" t="n">
        <f aca="false">IF($K4277=0,0,IFERROR(INDEX(購買率算出!$P$6:$P$3005,MATCH($A4277&amp;"",購買率算出!$C$6:$C$3005,0)),0))</f>
        <v>0</v>
      </c>
    </row>
    <row r="4278" customFormat="false" ht="15" hidden="false" customHeight="false" outlineLevel="0" collapsed="false">
      <c r="A4278" s="24"/>
      <c r="D4278" s="24"/>
      <c r="F4278" s="24"/>
      <c r="K4278" s="9" t="n">
        <f aca="false">IF($A4278="",0,IF(OR(N($D4278)=0,$D4278&amp;""=TOP!$C$5&amp;""),1,0))</f>
        <v>0</v>
      </c>
      <c r="L4278" s="27" t="n">
        <f aca="false">IF($K4278=0,0,IFERROR(INDEX(購買率算出!$P$6:$P$3005,MATCH($A4278&amp;"",購買率算出!$C$6:$C$3005,0)),0))</f>
        <v>0</v>
      </c>
    </row>
    <row r="4279" customFormat="false" ht="15" hidden="false" customHeight="false" outlineLevel="0" collapsed="false">
      <c r="A4279" s="24"/>
      <c r="D4279" s="24"/>
      <c r="F4279" s="24"/>
      <c r="K4279" s="9" t="n">
        <f aca="false">IF($A4279="",0,IF(OR(N($D4279)=0,$D4279&amp;""=TOP!$C$5&amp;""),1,0))</f>
        <v>0</v>
      </c>
      <c r="L4279" s="27" t="n">
        <f aca="false">IF($K4279=0,0,IFERROR(INDEX(購買率算出!$P$6:$P$3005,MATCH($A4279&amp;"",購買率算出!$C$6:$C$3005,0)),0))</f>
        <v>0</v>
      </c>
    </row>
    <row r="4280" customFormat="false" ht="15" hidden="false" customHeight="false" outlineLevel="0" collapsed="false">
      <c r="A4280" s="24"/>
      <c r="D4280" s="24"/>
      <c r="F4280" s="24"/>
      <c r="K4280" s="9" t="n">
        <f aca="false">IF($A4280="",0,IF(OR(N($D4280)=0,$D4280&amp;""=TOP!$C$5&amp;""),1,0))</f>
        <v>0</v>
      </c>
      <c r="L4280" s="27" t="n">
        <f aca="false">IF($K4280=0,0,IFERROR(INDEX(購買率算出!$P$6:$P$3005,MATCH($A4280&amp;"",購買率算出!$C$6:$C$3005,0)),0))</f>
        <v>0</v>
      </c>
    </row>
    <row r="4281" customFormat="false" ht="15" hidden="false" customHeight="false" outlineLevel="0" collapsed="false">
      <c r="A4281" s="24"/>
      <c r="D4281" s="24"/>
      <c r="F4281" s="24"/>
      <c r="K4281" s="9" t="n">
        <f aca="false">IF($A4281="",0,IF(OR(N($D4281)=0,$D4281&amp;""=TOP!$C$5&amp;""),1,0))</f>
        <v>0</v>
      </c>
      <c r="L4281" s="27" t="n">
        <f aca="false">IF($K4281=0,0,IFERROR(INDEX(購買率算出!$P$6:$P$3005,MATCH($A4281&amp;"",購買率算出!$C$6:$C$3005,0)),0))</f>
        <v>0</v>
      </c>
    </row>
    <row r="4282" customFormat="false" ht="15" hidden="false" customHeight="false" outlineLevel="0" collapsed="false">
      <c r="A4282" s="24"/>
      <c r="D4282" s="24"/>
      <c r="F4282" s="24"/>
      <c r="K4282" s="9" t="n">
        <f aca="false">IF($A4282="",0,IF(OR(N($D4282)=0,$D4282&amp;""=TOP!$C$5&amp;""),1,0))</f>
        <v>0</v>
      </c>
      <c r="L4282" s="27" t="n">
        <f aca="false">IF($K4282=0,0,IFERROR(INDEX(購買率算出!$P$6:$P$3005,MATCH($A4282&amp;"",購買率算出!$C$6:$C$3005,0)),0))</f>
        <v>0</v>
      </c>
    </row>
    <row r="4283" customFormat="false" ht="15" hidden="false" customHeight="false" outlineLevel="0" collapsed="false">
      <c r="A4283" s="24"/>
      <c r="D4283" s="24"/>
      <c r="F4283" s="24"/>
      <c r="K4283" s="9" t="n">
        <f aca="false">IF($A4283="",0,IF(OR(N($D4283)=0,$D4283&amp;""=TOP!$C$5&amp;""),1,0))</f>
        <v>0</v>
      </c>
      <c r="L4283" s="27" t="n">
        <f aca="false">IF($K4283=0,0,IFERROR(INDEX(購買率算出!$P$6:$P$3005,MATCH($A4283&amp;"",購買率算出!$C$6:$C$3005,0)),0))</f>
        <v>0</v>
      </c>
    </row>
    <row r="4284" customFormat="false" ht="15" hidden="false" customHeight="false" outlineLevel="0" collapsed="false">
      <c r="A4284" s="24"/>
      <c r="D4284" s="24"/>
      <c r="F4284" s="24"/>
      <c r="K4284" s="9" t="n">
        <f aca="false">IF($A4284="",0,IF(OR(N($D4284)=0,$D4284&amp;""=TOP!$C$5&amp;""),1,0))</f>
        <v>0</v>
      </c>
      <c r="L4284" s="27" t="n">
        <f aca="false">IF($K4284=0,0,IFERROR(INDEX(購買率算出!$P$6:$P$3005,MATCH($A4284&amp;"",購買率算出!$C$6:$C$3005,0)),0))</f>
        <v>0</v>
      </c>
    </row>
    <row r="4285" customFormat="false" ht="15" hidden="false" customHeight="false" outlineLevel="0" collapsed="false">
      <c r="A4285" s="24"/>
      <c r="D4285" s="24"/>
      <c r="F4285" s="24"/>
      <c r="K4285" s="9" t="n">
        <f aca="false">IF($A4285="",0,IF(OR(N($D4285)=0,$D4285&amp;""=TOP!$C$5&amp;""),1,0))</f>
        <v>0</v>
      </c>
      <c r="L4285" s="27" t="n">
        <f aca="false">IF($K4285=0,0,IFERROR(INDEX(購買率算出!$P$6:$P$3005,MATCH($A4285&amp;"",購買率算出!$C$6:$C$3005,0)),0))</f>
        <v>0</v>
      </c>
    </row>
    <row r="4286" customFormat="false" ht="15" hidden="false" customHeight="false" outlineLevel="0" collapsed="false">
      <c r="A4286" s="24"/>
      <c r="D4286" s="24"/>
      <c r="F4286" s="24"/>
      <c r="K4286" s="9" t="n">
        <f aca="false">IF($A4286="",0,IF(OR(N($D4286)=0,$D4286&amp;""=TOP!$C$5&amp;""),1,0))</f>
        <v>0</v>
      </c>
      <c r="L4286" s="27" t="n">
        <f aca="false">IF($K4286=0,0,IFERROR(INDEX(購買率算出!$P$6:$P$3005,MATCH($A4286&amp;"",購買率算出!$C$6:$C$3005,0)),0))</f>
        <v>0</v>
      </c>
    </row>
    <row r="4287" customFormat="false" ht="15" hidden="false" customHeight="false" outlineLevel="0" collapsed="false">
      <c r="A4287" s="24"/>
      <c r="D4287" s="24"/>
      <c r="F4287" s="24"/>
      <c r="K4287" s="9" t="n">
        <f aca="false">IF($A4287="",0,IF(OR(N($D4287)=0,$D4287&amp;""=TOP!$C$5&amp;""),1,0))</f>
        <v>0</v>
      </c>
      <c r="L4287" s="27" t="n">
        <f aca="false">IF($K4287=0,0,IFERROR(INDEX(購買率算出!$P$6:$P$3005,MATCH($A4287&amp;"",購買率算出!$C$6:$C$3005,0)),0))</f>
        <v>0</v>
      </c>
    </row>
    <row r="4288" customFormat="false" ht="15" hidden="false" customHeight="false" outlineLevel="0" collapsed="false">
      <c r="A4288" s="24"/>
      <c r="D4288" s="24"/>
      <c r="F4288" s="24"/>
      <c r="K4288" s="9" t="n">
        <f aca="false">IF($A4288="",0,IF(OR(N($D4288)=0,$D4288&amp;""=TOP!$C$5&amp;""),1,0))</f>
        <v>0</v>
      </c>
      <c r="L4288" s="27" t="n">
        <f aca="false">IF($K4288=0,0,IFERROR(INDEX(購買率算出!$P$6:$P$3005,MATCH($A4288&amp;"",購買率算出!$C$6:$C$3005,0)),0))</f>
        <v>0</v>
      </c>
    </row>
    <row r="4289" customFormat="false" ht="15" hidden="false" customHeight="false" outlineLevel="0" collapsed="false">
      <c r="A4289" s="24"/>
      <c r="D4289" s="24"/>
      <c r="F4289" s="24"/>
      <c r="K4289" s="9" t="n">
        <f aca="false">IF($A4289="",0,IF(OR(N($D4289)=0,$D4289&amp;""=TOP!$C$5&amp;""),1,0))</f>
        <v>0</v>
      </c>
      <c r="L4289" s="27" t="n">
        <f aca="false">IF($K4289=0,0,IFERROR(INDEX(購買率算出!$P$6:$P$3005,MATCH($A4289&amp;"",購買率算出!$C$6:$C$3005,0)),0))</f>
        <v>0</v>
      </c>
    </row>
    <row r="4290" customFormat="false" ht="15" hidden="false" customHeight="false" outlineLevel="0" collapsed="false">
      <c r="A4290" s="24"/>
      <c r="D4290" s="24"/>
      <c r="F4290" s="24"/>
      <c r="K4290" s="9" t="n">
        <f aca="false">IF($A4290="",0,IF(OR(N($D4290)=0,$D4290&amp;""=TOP!$C$5&amp;""),1,0))</f>
        <v>0</v>
      </c>
      <c r="L4290" s="27" t="n">
        <f aca="false">IF($K4290=0,0,IFERROR(INDEX(購買率算出!$P$6:$P$3005,MATCH($A4290&amp;"",購買率算出!$C$6:$C$3005,0)),0))</f>
        <v>0</v>
      </c>
    </row>
    <row r="4291" customFormat="false" ht="15" hidden="false" customHeight="false" outlineLevel="0" collapsed="false">
      <c r="A4291" s="24"/>
      <c r="D4291" s="24"/>
      <c r="F4291" s="24"/>
      <c r="K4291" s="9" t="n">
        <f aca="false">IF($A4291="",0,IF(OR(N($D4291)=0,$D4291&amp;""=TOP!$C$5&amp;""),1,0))</f>
        <v>0</v>
      </c>
      <c r="L4291" s="27" t="n">
        <f aca="false">IF($K4291=0,0,IFERROR(INDEX(購買率算出!$P$6:$P$3005,MATCH($A4291&amp;"",購買率算出!$C$6:$C$3005,0)),0))</f>
        <v>0</v>
      </c>
    </row>
    <row r="4292" customFormat="false" ht="15" hidden="false" customHeight="false" outlineLevel="0" collapsed="false">
      <c r="A4292" s="24"/>
      <c r="D4292" s="24"/>
      <c r="F4292" s="24"/>
      <c r="K4292" s="9" t="n">
        <f aca="false">IF($A4292="",0,IF(OR(N($D4292)=0,$D4292&amp;""=TOP!$C$5&amp;""),1,0))</f>
        <v>0</v>
      </c>
      <c r="L4292" s="27" t="n">
        <f aca="false">IF($K4292=0,0,IFERROR(INDEX(購買率算出!$P$6:$P$3005,MATCH($A4292&amp;"",購買率算出!$C$6:$C$3005,0)),0))</f>
        <v>0</v>
      </c>
    </row>
    <row r="4293" customFormat="false" ht="15" hidden="false" customHeight="false" outlineLevel="0" collapsed="false">
      <c r="A4293" s="24"/>
      <c r="D4293" s="24"/>
      <c r="F4293" s="24"/>
      <c r="K4293" s="9" t="n">
        <f aca="false">IF($A4293="",0,IF(OR(N($D4293)=0,$D4293&amp;""=TOP!$C$5&amp;""),1,0))</f>
        <v>0</v>
      </c>
      <c r="L4293" s="27" t="n">
        <f aca="false">IF($K4293=0,0,IFERROR(INDEX(購買率算出!$P$6:$P$3005,MATCH($A4293&amp;"",購買率算出!$C$6:$C$3005,0)),0))</f>
        <v>0</v>
      </c>
    </row>
    <row r="4294" customFormat="false" ht="15" hidden="false" customHeight="false" outlineLevel="0" collapsed="false">
      <c r="A4294" s="24"/>
      <c r="D4294" s="24"/>
      <c r="F4294" s="24"/>
      <c r="K4294" s="9" t="n">
        <f aca="false">IF($A4294="",0,IF(OR(N($D4294)=0,$D4294&amp;""=TOP!$C$5&amp;""),1,0))</f>
        <v>0</v>
      </c>
      <c r="L4294" s="27" t="n">
        <f aca="false">IF($K4294=0,0,IFERROR(INDEX(購買率算出!$P$6:$P$3005,MATCH($A4294&amp;"",購買率算出!$C$6:$C$3005,0)),0))</f>
        <v>0</v>
      </c>
    </row>
    <row r="4295" customFormat="false" ht="15" hidden="false" customHeight="false" outlineLevel="0" collapsed="false">
      <c r="A4295" s="24"/>
      <c r="D4295" s="24"/>
      <c r="F4295" s="24"/>
      <c r="K4295" s="9" t="n">
        <f aca="false">IF($A4295="",0,IF(OR(N($D4295)=0,$D4295&amp;""=TOP!$C$5&amp;""),1,0))</f>
        <v>0</v>
      </c>
      <c r="L4295" s="27" t="n">
        <f aca="false">IF($K4295=0,0,IFERROR(INDEX(購買率算出!$P$6:$P$3005,MATCH($A4295&amp;"",購買率算出!$C$6:$C$3005,0)),0))</f>
        <v>0</v>
      </c>
    </row>
    <row r="4296" customFormat="false" ht="15" hidden="false" customHeight="false" outlineLevel="0" collapsed="false">
      <c r="A4296" s="24"/>
      <c r="D4296" s="24"/>
      <c r="F4296" s="24"/>
      <c r="K4296" s="9" t="n">
        <f aca="false">IF($A4296="",0,IF(OR(N($D4296)=0,$D4296&amp;""=TOP!$C$5&amp;""),1,0))</f>
        <v>0</v>
      </c>
      <c r="L4296" s="27" t="n">
        <f aca="false">IF($K4296=0,0,IFERROR(INDEX(購買率算出!$P$6:$P$3005,MATCH($A4296&amp;"",購買率算出!$C$6:$C$3005,0)),0))</f>
        <v>0</v>
      </c>
    </row>
    <row r="4297" customFormat="false" ht="15" hidden="false" customHeight="false" outlineLevel="0" collapsed="false">
      <c r="A4297" s="24"/>
      <c r="D4297" s="24"/>
      <c r="F4297" s="24"/>
      <c r="K4297" s="9" t="n">
        <f aca="false">IF($A4297="",0,IF(OR(N($D4297)=0,$D4297&amp;""=TOP!$C$5&amp;""),1,0))</f>
        <v>0</v>
      </c>
      <c r="L4297" s="27" t="n">
        <f aca="false">IF($K4297=0,0,IFERROR(INDEX(購買率算出!$P$6:$P$3005,MATCH($A4297&amp;"",購買率算出!$C$6:$C$3005,0)),0))</f>
        <v>0</v>
      </c>
    </row>
    <row r="4298" customFormat="false" ht="15" hidden="false" customHeight="false" outlineLevel="0" collapsed="false">
      <c r="A4298" s="24"/>
      <c r="D4298" s="24"/>
      <c r="F4298" s="24"/>
      <c r="K4298" s="9" t="n">
        <f aca="false">IF($A4298="",0,IF(OR(N($D4298)=0,$D4298&amp;""=TOP!$C$5&amp;""),1,0))</f>
        <v>0</v>
      </c>
      <c r="L4298" s="27" t="n">
        <f aca="false">IF($K4298=0,0,IFERROR(INDEX(購買率算出!$P$6:$P$3005,MATCH($A4298&amp;"",購買率算出!$C$6:$C$3005,0)),0))</f>
        <v>0</v>
      </c>
    </row>
    <row r="4299" customFormat="false" ht="15" hidden="false" customHeight="false" outlineLevel="0" collapsed="false">
      <c r="A4299" s="24"/>
      <c r="D4299" s="24"/>
      <c r="F4299" s="24"/>
      <c r="K4299" s="9" t="n">
        <f aca="false">IF($A4299="",0,IF(OR(N($D4299)=0,$D4299&amp;""=TOP!$C$5&amp;""),1,0))</f>
        <v>0</v>
      </c>
      <c r="L4299" s="27" t="n">
        <f aca="false">IF($K4299=0,0,IFERROR(INDEX(購買率算出!$P$6:$P$3005,MATCH($A4299&amp;"",購買率算出!$C$6:$C$3005,0)),0))</f>
        <v>0</v>
      </c>
    </row>
    <row r="4300" customFormat="false" ht="15" hidden="false" customHeight="false" outlineLevel="0" collapsed="false">
      <c r="A4300" s="24"/>
      <c r="D4300" s="24"/>
      <c r="F4300" s="24"/>
      <c r="K4300" s="9" t="n">
        <f aca="false">IF($A4300="",0,IF(OR(N($D4300)=0,$D4300&amp;""=TOP!$C$5&amp;""),1,0))</f>
        <v>0</v>
      </c>
      <c r="L4300" s="27" t="n">
        <f aca="false">IF($K4300=0,0,IFERROR(INDEX(購買率算出!$P$6:$P$3005,MATCH($A4300&amp;"",購買率算出!$C$6:$C$3005,0)),0))</f>
        <v>0</v>
      </c>
    </row>
    <row r="4301" customFormat="false" ht="15" hidden="false" customHeight="false" outlineLevel="0" collapsed="false">
      <c r="A4301" s="24"/>
      <c r="D4301" s="24"/>
      <c r="F4301" s="24"/>
      <c r="K4301" s="9" t="n">
        <f aca="false">IF($A4301="",0,IF(OR(N($D4301)=0,$D4301&amp;""=TOP!$C$5&amp;""),1,0))</f>
        <v>0</v>
      </c>
      <c r="L4301" s="27" t="n">
        <f aca="false">IF($K4301=0,0,IFERROR(INDEX(購買率算出!$P$6:$P$3005,MATCH($A4301&amp;"",購買率算出!$C$6:$C$3005,0)),0))</f>
        <v>0</v>
      </c>
    </row>
    <row r="4302" customFormat="false" ht="15" hidden="false" customHeight="false" outlineLevel="0" collapsed="false">
      <c r="A4302" s="24"/>
      <c r="D4302" s="24"/>
      <c r="F4302" s="24"/>
      <c r="K4302" s="9" t="n">
        <f aca="false">IF($A4302="",0,IF(OR(N($D4302)=0,$D4302&amp;""=TOP!$C$5&amp;""),1,0))</f>
        <v>0</v>
      </c>
      <c r="L4302" s="27" t="n">
        <f aca="false">IF($K4302=0,0,IFERROR(INDEX(購買率算出!$P$6:$P$3005,MATCH($A4302&amp;"",購買率算出!$C$6:$C$3005,0)),0))</f>
        <v>0</v>
      </c>
    </row>
    <row r="4303" customFormat="false" ht="15" hidden="false" customHeight="false" outlineLevel="0" collapsed="false">
      <c r="A4303" s="24"/>
      <c r="D4303" s="24"/>
      <c r="F4303" s="24"/>
      <c r="K4303" s="9" t="n">
        <f aca="false">IF($A4303="",0,IF(OR(N($D4303)=0,$D4303&amp;""=TOP!$C$5&amp;""),1,0))</f>
        <v>0</v>
      </c>
      <c r="L4303" s="27" t="n">
        <f aca="false">IF($K4303=0,0,IFERROR(INDEX(購買率算出!$P$6:$P$3005,MATCH($A4303&amp;"",購買率算出!$C$6:$C$3005,0)),0))</f>
        <v>0</v>
      </c>
    </row>
    <row r="4304" customFormat="false" ht="15" hidden="false" customHeight="false" outlineLevel="0" collapsed="false">
      <c r="A4304" s="24"/>
      <c r="D4304" s="24"/>
      <c r="F4304" s="24"/>
      <c r="K4304" s="9" t="n">
        <f aca="false">IF($A4304="",0,IF(OR(N($D4304)=0,$D4304&amp;""=TOP!$C$5&amp;""),1,0))</f>
        <v>0</v>
      </c>
      <c r="L4304" s="27" t="n">
        <f aca="false">IF($K4304=0,0,IFERROR(INDEX(購買率算出!$P$6:$P$3005,MATCH($A4304&amp;"",購買率算出!$C$6:$C$3005,0)),0))</f>
        <v>0</v>
      </c>
    </row>
    <row r="4305" customFormat="false" ht="15" hidden="false" customHeight="false" outlineLevel="0" collapsed="false">
      <c r="A4305" s="24"/>
      <c r="D4305" s="24"/>
      <c r="F4305" s="24"/>
      <c r="K4305" s="9" t="n">
        <f aca="false">IF($A4305="",0,IF(OR(N($D4305)=0,$D4305&amp;""=TOP!$C$5&amp;""),1,0))</f>
        <v>0</v>
      </c>
      <c r="L4305" s="27" t="n">
        <f aca="false">IF($K4305=0,0,IFERROR(INDEX(購買率算出!$P$6:$P$3005,MATCH($A4305&amp;"",購買率算出!$C$6:$C$3005,0)),0))</f>
        <v>0</v>
      </c>
    </row>
    <row r="4306" customFormat="false" ht="15" hidden="false" customHeight="false" outlineLevel="0" collapsed="false">
      <c r="A4306" s="24"/>
      <c r="D4306" s="24"/>
      <c r="F4306" s="24"/>
      <c r="K4306" s="9" t="n">
        <f aca="false">IF($A4306="",0,IF(OR(N($D4306)=0,$D4306&amp;""=TOP!$C$5&amp;""),1,0))</f>
        <v>0</v>
      </c>
      <c r="L4306" s="27" t="n">
        <f aca="false">IF($K4306=0,0,IFERROR(INDEX(購買率算出!$P$6:$P$3005,MATCH($A4306&amp;"",購買率算出!$C$6:$C$3005,0)),0))</f>
        <v>0</v>
      </c>
    </row>
    <row r="4307" customFormat="false" ht="15" hidden="false" customHeight="false" outlineLevel="0" collapsed="false">
      <c r="A4307" s="24"/>
      <c r="D4307" s="24"/>
      <c r="F4307" s="24"/>
      <c r="K4307" s="9" t="n">
        <f aca="false">IF($A4307="",0,IF(OR(N($D4307)=0,$D4307&amp;""=TOP!$C$5&amp;""),1,0))</f>
        <v>0</v>
      </c>
      <c r="L4307" s="27" t="n">
        <f aca="false">IF($K4307=0,0,IFERROR(INDEX(購買率算出!$P$6:$P$3005,MATCH($A4307&amp;"",購買率算出!$C$6:$C$3005,0)),0))</f>
        <v>0</v>
      </c>
    </row>
    <row r="4308" customFormat="false" ht="15" hidden="false" customHeight="false" outlineLevel="0" collapsed="false">
      <c r="A4308" s="24"/>
      <c r="D4308" s="24"/>
      <c r="F4308" s="24"/>
      <c r="K4308" s="9" t="n">
        <f aca="false">IF($A4308="",0,IF(OR(N($D4308)=0,$D4308&amp;""=TOP!$C$5&amp;""),1,0))</f>
        <v>0</v>
      </c>
      <c r="L4308" s="27" t="n">
        <f aca="false">IF($K4308=0,0,IFERROR(INDEX(購買率算出!$P$6:$P$3005,MATCH($A4308&amp;"",購買率算出!$C$6:$C$3005,0)),0))</f>
        <v>0</v>
      </c>
    </row>
    <row r="4309" customFormat="false" ht="15" hidden="false" customHeight="false" outlineLevel="0" collapsed="false">
      <c r="A4309" s="24"/>
      <c r="D4309" s="24"/>
      <c r="F4309" s="24"/>
      <c r="K4309" s="9" t="n">
        <f aca="false">IF($A4309="",0,IF(OR(N($D4309)=0,$D4309&amp;""=TOP!$C$5&amp;""),1,0))</f>
        <v>0</v>
      </c>
      <c r="L4309" s="27" t="n">
        <f aca="false">IF($K4309=0,0,IFERROR(INDEX(購買率算出!$P$6:$P$3005,MATCH($A4309&amp;"",購買率算出!$C$6:$C$3005,0)),0))</f>
        <v>0</v>
      </c>
    </row>
    <row r="4310" customFormat="false" ht="15" hidden="false" customHeight="false" outlineLevel="0" collapsed="false">
      <c r="A4310" s="24"/>
      <c r="D4310" s="24"/>
      <c r="F4310" s="24"/>
      <c r="K4310" s="9" t="n">
        <f aca="false">IF($A4310="",0,IF(OR(N($D4310)=0,$D4310&amp;""=TOP!$C$5&amp;""),1,0))</f>
        <v>0</v>
      </c>
      <c r="L4310" s="27" t="n">
        <f aca="false">IF($K4310=0,0,IFERROR(INDEX(購買率算出!$P$6:$P$3005,MATCH($A4310&amp;"",購買率算出!$C$6:$C$3005,0)),0))</f>
        <v>0</v>
      </c>
    </row>
    <row r="4311" customFormat="false" ht="15" hidden="false" customHeight="false" outlineLevel="0" collapsed="false">
      <c r="A4311" s="24"/>
      <c r="D4311" s="24"/>
      <c r="F4311" s="24"/>
      <c r="K4311" s="9" t="n">
        <f aca="false">IF($A4311="",0,IF(OR(N($D4311)=0,$D4311&amp;""=TOP!$C$5&amp;""),1,0))</f>
        <v>0</v>
      </c>
      <c r="L4311" s="27" t="n">
        <f aca="false">IF($K4311=0,0,IFERROR(INDEX(購買率算出!$P$6:$P$3005,MATCH($A4311&amp;"",購買率算出!$C$6:$C$3005,0)),0))</f>
        <v>0</v>
      </c>
    </row>
    <row r="4312" customFormat="false" ht="15" hidden="false" customHeight="false" outlineLevel="0" collapsed="false">
      <c r="A4312" s="24"/>
      <c r="D4312" s="24"/>
      <c r="F4312" s="24"/>
      <c r="K4312" s="9" t="n">
        <f aca="false">IF($A4312="",0,IF(OR(N($D4312)=0,$D4312&amp;""=TOP!$C$5&amp;""),1,0))</f>
        <v>0</v>
      </c>
      <c r="L4312" s="27" t="n">
        <f aca="false">IF($K4312=0,0,IFERROR(INDEX(購買率算出!$P$6:$P$3005,MATCH($A4312&amp;"",購買率算出!$C$6:$C$3005,0)),0))</f>
        <v>0</v>
      </c>
    </row>
    <row r="4313" customFormat="false" ht="15" hidden="false" customHeight="false" outlineLevel="0" collapsed="false">
      <c r="A4313" s="24"/>
      <c r="D4313" s="24"/>
      <c r="F4313" s="24"/>
      <c r="K4313" s="9" t="n">
        <f aca="false">IF($A4313="",0,IF(OR(N($D4313)=0,$D4313&amp;""=TOP!$C$5&amp;""),1,0))</f>
        <v>0</v>
      </c>
      <c r="L4313" s="27" t="n">
        <f aca="false">IF($K4313=0,0,IFERROR(INDEX(購買率算出!$P$6:$P$3005,MATCH($A4313&amp;"",購買率算出!$C$6:$C$3005,0)),0))</f>
        <v>0</v>
      </c>
    </row>
    <row r="4314" customFormat="false" ht="15" hidden="false" customHeight="false" outlineLevel="0" collapsed="false">
      <c r="A4314" s="24"/>
      <c r="D4314" s="24"/>
      <c r="F4314" s="24"/>
      <c r="K4314" s="9" t="n">
        <f aca="false">IF($A4314="",0,IF(OR(N($D4314)=0,$D4314&amp;""=TOP!$C$5&amp;""),1,0))</f>
        <v>0</v>
      </c>
      <c r="L4314" s="27" t="n">
        <f aca="false">IF($K4314=0,0,IFERROR(INDEX(購買率算出!$P$6:$P$3005,MATCH($A4314&amp;"",購買率算出!$C$6:$C$3005,0)),0))</f>
        <v>0</v>
      </c>
    </row>
    <row r="4315" customFormat="false" ht="15" hidden="false" customHeight="false" outlineLevel="0" collapsed="false">
      <c r="A4315" s="24"/>
      <c r="D4315" s="24"/>
      <c r="F4315" s="24"/>
      <c r="K4315" s="9" t="n">
        <f aca="false">IF($A4315="",0,IF(OR(N($D4315)=0,$D4315&amp;""=TOP!$C$5&amp;""),1,0))</f>
        <v>0</v>
      </c>
      <c r="L4315" s="27" t="n">
        <f aca="false">IF($K4315=0,0,IFERROR(INDEX(購買率算出!$P$6:$P$3005,MATCH($A4315&amp;"",購買率算出!$C$6:$C$3005,0)),0))</f>
        <v>0</v>
      </c>
    </row>
    <row r="4316" customFormat="false" ht="15" hidden="false" customHeight="false" outlineLevel="0" collapsed="false">
      <c r="A4316" s="24"/>
      <c r="D4316" s="24"/>
      <c r="F4316" s="24"/>
      <c r="K4316" s="9" t="n">
        <f aca="false">IF($A4316="",0,IF(OR(N($D4316)=0,$D4316&amp;""=TOP!$C$5&amp;""),1,0))</f>
        <v>0</v>
      </c>
      <c r="L4316" s="27" t="n">
        <f aca="false">IF($K4316=0,0,IFERROR(INDEX(購買率算出!$P$6:$P$3005,MATCH($A4316&amp;"",購買率算出!$C$6:$C$3005,0)),0))</f>
        <v>0</v>
      </c>
    </row>
    <row r="4317" customFormat="false" ht="15" hidden="false" customHeight="false" outlineLevel="0" collapsed="false">
      <c r="A4317" s="24"/>
      <c r="D4317" s="24"/>
      <c r="F4317" s="24"/>
      <c r="K4317" s="9" t="n">
        <f aca="false">IF($A4317="",0,IF(OR(N($D4317)=0,$D4317&amp;""=TOP!$C$5&amp;""),1,0))</f>
        <v>0</v>
      </c>
      <c r="L4317" s="27" t="n">
        <f aca="false">IF($K4317=0,0,IFERROR(INDEX(購買率算出!$P$6:$P$3005,MATCH($A4317&amp;"",購買率算出!$C$6:$C$3005,0)),0))</f>
        <v>0</v>
      </c>
    </row>
    <row r="4318" customFormat="false" ht="15" hidden="false" customHeight="false" outlineLevel="0" collapsed="false">
      <c r="A4318" s="24"/>
      <c r="D4318" s="24"/>
      <c r="F4318" s="24"/>
      <c r="K4318" s="9" t="n">
        <f aca="false">IF($A4318="",0,IF(OR(N($D4318)=0,$D4318&amp;""=TOP!$C$5&amp;""),1,0))</f>
        <v>0</v>
      </c>
      <c r="L4318" s="27" t="n">
        <f aca="false">IF($K4318=0,0,IFERROR(INDEX(購買率算出!$P$6:$P$3005,MATCH($A4318&amp;"",購買率算出!$C$6:$C$3005,0)),0))</f>
        <v>0</v>
      </c>
    </row>
    <row r="4319" customFormat="false" ht="15" hidden="false" customHeight="false" outlineLevel="0" collapsed="false">
      <c r="A4319" s="24"/>
      <c r="D4319" s="24"/>
      <c r="F4319" s="24"/>
      <c r="K4319" s="9" t="n">
        <f aca="false">IF($A4319="",0,IF(OR(N($D4319)=0,$D4319&amp;""=TOP!$C$5&amp;""),1,0))</f>
        <v>0</v>
      </c>
      <c r="L4319" s="27" t="n">
        <f aca="false">IF($K4319=0,0,IFERROR(INDEX(購買率算出!$P$6:$P$3005,MATCH($A4319&amp;"",購買率算出!$C$6:$C$3005,0)),0))</f>
        <v>0</v>
      </c>
    </row>
    <row r="4320" customFormat="false" ht="15" hidden="false" customHeight="false" outlineLevel="0" collapsed="false">
      <c r="A4320" s="24"/>
      <c r="D4320" s="24"/>
      <c r="F4320" s="24"/>
      <c r="K4320" s="9" t="n">
        <f aca="false">IF($A4320="",0,IF(OR(N($D4320)=0,$D4320&amp;""=TOP!$C$5&amp;""),1,0))</f>
        <v>0</v>
      </c>
      <c r="L4320" s="27" t="n">
        <f aca="false">IF($K4320=0,0,IFERROR(INDEX(購買率算出!$P$6:$P$3005,MATCH($A4320&amp;"",購買率算出!$C$6:$C$3005,0)),0))</f>
        <v>0</v>
      </c>
    </row>
    <row r="4321" customFormat="false" ht="15" hidden="false" customHeight="false" outlineLevel="0" collapsed="false">
      <c r="A4321" s="24"/>
      <c r="D4321" s="24"/>
      <c r="F4321" s="24"/>
      <c r="K4321" s="9" t="n">
        <f aca="false">IF($A4321="",0,IF(OR(N($D4321)=0,$D4321&amp;""=TOP!$C$5&amp;""),1,0))</f>
        <v>0</v>
      </c>
      <c r="L4321" s="27" t="n">
        <f aca="false">IF($K4321=0,0,IFERROR(INDEX(購買率算出!$P$6:$P$3005,MATCH($A4321&amp;"",購買率算出!$C$6:$C$3005,0)),0))</f>
        <v>0</v>
      </c>
    </row>
    <row r="4322" customFormat="false" ht="15" hidden="false" customHeight="false" outlineLevel="0" collapsed="false">
      <c r="A4322" s="24"/>
      <c r="D4322" s="24"/>
      <c r="F4322" s="24"/>
      <c r="K4322" s="9" t="n">
        <f aca="false">IF($A4322="",0,IF(OR(N($D4322)=0,$D4322&amp;""=TOP!$C$5&amp;""),1,0))</f>
        <v>0</v>
      </c>
      <c r="L4322" s="27" t="n">
        <f aca="false">IF($K4322=0,0,IFERROR(INDEX(購買率算出!$P$6:$P$3005,MATCH($A4322&amp;"",購買率算出!$C$6:$C$3005,0)),0))</f>
        <v>0</v>
      </c>
    </row>
    <row r="4323" customFormat="false" ht="15" hidden="false" customHeight="false" outlineLevel="0" collapsed="false">
      <c r="A4323" s="24"/>
      <c r="D4323" s="24"/>
      <c r="F4323" s="24"/>
      <c r="K4323" s="9" t="n">
        <f aca="false">IF($A4323="",0,IF(OR(N($D4323)=0,$D4323&amp;""=TOP!$C$5&amp;""),1,0))</f>
        <v>0</v>
      </c>
      <c r="L4323" s="27" t="n">
        <f aca="false">IF($K4323=0,0,IFERROR(INDEX(購買率算出!$P$6:$P$3005,MATCH($A4323&amp;"",購買率算出!$C$6:$C$3005,0)),0))</f>
        <v>0</v>
      </c>
    </row>
    <row r="4324" customFormat="false" ht="15" hidden="false" customHeight="false" outlineLevel="0" collapsed="false">
      <c r="A4324" s="24"/>
      <c r="D4324" s="24"/>
      <c r="F4324" s="24"/>
      <c r="K4324" s="9" t="n">
        <f aca="false">IF($A4324="",0,IF(OR(N($D4324)=0,$D4324&amp;""=TOP!$C$5&amp;""),1,0))</f>
        <v>0</v>
      </c>
      <c r="L4324" s="27" t="n">
        <f aca="false">IF($K4324=0,0,IFERROR(INDEX(購買率算出!$P$6:$P$3005,MATCH($A4324&amp;"",購買率算出!$C$6:$C$3005,0)),0))</f>
        <v>0</v>
      </c>
    </row>
    <row r="4325" customFormat="false" ht="15" hidden="false" customHeight="false" outlineLevel="0" collapsed="false">
      <c r="A4325" s="24"/>
      <c r="D4325" s="24"/>
      <c r="F4325" s="24"/>
      <c r="K4325" s="9" t="n">
        <f aca="false">IF($A4325="",0,IF(OR(N($D4325)=0,$D4325&amp;""=TOP!$C$5&amp;""),1,0))</f>
        <v>0</v>
      </c>
      <c r="L4325" s="27" t="n">
        <f aca="false">IF($K4325=0,0,IFERROR(INDEX(購買率算出!$P$6:$P$3005,MATCH($A4325&amp;"",購買率算出!$C$6:$C$3005,0)),0))</f>
        <v>0</v>
      </c>
    </row>
    <row r="4326" customFormat="false" ht="15" hidden="false" customHeight="false" outlineLevel="0" collapsed="false">
      <c r="A4326" s="24"/>
      <c r="D4326" s="24"/>
      <c r="F4326" s="24"/>
      <c r="K4326" s="9" t="n">
        <f aca="false">IF($A4326="",0,IF(OR(N($D4326)=0,$D4326&amp;""=TOP!$C$5&amp;""),1,0))</f>
        <v>0</v>
      </c>
      <c r="L4326" s="27" t="n">
        <f aca="false">IF($K4326=0,0,IFERROR(INDEX(購買率算出!$P$6:$P$3005,MATCH($A4326&amp;"",購買率算出!$C$6:$C$3005,0)),0))</f>
        <v>0</v>
      </c>
    </row>
    <row r="4327" customFormat="false" ht="15" hidden="false" customHeight="false" outlineLevel="0" collapsed="false">
      <c r="A4327" s="24"/>
      <c r="D4327" s="24"/>
      <c r="F4327" s="24"/>
      <c r="K4327" s="9" t="n">
        <f aca="false">IF($A4327="",0,IF(OR(N($D4327)=0,$D4327&amp;""=TOP!$C$5&amp;""),1,0))</f>
        <v>0</v>
      </c>
      <c r="L4327" s="27" t="n">
        <f aca="false">IF($K4327=0,0,IFERROR(INDEX(購買率算出!$P$6:$P$3005,MATCH($A4327&amp;"",購買率算出!$C$6:$C$3005,0)),0))</f>
        <v>0</v>
      </c>
    </row>
    <row r="4328" customFormat="false" ht="15" hidden="false" customHeight="false" outlineLevel="0" collapsed="false">
      <c r="A4328" s="24"/>
      <c r="D4328" s="24"/>
      <c r="F4328" s="24"/>
      <c r="K4328" s="9" t="n">
        <f aca="false">IF($A4328="",0,IF(OR(N($D4328)=0,$D4328&amp;""=TOP!$C$5&amp;""),1,0))</f>
        <v>0</v>
      </c>
      <c r="L4328" s="27" t="n">
        <f aca="false">IF($K4328=0,0,IFERROR(INDEX(購買率算出!$P$6:$P$3005,MATCH($A4328&amp;"",購買率算出!$C$6:$C$3005,0)),0))</f>
        <v>0</v>
      </c>
    </row>
    <row r="4329" customFormat="false" ht="15" hidden="false" customHeight="false" outlineLevel="0" collapsed="false">
      <c r="A4329" s="24"/>
      <c r="D4329" s="24"/>
      <c r="F4329" s="24"/>
      <c r="K4329" s="9" t="n">
        <f aca="false">IF($A4329="",0,IF(OR(N($D4329)=0,$D4329&amp;""=TOP!$C$5&amp;""),1,0))</f>
        <v>0</v>
      </c>
      <c r="L4329" s="27" t="n">
        <f aca="false">IF($K4329=0,0,IFERROR(INDEX(購買率算出!$P$6:$P$3005,MATCH($A4329&amp;"",購買率算出!$C$6:$C$3005,0)),0))</f>
        <v>0</v>
      </c>
    </row>
    <row r="4330" customFormat="false" ht="15" hidden="false" customHeight="false" outlineLevel="0" collapsed="false">
      <c r="A4330" s="24"/>
      <c r="D4330" s="24"/>
      <c r="F4330" s="24"/>
      <c r="K4330" s="9" t="n">
        <f aca="false">IF($A4330="",0,IF(OR(N($D4330)=0,$D4330&amp;""=TOP!$C$5&amp;""),1,0))</f>
        <v>0</v>
      </c>
      <c r="L4330" s="27" t="n">
        <f aca="false">IF($K4330=0,0,IFERROR(INDEX(購買率算出!$P$6:$P$3005,MATCH($A4330&amp;"",購買率算出!$C$6:$C$3005,0)),0))</f>
        <v>0</v>
      </c>
    </row>
    <row r="4331" customFormat="false" ht="15" hidden="false" customHeight="false" outlineLevel="0" collapsed="false">
      <c r="A4331" s="24"/>
      <c r="D4331" s="24"/>
      <c r="F4331" s="24"/>
      <c r="K4331" s="9" t="n">
        <f aca="false">IF($A4331="",0,IF(OR(N($D4331)=0,$D4331&amp;""=TOP!$C$5&amp;""),1,0))</f>
        <v>0</v>
      </c>
      <c r="L4331" s="27" t="n">
        <f aca="false">IF($K4331=0,0,IFERROR(INDEX(購買率算出!$P$6:$P$3005,MATCH($A4331&amp;"",購買率算出!$C$6:$C$3005,0)),0))</f>
        <v>0</v>
      </c>
    </row>
    <row r="4332" customFormat="false" ht="15" hidden="false" customHeight="false" outlineLevel="0" collapsed="false">
      <c r="A4332" s="24"/>
      <c r="D4332" s="24"/>
      <c r="F4332" s="24"/>
      <c r="K4332" s="9" t="n">
        <f aca="false">IF($A4332="",0,IF(OR(N($D4332)=0,$D4332&amp;""=TOP!$C$5&amp;""),1,0))</f>
        <v>0</v>
      </c>
      <c r="L4332" s="27" t="n">
        <f aca="false">IF($K4332=0,0,IFERROR(INDEX(購買率算出!$P$6:$P$3005,MATCH($A4332&amp;"",購買率算出!$C$6:$C$3005,0)),0))</f>
        <v>0</v>
      </c>
    </row>
    <row r="4333" customFormat="false" ht="15" hidden="false" customHeight="false" outlineLevel="0" collapsed="false">
      <c r="A4333" s="24"/>
      <c r="D4333" s="24"/>
      <c r="F4333" s="24"/>
      <c r="K4333" s="9" t="n">
        <f aca="false">IF($A4333="",0,IF(OR(N($D4333)=0,$D4333&amp;""=TOP!$C$5&amp;""),1,0))</f>
        <v>0</v>
      </c>
      <c r="L4333" s="27" t="n">
        <f aca="false">IF($K4333=0,0,IFERROR(INDEX(購買率算出!$P$6:$P$3005,MATCH($A4333&amp;"",購買率算出!$C$6:$C$3005,0)),0))</f>
        <v>0</v>
      </c>
    </row>
    <row r="4334" customFormat="false" ht="15" hidden="false" customHeight="false" outlineLevel="0" collapsed="false">
      <c r="A4334" s="24"/>
      <c r="D4334" s="24"/>
      <c r="F4334" s="24"/>
      <c r="K4334" s="9" t="n">
        <f aca="false">IF($A4334="",0,IF(OR(N($D4334)=0,$D4334&amp;""=TOP!$C$5&amp;""),1,0))</f>
        <v>0</v>
      </c>
      <c r="L4334" s="27" t="n">
        <f aca="false">IF($K4334=0,0,IFERROR(INDEX(購買率算出!$P$6:$P$3005,MATCH($A4334&amp;"",購買率算出!$C$6:$C$3005,0)),0))</f>
        <v>0</v>
      </c>
    </row>
    <row r="4335" customFormat="false" ht="15" hidden="false" customHeight="false" outlineLevel="0" collapsed="false">
      <c r="A4335" s="24"/>
      <c r="D4335" s="24"/>
      <c r="F4335" s="24"/>
      <c r="K4335" s="9" t="n">
        <f aca="false">IF($A4335="",0,IF(OR(N($D4335)=0,$D4335&amp;""=TOP!$C$5&amp;""),1,0))</f>
        <v>0</v>
      </c>
      <c r="L4335" s="27" t="n">
        <f aca="false">IF($K4335=0,0,IFERROR(INDEX(購買率算出!$P$6:$P$3005,MATCH($A4335&amp;"",購買率算出!$C$6:$C$3005,0)),0))</f>
        <v>0</v>
      </c>
    </row>
    <row r="4336" customFormat="false" ht="15" hidden="false" customHeight="false" outlineLevel="0" collapsed="false">
      <c r="A4336" s="24"/>
      <c r="D4336" s="24"/>
      <c r="F4336" s="24"/>
      <c r="K4336" s="9" t="n">
        <f aca="false">IF($A4336="",0,IF(OR(N($D4336)=0,$D4336&amp;""=TOP!$C$5&amp;""),1,0))</f>
        <v>0</v>
      </c>
      <c r="L4336" s="27" t="n">
        <f aca="false">IF($K4336=0,0,IFERROR(INDEX(購買率算出!$P$6:$P$3005,MATCH($A4336&amp;"",購買率算出!$C$6:$C$3005,0)),0))</f>
        <v>0</v>
      </c>
    </row>
    <row r="4337" customFormat="false" ht="15" hidden="false" customHeight="false" outlineLevel="0" collapsed="false">
      <c r="A4337" s="24"/>
      <c r="D4337" s="24"/>
      <c r="F4337" s="24"/>
      <c r="K4337" s="9" t="n">
        <f aca="false">IF($A4337="",0,IF(OR(N($D4337)=0,$D4337&amp;""=TOP!$C$5&amp;""),1,0))</f>
        <v>0</v>
      </c>
      <c r="L4337" s="27" t="n">
        <f aca="false">IF($K4337=0,0,IFERROR(INDEX(購買率算出!$P$6:$P$3005,MATCH($A4337&amp;"",購買率算出!$C$6:$C$3005,0)),0))</f>
        <v>0</v>
      </c>
    </row>
    <row r="4338" customFormat="false" ht="15" hidden="false" customHeight="false" outlineLevel="0" collapsed="false">
      <c r="A4338" s="24"/>
      <c r="D4338" s="24"/>
      <c r="F4338" s="24"/>
      <c r="K4338" s="9" t="n">
        <f aca="false">IF($A4338="",0,IF(OR(N($D4338)=0,$D4338&amp;""=TOP!$C$5&amp;""),1,0))</f>
        <v>0</v>
      </c>
      <c r="L4338" s="27" t="n">
        <f aca="false">IF($K4338=0,0,IFERROR(INDEX(購買率算出!$P$6:$P$3005,MATCH($A4338&amp;"",購買率算出!$C$6:$C$3005,0)),0))</f>
        <v>0</v>
      </c>
    </row>
    <row r="4339" customFormat="false" ht="15" hidden="false" customHeight="false" outlineLevel="0" collapsed="false">
      <c r="A4339" s="24"/>
      <c r="D4339" s="24"/>
      <c r="F4339" s="24"/>
      <c r="K4339" s="9" t="n">
        <f aca="false">IF($A4339="",0,IF(OR(N($D4339)=0,$D4339&amp;""=TOP!$C$5&amp;""),1,0))</f>
        <v>0</v>
      </c>
      <c r="L4339" s="27" t="n">
        <f aca="false">IF($K4339=0,0,IFERROR(INDEX(購買率算出!$P$6:$P$3005,MATCH($A4339&amp;"",購買率算出!$C$6:$C$3005,0)),0))</f>
        <v>0</v>
      </c>
    </row>
    <row r="4340" customFormat="false" ht="15" hidden="false" customHeight="false" outlineLevel="0" collapsed="false">
      <c r="A4340" s="24"/>
      <c r="D4340" s="24"/>
      <c r="F4340" s="24"/>
      <c r="K4340" s="9" t="n">
        <f aca="false">IF($A4340="",0,IF(OR(N($D4340)=0,$D4340&amp;""=TOP!$C$5&amp;""),1,0))</f>
        <v>0</v>
      </c>
      <c r="L4340" s="27" t="n">
        <f aca="false">IF($K4340=0,0,IFERROR(INDEX(購買率算出!$P$6:$P$3005,MATCH($A4340&amp;"",購買率算出!$C$6:$C$3005,0)),0))</f>
        <v>0</v>
      </c>
    </row>
    <row r="4341" customFormat="false" ht="15" hidden="false" customHeight="false" outlineLevel="0" collapsed="false">
      <c r="A4341" s="24"/>
      <c r="D4341" s="24"/>
      <c r="F4341" s="24"/>
      <c r="K4341" s="9" t="n">
        <f aca="false">IF($A4341="",0,IF(OR(N($D4341)=0,$D4341&amp;""=TOP!$C$5&amp;""),1,0))</f>
        <v>0</v>
      </c>
      <c r="L4341" s="27" t="n">
        <f aca="false">IF($K4341=0,0,IFERROR(INDEX(購買率算出!$P$6:$P$3005,MATCH($A4341&amp;"",購買率算出!$C$6:$C$3005,0)),0))</f>
        <v>0</v>
      </c>
    </row>
    <row r="4342" customFormat="false" ht="15" hidden="false" customHeight="false" outlineLevel="0" collapsed="false">
      <c r="A4342" s="24"/>
      <c r="D4342" s="24"/>
      <c r="F4342" s="24"/>
      <c r="K4342" s="9" t="n">
        <f aca="false">IF($A4342="",0,IF(OR(N($D4342)=0,$D4342&amp;""=TOP!$C$5&amp;""),1,0))</f>
        <v>0</v>
      </c>
      <c r="L4342" s="27" t="n">
        <f aca="false">IF($K4342=0,0,IFERROR(INDEX(購買率算出!$P$6:$P$3005,MATCH($A4342&amp;"",購買率算出!$C$6:$C$3005,0)),0))</f>
        <v>0</v>
      </c>
    </row>
    <row r="4343" customFormat="false" ht="15" hidden="false" customHeight="false" outlineLevel="0" collapsed="false">
      <c r="A4343" s="24"/>
      <c r="D4343" s="24"/>
      <c r="F4343" s="24"/>
      <c r="K4343" s="9" t="n">
        <f aca="false">IF($A4343="",0,IF(OR(N($D4343)=0,$D4343&amp;""=TOP!$C$5&amp;""),1,0))</f>
        <v>0</v>
      </c>
      <c r="L4343" s="27" t="n">
        <f aca="false">IF($K4343=0,0,IFERROR(INDEX(購買率算出!$P$6:$P$3005,MATCH($A4343&amp;"",購買率算出!$C$6:$C$3005,0)),0))</f>
        <v>0</v>
      </c>
    </row>
    <row r="4344" customFormat="false" ht="15" hidden="false" customHeight="false" outlineLevel="0" collapsed="false">
      <c r="A4344" s="24"/>
      <c r="D4344" s="24"/>
      <c r="F4344" s="24"/>
      <c r="K4344" s="9" t="n">
        <f aca="false">IF($A4344="",0,IF(OR(N($D4344)=0,$D4344&amp;""=TOP!$C$5&amp;""),1,0))</f>
        <v>0</v>
      </c>
      <c r="L4344" s="27" t="n">
        <f aca="false">IF($K4344=0,0,IFERROR(INDEX(購買率算出!$P$6:$P$3005,MATCH($A4344&amp;"",購買率算出!$C$6:$C$3005,0)),0))</f>
        <v>0</v>
      </c>
    </row>
    <row r="4345" customFormat="false" ht="15" hidden="false" customHeight="false" outlineLevel="0" collapsed="false">
      <c r="A4345" s="24"/>
      <c r="D4345" s="24"/>
      <c r="F4345" s="24"/>
      <c r="K4345" s="9" t="n">
        <f aca="false">IF($A4345="",0,IF(OR(N($D4345)=0,$D4345&amp;""=TOP!$C$5&amp;""),1,0))</f>
        <v>0</v>
      </c>
      <c r="L4345" s="27" t="n">
        <f aca="false">IF($K4345=0,0,IFERROR(INDEX(購買率算出!$P$6:$P$3005,MATCH($A4345&amp;"",購買率算出!$C$6:$C$3005,0)),0))</f>
        <v>0</v>
      </c>
    </row>
    <row r="4346" customFormat="false" ht="15" hidden="false" customHeight="false" outlineLevel="0" collapsed="false">
      <c r="A4346" s="24"/>
      <c r="D4346" s="24"/>
      <c r="F4346" s="24"/>
      <c r="K4346" s="9" t="n">
        <f aca="false">IF($A4346="",0,IF(OR(N($D4346)=0,$D4346&amp;""=TOP!$C$5&amp;""),1,0))</f>
        <v>0</v>
      </c>
      <c r="L4346" s="27" t="n">
        <f aca="false">IF($K4346=0,0,IFERROR(INDEX(購買率算出!$P$6:$P$3005,MATCH($A4346&amp;"",購買率算出!$C$6:$C$3005,0)),0))</f>
        <v>0</v>
      </c>
    </row>
    <row r="4347" customFormat="false" ht="15" hidden="false" customHeight="false" outlineLevel="0" collapsed="false">
      <c r="A4347" s="24"/>
      <c r="D4347" s="24"/>
      <c r="F4347" s="24"/>
      <c r="K4347" s="9" t="n">
        <f aca="false">IF($A4347="",0,IF(OR(N($D4347)=0,$D4347&amp;""=TOP!$C$5&amp;""),1,0))</f>
        <v>0</v>
      </c>
      <c r="L4347" s="27" t="n">
        <f aca="false">IF($K4347=0,0,IFERROR(INDEX(購買率算出!$P$6:$P$3005,MATCH($A4347&amp;"",購買率算出!$C$6:$C$3005,0)),0))</f>
        <v>0</v>
      </c>
    </row>
    <row r="4348" customFormat="false" ht="15" hidden="false" customHeight="false" outlineLevel="0" collapsed="false">
      <c r="A4348" s="24"/>
      <c r="D4348" s="24"/>
      <c r="F4348" s="24"/>
      <c r="K4348" s="9" t="n">
        <f aca="false">IF($A4348="",0,IF(OR(N($D4348)=0,$D4348&amp;""=TOP!$C$5&amp;""),1,0))</f>
        <v>0</v>
      </c>
      <c r="L4348" s="27" t="n">
        <f aca="false">IF($K4348=0,0,IFERROR(INDEX(購買率算出!$P$6:$P$3005,MATCH($A4348&amp;"",購買率算出!$C$6:$C$3005,0)),0))</f>
        <v>0</v>
      </c>
    </row>
    <row r="4349" customFormat="false" ht="15" hidden="false" customHeight="false" outlineLevel="0" collapsed="false">
      <c r="A4349" s="24"/>
      <c r="D4349" s="24"/>
      <c r="F4349" s="24"/>
      <c r="K4349" s="9" t="n">
        <f aca="false">IF($A4349="",0,IF(OR(N($D4349)=0,$D4349&amp;""=TOP!$C$5&amp;""),1,0))</f>
        <v>0</v>
      </c>
      <c r="L4349" s="27" t="n">
        <f aca="false">IF($K4349=0,0,IFERROR(INDEX(購買率算出!$P$6:$P$3005,MATCH($A4349&amp;"",購買率算出!$C$6:$C$3005,0)),0))</f>
        <v>0</v>
      </c>
    </row>
    <row r="4350" customFormat="false" ht="15" hidden="false" customHeight="false" outlineLevel="0" collapsed="false">
      <c r="A4350" s="24"/>
      <c r="D4350" s="24"/>
      <c r="F4350" s="24"/>
      <c r="K4350" s="9" t="n">
        <f aca="false">IF($A4350="",0,IF(OR(N($D4350)=0,$D4350&amp;""=TOP!$C$5&amp;""),1,0))</f>
        <v>0</v>
      </c>
      <c r="L4350" s="27" t="n">
        <f aca="false">IF($K4350=0,0,IFERROR(INDEX(購買率算出!$P$6:$P$3005,MATCH($A4350&amp;"",購買率算出!$C$6:$C$3005,0)),0))</f>
        <v>0</v>
      </c>
    </row>
    <row r="4351" customFormat="false" ht="15" hidden="false" customHeight="false" outlineLevel="0" collapsed="false">
      <c r="A4351" s="24"/>
      <c r="D4351" s="24"/>
      <c r="F4351" s="24"/>
      <c r="K4351" s="9" t="n">
        <f aca="false">IF($A4351="",0,IF(OR(N($D4351)=0,$D4351&amp;""=TOP!$C$5&amp;""),1,0))</f>
        <v>0</v>
      </c>
      <c r="L4351" s="27" t="n">
        <f aca="false">IF($K4351=0,0,IFERROR(INDEX(購買率算出!$P$6:$P$3005,MATCH($A4351&amp;"",購買率算出!$C$6:$C$3005,0)),0))</f>
        <v>0</v>
      </c>
    </row>
    <row r="4352" customFormat="false" ht="15" hidden="false" customHeight="false" outlineLevel="0" collapsed="false">
      <c r="A4352" s="24"/>
      <c r="D4352" s="24"/>
      <c r="F4352" s="24"/>
      <c r="K4352" s="9" t="n">
        <f aca="false">IF($A4352="",0,IF(OR(N($D4352)=0,$D4352&amp;""=TOP!$C$5&amp;""),1,0))</f>
        <v>0</v>
      </c>
      <c r="L4352" s="27" t="n">
        <f aca="false">IF($K4352=0,0,IFERROR(INDEX(購買率算出!$P$6:$P$3005,MATCH($A4352&amp;"",購買率算出!$C$6:$C$3005,0)),0))</f>
        <v>0</v>
      </c>
    </row>
    <row r="4353" customFormat="false" ht="15" hidden="false" customHeight="false" outlineLevel="0" collapsed="false">
      <c r="A4353" s="24"/>
      <c r="D4353" s="24"/>
      <c r="F4353" s="24"/>
      <c r="K4353" s="9" t="n">
        <f aca="false">IF($A4353="",0,IF(OR(N($D4353)=0,$D4353&amp;""=TOP!$C$5&amp;""),1,0))</f>
        <v>0</v>
      </c>
      <c r="L4353" s="27" t="n">
        <f aca="false">IF($K4353=0,0,IFERROR(INDEX(購買率算出!$P$6:$P$3005,MATCH($A4353&amp;"",購買率算出!$C$6:$C$3005,0)),0))</f>
        <v>0</v>
      </c>
    </row>
    <row r="4354" customFormat="false" ht="15" hidden="false" customHeight="false" outlineLevel="0" collapsed="false">
      <c r="A4354" s="24"/>
      <c r="D4354" s="24"/>
      <c r="F4354" s="24"/>
      <c r="K4354" s="9" t="n">
        <f aca="false">IF($A4354="",0,IF(OR(N($D4354)=0,$D4354&amp;""=TOP!$C$5&amp;""),1,0))</f>
        <v>0</v>
      </c>
      <c r="L4354" s="27" t="n">
        <f aca="false">IF($K4354=0,0,IFERROR(INDEX(購買率算出!$P$6:$P$3005,MATCH($A4354&amp;"",購買率算出!$C$6:$C$3005,0)),0))</f>
        <v>0</v>
      </c>
    </row>
    <row r="4355" customFormat="false" ht="15" hidden="false" customHeight="false" outlineLevel="0" collapsed="false">
      <c r="A4355" s="24"/>
      <c r="D4355" s="24"/>
      <c r="F4355" s="24"/>
      <c r="K4355" s="9" t="n">
        <f aca="false">IF($A4355="",0,IF(OR(N($D4355)=0,$D4355&amp;""=TOP!$C$5&amp;""),1,0))</f>
        <v>0</v>
      </c>
      <c r="L4355" s="27" t="n">
        <f aca="false">IF($K4355=0,0,IFERROR(INDEX(購買率算出!$P$6:$P$3005,MATCH($A4355&amp;"",購買率算出!$C$6:$C$3005,0)),0))</f>
        <v>0</v>
      </c>
    </row>
    <row r="4356" customFormat="false" ht="15" hidden="false" customHeight="false" outlineLevel="0" collapsed="false">
      <c r="A4356" s="24"/>
      <c r="D4356" s="24"/>
      <c r="F4356" s="24"/>
      <c r="K4356" s="9" t="n">
        <f aca="false">IF($A4356="",0,IF(OR(N($D4356)=0,$D4356&amp;""=TOP!$C$5&amp;""),1,0))</f>
        <v>0</v>
      </c>
      <c r="L4356" s="27" t="n">
        <f aca="false">IF($K4356=0,0,IFERROR(INDEX(購買率算出!$P$6:$P$3005,MATCH($A4356&amp;"",購買率算出!$C$6:$C$3005,0)),0))</f>
        <v>0</v>
      </c>
    </row>
    <row r="4357" customFormat="false" ht="15" hidden="false" customHeight="false" outlineLevel="0" collapsed="false">
      <c r="A4357" s="24"/>
      <c r="D4357" s="24"/>
      <c r="F4357" s="24"/>
      <c r="K4357" s="9" t="n">
        <f aca="false">IF($A4357="",0,IF(OR(N($D4357)=0,$D4357&amp;""=TOP!$C$5&amp;""),1,0))</f>
        <v>0</v>
      </c>
      <c r="L4357" s="27" t="n">
        <f aca="false">IF($K4357=0,0,IFERROR(INDEX(購買率算出!$P$6:$P$3005,MATCH($A4357&amp;"",購買率算出!$C$6:$C$3005,0)),0))</f>
        <v>0</v>
      </c>
    </row>
    <row r="4358" customFormat="false" ht="15" hidden="false" customHeight="false" outlineLevel="0" collapsed="false">
      <c r="A4358" s="24"/>
      <c r="D4358" s="24"/>
      <c r="F4358" s="24"/>
      <c r="K4358" s="9" t="n">
        <f aca="false">IF($A4358="",0,IF(OR(N($D4358)=0,$D4358&amp;""=TOP!$C$5&amp;""),1,0))</f>
        <v>0</v>
      </c>
      <c r="L4358" s="27" t="n">
        <f aca="false">IF($K4358=0,0,IFERROR(INDEX(購買率算出!$P$6:$P$3005,MATCH($A4358&amp;"",購買率算出!$C$6:$C$3005,0)),0))</f>
        <v>0</v>
      </c>
    </row>
    <row r="4359" customFormat="false" ht="15" hidden="false" customHeight="false" outlineLevel="0" collapsed="false">
      <c r="A4359" s="24"/>
      <c r="D4359" s="24"/>
      <c r="F4359" s="24"/>
      <c r="K4359" s="9" t="n">
        <f aca="false">IF($A4359="",0,IF(OR(N($D4359)=0,$D4359&amp;""=TOP!$C$5&amp;""),1,0))</f>
        <v>0</v>
      </c>
      <c r="L4359" s="27" t="n">
        <f aca="false">IF($K4359=0,0,IFERROR(INDEX(購買率算出!$P$6:$P$3005,MATCH($A4359&amp;"",購買率算出!$C$6:$C$3005,0)),0))</f>
        <v>0</v>
      </c>
    </row>
    <row r="4360" customFormat="false" ht="15" hidden="false" customHeight="false" outlineLevel="0" collapsed="false">
      <c r="A4360" s="24"/>
      <c r="D4360" s="24"/>
      <c r="F4360" s="24"/>
      <c r="K4360" s="9" t="n">
        <f aca="false">IF($A4360="",0,IF(OR(N($D4360)=0,$D4360&amp;""=TOP!$C$5&amp;""),1,0))</f>
        <v>0</v>
      </c>
      <c r="L4360" s="27" t="n">
        <f aca="false">IF($K4360=0,0,IFERROR(INDEX(購買率算出!$P$6:$P$3005,MATCH($A4360&amp;"",購買率算出!$C$6:$C$3005,0)),0))</f>
        <v>0</v>
      </c>
    </row>
    <row r="4361" customFormat="false" ht="15" hidden="false" customHeight="false" outlineLevel="0" collapsed="false">
      <c r="A4361" s="24"/>
      <c r="D4361" s="24"/>
      <c r="F4361" s="24"/>
      <c r="K4361" s="9" t="n">
        <f aca="false">IF($A4361="",0,IF(OR(N($D4361)=0,$D4361&amp;""=TOP!$C$5&amp;""),1,0))</f>
        <v>0</v>
      </c>
      <c r="L4361" s="27" t="n">
        <f aca="false">IF($K4361=0,0,IFERROR(INDEX(購買率算出!$P$6:$P$3005,MATCH($A4361&amp;"",購買率算出!$C$6:$C$3005,0)),0))</f>
        <v>0</v>
      </c>
    </row>
    <row r="4362" customFormat="false" ht="15" hidden="false" customHeight="false" outlineLevel="0" collapsed="false">
      <c r="A4362" s="24"/>
      <c r="D4362" s="24"/>
      <c r="F4362" s="24"/>
      <c r="K4362" s="9" t="n">
        <f aca="false">IF($A4362="",0,IF(OR(N($D4362)=0,$D4362&amp;""=TOP!$C$5&amp;""),1,0))</f>
        <v>0</v>
      </c>
      <c r="L4362" s="27" t="n">
        <f aca="false">IF($K4362=0,0,IFERROR(INDEX(購買率算出!$P$6:$P$3005,MATCH($A4362&amp;"",購買率算出!$C$6:$C$3005,0)),0))</f>
        <v>0</v>
      </c>
    </row>
    <row r="4363" customFormat="false" ht="15" hidden="false" customHeight="false" outlineLevel="0" collapsed="false">
      <c r="A4363" s="24"/>
      <c r="D4363" s="24"/>
      <c r="F4363" s="24"/>
      <c r="K4363" s="9" t="n">
        <f aca="false">IF($A4363="",0,IF(OR(N($D4363)=0,$D4363&amp;""=TOP!$C$5&amp;""),1,0))</f>
        <v>0</v>
      </c>
      <c r="L4363" s="27" t="n">
        <f aca="false">IF($K4363=0,0,IFERROR(INDEX(購買率算出!$P$6:$P$3005,MATCH($A4363&amp;"",購買率算出!$C$6:$C$3005,0)),0))</f>
        <v>0</v>
      </c>
    </row>
    <row r="4364" customFormat="false" ht="15" hidden="false" customHeight="false" outlineLevel="0" collapsed="false">
      <c r="A4364" s="24"/>
      <c r="D4364" s="24"/>
      <c r="F4364" s="24"/>
      <c r="K4364" s="9" t="n">
        <f aca="false">IF($A4364="",0,IF(OR(N($D4364)=0,$D4364&amp;""=TOP!$C$5&amp;""),1,0))</f>
        <v>0</v>
      </c>
      <c r="L4364" s="27" t="n">
        <f aca="false">IF($K4364=0,0,IFERROR(INDEX(購買率算出!$P$6:$P$3005,MATCH($A4364&amp;"",購買率算出!$C$6:$C$3005,0)),0))</f>
        <v>0</v>
      </c>
    </row>
    <row r="4365" customFormat="false" ht="15" hidden="false" customHeight="false" outlineLevel="0" collapsed="false">
      <c r="A4365" s="24"/>
      <c r="D4365" s="24"/>
      <c r="F4365" s="24"/>
      <c r="K4365" s="9" t="n">
        <f aca="false">IF($A4365="",0,IF(OR(N($D4365)=0,$D4365&amp;""=TOP!$C$5&amp;""),1,0))</f>
        <v>0</v>
      </c>
      <c r="L4365" s="27" t="n">
        <f aca="false">IF($K4365=0,0,IFERROR(INDEX(購買率算出!$P$6:$P$3005,MATCH($A4365&amp;"",購買率算出!$C$6:$C$3005,0)),0))</f>
        <v>0</v>
      </c>
    </row>
    <row r="4366" customFormat="false" ht="15" hidden="false" customHeight="false" outlineLevel="0" collapsed="false">
      <c r="A4366" s="24"/>
      <c r="D4366" s="24"/>
      <c r="F4366" s="24"/>
      <c r="K4366" s="9" t="n">
        <f aca="false">IF($A4366="",0,IF(OR(N($D4366)=0,$D4366&amp;""=TOP!$C$5&amp;""),1,0))</f>
        <v>0</v>
      </c>
      <c r="L4366" s="27" t="n">
        <f aca="false">IF($K4366=0,0,IFERROR(INDEX(購買率算出!$P$6:$P$3005,MATCH($A4366&amp;"",購買率算出!$C$6:$C$3005,0)),0))</f>
        <v>0</v>
      </c>
    </row>
    <row r="4367" customFormat="false" ht="15" hidden="false" customHeight="false" outlineLevel="0" collapsed="false">
      <c r="A4367" s="24"/>
      <c r="D4367" s="24"/>
      <c r="F4367" s="24"/>
      <c r="K4367" s="9" t="n">
        <f aca="false">IF($A4367="",0,IF(OR(N($D4367)=0,$D4367&amp;""=TOP!$C$5&amp;""),1,0))</f>
        <v>0</v>
      </c>
      <c r="L4367" s="27" t="n">
        <f aca="false">IF($K4367=0,0,IFERROR(INDEX(購買率算出!$P$6:$P$3005,MATCH($A4367&amp;"",購買率算出!$C$6:$C$3005,0)),0))</f>
        <v>0</v>
      </c>
    </row>
    <row r="4368" customFormat="false" ht="15" hidden="false" customHeight="false" outlineLevel="0" collapsed="false">
      <c r="A4368" s="24"/>
      <c r="D4368" s="24"/>
      <c r="F4368" s="24"/>
      <c r="K4368" s="9" t="n">
        <f aca="false">IF($A4368="",0,IF(OR(N($D4368)=0,$D4368&amp;""=TOP!$C$5&amp;""),1,0))</f>
        <v>0</v>
      </c>
      <c r="L4368" s="27" t="n">
        <f aca="false">IF($K4368=0,0,IFERROR(INDEX(購買率算出!$P$6:$P$3005,MATCH($A4368&amp;"",購買率算出!$C$6:$C$3005,0)),0))</f>
        <v>0</v>
      </c>
    </row>
    <row r="4369" customFormat="false" ht="15" hidden="false" customHeight="false" outlineLevel="0" collapsed="false">
      <c r="A4369" s="24"/>
      <c r="D4369" s="24"/>
      <c r="F4369" s="24"/>
      <c r="K4369" s="9" t="n">
        <f aca="false">IF($A4369="",0,IF(OR(N($D4369)=0,$D4369&amp;""=TOP!$C$5&amp;""),1,0))</f>
        <v>0</v>
      </c>
      <c r="L4369" s="27" t="n">
        <f aca="false">IF($K4369=0,0,IFERROR(INDEX(購買率算出!$P$6:$P$3005,MATCH($A4369&amp;"",購買率算出!$C$6:$C$3005,0)),0))</f>
        <v>0</v>
      </c>
    </row>
    <row r="4370" customFormat="false" ht="15" hidden="false" customHeight="false" outlineLevel="0" collapsed="false">
      <c r="A4370" s="24"/>
      <c r="D4370" s="24"/>
      <c r="F4370" s="24"/>
      <c r="K4370" s="9" t="n">
        <f aca="false">IF($A4370="",0,IF(OR(N($D4370)=0,$D4370&amp;""=TOP!$C$5&amp;""),1,0))</f>
        <v>0</v>
      </c>
      <c r="L4370" s="27" t="n">
        <f aca="false">IF($K4370=0,0,IFERROR(INDEX(購買率算出!$P$6:$P$3005,MATCH($A4370&amp;"",購買率算出!$C$6:$C$3005,0)),0))</f>
        <v>0</v>
      </c>
    </row>
    <row r="4371" customFormat="false" ht="15" hidden="false" customHeight="false" outlineLevel="0" collapsed="false">
      <c r="A4371" s="24"/>
      <c r="D4371" s="24"/>
      <c r="F4371" s="24"/>
      <c r="K4371" s="9" t="n">
        <f aca="false">IF($A4371="",0,IF(OR(N($D4371)=0,$D4371&amp;""=TOP!$C$5&amp;""),1,0))</f>
        <v>0</v>
      </c>
      <c r="L4371" s="27" t="n">
        <f aca="false">IF($K4371=0,0,IFERROR(INDEX(購買率算出!$P$6:$P$3005,MATCH($A4371&amp;"",購買率算出!$C$6:$C$3005,0)),0))</f>
        <v>0</v>
      </c>
    </row>
    <row r="4372" customFormat="false" ht="15" hidden="false" customHeight="false" outlineLevel="0" collapsed="false">
      <c r="A4372" s="24"/>
      <c r="D4372" s="24"/>
      <c r="F4372" s="24"/>
      <c r="K4372" s="9" t="n">
        <f aca="false">IF($A4372="",0,IF(OR(N($D4372)=0,$D4372&amp;""=TOP!$C$5&amp;""),1,0))</f>
        <v>0</v>
      </c>
      <c r="L4372" s="27" t="n">
        <f aca="false">IF($K4372=0,0,IFERROR(INDEX(購買率算出!$P$6:$P$3005,MATCH($A4372&amp;"",購買率算出!$C$6:$C$3005,0)),0))</f>
        <v>0</v>
      </c>
    </row>
    <row r="4373" customFormat="false" ht="15" hidden="false" customHeight="false" outlineLevel="0" collapsed="false">
      <c r="A4373" s="24"/>
      <c r="D4373" s="24"/>
      <c r="F4373" s="24"/>
      <c r="K4373" s="9" t="n">
        <f aca="false">IF($A4373="",0,IF(OR(N($D4373)=0,$D4373&amp;""=TOP!$C$5&amp;""),1,0))</f>
        <v>0</v>
      </c>
      <c r="L4373" s="27" t="n">
        <f aca="false">IF($K4373=0,0,IFERROR(INDEX(購買率算出!$P$6:$P$3005,MATCH($A4373&amp;"",購買率算出!$C$6:$C$3005,0)),0))</f>
        <v>0</v>
      </c>
    </row>
    <row r="4374" customFormat="false" ht="15" hidden="false" customHeight="false" outlineLevel="0" collapsed="false">
      <c r="A4374" s="24"/>
      <c r="D4374" s="24"/>
      <c r="F4374" s="24"/>
      <c r="K4374" s="9" t="n">
        <f aca="false">IF($A4374="",0,IF(OR(N($D4374)=0,$D4374&amp;""=TOP!$C$5&amp;""),1,0))</f>
        <v>0</v>
      </c>
      <c r="L4374" s="27" t="n">
        <f aca="false">IF($K4374=0,0,IFERROR(INDEX(購買率算出!$P$6:$P$3005,MATCH($A4374&amp;"",購買率算出!$C$6:$C$3005,0)),0))</f>
        <v>0</v>
      </c>
    </row>
    <row r="4375" customFormat="false" ht="15" hidden="false" customHeight="false" outlineLevel="0" collapsed="false">
      <c r="A4375" s="24"/>
      <c r="D4375" s="24"/>
      <c r="F4375" s="24"/>
      <c r="K4375" s="9" t="n">
        <f aca="false">IF($A4375="",0,IF(OR(N($D4375)=0,$D4375&amp;""=TOP!$C$5&amp;""),1,0))</f>
        <v>0</v>
      </c>
      <c r="L4375" s="27" t="n">
        <f aca="false">IF($K4375=0,0,IFERROR(INDEX(購買率算出!$P$6:$P$3005,MATCH($A4375&amp;"",購買率算出!$C$6:$C$3005,0)),0))</f>
        <v>0</v>
      </c>
    </row>
    <row r="4376" customFormat="false" ht="15" hidden="false" customHeight="false" outlineLevel="0" collapsed="false">
      <c r="A4376" s="24"/>
      <c r="D4376" s="24"/>
      <c r="F4376" s="24"/>
      <c r="K4376" s="9" t="n">
        <f aca="false">IF($A4376="",0,IF(OR(N($D4376)=0,$D4376&amp;""=TOP!$C$5&amp;""),1,0))</f>
        <v>0</v>
      </c>
      <c r="L4376" s="27" t="n">
        <f aca="false">IF($K4376=0,0,IFERROR(INDEX(購買率算出!$P$6:$P$3005,MATCH($A4376&amp;"",購買率算出!$C$6:$C$3005,0)),0))</f>
        <v>0</v>
      </c>
    </row>
    <row r="4377" customFormat="false" ht="15" hidden="false" customHeight="false" outlineLevel="0" collapsed="false">
      <c r="A4377" s="24"/>
      <c r="D4377" s="24"/>
      <c r="F4377" s="24"/>
      <c r="K4377" s="9" t="n">
        <f aca="false">IF($A4377="",0,IF(OR(N($D4377)=0,$D4377&amp;""=TOP!$C$5&amp;""),1,0))</f>
        <v>0</v>
      </c>
      <c r="L4377" s="27" t="n">
        <f aca="false">IF($K4377=0,0,IFERROR(INDEX(購買率算出!$P$6:$P$3005,MATCH($A4377&amp;"",購買率算出!$C$6:$C$3005,0)),0))</f>
        <v>0</v>
      </c>
    </row>
    <row r="4378" customFormat="false" ht="15" hidden="false" customHeight="false" outlineLevel="0" collapsed="false">
      <c r="A4378" s="24"/>
      <c r="D4378" s="24"/>
      <c r="F4378" s="24"/>
      <c r="K4378" s="9" t="n">
        <f aca="false">IF($A4378="",0,IF(OR(N($D4378)=0,$D4378&amp;""=TOP!$C$5&amp;""),1,0))</f>
        <v>0</v>
      </c>
      <c r="L4378" s="27" t="n">
        <f aca="false">IF($K4378=0,0,IFERROR(INDEX(購買率算出!$P$6:$P$3005,MATCH($A4378&amp;"",購買率算出!$C$6:$C$3005,0)),0))</f>
        <v>0</v>
      </c>
    </row>
    <row r="4379" customFormat="false" ht="15" hidden="false" customHeight="false" outlineLevel="0" collapsed="false">
      <c r="A4379" s="24"/>
      <c r="D4379" s="24"/>
      <c r="F4379" s="24"/>
      <c r="K4379" s="9" t="n">
        <f aca="false">IF($A4379="",0,IF(OR(N($D4379)=0,$D4379&amp;""=TOP!$C$5&amp;""),1,0))</f>
        <v>0</v>
      </c>
      <c r="L4379" s="27" t="n">
        <f aca="false">IF($K4379=0,0,IFERROR(INDEX(購買率算出!$P$6:$P$3005,MATCH($A4379&amp;"",購買率算出!$C$6:$C$3005,0)),0))</f>
        <v>0</v>
      </c>
    </row>
    <row r="4380" customFormat="false" ht="15" hidden="false" customHeight="false" outlineLevel="0" collapsed="false">
      <c r="A4380" s="24"/>
      <c r="D4380" s="24"/>
      <c r="F4380" s="24"/>
      <c r="K4380" s="9" t="n">
        <f aca="false">IF($A4380="",0,IF(OR(N($D4380)=0,$D4380&amp;""=TOP!$C$5&amp;""),1,0))</f>
        <v>0</v>
      </c>
      <c r="L4380" s="27" t="n">
        <f aca="false">IF($K4380=0,0,IFERROR(INDEX(購買率算出!$P$6:$P$3005,MATCH($A4380&amp;"",購買率算出!$C$6:$C$3005,0)),0))</f>
        <v>0</v>
      </c>
    </row>
    <row r="4381" customFormat="false" ht="15" hidden="false" customHeight="false" outlineLevel="0" collapsed="false">
      <c r="A4381" s="24"/>
      <c r="D4381" s="24"/>
      <c r="F4381" s="24"/>
      <c r="K4381" s="9" t="n">
        <f aca="false">IF($A4381="",0,IF(OR(N($D4381)=0,$D4381&amp;""=TOP!$C$5&amp;""),1,0))</f>
        <v>0</v>
      </c>
      <c r="L4381" s="27" t="n">
        <f aca="false">IF($K4381=0,0,IFERROR(INDEX(購買率算出!$P$6:$P$3005,MATCH($A4381&amp;"",購買率算出!$C$6:$C$3005,0)),0))</f>
        <v>0</v>
      </c>
    </row>
    <row r="4382" customFormat="false" ht="15" hidden="false" customHeight="false" outlineLevel="0" collapsed="false">
      <c r="A4382" s="24"/>
      <c r="D4382" s="24"/>
      <c r="F4382" s="24"/>
      <c r="K4382" s="9" t="n">
        <f aca="false">IF($A4382="",0,IF(OR(N($D4382)=0,$D4382&amp;""=TOP!$C$5&amp;""),1,0))</f>
        <v>0</v>
      </c>
      <c r="L4382" s="27" t="n">
        <f aca="false">IF($K4382=0,0,IFERROR(INDEX(購買率算出!$P$6:$P$3005,MATCH($A4382&amp;"",購買率算出!$C$6:$C$3005,0)),0))</f>
        <v>0</v>
      </c>
    </row>
    <row r="4383" customFormat="false" ht="15" hidden="false" customHeight="false" outlineLevel="0" collapsed="false">
      <c r="A4383" s="24"/>
      <c r="D4383" s="24"/>
      <c r="F4383" s="24"/>
      <c r="K4383" s="9" t="n">
        <f aca="false">IF($A4383="",0,IF(OR(N($D4383)=0,$D4383&amp;""=TOP!$C$5&amp;""),1,0))</f>
        <v>0</v>
      </c>
      <c r="L4383" s="27" t="n">
        <f aca="false">IF($K4383=0,0,IFERROR(INDEX(購買率算出!$P$6:$P$3005,MATCH($A4383&amp;"",購買率算出!$C$6:$C$3005,0)),0))</f>
        <v>0</v>
      </c>
    </row>
    <row r="4384" customFormat="false" ht="15" hidden="false" customHeight="false" outlineLevel="0" collapsed="false">
      <c r="A4384" s="24"/>
      <c r="D4384" s="24"/>
      <c r="F4384" s="24"/>
      <c r="K4384" s="9" t="n">
        <f aca="false">IF($A4384="",0,IF(OR(N($D4384)=0,$D4384&amp;""=TOP!$C$5&amp;""),1,0))</f>
        <v>0</v>
      </c>
      <c r="L4384" s="27" t="n">
        <f aca="false">IF($K4384=0,0,IFERROR(INDEX(購買率算出!$P$6:$P$3005,MATCH($A4384&amp;"",購買率算出!$C$6:$C$3005,0)),0))</f>
        <v>0</v>
      </c>
    </row>
    <row r="4385" customFormat="false" ht="15" hidden="false" customHeight="false" outlineLevel="0" collapsed="false">
      <c r="A4385" s="24"/>
      <c r="D4385" s="24"/>
      <c r="F4385" s="24"/>
      <c r="K4385" s="9" t="n">
        <f aca="false">IF($A4385="",0,IF(OR(N($D4385)=0,$D4385&amp;""=TOP!$C$5&amp;""),1,0))</f>
        <v>0</v>
      </c>
      <c r="L4385" s="27" t="n">
        <f aca="false">IF($K4385=0,0,IFERROR(INDEX(購買率算出!$P$6:$P$3005,MATCH($A4385&amp;"",購買率算出!$C$6:$C$3005,0)),0))</f>
        <v>0</v>
      </c>
    </row>
    <row r="4386" customFormat="false" ht="15" hidden="false" customHeight="false" outlineLevel="0" collapsed="false">
      <c r="A4386" s="24"/>
      <c r="D4386" s="24"/>
      <c r="F4386" s="24"/>
      <c r="K4386" s="9" t="n">
        <f aca="false">IF($A4386="",0,IF(OR(N($D4386)=0,$D4386&amp;""=TOP!$C$5&amp;""),1,0))</f>
        <v>0</v>
      </c>
      <c r="L4386" s="27" t="n">
        <f aca="false">IF($K4386=0,0,IFERROR(INDEX(購買率算出!$P$6:$P$3005,MATCH($A4386&amp;"",購買率算出!$C$6:$C$3005,0)),0))</f>
        <v>0</v>
      </c>
    </row>
    <row r="4387" customFormat="false" ht="15" hidden="false" customHeight="false" outlineLevel="0" collapsed="false">
      <c r="A4387" s="24"/>
      <c r="D4387" s="24"/>
      <c r="F4387" s="24"/>
      <c r="K4387" s="9" t="n">
        <f aca="false">IF($A4387="",0,IF(OR(N($D4387)=0,$D4387&amp;""=TOP!$C$5&amp;""),1,0))</f>
        <v>0</v>
      </c>
      <c r="L4387" s="27" t="n">
        <f aca="false">IF($K4387=0,0,IFERROR(INDEX(購買率算出!$P$6:$P$3005,MATCH($A4387&amp;"",購買率算出!$C$6:$C$3005,0)),0))</f>
        <v>0</v>
      </c>
    </row>
    <row r="4388" customFormat="false" ht="15" hidden="false" customHeight="false" outlineLevel="0" collapsed="false">
      <c r="A4388" s="24"/>
      <c r="D4388" s="24"/>
      <c r="F4388" s="24"/>
      <c r="K4388" s="9" t="n">
        <f aca="false">IF($A4388="",0,IF(OR(N($D4388)=0,$D4388&amp;""=TOP!$C$5&amp;""),1,0))</f>
        <v>0</v>
      </c>
      <c r="L4388" s="27" t="n">
        <f aca="false">IF($K4388=0,0,IFERROR(INDEX(購買率算出!$P$6:$P$3005,MATCH($A4388&amp;"",購買率算出!$C$6:$C$3005,0)),0))</f>
        <v>0</v>
      </c>
    </row>
    <row r="4389" customFormat="false" ht="15" hidden="false" customHeight="false" outlineLevel="0" collapsed="false">
      <c r="A4389" s="24"/>
      <c r="D4389" s="24"/>
      <c r="F4389" s="24"/>
      <c r="K4389" s="9" t="n">
        <f aca="false">IF($A4389="",0,IF(OR(N($D4389)=0,$D4389&amp;""=TOP!$C$5&amp;""),1,0))</f>
        <v>0</v>
      </c>
      <c r="L4389" s="27" t="n">
        <f aca="false">IF($K4389=0,0,IFERROR(INDEX(購買率算出!$P$6:$P$3005,MATCH($A4389&amp;"",購買率算出!$C$6:$C$3005,0)),0))</f>
        <v>0</v>
      </c>
    </row>
    <row r="4390" customFormat="false" ht="15" hidden="false" customHeight="false" outlineLevel="0" collapsed="false">
      <c r="A4390" s="24"/>
      <c r="D4390" s="24"/>
      <c r="F4390" s="24"/>
      <c r="K4390" s="9" t="n">
        <f aca="false">IF($A4390="",0,IF(OR(N($D4390)=0,$D4390&amp;""=TOP!$C$5&amp;""),1,0))</f>
        <v>0</v>
      </c>
      <c r="L4390" s="27" t="n">
        <f aca="false">IF($K4390=0,0,IFERROR(INDEX(購買率算出!$P$6:$P$3005,MATCH($A4390&amp;"",購買率算出!$C$6:$C$3005,0)),0))</f>
        <v>0</v>
      </c>
    </row>
    <row r="4391" customFormat="false" ht="15" hidden="false" customHeight="false" outlineLevel="0" collapsed="false">
      <c r="A4391" s="24"/>
      <c r="D4391" s="24"/>
      <c r="F4391" s="24"/>
      <c r="K4391" s="9" t="n">
        <f aca="false">IF($A4391="",0,IF(OR(N($D4391)=0,$D4391&amp;""=TOP!$C$5&amp;""),1,0))</f>
        <v>0</v>
      </c>
      <c r="L4391" s="27" t="n">
        <f aca="false">IF($K4391=0,0,IFERROR(INDEX(購買率算出!$P$6:$P$3005,MATCH($A4391&amp;"",購買率算出!$C$6:$C$3005,0)),0))</f>
        <v>0</v>
      </c>
    </row>
    <row r="4392" customFormat="false" ht="15" hidden="false" customHeight="false" outlineLevel="0" collapsed="false">
      <c r="A4392" s="24"/>
      <c r="D4392" s="24"/>
      <c r="F4392" s="24"/>
      <c r="K4392" s="9" t="n">
        <f aca="false">IF($A4392="",0,IF(OR(N($D4392)=0,$D4392&amp;""=TOP!$C$5&amp;""),1,0))</f>
        <v>0</v>
      </c>
      <c r="L4392" s="27" t="n">
        <f aca="false">IF($K4392=0,0,IFERROR(INDEX(購買率算出!$P$6:$P$3005,MATCH($A4392&amp;"",購買率算出!$C$6:$C$3005,0)),0))</f>
        <v>0</v>
      </c>
    </row>
    <row r="4393" customFormat="false" ht="15" hidden="false" customHeight="false" outlineLevel="0" collapsed="false">
      <c r="A4393" s="24"/>
      <c r="D4393" s="24"/>
      <c r="F4393" s="24"/>
      <c r="K4393" s="9" t="n">
        <f aca="false">IF($A4393="",0,IF(OR(N($D4393)=0,$D4393&amp;""=TOP!$C$5&amp;""),1,0))</f>
        <v>0</v>
      </c>
      <c r="L4393" s="27" t="n">
        <f aca="false">IF($K4393=0,0,IFERROR(INDEX(購買率算出!$P$6:$P$3005,MATCH($A4393&amp;"",購買率算出!$C$6:$C$3005,0)),0))</f>
        <v>0</v>
      </c>
    </row>
    <row r="4394" customFormat="false" ht="15" hidden="false" customHeight="false" outlineLevel="0" collapsed="false">
      <c r="A4394" s="24"/>
      <c r="D4394" s="24"/>
      <c r="F4394" s="24"/>
      <c r="K4394" s="9" t="n">
        <f aca="false">IF($A4394="",0,IF(OR(N($D4394)=0,$D4394&amp;""=TOP!$C$5&amp;""),1,0))</f>
        <v>0</v>
      </c>
      <c r="L4394" s="27" t="n">
        <f aca="false">IF($K4394=0,0,IFERROR(INDEX(購買率算出!$P$6:$P$3005,MATCH($A4394&amp;"",購買率算出!$C$6:$C$3005,0)),0))</f>
        <v>0</v>
      </c>
    </row>
    <row r="4395" customFormat="false" ht="15" hidden="false" customHeight="false" outlineLevel="0" collapsed="false">
      <c r="A4395" s="24"/>
      <c r="D4395" s="24"/>
      <c r="F4395" s="24"/>
      <c r="K4395" s="9" t="n">
        <f aca="false">IF($A4395="",0,IF(OR(N($D4395)=0,$D4395&amp;""=TOP!$C$5&amp;""),1,0))</f>
        <v>0</v>
      </c>
      <c r="L4395" s="27" t="n">
        <f aca="false">IF($K4395=0,0,IFERROR(INDEX(購買率算出!$P$6:$P$3005,MATCH($A4395&amp;"",購買率算出!$C$6:$C$3005,0)),0))</f>
        <v>0</v>
      </c>
    </row>
    <row r="4396" customFormat="false" ht="15" hidden="false" customHeight="false" outlineLevel="0" collapsed="false">
      <c r="A4396" s="24"/>
      <c r="D4396" s="24"/>
      <c r="F4396" s="24"/>
      <c r="K4396" s="9" t="n">
        <f aca="false">IF($A4396="",0,IF(OR(N($D4396)=0,$D4396&amp;""=TOP!$C$5&amp;""),1,0))</f>
        <v>0</v>
      </c>
      <c r="L4396" s="27" t="n">
        <f aca="false">IF($K4396=0,0,IFERROR(INDEX(購買率算出!$P$6:$P$3005,MATCH($A4396&amp;"",購買率算出!$C$6:$C$3005,0)),0))</f>
        <v>0</v>
      </c>
    </row>
    <row r="4397" customFormat="false" ht="15" hidden="false" customHeight="false" outlineLevel="0" collapsed="false">
      <c r="A4397" s="24"/>
      <c r="D4397" s="24"/>
      <c r="F4397" s="24"/>
      <c r="K4397" s="9" t="n">
        <f aca="false">IF($A4397="",0,IF(OR(N($D4397)=0,$D4397&amp;""=TOP!$C$5&amp;""),1,0))</f>
        <v>0</v>
      </c>
      <c r="L4397" s="27" t="n">
        <f aca="false">IF($K4397=0,0,IFERROR(INDEX(購買率算出!$P$6:$P$3005,MATCH($A4397&amp;"",購買率算出!$C$6:$C$3005,0)),0))</f>
        <v>0</v>
      </c>
    </row>
    <row r="4398" customFormat="false" ht="15" hidden="false" customHeight="false" outlineLevel="0" collapsed="false">
      <c r="A4398" s="24"/>
      <c r="D4398" s="24"/>
      <c r="F4398" s="24"/>
      <c r="K4398" s="9" t="n">
        <f aca="false">IF($A4398="",0,IF(OR(N($D4398)=0,$D4398&amp;""=TOP!$C$5&amp;""),1,0))</f>
        <v>0</v>
      </c>
      <c r="L4398" s="27" t="n">
        <f aca="false">IF($K4398=0,0,IFERROR(INDEX(購買率算出!$P$6:$P$3005,MATCH($A4398&amp;"",購買率算出!$C$6:$C$3005,0)),0))</f>
        <v>0</v>
      </c>
    </row>
    <row r="4399" customFormat="false" ht="15" hidden="false" customHeight="false" outlineLevel="0" collapsed="false">
      <c r="A4399" s="24"/>
      <c r="D4399" s="24"/>
      <c r="F4399" s="24"/>
      <c r="K4399" s="9" t="n">
        <f aca="false">IF($A4399="",0,IF(OR(N($D4399)=0,$D4399&amp;""=TOP!$C$5&amp;""),1,0))</f>
        <v>0</v>
      </c>
      <c r="L4399" s="27" t="n">
        <f aca="false">IF($K4399=0,0,IFERROR(INDEX(購買率算出!$P$6:$P$3005,MATCH($A4399&amp;"",購買率算出!$C$6:$C$3005,0)),0))</f>
        <v>0</v>
      </c>
    </row>
    <row r="4400" customFormat="false" ht="15" hidden="false" customHeight="false" outlineLevel="0" collapsed="false">
      <c r="A4400" s="24"/>
      <c r="D4400" s="24"/>
      <c r="F4400" s="24"/>
      <c r="K4400" s="9" t="n">
        <f aca="false">IF($A4400="",0,IF(OR(N($D4400)=0,$D4400&amp;""=TOP!$C$5&amp;""),1,0))</f>
        <v>0</v>
      </c>
      <c r="L4400" s="27" t="n">
        <f aca="false">IF($K4400=0,0,IFERROR(INDEX(購買率算出!$P$6:$P$3005,MATCH($A4400&amp;"",購買率算出!$C$6:$C$3005,0)),0))</f>
        <v>0</v>
      </c>
    </row>
    <row r="4401" customFormat="false" ht="15" hidden="false" customHeight="false" outlineLevel="0" collapsed="false">
      <c r="A4401" s="24"/>
      <c r="D4401" s="24"/>
      <c r="F4401" s="24"/>
      <c r="K4401" s="9" t="n">
        <f aca="false">IF($A4401="",0,IF(OR(N($D4401)=0,$D4401&amp;""=TOP!$C$5&amp;""),1,0))</f>
        <v>0</v>
      </c>
      <c r="L4401" s="27" t="n">
        <f aca="false">IF($K4401=0,0,IFERROR(INDEX(購買率算出!$P$6:$P$3005,MATCH($A4401&amp;"",購買率算出!$C$6:$C$3005,0)),0))</f>
        <v>0</v>
      </c>
    </row>
    <row r="4402" customFormat="false" ht="15" hidden="false" customHeight="false" outlineLevel="0" collapsed="false">
      <c r="A4402" s="24"/>
      <c r="D4402" s="24"/>
      <c r="F4402" s="24"/>
      <c r="K4402" s="9" t="n">
        <f aca="false">IF($A4402="",0,IF(OR(N($D4402)=0,$D4402&amp;""=TOP!$C$5&amp;""),1,0))</f>
        <v>0</v>
      </c>
      <c r="L4402" s="27" t="n">
        <f aca="false">IF($K4402=0,0,IFERROR(INDEX(購買率算出!$P$6:$P$3005,MATCH($A4402&amp;"",購買率算出!$C$6:$C$3005,0)),0))</f>
        <v>0</v>
      </c>
    </row>
    <row r="4403" customFormat="false" ht="15" hidden="false" customHeight="false" outlineLevel="0" collapsed="false">
      <c r="A4403" s="24"/>
      <c r="D4403" s="24"/>
      <c r="F4403" s="24"/>
      <c r="K4403" s="9" t="n">
        <f aca="false">IF($A4403="",0,IF(OR(N($D4403)=0,$D4403&amp;""=TOP!$C$5&amp;""),1,0))</f>
        <v>0</v>
      </c>
      <c r="L4403" s="27" t="n">
        <f aca="false">IF($K4403=0,0,IFERROR(INDEX(購買率算出!$P$6:$P$3005,MATCH($A4403&amp;"",購買率算出!$C$6:$C$3005,0)),0))</f>
        <v>0</v>
      </c>
    </row>
    <row r="4404" customFormat="false" ht="15" hidden="false" customHeight="false" outlineLevel="0" collapsed="false">
      <c r="A4404" s="24"/>
      <c r="D4404" s="24"/>
      <c r="F4404" s="24"/>
      <c r="K4404" s="9" t="n">
        <f aca="false">IF($A4404="",0,IF(OR(N($D4404)=0,$D4404&amp;""=TOP!$C$5&amp;""),1,0))</f>
        <v>0</v>
      </c>
      <c r="L4404" s="27" t="n">
        <f aca="false">IF($K4404=0,0,IFERROR(INDEX(購買率算出!$P$6:$P$3005,MATCH($A4404&amp;"",購買率算出!$C$6:$C$3005,0)),0))</f>
        <v>0</v>
      </c>
    </row>
    <row r="4405" customFormat="false" ht="15" hidden="false" customHeight="false" outlineLevel="0" collapsed="false">
      <c r="A4405" s="24"/>
      <c r="D4405" s="24"/>
      <c r="F4405" s="24"/>
      <c r="K4405" s="9" t="n">
        <f aca="false">IF($A4405="",0,IF(OR(N($D4405)=0,$D4405&amp;""=TOP!$C$5&amp;""),1,0))</f>
        <v>0</v>
      </c>
      <c r="L4405" s="27" t="n">
        <f aca="false">IF($K4405=0,0,IFERROR(INDEX(購買率算出!$P$6:$P$3005,MATCH($A4405&amp;"",購買率算出!$C$6:$C$3005,0)),0))</f>
        <v>0</v>
      </c>
    </row>
    <row r="4406" customFormat="false" ht="15" hidden="false" customHeight="false" outlineLevel="0" collapsed="false">
      <c r="A4406" s="24"/>
      <c r="D4406" s="24"/>
      <c r="F4406" s="24"/>
      <c r="K4406" s="9" t="n">
        <f aca="false">IF($A4406="",0,IF(OR(N($D4406)=0,$D4406&amp;""=TOP!$C$5&amp;""),1,0))</f>
        <v>0</v>
      </c>
      <c r="L4406" s="27" t="n">
        <f aca="false">IF($K4406=0,0,IFERROR(INDEX(購買率算出!$P$6:$P$3005,MATCH($A4406&amp;"",購買率算出!$C$6:$C$3005,0)),0))</f>
        <v>0</v>
      </c>
    </row>
    <row r="4407" customFormat="false" ht="15" hidden="false" customHeight="false" outlineLevel="0" collapsed="false">
      <c r="A4407" s="24"/>
      <c r="D4407" s="24"/>
      <c r="F4407" s="24"/>
      <c r="K4407" s="9" t="n">
        <f aca="false">IF($A4407="",0,IF(OR(N($D4407)=0,$D4407&amp;""=TOP!$C$5&amp;""),1,0))</f>
        <v>0</v>
      </c>
      <c r="L4407" s="27" t="n">
        <f aca="false">IF($K4407=0,0,IFERROR(INDEX(購買率算出!$P$6:$P$3005,MATCH($A4407&amp;"",購買率算出!$C$6:$C$3005,0)),0))</f>
        <v>0</v>
      </c>
    </row>
    <row r="4408" customFormat="false" ht="15" hidden="false" customHeight="false" outlineLevel="0" collapsed="false">
      <c r="A4408" s="24"/>
      <c r="D4408" s="24"/>
      <c r="F4408" s="24"/>
      <c r="K4408" s="9" t="n">
        <f aca="false">IF($A4408="",0,IF(OR(N($D4408)=0,$D4408&amp;""=TOP!$C$5&amp;""),1,0))</f>
        <v>0</v>
      </c>
      <c r="L4408" s="27" t="n">
        <f aca="false">IF($K4408=0,0,IFERROR(INDEX(購買率算出!$P$6:$P$3005,MATCH($A4408&amp;"",購買率算出!$C$6:$C$3005,0)),0))</f>
        <v>0</v>
      </c>
    </row>
    <row r="4409" customFormat="false" ht="15" hidden="false" customHeight="false" outlineLevel="0" collapsed="false">
      <c r="A4409" s="24"/>
      <c r="D4409" s="24"/>
      <c r="F4409" s="24"/>
      <c r="K4409" s="9" t="n">
        <f aca="false">IF($A4409="",0,IF(OR(N($D4409)=0,$D4409&amp;""=TOP!$C$5&amp;""),1,0))</f>
        <v>0</v>
      </c>
      <c r="L4409" s="27" t="n">
        <f aca="false">IF($K4409=0,0,IFERROR(INDEX(購買率算出!$P$6:$P$3005,MATCH($A4409&amp;"",購買率算出!$C$6:$C$3005,0)),0))</f>
        <v>0</v>
      </c>
    </row>
    <row r="4410" customFormat="false" ht="15" hidden="false" customHeight="false" outlineLevel="0" collapsed="false">
      <c r="A4410" s="24"/>
      <c r="D4410" s="24"/>
      <c r="F4410" s="24"/>
      <c r="K4410" s="9" t="n">
        <f aca="false">IF($A4410="",0,IF(OR(N($D4410)=0,$D4410&amp;""=TOP!$C$5&amp;""),1,0))</f>
        <v>0</v>
      </c>
      <c r="L4410" s="27" t="n">
        <f aca="false">IF($K4410=0,0,IFERROR(INDEX(購買率算出!$P$6:$P$3005,MATCH($A4410&amp;"",購買率算出!$C$6:$C$3005,0)),0))</f>
        <v>0</v>
      </c>
    </row>
    <row r="4411" customFormat="false" ht="15" hidden="false" customHeight="false" outlineLevel="0" collapsed="false">
      <c r="A4411" s="24"/>
      <c r="D4411" s="24"/>
      <c r="F4411" s="24"/>
      <c r="K4411" s="9" t="n">
        <f aca="false">IF($A4411="",0,IF(OR(N($D4411)=0,$D4411&amp;""=TOP!$C$5&amp;""),1,0))</f>
        <v>0</v>
      </c>
      <c r="L4411" s="27" t="n">
        <f aca="false">IF($K4411=0,0,IFERROR(INDEX(購買率算出!$P$6:$P$3005,MATCH($A4411&amp;"",購買率算出!$C$6:$C$3005,0)),0))</f>
        <v>0</v>
      </c>
    </row>
    <row r="4412" customFormat="false" ht="15" hidden="false" customHeight="false" outlineLevel="0" collapsed="false">
      <c r="A4412" s="24"/>
      <c r="D4412" s="24"/>
      <c r="F4412" s="24"/>
      <c r="K4412" s="9" t="n">
        <f aca="false">IF($A4412="",0,IF(OR(N($D4412)=0,$D4412&amp;""=TOP!$C$5&amp;""),1,0))</f>
        <v>0</v>
      </c>
      <c r="L4412" s="27" t="n">
        <f aca="false">IF($K4412=0,0,IFERROR(INDEX(購買率算出!$P$6:$P$3005,MATCH($A4412&amp;"",購買率算出!$C$6:$C$3005,0)),0))</f>
        <v>0</v>
      </c>
    </row>
    <row r="4413" customFormat="false" ht="15" hidden="false" customHeight="false" outlineLevel="0" collapsed="false">
      <c r="A4413" s="24"/>
      <c r="D4413" s="24"/>
      <c r="F4413" s="24"/>
      <c r="K4413" s="9" t="n">
        <f aca="false">IF($A4413="",0,IF(OR(N($D4413)=0,$D4413&amp;""=TOP!$C$5&amp;""),1,0))</f>
        <v>0</v>
      </c>
      <c r="L4413" s="27" t="n">
        <f aca="false">IF($K4413=0,0,IFERROR(INDEX(購買率算出!$P$6:$P$3005,MATCH($A4413&amp;"",購買率算出!$C$6:$C$3005,0)),0))</f>
        <v>0</v>
      </c>
    </row>
    <row r="4414" customFormat="false" ht="15" hidden="false" customHeight="false" outlineLevel="0" collapsed="false">
      <c r="A4414" s="24"/>
      <c r="D4414" s="24"/>
      <c r="F4414" s="24"/>
      <c r="K4414" s="9" t="n">
        <f aca="false">IF($A4414="",0,IF(OR(N($D4414)=0,$D4414&amp;""=TOP!$C$5&amp;""),1,0))</f>
        <v>0</v>
      </c>
      <c r="L4414" s="27" t="n">
        <f aca="false">IF($K4414=0,0,IFERROR(INDEX(購買率算出!$P$6:$P$3005,MATCH($A4414&amp;"",購買率算出!$C$6:$C$3005,0)),0))</f>
        <v>0</v>
      </c>
    </row>
    <row r="4415" customFormat="false" ht="15" hidden="false" customHeight="false" outlineLevel="0" collapsed="false">
      <c r="A4415" s="24"/>
      <c r="D4415" s="24"/>
      <c r="F4415" s="24"/>
      <c r="K4415" s="9" t="n">
        <f aca="false">IF($A4415="",0,IF(OR(N($D4415)=0,$D4415&amp;""=TOP!$C$5&amp;""),1,0))</f>
        <v>0</v>
      </c>
      <c r="L4415" s="27" t="n">
        <f aca="false">IF($K4415=0,0,IFERROR(INDEX(購買率算出!$P$6:$P$3005,MATCH($A4415&amp;"",購買率算出!$C$6:$C$3005,0)),0))</f>
        <v>0</v>
      </c>
    </row>
    <row r="4416" customFormat="false" ht="15" hidden="false" customHeight="false" outlineLevel="0" collapsed="false">
      <c r="A4416" s="24"/>
      <c r="D4416" s="24"/>
      <c r="F4416" s="24"/>
      <c r="K4416" s="9" t="n">
        <f aca="false">IF($A4416="",0,IF(OR(N($D4416)=0,$D4416&amp;""=TOP!$C$5&amp;""),1,0))</f>
        <v>0</v>
      </c>
      <c r="L4416" s="27" t="n">
        <f aca="false">IF($K4416=0,0,IFERROR(INDEX(購買率算出!$P$6:$P$3005,MATCH($A4416&amp;"",購買率算出!$C$6:$C$3005,0)),0))</f>
        <v>0</v>
      </c>
    </row>
    <row r="4417" customFormat="false" ht="15" hidden="false" customHeight="false" outlineLevel="0" collapsed="false">
      <c r="A4417" s="24"/>
      <c r="D4417" s="24"/>
      <c r="F4417" s="24"/>
      <c r="K4417" s="9" t="n">
        <f aca="false">IF($A4417="",0,IF(OR(N($D4417)=0,$D4417&amp;""=TOP!$C$5&amp;""),1,0))</f>
        <v>0</v>
      </c>
      <c r="L4417" s="27" t="n">
        <f aca="false">IF($K4417=0,0,IFERROR(INDEX(購買率算出!$P$6:$P$3005,MATCH($A4417&amp;"",購買率算出!$C$6:$C$3005,0)),0))</f>
        <v>0</v>
      </c>
    </row>
    <row r="4418" customFormat="false" ht="15" hidden="false" customHeight="false" outlineLevel="0" collapsed="false">
      <c r="A4418" s="24"/>
      <c r="D4418" s="24"/>
      <c r="F4418" s="24"/>
      <c r="K4418" s="9" t="n">
        <f aca="false">IF($A4418="",0,IF(OR(N($D4418)=0,$D4418&amp;""=TOP!$C$5&amp;""),1,0))</f>
        <v>0</v>
      </c>
      <c r="L4418" s="27" t="n">
        <f aca="false">IF($K4418=0,0,IFERROR(INDEX(購買率算出!$P$6:$P$3005,MATCH($A4418&amp;"",購買率算出!$C$6:$C$3005,0)),0))</f>
        <v>0</v>
      </c>
    </row>
    <row r="4419" customFormat="false" ht="15" hidden="false" customHeight="false" outlineLevel="0" collapsed="false">
      <c r="A4419" s="24"/>
      <c r="D4419" s="24"/>
      <c r="F4419" s="24"/>
      <c r="K4419" s="9" t="n">
        <f aca="false">IF($A4419="",0,IF(OR(N($D4419)=0,$D4419&amp;""=TOP!$C$5&amp;""),1,0))</f>
        <v>0</v>
      </c>
      <c r="L4419" s="27" t="n">
        <f aca="false">IF($K4419=0,0,IFERROR(INDEX(購買率算出!$P$6:$P$3005,MATCH($A4419&amp;"",購買率算出!$C$6:$C$3005,0)),0))</f>
        <v>0</v>
      </c>
    </row>
    <row r="4420" customFormat="false" ht="15" hidden="false" customHeight="false" outlineLevel="0" collapsed="false">
      <c r="A4420" s="24"/>
      <c r="D4420" s="24"/>
      <c r="F4420" s="24"/>
      <c r="K4420" s="9" t="n">
        <f aca="false">IF($A4420="",0,IF(OR(N($D4420)=0,$D4420&amp;""=TOP!$C$5&amp;""),1,0))</f>
        <v>0</v>
      </c>
      <c r="L4420" s="27" t="n">
        <f aca="false">IF($K4420=0,0,IFERROR(INDEX(購買率算出!$P$6:$P$3005,MATCH($A4420&amp;"",購買率算出!$C$6:$C$3005,0)),0))</f>
        <v>0</v>
      </c>
    </row>
    <row r="4421" customFormat="false" ht="15" hidden="false" customHeight="false" outlineLevel="0" collapsed="false">
      <c r="A4421" s="24"/>
      <c r="D4421" s="24"/>
      <c r="F4421" s="24"/>
      <c r="K4421" s="9" t="n">
        <f aca="false">IF($A4421="",0,IF(OR(N($D4421)=0,$D4421&amp;""=TOP!$C$5&amp;""),1,0))</f>
        <v>0</v>
      </c>
      <c r="L4421" s="27" t="n">
        <f aca="false">IF($K4421=0,0,IFERROR(INDEX(購買率算出!$P$6:$P$3005,MATCH($A4421&amp;"",購買率算出!$C$6:$C$3005,0)),0))</f>
        <v>0</v>
      </c>
    </row>
    <row r="4422" customFormat="false" ht="15" hidden="false" customHeight="false" outlineLevel="0" collapsed="false">
      <c r="A4422" s="24"/>
      <c r="D4422" s="24"/>
      <c r="F4422" s="24"/>
      <c r="K4422" s="9" t="n">
        <f aca="false">IF($A4422="",0,IF(OR(N($D4422)=0,$D4422&amp;""=TOP!$C$5&amp;""),1,0))</f>
        <v>0</v>
      </c>
      <c r="L4422" s="27" t="n">
        <f aca="false">IF($K4422=0,0,IFERROR(INDEX(購買率算出!$P$6:$P$3005,MATCH($A4422&amp;"",購買率算出!$C$6:$C$3005,0)),0))</f>
        <v>0</v>
      </c>
    </row>
    <row r="4423" customFormat="false" ht="15" hidden="false" customHeight="false" outlineLevel="0" collapsed="false">
      <c r="A4423" s="24"/>
      <c r="D4423" s="24"/>
      <c r="F4423" s="24"/>
      <c r="K4423" s="9" t="n">
        <f aca="false">IF($A4423="",0,IF(OR(N($D4423)=0,$D4423&amp;""=TOP!$C$5&amp;""),1,0))</f>
        <v>0</v>
      </c>
      <c r="L4423" s="27" t="n">
        <f aca="false">IF($K4423=0,0,IFERROR(INDEX(購買率算出!$P$6:$P$3005,MATCH($A4423&amp;"",購買率算出!$C$6:$C$3005,0)),0))</f>
        <v>0</v>
      </c>
    </row>
    <row r="4424" customFormat="false" ht="15" hidden="false" customHeight="false" outlineLevel="0" collapsed="false">
      <c r="A4424" s="24"/>
      <c r="D4424" s="24"/>
      <c r="F4424" s="24"/>
      <c r="K4424" s="9" t="n">
        <f aca="false">IF($A4424="",0,IF(OR(N($D4424)=0,$D4424&amp;""=TOP!$C$5&amp;""),1,0))</f>
        <v>0</v>
      </c>
      <c r="L4424" s="27" t="n">
        <f aca="false">IF($K4424=0,0,IFERROR(INDEX(購買率算出!$P$6:$P$3005,MATCH($A4424&amp;"",購買率算出!$C$6:$C$3005,0)),0))</f>
        <v>0</v>
      </c>
    </row>
    <row r="4425" customFormat="false" ht="15" hidden="false" customHeight="false" outlineLevel="0" collapsed="false">
      <c r="A4425" s="24"/>
      <c r="D4425" s="24"/>
      <c r="F4425" s="24"/>
      <c r="K4425" s="9" t="n">
        <f aca="false">IF($A4425="",0,IF(OR(N($D4425)=0,$D4425&amp;""=TOP!$C$5&amp;""),1,0))</f>
        <v>0</v>
      </c>
      <c r="L4425" s="27" t="n">
        <f aca="false">IF($K4425=0,0,IFERROR(INDEX(購買率算出!$P$6:$P$3005,MATCH($A4425&amp;"",購買率算出!$C$6:$C$3005,0)),0))</f>
        <v>0</v>
      </c>
    </row>
    <row r="4426" customFormat="false" ht="15" hidden="false" customHeight="false" outlineLevel="0" collapsed="false">
      <c r="A4426" s="24"/>
      <c r="D4426" s="24"/>
      <c r="F4426" s="24"/>
      <c r="K4426" s="9" t="n">
        <f aca="false">IF($A4426="",0,IF(OR(N($D4426)=0,$D4426&amp;""=TOP!$C$5&amp;""),1,0))</f>
        <v>0</v>
      </c>
      <c r="L4426" s="27" t="n">
        <f aca="false">IF($K4426=0,0,IFERROR(INDEX(購買率算出!$P$6:$P$3005,MATCH($A4426&amp;"",購買率算出!$C$6:$C$3005,0)),0))</f>
        <v>0</v>
      </c>
    </row>
    <row r="4427" customFormat="false" ht="15" hidden="false" customHeight="false" outlineLevel="0" collapsed="false">
      <c r="A4427" s="24"/>
      <c r="D4427" s="24"/>
      <c r="F4427" s="24"/>
      <c r="K4427" s="9" t="n">
        <f aca="false">IF($A4427="",0,IF(OR(N($D4427)=0,$D4427&amp;""=TOP!$C$5&amp;""),1,0))</f>
        <v>0</v>
      </c>
      <c r="L4427" s="27" t="n">
        <f aca="false">IF($K4427=0,0,IFERROR(INDEX(購買率算出!$P$6:$P$3005,MATCH($A4427&amp;"",購買率算出!$C$6:$C$3005,0)),0))</f>
        <v>0</v>
      </c>
    </row>
    <row r="4428" customFormat="false" ht="15" hidden="false" customHeight="false" outlineLevel="0" collapsed="false">
      <c r="A4428" s="24"/>
      <c r="D4428" s="24"/>
      <c r="F4428" s="24"/>
      <c r="K4428" s="9" t="n">
        <f aca="false">IF($A4428="",0,IF(OR(N($D4428)=0,$D4428&amp;""=TOP!$C$5&amp;""),1,0))</f>
        <v>0</v>
      </c>
      <c r="L4428" s="27" t="n">
        <f aca="false">IF($K4428=0,0,IFERROR(INDEX(購買率算出!$P$6:$P$3005,MATCH($A4428&amp;"",購買率算出!$C$6:$C$3005,0)),0))</f>
        <v>0</v>
      </c>
    </row>
    <row r="4429" customFormat="false" ht="15" hidden="false" customHeight="false" outlineLevel="0" collapsed="false">
      <c r="A4429" s="24"/>
      <c r="D4429" s="24"/>
      <c r="F4429" s="24"/>
      <c r="K4429" s="9" t="n">
        <f aca="false">IF($A4429="",0,IF(OR(N($D4429)=0,$D4429&amp;""=TOP!$C$5&amp;""),1,0))</f>
        <v>0</v>
      </c>
      <c r="L4429" s="27" t="n">
        <f aca="false">IF($K4429=0,0,IFERROR(INDEX(購買率算出!$P$6:$P$3005,MATCH($A4429&amp;"",購買率算出!$C$6:$C$3005,0)),0))</f>
        <v>0</v>
      </c>
    </row>
    <row r="4430" customFormat="false" ht="15" hidden="false" customHeight="false" outlineLevel="0" collapsed="false">
      <c r="A4430" s="24"/>
      <c r="D4430" s="24"/>
      <c r="F4430" s="24"/>
      <c r="K4430" s="9" t="n">
        <f aca="false">IF($A4430="",0,IF(OR(N($D4430)=0,$D4430&amp;""=TOP!$C$5&amp;""),1,0))</f>
        <v>0</v>
      </c>
      <c r="L4430" s="27" t="n">
        <f aca="false">IF($K4430=0,0,IFERROR(INDEX(購買率算出!$P$6:$P$3005,MATCH($A4430&amp;"",購買率算出!$C$6:$C$3005,0)),0))</f>
        <v>0</v>
      </c>
    </row>
    <row r="4431" customFormat="false" ht="15" hidden="false" customHeight="false" outlineLevel="0" collapsed="false">
      <c r="A4431" s="24"/>
      <c r="D4431" s="24"/>
      <c r="F4431" s="24"/>
      <c r="K4431" s="9" t="n">
        <f aca="false">IF($A4431="",0,IF(OR(N($D4431)=0,$D4431&amp;""=TOP!$C$5&amp;""),1,0))</f>
        <v>0</v>
      </c>
      <c r="L4431" s="27" t="n">
        <f aca="false">IF($K4431=0,0,IFERROR(INDEX(購買率算出!$P$6:$P$3005,MATCH($A4431&amp;"",購買率算出!$C$6:$C$3005,0)),0))</f>
        <v>0</v>
      </c>
    </row>
    <row r="4432" customFormat="false" ht="15" hidden="false" customHeight="false" outlineLevel="0" collapsed="false">
      <c r="A4432" s="24"/>
      <c r="D4432" s="24"/>
      <c r="F4432" s="24"/>
      <c r="K4432" s="9" t="n">
        <f aca="false">IF($A4432="",0,IF(OR(N($D4432)=0,$D4432&amp;""=TOP!$C$5&amp;""),1,0))</f>
        <v>0</v>
      </c>
      <c r="L4432" s="27" t="n">
        <f aca="false">IF($K4432=0,0,IFERROR(INDEX(購買率算出!$P$6:$P$3005,MATCH($A4432&amp;"",購買率算出!$C$6:$C$3005,0)),0))</f>
        <v>0</v>
      </c>
    </row>
    <row r="4433" customFormat="false" ht="15" hidden="false" customHeight="false" outlineLevel="0" collapsed="false">
      <c r="A4433" s="24"/>
      <c r="D4433" s="24"/>
      <c r="F4433" s="24"/>
      <c r="K4433" s="9" t="n">
        <f aca="false">IF($A4433="",0,IF(OR(N($D4433)=0,$D4433&amp;""=TOP!$C$5&amp;""),1,0))</f>
        <v>0</v>
      </c>
      <c r="L4433" s="27" t="n">
        <f aca="false">IF($K4433=0,0,IFERROR(INDEX(購買率算出!$P$6:$P$3005,MATCH($A4433&amp;"",購買率算出!$C$6:$C$3005,0)),0))</f>
        <v>0</v>
      </c>
    </row>
    <row r="4434" customFormat="false" ht="15" hidden="false" customHeight="false" outlineLevel="0" collapsed="false">
      <c r="A4434" s="24"/>
      <c r="D4434" s="24"/>
      <c r="F4434" s="24"/>
      <c r="K4434" s="9" t="n">
        <f aca="false">IF($A4434="",0,IF(OR(N($D4434)=0,$D4434&amp;""=TOP!$C$5&amp;""),1,0))</f>
        <v>0</v>
      </c>
      <c r="L4434" s="27" t="n">
        <f aca="false">IF($K4434=0,0,IFERROR(INDEX(購買率算出!$P$6:$P$3005,MATCH($A4434&amp;"",購買率算出!$C$6:$C$3005,0)),0))</f>
        <v>0</v>
      </c>
    </row>
    <row r="4435" customFormat="false" ht="15" hidden="false" customHeight="false" outlineLevel="0" collapsed="false">
      <c r="A4435" s="24"/>
      <c r="D4435" s="24"/>
      <c r="F4435" s="24"/>
      <c r="K4435" s="9" t="n">
        <f aca="false">IF($A4435="",0,IF(OR(N($D4435)=0,$D4435&amp;""=TOP!$C$5&amp;""),1,0))</f>
        <v>0</v>
      </c>
      <c r="L4435" s="27" t="n">
        <f aca="false">IF($K4435=0,0,IFERROR(INDEX(購買率算出!$P$6:$P$3005,MATCH($A4435&amp;"",購買率算出!$C$6:$C$3005,0)),0))</f>
        <v>0</v>
      </c>
    </row>
    <row r="4436" customFormat="false" ht="15" hidden="false" customHeight="false" outlineLevel="0" collapsed="false">
      <c r="A4436" s="24"/>
      <c r="D4436" s="24"/>
      <c r="F4436" s="24"/>
      <c r="K4436" s="9" t="n">
        <f aca="false">IF($A4436="",0,IF(OR(N($D4436)=0,$D4436&amp;""=TOP!$C$5&amp;""),1,0))</f>
        <v>0</v>
      </c>
      <c r="L4436" s="27" t="n">
        <f aca="false">IF($K4436=0,0,IFERROR(INDEX(購買率算出!$P$6:$P$3005,MATCH($A4436&amp;"",購買率算出!$C$6:$C$3005,0)),0))</f>
        <v>0</v>
      </c>
    </row>
    <row r="4437" customFormat="false" ht="15" hidden="false" customHeight="false" outlineLevel="0" collapsed="false">
      <c r="A4437" s="24"/>
      <c r="D4437" s="24"/>
      <c r="F4437" s="24"/>
      <c r="K4437" s="9" t="n">
        <f aca="false">IF($A4437="",0,IF(OR(N($D4437)=0,$D4437&amp;""=TOP!$C$5&amp;""),1,0))</f>
        <v>0</v>
      </c>
      <c r="L4437" s="27" t="n">
        <f aca="false">IF($K4437=0,0,IFERROR(INDEX(購買率算出!$P$6:$P$3005,MATCH($A4437&amp;"",購買率算出!$C$6:$C$3005,0)),0))</f>
        <v>0</v>
      </c>
    </row>
    <row r="4438" customFormat="false" ht="15" hidden="false" customHeight="false" outlineLevel="0" collapsed="false">
      <c r="A4438" s="24"/>
      <c r="D4438" s="24"/>
      <c r="F4438" s="24"/>
      <c r="K4438" s="9" t="n">
        <f aca="false">IF($A4438="",0,IF(OR(N($D4438)=0,$D4438&amp;""=TOP!$C$5&amp;""),1,0))</f>
        <v>0</v>
      </c>
      <c r="L4438" s="27" t="n">
        <f aca="false">IF($K4438=0,0,IFERROR(INDEX(購買率算出!$P$6:$P$3005,MATCH($A4438&amp;"",購買率算出!$C$6:$C$3005,0)),0))</f>
        <v>0</v>
      </c>
    </row>
    <row r="4439" customFormat="false" ht="15" hidden="false" customHeight="false" outlineLevel="0" collapsed="false">
      <c r="A4439" s="24"/>
      <c r="D4439" s="24"/>
      <c r="F4439" s="24"/>
      <c r="K4439" s="9" t="n">
        <f aca="false">IF($A4439="",0,IF(OR(N($D4439)=0,$D4439&amp;""=TOP!$C$5&amp;""),1,0))</f>
        <v>0</v>
      </c>
      <c r="L4439" s="27" t="n">
        <f aca="false">IF($K4439=0,0,IFERROR(INDEX(購買率算出!$P$6:$P$3005,MATCH($A4439&amp;"",購買率算出!$C$6:$C$3005,0)),0))</f>
        <v>0</v>
      </c>
    </row>
    <row r="4440" customFormat="false" ht="15" hidden="false" customHeight="false" outlineLevel="0" collapsed="false">
      <c r="A4440" s="24"/>
      <c r="D4440" s="24"/>
      <c r="F4440" s="24"/>
      <c r="K4440" s="9" t="n">
        <f aca="false">IF($A4440="",0,IF(OR(N($D4440)=0,$D4440&amp;""=TOP!$C$5&amp;""),1,0))</f>
        <v>0</v>
      </c>
      <c r="L4440" s="27" t="n">
        <f aca="false">IF($K4440=0,0,IFERROR(INDEX(購買率算出!$P$6:$P$3005,MATCH($A4440&amp;"",購買率算出!$C$6:$C$3005,0)),0))</f>
        <v>0</v>
      </c>
    </row>
    <row r="4441" customFormat="false" ht="15" hidden="false" customHeight="false" outlineLevel="0" collapsed="false">
      <c r="A4441" s="24"/>
      <c r="D4441" s="24"/>
      <c r="F4441" s="24"/>
      <c r="K4441" s="9" t="n">
        <f aca="false">IF($A4441="",0,IF(OR(N($D4441)=0,$D4441&amp;""=TOP!$C$5&amp;""),1,0))</f>
        <v>0</v>
      </c>
      <c r="L4441" s="27" t="n">
        <f aca="false">IF($K4441=0,0,IFERROR(INDEX(購買率算出!$P$6:$P$3005,MATCH($A4441&amp;"",購買率算出!$C$6:$C$3005,0)),0))</f>
        <v>0</v>
      </c>
    </row>
    <row r="4442" customFormat="false" ht="15" hidden="false" customHeight="false" outlineLevel="0" collapsed="false">
      <c r="A4442" s="24"/>
      <c r="D4442" s="24"/>
      <c r="F4442" s="24"/>
      <c r="K4442" s="9" t="n">
        <f aca="false">IF($A4442="",0,IF(OR(N($D4442)=0,$D4442&amp;""=TOP!$C$5&amp;""),1,0))</f>
        <v>0</v>
      </c>
      <c r="L4442" s="27" t="n">
        <f aca="false">IF($K4442=0,0,IFERROR(INDEX(購買率算出!$P$6:$P$3005,MATCH($A4442&amp;"",購買率算出!$C$6:$C$3005,0)),0))</f>
        <v>0</v>
      </c>
    </row>
    <row r="4443" customFormat="false" ht="15" hidden="false" customHeight="false" outlineLevel="0" collapsed="false">
      <c r="A4443" s="24"/>
      <c r="D4443" s="24"/>
      <c r="F4443" s="24"/>
      <c r="K4443" s="9" t="n">
        <f aca="false">IF($A4443="",0,IF(OR(N($D4443)=0,$D4443&amp;""=TOP!$C$5&amp;""),1,0))</f>
        <v>0</v>
      </c>
      <c r="L4443" s="27" t="n">
        <f aca="false">IF($K4443=0,0,IFERROR(INDEX(購買率算出!$P$6:$P$3005,MATCH($A4443&amp;"",購買率算出!$C$6:$C$3005,0)),0))</f>
        <v>0</v>
      </c>
    </row>
    <row r="4444" customFormat="false" ht="15" hidden="false" customHeight="false" outlineLevel="0" collapsed="false">
      <c r="A4444" s="24"/>
      <c r="D4444" s="24"/>
      <c r="F4444" s="24"/>
      <c r="K4444" s="9" t="n">
        <f aca="false">IF($A4444="",0,IF(OR(N($D4444)=0,$D4444&amp;""=TOP!$C$5&amp;""),1,0))</f>
        <v>0</v>
      </c>
      <c r="L4444" s="27" t="n">
        <f aca="false">IF($K4444=0,0,IFERROR(INDEX(購買率算出!$P$6:$P$3005,MATCH($A4444&amp;"",購買率算出!$C$6:$C$3005,0)),0))</f>
        <v>0</v>
      </c>
    </row>
    <row r="4445" customFormat="false" ht="15" hidden="false" customHeight="false" outlineLevel="0" collapsed="false">
      <c r="A4445" s="24"/>
      <c r="D4445" s="24"/>
      <c r="F4445" s="24"/>
      <c r="K4445" s="9" t="n">
        <f aca="false">IF($A4445="",0,IF(OR(N($D4445)=0,$D4445&amp;""=TOP!$C$5&amp;""),1,0))</f>
        <v>0</v>
      </c>
      <c r="L4445" s="27" t="n">
        <f aca="false">IF($K4445=0,0,IFERROR(INDEX(購買率算出!$P$6:$P$3005,MATCH($A4445&amp;"",購買率算出!$C$6:$C$3005,0)),0))</f>
        <v>0</v>
      </c>
    </row>
    <row r="4446" customFormat="false" ht="15" hidden="false" customHeight="false" outlineLevel="0" collapsed="false">
      <c r="A4446" s="24"/>
      <c r="D4446" s="24"/>
      <c r="F4446" s="24"/>
      <c r="K4446" s="9" t="n">
        <f aca="false">IF($A4446="",0,IF(OR(N($D4446)=0,$D4446&amp;""=TOP!$C$5&amp;""),1,0))</f>
        <v>0</v>
      </c>
      <c r="L4446" s="27" t="n">
        <f aca="false">IF($K4446=0,0,IFERROR(INDEX(購買率算出!$P$6:$P$3005,MATCH($A4446&amp;"",購買率算出!$C$6:$C$3005,0)),0))</f>
        <v>0</v>
      </c>
    </row>
    <row r="4447" customFormat="false" ht="15" hidden="false" customHeight="false" outlineLevel="0" collapsed="false">
      <c r="A4447" s="24"/>
      <c r="D4447" s="24"/>
      <c r="F4447" s="24"/>
      <c r="K4447" s="9" t="n">
        <f aca="false">IF($A4447="",0,IF(OR(N($D4447)=0,$D4447&amp;""=TOP!$C$5&amp;""),1,0))</f>
        <v>0</v>
      </c>
      <c r="L4447" s="27" t="n">
        <f aca="false">IF($K4447=0,0,IFERROR(INDEX(購買率算出!$P$6:$P$3005,MATCH($A4447&amp;"",購買率算出!$C$6:$C$3005,0)),0))</f>
        <v>0</v>
      </c>
    </row>
    <row r="4448" customFormat="false" ht="15" hidden="false" customHeight="false" outlineLevel="0" collapsed="false">
      <c r="A4448" s="24"/>
      <c r="D4448" s="24"/>
      <c r="F4448" s="24"/>
      <c r="K4448" s="9" t="n">
        <f aca="false">IF($A4448="",0,IF(OR(N($D4448)=0,$D4448&amp;""=TOP!$C$5&amp;""),1,0))</f>
        <v>0</v>
      </c>
      <c r="L4448" s="27" t="n">
        <f aca="false">IF($K4448=0,0,IFERROR(INDEX(購買率算出!$P$6:$P$3005,MATCH($A4448&amp;"",購買率算出!$C$6:$C$3005,0)),0))</f>
        <v>0</v>
      </c>
    </row>
    <row r="4449" customFormat="false" ht="15" hidden="false" customHeight="false" outlineLevel="0" collapsed="false">
      <c r="A4449" s="24"/>
      <c r="D4449" s="24"/>
      <c r="F4449" s="24"/>
      <c r="K4449" s="9" t="n">
        <f aca="false">IF($A4449="",0,IF(OR(N($D4449)=0,$D4449&amp;""=TOP!$C$5&amp;""),1,0))</f>
        <v>0</v>
      </c>
      <c r="L4449" s="27" t="n">
        <f aca="false">IF($K4449=0,0,IFERROR(INDEX(購買率算出!$P$6:$P$3005,MATCH($A4449&amp;"",購買率算出!$C$6:$C$3005,0)),0))</f>
        <v>0</v>
      </c>
    </row>
    <row r="4450" customFormat="false" ht="15" hidden="false" customHeight="false" outlineLevel="0" collapsed="false">
      <c r="A4450" s="24"/>
      <c r="D4450" s="24"/>
      <c r="F4450" s="24"/>
      <c r="K4450" s="9" t="n">
        <f aca="false">IF($A4450="",0,IF(OR(N($D4450)=0,$D4450&amp;""=TOP!$C$5&amp;""),1,0))</f>
        <v>0</v>
      </c>
      <c r="L4450" s="27" t="n">
        <f aca="false">IF($K4450=0,0,IFERROR(INDEX(購買率算出!$P$6:$P$3005,MATCH($A4450&amp;"",購買率算出!$C$6:$C$3005,0)),0))</f>
        <v>0</v>
      </c>
    </row>
    <row r="4451" customFormat="false" ht="15" hidden="false" customHeight="false" outlineLevel="0" collapsed="false">
      <c r="A4451" s="24"/>
      <c r="D4451" s="24"/>
      <c r="F4451" s="24"/>
      <c r="K4451" s="9" t="n">
        <f aca="false">IF($A4451="",0,IF(OR(N($D4451)=0,$D4451&amp;""=TOP!$C$5&amp;""),1,0))</f>
        <v>0</v>
      </c>
      <c r="L4451" s="27" t="n">
        <f aca="false">IF($K4451=0,0,IFERROR(INDEX(購買率算出!$P$6:$P$3005,MATCH($A4451&amp;"",購買率算出!$C$6:$C$3005,0)),0))</f>
        <v>0</v>
      </c>
    </row>
    <row r="4452" customFormat="false" ht="15" hidden="false" customHeight="false" outlineLevel="0" collapsed="false">
      <c r="A4452" s="24"/>
      <c r="D4452" s="24"/>
      <c r="F4452" s="24"/>
      <c r="K4452" s="9" t="n">
        <f aca="false">IF($A4452="",0,IF(OR(N($D4452)=0,$D4452&amp;""=TOP!$C$5&amp;""),1,0))</f>
        <v>0</v>
      </c>
      <c r="L4452" s="27" t="n">
        <f aca="false">IF($K4452=0,0,IFERROR(INDEX(購買率算出!$P$6:$P$3005,MATCH($A4452&amp;"",購買率算出!$C$6:$C$3005,0)),0))</f>
        <v>0</v>
      </c>
    </row>
    <row r="4453" customFormat="false" ht="15" hidden="false" customHeight="false" outlineLevel="0" collapsed="false">
      <c r="A4453" s="24"/>
      <c r="D4453" s="24"/>
      <c r="F4453" s="24"/>
      <c r="K4453" s="9" t="n">
        <f aca="false">IF($A4453="",0,IF(OR(N($D4453)=0,$D4453&amp;""=TOP!$C$5&amp;""),1,0))</f>
        <v>0</v>
      </c>
      <c r="L4453" s="27" t="n">
        <f aca="false">IF($K4453=0,0,IFERROR(INDEX(購買率算出!$P$6:$P$3005,MATCH($A4453&amp;"",購買率算出!$C$6:$C$3005,0)),0))</f>
        <v>0</v>
      </c>
    </row>
    <row r="4454" customFormat="false" ht="15" hidden="false" customHeight="false" outlineLevel="0" collapsed="false">
      <c r="A4454" s="24"/>
      <c r="D4454" s="24"/>
      <c r="F4454" s="24"/>
      <c r="K4454" s="9" t="n">
        <f aca="false">IF($A4454="",0,IF(OR(N($D4454)=0,$D4454&amp;""=TOP!$C$5&amp;""),1,0))</f>
        <v>0</v>
      </c>
      <c r="L4454" s="27" t="n">
        <f aca="false">IF($K4454=0,0,IFERROR(INDEX(購買率算出!$P$6:$P$3005,MATCH($A4454&amp;"",購買率算出!$C$6:$C$3005,0)),0))</f>
        <v>0</v>
      </c>
    </row>
    <row r="4455" customFormat="false" ht="15" hidden="false" customHeight="false" outlineLevel="0" collapsed="false">
      <c r="A4455" s="24"/>
      <c r="D4455" s="24"/>
      <c r="F4455" s="24"/>
      <c r="K4455" s="9" t="n">
        <f aca="false">IF($A4455="",0,IF(OR(N($D4455)=0,$D4455&amp;""=TOP!$C$5&amp;""),1,0))</f>
        <v>0</v>
      </c>
      <c r="L4455" s="27" t="n">
        <f aca="false">IF($K4455=0,0,IFERROR(INDEX(購買率算出!$P$6:$P$3005,MATCH($A4455&amp;"",購買率算出!$C$6:$C$3005,0)),0))</f>
        <v>0</v>
      </c>
    </row>
    <row r="4456" customFormat="false" ht="15" hidden="false" customHeight="false" outlineLevel="0" collapsed="false">
      <c r="A4456" s="24"/>
      <c r="D4456" s="24"/>
      <c r="F4456" s="24"/>
      <c r="K4456" s="9" t="n">
        <f aca="false">IF($A4456="",0,IF(OR(N($D4456)=0,$D4456&amp;""=TOP!$C$5&amp;""),1,0))</f>
        <v>0</v>
      </c>
      <c r="L4456" s="27" t="n">
        <f aca="false">IF($K4456=0,0,IFERROR(INDEX(購買率算出!$P$6:$P$3005,MATCH($A4456&amp;"",購買率算出!$C$6:$C$3005,0)),0))</f>
        <v>0</v>
      </c>
    </row>
    <row r="4457" customFormat="false" ht="15" hidden="false" customHeight="false" outlineLevel="0" collapsed="false">
      <c r="A4457" s="24"/>
      <c r="D4457" s="24"/>
      <c r="F4457" s="24"/>
      <c r="K4457" s="9" t="n">
        <f aca="false">IF($A4457="",0,IF(OR(N($D4457)=0,$D4457&amp;""=TOP!$C$5&amp;""),1,0))</f>
        <v>0</v>
      </c>
      <c r="L4457" s="27" t="n">
        <f aca="false">IF($K4457=0,0,IFERROR(INDEX(購買率算出!$P$6:$P$3005,MATCH($A4457&amp;"",購買率算出!$C$6:$C$3005,0)),0))</f>
        <v>0</v>
      </c>
    </row>
    <row r="4458" customFormat="false" ht="15" hidden="false" customHeight="false" outlineLevel="0" collapsed="false">
      <c r="A4458" s="24"/>
      <c r="D4458" s="24"/>
      <c r="F4458" s="24"/>
      <c r="K4458" s="9" t="n">
        <f aca="false">IF($A4458="",0,IF(OR(N($D4458)=0,$D4458&amp;""=TOP!$C$5&amp;""),1,0))</f>
        <v>0</v>
      </c>
      <c r="L4458" s="27" t="n">
        <f aca="false">IF($K4458=0,0,IFERROR(INDEX(購買率算出!$P$6:$P$3005,MATCH($A4458&amp;"",購買率算出!$C$6:$C$3005,0)),0))</f>
        <v>0</v>
      </c>
    </row>
    <row r="4459" customFormat="false" ht="15" hidden="false" customHeight="false" outlineLevel="0" collapsed="false">
      <c r="A4459" s="24"/>
      <c r="D4459" s="24"/>
      <c r="F4459" s="24"/>
      <c r="K4459" s="9" t="n">
        <f aca="false">IF($A4459="",0,IF(OR(N($D4459)=0,$D4459&amp;""=TOP!$C$5&amp;""),1,0))</f>
        <v>0</v>
      </c>
      <c r="L4459" s="27" t="n">
        <f aca="false">IF($K4459=0,0,IFERROR(INDEX(購買率算出!$P$6:$P$3005,MATCH($A4459&amp;"",購買率算出!$C$6:$C$3005,0)),0))</f>
        <v>0</v>
      </c>
    </row>
    <row r="4460" customFormat="false" ht="15" hidden="false" customHeight="false" outlineLevel="0" collapsed="false">
      <c r="A4460" s="24"/>
      <c r="D4460" s="24"/>
      <c r="F4460" s="24"/>
      <c r="K4460" s="9" t="n">
        <f aca="false">IF($A4460="",0,IF(OR(N($D4460)=0,$D4460&amp;""=TOP!$C$5&amp;""),1,0))</f>
        <v>0</v>
      </c>
      <c r="L4460" s="27" t="n">
        <f aca="false">IF($K4460=0,0,IFERROR(INDEX(購買率算出!$P$6:$P$3005,MATCH($A4460&amp;"",購買率算出!$C$6:$C$3005,0)),0))</f>
        <v>0</v>
      </c>
    </row>
    <row r="4461" customFormat="false" ht="15" hidden="false" customHeight="false" outlineLevel="0" collapsed="false">
      <c r="A4461" s="24"/>
      <c r="D4461" s="24"/>
      <c r="F4461" s="24"/>
      <c r="K4461" s="9" t="n">
        <f aca="false">IF($A4461="",0,IF(OR(N($D4461)=0,$D4461&amp;""=TOP!$C$5&amp;""),1,0))</f>
        <v>0</v>
      </c>
      <c r="L4461" s="27" t="n">
        <f aca="false">IF($K4461=0,0,IFERROR(INDEX(購買率算出!$P$6:$P$3005,MATCH($A4461&amp;"",購買率算出!$C$6:$C$3005,0)),0))</f>
        <v>0</v>
      </c>
    </row>
    <row r="4462" customFormat="false" ht="15" hidden="false" customHeight="false" outlineLevel="0" collapsed="false">
      <c r="A4462" s="24"/>
      <c r="D4462" s="24"/>
      <c r="F4462" s="24"/>
      <c r="K4462" s="9" t="n">
        <f aca="false">IF($A4462="",0,IF(OR(N($D4462)=0,$D4462&amp;""=TOP!$C$5&amp;""),1,0))</f>
        <v>0</v>
      </c>
      <c r="L4462" s="27" t="n">
        <f aca="false">IF($K4462=0,0,IFERROR(INDEX(購買率算出!$P$6:$P$3005,MATCH($A4462&amp;"",購買率算出!$C$6:$C$3005,0)),0))</f>
        <v>0</v>
      </c>
    </row>
    <row r="4463" customFormat="false" ht="15" hidden="false" customHeight="false" outlineLevel="0" collapsed="false">
      <c r="A4463" s="24"/>
      <c r="D4463" s="24"/>
      <c r="F4463" s="24"/>
      <c r="K4463" s="9" t="n">
        <f aca="false">IF($A4463="",0,IF(OR(N($D4463)=0,$D4463&amp;""=TOP!$C$5&amp;""),1,0))</f>
        <v>0</v>
      </c>
      <c r="L4463" s="27" t="n">
        <f aca="false">IF($K4463=0,0,IFERROR(INDEX(購買率算出!$P$6:$P$3005,MATCH($A4463&amp;"",購買率算出!$C$6:$C$3005,0)),0))</f>
        <v>0</v>
      </c>
    </row>
    <row r="4464" customFormat="false" ht="15" hidden="false" customHeight="false" outlineLevel="0" collapsed="false">
      <c r="A4464" s="24"/>
      <c r="D4464" s="24"/>
      <c r="F4464" s="24"/>
      <c r="K4464" s="9" t="n">
        <f aca="false">IF($A4464="",0,IF(OR(N($D4464)=0,$D4464&amp;""=TOP!$C$5&amp;""),1,0))</f>
        <v>0</v>
      </c>
      <c r="L4464" s="27" t="n">
        <f aca="false">IF($K4464=0,0,IFERROR(INDEX(購買率算出!$P$6:$P$3005,MATCH($A4464&amp;"",購買率算出!$C$6:$C$3005,0)),0))</f>
        <v>0</v>
      </c>
    </row>
    <row r="4465" customFormat="false" ht="15" hidden="false" customHeight="false" outlineLevel="0" collapsed="false">
      <c r="A4465" s="24"/>
      <c r="D4465" s="24"/>
      <c r="F4465" s="24"/>
      <c r="K4465" s="9" t="n">
        <f aca="false">IF($A4465="",0,IF(OR(N($D4465)=0,$D4465&amp;""=TOP!$C$5&amp;""),1,0))</f>
        <v>0</v>
      </c>
      <c r="L4465" s="27" t="n">
        <f aca="false">IF($K4465=0,0,IFERROR(INDEX(購買率算出!$P$6:$P$3005,MATCH($A4465&amp;"",購買率算出!$C$6:$C$3005,0)),0))</f>
        <v>0</v>
      </c>
    </row>
    <row r="4466" customFormat="false" ht="15" hidden="false" customHeight="false" outlineLevel="0" collapsed="false">
      <c r="A4466" s="24"/>
      <c r="D4466" s="24"/>
      <c r="F4466" s="24"/>
      <c r="K4466" s="9" t="n">
        <f aca="false">IF($A4466="",0,IF(OR(N($D4466)=0,$D4466&amp;""=TOP!$C$5&amp;""),1,0))</f>
        <v>0</v>
      </c>
      <c r="L4466" s="27" t="n">
        <f aca="false">IF($K4466=0,0,IFERROR(INDEX(購買率算出!$P$6:$P$3005,MATCH($A4466&amp;"",購買率算出!$C$6:$C$3005,0)),0))</f>
        <v>0</v>
      </c>
    </row>
    <row r="4467" customFormat="false" ht="15" hidden="false" customHeight="false" outlineLevel="0" collapsed="false">
      <c r="A4467" s="24"/>
      <c r="D4467" s="24"/>
      <c r="F4467" s="24"/>
      <c r="K4467" s="9" t="n">
        <f aca="false">IF($A4467="",0,IF(OR(N($D4467)=0,$D4467&amp;""=TOP!$C$5&amp;""),1,0))</f>
        <v>0</v>
      </c>
      <c r="L4467" s="27" t="n">
        <f aca="false">IF($K4467=0,0,IFERROR(INDEX(購買率算出!$P$6:$P$3005,MATCH($A4467&amp;"",購買率算出!$C$6:$C$3005,0)),0))</f>
        <v>0</v>
      </c>
    </row>
    <row r="4468" customFormat="false" ht="15" hidden="false" customHeight="false" outlineLevel="0" collapsed="false">
      <c r="A4468" s="24"/>
      <c r="D4468" s="24"/>
      <c r="F4468" s="24"/>
      <c r="K4468" s="9" t="n">
        <f aca="false">IF($A4468="",0,IF(OR(N($D4468)=0,$D4468&amp;""=TOP!$C$5&amp;""),1,0))</f>
        <v>0</v>
      </c>
      <c r="L4468" s="27" t="n">
        <f aca="false">IF($K4468=0,0,IFERROR(INDEX(購買率算出!$P$6:$P$3005,MATCH($A4468&amp;"",購買率算出!$C$6:$C$3005,0)),0))</f>
        <v>0</v>
      </c>
    </row>
    <row r="4469" customFormat="false" ht="15" hidden="false" customHeight="false" outlineLevel="0" collapsed="false">
      <c r="A4469" s="24"/>
      <c r="D4469" s="24"/>
      <c r="F4469" s="24"/>
      <c r="K4469" s="9" t="n">
        <f aca="false">IF($A4469="",0,IF(OR(N($D4469)=0,$D4469&amp;""=TOP!$C$5&amp;""),1,0))</f>
        <v>0</v>
      </c>
      <c r="L4469" s="27" t="n">
        <f aca="false">IF($K4469=0,0,IFERROR(INDEX(購買率算出!$P$6:$P$3005,MATCH($A4469&amp;"",購買率算出!$C$6:$C$3005,0)),0))</f>
        <v>0</v>
      </c>
    </row>
    <row r="4470" customFormat="false" ht="15" hidden="false" customHeight="false" outlineLevel="0" collapsed="false">
      <c r="A4470" s="24"/>
      <c r="D4470" s="24"/>
      <c r="F4470" s="24"/>
      <c r="K4470" s="9" t="n">
        <f aca="false">IF($A4470="",0,IF(OR(N($D4470)=0,$D4470&amp;""=TOP!$C$5&amp;""),1,0))</f>
        <v>0</v>
      </c>
      <c r="L4470" s="27" t="n">
        <f aca="false">IF($K4470=0,0,IFERROR(INDEX(購買率算出!$P$6:$P$3005,MATCH($A4470&amp;"",購買率算出!$C$6:$C$3005,0)),0))</f>
        <v>0</v>
      </c>
    </row>
    <row r="4471" customFormat="false" ht="15" hidden="false" customHeight="false" outlineLevel="0" collapsed="false">
      <c r="A4471" s="24"/>
      <c r="D4471" s="24"/>
      <c r="F4471" s="24"/>
      <c r="K4471" s="9" t="n">
        <f aca="false">IF($A4471="",0,IF(OR(N($D4471)=0,$D4471&amp;""=TOP!$C$5&amp;""),1,0))</f>
        <v>0</v>
      </c>
      <c r="L4471" s="27" t="n">
        <f aca="false">IF($K4471=0,0,IFERROR(INDEX(購買率算出!$P$6:$P$3005,MATCH($A4471&amp;"",購買率算出!$C$6:$C$3005,0)),0))</f>
        <v>0</v>
      </c>
    </row>
    <row r="4472" customFormat="false" ht="15" hidden="false" customHeight="false" outlineLevel="0" collapsed="false">
      <c r="A4472" s="24"/>
      <c r="D4472" s="24"/>
      <c r="F4472" s="24"/>
      <c r="K4472" s="9" t="n">
        <f aca="false">IF($A4472="",0,IF(OR(N($D4472)=0,$D4472&amp;""=TOP!$C$5&amp;""),1,0))</f>
        <v>0</v>
      </c>
      <c r="L4472" s="27" t="n">
        <f aca="false">IF($K4472=0,0,IFERROR(INDEX(購買率算出!$P$6:$P$3005,MATCH($A4472&amp;"",購買率算出!$C$6:$C$3005,0)),0))</f>
        <v>0</v>
      </c>
    </row>
    <row r="4473" customFormat="false" ht="15" hidden="false" customHeight="false" outlineLevel="0" collapsed="false">
      <c r="A4473" s="24"/>
      <c r="D4473" s="24"/>
      <c r="F4473" s="24"/>
      <c r="K4473" s="9" t="n">
        <f aca="false">IF($A4473="",0,IF(OR(N($D4473)=0,$D4473&amp;""=TOP!$C$5&amp;""),1,0))</f>
        <v>0</v>
      </c>
      <c r="L4473" s="27" t="n">
        <f aca="false">IF($K4473=0,0,IFERROR(INDEX(購買率算出!$P$6:$P$3005,MATCH($A4473&amp;"",購買率算出!$C$6:$C$3005,0)),0))</f>
        <v>0</v>
      </c>
    </row>
    <row r="4474" customFormat="false" ht="15" hidden="false" customHeight="false" outlineLevel="0" collapsed="false">
      <c r="A4474" s="24"/>
      <c r="D4474" s="24"/>
      <c r="F4474" s="24"/>
      <c r="K4474" s="9" t="n">
        <f aca="false">IF($A4474="",0,IF(OR(N($D4474)=0,$D4474&amp;""=TOP!$C$5&amp;""),1,0))</f>
        <v>0</v>
      </c>
      <c r="L4474" s="27" t="n">
        <f aca="false">IF($K4474=0,0,IFERROR(INDEX(購買率算出!$P$6:$P$3005,MATCH($A4474&amp;"",購買率算出!$C$6:$C$3005,0)),0))</f>
        <v>0</v>
      </c>
    </row>
    <row r="4475" customFormat="false" ht="15" hidden="false" customHeight="false" outlineLevel="0" collapsed="false">
      <c r="A4475" s="24"/>
      <c r="D4475" s="24"/>
      <c r="F4475" s="24"/>
      <c r="K4475" s="9" t="n">
        <f aca="false">IF($A4475="",0,IF(OR(N($D4475)=0,$D4475&amp;""=TOP!$C$5&amp;""),1,0))</f>
        <v>0</v>
      </c>
      <c r="L4475" s="27" t="n">
        <f aca="false">IF($K4475=0,0,IFERROR(INDEX(購買率算出!$P$6:$P$3005,MATCH($A4475&amp;"",購買率算出!$C$6:$C$3005,0)),0))</f>
        <v>0</v>
      </c>
    </row>
    <row r="4476" customFormat="false" ht="15" hidden="false" customHeight="false" outlineLevel="0" collapsed="false">
      <c r="A4476" s="24"/>
      <c r="D4476" s="24"/>
      <c r="F4476" s="24"/>
      <c r="K4476" s="9" t="n">
        <f aca="false">IF($A4476="",0,IF(OR(N($D4476)=0,$D4476&amp;""=TOP!$C$5&amp;""),1,0))</f>
        <v>0</v>
      </c>
      <c r="L4476" s="27" t="n">
        <f aca="false">IF($K4476=0,0,IFERROR(INDEX(購買率算出!$P$6:$P$3005,MATCH($A4476&amp;"",購買率算出!$C$6:$C$3005,0)),0))</f>
        <v>0</v>
      </c>
    </row>
    <row r="4477" customFormat="false" ht="15" hidden="false" customHeight="false" outlineLevel="0" collapsed="false">
      <c r="A4477" s="24"/>
      <c r="D4477" s="24"/>
      <c r="F4477" s="24"/>
      <c r="K4477" s="9" t="n">
        <f aca="false">IF($A4477="",0,IF(OR(N($D4477)=0,$D4477&amp;""=TOP!$C$5&amp;""),1,0))</f>
        <v>0</v>
      </c>
      <c r="L4477" s="27" t="n">
        <f aca="false">IF($K4477=0,0,IFERROR(INDEX(購買率算出!$P$6:$P$3005,MATCH($A4477&amp;"",購買率算出!$C$6:$C$3005,0)),0))</f>
        <v>0</v>
      </c>
    </row>
    <row r="4478" customFormat="false" ht="15" hidden="false" customHeight="false" outlineLevel="0" collapsed="false">
      <c r="A4478" s="24"/>
      <c r="D4478" s="24"/>
      <c r="F4478" s="24"/>
      <c r="K4478" s="9" t="n">
        <f aca="false">IF($A4478="",0,IF(OR(N($D4478)=0,$D4478&amp;""=TOP!$C$5&amp;""),1,0))</f>
        <v>0</v>
      </c>
      <c r="L4478" s="27" t="n">
        <f aca="false">IF($K4478=0,0,IFERROR(INDEX(購買率算出!$P$6:$P$3005,MATCH($A4478&amp;"",購買率算出!$C$6:$C$3005,0)),0))</f>
        <v>0</v>
      </c>
    </row>
    <row r="4479" customFormat="false" ht="15" hidden="false" customHeight="false" outlineLevel="0" collapsed="false">
      <c r="A4479" s="24"/>
      <c r="D4479" s="24"/>
      <c r="F4479" s="24"/>
      <c r="K4479" s="9" t="n">
        <f aca="false">IF($A4479="",0,IF(OR(N($D4479)=0,$D4479&amp;""=TOP!$C$5&amp;""),1,0))</f>
        <v>0</v>
      </c>
      <c r="L4479" s="27" t="n">
        <f aca="false">IF($K4479=0,0,IFERROR(INDEX(購買率算出!$P$6:$P$3005,MATCH($A4479&amp;"",購買率算出!$C$6:$C$3005,0)),0))</f>
        <v>0</v>
      </c>
    </row>
    <row r="4480" customFormat="false" ht="15" hidden="false" customHeight="false" outlineLevel="0" collapsed="false">
      <c r="A4480" s="24"/>
      <c r="D4480" s="24"/>
      <c r="F4480" s="24"/>
      <c r="K4480" s="9" t="n">
        <f aca="false">IF($A4480="",0,IF(OR(N($D4480)=0,$D4480&amp;""=TOP!$C$5&amp;""),1,0))</f>
        <v>0</v>
      </c>
      <c r="L4480" s="27" t="n">
        <f aca="false">IF($K4480=0,0,IFERROR(INDEX(購買率算出!$P$6:$P$3005,MATCH($A4480&amp;"",購買率算出!$C$6:$C$3005,0)),0))</f>
        <v>0</v>
      </c>
    </row>
    <row r="4481" customFormat="false" ht="15" hidden="false" customHeight="false" outlineLevel="0" collapsed="false">
      <c r="A4481" s="24"/>
      <c r="D4481" s="24"/>
      <c r="F4481" s="24"/>
      <c r="K4481" s="9" t="n">
        <f aca="false">IF($A4481="",0,IF(OR(N($D4481)=0,$D4481&amp;""=TOP!$C$5&amp;""),1,0))</f>
        <v>0</v>
      </c>
      <c r="L4481" s="27" t="n">
        <f aca="false">IF($K4481=0,0,IFERROR(INDEX(購買率算出!$P$6:$P$3005,MATCH($A4481&amp;"",購買率算出!$C$6:$C$3005,0)),0))</f>
        <v>0</v>
      </c>
    </row>
    <row r="4482" customFormat="false" ht="15" hidden="false" customHeight="false" outlineLevel="0" collapsed="false">
      <c r="A4482" s="24"/>
      <c r="D4482" s="24"/>
      <c r="F4482" s="24"/>
      <c r="K4482" s="9" t="n">
        <f aca="false">IF($A4482="",0,IF(OR(N($D4482)=0,$D4482&amp;""=TOP!$C$5&amp;""),1,0))</f>
        <v>0</v>
      </c>
      <c r="L4482" s="27" t="n">
        <f aca="false">IF($K4482=0,0,IFERROR(INDEX(購買率算出!$P$6:$P$3005,MATCH($A4482&amp;"",購買率算出!$C$6:$C$3005,0)),0))</f>
        <v>0</v>
      </c>
    </row>
    <row r="4483" customFormat="false" ht="15" hidden="false" customHeight="false" outlineLevel="0" collapsed="false">
      <c r="A4483" s="24"/>
      <c r="D4483" s="24"/>
      <c r="F4483" s="24"/>
      <c r="K4483" s="9" t="n">
        <f aca="false">IF($A4483="",0,IF(OR(N($D4483)=0,$D4483&amp;""=TOP!$C$5&amp;""),1,0))</f>
        <v>0</v>
      </c>
      <c r="L4483" s="27" t="n">
        <f aca="false">IF($K4483=0,0,IFERROR(INDEX(購買率算出!$P$6:$P$3005,MATCH($A4483&amp;"",購買率算出!$C$6:$C$3005,0)),0))</f>
        <v>0</v>
      </c>
    </row>
    <row r="4484" customFormat="false" ht="15" hidden="false" customHeight="false" outlineLevel="0" collapsed="false">
      <c r="A4484" s="24"/>
      <c r="D4484" s="24"/>
      <c r="F4484" s="24"/>
      <c r="K4484" s="9" t="n">
        <f aca="false">IF($A4484="",0,IF(OR(N($D4484)=0,$D4484&amp;""=TOP!$C$5&amp;""),1,0))</f>
        <v>0</v>
      </c>
      <c r="L4484" s="27" t="n">
        <f aca="false">IF($K4484=0,0,IFERROR(INDEX(購買率算出!$P$6:$P$3005,MATCH($A4484&amp;"",購買率算出!$C$6:$C$3005,0)),0))</f>
        <v>0</v>
      </c>
    </row>
    <row r="4485" customFormat="false" ht="15" hidden="false" customHeight="false" outlineLevel="0" collapsed="false">
      <c r="A4485" s="24"/>
      <c r="D4485" s="24"/>
      <c r="F4485" s="24"/>
      <c r="K4485" s="9" t="n">
        <f aca="false">IF($A4485="",0,IF(OR(N($D4485)=0,$D4485&amp;""=TOP!$C$5&amp;""),1,0))</f>
        <v>0</v>
      </c>
      <c r="L4485" s="27" t="n">
        <f aca="false">IF($K4485=0,0,IFERROR(INDEX(購買率算出!$P$6:$P$3005,MATCH($A4485&amp;"",購買率算出!$C$6:$C$3005,0)),0))</f>
        <v>0</v>
      </c>
    </row>
    <row r="4486" customFormat="false" ht="15" hidden="false" customHeight="false" outlineLevel="0" collapsed="false">
      <c r="A4486" s="24"/>
      <c r="D4486" s="24"/>
      <c r="F4486" s="24"/>
      <c r="K4486" s="9" t="n">
        <f aca="false">IF($A4486="",0,IF(OR(N($D4486)=0,$D4486&amp;""=TOP!$C$5&amp;""),1,0))</f>
        <v>0</v>
      </c>
      <c r="L4486" s="27" t="n">
        <f aca="false">IF($K4486=0,0,IFERROR(INDEX(購買率算出!$P$6:$P$3005,MATCH($A4486&amp;"",購買率算出!$C$6:$C$3005,0)),0))</f>
        <v>0</v>
      </c>
    </row>
    <row r="4487" customFormat="false" ht="15" hidden="false" customHeight="false" outlineLevel="0" collapsed="false">
      <c r="A4487" s="24"/>
      <c r="D4487" s="24"/>
      <c r="F4487" s="24"/>
      <c r="K4487" s="9" t="n">
        <f aca="false">IF($A4487="",0,IF(OR(N($D4487)=0,$D4487&amp;""=TOP!$C$5&amp;""),1,0))</f>
        <v>0</v>
      </c>
      <c r="L4487" s="27" t="n">
        <f aca="false">IF($K4487=0,0,IFERROR(INDEX(購買率算出!$P$6:$P$3005,MATCH($A4487&amp;"",購買率算出!$C$6:$C$3005,0)),0))</f>
        <v>0</v>
      </c>
    </row>
    <row r="4488" customFormat="false" ht="15" hidden="false" customHeight="false" outlineLevel="0" collapsed="false">
      <c r="A4488" s="24"/>
      <c r="D4488" s="24"/>
      <c r="F4488" s="24"/>
      <c r="K4488" s="9" t="n">
        <f aca="false">IF($A4488="",0,IF(OR(N($D4488)=0,$D4488&amp;""=TOP!$C$5&amp;""),1,0))</f>
        <v>0</v>
      </c>
      <c r="L4488" s="27" t="n">
        <f aca="false">IF($K4488=0,0,IFERROR(INDEX(購買率算出!$P$6:$P$3005,MATCH($A4488&amp;"",購買率算出!$C$6:$C$3005,0)),0))</f>
        <v>0</v>
      </c>
    </row>
    <row r="4489" customFormat="false" ht="15" hidden="false" customHeight="false" outlineLevel="0" collapsed="false">
      <c r="A4489" s="24"/>
      <c r="D4489" s="24"/>
      <c r="F4489" s="24"/>
      <c r="K4489" s="9" t="n">
        <f aca="false">IF($A4489="",0,IF(OR(N($D4489)=0,$D4489&amp;""=TOP!$C$5&amp;""),1,0))</f>
        <v>0</v>
      </c>
      <c r="L4489" s="27" t="n">
        <f aca="false">IF($K4489=0,0,IFERROR(INDEX(購買率算出!$P$6:$P$3005,MATCH($A4489&amp;"",購買率算出!$C$6:$C$3005,0)),0))</f>
        <v>0</v>
      </c>
    </row>
    <row r="4490" customFormat="false" ht="15" hidden="false" customHeight="false" outlineLevel="0" collapsed="false">
      <c r="A4490" s="24"/>
      <c r="D4490" s="24"/>
      <c r="F4490" s="24"/>
      <c r="K4490" s="9" t="n">
        <f aca="false">IF($A4490="",0,IF(OR(N($D4490)=0,$D4490&amp;""=TOP!$C$5&amp;""),1,0))</f>
        <v>0</v>
      </c>
      <c r="L4490" s="27" t="n">
        <f aca="false">IF($K4490=0,0,IFERROR(INDEX(購買率算出!$P$6:$P$3005,MATCH($A4490&amp;"",購買率算出!$C$6:$C$3005,0)),0))</f>
        <v>0</v>
      </c>
    </row>
    <row r="4491" customFormat="false" ht="15" hidden="false" customHeight="false" outlineLevel="0" collapsed="false">
      <c r="A4491" s="24"/>
      <c r="D4491" s="24"/>
      <c r="F4491" s="24"/>
      <c r="K4491" s="9" t="n">
        <f aca="false">IF($A4491="",0,IF(OR(N($D4491)=0,$D4491&amp;""=TOP!$C$5&amp;""),1,0))</f>
        <v>0</v>
      </c>
      <c r="L4491" s="27" t="n">
        <f aca="false">IF($K4491=0,0,IFERROR(INDEX(購買率算出!$P$6:$P$3005,MATCH($A4491&amp;"",購買率算出!$C$6:$C$3005,0)),0))</f>
        <v>0</v>
      </c>
    </row>
    <row r="4492" customFormat="false" ht="15" hidden="false" customHeight="false" outlineLevel="0" collapsed="false">
      <c r="A4492" s="24"/>
      <c r="D4492" s="24"/>
      <c r="F4492" s="24"/>
      <c r="K4492" s="9" t="n">
        <f aca="false">IF($A4492="",0,IF(OR(N($D4492)=0,$D4492&amp;""=TOP!$C$5&amp;""),1,0))</f>
        <v>0</v>
      </c>
      <c r="L4492" s="27" t="n">
        <f aca="false">IF($K4492=0,0,IFERROR(INDEX(購買率算出!$P$6:$P$3005,MATCH($A4492&amp;"",購買率算出!$C$6:$C$3005,0)),0))</f>
        <v>0</v>
      </c>
    </row>
    <row r="4493" customFormat="false" ht="15" hidden="false" customHeight="false" outlineLevel="0" collapsed="false">
      <c r="A4493" s="24"/>
      <c r="D4493" s="24"/>
      <c r="F4493" s="24"/>
      <c r="K4493" s="9" t="n">
        <f aca="false">IF($A4493="",0,IF(OR(N($D4493)=0,$D4493&amp;""=TOP!$C$5&amp;""),1,0))</f>
        <v>0</v>
      </c>
      <c r="L4493" s="27" t="n">
        <f aca="false">IF($K4493=0,0,IFERROR(INDEX(購買率算出!$P$6:$P$3005,MATCH($A4493&amp;"",購買率算出!$C$6:$C$3005,0)),0))</f>
        <v>0</v>
      </c>
    </row>
    <row r="4494" customFormat="false" ht="15" hidden="false" customHeight="false" outlineLevel="0" collapsed="false">
      <c r="A4494" s="24"/>
      <c r="D4494" s="24"/>
      <c r="F4494" s="24"/>
      <c r="K4494" s="9" t="n">
        <f aca="false">IF($A4494="",0,IF(OR(N($D4494)=0,$D4494&amp;""=TOP!$C$5&amp;""),1,0))</f>
        <v>0</v>
      </c>
      <c r="L4494" s="27" t="n">
        <f aca="false">IF($K4494=0,0,IFERROR(INDEX(購買率算出!$P$6:$P$3005,MATCH($A4494&amp;"",購買率算出!$C$6:$C$3005,0)),0))</f>
        <v>0</v>
      </c>
    </row>
    <row r="4495" customFormat="false" ht="15" hidden="false" customHeight="false" outlineLevel="0" collapsed="false">
      <c r="A4495" s="24"/>
      <c r="D4495" s="24"/>
      <c r="F4495" s="24"/>
      <c r="K4495" s="9" t="n">
        <f aca="false">IF($A4495="",0,IF(OR(N($D4495)=0,$D4495&amp;""=TOP!$C$5&amp;""),1,0))</f>
        <v>0</v>
      </c>
      <c r="L4495" s="27" t="n">
        <f aca="false">IF($K4495=0,0,IFERROR(INDEX(購買率算出!$P$6:$P$3005,MATCH($A4495&amp;"",購買率算出!$C$6:$C$3005,0)),0))</f>
        <v>0</v>
      </c>
    </row>
    <row r="4496" customFormat="false" ht="15" hidden="false" customHeight="false" outlineLevel="0" collapsed="false">
      <c r="A4496" s="24"/>
      <c r="D4496" s="24"/>
      <c r="F4496" s="24"/>
      <c r="K4496" s="9" t="n">
        <f aca="false">IF($A4496="",0,IF(OR(N($D4496)=0,$D4496&amp;""=TOP!$C$5&amp;""),1,0))</f>
        <v>0</v>
      </c>
      <c r="L4496" s="27" t="n">
        <f aca="false">IF($K4496=0,0,IFERROR(INDEX(購買率算出!$P$6:$P$3005,MATCH($A4496&amp;"",購買率算出!$C$6:$C$3005,0)),0))</f>
        <v>0</v>
      </c>
    </row>
    <row r="4497" customFormat="false" ht="15" hidden="false" customHeight="false" outlineLevel="0" collapsed="false">
      <c r="A4497" s="24"/>
      <c r="D4497" s="24"/>
      <c r="F4497" s="24"/>
      <c r="K4497" s="9" t="n">
        <f aca="false">IF($A4497="",0,IF(OR(N($D4497)=0,$D4497&amp;""=TOP!$C$5&amp;""),1,0))</f>
        <v>0</v>
      </c>
      <c r="L4497" s="27" t="n">
        <f aca="false">IF($K4497=0,0,IFERROR(INDEX(購買率算出!$P$6:$P$3005,MATCH($A4497&amp;"",購買率算出!$C$6:$C$3005,0)),0))</f>
        <v>0</v>
      </c>
    </row>
    <row r="4498" customFormat="false" ht="15" hidden="false" customHeight="false" outlineLevel="0" collapsed="false">
      <c r="A4498" s="24"/>
      <c r="D4498" s="24"/>
      <c r="F4498" s="24"/>
      <c r="K4498" s="9" t="n">
        <f aca="false">IF($A4498="",0,IF(OR(N($D4498)=0,$D4498&amp;""=TOP!$C$5&amp;""),1,0))</f>
        <v>0</v>
      </c>
      <c r="L4498" s="27" t="n">
        <f aca="false">IF($K4498=0,0,IFERROR(INDEX(購買率算出!$P$6:$P$3005,MATCH($A4498&amp;"",購買率算出!$C$6:$C$3005,0)),0))</f>
        <v>0</v>
      </c>
    </row>
    <row r="4499" customFormat="false" ht="15" hidden="false" customHeight="false" outlineLevel="0" collapsed="false">
      <c r="A4499" s="24"/>
      <c r="D4499" s="24"/>
      <c r="F4499" s="24"/>
      <c r="K4499" s="9" t="n">
        <f aca="false">IF($A4499="",0,IF(OR(N($D4499)=0,$D4499&amp;""=TOP!$C$5&amp;""),1,0))</f>
        <v>0</v>
      </c>
      <c r="L4499" s="27" t="n">
        <f aca="false">IF($K4499=0,0,IFERROR(INDEX(購買率算出!$P$6:$P$3005,MATCH($A4499&amp;"",購買率算出!$C$6:$C$3005,0)),0))</f>
        <v>0</v>
      </c>
    </row>
    <row r="4500" customFormat="false" ht="15" hidden="false" customHeight="false" outlineLevel="0" collapsed="false">
      <c r="A4500" s="24"/>
      <c r="D4500" s="24"/>
      <c r="F4500" s="24"/>
      <c r="K4500" s="9" t="n">
        <f aca="false">IF($A4500="",0,IF(OR(N($D4500)=0,$D4500&amp;""=TOP!$C$5&amp;""),1,0))</f>
        <v>0</v>
      </c>
      <c r="L4500" s="27" t="n">
        <f aca="false">IF($K4500=0,0,IFERROR(INDEX(購買率算出!$P$6:$P$3005,MATCH($A4500&amp;"",購買率算出!$C$6:$C$3005,0)),0))</f>
        <v>0</v>
      </c>
    </row>
    <row r="4501" customFormat="false" ht="15" hidden="false" customHeight="false" outlineLevel="0" collapsed="false">
      <c r="A4501" s="24"/>
      <c r="D4501" s="24"/>
      <c r="F4501" s="24"/>
      <c r="K4501" s="9" t="n">
        <f aca="false">IF($A4501="",0,IF(OR(N($D4501)=0,$D4501&amp;""=TOP!$C$5&amp;""),1,0))</f>
        <v>0</v>
      </c>
      <c r="L4501" s="27" t="n">
        <f aca="false">IF($K4501=0,0,IFERROR(INDEX(購買率算出!$P$6:$P$3005,MATCH($A4501&amp;"",購買率算出!$C$6:$C$3005,0)),0))</f>
        <v>0</v>
      </c>
    </row>
    <row r="4502" customFormat="false" ht="15" hidden="false" customHeight="false" outlineLevel="0" collapsed="false">
      <c r="A4502" s="24"/>
      <c r="D4502" s="24"/>
      <c r="F4502" s="24"/>
      <c r="K4502" s="9" t="n">
        <f aca="false">IF($A4502="",0,IF(OR(N($D4502)=0,$D4502&amp;""=TOP!$C$5&amp;""),1,0))</f>
        <v>0</v>
      </c>
      <c r="L4502" s="27" t="n">
        <f aca="false">IF($K4502=0,0,IFERROR(INDEX(購買率算出!$P$6:$P$3005,MATCH($A4502&amp;"",購買率算出!$C$6:$C$3005,0)),0))</f>
        <v>0</v>
      </c>
    </row>
    <row r="4503" customFormat="false" ht="15" hidden="false" customHeight="false" outlineLevel="0" collapsed="false">
      <c r="A4503" s="24"/>
      <c r="D4503" s="24"/>
      <c r="F4503" s="24"/>
      <c r="K4503" s="9" t="n">
        <f aca="false">IF($A4503="",0,IF(OR(N($D4503)=0,$D4503&amp;""=TOP!$C$5&amp;""),1,0))</f>
        <v>0</v>
      </c>
      <c r="L4503" s="27" t="n">
        <f aca="false">IF($K4503=0,0,IFERROR(INDEX(購買率算出!$P$6:$P$3005,MATCH($A4503&amp;"",購買率算出!$C$6:$C$3005,0)),0))</f>
        <v>0</v>
      </c>
    </row>
    <row r="4504" customFormat="false" ht="15" hidden="false" customHeight="false" outlineLevel="0" collapsed="false">
      <c r="A4504" s="24"/>
      <c r="D4504" s="24"/>
      <c r="F4504" s="24"/>
      <c r="K4504" s="9" t="n">
        <f aca="false">IF($A4504="",0,IF(OR(N($D4504)=0,$D4504&amp;""=TOP!$C$5&amp;""),1,0))</f>
        <v>0</v>
      </c>
      <c r="L4504" s="27" t="n">
        <f aca="false">IF($K4504=0,0,IFERROR(INDEX(購買率算出!$P$6:$P$3005,MATCH($A4504&amp;"",購買率算出!$C$6:$C$3005,0)),0))</f>
        <v>0</v>
      </c>
    </row>
    <row r="4505" customFormat="false" ht="15" hidden="false" customHeight="false" outlineLevel="0" collapsed="false">
      <c r="A4505" s="24"/>
      <c r="D4505" s="24"/>
      <c r="F4505" s="24"/>
      <c r="K4505" s="9" t="n">
        <f aca="false">IF($A4505="",0,IF(OR(N($D4505)=0,$D4505&amp;""=TOP!$C$5&amp;""),1,0))</f>
        <v>0</v>
      </c>
      <c r="L4505" s="27" t="n">
        <f aca="false">IF($K4505=0,0,IFERROR(INDEX(購買率算出!$P$6:$P$3005,MATCH($A4505&amp;"",購買率算出!$C$6:$C$3005,0)),0))</f>
        <v>0</v>
      </c>
    </row>
    <row r="4506" customFormat="false" ht="15" hidden="false" customHeight="false" outlineLevel="0" collapsed="false">
      <c r="A4506" s="24"/>
      <c r="D4506" s="24"/>
      <c r="F4506" s="24"/>
      <c r="K4506" s="9" t="n">
        <f aca="false">IF($A4506="",0,IF(OR(N($D4506)=0,$D4506&amp;""=TOP!$C$5&amp;""),1,0))</f>
        <v>0</v>
      </c>
      <c r="L4506" s="27" t="n">
        <f aca="false">IF($K4506=0,0,IFERROR(INDEX(購買率算出!$P$6:$P$3005,MATCH($A4506&amp;"",購買率算出!$C$6:$C$3005,0)),0))</f>
        <v>0</v>
      </c>
    </row>
    <row r="4507" customFormat="false" ht="15" hidden="false" customHeight="false" outlineLevel="0" collapsed="false">
      <c r="A4507" s="24"/>
      <c r="D4507" s="24"/>
      <c r="F4507" s="24"/>
      <c r="K4507" s="9" t="n">
        <f aca="false">IF($A4507="",0,IF(OR(N($D4507)=0,$D4507&amp;""=TOP!$C$5&amp;""),1,0))</f>
        <v>0</v>
      </c>
      <c r="L4507" s="27" t="n">
        <f aca="false">IF($K4507=0,0,IFERROR(INDEX(購買率算出!$P$6:$P$3005,MATCH($A4507&amp;"",購買率算出!$C$6:$C$3005,0)),0))</f>
        <v>0</v>
      </c>
    </row>
    <row r="4508" customFormat="false" ht="15" hidden="false" customHeight="false" outlineLevel="0" collapsed="false">
      <c r="A4508" s="24"/>
      <c r="D4508" s="24"/>
      <c r="F4508" s="24"/>
      <c r="K4508" s="9" t="n">
        <f aca="false">IF($A4508="",0,IF(OR(N($D4508)=0,$D4508&amp;""=TOP!$C$5&amp;""),1,0))</f>
        <v>0</v>
      </c>
      <c r="L4508" s="27" t="n">
        <f aca="false">IF($K4508=0,0,IFERROR(INDEX(購買率算出!$P$6:$P$3005,MATCH($A4508&amp;"",購買率算出!$C$6:$C$3005,0)),0))</f>
        <v>0</v>
      </c>
    </row>
    <row r="4509" customFormat="false" ht="15" hidden="false" customHeight="false" outlineLevel="0" collapsed="false">
      <c r="A4509" s="24"/>
      <c r="D4509" s="24"/>
      <c r="F4509" s="24"/>
      <c r="K4509" s="9" t="n">
        <f aca="false">IF($A4509="",0,IF(OR(N($D4509)=0,$D4509&amp;""=TOP!$C$5&amp;""),1,0))</f>
        <v>0</v>
      </c>
      <c r="L4509" s="27" t="n">
        <f aca="false">IF($K4509=0,0,IFERROR(INDEX(購買率算出!$P$6:$P$3005,MATCH($A4509&amp;"",購買率算出!$C$6:$C$3005,0)),0))</f>
        <v>0</v>
      </c>
    </row>
    <row r="4510" customFormat="false" ht="15" hidden="false" customHeight="false" outlineLevel="0" collapsed="false">
      <c r="A4510" s="24"/>
      <c r="D4510" s="24"/>
      <c r="F4510" s="24"/>
      <c r="K4510" s="9" t="n">
        <f aca="false">IF($A4510="",0,IF(OR(N($D4510)=0,$D4510&amp;""=TOP!$C$5&amp;""),1,0))</f>
        <v>0</v>
      </c>
      <c r="L4510" s="27" t="n">
        <f aca="false">IF($K4510=0,0,IFERROR(INDEX(購買率算出!$P$6:$P$3005,MATCH($A4510&amp;"",購買率算出!$C$6:$C$3005,0)),0))</f>
        <v>0</v>
      </c>
    </row>
    <row r="4511" customFormat="false" ht="15" hidden="false" customHeight="false" outlineLevel="0" collapsed="false">
      <c r="A4511" s="24"/>
      <c r="D4511" s="24"/>
      <c r="F4511" s="24"/>
      <c r="K4511" s="9" t="n">
        <f aca="false">IF($A4511="",0,IF(OR(N($D4511)=0,$D4511&amp;""=TOP!$C$5&amp;""),1,0))</f>
        <v>0</v>
      </c>
      <c r="L4511" s="27" t="n">
        <f aca="false">IF($K4511=0,0,IFERROR(INDEX(購買率算出!$P$6:$P$3005,MATCH($A4511&amp;"",購買率算出!$C$6:$C$3005,0)),0))</f>
        <v>0</v>
      </c>
    </row>
    <row r="4512" customFormat="false" ht="15" hidden="false" customHeight="false" outlineLevel="0" collapsed="false">
      <c r="A4512" s="24"/>
      <c r="D4512" s="24"/>
      <c r="F4512" s="24"/>
      <c r="K4512" s="9" t="n">
        <f aca="false">IF($A4512="",0,IF(OR(N($D4512)=0,$D4512&amp;""=TOP!$C$5&amp;""),1,0))</f>
        <v>0</v>
      </c>
      <c r="L4512" s="27" t="n">
        <f aca="false">IF($K4512=0,0,IFERROR(INDEX(購買率算出!$P$6:$P$3005,MATCH($A4512&amp;"",購買率算出!$C$6:$C$3005,0)),0))</f>
        <v>0</v>
      </c>
    </row>
    <row r="4513" customFormat="false" ht="15" hidden="false" customHeight="false" outlineLevel="0" collapsed="false">
      <c r="A4513" s="24"/>
      <c r="D4513" s="24"/>
      <c r="F4513" s="24"/>
      <c r="K4513" s="9" t="n">
        <f aca="false">IF($A4513="",0,IF(OR(N($D4513)=0,$D4513&amp;""=TOP!$C$5&amp;""),1,0))</f>
        <v>0</v>
      </c>
      <c r="L4513" s="27" t="n">
        <f aca="false">IF($K4513=0,0,IFERROR(INDEX(購買率算出!$P$6:$P$3005,MATCH($A4513&amp;"",購買率算出!$C$6:$C$3005,0)),0))</f>
        <v>0</v>
      </c>
    </row>
    <row r="4514" customFormat="false" ht="15" hidden="false" customHeight="false" outlineLevel="0" collapsed="false">
      <c r="A4514" s="24"/>
      <c r="D4514" s="24"/>
      <c r="F4514" s="24"/>
      <c r="K4514" s="9" t="n">
        <f aca="false">IF($A4514="",0,IF(OR(N($D4514)=0,$D4514&amp;""=TOP!$C$5&amp;""),1,0))</f>
        <v>0</v>
      </c>
      <c r="L4514" s="27" t="n">
        <f aca="false">IF($K4514=0,0,IFERROR(INDEX(購買率算出!$P$6:$P$3005,MATCH($A4514&amp;"",購買率算出!$C$6:$C$3005,0)),0))</f>
        <v>0</v>
      </c>
    </row>
    <row r="4515" customFormat="false" ht="15" hidden="false" customHeight="false" outlineLevel="0" collapsed="false">
      <c r="A4515" s="24"/>
      <c r="D4515" s="24"/>
      <c r="F4515" s="24"/>
      <c r="K4515" s="9" t="n">
        <f aca="false">IF($A4515="",0,IF(OR(N($D4515)=0,$D4515&amp;""=TOP!$C$5&amp;""),1,0))</f>
        <v>0</v>
      </c>
      <c r="L4515" s="27" t="n">
        <f aca="false">IF($K4515=0,0,IFERROR(INDEX(購買率算出!$P$6:$P$3005,MATCH($A4515&amp;"",購買率算出!$C$6:$C$3005,0)),0))</f>
        <v>0</v>
      </c>
    </row>
    <row r="4516" customFormat="false" ht="15" hidden="false" customHeight="false" outlineLevel="0" collapsed="false">
      <c r="A4516" s="24"/>
      <c r="D4516" s="24"/>
      <c r="F4516" s="24"/>
      <c r="K4516" s="9" t="n">
        <f aca="false">IF($A4516="",0,IF(OR(N($D4516)=0,$D4516&amp;""=TOP!$C$5&amp;""),1,0))</f>
        <v>0</v>
      </c>
      <c r="L4516" s="27" t="n">
        <f aca="false">IF($K4516=0,0,IFERROR(INDEX(購買率算出!$P$6:$P$3005,MATCH($A4516&amp;"",購買率算出!$C$6:$C$3005,0)),0))</f>
        <v>0</v>
      </c>
    </row>
    <row r="4517" customFormat="false" ht="15" hidden="false" customHeight="false" outlineLevel="0" collapsed="false">
      <c r="A4517" s="24"/>
      <c r="D4517" s="24"/>
      <c r="F4517" s="24"/>
      <c r="K4517" s="9" t="n">
        <f aca="false">IF($A4517="",0,IF(OR(N($D4517)=0,$D4517&amp;""=TOP!$C$5&amp;""),1,0))</f>
        <v>0</v>
      </c>
      <c r="L4517" s="27" t="n">
        <f aca="false">IF($K4517=0,0,IFERROR(INDEX(購買率算出!$P$6:$P$3005,MATCH($A4517&amp;"",購買率算出!$C$6:$C$3005,0)),0))</f>
        <v>0</v>
      </c>
    </row>
    <row r="4518" customFormat="false" ht="15" hidden="false" customHeight="false" outlineLevel="0" collapsed="false">
      <c r="A4518" s="24"/>
      <c r="D4518" s="24"/>
      <c r="F4518" s="24"/>
      <c r="K4518" s="9" t="n">
        <f aca="false">IF($A4518="",0,IF(OR(N($D4518)=0,$D4518&amp;""=TOP!$C$5&amp;""),1,0))</f>
        <v>0</v>
      </c>
      <c r="L4518" s="27" t="n">
        <f aca="false">IF($K4518=0,0,IFERROR(INDEX(購買率算出!$P$6:$P$3005,MATCH($A4518&amp;"",購買率算出!$C$6:$C$3005,0)),0))</f>
        <v>0</v>
      </c>
    </row>
    <row r="4519" customFormat="false" ht="15" hidden="false" customHeight="false" outlineLevel="0" collapsed="false">
      <c r="A4519" s="24"/>
      <c r="D4519" s="24"/>
      <c r="F4519" s="24"/>
      <c r="K4519" s="9" t="n">
        <f aca="false">IF($A4519="",0,IF(OR(N($D4519)=0,$D4519&amp;""=TOP!$C$5&amp;""),1,0))</f>
        <v>0</v>
      </c>
      <c r="L4519" s="27" t="n">
        <f aca="false">IF($K4519=0,0,IFERROR(INDEX(購買率算出!$P$6:$P$3005,MATCH($A4519&amp;"",購買率算出!$C$6:$C$3005,0)),0))</f>
        <v>0</v>
      </c>
    </row>
    <row r="4520" customFormat="false" ht="15" hidden="false" customHeight="false" outlineLevel="0" collapsed="false">
      <c r="A4520" s="24"/>
      <c r="D4520" s="24"/>
      <c r="F4520" s="24"/>
      <c r="K4520" s="9" t="n">
        <f aca="false">IF($A4520="",0,IF(OR(N($D4520)=0,$D4520&amp;""=TOP!$C$5&amp;""),1,0))</f>
        <v>0</v>
      </c>
      <c r="L4520" s="27" t="n">
        <f aca="false">IF($K4520=0,0,IFERROR(INDEX(購買率算出!$P$6:$P$3005,MATCH($A4520&amp;"",購買率算出!$C$6:$C$3005,0)),0))</f>
        <v>0</v>
      </c>
    </row>
    <row r="4521" customFormat="false" ht="15" hidden="false" customHeight="false" outlineLevel="0" collapsed="false">
      <c r="A4521" s="24"/>
      <c r="D4521" s="24"/>
      <c r="F4521" s="24"/>
      <c r="K4521" s="9" t="n">
        <f aca="false">IF($A4521="",0,IF(OR(N($D4521)=0,$D4521&amp;""=TOP!$C$5&amp;""),1,0))</f>
        <v>0</v>
      </c>
      <c r="L4521" s="27" t="n">
        <f aca="false">IF($K4521=0,0,IFERROR(INDEX(購買率算出!$P$6:$P$3005,MATCH($A4521&amp;"",購買率算出!$C$6:$C$3005,0)),0))</f>
        <v>0</v>
      </c>
    </row>
    <row r="4522" customFormat="false" ht="15" hidden="false" customHeight="false" outlineLevel="0" collapsed="false">
      <c r="A4522" s="24"/>
      <c r="D4522" s="24"/>
      <c r="F4522" s="24"/>
      <c r="K4522" s="9" t="n">
        <f aca="false">IF($A4522="",0,IF(OR(N($D4522)=0,$D4522&amp;""=TOP!$C$5&amp;""),1,0))</f>
        <v>0</v>
      </c>
      <c r="L4522" s="27" t="n">
        <f aca="false">IF($K4522=0,0,IFERROR(INDEX(購買率算出!$P$6:$P$3005,MATCH($A4522&amp;"",購買率算出!$C$6:$C$3005,0)),0))</f>
        <v>0</v>
      </c>
    </row>
    <row r="4523" customFormat="false" ht="15" hidden="false" customHeight="false" outlineLevel="0" collapsed="false">
      <c r="A4523" s="24"/>
      <c r="D4523" s="24"/>
      <c r="F4523" s="24"/>
      <c r="K4523" s="9" t="n">
        <f aca="false">IF($A4523="",0,IF(OR(N($D4523)=0,$D4523&amp;""=TOP!$C$5&amp;""),1,0))</f>
        <v>0</v>
      </c>
      <c r="L4523" s="27" t="n">
        <f aca="false">IF($K4523=0,0,IFERROR(INDEX(購買率算出!$P$6:$P$3005,MATCH($A4523&amp;"",購買率算出!$C$6:$C$3005,0)),0))</f>
        <v>0</v>
      </c>
    </row>
    <row r="4524" customFormat="false" ht="15" hidden="false" customHeight="false" outlineLevel="0" collapsed="false">
      <c r="A4524" s="24"/>
      <c r="D4524" s="24"/>
      <c r="F4524" s="24"/>
      <c r="K4524" s="9" t="n">
        <f aca="false">IF($A4524="",0,IF(OR(N($D4524)=0,$D4524&amp;""=TOP!$C$5&amp;""),1,0))</f>
        <v>0</v>
      </c>
      <c r="L4524" s="27" t="n">
        <f aca="false">IF($K4524=0,0,IFERROR(INDEX(購買率算出!$P$6:$P$3005,MATCH($A4524&amp;"",購買率算出!$C$6:$C$3005,0)),0))</f>
        <v>0</v>
      </c>
    </row>
    <row r="4525" customFormat="false" ht="15" hidden="false" customHeight="false" outlineLevel="0" collapsed="false">
      <c r="A4525" s="24"/>
      <c r="D4525" s="24"/>
      <c r="F4525" s="24"/>
      <c r="K4525" s="9" t="n">
        <f aca="false">IF($A4525="",0,IF(OR(N($D4525)=0,$D4525&amp;""=TOP!$C$5&amp;""),1,0))</f>
        <v>0</v>
      </c>
      <c r="L4525" s="27" t="n">
        <f aca="false">IF($K4525=0,0,IFERROR(INDEX(購買率算出!$P$6:$P$3005,MATCH($A4525&amp;"",購買率算出!$C$6:$C$3005,0)),0))</f>
        <v>0</v>
      </c>
    </row>
    <row r="4526" customFormat="false" ht="15" hidden="false" customHeight="false" outlineLevel="0" collapsed="false">
      <c r="A4526" s="24"/>
      <c r="D4526" s="24"/>
      <c r="F4526" s="24"/>
      <c r="K4526" s="9" t="n">
        <f aca="false">IF($A4526="",0,IF(OR(N($D4526)=0,$D4526&amp;""=TOP!$C$5&amp;""),1,0))</f>
        <v>0</v>
      </c>
      <c r="L4526" s="27" t="n">
        <f aca="false">IF($K4526=0,0,IFERROR(INDEX(購買率算出!$P$6:$P$3005,MATCH($A4526&amp;"",購買率算出!$C$6:$C$3005,0)),0))</f>
        <v>0</v>
      </c>
    </row>
    <row r="4527" customFormat="false" ht="15" hidden="false" customHeight="false" outlineLevel="0" collapsed="false">
      <c r="A4527" s="24"/>
      <c r="D4527" s="24"/>
      <c r="F4527" s="24"/>
      <c r="K4527" s="9" t="n">
        <f aca="false">IF($A4527="",0,IF(OR(N($D4527)=0,$D4527&amp;""=TOP!$C$5&amp;""),1,0))</f>
        <v>0</v>
      </c>
      <c r="L4527" s="27" t="n">
        <f aca="false">IF($K4527=0,0,IFERROR(INDEX(購買率算出!$P$6:$P$3005,MATCH($A4527&amp;"",購買率算出!$C$6:$C$3005,0)),0))</f>
        <v>0</v>
      </c>
    </row>
    <row r="4528" customFormat="false" ht="15" hidden="false" customHeight="false" outlineLevel="0" collapsed="false">
      <c r="A4528" s="24"/>
      <c r="D4528" s="24"/>
      <c r="F4528" s="24"/>
      <c r="K4528" s="9" t="n">
        <f aca="false">IF($A4528="",0,IF(OR(N($D4528)=0,$D4528&amp;""=TOP!$C$5&amp;""),1,0))</f>
        <v>0</v>
      </c>
      <c r="L4528" s="27" t="n">
        <f aca="false">IF($K4528=0,0,IFERROR(INDEX(購買率算出!$P$6:$P$3005,MATCH($A4528&amp;"",購買率算出!$C$6:$C$3005,0)),0))</f>
        <v>0</v>
      </c>
    </row>
    <row r="4529" customFormat="false" ht="15" hidden="false" customHeight="false" outlineLevel="0" collapsed="false">
      <c r="A4529" s="24"/>
      <c r="D4529" s="24"/>
      <c r="F4529" s="24"/>
      <c r="K4529" s="9" t="n">
        <f aca="false">IF($A4529="",0,IF(OR(N($D4529)=0,$D4529&amp;""=TOP!$C$5&amp;""),1,0))</f>
        <v>0</v>
      </c>
      <c r="L4529" s="27" t="n">
        <f aca="false">IF($K4529=0,0,IFERROR(INDEX(購買率算出!$P$6:$P$3005,MATCH($A4529&amp;"",購買率算出!$C$6:$C$3005,0)),0))</f>
        <v>0</v>
      </c>
    </row>
    <row r="4530" customFormat="false" ht="15" hidden="false" customHeight="false" outlineLevel="0" collapsed="false">
      <c r="A4530" s="24"/>
      <c r="D4530" s="24"/>
      <c r="F4530" s="24"/>
      <c r="K4530" s="9" t="n">
        <f aca="false">IF($A4530="",0,IF(OR(N($D4530)=0,$D4530&amp;""=TOP!$C$5&amp;""),1,0))</f>
        <v>0</v>
      </c>
      <c r="L4530" s="27" t="n">
        <f aca="false">IF($K4530=0,0,IFERROR(INDEX(購買率算出!$P$6:$P$3005,MATCH($A4530&amp;"",購買率算出!$C$6:$C$3005,0)),0))</f>
        <v>0</v>
      </c>
    </row>
    <row r="4531" customFormat="false" ht="15" hidden="false" customHeight="false" outlineLevel="0" collapsed="false">
      <c r="A4531" s="24"/>
      <c r="D4531" s="24"/>
      <c r="F4531" s="24"/>
      <c r="K4531" s="9" t="n">
        <f aca="false">IF($A4531="",0,IF(OR(N($D4531)=0,$D4531&amp;""=TOP!$C$5&amp;""),1,0))</f>
        <v>0</v>
      </c>
      <c r="L4531" s="27" t="n">
        <f aca="false">IF($K4531=0,0,IFERROR(INDEX(購買率算出!$P$6:$P$3005,MATCH($A4531&amp;"",購買率算出!$C$6:$C$3005,0)),0))</f>
        <v>0</v>
      </c>
    </row>
    <row r="4532" customFormat="false" ht="15" hidden="false" customHeight="false" outlineLevel="0" collapsed="false">
      <c r="A4532" s="24"/>
      <c r="D4532" s="24"/>
      <c r="F4532" s="24"/>
      <c r="K4532" s="9" t="n">
        <f aca="false">IF($A4532="",0,IF(OR(N($D4532)=0,$D4532&amp;""=TOP!$C$5&amp;""),1,0))</f>
        <v>0</v>
      </c>
      <c r="L4532" s="27" t="n">
        <f aca="false">IF($K4532=0,0,IFERROR(INDEX(購買率算出!$P$6:$P$3005,MATCH($A4532&amp;"",購買率算出!$C$6:$C$3005,0)),0))</f>
        <v>0</v>
      </c>
    </row>
    <row r="4533" customFormat="false" ht="15" hidden="false" customHeight="false" outlineLevel="0" collapsed="false">
      <c r="A4533" s="24"/>
      <c r="D4533" s="24"/>
      <c r="F4533" s="24"/>
      <c r="K4533" s="9" t="n">
        <f aca="false">IF($A4533="",0,IF(OR(N($D4533)=0,$D4533&amp;""=TOP!$C$5&amp;""),1,0))</f>
        <v>0</v>
      </c>
      <c r="L4533" s="27" t="n">
        <f aca="false">IF($K4533=0,0,IFERROR(INDEX(購買率算出!$P$6:$P$3005,MATCH($A4533&amp;"",購買率算出!$C$6:$C$3005,0)),0))</f>
        <v>0</v>
      </c>
    </row>
    <row r="4534" customFormat="false" ht="15" hidden="false" customHeight="false" outlineLevel="0" collapsed="false">
      <c r="A4534" s="24"/>
      <c r="D4534" s="24"/>
      <c r="F4534" s="24"/>
      <c r="K4534" s="9" t="n">
        <f aca="false">IF($A4534="",0,IF(OR(N($D4534)=0,$D4534&amp;""=TOP!$C$5&amp;""),1,0))</f>
        <v>0</v>
      </c>
      <c r="L4534" s="27" t="n">
        <f aca="false">IF($K4534=0,0,IFERROR(INDEX(購買率算出!$P$6:$P$3005,MATCH($A4534&amp;"",購買率算出!$C$6:$C$3005,0)),0))</f>
        <v>0</v>
      </c>
    </row>
    <row r="4535" customFormat="false" ht="15" hidden="false" customHeight="false" outlineLevel="0" collapsed="false">
      <c r="A4535" s="24"/>
      <c r="D4535" s="24"/>
      <c r="F4535" s="24"/>
      <c r="K4535" s="9" t="n">
        <f aca="false">IF($A4535="",0,IF(OR(N($D4535)=0,$D4535&amp;""=TOP!$C$5&amp;""),1,0))</f>
        <v>0</v>
      </c>
      <c r="L4535" s="27" t="n">
        <f aca="false">IF($K4535=0,0,IFERROR(INDEX(購買率算出!$P$6:$P$3005,MATCH($A4535&amp;"",購買率算出!$C$6:$C$3005,0)),0))</f>
        <v>0</v>
      </c>
    </row>
    <row r="4536" customFormat="false" ht="15" hidden="false" customHeight="false" outlineLevel="0" collapsed="false">
      <c r="A4536" s="24"/>
      <c r="D4536" s="24"/>
      <c r="F4536" s="24"/>
      <c r="K4536" s="9" t="n">
        <f aca="false">IF($A4536="",0,IF(OR(N($D4536)=0,$D4536&amp;""=TOP!$C$5&amp;""),1,0))</f>
        <v>0</v>
      </c>
      <c r="L4536" s="27" t="n">
        <f aca="false">IF($K4536=0,0,IFERROR(INDEX(購買率算出!$P$6:$P$3005,MATCH($A4536&amp;"",購買率算出!$C$6:$C$3005,0)),0))</f>
        <v>0</v>
      </c>
    </row>
    <row r="4537" customFormat="false" ht="15" hidden="false" customHeight="false" outlineLevel="0" collapsed="false">
      <c r="A4537" s="24"/>
      <c r="D4537" s="24"/>
      <c r="F4537" s="24"/>
      <c r="K4537" s="9" t="n">
        <f aca="false">IF($A4537="",0,IF(OR(N($D4537)=0,$D4537&amp;""=TOP!$C$5&amp;""),1,0))</f>
        <v>0</v>
      </c>
      <c r="L4537" s="27" t="n">
        <f aca="false">IF($K4537=0,0,IFERROR(INDEX(購買率算出!$P$6:$P$3005,MATCH($A4537&amp;"",購買率算出!$C$6:$C$3005,0)),0))</f>
        <v>0</v>
      </c>
    </row>
    <row r="4538" customFormat="false" ht="15" hidden="false" customHeight="false" outlineLevel="0" collapsed="false">
      <c r="A4538" s="24"/>
      <c r="D4538" s="24"/>
      <c r="F4538" s="24"/>
      <c r="K4538" s="9" t="n">
        <f aca="false">IF($A4538="",0,IF(OR(N($D4538)=0,$D4538&amp;""=TOP!$C$5&amp;""),1,0))</f>
        <v>0</v>
      </c>
      <c r="L4538" s="27" t="n">
        <f aca="false">IF($K4538=0,0,IFERROR(INDEX(購買率算出!$P$6:$P$3005,MATCH($A4538&amp;"",購買率算出!$C$6:$C$3005,0)),0))</f>
        <v>0</v>
      </c>
    </row>
    <row r="4539" customFormat="false" ht="15" hidden="false" customHeight="false" outlineLevel="0" collapsed="false">
      <c r="A4539" s="24"/>
      <c r="D4539" s="24"/>
      <c r="F4539" s="24"/>
      <c r="K4539" s="9" t="n">
        <f aca="false">IF($A4539="",0,IF(OR(N($D4539)=0,$D4539&amp;""=TOP!$C$5&amp;""),1,0))</f>
        <v>0</v>
      </c>
      <c r="L4539" s="27" t="n">
        <f aca="false">IF($K4539=0,0,IFERROR(INDEX(購買率算出!$P$6:$P$3005,MATCH($A4539&amp;"",購買率算出!$C$6:$C$3005,0)),0))</f>
        <v>0</v>
      </c>
    </row>
    <row r="4540" customFormat="false" ht="15" hidden="false" customHeight="false" outlineLevel="0" collapsed="false">
      <c r="A4540" s="24"/>
      <c r="D4540" s="24"/>
      <c r="F4540" s="24"/>
      <c r="K4540" s="9" t="n">
        <f aca="false">IF($A4540="",0,IF(OR(N($D4540)=0,$D4540&amp;""=TOP!$C$5&amp;""),1,0))</f>
        <v>0</v>
      </c>
      <c r="L4540" s="27" t="n">
        <f aca="false">IF($K4540=0,0,IFERROR(INDEX(購買率算出!$P$6:$P$3005,MATCH($A4540&amp;"",購買率算出!$C$6:$C$3005,0)),0))</f>
        <v>0</v>
      </c>
    </row>
    <row r="4541" customFormat="false" ht="15" hidden="false" customHeight="false" outlineLevel="0" collapsed="false">
      <c r="A4541" s="24"/>
      <c r="D4541" s="24"/>
      <c r="F4541" s="24"/>
      <c r="K4541" s="9" t="n">
        <f aca="false">IF($A4541="",0,IF(OR(N($D4541)=0,$D4541&amp;""=TOP!$C$5&amp;""),1,0))</f>
        <v>0</v>
      </c>
      <c r="L4541" s="27" t="n">
        <f aca="false">IF($K4541=0,0,IFERROR(INDEX(購買率算出!$P$6:$P$3005,MATCH($A4541&amp;"",購買率算出!$C$6:$C$3005,0)),0))</f>
        <v>0</v>
      </c>
    </row>
    <row r="4542" customFormat="false" ht="15" hidden="false" customHeight="false" outlineLevel="0" collapsed="false">
      <c r="A4542" s="24"/>
      <c r="D4542" s="24"/>
      <c r="F4542" s="24"/>
      <c r="K4542" s="9" t="n">
        <f aca="false">IF($A4542="",0,IF(OR(N($D4542)=0,$D4542&amp;""=TOP!$C$5&amp;""),1,0))</f>
        <v>0</v>
      </c>
      <c r="L4542" s="27" t="n">
        <f aca="false">IF($K4542=0,0,IFERROR(INDEX(購買率算出!$P$6:$P$3005,MATCH($A4542&amp;"",購買率算出!$C$6:$C$3005,0)),0))</f>
        <v>0</v>
      </c>
    </row>
    <row r="4543" customFormat="false" ht="15" hidden="false" customHeight="false" outlineLevel="0" collapsed="false">
      <c r="A4543" s="24"/>
      <c r="D4543" s="24"/>
      <c r="F4543" s="24"/>
      <c r="K4543" s="9" t="n">
        <f aca="false">IF($A4543="",0,IF(OR(N($D4543)=0,$D4543&amp;""=TOP!$C$5&amp;""),1,0))</f>
        <v>0</v>
      </c>
      <c r="L4543" s="27" t="n">
        <f aca="false">IF($K4543=0,0,IFERROR(INDEX(購買率算出!$P$6:$P$3005,MATCH($A4543&amp;"",購買率算出!$C$6:$C$3005,0)),0))</f>
        <v>0</v>
      </c>
    </row>
    <row r="4544" customFormat="false" ht="15" hidden="false" customHeight="false" outlineLevel="0" collapsed="false">
      <c r="A4544" s="24"/>
      <c r="D4544" s="24"/>
      <c r="F4544" s="24"/>
      <c r="K4544" s="9" t="n">
        <f aca="false">IF($A4544="",0,IF(OR(N($D4544)=0,$D4544&amp;""=TOP!$C$5&amp;""),1,0))</f>
        <v>0</v>
      </c>
      <c r="L4544" s="27" t="n">
        <f aca="false">IF($K4544=0,0,IFERROR(INDEX(購買率算出!$P$6:$P$3005,MATCH($A4544&amp;"",購買率算出!$C$6:$C$3005,0)),0))</f>
        <v>0</v>
      </c>
    </row>
    <row r="4545" customFormat="false" ht="15" hidden="false" customHeight="false" outlineLevel="0" collapsed="false">
      <c r="A4545" s="24"/>
      <c r="D4545" s="24"/>
      <c r="F4545" s="24"/>
      <c r="K4545" s="9" t="n">
        <f aca="false">IF($A4545="",0,IF(OR(N($D4545)=0,$D4545&amp;""=TOP!$C$5&amp;""),1,0))</f>
        <v>0</v>
      </c>
      <c r="L4545" s="27" t="n">
        <f aca="false">IF($K4545=0,0,IFERROR(INDEX(購買率算出!$P$6:$P$3005,MATCH($A4545&amp;"",購買率算出!$C$6:$C$3005,0)),0))</f>
        <v>0</v>
      </c>
    </row>
    <row r="4546" customFormat="false" ht="15" hidden="false" customHeight="false" outlineLevel="0" collapsed="false">
      <c r="A4546" s="24"/>
      <c r="D4546" s="24"/>
      <c r="F4546" s="24"/>
      <c r="K4546" s="9" t="n">
        <f aca="false">IF($A4546="",0,IF(OR(N($D4546)=0,$D4546&amp;""=TOP!$C$5&amp;""),1,0))</f>
        <v>0</v>
      </c>
      <c r="L4546" s="27" t="n">
        <f aca="false">IF($K4546=0,0,IFERROR(INDEX(購買率算出!$P$6:$P$3005,MATCH($A4546&amp;"",購買率算出!$C$6:$C$3005,0)),0))</f>
        <v>0</v>
      </c>
    </row>
    <row r="4547" customFormat="false" ht="15" hidden="false" customHeight="false" outlineLevel="0" collapsed="false">
      <c r="A4547" s="24"/>
      <c r="D4547" s="24"/>
      <c r="F4547" s="24"/>
      <c r="K4547" s="9" t="n">
        <f aca="false">IF($A4547="",0,IF(OR(N($D4547)=0,$D4547&amp;""=TOP!$C$5&amp;""),1,0))</f>
        <v>0</v>
      </c>
      <c r="L4547" s="27" t="n">
        <f aca="false">IF($K4547=0,0,IFERROR(INDEX(購買率算出!$P$6:$P$3005,MATCH($A4547&amp;"",購買率算出!$C$6:$C$3005,0)),0))</f>
        <v>0</v>
      </c>
    </row>
    <row r="4548" customFormat="false" ht="15" hidden="false" customHeight="false" outlineLevel="0" collapsed="false">
      <c r="A4548" s="24"/>
      <c r="D4548" s="24"/>
      <c r="F4548" s="24"/>
      <c r="K4548" s="9" t="n">
        <f aca="false">IF($A4548="",0,IF(OR(N($D4548)=0,$D4548&amp;""=TOP!$C$5&amp;""),1,0))</f>
        <v>0</v>
      </c>
      <c r="L4548" s="27" t="n">
        <f aca="false">IF($K4548=0,0,IFERROR(INDEX(購買率算出!$P$6:$P$3005,MATCH($A4548&amp;"",購買率算出!$C$6:$C$3005,0)),0))</f>
        <v>0</v>
      </c>
    </row>
    <row r="4549" customFormat="false" ht="15" hidden="false" customHeight="false" outlineLevel="0" collapsed="false">
      <c r="A4549" s="24"/>
      <c r="D4549" s="24"/>
      <c r="F4549" s="24"/>
      <c r="K4549" s="9" t="n">
        <f aca="false">IF($A4549="",0,IF(OR(N($D4549)=0,$D4549&amp;""=TOP!$C$5&amp;""),1,0))</f>
        <v>0</v>
      </c>
      <c r="L4549" s="27" t="n">
        <f aca="false">IF($K4549=0,0,IFERROR(INDEX(購買率算出!$P$6:$P$3005,MATCH($A4549&amp;"",購買率算出!$C$6:$C$3005,0)),0))</f>
        <v>0</v>
      </c>
    </row>
    <row r="4550" customFormat="false" ht="15" hidden="false" customHeight="false" outlineLevel="0" collapsed="false">
      <c r="A4550" s="24"/>
      <c r="D4550" s="24"/>
      <c r="F4550" s="24"/>
      <c r="K4550" s="9" t="n">
        <f aca="false">IF($A4550="",0,IF(OR(N($D4550)=0,$D4550&amp;""=TOP!$C$5&amp;""),1,0))</f>
        <v>0</v>
      </c>
      <c r="L4550" s="27" t="n">
        <f aca="false">IF($K4550=0,0,IFERROR(INDEX(購買率算出!$P$6:$P$3005,MATCH($A4550&amp;"",購買率算出!$C$6:$C$3005,0)),0))</f>
        <v>0</v>
      </c>
    </row>
    <row r="4551" customFormat="false" ht="15" hidden="false" customHeight="false" outlineLevel="0" collapsed="false">
      <c r="A4551" s="24"/>
      <c r="D4551" s="24"/>
      <c r="F4551" s="24"/>
      <c r="K4551" s="9" t="n">
        <f aca="false">IF($A4551="",0,IF(OR(N($D4551)=0,$D4551&amp;""=TOP!$C$5&amp;""),1,0))</f>
        <v>0</v>
      </c>
      <c r="L4551" s="27" t="n">
        <f aca="false">IF($K4551=0,0,IFERROR(INDEX(購買率算出!$P$6:$P$3005,MATCH($A4551&amp;"",購買率算出!$C$6:$C$3005,0)),0))</f>
        <v>0</v>
      </c>
    </row>
    <row r="4552" customFormat="false" ht="15" hidden="false" customHeight="false" outlineLevel="0" collapsed="false">
      <c r="A4552" s="24"/>
      <c r="D4552" s="24"/>
      <c r="F4552" s="24"/>
      <c r="K4552" s="9" t="n">
        <f aca="false">IF($A4552="",0,IF(OR(N($D4552)=0,$D4552&amp;""=TOP!$C$5&amp;""),1,0))</f>
        <v>0</v>
      </c>
      <c r="L4552" s="27" t="n">
        <f aca="false">IF($K4552=0,0,IFERROR(INDEX(購買率算出!$P$6:$P$3005,MATCH($A4552&amp;"",購買率算出!$C$6:$C$3005,0)),0))</f>
        <v>0</v>
      </c>
    </row>
    <row r="4553" customFormat="false" ht="15" hidden="false" customHeight="false" outlineLevel="0" collapsed="false">
      <c r="A4553" s="24"/>
      <c r="D4553" s="24"/>
      <c r="F4553" s="24"/>
      <c r="K4553" s="9" t="n">
        <f aca="false">IF($A4553="",0,IF(OR(N($D4553)=0,$D4553&amp;""=TOP!$C$5&amp;""),1,0))</f>
        <v>0</v>
      </c>
      <c r="L4553" s="27" t="n">
        <f aca="false">IF($K4553=0,0,IFERROR(INDEX(購買率算出!$P$6:$P$3005,MATCH($A4553&amp;"",購買率算出!$C$6:$C$3005,0)),0))</f>
        <v>0</v>
      </c>
    </row>
    <row r="4554" customFormat="false" ht="15" hidden="false" customHeight="false" outlineLevel="0" collapsed="false">
      <c r="A4554" s="24"/>
      <c r="D4554" s="24"/>
      <c r="F4554" s="24"/>
      <c r="K4554" s="9" t="n">
        <f aca="false">IF($A4554="",0,IF(OR(N($D4554)=0,$D4554&amp;""=TOP!$C$5&amp;""),1,0))</f>
        <v>0</v>
      </c>
      <c r="L4554" s="27" t="n">
        <f aca="false">IF($K4554=0,0,IFERROR(INDEX(購買率算出!$P$6:$P$3005,MATCH($A4554&amp;"",購買率算出!$C$6:$C$3005,0)),0))</f>
        <v>0</v>
      </c>
    </row>
    <row r="4555" customFormat="false" ht="15" hidden="false" customHeight="false" outlineLevel="0" collapsed="false">
      <c r="A4555" s="24"/>
      <c r="D4555" s="24"/>
      <c r="F4555" s="24"/>
      <c r="K4555" s="9" t="n">
        <f aca="false">IF($A4555="",0,IF(OR(N($D4555)=0,$D4555&amp;""=TOP!$C$5&amp;""),1,0))</f>
        <v>0</v>
      </c>
      <c r="L4555" s="27" t="n">
        <f aca="false">IF($K4555=0,0,IFERROR(INDEX(購買率算出!$P$6:$P$3005,MATCH($A4555&amp;"",購買率算出!$C$6:$C$3005,0)),0))</f>
        <v>0</v>
      </c>
    </row>
    <row r="4556" customFormat="false" ht="15" hidden="false" customHeight="false" outlineLevel="0" collapsed="false">
      <c r="A4556" s="24"/>
      <c r="D4556" s="24"/>
      <c r="F4556" s="24"/>
      <c r="K4556" s="9" t="n">
        <f aca="false">IF($A4556="",0,IF(OR(N($D4556)=0,$D4556&amp;""=TOP!$C$5&amp;""),1,0))</f>
        <v>0</v>
      </c>
      <c r="L4556" s="27" t="n">
        <f aca="false">IF($K4556=0,0,IFERROR(INDEX(購買率算出!$P$6:$P$3005,MATCH($A4556&amp;"",購買率算出!$C$6:$C$3005,0)),0))</f>
        <v>0</v>
      </c>
    </row>
    <row r="4557" customFormat="false" ht="15" hidden="false" customHeight="false" outlineLevel="0" collapsed="false">
      <c r="A4557" s="24"/>
      <c r="D4557" s="24"/>
      <c r="F4557" s="24"/>
      <c r="K4557" s="9" t="n">
        <f aca="false">IF($A4557="",0,IF(OR(N($D4557)=0,$D4557&amp;""=TOP!$C$5&amp;""),1,0))</f>
        <v>0</v>
      </c>
      <c r="L4557" s="27" t="n">
        <f aca="false">IF($K4557=0,0,IFERROR(INDEX(購買率算出!$P$6:$P$3005,MATCH($A4557&amp;"",購買率算出!$C$6:$C$3005,0)),0))</f>
        <v>0</v>
      </c>
    </row>
    <row r="4558" customFormat="false" ht="15" hidden="false" customHeight="false" outlineLevel="0" collapsed="false">
      <c r="A4558" s="24"/>
      <c r="D4558" s="24"/>
      <c r="F4558" s="24"/>
      <c r="K4558" s="9" t="n">
        <f aca="false">IF($A4558="",0,IF(OR(N($D4558)=0,$D4558&amp;""=TOP!$C$5&amp;""),1,0))</f>
        <v>0</v>
      </c>
      <c r="L4558" s="27" t="n">
        <f aca="false">IF($K4558=0,0,IFERROR(INDEX(購買率算出!$P$6:$P$3005,MATCH($A4558&amp;"",購買率算出!$C$6:$C$3005,0)),0))</f>
        <v>0</v>
      </c>
    </row>
    <row r="4559" customFormat="false" ht="15" hidden="false" customHeight="false" outlineLevel="0" collapsed="false">
      <c r="A4559" s="24"/>
      <c r="D4559" s="24"/>
      <c r="F4559" s="24"/>
      <c r="K4559" s="9" t="n">
        <f aca="false">IF($A4559="",0,IF(OR(N($D4559)=0,$D4559&amp;""=TOP!$C$5&amp;""),1,0))</f>
        <v>0</v>
      </c>
      <c r="L4559" s="27" t="n">
        <f aca="false">IF($K4559=0,0,IFERROR(INDEX(購買率算出!$P$6:$P$3005,MATCH($A4559&amp;"",購買率算出!$C$6:$C$3005,0)),0))</f>
        <v>0</v>
      </c>
    </row>
    <row r="4560" customFormat="false" ht="15" hidden="false" customHeight="false" outlineLevel="0" collapsed="false">
      <c r="A4560" s="24"/>
      <c r="D4560" s="24"/>
      <c r="F4560" s="24"/>
      <c r="K4560" s="9" t="n">
        <f aca="false">IF($A4560="",0,IF(OR(N($D4560)=0,$D4560&amp;""=TOP!$C$5&amp;""),1,0))</f>
        <v>0</v>
      </c>
      <c r="L4560" s="27" t="n">
        <f aca="false">IF($K4560=0,0,IFERROR(INDEX(購買率算出!$P$6:$P$3005,MATCH($A4560&amp;"",購買率算出!$C$6:$C$3005,0)),0))</f>
        <v>0</v>
      </c>
    </row>
    <row r="4561" customFormat="false" ht="15" hidden="false" customHeight="false" outlineLevel="0" collapsed="false">
      <c r="A4561" s="24"/>
      <c r="D4561" s="24"/>
      <c r="F4561" s="24"/>
      <c r="K4561" s="9" t="n">
        <f aca="false">IF($A4561="",0,IF(OR(N($D4561)=0,$D4561&amp;""=TOP!$C$5&amp;""),1,0))</f>
        <v>0</v>
      </c>
      <c r="L4561" s="27" t="n">
        <f aca="false">IF($K4561=0,0,IFERROR(INDEX(購買率算出!$P$6:$P$3005,MATCH($A4561&amp;"",購買率算出!$C$6:$C$3005,0)),0))</f>
        <v>0</v>
      </c>
    </row>
    <row r="4562" customFormat="false" ht="15" hidden="false" customHeight="false" outlineLevel="0" collapsed="false">
      <c r="A4562" s="24"/>
      <c r="D4562" s="24"/>
      <c r="F4562" s="24"/>
      <c r="K4562" s="9" t="n">
        <f aca="false">IF($A4562="",0,IF(OR(N($D4562)=0,$D4562&amp;""=TOP!$C$5&amp;""),1,0))</f>
        <v>0</v>
      </c>
      <c r="L4562" s="27" t="n">
        <f aca="false">IF($K4562=0,0,IFERROR(INDEX(購買率算出!$P$6:$P$3005,MATCH($A4562&amp;"",購買率算出!$C$6:$C$3005,0)),0))</f>
        <v>0</v>
      </c>
    </row>
    <row r="4563" customFormat="false" ht="15" hidden="false" customHeight="false" outlineLevel="0" collapsed="false">
      <c r="A4563" s="24"/>
      <c r="D4563" s="24"/>
      <c r="F4563" s="24"/>
      <c r="K4563" s="9" t="n">
        <f aca="false">IF($A4563="",0,IF(OR(N($D4563)=0,$D4563&amp;""=TOP!$C$5&amp;""),1,0))</f>
        <v>0</v>
      </c>
      <c r="L4563" s="27" t="n">
        <f aca="false">IF($K4563=0,0,IFERROR(INDEX(購買率算出!$P$6:$P$3005,MATCH($A4563&amp;"",購買率算出!$C$6:$C$3005,0)),0))</f>
        <v>0</v>
      </c>
    </row>
    <row r="4564" customFormat="false" ht="15" hidden="false" customHeight="false" outlineLevel="0" collapsed="false">
      <c r="A4564" s="24"/>
      <c r="D4564" s="24"/>
      <c r="F4564" s="24"/>
      <c r="K4564" s="9" t="n">
        <f aca="false">IF($A4564="",0,IF(OR(N($D4564)=0,$D4564&amp;""=TOP!$C$5&amp;""),1,0))</f>
        <v>0</v>
      </c>
      <c r="L4564" s="27" t="n">
        <f aca="false">IF($K4564=0,0,IFERROR(INDEX(購買率算出!$P$6:$P$3005,MATCH($A4564&amp;"",購買率算出!$C$6:$C$3005,0)),0))</f>
        <v>0</v>
      </c>
    </row>
    <row r="4565" customFormat="false" ht="15" hidden="false" customHeight="false" outlineLevel="0" collapsed="false">
      <c r="A4565" s="24"/>
      <c r="D4565" s="24"/>
      <c r="F4565" s="24"/>
      <c r="K4565" s="9" t="n">
        <f aca="false">IF($A4565="",0,IF(OR(N($D4565)=0,$D4565&amp;""=TOP!$C$5&amp;""),1,0))</f>
        <v>0</v>
      </c>
      <c r="L4565" s="27" t="n">
        <f aca="false">IF($K4565=0,0,IFERROR(INDEX(購買率算出!$P$6:$P$3005,MATCH($A4565&amp;"",購買率算出!$C$6:$C$3005,0)),0))</f>
        <v>0</v>
      </c>
    </row>
    <row r="4566" customFormat="false" ht="15" hidden="false" customHeight="false" outlineLevel="0" collapsed="false">
      <c r="A4566" s="24"/>
      <c r="D4566" s="24"/>
      <c r="F4566" s="24"/>
      <c r="K4566" s="9" t="n">
        <f aca="false">IF($A4566="",0,IF(OR(N($D4566)=0,$D4566&amp;""=TOP!$C$5&amp;""),1,0))</f>
        <v>0</v>
      </c>
      <c r="L4566" s="27" t="n">
        <f aca="false">IF($K4566=0,0,IFERROR(INDEX(購買率算出!$P$6:$P$3005,MATCH($A4566&amp;"",購買率算出!$C$6:$C$3005,0)),0))</f>
        <v>0</v>
      </c>
    </row>
    <row r="4567" customFormat="false" ht="15" hidden="false" customHeight="false" outlineLevel="0" collapsed="false">
      <c r="A4567" s="24"/>
      <c r="D4567" s="24"/>
      <c r="F4567" s="24"/>
      <c r="K4567" s="9" t="n">
        <f aca="false">IF($A4567="",0,IF(OR(N($D4567)=0,$D4567&amp;""=TOP!$C$5&amp;""),1,0))</f>
        <v>0</v>
      </c>
      <c r="L4567" s="27" t="n">
        <f aca="false">IF($K4567=0,0,IFERROR(INDEX(購買率算出!$P$6:$P$3005,MATCH($A4567&amp;"",購買率算出!$C$6:$C$3005,0)),0))</f>
        <v>0</v>
      </c>
    </row>
    <row r="4568" customFormat="false" ht="15" hidden="false" customHeight="false" outlineLevel="0" collapsed="false">
      <c r="A4568" s="24"/>
      <c r="D4568" s="24"/>
      <c r="F4568" s="24"/>
      <c r="K4568" s="9" t="n">
        <f aca="false">IF($A4568="",0,IF(OR(N($D4568)=0,$D4568&amp;""=TOP!$C$5&amp;""),1,0))</f>
        <v>0</v>
      </c>
      <c r="L4568" s="27" t="n">
        <f aca="false">IF($K4568=0,0,IFERROR(INDEX(購買率算出!$P$6:$P$3005,MATCH($A4568&amp;"",購買率算出!$C$6:$C$3005,0)),0))</f>
        <v>0</v>
      </c>
    </row>
    <row r="4569" customFormat="false" ht="15" hidden="false" customHeight="false" outlineLevel="0" collapsed="false">
      <c r="A4569" s="24"/>
      <c r="D4569" s="24"/>
      <c r="F4569" s="24"/>
      <c r="K4569" s="9" t="n">
        <f aca="false">IF($A4569="",0,IF(OR(N($D4569)=0,$D4569&amp;""=TOP!$C$5&amp;""),1,0))</f>
        <v>0</v>
      </c>
      <c r="L4569" s="27" t="n">
        <f aca="false">IF($K4569=0,0,IFERROR(INDEX(購買率算出!$P$6:$P$3005,MATCH($A4569&amp;"",購買率算出!$C$6:$C$3005,0)),0))</f>
        <v>0</v>
      </c>
    </row>
    <row r="4570" customFormat="false" ht="15" hidden="false" customHeight="false" outlineLevel="0" collapsed="false">
      <c r="A4570" s="24"/>
      <c r="D4570" s="24"/>
      <c r="F4570" s="24"/>
      <c r="K4570" s="9" t="n">
        <f aca="false">IF($A4570="",0,IF(OR(N($D4570)=0,$D4570&amp;""=TOP!$C$5&amp;""),1,0))</f>
        <v>0</v>
      </c>
      <c r="L4570" s="27" t="n">
        <f aca="false">IF($K4570=0,0,IFERROR(INDEX(購買率算出!$P$6:$P$3005,MATCH($A4570&amp;"",購買率算出!$C$6:$C$3005,0)),0))</f>
        <v>0</v>
      </c>
    </row>
    <row r="4571" customFormat="false" ht="15" hidden="false" customHeight="false" outlineLevel="0" collapsed="false">
      <c r="A4571" s="24"/>
      <c r="D4571" s="24"/>
      <c r="F4571" s="24"/>
      <c r="K4571" s="9" t="n">
        <f aca="false">IF($A4571="",0,IF(OR(N($D4571)=0,$D4571&amp;""=TOP!$C$5&amp;""),1,0))</f>
        <v>0</v>
      </c>
      <c r="L4571" s="27" t="n">
        <f aca="false">IF($K4571=0,0,IFERROR(INDEX(購買率算出!$P$6:$P$3005,MATCH($A4571&amp;"",購買率算出!$C$6:$C$3005,0)),0))</f>
        <v>0</v>
      </c>
    </row>
    <row r="4572" customFormat="false" ht="15" hidden="false" customHeight="false" outlineLevel="0" collapsed="false">
      <c r="A4572" s="24"/>
      <c r="D4572" s="24"/>
      <c r="F4572" s="24"/>
      <c r="K4572" s="9" t="n">
        <f aca="false">IF($A4572="",0,IF(OR(N($D4572)=0,$D4572&amp;""=TOP!$C$5&amp;""),1,0))</f>
        <v>0</v>
      </c>
      <c r="L4572" s="27" t="n">
        <f aca="false">IF($K4572=0,0,IFERROR(INDEX(購買率算出!$P$6:$P$3005,MATCH($A4572&amp;"",購買率算出!$C$6:$C$3005,0)),0))</f>
        <v>0</v>
      </c>
    </row>
    <row r="4573" customFormat="false" ht="15" hidden="false" customHeight="false" outlineLevel="0" collapsed="false">
      <c r="A4573" s="24"/>
      <c r="D4573" s="24"/>
      <c r="F4573" s="24"/>
      <c r="K4573" s="9" t="n">
        <f aca="false">IF($A4573="",0,IF(OR(N($D4573)=0,$D4573&amp;""=TOP!$C$5&amp;""),1,0))</f>
        <v>0</v>
      </c>
      <c r="L4573" s="27" t="n">
        <f aca="false">IF($K4573=0,0,IFERROR(INDEX(購買率算出!$P$6:$P$3005,MATCH($A4573&amp;"",購買率算出!$C$6:$C$3005,0)),0))</f>
        <v>0</v>
      </c>
    </row>
    <row r="4574" customFormat="false" ht="15" hidden="false" customHeight="false" outlineLevel="0" collapsed="false">
      <c r="A4574" s="24"/>
      <c r="D4574" s="24"/>
      <c r="F4574" s="24"/>
      <c r="K4574" s="9" t="n">
        <f aca="false">IF($A4574="",0,IF(OR(N($D4574)=0,$D4574&amp;""=TOP!$C$5&amp;""),1,0))</f>
        <v>0</v>
      </c>
      <c r="L4574" s="27" t="n">
        <f aca="false">IF($K4574=0,0,IFERROR(INDEX(購買率算出!$P$6:$P$3005,MATCH($A4574&amp;"",購買率算出!$C$6:$C$3005,0)),0))</f>
        <v>0</v>
      </c>
    </row>
    <row r="4575" customFormat="false" ht="15" hidden="false" customHeight="false" outlineLevel="0" collapsed="false">
      <c r="A4575" s="24"/>
      <c r="D4575" s="24"/>
      <c r="F4575" s="24"/>
      <c r="K4575" s="9" t="n">
        <f aca="false">IF($A4575="",0,IF(OR(N($D4575)=0,$D4575&amp;""=TOP!$C$5&amp;""),1,0))</f>
        <v>0</v>
      </c>
      <c r="L4575" s="27" t="n">
        <f aca="false">IF($K4575=0,0,IFERROR(INDEX(購買率算出!$P$6:$P$3005,MATCH($A4575&amp;"",購買率算出!$C$6:$C$3005,0)),0))</f>
        <v>0</v>
      </c>
    </row>
    <row r="4576" customFormat="false" ht="15" hidden="false" customHeight="false" outlineLevel="0" collapsed="false">
      <c r="A4576" s="24"/>
      <c r="D4576" s="24"/>
      <c r="F4576" s="24"/>
      <c r="K4576" s="9" t="n">
        <f aca="false">IF($A4576="",0,IF(OR(N($D4576)=0,$D4576&amp;""=TOP!$C$5&amp;""),1,0))</f>
        <v>0</v>
      </c>
      <c r="L4576" s="27" t="n">
        <f aca="false">IF($K4576=0,0,IFERROR(INDEX(購買率算出!$P$6:$P$3005,MATCH($A4576&amp;"",購買率算出!$C$6:$C$3005,0)),0))</f>
        <v>0</v>
      </c>
    </row>
    <row r="4577" customFormat="false" ht="15" hidden="false" customHeight="false" outlineLevel="0" collapsed="false">
      <c r="A4577" s="24"/>
      <c r="D4577" s="24"/>
      <c r="F4577" s="24"/>
      <c r="K4577" s="9" t="n">
        <f aca="false">IF($A4577="",0,IF(OR(N($D4577)=0,$D4577&amp;""=TOP!$C$5&amp;""),1,0))</f>
        <v>0</v>
      </c>
      <c r="L4577" s="27" t="n">
        <f aca="false">IF($K4577=0,0,IFERROR(INDEX(購買率算出!$P$6:$P$3005,MATCH($A4577&amp;"",購買率算出!$C$6:$C$3005,0)),0))</f>
        <v>0</v>
      </c>
    </row>
    <row r="4578" customFormat="false" ht="15" hidden="false" customHeight="false" outlineLevel="0" collapsed="false">
      <c r="A4578" s="24"/>
      <c r="D4578" s="24"/>
      <c r="F4578" s="24"/>
      <c r="K4578" s="9" t="n">
        <f aca="false">IF($A4578="",0,IF(OR(N($D4578)=0,$D4578&amp;""=TOP!$C$5&amp;""),1,0))</f>
        <v>0</v>
      </c>
      <c r="L4578" s="27" t="n">
        <f aca="false">IF($K4578=0,0,IFERROR(INDEX(購買率算出!$P$6:$P$3005,MATCH($A4578&amp;"",購買率算出!$C$6:$C$3005,0)),0))</f>
        <v>0</v>
      </c>
    </row>
    <row r="4579" customFormat="false" ht="15" hidden="false" customHeight="false" outlineLevel="0" collapsed="false">
      <c r="A4579" s="24"/>
      <c r="D4579" s="24"/>
      <c r="F4579" s="24"/>
      <c r="K4579" s="9" t="n">
        <f aca="false">IF($A4579="",0,IF(OR(N($D4579)=0,$D4579&amp;""=TOP!$C$5&amp;""),1,0))</f>
        <v>0</v>
      </c>
      <c r="L4579" s="27" t="n">
        <f aca="false">IF($K4579=0,0,IFERROR(INDEX(購買率算出!$P$6:$P$3005,MATCH($A4579&amp;"",購買率算出!$C$6:$C$3005,0)),0))</f>
        <v>0</v>
      </c>
    </row>
    <row r="4580" customFormat="false" ht="15" hidden="false" customHeight="false" outlineLevel="0" collapsed="false">
      <c r="A4580" s="24"/>
      <c r="D4580" s="24"/>
      <c r="F4580" s="24"/>
      <c r="K4580" s="9" t="n">
        <f aca="false">IF($A4580="",0,IF(OR(N($D4580)=0,$D4580&amp;""=TOP!$C$5&amp;""),1,0))</f>
        <v>0</v>
      </c>
      <c r="L4580" s="27" t="n">
        <f aca="false">IF($K4580=0,0,IFERROR(INDEX(購買率算出!$P$6:$P$3005,MATCH($A4580&amp;"",購買率算出!$C$6:$C$3005,0)),0))</f>
        <v>0</v>
      </c>
    </row>
    <row r="4581" customFormat="false" ht="15" hidden="false" customHeight="false" outlineLevel="0" collapsed="false">
      <c r="A4581" s="24"/>
      <c r="D4581" s="24"/>
      <c r="F4581" s="24"/>
      <c r="K4581" s="9" t="n">
        <f aca="false">IF($A4581="",0,IF(OR(N($D4581)=0,$D4581&amp;""=TOP!$C$5&amp;""),1,0))</f>
        <v>0</v>
      </c>
      <c r="L4581" s="27" t="n">
        <f aca="false">IF($K4581=0,0,IFERROR(INDEX(購買率算出!$P$6:$P$3005,MATCH($A4581&amp;"",購買率算出!$C$6:$C$3005,0)),0))</f>
        <v>0</v>
      </c>
    </row>
    <row r="4582" customFormat="false" ht="15" hidden="false" customHeight="false" outlineLevel="0" collapsed="false">
      <c r="A4582" s="24"/>
      <c r="D4582" s="24"/>
      <c r="F4582" s="24"/>
      <c r="K4582" s="9" t="n">
        <f aca="false">IF($A4582="",0,IF(OR(N($D4582)=0,$D4582&amp;""=TOP!$C$5&amp;""),1,0))</f>
        <v>0</v>
      </c>
      <c r="L4582" s="27" t="n">
        <f aca="false">IF($K4582=0,0,IFERROR(INDEX(購買率算出!$P$6:$P$3005,MATCH($A4582&amp;"",購買率算出!$C$6:$C$3005,0)),0))</f>
        <v>0</v>
      </c>
    </row>
    <row r="4583" customFormat="false" ht="15" hidden="false" customHeight="false" outlineLevel="0" collapsed="false">
      <c r="A4583" s="24"/>
      <c r="D4583" s="24"/>
      <c r="F4583" s="24"/>
      <c r="K4583" s="9" t="n">
        <f aca="false">IF($A4583="",0,IF(OR(N($D4583)=0,$D4583&amp;""=TOP!$C$5&amp;""),1,0))</f>
        <v>0</v>
      </c>
      <c r="L4583" s="27" t="n">
        <f aca="false">IF($K4583=0,0,IFERROR(INDEX(購買率算出!$P$6:$P$3005,MATCH($A4583&amp;"",購買率算出!$C$6:$C$3005,0)),0))</f>
        <v>0</v>
      </c>
    </row>
    <row r="4584" customFormat="false" ht="15" hidden="false" customHeight="false" outlineLevel="0" collapsed="false">
      <c r="A4584" s="24"/>
      <c r="D4584" s="24"/>
      <c r="F4584" s="24"/>
      <c r="K4584" s="9" t="n">
        <f aca="false">IF($A4584="",0,IF(OR(N($D4584)=0,$D4584&amp;""=TOP!$C$5&amp;""),1,0))</f>
        <v>0</v>
      </c>
      <c r="L4584" s="27" t="n">
        <f aca="false">IF($K4584=0,0,IFERROR(INDEX(購買率算出!$P$6:$P$3005,MATCH($A4584&amp;"",購買率算出!$C$6:$C$3005,0)),0))</f>
        <v>0</v>
      </c>
    </row>
    <row r="4585" customFormat="false" ht="15" hidden="false" customHeight="false" outlineLevel="0" collapsed="false">
      <c r="A4585" s="24"/>
      <c r="D4585" s="24"/>
      <c r="F4585" s="24"/>
      <c r="K4585" s="9" t="n">
        <f aca="false">IF($A4585="",0,IF(OR(N($D4585)=0,$D4585&amp;""=TOP!$C$5&amp;""),1,0))</f>
        <v>0</v>
      </c>
      <c r="L4585" s="27" t="n">
        <f aca="false">IF($K4585=0,0,IFERROR(INDEX(購買率算出!$P$6:$P$3005,MATCH($A4585&amp;"",購買率算出!$C$6:$C$3005,0)),0))</f>
        <v>0</v>
      </c>
    </row>
    <row r="4586" customFormat="false" ht="15" hidden="false" customHeight="false" outlineLevel="0" collapsed="false">
      <c r="A4586" s="24"/>
      <c r="D4586" s="24"/>
      <c r="F4586" s="24"/>
      <c r="K4586" s="9" t="n">
        <f aca="false">IF($A4586="",0,IF(OR(N($D4586)=0,$D4586&amp;""=TOP!$C$5&amp;""),1,0))</f>
        <v>0</v>
      </c>
      <c r="L4586" s="27" t="n">
        <f aca="false">IF($K4586=0,0,IFERROR(INDEX(購買率算出!$P$6:$P$3005,MATCH($A4586&amp;"",購買率算出!$C$6:$C$3005,0)),0))</f>
        <v>0</v>
      </c>
    </row>
    <row r="4587" customFormat="false" ht="15" hidden="false" customHeight="false" outlineLevel="0" collapsed="false">
      <c r="A4587" s="24"/>
      <c r="D4587" s="24"/>
      <c r="F4587" s="24"/>
      <c r="K4587" s="9" t="n">
        <f aca="false">IF($A4587="",0,IF(OR(N($D4587)=0,$D4587&amp;""=TOP!$C$5&amp;""),1,0))</f>
        <v>0</v>
      </c>
      <c r="L4587" s="27" t="n">
        <f aca="false">IF($K4587=0,0,IFERROR(INDEX(購買率算出!$P$6:$P$3005,MATCH($A4587&amp;"",購買率算出!$C$6:$C$3005,0)),0))</f>
        <v>0</v>
      </c>
    </row>
    <row r="4588" customFormat="false" ht="15" hidden="false" customHeight="false" outlineLevel="0" collapsed="false">
      <c r="A4588" s="24"/>
      <c r="D4588" s="24"/>
      <c r="F4588" s="24"/>
      <c r="K4588" s="9" t="n">
        <f aca="false">IF($A4588="",0,IF(OR(N($D4588)=0,$D4588&amp;""=TOP!$C$5&amp;""),1,0))</f>
        <v>0</v>
      </c>
      <c r="L4588" s="27" t="n">
        <f aca="false">IF($K4588=0,0,IFERROR(INDEX(購買率算出!$P$6:$P$3005,MATCH($A4588&amp;"",購買率算出!$C$6:$C$3005,0)),0))</f>
        <v>0</v>
      </c>
    </row>
    <row r="4589" customFormat="false" ht="15" hidden="false" customHeight="false" outlineLevel="0" collapsed="false">
      <c r="A4589" s="24"/>
      <c r="D4589" s="24"/>
      <c r="F4589" s="24"/>
      <c r="K4589" s="9" t="n">
        <f aca="false">IF($A4589="",0,IF(OR(N($D4589)=0,$D4589&amp;""=TOP!$C$5&amp;""),1,0))</f>
        <v>0</v>
      </c>
      <c r="L4589" s="27" t="n">
        <f aca="false">IF($K4589=0,0,IFERROR(INDEX(購買率算出!$P$6:$P$3005,MATCH($A4589&amp;"",購買率算出!$C$6:$C$3005,0)),0))</f>
        <v>0</v>
      </c>
    </row>
    <row r="4590" customFormat="false" ht="15" hidden="false" customHeight="false" outlineLevel="0" collapsed="false">
      <c r="A4590" s="24"/>
      <c r="D4590" s="24"/>
      <c r="F4590" s="24"/>
      <c r="K4590" s="9" t="n">
        <f aca="false">IF($A4590="",0,IF(OR(N($D4590)=0,$D4590&amp;""=TOP!$C$5&amp;""),1,0))</f>
        <v>0</v>
      </c>
      <c r="L4590" s="27" t="n">
        <f aca="false">IF($K4590=0,0,IFERROR(INDEX(購買率算出!$P$6:$P$3005,MATCH($A4590&amp;"",購買率算出!$C$6:$C$3005,0)),0))</f>
        <v>0</v>
      </c>
    </row>
    <row r="4591" customFormat="false" ht="15" hidden="false" customHeight="false" outlineLevel="0" collapsed="false">
      <c r="A4591" s="24"/>
      <c r="D4591" s="24"/>
      <c r="F4591" s="24"/>
      <c r="K4591" s="9" t="n">
        <f aca="false">IF($A4591="",0,IF(OR(N($D4591)=0,$D4591&amp;""=TOP!$C$5&amp;""),1,0))</f>
        <v>0</v>
      </c>
      <c r="L4591" s="27" t="n">
        <f aca="false">IF($K4591=0,0,IFERROR(INDEX(購買率算出!$P$6:$P$3005,MATCH($A4591&amp;"",購買率算出!$C$6:$C$3005,0)),0))</f>
        <v>0</v>
      </c>
    </row>
    <row r="4592" customFormat="false" ht="15" hidden="false" customHeight="false" outlineLevel="0" collapsed="false">
      <c r="A4592" s="24"/>
      <c r="D4592" s="24"/>
      <c r="F4592" s="24"/>
      <c r="K4592" s="9" t="n">
        <f aca="false">IF($A4592="",0,IF(OR(N($D4592)=0,$D4592&amp;""=TOP!$C$5&amp;""),1,0))</f>
        <v>0</v>
      </c>
      <c r="L4592" s="27" t="n">
        <f aca="false">IF($K4592=0,0,IFERROR(INDEX(購買率算出!$P$6:$P$3005,MATCH($A4592&amp;"",購買率算出!$C$6:$C$3005,0)),0))</f>
        <v>0</v>
      </c>
    </row>
    <row r="4593" customFormat="false" ht="15" hidden="false" customHeight="false" outlineLevel="0" collapsed="false">
      <c r="A4593" s="24"/>
      <c r="D4593" s="24"/>
      <c r="F4593" s="24"/>
      <c r="K4593" s="9" t="n">
        <f aca="false">IF($A4593="",0,IF(OR(N($D4593)=0,$D4593&amp;""=TOP!$C$5&amp;""),1,0))</f>
        <v>0</v>
      </c>
      <c r="L4593" s="27" t="n">
        <f aca="false">IF($K4593=0,0,IFERROR(INDEX(購買率算出!$P$6:$P$3005,MATCH($A4593&amp;"",購買率算出!$C$6:$C$3005,0)),0))</f>
        <v>0</v>
      </c>
    </row>
    <row r="4594" customFormat="false" ht="15" hidden="false" customHeight="false" outlineLevel="0" collapsed="false">
      <c r="A4594" s="24"/>
      <c r="D4594" s="24"/>
      <c r="F4594" s="24"/>
      <c r="K4594" s="9" t="n">
        <f aca="false">IF($A4594="",0,IF(OR(N($D4594)=0,$D4594&amp;""=TOP!$C$5&amp;""),1,0))</f>
        <v>0</v>
      </c>
      <c r="L4594" s="27" t="n">
        <f aca="false">IF($K4594=0,0,IFERROR(INDEX(購買率算出!$P$6:$P$3005,MATCH($A4594&amp;"",購買率算出!$C$6:$C$3005,0)),0))</f>
        <v>0</v>
      </c>
    </row>
    <row r="4595" customFormat="false" ht="15" hidden="false" customHeight="false" outlineLevel="0" collapsed="false">
      <c r="A4595" s="24"/>
      <c r="D4595" s="24"/>
      <c r="F4595" s="24"/>
      <c r="K4595" s="9" t="n">
        <f aca="false">IF($A4595="",0,IF(OR(N($D4595)=0,$D4595&amp;""=TOP!$C$5&amp;""),1,0))</f>
        <v>0</v>
      </c>
      <c r="L4595" s="27" t="n">
        <f aca="false">IF($K4595=0,0,IFERROR(INDEX(購買率算出!$P$6:$P$3005,MATCH($A4595&amp;"",購買率算出!$C$6:$C$3005,0)),0))</f>
        <v>0</v>
      </c>
    </row>
    <row r="4596" customFormat="false" ht="15" hidden="false" customHeight="false" outlineLevel="0" collapsed="false">
      <c r="A4596" s="24"/>
      <c r="D4596" s="24"/>
      <c r="F4596" s="24"/>
      <c r="K4596" s="9" t="n">
        <f aca="false">IF($A4596="",0,IF(OR(N($D4596)=0,$D4596&amp;""=TOP!$C$5&amp;""),1,0))</f>
        <v>0</v>
      </c>
      <c r="L4596" s="27" t="n">
        <f aca="false">IF($K4596=0,0,IFERROR(INDEX(購買率算出!$P$6:$P$3005,MATCH($A4596&amp;"",購買率算出!$C$6:$C$3005,0)),0))</f>
        <v>0</v>
      </c>
    </row>
    <row r="4597" customFormat="false" ht="15" hidden="false" customHeight="false" outlineLevel="0" collapsed="false">
      <c r="A4597" s="24"/>
      <c r="D4597" s="24"/>
      <c r="F4597" s="24"/>
      <c r="K4597" s="9" t="n">
        <f aca="false">IF($A4597="",0,IF(OR(N($D4597)=0,$D4597&amp;""=TOP!$C$5&amp;""),1,0))</f>
        <v>0</v>
      </c>
      <c r="L4597" s="27" t="n">
        <f aca="false">IF($K4597=0,0,IFERROR(INDEX(購買率算出!$P$6:$P$3005,MATCH($A4597&amp;"",購買率算出!$C$6:$C$3005,0)),0))</f>
        <v>0</v>
      </c>
    </row>
    <row r="4598" customFormat="false" ht="15" hidden="false" customHeight="false" outlineLevel="0" collapsed="false">
      <c r="A4598" s="24"/>
      <c r="D4598" s="24"/>
      <c r="F4598" s="24"/>
      <c r="K4598" s="9" t="n">
        <f aca="false">IF($A4598="",0,IF(OR(N($D4598)=0,$D4598&amp;""=TOP!$C$5&amp;""),1,0))</f>
        <v>0</v>
      </c>
      <c r="L4598" s="27" t="n">
        <f aca="false">IF($K4598=0,0,IFERROR(INDEX(購買率算出!$P$6:$P$3005,MATCH($A4598&amp;"",購買率算出!$C$6:$C$3005,0)),0))</f>
        <v>0</v>
      </c>
    </row>
    <row r="4599" customFormat="false" ht="15" hidden="false" customHeight="false" outlineLevel="0" collapsed="false">
      <c r="A4599" s="24"/>
      <c r="D4599" s="24"/>
      <c r="F4599" s="24"/>
      <c r="K4599" s="9" t="n">
        <f aca="false">IF($A4599="",0,IF(OR(N($D4599)=0,$D4599&amp;""=TOP!$C$5&amp;""),1,0))</f>
        <v>0</v>
      </c>
      <c r="L4599" s="27" t="n">
        <f aca="false">IF($K4599=0,0,IFERROR(INDEX(購買率算出!$P$6:$P$3005,MATCH($A4599&amp;"",購買率算出!$C$6:$C$3005,0)),0))</f>
        <v>0</v>
      </c>
    </row>
    <row r="4600" customFormat="false" ht="15" hidden="false" customHeight="false" outlineLevel="0" collapsed="false">
      <c r="A4600" s="24"/>
      <c r="D4600" s="24"/>
      <c r="F4600" s="24"/>
      <c r="K4600" s="9" t="n">
        <f aca="false">IF($A4600="",0,IF(OR(N($D4600)=0,$D4600&amp;""=TOP!$C$5&amp;""),1,0))</f>
        <v>0</v>
      </c>
      <c r="L4600" s="27" t="n">
        <f aca="false">IF($K4600=0,0,IFERROR(INDEX(購買率算出!$P$6:$P$3005,MATCH($A4600&amp;"",購買率算出!$C$6:$C$3005,0)),0))</f>
        <v>0</v>
      </c>
    </row>
    <row r="4601" customFormat="false" ht="15" hidden="false" customHeight="false" outlineLevel="0" collapsed="false">
      <c r="A4601" s="24"/>
      <c r="D4601" s="24"/>
      <c r="F4601" s="24"/>
      <c r="K4601" s="9" t="n">
        <f aca="false">IF($A4601="",0,IF(OR(N($D4601)=0,$D4601&amp;""=TOP!$C$5&amp;""),1,0))</f>
        <v>0</v>
      </c>
      <c r="L4601" s="27" t="n">
        <f aca="false">IF($K4601=0,0,IFERROR(INDEX(購買率算出!$P$6:$P$3005,MATCH($A4601&amp;"",購買率算出!$C$6:$C$3005,0)),0))</f>
        <v>0</v>
      </c>
    </row>
    <row r="4602" customFormat="false" ht="15" hidden="false" customHeight="false" outlineLevel="0" collapsed="false">
      <c r="A4602" s="24"/>
      <c r="D4602" s="24"/>
      <c r="F4602" s="24"/>
      <c r="K4602" s="9" t="n">
        <f aca="false">IF($A4602="",0,IF(OR(N($D4602)=0,$D4602&amp;""=TOP!$C$5&amp;""),1,0))</f>
        <v>0</v>
      </c>
      <c r="L4602" s="27" t="n">
        <f aca="false">IF($K4602=0,0,IFERROR(INDEX(購買率算出!$P$6:$P$3005,MATCH($A4602&amp;"",購買率算出!$C$6:$C$3005,0)),0))</f>
        <v>0</v>
      </c>
    </row>
    <row r="4603" customFormat="false" ht="15" hidden="false" customHeight="false" outlineLevel="0" collapsed="false">
      <c r="A4603" s="24"/>
      <c r="D4603" s="24"/>
      <c r="F4603" s="24"/>
      <c r="K4603" s="9" t="n">
        <f aca="false">IF($A4603="",0,IF(OR(N($D4603)=0,$D4603&amp;""=TOP!$C$5&amp;""),1,0))</f>
        <v>0</v>
      </c>
      <c r="L4603" s="27" t="n">
        <f aca="false">IF($K4603=0,0,IFERROR(INDEX(購買率算出!$P$6:$P$3005,MATCH($A4603&amp;"",購買率算出!$C$6:$C$3005,0)),0))</f>
        <v>0</v>
      </c>
    </row>
    <row r="4604" customFormat="false" ht="15" hidden="false" customHeight="false" outlineLevel="0" collapsed="false">
      <c r="A4604" s="24"/>
      <c r="D4604" s="24"/>
      <c r="F4604" s="24"/>
      <c r="K4604" s="9" t="n">
        <f aca="false">IF($A4604="",0,IF(OR(N($D4604)=0,$D4604&amp;""=TOP!$C$5&amp;""),1,0))</f>
        <v>0</v>
      </c>
      <c r="L4604" s="27" t="n">
        <f aca="false">IF($K4604=0,0,IFERROR(INDEX(購買率算出!$P$6:$P$3005,MATCH($A4604&amp;"",購買率算出!$C$6:$C$3005,0)),0))</f>
        <v>0</v>
      </c>
    </row>
    <row r="4605" customFormat="false" ht="15" hidden="false" customHeight="false" outlineLevel="0" collapsed="false">
      <c r="A4605" s="24"/>
      <c r="D4605" s="24"/>
      <c r="F4605" s="24"/>
      <c r="K4605" s="9" t="n">
        <f aca="false">IF($A4605="",0,IF(OR(N($D4605)=0,$D4605&amp;""=TOP!$C$5&amp;""),1,0))</f>
        <v>0</v>
      </c>
      <c r="L4605" s="27" t="n">
        <f aca="false">IF($K4605=0,0,IFERROR(INDEX(購買率算出!$P$6:$P$3005,MATCH($A4605&amp;"",購買率算出!$C$6:$C$3005,0)),0))</f>
        <v>0</v>
      </c>
    </row>
    <row r="4606" customFormat="false" ht="15" hidden="false" customHeight="false" outlineLevel="0" collapsed="false">
      <c r="A4606" s="24"/>
      <c r="D4606" s="24"/>
      <c r="F4606" s="24"/>
      <c r="K4606" s="9" t="n">
        <f aca="false">IF($A4606="",0,IF(OR(N($D4606)=0,$D4606&amp;""=TOP!$C$5&amp;""),1,0))</f>
        <v>0</v>
      </c>
      <c r="L4606" s="27" t="n">
        <f aca="false">IF($K4606=0,0,IFERROR(INDEX(購買率算出!$P$6:$P$3005,MATCH($A4606&amp;"",購買率算出!$C$6:$C$3005,0)),0))</f>
        <v>0</v>
      </c>
    </row>
    <row r="4607" customFormat="false" ht="15" hidden="false" customHeight="false" outlineLevel="0" collapsed="false">
      <c r="A4607" s="24"/>
      <c r="D4607" s="24"/>
      <c r="F4607" s="24"/>
      <c r="K4607" s="9" t="n">
        <f aca="false">IF($A4607="",0,IF(OR(N($D4607)=0,$D4607&amp;""=TOP!$C$5&amp;""),1,0))</f>
        <v>0</v>
      </c>
      <c r="L4607" s="27" t="n">
        <f aca="false">IF($K4607=0,0,IFERROR(INDEX(購買率算出!$P$6:$P$3005,MATCH($A4607&amp;"",購買率算出!$C$6:$C$3005,0)),0))</f>
        <v>0</v>
      </c>
    </row>
    <row r="4608" customFormat="false" ht="15" hidden="false" customHeight="false" outlineLevel="0" collapsed="false">
      <c r="A4608" s="24"/>
      <c r="D4608" s="24"/>
      <c r="F4608" s="24"/>
      <c r="K4608" s="9" t="n">
        <f aca="false">IF($A4608="",0,IF(OR(N($D4608)=0,$D4608&amp;""=TOP!$C$5&amp;""),1,0))</f>
        <v>0</v>
      </c>
      <c r="L4608" s="27" t="n">
        <f aca="false">IF($K4608=0,0,IFERROR(INDEX(購買率算出!$P$6:$P$3005,MATCH($A4608&amp;"",購買率算出!$C$6:$C$3005,0)),0))</f>
        <v>0</v>
      </c>
    </row>
    <row r="4609" customFormat="false" ht="15" hidden="false" customHeight="false" outlineLevel="0" collapsed="false">
      <c r="A4609" s="24"/>
      <c r="D4609" s="24"/>
      <c r="F4609" s="24"/>
      <c r="K4609" s="9" t="n">
        <f aca="false">IF($A4609="",0,IF(OR(N($D4609)=0,$D4609&amp;""=TOP!$C$5&amp;""),1,0))</f>
        <v>0</v>
      </c>
      <c r="L4609" s="27" t="n">
        <f aca="false">IF($K4609=0,0,IFERROR(INDEX(購買率算出!$P$6:$P$3005,MATCH($A4609&amp;"",購買率算出!$C$6:$C$3005,0)),0))</f>
        <v>0</v>
      </c>
    </row>
    <row r="4610" customFormat="false" ht="15" hidden="false" customHeight="false" outlineLevel="0" collapsed="false">
      <c r="A4610" s="24"/>
      <c r="D4610" s="24"/>
      <c r="F4610" s="24"/>
      <c r="K4610" s="9" t="n">
        <f aca="false">IF($A4610="",0,IF(OR(N($D4610)=0,$D4610&amp;""=TOP!$C$5&amp;""),1,0))</f>
        <v>0</v>
      </c>
      <c r="L4610" s="27" t="n">
        <f aca="false">IF($K4610=0,0,IFERROR(INDEX(購買率算出!$P$6:$P$3005,MATCH($A4610&amp;"",購買率算出!$C$6:$C$3005,0)),0))</f>
        <v>0</v>
      </c>
    </row>
    <row r="4611" customFormat="false" ht="15" hidden="false" customHeight="false" outlineLevel="0" collapsed="false">
      <c r="A4611" s="24"/>
      <c r="D4611" s="24"/>
      <c r="F4611" s="24"/>
      <c r="K4611" s="9" t="n">
        <f aca="false">IF($A4611="",0,IF(OR(N($D4611)=0,$D4611&amp;""=TOP!$C$5&amp;""),1,0))</f>
        <v>0</v>
      </c>
      <c r="L4611" s="27" t="n">
        <f aca="false">IF($K4611=0,0,IFERROR(INDEX(購買率算出!$P$6:$P$3005,MATCH($A4611&amp;"",購買率算出!$C$6:$C$3005,0)),0))</f>
        <v>0</v>
      </c>
    </row>
    <row r="4612" customFormat="false" ht="15" hidden="false" customHeight="false" outlineLevel="0" collapsed="false">
      <c r="A4612" s="24"/>
      <c r="D4612" s="24"/>
      <c r="F4612" s="24"/>
      <c r="K4612" s="9" t="n">
        <f aca="false">IF($A4612="",0,IF(OR(N($D4612)=0,$D4612&amp;""=TOP!$C$5&amp;""),1,0))</f>
        <v>0</v>
      </c>
      <c r="L4612" s="27" t="n">
        <f aca="false">IF($K4612=0,0,IFERROR(INDEX(購買率算出!$P$6:$P$3005,MATCH($A4612&amp;"",購買率算出!$C$6:$C$3005,0)),0))</f>
        <v>0</v>
      </c>
    </row>
    <row r="4613" customFormat="false" ht="15" hidden="false" customHeight="false" outlineLevel="0" collapsed="false">
      <c r="A4613" s="24"/>
      <c r="D4613" s="24"/>
      <c r="F4613" s="24"/>
      <c r="K4613" s="9" t="n">
        <f aca="false">IF($A4613="",0,IF(OR(N($D4613)=0,$D4613&amp;""=TOP!$C$5&amp;""),1,0))</f>
        <v>0</v>
      </c>
      <c r="L4613" s="27" t="n">
        <f aca="false">IF($K4613=0,0,IFERROR(INDEX(購買率算出!$P$6:$P$3005,MATCH($A4613&amp;"",購買率算出!$C$6:$C$3005,0)),0))</f>
        <v>0</v>
      </c>
    </row>
    <row r="4614" customFormat="false" ht="15" hidden="false" customHeight="false" outlineLevel="0" collapsed="false">
      <c r="A4614" s="24"/>
      <c r="D4614" s="24"/>
      <c r="F4614" s="24"/>
      <c r="K4614" s="9" t="n">
        <f aca="false">IF($A4614="",0,IF(OR(N($D4614)=0,$D4614&amp;""=TOP!$C$5&amp;""),1,0))</f>
        <v>0</v>
      </c>
      <c r="L4614" s="27" t="n">
        <f aca="false">IF($K4614=0,0,IFERROR(INDEX(購買率算出!$P$6:$P$3005,MATCH($A4614&amp;"",購買率算出!$C$6:$C$3005,0)),0))</f>
        <v>0</v>
      </c>
    </row>
    <row r="4615" customFormat="false" ht="15" hidden="false" customHeight="false" outlineLevel="0" collapsed="false">
      <c r="A4615" s="24"/>
      <c r="D4615" s="24"/>
      <c r="F4615" s="24"/>
      <c r="K4615" s="9" t="n">
        <f aca="false">IF($A4615="",0,IF(OR(N($D4615)=0,$D4615&amp;""=TOP!$C$5&amp;""),1,0))</f>
        <v>0</v>
      </c>
      <c r="L4615" s="27" t="n">
        <f aca="false">IF($K4615=0,0,IFERROR(INDEX(購買率算出!$P$6:$P$3005,MATCH($A4615&amp;"",購買率算出!$C$6:$C$3005,0)),0))</f>
        <v>0</v>
      </c>
    </row>
    <row r="4616" customFormat="false" ht="15" hidden="false" customHeight="false" outlineLevel="0" collapsed="false">
      <c r="A4616" s="24"/>
      <c r="D4616" s="24"/>
      <c r="F4616" s="24"/>
      <c r="K4616" s="9" t="n">
        <f aca="false">IF($A4616="",0,IF(OR(N($D4616)=0,$D4616&amp;""=TOP!$C$5&amp;""),1,0))</f>
        <v>0</v>
      </c>
      <c r="L4616" s="27" t="n">
        <f aca="false">IF($K4616=0,0,IFERROR(INDEX(購買率算出!$P$6:$P$3005,MATCH($A4616&amp;"",購買率算出!$C$6:$C$3005,0)),0))</f>
        <v>0</v>
      </c>
    </row>
    <row r="4617" customFormat="false" ht="15" hidden="false" customHeight="false" outlineLevel="0" collapsed="false">
      <c r="A4617" s="24"/>
      <c r="D4617" s="24"/>
      <c r="F4617" s="24"/>
      <c r="K4617" s="9" t="n">
        <f aca="false">IF($A4617="",0,IF(OR(N($D4617)=0,$D4617&amp;""=TOP!$C$5&amp;""),1,0))</f>
        <v>0</v>
      </c>
      <c r="L4617" s="27" t="n">
        <f aca="false">IF($K4617=0,0,IFERROR(INDEX(購買率算出!$P$6:$P$3005,MATCH($A4617&amp;"",購買率算出!$C$6:$C$3005,0)),0))</f>
        <v>0</v>
      </c>
    </row>
    <row r="4618" customFormat="false" ht="15" hidden="false" customHeight="false" outlineLevel="0" collapsed="false">
      <c r="A4618" s="24"/>
      <c r="D4618" s="24"/>
      <c r="F4618" s="24"/>
      <c r="K4618" s="9" t="n">
        <f aca="false">IF($A4618="",0,IF(OR(N($D4618)=0,$D4618&amp;""=TOP!$C$5&amp;""),1,0))</f>
        <v>0</v>
      </c>
      <c r="L4618" s="27" t="n">
        <f aca="false">IF($K4618=0,0,IFERROR(INDEX(購買率算出!$P$6:$P$3005,MATCH($A4618&amp;"",購買率算出!$C$6:$C$3005,0)),0))</f>
        <v>0</v>
      </c>
    </row>
    <row r="4619" customFormat="false" ht="15" hidden="false" customHeight="false" outlineLevel="0" collapsed="false">
      <c r="A4619" s="24"/>
      <c r="D4619" s="24"/>
      <c r="F4619" s="24"/>
      <c r="K4619" s="9" t="n">
        <f aca="false">IF($A4619="",0,IF(OR(N($D4619)=0,$D4619&amp;""=TOP!$C$5&amp;""),1,0))</f>
        <v>0</v>
      </c>
      <c r="L4619" s="27" t="n">
        <f aca="false">IF($K4619=0,0,IFERROR(INDEX(購買率算出!$P$6:$P$3005,MATCH($A4619&amp;"",購買率算出!$C$6:$C$3005,0)),0))</f>
        <v>0</v>
      </c>
    </row>
    <row r="4620" customFormat="false" ht="15" hidden="false" customHeight="false" outlineLevel="0" collapsed="false">
      <c r="A4620" s="24"/>
      <c r="D4620" s="24"/>
      <c r="F4620" s="24"/>
      <c r="K4620" s="9" t="n">
        <f aca="false">IF($A4620="",0,IF(OR(N($D4620)=0,$D4620&amp;""=TOP!$C$5&amp;""),1,0))</f>
        <v>0</v>
      </c>
      <c r="L4620" s="27" t="n">
        <f aca="false">IF($K4620=0,0,IFERROR(INDEX(購買率算出!$P$6:$P$3005,MATCH($A4620&amp;"",購買率算出!$C$6:$C$3005,0)),0))</f>
        <v>0</v>
      </c>
    </row>
    <row r="4621" customFormat="false" ht="15" hidden="false" customHeight="false" outlineLevel="0" collapsed="false">
      <c r="A4621" s="24"/>
      <c r="D4621" s="24"/>
      <c r="F4621" s="24"/>
      <c r="K4621" s="9" t="n">
        <f aca="false">IF($A4621="",0,IF(OR(N($D4621)=0,$D4621&amp;""=TOP!$C$5&amp;""),1,0))</f>
        <v>0</v>
      </c>
      <c r="L4621" s="27" t="n">
        <f aca="false">IF($K4621=0,0,IFERROR(INDEX(購買率算出!$P$6:$P$3005,MATCH($A4621&amp;"",購買率算出!$C$6:$C$3005,0)),0))</f>
        <v>0</v>
      </c>
    </row>
    <row r="4622" customFormat="false" ht="15" hidden="false" customHeight="false" outlineLevel="0" collapsed="false">
      <c r="A4622" s="24"/>
      <c r="D4622" s="24"/>
      <c r="F4622" s="24"/>
      <c r="K4622" s="9" t="n">
        <f aca="false">IF($A4622="",0,IF(OR(N($D4622)=0,$D4622&amp;""=TOP!$C$5&amp;""),1,0))</f>
        <v>0</v>
      </c>
      <c r="L4622" s="27" t="n">
        <f aca="false">IF($K4622=0,0,IFERROR(INDEX(購買率算出!$P$6:$P$3005,MATCH($A4622&amp;"",購買率算出!$C$6:$C$3005,0)),0))</f>
        <v>0</v>
      </c>
    </row>
    <row r="4623" customFormat="false" ht="15" hidden="false" customHeight="false" outlineLevel="0" collapsed="false">
      <c r="A4623" s="24"/>
      <c r="D4623" s="24"/>
      <c r="F4623" s="24"/>
      <c r="K4623" s="9" t="n">
        <f aca="false">IF($A4623="",0,IF(OR(N($D4623)=0,$D4623&amp;""=TOP!$C$5&amp;""),1,0))</f>
        <v>0</v>
      </c>
      <c r="L4623" s="27" t="n">
        <f aca="false">IF($K4623=0,0,IFERROR(INDEX(購買率算出!$P$6:$P$3005,MATCH($A4623&amp;"",購買率算出!$C$6:$C$3005,0)),0))</f>
        <v>0</v>
      </c>
    </row>
    <row r="4624" customFormat="false" ht="15" hidden="false" customHeight="false" outlineLevel="0" collapsed="false">
      <c r="A4624" s="24"/>
      <c r="D4624" s="24"/>
      <c r="F4624" s="24"/>
      <c r="K4624" s="9" t="n">
        <f aca="false">IF($A4624="",0,IF(OR(N($D4624)=0,$D4624&amp;""=TOP!$C$5&amp;""),1,0))</f>
        <v>0</v>
      </c>
      <c r="L4624" s="27" t="n">
        <f aca="false">IF($K4624=0,0,IFERROR(INDEX(購買率算出!$P$6:$P$3005,MATCH($A4624&amp;"",購買率算出!$C$6:$C$3005,0)),0))</f>
        <v>0</v>
      </c>
    </row>
    <row r="4625" customFormat="false" ht="15" hidden="false" customHeight="false" outlineLevel="0" collapsed="false">
      <c r="A4625" s="24"/>
      <c r="D4625" s="24"/>
      <c r="F4625" s="24"/>
      <c r="K4625" s="9" t="n">
        <f aca="false">IF($A4625="",0,IF(OR(N($D4625)=0,$D4625&amp;""=TOP!$C$5&amp;""),1,0))</f>
        <v>0</v>
      </c>
      <c r="L4625" s="27" t="n">
        <f aca="false">IF($K4625=0,0,IFERROR(INDEX(購買率算出!$P$6:$P$3005,MATCH($A4625&amp;"",購買率算出!$C$6:$C$3005,0)),0))</f>
        <v>0</v>
      </c>
    </row>
    <row r="4626" customFormat="false" ht="15" hidden="false" customHeight="false" outlineLevel="0" collapsed="false">
      <c r="A4626" s="24"/>
      <c r="D4626" s="24"/>
      <c r="F4626" s="24"/>
      <c r="K4626" s="9" t="n">
        <f aca="false">IF($A4626="",0,IF(OR(N($D4626)=0,$D4626&amp;""=TOP!$C$5&amp;""),1,0))</f>
        <v>0</v>
      </c>
      <c r="L4626" s="27" t="n">
        <f aca="false">IF($K4626=0,0,IFERROR(INDEX(購買率算出!$P$6:$P$3005,MATCH($A4626&amp;"",購買率算出!$C$6:$C$3005,0)),0))</f>
        <v>0</v>
      </c>
    </row>
    <row r="4627" customFormat="false" ht="15" hidden="false" customHeight="false" outlineLevel="0" collapsed="false">
      <c r="A4627" s="24"/>
      <c r="D4627" s="24"/>
      <c r="F4627" s="24"/>
      <c r="K4627" s="9" t="n">
        <f aca="false">IF($A4627="",0,IF(OR(N($D4627)=0,$D4627&amp;""=TOP!$C$5&amp;""),1,0))</f>
        <v>0</v>
      </c>
      <c r="L4627" s="27" t="n">
        <f aca="false">IF($K4627=0,0,IFERROR(INDEX(購買率算出!$P$6:$P$3005,MATCH($A4627&amp;"",購買率算出!$C$6:$C$3005,0)),0))</f>
        <v>0</v>
      </c>
    </row>
    <row r="4628" customFormat="false" ht="15" hidden="false" customHeight="false" outlineLevel="0" collapsed="false">
      <c r="A4628" s="24"/>
      <c r="D4628" s="24"/>
      <c r="F4628" s="24"/>
      <c r="K4628" s="9" t="n">
        <f aca="false">IF($A4628="",0,IF(OR(N($D4628)=0,$D4628&amp;""=TOP!$C$5&amp;""),1,0))</f>
        <v>0</v>
      </c>
      <c r="L4628" s="27" t="n">
        <f aca="false">IF($K4628=0,0,IFERROR(INDEX(購買率算出!$P$6:$P$3005,MATCH($A4628&amp;"",購買率算出!$C$6:$C$3005,0)),0))</f>
        <v>0</v>
      </c>
    </row>
    <row r="4629" customFormat="false" ht="15" hidden="false" customHeight="false" outlineLevel="0" collapsed="false">
      <c r="A4629" s="24"/>
      <c r="D4629" s="24"/>
      <c r="F4629" s="24"/>
      <c r="K4629" s="9" t="n">
        <f aca="false">IF($A4629="",0,IF(OR(N($D4629)=0,$D4629&amp;""=TOP!$C$5&amp;""),1,0))</f>
        <v>0</v>
      </c>
      <c r="L4629" s="27" t="n">
        <f aca="false">IF($K4629=0,0,IFERROR(INDEX(購買率算出!$P$6:$P$3005,MATCH($A4629&amp;"",購買率算出!$C$6:$C$3005,0)),0))</f>
        <v>0</v>
      </c>
    </row>
    <row r="4630" customFormat="false" ht="15" hidden="false" customHeight="false" outlineLevel="0" collapsed="false">
      <c r="A4630" s="24"/>
      <c r="D4630" s="24"/>
      <c r="F4630" s="24"/>
      <c r="K4630" s="9" t="n">
        <f aca="false">IF($A4630="",0,IF(OR(N($D4630)=0,$D4630&amp;""=TOP!$C$5&amp;""),1,0))</f>
        <v>0</v>
      </c>
      <c r="L4630" s="27" t="n">
        <f aca="false">IF($K4630=0,0,IFERROR(INDEX(購買率算出!$P$6:$P$3005,MATCH($A4630&amp;"",購買率算出!$C$6:$C$3005,0)),0))</f>
        <v>0</v>
      </c>
    </row>
    <row r="4631" customFormat="false" ht="15" hidden="false" customHeight="false" outlineLevel="0" collapsed="false">
      <c r="A4631" s="24"/>
      <c r="D4631" s="24"/>
      <c r="F4631" s="24"/>
      <c r="K4631" s="9" t="n">
        <f aca="false">IF($A4631="",0,IF(OR(N($D4631)=0,$D4631&amp;""=TOP!$C$5&amp;""),1,0))</f>
        <v>0</v>
      </c>
      <c r="L4631" s="27" t="n">
        <f aca="false">IF($K4631=0,0,IFERROR(INDEX(購買率算出!$P$6:$P$3005,MATCH($A4631&amp;"",購買率算出!$C$6:$C$3005,0)),0))</f>
        <v>0</v>
      </c>
    </row>
    <row r="4632" customFormat="false" ht="15" hidden="false" customHeight="false" outlineLevel="0" collapsed="false">
      <c r="A4632" s="24"/>
      <c r="D4632" s="24"/>
      <c r="F4632" s="24"/>
      <c r="K4632" s="9" t="n">
        <f aca="false">IF($A4632="",0,IF(OR(N($D4632)=0,$D4632&amp;""=TOP!$C$5&amp;""),1,0))</f>
        <v>0</v>
      </c>
      <c r="L4632" s="27" t="n">
        <f aca="false">IF($K4632=0,0,IFERROR(INDEX(購買率算出!$P$6:$P$3005,MATCH($A4632&amp;"",購買率算出!$C$6:$C$3005,0)),0))</f>
        <v>0</v>
      </c>
    </row>
    <row r="4633" customFormat="false" ht="15" hidden="false" customHeight="false" outlineLevel="0" collapsed="false">
      <c r="A4633" s="24"/>
      <c r="D4633" s="24"/>
      <c r="F4633" s="24"/>
      <c r="K4633" s="9" t="n">
        <f aca="false">IF($A4633="",0,IF(OR(N($D4633)=0,$D4633&amp;""=TOP!$C$5&amp;""),1,0))</f>
        <v>0</v>
      </c>
      <c r="L4633" s="27" t="n">
        <f aca="false">IF($K4633=0,0,IFERROR(INDEX(購買率算出!$P$6:$P$3005,MATCH($A4633&amp;"",購買率算出!$C$6:$C$3005,0)),0))</f>
        <v>0</v>
      </c>
    </row>
    <row r="4634" customFormat="false" ht="15" hidden="false" customHeight="false" outlineLevel="0" collapsed="false">
      <c r="A4634" s="24"/>
      <c r="D4634" s="24"/>
      <c r="F4634" s="24"/>
      <c r="K4634" s="9" t="n">
        <f aca="false">IF($A4634="",0,IF(OR(N($D4634)=0,$D4634&amp;""=TOP!$C$5&amp;""),1,0))</f>
        <v>0</v>
      </c>
      <c r="L4634" s="27" t="n">
        <f aca="false">IF($K4634=0,0,IFERROR(INDEX(購買率算出!$P$6:$P$3005,MATCH($A4634&amp;"",購買率算出!$C$6:$C$3005,0)),0))</f>
        <v>0</v>
      </c>
    </row>
    <row r="4635" customFormat="false" ht="15" hidden="false" customHeight="false" outlineLevel="0" collapsed="false">
      <c r="A4635" s="24"/>
      <c r="D4635" s="24"/>
      <c r="F4635" s="24"/>
      <c r="K4635" s="9" t="n">
        <f aca="false">IF($A4635="",0,IF(OR(N($D4635)=0,$D4635&amp;""=TOP!$C$5&amp;""),1,0))</f>
        <v>0</v>
      </c>
      <c r="L4635" s="27" t="n">
        <f aca="false">IF($K4635=0,0,IFERROR(INDEX(購買率算出!$P$6:$P$3005,MATCH($A4635&amp;"",購買率算出!$C$6:$C$3005,0)),0))</f>
        <v>0</v>
      </c>
    </row>
    <row r="4636" customFormat="false" ht="15" hidden="false" customHeight="false" outlineLevel="0" collapsed="false">
      <c r="A4636" s="24"/>
      <c r="D4636" s="24"/>
      <c r="F4636" s="24"/>
      <c r="K4636" s="9" t="n">
        <f aca="false">IF($A4636="",0,IF(OR(N($D4636)=0,$D4636&amp;""=TOP!$C$5&amp;""),1,0))</f>
        <v>0</v>
      </c>
      <c r="L4636" s="27" t="n">
        <f aca="false">IF($K4636=0,0,IFERROR(INDEX(購買率算出!$P$6:$P$3005,MATCH($A4636&amp;"",購買率算出!$C$6:$C$3005,0)),0))</f>
        <v>0</v>
      </c>
    </row>
    <row r="4637" customFormat="false" ht="15" hidden="false" customHeight="false" outlineLevel="0" collapsed="false">
      <c r="A4637" s="24"/>
      <c r="D4637" s="24"/>
      <c r="F4637" s="24"/>
      <c r="K4637" s="9" t="n">
        <f aca="false">IF($A4637="",0,IF(OR(N($D4637)=0,$D4637&amp;""=TOP!$C$5&amp;""),1,0))</f>
        <v>0</v>
      </c>
      <c r="L4637" s="27" t="n">
        <f aca="false">IF($K4637=0,0,IFERROR(INDEX(購買率算出!$P$6:$P$3005,MATCH($A4637&amp;"",購買率算出!$C$6:$C$3005,0)),0))</f>
        <v>0</v>
      </c>
    </row>
    <row r="4638" customFormat="false" ht="15" hidden="false" customHeight="false" outlineLevel="0" collapsed="false">
      <c r="A4638" s="24"/>
      <c r="D4638" s="24"/>
      <c r="F4638" s="24"/>
      <c r="K4638" s="9" t="n">
        <f aca="false">IF($A4638="",0,IF(OR(N($D4638)=0,$D4638&amp;""=TOP!$C$5&amp;""),1,0))</f>
        <v>0</v>
      </c>
      <c r="L4638" s="27" t="n">
        <f aca="false">IF($K4638=0,0,IFERROR(INDEX(購買率算出!$P$6:$P$3005,MATCH($A4638&amp;"",購買率算出!$C$6:$C$3005,0)),0))</f>
        <v>0</v>
      </c>
    </row>
    <row r="4639" customFormat="false" ht="15" hidden="false" customHeight="false" outlineLevel="0" collapsed="false">
      <c r="A4639" s="24"/>
      <c r="D4639" s="24"/>
      <c r="F4639" s="24"/>
      <c r="K4639" s="9" t="n">
        <f aca="false">IF($A4639="",0,IF(OR(N($D4639)=0,$D4639&amp;""=TOP!$C$5&amp;""),1,0))</f>
        <v>0</v>
      </c>
      <c r="L4639" s="27" t="n">
        <f aca="false">IF($K4639=0,0,IFERROR(INDEX(購買率算出!$P$6:$P$3005,MATCH($A4639&amp;"",購買率算出!$C$6:$C$3005,0)),0))</f>
        <v>0</v>
      </c>
    </row>
    <row r="4640" customFormat="false" ht="15" hidden="false" customHeight="false" outlineLevel="0" collapsed="false">
      <c r="A4640" s="24"/>
      <c r="D4640" s="24"/>
      <c r="F4640" s="24"/>
      <c r="K4640" s="9" t="n">
        <f aca="false">IF($A4640="",0,IF(OR(N($D4640)=0,$D4640&amp;""=TOP!$C$5&amp;""),1,0))</f>
        <v>0</v>
      </c>
      <c r="L4640" s="27" t="n">
        <f aca="false">IF($K4640=0,0,IFERROR(INDEX(購買率算出!$P$6:$P$3005,MATCH($A4640&amp;"",購買率算出!$C$6:$C$3005,0)),0))</f>
        <v>0</v>
      </c>
    </row>
    <row r="4641" customFormat="false" ht="15" hidden="false" customHeight="false" outlineLevel="0" collapsed="false">
      <c r="A4641" s="24"/>
      <c r="D4641" s="24"/>
      <c r="F4641" s="24"/>
      <c r="K4641" s="9" t="n">
        <f aca="false">IF($A4641="",0,IF(OR(N($D4641)=0,$D4641&amp;""=TOP!$C$5&amp;""),1,0))</f>
        <v>0</v>
      </c>
      <c r="L4641" s="27" t="n">
        <f aca="false">IF($K4641=0,0,IFERROR(INDEX(購買率算出!$P$6:$P$3005,MATCH($A4641&amp;"",購買率算出!$C$6:$C$3005,0)),0))</f>
        <v>0</v>
      </c>
    </row>
    <row r="4642" customFormat="false" ht="15" hidden="false" customHeight="false" outlineLevel="0" collapsed="false">
      <c r="A4642" s="24"/>
      <c r="D4642" s="24"/>
      <c r="F4642" s="24"/>
      <c r="K4642" s="9" t="n">
        <f aca="false">IF($A4642="",0,IF(OR(N($D4642)=0,$D4642&amp;""=TOP!$C$5&amp;""),1,0))</f>
        <v>0</v>
      </c>
      <c r="L4642" s="27" t="n">
        <f aca="false">IF($K4642=0,0,IFERROR(INDEX(購買率算出!$P$6:$P$3005,MATCH($A4642&amp;"",購買率算出!$C$6:$C$3005,0)),0))</f>
        <v>0</v>
      </c>
    </row>
    <row r="4643" customFormat="false" ht="15" hidden="false" customHeight="false" outlineLevel="0" collapsed="false">
      <c r="A4643" s="24"/>
      <c r="D4643" s="24"/>
      <c r="F4643" s="24"/>
      <c r="K4643" s="9" t="n">
        <f aca="false">IF($A4643="",0,IF(OR(N($D4643)=0,$D4643&amp;""=TOP!$C$5&amp;""),1,0))</f>
        <v>0</v>
      </c>
      <c r="L4643" s="27" t="n">
        <f aca="false">IF($K4643=0,0,IFERROR(INDEX(購買率算出!$P$6:$P$3005,MATCH($A4643&amp;"",購買率算出!$C$6:$C$3005,0)),0))</f>
        <v>0</v>
      </c>
    </row>
    <row r="4644" customFormat="false" ht="15" hidden="false" customHeight="false" outlineLevel="0" collapsed="false">
      <c r="A4644" s="24"/>
      <c r="D4644" s="24"/>
      <c r="F4644" s="24"/>
      <c r="K4644" s="9" t="n">
        <f aca="false">IF($A4644="",0,IF(OR(N($D4644)=0,$D4644&amp;""=TOP!$C$5&amp;""),1,0))</f>
        <v>0</v>
      </c>
      <c r="L4644" s="27" t="n">
        <f aca="false">IF($K4644=0,0,IFERROR(INDEX(購買率算出!$P$6:$P$3005,MATCH($A4644&amp;"",購買率算出!$C$6:$C$3005,0)),0))</f>
        <v>0</v>
      </c>
    </row>
    <row r="4645" customFormat="false" ht="15" hidden="false" customHeight="false" outlineLevel="0" collapsed="false">
      <c r="A4645" s="24"/>
      <c r="D4645" s="24"/>
      <c r="F4645" s="24"/>
      <c r="K4645" s="9" t="n">
        <f aca="false">IF($A4645="",0,IF(OR(N($D4645)=0,$D4645&amp;""=TOP!$C$5&amp;""),1,0))</f>
        <v>0</v>
      </c>
      <c r="L4645" s="27" t="n">
        <f aca="false">IF($K4645=0,0,IFERROR(INDEX(購買率算出!$P$6:$P$3005,MATCH($A4645&amp;"",購買率算出!$C$6:$C$3005,0)),0))</f>
        <v>0</v>
      </c>
    </row>
    <row r="4646" customFormat="false" ht="15" hidden="false" customHeight="false" outlineLevel="0" collapsed="false">
      <c r="A4646" s="24"/>
      <c r="D4646" s="24"/>
      <c r="F4646" s="24"/>
      <c r="K4646" s="9" t="n">
        <f aca="false">IF($A4646="",0,IF(OR(N($D4646)=0,$D4646&amp;""=TOP!$C$5&amp;""),1,0))</f>
        <v>0</v>
      </c>
      <c r="L4646" s="27" t="n">
        <f aca="false">IF($K4646=0,0,IFERROR(INDEX(購買率算出!$P$6:$P$3005,MATCH($A4646&amp;"",購買率算出!$C$6:$C$3005,0)),0))</f>
        <v>0</v>
      </c>
    </row>
    <row r="4647" customFormat="false" ht="15" hidden="false" customHeight="false" outlineLevel="0" collapsed="false">
      <c r="A4647" s="24"/>
      <c r="D4647" s="24"/>
      <c r="F4647" s="24"/>
      <c r="K4647" s="9" t="n">
        <f aca="false">IF($A4647="",0,IF(OR(N($D4647)=0,$D4647&amp;""=TOP!$C$5&amp;""),1,0))</f>
        <v>0</v>
      </c>
      <c r="L4647" s="27" t="n">
        <f aca="false">IF($K4647=0,0,IFERROR(INDEX(購買率算出!$P$6:$P$3005,MATCH($A4647&amp;"",購買率算出!$C$6:$C$3005,0)),0))</f>
        <v>0</v>
      </c>
    </row>
    <row r="4648" customFormat="false" ht="15" hidden="false" customHeight="false" outlineLevel="0" collapsed="false">
      <c r="A4648" s="24"/>
      <c r="D4648" s="24"/>
      <c r="F4648" s="24"/>
      <c r="K4648" s="9" t="n">
        <f aca="false">IF($A4648="",0,IF(OR(N($D4648)=0,$D4648&amp;""=TOP!$C$5&amp;""),1,0))</f>
        <v>0</v>
      </c>
      <c r="L4648" s="27" t="n">
        <f aca="false">IF($K4648=0,0,IFERROR(INDEX(購買率算出!$P$6:$P$3005,MATCH($A4648&amp;"",購買率算出!$C$6:$C$3005,0)),0))</f>
        <v>0</v>
      </c>
    </row>
    <row r="4649" customFormat="false" ht="15" hidden="false" customHeight="false" outlineLevel="0" collapsed="false">
      <c r="A4649" s="24"/>
      <c r="D4649" s="24"/>
      <c r="F4649" s="24"/>
      <c r="K4649" s="9" t="n">
        <f aca="false">IF($A4649="",0,IF(OR(N($D4649)=0,$D4649&amp;""=TOP!$C$5&amp;""),1,0))</f>
        <v>0</v>
      </c>
      <c r="L4649" s="27" t="n">
        <f aca="false">IF($K4649=0,0,IFERROR(INDEX(購買率算出!$P$6:$P$3005,MATCH($A4649&amp;"",購買率算出!$C$6:$C$3005,0)),0))</f>
        <v>0</v>
      </c>
    </row>
    <row r="4650" customFormat="false" ht="15" hidden="false" customHeight="false" outlineLevel="0" collapsed="false">
      <c r="A4650" s="24"/>
      <c r="D4650" s="24"/>
      <c r="F4650" s="24"/>
      <c r="K4650" s="9" t="n">
        <f aca="false">IF($A4650="",0,IF(OR(N($D4650)=0,$D4650&amp;""=TOP!$C$5&amp;""),1,0))</f>
        <v>0</v>
      </c>
      <c r="L4650" s="27" t="n">
        <f aca="false">IF($K4650=0,0,IFERROR(INDEX(購買率算出!$P$6:$P$3005,MATCH($A4650&amp;"",購買率算出!$C$6:$C$3005,0)),0))</f>
        <v>0</v>
      </c>
    </row>
    <row r="4651" customFormat="false" ht="15" hidden="false" customHeight="false" outlineLevel="0" collapsed="false">
      <c r="A4651" s="24"/>
      <c r="D4651" s="24"/>
      <c r="F4651" s="24"/>
      <c r="K4651" s="9" t="n">
        <f aca="false">IF($A4651="",0,IF(OR(N($D4651)=0,$D4651&amp;""=TOP!$C$5&amp;""),1,0))</f>
        <v>0</v>
      </c>
      <c r="L4651" s="27" t="n">
        <f aca="false">IF($K4651=0,0,IFERROR(INDEX(購買率算出!$P$6:$P$3005,MATCH($A4651&amp;"",購買率算出!$C$6:$C$3005,0)),0))</f>
        <v>0</v>
      </c>
    </row>
    <row r="4652" customFormat="false" ht="15" hidden="false" customHeight="false" outlineLevel="0" collapsed="false">
      <c r="A4652" s="24"/>
      <c r="D4652" s="24"/>
      <c r="F4652" s="24"/>
      <c r="K4652" s="9" t="n">
        <f aca="false">IF($A4652="",0,IF(OR(N($D4652)=0,$D4652&amp;""=TOP!$C$5&amp;""),1,0))</f>
        <v>0</v>
      </c>
      <c r="L4652" s="27" t="n">
        <f aca="false">IF($K4652=0,0,IFERROR(INDEX(購買率算出!$P$6:$P$3005,MATCH($A4652&amp;"",購買率算出!$C$6:$C$3005,0)),0))</f>
        <v>0</v>
      </c>
    </row>
    <row r="4653" customFormat="false" ht="15" hidden="false" customHeight="false" outlineLevel="0" collapsed="false">
      <c r="A4653" s="24"/>
      <c r="D4653" s="24"/>
      <c r="F4653" s="24"/>
      <c r="K4653" s="9" t="n">
        <f aca="false">IF($A4653="",0,IF(OR(N($D4653)=0,$D4653&amp;""=TOP!$C$5&amp;""),1,0))</f>
        <v>0</v>
      </c>
      <c r="L4653" s="27" t="n">
        <f aca="false">IF($K4653=0,0,IFERROR(INDEX(購買率算出!$P$6:$P$3005,MATCH($A4653&amp;"",購買率算出!$C$6:$C$3005,0)),0))</f>
        <v>0</v>
      </c>
    </row>
    <row r="4654" customFormat="false" ht="15" hidden="false" customHeight="false" outlineLevel="0" collapsed="false">
      <c r="A4654" s="24"/>
      <c r="D4654" s="24"/>
      <c r="F4654" s="24"/>
      <c r="K4654" s="9" t="n">
        <f aca="false">IF($A4654="",0,IF(OR(N($D4654)=0,$D4654&amp;""=TOP!$C$5&amp;""),1,0))</f>
        <v>0</v>
      </c>
      <c r="L4654" s="27" t="n">
        <f aca="false">IF($K4654=0,0,IFERROR(INDEX(購買率算出!$P$6:$P$3005,MATCH($A4654&amp;"",購買率算出!$C$6:$C$3005,0)),0))</f>
        <v>0</v>
      </c>
    </row>
    <row r="4655" customFormat="false" ht="15" hidden="false" customHeight="false" outlineLevel="0" collapsed="false">
      <c r="A4655" s="24"/>
      <c r="D4655" s="24"/>
      <c r="F4655" s="24"/>
      <c r="K4655" s="9" t="n">
        <f aca="false">IF($A4655="",0,IF(OR(N($D4655)=0,$D4655&amp;""=TOP!$C$5&amp;""),1,0))</f>
        <v>0</v>
      </c>
      <c r="L4655" s="27" t="n">
        <f aca="false">IF($K4655=0,0,IFERROR(INDEX(購買率算出!$P$6:$P$3005,MATCH($A4655&amp;"",購買率算出!$C$6:$C$3005,0)),0))</f>
        <v>0</v>
      </c>
    </row>
    <row r="4656" customFormat="false" ht="15" hidden="false" customHeight="false" outlineLevel="0" collapsed="false">
      <c r="A4656" s="24"/>
      <c r="D4656" s="24"/>
      <c r="F4656" s="24"/>
      <c r="K4656" s="9" t="n">
        <f aca="false">IF($A4656="",0,IF(OR(N($D4656)=0,$D4656&amp;""=TOP!$C$5&amp;""),1,0))</f>
        <v>0</v>
      </c>
      <c r="L4656" s="27" t="n">
        <f aca="false">IF($K4656=0,0,IFERROR(INDEX(購買率算出!$P$6:$P$3005,MATCH($A4656&amp;"",購買率算出!$C$6:$C$3005,0)),0))</f>
        <v>0</v>
      </c>
    </row>
    <row r="4657" customFormat="false" ht="15" hidden="false" customHeight="false" outlineLevel="0" collapsed="false">
      <c r="A4657" s="24"/>
      <c r="D4657" s="24"/>
      <c r="F4657" s="24"/>
      <c r="K4657" s="9" t="n">
        <f aca="false">IF($A4657="",0,IF(OR(N($D4657)=0,$D4657&amp;""=TOP!$C$5&amp;""),1,0))</f>
        <v>0</v>
      </c>
      <c r="L4657" s="27" t="n">
        <f aca="false">IF($K4657=0,0,IFERROR(INDEX(購買率算出!$P$6:$P$3005,MATCH($A4657&amp;"",購買率算出!$C$6:$C$3005,0)),0))</f>
        <v>0</v>
      </c>
    </row>
    <row r="4658" customFormat="false" ht="15" hidden="false" customHeight="false" outlineLevel="0" collapsed="false">
      <c r="A4658" s="24"/>
      <c r="D4658" s="24"/>
      <c r="F4658" s="24"/>
      <c r="K4658" s="9" t="n">
        <f aca="false">IF($A4658="",0,IF(OR(N($D4658)=0,$D4658&amp;""=TOP!$C$5&amp;""),1,0))</f>
        <v>0</v>
      </c>
      <c r="L4658" s="27" t="n">
        <f aca="false">IF($K4658=0,0,IFERROR(INDEX(購買率算出!$P$6:$P$3005,MATCH($A4658&amp;"",購買率算出!$C$6:$C$3005,0)),0))</f>
        <v>0</v>
      </c>
    </row>
    <row r="4659" customFormat="false" ht="15" hidden="false" customHeight="false" outlineLevel="0" collapsed="false">
      <c r="A4659" s="24"/>
      <c r="D4659" s="24"/>
      <c r="F4659" s="24"/>
      <c r="K4659" s="9" t="n">
        <f aca="false">IF($A4659="",0,IF(OR(N($D4659)=0,$D4659&amp;""=TOP!$C$5&amp;""),1,0))</f>
        <v>0</v>
      </c>
      <c r="L4659" s="27" t="n">
        <f aca="false">IF($K4659=0,0,IFERROR(INDEX(購買率算出!$P$6:$P$3005,MATCH($A4659&amp;"",購買率算出!$C$6:$C$3005,0)),0))</f>
        <v>0</v>
      </c>
    </row>
    <row r="4660" customFormat="false" ht="15" hidden="false" customHeight="false" outlineLevel="0" collapsed="false">
      <c r="A4660" s="24"/>
      <c r="D4660" s="24"/>
      <c r="F4660" s="24"/>
      <c r="K4660" s="9" t="n">
        <f aca="false">IF($A4660="",0,IF(OR(N($D4660)=0,$D4660&amp;""=TOP!$C$5&amp;""),1,0))</f>
        <v>0</v>
      </c>
      <c r="L4660" s="27" t="n">
        <f aca="false">IF($K4660=0,0,IFERROR(INDEX(購買率算出!$P$6:$P$3005,MATCH($A4660&amp;"",購買率算出!$C$6:$C$3005,0)),0))</f>
        <v>0</v>
      </c>
    </row>
    <row r="4661" customFormat="false" ht="15" hidden="false" customHeight="false" outlineLevel="0" collapsed="false">
      <c r="A4661" s="24"/>
      <c r="D4661" s="24"/>
      <c r="F4661" s="24"/>
      <c r="K4661" s="9" t="n">
        <f aca="false">IF($A4661="",0,IF(OR(N($D4661)=0,$D4661&amp;""=TOP!$C$5&amp;""),1,0))</f>
        <v>0</v>
      </c>
      <c r="L4661" s="27" t="n">
        <f aca="false">IF($K4661=0,0,IFERROR(INDEX(購買率算出!$P$6:$P$3005,MATCH($A4661&amp;"",購買率算出!$C$6:$C$3005,0)),0))</f>
        <v>0</v>
      </c>
    </row>
    <row r="4662" customFormat="false" ht="15" hidden="false" customHeight="false" outlineLevel="0" collapsed="false">
      <c r="A4662" s="24"/>
      <c r="D4662" s="24"/>
      <c r="F4662" s="24"/>
      <c r="K4662" s="9" t="n">
        <f aca="false">IF($A4662="",0,IF(OR(N($D4662)=0,$D4662&amp;""=TOP!$C$5&amp;""),1,0))</f>
        <v>0</v>
      </c>
      <c r="L4662" s="27" t="n">
        <f aca="false">IF($K4662=0,0,IFERROR(INDEX(購買率算出!$P$6:$P$3005,MATCH($A4662&amp;"",購買率算出!$C$6:$C$3005,0)),0))</f>
        <v>0</v>
      </c>
    </row>
    <row r="4663" customFormat="false" ht="15" hidden="false" customHeight="false" outlineLevel="0" collapsed="false">
      <c r="A4663" s="24"/>
      <c r="D4663" s="24"/>
      <c r="F4663" s="24"/>
      <c r="K4663" s="9" t="n">
        <f aca="false">IF($A4663="",0,IF(OR(N($D4663)=0,$D4663&amp;""=TOP!$C$5&amp;""),1,0))</f>
        <v>0</v>
      </c>
      <c r="L4663" s="27" t="n">
        <f aca="false">IF($K4663=0,0,IFERROR(INDEX(購買率算出!$P$6:$P$3005,MATCH($A4663&amp;"",購買率算出!$C$6:$C$3005,0)),0))</f>
        <v>0</v>
      </c>
    </row>
    <row r="4664" customFormat="false" ht="15" hidden="false" customHeight="false" outlineLevel="0" collapsed="false">
      <c r="A4664" s="24"/>
      <c r="D4664" s="24"/>
      <c r="F4664" s="24"/>
      <c r="K4664" s="9" t="n">
        <f aca="false">IF($A4664="",0,IF(OR(N($D4664)=0,$D4664&amp;""=TOP!$C$5&amp;""),1,0))</f>
        <v>0</v>
      </c>
      <c r="L4664" s="27" t="n">
        <f aca="false">IF($K4664=0,0,IFERROR(INDEX(購買率算出!$P$6:$P$3005,MATCH($A4664&amp;"",購買率算出!$C$6:$C$3005,0)),0))</f>
        <v>0</v>
      </c>
    </row>
    <row r="4665" customFormat="false" ht="15" hidden="false" customHeight="false" outlineLevel="0" collapsed="false">
      <c r="A4665" s="24"/>
      <c r="D4665" s="24"/>
      <c r="F4665" s="24"/>
      <c r="K4665" s="9" t="n">
        <f aca="false">IF($A4665="",0,IF(OR(N($D4665)=0,$D4665&amp;""=TOP!$C$5&amp;""),1,0))</f>
        <v>0</v>
      </c>
      <c r="L4665" s="27" t="n">
        <f aca="false">IF($K4665=0,0,IFERROR(INDEX(購買率算出!$P$6:$P$3005,MATCH($A4665&amp;"",購買率算出!$C$6:$C$3005,0)),0))</f>
        <v>0</v>
      </c>
    </row>
    <row r="4666" customFormat="false" ht="15" hidden="false" customHeight="false" outlineLevel="0" collapsed="false">
      <c r="A4666" s="24"/>
      <c r="D4666" s="24"/>
      <c r="F4666" s="24"/>
      <c r="K4666" s="9" t="n">
        <f aca="false">IF($A4666="",0,IF(OR(N($D4666)=0,$D4666&amp;""=TOP!$C$5&amp;""),1,0))</f>
        <v>0</v>
      </c>
      <c r="L4666" s="27" t="n">
        <f aca="false">IF($K4666=0,0,IFERROR(INDEX(購買率算出!$P$6:$P$3005,MATCH($A4666&amp;"",購買率算出!$C$6:$C$3005,0)),0))</f>
        <v>0</v>
      </c>
    </row>
    <row r="4667" customFormat="false" ht="15" hidden="false" customHeight="false" outlineLevel="0" collapsed="false">
      <c r="A4667" s="24"/>
      <c r="D4667" s="24"/>
      <c r="F4667" s="24"/>
      <c r="K4667" s="9" t="n">
        <f aca="false">IF($A4667="",0,IF(OR(N($D4667)=0,$D4667&amp;""=TOP!$C$5&amp;""),1,0))</f>
        <v>0</v>
      </c>
      <c r="L4667" s="27" t="n">
        <f aca="false">IF($K4667=0,0,IFERROR(INDEX(購買率算出!$P$6:$P$3005,MATCH($A4667&amp;"",購買率算出!$C$6:$C$3005,0)),0))</f>
        <v>0</v>
      </c>
    </row>
    <row r="4668" customFormat="false" ht="15" hidden="false" customHeight="false" outlineLevel="0" collapsed="false">
      <c r="A4668" s="24"/>
      <c r="D4668" s="24"/>
      <c r="F4668" s="24"/>
      <c r="K4668" s="9" t="n">
        <f aca="false">IF($A4668="",0,IF(OR(N($D4668)=0,$D4668&amp;""=TOP!$C$5&amp;""),1,0))</f>
        <v>0</v>
      </c>
      <c r="L4668" s="27" t="n">
        <f aca="false">IF($K4668=0,0,IFERROR(INDEX(購買率算出!$P$6:$P$3005,MATCH($A4668&amp;"",購買率算出!$C$6:$C$3005,0)),0))</f>
        <v>0</v>
      </c>
    </row>
    <row r="4669" customFormat="false" ht="15" hidden="false" customHeight="false" outlineLevel="0" collapsed="false">
      <c r="A4669" s="24"/>
      <c r="D4669" s="24"/>
      <c r="F4669" s="24"/>
      <c r="K4669" s="9" t="n">
        <f aca="false">IF($A4669="",0,IF(OR(N($D4669)=0,$D4669&amp;""=TOP!$C$5&amp;""),1,0))</f>
        <v>0</v>
      </c>
      <c r="L4669" s="27" t="n">
        <f aca="false">IF($K4669=0,0,IFERROR(INDEX(購買率算出!$P$6:$P$3005,MATCH($A4669&amp;"",購買率算出!$C$6:$C$3005,0)),0))</f>
        <v>0</v>
      </c>
    </row>
    <row r="4670" customFormat="false" ht="15" hidden="false" customHeight="false" outlineLevel="0" collapsed="false">
      <c r="A4670" s="24"/>
      <c r="D4670" s="24"/>
      <c r="F4670" s="24"/>
      <c r="K4670" s="9" t="n">
        <f aca="false">IF($A4670="",0,IF(OR(N($D4670)=0,$D4670&amp;""=TOP!$C$5&amp;""),1,0))</f>
        <v>0</v>
      </c>
      <c r="L4670" s="27" t="n">
        <f aca="false">IF($K4670=0,0,IFERROR(INDEX(購買率算出!$P$6:$P$3005,MATCH($A4670&amp;"",購買率算出!$C$6:$C$3005,0)),0))</f>
        <v>0</v>
      </c>
    </row>
    <row r="4671" customFormat="false" ht="15" hidden="false" customHeight="false" outlineLevel="0" collapsed="false">
      <c r="A4671" s="24"/>
      <c r="D4671" s="24"/>
      <c r="F4671" s="24"/>
      <c r="K4671" s="9" t="n">
        <f aca="false">IF($A4671="",0,IF(OR(N($D4671)=0,$D4671&amp;""=TOP!$C$5&amp;""),1,0))</f>
        <v>0</v>
      </c>
      <c r="L4671" s="27" t="n">
        <f aca="false">IF($K4671=0,0,IFERROR(INDEX(購買率算出!$P$6:$P$3005,MATCH($A4671&amp;"",購買率算出!$C$6:$C$3005,0)),0))</f>
        <v>0</v>
      </c>
    </row>
    <row r="4672" customFormat="false" ht="15" hidden="false" customHeight="false" outlineLevel="0" collapsed="false">
      <c r="A4672" s="24"/>
      <c r="D4672" s="24"/>
      <c r="F4672" s="24"/>
      <c r="K4672" s="9" t="n">
        <f aca="false">IF($A4672="",0,IF(OR(N($D4672)=0,$D4672&amp;""=TOP!$C$5&amp;""),1,0))</f>
        <v>0</v>
      </c>
      <c r="L4672" s="27" t="n">
        <f aca="false">IF($K4672=0,0,IFERROR(INDEX(購買率算出!$P$6:$P$3005,MATCH($A4672&amp;"",購買率算出!$C$6:$C$3005,0)),0))</f>
        <v>0</v>
      </c>
    </row>
    <row r="4673" customFormat="false" ht="15" hidden="false" customHeight="false" outlineLevel="0" collapsed="false">
      <c r="A4673" s="24"/>
      <c r="D4673" s="24"/>
      <c r="F4673" s="24"/>
      <c r="K4673" s="9" t="n">
        <f aca="false">IF($A4673="",0,IF(OR(N($D4673)=0,$D4673&amp;""=TOP!$C$5&amp;""),1,0))</f>
        <v>0</v>
      </c>
      <c r="L4673" s="27" t="n">
        <f aca="false">IF($K4673=0,0,IFERROR(INDEX(購買率算出!$P$6:$P$3005,MATCH($A4673&amp;"",購買率算出!$C$6:$C$3005,0)),0))</f>
        <v>0</v>
      </c>
    </row>
    <row r="4674" customFormat="false" ht="15" hidden="false" customHeight="false" outlineLevel="0" collapsed="false">
      <c r="A4674" s="24"/>
      <c r="D4674" s="24"/>
      <c r="F4674" s="24"/>
      <c r="K4674" s="9" t="n">
        <f aca="false">IF($A4674="",0,IF(OR(N($D4674)=0,$D4674&amp;""=TOP!$C$5&amp;""),1,0))</f>
        <v>0</v>
      </c>
      <c r="L4674" s="27" t="n">
        <f aca="false">IF($K4674=0,0,IFERROR(INDEX(購買率算出!$P$6:$P$3005,MATCH($A4674&amp;"",購買率算出!$C$6:$C$3005,0)),0))</f>
        <v>0</v>
      </c>
    </row>
    <row r="4675" customFormat="false" ht="15" hidden="false" customHeight="false" outlineLevel="0" collapsed="false">
      <c r="A4675" s="24"/>
      <c r="D4675" s="24"/>
      <c r="F4675" s="24"/>
      <c r="K4675" s="9" t="n">
        <f aca="false">IF($A4675="",0,IF(OR(N($D4675)=0,$D4675&amp;""=TOP!$C$5&amp;""),1,0))</f>
        <v>0</v>
      </c>
      <c r="L4675" s="27" t="n">
        <f aca="false">IF($K4675=0,0,IFERROR(INDEX(購買率算出!$P$6:$P$3005,MATCH($A4675&amp;"",購買率算出!$C$6:$C$3005,0)),0))</f>
        <v>0</v>
      </c>
    </row>
    <row r="4676" customFormat="false" ht="15" hidden="false" customHeight="false" outlineLevel="0" collapsed="false">
      <c r="A4676" s="24"/>
      <c r="D4676" s="24"/>
      <c r="F4676" s="24"/>
      <c r="K4676" s="9" t="n">
        <f aca="false">IF($A4676="",0,IF(OR(N($D4676)=0,$D4676&amp;""=TOP!$C$5&amp;""),1,0))</f>
        <v>0</v>
      </c>
      <c r="L4676" s="27" t="n">
        <f aca="false">IF($K4676=0,0,IFERROR(INDEX(購買率算出!$P$6:$P$3005,MATCH($A4676&amp;"",購買率算出!$C$6:$C$3005,0)),0))</f>
        <v>0</v>
      </c>
    </row>
    <row r="4677" customFormat="false" ht="15" hidden="false" customHeight="false" outlineLevel="0" collapsed="false">
      <c r="A4677" s="24"/>
      <c r="D4677" s="24"/>
      <c r="F4677" s="24"/>
      <c r="K4677" s="9" t="n">
        <f aca="false">IF($A4677="",0,IF(OR(N($D4677)=0,$D4677&amp;""=TOP!$C$5&amp;""),1,0))</f>
        <v>0</v>
      </c>
      <c r="L4677" s="27" t="n">
        <f aca="false">IF($K4677=0,0,IFERROR(INDEX(購買率算出!$P$6:$P$3005,MATCH($A4677&amp;"",購買率算出!$C$6:$C$3005,0)),0))</f>
        <v>0</v>
      </c>
    </row>
    <row r="4678" customFormat="false" ht="15" hidden="false" customHeight="false" outlineLevel="0" collapsed="false">
      <c r="A4678" s="24"/>
      <c r="D4678" s="24"/>
      <c r="F4678" s="24"/>
      <c r="K4678" s="9" t="n">
        <f aca="false">IF($A4678="",0,IF(OR(N($D4678)=0,$D4678&amp;""=TOP!$C$5&amp;""),1,0))</f>
        <v>0</v>
      </c>
      <c r="L4678" s="27" t="n">
        <f aca="false">IF($K4678=0,0,IFERROR(INDEX(購買率算出!$P$6:$P$3005,MATCH($A4678&amp;"",購買率算出!$C$6:$C$3005,0)),0))</f>
        <v>0</v>
      </c>
    </row>
    <row r="4679" customFormat="false" ht="15" hidden="false" customHeight="false" outlineLevel="0" collapsed="false">
      <c r="A4679" s="24"/>
      <c r="D4679" s="24"/>
      <c r="F4679" s="24"/>
      <c r="K4679" s="9" t="n">
        <f aca="false">IF($A4679="",0,IF(OR(N($D4679)=0,$D4679&amp;""=TOP!$C$5&amp;""),1,0))</f>
        <v>0</v>
      </c>
      <c r="L4679" s="27" t="n">
        <f aca="false">IF($K4679=0,0,IFERROR(INDEX(購買率算出!$P$6:$P$3005,MATCH($A4679&amp;"",購買率算出!$C$6:$C$3005,0)),0))</f>
        <v>0</v>
      </c>
    </row>
    <row r="4680" customFormat="false" ht="15" hidden="false" customHeight="false" outlineLevel="0" collapsed="false">
      <c r="A4680" s="24"/>
      <c r="D4680" s="24"/>
      <c r="F4680" s="24"/>
      <c r="K4680" s="9" t="n">
        <f aca="false">IF($A4680="",0,IF(OR(N($D4680)=0,$D4680&amp;""=TOP!$C$5&amp;""),1,0))</f>
        <v>0</v>
      </c>
      <c r="L4680" s="27" t="n">
        <f aca="false">IF($K4680=0,0,IFERROR(INDEX(購買率算出!$P$6:$P$3005,MATCH($A4680&amp;"",購買率算出!$C$6:$C$3005,0)),0))</f>
        <v>0</v>
      </c>
    </row>
    <row r="4681" customFormat="false" ht="15" hidden="false" customHeight="false" outlineLevel="0" collapsed="false">
      <c r="A4681" s="24"/>
      <c r="D4681" s="24"/>
      <c r="F4681" s="24"/>
      <c r="K4681" s="9" t="n">
        <f aca="false">IF($A4681="",0,IF(OR(N($D4681)=0,$D4681&amp;""=TOP!$C$5&amp;""),1,0))</f>
        <v>0</v>
      </c>
      <c r="L4681" s="27" t="n">
        <f aca="false">IF($K4681=0,0,IFERROR(INDEX(購買率算出!$P$6:$P$3005,MATCH($A4681&amp;"",購買率算出!$C$6:$C$3005,0)),0))</f>
        <v>0</v>
      </c>
    </row>
    <row r="4682" customFormat="false" ht="15" hidden="false" customHeight="false" outlineLevel="0" collapsed="false">
      <c r="A4682" s="24"/>
      <c r="D4682" s="24"/>
      <c r="F4682" s="24"/>
      <c r="K4682" s="9" t="n">
        <f aca="false">IF($A4682="",0,IF(OR(N($D4682)=0,$D4682&amp;""=TOP!$C$5&amp;""),1,0))</f>
        <v>0</v>
      </c>
      <c r="L4682" s="27" t="n">
        <f aca="false">IF($K4682=0,0,IFERROR(INDEX(購買率算出!$P$6:$P$3005,MATCH($A4682&amp;"",購買率算出!$C$6:$C$3005,0)),0))</f>
        <v>0</v>
      </c>
    </row>
    <row r="4683" customFormat="false" ht="15" hidden="false" customHeight="false" outlineLevel="0" collapsed="false">
      <c r="A4683" s="24"/>
      <c r="D4683" s="24"/>
      <c r="F4683" s="24"/>
      <c r="K4683" s="9" t="n">
        <f aca="false">IF($A4683="",0,IF(OR(N($D4683)=0,$D4683&amp;""=TOP!$C$5&amp;""),1,0))</f>
        <v>0</v>
      </c>
      <c r="L4683" s="27" t="n">
        <f aca="false">IF($K4683=0,0,IFERROR(INDEX(購買率算出!$P$6:$P$3005,MATCH($A4683&amp;"",購買率算出!$C$6:$C$3005,0)),0))</f>
        <v>0</v>
      </c>
    </row>
    <row r="4684" customFormat="false" ht="15" hidden="false" customHeight="false" outlineLevel="0" collapsed="false">
      <c r="A4684" s="24"/>
      <c r="D4684" s="24"/>
      <c r="F4684" s="24"/>
      <c r="K4684" s="9" t="n">
        <f aca="false">IF($A4684="",0,IF(OR(N($D4684)=0,$D4684&amp;""=TOP!$C$5&amp;""),1,0))</f>
        <v>0</v>
      </c>
      <c r="L4684" s="27" t="n">
        <f aca="false">IF($K4684=0,0,IFERROR(INDEX(購買率算出!$P$6:$P$3005,MATCH($A4684&amp;"",購買率算出!$C$6:$C$3005,0)),0))</f>
        <v>0</v>
      </c>
    </row>
    <row r="4685" customFormat="false" ht="15" hidden="false" customHeight="false" outlineLevel="0" collapsed="false">
      <c r="A4685" s="24"/>
      <c r="D4685" s="24"/>
      <c r="F4685" s="24"/>
      <c r="K4685" s="9" t="n">
        <f aca="false">IF($A4685="",0,IF(OR(N($D4685)=0,$D4685&amp;""=TOP!$C$5&amp;""),1,0))</f>
        <v>0</v>
      </c>
      <c r="L4685" s="27" t="n">
        <f aca="false">IF($K4685=0,0,IFERROR(INDEX(購買率算出!$P$6:$P$3005,MATCH($A4685&amp;"",購買率算出!$C$6:$C$3005,0)),0))</f>
        <v>0</v>
      </c>
    </row>
    <row r="4686" customFormat="false" ht="15" hidden="false" customHeight="false" outlineLevel="0" collapsed="false">
      <c r="A4686" s="24"/>
      <c r="D4686" s="24"/>
      <c r="F4686" s="24"/>
      <c r="K4686" s="9" t="n">
        <f aca="false">IF($A4686="",0,IF(OR(N($D4686)=0,$D4686&amp;""=TOP!$C$5&amp;""),1,0))</f>
        <v>0</v>
      </c>
      <c r="L4686" s="27" t="n">
        <f aca="false">IF($K4686=0,0,IFERROR(INDEX(購買率算出!$P$6:$P$3005,MATCH($A4686&amp;"",購買率算出!$C$6:$C$3005,0)),0))</f>
        <v>0</v>
      </c>
    </row>
    <row r="4687" customFormat="false" ht="15" hidden="false" customHeight="false" outlineLevel="0" collapsed="false">
      <c r="A4687" s="24"/>
      <c r="D4687" s="24"/>
      <c r="F4687" s="24"/>
      <c r="K4687" s="9" t="n">
        <f aca="false">IF($A4687="",0,IF(OR(N($D4687)=0,$D4687&amp;""=TOP!$C$5&amp;""),1,0))</f>
        <v>0</v>
      </c>
      <c r="L4687" s="27" t="n">
        <f aca="false">IF($K4687=0,0,IFERROR(INDEX(購買率算出!$P$6:$P$3005,MATCH($A4687&amp;"",購買率算出!$C$6:$C$3005,0)),0))</f>
        <v>0</v>
      </c>
    </row>
    <row r="4688" customFormat="false" ht="15" hidden="false" customHeight="false" outlineLevel="0" collapsed="false">
      <c r="A4688" s="24"/>
      <c r="D4688" s="24"/>
      <c r="F4688" s="24"/>
      <c r="K4688" s="9" t="n">
        <f aca="false">IF($A4688="",0,IF(OR(N($D4688)=0,$D4688&amp;""=TOP!$C$5&amp;""),1,0))</f>
        <v>0</v>
      </c>
      <c r="L4688" s="27" t="n">
        <f aca="false">IF($K4688=0,0,IFERROR(INDEX(購買率算出!$P$6:$P$3005,MATCH($A4688&amp;"",購買率算出!$C$6:$C$3005,0)),0))</f>
        <v>0</v>
      </c>
    </row>
    <row r="4689" customFormat="false" ht="15" hidden="false" customHeight="false" outlineLevel="0" collapsed="false">
      <c r="A4689" s="24"/>
      <c r="D4689" s="24"/>
      <c r="F4689" s="24"/>
      <c r="K4689" s="9" t="n">
        <f aca="false">IF($A4689="",0,IF(OR(N($D4689)=0,$D4689&amp;""=TOP!$C$5&amp;""),1,0))</f>
        <v>0</v>
      </c>
      <c r="L4689" s="27" t="n">
        <f aca="false">IF($K4689=0,0,IFERROR(INDEX(購買率算出!$P$6:$P$3005,MATCH($A4689&amp;"",購買率算出!$C$6:$C$3005,0)),0))</f>
        <v>0</v>
      </c>
    </row>
    <row r="4690" customFormat="false" ht="15" hidden="false" customHeight="false" outlineLevel="0" collapsed="false">
      <c r="A4690" s="24"/>
      <c r="D4690" s="24"/>
      <c r="F4690" s="24"/>
      <c r="K4690" s="9" t="n">
        <f aca="false">IF($A4690="",0,IF(OR(N($D4690)=0,$D4690&amp;""=TOP!$C$5&amp;""),1,0))</f>
        <v>0</v>
      </c>
      <c r="L4690" s="27" t="n">
        <f aca="false">IF($K4690=0,0,IFERROR(INDEX(購買率算出!$P$6:$P$3005,MATCH($A4690&amp;"",購買率算出!$C$6:$C$3005,0)),0))</f>
        <v>0</v>
      </c>
    </row>
    <row r="4691" customFormat="false" ht="15" hidden="false" customHeight="false" outlineLevel="0" collapsed="false">
      <c r="A4691" s="24"/>
      <c r="D4691" s="24"/>
      <c r="F4691" s="24"/>
      <c r="K4691" s="9" t="n">
        <f aca="false">IF($A4691="",0,IF(OR(N($D4691)=0,$D4691&amp;""=TOP!$C$5&amp;""),1,0))</f>
        <v>0</v>
      </c>
      <c r="L4691" s="27" t="n">
        <f aca="false">IF($K4691=0,0,IFERROR(INDEX(購買率算出!$P$6:$P$3005,MATCH($A4691&amp;"",購買率算出!$C$6:$C$3005,0)),0))</f>
        <v>0</v>
      </c>
    </row>
    <row r="4692" customFormat="false" ht="15" hidden="false" customHeight="false" outlineLevel="0" collapsed="false">
      <c r="A4692" s="24"/>
      <c r="D4692" s="24"/>
      <c r="F4692" s="24"/>
      <c r="K4692" s="9" t="n">
        <f aca="false">IF($A4692="",0,IF(OR(N($D4692)=0,$D4692&amp;""=TOP!$C$5&amp;""),1,0))</f>
        <v>0</v>
      </c>
      <c r="L4692" s="27" t="n">
        <f aca="false">IF($K4692=0,0,IFERROR(INDEX(購買率算出!$P$6:$P$3005,MATCH($A4692&amp;"",購買率算出!$C$6:$C$3005,0)),0))</f>
        <v>0</v>
      </c>
    </row>
    <row r="4693" customFormat="false" ht="15" hidden="false" customHeight="false" outlineLevel="0" collapsed="false">
      <c r="A4693" s="24"/>
      <c r="D4693" s="24"/>
      <c r="F4693" s="24"/>
      <c r="K4693" s="9" t="n">
        <f aca="false">IF($A4693="",0,IF(OR(N($D4693)=0,$D4693&amp;""=TOP!$C$5&amp;""),1,0))</f>
        <v>0</v>
      </c>
      <c r="L4693" s="27" t="n">
        <f aca="false">IF($K4693=0,0,IFERROR(INDEX(購買率算出!$P$6:$P$3005,MATCH($A4693&amp;"",購買率算出!$C$6:$C$3005,0)),0))</f>
        <v>0</v>
      </c>
    </row>
    <row r="4694" customFormat="false" ht="15" hidden="false" customHeight="false" outlineLevel="0" collapsed="false">
      <c r="A4694" s="24"/>
      <c r="D4694" s="24"/>
      <c r="F4694" s="24"/>
      <c r="K4694" s="9" t="n">
        <f aca="false">IF($A4694="",0,IF(OR(N($D4694)=0,$D4694&amp;""=TOP!$C$5&amp;""),1,0))</f>
        <v>0</v>
      </c>
      <c r="L4694" s="27" t="n">
        <f aca="false">IF($K4694=0,0,IFERROR(INDEX(購買率算出!$P$6:$P$3005,MATCH($A4694&amp;"",購買率算出!$C$6:$C$3005,0)),0))</f>
        <v>0</v>
      </c>
    </row>
    <row r="4695" customFormat="false" ht="15" hidden="false" customHeight="false" outlineLevel="0" collapsed="false">
      <c r="A4695" s="24"/>
      <c r="D4695" s="24"/>
      <c r="F4695" s="24"/>
      <c r="K4695" s="9" t="n">
        <f aca="false">IF($A4695="",0,IF(OR(N($D4695)=0,$D4695&amp;""=TOP!$C$5&amp;""),1,0))</f>
        <v>0</v>
      </c>
      <c r="L4695" s="27" t="n">
        <f aca="false">IF($K4695=0,0,IFERROR(INDEX(購買率算出!$P$6:$P$3005,MATCH($A4695&amp;"",購買率算出!$C$6:$C$3005,0)),0))</f>
        <v>0</v>
      </c>
    </row>
    <row r="4696" customFormat="false" ht="15" hidden="false" customHeight="false" outlineLevel="0" collapsed="false">
      <c r="A4696" s="24"/>
      <c r="D4696" s="24"/>
      <c r="F4696" s="24"/>
      <c r="K4696" s="9" t="n">
        <f aca="false">IF($A4696="",0,IF(OR(N($D4696)=0,$D4696&amp;""=TOP!$C$5&amp;""),1,0))</f>
        <v>0</v>
      </c>
      <c r="L4696" s="27" t="n">
        <f aca="false">IF($K4696=0,0,IFERROR(INDEX(購買率算出!$P$6:$P$3005,MATCH($A4696&amp;"",購買率算出!$C$6:$C$3005,0)),0))</f>
        <v>0</v>
      </c>
    </row>
    <row r="4697" customFormat="false" ht="15" hidden="false" customHeight="false" outlineLevel="0" collapsed="false">
      <c r="A4697" s="24"/>
      <c r="D4697" s="24"/>
      <c r="F4697" s="24"/>
      <c r="K4697" s="9" t="n">
        <f aca="false">IF($A4697="",0,IF(OR(N($D4697)=0,$D4697&amp;""=TOP!$C$5&amp;""),1,0))</f>
        <v>0</v>
      </c>
      <c r="L4697" s="27" t="n">
        <f aca="false">IF($K4697=0,0,IFERROR(INDEX(購買率算出!$P$6:$P$3005,MATCH($A4697&amp;"",購買率算出!$C$6:$C$3005,0)),0))</f>
        <v>0</v>
      </c>
    </row>
    <row r="4698" customFormat="false" ht="15" hidden="false" customHeight="false" outlineLevel="0" collapsed="false">
      <c r="A4698" s="24"/>
      <c r="D4698" s="24"/>
      <c r="F4698" s="24"/>
      <c r="K4698" s="9" t="n">
        <f aca="false">IF($A4698="",0,IF(OR(N($D4698)=0,$D4698&amp;""=TOP!$C$5&amp;""),1,0))</f>
        <v>0</v>
      </c>
      <c r="L4698" s="27" t="n">
        <f aca="false">IF($K4698=0,0,IFERROR(INDEX(購買率算出!$P$6:$P$3005,MATCH($A4698&amp;"",購買率算出!$C$6:$C$3005,0)),0))</f>
        <v>0</v>
      </c>
    </row>
    <row r="4699" customFormat="false" ht="15" hidden="false" customHeight="false" outlineLevel="0" collapsed="false">
      <c r="A4699" s="24"/>
      <c r="D4699" s="24"/>
      <c r="F4699" s="24"/>
      <c r="K4699" s="9" t="n">
        <f aca="false">IF($A4699="",0,IF(OR(N($D4699)=0,$D4699&amp;""=TOP!$C$5&amp;""),1,0))</f>
        <v>0</v>
      </c>
      <c r="L4699" s="27" t="n">
        <f aca="false">IF($K4699=0,0,IFERROR(INDEX(購買率算出!$P$6:$P$3005,MATCH($A4699&amp;"",購買率算出!$C$6:$C$3005,0)),0))</f>
        <v>0</v>
      </c>
    </row>
    <row r="4700" customFormat="false" ht="15" hidden="false" customHeight="false" outlineLevel="0" collapsed="false">
      <c r="A4700" s="24"/>
      <c r="D4700" s="24"/>
      <c r="F4700" s="24"/>
      <c r="K4700" s="9" t="n">
        <f aca="false">IF($A4700="",0,IF(OR(N($D4700)=0,$D4700&amp;""=TOP!$C$5&amp;""),1,0))</f>
        <v>0</v>
      </c>
      <c r="L4700" s="27" t="n">
        <f aca="false">IF($K4700=0,0,IFERROR(INDEX(購買率算出!$P$6:$P$3005,MATCH($A4700&amp;"",購買率算出!$C$6:$C$3005,0)),0))</f>
        <v>0</v>
      </c>
    </row>
    <row r="4701" customFormat="false" ht="15" hidden="false" customHeight="false" outlineLevel="0" collapsed="false">
      <c r="A4701" s="24"/>
      <c r="D4701" s="24"/>
      <c r="F4701" s="24"/>
      <c r="K4701" s="9" t="n">
        <f aca="false">IF($A4701="",0,IF(OR(N($D4701)=0,$D4701&amp;""=TOP!$C$5&amp;""),1,0))</f>
        <v>0</v>
      </c>
      <c r="L4701" s="27" t="n">
        <f aca="false">IF($K4701=0,0,IFERROR(INDEX(購買率算出!$P$6:$P$3005,MATCH($A4701&amp;"",購買率算出!$C$6:$C$3005,0)),0))</f>
        <v>0</v>
      </c>
    </row>
    <row r="4702" customFormat="false" ht="15" hidden="false" customHeight="false" outlineLevel="0" collapsed="false">
      <c r="A4702" s="24"/>
      <c r="D4702" s="24"/>
      <c r="F4702" s="24"/>
      <c r="K4702" s="9" t="n">
        <f aca="false">IF($A4702="",0,IF(OR(N($D4702)=0,$D4702&amp;""=TOP!$C$5&amp;""),1,0))</f>
        <v>0</v>
      </c>
      <c r="L4702" s="27" t="n">
        <f aca="false">IF($K4702=0,0,IFERROR(INDEX(購買率算出!$P$6:$P$3005,MATCH($A4702&amp;"",購買率算出!$C$6:$C$3005,0)),0))</f>
        <v>0</v>
      </c>
    </row>
    <row r="4703" customFormat="false" ht="15" hidden="false" customHeight="false" outlineLevel="0" collapsed="false">
      <c r="A4703" s="24"/>
      <c r="D4703" s="24"/>
      <c r="F4703" s="24"/>
      <c r="K4703" s="9" t="n">
        <f aca="false">IF($A4703="",0,IF(OR(N($D4703)=0,$D4703&amp;""=TOP!$C$5&amp;""),1,0))</f>
        <v>0</v>
      </c>
      <c r="L4703" s="27" t="n">
        <f aca="false">IF($K4703=0,0,IFERROR(INDEX(購買率算出!$P$6:$P$3005,MATCH($A4703&amp;"",購買率算出!$C$6:$C$3005,0)),0))</f>
        <v>0</v>
      </c>
    </row>
    <row r="4704" customFormat="false" ht="15" hidden="false" customHeight="false" outlineLevel="0" collapsed="false">
      <c r="A4704" s="24"/>
      <c r="D4704" s="24"/>
      <c r="F4704" s="24"/>
      <c r="K4704" s="9" t="n">
        <f aca="false">IF($A4704="",0,IF(OR(N($D4704)=0,$D4704&amp;""=TOP!$C$5&amp;""),1,0))</f>
        <v>0</v>
      </c>
      <c r="L4704" s="27" t="n">
        <f aca="false">IF($K4704=0,0,IFERROR(INDEX(購買率算出!$P$6:$P$3005,MATCH($A4704&amp;"",購買率算出!$C$6:$C$3005,0)),0))</f>
        <v>0</v>
      </c>
    </row>
    <row r="4705" customFormat="false" ht="15" hidden="false" customHeight="false" outlineLevel="0" collapsed="false">
      <c r="A4705" s="24"/>
      <c r="D4705" s="24"/>
      <c r="F4705" s="24"/>
      <c r="K4705" s="9" t="n">
        <f aca="false">IF($A4705="",0,IF(OR(N($D4705)=0,$D4705&amp;""=TOP!$C$5&amp;""),1,0))</f>
        <v>0</v>
      </c>
      <c r="L4705" s="27" t="n">
        <f aca="false">IF($K4705=0,0,IFERROR(INDEX(購買率算出!$P$6:$P$3005,MATCH($A4705&amp;"",購買率算出!$C$6:$C$3005,0)),0))</f>
        <v>0</v>
      </c>
    </row>
    <row r="4706" customFormat="false" ht="15" hidden="false" customHeight="false" outlineLevel="0" collapsed="false">
      <c r="A4706" s="24"/>
      <c r="D4706" s="24"/>
      <c r="F4706" s="24"/>
      <c r="K4706" s="9" t="n">
        <f aca="false">IF($A4706="",0,IF(OR(N($D4706)=0,$D4706&amp;""=TOP!$C$5&amp;""),1,0))</f>
        <v>0</v>
      </c>
      <c r="L4706" s="27" t="n">
        <f aca="false">IF($K4706=0,0,IFERROR(INDEX(購買率算出!$P$6:$P$3005,MATCH($A4706&amp;"",購買率算出!$C$6:$C$3005,0)),0))</f>
        <v>0</v>
      </c>
    </row>
    <row r="4707" customFormat="false" ht="15" hidden="false" customHeight="false" outlineLevel="0" collapsed="false">
      <c r="A4707" s="24"/>
      <c r="D4707" s="24"/>
      <c r="F4707" s="24"/>
      <c r="K4707" s="9" t="n">
        <f aca="false">IF($A4707="",0,IF(OR(N($D4707)=0,$D4707&amp;""=TOP!$C$5&amp;""),1,0))</f>
        <v>0</v>
      </c>
      <c r="L4707" s="27" t="n">
        <f aca="false">IF($K4707=0,0,IFERROR(INDEX(購買率算出!$P$6:$P$3005,MATCH($A4707&amp;"",購買率算出!$C$6:$C$3005,0)),0))</f>
        <v>0</v>
      </c>
    </row>
    <row r="4708" customFormat="false" ht="15" hidden="false" customHeight="false" outlineLevel="0" collapsed="false">
      <c r="A4708" s="24"/>
      <c r="D4708" s="24"/>
      <c r="F4708" s="24"/>
      <c r="K4708" s="9" t="n">
        <f aca="false">IF($A4708="",0,IF(OR(N($D4708)=0,$D4708&amp;""=TOP!$C$5&amp;""),1,0))</f>
        <v>0</v>
      </c>
      <c r="L4708" s="27" t="n">
        <f aca="false">IF($K4708=0,0,IFERROR(INDEX(購買率算出!$P$6:$P$3005,MATCH($A4708&amp;"",購買率算出!$C$6:$C$3005,0)),0))</f>
        <v>0</v>
      </c>
    </row>
    <row r="4709" customFormat="false" ht="15" hidden="false" customHeight="false" outlineLevel="0" collapsed="false">
      <c r="A4709" s="24"/>
      <c r="D4709" s="24"/>
      <c r="F4709" s="24"/>
      <c r="K4709" s="9" t="n">
        <f aca="false">IF($A4709="",0,IF(OR(N($D4709)=0,$D4709&amp;""=TOP!$C$5&amp;""),1,0))</f>
        <v>0</v>
      </c>
      <c r="L4709" s="27" t="n">
        <f aca="false">IF($K4709=0,0,IFERROR(INDEX(購買率算出!$P$6:$P$3005,MATCH($A4709&amp;"",購買率算出!$C$6:$C$3005,0)),0))</f>
        <v>0</v>
      </c>
    </row>
    <row r="4710" customFormat="false" ht="15" hidden="false" customHeight="false" outlineLevel="0" collapsed="false">
      <c r="A4710" s="24"/>
      <c r="D4710" s="24"/>
      <c r="F4710" s="24"/>
      <c r="K4710" s="9" t="n">
        <f aca="false">IF($A4710="",0,IF(OR(N($D4710)=0,$D4710&amp;""=TOP!$C$5&amp;""),1,0))</f>
        <v>0</v>
      </c>
      <c r="L4710" s="27" t="n">
        <f aca="false">IF($K4710=0,0,IFERROR(INDEX(購買率算出!$P$6:$P$3005,MATCH($A4710&amp;"",購買率算出!$C$6:$C$3005,0)),0))</f>
        <v>0</v>
      </c>
    </row>
    <row r="4711" customFormat="false" ht="15" hidden="false" customHeight="false" outlineLevel="0" collapsed="false">
      <c r="A4711" s="24"/>
      <c r="D4711" s="24"/>
      <c r="F4711" s="24"/>
      <c r="K4711" s="9" t="n">
        <f aca="false">IF($A4711="",0,IF(OR(N($D4711)=0,$D4711&amp;""=TOP!$C$5&amp;""),1,0))</f>
        <v>0</v>
      </c>
      <c r="L4711" s="27" t="n">
        <f aca="false">IF($K4711=0,0,IFERROR(INDEX(購買率算出!$P$6:$P$3005,MATCH($A4711&amp;"",購買率算出!$C$6:$C$3005,0)),0))</f>
        <v>0</v>
      </c>
    </row>
    <row r="4712" customFormat="false" ht="15" hidden="false" customHeight="false" outlineLevel="0" collapsed="false">
      <c r="A4712" s="24"/>
      <c r="D4712" s="24"/>
      <c r="F4712" s="24"/>
      <c r="K4712" s="9" t="n">
        <f aca="false">IF($A4712="",0,IF(OR(N($D4712)=0,$D4712&amp;""=TOP!$C$5&amp;""),1,0))</f>
        <v>0</v>
      </c>
      <c r="L4712" s="27" t="n">
        <f aca="false">IF($K4712=0,0,IFERROR(INDEX(購買率算出!$P$6:$P$3005,MATCH($A4712&amp;"",購買率算出!$C$6:$C$3005,0)),0))</f>
        <v>0</v>
      </c>
    </row>
    <row r="4713" customFormat="false" ht="15" hidden="false" customHeight="false" outlineLevel="0" collapsed="false">
      <c r="A4713" s="24"/>
      <c r="D4713" s="24"/>
      <c r="F4713" s="24"/>
      <c r="K4713" s="9" t="n">
        <f aca="false">IF($A4713="",0,IF(OR(N($D4713)=0,$D4713&amp;""=TOP!$C$5&amp;""),1,0))</f>
        <v>0</v>
      </c>
      <c r="L4713" s="27" t="n">
        <f aca="false">IF($K4713=0,0,IFERROR(INDEX(購買率算出!$P$6:$P$3005,MATCH($A4713&amp;"",購買率算出!$C$6:$C$3005,0)),0))</f>
        <v>0</v>
      </c>
    </row>
    <row r="4714" customFormat="false" ht="15" hidden="false" customHeight="false" outlineLevel="0" collapsed="false">
      <c r="A4714" s="24"/>
      <c r="D4714" s="24"/>
      <c r="F4714" s="24"/>
      <c r="K4714" s="9" t="n">
        <f aca="false">IF($A4714="",0,IF(OR(N($D4714)=0,$D4714&amp;""=TOP!$C$5&amp;""),1,0))</f>
        <v>0</v>
      </c>
      <c r="L4714" s="27" t="n">
        <f aca="false">IF($K4714=0,0,IFERROR(INDEX(購買率算出!$P$6:$P$3005,MATCH($A4714&amp;"",購買率算出!$C$6:$C$3005,0)),0))</f>
        <v>0</v>
      </c>
    </row>
    <row r="4715" customFormat="false" ht="15" hidden="false" customHeight="false" outlineLevel="0" collapsed="false">
      <c r="A4715" s="24"/>
      <c r="D4715" s="24"/>
      <c r="F4715" s="24"/>
      <c r="K4715" s="9" t="n">
        <f aca="false">IF($A4715="",0,IF(OR(N($D4715)=0,$D4715&amp;""=TOP!$C$5&amp;""),1,0))</f>
        <v>0</v>
      </c>
      <c r="L4715" s="27" t="n">
        <f aca="false">IF($K4715=0,0,IFERROR(INDEX(購買率算出!$P$6:$P$3005,MATCH($A4715&amp;"",購買率算出!$C$6:$C$3005,0)),0))</f>
        <v>0</v>
      </c>
    </row>
    <row r="4716" customFormat="false" ht="15" hidden="false" customHeight="false" outlineLevel="0" collapsed="false">
      <c r="A4716" s="24"/>
      <c r="D4716" s="24"/>
      <c r="F4716" s="24"/>
      <c r="K4716" s="9" t="n">
        <f aca="false">IF($A4716="",0,IF(OR(N($D4716)=0,$D4716&amp;""=TOP!$C$5&amp;""),1,0))</f>
        <v>0</v>
      </c>
      <c r="L4716" s="27" t="n">
        <f aca="false">IF($K4716=0,0,IFERROR(INDEX(購買率算出!$P$6:$P$3005,MATCH($A4716&amp;"",購買率算出!$C$6:$C$3005,0)),0))</f>
        <v>0</v>
      </c>
    </row>
    <row r="4717" customFormat="false" ht="15" hidden="false" customHeight="false" outlineLevel="0" collapsed="false">
      <c r="A4717" s="24"/>
      <c r="D4717" s="24"/>
      <c r="F4717" s="24"/>
      <c r="K4717" s="9" t="n">
        <f aca="false">IF($A4717="",0,IF(OR(N($D4717)=0,$D4717&amp;""=TOP!$C$5&amp;""),1,0))</f>
        <v>0</v>
      </c>
      <c r="L4717" s="27" t="n">
        <f aca="false">IF($K4717=0,0,IFERROR(INDEX(購買率算出!$P$6:$P$3005,MATCH($A4717&amp;"",購買率算出!$C$6:$C$3005,0)),0))</f>
        <v>0</v>
      </c>
    </row>
    <row r="4718" customFormat="false" ht="15" hidden="false" customHeight="false" outlineLevel="0" collapsed="false">
      <c r="A4718" s="24"/>
      <c r="D4718" s="24"/>
      <c r="F4718" s="24"/>
      <c r="K4718" s="9" t="n">
        <f aca="false">IF($A4718="",0,IF(OR(N($D4718)=0,$D4718&amp;""=TOP!$C$5&amp;""),1,0))</f>
        <v>0</v>
      </c>
      <c r="L4718" s="27" t="n">
        <f aca="false">IF($K4718=0,0,IFERROR(INDEX(購買率算出!$P$6:$P$3005,MATCH($A4718&amp;"",購買率算出!$C$6:$C$3005,0)),0))</f>
        <v>0</v>
      </c>
    </row>
    <row r="4719" customFormat="false" ht="15" hidden="false" customHeight="false" outlineLevel="0" collapsed="false">
      <c r="A4719" s="24"/>
      <c r="D4719" s="24"/>
      <c r="F4719" s="24"/>
      <c r="K4719" s="9" t="n">
        <f aca="false">IF($A4719="",0,IF(OR(N($D4719)=0,$D4719&amp;""=TOP!$C$5&amp;""),1,0))</f>
        <v>0</v>
      </c>
      <c r="L4719" s="27" t="n">
        <f aca="false">IF($K4719=0,0,IFERROR(INDEX(購買率算出!$P$6:$P$3005,MATCH($A4719&amp;"",購買率算出!$C$6:$C$3005,0)),0))</f>
        <v>0</v>
      </c>
    </row>
    <row r="4720" customFormat="false" ht="15" hidden="false" customHeight="false" outlineLevel="0" collapsed="false">
      <c r="A4720" s="24"/>
      <c r="D4720" s="24"/>
      <c r="F4720" s="24"/>
      <c r="K4720" s="9" t="n">
        <f aca="false">IF($A4720="",0,IF(OR(N($D4720)=0,$D4720&amp;""=TOP!$C$5&amp;""),1,0))</f>
        <v>0</v>
      </c>
      <c r="L4720" s="27" t="n">
        <f aca="false">IF($K4720=0,0,IFERROR(INDEX(購買率算出!$P$6:$P$3005,MATCH($A4720&amp;"",購買率算出!$C$6:$C$3005,0)),0))</f>
        <v>0</v>
      </c>
    </row>
    <row r="4721" customFormat="false" ht="15" hidden="false" customHeight="false" outlineLevel="0" collapsed="false">
      <c r="A4721" s="24"/>
      <c r="D4721" s="24"/>
      <c r="F4721" s="24"/>
      <c r="K4721" s="9" t="n">
        <f aca="false">IF($A4721="",0,IF(OR(N($D4721)=0,$D4721&amp;""=TOP!$C$5&amp;""),1,0))</f>
        <v>0</v>
      </c>
      <c r="L4721" s="27" t="n">
        <f aca="false">IF($K4721=0,0,IFERROR(INDEX(購買率算出!$P$6:$P$3005,MATCH($A4721&amp;"",購買率算出!$C$6:$C$3005,0)),0))</f>
        <v>0</v>
      </c>
    </row>
    <row r="4722" customFormat="false" ht="15" hidden="false" customHeight="false" outlineLevel="0" collapsed="false">
      <c r="A4722" s="24"/>
      <c r="D4722" s="24"/>
      <c r="F4722" s="24"/>
      <c r="K4722" s="9" t="n">
        <f aca="false">IF($A4722="",0,IF(OR(N($D4722)=0,$D4722&amp;""=TOP!$C$5&amp;""),1,0))</f>
        <v>0</v>
      </c>
      <c r="L4722" s="27" t="n">
        <f aca="false">IF($K4722=0,0,IFERROR(INDEX(購買率算出!$P$6:$P$3005,MATCH($A4722&amp;"",購買率算出!$C$6:$C$3005,0)),0))</f>
        <v>0</v>
      </c>
    </row>
    <row r="4723" customFormat="false" ht="15" hidden="false" customHeight="false" outlineLevel="0" collapsed="false">
      <c r="A4723" s="24"/>
      <c r="D4723" s="24"/>
      <c r="F4723" s="24"/>
      <c r="K4723" s="9" t="n">
        <f aca="false">IF($A4723="",0,IF(OR(N($D4723)=0,$D4723&amp;""=TOP!$C$5&amp;""),1,0))</f>
        <v>0</v>
      </c>
      <c r="L4723" s="27" t="n">
        <f aca="false">IF($K4723=0,0,IFERROR(INDEX(購買率算出!$P$6:$P$3005,MATCH($A4723&amp;"",購買率算出!$C$6:$C$3005,0)),0))</f>
        <v>0</v>
      </c>
    </row>
    <row r="4724" customFormat="false" ht="15" hidden="false" customHeight="false" outlineLevel="0" collapsed="false">
      <c r="A4724" s="24"/>
      <c r="D4724" s="24"/>
      <c r="F4724" s="24"/>
      <c r="K4724" s="9" t="n">
        <f aca="false">IF($A4724="",0,IF(OR(N($D4724)=0,$D4724&amp;""=TOP!$C$5&amp;""),1,0))</f>
        <v>0</v>
      </c>
      <c r="L4724" s="27" t="n">
        <f aca="false">IF($K4724=0,0,IFERROR(INDEX(購買率算出!$P$6:$P$3005,MATCH($A4724&amp;"",購買率算出!$C$6:$C$3005,0)),0))</f>
        <v>0</v>
      </c>
    </row>
    <row r="4725" customFormat="false" ht="15" hidden="false" customHeight="false" outlineLevel="0" collapsed="false">
      <c r="A4725" s="24"/>
      <c r="D4725" s="24"/>
      <c r="F4725" s="24"/>
      <c r="K4725" s="9" t="n">
        <f aca="false">IF($A4725="",0,IF(OR(N($D4725)=0,$D4725&amp;""=TOP!$C$5&amp;""),1,0))</f>
        <v>0</v>
      </c>
      <c r="L4725" s="27" t="n">
        <f aca="false">IF($K4725=0,0,IFERROR(INDEX(購買率算出!$P$6:$P$3005,MATCH($A4725&amp;"",購買率算出!$C$6:$C$3005,0)),0))</f>
        <v>0</v>
      </c>
    </row>
    <row r="4726" customFormat="false" ht="15" hidden="false" customHeight="false" outlineLevel="0" collapsed="false">
      <c r="A4726" s="24"/>
      <c r="D4726" s="24"/>
      <c r="F4726" s="24"/>
      <c r="K4726" s="9" t="n">
        <f aca="false">IF($A4726="",0,IF(OR(N($D4726)=0,$D4726&amp;""=TOP!$C$5&amp;""),1,0))</f>
        <v>0</v>
      </c>
      <c r="L4726" s="27" t="n">
        <f aca="false">IF($K4726=0,0,IFERROR(INDEX(購買率算出!$P$6:$P$3005,MATCH($A4726&amp;"",購買率算出!$C$6:$C$3005,0)),0))</f>
        <v>0</v>
      </c>
    </row>
    <row r="4727" customFormat="false" ht="15" hidden="false" customHeight="false" outlineLevel="0" collapsed="false">
      <c r="A4727" s="24"/>
      <c r="D4727" s="24"/>
      <c r="F4727" s="24"/>
      <c r="K4727" s="9" t="n">
        <f aca="false">IF($A4727="",0,IF(OR(N($D4727)=0,$D4727&amp;""=TOP!$C$5&amp;""),1,0))</f>
        <v>0</v>
      </c>
      <c r="L4727" s="27" t="n">
        <f aca="false">IF($K4727=0,0,IFERROR(INDEX(購買率算出!$P$6:$P$3005,MATCH($A4727&amp;"",購買率算出!$C$6:$C$3005,0)),0))</f>
        <v>0</v>
      </c>
    </row>
    <row r="4728" customFormat="false" ht="15" hidden="false" customHeight="false" outlineLevel="0" collapsed="false">
      <c r="A4728" s="24"/>
      <c r="D4728" s="24"/>
      <c r="F4728" s="24"/>
      <c r="K4728" s="9" t="n">
        <f aca="false">IF($A4728="",0,IF(OR(N($D4728)=0,$D4728&amp;""=TOP!$C$5&amp;""),1,0))</f>
        <v>0</v>
      </c>
      <c r="L4728" s="27" t="n">
        <f aca="false">IF($K4728=0,0,IFERROR(INDEX(購買率算出!$P$6:$P$3005,MATCH($A4728&amp;"",購買率算出!$C$6:$C$3005,0)),0))</f>
        <v>0</v>
      </c>
    </row>
    <row r="4729" customFormat="false" ht="15" hidden="false" customHeight="false" outlineLevel="0" collapsed="false">
      <c r="A4729" s="24"/>
      <c r="D4729" s="24"/>
      <c r="F4729" s="24"/>
      <c r="K4729" s="9" t="n">
        <f aca="false">IF($A4729="",0,IF(OR(N($D4729)=0,$D4729&amp;""=TOP!$C$5&amp;""),1,0))</f>
        <v>0</v>
      </c>
      <c r="L4729" s="27" t="n">
        <f aca="false">IF($K4729=0,0,IFERROR(INDEX(購買率算出!$P$6:$P$3005,MATCH($A4729&amp;"",購買率算出!$C$6:$C$3005,0)),0))</f>
        <v>0</v>
      </c>
    </row>
    <row r="4730" customFormat="false" ht="15" hidden="false" customHeight="false" outlineLevel="0" collapsed="false">
      <c r="A4730" s="24"/>
      <c r="D4730" s="24"/>
      <c r="F4730" s="24"/>
      <c r="K4730" s="9" t="n">
        <f aca="false">IF($A4730="",0,IF(OR(N($D4730)=0,$D4730&amp;""=TOP!$C$5&amp;""),1,0))</f>
        <v>0</v>
      </c>
      <c r="L4730" s="27" t="n">
        <f aca="false">IF($K4730=0,0,IFERROR(INDEX(購買率算出!$P$6:$P$3005,MATCH($A4730&amp;"",購買率算出!$C$6:$C$3005,0)),0))</f>
        <v>0</v>
      </c>
    </row>
    <row r="4731" customFormat="false" ht="15" hidden="false" customHeight="false" outlineLevel="0" collapsed="false">
      <c r="A4731" s="24"/>
      <c r="D4731" s="24"/>
      <c r="F4731" s="24"/>
      <c r="K4731" s="9" t="n">
        <f aca="false">IF($A4731="",0,IF(OR(N($D4731)=0,$D4731&amp;""=TOP!$C$5&amp;""),1,0))</f>
        <v>0</v>
      </c>
      <c r="L4731" s="27" t="n">
        <f aca="false">IF($K4731=0,0,IFERROR(INDEX(購買率算出!$P$6:$P$3005,MATCH($A4731&amp;"",購買率算出!$C$6:$C$3005,0)),0))</f>
        <v>0</v>
      </c>
    </row>
    <row r="4732" customFormat="false" ht="15" hidden="false" customHeight="false" outlineLevel="0" collapsed="false">
      <c r="A4732" s="24"/>
      <c r="D4732" s="24"/>
      <c r="F4732" s="24"/>
      <c r="K4732" s="9" t="n">
        <f aca="false">IF($A4732="",0,IF(OR(N($D4732)=0,$D4732&amp;""=TOP!$C$5&amp;""),1,0))</f>
        <v>0</v>
      </c>
      <c r="L4732" s="27" t="n">
        <f aca="false">IF($K4732=0,0,IFERROR(INDEX(購買率算出!$P$6:$P$3005,MATCH($A4732&amp;"",購買率算出!$C$6:$C$3005,0)),0))</f>
        <v>0</v>
      </c>
    </row>
    <row r="4733" customFormat="false" ht="15" hidden="false" customHeight="false" outlineLevel="0" collapsed="false">
      <c r="A4733" s="24"/>
      <c r="D4733" s="24"/>
      <c r="F4733" s="24"/>
      <c r="K4733" s="9" t="n">
        <f aca="false">IF($A4733="",0,IF(OR(N($D4733)=0,$D4733&amp;""=TOP!$C$5&amp;""),1,0))</f>
        <v>0</v>
      </c>
      <c r="L4733" s="27" t="n">
        <f aca="false">IF($K4733=0,0,IFERROR(INDEX(購買率算出!$P$6:$P$3005,MATCH($A4733&amp;"",購買率算出!$C$6:$C$3005,0)),0))</f>
        <v>0</v>
      </c>
    </row>
    <row r="4734" customFormat="false" ht="15" hidden="false" customHeight="false" outlineLevel="0" collapsed="false">
      <c r="A4734" s="24"/>
      <c r="D4734" s="24"/>
      <c r="F4734" s="24"/>
      <c r="K4734" s="9" t="n">
        <f aca="false">IF($A4734="",0,IF(OR(N($D4734)=0,$D4734&amp;""=TOP!$C$5&amp;""),1,0))</f>
        <v>0</v>
      </c>
      <c r="L4734" s="27" t="n">
        <f aca="false">IF($K4734=0,0,IFERROR(INDEX(購買率算出!$P$6:$P$3005,MATCH($A4734&amp;"",購買率算出!$C$6:$C$3005,0)),0))</f>
        <v>0</v>
      </c>
    </row>
    <row r="4735" customFormat="false" ht="15" hidden="false" customHeight="false" outlineLevel="0" collapsed="false">
      <c r="A4735" s="24"/>
      <c r="D4735" s="24"/>
      <c r="F4735" s="24"/>
      <c r="K4735" s="9" t="n">
        <f aca="false">IF($A4735="",0,IF(OR(N($D4735)=0,$D4735&amp;""=TOP!$C$5&amp;""),1,0))</f>
        <v>0</v>
      </c>
      <c r="L4735" s="27" t="n">
        <f aca="false">IF($K4735=0,0,IFERROR(INDEX(購買率算出!$P$6:$P$3005,MATCH($A4735&amp;"",購買率算出!$C$6:$C$3005,0)),0))</f>
        <v>0</v>
      </c>
    </row>
    <row r="4736" customFormat="false" ht="15" hidden="false" customHeight="false" outlineLevel="0" collapsed="false">
      <c r="A4736" s="24"/>
      <c r="D4736" s="24"/>
      <c r="F4736" s="24"/>
      <c r="K4736" s="9" t="n">
        <f aca="false">IF($A4736="",0,IF(OR(N($D4736)=0,$D4736&amp;""=TOP!$C$5&amp;""),1,0))</f>
        <v>0</v>
      </c>
      <c r="L4736" s="27" t="n">
        <f aca="false">IF($K4736=0,0,IFERROR(INDEX(購買率算出!$P$6:$P$3005,MATCH($A4736&amp;"",購買率算出!$C$6:$C$3005,0)),0))</f>
        <v>0</v>
      </c>
    </row>
    <row r="4737" customFormat="false" ht="15" hidden="false" customHeight="false" outlineLevel="0" collapsed="false">
      <c r="A4737" s="24"/>
      <c r="D4737" s="24"/>
      <c r="F4737" s="24"/>
      <c r="K4737" s="9" t="n">
        <f aca="false">IF($A4737="",0,IF(OR(N($D4737)=0,$D4737&amp;""=TOP!$C$5&amp;""),1,0))</f>
        <v>0</v>
      </c>
      <c r="L4737" s="27" t="n">
        <f aca="false">IF($K4737=0,0,IFERROR(INDEX(購買率算出!$P$6:$P$3005,MATCH($A4737&amp;"",購買率算出!$C$6:$C$3005,0)),0))</f>
        <v>0</v>
      </c>
    </row>
    <row r="4738" customFormat="false" ht="15" hidden="false" customHeight="false" outlineLevel="0" collapsed="false">
      <c r="A4738" s="24"/>
      <c r="D4738" s="24"/>
      <c r="F4738" s="24"/>
      <c r="K4738" s="9" t="n">
        <f aca="false">IF($A4738="",0,IF(OR(N($D4738)=0,$D4738&amp;""=TOP!$C$5&amp;""),1,0))</f>
        <v>0</v>
      </c>
      <c r="L4738" s="27" t="n">
        <f aca="false">IF($K4738=0,0,IFERROR(INDEX(購買率算出!$P$6:$P$3005,MATCH($A4738&amp;"",購買率算出!$C$6:$C$3005,0)),0))</f>
        <v>0</v>
      </c>
    </row>
    <row r="4739" customFormat="false" ht="15" hidden="false" customHeight="false" outlineLevel="0" collapsed="false">
      <c r="A4739" s="24"/>
      <c r="D4739" s="24"/>
      <c r="F4739" s="24"/>
      <c r="K4739" s="9" t="n">
        <f aca="false">IF($A4739="",0,IF(OR(N($D4739)=0,$D4739&amp;""=TOP!$C$5&amp;""),1,0))</f>
        <v>0</v>
      </c>
      <c r="L4739" s="27" t="n">
        <f aca="false">IF($K4739=0,0,IFERROR(INDEX(購買率算出!$P$6:$P$3005,MATCH($A4739&amp;"",購買率算出!$C$6:$C$3005,0)),0))</f>
        <v>0</v>
      </c>
    </row>
    <row r="4740" customFormat="false" ht="15" hidden="false" customHeight="false" outlineLevel="0" collapsed="false">
      <c r="A4740" s="24"/>
      <c r="D4740" s="24"/>
      <c r="F4740" s="24"/>
      <c r="K4740" s="9" t="n">
        <f aca="false">IF($A4740="",0,IF(OR(N($D4740)=0,$D4740&amp;""=TOP!$C$5&amp;""),1,0))</f>
        <v>0</v>
      </c>
      <c r="L4740" s="27" t="n">
        <f aca="false">IF($K4740=0,0,IFERROR(INDEX(購買率算出!$P$6:$P$3005,MATCH($A4740&amp;"",購買率算出!$C$6:$C$3005,0)),0))</f>
        <v>0</v>
      </c>
    </row>
    <row r="4741" customFormat="false" ht="15" hidden="false" customHeight="false" outlineLevel="0" collapsed="false">
      <c r="A4741" s="24"/>
      <c r="D4741" s="24"/>
      <c r="F4741" s="24"/>
      <c r="K4741" s="9" t="n">
        <f aca="false">IF($A4741="",0,IF(OR(N($D4741)=0,$D4741&amp;""=TOP!$C$5&amp;""),1,0))</f>
        <v>0</v>
      </c>
      <c r="L4741" s="27" t="n">
        <f aca="false">IF($K4741=0,0,IFERROR(INDEX(購買率算出!$P$6:$P$3005,MATCH($A4741&amp;"",購買率算出!$C$6:$C$3005,0)),0))</f>
        <v>0</v>
      </c>
    </row>
    <row r="4742" customFormat="false" ht="15" hidden="false" customHeight="false" outlineLevel="0" collapsed="false">
      <c r="A4742" s="24"/>
      <c r="D4742" s="24"/>
      <c r="F4742" s="24"/>
      <c r="K4742" s="9" t="n">
        <f aca="false">IF($A4742="",0,IF(OR(N($D4742)=0,$D4742&amp;""=TOP!$C$5&amp;""),1,0))</f>
        <v>0</v>
      </c>
      <c r="L4742" s="27" t="n">
        <f aca="false">IF($K4742=0,0,IFERROR(INDEX(購買率算出!$P$6:$P$3005,MATCH($A4742&amp;"",購買率算出!$C$6:$C$3005,0)),0))</f>
        <v>0</v>
      </c>
    </row>
    <row r="4743" customFormat="false" ht="15" hidden="false" customHeight="false" outlineLevel="0" collapsed="false">
      <c r="A4743" s="24"/>
      <c r="D4743" s="24"/>
      <c r="F4743" s="24"/>
      <c r="K4743" s="9" t="n">
        <f aca="false">IF($A4743="",0,IF(OR(N($D4743)=0,$D4743&amp;""=TOP!$C$5&amp;""),1,0))</f>
        <v>0</v>
      </c>
      <c r="L4743" s="27" t="n">
        <f aca="false">IF($K4743=0,0,IFERROR(INDEX(購買率算出!$P$6:$P$3005,MATCH($A4743&amp;"",購買率算出!$C$6:$C$3005,0)),0))</f>
        <v>0</v>
      </c>
    </row>
    <row r="4744" customFormat="false" ht="15" hidden="false" customHeight="false" outlineLevel="0" collapsed="false">
      <c r="A4744" s="24"/>
      <c r="D4744" s="24"/>
      <c r="F4744" s="24"/>
      <c r="K4744" s="9" t="n">
        <f aca="false">IF($A4744="",0,IF(OR(N($D4744)=0,$D4744&amp;""=TOP!$C$5&amp;""),1,0))</f>
        <v>0</v>
      </c>
      <c r="L4744" s="27" t="n">
        <f aca="false">IF($K4744=0,0,IFERROR(INDEX(購買率算出!$P$6:$P$3005,MATCH($A4744&amp;"",購買率算出!$C$6:$C$3005,0)),0))</f>
        <v>0</v>
      </c>
    </row>
    <row r="4745" customFormat="false" ht="15" hidden="false" customHeight="false" outlineLevel="0" collapsed="false">
      <c r="A4745" s="24"/>
      <c r="D4745" s="24"/>
      <c r="F4745" s="24"/>
      <c r="K4745" s="9" t="n">
        <f aca="false">IF($A4745="",0,IF(OR(N($D4745)=0,$D4745&amp;""=TOP!$C$5&amp;""),1,0))</f>
        <v>0</v>
      </c>
      <c r="L4745" s="27" t="n">
        <f aca="false">IF($K4745=0,0,IFERROR(INDEX(購買率算出!$P$6:$P$3005,MATCH($A4745&amp;"",購買率算出!$C$6:$C$3005,0)),0))</f>
        <v>0</v>
      </c>
    </row>
    <row r="4746" customFormat="false" ht="15" hidden="false" customHeight="false" outlineLevel="0" collapsed="false">
      <c r="A4746" s="24"/>
      <c r="D4746" s="24"/>
      <c r="F4746" s="24"/>
      <c r="K4746" s="9" t="n">
        <f aca="false">IF($A4746="",0,IF(OR(N($D4746)=0,$D4746&amp;""=TOP!$C$5&amp;""),1,0))</f>
        <v>0</v>
      </c>
      <c r="L4746" s="27" t="n">
        <f aca="false">IF($K4746=0,0,IFERROR(INDEX(購買率算出!$P$6:$P$3005,MATCH($A4746&amp;"",購買率算出!$C$6:$C$3005,0)),0))</f>
        <v>0</v>
      </c>
    </row>
    <row r="4747" customFormat="false" ht="15" hidden="false" customHeight="false" outlineLevel="0" collapsed="false">
      <c r="A4747" s="24"/>
      <c r="D4747" s="24"/>
      <c r="F4747" s="24"/>
      <c r="K4747" s="9" t="n">
        <f aca="false">IF($A4747="",0,IF(OR(N($D4747)=0,$D4747&amp;""=TOP!$C$5&amp;""),1,0))</f>
        <v>0</v>
      </c>
      <c r="L4747" s="27" t="n">
        <f aca="false">IF($K4747=0,0,IFERROR(INDEX(購買率算出!$P$6:$P$3005,MATCH($A4747&amp;"",購買率算出!$C$6:$C$3005,0)),0))</f>
        <v>0</v>
      </c>
    </row>
    <row r="4748" customFormat="false" ht="15" hidden="false" customHeight="false" outlineLevel="0" collapsed="false">
      <c r="A4748" s="24"/>
      <c r="D4748" s="24"/>
      <c r="F4748" s="24"/>
      <c r="K4748" s="9" t="n">
        <f aca="false">IF($A4748="",0,IF(OR(N($D4748)=0,$D4748&amp;""=TOP!$C$5&amp;""),1,0))</f>
        <v>0</v>
      </c>
      <c r="L4748" s="27" t="n">
        <f aca="false">IF($K4748=0,0,IFERROR(INDEX(購買率算出!$P$6:$P$3005,MATCH($A4748&amp;"",購買率算出!$C$6:$C$3005,0)),0))</f>
        <v>0</v>
      </c>
    </row>
    <row r="4749" customFormat="false" ht="15" hidden="false" customHeight="false" outlineLevel="0" collapsed="false">
      <c r="A4749" s="24"/>
      <c r="D4749" s="24"/>
      <c r="F4749" s="24"/>
      <c r="K4749" s="9" t="n">
        <f aca="false">IF($A4749="",0,IF(OR(N($D4749)=0,$D4749&amp;""=TOP!$C$5&amp;""),1,0))</f>
        <v>0</v>
      </c>
      <c r="L4749" s="27" t="n">
        <f aca="false">IF($K4749=0,0,IFERROR(INDEX(購買率算出!$P$6:$P$3005,MATCH($A4749&amp;"",購買率算出!$C$6:$C$3005,0)),0))</f>
        <v>0</v>
      </c>
    </row>
    <row r="4750" customFormat="false" ht="15" hidden="false" customHeight="false" outlineLevel="0" collapsed="false">
      <c r="A4750" s="24"/>
      <c r="D4750" s="24"/>
      <c r="F4750" s="24"/>
      <c r="K4750" s="9" t="n">
        <f aca="false">IF($A4750="",0,IF(OR(N($D4750)=0,$D4750&amp;""=TOP!$C$5&amp;""),1,0))</f>
        <v>0</v>
      </c>
      <c r="L4750" s="27" t="n">
        <f aca="false">IF($K4750=0,0,IFERROR(INDEX(購買率算出!$P$6:$P$3005,MATCH($A4750&amp;"",購買率算出!$C$6:$C$3005,0)),0))</f>
        <v>0</v>
      </c>
    </row>
    <row r="4751" customFormat="false" ht="15" hidden="false" customHeight="false" outlineLevel="0" collapsed="false">
      <c r="A4751" s="24"/>
      <c r="D4751" s="24"/>
      <c r="F4751" s="24"/>
      <c r="K4751" s="9" t="n">
        <f aca="false">IF($A4751="",0,IF(OR(N($D4751)=0,$D4751&amp;""=TOP!$C$5&amp;""),1,0))</f>
        <v>0</v>
      </c>
      <c r="L4751" s="27" t="n">
        <f aca="false">IF($K4751=0,0,IFERROR(INDEX(購買率算出!$P$6:$P$3005,MATCH($A4751&amp;"",購買率算出!$C$6:$C$3005,0)),0))</f>
        <v>0</v>
      </c>
    </row>
    <row r="4752" customFormat="false" ht="15" hidden="false" customHeight="false" outlineLevel="0" collapsed="false">
      <c r="A4752" s="24"/>
      <c r="D4752" s="24"/>
      <c r="F4752" s="24"/>
      <c r="K4752" s="9" t="n">
        <f aca="false">IF($A4752="",0,IF(OR(N($D4752)=0,$D4752&amp;""=TOP!$C$5&amp;""),1,0))</f>
        <v>0</v>
      </c>
      <c r="L4752" s="27" t="n">
        <f aca="false">IF($K4752=0,0,IFERROR(INDEX(購買率算出!$P$6:$P$3005,MATCH($A4752&amp;"",購買率算出!$C$6:$C$3005,0)),0))</f>
        <v>0</v>
      </c>
    </row>
    <row r="4753" customFormat="false" ht="15" hidden="false" customHeight="false" outlineLevel="0" collapsed="false">
      <c r="A4753" s="24"/>
      <c r="D4753" s="24"/>
      <c r="F4753" s="24"/>
      <c r="K4753" s="9" t="n">
        <f aca="false">IF($A4753="",0,IF(OR(N($D4753)=0,$D4753&amp;""=TOP!$C$5&amp;""),1,0))</f>
        <v>0</v>
      </c>
      <c r="L4753" s="27" t="n">
        <f aca="false">IF($K4753=0,0,IFERROR(INDEX(購買率算出!$P$6:$P$3005,MATCH($A4753&amp;"",購買率算出!$C$6:$C$3005,0)),0))</f>
        <v>0</v>
      </c>
    </row>
    <row r="4754" customFormat="false" ht="15" hidden="false" customHeight="false" outlineLevel="0" collapsed="false">
      <c r="A4754" s="24"/>
      <c r="D4754" s="24"/>
      <c r="F4754" s="24"/>
      <c r="K4754" s="9" t="n">
        <f aca="false">IF($A4754="",0,IF(OR(N($D4754)=0,$D4754&amp;""=TOP!$C$5&amp;""),1,0))</f>
        <v>0</v>
      </c>
      <c r="L4754" s="27" t="n">
        <f aca="false">IF($K4754=0,0,IFERROR(INDEX(購買率算出!$P$6:$P$3005,MATCH($A4754&amp;"",購買率算出!$C$6:$C$3005,0)),0))</f>
        <v>0</v>
      </c>
    </row>
    <row r="4755" customFormat="false" ht="15" hidden="false" customHeight="false" outlineLevel="0" collapsed="false">
      <c r="A4755" s="24"/>
      <c r="D4755" s="24"/>
      <c r="F4755" s="24"/>
      <c r="K4755" s="9" t="n">
        <f aca="false">IF($A4755="",0,IF(OR(N($D4755)=0,$D4755&amp;""=TOP!$C$5&amp;""),1,0))</f>
        <v>0</v>
      </c>
      <c r="L4755" s="27" t="n">
        <f aca="false">IF($K4755=0,0,IFERROR(INDEX(購買率算出!$P$6:$P$3005,MATCH($A4755&amp;"",購買率算出!$C$6:$C$3005,0)),0))</f>
        <v>0</v>
      </c>
    </row>
    <row r="4756" customFormat="false" ht="15" hidden="false" customHeight="false" outlineLevel="0" collapsed="false">
      <c r="A4756" s="24"/>
      <c r="D4756" s="24"/>
      <c r="F4756" s="24"/>
      <c r="K4756" s="9" t="n">
        <f aca="false">IF($A4756="",0,IF(OR(N($D4756)=0,$D4756&amp;""=TOP!$C$5&amp;""),1,0))</f>
        <v>0</v>
      </c>
      <c r="L4756" s="27" t="n">
        <f aca="false">IF($K4756=0,0,IFERROR(INDEX(購買率算出!$P$6:$P$3005,MATCH($A4756&amp;"",購買率算出!$C$6:$C$3005,0)),0))</f>
        <v>0</v>
      </c>
    </row>
    <row r="4757" customFormat="false" ht="15" hidden="false" customHeight="false" outlineLevel="0" collapsed="false">
      <c r="A4757" s="24"/>
      <c r="D4757" s="24"/>
      <c r="F4757" s="24"/>
      <c r="K4757" s="9" t="n">
        <f aca="false">IF($A4757="",0,IF(OR(N($D4757)=0,$D4757&amp;""=TOP!$C$5&amp;""),1,0))</f>
        <v>0</v>
      </c>
      <c r="L4757" s="27" t="n">
        <f aca="false">IF($K4757=0,0,IFERROR(INDEX(購買率算出!$P$6:$P$3005,MATCH($A4757&amp;"",購買率算出!$C$6:$C$3005,0)),0))</f>
        <v>0</v>
      </c>
    </row>
    <row r="4758" customFormat="false" ht="15" hidden="false" customHeight="false" outlineLevel="0" collapsed="false">
      <c r="A4758" s="24"/>
      <c r="D4758" s="24"/>
      <c r="F4758" s="24"/>
      <c r="K4758" s="9" t="n">
        <f aca="false">IF($A4758="",0,IF(OR(N($D4758)=0,$D4758&amp;""=TOP!$C$5&amp;""),1,0))</f>
        <v>0</v>
      </c>
      <c r="L4758" s="27" t="n">
        <f aca="false">IF($K4758=0,0,IFERROR(INDEX(購買率算出!$P$6:$P$3005,MATCH($A4758&amp;"",購買率算出!$C$6:$C$3005,0)),0))</f>
        <v>0</v>
      </c>
    </row>
    <row r="4759" customFormat="false" ht="15" hidden="false" customHeight="false" outlineLevel="0" collapsed="false">
      <c r="A4759" s="24"/>
      <c r="D4759" s="24"/>
      <c r="F4759" s="24"/>
      <c r="K4759" s="9" t="n">
        <f aca="false">IF($A4759="",0,IF(OR(N($D4759)=0,$D4759&amp;""=TOP!$C$5&amp;""),1,0))</f>
        <v>0</v>
      </c>
      <c r="L4759" s="27" t="n">
        <f aca="false">IF($K4759=0,0,IFERROR(INDEX(購買率算出!$P$6:$P$3005,MATCH($A4759&amp;"",購買率算出!$C$6:$C$3005,0)),0))</f>
        <v>0</v>
      </c>
    </row>
    <row r="4760" customFormat="false" ht="15" hidden="false" customHeight="false" outlineLevel="0" collapsed="false">
      <c r="A4760" s="24"/>
      <c r="D4760" s="24"/>
      <c r="F4760" s="24"/>
      <c r="K4760" s="9" t="n">
        <f aca="false">IF($A4760="",0,IF(OR(N($D4760)=0,$D4760&amp;""=TOP!$C$5&amp;""),1,0))</f>
        <v>0</v>
      </c>
      <c r="L4760" s="27" t="n">
        <f aca="false">IF($K4760=0,0,IFERROR(INDEX(購買率算出!$P$6:$P$3005,MATCH($A4760&amp;"",購買率算出!$C$6:$C$3005,0)),0))</f>
        <v>0</v>
      </c>
    </row>
    <row r="4761" customFormat="false" ht="15" hidden="false" customHeight="false" outlineLevel="0" collapsed="false">
      <c r="A4761" s="24"/>
      <c r="D4761" s="24"/>
      <c r="F4761" s="24"/>
      <c r="K4761" s="9" t="n">
        <f aca="false">IF($A4761="",0,IF(OR(N($D4761)=0,$D4761&amp;""=TOP!$C$5&amp;""),1,0))</f>
        <v>0</v>
      </c>
      <c r="L4761" s="27" t="n">
        <f aca="false">IF($K4761=0,0,IFERROR(INDEX(購買率算出!$P$6:$P$3005,MATCH($A4761&amp;"",購買率算出!$C$6:$C$3005,0)),0))</f>
        <v>0</v>
      </c>
    </row>
    <row r="4762" customFormat="false" ht="15" hidden="false" customHeight="false" outlineLevel="0" collapsed="false">
      <c r="A4762" s="24"/>
      <c r="D4762" s="24"/>
      <c r="F4762" s="24"/>
      <c r="K4762" s="9" t="n">
        <f aca="false">IF($A4762="",0,IF(OR(N($D4762)=0,$D4762&amp;""=TOP!$C$5&amp;""),1,0))</f>
        <v>0</v>
      </c>
      <c r="L4762" s="27" t="n">
        <f aca="false">IF($K4762=0,0,IFERROR(INDEX(購買率算出!$P$6:$P$3005,MATCH($A4762&amp;"",購買率算出!$C$6:$C$3005,0)),0))</f>
        <v>0</v>
      </c>
    </row>
    <row r="4763" customFormat="false" ht="15" hidden="false" customHeight="false" outlineLevel="0" collapsed="false">
      <c r="A4763" s="24"/>
      <c r="D4763" s="24"/>
      <c r="F4763" s="24"/>
      <c r="K4763" s="9" t="n">
        <f aca="false">IF($A4763="",0,IF(OR(N($D4763)=0,$D4763&amp;""=TOP!$C$5&amp;""),1,0))</f>
        <v>0</v>
      </c>
      <c r="L4763" s="27" t="n">
        <f aca="false">IF($K4763=0,0,IFERROR(INDEX(購買率算出!$P$6:$P$3005,MATCH($A4763&amp;"",購買率算出!$C$6:$C$3005,0)),0))</f>
        <v>0</v>
      </c>
    </row>
    <row r="4764" customFormat="false" ht="15" hidden="false" customHeight="false" outlineLevel="0" collapsed="false">
      <c r="A4764" s="24"/>
      <c r="D4764" s="24"/>
      <c r="F4764" s="24"/>
      <c r="K4764" s="9" t="n">
        <f aca="false">IF($A4764="",0,IF(OR(N($D4764)=0,$D4764&amp;""=TOP!$C$5&amp;""),1,0))</f>
        <v>0</v>
      </c>
      <c r="L4764" s="27" t="n">
        <f aca="false">IF($K4764=0,0,IFERROR(INDEX(購買率算出!$P$6:$P$3005,MATCH($A4764&amp;"",購買率算出!$C$6:$C$3005,0)),0))</f>
        <v>0</v>
      </c>
    </row>
    <row r="4765" customFormat="false" ht="15" hidden="false" customHeight="false" outlineLevel="0" collapsed="false">
      <c r="A4765" s="24"/>
      <c r="D4765" s="24"/>
      <c r="F4765" s="24"/>
      <c r="K4765" s="9" t="n">
        <f aca="false">IF($A4765="",0,IF(OR(N($D4765)=0,$D4765&amp;""=TOP!$C$5&amp;""),1,0))</f>
        <v>0</v>
      </c>
      <c r="L4765" s="27" t="n">
        <f aca="false">IF($K4765=0,0,IFERROR(INDEX(購買率算出!$P$6:$P$3005,MATCH($A4765&amp;"",購買率算出!$C$6:$C$3005,0)),0))</f>
        <v>0</v>
      </c>
    </row>
    <row r="4766" customFormat="false" ht="15" hidden="false" customHeight="false" outlineLevel="0" collapsed="false">
      <c r="A4766" s="24"/>
      <c r="D4766" s="24"/>
      <c r="F4766" s="24"/>
      <c r="K4766" s="9" t="n">
        <f aca="false">IF($A4766="",0,IF(OR(N($D4766)=0,$D4766&amp;""=TOP!$C$5&amp;""),1,0))</f>
        <v>0</v>
      </c>
      <c r="L4766" s="27" t="n">
        <f aca="false">IF($K4766=0,0,IFERROR(INDEX(購買率算出!$P$6:$P$3005,MATCH($A4766&amp;"",購買率算出!$C$6:$C$3005,0)),0))</f>
        <v>0</v>
      </c>
    </row>
    <row r="4767" customFormat="false" ht="15" hidden="false" customHeight="false" outlineLevel="0" collapsed="false">
      <c r="A4767" s="24"/>
      <c r="D4767" s="24"/>
      <c r="F4767" s="24"/>
      <c r="K4767" s="9" t="n">
        <f aca="false">IF($A4767="",0,IF(OR(N($D4767)=0,$D4767&amp;""=TOP!$C$5&amp;""),1,0))</f>
        <v>0</v>
      </c>
      <c r="L4767" s="27" t="n">
        <f aca="false">IF($K4767=0,0,IFERROR(INDEX(購買率算出!$P$6:$P$3005,MATCH($A4767&amp;"",購買率算出!$C$6:$C$3005,0)),0))</f>
        <v>0</v>
      </c>
    </row>
    <row r="4768" customFormat="false" ht="15" hidden="false" customHeight="false" outlineLevel="0" collapsed="false">
      <c r="A4768" s="24"/>
      <c r="D4768" s="24"/>
      <c r="F4768" s="24"/>
      <c r="K4768" s="9" t="n">
        <f aca="false">IF($A4768="",0,IF(OR(N($D4768)=0,$D4768&amp;""=TOP!$C$5&amp;""),1,0))</f>
        <v>0</v>
      </c>
      <c r="L4768" s="27" t="n">
        <f aca="false">IF($K4768=0,0,IFERROR(INDEX(購買率算出!$P$6:$P$3005,MATCH($A4768&amp;"",購買率算出!$C$6:$C$3005,0)),0))</f>
        <v>0</v>
      </c>
    </row>
    <row r="4769" customFormat="false" ht="15" hidden="false" customHeight="false" outlineLevel="0" collapsed="false">
      <c r="A4769" s="24"/>
      <c r="D4769" s="24"/>
      <c r="F4769" s="24"/>
      <c r="K4769" s="9" t="n">
        <f aca="false">IF($A4769="",0,IF(OR(N($D4769)=0,$D4769&amp;""=TOP!$C$5&amp;""),1,0))</f>
        <v>0</v>
      </c>
      <c r="L4769" s="27" t="n">
        <f aca="false">IF($K4769=0,0,IFERROR(INDEX(購買率算出!$P$6:$P$3005,MATCH($A4769&amp;"",購買率算出!$C$6:$C$3005,0)),0))</f>
        <v>0</v>
      </c>
    </row>
    <row r="4770" customFormat="false" ht="15" hidden="false" customHeight="false" outlineLevel="0" collapsed="false">
      <c r="A4770" s="24"/>
      <c r="D4770" s="24"/>
      <c r="F4770" s="24"/>
      <c r="K4770" s="9" t="n">
        <f aca="false">IF($A4770="",0,IF(OR(N($D4770)=0,$D4770&amp;""=TOP!$C$5&amp;""),1,0))</f>
        <v>0</v>
      </c>
      <c r="L4770" s="27" t="n">
        <f aca="false">IF($K4770=0,0,IFERROR(INDEX(購買率算出!$P$6:$P$3005,MATCH($A4770&amp;"",購買率算出!$C$6:$C$3005,0)),0))</f>
        <v>0</v>
      </c>
    </row>
    <row r="4771" customFormat="false" ht="15" hidden="false" customHeight="false" outlineLevel="0" collapsed="false">
      <c r="A4771" s="24"/>
      <c r="D4771" s="24"/>
      <c r="F4771" s="24"/>
      <c r="K4771" s="9" t="n">
        <f aca="false">IF($A4771="",0,IF(OR(N($D4771)=0,$D4771&amp;""=TOP!$C$5&amp;""),1,0))</f>
        <v>0</v>
      </c>
      <c r="L4771" s="27" t="n">
        <f aca="false">IF($K4771=0,0,IFERROR(INDEX(購買率算出!$P$6:$P$3005,MATCH($A4771&amp;"",購買率算出!$C$6:$C$3005,0)),0))</f>
        <v>0</v>
      </c>
    </row>
    <row r="4772" customFormat="false" ht="15" hidden="false" customHeight="false" outlineLevel="0" collapsed="false">
      <c r="A4772" s="24"/>
      <c r="D4772" s="24"/>
      <c r="F4772" s="24"/>
      <c r="K4772" s="9" t="n">
        <f aca="false">IF($A4772="",0,IF(OR(N($D4772)=0,$D4772&amp;""=TOP!$C$5&amp;""),1,0))</f>
        <v>0</v>
      </c>
      <c r="L4772" s="27" t="n">
        <f aca="false">IF($K4772=0,0,IFERROR(INDEX(購買率算出!$P$6:$P$3005,MATCH($A4772&amp;"",購買率算出!$C$6:$C$3005,0)),0))</f>
        <v>0</v>
      </c>
    </row>
    <row r="4773" customFormat="false" ht="15" hidden="false" customHeight="false" outlineLevel="0" collapsed="false">
      <c r="A4773" s="24"/>
      <c r="D4773" s="24"/>
      <c r="F4773" s="24"/>
      <c r="K4773" s="9" t="n">
        <f aca="false">IF($A4773="",0,IF(OR(N($D4773)=0,$D4773&amp;""=TOP!$C$5&amp;""),1,0))</f>
        <v>0</v>
      </c>
      <c r="L4773" s="27" t="n">
        <f aca="false">IF($K4773=0,0,IFERROR(INDEX(購買率算出!$P$6:$P$3005,MATCH($A4773&amp;"",購買率算出!$C$6:$C$3005,0)),0))</f>
        <v>0</v>
      </c>
    </row>
    <row r="4774" customFormat="false" ht="15" hidden="false" customHeight="false" outlineLevel="0" collapsed="false">
      <c r="A4774" s="24"/>
      <c r="D4774" s="24"/>
      <c r="F4774" s="24"/>
      <c r="K4774" s="9" t="n">
        <f aca="false">IF($A4774="",0,IF(OR(N($D4774)=0,$D4774&amp;""=TOP!$C$5&amp;""),1,0))</f>
        <v>0</v>
      </c>
      <c r="L4774" s="27" t="n">
        <f aca="false">IF($K4774=0,0,IFERROR(INDEX(購買率算出!$P$6:$P$3005,MATCH($A4774&amp;"",購買率算出!$C$6:$C$3005,0)),0))</f>
        <v>0</v>
      </c>
    </row>
    <row r="4775" customFormat="false" ht="15" hidden="false" customHeight="false" outlineLevel="0" collapsed="false">
      <c r="A4775" s="24"/>
      <c r="D4775" s="24"/>
      <c r="F4775" s="24"/>
      <c r="K4775" s="9" t="n">
        <f aca="false">IF($A4775="",0,IF(OR(N($D4775)=0,$D4775&amp;""=TOP!$C$5&amp;""),1,0))</f>
        <v>0</v>
      </c>
      <c r="L4775" s="27" t="n">
        <f aca="false">IF($K4775=0,0,IFERROR(INDEX(購買率算出!$P$6:$P$3005,MATCH($A4775&amp;"",購買率算出!$C$6:$C$3005,0)),0))</f>
        <v>0</v>
      </c>
    </row>
    <row r="4776" customFormat="false" ht="15" hidden="false" customHeight="false" outlineLevel="0" collapsed="false">
      <c r="A4776" s="24"/>
      <c r="D4776" s="24"/>
      <c r="F4776" s="24"/>
      <c r="K4776" s="9" t="n">
        <f aca="false">IF($A4776="",0,IF(OR(N($D4776)=0,$D4776&amp;""=TOP!$C$5&amp;""),1,0))</f>
        <v>0</v>
      </c>
      <c r="L4776" s="27" t="n">
        <f aca="false">IF($K4776=0,0,IFERROR(INDEX(購買率算出!$P$6:$P$3005,MATCH($A4776&amp;"",購買率算出!$C$6:$C$3005,0)),0))</f>
        <v>0</v>
      </c>
    </row>
    <row r="4777" customFormat="false" ht="15" hidden="false" customHeight="false" outlineLevel="0" collapsed="false">
      <c r="A4777" s="24"/>
      <c r="D4777" s="24"/>
      <c r="F4777" s="24"/>
      <c r="K4777" s="9" t="n">
        <f aca="false">IF($A4777="",0,IF(OR(N($D4777)=0,$D4777&amp;""=TOP!$C$5&amp;""),1,0))</f>
        <v>0</v>
      </c>
      <c r="L4777" s="27" t="n">
        <f aca="false">IF($K4777=0,0,IFERROR(INDEX(購買率算出!$P$6:$P$3005,MATCH($A4777&amp;"",購買率算出!$C$6:$C$3005,0)),0))</f>
        <v>0</v>
      </c>
    </row>
    <row r="4778" customFormat="false" ht="15" hidden="false" customHeight="false" outlineLevel="0" collapsed="false">
      <c r="A4778" s="24"/>
      <c r="D4778" s="24"/>
      <c r="F4778" s="24"/>
      <c r="K4778" s="9" t="n">
        <f aca="false">IF($A4778="",0,IF(OR(N($D4778)=0,$D4778&amp;""=TOP!$C$5&amp;""),1,0))</f>
        <v>0</v>
      </c>
      <c r="L4778" s="27" t="n">
        <f aca="false">IF($K4778=0,0,IFERROR(INDEX(購買率算出!$P$6:$P$3005,MATCH($A4778&amp;"",購買率算出!$C$6:$C$3005,0)),0))</f>
        <v>0</v>
      </c>
    </row>
    <row r="4779" customFormat="false" ht="15" hidden="false" customHeight="false" outlineLevel="0" collapsed="false">
      <c r="A4779" s="24"/>
      <c r="D4779" s="24"/>
      <c r="F4779" s="24"/>
      <c r="K4779" s="9" t="n">
        <f aca="false">IF($A4779="",0,IF(OR(N($D4779)=0,$D4779&amp;""=TOP!$C$5&amp;""),1,0))</f>
        <v>0</v>
      </c>
      <c r="L4779" s="27" t="n">
        <f aca="false">IF($K4779=0,0,IFERROR(INDEX(購買率算出!$P$6:$P$3005,MATCH($A4779&amp;"",購買率算出!$C$6:$C$3005,0)),0))</f>
        <v>0</v>
      </c>
    </row>
    <row r="4780" customFormat="false" ht="15" hidden="false" customHeight="false" outlineLevel="0" collapsed="false">
      <c r="A4780" s="24"/>
      <c r="D4780" s="24"/>
      <c r="F4780" s="24"/>
      <c r="K4780" s="9" t="n">
        <f aca="false">IF($A4780="",0,IF(OR(N($D4780)=0,$D4780&amp;""=TOP!$C$5&amp;""),1,0))</f>
        <v>0</v>
      </c>
      <c r="L4780" s="27" t="n">
        <f aca="false">IF($K4780=0,0,IFERROR(INDEX(購買率算出!$P$6:$P$3005,MATCH($A4780&amp;"",購買率算出!$C$6:$C$3005,0)),0))</f>
        <v>0</v>
      </c>
    </row>
    <row r="4781" customFormat="false" ht="15" hidden="false" customHeight="false" outlineLevel="0" collapsed="false">
      <c r="A4781" s="24"/>
      <c r="D4781" s="24"/>
      <c r="F4781" s="24"/>
      <c r="K4781" s="9" t="n">
        <f aca="false">IF($A4781="",0,IF(OR(N($D4781)=0,$D4781&amp;""=TOP!$C$5&amp;""),1,0))</f>
        <v>0</v>
      </c>
      <c r="L4781" s="27" t="n">
        <f aca="false">IF($K4781=0,0,IFERROR(INDEX(購買率算出!$P$6:$P$3005,MATCH($A4781&amp;"",購買率算出!$C$6:$C$3005,0)),0))</f>
        <v>0</v>
      </c>
    </row>
    <row r="4782" customFormat="false" ht="15" hidden="false" customHeight="false" outlineLevel="0" collapsed="false">
      <c r="A4782" s="24"/>
      <c r="D4782" s="24"/>
      <c r="F4782" s="24"/>
      <c r="K4782" s="9" t="n">
        <f aca="false">IF($A4782="",0,IF(OR(N($D4782)=0,$D4782&amp;""=TOP!$C$5&amp;""),1,0))</f>
        <v>0</v>
      </c>
      <c r="L4782" s="27" t="n">
        <f aca="false">IF($K4782=0,0,IFERROR(INDEX(購買率算出!$P$6:$P$3005,MATCH($A4782&amp;"",購買率算出!$C$6:$C$3005,0)),0))</f>
        <v>0</v>
      </c>
    </row>
    <row r="4783" customFormat="false" ht="15" hidden="false" customHeight="false" outlineLevel="0" collapsed="false">
      <c r="A4783" s="24"/>
      <c r="D4783" s="24"/>
      <c r="F4783" s="24"/>
      <c r="K4783" s="9" t="n">
        <f aca="false">IF($A4783="",0,IF(OR(N($D4783)=0,$D4783&amp;""=TOP!$C$5&amp;""),1,0))</f>
        <v>0</v>
      </c>
      <c r="L4783" s="27" t="n">
        <f aca="false">IF($K4783=0,0,IFERROR(INDEX(購買率算出!$P$6:$P$3005,MATCH($A4783&amp;"",購買率算出!$C$6:$C$3005,0)),0))</f>
        <v>0</v>
      </c>
    </row>
    <row r="4784" customFormat="false" ht="15" hidden="false" customHeight="false" outlineLevel="0" collapsed="false">
      <c r="A4784" s="24"/>
      <c r="D4784" s="24"/>
      <c r="F4784" s="24"/>
      <c r="K4784" s="9" t="n">
        <f aca="false">IF($A4784="",0,IF(OR(N($D4784)=0,$D4784&amp;""=TOP!$C$5&amp;""),1,0))</f>
        <v>0</v>
      </c>
      <c r="L4784" s="27" t="n">
        <f aca="false">IF($K4784=0,0,IFERROR(INDEX(購買率算出!$P$6:$P$3005,MATCH($A4784&amp;"",購買率算出!$C$6:$C$3005,0)),0))</f>
        <v>0</v>
      </c>
    </row>
    <row r="4785" customFormat="false" ht="15" hidden="false" customHeight="false" outlineLevel="0" collapsed="false">
      <c r="A4785" s="24"/>
      <c r="D4785" s="24"/>
      <c r="F4785" s="24"/>
      <c r="K4785" s="9" t="n">
        <f aca="false">IF($A4785="",0,IF(OR(N($D4785)=0,$D4785&amp;""=TOP!$C$5&amp;""),1,0))</f>
        <v>0</v>
      </c>
      <c r="L4785" s="27" t="n">
        <f aca="false">IF($K4785=0,0,IFERROR(INDEX(購買率算出!$P$6:$P$3005,MATCH($A4785&amp;"",購買率算出!$C$6:$C$3005,0)),0))</f>
        <v>0</v>
      </c>
    </row>
    <row r="4786" customFormat="false" ht="15" hidden="false" customHeight="false" outlineLevel="0" collapsed="false">
      <c r="A4786" s="24"/>
      <c r="D4786" s="24"/>
      <c r="F4786" s="24"/>
      <c r="K4786" s="9" t="n">
        <f aca="false">IF($A4786="",0,IF(OR(N($D4786)=0,$D4786&amp;""=TOP!$C$5&amp;""),1,0))</f>
        <v>0</v>
      </c>
      <c r="L4786" s="27" t="n">
        <f aca="false">IF($K4786=0,0,IFERROR(INDEX(購買率算出!$P$6:$P$3005,MATCH($A4786&amp;"",購買率算出!$C$6:$C$3005,0)),0))</f>
        <v>0</v>
      </c>
    </row>
    <row r="4787" customFormat="false" ht="15" hidden="false" customHeight="false" outlineLevel="0" collapsed="false">
      <c r="A4787" s="24"/>
      <c r="D4787" s="24"/>
      <c r="F4787" s="24"/>
      <c r="K4787" s="9" t="n">
        <f aca="false">IF($A4787="",0,IF(OR(N($D4787)=0,$D4787&amp;""=TOP!$C$5&amp;""),1,0))</f>
        <v>0</v>
      </c>
      <c r="L4787" s="27" t="n">
        <f aca="false">IF($K4787=0,0,IFERROR(INDEX(購買率算出!$P$6:$P$3005,MATCH($A4787&amp;"",購買率算出!$C$6:$C$3005,0)),0))</f>
        <v>0</v>
      </c>
    </row>
    <row r="4788" customFormat="false" ht="15" hidden="false" customHeight="false" outlineLevel="0" collapsed="false">
      <c r="A4788" s="24"/>
      <c r="D4788" s="24"/>
      <c r="F4788" s="24"/>
      <c r="K4788" s="9" t="n">
        <f aca="false">IF($A4788="",0,IF(OR(N($D4788)=0,$D4788&amp;""=TOP!$C$5&amp;""),1,0))</f>
        <v>0</v>
      </c>
      <c r="L4788" s="27" t="n">
        <f aca="false">IF($K4788=0,0,IFERROR(INDEX(購買率算出!$P$6:$P$3005,MATCH($A4788&amp;"",購買率算出!$C$6:$C$3005,0)),0))</f>
        <v>0</v>
      </c>
    </row>
    <row r="4789" customFormat="false" ht="15" hidden="false" customHeight="false" outlineLevel="0" collapsed="false">
      <c r="A4789" s="24"/>
      <c r="D4789" s="24"/>
      <c r="F4789" s="24"/>
      <c r="K4789" s="9" t="n">
        <f aca="false">IF($A4789="",0,IF(OR(N($D4789)=0,$D4789&amp;""=TOP!$C$5&amp;""),1,0))</f>
        <v>0</v>
      </c>
      <c r="L4789" s="27" t="n">
        <f aca="false">IF($K4789=0,0,IFERROR(INDEX(購買率算出!$P$6:$P$3005,MATCH($A4789&amp;"",購買率算出!$C$6:$C$3005,0)),0))</f>
        <v>0</v>
      </c>
    </row>
    <row r="4790" customFormat="false" ht="15" hidden="false" customHeight="false" outlineLevel="0" collapsed="false">
      <c r="A4790" s="24"/>
      <c r="D4790" s="24"/>
      <c r="F4790" s="24"/>
      <c r="K4790" s="9" t="n">
        <f aca="false">IF($A4790="",0,IF(OR(N($D4790)=0,$D4790&amp;""=TOP!$C$5&amp;""),1,0))</f>
        <v>0</v>
      </c>
      <c r="L4790" s="27" t="n">
        <f aca="false">IF($K4790=0,0,IFERROR(INDEX(購買率算出!$P$6:$P$3005,MATCH($A4790&amp;"",購買率算出!$C$6:$C$3005,0)),0))</f>
        <v>0</v>
      </c>
    </row>
    <row r="4791" customFormat="false" ht="15" hidden="false" customHeight="false" outlineLevel="0" collapsed="false">
      <c r="A4791" s="24"/>
      <c r="D4791" s="24"/>
      <c r="F4791" s="24"/>
      <c r="K4791" s="9" t="n">
        <f aca="false">IF($A4791="",0,IF(OR(N($D4791)=0,$D4791&amp;""=TOP!$C$5&amp;""),1,0))</f>
        <v>0</v>
      </c>
      <c r="L4791" s="27" t="n">
        <f aca="false">IF($K4791=0,0,IFERROR(INDEX(購買率算出!$P$6:$P$3005,MATCH($A4791&amp;"",購買率算出!$C$6:$C$3005,0)),0))</f>
        <v>0</v>
      </c>
    </row>
    <row r="4792" customFormat="false" ht="15" hidden="false" customHeight="false" outlineLevel="0" collapsed="false">
      <c r="A4792" s="24"/>
      <c r="D4792" s="24"/>
      <c r="F4792" s="24"/>
      <c r="K4792" s="9" t="n">
        <f aca="false">IF($A4792="",0,IF(OR(N($D4792)=0,$D4792&amp;""=TOP!$C$5&amp;""),1,0))</f>
        <v>0</v>
      </c>
      <c r="L4792" s="27" t="n">
        <f aca="false">IF($K4792=0,0,IFERROR(INDEX(購買率算出!$P$6:$P$3005,MATCH($A4792&amp;"",購買率算出!$C$6:$C$3005,0)),0))</f>
        <v>0</v>
      </c>
    </row>
    <row r="4793" customFormat="false" ht="15" hidden="false" customHeight="false" outlineLevel="0" collapsed="false">
      <c r="A4793" s="24"/>
      <c r="D4793" s="24"/>
      <c r="F4793" s="24"/>
      <c r="K4793" s="9" t="n">
        <f aca="false">IF($A4793="",0,IF(OR(N($D4793)=0,$D4793&amp;""=TOP!$C$5&amp;""),1,0))</f>
        <v>0</v>
      </c>
      <c r="L4793" s="27" t="n">
        <f aca="false">IF($K4793=0,0,IFERROR(INDEX(購買率算出!$P$6:$P$3005,MATCH($A4793&amp;"",購買率算出!$C$6:$C$3005,0)),0))</f>
        <v>0</v>
      </c>
    </row>
    <row r="4794" customFormat="false" ht="15" hidden="false" customHeight="false" outlineLevel="0" collapsed="false">
      <c r="A4794" s="24"/>
      <c r="D4794" s="24"/>
      <c r="F4794" s="24"/>
      <c r="K4794" s="9" t="n">
        <f aca="false">IF($A4794="",0,IF(OR(N($D4794)=0,$D4794&amp;""=TOP!$C$5&amp;""),1,0))</f>
        <v>0</v>
      </c>
      <c r="L4794" s="27" t="n">
        <f aca="false">IF($K4794=0,0,IFERROR(INDEX(購買率算出!$P$6:$P$3005,MATCH($A4794&amp;"",購買率算出!$C$6:$C$3005,0)),0))</f>
        <v>0</v>
      </c>
    </row>
    <row r="4795" customFormat="false" ht="15" hidden="false" customHeight="false" outlineLevel="0" collapsed="false">
      <c r="A4795" s="24"/>
      <c r="D4795" s="24"/>
      <c r="F4795" s="24"/>
      <c r="K4795" s="9" t="n">
        <f aca="false">IF($A4795="",0,IF(OR(N($D4795)=0,$D4795&amp;""=TOP!$C$5&amp;""),1,0))</f>
        <v>0</v>
      </c>
      <c r="L4795" s="27" t="n">
        <f aca="false">IF($K4795=0,0,IFERROR(INDEX(購買率算出!$P$6:$P$3005,MATCH($A4795&amp;"",購買率算出!$C$6:$C$3005,0)),0))</f>
        <v>0</v>
      </c>
    </row>
    <row r="4796" customFormat="false" ht="15" hidden="false" customHeight="false" outlineLevel="0" collapsed="false">
      <c r="A4796" s="24"/>
      <c r="D4796" s="24"/>
      <c r="F4796" s="24"/>
      <c r="K4796" s="9" t="n">
        <f aca="false">IF($A4796="",0,IF(OR(N($D4796)=0,$D4796&amp;""=TOP!$C$5&amp;""),1,0))</f>
        <v>0</v>
      </c>
      <c r="L4796" s="27" t="n">
        <f aca="false">IF($K4796=0,0,IFERROR(INDEX(購買率算出!$P$6:$P$3005,MATCH($A4796&amp;"",購買率算出!$C$6:$C$3005,0)),0))</f>
        <v>0</v>
      </c>
    </row>
    <row r="4797" customFormat="false" ht="15" hidden="false" customHeight="false" outlineLevel="0" collapsed="false">
      <c r="A4797" s="24"/>
      <c r="D4797" s="24"/>
      <c r="F4797" s="24"/>
      <c r="K4797" s="9" t="n">
        <f aca="false">IF($A4797="",0,IF(OR(N($D4797)=0,$D4797&amp;""=TOP!$C$5&amp;""),1,0))</f>
        <v>0</v>
      </c>
      <c r="L4797" s="27" t="n">
        <f aca="false">IF($K4797=0,0,IFERROR(INDEX(購買率算出!$P$6:$P$3005,MATCH($A4797&amp;"",購買率算出!$C$6:$C$3005,0)),0))</f>
        <v>0</v>
      </c>
    </row>
    <row r="4798" customFormat="false" ht="15" hidden="false" customHeight="false" outlineLevel="0" collapsed="false">
      <c r="A4798" s="24"/>
      <c r="D4798" s="24"/>
      <c r="F4798" s="24"/>
      <c r="K4798" s="9" t="n">
        <f aca="false">IF($A4798="",0,IF(OR(N($D4798)=0,$D4798&amp;""=TOP!$C$5&amp;""),1,0))</f>
        <v>0</v>
      </c>
      <c r="L4798" s="27" t="n">
        <f aca="false">IF($K4798=0,0,IFERROR(INDEX(購買率算出!$P$6:$P$3005,MATCH($A4798&amp;"",購買率算出!$C$6:$C$3005,0)),0))</f>
        <v>0</v>
      </c>
    </row>
    <row r="4799" customFormat="false" ht="15" hidden="false" customHeight="false" outlineLevel="0" collapsed="false">
      <c r="A4799" s="24"/>
      <c r="D4799" s="24"/>
      <c r="F4799" s="24"/>
      <c r="K4799" s="9" t="n">
        <f aca="false">IF($A4799="",0,IF(OR(N($D4799)=0,$D4799&amp;""=TOP!$C$5&amp;""),1,0))</f>
        <v>0</v>
      </c>
      <c r="L4799" s="27" t="n">
        <f aca="false">IF($K4799=0,0,IFERROR(INDEX(購買率算出!$P$6:$P$3005,MATCH($A4799&amp;"",購買率算出!$C$6:$C$3005,0)),0))</f>
        <v>0</v>
      </c>
    </row>
    <row r="4800" customFormat="false" ht="15" hidden="false" customHeight="false" outlineLevel="0" collapsed="false">
      <c r="A4800" s="24"/>
      <c r="D4800" s="24"/>
      <c r="F4800" s="24"/>
      <c r="K4800" s="9" t="n">
        <f aca="false">IF($A4800="",0,IF(OR(N($D4800)=0,$D4800&amp;""=TOP!$C$5&amp;""),1,0))</f>
        <v>0</v>
      </c>
      <c r="L4800" s="27" t="n">
        <f aca="false">IF($K4800=0,0,IFERROR(INDEX(購買率算出!$P$6:$P$3005,MATCH($A4800&amp;"",購買率算出!$C$6:$C$3005,0)),0))</f>
        <v>0</v>
      </c>
    </row>
    <row r="4801" customFormat="false" ht="15" hidden="false" customHeight="false" outlineLevel="0" collapsed="false">
      <c r="A4801" s="24"/>
      <c r="D4801" s="24"/>
      <c r="F4801" s="24"/>
      <c r="K4801" s="9" t="n">
        <f aca="false">IF($A4801="",0,IF(OR(N($D4801)=0,$D4801&amp;""=TOP!$C$5&amp;""),1,0))</f>
        <v>0</v>
      </c>
      <c r="L4801" s="27" t="n">
        <f aca="false">IF($K4801=0,0,IFERROR(INDEX(購買率算出!$P$6:$P$3005,MATCH($A4801&amp;"",購買率算出!$C$6:$C$3005,0)),0))</f>
        <v>0</v>
      </c>
    </row>
    <row r="4802" customFormat="false" ht="15" hidden="false" customHeight="false" outlineLevel="0" collapsed="false">
      <c r="A4802" s="24"/>
      <c r="D4802" s="24"/>
      <c r="F4802" s="24"/>
      <c r="K4802" s="9" t="n">
        <f aca="false">IF($A4802="",0,IF(OR(N($D4802)=0,$D4802&amp;""=TOP!$C$5&amp;""),1,0))</f>
        <v>0</v>
      </c>
      <c r="L4802" s="27" t="n">
        <f aca="false">IF($K4802=0,0,IFERROR(INDEX(購買率算出!$P$6:$P$3005,MATCH($A4802&amp;"",購買率算出!$C$6:$C$3005,0)),0))</f>
        <v>0</v>
      </c>
    </row>
    <row r="4803" customFormat="false" ht="15" hidden="false" customHeight="false" outlineLevel="0" collapsed="false">
      <c r="A4803" s="24"/>
      <c r="D4803" s="24"/>
      <c r="F4803" s="24"/>
      <c r="K4803" s="9" t="n">
        <f aca="false">IF($A4803="",0,IF(OR(N($D4803)=0,$D4803&amp;""=TOP!$C$5&amp;""),1,0))</f>
        <v>0</v>
      </c>
      <c r="L4803" s="27" t="n">
        <f aca="false">IF($K4803=0,0,IFERROR(INDEX(購買率算出!$P$6:$P$3005,MATCH($A4803&amp;"",購買率算出!$C$6:$C$3005,0)),0))</f>
        <v>0</v>
      </c>
    </row>
    <row r="4804" customFormat="false" ht="15" hidden="false" customHeight="false" outlineLevel="0" collapsed="false">
      <c r="A4804" s="24"/>
      <c r="D4804" s="24"/>
      <c r="F4804" s="24"/>
      <c r="K4804" s="9" t="n">
        <f aca="false">IF($A4804="",0,IF(OR(N($D4804)=0,$D4804&amp;""=TOP!$C$5&amp;""),1,0))</f>
        <v>0</v>
      </c>
      <c r="L4804" s="27" t="n">
        <f aca="false">IF($K4804=0,0,IFERROR(INDEX(購買率算出!$P$6:$P$3005,MATCH($A4804&amp;"",購買率算出!$C$6:$C$3005,0)),0))</f>
        <v>0</v>
      </c>
    </row>
    <row r="4805" customFormat="false" ht="15" hidden="false" customHeight="false" outlineLevel="0" collapsed="false">
      <c r="A4805" s="24"/>
      <c r="D4805" s="24"/>
      <c r="F4805" s="24"/>
      <c r="K4805" s="9" t="n">
        <f aca="false">IF($A4805="",0,IF(OR(N($D4805)=0,$D4805&amp;""=TOP!$C$5&amp;""),1,0))</f>
        <v>0</v>
      </c>
      <c r="L4805" s="27" t="n">
        <f aca="false">IF($K4805=0,0,IFERROR(INDEX(購買率算出!$P$6:$P$3005,MATCH($A4805&amp;"",購買率算出!$C$6:$C$3005,0)),0))</f>
        <v>0</v>
      </c>
    </row>
    <row r="4806" customFormat="false" ht="15" hidden="false" customHeight="false" outlineLevel="0" collapsed="false">
      <c r="A4806" s="24"/>
      <c r="D4806" s="24"/>
      <c r="F4806" s="24"/>
      <c r="K4806" s="9" t="n">
        <f aca="false">IF($A4806="",0,IF(OR(N($D4806)=0,$D4806&amp;""=TOP!$C$5&amp;""),1,0))</f>
        <v>0</v>
      </c>
      <c r="L4806" s="27" t="n">
        <f aca="false">IF($K4806=0,0,IFERROR(INDEX(購買率算出!$P$6:$P$3005,MATCH($A4806&amp;"",購買率算出!$C$6:$C$3005,0)),0))</f>
        <v>0</v>
      </c>
    </row>
    <row r="4807" customFormat="false" ht="15" hidden="false" customHeight="false" outlineLevel="0" collapsed="false">
      <c r="A4807" s="24"/>
      <c r="D4807" s="24"/>
      <c r="F4807" s="24"/>
      <c r="K4807" s="9" t="n">
        <f aca="false">IF($A4807="",0,IF(OR(N($D4807)=0,$D4807&amp;""=TOP!$C$5&amp;""),1,0))</f>
        <v>0</v>
      </c>
      <c r="L4807" s="27" t="n">
        <f aca="false">IF($K4807=0,0,IFERROR(INDEX(購買率算出!$P$6:$P$3005,MATCH($A4807&amp;"",購買率算出!$C$6:$C$3005,0)),0))</f>
        <v>0</v>
      </c>
    </row>
    <row r="4808" customFormat="false" ht="15" hidden="false" customHeight="false" outlineLevel="0" collapsed="false">
      <c r="A4808" s="24"/>
      <c r="D4808" s="24"/>
      <c r="F4808" s="24"/>
      <c r="K4808" s="9" t="n">
        <f aca="false">IF($A4808="",0,IF(OR(N($D4808)=0,$D4808&amp;""=TOP!$C$5&amp;""),1,0))</f>
        <v>0</v>
      </c>
      <c r="L4808" s="27" t="n">
        <f aca="false">IF($K4808=0,0,IFERROR(INDEX(購買率算出!$P$6:$P$3005,MATCH($A4808&amp;"",購買率算出!$C$6:$C$3005,0)),0))</f>
        <v>0</v>
      </c>
    </row>
    <row r="4809" customFormat="false" ht="15" hidden="false" customHeight="false" outlineLevel="0" collapsed="false">
      <c r="A4809" s="24"/>
      <c r="D4809" s="24"/>
      <c r="F4809" s="24"/>
      <c r="K4809" s="9" t="n">
        <f aca="false">IF($A4809="",0,IF(OR(N($D4809)=0,$D4809&amp;""=TOP!$C$5&amp;""),1,0))</f>
        <v>0</v>
      </c>
      <c r="L4809" s="27" t="n">
        <f aca="false">IF($K4809=0,0,IFERROR(INDEX(購買率算出!$P$6:$P$3005,MATCH($A4809&amp;"",購買率算出!$C$6:$C$3005,0)),0))</f>
        <v>0</v>
      </c>
    </row>
    <row r="4810" customFormat="false" ht="15" hidden="false" customHeight="false" outlineLevel="0" collapsed="false">
      <c r="A4810" s="24"/>
      <c r="D4810" s="24"/>
      <c r="F4810" s="24"/>
      <c r="K4810" s="9" t="n">
        <f aca="false">IF($A4810="",0,IF(OR(N($D4810)=0,$D4810&amp;""=TOP!$C$5&amp;""),1,0))</f>
        <v>0</v>
      </c>
      <c r="L4810" s="27" t="n">
        <f aca="false">IF($K4810=0,0,IFERROR(INDEX(購買率算出!$P$6:$P$3005,MATCH($A4810&amp;"",購買率算出!$C$6:$C$3005,0)),0))</f>
        <v>0</v>
      </c>
    </row>
    <row r="4811" customFormat="false" ht="15" hidden="false" customHeight="false" outlineLevel="0" collapsed="false">
      <c r="A4811" s="24"/>
      <c r="D4811" s="24"/>
      <c r="F4811" s="24"/>
      <c r="K4811" s="9" t="n">
        <f aca="false">IF($A4811="",0,IF(OR(N($D4811)=0,$D4811&amp;""=TOP!$C$5&amp;""),1,0))</f>
        <v>0</v>
      </c>
      <c r="L4811" s="27" t="n">
        <f aca="false">IF($K4811=0,0,IFERROR(INDEX(購買率算出!$P$6:$P$3005,MATCH($A4811&amp;"",購買率算出!$C$6:$C$3005,0)),0))</f>
        <v>0</v>
      </c>
    </row>
    <row r="4812" customFormat="false" ht="15" hidden="false" customHeight="false" outlineLevel="0" collapsed="false">
      <c r="A4812" s="24"/>
      <c r="D4812" s="24"/>
      <c r="F4812" s="24"/>
      <c r="K4812" s="9" t="n">
        <f aca="false">IF($A4812="",0,IF(OR(N($D4812)=0,$D4812&amp;""=TOP!$C$5&amp;""),1,0))</f>
        <v>0</v>
      </c>
      <c r="L4812" s="27" t="n">
        <f aca="false">IF($K4812=0,0,IFERROR(INDEX(購買率算出!$P$6:$P$3005,MATCH($A4812&amp;"",購買率算出!$C$6:$C$3005,0)),0))</f>
        <v>0</v>
      </c>
    </row>
    <row r="4813" customFormat="false" ht="15" hidden="false" customHeight="false" outlineLevel="0" collapsed="false">
      <c r="A4813" s="24"/>
      <c r="D4813" s="24"/>
      <c r="F4813" s="24"/>
      <c r="K4813" s="9" t="n">
        <f aca="false">IF($A4813="",0,IF(OR(N($D4813)=0,$D4813&amp;""=TOP!$C$5&amp;""),1,0))</f>
        <v>0</v>
      </c>
      <c r="L4813" s="27" t="n">
        <f aca="false">IF($K4813=0,0,IFERROR(INDEX(購買率算出!$P$6:$P$3005,MATCH($A4813&amp;"",購買率算出!$C$6:$C$3005,0)),0))</f>
        <v>0</v>
      </c>
    </row>
    <row r="4814" customFormat="false" ht="15" hidden="false" customHeight="false" outlineLevel="0" collapsed="false">
      <c r="A4814" s="24"/>
      <c r="D4814" s="24"/>
      <c r="F4814" s="24"/>
      <c r="K4814" s="9" t="n">
        <f aca="false">IF($A4814="",0,IF(OR(N($D4814)=0,$D4814&amp;""=TOP!$C$5&amp;""),1,0))</f>
        <v>0</v>
      </c>
      <c r="L4814" s="27" t="n">
        <f aca="false">IF($K4814=0,0,IFERROR(INDEX(購買率算出!$P$6:$P$3005,MATCH($A4814&amp;"",購買率算出!$C$6:$C$3005,0)),0))</f>
        <v>0</v>
      </c>
    </row>
    <row r="4815" customFormat="false" ht="15" hidden="false" customHeight="false" outlineLevel="0" collapsed="false">
      <c r="A4815" s="24"/>
      <c r="D4815" s="24"/>
      <c r="F4815" s="24"/>
      <c r="K4815" s="9" t="n">
        <f aca="false">IF($A4815="",0,IF(OR(N($D4815)=0,$D4815&amp;""=TOP!$C$5&amp;""),1,0))</f>
        <v>0</v>
      </c>
      <c r="L4815" s="27" t="n">
        <f aca="false">IF($K4815=0,0,IFERROR(INDEX(購買率算出!$P$6:$P$3005,MATCH($A4815&amp;"",購買率算出!$C$6:$C$3005,0)),0))</f>
        <v>0</v>
      </c>
    </row>
    <row r="4816" customFormat="false" ht="15" hidden="false" customHeight="false" outlineLevel="0" collapsed="false">
      <c r="A4816" s="24"/>
      <c r="D4816" s="24"/>
      <c r="F4816" s="24"/>
      <c r="K4816" s="9" t="n">
        <f aca="false">IF($A4816="",0,IF(OR(N($D4816)=0,$D4816&amp;""=TOP!$C$5&amp;""),1,0))</f>
        <v>0</v>
      </c>
      <c r="L4816" s="27" t="n">
        <f aca="false">IF($K4816=0,0,IFERROR(INDEX(購買率算出!$P$6:$P$3005,MATCH($A4816&amp;"",購買率算出!$C$6:$C$3005,0)),0))</f>
        <v>0</v>
      </c>
    </row>
    <row r="4817" customFormat="false" ht="15" hidden="false" customHeight="false" outlineLevel="0" collapsed="false">
      <c r="A4817" s="24"/>
      <c r="D4817" s="24"/>
      <c r="F4817" s="24"/>
      <c r="K4817" s="9" t="n">
        <f aca="false">IF($A4817="",0,IF(OR(N($D4817)=0,$D4817&amp;""=TOP!$C$5&amp;""),1,0))</f>
        <v>0</v>
      </c>
      <c r="L4817" s="27" t="n">
        <f aca="false">IF($K4817=0,0,IFERROR(INDEX(購買率算出!$P$6:$P$3005,MATCH($A4817&amp;"",購買率算出!$C$6:$C$3005,0)),0))</f>
        <v>0</v>
      </c>
    </row>
    <row r="4818" customFormat="false" ht="15" hidden="false" customHeight="false" outlineLevel="0" collapsed="false">
      <c r="A4818" s="24"/>
      <c r="D4818" s="24"/>
      <c r="F4818" s="24"/>
      <c r="K4818" s="9" t="n">
        <f aca="false">IF($A4818="",0,IF(OR(N($D4818)=0,$D4818&amp;""=TOP!$C$5&amp;""),1,0))</f>
        <v>0</v>
      </c>
      <c r="L4818" s="27" t="n">
        <f aca="false">IF($K4818=0,0,IFERROR(INDEX(購買率算出!$P$6:$P$3005,MATCH($A4818&amp;"",購買率算出!$C$6:$C$3005,0)),0))</f>
        <v>0</v>
      </c>
    </row>
    <row r="4819" customFormat="false" ht="15" hidden="false" customHeight="false" outlineLevel="0" collapsed="false">
      <c r="A4819" s="24"/>
      <c r="D4819" s="24"/>
      <c r="F4819" s="24"/>
      <c r="K4819" s="9" t="n">
        <f aca="false">IF($A4819="",0,IF(OR(N($D4819)=0,$D4819&amp;""=TOP!$C$5&amp;""),1,0))</f>
        <v>0</v>
      </c>
      <c r="L4819" s="27" t="n">
        <f aca="false">IF($K4819=0,0,IFERROR(INDEX(購買率算出!$P$6:$P$3005,MATCH($A4819&amp;"",購買率算出!$C$6:$C$3005,0)),0))</f>
        <v>0</v>
      </c>
    </row>
    <row r="4820" customFormat="false" ht="15" hidden="false" customHeight="false" outlineLevel="0" collapsed="false">
      <c r="A4820" s="24"/>
      <c r="D4820" s="24"/>
      <c r="F4820" s="24"/>
      <c r="K4820" s="9" t="n">
        <f aca="false">IF($A4820="",0,IF(OR(N($D4820)=0,$D4820&amp;""=TOP!$C$5&amp;""),1,0))</f>
        <v>0</v>
      </c>
      <c r="L4820" s="27" t="n">
        <f aca="false">IF($K4820=0,0,IFERROR(INDEX(購買率算出!$P$6:$P$3005,MATCH($A4820&amp;"",購買率算出!$C$6:$C$3005,0)),0))</f>
        <v>0</v>
      </c>
    </row>
    <row r="4821" customFormat="false" ht="15" hidden="false" customHeight="false" outlineLevel="0" collapsed="false">
      <c r="A4821" s="24"/>
      <c r="D4821" s="24"/>
      <c r="F4821" s="24"/>
      <c r="K4821" s="9" t="n">
        <f aca="false">IF($A4821="",0,IF(OR(N($D4821)=0,$D4821&amp;""=TOP!$C$5&amp;""),1,0))</f>
        <v>0</v>
      </c>
      <c r="L4821" s="27" t="n">
        <f aca="false">IF($K4821=0,0,IFERROR(INDEX(購買率算出!$P$6:$P$3005,MATCH($A4821&amp;"",購買率算出!$C$6:$C$3005,0)),0))</f>
        <v>0</v>
      </c>
    </row>
    <row r="4822" customFormat="false" ht="15" hidden="false" customHeight="false" outlineLevel="0" collapsed="false">
      <c r="A4822" s="24"/>
      <c r="D4822" s="24"/>
      <c r="F4822" s="24"/>
      <c r="K4822" s="9" t="n">
        <f aca="false">IF($A4822="",0,IF(OR(N($D4822)=0,$D4822&amp;""=TOP!$C$5&amp;""),1,0))</f>
        <v>0</v>
      </c>
      <c r="L4822" s="27" t="n">
        <f aca="false">IF($K4822=0,0,IFERROR(INDEX(購買率算出!$P$6:$P$3005,MATCH($A4822&amp;"",購買率算出!$C$6:$C$3005,0)),0))</f>
        <v>0</v>
      </c>
    </row>
    <row r="4823" customFormat="false" ht="15" hidden="false" customHeight="false" outlineLevel="0" collapsed="false">
      <c r="A4823" s="24"/>
      <c r="D4823" s="24"/>
      <c r="F4823" s="24"/>
      <c r="K4823" s="9" t="n">
        <f aca="false">IF($A4823="",0,IF(OR(N($D4823)=0,$D4823&amp;""=TOP!$C$5&amp;""),1,0))</f>
        <v>0</v>
      </c>
      <c r="L4823" s="27" t="n">
        <f aca="false">IF($K4823=0,0,IFERROR(INDEX(購買率算出!$P$6:$P$3005,MATCH($A4823&amp;"",購買率算出!$C$6:$C$3005,0)),0))</f>
        <v>0</v>
      </c>
    </row>
    <row r="4824" customFormat="false" ht="15" hidden="false" customHeight="false" outlineLevel="0" collapsed="false">
      <c r="A4824" s="24"/>
      <c r="D4824" s="24"/>
      <c r="F4824" s="24"/>
      <c r="K4824" s="9" t="n">
        <f aca="false">IF($A4824="",0,IF(OR(N($D4824)=0,$D4824&amp;""=TOP!$C$5&amp;""),1,0))</f>
        <v>0</v>
      </c>
      <c r="L4824" s="27" t="n">
        <f aca="false">IF($K4824=0,0,IFERROR(INDEX(購買率算出!$P$6:$P$3005,MATCH($A4824&amp;"",購買率算出!$C$6:$C$3005,0)),0))</f>
        <v>0</v>
      </c>
    </row>
    <row r="4825" customFormat="false" ht="15" hidden="false" customHeight="false" outlineLevel="0" collapsed="false">
      <c r="A4825" s="24"/>
      <c r="D4825" s="24"/>
      <c r="F4825" s="24"/>
      <c r="K4825" s="9" t="n">
        <f aca="false">IF($A4825="",0,IF(OR(N($D4825)=0,$D4825&amp;""=TOP!$C$5&amp;""),1,0))</f>
        <v>0</v>
      </c>
      <c r="L4825" s="27" t="n">
        <f aca="false">IF($K4825=0,0,IFERROR(INDEX(購買率算出!$P$6:$P$3005,MATCH($A4825&amp;"",購買率算出!$C$6:$C$3005,0)),0))</f>
        <v>0</v>
      </c>
    </row>
    <row r="4826" customFormat="false" ht="15" hidden="false" customHeight="false" outlineLevel="0" collapsed="false">
      <c r="A4826" s="24"/>
      <c r="D4826" s="24"/>
      <c r="F4826" s="24"/>
      <c r="K4826" s="9" t="n">
        <f aca="false">IF($A4826="",0,IF(OR(N($D4826)=0,$D4826&amp;""=TOP!$C$5&amp;""),1,0))</f>
        <v>0</v>
      </c>
      <c r="L4826" s="27" t="n">
        <f aca="false">IF($K4826=0,0,IFERROR(INDEX(購買率算出!$P$6:$P$3005,MATCH($A4826&amp;"",購買率算出!$C$6:$C$3005,0)),0))</f>
        <v>0</v>
      </c>
    </row>
    <row r="4827" customFormat="false" ht="15" hidden="false" customHeight="false" outlineLevel="0" collapsed="false">
      <c r="A4827" s="24"/>
      <c r="D4827" s="24"/>
      <c r="F4827" s="24"/>
      <c r="K4827" s="9" t="n">
        <f aca="false">IF($A4827="",0,IF(OR(N($D4827)=0,$D4827&amp;""=TOP!$C$5&amp;""),1,0))</f>
        <v>0</v>
      </c>
      <c r="L4827" s="27" t="n">
        <f aca="false">IF($K4827=0,0,IFERROR(INDEX(購買率算出!$P$6:$P$3005,MATCH($A4827&amp;"",購買率算出!$C$6:$C$3005,0)),0))</f>
        <v>0</v>
      </c>
    </row>
    <row r="4828" customFormat="false" ht="15" hidden="false" customHeight="false" outlineLevel="0" collapsed="false">
      <c r="A4828" s="24"/>
      <c r="D4828" s="24"/>
      <c r="F4828" s="24"/>
      <c r="K4828" s="9" t="n">
        <f aca="false">IF($A4828="",0,IF(OR(N($D4828)=0,$D4828&amp;""=TOP!$C$5&amp;""),1,0))</f>
        <v>0</v>
      </c>
      <c r="L4828" s="27" t="n">
        <f aca="false">IF($K4828=0,0,IFERROR(INDEX(購買率算出!$P$6:$P$3005,MATCH($A4828&amp;"",購買率算出!$C$6:$C$3005,0)),0))</f>
        <v>0</v>
      </c>
    </row>
    <row r="4829" customFormat="false" ht="15" hidden="false" customHeight="false" outlineLevel="0" collapsed="false">
      <c r="A4829" s="24"/>
      <c r="D4829" s="24"/>
      <c r="F4829" s="24"/>
      <c r="K4829" s="9" t="n">
        <f aca="false">IF($A4829="",0,IF(OR(N($D4829)=0,$D4829&amp;""=TOP!$C$5&amp;""),1,0))</f>
        <v>0</v>
      </c>
      <c r="L4829" s="27" t="n">
        <f aca="false">IF($K4829=0,0,IFERROR(INDEX(購買率算出!$P$6:$P$3005,MATCH($A4829&amp;"",購買率算出!$C$6:$C$3005,0)),0))</f>
        <v>0</v>
      </c>
    </row>
    <row r="4830" customFormat="false" ht="15" hidden="false" customHeight="false" outlineLevel="0" collapsed="false">
      <c r="A4830" s="24"/>
      <c r="D4830" s="24"/>
      <c r="F4830" s="24"/>
      <c r="K4830" s="9" t="n">
        <f aca="false">IF($A4830="",0,IF(OR(N($D4830)=0,$D4830&amp;""=TOP!$C$5&amp;""),1,0))</f>
        <v>0</v>
      </c>
      <c r="L4830" s="27" t="n">
        <f aca="false">IF($K4830=0,0,IFERROR(INDEX(購買率算出!$P$6:$P$3005,MATCH($A4830&amp;"",購買率算出!$C$6:$C$3005,0)),0))</f>
        <v>0</v>
      </c>
    </row>
    <row r="4831" customFormat="false" ht="15" hidden="false" customHeight="false" outlineLevel="0" collapsed="false">
      <c r="A4831" s="24"/>
      <c r="D4831" s="24"/>
      <c r="F4831" s="24"/>
      <c r="K4831" s="9" t="n">
        <f aca="false">IF($A4831="",0,IF(OR(N($D4831)=0,$D4831&amp;""=TOP!$C$5&amp;""),1,0))</f>
        <v>0</v>
      </c>
      <c r="L4831" s="27" t="n">
        <f aca="false">IF($K4831=0,0,IFERROR(INDEX(購買率算出!$P$6:$P$3005,MATCH($A4831&amp;"",購買率算出!$C$6:$C$3005,0)),0))</f>
        <v>0</v>
      </c>
    </row>
    <row r="4832" customFormat="false" ht="15" hidden="false" customHeight="false" outlineLevel="0" collapsed="false">
      <c r="A4832" s="24"/>
      <c r="D4832" s="24"/>
      <c r="F4832" s="24"/>
      <c r="K4832" s="9" t="n">
        <f aca="false">IF($A4832="",0,IF(OR(N($D4832)=0,$D4832&amp;""=TOP!$C$5&amp;""),1,0))</f>
        <v>0</v>
      </c>
      <c r="L4832" s="27" t="n">
        <f aca="false">IF($K4832=0,0,IFERROR(INDEX(購買率算出!$P$6:$P$3005,MATCH($A4832&amp;"",購買率算出!$C$6:$C$3005,0)),0))</f>
        <v>0</v>
      </c>
    </row>
    <row r="4833" customFormat="false" ht="15" hidden="false" customHeight="false" outlineLevel="0" collapsed="false">
      <c r="A4833" s="24"/>
      <c r="D4833" s="24"/>
      <c r="F4833" s="24"/>
      <c r="K4833" s="9" t="n">
        <f aca="false">IF($A4833="",0,IF(OR(N($D4833)=0,$D4833&amp;""=TOP!$C$5&amp;""),1,0))</f>
        <v>0</v>
      </c>
      <c r="L4833" s="27" t="n">
        <f aca="false">IF($K4833=0,0,IFERROR(INDEX(購買率算出!$P$6:$P$3005,MATCH($A4833&amp;"",購買率算出!$C$6:$C$3005,0)),0))</f>
        <v>0</v>
      </c>
    </row>
    <row r="4834" customFormat="false" ht="15" hidden="false" customHeight="false" outlineLevel="0" collapsed="false">
      <c r="A4834" s="24"/>
      <c r="D4834" s="24"/>
      <c r="F4834" s="24"/>
      <c r="K4834" s="9" t="n">
        <f aca="false">IF($A4834="",0,IF(OR(N($D4834)=0,$D4834&amp;""=TOP!$C$5&amp;""),1,0))</f>
        <v>0</v>
      </c>
      <c r="L4834" s="27" t="n">
        <f aca="false">IF($K4834=0,0,IFERROR(INDEX(購買率算出!$P$6:$P$3005,MATCH($A4834&amp;"",購買率算出!$C$6:$C$3005,0)),0))</f>
        <v>0</v>
      </c>
    </row>
    <row r="4835" customFormat="false" ht="15" hidden="false" customHeight="false" outlineLevel="0" collapsed="false">
      <c r="A4835" s="24"/>
      <c r="D4835" s="24"/>
      <c r="F4835" s="24"/>
      <c r="K4835" s="9" t="n">
        <f aca="false">IF($A4835="",0,IF(OR(N($D4835)=0,$D4835&amp;""=TOP!$C$5&amp;""),1,0))</f>
        <v>0</v>
      </c>
      <c r="L4835" s="27" t="n">
        <f aca="false">IF($K4835=0,0,IFERROR(INDEX(購買率算出!$P$6:$P$3005,MATCH($A4835&amp;"",購買率算出!$C$6:$C$3005,0)),0))</f>
        <v>0</v>
      </c>
    </row>
    <row r="4836" customFormat="false" ht="15" hidden="false" customHeight="false" outlineLevel="0" collapsed="false">
      <c r="A4836" s="24"/>
      <c r="D4836" s="24"/>
      <c r="F4836" s="24"/>
      <c r="K4836" s="9" t="n">
        <f aca="false">IF($A4836="",0,IF(OR(N($D4836)=0,$D4836&amp;""=TOP!$C$5&amp;""),1,0))</f>
        <v>0</v>
      </c>
      <c r="L4836" s="27" t="n">
        <f aca="false">IF($K4836=0,0,IFERROR(INDEX(購買率算出!$P$6:$P$3005,MATCH($A4836&amp;"",購買率算出!$C$6:$C$3005,0)),0))</f>
        <v>0</v>
      </c>
    </row>
    <row r="4837" customFormat="false" ht="15" hidden="false" customHeight="false" outlineLevel="0" collapsed="false">
      <c r="A4837" s="24"/>
      <c r="D4837" s="24"/>
      <c r="F4837" s="24"/>
      <c r="K4837" s="9" t="n">
        <f aca="false">IF($A4837="",0,IF(OR(N($D4837)=0,$D4837&amp;""=TOP!$C$5&amp;""),1,0))</f>
        <v>0</v>
      </c>
      <c r="L4837" s="27" t="n">
        <f aca="false">IF($K4837=0,0,IFERROR(INDEX(購買率算出!$P$6:$P$3005,MATCH($A4837&amp;"",購買率算出!$C$6:$C$3005,0)),0))</f>
        <v>0</v>
      </c>
    </row>
    <row r="4838" customFormat="false" ht="15" hidden="false" customHeight="false" outlineLevel="0" collapsed="false">
      <c r="A4838" s="24"/>
      <c r="D4838" s="24"/>
      <c r="F4838" s="24"/>
      <c r="K4838" s="9" t="n">
        <f aca="false">IF($A4838="",0,IF(OR(N($D4838)=0,$D4838&amp;""=TOP!$C$5&amp;""),1,0))</f>
        <v>0</v>
      </c>
      <c r="L4838" s="27" t="n">
        <f aca="false">IF($K4838=0,0,IFERROR(INDEX(購買率算出!$P$6:$P$3005,MATCH($A4838&amp;"",購買率算出!$C$6:$C$3005,0)),0))</f>
        <v>0</v>
      </c>
    </row>
    <row r="4839" customFormat="false" ht="15" hidden="false" customHeight="false" outlineLevel="0" collapsed="false">
      <c r="A4839" s="24"/>
      <c r="D4839" s="24"/>
      <c r="F4839" s="24"/>
      <c r="K4839" s="9" t="n">
        <f aca="false">IF($A4839="",0,IF(OR(N($D4839)=0,$D4839&amp;""=TOP!$C$5&amp;""),1,0))</f>
        <v>0</v>
      </c>
      <c r="L4839" s="27" t="n">
        <f aca="false">IF($K4839=0,0,IFERROR(INDEX(購買率算出!$P$6:$P$3005,MATCH($A4839&amp;"",購買率算出!$C$6:$C$3005,0)),0))</f>
        <v>0</v>
      </c>
    </row>
    <row r="4840" customFormat="false" ht="15" hidden="false" customHeight="false" outlineLevel="0" collapsed="false">
      <c r="A4840" s="24"/>
      <c r="D4840" s="24"/>
      <c r="F4840" s="24"/>
      <c r="K4840" s="9" t="n">
        <f aca="false">IF($A4840="",0,IF(OR(N($D4840)=0,$D4840&amp;""=TOP!$C$5&amp;""),1,0))</f>
        <v>0</v>
      </c>
      <c r="L4840" s="27" t="n">
        <f aca="false">IF($K4840=0,0,IFERROR(INDEX(購買率算出!$P$6:$P$3005,MATCH($A4840&amp;"",購買率算出!$C$6:$C$3005,0)),0))</f>
        <v>0</v>
      </c>
    </row>
    <row r="4841" customFormat="false" ht="15" hidden="false" customHeight="false" outlineLevel="0" collapsed="false">
      <c r="A4841" s="24"/>
      <c r="D4841" s="24"/>
      <c r="F4841" s="24"/>
      <c r="K4841" s="9" t="n">
        <f aca="false">IF($A4841="",0,IF(OR(N($D4841)=0,$D4841&amp;""=TOP!$C$5&amp;""),1,0))</f>
        <v>0</v>
      </c>
      <c r="L4841" s="27" t="n">
        <f aca="false">IF($K4841=0,0,IFERROR(INDEX(購買率算出!$P$6:$P$3005,MATCH($A4841&amp;"",購買率算出!$C$6:$C$3005,0)),0))</f>
        <v>0</v>
      </c>
    </row>
    <row r="4842" customFormat="false" ht="15" hidden="false" customHeight="false" outlineLevel="0" collapsed="false">
      <c r="A4842" s="24"/>
      <c r="D4842" s="24"/>
      <c r="F4842" s="24"/>
      <c r="K4842" s="9" t="n">
        <f aca="false">IF($A4842="",0,IF(OR(N($D4842)=0,$D4842&amp;""=TOP!$C$5&amp;""),1,0))</f>
        <v>0</v>
      </c>
      <c r="L4842" s="27" t="n">
        <f aca="false">IF($K4842=0,0,IFERROR(INDEX(購買率算出!$P$6:$P$3005,MATCH($A4842&amp;"",購買率算出!$C$6:$C$3005,0)),0))</f>
        <v>0</v>
      </c>
    </row>
    <row r="4843" customFormat="false" ht="15" hidden="false" customHeight="false" outlineLevel="0" collapsed="false">
      <c r="A4843" s="24"/>
      <c r="D4843" s="24"/>
      <c r="F4843" s="24"/>
      <c r="K4843" s="9" t="n">
        <f aca="false">IF($A4843="",0,IF(OR(N($D4843)=0,$D4843&amp;""=TOP!$C$5&amp;""),1,0))</f>
        <v>0</v>
      </c>
      <c r="L4843" s="27" t="n">
        <f aca="false">IF($K4843=0,0,IFERROR(INDEX(購買率算出!$P$6:$P$3005,MATCH($A4843&amp;"",購買率算出!$C$6:$C$3005,0)),0))</f>
        <v>0</v>
      </c>
    </row>
    <row r="4844" customFormat="false" ht="15" hidden="false" customHeight="false" outlineLevel="0" collapsed="false">
      <c r="A4844" s="24"/>
      <c r="D4844" s="24"/>
      <c r="F4844" s="24"/>
      <c r="K4844" s="9" t="n">
        <f aca="false">IF($A4844="",0,IF(OR(N($D4844)=0,$D4844&amp;""=TOP!$C$5&amp;""),1,0))</f>
        <v>0</v>
      </c>
      <c r="L4844" s="27" t="n">
        <f aca="false">IF($K4844=0,0,IFERROR(INDEX(購買率算出!$P$6:$P$3005,MATCH($A4844&amp;"",購買率算出!$C$6:$C$3005,0)),0))</f>
        <v>0</v>
      </c>
    </row>
    <row r="4845" customFormat="false" ht="15" hidden="false" customHeight="false" outlineLevel="0" collapsed="false">
      <c r="A4845" s="24"/>
      <c r="D4845" s="24"/>
      <c r="F4845" s="24"/>
      <c r="K4845" s="9" t="n">
        <f aca="false">IF($A4845="",0,IF(OR(N($D4845)=0,$D4845&amp;""=TOP!$C$5&amp;""),1,0))</f>
        <v>0</v>
      </c>
      <c r="L4845" s="27" t="n">
        <f aca="false">IF($K4845=0,0,IFERROR(INDEX(購買率算出!$P$6:$P$3005,MATCH($A4845&amp;"",購買率算出!$C$6:$C$3005,0)),0))</f>
        <v>0</v>
      </c>
    </row>
    <row r="4846" customFormat="false" ht="15" hidden="false" customHeight="false" outlineLevel="0" collapsed="false">
      <c r="A4846" s="24"/>
      <c r="D4846" s="24"/>
      <c r="F4846" s="24"/>
      <c r="K4846" s="9" t="n">
        <f aca="false">IF($A4846="",0,IF(OR(N($D4846)=0,$D4846&amp;""=TOP!$C$5&amp;""),1,0))</f>
        <v>0</v>
      </c>
      <c r="L4846" s="27" t="n">
        <f aca="false">IF($K4846=0,0,IFERROR(INDEX(購買率算出!$P$6:$P$3005,MATCH($A4846&amp;"",購買率算出!$C$6:$C$3005,0)),0))</f>
        <v>0</v>
      </c>
    </row>
    <row r="4847" customFormat="false" ht="15" hidden="false" customHeight="false" outlineLevel="0" collapsed="false">
      <c r="A4847" s="24"/>
      <c r="D4847" s="24"/>
      <c r="F4847" s="24"/>
      <c r="K4847" s="9" t="n">
        <f aca="false">IF($A4847="",0,IF(OR(N($D4847)=0,$D4847&amp;""=TOP!$C$5&amp;""),1,0))</f>
        <v>0</v>
      </c>
      <c r="L4847" s="27" t="n">
        <f aca="false">IF($K4847=0,0,IFERROR(INDEX(購買率算出!$P$6:$P$3005,MATCH($A4847&amp;"",購買率算出!$C$6:$C$3005,0)),0))</f>
        <v>0</v>
      </c>
    </row>
    <row r="4848" customFormat="false" ht="15" hidden="false" customHeight="false" outlineLevel="0" collapsed="false">
      <c r="A4848" s="24"/>
      <c r="D4848" s="24"/>
      <c r="F4848" s="24"/>
      <c r="K4848" s="9" t="n">
        <f aca="false">IF($A4848="",0,IF(OR(N($D4848)=0,$D4848&amp;""=TOP!$C$5&amp;""),1,0))</f>
        <v>0</v>
      </c>
      <c r="L4848" s="27" t="n">
        <f aca="false">IF($K4848=0,0,IFERROR(INDEX(購買率算出!$P$6:$P$3005,MATCH($A4848&amp;"",購買率算出!$C$6:$C$3005,0)),0))</f>
        <v>0</v>
      </c>
    </row>
    <row r="4849" customFormat="false" ht="15" hidden="false" customHeight="false" outlineLevel="0" collapsed="false">
      <c r="A4849" s="24"/>
      <c r="D4849" s="24"/>
      <c r="F4849" s="24"/>
      <c r="K4849" s="9" t="n">
        <f aca="false">IF($A4849="",0,IF(OR(N($D4849)=0,$D4849&amp;""=TOP!$C$5&amp;""),1,0))</f>
        <v>0</v>
      </c>
      <c r="L4849" s="27" t="n">
        <f aca="false">IF($K4849=0,0,IFERROR(INDEX(購買率算出!$P$6:$P$3005,MATCH($A4849&amp;"",購買率算出!$C$6:$C$3005,0)),0))</f>
        <v>0</v>
      </c>
    </row>
    <row r="4850" customFormat="false" ht="15" hidden="false" customHeight="false" outlineLevel="0" collapsed="false">
      <c r="A4850" s="24"/>
      <c r="D4850" s="24"/>
      <c r="F4850" s="24"/>
      <c r="K4850" s="9" t="n">
        <f aca="false">IF($A4850="",0,IF(OR(N($D4850)=0,$D4850&amp;""=TOP!$C$5&amp;""),1,0))</f>
        <v>0</v>
      </c>
      <c r="L4850" s="27" t="n">
        <f aca="false">IF($K4850=0,0,IFERROR(INDEX(購買率算出!$P$6:$P$3005,MATCH($A4850&amp;"",購買率算出!$C$6:$C$3005,0)),0))</f>
        <v>0</v>
      </c>
    </row>
    <row r="4851" customFormat="false" ht="15" hidden="false" customHeight="false" outlineLevel="0" collapsed="false">
      <c r="A4851" s="24"/>
      <c r="D4851" s="24"/>
      <c r="F4851" s="24"/>
      <c r="K4851" s="9" t="n">
        <f aca="false">IF($A4851="",0,IF(OR(N($D4851)=0,$D4851&amp;""=TOP!$C$5&amp;""),1,0))</f>
        <v>0</v>
      </c>
      <c r="L4851" s="27" t="n">
        <f aca="false">IF($K4851=0,0,IFERROR(INDEX(購買率算出!$P$6:$P$3005,MATCH($A4851&amp;"",購買率算出!$C$6:$C$3005,0)),0))</f>
        <v>0</v>
      </c>
    </row>
    <row r="4852" customFormat="false" ht="15" hidden="false" customHeight="false" outlineLevel="0" collapsed="false">
      <c r="A4852" s="24"/>
      <c r="D4852" s="24"/>
      <c r="F4852" s="24"/>
      <c r="K4852" s="9" t="n">
        <f aca="false">IF($A4852="",0,IF(OR(N($D4852)=0,$D4852&amp;""=TOP!$C$5&amp;""),1,0))</f>
        <v>0</v>
      </c>
      <c r="L4852" s="27" t="n">
        <f aca="false">IF($K4852=0,0,IFERROR(INDEX(購買率算出!$P$6:$P$3005,MATCH($A4852&amp;"",購買率算出!$C$6:$C$3005,0)),0))</f>
        <v>0</v>
      </c>
    </row>
    <row r="4853" customFormat="false" ht="15" hidden="false" customHeight="false" outlineLevel="0" collapsed="false">
      <c r="A4853" s="24"/>
      <c r="D4853" s="24"/>
      <c r="F4853" s="24"/>
      <c r="K4853" s="9" t="n">
        <f aca="false">IF($A4853="",0,IF(OR(N($D4853)=0,$D4853&amp;""=TOP!$C$5&amp;""),1,0))</f>
        <v>0</v>
      </c>
      <c r="L4853" s="27" t="n">
        <f aca="false">IF($K4853=0,0,IFERROR(INDEX(購買率算出!$P$6:$P$3005,MATCH($A4853&amp;"",購買率算出!$C$6:$C$3005,0)),0))</f>
        <v>0</v>
      </c>
    </row>
    <row r="4854" customFormat="false" ht="15" hidden="false" customHeight="false" outlineLevel="0" collapsed="false">
      <c r="A4854" s="24"/>
      <c r="D4854" s="24"/>
      <c r="F4854" s="24"/>
      <c r="K4854" s="9" t="n">
        <f aca="false">IF($A4854="",0,IF(OR(N($D4854)=0,$D4854&amp;""=TOP!$C$5&amp;""),1,0))</f>
        <v>0</v>
      </c>
      <c r="L4854" s="27" t="n">
        <f aca="false">IF($K4854=0,0,IFERROR(INDEX(購買率算出!$P$6:$P$3005,MATCH($A4854&amp;"",購買率算出!$C$6:$C$3005,0)),0))</f>
        <v>0</v>
      </c>
    </row>
    <row r="4855" customFormat="false" ht="15" hidden="false" customHeight="false" outlineLevel="0" collapsed="false">
      <c r="A4855" s="24"/>
      <c r="D4855" s="24"/>
      <c r="F4855" s="24"/>
      <c r="K4855" s="9" t="n">
        <f aca="false">IF($A4855="",0,IF(OR(N($D4855)=0,$D4855&amp;""=TOP!$C$5&amp;""),1,0))</f>
        <v>0</v>
      </c>
      <c r="L4855" s="27" t="n">
        <f aca="false">IF($K4855=0,0,IFERROR(INDEX(購買率算出!$P$6:$P$3005,MATCH($A4855&amp;"",購買率算出!$C$6:$C$3005,0)),0))</f>
        <v>0</v>
      </c>
    </row>
    <row r="4856" customFormat="false" ht="15" hidden="false" customHeight="false" outlineLevel="0" collapsed="false">
      <c r="A4856" s="24"/>
      <c r="D4856" s="24"/>
      <c r="F4856" s="24"/>
      <c r="K4856" s="9" t="n">
        <f aca="false">IF($A4856="",0,IF(OR(N($D4856)=0,$D4856&amp;""=TOP!$C$5&amp;""),1,0))</f>
        <v>0</v>
      </c>
      <c r="L4856" s="27" t="n">
        <f aca="false">IF($K4856=0,0,IFERROR(INDEX(購買率算出!$P$6:$P$3005,MATCH($A4856&amp;"",購買率算出!$C$6:$C$3005,0)),0))</f>
        <v>0</v>
      </c>
    </row>
    <row r="4857" customFormat="false" ht="15" hidden="false" customHeight="false" outlineLevel="0" collapsed="false">
      <c r="A4857" s="24"/>
      <c r="D4857" s="24"/>
      <c r="F4857" s="24"/>
      <c r="K4857" s="9" t="n">
        <f aca="false">IF($A4857="",0,IF(OR(N($D4857)=0,$D4857&amp;""=TOP!$C$5&amp;""),1,0))</f>
        <v>0</v>
      </c>
      <c r="L4857" s="27" t="n">
        <f aca="false">IF($K4857=0,0,IFERROR(INDEX(購買率算出!$P$6:$P$3005,MATCH($A4857&amp;"",購買率算出!$C$6:$C$3005,0)),0))</f>
        <v>0</v>
      </c>
    </row>
    <row r="4858" customFormat="false" ht="15" hidden="false" customHeight="false" outlineLevel="0" collapsed="false">
      <c r="A4858" s="24"/>
      <c r="D4858" s="24"/>
      <c r="F4858" s="24"/>
      <c r="K4858" s="9" t="n">
        <f aca="false">IF($A4858="",0,IF(OR(N($D4858)=0,$D4858&amp;""=TOP!$C$5&amp;""),1,0))</f>
        <v>0</v>
      </c>
      <c r="L4858" s="27" t="n">
        <f aca="false">IF($K4858=0,0,IFERROR(INDEX(購買率算出!$P$6:$P$3005,MATCH($A4858&amp;"",購買率算出!$C$6:$C$3005,0)),0))</f>
        <v>0</v>
      </c>
    </row>
    <row r="4859" customFormat="false" ht="15" hidden="false" customHeight="false" outlineLevel="0" collapsed="false">
      <c r="A4859" s="24"/>
      <c r="D4859" s="24"/>
      <c r="F4859" s="24"/>
      <c r="K4859" s="9" t="n">
        <f aca="false">IF($A4859="",0,IF(OR(N($D4859)=0,$D4859&amp;""=TOP!$C$5&amp;""),1,0))</f>
        <v>0</v>
      </c>
      <c r="L4859" s="27" t="n">
        <f aca="false">IF($K4859=0,0,IFERROR(INDEX(購買率算出!$P$6:$P$3005,MATCH($A4859&amp;"",購買率算出!$C$6:$C$3005,0)),0))</f>
        <v>0</v>
      </c>
    </row>
    <row r="4860" customFormat="false" ht="15" hidden="false" customHeight="false" outlineLevel="0" collapsed="false">
      <c r="A4860" s="24"/>
      <c r="D4860" s="24"/>
      <c r="F4860" s="24"/>
      <c r="K4860" s="9" t="n">
        <f aca="false">IF($A4860="",0,IF(OR(N($D4860)=0,$D4860&amp;""=TOP!$C$5&amp;""),1,0))</f>
        <v>0</v>
      </c>
      <c r="L4860" s="27" t="n">
        <f aca="false">IF($K4860=0,0,IFERROR(INDEX(購買率算出!$P$6:$P$3005,MATCH($A4860&amp;"",購買率算出!$C$6:$C$3005,0)),0))</f>
        <v>0</v>
      </c>
    </row>
    <row r="4861" customFormat="false" ht="15" hidden="false" customHeight="false" outlineLevel="0" collapsed="false">
      <c r="A4861" s="24"/>
      <c r="D4861" s="24"/>
      <c r="F4861" s="24"/>
      <c r="K4861" s="9" t="n">
        <f aca="false">IF($A4861="",0,IF(OR(N($D4861)=0,$D4861&amp;""=TOP!$C$5&amp;""),1,0))</f>
        <v>0</v>
      </c>
      <c r="L4861" s="27" t="n">
        <f aca="false">IF($K4861=0,0,IFERROR(INDEX(購買率算出!$P$6:$P$3005,MATCH($A4861&amp;"",購買率算出!$C$6:$C$3005,0)),0))</f>
        <v>0</v>
      </c>
    </row>
    <row r="4862" customFormat="false" ht="15" hidden="false" customHeight="false" outlineLevel="0" collapsed="false">
      <c r="A4862" s="24"/>
      <c r="D4862" s="24"/>
      <c r="F4862" s="24"/>
      <c r="K4862" s="9" t="n">
        <f aca="false">IF($A4862="",0,IF(OR(N($D4862)=0,$D4862&amp;""=TOP!$C$5&amp;""),1,0))</f>
        <v>0</v>
      </c>
      <c r="L4862" s="27" t="n">
        <f aca="false">IF($K4862=0,0,IFERROR(INDEX(購買率算出!$P$6:$P$3005,MATCH($A4862&amp;"",購買率算出!$C$6:$C$3005,0)),0))</f>
        <v>0</v>
      </c>
    </row>
    <row r="4863" customFormat="false" ht="15" hidden="false" customHeight="false" outlineLevel="0" collapsed="false">
      <c r="A4863" s="24"/>
      <c r="D4863" s="24"/>
      <c r="F4863" s="24"/>
      <c r="K4863" s="9" t="n">
        <f aca="false">IF($A4863="",0,IF(OR(N($D4863)=0,$D4863&amp;""=TOP!$C$5&amp;""),1,0))</f>
        <v>0</v>
      </c>
      <c r="L4863" s="27" t="n">
        <f aca="false">IF($K4863=0,0,IFERROR(INDEX(購買率算出!$P$6:$P$3005,MATCH($A4863&amp;"",購買率算出!$C$6:$C$3005,0)),0))</f>
        <v>0</v>
      </c>
    </row>
    <row r="4864" customFormat="false" ht="15" hidden="false" customHeight="false" outlineLevel="0" collapsed="false">
      <c r="A4864" s="24"/>
      <c r="D4864" s="24"/>
      <c r="F4864" s="24"/>
      <c r="K4864" s="9" t="n">
        <f aca="false">IF($A4864="",0,IF(OR(N($D4864)=0,$D4864&amp;""=TOP!$C$5&amp;""),1,0))</f>
        <v>0</v>
      </c>
      <c r="L4864" s="27" t="n">
        <f aca="false">IF($K4864=0,0,IFERROR(INDEX(購買率算出!$P$6:$P$3005,MATCH($A4864&amp;"",購買率算出!$C$6:$C$3005,0)),0))</f>
        <v>0</v>
      </c>
    </row>
    <row r="4865" customFormat="false" ht="15" hidden="false" customHeight="false" outlineLevel="0" collapsed="false">
      <c r="A4865" s="24"/>
      <c r="D4865" s="24"/>
      <c r="F4865" s="24"/>
      <c r="K4865" s="9" t="n">
        <f aca="false">IF($A4865="",0,IF(OR(N($D4865)=0,$D4865&amp;""=TOP!$C$5&amp;""),1,0))</f>
        <v>0</v>
      </c>
      <c r="L4865" s="27" t="n">
        <f aca="false">IF($K4865=0,0,IFERROR(INDEX(購買率算出!$P$6:$P$3005,MATCH($A4865&amp;"",購買率算出!$C$6:$C$3005,0)),0))</f>
        <v>0</v>
      </c>
    </row>
    <row r="4866" customFormat="false" ht="15" hidden="false" customHeight="false" outlineLevel="0" collapsed="false">
      <c r="A4866" s="24"/>
      <c r="D4866" s="24"/>
      <c r="F4866" s="24"/>
      <c r="K4866" s="9" t="n">
        <f aca="false">IF($A4866="",0,IF(OR(N($D4866)=0,$D4866&amp;""=TOP!$C$5&amp;""),1,0))</f>
        <v>0</v>
      </c>
      <c r="L4866" s="27" t="n">
        <f aca="false">IF($K4866=0,0,IFERROR(INDEX(購買率算出!$P$6:$P$3005,MATCH($A4866&amp;"",購買率算出!$C$6:$C$3005,0)),0))</f>
        <v>0</v>
      </c>
    </row>
    <row r="4867" customFormat="false" ht="15" hidden="false" customHeight="false" outlineLevel="0" collapsed="false">
      <c r="A4867" s="24"/>
      <c r="D4867" s="24"/>
      <c r="F4867" s="24"/>
      <c r="K4867" s="9" t="n">
        <f aca="false">IF($A4867="",0,IF(OR(N($D4867)=0,$D4867&amp;""=TOP!$C$5&amp;""),1,0))</f>
        <v>0</v>
      </c>
      <c r="L4867" s="27" t="n">
        <f aca="false">IF($K4867=0,0,IFERROR(INDEX(購買率算出!$P$6:$P$3005,MATCH($A4867&amp;"",購買率算出!$C$6:$C$3005,0)),0))</f>
        <v>0</v>
      </c>
    </row>
    <row r="4868" customFormat="false" ht="15" hidden="false" customHeight="false" outlineLevel="0" collapsed="false">
      <c r="A4868" s="24"/>
      <c r="D4868" s="24"/>
      <c r="F4868" s="24"/>
      <c r="K4868" s="9" t="n">
        <f aca="false">IF($A4868="",0,IF(OR(N($D4868)=0,$D4868&amp;""=TOP!$C$5&amp;""),1,0))</f>
        <v>0</v>
      </c>
      <c r="L4868" s="27" t="n">
        <f aca="false">IF($K4868=0,0,IFERROR(INDEX(購買率算出!$P$6:$P$3005,MATCH($A4868&amp;"",購買率算出!$C$6:$C$3005,0)),0))</f>
        <v>0</v>
      </c>
    </row>
    <row r="4869" customFormat="false" ht="15" hidden="false" customHeight="false" outlineLevel="0" collapsed="false">
      <c r="A4869" s="24"/>
      <c r="D4869" s="24"/>
      <c r="F4869" s="24"/>
      <c r="K4869" s="9" t="n">
        <f aca="false">IF($A4869="",0,IF(OR(N($D4869)=0,$D4869&amp;""=TOP!$C$5&amp;""),1,0))</f>
        <v>0</v>
      </c>
      <c r="L4869" s="27" t="n">
        <f aca="false">IF($K4869=0,0,IFERROR(INDEX(購買率算出!$P$6:$P$3005,MATCH($A4869&amp;"",購買率算出!$C$6:$C$3005,0)),0))</f>
        <v>0</v>
      </c>
    </row>
    <row r="4870" customFormat="false" ht="15" hidden="false" customHeight="false" outlineLevel="0" collapsed="false">
      <c r="A4870" s="24"/>
      <c r="D4870" s="24"/>
      <c r="F4870" s="24"/>
      <c r="K4870" s="9" t="n">
        <f aca="false">IF($A4870="",0,IF(OR(N($D4870)=0,$D4870&amp;""=TOP!$C$5&amp;""),1,0))</f>
        <v>0</v>
      </c>
      <c r="L4870" s="27" t="n">
        <f aca="false">IF($K4870=0,0,IFERROR(INDEX(購買率算出!$P$6:$P$3005,MATCH($A4870&amp;"",購買率算出!$C$6:$C$3005,0)),0))</f>
        <v>0</v>
      </c>
    </row>
    <row r="4871" customFormat="false" ht="15" hidden="false" customHeight="false" outlineLevel="0" collapsed="false">
      <c r="A4871" s="24"/>
      <c r="D4871" s="24"/>
      <c r="F4871" s="24"/>
      <c r="K4871" s="9" t="n">
        <f aca="false">IF($A4871="",0,IF(OR(N($D4871)=0,$D4871&amp;""=TOP!$C$5&amp;""),1,0))</f>
        <v>0</v>
      </c>
      <c r="L4871" s="27" t="n">
        <f aca="false">IF($K4871=0,0,IFERROR(INDEX(購買率算出!$P$6:$P$3005,MATCH($A4871&amp;"",購買率算出!$C$6:$C$3005,0)),0))</f>
        <v>0</v>
      </c>
    </row>
    <row r="4872" customFormat="false" ht="15" hidden="false" customHeight="false" outlineLevel="0" collapsed="false">
      <c r="A4872" s="24"/>
      <c r="D4872" s="24"/>
      <c r="F4872" s="24"/>
      <c r="K4872" s="9" t="n">
        <f aca="false">IF($A4872="",0,IF(OR(N($D4872)=0,$D4872&amp;""=TOP!$C$5&amp;""),1,0))</f>
        <v>0</v>
      </c>
      <c r="L4872" s="27" t="n">
        <f aca="false">IF($K4872=0,0,IFERROR(INDEX(購買率算出!$P$6:$P$3005,MATCH($A4872&amp;"",購買率算出!$C$6:$C$3005,0)),0))</f>
        <v>0</v>
      </c>
    </row>
    <row r="4873" customFormat="false" ht="15" hidden="false" customHeight="false" outlineLevel="0" collapsed="false">
      <c r="A4873" s="24"/>
      <c r="D4873" s="24"/>
      <c r="F4873" s="24"/>
      <c r="K4873" s="9" t="n">
        <f aca="false">IF($A4873="",0,IF(OR(N($D4873)=0,$D4873&amp;""=TOP!$C$5&amp;""),1,0))</f>
        <v>0</v>
      </c>
      <c r="L4873" s="27" t="n">
        <f aca="false">IF($K4873=0,0,IFERROR(INDEX(購買率算出!$P$6:$P$3005,MATCH($A4873&amp;"",購買率算出!$C$6:$C$3005,0)),0))</f>
        <v>0</v>
      </c>
    </row>
    <row r="4874" customFormat="false" ht="15" hidden="false" customHeight="false" outlineLevel="0" collapsed="false">
      <c r="A4874" s="24"/>
      <c r="D4874" s="24"/>
      <c r="F4874" s="24"/>
      <c r="K4874" s="9" t="n">
        <f aca="false">IF($A4874="",0,IF(OR(N($D4874)=0,$D4874&amp;""=TOP!$C$5&amp;""),1,0))</f>
        <v>0</v>
      </c>
      <c r="L4874" s="27" t="n">
        <f aca="false">IF($K4874=0,0,IFERROR(INDEX(購買率算出!$P$6:$P$3005,MATCH($A4874&amp;"",購買率算出!$C$6:$C$3005,0)),0))</f>
        <v>0</v>
      </c>
    </row>
    <row r="4875" customFormat="false" ht="15" hidden="false" customHeight="false" outlineLevel="0" collapsed="false">
      <c r="A4875" s="24"/>
      <c r="D4875" s="24"/>
      <c r="F4875" s="24"/>
      <c r="K4875" s="9" t="n">
        <f aca="false">IF($A4875="",0,IF(OR(N($D4875)=0,$D4875&amp;""=TOP!$C$5&amp;""),1,0))</f>
        <v>0</v>
      </c>
      <c r="L4875" s="27" t="n">
        <f aca="false">IF($K4875=0,0,IFERROR(INDEX(購買率算出!$P$6:$P$3005,MATCH($A4875&amp;"",購買率算出!$C$6:$C$3005,0)),0))</f>
        <v>0</v>
      </c>
    </row>
    <row r="4876" customFormat="false" ht="15" hidden="false" customHeight="false" outlineLevel="0" collapsed="false">
      <c r="A4876" s="24"/>
      <c r="D4876" s="24"/>
      <c r="F4876" s="24"/>
      <c r="K4876" s="9" t="n">
        <f aca="false">IF($A4876="",0,IF(OR(N($D4876)=0,$D4876&amp;""=TOP!$C$5&amp;""),1,0))</f>
        <v>0</v>
      </c>
      <c r="L4876" s="27" t="n">
        <f aca="false">IF($K4876=0,0,IFERROR(INDEX(購買率算出!$P$6:$P$3005,MATCH($A4876&amp;"",購買率算出!$C$6:$C$3005,0)),0))</f>
        <v>0</v>
      </c>
    </row>
    <row r="4877" customFormat="false" ht="15" hidden="false" customHeight="false" outlineLevel="0" collapsed="false">
      <c r="A4877" s="24"/>
      <c r="D4877" s="24"/>
      <c r="F4877" s="24"/>
      <c r="K4877" s="9" t="n">
        <f aca="false">IF($A4877="",0,IF(OR(N($D4877)=0,$D4877&amp;""=TOP!$C$5&amp;""),1,0))</f>
        <v>0</v>
      </c>
      <c r="L4877" s="27" t="n">
        <f aca="false">IF($K4877=0,0,IFERROR(INDEX(購買率算出!$P$6:$P$3005,MATCH($A4877&amp;"",購買率算出!$C$6:$C$3005,0)),0))</f>
        <v>0</v>
      </c>
    </row>
    <row r="4878" customFormat="false" ht="15" hidden="false" customHeight="false" outlineLevel="0" collapsed="false">
      <c r="A4878" s="24"/>
      <c r="D4878" s="24"/>
      <c r="F4878" s="24"/>
      <c r="K4878" s="9" t="n">
        <f aca="false">IF($A4878="",0,IF(OR(N($D4878)=0,$D4878&amp;""=TOP!$C$5&amp;""),1,0))</f>
        <v>0</v>
      </c>
      <c r="L4878" s="27" t="n">
        <f aca="false">IF($K4878=0,0,IFERROR(INDEX(購買率算出!$P$6:$P$3005,MATCH($A4878&amp;"",購買率算出!$C$6:$C$3005,0)),0))</f>
        <v>0</v>
      </c>
    </row>
    <row r="4879" customFormat="false" ht="15" hidden="false" customHeight="false" outlineLevel="0" collapsed="false">
      <c r="A4879" s="24"/>
      <c r="D4879" s="24"/>
      <c r="F4879" s="24"/>
      <c r="K4879" s="9" t="n">
        <f aca="false">IF($A4879="",0,IF(OR(N($D4879)=0,$D4879&amp;""=TOP!$C$5&amp;""),1,0))</f>
        <v>0</v>
      </c>
      <c r="L4879" s="27" t="n">
        <f aca="false">IF($K4879=0,0,IFERROR(INDEX(購買率算出!$P$6:$P$3005,MATCH($A4879&amp;"",購買率算出!$C$6:$C$3005,0)),0))</f>
        <v>0</v>
      </c>
    </row>
    <row r="4880" customFormat="false" ht="15" hidden="false" customHeight="false" outlineLevel="0" collapsed="false">
      <c r="A4880" s="24"/>
      <c r="D4880" s="24"/>
      <c r="F4880" s="24"/>
      <c r="K4880" s="9" t="n">
        <f aca="false">IF($A4880="",0,IF(OR(N($D4880)=0,$D4880&amp;""=TOP!$C$5&amp;""),1,0))</f>
        <v>0</v>
      </c>
      <c r="L4880" s="27" t="n">
        <f aca="false">IF($K4880=0,0,IFERROR(INDEX(購買率算出!$P$6:$P$3005,MATCH($A4880&amp;"",購買率算出!$C$6:$C$3005,0)),0))</f>
        <v>0</v>
      </c>
    </row>
    <row r="4881" customFormat="false" ht="15" hidden="false" customHeight="false" outlineLevel="0" collapsed="false">
      <c r="A4881" s="24"/>
      <c r="D4881" s="24"/>
      <c r="F4881" s="24"/>
      <c r="K4881" s="9" t="n">
        <f aca="false">IF($A4881="",0,IF(OR(N($D4881)=0,$D4881&amp;""=TOP!$C$5&amp;""),1,0))</f>
        <v>0</v>
      </c>
      <c r="L4881" s="27" t="n">
        <f aca="false">IF($K4881=0,0,IFERROR(INDEX(購買率算出!$P$6:$P$3005,MATCH($A4881&amp;"",購買率算出!$C$6:$C$3005,0)),0))</f>
        <v>0</v>
      </c>
    </row>
    <row r="4882" customFormat="false" ht="15" hidden="false" customHeight="false" outlineLevel="0" collapsed="false">
      <c r="A4882" s="24"/>
      <c r="D4882" s="24"/>
      <c r="F4882" s="24"/>
      <c r="K4882" s="9" t="n">
        <f aca="false">IF($A4882="",0,IF(OR(N($D4882)=0,$D4882&amp;""=TOP!$C$5&amp;""),1,0))</f>
        <v>0</v>
      </c>
      <c r="L4882" s="27" t="n">
        <f aca="false">IF($K4882=0,0,IFERROR(INDEX(購買率算出!$P$6:$P$3005,MATCH($A4882&amp;"",購買率算出!$C$6:$C$3005,0)),0))</f>
        <v>0</v>
      </c>
    </row>
    <row r="4883" customFormat="false" ht="15" hidden="false" customHeight="false" outlineLevel="0" collapsed="false">
      <c r="A4883" s="24"/>
      <c r="D4883" s="24"/>
      <c r="F4883" s="24"/>
      <c r="K4883" s="9" t="n">
        <f aca="false">IF($A4883="",0,IF(OR(N($D4883)=0,$D4883&amp;""=TOP!$C$5&amp;""),1,0))</f>
        <v>0</v>
      </c>
      <c r="L4883" s="27" t="n">
        <f aca="false">IF($K4883=0,0,IFERROR(INDEX(購買率算出!$P$6:$P$3005,MATCH($A4883&amp;"",購買率算出!$C$6:$C$3005,0)),0))</f>
        <v>0</v>
      </c>
    </row>
    <row r="4884" customFormat="false" ht="15" hidden="false" customHeight="false" outlineLevel="0" collapsed="false">
      <c r="A4884" s="24"/>
      <c r="D4884" s="24"/>
      <c r="F4884" s="24"/>
      <c r="K4884" s="9" t="n">
        <f aca="false">IF($A4884="",0,IF(OR(N($D4884)=0,$D4884&amp;""=TOP!$C$5&amp;""),1,0))</f>
        <v>0</v>
      </c>
      <c r="L4884" s="27" t="n">
        <f aca="false">IF($K4884=0,0,IFERROR(INDEX(購買率算出!$P$6:$P$3005,MATCH($A4884&amp;"",購買率算出!$C$6:$C$3005,0)),0))</f>
        <v>0</v>
      </c>
    </row>
    <row r="4885" customFormat="false" ht="15" hidden="false" customHeight="false" outlineLevel="0" collapsed="false">
      <c r="A4885" s="24"/>
      <c r="D4885" s="24"/>
      <c r="F4885" s="24"/>
      <c r="K4885" s="9" t="n">
        <f aca="false">IF($A4885="",0,IF(OR(N($D4885)=0,$D4885&amp;""=TOP!$C$5&amp;""),1,0))</f>
        <v>0</v>
      </c>
      <c r="L4885" s="27" t="n">
        <f aca="false">IF($K4885=0,0,IFERROR(INDEX(購買率算出!$P$6:$P$3005,MATCH($A4885&amp;"",購買率算出!$C$6:$C$3005,0)),0))</f>
        <v>0</v>
      </c>
    </row>
    <row r="4886" customFormat="false" ht="15" hidden="false" customHeight="false" outlineLevel="0" collapsed="false">
      <c r="A4886" s="24"/>
      <c r="D4886" s="24"/>
      <c r="F4886" s="24"/>
      <c r="K4886" s="9" t="n">
        <f aca="false">IF($A4886="",0,IF(OR(N($D4886)=0,$D4886&amp;""=TOP!$C$5&amp;""),1,0))</f>
        <v>0</v>
      </c>
      <c r="L4886" s="27" t="n">
        <f aca="false">IF($K4886=0,0,IFERROR(INDEX(購買率算出!$P$6:$P$3005,MATCH($A4886&amp;"",購買率算出!$C$6:$C$3005,0)),0))</f>
        <v>0</v>
      </c>
    </row>
    <row r="4887" customFormat="false" ht="15" hidden="false" customHeight="false" outlineLevel="0" collapsed="false">
      <c r="A4887" s="24"/>
      <c r="D4887" s="24"/>
      <c r="F4887" s="24"/>
      <c r="K4887" s="9" t="n">
        <f aca="false">IF($A4887="",0,IF(OR(N($D4887)=0,$D4887&amp;""=TOP!$C$5&amp;""),1,0))</f>
        <v>0</v>
      </c>
      <c r="L4887" s="27" t="n">
        <f aca="false">IF($K4887=0,0,IFERROR(INDEX(購買率算出!$P$6:$P$3005,MATCH($A4887&amp;"",購買率算出!$C$6:$C$3005,0)),0))</f>
        <v>0</v>
      </c>
    </row>
    <row r="4888" customFormat="false" ht="15" hidden="false" customHeight="false" outlineLevel="0" collapsed="false">
      <c r="A4888" s="24"/>
      <c r="D4888" s="24"/>
      <c r="F4888" s="24"/>
      <c r="K4888" s="9" t="n">
        <f aca="false">IF($A4888="",0,IF(OR(N($D4888)=0,$D4888&amp;""=TOP!$C$5&amp;""),1,0))</f>
        <v>0</v>
      </c>
      <c r="L4888" s="27" t="n">
        <f aca="false">IF($K4888=0,0,IFERROR(INDEX(購買率算出!$P$6:$P$3005,MATCH($A4888&amp;"",購買率算出!$C$6:$C$3005,0)),0))</f>
        <v>0</v>
      </c>
    </row>
    <row r="4889" customFormat="false" ht="15" hidden="false" customHeight="false" outlineLevel="0" collapsed="false">
      <c r="A4889" s="24"/>
      <c r="D4889" s="24"/>
      <c r="F4889" s="24"/>
      <c r="K4889" s="9" t="n">
        <f aca="false">IF($A4889="",0,IF(OR(N($D4889)=0,$D4889&amp;""=TOP!$C$5&amp;""),1,0))</f>
        <v>0</v>
      </c>
      <c r="L4889" s="27" t="n">
        <f aca="false">IF($K4889=0,0,IFERROR(INDEX(購買率算出!$P$6:$P$3005,MATCH($A4889&amp;"",購買率算出!$C$6:$C$3005,0)),0))</f>
        <v>0</v>
      </c>
    </row>
    <row r="4890" customFormat="false" ht="15" hidden="false" customHeight="false" outlineLevel="0" collapsed="false">
      <c r="A4890" s="24"/>
      <c r="D4890" s="24"/>
      <c r="F4890" s="24"/>
      <c r="K4890" s="9" t="n">
        <f aca="false">IF($A4890="",0,IF(OR(N($D4890)=0,$D4890&amp;""=TOP!$C$5&amp;""),1,0))</f>
        <v>0</v>
      </c>
      <c r="L4890" s="27" t="n">
        <f aca="false">IF($K4890=0,0,IFERROR(INDEX(購買率算出!$P$6:$P$3005,MATCH($A4890&amp;"",購買率算出!$C$6:$C$3005,0)),0))</f>
        <v>0</v>
      </c>
    </row>
    <row r="4891" customFormat="false" ht="15" hidden="false" customHeight="false" outlineLevel="0" collapsed="false">
      <c r="A4891" s="24"/>
      <c r="D4891" s="24"/>
      <c r="F4891" s="24"/>
      <c r="K4891" s="9" t="n">
        <f aca="false">IF($A4891="",0,IF(OR(N($D4891)=0,$D4891&amp;""=TOP!$C$5&amp;""),1,0))</f>
        <v>0</v>
      </c>
      <c r="L4891" s="27" t="n">
        <f aca="false">IF($K4891=0,0,IFERROR(INDEX(購買率算出!$P$6:$P$3005,MATCH($A4891&amp;"",購買率算出!$C$6:$C$3005,0)),0))</f>
        <v>0</v>
      </c>
    </row>
    <row r="4892" customFormat="false" ht="15" hidden="false" customHeight="false" outlineLevel="0" collapsed="false">
      <c r="A4892" s="24"/>
      <c r="D4892" s="24"/>
      <c r="F4892" s="24"/>
      <c r="K4892" s="9" t="n">
        <f aca="false">IF($A4892="",0,IF(OR(N($D4892)=0,$D4892&amp;""=TOP!$C$5&amp;""),1,0))</f>
        <v>0</v>
      </c>
      <c r="L4892" s="27" t="n">
        <f aca="false">IF($K4892=0,0,IFERROR(INDEX(購買率算出!$P$6:$P$3005,MATCH($A4892&amp;"",購買率算出!$C$6:$C$3005,0)),0))</f>
        <v>0</v>
      </c>
    </row>
    <row r="4893" customFormat="false" ht="15" hidden="false" customHeight="false" outlineLevel="0" collapsed="false">
      <c r="A4893" s="24"/>
      <c r="D4893" s="24"/>
      <c r="F4893" s="24"/>
      <c r="K4893" s="9" t="n">
        <f aca="false">IF($A4893="",0,IF(OR(N($D4893)=0,$D4893&amp;""=TOP!$C$5&amp;""),1,0))</f>
        <v>0</v>
      </c>
      <c r="L4893" s="27" t="n">
        <f aca="false">IF($K4893=0,0,IFERROR(INDEX(購買率算出!$P$6:$P$3005,MATCH($A4893&amp;"",購買率算出!$C$6:$C$3005,0)),0))</f>
        <v>0</v>
      </c>
    </row>
    <row r="4894" customFormat="false" ht="15" hidden="false" customHeight="false" outlineLevel="0" collapsed="false">
      <c r="A4894" s="24"/>
      <c r="D4894" s="24"/>
      <c r="F4894" s="24"/>
      <c r="K4894" s="9" t="n">
        <f aca="false">IF($A4894="",0,IF(OR(N($D4894)=0,$D4894&amp;""=TOP!$C$5&amp;""),1,0))</f>
        <v>0</v>
      </c>
      <c r="L4894" s="27" t="n">
        <f aca="false">IF($K4894=0,0,IFERROR(INDEX(購買率算出!$P$6:$P$3005,MATCH($A4894&amp;"",購買率算出!$C$6:$C$3005,0)),0))</f>
        <v>0</v>
      </c>
    </row>
    <row r="4895" customFormat="false" ht="15" hidden="false" customHeight="false" outlineLevel="0" collapsed="false">
      <c r="A4895" s="24"/>
      <c r="D4895" s="24"/>
      <c r="F4895" s="24"/>
      <c r="K4895" s="9" t="n">
        <f aca="false">IF($A4895="",0,IF(OR(N($D4895)=0,$D4895&amp;""=TOP!$C$5&amp;""),1,0))</f>
        <v>0</v>
      </c>
      <c r="L4895" s="27" t="n">
        <f aca="false">IF($K4895=0,0,IFERROR(INDEX(購買率算出!$P$6:$P$3005,MATCH($A4895&amp;"",購買率算出!$C$6:$C$3005,0)),0))</f>
        <v>0</v>
      </c>
    </row>
    <row r="4896" customFormat="false" ht="15" hidden="false" customHeight="false" outlineLevel="0" collapsed="false">
      <c r="A4896" s="24"/>
      <c r="D4896" s="24"/>
      <c r="F4896" s="24"/>
      <c r="K4896" s="9" t="n">
        <f aca="false">IF($A4896="",0,IF(OR(N($D4896)=0,$D4896&amp;""=TOP!$C$5&amp;""),1,0))</f>
        <v>0</v>
      </c>
      <c r="L4896" s="27" t="n">
        <f aca="false">IF($K4896=0,0,IFERROR(INDEX(購買率算出!$P$6:$P$3005,MATCH($A4896&amp;"",購買率算出!$C$6:$C$3005,0)),0))</f>
        <v>0</v>
      </c>
    </row>
    <row r="4897" customFormat="false" ht="15" hidden="false" customHeight="false" outlineLevel="0" collapsed="false">
      <c r="A4897" s="24"/>
      <c r="D4897" s="24"/>
      <c r="F4897" s="24"/>
      <c r="K4897" s="9" t="n">
        <f aca="false">IF($A4897="",0,IF(OR(N($D4897)=0,$D4897&amp;""=TOP!$C$5&amp;""),1,0))</f>
        <v>0</v>
      </c>
      <c r="L4897" s="27" t="n">
        <f aca="false">IF($K4897=0,0,IFERROR(INDEX(購買率算出!$P$6:$P$3005,MATCH($A4897&amp;"",購買率算出!$C$6:$C$3005,0)),0))</f>
        <v>0</v>
      </c>
    </row>
    <row r="4898" customFormat="false" ht="15" hidden="false" customHeight="false" outlineLevel="0" collapsed="false">
      <c r="A4898" s="24"/>
      <c r="D4898" s="24"/>
      <c r="F4898" s="24"/>
      <c r="K4898" s="9" t="n">
        <f aca="false">IF($A4898="",0,IF(OR(N($D4898)=0,$D4898&amp;""=TOP!$C$5&amp;""),1,0))</f>
        <v>0</v>
      </c>
      <c r="L4898" s="27" t="n">
        <f aca="false">IF($K4898=0,0,IFERROR(INDEX(購買率算出!$P$6:$P$3005,MATCH($A4898&amp;"",購買率算出!$C$6:$C$3005,0)),0))</f>
        <v>0</v>
      </c>
    </row>
    <row r="4899" customFormat="false" ht="15" hidden="false" customHeight="false" outlineLevel="0" collapsed="false">
      <c r="A4899" s="24"/>
      <c r="D4899" s="24"/>
      <c r="F4899" s="24"/>
      <c r="K4899" s="9" t="n">
        <f aca="false">IF($A4899="",0,IF(OR(N($D4899)=0,$D4899&amp;""=TOP!$C$5&amp;""),1,0))</f>
        <v>0</v>
      </c>
      <c r="L4899" s="27" t="n">
        <f aca="false">IF($K4899=0,0,IFERROR(INDEX(購買率算出!$P$6:$P$3005,MATCH($A4899&amp;"",購買率算出!$C$6:$C$3005,0)),0))</f>
        <v>0</v>
      </c>
    </row>
    <row r="4900" customFormat="false" ht="15" hidden="false" customHeight="false" outlineLevel="0" collapsed="false">
      <c r="A4900" s="24"/>
      <c r="D4900" s="24"/>
      <c r="F4900" s="24"/>
      <c r="K4900" s="9" t="n">
        <f aca="false">IF($A4900="",0,IF(OR(N($D4900)=0,$D4900&amp;""=TOP!$C$5&amp;""),1,0))</f>
        <v>0</v>
      </c>
      <c r="L4900" s="27" t="n">
        <f aca="false">IF($K4900=0,0,IFERROR(INDEX(購買率算出!$P$6:$P$3005,MATCH($A4900&amp;"",購買率算出!$C$6:$C$3005,0)),0))</f>
        <v>0</v>
      </c>
    </row>
    <row r="4901" customFormat="false" ht="15" hidden="false" customHeight="false" outlineLevel="0" collapsed="false">
      <c r="A4901" s="24"/>
      <c r="D4901" s="24"/>
      <c r="F4901" s="24"/>
      <c r="K4901" s="9" t="n">
        <f aca="false">IF($A4901="",0,IF(OR(N($D4901)=0,$D4901&amp;""=TOP!$C$5&amp;""),1,0))</f>
        <v>0</v>
      </c>
      <c r="L4901" s="27" t="n">
        <f aca="false">IF($K4901=0,0,IFERROR(INDEX(購買率算出!$P$6:$P$3005,MATCH($A4901&amp;"",購買率算出!$C$6:$C$3005,0)),0))</f>
        <v>0</v>
      </c>
    </row>
    <row r="4902" customFormat="false" ht="15" hidden="false" customHeight="false" outlineLevel="0" collapsed="false">
      <c r="A4902" s="24"/>
      <c r="D4902" s="24"/>
      <c r="F4902" s="24"/>
      <c r="K4902" s="9" t="n">
        <f aca="false">IF($A4902="",0,IF(OR(N($D4902)=0,$D4902&amp;""=TOP!$C$5&amp;""),1,0))</f>
        <v>0</v>
      </c>
      <c r="L4902" s="27" t="n">
        <f aca="false">IF($K4902=0,0,IFERROR(INDEX(購買率算出!$P$6:$P$3005,MATCH($A4902&amp;"",購買率算出!$C$6:$C$3005,0)),0))</f>
        <v>0</v>
      </c>
    </row>
    <row r="4903" customFormat="false" ht="15" hidden="false" customHeight="false" outlineLevel="0" collapsed="false">
      <c r="A4903" s="24"/>
      <c r="D4903" s="24"/>
      <c r="F4903" s="24"/>
      <c r="K4903" s="9" t="n">
        <f aca="false">IF($A4903="",0,IF(OR(N($D4903)=0,$D4903&amp;""=TOP!$C$5&amp;""),1,0))</f>
        <v>0</v>
      </c>
      <c r="L4903" s="27" t="n">
        <f aca="false">IF($K4903=0,0,IFERROR(INDEX(購買率算出!$P$6:$P$3005,MATCH($A4903&amp;"",購買率算出!$C$6:$C$3005,0)),0))</f>
        <v>0</v>
      </c>
    </row>
    <row r="4904" customFormat="false" ht="15" hidden="false" customHeight="false" outlineLevel="0" collapsed="false">
      <c r="A4904" s="24"/>
      <c r="D4904" s="24"/>
      <c r="F4904" s="24"/>
      <c r="K4904" s="9" t="n">
        <f aca="false">IF($A4904="",0,IF(OR(N($D4904)=0,$D4904&amp;""=TOP!$C$5&amp;""),1,0))</f>
        <v>0</v>
      </c>
      <c r="L4904" s="27" t="n">
        <f aca="false">IF($K4904=0,0,IFERROR(INDEX(購買率算出!$P$6:$P$3005,MATCH($A4904&amp;"",購買率算出!$C$6:$C$3005,0)),0))</f>
        <v>0</v>
      </c>
    </row>
    <row r="4905" customFormat="false" ht="15" hidden="false" customHeight="false" outlineLevel="0" collapsed="false">
      <c r="A4905" s="24"/>
      <c r="D4905" s="24"/>
      <c r="F4905" s="24"/>
      <c r="K4905" s="9" t="n">
        <f aca="false">IF($A4905="",0,IF(OR(N($D4905)=0,$D4905&amp;""=TOP!$C$5&amp;""),1,0))</f>
        <v>0</v>
      </c>
      <c r="L4905" s="27" t="n">
        <f aca="false">IF($K4905=0,0,IFERROR(INDEX(購買率算出!$P$6:$P$3005,MATCH($A4905&amp;"",購買率算出!$C$6:$C$3005,0)),0))</f>
        <v>0</v>
      </c>
    </row>
    <row r="4906" customFormat="false" ht="15" hidden="false" customHeight="false" outlineLevel="0" collapsed="false">
      <c r="A4906" s="24"/>
      <c r="D4906" s="24"/>
      <c r="F4906" s="24"/>
      <c r="K4906" s="9" t="n">
        <f aca="false">IF($A4906="",0,IF(OR(N($D4906)=0,$D4906&amp;""=TOP!$C$5&amp;""),1,0))</f>
        <v>0</v>
      </c>
      <c r="L4906" s="27" t="n">
        <f aca="false">IF($K4906=0,0,IFERROR(INDEX(購買率算出!$P$6:$P$3005,MATCH($A4906&amp;"",購買率算出!$C$6:$C$3005,0)),0))</f>
        <v>0</v>
      </c>
    </row>
    <row r="4907" customFormat="false" ht="15" hidden="false" customHeight="false" outlineLevel="0" collapsed="false">
      <c r="A4907" s="24"/>
      <c r="D4907" s="24"/>
      <c r="F4907" s="24"/>
      <c r="K4907" s="9" t="n">
        <f aca="false">IF($A4907="",0,IF(OR(N($D4907)=0,$D4907&amp;""=TOP!$C$5&amp;""),1,0))</f>
        <v>0</v>
      </c>
      <c r="L4907" s="27" t="n">
        <f aca="false">IF($K4907=0,0,IFERROR(INDEX(購買率算出!$P$6:$P$3005,MATCH($A4907&amp;"",購買率算出!$C$6:$C$3005,0)),0))</f>
        <v>0</v>
      </c>
    </row>
    <row r="4908" customFormat="false" ht="15" hidden="false" customHeight="false" outlineLevel="0" collapsed="false">
      <c r="A4908" s="24"/>
      <c r="D4908" s="24"/>
      <c r="F4908" s="24"/>
      <c r="K4908" s="9" t="n">
        <f aca="false">IF($A4908="",0,IF(OR(N($D4908)=0,$D4908&amp;""=TOP!$C$5&amp;""),1,0))</f>
        <v>0</v>
      </c>
      <c r="L4908" s="27" t="n">
        <f aca="false">IF($K4908=0,0,IFERROR(INDEX(購買率算出!$P$6:$P$3005,MATCH($A4908&amp;"",購買率算出!$C$6:$C$3005,0)),0))</f>
        <v>0</v>
      </c>
    </row>
    <row r="4909" customFormat="false" ht="15" hidden="false" customHeight="false" outlineLevel="0" collapsed="false">
      <c r="A4909" s="24"/>
      <c r="D4909" s="24"/>
      <c r="F4909" s="24"/>
      <c r="K4909" s="9" t="n">
        <f aca="false">IF($A4909="",0,IF(OR(N($D4909)=0,$D4909&amp;""=TOP!$C$5&amp;""),1,0))</f>
        <v>0</v>
      </c>
      <c r="L4909" s="27" t="n">
        <f aca="false">IF($K4909=0,0,IFERROR(INDEX(購買率算出!$P$6:$P$3005,MATCH($A4909&amp;"",購買率算出!$C$6:$C$3005,0)),0))</f>
        <v>0</v>
      </c>
    </row>
    <row r="4910" customFormat="false" ht="15" hidden="false" customHeight="false" outlineLevel="0" collapsed="false">
      <c r="A4910" s="24"/>
      <c r="D4910" s="24"/>
      <c r="F4910" s="24"/>
      <c r="K4910" s="9" t="n">
        <f aca="false">IF($A4910="",0,IF(OR(N($D4910)=0,$D4910&amp;""=TOP!$C$5&amp;""),1,0))</f>
        <v>0</v>
      </c>
      <c r="L4910" s="27" t="n">
        <f aca="false">IF($K4910=0,0,IFERROR(INDEX(購買率算出!$P$6:$P$3005,MATCH($A4910&amp;"",購買率算出!$C$6:$C$3005,0)),0))</f>
        <v>0</v>
      </c>
    </row>
    <row r="4911" customFormat="false" ht="15" hidden="false" customHeight="false" outlineLevel="0" collapsed="false">
      <c r="A4911" s="24"/>
      <c r="D4911" s="24"/>
      <c r="F4911" s="24"/>
      <c r="K4911" s="9" t="n">
        <f aca="false">IF($A4911="",0,IF(OR(N($D4911)=0,$D4911&amp;""=TOP!$C$5&amp;""),1,0))</f>
        <v>0</v>
      </c>
      <c r="L4911" s="27" t="n">
        <f aca="false">IF($K4911=0,0,IFERROR(INDEX(購買率算出!$P$6:$P$3005,MATCH($A4911&amp;"",購買率算出!$C$6:$C$3005,0)),0))</f>
        <v>0</v>
      </c>
    </row>
    <row r="4912" customFormat="false" ht="15" hidden="false" customHeight="false" outlineLevel="0" collapsed="false">
      <c r="A4912" s="24"/>
      <c r="D4912" s="24"/>
      <c r="F4912" s="24"/>
      <c r="K4912" s="9" t="n">
        <f aca="false">IF($A4912="",0,IF(OR(N($D4912)=0,$D4912&amp;""=TOP!$C$5&amp;""),1,0))</f>
        <v>0</v>
      </c>
      <c r="L4912" s="27" t="n">
        <f aca="false">IF($K4912=0,0,IFERROR(INDEX(購買率算出!$P$6:$P$3005,MATCH($A4912&amp;"",購買率算出!$C$6:$C$3005,0)),0))</f>
        <v>0</v>
      </c>
    </row>
    <row r="4913" customFormat="false" ht="15" hidden="false" customHeight="false" outlineLevel="0" collapsed="false">
      <c r="A4913" s="24"/>
      <c r="D4913" s="24"/>
      <c r="F4913" s="24"/>
      <c r="K4913" s="9" t="n">
        <f aca="false">IF($A4913="",0,IF(OR(N($D4913)=0,$D4913&amp;""=TOP!$C$5&amp;""),1,0))</f>
        <v>0</v>
      </c>
      <c r="L4913" s="27" t="n">
        <f aca="false">IF($K4913=0,0,IFERROR(INDEX(購買率算出!$P$6:$P$3005,MATCH($A4913&amp;"",購買率算出!$C$6:$C$3005,0)),0))</f>
        <v>0</v>
      </c>
    </row>
    <row r="4914" customFormat="false" ht="15" hidden="false" customHeight="false" outlineLevel="0" collapsed="false">
      <c r="A4914" s="24"/>
      <c r="D4914" s="24"/>
      <c r="F4914" s="24"/>
      <c r="K4914" s="9" t="n">
        <f aca="false">IF($A4914="",0,IF(OR(N($D4914)=0,$D4914&amp;""=TOP!$C$5&amp;""),1,0))</f>
        <v>0</v>
      </c>
      <c r="L4914" s="27" t="n">
        <f aca="false">IF($K4914=0,0,IFERROR(INDEX(購買率算出!$P$6:$P$3005,MATCH($A4914&amp;"",購買率算出!$C$6:$C$3005,0)),0))</f>
        <v>0</v>
      </c>
    </row>
    <row r="4915" customFormat="false" ht="15" hidden="false" customHeight="false" outlineLevel="0" collapsed="false">
      <c r="A4915" s="24"/>
      <c r="D4915" s="24"/>
      <c r="F4915" s="24"/>
      <c r="K4915" s="9" t="n">
        <f aca="false">IF($A4915="",0,IF(OR(N($D4915)=0,$D4915&amp;""=TOP!$C$5&amp;""),1,0))</f>
        <v>0</v>
      </c>
      <c r="L4915" s="27" t="n">
        <f aca="false">IF($K4915=0,0,IFERROR(INDEX(購買率算出!$P$6:$P$3005,MATCH($A4915&amp;"",購買率算出!$C$6:$C$3005,0)),0))</f>
        <v>0</v>
      </c>
    </row>
    <row r="4916" customFormat="false" ht="15" hidden="false" customHeight="false" outlineLevel="0" collapsed="false">
      <c r="A4916" s="24"/>
      <c r="D4916" s="24"/>
      <c r="F4916" s="24"/>
      <c r="K4916" s="9" t="n">
        <f aca="false">IF($A4916="",0,IF(OR(N($D4916)=0,$D4916&amp;""=TOP!$C$5&amp;""),1,0))</f>
        <v>0</v>
      </c>
      <c r="L4916" s="27" t="n">
        <f aca="false">IF($K4916=0,0,IFERROR(INDEX(購買率算出!$P$6:$P$3005,MATCH($A4916&amp;"",購買率算出!$C$6:$C$3005,0)),0))</f>
        <v>0</v>
      </c>
    </row>
    <row r="4917" customFormat="false" ht="15" hidden="false" customHeight="false" outlineLevel="0" collapsed="false">
      <c r="A4917" s="24"/>
      <c r="D4917" s="24"/>
      <c r="F4917" s="24"/>
      <c r="K4917" s="9" t="n">
        <f aca="false">IF($A4917="",0,IF(OR(N($D4917)=0,$D4917&amp;""=TOP!$C$5&amp;""),1,0))</f>
        <v>0</v>
      </c>
      <c r="L4917" s="27" t="n">
        <f aca="false">IF($K4917=0,0,IFERROR(INDEX(購買率算出!$P$6:$P$3005,MATCH($A4917&amp;"",購買率算出!$C$6:$C$3005,0)),0))</f>
        <v>0</v>
      </c>
    </row>
    <row r="4918" customFormat="false" ht="15" hidden="false" customHeight="false" outlineLevel="0" collapsed="false">
      <c r="A4918" s="24"/>
      <c r="D4918" s="24"/>
      <c r="F4918" s="24"/>
      <c r="K4918" s="9" t="n">
        <f aca="false">IF($A4918="",0,IF(OR(N($D4918)=0,$D4918&amp;""=TOP!$C$5&amp;""),1,0))</f>
        <v>0</v>
      </c>
      <c r="L4918" s="27" t="n">
        <f aca="false">IF($K4918=0,0,IFERROR(INDEX(購買率算出!$P$6:$P$3005,MATCH($A4918&amp;"",購買率算出!$C$6:$C$3005,0)),0))</f>
        <v>0</v>
      </c>
    </row>
    <row r="4919" customFormat="false" ht="15" hidden="false" customHeight="false" outlineLevel="0" collapsed="false">
      <c r="A4919" s="24"/>
      <c r="D4919" s="24"/>
      <c r="F4919" s="24"/>
      <c r="K4919" s="9" t="n">
        <f aca="false">IF($A4919="",0,IF(OR(N($D4919)=0,$D4919&amp;""=TOP!$C$5&amp;""),1,0))</f>
        <v>0</v>
      </c>
      <c r="L4919" s="27" t="n">
        <f aca="false">IF($K4919=0,0,IFERROR(INDEX(購買率算出!$P$6:$P$3005,MATCH($A4919&amp;"",購買率算出!$C$6:$C$3005,0)),0))</f>
        <v>0</v>
      </c>
    </row>
    <row r="4920" customFormat="false" ht="15" hidden="false" customHeight="false" outlineLevel="0" collapsed="false">
      <c r="A4920" s="24"/>
      <c r="D4920" s="24"/>
      <c r="F4920" s="24"/>
      <c r="K4920" s="9" t="n">
        <f aca="false">IF($A4920="",0,IF(OR(N($D4920)=0,$D4920&amp;""=TOP!$C$5&amp;""),1,0))</f>
        <v>0</v>
      </c>
      <c r="L4920" s="27" t="n">
        <f aca="false">IF($K4920=0,0,IFERROR(INDEX(購買率算出!$P$6:$P$3005,MATCH($A4920&amp;"",購買率算出!$C$6:$C$3005,0)),0))</f>
        <v>0</v>
      </c>
    </row>
    <row r="4921" customFormat="false" ht="15" hidden="false" customHeight="false" outlineLevel="0" collapsed="false">
      <c r="A4921" s="24"/>
      <c r="D4921" s="24"/>
      <c r="F4921" s="24"/>
      <c r="K4921" s="9" t="n">
        <f aca="false">IF($A4921="",0,IF(OR(N($D4921)=0,$D4921&amp;""=TOP!$C$5&amp;""),1,0))</f>
        <v>0</v>
      </c>
      <c r="L4921" s="27" t="n">
        <f aca="false">IF($K4921=0,0,IFERROR(INDEX(購買率算出!$P$6:$P$3005,MATCH($A4921&amp;"",購買率算出!$C$6:$C$3005,0)),0))</f>
        <v>0</v>
      </c>
    </row>
    <row r="4922" customFormat="false" ht="15" hidden="false" customHeight="false" outlineLevel="0" collapsed="false">
      <c r="A4922" s="24"/>
      <c r="D4922" s="24"/>
      <c r="F4922" s="24"/>
      <c r="K4922" s="9" t="n">
        <f aca="false">IF($A4922="",0,IF(OR(N($D4922)=0,$D4922&amp;""=TOP!$C$5&amp;""),1,0))</f>
        <v>0</v>
      </c>
      <c r="L4922" s="27" t="n">
        <f aca="false">IF($K4922=0,0,IFERROR(INDEX(購買率算出!$P$6:$P$3005,MATCH($A4922&amp;"",購買率算出!$C$6:$C$3005,0)),0))</f>
        <v>0</v>
      </c>
    </row>
    <row r="4923" customFormat="false" ht="15" hidden="false" customHeight="false" outlineLevel="0" collapsed="false">
      <c r="A4923" s="24"/>
      <c r="D4923" s="24"/>
      <c r="F4923" s="24"/>
      <c r="K4923" s="9" t="n">
        <f aca="false">IF($A4923="",0,IF(OR(N($D4923)=0,$D4923&amp;""=TOP!$C$5&amp;""),1,0))</f>
        <v>0</v>
      </c>
      <c r="L4923" s="27" t="n">
        <f aca="false">IF($K4923=0,0,IFERROR(INDEX(購買率算出!$P$6:$P$3005,MATCH($A4923&amp;"",購買率算出!$C$6:$C$3005,0)),0))</f>
        <v>0</v>
      </c>
    </row>
    <row r="4924" customFormat="false" ht="15" hidden="false" customHeight="false" outlineLevel="0" collapsed="false">
      <c r="A4924" s="24"/>
      <c r="D4924" s="24"/>
      <c r="F4924" s="24"/>
      <c r="K4924" s="9" t="n">
        <f aca="false">IF($A4924="",0,IF(OR(N($D4924)=0,$D4924&amp;""=TOP!$C$5&amp;""),1,0))</f>
        <v>0</v>
      </c>
      <c r="L4924" s="27" t="n">
        <f aca="false">IF($K4924=0,0,IFERROR(INDEX(購買率算出!$P$6:$P$3005,MATCH($A4924&amp;"",購買率算出!$C$6:$C$3005,0)),0))</f>
        <v>0</v>
      </c>
    </row>
    <row r="4925" customFormat="false" ht="15" hidden="false" customHeight="false" outlineLevel="0" collapsed="false">
      <c r="A4925" s="24"/>
      <c r="D4925" s="24"/>
      <c r="F4925" s="24"/>
      <c r="K4925" s="9" t="n">
        <f aca="false">IF($A4925="",0,IF(OR(N($D4925)=0,$D4925&amp;""=TOP!$C$5&amp;""),1,0))</f>
        <v>0</v>
      </c>
      <c r="L4925" s="27" t="n">
        <f aca="false">IF($K4925=0,0,IFERROR(INDEX(購買率算出!$P$6:$P$3005,MATCH($A4925&amp;"",購買率算出!$C$6:$C$3005,0)),0))</f>
        <v>0</v>
      </c>
    </row>
    <row r="4926" customFormat="false" ht="15" hidden="false" customHeight="false" outlineLevel="0" collapsed="false">
      <c r="A4926" s="24"/>
      <c r="D4926" s="24"/>
      <c r="F4926" s="24"/>
      <c r="K4926" s="9" t="n">
        <f aca="false">IF($A4926="",0,IF(OR(N($D4926)=0,$D4926&amp;""=TOP!$C$5&amp;""),1,0))</f>
        <v>0</v>
      </c>
      <c r="L4926" s="27" t="n">
        <f aca="false">IF($K4926=0,0,IFERROR(INDEX(購買率算出!$P$6:$P$3005,MATCH($A4926&amp;"",購買率算出!$C$6:$C$3005,0)),0))</f>
        <v>0</v>
      </c>
    </row>
    <row r="4927" customFormat="false" ht="15" hidden="false" customHeight="false" outlineLevel="0" collapsed="false">
      <c r="A4927" s="24"/>
      <c r="D4927" s="24"/>
      <c r="F4927" s="24"/>
      <c r="K4927" s="9" t="n">
        <f aca="false">IF($A4927="",0,IF(OR(N($D4927)=0,$D4927&amp;""=TOP!$C$5&amp;""),1,0))</f>
        <v>0</v>
      </c>
      <c r="L4927" s="27" t="n">
        <f aca="false">IF($K4927=0,0,IFERROR(INDEX(購買率算出!$P$6:$P$3005,MATCH($A4927&amp;"",購買率算出!$C$6:$C$3005,0)),0))</f>
        <v>0</v>
      </c>
    </row>
    <row r="4928" customFormat="false" ht="15" hidden="false" customHeight="false" outlineLevel="0" collapsed="false">
      <c r="A4928" s="24"/>
      <c r="D4928" s="24"/>
      <c r="F4928" s="24"/>
      <c r="K4928" s="9" t="n">
        <f aca="false">IF($A4928="",0,IF(OR(N($D4928)=0,$D4928&amp;""=TOP!$C$5&amp;""),1,0))</f>
        <v>0</v>
      </c>
      <c r="L4928" s="27" t="n">
        <f aca="false">IF($K4928=0,0,IFERROR(INDEX(購買率算出!$P$6:$P$3005,MATCH($A4928&amp;"",購買率算出!$C$6:$C$3005,0)),0))</f>
        <v>0</v>
      </c>
    </row>
    <row r="4929" customFormat="false" ht="15" hidden="false" customHeight="false" outlineLevel="0" collapsed="false">
      <c r="A4929" s="24"/>
      <c r="D4929" s="24"/>
      <c r="F4929" s="24"/>
      <c r="K4929" s="9" t="n">
        <f aca="false">IF($A4929="",0,IF(OR(N($D4929)=0,$D4929&amp;""=TOP!$C$5&amp;""),1,0))</f>
        <v>0</v>
      </c>
      <c r="L4929" s="27" t="n">
        <f aca="false">IF($K4929=0,0,IFERROR(INDEX(購買率算出!$P$6:$P$3005,MATCH($A4929&amp;"",購買率算出!$C$6:$C$3005,0)),0))</f>
        <v>0</v>
      </c>
    </row>
    <row r="4930" customFormat="false" ht="15" hidden="false" customHeight="false" outlineLevel="0" collapsed="false">
      <c r="A4930" s="24"/>
      <c r="D4930" s="24"/>
      <c r="F4930" s="24"/>
      <c r="K4930" s="9" t="n">
        <f aca="false">IF($A4930="",0,IF(OR(N($D4930)=0,$D4930&amp;""=TOP!$C$5&amp;""),1,0))</f>
        <v>0</v>
      </c>
      <c r="L4930" s="27" t="n">
        <f aca="false">IF($K4930=0,0,IFERROR(INDEX(購買率算出!$P$6:$P$3005,MATCH($A4930&amp;"",購買率算出!$C$6:$C$3005,0)),0))</f>
        <v>0</v>
      </c>
    </row>
    <row r="4931" customFormat="false" ht="15" hidden="false" customHeight="false" outlineLevel="0" collapsed="false">
      <c r="A4931" s="24"/>
      <c r="D4931" s="24"/>
      <c r="F4931" s="24"/>
      <c r="K4931" s="9" t="n">
        <f aca="false">IF($A4931="",0,IF(OR(N($D4931)=0,$D4931&amp;""=TOP!$C$5&amp;""),1,0))</f>
        <v>0</v>
      </c>
      <c r="L4931" s="27" t="n">
        <f aca="false">IF($K4931=0,0,IFERROR(INDEX(購買率算出!$P$6:$P$3005,MATCH($A4931&amp;"",購買率算出!$C$6:$C$3005,0)),0))</f>
        <v>0</v>
      </c>
    </row>
    <row r="4932" customFormat="false" ht="15" hidden="false" customHeight="false" outlineLevel="0" collapsed="false">
      <c r="A4932" s="24"/>
      <c r="D4932" s="24"/>
      <c r="F4932" s="24"/>
      <c r="K4932" s="9" t="n">
        <f aca="false">IF($A4932="",0,IF(OR(N($D4932)=0,$D4932&amp;""=TOP!$C$5&amp;""),1,0))</f>
        <v>0</v>
      </c>
      <c r="L4932" s="27" t="n">
        <f aca="false">IF($K4932=0,0,IFERROR(INDEX(購買率算出!$P$6:$P$3005,MATCH($A4932&amp;"",購買率算出!$C$6:$C$3005,0)),0))</f>
        <v>0</v>
      </c>
    </row>
    <row r="4933" customFormat="false" ht="15" hidden="false" customHeight="false" outlineLevel="0" collapsed="false">
      <c r="A4933" s="24"/>
      <c r="D4933" s="24"/>
      <c r="F4933" s="24"/>
      <c r="K4933" s="9" t="n">
        <f aca="false">IF($A4933="",0,IF(OR(N($D4933)=0,$D4933&amp;""=TOP!$C$5&amp;""),1,0))</f>
        <v>0</v>
      </c>
      <c r="L4933" s="27" t="n">
        <f aca="false">IF($K4933=0,0,IFERROR(INDEX(購買率算出!$P$6:$P$3005,MATCH($A4933&amp;"",購買率算出!$C$6:$C$3005,0)),0))</f>
        <v>0</v>
      </c>
    </row>
    <row r="4934" customFormat="false" ht="15" hidden="false" customHeight="false" outlineLevel="0" collapsed="false">
      <c r="A4934" s="24"/>
      <c r="D4934" s="24"/>
      <c r="F4934" s="24"/>
      <c r="K4934" s="9" t="n">
        <f aca="false">IF($A4934="",0,IF(OR(N($D4934)=0,$D4934&amp;""=TOP!$C$5&amp;""),1,0))</f>
        <v>0</v>
      </c>
      <c r="L4934" s="27" t="n">
        <f aca="false">IF($K4934=0,0,IFERROR(INDEX(購買率算出!$P$6:$P$3005,MATCH($A4934&amp;"",購買率算出!$C$6:$C$3005,0)),0))</f>
        <v>0</v>
      </c>
    </row>
    <row r="4935" customFormat="false" ht="15" hidden="false" customHeight="false" outlineLevel="0" collapsed="false">
      <c r="A4935" s="24"/>
      <c r="D4935" s="24"/>
      <c r="F4935" s="24"/>
      <c r="K4935" s="9" t="n">
        <f aca="false">IF($A4935="",0,IF(OR(N($D4935)=0,$D4935&amp;""=TOP!$C$5&amp;""),1,0))</f>
        <v>0</v>
      </c>
      <c r="L4935" s="27" t="n">
        <f aca="false">IF($K4935=0,0,IFERROR(INDEX(購買率算出!$P$6:$P$3005,MATCH($A4935&amp;"",購買率算出!$C$6:$C$3005,0)),0))</f>
        <v>0</v>
      </c>
    </row>
    <row r="4936" customFormat="false" ht="15" hidden="false" customHeight="false" outlineLevel="0" collapsed="false">
      <c r="A4936" s="24"/>
      <c r="D4936" s="24"/>
      <c r="F4936" s="24"/>
      <c r="K4936" s="9" t="n">
        <f aca="false">IF($A4936="",0,IF(OR(N($D4936)=0,$D4936&amp;""=TOP!$C$5&amp;""),1,0))</f>
        <v>0</v>
      </c>
      <c r="L4936" s="27" t="n">
        <f aca="false">IF($K4936=0,0,IFERROR(INDEX(購買率算出!$P$6:$P$3005,MATCH($A4936&amp;"",購買率算出!$C$6:$C$3005,0)),0))</f>
        <v>0</v>
      </c>
    </row>
    <row r="4937" customFormat="false" ht="15" hidden="false" customHeight="false" outlineLevel="0" collapsed="false">
      <c r="A4937" s="24"/>
      <c r="D4937" s="24"/>
      <c r="F4937" s="24"/>
      <c r="K4937" s="9" t="n">
        <f aca="false">IF($A4937="",0,IF(OR(N($D4937)=0,$D4937&amp;""=TOP!$C$5&amp;""),1,0))</f>
        <v>0</v>
      </c>
      <c r="L4937" s="27" t="n">
        <f aca="false">IF($K4937=0,0,IFERROR(INDEX(購買率算出!$P$6:$P$3005,MATCH($A4937&amp;"",購買率算出!$C$6:$C$3005,0)),0))</f>
        <v>0</v>
      </c>
    </row>
    <row r="4938" customFormat="false" ht="15" hidden="false" customHeight="false" outlineLevel="0" collapsed="false">
      <c r="A4938" s="24"/>
      <c r="D4938" s="24"/>
      <c r="F4938" s="24"/>
      <c r="K4938" s="9" t="n">
        <f aca="false">IF($A4938="",0,IF(OR(N($D4938)=0,$D4938&amp;""=TOP!$C$5&amp;""),1,0))</f>
        <v>0</v>
      </c>
      <c r="L4938" s="27" t="n">
        <f aca="false">IF($K4938=0,0,IFERROR(INDEX(購買率算出!$P$6:$P$3005,MATCH($A4938&amp;"",購買率算出!$C$6:$C$3005,0)),0))</f>
        <v>0</v>
      </c>
    </row>
    <row r="4939" customFormat="false" ht="15" hidden="false" customHeight="false" outlineLevel="0" collapsed="false">
      <c r="A4939" s="24"/>
      <c r="D4939" s="24"/>
      <c r="F4939" s="24"/>
      <c r="K4939" s="9" t="n">
        <f aca="false">IF($A4939="",0,IF(OR(N($D4939)=0,$D4939&amp;""=TOP!$C$5&amp;""),1,0))</f>
        <v>0</v>
      </c>
      <c r="L4939" s="27" t="n">
        <f aca="false">IF($K4939=0,0,IFERROR(INDEX(購買率算出!$P$6:$P$3005,MATCH($A4939&amp;"",購買率算出!$C$6:$C$3005,0)),0))</f>
        <v>0</v>
      </c>
    </row>
    <row r="4940" customFormat="false" ht="15" hidden="false" customHeight="false" outlineLevel="0" collapsed="false">
      <c r="A4940" s="24"/>
      <c r="D4940" s="24"/>
      <c r="F4940" s="24"/>
      <c r="K4940" s="9" t="n">
        <f aca="false">IF($A4940="",0,IF(OR(N($D4940)=0,$D4940&amp;""=TOP!$C$5&amp;""),1,0))</f>
        <v>0</v>
      </c>
      <c r="L4940" s="27" t="n">
        <f aca="false">IF($K4940=0,0,IFERROR(INDEX(購買率算出!$P$6:$P$3005,MATCH($A4940&amp;"",購買率算出!$C$6:$C$3005,0)),0))</f>
        <v>0</v>
      </c>
    </row>
    <row r="4941" customFormat="false" ht="15" hidden="false" customHeight="false" outlineLevel="0" collapsed="false">
      <c r="A4941" s="24"/>
      <c r="D4941" s="24"/>
      <c r="F4941" s="24"/>
      <c r="K4941" s="9" t="n">
        <f aca="false">IF($A4941="",0,IF(OR(N($D4941)=0,$D4941&amp;""=TOP!$C$5&amp;""),1,0))</f>
        <v>0</v>
      </c>
      <c r="L4941" s="27" t="n">
        <f aca="false">IF($K4941=0,0,IFERROR(INDEX(購買率算出!$P$6:$P$3005,MATCH($A4941&amp;"",購買率算出!$C$6:$C$3005,0)),0))</f>
        <v>0</v>
      </c>
    </row>
    <row r="4942" customFormat="false" ht="15" hidden="false" customHeight="false" outlineLevel="0" collapsed="false">
      <c r="A4942" s="24"/>
      <c r="D4942" s="24"/>
      <c r="F4942" s="24"/>
      <c r="K4942" s="9" t="n">
        <f aca="false">IF($A4942="",0,IF(OR(N($D4942)=0,$D4942&amp;""=TOP!$C$5&amp;""),1,0))</f>
        <v>0</v>
      </c>
      <c r="L4942" s="27" t="n">
        <f aca="false">IF($K4942=0,0,IFERROR(INDEX(購買率算出!$P$6:$P$3005,MATCH($A4942&amp;"",購買率算出!$C$6:$C$3005,0)),0))</f>
        <v>0</v>
      </c>
    </row>
    <row r="4943" customFormat="false" ht="15" hidden="false" customHeight="false" outlineLevel="0" collapsed="false">
      <c r="A4943" s="24"/>
      <c r="D4943" s="24"/>
      <c r="F4943" s="24"/>
      <c r="K4943" s="9" t="n">
        <f aca="false">IF($A4943="",0,IF(OR(N($D4943)=0,$D4943&amp;""=TOP!$C$5&amp;""),1,0))</f>
        <v>0</v>
      </c>
      <c r="L4943" s="27" t="n">
        <f aca="false">IF($K4943=0,0,IFERROR(INDEX(購買率算出!$P$6:$P$3005,MATCH($A4943&amp;"",購買率算出!$C$6:$C$3005,0)),0))</f>
        <v>0</v>
      </c>
    </row>
    <row r="4944" customFormat="false" ht="15" hidden="false" customHeight="false" outlineLevel="0" collapsed="false">
      <c r="A4944" s="24"/>
      <c r="D4944" s="24"/>
      <c r="F4944" s="24"/>
      <c r="K4944" s="9" t="n">
        <f aca="false">IF($A4944="",0,IF(OR(N($D4944)=0,$D4944&amp;""=TOP!$C$5&amp;""),1,0))</f>
        <v>0</v>
      </c>
      <c r="L4944" s="27" t="n">
        <f aca="false">IF($K4944=0,0,IFERROR(INDEX(購買率算出!$P$6:$P$3005,MATCH($A4944&amp;"",購買率算出!$C$6:$C$3005,0)),0))</f>
        <v>0</v>
      </c>
    </row>
    <row r="4945" customFormat="false" ht="15" hidden="false" customHeight="false" outlineLevel="0" collapsed="false">
      <c r="A4945" s="24"/>
      <c r="D4945" s="24"/>
      <c r="F4945" s="24"/>
      <c r="K4945" s="9" t="n">
        <f aca="false">IF($A4945="",0,IF(OR(N($D4945)=0,$D4945&amp;""=TOP!$C$5&amp;""),1,0))</f>
        <v>0</v>
      </c>
      <c r="L4945" s="27" t="n">
        <f aca="false">IF($K4945=0,0,IFERROR(INDEX(購買率算出!$P$6:$P$3005,MATCH($A4945&amp;"",購買率算出!$C$6:$C$3005,0)),0))</f>
        <v>0</v>
      </c>
    </row>
    <row r="4946" customFormat="false" ht="15" hidden="false" customHeight="false" outlineLevel="0" collapsed="false">
      <c r="A4946" s="24"/>
      <c r="D4946" s="24"/>
      <c r="F4946" s="24"/>
      <c r="K4946" s="9" t="n">
        <f aca="false">IF($A4946="",0,IF(OR(N($D4946)=0,$D4946&amp;""=TOP!$C$5&amp;""),1,0))</f>
        <v>0</v>
      </c>
      <c r="L4946" s="27" t="n">
        <f aca="false">IF($K4946=0,0,IFERROR(INDEX(購買率算出!$P$6:$P$3005,MATCH($A4946&amp;"",購買率算出!$C$6:$C$3005,0)),0))</f>
        <v>0</v>
      </c>
    </row>
    <row r="4947" customFormat="false" ht="15" hidden="false" customHeight="false" outlineLevel="0" collapsed="false">
      <c r="A4947" s="24"/>
      <c r="D4947" s="24"/>
      <c r="F4947" s="24"/>
      <c r="K4947" s="9" t="n">
        <f aca="false">IF($A4947="",0,IF(OR(N($D4947)=0,$D4947&amp;""=TOP!$C$5&amp;""),1,0))</f>
        <v>0</v>
      </c>
      <c r="L4947" s="27" t="n">
        <f aca="false">IF($K4947=0,0,IFERROR(INDEX(購買率算出!$P$6:$P$3005,MATCH($A4947&amp;"",購買率算出!$C$6:$C$3005,0)),0))</f>
        <v>0</v>
      </c>
    </row>
    <row r="4948" customFormat="false" ht="15" hidden="false" customHeight="false" outlineLevel="0" collapsed="false">
      <c r="A4948" s="24"/>
      <c r="D4948" s="24"/>
      <c r="F4948" s="24"/>
      <c r="K4948" s="9" t="n">
        <f aca="false">IF($A4948="",0,IF(OR(N($D4948)=0,$D4948&amp;""=TOP!$C$5&amp;""),1,0))</f>
        <v>0</v>
      </c>
      <c r="L4948" s="27" t="n">
        <f aca="false">IF($K4948=0,0,IFERROR(INDEX(購買率算出!$P$6:$P$3005,MATCH($A4948&amp;"",購買率算出!$C$6:$C$3005,0)),0))</f>
        <v>0</v>
      </c>
    </row>
    <row r="4949" customFormat="false" ht="15" hidden="false" customHeight="false" outlineLevel="0" collapsed="false">
      <c r="A4949" s="24"/>
      <c r="D4949" s="24"/>
      <c r="F4949" s="24"/>
      <c r="K4949" s="9" t="n">
        <f aca="false">IF($A4949="",0,IF(OR(N($D4949)=0,$D4949&amp;""=TOP!$C$5&amp;""),1,0))</f>
        <v>0</v>
      </c>
      <c r="L4949" s="27" t="n">
        <f aca="false">IF($K4949=0,0,IFERROR(INDEX(購買率算出!$P$6:$P$3005,MATCH($A4949&amp;"",購買率算出!$C$6:$C$3005,0)),0))</f>
        <v>0</v>
      </c>
    </row>
    <row r="4950" customFormat="false" ht="15" hidden="false" customHeight="false" outlineLevel="0" collapsed="false">
      <c r="A4950" s="24"/>
      <c r="D4950" s="24"/>
      <c r="F4950" s="24"/>
      <c r="K4950" s="9" t="n">
        <f aca="false">IF($A4950="",0,IF(OR(N($D4950)=0,$D4950&amp;""=TOP!$C$5&amp;""),1,0))</f>
        <v>0</v>
      </c>
      <c r="L4950" s="27" t="n">
        <f aca="false">IF($K4950=0,0,IFERROR(INDEX(購買率算出!$P$6:$P$3005,MATCH($A4950&amp;"",購買率算出!$C$6:$C$3005,0)),0))</f>
        <v>0</v>
      </c>
    </row>
    <row r="4951" customFormat="false" ht="15" hidden="false" customHeight="false" outlineLevel="0" collapsed="false">
      <c r="A4951" s="24"/>
      <c r="D4951" s="24"/>
      <c r="F4951" s="24"/>
      <c r="K4951" s="9" t="n">
        <f aca="false">IF($A4951="",0,IF(OR(N($D4951)=0,$D4951&amp;""=TOP!$C$5&amp;""),1,0))</f>
        <v>0</v>
      </c>
      <c r="L4951" s="27" t="n">
        <f aca="false">IF($K4951=0,0,IFERROR(INDEX(購買率算出!$P$6:$P$3005,MATCH($A4951&amp;"",購買率算出!$C$6:$C$3005,0)),0))</f>
        <v>0</v>
      </c>
    </row>
    <row r="4952" customFormat="false" ht="15" hidden="false" customHeight="false" outlineLevel="0" collapsed="false">
      <c r="A4952" s="24"/>
      <c r="D4952" s="24"/>
      <c r="F4952" s="24"/>
      <c r="K4952" s="9" t="n">
        <f aca="false">IF($A4952="",0,IF(OR(N($D4952)=0,$D4952&amp;""=TOP!$C$5&amp;""),1,0))</f>
        <v>0</v>
      </c>
      <c r="L4952" s="27" t="n">
        <f aca="false">IF($K4952=0,0,IFERROR(INDEX(購買率算出!$P$6:$P$3005,MATCH($A4952&amp;"",購買率算出!$C$6:$C$3005,0)),0))</f>
        <v>0</v>
      </c>
    </row>
    <row r="4953" customFormat="false" ht="15" hidden="false" customHeight="false" outlineLevel="0" collapsed="false">
      <c r="A4953" s="24"/>
      <c r="D4953" s="24"/>
      <c r="F4953" s="24"/>
      <c r="K4953" s="9" t="n">
        <f aca="false">IF($A4953="",0,IF(OR(N($D4953)=0,$D4953&amp;""=TOP!$C$5&amp;""),1,0))</f>
        <v>0</v>
      </c>
      <c r="L4953" s="27" t="n">
        <f aca="false">IF($K4953=0,0,IFERROR(INDEX(購買率算出!$P$6:$P$3005,MATCH($A4953&amp;"",購買率算出!$C$6:$C$3005,0)),0))</f>
        <v>0</v>
      </c>
    </row>
    <row r="4954" customFormat="false" ht="15" hidden="false" customHeight="false" outlineLevel="0" collapsed="false">
      <c r="A4954" s="24"/>
      <c r="D4954" s="24"/>
      <c r="F4954" s="24"/>
      <c r="K4954" s="9" t="n">
        <f aca="false">IF($A4954="",0,IF(OR(N($D4954)=0,$D4954&amp;""=TOP!$C$5&amp;""),1,0))</f>
        <v>0</v>
      </c>
      <c r="L4954" s="27" t="n">
        <f aca="false">IF($K4954=0,0,IFERROR(INDEX(購買率算出!$P$6:$P$3005,MATCH($A4954&amp;"",購買率算出!$C$6:$C$3005,0)),0))</f>
        <v>0</v>
      </c>
    </row>
    <row r="4955" customFormat="false" ht="15" hidden="false" customHeight="false" outlineLevel="0" collapsed="false">
      <c r="A4955" s="24"/>
      <c r="D4955" s="24"/>
      <c r="F4955" s="24"/>
      <c r="K4955" s="9" t="n">
        <f aca="false">IF($A4955="",0,IF(OR(N($D4955)=0,$D4955&amp;""=TOP!$C$5&amp;""),1,0))</f>
        <v>0</v>
      </c>
      <c r="L4955" s="27" t="n">
        <f aca="false">IF($K4955=0,0,IFERROR(INDEX(購買率算出!$P$6:$P$3005,MATCH($A4955&amp;"",購買率算出!$C$6:$C$3005,0)),0))</f>
        <v>0</v>
      </c>
    </row>
    <row r="4956" customFormat="false" ht="15" hidden="false" customHeight="false" outlineLevel="0" collapsed="false">
      <c r="A4956" s="24"/>
      <c r="D4956" s="24"/>
      <c r="F4956" s="24"/>
      <c r="K4956" s="9" t="n">
        <f aca="false">IF($A4956="",0,IF(OR(N($D4956)=0,$D4956&amp;""=TOP!$C$5&amp;""),1,0))</f>
        <v>0</v>
      </c>
      <c r="L4956" s="27" t="n">
        <f aca="false">IF($K4956=0,0,IFERROR(INDEX(購買率算出!$P$6:$P$3005,MATCH($A4956&amp;"",購買率算出!$C$6:$C$3005,0)),0))</f>
        <v>0</v>
      </c>
    </row>
    <row r="4957" customFormat="false" ht="15" hidden="false" customHeight="false" outlineLevel="0" collapsed="false">
      <c r="A4957" s="24"/>
      <c r="D4957" s="24"/>
      <c r="F4957" s="24"/>
      <c r="K4957" s="9" t="n">
        <f aca="false">IF($A4957="",0,IF(OR(N($D4957)=0,$D4957&amp;""=TOP!$C$5&amp;""),1,0))</f>
        <v>0</v>
      </c>
      <c r="L4957" s="27" t="n">
        <f aca="false">IF($K4957=0,0,IFERROR(INDEX(購買率算出!$P$6:$P$3005,MATCH($A4957&amp;"",購買率算出!$C$6:$C$3005,0)),0))</f>
        <v>0</v>
      </c>
    </row>
    <row r="4958" customFormat="false" ht="15" hidden="false" customHeight="false" outlineLevel="0" collapsed="false">
      <c r="A4958" s="24"/>
      <c r="D4958" s="24"/>
      <c r="F4958" s="24"/>
      <c r="K4958" s="9" t="n">
        <f aca="false">IF($A4958="",0,IF(OR(N($D4958)=0,$D4958&amp;""=TOP!$C$5&amp;""),1,0))</f>
        <v>0</v>
      </c>
      <c r="L4958" s="27" t="n">
        <f aca="false">IF($K4958=0,0,IFERROR(INDEX(購買率算出!$P$6:$P$3005,MATCH($A4958&amp;"",購買率算出!$C$6:$C$3005,0)),0))</f>
        <v>0</v>
      </c>
    </row>
    <row r="4959" customFormat="false" ht="15" hidden="false" customHeight="false" outlineLevel="0" collapsed="false">
      <c r="A4959" s="24"/>
      <c r="D4959" s="24"/>
      <c r="F4959" s="24"/>
      <c r="K4959" s="9" t="n">
        <f aca="false">IF($A4959="",0,IF(OR(N($D4959)=0,$D4959&amp;""=TOP!$C$5&amp;""),1,0))</f>
        <v>0</v>
      </c>
      <c r="L4959" s="27" t="n">
        <f aca="false">IF($K4959=0,0,IFERROR(INDEX(購買率算出!$P$6:$P$3005,MATCH($A4959&amp;"",購買率算出!$C$6:$C$3005,0)),0))</f>
        <v>0</v>
      </c>
    </row>
    <row r="4960" customFormat="false" ht="15" hidden="false" customHeight="false" outlineLevel="0" collapsed="false">
      <c r="A4960" s="24"/>
      <c r="D4960" s="24"/>
      <c r="F4960" s="24"/>
      <c r="K4960" s="9" t="n">
        <f aca="false">IF($A4960="",0,IF(OR(N($D4960)=0,$D4960&amp;""=TOP!$C$5&amp;""),1,0))</f>
        <v>0</v>
      </c>
      <c r="L4960" s="27" t="n">
        <f aca="false">IF($K4960=0,0,IFERROR(INDEX(購買率算出!$P$6:$P$3005,MATCH($A4960&amp;"",購買率算出!$C$6:$C$3005,0)),0))</f>
        <v>0</v>
      </c>
    </row>
    <row r="4961" customFormat="false" ht="15" hidden="false" customHeight="false" outlineLevel="0" collapsed="false">
      <c r="A4961" s="24"/>
      <c r="D4961" s="24"/>
      <c r="F4961" s="24"/>
      <c r="K4961" s="9" t="n">
        <f aca="false">IF($A4961="",0,IF(OR(N($D4961)=0,$D4961&amp;""=TOP!$C$5&amp;""),1,0))</f>
        <v>0</v>
      </c>
      <c r="L4961" s="27" t="n">
        <f aca="false">IF($K4961=0,0,IFERROR(INDEX(購買率算出!$P$6:$P$3005,MATCH($A4961&amp;"",購買率算出!$C$6:$C$3005,0)),0))</f>
        <v>0</v>
      </c>
    </row>
    <row r="4962" customFormat="false" ht="15" hidden="false" customHeight="false" outlineLevel="0" collapsed="false">
      <c r="A4962" s="24"/>
      <c r="D4962" s="24"/>
      <c r="F4962" s="24"/>
      <c r="K4962" s="9" t="n">
        <f aca="false">IF($A4962="",0,IF(OR(N($D4962)=0,$D4962&amp;""=TOP!$C$5&amp;""),1,0))</f>
        <v>0</v>
      </c>
      <c r="L4962" s="27" t="n">
        <f aca="false">IF($K4962=0,0,IFERROR(INDEX(購買率算出!$P$6:$P$3005,MATCH($A4962&amp;"",購買率算出!$C$6:$C$3005,0)),0))</f>
        <v>0</v>
      </c>
    </row>
    <row r="4963" customFormat="false" ht="15" hidden="false" customHeight="false" outlineLevel="0" collapsed="false">
      <c r="A4963" s="24"/>
      <c r="D4963" s="24"/>
      <c r="F4963" s="24"/>
      <c r="K4963" s="9" t="n">
        <f aca="false">IF($A4963="",0,IF(OR(N($D4963)=0,$D4963&amp;""=TOP!$C$5&amp;""),1,0))</f>
        <v>0</v>
      </c>
      <c r="L4963" s="27" t="n">
        <f aca="false">IF($K4963=0,0,IFERROR(INDEX(購買率算出!$P$6:$P$3005,MATCH($A4963&amp;"",購買率算出!$C$6:$C$3005,0)),0))</f>
        <v>0</v>
      </c>
    </row>
    <row r="4964" customFormat="false" ht="15" hidden="false" customHeight="false" outlineLevel="0" collapsed="false">
      <c r="A4964" s="24"/>
      <c r="D4964" s="24"/>
      <c r="F4964" s="24"/>
      <c r="K4964" s="9" t="n">
        <f aca="false">IF($A4964="",0,IF(OR(N($D4964)=0,$D4964&amp;""=TOP!$C$5&amp;""),1,0))</f>
        <v>0</v>
      </c>
      <c r="L4964" s="27" t="n">
        <f aca="false">IF($K4964=0,0,IFERROR(INDEX(購買率算出!$P$6:$P$3005,MATCH($A4964&amp;"",購買率算出!$C$6:$C$3005,0)),0))</f>
        <v>0</v>
      </c>
    </row>
    <row r="4965" customFormat="false" ht="15" hidden="false" customHeight="false" outlineLevel="0" collapsed="false">
      <c r="A4965" s="24"/>
      <c r="D4965" s="24"/>
      <c r="F4965" s="24"/>
      <c r="K4965" s="9" t="n">
        <f aca="false">IF($A4965="",0,IF(OR(N($D4965)=0,$D4965&amp;""=TOP!$C$5&amp;""),1,0))</f>
        <v>0</v>
      </c>
      <c r="L4965" s="27" t="n">
        <f aca="false">IF($K4965=0,0,IFERROR(INDEX(購買率算出!$P$6:$P$3005,MATCH($A4965&amp;"",購買率算出!$C$6:$C$3005,0)),0))</f>
        <v>0</v>
      </c>
    </row>
    <row r="4966" customFormat="false" ht="15" hidden="false" customHeight="false" outlineLevel="0" collapsed="false">
      <c r="A4966" s="24"/>
      <c r="D4966" s="24"/>
      <c r="F4966" s="24"/>
      <c r="K4966" s="9" t="n">
        <f aca="false">IF($A4966="",0,IF(OR(N($D4966)=0,$D4966&amp;""=TOP!$C$5&amp;""),1,0))</f>
        <v>0</v>
      </c>
      <c r="L4966" s="27" t="n">
        <f aca="false">IF($K4966=0,0,IFERROR(INDEX(購買率算出!$P$6:$P$3005,MATCH($A4966&amp;"",購買率算出!$C$6:$C$3005,0)),0))</f>
        <v>0</v>
      </c>
    </row>
    <row r="4967" customFormat="false" ht="15" hidden="false" customHeight="false" outlineLevel="0" collapsed="false">
      <c r="A4967" s="24"/>
      <c r="D4967" s="24"/>
      <c r="F4967" s="24"/>
      <c r="K4967" s="9" t="n">
        <f aca="false">IF($A4967="",0,IF(OR(N($D4967)=0,$D4967&amp;""=TOP!$C$5&amp;""),1,0))</f>
        <v>0</v>
      </c>
      <c r="L4967" s="27" t="n">
        <f aca="false">IF($K4967=0,0,IFERROR(INDEX(購買率算出!$P$6:$P$3005,MATCH($A4967&amp;"",購買率算出!$C$6:$C$3005,0)),0))</f>
        <v>0</v>
      </c>
    </row>
    <row r="4968" customFormat="false" ht="15" hidden="false" customHeight="false" outlineLevel="0" collapsed="false">
      <c r="A4968" s="24"/>
      <c r="D4968" s="24"/>
      <c r="F4968" s="24"/>
      <c r="K4968" s="9" t="n">
        <f aca="false">IF($A4968="",0,IF(OR(N($D4968)=0,$D4968&amp;""=TOP!$C$5&amp;""),1,0))</f>
        <v>0</v>
      </c>
      <c r="L4968" s="27" t="n">
        <f aca="false">IF($K4968=0,0,IFERROR(INDEX(購買率算出!$P$6:$P$3005,MATCH($A4968&amp;"",購買率算出!$C$6:$C$3005,0)),0))</f>
        <v>0</v>
      </c>
    </row>
    <row r="4969" customFormat="false" ht="15" hidden="false" customHeight="false" outlineLevel="0" collapsed="false">
      <c r="A4969" s="24"/>
      <c r="D4969" s="24"/>
      <c r="F4969" s="24"/>
      <c r="K4969" s="9" t="n">
        <f aca="false">IF($A4969="",0,IF(OR(N($D4969)=0,$D4969&amp;""=TOP!$C$5&amp;""),1,0))</f>
        <v>0</v>
      </c>
      <c r="L4969" s="27" t="n">
        <f aca="false">IF($K4969=0,0,IFERROR(INDEX(購買率算出!$P$6:$P$3005,MATCH($A4969&amp;"",購買率算出!$C$6:$C$3005,0)),0))</f>
        <v>0</v>
      </c>
    </row>
    <row r="4970" customFormat="false" ht="15" hidden="false" customHeight="false" outlineLevel="0" collapsed="false">
      <c r="A4970" s="24"/>
      <c r="D4970" s="24"/>
      <c r="F4970" s="24"/>
      <c r="K4970" s="9" t="n">
        <f aca="false">IF($A4970="",0,IF(OR(N($D4970)=0,$D4970&amp;""=TOP!$C$5&amp;""),1,0))</f>
        <v>0</v>
      </c>
      <c r="L4970" s="27" t="n">
        <f aca="false">IF($K4970=0,0,IFERROR(INDEX(購買率算出!$P$6:$P$3005,MATCH($A4970&amp;"",購買率算出!$C$6:$C$3005,0)),0))</f>
        <v>0</v>
      </c>
    </row>
    <row r="4971" customFormat="false" ht="15" hidden="false" customHeight="false" outlineLevel="0" collapsed="false">
      <c r="A4971" s="24"/>
      <c r="D4971" s="24"/>
      <c r="F4971" s="24"/>
      <c r="K4971" s="9" t="n">
        <f aca="false">IF($A4971="",0,IF(OR(N($D4971)=0,$D4971&amp;""=TOP!$C$5&amp;""),1,0))</f>
        <v>0</v>
      </c>
      <c r="L4971" s="27" t="n">
        <f aca="false">IF($K4971=0,0,IFERROR(INDEX(購買率算出!$P$6:$P$3005,MATCH($A4971&amp;"",購買率算出!$C$6:$C$3005,0)),0))</f>
        <v>0</v>
      </c>
    </row>
    <row r="4972" customFormat="false" ht="15" hidden="false" customHeight="false" outlineLevel="0" collapsed="false">
      <c r="A4972" s="24"/>
      <c r="D4972" s="24"/>
      <c r="F4972" s="24"/>
      <c r="K4972" s="9" t="n">
        <f aca="false">IF($A4972="",0,IF(OR(N($D4972)=0,$D4972&amp;""=TOP!$C$5&amp;""),1,0))</f>
        <v>0</v>
      </c>
      <c r="L4972" s="27" t="n">
        <f aca="false">IF($K4972=0,0,IFERROR(INDEX(購買率算出!$P$6:$P$3005,MATCH($A4972&amp;"",購買率算出!$C$6:$C$3005,0)),0))</f>
        <v>0</v>
      </c>
    </row>
    <row r="4973" customFormat="false" ht="15" hidden="false" customHeight="false" outlineLevel="0" collapsed="false">
      <c r="A4973" s="24"/>
      <c r="D4973" s="24"/>
      <c r="F4973" s="24"/>
      <c r="K4973" s="9" t="n">
        <f aca="false">IF($A4973="",0,IF(OR(N($D4973)=0,$D4973&amp;""=TOP!$C$5&amp;""),1,0))</f>
        <v>0</v>
      </c>
      <c r="L4973" s="27" t="n">
        <f aca="false">IF($K4973=0,0,IFERROR(INDEX(購買率算出!$P$6:$P$3005,MATCH($A4973&amp;"",購買率算出!$C$6:$C$3005,0)),0))</f>
        <v>0</v>
      </c>
    </row>
    <row r="4974" customFormat="false" ht="15" hidden="false" customHeight="false" outlineLevel="0" collapsed="false">
      <c r="A4974" s="24"/>
      <c r="D4974" s="24"/>
      <c r="F4974" s="24"/>
      <c r="K4974" s="9" t="n">
        <f aca="false">IF($A4974="",0,IF(OR(N($D4974)=0,$D4974&amp;""=TOP!$C$5&amp;""),1,0))</f>
        <v>0</v>
      </c>
      <c r="L4974" s="27" t="n">
        <f aca="false">IF($K4974=0,0,IFERROR(INDEX(購買率算出!$P$6:$P$3005,MATCH($A4974&amp;"",購買率算出!$C$6:$C$3005,0)),0))</f>
        <v>0</v>
      </c>
    </row>
    <row r="4975" customFormat="false" ht="15" hidden="false" customHeight="false" outlineLevel="0" collapsed="false">
      <c r="A4975" s="24"/>
      <c r="D4975" s="24"/>
      <c r="F4975" s="24"/>
      <c r="K4975" s="9" t="n">
        <f aca="false">IF($A4975="",0,IF(OR(N($D4975)=0,$D4975&amp;""=TOP!$C$5&amp;""),1,0))</f>
        <v>0</v>
      </c>
      <c r="L4975" s="27" t="n">
        <f aca="false">IF($K4975=0,0,IFERROR(INDEX(購買率算出!$P$6:$P$3005,MATCH($A4975&amp;"",購買率算出!$C$6:$C$3005,0)),0))</f>
        <v>0</v>
      </c>
    </row>
    <row r="4976" customFormat="false" ht="15" hidden="false" customHeight="false" outlineLevel="0" collapsed="false">
      <c r="A4976" s="24"/>
      <c r="D4976" s="24"/>
      <c r="F4976" s="24"/>
      <c r="K4976" s="9" t="n">
        <f aca="false">IF($A4976="",0,IF(OR(N($D4976)=0,$D4976&amp;""=TOP!$C$5&amp;""),1,0))</f>
        <v>0</v>
      </c>
      <c r="L4976" s="27" t="n">
        <f aca="false">IF($K4976=0,0,IFERROR(INDEX(購買率算出!$P$6:$P$3005,MATCH($A4976&amp;"",購買率算出!$C$6:$C$3005,0)),0))</f>
        <v>0</v>
      </c>
    </row>
    <row r="4977" customFormat="false" ht="15" hidden="false" customHeight="false" outlineLevel="0" collapsed="false">
      <c r="A4977" s="24"/>
      <c r="D4977" s="24"/>
      <c r="F4977" s="24"/>
      <c r="K4977" s="9" t="n">
        <f aca="false">IF($A4977="",0,IF(OR(N($D4977)=0,$D4977&amp;""=TOP!$C$5&amp;""),1,0))</f>
        <v>0</v>
      </c>
      <c r="L4977" s="27" t="n">
        <f aca="false">IF($K4977=0,0,IFERROR(INDEX(購買率算出!$P$6:$P$3005,MATCH($A4977&amp;"",購買率算出!$C$6:$C$3005,0)),0))</f>
        <v>0</v>
      </c>
    </row>
    <row r="4978" customFormat="false" ht="15" hidden="false" customHeight="false" outlineLevel="0" collapsed="false">
      <c r="A4978" s="24"/>
      <c r="D4978" s="24"/>
      <c r="F4978" s="24"/>
      <c r="K4978" s="9" t="n">
        <f aca="false">IF($A4978="",0,IF(OR(N($D4978)=0,$D4978&amp;""=TOP!$C$5&amp;""),1,0))</f>
        <v>0</v>
      </c>
      <c r="L4978" s="27" t="n">
        <f aca="false">IF($K4978=0,0,IFERROR(INDEX(購買率算出!$P$6:$P$3005,MATCH($A4978&amp;"",購買率算出!$C$6:$C$3005,0)),0))</f>
        <v>0</v>
      </c>
    </row>
    <row r="4979" customFormat="false" ht="15" hidden="false" customHeight="false" outlineLevel="0" collapsed="false">
      <c r="A4979" s="24"/>
      <c r="D4979" s="24"/>
      <c r="F4979" s="24"/>
      <c r="K4979" s="9" t="n">
        <f aca="false">IF($A4979="",0,IF(OR(N($D4979)=0,$D4979&amp;""=TOP!$C$5&amp;""),1,0))</f>
        <v>0</v>
      </c>
      <c r="L4979" s="27" t="n">
        <f aca="false">IF($K4979=0,0,IFERROR(INDEX(購買率算出!$P$6:$P$3005,MATCH($A4979&amp;"",購買率算出!$C$6:$C$3005,0)),0))</f>
        <v>0</v>
      </c>
    </row>
    <row r="4980" customFormat="false" ht="15" hidden="false" customHeight="false" outlineLevel="0" collapsed="false">
      <c r="A4980" s="24"/>
      <c r="D4980" s="24"/>
      <c r="F4980" s="24"/>
      <c r="K4980" s="9" t="n">
        <f aca="false">IF($A4980="",0,IF(OR(N($D4980)=0,$D4980&amp;""=TOP!$C$5&amp;""),1,0))</f>
        <v>0</v>
      </c>
      <c r="L4980" s="27" t="n">
        <f aca="false">IF($K4980=0,0,IFERROR(INDEX(購買率算出!$P$6:$P$3005,MATCH($A4980&amp;"",購買率算出!$C$6:$C$3005,0)),0))</f>
        <v>0</v>
      </c>
    </row>
    <row r="4981" customFormat="false" ht="15" hidden="false" customHeight="false" outlineLevel="0" collapsed="false">
      <c r="A4981" s="24"/>
      <c r="D4981" s="24"/>
      <c r="F4981" s="24"/>
      <c r="K4981" s="9" t="n">
        <f aca="false">IF($A4981="",0,IF(OR(N($D4981)=0,$D4981&amp;""=TOP!$C$5&amp;""),1,0))</f>
        <v>0</v>
      </c>
      <c r="L4981" s="27" t="n">
        <f aca="false">IF($K4981=0,0,IFERROR(INDEX(購買率算出!$P$6:$P$3005,MATCH($A4981&amp;"",購買率算出!$C$6:$C$3005,0)),0))</f>
        <v>0</v>
      </c>
    </row>
    <row r="4982" customFormat="false" ht="15" hidden="false" customHeight="false" outlineLevel="0" collapsed="false">
      <c r="A4982" s="24"/>
      <c r="D4982" s="24"/>
      <c r="F4982" s="24"/>
      <c r="K4982" s="9" t="n">
        <f aca="false">IF($A4982="",0,IF(OR(N($D4982)=0,$D4982&amp;""=TOP!$C$5&amp;""),1,0))</f>
        <v>0</v>
      </c>
      <c r="L4982" s="27" t="n">
        <f aca="false">IF($K4982=0,0,IFERROR(INDEX(購買率算出!$P$6:$P$3005,MATCH($A4982&amp;"",購買率算出!$C$6:$C$3005,0)),0))</f>
        <v>0</v>
      </c>
    </row>
    <row r="4983" customFormat="false" ht="15" hidden="false" customHeight="false" outlineLevel="0" collapsed="false">
      <c r="A4983" s="24"/>
      <c r="D4983" s="24"/>
      <c r="F4983" s="24"/>
      <c r="K4983" s="9" t="n">
        <f aca="false">IF($A4983="",0,IF(OR(N($D4983)=0,$D4983&amp;""=TOP!$C$5&amp;""),1,0))</f>
        <v>0</v>
      </c>
      <c r="L4983" s="27" t="n">
        <f aca="false">IF($K4983=0,0,IFERROR(INDEX(購買率算出!$P$6:$P$3005,MATCH($A4983&amp;"",購買率算出!$C$6:$C$3005,0)),0))</f>
        <v>0</v>
      </c>
    </row>
    <row r="4984" customFormat="false" ht="15" hidden="false" customHeight="false" outlineLevel="0" collapsed="false">
      <c r="A4984" s="24"/>
      <c r="D4984" s="24"/>
      <c r="F4984" s="24"/>
      <c r="K4984" s="9" t="n">
        <f aca="false">IF($A4984="",0,IF(OR(N($D4984)=0,$D4984&amp;""=TOP!$C$5&amp;""),1,0))</f>
        <v>0</v>
      </c>
      <c r="L4984" s="27" t="n">
        <f aca="false">IF($K4984=0,0,IFERROR(INDEX(購買率算出!$P$6:$P$3005,MATCH($A4984&amp;"",購買率算出!$C$6:$C$3005,0)),0))</f>
        <v>0</v>
      </c>
    </row>
    <row r="4985" customFormat="false" ht="15" hidden="false" customHeight="false" outlineLevel="0" collapsed="false">
      <c r="A4985" s="24"/>
      <c r="D4985" s="24"/>
      <c r="F4985" s="24"/>
      <c r="K4985" s="9" t="n">
        <f aca="false">IF($A4985="",0,IF(OR(N($D4985)=0,$D4985&amp;""=TOP!$C$5&amp;""),1,0))</f>
        <v>0</v>
      </c>
      <c r="L4985" s="27" t="n">
        <f aca="false">IF($K4985=0,0,IFERROR(INDEX(購買率算出!$P$6:$P$3005,MATCH($A4985&amp;"",購買率算出!$C$6:$C$3005,0)),0))</f>
        <v>0</v>
      </c>
    </row>
    <row r="4986" customFormat="false" ht="15" hidden="false" customHeight="false" outlineLevel="0" collapsed="false">
      <c r="A4986" s="24"/>
      <c r="D4986" s="24"/>
      <c r="F4986" s="24"/>
      <c r="K4986" s="9" t="n">
        <f aca="false">IF($A4986="",0,IF(OR(N($D4986)=0,$D4986&amp;""=TOP!$C$5&amp;""),1,0))</f>
        <v>0</v>
      </c>
      <c r="L4986" s="27" t="n">
        <f aca="false">IF($K4986=0,0,IFERROR(INDEX(購買率算出!$P$6:$P$3005,MATCH($A4986&amp;"",購買率算出!$C$6:$C$3005,0)),0))</f>
        <v>0</v>
      </c>
    </row>
    <row r="4987" customFormat="false" ht="15" hidden="false" customHeight="false" outlineLevel="0" collapsed="false">
      <c r="A4987" s="24"/>
      <c r="D4987" s="24"/>
      <c r="F4987" s="24"/>
      <c r="K4987" s="9" t="n">
        <f aca="false">IF($A4987="",0,IF(OR(N($D4987)=0,$D4987&amp;""=TOP!$C$5&amp;""),1,0))</f>
        <v>0</v>
      </c>
      <c r="L4987" s="27" t="n">
        <f aca="false">IF($K4987=0,0,IFERROR(INDEX(購買率算出!$P$6:$P$3005,MATCH($A4987&amp;"",購買率算出!$C$6:$C$3005,0)),0))</f>
        <v>0</v>
      </c>
    </row>
    <row r="4988" customFormat="false" ht="15" hidden="false" customHeight="false" outlineLevel="0" collapsed="false">
      <c r="A4988" s="24"/>
      <c r="D4988" s="24"/>
      <c r="F4988" s="24"/>
      <c r="K4988" s="9" t="n">
        <f aca="false">IF($A4988="",0,IF(OR(N($D4988)=0,$D4988&amp;""=TOP!$C$5&amp;""),1,0))</f>
        <v>0</v>
      </c>
      <c r="L4988" s="27" t="n">
        <f aca="false">IF($K4988=0,0,IFERROR(INDEX(購買率算出!$P$6:$P$3005,MATCH($A4988&amp;"",購買率算出!$C$6:$C$3005,0)),0))</f>
        <v>0</v>
      </c>
    </row>
    <row r="4989" customFormat="false" ht="15" hidden="false" customHeight="false" outlineLevel="0" collapsed="false">
      <c r="A4989" s="24"/>
      <c r="D4989" s="24"/>
      <c r="F4989" s="24"/>
      <c r="K4989" s="9" t="n">
        <f aca="false">IF($A4989="",0,IF(OR(N($D4989)=0,$D4989&amp;""=TOP!$C$5&amp;""),1,0))</f>
        <v>0</v>
      </c>
      <c r="L4989" s="27" t="n">
        <f aca="false">IF($K4989=0,0,IFERROR(INDEX(購買率算出!$P$6:$P$3005,MATCH($A4989&amp;"",購買率算出!$C$6:$C$3005,0)),0))</f>
        <v>0</v>
      </c>
    </row>
    <row r="4990" customFormat="false" ht="15" hidden="false" customHeight="false" outlineLevel="0" collapsed="false">
      <c r="A4990" s="24"/>
      <c r="D4990" s="24"/>
      <c r="F4990" s="24"/>
      <c r="K4990" s="9" t="n">
        <f aca="false">IF($A4990="",0,IF(OR(N($D4990)=0,$D4990&amp;""=TOP!$C$5&amp;""),1,0))</f>
        <v>0</v>
      </c>
      <c r="L4990" s="27" t="n">
        <f aca="false">IF($K4990=0,0,IFERROR(INDEX(購買率算出!$P$6:$P$3005,MATCH($A4990&amp;"",購買率算出!$C$6:$C$3005,0)),0))</f>
        <v>0</v>
      </c>
    </row>
    <row r="4991" customFormat="false" ht="15" hidden="false" customHeight="false" outlineLevel="0" collapsed="false">
      <c r="A4991" s="24"/>
      <c r="D4991" s="24"/>
      <c r="F4991" s="24"/>
      <c r="K4991" s="9" t="n">
        <f aca="false">IF($A4991="",0,IF(OR(N($D4991)=0,$D4991&amp;""=TOP!$C$5&amp;""),1,0))</f>
        <v>0</v>
      </c>
      <c r="L4991" s="27" t="n">
        <f aca="false">IF($K4991=0,0,IFERROR(INDEX(購買率算出!$P$6:$P$3005,MATCH($A4991&amp;"",購買率算出!$C$6:$C$3005,0)),0))</f>
        <v>0</v>
      </c>
    </row>
    <row r="4992" customFormat="false" ht="15" hidden="false" customHeight="false" outlineLevel="0" collapsed="false">
      <c r="A4992" s="24"/>
      <c r="D4992" s="24"/>
      <c r="F4992" s="24"/>
      <c r="K4992" s="9" t="n">
        <f aca="false">IF($A4992="",0,IF(OR(N($D4992)=0,$D4992&amp;""=TOP!$C$5&amp;""),1,0))</f>
        <v>0</v>
      </c>
      <c r="L4992" s="27" t="n">
        <f aca="false">IF($K4992=0,0,IFERROR(INDEX(購買率算出!$P$6:$P$3005,MATCH($A4992&amp;"",購買率算出!$C$6:$C$3005,0)),0))</f>
        <v>0</v>
      </c>
    </row>
    <row r="4993" customFormat="false" ht="15" hidden="false" customHeight="false" outlineLevel="0" collapsed="false">
      <c r="A4993" s="24"/>
      <c r="D4993" s="24"/>
      <c r="F4993" s="24"/>
      <c r="K4993" s="9" t="n">
        <f aca="false">IF($A4993="",0,IF(OR(N($D4993)=0,$D4993&amp;""=TOP!$C$5&amp;""),1,0))</f>
        <v>0</v>
      </c>
      <c r="L4993" s="27" t="n">
        <f aca="false">IF($K4993=0,0,IFERROR(INDEX(購買率算出!$P$6:$P$3005,MATCH($A4993&amp;"",購買率算出!$C$6:$C$3005,0)),0))</f>
        <v>0</v>
      </c>
    </row>
    <row r="4994" customFormat="false" ht="15" hidden="false" customHeight="false" outlineLevel="0" collapsed="false">
      <c r="A4994" s="24"/>
      <c r="D4994" s="24"/>
      <c r="F4994" s="24"/>
      <c r="K4994" s="9" t="n">
        <f aca="false">IF($A4994="",0,IF(OR(N($D4994)=0,$D4994&amp;""=TOP!$C$5&amp;""),1,0))</f>
        <v>0</v>
      </c>
      <c r="L4994" s="27" t="n">
        <f aca="false">IF($K4994=0,0,IFERROR(INDEX(購買率算出!$P$6:$P$3005,MATCH($A4994&amp;"",購買率算出!$C$6:$C$3005,0)),0))</f>
        <v>0</v>
      </c>
    </row>
    <row r="4995" customFormat="false" ht="15" hidden="false" customHeight="false" outlineLevel="0" collapsed="false">
      <c r="A4995" s="24"/>
      <c r="D4995" s="24"/>
      <c r="F4995" s="24"/>
      <c r="K4995" s="9" t="n">
        <f aca="false">IF($A4995="",0,IF(OR(N($D4995)=0,$D4995&amp;""=TOP!$C$5&amp;""),1,0))</f>
        <v>0</v>
      </c>
      <c r="L4995" s="27" t="n">
        <f aca="false">IF($K4995=0,0,IFERROR(INDEX(購買率算出!$P$6:$P$3005,MATCH($A4995&amp;"",購買率算出!$C$6:$C$3005,0)),0))</f>
        <v>0</v>
      </c>
    </row>
    <row r="4996" customFormat="false" ht="15" hidden="false" customHeight="false" outlineLevel="0" collapsed="false">
      <c r="A4996" s="24"/>
      <c r="D4996" s="24"/>
      <c r="F4996" s="24"/>
      <c r="K4996" s="9" t="n">
        <f aca="false">IF($A4996="",0,IF(OR(N($D4996)=0,$D4996&amp;""=TOP!$C$5&amp;""),1,0))</f>
        <v>0</v>
      </c>
      <c r="L4996" s="27" t="n">
        <f aca="false">IF($K4996=0,0,IFERROR(INDEX(購買率算出!$P$6:$P$3005,MATCH($A4996&amp;"",購買率算出!$C$6:$C$3005,0)),0))</f>
        <v>0</v>
      </c>
    </row>
    <row r="4997" customFormat="false" ht="15" hidden="false" customHeight="false" outlineLevel="0" collapsed="false">
      <c r="A4997" s="24"/>
      <c r="D4997" s="24"/>
      <c r="F4997" s="24"/>
      <c r="K4997" s="9" t="n">
        <f aca="false">IF($A4997="",0,IF(OR(N($D4997)=0,$D4997&amp;""=TOP!$C$5&amp;""),1,0))</f>
        <v>0</v>
      </c>
      <c r="L4997" s="27" t="n">
        <f aca="false">IF($K4997=0,0,IFERROR(INDEX(購買率算出!$P$6:$P$3005,MATCH($A4997&amp;"",購買率算出!$C$6:$C$3005,0)),0))</f>
        <v>0</v>
      </c>
    </row>
    <row r="4998" customFormat="false" ht="15" hidden="false" customHeight="false" outlineLevel="0" collapsed="false">
      <c r="A4998" s="24"/>
      <c r="D4998" s="24"/>
      <c r="F4998" s="24"/>
      <c r="K4998" s="9" t="n">
        <f aca="false">IF($A4998="",0,IF(OR(N($D4998)=0,$D4998&amp;""=TOP!$C$5&amp;""),1,0))</f>
        <v>0</v>
      </c>
      <c r="L4998" s="27" t="n">
        <f aca="false">IF($K4998=0,0,IFERROR(INDEX(購買率算出!$P$6:$P$3005,MATCH($A4998&amp;"",購買率算出!$C$6:$C$3005,0)),0))</f>
        <v>0</v>
      </c>
    </row>
    <row r="4999" customFormat="false" ht="15" hidden="false" customHeight="false" outlineLevel="0" collapsed="false">
      <c r="A4999" s="24"/>
      <c r="D4999" s="24"/>
      <c r="F4999" s="24"/>
      <c r="K4999" s="9" t="n">
        <f aca="false">IF($A4999="",0,IF(OR(N($D4999)=0,$D4999&amp;""=TOP!$C$5&amp;""),1,0))</f>
        <v>0</v>
      </c>
      <c r="L4999" s="27" t="n">
        <f aca="false">IF($K4999=0,0,IFERROR(INDEX(購買率算出!$P$6:$P$3005,MATCH($A4999&amp;"",購買率算出!$C$6:$C$3005,0)),0))</f>
        <v>0</v>
      </c>
    </row>
    <row r="5000" customFormat="false" ht="15" hidden="false" customHeight="false" outlineLevel="0" collapsed="false">
      <c r="A5000" s="24"/>
      <c r="D5000" s="24"/>
      <c r="F5000" s="24"/>
      <c r="K5000" s="9" t="n">
        <f aca="false">IF($A5000="",0,IF(OR(N($D5000)=0,$D5000&amp;""=TOP!$C$5&amp;""),1,0))</f>
        <v>0</v>
      </c>
      <c r="L5000" s="27" t="n">
        <f aca="false">IF($K5000=0,0,IFERROR(INDEX(購買率算出!$P$6:$P$3005,MATCH($A5000&amp;"",購買率算出!$C$6:$C$3005,0)),0))</f>
        <v>0</v>
      </c>
    </row>
    <row r="5001" customFormat="false" ht="15" hidden="false" customHeight="false" outlineLevel="0" collapsed="false">
      <c r="A5001" s="24"/>
      <c r="D5001" s="24"/>
      <c r="F5001" s="24"/>
      <c r="K5001" s="9" t="n">
        <f aca="false">IF($A5001="",0,IF(OR(N($D5001)=0,$D5001&amp;""=TOP!$C$5&amp;""),1,0))</f>
        <v>0</v>
      </c>
      <c r="L5001" s="27" t="n">
        <f aca="false">IF($K5001=0,0,IFERROR(INDEX(購買率算出!$P$6:$P$3005,MATCH($A5001&amp;"",購買率算出!$C$6:$C$3005,0)),0))</f>
        <v>0</v>
      </c>
    </row>
    <row r="5002" customFormat="false" ht="15" hidden="false" customHeight="false" outlineLevel="0" collapsed="false">
      <c r="A5002" s="24"/>
      <c r="D5002" s="24"/>
      <c r="F5002" s="24"/>
      <c r="K5002" s="9" t="n">
        <f aca="false">IF($A5002="",0,IF(OR(N($D5002)=0,$D5002&amp;""=TOP!$C$5&amp;""),1,0))</f>
        <v>0</v>
      </c>
      <c r="L5002" s="27" t="n">
        <f aca="false">IF($K5002=0,0,IFERROR(INDEX(購買率算出!$P$6:$P$3005,MATCH($A5002&amp;"",購買率算出!$C$6:$C$3005,0)),0))</f>
        <v>0</v>
      </c>
    </row>
    <row r="5003" customFormat="false" ht="15" hidden="false" customHeight="false" outlineLevel="0" collapsed="false">
      <c r="A5003" s="24"/>
      <c r="D5003" s="24"/>
      <c r="F5003" s="24"/>
      <c r="K5003" s="9" t="n">
        <f aca="false">IF($A5003="",0,IF(OR(N($D5003)=0,$D5003&amp;""=TOP!$C$5&amp;""),1,0))</f>
        <v>0</v>
      </c>
      <c r="L5003" s="27" t="n">
        <f aca="false">IF($K5003=0,0,IFERROR(INDEX(購買率算出!$P$6:$P$3005,MATCH($A5003&amp;"",購買率算出!$C$6:$C$3005,0)),0))</f>
        <v>0</v>
      </c>
    </row>
    <row r="5004" customFormat="false" ht="15" hidden="false" customHeight="false" outlineLevel="0" collapsed="false">
      <c r="A5004" s="24"/>
      <c r="D5004" s="24"/>
      <c r="F5004" s="24"/>
      <c r="K5004" s="9" t="n">
        <f aca="false">IF($A5004="",0,IF(OR(N($D5004)=0,$D5004&amp;""=TOP!$C$5&amp;""),1,0))</f>
        <v>0</v>
      </c>
      <c r="L5004" s="27" t="n">
        <f aca="false">IF($K5004=0,0,IFERROR(INDEX(購買率算出!$P$6:$P$3005,MATCH($A5004&amp;"",購買率算出!$C$6:$C$3005,0)),0))</f>
        <v>0</v>
      </c>
    </row>
    <row r="5005" customFormat="false" ht="15" hidden="false" customHeight="false" outlineLevel="0" collapsed="false">
      <c r="A5005" s="24"/>
      <c r="D5005" s="24"/>
      <c r="F5005" s="24"/>
      <c r="K5005" s="9" t="n">
        <f aca="false">IF($A5005="",0,IF(OR(N($D5005)=0,$D5005&amp;""=TOP!$C$5&amp;""),1,0))</f>
        <v>0</v>
      </c>
      <c r="L5005" s="27" t="n">
        <f aca="false">IF($K5005=0,0,IFERROR(INDEX(購買率算出!$P$6:$P$3005,MATCH($A5005&amp;"",購買率算出!$C$6:$C$3005,0)),0))</f>
        <v>0</v>
      </c>
    </row>
    <row r="5006" customFormat="false" ht="15" hidden="false" customHeight="false" outlineLevel="0" collapsed="false">
      <c r="A5006" s="24"/>
      <c r="D5006" s="24"/>
      <c r="F5006" s="24"/>
      <c r="K5006" s="9" t="n">
        <f aca="false">IF($A5006="",0,IF(OR(N($D5006)=0,$D5006&amp;""=TOP!$C$5&amp;""),1,0))</f>
        <v>0</v>
      </c>
      <c r="L5006" s="27" t="n">
        <f aca="false">IF($K5006=0,0,IFERROR(INDEX(購買率算出!$P$6:$P$3005,MATCH($A5006&amp;"",購買率算出!$C$6:$C$3005,0)),0))</f>
        <v>0</v>
      </c>
    </row>
    <row r="5007" customFormat="false" ht="15" hidden="false" customHeight="false" outlineLevel="0" collapsed="false">
      <c r="A5007" s="24"/>
      <c r="D5007" s="24"/>
      <c r="F5007" s="24"/>
      <c r="K5007" s="9" t="n">
        <f aca="false">IF($A5007="",0,IF(OR(N($D5007)=0,$D5007&amp;""=TOP!$C$5&amp;""),1,0))</f>
        <v>0</v>
      </c>
      <c r="L5007" s="27" t="n">
        <f aca="false">IF($K5007=0,0,IFERROR(INDEX(購買率算出!$P$6:$P$3005,MATCH($A5007&amp;"",購買率算出!$C$6:$C$3005,0)),0))</f>
        <v>0</v>
      </c>
    </row>
    <row r="5008" customFormat="false" ht="15" hidden="false" customHeight="false" outlineLevel="0" collapsed="false">
      <c r="A5008" s="24"/>
      <c r="D5008" s="24"/>
      <c r="F5008" s="24"/>
      <c r="K5008" s="9" t="n">
        <f aca="false">IF($A5008="",0,IF(OR(N($D5008)=0,$D5008&amp;""=TOP!$C$5&amp;""),1,0))</f>
        <v>0</v>
      </c>
      <c r="L5008" s="27" t="n">
        <f aca="false">IF($K5008=0,0,IFERROR(INDEX(購買率算出!$P$6:$P$3005,MATCH($A5008&amp;"",購買率算出!$C$6:$C$3005,0)),0))</f>
        <v>0</v>
      </c>
    </row>
    <row r="5009" customFormat="false" ht="15" hidden="false" customHeight="false" outlineLevel="0" collapsed="false">
      <c r="A5009" s="24"/>
      <c r="D5009" s="24"/>
      <c r="F5009" s="24"/>
      <c r="K5009" s="9" t="n">
        <f aca="false">IF($A5009="",0,IF(OR(N($D5009)=0,$D5009&amp;""=TOP!$C$5&amp;""),1,0))</f>
        <v>0</v>
      </c>
      <c r="L5009" s="27" t="n">
        <f aca="false">IF($K5009=0,0,IFERROR(INDEX(購買率算出!$P$6:$P$3005,MATCH($A5009&amp;"",購買率算出!$C$6:$C$3005,0)),0))</f>
        <v>0</v>
      </c>
    </row>
    <row r="5010" customFormat="false" ht="15" hidden="false" customHeight="false" outlineLevel="0" collapsed="false">
      <c r="A5010" s="24"/>
      <c r="D5010" s="24"/>
      <c r="F5010" s="24"/>
      <c r="K5010" s="9" t="n">
        <f aca="false">IF($A5010="",0,IF(OR(N($D5010)=0,$D5010&amp;""=TOP!$C$5&amp;""),1,0))</f>
        <v>0</v>
      </c>
      <c r="L5010" s="27" t="n">
        <f aca="false">IF($K5010=0,0,IFERROR(INDEX(購買率算出!$P$6:$P$3005,MATCH($A5010&amp;"",購買率算出!$C$6:$C$3005,0)),0))</f>
        <v>0</v>
      </c>
    </row>
    <row r="5011" customFormat="false" ht="15" hidden="false" customHeight="false" outlineLevel="0" collapsed="false">
      <c r="A5011" s="24"/>
      <c r="D5011" s="24"/>
      <c r="F5011" s="24"/>
      <c r="K5011" s="9" t="n">
        <f aca="false">IF($A5011="",0,IF(OR(N($D5011)=0,$D5011&amp;""=TOP!$C$5&amp;""),1,0))</f>
        <v>0</v>
      </c>
      <c r="L5011" s="27" t="n">
        <f aca="false">IF($K5011=0,0,IFERROR(INDEX(購買率算出!$P$6:$P$3005,MATCH($A5011&amp;"",購買率算出!$C$6:$C$3005,0)),0))</f>
        <v>0</v>
      </c>
    </row>
    <row r="5012" customFormat="false" ht="15" hidden="false" customHeight="false" outlineLevel="0" collapsed="false">
      <c r="A5012" s="24"/>
      <c r="D5012" s="24"/>
      <c r="F5012" s="24"/>
      <c r="K5012" s="9" t="n">
        <f aca="false">IF($A5012="",0,IF(OR(N($D5012)=0,$D5012&amp;""=TOP!$C$5&amp;""),1,0))</f>
        <v>0</v>
      </c>
      <c r="L5012" s="27" t="n">
        <f aca="false">IF($K5012=0,0,IFERROR(INDEX(購買率算出!$P$6:$P$3005,MATCH($A5012&amp;"",購買率算出!$C$6:$C$3005,0)),0))</f>
        <v>0</v>
      </c>
    </row>
    <row r="5013" customFormat="false" ht="15" hidden="false" customHeight="false" outlineLevel="0" collapsed="false">
      <c r="A5013" s="24"/>
      <c r="D5013" s="24"/>
      <c r="F5013" s="24"/>
      <c r="K5013" s="9" t="n">
        <f aca="false">IF($A5013="",0,IF(OR(N($D5013)=0,$D5013&amp;""=TOP!$C$5&amp;""),1,0))</f>
        <v>0</v>
      </c>
      <c r="L5013" s="27" t="n">
        <f aca="false">IF($K5013=0,0,IFERROR(INDEX(購買率算出!$P$6:$P$3005,MATCH($A5013&amp;"",購買率算出!$C$6:$C$3005,0)),0))</f>
        <v>0</v>
      </c>
    </row>
    <row r="5014" customFormat="false" ht="15" hidden="false" customHeight="false" outlineLevel="0" collapsed="false">
      <c r="A5014" s="24"/>
      <c r="D5014" s="24"/>
      <c r="F5014" s="24"/>
      <c r="K5014" s="9" t="n">
        <f aca="false">IF($A5014="",0,IF(OR(N($D5014)=0,$D5014&amp;""=TOP!$C$5&amp;""),1,0))</f>
        <v>0</v>
      </c>
      <c r="L5014" s="27" t="n">
        <f aca="false">IF($K5014=0,0,IFERROR(INDEX(購買率算出!$P$6:$P$3005,MATCH($A5014&amp;"",購買率算出!$C$6:$C$3005,0)),0))</f>
        <v>0</v>
      </c>
    </row>
    <row r="5015" customFormat="false" ht="15" hidden="false" customHeight="false" outlineLevel="0" collapsed="false">
      <c r="A5015" s="24"/>
      <c r="D5015" s="24"/>
      <c r="F5015" s="24"/>
      <c r="K5015" s="9" t="n">
        <f aca="false">IF($A5015="",0,IF(OR(N($D5015)=0,$D5015&amp;""=TOP!$C$5&amp;""),1,0))</f>
        <v>0</v>
      </c>
      <c r="L5015" s="27" t="n">
        <f aca="false">IF($K5015=0,0,IFERROR(INDEX(購買率算出!$P$6:$P$3005,MATCH($A5015&amp;"",購買率算出!$C$6:$C$3005,0)),0))</f>
        <v>0</v>
      </c>
    </row>
    <row r="5016" customFormat="false" ht="15" hidden="false" customHeight="false" outlineLevel="0" collapsed="false">
      <c r="A5016" s="24"/>
      <c r="D5016" s="24"/>
      <c r="F5016" s="24"/>
      <c r="K5016" s="9" t="n">
        <f aca="false">IF($A5016="",0,IF(OR(N($D5016)=0,$D5016&amp;""=TOP!$C$5&amp;""),1,0))</f>
        <v>0</v>
      </c>
      <c r="L5016" s="27" t="n">
        <f aca="false">IF($K5016=0,0,IFERROR(INDEX(購買率算出!$P$6:$P$3005,MATCH($A5016&amp;"",購買率算出!$C$6:$C$3005,0)),0))</f>
        <v>0</v>
      </c>
    </row>
    <row r="5017" customFormat="false" ht="15" hidden="false" customHeight="false" outlineLevel="0" collapsed="false">
      <c r="A5017" s="24"/>
      <c r="D5017" s="24"/>
      <c r="F5017" s="24"/>
      <c r="K5017" s="9" t="n">
        <f aca="false">IF($A5017="",0,IF(OR(N($D5017)=0,$D5017&amp;""=TOP!$C$5&amp;""),1,0))</f>
        <v>0</v>
      </c>
      <c r="L5017" s="27" t="n">
        <f aca="false">IF($K5017=0,0,IFERROR(INDEX(購買率算出!$P$6:$P$3005,MATCH($A5017&amp;"",購買率算出!$C$6:$C$3005,0)),0))</f>
        <v>0</v>
      </c>
    </row>
    <row r="5018" customFormat="false" ht="15" hidden="false" customHeight="false" outlineLevel="0" collapsed="false">
      <c r="A5018" s="24"/>
      <c r="D5018" s="24"/>
      <c r="F5018" s="24"/>
      <c r="K5018" s="9" t="n">
        <f aca="false">IF($A5018="",0,IF(OR(N($D5018)=0,$D5018&amp;""=TOP!$C$5&amp;""),1,0))</f>
        <v>0</v>
      </c>
      <c r="L5018" s="27" t="n">
        <f aca="false">IF($K5018=0,0,IFERROR(INDEX(購買率算出!$P$6:$P$3005,MATCH($A5018&amp;"",購買率算出!$C$6:$C$3005,0)),0))</f>
        <v>0</v>
      </c>
    </row>
    <row r="5019" customFormat="false" ht="15" hidden="false" customHeight="false" outlineLevel="0" collapsed="false">
      <c r="A5019" s="24"/>
      <c r="D5019" s="24"/>
      <c r="F5019" s="24"/>
      <c r="K5019" s="9" t="n">
        <f aca="false">IF($A5019="",0,IF(OR(N($D5019)=0,$D5019&amp;""=TOP!$C$5&amp;""),1,0))</f>
        <v>0</v>
      </c>
      <c r="L5019" s="27" t="n">
        <f aca="false">IF($K5019=0,0,IFERROR(INDEX(購買率算出!$P$6:$P$3005,MATCH($A5019&amp;"",購買率算出!$C$6:$C$3005,0)),0))</f>
        <v>0</v>
      </c>
    </row>
    <row r="5020" customFormat="false" ht="15" hidden="false" customHeight="false" outlineLevel="0" collapsed="false">
      <c r="A5020" s="24"/>
      <c r="D5020" s="24"/>
      <c r="F5020" s="24"/>
      <c r="K5020" s="9" t="n">
        <f aca="false">IF($A5020="",0,IF(OR(N($D5020)=0,$D5020&amp;""=TOP!$C$5&amp;""),1,0))</f>
        <v>0</v>
      </c>
      <c r="L5020" s="27" t="n">
        <f aca="false">IF($K5020=0,0,IFERROR(INDEX(購買率算出!$P$6:$P$3005,MATCH($A5020&amp;"",購買率算出!$C$6:$C$3005,0)),0))</f>
        <v>0</v>
      </c>
    </row>
    <row r="5021" customFormat="false" ht="15" hidden="false" customHeight="false" outlineLevel="0" collapsed="false">
      <c r="A5021" s="24"/>
      <c r="D5021" s="24"/>
      <c r="F5021" s="24"/>
      <c r="K5021" s="9" t="n">
        <f aca="false">IF($A5021="",0,IF(OR(N($D5021)=0,$D5021&amp;""=TOP!$C$5&amp;""),1,0))</f>
        <v>0</v>
      </c>
      <c r="L5021" s="27" t="n">
        <f aca="false">IF($K5021=0,0,IFERROR(INDEX(購買率算出!$P$6:$P$3005,MATCH($A5021&amp;"",購買率算出!$C$6:$C$3005,0)),0))</f>
        <v>0</v>
      </c>
    </row>
    <row r="5022" customFormat="false" ht="15" hidden="false" customHeight="false" outlineLevel="0" collapsed="false">
      <c r="A5022" s="24"/>
      <c r="D5022" s="24"/>
      <c r="F5022" s="24"/>
      <c r="K5022" s="9" t="n">
        <f aca="false">IF($A5022="",0,IF(OR(N($D5022)=0,$D5022&amp;""=TOP!$C$5&amp;""),1,0))</f>
        <v>0</v>
      </c>
      <c r="L5022" s="27" t="n">
        <f aca="false">IF($K5022=0,0,IFERROR(INDEX(購買率算出!$P$6:$P$3005,MATCH($A5022&amp;"",購買率算出!$C$6:$C$3005,0)),0))</f>
        <v>0</v>
      </c>
    </row>
    <row r="5023" customFormat="false" ht="15" hidden="false" customHeight="false" outlineLevel="0" collapsed="false">
      <c r="A5023" s="24"/>
      <c r="D5023" s="24"/>
      <c r="F5023" s="24"/>
      <c r="K5023" s="9" t="n">
        <f aca="false">IF($A5023="",0,IF(OR(N($D5023)=0,$D5023&amp;""=TOP!$C$5&amp;""),1,0))</f>
        <v>0</v>
      </c>
      <c r="L5023" s="27" t="n">
        <f aca="false">IF($K5023=0,0,IFERROR(INDEX(購買率算出!$P$6:$P$3005,MATCH($A5023&amp;"",購買率算出!$C$6:$C$3005,0)),0))</f>
        <v>0</v>
      </c>
    </row>
    <row r="5024" customFormat="false" ht="15" hidden="false" customHeight="false" outlineLevel="0" collapsed="false">
      <c r="A5024" s="24"/>
      <c r="D5024" s="24"/>
      <c r="F5024" s="24"/>
      <c r="K5024" s="9" t="n">
        <f aca="false">IF($A5024="",0,IF(OR(N($D5024)=0,$D5024&amp;""=TOP!$C$5&amp;""),1,0))</f>
        <v>0</v>
      </c>
      <c r="L5024" s="27" t="n">
        <f aca="false">IF($K5024=0,0,IFERROR(INDEX(購買率算出!$P$6:$P$3005,MATCH($A5024&amp;"",購買率算出!$C$6:$C$3005,0)),0))</f>
        <v>0</v>
      </c>
    </row>
    <row r="5025" customFormat="false" ht="15" hidden="false" customHeight="false" outlineLevel="0" collapsed="false">
      <c r="A5025" s="24"/>
      <c r="D5025" s="24"/>
      <c r="F5025" s="24"/>
      <c r="K5025" s="9" t="n">
        <f aca="false">IF($A5025="",0,IF(OR(N($D5025)=0,$D5025&amp;""=TOP!$C$5&amp;""),1,0))</f>
        <v>0</v>
      </c>
      <c r="L5025" s="27" t="n">
        <f aca="false">IF($K5025=0,0,IFERROR(INDEX(購買率算出!$P$6:$P$3005,MATCH($A5025&amp;"",購買率算出!$C$6:$C$3005,0)),0))</f>
        <v>0</v>
      </c>
    </row>
    <row r="5026" customFormat="false" ht="15" hidden="false" customHeight="false" outlineLevel="0" collapsed="false">
      <c r="A5026" s="24"/>
      <c r="D5026" s="24"/>
      <c r="F5026" s="24"/>
      <c r="K5026" s="9" t="n">
        <f aca="false">IF($A5026="",0,IF(OR(N($D5026)=0,$D5026&amp;""=TOP!$C$5&amp;""),1,0))</f>
        <v>0</v>
      </c>
      <c r="L5026" s="27" t="n">
        <f aca="false">IF($K5026=0,0,IFERROR(INDEX(購買率算出!$P$6:$P$3005,MATCH($A5026&amp;"",購買率算出!$C$6:$C$3005,0)),0))</f>
        <v>0</v>
      </c>
    </row>
    <row r="5027" customFormat="false" ht="15" hidden="false" customHeight="false" outlineLevel="0" collapsed="false">
      <c r="A5027" s="24"/>
      <c r="D5027" s="24"/>
      <c r="F5027" s="24"/>
      <c r="K5027" s="9" t="n">
        <f aca="false">IF($A5027="",0,IF(OR(N($D5027)=0,$D5027&amp;""=TOP!$C$5&amp;""),1,0))</f>
        <v>0</v>
      </c>
      <c r="L5027" s="27" t="n">
        <f aca="false">IF($K5027=0,0,IFERROR(INDEX(購買率算出!$P$6:$P$3005,MATCH($A5027&amp;"",購買率算出!$C$6:$C$3005,0)),0))</f>
        <v>0</v>
      </c>
    </row>
    <row r="5028" customFormat="false" ht="15" hidden="false" customHeight="false" outlineLevel="0" collapsed="false">
      <c r="A5028" s="24"/>
      <c r="D5028" s="24"/>
      <c r="F5028" s="24"/>
      <c r="K5028" s="9" t="n">
        <f aca="false">IF($A5028="",0,IF(OR(N($D5028)=0,$D5028&amp;""=TOP!$C$5&amp;""),1,0))</f>
        <v>0</v>
      </c>
      <c r="L5028" s="27" t="n">
        <f aca="false">IF($K5028=0,0,IFERROR(INDEX(購買率算出!$P$6:$P$3005,MATCH($A5028&amp;"",購買率算出!$C$6:$C$3005,0)),0))</f>
        <v>0</v>
      </c>
    </row>
    <row r="5029" customFormat="false" ht="15" hidden="false" customHeight="false" outlineLevel="0" collapsed="false">
      <c r="A5029" s="24"/>
      <c r="D5029" s="24"/>
      <c r="F5029" s="24"/>
      <c r="K5029" s="9" t="n">
        <f aca="false">IF($A5029="",0,IF(OR(N($D5029)=0,$D5029&amp;""=TOP!$C$5&amp;""),1,0))</f>
        <v>0</v>
      </c>
      <c r="L5029" s="27" t="n">
        <f aca="false">IF($K5029=0,0,IFERROR(INDEX(購買率算出!$P$6:$P$3005,MATCH($A5029&amp;"",購買率算出!$C$6:$C$3005,0)),0))</f>
        <v>0</v>
      </c>
    </row>
    <row r="5030" customFormat="false" ht="15" hidden="false" customHeight="false" outlineLevel="0" collapsed="false">
      <c r="A5030" s="24"/>
      <c r="D5030" s="24"/>
      <c r="F5030" s="24"/>
      <c r="K5030" s="9" t="n">
        <f aca="false">IF($A5030="",0,IF(OR(N($D5030)=0,$D5030&amp;""=TOP!$C$5&amp;""),1,0))</f>
        <v>0</v>
      </c>
      <c r="L5030" s="27" t="n">
        <f aca="false">IF($K5030=0,0,IFERROR(INDEX(購買率算出!$P$6:$P$3005,MATCH($A5030&amp;"",購買率算出!$C$6:$C$3005,0)),0))</f>
        <v>0</v>
      </c>
    </row>
    <row r="5031" customFormat="false" ht="15" hidden="false" customHeight="false" outlineLevel="0" collapsed="false">
      <c r="A5031" s="24"/>
      <c r="D5031" s="24"/>
      <c r="F5031" s="24"/>
      <c r="K5031" s="9" t="n">
        <f aca="false">IF($A5031="",0,IF(OR(N($D5031)=0,$D5031&amp;""=TOP!$C$5&amp;""),1,0))</f>
        <v>0</v>
      </c>
      <c r="L5031" s="27" t="n">
        <f aca="false">IF($K5031=0,0,IFERROR(INDEX(購買率算出!$P$6:$P$3005,MATCH($A5031&amp;"",購買率算出!$C$6:$C$3005,0)),0))</f>
        <v>0</v>
      </c>
    </row>
    <row r="5032" customFormat="false" ht="15" hidden="false" customHeight="false" outlineLevel="0" collapsed="false">
      <c r="A5032" s="24"/>
      <c r="D5032" s="24"/>
      <c r="F5032" s="24"/>
      <c r="K5032" s="9" t="n">
        <f aca="false">IF($A5032="",0,IF(OR(N($D5032)=0,$D5032&amp;""=TOP!$C$5&amp;""),1,0))</f>
        <v>0</v>
      </c>
      <c r="L5032" s="27" t="n">
        <f aca="false">IF($K5032=0,0,IFERROR(INDEX(購買率算出!$P$6:$P$3005,MATCH($A5032&amp;"",購買率算出!$C$6:$C$3005,0)),0))</f>
        <v>0</v>
      </c>
    </row>
    <row r="5033" customFormat="false" ht="15" hidden="false" customHeight="false" outlineLevel="0" collapsed="false">
      <c r="A5033" s="24"/>
      <c r="D5033" s="24"/>
      <c r="F5033" s="24"/>
      <c r="K5033" s="9" t="n">
        <f aca="false">IF($A5033="",0,IF(OR(N($D5033)=0,$D5033&amp;""=TOP!$C$5&amp;""),1,0))</f>
        <v>0</v>
      </c>
      <c r="L5033" s="27" t="n">
        <f aca="false">IF($K5033=0,0,IFERROR(INDEX(購買率算出!$P$6:$P$3005,MATCH($A5033&amp;"",購買率算出!$C$6:$C$3005,0)),0))</f>
        <v>0</v>
      </c>
    </row>
    <row r="5034" customFormat="false" ht="15" hidden="false" customHeight="false" outlineLevel="0" collapsed="false">
      <c r="A5034" s="24"/>
      <c r="D5034" s="24"/>
      <c r="F5034" s="24"/>
      <c r="K5034" s="9" t="n">
        <f aca="false">IF($A5034="",0,IF(OR(N($D5034)=0,$D5034&amp;""=TOP!$C$5&amp;""),1,0))</f>
        <v>0</v>
      </c>
      <c r="L5034" s="27" t="n">
        <f aca="false">IF($K5034=0,0,IFERROR(INDEX(購買率算出!$P$6:$P$3005,MATCH($A5034&amp;"",購買率算出!$C$6:$C$3005,0)),0))</f>
        <v>0</v>
      </c>
    </row>
    <row r="5035" customFormat="false" ht="15" hidden="false" customHeight="false" outlineLevel="0" collapsed="false">
      <c r="A5035" s="24"/>
      <c r="D5035" s="24"/>
      <c r="F5035" s="24"/>
      <c r="K5035" s="9" t="n">
        <f aca="false">IF($A5035="",0,IF(OR(N($D5035)=0,$D5035&amp;""=TOP!$C$5&amp;""),1,0))</f>
        <v>0</v>
      </c>
      <c r="L5035" s="27" t="n">
        <f aca="false">IF($K5035=0,0,IFERROR(INDEX(購買率算出!$P$6:$P$3005,MATCH($A5035&amp;"",購買率算出!$C$6:$C$3005,0)),0))</f>
        <v>0</v>
      </c>
    </row>
    <row r="5036" customFormat="false" ht="15" hidden="false" customHeight="false" outlineLevel="0" collapsed="false">
      <c r="A5036" s="24"/>
      <c r="D5036" s="24"/>
      <c r="F5036" s="24"/>
      <c r="K5036" s="9" t="n">
        <f aca="false">IF($A5036="",0,IF(OR(N($D5036)=0,$D5036&amp;""=TOP!$C$5&amp;""),1,0))</f>
        <v>0</v>
      </c>
      <c r="L5036" s="27" t="n">
        <f aca="false">IF($K5036=0,0,IFERROR(INDEX(購買率算出!$P$6:$P$3005,MATCH($A5036&amp;"",購買率算出!$C$6:$C$3005,0)),0))</f>
        <v>0</v>
      </c>
    </row>
    <row r="5037" customFormat="false" ht="15" hidden="false" customHeight="false" outlineLevel="0" collapsed="false">
      <c r="A5037" s="24"/>
      <c r="D5037" s="24"/>
      <c r="F5037" s="24"/>
      <c r="K5037" s="9" t="n">
        <f aca="false">IF($A5037="",0,IF(OR(N($D5037)=0,$D5037&amp;""=TOP!$C$5&amp;""),1,0))</f>
        <v>0</v>
      </c>
      <c r="L5037" s="27" t="n">
        <f aca="false">IF($K5037=0,0,IFERROR(INDEX(購買率算出!$P$6:$P$3005,MATCH($A5037&amp;"",購買率算出!$C$6:$C$3005,0)),0))</f>
        <v>0</v>
      </c>
    </row>
    <row r="5038" customFormat="false" ht="15" hidden="false" customHeight="false" outlineLevel="0" collapsed="false">
      <c r="A5038" s="24"/>
      <c r="D5038" s="24"/>
      <c r="F5038" s="24"/>
      <c r="K5038" s="9" t="n">
        <f aca="false">IF($A5038="",0,IF(OR(N($D5038)=0,$D5038&amp;""=TOP!$C$5&amp;""),1,0))</f>
        <v>0</v>
      </c>
      <c r="L5038" s="27" t="n">
        <f aca="false">IF($K5038=0,0,IFERROR(INDEX(購買率算出!$P$6:$P$3005,MATCH($A5038&amp;"",購買率算出!$C$6:$C$3005,0)),0))</f>
        <v>0</v>
      </c>
    </row>
    <row r="5039" customFormat="false" ht="15" hidden="false" customHeight="false" outlineLevel="0" collapsed="false">
      <c r="A5039" s="24"/>
      <c r="D5039" s="24"/>
      <c r="F5039" s="24"/>
      <c r="K5039" s="9" t="n">
        <f aca="false">IF($A5039="",0,IF(OR(N($D5039)=0,$D5039&amp;""=TOP!$C$5&amp;""),1,0))</f>
        <v>0</v>
      </c>
      <c r="L5039" s="27" t="n">
        <f aca="false">IF($K5039=0,0,IFERROR(INDEX(購買率算出!$P$6:$P$3005,MATCH($A5039&amp;"",購買率算出!$C$6:$C$3005,0)),0))</f>
        <v>0</v>
      </c>
    </row>
    <row r="5040" customFormat="false" ht="15" hidden="false" customHeight="false" outlineLevel="0" collapsed="false">
      <c r="A5040" s="24"/>
      <c r="D5040" s="24"/>
      <c r="F5040" s="24"/>
      <c r="K5040" s="9" t="n">
        <f aca="false">IF($A5040="",0,IF(OR(N($D5040)=0,$D5040&amp;""=TOP!$C$5&amp;""),1,0))</f>
        <v>0</v>
      </c>
      <c r="L5040" s="27" t="n">
        <f aca="false">IF($K5040=0,0,IFERROR(INDEX(購買率算出!$P$6:$P$3005,MATCH($A5040&amp;"",購買率算出!$C$6:$C$3005,0)),0))</f>
        <v>0</v>
      </c>
    </row>
    <row r="5041" customFormat="false" ht="15" hidden="false" customHeight="false" outlineLevel="0" collapsed="false">
      <c r="A5041" s="24"/>
      <c r="D5041" s="24"/>
      <c r="F5041" s="24"/>
      <c r="K5041" s="9" t="n">
        <f aca="false">IF($A5041="",0,IF(OR(N($D5041)=0,$D5041&amp;""=TOP!$C$5&amp;""),1,0))</f>
        <v>0</v>
      </c>
      <c r="L5041" s="27" t="n">
        <f aca="false">IF($K5041=0,0,IFERROR(INDEX(購買率算出!$P$6:$P$3005,MATCH($A5041&amp;"",購買率算出!$C$6:$C$3005,0)),0))</f>
        <v>0</v>
      </c>
    </row>
    <row r="5042" customFormat="false" ht="15" hidden="false" customHeight="false" outlineLevel="0" collapsed="false">
      <c r="A5042" s="24"/>
      <c r="D5042" s="24"/>
      <c r="F5042" s="24"/>
      <c r="K5042" s="9" t="n">
        <f aca="false">IF($A5042="",0,IF(OR(N($D5042)=0,$D5042&amp;""=TOP!$C$5&amp;""),1,0))</f>
        <v>0</v>
      </c>
      <c r="L5042" s="27" t="n">
        <f aca="false">IF($K5042=0,0,IFERROR(INDEX(購買率算出!$P$6:$P$3005,MATCH($A5042&amp;"",購買率算出!$C$6:$C$3005,0)),0))</f>
        <v>0</v>
      </c>
    </row>
    <row r="5043" customFormat="false" ht="15" hidden="false" customHeight="false" outlineLevel="0" collapsed="false">
      <c r="A5043" s="24"/>
      <c r="D5043" s="24"/>
      <c r="F5043" s="24"/>
      <c r="K5043" s="9" t="n">
        <f aca="false">IF($A5043="",0,IF(OR(N($D5043)=0,$D5043&amp;""=TOP!$C$5&amp;""),1,0))</f>
        <v>0</v>
      </c>
      <c r="L5043" s="27" t="n">
        <f aca="false">IF($K5043=0,0,IFERROR(INDEX(購買率算出!$P$6:$P$3005,MATCH($A5043&amp;"",購買率算出!$C$6:$C$3005,0)),0))</f>
        <v>0</v>
      </c>
    </row>
    <row r="5044" customFormat="false" ht="15" hidden="false" customHeight="false" outlineLevel="0" collapsed="false">
      <c r="A5044" s="24"/>
      <c r="D5044" s="24"/>
      <c r="F5044" s="24"/>
      <c r="K5044" s="9" t="n">
        <f aca="false">IF($A5044="",0,IF(OR(N($D5044)=0,$D5044&amp;""=TOP!$C$5&amp;""),1,0))</f>
        <v>0</v>
      </c>
      <c r="L5044" s="27" t="n">
        <f aca="false">IF($K5044=0,0,IFERROR(INDEX(購買率算出!$P$6:$P$3005,MATCH($A5044&amp;"",購買率算出!$C$6:$C$3005,0)),0))</f>
        <v>0</v>
      </c>
    </row>
    <row r="5045" customFormat="false" ht="15" hidden="false" customHeight="false" outlineLevel="0" collapsed="false">
      <c r="A5045" s="24"/>
      <c r="D5045" s="24"/>
      <c r="F5045" s="24"/>
      <c r="K5045" s="9" t="n">
        <f aca="false">IF($A5045="",0,IF(OR(N($D5045)=0,$D5045&amp;""=TOP!$C$5&amp;""),1,0))</f>
        <v>0</v>
      </c>
      <c r="L5045" s="27" t="n">
        <f aca="false">IF($K5045=0,0,IFERROR(INDEX(購買率算出!$P$6:$P$3005,MATCH($A5045&amp;"",購買率算出!$C$6:$C$3005,0)),0))</f>
        <v>0</v>
      </c>
    </row>
    <row r="5046" customFormat="false" ht="15" hidden="false" customHeight="false" outlineLevel="0" collapsed="false">
      <c r="A5046" s="24"/>
      <c r="D5046" s="24"/>
      <c r="F5046" s="24"/>
      <c r="K5046" s="9" t="n">
        <f aca="false">IF($A5046="",0,IF(OR(N($D5046)=0,$D5046&amp;""=TOP!$C$5&amp;""),1,0))</f>
        <v>0</v>
      </c>
      <c r="L5046" s="27" t="n">
        <f aca="false">IF($K5046=0,0,IFERROR(INDEX(購買率算出!$P$6:$P$3005,MATCH($A5046&amp;"",購買率算出!$C$6:$C$3005,0)),0))</f>
        <v>0</v>
      </c>
    </row>
    <row r="5047" customFormat="false" ht="15" hidden="false" customHeight="false" outlineLevel="0" collapsed="false">
      <c r="A5047" s="24"/>
      <c r="D5047" s="24"/>
      <c r="F5047" s="24"/>
      <c r="K5047" s="9" t="n">
        <f aca="false">IF($A5047="",0,IF(OR(N($D5047)=0,$D5047&amp;""=TOP!$C$5&amp;""),1,0))</f>
        <v>0</v>
      </c>
      <c r="L5047" s="27" t="n">
        <f aca="false">IF($K5047=0,0,IFERROR(INDEX(購買率算出!$P$6:$P$3005,MATCH($A5047&amp;"",購買率算出!$C$6:$C$3005,0)),0))</f>
        <v>0</v>
      </c>
    </row>
    <row r="5048" customFormat="false" ht="15" hidden="false" customHeight="false" outlineLevel="0" collapsed="false">
      <c r="A5048" s="24"/>
      <c r="D5048" s="24"/>
      <c r="F5048" s="24"/>
      <c r="K5048" s="9" t="n">
        <f aca="false">IF($A5048="",0,IF(OR(N($D5048)=0,$D5048&amp;""=TOP!$C$5&amp;""),1,0))</f>
        <v>0</v>
      </c>
      <c r="L5048" s="27" t="n">
        <f aca="false">IF($K5048=0,0,IFERROR(INDEX(購買率算出!$P$6:$P$3005,MATCH($A5048&amp;"",購買率算出!$C$6:$C$3005,0)),0))</f>
        <v>0</v>
      </c>
    </row>
    <row r="5049" customFormat="false" ht="15" hidden="false" customHeight="false" outlineLevel="0" collapsed="false">
      <c r="A5049" s="24"/>
      <c r="D5049" s="24"/>
      <c r="F5049" s="24"/>
      <c r="K5049" s="9" t="n">
        <f aca="false">IF($A5049="",0,IF(OR(N($D5049)=0,$D5049&amp;""=TOP!$C$5&amp;""),1,0))</f>
        <v>0</v>
      </c>
      <c r="L5049" s="27" t="n">
        <f aca="false">IF($K5049=0,0,IFERROR(INDEX(購買率算出!$P$6:$P$3005,MATCH($A5049&amp;"",購買率算出!$C$6:$C$3005,0)),0))</f>
        <v>0</v>
      </c>
    </row>
    <row r="5050" customFormat="false" ht="15" hidden="false" customHeight="false" outlineLevel="0" collapsed="false">
      <c r="A5050" s="24"/>
      <c r="D5050" s="24"/>
      <c r="F5050" s="24"/>
      <c r="K5050" s="9" t="n">
        <f aca="false">IF($A5050="",0,IF(OR(N($D5050)=0,$D5050&amp;""=TOP!$C$5&amp;""),1,0))</f>
        <v>0</v>
      </c>
      <c r="L5050" s="27" t="n">
        <f aca="false">IF($K5050=0,0,IFERROR(INDEX(購買率算出!$P$6:$P$3005,MATCH($A5050&amp;"",購買率算出!$C$6:$C$3005,0)),0))</f>
        <v>0</v>
      </c>
    </row>
    <row r="5051" customFormat="false" ht="15" hidden="false" customHeight="false" outlineLevel="0" collapsed="false">
      <c r="A5051" s="24"/>
      <c r="D5051" s="24"/>
      <c r="F5051" s="24"/>
      <c r="K5051" s="9" t="n">
        <f aca="false">IF($A5051="",0,IF(OR(N($D5051)=0,$D5051&amp;""=TOP!$C$5&amp;""),1,0))</f>
        <v>0</v>
      </c>
      <c r="L5051" s="27" t="n">
        <f aca="false">IF($K5051=0,0,IFERROR(INDEX(購買率算出!$P$6:$P$3005,MATCH($A5051&amp;"",購買率算出!$C$6:$C$3005,0)),0))</f>
        <v>0</v>
      </c>
    </row>
    <row r="5052" customFormat="false" ht="15" hidden="false" customHeight="false" outlineLevel="0" collapsed="false">
      <c r="A5052" s="24"/>
      <c r="D5052" s="24"/>
      <c r="F5052" s="24"/>
      <c r="K5052" s="9" t="n">
        <f aca="false">IF($A5052="",0,IF(OR(N($D5052)=0,$D5052&amp;""=TOP!$C$5&amp;""),1,0))</f>
        <v>0</v>
      </c>
      <c r="L5052" s="27" t="n">
        <f aca="false">IF($K5052=0,0,IFERROR(INDEX(購買率算出!$P$6:$P$3005,MATCH($A5052&amp;"",購買率算出!$C$6:$C$3005,0)),0))</f>
        <v>0</v>
      </c>
    </row>
    <row r="5053" customFormat="false" ht="15" hidden="false" customHeight="false" outlineLevel="0" collapsed="false">
      <c r="A5053" s="24"/>
      <c r="D5053" s="24"/>
      <c r="F5053" s="24"/>
      <c r="K5053" s="9" t="n">
        <f aca="false">IF($A5053="",0,IF(OR(N($D5053)=0,$D5053&amp;""=TOP!$C$5&amp;""),1,0))</f>
        <v>0</v>
      </c>
      <c r="L5053" s="27" t="n">
        <f aca="false">IF($K5053=0,0,IFERROR(INDEX(購買率算出!$P$6:$P$3005,MATCH($A5053&amp;"",購買率算出!$C$6:$C$3005,0)),0))</f>
        <v>0</v>
      </c>
    </row>
    <row r="5054" customFormat="false" ht="15" hidden="false" customHeight="false" outlineLevel="0" collapsed="false">
      <c r="A5054" s="24"/>
      <c r="D5054" s="24"/>
      <c r="F5054" s="24"/>
      <c r="K5054" s="9" t="n">
        <f aca="false">IF($A5054="",0,IF(OR(N($D5054)=0,$D5054&amp;""=TOP!$C$5&amp;""),1,0))</f>
        <v>0</v>
      </c>
      <c r="L5054" s="27" t="n">
        <f aca="false">IF($K5054=0,0,IFERROR(INDEX(購買率算出!$P$6:$P$3005,MATCH($A5054&amp;"",購買率算出!$C$6:$C$3005,0)),0))</f>
        <v>0</v>
      </c>
    </row>
    <row r="5055" customFormat="false" ht="15" hidden="false" customHeight="false" outlineLevel="0" collapsed="false">
      <c r="A5055" s="24"/>
      <c r="D5055" s="24"/>
      <c r="F5055" s="24"/>
      <c r="K5055" s="9" t="n">
        <f aca="false">IF($A5055="",0,IF(OR(N($D5055)=0,$D5055&amp;""=TOP!$C$5&amp;""),1,0))</f>
        <v>0</v>
      </c>
      <c r="L5055" s="27" t="n">
        <f aca="false">IF($K5055=0,0,IFERROR(INDEX(購買率算出!$P$6:$P$3005,MATCH($A5055&amp;"",購買率算出!$C$6:$C$3005,0)),0))</f>
        <v>0</v>
      </c>
    </row>
    <row r="5056" customFormat="false" ht="15" hidden="false" customHeight="false" outlineLevel="0" collapsed="false">
      <c r="A5056" s="24"/>
      <c r="D5056" s="24"/>
      <c r="F5056" s="24"/>
      <c r="K5056" s="9" t="n">
        <f aca="false">IF($A5056="",0,IF(OR(N($D5056)=0,$D5056&amp;""=TOP!$C$5&amp;""),1,0))</f>
        <v>0</v>
      </c>
      <c r="L5056" s="27" t="n">
        <f aca="false">IF($K5056=0,0,IFERROR(INDEX(購買率算出!$P$6:$P$3005,MATCH($A5056&amp;"",購買率算出!$C$6:$C$3005,0)),0))</f>
        <v>0</v>
      </c>
    </row>
    <row r="5057" customFormat="false" ht="15" hidden="false" customHeight="false" outlineLevel="0" collapsed="false">
      <c r="A5057" s="24"/>
      <c r="D5057" s="24"/>
      <c r="F5057" s="24"/>
      <c r="K5057" s="9" t="n">
        <f aca="false">IF($A5057="",0,IF(OR(N($D5057)=0,$D5057&amp;""=TOP!$C$5&amp;""),1,0))</f>
        <v>0</v>
      </c>
      <c r="L5057" s="27" t="n">
        <f aca="false">IF($K5057=0,0,IFERROR(INDEX(購買率算出!$P$6:$P$3005,MATCH($A5057&amp;"",購買率算出!$C$6:$C$3005,0)),0))</f>
        <v>0</v>
      </c>
    </row>
    <row r="5058" customFormat="false" ht="15" hidden="false" customHeight="false" outlineLevel="0" collapsed="false">
      <c r="A5058" s="24"/>
      <c r="D5058" s="24"/>
      <c r="F5058" s="24"/>
      <c r="K5058" s="9" t="n">
        <f aca="false">IF($A5058="",0,IF(OR(N($D5058)=0,$D5058&amp;""=TOP!$C$5&amp;""),1,0))</f>
        <v>0</v>
      </c>
      <c r="L5058" s="27" t="n">
        <f aca="false">IF($K5058=0,0,IFERROR(INDEX(購買率算出!$P$6:$P$3005,MATCH($A5058&amp;"",購買率算出!$C$6:$C$3005,0)),0))</f>
        <v>0</v>
      </c>
    </row>
    <row r="5059" customFormat="false" ht="15" hidden="false" customHeight="false" outlineLevel="0" collapsed="false">
      <c r="A5059" s="24"/>
      <c r="D5059" s="24"/>
      <c r="F5059" s="24"/>
      <c r="K5059" s="9" t="n">
        <f aca="false">IF($A5059="",0,IF(OR(N($D5059)=0,$D5059&amp;""=TOP!$C$5&amp;""),1,0))</f>
        <v>0</v>
      </c>
      <c r="L5059" s="27" t="n">
        <f aca="false">IF($K5059=0,0,IFERROR(INDEX(購買率算出!$P$6:$P$3005,MATCH($A5059&amp;"",購買率算出!$C$6:$C$3005,0)),0))</f>
        <v>0</v>
      </c>
    </row>
    <row r="5060" customFormat="false" ht="15" hidden="false" customHeight="false" outlineLevel="0" collapsed="false">
      <c r="A5060" s="24"/>
      <c r="D5060" s="24"/>
      <c r="F5060" s="24"/>
      <c r="K5060" s="9" t="n">
        <f aca="false">IF($A5060="",0,IF(OR(N($D5060)=0,$D5060&amp;""=TOP!$C$5&amp;""),1,0))</f>
        <v>0</v>
      </c>
      <c r="L5060" s="27" t="n">
        <f aca="false">IF($K5060=0,0,IFERROR(INDEX(購買率算出!$P$6:$P$3005,MATCH($A5060&amp;"",購買率算出!$C$6:$C$3005,0)),0))</f>
        <v>0</v>
      </c>
    </row>
    <row r="5061" customFormat="false" ht="15" hidden="false" customHeight="false" outlineLevel="0" collapsed="false">
      <c r="A5061" s="24"/>
      <c r="D5061" s="24"/>
      <c r="F5061" s="24"/>
      <c r="K5061" s="9" t="n">
        <f aca="false">IF($A5061="",0,IF(OR(N($D5061)=0,$D5061&amp;""=TOP!$C$5&amp;""),1,0))</f>
        <v>0</v>
      </c>
      <c r="L5061" s="27" t="n">
        <f aca="false">IF($K5061=0,0,IFERROR(INDEX(購買率算出!$P$6:$P$3005,MATCH($A5061&amp;"",購買率算出!$C$6:$C$3005,0)),0))</f>
        <v>0</v>
      </c>
    </row>
    <row r="5062" customFormat="false" ht="15" hidden="false" customHeight="false" outlineLevel="0" collapsed="false">
      <c r="A5062" s="24"/>
      <c r="D5062" s="24"/>
      <c r="F5062" s="24"/>
      <c r="K5062" s="9" t="n">
        <f aca="false">IF($A5062="",0,IF(OR(N($D5062)=0,$D5062&amp;""=TOP!$C$5&amp;""),1,0))</f>
        <v>0</v>
      </c>
      <c r="L5062" s="27" t="n">
        <f aca="false">IF($K5062=0,0,IFERROR(INDEX(購買率算出!$P$6:$P$3005,MATCH($A5062&amp;"",購買率算出!$C$6:$C$3005,0)),0))</f>
        <v>0</v>
      </c>
    </row>
    <row r="5063" customFormat="false" ht="15" hidden="false" customHeight="false" outlineLevel="0" collapsed="false">
      <c r="A5063" s="24"/>
      <c r="D5063" s="24"/>
      <c r="F5063" s="24"/>
      <c r="K5063" s="9" t="n">
        <f aca="false">IF($A5063="",0,IF(OR(N($D5063)=0,$D5063&amp;""=TOP!$C$5&amp;""),1,0))</f>
        <v>0</v>
      </c>
      <c r="L5063" s="27" t="n">
        <f aca="false">IF($K5063=0,0,IFERROR(INDEX(購買率算出!$P$6:$P$3005,MATCH($A5063&amp;"",購買率算出!$C$6:$C$3005,0)),0))</f>
        <v>0</v>
      </c>
    </row>
    <row r="5064" customFormat="false" ht="15" hidden="false" customHeight="false" outlineLevel="0" collapsed="false">
      <c r="A5064" s="24"/>
      <c r="D5064" s="24"/>
      <c r="F5064" s="24"/>
      <c r="K5064" s="9" t="n">
        <f aca="false">IF($A5064="",0,IF(OR(N($D5064)=0,$D5064&amp;""=TOP!$C$5&amp;""),1,0))</f>
        <v>0</v>
      </c>
      <c r="L5064" s="27" t="n">
        <f aca="false">IF($K5064=0,0,IFERROR(INDEX(購買率算出!$P$6:$P$3005,MATCH($A5064&amp;"",購買率算出!$C$6:$C$3005,0)),0))</f>
        <v>0</v>
      </c>
    </row>
    <row r="5065" customFormat="false" ht="15" hidden="false" customHeight="false" outlineLevel="0" collapsed="false">
      <c r="A5065" s="24"/>
      <c r="D5065" s="24"/>
      <c r="F5065" s="24"/>
      <c r="K5065" s="9" t="n">
        <f aca="false">IF($A5065="",0,IF(OR(N($D5065)=0,$D5065&amp;""=TOP!$C$5&amp;""),1,0))</f>
        <v>0</v>
      </c>
      <c r="L5065" s="27" t="n">
        <f aca="false">IF($K5065=0,0,IFERROR(INDEX(購買率算出!$P$6:$P$3005,MATCH($A5065&amp;"",購買率算出!$C$6:$C$3005,0)),0))</f>
        <v>0</v>
      </c>
    </row>
    <row r="5066" customFormat="false" ht="15" hidden="false" customHeight="false" outlineLevel="0" collapsed="false">
      <c r="A5066" s="24"/>
      <c r="D5066" s="24"/>
      <c r="F5066" s="24"/>
      <c r="K5066" s="9" t="n">
        <f aca="false">IF($A5066="",0,IF(OR(N($D5066)=0,$D5066&amp;""=TOP!$C$5&amp;""),1,0))</f>
        <v>0</v>
      </c>
      <c r="L5066" s="27" t="n">
        <f aca="false">IF($K5066=0,0,IFERROR(INDEX(購買率算出!$P$6:$P$3005,MATCH($A5066&amp;"",購買率算出!$C$6:$C$3005,0)),0))</f>
        <v>0</v>
      </c>
    </row>
    <row r="5067" customFormat="false" ht="15" hidden="false" customHeight="false" outlineLevel="0" collapsed="false">
      <c r="A5067" s="24"/>
      <c r="D5067" s="24"/>
      <c r="F5067" s="24"/>
      <c r="K5067" s="9" t="n">
        <f aca="false">IF($A5067="",0,IF(OR(N($D5067)=0,$D5067&amp;""=TOP!$C$5&amp;""),1,0))</f>
        <v>0</v>
      </c>
      <c r="L5067" s="27" t="n">
        <f aca="false">IF($K5067=0,0,IFERROR(INDEX(購買率算出!$P$6:$P$3005,MATCH($A5067&amp;"",購買率算出!$C$6:$C$3005,0)),0))</f>
        <v>0</v>
      </c>
    </row>
    <row r="5068" customFormat="false" ht="15" hidden="false" customHeight="false" outlineLevel="0" collapsed="false">
      <c r="A5068" s="24"/>
      <c r="D5068" s="24"/>
      <c r="F5068" s="24"/>
      <c r="K5068" s="9" t="n">
        <f aca="false">IF($A5068="",0,IF(OR(N($D5068)=0,$D5068&amp;""=TOP!$C$5&amp;""),1,0))</f>
        <v>0</v>
      </c>
      <c r="L5068" s="27" t="n">
        <f aca="false">IF($K5068=0,0,IFERROR(INDEX(購買率算出!$P$6:$P$3005,MATCH($A5068&amp;"",購買率算出!$C$6:$C$3005,0)),0))</f>
        <v>0</v>
      </c>
    </row>
    <row r="5069" customFormat="false" ht="15" hidden="false" customHeight="false" outlineLevel="0" collapsed="false">
      <c r="A5069" s="24"/>
      <c r="D5069" s="24"/>
      <c r="F5069" s="24"/>
      <c r="K5069" s="9" t="n">
        <f aca="false">IF($A5069="",0,IF(OR(N($D5069)=0,$D5069&amp;""=TOP!$C$5&amp;""),1,0))</f>
        <v>0</v>
      </c>
      <c r="L5069" s="27" t="n">
        <f aca="false">IF($K5069=0,0,IFERROR(INDEX(購買率算出!$P$6:$P$3005,MATCH($A5069&amp;"",購買率算出!$C$6:$C$3005,0)),0))</f>
        <v>0</v>
      </c>
    </row>
    <row r="5070" customFormat="false" ht="15" hidden="false" customHeight="false" outlineLevel="0" collapsed="false">
      <c r="A5070" s="24"/>
      <c r="D5070" s="24"/>
      <c r="F5070" s="24"/>
      <c r="K5070" s="9" t="n">
        <f aca="false">IF($A5070="",0,IF(OR(N($D5070)=0,$D5070&amp;""=TOP!$C$5&amp;""),1,0))</f>
        <v>0</v>
      </c>
      <c r="L5070" s="27" t="n">
        <f aca="false">IF($K5070=0,0,IFERROR(INDEX(購買率算出!$P$6:$P$3005,MATCH($A5070&amp;"",購買率算出!$C$6:$C$3005,0)),0))</f>
        <v>0</v>
      </c>
    </row>
    <row r="5071" customFormat="false" ht="15" hidden="false" customHeight="false" outlineLevel="0" collapsed="false">
      <c r="A5071" s="24"/>
      <c r="D5071" s="24"/>
      <c r="F5071" s="24"/>
      <c r="K5071" s="9" t="n">
        <f aca="false">IF($A5071="",0,IF(OR(N($D5071)=0,$D5071&amp;""=TOP!$C$5&amp;""),1,0))</f>
        <v>0</v>
      </c>
      <c r="L5071" s="27" t="n">
        <f aca="false">IF($K5071=0,0,IFERROR(INDEX(購買率算出!$P$6:$P$3005,MATCH($A5071&amp;"",購買率算出!$C$6:$C$3005,0)),0))</f>
        <v>0</v>
      </c>
    </row>
    <row r="5072" customFormat="false" ht="15" hidden="false" customHeight="false" outlineLevel="0" collapsed="false">
      <c r="A5072" s="24"/>
      <c r="D5072" s="24"/>
      <c r="F5072" s="24"/>
      <c r="K5072" s="9" t="n">
        <f aca="false">IF($A5072="",0,IF(OR(N($D5072)=0,$D5072&amp;""=TOP!$C$5&amp;""),1,0))</f>
        <v>0</v>
      </c>
      <c r="L5072" s="27" t="n">
        <f aca="false">IF($K5072=0,0,IFERROR(INDEX(購買率算出!$P$6:$P$3005,MATCH($A5072&amp;"",購買率算出!$C$6:$C$3005,0)),0))</f>
        <v>0</v>
      </c>
    </row>
    <row r="5073" customFormat="false" ht="15" hidden="false" customHeight="false" outlineLevel="0" collapsed="false">
      <c r="A5073" s="24"/>
      <c r="D5073" s="24"/>
      <c r="F5073" s="24"/>
      <c r="K5073" s="9" t="n">
        <f aca="false">IF($A5073="",0,IF(OR(N($D5073)=0,$D5073&amp;""=TOP!$C$5&amp;""),1,0))</f>
        <v>0</v>
      </c>
      <c r="L5073" s="27" t="n">
        <f aca="false">IF($K5073=0,0,IFERROR(INDEX(購買率算出!$P$6:$P$3005,MATCH($A5073&amp;"",購買率算出!$C$6:$C$3005,0)),0))</f>
        <v>0</v>
      </c>
    </row>
    <row r="5074" customFormat="false" ht="15" hidden="false" customHeight="false" outlineLevel="0" collapsed="false">
      <c r="A5074" s="24"/>
      <c r="D5074" s="24"/>
      <c r="F5074" s="24"/>
      <c r="K5074" s="9" t="n">
        <f aca="false">IF($A5074="",0,IF(OR(N($D5074)=0,$D5074&amp;""=TOP!$C$5&amp;""),1,0))</f>
        <v>0</v>
      </c>
      <c r="L5074" s="27" t="n">
        <f aca="false">IF($K5074=0,0,IFERROR(INDEX(購買率算出!$P$6:$P$3005,MATCH($A5074&amp;"",購買率算出!$C$6:$C$3005,0)),0))</f>
        <v>0</v>
      </c>
    </row>
    <row r="5075" customFormat="false" ht="15" hidden="false" customHeight="false" outlineLevel="0" collapsed="false">
      <c r="A5075" s="24"/>
      <c r="D5075" s="24"/>
      <c r="F5075" s="24"/>
      <c r="K5075" s="9" t="n">
        <f aca="false">IF($A5075="",0,IF(OR(N($D5075)=0,$D5075&amp;""=TOP!$C$5&amp;""),1,0))</f>
        <v>0</v>
      </c>
      <c r="L5075" s="27" t="n">
        <f aca="false">IF($K5075=0,0,IFERROR(INDEX(購買率算出!$P$6:$P$3005,MATCH($A5075&amp;"",購買率算出!$C$6:$C$3005,0)),0))</f>
        <v>0</v>
      </c>
    </row>
    <row r="5076" customFormat="false" ht="15" hidden="false" customHeight="false" outlineLevel="0" collapsed="false">
      <c r="A5076" s="24"/>
      <c r="D5076" s="24"/>
      <c r="F5076" s="24"/>
      <c r="K5076" s="9" t="n">
        <f aca="false">IF($A5076="",0,IF(OR(N($D5076)=0,$D5076&amp;""=TOP!$C$5&amp;""),1,0))</f>
        <v>0</v>
      </c>
      <c r="L5076" s="27" t="n">
        <f aca="false">IF($K5076=0,0,IFERROR(INDEX(購買率算出!$P$6:$P$3005,MATCH($A5076&amp;"",購買率算出!$C$6:$C$3005,0)),0))</f>
        <v>0</v>
      </c>
    </row>
    <row r="5077" customFormat="false" ht="15" hidden="false" customHeight="false" outlineLevel="0" collapsed="false">
      <c r="A5077" s="24"/>
      <c r="D5077" s="24"/>
      <c r="F5077" s="24"/>
      <c r="K5077" s="9" t="n">
        <f aca="false">IF($A5077="",0,IF(OR(N($D5077)=0,$D5077&amp;""=TOP!$C$5&amp;""),1,0))</f>
        <v>0</v>
      </c>
      <c r="L5077" s="27" t="n">
        <f aca="false">IF($K5077=0,0,IFERROR(INDEX(購買率算出!$P$6:$P$3005,MATCH($A5077&amp;"",購買率算出!$C$6:$C$3005,0)),0))</f>
        <v>0</v>
      </c>
    </row>
    <row r="5078" customFormat="false" ht="15" hidden="false" customHeight="false" outlineLevel="0" collapsed="false">
      <c r="A5078" s="24"/>
      <c r="D5078" s="24"/>
      <c r="F5078" s="24"/>
      <c r="K5078" s="9" t="n">
        <f aca="false">IF($A5078="",0,IF(OR(N($D5078)=0,$D5078&amp;""=TOP!$C$5&amp;""),1,0))</f>
        <v>0</v>
      </c>
      <c r="L5078" s="27" t="n">
        <f aca="false">IF($K5078=0,0,IFERROR(INDEX(購買率算出!$P$6:$P$3005,MATCH($A5078&amp;"",購買率算出!$C$6:$C$3005,0)),0))</f>
        <v>0</v>
      </c>
    </row>
    <row r="5079" customFormat="false" ht="15" hidden="false" customHeight="false" outlineLevel="0" collapsed="false">
      <c r="A5079" s="24"/>
      <c r="D5079" s="24"/>
      <c r="F5079" s="24"/>
      <c r="K5079" s="9" t="n">
        <f aca="false">IF($A5079="",0,IF(OR(N($D5079)=0,$D5079&amp;""=TOP!$C$5&amp;""),1,0))</f>
        <v>0</v>
      </c>
      <c r="L5079" s="27" t="n">
        <f aca="false">IF($K5079=0,0,IFERROR(INDEX(購買率算出!$P$6:$P$3005,MATCH($A5079&amp;"",購買率算出!$C$6:$C$3005,0)),0))</f>
        <v>0</v>
      </c>
    </row>
    <row r="5080" customFormat="false" ht="15" hidden="false" customHeight="false" outlineLevel="0" collapsed="false">
      <c r="A5080" s="24"/>
      <c r="D5080" s="24"/>
      <c r="F5080" s="24"/>
      <c r="K5080" s="9" t="n">
        <f aca="false">IF($A5080="",0,IF(OR(N($D5080)=0,$D5080&amp;""=TOP!$C$5&amp;""),1,0))</f>
        <v>0</v>
      </c>
      <c r="L5080" s="27" t="n">
        <f aca="false">IF($K5080=0,0,IFERROR(INDEX(購買率算出!$P$6:$P$3005,MATCH($A5080&amp;"",購買率算出!$C$6:$C$3005,0)),0))</f>
        <v>0</v>
      </c>
    </row>
    <row r="5081" customFormat="false" ht="15" hidden="false" customHeight="false" outlineLevel="0" collapsed="false">
      <c r="A5081" s="24"/>
      <c r="D5081" s="24"/>
      <c r="F5081" s="24"/>
      <c r="K5081" s="9" t="n">
        <f aca="false">IF($A5081="",0,IF(OR(N($D5081)=0,$D5081&amp;""=TOP!$C$5&amp;""),1,0))</f>
        <v>0</v>
      </c>
      <c r="L5081" s="27" t="n">
        <f aca="false">IF($K5081=0,0,IFERROR(INDEX(購買率算出!$P$6:$P$3005,MATCH($A5081&amp;"",購買率算出!$C$6:$C$3005,0)),0))</f>
        <v>0</v>
      </c>
    </row>
    <row r="5082" customFormat="false" ht="15" hidden="false" customHeight="false" outlineLevel="0" collapsed="false">
      <c r="A5082" s="24"/>
      <c r="D5082" s="24"/>
      <c r="F5082" s="24"/>
      <c r="K5082" s="9" t="n">
        <f aca="false">IF($A5082="",0,IF(OR(N($D5082)=0,$D5082&amp;""=TOP!$C$5&amp;""),1,0))</f>
        <v>0</v>
      </c>
      <c r="L5082" s="27" t="n">
        <f aca="false">IF($K5082=0,0,IFERROR(INDEX(購買率算出!$P$6:$P$3005,MATCH($A5082&amp;"",購買率算出!$C$6:$C$3005,0)),0))</f>
        <v>0</v>
      </c>
    </row>
    <row r="5083" customFormat="false" ht="15" hidden="false" customHeight="false" outlineLevel="0" collapsed="false">
      <c r="A5083" s="24"/>
      <c r="D5083" s="24"/>
      <c r="F5083" s="24"/>
      <c r="K5083" s="9" t="n">
        <f aca="false">IF($A5083="",0,IF(OR(N($D5083)=0,$D5083&amp;""=TOP!$C$5&amp;""),1,0))</f>
        <v>0</v>
      </c>
      <c r="L5083" s="27" t="n">
        <f aca="false">IF($K5083=0,0,IFERROR(INDEX(購買率算出!$P$6:$P$3005,MATCH($A5083&amp;"",購買率算出!$C$6:$C$3005,0)),0))</f>
        <v>0</v>
      </c>
    </row>
    <row r="5084" customFormat="false" ht="15" hidden="false" customHeight="false" outlineLevel="0" collapsed="false">
      <c r="A5084" s="24"/>
      <c r="D5084" s="24"/>
      <c r="F5084" s="24"/>
      <c r="K5084" s="9" t="n">
        <f aca="false">IF($A5084="",0,IF(OR(N($D5084)=0,$D5084&amp;""=TOP!$C$5&amp;""),1,0))</f>
        <v>0</v>
      </c>
      <c r="L5084" s="27" t="n">
        <f aca="false">IF($K5084=0,0,IFERROR(INDEX(購買率算出!$P$6:$P$3005,MATCH($A5084&amp;"",購買率算出!$C$6:$C$3005,0)),0))</f>
        <v>0</v>
      </c>
    </row>
    <row r="5085" customFormat="false" ht="15" hidden="false" customHeight="false" outlineLevel="0" collapsed="false">
      <c r="A5085" s="24"/>
      <c r="D5085" s="24"/>
      <c r="F5085" s="24"/>
      <c r="K5085" s="9" t="n">
        <f aca="false">IF($A5085="",0,IF(OR(N($D5085)=0,$D5085&amp;""=TOP!$C$5&amp;""),1,0))</f>
        <v>0</v>
      </c>
      <c r="L5085" s="27" t="n">
        <f aca="false">IF($K5085=0,0,IFERROR(INDEX(購買率算出!$P$6:$P$3005,MATCH($A5085&amp;"",購買率算出!$C$6:$C$3005,0)),0))</f>
        <v>0</v>
      </c>
    </row>
    <row r="5086" customFormat="false" ht="15" hidden="false" customHeight="false" outlineLevel="0" collapsed="false">
      <c r="A5086" s="24"/>
      <c r="D5086" s="24"/>
      <c r="F5086" s="24"/>
      <c r="K5086" s="9" t="n">
        <f aca="false">IF($A5086="",0,IF(OR(N($D5086)=0,$D5086&amp;""=TOP!$C$5&amp;""),1,0))</f>
        <v>0</v>
      </c>
      <c r="L5086" s="27" t="n">
        <f aca="false">IF($K5086=0,0,IFERROR(INDEX(購買率算出!$P$6:$P$3005,MATCH($A5086&amp;"",購買率算出!$C$6:$C$3005,0)),0))</f>
        <v>0</v>
      </c>
    </row>
    <row r="5087" customFormat="false" ht="15" hidden="false" customHeight="false" outlineLevel="0" collapsed="false">
      <c r="A5087" s="24"/>
      <c r="D5087" s="24"/>
      <c r="F5087" s="24"/>
      <c r="K5087" s="9" t="n">
        <f aca="false">IF($A5087="",0,IF(OR(N($D5087)=0,$D5087&amp;""=TOP!$C$5&amp;""),1,0))</f>
        <v>0</v>
      </c>
      <c r="L5087" s="27" t="n">
        <f aca="false">IF($K5087=0,0,IFERROR(INDEX(購買率算出!$P$6:$P$3005,MATCH($A5087&amp;"",購買率算出!$C$6:$C$3005,0)),0))</f>
        <v>0</v>
      </c>
    </row>
    <row r="5088" customFormat="false" ht="15" hidden="false" customHeight="false" outlineLevel="0" collapsed="false">
      <c r="A5088" s="24"/>
      <c r="D5088" s="24"/>
      <c r="F5088" s="24"/>
      <c r="K5088" s="9" t="n">
        <f aca="false">IF($A5088="",0,IF(OR(N($D5088)=0,$D5088&amp;""=TOP!$C$5&amp;""),1,0))</f>
        <v>0</v>
      </c>
      <c r="L5088" s="27" t="n">
        <f aca="false">IF($K5088=0,0,IFERROR(INDEX(購買率算出!$P$6:$P$3005,MATCH($A5088&amp;"",購買率算出!$C$6:$C$3005,0)),0))</f>
        <v>0</v>
      </c>
    </row>
    <row r="5089" customFormat="false" ht="15" hidden="false" customHeight="false" outlineLevel="0" collapsed="false">
      <c r="A5089" s="24"/>
      <c r="D5089" s="24"/>
      <c r="F5089" s="24"/>
      <c r="K5089" s="9" t="n">
        <f aca="false">IF($A5089="",0,IF(OR(N($D5089)=0,$D5089&amp;""=TOP!$C$5&amp;""),1,0))</f>
        <v>0</v>
      </c>
      <c r="L5089" s="27" t="n">
        <f aca="false">IF($K5089=0,0,IFERROR(INDEX(購買率算出!$P$6:$P$3005,MATCH($A5089&amp;"",購買率算出!$C$6:$C$3005,0)),0))</f>
        <v>0</v>
      </c>
    </row>
    <row r="5090" customFormat="false" ht="15" hidden="false" customHeight="false" outlineLevel="0" collapsed="false">
      <c r="A5090" s="24"/>
      <c r="D5090" s="24"/>
      <c r="F5090" s="24"/>
      <c r="K5090" s="9" t="n">
        <f aca="false">IF($A5090="",0,IF(OR(N($D5090)=0,$D5090&amp;""=TOP!$C$5&amp;""),1,0))</f>
        <v>0</v>
      </c>
      <c r="L5090" s="27" t="n">
        <f aca="false">IF($K5090=0,0,IFERROR(INDEX(購買率算出!$P$6:$P$3005,MATCH($A5090&amp;"",購買率算出!$C$6:$C$3005,0)),0))</f>
        <v>0</v>
      </c>
    </row>
    <row r="5091" customFormat="false" ht="15" hidden="false" customHeight="false" outlineLevel="0" collapsed="false">
      <c r="A5091" s="24"/>
      <c r="D5091" s="24"/>
      <c r="F5091" s="24"/>
      <c r="K5091" s="9" t="n">
        <f aca="false">IF($A5091="",0,IF(OR(N($D5091)=0,$D5091&amp;""=TOP!$C$5&amp;""),1,0))</f>
        <v>0</v>
      </c>
      <c r="L5091" s="27" t="n">
        <f aca="false">IF($K5091=0,0,IFERROR(INDEX(購買率算出!$P$6:$P$3005,MATCH($A5091&amp;"",購買率算出!$C$6:$C$3005,0)),0))</f>
        <v>0</v>
      </c>
    </row>
    <row r="5092" customFormat="false" ht="15" hidden="false" customHeight="false" outlineLevel="0" collapsed="false">
      <c r="A5092" s="24"/>
      <c r="D5092" s="24"/>
      <c r="F5092" s="24"/>
      <c r="K5092" s="9" t="n">
        <f aca="false">IF($A5092="",0,IF(OR(N($D5092)=0,$D5092&amp;""=TOP!$C$5&amp;""),1,0))</f>
        <v>0</v>
      </c>
      <c r="L5092" s="27" t="n">
        <f aca="false">IF($K5092=0,0,IFERROR(INDEX(購買率算出!$P$6:$P$3005,MATCH($A5092&amp;"",購買率算出!$C$6:$C$3005,0)),0))</f>
        <v>0</v>
      </c>
    </row>
    <row r="5093" customFormat="false" ht="15" hidden="false" customHeight="false" outlineLevel="0" collapsed="false">
      <c r="A5093" s="24"/>
      <c r="D5093" s="24"/>
      <c r="F5093" s="24"/>
      <c r="K5093" s="9" t="n">
        <f aca="false">IF($A5093="",0,IF(OR(N($D5093)=0,$D5093&amp;""=TOP!$C$5&amp;""),1,0))</f>
        <v>0</v>
      </c>
      <c r="L5093" s="27" t="n">
        <f aca="false">IF($K5093=0,0,IFERROR(INDEX(購買率算出!$P$6:$P$3005,MATCH($A5093&amp;"",購買率算出!$C$6:$C$3005,0)),0))</f>
        <v>0</v>
      </c>
    </row>
    <row r="5094" customFormat="false" ht="15" hidden="false" customHeight="false" outlineLevel="0" collapsed="false">
      <c r="A5094" s="24"/>
      <c r="D5094" s="24"/>
      <c r="F5094" s="24"/>
      <c r="K5094" s="9" t="n">
        <f aca="false">IF($A5094="",0,IF(OR(N($D5094)=0,$D5094&amp;""=TOP!$C$5&amp;""),1,0))</f>
        <v>0</v>
      </c>
      <c r="L5094" s="27" t="n">
        <f aca="false">IF($K5094=0,0,IFERROR(INDEX(購買率算出!$P$6:$P$3005,MATCH($A5094&amp;"",購買率算出!$C$6:$C$3005,0)),0))</f>
        <v>0</v>
      </c>
    </row>
    <row r="5095" customFormat="false" ht="15" hidden="false" customHeight="false" outlineLevel="0" collapsed="false">
      <c r="A5095" s="24"/>
      <c r="D5095" s="24"/>
      <c r="F5095" s="24"/>
      <c r="K5095" s="9" t="n">
        <f aca="false">IF($A5095="",0,IF(OR(N($D5095)=0,$D5095&amp;""=TOP!$C$5&amp;""),1,0))</f>
        <v>0</v>
      </c>
      <c r="L5095" s="27" t="n">
        <f aca="false">IF($K5095=0,0,IFERROR(INDEX(購買率算出!$P$6:$P$3005,MATCH($A5095&amp;"",購買率算出!$C$6:$C$3005,0)),0))</f>
        <v>0</v>
      </c>
    </row>
    <row r="5096" customFormat="false" ht="15" hidden="false" customHeight="false" outlineLevel="0" collapsed="false">
      <c r="A5096" s="24"/>
      <c r="D5096" s="24"/>
      <c r="F5096" s="24"/>
      <c r="K5096" s="9" t="n">
        <f aca="false">IF($A5096="",0,IF(OR(N($D5096)=0,$D5096&amp;""=TOP!$C$5&amp;""),1,0))</f>
        <v>0</v>
      </c>
      <c r="L5096" s="27" t="n">
        <f aca="false">IF($K5096=0,0,IFERROR(INDEX(購買率算出!$P$6:$P$3005,MATCH($A5096&amp;"",購買率算出!$C$6:$C$3005,0)),0))</f>
        <v>0</v>
      </c>
    </row>
    <row r="5097" customFormat="false" ht="15" hidden="false" customHeight="false" outlineLevel="0" collapsed="false">
      <c r="A5097" s="24"/>
      <c r="D5097" s="24"/>
      <c r="F5097" s="24"/>
      <c r="K5097" s="9" t="n">
        <f aca="false">IF($A5097="",0,IF(OR(N($D5097)=0,$D5097&amp;""=TOP!$C$5&amp;""),1,0))</f>
        <v>0</v>
      </c>
      <c r="L5097" s="27" t="n">
        <f aca="false">IF($K5097=0,0,IFERROR(INDEX(購買率算出!$P$6:$P$3005,MATCH($A5097&amp;"",購買率算出!$C$6:$C$3005,0)),0))</f>
        <v>0</v>
      </c>
    </row>
    <row r="5098" customFormat="false" ht="15" hidden="false" customHeight="false" outlineLevel="0" collapsed="false">
      <c r="A5098" s="24"/>
      <c r="D5098" s="24"/>
      <c r="F5098" s="24"/>
      <c r="K5098" s="9" t="n">
        <f aca="false">IF($A5098="",0,IF(OR(N($D5098)=0,$D5098&amp;""=TOP!$C$5&amp;""),1,0))</f>
        <v>0</v>
      </c>
      <c r="L5098" s="27" t="n">
        <f aca="false">IF($K5098=0,0,IFERROR(INDEX(購買率算出!$P$6:$P$3005,MATCH($A5098&amp;"",購買率算出!$C$6:$C$3005,0)),0))</f>
        <v>0</v>
      </c>
    </row>
    <row r="5099" customFormat="false" ht="15" hidden="false" customHeight="false" outlineLevel="0" collapsed="false">
      <c r="A5099" s="24"/>
      <c r="D5099" s="24"/>
      <c r="F5099" s="24"/>
      <c r="K5099" s="9" t="n">
        <f aca="false">IF($A5099="",0,IF(OR(N($D5099)=0,$D5099&amp;""=TOP!$C$5&amp;""),1,0))</f>
        <v>0</v>
      </c>
      <c r="L5099" s="27" t="n">
        <f aca="false">IF($K5099=0,0,IFERROR(INDEX(購買率算出!$P$6:$P$3005,MATCH($A5099&amp;"",購買率算出!$C$6:$C$3005,0)),0))</f>
        <v>0</v>
      </c>
    </row>
    <row r="5100" customFormat="false" ht="15" hidden="false" customHeight="false" outlineLevel="0" collapsed="false">
      <c r="A5100" s="24"/>
      <c r="D5100" s="24"/>
      <c r="F5100" s="24"/>
      <c r="K5100" s="9" t="n">
        <f aca="false">IF($A5100="",0,IF(OR(N($D5100)=0,$D5100&amp;""=TOP!$C$5&amp;""),1,0))</f>
        <v>0</v>
      </c>
      <c r="L5100" s="27" t="n">
        <f aca="false">IF($K5100=0,0,IFERROR(INDEX(購買率算出!$P$6:$P$3005,MATCH($A5100&amp;"",購買率算出!$C$6:$C$3005,0)),0))</f>
        <v>0</v>
      </c>
    </row>
    <row r="5101" customFormat="false" ht="15" hidden="false" customHeight="false" outlineLevel="0" collapsed="false">
      <c r="A5101" s="24"/>
      <c r="D5101" s="24"/>
      <c r="F5101" s="24"/>
      <c r="K5101" s="9" t="n">
        <f aca="false">IF($A5101="",0,IF(OR(N($D5101)=0,$D5101&amp;""=TOP!$C$5&amp;""),1,0))</f>
        <v>0</v>
      </c>
      <c r="L5101" s="27" t="n">
        <f aca="false">IF($K5101=0,0,IFERROR(INDEX(購買率算出!$P$6:$P$3005,MATCH($A5101&amp;"",購買率算出!$C$6:$C$3005,0)),0))</f>
        <v>0</v>
      </c>
    </row>
    <row r="5102" customFormat="false" ht="15" hidden="false" customHeight="false" outlineLevel="0" collapsed="false">
      <c r="A5102" s="24"/>
      <c r="D5102" s="24"/>
      <c r="F5102" s="24"/>
      <c r="K5102" s="9" t="n">
        <f aca="false">IF($A5102="",0,IF(OR(N($D5102)=0,$D5102&amp;""=TOP!$C$5&amp;""),1,0))</f>
        <v>0</v>
      </c>
      <c r="L5102" s="27" t="n">
        <f aca="false">IF($K5102=0,0,IFERROR(INDEX(購買率算出!$P$6:$P$3005,MATCH($A5102&amp;"",購買率算出!$C$6:$C$3005,0)),0))</f>
        <v>0</v>
      </c>
    </row>
    <row r="5103" customFormat="false" ht="15" hidden="false" customHeight="false" outlineLevel="0" collapsed="false">
      <c r="A5103" s="24"/>
      <c r="D5103" s="24"/>
      <c r="F5103" s="24"/>
      <c r="K5103" s="9" t="n">
        <f aca="false">IF($A5103="",0,IF(OR(N($D5103)=0,$D5103&amp;""=TOP!$C$5&amp;""),1,0))</f>
        <v>0</v>
      </c>
      <c r="L5103" s="27" t="n">
        <f aca="false">IF($K5103=0,0,IFERROR(INDEX(購買率算出!$P$6:$P$3005,MATCH($A5103&amp;"",購買率算出!$C$6:$C$3005,0)),0))</f>
        <v>0</v>
      </c>
    </row>
    <row r="5104" customFormat="false" ht="15" hidden="false" customHeight="false" outlineLevel="0" collapsed="false">
      <c r="A5104" s="24"/>
      <c r="D5104" s="24"/>
      <c r="F5104" s="24"/>
      <c r="K5104" s="9" t="n">
        <f aca="false">IF($A5104="",0,IF(OR(N($D5104)=0,$D5104&amp;""=TOP!$C$5&amp;""),1,0))</f>
        <v>0</v>
      </c>
      <c r="L5104" s="27" t="n">
        <f aca="false">IF($K5104=0,0,IFERROR(INDEX(購買率算出!$P$6:$P$3005,MATCH($A5104&amp;"",購買率算出!$C$6:$C$3005,0)),0))</f>
        <v>0</v>
      </c>
    </row>
    <row r="5105" customFormat="false" ht="15" hidden="false" customHeight="false" outlineLevel="0" collapsed="false">
      <c r="A5105" s="24"/>
      <c r="D5105" s="24"/>
      <c r="F5105" s="24"/>
      <c r="K5105" s="9" t="n">
        <f aca="false">IF($A5105="",0,IF(OR(N($D5105)=0,$D5105&amp;""=TOP!$C$5&amp;""),1,0))</f>
        <v>0</v>
      </c>
      <c r="L5105" s="27" t="n">
        <f aca="false">IF($K5105=0,0,IFERROR(INDEX(購買率算出!$P$6:$P$3005,MATCH($A5105&amp;"",購買率算出!$C$6:$C$3005,0)),0))</f>
        <v>0</v>
      </c>
    </row>
    <row r="5106" customFormat="false" ht="15" hidden="false" customHeight="false" outlineLevel="0" collapsed="false">
      <c r="A5106" s="24"/>
      <c r="D5106" s="24"/>
      <c r="F5106" s="24"/>
      <c r="K5106" s="9" t="n">
        <f aca="false">IF($A5106="",0,IF(OR(N($D5106)=0,$D5106&amp;""=TOP!$C$5&amp;""),1,0))</f>
        <v>0</v>
      </c>
      <c r="L5106" s="27" t="n">
        <f aca="false">IF($K5106=0,0,IFERROR(INDEX(購買率算出!$P$6:$P$3005,MATCH($A5106&amp;"",購買率算出!$C$6:$C$3005,0)),0))</f>
        <v>0</v>
      </c>
    </row>
    <row r="5107" customFormat="false" ht="15" hidden="false" customHeight="false" outlineLevel="0" collapsed="false">
      <c r="A5107" s="24"/>
      <c r="D5107" s="24"/>
      <c r="F5107" s="24"/>
      <c r="K5107" s="9" t="n">
        <f aca="false">IF($A5107="",0,IF(OR(N($D5107)=0,$D5107&amp;""=TOP!$C$5&amp;""),1,0))</f>
        <v>0</v>
      </c>
      <c r="L5107" s="27" t="n">
        <f aca="false">IF($K5107=0,0,IFERROR(INDEX(購買率算出!$P$6:$P$3005,MATCH($A5107&amp;"",購買率算出!$C$6:$C$3005,0)),0))</f>
        <v>0</v>
      </c>
    </row>
    <row r="5108" customFormat="false" ht="15" hidden="false" customHeight="false" outlineLevel="0" collapsed="false">
      <c r="A5108" s="24"/>
      <c r="D5108" s="24"/>
      <c r="F5108" s="24"/>
      <c r="K5108" s="9" t="n">
        <f aca="false">IF($A5108="",0,IF(OR(N($D5108)=0,$D5108&amp;""=TOP!$C$5&amp;""),1,0))</f>
        <v>0</v>
      </c>
      <c r="L5108" s="27" t="n">
        <f aca="false">IF($K5108=0,0,IFERROR(INDEX(購買率算出!$P$6:$P$3005,MATCH($A5108&amp;"",購買率算出!$C$6:$C$3005,0)),0))</f>
        <v>0</v>
      </c>
    </row>
    <row r="5109" customFormat="false" ht="15" hidden="false" customHeight="false" outlineLevel="0" collapsed="false">
      <c r="A5109" s="24"/>
      <c r="D5109" s="24"/>
      <c r="F5109" s="24"/>
      <c r="K5109" s="9" t="n">
        <f aca="false">IF($A5109="",0,IF(OR(N($D5109)=0,$D5109&amp;""=TOP!$C$5&amp;""),1,0))</f>
        <v>0</v>
      </c>
      <c r="L5109" s="27" t="n">
        <f aca="false">IF($K5109=0,0,IFERROR(INDEX(購買率算出!$P$6:$P$3005,MATCH($A5109&amp;"",購買率算出!$C$6:$C$3005,0)),0))</f>
        <v>0</v>
      </c>
    </row>
    <row r="5110" customFormat="false" ht="15" hidden="false" customHeight="false" outlineLevel="0" collapsed="false">
      <c r="A5110" s="24"/>
      <c r="D5110" s="24"/>
      <c r="F5110" s="24"/>
      <c r="K5110" s="9" t="n">
        <f aca="false">IF($A5110="",0,IF(OR(N($D5110)=0,$D5110&amp;""=TOP!$C$5&amp;""),1,0))</f>
        <v>0</v>
      </c>
      <c r="L5110" s="27" t="n">
        <f aca="false">IF($K5110=0,0,IFERROR(INDEX(購買率算出!$P$6:$P$3005,MATCH($A5110&amp;"",購買率算出!$C$6:$C$3005,0)),0))</f>
        <v>0</v>
      </c>
    </row>
    <row r="5111" customFormat="false" ht="15" hidden="false" customHeight="false" outlineLevel="0" collapsed="false">
      <c r="A5111" s="24"/>
      <c r="D5111" s="24"/>
      <c r="F5111" s="24"/>
      <c r="K5111" s="9" t="n">
        <f aca="false">IF($A5111="",0,IF(OR(N($D5111)=0,$D5111&amp;""=TOP!$C$5&amp;""),1,0))</f>
        <v>0</v>
      </c>
      <c r="L5111" s="27" t="n">
        <f aca="false">IF($K5111=0,0,IFERROR(INDEX(購買率算出!$P$6:$P$3005,MATCH($A5111&amp;"",購買率算出!$C$6:$C$3005,0)),0))</f>
        <v>0</v>
      </c>
    </row>
    <row r="5112" customFormat="false" ht="15" hidden="false" customHeight="false" outlineLevel="0" collapsed="false">
      <c r="A5112" s="24"/>
      <c r="D5112" s="24"/>
      <c r="F5112" s="24"/>
      <c r="K5112" s="9" t="n">
        <f aca="false">IF($A5112="",0,IF(OR(N($D5112)=0,$D5112&amp;""=TOP!$C$5&amp;""),1,0))</f>
        <v>0</v>
      </c>
      <c r="L5112" s="27" t="n">
        <f aca="false">IF($K5112=0,0,IFERROR(INDEX(購買率算出!$P$6:$P$3005,MATCH($A5112&amp;"",購買率算出!$C$6:$C$3005,0)),0))</f>
        <v>0</v>
      </c>
    </row>
    <row r="5113" customFormat="false" ht="15" hidden="false" customHeight="false" outlineLevel="0" collapsed="false">
      <c r="A5113" s="24"/>
      <c r="D5113" s="24"/>
      <c r="F5113" s="24"/>
      <c r="K5113" s="9" t="n">
        <f aca="false">IF($A5113="",0,IF(OR(N($D5113)=0,$D5113&amp;""=TOP!$C$5&amp;""),1,0))</f>
        <v>0</v>
      </c>
      <c r="L5113" s="27" t="n">
        <f aca="false">IF($K5113=0,0,IFERROR(INDEX(購買率算出!$P$6:$P$3005,MATCH($A5113&amp;"",購買率算出!$C$6:$C$3005,0)),0))</f>
        <v>0</v>
      </c>
    </row>
    <row r="5114" customFormat="false" ht="15" hidden="false" customHeight="false" outlineLevel="0" collapsed="false">
      <c r="A5114" s="24"/>
      <c r="D5114" s="24"/>
      <c r="F5114" s="24"/>
      <c r="K5114" s="9" t="n">
        <f aca="false">IF($A5114="",0,IF(OR(N($D5114)=0,$D5114&amp;""=TOP!$C$5&amp;""),1,0))</f>
        <v>0</v>
      </c>
      <c r="L5114" s="27" t="n">
        <f aca="false">IF($K5114=0,0,IFERROR(INDEX(購買率算出!$P$6:$P$3005,MATCH($A5114&amp;"",購買率算出!$C$6:$C$3005,0)),0))</f>
        <v>0</v>
      </c>
    </row>
    <row r="5115" customFormat="false" ht="15" hidden="false" customHeight="false" outlineLevel="0" collapsed="false">
      <c r="A5115" s="24"/>
      <c r="D5115" s="24"/>
      <c r="F5115" s="24"/>
      <c r="K5115" s="9" t="n">
        <f aca="false">IF($A5115="",0,IF(OR(N($D5115)=0,$D5115&amp;""=TOP!$C$5&amp;""),1,0))</f>
        <v>0</v>
      </c>
      <c r="L5115" s="27" t="n">
        <f aca="false">IF($K5115=0,0,IFERROR(INDEX(購買率算出!$P$6:$P$3005,MATCH($A5115&amp;"",購買率算出!$C$6:$C$3005,0)),0))</f>
        <v>0</v>
      </c>
    </row>
    <row r="5116" customFormat="false" ht="15" hidden="false" customHeight="false" outlineLevel="0" collapsed="false">
      <c r="A5116" s="24"/>
      <c r="D5116" s="24"/>
      <c r="F5116" s="24"/>
      <c r="K5116" s="9" t="n">
        <f aca="false">IF($A5116="",0,IF(OR(N($D5116)=0,$D5116&amp;""=TOP!$C$5&amp;""),1,0))</f>
        <v>0</v>
      </c>
      <c r="L5116" s="27" t="n">
        <f aca="false">IF($K5116=0,0,IFERROR(INDEX(購買率算出!$P$6:$P$3005,MATCH($A5116&amp;"",購買率算出!$C$6:$C$3005,0)),0))</f>
        <v>0</v>
      </c>
    </row>
    <row r="5117" customFormat="false" ht="15" hidden="false" customHeight="false" outlineLevel="0" collapsed="false">
      <c r="A5117" s="24"/>
      <c r="D5117" s="24"/>
      <c r="F5117" s="24"/>
      <c r="K5117" s="9" t="n">
        <f aca="false">IF($A5117="",0,IF(OR(N($D5117)=0,$D5117&amp;""=TOP!$C$5&amp;""),1,0))</f>
        <v>0</v>
      </c>
      <c r="L5117" s="27" t="n">
        <f aca="false">IF($K5117=0,0,IFERROR(INDEX(購買率算出!$P$6:$P$3005,MATCH($A5117&amp;"",購買率算出!$C$6:$C$3005,0)),0))</f>
        <v>0</v>
      </c>
    </row>
    <row r="5118" customFormat="false" ht="15" hidden="false" customHeight="false" outlineLevel="0" collapsed="false">
      <c r="A5118" s="24"/>
      <c r="D5118" s="24"/>
      <c r="F5118" s="24"/>
      <c r="K5118" s="9" t="n">
        <f aca="false">IF($A5118="",0,IF(OR(N($D5118)=0,$D5118&amp;""=TOP!$C$5&amp;""),1,0))</f>
        <v>0</v>
      </c>
      <c r="L5118" s="27" t="n">
        <f aca="false">IF($K5118=0,0,IFERROR(INDEX(購買率算出!$P$6:$P$3005,MATCH($A5118&amp;"",購買率算出!$C$6:$C$3005,0)),0))</f>
        <v>0</v>
      </c>
    </row>
    <row r="5119" customFormat="false" ht="15" hidden="false" customHeight="false" outlineLevel="0" collapsed="false">
      <c r="A5119" s="24"/>
      <c r="D5119" s="24"/>
      <c r="F5119" s="24"/>
      <c r="K5119" s="9" t="n">
        <f aca="false">IF($A5119="",0,IF(OR(N($D5119)=0,$D5119&amp;""=TOP!$C$5&amp;""),1,0))</f>
        <v>0</v>
      </c>
      <c r="L5119" s="27" t="n">
        <f aca="false">IF($K5119=0,0,IFERROR(INDEX(購買率算出!$P$6:$P$3005,MATCH($A5119&amp;"",購買率算出!$C$6:$C$3005,0)),0))</f>
        <v>0</v>
      </c>
    </row>
    <row r="5120" customFormat="false" ht="15" hidden="false" customHeight="false" outlineLevel="0" collapsed="false">
      <c r="A5120" s="24"/>
      <c r="D5120" s="24"/>
      <c r="F5120" s="24"/>
      <c r="K5120" s="9" t="n">
        <f aca="false">IF($A5120="",0,IF(OR(N($D5120)=0,$D5120&amp;""=TOP!$C$5&amp;""),1,0))</f>
        <v>0</v>
      </c>
      <c r="L5120" s="27" t="n">
        <f aca="false">IF($K5120=0,0,IFERROR(INDEX(購買率算出!$P$6:$P$3005,MATCH($A5120&amp;"",購買率算出!$C$6:$C$3005,0)),0))</f>
        <v>0</v>
      </c>
    </row>
    <row r="5121" customFormat="false" ht="15" hidden="false" customHeight="false" outlineLevel="0" collapsed="false">
      <c r="A5121" s="24"/>
      <c r="D5121" s="24"/>
      <c r="F5121" s="24"/>
      <c r="K5121" s="9" t="n">
        <f aca="false">IF($A5121="",0,IF(OR(N($D5121)=0,$D5121&amp;""=TOP!$C$5&amp;""),1,0))</f>
        <v>0</v>
      </c>
      <c r="L5121" s="27" t="n">
        <f aca="false">IF($K5121=0,0,IFERROR(INDEX(購買率算出!$P$6:$P$3005,MATCH($A5121&amp;"",購買率算出!$C$6:$C$3005,0)),0))</f>
        <v>0</v>
      </c>
    </row>
    <row r="5122" customFormat="false" ht="15" hidden="false" customHeight="false" outlineLevel="0" collapsed="false">
      <c r="A5122" s="24"/>
      <c r="D5122" s="24"/>
      <c r="F5122" s="24"/>
      <c r="K5122" s="9" t="n">
        <f aca="false">IF($A5122="",0,IF(OR(N($D5122)=0,$D5122&amp;""=TOP!$C$5&amp;""),1,0))</f>
        <v>0</v>
      </c>
      <c r="L5122" s="27" t="n">
        <f aca="false">IF($K5122=0,0,IFERROR(INDEX(購買率算出!$P$6:$P$3005,MATCH($A5122&amp;"",購買率算出!$C$6:$C$3005,0)),0))</f>
        <v>0</v>
      </c>
    </row>
    <row r="5123" customFormat="false" ht="15" hidden="false" customHeight="false" outlineLevel="0" collapsed="false">
      <c r="A5123" s="24"/>
      <c r="D5123" s="24"/>
      <c r="F5123" s="24"/>
      <c r="K5123" s="9" t="n">
        <f aca="false">IF($A5123="",0,IF(OR(N($D5123)=0,$D5123&amp;""=TOP!$C$5&amp;""),1,0))</f>
        <v>0</v>
      </c>
      <c r="L5123" s="27" t="n">
        <f aca="false">IF($K5123=0,0,IFERROR(INDEX(購買率算出!$P$6:$P$3005,MATCH($A5123&amp;"",購買率算出!$C$6:$C$3005,0)),0))</f>
        <v>0</v>
      </c>
    </row>
    <row r="5124" customFormat="false" ht="15" hidden="false" customHeight="false" outlineLevel="0" collapsed="false">
      <c r="A5124" s="24"/>
      <c r="D5124" s="24"/>
      <c r="F5124" s="24"/>
      <c r="K5124" s="9" t="n">
        <f aca="false">IF($A5124="",0,IF(OR(N($D5124)=0,$D5124&amp;""=TOP!$C$5&amp;""),1,0))</f>
        <v>0</v>
      </c>
      <c r="L5124" s="27" t="n">
        <f aca="false">IF($K5124=0,0,IFERROR(INDEX(購買率算出!$P$6:$P$3005,MATCH($A5124&amp;"",購買率算出!$C$6:$C$3005,0)),0))</f>
        <v>0</v>
      </c>
    </row>
    <row r="5125" customFormat="false" ht="15" hidden="false" customHeight="false" outlineLevel="0" collapsed="false">
      <c r="A5125" s="24"/>
      <c r="D5125" s="24"/>
      <c r="F5125" s="24"/>
      <c r="K5125" s="9" t="n">
        <f aca="false">IF($A5125="",0,IF(OR(N($D5125)=0,$D5125&amp;""=TOP!$C$5&amp;""),1,0))</f>
        <v>0</v>
      </c>
      <c r="L5125" s="27" t="n">
        <f aca="false">IF($K5125=0,0,IFERROR(INDEX(購買率算出!$P$6:$P$3005,MATCH($A5125&amp;"",購買率算出!$C$6:$C$3005,0)),0))</f>
        <v>0</v>
      </c>
    </row>
    <row r="5126" customFormat="false" ht="15" hidden="false" customHeight="false" outlineLevel="0" collapsed="false">
      <c r="A5126" s="24"/>
      <c r="D5126" s="24"/>
      <c r="F5126" s="24"/>
      <c r="K5126" s="9" t="n">
        <f aca="false">IF($A5126="",0,IF(OR(N($D5126)=0,$D5126&amp;""=TOP!$C$5&amp;""),1,0))</f>
        <v>0</v>
      </c>
      <c r="L5126" s="27" t="n">
        <f aca="false">IF($K5126=0,0,IFERROR(INDEX(購買率算出!$P$6:$P$3005,MATCH($A5126&amp;"",購買率算出!$C$6:$C$3005,0)),0))</f>
        <v>0</v>
      </c>
    </row>
    <row r="5127" customFormat="false" ht="15" hidden="false" customHeight="false" outlineLevel="0" collapsed="false">
      <c r="A5127" s="24"/>
      <c r="D5127" s="24"/>
      <c r="F5127" s="24"/>
      <c r="K5127" s="9" t="n">
        <f aca="false">IF($A5127="",0,IF(OR(N($D5127)=0,$D5127&amp;""=TOP!$C$5&amp;""),1,0))</f>
        <v>0</v>
      </c>
      <c r="L5127" s="27" t="n">
        <f aca="false">IF($K5127=0,0,IFERROR(INDEX(購買率算出!$P$6:$P$3005,MATCH($A5127&amp;"",購買率算出!$C$6:$C$3005,0)),0))</f>
        <v>0</v>
      </c>
    </row>
    <row r="5128" customFormat="false" ht="15" hidden="false" customHeight="false" outlineLevel="0" collapsed="false">
      <c r="A5128" s="24"/>
      <c r="D5128" s="24"/>
      <c r="F5128" s="24"/>
      <c r="K5128" s="9" t="n">
        <f aca="false">IF($A5128="",0,IF(OR(N($D5128)=0,$D5128&amp;""=TOP!$C$5&amp;""),1,0))</f>
        <v>0</v>
      </c>
      <c r="L5128" s="27" t="n">
        <f aca="false">IF($K5128=0,0,IFERROR(INDEX(購買率算出!$P$6:$P$3005,MATCH($A5128&amp;"",購買率算出!$C$6:$C$3005,0)),0))</f>
        <v>0</v>
      </c>
    </row>
    <row r="5129" customFormat="false" ht="15" hidden="false" customHeight="false" outlineLevel="0" collapsed="false">
      <c r="A5129" s="24"/>
      <c r="D5129" s="24"/>
      <c r="F5129" s="24"/>
      <c r="K5129" s="9" t="n">
        <f aca="false">IF($A5129="",0,IF(OR(N($D5129)=0,$D5129&amp;""=TOP!$C$5&amp;""),1,0))</f>
        <v>0</v>
      </c>
      <c r="L5129" s="27" t="n">
        <f aca="false">IF($K5129=0,0,IFERROR(INDEX(購買率算出!$P$6:$P$3005,MATCH($A5129&amp;"",購買率算出!$C$6:$C$3005,0)),0))</f>
        <v>0</v>
      </c>
    </row>
    <row r="5130" customFormat="false" ht="15" hidden="false" customHeight="false" outlineLevel="0" collapsed="false">
      <c r="A5130" s="24"/>
      <c r="D5130" s="24"/>
      <c r="F5130" s="24"/>
      <c r="K5130" s="9" t="n">
        <f aca="false">IF($A5130="",0,IF(OR(N($D5130)=0,$D5130&amp;""=TOP!$C$5&amp;""),1,0))</f>
        <v>0</v>
      </c>
      <c r="L5130" s="27" t="n">
        <f aca="false">IF($K5130=0,0,IFERROR(INDEX(購買率算出!$P$6:$P$3005,MATCH($A5130&amp;"",購買率算出!$C$6:$C$3005,0)),0))</f>
        <v>0</v>
      </c>
    </row>
    <row r="5131" customFormat="false" ht="15" hidden="false" customHeight="false" outlineLevel="0" collapsed="false">
      <c r="A5131" s="24"/>
      <c r="D5131" s="24"/>
      <c r="F5131" s="24"/>
      <c r="K5131" s="9" t="n">
        <f aca="false">IF($A5131="",0,IF(OR(N($D5131)=0,$D5131&amp;""=TOP!$C$5&amp;""),1,0))</f>
        <v>0</v>
      </c>
      <c r="L5131" s="27" t="n">
        <f aca="false">IF($K5131=0,0,IFERROR(INDEX(購買率算出!$P$6:$P$3005,MATCH($A5131&amp;"",購買率算出!$C$6:$C$3005,0)),0))</f>
        <v>0</v>
      </c>
    </row>
    <row r="5132" customFormat="false" ht="15" hidden="false" customHeight="false" outlineLevel="0" collapsed="false">
      <c r="A5132" s="24"/>
      <c r="D5132" s="24"/>
      <c r="F5132" s="24"/>
      <c r="K5132" s="9" t="n">
        <f aca="false">IF($A5132="",0,IF(OR(N($D5132)=0,$D5132&amp;""=TOP!$C$5&amp;""),1,0))</f>
        <v>0</v>
      </c>
      <c r="L5132" s="27" t="n">
        <f aca="false">IF($K5132=0,0,IFERROR(INDEX(購買率算出!$P$6:$P$3005,MATCH($A5132&amp;"",購買率算出!$C$6:$C$3005,0)),0))</f>
        <v>0</v>
      </c>
    </row>
    <row r="5133" customFormat="false" ht="15" hidden="false" customHeight="false" outlineLevel="0" collapsed="false">
      <c r="A5133" s="24"/>
      <c r="D5133" s="24"/>
      <c r="F5133" s="24"/>
      <c r="K5133" s="9" t="n">
        <f aca="false">IF($A5133="",0,IF(OR(N($D5133)=0,$D5133&amp;""=TOP!$C$5&amp;""),1,0))</f>
        <v>0</v>
      </c>
      <c r="L5133" s="27" t="n">
        <f aca="false">IF($K5133=0,0,IFERROR(INDEX(購買率算出!$P$6:$P$3005,MATCH($A5133&amp;"",購買率算出!$C$6:$C$3005,0)),0))</f>
        <v>0</v>
      </c>
    </row>
    <row r="5134" customFormat="false" ht="15" hidden="false" customHeight="false" outlineLevel="0" collapsed="false">
      <c r="A5134" s="24"/>
      <c r="D5134" s="24"/>
      <c r="F5134" s="24"/>
      <c r="K5134" s="9" t="n">
        <f aca="false">IF($A5134="",0,IF(OR(N($D5134)=0,$D5134&amp;""=TOP!$C$5&amp;""),1,0))</f>
        <v>0</v>
      </c>
      <c r="L5134" s="27" t="n">
        <f aca="false">IF($K5134=0,0,IFERROR(INDEX(購買率算出!$P$6:$P$3005,MATCH($A5134&amp;"",購買率算出!$C$6:$C$3005,0)),0))</f>
        <v>0</v>
      </c>
    </row>
    <row r="5135" customFormat="false" ht="15" hidden="false" customHeight="false" outlineLevel="0" collapsed="false">
      <c r="A5135" s="24"/>
      <c r="D5135" s="24"/>
      <c r="F5135" s="24"/>
      <c r="K5135" s="9" t="n">
        <f aca="false">IF($A5135="",0,IF(OR(N($D5135)=0,$D5135&amp;""=TOP!$C$5&amp;""),1,0))</f>
        <v>0</v>
      </c>
      <c r="L5135" s="27" t="n">
        <f aca="false">IF($K5135=0,0,IFERROR(INDEX(購買率算出!$P$6:$P$3005,MATCH($A5135&amp;"",購買率算出!$C$6:$C$3005,0)),0))</f>
        <v>0</v>
      </c>
    </row>
    <row r="5136" customFormat="false" ht="15" hidden="false" customHeight="false" outlineLevel="0" collapsed="false">
      <c r="A5136" s="24"/>
      <c r="D5136" s="24"/>
      <c r="F5136" s="24"/>
      <c r="K5136" s="9" t="n">
        <f aca="false">IF($A5136="",0,IF(OR(N($D5136)=0,$D5136&amp;""=TOP!$C$5&amp;""),1,0))</f>
        <v>0</v>
      </c>
      <c r="L5136" s="27" t="n">
        <f aca="false">IF($K5136=0,0,IFERROR(INDEX(購買率算出!$P$6:$P$3005,MATCH($A5136&amp;"",購買率算出!$C$6:$C$3005,0)),0))</f>
        <v>0</v>
      </c>
    </row>
    <row r="5137" customFormat="false" ht="15" hidden="false" customHeight="false" outlineLevel="0" collapsed="false">
      <c r="A5137" s="24"/>
      <c r="D5137" s="24"/>
      <c r="F5137" s="24"/>
      <c r="K5137" s="9" t="n">
        <f aca="false">IF($A5137="",0,IF(OR(N($D5137)=0,$D5137&amp;""=TOP!$C$5&amp;""),1,0))</f>
        <v>0</v>
      </c>
      <c r="L5137" s="27" t="n">
        <f aca="false">IF($K5137=0,0,IFERROR(INDEX(購買率算出!$P$6:$P$3005,MATCH($A5137&amp;"",購買率算出!$C$6:$C$3005,0)),0))</f>
        <v>0</v>
      </c>
    </row>
    <row r="5138" customFormat="false" ht="15" hidden="false" customHeight="false" outlineLevel="0" collapsed="false">
      <c r="A5138" s="24"/>
      <c r="D5138" s="24"/>
      <c r="F5138" s="24"/>
      <c r="K5138" s="9" t="n">
        <f aca="false">IF($A5138="",0,IF(OR(N($D5138)=0,$D5138&amp;""=TOP!$C$5&amp;""),1,0))</f>
        <v>0</v>
      </c>
      <c r="L5138" s="27" t="n">
        <f aca="false">IF($K5138=0,0,IFERROR(INDEX(購買率算出!$P$6:$P$3005,MATCH($A5138&amp;"",購買率算出!$C$6:$C$3005,0)),0))</f>
        <v>0</v>
      </c>
    </row>
    <row r="5139" customFormat="false" ht="15" hidden="false" customHeight="false" outlineLevel="0" collapsed="false">
      <c r="A5139" s="24"/>
      <c r="D5139" s="24"/>
      <c r="F5139" s="24"/>
      <c r="K5139" s="9" t="n">
        <f aca="false">IF($A5139="",0,IF(OR(N($D5139)=0,$D5139&amp;""=TOP!$C$5&amp;""),1,0))</f>
        <v>0</v>
      </c>
      <c r="L5139" s="27" t="n">
        <f aca="false">IF($K5139=0,0,IFERROR(INDEX(購買率算出!$P$6:$P$3005,MATCH($A5139&amp;"",購買率算出!$C$6:$C$3005,0)),0))</f>
        <v>0</v>
      </c>
    </row>
    <row r="5140" customFormat="false" ht="15" hidden="false" customHeight="false" outlineLevel="0" collapsed="false">
      <c r="A5140" s="24"/>
      <c r="D5140" s="24"/>
      <c r="F5140" s="24"/>
      <c r="K5140" s="9" t="n">
        <f aca="false">IF($A5140="",0,IF(OR(N($D5140)=0,$D5140&amp;""=TOP!$C$5&amp;""),1,0))</f>
        <v>0</v>
      </c>
      <c r="L5140" s="27" t="n">
        <f aca="false">IF($K5140=0,0,IFERROR(INDEX(購買率算出!$P$6:$P$3005,MATCH($A5140&amp;"",購買率算出!$C$6:$C$3005,0)),0))</f>
        <v>0</v>
      </c>
    </row>
    <row r="5141" customFormat="false" ht="15" hidden="false" customHeight="false" outlineLevel="0" collapsed="false">
      <c r="A5141" s="24"/>
      <c r="D5141" s="24"/>
      <c r="F5141" s="24"/>
      <c r="K5141" s="9" t="n">
        <f aca="false">IF($A5141="",0,IF(OR(N($D5141)=0,$D5141&amp;""=TOP!$C$5&amp;""),1,0))</f>
        <v>0</v>
      </c>
      <c r="L5141" s="27" t="n">
        <f aca="false">IF($K5141=0,0,IFERROR(INDEX(購買率算出!$P$6:$P$3005,MATCH($A5141&amp;"",購買率算出!$C$6:$C$3005,0)),0))</f>
        <v>0</v>
      </c>
    </row>
    <row r="5142" customFormat="false" ht="15" hidden="false" customHeight="false" outlineLevel="0" collapsed="false">
      <c r="A5142" s="24"/>
      <c r="D5142" s="24"/>
      <c r="F5142" s="24"/>
      <c r="K5142" s="9" t="n">
        <f aca="false">IF($A5142="",0,IF(OR(N($D5142)=0,$D5142&amp;""=TOP!$C$5&amp;""),1,0))</f>
        <v>0</v>
      </c>
      <c r="L5142" s="27" t="n">
        <f aca="false">IF($K5142=0,0,IFERROR(INDEX(購買率算出!$P$6:$P$3005,MATCH($A5142&amp;"",購買率算出!$C$6:$C$3005,0)),0))</f>
        <v>0</v>
      </c>
    </row>
    <row r="5143" customFormat="false" ht="15" hidden="false" customHeight="false" outlineLevel="0" collapsed="false">
      <c r="A5143" s="24"/>
      <c r="D5143" s="24"/>
      <c r="F5143" s="24"/>
      <c r="K5143" s="9" t="n">
        <f aca="false">IF($A5143="",0,IF(OR(N($D5143)=0,$D5143&amp;""=TOP!$C$5&amp;""),1,0))</f>
        <v>0</v>
      </c>
      <c r="L5143" s="27" t="n">
        <f aca="false">IF($K5143=0,0,IFERROR(INDEX(購買率算出!$P$6:$P$3005,MATCH($A5143&amp;"",購買率算出!$C$6:$C$3005,0)),0))</f>
        <v>0</v>
      </c>
    </row>
    <row r="5144" customFormat="false" ht="15" hidden="false" customHeight="false" outlineLevel="0" collapsed="false">
      <c r="A5144" s="24"/>
      <c r="D5144" s="24"/>
      <c r="F5144" s="24"/>
      <c r="K5144" s="9" t="n">
        <f aca="false">IF($A5144="",0,IF(OR(N($D5144)=0,$D5144&amp;""=TOP!$C$5&amp;""),1,0))</f>
        <v>0</v>
      </c>
      <c r="L5144" s="27" t="n">
        <f aca="false">IF($K5144=0,0,IFERROR(INDEX(購買率算出!$P$6:$P$3005,MATCH($A5144&amp;"",購買率算出!$C$6:$C$3005,0)),0))</f>
        <v>0</v>
      </c>
    </row>
    <row r="5145" customFormat="false" ht="15" hidden="false" customHeight="false" outlineLevel="0" collapsed="false">
      <c r="A5145" s="24"/>
      <c r="D5145" s="24"/>
      <c r="F5145" s="24"/>
      <c r="K5145" s="9" t="n">
        <f aca="false">IF($A5145="",0,IF(OR(N($D5145)=0,$D5145&amp;""=TOP!$C$5&amp;""),1,0))</f>
        <v>0</v>
      </c>
      <c r="L5145" s="27" t="n">
        <f aca="false">IF($K5145=0,0,IFERROR(INDEX(購買率算出!$P$6:$P$3005,MATCH($A5145&amp;"",購買率算出!$C$6:$C$3005,0)),0))</f>
        <v>0</v>
      </c>
    </row>
    <row r="5146" customFormat="false" ht="15" hidden="false" customHeight="false" outlineLevel="0" collapsed="false">
      <c r="A5146" s="24"/>
      <c r="D5146" s="24"/>
      <c r="F5146" s="24"/>
      <c r="K5146" s="9" t="n">
        <f aca="false">IF($A5146="",0,IF(OR(N($D5146)=0,$D5146&amp;""=TOP!$C$5&amp;""),1,0))</f>
        <v>0</v>
      </c>
      <c r="L5146" s="27" t="n">
        <f aca="false">IF($K5146=0,0,IFERROR(INDEX(購買率算出!$P$6:$P$3005,MATCH($A5146&amp;"",購買率算出!$C$6:$C$3005,0)),0))</f>
        <v>0</v>
      </c>
    </row>
    <row r="5147" customFormat="false" ht="15" hidden="false" customHeight="false" outlineLevel="0" collapsed="false">
      <c r="A5147" s="24"/>
      <c r="D5147" s="24"/>
      <c r="F5147" s="24"/>
      <c r="K5147" s="9" t="n">
        <f aca="false">IF($A5147="",0,IF(OR(N($D5147)=0,$D5147&amp;""=TOP!$C$5&amp;""),1,0))</f>
        <v>0</v>
      </c>
      <c r="L5147" s="27" t="n">
        <f aca="false">IF($K5147=0,0,IFERROR(INDEX(購買率算出!$P$6:$P$3005,MATCH($A5147&amp;"",購買率算出!$C$6:$C$3005,0)),0))</f>
        <v>0</v>
      </c>
    </row>
    <row r="5148" customFormat="false" ht="15" hidden="false" customHeight="false" outlineLevel="0" collapsed="false">
      <c r="A5148" s="24"/>
      <c r="D5148" s="24"/>
      <c r="F5148" s="24"/>
      <c r="K5148" s="9" t="n">
        <f aca="false">IF($A5148="",0,IF(OR(N($D5148)=0,$D5148&amp;""=TOP!$C$5&amp;""),1,0))</f>
        <v>0</v>
      </c>
      <c r="L5148" s="27" t="n">
        <f aca="false">IF($K5148=0,0,IFERROR(INDEX(購買率算出!$P$6:$P$3005,MATCH($A5148&amp;"",購買率算出!$C$6:$C$3005,0)),0))</f>
        <v>0</v>
      </c>
    </row>
    <row r="5149" customFormat="false" ht="15" hidden="false" customHeight="false" outlineLevel="0" collapsed="false">
      <c r="A5149" s="24"/>
      <c r="D5149" s="24"/>
      <c r="F5149" s="24"/>
      <c r="K5149" s="9" t="n">
        <f aca="false">IF($A5149="",0,IF(OR(N($D5149)=0,$D5149&amp;""=TOP!$C$5&amp;""),1,0))</f>
        <v>0</v>
      </c>
      <c r="L5149" s="27" t="n">
        <f aca="false">IF($K5149=0,0,IFERROR(INDEX(購買率算出!$P$6:$P$3005,MATCH($A5149&amp;"",購買率算出!$C$6:$C$3005,0)),0))</f>
        <v>0</v>
      </c>
    </row>
    <row r="5150" customFormat="false" ht="15" hidden="false" customHeight="false" outlineLevel="0" collapsed="false">
      <c r="A5150" s="24"/>
      <c r="D5150" s="24"/>
      <c r="F5150" s="24"/>
      <c r="K5150" s="9" t="n">
        <f aca="false">IF($A5150="",0,IF(OR(N($D5150)=0,$D5150&amp;""=TOP!$C$5&amp;""),1,0))</f>
        <v>0</v>
      </c>
      <c r="L5150" s="27" t="n">
        <f aca="false">IF($K5150=0,0,IFERROR(INDEX(購買率算出!$P$6:$P$3005,MATCH($A5150&amp;"",購買率算出!$C$6:$C$3005,0)),0))</f>
        <v>0</v>
      </c>
    </row>
    <row r="5151" customFormat="false" ht="15" hidden="false" customHeight="false" outlineLevel="0" collapsed="false">
      <c r="A5151" s="24"/>
      <c r="D5151" s="24"/>
      <c r="F5151" s="24"/>
      <c r="K5151" s="9" t="n">
        <f aca="false">IF($A5151="",0,IF(OR(N($D5151)=0,$D5151&amp;""=TOP!$C$5&amp;""),1,0))</f>
        <v>0</v>
      </c>
      <c r="L5151" s="27" t="n">
        <f aca="false">IF($K5151=0,0,IFERROR(INDEX(購買率算出!$P$6:$P$3005,MATCH($A5151&amp;"",購買率算出!$C$6:$C$3005,0)),0))</f>
        <v>0</v>
      </c>
    </row>
    <row r="5152" customFormat="false" ht="15" hidden="false" customHeight="false" outlineLevel="0" collapsed="false">
      <c r="A5152" s="24"/>
      <c r="D5152" s="24"/>
      <c r="F5152" s="24"/>
      <c r="K5152" s="9" t="n">
        <f aca="false">IF($A5152="",0,IF(OR(N($D5152)=0,$D5152&amp;""=TOP!$C$5&amp;""),1,0))</f>
        <v>0</v>
      </c>
      <c r="L5152" s="27" t="n">
        <f aca="false">IF($K5152=0,0,IFERROR(INDEX(購買率算出!$P$6:$P$3005,MATCH($A5152&amp;"",購買率算出!$C$6:$C$3005,0)),0))</f>
        <v>0</v>
      </c>
    </row>
    <row r="5153" customFormat="false" ht="15" hidden="false" customHeight="false" outlineLevel="0" collapsed="false">
      <c r="A5153" s="24"/>
      <c r="D5153" s="24"/>
      <c r="F5153" s="24"/>
      <c r="K5153" s="9" t="n">
        <f aca="false">IF($A5153="",0,IF(OR(N($D5153)=0,$D5153&amp;""=TOP!$C$5&amp;""),1,0))</f>
        <v>0</v>
      </c>
      <c r="L5153" s="27" t="n">
        <f aca="false">IF($K5153=0,0,IFERROR(INDEX(購買率算出!$P$6:$P$3005,MATCH($A5153&amp;"",購買率算出!$C$6:$C$3005,0)),0))</f>
        <v>0</v>
      </c>
    </row>
    <row r="5154" customFormat="false" ht="15" hidden="false" customHeight="false" outlineLevel="0" collapsed="false">
      <c r="A5154" s="24"/>
      <c r="D5154" s="24"/>
      <c r="F5154" s="24"/>
      <c r="K5154" s="9" t="n">
        <f aca="false">IF($A5154="",0,IF(OR(N($D5154)=0,$D5154&amp;""=TOP!$C$5&amp;""),1,0))</f>
        <v>0</v>
      </c>
      <c r="L5154" s="27" t="n">
        <f aca="false">IF($K5154=0,0,IFERROR(INDEX(購買率算出!$P$6:$P$3005,MATCH($A5154&amp;"",購買率算出!$C$6:$C$3005,0)),0))</f>
        <v>0</v>
      </c>
    </row>
    <row r="5155" customFormat="false" ht="15" hidden="false" customHeight="false" outlineLevel="0" collapsed="false">
      <c r="A5155" s="24"/>
      <c r="D5155" s="24"/>
      <c r="F5155" s="24"/>
      <c r="K5155" s="9" t="n">
        <f aca="false">IF($A5155="",0,IF(OR(N($D5155)=0,$D5155&amp;""=TOP!$C$5&amp;""),1,0))</f>
        <v>0</v>
      </c>
      <c r="L5155" s="27" t="n">
        <f aca="false">IF($K5155=0,0,IFERROR(INDEX(購買率算出!$P$6:$P$3005,MATCH($A5155&amp;"",購買率算出!$C$6:$C$3005,0)),0))</f>
        <v>0</v>
      </c>
    </row>
    <row r="5156" customFormat="false" ht="15" hidden="false" customHeight="false" outlineLevel="0" collapsed="false">
      <c r="A5156" s="24"/>
      <c r="D5156" s="24"/>
      <c r="F5156" s="24"/>
      <c r="K5156" s="9" t="n">
        <f aca="false">IF($A5156="",0,IF(OR(N($D5156)=0,$D5156&amp;""=TOP!$C$5&amp;""),1,0))</f>
        <v>0</v>
      </c>
      <c r="L5156" s="27" t="n">
        <f aca="false">IF($K5156=0,0,IFERROR(INDEX(購買率算出!$P$6:$P$3005,MATCH($A5156&amp;"",購買率算出!$C$6:$C$3005,0)),0))</f>
        <v>0</v>
      </c>
    </row>
    <row r="5157" customFormat="false" ht="15" hidden="false" customHeight="false" outlineLevel="0" collapsed="false">
      <c r="A5157" s="24"/>
      <c r="D5157" s="24"/>
      <c r="F5157" s="24"/>
      <c r="K5157" s="9" t="n">
        <f aca="false">IF($A5157="",0,IF(OR(N($D5157)=0,$D5157&amp;""=TOP!$C$5&amp;""),1,0))</f>
        <v>0</v>
      </c>
      <c r="L5157" s="27" t="n">
        <f aca="false">IF($K5157=0,0,IFERROR(INDEX(購買率算出!$P$6:$P$3005,MATCH($A5157&amp;"",購買率算出!$C$6:$C$3005,0)),0))</f>
        <v>0</v>
      </c>
    </row>
    <row r="5158" customFormat="false" ht="15" hidden="false" customHeight="false" outlineLevel="0" collapsed="false">
      <c r="A5158" s="24"/>
      <c r="D5158" s="24"/>
      <c r="F5158" s="24"/>
      <c r="K5158" s="9" t="n">
        <f aca="false">IF($A5158="",0,IF(OR(N($D5158)=0,$D5158&amp;""=TOP!$C$5&amp;""),1,0))</f>
        <v>0</v>
      </c>
      <c r="L5158" s="27" t="n">
        <f aca="false">IF($K5158=0,0,IFERROR(INDEX(購買率算出!$P$6:$P$3005,MATCH($A5158&amp;"",購買率算出!$C$6:$C$3005,0)),0))</f>
        <v>0</v>
      </c>
    </row>
    <row r="5159" customFormat="false" ht="15" hidden="false" customHeight="false" outlineLevel="0" collapsed="false">
      <c r="A5159" s="24"/>
      <c r="D5159" s="24"/>
      <c r="F5159" s="24"/>
      <c r="K5159" s="9" t="n">
        <f aca="false">IF($A5159="",0,IF(OR(N($D5159)=0,$D5159&amp;""=TOP!$C$5&amp;""),1,0))</f>
        <v>0</v>
      </c>
      <c r="L5159" s="27" t="n">
        <f aca="false">IF($K5159=0,0,IFERROR(INDEX(購買率算出!$P$6:$P$3005,MATCH($A5159&amp;"",購買率算出!$C$6:$C$3005,0)),0))</f>
        <v>0</v>
      </c>
    </row>
    <row r="5160" customFormat="false" ht="15" hidden="false" customHeight="false" outlineLevel="0" collapsed="false">
      <c r="A5160" s="24"/>
      <c r="D5160" s="24"/>
      <c r="F5160" s="24"/>
      <c r="K5160" s="9" t="n">
        <f aca="false">IF($A5160="",0,IF(OR(N($D5160)=0,$D5160&amp;""=TOP!$C$5&amp;""),1,0))</f>
        <v>0</v>
      </c>
      <c r="L5160" s="27" t="n">
        <f aca="false">IF($K5160=0,0,IFERROR(INDEX(購買率算出!$P$6:$P$3005,MATCH($A5160&amp;"",購買率算出!$C$6:$C$3005,0)),0))</f>
        <v>0</v>
      </c>
    </row>
    <row r="5161" customFormat="false" ht="15" hidden="false" customHeight="false" outlineLevel="0" collapsed="false">
      <c r="A5161" s="24"/>
      <c r="D5161" s="24"/>
      <c r="F5161" s="24"/>
      <c r="K5161" s="9" t="n">
        <f aca="false">IF($A5161="",0,IF(OR(N($D5161)=0,$D5161&amp;""=TOP!$C$5&amp;""),1,0))</f>
        <v>0</v>
      </c>
      <c r="L5161" s="27" t="n">
        <f aca="false">IF($K5161=0,0,IFERROR(INDEX(購買率算出!$P$6:$P$3005,MATCH($A5161&amp;"",購買率算出!$C$6:$C$3005,0)),0))</f>
        <v>0</v>
      </c>
    </row>
    <row r="5162" customFormat="false" ht="15" hidden="false" customHeight="false" outlineLevel="0" collapsed="false">
      <c r="A5162" s="24"/>
      <c r="D5162" s="24"/>
      <c r="F5162" s="24"/>
      <c r="K5162" s="9" t="n">
        <f aca="false">IF($A5162="",0,IF(OR(N($D5162)=0,$D5162&amp;""=TOP!$C$5&amp;""),1,0))</f>
        <v>0</v>
      </c>
      <c r="L5162" s="27" t="n">
        <f aca="false">IF($K5162=0,0,IFERROR(INDEX(購買率算出!$P$6:$P$3005,MATCH($A5162&amp;"",購買率算出!$C$6:$C$3005,0)),0))</f>
        <v>0</v>
      </c>
    </row>
    <row r="5163" customFormat="false" ht="15" hidden="false" customHeight="false" outlineLevel="0" collapsed="false">
      <c r="A5163" s="24"/>
      <c r="D5163" s="24"/>
      <c r="F5163" s="24"/>
      <c r="K5163" s="9" t="n">
        <f aca="false">IF($A5163="",0,IF(OR(N($D5163)=0,$D5163&amp;""=TOP!$C$5&amp;""),1,0))</f>
        <v>0</v>
      </c>
      <c r="L5163" s="27" t="n">
        <f aca="false">IF($K5163=0,0,IFERROR(INDEX(購買率算出!$P$6:$P$3005,MATCH($A5163&amp;"",購買率算出!$C$6:$C$3005,0)),0))</f>
        <v>0</v>
      </c>
    </row>
    <row r="5164" customFormat="false" ht="15" hidden="false" customHeight="false" outlineLevel="0" collapsed="false">
      <c r="A5164" s="24"/>
      <c r="D5164" s="24"/>
      <c r="F5164" s="24"/>
      <c r="K5164" s="9" t="n">
        <f aca="false">IF($A5164="",0,IF(OR(N($D5164)=0,$D5164&amp;""=TOP!$C$5&amp;""),1,0))</f>
        <v>0</v>
      </c>
      <c r="L5164" s="27" t="n">
        <f aca="false">IF($K5164=0,0,IFERROR(INDEX(購買率算出!$P$6:$P$3005,MATCH($A5164&amp;"",購買率算出!$C$6:$C$3005,0)),0))</f>
        <v>0</v>
      </c>
    </row>
    <row r="5165" customFormat="false" ht="15" hidden="false" customHeight="false" outlineLevel="0" collapsed="false">
      <c r="A5165" s="24"/>
      <c r="D5165" s="24"/>
      <c r="F5165" s="24"/>
      <c r="K5165" s="9" t="n">
        <f aca="false">IF($A5165="",0,IF(OR(N($D5165)=0,$D5165&amp;""=TOP!$C$5&amp;""),1,0))</f>
        <v>0</v>
      </c>
      <c r="L5165" s="27" t="n">
        <f aca="false">IF($K5165=0,0,IFERROR(INDEX(購買率算出!$P$6:$P$3005,MATCH($A5165&amp;"",購買率算出!$C$6:$C$3005,0)),0))</f>
        <v>0</v>
      </c>
    </row>
    <row r="5166" customFormat="false" ht="15" hidden="false" customHeight="false" outlineLevel="0" collapsed="false">
      <c r="A5166" s="24"/>
      <c r="D5166" s="24"/>
      <c r="F5166" s="24"/>
      <c r="K5166" s="9" t="n">
        <f aca="false">IF($A5166="",0,IF(OR(N($D5166)=0,$D5166&amp;""=TOP!$C$5&amp;""),1,0))</f>
        <v>0</v>
      </c>
      <c r="L5166" s="27" t="n">
        <f aca="false">IF($K5166=0,0,IFERROR(INDEX(購買率算出!$P$6:$P$3005,MATCH($A5166&amp;"",購買率算出!$C$6:$C$3005,0)),0))</f>
        <v>0</v>
      </c>
    </row>
    <row r="5167" customFormat="false" ht="15" hidden="false" customHeight="false" outlineLevel="0" collapsed="false">
      <c r="A5167" s="24"/>
      <c r="D5167" s="24"/>
      <c r="F5167" s="24"/>
      <c r="K5167" s="9" t="n">
        <f aca="false">IF($A5167="",0,IF(OR(N($D5167)=0,$D5167&amp;""=TOP!$C$5&amp;""),1,0))</f>
        <v>0</v>
      </c>
      <c r="L5167" s="27" t="n">
        <f aca="false">IF($K5167=0,0,IFERROR(INDEX(購買率算出!$P$6:$P$3005,MATCH($A5167&amp;"",購買率算出!$C$6:$C$3005,0)),0))</f>
        <v>0</v>
      </c>
    </row>
    <row r="5168" customFormat="false" ht="15" hidden="false" customHeight="false" outlineLevel="0" collapsed="false">
      <c r="A5168" s="24"/>
      <c r="D5168" s="24"/>
      <c r="F5168" s="24"/>
      <c r="K5168" s="9" t="n">
        <f aca="false">IF($A5168="",0,IF(OR(N($D5168)=0,$D5168&amp;""=TOP!$C$5&amp;""),1,0))</f>
        <v>0</v>
      </c>
      <c r="L5168" s="27" t="n">
        <f aca="false">IF($K5168=0,0,IFERROR(INDEX(購買率算出!$P$6:$P$3005,MATCH($A5168&amp;"",購買率算出!$C$6:$C$3005,0)),0))</f>
        <v>0</v>
      </c>
    </row>
    <row r="5169" customFormat="false" ht="15" hidden="false" customHeight="false" outlineLevel="0" collapsed="false">
      <c r="A5169" s="24"/>
      <c r="D5169" s="24"/>
      <c r="F5169" s="24"/>
      <c r="K5169" s="9" t="n">
        <f aca="false">IF($A5169="",0,IF(OR(N($D5169)=0,$D5169&amp;""=TOP!$C$5&amp;""),1,0))</f>
        <v>0</v>
      </c>
      <c r="L5169" s="27" t="n">
        <f aca="false">IF($K5169=0,0,IFERROR(INDEX(購買率算出!$P$6:$P$3005,MATCH($A5169&amp;"",購買率算出!$C$6:$C$3005,0)),0))</f>
        <v>0</v>
      </c>
    </row>
    <row r="5170" customFormat="false" ht="15" hidden="false" customHeight="false" outlineLevel="0" collapsed="false">
      <c r="A5170" s="24"/>
      <c r="D5170" s="24"/>
      <c r="F5170" s="24"/>
      <c r="K5170" s="9" t="n">
        <f aca="false">IF($A5170="",0,IF(OR(N($D5170)=0,$D5170&amp;""=TOP!$C$5&amp;""),1,0))</f>
        <v>0</v>
      </c>
      <c r="L5170" s="27" t="n">
        <f aca="false">IF($K5170=0,0,IFERROR(INDEX(購買率算出!$P$6:$P$3005,MATCH($A5170&amp;"",購買率算出!$C$6:$C$3005,0)),0))</f>
        <v>0</v>
      </c>
    </row>
    <row r="5171" customFormat="false" ht="15" hidden="false" customHeight="false" outlineLevel="0" collapsed="false">
      <c r="A5171" s="24"/>
      <c r="D5171" s="24"/>
      <c r="F5171" s="24"/>
      <c r="K5171" s="9" t="n">
        <f aca="false">IF($A5171="",0,IF(OR(N($D5171)=0,$D5171&amp;""=TOP!$C$5&amp;""),1,0))</f>
        <v>0</v>
      </c>
      <c r="L5171" s="27" t="n">
        <f aca="false">IF($K5171=0,0,IFERROR(INDEX(購買率算出!$P$6:$P$3005,MATCH($A5171&amp;"",購買率算出!$C$6:$C$3005,0)),0))</f>
        <v>0</v>
      </c>
    </row>
    <row r="5172" customFormat="false" ht="15" hidden="false" customHeight="false" outlineLevel="0" collapsed="false">
      <c r="A5172" s="24"/>
      <c r="D5172" s="24"/>
      <c r="F5172" s="24"/>
      <c r="K5172" s="9" t="n">
        <f aca="false">IF($A5172="",0,IF(OR(N($D5172)=0,$D5172&amp;""=TOP!$C$5&amp;""),1,0))</f>
        <v>0</v>
      </c>
      <c r="L5172" s="27" t="n">
        <f aca="false">IF($K5172=0,0,IFERROR(INDEX(購買率算出!$P$6:$P$3005,MATCH($A5172&amp;"",購買率算出!$C$6:$C$3005,0)),0))</f>
        <v>0</v>
      </c>
    </row>
    <row r="5173" customFormat="false" ht="15" hidden="false" customHeight="false" outlineLevel="0" collapsed="false">
      <c r="A5173" s="24"/>
      <c r="D5173" s="24"/>
      <c r="F5173" s="24"/>
      <c r="K5173" s="9" t="n">
        <f aca="false">IF($A5173="",0,IF(OR(N($D5173)=0,$D5173&amp;""=TOP!$C$5&amp;""),1,0))</f>
        <v>0</v>
      </c>
      <c r="L5173" s="27" t="n">
        <f aca="false">IF($K5173=0,0,IFERROR(INDEX(購買率算出!$P$6:$P$3005,MATCH($A5173&amp;"",購買率算出!$C$6:$C$3005,0)),0))</f>
        <v>0</v>
      </c>
    </row>
    <row r="5174" customFormat="false" ht="15" hidden="false" customHeight="false" outlineLevel="0" collapsed="false">
      <c r="A5174" s="24"/>
      <c r="D5174" s="24"/>
      <c r="F5174" s="24"/>
      <c r="K5174" s="9" t="n">
        <f aca="false">IF($A5174="",0,IF(OR(N($D5174)=0,$D5174&amp;""=TOP!$C$5&amp;""),1,0))</f>
        <v>0</v>
      </c>
      <c r="L5174" s="27" t="n">
        <f aca="false">IF($K5174=0,0,IFERROR(INDEX(購買率算出!$P$6:$P$3005,MATCH($A5174&amp;"",購買率算出!$C$6:$C$3005,0)),0))</f>
        <v>0</v>
      </c>
    </row>
    <row r="5175" customFormat="false" ht="15" hidden="false" customHeight="false" outlineLevel="0" collapsed="false">
      <c r="A5175" s="24"/>
      <c r="D5175" s="24"/>
      <c r="F5175" s="24"/>
      <c r="K5175" s="9" t="n">
        <f aca="false">IF($A5175="",0,IF(OR(N($D5175)=0,$D5175&amp;""=TOP!$C$5&amp;""),1,0))</f>
        <v>0</v>
      </c>
      <c r="L5175" s="27" t="n">
        <f aca="false">IF($K5175=0,0,IFERROR(INDEX(購買率算出!$P$6:$P$3005,MATCH($A5175&amp;"",購買率算出!$C$6:$C$3005,0)),0))</f>
        <v>0</v>
      </c>
    </row>
    <row r="5176" customFormat="false" ht="15" hidden="false" customHeight="false" outlineLevel="0" collapsed="false">
      <c r="A5176" s="24"/>
      <c r="D5176" s="24"/>
      <c r="F5176" s="24"/>
      <c r="K5176" s="9" t="n">
        <f aca="false">IF($A5176="",0,IF(OR(N($D5176)=0,$D5176&amp;""=TOP!$C$5&amp;""),1,0))</f>
        <v>0</v>
      </c>
      <c r="L5176" s="27" t="n">
        <f aca="false">IF($K5176=0,0,IFERROR(INDEX(購買率算出!$P$6:$P$3005,MATCH($A5176&amp;"",購買率算出!$C$6:$C$3005,0)),0))</f>
        <v>0</v>
      </c>
    </row>
    <row r="5177" customFormat="false" ht="15" hidden="false" customHeight="false" outlineLevel="0" collapsed="false">
      <c r="A5177" s="24"/>
      <c r="D5177" s="24"/>
      <c r="F5177" s="24"/>
      <c r="K5177" s="9" t="n">
        <f aca="false">IF($A5177="",0,IF(OR(N($D5177)=0,$D5177&amp;""=TOP!$C$5&amp;""),1,0))</f>
        <v>0</v>
      </c>
      <c r="L5177" s="27" t="n">
        <f aca="false">IF($K5177=0,0,IFERROR(INDEX(購買率算出!$P$6:$P$3005,MATCH($A5177&amp;"",購買率算出!$C$6:$C$3005,0)),0))</f>
        <v>0</v>
      </c>
    </row>
    <row r="5178" customFormat="false" ht="15" hidden="false" customHeight="false" outlineLevel="0" collapsed="false">
      <c r="A5178" s="24"/>
      <c r="D5178" s="24"/>
      <c r="F5178" s="24"/>
      <c r="K5178" s="9" t="n">
        <f aca="false">IF($A5178="",0,IF(OR(N($D5178)=0,$D5178&amp;""=TOP!$C$5&amp;""),1,0))</f>
        <v>0</v>
      </c>
      <c r="L5178" s="27" t="n">
        <f aca="false">IF($K5178=0,0,IFERROR(INDEX(購買率算出!$P$6:$P$3005,MATCH($A5178&amp;"",購買率算出!$C$6:$C$3005,0)),0))</f>
        <v>0</v>
      </c>
    </row>
    <row r="5179" customFormat="false" ht="15" hidden="false" customHeight="false" outlineLevel="0" collapsed="false">
      <c r="A5179" s="24"/>
      <c r="D5179" s="24"/>
      <c r="F5179" s="24"/>
      <c r="K5179" s="9" t="n">
        <f aca="false">IF($A5179="",0,IF(OR(N($D5179)=0,$D5179&amp;""=TOP!$C$5&amp;""),1,0))</f>
        <v>0</v>
      </c>
      <c r="L5179" s="27" t="n">
        <f aca="false">IF($K5179=0,0,IFERROR(INDEX(購買率算出!$P$6:$P$3005,MATCH($A5179&amp;"",購買率算出!$C$6:$C$3005,0)),0))</f>
        <v>0</v>
      </c>
    </row>
    <row r="5180" customFormat="false" ht="15" hidden="false" customHeight="false" outlineLevel="0" collapsed="false">
      <c r="A5180" s="24"/>
      <c r="D5180" s="24"/>
      <c r="F5180" s="24"/>
      <c r="K5180" s="9" t="n">
        <f aca="false">IF($A5180="",0,IF(OR(N($D5180)=0,$D5180&amp;""=TOP!$C$5&amp;""),1,0))</f>
        <v>0</v>
      </c>
      <c r="L5180" s="27" t="n">
        <f aca="false">IF($K5180=0,0,IFERROR(INDEX(購買率算出!$P$6:$P$3005,MATCH($A5180&amp;"",購買率算出!$C$6:$C$3005,0)),0))</f>
        <v>0</v>
      </c>
    </row>
    <row r="5181" customFormat="false" ht="15" hidden="false" customHeight="false" outlineLevel="0" collapsed="false">
      <c r="A5181" s="24"/>
      <c r="D5181" s="24"/>
      <c r="F5181" s="24"/>
      <c r="K5181" s="9" t="n">
        <f aca="false">IF($A5181="",0,IF(OR(N($D5181)=0,$D5181&amp;""=TOP!$C$5&amp;""),1,0))</f>
        <v>0</v>
      </c>
      <c r="L5181" s="27" t="n">
        <f aca="false">IF($K5181=0,0,IFERROR(INDEX(購買率算出!$P$6:$P$3005,MATCH($A5181&amp;"",購買率算出!$C$6:$C$3005,0)),0))</f>
        <v>0</v>
      </c>
    </row>
    <row r="5182" customFormat="false" ht="15" hidden="false" customHeight="false" outlineLevel="0" collapsed="false">
      <c r="A5182" s="24"/>
      <c r="D5182" s="24"/>
      <c r="F5182" s="24"/>
      <c r="K5182" s="9" t="n">
        <f aca="false">IF($A5182="",0,IF(OR(N($D5182)=0,$D5182&amp;""=TOP!$C$5&amp;""),1,0))</f>
        <v>0</v>
      </c>
      <c r="L5182" s="27" t="n">
        <f aca="false">IF($K5182=0,0,IFERROR(INDEX(購買率算出!$P$6:$P$3005,MATCH($A5182&amp;"",購買率算出!$C$6:$C$3005,0)),0))</f>
        <v>0</v>
      </c>
    </row>
    <row r="5183" customFormat="false" ht="15" hidden="false" customHeight="false" outlineLevel="0" collapsed="false">
      <c r="A5183" s="24"/>
      <c r="D5183" s="24"/>
      <c r="F5183" s="24"/>
      <c r="K5183" s="9" t="n">
        <f aca="false">IF($A5183="",0,IF(OR(N($D5183)=0,$D5183&amp;""=TOP!$C$5&amp;""),1,0))</f>
        <v>0</v>
      </c>
      <c r="L5183" s="27" t="n">
        <f aca="false">IF($K5183=0,0,IFERROR(INDEX(購買率算出!$P$6:$P$3005,MATCH($A5183&amp;"",購買率算出!$C$6:$C$3005,0)),0))</f>
        <v>0</v>
      </c>
    </row>
    <row r="5184" customFormat="false" ht="15" hidden="false" customHeight="false" outlineLevel="0" collapsed="false">
      <c r="A5184" s="24"/>
      <c r="D5184" s="24"/>
      <c r="F5184" s="24"/>
      <c r="K5184" s="9" t="n">
        <f aca="false">IF($A5184="",0,IF(OR(N($D5184)=0,$D5184&amp;""=TOP!$C$5&amp;""),1,0))</f>
        <v>0</v>
      </c>
      <c r="L5184" s="27" t="n">
        <f aca="false">IF($K5184=0,0,IFERROR(INDEX(購買率算出!$P$6:$P$3005,MATCH($A5184&amp;"",購買率算出!$C$6:$C$3005,0)),0))</f>
        <v>0</v>
      </c>
    </row>
    <row r="5185" customFormat="false" ht="15" hidden="false" customHeight="false" outlineLevel="0" collapsed="false">
      <c r="A5185" s="24"/>
      <c r="D5185" s="24"/>
      <c r="F5185" s="24"/>
      <c r="K5185" s="9" t="n">
        <f aca="false">IF($A5185="",0,IF(OR(N($D5185)=0,$D5185&amp;""=TOP!$C$5&amp;""),1,0))</f>
        <v>0</v>
      </c>
      <c r="L5185" s="27" t="n">
        <f aca="false">IF($K5185=0,0,IFERROR(INDEX(購買率算出!$P$6:$P$3005,MATCH($A5185&amp;"",購買率算出!$C$6:$C$3005,0)),0))</f>
        <v>0</v>
      </c>
    </row>
    <row r="5186" customFormat="false" ht="15" hidden="false" customHeight="false" outlineLevel="0" collapsed="false">
      <c r="A5186" s="24"/>
      <c r="D5186" s="24"/>
      <c r="F5186" s="24"/>
      <c r="K5186" s="9" t="n">
        <f aca="false">IF($A5186="",0,IF(OR(N($D5186)=0,$D5186&amp;""=TOP!$C$5&amp;""),1,0))</f>
        <v>0</v>
      </c>
      <c r="L5186" s="27" t="n">
        <f aca="false">IF($K5186=0,0,IFERROR(INDEX(購買率算出!$P$6:$P$3005,MATCH($A5186&amp;"",購買率算出!$C$6:$C$3005,0)),0))</f>
        <v>0</v>
      </c>
    </row>
    <row r="5187" customFormat="false" ht="15" hidden="false" customHeight="false" outlineLevel="0" collapsed="false">
      <c r="A5187" s="24"/>
      <c r="D5187" s="24"/>
      <c r="F5187" s="24"/>
      <c r="K5187" s="9" t="n">
        <f aca="false">IF($A5187="",0,IF(OR(N($D5187)=0,$D5187&amp;""=TOP!$C$5&amp;""),1,0))</f>
        <v>0</v>
      </c>
      <c r="L5187" s="27" t="n">
        <f aca="false">IF($K5187=0,0,IFERROR(INDEX(購買率算出!$P$6:$P$3005,MATCH($A5187&amp;"",購買率算出!$C$6:$C$3005,0)),0))</f>
        <v>0</v>
      </c>
    </row>
    <row r="5188" customFormat="false" ht="15" hidden="false" customHeight="false" outlineLevel="0" collapsed="false">
      <c r="A5188" s="24"/>
      <c r="D5188" s="24"/>
      <c r="F5188" s="24"/>
      <c r="K5188" s="9" t="n">
        <f aca="false">IF($A5188="",0,IF(OR(N($D5188)=0,$D5188&amp;""=TOP!$C$5&amp;""),1,0))</f>
        <v>0</v>
      </c>
      <c r="L5188" s="27" t="n">
        <f aca="false">IF($K5188=0,0,IFERROR(INDEX(購買率算出!$P$6:$P$3005,MATCH($A5188&amp;"",購買率算出!$C$6:$C$3005,0)),0))</f>
        <v>0</v>
      </c>
    </row>
    <row r="5189" customFormat="false" ht="15" hidden="false" customHeight="false" outlineLevel="0" collapsed="false">
      <c r="A5189" s="24"/>
      <c r="D5189" s="24"/>
      <c r="F5189" s="24"/>
      <c r="K5189" s="9" t="n">
        <f aca="false">IF($A5189="",0,IF(OR(N($D5189)=0,$D5189&amp;""=TOP!$C$5&amp;""),1,0))</f>
        <v>0</v>
      </c>
      <c r="L5189" s="27" t="n">
        <f aca="false">IF($K5189=0,0,IFERROR(INDEX(購買率算出!$P$6:$P$3005,MATCH($A5189&amp;"",購買率算出!$C$6:$C$3005,0)),0))</f>
        <v>0</v>
      </c>
    </row>
    <row r="5190" customFormat="false" ht="15" hidden="false" customHeight="false" outlineLevel="0" collapsed="false">
      <c r="A5190" s="24"/>
      <c r="D5190" s="24"/>
      <c r="F5190" s="24"/>
      <c r="K5190" s="9" t="n">
        <f aca="false">IF($A5190="",0,IF(OR(N($D5190)=0,$D5190&amp;""=TOP!$C$5&amp;""),1,0))</f>
        <v>0</v>
      </c>
      <c r="L5190" s="27" t="n">
        <f aca="false">IF($K5190=0,0,IFERROR(INDEX(購買率算出!$P$6:$P$3005,MATCH($A5190&amp;"",購買率算出!$C$6:$C$3005,0)),0))</f>
        <v>0</v>
      </c>
    </row>
    <row r="5191" customFormat="false" ht="15" hidden="false" customHeight="false" outlineLevel="0" collapsed="false">
      <c r="A5191" s="24"/>
      <c r="D5191" s="24"/>
      <c r="F5191" s="24"/>
      <c r="K5191" s="9" t="n">
        <f aca="false">IF($A5191="",0,IF(OR(N($D5191)=0,$D5191&amp;""=TOP!$C$5&amp;""),1,0))</f>
        <v>0</v>
      </c>
      <c r="L5191" s="27" t="n">
        <f aca="false">IF($K5191=0,0,IFERROR(INDEX(購買率算出!$P$6:$P$3005,MATCH($A5191&amp;"",購買率算出!$C$6:$C$3005,0)),0))</f>
        <v>0</v>
      </c>
    </row>
    <row r="5192" customFormat="false" ht="15" hidden="false" customHeight="false" outlineLevel="0" collapsed="false">
      <c r="A5192" s="24"/>
      <c r="D5192" s="24"/>
      <c r="F5192" s="24"/>
      <c r="K5192" s="9" t="n">
        <f aca="false">IF($A5192="",0,IF(OR(N($D5192)=0,$D5192&amp;""=TOP!$C$5&amp;""),1,0))</f>
        <v>0</v>
      </c>
      <c r="L5192" s="27" t="n">
        <f aca="false">IF($K5192=0,0,IFERROR(INDEX(購買率算出!$P$6:$P$3005,MATCH($A5192&amp;"",購買率算出!$C$6:$C$3005,0)),0))</f>
        <v>0</v>
      </c>
    </row>
    <row r="5193" customFormat="false" ht="15" hidden="false" customHeight="false" outlineLevel="0" collapsed="false">
      <c r="A5193" s="24"/>
      <c r="D5193" s="24"/>
      <c r="F5193" s="24"/>
      <c r="K5193" s="9" t="n">
        <f aca="false">IF($A5193="",0,IF(OR(N($D5193)=0,$D5193&amp;""=TOP!$C$5&amp;""),1,0))</f>
        <v>0</v>
      </c>
      <c r="L5193" s="27" t="n">
        <f aca="false">IF($K5193=0,0,IFERROR(INDEX(購買率算出!$P$6:$P$3005,MATCH($A5193&amp;"",購買率算出!$C$6:$C$3005,0)),0))</f>
        <v>0</v>
      </c>
    </row>
    <row r="5194" customFormat="false" ht="15" hidden="false" customHeight="false" outlineLevel="0" collapsed="false">
      <c r="A5194" s="24"/>
      <c r="D5194" s="24"/>
      <c r="F5194" s="24"/>
      <c r="K5194" s="9" t="n">
        <f aca="false">IF($A5194="",0,IF(OR(N($D5194)=0,$D5194&amp;""=TOP!$C$5&amp;""),1,0))</f>
        <v>0</v>
      </c>
      <c r="L5194" s="27" t="n">
        <f aca="false">IF($K5194=0,0,IFERROR(INDEX(購買率算出!$P$6:$P$3005,MATCH($A5194&amp;"",購買率算出!$C$6:$C$3005,0)),0))</f>
        <v>0</v>
      </c>
    </row>
    <row r="5195" customFormat="false" ht="15" hidden="false" customHeight="false" outlineLevel="0" collapsed="false">
      <c r="A5195" s="24"/>
      <c r="D5195" s="24"/>
      <c r="F5195" s="24"/>
      <c r="K5195" s="9" t="n">
        <f aca="false">IF($A5195="",0,IF(OR(N($D5195)=0,$D5195&amp;""=TOP!$C$5&amp;""),1,0))</f>
        <v>0</v>
      </c>
      <c r="L5195" s="27" t="n">
        <f aca="false">IF($K5195=0,0,IFERROR(INDEX(購買率算出!$P$6:$P$3005,MATCH($A5195&amp;"",購買率算出!$C$6:$C$3005,0)),0))</f>
        <v>0</v>
      </c>
    </row>
    <row r="5196" customFormat="false" ht="15" hidden="false" customHeight="false" outlineLevel="0" collapsed="false">
      <c r="A5196" s="24"/>
      <c r="D5196" s="24"/>
      <c r="F5196" s="24"/>
      <c r="K5196" s="9" t="n">
        <f aca="false">IF($A5196="",0,IF(OR(N($D5196)=0,$D5196&amp;""=TOP!$C$5&amp;""),1,0))</f>
        <v>0</v>
      </c>
      <c r="L5196" s="27" t="n">
        <f aca="false">IF($K5196=0,0,IFERROR(INDEX(購買率算出!$P$6:$P$3005,MATCH($A5196&amp;"",購買率算出!$C$6:$C$3005,0)),0))</f>
        <v>0</v>
      </c>
    </row>
    <row r="5197" customFormat="false" ht="15" hidden="false" customHeight="false" outlineLevel="0" collapsed="false">
      <c r="A5197" s="24"/>
      <c r="D5197" s="24"/>
      <c r="F5197" s="24"/>
      <c r="K5197" s="9" t="n">
        <f aca="false">IF($A5197="",0,IF(OR(N($D5197)=0,$D5197&amp;""=TOP!$C$5&amp;""),1,0))</f>
        <v>0</v>
      </c>
      <c r="L5197" s="27" t="n">
        <f aca="false">IF($K5197=0,0,IFERROR(INDEX(購買率算出!$P$6:$P$3005,MATCH($A5197&amp;"",購買率算出!$C$6:$C$3005,0)),0))</f>
        <v>0</v>
      </c>
    </row>
    <row r="5198" customFormat="false" ht="15" hidden="false" customHeight="false" outlineLevel="0" collapsed="false">
      <c r="A5198" s="24"/>
      <c r="D5198" s="24"/>
      <c r="F5198" s="24"/>
      <c r="K5198" s="9" t="n">
        <f aca="false">IF($A5198="",0,IF(OR(N($D5198)=0,$D5198&amp;""=TOP!$C$5&amp;""),1,0))</f>
        <v>0</v>
      </c>
      <c r="L5198" s="27" t="n">
        <f aca="false">IF($K5198=0,0,IFERROR(INDEX(購買率算出!$P$6:$P$3005,MATCH($A5198&amp;"",購買率算出!$C$6:$C$3005,0)),0))</f>
        <v>0</v>
      </c>
    </row>
    <row r="5199" customFormat="false" ht="15" hidden="false" customHeight="false" outlineLevel="0" collapsed="false">
      <c r="A5199" s="24"/>
      <c r="D5199" s="24"/>
      <c r="F5199" s="24"/>
      <c r="K5199" s="9" t="n">
        <f aca="false">IF($A5199="",0,IF(OR(N($D5199)=0,$D5199&amp;""=TOP!$C$5&amp;""),1,0))</f>
        <v>0</v>
      </c>
      <c r="L5199" s="27" t="n">
        <f aca="false">IF($K5199=0,0,IFERROR(INDEX(購買率算出!$P$6:$P$3005,MATCH($A5199&amp;"",購買率算出!$C$6:$C$3005,0)),0))</f>
        <v>0</v>
      </c>
    </row>
    <row r="5200" customFormat="false" ht="15" hidden="false" customHeight="false" outlineLevel="0" collapsed="false">
      <c r="A5200" s="24"/>
      <c r="D5200" s="24"/>
      <c r="F5200" s="24"/>
      <c r="K5200" s="9" t="n">
        <f aca="false">IF($A5200="",0,IF(OR(N($D5200)=0,$D5200&amp;""=TOP!$C$5&amp;""),1,0))</f>
        <v>0</v>
      </c>
      <c r="L5200" s="27" t="n">
        <f aca="false">IF($K5200=0,0,IFERROR(INDEX(購買率算出!$P$6:$P$3005,MATCH($A5200&amp;"",購買率算出!$C$6:$C$3005,0)),0))</f>
        <v>0</v>
      </c>
    </row>
    <row r="5201" customFormat="false" ht="15" hidden="false" customHeight="false" outlineLevel="0" collapsed="false">
      <c r="A5201" s="24"/>
      <c r="D5201" s="24"/>
      <c r="F5201" s="24"/>
      <c r="K5201" s="9" t="n">
        <f aca="false">IF($A5201="",0,IF(OR(N($D5201)=0,$D5201&amp;""=TOP!$C$5&amp;""),1,0))</f>
        <v>0</v>
      </c>
      <c r="L5201" s="27" t="n">
        <f aca="false">IF($K5201=0,0,IFERROR(INDEX(購買率算出!$P$6:$P$3005,MATCH($A5201&amp;"",購買率算出!$C$6:$C$3005,0)),0))</f>
        <v>0</v>
      </c>
    </row>
    <row r="5202" customFormat="false" ht="15" hidden="false" customHeight="false" outlineLevel="0" collapsed="false">
      <c r="A5202" s="24"/>
      <c r="D5202" s="24"/>
      <c r="F5202" s="24"/>
      <c r="K5202" s="9" t="n">
        <f aca="false">IF($A5202="",0,IF(OR(N($D5202)=0,$D5202&amp;""=TOP!$C$5&amp;""),1,0))</f>
        <v>0</v>
      </c>
      <c r="L5202" s="27" t="n">
        <f aca="false">IF($K5202=0,0,IFERROR(INDEX(購買率算出!$P$6:$P$3005,MATCH($A5202&amp;"",購買率算出!$C$6:$C$3005,0)),0))</f>
        <v>0</v>
      </c>
    </row>
    <row r="5203" customFormat="false" ht="15" hidden="false" customHeight="false" outlineLevel="0" collapsed="false">
      <c r="A5203" s="24"/>
      <c r="D5203" s="24"/>
      <c r="F5203" s="24"/>
      <c r="K5203" s="9" t="n">
        <f aca="false">IF($A5203="",0,IF(OR(N($D5203)=0,$D5203&amp;""=TOP!$C$5&amp;""),1,0))</f>
        <v>0</v>
      </c>
      <c r="L5203" s="27" t="n">
        <f aca="false">IF($K5203=0,0,IFERROR(INDEX(購買率算出!$P$6:$P$3005,MATCH($A5203&amp;"",購買率算出!$C$6:$C$3005,0)),0))</f>
        <v>0</v>
      </c>
    </row>
    <row r="5204" customFormat="false" ht="15" hidden="false" customHeight="false" outlineLevel="0" collapsed="false">
      <c r="A5204" s="24"/>
      <c r="D5204" s="24"/>
      <c r="F5204" s="24"/>
      <c r="K5204" s="9" t="n">
        <f aca="false">IF($A5204="",0,IF(OR(N($D5204)=0,$D5204&amp;""=TOP!$C$5&amp;""),1,0))</f>
        <v>0</v>
      </c>
      <c r="L5204" s="27" t="n">
        <f aca="false">IF($K5204=0,0,IFERROR(INDEX(購買率算出!$P$6:$P$3005,MATCH($A5204&amp;"",購買率算出!$C$6:$C$3005,0)),0))</f>
        <v>0</v>
      </c>
    </row>
    <row r="5205" customFormat="false" ht="15" hidden="false" customHeight="false" outlineLevel="0" collapsed="false">
      <c r="A5205" s="24"/>
      <c r="D5205" s="24"/>
      <c r="F5205" s="24"/>
      <c r="K5205" s="9" t="n">
        <f aca="false">IF($A5205="",0,IF(OR(N($D5205)=0,$D5205&amp;""=TOP!$C$5&amp;""),1,0))</f>
        <v>0</v>
      </c>
      <c r="L5205" s="27" t="n">
        <f aca="false">IF($K5205=0,0,IFERROR(INDEX(購買率算出!$P$6:$P$3005,MATCH($A5205&amp;"",購買率算出!$C$6:$C$3005,0)),0))</f>
        <v>0</v>
      </c>
    </row>
    <row r="5206" customFormat="false" ht="15" hidden="false" customHeight="false" outlineLevel="0" collapsed="false">
      <c r="A5206" s="24"/>
      <c r="D5206" s="24"/>
      <c r="F5206" s="24"/>
      <c r="K5206" s="9" t="n">
        <f aca="false">IF($A5206="",0,IF(OR(N($D5206)=0,$D5206&amp;""=TOP!$C$5&amp;""),1,0))</f>
        <v>0</v>
      </c>
      <c r="L5206" s="27" t="n">
        <f aca="false">IF($K5206=0,0,IFERROR(INDEX(購買率算出!$P$6:$P$3005,MATCH($A5206&amp;"",購買率算出!$C$6:$C$3005,0)),0))</f>
        <v>0</v>
      </c>
    </row>
    <row r="5207" customFormat="false" ht="15" hidden="false" customHeight="false" outlineLevel="0" collapsed="false">
      <c r="A5207" s="24"/>
      <c r="D5207" s="24"/>
      <c r="F5207" s="24"/>
      <c r="K5207" s="9" t="n">
        <f aca="false">IF($A5207="",0,IF(OR(N($D5207)=0,$D5207&amp;""=TOP!$C$5&amp;""),1,0))</f>
        <v>0</v>
      </c>
      <c r="L5207" s="27" t="n">
        <f aca="false">IF($K5207=0,0,IFERROR(INDEX(購買率算出!$P$6:$P$3005,MATCH($A5207&amp;"",購買率算出!$C$6:$C$3005,0)),0))</f>
        <v>0</v>
      </c>
    </row>
    <row r="5208" customFormat="false" ht="15" hidden="false" customHeight="false" outlineLevel="0" collapsed="false">
      <c r="A5208" s="24"/>
      <c r="D5208" s="24"/>
      <c r="F5208" s="24"/>
      <c r="K5208" s="9" t="n">
        <f aca="false">IF($A5208="",0,IF(OR(N($D5208)=0,$D5208&amp;""=TOP!$C$5&amp;""),1,0))</f>
        <v>0</v>
      </c>
      <c r="L5208" s="27" t="n">
        <f aca="false">IF($K5208=0,0,IFERROR(INDEX(購買率算出!$P$6:$P$3005,MATCH($A5208&amp;"",購買率算出!$C$6:$C$3005,0)),0))</f>
        <v>0</v>
      </c>
    </row>
    <row r="5209" customFormat="false" ht="15" hidden="false" customHeight="false" outlineLevel="0" collapsed="false">
      <c r="A5209" s="24"/>
      <c r="D5209" s="24"/>
      <c r="F5209" s="24"/>
      <c r="K5209" s="9" t="n">
        <f aca="false">IF($A5209="",0,IF(OR(N($D5209)=0,$D5209&amp;""=TOP!$C$5&amp;""),1,0))</f>
        <v>0</v>
      </c>
      <c r="L5209" s="27" t="n">
        <f aca="false">IF($K5209=0,0,IFERROR(INDEX(購買率算出!$P$6:$P$3005,MATCH($A5209&amp;"",購買率算出!$C$6:$C$3005,0)),0))</f>
        <v>0</v>
      </c>
    </row>
    <row r="5210" customFormat="false" ht="15" hidden="false" customHeight="false" outlineLevel="0" collapsed="false">
      <c r="A5210" s="24"/>
      <c r="D5210" s="24"/>
      <c r="F5210" s="24"/>
      <c r="K5210" s="9" t="n">
        <f aca="false">IF($A5210="",0,IF(OR(N($D5210)=0,$D5210&amp;""=TOP!$C$5&amp;""),1,0))</f>
        <v>0</v>
      </c>
      <c r="L5210" s="27" t="n">
        <f aca="false">IF($K5210=0,0,IFERROR(INDEX(購買率算出!$P$6:$P$3005,MATCH($A5210&amp;"",購買率算出!$C$6:$C$3005,0)),0))</f>
        <v>0</v>
      </c>
    </row>
    <row r="5211" customFormat="false" ht="15" hidden="false" customHeight="false" outlineLevel="0" collapsed="false">
      <c r="A5211" s="24"/>
      <c r="D5211" s="24"/>
      <c r="F5211" s="24"/>
      <c r="K5211" s="9" t="n">
        <f aca="false">IF($A5211="",0,IF(OR(N($D5211)=0,$D5211&amp;""=TOP!$C$5&amp;""),1,0))</f>
        <v>0</v>
      </c>
      <c r="L5211" s="27" t="n">
        <f aca="false">IF($K5211=0,0,IFERROR(INDEX(購買率算出!$P$6:$P$3005,MATCH($A5211&amp;"",購買率算出!$C$6:$C$3005,0)),0))</f>
        <v>0</v>
      </c>
    </row>
    <row r="5212" customFormat="false" ht="15" hidden="false" customHeight="false" outlineLevel="0" collapsed="false">
      <c r="A5212" s="24"/>
      <c r="D5212" s="24"/>
      <c r="F5212" s="24"/>
      <c r="K5212" s="9" t="n">
        <f aca="false">IF($A5212="",0,IF(OR(N($D5212)=0,$D5212&amp;""=TOP!$C$5&amp;""),1,0))</f>
        <v>0</v>
      </c>
      <c r="L5212" s="27" t="n">
        <f aca="false">IF($K5212=0,0,IFERROR(INDEX(購買率算出!$P$6:$P$3005,MATCH($A5212&amp;"",購買率算出!$C$6:$C$3005,0)),0))</f>
        <v>0</v>
      </c>
    </row>
    <row r="5213" customFormat="false" ht="15" hidden="false" customHeight="false" outlineLevel="0" collapsed="false">
      <c r="A5213" s="24"/>
      <c r="D5213" s="24"/>
      <c r="F5213" s="24"/>
      <c r="K5213" s="9" t="n">
        <f aca="false">IF($A5213="",0,IF(OR(N($D5213)=0,$D5213&amp;""=TOP!$C$5&amp;""),1,0))</f>
        <v>0</v>
      </c>
      <c r="L5213" s="27" t="n">
        <f aca="false">IF($K5213=0,0,IFERROR(INDEX(購買率算出!$P$6:$P$3005,MATCH($A5213&amp;"",購買率算出!$C$6:$C$3005,0)),0))</f>
        <v>0</v>
      </c>
    </row>
    <row r="5214" customFormat="false" ht="15" hidden="false" customHeight="false" outlineLevel="0" collapsed="false">
      <c r="A5214" s="24"/>
      <c r="D5214" s="24"/>
      <c r="F5214" s="24"/>
      <c r="K5214" s="9" t="n">
        <f aca="false">IF($A5214="",0,IF(OR(N($D5214)=0,$D5214&amp;""=TOP!$C$5&amp;""),1,0))</f>
        <v>0</v>
      </c>
      <c r="L5214" s="27" t="n">
        <f aca="false">IF($K5214=0,0,IFERROR(INDEX(購買率算出!$P$6:$P$3005,MATCH($A5214&amp;"",購買率算出!$C$6:$C$3005,0)),0))</f>
        <v>0</v>
      </c>
    </row>
    <row r="5215" customFormat="false" ht="15" hidden="false" customHeight="false" outlineLevel="0" collapsed="false">
      <c r="A5215" s="24"/>
      <c r="D5215" s="24"/>
      <c r="F5215" s="24"/>
      <c r="K5215" s="9" t="n">
        <f aca="false">IF($A5215="",0,IF(OR(N($D5215)=0,$D5215&amp;""=TOP!$C$5&amp;""),1,0))</f>
        <v>0</v>
      </c>
      <c r="L5215" s="27" t="n">
        <f aca="false">IF($K5215=0,0,IFERROR(INDEX(購買率算出!$P$6:$P$3005,MATCH($A5215&amp;"",購買率算出!$C$6:$C$3005,0)),0))</f>
        <v>0</v>
      </c>
    </row>
    <row r="5216" customFormat="false" ht="15" hidden="false" customHeight="false" outlineLevel="0" collapsed="false">
      <c r="A5216" s="24"/>
      <c r="D5216" s="24"/>
      <c r="F5216" s="24"/>
      <c r="K5216" s="9" t="n">
        <f aca="false">IF($A5216="",0,IF(OR(N($D5216)=0,$D5216&amp;""=TOP!$C$5&amp;""),1,0))</f>
        <v>0</v>
      </c>
      <c r="L5216" s="27" t="n">
        <f aca="false">IF($K5216=0,0,IFERROR(INDEX(購買率算出!$P$6:$P$3005,MATCH($A5216&amp;"",購買率算出!$C$6:$C$3005,0)),0))</f>
        <v>0</v>
      </c>
    </row>
    <row r="5217" customFormat="false" ht="15" hidden="false" customHeight="false" outlineLevel="0" collapsed="false">
      <c r="A5217" s="24"/>
      <c r="D5217" s="24"/>
      <c r="F5217" s="24"/>
      <c r="K5217" s="9" t="n">
        <f aca="false">IF($A5217="",0,IF(OR(N($D5217)=0,$D5217&amp;""=TOP!$C$5&amp;""),1,0))</f>
        <v>0</v>
      </c>
      <c r="L5217" s="27" t="n">
        <f aca="false">IF($K5217=0,0,IFERROR(INDEX(購買率算出!$P$6:$P$3005,MATCH($A5217&amp;"",購買率算出!$C$6:$C$3005,0)),0))</f>
        <v>0</v>
      </c>
    </row>
    <row r="5218" customFormat="false" ht="15" hidden="false" customHeight="false" outlineLevel="0" collapsed="false">
      <c r="A5218" s="24"/>
      <c r="D5218" s="24"/>
      <c r="F5218" s="24"/>
      <c r="K5218" s="9" t="n">
        <f aca="false">IF($A5218="",0,IF(OR(N($D5218)=0,$D5218&amp;""=TOP!$C$5&amp;""),1,0))</f>
        <v>0</v>
      </c>
      <c r="L5218" s="27" t="n">
        <f aca="false">IF($K5218=0,0,IFERROR(INDEX(購買率算出!$P$6:$P$3005,MATCH($A5218&amp;"",購買率算出!$C$6:$C$3005,0)),0))</f>
        <v>0</v>
      </c>
    </row>
    <row r="5219" customFormat="false" ht="15" hidden="false" customHeight="false" outlineLevel="0" collapsed="false">
      <c r="A5219" s="24"/>
      <c r="D5219" s="24"/>
      <c r="F5219" s="24"/>
      <c r="K5219" s="9" t="n">
        <f aca="false">IF($A5219="",0,IF(OR(N($D5219)=0,$D5219&amp;""=TOP!$C$5&amp;""),1,0))</f>
        <v>0</v>
      </c>
      <c r="L5219" s="27" t="n">
        <f aca="false">IF($K5219=0,0,IFERROR(INDEX(購買率算出!$P$6:$P$3005,MATCH($A5219&amp;"",購買率算出!$C$6:$C$3005,0)),0))</f>
        <v>0</v>
      </c>
    </row>
    <row r="5220" customFormat="false" ht="15" hidden="false" customHeight="false" outlineLevel="0" collapsed="false">
      <c r="A5220" s="24"/>
      <c r="D5220" s="24"/>
      <c r="F5220" s="24"/>
      <c r="K5220" s="9" t="n">
        <f aca="false">IF($A5220="",0,IF(OR(N($D5220)=0,$D5220&amp;""=TOP!$C$5&amp;""),1,0))</f>
        <v>0</v>
      </c>
      <c r="L5220" s="27" t="n">
        <f aca="false">IF($K5220=0,0,IFERROR(INDEX(購買率算出!$P$6:$P$3005,MATCH($A5220&amp;"",購買率算出!$C$6:$C$3005,0)),0))</f>
        <v>0</v>
      </c>
    </row>
    <row r="5221" customFormat="false" ht="15" hidden="false" customHeight="false" outlineLevel="0" collapsed="false">
      <c r="A5221" s="24"/>
      <c r="D5221" s="24"/>
      <c r="F5221" s="24"/>
      <c r="K5221" s="9" t="n">
        <f aca="false">IF($A5221="",0,IF(OR(N($D5221)=0,$D5221&amp;""=TOP!$C$5&amp;""),1,0))</f>
        <v>0</v>
      </c>
      <c r="L5221" s="27" t="n">
        <f aca="false">IF($K5221=0,0,IFERROR(INDEX(購買率算出!$P$6:$P$3005,MATCH($A5221&amp;"",購買率算出!$C$6:$C$3005,0)),0))</f>
        <v>0</v>
      </c>
    </row>
    <row r="5222" customFormat="false" ht="15" hidden="false" customHeight="false" outlineLevel="0" collapsed="false">
      <c r="A5222" s="24"/>
      <c r="D5222" s="24"/>
      <c r="F5222" s="24"/>
      <c r="K5222" s="9" t="n">
        <f aca="false">IF($A5222="",0,IF(OR(N($D5222)=0,$D5222&amp;""=TOP!$C$5&amp;""),1,0))</f>
        <v>0</v>
      </c>
      <c r="L5222" s="27" t="n">
        <f aca="false">IF($K5222=0,0,IFERROR(INDEX(購買率算出!$P$6:$P$3005,MATCH($A5222&amp;"",購買率算出!$C$6:$C$3005,0)),0))</f>
        <v>0</v>
      </c>
    </row>
    <row r="5223" customFormat="false" ht="15" hidden="false" customHeight="false" outlineLevel="0" collapsed="false">
      <c r="A5223" s="24"/>
      <c r="D5223" s="24"/>
      <c r="F5223" s="24"/>
      <c r="K5223" s="9" t="n">
        <f aca="false">IF($A5223="",0,IF(OR(N($D5223)=0,$D5223&amp;""=TOP!$C$5&amp;""),1,0))</f>
        <v>0</v>
      </c>
      <c r="L5223" s="27" t="n">
        <f aca="false">IF($K5223=0,0,IFERROR(INDEX(購買率算出!$P$6:$P$3005,MATCH($A5223&amp;"",購買率算出!$C$6:$C$3005,0)),0))</f>
        <v>0</v>
      </c>
    </row>
    <row r="5224" customFormat="false" ht="15" hidden="false" customHeight="false" outlineLevel="0" collapsed="false">
      <c r="A5224" s="24"/>
      <c r="D5224" s="24"/>
      <c r="F5224" s="24"/>
      <c r="K5224" s="9" t="n">
        <f aca="false">IF($A5224="",0,IF(OR(N($D5224)=0,$D5224&amp;""=TOP!$C$5&amp;""),1,0))</f>
        <v>0</v>
      </c>
      <c r="L5224" s="27" t="n">
        <f aca="false">IF($K5224=0,0,IFERROR(INDEX(購買率算出!$P$6:$P$3005,MATCH($A5224&amp;"",購買率算出!$C$6:$C$3005,0)),0))</f>
        <v>0</v>
      </c>
    </row>
    <row r="5225" customFormat="false" ht="15" hidden="false" customHeight="false" outlineLevel="0" collapsed="false">
      <c r="A5225" s="24"/>
      <c r="D5225" s="24"/>
      <c r="F5225" s="24"/>
      <c r="K5225" s="9" t="n">
        <f aca="false">IF($A5225="",0,IF(OR(N($D5225)=0,$D5225&amp;""=TOP!$C$5&amp;""),1,0))</f>
        <v>0</v>
      </c>
      <c r="L5225" s="27" t="n">
        <f aca="false">IF($K5225=0,0,IFERROR(INDEX(購買率算出!$P$6:$P$3005,MATCH($A5225&amp;"",購買率算出!$C$6:$C$3005,0)),0))</f>
        <v>0</v>
      </c>
    </row>
    <row r="5226" customFormat="false" ht="15" hidden="false" customHeight="false" outlineLevel="0" collapsed="false">
      <c r="A5226" s="24"/>
      <c r="D5226" s="24"/>
      <c r="F5226" s="24"/>
      <c r="K5226" s="9" t="n">
        <f aca="false">IF($A5226="",0,IF(OR(N($D5226)=0,$D5226&amp;""=TOP!$C$5&amp;""),1,0))</f>
        <v>0</v>
      </c>
      <c r="L5226" s="27" t="n">
        <f aca="false">IF($K5226=0,0,IFERROR(INDEX(購買率算出!$P$6:$P$3005,MATCH($A5226&amp;"",購買率算出!$C$6:$C$3005,0)),0))</f>
        <v>0</v>
      </c>
    </row>
    <row r="5227" customFormat="false" ht="15" hidden="false" customHeight="false" outlineLevel="0" collapsed="false">
      <c r="A5227" s="24"/>
      <c r="D5227" s="24"/>
      <c r="F5227" s="24"/>
      <c r="K5227" s="9" t="n">
        <f aca="false">IF($A5227="",0,IF(OR(N($D5227)=0,$D5227&amp;""=TOP!$C$5&amp;""),1,0))</f>
        <v>0</v>
      </c>
      <c r="L5227" s="27" t="n">
        <f aca="false">IF($K5227=0,0,IFERROR(INDEX(購買率算出!$P$6:$P$3005,MATCH($A5227&amp;"",購買率算出!$C$6:$C$3005,0)),0))</f>
        <v>0</v>
      </c>
    </row>
    <row r="5228" customFormat="false" ht="15" hidden="false" customHeight="false" outlineLevel="0" collapsed="false">
      <c r="A5228" s="24"/>
      <c r="D5228" s="24"/>
      <c r="F5228" s="24"/>
      <c r="K5228" s="9" t="n">
        <f aca="false">IF($A5228="",0,IF(OR(N($D5228)=0,$D5228&amp;""=TOP!$C$5&amp;""),1,0))</f>
        <v>0</v>
      </c>
      <c r="L5228" s="27" t="n">
        <f aca="false">IF($K5228=0,0,IFERROR(INDEX(購買率算出!$P$6:$P$3005,MATCH($A5228&amp;"",購買率算出!$C$6:$C$3005,0)),0))</f>
        <v>0</v>
      </c>
    </row>
    <row r="5229" customFormat="false" ht="15" hidden="false" customHeight="false" outlineLevel="0" collapsed="false">
      <c r="A5229" s="24"/>
      <c r="D5229" s="24"/>
      <c r="F5229" s="24"/>
      <c r="K5229" s="9" t="n">
        <f aca="false">IF($A5229="",0,IF(OR(N($D5229)=0,$D5229&amp;""=TOP!$C$5&amp;""),1,0))</f>
        <v>0</v>
      </c>
      <c r="L5229" s="27" t="n">
        <f aca="false">IF($K5229=0,0,IFERROR(INDEX(購買率算出!$P$6:$P$3005,MATCH($A5229&amp;"",購買率算出!$C$6:$C$3005,0)),0))</f>
        <v>0</v>
      </c>
    </row>
    <row r="5230" customFormat="false" ht="15" hidden="false" customHeight="false" outlineLevel="0" collapsed="false">
      <c r="A5230" s="24"/>
      <c r="D5230" s="24"/>
      <c r="F5230" s="24"/>
      <c r="K5230" s="9" t="n">
        <f aca="false">IF($A5230="",0,IF(OR(N($D5230)=0,$D5230&amp;""=TOP!$C$5&amp;""),1,0))</f>
        <v>0</v>
      </c>
      <c r="L5230" s="27" t="n">
        <f aca="false">IF($K5230=0,0,IFERROR(INDEX(購買率算出!$P$6:$P$3005,MATCH($A5230&amp;"",購買率算出!$C$6:$C$3005,0)),0))</f>
        <v>0</v>
      </c>
    </row>
    <row r="5231" customFormat="false" ht="15" hidden="false" customHeight="false" outlineLevel="0" collapsed="false">
      <c r="A5231" s="24"/>
      <c r="D5231" s="24"/>
      <c r="F5231" s="24"/>
      <c r="K5231" s="9" t="n">
        <f aca="false">IF($A5231="",0,IF(OR(N($D5231)=0,$D5231&amp;""=TOP!$C$5&amp;""),1,0))</f>
        <v>0</v>
      </c>
      <c r="L5231" s="27" t="n">
        <f aca="false">IF($K5231=0,0,IFERROR(INDEX(購買率算出!$P$6:$P$3005,MATCH($A5231&amp;"",購買率算出!$C$6:$C$3005,0)),0))</f>
        <v>0</v>
      </c>
    </row>
    <row r="5232" customFormat="false" ht="15" hidden="false" customHeight="false" outlineLevel="0" collapsed="false">
      <c r="A5232" s="24"/>
      <c r="D5232" s="24"/>
      <c r="F5232" s="24"/>
      <c r="K5232" s="9" t="n">
        <f aca="false">IF($A5232="",0,IF(OR(N($D5232)=0,$D5232&amp;""=TOP!$C$5&amp;""),1,0))</f>
        <v>0</v>
      </c>
      <c r="L5232" s="27" t="n">
        <f aca="false">IF($K5232=0,0,IFERROR(INDEX(購買率算出!$P$6:$P$3005,MATCH($A5232&amp;"",購買率算出!$C$6:$C$3005,0)),0))</f>
        <v>0</v>
      </c>
    </row>
    <row r="5233" customFormat="false" ht="15" hidden="false" customHeight="false" outlineLevel="0" collapsed="false">
      <c r="A5233" s="24"/>
      <c r="D5233" s="24"/>
      <c r="F5233" s="24"/>
      <c r="K5233" s="9" t="n">
        <f aca="false">IF($A5233="",0,IF(OR(N($D5233)=0,$D5233&amp;""=TOP!$C$5&amp;""),1,0))</f>
        <v>0</v>
      </c>
      <c r="L5233" s="27" t="n">
        <f aca="false">IF($K5233=0,0,IFERROR(INDEX(購買率算出!$P$6:$P$3005,MATCH($A5233&amp;"",購買率算出!$C$6:$C$3005,0)),0))</f>
        <v>0</v>
      </c>
    </row>
    <row r="5234" customFormat="false" ht="15" hidden="false" customHeight="false" outlineLevel="0" collapsed="false">
      <c r="A5234" s="24"/>
      <c r="D5234" s="24"/>
      <c r="F5234" s="24"/>
      <c r="K5234" s="9" t="n">
        <f aca="false">IF($A5234="",0,IF(OR(N($D5234)=0,$D5234&amp;""=TOP!$C$5&amp;""),1,0))</f>
        <v>0</v>
      </c>
      <c r="L5234" s="27" t="n">
        <f aca="false">IF($K5234=0,0,IFERROR(INDEX(購買率算出!$P$6:$P$3005,MATCH($A5234&amp;"",購買率算出!$C$6:$C$3005,0)),0))</f>
        <v>0</v>
      </c>
    </row>
    <row r="5235" customFormat="false" ht="15" hidden="false" customHeight="false" outlineLevel="0" collapsed="false">
      <c r="A5235" s="24"/>
      <c r="D5235" s="24"/>
      <c r="F5235" s="24"/>
      <c r="K5235" s="9" t="n">
        <f aca="false">IF($A5235="",0,IF(OR(N($D5235)=0,$D5235&amp;""=TOP!$C$5&amp;""),1,0))</f>
        <v>0</v>
      </c>
      <c r="L5235" s="27" t="n">
        <f aca="false">IF($K5235=0,0,IFERROR(INDEX(購買率算出!$P$6:$P$3005,MATCH($A5235&amp;"",購買率算出!$C$6:$C$3005,0)),0))</f>
        <v>0</v>
      </c>
    </row>
    <row r="5236" customFormat="false" ht="15" hidden="false" customHeight="false" outlineLevel="0" collapsed="false">
      <c r="A5236" s="24"/>
      <c r="D5236" s="24"/>
      <c r="F5236" s="24"/>
      <c r="K5236" s="9" t="n">
        <f aca="false">IF($A5236="",0,IF(OR(N($D5236)=0,$D5236&amp;""=TOP!$C$5&amp;""),1,0))</f>
        <v>0</v>
      </c>
      <c r="L5236" s="27" t="n">
        <f aca="false">IF($K5236=0,0,IFERROR(INDEX(購買率算出!$P$6:$P$3005,MATCH($A5236&amp;"",購買率算出!$C$6:$C$3005,0)),0))</f>
        <v>0</v>
      </c>
    </row>
    <row r="5237" customFormat="false" ht="15" hidden="false" customHeight="false" outlineLevel="0" collapsed="false">
      <c r="A5237" s="24"/>
      <c r="D5237" s="24"/>
      <c r="F5237" s="24"/>
      <c r="K5237" s="9" t="n">
        <f aca="false">IF($A5237="",0,IF(OR(N($D5237)=0,$D5237&amp;""=TOP!$C$5&amp;""),1,0))</f>
        <v>0</v>
      </c>
      <c r="L5237" s="27" t="n">
        <f aca="false">IF($K5237=0,0,IFERROR(INDEX(購買率算出!$P$6:$P$3005,MATCH($A5237&amp;"",購買率算出!$C$6:$C$3005,0)),0))</f>
        <v>0</v>
      </c>
    </row>
    <row r="5238" customFormat="false" ht="15" hidden="false" customHeight="false" outlineLevel="0" collapsed="false">
      <c r="A5238" s="24"/>
      <c r="D5238" s="24"/>
      <c r="F5238" s="24"/>
      <c r="K5238" s="9" t="n">
        <f aca="false">IF($A5238="",0,IF(OR(N($D5238)=0,$D5238&amp;""=TOP!$C$5&amp;""),1,0))</f>
        <v>0</v>
      </c>
      <c r="L5238" s="27" t="n">
        <f aca="false">IF($K5238=0,0,IFERROR(INDEX(購買率算出!$P$6:$P$3005,MATCH($A5238&amp;"",購買率算出!$C$6:$C$3005,0)),0))</f>
        <v>0</v>
      </c>
    </row>
    <row r="5239" customFormat="false" ht="15" hidden="false" customHeight="false" outlineLevel="0" collapsed="false">
      <c r="A5239" s="24"/>
      <c r="D5239" s="24"/>
      <c r="F5239" s="24"/>
      <c r="K5239" s="9" t="n">
        <f aca="false">IF($A5239="",0,IF(OR(N($D5239)=0,$D5239&amp;""=TOP!$C$5&amp;""),1,0))</f>
        <v>0</v>
      </c>
      <c r="L5239" s="27" t="n">
        <f aca="false">IF($K5239=0,0,IFERROR(INDEX(購買率算出!$P$6:$P$3005,MATCH($A5239&amp;"",購買率算出!$C$6:$C$3005,0)),0))</f>
        <v>0</v>
      </c>
    </row>
    <row r="5240" customFormat="false" ht="15" hidden="false" customHeight="false" outlineLevel="0" collapsed="false">
      <c r="A5240" s="24"/>
      <c r="D5240" s="24"/>
      <c r="F5240" s="24"/>
      <c r="K5240" s="9" t="n">
        <f aca="false">IF($A5240="",0,IF(OR(N($D5240)=0,$D5240&amp;""=TOP!$C$5&amp;""),1,0))</f>
        <v>0</v>
      </c>
      <c r="L5240" s="27" t="n">
        <f aca="false">IF($K5240=0,0,IFERROR(INDEX(購買率算出!$P$6:$P$3005,MATCH($A5240&amp;"",購買率算出!$C$6:$C$3005,0)),0))</f>
        <v>0</v>
      </c>
    </row>
    <row r="5241" customFormat="false" ht="15" hidden="false" customHeight="false" outlineLevel="0" collapsed="false">
      <c r="A5241" s="24"/>
      <c r="D5241" s="24"/>
      <c r="F5241" s="24"/>
      <c r="K5241" s="9" t="n">
        <f aca="false">IF($A5241="",0,IF(OR(N($D5241)=0,$D5241&amp;""=TOP!$C$5&amp;""),1,0))</f>
        <v>0</v>
      </c>
      <c r="L5241" s="27" t="n">
        <f aca="false">IF($K5241=0,0,IFERROR(INDEX(購買率算出!$P$6:$P$3005,MATCH($A5241&amp;"",購買率算出!$C$6:$C$3005,0)),0))</f>
        <v>0</v>
      </c>
    </row>
    <row r="5242" customFormat="false" ht="15" hidden="false" customHeight="false" outlineLevel="0" collapsed="false">
      <c r="A5242" s="24"/>
      <c r="D5242" s="24"/>
      <c r="F5242" s="24"/>
      <c r="K5242" s="9" t="n">
        <f aca="false">IF($A5242="",0,IF(OR(N($D5242)=0,$D5242&amp;""=TOP!$C$5&amp;""),1,0))</f>
        <v>0</v>
      </c>
      <c r="L5242" s="27" t="n">
        <f aca="false">IF($K5242=0,0,IFERROR(INDEX(購買率算出!$P$6:$P$3005,MATCH($A5242&amp;"",購買率算出!$C$6:$C$3005,0)),0))</f>
        <v>0</v>
      </c>
    </row>
    <row r="5243" customFormat="false" ht="15" hidden="false" customHeight="false" outlineLevel="0" collapsed="false">
      <c r="A5243" s="24"/>
      <c r="D5243" s="24"/>
      <c r="F5243" s="24"/>
      <c r="K5243" s="9" t="n">
        <f aca="false">IF($A5243="",0,IF(OR(N($D5243)=0,$D5243&amp;""=TOP!$C$5&amp;""),1,0))</f>
        <v>0</v>
      </c>
      <c r="L5243" s="27" t="n">
        <f aca="false">IF($K5243=0,0,IFERROR(INDEX(購買率算出!$P$6:$P$3005,MATCH($A5243&amp;"",購買率算出!$C$6:$C$3005,0)),0))</f>
        <v>0</v>
      </c>
    </row>
    <row r="5244" customFormat="false" ht="15" hidden="false" customHeight="false" outlineLevel="0" collapsed="false">
      <c r="A5244" s="24"/>
      <c r="D5244" s="24"/>
      <c r="F5244" s="24"/>
      <c r="K5244" s="9" t="n">
        <f aca="false">IF($A5244="",0,IF(OR(N($D5244)=0,$D5244&amp;""=TOP!$C$5&amp;""),1,0))</f>
        <v>0</v>
      </c>
      <c r="L5244" s="27" t="n">
        <f aca="false">IF($K5244=0,0,IFERROR(INDEX(購買率算出!$P$6:$P$3005,MATCH($A5244&amp;"",購買率算出!$C$6:$C$3005,0)),0))</f>
        <v>0</v>
      </c>
    </row>
    <row r="5245" customFormat="false" ht="15" hidden="false" customHeight="false" outlineLevel="0" collapsed="false">
      <c r="A5245" s="24"/>
      <c r="D5245" s="24"/>
      <c r="F5245" s="24"/>
      <c r="K5245" s="9" t="n">
        <f aca="false">IF($A5245="",0,IF(OR(N($D5245)=0,$D5245&amp;""=TOP!$C$5&amp;""),1,0))</f>
        <v>0</v>
      </c>
      <c r="L5245" s="27" t="n">
        <f aca="false">IF($K5245=0,0,IFERROR(INDEX(購買率算出!$P$6:$P$3005,MATCH($A5245&amp;"",購買率算出!$C$6:$C$3005,0)),0))</f>
        <v>0</v>
      </c>
    </row>
    <row r="5246" customFormat="false" ht="15" hidden="false" customHeight="false" outlineLevel="0" collapsed="false">
      <c r="A5246" s="24"/>
      <c r="D5246" s="24"/>
      <c r="F5246" s="24"/>
      <c r="K5246" s="9" t="n">
        <f aca="false">IF($A5246="",0,IF(OR(N($D5246)=0,$D5246&amp;""=TOP!$C$5&amp;""),1,0))</f>
        <v>0</v>
      </c>
      <c r="L5246" s="27" t="n">
        <f aca="false">IF($K5246=0,0,IFERROR(INDEX(購買率算出!$P$6:$P$3005,MATCH($A5246&amp;"",購買率算出!$C$6:$C$3005,0)),0))</f>
        <v>0</v>
      </c>
    </row>
    <row r="5247" customFormat="false" ht="15" hidden="false" customHeight="false" outlineLevel="0" collapsed="false">
      <c r="A5247" s="24"/>
      <c r="D5247" s="24"/>
      <c r="F5247" s="24"/>
      <c r="K5247" s="9" t="n">
        <f aca="false">IF($A5247="",0,IF(OR(N($D5247)=0,$D5247&amp;""=TOP!$C$5&amp;""),1,0))</f>
        <v>0</v>
      </c>
      <c r="L5247" s="27" t="n">
        <f aca="false">IF($K5247=0,0,IFERROR(INDEX(購買率算出!$P$6:$P$3005,MATCH($A5247&amp;"",購買率算出!$C$6:$C$3005,0)),0))</f>
        <v>0</v>
      </c>
    </row>
    <row r="5248" customFormat="false" ht="15" hidden="false" customHeight="false" outlineLevel="0" collapsed="false">
      <c r="A5248" s="24"/>
      <c r="D5248" s="24"/>
      <c r="F5248" s="24"/>
      <c r="K5248" s="9" t="n">
        <f aca="false">IF($A5248="",0,IF(OR(N($D5248)=0,$D5248&amp;""=TOP!$C$5&amp;""),1,0))</f>
        <v>0</v>
      </c>
      <c r="L5248" s="27" t="n">
        <f aca="false">IF($K5248=0,0,IFERROR(INDEX(購買率算出!$P$6:$P$3005,MATCH($A5248&amp;"",購買率算出!$C$6:$C$3005,0)),0))</f>
        <v>0</v>
      </c>
    </row>
    <row r="5249" customFormat="false" ht="15" hidden="false" customHeight="false" outlineLevel="0" collapsed="false">
      <c r="A5249" s="24"/>
      <c r="D5249" s="24"/>
      <c r="F5249" s="24"/>
      <c r="K5249" s="9" t="n">
        <f aca="false">IF($A5249="",0,IF(OR(N($D5249)=0,$D5249&amp;""=TOP!$C$5&amp;""),1,0))</f>
        <v>0</v>
      </c>
      <c r="L5249" s="27" t="n">
        <f aca="false">IF($K5249=0,0,IFERROR(INDEX(購買率算出!$P$6:$P$3005,MATCH($A5249&amp;"",購買率算出!$C$6:$C$3005,0)),0))</f>
        <v>0</v>
      </c>
    </row>
    <row r="5250" customFormat="false" ht="15" hidden="false" customHeight="false" outlineLevel="0" collapsed="false">
      <c r="A5250" s="24"/>
      <c r="D5250" s="24"/>
      <c r="F5250" s="24"/>
      <c r="K5250" s="9" t="n">
        <f aca="false">IF($A5250="",0,IF(OR(N($D5250)=0,$D5250&amp;""=TOP!$C$5&amp;""),1,0))</f>
        <v>0</v>
      </c>
      <c r="L5250" s="27" t="n">
        <f aca="false">IF($K5250=0,0,IFERROR(INDEX(購買率算出!$P$6:$P$3005,MATCH($A5250&amp;"",購買率算出!$C$6:$C$3005,0)),0))</f>
        <v>0</v>
      </c>
    </row>
    <row r="5251" customFormat="false" ht="15" hidden="false" customHeight="false" outlineLevel="0" collapsed="false">
      <c r="A5251" s="24"/>
      <c r="D5251" s="24"/>
      <c r="F5251" s="24"/>
      <c r="K5251" s="9" t="n">
        <f aca="false">IF($A5251="",0,IF(OR(N($D5251)=0,$D5251&amp;""=TOP!$C$5&amp;""),1,0))</f>
        <v>0</v>
      </c>
      <c r="L5251" s="27" t="n">
        <f aca="false">IF($K5251=0,0,IFERROR(INDEX(購買率算出!$P$6:$P$3005,MATCH($A5251&amp;"",購買率算出!$C$6:$C$3005,0)),0))</f>
        <v>0</v>
      </c>
    </row>
    <row r="5252" customFormat="false" ht="15" hidden="false" customHeight="false" outlineLevel="0" collapsed="false">
      <c r="A5252" s="24"/>
      <c r="D5252" s="24"/>
      <c r="F5252" s="24"/>
      <c r="K5252" s="9" t="n">
        <f aca="false">IF($A5252="",0,IF(OR(N($D5252)=0,$D5252&amp;""=TOP!$C$5&amp;""),1,0))</f>
        <v>0</v>
      </c>
      <c r="L5252" s="27" t="n">
        <f aca="false">IF($K5252=0,0,IFERROR(INDEX(購買率算出!$P$6:$P$3005,MATCH($A5252&amp;"",購買率算出!$C$6:$C$3005,0)),0))</f>
        <v>0</v>
      </c>
    </row>
    <row r="5253" customFormat="false" ht="15" hidden="false" customHeight="false" outlineLevel="0" collapsed="false">
      <c r="A5253" s="24"/>
      <c r="D5253" s="24"/>
      <c r="F5253" s="24"/>
      <c r="K5253" s="9" t="n">
        <f aca="false">IF($A5253="",0,IF(OR(N($D5253)=0,$D5253&amp;""=TOP!$C$5&amp;""),1,0))</f>
        <v>0</v>
      </c>
      <c r="L5253" s="27" t="n">
        <f aca="false">IF($K5253=0,0,IFERROR(INDEX(購買率算出!$P$6:$P$3005,MATCH($A5253&amp;"",購買率算出!$C$6:$C$3005,0)),0))</f>
        <v>0</v>
      </c>
    </row>
    <row r="5254" customFormat="false" ht="15" hidden="false" customHeight="false" outlineLevel="0" collapsed="false">
      <c r="A5254" s="24"/>
      <c r="D5254" s="24"/>
      <c r="F5254" s="24"/>
      <c r="K5254" s="9" t="n">
        <f aca="false">IF($A5254="",0,IF(OR(N($D5254)=0,$D5254&amp;""=TOP!$C$5&amp;""),1,0))</f>
        <v>0</v>
      </c>
      <c r="L5254" s="27" t="n">
        <f aca="false">IF($K5254=0,0,IFERROR(INDEX(購買率算出!$P$6:$P$3005,MATCH($A5254&amp;"",購買率算出!$C$6:$C$3005,0)),0))</f>
        <v>0</v>
      </c>
    </row>
    <row r="5255" customFormat="false" ht="15" hidden="false" customHeight="false" outlineLevel="0" collapsed="false">
      <c r="A5255" s="24"/>
      <c r="D5255" s="24"/>
      <c r="F5255" s="24"/>
      <c r="K5255" s="9" t="n">
        <f aca="false">IF($A5255="",0,IF(OR(N($D5255)=0,$D5255&amp;""=TOP!$C$5&amp;""),1,0))</f>
        <v>0</v>
      </c>
      <c r="L5255" s="27" t="n">
        <f aca="false">IF($K5255=0,0,IFERROR(INDEX(購買率算出!$P$6:$P$3005,MATCH($A5255&amp;"",購買率算出!$C$6:$C$3005,0)),0))</f>
        <v>0</v>
      </c>
    </row>
    <row r="5256" customFormat="false" ht="15" hidden="false" customHeight="false" outlineLevel="0" collapsed="false">
      <c r="A5256" s="24"/>
      <c r="D5256" s="24"/>
      <c r="F5256" s="24"/>
      <c r="K5256" s="9" t="n">
        <f aca="false">IF($A5256="",0,IF(OR(N($D5256)=0,$D5256&amp;""=TOP!$C$5&amp;""),1,0))</f>
        <v>0</v>
      </c>
      <c r="L5256" s="27" t="n">
        <f aca="false">IF($K5256=0,0,IFERROR(INDEX(購買率算出!$P$6:$P$3005,MATCH($A5256&amp;"",購買率算出!$C$6:$C$3005,0)),0))</f>
        <v>0</v>
      </c>
    </row>
    <row r="5257" customFormat="false" ht="15" hidden="false" customHeight="false" outlineLevel="0" collapsed="false">
      <c r="A5257" s="24"/>
      <c r="D5257" s="24"/>
      <c r="F5257" s="24"/>
      <c r="K5257" s="9" t="n">
        <f aca="false">IF($A5257="",0,IF(OR(N($D5257)=0,$D5257&amp;""=TOP!$C$5&amp;""),1,0))</f>
        <v>0</v>
      </c>
      <c r="L5257" s="27" t="n">
        <f aca="false">IF($K5257=0,0,IFERROR(INDEX(購買率算出!$P$6:$P$3005,MATCH($A5257&amp;"",購買率算出!$C$6:$C$3005,0)),0))</f>
        <v>0</v>
      </c>
    </row>
    <row r="5258" customFormat="false" ht="15" hidden="false" customHeight="false" outlineLevel="0" collapsed="false">
      <c r="A5258" s="24"/>
      <c r="D5258" s="24"/>
      <c r="F5258" s="24"/>
      <c r="K5258" s="9" t="n">
        <f aca="false">IF($A5258="",0,IF(OR(N($D5258)=0,$D5258&amp;""=TOP!$C$5&amp;""),1,0))</f>
        <v>0</v>
      </c>
      <c r="L5258" s="27" t="n">
        <f aca="false">IF($K5258=0,0,IFERROR(INDEX(購買率算出!$P$6:$P$3005,MATCH($A5258&amp;"",購買率算出!$C$6:$C$3005,0)),0))</f>
        <v>0</v>
      </c>
    </row>
    <row r="5259" customFormat="false" ht="15" hidden="false" customHeight="false" outlineLevel="0" collapsed="false">
      <c r="A5259" s="24"/>
      <c r="D5259" s="24"/>
      <c r="F5259" s="24"/>
      <c r="K5259" s="9" t="n">
        <f aca="false">IF($A5259="",0,IF(OR(N($D5259)=0,$D5259&amp;""=TOP!$C$5&amp;""),1,0))</f>
        <v>0</v>
      </c>
      <c r="L5259" s="27" t="n">
        <f aca="false">IF($K5259=0,0,IFERROR(INDEX(購買率算出!$P$6:$P$3005,MATCH($A5259&amp;"",購買率算出!$C$6:$C$3005,0)),0))</f>
        <v>0</v>
      </c>
    </row>
    <row r="5260" customFormat="false" ht="15" hidden="false" customHeight="false" outlineLevel="0" collapsed="false">
      <c r="A5260" s="24"/>
      <c r="D5260" s="24"/>
      <c r="F5260" s="24"/>
      <c r="K5260" s="9" t="n">
        <f aca="false">IF($A5260="",0,IF(OR(N($D5260)=0,$D5260&amp;""=TOP!$C$5&amp;""),1,0))</f>
        <v>0</v>
      </c>
      <c r="L5260" s="27" t="n">
        <f aca="false">IF($K5260=0,0,IFERROR(INDEX(購買率算出!$P$6:$P$3005,MATCH($A5260&amp;"",購買率算出!$C$6:$C$3005,0)),0))</f>
        <v>0</v>
      </c>
    </row>
    <row r="5261" customFormat="false" ht="15" hidden="false" customHeight="false" outlineLevel="0" collapsed="false">
      <c r="A5261" s="24"/>
      <c r="D5261" s="24"/>
      <c r="F5261" s="24"/>
      <c r="K5261" s="9" t="n">
        <f aca="false">IF($A5261="",0,IF(OR(N($D5261)=0,$D5261&amp;""=TOP!$C$5&amp;""),1,0))</f>
        <v>0</v>
      </c>
      <c r="L5261" s="27" t="n">
        <f aca="false">IF($K5261=0,0,IFERROR(INDEX(購買率算出!$P$6:$P$3005,MATCH($A5261&amp;"",購買率算出!$C$6:$C$3005,0)),0))</f>
        <v>0</v>
      </c>
    </row>
    <row r="5262" customFormat="false" ht="15" hidden="false" customHeight="false" outlineLevel="0" collapsed="false">
      <c r="A5262" s="24"/>
      <c r="D5262" s="24"/>
      <c r="F5262" s="24"/>
      <c r="K5262" s="9" t="n">
        <f aca="false">IF($A5262="",0,IF(OR(N($D5262)=0,$D5262&amp;""=TOP!$C$5&amp;""),1,0))</f>
        <v>0</v>
      </c>
      <c r="L5262" s="27" t="n">
        <f aca="false">IF($K5262=0,0,IFERROR(INDEX(購買率算出!$P$6:$P$3005,MATCH($A5262&amp;"",購買率算出!$C$6:$C$3005,0)),0))</f>
        <v>0</v>
      </c>
    </row>
    <row r="5263" customFormat="false" ht="15" hidden="false" customHeight="false" outlineLevel="0" collapsed="false">
      <c r="A5263" s="24"/>
      <c r="D5263" s="24"/>
      <c r="F5263" s="24"/>
      <c r="K5263" s="9" t="n">
        <f aca="false">IF($A5263="",0,IF(OR(N($D5263)=0,$D5263&amp;""=TOP!$C$5&amp;""),1,0))</f>
        <v>0</v>
      </c>
      <c r="L5263" s="27" t="n">
        <f aca="false">IF($K5263=0,0,IFERROR(INDEX(購買率算出!$P$6:$P$3005,MATCH($A5263&amp;"",購買率算出!$C$6:$C$3005,0)),0))</f>
        <v>0</v>
      </c>
    </row>
    <row r="5264" customFormat="false" ht="15" hidden="false" customHeight="false" outlineLevel="0" collapsed="false">
      <c r="A5264" s="24"/>
      <c r="D5264" s="24"/>
      <c r="F5264" s="24"/>
      <c r="K5264" s="9" t="n">
        <f aca="false">IF($A5264="",0,IF(OR(N($D5264)=0,$D5264&amp;""=TOP!$C$5&amp;""),1,0))</f>
        <v>0</v>
      </c>
      <c r="L5264" s="27" t="n">
        <f aca="false">IF($K5264=0,0,IFERROR(INDEX(購買率算出!$P$6:$P$3005,MATCH($A5264&amp;"",購買率算出!$C$6:$C$3005,0)),0))</f>
        <v>0</v>
      </c>
    </row>
    <row r="5265" customFormat="false" ht="15" hidden="false" customHeight="false" outlineLevel="0" collapsed="false">
      <c r="A5265" s="24"/>
      <c r="D5265" s="24"/>
      <c r="F5265" s="24"/>
      <c r="K5265" s="9" t="n">
        <f aca="false">IF($A5265="",0,IF(OR(N($D5265)=0,$D5265&amp;""=TOP!$C$5&amp;""),1,0))</f>
        <v>0</v>
      </c>
      <c r="L5265" s="27" t="n">
        <f aca="false">IF($K5265=0,0,IFERROR(INDEX(購買率算出!$P$6:$P$3005,MATCH($A5265&amp;"",購買率算出!$C$6:$C$3005,0)),0))</f>
        <v>0</v>
      </c>
    </row>
    <row r="5266" customFormat="false" ht="15" hidden="false" customHeight="false" outlineLevel="0" collapsed="false">
      <c r="A5266" s="24"/>
      <c r="D5266" s="24"/>
      <c r="F5266" s="24"/>
      <c r="K5266" s="9" t="n">
        <f aca="false">IF($A5266="",0,IF(OR(N($D5266)=0,$D5266&amp;""=TOP!$C$5&amp;""),1,0))</f>
        <v>0</v>
      </c>
      <c r="L5266" s="27" t="n">
        <f aca="false">IF($K5266=0,0,IFERROR(INDEX(購買率算出!$P$6:$P$3005,MATCH($A5266&amp;"",購買率算出!$C$6:$C$3005,0)),0))</f>
        <v>0</v>
      </c>
    </row>
    <row r="5267" customFormat="false" ht="15" hidden="false" customHeight="false" outlineLevel="0" collapsed="false">
      <c r="A5267" s="24"/>
      <c r="D5267" s="24"/>
      <c r="F5267" s="24"/>
      <c r="K5267" s="9" t="n">
        <f aca="false">IF($A5267="",0,IF(OR(N($D5267)=0,$D5267&amp;""=TOP!$C$5&amp;""),1,0))</f>
        <v>0</v>
      </c>
      <c r="L5267" s="27" t="n">
        <f aca="false">IF($K5267=0,0,IFERROR(INDEX(購買率算出!$P$6:$P$3005,MATCH($A5267&amp;"",購買率算出!$C$6:$C$3005,0)),0))</f>
        <v>0</v>
      </c>
    </row>
    <row r="5268" customFormat="false" ht="15" hidden="false" customHeight="false" outlineLevel="0" collapsed="false">
      <c r="A5268" s="24"/>
      <c r="D5268" s="24"/>
      <c r="F5268" s="24"/>
      <c r="K5268" s="9" t="n">
        <f aca="false">IF($A5268="",0,IF(OR(N($D5268)=0,$D5268&amp;""=TOP!$C$5&amp;""),1,0))</f>
        <v>0</v>
      </c>
      <c r="L5268" s="27" t="n">
        <f aca="false">IF($K5268=0,0,IFERROR(INDEX(購買率算出!$P$6:$P$3005,MATCH($A5268&amp;"",購買率算出!$C$6:$C$3005,0)),0))</f>
        <v>0</v>
      </c>
    </row>
    <row r="5269" customFormat="false" ht="15" hidden="false" customHeight="false" outlineLevel="0" collapsed="false">
      <c r="A5269" s="24"/>
      <c r="D5269" s="24"/>
      <c r="F5269" s="24"/>
      <c r="K5269" s="9" t="n">
        <f aca="false">IF($A5269="",0,IF(OR(N($D5269)=0,$D5269&amp;""=TOP!$C$5&amp;""),1,0))</f>
        <v>0</v>
      </c>
      <c r="L5269" s="27" t="n">
        <f aca="false">IF($K5269=0,0,IFERROR(INDEX(購買率算出!$P$6:$P$3005,MATCH($A5269&amp;"",購買率算出!$C$6:$C$3005,0)),0))</f>
        <v>0</v>
      </c>
    </row>
    <row r="5270" customFormat="false" ht="15" hidden="false" customHeight="false" outlineLevel="0" collapsed="false">
      <c r="A5270" s="24"/>
      <c r="D5270" s="24"/>
      <c r="F5270" s="24"/>
      <c r="K5270" s="9" t="n">
        <f aca="false">IF($A5270="",0,IF(OR(N($D5270)=0,$D5270&amp;""=TOP!$C$5&amp;""),1,0))</f>
        <v>0</v>
      </c>
      <c r="L5270" s="27" t="n">
        <f aca="false">IF($K5270=0,0,IFERROR(INDEX(購買率算出!$P$6:$P$3005,MATCH($A5270&amp;"",購買率算出!$C$6:$C$3005,0)),0))</f>
        <v>0</v>
      </c>
    </row>
    <row r="5271" customFormat="false" ht="15" hidden="false" customHeight="false" outlineLevel="0" collapsed="false">
      <c r="A5271" s="24"/>
      <c r="D5271" s="24"/>
      <c r="F5271" s="24"/>
      <c r="K5271" s="9" t="n">
        <f aca="false">IF($A5271="",0,IF(OR(N($D5271)=0,$D5271&amp;""=TOP!$C$5&amp;""),1,0))</f>
        <v>0</v>
      </c>
      <c r="L5271" s="27" t="n">
        <f aca="false">IF($K5271=0,0,IFERROR(INDEX(購買率算出!$P$6:$P$3005,MATCH($A5271&amp;"",購買率算出!$C$6:$C$3005,0)),0))</f>
        <v>0</v>
      </c>
    </row>
    <row r="5272" customFormat="false" ht="15" hidden="false" customHeight="false" outlineLevel="0" collapsed="false">
      <c r="A5272" s="24"/>
      <c r="D5272" s="24"/>
      <c r="F5272" s="24"/>
      <c r="K5272" s="9" t="n">
        <f aca="false">IF($A5272="",0,IF(OR(N($D5272)=0,$D5272&amp;""=TOP!$C$5&amp;""),1,0))</f>
        <v>0</v>
      </c>
      <c r="L5272" s="27" t="n">
        <f aca="false">IF($K5272=0,0,IFERROR(INDEX(購買率算出!$P$6:$P$3005,MATCH($A5272&amp;"",購買率算出!$C$6:$C$3005,0)),0))</f>
        <v>0</v>
      </c>
    </row>
    <row r="5273" customFormat="false" ht="15" hidden="false" customHeight="false" outlineLevel="0" collapsed="false">
      <c r="A5273" s="24"/>
      <c r="D5273" s="24"/>
      <c r="F5273" s="24"/>
      <c r="K5273" s="9" t="n">
        <f aca="false">IF($A5273="",0,IF(OR(N($D5273)=0,$D5273&amp;""=TOP!$C$5&amp;""),1,0))</f>
        <v>0</v>
      </c>
      <c r="L5273" s="27" t="n">
        <f aca="false">IF($K5273=0,0,IFERROR(INDEX(購買率算出!$P$6:$P$3005,MATCH($A5273&amp;"",購買率算出!$C$6:$C$3005,0)),0))</f>
        <v>0</v>
      </c>
    </row>
    <row r="5274" customFormat="false" ht="15" hidden="false" customHeight="false" outlineLevel="0" collapsed="false">
      <c r="A5274" s="24"/>
      <c r="D5274" s="24"/>
      <c r="F5274" s="24"/>
      <c r="K5274" s="9" t="n">
        <f aca="false">IF($A5274="",0,IF(OR(N($D5274)=0,$D5274&amp;""=TOP!$C$5&amp;""),1,0))</f>
        <v>0</v>
      </c>
      <c r="L5274" s="27" t="n">
        <f aca="false">IF($K5274=0,0,IFERROR(INDEX(購買率算出!$P$6:$P$3005,MATCH($A5274&amp;"",購買率算出!$C$6:$C$3005,0)),0))</f>
        <v>0</v>
      </c>
    </row>
    <row r="5275" customFormat="false" ht="15" hidden="false" customHeight="false" outlineLevel="0" collapsed="false">
      <c r="A5275" s="24"/>
      <c r="D5275" s="24"/>
      <c r="F5275" s="24"/>
      <c r="K5275" s="9" t="n">
        <f aca="false">IF($A5275="",0,IF(OR(N($D5275)=0,$D5275&amp;""=TOP!$C$5&amp;""),1,0))</f>
        <v>0</v>
      </c>
      <c r="L5275" s="27" t="n">
        <f aca="false">IF($K5275=0,0,IFERROR(INDEX(購買率算出!$P$6:$P$3005,MATCH($A5275&amp;"",購買率算出!$C$6:$C$3005,0)),0))</f>
        <v>0</v>
      </c>
    </row>
    <row r="5276" customFormat="false" ht="15" hidden="false" customHeight="false" outlineLevel="0" collapsed="false">
      <c r="A5276" s="24"/>
      <c r="D5276" s="24"/>
      <c r="F5276" s="24"/>
      <c r="K5276" s="9" t="n">
        <f aca="false">IF($A5276="",0,IF(OR(N($D5276)=0,$D5276&amp;""=TOP!$C$5&amp;""),1,0))</f>
        <v>0</v>
      </c>
      <c r="L5276" s="27" t="n">
        <f aca="false">IF($K5276=0,0,IFERROR(INDEX(購買率算出!$P$6:$P$3005,MATCH($A5276&amp;"",購買率算出!$C$6:$C$3005,0)),0))</f>
        <v>0</v>
      </c>
    </row>
    <row r="5277" customFormat="false" ht="15" hidden="false" customHeight="false" outlineLevel="0" collapsed="false">
      <c r="A5277" s="24"/>
      <c r="D5277" s="24"/>
      <c r="F5277" s="24"/>
      <c r="K5277" s="9" t="n">
        <f aca="false">IF($A5277="",0,IF(OR(N($D5277)=0,$D5277&amp;""=TOP!$C$5&amp;""),1,0))</f>
        <v>0</v>
      </c>
      <c r="L5277" s="27" t="n">
        <f aca="false">IF($K5277=0,0,IFERROR(INDEX(購買率算出!$P$6:$P$3005,MATCH($A5277&amp;"",購買率算出!$C$6:$C$3005,0)),0))</f>
        <v>0</v>
      </c>
    </row>
    <row r="5278" customFormat="false" ht="15" hidden="false" customHeight="false" outlineLevel="0" collapsed="false">
      <c r="A5278" s="24"/>
      <c r="D5278" s="24"/>
      <c r="F5278" s="24"/>
      <c r="K5278" s="9" t="n">
        <f aca="false">IF($A5278="",0,IF(OR(N($D5278)=0,$D5278&amp;""=TOP!$C$5&amp;""),1,0))</f>
        <v>0</v>
      </c>
      <c r="L5278" s="27" t="n">
        <f aca="false">IF($K5278=0,0,IFERROR(INDEX(購買率算出!$P$6:$P$3005,MATCH($A5278&amp;"",購買率算出!$C$6:$C$3005,0)),0))</f>
        <v>0</v>
      </c>
    </row>
    <row r="5279" customFormat="false" ht="15" hidden="false" customHeight="false" outlineLevel="0" collapsed="false">
      <c r="A5279" s="24"/>
      <c r="D5279" s="24"/>
      <c r="F5279" s="24"/>
      <c r="K5279" s="9" t="n">
        <f aca="false">IF($A5279="",0,IF(OR(N($D5279)=0,$D5279&amp;""=TOP!$C$5&amp;""),1,0))</f>
        <v>0</v>
      </c>
      <c r="L5279" s="27" t="n">
        <f aca="false">IF($K5279=0,0,IFERROR(INDEX(購買率算出!$P$6:$P$3005,MATCH($A5279&amp;"",購買率算出!$C$6:$C$3005,0)),0))</f>
        <v>0</v>
      </c>
    </row>
    <row r="5280" customFormat="false" ht="15" hidden="false" customHeight="false" outlineLevel="0" collapsed="false">
      <c r="A5280" s="24"/>
      <c r="D5280" s="24"/>
      <c r="F5280" s="24"/>
      <c r="K5280" s="9" t="n">
        <f aca="false">IF($A5280="",0,IF(OR(N($D5280)=0,$D5280&amp;""=TOP!$C$5&amp;""),1,0))</f>
        <v>0</v>
      </c>
      <c r="L5280" s="27" t="n">
        <f aca="false">IF($K5280=0,0,IFERROR(INDEX(購買率算出!$P$6:$P$3005,MATCH($A5280&amp;"",購買率算出!$C$6:$C$3005,0)),0))</f>
        <v>0</v>
      </c>
    </row>
    <row r="5281" customFormat="false" ht="15" hidden="false" customHeight="false" outlineLevel="0" collapsed="false">
      <c r="A5281" s="24"/>
      <c r="D5281" s="24"/>
      <c r="F5281" s="24"/>
      <c r="K5281" s="9" t="n">
        <f aca="false">IF($A5281="",0,IF(OR(N($D5281)=0,$D5281&amp;""=TOP!$C$5&amp;""),1,0))</f>
        <v>0</v>
      </c>
      <c r="L5281" s="27" t="n">
        <f aca="false">IF($K5281=0,0,IFERROR(INDEX(購買率算出!$P$6:$P$3005,MATCH($A5281&amp;"",購買率算出!$C$6:$C$3005,0)),0))</f>
        <v>0</v>
      </c>
    </row>
    <row r="5282" customFormat="false" ht="15" hidden="false" customHeight="false" outlineLevel="0" collapsed="false">
      <c r="A5282" s="24"/>
      <c r="D5282" s="24"/>
      <c r="F5282" s="24"/>
      <c r="K5282" s="9" t="n">
        <f aca="false">IF($A5282="",0,IF(OR(N($D5282)=0,$D5282&amp;""=TOP!$C$5&amp;""),1,0))</f>
        <v>0</v>
      </c>
      <c r="L5282" s="27" t="n">
        <f aca="false">IF($K5282=0,0,IFERROR(INDEX(購買率算出!$P$6:$P$3005,MATCH($A5282&amp;"",購買率算出!$C$6:$C$3005,0)),0))</f>
        <v>0</v>
      </c>
    </row>
    <row r="5283" customFormat="false" ht="15" hidden="false" customHeight="false" outlineLevel="0" collapsed="false">
      <c r="A5283" s="24"/>
      <c r="D5283" s="24"/>
      <c r="F5283" s="24"/>
      <c r="K5283" s="9" t="n">
        <f aca="false">IF($A5283="",0,IF(OR(N($D5283)=0,$D5283&amp;""=TOP!$C$5&amp;""),1,0))</f>
        <v>0</v>
      </c>
      <c r="L5283" s="27" t="n">
        <f aca="false">IF($K5283=0,0,IFERROR(INDEX(購買率算出!$P$6:$P$3005,MATCH($A5283&amp;"",購買率算出!$C$6:$C$3005,0)),0))</f>
        <v>0</v>
      </c>
    </row>
    <row r="5284" customFormat="false" ht="15" hidden="false" customHeight="false" outlineLevel="0" collapsed="false">
      <c r="A5284" s="24"/>
      <c r="D5284" s="24"/>
      <c r="F5284" s="24"/>
      <c r="K5284" s="9" t="n">
        <f aca="false">IF($A5284="",0,IF(OR(N($D5284)=0,$D5284&amp;""=TOP!$C$5&amp;""),1,0))</f>
        <v>0</v>
      </c>
      <c r="L5284" s="27" t="n">
        <f aca="false">IF($K5284=0,0,IFERROR(INDEX(購買率算出!$P$6:$P$3005,MATCH($A5284&amp;"",購買率算出!$C$6:$C$3005,0)),0))</f>
        <v>0</v>
      </c>
    </row>
    <row r="5285" customFormat="false" ht="15" hidden="false" customHeight="false" outlineLevel="0" collapsed="false">
      <c r="A5285" s="24"/>
      <c r="D5285" s="24"/>
      <c r="F5285" s="24"/>
      <c r="K5285" s="9" t="n">
        <f aca="false">IF($A5285="",0,IF(OR(N($D5285)=0,$D5285&amp;""=TOP!$C$5&amp;""),1,0))</f>
        <v>0</v>
      </c>
      <c r="L5285" s="27" t="n">
        <f aca="false">IF($K5285=0,0,IFERROR(INDEX(購買率算出!$P$6:$P$3005,MATCH($A5285&amp;"",購買率算出!$C$6:$C$3005,0)),0))</f>
        <v>0</v>
      </c>
    </row>
    <row r="5286" customFormat="false" ht="15" hidden="false" customHeight="false" outlineLevel="0" collapsed="false">
      <c r="A5286" s="24"/>
      <c r="D5286" s="24"/>
      <c r="F5286" s="24"/>
      <c r="K5286" s="9" t="n">
        <f aca="false">IF($A5286="",0,IF(OR(N($D5286)=0,$D5286&amp;""=TOP!$C$5&amp;""),1,0))</f>
        <v>0</v>
      </c>
      <c r="L5286" s="27" t="n">
        <f aca="false">IF($K5286=0,0,IFERROR(INDEX(購買率算出!$P$6:$P$3005,MATCH($A5286&amp;"",購買率算出!$C$6:$C$3005,0)),0))</f>
        <v>0</v>
      </c>
    </row>
    <row r="5287" customFormat="false" ht="15" hidden="false" customHeight="false" outlineLevel="0" collapsed="false">
      <c r="A5287" s="24"/>
      <c r="D5287" s="24"/>
      <c r="F5287" s="24"/>
      <c r="K5287" s="9" t="n">
        <f aca="false">IF($A5287="",0,IF(OR(N($D5287)=0,$D5287&amp;""=TOP!$C$5&amp;""),1,0))</f>
        <v>0</v>
      </c>
      <c r="L5287" s="27" t="n">
        <f aca="false">IF($K5287=0,0,IFERROR(INDEX(購買率算出!$P$6:$P$3005,MATCH($A5287&amp;"",購買率算出!$C$6:$C$3005,0)),0))</f>
        <v>0</v>
      </c>
    </row>
    <row r="5288" customFormat="false" ht="15" hidden="false" customHeight="false" outlineLevel="0" collapsed="false">
      <c r="A5288" s="24"/>
      <c r="D5288" s="24"/>
      <c r="F5288" s="24"/>
      <c r="K5288" s="9" t="n">
        <f aca="false">IF($A5288="",0,IF(OR(N($D5288)=0,$D5288&amp;""=TOP!$C$5&amp;""),1,0))</f>
        <v>0</v>
      </c>
      <c r="L5288" s="27" t="n">
        <f aca="false">IF($K5288=0,0,IFERROR(INDEX(購買率算出!$P$6:$P$3005,MATCH($A5288&amp;"",購買率算出!$C$6:$C$3005,0)),0))</f>
        <v>0</v>
      </c>
    </row>
    <row r="5289" customFormat="false" ht="15" hidden="false" customHeight="false" outlineLevel="0" collapsed="false">
      <c r="A5289" s="24"/>
      <c r="D5289" s="24"/>
      <c r="F5289" s="24"/>
      <c r="K5289" s="9" t="n">
        <f aca="false">IF($A5289="",0,IF(OR(N($D5289)=0,$D5289&amp;""=TOP!$C$5&amp;""),1,0))</f>
        <v>0</v>
      </c>
      <c r="L5289" s="27" t="n">
        <f aca="false">IF($K5289=0,0,IFERROR(INDEX(購買率算出!$P$6:$P$3005,MATCH($A5289&amp;"",購買率算出!$C$6:$C$3005,0)),0))</f>
        <v>0</v>
      </c>
    </row>
    <row r="5290" customFormat="false" ht="15" hidden="false" customHeight="false" outlineLevel="0" collapsed="false">
      <c r="A5290" s="24"/>
      <c r="D5290" s="24"/>
      <c r="F5290" s="24"/>
      <c r="K5290" s="9" t="n">
        <f aca="false">IF($A5290="",0,IF(OR(N($D5290)=0,$D5290&amp;""=TOP!$C$5&amp;""),1,0))</f>
        <v>0</v>
      </c>
      <c r="L5290" s="27" t="n">
        <f aca="false">IF($K5290=0,0,IFERROR(INDEX(購買率算出!$P$6:$P$3005,MATCH($A5290&amp;"",購買率算出!$C$6:$C$3005,0)),0))</f>
        <v>0</v>
      </c>
    </row>
    <row r="5291" customFormat="false" ht="15" hidden="false" customHeight="false" outlineLevel="0" collapsed="false">
      <c r="A5291" s="24"/>
      <c r="D5291" s="24"/>
      <c r="F5291" s="24"/>
      <c r="K5291" s="9" t="n">
        <f aca="false">IF($A5291="",0,IF(OR(N($D5291)=0,$D5291&amp;""=TOP!$C$5&amp;""),1,0))</f>
        <v>0</v>
      </c>
      <c r="L5291" s="27" t="n">
        <f aca="false">IF($K5291=0,0,IFERROR(INDEX(購買率算出!$P$6:$P$3005,MATCH($A5291&amp;"",購買率算出!$C$6:$C$3005,0)),0))</f>
        <v>0</v>
      </c>
    </row>
    <row r="5292" customFormat="false" ht="15" hidden="false" customHeight="false" outlineLevel="0" collapsed="false">
      <c r="A5292" s="24"/>
      <c r="D5292" s="24"/>
      <c r="F5292" s="24"/>
      <c r="K5292" s="9" t="n">
        <f aca="false">IF($A5292="",0,IF(OR(N($D5292)=0,$D5292&amp;""=TOP!$C$5&amp;""),1,0))</f>
        <v>0</v>
      </c>
      <c r="L5292" s="27" t="n">
        <f aca="false">IF($K5292=0,0,IFERROR(INDEX(購買率算出!$P$6:$P$3005,MATCH($A5292&amp;"",購買率算出!$C$6:$C$3005,0)),0))</f>
        <v>0</v>
      </c>
    </row>
    <row r="5293" customFormat="false" ht="15" hidden="false" customHeight="false" outlineLevel="0" collapsed="false">
      <c r="A5293" s="24"/>
      <c r="D5293" s="24"/>
      <c r="F5293" s="24"/>
      <c r="K5293" s="9" t="n">
        <f aca="false">IF($A5293="",0,IF(OR(N($D5293)=0,$D5293&amp;""=TOP!$C$5&amp;""),1,0))</f>
        <v>0</v>
      </c>
      <c r="L5293" s="27" t="n">
        <f aca="false">IF($K5293=0,0,IFERROR(INDEX(購買率算出!$P$6:$P$3005,MATCH($A5293&amp;"",購買率算出!$C$6:$C$3005,0)),0))</f>
        <v>0</v>
      </c>
    </row>
    <row r="5294" customFormat="false" ht="15" hidden="false" customHeight="false" outlineLevel="0" collapsed="false">
      <c r="A5294" s="24"/>
      <c r="D5294" s="24"/>
      <c r="F5294" s="24"/>
      <c r="K5294" s="9" t="n">
        <f aca="false">IF($A5294="",0,IF(OR(N($D5294)=0,$D5294&amp;""=TOP!$C$5&amp;""),1,0))</f>
        <v>0</v>
      </c>
      <c r="L5294" s="27" t="n">
        <f aca="false">IF($K5294=0,0,IFERROR(INDEX(購買率算出!$P$6:$P$3005,MATCH($A5294&amp;"",購買率算出!$C$6:$C$3005,0)),0))</f>
        <v>0</v>
      </c>
    </row>
    <row r="5295" customFormat="false" ht="15" hidden="false" customHeight="false" outlineLevel="0" collapsed="false">
      <c r="A5295" s="24"/>
      <c r="D5295" s="24"/>
      <c r="F5295" s="24"/>
      <c r="K5295" s="9" t="n">
        <f aca="false">IF($A5295="",0,IF(OR(N($D5295)=0,$D5295&amp;""=TOP!$C$5&amp;""),1,0))</f>
        <v>0</v>
      </c>
      <c r="L5295" s="27" t="n">
        <f aca="false">IF($K5295=0,0,IFERROR(INDEX(購買率算出!$P$6:$P$3005,MATCH($A5295&amp;"",購買率算出!$C$6:$C$3005,0)),0))</f>
        <v>0</v>
      </c>
    </row>
    <row r="5296" customFormat="false" ht="15" hidden="false" customHeight="false" outlineLevel="0" collapsed="false">
      <c r="A5296" s="24"/>
      <c r="D5296" s="24"/>
      <c r="F5296" s="24"/>
      <c r="K5296" s="9" t="n">
        <f aca="false">IF($A5296="",0,IF(OR(N($D5296)=0,$D5296&amp;""=TOP!$C$5&amp;""),1,0))</f>
        <v>0</v>
      </c>
      <c r="L5296" s="27" t="n">
        <f aca="false">IF($K5296=0,0,IFERROR(INDEX(購買率算出!$P$6:$P$3005,MATCH($A5296&amp;"",購買率算出!$C$6:$C$3005,0)),0))</f>
        <v>0</v>
      </c>
    </row>
    <row r="5297" customFormat="false" ht="15" hidden="false" customHeight="false" outlineLevel="0" collapsed="false">
      <c r="A5297" s="24"/>
      <c r="D5297" s="24"/>
      <c r="F5297" s="24"/>
      <c r="K5297" s="9" t="n">
        <f aca="false">IF($A5297="",0,IF(OR(N($D5297)=0,$D5297&amp;""=TOP!$C$5&amp;""),1,0))</f>
        <v>0</v>
      </c>
      <c r="L5297" s="27" t="n">
        <f aca="false">IF($K5297=0,0,IFERROR(INDEX(購買率算出!$P$6:$P$3005,MATCH($A5297&amp;"",購買率算出!$C$6:$C$3005,0)),0))</f>
        <v>0</v>
      </c>
    </row>
    <row r="5298" customFormat="false" ht="15" hidden="false" customHeight="false" outlineLevel="0" collapsed="false">
      <c r="A5298" s="24"/>
      <c r="D5298" s="24"/>
      <c r="F5298" s="24"/>
      <c r="K5298" s="9" t="n">
        <f aca="false">IF($A5298="",0,IF(OR(N($D5298)=0,$D5298&amp;""=TOP!$C$5&amp;""),1,0))</f>
        <v>0</v>
      </c>
      <c r="L5298" s="27" t="n">
        <f aca="false">IF($K5298=0,0,IFERROR(INDEX(購買率算出!$P$6:$P$3005,MATCH($A5298&amp;"",購買率算出!$C$6:$C$3005,0)),0))</f>
        <v>0</v>
      </c>
    </row>
    <row r="5299" customFormat="false" ht="15" hidden="false" customHeight="false" outlineLevel="0" collapsed="false">
      <c r="A5299" s="24"/>
      <c r="D5299" s="24"/>
      <c r="F5299" s="24"/>
      <c r="K5299" s="9" t="n">
        <f aca="false">IF($A5299="",0,IF(OR(N($D5299)=0,$D5299&amp;""=TOP!$C$5&amp;""),1,0))</f>
        <v>0</v>
      </c>
      <c r="L5299" s="27" t="n">
        <f aca="false">IF($K5299=0,0,IFERROR(INDEX(購買率算出!$P$6:$P$3005,MATCH($A5299&amp;"",購買率算出!$C$6:$C$3005,0)),0))</f>
        <v>0</v>
      </c>
    </row>
    <row r="5300" customFormat="false" ht="15" hidden="false" customHeight="false" outlineLevel="0" collapsed="false">
      <c r="A5300" s="24"/>
      <c r="D5300" s="24"/>
      <c r="F5300" s="24"/>
      <c r="K5300" s="9" t="n">
        <f aca="false">IF($A5300="",0,IF(OR(N($D5300)=0,$D5300&amp;""=TOP!$C$5&amp;""),1,0))</f>
        <v>0</v>
      </c>
      <c r="L5300" s="27" t="n">
        <f aca="false">IF($K5300=0,0,IFERROR(INDEX(購買率算出!$P$6:$P$3005,MATCH($A5300&amp;"",購買率算出!$C$6:$C$3005,0)),0))</f>
        <v>0</v>
      </c>
    </row>
    <row r="5301" customFormat="false" ht="15" hidden="false" customHeight="false" outlineLevel="0" collapsed="false">
      <c r="A5301" s="24"/>
      <c r="D5301" s="24"/>
      <c r="F5301" s="24"/>
      <c r="K5301" s="9" t="n">
        <f aca="false">IF($A5301="",0,IF(OR(N($D5301)=0,$D5301&amp;""=TOP!$C$5&amp;""),1,0))</f>
        <v>0</v>
      </c>
      <c r="L5301" s="27" t="n">
        <f aca="false">IF($K5301=0,0,IFERROR(INDEX(購買率算出!$P$6:$P$3005,MATCH($A5301&amp;"",購買率算出!$C$6:$C$3005,0)),0))</f>
        <v>0</v>
      </c>
    </row>
    <row r="5302" customFormat="false" ht="15" hidden="false" customHeight="false" outlineLevel="0" collapsed="false">
      <c r="A5302" s="24"/>
      <c r="D5302" s="24"/>
      <c r="F5302" s="24"/>
      <c r="K5302" s="9" t="n">
        <f aca="false">IF($A5302="",0,IF(OR(N($D5302)=0,$D5302&amp;""=TOP!$C$5&amp;""),1,0))</f>
        <v>0</v>
      </c>
      <c r="L5302" s="27" t="n">
        <f aca="false">IF($K5302=0,0,IFERROR(INDEX(購買率算出!$P$6:$P$3005,MATCH($A5302&amp;"",購買率算出!$C$6:$C$3005,0)),0))</f>
        <v>0</v>
      </c>
    </row>
    <row r="5303" customFormat="false" ht="15" hidden="false" customHeight="false" outlineLevel="0" collapsed="false">
      <c r="A5303" s="24"/>
      <c r="D5303" s="24"/>
      <c r="F5303" s="24"/>
      <c r="K5303" s="9" t="n">
        <f aca="false">IF($A5303="",0,IF(OR(N($D5303)=0,$D5303&amp;""=TOP!$C$5&amp;""),1,0))</f>
        <v>0</v>
      </c>
      <c r="L5303" s="27" t="n">
        <f aca="false">IF($K5303=0,0,IFERROR(INDEX(購買率算出!$P$6:$P$3005,MATCH($A5303&amp;"",購買率算出!$C$6:$C$3005,0)),0))</f>
        <v>0</v>
      </c>
    </row>
    <row r="5304" customFormat="false" ht="15" hidden="false" customHeight="false" outlineLevel="0" collapsed="false">
      <c r="A5304" s="24"/>
      <c r="D5304" s="24"/>
      <c r="F5304" s="24"/>
      <c r="K5304" s="9" t="n">
        <f aca="false">IF($A5304="",0,IF(OR(N($D5304)=0,$D5304&amp;""=TOP!$C$5&amp;""),1,0))</f>
        <v>0</v>
      </c>
      <c r="L5304" s="27" t="n">
        <f aca="false">IF($K5304=0,0,IFERROR(INDEX(購買率算出!$P$6:$P$3005,MATCH($A5304&amp;"",購買率算出!$C$6:$C$3005,0)),0))</f>
        <v>0</v>
      </c>
    </row>
    <row r="5305" customFormat="false" ht="15" hidden="false" customHeight="false" outlineLevel="0" collapsed="false">
      <c r="A5305" s="24"/>
      <c r="D5305" s="24"/>
      <c r="F5305" s="24"/>
      <c r="K5305" s="9" t="n">
        <f aca="false">IF($A5305="",0,IF(OR(N($D5305)=0,$D5305&amp;""=TOP!$C$5&amp;""),1,0))</f>
        <v>0</v>
      </c>
      <c r="L5305" s="27" t="n">
        <f aca="false">IF($K5305=0,0,IFERROR(INDEX(購買率算出!$P$6:$P$3005,MATCH($A5305&amp;"",購買率算出!$C$6:$C$3005,0)),0))</f>
        <v>0</v>
      </c>
    </row>
    <row r="5306" customFormat="false" ht="15" hidden="false" customHeight="false" outlineLevel="0" collapsed="false">
      <c r="A5306" s="24"/>
      <c r="D5306" s="24"/>
      <c r="F5306" s="24"/>
      <c r="K5306" s="9" t="n">
        <f aca="false">IF($A5306="",0,IF(OR(N($D5306)=0,$D5306&amp;""=TOP!$C$5&amp;""),1,0))</f>
        <v>0</v>
      </c>
      <c r="L5306" s="27" t="n">
        <f aca="false">IF($K5306=0,0,IFERROR(INDEX(購買率算出!$P$6:$P$3005,MATCH($A5306&amp;"",購買率算出!$C$6:$C$3005,0)),0))</f>
        <v>0</v>
      </c>
    </row>
    <row r="5307" customFormat="false" ht="15" hidden="false" customHeight="false" outlineLevel="0" collapsed="false">
      <c r="A5307" s="24"/>
      <c r="D5307" s="24"/>
      <c r="F5307" s="24"/>
      <c r="K5307" s="9" t="n">
        <f aca="false">IF($A5307="",0,IF(OR(N($D5307)=0,$D5307&amp;""=TOP!$C$5&amp;""),1,0))</f>
        <v>0</v>
      </c>
      <c r="L5307" s="27" t="n">
        <f aca="false">IF($K5307=0,0,IFERROR(INDEX(購買率算出!$P$6:$P$3005,MATCH($A5307&amp;"",購買率算出!$C$6:$C$3005,0)),0))</f>
        <v>0</v>
      </c>
    </row>
    <row r="5308" customFormat="false" ht="15" hidden="false" customHeight="false" outlineLevel="0" collapsed="false">
      <c r="A5308" s="24"/>
      <c r="D5308" s="24"/>
      <c r="F5308" s="24"/>
      <c r="K5308" s="9" t="n">
        <f aca="false">IF($A5308="",0,IF(OR(N($D5308)=0,$D5308&amp;""=TOP!$C$5&amp;""),1,0))</f>
        <v>0</v>
      </c>
      <c r="L5308" s="27" t="n">
        <f aca="false">IF($K5308=0,0,IFERROR(INDEX(購買率算出!$P$6:$P$3005,MATCH($A5308&amp;"",購買率算出!$C$6:$C$3005,0)),0))</f>
        <v>0</v>
      </c>
    </row>
    <row r="5309" customFormat="false" ht="15" hidden="false" customHeight="false" outlineLevel="0" collapsed="false">
      <c r="A5309" s="24"/>
      <c r="D5309" s="24"/>
      <c r="F5309" s="24"/>
      <c r="K5309" s="9" t="n">
        <f aca="false">IF($A5309="",0,IF(OR(N($D5309)=0,$D5309&amp;""=TOP!$C$5&amp;""),1,0))</f>
        <v>0</v>
      </c>
      <c r="L5309" s="27" t="n">
        <f aca="false">IF($K5309=0,0,IFERROR(INDEX(購買率算出!$P$6:$P$3005,MATCH($A5309&amp;"",購買率算出!$C$6:$C$3005,0)),0))</f>
        <v>0</v>
      </c>
    </row>
    <row r="5310" customFormat="false" ht="15" hidden="false" customHeight="false" outlineLevel="0" collapsed="false">
      <c r="A5310" s="24"/>
      <c r="D5310" s="24"/>
      <c r="F5310" s="24"/>
      <c r="K5310" s="9" t="n">
        <f aca="false">IF($A5310="",0,IF(OR(N($D5310)=0,$D5310&amp;""=TOP!$C$5&amp;""),1,0))</f>
        <v>0</v>
      </c>
      <c r="L5310" s="27" t="n">
        <f aca="false">IF($K5310=0,0,IFERROR(INDEX(購買率算出!$P$6:$P$3005,MATCH($A5310&amp;"",購買率算出!$C$6:$C$3005,0)),0))</f>
        <v>0</v>
      </c>
    </row>
    <row r="5311" customFormat="false" ht="15" hidden="false" customHeight="false" outlineLevel="0" collapsed="false">
      <c r="A5311" s="24"/>
      <c r="D5311" s="24"/>
      <c r="F5311" s="24"/>
      <c r="K5311" s="9" t="n">
        <f aca="false">IF($A5311="",0,IF(OR(N($D5311)=0,$D5311&amp;""=TOP!$C$5&amp;""),1,0))</f>
        <v>0</v>
      </c>
      <c r="L5311" s="27" t="n">
        <f aca="false">IF($K5311=0,0,IFERROR(INDEX(購買率算出!$P$6:$P$3005,MATCH($A5311&amp;"",購買率算出!$C$6:$C$3005,0)),0))</f>
        <v>0</v>
      </c>
    </row>
    <row r="5312" customFormat="false" ht="15" hidden="false" customHeight="false" outlineLevel="0" collapsed="false">
      <c r="A5312" s="24"/>
      <c r="D5312" s="24"/>
      <c r="F5312" s="24"/>
      <c r="K5312" s="9" t="n">
        <f aca="false">IF($A5312="",0,IF(OR(N($D5312)=0,$D5312&amp;""=TOP!$C$5&amp;""),1,0))</f>
        <v>0</v>
      </c>
      <c r="L5312" s="27" t="n">
        <f aca="false">IF($K5312=0,0,IFERROR(INDEX(購買率算出!$P$6:$P$3005,MATCH($A5312&amp;"",購買率算出!$C$6:$C$3005,0)),0))</f>
        <v>0</v>
      </c>
    </row>
    <row r="5313" customFormat="false" ht="15" hidden="false" customHeight="false" outlineLevel="0" collapsed="false">
      <c r="A5313" s="24"/>
      <c r="D5313" s="24"/>
      <c r="F5313" s="24"/>
      <c r="K5313" s="9" t="n">
        <f aca="false">IF($A5313="",0,IF(OR(N($D5313)=0,$D5313&amp;""=TOP!$C$5&amp;""),1,0))</f>
        <v>0</v>
      </c>
      <c r="L5313" s="27" t="n">
        <f aca="false">IF($K5313=0,0,IFERROR(INDEX(購買率算出!$P$6:$P$3005,MATCH($A5313&amp;"",購買率算出!$C$6:$C$3005,0)),0))</f>
        <v>0</v>
      </c>
    </row>
    <row r="5314" customFormat="false" ht="15" hidden="false" customHeight="false" outlineLevel="0" collapsed="false">
      <c r="A5314" s="24"/>
      <c r="D5314" s="24"/>
      <c r="F5314" s="24"/>
      <c r="K5314" s="9" t="n">
        <f aca="false">IF($A5314="",0,IF(OR(N($D5314)=0,$D5314&amp;""=TOP!$C$5&amp;""),1,0))</f>
        <v>0</v>
      </c>
      <c r="L5314" s="27" t="n">
        <f aca="false">IF($K5314=0,0,IFERROR(INDEX(購買率算出!$P$6:$P$3005,MATCH($A5314&amp;"",購買率算出!$C$6:$C$3005,0)),0))</f>
        <v>0</v>
      </c>
    </row>
    <row r="5315" customFormat="false" ht="15" hidden="false" customHeight="false" outlineLevel="0" collapsed="false">
      <c r="A5315" s="24"/>
      <c r="D5315" s="24"/>
      <c r="F5315" s="24"/>
      <c r="K5315" s="9" t="n">
        <f aca="false">IF($A5315="",0,IF(OR(N($D5315)=0,$D5315&amp;""=TOP!$C$5&amp;""),1,0))</f>
        <v>0</v>
      </c>
      <c r="L5315" s="27" t="n">
        <f aca="false">IF($K5315=0,0,IFERROR(INDEX(購買率算出!$P$6:$P$3005,MATCH($A5315&amp;"",購買率算出!$C$6:$C$3005,0)),0))</f>
        <v>0</v>
      </c>
    </row>
    <row r="5316" customFormat="false" ht="15" hidden="false" customHeight="false" outlineLevel="0" collapsed="false">
      <c r="A5316" s="24"/>
      <c r="D5316" s="24"/>
      <c r="F5316" s="24"/>
      <c r="K5316" s="9" t="n">
        <f aca="false">IF($A5316="",0,IF(OR(N($D5316)=0,$D5316&amp;""=TOP!$C$5&amp;""),1,0))</f>
        <v>0</v>
      </c>
      <c r="L5316" s="27" t="n">
        <f aca="false">IF($K5316=0,0,IFERROR(INDEX(購買率算出!$P$6:$P$3005,MATCH($A5316&amp;"",購買率算出!$C$6:$C$3005,0)),0))</f>
        <v>0</v>
      </c>
    </row>
    <row r="5317" customFormat="false" ht="15" hidden="false" customHeight="false" outlineLevel="0" collapsed="false">
      <c r="A5317" s="24"/>
      <c r="D5317" s="24"/>
      <c r="F5317" s="24"/>
      <c r="K5317" s="9" t="n">
        <f aca="false">IF($A5317="",0,IF(OR(N($D5317)=0,$D5317&amp;""=TOP!$C$5&amp;""),1,0))</f>
        <v>0</v>
      </c>
      <c r="L5317" s="27" t="n">
        <f aca="false">IF($K5317=0,0,IFERROR(INDEX(購買率算出!$P$6:$P$3005,MATCH($A5317&amp;"",購買率算出!$C$6:$C$3005,0)),0))</f>
        <v>0</v>
      </c>
    </row>
    <row r="5318" customFormat="false" ht="15" hidden="false" customHeight="false" outlineLevel="0" collapsed="false">
      <c r="A5318" s="24"/>
      <c r="D5318" s="24"/>
      <c r="F5318" s="24"/>
      <c r="K5318" s="9" t="n">
        <f aca="false">IF($A5318="",0,IF(OR(N($D5318)=0,$D5318&amp;""=TOP!$C$5&amp;""),1,0))</f>
        <v>0</v>
      </c>
      <c r="L5318" s="27" t="n">
        <f aca="false">IF($K5318=0,0,IFERROR(INDEX(購買率算出!$P$6:$P$3005,MATCH($A5318&amp;"",購買率算出!$C$6:$C$3005,0)),0))</f>
        <v>0</v>
      </c>
    </row>
    <row r="5319" customFormat="false" ht="15" hidden="false" customHeight="false" outlineLevel="0" collapsed="false">
      <c r="A5319" s="24"/>
      <c r="D5319" s="24"/>
      <c r="F5319" s="24"/>
      <c r="K5319" s="9" t="n">
        <f aca="false">IF($A5319="",0,IF(OR(N($D5319)=0,$D5319&amp;""=TOP!$C$5&amp;""),1,0))</f>
        <v>0</v>
      </c>
      <c r="L5319" s="27" t="n">
        <f aca="false">IF($K5319=0,0,IFERROR(INDEX(購買率算出!$P$6:$P$3005,MATCH($A5319&amp;"",購買率算出!$C$6:$C$3005,0)),0))</f>
        <v>0</v>
      </c>
    </row>
    <row r="5320" customFormat="false" ht="15" hidden="false" customHeight="false" outlineLevel="0" collapsed="false">
      <c r="A5320" s="24"/>
      <c r="D5320" s="24"/>
      <c r="F5320" s="24"/>
      <c r="K5320" s="9" t="n">
        <f aca="false">IF($A5320="",0,IF(OR(N($D5320)=0,$D5320&amp;""=TOP!$C$5&amp;""),1,0))</f>
        <v>0</v>
      </c>
      <c r="L5320" s="27" t="n">
        <f aca="false">IF($K5320=0,0,IFERROR(INDEX(購買率算出!$P$6:$P$3005,MATCH($A5320&amp;"",購買率算出!$C$6:$C$3005,0)),0))</f>
        <v>0</v>
      </c>
    </row>
    <row r="5321" customFormat="false" ht="15" hidden="false" customHeight="false" outlineLevel="0" collapsed="false">
      <c r="A5321" s="24"/>
      <c r="D5321" s="24"/>
      <c r="F5321" s="24"/>
      <c r="K5321" s="9" t="n">
        <f aca="false">IF($A5321="",0,IF(OR(N($D5321)=0,$D5321&amp;""=TOP!$C$5&amp;""),1,0))</f>
        <v>0</v>
      </c>
      <c r="L5321" s="27" t="n">
        <f aca="false">IF($K5321=0,0,IFERROR(INDEX(購買率算出!$P$6:$P$3005,MATCH($A5321&amp;"",購買率算出!$C$6:$C$3005,0)),0))</f>
        <v>0</v>
      </c>
    </row>
    <row r="5322" customFormat="false" ht="15" hidden="false" customHeight="false" outlineLevel="0" collapsed="false">
      <c r="A5322" s="24"/>
      <c r="D5322" s="24"/>
      <c r="F5322" s="24"/>
      <c r="K5322" s="9" t="n">
        <f aca="false">IF($A5322="",0,IF(OR(N($D5322)=0,$D5322&amp;""=TOP!$C$5&amp;""),1,0))</f>
        <v>0</v>
      </c>
      <c r="L5322" s="27" t="n">
        <f aca="false">IF($K5322=0,0,IFERROR(INDEX(購買率算出!$P$6:$P$3005,MATCH($A5322&amp;"",購買率算出!$C$6:$C$3005,0)),0))</f>
        <v>0</v>
      </c>
    </row>
    <row r="5323" customFormat="false" ht="15" hidden="false" customHeight="false" outlineLevel="0" collapsed="false">
      <c r="A5323" s="24"/>
      <c r="D5323" s="24"/>
      <c r="F5323" s="24"/>
      <c r="K5323" s="9" t="n">
        <f aca="false">IF($A5323="",0,IF(OR(N($D5323)=0,$D5323&amp;""=TOP!$C$5&amp;""),1,0))</f>
        <v>0</v>
      </c>
      <c r="L5323" s="27" t="n">
        <f aca="false">IF($K5323=0,0,IFERROR(INDEX(購買率算出!$P$6:$P$3005,MATCH($A5323&amp;"",購買率算出!$C$6:$C$3005,0)),0))</f>
        <v>0</v>
      </c>
    </row>
    <row r="5324" customFormat="false" ht="15" hidden="false" customHeight="false" outlineLevel="0" collapsed="false">
      <c r="A5324" s="24"/>
      <c r="D5324" s="24"/>
      <c r="F5324" s="24"/>
      <c r="K5324" s="9" t="n">
        <f aca="false">IF($A5324="",0,IF(OR(N($D5324)=0,$D5324&amp;""=TOP!$C$5&amp;""),1,0))</f>
        <v>0</v>
      </c>
      <c r="L5324" s="27" t="n">
        <f aca="false">IF($K5324=0,0,IFERROR(INDEX(購買率算出!$P$6:$P$3005,MATCH($A5324&amp;"",購買率算出!$C$6:$C$3005,0)),0))</f>
        <v>0</v>
      </c>
    </row>
    <row r="5325" customFormat="false" ht="15" hidden="false" customHeight="false" outlineLevel="0" collapsed="false">
      <c r="A5325" s="24"/>
      <c r="D5325" s="24"/>
      <c r="F5325" s="24"/>
      <c r="K5325" s="9" t="n">
        <f aca="false">IF($A5325="",0,IF(OR(N($D5325)=0,$D5325&amp;""=TOP!$C$5&amp;""),1,0))</f>
        <v>0</v>
      </c>
      <c r="L5325" s="27" t="n">
        <f aca="false">IF($K5325=0,0,IFERROR(INDEX(購買率算出!$P$6:$P$3005,MATCH($A5325&amp;"",購買率算出!$C$6:$C$3005,0)),0))</f>
        <v>0</v>
      </c>
    </row>
    <row r="5326" customFormat="false" ht="15" hidden="false" customHeight="false" outlineLevel="0" collapsed="false">
      <c r="A5326" s="24"/>
      <c r="D5326" s="24"/>
      <c r="F5326" s="24"/>
      <c r="K5326" s="9" t="n">
        <f aca="false">IF($A5326="",0,IF(OR(N($D5326)=0,$D5326&amp;""=TOP!$C$5&amp;""),1,0))</f>
        <v>0</v>
      </c>
      <c r="L5326" s="27" t="n">
        <f aca="false">IF($K5326=0,0,IFERROR(INDEX(購買率算出!$P$6:$P$3005,MATCH($A5326&amp;"",購買率算出!$C$6:$C$3005,0)),0))</f>
        <v>0</v>
      </c>
    </row>
    <row r="5327" customFormat="false" ht="15" hidden="false" customHeight="false" outlineLevel="0" collapsed="false">
      <c r="A5327" s="24"/>
      <c r="D5327" s="24"/>
      <c r="F5327" s="24"/>
      <c r="K5327" s="9" t="n">
        <f aca="false">IF($A5327="",0,IF(OR(N($D5327)=0,$D5327&amp;""=TOP!$C$5&amp;""),1,0))</f>
        <v>0</v>
      </c>
      <c r="L5327" s="27" t="n">
        <f aca="false">IF($K5327=0,0,IFERROR(INDEX(購買率算出!$P$6:$P$3005,MATCH($A5327&amp;"",購買率算出!$C$6:$C$3005,0)),0))</f>
        <v>0</v>
      </c>
    </row>
    <row r="5328" customFormat="false" ht="15" hidden="false" customHeight="false" outlineLevel="0" collapsed="false">
      <c r="A5328" s="24"/>
      <c r="D5328" s="24"/>
      <c r="F5328" s="24"/>
      <c r="K5328" s="9" t="n">
        <f aca="false">IF($A5328="",0,IF(OR(N($D5328)=0,$D5328&amp;""=TOP!$C$5&amp;""),1,0))</f>
        <v>0</v>
      </c>
      <c r="L5328" s="27" t="n">
        <f aca="false">IF($K5328=0,0,IFERROR(INDEX(購買率算出!$P$6:$P$3005,MATCH($A5328&amp;"",購買率算出!$C$6:$C$3005,0)),0))</f>
        <v>0</v>
      </c>
    </row>
    <row r="5329" customFormat="false" ht="15" hidden="false" customHeight="false" outlineLevel="0" collapsed="false">
      <c r="A5329" s="24"/>
      <c r="D5329" s="24"/>
      <c r="F5329" s="24"/>
      <c r="K5329" s="9" t="n">
        <f aca="false">IF($A5329="",0,IF(OR(N($D5329)=0,$D5329&amp;""=TOP!$C$5&amp;""),1,0))</f>
        <v>0</v>
      </c>
      <c r="L5329" s="27" t="n">
        <f aca="false">IF($K5329=0,0,IFERROR(INDEX(購買率算出!$P$6:$P$3005,MATCH($A5329&amp;"",購買率算出!$C$6:$C$3005,0)),0))</f>
        <v>0</v>
      </c>
    </row>
    <row r="5330" customFormat="false" ht="15" hidden="false" customHeight="false" outlineLevel="0" collapsed="false">
      <c r="A5330" s="24"/>
      <c r="D5330" s="24"/>
      <c r="F5330" s="24"/>
      <c r="K5330" s="9" t="n">
        <f aca="false">IF($A5330="",0,IF(OR(N($D5330)=0,$D5330&amp;""=TOP!$C$5&amp;""),1,0))</f>
        <v>0</v>
      </c>
      <c r="L5330" s="27" t="n">
        <f aca="false">IF($K5330=0,0,IFERROR(INDEX(購買率算出!$P$6:$P$3005,MATCH($A5330&amp;"",購買率算出!$C$6:$C$3005,0)),0))</f>
        <v>0</v>
      </c>
    </row>
    <row r="5331" customFormat="false" ht="15" hidden="false" customHeight="false" outlineLevel="0" collapsed="false">
      <c r="A5331" s="24"/>
      <c r="D5331" s="24"/>
      <c r="F5331" s="24"/>
      <c r="K5331" s="9" t="n">
        <f aca="false">IF($A5331="",0,IF(OR(N($D5331)=0,$D5331&amp;""=TOP!$C$5&amp;""),1,0))</f>
        <v>0</v>
      </c>
      <c r="L5331" s="27" t="n">
        <f aca="false">IF($K5331=0,0,IFERROR(INDEX(購買率算出!$P$6:$P$3005,MATCH($A5331&amp;"",購買率算出!$C$6:$C$3005,0)),0))</f>
        <v>0</v>
      </c>
    </row>
    <row r="5332" customFormat="false" ht="15" hidden="false" customHeight="false" outlineLevel="0" collapsed="false">
      <c r="A5332" s="24"/>
      <c r="D5332" s="24"/>
      <c r="F5332" s="24"/>
      <c r="K5332" s="9" t="n">
        <f aca="false">IF($A5332="",0,IF(OR(N($D5332)=0,$D5332&amp;""=TOP!$C$5&amp;""),1,0))</f>
        <v>0</v>
      </c>
      <c r="L5332" s="27" t="n">
        <f aca="false">IF($K5332=0,0,IFERROR(INDEX(購買率算出!$P$6:$P$3005,MATCH($A5332&amp;"",購買率算出!$C$6:$C$3005,0)),0))</f>
        <v>0</v>
      </c>
    </row>
    <row r="5333" customFormat="false" ht="15" hidden="false" customHeight="false" outlineLevel="0" collapsed="false">
      <c r="A5333" s="24"/>
      <c r="D5333" s="24"/>
      <c r="F5333" s="24"/>
      <c r="K5333" s="9" t="n">
        <f aca="false">IF($A5333="",0,IF(OR(N($D5333)=0,$D5333&amp;""=TOP!$C$5&amp;""),1,0))</f>
        <v>0</v>
      </c>
      <c r="L5333" s="27" t="n">
        <f aca="false">IF($K5333=0,0,IFERROR(INDEX(購買率算出!$P$6:$P$3005,MATCH($A5333&amp;"",購買率算出!$C$6:$C$3005,0)),0))</f>
        <v>0</v>
      </c>
    </row>
    <row r="5334" customFormat="false" ht="15" hidden="false" customHeight="false" outlineLevel="0" collapsed="false">
      <c r="A5334" s="24"/>
      <c r="D5334" s="24"/>
      <c r="F5334" s="24"/>
      <c r="K5334" s="9" t="n">
        <f aca="false">IF($A5334="",0,IF(OR(N($D5334)=0,$D5334&amp;""=TOP!$C$5&amp;""),1,0))</f>
        <v>0</v>
      </c>
      <c r="L5334" s="27" t="n">
        <f aca="false">IF($K5334=0,0,IFERROR(INDEX(購買率算出!$P$6:$P$3005,MATCH($A5334&amp;"",購買率算出!$C$6:$C$3005,0)),0))</f>
        <v>0</v>
      </c>
    </row>
    <row r="5335" customFormat="false" ht="15" hidden="false" customHeight="false" outlineLevel="0" collapsed="false">
      <c r="A5335" s="24"/>
      <c r="D5335" s="24"/>
      <c r="F5335" s="24"/>
      <c r="K5335" s="9" t="n">
        <f aca="false">IF($A5335="",0,IF(OR(N($D5335)=0,$D5335&amp;""=TOP!$C$5&amp;""),1,0))</f>
        <v>0</v>
      </c>
      <c r="L5335" s="27" t="n">
        <f aca="false">IF($K5335=0,0,IFERROR(INDEX(購買率算出!$P$6:$P$3005,MATCH($A5335&amp;"",購買率算出!$C$6:$C$3005,0)),0))</f>
        <v>0</v>
      </c>
    </row>
    <row r="5336" customFormat="false" ht="15" hidden="false" customHeight="false" outlineLevel="0" collapsed="false">
      <c r="A5336" s="24"/>
      <c r="D5336" s="24"/>
      <c r="F5336" s="24"/>
      <c r="K5336" s="9" t="n">
        <f aca="false">IF($A5336="",0,IF(OR(N($D5336)=0,$D5336&amp;""=TOP!$C$5&amp;""),1,0))</f>
        <v>0</v>
      </c>
      <c r="L5336" s="27" t="n">
        <f aca="false">IF($K5336=0,0,IFERROR(INDEX(購買率算出!$P$6:$P$3005,MATCH($A5336&amp;"",購買率算出!$C$6:$C$3005,0)),0))</f>
        <v>0</v>
      </c>
    </row>
    <row r="5337" customFormat="false" ht="15" hidden="false" customHeight="false" outlineLevel="0" collapsed="false">
      <c r="A5337" s="24"/>
      <c r="D5337" s="24"/>
      <c r="F5337" s="24"/>
      <c r="K5337" s="9" t="n">
        <f aca="false">IF($A5337="",0,IF(OR(N($D5337)=0,$D5337&amp;""=TOP!$C$5&amp;""),1,0))</f>
        <v>0</v>
      </c>
      <c r="L5337" s="27" t="n">
        <f aca="false">IF($K5337=0,0,IFERROR(INDEX(購買率算出!$P$6:$P$3005,MATCH($A5337&amp;"",購買率算出!$C$6:$C$3005,0)),0))</f>
        <v>0</v>
      </c>
    </row>
    <row r="5338" customFormat="false" ht="15" hidden="false" customHeight="false" outlineLevel="0" collapsed="false">
      <c r="A5338" s="24"/>
      <c r="D5338" s="24"/>
      <c r="F5338" s="24"/>
      <c r="K5338" s="9" t="n">
        <f aca="false">IF($A5338="",0,IF(OR(N($D5338)=0,$D5338&amp;""=TOP!$C$5&amp;""),1,0))</f>
        <v>0</v>
      </c>
      <c r="L5338" s="27" t="n">
        <f aca="false">IF($K5338=0,0,IFERROR(INDEX(購買率算出!$P$6:$P$3005,MATCH($A5338&amp;"",購買率算出!$C$6:$C$3005,0)),0))</f>
        <v>0</v>
      </c>
    </row>
    <row r="5339" customFormat="false" ht="15" hidden="false" customHeight="false" outlineLevel="0" collapsed="false">
      <c r="A5339" s="24"/>
      <c r="D5339" s="24"/>
      <c r="F5339" s="24"/>
      <c r="K5339" s="9" t="n">
        <f aca="false">IF($A5339="",0,IF(OR(N($D5339)=0,$D5339&amp;""=TOP!$C$5&amp;""),1,0))</f>
        <v>0</v>
      </c>
      <c r="L5339" s="27" t="n">
        <f aca="false">IF($K5339=0,0,IFERROR(INDEX(購買率算出!$P$6:$P$3005,MATCH($A5339&amp;"",購買率算出!$C$6:$C$3005,0)),0))</f>
        <v>0</v>
      </c>
    </row>
    <row r="5340" customFormat="false" ht="15" hidden="false" customHeight="false" outlineLevel="0" collapsed="false">
      <c r="A5340" s="24"/>
      <c r="D5340" s="24"/>
      <c r="F5340" s="24"/>
      <c r="K5340" s="9" t="n">
        <f aca="false">IF($A5340="",0,IF(OR(N($D5340)=0,$D5340&amp;""=TOP!$C$5&amp;""),1,0))</f>
        <v>0</v>
      </c>
      <c r="L5340" s="27" t="n">
        <f aca="false">IF($K5340=0,0,IFERROR(INDEX(購買率算出!$P$6:$P$3005,MATCH($A5340&amp;"",購買率算出!$C$6:$C$3005,0)),0))</f>
        <v>0</v>
      </c>
    </row>
    <row r="5341" customFormat="false" ht="15" hidden="false" customHeight="false" outlineLevel="0" collapsed="false">
      <c r="A5341" s="24"/>
      <c r="D5341" s="24"/>
      <c r="F5341" s="24"/>
      <c r="K5341" s="9" t="n">
        <f aca="false">IF($A5341="",0,IF(OR(N($D5341)=0,$D5341&amp;""=TOP!$C$5&amp;""),1,0))</f>
        <v>0</v>
      </c>
      <c r="L5341" s="27" t="n">
        <f aca="false">IF($K5341=0,0,IFERROR(INDEX(購買率算出!$P$6:$P$3005,MATCH($A5341&amp;"",購買率算出!$C$6:$C$3005,0)),0))</f>
        <v>0</v>
      </c>
    </row>
    <row r="5342" customFormat="false" ht="15" hidden="false" customHeight="false" outlineLevel="0" collapsed="false">
      <c r="A5342" s="24"/>
      <c r="D5342" s="24"/>
      <c r="F5342" s="24"/>
      <c r="K5342" s="9" t="n">
        <f aca="false">IF($A5342="",0,IF(OR(N($D5342)=0,$D5342&amp;""=TOP!$C$5&amp;""),1,0))</f>
        <v>0</v>
      </c>
      <c r="L5342" s="27" t="n">
        <f aca="false">IF($K5342=0,0,IFERROR(INDEX(購買率算出!$P$6:$P$3005,MATCH($A5342&amp;"",購買率算出!$C$6:$C$3005,0)),0))</f>
        <v>0</v>
      </c>
    </row>
    <row r="5343" customFormat="false" ht="15" hidden="false" customHeight="false" outlineLevel="0" collapsed="false">
      <c r="A5343" s="24"/>
      <c r="D5343" s="24"/>
      <c r="F5343" s="24"/>
      <c r="K5343" s="9" t="n">
        <f aca="false">IF($A5343="",0,IF(OR(N($D5343)=0,$D5343&amp;""=TOP!$C$5&amp;""),1,0))</f>
        <v>0</v>
      </c>
      <c r="L5343" s="27" t="n">
        <f aca="false">IF($K5343=0,0,IFERROR(INDEX(購買率算出!$P$6:$P$3005,MATCH($A5343&amp;"",購買率算出!$C$6:$C$3005,0)),0))</f>
        <v>0</v>
      </c>
    </row>
    <row r="5344" customFormat="false" ht="15" hidden="false" customHeight="false" outlineLevel="0" collapsed="false">
      <c r="A5344" s="24"/>
      <c r="D5344" s="24"/>
      <c r="F5344" s="24"/>
      <c r="K5344" s="9" t="n">
        <f aca="false">IF($A5344="",0,IF(OR(N($D5344)=0,$D5344&amp;""=TOP!$C$5&amp;""),1,0))</f>
        <v>0</v>
      </c>
      <c r="L5344" s="27" t="n">
        <f aca="false">IF($K5344=0,0,IFERROR(INDEX(購買率算出!$P$6:$P$3005,MATCH($A5344&amp;"",購買率算出!$C$6:$C$3005,0)),0))</f>
        <v>0</v>
      </c>
    </row>
    <row r="5345" customFormat="false" ht="15" hidden="false" customHeight="false" outlineLevel="0" collapsed="false">
      <c r="A5345" s="24"/>
      <c r="D5345" s="24"/>
      <c r="F5345" s="24"/>
      <c r="K5345" s="9" t="n">
        <f aca="false">IF($A5345="",0,IF(OR(N($D5345)=0,$D5345&amp;""=TOP!$C$5&amp;""),1,0))</f>
        <v>0</v>
      </c>
      <c r="L5345" s="27" t="n">
        <f aca="false">IF($K5345=0,0,IFERROR(INDEX(購買率算出!$P$6:$P$3005,MATCH($A5345&amp;"",購買率算出!$C$6:$C$3005,0)),0))</f>
        <v>0</v>
      </c>
    </row>
    <row r="5346" customFormat="false" ht="15" hidden="false" customHeight="false" outlineLevel="0" collapsed="false">
      <c r="A5346" s="24"/>
      <c r="D5346" s="24"/>
      <c r="F5346" s="24"/>
      <c r="K5346" s="9" t="n">
        <f aca="false">IF($A5346="",0,IF(OR(N($D5346)=0,$D5346&amp;""=TOP!$C$5&amp;""),1,0))</f>
        <v>0</v>
      </c>
      <c r="L5346" s="27" t="n">
        <f aca="false">IF($K5346=0,0,IFERROR(INDEX(購買率算出!$P$6:$P$3005,MATCH($A5346&amp;"",購買率算出!$C$6:$C$3005,0)),0))</f>
        <v>0</v>
      </c>
    </row>
    <row r="5347" customFormat="false" ht="15" hidden="false" customHeight="false" outlineLevel="0" collapsed="false">
      <c r="A5347" s="24"/>
      <c r="D5347" s="24"/>
      <c r="F5347" s="24"/>
      <c r="K5347" s="9" t="n">
        <f aca="false">IF($A5347="",0,IF(OR(N($D5347)=0,$D5347&amp;""=TOP!$C$5&amp;""),1,0))</f>
        <v>0</v>
      </c>
      <c r="L5347" s="27" t="n">
        <f aca="false">IF($K5347=0,0,IFERROR(INDEX(購買率算出!$P$6:$P$3005,MATCH($A5347&amp;"",購買率算出!$C$6:$C$3005,0)),0))</f>
        <v>0</v>
      </c>
    </row>
    <row r="5348" customFormat="false" ht="15" hidden="false" customHeight="false" outlineLevel="0" collapsed="false">
      <c r="A5348" s="24"/>
      <c r="D5348" s="24"/>
      <c r="F5348" s="24"/>
      <c r="K5348" s="9" t="n">
        <f aca="false">IF($A5348="",0,IF(OR(N($D5348)=0,$D5348&amp;""=TOP!$C$5&amp;""),1,0))</f>
        <v>0</v>
      </c>
      <c r="L5348" s="27" t="n">
        <f aca="false">IF($K5348=0,0,IFERROR(INDEX(購買率算出!$P$6:$P$3005,MATCH($A5348&amp;"",購買率算出!$C$6:$C$3005,0)),0))</f>
        <v>0</v>
      </c>
    </row>
    <row r="5349" customFormat="false" ht="15" hidden="false" customHeight="false" outlineLevel="0" collapsed="false">
      <c r="A5349" s="24"/>
      <c r="D5349" s="24"/>
      <c r="F5349" s="24"/>
      <c r="K5349" s="9" t="n">
        <f aca="false">IF($A5349="",0,IF(OR(N($D5349)=0,$D5349&amp;""=TOP!$C$5&amp;""),1,0))</f>
        <v>0</v>
      </c>
      <c r="L5349" s="27" t="n">
        <f aca="false">IF($K5349=0,0,IFERROR(INDEX(購買率算出!$P$6:$P$3005,MATCH($A5349&amp;"",購買率算出!$C$6:$C$3005,0)),0))</f>
        <v>0</v>
      </c>
    </row>
    <row r="5350" customFormat="false" ht="15" hidden="false" customHeight="false" outlineLevel="0" collapsed="false">
      <c r="A5350" s="24"/>
      <c r="D5350" s="24"/>
      <c r="F5350" s="24"/>
      <c r="K5350" s="9" t="n">
        <f aca="false">IF($A5350="",0,IF(OR(N($D5350)=0,$D5350&amp;""=TOP!$C$5&amp;""),1,0))</f>
        <v>0</v>
      </c>
      <c r="L5350" s="27" t="n">
        <f aca="false">IF($K5350=0,0,IFERROR(INDEX(購買率算出!$P$6:$P$3005,MATCH($A5350&amp;"",購買率算出!$C$6:$C$3005,0)),0))</f>
        <v>0</v>
      </c>
    </row>
    <row r="5351" customFormat="false" ht="15" hidden="false" customHeight="false" outlineLevel="0" collapsed="false">
      <c r="A5351" s="24"/>
      <c r="D5351" s="24"/>
      <c r="F5351" s="24"/>
      <c r="K5351" s="9" t="n">
        <f aca="false">IF($A5351="",0,IF(OR(N($D5351)=0,$D5351&amp;""=TOP!$C$5&amp;""),1,0))</f>
        <v>0</v>
      </c>
      <c r="L5351" s="27" t="n">
        <f aca="false">IF($K5351=0,0,IFERROR(INDEX(購買率算出!$P$6:$P$3005,MATCH($A5351&amp;"",購買率算出!$C$6:$C$3005,0)),0))</f>
        <v>0</v>
      </c>
    </row>
    <row r="5352" customFormat="false" ht="15" hidden="false" customHeight="false" outlineLevel="0" collapsed="false">
      <c r="A5352" s="24"/>
      <c r="D5352" s="24"/>
      <c r="F5352" s="24"/>
      <c r="K5352" s="9" t="n">
        <f aca="false">IF($A5352="",0,IF(OR(N($D5352)=0,$D5352&amp;""=TOP!$C$5&amp;""),1,0))</f>
        <v>0</v>
      </c>
      <c r="L5352" s="27" t="n">
        <f aca="false">IF($K5352=0,0,IFERROR(INDEX(購買率算出!$P$6:$P$3005,MATCH($A5352&amp;"",購買率算出!$C$6:$C$3005,0)),0))</f>
        <v>0</v>
      </c>
    </row>
    <row r="5353" customFormat="false" ht="15" hidden="false" customHeight="false" outlineLevel="0" collapsed="false">
      <c r="A5353" s="24"/>
      <c r="D5353" s="24"/>
      <c r="F5353" s="24"/>
      <c r="K5353" s="9" t="n">
        <f aca="false">IF($A5353="",0,IF(OR(N($D5353)=0,$D5353&amp;""=TOP!$C$5&amp;""),1,0))</f>
        <v>0</v>
      </c>
      <c r="L5353" s="27" t="n">
        <f aca="false">IF($K5353=0,0,IFERROR(INDEX(購買率算出!$P$6:$P$3005,MATCH($A5353&amp;"",購買率算出!$C$6:$C$3005,0)),0))</f>
        <v>0</v>
      </c>
    </row>
    <row r="5354" customFormat="false" ht="15" hidden="false" customHeight="false" outlineLevel="0" collapsed="false">
      <c r="A5354" s="24"/>
      <c r="D5354" s="24"/>
      <c r="F5354" s="24"/>
      <c r="K5354" s="9" t="n">
        <f aca="false">IF($A5354="",0,IF(OR(N($D5354)=0,$D5354&amp;""=TOP!$C$5&amp;""),1,0))</f>
        <v>0</v>
      </c>
      <c r="L5354" s="27" t="n">
        <f aca="false">IF($K5354=0,0,IFERROR(INDEX(購買率算出!$P$6:$P$3005,MATCH($A5354&amp;"",購買率算出!$C$6:$C$3005,0)),0))</f>
        <v>0</v>
      </c>
    </row>
    <row r="5355" customFormat="false" ht="15" hidden="false" customHeight="false" outlineLevel="0" collapsed="false">
      <c r="A5355" s="24"/>
      <c r="D5355" s="24"/>
      <c r="F5355" s="24"/>
      <c r="K5355" s="9" t="n">
        <f aca="false">IF($A5355="",0,IF(OR(N($D5355)=0,$D5355&amp;""=TOP!$C$5&amp;""),1,0))</f>
        <v>0</v>
      </c>
      <c r="L5355" s="27" t="n">
        <f aca="false">IF($K5355=0,0,IFERROR(INDEX(購買率算出!$P$6:$P$3005,MATCH($A5355&amp;"",購買率算出!$C$6:$C$3005,0)),0))</f>
        <v>0</v>
      </c>
    </row>
    <row r="5356" customFormat="false" ht="15" hidden="false" customHeight="false" outlineLevel="0" collapsed="false">
      <c r="A5356" s="24"/>
      <c r="D5356" s="24"/>
      <c r="F5356" s="24"/>
      <c r="K5356" s="9" t="n">
        <f aca="false">IF($A5356="",0,IF(OR(N($D5356)=0,$D5356&amp;""=TOP!$C$5&amp;""),1,0))</f>
        <v>0</v>
      </c>
      <c r="L5356" s="27" t="n">
        <f aca="false">IF($K5356=0,0,IFERROR(INDEX(購買率算出!$P$6:$P$3005,MATCH($A5356&amp;"",購買率算出!$C$6:$C$3005,0)),0))</f>
        <v>0</v>
      </c>
    </row>
    <row r="5357" customFormat="false" ht="15" hidden="false" customHeight="false" outlineLevel="0" collapsed="false">
      <c r="A5357" s="24"/>
      <c r="D5357" s="24"/>
      <c r="F5357" s="24"/>
      <c r="K5357" s="9" t="n">
        <f aca="false">IF($A5357="",0,IF(OR(N($D5357)=0,$D5357&amp;""=TOP!$C$5&amp;""),1,0))</f>
        <v>0</v>
      </c>
      <c r="L5357" s="27" t="n">
        <f aca="false">IF($K5357=0,0,IFERROR(INDEX(購買率算出!$P$6:$P$3005,MATCH($A5357&amp;"",購買率算出!$C$6:$C$3005,0)),0))</f>
        <v>0</v>
      </c>
    </row>
    <row r="5358" customFormat="false" ht="15" hidden="false" customHeight="false" outlineLevel="0" collapsed="false">
      <c r="A5358" s="24"/>
      <c r="D5358" s="24"/>
      <c r="F5358" s="24"/>
      <c r="K5358" s="9" t="n">
        <f aca="false">IF($A5358="",0,IF(OR(N($D5358)=0,$D5358&amp;""=TOP!$C$5&amp;""),1,0))</f>
        <v>0</v>
      </c>
      <c r="L5358" s="27" t="n">
        <f aca="false">IF($K5358=0,0,IFERROR(INDEX(購買率算出!$P$6:$P$3005,MATCH($A5358&amp;"",購買率算出!$C$6:$C$3005,0)),0))</f>
        <v>0</v>
      </c>
    </row>
    <row r="5359" customFormat="false" ht="15" hidden="false" customHeight="false" outlineLevel="0" collapsed="false">
      <c r="A5359" s="24"/>
      <c r="D5359" s="24"/>
      <c r="F5359" s="24"/>
      <c r="K5359" s="9" t="n">
        <f aca="false">IF($A5359="",0,IF(OR(N($D5359)=0,$D5359&amp;""=TOP!$C$5&amp;""),1,0))</f>
        <v>0</v>
      </c>
      <c r="L5359" s="27" t="n">
        <f aca="false">IF($K5359=0,0,IFERROR(INDEX(購買率算出!$P$6:$P$3005,MATCH($A5359&amp;"",購買率算出!$C$6:$C$3005,0)),0))</f>
        <v>0</v>
      </c>
    </row>
    <row r="5360" customFormat="false" ht="15" hidden="false" customHeight="false" outlineLevel="0" collapsed="false">
      <c r="A5360" s="24"/>
      <c r="D5360" s="24"/>
      <c r="F5360" s="24"/>
      <c r="K5360" s="9" t="n">
        <f aca="false">IF($A5360="",0,IF(OR(N($D5360)=0,$D5360&amp;""=TOP!$C$5&amp;""),1,0))</f>
        <v>0</v>
      </c>
      <c r="L5360" s="27" t="n">
        <f aca="false">IF($K5360=0,0,IFERROR(INDEX(購買率算出!$P$6:$P$3005,MATCH($A5360&amp;"",購買率算出!$C$6:$C$3005,0)),0))</f>
        <v>0</v>
      </c>
    </row>
    <row r="5361" customFormat="false" ht="15" hidden="false" customHeight="false" outlineLevel="0" collapsed="false">
      <c r="A5361" s="24"/>
      <c r="D5361" s="24"/>
      <c r="F5361" s="24"/>
      <c r="K5361" s="9" t="n">
        <f aca="false">IF($A5361="",0,IF(OR(N($D5361)=0,$D5361&amp;""=TOP!$C$5&amp;""),1,0))</f>
        <v>0</v>
      </c>
      <c r="L5361" s="27" t="n">
        <f aca="false">IF($K5361=0,0,IFERROR(INDEX(購買率算出!$P$6:$P$3005,MATCH($A5361&amp;"",購買率算出!$C$6:$C$3005,0)),0))</f>
        <v>0</v>
      </c>
    </row>
    <row r="5362" customFormat="false" ht="15" hidden="false" customHeight="false" outlineLevel="0" collapsed="false">
      <c r="A5362" s="24"/>
      <c r="D5362" s="24"/>
      <c r="F5362" s="24"/>
      <c r="K5362" s="9" t="n">
        <f aca="false">IF($A5362="",0,IF(OR(N($D5362)=0,$D5362&amp;""=TOP!$C$5&amp;""),1,0))</f>
        <v>0</v>
      </c>
      <c r="L5362" s="27" t="n">
        <f aca="false">IF($K5362=0,0,IFERROR(INDEX(購買率算出!$P$6:$P$3005,MATCH($A5362&amp;"",購買率算出!$C$6:$C$3005,0)),0))</f>
        <v>0</v>
      </c>
    </row>
    <row r="5363" customFormat="false" ht="15" hidden="false" customHeight="false" outlineLevel="0" collapsed="false">
      <c r="A5363" s="24"/>
      <c r="D5363" s="24"/>
      <c r="F5363" s="24"/>
      <c r="K5363" s="9" t="n">
        <f aca="false">IF($A5363="",0,IF(OR(N($D5363)=0,$D5363&amp;""=TOP!$C$5&amp;""),1,0))</f>
        <v>0</v>
      </c>
      <c r="L5363" s="27" t="n">
        <f aca="false">IF($K5363=0,0,IFERROR(INDEX(購買率算出!$P$6:$P$3005,MATCH($A5363&amp;"",購買率算出!$C$6:$C$3005,0)),0))</f>
        <v>0</v>
      </c>
    </row>
    <row r="5364" customFormat="false" ht="15" hidden="false" customHeight="false" outlineLevel="0" collapsed="false">
      <c r="A5364" s="24"/>
      <c r="D5364" s="24"/>
      <c r="F5364" s="24"/>
      <c r="K5364" s="9" t="n">
        <f aca="false">IF($A5364="",0,IF(OR(N($D5364)=0,$D5364&amp;""=TOP!$C$5&amp;""),1,0))</f>
        <v>0</v>
      </c>
      <c r="L5364" s="27" t="n">
        <f aca="false">IF($K5364=0,0,IFERROR(INDEX(購買率算出!$P$6:$P$3005,MATCH($A5364&amp;"",購買率算出!$C$6:$C$3005,0)),0))</f>
        <v>0</v>
      </c>
    </row>
    <row r="5365" customFormat="false" ht="15" hidden="false" customHeight="false" outlineLevel="0" collapsed="false">
      <c r="A5365" s="24"/>
      <c r="D5365" s="24"/>
      <c r="F5365" s="24"/>
      <c r="K5365" s="9" t="n">
        <f aca="false">IF($A5365="",0,IF(OR(N($D5365)=0,$D5365&amp;""=TOP!$C$5&amp;""),1,0))</f>
        <v>0</v>
      </c>
      <c r="L5365" s="27" t="n">
        <f aca="false">IF($K5365=0,0,IFERROR(INDEX(購買率算出!$P$6:$P$3005,MATCH($A5365&amp;"",購買率算出!$C$6:$C$3005,0)),0))</f>
        <v>0</v>
      </c>
    </row>
    <row r="5366" customFormat="false" ht="15" hidden="false" customHeight="false" outlineLevel="0" collapsed="false">
      <c r="A5366" s="24"/>
      <c r="D5366" s="24"/>
      <c r="F5366" s="24"/>
      <c r="K5366" s="9" t="n">
        <f aca="false">IF($A5366="",0,IF(OR(N($D5366)=0,$D5366&amp;""=TOP!$C$5&amp;""),1,0))</f>
        <v>0</v>
      </c>
      <c r="L5366" s="27" t="n">
        <f aca="false">IF($K5366=0,0,IFERROR(INDEX(購買率算出!$P$6:$P$3005,MATCH($A5366&amp;"",購買率算出!$C$6:$C$3005,0)),0))</f>
        <v>0</v>
      </c>
    </row>
    <row r="5367" customFormat="false" ht="15" hidden="false" customHeight="false" outlineLevel="0" collapsed="false">
      <c r="A5367" s="24"/>
      <c r="D5367" s="24"/>
      <c r="F5367" s="24"/>
      <c r="K5367" s="9" t="n">
        <f aca="false">IF($A5367="",0,IF(OR(N($D5367)=0,$D5367&amp;""=TOP!$C$5&amp;""),1,0))</f>
        <v>0</v>
      </c>
      <c r="L5367" s="27" t="n">
        <f aca="false">IF($K5367=0,0,IFERROR(INDEX(購買率算出!$P$6:$P$3005,MATCH($A5367&amp;"",購買率算出!$C$6:$C$3005,0)),0))</f>
        <v>0</v>
      </c>
    </row>
    <row r="5368" customFormat="false" ht="15" hidden="false" customHeight="false" outlineLevel="0" collapsed="false">
      <c r="A5368" s="24"/>
      <c r="D5368" s="24"/>
      <c r="F5368" s="24"/>
      <c r="K5368" s="9" t="n">
        <f aca="false">IF($A5368="",0,IF(OR(N($D5368)=0,$D5368&amp;""=TOP!$C$5&amp;""),1,0))</f>
        <v>0</v>
      </c>
      <c r="L5368" s="27" t="n">
        <f aca="false">IF($K5368=0,0,IFERROR(INDEX(購買率算出!$P$6:$P$3005,MATCH($A5368&amp;"",購買率算出!$C$6:$C$3005,0)),0))</f>
        <v>0</v>
      </c>
    </row>
    <row r="5369" customFormat="false" ht="15" hidden="false" customHeight="false" outlineLevel="0" collapsed="false">
      <c r="A5369" s="24"/>
      <c r="D5369" s="24"/>
      <c r="F5369" s="24"/>
      <c r="K5369" s="9" t="n">
        <f aca="false">IF($A5369="",0,IF(OR(N($D5369)=0,$D5369&amp;""=TOP!$C$5&amp;""),1,0))</f>
        <v>0</v>
      </c>
      <c r="L5369" s="27" t="n">
        <f aca="false">IF($K5369=0,0,IFERROR(INDEX(購買率算出!$P$6:$P$3005,MATCH($A5369&amp;"",購買率算出!$C$6:$C$3005,0)),0))</f>
        <v>0</v>
      </c>
    </row>
    <row r="5370" customFormat="false" ht="15" hidden="false" customHeight="false" outlineLevel="0" collapsed="false">
      <c r="A5370" s="24"/>
      <c r="D5370" s="24"/>
      <c r="F5370" s="24"/>
      <c r="K5370" s="9" t="n">
        <f aca="false">IF($A5370="",0,IF(OR(N($D5370)=0,$D5370&amp;""=TOP!$C$5&amp;""),1,0))</f>
        <v>0</v>
      </c>
      <c r="L5370" s="27" t="n">
        <f aca="false">IF($K5370=0,0,IFERROR(INDEX(購買率算出!$P$6:$P$3005,MATCH($A5370&amp;"",購買率算出!$C$6:$C$3005,0)),0))</f>
        <v>0</v>
      </c>
    </row>
    <row r="5371" customFormat="false" ht="15" hidden="false" customHeight="false" outlineLevel="0" collapsed="false">
      <c r="A5371" s="24"/>
      <c r="D5371" s="24"/>
      <c r="F5371" s="24"/>
      <c r="K5371" s="9" t="n">
        <f aca="false">IF($A5371="",0,IF(OR(N($D5371)=0,$D5371&amp;""=TOP!$C$5&amp;""),1,0))</f>
        <v>0</v>
      </c>
      <c r="L5371" s="27" t="n">
        <f aca="false">IF($K5371=0,0,IFERROR(INDEX(購買率算出!$P$6:$P$3005,MATCH($A5371&amp;"",購買率算出!$C$6:$C$3005,0)),0))</f>
        <v>0</v>
      </c>
    </row>
    <row r="5372" customFormat="false" ht="15" hidden="false" customHeight="false" outlineLevel="0" collapsed="false">
      <c r="A5372" s="24"/>
      <c r="D5372" s="24"/>
      <c r="F5372" s="24"/>
      <c r="K5372" s="9" t="n">
        <f aca="false">IF($A5372="",0,IF(OR(N($D5372)=0,$D5372&amp;""=TOP!$C$5&amp;""),1,0))</f>
        <v>0</v>
      </c>
      <c r="L5372" s="27" t="n">
        <f aca="false">IF($K5372=0,0,IFERROR(INDEX(購買率算出!$P$6:$P$3005,MATCH($A5372&amp;"",購買率算出!$C$6:$C$3005,0)),0))</f>
        <v>0</v>
      </c>
    </row>
    <row r="5373" customFormat="false" ht="15" hidden="false" customHeight="false" outlineLevel="0" collapsed="false">
      <c r="A5373" s="24"/>
      <c r="D5373" s="24"/>
      <c r="F5373" s="24"/>
      <c r="K5373" s="9" t="n">
        <f aca="false">IF($A5373="",0,IF(OR(N($D5373)=0,$D5373&amp;""=TOP!$C$5&amp;""),1,0))</f>
        <v>0</v>
      </c>
      <c r="L5373" s="27" t="n">
        <f aca="false">IF($K5373=0,0,IFERROR(INDEX(購買率算出!$P$6:$P$3005,MATCH($A5373&amp;"",購買率算出!$C$6:$C$3005,0)),0))</f>
        <v>0</v>
      </c>
    </row>
    <row r="5374" customFormat="false" ht="15" hidden="false" customHeight="false" outlineLevel="0" collapsed="false">
      <c r="A5374" s="24"/>
      <c r="D5374" s="24"/>
      <c r="F5374" s="24"/>
      <c r="K5374" s="9" t="n">
        <f aca="false">IF($A5374="",0,IF(OR(N($D5374)=0,$D5374&amp;""=TOP!$C$5&amp;""),1,0))</f>
        <v>0</v>
      </c>
      <c r="L5374" s="27" t="n">
        <f aca="false">IF($K5374=0,0,IFERROR(INDEX(購買率算出!$P$6:$P$3005,MATCH($A5374&amp;"",購買率算出!$C$6:$C$3005,0)),0))</f>
        <v>0</v>
      </c>
    </row>
    <row r="5375" customFormat="false" ht="15" hidden="false" customHeight="false" outlineLevel="0" collapsed="false">
      <c r="A5375" s="24"/>
      <c r="D5375" s="24"/>
      <c r="F5375" s="24"/>
      <c r="K5375" s="9" t="n">
        <f aca="false">IF($A5375="",0,IF(OR(N($D5375)=0,$D5375&amp;""=TOP!$C$5&amp;""),1,0))</f>
        <v>0</v>
      </c>
      <c r="L5375" s="27" t="n">
        <f aca="false">IF($K5375=0,0,IFERROR(INDEX(購買率算出!$P$6:$P$3005,MATCH($A5375&amp;"",購買率算出!$C$6:$C$3005,0)),0))</f>
        <v>0</v>
      </c>
    </row>
    <row r="5376" customFormat="false" ht="15" hidden="false" customHeight="false" outlineLevel="0" collapsed="false">
      <c r="A5376" s="24"/>
      <c r="D5376" s="24"/>
      <c r="F5376" s="24"/>
      <c r="K5376" s="9" t="n">
        <f aca="false">IF($A5376="",0,IF(OR(N($D5376)=0,$D5376&amp;""=TOP!$C$5&amp;""),1,0))</f>
        <v>0</v>
      </c>
      <c r="L5376" s="27" t="n">
        <f aca="false">IF($K5376=0,0,IFERROR(INDEX(購買率算出!$P$6:$P$3005,MATCH($A5376&amp;"",購買率算出!$C$6:$C$3005,0)),0))</f>
        <v>0</v>
      </c>
    </row>
    <row r="5377" customFormat="false" ht="15" hidden="false" customHeight="false" outlineLevel="0" collapsed="false">
      <c r="A5377" s="24"/>
      <c r="D5377" s="24"/>
      <c r="F5377" s="24"/>
      <c r="K5377" s="9" t="n">
        <f aca="false">IF($A5377="",0,IF(OR(N($D5377)=0,$D5377&amp;""=TOP!$C$5&amp;""),1,0))</f>
        <v>0</v>
      </c>
      <c r="L5377" s="27" t="n">
        <f aca="false">IF($K5377=0,0,IFERROR(INDEX(購買率算出!$P$6:$P$3005,MATCH($A5377&amp;"",購買率算出!$C$6:$C$3005,0)),0))</f>
        <v>0</v>
      </c>
    </row>
    <row r="5378" customFormat="false" ht="15" hidden="false" customHeight="false" outlineLevel="0" collapsed="false">
      <c r="A5378" s="24"/>
      <c r="D5378" s="24"/>
      <c r="F5378" s="24"/>
      <c r="K5378" s="9" t="n">
        <f aca="false">IF($A5378="",0,IF(OR(N($D5378)=0,$D5378&amp;""=TOP!$C$5&amp;""),1,0))</f>
        <v>0</v>
      </c>
      <c r="L5378" s="27" t="n">
        <f aca="false">IF($K5378=0,0,IFERROR(INDEX(購買率算出!$P$6:$P$3005,MATCH($A5378&amp;"",購買率算出!$C$6:$C$3005,0)),0))</f>
        <v>0</v>
      </c>
    </row>
    <row r="5379" customFormat="false" ht="15" hidden="false" customHeight="false" outlineLevel="0" collapsed="false">
      <c r="A5379" s="24"/>
      <c r="D5379" s="24"/>
      <c r="F5379" s="24"/>
      <c r="K5379" s="9" t="n">
        <f aca="false">IF($A5379="",0,IF(OR(N($D5379)=0,$D5379&amp;""=TOP!$C$5&amp;""),1,0))</f>
        <v>0</v>
      </c>
      <c r="L5379" s="27" t="n">
        <f aca="false">IF($K5379=0,0,IFERROR(INDEX(購買率算出!$P$6:$P$3005,MATCH($A5379&amp;"",購買率算出!$C$6:$C$3005,0)),0))</f>
        <v>0</v>
      </c>
    </row>
    <row r="5380" customFormat="false" ht="15" hidden="false" customHeight="false" outlineLevel="0" collapsed="false">
      <c r="A5380" s="24"/>
      <c r="D5380" s="24"/>
      <c r="F5380" s="24"/>
      <c r="K5380" s="9" t="n">
        <f aca="false">IF($A5380="",0,IF(OR(N($D5380)=0,$D5380&amp;""=TOP!$C$5&amp;""),1,0))</f>
        <v>0</v>
      </c>
      <c r="L5380" s="27" t="n">
        <f aca="false">IF($K5380=0,0,IFERROR(INDEX(購買率算出!$P$6:$P$3005,MATCH($A5380&amp;"",購買率算出!$C$6:$C$3005,0)),0))</f>
        <v>0</v>
      </c>
    </row>
    <row r="5381" customFormat="false" ht="15" hidden="false" customHeight="false" outlineLevel="0" collapsed="false">
      <c r="A5381" s="24"/>
      <c r="D5381" s="24"/>
      <c r="F5381" s="24"/>
      <c r="K5381" s="9" t="n">
        <f aca="false">IF($A5381="",0,IF(OR(N($D5381)=0,$D5381&amp;""=TOP!$C$5&amp;""),1,0))</f>
        <v>0</v>
      </c>
      <c r="L5381" s="27" t="n">
        <f aca="false">IF($K5381=0,0,IFERROR(INDEX(購買率算出!$P$6:$P$3005,MATCH($A5381&amp;"",購買率算出!$C$6:$C$3005,0)),0))</f>
        <v>0</v>
      </c>
    </row>
    <row r="5382" customFormat="false" ht="15" hidden="false" customHeight="false" outlineLevel="0" collapsed="false">
      <c r="A5382" s="24"/>
      <c r="D5382" s="24"/>
      <c r="F5382" s="24"/>
      <c r="K5382" s="9" t="n">
        <f aca="false">IF($A5382="",0,IF(OR(N($D5382)=0,$D5382&amp;""=TOP!$C$5&amp;""),1,0))</f>
        <v>0</v>
      </c>
      <c r="L5382" s="27" t="n">
        <f aca="false">IF($K5382=0,0,IFERROR(INDEX(購買率算出!$P$6:$P$3005,MATCH($A5382&amp;"",購買率算出!$C$6:$C$3005,0)),0))</f>
        <v>0</v>
      </c>
    </row>
    <row r="5383" customFormat="false" ht="15" hidden="false" customHeight="false" outlineLevel="0" collapsed="false">
      <c r="A5383" s="24"/>
      <c r="D5383" s="24"/>
      <c r="F5383" s="24"/>
      <c r="K5383" s="9" t="n">
        <f aca="false">IF($A5383="",0,IF(OR(N($D5383)=0,$D5383&amp;""=TOP!$C$5&amp;""),1,0))</f>
        <v>0</v>
      </c>
      <c r="L5383" s="27" t="n">
        <f aca="false">IF($K5383=0,0,IFERROR(INDEX(購買率算出!$P$6:$P$3005,MATCH($A5383&amp;"",購買率算出!$C$6:$C$3005,0)),0))</f>
        <v>0</v>
      </c>
    </row>
    <row r="5384" customFormat="false" ht="15" hidden="false" customHeight="false" outlineLevel="0" collapsed="false">
      <c r="A5384" s="24"/>
      <c r="D5384" s="24"/>
      <c r="F5384" s="24"/>
      <c r="K5384" s="9" t="n">
        <f aca="false">IF($A5384="",0,IF(OR(N($D5384)=0,$D5384&amp;""=TOP!$C$5&amp;""),1,0))</f>
        <v>0</v>
      </c>
      <c r="L5384" s="27" t="n">
        <f aca="false">IF($K5384=0,0,IFERROR(INDEX(購買率算出!$P$6:$P$3005,MATCH($A5384&amp;"",購買率算出!$C$6:$C$3005,0)),0))</f>
        <v>0</v>
      </c>
    </row>
    <row r="5385" customFormat="false" ht="15" hidden="false" customHeight="false" outlineLevel="0" collapsed="false">
      <c r="A5385" s="24"/>
      <c r="D5385" s="24"/>
      <c r="F5385" s="24"/>
      <c r="K5385" s="9" t="n">
        <f aca="false">IF($A5385="",0,IF(OR(N($D5385)=0,$D5385&amp;""=TOP!$C$5&amp;""),1,0))</f>
        <v>0</v>
      </c>
      <c r="L5385" s="27" t="n">
        <f aca="false">IF($K5385=0,0,IFERROR(INDEX(購買率算出!$P$6:$P$3005,MATCH($A5385&amp;"",購買率算出!$C$6:$C$3005,0)),0))</f>
        <v>0</v>
      </c>
    </row>
    <row r="5386" customFormat="false" ht="15" hidden="false" customHeight="false" outlineLevel="0" collapsed="false">
      <c r="A5386" s="24"/>
      <c r="D5386" s="24"/>
      <c r="F5386" s="24"/>
      <c r="K5386" s="9" t="n">
        <f aca="false">IF($A5386="",0,IF(OR(N($D5386)=0,$D5386&amp;""=TOP!$C$5&amp;""),1,0))</f>
        <v>0</v>
      </c>
      <c r="L5386" s="27" t="n">
        <f aca="false">IF($K5386=0,0,IFERROR(INDEX(購買率算出!$P$6:$P$3005,MATCH($A5386&amp;"",購買率算出!$C$6:$C$3005,0)),0))</f>
        <v>0</v>
      </c>
    </row>
    <row r="5387" customFormat="false" ht="15" hidden="false" customHeight="false" outlineLevel="0" collapsed="false">
      <c r="A5387" s="24"/>
      <c r="D5387" s="24"/>
      <c r="F5387" s="24"/>
      <c r="K5387" s="9" t="n">
        <f aca="false">IF($A5387="",0,IF(OR(N($D5387)=0,$D5387&amp;""=TOP!$C$5&amp;""),1,0))</f>
        <v>0</v>
      </c>
      <c r="L5387" s="27" t="n">
        <f aca="false">IF($K5387=0,0,IFERROR(INDEX(購買率算出!$P$6:$P$3005,MATCH($A5387&amp;"",購買率算出!$C$6:$C$3005,0)),0))</f>
        <v>0</v>
      </c>
    </row>
    <row r="5388" customFormat="false" ht="15" hidden="false" customHeight="false" outlineLevel="0" collapsed="false">
      <c r="A5388" s="24"/>
      <c r="D5388" s="24"/>
      <c r="F5388" s="24"/>
      <c r="K5388" s="9" t="n">
        <f aca="false">IF($A5388="",0,IF(OR(N($D5388)=0,$D5388&amp;""=TOP!$C$5&amp;""),1,0))</f>
        <v>0</v>
      </c>
      <c r="L5388" s="27" t="n">
        <f aca="false">IF($K5388=0,0,IFERROR(INDEX(購買率算出!$P$6:$P$3005,MATCH($A5388&amp;"",購買率算出!$C$6:$C$3005,0)),0))</f>
        <v>0</v>
      </c>
    </row>
    <row r="5389" customFormat="false" ht="15" hidden="false" customHeight="false" outlineLevel="0" collapsed="false">
      <c r="A5389" s="24"/>
      <c r="D5389" s="24"/>
      <c r="F5389" s="24"/>
      <c r="K5389" s="9" t="n">
        <f aca="false">IF($A5389="",0,IF(OR(N($D5389)=0,$D5389&amp;""=TOP!$C$5&amp;""),1,0))</f>
        <v>0</v>
      </c>
      <c r="L5389" s="27" t="n">
        <f aca="false">IF($K5389=0,0,IFERROR(INDEX(購買率算出!$P$6:$P$3005,MATCH($A5389&amp;"",購買率算出!$C$6:$C$3005,0)),0))</f>
        <v>0</v>
      </c>
    </row>
    <row r="5390" customFormat="false" ht="15" hidden="false" customHeight="false" outlineLevel="0" collapsed="false">
      <c r="A5390" s="24"/>
      <c r="D5390" s="24"/>
      <c r="F5390" s="24"/>
      <c r="K5390" s="9" t="n">
        <f aca="false">IF($A5390="",0,IF(OR(N($D5390)=0,$D5390&amp;""=TOP!$C$5&amp;""),1,0))</f>
        <v>0</v>
      </c>
      <c r="L5390" s="27" t="n">
        <f aca="false">IF($K5390=0,0,IFERROR(INDEX(購買率算出!$P$6:$P$3005,MATCH($A5390&amp;"",購買率算出!$C$6:$C$3005,0)),0))</f>
        <v>0</v>
      </c>
    </row>
    <row r="5391" customFormat="false" ht="15" hidden="false" customHeight="false" outlineLevel="0" collapsed="false">
      <c r="A5391" s="24"/>
      <c r="D5391" s="24"/>
      <c r="F5391" s="24"/>
      <c r="K5391" s="9" t="n">
        <f aca="false">IF($A5391="",0,IF(OR(N($D5391)=0,$D5391&amp;""=TOP!$C$5&amp;""),1,0))</f>
        <v>0</v>
      </c>
      <c r="L5391" s="27" t="n">
        <f aca="false">IF($K5391=0,0,IFERROR(INDEX(購買率算出!$P$6:$P$3005,MATCH($A5391&amp;"",購買率算出!$C$6:$C$3005,0)),0))</f>
        <v>0</v>
      </c>
    </row>
    <row r="5392" customFormat="false" ht="15" hidden="false" customHeight="false" outlineLevel="0" collapsed="false">
      <c r="A5392" s="24"/>
      <c r="D5392" s="24"/>
      <c r="F5392" s="24"/>
      <c r="K5392" s="9" t="n">
        <f aca="false">IF($A5392="",0,IF(OR(N($D5392)=0,$D5392&amp;""=TOP!$C$5&amp;""),1,0))</f>
        <v>0</v>
      </c>
      <c r="L5392" s="27" t="n">
        <f aca="false">IF($K5392=0,0,IFERROR(INDEX(購買率算出!$P$6:$P$3005,MATCH($A5392&amp;"",購買率算出!$C$6:$C$3005,0)),0))</f>
        <v>0</v>
      </c>
    </row>
    <row r="5393" customFormat="false" ht="15" hidden="false" customHeight="false" outlineLevel="0" collapsed="false">
      <c r="A5393" s="24"/>
      <c r="D5393" s="24"/>
      <c r="F5393" s="24"/>
      <c r="K5393" s="9" t="n">
        <f aca="false">IF($A5393="",0,IF(OR(N($D5393)=0,$D5393&amp;""=TOP!$C$5&amp;""),1,0))</f>
        <v>0</v>
      </c>
      <c r="L5393" s="27" t="n">
        <f aca="false">IF($K5393=0,0,IFERROR(INDEX(購買率算出!$P$6:$P$3005,MATCH($A5393&amp;"",購買率算出!$C$6:$C$3005,0)),0))</f>
        <v>0</v>
      </c>
    </row>
    <row r="5394" customFormat="false" ht="15" hidden="false" customHeight="false" outlineLevel="0" collapsed="false">
      <c r="A5394" s="24"/>
      <c r="D5394" s="24"/>
      <c r="F5394" s="24"/>
      <c r="K5394" s="9" t="n">
        <f aca="false">IF($A5394="",0,IF(OR(N($D5394)=0,$D5394&amp;""=TOP!$C$5&amp;""),1,0))</f>
        <v>0</v>
      </c>
      <c r="L5394" s="27" t="n">
        <f aca="false">IF($K5394=0,0,IFERROR(INDEX(購買率算出!$P$6:$P$3005,MATCH($A5394&amp;"",購買率算出!$C$6:$C$3005,0)),0))</f>
        <v>0</v>
      </c>
    </row>
    <row r="5395" customFormat="false" ht="15" hidden="false" customHeight="false" outlineLevel="0" collapsed="false">
      <c r="A5395" s="24"/>
      <c r="D5395" s="24"/>
      <c r="F5395" s="24"/>
      <c r="K5395" s="9" t="n">
        <f aca="false">IF($A5395="",0,IF(OR(N($D5395)=0,$D5395&amp;""=TOP!$C$5&amp;""),1,0))</f>
        <v>0</v>
      </c>
      <c r="L5395" s="27" t="n">
        <f aca="false">IF($K5395=0,0,IFERROR(INDEX(購買率算出!$P$6:$P$3005,MATCH($A5395&amp;"",購買率算出!$C$6:$C$3005,0)),0))</f>
        <v>0</v>
      </c>
    </row>
    <row r="5396" customFormat="false" ht="15" hidden="false" customHeight="false" outlineLevel="0" collapsed="false">
      <c r="A5396" s="24"/>
      <c r="D5396" s="24"/>
      <c r="F5396" s="24"/>
      <c r="K5396" s="9" t="n">
        <f aca="false">IF($A5396="",0,IF(OR(N($D5396)=0,$D5396&amp;""=TOP!$C$5&amp;""),1,0))</f>
        <v>0</v>
      </c>
      <c r="L5396" s="27" t="n">
        <f aca="false">IF($K5396=0,0,IFERROR(INDEX(購買率算出!$P$6:$P$3005,MATCH($A5396&amp;"",購買率算出!$C$6:$C$3005,0)),0))</f>
        <v>0</v>
      </c>
    </row>
    <row r="5397" customFormat="false" ht="15" hidden="false" customHeight="false" outlineLevel="0" collapsed="false">
      <c r="A5397" s="24"/>
      <c r="D5397" s="24"/>
      <c r="F5397" s="24"/>
      <c r="K5397" s="9" t="n">
        <f aca="false">IF($A5397="",0,IF(OR(N($D5397)=0,$D5397&amp;""=TOP!$C$5&amp;""),1,0))</f>
        <v>0</v>
      </c>
      <c r="L5397" s="27" t="n">
        <f aca="false">IF($K5397=0,0,IFERROR(INDEX(購買率算出!$P$6:$P$3005,MATCH($A5397&amp;"",購買率算出!$C$6:$C$3005,0)),0))</f>
        <v>0</v>
      </c>
    </row>
    <row r="5398" customFormat="false" ht="15" hidden="false" customHeight="false" outlineLevel="0" collapsed="false">
      <c r="A5398" s="24"/>
      <c r="D5398" s="24"/>
      <c r="F5398" s="24"/>
      <c r="K5398" s="9" t="n">
        <f aca="false">IF($A5398="",0,IF(OR(N($D5398)=0,$D5398&amp;""=TOP!$C$5&amp;""),1,0))</f>
        <v>0</v>
      </c>
      <c r="L5398" s="27" t="n">
        <f aca="false">IF($K5398=0,0,IFERROR(INDEX(購買率算出!$P$6:$P$3005,MATCH($A5398&amp;"",購買率算出!$C$6:$C$3005,0)),0))</f>
        <v>0</v>
      </c>
    </row>
    <row r="5399" customFormat="false" ht="15" hidden="false" customHeight="false" outlineLevel="0" collapsed="false">
      <c r="A5399" s="24"/>
      <c r="D5399" s="24"/>
      <c r="F5399" s="24"/>
      <c r="K5399" s="9" t="n">
        <f aca="false">IF($A5399="",0,IF(OR(N($D5399)=0,$D5399&amp;""=TOP!$C$5&amp;""),1,0))</f>
        <v>0</v>
      </c>
      <c r="L5399" s="27" t="n">
        <f aca="false">IF($K5399=0,0,IFERROR(INDEX(購買率算出!$P$6:$P$3005,MATCH($A5399&amp;"",購買率算出!$C$6:$C$3005,0)),0))</f>
        <v>0</v>
      </c>
    </row>
    <row r="5400" customFormat="false" ht="15" hidden="false" customHeight="false" outlineLevel="0" collapsed="false">
      <c r="A5400" s="24"/>
      <c r="D5400" s="24"/>
      <c r="F5400" s="24"/>
      <c r="K5400" s="9" t="n">
        <f aca="false">IF($A5400="",0,IF(OR(N($D5400)=0,$D5400&amp;""=TOP!$C$5&amp;""),1,0))</f>
        <v>0</v>
      </c>
      <c r="L5400" s="27" t="n">
        <f aca="false">IF($K5400=0,0,IFERROR(INDEX(購買率算出!$P$6:$P$3005,MATCH($A5400&amp;"",購買率算出!$C$6:$C$3005,0)),0))</f>
        <v>0</v>
      </c>
    </row>
    <row r="5401" customFormat="false" ht="15" hidden="false" customHeight="false" outlineLevel="0" collapsed="false">
      <c r="A5401" s="24"/>
      <c r="D5401" s="24"/>
      <c r="F5401" s="24"/>
      <c r="K5401" s="9" t="n">
        <f aca="false">IF($A5401="",0,IF(OR(N($D5401)=0,$D5401&amp;""=TOP!$C$5&amp;""),1,0))</f>
        <v>0</v>
      </c>
      <c r="L5401" s="27" t="n">
        <f aca="false">IF($K5401=0,0,IFERROR(INDEX(購買率算出!$P$6:$P$3005,MATCH($A5401&amp;"",購買率算出!$C$6:$C$3005,0)),0))</f>
        <v>0</v>
      </c>
    </row>
    <row r="5402" customFormat="false" ht="15" hidden="false" customHeight="false" outlineLevel="0" collapsed="false">
      <c r="A5402" s="24"/>
      <c r="D5402" s="24"/>
      <c r="F5402" s="24"/>
      <c r="K5402" s="9" t="n">
        <f aca="false">IF($A5402="",0,IF(OR(N($D5402)=0,$D5402&amp;""=TOP!$C$5&amp;""),1,0))</f>
        <v>0</v>
      </c>
      <c r="L5402" s="27" t="n">
        <f aca="false">IF($K5402=0,0,IFERROR(INDEX(購買率算出!$P$6:$P$3005,MATCH($A5402&amp;"",購買率算出!$C$6:$C$3005,0)),0))</f>
        <v>0</v>
      </c>
    </row>
    <row r="5403" customFormat="false" ht="15" hidden="false" customHeight="false" outlineLevel="0" collapsed="false">
      <c r="A5403" s="24"/>
      <c r="D5403" s="24"/>
      <c r="F5403" s="24"/>
      <c r="K5403" s="9" t="n">
        <f aca="false">IF($A5403="",0,IF(OR(N($D5403)=0,$D5403&amp;""=TOP!$C$5&amp;""),1,0))</f>
        <v>0</v>
      </c>
      <c r="L5403" s="27" t="n">
        <f aca="false">IF($K5403=0,0,IFERROR(INDEX(購買率算出!$P$6:$P$3005,MATCH($A5403&amp;"",購買率算出!$C$6:$C$3005,0)),0))</f>
        <v>0</v>
      </c>
    </row>
    <row r="5404" customFormat="false" ht="15" hidden="false" customHeight="false" outlineLevel="0" collapsed="false">
      <c r="A5404" s="24"/>
      <c r="D5404" s="24"/>
      <c r="F5404" s="24"/>
      <c r="K5404" s="9" t="n">
        <f aca="false">IF($A5404="",0,IF(OR(N($D5404)=0,$D5404&amp;""=TOP!$C$5&amp;""),1,0))</f>
        <v>0</v>
      </c>
      <c r="L5404" s="27" t="n">
        <f aca="false">IF($K5404=0,0,IFERROR(INDEX(購買率算出!$P$6:$P$3005,MATCH($A5404&amp;"",購買率算出!$C$6:$C$3005,0)),0))</f>
        <v>0</v>
      </c>
    </row>
    <row r="5405" customFormat="false" ht="15" hidden="false" customHeight="false" outlineLevel="0" collapsed="false">
      <c r="A5405" s="24"/>
      <c r="D5405" s="24"/>
      <c r="F5405" s="24"/>
      <c r="K5405" s="9" t="n">
        <f aca="false">IF($A5405="",0,IF(OR(N($D5405)=0,$D5405&amp;""=TOP!$C$5&amp;""),1,0))</f>
        <v>0</v>
      </c>
      <c r="L5405" s="27" t="n">
        <f aca="false">IF($K5405=0,0,IFERROR(INDEX(購買率算出!$P$6:$P$3005,MATCH($A5405&amp;"",購買率算出!$C$6:$C$3005,0)),0))</f>
        <v>0</v>
      </c>
    </row>
    <row r="5406" customFormat="false" ht="15" hidden="false" customHeight="false" outlineLevel="0" collapsed="false">
      <c r="A5406" s="24"/>
      <c r="D5406" s="24"/>
      <c r="F5406" s="24"/>
      <c r="K5406" s="9" t="n">
        <f aca="false">IF($A5406="",0,IF(OR(N($D5406)=0,$D5406&amp;""=TOP!$C$5&amp;""),1,0))</f>
        <v>0</v>
      </c>
      <c r="L5406" s="27" t="n">
        <f aca="false">IF($K5406=0,0,IFERROR(INDEX(購買率算出!$P$6:$P$3005,MATCH($A5406&amp;"",購買率算出!$C$6:$C$3005,0)),0))</f>
        <v>0</v>
      </c>
    </row>
    <row r="5407" customFormat="false" ht="15" hidden="false" customHeight="false" outlineLevel="0" collapsed="false">
      <c r="A5407" s="24"/>
      <c r="D5407" s="24"/>
      <c r="F5407" s="24"/>
      <c r="K5407" s="9" t="n">
        <f aca="false">IF($A5407="",0,IF(OR(N($D5407)=0,$D5407&amp;""=TOP!$C$5&amp;""),1,0))</f>
        <v>0</v>
      </c>
      <c r="L5407" s="27" t="n">
        <f aca="false">IF($K5407=0,0,IFERROR(INDEX(購買率算出!$P$6:$P$3005,MATCH($A5407&amp;"",購買率算出!$C$6:$C$3005,0)),0))</f>
        <v>0</v>
      </c>
    </row>
    <row r="5408" customFormat="false" ht="15" hidden="false" customHeight="false" outlineLevel="0" collapsed="false">
      <c r="A5408" s="24"/>
      <c r="D5408" s="24"/>
      <c r="F5408" s="24"/>
      <c r="K5408" s="9" t="n">
        <f aca="false">IF($A5408="",0,IF(OR(N($D5408)=0,$D5408&amp;""=TOP!$C$5&amp;""),1,0))</f>
        <v>0</v>
      </c>
      <c r="L5408" s="27" t="n">
        <f aca="false">IF($K5408=0,0,IFERROR(INDEX(購買率算出!$P$6:$P$3005,MATCH($A5408&amp;"",購買率算出!$C$6:$C$3005,0)),0))</f>
        <v>0</v>
      </c>
    </row>
    <row r="5409" customFormat="false" ht="15" hidden="false" customHeight="false" outlineLevel="0" collapsed="false">
      <c r="A5409" s="24"/>
      <c r="D5409" s="24"/>
      <c r="F5409" s="24"/>
      <c r="K5409" s="9" t="n">
        <f aca="false">IF($A5409="",0,IF(OR(N($D5409)=0,$D5409&amp;""=TOP!$C$5&amp;""),1,0))</f>
        <v>0</v>
      </c>
      <c r="L5409" s="27" t="n">
        <f aca="false">IF($K5409=0,0,IFERROR(INDEX(購買率算出!$P$6:$P$3005,MATCH($A5409&amp;"",購買率算出!$C$6:$C$3005,0)),0))</f>
        <v>0</v>
      </c>
    </row>
    <row r="5410" customFormat="false" ht="15" hidden="false" customHeight="false" outlineLevel="0" collapsed="false">
      <c r="A5410" s="24"/>
      <c r="D5410" s="24"/>
      <c r="F5410" s="24"/>
      <c r="K5410" s="9" t="n">
        <f aca="false">IF($A5410="",0,IF(OR(N($D5410)=0,$D5410&amp;""=TOP!$C$5&amp;""),1,0))</f>
        <v>0</v>
      </c>
      <c r="L5410" s="27" t="n">
        <f aca="false">IF($K5410=0,0,IFERROR(INDEX(購買率算出!$P$6:$P$3005,MATCH($A5410&amp;"",購買率算出!$C$6:$C$3005,0)),0))</f>
        <v>0</v>
      </c>
    </row>
    <row r="5411" customFormat="false" ht="15" hidden="false" customHeight="false" outlineLevel="0" collapsed="false">
      <c r="A5411" s="24"/>
      <c r="D5411" s="24"/>
      <c r="F5411" s="24"/>
      <c r="K5411" s="9" t="n">
        <f aca="false">IF($A5411="",0,IF(OR(N($D5411)=0,$D5411&amp;""=TOP!$C$5&amp;""),1,0))</f>
        <v>0</v>
      </c>
      <c r="L5411" s="27" t="n">
        <f aca="false">IF($K5411=0,0,IFERROR(INDEX(購買率算出!$P$6:$P$3005,MATCH($A5411&amp;"",購買率算出!$C$6:$C$3005,0)),0))</f>
        <v>0</v>
      </c>
    </row>
    <row r="5412" customFormat="false" ht="15" hidden="false" customHeight="false" outlineLevel="0" collapsed="false">
      <c r="A5412" s="24"/>
      <c r="D5412" s="24"/>
      <c r="F5412" s="24"/>
      <c r="K5412" s="9" t="n">
        <f aca="false">IF($A5412="",0,IF(OR(N($D5412)=0,$D5412&amp;""=TOP!$C$5&amp;""),1,0))</f>
        <v>0</v>
      </c>
      <c r="L5412" s="27" t="n">
        <f aca="false">IF($K5412=0,0,IFERROR(INDEX(購買率算出!$P$6:$P$3005,MATCH($A5412&amp;"",購買率算出!$C$6:$C$3005,0)),0))</f>
        <v>0</v>
      </c>
    </row>
    <row r="5413" customFormat="false" ht="15" hidden="false" customHeight="false" outlineLevel="0" collapsed="false">
      <c r="A5413" s="24"/>
      <c r="D5413" s="24"/>
      <c r="F5413" s="24"/>
      <c r="K5413" s="9" t="n">
        <f aca="false">IF($A5413="",0,IF(OR(N($D5413)=0,$D5413&amp;""=TOP!$C$5&amp;""),1,0))</f>
        <v>0</v>
      </c>
      <c r="L5413" s="27" t="n">
        <f aca="false">IF($K5413=0,0,IFERROR(INDEX(購買率算出!$P$6:$P$3005,MATCH($A5413&amp;"",購買率算出!$C$6:$C$3005,0)),0))</f>
        <v>0</v>
      </c>
    </row>
    <row r="5414" customFormat="false" ht="15" hidden="false" customHeight="false" outlineLevel="0" collapsed="false">
      <c r="A5414" s="24"/>
      <c r="D5414" s="24"/>
      <c r="F5414" s="24"/>
      <c r="K5414" s="9" t="n">
        <f aca="false">IF($A5414="",0,IF(OR(N($D5414)=0,$D5414&amp;""=TOP!$C$5&amp;""),1,0))</f>
        <v>0</v>
      </c>
      <c r="L5414" s="27" t="n">
        <f aca="false">IF($K5414=0,0,IFERROR(INDEX(購買率算出!$P$6:$P$3005,MATCH($A5414&amp;"",購買率算出!$C$6:$C$3005,0)),0))</f>
        <v>0</v>
      </c>
    </row>
    <row r="5415" customFormat="false" ht="15" hidden="false" customHeight="false" outlineLevel="0" collapsed="false">
      <c r="A5415" s="24"/>
      <c r="D5415" s="24"/>
      <c r="F5415" s="24"/>
      <c r="K5415" s="9" t="n">
        <f aca="false">IF($A5415="",0,IF(OR(N($D5415)=0,$D5415&amp;""=TOP!$C$5&amp;""),1,0))</f>
        <v>0</v>
      </c>
      <c r="L5415" s="27" t="n">
        <f aca="false">IF($K5415=0,0,IFERROR(INDEX(購買率算出!$P$6:$P$3005,MATCH($A5415&amp;"",購買率算出!$C$6:$C$3005,0)),0))</f>
        <v>0</v>
      </c>
    </row>
    <row r="5416" customFormat="false" ht="15" hidden="false" customHeight="false" outlineLevel="0" collapsed="false">
      <c r="A5416" s="24"/>
      <c r="D5416" s="24"/>
      <c r="F5416" s="24"/>
      <c r="K5416" s="9" t="n">
        <f aca="false">IF($A5416="",0,IF(OR(N($D5416)=0,$D5416&amp;""=TOP!$C$5&amp;""),1,0))</f>
        <v>0</v>
      </c>
      <c r="L5416" s="27" t="n">
        <f aca="false">IF($K5416=0,0,IFERROR(INDEX(購買率算出!$P$6:$P$3005,MATCH($A5416&amp;"",購買率算出!$C$6:$C$3005,0)),0))</f>
        <v>0</v>
      </c>
    </row>
    <row r="5417" customFormat="false" ht="15" hidden="false" customHeight="false" outlineLevel="0" collapsed="false">
      <c r="A5417" s="24"/>
      <c r="D5417" s="24"/>
      <c r="F5417" s="24"/>
      <c r="K5417" s="9" t="n">
        <f aca="false">IF($A5417="",0,IF(OR(N($D5417)=0,$D5417&amp;""=TOP!$C$5&amp;""),1,0))</f>
        <v>0</v>
      </c>
      <c r="L5417" s="27" t="n">
        <f aca="false">IF($K5417=0,0,IFERROR(INDEX(購買率算出!$P$6:$P$3005,MATCH($A5417&amp;"",購買率算出!$C$6:$C$3005,0)),0))</f>
        <v>0</v>
      </c>
    </row>
    <row r="5418" customFormat="false" ht="15" hidden="false" customHeight="false" outlineLevel="0" collapsed="false">
      <c r="A5418" s="24"/>
      <c r="D5418" s="24"/>
      <c r="F5418" s="24"/>
      <c r="K5418" s="9" t="n">
        <f aca="false">IF($A5418="",0,IF(OR(N($D5418)=0,$D5418&amp;""=TOP!$C$5&amp;""),1,0))</f>
        <v>0</v>
      </c>
      <c r="L5418" s="27" t="n">
        <f aca="false">IF($K5418=0,0,IFERROR(INDEX(購買率算出!$P$6:$P$3005,MATCH($A5418&amp;"",購買率算出!$C$6:$C$3005,0)),0))</f>
        <v>0</v>
      </c>
    </row>
    <row r="5419" customFormat="false" ht="15" hidden="false" customHeight="false" outlineLevel="0" collapsed="false">
      <c r="A5419" s="24"/>
      <c r="D5419" s="24"/>
      <c r="F5419" s="24"/>
      <c r="K5419" s="9" t="n">
        <f aca="false">IF($A5419="",0,IF(OR(N($D5419)=0,$D5419&amp;""=TOP!$C$5&amp;""),1,0))</f>
        <v>0</v>
      </c>
      <c r="L5419" s="27" t="n">
        <f aca="false">IF($K5419=0,0,IFERROR(INDEX(購買率算出!$P$6:$P$3005,MATCH($A5419&amp;"",購買率算出!$C$6:$C$3005,0)),0))</f>
        <v>0</v>
      </c>
    </row>
    <row r="5420" customFormat="false" ht="15" hidden="false" customHeight="false" outlineLevel="0" collapsed="false">
      <c r="A5420" s="24"/>
      <c r="D5420" s="24"/>
      <c r="F5420" s="24"/>
      <c r="K5420" s="9" t="n">
        <f aca="false">IF($A5420="",0,IF(OR(N($D5420)=0,$D5420&amp;""=TOP!$C$5&amp;""),1,0))</f>
        <v>0</v>
      </c>
      <c r="L5420" s="27" t="n">
        <f aca="false">IF($K5420=0,0,IFERROR(INDEX(購買率算出!$P$6:$P$3005,MATCH($A5420&amp;"",購買率算出!$C$6:$C$3005,0)),0))</f>
        <v>0</v>
      </c>
    </row>
    <row r="5421" customFormat="false" ht="15" hidden="false" customHeight="false" outlineLevel="0" collapsed="false">
      <c r="A5421" s="24"/>
      <c r="D5421" s="24"/>
      <c r="F5421" s="24"/>
      <c r="K5421" s="9" t="n">
        <f aca="false">IF($A5421="",0,IF(OR(N($D5421)=0,$D5421&amp;""=TOP!$C$5&amp;""),1,0))</f>
        <v>0</v>
      </c>
      <c r="L5421" s="27" t="n">
        <f aca="false">IF($K5421=0,0,IFERROR(INDEX(購買率算出!$P$6:$P$3005,MATCH($A5421&amp;"",購買率算出!$C$6:$C$3005,0)),0))</f>
        <v>0</v>
      </c>
    </row>
    <row r="5422" customFormat="false" ht="15" hidden="false" customHeight="false" outlineLevel="0" collapsed="false">
      <c r="A5422" s="24"/>
      <c r="D5422" s="24"/>
      <c r="F5422" s="24"/>
      <c r="K5422" s="9" t="n">
        <f aca="false">IF($A5422="",0,IF(OR(N($D5422)=0,$D5422&amp;""=TOP!$C$5&amp;""),1,0))</f>
        <v>0</v>
      </c>
      <c r="L5422" s="27" t="n">
        <f aca="false">IF($K5422=0,0,IFERROR(INDEX(購買率算出!$P$6:$P$3005,MATCH($A5422&amp;"",購買率算出!$C$6:$C$3005,0)),0))</f>
        <v>0</v>
      </c>
    </row>
    <row r="5423" customFormat="false" ht="15" hidden="false" customHeight="false" outlineLevel="0" collapsed="false">
      <c r="A5423" s="24"/>
      <c r="D5423" s="24"/>
      <c r="F5423" s="24"/>
      <c r="K5423" s="9" t="n">
        <f aca="false">IF($A5423="",0,IF(OR(N($D5423)=0,$D5423&amp;""=TOP!$C$5&amp;""),1,0))</f>
        <v>0</v>
      </c>
      <c r="L5423" s="27" t="n">
        <f aca="false">IF($K5423=0,0,IFERROR(INDEX(購買率算出!$P$6:$P$3005,MATCH($A5423&amp;"",購買率算出!$C$6:$C$3005,0)),0))</f>
        <v>0</v>
      </c>
    </row>
    <row r="5424" customFormat="false" ht="15" hidden="false" customHeight="false" outlineLevel="0" collapsed="false">
      <c r="A5424" s="24"/>
      <c r="D5424" s="24"/>
      <c r="F5424" s="24"/>
      <c r="K5424" s="9" t="n">
        <f aca="false">IF($A5424="",0,IF(OR(N($D5424)=0,$D5424&amp;""=TOP!$C$5&amp;""),1,0))</f>
        <v>0</v>
      </c>
      <c r="L5424" s="27" t="n">
        <f aca="false">IF($K5424=0,0,IFERROR(INDEX(購買率算出!$P$6:$P$3005,MATCH($A5424&amp;"",購買率算出!$C$6:$C$3005,0)),0))</f>
        <v>0</v>
      </c>
    </row>
    <row r="5425" customFormat="false" ht="15" hidden="false" customHeight="false" outlineLevel="0" collapsed="false">
      <c r="A5425" s="24"/>
      <c r="D5425" s="24"/>
      <c r="F5425" s="24"/>
      <c r="K5425" s="9" t="n">
        <f aca="false">IF($A5425="",0,IF(OR(N($D5425)=0,$D5425&amp;""=TOP!$C$5&amp;""),1,0))</f>
        <v>0</v>
      </c>
      <c r="L5425" s="27" t="n">
        <f aca="false">IF($K5425=0,0,IFERROR(INDEX(購買率算出!$P$6:$P$3005,MATCH($A5425&amp;"",購買率算出!$C$6:$C$3005,0)),0))</f>
        <v>0</v>
      </c>
    </row>
    <row r="5426" customFormat="false" ht="15" hidden="false" customHeight="false" outlineLevel="0" collapsed="false">
      <c r="A5426" s="24"/>
      <c r="D5426" s="24"/>
      <c r="F5426" s="24"/>
      <c r="K5426" s="9" t="n">
        <f aca="false">IF($A5426="",0,IF(OR(N($D5426)=0,$D5426&amp;""=TOP!$C$5&amp;""),1,0))</f>
        <v>0</v>
      </c>
      <c r="L5426" s="27" t="n">
        <f aca="false">IF($K5426=0,0,IFERROR(INDEX(購買率算出!$P$6:$P$3005,MATCH($A5426&amp;"",購買率算出!$C$6:$C$3005,0)),0))</f>
        <v>0</v>
      </c>
    </row>
    <row r="5427" customFormat="false" ht="15" hidden="false" customHeight="false" outlineLevel="0" collapsed="false">
      <c r="A5427" s="24"/>
      <c r="D5427" s="24"/>
      <c r="F5427" s="24"/>
      <c r="K5427" s="9" t="n">
        <f aca="false">IF($A5427="",0,IF(OR(N($D5427)=0,$D5427&amp;""=TOP!$C$5&amp;""),1,0))</f>
        <v>0</v>
      </c>
      <c r="L5427" s="27" t="n">
        <f aca="false">IF($K5427=0,0,IFERROR(INDEX(購買率算出!$P$6:$P$3005,MATCH($A5427&amp;"",購買率算出!$C$6:$C$3005,0)),0))</f>
        <v>0</v>
      </c>
    </row>
    <row r="5428" customFormat="false" ht="15" hidden="false" customHeight="false" outlineLevel="0" collapsed="false">
      <c r="A5428" s="24"/>
      <c r="D5428" s="24"/>
      <c r="F5428" s="24"/>
      <c r="K5428" s="9" t="n">
        <f aca="false">IF($A5428="",0,IF(OR(N($D5428)=0,$D5428&amp;""=TOP!$C$5&amp;""),1,0))</f>
        <v>0</v>
      </c>
      <c r="L5428" s="27" t="n">
        <f aca="false">IF($K5428=0,0,IFERROR(INDEX(購買率算出!$P$6:$P$3005,MATCH($A5428&amp;"",購買率算出!$C$6:$C$3005,0)),0))</f>
        <v>0</v>
      </c>
    </row>
    <row r="5429" customFormat="false" ht="15" hidden="false" customHeight="false" outlineLevel="0" collapsed="false">
      <c r="A5429" s="24"/>
      <c r="D5429" s="24"/>
      <c r="F5429" s="24"/>
      <c r="K5429" s="9" t="n">
        <f aca="false">IF($A5429="",0,IF(OR(N($D5429)=0,$D5429&amp;""=TOP!$C$5&amp;""),1,0))</f>
        <v>0</v>
      </c>
      <c r="L5429" s="27" t="n">
        <f aca="false">IF($K5429=0,0,IFERROR(INDEX(購買率算出!$P$6:$P$3005,MATCH($A5429&amp;"",購買率算出!$C$6:$C$3005,0)),0))</f>
        <v>0</v>
      </c>
    </row>
    <row r="5430" customFormat="false" ht="15" hidden="false" customHeight="false" outlineLevel="0" collapsed="false">
      <c r="A5430" s="24"/>
      <c r="D5430" s="24"/>
      <c r="F5430" s="24"/>
      <c r="K5430" s="9" t="n">
        <f aca="false">IF($A5430="",0,IF(OR(N($D5430)=0,$D5430&amp;""=TOP!$C$5&amp;""),1,0))</f>
        <v>0</v>
      </c>
      <c r="L5430" s="27" t="n">
        <f aca="false">IF($K5430=0,0,IFERROR(INDEX(購買率算出!$P$6:$P$3005,MATCH($A5430&amp;"",購買率算出!$C$6:$C$3005,0)),0))</f>
        <v>0</v>
      </c>
    </row>
    <row r="5431" customFormat="false" ht="15" hidden="false" customHeight="false" outlineLevel="0" collapsed="false">
      <c r="A5431" s="24"/>
      <c r="D5431" s="24"/>
      <c r="F5431" s="24"/>
      <c r="K5431" s="9" t="n">
        <f aca="false">IF($A5431="",0,IF(OR(N($D5431)=0,$D5431&amp;""=TOP!$C$5&amp;""),1,0))</f>
        <v>0</v>
      </c>
      <c r="L5431" s="27" t="n">
        <f aca="false">IF($K5431=0,0,IFERROR(INDEX(購買率算出!$P$6:$P$3005,MATCH($A5431&amp;"",購買率算出!$C$6:$C$3005,0)),0))</f>
        <v>0</v>
      </c>
    </row>
    <row r="5432" customFormat="false" ht="15" hidden="false" customHeight="false" outlineLevel="0" collapsed="false">
      <c r="A5432" s="24"/>
      <c r="D5432" s="24"/>
      <c r="F5432" s="24"/>
      <c r="K5432" s="9" t="n">
        <f aca="false">IF($A5432="",0,IF(OR(N($D5432)=0,$D5432&amp;""=TOP!$C$5&amp;""),1,0))</f>
        <v>0</v>
      </c>
      <c r="L5432" s="27" t="n">
        <f aca="false">IF($K5432=0,0,IFERROR(INDEX(購買率算出!$P$6:$P$3005,MATCH($A5432&amp;"",購買率算出!$C$6:$C$3005,0)),0))</f>
        <v>0</v>
      </c>
    </row>
    <row r="5433" customFormat="false" ht="15" hidden="false" customHeight="false" outlineLevel="0" collapsed="false">
      <c r="A5433" s="24"/>
      <c r="D5433" s="24"/>
      <c r="F5433" s="24"/>
      <c r="K5433" s="9" t="n">
        <f aca="false">IF($A5433="",0,IF(OR(N($D5433)=0,$D5433&amp;""=TOP!$C$5&amp;""),1,0))</f>
        <v>0</v>
      </c>
      <c r="L5433" s="27" t="n">
        <f aca="false">IF($K5433=0,0,IFERROR(INDEX(購買率算出!$P$6:$P$3005,MATCH($A5433&amp;"",購買率算出!$C$6:$C$3005,0)),0))</f>
        <v>0</v>
      </c>
    </row>
    <row r="5434" customFormat="false" ht="15" hidden="false" customHeight="false" outlineLevel="0" collapsed="false">
      <c r="A5434" s="24"/>
      <c r="D5434" s="24"/>
      <c r="F5434" s="24"/>
      <c r="K5434" s="9" t="n">
        <f aca="false">IF($A5434="",0,IF(OR(N($D5434)=0,$D5434&amp;""=TOP!$C$5&amp;""),1,0))</f>
        <v>0</v>
      </c>
      <c r="L5434" s="27" t="n">
        <f aca="false">IF($K5434=0,0,IFERROR(INDEX(購買率算出!$P$6:$P$3005,MATCH($A5434&amp;"",購買率算出!$C$6:$C$3005,0)),0))</f>
        <v>0</v>
      </c>
    </row>
    <row r="5435" customFormat="false" ht="15" hidden="false" customHeight="false" outlineLevel="0" collapsed="false">
      <c r="A5435" s="24"/>
      <c r="D5435" s="24"/>
      <c r="F5435" s="24"/>
      <c r="K5435" s="9" t="n">
        <f aca="false">IF($A5435="",0,IF(OR(N($D5435)=0,$D5435&amp;""=TOP!$C$5&amp;""),1,0))</f>
        <v>0</v>
      </c>
      <c r="L5435" s="27" t="n">
        <f aca="false">IF($K5435=0,0,IFERROR(INDEX(購買率算出!$P$6:$P$3005,MATCH($A5435&amp;"",購買率算出!$C$6:$C$3005,0)),0))</f>
        <v>0</v>
      </c>
    </row>
    <row r="5436" customFormat="false" ht="15" hidden="false" customHeight="false" outlineLevel="0" collapsed="false">
      <c r="A5436" s="24"/>
      <c r="D5436" s="24"/>
      <c r="F5436" s="24"/>
      <c r="K5436" s="9" t="n">
        <f aca="false">IF($A5436="",0,IF(OR(N($D5436)=0,$D5436&amp;""=TOP!$C$5&amp;""),1,0))</f>
        <v>0</v>
      </c>
      <c r="L5436" s="27" t="n">
        <f aca="false">IF($K5436=0,0,IFERROR(INDEX(購買率算出!$P$6:$P$3005,MATCH($A5436&amp;"",購買率算出!$C$6:$C$3005,0)),0))</f>
        <v>0</v>
      </c>
    </row>
    <row r="5437" customFormat="false" ht="15" hidden="false" customHeight="false" outlineLevel="0" collapsed="false">
      <c r="A5437" s="24"/>
      <c r="D5437" s="24"/>
      <c r="F5437" s="24"/>
      <c r="K5437" s="9" t="n">
        <f aca="false">IF($A5437="",0,IF(OR(N($D5437)=0,$D5437&amp;""=TOP!$C$5&amp;""),1,0))</f>
        <v>0</v>
      </c>
      <c r="L5437" s="27" t="n">
        <f aca="false">IF($K5437=0,0,IFERROR(INDEX(購買率算出!$P$6:$P$3005,MATCH($A5437&amp;"",購買率算出!$C$6:$C$3005,0)),0))</f>
        <v>0</v>
      </c>
    </row>
    <row r="5438" customFormat="false" ht="15" hidden="false" customHeight="false" outlineLevel="0" collapsed="false">
      <c r="A5438" s="24"/>
      <c r="D5438" s="24"/>
      <c r="F5438" s="24"/>
      <c r="K5438" s="9" t="n">
        <f aca="false">IF($A5438="",0,IF(OR(N($D5438)=0,$D5438&amp;""=TOP!$C$5&amp;""),1,0))</f>
        <v>0</v>
      </c>
      <c r="L5438" s="27" t="n">
        <f aca="false">IF($K5438=0,0,IFERROR(INDEX(購買率算出!$P$6:$P$3005,MATCH($A5438&amp;"",購買率算出!$C$6:$C$3005,0)),0))</f>
        <v>0</v>
      </c>
    </row>
    <row r="5439" customFormat="false" ht="15" hidden="false" customHeight="false" outlineLevel="0" collapsed="false">
      <c r="A5439" s="24"/>
      <c r="D5439" s="24"/>
      <c r="F5439" s="24"/>
      <c r="K5439" s="9" t="n">
        <f aca="false">IF($A5439="",0,IF(OR(N($D5439)=0,$D5439&amp;""=TOP!$C$5&amp;""),1,0))</f>
        <v>0</v>
      </c>
      <c r="L5439" s="27" t="n">
        <f aca="false">IF($K5439=0,0,IFERROR(INDEX(購買率算出!$P$6:$P$3005,MATCH($A5439&amp;"",購買率算出!$C$6:$C$3005,0)),0))</f>
        <v>0</v>
      </c>
    </row>
    <row r="5440" customFormat="false" ht="15" hidden="false" customHeight="false" outlineLevel="0" collapsed="false">
      <c r="A5440" s="24"/>
      <c r="D5440" s="24"/>
      <c r="F5440" s="24"/>
      <c r="K5440" s="9" t="n">
        <f aca="false">IF($A5440="",0,IF(OR(N($D5440)=0,$D5440&amp;""=TOP!$C$5&amp;""),1,0))</f>
        <v>0</v>
      </c>
      <c r="L5440" s="27" t="n">
        <f aca="false">IF($K5440=0,0,IFERROR(INDEX(購買率算出!$P$6:$P$3005,MATCH($A5440&amp;"",購買率算出!$C$6:$C$3005,0)),0))</f>
        <v>0</v>
      </c>
    </row>
    <row r="5441" customFormat="false" ht="15" hidden="false" customHeight="false" outlineLevel="0" collapsed="false">
      <c r="A5441" s="24"/>
      <c r="D5441" s="24"/>
      <c r="F5441" s="24"/>
      <c r="K5441" s="9" t="n">
        <f aca="false">IF($A5441="",0,IF(OR(N($D5441)=0,$D5441&amp;""=TOP!$C$5&amp;""),1,0))</f>
        <v>0</v>
      </c>
      <c r="L5441" s="27" t="n">
        <f aca="false">IF($K5441=0,0,IFERROR(INDEX(購買率算出!$P$6:$P$3005,MATCH($A5441&amp;"",購買率算出!$C$6:$C$3005,0)),0))</f>
        <v>0</v>
      </c>
    </row>
    <row r="5442" customFormat="false" ht="15" hidden="false" customHeight="false" outlineLevel="0" collapsed="false">
      <c r="A5442" s="24"/>
      <c r="D5442" s="24"/>
      <c r="F5442" s="24"/>
      <c r="K5442" s="9" t="n">
        <f aca="false">IF($A5442="",0,IF(OR(N($D5442)=0,$D5442&amp;""=TOP!$C$5&amp;""),1,0))</f>
        <v>0</v>
      </c>
      <c r="L5442" s="27" t="n">
        <f aca="false">IF($K5442=0,0,IFERROR(INDEX(購買率算出!$P$6:$P$3005,MATCH($A5442&amp;"",購買率算出!$C$6:$C$3005,0)),0))</f>
        <v>0</v>
      </c>
    </row>
    <row r="5443" customFormat="false" ht="15" hidden="false" customHeight="false" outlineLevel="0" collapsed="false">
      <c r="A5443" s="24"/>
      <c r="D5443" s="24"/>
      <c r="F5443" s="24"/>
      <c r="K5443" s="9" t="n">
        <f aca="false">IF($A5443="",0,IF(OR(N($D5443)=0,$D5443&amp;""=TOP!$C$5&amp;""),1,0))</f>
        <v>0</v>
      </c>
      <c r="L5443" s="27" t="n">
        <f aca="false">IF($K5443=0,0,IFERROR(INDEX(購買率算出!$P$6:$P$3005,MATCH($A5443&amp;"",購買率算出!$C$6:$C$3005,0)),0))</f>
        <v>0</v>
      </c>
    </row>
    <row r="5444" customFormat="false" ht="15" hidden="false" customHeight="false" outlineLevel="0" collapsed="false">
      <c r="A5444" s="24"/>
      <c r="D5444" s="24"/>
      <c r="F5444" s="24"/>
      <c r="K5444" s="9" t="n">
        <f aca="false">IF($A5444="",0,IF(OR(N($D5444)=0,$D5444&amp;""=TOP!$C$5&amp;""),1,0))</f>
        <v>0</v>
      </c>
      <c r="L5444" s="27" t="n">
        <f aca="false">IF($K5444=0,0,IFERROR(INDEX(購買率算出!$P$6:$P$3005,MATCH($A5444&amp;"",購買率算出!$C$6:$C$3005,0)),0))</f>
        <v>0</v>
      </c>
    </row>
    <row r="5445" customFormat="false" ht="15" hidden="false" customHeight="false" outlineLevel="0" collapsed="false">
      <c r="A5445" s="24"/>
      <c r="D5445" s="24"/>
      <c r="F5445" s="24"/>
      <c r="K5445" s="9" t="n">
        <f aca="false">IF($A5445="",0,IF(OR(N($D5445)=0,$D5445&amp;""=TOP!$C$5&amp;""),1,0))</f>
        <v>0</v>
      </c>
      <c r="L5445" s="27" t="n">
        <f aca="false">IF($K5445=0,0,IFERROR(INDEX(購買率算出!$P$6:$P$3005,MATCH($A5445&amp;"",購買率算出!$C$6:$C$3005,0)),0))</f>
        <v>0</v>
      </c>
    </row>
    <row r="5446" customFormat="false" ht="15" hidden="false" customHeight="false" outlineLevel="0" collapsed="false">
      <c r="A5446" s="24"/>
      <c r="D5446" s="24"/>
      <c r="F5446" s="24"/>
      <c r="K5446" s="9" t="n">
        <f aca="false">IF($A5446="",0,IF(OR(N($D5446)=0,$D5446&amp;""=TOP!$C$5&amp;""),1,0))</f>
        <v>0</v>
      </c>
      <c r="L5446" s="27" t="n">
        <f aca="false">IF($K5446=0,0,IFERROR(INDEX(購買率算出!$P$6:$P$3005,MATCH($A5446&amp;"",購買率算出!$C$6:$C$3005,0)),0))</f>
        <v>0</v>
      </c>
    </row>
    <row r="5447" customFormat="false" ht="15" hidden="false" customHeight="false" outlineLevel="0" collapsed="false">
      <c r="A5447" s="24"/>
      <c r="D5447" s="24"/>
      <c r="F5447" s="24"/>
      <c r="K5447" s="9" t="n">
        <f aca="false">IF($A5447="",0,IF(OR(N($D5447)=0,$D5447&amp;""=TOP!$C$5&amp;""),1,0))</f>
        <v>0</v>
      </c>
      <c r="L5447" s="27" t="n">
        <f aca="false">IF($K5447=0,0,IFERROR(INDEX(購買率算出!$P$6:$P$3005,MATCH($A5447&amp;"",購買率算出!$C$6:$C$3005,0)),0))</f>
        <v>0</v>
      </c>
    </row>
    <row r="5448" customFormat="false" ht="15" hidden="false" customHeight="false" outlineLevel="0" collapsed="false">
      <c r="A5448" s="24"/>
      <c r="D5448" s="24"/>
      <c r="F5448" s="24"/>
      <c r="K5448" s="9" t="n">
        <f aca="false">IF($A5448="",0,IF(OR(N($D5448)=0,$D5448&amp;""=TOP!$C$5&amp;""),1,0))</f>
        <v>0</v>
      </c>
      <c r="L5448" s="27" t="n">
        <f aca="false">IF($K5448=0,0,IFERROR(INDEX(購買率算出!$P$6:$P$3005,MATCH($A5448&amp;"",購買率算出!$C$6:$C$3005,0)),0))</f>
        <v>0</v>
      </c>
    </row>
    <row r="5449" customFormat="false" ht="15" hidden="false" customHeight="false" outlineLevel="0" collapsed="false">
      <c r="A5449" s="24"/>
      <c r="D5449" s="24"/>
      <c r="F5449" s="24"/>
      <c r="K5449" s="9" t="n">
        <f aca="false">IF($A5449="",0,IF(OR(N($D5449)=0,$D5449&amp;""=TOP!$C$5&amp;""),1,0))</f>
        <v>0</v>
      </c>
      <c r="L5449" s="27" t="n">
        <f aca="false">IF($K5449=0,0,IFERROR(INDEX(購買率算出!$P$6:$P$3005,MATCH($A5449&amp;"",購買率算出!$C$6:$C$3005,0)),0))</f>
        <v>0</v>
      </c>
    </row>
    <row r="5450" customFormat="false" ht="15" hidden="false" customHeight="false" outlineLevel="0" collapsed="false">
      <c r="A5450" s="24"/>
      <c r="D5450" s="24"/>
      <c r="F5450" s="24"/>
      <c r="K5450" s="9" t="n">
        <f aca="false">IF($A5450="",0,IF(OR(N($D5450)=0,$D5450&amp;""=TOP!$C$5&amp;""),1,0))</f>
        <v>0</v>
      </c>
      <c r="L5450" s="27" t="n">
        <f aca="false">IF($K5450=0,0,IFERROR(INDEX(購買率算出!$P$6:$P$3005,MATCH($A5450&amp;"",購買率算出!$C$6:$C$3005,0)),0))</f>
        <v>0</v>
      </c>
    </row>
    <row r="5451" customFormat="false" ht="15" hidden="false" customHeight="false" outlineLevel="0" collapsed="false">
      <c r="A5451" s="24"/>
      <c r="D5451" s="24"/>
      <c r="F5451" s="24"/>
      <c r="K5451" s="9" t="n">
        <f aca="false">IF($A5451="",0,IF(OR(N($D5451)=0,$D5451&amp;""=TOP!$C$5&amp;""),1,0))</f>
        <v>0</v>
      </c>
      <c r="L5451" s="27" t="n">
        <f aca="false">IF($K5451=0,0,IFERROR(INDEX(購買率算出!$P$6:$P$3005,MATCH($A5451&amp;"",購買率算出!$C$6:$C$3005,0)),0))</f>
        <v>0</v>
      </c>
    </row>
    <row r="5452" customFormat="false" ht="15" hidden="false" customHeight="false" outlineLevel="0" collapsed="false">
      <c r="A5452" s="24"/>
      <c r="D5452" s="24"/>
      <c r="F5452" s="24"/>
      <c r="K5452" s="9" t="n">
        <f aca="false">IF($A5452="",0,IF(OR(N($D5452)=0,$D5452&amp;""=TOP!$C$5&amp;""),1,0))</f>
        <v>0</v>
      </c>
      <c r="L5452" s="27" t="n">
        <f aca="false">IF($K5452=0,0,IFERROR(INDEX(購買率算出!$P$6:$P$3005,MATCH($A5452&amp;"",購買率算出!$C$6:$C$3005,0)),0))</f>
        <v>0</v>
      </c>
    </row>
    <row r="5453" customFormat="false" ht="15" hidden="false" customHeight="false" outlineLevel="0" collapsed="false">
      <c r="A5453" s="24"/>
      <c r="D5453" s="24"/>
      <c r="F5453" s="24"/>
      <c r="K5453" s="9" t="n">
        <f aca="false">IF($A5453="",0,IF(OR(N($D5453)=0,$D5453&amp;""=TOP!$C$5&amp;""),1,0))</f>
        <v>0</v>
      </c>
      <c r="L5453" s="27" t="n">
        <f aca="false">IF($K5453=0,0,IFERROR(INDEX(購買率算出!$P$6:$P$3005,MATCH($A5453&amp;"",購買率算出!$C$6:$C$3005,0)),0))</f>
        <v>0</v>
      </c>
    </row>
    <row r="5454" customFormat="false" ht="15" hidden="false" customHeight="false" outlineLevel="0" collapsed="false">
      <c r="A5454" s="24"/>
      <c r="D5454" s="24"/>
      <c r="F5454" s="24"/>
      <c r="K5454" s="9" t="n">
        <f aca="false">IF($A5454="",0,IF(OR(N($D5454)=0,$D5454&amp;""=TOP!$C$5&amp;""),1,0))</f>
        <v>0</v>
      </c>
      <c r="L5454" s="27" t="n">
        <f aca="false">IF($K5454=0,0,IFERROR(INDEX(購買率算出!$P$6:$P$3005,MATCH($A5454&amp;"",購買率算出!$C$6:$C$3005,0)),0))</f>
        <v>0</v>
      </c>
    </row>
    <row r="5455" customFormat="false" ht="15" hidden="false" customHeight="false" outlineLevel="0" collapsed="false">
      <c r="A5455" s="24"/>
      <c r="D5455" s="24"/>
      <c r="F5455" s="24"/>
      <c r="K5455" s="9" t="n">
        <f aca="false">IF($A5455="",0,IF(OR(N($D5455)=0,$D5455&amp;""=TOP!$C$5&amp;""),1,0))</f>
        <v>0</v>
      </c>
      <c r="L5455" s="27" t="n">
        <f aca="false">IF($K5455=0,0,IFERROR(INDEX(購買率算出!$P$6:$P$3005,MATCH($A5455&amp;"",購買率算出!$C$6:$C$3005,0)),0))</f>
        <v>0</v>
      </c>
    </row>
    <row r="5456" customFormat="false" ht="15" hidden="false" customHeight="false" outlineLevel="0" collapsed="false">
      <c r="A5456" s="24"/>
      <c r="D5456" s="24"/>
      <c r="F5456" s="24"/>
      <c r="K5456" s="9" t="n">
        <f aca="false">IF($A5456="",0,IF(OR(N($D5456)=0,$D5456&amp;""=TOP!$C$5&amp;""),1,0))</f>
        <v>0</v>
      </c>
      <c r="L5456" s="27" t="n">
        <f aca="false">IF($K5456=0,0,IFERROR(INDEX(購買率算出!$P$6:$P$3005,MATCH($A5456&amp;"",購買率算出!$C$6:$C$3005,0)),0))</f>
        <v>0</v>
      </c>
    </row>
    <row r="5457" customFormat="false" ht="15" hidden="false" customHeight="false" outlineLevel="0" collapsed="false">
      <c r="A5457" s="24"/>
      <c r="D5457" s="24"/>
      <c r="F5457" s="24"/>
      <c r="K5457" s="9" t="n">
        <f aca="false">IF($A5457="",0,IF(OR(N($D5457)=0,$D5457&amp;""=TOP!$C$5&amp;""),1,0))</f>
        <v>0</v>
      </c>
      <c r="L5457" s="27" t="n">
        <f aca="false">IF($K5457=0,0,IFERROR(INDEX(購買率算出!$P$6:$P$3005,MATCH($A5457&amp;"",購買率算出!$C$6:$C$3005,0)),0))</f>
        <v>0</v>
      </c>
    </row>
    <row r="5458" customFormat="false" ht="15" hidden="false" customHeight="false" outlineLevel="0" collapsed="false">
      <c r="A5458" s="24"/>
      <c r="D5458" s="24"/>
      <c r="F5458" s="24"/>
      <c r="K5458" s="9" t="n">
        <f aca="false">IF($A5458="",0,IF(OR(N($D5458)=0,$D5458&amp;""=TOP!$C$5&amp;""),1,0))</f>
        <v>0</v>
      </c>
      <c r="L5458" s="27" t="n">
        <f aca="false">IF($K5458=0,0,IFERROR(INDEX(購買率算出!$P$6:$P$3005,MATCH($A5458&amp;"",購買率算出!$C$6:$C$3005,0)),0))</f>
        <v>0</v>
      </c>
    </row>
    <row r="5459" customFormat="false" ht="15" hidden="false" customHeight="false" outlineLevel="0" collapsed="false">
      <c r="A5459" s="24"/>
      <c r="D5459" s="24"/>
      <c r="F5459" s="24"/>
      <c r="K5459" s="9" t="n">
        <f aca="false">IF($A5459="",0,IF(OR(N($D5459)=0,$D5459&amp;""=TOP!$C$5&amp;""),1,0))</f>
        <v>0</v>
      </c>
      <c r="L5459" s="27" t="n">
        <f aca="false">IF($K5459=0,0,IFERROR(INDEX(購買率算出!$P$6:$P$3005,MATCH($A5459&amp;"",購買率算出!$C$6:$C$3005,0)),0))</f>
        <v>0</v>
      </c>
    </row>
    <row r="5460" customFormat="false" ht="15" hidden="false" customHeight="false" outlineLevel="0" collapsed="false">
      <c r="A5460" s="24"/>
      <c r="D5460" s="24"/>
      <c r="F5460" s="24"/>
      <c r="K5460" s="9" t="n">
        <f aca="false">IF($A5460="",0,IF(OR(N($D5460)=0,$D5460&amp;""=TOP!$C$5&amp;""),1,0))</f>
        <v>0</v>
      </c>
      <c r="L5460" s="27" t="n">
        <f aca="false">IF($K5460=0,0,IFERROR(INDEX(購買率算出!$P$6:$P$3005,MATCH($A5460&amp;"",購買率算出!$C$6:$C$3005,0)),0))</f>
        <v>0</v>
      </c>
    </row>
    <row r="5461" customFormat="false" ht="15" hidden="false" customHeight="false" outlineLevel="0" collapsed="false">
      <c r="A5461" s="24"/>
      <c r="D5461" s="24"/>
      <c r="F5461" s="24"/>
      <c r="K5461" s="9" t="n">
        <f aca="false">IF($A5461="",0,IF(OR(N($D5461)=0,$D5461&amp;""=TOP!$C$5&amp;""),1,0))</f>
        <v>0</v>
      </c>
      <c r="L5461" s="27" t="n">
        <f aca="false">IF($K5461=0,0,IFERROR(INDEX(購買率算出!$P$6:$P$3005,MATCH($A5461&amp;"",購買率算出!$C$6:$C$3005,0)),0))</f>
        <v>0</v>
      </c>
    </row>
    <row r="5462" customFormat="false" ht="15" hidden="false" customHeight="false" outlineLevel="0" collapsed="false">
      <c r="A5462" s="24"/>
      <c r="D5462" s="24"/>
      <c r="F5462" s="24"/>
      <c r="K5462" s="9" t="n">
        <f aca="false">IF($A5462="",0,IF(OR(N($D5462)=0,$D5462&amp;""=TOP!$C$5&amp;""),1,0))</f>
        <v>0</v>
      </c>
      <c r="L5462" s="27" t="n">
        <f aca="false">IF($K5462=0,0,IFERROR(INDEX(購買率算出!$P$6:$P$3005,MATCH($A5462&amp;"",購買率算出!$C$6:$C$3005,0)),0))</f>
        <v>0</v>
      </c>
    </row>
    <row r="5463" customFormat="false" ht="15" hidden="false" customHeight="false" outlineLevel="0" collapsed="false">
      <c r="A5463" s="24"/>
      <c r="D5463" s="24"/>
      <c r="F5463" s="24"/>
      <c r="K5463" s="9" t="n">
        <f aca="false">IF($A5463="",0,IF(OR(N($D5463)=0,$D5463&amp;""=TOP!$C$5&amp;""),1,0))</f>
        <v>0</v>
      </c>
      <c r="L5463" s="27" t="n">
        <f aca="false">IF($K5463=0,0,IFERROR(INDEX(購買率算出!$P$6:$P$3005,MATCH($A5463&amp;"",購買率算出!$C$6:$C$3005,0)),0))</f>
        <v>0</v>
      </c>
    </row>
    <row r="5464" customFormat="false" ht="15" hidden="false" customHeight="false" outlineLevel="0" collapsed="false">
      <c r="A5464" s="24"/>
      <c r="D5464" s="24"/>
      <c r="F5464" s="24"/>
      <c r="K5464" s="9" t="n">
        <f aca="false">IF($A5464="",0,IF(OR(N($D5464)=0,$D5464&amp;""=TOP!$C$5&amp;""),1,0))</f>
        <v>0</v>
      </c>
      <c r="L5464" s="27" t="n">
        <f aca="false">IF($K5464=0,0,IFERROR(INDEX(購買率算出!$P$6:$P$3005,MATCH($A5464&amp;"",購買率算出!$C$6:$C$3005,0)),0))</f>
        <v>0</v>
      </c>
    </row>
    <row r="5465" customFormat="false" ht="15" hidden="false" customHeight="false" outlineLevel="0" collapsed="false">
      <c r="A5465" s="24"/>
      <c r="D5465" s="24"/>
      <c r="F5465" s="24"/>
      <c r="K5465" s="9" t="n">
        <f aca="false">IF($A5465="",0,IF(OR(N($D5465)=0,$D5465&amp;""=TOP!$C$5&amp;""),1,0))</f>
        <v>0</v>
      </c>
      <c r="L5465" s="27" t="n">
        <f aca="false">IF($K5465=0,0,IFERROR(INDEX(購買率算出!$P$6:$P$3005,MATCH($A5465&amp;"",購買率算出!$C$6:$C$3005,0)),0))</f>
        <v>0</v>
      </c>
    </row>
    <row r="5466" customFormat="false" ht="15" hidden="false" customHeight="false" outlineLevel="0" collapsed="false">
      <c r="A5466" s="24"/>
      <c r="D5466" s="24"/>
      <c r="F5466" s="24"/>
      <c r="K5466" s="9" t="n">
        <f aca="false">IF($A5466="",0,IF(OR(N($D5466)=0,$D5466&amp;""=TOP!$C$5&amp;""),1,0))</f>
        <v>0</v>
      </c>
      <c r="L5466" s="27" t="n">
        <f aca="false">IF($K5466=0,0,IFERROR(INDEX(購買率算出!$P$6:$P$3005,MATCH($A5466&amp;"",購買率算出!$C$6:$C$3005,0)),0))</f>
        <v>0</v>
      </c>
    </row>
    <row r="5467" customFormat="false" ht="15" hidden="false" customHeight="false" outlineLevel="0" collapsed="false">
      <c r="A5467" s="24"/>
      <c r="D5467" s="24"/>
      <c r="F5467" s="24"/>
      <c r="K5467" s="9" t="n">
        <f aca="false">IF($A5467="",0,IF(OR(N($D5467)=0,$D5467&amp;""=TOP!$C$5&amp;""),1,0))</f>
        <v>0</v>
      </c>
      <c r="L5467" s="27" t="n">
        <f aca="false">IF($K5467=0,0,IFERROR(INDEX(購買率算出!$P$6:$P$3005,MATCH($A5467&amp;"",購買率算出!$C$6:$C$3005,0)),0))</f>
        <v>0</v>
      </c>
    </row>
    <row r="5468" customFormat="false" ht="15" hidden="false" customHeight="false" outlineLevel="0" collapsed="false">
      <c r="A5468" s="24"/>
      <c r="D5468" s="24"/>
      <c r="F5468" s="24"/>
      <c r="K5468" s="9" t="n">
        <f aca="false">IF($A5468="",0,IF(OR(N($D5468)=0,$D5468&amp;""=TOP!$C$5&amp;""),1,0))</f>
        <v>0</v>
      </c>
      <c r="L5468" s="27" t="n">
        <f aca="false">IF($K5468=0,0,IFERROR(INDEX(購買率算出!$P$6:$P$3005,MATCH($A5468&amp;"",購買率算出!$C$6:$C$3005,0)),0))</f>
        <v>0</v>
      </c>
    </row>
    <row r="5469" customFormat="false" ht="15" hidden="false" customHeight="false" outlineLevel="0" collapsed="false">
      <c r="A5469" s="24"/>
      <c r="D5469" s="24"/>
      <c r="F5469" s="24"/>
      <c r="K5469" s="9" t="n">
        <f aca="false">IF($A5469="",0,IF(OR(N($D5469)=0,$D5469&amp;""=TOP!$C$5&amp;""),1,0))</f>
        <v>0</v>
      </c>
      <c r="L5469" s="27" t="n">
        <f aca="false">IF($K5469=0,0,IFERROR(INDEX(購買率算出!$P$6:$P$3005,MATCH($A5469&amp;"",購買率算出!$C$6:$C$3005,0)),0))</f>
        <v>0</v>
      </c>
    </row>
    <row r="5470" customFormat="false" ht="15" hidden="false" customHeight="false" outlineLevel="0" collapsed="false">
      <c r="A5470" s="24"/>
      <c r="D5470" s="24"/>
      <c r="F5470" s="24"/>
      <c r="K5470" s="9" t="n">
        <f aca="false">IF($A5470="",0,IF(OR(N($D5470)=0,$D5470&amp;""=TOP!$C$5&amp;""),1,0))</f>
        <v>0</v>
      </c>
      <c r="L5470" s="27" t="n">
        <f aca="false">IF($K5470=0,0,IFERROR(INDEX(購買率算出!$P$6:$P$3005,MATCH($A5470&amp;"",購買率算出!$C$6:$C$3005,0)),0))</f>
        <v>0</v>
      </c>
    </row>
    <row r="5471" customFormat="false" ht="15" hidden="false" customHeight="false" outlineLevel="0" collapsed="false">
      <c r="A5471" s="24"/>
      <c r="D5471" s="24"/>
      <c r="F5471" s="24"/>
      <c r="K5471" s="9" t="n">
        <f aca="false">IF($A5471="",0,IF(OR(N($D5471)=0,$D5471&amp;""=TOP!$C$5&amp;""),1,0))</f>
        <v>0</v>
      </c>
      <c r="L5471" s="27" t="n">
        <f aca="false">IF($K5471=0,0,IFERROR(INDEX(購買率算出!$P$6:$P$3005,MATCH($A5471&amp;"",購買率算出!$C$6:$C$3005,0)),0))</f>
        <v>0</v>
      </c>
    </row>
    <row r="5472" customFormat="false" ht="15" hidden="false" customHeight="false" outlineLevel="0" collapsed="false">
      <c r="A5472" s="24"/>
      <c r="D5472" s="24"/>
      <c r="F5472" s="24"/>
      <c r="K5472" s="9" t="n">
        <f aca="false">IF($A5472="",0,IF(OR(N($D5472)=0,$D5472&amp;""=TOP!$C$5&amp;""),1,0))</f>
        <v>0</v>
      </c>
      <c r="L5472" s="27" t="n">
        <f aca="false">IF($K5472=0,0,IFERROR(INDEX(購買率算出!$P$6:$P$3005,MATCH($A5472&amp;"",購買率算出!$C$6:$C$3005,0)),0))</f>
        <v>0</v>
      </c>
    </row>
    <row r="5473" customFormat="false" ht="15" hidden="false" customHeight="false" outlineLevel="0" collapsed="false">
      <c r="A5473" s="24"/>
      <c r="D5473" s="24"/>
      <c r="F5473" s="24"/>
      <c r="K5473" s="9" t="n">
        <f aca="false">IF($A5473="",0,IF(OR(N($D5473)=0,$D5473&amp;""=TOP!$C$5&amp;""),1,0))</f>
        <v>0</v>
      </c>
      <c r="L5473" s="27" t="n">
        <f aca="false">IF($K5473=0,0,IFERROR(INDEX(購買率算出!$P$6:$P$3005,MATCH($A5473&amp;"",購買率算出!$C$6:$C$3005,0)),0))</f>
        <v>0</v>
      </c>
    </row>
    <row r="5474" customFormat="false" ht="15" hidden="false" customHeight="false" outlineLevel="0" collapsed="false">
      <c r="A5474" s="24"/>
      <c r="D5474" s="24"/>
      <c r="F5474" s="24"/>
      <c r="K5474" s="9" t="n">
        <f aca="false">IF($A5474="",0,IF(OR(N($D5474)=0,$D5474&amp;""=TOP!$C$5&amp;""),1,0))</f>
        <v>0</v>
      </c>
      <c r="L5474" s="27" t="n">
        <f aca="false">IF($K5474=0,0,IFERROR(INDEX(購買率算出!$P$6:$P$3005,MATCH($A5474&amp;"",購買率算出!$C$6:$C$3005,0)),0))</f>
        <v>0</v>
      </c>
    </row>
    <row r="5475" customFormat="false" ht="15" hidden="false" customHeight="false" outlineLevel="0" collapsed="false">
      <c r="A5475" s="24"/>
      <c r="D5475" s="24"/>
      <c r="F5475" s="24"/>
      <c r="K5475" s="9" t="n">
        <f aca="false">IF($A5475="",0,IF(OR(N($D5475)=0,$D5475&amp;""=TOP!$C$5&amp;""),1,0))</f>
        <v>0</v>
      </c>
      <c r="L5475" s="27" t="n">
        <f aca="false">IF($K5475=0,0,IFERROR(INDEX(購買率算出!$P$6:$P$3005,MATCH($A5475&amp;"",購買率算出!$C$6:$C$3005,0)),0))</f>
        <v>0</v>
      </c>
    </row>
    <row r="5476" customFormat="false" ht="15" hidden="false" customHeight="false" outlineLevel="0" collapsed="false">
      <c r="A5476" s="24"/>
      <c r="D5476" s="24"/>
      <c r="F5476" s="24"/>
      <c r="K5476" s="9" t="n">
        <f aca="false">IF($A5476="",0,IF(OR(N($D5476)=0,$D5476&amp;""=TOP!$C$5&amp;""),1,0))</f>
        <v>0</v>
      </c>
      <c r="L5476" s="27" t="n">
        <f aca="false">IF($K5476=0,0,IFERROR(INDEX(購買率算出!$P$6:$P$3005,MATCH($A5476&amp;"",購買率算出!$C$6:$C$3005,0)),0))</f>
        <v>0</v>
      </c>
    </row>
    <row r="5477" customFormat="false" ht="15" hidden="false" customHeight="false" outlineLevel="0" collapsed="false">
      <c r="A5477" s="24"/>
      <c r="D5477" s="24"/>
      <c r="F5477" s="24"/>
      <c r="K5477" s="9" t="n">
        <f aca="false">IF($A5477="",0,IF(OR(N($D5477)=0,$D5477&amp;""=TOP!$C$5&amp;""),1,0))</f>
        <v>0</v>
      </c>
      <c r="L5477" s="27" t="n">
        <f aca="false">IF($K5477=0,0,IFERROR(INDEX(購買率算出!$P$6:$P$3005,MATCH($A5477&amp;"",購買率算出!$C$6:$C$3005,0)),0))</f>
        <v>0</v>
      </c>
    </row>
    <row r="5478" customFormat="false" ht="15" hidden="false" customHeight="false" outlineLevel="0" collapsed="false">
      <c r="A5478" s="24"/>
      <c r="D5478" s="24"/>
      <c r="F5478" s="24"/>
      <c r="K5478" s="9" t="n">
        <f aca="false">IF($A5478="",0,IF(OR(N($D5478)=0,$D5478&amp;""=TOP!$C$5&amp;""),1,0))</f>
        <v>0</v>
      </c>
      <c r="L5478" s="27" t="n">
        <f aca="false">IF($K5478=0,0,IFERROR(INDEX(購買率算出!$P$6:$P$3005,MATCH($A5478&amp;"",購買率算出!$C$6:$C$3005,0)),0))</f>
        <v>0</v>
      </c>
    </row>
    <row r="5479" customFormat="false" ht="15" hidden="false" customHeight="false" outlineLevel="0" collapsed="false">
      <c r="A5479" s="24"/>
      <c r="D5479" s="24"/>
      <c r="F5479" s="24"/>
      <c r="K5479" s="9" t="n">
        <f aca="false">IF($A5479="",0,IF(OR(N($D5479)=0,$D5479&amp;""=TOP!$C$5&amp;""),1,0))</f>
        <v>0</v>
      </c>
      <c r="L5479" s="27" t="n">
        <f aca="false">IF($K5479=0,0,IFERROR(INDEX(購買率算出!$P$6:$P$3005,MATCH($A5479&amp;"",購買率算出!$C$6:$C$3005,0)),0))</f>
        <v>0</v>
      </c>
    </row>
    <row r="5480" customFormat="false" ht="15" hidden="false" customHeight="false" outlineLevel="0" collapsed="false">
      <c r="A5480" s="24"/>
      <c r="D5480" s="24"/>
      <c r="F5480" s="24"/>
      <c r="K5480" s="9" t="n">
        <f aca="false">IF($A5480="",0,IF(OR(N($D5480)=0,$D5480&amp;""=TOP!$C$5&amp;""),1,0))</f>
        <v>0</v>
      </c>
      <c r="L5480" s="27" t="n">
        <f aca="false">IF($K5480=0,0,IFERROR(INDEX(購買率算出!$P$6:$P$3005,MATCH($A5480&amp;"",購買率算出!$C$6:$C$3005,0)),0))</f>
        <v>0</v>
      </c>
    </row>
    <row r="5481" customFormat="false" ht="15" hidden="false" customHeight="false" outlineLevel="0" collapsed="false">
      <c r="A5481" s="24"/>
      <c r="D5481" s="24"/>
      <c r="F5481" s="24"/>
      <c r="K5481" s="9" t="n">
        <f aca="false">IF($A5481="",0,IF(OR(N($D5481)=0,$D5481&amp;""=TOP!$C$5&amp;""),1,0))</f>
        <v>0</v>
      </c>
      <c r="L5481" s="27" t="n">
        <f aca="false">IF($K5481=0,0,IFERROR(INDEX(購買率算出!$P$6:$P$3005,MATCH($A5481&amp;"",購買率算出!$C$6:$C$3005,0)),0))</f>
        <v>0</v>
      </c>
    </row>
    <row r="5482" customFormat="false" ht="15" hidden="false" customHeight="false" outlineLevel="0" collapsed="false">
      <c r="A5482" s="24"/>
      <c r="D5482" s="24"/>
      <c r="F5482" s="24"/>
      <c r="K5482" s="9" t="n">
        <f aca="false">IF($A5482="",0,IF(OR(N($D5482)=0,$D5482&amp;""=TOP!$C$5&amp;""),1,0))</f>
        <v>0</v>
      </c>
      <c r="L5482" s="27" t="n">
        <f aca="false">IF($K5482=0,0,IFERROR(INDEX(購買率算出!$P$6:$P$3005,MATCH($A5482&amp;"",購買率算出!$C$6:$C$3005,0)),0))</f>
        <v>0</v>
      </c>
    </row>
    <row r="5483" customFormat="false" ht="15" hidden="false" customHeight="false" outlineLevel="0" collapsed="false">
      <c r="A5483" s="24"/>
      <c r="D5483" s="24"/>
      <c r="F5483" s="24"/>
      <c r="K5483" s="9" t="n">
        <f aca="false">IF($A5483="",0,IF(OR(N($D5483)=0,$D5483&amp;""=TOP!$C$5&amp;""),1,0))</f>
        <v>0</v>
      </c>
      <c r="L5483" s="27" t="n">
        <f aca="false">IF($K5483=0,0,IFERROR(INDEX(購買率算出!$P$6:$P$3005,MATCH($A5483&amp;"",購買率算出!$C$6:$C$3005,0)),0))</f>
        <v>0</v>
      </c>
    </row>
    <row r="5484" customFormat="false" ht="15" hidden="false" customHeight="false" outlineLevel="0" collapsed="false">
      <c r="A5484" s="24"/>
      <c r="D5484" s="24"/>
      <c r="F5484" s="24"/>
      <c r="K5484" s="9" t="n">
        <f aca="false">IF($A5484="",0,IF(OR(N($D5484)=0,$D5484&amp;""=TOP!$C$5&amp;""),1,0))</f>
        <v>0</v>
      </c>
      <c r="L5484" s="27" t="n">
        <f aca="false">IF($K5484=0,0,IFERROR(INDEX(購買率算出!$P$6:$P$3005,MATCH($A5484&amp;"",購買率算出!$C$6:$C$3005,0)),0))</f>
        <v>0</v>
      </c>
    </row>
    <row r="5485" customFormat="false" ht="15" hidden="false" customHeight="false" outlineLevel="0" collapsed="false">
      <c r="A5485" s="24"/>
      <c r="D5485" s="24"/>
      <c r="F5485" s="24"/>
      <c r="K5485" s="9" t="n">
        <f aca="false">IF($A5485="",0,IF(OR(N($D5485)=0,$D5485&amp;""=TOP!$C$5&amp;""),1,0))</f>
        <v>0</v>
      </c>
      <c r="L5485" s="27" t="n">
        <f aca="false">IF($K5485=0,0,IFERROR(INDEX(購買率算出!$P$6:$P$3005,MATCH($A5485&amp;"",購買率算出!$C$6:$C$3005,0)),0))</f>
        <v>0</v>
      </c>
    </row>
    <row r="5486" customFormat="false" ht="15" hidden="false" customHeight="false" outlineLevel="0" collapsed="false">
      <c r="A5486" s="24"/>
      <c r="D5486" s="24"/>
      <c r="F5486" s="24"/>
      <c r="K5486" s="9" t="n">
        <f aca="false">IF($A5486="",0,IF(OR(N($D5486)=0,$D5486&amp;""=TOP!$C$5&amp;""),1,0))</f>
        <v>0</v>
      </c>
      <c r="L5486" s="27" t="n">
        <f aca="false">IF($K5486=0,0,IFERROR(INDEX(購買率算出!$P$6:$P$3005,MATCH($A5486&amp;"",購買率算出!$C$6:$C$3005,0)),0))</f>
        <v>0</v>
      </c>
    </row>
    <row r="5487" customFormat="false" ht="15" hidden="false" customHeight="false" outlineLevel="0" collapsed="false">
      <c r="A5487" s="24"/>
      <c r="D5487" s="24"/>
      <c r="F5487" s="24"/>
      <c r="K5487" s="9" t="n">
        <f aca="false">IF($A5487="",0,IF(OR(N($D5487)=0,$D5487&amp;""=TOP!$C$5&amp;""),1,0))</f>
        <v>0</v>
      </c>
      <c r="L5487" s="27" t="n">
        <f aca="false">IF($K5487=0,0,IFERROR(INDEX(購買率算出!$P$6:$P$3005,MATCH($A5487&amp;"",購買率算出!$C$6:$C$3005,0)),0))</f>
        <v>0</v>
      </c>
    </row>
    <row r="5488" customFormat="false" ht="15" hidden="false" customHeight="false" outlineLevel="0" collapsed="false">
      <c r="A5488" s="24"/>
      <c r="D5488" s="24"/>
      <c r="F5488" s="24"/>
      <c r="K5488" s="9" t="n">
        <f aca="false">IF($A5488="",0,IF(OR(N($D5488)=0,$D5488&amp;""=TOP!$C$5&amp;""),1,0))</f>
        <v>0</v>
      </c>
      <c r="L5488" s="27" t="n">
        <f aca="false">IF($K5488=0,0,IFERROR(INDEX(購買率算出!$P$6:$P$3005,MATCH($A5488&amp;"",購買率算出!$C$6:$C$3005,0)),0))</f>
        <v>0</v>
      </c>
    </row>
    <row r="5489" customFormat="false" ht="15" hidden="false" customHeight="false" outlineLevel="0" collapsed="false">
      <c r="A5489" s="24"/>
      <c r="D5489" s="24"/>
      <c r="F5489" s="24"/>
      <c r="K5489" s="9" t="n">
        <f aca="false">IF($A5489="",0,IF(OR(N($D5489)=0,$D5489&amp;""=TOP!$C$5&amp;""),1,0))</f>
        <v>0</v>
      </c>
      <c r="L5489" s="27" t="n">
        <f aca="false">IF($K5489=0,0,IFERROR(INDEX(購買率算出!$P$6:$P$3005,MATCH($A5489&amp;"",購買率算出!$C$6:$C$3005,0)),0))</f>
        <v>0</v>
      </c>
    </row>
    <row r="5490" customFormat="false" ht="15" hidden="false" customHeight="false" outlineLevel="0" collapsed="false">
      <c r="A5490" s="24"/>
      <c r="D5490" s="24"/>
      <c r="F5490" s="24"/>
      <c r="K5490" s="9" t="n">
        <f aca="false">IF($A5490="",0,IF(OR(N($D5490)=0,$D5490&amp;""=TOP!$C$5&amp;""),1,0))</f>
        <v>0</v>
      </c>
      <c r="L5490" s="27" t="n">
        <f aca="false">IF($K5490=0,0,IFERROR(INDEX(購買率算出!$P$6:$P$3005,MATCH($A5490&amp;"",購買率算出!$C$6:$C$3005,0)),0))</f>
        <v>0</v>
      </c>
    </row>
    <row r="5491" customFormat="false" ht="15" hidden="false" customHeight="false" outlineLevel="0" collapsed="false">
      <c r="A5491" s="24"/>
      <c r="D5491" s="24"/>
      <c r="F5491" s="24"/>
      <c r="K5491" s="9" t="n">
        <f aca="false">IF($A5491="",0,IF(OR(N($D5491)=0,$D5491&amp;""=TOP!$C$5&amp;""),1,0))</f>
        <v>0</v>
      </c>
      <c r="L5491" s="27" t="n">
        <f aca="false">IF($K5491=0,0,IFERROR(INDEX(購買率算出!$P$6:$P$3005,MATCH($A5491&amp;"",購買率算出!$C$6:$C$3005,0)),0))</f>
        <v>0</v>
      </c>
    </row>
    <row r="5492" customFormat="false" ht="15" hidden="false" customHeight="false" outlineLevel="0" collapsed="false">
      <c r="A5492" s="24"/>
      <c r="D5492" s="24"/>
      <c r="F5492" s="24"/>
      <c r="K5492" s="9" t="n">
        <f aca="false">IF($A5492="",0,IF(OR(N($D5492)=0,$D5492&amp;""=TOP!$C$5&amp;""),1,0))</f>
        <v>0</v>
      </c>
      <c r="L5492" s="27" t="n">
        <f aca="false">IF($K5492=0,0,IFERROR(INDEX(購買率算出!$P$6:$P$3005,MATCH($A5492&amp;"",購買率算出!$C$6:$C$3005,0)),0))</f>
        <v>0</v>
      </c>
    </row>
    <row r="5493" customFormat="false" ht="15" hidden="false" customHeight="false" outlineLevel="0" collapsed="false">
      <c r="A5493" s="24"/>
      <c r="D5493" s="24"/>
      <c r="F5493" s="24"/>
      <c r="K5493" s="9" t="n">
        <f aca="false">IF($A5493="",0,IF(OR(N($D5493)=0,$D5493&amp;""=TOP!$C$5&amp;""),1,0))</f>
        <v>0</v>
      </c>
      <c r="L5493" s="27" t="n">
        <f aca="false">IF($K5493=0,0,IFERROR(INDEX(購買率算出!$P$6:$P$3005,MATCH($A5493&amp;"",購買率算出!$C$6:$C$3005,0)),0))</f>
        <v>0</v>
      </c>
    </row>
    <row r="5494" customFormat="false" ht="15" hidden="false" customHeight="false" outlineLevel="0" collapsed="false">
      <c r="A5494" s="24"/>
      <c r="D5494" s="24"/>
      <c r="F5494" s="24"/>
      <c r="K5494" s="9" t="n">
        <f aca="false">IF($A5494="",0,IF(OR(N($D5494)=0,$D5494&amp;""=TOP!$C$5&amp;""),1,0))</f>
        <v>0</v>
      </c>
      <c r="L5494" s="27" t="n">
        <f aca="false">IF($K5494=0,0,IFERROR(INDEX(購買率算出!$P$6:$P$3005,MATCH($A5494&amp;"",購買率算出!$C$6:$C$3005,0)),0))</f>
        <v>0</v>
      </c>
    </row>
    <row r="5495" customFormat="false" ht="15" hidden="false" customHeight="false" outlineLevel="0" collapsed="false">
      <c r="A5495" s="24"/>
      <c r="D5495" s="24"/>
      <c r="F5495" s="24"/>
      <c r="K5495" s="9" t="n">
        <f aca="false">IF($A5495="",0,IF(OR(N($D5495)=0,$D5495&amp;""=TOP!$C$5&amp;""),1,0))</f>
        <v>0</v>
      </c>
      <c r="L5495" s="27" t="n">
        <f aca="false">IF($K5495=0,0,IFERROR(INDEX(購買率算出!$P$6:$P$3005,MATCH($A5495&amp;"",購買率算出!$C$6:$C$3005,0)),0))</f>
        <v>0</v>
      </c>
    </row>
    <row r="5496" customFormat="false" ht="15" hidden="false" customHeight="false" outlineLevel="0" collapsed="false">
      <c r="A5496" s="24"/>
      <c r="D5496" s="24"/>
      <c r="F5496" s="24"/>
      <c r="K5496" s="9" t="n">
        <f aca="false">IF($A5496="",0,IF(OR(N($D5496)=0,$D5496&amp;""=TOP!$C$5&amp;""),1,0))</f>
        <v>0</v>
      </c>
      <c r="L5496" s="27" t="n">
        <f aca="false">IF($K5496=0,0,IFERROR(INDEX(購買率算出!$P$6:$P$3005,MATCH($A5496&amp;"",購買率算出!$C$6:$C$3005,0)),0))</f>
        <v>0</v>
      </c>
    </row>
    <row r="5497" customFormat="false" ht="15" hidden="false" customHeight="false" outlineLevel="0" collapsed="false">
      <c r="A5497" s="24"/>
      <c r="D5497" s="24"/>
      <c r="F5497" s="24"/>
      <c r="K5497" s="9" t="n">
        <f aca="false">IF($A5497="",0,IF(OR(N($D5497)=0,$D5497&amp;""=TOP!$C$5&amp;""),1,0))</f>
        <v>0</v>
      </c>
      <c r="L5497" s="27" t="n">
        <f aca="false">IF($K5497=0,0,IFERROR(INDEX(購買率算出!$P$6:$P$3005,MATCH($A5497&amp;"",購買率算出!$C$6:$C$3005,0)),0))</f>
        <v>0</v>
      </c>
    </row>
    <row r="5498" customFormat="false" ht="15" hidden="false" customHeight="false" outlineLevel="0" collapsed="false">
      <c r="A5498" s="24"/>
      <c r="D5498" s="24"/>
      <c r="F5498" s="24"/>
      <c r="K5498" s="9" t="n">
        <f aca="false">IF($A5498="",0,IF(OR(N($D5498)=0,$D5498&amp;""=TOP!$C$5&amp;""),1,0))</f>
        <v>0</v>
      </c>
      <c r="L5498" s="27" t="n">
        <f aca="false">IF($K5498=0,0,IFERROR(INDEX(購買率算出!$P$6:$P$3005,MATCH($A5498&amp;"",購買率算出!$C$6:$C$3005,0)),0))</f>
        <v>0</v>
      </c>
    </row>
    <row r="5499" customFormat="false" ht="15" hidden="false" customHeight="false" outlineLevel="0" collapsed="false">
      <c r="A5499" s="24"/>
      <c r="D5499" s="24"/>
      <c r="F5499" s="24"/>
      <c r="K5499" s="9" t="n">
        <f aca="false">IF($A5499="",0,IF(OR(N($D5499)=0,$D5499&amp;""=TOP!$C$5&amp;""),1,0))</f>
        <v>0</v>
      </c>
      <c r="L5499" s="27" t="n">
        <f aca="false">IF($K5499=0,0,IFERROR(INDEX(購買率算出!$P$6:$P$3005,MATCH($A5499&amp;"",購買率算出!$C$6:$C$3005,0)),0))</f>
        <v>0</v>
      </c>
    </row>
    <row r="5500" customFormat="false" ht="15" hidden="false" customHeight="false" outlineLevel="0" collapsed="false">
      <c r="A5500" s="24"/>
      <c r="D5500" s="24"/>
      <c r="F5500" s="24"/>
      <c r="K5500" s="9" t="n">
        <f aca="false">IF($A5500="",0,IF(OR(N($D5500)=0,$D5500&amp;""=TOP!$C$5&amp;""),1,0))</f>
        <v>0</v>
      </c>
      <c r="L5500" s="27" t="n">
        <f aca="false">IF($K5500=0,0,IFERROR(INDEX(購買率算出!$P$6:$P$3005,MATCH($A5500&amp;"",購買率算出!$C$6:$C$3005,0)),0))</f>
        <v>0</v>
      </c>
    </row>
    <row r="5501" customFormat="false" ht="15" hidden="false" customHeight="false" outlineLevel="0" collapsed="false">
      <c r="A5501" s="24"/>
      <c r="D5501" s="24"/>
      <c r="F5501" s="24"/>
      <c r="K5501" s="9" t="n">
        <f aca="false">IF($A5501="",0,IF(OR(N($D5501)=0,$D5501&amp;""=TOP!$C$5&amp;""),1,0))</f>
        <v>0</v>
      </c>
      <c r="L5501" s="27" t="n">
        <f aca="false">IF($K5501=0,0,IFERROR(INDEX(購買率算出!$P$6:$P$3005,MATCH($A5501&amp;"",購買率算出!$C$6:$C$3005,0)),0))</f>
        <v>0</v>
      </c>
    </row>
    <row r="5502" customFormat="false" ht="15" hidden="false" customHeight="false" outlineLevel="0" collapsed="false">
      <c r="A5502" s="24"/>
      <c r="D5502" s="24"/>
      <c r="F5502" s="24"/>
      <c r="K5502" s="9" t="n">
        <f aca="false">IF($A5502="",0,IF(OR(N($D5502)=0,$D5502&amp;""=TOP!$C$5&amp;""),1,0))</f>
        <v>0</v>
      </c>
      <c r="L5502" s="27" t="n">
        <f aca="false">IF($K5502=0,0,IFERROR(INDEX(購買率算出!$P$6:$P$3005,MATCH($A5502&amp;"",購買率算出!$C$6:$C$3005,0)),0))</f>
        <v>0</v>
      </c>
    </row>
    <row r="5503" customFormat="false" ht="15" hidden="false" customHeight="false" outlineLevel="0" collapsed="false">
      <c r="A5503" s="24"/>
      <c r="D5503" s="24"/>
      <c r="F5503" s="24"/>
      <c r="K5503" s="9" t="n">
        <f aca="false">IF($A5503="",0,IF(OR(N($D5503)=0,$D5503&amp;""=TOP!$C$5&amp;""),1,0))</f>
        <v>0</v>
      </c>
      <c r="L5503" s="27" t="n">
        <f aca="false">IF($K5503=0,0,IFERROR(INDEX(購買率算出!$P$6:$P$3005,MATCH($A5503&amp;"",購買率算出!$C$6:$C$3005,0)),0))</f>
        <v>0</v>
      </c>
    </row>
    <row r="5504" customFormat="false" ht="15" hidden="false" customHeight="false" outlineLevel="0" collapsed="false">
      <c r="A5504" s="24"/>
      <c r="D5504" s="24"/>
      <c r="F5504" s="24"/>
      <c r="K5504" s="9" t="n">
        <f aca="false">IF($A5504="",0,IF(OR(N($D5504)=0,$D5504&amp;""=TOP!$C$5&amp;""),1,0))</f>
        <v>0</v>
      </c>
      <c r="L5504" s="27" t="n">
        <f aca="false">IF($K5504=0,0,IFERROR(INDEX(購買率算出!$P$6:$P$3005,MATCH($A5504&amp;"",購買率算出!$C$6:$C$3005,0)),0))</f>
        <v>0</v>
      </c>
    </row>
    <row r="5505" customFormat="false" ht="15" hidden="false" customHeight="false" outlineLevel="0" collapsed="false">
      <c r="A5505" s="24"/>
      <c r="D5505" s="24"/>
      <c r="F5505" s="24"/>
      <c r="K5505" s="9" t="n">
        <f aca="false">IF($A5505="",0,IF(OR(N($D5505)=0,$D5505&amp;""=TOP!$C$5&amp;""),1,0))</f>
        <v>0</v>
      </c>
      <c r="L5505" s="27" t="n">
        <f aca="false">IF($K5505=0,0,IFERROR(INDEX(購買率算出!$P$6:$P$3005,MATCH($A5505&amp;"",購買率算出!$C$6:$C$3005,0)),0))</f>
        <v>0</v>
      </c>
    </row>
    <row r="5506" customFormat="false" ht="15" hidden="false" customHeight="false" outlineLevel="0" collapsed="false">
      <c r="A5506" s="24"/>
      <c r="D5506" s="24"/>
      <c r="F5506" s="24"/>
      <c r="K5506" s="9" t="n">
        <f aca="false">IF($A5506="",0,IF(OR(N($D5506)=0,$D5506&amp;""=TOP!$C$5&amp;""),1,0))</f>
        <v>0</v>
      </c>
      <c r="L5506" s="27" t="n">
        <f aca="false">IF($K5506=0,0,IFERROR(INDEX(購買率算出!$P$6:$P$3005,MATCH($A5506&amp;"",購買率算出!$C$6:$C$3005,0)),0))</f>
        <v>0</v>
      </c>
    </row>
    <row r="5507" customFormat="false" ht="15" hidden="false" customHeight="false" outlineLevel="0" collapsed="false">
      <c r="A5507" s="24"/>
      <c r="D5507" s="24"/>
      <c r="F5507" s="24"/>
      <c r="K5507" s="9" t="n">
        <f aca="false">IF($A5507="",0,IF(OR(N($D5507)=0,$D5507&amp;""=TOP!$C$5&amp;""),1,0))</f>
        <v>0</v>
      </c>
      <c r="L5507" s="27" t="n">
        <f aca="false">IF($K5507=0,0,IFERROR(INDEX(購買率算出!$P$6:$P$3005,MATCH($A5507&amp;"",購買率算出!$C$6:$C$3005,0)),0))</f>
        <v>0</v>
      </c>
    </row>
    <row r="5508" customFormat="false" ht="15" hidden="false" customHeight="false" outlineLevel="0" collapsed="false">
      <c r="A5508" s="24"/>
      <c r="D5508" s="24"/>
      <c r="F5508" s="24"/>
      <c r="K5508" s="9" t="n">
        <f aca="false">IF($A5508="",0,IF(OR(N($D5508)=0,$D5508&amp;""=TOP!$C$5&amp;""),1,0))</f>
        <v>0</v>
      </c>
      <c r="L5508" s="27" t="n">
        <f aca="false">IF($K5508=0,0,IFERROR(INDEX(購買率算出!$P$6:$P$3005,MATCH($A5508&amp;"",購買率算出!$C$6:$C$3005,0)),0))</f>
        <v>0</v>
      </c>
    </row>
    <row r="5509" customFormat="false" ht="15" hidden="false" customHeight="false" outlineLevel="0" collapsed="false">
      <c r="A5509" s="24"/>
      <c r="D5509" s="24"/>
      <c r="F5509" s="24"/>
      <c r="K5509" s="9" t="n">
        <f aca="false">IF($A5509="",0,IF(OR(N($D5509)=0,$D5509&amp;""=TOP!$C$5&amp;""),1,0))</f>
        <v>0</v>
      </c>
      <c r="L5509" s="27" t="n">
        <f aca="false">IF($K5509=0,0,IFERROR(INDEX(購買率算出!$P$6:$P$3005,MATCH($A5509&amp;"",購買率算出!$C$6:$C$3005,0)),0))</f>
        <v>0</v>
      </c>
    </row>
    <row r="5510" customFormat="false" ht="15" hidden="false" customHeight="false" outlineLevel="0" collapsed="false">
      <c r="A5510" s="24"/>
      <c r="D5510" s="24"/>
      <c r="F5510" s="24"/>
      <c r="K5510" s="9" t="n">
        <f aca="false">IF($A5510="",0,IF(OR(N($D5510)=0,$D5510&amp;""=TOP!$C$5&amp;""),1,0))</f>
        <v>0</v>
      </c>
      <c r="L5510" s="27" t="n">
        <f aca="false">IF($K5510=0,0,IFERROR(INDEX(購買率算出!$P$6:$P$3005,MATCH($A5510&amp;"",購買率算出!$C$6:$C$3005,0)),0))</f>
        <v>0</v>
      </c>
    </row>
    <row r="5511" customFormat="false" ht="15" hidden="false" customHeight="false" outlineLevel="0" collapsed="false">
      <c r="A5511" s="24"/>
      <c r="D5511" s="24"/>
      <c r="F5511" s="24"/>
      <c r="K5511" s="9" t="n">
        <f aca="false">IF($A5511="",0,IF(OR(N($D5511)=0,$D5511&amp;""=TOP!$C$5&amp;""),1,0))</f>
        <v>0</v>
      </c>
      <c r="L5511" s="27" t="n">
        <f aca="false">IF($K5511=0,0,IFERROR(INDEX(購買率算出!$P$6:$P$3005,MATCH($A5511&amp;"",購買率算出!$C$6:$C$3005,0)),0))</f>
        <v>0</v>
      </c>
    </row>
    <row r="5512" customFormat="false" ht="15" hidden="false" customHeight="false" outlineLevel="0" collapsed="false">
      <c r="A5512" s="24"/>
      <c r="D5512" s="24"/>
      <c r="F5512" s="24"/>
      <c r="K5512" s="9" t="n">
        <f aca="false">IF($A5512="",0,IF(OR(N($D5512)=0,$D5512&amp;""=TOP!$C$5&amp;""),1,0))</f>
        <v>0</v>
      </c>
      <c r="L5512" s="27" t="n">
        <f aca="false">IF($K5512=0,0,IFERROR(INDEX(購買率算出!$P$6:$P$3005,MATCH($A5512&amp;"",購買率算出!$C$6:$C$3005,0)),0))</f>
        <v>0</v>
      </c>
    </row>
    <row r="5513" customFormat="false" ht="15" hidden="false" customHeight="false" outlineLevel="0" collapsed="false">
      <c r="A5513" s="24"/>
      <c r="D5513" s="24"/>
      <c r="F5513" s="24"/>
      <c r="K5513" s="9" t="n">
        <f aca="false">IF($A5513="",0,IF(OR(N($D5513)=0,$D5513&amp;""=TOP!$C$5&amp;""),1,0))</f>
        <v>0</v>
      </c>
      <c r="L5513" s="27" t="n">
        <f aca="false">IF($K5513=0,0,IFERROR(INDEX(購買率算出!$P$6:$P$3005,MATCH($A5513&amp;"",購買率算出!$C$6:$C$3005,0)),0))</f>
        <v>0</v>
      </c>
    </row>
    <row r="5514" customFormat="false" ht="15" hidden="false" customHeight="false" outlineLevel="0" collapsed="false">
      <c r="A5514" s="24"/>
      <c r="D5514" s="24"/>
      <c r="F5514" s="24"/>
      <c r="K5514" s="9" t="n">
        <f aca="false">IF($A5514="",0,IF(OR(N($D5514)=0,$D5514&amp;""=TOP!$C$5&amp;""),1,0))</f>
        <v>0</v>
      </c>
      <c r="L5514" s="27" t="n">
        <f aca="false">IF($K5514=0,0,IFERROR(INDEX(購買率算出!$P$6:$P$3005,MATCH($A5514&amp;"",購買率算出!$C$6:$C$3005,0)),0))</f>
        <v>0</v>
      </c>
    </row>
    <row r="5515" customFormat="false" ht="15" hidden="false" customHeight="false" outlineLevel="0" collapsed="false">
      <c r="A5515" s="24"/>
      <c r="D5515" s="24"/>
      <c r="F5515" s="24"/>
      <c r="K5515" s="9" t="n">
        <f aca="false">IF($A5515="",0,IF(OR(N($D5515)=0,$D5515&amp;""=TOP!$C$5&amp;""),1,0))</f>
        <v>0</v>
      </c>
      <c r="L5515" s="27" t="n">
        <f aca="false">IF($K5515=0,0,IFERROR(INDEX(購買率算出!$P$6:$P$3005,MATCH($A5515&amp;"",購買率算出!$C$6:$C$3005,0)),0))</f>
        <v>0</v>
      </c>
    </row>
    <row r="5516" customFormat="false" ht="15" hidden="false" customHeight="false" outlineLevel="0" collapsed="false">
      <c r="A5516" s="24"/>
      <c r="D5516" s="24"/>
      <c r="F5516" s="24"/>
      <c r="K5516" s="9" t="n">
        <f aca="false">IF($A5516="",0,IF(OR(N($D5516)=0,$D5516&amp;""=TOP!$C$5&amp;""),1,0))</f>
        <v>0</v>
      </c>
      <c r="L5516" s="27" t="n">
        <f aca="false">IF($K5516=0,0,IFERROR(INDEX(購買率算出!$P$6:$P$3005,MATCH($A5516&amp;"",購買率算出!$C$6:$C$3005,0)),0))</f>
        <v>0</v>
      </c>
    </row>
    <row r="5517" customFormat="false" ht="15" hidden="false" customHeight="false" outlineLevel="0" collapsed="false">
      <c r="A5517" s="24"/>
      <c r="D5517" s="24"/>
      <c r="F5517" s="24"/>
      <c r="K5517" s="9" t="n">
        <f aca="false">IF($A5517="",0,IF(OR(N($D5517)=0,$D5517&amp;""=TOP!$C$5&amp;""),1,0))</f>
        <v>0</v>
      </c>
      <c r="L5517" s="27" t="n">
        <f aca="false">IF($K5517=0,0,IFERROR(INDEX(購買率算出!$P$6:$P$3005,MATCH($A5517&amp;"",購買率算出!$C$6:$C$3005,0)),0))</f>
        <v>0</v>
      </c>
    </row>
    <row r="5518" customFormat="false" ht="15" hidden="false" customHeight="false" outlineLevel="0" collapsed="false">
      <c r="A5518" s="24"/>
      <c r="D5518" s="24"/>
      <c r="F5518" s="24"/>
      <c r="K5518" s="9" t="n">
        <f aca="false">IF($A5518="",0,IF(OR(N($D5518)=0,$D5518&amp;""=TOP!$C$5&amp;""),1,0))</f>
        <v>0</v>
      </c>
      <c r="L5518" s="27" t="n">
        <f aca="false">IF($K5518=0,0,IFERROR(INDEX(購買率算出!$P$6:$P$3005,MATCH($A5518&amp;"",購買率算出!$C$6:$C$3005,0)),0))</f>
        <v>0</v>
      </c>
    </row>
    <row r="5519" customFormat="false" ht="15" hidden="false" customHeight="false" outlineLevel="0" collapsed="false">
      <c r="A5519" s="24"/>
      <c r="D5519" s="24"/>
      <c r="F5519" s="24"/>
      <c r="K5519" s="9" t="n">
        <f aca="false">IF($A5519="",0,IF(OR(N($D5519)=0,$D5519&amp;""=TOP!$C$5&amp;""),1,0))</f>
        <v>0</v>
      </c>
      <c r="L5519" s="27" t="n">
        <f aca="false">IF($K5519=0,0,IFERROR(INDEX(購買率算出!$P$6:$P$3005,MATCH($A5519&amp;"",購買率算出!$C$6:$C$3005,0)),0))</f>
        <v>0</v>
      </c>
    </row>
    <row r="5520" customFormat="false" ht="15" hidden="false" customHeight="false" outlineLevel="0" collapsed="false">
      <c r="A5520" s="24"/>
      <c r="D5520" s="24"/>
      <c r="F5520" s="24"/>
      <c r="K5520" s="9" t="n">
        <f aca="false">IF($A5520="",0,IF(OR(N($D5520)=0,$D5520&amp;""=TOP!$C$5&amp;""),1,0))</f>
        <v>0</v>
      </c>
      <c r="L5520" s="27" t="n">
        <f aca="false">IF($K5520=0,0,IFERROR(INDEX(購買率算出!$P$6:$P$3005,MATCH($A5520&amp;"",購買率算出!$C$6:$C$3005,0)),0))</f>
        <v>0</v>
      </c>
    </row>
    <row r="5521" customFormat="false" ht="15" hidden="false" customHeight="false" outlineLevel="0" collapsed="false">
      <c r="A5521" s="24"/>
      <c r="D5521" s="24"/>
      <c r="F5521" s="24"/>
      <c r="K5521" s="9" t="n">
        <f aca="false">IF($A5521="",0,IF(OR(N($D5521)=0,$D5521&amp;""=TOP!$C$5&amp;""),1,0))</f>
        <v>0</v>
      </c>
      <c r="L5521" s="27" t="n">
        <f aca="false">IF($K5521=0,0,IFERROR(INDEX(購買率算出!$P$6:$P$3005,MATCH($A5521&amp;"",購買率算出!$C$6:$C$3005,0)),0))</f>
        <v>0</v>
      </c>
    </row>
    <row r="5522" customFormat="false" ht="15" hidden="false" customHeight="false" outlineLevel="0" collapsed="false">
      <c r="A5522" s="24"/>
      <c r="D5522" s="24"/>
      <c r="F5522" s="24"/>
      <c r="K5522" s="9" t="n">
        <f aca="false">IF($A5522="",0,IF(OR(N($D5522)=0,$D5522&amp;""=TOP!$C$5&amp;""),1,0))</f>
        <v>0</v>
      </c>
      <c r="L5522" s="27" t="n">
        <f aca="false">IF($K5522=0,0,IFERROR(INDEX(購買率算出!$P$6:$P$3005,MATCH($A5522&amp;"",購買率算出!$C$6:$C$3005,0)),0))</f>
        <v>0</v>
      </c>
    </row>
    <row r="5523" customFormat="false" ht="15" hidden="false" customHeight="false" outlineLevel="0" collapsed="false">
      <c r="A5523" s="24"/>
      <c r="D5523" s="24"/>
      <c r="F5523" s="24"/>
      <c r="K5523" s="9" t="n">
        <f aca="false">IF($A5523="",0,IF(OR(N($D5523)=0,$D5523&amp;""=TOP!$C$5&amp;""),1,0))</f>
        <v>0</v>
      </c>
      <c r="L5523" s="27" t="n">
        <f aca="false">IF($K5523=0,0,IFERROR(INDEX(購買率算出!$P$6:$P$3005,MATCH($A5523&amp;"",購買率算出!$C$6:$C$3005,0)),0))</f>
        <v>0</v>
      </c>
    </row>
    <row r="5524" customFormat="false" ht="15" hidden="false" customHeight="false" outlineLevel="0" collapsed="false">
      <c r="A5524" s="24"/>
      <c r="D5524" s="24"/>
      <c r="F5524" s="24"/>
      <c r="K5524" s="9" t="n">
        <f aca="false">IF($A5524="",0,IF(OR(N($D5524)=0,$D5524&amp;""=TOP!$C$5&amp;""),1,0))</f>
        <v>0</v>
      </c>
      <c r="L5524" s="27" t="n">
        <f aca="false">IF($K5524=0,0,IFERROR(INDEX(購買率算出!$P$6:$P$3005,MATCH($A5524&amp;"",購買率算出!$C$6:$C$3005,0)),0))</f>
        <v>0</v>
      </c>
    </row>
    <row r="5525" customFormat="false" ht="15" hidden="false" customHeight="false" outlineLevel="0" collapsed="false">
      <c r="A5525" s="24"/>
      <c r="D5525" s="24"/>
      <c r="F5525" s="24"/>
      <c r="K5525" s="9" t="n">
        <f aca="false">IF($A5525="",0,IF(OR(N($D5525)=0,$D5525&amp;""=TOP!$C$5&amp;""),1,0))</f>
        <v>0</v>
      </c>
      <c r="L5525" s="27" t="n">
        <f aca="false">IF($K5525=0,0,IFERROR(INDEX(購買率算出!$P$6:$P$3005,MATCH($A5525&amp;"",購買率算出!$C$6:$C$3005,0)),0))</f>
        <v>0</v>
      </c>
    </row>
    <row r="5526" customFormat="false" ht="15" hidden="false" customHeight="false" outlineLevel="0" collapsed="false">
      <c r="A5526" s="24"/>
      <c r="D5526" s="24"/>
      <c r="F5526" s="24"/>
      <c r="K5526" s="9" t="n">
        <f aca="false">IF($A5526="",0,IF(OR(N($D5526)=0,$D5526&amp;""=TOP!$C$5&amp;""),1,0))</f>
        <v>0</v>
      </c>
      <c r="L5526" s="27" t="n">
        <f aca="false">IF($K5526=0,0,IFERROR(INDEX(購買率算出!$P$6:$P$3005,MATCH($A5526&amp;"",購買率算出!$C$6:$C$3005,0)),0))</f>
        <v>0</v>
      </c>
    </row>
    <row r="5527" customFormat="false" ht="15" hidden="false" customHeight="false" outlineLevel="0" collapsed="false">
      <c r="A5527" s="24"/>
      <c r="D5527" s="24"/>
      <c r="F5527" s="24"/>
      <c r="K5527" s="9" t="n">
        <f aca="false">IF($A5527="",0,IF(OR(N($D5527)=0,$D5527&amp;""=TOP!$C$5&amp;""),1,0))</f>
        <v>0</v>
      </c>
      <c r="L5527" s="27" t="n">
        <f aca="false">IF($K5527=0,0,IFERROR(INDEX(購買率算出!$P$6:$P$3005,MATCH($A5527&amp;"",購買率算出!$C$6:$C$3005,0)),0))</f>
        <v>0</v>
      </c>
    </row>
    <row r="5528" customFormat="false" ht="15" hidden="false" customHeight="false" outlineLevel="0" collapsed="false">
      <c r="A5528" s="24"/>
      <c r="D5528" s="24"/>
      <c r="F5528" s="24"/>
      <c r="K5528" s="9" t="n">
        <f aca="false">IF($A5528="",0,IF(OR(N($D5528)=0,$D5528&amp;""=TOP!$C$5&amp;""),1,0))</f>
        <v>0</v>
      </c>
      <c r="L5528" s="27" t="n">
        <f aca="false">IF($K5528=0,0,IFERROR(INDEX(購買率算出!$P$6:$P$3005,MATCH($A5528&amp;"",購買率算出!$C$6:$C$3005,0)),0))</f>
        <v>0</v>
      </c>
    </row>
    <row r="5529" customFormat="false" ht="15" hidden="false" customHeight="false" outlineLevel="0" collapsed="false">
      <c r="A5529" s="24"/>
      <c r="D5529" s="24"/>
      <c r="F5529" s="24"/>
      <c r="K5529" s="9" t="n">
        <f aca="false">IF($A5529="",0,IF(OR(N($D5529)=0,$D5529&amp;""=TOP!$C$5&amp;""),1,0))</f>
        <v>0</v>
      </c>
      <c r="L5529" s="27" t="n">
        <f aca="false">IF($K5529=0,0,IFERROR(INDEX(購買率算出!$P$6:$P$3005,MATCH($A5529&amp;"",購買率算出!$C$6:$C$3005,0)),0))</f>
        <v>0</v>
      </c>
    </row>
    <row r="5530" customFormat="false" ht="15" hidden="false" customHeight="false" outlineLevel="0" collapsed="false">
      <c r="A5530" s="24"/>
      <c r="D5530" s="24"/>
      <c r="F5530" s="24"/>
      <c r="K5530" s="9" t="n">
        <f aca="false">IF($A5530="",0,IF(OR(N($D5530)=0,$D5530&amp;""=TOP!$C$5&amp;""),1,0))</f>
        <v>0</v>
      </c>
      <c r="L5530" s="27" t="n">
        <f aca="false">IF($K5530=0,0,IFERROR(INDEX(購買率算出!$P$6:$P$3005,MATCH($A5530&amp;"",購買率算出!$C$6:$C$3005,0)),0))</f>
        <v>0</v>
      </c>
    </row>
    <row r="5531" customFormat="false" ht="15" hidden="false" customHeight="false" outlineLevel="0" collapsed="false">
      <c r="A5531" s="24"/>
      <c r="D5531" s="24"/>
      <c r="F5531" s="24"/>
      <c r="K5531" s="9" t="n">
        <f aca="false">IF($A5531="",0,IF(OR(N($D5531)=0,$D5531&amp;""=TOP!$C$5&amp;""),1,0))</f>
        <v>0</v>
      </c>
      <c r="L5531" s="27" t="n">
        <f aca="false">IF($K5531=0,0,IFERROR(INDEX(購買率算出!$P$6:$P$3005,MATCH($A5531&amp;"",購買率算出!$C$6:$C$3005,0)),0))</f>
        <v>0</v>
      </c>
    </row>
    <row r="5532" customFormat="false" ht="15" hidden="false" customHeight="false" outlineLevel="0" collapsed="false">
      <c r="A5532" s="24"/>
      <c r="D5532" s="24"/>
      <c r="F5532" s="24"/>
      <c r="K5532" s="9" t="n">
        <f aca="false">IF($A5532="",0,IF(OR(N($D5532)=0,$D5532&amp;""=TOP!$C$5&amp;""),1,0))</f>
        <v>0</v>
      </c>
      <c r="L5532" s="27" t="n">
        <f aca="false">IF($K5532=0,0,IFERROR(INDEX(購買率算出!$P$6:$P$3005,MATCH($A5532&amp;"",購買率算出!$C$6:$C$3005,0)),0))</f>
        <v>0</v>
      </c>
    </row>
    <row r="5533" customFormat="false" ht="15" hidden="false" customHeight="false" outlineLevel="0" collapsed="false">
      <c r="A5533" s="24"/>
      <c r="D5533" s="24"/>
      <c r="F5533" s="24"/>
      <c r="K5533" s="9" t="n">
        <f aca="false">IF($A5533="",0,IF(OR(N($D5533)=0,$D5533&amp;""=TOP!$C$5&amp;""),1,0))</f>
        <v>0</v>
      </c>
      <c r="L5533" s="27" t="n">
        <f aca="false">IF($K5533=0,0,IFERROR(INDEX(購買率算出!$P$6:$P$3005,MATCH($A5533&amp;"",購買率算出!$C$6:$C$3005,0)),0))</f>
        <v>0</v>
      </c>
    </row>
    <row r="5534" customFormat="false" ht="15" hidden="false" customHeight="false" outlineLevel="0" collapsed="false">
      <c r="A5534" s="24"/>
      <c r="D5534" s="24"/>
      <c r="F5534" s="24"/>
      <c r="K5534" s="9" t="n">
        <f aca="false">IF($A5534="",0,IF(OR(N($D5534)=0,$D5534&amp;""=TOP!$C$5&amp;""),1,0))</f>
        <v>0</v>
      </c>
      <c r="L5534" s="27" t="n">
        <f aca="false">IF($K5534=0,0,IFERROR(INDEX(購買率算出!$P$6:$P$3005,MATCH($A5534&amp;"",購買率算出!$C$6:$C$3005,0)),0))</f>
        <v>0</v>
      </c>
    </row>
    <row r="5535" customFormat="false" ht="15" hidden="false" customHeight="false" outlineLevel="0" collapsed="false">
      <c r="A5535" s="24"/>
      <c r="D5535" s="24"/>
      <c r="F5535" s="24"/>
      <c r="K5535" s="9" t="n">
        <f aca="false">IF($A5535="",0,IF(OR(N($D5535)=0,$D5535&amp;""=TOP!$C$5&amp;""),1,0))</f>
        <v>0</v>
      </c>
      <c r="L5535" s="27" t="n">
        <f aca="false">IF($K5535=0,0,IFERROR(INDEX(購買率算出!$P$6:$P$3005,MATCH($A5535&amp;"",購買率算出!$C$6:$C$3005,0)),0))</f>
        <v>0</v>
      </c>
    </row>
    <row r="5536" customFormat="false" ht="15" hidden="false" customHeight="false" outlineLevel="0" collapsed="false">
      <c r="A5536" s="24"/>
      <c r="D5536" s="24"/>
      <c r="F5536" s="24"/>
      <c r="K5536" s="9" t="n">
        <f aca="false">IF($A5536="",0,IF(OR(N($D5536)=0,$D5536&amp;""=TOP!$C$5&amp;""),1,0))</f>
        <v>0</v>
      </c>
      <c r="L5536" s="27" t="n">
        <f aca="false">IF($K5536=0,0,IFERROR(INDEX(購買率算出!$P$6:$P$3005,MATCH($A5536&amp;"",購買率算出!$C$6:$C$3005,0)),0))</f>
        <v>0</v>
      </c>
    </row>
    <row r="5537" customFormat="false" ht="15" hidden="false" customHeight="false" outlineLevel="0" collapsed="false">
      <c r="A5537" s="24"/>
      <c r="D5537" s="24"/>
      <c r="F5537" s="24"/>
      <c r="K5537" s="9" t="n">
        <f aca="false">IF($A5537="",0,IF(OR(N($D5537)=0,$D5537&amp;""=TOP!$C$5&amp;""),1,0))</f>
        <v>0</v>
      </c>
      <c r="L5537" s="27" t="n">
        <f aca="false">IF($K5537=0,0,IFERROR(INDEX(購買率算出!$P$6:$P$3005,MATCH($A5537&amp;"",購買率算出!$C$6:$C$3005,0)),0))</f>
        <v>0</v>
      </c>
    </row>
    <row r="5538" customFormat="false" ht="15" hidden="false" customHeight="false" outlineLevel="0" collapsed="false">
      <c r="A5538" s="24"/>
      <c r="D5538" s="24"/>
      <c r="F5538" s="24"/>
      <c r="K5538" s="9" t="n">
        <f aca="false">IF($A5538="",0,IF(OR(N($D5538)=0,$D5538&amp;""=TOP!$C$5&amp;""),1,0))</f>
        <v>0</v>
      </c>
      <c r="L5538" s="27" t="n">
        <f aca="false">IF($K5538=0,0,IFERROR(INDEX(購買率算出!$P$6:$P$3005,MATCH($A5538&amp;"",購買率算出!$C$6:$C$3005,0)),0))</f>
        <v>0</v>
      </c>
    </row>
    <row r="5539" customFormat="false" ht="15" hidden="false" customHeight="false" outlineLevel="0" collapsed="false">
      <c r="A5539" s="24"/>
      <c r="D5539" s="24"/>
      <c r="F5539" s="24"/>
      <c r="K5539" s="9" t="n">
        <f aca="false">IF($A5539="",0,IF(OR(N($D5539)=0,$D5539&amp;""=TOP!$C$5&amp;""),1,0))</f>
        <v>0</v>
      </c>
      <c r="L5539" s="27" t="n">
        <f aca="false">IF($K5539=0,0,IFERROR(INDEX(購買率算出!$P$6:$P$3005,MATCH($A5539&amp;"",購買率算出!$C$6:$C$3005,0)),0))</f>
        <v>0</v>
      </c>
    </row>
    <row r="5540" customFormat="false" ht="15" hidden="false" customHeight="false" outlineLevel="0" collapsed="false">
      <c r="A5540" s="24"/>
      <c r="D5540" s="24"/>
      <c r="F5540" s="24"/>
      <c r="K5540" s="9" t="n">
        <f aca="false">IF($A5540="",0,IF(OR(N($D5540)=0,$D5540&amp;""=TOP!$C$5&amp;""),1,0))</f>
        <v>0</v>
      </c>
      <c r="L5540" s="27" t="n">
        <f aca="false">IF($K5540=0,0,IFERROR(INDEX(購買率算出!$P$6:$P$3005,MATCH($A5540&amp;"",購買率算出!$C$6:$C$3005,0)),0))</f>
        <v>0</v>
      </c>
    </row>
    <row r="5541" customFormat="false" ht="15" hidden="false" customHeight="false" outlineLevel="0" collapsed="false">
      <c r="A5541" s="24"/>
      <c r="D5541" s="24"/>
      <c r="F5541" s="24"/>
      <c r="K5541" s="9" t="n">
        <f aca="false">IF($A5541="",0,IF(OR(N($D5541)=0,$D5541&amp;""=TOP!$C$5&amp;""),1,0))</f>
        <v>0</v>
      </c>
      <c r="L5541" s="27" t="n">
        <f aca="false">IF($K5541=0,0,IFERROR(INDEX(購買率算出!$P$6:$P$3005,MATCH($A5541&amp;"",購買率算出!$C$6:$C$3005,0)),0))</f>
        <v>0</v>
      </c>
    </row>
    <row r="5542" customFormat="false" ht="15" hidden="false" customHeight="false" outlineLevel="0" collapsed="false">
      <c r="A5542" s="24"/>
      <c r="D5542" s="24"/>
      <c r="F5542" s="24"/>
      <c r="K5542" s="9" t="n">
        <f aca="false">IF($A5542="",0,IF(OR(N($D5542)=0,$D5542&amp;""=TOP!$C$5&amp;""),1,0))</f>
        <v>0</v>
      </c>
      <c r="L5542" s="27" t="n">
        <f aca="false">IF($K5542=0,0,IFERROR(INDEX(購買率算出!$P$6:$P$3005,MATCH($A5542&amp;"",購買率算出!$C$6:$C$3005,0)),0))</f>
        <v>0</v>
      </c>
    </row>
    <row r="5543" customFormat="false" ht="15" hidden="false" customHeight="false" outlineLevel="0" collapsed="false">
      <c r="A5543" s="24"/>
      <c r="D5543" s="24"/>
      <c r="F5543" s="24"/>
      <c r="K5543" s="9" t="n">
        <f aca="false">IF($A5543="",0,IF(OR(N($D5543)=0,$D5543&amp;""=TOP!$C$5&amp;""),1,0))</f>
        <v>0</v>
      </c>
      <c r="L5543" s="27" t="n">
        <f aca="false">IF($K5543=0,0,IFERROR(INDEX(購買率算出!$P$6:$P$3005,MATCH($A5543&amp;"",購買率算出!$C$6:$C$3005,0)),0))</f>
        <v>0</v>
      </c>
    </row>
    <row r="5544" customFormat="false" ht="15" hidden="false" customHeight="false" outlineLevel="0" collapsed="false">
      <c r="A5544" s="24"/>
      <c r="D5544" s="24"/>
      <c r="F5544" s="24"/>
      <c r="K5544" s="9" t="n">
        <f aca="false">IF($A5544="",0,IF(OR(N($D5544)=0,$D5544&amp;""=TOP!$C$5&amp;""),1,0))</f>
        <v>0</v>
      </c>
      <c r="L5544" s="27" t="n">
        <f aca="false">IF($K5544=0,0,IFERROR(INDEX(購買率算出!$P$6:$P$3005,MATCH($A5544&amp;"",購買率算出!$C$6:$C$3005,0)),0))</f>
        <v>0</v>
      </c>
    </row>
    <row r="5545" customFormat="false" ht="15" hidden="false" customHeight="false" outlineLevel="0" collapsed="false">
      <c r="A5545" s="24"/>
      <c r="D5545" s="24"/>
      <c r="F5545" s="24"/>
      <c r="K5545" s="9" t="n">
        <f aca="false">IF($A5545="",0,IF(OR(N($D5545)=0,$D5545&amp;""=TOP!$C$5&amp;""),1,0))</f>
        <v>0</v>
      </c>
      <c r="L5545" s="27" t="n">
        <f aca="false">IF($K5545=0,0,IFERROR(INDEX(購買率算出!$P$6:$P$3005,MATCH($A5545&amp;"",購買率算出!$C$6:$C$3005,0)),0))</f>
        <v>0</v>
      </c>
    </row>
    <row r="5546" customFormat="false" ht="15" hidden="false" customHeight="false" outlineLevel="0" collapsed="false">
      <c r="A5546" s="24"/>
      <c r="D5546" s="24"/>
      <c r="F5546" s="24"/>
      <c r="K5546" s="9" t="n">
        <f aca="false">IF($A5546="",0,IF(OR(N($D5546)=0,$D5546&amp;""=TOP!$C$5&amp;""),1,0))</f>
        <v>0</v>
      </c>
      <c r="L5546" s="27" t="n">
        <f aca="false">IF($K5546=0,0,IFERROR(INDEX(購買率算出!$P$6:$P$3005,MATCH($A5546&amp;"",購買率算出!$C$6:$C$3005,0)),0))</f>
        <v>0</v>
      </c>
    </row>
    <row r="5547" customFormat="false" ht="15" hidden="false" customHeight="false" outlineLevel="0" collapsed="false">
      <c r="A5547" s="24"/>
      <c r="D5547" s="24"/>
      <c r="F5547" s="24"/>
      <c r="K5547" s="9" t="n">
        <f aca="false">IF($A5547="",0,IF(OR(N($D5547)=0,$D5547&amp;""=TOP!$C$5&amp;""),1,0))</f>
        <v>0</v>
      </c>
      <c r="L5547" s="27" t="n">
        <f aca="false">IF($K5547=0,0,IFERROR(INDEX(購買率算出!$P$6:$P$3005,MATCH($A5547&amp;"",購買率算出!$C$6:$C$3005,0)),0))</f>
        <v>0</v>
      </c>
    </row>
    <row r="5548" customFormat="false" ht="15" hidden="false" customHeight="false" outlineLevel="0" collapsed="false">
      <c r="A5548" s="24"/>
      <c r="D5548" s="24"/>
      <c r="F5548" s="24"/>
      <c r="K5548" s="9" t="n">
        <f aca="false">IF($A5548="",0,IF(OR(N($D5548)=0,$D5548&amp;""=TOP!$C$5&amp;""),1,0))</f>
        <v>0</v>
      </c>
      <c r="L5548" s="27" t="n">
        <f aca="false">IF($K5548=0,0,IFERROR(INDEX(購買率算出!$P$6:$P$3005,MATCH($A5548&amp;"",購買率算出!$C$6:$C$3005,0)),0))</f>
        <v>0</v>
      </c>
    </row>
    <row r="5549" customFormat="false" ht="15" hidden="false" customHeight="false" outlineLevel="0" collapsed="false">
      <c r="A5549" s="24"/>
      <c r="D5549" s="24"/>
      <c r="F5549" s="24"/>
      <c r="K5549" s="9" t="n">
        <f aca="false">IF($A5549="",0,IF(OR(N($D5549)=0,$D5549&amp;""=TOP!$C$5&amp;""),1,0))</f>
        <v>0</v>
      </c>
      <c r="L5549" s="27" t="n">
        <f aca="false">IF($K5549=0,0,IFERROR(INDEX(購買率算出!$P$6:$P$3005,MATCH($A5549&amp;"",購買率算出!$C$6:$C$3005,0)),0))</f>
        <v>0</v>
      </c>
    </row>
    <row r="5550" customFormat="false" ht="15" hidden="false" customHeight="false" outlineLevel="0" collapsed="false">
      <c r="A5550" s="24"/>
      <c r="D5550" s="24"/>
      <c r="F5550" s="24"/>
      <c r="K5550" s="9" t="n">
        <f aca="false">IF($A5550="",0,IF(OR(N($D5550)=0,$D5550&amp;""=TOP!$C$5&amp;""),1,0))</f>
        <v>0</v>
      </c>
      <c r="L5550" s="27" t="n">
        <f aca="false">IF($K5550=0,0,IFERROR(INDEX(購買率算出!$P$6:$P$3005,MATCH($A5550&amp;"",購買率算出!$C$6:$C$3005,0)),0))</f>
        <v>0</v>
      </c>
    </row>
    <row r="5551" customFormat="false" ht="15" hidden="false" customHeight="false" outlineLevel="0" collapsed="false">
      <c r="A5551" s="24"/>
      <c r="D5551" s="24"/>
      <c r="F5551" s="24"/>
      <c r="K5551" s="9" t="n">
        <f aca="false">IF($A5551="",0,IF(OR(N($D5551)=0,$D5551&amp;""=TOP!$C$5&amp;""),1,0))</f>
        <v>0</v>
      </c>
      <c r="L5551" s="27" t="n">
        <f aca="false">IF($K5551=0,0,IFERROR(INDEX(購買率算出!$P$6:$P$3005,MATCH($A5551&amp;"",購買率算出!$C$6:$C$3005,0)),0))</f>
        <v>0</v>
      </c>
    </row>
    <row r="5552" customFormat="false" ht="15" hidden="false" customHeight="false" outlineLevel="0" collapsed="false">
      <c r="A5552" s="24"/>
      <c r="D5552" s="24"/>
      <c r="F5552" s="24"/>
      <c r="K5552" s="9" t="n">
        <f aca="false">IF($A5552="",0,IF(OR(N($D5552)=0,$D5552&amp;""=TOP!$C$5&amp;""),1,0))</f>
        <v>0</v>
      </c>
      <c r="L5552" s="27" t="n">
        <f aca="false">IF($K5552=0,0,IFERROR(INDEX(購買率算出!$P$6:$P$3005,MATCH($A5552&amp;"",購買率算出!$C$6:$C$3005,0)),0))</f>
        <v>0</v>
      </c>
    </row>
    <row r="5553" customFormat="false" ht="15" hidden="false" customHeight="false" outlineLevel="0" collapsed="false">
      <c r="A5553" s="24"/>
      <c r="D5553" s="24"/>
      <c r="F5553" s="24"/>
      <c r="K5553" s="9" t="n">
        <f aca="false">IF($A5553="",0,IF(OR(N($D5553)=0,$D5553&amp;""=TOP!$C$5&amp;""),1,0))</f>
        <v>0</v>
      </c>
      <c r="L5553" s="27" t="n">
        <f aca="false">IF($K5553=0,0,IFERROR(INDEX(購買率算出!$P$6:$P$3005,MATCH($A5553&amp;"",購買率算出!$C$6:$C$3005,0)),0))</f>
        <v>0</v>
      </c>
    </row>
    <row r="5554" customFormat="false" ht="15" hidden="false" customHeight="false" outlineLevel="0" collapsed="false">
      <c r="A5554" s="24"/>
      <c r="D5554" s="24"/>
      <c r="F5554" s="24"/>
      <c r="K5554" s="9" t="n">
        <f aca="false">IF($A5554="",0,IF(OR(N($D5554)=0,$D5554&amp;""=TOP!$C$5&amp;""),1,0))</f>
        <v>0</v>
      </c>
      <c r="L5554" s="27" t="n">
        <f aca="false">IF($K5554=0,0,IFERROR(INDEX(購買率算出!$P$6:$P$3005,MATCH($A5554&amp;"",購買率算出!$C$6:$C$3005,0)),0))</f>
        <v>0</v>
      </c>
    </row>
    <row r="5555" customFormat="false" ht="15" hidden="false" customHeight="false" outlineLevel="0" collapsed="false">
      <c r="A5555" s="24"/>
      <c r="D5555" s="24"/>
      <c r="F5555" s="24"/>
      <c r="K5555" s="9" t="n">
        <f aca="false">IF($A5555="",0,IF(OR(N($D5555)=0,$D5555&amp;""=TOP!$C$5&amp;""),1,0))</f>
        <v>0</v>
      </c>
      <c r="L5555" s="27" t="n">
        <f aca="false">IF($K5555=0,0,IFERROR(INDEX(購買率算出!$P$6:$P$3005,MATCH($A5555&amp;"",購買率算出!$C$6:$C$3005,0)),0))</f>
        <v>0</v>
      </c>
    </row>
    <row r="5556" customFormat="false" ht="15" hidden="false" customHeight="false" outlineLevel="0" collapsed="false">
      <c r="A5556" s="24"/>
      <c r="D5556" s="24"/>
      <c r="F5556" s="24"/>
      <c r="K5556" s="9" t="n">
        <f aca="false">IF($A5556="",0,IF(OR(N($D5556)=0,$D5556&amp;""=TOP!$C$5&amp;""),1,0))</f>
        <v>0</v>
      </c>
      <c r="L5556" s="27" t="n">
        <f aca="false">IF($K5556=0,0,IFERROR(INDEX(購買率算出!$P$6:$P$3005,MATCH($A5556&amp;"",購買率算出!$C$6:$C$3005,0)),0))</f>
        <v>0</v>
      </c>
    </row>
    <row r="5557" customFormat="false" ht="15" hidden="false" customHeight="false" outlineLevel="0" collapsed="false">
      <c r="A5557" s="24"/>
      <c r="D5557" s="24"/>
      <c r="F5557" s="24"/>
      <c r="K5557" s="9" t="n">
        <f aca="false">IF($A5557="",0,IF(OR(N($D5557)=0,$D5557&amp;""=TOP!$C$5&amp;""),1,0))</f>
        <v>0</v>
      </c>
      <c r="L5557" s="27" t="n">
        <f aca="false">IF($K5557=0,0,IFERROR(INDEX(購買率算出!$P$6:$P$3005,MATCH($A5557&amp;"",購買率算出!$C$6:$C$3005,0)),0))</f>
        <v>0</v>
      </c>
    </row>
    <row r="5558" customFormat="false" ht="15" hidden="false" customHeight="false" outlineLevel="0" collapsed="false">
      <c r="A5558" s="24"/>
      <c r="D5558" s="24"/>
      <c r="F5558" s="24"/>
      <c r="K5558" s="9" t="n">
        <f aca="false">IF($A5558="",0,IF(OR(N($D5558)=0,$D5558&amp;""=TOP!$C$5&amp;""),1,0))</f>
        <v>0</v>
      </c>
      <c r="L5558" s="27" t="n">
        <f aca="false">IF($K5558=0,0,IFERROR(INDEX(購買率算出!$P$6:$P$3005,MATCH($A5558&amp;"",購買率算出!$C$6:$C$3005,0)),0))</f>
        <v>0</v>
      </c>
    </row>
    <row r="5559" customFormat="false" ht="15" hidden="false" customHeight="false" outlineLevel="0" collapsed="false">
      <c r="A5559" s="24"/>
      <c r="D5559" s="24"/>
      <c r="F5559" s="24"/>
      <c r="K5559" s="9" t="n">
        <f aca="false">IF($A5559="",0,IF(OR(N($D5559)=0,$D5559&amp;""=TOP!$C$5&amp;""),1,0))</f>
        <v>0</v>
      </c>
      <c r="L5559" s="27" t="n">
        <f aca="false">IF($K5559=0,0,IFERROR(INDEX(購買率算出!$P$6:$P$3005,MATCH($A5559&amp;"",購買率算出!$C$6:$C$3005,0)),0))</f>
        <v>0</v>
      </c>
    </row>
    <row r="5560" customFormat="false" ht="15" hidden="false" customHeight="false" outlineLevel="0" collapsed="false">
      <c r="A5560" s="24"/>
      <c r="D5560" s="24"/>
      <c r="F5560" s="24"/>
      <c r="K5560" s="9" t="n">
        <f aca="false">IF($A5560="",0,IF(OR(N($D5560)=0,$D5560&amp;""=TOP!$C$5&amp;""),1,0))</f>
        <v>0</v>
      </c>
      <c r="L5560" s="27" t="n">
        <f aca="false">IF($K5560=0,0,IFERROR(INDEX(購買率算出!$P$6:$P$3005,MATCH($A5560&amp;"",購買率算出!$C$6:$C$3005,0)),0))</f>
        <v>0</v>
      </c>
    </row>
    <row r="5561" customFormat="false" ht="15" hidden="false" customHeight="false" outlineLevel="0" collapsed="false">
      <c r="A5561" s="24"/>
      <c r="D5561" s="24"/>
      <c r="F5561" s="24"/>
      <c r="K5561" s="9" t="n">
        <f aca="false">IF($A5561="",0,IF(OR(N($D5561)=0,$D5561&amp;""=TOP!$C$5&amp;""),1,0))</f>
        <v>0</v>
      </c>
      <c r="L5561" s="27" t="n">
        <f aca="false">IF($K5561=0,0,IFERROR(INDEX(購買率算出!$P$6:$P$3005,MATCH($A5561&amp;"",購買率算出!$C$6:$C$3005,0)),0))</f>
        <v>0</v>
      </c>
    </row>
    <row r="5562" customFormat="false" ht="15" hidden="false" customHeight="false" outlineLevel="0" collapsed="false">
      <c r="A5562" s="24"/>
      <c r="D5562" s="24"/>
      <c r="F5562" s="24"/>
      <c r="K5562" s="9" t="n">
        <f aca="false">IF($A5562="",0,IF(OR(N($D5562)=0,$D5562&amp;""=TOP!$C$5&amp;""),1,0))</f>
        <v>0</v>
      </c>
      <c r="L5562" s="27" t="n">
        <f aca="false">IF($K5562=0,0,IFERROR(INDEX(購買率算出!$P$6:$P$3005,MATCH($A5562&amp;"",購買率算出!$C$6:$C$3005,0)),0))</f>
        <v>0</v>
      </c>
    </row>
    <row r="5563" customFormat="false" ht="15" hidden="false" customHeight="false" outlineLevel="0" collapsed="false">
      <c r="A5563" s="24"/>
      <c r="D5563" s="24"/>
      <c r="F5563" s="24"/>
      <c r="K5563" s="9" t="n">
        <f aca="false">IF($A5563="",0,IF(OR(N($D5563)=0,$D5563&amp;""=TOP!$C$5&amp;""),1,0))</f>
        <v>0</v>
      </c>
      <c r="L5563" s="27" t="n">
        <f aca="false">IF($K5563=0,0,IFERROR(INDEX(購買率算出!$P$6:$P$3005,MATCH($A5563&amp;"",購買率算出!$C$6:$C$3005,0)),0))</f>
        <v>0</v>
      </c>
    </row>
    <row r="5564" customFormat="false" ht="15" hidden="false" customHeight="false" outlineLevel="0" collapsed="false">
      <c r="A5564" s="24"/>
      <c r="D5564" s="24"/>
      <c r="F5564" s="24"/>
      <c r="K5564" s="9" t="n">
        <f aca="false">IF($A5564="",0,IF(OR(N($D5564)=0,$D5564&amp;""=TOP!$C$5&amp;""),1,0))</f>
        <v>0</v>
      </c>
      <c r="L5564" s="27" t="n">
        <f aca="false">IF($K5564=0,0,IFERROR(INDEX(購買率算出!$P$6:$P$3005,MATCH($A5564&amp;"",購買率算出!$C$6:$C$3005,0)),0))</f>
        <v>0</v>
      </c>
    </row>
    <row r="5565" customFormat="false" ht="15" hidden="false" customHeight="false" outlineLevel="0" collapsed="false">
      <c r="A5565" s="24"/>
      <c r="D5565" s="24"/>
      <c r="F5565" s="24"/>
      <c r="K5565" s="9" t="n">
        <f aca="false">IF($A5565="",0,IF(OR(N($D5565)=0,$D5565&amp;""=TOP!$C$5&amp;""),1,0))</f>
        <v>0</v>
      </c>
      <c r="L5565" s="27" t="n">
        <f aca="false">IF($K5565=0,0,IFERROR(INDEX(購買率算出!$P$6:$P$3005,MATCH($A5565&amp;"",購買率算出!$C$6:$C$3005,0)),0))</f>
        <v>0</v>
      </c>
    </row>
    <row r="5566" customFormat="false" ht="15" hidden="false" customHeight="false" outlineLevel="0" collapsed="false">
      <c r="A5566" s="24"/>
      <c r="D5566" s="24"/>
      <c r="F5566" s="24"/>
      <c r="K5566" s="9" t="n">
        <f aca="false">IF($A5566="",0,IF(OR(N($D5566)=0,$D5566&amp;""=TOP!$C$5&amp;""),1,0))</f>
        <v>0</v>
      </c>
      <c r="L5566" s="27" t="n">
        <f aca="false">IF($K5566=0,0,IFERROR(INDEX(購買率算出!$P$6:$P$3005,MATCH($A5566&amp;"",購買率算出!$C$6:$C$3005,0)),0))</f>
        <v>0</v>
      </c>
    </row>
    <row r="5567" customFormat="false" ht="15" hidden="false" customHeight="false" outlineLevel="0" collapsed="false">
      <c r="A5567" s="24"/>
      <c r="D5567" s="24"/>
      <c r="F5567" s="24"/>
      <c r="K5567" s="9" t="n">
        <f aca="false">IF($A5567="",0,IF(OR(N($D5567)=0,$D5567&amp;""=TOP!$C$5&amp;""),1,0))</f>
        <v>0</v>
      </c>
      <c r="L5567" s="27" t="n">
        <f aca="false">IF($K5567=0,0,IFERROR(INDEX(購買率算出!$P$6:$P$3005,MATCH($A5567&amp;"",購買率算出!$C$6:$C$3005,0)),0))</f>
        <v>0</v>
      </c>
    </row>
    <row r="5568" customFormat="false" ht="15" hidden="false" customHeight="false" outlineLevel="0" collapsed="false">
      <c r="A5568" s="24"/>
      <c r="D5568" s="24"/>
      <c r="F5568" s="24"/>
      <c r="K5568" s="9" t="n">
        <f aca="false">IF($A5568="",0,IF(OR(N($D5568)=0,$D5568&amp;""=TOP!$C$5&amp;""),1,0))</f>
        <v>0</v>
      </c>
      <c r="L5568" s="27" t="n">
        <f aca="false">IF($K5568=0,0,IFERROR(INDEX(購買率算出!$P$6:$P$3005,MATCH($A5568&amp;"",購買率算出!$C$6:$C$3005,0)),0))</f>
        <v>0</v>
      </c>
    </row>
    <row r="5569" customFormat="false" ht="15" hidden="false" customHeight="false" outlineLevel="0" collapsed="false">
      <c r="A5569" s="24"/>
      <c r="D5569" s="24"/>
      <c r="F5569" s="24"/>
      <c r="K5569" s="9" t="n">
        <f aca="false">IF($A5569="",0,IF(OR(N($D5569)=0,$D5569&amp;""=TOP!$C$5&amp;""),1,0))</f>
        <v>0</v>
      </c>
      <c r="L5569" s="27" t="n">
        <f aca="false">IF($K5569=0,0,IFERROR(INDEX(購買率算出!$P$6:$P$3005,MATCH($A5569&amp;"",購買率算出!$C$6:$C$3005,0)),0))</f>
        <v>0</v>
      </c>
    </row>
    <row r="5570" customFormat="false" ht="15" hidden="false" customHeight="false" outlineLevel="0" collapsed="false">
      <c r="A5570" s="24"/>
      <c r="D5570" s="24"/>
      <c r="F5570" s="24"/>
      <c r="K5570" s="9" t="n">
        <f aca="false">IF($A5570="",0,IF(OR(N($D5570)=0,$D5570&amp;""=TOP!$C$5&amp;""),1,0))</f>
        <v>0</v>
      </c>
      <c r="L5570" s="27" t="n">
        <f aca="false">IF($K5570=0,0,IFERROR(INDEX(購買率算出!$P$6:$P$3005,MATCH($A5570&amp;"",購買率算出!$C$6:$C$3005,0)),0))</f>
        <v>0</v>
      </c>
    </row>
    <row r="5571" customFormat="false" ht="15" hidden="false" customHeight="false" outlineLevel="0" collapsed="false">
      <c r="A5571" s="24"/>
      <c r="D5571" s="24"/>
      <c r="F5571" s="24"/>
      <c r="K5571" s="9" t="n">
        <f aca="false">IF($A5571="",0,IF(OR(N($D5571)=0,$D5571&amp;""=TOP!$C$5&amp;""),1,0))</f>
        <v>0</v>
      </c>
      <c r="L5571" s="27" t="n">
        <f aca="false">IF($K5571=0,0,IFERROR(INDEX(購買率算出!$P$6:$P$3005,MATCH($A5571&amp;"",購買率算出!$C$6:$C$3005,0)),0))</f>
        <v>0</v>
      </c>
    </row>
    <row r="5572" customFormat="false" ht="15" hidden="false" customHeight="false" outlineLevel="0" collapsed="false">
      <c r="A5572" s="24"/>
      <c r="D5572" s="24"/>
      <c r="F5572" s="24"/>
      <c r="K5572" s="9" t="n">
        <f aca="false">IF($A5572="",0,IF(OR(N($D5572)=0,$D5572&amp;""=TOP!$C$5&amp;""),1,0))</f>
        <v>0</v>
      </c>
      <c r="L5572" s="27" t="n">
        <f aca="false">IF($K5572=0,0,IFERROR(INDEX(購買率算出!$P$6:$P$3005,MATCH($A5572&amp;"",購買率算出!$C$6:$C$3005,0)),0))</f>
        <v>0</v>
      </c>
    </row>
    <row r="5573" customFormat="false" ht="15" hidden="false" customHeight="false" outlineLevel="0" collapsed="false">
      <c r="A5573" s="24"/>
      <c r="D5573" s="24"/>
      <c r="F5573" s="24"/>
      <c r="K5573" s="9" t="n">
        <f aca="false">IF($A5573="",0,IF(OR(N($D5573)=0,$D5573&amp;""=TOP!$C$5&amp;""),1,0))</f>
        <v>0</v>
      </c>
      <c r="L5573" s="27" t="n">
        <f aca="false">IF($K5573=0,0,IFERROR(INDEX(購買率算出!$P$6:$P$3005,MATCH($A5573&amp;"",購買率算出!$C$6:$C$3005,0)),0))</f>
        <v>0</v>
      </c>
    </row>
    <row r="5574" customFormat="false" ht="15" hidden="false" customHeight="false" outlineLevel="0" collapsed="false">
      <c r="A5574" s="24"/>
      <c r="D5574" s="24"/>
      <c r="F5574" s="24"/>
      <c r="K5574" s="9" t="n">
        <f aca="false">IF($A5574="",0,IF(OR(N($D5574)=0,$D5574&amp;""=TOP!$C$5&amp;""),1,0))</f>
        <v>0</v>
      </c>
      <c r="L5574" s="27" t="n">
        <f aca="false">IF($K5574=0,0,IFERROR(INDEX(購買率算出!$P$6:$P$3005,MATCH($A5574&amp;"",購買率算出!$C$6:$C$3005,0)),0))</f>
        <v>0</v>
      </c>
    </row>
    <row r="5575" customFormat="false" ht="15" hidden="false" customHeight="false" outlineLevel="0" collapsed="false">
      <c r="A5575" s="24"/>
      <c r="D5575" s="24"/>
      <c r="F5575" s="24"/>
      <c r="K5575" s="9" t="n">
        <f aca="false">IF($A5575="",0,IF(OR(N($D5575)=0,$D5575&amp;""=TOP!$C$5&amp;""),1,0))</f>
        <v>0</v>
      </c>
      <c r="L5575" s="27" t="n">
        <f aca="false">IF($K5575=0,0,IFERROR(INDEX(購買率算出!$P$6:$P$3005,MATCH($A5575&amp;"",購買率算出!$C$6:$C$3005,0)),0))</f>
        <v>0</v>
      </c>
    </row>
    <row r="5576" customFormat="false" ht="15" hidden="false" customHeight="false" outlineLevel="0" collapsed="false">
      <c r="A5576" s="24"/>
      <c r="D5576" s="24"/>
      <c r="F5576" s="24"/>
      <c r="K5576" s="9" t="n">
        <f aca="false">IF($A5576="",0,IF(OR(N($D5576)=0,$D5576&amp;""=TOP!$C$5&amp;""),1,0))</f>
        <v>0</v>
      </c>
      <c r="L5576" s="27" t="n">
        <f aca="false">IF($K5576=0,0,IFERROR(INDEX(購買率算出!$P$6:$P$3005,MATCH($A5576&amp;"",購買率算出!$C$6:$C$3005,0)),0))</f>
        <v>0</v>
      </c>
    </row>
    <row r="5577" customFormat="false" ht="15" hidden="false" customHeight="false" outlineLevel="0" collapsed="false">
      <c r="A5577" s="24"/>
      <c r="D5577" s="24"/>
      <c r="F5577" s="24"/>
      <c r="K5577" s="9" t="n">
        <f aca="false">IF($A5577="",0,IF(OR(N($D5577)=0,$D5577&amp;""=TOP!$C$5&amp;""),1,0))</f>
        <v>0</v>
      </c>
      <c r="L5577" s="27" t="n">
        <f aca="false">IF($K5577=0,0,IFERROR(INDEX(購買率算出!$P$6:$P$3005,MATCH($A5577&amp;"",購買率算出!$C$6:$C$3005,0)),0))</f>
        <v>0</v>
      </c>
    </row>
    <row r="5578" customFormat="false" ht="15" hidden="false" customHeight="false" outlineLevel="0" collapsed="false">
      <c r="A5578" s="24"/>
      <c r="D5578" s="24"/>
      <c r="F5578" s="24"/>
      <c r="K5578" s="9" t="n">
        <f aca="false">IF($A5578="",0,IF(OR(N($D5578)=0,$D5578&amp;""=TOP!$C$5&amp;""),1,0))</f>
        <v>0</v>
      </c>
      <c r="L5578" s="27" t="n">
        <f aca="false">IF($K5578=0,0,IFERROR(INDEX(購買率算出!$P$6:$P$3005,MATCH($A5578&amp;"",購買率算出!$C$6:$C$3005,0)),0))</f>
        <v>0</v>
      </c>
    </row>
    <row r="5579" customFormat="false" ht="15" hidden="false" customHeight="false" outlineLevel="0" collapsed="false">
      <c r="A5579" s="24"/>
      <c r="D5579" s="24"/>
      <c r="F5579" s="24"/>
      <c r="K5579" s="9" t="n">
        <f aca="false">IF($A5579="",0,IF(OR(N($D5579)=0,$D5579&amp;""=TOP!$C$5&amp;""),1,0))</f>
        <v>0</v>
      </c>
      <c r="L5579" s="27" t="n">
        <f aca="false">IF($K5579=0,0,IFERROR(INDEX(購買率算出!$P$6:$P$3005,MATCH($A5579&amp;"",購買率算出!$C$6:$C$3005,0)),0))</f>
        <v>0</v>
      </c>
    </row>
    <row r="5580" customFormat="false" ht="15" hidden="false" customHeight="false" outlineLevel="0" collapsed="false">
      <c r="A5580" s="24"/>
      <c r="D5580" s="24"/>
      <c r="F5580" s="24"/>
      <c r="K5580" s="9" t="n">
        <f aca="false">IF($A5580="",0,IF(OR(N($D5580)=0,$D5580&amp;""=TOP!$C$5&amp;""),1,0))</f>
        <v>0</v>
      </c>
      <c r="L5580" s="27" t="n">
        <f aca="false">IF($K5580=0,0,IFERROR(INDEX(購買率算出!$P$6:$P$3005,MATCH($A5580&amp;"",購買率算出!$C$6:$C$3005,0)),0))</f>
        <v>0</v>
      </c>
    </row>
    <row r="5581" customFormat="false" ht="15" hidden="false" customHeight="false" outlineLevel="0" collapsed="false">
      <c r="A5581" s="24"/>
      <c r="D5581" s="24"/>
      <c r="F5581" s="24"/>
      <c r="K5581" s="9" t="n">
        <f aca="false">IF($A5581="",0,IF(OR(N($D5581)=0,$D5581&amp;""=TOP!$C$5&amp;""),1,0))</f>
        <v>0</v>
      </c>
      <c r="L5581" s="27" t="n">
        <f aca="false">IF($K5581=0,0,IFERROR(INDEX(購買率算出!$P$6:$P$3005,MATCH($A5581&amp;"",購買率算出!$C$6:$C$3005,0)),0))</f>
        <v>0</v>
      </c>
    </row>
    <row r="5582" customFormat="false" ht="15" hidden="false" customHeight="false" outlineLevel="0" collapsed="false">
      <c r="A5582" s="24"/>
      <c r="D5582" s="24"/>
      <c r="F5582" s="24"/>
      <c r="K5582" s="9" t="n">
        <f aca="false">IF($A5582="",0,IF(OR(N($D5582)=0,$D5582&amp;""=TOP!$C$5&amp;""),1,0))</f>
        <v>0</v>
      </c>
      <c r="L5582" s="27" t="n">
        <f aca="false">IF($K5582=0,0,IFERROR(INDEX(購買率算出!$P$6:$P$3005,MATCH($A5582&amp;"",購買率算出!$C$6:$C$3005,0)),0))</f>
        <v>0</v>
      </c>
    </row>
    <row r="5583" customFormat="false" ht="15" hidden="false" customHeight="false" outlineLevel="0" collapsed="false">
      <c r="A5583" s="24"/>
      <c r="D5583" s="24"/>
      <c r="F5583" s="24"/>
      <c r="K5583" s="9" t="n">
        <f aca="false">IF($A5583="",0,IF(OR(N($D5583)=0,$D5583&amp;""=TOP!$C$5&amp;""),1,0))</f>
        <v>0</v>
      </c>
      <c r="L5583" s="27" t="n">
        <f aca="false">IF($K5583=0,0,IFERROR(INDEX(購買率算出!$P$6:$P$3005,MATCH($A5583&amp;"",購買率算出!$C$6:$C$3005,0)),0))</f>
        <v>0</v>
      </c>
    </row>
    <row r="5584" customFormat="false" ht="15" hidden="false" customHeight="false" outlineLevel="0" collapsed="false">
      <c r="A5584" s="24"/>
      <c r="D5584" s="24"/>
      <c r="F5584" s="24"/>
      <c r="K5584" s="9" t="n">
        <f aca="false">IF($A5584="",0,IF(OR(N($D5584)=0,$D5584&amp;""=TOP!$C$5&amp;""),1,0))</f>
        <v>0</v>
      </c>
      <c r="L5584" s="27" t="n">
        <f aca="false">IF($K5584=0,0,IFERROR(INDEX(購買率算出!$P$6:$P$3005,MATCH($A5584&amp;"",購買率算出!$C$6:$C$3005,0)),0))</f>
        <v>0</v>
      </c>
    </row>
    <row r="5585" customFormat="false" ht="15" hidden="false" customHeight="false" outlineLevel="0" collapsed="false">
      <c r="A5585" s="24"/>
      <c r="D5585" s="24"/>
      <c r="F5585" s="24"/>
      <c r="K5585" s="9" t="n">
        <f aca="false">IF($A5585="",0,IF(OR(N($D5585)=0,$D5585&amp;""=TOP!$C$5&amp;""),1,0))</f>
        <v>0</v>
      </c>
      <c r="L5585" s="27" t="n">
        <f aca="false">IF($K5585=0,0,IFERROR(INDEX(購買率算出!$P$6:$P$3005,MATCH($A5585&amp;"",購買率算出!$C$6:$C$3005,0)),0))</f>
        <v>0</v>
      </c>
    </row>
    <row r="5586" customFormat="false" ht="15" hidden="false" customHeight="false" outlineLevel="0" collapsed="false">
      <c r="A5586" s="24"/>
      <c r="D5586" s="24"/>
      <c r="F5586" s="24"/>
      <c r="K5586" s="9" t="n">
        <f aca="false">IF($A5586="",0,IF(OR(N($D5586)=0,$D5586&amp;""=TOP!$C$5&amp;""),1,0))</f>
        <v>0</v>
      </c>
      <c r="L5586" s="27" t="n">
        <f aca="false">IF($K5586=0,0,IFERROR(INDEX(購買率算出!$P$6:$P$3005,MATCH($A5586&amp;"",購買率算出!$C$6:$C$3005,0)),0))</f>
        <v>0</v>
      </c>
    </row>
    <row r="5587" customFormat="false" ht="15" hidden="false" customHeight="false" outlineLevel="0" collapsed="false">
      <c r="A5587" s="24"/>
      <c r="D5587" s="24"/>
      <c r="F5587" s="24"/>
      <c r="K5587" s="9" t="n">
        <f aca="false">IF($A5587="",0,IF(OR(N($D5587)=0,$D5587&amp;""=TOP!$C$5&amp;""),1,0))</f>
        <v>0</v>
      </c>
      <c r="L5587" s="27" t="n">
        <f aca="false">IF($K5587=0,0,IFERROR(INDEX(購買率算出!$P$6:$P$3005,MATCH($A5587&amp;"",購買率算出!$C$6:$C$3005,0)),0))</f>
        <v>0</v>
      </c>
    </row>
    <row r="5588" customFormat="false" ht="15" hidden="false" customHeight="false" outlineLevel="0" collapsed="false">
      <c r="A5588" s="24"/>
      <c r="D5588" s="24"/>
      <c r="F5588" s="24"/>
      <c r="K5588" s="9" t="n">
        <f aca="false">IF($A5588="",0,IF(OR(N($D5588)=0,$D5588&amp;""=TOP!$C$5&amp;""),1,0))</f>
        <v>0</v>
      </c>
      <c r="L5588" s="27" t="n">
        <f aca="false">IF($K5588=0,0,IFERROR(INDEX(購買率算出!$P$6:$P$3005,MATCH($A5588&amp;"",購買率算出!$C$6:$C$3005,0)),0))</f>
        <v>0</v>
      </c>
    </row>
    <row r="5589" customFormat="false" ht="15" hidden="false" customHeight="false" outlineLevel="0" collapsed="false">
      <c r="A5589" s="24"/>
      <c r="D5589" s="24"/>
      <c r="F5589" s="24"/>
      <c r="K5589" s="9" t="n">
        <f aca="false">IF($A5589="",0,IF(OR(N($D5589)=0,$D5589&amp;""=TOP!$C$5&amp;""),1,0))</f>
        <v>0</v>
      </c>
      <c r="L5589" s="27" t="n">
        <f aca="false">IF($K5589=0,0,IFERROR(INDEX(購買率算出!$P$6:$P$3005,MATCH($A5589&amp;"",購買率算出!$C$6:$C$3005,0)),0))</f>
        <v>0</v>
      </c>
    </row>
    <row r="5590" customFormat="false" ht="15" hidden="false" customHeight="false" outlineLevel="0" collapsed="false">
      <c r="A5590" s="24"/>
      <c r="D5590" s="24"/>
      <c r="F5590" s="24"/>
      <c r="K5590" s="9" t="n">
        <f aca="false">IF($A5590="",0,IF(OR(N($D5590)=0,$D5590&amp;""=TOP!$C$5&amp;""),1,0))</f>
        <v>0</v>
      </c>
      <c r="L5590" s="27" t="n">
        <f aca="false">IF($K5590=0,0,IFERROR(INDEX(購買率算出!$P$6:$P$3005,MATCH($A5590&amp;"",購買率算出!$C$6:$C$3005,0)),0))</f>
        <v>0</v>
      </c>
    </row>
    <row r="5591" customFormat="false" ht="15" hidden="false" customHeight="false" outlineLevel="0" collapsed="false">
      <c r="A5591" s="24"/>
      <c r="D5591" s="24"/>
      <c r="F5591" s="24"/>
      <c r="K5591" s="9" t="n">
        <f aca="false">IF($A5591="",0,IF(OR(N($D5591)=0,$D5591&amp;""=TOP!$C$5&amp;""),1,0))</f>
        <v>0</v>
      </c>
      <c r="L5591" s="27" t="n">
        <f aca="false">IF($K5591=0,0,IFERROR(INDEX(購買率算出!$P$6:$P$3005,MATCH($A5591&amp;"",購買率算出!$C$6:$C$3005,0)),0))</f>
        <v>0</v>
      </c>
    </row>
    <row r="5592" customFormat="false" ht="15" hidden="false" customHeight="false" outlineLevel="0" collapsed="false">
      <c r="A5592" s="24"/>
      <c r="D5592" s="24"/>
      <c r="F5592" s="24"/>
      <c r="K5592" s="9" t="n">
        <f aca="false">IF($A5592="",0,IF(OR(N($D5592)=0,$D5592&amp;""=TOP!$C$5&amp;""),1,0))</f>
        <v>0</v>
      </c>
      <c r="L5592" s="27" t="n">
        <f aca="false">IF($K5592=0,0,IFERROR(INDEX(購買率算出!$P$6:$P$3005,MATCH($A5592&amp;"",購買率算出!$C$6:$C$3005,0)),0))</f>
        <v>0</v>
      </c>
    </row>
    <row r="5593" customFormat="false" ht="15" hidden="false" customHeight="false" outlineLevel="0" collapsed="false">
      <c r="A5593" s="24"/>
      <c r="D5593" s="24"/>
      <c r="F5593" s="24"/>
      <c r="K5593" s="9" t="n">
        <f aca="false">IF($A5593="",0,IF(OR(N($D5593)=0,$D5593&amp;""=TOP!$C$5&amp;""),1,0))</f>
        <v>0</v>
      </c>
      <c r="L5593" s="27" t="n">
        <f aca="false">IF($K5593=0,0,IFERROR(INDEX(購買率算出!$P$6:$P$3005,MATCH($A5593&amp;"",購買率算出!$C$6:$C$3005,0)),0))</f>
        <v>0</v>
      </c>
    </row>
    <row r="5594" customFormat="false" ht="15" hidden="false" customHeight="false" outlineLevel="0" collapsed="false">
      <c r="A5594" s="24"/>
      <c r="D5594" s="24"/>
      <c r="F5594" s="24"/>
      <c r="K5594" s="9" t="n">
        <f aca="false">IF($A5594="",0,IF(OR(N($D5594)=0,$D5594&amp;""=TOP!$C$5&amp;""),1,0))</f>
        <v>0</v>
      </c>
      <c r="L5594" s="27" t="n">
        <f aca="false">IF($K5594=0,0,IFERROR(INDEX(購買率算出!$P$6:$P$3005,MATCH($A5594&amp;"",購買率算出!$C$6:$C$3005,0)),0))</f>
        <v>0</v>
      </c>
    </row>
    <row r="5595" customFormat="false" ht="15" hidden="false" customHeight="false" outlineLevel="0" collapsed="false">
      <c r="A5595" s="24"/>
      <c r="D5595" s="24"/>
      <c r="F5595" s="24"/>
      <c r="K5595" s="9" t="n">
        <f aca="false">IF($A5595="",0,IF(OR(N($D5595)=0,$D5595&amp;""=TOP!$C$5&amp;""),1,0))</f>
        <v>0</v>
      </c>
      <c r="L5595" s="27" t="n">
        <f aca="false">IF($K5595=0,0,IFERROR(INDEX(購買率算出!$P$6:$P$3005,MATCH($A5595&amp;"",購買率算出!$C$6:$C$3005,0)),0))</f>
        <v>0</v>
      </c>
    </row>
    <row r="5596" customFormat="false" ht="15" hidden="false" customHeight="false" outlineLevel="0" collapsed="false">
      <c r="A5596" s="24"/>
      <c r="D5596" s="24"/>
      <c r="F5596" s="24"/>
      <c r="K5596" s="9" t="n">
        <f aca="false">IF($A5596="",0,IF(OR(N($D5596)=0,$D5596&amp;""=TOP!$C$5&amp;""),1,0))</f>
        <v>0</v>
      </c>
      <c r="L5596" s="27" t="n">
        <f aca="false">IF($K5596=0,0,IFERROR(INDEX(購買率算出!$P$6:$P$3005,MATCH($A5596&amp;"",購買率算出!$C$6:$C$3005,0)),0))</f>
        <v>0</v>
      </c>
    </row>
    <row r="5597" customFormat="false" ht="15" hidden="false" customHeight="false" outlineLevel="0" collapsed="false">
      <c r="A5597" s="24"/>
      <c r="D5597" s="24"/>
      <c r="F5597" s="24"/>
      <c r="K5597" s="9" t="n">
        <f aca="false">IF($A5597="",0,IF(OR(N($D5597)=0,$D5597&amp;""=TOP!$C$5&amp;""),1,0))</f>
        <v>0</v>
      </c>
      <c r="L5597" s="27" t="n">
        <f aca="false">IF($K5597=0,0,IFERROR(INDEX(購買率算出!$P$6:$P$3005,MATCH($A5597&amp;"",購買率算出!$C$6:$C$3005,0)),0))</f>
        <v>0</v>
      </c>
    </row>
    <row r="5598" customFormat="false" ht="15" hidden="false" customHeight="false" outlineLevel="0" collapsed="false">
      <c r="A5598" s="24"/>
      <c r="D5598" s="24"/>
      <c r="F5598" s="24"/>
      <c r="K5598" s="9" t="n">
        <f aca="false">IF($A5598="",0,IF(OR(N($D5598)=0,$D5598&amp;""=TOP!$C$5&amp;""),1,0))</f>
        <v>0</v>
      </c>
      <c r="L5598" s="27" t="n">
        <f aca="false">IF($K5598=0,0,IFERROR(INDEX(購買率算出!$P$6:$P$3005,MATCH($A5598&amp;"",購買率算出!$C$6:$C$3005,0)),0))</f>
        <v>0</v>
      </c>
    </row>
    <row r="5599" customFormat="false" ht="15" hidden="false" customHeight="false" outlineLevel="0" collapsed="false">
      <c r="A5599" s="24"/>
      <c r="D5599" s="24"/>
      <c r="F5599" s="24"/>
      <c r="K5599" s="9" t="n">
        <f aca="false">IF($A5599="",0,IF(OR(N($D5599)=0,$D5599&amp;""=TOP!$C$5&amp;""),1,0))</f>
        <v>0</v>
      </c>
      <c r="L5599" s="27" t="n">
        <f aca="false">IF($K5599=0,0,IFERROR(INDEX(購買率算出!$P$6:$P$3005,MATCH($A5599&amp;"",購買率算出!$C$6:$C$3005,0)),0))</f>
        <v>0</v>
      </c>
    </row>
    <row r="5600" customFormat="false" ht="15" hidden="false" customHeight="false" outlineLevel="0" collapsed="false">
      <c r="A5600" s="24"/>
      <c r="D5600" s="24"/>
      <c r="F5600" s="24"/>
      <c r="K5600" s="9" t="n">
        <f aca="false">IF($A5600="",0,IF(OR(N($D5600)=0,$D5600&amp;""=TOP!$C$5&amp;""),1,0))</f>
        <v>0</v>
      </c>
      <c r="L5600" s="27" t="n">
        <f aca="false">IF($K5600=0,0,IFERROR(INDEX(購買率算出!$P$6:$P$3005,MATCH($A5600&amp;"",購買率算出!$C$6:$C$3005,0)),0))</f>
        <v>0</v>
      </c>
    </row>
    <row r="5601" customFormat="false" ht="15" hidden="false" customHeight="false" outlineLevel="0" collapsed="false">
      <c r="A5601" s="24"/>
      <c r="D5601" s="24"/>
      <c r="F5601" s="24"/>
      <c r="K5601" s="9" t="n">
        <f aca="false">IF($A5601="",0,IF(OR(N($D5601)=0,$D5601&amp;""=TOP!$C$5&amp;""),1,0))</f>
        <v>0</v>
      </c>
      <c r="L5601" s="27" t="n">
        <f aca="false">IF($K5601=0,0,IFERROR(INDEX(購買率算出!$P$6:$P$3005,MATCH($A5601&amp;"",購買率算出!$C$6:$C$3005,0)),0))</f>
        <v>0</v>
      </c>
    </row>
    <row r="5602" customFormat="false" ht="15" hidden="false" customHeight="false" outlineLevel="0" collapsed="false">
      <c r="A5602" s="24"/>
      <c r="D5602" s="24"/>
      <c r="F5602" s="24"/>
      <c r="K5602" s="9" t="n">
        <f aca="false">IF($A5602="",0,IF(OR(N($D5602)=0,$D5602&amp;""=TOP!$C$5&amp;""),1,0))</f>
        <v>0</v>
      </c>
      <c r="L5602" s="27" t="n">
        <f aca="false">IF($K5602=0,0,IFERROR(INDEX(購買率算出!$P$6:$P$3005,MATCH($A5602&amp;"",購買率算出!$C$6:$C$3005,0)),0))</f>
        <v>0</v>
      </c>
    </row>
    <row r="5603" customFormat="false" ht="15" hidden="false" customHeight="false" outlineLevel="0" collapsed="false">
      <c r="A5603" s="24"/>
      <c r="D5603" s="24"/>
      <c r="F5603" s="24"/>
      <c r="K5603" s="9" t="n">
        <f aca="false">IF($A5603="",0,IF(OR(N($D5603)=0,$D5603&amp;""=TOP!$C$5&amp;""),1,0))</f>
        <v>0</v>
      </c>
      <c r="L5603" s="27" t="n">
        <f aca="false">IF($K5603=0,0,IFERROR(INDEX(購買率算出!$P$6:$P$3005,MATCH($A5603&amp;"",購買率算出!$C$6:$C$3005,0)),0))</f>
        <v>0</v>
      </c>
    </row>
    <row r="5604" customFormat="false" ht="15" hidden="false" customHeight="false" outlineLevel="0" collapsed="false">
      <c r="A5604" s="24"/>
      <c r="D5604" s="24"/>
      <c r="F5604" s="24"/>
      <c r="K5604" s="9" t="n">
        <f aca="false">IF($A5604="",0,IF(OR(N($D5604)=0,$D5604&amp;""=TOP!$C$5&amp;""),1,0))</f>
        <v>0</v>
      </c>
      <c r="L5604" s="27" t="n">
        <f aca="false">IF($K5604=0,0,IFERROR(INDEX(購買率算出!$P$6:$P$3005,MATCH($A5604&amp;"",購買率算出!$C$6:$C$3005,0)),0))</f>
        <v>0</v>
      </c>
    </row>
    <row r="5605" customFormat="false" ht="15" hidden="false" customHeight="false" outlineLevel="0" collapsed="false">
      <c r="A5605" s="24"/>
      <c r="D5605" s="24"/>
      <c r="F5605" s="24"/>
      <c r="K5605" s="9" t="n">
        <f aca="false">IF($A5605="",0,IF(OR(N($D5605)=0,$D5605&amp;""=TOP!$C$5&amp;""),1,0))</f>
        <v>0</v>
      </c>
      <c r="L5605" s="27" t="n">
        <f aca="false">IF($K5605=0,0,IFERROR(INDEX(購買率算出!$P$6:$P$3005,MATCH($A5605&amp;"",購買率算出!$C$6:$C$3005,0)),0))</f>
        <v>0</v>
      </c>
    </row>
    <row r="5606" customFormat="false" ht="15" hidden="false" customHeight="false" outlineLevel="0" collapsed="false">
      <c r="A5606" s="24"/>
      <c r="D5606" s="24"/>
      <c r="F5606" s="24"/>
      <c r="K5606" s="9" t="n">
        <f aca="false">IF($A5606="",0,IF(OR(N($D5606)=0,$D5606&amp;""=TOP!$C$5&amp;""),1,0))</f>
        <v>0</v>
      </c>
      <c r="L5606" s="27" t="n">
        <f aca="false">IF($K5606=0,0,IFERROR(INDEX(購買率算出!$P$6:$P$3005,MATCH($A5606&amp;"",購買率算出!$C$6:$C$3005,0)),0))</f>
        <v>0</v>
      </c>
    </row>
    <row r="5607" customFormat="false" ht="15" hidden="false" customHeight="false" outlineLevel="0" collapsed="false">
      <c r="A5607" s="24"/>
      <c r="D5607" s="24"/>
      <c r="F5607" s="24"/>
      <c r="K5607" s="9" t="n">
        <f aca="false">IF($A5607="",0,IF(OR(N($D5607)=0,$D5607&amp;""=TOP!$C$5&amp;""),1,0))</f>
        <v>0</v>
      </c>
      <c r="L5607" s="27" t="n">
        <f aca="false">IF($K5607=0,0,IFERROR(INDEX(購買率算出!$P$6:$P$3005,MATCH($A5607&amp;"",購買率算出!$C$6:$C$3005,0)),0))</f>
        <v>0</v>
      </c>
    </row>
    <row r="5608" customFormat="false" ht="15" hidden="false" customHeight="false" outlineLevel="0" collapsed="false">
      <c r="A5608" s="24"/>
      <c r="D5608" s="24"/>
      <c r="F5608" s="24"/>
      <c r="K5608" s="9" t="n">
        <f aca="false">IF($A5608="",0,IF(OR(N($D5608)=0,$D5608&amp;""=TOP!$C$5&amp;""),1,0))</f>
        <v>0</v>
      </c>
      <c r="L5608" s="27" t="n">
        <f aca="false">IF($K5608=0,0,IFERROR(INDEX(購買率算出!$P$6:$P$3005,MATCH($A5608&amp;"",購買率算出!$C$6:$C$3005,0)),0))</f>
        <v>0</v>
      </c>
    </row>
    <row r="5609" customFormat="false" ht="15" hidden="false" customHeight="false" outlineLevel="0" collapsed="false">
      <c r="A5609" s="24"/>
      <c r="D5609" s="24"/>
      <c r="F5609" s="24"/>
      <c r="K5609" s="9" t="n">
        <f aca="false">IF($A5609="",0,IF(OR(N($D5609)=0,$D5609&amp;""=TOP!$C$5&amp;""),1,0))</f>
        <v>0</v>
      </c>
      <c r="L5609" s="27" t="n">
        <f aca="false">IF($K5609=0,0,IFERROR(INDEX(購買率算出!$P$6:$P$3005,MATCH($A5609&amp;"",購買率算出!$C$6:$C$3005,0)),0))</f>
        <v>0</v>
      </c>
    </row>
    <row r="5610" customFormat="false" ht="15" hidden="false" customHeight="false" outlineLevel="0" collapsed="false">
      <c r="A5610" s="24"/>
      <c r="D5610" s="24"/>
      <c r="F5610" s="24"/>
      <c r="K5610" s="9" t="n">
        <f aca="false">IF($A5610="",0,IF(OR(N($D5610)=0,$D5610&amp;""=TOP!$C$5&amp;""),1,0))</f>
        <v>0</v>
      </c>
      <c r="L5610" s="27" t="n">
        <f aca="false">IF($K5610=0,0,IFERROR(INDEX(購買率算出!$P$6:$P$3005,MATCH($A5610&amp;"",購買率算出!$C$6:$C$3005,0)),0))</f>
        <v>0</v>
      </c>
    </row>
    <row r="5611" customFormat="false" ht="15" hidden="false" customHeight="false" outlineLevel="0" collapsed="false">
      <c r="A5611" s="24"/>
      <c r="D5611" s="24"/>
      <c r="F5611" s="24"/>
      <c r="K5611" s="9" t="n">
        <f aca="false">IF($A5611="",0,IF(OR(N($D5611)=0,$D5611&amp;""=TOP!$C$5&amp;""),1,0))</f>
        <v>0</v>
      </c>
      <c r="L5611" s="27" t="n">
        <f aca="false">IF($K5611=0,0,IFERROR(INDEX(購買率算出!$P$6:$P$3005,MATCH($A5611&amp;"",購買率算出!$C$6:$C$3005,0)),0))</f>
        <v>0</v>
      </c>
    </row>
    <row r="5612" customFormat="false" ht="15" hidden="false" customHeight="false" outlineLevel="0" collapsed="false">
      <c r="A5612" s="24"/>
      <c r="D5612" s="24"/>
      <c r="F5612" s="24"/>
      <c r="K5612" s="9" t="n">
        <f aca="false">IF($A5612="",0,IF(OR(N($D5612)=0,$D5612&amp;""=TOP!$C$5&amp;""),1,0))</f>
        <v>0</v>
      </c>
      <c r="L5612" s="27" t="n">
        <f aca="false">IF($K5612=0,0,IFERROR(INDEX(購買率算出!$P$6:$P$3005,MATCH($A5612&amp;"",購買率算出!$C$6:$C$3005,0)),0))</f>
        <v>0</v>
      </c>
    </row>
    <row r="5613" customFormat="false" ht="15" hidden="false" customHeight="false" outlineLevel="0" collapsed="false">
      <c r="A5613" s="24"/>
      <c r="D5613" s="24"/>
      <c r="F5613" s="24"/>
      <c r="K5613" s="9" t="n">
        <f aca="false">IF($A5613="",0,IF(OR(N($D5613)=0,$D5613&amp;""=TOP!$C$5&amp;""),1,0))</f>
        <v>0</v>
      </c>
      <c r="L5613" s="27" t="n">
        <f aca="false">IF($K5613=0,0,IFERROR(INDEX(購買率算出!$P$6:$P$3005,MATCH($A5613&amp;"",購買率算出!$C$6:$C$3005,0)),0))</f>
        <v>0</v>
      </c>
    </row>
    <row r="5614" customFormat="false" ht="15" hidden="false" customHeight="false" outlineLevel="0" collapsed="false">
      <c r="A5614" s="24"/>
      <c r="D5614" s="24"/>
      <c r="F5614" s="24"/>
      <c r="K5614" s="9" t="n">
        <f aca="false">IF($A5614="",0,IF(OR(N($D5614)=0,$D5614&amp;""=TOP!$C$5&amp;""),1,0))</f>
        <v>0</v>
      </c>
      <c r="L5614" s="27" t="n">
        <f aca="false">IF($K5614=0,0,IFERROR(INDEX(購買率算出!$P$6:$P$3005,MATCH($A5614&amp;"",購買率算出!$C$6:$C$3005,0)),0))</f>
        <v>0</v>
      </c>
    </row>
    <row r="5615" customFormat="false" ht="15" hidden="false" customHeight="false" outlineLevel="0" collapsed="false">
      <c r="A5615" s="24"/>
      <c r="D5615" s="24"/>
      <c r="F5615" s="24"/>
      <c r="K5615" s="9" t="n">
        <f aca="false">IF($A5615="",0,IF(OR(N($D5615)=0,$D5615&amp;""=TOP!$C$5&amp;""),1,0))</f>
        <v>0</v>
      </c>
      <c r="L5615" s="27" t="n">
        <f aca="false">IF($K5615=0,0,IFERROR(INDEX(購買率算出!$P$6:$P$3005,MATCH($A5615&amp;"",購買率算出!$C$6:$C$3005,0)),0))</f>
        <v>0</v>
      </c>
    </row>
    <row r="5616" customFormat="false" ht="15" hidden="false" customHeight="false" outlineLevel="0" collapsed="false">
      <c r="A5616" s="24"/>
      <c r="D5616" s="24"/>
      <c r="F5616" s="24"/>
      <c r="K5616" s="9" t="n">
        <f aca="false">IF($A5616="",0,IF(OR(N($D5616)=0,$D5616&amp;""=TOP!$C$5&amp;""),1,0))</f>
        <v>0</v>
      </c>
      <c r="L5616" s="27" t="n">
        <f aca="false">IF($K5616=0,0,IFERROR(INDEX(購買率算出!$P$6:$P$3005,MATCH($A5616&amp;"",購買率算出!$C$6:$C$3005,0)),0))</f>
        <v>0</v>
      </c>
    </row>
    <row r="5617" customFormat="false" ht="15" hidden="false" customHeight="false" outlineLevel="0" collapsed="false">
      <c r="A5617" s="24"/>
      <c r="D5617" s="24"/>
      <c r="F5617" s="24"/>
      <c r="K5617" s="9" t="n">
        <f aca="false">IF($A5617="",0,IF(OR(N($D5617)=0,$D5617&amp;""=TOP!$C$5&amp;""),1,0))</f>
        <v>0</v>
      </c>
      <c r="L5617" s="27" t="n">
        <f aca="false">IF($K5617=0,0,IFERROR(INDEX(購買率算出!$P$6:$P$3005,MATCH($A5617&amp;"",購買率算出!$C$6:$C$3005,0)),0))</f>
        <v>0</v>
      </c>
    </row>
    <row r="5618" customFormat="false" ht="15" hidden="false" customHeight="false" outlineLevel="0" collapsed="false">
      <c r="A5618" s="24"/>
      <c r="D5618" s="24"/>
      <c r="F5618" s="24"/>
      <c r="K5618" s="9" t="n">
        <f aca="false">IF($A5618="",0,IF(OR(N($D5618)=0,$D5618&amp;""=TOP!$C$5&amp;""),1,0))</f>
        <v>0</v>
      </c>
      <c r="L5618" s="27" t="n">
        <f aca="false">IF($K5618=0,0,IFERROR(INDEX(購買率算出!$P$6:$P$3005,MATCH($A5618&amp;"",購買率算出!$C$6:$C$3005,0)),0))</f>
        <v>0</v>
      </c>
    </row>
    <row r="5619" customFormat="false" ht="15" hidden="false" customHeight="false" outlineLevel="0" collapsed="false">
      <c r="A5619" s="24"/>
      <c r="D5619" s="24"/>
      <c r="F5619" s="24"/>
      <c r="K5619" s="9" t="n">
        <f aca="false">IF($A5619="",0,IF(OR(N($D5619)=0,$D5619&amp;""=TOP!$C$5&amp;""),1,0))</f>
        <v>0</v>
      </c>
      <c r="L5619" s="27" t="n">
        <f aca="false">IF($K5619=0,0,IFERROR(INDEX(購買率算出!$P$6:$P$3005,MATCH($A5619&amp;"",購買率算出!$C$6:$C$3005,0)),0))</f>
        <v>0</v>
      </c>
    </row>
    <row r="5620" customFormat="false" ht="15" hidden="false" customHeight="false" outlineLevel="0" collapsed="false">
      <c r="A5620" s="24"/>
      <c r="D5620" s="24"/>
      <c r="F5620" s="24"/>
      <c r="K5620" s="9" t="n">
        <f aca="false">IF($A5620="",0,IF(OR(N($D5620)=0,$D5620&amp;""=TOP!$C$5&amp;""),1,0))</f>
        <v>0</v>
      </c>
      <c r="L5620" s="27" t="n">
        <f aca="false">IF($K5620=0,0,IFERROR(INDEX(購買率算出!$P$6:$P$3005,MATCH($A5620&amp;"",購買率算出!$C$6:$C$3005,0)),0))</f>
        <v>0</v>
      </c>
    </row>
    <row r="5621" customFormat="false" ht="15" hidden="false" customHeight="false" outlineLevel="0" collapsed="false">
      <c r="A5621" s="24"/>
      <c r="D5621" s="24"/>
      <c r="F5621" s="24"/>
      <c r="K5621" s="9" t="n">
        <f aca="false">IF($A5621="",0,IF(OR(N($D5621)=0,$D5621&amp;""=TOP!$C$5&amp;""),1,0))</f>
        <v>0</v>
      </c>
      <c r="L5621" s="27" t="n">
        <f aca="false">IF($K5621=0,0,IFERROR(INDEX(購買率算出!$P$6:$P$3005,MATCH($A5621&amp;"",購買率算出!$C$6:$C$3005,0)),0))</f>
        <v>0</v>
      </c>
    </row>
    <row r="5622" customFormat="false" ht="15" hidden="false" customHeight="false" outlineLevel="0" collapsed="false">
      <c r="A5622" s="24"/>
      <c r="D5622" s="24"/>
      <c r="F5622" s="24"/>
      <c r="K5622" s="9" t="n">
        <f aca="false">IF($A5622="",0,IF(OR(N($D5622)=0,$D5622&amp;""=TOP!$C$5&amp;""),1,0))</f>
        <v>0</v>
      </c>
      <c r="L5622" s="27" t="n">
        <f aca="false">IF($K5622=0,0,IFERROR(INDEX(購買率算出!$P$6:$P$3005,MATCH($A5622&amp;"",購買率算出!$C$6:$C$3005,0)),0))</f>
        <v>0</v>
      </c>
    </row>
    <row r="5623" customFormat="false" ht="15" hidden="false" customHeight="false" outlineLevel="0" collapsed="false">
      <c r="A5623" s="24"/>
      <c r="D5623" s="24"/>
      <c r="F5623" s="24"/>
      <c r="K5623" s="9" t="n">
        <f aca="false">IF($A5623="",0,IF(OR(N($D5623)=0,$D5623&amp;""=TOP!$C$5&amp;""),1,0))</f>
        <v>0</v>
      </c>
      <c r="L5623" s="27" t="n">
        <f aca="false">IF($K5623=0,0,IFERROR(INDEX(購買率算出!$P$6:$P$3005,MATCH($A5623&amp;"",購買率算出!$C$6:$C$3005,0)),0))</f>
        <v>0</v>
      </c>
    </row>
    <row r="5624" customFormat="false" ht="15" hidden="false" customHeight="false" outlineLevel="0" collapsed="false">
      <c r="A5624" s="24"/>
      <c r="D5624" s="24"/>
      <c r="F5624" s="24"/>
      <c r="K5624" s="9" t="n">
        <f aca="false">IF($A5624="",0,IF(OR(N($D5624)=0,$D5624&amp;""=TOP!$C$5&amp;""),1,0))</f>
        <v>0</v>
      </c>
      <c r="L5624" s="27" t="n">
        <f aca="false">IF($K5624=0,0,IFERROR(INDEX(購買率算出!$P$6:$P$3005,MATCH($A5624&amp;"",購買率算出!$C$6:$C$3005,0)),0))</f>
        <v>0</v>
      </c>
    </row>
    <row r="5625" customFormat="false" ht="15" hidden="false" customHeight="false" outlineLevel="0" collapsed="false">
      <c r="A5625" s="24"/>
      <c r="D5625" s="24"/>
      <c r="F5625" s="24"/>
      <c r="K5625" s="9" t="n">
        <f aca="false">IF($A5625="",0,IF(OR(N($D5625)=0,$D5625&amp;""=TOP!$C$5&amp;""),1,0))</f>
        <v>0</v>
      </c>
      <c r="L5625" s="27" t="n">
        <f aca="false">IF($K5625=0,0,IFERROR(INDEX(購買率算出!$P$6:$P$3005,MATCH($A5625&amp;"",購買率算出!$C$6:$C$3005,0)),0))</f>
        <v>0</v>
      </c>
    </row>
    <row r="5626" customFormat="false" ht="15" hidden="false" customHeight="false" outlineLevel="0" collapsed="false">
      <c r="A5626" s="24"/>
      <c r="D5626" s="24"/>
      <c r="F5626" s="24"/>
      <c r="K5626" s="9" t="n">
        <f aca="false">IF($A5626="",0,IF(OR(N($D5626)=0,$D5626&amp;""=TOP!$C$5&amp;""),1,0))</f>
        <v>0</v>
      </c>
      <c r="L5626" s="27" t="n">
        <f aca="false">IF($K5626=0,0,IFERROR(INDEX(購買率算出!$P$6:$P$3005,MATCH($A5626&amp;"",購買率算出!$C$6:$C$3005,0)),0))</f>
        <v>0</v>
      </c>
    </row>
    <row r="5627" customFormat="false" ht="15" hidden="false" customHeight="false" outlineLevel="0" collapsed="false">
      <c r="A5627" s="24"/>
      <c r="D5627" s="24"/>
      <c r="F5627" s="24"/>
      <c r="K5627" s="9" t="n">
        <f aca="false">IF($A5627="",0,IF(OR(N($D5627)=0,$D5627&amp;""=TOP!$C$5&amp;""),1,0))</f>
        <v>0</v>
      </c>
      <c r="L5627" s="27" t="n">
        <f aca="false">IF($K5627=0,0,IFERROR(INDEX(購買率算出!$P$6:$P$3005,MATCH($A5627&amp;"",購買率算出!$C$6:$C$3005,0)),0))</f>
        <v>0</v>
      </c>
    </row>
    <row r="5628" customFormat="false" ht="15" hidden="false" customHeight="false" outlineLevel="0" collapsed="false">
      <c r="A5628" s="24"/>
      <c r="D5628" s="24"/>
      <c r="F5628" s="24"/>
      <c r="K5628" s="9" t="n">
        <f aca="false">IF($A5628="",0,IF(OR(N($D5628)=0,$D5628&amp;""=TOP!$C$5&amp;""),1,0))</f>
        <v>0</v>
      </c>
      <c r="L5628" s="27" t="n">
        <f aca="false">IF($K5628=0,0,IFERROR(INDEX(購買率算出!$P$6:$P$3005,MATCH($A5628&amp;"",購買率算出!$C$6:$C$3005,0)),0))</f>
        <v>0</v>
      </c>
    </row>
    <row r="5629" customFormat="false" ht="15" hidden="false" customHeight="false" outlineLevel="0" collapsed="false">
      <c r="A5629" s="24"/>
      <c r="D5629" s="24"/>
      <c r="F5629" s="24"/>
      <c r="K5629" s="9" t="n">
        <f aca="false">IF($A5629="",0,IF(OR(N($D5629)=0,$D5629&amp;""=TOP!$C$5&amp;""),1,0))</f>
        <v>0</v>
      </c>
      <c r="L5629" s="27" t="n">
        <f aca="false">IF($K5629=0,0,IFERROR(INDEX(購買率算出!$P$6:$P$3005,MATCH($A5629&amp;"",購買率算出!$C$6:$C$3005,0)),0))</f>
        <v>0</v>
      </c>
    </row>
    <row r="5630" customFormat="false" ht="15" hidden="false" customHeight="false" outlineLevel="0" collapsed="false">
      <c r="A5630" s="24"/>
      <c r="D5630" s="24"/>
      <c r="F5630" s="24"/>
      <c r="K5630" s="9" t="n">
        <f aca="false">IF($A5630="",0,IF(OR(N($D5630)=0,$D5630&amp;""=TOP!$C$5&amp;""),1,0))</f>
        <v>0</v>
      </c>
      <c r="L5630" s="27" t="n">
        <f aca="false">IF($K5630=0,0,IFERROR(INDEX(購買率算出!$P$6:$P$3005,MATCH($A5630&amp;"",購買率算出!$C$6:$C$3005,0)),0))</f>
        <v>0</v>
      </c>
    </row>
    <row r="5631" customFormat="false" ht="15" hidden="false" customHeight="false" outlineLevel="0" collapsed="false">
      <c r="A5631" s="24"/>
      <c r="D5631" s="24"/>
      <c r="F5631" s="24"/>
      <c r="K5631" s="9" t="n">
        <f aca="false">IF($A5631="",0,IF(OR(N($D5631)=0,$D5631&amp;""=TOP!$C$5&amp;""),1,0))</f>
        <v>0</v>
      </c>
      <c r="L5631" s="27" t="n">
        <f aca="false">IF($K5631=0,0,IFERROR(INDEX(購買率算出!$P$6:$P$3005,MATCH($A5631&amp;"",購買率算出!$C$6:$C$3005,0)),0))</f>
        <v>0</v>
      </c>
    </row>
    <row r="5632" customFormat="false" ht="15" hidden="false" customHeight="false" outlineLevel="0" collapsed="false">
      <c r="A5632" s="24"/>
      <c r="D5632" s="24"/>
      <c r="F5632" s="24"/>
      <c r="K5632" s="9" t="n">
        <f aca="false">IF($A5632="",0,IF(OR(N($D5632)=0,$D5632&amp;""=TOP!$C$5&amp;""),1,0))</f>
        <v>0</v>
      </c>
      <c r="L5632" s="27" t="n">
        <f aca="false">IF($K5632=0,0,IFERROR(INDEX(購買率算出!$P$6:$P$3005,MATCH($A5632&amp;"",購買率算出!$C$6:$C$3005,0)),0))</f>
        <v>0</v>
      </c>
    </row>
    <row r="5633" customFormat="false" ht="15" hidden="false" customHeight="false" outlineLevel="0" collapsed="false">
      <c r="A5633" s="24"/>
      <c r="D5633" s="24"/>
      <c r="F5633" s="24"/>
      <c r="K5633" s="9" t="n">
        <f aca="false">IF($A5633="",0,IF(OR(N($D5633)=0,$D5633&amp;""=TOP!$C$5&amp;""),1,0))</f>
        <v>0</v>
      </c>
      <c r="L5633" s="27" t="n">
        <f aca="false">IF($K5633=0,0,IFERROR(INDEX(購買率算出!$P$6:$P$3005,MATCH($A5633&amp;"",購買率算出!$C$6:$C$3005,0)),0))</f>
        <v>0</v>
      </c>
    </row>
    <row r="5634" customFormat="false" ht="15" hidden="false" customHeight="false" outlineLevel="0" collapsed="false">
      <c r="A5634" s="24"/>
      <c r="D5634" s="24"/>
      <c r="F5634" s="24"/>
      <c r="K5634" s="9" t="n">
        <f aca="false">IF($A5634="",0,IF(OR(N($D5634)=0,$D5634&amp;""=TOP!$C$5&amp;""),1,0))</f>
        <v>0</v>
      </c>
      <c r="L5634" s="27" t="n">
        <f aca="false">IF($K5634=0,0,IFERROR(INDEX(購買率算出!$P$6:$P$3005,MATCH($A5634&amp;"",購買率算出!$C$6:$C$3005,0)),0))</f>
        <v>0</v>
      </c>
    </row>
    <row r="5635" customFormat="false" ht="15" hidden="false" customHeight="false" outlineLevel="0" collapsed="false">
      <c r="A5635" s="24"/>
      <c r="D5635" s="24"/>
      <c r="F5635" s="24"/>
      <c r="K5635" s="9" t="n">
        <f aca="false">IF($A5635="",0,IF(OR(N($D5635)=0,$D5635&amp;""=TOP!$C$5&amp;""),1,0))</f>
        <v>0</v>
      </c>
      <c r="L5635" s="27" t="n">
        <f aca="false">IF($K5635=0,0,IFERROR(INDEX(購買率算出!$P$6:$P$3005,MATCH($A5635&amp;"",購買率算出!$C$6:$C$3005,0)),0))</f>
        <v>0</v>
      </c>
    </row>
    <row r="5636" customFormat="false" ht="15" hidden="false" customHeight="false" outlineLevel="0" collapsed="false">
      <c r="A5636" s="24"/>
      <c r="D5636" s="24"/>
      <c r="F5636" s="24"/>
      <c r="K5636" s="9" t="n">
        <f aca="false">IF($A5636="",0,IF(OR(N($D5636)=0,$D5636&amp;""=TOP!$C$5&amp;""),1,0))</f>
        <v>0</v>
      </c>
      <c r="L5636" s="27" t="n">
        <f aca="false">IF($K5636=0,0,IFERROR(INDEX(購買率算出!$P$6:$P$3005,MATCH($A5636&amp;"",購買率算出!$C$6:$C$3005,0)),0))</f>
        <v>0</v>
      </c>
    </row>
    <row r="5637" customFormat="false" ht="15" hidden="false" customHeight="false" outlineLevel="0" collapsed="false">
      <c r="A5637" s="24"/>
      <c r="D5637" s="24"/>
      <c r="F5637" s="24"/>
      <c r="K5637" s="9" t="n">
        <f aca="false">IF($A5637="",0,IF(OR(N($D5637)=0,$D5637&amp;""=TOP!$C$5&amp;""),1,0))</f>
        <v>0</v>
      </c>
      <c r="L5637" s="27" t="n">
        <f aca="false">IF($K5637=0,0,IFERROR(INDEX(購買率算出!$P$6:$P$3005,MATCH($A5637&amp;"",購買率算出!$C$6:$C$3005,0)),0))</f>
        <v>0</v>
      </c>
    </row>
    <row r="5638" customFormat="false" ht="15" hidden="false" customHeight="false" outlineLevel="0" collapsed="false">
      <c r="A5638" s="24"/>
      <c r="D5638" s="24"/>
      <c r="F5638" s="24"/>
      <c r="K5638" s="9" t="n">
        <f aca="false">IF($A5638="",0,IF(OR(N($D5638)=0,$D5638&amp;""=TOP!$C$5&amp;""),1,0))</f>
        <v>0</v>
      </c>
      <c r="L5638" s="27" t="n">
        <f aca="false">IF($K5638=0,0,IFERROR(INDEX(購買率算出!$P$6:$P$3005,MATCH($A5638&amp;"",購買率算出!$C$6:$C$3005,0)),0))</f>
        <v>0</v>
      </c>
    </row>
    <row r="5639" customFormat="false" ht="15" hidden="false" customHeight="false" outlineLevel="0" collapsed="false">
      <c r="A5639" s="24"/>
      <c r="D5639" s="24"/>
      <c r="F5639" s="24"/>
      <c r="K5639" s="9" t="n">
        <f aca="false">IF($A5639="",0,IF(OR(N($D5639)=0,$D5639&amp;""=TOP!$C$5&amp;""),1,0))</f>
        <v>0</v>
      </c>
      <c r="L5639" s="27" t="n">
        <f aca="false">IF($K5639=0,0,IFERROR(INDEX(購買率算出!$P$6:$P$3005,MATCH($A5639&amp;"",購買率算出!$C$6:$C$3005,0)),0))</f>
        <v>0</v>
      </c>
    </row>
    <row r="5640" customFormat="false" ht="15" hidden="false" customHeight="false" outlineLevel="0" collapsed="false">
      <c r="A5640" s="24"/>
      <c r="D5640" s="24"/>
      <c r="F5640" s="24"/>
      <c r="K5640" s="9" t="n">
        <f aca="false">IF($A5640="",0,IF(OR(N($D5640)=0,$D5640&amp;""=TOP!$C$5&amp;""),1,0))</f>
        <v>0</v>
      </c>
      <c r="L5640" s="27" t="n">
        <f aca="false">IF($K5640=0,0,IFERROR(INDEX(購買率算出!$P$6:$P$3005,MATCH($A5640&amp;"",購買率算出!$C$6:$C$3005,0)),0))</f>
        <v>0</v>
      </c>
    </row>
    <row r="5641" customFormat="false" ht="15" hidden="false" customHeight="false" outlineLevel="0" collapsed="false">
      <c r="A5641" s="24"/>
      <c r="D5641" s="24"/>
      <c r="F5641" s="24"/>
      <c r="K5641" s="9" t="n">
        <f aca="false">IF($A5641="",0,IF(OR(N($D5641)=0,$D5641&amp;""=TOP!$C$5&amp;""),1,0))</f>
        <v>0</v>
      </c>
      <c r="L5641" s="27" t="n">
        <f aca="false">IF($K5641=0,0,IFERROR(INDEX(購買率算出!$P$6:$P$3005,MATCH($A5641&amp;"",購買率算出!$C$6:$C$3005,0)),0))</f>
        <v>0</v>
      </c>
    </row>
    <row r="5642" customFormat="false" ht="15" hidden="false" customHeight="false" outlineLevel="0" collapsed="false">
      <c r="A5642" s="24"/>
      <c r="D5642" s="24"/>
      <c r="F5642" s="24"/>
      <c r="K5642" s="9" t="n">
        <f aca="false">IF($A5642="",0,IF(OR(N($D5642)=0,$D5642&amp;""=TOP!$C$5&amp;""),1,0))</f>
        <v>0</v>
      </c>
      <c r="L5642" s="27" t="n">
        <f aca="false">IF($K5642=0,0,IFERROR(INDEX(購買率算出!$P$6:$P$3005,MATCH($A5642&amp;"",購買率算出!$C$6:$C$3005,0)),0))</f>
        <v>0</v>
      </c>
    </row>
    <row r="5643" customFormat="false" ht="15" hidden="false" customHeight="false" outlineLevel="0" collapsed="false">
      <c r="A5643" s="24"/>
      <c r="D5643" s="24"/>
      <c r="F5643" s="24"/>
      <c r="K5643" s="9" t="n">
        <f aca="false">IF($A5643="",0,IF(OR(N($D5643)=0,$D5643&amp;""=TOP!$C$5&amp;""),1,0))</f>
        <v>0</v>
      </c>
      <c r="L5643" s="27" t="n">
        <f aca="false">IF($K5643=0,0,IFERROR(INDEX(購買率算出!$P$6:$P$3005,MATCH($A5643&amp;"",購買率算出!$C$6:$C$3005,0)),0))</f>
        <v>0</v>
      </c>
    </row>
    <row r="5644" customFormat="false" ht="15" hidden="false" customHeight="false" outlineLevel="0" collapsed="false">
      <c r="A5644" s="24"/>
      <c r="D5644" s="24"/>
      <c r="F5644" s="24"/>
      <c r="K5644" s="9" t="n">
        <f aca="false">IF($A5644="",0,IF(OR(N($D5644)=0,$D5644&amp;""=TOP!$C$5&amp;""),1,0))</f>
        <v>0</v>
      </c>
      <c r="L5644" s="27" t="n">
        <f aca="false">IF($K5644=0,0,IFERROR(INDEX(購買率算出!$P$6:$P$3005,MATCH($A5644&amp;"",購買率算出!$C$6:$C$3005,0)),0))</f>
        <v>0</v>
      </c>
    </row>
    <row r="5645" customFormat="false" ht="15" hidden="false" customHeight="false" outlineLevel="0" collapsed="false">
      <c r="A5645" s="24"/>
      <c r="D5645" s="24"/>
      <c r="F5645" s="24"/>
      <c r="K5645" s="9" t="n">
        <f aca="false">IF($A5645="",0,IF(OR(N($D5645)=0,$D5645&amp;""=TOP!$C$5&amp;""),1,0))</f>
        <v>0</v>
      </c>
      <c r="L5645" s="27" t="n">
        <f aca="false">IF($K5645=0,0,IFERROR(INDEX(購買率算出!$P$6:$P$3005,MATCH($A5645&amp;"",購買率算出!$C$6:$C$3005,0)),0))</f>
        <v>0</v>
      </c>
    </row>
    <row r="5646" customFormat="false" ht="15" hidden="false" customHeight="false" outlineLevel="0" collapsed="false">
      <c r="A5646" s="24"/>
      <c r="D5646" s="24"/>
      <c r="F5646" s="24"/>
      <c r="K5646" s="9" t="n">
        <f aca="false">IF($A5646="",0,IF(OR(N($D5646)=0,$D5646&amp;""=TOP!$C$5&amp;""),1,0))</f>
        <v>0</v>
      </c>
      <c r="L5646" s="27" t="n">
        <f aca="false">IF($K5646=0,0,IFERROR(INDEX(購買率算出!$P$6:$P$3005,MATCH($A5646&amp;"",購買率算出!$C$6:$C$3005,0)),0))</f>
        <v>0</v>
      </c>
    </row>
    <row r="5647" customFormat="false" ht="15" hidden="false" customHeight="false" outlineLevel="0" collapsed="false">
      <c r="A5647" s="24"/>
      <c r="D5647" s="24"/>
      <c r="F5647" s="24"/>
      <c r="K5647" s="9" t="n">
        <f aca="false">IF($A5647="",0,IF(OR(N($D5647)=0,$D5647&amp;""=TOP!$C$5&amp;""),1,0))</f>
        <v>0</v>
      </c>
      <c r="L5647" s="27" t="n">
        <f aca="false">IF($K5647=0,0,IFERROR(INDEX(購買率算出!$P$6:$P$3005,MATCH($A5647&amp;"",購買率算出!$C$6:$C$3005,0)),0))</f>
        <v>0</v>
      </c>
    </row>
    <row r="5648" customFormat="false" ht="15" hidden="false" customHeight="false" outlineLevel="0" collapsed="false">
      <c r="A5648" s="24"/>
      <c r="D5648" s="24"/>
      <c r="F5648" s="24"/>
      <c r="K5648" s="9" t="n">
        <f aca="false">IF($A5648="",0,IF(OR(N($D5648)=0,$D5648&amp;""=TOP!$C$5&amp;""),1,0))</f>
        <v>0</v>
      </c>
      <c r="L5648" s="27" t="n">
        <f aca="false">IF($K5648=0,0,IFERROR(INDEX(購買率算出!$P$6:$P$3005,MATCH($A5648&amp;"",購買率算出!$C$6:$C$3005,0)),0))</f>
        <v>0</v>
      </c>
    </row>
    <row r="5649" customFormat="false" ht="15" hidden="false" customHeight="false" outlineLevel="0" collapsed="false">
      <c r="A5649" s="24"/>
      <c r="D5649" s="24"/>
      <c r="F5649" s="24"/>
      <c r="K5649" s="9" t="n">
        <f aca="false">IF($A5649="",0,IF(OR(N($D5649)=0,$D5649&amp;""=TOP!$C$5&amp;""),1,0))</f>
        <v>0</v>
      </c>
      <c r="L5649" s="27" t="n">
        <f aca="false">IF($K5649=0,0,IFERROR(INDEX(購買率算出!$P$6:$P$3005,MATCH($A5649&amp;"",購買率算出!$C$6:$C$3005,0)),0))</f>
        <v>0</v>
      </c>
    </row>
    <row r="5650" customFormat="false" ht="15" hidden="false" customHeight="false" outlineLevel="0" collapsed="false">
      <c r="A5650" s="24"/>
      <c r="D5650" s="24"/>
      <c r="F5650" s="24"/>
      <c r="K5650" s="9" t="n">
        <f aca="false">IF($A5650="",0,IF(OR(N($D5650)=0,$D5650&amp;""=TOP!$C$5&amp;""),1,0))</f>
        <v>0</v>
      </c>
      <c r="L5650" s="27" t="n">
        <f aca="false">IF($K5650=0,0,IFERROR(INDEX(購買率算出!$P$6:$P$3005,MATCH($A5650&amp;"",購買率算出!$C$6:$C$3005,0)),0))</f>
        <v>0</v>
      </c>
    </row>
    <row r="5651" customFormat="false" ht="15" hidden="false" customHeight="false" outlineLevel="0" collapsed="false">
      <c r="A5651" s="24"/>
      <c r="D5651" s="24"/>
      <c r="F5651" s="24"/>
      <c r="K5651" s="9" t="n">
        <f aca="false">IF($A5651="",0,IF(OR(N($D5651)=0,$D5651&amp;""=TOP!$C$5&amp;""),1,0))</f>
        <v>0</v>
      </c>
      <c r="L5651" s="27" t="n">
        <f aca="false">IF($K5651=0,0,IFERROR(INDEX(購買率算出!$P$6:$P$3005,MATCH($A5651&amp;"",購買率算出!$C$6:$C$3005,0)),0))</f>
        <v>0</v>
      </c>
    </row>
    <row r="5652" customFormat="false" ht="15" hidden="false" customHeight="false" outlineLevel="0" collapsed="false">
      <c r="A5652" s="24"/>
      <c r="D5652" s="24"/>
      <c r="F5652" s="24"/>
      <c r="K5652" s="9" t="n">
        <f aca="false">IF($A5652="",0,IF(OR(N($D5652)=0,$D5652&amp;""=TOP!$C$5&amp;""),1,0))</f>
        <v>0</v>
      </c>
      <c r="L5652" s="27" t="n">
        <f aca="false">IF($K5652=0,0,IFERROR(INDEX(購買率算出!$P$6:$P$3005,MATCH($A5652&amp;"",購買率算出!$C$6:$C$3005,0)),0))</f>
        <v>0</v>
      </c>
    </row>
    <row r="5653" customFormat="false" ht="15" hidden="false" customHeight="false" outlineLevel="0" collapsed="false">
      <c r="A5653" s="24"/>
      <c r="D5653" s="24"/>
      <c r="F5653" s="24"/>
      <c r="K5653" s="9" t="n">
        <f aca="false">IF($A5653="",0,IF(OR(N($D5653)=0,$D5653&amp;""=TOP!$C$5&amp;""),1,0))</f>
        <v>0</v>
      </c>
      <c r="L5653" s="27" t="n">
        <f aca="false">IF($K5653=0,0,IFERROR(INDEX(購買率算出!$P$6:$P$3005,MATCH($A5653&amp;"",購買率算出!$C$6:$C$3005,0)),0))</f>
        <v>0</v>
      </c>
    </row>
    <row r="5654" customFormat="false" ht="15" hidden="false" customHeight="false" outlineLevel="0" collapsed="false">
      <c r="A5654" s="24"/>
      <c r="D5654" s="24"/>
      <c r="F5654" s="24"/>
      <c r="K5654" s="9" t="n">
        <f aca="false">IF($A5654="",0,IF(OR(N($D5654)=0,$D5654&amp;""=TOP!$C$5&amp;""),1,0))</f>
        <v>0</v>
      </c>
      <c r="L5654" s="27" t="n">
        <f aca="false">IF($K5654=0,0,IFERROR(INDEX(購買率算出!$P$6:$P$3005,MATCH($A5654&amp;"",購買率算出!$C$6:$C$3005,0)),0))</f>
        <v>0</v>
      </c>
    </row>
    <row r="5655" customFormat="false" ht="15" hidden="false" customHeight="false" outlineLevel="0" collapsed="false">
      <c r="A5655" s="24"/>
      <c r="D5655" s="24"/>
      <c r="F5655" s="24"/>
      <c r="K5655" s="9" t="n">
        <f aca="false">IF($A5655="",0,IF(OR(N($D5655)=0,$D5655&amp;""=TOP!$C$5&amp;""),1,0))</f>
        <v>0</v>
      </c>
      <c r="L5655" s="27" t="n">
        <f aca="false">IF($K5655=0,0,IFERROR(INDEX(購買率算出!$P$6:$P$3005,MATCH($A5655&amp;"",購買率算出!$C$6:$C$3005,0)),0))</f>
        <v>0</v>
      </c>
    </row>
    <row r="5656" customFormat="false" ht="15" hidden="false" customHeight="false" outlineLevel="0" collapsed="false">
      <c r="A5656" s="24"/>
      <c r="D5656" s="24"/>
      <c r="F5656" s="24"/>
      <c r="K5656" s="9" t="n">
        <f aca="false">IF($A5656="",0,IF(OR(N($D5656)=0,$D5656&amp;""=TOP!$C$5&amp;""),1,0))</f>
        <v>0</v>
      </c>
      <c r="L5656" s="27" t="n">
        <f aca="false">IF($K5656=0,0,IFERROR(INDEX(購買率算出!$P$6:$P$3005,MATCH($A5656&amp;"",購買率算出!$C$6:$C$3005,0)),0))</f>
        <v>0</v>
      </c>
    </row>
    <row r="5657" customFormat="false" ht="15" hidden="false" customHeight="false" outlineLevel="0" collapsed="false">
      <c r="A5657" s="24"/>
      <c r="D5657" s="24"/>
      <c r="F5657" s="24"/>
      <c r="K5657" s="9" t="n">
        <f aca="false">IF($A5657="",0,IF(OR(N($D5657)=0,$D5657&amp;""=TOP!$C$5&amp;""),1,0))</f>
        <v>0</v>
      </c>
      <c r="L5657" s="27" t="n">
        <f aca="false">IF($K5657=0,0,IFERROR(INDEX(購買率算出!$P$6:$P$3005,MATCH($A5657&amp;"",購買率算出!$C$6:$C$3005,0)),0))</f>
        <v>0</v>
      </c>
    </row>
    <row r="5658" customFormat="false" ht="15" hidden="false" customHeight="false" outlineLevel="0" collapsed="false">
      <c r="A5658" s="24"/>
      <c r="D5658" s="24"/>
      <c r="F5658" s="24"/>
      <c r="K5658" s="9" t="n">
        <f aca="false">IF($A5658="",0,IF(OR(N($D5658)=0,$D5658&amp;""=TOP!$C$5&amp;""),1,0))</f>
        <v>0</v>
      </c>
      <c r="L5658" s="27" t="n">
        <f aca="false">IF($K5658=0,0,IFERROR(INDEX(購買率算出!$P$6:$P$3005,MATCH($A5658&amp;"",購買率算出!$C$6:$C$3005,0)),0))</f>
        <v>0</v>
      </c>
    </row>
    <row r="5659" customFormat="false" ht="15" hidden="false" customHeight="false" outlineLevel="0" collapsed="false">
      <c r="A5659" s="24"/>
      <c r="D5659" s="24"/>
      <c r="F5659" s="24"/>
      <c r="K5659" s="9" t="n">
        <f aca="false">IF($A5659="",0,IF(OR(N($D5659)=0,$D5659&amp;""=TOP!$C$5&amp;""),1,0))</f>
        <v>0</v>
      </c>
      <c r="L5659" s="27" t="n">
        <f aca="false">IF($K5659=0,0,IFERROR(INDEX(購買率算出!$P$6:$P$3005,MATCH($A5659&amp;"",購買率算出!$C$6:$C$3005,0)),0))</f>
        <v>0</v>
      </c>
    </row>
    <row r="5660" customFormat="false" ht="15" hidden="false" customHeight="false" outlineLevel="0" collapsed="false">
      <c r="A5660" s="24"/>
      <c r="D5660" s="24"/>
      <c r="F5660" s="24"/>
      <c r="K5660" s="9" t="n">
        <f aca="false">IF($A5660="",0,IF(OR(N($D5660)=0,$D5660&amp;""=TOP!$C$5&amp;""),1,0))</f>
        <v>0</v>
      </c>
      <c r="L5660" s="27" t="n">
        <f aca="false">IF($K5660=0,0,IFERROR(INDEX(購買率算出!$P$6:$P$3005,MATCH($A5660&amp;"",購買率算出!$C$6:$C$3005,0)),0))</f>
        <v>0</v>
      </c>
    </row>
    <row r="5661" customFormat="false" ht="15" hidden="false" customHeight="false" outlineLevel="0" collapsed="false">
      <c r="A5661" s="24"/>
      <c r="D5661" s="24"/>
      <c r="F5661" s="24"/>
      <c r="K5661" s="9" t="n">
        <f aca="false">IF($A5661="",0,IF(OR(N($D5661)=0,$D5661&amp;""=TOP!$C$5&amp;""),1,0))</f>
        <v>0</v>
      </c>
      <c r="L5661" s="27" t="n">
        <f aca="false">IF($K5661=0,0,IFERROR(INDEX(購買率算出!$P$6:$P$3005,MATCH($A5661&amp;"",購買率算出!$C$6:$C$3005,0)),0))</f>
        <v>0</v>
      </c>
    </row>
    <row r="5662" customFormat="false" ht="15" hidden="false" customHeight="false" outlineLevel="0" collapsed="false">
      <c r="A5662" s="24"/>
      <c r="D5662" s="24"/>
      <c r="F5662" s="24"/>
      <c r="K5662" s="9" t="n">
        <f aca="false">IF($A5662="",0,IF(OR(N($D5662)=0,$D5662&amp;""=TOP!$C$5&amp;""),1,0))</f>
        <v>0</v>
      </c>
      <c r="L5662" s="27" t="n">
        <f aca="false">IF($K5662=0,0,IFERROR(INDEX(購買率算出!$P$6:$P$3005,MATCH($A5662&amp;"",購買率算出!$C$6:$C$3005,0)),0))</f>
        <v>0</v>
      </c>
    </row>
    <row r="5663" customFormat="false" ht="15" hidden="false" customHeight="false" outlineLevel="0" collapsed="false">
      <c r="A5663" s="24"/>
      <c r="D5663" s="24"/>
      <c r="F5663" s="24"/>
      <c r="K5663" s="9" t="n">
        <f aca="false">IF($A5663="",0,IF(OR(N($D5663)=0,$D5663&amp;""=TOP!$C$5&amp;""),1,0))</f>
        <v>0</v>
      </c>
      <c r="L5663" s="27" t="n">
        <f aca="false">IF($K5663=0,0,IFERROR(INDEX(購買率算出!$P$6:$P$3005,MATCH($A5663&amp;"",購買率算出!$C$6:$C$3005,0)),0))</f>
        <v>0</v>
      </c>
    </row>
    <row r="5664" customFormat="false" ht="15" hidden="false" customHeight="false" outlineLevel="0" collapsed="false">
      <c r="A5664" s="24"/>
      <c r="D5664" s="24"/>
      <c r="F5664" s="24"/>
      <c r="K5664" s="9" t="n">
        <f aca="false">IF($A5664="",0,IF(OR(N($D5664)=0,$D5664&amp;""=TOP!$C$5&amp;""),1,0))</f>
        <v>0</v>
      </c>
      <c r="L5664" s="27" t="n">
        <f aca="false">IF($K5664=0,0,IFERROR(INDEX(購買率算出!$P$6:$P$3005,MATCH($A5664&amp;"",購買率算出!$C$6:$C$3005,0)),0))</f>
        <v>0</v>
      </c>
    </row>
    <row r="5665" customFormat="false" ht="15" hidden="false" customHeight="false" outlineLevel="0" collapsed="false">
      <c r="A5665" s="24"/>
      <c r="D5665" s="24"/>
      <c r="F5665" s="24"/>
      <c r="K5665" s="9" t="n">
        <f aca="false">IF($A5665="",0,IF(OR(N($D5665)=0,$D5665&amp;""=TOP!$C$5&amp;""),1,0))</f>
        <v>0</v>
      </c>
      <c r="L5665" s="27" t="n">
        <f aca="false">IF($K5665=0,0,IFERROR(INDEX(購買率算出!$P$6:$P$3005,MATCH($A5665&amp;"",購買率算出!$C$6:$C$3005,0)),0))</f>
        <v>0</v>
      </c>
    </row>
    <row r="5666" customFormat="false" ht="15" hidden="false" customHeight="false" outlineLevel="0" collapsed="false">
      <c r="A5666" s="24"/>
      <c r="D5666" s="24"/>
      <c r="F5666" s="24"/>
      <c r="K5666" s="9" t="n">
        <f aca="false">IF($A5666="",0,IF(OR(N($D5666)=0,$D5666&amp;""=TOP!$C$5&amp;""),1,0))</f>
        <v>0</v>
      </c>
      <c r="L5666" s="27" t="n">
        <f aca="false">IF($K5666=0,0,IFERROR(INDEX(購買率算出!$P$6:$P$3005,MATCH($A5666&amp;"",購買率算出!$C$6:$C$3005,0)),0))</f>
        <v>0</v>
      </c>
    </row>
    <row r="5667" customFormat="false" ht="15" hidden="false" customHeight="false" outlineLevel="0" collapsed="false">
      <c r="A5667" s="24"/>
      <c r="D5667" s="24"/>
      <c r="F5667" s="24"/>
      <c r="K5667" s="9" t="n">
        <f aca="false">IF($A5667="",0,IF(OR(N($D5667)=0,$D5667&amp;""=TOP!$C$5&amp;""),1,0))</f>
        <v>0</v>
      </c>
      <c r="L5667" s="27" t="n">
        <f aca="false">IF($K5667=0,0,IFERROR(INDEX(購買率算出!$P$6:$P$3005,MATCH($A5667&amp;"",購買率算出!$C$6:$C$3005,0)),0))</f>
        <v>0</v>
      </c>
    </row>
    <row r="5668" customFormat="false" ht="15" hidden="false" customHeight="false" outlineLevel="0" collapsed="false">
      <c r="A5668" s="24"/>
      <c r="D5668" s="24"/>
      <c r="F5668" s="24"/>
      <c r="K5668" s="9" t="n">
        <f aca="false">IF($A5668="",0,IF(OR(N($D5668)=0,$D5668&amp;""=TOP!$C$5&amp;""),1,0))</f>
        <v>0</v>
      </c>
      <c r="L5668" s="27" t="n">
        <f aca="false">IF($K5668=0,0,IFERROR(INDEX(購買率算出!$P$6:$P$3005,MATCH($A5668&amp;"",購買率算出!$C$6:$C$3005,0)),0))</f>
        <v>0</v>
      </c>
    </row>
    <row r="5669" customFormat="false" ht="15" hidden="false" customHeight="false" outlineLevel="0" collapsed="false">
      <c r="A5669" s="24"/>
      <c r="D5669" s="24"/>
      <c r="F5669" s="24"/>
      <c r="K5669" s="9" t="n">
        <f aca="false">IF($A5669="",0,IF(OR(N($D5669)=0,$D5669&amp;""=TOP!$C$5&amp;""),1,0))</f>
        <v>0</v>
      </c>
      <c r="L5669" s="27" t="n">
        <f aca="false">IF($K5669=0,0,IFERROR(INDEX(購買率算出!$P$6:$P$3005,MATCH($A5669&amp;"",購買率算出!$C$6:$C$3005,0)),0))</f>
        <v>0</v>
      </c>
    </row>
    <row r="5670" customFormat="false" ht="15" hidden="false" customHeight="false" outlineLevel="0" collapsed="false">
      <c r="A5670" s="24"/>
      <c r="D5670" s="24"/>
      <c r="F5670" s="24"/>
      <c r="K5670" s="9" t="n">
        <f aca="false">IF($A5670="",0,IF(OR(N($D5670)=0,$D5670&amp;""=TOP!$C$5&amp;""),1,0))</f>
        <v>0</v>
      </c>
      <c r="L5670" s="27" t="n">
        <f aca="false">IF($K5670=0,0,IFERROR(INDEX(購買率算出!$P$6:$P$3005,MATCH($A5670&amp;"",購買率算出!$C$6:$C$3005,0)),0))</f>
        <v>0</v>
      </c>
    </row>
    <row r="5671" customFormat="false" ht="15" hidden="false" customHeight="false" outlineLevel="0" collapsed="false">
      <c r="A5671" s="24"/>
      <c r="D5671" s="24"/>
      <c r="F5671" s="24"/>
      <c r="K5671" s="9" t="n">
        <f aca="false">IF($A5671="",0,IF(OR(N($D5671)=0,$D5671&amp;""=TOP!$C$5&amp;""),1,0))</f>
        <v>0</v>
      </c>
      <c r="L5671" s="27" t="n">
        <f aca="false">IF($K5671=0,0,IFERROR(INDEX(購買率算出!$P$6:$P$3005,MATCH($A5671&amp;"",購買率算出!$C$6:$C$3005,0)),0))</f>
        <v>0</v>
      </c>
    </row>
    <row r="5672" customFormat="false" ht="15" hidden="false" customHeight="false" outlineLevel="0" collapsed="false">
      <c r="A5672" s="24"/>
      <c r="D5672" s="24"/>
      <c r="F5672" s="24"/>
      <c r="K5672" s="9" t="n">
        <f aca="false">IF($A5672="",0,IF(OR(N($D5672)=0,$D5672&amp;""=TOP!$C$5&amp;""),1,0))</f>
        <v>0</v>
      </c>
      <c r="L5672" s="27" t="n">
        <f aca="false">IF($K5672=0,0,IFERROR(INDEX(購買率算出!$P$6:$P$3005,MATCH($A5672&amp;"",購買率算出!$C$6:$C$3005,0)),0))</f>
        <v>0</v>
      </c>
    </row>
    <row r="5673" customFormat="false" ht="15" hidden="false" customHeight="false" outlineLevel="0" collapsed="false">
      <c r="A5673" s="24"/>
      <c r="D5673" s="24"/>
      <c r="F5673" s="24"/>
      <c r="K5673" s="9" t="n">
        <f aca="false">IF($A5673="",0,IF(OR(N($D5673)=0,$D5673&amp;""=TOP!$C$5&amp;""),1,0))</f>
        <v>0</v>
      </c>
      <c r="L5673" s="27" t="n">
        <f aca="false">IF($K5673=0,0,IFERROR(INDEX(購買率算出!$P$6:$P$3005,MATCH($A5673&amp;"",購買率算出!$C$6:$C$3005,0)),0))</f>
        <v>0</v>
      </c>
    </row>
    <row r="5674" customFormat="false" ht="15" hidden="false" customHeight="false" outlineLevel="0" collapsed="false">
      <c r="A5674" s="24"/>
      <c r="D5674" s="24"/>
      <c r="F5674" s="24"/>
      <c r="K5674" s="9" t="n">
        <f aca="false">IF($A5674="",0,IF(OR(N($D5674)=0,$D5674&amp;""=TOP!$C$5&amp;""),1,0))</f>
        <v>0</v>
      </c>
      <c r="L5674" s="27" t="n">
        <f aca="false">IF($K5674=0,0,IFERROR(INDEX(購買率算出!$P$6:$P$3005,MATCH($A5674&amp;"",購買率算出!$C$6:$C$3005,0)),0))</f>
        <v>0</v>
      </c>
    </row>
    <row r="5675" customFormat="false" ht="15" hidden="false" customHeight="false" outlineLevel="0" collapsed="false">
      <c r="A5675" s="24"/>
      <c r="D5675" s="24"/>
      <c r="F5675" s="24"/>
      <c r="K5675" s="9" t="n">
        <f aca="false">IF($A5675="",0,IF(OR(N($D5675)=0,$D5675&amp;""=TOP!$C$5&amp;""),1,0))</f>
        <v>0</v>
      </c>
      <c r="L5675" s="27" t="n">
        <f aca="false">IF($K5675=0,0,IFERROR(INDEX(購買率算出!$P$6:$P$3005,MATCH($A5675&amp;"",購買率算出!$C$6:$C$3005,0)),0))</f>
        <v>0</v>
      </c>
    </row>
    <row r="5676" customFormat="false" ht="15" hidden="false" customHeight="false" outlineLevel="0" collapsed="false">
      <c r="A5676" s="24"/>
      <c r="D5676" s="24"/>
      <c r="F5676" s="24"/>
      <c r="K5676" s="9" t="n">
        <f aca="false">IF($A5676="",0,IF(OR(N($D5676)=0,$D5676&amp;""=TOP!$C$5&amp;""),1,0))</f>
        <v>0</v>
      </c>
      <c r="L5676" s="27" t="n">
        <f aca="false">IF($K5676=0,0,IFERROR(INDEX(購買率算出!$P$6:$P$3005,MATCH($A5676&amp;"",購買率算出!$C$6:$C$3005,0)),0))</f>
        <v>0</v>
      </c>
    </row>
    <row r="5677" customFormat="false" ht="15" hidden="false" customHeight="false" outlineLevel="0" collapsed="false">
      <c r="A5677" s="24"/>
      <c r="D5677" s="24"/>
      <c r="F5677" s="24"/>
      <c r="K5677" s="9" t="n">
        <f aca="false">IF($A5677="",0,IF(OR(N($D5677)=0,$D5677&amp;""=TOP!$C$5&amp;""),1,0))</f>
        <v>0</v>
      </c>
      <c r="L5677" s="27" t="n">
        <f aca="false">IF($K5677=0,0,IFERROR(INDEX(購買率算出!$P$6:$P$3005,MATCH($A5677&amp;"",購買率算出!$C$6:$C$3005,0)),0))</f>
        <v>0</v>
      </c>
    </row>
    <row r="5678" customFormat="false" ht="15" hidden="false" customHeight="false" outlineLevel="0" collapsed="false">
      <c r="A5678" s="24"/>
      <c r="D5678" s="24"/>
      <c r="F5678" s="24"/>
      <c r="K5678" s="9" t="n">
        <f aca="false">IF($A5678="",0,IF(OR(N($D5678)=0,$D5678&amp;""=TOP!$C$5&amp;""),1,0))</f>
        <v>0</v>
      </c>
      <c r="L5678" s="27" t="n">
        <f aca="false">IF($K5678=0,0,IFERROR(INDEX(購買率算出!$P$6:$P$3005,MATCH($A5678&amp;"",購買率算出!$C$6:$C$3005,0)),0))</f>
        <v>0</v>
      </c>
    </row>
    <row r="5679" customFormat="false" ht="15" hidden="false" customHeight="false" outlineLevel="0" collapsed="false">
      <c r="A5679" s="24"/>
      <c r="D5679" s="24"/>
      <c r="F5679" s="24"/>
      <c r="K5679" s="9" t="n">
        <f aca="false">IF($A5679="",0,IF(OR(N($D5679)=0,$D5679&amp;""=TOP!$C$5&amp;""),1,0))</f>
        <v>0</v>
      </c>
      <c r="L5679" s="27" t="n">
        <f aca="false">IF($K5679=0,0,IFERROR(INDEX(購買率算出!$P$6:$P$3005,MATCH($A5679&amp;"",購買率算出!$C$6:$C$3005,0)),0))</f>
        <v>0</v>
      </c>
    </row>
    <row r="5680" customFormat="false" ht="15" hidden="false" customHeight="false" outlineLevel="0" collapsed="false">
      <c r="A5680" s="24"/>
      <c r="D5680" s="24"/>
      <c r="F5680" s="24"/>
      <c r="K5680" s="9" t="n">
        <f aca="false">IF($A5680="",0,IF(OR(N($D5680)=0,$D5680&amp;""=TOP!$C$5&amp;""),1,0))</f>
        <v>0</v>
      </c>
      <c r="L5680" s="27" t="n">
        <f aca="false">IF($K5680=0,0,IFERROR(INDEX(購買率算出!$P$6:$P$3005,MATCH($A5680&amp;"",購買率算出!$C$6:$C$3005,0)),0))</f>
        <v>0</v>
      </c>
    </row>
    <row r="5681" customFormat="false" ht="15" hidden="false" customHeight="false" outlineLevel="0" collapsed="false">
      <c r="A5681" s="24"/>
      <c r="D5681" s="24"/>
      <c r="F5681" s="24"/>
      <c r="K5681" s="9" t="n">
        <f aca="false">IF($A5681="",0,IF(OR(N($D5681)=0,$D5681&amp;""=TOP!$C$5&amp;""),1,0))</f>
        <v>0</v>
      </c>
      <c r="L5681" s="27" t="n">
        <f aca="false">IF($K5681=0,0,IFERROR(INDEX(購買率算出!$P$6:$P$3005,MATCH($A5681&amp;"",購買率算出!$C$6:$C$3005,0)),0))</f>
        <v>0</v>
      </c>
    </row>
    <row r="5682" customFormat="false" ht="15" hidden="false" customHeight="false" outlineLevel="0" collapsed="false">
      <c r="A5682" s="24"/>
      <c r="D5682" s="24"/>
      <c r="F5682" s="24"/>
      <c r="K5682" s="9" t="n">
        <f aca="false">IF($A5682="",0,IF(OR(N($D5682)=0,$D5682&amp;""=TOP!$C$5&amp;""),1,0))</f>
        <v>0</v>
      </c>
      <c r="L5682" s="27" t="n">
        <f aca="false">IF($K5682=0,0,IFERROR(INDEX(購買率算出!$P$6:$P$3005,MATCH($A5682&amp;"",購買率算出!$C$6:$C$3005,0)),0))</f>
        <v>0</v>
      </c>
    </row>
    <row r="5683" customFormat="false" ht="15" hidden="false" customHeight="false" outlineLevel="0" collapsed="false">
      <c r="A5683" s="24"/>
      <c r="D5683" s="24"/>
      <c r="F5683" s="24"/>
      <c r="K5683" s="9" t="n">
        <f aca="false">IF($A5683="",0,IF(OR(N($D5683)=0,$D5683&amp;""=TOP!$C$5&amp;""),1,0))</f>
        <v>0</v>
      </c>
      <c r="L5683" s="27" t="n">
        <f aca="false">IF($K5683=0,0,IFERROR(INDEX(購買率算出!$P$6:$P$3005,MATCH($A5683&amp;"",購買率算出!$C$6:$C$3005,0)),0))</f>
        <v>0</v>
      </c>
    </row>
    <row r="5684" customFormat="false" ht="15" hidden="false" customHeight="false" outlineLevel="0" collapsed="false">
      <c r="A5684" s="24"/>
      <c r="D5684" s="24"/>
      <c r="F5684" s="24"/>
      <c r="K5684" s="9" t="n">
        <f aca="false">IF($A5684="",0,IF(OR(N($D5684)=0,$D5684&amp;""=TOP!$C$5&amp;""),1,0))</f>
        <v>0</v>
      </c>
      <c r="L5684" s="27" t="n">
        <f aca="false">IF($K5684=0,0,IFERROR(INDEX(購買率算出!$P$6:$P$3005,MATCH($A5684&amp;"",購買率算出!$C$6:$C$3005,0)),0))</f>
        <v>0</v>
      </c>
    </row>
    <row r="5685" customFormat="false" ht="15" hidden="false" customHeight="false" outlineLevel="0" collapsed="false">
      <c r="A5685" s="24"/>
      <c r="D5685" s="24"/>
      <c r="F5685" s="24"/>
      <c r="K5685" s="9" t="n">
        <f aca="false">IF($A5685="",0,IF(OR(N($D5685)=0,$D5685&amp;""=TOP!$C$5&amp;""),1,0))</f>
        <v>0</v>
      </c>
      <c r="L5685" s="27" t="n">
        <f aca="false">IF($K5685=0,0,IFERROR(INDEX(購買率算出!$P$6:$P$3005,MATCH($A5685&amp;"",購買率算出!$C$6:$C$3005,0)),0))</f>
        <v>0</v>
      </c>
    </row>
    <row r="5686" customFormat="false" ht="15" hidden="false" customHeight="false" outlineLevel="0" collapsed="false">
      <c r="A5686" s="24"/>
      <c r="D5686" s="24"/>
      <c r="F5686" s="24"/>
      <c r="K5686" s="9" t="n">
        <f aca="false">IF($A5686="",0,IF(OR(N($D5686)=0,$D5686&amp;""=TOP!$C$5&amp;""),1,0))</f>
        <v>0</v>
      </c>
      <c r="L5686" s="27" t="n">
        <f aca="false">IF($K5686=0,0,IFERROR(INDEX(購買率算出!$P$6:$P$3005,MATCH($A5686&amp;"",購買率算出!$C$6:$C$3005,0)),0))</f>
        <v>0</v>
      </c>
    </row>
    <row r="5687" customFormat="false" ht="15" hidden="false" customHeight="false" outlineLevel="0" collapsed="false">
      <c r="A5687" s="24"/>
      <c r="D5687" s="24"/>
      <c r="F5687" s="24"/>
      <c r="K5687" s="9" t="n">
        <f aca="false">IF($A5687="",0,IF(OR(N($D5687)=0,$D5687&amp;""=TOP!$C$5&amp;""),1,0))</f>
        <v>0</v>
      </c>
      <c r="L5687" s="27" t="n">
        <f aca="false">IF($K5687=0,0,IFERROR(INDEX(購買率算出!$P$6:$P$3005,MATCH($A5687&amp;"",購買率算出!$C$6:$C$3005,0)),0))</f>
        <v>0</v>
      </c>
    </row>
    <row r="5688" customFormat="false" ht="15" hidden="false" customHeight="false" outlineLevel="0" collapsed="false">
      <c r="A5688" s="24"/>
      <c r="D5688" s="24"/>
      <c r="F5688" s="24"/>
      <c r="K5688" s="9" t="n">
        <f aca="false">IF($A5688="",0,IF(OR(N($D5688)=0,$D5688&amp;""=TOP!$C$5&amp;""),1,0))</f>
        <v>0</v>
      </c>
      <c r="L5688" s="27" t="n">
        <f aca="false">IF($K5688=0,0,IFERROR(INDEX(購買率算出!$P$6:$P$3005,MATCH($A5688&amp;"",購買率算出!$C$6:$C$3005,0)),0))</f>
        <v>0</v>
      </c>
    </row>
    <row r="5689" customFormat="false" ht="15" hidden="false" customHeight="false" outlineLevel="0" collapsed="false">
      <c r="A5689" s="24"/>
      <c r="D5689" s="24"/>
      <c r="F5689" s="24"/>
      <c r="K5689" s="9" t="n">
        <f aca="false">IF($A5689="",0,IF(OR(N($D5689)=0,$D5689&amp;""=TOP!$C$5&amp;""),1,0))</f>
        <v>0</v>
      </c>
      <c r="L5689" s="27" t="n">
        <f aca="false">IF($K5689=0,0,IFERROR(INDEX(購買率算出!$P$6:$P$3005,MATCH($A5689&amp;"",購買率算出!$C$6:$C$3005,0)),0))</f>
        <v>0</v>
      </c>
    </row>
    <row r="5690" customFormat="false" ht="15" hidden="false" customHeight="false" outlineLevel="0" collapsed="false">
      <c r="A5690" s="24"/>
      <c r="D5690" s="24"/>
      <c r="F5690" s="24"/>
      <c r="K5690" s="9" t="n">
        <f aca="false">IF($A5690="",0,IF(OR(N($D5690)=0,$D5690&amp;""=TOP!$C$5&amp;""),1,0))</f>
        <v>0</v>
      </c>
      <c r="L5690" s="27" t="n">
        <f aca="false">IF($K5690=0,0,IFERROR(INDEX(購買率算出!$P$6:$P$3005,MATCH($A5690&amp;"",購買率算出!$C$6:$C$3005,0)),0))</f>
        <v>0</v>
      </c>
    </row>
    <row r="5691" customFormat="false" ht="15" hidden="false" customHeight="false" outlineLevel="0" collapsed="false">
      <c r="A5691" s="24"/>
      <c r="D5691" s="24"/>
      <c r="F5691" s="24"/>
      <c r="K5691" s="9" t="n">
        <f aca="false">IF($A5691="",0,IF(OR(N($D5691)=0,$D5691&amp;""=TOP!$C$5&amp;""),1,0))</f>
        <v>0</v>
      </c>
      <c r="L5691" s="27" t="n">
        <f aca="false">IF($K5691=0,0,IFERROR(INDEX(購買率算出!$P$6:$P$3005,MATCH($A5691&amp;"",購買率算出!$C$6:$C$3005,0)),0))</f>
        <v>0</v>
      </c>
    </row>
    <row r="5692" customFormat="false" ht="15" hidden="false" customHeight="false" outlineLevel="0" collapsed="false">
      <c r="A5692" s="24"/>
      <c r="D5692" s="24"/>
      <c r="F5692" s="24"/>
      <c r="K5692" s="9" t="n">
        <f aca="false">IF($A5692="",0,IF(OR(N($D5692)=0,$D5692&amp;""=TOP!$C$5&amp;""),1,0))</f>
        <v>0</v>
      </c>
      <c r="L5692" s="27" t="n">
        <f aca="false">IF($K5692=0,0,IFERROR(INDEX(購買率算出!$P$6:$P$3005,MATCH($A5692&amp;"",購買率算出!$C$6:$C$3005,0)),0))</f>
        <v>0</v>
      </c>
    </row>
    <row r="5693" customFormat="false" ht="15" hidden="false" customHeight="false" outlineLevel="0" collapsed="false">
      <c r="A5693" s="24"/>
      <c r="D5693" s="24"/>
      <c r="F5693" s="24"/>
      <c r="K5693" s="9" t="n">
        <f aca="false">IF($A5693="",0,IF(OR(N($D5693)=0,$D5693&amp;""=TOP!$C$5&amp;""),1,0))</f>
        <v>0</v>
      </c>
      <c r="L5693" s="27" t="n">
        <f aca="false">IF($K5693=0,0,IFERROR(INDEX(購買率算出!$P$6:$P$3005,MATCH($A5693&amp;"",購買率算出!$C$6:$C$3005,0)),0))</f>
        <v>0</v>
      </c>
    </row>
    <row r="5694" customFormat="false" ht="15" hidden="false" customHeight="false" outlineLevel="0" collapsed="false">
      <c r="A5694" s="24"/>
      <c r="D5694" s="24"/>
      <c r="F5694" s="24"/>
      <c r="K5694" s="9" t="n">
        <f aca="false">IF($A5694="",0,IF(OR(N($D5694)=0,$D5694&amp;""=TOP!$C$5&amp;""),1,0))</f>
        <v>0</v>
      </c>
      <c r="L5694" s="27" t="n">
        <f aca="false">IF($K5694=0,0,IFERROR(INDEX(購買率算出!$P$6:$P$3005,MATCH($A5694&amp;"",購買率算出!$C$6:$C$3005,0)),0))</f>
        <v>0</v>
      </c>
    </row>
    <row r="5695" customFormat="false" ht="15" hidden="false" customHeight="false" outlineLevel="0" collapsed="false">
      <c r="A5695" s="24"/>
      <c r="D5695" s="24"/>
      <c r="F5695" s="24"/>
      <c r="K5695" s="9" t="n">
        <f aca="false">IF($A5695="",0,IF(OR(N($D5695)=0,$D5695&amp;""=TOP!$C$5&amp;""),1,0))</f>
        <v>0</v>
      </c>
      <c r="L5695" s="27" t="n">
        <f aca="false">IF($K5695=0,0,IFERROR(INDEX(購買率算出!$P$6:$P$3005,MATCH($A5695&amp;"",購買率算出!$C$6:$C$3005,0)),0))</f>
        <v>0</v>
      </c>
    </row>
    <row r="5696" customFormat="false" ht="15" hidden="false" customHeight="false" outlineLevel="0" collapsed="false">
      <c r="A5696" s="24"/>
      <c r="D5696" s="24"/>
      <c r="F5696" s="24"/>
      <c r="K5696" s="9" t="n">
        <f aca="false">IF($A5696="",0,IF(OR(N($D5696)=0,$D5696&amp;""=TOP!$C$5&amp;""),1,0))</f>
        <v>0</v>
      </c>
      <c r="L5696" s="27" t="n">
        <f aca="false">IF($K5696=0,0,IFERROR(INDEX(購買率算出!$P$6:$P$3005,MATCH($A5696&amp;"",購買率算出!$C$6:$C$3005,0)),0))</f>
        <v>0</v>
      </c>
    </row>
    <row r="5697" customFormat="false" ht="15" hidden="false" customHeight="false" outlineLevel="0" collapsed="false">
      <c r="A5697" s="24"/>
      <c r="D5697" s="24"/>
      <c r="F5697" s="24"/>
      <c r="K5697" s="9" t="n">
        <f aca="false">IF($A5697="",0,IF(OR(N($D5697)=0,$D5697&amp;""=TOP!$C$5&amp;""),1,0))</f>
        <v>0</v>
      </c>
      <c r="L5697" s="27" t="n">
        <f aca="false">IF($K5697=0,0,IFERROR(INDEX(購買率算出!$P$6:$P$3005,MATCH($A5697&amp;"",購買率算出!$C$6:$C$3005,0)),0))</f>
        <v>0</v>
      </c>
    </row>
    <row r="5698" customFormat="false" ht="15" hidden="false" customHeight="false" outlineLevel="0" collapsed="false">
      <c r="A5698" s="24"/>
      <c r="D5698" s="24"/>
      <c r="F5698" s="24"/>
      <c r="K5698" s="9" t="n">
        <f aca="false">IF($A5698="",0,IF(OR(N($D5698)=0,$D5698&amp;""=TOP!$C$5&amp;""),1,0))</f>
        <v>0</v>
      </c>
      <c r="L5698" s="27" t="n">
        <f aca="false">IF($K5698=0,0,IFERROR(INDEX(購買率算出!$P$6:$P$3005,MATCH($A5698&amp;"",購買率算出!$C$6:$C$3005,0)),0))</f>
        <v>0</v>
      </c>
    </row>
    <row r="5699" customFormat="false" ht="15" hidden="false" customHeight="false" outlineLevel="0" collapsed="false">
      <c r="A5699" s="24"/>
      <c r="D5699" s="24"/>
      <c r="F5699" s="24"/>
      <c r="K5699" s="9" t="n">
        <f aca="false">IF($A5699="",0,IF(OR(N($D5699)=0,$D5699&amp;""=TOP!$C$5&amp;""),1,0))</f>
        <v>0</v>
      </c>
      <c r="L5699" s="27" t="n">
        <f aca="false">IF($K5699=0,0,IFERROR(INDEX(購買率算出!$P$6:$P$3005,MATCH($A5699&amp;"",購買率算出!$C$6:$C$3005,0)),0))</f>
        <v>0</v>
      </c>
    </row>
    <row r="5700" customFormat="false" ht="15" hidden="false" customHeight="false" outlineLevel="0" collapsed="false">
      <c r="A5700" s="24"/>
      <c r="D5700" s="24"/>
      <c r="F5700" s="24"/>
      <c r="K5700" s="9" t="n">
        <f aca="false">IF($A5700="",0,IF(OR(N($D5700)=0,$D5700&amp;""=TOP!$C$5&amp;""),1,0))</f>
        <v>0</v>
      </c>
      <c r="L5700" s="27" t="n">
        <f aca="false">IF($K5700=0,0,IFERROR(INDEX(購買率算出!$P$6:$P$3005,MATCH($A5700&amp;"",購買率算出!$C$6:$C$3005,0)),0))</f>
        <v>0</v>
      </c>
    </row>
    <row r="5701" customFormat="false" ht="15" hidden="false" customHeight="false" outlineLevel="0" collapsed="false">
      <c r="A5701" s="24"/>
      <c r="D5701" s="24"/>
      <c r="F5701" s="24"/>
      <c r="K5701" s="9" t="n">
        <f aca="false">IF($A5701="",0,IF(OR(N($D5701)=0,$D5701&amp;""=TOP!$C$5&amp;""),1,0))</f>
        <v>0</v>
      </c>
      <c r="L5701" s="27" t="n">
        <f aca="false">IF($K5701=0,0,IFERROR(INDEX(購買率算出!$P$6:$P$3005,MATCH($A5701&amp;"",購買率算出!$C$6:$C$3005,0)),0))</f>
        <v>0</v>
      </c>
    </row>
    <row r="5702" customFormat="false" ht="15" hidden="false" customHeight="false" outlineLevel="0" collapsed="false">
      <c r="A5702" s="24"/>
      <c r="D5702" s="24"/>
      <c r="F5702" s="24"/>
      <c r="K5702" s="9" t="n">
        <f aca="false">IF($A5702="",0,IF(OR(N($D5702)=0,$D5702&amp;""=TOP!$C$5&amp;""),1,0))</f>
        <v>0</v>
      </c>
      <c r="L5702" s="27" t="n">
        <f aca="false">IF($K5702=0,0,IFERROR(INDEX(購買率算出!$P$6:$P$3005,MATCH($A5702&amp;"",購買率算出!$C$6:$C$3005,0)),0))</f>
        <v>0</v>
      </c>
    </row>
    <row r="5703" customFormat="false" ht="15" hidden="false" customHeight="false" outlineLevel="0" collapsed="false">
      <c r="A5703" s="24"/>
      <c r="D5703" s="24"/>
      <c r="F5703" s="24"/>
      <c r="K5703" s="9" t="n">
        <f aca="false">IF($A5703="",0,IF(OR(N($D5703)=0,$D5703&amp;""=TOP!$C$5&amp;""),1,0))</f>
        <v>0</v>
      </c>
      <c r="L5703" s="27" t="n">
        <f aca="false">IF($K5703=0,0,IFERROR(INDEX(購買率算出!$P$6:$P$3005,MATCH($A5703&amp;"",購買率算出!$C$6:$C$3005,0)),0))</f>
        <v>0</v>
      </c>
    </row>
    <row r="5704" customFormat="false" ht="15" hidden="false" customHeight="false" outlineLevel="0" collapsed="false">
      <c r="A5704" s="24"/>
      <c r="D5704" s="24"/>
      <c r="F5704" s="24"/>
      <c r="K5704" s="9" t="n">
        <f aca="false">IF($A5704="",0,IF(OR(N($D5704)=0,$D5704&amp;""=TOP!$C$5&amp;""),1,0))</f>
        <v>0</v>
      </c>
      <c r="L5704" s="27" t="n">
        <f aca="false">IF($K5704=0,0,IFERROR(INDEX(購買率算出!$P$6:$P$3005,MATCH($A5704&amp;"",購買率算出!$C$6:$C$3005,0)),0))</f>
        <v>0</v>
      </c>
    </row>
    <row r="5705" customFormat="false" ht="15" hidden="false" customHeight="false" outlineLevel="0" collapsed="false">
      <c r="A5705" s="24"/>
      <c r="D5705" s="24"/>
      <c r="F5705" s="24"/>
      <c r="K5705" s="9" t="n">
        <f aca="false">IF($A5705="",0,IF(OR(N($D5705)=0,$D5705&amp;""=TOP!$C$5&amp;""),1,0))</f>
        <v>0</v>
      </c>
      <c r="L5705" s="27" t="n">
        <f aca="false">IF($K5705=0,0,IFERROR(INDEX(購買率算出!$P$6:$P$3005,MATCH($A5705&amp;"",購買率算出!$C$6:$C$3005,0)),0))</f>
        <v>0</v>
      </c>
    </row>
    <row r="5706" customFormat="false" ht="15" hidden="false" customHeight="false" outlineLevel="0" collapsed="false">
      <c r="A5706" s="24"/>
      <c r="D5706" s="24"/>
      <c r="F5706" s="24"/>
      <c r="K5706" s="9" t="n">
        <f aca="false">IF($A5706="",0,IF(OR(N($D5706)=0,$D5706&amp;""=TOP!$C$5&amp;""),1,0))</f>
        <v>0</v>
      </c>
      <c r="L5706" s="27" t="n">
        <f aca="false">IF($K5706=0,0,IFERROR(INDEX(購買率算出!$P$6:$P$3005,MATCH($A5706&amp;"",購買率算出!$C$6:$C$3005,0)),0))</f>
        <v>0</v>
      </c>
    </row>
    <row r="5707" customFormat="false" ht="15" hidden="false" customHeight="false" outlineLevel="0" collapsed="false">
      <c r="A5707" s="24"/>
      <c r="D5707" s="24"/>
      <c r="F5707" s="24"/>
      <c r="K5707" s="9" t="n">
        <f aca="false">IF($A5707="",0,IF(OR(N($D5707)=0,$D5707&amp;""=TOP!$C$5&amp;""),1,0))</f>
        <v>0</v>
      </c>
      <c r="L5707" s="27" t="n">
        <f aca="false">IF($K5707=0,0,IFERROR(INDEX(購買率算出!$P$6:$P$3005,MATCH($A5707&amp;"",購買率算出!$C$6:$C$3005,0)),0))</f>
        <v>0</v>
      </c>
    </row>
    <row r="5708" customFormat="false" ht="15" hidden="false" customHeight="false" outlineLevel="0" collapsed="false">
      <c r="A5708" s="24"/>
      <c r="D5708" s="24"/>
      <c r="F5708" s="24"/>
      <c r="K5708" s="9" t="n">
        <f aca="false">IF($A5708="",0,IF(OR(N($D5708)=0,$D5708&amp;""=TOP!$C$5&amp;""),1,0))</f>
        <v>0</v>
      </c>
      <c r="L5708" s="27" t="n">
        <f aca="false">IF($K5708=0,0,IFERROR(INDEX(購買率算出!$P$6:$P$3005,MATCH($A5708&amp;"",購買率算出!$C$6:$C$3005,0)),0))</f>
        <v>0</v>
      </c>
    </row>
    <row r="5709" customFormat="false" ht="15" hidden="false" customHeight="false" outlineLevel="0" collapsed="false">
      <c r="A5709" s="24"/>
      <c r="D5709" s="24"/>
      <c r="F5709" s="24"/>
      <c r="K5709" s="9" t="n">
        <f aca="false">IF($A5709="",0,IF(OR(N($D5709)=0,$D5709&amp;""=TOP!$C$5&amp;""),1,0))</f>
        <v>0</v>
      </c>
      <c r="L5709" s="27" t="n">
        <f aca="false">IF($K5709=0,0,IFERROR(INDEX(購買率算出!$P$6:$P$3005,MATCH($A5709&amp;"",購買率算出!$C$6:$C$3005,0)),0))</f>
        <v>0</v>
      </c>
    </row>
    <row r="5710" customFormat="false" ht="15" hidden="false" customHeight="false" outlineLevel="0" collapsed="false">
      <c r="A5710" s="24"/>
      <c r="D5710" s="24"/>
      <c r="F5710" s="24"/>
      <c r="K5710" s="9" t="n">
        <f aca="false">IF($A5710="",0,IF(OR(N($D5710)=0,$D5710&amp;""=TOP!$C$5&amp;""),1,0))</f>
        <v>0</v>
      </c>
      <c r="L5710" s="27" t="n">
        <f aca="false">IF($K5710=0,0,IFERROR(INDEX(購買率算出!$P$6:$P$3005,MATCH($A5710&amp;"",購買率算出!$C$6:$C$3005,0)),0))</f>
        <v>0</v>
      </c>
    </row>
    <row r="5711" customFormat="false" ht="15" hidden="false" customHeight="false" outlineLevel="0" collapsed="false">
      <c r="A5711" s="24"/>
      <c r="D5711" s="24"/>
      <c r="F5711" s="24"/>
      <c r="K5711" s="9" t="n">
        <f aca="false">IF($A5711="",0,IF(OR(N($D5711)=0,$D5711&amp;""=TOP!$C$5&amp;""),1,0))</f>
        <v>0</v>
      </c>
      <c r="L5711" s="27" t="n">
        <f aca="false">IF($K5711=0,0,IFERROR(INDEX(購買率算出!$P$6:$P$3005,MATCH($A5711&amp;"",購買率算出!$C$6:$C$3005,0)),0))</f>
        <v>0</v>
      </c>
    </row>
    <row r="5712" customFormat="false" ht="15" hidden="false" customHeight="false" outlineLevel="0" collapsed="false">
      <c r="A5712" s="24"/>
      <c r="D5712" s="24"/>
      <c r="F5712" s="24"/>
      <c r="K5712" s="9" t="n">
        <f aca="false">IF($A5712="",0,IF(OR(N($D5712)=0,$D5712&amp;""=TOP!$C$5&amp;""),1,0))</f>
        <v>0</v>
      </c>
      <c r="L5712" s="27" t="n">
        <f aca="false">IF($K5712=0,0,IFERROR(INDEX(購買率算出!$P$6:$P$3005,MATCH($A5712&amp;"",購買率算出!$C$6:$C$3005,0)),0))</f>
        <v>0</v>
      </c>
    </row>
    <row r="5713" customFormat="false" ht="15" hidden="false" customHeight="false" outlineLevel="0" collapsed="false">
      <c r="A5713" s="24"/>
      <c r="D5713" s="24"/>
      <c r="F5713" s="24"/>
      <c r="K5713" s="9" t="n">
        <f aca="false">IF($A5713="",0,IF(OR(N($D5713)=0,$D5713&amp;""=TOP!$C$5&amp;""),1,0))</f>
        <v>0</v>
      </c>
      <c r="L5713" s="27" t="n">
        <f aca="false">IF($K5713=0,0,IFERROR(INDEX(購買率算出!$P$6:$P$3005,MATCH($A5713&amp;"",購買率算出!$C$6:$C$3005,0)),0))</f>
        <v>0</v>
      </c>
    </row>
    <row r="5714" customFormat="false" ht="15" hidden="false" customHeight="false" outlineLevel="0" collapsed="false">
      <c r="A5714" s="24"/>
      <c r="D5714" s="24"/>
      <c r="F5714" s="24"/>
      <c r="K5714" s="9" t="n">
        <f aca="false">IF($A5714="",0,IF(OR(N($D5714)=0,$D5714&amp;""=TOP!$C$5&amp;""),1,0))</f>
        <v>0</v>
      </c>
      <c r="L5714" s="27" t="n">
        <f aca="false">IF($K5714=0,0,IFERROR(INDEX(購買率算出!$P$6:$P$3005,MATCH($A5714&amp;"",購買率算出!$C$6:$C$3005,0)),0))</f>
        <v>0</v>
      </c>
    </row>
    <row r="5715" customFormat="false" ht="15" hidden="false" customHeight="false" outlineLevel="0" collapsed="false">
      <c r="A5715" s="24"/>
      <c r="D5715" s="24"/>
      <c r="F5715" s="24"/>
      <c r="K5715" s="9" t="n">
        <f aca="false">IF($A5715="",0,IF(OR(N($D5715)=0,$D5715&amp;""=TOP!$C$5&amp;""),1,0))</f>
        <v>0</v>
      </c>
      <c r="L5715" s="27" t="n">
        <f aca="false">IF($K5715=0,0,IFERROR(INDEX(購買率算出!$P$6:$P$3005,MATCH($A5715&amp;"",購買率算出!$C$6:$C$3005,0)),0))</f>
        <v>0</v>
      </c>
    </row>
    <row r="5716" customFormat="false" ht="15" hidden="false" customHeight="false" outlineLevel="0" collapsed="false">
      <c r="A5716" s="24"/>
      <c r="D5716" s="24"/>
      <c r="F5716" s="24"/>
      <c r="K5716" s="9" t="n">
        <f aca="false">IF($A5716="",0,IF(OR(N($D5716)=0,$D5716&amp;""=TOP!$C$5&amp;""),1,0))</f>
        <v>0</v>
      </c>
      <c r="L5716" s="27" t="n">
        <f aca="false">IF($K5716=0,0,IFERROR(INDEX(購買率算出!$P$6:$P$3005,MATCH($A5716&amp;"",購買率算出!$C$6:$C$3005,0)),0))</f>
        <v>0</v>
      </c>
    </row>
    <row r="5717" customFormat="false" ht="15" hidden="false" customHeight="false" outlineLevel="0" collapsed="false">
      <c r="A5717" s="24"/>
      <c r="D5717" s="24"/>
      <c r="F5717" s="24"/>
      <c r="K5717" s="9" t="n">
        <f aca="false">IF($A5717="",0,IF(OR(N($D5717)=0,$D5717&amp;""=TOP!$C$5&amp;""),1,0))</f>
        <v>0</v>
      </c>
      <c r="L5717" s="27" t="n">
        <f aca="false">IF($K5717=0,0,IFERROR(INDEX(購買率算出!$P$6:$P$3005,MATCH($A5717&amp;"",購買率算出!$C$6:$C$3005,0)),0))</f>
        <v>0</v>
      </c>
    </row>
    <row r="5718" customFormat="false" ht="15" hidden="false" customHeight="false" outlineLevel="0" collapsed="false">
      <c r="A5718" s="24"/>
      <c r="D5718" s="24"/>
      <c r="F5718" s="24"/>
      <c r="K5718" s="9" t="n">
        <f aca="false">IF($A5718="",0,IF(OR(N($D5718)=0,$D5718&amp;""=TOP!$C$5&amp;""),1,0))</f>
        <v>0</v>
      </c>
      <c r="L5718" s="27" t="n">
        <f aca="false">IF($K5718=0,0,IFERROR(INDEX(購買率算出!$P$6:$P$3005,MATCH($A5718&amp;"",購買率算出!$C$6:$C$3005,0)),0))</f>
        <v>0</v>
      </c>
    </row>
    <row r="5719" customFormat="false" ht="15" hidden="false" customHeight="false" outlineLevel="0" collapsed="false">
      <c r="A5719" s="24"/>
      <c r="D5719" s="24"/>
      <c r="F5719" s="24"/>
      <c r="K5719" s="9" t="n">
        <f aca="false">IF($A5719="",0,IF(OR(N($D5719)=0,$D5719&amp;""=TOP!$C$5&amp;""),1,0))</f>
        <v>0</v>
      </c>
      <c r="L5719" s="27" t="n">
        <f aca="false">IF($K5719=0,0,IFERROR(INDEX(購買率算出!$P$6:$P$3005,MATCH($A5719&amp;"",購買率算出!$C$6:$C$3005,0)),0))</f>
        <v>0</v>
      </c>
    </row>
    <row r="5720" customFormat="false" ht="15" hidden="false" customHeight="false" outlineLevel="0" collapsed="false">
      <c r="A5720" s="24"/>
      <c r="D5720" s="24"/>
      <c r="F5720" s="24"/>
      <c r="K5720" s="9" t="n">
        <f aca="false">IF($A5720="",0,IF(OR(N($D5720)=0,$D5720&amp;""=TOP!$C$5&amp;""),1,0))</f>
        <v>0</v>
      </c>
      <c r="L5720" s="27" t="n">
        <f aca="false">IF($K5720=0,0,IFERROR(INDEX(購買率算出!$P$6:$P$3005,MATCH($A5720&amp;"",購買率算出!$C$6:$C$3005,0)),0))</f>
        <v>0</v>
      </c>
    </row>
    <row r="5721" customFormat="false" ht="15" hidden="false" customHeight="false" outlineLevel="0" collapsed="false">
      <c r="A5721" s="24"/>
      <c r="D5721" s="24"/>
      <c r="F5721" s="24"/>
      <c r="K5721" s="9" t="n">
        <f aca="false">IF($A5721="",0,IF(OR(N($D5721)=0,$D5721&amp;""=TOP!$C$5&amp;""),1,0))</f>
        <v>0</v>
      </c>
      <c r="L5721" s="27" t="n">
        <f aca="false">IF($K5721=0,0,IFERROR(INDEX(購買率算出!$P$6:$P$3005,MATCH($A5721&amp;"",購買率算出!$C$6:$C$3005,0)),0))</f>
        <v>0</v>
      </c>
    </row>
    <row r="5722" customFormat="false" ht="15" hidden="false" customHeight="false" outlineLevel="0" collapsed="false">
      <c r="A5722" s="24"/>
      <c r="D5722" s="24"/>
      <c r="F5722" s="24"/>
      <c r="K5722" s="9" t="n">
        <f aca="false">IF($A5722="",0,IF(OR(N($D5722)=0,$D5722&amp;""=TOP!$C$5&amp;""),1,0))</f>
        <v>0</v>
      </c>
      <c r="L5722" s="27" t="n">
        <f aca="false">IF($K5722=0,0,IFERROR(INDEX(購買率算出!$P$6:$P$3005,MATCH($A5722&amp;"",購買率算出!$C$6:$C$3005,0)),0))</f>
        <v>0</v>
      </c>
    </row>
    <row r="5723" customFormat="false" ht="15" hidden="false" customHeight="false" outlineLevel="0" collapsed="false">
      <c r="A5723" s="24"/>
      <c r="D5723" s="24"/>
      <c r="F5723" s="24"/>
      <c r="K5723" s="9" t="n">
        <f aca="false">IF($A5723="",0,IF(OR(N($D5723)=0,$D5723&amp;""=TOP!$C$5&amp;""),1,0))</f>
        <v>0</v>
      </c>
      <c r="L5723" s="27" t="n">
        <f aca="false">IF($K5723=0,0,IFERROR(INDEX(購買率算出!$P$6:$P$3005,MATCH($A5723&amp;"",購買率算出!$C$6:$C$3005,0)),0))</f>
        <v>0</v>
      </c>
    </row>
    <row r="5724" customFormat="false" ht="15" hidden="false" customHeight="false" outlineLevel="0" collapsed="false">
      <c r="A5724" s="24"/>
      <c r="D5724" s="24"/>
      <c r="F5724" s="24"/>
      <c r="K5724" s="9" t="n">
        <f aca="false">IF($A5724="",0,IF(OR(N($D5724)=0,$D5724&amp;""=TOP!$C$5&amp;""),1,0))</f>
        <v>0</v>
      </c>
      <c r="L5724" s="27" t="n">
        <f aca="false">IF($K5724=0,0,IFERROR(INDEX(購買率算出!$P$6:$P$3005,MATCH($A5724&amp;"",購買率算出!$C$6:$C$3005,0)),0))</f>
        <v>0</v>
      </c>
    </row>
    <row r="5725" customFormat="false" ht="15" hidden="false" customHeight="false" outlineLevel="0" collapsed="false">
      <c r="A5725" s="24"/>
      <c r="D5725" s="24"/>
      <c r="F5725" s="24"/>
      <c r="K5725" s="9" t="n">
        <f aca="false">IF($A5725="",0,IF(OR(N($D5725)=0,$D5725&amp;""=TOP!$C$5&amp;""),1,0))</f>
        <v>0</v>
      </c>
      <c r="L5725" s="27" t="n">
        <f aca="false">IF($K5725=0,0,IFERROR(INDEX(購買率算出!$P$6:$P$3005,MATCH($A5725&amp;"",購買率算出!$C$6:$C$3005,0)),0))</f>
        <v>0</v>
      </c>
    </row>
    <row r="5726" customFormat="false" ht="15" hidden="false" customHeight="false" outlineLevel="0" collapsed="false">
      <c r="A5726" s="24"/>
      <c r="D5726" s="24"/>
      <c r="F5726" s="24"/>
      <c r="K5726" s="9" t="n">
        <f aca="false">IF($A5726="",0,IF(OR(N($D5726)=0,$D5726&amp;""=TOP!$C$5&amp;""),1,0))</f>
        <v>0</v>
      </c>
      <c r="L5726" s="27" t="n">
        <f aca="false">IF($K5726=0,0,IFERROR(INDEX(購買率算出!$P$6:$P$3005,MATCH($A5726&amp;"",購買率算出!$C$6:$C$3005,0)),0))</f>
        <v>0</v>
      </c>
    </row>
    <row r="5727" customFormat="false" ht="15" hidden="false" customHeight="false" outlineLevel="0" collapsed="false">
      <c r="A5727" s="24"/>
      <c r="D5727" s="24"/>
      <c r="F5727" s="24"/>
      <c r="K5727" s="9" t="n">
        <f aca="false">IF($A5727="",0,IF(OR(N($D5727)=0,$D5727&amp;""=TOP!$C$5&amp;""),1,0))</f>
        <v>0</v>
      </c>
      <c r="L5727" s="27" t="n">
        <f aca="false">IF($K5727=0,0,IFERROR(INDEX(購買率算出!$P$6:$P$3005,MATCH($A5727&amp;"",購買率算出!$C$6:$C$3005,0)),0))</f>
        <v>0</v>
      </c>
    </row>
    <row r="5728" customFormat="false" ht="15" hidden="false" customHeight="false" outlineLevel="0" collapsed="false">
      <c r="A5728" s="24"/>
      <c r="D5728" s="24"/>
      <c r="F5728" s="24"/>
      <c r="K5728" s="9" t="n">
        <f aca="false">IF($A5728="",0,IF(OR(N($D5728)=0,$D5728&amp;""=TOP!$C$5&amp;""),1,0))</f>
        <v>0</v>
      </c>
      <c r="L5728" s="27" t="n">
        <f aca="false">IF($K5728=0,0,IFERROR(INDEX(購買率算出!$P$6:$P$3005,MATCH($A5728&amp;"",購買率算出!$C$6:$C$3005,0)),0))</f>
        <v>0</v>
      </c>
    </row>
    <row r="5729" customFormat="false" ht="15" hidden="false" customHeight="false" outlineLevel="0" collapsed="false">
      <c r="A5729" s="24"/>
      <c r="D5729" s="24"/>
      <c r="F5729" s="24"/>
      <c r="K5729" s="9" t="n">
        <f aca="false">IF($A5729="",0,IF(OR(N($D5729)=0,$D5729&amp;""=TOP!$C$5&amp;""),1,0))</f>
        <v>0</v>
      </c>
      <c r="L5729" s="27" t="n">
        <f aca="false">IF($K5729=0,0,IFERROR(INDEX(購買率算出!$P$6:$P$3005,MATCH($A5729&amp;"",購買率算出!$C$6:$C$3005,0)),0))</f>
        <v>0</v>
      </c>
    </row>
    <row r="5730" customFormat="false" ht="15" hidden="false" customHeight="false" outlineLevel="0" collapsed="false">
      <c r="A5730" s="24"/>
      <c r="D5730" s="24"/>
      <c r="F5730" s="24"/>
      <c r="K5730" s="9" t="n">
        <f aca="false">IF($A5730="",0,IF(OR(N($D5730)=0,$D5730&amp;""=TOP!$C$5&amp;""),1,0))</f>
        <v>0</v>
      </c>
      <c r="L5730" s="27" t="n">
        <f aca="false">IF($K5730=0,0,IFERROR(INDEX(購買率算出!$P$6:$P$3005,MATCH($A5730&amp;"",購買率算出!$C$6:$C$3005,0)),0))</f>
        <v>0</v>
      </c>
    </row>
    <row r="5731" customFormat="false" ht="15" hidden="false" customHeight="false" outlineLevel="0" collapsed="false">
      <c r="A5731" s="24"/>
      <c r="D5731" s="24"/>
      <c r="F5731" s="24"/>
      <c r="K5731" s="9" t="n">
        <f aca="false">IF($A5731="",0,IF(OR(N($D5731)=0,$D5731&amp;""=TOP!$C$5&amp;""),1,0))</f>
        <v>0</v>
      </c>
      <c r="L5731" s="27" t="n">
        <f aca="false">IF($K5731=0,0,IFERROR(INDEX(購買率算出!$P$6:$P$3005,MATCH($A5731&amp;"",購買率算出!$C$6:$C$3005,0)),0))</f>
        <v>0</v>
      </c>
    </row>
    <row r="5732" customFormat="false" ht="15" hidden="false" customHeight="false" outlineLevel="0" collapsed="false">
      <c r="A5732" s="24"/>
      <c r="D5732" s="24"/>
      <c r="F5732" s="24"/>
      <c r="K5732" s="9" t="n">
        <f aca="false">IF($A5732="",0,IF(OR(N($D5732)=0,$D5732&amp;""=TOP!$C$5&amp;""),1,0))</f>
        <v>0</v>
      </c>
      <c r="L5732" s="27" t="n">
        <f aca="false">IF($K5732=0,0,IFERROR(INDEX(購買率算出!$P$6:$P$3005,MATCH($A5732&amp;"",購買率算出!$C$6:$C$3005,0)),0))</f>
        <v>0</v>
      </c>
    </row>
    <row r="5733" customFormat="false" ht="15" hidden="false" customHeight="false" outlineLevel="0" collapsed="false">
      <c r="A5733" s="24"/>
      <c r="D5733" s="24"/>
      <c r="F5733" s="24"/>
      <c r="K5733" s="9" t="n">
        <f aca="false">IF($A5733="",0,IF(OR(N($D5733)=0,$D5733&amp;""=TOP!$C$5&amp;""),1,0))</f>
        <v>0</v>
      </c>
      <c r="L5733" s="27" t="n">
        <f aca="false">IF($K5733=0,0,IFERROR(INDEX(購買率算出!$P$6:$P$3005,MATCH($A5733&amp;"",購買率算出!$C$6:$C$3005,0)),0))</f>
        <v>0</v>
      </c>
    </row>
    <row r="5734" customFormat="false" ht="15" hidden="false" customHeight="false" outlineLevel="0" collapsed="false">
      <c r="A5734" s="24"/>
      <c r="D5734" s="24"/>
      <c r="F5734" s="24"/>
      <c r="K5734" s="9" t="n">
        <f aca="false">IF($A5734="",0,IF(OR(N($D5734)=0,$D5734&amp;""=TOP!$C$5&amp;""),1,0))</f>
        <v>0</v>
      </c>
      <c r="L5734" s="27" t="n">
        <f aca="false">IF($K5734=0,0,IFERROR(INDEX(購買率算出!$P$6:$P$3005,MATCH($A5734&amp;"",購買率算出!$C$6:$C$3005,0)),0))</f>
        <v>0</v>
      </c>
    </row>
    <row r="5735" customFormat="false" ht="15" hidden="false" customHeight="false" outlineLevel="0" collapsed="false">
      <c r="A5735" s="24"/>
      <c r="D5735" s="24"/>
      <c r="F5735" s="24"/>
      <c r="K5735" s="9" t="n">
        <f aca="false">IF($A5735="",0,IF(OR(N($D5735)=0,$D5735&amp;""=TOP!$C$5&amp;""),1,0))</f>
        <v>0</v>
      </c>
      <c r="L5735" s="27" t="n">
        <f aca="false">IF($K5735=0,0,IFERROR(INDEX(購買率算出!$P$6:$P$3005,MATCH($A5735&amp;"",購買率算出!$C$6:$C$3005,0)),0))</f>
        <v>0</v>
      </c>
    </row>
    <row r="5736" customFormat="false" ht="15" hidden="false" customHeight="false" outlineLevel="0" collapsed="false">
      <c r="A5736" s="24"/>
      <c r="D5736" s="24"/>
      <c r="F5736" s="24"/>
      <c r="K5736" s="9" t="n">
        <f aca="false">IF($A5736="",0,IF(OR(N($D5736)=0,$D5736&amp;""=TOP!$C$5&amp;""),1,0))</f>
        <v>0</v>
      </c>
      <c r="L5736" s="27" t="n">
        <f aca="false">IF($K5736=0,0,IFERROR(INDEX(購買率算出!$P$6:$P$3005,MATCH($A5736&amp;"",購買率算出!$C$6:$C$3005,0)),0))</f>
        <v>0</v>
      </c>
    </row>
    <row r="5737" customFormat="false" ht="15" hidden="false" customHeight="false" outlineLevel="0" collapsed="false">
      <c r="A5737" s="24"/>
      <c r="D5737" s="24"/>
      <c r="F5737" s="24"/>
      <c r="K5737" s="9" t="n">
        <f aca="false">IF($A5737="",0,IF(OR(N($D5737)=0,$D5737&amp;""=TOP!$C$5&amp;""),1,0))</f>
        <v>0</v>
      </c>
      <c r="L5737" s="27" t="n">
        <f aca="false">IF($K5737=0,0,IFERROR(INDEX(購買率算出!$P$6:$P$3005,MATCH($A5737&amp;"",購買率算出!$C$6:$C$3005,0)),0))</f>
        <v>0</v>
      </c>
    </row>
    <row r="5738" customFormat="false" ht="15" hidden="false" customHeight="false" outlineLevel="0" collapsed="false">
      <c r="A5738" s="24"/>
      <c r="D5738" s="24"/>
      <c r="F5738" s="24"/>
      <c r="K5738" s="9" t="n">
        <f aca="false">IF($A5738="",0,IF(OR(N($D5738)=0,$D5738&amp;""=TOP!$C$5&amp;""),1,0))</f>
        <v>0</v>
      </c>
      <c r="L5738" s="27" t="n">
        <f aca="false">IF($K5738=0,0,IFERROR(INDEX(購買率算出!$P$6:$P$3005,MATCH($A5738&amp;"",購買率算出!$C$6:$C$3005,0)),0))</f>
        <v>0</v>
      </c>
    </row>
    <row r="5739" customFormat="false" ht="15" hidden="false" customHeight="false" outlineLevel="0" collapsed="false">
      <c r="A5739" s="24"/>
      <c r="D5739" s="24"/>
      <c r="F5739" s="24"/>
      <c r="K5739" s="9" t="n">
        <f aca="false">IF($A5739="",0,IF(OR(N($D5739)=0,$D5739&amp;""=TOP!$C$5&amp;""),1,0))</f>
        <v>0</v>
      </c>
      <c r="L5739" s="27" t="n">
        <f aca="false">IF($K5739=0,0,IFERROR(INDEX(購買率算出!$P$6:$P$3005,MATCH($A5739&amp;"",購買率算出!$C$6:$C$3005,0)),0))</f>
        <v>0</v>
      </c>
    </row>
    <row r="5740" customFormat="false" ht="15" hidden="false" customHeight="false" outlineLevel="0" collapsed="false">
      <c r="A5740" s="24"/>
      <c r="D5740" s="24"/>
      <c r="F5740" s="24"/>
      <c r="K5740" s="9" t="n">
        <f aca="false">IF($A5740="",0,IF(OR(N($D5740)=0,$D5740&amp;""=TOP!$C$5&amp;""),1,0))</f>
        <v>0</v>
      </c>
      <c r="L5740" s="27" t="n">
        <f aca="false">IF($K5740=0,0,IFERROR(INDEX(購買率算出!$P$6:$P$3005,MATCH($A5740&amp;"",購買率算出!$C$6:$C$3005,0)),0))</f>
        <v>0</v>
      </c>
    </row>
    <row r="5741" customFormat="false" ht="15" hidden="false" customHeight="false" outlineLevel="0" collapsed="false">
      <c r="A5741" s="24"/>
      <c r="D5741" s="24"/>
      <c r="F5741" s="24"/>
      <c r="K5741" s="9" t="n">
        <f aca="false">IF($A5741="",0,IF(OR(N($D5741)=0,$D5741&amp;""=TOP!$C$5&amp;""),1,0))</f>
        <v>0</v>
      </c>
      <c r="L5741" s="27" t="n">
        <f aca="false">IF($K5741=0,0,IFERROR(INDEX(購買率算出!$P$6:$P$3005,MATCH($A5741&amp;"",購買率算出!$C$6:$C$3005,0)),0))</f>
        <v>0</v>
      </c>
    </row>
    <row r="5742" customFormat="false" ht="15" hidden="false" customHeight="false" outlineLevel="0" collapsed="false">
      <c r="A5742" s="24"/>
      <c r="D5742" s="24"/>
      <c r="F5742" s="24"/>
      <c r="K5742" s="9" t="n">
        <f aca="false">IF($A5742="",0,IF(OR(N($D5742)=0,$D5742&amp;""=TOP!$C$5&amp;""),1,0))</f>
        <v>0</v>
      </c>
      <c r="L5742" s="27" t="n">
        <f aca="false">IF($K5742=0,0,IFERROR(INDEX(購買率算出!$P$6:$P$3005,MATCH($A5742&amp;"",購買率算出!$C$6:$C$3005,0)),0))</f>
        <v>0</v>
      </c>
    </row>
    <row r="5743" customFormat="false" ht="15" hidden="false" customHeight="false" outlineLevel="0" collapsed="false">
      <c r="A5743" s="24"/>
      <c r="D5743" s="24"/>
      <c r="F5743" s="24"/>
      <c r="K5743" s="9" t="n">
        <f aca="false">IF($A5743="",0,IF(OR(N($D5743)=0,$D5743&amp;""=TOP!$C$5&amp;""),1,0))</f>
        <v>0</v>
      </c>
      <c r="L5743" s="27" t="n">
        <f aca="false">IF($K5743=0,0,IFERROR(INDEX(購買率算出!$P$6:$P$3005,MATCH($A5743&amp;"",購買率算出!$C$6:$C$3005,0)),0))</f>
        <v>0</v>
      </c>
    </row>
    <row r="5744" customFormat="false" ht="15" hidden="false" customHeight="false" outlineLevel="0" collapsed="false">
      <c r="A5744" s="24"/>
      <c r="D5744" s="24"/>
      <c r="F5744" s="24"/>
      <c r="K5744" s="9" t="n">
        <f aca="false">IF($A5744="",0,IF(OR(N($D5744)=0,$D5744&amp;""=TOP!$C$5&amp;""),1,0))</f>
        <v>0</v>
      </c>
      <c r="L5744" s="27" t="n">
        <f aca="false">IF($K5744=0,0,IFERROR(INDEX(購買率算出!$P$6:$P$3005,MATCH($A5744&amp;"",購買率算出!$C$6:$C$3005,0)),0))</f>
        <v>0</v>
      </c>
    </row>
    <row r="5745" customFormat="false" ht="15" hidden="false" customHeight="false" outlineLevel="0" collapsed="false">
      <c r="A5745" s="24"/>
      <c r="D5745" s="24"/>
      <c r="F5745" s="24"/>
      <c r="K5745" s="9" t="n">
        <f aca="false">IF($A5745="",0,IF(OR(N($D5745)=0,$D5745&amp;""=TOP!$C$5&amp;""),1,0))</f>
        <v>0</v>
      </c>
      <c r="L5745" s="27" t="n">
        <f aca="false">IF($K5745=0,0,IFERROR(INDEX(購買率算出!$P$6:$P$3005,MATCH($A5745&amp;"",購買率算出!$C$6:$C$3005,0)),0))</f>
        <v>0</v>
      </c>
    </row>
    <row r="5746" customFormat="false" ht="15" hidden="false" customHeight="false" outlineLevel="0" collapsed="false">
      <c r="A5746" s="24"/>
      <c r="D5746" s="24"/>
      <c r="F5746" s="24"/>
      <c r="K5746" s="9" t="n">
        <f aca="false">IF($A5746="",0,IF(OR(N($D5746)=0,$D5746&amp;""=TOP!$C$5&amp;""),1,0))</f>
        <v>0</v>
      </c>
      <c r="L5746" s="27" t="n">
        <f aca="false">IF($K5746=0,0,IFERROR(INDEX(購買率算出!$P$6:$P$3005,MATCH($A5746&amp;"",購買率算出!$C$6:$C$3005,0)),0))</f>
        <v>0</v>
      </c>
    </row>
    <row r="5747" customFormat="false" ht="15" hidden="false" customHeight="false" outlineLevel="0" collapsed="false">
      <c r="A5747" s="24"/>
      <c r="D5747" s="24"/>
      <c r="F5747" s="24"/>
      <c r="K5747" s="9" t="n">
        <f aca="false">IF($A5747="",0,IF(OR(N($D5747)=0,$D5747&amp;""=TOP!$C$5&amp;""),1,0))</f>
        <v>0</v>
      </c>
      <c r="L5747" s="27" t="n">
        <f aca="false">IF($K5747=0,0,IFERROR(INDEX(購買率算出!$P$6:$P$3005,MATCH($A5747&amp;"",購買率算出!$C$6:$C$3005,0)),0))</f>
        <v>0</v>
      </c>
    </row>
    <row r="5748" customFormat="false" ht="15" hidden="false" customHeight="false" outlineLevel="0" collapsed="false">
      <c r="A5748" s="24"/>
      <c r="D5748" s="24"/>
      <c r="F5748" s="24"/>
      <c r="K5748" s="9" t="n">
        <f aca="false">IF($A5748="",0,IF(OR(N($D5748)=0,$D5748&amp;""=TOP!$C$5&amp;""),1,0))</f>
        <v>0</v>
      </c>
      <c r="L5748" s="27" t="n">
        <f aca="false">IF($K5748=0,0,IFERROR(INDEX(購買率算出!$P$6:$P$3005,MATCH($A5748&amp;"",購買率算出!$C$6:$C$3005,0)),0))</f>
        <v>0</v>
      </c>
    </row>
    <row r="5749" customFormat="false" ht="15" hidden="false" customHeight="false" outlineLevel="0" collapsed="false">
      <c r="A5749" s="24"/>
      <c r="D5749" s="24"/>
      <c r="F5749" s="24"/>
      <c r="K5749" s="9" t="n">
        <f aca="false">IF($A5749="",0,IF(OR(N($D5749)=0,$D5749&amp;""=TOP!$C$5&amp;""),1,0))</f>
        <v>0</v>
      </c>
      <c r="L5749" s="27" t="n">
        <f aca="false">IF($K5749=0,0,IFERROR(INDEX(購買率算出!$P$6:$P$3005,MATCH($A5749&amp;"",購買率算出!$C$6:$C$3005,0)),0))</f>
        <v>0</v>
      </c>
    </row>
    <row r="5750" customFormat="false" ht="15" hidden="false" customHeight="false" outlineLevel="0" collapsed="false">
      <c r="A5750" s="24"/>
      <c r="D5750" s="24"/>
      <c r="F5750" s="24"/>
      <c r="K5750" s="9" t="n">
        <f aca="false">IF($A5750="",0,IF(OR(N($D5750)=0,$D5750&amp;""=TOP!$C$5&amp;""),1,0))</f>
        <v>0</v>
      </c>
      <c r="L5750" s="27" t="n">
        <f aca="false">IF($K5750=0,0,IFERROR(INDEX(購買率算出!$P$6:$P$3005,MATCH($A5750&amp;"",購買率算出!$C$6:$C$3005,0)),0))</f>
        <v>0</v>
      </c>
    </row>
    <row r="5751" customFormat="false" ht="15" hidden="false" customHeight="false" outlineLevel="0" collapsed="false">
      <c r="A5751" s="24"/>
      <c r="D5751" s="24"/>
      <c r="F5751" s="24"/>
      <c r="K5751" s="9" t="n">
        <f aca="false">IF($A5751="",0,IF(OR(N($D5751)=0,$D5751&amp;""=TOP!$C$5&amp;""),1,0))</f>
        <v>0</v>
      </c>
      <c r="L5751" s="27" t="n">
        <f aca="false">IF($K5751=0,0,IFERROR(INDEX(購買率算出!$P$6:$P$3005,MATCH($A5751&amp;"",購買率算出!$C$6:$C$3005,0)),0))</f>
        <v>0</v>
      </c>
    </row>
    <row r="5752" customFormat="false" ht="15" hidden="false" customHeight="false" outlineLevel="0" collapsed="false">
      <c r="A5752" s="24"/>
      <c r="D5752" s="24"/>
      <c r="F5752" s="24"/>
      <c r="K5752" s="9" t="n">
        <f aca="false">IF($A5752="",0,IF(OR(N($D5752)=0,$D5752&amp;""=TOP!$C$5&amp;""),1,0))</f>
        <v>0</v>
      </c>
      <c r="L5752" s="27" t="n">
        <f aca="false">IF($K5752=0,0,IFERROR(INDEX(購買率算出!$P$6:$P$3005,MATCH($A5752&amp;"",購買率算出!$C$6:$C$3005,0)),0))</f>
        <v>0</v>
      </c>
    </row>
    <row r="5753" customFormat="false" ht="15" hidden="false" customHeight="false" outlineLevel="0" collapsed="false">
      <c r="A5753" s="24"/>
      <c r="D5753" s="24"/>
      <c r="F5753" s="24"/>
      <c r="K5753" s="9" t="n">
        <f aca="false">IF($A5753="",0,IF(OR(N($D5753)=0,$D5753&amp;""=TOP!$C$5&amp;""),1,0))</f>
        <v>0</v>
      </c>
      <c r="L5753" s="27" t="n">
        <f aca="false">IF($K5753=0,0,IFERROR(INDEX(購買率算出!$P$6:$P$3005,MATCH($A5753&amp;"",購買率算出!$C$6:$C$3005,0)),0))</f>
        <v>0</v>
      </c>
    </row>
    <row r="5754" customFormat="false" ht="15" hidden="false" customHeight="false" outlineLevel="0" collapsed="false">
      <c r="A5754" s="24"/>
      <c r="D5754" s="24"/>
      <c r="F5754" s="24"/>
      <c r="K5754" s="9" t="n">
        <f aca="false">IF($A5754="",0,IF(OR(N($D5754)=0,$D5754&amp;""=TOP!$C$5&amp;""),1,0))</f>
        <v>0</v>
      </c>
      <c r="L5754" s="27" t="n">
        <f aca="false">IF($K5754=0,0,IFERROR(INDEX(購買率算出!$P$6:$P$3005,MATCH($A5754&amp;"",購買率算出!$C$6:$C$3005,0)),0))</f>
        <v>0</v>
      </c>
    </row>
    <row r="5755" customFormat="false" ht="15" hidden="false" customHeight="false" outlineLevel="0" collapsed="false">
      <c r="A5755" s="24"/>
      <c r="D5755" s="24"/>
      <c r="F5755" s="24"/>
      <c r="K5755" s="9" t="n">
        <f aca="false">IF($A5755="",0,IF(OR(N($D5755)=0,$D5755&amp;""=TOP!$C$5&amp;""),1,0))</f>
        <v>0</v>
      </c>
      <c r="L5755" s="27" t="n">
        <f aca="false">IF($K5755=0,0,IFERROR(INDEX(購買率算出!$P$6:$P$3005,MATCH($A5755&amp;"",購買率算出!$C$6:$C$3005,0)),0))</f>
        <v>0</v>
      </c>
    </row>
    <row r="5756" customFormat="false" ht="15" hidden="false" customHeight="false" outlineLevel="0" collapsed="false">
      <c r="A5756" s="24"/>
      <c r="D5756" s="24"/>
      <c r="F5756" s="24"/>
      <c r="K5756" s="9" t="n">
        <f aca="false">IF($A5756="",0,IF(OR(N($D5756)=0,$D5756&amp;""=TOP!$C$5&amp;""),1,0))</f>
        <v>0</v>
      </c>
      <c r="L5756" s="27" t="n">
        <f aca="false">IF($K5756=0,0,IFERROR(INDEX(購買率算出!$P$6:$P$3005,MATCH($A5756&amp;"",購買率算出!$C$6:$C$3005,0)),0))</f>
        <v>0</v>
      </c>
    </row>
    <row r="5757" customFormat="false" ht="15" hidden="false" customHeight="false" outlineLevel="0" collapsed="false">
      <c r="A5757" s="24"/>
      <c r="D5757" s="24"/>
      <c r="F5757" s="24"/>
      <c r="K5757" s="9" t="n">
        <f aca="false">IF($A5757="",0,IF(OR(N($D5757)=0,$D5757&amp;""=TOP!$C$5&amp;""),1,0))</f>
        <v>0</v>
      </c>
      <c r="L5757" s="27" t="n">
        <f aca="false">IF($K5757=0,0,IFERROR(INDEX(購買率算出!$P$6:$P$3005,MATCH($A5757&amp;"",購買率算出!$C$6:$C$3005,0)),0))</f>
        <v>0</v>
      </c>
    </row>
    <row r="5758" customFormat="false" ht="15" hidden="false" customHeight="false" outlineLevel="0" collapsed="false">
      <c r="A5758" s="24"/>
      <c r="D5758" s="24"/>
      <c r="F5758" s="24"/>
      <c r="K5758" s="9" t="n">
        <f aca="false">IF($A5758="",0,IF(OR(N($D5758)=0,$D5758&amp;""=TOP!$C$5&amp;""),1,0))</f>
        <v>0</v>
      </c>
      <c r="L5758" s="27" t="n">
        <f aca="false">IF($K5758=0,0,IFERROR(INDEX(購買率算出!$P$6:$P$3005,MATCH($A5758&amp;"",購買率算出!$C$6:$C$3005,0)),0))</f>
        <v>0</v>
      </c>
    </row>
    <row r="5759" customFormat="false" ht="15" hidden="false" customHeight="false" outlineLevel="0" collapsed="false">
      <c r="A5759" s="24"/>
      <c r="D5759" s="24"/>
      <c r="F5759" s="24"/>
      <c r="K5759" s="9" t="n">
        <f aca="false">IF($A5759="",0,IF(OR(N($D5759)=0,$D5759&amp;""=TOP!$C$5&amp;""),1,0))</f>
        <v>0</v>
      </c>
      <c r="L5759" s="27" t="n">
        <f aca="false">IF($K5759=0,0,IFERROR(INDEX(購買率算出!$P$6:$P$3005,MATCH($A5759&amp;"",購買率算出!$C$6:$C$3005,0)),0))</f>
        <v>0</v>
      </c>
    </row>
    <row r="5760" customFormat="false" ht="15" hidden="false" customHeight="false" outlineLevel="0" collapsed="false">
      <c r="A5760" s="24"/>
      <c r="D5760" s="24"/>
      <c r="F5760" s="24"/>
      <c r="K5760" s="9" t="n">
        <f aca="false">IF($A5760="",0,IF(OR(N($D5760)=0,$D5760&amp;""=TOP!$C$5&amp;""),1,0))</f>
        <v>0</v>
      </c>
      <c r="L5760" s="27" t="n">
        <f aca="false">IF($K5760=0,0,IFERROR(INDEX(購買率算出!$P$6:$P$3005,MATCH($A5760&amp;"",購買率算出!$C$6:$C$3005,0)),0))</f>
        <v>0</v>
      </c>
    </row>
    <row r="5761" customFormat="false" ht="15" hidden="false" customHeight="false" outlineLevel="0" collapsed="false">
      <c r="A5761" s="24"/>
      <c r="D5761" s="24"/>
      <c r="F5761" s="24"/>
      <c r="K5761" s="9" t="n">
        <f aca="false">IF($A5761="",0,IF(OR(N($D5761)=0,$D5761&amp;""=TOP!$C$5&amp;""),1,0))</f>
        <v>0</v>
      </c>
      <c r="L5761" s="27" t="n">
        <f aca="false">IF($K5761=0,0,IFERROR(INDEX(購買率算出!$P$6:$P$3005,MATCH($A5761&amp;"",購買率算出!$C$6:$C$3005,0)),0))</f>
        <v>0</v>
      </c>
    </row>
    <row r="5762" customFormat="false" ht="15" hidden="false" customHeight="false" outlineLevel="0" collapsed="false">
      <c r="A5762" s="24"/>
      <c r="D5762" s="24"/>
      <c r="F5762" s="24"/>
      <c r="K5762" s="9" t="n">
        <f aca="false">IF($A5762="",0,IF(OR(N($D5762)=0,$D5762&amp;""=TOP!$C$5&amp;""),1,0))</f>
        <v>0</v>
      </c>
      <c r="L5762" s="27" t="n">
        <f aca="false">IF($K5762=0,0,IFERROR(INDEX(購買率算出!$P$6:$P$3005,MATCH($A5762&amp;"",購買率算出!$C$6:$C$3005,0)),0))</f>
        <v>0</v>
      </c>
    </row>
    <row r="5763" customFormat="false" ht="15" hidden="false" customHeight="false" outlineLevel="0" collapsed="false">
      <c r="A5763" s="24"/>
      <c r="D5763" s="24"/>
      <c r="F5763" s="24"/>
      <c r="K5763" s="9" t="n">
        <f aca="false">IF($A5763="",0,IF(OR(N($D5763)=0,$D5763&amp;""=TOP!$C$5&amp;""),1,0))</f>
        <v>0</v>
      </c>
      <c r="L5763" s="27" t="n">
        <f aca="false">IF($K5763=0,0,IFERROR(INDEX(購買率算出!$P$6:$P$3005,MATCH($A5763&amp;"",購買率算出!$C$6:$C$3005,0)),0))</f>
        <v>0</v>
      </c>
    </row>
    <row r="5764" customFormat="false" ht="15" hidden="false" customHeight="false" outlineLevel="0" collapsed="false">
      <c r="A5764" s="24"/>
      <c r="D5764" s="24"/>
      <c r="F5764" s="24"/>
      <c r="K5764" s="9" t="n">
        <f aca="false">IF($A5764="",0,IF(OR(N($D5764)=0,$D5764&amp;""=TOP!$C$5&amp;""),1,0))</f>
        <v>0</v>
      </c>
      <c r="L5764" s="27" t="n">
        <f aca="false">IF($K5764=0,0,IFERROR(INDEX(購買率算出!$P$6:$P$3005,MATCH($A5764&amp;"",購買率算出!$C$6:$C$3005,0)),0))</f>
        <v>0</v>
      </c>
    </row>
    <row r="5765" customFormat="false" ht="15" hidden="false" customHeight="false" outlineLevel="0" collapsed="false">
      <c r="A5765" s="24"/>
      <c r="D5765" s="24"/>
      <c r="F5765" s="24"/>
      <c r="K5765" s="9" t="n">
        <f aca="false">IF($A5765="",0,IF(OR(N($D5765)=0,$D5765&amp;""=TOP!$C$5&amp;""),1,0))</f>
        <v>0</v>
      </c>
      <c r="L5765" s="27" t="n">
        <f aca="false">IF($K5765=0,0,IFERROR(INDEX(購買率算出!$P$6:$P$3005,MATCH($A5765&amp;"",購買率算出!$C$6:$C$3005,0)),0))</f>
        <v>0</v>
      </c>
    </row>
    <row r="5766" customFormat="false" ht="15" hidden="false" customHeight="false" outlineLevel="0" collapsed="false">
      <c r="A5766" s="24"/>
      <c r="D5766" s="24"/>
      <c r="F5766" s="24"/>
      <c r="K5766" s="9" t="n">
        <f aca="false">IF($A5766="",0,IF(OR(N($D5766)=0,$D5766&amp;""=TOP!$C$5&amp;""),1,0))</f>
        <v>0</v>
      </c>
      <c r="L5766" s="27" t="n">
        <f aca="false">IF($K5766=0,0,IFERROR(INDEX(購買率算出!$P$6:$P$3005,MATCH($A5766&amp;"",購買率算出!$C$6:$C$3005,0)),0))</f>
        <v>0</v>
      </c>
    </row>
    <row r="5767" customFormat="false" ht="15" hidden="false" customHeight="false" outlineLevel="0" collapsed="false">
      <c r="A5767" s="24"/>
      <c r="D5767" s="24"/>
      <c r="F5767" s="24"/>
      <c r="K5767" s="9" t="n">
        <f aca="false">IF($A5767="",0,IF(OR(N($D5767)=0,$D5767&amp;""=TOP!$C$5&amp;""),1,0))</f>
        <v>0</v>
      </c>
      <c r="L5767" s="27" t="n">
        <f aca="false">IF($K5767=0,0,IFERROR(INDEX(購買率算出!$P$6:$P$3005,MATCH($A5767&amp;"",購買率算出!$C$6:$C$3005,0)),0))</f>
        <v>0</v>
      </c>
    </row>
    <row r="5768" customFormat="false" ht="15" hidden="false" customHeight="false" outlineLevel="0" collapsed="false">
      <c r="A5768" s="24"/>
      <c r="D5768" s="24"/>
      <c r="F5768" s="24"/>
      <c r="K5768" s="9" t="n">
        <f aca="false">IF($A5768="",0,IF(OR(N($D5768)=0,$D5768&amp;""=TOP!$C$5&amp;""),1,0))</f>
        <v>0</v>
      </c>
      <c r="L5768" s="27" t="n">
        <f aca="false">IF($K5768=0,0,IFERROR(INDEX(購買率算出!$P$6:$P$3005,MATCH($A5768&amp;"",購買率算出!$C$6:$C$3005,0)),0))</f>
        <v>0</v>
      </c>
    </row>
    <row r="5769" customFormat="false" ht="15" hidden="false" customHeight="false" outlineLevel="0" collapsed="false">
      <c r="A5769" s="24"/>
      <c r="D5769" s="24"/>
      <c r="F5769" s="24"/>
      <c r="K5769" s="9" t="n">
        <f aca="false">IF($A5769="",0,IF(OR(N($D5769)=0,$D5769&amp;""=TOP!$C$5&amp;""),1,0))</f>
        <v>0</v>
      </c>
      <c r="L5769" s="27" t="n">
        <f aca="false">IF($K5769=0,0,IFERROR(INDEX(購買率算出!$P$6:$P$3005,MATCH($A5769&amp;"",購買率算出!$C$6:$C$3005,0)),0))</f>
        <v>0</v>
      </c>
    </row>
    <row r="5770" customFormat="false" ht="15" hidden="false" customHeight="false" outlineLevel="0" collapsed="false">
      <c r="A5770" s="24"/>
      <c r="D5770" s="24"/>
      <c r="F5770" s="24"/>
      <c r="K5770" s="9" t="n">
        <f aca="false">IF($A5770="",0,IF(OR(N($D5770)=0,$D5770&amp;""=TOP!$C$5&amp;""),1,0))</f>
        <v>0</v>
      </c>
      <c r="L5770" s="27" t="n">
        <f aca="false">IF($K5770=0,0,IFERROR(INDEX(購買率算出!$P$6:$P$3005,MATCH($A5770&amp;"",購買率算出!$C$6:$C$3005,0)),0))</f>
        <v>0</v>
      </c>
    </row>
    <row r="5771" customFormat="false" ht="15" hidden="false" customHeight="false" outlineLevel="0" collapsed="false">
      <c r="A5771" s="24"/>
      <c r="D5771" s="24"/>
      <c r="F5771" s="24"/>
      <c r="K5771" s="9" t="n">
        <f aca="false">IF($A5771="",0,IF(OR(N($D5771)=0,$D5771&amp;""=TOP!$C$5&amp;""),1,0))</f>
        <v>0</v>
      </c>
      <c r="L5771" s="27" t="n">
        <f aca="false">IF($K5771=0,0,IFERROR(INDEX(購買率算出!$P$6:$P$3005,MATCH($A5771&amp;"",購買率算出!$C$6:$C$3005,0)),0))</f>
        <v>0</v>
      </c>
    </row>
    <row r="5772" customFormat="false" ht="15" hidden="false" customHeight="false" outlineLevel="0" collapsed="false">
      <c r="A5772" s="24"/>
      <c r="D5772" s="24"/>
      <c r="F5772" s="24"/>
      <c r="K5772" s="9" t="n">
        <f aca="false">IF($A5772="",0,IF(OR(N($D5772)=0,$D5772&amp;""=TOP!$C$5&amp;""),1,0))</f>
        <v>0</v>
      </c>
      <c r="L5772" s="27" t="n">
        <f aca="false">IF($K5772=0,0,IFERROR(INDEX(購買率算出!$P$6:$P$3005,MATCH($A5772&amp;"",購買率算出!$C$6:$C$3005,0)),0))</f>
        <v>0</v>
      </c>
    </row>
    <row r="5773" customFormat="false" ht="15" hidden="false" customHeight="false" outlineLevel="0" collapsed="false">
      <c r="A5773" s="24"/>
      <c r="D5773" s="24"/>
      <c r="F5773" s="24"/>
      <c r="K5773" s="9" t="n">
        <f aca="false">IF($A5773="",0,IF(OR(N($D5773)=0,$D5773&amp;""=TOP!$C$5&amp;""),1,0))</f>
        <v>0</v>
      </c>
      <c r="L5773" s="27" t="n">
        <f aca="false">IF($K5773=0,0,IFERROR(INDEX(購買率算出!$P$6:$P$3005,MATCH($A5773&amp;"",購買率算出!$C$6:$C$3005,0)),0))</f>
        <v>0</v>
      </c>
    </row>
    <row r="5774" customFormat="false" ht="15" hidden="false" customHeight="false" outlineLevel="0" collapsed="false">
      <c r="A5774" s="24"/>
      <c r="D5774" s="24"/>
      <c r="F5774" s="24"/>
      <c r="K5774" s="9" t="n">
        <f aca="false">IF($A5774="",0,IF(OR(N($D5774)=0,$D5774&amp;""=TOP!$C$5&amp;""),1,0))</f>
        <v>0</v>
      </c>
      <c r="L5774" s="27" t="n">
        <f aca="false">IF($K5774=0,0,IFERROR(INDEX(購買率算出!$P$6:$P$3005,MATCH($A5774&amp;"",購買率算出!$C$6:$C$3005,0)),0))</f>
        <v>0</v>
      </c>
    </row>
    <row r="5775" customFormat="false" ht="15" hidden="false" customHeight="false" outlineLevel="0" collapsed="false">
      <c r="A5775" s="24"/>
      <c r="D5775" s="24"/>
      <c r="F5775" s="24"/>
      <c r="K5775" s="9" t="n">
        <f aca="false">IF($A5775="",0,IF(OR(N($D5775)=0,$D5775&amp;""=TOP!$C$5&amp;""),1,0))</f>
        <v>0</v>
      </c>
      <c r="L5775" s="27" t="n">
        <f aca="false">IF($K5775=0,0,IFERROR(INDEX(購買率算出!$P$6:$P$3005,MATCH($A5775&amp;"",購買率算出!$C$6:$C$3005,0)),0))</f>
        <v>0</v>
      </c>
    </row>
    <row r="5776" customFormat="false" ht="15" hidden="false" customHeight="false" outlineLevel="0" collapsed="false">
      <c r="A5776" s="24"/>
      <c r="D5776" s="24"/>
      <c r="F5776" s="24"/>
      <c r="K5776" s="9" t="n">
        <f aca="false">IF($A5776="",0,IF(OR(N($D5776)=0,$D5776&amp;""=TOP!$C$5&amp;""),1,0))</f>
        <v>0</v>
      </c>
      <c r="L5776" s="27" t="n">
        <f aca="false">IF($K5776=0,0,IFERROR(INDEX(購買率算出!$P$6:$P$3005,MATCH($A5776&amp;"",購買率算出!$C$6:$C$3005,0)),0))</f>
        <v>0</v>
      </c>
    </row>
    <row r="5777" customFormat="false" ht="15" hidden="false" customHeight="false" outlineLevel="0" collapsed="false">
      <c r="A5777" s="24"/>
      <c r="D5777" s="24"/>
      <c r="F5777" s="24"/>
      <c r="K5777" s="9" t="n">
        <f aca="false">IF($A5777="",0,IF(OR(N($D5777)=0,$D5777&amp;""=TOP!$C$5&amp;""),1,0))</f>
        <v>0</v>
      </c>
      <c r="L5777" s="27" t="n">
        <f aca="false">IF($K5777=0,0,IFERROR(INDEX(購買率算出!$P$6:$P$3005,MATCH($A5777&amp;"",購買率算出!$C$6:$C$3005,0)),0))</f>
        <v>0</v>
      </c>
    </row>
    <row r="5778" customFormat="false" ht="15" hidden="false" customHeight="false" outlineLevel="0" collapsed="false">
      <c r="A5778" s="24"/>
      <c r="D5778" s="24"/>
      <c r="F5778" s="24"/>
      <c r="K5778" s="9" t="n">
        <f aca="false">IF($A5778="",0,IF(OR(N($D5778)=0,$D5778&amp;""=TOP!$C$5&amp;""),1,0))</f>
        <v>0</v>
      </c>
      <c r="L5778" s="27" t="n">
        <f aca="false">IF($K5778=0,0,IFERROR(INDEX(購買率算出!$P$6:$P$3005,MATCH($A5778&amp;"",購買率算出!$C$6:$C$3005,0)),0))</f>
        <v>0</v>
      </c>
    </row>
    <row r="5779" customFormat="false" ht="15" hidden="false" customHeight="false" outlineLevel="0" collapsed="false">
      <c r="A5779" s="24"/>
      <c r="D5779" s="24"/>
      <c r="F5779" s="24"/>
      <c r="K5779" s="9" t="n">
        <f aca="false">IF($A5779="",0,IF(OR(N($D5779)=0,$D5779&amp;""=TOP!$C$5&amp;""),1,0))</f>
        <v>0</v>
      </c>
      <c r="L5779" s="27" t="n">
        <f aca="false">IF($K5779=0,0,IFERROR(INDEX(購買率算出!$P$6:$P$3005,MATCH($A5779&amp;"",購買率算出!$C$6:$C$3005,0)),0))</f>
        <v>0</v>
      </c>
    </row>
    <row r="5780" customFormat="false" ht="15" hidden="false" customHeight="false" outlineLevel="0" collapsed="false">
      <c r="A5780" s="24"/>
      <c r="D5780" s="24"/>
      <c r="F5780" s="24"/>
      <c r="K5780" s="9" t="n">
        <f aca="false">IF($A5780="",0,IF(OR(N($D5780)=0,$D5780&amp;""=TOP!$C$5&amp;""),1,0))</f>
        <v>0</v>
      </c>
      <c r="L5780" s="27" t="n">
        <f aca="false">IF($K5780=0,0,IFERROR(INDEX(購買率算出!$P$6:$P$3005,MATCH($A5780&amp;"",購買率算出!$C$6:$C$3005,0)),0))</f>
        <v>0</v>
      </c>
    </row>
    <row r="5781" customFormat="false" ht="15" hidden="false" customHeight="false" outlineLevel="0" collapsed="false">
      <c r="A5781" s="24"/>
      <c r="D5781" s="24"/>
      <c r="F5781" s="24"/>
      <c r="K5781" s="9" t="n">
        <f aca="false">IF($A5781="",0,IF(OR(N($D5781)=0,$D5781&amp;""=TOP!$C$5&amp;""),1,0))</f>
        <v>0</v>
      </c>
      <c r="L5781" s="27" t="n">
        <f aca="false">IF($K5781=0,0,IFERROR(INDEX(購買率算出!$P$6:$P$3005,MATCH($A5781&amp;"",購買率算出!$C$6:$C$3005,0)),0))</f>
        <v>0</v>
      </c>
    </row>
    <row r="5782" customFormat="false" ht="15" hidden="false" customHeight="false" outlineLevel="0" collapsed="false">
      <c r="A5782" s="24"/>
      <c r="D5782" s="24"/>
      <c r="F5782" s="24"/>
      <c r="K5782" s="9" t="n">
        <f aca="false">IF($A5782="",0,IF(OR(N($D5782)=0,$D5782&amp;""=TOP!$C$5&amp;""),1,0))</f>
        <v>0</v>
      </c>
      <c r="L5782" s="27" t="n">
        <f aca="false">IF($K5782=0,0,IFERROR(INDEX(購買率算出!$P$6:$P$3005,MATCH($A5782&amp;"",購買率算出!$C$6:$C$3005,0)),0))</f>
        <v>0</v>
      </c>
    </row>
    <row r="5783" customFormat="false" ht="15" hidden="false" customHeight="false" outlineLevel="0" collapsed="false">
      <c r="A5783" s="24"/>
      <c r="D5783" s="24"/>
      <c r="F5783" s="24"/>
      <c r="K5783" s="9" t="n">
        <f aca="false">IF($A5783="",0,IF(OR(N($D5783)=0,$D5783&amp;""=TOP!$C$5&amp;""),1,0))</f>
        <v>0</v>
      </c>
      <c r="L5783" s="27" t="n">
        <f aca="false">IF($K5783=0,0,IFERROR(INDEX(購買率算出!$P$6:$P$3005,MATCH($A5783&amp;"",購買率算出!$C$6:$C$3005,0)),0))</f>
        <v>0</v>
      </c>
    </row>
    <row r="5784" customFormat="false" ht="15" hidden="false" customHeight="false" outlineLevel="0" collapsed="false">
      <c r="A5784" s="24"/>
      <c r="D5784" s="24"/>
      <c r="F5784" s="24"/>
      <c r="K5784" s="9" t="n">
        <f aca="false">IF($A5784="",0,IF(OR(N($D5784)=0,$D5784&amp;""=TOP!$C$5&amp;""),1,0))</f>
        <v>0</v>
      </c>
      <c r="L5784" s="27" t="n">
        <f aca="false">IF($K5784=0,0,IFERROR(INDEX(購買率算出!$P$6:$P$3005,MATCH($A5784&amp;"",購買率算出!$C$6:$C$3005,0)),0))</f>
        <v>0</v>
      </c>
    </row>
    <row r="5785" customFormat="false" ht="15" hidden="false" customHeight="false" outlineLevel="0" collapsed="false">
      <c r="A5785" s="24"/>
      <c r="D5785" s="24"/>
      <c r="F5785" s="24"/>
      <c r="K5785" s="9" t="n">
        <f aca="false">IF($A5785="",0,IF(OR(N($D5785)=0,$D5785&amp;""=TOP!$C$5&amp;""),1,0))</f>
        <v>0</v>
      </c>
      <c r="L5785" s="27" t="n">
        <f aca="false">IF($K5785=0,0,IFERROR(INDEX(購買率算出!$P$6:$P$3005,MATCH($A5785&amp;"",購買率算出!$C$6:$C$3005,0)),0))</f>
        <v>0</v>
      </c>
    </row>
    <row r="5786" customFormat="false" ht="15" hidden="false" customHeight="false" outlineLevel="0" collapsed="false">
      <c r="A5786" s="24"/>
      <c r="D5786" s="24"/>
      <c r="F5786" s="24"/>
      <c r="K5786" s="9" t="n">
        <f aca="false">IF($A5786="",0,IF(OR(N($D5786)=0,$D5786&amp;""=TOP!$C$5&amp;""),1,0))</f>
        <v>0</v>
      </c>
      <c r="L5786" s="27" t="n">
        <f aca="false">IF($K5786=0,0,IFERROR(INDEX(購買率算出!$P$6:$P$3005,MATCH($A5786&amp;"",購買率算出!$C$6:$C$3005,0)),0))</f>
        <v>0</v>
      </c>
    </row>
    <row r="5787" customFormat="false" ht="15" hidden="false" customHeight="false" outlineLevel="0" collapsed="false">
      <c r="A5787" s="24"/>
      <c r="D5787" s="24"/>
      <c r="F5787" s="24"/>
      <c r="K5787" s="9" t="n">
        <f aca="false">IF($A5787="",0,IF(OR(N($D5787)=0,$D5787&amp;""=TOP!$C$5&amp;""),1,0))</f>
        <v>0</v>
      </c>
      <c r="L5787" s="27" t="n">
        <f aca="false">IF($K5787=0,0,IFERROR(INDEX(購買率算出!$P$6:$P$3005,MATCH($A5787&amp;"",購買率算出!$C$6:$C$3005,0)),0))</f>
        <v>0</v>
      </c>
    </row>
    <row r="5788" customFormat="false" ht="15" hidden="false" customHeight="false" outlineLevel="0" collapsed="false">
      <c r="A5788" s="24"/>
      <c r="D5788" s="24"/>
      <c r="F5788" s="24"/>
      <c r="K5788" s="9" t="n">
        <f aca="false">IF($A5788="",0,IF(OR(N($D5788)=0,$D5788&amp;""=TOP!$C$5&amp;""),1,0))</f>
        <v>0</v>
      </c>
      <c r="L5788" s="27" t="n">
        <f aca="false">IF($K5788=0,0,IFERROR(INDEX(購買率算出!$P$6:$P$3005,MATCH($A5788&amp;"",購買率算出!$C$6:$C$3005,0)),0))</f>
        <v>0</v>
      </c>
    </row>
    <row r="5789" customFormat="false" ht="15" hidden="false" customHeight="false" outlineLevel="0" collapsed="false">
      <c r="A5789" s="24"/>
      <c r="D5789" s="24"/>
      <c r="F5789" s="24"/>
      <c r="K5789" s="9" t="n">
        <f aca="false">IF($A5789="",0,IF(OR(N($D5789)=0,$D5789&amp;""=TOP!$C$5&amp;""),1,0))</f>
        <v>0</v>
      </c>
      <c r="L5789" s="27" t="n">
        <f aca="false">IF($K5789=0,0,IFERROR(INDEX(購買率算出!$P$6:$P$3005,MATCH($A5789&amp;"",購買率算出!$C$6:$C$3005,0)),0))</f>
        <v>0</v>
      </c>
    </row>
    <row r="5790" customFormat="false" ht="15" hidden="false" customHeight="false" outlineLevel="0" collapsed="false">
      <c r="A5790" s="24"/>
      <c r="D5790" s="24"/>
      <c r="F5790" s="24"/>
      <c r="K5790" s="9" t="n">
        <f aca="false">IF($A5790="",0,IF(OR(N($D5790)=0,$D5790&amp;""=TOP!$C$5&amp;""),1,0))</f>
        <v>0</v>
      </c>
      <c r="L5790" s="27" t="n">
        <f aca="false">IF($K5790=0,0,IFERROR(INDEX(購買率算出!$P$6:$P$3005,MATCH($A5790&amp;"",購買率算出!$C$6:$C$3005,0)),0))</f>
        <v>0</v>
      </c>
    </row>
    <row r="5791" customFormat="false" ht="15" hidden="false" customHeight="false" outlineLevel="0" collapsed="false">
      <c r="A5791" s="24"/>
      <c r="D5791" s="24"/>
      <c r="F5791" s="24"/>
      <c r="K5791" s="9" t="n">
        <f aca="false">IF($A5791="",0,IF(OR(N($D5791)=0,$D5791&amp;""=TOP!$C$5&amp;""),1,0))</f>
        <v>0</v>
      </c>
      <c r="L5791" s="27" t="n">
        <f aca="false">IF($K5791=0,0,IFERROR(INDEX(購買率算出!$P$6:$P$3005,MATCH($A5791&amp;"",購買率算出!$C$6:$C$3005,0)),0))</f>
        <v>0</v>
      </c>
    </row>
    <row r="5792" customFormat="false" ht="15" hidden="false" customHeight="false" outlineLevel="0" collapsed="false">
      <c r="A5792" s="24"/>
      <c r="D5792" s="24"/>
      <c r="F5792" s="24"/>
      <c r="K5792" s="9" t="n">
        <f aca="false">IF($A5792="",0,IF(OR(N($D5792)=0,$D5792&amp;""=TOP!$C$5&amp;""),1,0))</f>
        <v>0</v>
      </c>
      <c r="L5792" s="27" t="n">
        <f aca="false">IF($K5792=0,0,IFERROR(INDEX(購買率算出!$P$6:$P$3005,MATCH($A5792&amp;"",購買率算出!$C$6:$C$3005,0)),0))</f>
        <v>0</v>
      </c>
    </row>
    <row r="5793" customFormat="false" ht="15" hidden="false" customHeight="false" outlineLevel="0" collapsed="false">
      <c r="A5793" s="24"/>
      <c r="D5793" s="24"/>
      <c r="F5793" s="24"/>
      <c r="K5793" s="9" t="n">
        <f aca="false">IF($A5793="",0,IF(OR(N($D5793)=0,$D5793&amp;""=TOP!$C$5&amp;""),1,0))</f>
        <v>0</v>
      </c>
      <c r="L5793" s="27" t="n">
        <f aca="false">IF($K5793=0,0,IFERROR(INDEX(購買率算出!$P$6:$P$3005,MATCH($A5793&amp;"",購買率算出!$C$6:$C$3005,0)),0))</f>
        <v>0</v>
      </c>
    </row>
    <row r="5794" customFormat="false" ht="15" hidden="false" customHeight="false" outlineLevel="0" collapsed="false">
      <c r="A5794" s="24"/>
      <c r="D5794" s="24"/>
      <c r="F5794" s="24"/>
      <c r="K5794" s="9" t="n">
        <f aca="false">IF($A5794="",0,IF(OR(N($D5794)=0,$D5794&amp;""=TOP!$C$5&amp;""),1,0))</f>
        <v>0</v>
      </c>
      <c r="L5794" s="27" t="n">
        <f aca="false">IF($K5794=0,0,IFERROR(INDEX(購買率算出!$P$6:$P$3005,MATCH($A5794&amp;"",購買率算出!$C$6:$C$3005,0)),0))</f>
        <v>0</v>
      </c>
    </row>
    <row r="5795" customFormat="false" ht="15" hidden="false" customHeight="false" outlineLevel="0" collapsed="false">
      <c r="A5795" s="24"/>
      <c r="D5795" s="24"/>
      <c r="F5795" s="24"/>
      <c r="K5795" s="9" t="n">
        <f aca="false">IF($A5795="",0,IF(OR(N($D5795)=0,$D5795&amp;""=TOP!$C$5&amp;""),1,0))</f>
        <v>0</v>
      </c>
      <c r="L5795" s="27" t="n">
        <f aca="false">IF($K5795=0,0,IFERROR(INDEX(購買率算出!$P$6:$P$3005,MATCH($A5795&amp;"",購買率算出!$C$6:$C$3005,0)),0))</f>
        <v>0</v>
      </c>
    </row>
    <row r="5796" customFormat="false" ht="15" hidden="false" customHeight="false" outlineLevel="0" collapsed="false">
      <c r="A5796" s="24"/>
      <c r="D5796" s="24"/>
      <c r="F5796" s="24"/>
      <c r="K5796" s="9" t="n">
        <f aca="false">IF($A5796="",0,IF(OR(N($D5796)=0,$D5796&amp;""=TOP!$C$5&amp;""),1,0))</f>
        <v>0</v>
      </c>
      <c r="L5796" s="27" t="n">
        <f aca="false">IF($K5796=0,0,IFERROR(INDEX(購買率算出!$P$6:$P$3005,MATCH($A5796&amp;"",購買率算出!$C$6:$C$3005,0)),0))</f>
        <v>0</v>
      </c>
    </row>
    <row r="5797" customFormat="false" ht="15" hidden="false" customHeight="false" outlineLevel="0" collapsed="false">
      <c r="A5797" s="24"/>
      <c r="D5797" s="24"/>
      <c r="F5797" s="24"/>
      <c r="K5797" s="9" t="n">
        <f aca="false">IF($A5797="",0,IF(OR(N($D5797)=0,$D5797&amp;""=TOP!$C$5&amp;""),1,0))</f>
        <v>0</v>
      </c>
      <c r="L5797" s="27" t="n">
        <f aca="false">IF($K5797=0,0,IFERROR(INDEX(購買率算出!$P$6:$P$3005,MATCH($A5797&amp;"",購買率算出!$C$6:$C$3005,0)),0))</f>
        <v>0</v>
      </c>
    </row>
    <row r="5798" customFormat="false" ht="15" hidden="false" customHeight="false" outlineLevel="0" collapsed="false">
      <c r="A5798" s="24"/>
      <c r="D5798" s="24"/>
      <c r="F5798" s="24"/>
      <c r="K5798" s="9" t="n">
        <f aca="false">IF($A5798="",0,IF(OR(N($D5798)=0,$D5798&amp;""=TOP!$C$5&amp;""),1,0))</f>
        <v>0</v>
      </c>
      <c r="L5798" s="27" t="n">
        <f aca="false">IF($K5798=0,0,IFERROR(INDEX(購買率算出!$P$6:$P$3005,MATCH($A5798&amp;"",購買率算出!$C$6:$C$3005,0)),0))</f>
        <v>0</v>
      </c>
    </row>
    <row r="5799" customFormat="false" ht="15" hidden="false" customHeight="false" outlineLevel="0" collapsed="false">
      <c r="A5799" s="24"/>
      <c r="D5799" s="24"/>
      <c r="F5799" s="24"/>
      <c r="K5799" s="9" t="n">
        <f aca="false">IF($A5799="",0,IF(OR(N($D5799)=0,$D5799&amp;""=TOP!$C$5&amp;""),1,0))</f>
        <v>0</v>
      </c>
      <c r="L5799" s="27" t="n">
        <f aca="false">IF($K5799=0,0,IFERROR(INDEX(購買率算出!$P$6:$P$3005,MATCH($A5799&amp;"",購買率算出!$C$6:$C$3005,0)),0))</f>
        <v>0</v>
      </c>
    </row>
    <row r="5800" customFormat="false" ht="15" hidden="false" customHeight="false" outlineLevel="0" collapsed="false">
      <c r="A5800" s="24"/>
      <c r="D5800" s="24"/>
      <c r="F5800" s="24"/>
      <c r="K5800" s="9" t="n">
        <f aca="false">IF($A5800="",0,IF(OR(N($D5800)=0,$D5800&amp;""=TOP!$C$5&amp;""),1,0))</f>
        <v>0</v>
      </c>
      <c r="L5800" s="27" t="n">
        <f aca="false">IF($K5800=0,0,IFERROR(INDEX(購買率算出!$P$6:$P$3005,MATCH($A5800&amp;"",購買率算出!$C$6:$C$3005,0)),0))</f>
        <v>0</v>
      </c>
    </row>
    <row r="5801" customFormat="false" ht="15" hidden="false" customHeight="false" outlineLevel="0" collapsed="false">
      <c r="A5801" s="24"/>
      <c r="D5801" s="24"/>
      <c r="F5801" s="24"/>
      <c r="K5801" s="9" t="n">
        <f aca="false">IF($A5801="",0,IF(OR(N($D5801)=0,$D5801&amp;""=TOP!$C$5&amp;""),1,0))</f>
        <v>0</v>
      </c>
      <c r="L5801" s="27" t="n">
        <f aca="false">IF($K5801=0,0,IFERROR(INDEX(購買率算出!$P$6:$P$3005,MATCH($A5801&amp;"",購買率算出!$C$6:$C$3005,0)),0))</f>
        <v>0</v>
      </c>
    </row>
    <row r="5802" customFormat="false" ht="15" hidden="false" customHeight="false" outlineLevel="0" collapsed="false">
      <c r="A5802" s="24"/>
      <c r="D5802" s="24"/>
      <c r="F5802" s="24"/>
      <c r="K5802" s="9" t="n">
        <f aca="false">IF($A5802="",0,IF(OR(N($D5802)=0,$D5802&amp;""=TOP!$C$5&amp;""),1,0))</f>
        <v>0</v>
      </c>
      <c r="L5802" s="27" t="n">
        <f aca="false">IF($K5802=0,0,IFERROR(INDEX(購買率算出!$P$6:$P$3005,MATCH($A5802&amp;"",購買率算出!$C$6:$C$3005,0)),0))</f>
        <v>0</v>
      </c>
    </row>
    <row r="5803" customFormat="false" ht="15" hidden="false" customHeight="false" outlineLevel="0" collapsed="false">
      <c r="A5803" s="24"/>
      <c r="D5803" s="24"/>
      <c r="F5803" s="24"/>
      <c r="K5803" s="9" t="n">
        <f aca="false">IF($A5803="",0,IF(OR(N($D5803)=0,$D5803&amp;""=TOP!$C$5&amp;""),1,0))</f>
        <v>0</v>
      </c>
      <c r="L5803" s="27" t="n">
        <f aca="false">IF($K5803=0,0,IFERROR(INDEX(購買率算出!$P$6:$P$3005,MATCH($A5803&amp;"",購買率算出!$C$6:$C$3005,0)),0))</f>
        <v>0</v>
      </c>
    </row>
    <row r="5804" customFormat="false" ht="15" hidden="false" customHeight="false" outlineLevel="0" collapsed="false">
      <c r="A5804" s="24"/>
      <c r="D5804" s="24"/>
      <c r="F5804" s="24"/>
      <c r="K5804" s="9" t="n">
        <f aca="false">IF($A5804="",0,IF(OR(N($D5804)=0,$D5804&amp;""=TOP!$C$5&amp;""),1,0))</f>
        <v>0</v>
      </c>
      <c r="L5804" s="27" t="n">
        <f aca="false">IF($K5804=0,0,IFERROR(INDEX(購買率算出!$P$6:$P$3005,MATCH($A5804&amp;"",購買率算出!$C$6:$C$3005,0)),0))</f>
        <v>0</v>
      </c>
    </row>
    <row r="5805" customFormat="false" ht="15" hidden="false" customHeight="false" outlineLevel="0" collapsed="false">
      <c r="A5805" s="24"/>
      <c r="D5805" s="24"/>
      <c r="F5805" s="24"/>
      <c r="K5805" s="9" t="n">
        <f aca="false">IF($A5805="",0,IF(OR(N($D5805)=0,$D5805&amp;""=TOP!$C$5&amp;""),1,0))</f>
        <v>0</v>
      </c>
      <c r="L5805" s="27" t="n">
        <f aca="false">IF($K5805=0,0,IFERROR(INDEX(購買率算出!$P$6:$P$3005,MATCH($A5805&amp;"",購買率算出!$C$6:$C$3005,0)),0))</f>
        <v>0</v>
      </c>
    </row>
    <row r="5806" customFormat="false" ht="15" hidden="false" customHeight="false" outlineLevel="0" collapsed="false">
      <c r="A5806" s="24"/>
      <c r="D5806" s="24"/>
      <c r="F5806" s="24"/>
      <c r="K5806" s="9" t="n">
        <f aca="false">IF($A5806="",0,IF(OR(N($D5806)=0,$D5806&amp;""=TOP!$C$5&amp;""),1,0))</f>
        <v>0</v>
      </c>
      <c r="L5806" s="27" t="n">
        <f aca="false">IF($K5806=0,0,IFERROR(INDEX(購買率算出!$P$6:$P$3005,MATCH($A5806&amp;"",購買率算出!$C$6:$C$3005,0)),0))</f>
        <v>0</v>
      </c>
    </row>
    <row r="5807" customFormat="false" ht="15" hidden="false" customHeight="false" outlineLevel="0" collapsed="false">
      <c r="A5807" s="24"/>
      <c r="D5807" s="24"/>
      <c r="F5807" s="24"/>
      <c r="K5807" s="9" t="n">
        <f aca="false">IF($A5807="",0,IF(OR(N($D5807)=0,$D5807&amp;""=TOP!$C$5&amp;""),1,0))</f>
        <v>0</v>
      </c>
      <c r="L5807" s="27" t="n">
        <f aca="false">IF($K5807=0,0,IFERROR(INDEX(購買率算出!$P$6:$P$3005,MATCH($A5807&amp;"",購買率算出!$C$6:$C$3005,0)),0))</f>
        <v>0</v>
      </c>
    </row>
    <row r="5808" customFormat="false" ht="15" hidden="false" customHeight="false" outlineLevel="0" collapsed="false">
      <c r="A5808" s="24"/>
      <c r="D5808" s="24"/>
      <c r="F5808" s="24"/>
      <c r="K5808" s="9" t="n">
        <f aca="false">IF($A5808="",0,IF(OR(N($D5808)=0,$D5808&amp;""=TOP!$C$5&amp;""),1,0))</f>
        <v>0</v>
      </c>
      <c r="L5808" s="27" t="n">
        <f aca="false">IF($K5808=0,0,IFERROR(INDEX(購買率算出!$P$6:$P$3005,MATCH($A5808&amp;"",購買率算出!$C$6:$C$3005,0)),0))</f>
        <v>0</v>
      </c>
    </row>
    <row r="5809" customFormat="false" ht="15" hidden="false" customHeight="false" outlineLevel="0" collapsed="false">
      <c r="A5809" s="24"/>
      <c r="D5809" s="24"/>
      <c r="F5809" s="24"/>
      <c r="K5809" s="9" t="n">
        <f aca="false">IF($A5809="",0,IF(OR(N($D5809)=0,$D5809&amp;""=TOP!$C$5&amp;""),1,0))</f>
        <v>0</v>
      </c>
      <c r="L5809" s="27" t="n">
        <f aca="false">IF($K5809=0,0,IFERROR(INDEX(購買率算出!$P$6:$P$3005,MATCH($A5809&amp;"",購買率算出!$C$6:$C$3005,0)),0))</f>
        <v>0</v>
      </c>
    </row>
    <row r="5810" customFormat="false" ht="15" hidden="false" customHeight="false" outlineLevel="0" collapsed="false">
      <c r="A5810" s="24"/>
      <c r="D5810" s="24"/>
      <c r="F5810" s="24"/>
      <c r="K5810" s="9" t="n">
        <f aca="false">IF($A5810="",0,IF(OR(N($D5810)=0,$D5810&amp;""=TOP!$C$5&amp;""),1,0))</f>
        <v>0</v>
      </c>
      <c r="L5810" s="27" t="n">
        <f aca="false">IF($K5810=0,0,IFERROR(INDEX(購買率算出!$P$6:$P$3005,MATCH($A5810&amp;"",購買率算出!$C$6:$C$3005,0)),0))</f>
        <v>0</v>
      </c>
    </row>
    <row r="5811" customFormat="false" ht="15" hidden="false" customHeight="false" outlineLevel="0" collapsed="false">
      <c r="A5811" s="24"/>
      <c r="D5811" s="24"/>
      <c r="F5811" s="24"/>
      <c r="K5811" s="9" t="n">
        <f aca="false">IF($A5811="",0,IF(OR(N($D5811)=0,$D5811&amp;""=TOP!$C$5&amp;""),1,0))</f>
        <v>0</v>
      </c>
      <c r="L5811" s="27" t="n">
        <f aca="false">IF($K5811=0,0,IFERROR(INDEX(購買率算出!$P$6:$P$3005,MATCH($A5811&amp;"",購買率算出!$C$6:$C$3005,0)),0))</f>
        <v>0</v>
      </c>
    </row>
    <row r="5812" customFormat="false" ht="15" hidden="false" customHeight="false" outlineLevel="0" collapsed="false">
      <c r="A5812" s="24"/>
      <c r="D5812" s="24"/>
      <c r="F5812" s="24"/>
      <c r="K5812" s="9" t="n">
        <f aca="false">IF($A5812="",0,IF(OR(N($D5812)=0,$D5812&amp;""=TOP!$C$5&amp;""),1,0))</f>
        <v>0</v>
      </c>
      <c r="L5812" s="27" t="n">
        <f aca="false">IF($K5812=0,0,IFERROR(INDEX(購買率算出!$P$6:$P$3005,MATCH($A5812&amp;"",購買率算出!$C$6:$C$3005,0)),0))</f>
        <v>0</v>
      </c>
    </row>
    <row r="5813" customFormat="false" ht="15" hidden="false" customHeight="false" outlineLevel="0" collapsed="false">
      <c r="A5813" s="24"/>
      <c r="D5813" s="24"/>
      <c r="F5813" s="24"/>
      <c r="K5813" s="9" t="n">
        <f aca="false">IF($A5813="",0,IF(OR(N($D5813)=0,$D5813&amp;""=TOP!$C$5&amp;""),1,0))</f>
        <v>0</v>
      </c>
      <c r="L5813" s="27" t="n">
        <f aca="false">IF($K5813=0,0,IFERROR(INDEX(購買率算出!$P$6:$P$3005,MATCH($A5813&amp;"",購買率算出!$C$6:$C$3005,0)),0))</f>
        <v>0</v>
      </c>
    </row>
    <row r="5814" customFormat="false" ht="15" hidden="false" customHeight="false" outlineLevel="0" collapsed="false">
      <c r="A5814" s="24"/>
      <c r="D5814" s="24"/>
      <c r="F5814" s="24"/>
      <c r="K5814" s="9" t="n">
        <f aca="false">IF($A5814="",0,IF(OR(N($D5814)=0,$D5814&amp;""=TOP!$C$5&amp;""),1,0))</f>
        <v>0</v>
      </c>
      <c r="L5814" s="27" t="n">
        <f aca="false">IF($K5814=0,0,IFERROR(INDEX(購買率算出!$P$6:$P$3005,MATCH($A5814&amp;"",購買率算出!$C$6:$C$3005,0)),0))</f>
        <v>0</v>
      </c>
    </row>
    <row r="5815" customFormat="false" ht="15" hidden="false" customHeight="false" outlineLevel="0" collapsed="false">
      <c r="A5815" s="24"/>
      <c r="D5815" s="24"/>
      <c r="F5815" s="24"/>
      <c r="K5815" s="9" t="n">
        <f aca="false">IF($A5815="",0,IF(OR(N($D5815)=0,$D5815&amp;""=TOP!$C$5&amp;""),1,0))</f>
        <v>0</v>
      </c>
      <c r="L5815" s="27" t="n">
        <f aca="false">IF($K5815=0,0,IFERROR(INDEX(購買率算出!$P$6:$P$3005,MATCH($A5815&amp;"",購買率算出!$C$6:$C$3005,0)),0))</f>
        <v>0</v>
      </c>
    </row>
    <row r="5816" customFormat="false" ht="15" hidden="false" customHeight="false" outlineLevel="0" collapsed="false">
      <c r="A5816" s="24"/>
      <c r="D5816" s="24"/>
      <c r="F5816" s="24"/>
      <c r="K5816" s="9" t="n">
        <f aca="false">IF($A5816="",0,IF(OR(N($D5816)=0,$D5816&amp;""=TOP!$C$5&amp;""),1,0))</f>
        <v>0</v>
      </c>
      <c r="L5816" s="27" t="n">
        <f aca="false">IF($K5816=0,0,IFERROR(INDEX(購買率算出!$P$6:$P$3005,MATCH($A5816&amp;"",購買率算出!$C$6:$C$3005,0)),0))</f>
        <v>0</v>
      </c>
    </row>
    <row r="5817" customFormat="false" ht="15" hidden="false" customHeight="false" outlineLevel="0" collapsed="false">
      <c r="A5817" s="24"/>
      <c r="D5817" s="24"/>
      <c r="F5817" s="24"/>
      <c r="K5817" s="9" t="n">
        <f aca="false">IF($A5817="",0,IF(OR(N($D5817)=0,$D5817&amp;""=TOP!$C$5&amp;""),1,0))</f>
        <v>0</v>
      </c>
      <c r="L5817" s="27" t="n">
        <f aca="false">IF($K5817=0,0,IFERROR(INDEX(購買率算出!$P$6:$P$3005,MATCH($A5817&amp;"",購買率算出!$C$6:$C$3005,0)),0))</f>
        <v>0</v>
      </c>
    </row>
    <row r="5818" customFormat="false" ht="15" hidden="false" customHeight="false" outlineLevel="0" collapsed="false">
      <c r="A5818" s="24"/>
      <c r="D5818" s="24"/>
      <c r="F5818" s="24"/>
      <c r="K5818" s="9" t="n">
        <f aca="false">IF($A5818="",0,IF(OR(N($D5818)=0,$D5818&amp;""=TOP!$C$5&amp;""),1,0))</f>
        <v>0</v>
      </c>
      <c r="L5818" s="27" t="n">
        <f aca="false">IF($K5818=0,0,IFERROR(INDEX(購買率算出!$P$6:$P$3005,MATCH($A5818&amp;"",購買率算出!$C$6:$C$3005,0)),0))</f>
        <v>0</v>
      </c>
    </row>
    <row r="5819" customFormat="false" ht="15" hidden="false" customHeight="false" outlineLevel="0" collapsed="false">
      <c r="A5819" s="24"/>
      <c r="D5819" s="24"/>
      <c r="F5819" s="24"/>
      <c r="K5819" s="9" t="n">
        <f aca="false">IF($A5819="",0,IF(OR(N($D5819)=0,$D5819&amp;""=TOP!$C$5&amp;""),1,0))</f>
        <v>0</v>
      </c>
      <c r="L5819" s="27" t="n">
        <f aca="false">IF($K5819=0,0,IFERROR(INDEX(購買率算出!$P$6:$P$3005,MATCH($A5819&amp;"",購買率算出!$C$6:$C$3005,0)),0))</f>
        <v>0</v>
      </c>
    </row>
    <row r="5820" customFormat="false" ht="15" hidden="false" customHeight="false" outlineLevel="0" collapsed="false">
      <c r="A5820" s="24"/>
      <c r="D5820" s="24"/>
      <c r="F5820" s="24"/>
      <c r="K5820" s="9" t="n">
        <f aca="false">IF($A5820="",0,IF(OR(N($D5820)=0,$D5820&amp;""=TOP!$C$5&amp;""),1,0))</f>
        <v>0</v>
      </c>
      <c r="L5820" s="27" t="n">
        <f aca="false">IF($K5820=0,0,IFERROR(INDEX(購買率算出!$P$6:$P$3005,MATCH($A5820&amp;"",購買率算出!$C$6:$C$3005,0)),0))</f>
        <v>0</v>
      </c>
    </row>
    <row r="5821" customFormat="false" ht="15" hidden="false" customHeight="false" outlineLevel="0" collapsed="false">
      <c r="A5821" s="24"/>
      <c r="D5821" s="24"/>
      <c r="F5821" s="24"/>
      <c r="K5821" s="9" t="n">
        <f aca="false">IF($A5821="",0,IF(OR(N($D5821)=0,$D5821&amp;""=TOP!$C$5&amp;""),1,0))</f>
        <v>0</v>
      </c>
      <c r="L5821" s="27" t="n">
        <f aca="false">IF($K5821=0,0,IFERROR(INDEX(購買率算出!$P$6:$P$3005,MATCH($A5821&amp;"",購買率算出!$C$6:$C$3005,0)),0))</f>
        <v>0</v>
      </c>
    </row>
    <row r="5822" customFormat="false" ht="15" hidden="false" customHeight="false" outlineLevel="0" collapsed="false">
      <c r="A5822" s="24"/>
      <c r="D5822" s="24"/>
      <c r="F5822" s="24"/>
      <c r="K5822" s="9" t="n">
        <f aca="false">IF($A5822="",0,IF(OR(N($D5822)=0,$D5822&amp;""=TOP!$C$5&amp;""),1,0))</f>
        <v>0</v>
      </c>
      <c r="L5822" s="27" t="n">
        <f aca="false">IF($K5822=0,0,IFERROR(INDEX(購買率算出!$P$6:$P$3005,MATCH($A5822&amp;"",購買率算出!$C$6:$C$3005,0)),0))</f>
        <v>0</v>
      </c>
    </row>
    <row r="5823" customFormat="false" ht="15" hidden="false" customHeight="false" outlineLevel="0" collapsed="false">
      <c r="A5823" s="24"/>
      <c r="D5823" s="24"/>
      <c r="F5823" s="24"/>
      <c r="K5823" s="9" t="n">
        <f aca="false">IF($A5823="",0,IF(OR(N($D5823)=0,$D5823&amp;""=TOP!$C$5&amp;""),1,0))</f>
        <v>0</v>
      </c>
      <c r="L5823" s="27" t="n">
        <f aca="false">IF($K5823=0,0,IFERROR(INDEX(購買率算出!$P$6:$P$3005,MATCH($A5823&amp;"",購買率算出!$C$6:$C$3005,0)),0))</f>
        <v>0</v>
      </c>
    </row>
    <row r="5824" customFormat="false" ht="15" hidden="false" customHeight="false" outlineLevel="0" collapsed="false">
      <c r="A5824" s="24"/>
      <c r="D5824" s="24"/>
      <c r="F5824" s="24"/>
      <c r="K5824" s="9" t="n">
        <f aca="false">IF($A5824="",0,IF(OR(N($D5824)=0,$D5824&amp;""=TOP!$C$5&amp;""),1,0))</f>
        <v>0</v>
      </c>
      <c r="L5824" s="27" t="n">
        <f aca="false">IF($K5824=0,0,IFERROR(INDEX(購買率算出!$P$6:$P$3005,MATCH($A5824&amp;"",購買率算出!$C$6:$C$3005,0)),0))</f>
        <v>0</v>
      </c>
    </row>
    <row r="5825" customFormat="false" ht="15" hidden="false" customHeight="false" outlineLevel="0" collapsed="false">
      <c r="A5825" s="24"/>
      <c r="D5825" s="24"/>
      <c r="F5825" s="24"/>
      <c r="K5825" s="9" t="n">
        <f aca="false">IF($A5825="",0,IF(OR(N($D5825)=0,$D5825&amp;""=TOP!$C$5&amp;""),1,0))</f>
        <v>0</v>
      </c>
      <c r="L5825" s="27" t="n">
        <f aca="false">IF($K5825=0,0,IFERROR(INDEX(購買率算出!$P$6:$P$3005,MATCH($A5825&amp;"",購買率算出!$C$6:$C$3005,0)),0))</f>
        <v>0</v>
      </c>
    </row>
    <row r="5826" customFormat="false" ht="15" hidden="false" customHeight="false" outlineLevel="0" collapsed="false">
      <c r="A5826" s="24"/>
      <c r="D5826" s="24"/>
      <c r="F5826" s="24"/>
      <c r="K5826" s="9" t="n">
        <f aca="false">IF($A5826="",0,IF(OR(N($D5826)=0,$D5826&amp;""=TOP!$C$5&amp;""),1,0))</f>
        <v>0</v>
      </c>
      <c r="L5826" s="27" t="n">
        <f aca="false">IF($K5826=0,0,IFERROR(INDEX(購買率算出!$P$6:$P$3005,MATCH($A5826&amp;"",購買率算出!$C$6:$C$3005,0)),0))</f>
        <v>0</v>
      </c>
    </row>
    <row r="5827" customFormat="false" ht="15" hidden="false" customHeight="false" outlineLevel="0" collapsed="false">
      <c r="A5827" s="24"/>
      <c r="D5827" s="24"/>
      <c r="F5827" s="24"/>
      <c r="K5827" s="9" t="n">
        <f aca="false">IF($A5827="",0,IF(OR(N($D5827)=0,$D5827&amp;""=TOP!$C$5&amp;""),1,0))</f>
        <v>0</v>
      </c>
      <c r="L5827" s="27" t="n">
        <f aca="false">IF($K5827=0,0,IFERROR(INDEX(購買率算出!$P$6:$P$3005,MATCH($A5827&amp;"",購買率算出!$C$6:$C$3005,0)),0))</f>
        <v>0</v>
      </c>
    </row>
    <row r="5828" customFormat="false" ht="15" hidden="false" customHeight="false" outlineLevel="0" collapsed="false">
      <c r="A5828" s="24"/>
      <c r="D5828" s="24"/>
      <c r="F5828" s="24"/>
      <c r="K5828" s="9" t="n">
        <f aca="false">IF($A5828="",0,IF(OR(N($D5828)=0,$D5828&amp;""=TOP!$C$5&amp;""),1,0))</f>
        <v>0</v>
      </c>
      <c r="L5828" s="27" t="n">
        <f aca="false">IF($K5828=0,0,IFERROR(INDEX(購買率算出!$P$6:$P$3005,MATCH($A5828&amp;"",購買率算出!$C$6:$C$3005,0)),0))</f>
        <v>0</v>
      </c>
    </row>
    <row r="5829" customFormat="false" ht="15" hidden="false" customHeight="false" outlineLevel="0" collapsed="false">
      <c r="A5829" s="24"/>
      <c r="D5829" s="24"/>
      <c r="F5829" s="24"/>
      <c r="K5829" s="9" t="n">
        <f aca="false">IF($A5829="",0,IF(OR(N($D5829)=0,$D5829&amp;""=TOP!$C$5&amp;""),1,0))</f>
        <v>0</v>
      </c>
      <c r="L5829" s="27" t="n">
        <f aca="false">IF($K5829=0,0,IFERROR(INDEX(購買率算出!$P$6:$P$3005,MATCH($A5829&amp;"",購買率算出!$C$6:$C$3005,0)),0))</f>
        <v>0</v>
      </c>
    </row>
    <row r="5830" customFormat="false" ht="15" hidden="false" customHeight="false" outlineLevel="0" collapsed="false">
      <c r="A5830" s="24"/>
      <c r="D5830" s="24"/>
      <c r="F5830" s="24"/>
      <c r="K5830" s="9" t="n">
        <f aca="false">IF($A5830="",0,IF(OR(N($D5830)=0,$D5830&amp;""=TOP!$C$5&amp;""),1,0))</f>
        <v>0</v>
      </c>
      <c r="L5830" s="27" t="n">
        <f aca="false">IF($K5830=0,0,IFERROR(INDEX(購買率算出!$P$6:$P$3005,MATCH($A5830&amp;"",購買率算出!$C$6:$C$3005,0)),0))</f>
        <v>0</v>
      </c>
    </row>
    <row r="5831" customFormat="false" ht="15" hidden="false" customHeight="false" outlineLevel="0" collapsed="false">
      <c r="A5831" s="24"/>
      <c r="D5831" s="24"/>
      <c r="F5831" s="24"/>
      <c r="K5831" s="9" t="n">
        <f aca="false">IF($A5831="",0,IF(OR(N($D5831)=0,$D5831&amp;""=TOP!$C$5&amp;""),1,0))</f>
        <v>0</v>
      </c>
      <c r="L5831" s="27" t="n">
        <f aca="false">IF($K5831=0,0,IFERROR(INDEX(購買率算出!$P$6:$P$3005,MATCH($A5831&amp;"",購買率算出!$C$6:$C$3005,0)),0))</f>
        <v>0</v>
      </c>
    </row>
    <row r="5832" customFormat="false" ht="15" hidden="false" customHeight="false" outlineLevel="0" collapsed="false">
      <c r="A5832" s="24"/>
      <c r="D5832" s="24"/>
      <c r="F5832" s="24"/>
      <c r="K5832" s="9" t="n">
        <f aca="false">IF($A5832="",0,IF(OR(N($D5832)=0,$D5832&amp;""=TOP!$C$5&amp;""),1,0))</f>
        <v>0</v>
      </c>
      <c r="L5832" s="27" t="n">
        <f aca="false">IF($K5832=0,0,IFERROR(INDEX(購買率算出!$P$6:$P$3005,MATCH($A5832&amp;"",購買率算出!$C$6:$C$3005,0)),0))</f>
        <v>0</v>
      </c>
    </row>
    <row r="5833" customFormat="false" ht="15" hidden="false" customHeight="false" outlineLevel="0" collapsed="false">
      <c r="A5833" s="24"/>
      <c r="D5833" s="24"/>
      <c r="F5833" s="24"/>
      <c r="K5833" s="9" t="n">
        <f aca="false">IF($A5833="",0,IF(OR(N($D5833)=0,$D5833&amp;""=TOP!$C$5&amp;""),1,0))</f>
        <v>0</v>
      </c>
      <c r="L5833" s="27" t="n">
        <f aca="false">IF($K5833=0,0,IFERROR(INDEX(購買率算出!$P$6:$P$3005,MATCH($A5833&amp;"",購買率算出!$C$6:$C$3005,0)),0))</f>
        <v>0</v>
      </c>
    </row>
    <row r="5834" customFormat="false" ht="15" hidden="false" customHeight="false" outlineLevel="0" collapsed="false">
      <c r="A5834" s="24"/>
      <c r="D5834" s="24"/>
      <c r="F5834" s="24"/>
      <c r="K5834" s="9" t="n">
        <f aca="false">IF($A5834="",0,IF(OR(N($D5834)=0,$D5834&amp;""=TOP!$C$5&amp;""),1,0))</f>
        <v>0</v>
      </c>
      <c r="L5834" s="27" t="n">
        <f aca="false">IF($K5834=0,0,IFERROR(INDEX(購買率算出!$P$6:$P$3005,MATCH($A5834&amp;"",購買率算出!$C$6:$C$3005,0)),0))</f>
        <v>0</v>
      </c>
    </row>
    <row r="5835" customFormat="false" ht="15" hidden="false" customHeight="false" outlineLevel="0" collapsed="false">
      <c r="A5835" s="24"/>
      <c r="D5835" s="24"/>
      <c r="F5835" s="24"/>
      <c r="K5835" s="9" t="n">
        <f aca="false">IF($A5835="",0,IF(OR(N($D5835)=0,$D5835&amp;""=TOP!$C$5&amp;""),1,0))</f>
        <v>0</v>
      </c>
      <c r="L5835" s="27" t="n">
        <f aca="false">IF($K5835=0,0,IFERROR(INDEX(購買率算出!$P$6:$P$3005,MATCH($A5835&amp;"",購買率算出!$C$6:$C$3005,0)),0))</f>
        <v>0</v>
      </c>
    </row>
    <row r="5836" customFormat="false" ht="15" hidden="false" customHeight="false" outlineLevel="0" collapsed="false">
      <c r="A5836" s="24"/>
      <c r="D5836" s="24"/>
      <c r="F5836" s="24"/>
      <c r="K5836" s="9" t="n">
        <f aca="false">IF($A5836="",0,IF(OR(N($D5836)=0,$D5836&amp;""=TOP!$C$5&amp;""),1,0))</f>
        <v>0</v>
      </c>
      <c r="L5836" s="27" t="n">
        <f aca="false">IF($K5836=0,0,IFERROR(INDEX(購買率算出!$P$6:$P$3005,MATCH($A5836&amp;"",購買率算出!$C$6:$C$3005,0)),0))</f>
        <v>0</v>
      </c>
    </row>
    <row r="5837" customFormat="false" ht="15" hidden="false" customHeight="false" outlineLevel="0" collapsed="false">
      <c r="A5837" s="24"/>
      <c r="D5837" s="24"/>
      <c r="F5837" s="24"/>
      <c r="K5837" s="9" t="n">
        <f aca="false">IF($A5837="",0,IF(OR(N($D5837)=0,$D5837&amp;""=TOP!$C$5&amp;""),1,0))</f>
        <v>0</v>
      </c>
      <c r="L5837" s="27" t="n">
        <f aca="false">IF($K5837=0,0,IFERROR(INDEX(購買率算出!$P$6:$P$3005,MATCH($A5837&amp;"",購買率算出!$C$6:$C$3005,0)),0))</f>
        <v>0</v>
      </c>
    </row>
    <row r="5838" customFormat="false" ht="15" hidden="false" customHeight="false" outlineLevel="0" collapsed="false">
      <c r="A5838" s="24"/>
      <c r="D5838" s="24"/>
      <c r="F5838" s="24"/>
      <c r="K5838" s="9" t="n">
        <f aca="false">IF($A5838="",0,IF(OR(N($D5838)=0,$D5838&amp;""=TOP!$C$5&amp;""),1,0))</f>
        <v>0</v>
      </c>
      <c r="L5838" s="27" t="n">
        <f aca="false">IF($K5838=0,0,IFERROR(INDEX(購買率算出!$P$6:$P$3005,MATCH($A5838&amp;"",購買率算出!$C$6:$C$3005,0)),0))</f>
        <v>0</v>
      </c>
    </row>
    <row r="5839" customFormat="false" ht="15" hidden="false" customHeight="false" outlineLevel="0" collapsed="false">
      <c r="A5839" s="24"/>
      <c r="D5839" s="24"/>
      <c r="F5839" s="24"/>
      <c r="K5839" s="9" t="n">
        <f aca="false">IF($A5839="",0,IF(OR(N($D5839)=0,$D5839&amp;""=TOP!$C$5&amp;""),1,0))</f>
        <v>0</v>
      </c>
      <c r="L5839" s="27" t="n">
        <f aca="false">IF($K5839=0,0,IFERROR(INDEX(購買率算出!$P$6:$P$3005,MATCH($A5839&amp;"",購買率算出!$C$6:$C$3005,0)),0))</f>
        <v>0</v>
      </c>
    </row>
    <row r="5840" customFormat="false" ht="15" hidden="false" customHeight="false" outlineLevel="0" collapsed="false">
      <c r="A5840" s="24"/>
      <c r="D5840" s="24"/>
      <c r="F5840" s="24"/>
      <c r="K5840" s="9" t="n">
        <f aca="false">IF($A5840="",0,IF(OR(N($D5840)=0,$D5840&amp;""=TOP!$C$5&amp;""),1,0))</f>
        <v>0</v>
      </c>
      <c r="L5840" s="27" t="n">
        <f aca="false">IF($K5840=0,0,IFERROR(INDEX(購買率算出!$P$6:$P$3005,MATCH($A5840&amp;"",購買率算出!$C$6:$C$3005,0)),0))</f>
        <v>0</v>
      </c>
    </row>
    <row r="5841" customFormat="false" ht="15" hidden="false" customHeight="false" outlineLevel="0" collapsed="false">
      <c r="A5841" s="24"/>
      <c r="D5841" s="24"/>
      <c r="F5841" s="24"/>
      <c r="K5841" s="9" t="n">
        <f aca="false">IF($A5841="",0,IF(OR(N($D5841)=0,$D5841&amp;""=TOP!$C$5&amp;""),1,0))</f>
        <v>0</v>
      </c>
      <c r="L5841" s="27" t="n">
        <f aca="false">IF($K5841=0,0,IFERROR(INDEX(購買率算出!$P$6:$P$3005,MATCH($A5841&amp;"",購買率算出!$C$6:$C$3005,0)),0))</f>
        <v>0</v>
      </c>
    </row>
    <row r="5842" customFormat="false" ht="15" hidden="false" customHeight="false" outlineLevel="0" collapsed="false">
      <c r="A5842" s="24"/>
      <c r="D5842" s="24"/>
      <c r="F5842" s="24"/>
      <c r="K5842" s="9" t="n">
        <f aca="false">IF($A5842="",0,IF(OR(N($D5842)=0,$D5842&amp;""=TOP!$C$5&amp;""),1,0))</f>
        <v>0</v>
      </c>
      <c r="L5842" s="27" t="n">
        <f aca="false">IF($K5842=0,0,IFERROR(INDEX(購買率算出!$P$6:$P$3005,MATCH($A5842&amp;"",購買率算出!$C$6:$C$3005,0)),0))</f>
        <v>0</v>
      </c>
    </row>
    <row r="5843" customFormat="false" ht="15" hidden="false" customHeight="false" outlineLevel="0" collapsed="false">
      <c r="A5843" s="24"/>
      <c r="D5843" s="24"/>
      <c r="F5843" s="24"/>
      <c r="K5843" s="9" t="n">
        <f aca="false">IF($A5843="",0,IF(OR(N($D5843)=0,$D5843&amp;""=TOP!$C$5&amp;""),1,0))</f>
        <v>0</v>
      </c>
      <c r="L5843" s="27" t="n">
        <f aca="false">IF($K5843=0,0,IFERROR(INDEX(購買率算出!$P$6:$P$3005,MATCH($A5843&amp;"",購買率算出!$C$6:$C$3005,0)),0))</f>
        <v>0</v>
      </c>
    </row>
    <row r="5844" customFormat="false" ht="15" hidden="false" customHeight="false" outlineLevel="0" collapsed="false">
      <c r="A5844" s="24"/>
      <c r="D5844" s="24"/>
      <c r="F5844" s="24"/>
      <c r="K5844" s="9" t="n">
        <f aca="false">IF($A5844="",0,IF(OR(N($D5844)=0,$D5844&amp;""=TOP!$C$5&amp;""),1,0))</f>
        <v>0</v>
      </c>
      <c r="L5844" s="27" t="n">
        <f aca="false">IF($K5844=0,0,IFERROR(INDEX(購買率算出!$P$6:$P$3005,MATCH($A5844&amp;"",購買率算出!$C$6:$C$3005,0)),0))</f>
        <v>0</v>
      </c>
    </row>
    <row r="5845" customFormat="false" ht="15" hidden="false" customHeight="false" outlineLevel="0" collapsed="false">
      <c r="A5845" s="24"/>
      <c r="D5845" s="24"/>
      <c r="F5845" s="24"/>
      <c r="K5845" s="9" t="n">
        <f aca="false">IF($A5845="",0,IF(OR(N($D5845)=0,$D5845&amp;""=TOP!$C$5&amp;""),1,0))</f>
        <v>0</v>
      </c>
      <c r="L5845" s="27" t="n">
        <f aca="false">IF($K5845=0,0,IFERROR(INDEX(購買率算出!$P$6:$P$3005,MATCH($A5845&amp;"",購買率算出!$C$6:$C$3005,0)),0))</f>
        <v>0</v>
      </c>
    </row>
    <row r="5846" customFormat="false" ht="15" hidden="false" customHeight="false" outlineLevel="0" collapsed="false">
      <c r="A5846" s="24"/>
      <c r="D5846" s="24"/>
      <c r="F5846" s="24"/>
      <c r="K5846" s="9" t="n">
        <f aca="false">IF($A5846="",0,IF(OR(N($D5846)=0,$D5846&amp;""=TOP!$C$5&amp;""),1,0))</f>
        <v>0</v>
      </c>
      <c r="L5846" s="27" t="n">
        <f aca="false">IF($K5846=0,0,IFERROR(INDEX(購買率算出!$P$6:$P$3005,MATCH($A5846&amp;"",購買率算出!$C$6:$C$3005,0)),0))</f>
        <v>0</v>
      </c>
    </row>
    <row r="5847" customFormat="false" ht="15" hidden="false" customHeight="false" outlineLevel="0" collapsed="false">
      <c r="A5847" s="24"/>
      <c r="D5847" s="24"/>
      <c r="F5847" s="24"/>
      <c r="K5847" s="9" t="n">
        <f aca="false">IF($A5847="",0,IF(OR(N($D5847)=0,$D5847&amp;""=TOP!$C$5&amp;""),1,0))</f>
        <v>0</v>
      </c>
      <c r="L5847" s="27" t="n">
        <f aca="false">IF($K5847=0,0,IFERROR(INDEX(購買率算出!$P$6:$P$3005,MATCH($A5847&amp;"",購買率算出!$C$6:$C$3005,0)),0))</f>
        <v>0</v>
      </c>
    </row>
    <row r="5848" customFormat="false" ht="15" hidden="false" customHeight="false" outlineLevel="0" collapsed="false">
      <c r="A5848" s="24"/>
      <c r="D5848" s="24"/>
      <c r="F5848" s="24"/>
      <c r="K5848" s="9" t="n">
        <f aca="false">IF($A5848="",0,IF(OR(N($D5848)=0,$D5848&amp;""=TOP!$C$5&amp;""),1,0))</f>
        <v>0</v>
      </c>
      <c r="L5848" s="27" t="n">
        <f aca="false">IF($K5848=0,0,IFERROR(INDEX(購買率算出!$P$6:$P$3005,MATCH($A5848&amp;"",購買率算出!$C$6:$C$3005,0)),0))</f>
        <v>0</v>
      </c>
    </row>
    <row r="5849" customFormat="false" ht="15" hidden="false" customHeight="false" outlineLevel="0" collapsed="false">
      <c r="A5849" s="24"/>
      <c r="D5849" s="24"/>
      <c r="F5849" s="24"/>
      <c r="K5849" s="9" t="n">
        <f aca="false">IF($A5849="",0,IF(OR(N($D5849)=0,$D5849&amp;""=TOP!$C$5&amp;""),1,0))</f>
        <v>0</v>
      </c>
      <c r="L5849" s="27" t="n">
        <f aca="false">IF($K5849=0,0,IFERROR(INDEX(購買率算出!$P$6:$P$3005,MATCH($A5849&amp;"",購買率算出!$C$6:$C$3005,0)),0))</f>
        <v>0</v>
      </c>
    </row>
    <row r="5850" customFormat="false" ht="15" hidden="false" customHeight="false" outlineLevel="0" collapsed="false">
      <c r="A5850" s="24"/>
      <c r="D5850" s="24"/>
      <c r="F5850" s="24"/>
      <c r="K5850" s="9" t="n">
        <f aca="false">IF($A5850="",0,IF(OR(N($D5850)=0,$D5850&amp;""=TOP!$C$5&amp;""),1,0))</f>
        <v>0</v>
      </c>
      <c r="L5850" s="27" t="n">
        <f aca="false">IF($K5850=0,0,IFERROR(INDEX(購買率算出!$P$6:$P$3005,MATCH($A5850&amp;"",購買率算出!$C$6:$C$3005,0)),0))</f>
        <v>0</v>
      </c>
    </row>
    <row r="5851" customFormat="false" ht="15" hidden="false" customHeight="false" outlineLevel="0" collapsed="false">
      <c r="A5851" s="24"/>
      <c r="D5851" s="24"/>
      <c r="F5851" s="24"/>
      <c r="K5851" s="9" t="n">
        <f aca="false">IF($A5851="",0,IF(OR(N($D5851)=0,$D5851&amp;""=TOP!$C$5&amp;""),1,0))</f>
        <v>0</v>
      </c>
      <c r="L5851" s="27" t="n">
        <f aca="false">IF($K5851=0,0,IFERROR(INDEX(購買率算出!$P$6:$P$3005,MATCH($A5851&amp;"",購買率算出!$C$6:$C$3005,0)),0))</f>
        <v>0</v>
      </c>
    </row>
    <row r="5852" customFormat="false" ht="15" hidden="false" customHeight="false" outlineLevel="0" collapsed="false">
      <c r="A5852" s="24"/>
      <c r="D5852" s="24"/>
      <c r="F5852" s="24"/>
      <c r="K5852" s="9" t="n">
        <f aca="false">IF($A5852="",0,IF(OR(N($D5852)=0,$D5852&amp;""=TOP!$C$5&amp;""),1,0))</f>
        <v>0</v>
      </c>
      <c r="L5852" s="27" t="n">
        <f aca="false">IF($K5852=0,0,IFERROR(INDEX(購買率算出!$P$6:$P$3005,MATCH($A5852&amp;"",購買率算出!$C$6:$C$3005,0)),0))</f>
        <v>0</v>
      </c>
    </row>
    <row r="5853" customFormat="false" ht="15" hidden="false" customHeight="false" outlineLevel="0" collapsed="false">
      <c r="A5853" s="24"/>
      <c r="D5853" s="24"/>
      <c r="F5853" s="24"/>
      <c r="K5853" s="9" t="n">
        <f aca="false">IF($A5853="",0,IF(OR(N($D5853)=0,$D5853&amp;""=TOP!$C$5&amp;""),1,0))</f>
        <v>0</v>
      </c>
      <c r="L5853" s="27" t="n">
        <f aca="false">IF($K5853=0,0,IFERROR(INDEX(購買率算出!$P$6:$P$3005,MATCH($A5853&amp;"",購買率算出!$C$6:$C$3005,0)),0))</f>
        <v>0</v>
      </c>
    </row>
    <row r="5854" customFormat="false" ht="15" hidden="false" customHeight="false" outlineLevel="0" collapsed="false">
      <c r="A5854" s="24"/>
      <c r="D5854" s="24"/>
      <c r="F5854" s="24"/>
      <c r="K5854" s="9" t="n">
        <f aca="false">IF($A5854="",0,IF(OR(N($D5854)=0,$D5854&amp;""=TOP!$C$5&amp;""),1,0))</f>
        <v>0</v>
      </c>
      <c r="L5854" s="27" t="n">
        <f aca="false">IF($K5854=0,0,IFERROR(INDEX(購買率算出!$P$6:$P$3005,MATCH($A5854&amp;"",購買率算出!$C$6:$C$3005,0)),0))</f>
        <v>0</v>
      </c>
    </row>
    <row r="5855" customFormat="false" ht="15" hidden="false" customHeight="false" outlineLevel="0" collapsed="false">
      <c r="A5855" s="24"/>
      <c r="D5855" s="24"/>
      <c r="F5855" s="24"/>
      <c r="K5855" s="9" t="n">
        <f aca="false">IF($A5855="",0,IF(OR(N($D5855)=0,$D5855&amp;""=TOP!$C$5&amp;""),1,0))</f>
        <v>0</v>
      </c>
      <c r="L5855" s="27" t="n">
        <f aca="false">IF($K5855=0,0,IFERROR(INDEX(購買率算出!$P$6:$P$3005,MATCH($A5855&amp;"",購買率算出!$C$6:$C$3005,0)),0))</f>
        <v>0</v>
      </c>
    </row>
    <row r="5856" customFormat="false" ht="15" hidden="false" customHeight="false" outlineLevel="0" collapsed="false">
      <c r="A5856" s="24"/>
      <c r="D5856" s="24"/>
      <c r="F5856" s="24"/>
      <c r="K5856" s="9" t="n">
        <f aca="false">IF($A5856="",0,IF(OR(N($D5856)=0,$D5856&amp;""=TOP!$C$5&amp;""),1,0))</f>
        <v>0</v>
      </c>
      <c r="L5856" s="27" t="n">
        <f aca="false">IF($K5856=0,0,IFERROR(INDEX(購買率算出!$P$6:$P$3005,MATCH($A5856&amp;"",購買率算出!$C$6:$C$3005,0)),0))</f>
        <v>0</v>
      </c>
    </row>
    <row r="5857" customFormat="false" ht="15" hidden="false" customHeight="false" outlineLevel="0" collapsed="false">
      <c r="A5857" s="24"/>
      <c r="D5857" s="24"/>
      <c r="F5857" s="24"/>
      <c r="K5857" s="9" t="n">
        <f aca="false">IF($A5857="",0,IF(OR(N($D5857)=0,$D5857&amp;""=TOP!$C$5&amp;""),1,0))</f>
        <v>0</v>
      </c>
      <c r="L5857" s="27" t="n">
        <f aca="false">IF($K5857=0,0,IFERROR(INDEX(購買率算出!$P$6:$P$3005,MATCH($A5857&amp;"",購買率算出!$C$6:$C$3005,0)),0))</f>
        <v>0</v>
      </c>
    </row>
    <row r="5858" customFormat="false" ht="15" hidden="false" customHeight="false" outlineLevel="0" collapsed="false">
      <c r="A5858" s="24"/>
      <c r="D5858" s="24"/>
      <c r="F5858" s="24"/>
      <c r="K5858" s="9" t="n">
        <f aca="false">IF($A5858="",0,IF(OR(N($D5858)=0,$D5858&amp;""=TOP!$C$5&amp;""),1,0))</f>
        <v>0</v>
      </c>
      <c r="L5858" s="27" t="n">
        <f aca="false">IF($K5858=0,0,IFERROR(INDEX(購買率算出!$P$6:$P$3005,MATCH($A5858&amp;"",購買率算出!$C$6:$C$3005,0)),0))</f>
        <v>0</v>
      </c>
    </row>
    <row r="5859" customFormat="false" ht="15" hidden="false" customHeight="false" outlineLevel="0" collapsed="false">
      <c r="A5859" s="24"/>
      <c r="D5859" s="24"/>
      <c r="F5859" s="24"/>
      <c r="K5859" s="9" t="n">
        <f aca="false">IF($A5859="",0,IF(OR(N($D5859)=0,$D5859&amp;""=TOP!$C$5&amp;""),1,0))</f>
        <v>0</v>
      </c>
      <c r="L5859" s="27" t="n">
        <f aca="false">IF($K5859=0,0,IFERROR(INDEX(購買率算出!$P$6:$P$3005,MATCH($A5859&amp;"",購買率算出!$C$6:$C$3005,0)),0))</f>
        <v>0</v>
      </c>
    </row>
    <row r="5860" customFormat="false" ht="15" hidden="false" customHeight="false" outlineLevel="0" collapsed="false">
      <c r="A5860" s="24"/>
      <c r="D5860" s="24"/>
      <c r="F5860" s="24"/>
      <c r="K5860" s="9" t="n">
        <f aca="false">IF($A5860="",0,IF(OR(N($D5860)=0,$D5860&amp;""=TOP!$C$5&amp;""),1,0))</f>
        <v>0</v>
      </c>
      <c r="L5860" s="27" t="n">
        <f aca="false">IF($K5860=0,0,IFERROR(INDEX(購買率算出!$P$6:$P$3005,MATCH($A5860&amp;"",購買率算出!$C$6:$C$3005,0)),0))</f>
        <v>0</v>
      </c>
    </row>
    <row r="5861" customFormat="false" ht="15" hidden="false" customHeight="false" outlineLevel="0" collapsed="false">
      <c r="A5861" s="24"/>
      <c r="D5861" s="24"/>
      <c r="F5861" s="24"/>
      <c r="K5861" s="9" t="n">
        <f aca="false">IF($A5861="",0,IF(OR(N($D5861)=0,$D5861&amp;""=TOP!$C$5&amp;""),1,0))</f>
        <v>0</v>
      </c>
      <c r="L5861" s="27" t="n">
        <f aca="false">IF($K5861=0,0,IFERROR(INDEX(購買率算出!$P$6:$P$3005,MATCH($A5861&amp;"",購買率算出!$C$6:$C$3005,0)),0))</f>
        <v>0</v>
      </c>
    </row>
    <row r="5862" customFormat="false" ht="15" hidden="false" customHeight="false" outlineLevel="0" collapsed="false">
      <c r="A5862" s="24"/>
      <c r="D5862" s="24"/>
      <c r="F5862" s="24"/>
      <c r="K5862" s="9" t="n">
        <f aca="false">IF($A5862="",0,IF(OR(N($D5862)=0,$D5862&amp;""=TOP!$C$5&amp;""),1,0))</f>
        <v>0</v>
      </c>
      <c r="L5862" s="27" t="n">
        <f aca="false">IF($K5862=0,0,IFERROR(INDEX(購買率算出!$P$6:$P$3005,MATCH($A5862&amp;"",購買率算出!$C$6:$C$3005,0)),0))</f>
        <v>0</v>
      </c>
    </row>
    <row r="5863" customFormat="false" ht="15" hidden="false" customHeight="false" outlineLevel="0" collapsed="false">
      <c r="A5863" s="24"/>
      <c r="D5863" s="24"/>
      <c r="F5863" s="24"/>
      <c r="K5863" s="9" t="n">
        <f aca="false">IF($A5863="",0,IF(OR(N($D5863)=0,$D5863&amp;""=TOP!$C$5&amp;""),1,0))</f>
        <v>0</v>
      </c>
      <c r="L5863" s="27" t="n">
        <f aca="false">IF($K5863=0,0,IFERROR(INDEX(購買率算出!$P$6:$P$3005,MATCH($A5863&amp;"",購買率算出!$C$6:$C$3005,0)),0))</f>
        <v>0</v>
      </c>
    </row>
    <row r="5864" customFormat="false" ht="15" hidden="false" customHeight="false" outlineLevel="0" collapsed="false">
      <c r="A5864" s="24"/>
      <c r="D5864" s="24"/>
      <c r="F5864" s="24"/>
      <c r="K5864" s="9" t="n">
        <f aca="false">IF($A5864="",0,IF(OR(N($D5864)=0,$D5864&amp;""=TOP!$C$5&amp;""),1,0))</f>
        <v>0</v>
      </c>
      <c r="L5864" s="27" t="n">
        <f aca="false">IF($K5864=0,0,IFERROR(INDEX(購買率算出!$P$6:$P$3005,MATCH($A5864&amp;"",購買率算出!$C$6:$C$3005,0)),0))</f>
        <v>0</v>
      </c>
    </row>
    <row r="5865" customFormat="false" ht="15" hidden="false" customHeight="false" outlineLevel="0" collapsed="false">
      <c r="A5865" s="24"/>
      <c r="D5865" s="24"/>
      <c r="F5865" s="24"/>
      <c r="K5865" s="9" t="n">
        <f aca="false">IF($A5865="",0,IF(OR(N($D5865)=0,$D5865&amp;""=TOP!$C$5&amp;""),1,0))</f>
        <v>0</v>
      </c>
      <c r="L5865" s="27" t="n">
        <f aca="false">IF($K5865=0,0,IFERROR(INDEX(購買率算出!$P$6:$P$3005,MATCH($A5865&amp;"",購買率算出!$C$6:$C$3005,0)),0))</f>
        <v>0</v>
      </c>
    </row>
    <row r="5866" customFormat="false" ht="15" hidden="false" customHeight="false" outlineLevel="0" collapsed="false">
      <c r="A5866" s="24"/>
      <c r="D5866" s="24"/>
      <c r="F5866" s="24"/>
      <c r="K5866" s="9" t="n">
        <f aca="false">IF($A5866="",0,IF(OR(N($D5866)=0,$D5866&amp;""=TOP!$C$5&amp;""),1,0))</f>
        <v>0</v>
      </c>
      <c r="L5866" s="27" t="n">
        <f aca="false">IF($K5866=0,0,IFERROR(INDEX(購買率算出!$P$6:$P$3005,MATCH($A5866&amp;"",購買率算出!$C$6:$C$3005,0)),0))</f>
        <v>0</v>
      </c>
    </row>
    <row r="5867" customFormat="false" ht="15" hidden="false" customHeight="false" outlineLevel="0" collapsed="false">
      <c r="A5867" s="24"/>
      <c r="D5867" s="24"/>
      <c r="F5867" s="24"/>
      <c r="K5867" s="9" t="n">
        <f aca="false">IF($A5867="",0,IF(OR(N($D5867)=0,$D5867&amp;""=TOP!$C$5&amp;""),1,0))</f>
        <v>0</v>
      </c>
      <c r="L5867" s="27" t="n">
        <f aca="false">IF($K5867=0,0,IFERROR(INDEX(購買率算出!$P$6:$P$3005,MATCH($A5867&amp;"",購買率算出!$C$6:$C$3005,0)),0))</f>
        <v>0</v>
      </c>
    </row>
    <row r="5868" customFormat="false" ht="15" hidden="false" customHeight="false" outlineLevel="0" collapsed="false">
      <c r="A5868" s="24"/>
      <c r="D5868" s="24"/>
      <c r="F5868" s="24"/>
      <c r="K5868" s="9" t="n">
        <f aca="false">IF($A5868="",0,IF(OR(N($D5868)=0,$D5868&amp;""=TOP!$C$5&amp;""),1,0))</f>
        <v>0</v>
      </c>
      <c r="L5868" s="27" t="n">
        <f aca="false">IF($K5868=0,0,IFERROR(INDEX(購買率算出!$P$6:$P$3005,MATCH($A5868&amp;"",購買率算出!$C$6:$C$3005,0)),0))</f>
        <v>0</v>
      </c>
    </row>
    <row r="5869" customFormat="false" ht="15" hidden="false" customHeight="false" outlineLevel="0" collapsed="false">
      <c r="A5869" s="24"/>
      <c r="D5869" s="24"/>
      <c r="F5869" s="24"/>
      <c r="K5869" s="9" t="n">
        <f aca="false">IF($A5869="",0,IF(OR(N($D5869)=0,$D5869&amp;""=TOP!$C$5&amp;""),1,0))</f>
        <v>0</v>
      </c>
      <c r="L5869" s="27" t="n">
        <f aca="false">IF($K5869=0,0,IFERROR(INDEX(購買率算出!$P$6:$P$3005,MATCH($A5869&amp;"",購買率算出!$C$6:$C$3005,0)),0))</f>
        <v>0</v>
      </c>
    </row>
    <row r="5870" customFormat="false" ht="15" hidden="false" customHeight="false" outlineLevel="0" collapsed="false">
      <c r="A5870" s="24"/>
      <c r="D5870" s="24"/>
      <c r="F5870" s="24"/>
      <c r="K5870" s="9" t="n">
        <f aca="false">IF($A5870="",0,IF(OR(N($D5870)=0,$D5870&amp;""=TOP!$C$5&amp;""),1,0))</f>
        <v>0</v>
      </c>
      <c r="L5870" s="27" t="n">
        <f aca="false">IF($K5870=0,0,IFERROR(INDEX(購買率算出!$P$6:$P$3005,MATCH($A5870&amp;"",購買率算出!$C$6:$C$3005,0)),0))</f>
        <v>0</v>
      </c>
    </row>
    <row r="5871" customFormat="false" ht="15" hidden="false" customHeight="false" outlineLevel="0" collapsed="false">
      <c r="A5871" s="24"/>
      <c r="D5871" s="24"/>
      <c r="F5871" s="24"/>
      <c r="K5871" s="9" t="n">
        <f aca="false">IF($A5871="",0,IF(OR(N($D5871)=0,$D5871&amp;""=TOP!$C$5&amp;""),1,0))</f>
        <v>0</v>
      </c>
      <c r="L5871" s="27" t="n">
        <f aca="false">IF($K5871=0,0,IFERROR(INDEX(購買率算出!$P$6:$P$3005,MATCH($A5871&amp;"",購買率算出!$C$6:$C$3005,0)),0))</f>
        <v>0</v>
      </c>
    </row>
    <row r="5872" customFormat="false" ht="15" hidden="false" customHeight="false" outlineLevel="0" collapsed="false">
      <c r="A5872" s="24"/>
      <c r="D5872" s="24"/>
      <c r="F5872" s="24"/>
      <c r="K5872" s="9" t="n">
        <f aca="false">IF($A5872="",0,IF(OR(N($D5872)=0,$D5872&amp;""=TOP!$C$5&amp;""),1,0))</f>
        <v>0</v>
      </c>
      <c r="L5872" s="27" t="n">
        <f aca="false">IF($K5872=0,0,IFERROR(INDEX(購買率算出!$P$6:$P$3005,MATCH($A5872&amp;"",購買率算出!$C$6:$C$3005,0)),0))</f>
        <v>0</v>
      </c>
    </row>
    <row r="5873" customFormat="false" ht="15" hidden="false" customHeight="false" outlineLevel="0" collapsed="false">
      <c r="A5873" s="24"/>
      <c r="D5873" s="24"/>
      <c r="F5873" s="24"/>
      <c r="K5873" s="9" t="n">
        <f aca="false">IF($A5873="",0,IF(OR(N($D5873)=0,$D5873&amp;""=TOP!$C$5&amp;""),1,0))</f>
        <v>0</v>
      </c>
      <c r="L5873" s="27" t="n">
        <f aca="false">IF($K5873=0,0,IFERROR(INDEX(購買率算出!$P$6:$P$3005,MATCH($A5873&amp;"",購買率算出!$C$6:$C$3005,0)),0))</f>
        <v>0</v>
      </c>
    </row>
    <row r="5874" customFormat="false" ht="15" hidden="false" customHeight="false" outlineLevel="0" collapsed="false">
      <c r="A5874" s="24"/>
      <c r="D5874" s="24"/>
      <c r="F5874" s="24"/>
      <c r="K5874" s="9" t="n">
        <f aca="false">IF($A5874="",0,IF(OR(N($D5874)=0,$D5874&amp;""=TOP!$C$5&amp;""),1,0))</f>
        <v>0</v>
      </c>
      <c r="L5874" s="27" t="n">
        <f aca="false">IF($K5874=0,0,IFERROR(INDEX(購買率算出!$P$6:$P$3005,MATCH($A5874&amp;"",購買率算出!$C$6:$C$3005,0)),0))</f>
        <v>0</v>
      </c>
    </row>
    <row r="5875" customFormat="false" ht="15" hidden="false" customHeight="false" outlineLevel="0" collapsed="false">
      <c r="A5875" s="24"/>
      <c r="D5875" s="24"/>
      <c r="F5875" s="24"/>
      <c r="K5875" s="9" t="n">
        <f aca="false">IF($A5875="",0,IF(OR(N($D5875)=0,$D5875&amp;""=TOP!$C$5&amp;""),1,0))</f>
        <v>0</v>
      </c>
      <c r="L5875" s="27" t="n">
        <f aca="false">IF($K5875=0,0,IFERROR(INDEX(購買率算出!$P$6:$P$3005,MATCH($A5875&amp;"",購買率算出!$C$6:$C$3005,0)),0))</f>
        <v>0</v>
      </c>
    </row>
    <row r="5876" customFormat="false" ht="15" hidden="false" customHeight="false" outlineLevel="0" collapsed="false">
      <c r="A5876" s="24"/>
      <c r="D5876" s="24"/>
      <c r="F5876" s="24"/>
      <c r="K5876" s="9" t="n">
        <f aca="false">IF($A5876="",0,IF(OR(N($D5876)=0,$D5876&amp;""=TOP!$C$5&amp;""),1,0))</f>
        <v>0</v>
      </c>
      <c r="L5876" s="27" t="n">
        <f aca="false">IF($K5876=0,0,IFERROR(INDEX(購買率算出!$P$6:$P$3005,MATCH($A5876&amp;"",購買率算出!$C$6:$C$3005,0)),0))</f>
        <v>0</v>
      </c>
    </row>
    <row r="5877" customFormat="false" ht="15" hidden="false" customHeight="false" outlineLevel="0" collapsed="false">
      <c r="A5877" s="24"/>
      <c r="D5877" s="24"/>
      <c r="F5877" s="24"/>
      <c r="K5877" s="9" t="n">
        <f aca="false">IF($A5877="",0,IF(OR(N($D5877)=0,$D5877&amp;""=TOP!$C$5&amp;""),1,0))</f>
        <v>0</v>
      </c>
      <c r="L5877" s="27" t="n">
        <f aca="false">IF($K5877=0,0,IFERROR(INDEX(購買率算出!$P$6:$P$3005,MATCH($A5877&amp;"",購買率算出!$C$6:$C$3005,0)),0))</f>
        <v>0</v>
      </c>
    </row>
    <row r="5878" customFormat="false" ht="15" hidden="false" customHeight="false" outlineLevel="0" collapsed="false">
      <c r="A5878" s="24"/>
      <c r="D5878" s="24"/>
      <c r="F5878" s="24"/>
      <c r="K5878" s="9" t="n">
        <f aca="false">IF($A5878="",0,IF(OR(N($D5878)=0,$D5878&amp;""=TOP!$C$5&amp;""),1,0))</f>
        <v>0</v>
      </c>
      <c r="L5878" s="27" t="n">
        <f aca="false">IF($K5878=0,0,IFERROR(INDEX(購買率算出!$P$6:$P$3005,MATCH($A5878&amp;"",購買率算出!$C$6:$C$3005,0)),0))</f>
        <v>0</v>
      </c>
    </row>
    <row r="5879" customFormat="false" ht="15" hidden="false" customHeight="false" outlineLevel="0" collapsed="false">
      <c r="A5879" s="24"/>
      <c r="D5879" s="24"/>
      <c r="F5879" s="24"/>
      <c r="K5879" s="9" t="n">
        <f aca="false">IF($A5879="",0,IF(OR(N($D5879)=0,$D5879&amp;""=TOP!$C$5&amp;""),1,0))</f>
        <v>0</v>
      </c>
      <c r="L5879" s="27" t="n">
        <f aca="false">IF($K5879=0,0,IFERROR(INDEX(購買率算出!$P$6:$P$3005,MATCH($A5879&amp;"",購買率算出!$C$6:$C$3005,0)),0))</f>
        <v>0</v>
      </c>
    </row>
    <row r="5880" customFormat="false" ht="15" hidden="false" customHeight="false" outlineLevel="0" collapsed="false">
      <c r="A5880" s="24"/>
      <c r="D5880" s="24"/>
      <c r="F5880" s="24"/>
      <c r="K5880" s="9" t="n">
        <f aca="false">IF($A5880="",0,IF(OR(N($D5880)=0,$D5880&amp;""=TOP!$C$5&amp;""),1,0))</f>
        <v>0</v>
      </c>
      <c r="L5880" s="27" t="n">
        <f aca="false">IF($K5880=0,0,IFERROR(INDEX(購買率算出!$P$6:$P$3005,MATCH($A5880&amp;"",購買率算出!$C$6:$C$3005,0)),0))</f>
        <v>0</v>
      </c>
    </row>
    <row r="5881" customFormat="false" ht="15" hidden="false" customHeight="false" outlineLevel="0" collapsed="false">
      <c r="A5881" s="24"/>
      <c r="D5881" s="24"/>
      <c r="F5881" s="24"/>
      <c r="K5881" s="9" t="n">
        <f aca="false">IF($A5881="",0,IF(OR(N($D5881)=0,$D5881&amp;""=TOP!$C$5&amp;""),1,0))</f>
        <v>0</v>
      </c>
      <c r="L5881" s="27" t="n">
        <f aca="false">IF($K5881=0,0,IFERROR(INDEX(購買率算出!$P$6:$P$3005,MATCH($A5881&amp;"",購買率算出!$C$6:$C$3005,0)),0))</f>
        <v>0</v>
      </c>
    </row>
    <row r="5882" customFormat="false" ht="15" hidden="false" customHeight="false" outlineLevel="0" collapsed="false">
      <c r="A5882" s="24"/>
      <c r="D5882" s="24"/>
      <c r="F5882" s="24"/>
      <c r="K5882" s="9" t="n">
        <f aca="false">IF($A5882="",0,IF(OR(N($D5882)=0,$D5882&amp;""=TOP!$C$5&amp;""),1,0))</f>
        <v>0</v>
      </c>
      <c r="L5882" s="27" t="n">
        <f aca="false">IF($K5882=0,0,IFERROR(INDEX(購買率算出!$P$6:$P$3005,MATCH($A5882&amp;"",購買率算出!$C$6:$C$3005,0)),0))</f>
        <v>0</v>
      </c>
    </row>
    <row r="5883" customFormat="false" ht="15" hidden="false" customHeight="false" outlineLevel="0" collapsed="false">
      <c r="A5883" s="24"/>
      <c r="D5883" s="24"/>
      <c r="F5883" s="24"/>
      <c r="K5883" s="9" t="n">
        <f aca="false">IF($A5883="",0,IF(OR(N($D5883)=0,$D5883&amp;""=TOP!$C$5&amp;""),1,0))</f>
        <v>0</v>
      </c>
      <c r="L5883" s="27" t="n">
        <f aca="false">IF($K5883=0,0,IFERROR(INDEX(購買率算出!$P$6:$P$3005,MATCH($A5883&amp;"",購買率算出!$C$6:$C$3005,0)),0))</f>
        <v>0</v>
      </c>
    </row>
    <row r="5884" customFormat="false" ht="15" hidden="false" customHeight="false" outlineLevel="0" collapsed="false">
      <c r="A5884" s="24"/>
      <c r="D5884" s="24"/>
      <c r="F5884" s="24"/>
      <c r="K5884" s="9" t="n">
        <f aca="false">IF($A5884="",0,IF(OR(N($D5884)=0,$D5884&amp;""=TOP!$C$5&amp;""),1,0))</f>
        <v>0</v>
      </c>
      <c r="L5884" s="27" t="n">
        <f aca="false">IF($K5884=0,0,IFERROR(INDEX(購買率算出!$P$6:$P$3005,MATCH($A5884&amp;"",購買率算出!$C$6:$C$3005,0)),0))</f>
        <v>0</v>
      </c>
    </row>
    <row r="5885" customFormat="false" ht="15" hidden="false" customHeight="false" outlineLevel="0" collapsed="false">
      <c r="A5885" s="24"/>
      <c r="D5885" s="24"/>
      <c r="F5885" s="24"/>
      <c r="K5885" s="9" t="n">
        <f aca="false">IF($A5885="",0,IF(OR(N($D5885)=0,$D5885&amp;""=TOP!$C$5&amp;""),1,0))</f>
        <v>0</v>
      </c>
      <c r="L5885" s="27" t="n">
        <f aca="false">IF($K5885=0,0,IFERROR(INDEX(購買率算出!$P$6:$P$3005,MATCH($A5885&amp;"",購買率算出!$C$6:$C$3005,0)),0))</f>
        <v>0</v>
      </c>
    </row>
    <row r="5886" customFormat="false" ht="15" hidden="false" customHeight="false" outlineLevel="0" collapsed="false">
      <c r="A5886" s="24"/>
      <c r="D5886" s="24"/>
      <c r="F5886" s="24"/>
      <c r="K5886" s="9" t="n">
        <f aca="false">IF($A5886="",0,IF(OR(N($D5886)=0,$D5886&amp;""=TOP!$C$5&amp;""),1,0))</f>
        <v>0</v>
      </c>
      <c r="L5886" s="27" t="n">
        <f aca="false">IF($K5886=0,0,IFERROR(INDEX(購買率算出!$P$6:$P$3005,MATCH($A5886&amp;"",購買率算出!$C$6:$C$3005,0)),0))</f>
        <v>0</v>
      </c>
    </row>
    <row r="5887" customFormat="false" ht="15" hidden="false" customHeight="false" outlineLevel="0" collapsed="false">
      <c r="A5887" s="24"/>
      <c r="D5887" s="24"/>
      <c r="F5887" s="24"/>
      <c r="K5887" s="9" t="n">
        <f aca="false">IF($A5887="",0,IF(OR(N($D5887)=0,$D5887&amp;""=TOP!$C$5&amp;""),1,0))</f>
        <v>0</v>
      </c>
      <c r="L5887" s="27" t="n">
        <f aca="false">IF($K5887=0,0,IFERROR(INDEX(購買率算出!$P$6:$P$3005,MATCH($A5887&amp;"",購買率算出!$C$6:$C$3005,0)),0))</f>
        <v>0</v>
      </c>
    </row>
    <row r="5888" customFormat="false" ht="15" hidden="false" customHeight="false" outlineLevel="0" collapsed="false">
      <c r="A5888" s="24"/>
      <c r="D5888" s="24"/>
      <c r="F5888" s="24"/>
      <c r="K5888" s="9" t="n">
        <f aca="false">IF($A5888="",0,IF(OR(N($D5888)=0,$D5888&amp;""=TOP!$C$5&amp;""),1,0))</f>
        <v>0</v>
      </c>
      <c r="L5888" s="27" t="n">
        <f aca="false">IF($K5888=0,0,IFERROR(INDEX(購買率算出!$P$6:$P$3005,MATCH($A5888&amp;"",購買率算出!$C$6:$C$3005,0)),0))</f>
        <v>0</v>
      </c>
    </row>
    <row r="5889" customFormat="false" ht="15" hidden="false" customHeight="false" outlineLevel="0" collapsed="false">
      <c r="A5889" s="24"/>
      <c r="D5889" s="24"/>
      <c r="F5889" s="24"/>
      <c r="K5889" s="9" t="n">
        <f aca="false">IF($A5889="",0,IF(OR(N($D5889)=0,$D5889&amp;""=TOP!$C$5&amp;""),1,0))</f>
        <v>0</v>
      </c>
      <c r="L5889" s="27" t="n">
        <f aca="false">IF($K5889=0,0,IFERROR(INDEX(購買率算出!$P$6:$P$3005,MATCH($A5889&amp;"",購買率算出!$C$6:$C$3005,0)),0))</f>
        <v>0</v>
      </c>
    </row>
    <row r="5890" customFormat="false" ht="15" hidden="false" customHeight="false" outlineLevel="0" collapsed="false">
      <c r="A5890" s="24"/>
      <c r="D5890" s="24"/>
      <c r="F5890" s="24"/>
      <c r="K5890" s="9" t="n">
        <f aca="false">IF($A5890="",0,IF(OR(N($D5890)=0,$D5890&amp;""=TOP!$C$5&amp;""),1,0))</f>
        <v>0</v>
      </c>
      <c r="L5890" s="27" t="n">
        <f aca="false">IF($K5890=0,0,IFERROR(INDEX(購買率算出!$P$6:$P$3005,MATCH($A5890&amp;"",購買率算出!$C$6:$C$3005,0)),0))</f>
        <v>0</v>
      </c>
    </row>
    <row r="5891" customFormat="false" ht="15" hidden="false" customHeight="false" outlineLevel="0" collapsed="false">
      <c r="A5891" s="24"/>
      <c r="D5891" s="24"/>
      <c r="F5891" s="24"/>
      <c r="K5891" s="9" t="n">
        <f aca="false">IF($A5891="",0,IF(OR(N($D5891)=0,$D5891&amp;""=TOP!$C$5&amp;""),1,0))</f>
        <v>0</v>
      </c>
      <c r="L5891" s="27" t="n">
        <f aca="false">IF($K5891=0,0,IFERROR(INDEX(購買率算出!$P$6:$P$3005,MATCH($A5891&amp;"",購買率算出!$C$6:$C$3005,0)),0))</f>
        <v>0</v>
      </c>
    </row>
    <row r="5892" customFormat="false" ht="15" hidden="false" customHeight="false" outlineLevel="0" collapsed="false">
      <c r="A5892" s="24"/>
      <c r="D5892" s="24"/>
      <c r="F5892" s="24"/>
      <c r="K5892" s="9" t="n">
        <f aca="false">IF($A5892="",0,IF(OR(N($D5892)=0,$D5892&amp;""=TOP!$C$5&amp;""),1,0))</f>
        <v>0</v>
      </c>
      <c r="L5892" s="27" t="n">
        <f aca="false">IF($K5892=0,0,IFERROR(INDEX(購買率算出!$P$6:$P$3005,MATCH($A5892&amp;"",購買率算出!$C$6:$C$3005,0)),0))</f>
        <v>0</v>
      </c>
    </row>
    <row r="5893" customFormat="false" ht="15" hidden="false" customHeight="false" outlineLevel="0" collapsed="false">
      <c r="A5893" s="24"/>
      <c r="D5893" s="24"/>
      <c r="F5893" s="24"/>
      <c r="K5893" s="9" t="n">
        <f aca="false">IF($A5893="",0,IF(OR(N($D5893)=0,$D5893&amp;""=TOP!$C$5&amp;""),1,0))</f>
        <v>0</v>
      </c>
      <c r="L5893" s="27" t="n">
        <f aca="false">IF($K5893=0,0,IFERROR(INDEX(購買率算出!$P$6:$P$3005,MATCH($A5893&amp;"",購買率算出!$C$6:$C$3005,0)),0))</f>
        <v>0</v>
      </c>
    </row>
    <row r="5894" customFormat="false" ht="15" hidden="false" customHeight="false" outlineLevel="0" collapsed="false">
      <c r="A5894" s="24"/>
      <c r="D5894" s="24"/>
      <c r="F5894" s="24"/>
      <c r="K5894" s="9" t="n">
        <f aca="false">IF($A5894="",0,IF(OR(N($D5894)=0,$D5894&amp;""=TOP!$C$5&amp;""),1,0))</f>
        <v>0</v>
      </c>
      <c r="L5894" s="27" t="n">
        <f aca="false">IF($K5894=0,0,IFERROR(INDEX(購買率算出!$P$6:$P$3005,MATCH($A5894&amp;"",購買率算出!$C$6:$C$3005,0)),0))</f>
        <v>0</v>
      </c>
    </row>
    <row r="5895" customFormat="false" ht="15" hidden="false" customHeight="false" outlineLevel="0" collapsed="false">
      <c r="A5895" s="24"/>
      <c r="D5895" s="24"/>
      <c r="F5895" s="24"/>
      <c r="K5895" s="9" t="n">
        <f aca="false">IF($A5895="",0,IF(OR(N($D5895)=0,$D5895&amp;""=TOP!$C$5&amp;""),1,0))</f>
        <v>0</v>
      </c>
      <c r="L5895" s="27" t="n">
        <f aca="false">IF($K5895=0,0,IFERROR(INDEX(購買率算出!$P$6:$P$3005,MATCH($A5895&amp;"",購買率算出!$C$6:$C$3005,0)),0))</f>
        <v>0</v>
      </c>
    </row>
    <row r="5896" customFormat="false" ht="15" hidden="false" customHeight="false" outlineLevel="0" collapsed="false">
      <c r="A5896" s="24"/>
      <c r="D5896" s="24"/>
      <c r="F5896" s="24"/>
      <c r="K5896" s="9" t="n">
        <f aca="false">IF($A5896="",0,IF(OR(N($D5896)=0,$D5896&amp;""=TOP!$C$5&amp;""),1,0))</f>
        <v>0</v>
      </c>
      <c r="L5896" s="27" t="n">
        <f aca="false">IF($K5896=0,0,IFERROR(INDEX(購買率算出!$P$6:$P$3005,MATCH($A5896&amp;"",購買率算出!$C$6:$C$3005,0)),0))</f>
        <v>0</v>
      </c>
    </row>
    <row r="5897" customFormat="false" ht="15" hidden="false" customHeight="false" outlineLevel="0" collapsed="false">
      <c r="A5897" s="24"/>
      <c r="D5897" s="24"/>
      <c r="F5897" s="24"/>
      <c r="K5897" s="9" t="n">
        <f aca="false">IF($A5897="",0,IF(OR(N($D5897)=0,$D5897&amp;""=TOP!$C$5&amp;""),1,0))</f>
        <v>0</v>
      </c>
      <c r="L5897" s="27" t="n">
        <f aca="false">IF($K5897=0,0,IFERROR(INDEX(購買率算出!$P$6:$P$3005,MATCH($A5897&amp;"",購買率算出!$C$6:$C$3005,0)),0))</f>
        <v>0</v>
      </c>
    </row>
    <row r="5898" customFormat="false" ht="15" hidden="false" customHeight="false" outlineLevel="0" collapsed="false">
      <c r="A5898" s="24"/>
      <c r="D5898" s="24"/>
      <c r="F5898" s="24"/>
      <c r="K5898" s="9" t="n">
        <f aca="false">IF($A5898="",0,IF(OR(N($D5898)=0,$D5898&amp;""=TOP!$C$5&amp;""),1,0))</f>
        <v>0</v>
      </c>
      <c r="L5898" s="27" t="n">
        <f aca="false">IF($K5898=0,0,IFERROR(INDEX(購買率算出!$P$6:$P$3005,MATCH($A5898&amp;"",購買率算出!$C$6:$C$3005,0)),0))</f>
        <v>0</v>
      </c>
    </row>
    <row r="5899" customFormat="false" ht="15" hidden="false" customHeight="false" outlineLevel="0" collapsed="false">
      <c r="A5899" s="24"/>
      <c r="D5899" s="24"/>
      <c r="F5899" s="24"/>
      <c r="K5899" s="9" t="n">
        <f aca="false">IF($A5899="",0,IF(OR(N($D5899)=0,$D5899&amp;""=TOP!$C$5&amp;""),1,0))</f>
        <v>0</v>
      </c>
      <c r="L5899" s="27" t="n">
        <f aca="false">IF($K5899=0,0,IFERROR(INDEX(購買率算出!$P$6:$P$3005,MATCH($A5899&amp;"",購買率算出!$C$6:$C$3005,0)),0))</f>
        <v>0</v>
      </c>
    </row>
    <row r="5900" customFormat="false" ht="15" hidden="false" customHeight="false" outlineLevel="0" collapsed="false">
      <c r="A5900" s="24"/>
      <c r="D5900" s="24"/>
      <c r="F5900" s="24"/>
      <c r="K5900" s="9" t="n">
        <f aca="false">IF($A5900="",0,IF(OR(N($D5900)=0,$D5900&amp;""=TOP!$C$5&amp;""),1,0))</f>
        <v>0</v>
      </c>
      <c r="L5900" s="27" t="n">
        <f aca="false">IF($K5900=0,0,IFERROR(INDEX(購買率算出!$P$6:$P$3005,MATCH($A5900&amp;"",購買率算出!$C$6:$C$3005,0)),0))</f>
        <v>0</v>
      </c>
    </row>
    <row r="5901" customFormat="false" ht="15" hidden="false" customHeight="false" outlineLevel="0" collapsed="false">
      <c r="A5901" s="24"/>
      <c r="D5901" s="24"/>
      <c r="F5901" s="24"/>
      <c r="K5901" s="9" t="n">
        <f aca="false">IF($A5901="",0,IF(OR(N($D5901)=0,$D5901&amp;""=TOP!$C$5&amp;""),1,0))</f>
        <v>0</v>
      </c>
      <c r="L5901" s="27" t="n">
        <f aca="false">IF($K5901=0,0,IFERROR(INDEX(購買率算出!$P$6:$P$3005,MATCH($A5901&amp;"",購買率算出!$C$6:$C$3005,0)),0))</f>
        <v>0</v>
      </c>
    </row>
    <row r="5902" customFormat="false" ht="15" hidden="false" customHeight="false" outlineLevel="0" collapsed="false">
      <c r="A5902" s="24"/>
      <c r="D5902" s="24"/>
      <c r="F5902" s="24"/>
      <c r="K5902" s="9" t="n">
        <f aca="false">IF($A5902="",0,IF(OR(N($D5902)=0,$D5902&amp;""=TOP!$C$5&amp;""),1,0))</f>
        <v>0</v>
      </c>
      <c r="L5902" s="27" t="n">
        <f aca="false">IF($K5902=0,0,IFERROR(INDEX(購買率算出!$P$6:$P$3005,MATCH($A5902&amp;"",購買率算出!$C$6:$C$3005,0)),0))</f>
        <v>0</v>
      </c>
    </row>
    <row r="5903" customFormat="false" ht="15" hidden="false" customHeight="false" outlineLevel="0" collapsed="false">
      <c r="A5903" s="24"/>
      <c r="D5903" s="24"/>
      <c r="F5903" s="24"/>
      <c r="K5903" s="9" t="n">
        <f aca="false">IF($A5903="",0,IF(OR(N($D5903)=0,$D5903&amp;""=TOP!$C$5&amp;""),1,0))</f>
        <v>0</v>
      </c>
      <c r="L5903" s="27" t="n">
        <f aca="false">IF($K5903=0,0,IFERROR(INDEX(購買率算出!$P$6:$P$3005,MATCH($A5903&amp;"",購買率算出!$C$6:$C$3005,0)),0))</f>
        <v>0</v>
      </c>
    </row>
    <row r="5904" customFormat="false" ht="15" hidden="false" customHeight="false" outlineLevel="0" collapsed="false">
      <c r="A5904" s="24"/>
      <c r="D5904" s="24"/>
      <c r="F5904" s="24"/>
      <c r="K5904" s="9" t="n">
        <f aca="false">IF($A5904="",0,IF(OR(N($D5904)=0,$D5904&amp;""=TOP!$C$5&amp;""),1,0))</f>
        <v>0</v>
      </c>
      <c r="L5904" s="27" t="n">
        <f aca="false">IF($K5904=0,0,IFERROR(INDEX(購買率算出!$P$6:$P$3005,MATCH($A5904&amp;"",購買率算出!$C$6:$C$3005,0)),0))</f>
        <v>0</v>
      </c>
    </row>
    <row r="5905" customFormat="false" ht="15" hidden="false" customHeight="false" outlineLevel="0" collapsed="false">
      <c r="A5905" s="24"/>
      <c r="D5905" s="24"/>
      <c r="F5905" s="24"/>
      <c r="K5905" s="9" t="n">
        <f aca="false">IF($A5905="",0,IF(OR(N($D5905)=0,$D5905&amp;""=TOP!$C$5&amp;""),1,0))</f>
        <v>0</v>
      </c>
      <c r="L5905" s="27" t="n">
        <f aca="false">IF($K5905=0,0,IFERROR(INDEX(購買率算出!$P$6:$P$3005,MATCH($A5905&amp;"",購買率算出!$C$6:$C$3005,0)),0))</f>
        <v>0</v>
      </c>
    </row>
    <row r="5906" customFormat="false" ht="15" hidden="false" customHeight="false" outlineLevel="0" collapsed="false">
      <c r="A5906" s="24"/>
      <c r="D5906" s="24"/>
      <c r="F5906" s="24"/>
      <c r="K5906" s="9" t="n">
        <f aca="false">IF($A5906="",0,IF(OR(N($D5906)=0,$D5906&amp;""=TOP!$C$5&amp;""),1,0))</f>
        <v>0</v>
      </c>
      <c r="L5906" s="27" t="n">
        <f aca="false">IF($K5906=0,0,IFERROR(INDEX(購買率算出!$P$6:$P$3005,MATCH($A5906&amp;"",購買率算出!$C$6:$C$3005,0)),0))</f>
        <v>0</v>
      </c>
    </row>
    <row r="5907" customFormat="false" ht="15" hidden="false" customHeight="false" outlineLevel="0" collapsed="false">
      <c r="A5907" s="24"/>
      <c r="D5907" s="24"/>
      <c r="F5907" s="24"/>
      <c r="K5907" s="9" t="n">
        <f aca="false">IF($A5907="",0,IF(OR(N($D5907)=0,$D5907&amp;""=TOP!$C$5&amp;""),1,0))</f>
        <v>0</v>
      </c>
      <c r="L5907" s="27" t="n">
        <f aca="false">IF($K5907=0,0,IFERROR(INDEX(購買率算出!$P$6:$P$3005,MATCH($A5907&amp;"",購買率算出!$C$6:$C$3005,0)),0))</f>
        <v>0</v>
      </c>
    </row>
    <row r="5908" customFormat="false" ht="15" hidden="false" customHeight="false" outlineLevel="0" collapsed="false">
      <c r="A5908" s="24"/>
      <c r="D5908" s="24"/>
      <c r="F5908" s="24"/>
      <c r="K5908" s="9" t="n">
        <f aca="false">IF($A5908="",0,IF(OR(N($D5908)=0,$D5908&amp;""=TOP!$C$5&amp;""),1,0))</f>
        <v>0</v>
      </c>
      <c r="L5908" s="27" t="n">
        <f aca="false">IF($K5908=0,0,IFERROR(INDEX(購買率算出!$P$6:$P$3005,MATCH($A5908&amp;"",購買率算出!$C$6:$C$3005,0)),0))</f>
        <v>0</v>
      </c>
    </row>
    <row r="5909" customFormat="false" ht="15" hidden="false" customHeight="false" outlineLevel="0" collapsed="false">
      <c r="A5909" s="24"/>
      <c r="D5909" s="24"/>
      <c r="F5909" s="24"/>
      <c r="K5909" s="9" t="n">
        <f aca="false">IF($A5909="",0,IF(OR(N($D5909)=0,$D5909&amp;""=TOP!$C$5&amp;""),1,0))</f>
        <v>0</v>
      </c>
      <c r="L5909" s="27" t="n">
        <f aca="false">IF($K5909=0,0,IFERROR(INDEX(購買率算出!$P$6:$P$3005,MATCH($A5909&amp;"",購買率算出!$C$6:$C$3005,0)),0))</f>
        <v>0</v>
      </c>
    </row>
    <row r="5910" customFormat="false" ht="15" hidden="false" customHeight="false" outlineLevel="0" collapsed="false">
      <c r="A5910" s="24"/>
      <c r="D5910" s="24"/>
      <c r="F5910" s="24"/>
      <c r="K5910" s="9" t="n">
        <f aca="false">IF($A5910="",0,IF(OR(N($D5910)=0,$D5910&amp;""=TOP!$C$5&amp;""),1,0))</f>
        <v>0</v>
      </c>
      <c r="L5910" s="27" t="n">
        <f aca="false">IF($K5910=0,0,IFERROR(INDEX(購買率算出!$P$6:$P$3005,MATCH($A5910&amp;"",購買率算出!$C$6:$C$3005,0)),0))</f>
        <v>0</v>
      </c>
    </row>
    <row r="5911" customFormat="false" ht="15" hidden="false" customHeight="false" outlineLevel="0" collapsed="false">
      <c r="A5911" s="24"/>
      <c r="D5911" s="24"/>
      <c r="F5911" s="24"/>
      <c r="K5911" s="9" t="n">
        <f aca="false">IF($A5911="",0,IF(OR(N($D5911)=0,$D5911&amp;""=TOP!$C$5&amp;""),1,0))</f>
        <v>0</v>
      </c>
      <c r="L5911" s="27" t="n">
        <f aca="false">IF($K5911=0,0,IFERROR(INDEX(購買率算出!$P$6:$P$3005,MATCH($A5911&amp;"",購買率算出!$C$6:$C$3005,0)),0))</f>
        <v>0</v>
      </c>
    </row>
    <row r="5912" customFormat="false" ht="15" hidden="false" customHeight="false" outlineLevel="0" collapsed="false">
      <c r="A5912" s="24"/>
      <c r="D5912" s="24"/>
      <c r="F5912" s="24"/>
      <c r="K5912" s="9" t="n">
        <f aca="false">IF($A5912="",0,IF(OR(N($D5912)=0,$D5912&amp;""=TOP!$C$5&amp;""),1,0))</f>
        <v>0</v>
      </c>
      <c r="L5912" s="27" t="n">
        <f aca="false">IF($K5912=0,0,IFERROR(INDEX(購買率算出!$P$6:$P$3005,MATCH($A5912&amp;"",購買率算出!$C$6:$C$3005,0)),0))</f>
        <v>0</v>
      </c>
    </row>
    <row r="5913" customFormat="false" ht="15" hidden="false" customHeight="false" outlineLevel="0" collapsed="false">
      <c r="A5913" s="24"/>
      <c r="D5913" s="24"/>
      <c r="F5913" s="24"/>
      <c r="K5913" s="9" t="n">
        <f aca="false">IF($A5913="",0,IF(OR(N($D5913)=0,$D5913&amp;""=TOP!$C$5&amp;""),1,0))</f>
        <v>0</v>
      </c>
      <c r="L5913" s="27" t="n">
        <f aca="false">IF($K5913=0,0,IFERROR(INDEX(購買率算出!$P$6:$P$3005,MATCH($A5913&amp;"",購買率算出!$C$6:$C$3005,0)),0))</f>
        <v>0</v>
      </c>
    </row>
    <row r="5914" customFormat="false" ht="15" hidden="false" customHeight="false" outlineLevel="0" collapsed="false">
      <c r="A5914" s="24"/>
      <c r="D5914" s="24"/>
      <c r="F5914" s="24"/>
      <c r="K5914" s="9" t="n">
        <f aca="false">IF($A5914="",0,IF(OR(N($D5914)=0,$D5914&amp;""=TOP!$C$5&amp;""),1,0))</f>
        <v>0</v>
      </c>
      <c r="L5914" s="27" t="n">
        <f aca="false">IF($K5914=0,0,IFERROR(INDEX(購買率算出!$P$6:$P$3005,MATCH($A5914&amp;"",購買率算出!$C$6:$C$3005,0)),0))</f>
        <v>0</v>
      </c>
    </row>
    <row r="5915" customFormat="false" ht="15" hidden="false" customHeight="false" outlineLevel="0" collapsed="false">
      <c r="A5915" s="24"/>
      <c r="D5915" s="24"/>
      <c r="F5915" s="24"/>
      <c r="K5915" s="9" t="n">
        <f aca="false">IF($A5915="",0,IF(OR(N($D5915)=0,$D5915&amp;""=TOP!$C$5&amp;""),1,0))</f>
        <v>0</v>
      </c>
      <c r="L5915" s="27" t="n">
        <f aca="false">IF($K5915=0,0,IFERROR(INDEX(購買率算出!$P$6:$P$3005,MATCH($A5915&amp;"",購買率算出!$C$6:$C$3005,0)),0))</f>
        <v>0</v>
      </c>
    </row>
    <row r="5916" customFormat="false" ht="15" hidden="false" customHeight="false" outlineLevel="0" collapsed="false">
      <c r="A5916" s="24"/>
      <c r="D5916" s="24"/>
      <c r="F5916" s="24"/>
      <c r="K5916" s="9" t="n">
        <f aca="false">IF($A5916="",0,IF(OR(N($D5916)=0,$D5916&amp;""=TOP!$C$5&amp;""),1,0))</f>
        <v>0</v>
      </c>
      <c r="L5916" s="27" t="n">
        <f aca="false">IF($K5916=0,0,IFERROR(INDEX(購買率算出!$P$6:$P$3005,MATCH($A5916&amp;"",購買率算出!$C$6:$C$3005,0)),0))</f>
        <v>0</v>
      </c>
    </row>
    <row r="5917" customFormat="false" ht="15" hidden="false" customHeight="false" outlineLevel="0" collapsed="false">
      <c r="A5917" s="24"/>
      <c r="D5917" s="24"/>
      <c r="F5917" s="24"/>
      <c r="K5917" s="9" t="n">
        <f aca="false">IF($A5917="",0,IF(OR(N($D5917)=0,$D5917&amp;""=TOP!$C$5&amp;""),1,0))</f>
        <v>0</v>
      </c>
      <c r="L5917" s="27" t="n">
        <f aca="false">IF($K5917=0,0,IFERROR(INDEX(購買率算出!$P$6:$P$3005,MATCH($A5917&amp;"",購買率算出!$C$6:$C$3005,0)),0))</f>
        <v>0</v>
      </c>
    </row>
    <row r="5918" customFormat="false" ht="15" hidden="false" customHeight="false" outlineLevel="0" collapsed="false">
      <c r="A5918" s="24"/>
      <c r="D5918" s="24"/>
      <c r="F5918" s="24"/>
      <c r="K5918" s="9" t="n">
        <f aca="false">IF($A5918="",0,IF(OR(N($D5918)=0,$D5918&amp;""=TOP!$C$5&amp;""),1,0))</f>
        <v>0</v>
      </c>
      <c r="L5918" s="27" t="n">
        <f aca="false">IF($K5918=0,0,IFERROR(INDEX(購買率算出!$P$6:$P$3005,MATCH($A5918&amp;"",購買率算出!$C$6:$C$3005,0)),0))</f>
        <v>0</v>
      </c>
    </row>
    <row r="5919" customFormat="false" ht="15" hidden="false" customHeight="false" outlineLevel="0" collapsed="false">
      <c r="A5919" s="24"/>
      <c r="D5919" s="24"/>
      <c r="F5919" s="24"/>
      <c r="K5919" s="9" t="n">
        <f aca="false">IF($A5919="",0,IF(OR(N($D5919)=0,$D5919&amp;""=TOP!$C$5&amp;""),1,0))</f>
        <v>0</v>
      </c>
      <c r="L5919" s="27" t="n">
        <f aca="false">IF($K5919=0,0,IFERROR(INDEX(購買率算出!$P$6:$P$3005,MATCH($A5919&amp;"",購買率算出!$C$6:$C$3005,0)),0))</f>
        <v>0</v>
      </c>
    </row>
    <row r="5920" customFormat="false" ht="15" hidden="false" customHeight="false" outlineLevel="0" collapsed="false">
      <c r="A5920" s="24"/>
      <c r="D5920" s="24"/>
      <c r="F5920" s="24"/>
      <c r="K5920" s="9" t="n">
        <f aca="false">IF($A5920="",0,IF(OR(N($D5920)=0,$D5920&amp;""=TOP!$C$5&amp;""),1,0))</f>
        <v>0</v>
      </c>
      <c r="L5920" s="27" t="n">
        <f aca="false">IF($K5920=0,0,IFERROR(INDEX(購買率算出!$P$6:$P$3005,MATCH($A5920&amp;"",購買率算出!$C$6:$C$3005,0)),0))</f>
        <v>0</v>
      </c>
    </row>
    <row r="5921" customFormat="false" ht="15" hidden="false" customHeight="false" outlineLevel="0" collapsed="false">
      <c r="A5921" s="24"/>
      <c r="D5921" s="24"/>
      <c r="F5921" s="24"/>
      <c r="K5921" s="9" t="n">
        <f aca="false">IF($A5921="",0,IF(OR(N($D5921)=0,$D5921&amp;""=TOP!$C$5&amp;""),1,0))</f>
        <v>0</v>
      </c>
      <c r="L5921" s="27" t="n">
        <f aca="false">IF($K5921=0,0,IFERROR(INDEX(購買率算出!$P$6:$P$3005,MATCH($A5921&amp;"",購買率算出!$C$6:$C$3005,0)),0))</f>
        <v>0</v>
      </c>
    </row>
    <row r="5922" customFormat="false" ht="15" hidden="false" customHeight="false" outlineLevel="0" collapsed="false">
      <c r="A5922" s="24"/>
      <c r="D5922" s="24"/>
      <c r="F5922" s="24"/>
      <c r="K5922" s="9" t="n">
        <f aca="false">IF($A5922="",0,IF(OR(N($D5922)=0,$D5922&amp;""=TOP!$C$5&amp;""),1,0))</f>
        <v>0</v>
      </c>
      <c r="L5922" s="27" t="n">
        <f aca="false">IF($K5922=0,0,IFERROR(INDEX(購買率算出!$P$6:$P$3005,MATCH($A5922&amp;"",購買率算出!$C$6:$C$3005,0)),0))</f>
        <v>0</v>
      </c>
    </row>
    <row r="5923" customFormat="false" ht="15" hidden="false" customHeight="false" outlineLevel="0" collapsed="false">
      <c r="A5923" s="24"/>
      <c r="D5923" s="24"/>
      <c r="F5923" s="24"/>
      <c r="K5923" s="9" t="n">
        <f aca="false">IF($A5923="",0,IF(OR(N($D5923)=0,$D5923&amp;""=TOP!$C$5&amp;""),1,0))</f>
        <v>0</v>
      </c>
      <c r="L5923" s="27" t="n">
        <f aca="false">IF($K5923=0,0,IFERROR(INDEX(購買率算出!$P$6:$P$3005,MATCH($A5923&amp;"",購買率算出!$C$6:$C$3005,0)),0))</f>
        <v>0</v>
      </c>
    </row>
    <row r="5924" customFormat="false" ht="15" hidden="false" customHeight="false" outlineLevel="0" collapsed="false">
      <c r="A5924" s="24"/>
      <c r="D5924" s="24"/>
      <c r="F5924" s="24"/>
      <c r="K5924" s="9" t="n">
        <f aca="false">IF($A5924="",0,IF(OR(N($D5924)=0,$D5924&amp;""=TOP!$C$5&amp;""),1,0))</f>
        <v>0</v>
      </c>
      <c r="L5924" s="27" t="n">
        <f aca="false">IF($K5924=0,0,IFERROR(INDEX(購買率算出!$P$6:$P$3005,MATCH($A5924&amp;"",購買率算出!$C$6:$C$3005,0)),0))</f>
        <v>0</v>
      </c>
    </row>
    <row r="5925" customFormat="false" ht="15" hidden="false" customHeight="false" outlineLevel="0" collapsed="false">
      <c r="A5925" s="24"/>
      <c r="D5925" s="24"/>
      <c r="F5925" s="24"/>
      <c r="K5925" s="9" t="n">
        <f aca="false">IF($A5925="",0,IF(OR(N($D5925)=0,$D5925&amp;""=TOP!$C$5&amp;""),1,0))</f>
        <v>0</v>
      </c>
      <c r="L5925" s="27" t="n">
        <f aca="false">IF($K5925=0,0,IFERROR(INDEX(購買率算出!$P$6:$P$3005,MATCH($A5925&amp;"",購買率算出!$C$6:$C$3005,0)),0))</f>
        <v>0</v>
      </c>
    </row>
    <row r="5926" customFormat="false" ht="15" hidden="false" customHeight="false" outlineLevel="0" collapsed="false">
      <c r="A5926" s="24"/>
      <c r="D5926" s="24"/>
      <c r="F5926" s="24"/>
      <c r="K5926" s="9" t="n">
        <f aca="false">IF($A5926="",0,IF(OR(N($D5926)=0,$D5926&amp;""=TOP!$C$5&amp;""),1,0))</f>
        <v>0</v>
      </c>
      <c r="L5926" s="27" t="n">
        <f aca="false">IF($K5926=0,0,IFERROR(INDEX(購買率算出!$P$6:$P$3005,MATCH($A5926&amp;"",購買率算出!$C$6:$C$3005,0)),0))</f>
        <v>0</v>
      </c>
    </row>
    <row r="5927" customFormat="false" ht="15" hidden="false" customHeight="false" outlineLevel="0" collapsed="false">
      <c r="A5927" s="24"/>
      <c r="D5927" s="24"/>
      <c r="F5927" s="24"/>
      <c r="K5927" s="9" t="n">
        <f aca="false">IF($A5927="",0,IF(OR(N($D5927)=0,$D5927&amp;""=TOP!$C$5&amp;""),1,0))</f>
        <v>0</v>
      </c>
      <c r="L5927" s="27" t="n">
        <f aca="false">IF($K5927=0,0,IFERROR(INDEX(購買率算出!$P$6:$P$3005,MATCH($A5927&amp;"",購買率算出!$C$6:$C$3005,0)),0))</f>
        <v>0</v>
      </c>
    </row>
    <row r="5928" customFormat="false" ht="15" hidden="false" customHeight="false" outlineLevel="0" collapsed="false">
      <c r="A5928" s="24"/>
      <c r="D5928" s="24"/>
      <c r="F5928" s="24"/>
      <c r="K5928" s="9" t="n">
        <f aca="false">IF($A5928="",0,IF(OR(N($D5928)=0,$D5928&amp;""=TOP!$C$5&amp;""),1,0))</f>
        <v>0</v>
      </c>
      <c r="L5928" s="27" t="n">
        <f aca="false">IF($K5928=0,0,IFERROR(INDEX(購買率算出!$P$6:$P$3005,MATCH($A5928&amp;"",購買率算出!$C$6:$C$3005,0)),0))</f>
        <v>0</v>
      </c>
    </row>
    <row r="5929" customFormat="false" ht="15" hidden="false" customHeight="false" outlineLevel="0" collapsed="false">
      <c r="A5929" s="24"/>
      <c r="D5929" s="24"/>
      <c r="F5929" s="24"/>
      <c r="K5929" s="9" t="n">
        <f aca="false">IF($A5929="",0,IF(OR(N($D5929)=0,$D5929&amp;""=TOP!$C$5&amp;""),1,0))</f>
        <v>0</v>
      </c>
      <c r="L5929" s="27" t="n">
        <f aca="false">IF($K5929=0,0,IFERROR(INDEX(購買率算出!$P$6:$P$3005,MATCH($A5929&amp;"",購買率算出!$C$6:$C$3005,0)),0))</f>
        <v>0</v>
      </c>
    </row>
    <row r="5930" customFormat="false" ht="15" hidden="false" customHeight="false" outlineLevel="0" collapsed="false">
      <c r="A5930" s="24"/>
      <c r="D5930" s="24"/>
      <c r="F5930" s="24"/>
      <c r="K5930" s="9" t="n">
        <f aca="false">IF($A5930="",0,IF(OR(N($D5930)=0,$D5930&amp;""=TOP!$C$5&amp;""),1,0))</f>
        <v>0</v>
      </c>
      <c r="L5930" s="27" t="n">
        <f aca="false">IF($K5930=0,0,IFERROR(INDEX(購買率算出!$P$6:$P$3005,MATCH($A5930&amp;"",購買率算出!$C$6:$C$3005,0)),0))</f>
        <v>0</v>
      </c>
    </row>
    <row r="5931" customFormat="false" ht="15" hidden="false" customHeight="false" outlineLevel="0" collapsed="false">
      <c r="A5931" s="24"/>
      <c r="D5931" s="24"/>
      <c r="F5931" s="24"/>
      <c r="K5931" s="9" t="n">
        <f aca="false">IF($A5931="",0,IF(OR(N($D5931)=0,$D5931&amp;""=TOP!$C$5&amp;""),1,0))</f>
        <v>0</v>
      </c>
      <c r="L5931" s="27" t="n">
        <f aca="false">IF($K5931=0,0,IFERROR(INDEX(購買率算出!$P$6:$P$3005,MATCH($A5931&amp;"",購買率算出!$C$6:$C$3005,0)),0))</f>
        <v>0</v>
      </c>
    </row>
    <row r="5932" customFormat="false" ht="15" hidden="false" customHeight="false" outlineLevel="0" collapsed="false">
      <c r="A5932" s="24"/>
      <c r="D5932" s="24"/>
      <c r="F5932" s="24"/>
      <c r="K5932" s="9" t="n">
        <f aca="false">IF($A5932="",0,IF(OR(N($D5932)=0,$D5932&amp;""=TOP!$C$5&amp;""),1,0))</f>
        <v>0</v>
      </c>
      <c r="L5932" s="27" t="n">
        <f aca="false">IF($K5932=0,0,IFERROR(INDEX(購買率算出!$P$6:$P$3005,MATCH($A5932&amp;"",購買率算出!$C$6:$C$3005,0)),0))</f>
        <v>0</v>
      </c>
    </row>
    <row r="5933" customFormat="false" ht="15" hidden="false" customHeight="false" outlineLevel="0" collapsed="false">
      <c r="A5933" s="24"/>
      <c r="D5933" s="24"/>
      <c r="F5933" s="24"/>
      <c r="K5933" s="9" t="n">
        <f aca="false">IF($A5933="",0,IF(OR(N($D5933)=0,$D5933&amp;""=TOP!$C$5&amp;""),1,0))</f>
        <v>0</v>
      </c>
      <c r="L5933" s="27" t="n">
        <f aca="false">IF($K5933=0,0,IFERROR(INDEX(購買率算出!$P$6:$P$3005,MATCH($A5933&amp;"",購買率算出!$C$6:$C$3005,0)),0))</f>
        <v>0</v>
      </c>
    </row>
    <row r="5934" customFormat="false" ht="15" hidden="false" customHeight="false" outlineLevel="0" collapsed="false">
      <c r="A5934" s="24"/>
      <c r="D5934" s="24"/>
      <c r="F5934" s="24"/>
      <c r="K5934" s="9" t="n">
        <f aca="false">IF($A5934="",0,IF(OR(N($D5934)=0,$D5934&amp;""=TOP!$C$5&amp;""),1,0))</f>
        <v>0</v>
      </c>
      <c r="L5934" s="27" t="n">
        <f aca="false">IF($K5934=0,0,IFERROR(INDEX(購買率算出!$P$6:$P$3005,MATCH($A5934&amp;"",購買率算出!$C$6:$C$3005,0)),0))</f>
        <v>0</v>
      </c>
    </row>
    <row r="5935" customFormat="false" ht="15" hidden="false" customHeight="false" outlineLevel="0" collapsed="false">
      <c r="A5935" s="24"/>
      <c r="D5935" s="24"/>
      <c r="F5935" s="24"/>
      <c r="K5935" s="9" t="n">
        <f aca="false">IF($A5935="",0,IF(OR(N($D5935)=0,$D5935&amp;""=TOP!$C$5&amp;""),1,0))</f>
        <v>0</v>
      </c>
      <c r="L5935" s="27" t="n">
        <f aca="false">IF($K5935=0,0,IFERROR(INDEX(購買率算出!$P$6:$P$3005,MATCH($A5935&amp;"",購買率算出!$C$6:$C$3005,0)),0))</f>
        <v>0</v>
      </c>
    </row>
    <row r="5936" customFormat="false" ht="15" hidden="false" customHeight="false" outlineLevel="0" collapsed="false">
      <c r="A5936" s="24"/>
      <c r="D5936" s="24"/>
      <c r="F5936" s="24"/>
      <c r="K5936" s="9" t="n">
        <f aca="false">IF($A5936="",0,IF(OR(N($D5936)=0,$D5936&amp;""=TOP!$C$5&amp;""),1,0))</f>
        <v>0</v>
      </c>
      <c r="L5936" s="27" t="n">
        <f aca="false">IF($K5936=0,0,IFERROR(INDEX(購買率算出!$P$6:$P$3005,MATCH($A5936&amp;"",購買率算出!$C$6:$C$3005,0)),0))</f>
        <v>0</v>
      </c>
    </row>
    <row r="5937" customFormat="false" ht="15" hidden="false" customHeight="false" outlineLevel="0" collapsed="false">
      <c r="A5937" s="24"/>
      <c r="D5937" s="24"/>
      <c r="F5937" s="24"/>
      <c r="K5937" s="9" t="n">
        <f aca="false">IF($A5937="",0,IF(OR(N($D5937)=0,$D5937&amp;""=TOP!$C$5&amp;""),1,0))</f>
        <v>0</v>
      </c>
      <c r="L5937" s="27" t="n">
        <f aca="false">IF($K5937=0,0,IFERROR(INDEX(購買率算出!$P$6:$P$3005,MATCH($A5937&amp;"",購買率算出!$C$6:$C$3005,0)),0))</f>
        <v>0</v>
      </c>
    </row>
    <row r="5938" customFormat="false" ht="15" hidden="false" customHeight="false" outlineLevel="0" collapsed="false">
      <c r="A5938" s="24"/>
      <c r="D5938" s="24"/>
      <c r="F5938" s="24"/>
      <c r="K5938" s="9" t="n">
        <f aca="false">IF($A5938="",0,IF(OR(N($D5938)=0,$D5938&amp;""=TOP!$C$5&amp;""),1,0))</f>
        <v>0</v>
      </c>
      <c r="L5938" s="27" t="n">
        <f aca="false">IF($K5938=0,0,IFERROR(INDEX(購買率算出!$P$6:$P$3005,MATCH($A5938&amp;"",購買率算出!$C$6:$C$3005,0)),0))</f>
        <v>0</v>
      </c>
    </row>
    <row r="5939" customFormat="false" ht="15" hidden="false" customHeight="false" outlineLevel="0" collapsed="false">
      <c r="A5939" s="24"/>
      <c r="D5939" s="24"/>
      <c r="F5939" s="24"/>
      <c r="K5939" s="9" t="n">
        <f aca="false">IF($A5939="",0,IF(OR(N($D5939)=0,$D5939&amp;""=TOP!$C$5&amp;""),1,0))</f>
        <v>0</v>
      </c>
      <c r="L5939" s="27" t="n">
        <f aca="false">IF($K5939=0,0,IFERROR(INDEX(購買率算出!$P$6:$P$3005,MATCH($A5939&amp;"",購買率算出!$C$6:$C$3005,0)),0))</f>
        <v>0</v>
      </c>
    </row>
    <row r="5940" customFormat="false" ht="15" hidden="false" customHeight="false" outlineLevel="0" collapsed="false">
      <c r="A5940" s="24"/>
      <c r="D5940" s="24"/>
      <c r="F5940" s="24"/>
      <c r="K5940" s="9" t="n">
        <f aca="false">IF($A5940="",0,IF(OR(N($D5940)=0,$D5940&amp;""=TOP!$C$5&amp;""),1,0))</f>
        <v>0</v>
      </c>
      <c r="L5940" s="27" t="n">
        <f aca="false">IF($K5940=0,0,IFERROR(INDEX(購買率算出!$P$6:$P$3005,MATCH($A5940&amp;"",購買率算出!$C$6:$C$3005,0)),0))</f>
        <v>0</v>
      </c>
    </row>
    <row r="5941" customFormat="false" ht="15" hidden="false" customHeight="false" outlineLevel="0" collapsed="false">
      <c r="A5941" s="24"/>
      <c r="D5941" s="24"/>
      <c r="F5941" s="24"/>
      <c r="K5941" s="9" t="n">
        <f aca="false">IF($A5941="",0,IF(OR(N($D5941)=0,$D5941&amp;""=TOP!$C$5&amp;""),1,0))</f>
        <v>0</v>
      </c>
      <c r="L5941" s="27" t="n">
        <f aca="false">IF($K5941=0,0,IFERROR(INDEX(購買率算出!$P$6:$P$3005,MATCH($A5941&amp;"",購買率算出!$C$6:$C$3005,0)),0))</f>
        <v>0</v>
      </c>
    </row>
    <row r="5942" customFormat="false" ht="15" hidden="false" customHeight="false" outlineLevel="0" collapsed="false">
      <c r="A5942" s="24"/>
      <c r="D5942" s="24"/>
      <c r="F5942" s="24"/>
      <c r="K5942" s="9" t="n">
        <f aca="false">IF($A5942="",0,IF(OR(N($D5942)=0,$D5942&amp;""=TOP!$C$5&amp;""),1,0))</f>
        <v>0</v>
      </c>
      <c r="L5942" s="27" t="n">
        <f aca="false">IF($K5942=0,0,IFERROR(INDEX(購買率算出!$P$6:$P$3005,MATCH($A5942&amp;"",購買率算出!$C$6:$C$3005,0)),0))</f>
        <v>0</v>
      </c>
    </row>
    <row r="5943" customFormat="false" ht="15" hidden="false" customHeight="false" outlineLevel="0" collapsed="false">
      <c r="A5943" s="24"/>
      <c r="D5943" s="24"/>
      <c r="F5943" s="24"/>
      <c r="K5943" s="9" t="n">
        <f aca="false">IF($A5943="",0,IF(OR(N($D5943)=0,$D5943&amp;""=TOP!$C$5&amp;""),1,0))</f>
        <v>0</v>
      </c>
      <c r="L5943" s="27" t="n">
        <f aca="false">IF($K5943=0,0,IFERROR(INDEX(購買率算出!$P$6:$P$3005,MATCH($A5943&amp;"",購買率算出!$C$6:$C$3005,0)),0))</f>
        <v>0</v>
      </c>
    </row>
    <row r="5944" customFormat="false" ht="15" hidden="false" customHeight="false" outlineLevel="0" collapsed="false">
      <c r="A5944" s="24"/>
      <c r="D5944" s="24"/>
      <c r="F5944" s="24"/>
      <c r="K5944" s="9" t="n">
        <f aca="false">IF($A5944="",0,IF(OR(N($D5944)=0,$D5944&amp;""=TOP!$C$5&amp;""),1,0))</f>
        <v>0</v>
      </c>
      <c r="L5944" s="27" t="n">
        <f aca="false">IF($K5944=0,0,IFERROR(INDEX(購買率算出!$P$6:$P$3005,MATCH($A5944&amp;"",購買率算出!$C$6:$C$3005,0)),0))</f>
        <v>0</v>
      </c>
    </row>
    <row r="5945" customFormat="false" ht="15" hidden="false" customHeight="false" outlineLevel="0" collapsed="false">
      <c r="A5945" s="24"/>
      <c r="D5945" s="24"/>
      <c r="F5945" s="24"/>
      <c r="K5945" s="9" t="n">
        <f aca="false">IF($A5945="",0,IF(OR(N($D5945)=0,$D5945&amp;""=TOP!$C$5&amp;""),1,0))</f>
        <v>0</v>
      </c>
      <c r="L5945" s="27" t="n">
        <f aca="false">IF($K5945=0,0,IFERROR(INDEX(購買率算出!$P$6:$P$3005,MATCH($A5945&amp;"",購買率算出!$C$6:$C$3005,0)),0))</f>
        <v>0</v>
      </c>
    </row>
    <row r="5946" customFormat="false" ht="15" hidden="false" customHeight="false" outlineLevel="0" collapsed="false">
      <c r="A5946" s="24"/>
      <c r="D5946" s="24"/>
      <c r="F5946" s="24"/>
      <c r="K5946" s="9" t="n">
        <f aca="false">IF($A5946="",0,IF(OR(N($D5946)=0,$D5946&amp;""=TOP!$C$5&amp;""),1,0))</f>
        <v>0</v>
      </c>
      <c r="L5946" s="27" t="n">
        <f aca="false">IF($K5946=0,0,IFERROR(INDEX(購買率算出!$P$6:$P$3005,MATCH($A5946&amp;"",購買率算出!$C$6:$C$3005,0)),0))</f>
        <v>0</v>
      </c>
    </row>
    <row r="5947" customFormat="false" ht="15" hidden="false" customHeight="false" outlineLevel="0" collapsed="false">
      <c r="A5947" s="24"/>
      <c r="D5947" s="24"/>
      <c r="F5947" s="24"/>
      <c r="K5947" s="9" t="n">
        <f aca="false">IF($A5947="",0,IF(OR(N($D5947)=0,$D5947&amp;""=TOP!$C$5&amp;""),1,0))</f>
        <v>0</v>
      </c>
      <c r="L5947" s="27" t="n">
        <f aca="false">IF($K5947=0,0,IFERROR(INDEX(購買率算出!$P$6:$P$3005,MATCH($A5947&amp;"",購買率算出!$C$6:$C$3005,0)),0))</f>
        <v>0</v>
      </c>
    </row>
    <row r="5948" customFormat="false" ht="15" hidden="false" customHeight="false" outlineLevel="0" collapsed="false">
      <c r="A5948" s="24"/>
      <c r="D5948" s="24"/>
      <c r="F5948" s="24"/>
      <c r="K5948" s="9" t="n">
        <f aca="false">IF($A5948="",0,IF(OR(N($D5948)=0,$D5948&amp;""=TOP!$C$5&amp;""),1,0))</f>
        <v>0</v>
      </c>
      <c r="L5948" s="27" t="n">
        <f aca="false">IF($K5948=0,0,IFERROR(INDEX(購買率算出!$P$6:$P$3005,MATCH($A5948&amp;"",購買率算出!$C$6:$C$3005,0)),0))</f>
        <v>0</v>
      </c>
    </row>
    <row r="5949" customFormat="false" ht="15" hidden="false" customHeight="false" outlineLevel="0" collapsed="false">
      <c r="A5949" s="24"/>
      <c r="D5949" s="24"/>
      <c r="F5949" s="24"/>
      <c r="K5949" s="9" t="n">
        <f aca="false">IF($A5949="",0,IF(OR(N($D5949)=0,$D5949&amp;""=TOP!$C$5&amp;""),1,0))</f>
        <v>0</v>
      </c>
      <c r="L5949" s="27" t="n">
        <f aca="false">IF($K5949=0,0,IFERROR(INDEX(購買率算出!$P$6:$P$3005,MATCH($A5949&amp;"",購買率算出!$C$6:$C$3005,0)),0))</f>
        <v>0</v>
      </c>
    </row>
    <row r="5950" customFormat="false" ht="15" hidden="false" customHeight="false" outlineLevel="0" collapsed="false">
      <c r="A5950" s="24"/>
      <c r="D5950" s="24"/>
      <c r="F5950" s="24"/>
      <c r="K5950" s="9" t="n">
        <f aca="false">IF($A5950="",0,IF(OR(N($D5950)=0,$D5950&amp;""=TOP!$C$5&amp;""),1,0))</f>
        <v>0</v>
      </c>
      <c r="L5950" s="27" t="n">
        <f aca="false">IF($K5950=0,0,IFERROR(INDEX(購買率算出!$P$6:$P$3005,MATCH($A5950&amp;"",購買率算出!$C$6:$C$3005,0)),0))</f>
        <v>0</v>
      </c>
    </row>
    <row r="5951" customFormat="false" ht="15" hidden="false" customHeight="false" outlineLevel="0" collapsed="false">
      <c r="A5951" s="24"/>
      <c r="D5951" s="24"/>
      <c r="F5951" s="24"/>
      <c r="K5951" s="9" t="n">
        <f aca="false">IF($A5951="",0,IF(OR(N($D5951)=0,$D5951&amp;""=TOP!$C$5&amp;""),1,0))</f>
        <v>0</v>
      </c>
      <c r="L5951" s="27" t="n">
        <f aca="false">IF($K5951=0,0,IFERROR(INDEX(購買率算出!$P$6:$P$3005,MATCH($A5951&amp;"",購買率算出!$C$6:$C$3005,0)),0))</f>
        <v>0</v>
      </c>
    </row>
    <row r="5952" customFormat="false" ht="15" hidden="false" customHeight="false" outlineLevel="0" collapsed="false">
      <c r="A5952" s="24"/>
      <c r="D5952" s="24"/>
      <c r="F5952" s="24"/>
      <c r="K5952" s="9" t="n">
        <f aca="false">IF($A5952="",0,IF(OR(N($D5952)=0,$D5952&amp;""=TOP!$C$5&amp;""),1,0))</f>
        <v>0</v>
      </c>
      <c r="L5952" s="27" t="n">
        <f aca="false">IF($K5952=0,0,IFERROR(INDEX(購買率算出!$P$6:$P$3005,MATCH($A5952&amp;"",購買率算出!$C$6:$C$3005,0)),0))</f>
        <v>0</v>
      </c>
    </row>
    <row r="5953" customFormat="false" ht="15" hidden="false" customHeight="false" outlineLevel="0" collapsed="false">
      <c r="A5953" s="24"/>
      <c r="D5953" s="24"/>
      <c r="F5953" s="24"/>
      <c r="K5953" s="9" t="n">
        <f aca="false">IF($A5953="",0,IF(OR(N($D5953)=0,$D5953&amp;""=TOP!$C$5&amp;""),1,0))</f>
        <v>0</v>
      </c>
      <c r="L5953" s="27" t="n">
        <f aca="false">IF($K5953=0,0,IFERROR(INDEX(購買率算出!$P$6:$P$3005,MATCH($A5953&amp;"",購買率算出!$C$6:$C$3005,0)),0))</f>
        <v>0</v>
      </c>
    </row>
    <row r="5954" customFormat="false" ht="15" hidden="false" customHeight="false" outlineLevel="0" collapsed="false">
      <c r="A5954" s="24"/>
      <c r="D5954" s="24"/>
      <c r="F5954" s="24"/>
      <c r="K5954" s="9" t="n">
        <f aca="false">IF($A5954="",0,IF(OR(N($D5954)=0,$D5954&amp;""=TOP!$C$5&amp;""),1,0))</f>
        <v>0</v>
      </c>
      <c r="L5954" s="27" t="n">
        <f aca="false">IF($K5954=0,0,IFERROR(INDEX(購買率算出!$P$6:$P$3005,MATCH($A5954&amp;"",購買率算出!$C$6:$C$3005,0)),0))</f>
        <v>0</v>
      </c>
    </row>
    <row r="5955" customFormat="false" ht="15" hidden="false" customHeight="false" outlineLevel="0" collapsed="false">
      <c r="A5955" s="24"/>
      <c r="D5955" s="24"/>
      <c r="F5955" s="24"/>
      <c r="K5955" s="9" t="n">
        <f aca="false">IF($A5955="",0,IF(OR(N($D5955)=0,$D5955&amp;""=TOP!$C$5&amp;""),1,0))</f>
        <v>0</v>
      </c>
      <c r="L5955" s="27" t="n">
        <f aca="false">IF($K5955=0,0,IFERROR(INDEX(購買率算出!$P$6:$P$3005,MATCH($A5955&amp;"",購買率算出!$C$6:$C$3005,0)),0))</f>
        <v>0</v>
      </c>
    </row>
    <row r="5956" customFormat="false" ht="15" hidden="false" customHeight="false" outlineLevel="0" collapsed="false">
      <c r="A5956" s="24"/>
      <c r="D5956" s="24"/>
      <c r="F5956" s="24"/>
      <c r="K5956" s="9" t="n">
        <f aca="false">IF($A5956="",0,IF(OR(N($D5956)=0,$D5956&amp;""=TOP!$C$5&amp;""),1,0))</f>
        <v>0</v>
      </c>
      <c r="L5956" s="27" t="n">
        <f aca="false">IF($K5956=0,0,IFERROR(INDEX(購買率算出!$P$6:$P$3005,MATCH($A5956&amp;"",購買率算出!$C$6:$C$3005,0)),0))</f>
        <v>0</v>
      </c>
    </row>
    <row r="5957" customFormat="false" ht="15" hidden="false" customHeight="false" outlineLevel="0" collapsed="false">
      <c r="A5957" s="24"/>
      <c r="D5957" s="24"/>
      <c r="F5957" s="24"/>
      <c r="K5957" s="9" t="n">
        <f aca="false">IF($A5957="",0,IF(OR(N($D5957)=0,$D5957&amp;""=TOP!$C$5&amp;""),1,0))</f>
        <v>0</v>
      </c>
      <c r="L5957" s="27" t="n">
        <f aca="false">IF($K5957=0,0,IFERROR(INDEX(購買率算出!$P$6:$P$3005,MATCH($A5957&amp;"",購買率算出!$C$6:$C$3005,0)),0))</f>
        <v>0</v>
      </c>
    </row>
    <row r="5958" customFormat="false" ht="15" hidden="false" customHeight="false" outlineLevel="0" collapsed="false">
      <c r="A5958" s="24"/>
      <c r="D5958" s="24"/>
      <c r="F5958" s="24"/>
      <c r="K5958" s="9" t="n">
        <f aca="false">IF($A5958="",0,IF(OR(N($D5958)=0,$D5958&amp;""=TOP!$C$5&amp;""),1,0))</f>
        <v>0</v>
      </c>
      <c r="L5958" s="27" t="n">
        <f aca="false">IF($K5958=0,0,IFERROR(INDEX(購買率算出!$P$6:$P$3005,MATCH($A5958&amp;"",購買率算出!$C$6:$C$3005,0)),0))</f>
        <v>0</v>
      </c>
    </row>
    <row r="5959" customFormat="false" ht="15" hidden="false" customHeight="false" outlineLevel="0" collapsed="false">
      <c r="A5959" s="24"/>
      <c r="D5959" s="24"/>
      <c r="F5959" s="24"/>
      <c r="K5959" s="9" t="n">
        <f aca="false">IF($A5959="",0,IF(OR(N($D5959)=0,$D5959&amp;""=TOP!$C$5&amp;""),1,0))</f>
        <v>0</v>
      </c>
      <c r="L5959" s="27" t="n">
        <f aca="false">IF($K5959=0,0,IFERROR(INDEX(購買率算出!$P$6:$P$3005,MATCH($A5959&amp;"",購買率算出!$C$6:$C$3005,0)),0))</f>
        <v>0</v>
      </c>
    </row>
    <row r="5960" customFormat="false" ht="15" hidden="false" customHeight="false" outlineLevel="0" collapsed="false">
      <c r="A5960" s="24"/>
      <c r="D5960" s="24"/>
      <c r="F5960" s="24"/>
      <c r="K5960" s="9" t="n">
        <f aca="false">IF($A5960="",0,IF(OR(N($D5960)=0,$D5960&amp;""=TOP!$C$5&amp;""),1,0))</f>
        <v>0</v>
      </c>
      <c r="L5960" s="27" t="n">
        <f aca="false">IF($K5960=0,0,IFERROR(INDEX(購買率算出!$P$6:$P$3005,MATCH($A5960&amp;"",購買率算出!$C$6:$C$3005,0)),0))</f>
        <v>0</v>
      </c>
    </row>
    <row r="5961" customFormat="false" ht="15" hidden="false" customHeight="false" outlineLevel="0" collapsed="false">
      <c r="A5961" s="24"/>
      <c r="D5961" s="24"/>
      <c r="F5961" s="24"/>
      <c r="K5961" s="9" t="n">
        <f aca="false">IF($A5961="",0,IF(OR(N($D5961)=0,$D5961&amp;""=TOP!$C$5&amp;""),1,0))</f>
        <v>0</v>
      </c>
      <c r="L5961" s="27" t="n">
        <f aca="false">IF($K5961=0,0,IFERROR(INDEX(購買率算出!$P$6:$P$3005,MATCH($A5961&amp;"",購買率算出!$C$6:$C$3005,0)),0))</f>
        <v>0</v>
      </c>
    </row>
    <row r="5962" customFormat="false" ht="15" hidden="false" customHeight="false" outlineLevel="0" collapsed="false">
      <c r="A5962" s="24"/>
      <c r="D5962" s="24"/>
      <c r="F5962" s="24"/>
      <c r="K5962" s="9" t="n">
        <f aca="false">IF($A5962="",0,IF(OR(N($D5962)=0,$D5962&amp;""=TOP!$C$5&amp;""),1,0))</f>
        <v>0</v>
      </c>
      <c r="L5962" s="27" t="n">
        <f aca="false">IF($K5962=0,0,IFERROR(INDEX(購買率算出!$P$6:$P$3005,MATCH($A5962&amp;"",購買率算出!$C$6:$C$3005,0)),0))</f>
        <v>0</v>
      </c>
    </row>
    <row r="5963" customFormat="false" ht="15" hidden="false" customHeight="false" outlineLevel="0" collapsed="false">
      <c r="A5963" s="24"/>
      <c r="D5963" s="24"/>
      <c r="F5963" s="24"/>
      <c r="K5963" s="9" t="n">
        <f aca="false">IF($A5963="",0,IF(OR(N($D5963)=0,$D5963&amp;""=TOP!$C$5&amp;""),1,0))</f>
        <v>0</v>
      </c>
      <c r="L5963" s="27" t="n">
        <f aca="false">IF($K5963=0,0,IFERROR(INDEX(購買率算出!$P$6:$P$3005,MATCH($A5963&amp;"",購買率算出!$C$6:$C$3005,0)),0))</f>
        <v>0</v>
      </c>
    </row>
    <row r="5964" customFormat="false" ht="15" hidden="false" customHeight="false" outlineLevel="0" collapsed="false">
      <c r="A5964" s="24"/>
      <c r="D5964" s="24"/>
      <c r="F5964" s="24"/>
      <c r="K5964" s="9" t="n">
        <f aca="false">IF($A5964="",0,IF(OR(N($D5964)=0,$D5964&amp;""=TOP!$C$5&amp;""),1,0))</f>
        <v>0</v>
      </c>
      <c r="L5964" s="27" t="n">
        <f aca="false">IF($K5964=0,0,IFERROR(INDEX(購買率算出!$P$6:$P$3005,MATCH($A5964&amp;"",購買率算出!$C$6:$C$3005,0)),0))</f>
        <v>0</v>
      </c>
    </row>
    <row r="5965" customFormat="false" ht="15" hidden="false" customHeight="false" outlineLevel="0" collapsed="false">
      <c r="A5965" s="24"/>
      <c r="D5965" s="24"/>
      <c r="F5965" s="24"/>
      <c r="K5965" s="9" t="n">
        <f aca="false">IF($A5965="",0,IF(OR(N($D5965)=0,$D5965&amp;""=TOP!$C$5&amp;""),1,0))</f>
        <v>0</v>
      </c>
      <c r="L5965" s="27" t="n">
        <f aca="false">IF($K5965=0,0,IFERROR(INDEX(購買率算出!$P$6:$P$3005,MATCH($A5965&amp;"",購買率算出!$C$6:$C$3005,0)),0))</f>
        <v>0</v>
      </c>
    </row>
    <row r="5966" customFormat="false" ht="15" hidden="false" customHeight="false" outlineLevel="0" collapsed="false">
      <c r="A5966" s="24"/>
      <c r="D5966" s="24"/>
      <c r="F5966" s="24"/>
      <c r="K5966" s="9" t="n">
        <f aca="false">IF($A5966="",0,IF(OR(N($D5966)=0,$D5966&amp;""=TOP!$C$5&amp;""),1,0))</f>
        <v>0</v>
      </c>
      <c r="L5966" s="27" t="n">
        <f aca="false">IF($K5966=0,0,IFERROR(INDEX(購買率算出!$P$6:$P$3005,MATCH($A5966&amp;"",購買率算出!$C$6:$C$3005,0)),0))</f>
        <v>0</v>
      </c>
    </row>
    <row r="5967" customFormat="false" ht="15" hidden="false" customHeight="false" outlineLevel="0" collapsed="false">
      <c r="A5967" s="24"/>
      <c r="D5967" s="24"/>
      <c r="F5967" s="24"/>
      <c r="K5967" s="9" t="n">
        <f aca="false">IF($A5967="",0,IF(OR(N($D5967)=0,$D5967&amp;""=TOP!$C$5&amp;""),1,0))</f>
        <v>0</v>
      </c>
      <c r="L5967" s="27" t="n">
        <f aca="false">IF($K5967=0,0,IFERROR(INDEX(購買率算出!$P$6:$P$3005,MATCH($A5967&amp;"",購買率算出!$C$6:$C$3005,0)),0))</f>
        <v>0</v>
      </c>
    </row>
    <row r="5968" customFormat="false" ht="15" hidden="false" customHeight="false" outlineLevel="0" collapsed="false">
      <c r="A5968" s="24"/>
      <c r="D5968" s="24"/>
      <c r="F5968" s="24"/>
      <c r="K5968" s="9" t="n">
        <f aca="false">IF($A5968="",0,IF(OR(N($D5968)=0,$D5968&amp;""=TOP!$C$5&amp;""),1,0))</f>
        <v>0</v>
      </c>
      <c r="L5968" s="27" t="n">
        <f aca="false">IF($K5968=0,0,IFERROR(INDEX(購買率算出!$P$6:$P$3005,MATCH($A5968&amp;"",購買率算出!$C$6:$C$3005,0)),0))</f>
        <v>0</v>
      </c>
    </row>
    <row r="5969" customFormat="false" ht="15" hidden="false" customHeight="false" outlineLevel="0" collapsed="false">
      <c r="A5969" s="24"/>
      <c r="D5969" s="24"/>
      <c r="F5969" s="24"/>
      <c r="K5969" s="9" t="n">
        <f aca="false">IF($A5969="",0,IF(OR(N($D5969)=0,$D5969&amp;""=TOP!$C$5&amp;""),1,0))</f>
        <v>0</v>
      </c>
      <c r="L5969" s="27" t="n">
        <f aca="false">IF($K5969=0,0,IFERROR(INDEX(購買率算出!$P$6:$P$3005,MATCH($A5969&amp;"",購買率算出!$C$6:$C$3005,0)),0))</f>
        <v>0</v>
      </c>
    </row>
    <row r="5970" customFormat="false" ht="15" hidden="false" customHeight="false" outlineLevel="0" collapsed="false">
      <c r="A5970" s="24"/>
      <c r="D5970" s="24"/>
      <c r="F5970" s="24"/>
      <c r="K5970" s="9" t="n">
        <f aca="false">IF($A5970="",0,IF(OR(N($D5970)=0,$D5970&amp;""=TOP!$C$5&amp;""),1,0))</f>
        <v>0</v>
      </c>
      <c r="L5970" s="27" t="n">
        <f aca="false">IF($K5970=0,0,IFERROR(INDEX(購買率算出!$P$6:$P$3005,MATCH($A5970&amp;"",購買率算出!$C$6:$C$3005,0)),0))</f>
        <v>0</v>
      </c>
    </row>
    <row r="5971" customFormat="false" ht="15" hidden="false" customHeight="false" outlineLevel="0" collapsed="false">
      <c r="A5971" s="24"/>
      <c r="D5971" s="24"/>
      <c r="F5971" s="24"/>
      <c r="K5971" s="9" t="n">
        <f aca="false">IF($A5971="",0,IF(OR(N($D5971)=0,$D5971&amp;""=TOP!$C$5&amp;""),1,0))</f>
        <v>0</v>
      </c>
      <c r="L5971" s="27" t="n">
        <f aca="false">IF($K5971=0,0,IFERROR(INDEX(購買率算出!$P$6:$P$3005,MATCH($A5971&amp;"",購買率算出!$C$6:$C$3005,0)),0))</f>
        <v>0</v>
      </c>
    </row>
    <row r="5972" customFormat="false" ht="15" hidden="false" customHeight="false" outlineLevel="0" collapsed="false">
      <c r="A5972" s="24"/>
      <c r="D5972" s="24"/>
      <c r="F5972" s="24"/>
      <c r="K5972" s="9" t="n">
        <f aca="false">IF($A5972="",0,IF(OR(N($D5972)=0,$D5972&amp;""=TOP!$C$5&amp;""),1,0))</f>
        <v>0</v>
      </c>
      <c r="L5972" s="27" t="n">
        <f aca="false">IF($K5972=0,0,IFERROR(INDEX(購買率算出!$P$6:$P$3005,MATCH($A5972&amp;"",購買率算出!$C$6:$C$3005,0)),0))</f>
        <v>0</v>
      </c>
    </row>
    <row r="5973" customFormat="false" ht="15" hidden="false" customHeight="false" outlineLevel="0" collapsed="false">
      <c r="A5973" s="24"/>
      <c r="D5973" s="24"/>
      <c r="F5973" s="24"/>
      <c r="K5973" s="9" t="n">
        <f aca="false">IF($A5973="",0,IF(OR(N($D5973)=0,$D5973&amp;""=TOP!$C$5&amp;""),1,0))</f>
        <v>0</v>
      </c>
      <c r="L5973" s="27" t="n">
        <f aca="false">IF($K5973=0,0,IFERROR(INDEX(購買率算出!$P$6:$P$3005,MATCH($A5973&amp;"",購買率算出!$C$6:$C$3005,0)),0))</f>
        <v>0</v>
      </c>
    </row>
    <row r="5974" customFormat="false" ht="15" hidden="false" customHeight="false" outlineLevel="0" collapsed="false">
      <c r="A5974" s="24"/>
      <c r="D5974" s="24"/>
      <c r="F5974" s="24"/>
      <c r="K5974" s="9" t="n">
        <f aca="false">IF($A5974="",0,IF(OR(N($D5974)=0,$D5974&amp;""=TOP!$C$5&amp;""),1,0))</f>
        <v>0</v>
      </c>
      <c r="L5974" s="27" t="n">
        <f aca="false">IF($K5974=0,0,IFERROR(INDEX(購買率算出!$P$6:$P$3005,MATCH($A5974&amp;"",購買率算出!$C$6:$C$3005,0)),0))</f>
        <v>0</v>
      </c>
    </row>
    <row r="5975" customFormat="false" ht="15" hidden="false" customHeight="false" outlineLevel="0" collapsed="false">
      <c r="A5975" s="24"/>
      <c r="D5975" s="24"/>
      <c r="F5975" s="24"/>
      <c r="K5975" s="9" t="n">
        <f aca="false">IF($A5975="",0,IF(OR(N($D5975)=0,$D5975&amp;""=TOP!$C$5&amp;""),1,0))</f>
        <v>0</v>
      </c>
      <c r="L5975" s="27" t="n">
        <f aca="false">IF($K5975=0,0,IFERROR(INDEX(購買率算出!$P$6:$P$3005,MATCH($A5975&amp;"",購買率算出!$C$6:$C$3005,0)),0))</f>
        <v>0</v>
      </c>
    </row>
    <row r="5976" customFormat="false" ht="15" hidden="false" customHeight="false" outlineLevel="0" collapsed="false">
      <c r="A5976" s="24"/>
      <c r="D5976" s="24"/>
      <c r="F5976" s="24"/>
      <c r="K5976" s="9" t="n">
        <f aca="false">IF($A5976="",0,IF(OR(N($D5976)=0,$D5976&amp;""=TOP!$C$5&amp;""),1,0))</f>
        <v>0</v>
      </c>
      <c r="L5976" s="27" t="n">
        <f aca="false">IF($K5976=0,0,IFERROR(INDEX(購買率算出!$P$6:$P$3005,MATCH($A5976&amp;"",購買率算出!$C$6:$C$3005,0)),0))</f>
        <v>0</v>
      </c>
    </row>
    <row r="5977" customFormat="false" ht="15" hidden="false" customHeight="false" outlineLevel="0" collapsed="false">
      <c r="A5977" s="24"/>
      <c r="D5977" s="24"/>
      <c r="F5977" s="24"/>
      <c r="K5977" s="9" t="n">
        <f aca="false">IF($A5977="",0,IF(OR(N($D5977)=0,$D5977&amp;""=TOP!$C$5&amp;""),1,0))</f>
        <v>0</v>
      </c>
      <c r="L5977" s="27" t="n">
        <f aca="false">IF($K5977=0,0,IFERROR(INDEX(購買率算出!$P$6:$P$3005,MATCH($A5977&amp;"",購買率算出!$C$6:$C$3005,0)),0))</f>
        <v>0</v>
      </c>
    </row>
    <row r="5978" customFormat="false" ht="15" hidden="false" customHeight="false" outlineLevel="0" collapsed="false">
      <c r="A5978" s="24"/>
      <c r="D5978" s="24"/>
      <c r="F5978" s="24"/>
      <c r="K5978" s="9" t="n">
        <f aca="false">IF($A5978="",0,IF(OR(N($D5978)=0,$D5978&amp;""=TOP!$C$5&amp;""),1,0))</f>
        <v>0</v>
      </c>
      <c r="L5978" s="27" t="n">
        <f aca="false">IF($K5978=0,0,IFERROR(INDEX(購買率算出!$P$6:$P$3005,MATCH($A5978&amp;"",購買率算出!$C$6:$C$3005,0)),0))</f>
        <v>0</v>
      </c>
    </row>
    <row r="5979" customFormat="false" ht="15" hidden="false" customHeight="false" outlineLevel="0" collapsed="false">
      <c r="A5979" s="24"/>
      <c r="D5979" s="24"/>
      <c r="F5979" s="24"/>
      <c r="K5979" s="9" t="n">
        <f aca="false">IF($A5979="",0,IF(OR(N($D5979)=0,$D5979&amp;""=TOP!$C$5&amp;""),1,0))</f>
        <v>0</v>
      </c>
      <c r="L5979" s="27" t="n">
        <f aca="false">IF($K5979=0,0,IFERROR(INDEX(購買率算出!$P$6:$P$3005,MATCH($A5979&amp;"",購買率算出!$C$6:$C$3005,0)),0))</f>
        <v>0</v>
      </c>
    </row>
    <row r="5980" customFormat="false" ht="15" hidden="false" customHeight="false" outlineLevel="0" collapsed="false">
      <c r="A5980" s="24"/>
      <c r="D5980" s="24"/>
      <c r="F5980" s="24"/>
      <c r="K5980" s="9" t="n">
        <f aca="false">IF($A5980="",0,IF(OR(N($D5980)=0,$D5980&amp;""=TOP!$C$5&amp;""),1,0))</f>
        <v>0</v>
      </c>
      <c r="L5980" s="27" t="n">
        <f aca="false">IF($K5980=0,0,IFERROR(INDEX(購買率算出!$P$6:$P$3005,MATCH($A5980&amp;"",購買率算出!$C$6:$C$3005,0)),0))</f>
        <v>0</v>
      </c>
    </row>
    <row r="5981" customFormat="false" ht="15" hidden="false" customHeight="false" outlineLevel="0" collapsed="false">
      <c r="A5981" s="24"/>
      <c r="D5981" s="24"/>
      <c r="F5981" s="24"/>
      <c r="K5981" s="9" t="n">
        <f aca="false">IF($A5981="",0,IF(OR(N($D5981)=0,$D5981&amp;""=TOP!$C$5&amp;""),1,0))</f>
        <v>0</v>
      </c>
      <c r="L5981" s="27" t="n">
        <f aca="false">IF($K5981=0,0,IFERROR(INDEX(購買率算出!$P$6:$P$3005,MATCH($A5981&amp;"",購買率算出!$C$6:$C$3005,0)),0))</f>
        <v>0</v>
      </c>
    </row>
    <row r="5982" customFormat="false" ht="15" hidden="false" customHeight="false" outlineLevel="0" collapsed="false">
      <c r="A5982" s="24"/>
      <c r="D5982" s="24"/>
      <c r="F5982" s="24"/>
      <c r="K5982" s="9" t="n">
        <f aca="false">IF($A5982="",0,IF(OR(N($D5982)=0,$D5982&amp;""=TOP!$C$5&amp;""),1,0))</f>
        <v>0</v>
      </c>
      <c r="L5982" s="27" t="n">
        <f aca="false">IF($K5982=0,0,IFERROR(INDEX(購買率算出!$P$6:$P$3005,MATCH($A5982&amp;"",購買率算出!$C$6:$C$3005,0)),0))</f>
        <v>0</v>
      </c>
    </row>
    <row r="5983" customFormat="false" ht="15" hidden="false" customHeight="false" outlineLevel="0" collapsed="false">
      <c r="A5983" s="24"/>
      <c r="D5983" s="24"/>
      <c r="F5983" s="24"/>
      <c r="K5983" s="9" t="n">
        <f aca="false">IF($A5983="",0,IF(OR(N($D5983)=0,$D5983&amp;""=TOP!$C$5&amp;""),1,0))</f>
        <v>0</v>
      </c>
      <c r="L5983" s="27" t="n">
        <f aca="false">IF($K5983=0,0,IFERROR(INDEX(購買率算出!$P$6:$P$3005,MATCH($A5983&amp;"",購買率算出!$C$6:$C$3005,0)),0))</f>
        <v>0</v>
      </c>
    </row>
    <row r="5984" customFormat="false" ht="15" hidden="false" customHeight="false" outlineLevel="0" collapsed="false">
      <c r="A5984" s="24"/>
      <c r="D5984" s="24"/>
      <c r="F5984" s="24"/>
      <c r="K5984" s="9" t="n">
        <f aca="false">IF($A5984="",0,IF(OR(N($D5984)=0,$D5984&amp;""=TOP!$C$5&amp;""),1,0))</f>
        <v>0</v>
      </c>
      <c r="L5984" s="27" t="n">
        <f aca="false">IF($K5984=0,0,IFERROR(INDEX(購買率算出!$P$6:$P$3005,MATCH($A5984&amp;"",購買率算出!$C$6:$C$3005,0)),0))</f>
        <v>0</v>
      </c>
    </row>
    <row r="5985" customFormat="false" ht="15" hidden="false" customHeight="false" outlineLevel="0" collapsed="false">
      <c r="A5985" s="24"/>
      <c r="D5985" s="24"/>
      <c r="F5985" s="24"/>
      <c r="K5985" s="9" t="n">
        <f aca="false">IF($A5985="",0,IF(OR(N($D5985)=0,$D5985&amp;""=TOP!$C$5&amp;""),1,0))</f>
        <v>0</v>
      </c>
      <c r="L5985" s="27" t="n">
        <f aca="false">IF($K5985=0,0,IFERROR(INDEX(購買率算出!$P$6:$P$3005,MATCH($A5985&amp;"",購買率算出!$C$6:$C$3005,0)),0))</f>
        <v>0</v>
      </c>
    </row>
    <row r="5986" customFormat="false" ht="15" hidden="false" customHeight="false" outlineLevel="0" collapsed="false">
      <c r="A5986" s="24"/>
      <c r="D5986" s="24"/>
      <c r="F5986" s="24"/>
      <c r="K5986" s="9" t="n">
        <f aca="false">IF($A5986="",0,IF(OR(N($D5986)=0,$D5986&amp;""=TOP!$C$5&amp;""),1,0))</f>
        <v>0</v>
      </c>
      <c r="L5986" s="27" t="n">
        <f aca="false">IF($K5986=0,0,IFERROR(INDEX(購買率算出!$P$6:$P$3005,MATCH($A5986&amp;"",購買率算出!$C$6:$C$3005,0)),0))</f>
        <v>0</v>
      </c>
    </row>
    <row r="5987" customFormat="false" ht="15" hidden="false" customHeight="false" outlineLevel="0" collapsed="false">
      <c r="A5987" s="24"/>
      <c r="D5987" s="24"/>
      <c r="F5987" s="24"/>
      <c r="K5987" s="9" t="n">
        <f aca="false">IF($A5987="",0,IF(OR(N($D5987)=0,$D5987&amp;""=TOP!$C$5&amp;""),1,0))</f>
        <v>0</v>
      </c>
      <c r="L5987" s="27" t="n">
        <f aca="false">IF($K5987=0,0,IFERROR(INDEX(購買率算出!$P$6:$P$3005,MATCH($A5987&amp;"",購買率算出!$C$6:$C$3005,0)),0))</f>
        <v>0</v>
      </c>
    </row>
    <row r="5988" customFormat="false" ht="15" hidden="false" customHeight="false" outlineLevel="0" collapsed="false">
      <c r="A5988" s="24"/>
      <c r="D5988" s="24"/>
      <c r="F5988" s="24"/>
      <c r="K5988" s="9" t="n">
        <f aca="false">IF($A5988="",0,IF(OR(N($D5988)=0,$D5988&amp;""=TOP!$C$5&amp;""),1,0))</f>
        <v>0</v>
      </c>
      <c r="L5988" s="27" t="n">
        <f aca="false">IF($K5988=0,0,IFERROR(INDEX(購買率算出!$P$6:$P$3005,MATCH($A5988&amp;"",購買率算出!$C$6:$C$3005,0)),0))</f>
        <v>0</v>
      </c>
    </row>
    <row r="5989" customFormat="false" ht="15" hidden="false" customHeight="false" outlineLevel="0" collapsed="false">
      <c r="A5989" s="24"/>
      <c r="D5989" s="24"/>
      <c r="F5989" s="24"/>
      <c r="K5989" s="9" t="n">
        <f aca="false">IF($A5989="",0,IF(OR(N($D5989)=0,$D5989&amp;""=TOP!$C$5&amp;""),1,0))</f>
        <v>0</v>
      </c>
      <c r="L5989" s="27" t="n">
        <f aca="false">IF($K5989=0,0,IFERROR(INDEX(購買率算出!$P$6:$P$3005,MATCH($A5989&amp;"",購買率算出!$C$6:$C$3005,0)),0))</f>
        <v>0</v>
      </c>
    </row>
    <row r="5990" customFormat="false" ht="15" hidden="false" customHeight="false" outlineLevel="0" collapsed="false">
      <c r="A5990" s="24"/>
      <c r="D5990" s="24"/>
      <c r="F5990" s="24"/>
      <c r="K5990" s="9" t="n">
        <f aca="false">IF($A5990="",0,IF(OR(N($D5990)=0,$D5990&amp;""=TOP!$C$5&amp;""),1,0))</f>
        <v>0</v>
      </c>
      <c r="L5990" s="27" t="n">
        <f aca="false">IF($K5990=0,0,IFERROR(INDEX(購買率算出!$P$6:$P$3005,MATCH($A5990&amp;"",購買率算出!$C$6:$C$3005,0)),0))</f>
        <v>0</v>
      </c>
    </row>
    <row r="5991" customFormat="false" ht="15" hidden="false" customHeight="false" outlineLevel="0" collapsed="false">
      <c r="A5991" s="24"/>
      <c r="D5991" s="24"/>
      <c r="F5991" s="24"/>
      <c r="K5991" s="9" t="n">
        <f aca="false">IF($A5991="",0,IF(OR(N($D5991)=0,$D5991&amp;""=TOP!$C$5&amp;""),1,0))</f>
        <v>0</v>
      </c>
      <c r="L5991" s="27" t="n">
        <f aca="false">IF($K5991=0,0,IFERROR(INDEX(購買率算出!$P$6:$P$3005,MATCH($A5991&amp;"",購買率算出!$C$6:$C$3005,0)),0))</f>
        <v>0</v>
      </c>
    </row>
    <row r="5992" customFormat="false" ht="15" hidden="false" customHeight="false" outlineLevel="0" collapsed="false">
      <c r="A5992" s="24"/>
      <c r="D5992" s="24"/>
      <c r="F5992" s="24"/>
      <c r="K5992" s="9" t="n">
        <f aca="false">IF($A5992="",0,IF(OR(N($D5992)=0,$D5992&amp;""=TOP!$C$5&amp;""),1,0))</f>
        <v>0</v>
      </c>
      <c r="L5992" s="27" t="n">
        <f aca="false">IF($K5992=0,0,IFERROR(INDEX(購買率算出!$P$6:$P$3005,MATCH($A5992&amp;"",購買率算出!$C$6:$C$3005,0)),0))</f>
        <v>0</v>
      </c>
    </row>
    <row r="5993" customFormat="false" ht="15" hidden="false" customHeight="false" outlineLevel="0" collapsed="false">
      <c r="A5993" s="24"/>
      <c r="D5993" s="24"/>
      <c r="F5993" s="24"/>
      <c r="K5993" s="9" t="n">
        <f aca="false">IF($A5993="",0,IF(OR(N($D5993)=0,$D5993&amp;""=TOP!$C$5&amp;""),1,0))</f>
        <v>0</v>
      </c>
      <c r="L5993" s="27" t="n">
        <f aca="false">IF($K5993=0,0,IFERROR(INDEX(購買率算出!$P$6:$P$3005,MATCH($A5993&amp;"",購買率算出!$C$6:$C$3005,0)),0))</f>
        <v>0</v>
      </c>
    </row>
    <row r="5994" customFormat="false" ht="15" hidden="false" customHeight="false" outlineLevel="0" collapsed="false">
      <c r="A5994" s="24"/>
      <c r="D5994" s="24"/>
      <c r="F5994" s="24"/>
      <c r="K5994" s="9" t="n">
        <f aca="false">IF($A5994="",0,IF(OR(N($D5994)=0,$D5994&amp;""=TOP!$C$5&amp;""),1,0))</f>
        <v>0</v>
      </c>
      <c r="L5994" s="27" t="n">
        <f aca="false">IF($K5994=0,0,IFERROR(INDEX(購買率算出!$P$6:$P$3005,MATCH($A5994&amp;"",購買率算出!$C$6:$C$3005,0)),0))</f>
        <v>0</v>
      </c>
    </row>
    <row r="5995" customFormat="false" ht="15" hidden="false" customHeight="false" outlineLevel="0" collapsed="false">
      <c r="A5995" s="24"/>
      <c r="D5995" s="24"/>
      <c r="F5995" s="24"/>
      <c r="K5995" s="9" t="n">
        <f aca="false">IF($A5995="",0,IF(OR(N($D5995)=0,$D5995&amp;""=TOP!$C$5&amp;""),1,0))</f>
        <v>0</v>
      </c>
      <c r="L5995" s="27" t="n">
        <f aca="false">IF($K5995=0,0,IFERROR(INDEX(購買率算出!$P$6:$P$3005,MATCH($A5995&amp;"",購買率算出!$C$6:$C$3005,0)),0))</f>
        <v>0</v>
      </c>
    </row>
    <row r="5996" customFormat="false" ht="15" hidden="false" customHeight="false" outlineLevel="0" collapsed="false">
      <c r="A5996" s="24"/>
      <c r="D5996" s="24"/>
      <c r="F5996" s="24"/>
      <c r="K5996" s="9" t="n">
        <f aca="false">IF($A5996="",0,IF(OR(N($D5996)=0,$D5996&amp;""=TOP!$C$5&amp;""),1,0))</f>
        <v>0</v>
      </c>
      <c r="L5996" s="27" t="n">
        <f aca="false">IF($K5996=0,0,IFERROR(INDEX(購買率算出!$P$6:$P$3005,MATCH($A5996&amp;"",購買率算出!$C$6:$C$3005,0)),0))</f>
        <v>0</v>
      </c>
    </row>
    <row r="5997" customFormat="false" ht="15" hidden="false" customHeight="false" outlineLevel="0" collapsed="false">
      <c r="A5997" s="24"/>
      <c r="D5997" s="24"/>
      <c r="F5997" s="24"/>
      <c r="K5997" s="9" t="n">
        <f aca="false">IF($A5997="",0,IF(OR(N($D5997)=0,$D5997&amp;""=TOP!$C$5&amp;""),1,0))</f>
        <v>0</v>
      </c>
      <c r="L5997" s="27" t="n">
        <f aca="false">IF($K5997=0,0,IFERROR(INDEX(購買率算出!$P$6:$P$3005,MATCH($A5997&amp;"",購買率算出!$C$6:$C$3005,0)),0))</f>
        <v>0</v>
      </c>
    </row>
    <row r="5998" customFormat="false" ht="15" hidden="false" customHeight="false" outlineLevel="0" collapsed="false">
      <c r="A5998" s="24"/>
      <c r="D5998" s="24"/>
      <c r="F5998" s="24"/>
      <c r="K5998" s="9" t="n">
        <f aca="false">IF($A5998="",0,IF(OR(N($D5998)=0,$D5998&amp;""=TOP!$C$5&amp;""),1,0))</f>
        <v>0</v>
      </c>
      <c r="L5998" s="27" t="n">
        <f aca="false">IF($K5998=0,0,IFERROR(INDEX(購買率算出!$P$6:$P$3005,MATCH($A5998&amp;"",購買率算出!$C$6:$C$3005,0)),0))</f>
        <v>0</v>
      </c>
    </row>
    <row r="5999" customFormat="false" ht="15" hidden="false" customHeight="false" outlineLevel="0" collapsed="false">
      <c r="A5999" s="24"/>
      <c r="D5999" s="24"/>
      <c r="F5999" s="24"/>
      <c r="K5999" s="9" t="n">
        <f aca="false">IF($A5999="",0,IF(OR(N($D5999)=0,$D5999&amp;""=TOP!$C$5&amp;""),1,0))</f>
        <v>0</v>
      </c>
      <c r="L5999" s="27" t="n">
        <f aca="false">IF($K5999=0,0,IFERROR(INDEX(購買率算出!$P$6:$P$3005,MATCH($A5999&amp;"",購買率算出!$C$6:$C$3005,0)),0))</f>
        <v>0</v>
      </c>
    </row>
    <row r="6000" customFormat="false" ht="15" hidden="false" customHeight="false" outlineLevel="0" collapsed="false">
      <c r="A6000" s="24"/>
      <c r="D6000" s="24"/>
      <c r="F6000" s="24"/>
      <c r="K6000" s="9" t="n">
        <f aca="false">IF($A6000="",0,IF(OR(N($D6000)=0,$D6000&amp;""=TOP!$C$5&amp;""),1,0))</f>
        <v>0</v>
      </c>
      <c r="L6000" s="27" t="n">
        <f aca="false">IF($K6000=0,0,IFERROR(INDEX(購買率算出!$P$6:$P$3005,MATCH($A6000&amp;"",購買率算出!$C$6:$C$3005,0)),0))</f>
        <v>0</v>
      </c>
    </row>
    <row r="6001" customFormat="false" ht="15" hidden="false" customHeight="false" outlineLevel="0" collapsed="false">
      <c r="A6001" s="24"/>
      <c r="D6001" s="24"/>
      <c r="F6001" s="24"/>
      <c r="K6001" s="9" t="n">
        <f aca="false">IF($A6001="",0,IF(OR(N($D6001)=0,$D6001&amp;""=TOP!$C$5&amp;""),1,0))</f>
        <v>0</v>
      </c>
      <c r="L6001" s="27" t="n">
        <f aca="false">IF($K6001=0,0,IFERROR(INDEX(購買率算出!$P$6:$P$3005,MATCH($A6001&amp;"",購買率算出!$C$6:$C$3005,0)),0))</f>
        <v>0</v>
      </c>
    </row>
    <row r="6002" customFormat="false" ht="15" hidden="false" customHeight="false" outlineLevel="0" collapsed="false">
      <c r="A6002" s="24"/>
      <c r="D6002" s="24"/>
      <c r="F6002" s="24"/>
      <c r="K6002" s="9" t="n">
        <f aca="false">IF($A6002="",0,IF(OR(N($D6002)=0,$D6002&amp;""=TOP!$C$5&amp;""),1,0))</f>
        <v>0</v>
      </c>
      <c r="L6002" s="27" t="n">
        <f aca="false">IF($K6002=0,0,IFERROR(INDEX(購買率算出!$P$6:$P$3005,MATCH($A6002&amp;"",購買率算出!$C$6:$C$3005,0)),0))</f>
        <v>0</v>
      </c>
    </row>
    <row r="6003" customFormat="false" ht="15" hidden="false" customHeight="false" outlineLevel="0" collapsed="false">
      <c r="A6003" s="24"/>
      <c r="D6003" s="24"/>
      <c r="F6003" s="24"/>
      <c r="K6003" s="9" t="n">
        <f aca="false">IF($A6003="",0,IF(OR(N($D6003)=0,$D6003&amp;""=TOP!$C$5&amp;""),1,0))</f>
        <v>0</v>
      </c>
      <c r="L6003" s="27" t="n">
        <f aca="false">IF($K6003=0,0,IFERROR(INDEX(購買率算出!$P$6:$P$3005,MATCH($A6003&amp;"",購買率算出!$C$6:$C$3005,0)),0))</f>
        <v>0</v>
      </c>
    </row>
    <row r="6004" customFormat="false" ht="15" hidden="false" customHeight="false" outlineLevel="0" collapsed="false">
      <c r="A6004" s="24"/>
      <c r="D6004" s="24"/>
      <c r="F6004" s="24"/>
      <c r="K6004" s="9" t="n">
        <f aca="false">IF($A6004="",0,IF(OR(N($D6004)=0,$D6004&amp;""=TOP!$C$5&amp;""),1,0))</f>
        <v>0</v>
      </c>
      <c r="L6004" s="27" t="n">
        <f aca="false">IF($K6004=0,0,IFERROR(INDEX(購買率算出!$P$6:$P$3005,MATCH($A6004&amp;"",購買率算出!$C$6:$C$3005,0)),0))</f>
        <v>0</v>
      </c>
    </row>
    <row r="6005" customFormat="false" ht="15" hidden="false" customHeight="false" outlineLevel="0" collapsed="false">
      <c r="A6005" s="24"/>
      <c r="D6005" s="24"/>
      <c r="F6005" s="24"/>
      <c r="K6005" s="9" t="n">
        <f aca="false">IF($A6005="",0,IF(OR(N($D6005)=0,$D6005&amp;""=TOP!$C$5&amp;""),1,0))</f>
        <v>0</v>
      </c>
      <c r="L6005" s="27" t="n">
        <f aca="false">IF($K6005=0,0,IFERROR(INDEX(購買率算出!$P$6:$P$3005,MATCH($A6005&amp;"",購買率算出!$C$6:$C$3005,0)),0))</f>
        <v>0</v>
      </c>
    </row>
    <row r="6006" customFormat="false" ht="15" hidden="false" customHeight="false" outlineLevel="0" collapsed="false">
      <c r="A6006" s="24"/>
      <c r="D6006" s="24"/>
      <c r="F6006" s="24"/>
      <c r="K6006" s="9" t="n">
        <f aca="false">IF($A6006="",0,IF(OR(N($D6006)=0,$D6006&amp;""=TOP!$C$5&amp;""),1,0))</f>
        <v>0</v>
      </c>
      <c r="L6006" s="27" t="n">
        <f aca="false">IF($K6006=0,0,IFERROR(INDEX(購買率算出!$P$6:$P$3005,MATCH($A6006&amp;"",購買率算出!$C$6:$C$3005,0)),0))</f>
        <v>0</v>
      </c>
    </row>
    <row r="6007" customFormat="false" ht="15" hidden="false" customHeight="false" outlineLevel="0" collapsed="false">
      <c r="A6007" s="24"/>
      <c r="D6007" s="24"/>
      <c r="F6007" s="24"/>
      <c r="K6007" s="9" t="n">
        <f aca="false">IF($A6007="",0,IF(OR(N($D6007)=0,$D6007&amp;""=TOP!$C$5&amp;""),1,0))</f>
        <v>0</v>
      </c>
      <c r="L6007" s="27" t="n">
        <f aca="false">IF($K6007=0,0,IFERROR(INDEX(購買率算出!$P$6:$P$3005,MATCH($A6007&amp;"",購買率算出!$C$6:$C$3005,0)),0))</f>
        <v>0</v>
      </c>
    </row>
    <row r="6008" customFormat="false" ht="15" hidden="false" customHeight="false" outlineLevel="0" collapsed="false">
      <c r="A6008" s="24"/>
      <c r="D6008" s="24"/>
      <c r="F6008" s="24"/>
      <c r="K6008" s="9" t="n">
        <f aca="false">IF($A6008="",0,IF(OR(N($D6008)=0,$D6008&amp;""=TOP!$C$5&amp;""),1,0))</f>
        <v>0</v>
      </c>
      <c r="L6008" s="27" t="n">
        <f aca="false">IF($K6008=0,0,IFERROR(INDEX(購買率算出!$P$6:$P$3005,MATCH($A6008&amp;"",購買率算出!$C$6:$C$3005,0)),0))</f>
        <v>0</v>
      </c>
    </row>
    <row r="6009" customFormat="false" ht="15" hidden="false" customHeight="false" outlineLevel="0" collapsed="false">
      <c r="A6009" s="24"/>
      <c r="D6009" s="24"/>
      <c r="F6009" s="24"/>
      <c r="K6009" s="9" t="n">
        <f aca="false">IF($A6009="",0,IF(OR(N($D6009)=0,$D6009&amp;""=TOP!$C$5&amp;""),1,0))</f>
        <v>0</v>
      </c>
      <c r="L6009" s="27" t="n">
        <f aca="false">IF($K6009=0,0,IFERROR(INDEX(購買率算出!$P$6:$P$3005,MATCH($A6009&amp;"",購買率算出!$C$6:$C$3005,0)),0))</f>
        <v>0</v>
      </c>
    </row>
    <row r="6010" customFormat="false" ht="15" hidden="false" customHeight="false" outlineLevel="0" collapsed="false">
      <c r="A6010" s="24"/>
      <c r="D6010" s="24"/>
      <c r="F6010" s="24"/>
      <c r="K6010" s="9" t="n">
        <f aca="false">IF($A6010="",0,IF(OR(N($D6010)=0,$D6010&amp;""=TOP!$C$5&amp;""),1,0))</f>
        <v>0</v>
      </c>
      <c r="L6010" s="27" t="n">
        <f aca="false">IF($K6010=0,0,IFERROR(INDEX(購買率算出!$P$6:$P$3005,MATCH($A6010&amp;"",購買率算出!$C$6:$C$3005,0)),0))</f>
        <v>0</v>
      </c>
    </row>
    <row r="6011" customFormat="false" ht="15" hidden="false" customHeight="false" outlineLevel="0" collapsed="false">
      <c r="A6011" s="24"/>
      <c r="D6011" s="24"/>
      <c r="F6011" s="24"/>
      <c r="K6011" s="9" t="n">
        <f aca="false">IF($A6011="",0,IF(OR(N($D6011)=0,$D6011&amp;""=TOP!$C$5&amp;""),1,0))</f>
        <v>0</v>
      </c>
      <c r="L6011" s="27" t="n">
        <f aca="false">IF($K6011=0,0,IFERROR(INDEX(購買率算出!$P$6:$P$3005,MATCH($A6011&amp;"",購買率算出!$C$6:$C$3005,0)),0))</f>
        <v>0</v>
      </c>
    </row>
    <row r="6012" customFormat="false" ht="15" hidden="false" customHeight="false" outlineLevel="0" collapsed="false">
      <c r="A6012" s="24"/>
      <c r="D6012" s="24"/>
      <c r="F6012" s="24"/>
      <c r="K6012" s="9" t="n">
        <f aca="false">IF($A6012="",0,IF(OR(N($D6012)=0,$D6012&amp;""=TOP!$C$5&amp;""),1,0))</f>
        <v>0</v>
      </c>
      <c r="L6012" s="27" t="n">
        <f aca="false">IF($K6012=0,0,IFERROR(INDEX(購買率算出!$P$6:$P$3005,MATCH($A6012&amp;"",購買率算出!$C$6:$C$3005,0)),0))</f>
        <v>0</v>
      </c>
    </row>
    <row r="6013" customFormat="false" ht="15" hidden="false" customHeight="false" outlineLevel="0" collapsed="false">
      <c r="A6013" s="24"/>
      <c r="D6013" s="24"/>
      <c r="F6013" s="24"/>
      <c r="K6013" s="9" t="n">
        <f aca="false">IF($A6013="",0,IF(OR(N($D6013)=0,$D6013&amp;""=TOP!$C$5&amp;""),1,0))</f>
        <v>0</v>
      </c>
      <c r="L6013" s="27" t="n">
        <f aca="false">IF($K6013=0,0,IFERROR(INDEX(購買率算出!$P$6:$P$3005,MATCH($A6013&amp;"",購買率算出!$C$6:$C$3005,0)),0))</f>
        <v>0</v>
      </c>
    </row>
    <row r="6014" customFormat="false" ht="15" hidden="false" customHeight="false" outlineLevel="0" collapsed="false">
      <c r="A6014" s="24"/>
      <c r="D6014" s="24"/>
      <c r="F6014" s="24"/>
      <c r="K6014" s="9" t="n">
        <f aca="false">IF($A6014="",0,IF(OR(N($D6014)=0,$D6014&amp;""=TOP!$C$5&amp;""),1,0))</f>
        <v>0</v>
      </c>
      <c r="L6014" s="27" t="n">
        <f aca="false">IF($K6014=0,0,IFERROR(INDEX(購買率算出!$P$6:$P$3005,MATCH($A6014&amp;"",購買率算出!$C$6:$C$3005,0)),0))</f>
        <v>0</v>
      </c>
    </row>
    <row r="6015" customFormat="false" ht="15" hidden="false" customHeight="false" outlineLevel="0" collapsed="false">
      <c r="A6015" s="24"/>
      <c r="D6015" s="24"/>
      <c r="F6015" s="24"/>
      <c r="K6015" s="9" t="n">
        <f aca="false">IF($A6015="",0,IF(OR(N($D6015)=0,$D6015&amp;""=TOP!$C$5&amp;""),1,0))</f>
        <v>0</v>
      </c>
      <c r="L6015" s="27" t="n">
        <f aca="false">IF($K6015=0,0,IFERROR(INDEX(購買率算出!$P$6:$P$3005,MATCH($A6015&amp;"",購買率算出!$C$6:$C$3005,0)),0))</f>
        <v>0</v>
      </c>
    </row>
    <row r="6016" customFormat="false" ht="15" hidden="false" customHeight="false" outlineLevel="0" collapsed="false">
      <c r="A6016" s="24"/>
      <c r="D6016" s="24"/>
      <c r="F6016" s="24"/>
      <c r="K6016" s="9" t="n">
        <f aca="false">IF($A6016="",0,IF(OR(N($D6016)=0,$D6016&amp;""=TOP!$C$5&amp;""),1,0))</f>
        <v>0</v>
      </c>
      <c r="L6016" s="27" t="n">
        <f aca="false">IF($K6016=0,0,IFERROR(INDEX(購買率算出!$P$6:$P$3005,MATCH($A6016&amp;"",購買率算出!$C$6:$C$3005,0)),0))</f>
        <v>0</v>
      </c>
    </row>
    <row r="6017" customFormat="false" ht="15" hidden="false" customHeight="false" outlineLevel="0" collapsed="false">
      <c r="A6017" s="24"/>
      <c r="D6017" s="24"/>
      <c r="F6017" s="24"/>
      <c r="K6017" s="9" t="n">
        <f aca="false">IF($A6017="",0,IF(OR(N($D6017)=0,$D6017&amp;""=TOP!$C$5&amp;""),1,0))</f>
        <v>0</v>
      </c>
      <c r="L6017" s="27" t="n">
        <f aca="false">IF($K6017=0,0,IFERROR(INDEX(購買率算出!$P$6:$P$3005,MATCH($A6017&amp;"",購買率算出!$C$6:$C$3005,0)),0))</f>
        <v>0</v>
      </c>
    </row>
    <row r="6018" customFormat="false" ht="15" hidden="false" customHeight="false" outlineLevel="0" collapsed="false">
      <c r="A6018" s="24"/>
      <c r="D6018" s="24"/>
      <c r="F6018" s="24"/>
      <c r="K6018" s="9" t="n">
        <f aca="false">IF($A6018="",0,IF(OR(N($D6018)=0,$D6018&amp;""=TOP!$C$5&amp;""),1,0))</f>
        <v>0</v>
      </c>
      <c r="L6018" s="27" t="n">
        <f aca="false">IF($K6018=0,0,IFERROR(INDEX(購買率算出!$P$6:$P$3005,MATCH($A6018&amp;"",購買率算出!$C$6:$C$3005,0)),0))</f>
        <v>0</v>
      </c>
    </row>
    <row r="6019" customFormat="false" ht="15" hidden="false" customHeight="false" outlineLevel="0" collapsed="false">
      <c r="A6019" s="24"/>
      <c r="D6019" s="24"/>
      <c r="F6019" s="24"/>
      <c r="K6019" s="9" t="n">
        <f aca="false">IF($A6019="",0,IF(OR(N($D6019)=0,$D6019&amp;""=TOP!$C$5&amp;""),1,0))</f>
        <v>0</v>
      </c>
      <c r="L6019" s="27" t="n">
        <f aca="false">IF($K6019=0,0,IFERROR(INDEX(購買率算出!$P$6:$P$3005,MATCH($A6019&amp;"",購買率算出!$C$6:$C$3005,0)),0))</f>
        <v>0</v>
      </c>
    </row>
    <row r="6020" customFormat="false" ht="15" hidden="false" customHeight="false" outlineLevel="0" collapsed="false">
      <c r="A6020" s="24"/>
      <c r="D6020" s="24"/>
      <c r="F6020" s="24"/>
      <c r="K6020" s="9" t="n">
        <f aca="false">IF($A6020="",0,IF(OR(N($D6020)=0,$D6020&amp;""=TOP!$C$5&amp;""),1,0))</f>
        <v>0</v>
      </c>
      <c r="L6020" s="27" t="n">
        <f aca="false">IF($K6020=0,0,IFERROR(INDEX(購買率算出!$P$6:$P$3005,MATCH($A6020&amp;"",購買率算出!$C$6:$C$3005,0)),0))</f>
        <v>0</v>
      </c>
    </row>
    <row r="6021" customFormat="false" ht="15" hidden="false" customHeight="false" outlineLevel="0" collapsed="false">
      <c r="A6021" s="24"/>
      <c r="D6021" s="24"/>
      <c r="F6021" s="24"/>
      <c r="K6021" s="9" t="n">
        <f aca="false">IF($A6021="",0,IF(OR(N($D6021)=0,$D6021&amp;""=TOP!$C$5&amp;""),1,0))</f>
        <v>0</v>
      </c>
      <c r="L6021" s="27" t="n">
        <f aca="false">IF($K6021=0,0,IFERROR(INDEX(購買率算出!$P$6:$P$3005,MATCH($A6021&amp;"",購買率算出!$C$6:$C$3005,0)),0))</f>
        <v>0</v>
      </c>
    </row>
    <row r="6022" customFormat="false" ht="15" hidden="false" customHeight="false" outlineLevel="0" collapsed="false">
      <c r="A6022" s="24"/>
      <c r="D6022" s="24"/>
      <c r="F6022" s="24"/>
      <c r="K6022" s="9" t="n">
        <f aca="false">IF($A6022="",0,IF(OR(N($D6022)=0,$D6022&amp;""=TOP!$C$5&amp;""),1,0))</f>
        <v>0</v>
      </c>
      <c r="L6022" s="27" t="n">
        <f aca="false">IF($K6022=0,0,IFERROR(INDEX(購買率算出!$P$6:$P$3005,MATCH($A6022&amp;"",購買率算出!$C$6:$C$3005,0)),0))</f>
        <v>0</v>
      </c>
    </row>
    <row r="6023" customFormat="false" ht="15" hidden="false" customHeight="false" outlineLevel="0" collapsed="false">
      <c r="A6023" s="24"/>
      <c r="D6023" s="24"/>
      <c r="F6023" s="24"/>
      <c r="K6023" s="9" t="n">
        <f aca="false">IF($A6023="",0,IF(OR(N($D6023)=0,$D6023&amp;""=TOP!$C$5&amp;""),1,0))</f>
        <v>0</v>
      </c>
      <c r="L6023" s="27" t="n">
        <f aca="false">IF($K6023=0,0,IFERROR(INDEX(購買率算出!$P$6:$P$3005,MATCH($A6023&amp;"",購買率算出!$C$6:$C$3005,0)),0))</f>
        <v>0</v>
      </c>
    </row>
    <row r="6024" customFormat="false" ht="15" hidden="false" customHeight="false" outlineLevel="0" collapsed="false">
      <c r="A6024" s="24"/>
      <c r="D6024" s="24"/>
      <c r="F6024" s="24"/>
      <c r="K6024" s="9" t="n">
        <f aca="false">IF($A6024="",0,IF(OR(N($D6024)=0,$D6024&amp;""=TOP!$C$5&amp;""),1,0))</f>
        <v>0</v>
      </c>
      <c r="L6024" s="27" t="n">
        <f aca="false">IF($K6024=0,0,IFERROR(INDEX(購買率算出!$P$6:$P$3005,MATCH($A6024&amp;"",購買率算出!$C$6:$C$3005,0)),0))</f>
        <v>0</v>
      </c>
    </row>
    <row r="6025" customFormat="false" ht="15" hidden="false" customHeight="false" outlineLevel="0" collapsed="false">
      <c r="A6025" s="24"/>
      <c r="D6025" s="24"/>
      <c r="F6025" s="24"/>
      <c r="K6025" s="9" t="n">
        <f aca="false">IF($A6025="",0,IF(OR(N($D6025)=0,$D6025&amp;""=TOP!$C$5&amp;""),1,0))</f>
        <v>0</v>
      </c>
      <c r="L6025" s="27" t="n">
        <f aca="false">IF($K6025=0,0,IFERROR(INDEX(購買率算出!$P$6:$P$3005,MATCH($A6025&amp;"",購買率算出!$C$6:$C$3005,0)),0))</f>
        <v>0</v>
      </c>
    </row>
    <row r="6026" customFormat="false" ht="15" hidden="false" customHeight="false" outlineLevel="0" collapsed="false">
      <c r="A6026" s="24"/>
      <c r="D6026" s="24"/>
      <c r="F6026" s="24"/>
      <c r="K6026" s="9" t="n">
        <f aca="false">IF($A6026="",0,IF(OR(N($D6026)=0,$D6026&amp;""=TOP!$C$5&amp;""),1,0))</f>
        <v>0</v>
      </c>
      <c r="L6026" s="27" t="n">
        <f aca="false">IF($K6026=0,0,IFERROR(INDEX(購買率算出!$P$6:$P$3005,MATCH($A6026&amp;"",購買率算出!$C$6:$C$3005,0)),0))</f>
        <v>0</v>
      </c>
    </row>
    <row r="6027" customFormat="false" ht="15" hidden="false" customHeight="false" outlineLevel="0" collapsed="false">
      <c r="A6027" s="24"/>
      <c r="D6027" s="24"/>
      <c r="F6027" s="24"/>
      <c r="K6027" s="9" t="n">
        <f aca="false">IF($A6027="",0,IF(OR(N($D6027)=0,$D6027&amp;""=TOP!$C$5&amp;""),1,0))</f>
        <v>0</v>
      </c>
      <c r="L6027" s="27" t="n">
        <f aca="false">IF($K6027=0,0,IFERROR(INDEX(購買率算出!$P$6:$P$3005,MATCH($A6027&amp;"",購買率算出!$C$6:$C$3005,0)),0))</f>
        <v>0</v>
      </c>
    </row>
    <row r="6028" customFormat="false" ht="15" hidden="false" customHeight="false" outlineLevel="0" collapsed="false">
      <c r="A6028" s="24"/>
      <c r="D6028" s="24"/>
      <c r="F6028" s="24"/>
      <c r="K6028" s="9" t="n">
        <f aca="false">IF($A6028="",0,IF(OR(N($D6028)=0,$D6028&amp;""=TOP!$C$5&amp;""),1,0))</f>
        <v>0</v>
      </c>
      <c r="L6028" s="27" t="n">
        <f aca="false">IF($K6028=0,0,IFERROR(INDEX(購買率算出!$P$6:$P$3005,MATCH($A6028&amp;"",購買率算出!$C$6:$C$3005,0)),0))</f>
        <v>0</v>
      </c>
    </row>
    <row r="6029" customFormat="false" ht="15" hidden="false" customHeight="false" outlineLevel="0" collapsed="false">
      <c r="A6029" s="24"/>
      <c r="D6029" s="24"/>
      <c r="F6029" s="24"/>
      <c r="K6029" s="9" t="n">
        <f aca="false">IF($A6029="",0,IF(OR(N($D6029)=0,$D6029&amp;""=TOP!$C$5&amp;""),1,0))</f>
        <v>0</v>
      </c>
      <c r="L6029" s="27" t="n">
        <f aca="false">IF($K6029=0,0,IFERROR(INDEX(購買率算出!$P$6:$P$3005,MATCH($A6029&amp;"",購買率算出!$C$6:$C$3005,0)),0))</f>
        <v>0</v>
      </c>
    </row>
    <row r="6030" customFormat="false" ht="15" hidden="false" customHeight="false" outlineLevel="0" collapsed="false">
      <c r="A6030" s="24"/>
      <c r="D6030" s="24"/>
      <c r="F6030" s="24"/>
      <c r="K6030" s="9" t="n">
        <f aca="false">IF($A6030="",0,IF(OR(N($D6030)=0,$D6030&amp;""=TOP!$C$5&amp;""),1,0))</f>
        <v>0</v>
      </c>
      <c r="L6030" s="27" t="n">
        <f aca="false">IF($K6030=0,0,IFERROR(INDEX(購買率算出!$P$6:$P$3005,MATCH($A6030&amp;"",購買率算出!$C$6:$C$3005,0)),0))</f>
        <v>0</v>
      </c>
    </row>
    <row r="6031" customFormat="false" ht="15" hidden="false" customHeight="false" outlineLevel="0" collapsed="false">
      <c r="A6031" s="24"/>
      <c r="D6031" s="24"/>
      <c r="F6031" s="24"/>
      <c r="K6031" s="9" t="n">
        <f aca="false">IF($A6031="",0,IF(OR(N($D6031)=0,$D6031&amp;""=TOP!$C$5&amp;""),1,0))</f>
        <v>0</v>
      </c>
      <c r="L6031" s="27" t="n">
        <f aca="false">IF($K6031=0,0,IFERROR(INDEX(購買率算出!$P$6:$P$3005,MATCH($A6031&amp;"",購買率算出!$C$6:$C$3005,0)),0))</f>
        <v>0</v>
      </c>
    </row>
    <row r="6032" customFormat="false" ht="15" hidden="false" customHeight="false" outlineLevel="0" collapsed="false">
      <c r="A6032" s="24"/>
      <c r="D6032" s="24"/>
      <c r="F6032" s="24"/>
      <c r="K6032" s="9" t="n">
        <f aca="false">IF($A6032="",0,IF(OR(N($D6032)=0,$D6032&amp;""=TOP!$C$5&amp;""),1,0))</f>
        <v>0</v>
      </c>
      <c r="L6032" s="27" t="n">
        <f aca="false">IF($K6032=0,0,IFERROR(INDEX(購買率算出!$P$6:$P$3005,MATCH($A6032&amp;"",購買率算出!$C$6:$C$3005,0)),0))</f>
        <v>0</v>
      </c>
    </row>
    <row r="6033" customFormat="false" ht="15" hidden="false" customHeight="false" outlineLevel="0" collapsed="false">
      <c r="A6033" s="24"/>
      <c r="D6033" s="24"/>
      <c r="F6033" s="24"/>
      <c r="K6033" s="9" t="n">
        <f aca="false">IF($A6033="",0,IF(OR(N($D6033)=0,$D6033&amp;""=TOP!$C$5&amp;""),1,0))</f>
        <v>0</v>
      </c>
      <c r="L6033" s="27" t="n">
        <f aca="false">IF($K6033=0,0,IFERROR(INDEX(購買率算出!$P$6:$P$3005,MATCH($A6033&amp;"",購買率算出!$C$6:$C$3005,0)),0))</f>
        <v>0</v>
      </c>
    </row>
    <row r="6034" customFormat="false" ht="15" hidden="false" customHeight="false" outlineLevel="0" collapsed="false">
      <c r="A6034" s="24"/>
      <c r="D6034" s="24"/>
      <c r="F6034" s="24"/>
      <c r="K6034" s="9" t="n">
        <f aca="false">IF($A6034="",0,IF(OR(N($D6034)=0,$D6034&amp;""=TOP!$C$5&amp;""),1,0))</f>
        <v>0</v>
      </c>
      <c r="L6034" s="27" t="n">
        <f aca="false">IF($K6034=0,0,IFERROR(INDEX(購買率算出!$P$6:$P$3005,MATCH($A6034&amp;"",購買率算出!$C$6:$C$3005,0)),0))</f>
        <v>0</v>
      </c>
    </row>
    <row r="6035" customFormat="false" ht="15" hidden="false" customHeight="false" outlineLevel="0" collapsed="false">
      <c r="A6035" s="24"/>
      <c r="D6035" s="24"/>
      <c r="F6035" s="24"/>
      <c r="K6035" s="9" t="n">
        <f aca="false">IF($A6035="",0,IF(OR(N($D6035)=0,$D6035&amp;""=TOP!$C$5&amp;""),1,0))</f>
        <v>0</v>
      </c>
      <c r="L6035" s="27" t="n">
        <f aca="false">IF($K6035=0,0,IFERROR(INDEX(購買率算出!$P$6:$P$3005,MATCH($A6035&amp;"",購買率算出!$C$6:$C$3005,0)),0))</f>
        <v>0</v>
      </c>
    </row>
    <row r="6036" customFormat="false" ht="15" hidden="false" customHeight="false" outlineLevel="0" collapsed="false">
      <c r="A6036" s="24"/>
      <c r="D6036" s="24"/>
      <c r="F6036" s="24"/>
      <c r="K6036" s="9" t="n">
        <f aca="false">IF($A6036="",0,IF(OR(N($D6036)=0,$D6036&amp;""=TOP!$C$5&amp;""),1,0))</f>
        <v>0</v>
      </c>
      <c r="L6036" s="27" t="n">
        <f aca="false">IF($K6036=0,0,IFERROR(INDEX(購買率算出!$P$6:$P$3005,MATCH($A6036&amp;"",購買率算出!$C$6:$C$3005,0)),0))</f>
        <v>0</v>
      </c>
    </row>
    <row r="6037" customFormat="false" ht="15" hidden="false" customHeight="false" outlineLevel="0" collapsed="false">
      <c r="A6037" s="24"/>
      <c r="D6037" s="24"/>
      <c r="F6037" s="24"/>
      <c r="K6037" s="9" t="n">
        <f aca="false">IF($A6037="",0,IF(OR(N($D6037)=0,$D6037&amp;""=TOP!$C$5&amp;""),1,0))</f>
        <v>0</v>
      </c>
      <c r="L6037" s="27" t="n">
        <f aca="false">IF($K6037=0,0,IFERROR(INDEX(購買率算出!$P$6:$P$3005,MATCH($A6037&amp;"",購買率算出!$C$6:$C$3005,0)),0))</f>
        <v>0</v>
      </c>
    </row>
    <row r="6038" customFormat="false" ht="15" hidden="false" customHeight="false" outlineLevel="0" collapsed="false">
      <c r="A6038" s="24"/>
      <c r="D6038" s="24"/>
      <c r="F6038" s="24"/>
      <c r="K6038" s="9" t="n">
        <f aca="false">IF($A6038="",0,IF(OR(N($D6038)=0,$D6038&amp;""=TOP!$C$5&amp;""),1,0))</f>
        <v>0</v>
      </c>
      <c r="L6038" s="27" t="n">
        <f aca="false">IF($K6038=0,0,IFERROR(INDEX(購買率算出!$P$6:$P$3005,MATCH($A6038&amp;"",購買率算出!$C$6:$C$3005,0)),0))</f>
        <v>0</v>
      </c>
    </row>
    <row r="6039" customFormat="false" ht="15" hidden="false" customHeight="false" outlineLevel="0" collapsed="false">
      <c r="A6039" s="24"/>
      <c r="D6039" s="24"/>
      <c r="F6039" s="24"/>
      <c r="K6039" s="9" t="n">
        <f aca="false">IF($A6039="",0,IF(OR(N($D6039)=0,$D6039&amp;""=TOP!$C$5&amp;""),1,0))</f>
        <v>0</v>
      </c>
      <c r="L6039" s="27" t="n">
        <f aca="false">IF($K6039=0,0,IFERROR(INDEX(購買率算出!$P$6:$P$3005,MATCH($A6039&amp;"",購買率算出!$C$6:$C$3005,0)),0))</f>
        <v>0</v>
      </c>
    </row>
    <row r="6040" customFormat="false" ht="15" hidden="false" customHeight="false" outlineLevel="0" collapsed="false">
      <c r="A6040" s="24"/>
      <c r="D6040" s="24"/>
      <c r="F6040" s="24"/>
      <c r="K6040" s="9" t="n">
        <f aca="false">IF($A6040="",0,IF(OR(N($D6040)=0,$D6040&amp;""=TOP!$C$5&amp;""),1,0))</f>
        <v>0</v>
      </c>
      <c r="L6040" s="27" t="n">
        <f aca="false">IF($K6040=0,0,IFERROR(INDEX(購買率算出!$P$6:$P$3005,MATCH($A6040&amp;"",購買率算出!$C$6:$C$3005,0)),0))</f>
        <v>0</v>
      </c>
    </row>
    <row r="6041" customFormat="false" ht="15" hidden="false" customHeight="false" outlineLevel="0" collapsed="false">
      <c r="A6041" s="24"/>
      <c r="D6041" s="24"/>
      <c r="F6041" s="24"/>
      <c r="K6041" s="9" t="n">
        <f aca="false">IF($A6041="",0,IF(OR(N($D6041)=0,$D6041&amp;""=TOP!$C$5&amp;""),1,0))</f>
        <v>0</v>
      </c>
      <c r="L6041" s="27" t="n">
        <f aca="false">IF($K6041=0,0,IFERROR(INDEX(購買率算出!$P$6:$P$3005,MATCH($A6041&amp;"",購買率算出!$C$6:$C$3005,0)),0))</f>
        <v>0</v>
      </c>
    </row>
    <row r="6042" customFormat="false" ht="15" hidden="false" customHeight="false" outlineLevel="0" collapsed="false">
      <c r="A6042" s="24"/>
      <c r="D6042" s="24"/>
      <c r="F6042" s="24"/>
      <c r="K6042" s="9" t="n">
        <f aca="false">IF($A6042="",0,IF(OR(N($D6042)=0,$D6042&amp;""=TOP!$C$5&amp;""),1,0))</f>
        <v>0</v>
      </c>
      <c r="L6042" s="27" t="n">
        <f aca="false">IF($K6042=0,0,IFERROR(INDEX(購買率算出!$P$6:$P$3005,MATCH($A6042&amp;"",購買率算出!$C$6:$C$3005,0)),0))</f>
        <v>0</v>
      </c>
    </row>
    <row r="6043" customFormat="false" ht="15" hidden="false" customHeight="false" outlineLevel="0" collapsed="false">
      <c r="A6043" s="24"/>
      <c r="D6043" s="24"/>
      <c r="F6043" s="24"/>
      <c r="K6043" s="9" t="n">
        <f aca="false">IF($A6043="",0,IF(OR(N($D6043)=0,$D6043&amp;""=TOP!$C$5&amp;""),1,0))</f>
        <v>0</v>
      </c>
      <c r="L6043" s="27" t="n">
        <f aca="false">IF($K6043=0,0,IFERROR(INDEX(購買率算出!$P$6:$P$3005,MATCH($A6043&amp;"",購買率算出!$C$6:$C$3005,0)),0))</f>
        <v>0</v>
      </c>
    </row>
    <row r="6044" customFormat="false" ht="15" hidden="false" customHeight="false" outlineLevel="0" collapsed="false">
      <c r="A6044" s="24"/>
      <c r="D6044" s="24"/>
      <c r="F6044" s="24"/>
      <c r="K6044" s="9" t="n">
        <f aca="false">IF($A6044="",0,IF(OR(N($D6044)=0,$D6044&amp;""=TOP!$C$5&amp;""),1,0))</f>
        <v>0</v>
      </c>
      <c r="L6044" s="27" t="n">
        <f aca="false">IF($K6044=0,0,IFERROR(INDEX(購買率算出!$P$6:$P$3005,MATCH($A6044&amp;"",購買率算出!$C$6:$C$3005,0)),0))</f>
        <v>0</v>
      </c>
    </row>
    <row r="6045" customFormat="false" ht="15" hidden="false" customHeight="false" outlineLevel="0" collapsed="false">
      <c r="A6045" s="24"/>
      <c r="D6045" s="24"/>
      <c r="F6045" s="24"/>
      <c r="K6045" s="9" t="n">
        <f aca="false">IF($A6045="",0,IF(OR(N($D6045)=0,$D6045&amp;""=TOP!$C$5&amp;""),1,0))</f>
        <v>0</v>
      </c>
      <c r="L6045" s="27" t="n">
        <f aca="false">IF($K6045=0,0,IFERROR(INDEX(購買率算出!$P$6:$P$3005,MATCH($A6045&amp;"",購買率算出!$C$6:$C$3005,0)),0))</f>
        <v>0</v>
      </c>
    </row>
    <row r="6046" customFormat="false" ht="15" hidden="false" customHeight="false" outlineLevel="0" collapsed="false">
      <c r="A6046" s="24"/>
      <c r="D6046" s="24"/>
      <c r="F6046" s="24"/>
      <c r="K6046" s="9" t="n">
        <f aca="false">IF($A6046="",0,IF(OR(N($D6046)=0,$D6046&amp;""=TOP!$C$5&amp;""),1,0))</f>
        <v>0</v>
      </c>
      <c r="L6046" s="27" t="n">
        <f aca="false">IF($K6046=0,0,IFERROR(INDEX(購買率算出!$P$6:$P$3005,MATCH($A6046&amp;"",購買率算出!$C$6:$C$3005,0)),0))</f>
        <v>0</v>
      </c>
    </row>
    <row r="6047" customFormat="false" ht="15" hidden="false" customHeight="false" outlineLevel="0" collapsed="false">
      <c r="A6047" s="24"/>
      <c r="D6047" s="24"/>
      <c r="F6047" s="24"/>
      <c r="K6047" s="9" t="n">
        <f aca="false">IF($A6047="",0,IF(OR(N($D6047)=0,$D6047&amp;""=TOP!$C$5&amp;""),1,0))</f>
        <v>0</v>
      </c>
      <c r="L6047" s="27" t="n">
        <f aca="false">IF($K6047=0,0,IFERROR(INDEX(購買率算出!$P$6:$P$3005,MATCH($A6047&amp;"",購買率算出!$C$6:$C$3005,0)),0))</f>
        <v>0</v>
      </c>
    </row>
    <row r="6048" customFormat="false" ht="15" hidden="false" customHeight="false" outlineLevel="0" collapsed="false">
      <c r="A6048" s="24"/>
      <c r="D6048" s="24"/>
      <c r="F6048" s="24"/>
      <c r="K6048" s="9" t="n">
        <f aca="false">IF($A6048="",0,IF(OR(N($D6048)=0,$D6048&amp;""=TOP!$C$5&amp;""),1,0))</f>
        <v>0</v>
      </c>
      <c r="L6048" s="27" t="n">
        <f aca="false">IF($K6048=0,0,IFERROR(INDEX(購買率算出!$P$6:$P$3005,MATCH($A6048&amp;"",購買率算出!$C$6:$C$3005,0)),0))</f>
        <v>0</v>
      </c>
    </row>
    <row r="6049" customFormat="false" ht="15" hidden="false" customHeight="false" outlineLevel="0" collapsed="false">
      <c r="A6049" s="24"/>
      <c r="D6049" s="24"/>
      <c r="F6049" s="24"/>
      <c r="K6049" s="9" t="n">
        <f aca="false">IF($A6049="",0,IF(OR(N($D6049)=0,$D6049&amp;""=TOP!$C$5&amp;""),1,0))</f>
        <v>0</v>
      </c>
      <c r="L6049" s="27" t="n">
        <f aca="false">IF($K6049=0,0,IFERROR(INDEX(購買率算出!$P$6:$P$3005,MATCH($A6049&amp;"",購買率算出!$C$6:$C$3005,0)),0))</f>
        <v>0</v>
      </c>
    </row>
    <row r="6050" customFormat="false" ht="15" hidden="false" customHeight="false" outlineLevel="0" collapsed="false">
      <c r="A6050" s="24"/>
      <c r="D6050" s="24"/>
      <c r="F6050" s="24"/>
      <c r="K6050" s="9" t="n">
        <f aca="false">IF($A6050="",0,IF(OR(N($D6050)=0,$D6050&amp;""=TOP!$C$5&amp;""),1,0))</f>
        <v>0</v>
      </c>
      <c r="L6050" s="27" t="n">
        <f aca="false">IF($K6050=0,0,IFERROR(INDEX(購買率算出!$P$6:$P$3005,MATCH($A6050&amp;"",購買率算出!$C$6:$C$3005,0)),0))</f>
        <v>0</v>
      </c>
    </row>
    <row r="6051" customFormat="false" ht="15" hidden="false" customHeight="false" outlineLevel="0" collapsed="false">
      <c r="A6051" s="24"/>
      <c r="D6051" s="24"/>
      <c r="F6051" s="24"/>
      <c r="K6051" s="9" t="n">
        <f aca="false">IF($A6051="",0,IF(OR(N($D6051)=0,$D6051&amp;""=TOP!$C$5&amp;""),1,0))</f>
        <v>0</v>
      </c>
      <c r="L6051" s="27" t="n">
        <f aca="false">IF($K6051=0,0,IFERROR(INDEX(購買率算出!$P$6:$P$3005,MATCH($A6051&amp;"",購買率算出!$C$6:$C$3005,0)),0))</f>
        <v>0</v>
      </c>
    </row>
    <row r="6052" customFormat="false" ht="15" hidden="false" customHeight="false" outlineLevel="0" collapsed="false">
      <c r="A6052" s="24"/>
      <c r="D6052" s="24"/>
      <c r="F6052" s="24"/>
      <c r="K6052" s="9" t="n">
        <f aca="false">IF($A6052="",0,IF(OR(N($D6052)=0,$D6052&amp;""=TOP!$C$5&amp;""),1,0))</f>
        <v>0</v>
      </c>
      <c r="L6052" s="27" t="n">
        <f aca="false">IF($K6052=0,0,IFERROR(INDEX(購買率算出!$P$6:$P$3005,MATCH($A6052&amp;"",購買率算出!$C$6:$C$3005,0)),0))</f>
        <v>0</v>
      </c>
    </row>
    <row r="6053" customFormat="false" ht="15" hidden="false" customHeight="false" outlineLevel="0" collapsed="false">
      <c r="A6053" s="24"/>
      <c r="D6053" s="24"/>
      <c r="F6053" s="24"/>
      <c r="K6053" s="9" t="n">
        <f aca="false">IF($A6053="",0,IF(OR(N($D6053)=0,$D6053&amp;""=TOP!$C$5&amp;""),1,0))</f>
        <v>0</v>
      </c>
      <c r="L6053" s="27" t="n">
        <f aca="false">IF($K6053=0,0,IFERROR(INDEX(購買率算出!$P$6:$P$3005,MATCH($A6053&amp;"",購買率算出!$C$6:$C$3005,0)),0))</f>
        <v>0</v>
      </c>
    </row>
    <row r="6054" customFormat="false" ht="15" hidden="false" customHeight="false" outlineLevel="0" collapsed="false">
      <c r="A6054" s="24"/>
      <c r="D6054" s="24"/>
      <c r="F6054" s="24"/>
      <c r="K6054" s="9" t="n">
        <f aca="false">IF($A6054="",0,IF(OR(N($D6054)=0,$D6054&amp;""=TOP!$C$5&amp;""),1,0))</f>
        <v>0</v>
      </c>
      <c r="L6054" s="27" t="n">
        <f aca="false">IF($K6054=0,0,IFERROR(INDEX(購買率算出!$P$6:$P$3005,MATCH($A6054&amp;"",購買率算出!$C$6:$C$3005,0)),0))</f>
        <v>0</v>
      </c>
    </row>
    <row r="6055" customFormat="false" ht="15" hidden="false" customHeight="false" outlineLevel="0" collapsed="false">
      <c r="A6055" s="24"/>
      <c r="D6055" s="24"/>
      <c r="F6055" s="24"/>
      <c r="K6055" s="9" t="n">
        <f aca="false">IF($A6055="",0,IF(OR(N($D6055)=0,$D6055&amp;""=TOP!$C$5&amp;""),1,0))</f>
        <v>0</v>
      </c>
      <c r="L6055" s="27" t="n">
        <f aca="false">IF($K6055=0,0,IFERROR(INDEX(購買率算出!$P$6:$P$3005,MATCH($A6055&amp;"",購買率算出!$C$6:$C$3005,0)),0))</f>
        <v>0</v>
      </c>
    </row>
    <row r="6056" customFormat="false" ht="15" hidden="false" customHeight="false" outlineLevel="0" collapsed="false">
      <c r="A6056" s="24"/>
      <c r="D6056" s="24"/>
      <c r="F6056" s="24"/>
      <c r="K6056" s="9" t="n">
        <f aca="false">IF($A6056="",0,IF(OR(N($D6056)=0,$D6056&amp;""=TOP!$C$5&amp;""),1,0))</f>
        <v>0</v>
      </c>
      <c r="L6056" s="27" t="n">
        <f aca="false">IF($K6056=0,0,IFERROR(INDEX(購買率算出!$P$6:$P$3005,MATCH($A6056&amp;"",購買率算出!$C$6:$C$3005,0)),0))</f>
        <v>0</v>
      </c>
    </row>
    <row r="6057" customFormat="false" ht="15" hidden="false" customHeight="false" outlineLevel="0" collapsed="false">
      <c r="A6057" s="24"/>
      <c r="D6057" s="24"/>
      <c r="F6057" s="24"/>
      <c r="K6057" s="9" t="n">
        <f aca="false">IF($A6057="",0,IF(OR(N($D6057)=0,$D6057&amp;""=TOP!$C$5&amp;""),1,0))</f>
        <v>0</v>
      </c>
      <c r="L6057" s="27" t="n">
        <f aca="false">IF($K6057=0,0,IFERROR(INDEX(購買率算出!$P$6:$P$3005,MATCH($A6057&amp;"",購買率算出!$C$6:$C$3005,0)),0))</f>
        <v>0</v>
      </c>
    </row>
    <row r="6058" customFormat="false" ht="15" hidden="false" customHeight="false" outlineLevel="0" collapsed="false">
      <c r="A6058" s="24"/>
      <c r="D6058" s="24"/>
      <c r="F6058" s="24"/>
      <c r="K6058" s="9" t="n">
        <f aca="false">IF($A6058="",0,IF(OR(N($D6058)=0,$D6058&amp;""=TOP!$C$5&amp;""),1,0))</f>
        <v>0</v>
      </c>
      <c r="L6058" s="27" t="n">
        <f aca="false">IF($K6058=0,0,IFERROR(INDEX(購買率算出!$P$6:$P$3005,MATCH($A6058&amp;"",購買率算出!$C$6:$C$3005,0)),0))</f>
        <v>0</v>
      </c>
    </row>
    <row r="6059" customFormat="false" ht="15" hidden="false" customHeight="false" outlineLevel="0" collapsed="false">
      <c r="A6059" s="24"/>
      <c r="D6059" s="24"/>
      <c r="F6059" s="24"/>
      <c r="K6059" s="9" t="n">
        <f aca="false">IF($A6059="",0,IF(OR(N($D6059)=0,$D6059&amp;""=TOP!$C$5&amp;""),1,0))</f>
        <v>0</v>
      </c>
      <c r="L6059" s="27" t="n">
        <f aca="false">IF($K6059=0,0,IFERROR(INDEX(購買率算出!$P$6:$P$3005,MATCH($A6059&amp;"",購買率算出!$C$6:$C$3005,0)),0))</f>
        <v>0</v>
      </c>
    </row>
    <row r="6060" customFormat="false" ht="15" hidden="false" customHeight="false" outlineLevel="0" collapsed="false">
      <c r="A6060" s="24"/>
      <c r="D6060" s="24"/>
      <c r="F6060" s="24"/>
      <c r="K6060" s="9" t="n">
        <f aca="false">IF($A6060="",0,IF(OR(N($D6060)=0,$D6060&amp;""=TOP!$C$5&amp;""),1,0))</f>
        <v>0</v>
      </c>
      <c r="L6060" s="27" t="n">
        <f aca="false">IF($K6060=0,0,IFERROR(INDEX(購買率算出!$P$6:$P$3005,MATCH($A6060&amp;"",購買率算出!$C$6:$C$3005,0)),0))</f>
        <v>0</v>
      </c>
    </row>
    <row r="6061" customFormat="false" ht="15" hidden="false" customHeight="false" outlineLevel="0" collapsed="false">
      <c r="A6061" s="24"/>
      <c r="D6061" s="24"/>
      <c r="F6061" s="24"/>
      <c r="K6061" s="9" t="n">
        <f aca="false">IF($A6061="",0,IF(OR(N($D6061)=0,$D6061&amp;""=TOP!$C$5&amp;""),1,0))</f>
        <v>0</v>
      </c>
      <c r="L6061" s="27" t="n">
        <f aca="false">IF($K6061=0,0,IFERROR(INDEX(購買率算出!$P$6:$P$3005,MATCH($A6061&amp;"",購買率算出!$C$6:$C$3005,0)),0))</f>
        <v>0</v>
      </c>
    </row>
    <row r="6062" customFormat="false" ht="15" hidden="false" customHeight="false" outlineLevel="0" collapsed="false">
      <c r="A6062" s="24"/>
      <c r="D6062" s="24"/>
      <c r="F6062" s="24"/>
      <c r="K6062" s="9" t="n">
        <f aca="false">IF($A6062="",0,IF(OR(N($D6062)=0,$D6062&amp;""=TOP!$C$5&amp;""),1,0))</f>
        <v>0</v>
      </c>
      <c r="L6062" s="27" t="n">
        <f aca="false">IF($K6062=0,0,IFERROR(INDEX(購買率算出!$P$6:$P$3005,MATCH($A6062&amp;"",購買率算出!$C$6:$C$3005,0)),0))</f>
        <v>0</v>
      </c>
    </row>
    <row r="6063" customFormat="false" ht="15" hidden="false" customHeight="false" outlineLevel="0" collapsed="false">
      <c r="A6063" s="24"/>
      <c r="D6063" s="24"/>
      <c r="F6063" s="24"/>
      <c r="K6063" s="9" t="n">
        <f aca="false">IF($A6063="",0,IF(OR(N($D6063)=0,$D6063&amp;""=TOP!$C$5&amp;""),1,0))</f>
        <v>0</v>
      </c>
      <c r="L6063" s="27" t="n">
        <f aca="false">IF($K6063=0,0,IFERROR(INDEX(購買率算出!$P$6:$P$3005,MATCH($A6063&amp;"",購買率算出!$C$6:$C$3005,0)),0))</f>
        <v>0</v>
      </c>
    </row>
    <row r="6064" customFormat="false" ht="15" hidden="false" customHeight="false" outlineLevel="0" collapsed="false">
      <c r="A6064" s="24"/>
      <c r="D6064" s="24"/>
      <c r="F6064" s="24"/>
      <c r="K6064" s="9" t="n">
        <f aca="false">IF($A6064="",0,IF(OR(N($D6064)=0,$D6064&amp;""=TOP!$C$5&amp;""),1,0))</f>
        <v>0</v>
      </c>
      <c r="L6064" s="27" t="n">
        <f aca="false">IF($K6064=0,0,IFERROR(INDEX(購買率算出!$P$6:$P$3005,MATCH($A6064&amp;"",購買率算出!$C$6:$C$3005,0)),0))</f>
        <v>0</v>
      </c>
    </row>
    <row r="6065" customFormat="false" ht="15" hidden="false" customHeight="false" outlineLevel="0" collapsed="false">
      <c r="A6065" s="24"/>
      <c r="D6065" s="24"/>
      <c r="F6065" s="24"/>
      <c r="K6065" s="9" t="n">
        <f aca="false">IF($A6065="",0,IF(OR(N($D6065)=0,$D6065&amp;""=TOP!$C$5&amp;""),1,0))</f>
        <v>0</v>
      </c>
      <c r="L6065" s="27" t="n">
        <f aca="false">IF($K6065=0,0,IFERROR(INDEX(購買率算出!$P$6:$P$3005,MATCH($A6065&amp;"",購買率算出!$C$6:$C$3005,0)),0))</f>
        <v>0</v>
      </c>
    </row>
    <row r="6066" customFormat="false" ht="15" hidden="false" customHeight="false" outlineLevel="0" collapsed="false">
      <c r="A6066" s="24"/>
      <c r="D6066" s="24"/>
      <c r="F6066" s="24"/>
      <c r="K6066" s="9" t="n">
        <f aca="false">IF($A6066="",0,IF(OR(N($D6066)=0,$D6066&amp;""=TOP!$C$5&amp;""),1,0))</f>
        <v>0</v>
      </c>
      <c r="L6066" s="27" t="n">
        <f aca="false">IF($K6066=0,0,IFERROR(INDEX(購買率算出!$P$6:$P$3005,MATCH($A6066&amp;"",購買率算出!$C$6:$C$3005,0)),0))</f>
        <v>0</v>
      </c>
    </row>
    <row r="6067" customFormat="false" ht="15" hidden="false" customHeight="false" outlineLevel="0" collapsed="false">
      <c r="A6067" s="24"/>
      <c r="D6067" s="24"/>
      <c r="F6067" s="24"/>
      <c r="K6067" s="9" t="n">
        <f aca="false">IF($A6067="",0,IF(OR(N($D6067)=0,$D6067&amp;""=TOP!$C$5&amp;""),1,0))</f>
        <v>0</v>
      </c>
      <c r="L6067" s="27" t="n">
        <f aca="false">IF($K6067=0,0,IFERROR(INDEX(購買率算出!$P$6:$P$3005,MATCH($A6067&amp;"",購買率算出!$C$6:$C$3005,0)),0))</f>
        <v>0</v>
      </c>
    </row>
    <row r="6068" customFormat="false" ht="15" hidden="false" customHeight="false" outlineLevel="0" collapsed="false">
      <c r="A6068" s="24"/>
      <c r="D6068" s="24"/>
      <c r="F6068" s="24"/>
      <c r="K6068" s="9" t="n">
        <f aca="false">IF($A6068="",0,IF(OR(N($D6068)=0,$D6068&amp;""=TOP!$C$5&amp;""),1,0))</f>
        <v>0</v>
      </c>
      <c r="L6068" s="27" t="n">
        <f aca="false">IF($K6068=0,0,IFERROR(INDEX(購買率算出!$P$6:$P$3005,MATCH($A6068&amp;"",購買率算出!$C$6:$C$3005,0)),0))</f>
        <v>0</v>
      </c>
    </row>
    <row r="6069" customFormat="false" ht="15" hidden="false" customHeight="false" outlineLevel="0" collapsed="false">
      <c r="A6069" s="24"/>
      <c r="D6069" s="24"/>
      <c r="F6069" s="24"/>
      <c r="K6069" s="9" t="n">
        <f aca="false">IF($A6069="",0,IF(OR(N($D6069)=0,$D6069&amp;""=TOP!$C$5&amp;""),1,0))</f>
        <v>0</v>
      </c>
      <c r="L6069" s="27" t="n">
        <f aca="false">IF($K6069=0,0,IFERROR(INDEX(購買率算出!$P$6:$P$3005,MATCH($A6069&amp;"",購買率算出!$C$6:$C$3005,0)),0))</f>
        <v>0</v>
      </c>
    </row>
    <row r="6070" customFormat="false" ht="15" hidden="false" customHeight="false" outlineLevel="0" collapsed="false">
      <c r="A6070" s="24"/>
      <c r="D6070" s="24"/>
      <c r="F6070" s="24"/>
      <c r="K6070" s="9" t="n">
        <f aca="false">IF($A6070="",0,IF(OR(N($D6070)=0,$D6070&amp;""=TOP!$C$5&amp;""),1,0))</f>
        <v>0</v>
      </c>
      <c r="L6070" s="27" t="n">
        <f aca="false">IF($K6070=0,0,IFERROR(INDEX(購買率算出!$P$6:$P$3005,MATCH($A6070&amp;"",購買率算出!$C$6:$C$3005,0)),0))</f>
        <v>0</v>
      </c>
    </row>
    <row r="6071" customFormat="false" ht="15" hidden="false" customHeight="false" outlineLevel="0" collapsed="false">
      <c r="A6071" s="24"/>
      <c r="D6071" s="24"/>
      <c r="F6071" s="24"/>
      <c r="K6071" s="9" t="n">
        <f aca="false">IF($A6071="",0,IF(OR(N($D6071)=0,$D6071&amp;""=TOP!$C$5&amp;""),1,0))</f>
        <v>0</v>
      </c>
      <c r="L6071" s="27" t="n">
        <f aca="false">IF($K6071=0,0,IFERROR(INDEX(購買率算出!$P$6:$P$3005,MATCH($A6071&amp;"",購買率算出!$C$6:$C$3005,0)),0))</f>
        <v>0</v>
      </c>
    </row>
    <row r="6072" customFormat="false" ht="15" hidden="false" customHeight="false" outlineLevel="0" collapsed="false">
      <c r="A6072" s="24"/>
      <c r="D6072" s="24"/>
      <c r="F6072" s="24"/>
      <c r="K6072" s="9" t="n">
        <f aca="false">IF($A6072="",0,IF(OR(N($D6072)=0,$D6072&amp;""=TOP!$C$5&amp;""),1,0))</f>
        <v>0</v>
      </c>
      <c r="L6072" s="27" t="n">
        <f aca="false">IF($K6072=0,0,IFERROR(INDEX(購買率算出!$P$6:$P$3005,MATCH($A6072&amp;"",購買率算出!$C$6:$C$3005,0)),0))</f>
        <v>0</v>
      </c>
    </row>
    <row r="6073" customFormat="false" ht="15" hidden="false" customHeight="false" outlineLevel="0" collapsed="false">
      <c r="A6073" s="24"/>
      <c r="D6073" s="24"/>
      <c r="F6073" s="24"/>
      <c r="K6073" s="9" t="n">
        <f aca="false">IF($A6073="",0,IF(OR(N($D6073)=0,$D6073&amp;""=TOP!$C$5&amp;""),1,0))</f>
        <v>0</v>
      </c>
      <c r="L6073" s="27" t="n">
        <f aca="false">IF($K6073=0,0,IFERROR(INDEX(購買率算出!$P$6:$P$3005,MATCH($A6073&amp;"",購買率算出!$C$6:$C$3005,0)),0))</f>
        <v>0</v>
      </c>
    </row>
    <row r="6074" customFormat="false" ht="15" hidden="false" customHeight="false" outlineLevel="0" collapsed="false">
      <c r="A6074" s="24"/>
      <c r="D6074" s="24"/>
      <c r="F6074" s="24"/>
      <c r="K6074" s="9" t="n">
        <f aca="false">IF($A6074="",0,IF(OR(N($D6074)=0,$D6074&amp;""=TOP!$C$5&amp;""),1,0))</f>
        <v>0</v>
      </c>
      <c r="L6074" s="27" t="n">
        <f aca="false">IF($K6074=0,0,IFERROR(INDEX(購買率算出!$P$6:$P$3005,MATCH($A6074&amp;"",購買率算出!$C$6:$C$3005,0)),0))</f>
        <v>0</v>
      </c>
    </row>
    <row r="6075" customFormat="false" ht="15" hidden="false" customHeight="false" outlineLevel="0" collapsed="false">
      <c r="A6075" s="24"/>
      <c r="D6075" s="24"/>
      <c r="F6075" s="24"/>
      <c r="K6075" s="9" t="n">
        <f aca="false">IF($A6075="",0,IF(OR(N($D6075)=0,$D6075&amp;""=TOP!$C$5&amp;""),1,0))</f>
        <v>0</v>
      </c>
      <c r="L6075" s="27" t="n">
        <f aca="false">IF($K6075=0,0,IFERROR(INDEX(購買率算出!$P$6:$P$3005,MATCH($A6075&amp;"",購買率算出!$C$6:$C$3005,0)),0))</f>
        <v>0</v>
      </c>
    </row>
    <row r="6076" customFormat="false" ht="15" hidden="false" customHeight="false" outlineLevel="0" collapsed="false">
      <c r="A6076" s="24"/>
      <c r="D6076" s="24"/>
      <c r="F6076" s="24"/>
      <c r="K6076" s="9" t="n">
        <f aca="false">IF($A6076="",0,IF(OR(N($D6076)=0,$D6076&amp;""=TOP!$C$5&amp;""),1,0))</f>
        <v>0</v>
      </c>
      <c r="L6076" s="27" t="n">
        <f aca="false">IF($K6076=0,0,IFERROR(INDEX(購買率算出!$P$6:$P$3005,MATCH($A6076&amp;"",購買率算出!$C$6:$C$3005,0)),0))</f>
        <v>0</v>
      </c>
    </row>
    <row r="6077" customFormat="false" ht="15" hidden="false" customHeight="false" outlineLevel="0" collapsed="false">
      <c r="A6077" s="24"/>
      <c r="D6077" s="24"/>
      <c r="F6077" s="24"/>
      <c r="K6077" s="9" t="n">
        <f aca="false">IF($A6077="",0,IF(OR(N($D6077)=0,$D6077&amp;""=TOP!$C$5&amp;""),1,0))</f>
        <v>0</v>
      </c>
      <c r="L6077" s="27" t="n">
        <f aca="false">IF($K6077=0,0,IFERROR(INDEX(購買率算出!$P$6:$P$3005,MATCH($A6077&amp;"",購買率算出!$C$6:$C$3005,0)),0))</f>
        <v>0</v>
      </c>
    </row>
    <row r="6078" customFormat="false" ht="15" hidden="false" customHeight="false" outlineLevel="0" collapsed="false">
      <c r="A6078" s="24"/>
      <c r="D6078" s="24"/>
      <c r="F6078" s="24"/>
      <c r="K6078" s="9" t="n">
        <f aca="false">IF($A6078="",0,IF(OR(N($D6078)=0,$D6078&amp;""=TOP!$C$5&amp;""),1,0))</f>
        <v>0</v>
      </c>
      <c r="L6078" s="27" t="n">
        <f aca="false">IF($K6078=0,0,IFERROR(INDEX(購買率算出!$P$6:$P$3005,MATCH($A6078&amp;"",購買率算出!$C$6:$C$3005,0)),0))</f>
        <v>0</v>
      </c>
    </row>
    <row r="6079" customFormat="false" ht="15" hidden="false" customHeight="false" outlineLevel="0" collapsed="false">
      <c r="A6079" s="24"/>
      <c r="D6079" s="24"/>
      <c r="F6079" s="24"/>
      <c r="K6079" s="9" t="n">
        <f aca="false">IF($A6079="",0,IF(OR(N($D6079)=0,$D6079&amp;""=TOP!$C$5&amp;""),1,0))</f>
        <v>0</v>
      </c>
      <c r="L6079" s="27" t="n">
        <f aca="false">IF($K6079=0,0,IFERROR(INDEX(購買率算出!$P$6:$P$3005,MATCH($A6079&amp;"",購買率算出!$C$6:$C$3005,0)),0))</f>
        <v>0</v>
      </c>
    </row>
    <row r="6080" customFormat="false" ht="15" hidden="false" customHeight="false" outlineLevel="0" collapsed="false">
      <c r="A6080" s="24"/>
      <c r="D6080" s="24"/>
      <c r="F6080" s="24"/>
      <c r="K6080" s="9" t="n">
        <f aca="false">IF($A6080="",0,IF(OR(N($D6080)=0,$D6080&amp;""=TOP!$C$5&amp;""),1,0))</f>
        <v>0</v>
      </c>
      <c r="L6080" s="27" t="n">
        <f aca="false">IF($K6080=0,0,IFERROR(INDEX(購買率算出!$P$6:$P$3005,MATCH($A6080&amp;"",購買率算出!$C$6:$C$3005,0)),0))</f>
        <v>0</v>
      </c>
    </row>
    <row r="6081" customFormat="false" ht="15" hidden="false" customHeight="false" outlineLevel="0" collapsed="false">
      <c r="A6081" s="24"/>
      <c r="D6081" s="24"/>
      <c r="F6081" s="24"/>
      <c r="K6081" s="9" t="n">
        <f aca="false">IF($A6081="",0,IF(OR(N($D6081)=0,$D6081&amp;""=TOP!$C$5&amp;""),1,0))</f>
        <v>0</v>
      </c>
      <c r="L6081" s="27" t="n">
        <f aca="false">IF($K6081=0,0,IFERROR(INDEX(購買率算出!$P$6:$P$3005,MATCH($A6081&amp;"",購買率算出!$C$6:$C$3005,0)),0))</f>
        <v>0</v>
      </c>
    </row>
    <row r="6082" customFormat="false" ht="15" hidden="false" customHeight="false" outlineLevel="0" collapsed="false">
      <c r="A6082" s="24"/>
      <c r="D6082" s="24"/>
      <c r="F6082" s="24"/>
      <c r="K6082" s="9" t="n">
        <f aca="false">IF($A6082="",0,IF(OR(N($D6082)=0,$D6082&amp;""=TOP!$C$5&amp;""),1,0))</f>
        <v>0</v>
      </c>
      <c r="L6082" s="27" t="n">
        <f aca="false">IF($K6082=0,0,IFERROR(INDEX(購買率算出!$P$6:$P$3005,MATCH($A6082&amp;"",購買率算出!$C$6:$C$3005,0)),0))</f>
        <v>0</v>
      </c>
    </row>
    <row r="6083" customFormat="false" ht="15" hidden="false" customHeight="false" outlineLevel="0" collapsed="false">
      <c r="A6083" s="24"/>
      <c r="D6083" s="24"/>
      <c r="F6083" s="24"/>
      <c r="K6083" s="9" t="n">
        <f aca="false">IF($A6083="",0,IF(OR(N($D6083)=0,$D6083&amp;""=TOP!$C$5&amp;""),1,0))</f>
        <v>0</v>
      </c>
      <c r="L6083" s="27" t="n">
        <f aca="false">IF($K6083=0,0,IFERROR(INDEX(購買率算出!$P$6:$P$3005,MATCH($A6083&amp;"",購買率算出!$C$6:$C$3005,0)),0))</f>
        <v>0</v>
      </c>
    </row>
    <row r="6084" customFormat="false" ht="15" hidden="false" customHeight="false" outlineLevel="0" collapsed="false">
      <c r="A6084" s="24"/>
      <c r="D6084" s="24"/>
      <c r="F6084" s="24"/>
      <c r="K6084" s="9" t="n">
        <f aca="false">IF($A6084="",0,IF(OR(N($D6084)=0,$D6084&amp;""=TOP!$C$5&amp;""),1,0))</f>
        <v>0</v>
      </c>
      <c r="L6084" s="27" t="n">
        <f aca="false">IF($K6084=0,0,IFERROR(INDEX(購買率算出!$P$6:$P$3005,MATCH($A6084&amp;"",購買率算出!$C$6:$C$3005,0)),0))</f>
        <v>0</v>
      </c>
    </row>
    <row r="6085" customFormat="false" ht="15" hidden="false" customHeight="false" outlineLevel="0" collapsed="false">
      <c r="A6085" s="24"/>
      <c r="D6085" s="24"/>
      <c r="F6085" s="24"/>
      <c r="K6085" s="9" t="n">
        <f aca="false">IF($A6085="",0,IF(OR(N($D6085)=0,$D6085&amp;""=TOP!$C$5&amp;""),1,0))</f>
        <v>0</v>
      </c>
      <c r="L6085" s="27" t="n">
        <f aca="false">IF($K6085=0,0,IFERROR(INDEX(購買率算出!$P$6:$P$3005,MATCH($A6085&amp;"",購買率算出!$C$6:$C$3005,0)),0))</f>
        <v>0</v>
      </c>
    </row>
    <row r="6086" customFormat="false" ht="15" hidden="false" customHeight="false" outlineLevel="0" collapsed="false">
      <c r="A6086" s="24"/>
      <c r="D6086" s="24"/>
      <c r="F6086" s="24"/>
      <c r="K6086" s="9" t="n">
        <f aca="false">IF($A6086="",0,IF(OR(N($D6086)=0,$D6086&amp;""=TOP!$C$5&amp;""),1,0))</f>
        <v>0</v>
      </c>
      <c r="L6086" s="27" t="n">
        <f aca="false">IF($K6086=0,0,IFERROR(INDEX(購買率算出!$P$6:$P$3005,MATCH($A6086&amp;"",購買率算出!$C$6:$C$3005,0)),0))</f>
        <v>0</v>
      </c>
    </row>
    <row r="6087" customFormat="false" ht="15" hidden="false" customHeight="false" outlineLevel="0" collapsed="false">
      <c r="A6087" s="24"/>
      <c r="D6087" s="24"/>
      <c r="F6087" s="24"/>
      <c r="K6087" s="9" t="n">
        <f aca="false">IF($A6087="",0,IF(OR(N($D6087)=0,$D6087&amp;""=TOP!$C$5&amp;""),1,0))</f>
        <v>0</v>
      </c>
      <c r="L6087" s="27" t="n">
        <f aca="false">IF($K6087=0,0,IFERROR(INDEX(購買率算出!$P$6:$P$3005,MATCH($A6087&amp;"",購買率算出!$C$6:$C$3005,0)),0))</f>
        <v>0</v>
      </c>
    </row>
    <row r="6088" customFormat="false" ht="15" hidden="false" customHeight="false" outlineLevel="0" collapsed="false">
      <c r="A6088" s="24"/>
      <c r="D6088" s="24"/>
      <c r="F6088" s="24"/>
      <c r="K6088" s="9" t="n">
        <f aca="false">IF($A6088="",0,IF(OR(N($D6088)=0,$D6088&amp;""=TOP!$C$5&amp;""),1,0))</f>
        <v>0</v>
      </c>
      <c r="L6088" s="27" t="n">
        <f aca="false">IF($K6088=0,0,IFERROR(INDEX(購買率算出!$P$6:$P$3005,MATCH($A6088&amp;"",購買率算出!$C$6:$C$3005,0)),0))</f>
        <v>0</v>
      </c>
    </row>
    <row r="6089" customFormat="false" ht="15" hidden="false" customHeight="false" outlineLevel="0" collapsed="false">
      <c r="A6089" s="24"/>
      <c r="D6089" s="24"/>
      <c r="F6089" s="24"/>
      <c r="K6089" s="9" t="n">
        <f aca="false">IF($A6089="",0,IF(OR(N($D6089)=0,$D6089&amp;""=TOP!$C$5&amp;""),1,0))</f>
        <v>0</v>
      </c>
      <c r="L6089" s="27" t="n">
        <f aca="false">IF($K6089=0,0,IFERROR(INDEX(購買率算出!$P$6:$P$3005,MATCH($A6089&amp;"",購買率算出!$C$6:$C$3005,0)),0))</f>
        <v>0</v>
      </c>
    </row>
    <row r="6090" customFormat="false" ht="15" hidden="false" customHeight="false" outlineLevel="0" collapsed="false">
      <c r="A6090" s="24"/>
      <c r="D6090" s="24"/>
      <c r="F6090" s="24"/>
      <c r="K6090" s="9" t="n">
        <f aca="false">IF($A6090="",0,IF(OR(N($D6090)=0,$D6090&amp;""=TOP!$C$5&amp;""),1,0))</f>
        <v>0</v>
      </c>
      <c r="L6090" s="27" t="n">
        <f aca="false">IF($K6090=0,0,IFERROR(INDEX(購買率算出!$P$6:$P$3005,MATCH($A6090&amp;"",購買率算出!$C$6:$C$3005,0)),0))</f>
        <v>0</v>
      </c>
    </row>
    <row r="6091" customFormat="false" ht="15" hidden="false" customHeight="false" outlineLevel="0" collapsed="false">
      <c r="A6091" s="24"/>
      <c r="D6091" s="24"/>
      <c r="F6091" s="24"/>
      <c r="K6091" s="9" t="n">
        <f aca="false">IF($A6091="",0,IF(OR(N($D6091)=0,$D6091&amp;""=TOP!$C$5&amp;""),1,0))</f>
        <v>0</v>
      </c>
      <c r="L6091" s="27" t="n">
        <f aca="false">IF($K6091=0,0,IFERROR(INDEX(購買率算出!$P$6:$P$3005,MATCH($A6091&amp;"",購買率算出!$C$6:$C$3005,0)),0))</f>
        <v>0</v>
      </c>
    </row>
    <row r="6092" customFormat="false" ht="15" hidden="false" customHeight="false" outlineLevel="0" collapsed="false">
      <c r="A6092" s="24"/>
      <c r="D6092" s="24"/>
      <c r="F6092" s="24"/>
      <c r="K6092" s="9" t="n">
        <f aca="false">IF($A6092="",0,IF(OR(N($D6092)=0,$D6092&amp;""=TOP!$C$5&amp;""),1,0))</f>
        <v>0</v>
      </c>
      <c r="L6092" s="27" t="n">
        <f aca="false">IF($K6092=0,0,IFERROR(INDEX(購買率算出!$P$6:$P$3005,MATCH($A6092&amp;"",購買率算出!$C$6:$C$3005,0)),0))</f>
        <v>0</v>
      </c>
    </row>
    <row r="6093" customFormat="false" ht="15" hidden="false" customHeight="false" outlineLevel="0" collapsed="false">
      <c r="A6093" s="24"/>
      <c r="D6093" s="24"/>
      <c r="F6093" s="24"/>
      <c r="K6093" s="9" t="n">
        <f aca="false">IF($A6093="",0,IF(OR(N($D6093)=0,$D6093&amp;""=TOP!$C$5&amp;""),1,0))</f>
        <v>0</v>
      </c>
      <c r="L6093" s="27" t="n">
        <f aca="false">IF($K6093=0,0,IFERROR(INDEX(購買率算出!$P$6:$P$3005,MATCH($A6093&amp;"",購買率算出!$C$6:$C$3005,0)),0))</f>
        <v>0</v>
      </c>
    </row>
    <row r="6094" customFormat="false" ht="15" hidden="false" customHeight="false" outlineLevel="0" collapsed="false">
      <c r="A6094" s="24"/>
      <c r="D6094" s="24"/>
      <c r="F6094" s="24"/>
      <c r="K6094" s="9" t="n">
        <f aca="false">IF($A6094="",0,IF(OR(N($D6094)=0,$D6094&amp;""=TOP!$C$5&amp;""),1,0))</f>
        <v>0</v>
      </c>
      <c r="L6094" s="27" t="n">
        <f aca="false">IF($K6094=0,0,IFERROR(INDEX(購買率算出!$P$6:$P$3005,MATCH($A6094&amp;"",購買率算出!$C$6:$C$3005,0)),0))</f>
        <v>0</v>
      </c>
    </row>
    <row r="6095" customFormat="false" ht="15" hidden="false" customHeight="false" outlineLevel="0" collapsed="false">
      <c r="A6095" s="24"/>
      <c r="D6095" s="24"/>
      <c r="F6095" s="24"/>
      <c r="K6095" s="9" t="n">
        <f aca="false">IF($A6095="",0,IF(OR(N($D6095)=0,$D6095&amp;""=TOP!$C$5&amp;""),1,0))</f>
        <v>0</v>
      </c>
      <c r="L6095" s="27" t="n">
        <f aca="false">IF($K6095=0,0,IFERROR(INDEX(購買率算出!$P$6:$P$3005,MATCH($A6095&amp;"",購買率算出!$C$6:$C$3005,0)),0))</f>
        <v>0</v>
      </c>
    </row>
    <row r="6096" customFormat="false" ht="15" hidden="false" customHeight="false" outlineLevel="0" collapsed="false">
      <c r="A6096" s="24"/>
      <c r="D6096" s="24"/>
      <c r="F6096" s="24"/>
      <c r="K6096" s="9" t="n">
        <f aca="false">IF($A6096="",0,IF(OR(N($D6096)=0,$D6096&amp;""=TOP!$C$5&amp;""),1,0))</f>
        <v>0</v>
      </c>
      <c r="L6096" s="27" t="n">
        <f aca="false">IF($K6096=0,0,IFERROR(INDEX(購買率算出!$P$6:$P$3005,MATCH($A6096&amp;"",購買率算出!$C$6:$C$3005,0)),0))</f>
        <v>0</v>
      </c>
    </row>
    <row r="6097" customFormat="false" ht="15" hidden="false" customHeight="false" outlineLevel="0" collapsed="false">
      <c r="A6097" s="24"/>
      <c r="D6097" s="24"/>
      <c r="F6097" s="24"/>
      <c r="K6097" s="9" t="n">
        <f aca="false">IF($A6097="",0,IF(OR(N($D6097)=0,$D6097&amp;""=TOP!$C$5&amp;""),1,0))</f>
        <v>0</v>
      </c>
      <c r="L6097" s="27" t="n">
        <f aca="false">IF($K6097=0,0,IFERROR(INDEX(購買率算出!$P$6:$P$3005,MATCH($A6097&amp;"",購買率算出!$C$6:$C$3005,0)),0))</f>
        <v>0</v>
      </c>
    </row>
    <row r="6098" customFormat="false" ht="15" hidden="false" customHeight="false" outlineLevel="0" collapsed="false">
      <c r="A6098" s="24"/>
      <c r="D6098" s="24"/>
      <c r="F6098" s="24"/>
      <c r="K6098" s="9" t="n">
        <f aca="false">IF($A6098="",0,IF(OR(N($D6098)=0,$D6098&amp;""=TOP!$C$5&amp;""),1,0))</f>
        <v>0</v>
      </c>
      <c r="L6098" s="27" t="n">
        <f aca="false">IF($K6098=0,0,IFERROR(INDEX(購買率算出!$P$6:$P$3005,MATCH($A6098&amp;"",購買率算出!$C$6:$C$3005,0)),0))</f>
        <v>0</v>
      </c>
    </row>
    <row r="6099" customFormat="false" ht="15" hidden="false" customHeight="false" outlineLevel="0" collapsed="false">
      <c r="A6099" s="24"/>
      <c r="D6099" s="24"/>
      <c r="F6099" s="24"/>
      <c r="K6099" s="9" t="n">
        <f aca="false">IF($A6099="",0,IF(OR(N($D6099)=0,$D6099&amp;""=TOP!$C$5&amp;""),1,0))</f>
        <v>0</v>
      </c>
      <c r="L6099" s="27" t="n">
        <f aca="false">IF($K6099=0,0,IFERROR(INDEX(購買率算出!$P$6:$P$3005,MATCH($A6099&amp;"",購買率算出!$C$6:$C$3005,0)),0))</f>
        <v>0</v>
      </c>
    </row>
    <row r="6100" customFormat="false" ht="15" hidden="false" customHeight="false" outlineLevel="0" collapsed="false">
      <c r="A6100" s="24"/>
      <c r="D6100" s="24"/>
      <c r="F6100" s="24"/>
      <c r="K6100" s="9" t="n">
        <f aca="false">IF($A6100="",0,IF(OR(N($D6100)=0,$D6100&amp;""=TOP!$C$5&amp;""),1,0))</f>
        <v>0</v>
      </c>
      <c r="L6100" s="27" t="n">
        <f aca="false">IF($K6100=0,0,IFERROR(INDEX(購買率算出!$P$6:$P$3005,MATCH($A6100&amp;"",購買率算出!$C$6:$C$3005,0)),0))</f>
        <v>0</v>
      </c>
    </row>
    <row r="6101" customFormat="false" ht="15" hidden="false" customHeight="false" outlineLevel="0" collapsed="false">
      <c r="A6101" s="24"/>
      <c r="D6101" s="24"/>
      <c r="F6101" s="24"/>
      <c r="K6101" s="9" t="n">
        <f aca="false">IF($A6101="",0,IF(OR(N($D6101)=0,$D6101&amp;""=TOP!$C$5&amp;""),1,0))</f>
        <v>0</v>
      </c>
      <c r="L6101" s="27" t="n">
        <f aca="false">IF($K6101=0,0,IFERROR(INDEX(購買率算出!$P$6:$P$3005,MATCH($A6101&amp;"",購買率算出!$C$6:$C$3005,0)),0))</f>
        <v>0</v>
      </c>
    </row>
    <row r="6102" customFormat="false" ht="15" hidden="false" customHeight="false" outlineLevel="0" collapsed="false">
      <c r="A6102" s="24"/>
      <c r="D6102" s="24"/>
      <c r="F6102" s="24"/>
      <c r="K6102" s="9" t="n">
        <f aca="false">IF($A6102="",0,IF(OR(N($D6102)=0,$D6102&amp;""=TOP!$C$5&amp;""),1,0))</f>
        <v>0</v>
      </c>
      <c r="L6102" s="27" t="n">
        <f aca="false">IF($K6102=0,0,IFERROR(INDEX(購買率算出!$P$6:$P$3005,MATCH($A6102&amp;"",購買率算出!$C$6:$C$3005,0)),0))</f>
        <v>0</v>
      </c>
    </row>
    <row r="6103" customFormat="false" ht="15" hidden="false" customHeight="false" outlineLevel="0" collapsed="false">
      <c r="A6103" s="24"/>
      <c r="D6103" s="24"/>
      <c r="F6103" s="24"/>
      <c r="K6103" s="9" t="n">
        <f aca="false">IF($A6103="",0,IF(OR(N($D6103)=0,$D6103&amp;""=TOP!$C$5&amp;""),1,0))</f>
        <v>0</v>
      </c>
      <c r="L6103" s="27" t="n">
        <f aca="false">IF($K6103=0,0,IFERROR(INDEX(購買率算出!$P$6:$P$3005,MATCH($A6103&amp;"",購買率算出!$C$6:$C$3005,0)),0))</f>
        <v>0</v>
      </c>
    </row>
    <row r="6104" customFormat="false" ht="15" hidden="false" customHeight="false" outlineLevel="0" collapsed="false">
      <c r="A6104" s="24"/>
      <c r="D6104" s="24"/>
      <c r="F6104" s="24"/>
      <c r="K6104" s="9" t="n">
        <f aca="false">IF($A6104="",0,IF(OR(N($D6104)=0,$D6104&amp;""=TOP!$C$5&amp;""),1,0))</f>
        <v>0</v>
      </c>
      <c r="L6104" s="27" t="n">
        <f aca="false">IF($K6104=0,0,IFERROR(INDEX(購買率算出!$P$6:$P$3005,MATCH($A6104&amp;"",購買率算出!$C$6:$C$3005,0)),0))</f>
        <v>0</v>
      </c>
    </row>
    <row r="6105" customFormat="false" ht="15" hidden="false" customHeight="false" outlineLevel="0" collapsed="false">
      <c r="A6105" s="24"/>
      <c r="D6105" s="24"/>
      <c r="F6105" s="24"/>
      <c r="K6105" s="9" t="n">
        <f aca="false">IF($A6105="",0,IF(OR(N($D6105)=0,$D6105&amp;""=TOP!$C$5&amp;""),1,0))</f>
        <v>0</v>
      </c>
      <c r="L6105" s="27" t="n">
        <f aca="false">IF($K6105=0,0,IFERROR(INDEX(購買率算出!$P$6:$P$3005,MATCH($A6105&amp;"",購買率算出!$C$6:$C$3005,0)),0))</f>
        <v>0</v>
      </c>
    </row>
    <row r="6106" customFormat="false" ht="15" hidden="false" customHeight="false" outlineLevel="0" collapsed="false">
      <c r="A6106" s="24"/>
      <c r="D6106" s="24"/>
      <c r="F6106" s="24"/>
      <c r="K6106" s="9" t="n">
        <f aca="false">IF($A6106="",0,IF(OR(N($D6106)=0,$D6106&amp;""=TOP!$C$5&amp;""),1,0))</f>
        <v>0</v>
      </c>
      <c r="L6106" s="27" t="n">
        <f aca="false">IF($K6106=0,0,IFERROR(INDEX(購買率算出!$P$6:$P$3005,MATCH($A6106&amp;"",購買率算出!$C$6:$C$3005,0)),0))</f>
        <v>0</v>
      </c>
    </row>
    <row r="6107" customFormat="false" ht="15" hidden="false" customHeight="false" outlineLevel="0" collapsed="false">
      <c r="A6107" s="24"/>
      <c r="D6107" s="24"/>
      <c r="F6107" s="24"/>
      <c r="K6107" s="9" t="n">
        <f aca="false">IF($A6107="",0,IF(OR(N($D6107)=0,$D6107&amp;""=TOP!$C$5&amp;""),1,0))</f>
        <v>0</v>
      </c>
      <c r="L6107" s="27" t="n">
        <f aca="false">IF($K6107=0,0,IFERROR(INDEX(購買率算出!$P$6:$P$3005,MATCH($A6107&amp;"",購買率算出!$C$6:$C$3005,0)),0))</f>
        <v>0</v>
      </c>
    </row>
    <row r="6108" customFormat="false" ht="15" hidden="false" customHeight="false" outlineLevel="0" collapsed="false">
      <c r="A6108" s="24"/>
      <c r="D6108" s="24"/>
      <c r="F6108" s="24"/>
      <c r="K6108" s="9" t="n">
        <f aca="false">IF($A6108="",0,IF(OR(N($D6108)=0,$D6108&amp;""=TOP!$C$5&amp;""),1,0))</f>
        <v>0</v>
      </c>
      <c r="L6108" s="27" t="n">
        <f aca="false">IF($K6108=0,0,IFERROR(INDEX(購買率算出!$P$6:$P$3005,MATCH($A6108&amp;"",購買率算出!$C$6:$C$3005,0)),0))</f>
        <v>0</v>
      </c>
    </row>
    <row r="6109" customFormat="false" ht="15" hidden="false" customHeight="false" outlineLevel="0" collapsed="false">
      <c r="A6109" s="24"/>
      <c r="D6109" s="24"/>
      <c r="F6109" s="24"/>
      <c r="K6109" s="9" t="n">
        <f aca="false">IF($A6109="",0,IF(OR(N($D6109)=0,$D6109&amp;""=TOP!$C$5&amp;""),1,0))</f>
        <v>0</v>
      </c>
      <c r="L6109" s="27" t="n">
        <f aca="false">IF($K6109=0,0,IFERROR(INDEX(購買率算出!$P$6:$P$3005,MATCH($A6109&amp;"",購買率算出!$C$6:$C$3005,0)),0))</f>
        <v>0</v>
      </c>
    </row>
    <row r="6110" customFormat="false" ht="15" hidden="false" customHeight="false" outlineLevel="0" collapsed="false">
      <c r="A6110" s="24"/>
      <c r="D6110" s="24"/>
      <c r="F6110" s="24"/>
      <c r="K6110" s="9" t="n">
        <f aca="false">IF($A6110="",0,IF(OR(N($D6110)=0,$D6110&amp;""=TOP!$C$5&amp;""),1,0))</f>
        <v>0</v>
      </c>
      <c r="L6110" s="27" t="n">
        <f aca="false">IF($K6110=0,0,IFERROR(INDEX(購買率算出!$P$6:$P$3005,MATCH($A6110&amp;"",購買率算出!$C$6:$C$3005,0)),0))</f>
        <v>0</v>
      </c>
    </row>
    <row r="6111" customFormat="false" ht="15" hidden="false" customHeight="false" outlineLevel="0" collapsed="false">
      <c r="A6111" s="24"/>
      <c r="D6111" s="24"/>
      <c r="F6111" s="24"/>
      <c r="K6111" s="9" t="n">
        <f aca="false">IF($A6111="",0,IF(OR(N($D6111)=0,$D6111&amp;""=TOP!$C$5&amp;""),1,0))</f>
        <v>0</v>
      </c>
      <c r="L6111" s="27" t="n">
        <f aca="false">IF($K6111=0,0,IFERROR(INDEX(購買率算出!$P$6:$P$3005,MATCH($A6111&amp;"",購買率算出!$C$6:$C$3005,0)),0))</f>
        <v>0</v>
      </c>
    </row>
    <row r="6112" customFormat="false" ht="15" hidden="false" customHeight="false" outlineLevel="0" collapsed="false">
      <c r="A6112" s="24"/>
      <c r="D6112" s="24"/>
      <c r="F6112" s="24"/>
      <c r="K6112" s="9" t="n">
        <f aca="false">IF($A6112="",0,IF(OR(N($D6112)=0,$D6112&amp;""=TOP!$C$5&amp;""),1,0))</f>
        <v>0</v>
      </c>
      <c r="L6112" s="27" t="n">
        <f aca="false">IF($K6112=0,0,IFERROR(INDEX(購買率算出!$P$6:$P$3005,MATCH($A6112&amp;"",購買率算出!$C$6:$C$3005,0)),0))</f>
        <v>0</v>
      </c>
    </row>
    <row r="6113" customFormat="false" ht="15" hidden="false" customHeight="false" outlineLevel="0" collapsed="false">
      <c r="A6113" s="24"/>
      <c r="D6113" s="24"/>
      <c r="F6113" s="24"/>
      <c r="K6113" s="9" t="n">
        <f aca="false">IF($A6113="",0,IF(OR(N($D6113)=0,$D6113&amp;""=TOP!$C$5&amp;""),1,0))</f>
        <v>0</v>
      </c>
      <c r="L6113" s="27" t="n">
        <f aca="false">IF($K6113=0,0,IFERROR(INDEX(購買率算出!$P$6:$P$3005,MATCH($A6113&amp;"",購買率算出!$C$6:$C$3005,0)),0))</f>
        <v>0</v>
      </c>
    </row>
    <row r="6114" customFormat="false" ht="15" hidden="false" customHeight="false" outlineLevel="0" collapsed="false">
      <c r="A6114" s="24"/>
      <c r="D6114" s="24"/>
      <c r="F6114" s="24"/>
      <c r="K6114" s="9" t="n">
        <f aca="false">IF($A6114="",0,IF(OR(N($D6114)=0,$D6114&amp;""=TOP!$C$5&amp;""),1,0))</f>
        <v>0</v>
      </c>
      <c r="L6114" s="27" t="n">
        <f aca="false">IF($K6114=0,0,IFERROR(INDEX(購買率算出!$P$6:$P$3005,MATCH($A6114&amp;"",購買率算出!$C$6:$C$3005,0)),0))</f>
        <v>0</v>
      </c>
    </row>
    <row r="6115" customFormat="false" ht="15" hidden="false" customHeight="false" outlineLevel="0" collapsed="false">
      <c r="A6115" s="24"/>
      <c r="D6115" s="24"/>
      <c r="F6115" s="24"/>
      <c r="K6115" s="9" t="n">
        <f aca="false">IF($A6115="",0,IF(OR(N($D6115)=0,$D6115&amp;""=TOP!$C$5&amp;""),1,0))</f>
        <v>0</v>
      </c>
      <c r="L6115" s="27" t="n">
        <f aca="false">IF($K6115=0,0,IFERROR(INDEX(購買率算出!$P$6:$P$3005,MATCH($A6115&amp;"",購買率算出!$C$6:$C$3005,0)),0))</f>
        <v>0</v>
      </c>
    </row>
    <row r="6116" customFormat="false" ht="15" hidden="false" customHeight="false" outlineLevel="0" collapsed="false">
      <c r="A6116" s="24"/>
      <c r="D6116" s="24"/>
      <c r="F6116" s="24"/>
      <c r="K6116" s="9" t="n">
        <f aca="false">IF($A6116="",0,IF(OR(N($D6116)=0,$D6116&amp;""=TOP!$C$5&amp;""),1,0))</f>
        <v>0</v>
      </c>
      <c r="L6116" s="27" t="n">
        <f aca="false">IF($K6116=0,0,IFERROR(INDEX(購買率算出!$P$6:$P$3005,MATCH($A6116&amp;"",購買率算出!$C$6:$C$3005,0)),0))</f>
        <v>0</v>
      </c>
    </row>
    <row r="6117" customFormat="false" ht="15" hidden="false" customHeight="false" outlineLevel="0" collapsed="false">
      <c r="A6117" s="24"/>
      <c r="D6117" s="24"/>
      <c r="F6117" s="24"/>
      <c r="K6117" s="9" t="n">
        <f aca="false">IF($A6117="",0,IF(OR(N($D6117)=0,$D6117&amp;""=TOP!$C$5&amp;""),1,0))</f>
        <v>0</v>
      </c>
      <c r="L6117" s="27" t="n">
        <f aca="false">IF($K6117=0,0,IFERROR(INDEX(購買率算出!$P$6:$P$3005,MATCH($A6117&amp;"",購買率算出!$C$6:$C$3005,0)),0))</f>
        <v>0</v>
      </c>
    </row>
    <row r="6118" customFormat="false" ht="15" hidden="false" customHeight="false" outlineLevel="0" collapsed="false">
      <c r="A6118" s="24"/>
      <c r="D6118" s="24"/>
      <c r="F6118" s="24"/>
      <c r="K6118" s="9" t="n">
        <f aca="false">IF($A6118="",0,IF(OR(N($D6118)=0,$D6118&amp;""=TOP!$C$5&amp;""),1,0))</f>
        <v>0</v>
      </c>
      <c r="L6118" s="27" t="n">
        <f aca="false">IF($K6118=0,0,IFERROR(INDEX(購買率算出!$P$6:$P$3005,MATCH($A6118&amp;"",購買率算出!$C$6:$C$3005,0)),0))</f>
        <v>0</v>
      </c>
    </row>
    <row r="6119" customFormat="false" ht="15" hidden="false" customHeight="false" outlineLevel="0" collapsed="false">
      <c r="A6119" s="24"/>
      <c r="D6119" s="24"/>
      <c r="F6119" s="24"/>
      <c r="K6119" s="9" t="n">
        <f aca="false">IF($A6119="",0,IF(OR(N($D6119)=0,$D6119&amp;""=TOP!$C$5&amp;""),1,0))</f>
        <v>0</v>
      </c>
      <c r="L6119" s="27" t="n">
        <f aca="false">IF($K6119=0,0,IFERROR(INDEX(購買率算出!$P$6:$P$3005,MATCH($A6119&amp;"",購買率算出!$C$6:$C$3005,0)),0))</f>
        <v>0</v>
      </c>
    </row>
    <row r="6120" customFormat="false" ht="15" hidden="false" customHeight="false" outlineLevel="0" collapsed="false">
      <c r="A6120" s="24"/>
      <c r="D6120" s="24"/>
      <c r="F6120" s="24"/>
      <c r="K6120" s="9" t="n">
        <f aca="false">IF($A6120="",0,IF(OR(N($D6120)=0,$D6120&amp;""=TOP!$C$5&amp;""),1,0))</f>
        <v>0</v>
      </c>
      <c r="L6120" s="27" t="n">
        <f aca="false">IF($K6120=0,0,IFERROR(INDEX(購買率算出!$P$6:$P$3005,MATCH($A6120&amp;"",購買率算出!$C$6:$C$3005,0)),0))</f>
        <v>0</v>
      </c>
    </row>
    <row r="6121" customFormat="false" ht="15" hidden="false" customHeight="false" outlineLevel="0" collapsed="false">
      <c r="A6121" s="24"/>
      <c r="D6121" s="24"/>
      <c r="F6121" s="24"/>
      <c r="K6121" s="9" t="n">
        <f aca="false">IF($A6121="",0,IF(OR(N($D6121)=0,$D6121&amp;""=TOP!$C$5&amp;""),1,0))</f>
        <v>0</v>
      </c>
      <c r="L6121" s="27" t="n">
        <f aca="false">IF($K6121=0,0,IFERROR(INDEX(購買率算出!$P$6:$P$3005,MATCH($A6121&amp;"",購買率算出!$C$6:$C$3005,0)),0))</f>
        <v>0</v>
      </c>
    </row>
    <row r="6122" customFormat="false" ht="15" hidden="false" customHeight="false" outlineLevel="0" collapsed="false">
      <c r="A6122" s="24"/>
      <c r="D6122" s="24"/>
      <c r="F6122" s="24"/>
      <c r="K6122" s="9" t="n">
        <f aca="false">IF($A6122="",0,IF(OR(N($D6122)=0,$D6122&amp;""=TOP!$C$5&amp;""),1,0))</f>
        <v>0</v>
      </c>
      <c r="L6122" s="27" t="n">
        <f aca="false">IF($K6122=0,0,IFERROR(INDEX(購買率算出!$P$6:$P$3005,MATCH($A6122&amp;"",購買率算出!$C$6:$C$3005,0)),0))</f>
        <v>0</v>
      </c>
    </row>
    <row r="6123" customFormat="false" ht="15" hidden="false" customHeight="false" outlineLevel="0" collapsed="false">
      <c r="A6123" s="24"/>
      <c r="D6123" s="24"/>
      <c r="F6123" s="24"/>
      <c r="K6123" s="9" t="n">
        <f aca="false">IF($A6123="",0,IF(OR(N($D6123)=0,$D6123&amp;""=TOP!$C$5&amp;""),1,0))</f>
        <v>0</v>
      </c>
      <c r="L6123" s="27" t="n">
        <f aca="false">IF($K6123=0,0,IFERROR(INDEX(購買率算出!$P$6:$P$3005,MATCH($A6123&amp;"",購買率算出!$C$6:$C$3005,0)),0))</f>
        <v>0</v>
      </c>
    </row>
    <row r="6124" customFormat="false" ht="15" hidden="false" customHeight="false" outlineLevel="0" collapsed="false">
      <c r="A6124" s="24"/>
      <c r="D6124" s="24"/>
      <c r="F6124" s="24"/>
      <c r="K6124" s="9" t="n">
        <f aca="false">IF($A6124="",0,IF(OR(N($D6124)=0,$D6124&amp;""=TOP!$C$5&amp;""),1,0))</f>
        <v>0</v>
      </c>
      <c r="L6124" s="27" t="n">
        <f aca="false">IF($K6124=0,0,IFERROR(INDEX(購買率算出!$P$6:$P$3005,MATCH($A6124&amp;"",購買率算出!$C$6:$C$3005,0)),0))</f>
        <v>0</v>
      </c>
    </row>
    <row r="6125" customFormat="false" ht="15" hidden="false" customHeight="false" outlineLevel="0" collapsed="false">
      <c r="A6125" s="24"/>
      <c r="D6125" s="24"/>
      <c r="F6125" s="24"/>
      <c r="K6125" s="9" t="n">
        <f aca="false">IF($A6125="",0,IF(OR(N($D6125)=0,$D6125&amp;""=TOP!$C$5&amp;""),1,0))</f>
        <v>0</v>
      </c>
      <c r="L6125" s="27" t="n">
        <f aca="false">IF($K6125=0,0,IFERROR(INDEX(購買率算出!$P$6:$P$3005,MATCH($A6125&amp;"",購買率算出!$C$6:$C$3005,0)),0))</f>
        <v>0</v>
      </c>
    </row>
    <row r="6126" customFormat="false" ht="15" hidden="false" customHeight="false" outlineLevel="0" collapsed="false">
      <c r="A6126" s="24"/>
      <c r="D6126" s="24"/>
      <c r="F6126" s="24"/>
      <c r="K6126" s="9" t="n">
        <f aca="false">IF($A6126="",0,IF(OR(N($D6126)=0,$D6126&amp;""=TOP!$C$5&amp;""),1,0))</f>
        <v>0</v>
      </c>
      <c r="L6126" s="27" t="n">
        <f aca="false">IF($K6126=0,0,IFERROR(INDEX(購買率算出!$P$6:$P$3005,MATCH($A6126&amp;"",購買率算出!$C$6:$C$3005,0)),0))</f>
        <v>0</v>
      </c>
    </row>
    <row r="6127" customFormat="false" ht="15" hidden="false" customHeight="false" outlineLevel="0" collapsed="false">
      <c r="A6127" s="24"/>
      <c r="D6127" s="24"/>
      <c r="F6127" s="24"/>
      <c r="K6127" s="9" t="n">
        <f aca="false">IF($A6127="",0,IF(OR(N($D6127)=0,$D6127&amp;""=TOP!$C$5&amp;""),1,0))</f>
        <v>0</v>
      </c>
      <c r="L6127" s="27" t="n">
        <f aca="false">IF($K6127=0,0,IFERROR(INDEX(購買率算出!$P$6:$P$3005,MATCH($A6127&amp;"",購買率算出!$C$6:$C$3005,0)),0))</f>
        <v>0</v>
      </c>
    </row>
    <row r="6128" customFormat="false" ht="15" hidden="false" customHeight="false" outlineLevel="0" collapsed="false">
      <c r="A6128" s="24"/>
      <c r="D6128" s="24"/>
      <c r="F6128" s="24"/>
      <c r="K6128" s="9" t="n">
        <f aca="false">IF($A6128="",0,IF(OR(N($D6128)=0,$D6128&amp;""=TOP!$C$5&amp;""),1,0))</f>
        <v>0</v>
      </c>
      <c r="L6128" s="27" t="n">
        <f aca="false">IF($K6128=0,0,IFERROR(INDEX(購買率算出!$P$6:$P$3005,MATCH($A6128&amp;"",購買率算出!$C$6:$C$3005,0)),0))</f>
        <v>0</v>
      </c>
    </row>
    <row r="6129" customFormat="false" ht="15" hidden="false" customHeight="false" outlineLevel="0" collapsed="false">
      <c r="A6129" s="24"/>
      <c r="D6129" s="24"/>
      <c r="F6129" s="24"/>
      <c r="K6129" s="9" t="n">
        <f aca="false">IF($A6129="",0,IF(OR(N($D6129)=0,$D6129&amp;""=TOP!$C$5&amp;""),1,0))</f>
        <v>0</v>
      </c>
      <c r="L6129" s="27" t="n">
        <f aca="false">IF($K6129=0,0,IFERROR(INDEX(購買率算出!$P$6:$P$3005,MATCH($A6129&amp;"",購買率算出!$C$6:$C$3005,0)),0))</f>
        <v>0</v>
      </c>
    </row>
    <row r="6130" customFormat="false" ht="15" hidden="false" customHeight="false" outlineLevel="0" collapsed="false">
      <c r="A6130" s="24"/>
      <c r="D6130" s="24"/>
      <c r="F6130" s="24"/>
      <c r="K6130" s="9" t="n">
        <f aca="false">IF($A6130="",0,IF(OR(N($D6130)=0,$D6130&amp;""=TOP!$C$5&amp;""),1,0))</f>
        <v>0</v>
      </c>
      <c r="L6130" s="27" t="n">
        <f aca="false">IF($K6130=0,0,IFERROR(INDEX(購買率算出!$P$6:$P$3005,MATCH($A6130&amp;"",購買率算出!$C$6:$C$3005,0)),0))</f>
        <v>0</v>
      </c>
    </row>
    <row r="6131" customFormat="false" ht="15" hidden="false" customHeight="false" outlineLevel="0" collapsed="false">
      <c r="A6131" s="24"/>
      <c r="D6131" s="24"/>
      <c r="F6131" s="24"/>
      <c r="K6131" s="9" t="n">
        <f aca="false">IF($A6131="",0,IF(OR(N($D6131)=0,$D6131&amp;""=TOP!$C$5&amp;""),1,0))</f>
        <v>0</v>
      </c>
      <c r="L6131" s="27" t="n">
        <f aca="false">IF($K6131=0,0,IFERROR(INDEX(購買率算出!$P$6:$P$3005,MATCH($A6131&amp;"",購買率算出!$C$6:$C$3005,0)),0))</f>
        <v>0</v>
      </c>
    </row>
    <row r="6132" customFormat="false" ht="15" hidden="false" customHeight="false" outlineLevel="0" collapsed="false">
      <c r="A6132" s="24"/>
      <c r="D6132" s="24"/>
      <c r="F6132" s="24"/>
      <c r="K6132" s="9" t="n">
        <f aca="false">IF($A6132="",0,IF(OR(N($D6132)=0,$D6132&amp;""=TOP!$C$5&amp;""),1,0))</f>
        <v>0</v>
      </c>
      <c r="L6132" s="27" t="n">
        <f aca="false">IF($K6132=0,0,IFERROR(INDEX(購買率算出!$P$6:$P$3005,MATCH($A6132&amp;"",購買率算出!$C$6:$C$3005,0)),0))</f>
        <v>0</v>
      </c>
    </row>
    <row r="6133" customFormat="false" ht="15" hidden="false" customHeight="false" outlineLevel="0" collapsed="false">
      <c r="A6133" s="24"/>
      <c r="D6133" s="24"/>
      <c r="F6133" s="24"/>
      <c r="K6133" s="9" t="n">
        <f aca="false">IF($A6133="",0,IF(OR(N($D6133)=0,$D6133&amp;""=TOP!$C$5&amp;""),1,0))</f>
        <v>0</v>
      </c>
      <c r="L6133" s="27" t="n">
        <f aca="false">IF($K6133=0,0,IFERROR(INDEX(購買率算出!$P$6:$P$3005,MATCH($A6133&amp;"",購買率算出!$C$6:$C$3005,0)),0))</f>
        <v>0</v>
      </c>
    </row>
    <row r="6134" customFormat="false" ht="15" hidden="false" customHeight="false" outlineLevel="0" collapsed="false">
      <c r="A6134" s="24"/>
      <c r="D6134" s="24"/>
      <c r="F6134" s="24"/>
      <c r="K6134" s="9" t="n">
        <f aca="false">IF($A6134="",0,IF(OR(N($D6134)=0,$D6134&amp;""=TOP!$C$5&amp;""),1,0))</f>
        <v>0</v>
      </c>
      <c r="L6134" s="27" t="n">
        <f aca="false">IF($K6134=0,0,IFERROR(INDEX(購買率算出!$P$6:$P$3005,MATCH($A6134&amp;"",購買率算出!$C$6:$C$3005,0)),0))</f>
        <v>0</v>
      </c>
    </row>
    <row r="6135" customFormat="false" ht="15" hidden="false" customHeight="false" outlineLevel="0" collapsed="false">
      <c r="A6135" s="24"/>
      <c r="D6135" s="24"/>
      <c r="F6135" s="24"/>
      <c r="K6135" s="9" t="n">
        <f aca="false">IF($A6135="",0,IF(OR(N($D6135)=0,$D6135&amp;""=TOP!$C$5&amp;""),1,0))</f>
        <v>0</v>
      </c>
      <c r="L6135" s="27" t="n">
        <f aca="false">IF($K6135=0,0,IFERROR(INDEX(購買率算出!$P$6:$P$3005,MATCH($A6135&amp;"",購買率算出!$C$6:$C$3005,0)),0))</f>
        <v>0</v>
      </c>
    </row>
    <row r="6136" customFormat="false" ht="15" hidden="false" customHeight="false" outlineLevel="0" collapsed="false">
      <c r="A6136" s="24"/>
      <c r="D6136" s="24"/>
      <c r="F6136" s="24"/>
      <c r="K6136" s="9" t="n">
        <f aca="false">IF($A6136="",0,IF(OR(N($D6136)=0,$D6136&amp;""=TOP!$C$5&amp;""),1,0))</f>
        <v>0</v>
      </c>
      <c r="L6136" s="27" t="n">
        <f aca="false">IF($K6136=0,0,IFERROR(INDEX(購買率算出!$P$6:$P$3005,MATCH($A6136&amp;"",購買率算出!$C$6:$C$3005,0)),0))</f>
        <v>0</v>
      </c>
    </row>
    <row r="6137" customFormat="false" ht="15" hidden="false" customHeight="false" outlineLevel="0" collapsed="false">
      <c r="A6137" s="24"/>
      <c r="D6137" s="24"/>
      <c r="F6137" s="24"/>
      <c r="K6137" s="9" t="n">
        <f aca="false">IF($A6137="",0,IF(OR(N($D6137)=0,$D6137&amp;""=TOP!$C$5&amp;""),1,0))</f>
        <v>0</v>
      </c>
      <c r="L6137" s="27" t="n">
        <f aca="false">IF($K6137=0,0,IFERROR(INDEX(購買率算出!$P$6:$P$3005,MATCH($A6137&amp;"",購買率算出!$C$6:$C$3005,0)),0))</f>
        <v>0</v>
      </c>
    </row>
    <row r="6138" customFormat="false" ht="15" hidden="false" customHeight="false" outlineLevel="0" collapsed="false">
      <c r="A6138" s="24"/>
      <c r="D6138" s="24"/>
      <c r="F6138" s="24"/>
      <c r="K6138" s="9" t="n">
        <f aca="false">IF($A6138="",0,IF(OR(N($D6138)=0,$D6138&amp;""=TOP!$C$5&amp;""),1,0))</f>
        <v>0</v>
      </c>
      <c r="L6138" s="27" t="n">
        <f aca="false">IF($K6138=0,0,IFERROR(INDEX(購買率算出!$P$6:$P$3005,MATCH($A6138&amp;"",購買率算出!$C$6:$C$3005,0)),0))</f>
        <v>0</v>
      </c>
    </row>
    <row r="6139" customFormat="false" ht="15" hidden="false" customHeight="false" outlineLevel="0" collapsed="false">
      <c r="A6139" s="24"/>
      <c r="D6139" s="24"/>
      <c r="F6139" s="24"/>
      <c r="K6139" s="9" t="n">
        <f aca="false">IF($A6139="",0,IF(OR(N($D6139)=0,$D6139&amp;""=TOP!$C$5&amp;""),1,0))</f>
        <v>0</v>
      </c>
      <c r="L6139" s="27" t="n">
        <f aca="false">IF($K6139=0,0,IFERROR(INDEX(購買率算出!$P$6:$P$3005,MATCH($A6139&amp;"",購買率算出!$C$6:$C$3005,0)),0))</f>
        <v>0</v>
      </c>
    </row>
    <row r="6140" customFormat="false" ht="15" hidden="false" customHeight="false" outlineLevel="0" collapsed="false">
      <c r="A6140" s="24"/>
      <c r="D6140" s="24"/>
      <c r="F6140" s="24"/>
      <c r="K6140" s="9" t="n">
        <f aca="false">IF($A6140="",0,IF(OR(N($D6140)=0,$D6140&amp;""=TOP!$C$5&amp;""),1,0))</f>
        <v>0</v>
      </c>
      <c r="L6140" s="27" t="n">
        <f aca="false">IF($K6140=0,0,IFERROR(INDEX(購買率算出!$P$6:$P$3005,MATCH($A6140&amp;"",購買率算出!$C$6:$C$3005,0)),0))</f>
        <v>0</v>
      </c>
    </row>
    <row r="6141" customFormat="false" ht="15" hidden="false" customHeight="false" outlineLevel="0" collapsed="false">
      <c r="A6141" s="24"/>
      <c r="D6141" s="24"/>
      <c r="F6141" s="24"/>
      <c r="K6141" s="9" t="n">
        <f aca="false">IF($A6141="",0,IF(OR(N($D6141)=0,$D6141&amp;""=TOP!$C$5&amp;""),1,0))</f>
        <v>0</v>
      </c>
      <c r="L6141" s="27" t="n">
        <f aca="false">IF($K6141=0,0,IFERROR(INDEX(購買率算出!$P$6:$P$3005,MATCH($A6141&amp;"",購買率算出!$C$6:$C$3005,0)),0))</f>
        <v>0</v>
      </c>
    </row>
    <row r="6142" customFormat="false" ht="15" hidden="false" customHeight="false" outlineLevel="0" collapsed="false">
      <c r="A6142" s="24"/>
      <c r="D6142" s="24"/>
      <c r="F6142" s="24"/>
      <c r="K6142" s="9" t="n">
        <f aca="false">IF($A6142="",0,IF(OR(N($D6142)=0,$D6142&amp;""=TOP!$C$5&amp;""),1,0))</f>
        <v>0</v>
      </c>
      <c r="L6142" s="27" t="n">
        <f aca="false">IF($K6142=0,0,IFERROR(INDEX(購買率算出!$P$6:$P$3005,MATCH($A6142&amp;"",購買率算出!$C$6:$C$3005,0)),0))</f>
        <v>0</v>
      </c>
    </row>
    <row r="6143" customFormat="false" ht="15" hidden="false" customHeight="false" outlineLevel="0" collapsed="false">
      <c r="A6143" s="24"/>
      <c r="D6143" s="24"/>
      <c r="F6143" s="24"/>
      <c r="K6143" s="9" t="n">
        <f aca="false">IF($A6143="",0,IF(OR(N($D6143)=0,$D6143&amp;""=TOP!$C$5&amp;""),1,0))</f>
        <v>0</v>
      </c>
      <c r="L6143" s="27" t="n">
        <f aca="false">IF($K6143=0,0,IFERROR(INDEX(購買率算出!$P$6:$P$3005,MATCH($A6143&amp;"",購買率算出!$C$6:$C$3005,0)),0))</f>
        <v>0</v>
      </c>
    </row>
    <row r="6144" customFormat="false" ht="15" hidden="false" customHeight="false" outlineLevel="0" collapsed="false">
      <c r="A6144" s="24"/>
      <c r="D6144" s="24"/>
      <c r="F6144" s="24"/>
      <c r="K6144" s="9" t="n">
        <f aca="false">IF($A6144="",0,IF(OR(N($D6144)=0,$D6144&amp;""=TOP!$C$5&amp;""),1,0))</f>
        <v>0</v>
      </c>
      <c r="L6144" s="27" t="n">
        <f aca="false">IF($K6144=0,0,IFERROR(INDEX(購買率算出!$P$6:$P$3005,MATCH($A6144&amp;"",購買率算出!$C$6:$C$3005,0)),0))</f>
        <v>0</v>
      </c>
    </row>
    <row r="6145" customFormat="false" ht="15" hidden="false" customHeight="false" outlineLevel="0" collapsed="false">
      <c r="A6145" s="24"/>
      <c r="D6145" s="24"/>
      <c r="F6145" s="24"/>
      <c r="K6145" s="9" t="n">
        <f aca="false">IF($A6145="",0,IF(OR(N($D6145)=0,$D6145&amp;""=TOP!$C$5&amp;""),1,0))</f>
        <v>0</v>
      </c>
      <c r="L6145" s="27" t="n">
        <f aca="false">IF($K6145=0,0,IFERROR(INDEX(購買率算出!$P$6:$P$3005,MATCH($A6145&amp;"",購買率算出!$C$6:$C$3005,0)),0))</f>
        <v>0</v>
      </c>
    </row>
    <row r="6146" customFormat="false" ht="15" hidden="false" customHeight="false" outlineLevel="0" collapsed="false">
      <c r="A6146" s="24"/>
      <c r="D6146" s="24"/>
      <c r="F6146" s="24"/>
      <c r="K6146" s="9" t="n">
        <f aca="false">IF($A6146="",0,IF(OR(N($D6146)=0,$D6146&amp;""=TOP!$C$5&amp;""),1,0))</f>
        <v>0</v>
      </c>
      <c r="L6146" s="27" t="n">
        <f aca="false">IF($K6146=0,0,IFERROR(INDEX(購買率算出!$P$6:$P$3005,MATCH($A6146&amp;"",購買率算出!$C$6:$C$3005,0)),0))</f>
        <v>0</v>
      </c>
    </row>
    <row r="6147" customFormat="false" ht="15" hidden="false" customHeight="false" outlineLevel="0" collapsed="false">
      <c r="A6147" s="24"/>
      <c r="D6147" s="24"/>
      <c r="F6147" s="24"/>
      <c r="K6147" s="9" t="n">
        <f aca="false">IF($A6147="",0,IF(OR(N($D6147)=0,$D6147&amp;""=TOP!$C$5&amp;""),1,0))</f>
        <v>0</v>
      </c>
      <c r="L6147" s="27" t="n">
        <f aca="false">IF($K6147=0,0,IFERROR(INDEX(購買率算出!$P$6:$P$3005,MATCH($A6147&amp;"",購買率算出!$C$6:$C$3005,0)),0))</f>
        <v>0</v>
      </c>
    </row>
    <row r="6148" customFormat="false" ht="15" hidden="false" customHeight="false" outlineLevel="0" collapsed="false">
      <c r="A6148" s="24"/>
      <c r="D6148" s="24"/>
      <c r="F6148" s="24"/>
      <c r="K6148" s="9" t="n">
        <f aca="false">IF($A6148="",0,IF(OR(N($D6148)=0,$D6148&amp;""=TOP!$C$5&amp;""),1,0))</f>
        <v>0</v>
      </c>
      <c r="L6148" s="27" t="n">
        <f aca="false">IF($K6148=0,0,IFERROR(INDEX(購買率算出!$P$6:$P$3005,MATCH($A6148&amp;"",購買率算出!$C$6:$C$3005,0)),0))</f>
        <v>0</v>
      </c>
    </row>
    <row r="6149" customFormat="false" ht="15" hidden="false" customHeight="false" outlineLevel="0" collapsed="false">
      <c r="A6149" s="24"/>
      <c r="D6149" s="24"/>
      <c r="F6149" s="24"/>
      <c r="K6149" s="9" t="n">
        <f aca="false">IF($A6149="",0,IF(OR(N($D6149)=0,$D6149&amp;""=TOP!$C$5&amp;""),1,0))</f>
        <v>0</v>
      </c>
      <c r="L6149" s="27" t="n">
        <f aca="false">IF($K6149=0,0,IFERROR(INDEX(購買率算出!$P$6:$P$3005,MATCH($A6149&amp;"",購買率算出!$C$6:$C$3005,0)),0))</f>
        <v>0</v>
      </c>
    </row>
    <row r="6150" customFormat="false" ht="15" hidden="false" customHeight="false" outlineLevel="0" collapsed="false">
      <c r="A6150" s="24"/>
      <c r="D6150" s="24"/>
      <c r="F6150" s="24"/>
      <c r="K6150" s="9" t="n">
        <f aca="false">IF($A6150="",0,IF(OR(N($D6150)=0,$D6150&amp;""=TOP!$C$5&amp;""),1,0))</f>
        <v>0</v>
      </c>
      <c r="L6150" s="27" t="n">
        <f aca="false">IF($K6150=0,0,IFERROR(INDEX(購買率算出!$P$6:$P$3005,MATCH($A6150&amp;"",購買率算出!$C$6:$C$3005,0)),0))</f>
        <v>0</v>
      </c>
    </row>
    <row r="6151" customFormat="false" ht="15" hidden="false" customHeight="false" outlineLevel="0" collapsed="false">
      <c r="A6151" s="24"/>
      <c r="D6151" s="24"/>
      <c r="F6151" s="24"/>
      <c r="K6151" s="9" t="n">
        <f aca="false">IF($A6151="",0,IF(OR(N($D6151)=0,$D6151&amp;""=TOP!$C$5&amp;""),1,0))</f>
        <v>0</v>
      </c>
      <c r="L6151" s="27" t="n">
        <f aca="false">IF($K6151=0,0,IFERROR(INDEX(購買率算出!$P$6:$P$3005,MATCH($A6151&amp;"",購買率算出!$C$6:$C$3005,0)),0))</f>
        <v>0</v>
      </c>
    </row>
    <row r="6152" customFormat="false" ht="15" hidden="false" customHeight="false" outlineLevel="0" collapsed="false">
      <c r="A6152" s="24"/>
      <c r="D6152" s="24"/>
      <c r="F6152" s="24"/>
      <c r="K6152" s="9" t="n">
        <f aca="false">IF($A6152="",0,IF(OR(N($D6152)=0,$D6152&amp;""=TOP!$C$5&amp;""),1,0))</f>
        <v>0</v>
      </c>
      <c r="L6152" s="27" t="n">
        <f aca="false">IF($K6152=0,0,IFERROR(INDEX(購買率算出!$P$6:$P$3005,MATCH($A6152&amp;"",購買率算出!$C$6:$C$3005,0)),0))</f>
        <v>0</v>
      </c>
    </row>
    <row r="6153" customFormat="false" ht="15" hidden="false" customHeight="false" outlineLevel="0" collapsed="false">
      <c r="A6153" s="24"/>
      <c r="D6153" s="24"/>
      <c r="F6153" s="24"/>
      <c r="K6153" s="9" t="n">
        <f aca="false">IF($A6153="",0,IF(OR(N($D6153)=0,$D6153&amp;""=TOP!$C$5&amp;""),1,0))</f>
        <v>0</v>
      </c>
      <c r="L6153" s="27" t="n">
        <f aca="false">IF($K6153=0,0,IFERROR(INDEX(購買率算出!$P$6:$P$3005,MATCH($A6153&amp;"",購買率算出!$C$6:$C$3005,0)),0))</f>
        <v>0</v>
      </c>
    </row>
    <row r="6154" customFormat="false" ht="15" hidden="false" customHeight="false" outlineLevel="0" collapsed="false">
      <c r="A6154" s="24"/>
      <c r="D6154" s="24"/>
      <c r="F6154" s="24"/>
      <c r="K6154" s="9" t="n">
        <f aca="false">IF($A6154="",0,IF(OR(N($D6154)=0,$D6154&amp;""=TOP!$C$5&amp;""),1,0))</f>
        <v>0</v>
      </c>
      <c r="L6154" s="27" t="n">
        <f aca="false">IF($K6154=0,0,IFERROR(INDEX(購買率算出!$P$6:$P$3005,MATCH($A6154&amp;"",購買率算出!$C$6:$C$3005,0)),0))</f>
        <v>0</v>
      </c>
    </row>
    <row r="6155" customFormat="false" ht="15" hidden="false" customHeight="false" outlineLevel="0" collapsed="false">
      <c r="A6155" s="24"/>
      <c r="D6155" s="24"/>
      <c r="F6155" s="24"/>
      <c r="K6155" s="9" t="n">
        <f aca="false">IF($A6155="",0,IF(OR(N($D6155)=0,$D6155&amp;""=TOP!$C$5&amp;""),1,0))</f>
        <v>0</v>
      </c>
      <c r="L6155" s="27" t="n">
        <f aca="false">IF($K6155=0,0,IFERROR(INDEX(購買率算出!$P$6:$P$3005,MATCH($A6155&amp;"",購買率算出!$C$6:$C$3005,0)),0))</f>
        <v>0</v>
      </c>
    </row>
    <row r="6156" customFormat="false" ht="15" hidden="false" customHeight="false" outlineLevel="0" collapsed="false">
      <c r="A6156" s="24"/>
      <c r="D6156" s="24"/>
      <c r="F6156" s="24"/>
      <c r="K6156" s="9" t="n">
        <f aca="false">IF($A6156="",0,IF(OR(N($D6156)=0,$D6156&amp;""=TOP!$C$5&amp;""),1,0))</f>
        <v>0</v>
      </c>
      <c r="L6156" s="27" t="n">
        <f aca="false">IF($K6156=0,0,IFERROR(INDEX(購買率算出!$P$6:$P$3005,MATCH($A6156&amp;"",購買率算出!$C$6:$C$3005,0)),0))</f>
        <v>0</v>
      </c>
    </row>
    <row r="6157" customFormat="false" ht="15" hidden="false" customHeight="false" outlineLevel="0" collapsed="false">
      <c r="A6157" s="24"/>
      <c r="D6157" s="24"/>
      <c r="F6157" s="24"/>
      <c r="K6157" s="9" t="n">
        <f aca="false">IF($A6157="",0,IF(OR(N($D6157)=0,$D6157&amp;""=TOP!$C$5&amp;""),1,0))</f>
        <v>0</v>
      </c>
      <c r="L6157" s="27" t="n">
        <f aca="false">IF($K6157=0,0,IFERROR(INDEX(購買率算出!$P$6:$P$3005,MATCH($A6157&amp;"",購買率算出!$C$6:$C$3005,0)),0))</f>
        <v>0</v>
      </c>
    </row>
    <row r="6158" customFormat="false" ht="15" hidden="false" customHeight="false" outlineLevel="0" collapsed="false">
      <c r="A6158" s="24"/>
      <c r="D6158" s="24"/>
      <c r="F6158" s="24"/>
      <c r="K6158" s="9" t="n">
        <f aca="false">IF($A6158="",0,IF(OR(N($D6158)=0,$D6158&amp;""=TOP!$C$5&amp;""),1,0))</f>
        <v>0</v>
      </c>
      <c r="L6158" s="27" t="n">
        <f aca="false">IF($K6158=0,0,IFERROR(INDEX(購買率算出!$P$6:$P$3005,MATCH($A6158&amp;"",購買率算出!$C$6:$C$3005,0)),0))</f>
        <v>0</v>
      </c>
    </row>
    <row r="6159" customFormat="false" ht="15" hidden="false" customHeight="false" outlineLevel="0" collapsed="false">
      <c r="A6159" s="24"/>
      <c r="D6159" s="24"/>
      <c r="F6159" s="24"/>
      <c r="K6159" s="9" t="n">
        <f aca="false">IF($A6159="",0,IF(OR(N($D6159)=0,$D6159&amp;""=TOP!$C$5&amp;""),1,0))</f>
        <v>0</v>
      </c>
      <c r="L6159" s="27" t="n">
        <f aca="false">IF($K6159=0,0,IFERROR(INDEX(購買率算出!$P$6:$P$3005,MATCH($A6159&amp;"",購買率算出!$C$6:$C$3005,0)),0))</f>
        <v>0</v>
      </c>
    </row>
    <row r="6160" customFormat="false" ht="15" hidden="false" customHeight="false" outlineLevel="0" collapsed="false">
      <c r="A6160" s="24"/>
      <c r="D6160" s="24"/>
      <c r="F6160" s="24"/>
      <c r="K6160" s="9" t="n">
        <f aca="false">IF($A6160="",0,IF(OR(N($D6160)=0,$D6160&amp;""=TOP!$C$5&amp;""),1,0))</f>
        <v>0</v>
      </c>
      <c r="L6160" s="27" t="n">
        <f aca="false">IF($K6160=0,0,IFERROR(INDEX(購買率算出!$P$6:$P$3005,MATCH($A6160&amp;"",購買率算出!$C$6:$C$3005,0)),0))</f>
        <v>0</v>
      </c>
    </row>
    <row r="6161" customFormat="false" ht="15" hidden="false" customHeight="false" outlineLevel="0" collapsed="false">
      <c r="A6161" s="24"/>
      <c r="D6161" s="24"/>
      <c r="F6161" s="24"/>
      <c r="K6161" s="9" t="n">
        <f aca="false">IF($A6161="",0,IF(OR(N($D6161)=0,$D6161&amp;""=TOP!$C$5&amp;""),1,0))</f>
        <v>0</v>
      </c>
      <c r="L6161" s="27" t="n">
        <f aca="false">IF($K6161=0,0,IFERROR(INDEX(購買率算出!$P$6:$P$3005,MATCH($A6161&amp;"",購買率算出!$C$6:$C$3005,0)),0))</f>
        <v>0</v>
      </c>
    </row>
    <row r="6162" customFormat="false" ht="15" hidden="false" customHeight="false" outlineLevel="0" collapsed="false">
      <c r="A6162" s="24"/>
      <c r="D6162" s="24"/>
      <c r="F6162" s="24"/>
      <c r="K6162" s="9" t="n">
        <f aca="false">IF($A6162="",0,IF(OR(N($D6162)=0,$D6162&amp;""=TOP!$C$5&amp;""),1,0))</f>
        <v>0</v>
      </c>
      <c r="L6162" s="27" t="n">
        <f aca="false">IF($K6162=0,0,IFERROR(INDEX(購買率算出!$P$6:$P$3005,MATCH($A6162&amp;"",購買率算出!$C$6:$C$3005,0)),0))</f>
        <v>0</v>
      </c>
    </row>
    <row r="6163" customFormat="false" ht="15" hidden="false" customHeight="false" outlineLevel="0" collapsed="false">
      <c r="A6163" s="24"/>
      <c r="D6163" s="24"/>
      <c r="F6163" s="24"/>
      <c r="K6163" s="9" t="n">
        <f aca="false">IF($A6163="",0,IF(OR(N($D6163)=0,$D6163&amp;""=TOP!$C$5&amp;""),1,0))</f>
        <v>0</v>
      </c>
      <c r="L6163" s="27" t="n">
        <f aca="false">IF($K6163=0,0,IFERROR(INDEX(購買率算出!$P$6:$P$3005,MATCH($A6163&amp;"",購買率算出!$C$6:$C$3005,0)),0))</f>
        <v>0</v>
      </c>
    </row>
    <row r="6164" customFormat="false" ht="15" hidden="false" customHeight="false" outlineLevel="0" collapsed="false">
      <c r="A6164" s="24"/>
      <c r="D6164" s="24"/>
      <c r="F6164" s="24"/>
      <c r="K6164" s="9" t="n">
        <f aca="false">IF($A6164="",0,IF(OR(N($D6164)=0,$D6164&amp;""=TOP!$C$5&amp;""),1,0))</f>
        <v>0</v>
      </c>
      <c r="L6164" s="27" t="n">
        <f aca="false">IF($K6164=0,0,IFERROR(INDEX(購買率算出!$P$6:$P$3005,MATCH($A6164&amp;"",購買率算出!$C$6:$C$3005,0)),0))</f>
        <v>0</v>
      </c>
    </row>
    <row r="6165" customFormat="false" ht="15" hidden="false" customHeight="false" outlineLevel="0" collapsed="false">
      <c r="A6165" s="24"/>
      <c r="D6165" s="24"/>
      <c r="F6165" s="24"/>
      <c r="K6165" s="9" t="n">
        <f aca="false">IF($A6165="",0,IF(OR(N($D6165)=0,$D6165&amp;""=TOP!$C$5&amp;""),1,0))</f>
        <v>0</v>
      </c>
      <c r="L6165" s="27" t="n">
        <f aca="false">IF($K6165=0,0,IFERROR(INDEX(購買率算出!$P$6:$P$3005,MATCH($A6165&amp;"",購買率算出!$C$6:$C$3005,0)),0))</f>
        <v>0</v>
      </c>
    </row>
    <row r="6166" customFormat="false" ht="15" hidden="false" customHeight="false" outlineLevel="0" collapsed="false">
      <c r="A6166" s="24"/>
      <c r="D6166" s="24"/>
      <c r="F6166" s="24"/>
      <c r="K6166" s="9" t="n">
        <f aca="false">IF($A6166="",0,IF(OR(N($D6166)=0,$D6166&amp;""=TOP!$C$5&amp;""),1,0))</f>
        <v>0</v>
      </c>
      <c r="L6166" s="27" t="n">
        <f aca="false">IF($K6166=0,0,IFERROR(INDEX(購買率算出!$P$6:$P$3005,MATCH($A6166&amp;"",購買率算出!$C$6:$C$3005,0)),0))</f>
        <v>0</v>
      </c>
    </row>
    <row r="6167" customFormat="false" ht="15" hidden="false" customHeight="false" outlineLevel="0" collapsed="false">
      <c r="A6167" s="24"/>
      <c r="D6167" s="24"/>
      <c r="F6167" s="24"/>
      <c r="K6167" s="9" t="n">
        <f aca="false">IF($A6167="",0,IF(OR(N($D6167)=0,$D6167&amp;""=TOP!$C$5&amp;""),1,0))</f>
        <v>0</v>
      </c>
      <c r="L6167" s="27" t="n">
        <f aca="false">IF($K6167=0,0,IFERROR(INDEX(購買率算出!$P$6:$P$3005,MATCH($A6167&amp;"",購買率算出!$C$6:$C$3005,0)),0))</f>
        <v>0</v>
      </c>
    </row>
    <row r="6168" customFormat="false" ht="15" hidden="false" customHeight="false" outlineLevel="0" collapsed="false">
      <c r="A6168" s="24"/>
      <c r="D6168" s="24"/>
      <c r="F6168" s="24"/>
      <c r="K6168" s="9" t="n">
        <f aca="false">IF($A6168="",0,IF(OR(N($D6168)=0,$D6168&amp;""=TOP!$C$5&amp;""),1,0))</f>
        <v>0</v>
      </c>
      <c r="L6168" s="27" t="n">
        <f aca="false">IF($K6168=0,0,IFERROR(INDEX(購買率算出!$P$6:$P$3005,MATCH($A6168&amp;"",購買率算出!$C$6:$C$3005,0)),0))</f>
        <v>0</v>
      </c>
    </row>
    <row r="6169" customFormat="false" ht="15" hidden="false" customHeight="false" outlineLevel="0" collapsed="false">
      <c r="A6169" s="24"/>
      <c r="D6169" s="24"/>
      <c r="F6169" s="24"/>
      <c r="K6169" s="9" t="n">
        <f aca="false">IF($A6169="",0,IF(OR(N($D6169)=0,$D6169&amp;""=TOP!$C$5&amp;""),1,0))</f>
        <v>0</v>
      </c>
      <c r="L6169" s="27" t="n">
        <f aca="false">IF($K6169=0,0,IFERROR(INDEX(購買率算出!$P$6:$P$3005,MATCH($A6169&amp;"",購買率算出!$C$6:$C$3005,0)),0))</f>
        <v>0</v>
      </c>
    </row>
    <row r="6170" customFormat="false" ht="15" hidden="false" customHeight="false" outlineLevel="0" collapsed="false">
      <c r="A6170" s="24"/>
      <c r="D6170" s="24"/>
      <c r="F6170" s="24"/>
      <c r="K6170" s="9" t="n">
        <f aca="false">IF($A6170="",0,IF(OR(N($D6170)=0,$D6170&amp;""=TOP!$C$5&amp;""),1,0))</f>
        <v>0</v>
      </c>
      <c r="L6170" s="27" t="n">
        <f aca="false">IF($K6170=0,0,IFERROR(INDEX(購買率算出!$P$6:$P$3005,MATCH($A6170&amp;"",購買率算出!$C$6:$C$3005,0)),0))</f>
        <v>0</v>
      </c>
    </row>
    <row r="6171" customFormat="false" ht="15" hidden="false" customHeight="false" outlineLevel="0" collapsed="false">
      <c r="A6171" s="24"/>
      <c r="D6171" s="24"/>
      <c r="F6171" s="24"/>
      <c r="K6171" s="9" t="n">
        <f aca="false">IF($A6171="",0,IF(OR(N($D6171)=0,$D6171&amp;""=TOP!$C$5&amp;""),1,0))</f>
        <v>0</v>
      </c>
      <c r="L6171" s="27" t="n">
        <f aca="false">IF($K6171=0,0,IFERROR(INDEX(購買率算出!$P$6:$P$3005,MATCH($A6171&amp;"",購買率算出!$C$6:$C$3005,0)),0))</f>
        <v>0</v>
      </c>
    </row>
    <row r="6172" customFormat="false" ht="15" hidden="false" customHeight="false" outlineLevel="0" collapsed="false">
      <c r="A6172" s="24"/>
      <c r="D6172" s="24"/>
      <c r="F6172" s="24"/>
      <c r="K6172" s="9" t="n">
        <f aca="false">IF($A6172="",0,IF(OR(N($D6172)=0,$D6172&amp;""=TOP!$C$5&amp;""),1,0))</f>
        <v>0</v>
      </c>
      <c r="L6172" s="27" t="n">
        <f aca="false">IF($K6172=0,0,IFERROR(INDEX(購買率算出!$P$6:$P$3005,MATCH($A6172&amp;"",購買率算出!$C$6:$C$3005,0)),0))</f>
        <v>0</v>
      </c>
    </row>
    <row r="6173" customFormat="false" ht="15" hidden="false" customHeight="false" outlineLevel="0" collapsed="false">
      <c r="A6173" s="24"/>
      <c r="D6173" s="24"/>
      <c r="F6173" s="24"/>
      <c r="K6173" s="9" t="n">
        <f aca="false">IF($A6173="",0,IF(OR(N($D6173)=0,$D6173&amp;""=TOP!$C$5&amp;""),1,0))</f>
        <v>0</v>
      </c>
      <c r="L6173" s="27" t="n">
        <f aca="false">IF($K6173=0,0,IFERROR(INDEX(購買率算出!$P$6:$P$3005,MATCH($A6173&amp;"",購買率算出!$C$6:$C$3005,0)),0))</f>
        <v>0</v>
      </c>
    </row>
    <row r="6174" customFormat="false" ht="15" hidden="false" customHeight="false" outlineLevel="0" collapsed="false">
      <c r="A6174" s="24"/>
      <c r="D6174" s="24"/>
      <c r="F6174" s="24"/>
      <c r="K6174" s="9" t="n">
        <f aca="false">IF($A6174="",0,IF(OR(N($D6174)=0,$D6174&amp;""=TOP!$C$5&amp;""),1,0))</f>
        <v>0</v>
      </c>
      <c r="L6174" s="27" t="n">
        <f aca="false">IF($K6174=0,0,IFERROR(INDEX(購買率算出!$P$6:$P$3005,MATCH($A6174&amp;"",購買率算出!$C$6:$C$3005,0)),0))</f>
        <v>0</v>
      </c>
    </row>
    <row r="6175" customFormat="false" ht="15" hidden="false" customHeight="false" outlineLevel="0" collapsed="false">
      <c r="A6175" s="24"/>
      <c r="D6175" s="24"/>
      <c r="F6175" s="24"/>
      <c r="K6175" s="9" t="n">
        <f aca="false">IF($A6175="",0,IF(OR(N($D6175)=0,$D6175&amp;""=TOP!$C$5&amp;""),1,0))</f>
        <v>0</v>
      </c>
      <c r="L6175" s="27" t="n">
        <f aca="false">IF($K6175=0,0,IFERROR(INDEX(購買率算出!$P$6:$P$3005,MATCH($A6175&amp;"",購買率算出!$C$6:$C$3005,0)),0))</f>
        <v>0</v>
      </c>
    </row>
    <row r="6176" customFormat="false" ht="15" hidden="false" customHeight="false" outlineLevel="0" collapsed="false">
      <c r="A6176" s="24"/>
      <c r="D6176" s="24"/>
      <c r="F6176" s="24"/>
      <c r="K6176" s="9" t="n">
        <f aca="false">IF($A6176="",0,IF(OR(N($D6176)=0,$D6176&amp;""=TOP!$C$5&amp;""),1,0))</f>
        <v>0</v>
      </c>
      <c r="L6176" s="27" t="n">
        <f aca="false">IF($K6176=0,0,IFERROR(INDEX(購買率算出!$P$6:$P$3005,MATCH($A6176&amp;"",購買率算出!$C$6:$C$3005,0)),0))</f>
        <v>0</v>
      </c>
    </row>
    <row r="6177" customFormat="false" ht="15" hidden="false" customHeight="false" outlineLevel="0" collapsed="false">
      <c r="A6177" s="24"/>
      <c r="D6177" s="24"/>
      <c r="F6177" s="24"/>
      <c r="K6177" s="9" t="n">
        <f aca="false">IF($A6177="",0,IF(OR(N($D6177)=0,$D6177&amp;""=TOP!$C$5&amp;""),1,0))</f>
        <v>0</v>
      </c>
      <c r="L6177" s="27" t="n">
        <f aca="false">IF($K6177=0,0,IFERROR(INDEX(購買率算出!$P$6:$P$3005,MATCH($A6177&amp;"",購買率算出!$C$6:$C$3005,0)),0))</f>
        <v>0</v>
      </c>
    </row>
    <row r="6178" customFormat="false" ht="15" hidden="false" customHeight="false" outlineLevel="0" collapsed="false">
      <c r="A6178" s="24"/>
      <c r="D6178" s="24"/>
      <c r="F6178" s="24"/>
      <c r="K6178" s="9" t="n">
        <f aca="false">IF($A6178="",0,IF(OR(N($D6178)=0,$D6178&amp;""=TOP!$C$5&amp;""),1,0))</f>
        <v>0</v>
      </c>
      <c r="L6178" s="27" t="n">
        <f aca="false">IF($K6178=0,0,IFERROR(INDEX(購買率算出!$P$6:$P$3005,MATCH($A6178&amp;"",購買率算出!$C$6:$C$3005,0)),0))</f>
        <v>0</v>
      </c>
    </row>
    <row r="6179" customFormat="false" ht="15" hidden="false" customHeight="false" outlineLevel="0" collapsed="false">
      <c r="A6179" s="24"/>
      <c r="D6179" s="24"/>
      <c r="F6179" s="24"/>
      <c r="K6179" s="9" t="n">
        <f aca="false">IF($A6179="",0,IF(OR(N($D6179)=0,$D6179&amp;""=TOP!$C$5&amp;""),1,0))</f>
        <v>0</v>
      </c>
      <c r="L6179" s="27" t="n">
        <f aca="false">IF($K6179=0,0,IFERROR(INDEX(購買率算出!$P$6:$P$3005,MATCH($A6179&amp;"",購買率算出!$C$6:$C$3005,0)),0))</f>
        <v>0</v>
      </c>
    </row>
    <row r="6180" customFormat="false" ht="15" hidden="false" customHeight="false" outlineLevel="0" collapsed="false">
      <c r="A6180" s="24"/>
      <c r="D6180" s="24"/>
      <c r="F6180" s="24"/>
      <c r="K6180" s="9" t="n">
        <f aca="false">IF($A6180="",0,IF(OR(N($D6180)=0,$D6180&amp;""=TOP!$C$5&amp;""),1,0))</f>
        <v>0</v>
      </c>
      <c r="L6180" s="27" t="n">
        <f aca="false">IF($K6180=0,0,IFERROR(INDEX(購買率算出!$P$6:$P$3005,MATCH($A6180&amp;"",購買率算出!$C$6:$C$3005,0)),0))</f>
        <v>0</v>
      </c>
    </row>
    <row r="6181" customFormat="false" ht="15" hidden="false" customHeight="false" outlineLevel="0" collapsed="false">
      <c r="A6181" s="24"/>
      <c r="D6181" s="24"/>
      <c r="F6181" s="24"/>
      <c r="K6181" s="9" t="n">
        <f aca="false">IF($A6181="",0,IF(OR(N($D6181)=0,$D6181&amp;""=TOP!$C$5&amp;""),1,0))</f>
        <v>0</v>
      </c>
      <c r="L6181" s="27" t="n">
        <f aca="false">IF($K6181=0,0,IFERROR(INDEX(購買率算出!$P$6:$P$3005,MATCH($A6181&amp;"",購買率算出!$C$6:$C$3005,0)),0))</f>
        <v>0</v>
      </c>
    </row>
    <row r="6182" customFormat="false" ht="15" hidden="false" customHeight="false" outlineLevel="0" collapsed="false">
      <c r="A6182" s="24"/>
      <c r="D6182" s="24"/>
      <c r="F6182" s="24"/>
      <c r="K6182" s="9" t="n">
        <f aca="false">IF($A6182="",0,IF(OR(N($D6182)=0,$D6182&amp;""=TOP!$C$5&amp;""),1,0))</f>
        <v>0</v>
      </c>
      <c r="L6182" s="27" t="n">
        <f aca="false">IF($K6182=0,0,IFERROR(INDEX(購買率算出!$P$6:$P$3005,MATCH($A6182&amp;"",購買率算出!$C$6:$C$3005,0)),0))</f>
        <v>0</v>
      </c>
    </row>
    <row r="6183" customFormat="false" ht="15" hidden="false" customHeight="false" outlineLevel="0" collapsed="false">
      <c r="A6183" s="24"/>
      <c r="D6183" s="24"/>
      <c r="F6183" s="24"/>
      <c r="K6183" s="9" t="n">
        <f aca="false">IF($A6183="",0,IF(OR(N($D6183)=0,$D6183&amp;""=TOP!$C$5&amp;""),1,0))</f>
        <v>0</v>
      </c>
      <c r="L6183" s="27" t="n">
        <f aca="false">IF($K6183=0,0,IFERROR(INDEX(購買率算出!$P$6:$P$3005,MATCH($A6183&amp;"",購買率算出!$C$6:$C$3005,0)),0))</f>
        <v>0</v>
      </c>
    </row>
    <row r="6184" customFormat="false" ht="15" hidden="false" customHeight="false" outlineLevel="0" collapsed="false">
      <c r="A6184" s="24"/>
      <c r="D6184" s="24"/>
      <c r="F6184" s="24"/>
      <c r="K6184" s="9" t="n">
        <f aca="false">IF($A6184="",0,IF(OR(N($D6184)=0,$D6184&amp;""=TOP!$C$5&amp;""),1,0))</f>
        <v>0</v>
      </c>
      <c r="L6184" s="27" t="n">
        <f aca="false">IF($K6184=0,0,IFERROR(INDEX(購買率算出!$P$6:$P$3005,MATCH($A6184&amp;"",購買率算出!$C$6:$C$3005,0)),0))</f>
        <v>0</v>
      </c>
    </row>
    <row r="6185" customFormat="false" ht="15" hidden="false" customHeight="false" outlineLevel="0" collapsed="false">
      <c r="A6185" s="24"/>
      <c r="D6185" s="24"/>
      <c r="F6185" s="24"/>
      <c r="K6185" s="9" t="n">
        <f aca="false">IF($A6185="",0,IF(OR(N($D6185)=0,$D6185&amp;""=TOP!$C$5&amp;""),1,0))</f>
        <v>0</v>
      </c>
      <c r="L6185" s="27" t="n">
        <f aca="false">IF($K6185=0,0,IFERROR(INDEX(購買率算出!$P$6:$P$3005,MATCH($A6185&amp;"",購買率算出!$C$6:$C$3005,0)),0))</f>
        <v>0</v>
      </c>
    </row>
    <row r="6186" customFormat="false" ht="15" hidden="false" customHeight="false" outlineLevel="0" collapsed="false">
      <c r="A6186" s="24"/>
      <c r="D6186" s="24"/>
      <c r="F6186" s="24"/>
      <c r="K6186" s="9" t="n">
        <f aca="false">IF($A6186="",0,IF(OR(N($D6186)=0,$D6186&amp;""=TOP!$C$5&amp;""),1,0))</f>
        <v>0</v>
      </c>
      <c r="L6186" s="27" t="n">
        <f aca="false">IF($K6186=0,0,IFERROR(INDEX(購買率算出!$P$6:$P$3005,MATCH($A6186&amp;"",購買率算出!$C$6:$C$3005,0)),0))</f>
        <v>0</v>
      </c>
    </row>
    <row r="6187" customFormat="false" ht="15" hidden="false" customHeight="false" outlineLevel="0" collapsed="false">
      <c r="A6187" s="24"/>
      <c r="D6187" s="24"/>
      <c r="F6187" s="24"/>
      <c r="K6187" s="9" t="n">
        <f aca="false">IF($A6187="",0,IF(OR(N($D6187)=0,$D6187&amp;""=TOP!$C$5&amp;""),1,0))</f>
        <v>0</v>
      </c>
      <c r="L6187" s="27" t="n">
        <f aca="false">IF($K6187=0,0,IFERROR(INDEX(購買率算出!$P$6:$P$3005,MATCH($A6187&amp;"",購買率算出!$C$6:$C$3005,0)),0))</f>
        <v>0</v>
      </c>
    </row>
    <row r="6188" customFormat="false" ht="15" hidden="false" customHeight="false" outlineLevel="0" collapsed="false">
      <c r="A6188" s="24"/>
      <c r="D6188" s="24"/>
      <c r="F6188" s="24"/>
      <c r="K6188" s="9" t="n">
        <f aca="false">IF($A6188="",0,IF(OR(N($D6188)=0,$D6188&amp;""=TOP!$C$5&amp;""),1,0))</f>
        <v>0</v>
      </c>
      <c r="L6188" s="27" t="n">
        <f aca="false">IF($K6188=0,0,IFERROR(INDEX(購買率算出!$P$6:$P$3005,MATCH($A6188&amp;"",購買率算出!$C$6:$C$3005,0)),0))</f>
        <v>0</v>
      </c>
    </row>
    <row r="6189" customFormat="false" ht="15" hidden="false" customHeight="false" outlineLevel="0" collapsed="false">
      <c r="A6189" s="24"/>
      <c r="D6189" s="24"/>
      <c r="F6189" s="24"/>
      <c r="K6189" s="9" t="n">
        <f aca="false">IF($A6189="",0,IF(OR(N($D6189)=0,$D6189&amp;""=TOP!$C$5&amp;""),1,0))</f>
        <v>0</v>
      </c>
      <c r="L6189" s="27" t="n">
        <f aca="false">IF($K6189=0,0,IFERROR(INDEX(購買率算出!$P$6:$P$3005,MATCH($A6189&amp;"",購買率算出!$C$6:$C$3005,0)),0))</f>
        <v>0</v>
      </c>
    </row>
    <row r="6190" customFormat="false" ht="15" hidden="false" customHeight="false" outlineLevel="0" collapsed="false">
      <c r="A6190" s="24"/>
      <c r="D6190" s="24"/>
      <c r="F6190" s="24"/>
      <c r="K6190" s="9" t="n">
        <f aca="false">IF($A6190="",0,IF(OR(N($D6190)=0,$D6190&amp;""=TOP!$C$5&amp;""),1,0))</f>
        <v>0</v>
      </c>
      <c r="L6190" s="27" t="n">
        <f aca="false">IF($K6190=0,0,IFERROR(INDEX(購買率算出!$P$6:$P$3005,MATCH($A6190&amp;"",購買率算出!$C$6:$C$3005,0)),0))</f>
        <v>0</v>
      </c>
    </row>
    <row r="6191" customFormat="false" ht="15" hidden="false" customHeight="false" outlineLevel="0" collapsed="false">
      <c r="A6191" s="24"/>
      <c r="D6191" s="24"/>
      <c r="F6191" s="24"/>
      <c r="K6191" s="9" t="n">
        <f aca="false">IF($A6191="",0,IF(OR(N($D6191)=0,$D6191&amp;""=TOP!$C$5&amp;""),1,0))</f>
        <v>0</v>
      </c>
      <c r="L6191" s="27" t="n">
        <f aca="false">IF($K6191=0,0,IFERROR(INDEX(購買率算出!$P$6:$P$3005,MATCH($A6191&amp;"",購買率算出!$C$6:$C$3005,0)),0))</f>
        <v>0</v>
      </c>
    </row>
    <row r="6192" customFormat="false" ht="15" hidden="false" customHeight="false" outlineLevel="0" collapsed="false">
      <c r="A6192" s="24"/>
      <c r="D6192" s="24"/>
      <c r="F6192" s="24"/>
      <c r="K6192" s="9" t="n">
        <f aca="false">IF($A6192="",0,IF(OR(N($D6192)=0,$D6192&amp;""=TOP!$C$5&amp;""),1,0))</f>
        <v>0</v>
      </c>
      <c r="L6192" s="27" t="n">
        <f aca="false">IF($K6192=0,0,IFERROR(INDEX(購買率算出!$P$6:$P$3005,MATCH($A6192&amp;"",購買率算出!$C$6:$C$3005,0)),0))</f>
        <v>0</v>
      </c>
    </row>
    <row r="6193" customFormat="false" ht="15" hidden="false" customHeight="false" outlineLevel="0" collapsed="false">
      <c r="A6193" s="24"/>
      <c r="D6193" s="24"/>
      <c r="F6193" s="24"/>
      <c r="K6193" s="9" t="n">
        <f aca="false">IF($A6193="",0,IF(OR(N($D6193)=0,$D6193&amp;""=TOP!$C$5&amp;""),1,0))</f>
        <v>0</v>
      </c>
      <c r="L6193" s="27" t="n">
        <f aca="false">IF($K6193=0,0,IFERROR(INDEX(購買率算出!$P$6:$P$3005,MATCH($A6193&amp;"",購買率算出!$C$6:$C$3005,0)),0))</f>
        <v>0</v>
      </c>
    </row>
    <row r="6194" customFormat="false" ht="15" hidden="false" customHeight="false" outlineLevel="0" collapsed="false">
      <c r="A6194" s="24"/>
      <c r="D6194" s="24"/>
      <c r="F6194" s="24"/>
      <c r="K6194" s="9" t="n">
        <f aca="false">IF($A6194="",0,IF(OR(N($D6194)=0,$D6194&amp;""=TOP!$C$5&amp;""),1,0))</f>
        <v>0</v>
      </c>
      <c r="L6194" s="27" t="n">
        <f aca="false">IF($K6194=0,0,IFERROR(INDEX(購買率算出!$P$6:$P$3005,MATCH($A6194&amp;"",購買率算出!$C$6:$C$3005,0)),0))</f>
        <v>0</v>
      </c>
    </row>
    <row r="6195" customFormat="false" ht="15" hidden="false" customHeight="false" outlineLevel="0" collapsed="false">
      <c r="A6195" s="24"/>
      <c r="D6195" s="24"/>
      <c r="F6195" s="24"/>
      <c r="K6195" s="9" t="n">
        <f aca="false">IF($A6195="",0,IF(OR(N($D6195)=0,$D6195&amp;""=TOP!$C$5&amp;""),1,0))</f>
        <v>0</v>
      </c>
      <c r="L6195" s="27" t="n">
        <f aca="false">IF($K6195=0,0,IFERROR(INDEX(購買率算出!$P$6:$P$3005,MATCH($A6195&amp;"",購買率算出!$C$6:$C$3005,0)),0))</f>
        <v>0</v>
      </c>
    </row>
    <row r="6196" customFormat="false" ht="15" hidden="false" customHeight="false" outlineLevel="0" collapsed="false">
      <c r="A6196" s="24"/>
      <c r="D6196" s="24"/>
      <c r="F6196" s="24"/>
      <c r="K6196" s="9" t="n">
        <f aca="false">IF($A6196="",0,IF(OR(N($D6196)=0,$D6196&amp;""=TOP!$C$5&amp;""),1,0))</f>
        <v>0</v>
      </c>
      <c r="L6196" s="27" t="n">
        <f aca="false">IF($K6196=0,0,IFERROR(INDEX(購買率算出!$P$6:$P$3005,MATCH($A6196&amp;"",購買率算出!$C$6:$C$3005,0)),0))</f>
        <v>0</v>
      </c>
    </row>
    <row r="6197" customFormat="false" ht="15" hidden="false" customHeight="false" outlineLevel="0" collapsed="false">
      <c r="A6197" s="24"/>
      <c r="D6197" s="24"/>
      <c r="F6197" s="24"/>
      <c r="K6197" s="9" t="n">
        <f aca="false">IF($A6197="",0,IF(OR(N($D6197)=0,$D6197&amp;""=TOP!$C$5&amp;""),1,0))</f>
        <v>0</v>
      </c>
      <c r="L6197" s="27" t="n">
        <f aca="false">IF($K6197=0,0,IFERROR(INDEX(購買率算出!$P$6:$P$3005,MATCH($A6197&amp;"",購買率算出!$C$6:$C$3005,0)),0))</f>
        <v>0</v>
      </c>
    </row>
    <row r="6198" customFormat="false" ht="15" hidden="false" customHeight="false" outlineLevel="0" collapsed="false">
      <c r="A6198" s="24"/>
      <c r="D6198" s="24"/>
      <c r="F6198" s="24"/>
      <c r="K6198" s="9" t="n">
        <f aca="false">IF($A6198="",0,IF(OR(N($D6198)=0,$D6198&amp;""=TOP!$C$5&amp;""),1,0))</f>
        <v>0</v>
      </c>
      <c r="L6198" s="27" t="n">
        <f aca="false">IF($K6198=0,0,IFERROR(INDEX(購買率算出!$P$6:$P$3005,MATCH($A6198&amp;"",購買率算出!$C$6:$C$3005,0)),0))</f>
        <v>0</v>
      </c>
    </row>
    <row r="6199" customFormat="false" ht="15" hidden="false" customHeight="false" outlineLevel="0" collapsed="false">
      <c r="A6199" s="24"/>
      <c r="D6199" s="24"/>
      <c r="F6199" s="24"/>
      <c r="K6199" s="9" t="n">
        <f aca="false">IF($A6199="",0,IF(OR(N($D6199)=0,$D6199&amp;""=TOP!$C$5&amp;""),1,0))</f>
        <v>0</v>
      </c>
      <c r="L6199" s="27" t="n">
        <f aca="false">IF($K6199=0,0,IFERROR(INDEX(購買率算出!$P$6:$P$3005,MATCH($A6199&amp;"",購買率算出!$C$6:$C$3005,0)),0))</f>
        <v>0</v>
      </c>
    </row>
    <row r="6200" customFormat="false" ht="15" hidden="false" customHeight="false" outlineLevel="0" collapsed="false">
      <c r="A6200" s="24"/>
      <c r="D6200" s="24"/>
      <c r="F6200" s="24"/>
      <c r="K6200" s="9" t="n">
        <f aca="false">IF($A6200="",0,IF(OR(N($D6200)=0,$D6200&amp;""=TOP!$C$5&amp;""),1,0))</f>
        <v>0</v>
      </c>
      <c r="L6200" s="27" t="n">
        <f aca="false">IF($K6200=0,0,IFERROR(INDEX(購買率算出!$P$6:$P$3005,MATCH($A6200&amp;"",購買率算出!$C$6:$C$3005,0)),0))</f>
        <v>0</v>
      </c>
    </row>
    <row r="6201" customFormat="false" ht="15" hidden="false" customHeight="false" outlineLevel="0" collapsed="false">
      <c r="A6201" s="24"/>
      <c r="D6201" s="24"/>
      <c r="F6201" s="24"/>
      <c r="K6201" s="9" t="n">
        <f aca="false">IF($A6201="",0,IF(OR(N($D6201)=0,$D6201&amp;""=TOP!$C$5&amp;""),1,0))</f>
        <v>0</v>
      </c>
      <c r="L6201" s="27" t="n">
        <f aca="false">IF($K6201=0,0,IFERROR(INDEX(購買率算出!$P$6:$P$3005,MATCH($A6201&amp;"",購買率算出!$C$6:$C$3005,0)),0))</f>
        <v>0</v>
      </c>
    </row>
    <row r="6202" customFormat="false" ht="15" hidden="false" customHeight="false" outlineLevel="0" collapsed="false">
      <c r="A6202" s="24"/>
      <c r="D6202" s="24"/>
      <c r="F6202" s="24"/>
      <c r="K6202" s="9" t="n">
        <f aca="false">IF($A6202="",0,IF(OR(N($D6202)=0,$D6202&amp;""=TOP!$C$5&amp;""),1,0))</f>
        <v>0</v>
      </c>
      <c r="L6202" s="27" t="n">
        <f aca="false">IF($K6202=0,0,IFERROR(INDEX(購買率算出!$P$6:$P$3005,MATCH($A6202&amp;"",購買率算出!$C$6:$C$3005,0)),0))</f>
        <v>0</v>
      </c>
    </row>
    <row r="6203" customFormat="false" ht="15" hidden="false" customHeight="false" outlineLevel="0" collapsed="false">
      <c r="A6203" s="24"/>
      <c r="D6203" s="24"/>
      <c r="F6203" s="24"/>
      <c r="K6203" s="9" t="n">
        <f aca="false">IF($A6203="",0,IF(OR(N($D6203)=0,$D6203&amp;""=TOP!$C$5&amp;""),1,0))</f>
        <v>0</v>
      </c>
      <c r="L6203" s="27" t="n">
        <f aca="false">IF($K6203=0,0,IFERROR(INDEX(購買率算出!$P$6:$P$3005,MATCH($A6203&amp;"",購買率算出!$C$6:$C$3005,0)),0))</f>
        <v>0</v>
      </c>
    </row>
    <row r="6204" customFormat="false" ht="15" hidden="false" customHeight="false" outlineLevel="0" collapsed="false">
      <c r="A6204" s="24"/>
      <c r="D6204" s="24"/>
      <c r="F6204" s="24"/>
      <c r="K6204" s="9" t="n">
        <f aca="false">IF($A6204="",0,IF(OR(N($D6204)=0,$D6204&amp;""=TOP!$C$5&amp;""),1,0))</f>
        <v>0</v>
      </c>
      <c r="L6204" s="27" t="n">
        <f aca="false">IF($K6204=0,0,IFERROR(INDEX(購買率算出!$P$6:$P$3005,MATCH($A6204&amp;"",購買率算出!$C$6:$C$3005,0)),0))</f>
        <v>0</v>
      </c>
    </row>
    <row r="6205" customFormat="false" ht="15" hidden="false" customHeight="false" outlineLevel="0" collapsed="false">
      <c r="A6205" s="24"/>
      <c r="D6205" s="24"/>
      <c r="F6205" s="24"/>
      <c r="K6205" s="9" t="n">
        <f aca="false">IF($A6205="",0,IF(OR(N($D6205)=0,$D6205&amp;""=TOP!$C$5&amp;""),1,0))</f>
        <v>0</v>
      </c>
      <c r="L6205" s="27" t="n">
        <f aca="false">IF($K6205=0,0,IFERROR(INDEX(購買率算出!$P$6:$P$3005,MATCH($A6205&amp;"",購買率算出!$C$6:$C$3005,0)),0))</f>
        <v>0</v>
      </c>
    </row>
    <row r="6206" customFormat="false" ht="15" hidden="false" customHeight="false" outlineLevel="0" collapsed="false">
      <c r="A6206" s="24"/>
      <c r="D6206" s="24"/>
      <c r="F6206" s="24"/>
      <c r="K6206" s="9" t="n">
        <f aca="false">IF($A6206="",0,IF(OR(N($D6206)=0,$D6206&amp;""=TOP!$C$5&amp;""),1,0))</f>
        <v>0</v>
      </c>
      <c r="L6206" s="27" t="n">
        <f aca="false">IF($K6206=0,0,IFERROR(INDEX(購買率算出!$P$6:$P$3005,MATCH($A6206&amp;"",購買率算出!$C$6:$C$3005,0)),0))</f>
        <v>0</v>
      </c>
    </row>
    <row r="6207" customFormat="false" ht="15" hidden="false" customHeight="false" outlineLevel="0" collapsed="false">
      <c r="A6207" s="24"/>
      <c r="D6207" s="24"/>
      <c r="F6207" s="24"/>
      <c r="K6207" s="9" t="n">
        <f aca="false">IF($A6207="",0,IF(OR(N($D6207)=0,$D6207&amp;""=TOP!$C$5&amp;""),1,0))</f>
        <v>0</v>
      </c>
      <c r="L6207" s="27" t="n">
        <f aca="false">IF($K6207=0,0,IFERROR(INDEX(購買率算出!$P$6:$P$3005,MATCH($A6207&amp;"",購買率算出!$C$6:$C$3005,0)),0))</f>
        <v>0</v>
      </c>
    </row>
    <row r="6208" customFormat="false" ht="15" hidden="false" customHeight="false" outlineLevel="0" collapsed="false">
      <c r="A6208" s="24"/>
      <c r="D6208" s="24"/>
      <c r="F6208" s="24"/>
      <c r="K6208" s="9" t="n">
        <f aca="false">IF($A6208="",0,IF(OR(N($D6208)=0,$D6208&amp;""=TOP!$C$5&amp;""),1,0))</f>
        <v>0</v>
      </c>
      <c r="L6208" s="27" t="n">
        <f aca="false">IF($K6208=0,0,IFERROR(INDEX(購買率算出!$P$6:$P$3005,MATCH($A6208&amp;"",購買率算出!$C$6:$C$3005,0)),0))</f>
        <v>0</v>
      </c>
    </row>
    <row r="6209" customFormat="false" ht="15" hidden="false" customHeight="false" outlineLevel="0" collapsed="false">
      <c r="A6209" s="24"/>
      <c r="D6209" s="24"/>
      <c r="F6209" s="24"/>
      <c r="K6209" s="9" t="n">
        <f aca="false">IF($A6209="",0,IF(OR(N($D6209)=0,$D6209&amp;""=TOP!$C$5&amp;""),1,0))</f>
        <v>0</v>
      </c>
      <c r="L6209" s="27" t="n">
        <f aca="false">IF($K6209=0,0,IFERROR(INDEX(購買率算出!$P$6:$P$3005,MATCH($A6209&amp;"",購買率算出!$C$6:$C$3005,0)),0))</f>
        <v>0</v>
      </c>
    </row>
    <row r="6210" customFormat="false" ht="15" hidden="false" customHeight="false" outlineLevel="0" collapsed="false">
      <c r="A6210" s="24"/>
      <c r="D6210" s="24"/>
      <c r="F6210" s="24"/>
      <c r="K6210" s="9" t="n">
        <f aca="false">IF($A6210="",0,IF(OR(N($D6210)=0,$D6210&amp;""=TOP!$C$5&amp;""),1,0))</f>
        <v>0</v>
      </c>
      <c r="L6210" s="27" t="n">
        <f aca="false">IF($K6210=0,0,IFERROR(INDEX(購買率算出!$P$6:$P$3005,MATCH($A6210&amp;"",購買率算出!$C$6:$C$3005,0)),0))</f>
        <v>0</v>
      </c>
    </row>
    <row r="6211" customFormat="false" ht="15" hidden="false" customHeight="false" outlineLevel="0" collapsed="false">
      <c r="A6211" s="24"/>
      <c r="D6211" s="24"/>
      <c r="F6211" s="24"/>
      <c r="K6211" s="9" t="n">
        <f aca="false">IF($A6211="",0,IF(OR(N($D6211)=0,$D6211&amp;""=TOP!$C$5&amp;""),1,0))</f>
        <v>0</v>
      </c>
      <c r="L6211" s="27" t="n">
        <f aca="false">IF($K6211=0,0,IFERROR(INDEX(購買率算出!$P$6:$P$3005,MATCH($A6211&amp;"",購買率算出!$C$6:$C$3005,0)),0))</f>
        <v>0</v>
      </c>
    </row>
    <row r="6212" customFormat="false" ht="15" hidden="false" customHeight="false" outlineLevel="0" collapsed="false">
      <c r="A6212" s="24"/>
      <c r="D6212" s="24"/>
      <c r="F6212" s="24"/>
      <c r="K6212" s="9" t="n">
        <f aca="false">IF($A6212="",0,IF(OR(N($D6212)=0,$D6212&amp;""=TOP!$C$5&amp;""),1,0))</f>
        <v>0</v>
      </c>
      <c r="L6212" s="27" t="n">
        <f aca="false">IF($K6212=0,0,IFERROR(INDEX(購買率算出!$P$6:$P$3005,MATCH($A6212&amp;"",購買率算出!$C$6:$C$3005,0)),0))</f>
        <v>0</v>
      </c>
    </row>
    <row r="6213" customFormat="false" ht="15" hidden="false" customHeight="false" outlineLevel="0" collapsed="false">
      <c r="A6213" s="24"/>
      <c r="D6213" s="24"/>
      <c r="F6213" s="24"/>
      <c r="K6213" s="9" t="n">
        <f aca="false">IF($A6213="",0,IF(OR(N($D6213)=0,$D6213&amp;""=TOP!$C$5&amp;""),1,0))</f>
        <v>0</v>
      </c>
      <c r="L6213" s="27" t="n">
        <f aca="false">IF($K6213=0,0,IFERROR(INDEX(購買率算出!$P$6:$P$3005,MATCH($A6213&amp;"",購買率算出!$C$6:$C$3005,0)),0))</f>
        <v>0</v>
      </c>
    </row>
    <row r="6214" customFormat="false" ht="15" hidden="false" customHeight="false" outlineLevel="0" collapsed="false">
      <c r="A6214" s="24"/>
      <c r="D6214" s="24"/>
      <c r="F6214" s="24"/>
      <c r="K6214" s="9" t="n">
        <f aca="false">IF($A6214="",0,IF(OR(N($D6214)=0,$D6214&amp;""=TOP!$C$5&amp;""),1,0))</f>
        <v>0</v>
      </c>
      <c r="L6214" s="27" t="n">
        <f aca="false">IF($K6214=0,0,IFERROR(INDEX(購買率算出!$P$6:$P$3005,MATCH($A6214&amp;"",購買率算出!$C$6:$C$3005,0)),0))</f>
        <v>0</v>
      </c>
    </row>
    <row r="6215" customFormat="false" ht="15" hidden="false" customHeight="false" outlineLevel="0" collapsed="false">
      <c r="A6215" s="24"/>
      <c r="D6215" s="24"/>
      <c r="F6215" s="24"/>
      <c r="K6215" s="9" t="n">
        <f aca="false">IF($A6215="",0,IF(OR(N($D6215)=0,$D6215&amp;""=TOP!$C$5&amp;""),1,0))</f>
        <v>0</v>
      </c>
      <c r="L6215" s="27" t="n">
        <f aca="false">IF($K6215=0,0,IFERROR(INDEX(購買率算出!$P$6:$P$3005,MATCH($A6215&amp;"",購買率算出!$C$6:$C$3005,0)),0))</f>
        <v>0</v>
      </c>
    </row>
    <row r="6216" customFormat="false" ht="15" hidden="false" customHeight="false" outlineLevel="0" collapsed="false">
      <c r="A6216" s="24"/>
      <c r="D6216" s="24"/>
      <c r="F6216" s="24"/>
      <c r="K6216" s="9" t="n">
        <f aca="false">IF($A6216="",0,IF(OR(N($D6216)=0,$D6216&amp;""=TOP!$C$5&amp;""),1,0))</f>
        <v>0</v>
      </c>
      <c r="L6216" s="27" t="n">
        <f aca="false">IF($K6216=0,0,IFERROR(INDEX(購買率算出!$P$6:$P$3005,MATCH($A6216&amp;"",購買率算出!$C$6:$C$3005,0)),0))</f>
        <v>0</v>
      </c>
    </row>
    <row r="6217" customFormat="false" ht="15" hidden="false" customHeight="false" outlineLevel="0" collapsed="false">
      <c r="A6217" s="24"/>
      <c r="D6217" s="24"/>
      <c r="F6217" s="24"/>
      <c r="K6217" s="9" t="n">
        <f aca="false">IF($A6217="",0,IF(OR(N($D6217)=0,$D6217&amp;""=TOP!$C$5&amp;""),1,0))</f>
        <v>0</v>
      </c>
      <c r="L6217" s="27" t="n">
        <f aca="false">IF($K6217=0,0,IFERROR(INDEX(購買率算出!$P$6:$P$3005,MATCH($A6217&amp;"",購買率算出!$C$6:$C$3005,0)),0))</f>
        <v>0</v>
      </c>
    </row>
    <row r="6218" customFormat="false" ht="15" hidden="false" customHeight="false" outlineLevel="0" collapsed="false">
      <c r="A6218" s="24"/>
      <c r="D6218" s="24"/>
      <c r="F6218" s="24"/>
      <c r="K6218" s="9" t="n">
        <f aca="false">IF($A6218="",0,IF(OR(N($D6218)=0,$D6218&amp;""=TOP!$C$5&amp;""),1,0))</f>
        <v>0</v>
      </c>
      <c r="L6218" s="27" t="n">
        <f aca="false">IF($K6218=0,0,IFERROR(INDEX(購買率算出!$P$6:$P$3005,MATCH($A6218&amp;"",購買率算出!$C$6:$C$3005,0)),0))</f>
        <v>0</v>
      </c>
    </row>
    <row r="6219" customFormat="false" ht="15" hidden="false" customHeight="false" outlineLevel="0" collapsed="false">
      <c r="A6219" s="24"/>
      <c r="D6219" s="24"/>
      <c r="F6219" s="24"/>
      <c r="K6219" s="9" t="n">
        <f aca="false">IF($A6219="",0,IF(OR(N($D6219)=0,$D6219&amp;""=TOP!$C$5&amp;""),1,0))</f>
        <v>0</v>
      </c>
      <c r="L6219" s="27" t="n">
        <f aca="false">IF($K6219=0,0,IFERROR(INDEX(購買率算出!$P$6:$P$3005,MATCH($A6219&amp;"",購買率算出!$C$6:$C$3005,0)),0))</f>
        <v>0</v>
      </c>
    </row>
    <row r="6220" customFormat="false" ht="15" hidden="false" customHeight="false" outlineLevel="0" collapsed="false">
      <c r="A6220" s="24"/>
      <c r="D6220" s="24"/>
      <c r="F6220" s="24"/>
      <c r="K6220" s="9" t="n">
        <f aca="false">IF($A6220="",0,IF(OR(N($D6220)=0,$D6220&amp;""=TOP!$C$5&amp;""),1,0))</f>
        <v>0</v>
      </c>
      <c r="L6220" s="27" t="n">
        <f aca="false">IF($K6220=0,0,IFERROR(INDEX(購買率算出!$P$6:$P$3005,MATCH($A6220&amp;"",購買率算出!$C$6:$C$3005,0)),0))</f>
        <v>0</v>
      </c>
    </row>
    <row r="6221" customFormat="false" ht="15" hidden="false" customHeight="false" outlineLevel="0" collapsed="false">
      <c r="A6221" s="24"/>
      <c r="D6221" s="24"/>
      <c r="F6221" s="24"/>
      <c r="K6221" s="9" t="n">
        <f aca="false">IF($A6221="",0,IF(OR(N($D6221)=0,$D6221&amp;""=TOP!$C$5&amp;""),1,0))</f>
        <v>0</v>
      </c>
      <c r="L6221" s="27" t="n">
        <f aca="false">IF($K6221=0,0,IFERROR(INDEX(購買率算出!$P$6:$P$3005,MATCH($A6221&amp;"",購買率算出!$C$6:$C$3005,0)),0))</f>
        <v>0</v>
      </c>
    </row>
    <row r="6222" customFormat="false" ht="15" hidden="false" customHeight="false" outlineLevel="0" collapsed="false">
      <c r="A6222" s="24"/>
      <c r="D6222" s="24"/>
      <c r="F6222" s="24"/>
      <c r="K6222" s="9" t="n">
        <f aca="false">IF($A6222="",0,IF(OR(N($D6222)=0,$D6222&amp;""=TOP!$C$5&amp;""),1,0))</f>
        <v>0</v>
      </c>
      <c r="L6222" s="27" t="n">
        <f aca="false">IF($K6222=0,0,IFERROR(INDEX(購買率算出!$P$6:$P$3005,MATCH($A6222&amp;"",購買率算出!$C$6:$C$3005,0)),0))</f>
        <v>0</v>
      </c>
    </row>
    <row r="6223" customFormat="false" ht="15" hidden="false" customHeight="false" outlineLevel="0" collapsed="false">
      <c r="A6223" s="24"/>
      <c r="D6223" s="24"/>
      <c r="F6223" s="24"/>
      <c r="K6223" s="9" t="n">
        <f aca="false">IF($A6223="",0,IF(OR(N($D6223)=0,$D6223&amp;""=TOP!$C$5&amp;""),1,0))</f>
        <v>0</v>
      </c>
      <c r="L6223" s="27" t="n">
        <f aca="false">IF($K6223=0,0,IFERROR(INDEX(購買率算出!$P$6:$P$3005,MATCH($A6223&amp;"",購買率算出!$C$6:$C$3005,0)),0))</f>
        <v>0</v>
      </c>
    </row>
    <row r="6224" customFormat="false" ht="15" hidden="false" customHeight="false" outlineLevel="0" collapsed="false">
      <c r="A6224" s="24"/>
      <c r="D6224" s="24"/>
      <c r="F6224" s="24"/>
      <c r="K6224" s="9" t="n">
        <f aca="false">IF($A6224="",0,IF(OR(N($D6224)=0,$D6224&amp;""=TOP!$C$5&amp;""),1,0))</f>
        <v>0</v>
      </c>
      <c r="L6224" s="27" t="n">
        <f aca="false">IF($K6224=0,0,IFERROR(INDEX(購買率算出!$P$6:$P$3005,MATCH($A6224&amp;"",購買率算出!$C$6:$C$3005,0)),0))</f>
        <v>0</v>
      </c>
    </row>
    <row r="6225" customFormat="false" ht="15" hidden="false" customHeight="false" outlineLevel="0" collapsed="false">
      <c r="A6225" s="24"/>
      <c r="D6225" s="24"/>
      <c r="F6225" s="24"/>
      <c r="K6225" s="9" t="n">
        <f aca="false">IF($A6225="",0,IF(OR(N($D6225)=0,$D6225&amp;""=TOP!$C$5&amp;""),1,0))</f>
        <v>0</v>
      </c>
      <c r="L6225" s="27" t="n">
        <f aca="false">IF($K6225=0,0,IFERROR(INDEX(購買率算出!$P$6:$P$3005,MATCH($A6225&amp;"",購買率算出!$C$6:$C$3005,0)),0))</f>
        <v>0</v>
      </c>
    </row>
    <row r="6226" customFormat="false" ht="15" hidden="false" customHeight="false" outlineLevel="0" collapsed="false">
      <c r="A6226" s="24"/>
      <c r="D6226" s="24"/>
      <c r="F6226" s="24"/>
      <c r="K6226" s="9" t="n">
        <f aca="false">IF($A6226="",0,IF(OR(N($D6226)=0,$D6226&amp;""=TOP!$C$5&amp;""),1,0))</f>
        <v>0</v>
      </c>
      <c r="L6226" s="27" t="n">
        <f aca="false">IF($K6226=0,0,IFERROR(INDEX(購買率算出!$P$6:$P$3005,MATCH($A6226&amp;"",購買率算出!$C$6:$C$3005,0)),0))</f>
        <v>0</v>
      </c>
    </row>
    <row r="6227" customFormat="false" ht="15" hidden="false" customHeight="false" outlineLevel="0" collapsed="false">
      <c r="A6227" s="24"/>
      <c r="D6227" s="24"/>
      <c r="F6227" s="24"/>
      <c r="K6227" s="9" t="n">
        <f aca="false">IF($A6227="",0,IF(OR(N($D6227)=0,$D6227&amp;""=TOP!$C$5&amp;""),1,0))</f>
        <v>0</v>
      </c>
      <c r="L6227" s="27" t="n">
        <f aca="false">IF($K6227=0,0,IFERROR(INDEX(購買率算出!$P$6:$P$3005,MATCH($A6227&amp;"",購買率算出!$C$6:$C$3005,0)),0))</f>
        <v>0</v>
      </c>
    </row>
    <row r="6228" customFormat="false" ht="15" hidden="false" customHeight="false" outlineLevel="0" collapsed="false">
      <c r="A6228" s="24"/>
      <c r="D6228" s="24"/>
      <c r="F6228" s="24"/>
      <c r="K6228" s="9" t="n">
        <f aca="false">IF($A6228="",0,IF(OR(N($D6228)=0,$D6228&amp;""=TOP!$C$5&amp;""),1,0))</f>
        <v>0</v>
      </c>
      <c r="L6228" s="27" t="n">
        <f aca="false">IF($K6228=0,0,IFERROR(INDEX(購買率算出!$P$6:$P$3005,MATCH($A6228&amp;"",購買率算出!$C$6:$C$3005,0)),0))</f>
        <v>0</v>
      </c>
    </row>
    <row r="6229" customFormat="false" ht="15" hidden="false" customHeight="false" outlineLevel="0" collapsed="false">
      <c r="A6229" s="24"/>
      <c r="D6229" s="24"/>
      <c r="F6229" s="24"/>
      <c r="K6229" s="9" t="n">
        <f aca="false">IF($A6229="",0,IF(OR(N($D6229)=0,$D6229&amp;""=TOP!$C$5&amp;""),1,0))</f>
        <v>0</v>
      </c>
      <c r="L6229" s="27" t="n">
        <f aca="false">IF($K6229=0,0,IFERROR(INDEX(購買率算出!$P$6:$P$3005,MATCH($A6229&amp;"",購買率算出!$C$6:$C$3005,0)),0))</f>
        <v>0</v>
      </c>
    </row>
    <row r="6230" customFormat="false" ht="15" hidden="false" customHeight="false" outlineLevel="0" collapsed="false">
      <c r="A6230" s="24"/>
      <c r="D6230" s="24"/>
      <c r="F6230" s="24"/>
      <c r="K6230" s="9" t="n">
        <f aca="false">IF($A6230="",0,IF(OR(N($D6230)=0,$D6230&amp;""=TOP!$C$5&amp;""),1,0))</f>
        <v>0</v>
      </c>
      <c r="L6230" s="27" t="n">
        <f aca="false">IF($K6230=0,0,IFERROR(INDEX(購買率算出!$P$6:$P$3005,MATCH($A6230&amp;"",購買率算出!$C$6:$C$3005,0)),0))</f>
        <v>0</v>
      </c>
    </row>
    <row r="6231" customFormat="false" ht="15" hidden="false" customHeight="false" outlineLevel="0" collapsed="false">
      <c r="A6231" s="24"/>
      <c r="D6231" s="24"/>
      <c r="F6231" s="24"/>
      <c r="K6231" s="9" t="n">
        <f aca="false">IF($A6231="",0,IF(OR(N($D6231)=0,$D6231&amp;""=TOP!$C$5&amp;""),1,0))</f>
        <v>0</v>
      </c>
      <c r="L6231" s="27" t="n">
        <f aca="false">IF($K6231=0,0,IFERROR(INDEX(購買率算出!$P$6:$P$3005,MATCH($A6231&amp;"",購買率算出!$C$6:$C$3005,0)),0))</f>
        <v>0</v>
      </c>
    </row>
    <row r="6232" customFormat="false" ht="15" hidden="false" customHeight="false" outlineLevel="0" collapsed="false">
      <c r="A6232" s="24"/>
      <c r="D6232" s="24"/>
      <c r="F6232" s="24"/>
      <c r="K6232" s="9" t="n">
        <f aca="false">IF($A6232="",0,IF(OR(N($D6232)=0,$D6232&amp;""=TOP!$C$5&amp;""),1,0))</f>
        <v>0</v>
      </c>
      <c r="L6232" s="27" t="n">
        <f aca="false">IF($K6232=0,0,IFERROR(INDEX(購買率算出!$P$6:$P$3005,MATCH($A6232&amp;"",購買率算出!$C$6:$C$3005,0)),0))</f>
        <v>0</v>
      </c>
    </row>
    <row r="6233" customFormat="false" ht="15" hidden="false" customHeight="false" outlineLevel="0" collapsed="false">
      <c r="A6233" s="24"/>
      <c r="D6233" s="24"/>
      <c r="F6233" s="24"/>
      <c r="K6233" s="9" t="n">
        <f aca="false">IF($A6233="",0,IF(OR(N($D6233)=0,$D6233&amp;""=TOP!$C$5&amp;""),1,0))</f>
        <v>0</v>
      </c>
      <c r="L6233" s="27" t="n">
        <f aca="false">IF($K6233=0,0,IFERROR(INDEX(購買率算出!$P$6:$P$3005,MATCH($A6233&amp;"",購買率算出!$C$6:$C$3005,0)),0))</f>
        <v>0</v>
      </c>
    </row>
    <row r="6234" customFormat="false" ht="15" hidden="false" customHeight="false" outlineLevel="0" collapsed="false">
      <c r="A6234" s="24"/>
      <c r="D6234" s="24"/>
      <c r="F6234" s="24"/>
      <c r="K6234" s="9" t="n">
        <f aca="false">IF($A6234="",0,IF(OR(N($D6234)=0,$D6234&amp;""=TOP!$C$5&amp;""),1,0))</f>
        <v>0</v>
      </c>
      <c r="L6234" s="27" t="n">
        <f aca="false">IF($K6234=0,0,IFERROR(INDEX(購買率算出!$P$6:$P$3005,MATCH($A6234&amp;"",購買率算出!$C$6:$C$3005,0)),0))</f>
        <v>0</v>
      </c>
    </row>
    <row r="6235" customFormat="false" ht="15" hidden="false" customHeight="false" outlineLevel="0" collapsed="false">
      <c r="A6235" s="24"/>
      <c r="D6235" s="24"/>
      <c r="F6235" s="24"/>
      <c r="K6235" s="9" t="n">
        <f aca="false">IF($A6235="",0,IF(OR(N($D6235)=0,$D6235&amp;""=TOP!$C$5&amp;""),1,0))</f>
        <v>0</v>
      </c>
      <c r="L6235" s="27" t="n">
        <f aca="false">IF($K6235=0,0,IFERROR(INDEX(購買率算出!$P$6:$P$3005,MATCH($A6235&amp;"",購買率算出!$C$6:$C$3005,0)),0))</f>
        <v>0</v>
      </c>
    </row>
    <row r="6236" customFormat="false" ht="15" hidden="false" customHeight="false" outlineLevel="0" collapsed="false">
      <c r="A6236" s="24"/>
      <c r="D6236" s="24"/>
      <c r="F6236" s="24"/>
      <c r="K6236" s="9" t="n">
        <f aca="false">IF($A6236="",0,IF(OR(N($D6236)=0,$D6236&amp;""=TOP!$C$5&amp;""),1,0))</f>
        <v>0</v>
      </c>
      <c r="L6236" s="27" t="n">
        <f aca="false">IF($K6236=0,0,IFERROR(INDEX(購買率算出!$P$6:$P$3005,MATCH($A6236&amp;"",購買率算出!$C$6:$C$3005,0)),0))</f>
        <v>0</v>
      </c>
    </row>
    <row r="6237" customFormat="false" ht="15" hidden="false" customHeight="false" outlineLevel="0" collapsed="false">
      <c r="A6237" s="24"/>
      <c r="D6237" s="24"/>
      <c r="F6237" s="24"/>
      <c r="K6237" s="9" t="n">
        <f aca="false">IF($A6237="",0,IF(OR(N($D6237)=0,$D6237&amp;""=TOP!$C$5&amp;""),1,0))</f>
        <v>0</v>
      </c>
      <c r="L6237" s="27" t="n">
        <f aca="false">IF($K6237=0,0,IFERROR(INDEX(購買率算出!$P$6:$P$3005,MATCH($A6237&amp;"",購買率算出!$C$6:$C$3005,0)),0))</f>
        <v>0</v>
      </c>
    </row>
    <row r="6238" customFormat="false" ht="15" hidden="false" customHeight="false" outlineLevel="0" collapsed="false">
      <c r="A6238" s="24"/>
      <c r="D6238" s="24"/>
      <c r="F6238" s="24"/>
      <c r="K6238" s="9" t="n">
        <f aca="false">IF($A6238="",0,IF(OR(N($D6238)=0,$D6238&amp;""=TOP!$C$5&amp;""),1,0))</f>
        <v>0</v>
      </c>
      <c r="L6238" s="27" t="n">
        <f aca="false">IF($K6238=0,0,IFERROR(INDEX(購買率算出!$P$6:$P$3005,MATCH($A6238&amp;"",購買率算出!$C$6:$C$3005,0)),0))</f>
        <v>0</v>
      </c>
    </row>
    <row r="6239" customFormat="false" ht="15" hidden="false" customHeight="false" outlineLevel="0" collapsed="false">
      <c r="A6239" s="24"/>
      <c r="D6239" s="24"/>
      <c r="F6239" s="24"/>
      <c r="K6239" s="9" t="n">
        <f aca="false">IF($A6239="",0,IF(OR(N($D6239)=0,$D6239&amp;""=TOP!$C$5&amp;""),1,0))</f>
        <v>0</v>
      </c>
      <c r="L6239" s="27" t="n">
        <f aca="false">IF($K6239=0,0,IFERROR(INDEX(購買率算出!$P$6:$P$3005,MATCH($A6239&amp;"",購買率算出!$C$6:$C$3005,0)),0))</f>
        <v>0</v>
      </c>
    </row>
    <row r="6240" customFormat="false" ht="15" hidden="false" customHeight="false" outlineLevel="0" collapsed="false">
      <c r="A6240" s="24"/>
      <c r="D6240" s="24"/>
      <c r="F6240" s="24"/>
      <c r="K6240" s="9" t="n">
        <f aca="false">IF($A6240="",0,IF(OR(N($D6240)=0,$D6240&amp;""=TOP!$C$5&amp;""),1,0))</f>
        <v>0</v>
      </c>
      <c r="L6240" s="27" t="n">
        <f aca="false">IF($K6240=0,0,IFERROR(INDEX(購買率算出!$P$6:$P$3005,MATCH($A6240&amp;"",購買率算出!$C$6:$C$3005,0)),0))</f>
        <v>0</v>
      </c>
    </row>
    <row r="6241" customFormat="false" ht="15" hidden="false" customHeight="false" outlineLevel="0" collapsed="false">
      <c r="A6241" s="24"/>
      <c r="D6241" s="24"/>
      <c r="F6241" s="24"/>
      <c r="K6241" s="9" t="n">
        <f aca="false">IF($A6241="",0,IF(OR(N($D6241)=0,$D6241&amp;""=TOP!$C$5&amp;""),1,0))</f>
        <v>0</v>
      </c>
      <c r="L6241" s="27" t="n">
        <f aca="false">IF($K6241=0,0,IFERROR(INDEX(購買率算出!$P$6:$P$3005,MATCH($A6241&amp;"",購買率算出!$C$6:$C$3005,0)),0))</f>
        <v>0</v>
      </c>
    </row>
    <row r="6242" customFormat="false" ht="15" hidden="false" customHeight="false" outlineLevel="0" collapsed="false">
      <c r="A6242" s="24"/>
      <c r="D6242" s="24"/>
      <c r="F6242" s="24"/>
      <c r="K6242" s="9" t="n">
        <f aca="false">IF($A6242="",0,IF(OR(N($D6242)=0,$D6242&amp;""=TOP!$C$5&amp;""),1,0))</f>
        <v>0</v>
      </c>
      <c r="L6242" s="27" t="n">
        <f aca="false">IF($K6242=0,0,IFERROR(INDEX(購買率算出!$P$6:$P$3005,MATCH($A6242&amp;"",購買率算出!$C$6:$C$3005,0)),0))</f>
        <v>0</v>
      </c>
    </row>
    <row r="6243" customFormat="false" ht="15" hidden="false" customHeight="false" outlineLevel="0" collapsed="false">
      <c r="A6243" s="24"/>
      <c r="D6243" s="24"/>
      <c r="F6243" s="24"/>
      <c r="K6243" s="9" t="n">
        <f aca="false">IF($A6243="",0,IF(OR(N($D6243)=0,$D6243&amp;""=TOP!$C$5&amp;""),1,0))</f>
        <v>0</v>
      </c>
      <c r="L6243" s="27" t="n">
        <f aca="false">IF($K6243=0,0,IFERROR(INDEX(購買率算出!$P$6:$P$3005,MATCH($A6243&amp;"",購買率算出!$C$6:$C$3005,0)),0))</f>
        <v>0</v>
      </c>
    </row>
    <row r="6244" customFormat="false" ht="15" hidden="false" customHeight="false" outlineLevel="0" collapsed="false">
      <c r="A6244" s="24"/>
      <c r="D6244" s="24"/>
      <c r="F6244" s="24"/>
      <c r="K6244" s="9" t="n">
        <f aca="false">IF($A6244="",0,IF(OR(N($D6244)=0,$D6244&amp;""=TOP!$C$5&amp;""),1,0))</f>
        <v>0</v>
      </c>
      <c r="L6244" s="27" t="n">
        <f aca="false">IF($K6244=0,0,IFERROR(INDEX(購買率算出!$P$6:$P$3005,MATCH($A6244&amp;"",購買率算出!$C$6:$C$3005,0)),0))</f>
        <v>0</v>
      </c>
    </row>
    <row r="6245" customFormat="false" ht="15" hidden="false" customHeight="false" outlineLevel="0" collapsed="false">
      <c r="A6245" s="24"/>
      <c r="D6245" s="24"/>
      <c r="F6245" s="24"/>
      <c r="K6245" s="9" t="n">
        <f aca="false">IF($A6245="",0,IF(OR(N($D6245)=0,$D6245&amp;""=TOP!$C$5&amp;""),1,0))</f>
        <v>0</v>
      </c>
      <c r="L6245" s="27" t="n">
        <f aca="false">IF($K6245=0,0,IFERROR(INDEX(購買率算出!$P$6:$P$3005,MATCH($A6245&amp;"",購買率算出!$C$6:$C$3005,0)),0))</f>
        <v>0</v>
      </c>
    </row>
    <row r="6246" customFormat="false" ht="15" hidden="false" customHeight="false" outlineLevel="0" collapsed="false">
      <c r="A6246" s="24"/>
      <c r="D6246" s="24"/>
      <c r="F6246" s="24"/>
      <c r="K6246" s="9" t="n">
        <f aca="false">IF($A6246="",0,IF(OR(N($D6246)=0,$D6246&amp;""=TOP!$C$5&amp;""),1,0))</f>
        <v>0</v>
      </c>
      <c r="L6246" s="27" t="n">
        <f aca="false">IF($K6246=0,0,IFERROR(INDEX(購買率算出!$P$6:$P$3005,MATCH($A6246&amp;"",購買率算出!$C$6:$C$3005,0)),0))</f>
        <v>0</v>
      </c>
    </row>
    <row r="6247" customFormat="false" ht="15" hidden="false" customHeight="false" outlineLevel="0" collapsed="false">
      <c r="A6247" s="24"/>
      <c r="D6247" s="24"/>
      <c r="F6247" s="24"/>
      <c r="K6247" s="9" t="n">
        <f aca="false">IF($A6247="",0,IF(OR(N($D6247)=0,$D6247&amp;""=TOP!$C$5&amp;""),1,0))</f>
        <v>0</v>
      </c>
      <c r="L6247" s="27" t="n">
        <f aca="false">IF($K6247=0,0,IFERROR(INDEX(購買率算出!$P$6:$P$3005,MATCH($A6247&amp;"",購買率算出!$C$6:$C$3005,0)),0))</f>
        <v>0</v>
      </c>
    </row>
    <row r="6248" customFormat="false" ht="15" hidden="false" customHeight="false" outlineLevel="0" collapsed="false">
      <c r="A6248" s="24"/>
      <c r="D6248" s="24"/>
      <c r="F6248" s="24"/>
      <c r="K6248" s="9" t="n">
        <f aca="false">IF($A6248="",0,IF(OR(N($D6248)=0,$D6248&amp;""=TOP!$C$5&amp;""),1,0))</f>
        <v>0</v>
      </c>
      <c r="L6248" s="27" t="n">
        <f aca="false">IF($K6248=0,0,IFERROR(INDEX(購買率算出!$P$6:$P$3005,MATCH($A6248&amp;"",購買率算出!$C$6:$C$3005,0)),0))</f>
        <v>0</v>
      </c>
    </row>
    <row r="6249" customFormat="false" ht="15" hidden="false" customHeight="false" outlineLevel="0" collapsed="false">
      <c r="A6249" s="24"/>
      <c r="D6249" s="24"/>
      <c r="F6249" s="24"/>
      <c r="K6249" s="9" t="n">
        <f aca="false">IF($A6249="",0,IF(OR(N($D6249)=0,$D6249&amp;""=TOP!$C$5&amp;""),1,0))</f>
        <v>0</v>
      </c>
      <c r="L6249" s="27" t="n">
        <f aca="false">IF($K6249=0,0,IFERROR(INDEX(購買率算出!$P$6:$P$3005,MATCH($A6249&amp;"",購買率算出!$C$6:$C$3005,0)),0))</f>
        <v>0</v>
      </c>
    </row>
    <row r="6250" customFormat="false" ht="15" hidden="false" customHeight="false" outlineLevel="0" collapsed="false">
      <c r="A6250" s="24"/>
      <c r="D6250" s="24"/>
      <c r="F6250" s="24"/>
      <c r="K6250" s="9" t="n">
        <f aca="false">IF($A6250="",0,IF(OR(N($D6250)=0,$D6250&amp;""=TOP!$C$5&amp;""),1,0))</f>
        <v>0</v>
      </c>
      <c r="L6250" s="27" t="n">
        <f aca="false">IF($K6250=0,0,IFERROR(INDEX(購買率算出!$P$6:$P$3005,MATCH($A6250&amp;"",購買率算出!$C$6:$C$3005,0)),0))</f>
        <v>0</v>
      </c>
    </row>
    <row r="6251" customFormat="false" ht="15" hidden="false" customHeight="false" outlineLevel="0" collapsed="false">
      <c r="A6251" s="24"/>
      <c r="D6251" s="24"/>
      <c r="F6251" s="24"/>
      <c r="K6251" s="9" t="n">
        <f aca="false">IF($A6251="",0,IF(OR(N($D6251)=0,$D6251&amp;""=TOP!$C$5&amp;""),1,0))</f>
        <v>0</v>
      </c>
      <c r="L6251" s="27" t="n">
        <f aca="false">IF($K6251=0,0,IFERROR(INDEX(購買率算出!$P$6:$P$3005,MATCH($A6251&amp;"",購買率算出!$C$6:$C$3005,0)),0))</f>
        <v>0</v>
      </c>
    </row>
    <row r="6252" customFormat="false" ht="15" hidden="false" customHeight="false" outlineLevel="0" collapsed="false">
      <c r="A6252" s="24"/>
      <c r="D6252" s="24"/>
      <c r="F6252" s="24"/>
      <c r="K6252" s="9" t="n">
        <f aca="false">IF($A6252="",0,IF(OR(N($D6252)=0,$D6252&amp;""=TOP!$C$5&amp;""),1,0))</f>
        <v>0</v>
      </c>
      <c r="L6252" s="27" t="n">
        <f aca="false">IF($K6252=0,0,IFERROR(INDEX(購買率算出!$P$6:$P$3005,MATCH($A6252&amp;"",購買率算出!$C$6:$C$3005,0)),0))</f>
        <v>0</v>
      </c>
    </row>
    <row r="6253" customFormat="false" ht="15" hidden="false" customHeight="false" outlineLevel="0" collapsed="false">
      <c r="A6253" s="24"/>
      <c r="D6253" s="24"/>
      <c r="F6253" s="24"/>
      <c r="K6253" s="9" t="n">
        <f aca="false">IF($A6253="",0,IF(OR(N($D6253)=0,$D6253&amp;""=TOP!$C$5&amp;""),1,0))</f>
        <v>0</v>
      </c>
      <c r="L6253" s="27" t="n">
        <f aca="false">IF($K6253=0,0,IFERROR(INDEX(購買率算出!$P$6:$P$3005,MATCH($A6253&amp;"",購買率算出!$C$6:$C$3005,0)),0))</f>
        <v>0</v>
      </c>
    </row>
    <row r="6254" customFormat="false" ht="15" hidden="false" customHeight="false" outlineLevel="0" collapsed="false">
      <c r="A6254" s="24"/>
      <c r="D6254" s="24"/>
      <c r="F6254" s="24"/>
      <c r="K6254" s="9" t="n">
        <f aca="false">IF($A6254="",0,IF(OR(N($D6254)=0,$D6254&amp;""=TOP!$C$5&amp;""),1,0))</f>
        <v>0</v>
      </c>
      <c r="L6254" s="27" t="n">
        <f aca="false">IF($K6254=0,0,IFERROR(INDEX(購買率算出!$P$6:$P$3005,MATCH($A6254&amp;"",購買率算出!$C$6:$C$3005,0)),0))</f>
        <v>0</v>
      </c>
    </row>
    <row r="6255" customFormat="false" ht="15" hidden="false" customHeight="false" outlineLevel="0" collapsed="false">
      <c r="A6255" s="24"/>
      <c r="D6255" s="24"/>
      <c r="F6255" s="24"/>
      <c r="K6255" s="9" t="n">
        <f aca="false">IF($A6255="",0,IF(OR(N($D6255)=0,$D6255&amp;""=TOP!$C$5&amp;""),1,0))</f>
        <v>0</v>
      </c>
      <c r="L6255" s="27" t="n">
        <f aca="false">IF($K6255=0,0,IFERROR(INDEX(購買率算出!$P$6:$P$3005,MATCH($A6255&amp;"",購買率算出!$C$6:$C$3005,0)),0))</f>
        <v>0</v>
      </c>
    </row>
    <row r="6256" customFormat="false" ht="15" hidden="false" customHeight="false" outlineLevel="0" collapsed="false">
      <c r="A6256" s="24"/>
      <c r="D6256" s="24"/>
      <c r="F6256" s="24"/>
      <c r="K6256" s="9" t="n">
        <f aca="false">IF($A6256="",0,IF(OR(N($D6256)=0,$D6256&amp;""=TOP!$C$5&amp;""),1,0))</f>
        <v>0</v>
      </c>
      <c r="L6256" s="27" t="n">
        <f aca="false">IF($K6256=0,0,IFERROR(INDEX(購買率算出!$P$6:$P$3005,MATCH($A6256&amp;"",購買率算出!$C$6:$C$3005,0)),0))</f>
        <v>0</v>
      </c>
    </row>
    <row r="6257" customFormat="false" ht="15" hidden="false" customHeight="false" outlineLevel="0" collapsed="false">
      <c r="A6257" s="24"/>
      <c r="D6257" s="24"/>
      <c r="F6257" s="24"/>
      <c r="K6257" s="9" t="n">
        <f aca="false">IF($A6257="",0,IF(OR(N($D6257)=0,$D6257&amp;""=TOP!$C$5&amp;""),1,0))</f>
        <v>0</v>
      </c>
      <c r="L6257" s="27" t="n">
        <f aca="false">IF($K6257=0,0,IFERROR(INDEX(購買率算出!$P$6:$P$3005,MATCH($A6257&amp;"",購買率算出!$C$6:$C$3005,0)),0))</f>
        <v>0</v>
      </c>
    </row>
    <row r="6258" customFormat="false" ht="15" hidden="false" customHeight="false" outlineLevel="0" collapsed="false">
      <c r="A6258" s="24"/>
      <c r="D6258" s="24"/>
      <c r="F6258" s="24"/>
      <c r="K6258" s="9" t="n">
        <f aca="false">IF($A6258="",0,IF(OR(N($D6258)=0,$D6258&amp;""=TOP!$C$5&amp;""),1,0))</f>
        <v>0</v>
      </c>
      <c r="L6258" s="27" t="n">
        <f aca="false">IF($K6258=0,0,IFERROR(INDEX(購買率算出!$P$6:$P$3005,MATCH($A6258&amp;"",購買率算出!$C$6:$C$3005,0)),0))</f>
        <v>0</v>
      </c>
    </row>
    <row r="6259" customFormat="false" ht="15" hidden="false" customHeight="false" outlineLevel="0" collapsed="false">
      <c r="A6259" s="24"/>
      <c r="D6259" s="24"/>
      <c r="F6259" s="24"/>
      <c r="K6259" s="9" t="n">
        <f aca="false">IF($A6259="",0,IF(OR(N($D6259)=0,$D6259&amp;""=TOP!$C$5&amp;""),1,0))</f>
        <v>0</v>
      </c>
      <c r="L6259" s="27" t="n">
        <f aca="false">IF($K6259=0,0,IFERROR(INDEX(購買率算出!$P$6:$P$3005,MATCH($A6259&amp;"",購買率算出!$C$6:$C$3005,0)),0))</f>
        <v>0</v>
      </c>
    </row>
    <row r="6260" customFormat="false" ht="15" hidden="false" customHeight="false" outlineLevel="0" collapsed="false">
      <c r="A6260" s="24"/>
      <c r="D6260" s="24"/>
      <c r="F6260" s="24"/>
      <c r="K6260" s="9" t="n">
        <f aca="false">IF($A6260="",0,IF(OR(N($D6260)=0,$D6260&amp;""=TOP!$C$5&amp;""),1,0))</f>
        <v>0</v>
      </c>
      <c r="L6260" s="27" t="n">
        <f aca="false">IF($K6260=0,0,IFERROR(INDEX(購買率算出!$P$6:$P$3005,MATCH($A6260&amp;"",購買率算出!$C$6:$C$3005,0)),0))</f>
        <v>0</v>
      </c>
    </row>
    <row r="6261" customFormat="false" ht="15" hidden="false" customHeight="false" outlineLevel="0" collapsed="false">
      <c r="A6261" s="24"/>
      <c r="D6261" s="24"/>
      <c r="F6261" s="24"/>
      <c r="K6261" s="9" t="n">
        <f aca="false">IF($A6261="",0,IF(OR(N($D6261)=0,$D6261&amp;""=TOP!$C$5&amp;""),1,0))</f>
        <v>0</v>
      </c>
      <c r="L6261" s="27" t="n">
        <f aca="false">IF($K6261=0,0,IFERROR(INDEX(購買率算出!$P$6:$P$3005,MATCH($A6261&amp;"",購買率算出!$C$6:$C$3005,0)),0))</f>
        <v>0</v>
      </c>
    </row>
    <row r="6262" customFormat="false" ht="15" hidden="false" customHeight="false" outlineLevel="0" collapsed="false">
      <c r="A6262" s="24"/>
      <c r="D6262" s="24"/>
      <c r="F6262" s="24"/>
      <c r="K6262" s="9" t="n">
        <f aca="false">IF($A6262="",0,IF(OR(N($D6262)=0,$D6262&amp;""=TOP!$C$5&amp;""),1,0))</f>
        <v>0</v>
      </c>
      <c r="L6262" s="27" t="n">
        <f aca="false">IF($K6262=0,0,IFERROR(INDEX(購買率算出!$P$6:$P$3005,MATCH($A6262&amp;"",購買率算出!$C$6:$C$3005,0)),0))</f>
        <v>0</v>
      </c>
    </row>
    <row r="6263" customFormat="false" ht="15" hidden="false" customHeight="false" outlineLevel="0" collapsed="false">
      <c r="A6263" s="24"/>
      <c r="D6263" s="24"/>
      <c r="F6263" s="24"/>
      <c r="K6263" s="9" t="n">
        <f aca="false">IF($A6263="",0,IF(OR(N($D6263)=0,$D6263&amp;""=TOP!$C$5&amp;""),1,0))</f>
        <v>0</v>
      </c>
      <c r="L6263" s="27" t="n">
        <f aca="false">IF($K6263=0,0,IFERROR(INDEX(購買率算出!$P$6:$P$3005,MATCH($A6263&amp;"",購買率算出!$C$6:$C$3005,0)),0))</f>
        <v>0</v>
      </c>
    </row>
    <row r="6264" customFormat="false" ht="15" hidden="false" customHeight="false" outlineLevel="0" collapsed="false">
      <c r="A6264" s="24"/>
      <c r="D6264" s="24"/>
      <c r="F6264" s="24"/>
      <c r="K6264" s="9" t="n">
        <f aca="false">IF($A6264="",0,IF(OR(N($D6264)=0,$D6264&amp;""=TOP!$C$5&amp;""),1,0))</f>
        <v>0</v>
      </c>
      <c r="L6264" s="27" t="n">
        <f aca="false">IF($K6264=0,0,IFERROR(INDEX(購買率算出!$P$6:$P$3005,MATCH($A6264&amp;"",購買率算出!$C$6:$C$3005,0)),0))</f>
        <v>0</v>
      </c>
    </row>
    <row r="6265" customFormat="false" ht="15" hidden="false" customHeight="false" outlineLevel="0" collapsed="false">
      <c r="A6265" s="24"/>
      <c r="D6265" s="24"/>
      <c r="F6265" s="24"/>
      <c r="K6265" s="9" t="n">
        <f aca="false">IF($A6265="",0,IF(OR(N($D6265)=0,$D6265&amp;""=TOP!$C$5&amp;""),1,0))</f>
        <v>0</v>
      </c>
      <c r="L6265" s="27" t="n">
        <f aca="false">IF($K6265=0,0,IFERROR(INDEX(購買率算出!$P$6:$P$3005,MATCH($A6265&amp;"",購買率算出!$C$6:$C$3005,0)),0))</f>
        <v>0</v>
      </c>
    </row>
    <row r="6266" customFormat="false" ht="15" hidden="false" customHeight="false" outlineLevel="0" collapsed="false">
      <c r="A6266" s="24"/>
      <c r="D6266" s="24"/>
      <c r="F6266" s="24"/>
      <c r="K6266" s="9" t="n">
        <f aca="false">IF($A6266="",0,IF(OR(N($D6266)=0,$D6266&amp;""=TOP!$C$5&amp;""),1,0))</f>
        <v>0</v>
      </c>
      <c r="L6266" s="27" t="n">
        <f aca="false">IF($K6266=0,0,IFERROR(INDEX(購買率算出!$P$6:$P$3005,MATCH($A6266&amp;"",購買率算出!$C$6:$C$3005,0)),0))</f>
        <v>0</v>
      </c>
    </row>
    <row r="6267" customFormat="false" ht="15" hidden="false" customHeight="false" outlineLevel="0" collapsed="false">
      <c r="A6267" s="24"/>
      <c r="D6267" s="24"/>
      <c r="F6267" s="24"/>
      <c r="K6267" s="9" t="n">
        <f aca="false">IF($A6267="",0,IF(OR(N($D6267)=0,$D6267&amp;""=TOP!$C$5&amp;""),1,0))</f>
        <v>0</v>
      </c>
      <c r="L6267" s="27" t="n">
        <f aca="false">IF($K6267=0,0,IFERROR(INDEX(購買率算出!$P$6:$P$3005,MATCH($A6267&amp;"",購買率算出!$C$6:$C$3005,0)),0))</f>
        <v>0</v>
      </c>
    </row>
    <row r="6268" customFormat="false" ht="15" hidden="false" customHeight="false" outlineLevel="0" collapsed="false">
      <c r="A6268" s="24"/>
      <c r="D6268" s="24"/>
      <c r="F6268" s="24"/>
      <c r="K6268" s="9" t="n">
        <f aca="false">IF($A6268="",0,IF(OR(N($D6268)=0,$D6268&amp;""=TOP!$C$5&amp;""),1,0))</f>
        <v>0</v>
      </c>
      <c r="L6268" s="27" t="n">
        <f aca="false">IF($K6268=0,0,IFERROR(INDEX(購買率算出!$P$6:$P$3005,MATCH($A6268&amp;"",購買率算出!$C$6:$C$3005,0)),0))</f>
        <v>0</v>
      </c>
    </row>
    <row r="6269" customFormat="false" ht="15" hidden="false" customHeight="false" outlineLevel="0" collapsed="false">
      <c r="A6269" s="24"/>
      <c r="D6269" s="24"/>
      <c r="F6269" s="24"/>
      <c r="K6269" s="9" t="n">
        <f aca="false">IF($A6269="",0,IF(OR(N($D6269)=0,$D6269&amp;""=TOP!$C$5&amp;""),1,0))</f>
        <v>0</v>
      </c>
      <c r="L6269" s="27" t="n">
        <f aca="false">IF($K6269=0,0,IFERROR(INDEX(購買率算出!$P$6:$P$3005,MATCH($A6269&amp;"",購買率算出!$C$6:$C$3005,0)),0))</f>
        <v>0</v>
      </c>
    </row>
    <row r="6270" customFormat="false" ht="15" hidden="false" customHeight="false" outlineLevel="0" collapsed="false">
      <c r="A6270" s="24"/>
      <c r="D6270" s="24"/>
      <c r="F6270" s="24"/>
      <c r="K6270" s="9" t="n">
        <f aca="false">IF($A6270="",0,IF(OR(N($D6270)=0,$D6270&amp;""=TOP!$C$5&amp;""),1,0))</f>
        <v>0</v>
      </c>
      <c r="L6270" s="27" t="n">
        <f aca="false">IF($K6270=0,0,IFERROR(INDEX(購買率算出!$P$6:$P$3005,MATCH($A6270&amp;"",購買率算出!$C$6:$C$3005,0)),0))</f>
        <v>0</v>
      </c>
    </row>
    <row r="6271" customFormat="false" ht="15" hidden="false" customHeight="false" outlineLevel="0" collapsed="false">
      <c r="A6271" s="24"/>
      <c r="D6271" s="24"/>
      <c r="F6271" s="24"/>
      <c r="K6271" s="9" t="n">
        <f aca="false">IF($A6271="",0,IF(OR(N($D6271)=0,$D6271&amp;""=TOP!$C$5&amp;""),1,0))</f>
        <v>0</v>
      </c>
      <c r="L6271" s="27" t="n">
        <f aca="false">IF($K6271=0,0,IFERROR(INDEX(購買率算出!$P$6:$P$3005,MATCH($A6271&amp;"",購買率算出!$C$6:$C$3005,0)),0))</f>
        <v>0</v>
      </c>
    </row>
    <row r="6272" customFormat="false" ht="15" hidden="false" customHeight="false" outlineLevel="0" collapsed="false">
      <c r="A6272" s="24"/>
      <c r="D6272" s="24"/>
      <c r="F6272" s="24"/>
      <c r="K6272" s="9" t="n">
        <f aca="false">IF($A6272="",0,IF(OR(N($D6272)=0,$D6272&amp;""=TOP!$C$5&amp;""),1,0))</f>
        <v>0</v>
      </c>
      <c r="L6272" s="27" t="n">
        <f aca="false">IF($K6272=0,0,IFERROR(INDEX(購買率算出!$P$6:$P$3005,MATCH($A6272&amp;"",購買率算出!$C$6:$C$3005,0)),0))</f>
        <v>0</v>
      </c>
    </row>
    <row r="6273" customFormat="false" ht="15" hidden="false" customHeight="false" outlineLevel="0" collapsed="false">
      <c r="A6273" s="24"/>
      <c r="D6273" s="24"/>
      <c r="F6273" s="24"/>
      <c r="K6273" s="9" t="n">
        <f aca="false">IF($A6273="",0,IF(OR(N($D6273)=0,$D6273&amp;""=TOP!$C$5&amp;""),1,0))</f>
        <v>0</v>
      </c>
      <c r="L6273" s="27" t="n">
        <f aca="false">IF($K6273=0,0,IFERROR(INDEX(購買率算出!$P$6:$P$3005,MATCH($A6273&amp;"",購買率算出!$C$6:$C$3005,0)),0))</f>
        <v>0</v>
      </c>
    </row>
    <row r="6274" customFormat="false" ht="15" hidden="false" customHeight="false" outlineLevel="0" collapsed="false">
      <c r="A6274" s="24"/>
      <c r="D6274" s="24"/>
      <c r="F6274" s="24"/>
      <c r="K6274" s="9" t="n">
        <f aca="false">IF($A6274="",0,IF(OR(N($D6274)=0,$D6274&amp;""=TOP!$C$5&amp;""),1,0))</f>
        <v>0</v>
      </c>
      <c r="L6274" s="27" t="n">
        <f aca="false">IF($K6274=0,0,IFERROR(INDEX(購買率算出!$P$6:$P$3005,MATCH($A6274&amp;"",購買率算出!$C$6:$C$3005,0)),0))</f>
        <v>0</v>
      </c>
    </row>
    <row r="6275" customFormat="false" ht="15" hidden="false" customHeight="false" outlineLevel="0" collapsed="false">
      <c r="A6275" s="24"/>
      <c r="D6275" s="24"/>
      <c r="F6275" s="24"/>
      <c r="K6275" s="9" t="n">
        <f aca="false">IF($A6275="",0,IF(OR(N($D6275)=0,$D6275&amp;""=TOP!$C$5&amp;""),1,0))</f>
        <v>0</v>
      </c>
      <c r="L6275" s="27" t="n">
        <f aca="false">IF($K6275=0,0,IFERROR(INDEX(購買率算出!$P$6:$P$3005,MATCH($A6275&amp;"",購買率算出!$C$6:$C$3005,0)),0))</f>
        <v>0</v>
      </c>
    </row>
    <row r="6276" customFormat="false" ht="15" hidden="false" customHeight="false" outlineLevel="0" collapsed="false">
      <c r="A6276" s="24"/>
      <c r="D6276" s="24"/>
      <c r="F6276" s="24"/>
      <c r="K6276" s="9" t="n">
        <f aca="false">IF($A6276="",0,IF(OR(N($D6276)=0,$D6276&amp;""=TOP!$C$5&amp;""),1,0))</f>
        <v>0</v>
      </c>
      <c r="L6276" s="27" t="n">
        <f aca="false">IF($K6276=0,0,IFERROR(INDEX(購買率算出!$P$6:$P$3005,MATCH($A6276&amp;"",購買率算出!$C$6:$C$3005,0)),0))</f>
        <v>0</v>
      </c>
    </row>
    <row r="6277" customFormat="false" ht="15" hidden="false" customHeight="false" outlineLevel="0" collapsed="false">
      <c r="A6277" s="24"/>
      <c r="D6277" s="24"/>
      <c r="F6277" s="24"/>
      <c r="K6277" s="9" t="n">
        <f aca="false">IF($A6277="",0,IF(OR(N($D6277)=0,$D6277&amp;""=TOP!$C$5&amp;""),1,0))</f>
        <v>0</v>
      </c>
      <c r="L6277" s="27" t="n">
        <f aca="false">IF($K6277=0,0,IFERROR(INDEX(購買率算出!$P$6:$P$3005,MATCH($A6277&amp;"",購買率算出!$C$6:$C$3005,0)),0))</f>
        <v>0</v>
      </c>
    </row>
    <row r="6278" customFormat="false" ht="15" hidden="false" customHeight="false" outlineLevel="0" collapsed="false">
      <c r="A6278" s="24"/>
      <c r="D6278" s="24"/>
      <c r="F6278" s="24"/>
      <c r="K6278" s="9" t="n">
        <f aca="false">IF($A6278="",0,IF(OR(N($D6278)=0,$D6278&amp;""=TOP!$C$5&amp;""),1,0))</f>
        <v>0</v>
      </c>
      <c r="L6278" s="27" t="n">
        <f aca="false">IF($K6278=0,0,IFERROR(INDEX(購買率算出!$P$6:$P$3005,MATCH($A6278&amp;"",購買率算出!$C$6:$C$3005,0)),0))</f>
        <v>0</v>
      </c>
    </row>
    <row r="6279" customFormat="false" ht="15" hidden="false" customHeight="false" outlineLevel="0" collapsed="false">
      <c r="A6279" s="24"/>
      <c r="D6279" s="24"/>
      <c r="F6279" s="24"/>
      <c r="K6279" s="9" t="n">
        <f aca="false">IF($A6279="",0,IF(OR(N($D6279)=0,$D6279&amp;""=TOP!$C$5&amp;""),1,0))</f>
        <v>0</v>
      </c>
      <c r="L6279" s="27" t="n">
        <f aca="false">IF($K6279=0,0,IFERROR(INDEX(購買率算出!$P$6:$P$3005,MATCH($A6279&amp;"",購買率算出!$C$6:$C$3005,0)),0))</f>
        <v>0</v>
      </c>
    </row>
    <row r="6280" customFormat="false" ht="15" hidden="false" customHeight="false" outlineLevel="0" collapsed="false">
      <c r="A6280" s="24"/>
      <c r="D6280" s="24"/>
      <c r="F6280" s="24"/>
      <c r="K6280" s="9" t="n">
        <f aca="false">IF($A6280="",0,IF(OR(N($D6280)=0,$D6280&amp;""=TOP!$C$5&amp;""),1,0))</f>
        <v>0</v>
      </c>
      <c r="L6280" s="27" t="n">
        <f aca="false">IF($K6280=0,0,IFERROR(INDEX(購買率算出!$P$6:$P$3005,MATCH($A6280&amp;"",購買率算出!$C$6:$C$3005,0)),0))</f>
        <v>0</v>
      </c>
    </row>
    <row r="6281" customFormat="false" ht="15" hidden="false" customHeight="false" outlineLevel="0" collapsed="false">
      <c r="A6281" s="24"/>
      <c r="D6281" s="24"/>
      <c r="F6281" s="24"/>
      <c r="K6281" s="9" t="n">
        <f aca="false">IF($A6281="",0,IF(OR(N($D6281)=0,$D6281&amp;""=TOP!$C$5&amp;""),1,0))</f>
        <v>0</v>
      </c>
      <c r="L6281" s="27" t="n">
        <f aca="false">IF($K6281=0,0,IFERROR(INDEX(購買率算出!$P$6:$P$3005,MATCH($A6281&amp;"",購買率算出!$C$6:$C$3005,0)),0))</f>
        <v>0</v>
      </c>
    </row>
    <row r="6282" customFormat="false" ht="15" hidden="false" customHeight="false" outlineLevel="0" collapsed="false">
      <c r="A6282" s="24"/>
      <c r="D6282" s="24"/>
      <c r="F6282" s="24"/>
      <c r="K6282" s="9" t="n">
        <f aca="false">IF($A6282="",0,IF(OR(N($D6282)=0,$D6282&amp;""=TOP!$C$5&amp;""),1,0))</f>
        <v>0</v>
      </c>
      <c r="L6282" s="27" t="n">
        <f aca="false">IF($K6282=0,0,IFERROR(INDEX(購買率算出!$P$6:$P$3005,MATCH($A6282&amp;"",購買率算出!$C$6:$C$3005,0)),0))</f>
        <v>0</v>
      </c>
    </row>
    <row r="6283" customFormat="false" ht="15" hidden="false" customHeight="false" outlineLevel="0" collapsed="false">
      <c r="A6283" s="24"/>
      <c r="D6283" s="24"/>
      <c r="F6283" s="24"/>
      <c r="K6283" s="9" t="n">
        <f aca="false">IF($A6283="",0,IF(OR(N($D6283)=0,$D6283&amp;""=TOP!$C$5&amp;""),1,0))</f>
        <v>0</v>
      </c>
      <c r="L6283" s="27" t="n">
        <f aca="false">IF($K6283=0,0,IFERROR(INDEX(購買率算出!$P$6:$P$3005,MATCH($A6283&amp;"",購買率算出!$C$6:$C$3005,0)),0))</f>
        <v>0</v>
      </c>
    </row>
    <row r="6284" customFormat="false" ht="15" hidden="false" customHeight="false" outlineLevel="0" collapsed="false">
      <c r="A6284" s="24"/>
      <c r="D6284" s="24"/>
      <c r="F6284" s="24"/>
      <c r="K6284" s="9" t="n">
        <f aca="false">IF($A6284="",0,IF(OR(N($D6284)=0,$D6284&amp;""=TOP!$C$5&amp;""),1,0))</f>
        <v>0</v>
      </c>
      <c r="L6284" s="27" t="n">
        <f aca="false">IF($K6284=0,0,IFERROR(INDEX(購買率算出!$P$6:$P$3005,MATCH($A6284&amp;"",購買率算出!$C$6:$C$3005,0)),0))</f>
        <v>0</v>
      </c>
    </row>
    <row r="6285" customFormat="false" ht="15" hidden="false" customHeight="false" outlineLevel="0" collapsed="false">
      <c r="A6285" s="24"/>
      <c r="D6285" s="24"/>
      <c r="F6285" s="24"/>
      <c r="K6285" s="9" t="n">
        <f aca="false">IF($A6285="",0,IF(OR(N($D6285)=0,$D6285&amp;""=TOP!$C$5&amp;""),1,0))</f>
        <v>0</v>
      </c>
      <c r="L6285" s="27" t="n">
        <f aca="false">IF($K6285=0,0,IFERROR(INDEX(購買率算出!$P$6:$P$3005,MATCH($A6285&amp;"",購買率算出!$C$6:$C$3005,0)),0))</f>
        <v>0</v>
      </c>
    </row>
    <row r="6286" customFormat="false" ht="15" hidden="false" customHeight="false" outlineLevel="0" collapsed="false">
      <c r="A6286" s="24"/>
      <c r="D6286" s="24"/>
      <c r="F6286" s="24"/>
      <c r="K6286" s="9" t="n">
        <f aca="false">IF($A6286="",0,IF(OR(N($D6286)=0,$D6286&amp;""=TOP!$C$5&amp;""),1,0))</f>
        <v>0</v>
      </c>
      <c r="L6286" s="27" t="n">
        <f aca="false">IF($K6286=0,0,IFERROR(INDEX(購買率算出!$P$6:$P$3005,MATCH($A6286&amp;"",購買率算出!$C$6:$C$3005,0)),0))</f>
        <v>0</v>
      </c>
    </row>
    <row r="6287" customFormat="false" ht="15" hidden="false" customHeight="false" outlineLevel="0" collapsed="false">
      <c r="A6287" s="24"/>
      <c r="D6287" s="24"/>
      <c r="F6287" s="24"/>
      <c r="K6287" s="9" t="n">
        <f aca="false">IF($A6287="",0,IF(OR(N($D6287)=0,$D6287&amp;""=TOP!$C$5&amp;""),1,0))</f>
        <v>0</v>
      </c>
      <c r="L6287" s="27" t="n">
        <f aca="false">IF($K6287=0,0,IFERROR(INDEX(購買率算出!$P$6:$P$3005,MATCH($A6287&amp;"",購買率算出!$C$6:$C$3005,0)),0))</f>
        <v>0</v>
      </c>
    </row>
    <row r="6288" customFormat="false" ht="15" hidden="false" customHeight="false" outlineLevel="0" collapsed="false">
      <c r="A6288" s="24"/>
      <c r="D6288" s="24"/>
      <c r="F6288" s="24"/>
      <c r="K6288" s="9" t="n">
        <f aca="false">IF($A6288="",0,IF(OR(N($D6288)=0,$D6288&amp;""=TOP!$C$5&amp;""),1,0))</f>
        <v>0</v>
      </c>
      <c r="L6288" s="27" t="n">
        <f aca="false">IF($K6288=0,0,IFERROR(INDEX(購買率算出!$P$6:$P$3005,MATCH($A6288&amp;"",購買率算出!$C$6:$C$3005,0)),0))</f>
        <v>0</v>
      </c>
    </row>
    <row r="6289" customFormat="false" ht="15" hidden="false" customHeight="false" outlineLevel="0" collapsed="false">
      <c r="A6289" s="24"/>
      <c r="D6289" s="24"/>
      <c r="F6289" s="24"/>
      <c r="K6289" s="9" t="n">
        <f aca="false">IF($A6289="",0,IF(OR(N($D6289)=0,$D6289&amp;""=TOP!$C$5&amp;""),1,0))</f>
        <v>0</v>
      </c>
      <c r="L6289" s="27" t="n">
        <f aca="false">IF($K6289=0,0,IFERROR(INDEX(購買率算出!$P$6:$P$3005,MATCH($A6289&amp;"",購買率算出!$C$6:$C$3005,0)),0))</f>
        <v>0</v>
      </c>
    </row>
    <row r="6290" customFormat="false" ht="15" hidden="false" customHeight="false" outlineLevel="0" collapsed="false">
      <c r="A6290" s="24"/>
      <c r="D6290" s="24"/>
      <c r="F6290" s="24"/>
      <c r="K6290" s="9" t="n">
        <f aca="false">IF($A6290="",0,IF(OR(N($D6290)=0,$D6290&amp;""=TOP!$C$5&amp;""),1,0))</f>
        <v>0</v>
      </c>
      <c r="L6290" s="27" t="n">
        <f aca="false">IF($K6290=0,0,IFERROR(INDEX(購買率算出!$P$6:$P$3005,MATCH($A6290&amp;"",購買率算出!$C$6:$C$3005,0)),0))</f>
        <v>0</v>
      </c>
    </row>
    <row r="6291" customFormat="false" ht="15" hidden="false" customHeight="false" outlineLevel="0" collapsed="false">
      <c r="A6291" s="24"/>
      <c r="D6291" s="24"/>
      <c r="F6291" s="24"/>
      <c r="K6291" s="9" t="n">
        <f aca="false">IF($A6291="",0,IF(OR(N($D6291)=0,$D6291&amp;""=TOP!$C$5&amp;""),1,0))</f>
        <v>0</v>
      </c>
      <c r="L6291" s="27" t="n">
        <f aca="false">IF($K6291=0,0,IFERROR(INDEX(購買率算出!$P$6:$P$3005,MATCH($A6291&amp;"",購買率算出!$C$6:$C$3005,0)),0))</f>
        <v>0</v>
      </c>
    </row>
    <row r="6292" customFormat="false" ht="15" hidden="false" customHeight="false" outlineLevel="0" collapsed="false">
      <c r="A6292" s="24"/>
      <c r="D6292" s="24"/>
      <c r="F6292" s="24"/>
      <c r="K6292" s="9" t="n">
        <f aca="false">IF($A6292="",0,IF(OR(N($D6292)=0,$D6292&amp;""=TOP!$C$5&amp;""),1,0))</f>
        <v>0</v>
      </c>
      <c r="L6292" s="27" t="n">
        <f aca="false">IF($K6292=0,0,IFERROR(INDEX(購買率算出!$P$6:$P$3005,MATCH($A6292&amp;"",購買率算出!$C$6:$C$3005,0)),0))</f>
        <v>0</v>
      </c>
    </row>
    <row r="6293" customFormat="false" ht="15" hidden="false" customHeight="false" outlineLevel="0" collapsed="false">
      <c r="A6293" s="24"/>
      <c r="D6293" s="24"/>
      <c r="F6293" s="24"/>
      <c r="K6293" s="9" t="n">
        <f aca="false">IF($A6293="",0,IF(OR(N($D6293)=0,$D6293&amp;""=TOP!$C$5&amp;""),1,0))</f>
        <v>0</v>
      </c>
      <c r="L6293" s="27" t="n">
        <f aca="false">IF($K6293=0,0,IFERROR(INDEX(購買率算出!$P$6:$P$3005,MATCH($A6293&amp;"",購買率算出!$C$6:$C$3005,0)),0))</f>
        <v>0</v>
      </c>
    </row>
    <row r="6294" customFormat="false" ht="15" hidden="false" customHeight="false" outlineLevel="0" collapsed="false">
      <c r="A6294" s="24"/>
      <c r="D6294" s="24"/>
      <c r="F6294" s="24"/>
      <c r="K6294" s="9" t="n">
        <f aca="false">IF($A6294="",0,IF(OR(N($D6294)=0,$D6294&amp;""=TOP!$C$5&amp;""),1,0))</f>
        <v>0</v>
      </c>
      <c r="L6294" s="27" t="n">
        <f aca="false">IF($K6294=0,0,IFERROR(INDEX(購買率算出!$P$6:$P$3005,MATCH($A6294&amp;"",購買率算出!$C$6:$C$3005,0)),0))</f>
        <v>0</v>
      </c>
    </row>
    <row r="6295" customFormat="false" ht="15" hidden="false" customHeight="false" outlineLevel="0" collapsed="false">
      <c r="A6295" s="24"/>
      <c r="D6295" s="24"/>
      <c r="F6295" s="24"/>
      <c r="K6295" s="9" t="n">
        <f aca="false">IF($A6295="",0,IF(OR(N($D6295)=0,$D6295&amp;""=TOP!$C$5&amp;""),1,0))</f>
        <v>0</v>
      </c>
      <c r="L6295" s="27" t="n">
        <f aca="false">IF($K6295=0,0,IFERROR(INDEX(購買率算出!$P$6:$P$3005,MATCH($A6295&amp;"",購買率算出!$C$6:$C$3005,0)),0))</f>
        <v>0</v>
      </c>
    </row>
    <row r="6296" customFormat="false" ht="15" hidden="false" customHeight="false" outlineLevel="0" collapsed="false">
      <c r="A6296" s="24"/>
      <c r="D6296" s="24"/>
      <c r="F6296" s="24"/>
      <c r="K6296" s="9" t="n">
        <f aca="false">IF($A6296="",0,IF(OR(N($D6296)=0,$D6296&amp;""=TOP!$C$5&amp;""),1,0))</f>
        <v>0</v>
      </c>
      <c r="L6296" s="27" t="n">
        <f aca="false">IF($K6296=0,0,IFERROR(INDEX(購買率算出!$P$6:$P$3005,MATCH($A6296&amp;"",購買率算出!$C$6:$C$3005,0)),0))</f>
        <v>0</v>
      </c>
    </row>
    <row r="6297" customFormat="false" ht="15" hidden="false" customHeight="false" outlineLevel="0" collapsed="false">
      <c r="A6297" s="24"/>
      <c r="D6297" s="24"/>
      <c r="F6297" s="24"/>
      <c r="K6297" s="9" t="n">
        <f aca="false">IF($A6297="",0,IF(OR(N($D6297)=0,$D6297&amp;""=TOP!$C$5&amp;""),1,0))</f>
        <v>0</v>
      </c>
      <c r="L6297" s="27" t="n">
        <f aca="false">IF($K6297=0,0,IFERROR(INDEX(購買率算出!$P$6:$P$3005,MATCH($A6297&amp;"",購買率算出!$C$6:$C$3005,0)),0))</f>
        <v>0</v>
      </c>
    </row>
    <row r="6298" customFormat="false" ht="15" hidden="false" customHeight="false" outlineLevel="0" collapsed="false">
      <c r="A6298" s="24"/>
      <c r="D6298" s="24"/>
      <c r="F6298" s="24"/>
      <c r="K6298" s="9" t="n">
        <f aca="false">IF($A6298="",0,IF(OR(N($D6298)=0,$D6298&amp;""=TOP!$C$5&amp;""),1,0))</f>
        <v>0</v>
      </c>
      <c r="L6298" s="27" t="n">
        <f aca="false">IF($K6298=0,0,IFERROR(INDEX(購買率算出!$P$6:$P$3005,MATCH($A6298&amp;"",購買率算出!$C$6:$C$3005,0)),0))</f>
        <v>0</v>
      </c>
    </row>
    <row r="6299" customFormat="false" ht="15" hidden="false" customHeight="false" outlineLevel="0" collapsed="false">
      <c r="A6299" s="24"/>
      <c r="D6299" s="24"/>
      <c r="F6299" s="24"/>
      <c r="K6299" s="9" t="n">
        <f aca="false">IF($A6299="",0,IF(OR(N($D6299)=0,$D6299&amp;""=TOP!$C$5&amp;""),1,0))</f>
        <v>0</v>
      </c>
      <c r="L6299" s="27" t="n">
        <f aca="false">IF($K6299=0,0,IFERROR(INDEX(購買率算出!$P$6:$P$3005,MATCH($A6299&amp;"",購買率算出!$C$6:$C$3005,0)),0))</f>
        <v>0</v>
      </c>
    </row>
    <row r="6300" customFormat="false" ht="15" hidden="false" customHeight="false" outlineLevel="0" collapsed="false">
      <c r="A6300" s="24"/>
      <c r="D6300" s="24"/>
      <c r="F6300" s="24"/>
      <c r="K6300" s="9" t="n">
        <f aca="false">IF($A6300="",0,IF(OR(N($D6300)=0,$D6300&amp;""=TOP!$C$5&amp;""),1,0))</f>
        <v>0</v>
      </c>
      <c r="L6300" s="27" t="n">
        <f aca="false">IF($K6300=0,0,IFERROR(INDEX(購買率算出!$P$6:$P$3005,MATCH($A6300&amp;"",購買率算出!$C$6:$C$3005,0)),0))</f>
        <v>0</v>
      </c>
    </row>
    <row r="6301" customFormat="false" ht="15" hidden="false" customHeight="false" outlineLevel="0" collapsed="false">
      <c r="A6301" s="24"/>
      <c r="D6301" s="24"/>
      <c r="F6301" s="24"/>
      <c r="K6301" s="9" t="n">
        <f aca="false">IF($A6301="",0,IF(OR(N($D6301)=0,$D6301&amp;""=TOP!$C$5&amp;""),1,0))</f>
        <v>0</v>
      </c>
      <c r="L6301" s="27" t="n">
        <f aca="false">IF($K6301=0,0,IFERROR(INDEX(購買率算出!$P$6:$P$3005,MATCH($A6301&amp;"",購買率算出!$C$6:$C$3005,0)),0))</f>
        <v>0</v>
      </c>
    </row>
    <row r="6302" customFormat="false" ht="15" hidden="false" customHeight="false" outlineLevel="0" collapsed="false">
      <c r="A6302" s="24"/>
      <c r="D6302" s="24"/>
      <c r="F6302" s="24"/>
      <c r="K6302" s="9" t="n">
        <f aca="false">IF($A6302="",0,IF(OR(N($D6302)=0,$D6302&amp;""=TOP!$C$5&amp;""),1,0))</f>
        <v>0</v>
      </c>
      <c r="L6302" s="27" t="n">
        <f aca="false">IF($K6302=0,0,IFERROR(INDEX(購買率算出!$P$6:$P$3005,MATCH($A6302&amp;"",購買率算出!$C$6:$C$3005,0)),0))</f>
        <v>0</v>
      </c>
    </row>
    <row r="6303" customFormat="false" ht="15" hidden="false" customHeight="false" outlineLevel="0" collapsed="false">
      <c r="A6303" s="24"/>
      <c r="D6303" s="24"/>
      <c r="F6303" s="24"/>
      <c r="K6303" s="9" t="n">
        <f aca="false">IF($A6303="",0,IF(OR(N($D6303)=0,$D6303&amp;""=TOP!$C$5&amp;""),1,0))</f>
        <v>0</v>
      </c>
      <c r="L6303" s="27" t="n">
        <f aca="false">IF($K6303=0,0,IFERROR(INDEX(購買率算出!$P$6:$P$3005,MATCH($A6303&amp;"",購買率算出!$C$6:$C$3005,0)),0))</f>
        <v>0</v>
      </c>
    </row>
    <row r="6304" customFormat="false" ht="15" hidden="false" customHeight="false" outlineLevel="0" collapsed="false">
      <c r="A6304" s="24"/>
      <c r="D6304" s="24"/>
      <c r="F6304" s="24"/>
      <c r="K6304" s="9" t="n">
        <f aca="false">IF($A6304="",0,IF(OR(N($D6304)=0,$D6304&amp;""=TOP!$C$5&amp;""),1,0))</f>
        <v>0</v>
      </c>
      <c r="L6304" s="27" t="n">
        <f aca="false">IF($K6304=0,0,IFERROR(INDEX(購買率算出!$P$6:$P$3005,MATCH($A6304&amp;"",購買率算出!$C$6:$C$3005,0)),0))</f>
        <v>0</v>
      </c>
    </row>
    <row r="6305" customFormat="false" ht="15" hidden="false" customHeight="false" outlineLevel="0" collapsed="false">
      <c r="A6305" s="24"/>
      <c r="D6305" s="24"/>
      <c r="F6305" s="24"/>
      <c r="K6305" s="9" t="n">
        <f aca="false">IF($A6305="",0,IF(OR(N($D6305)=0,$D6305&amp;""=TOP!$C$5&amp;""),1,0))</f>
        <v>0</v>
      </c>
      <c r="L6305" s="27" t="n">
        <f aca="false">IF($K6305=0,0,IFERROR(INDEX(購買率算出!$P$6:$P$3005,MATCH($A6305&amp;"",購買率算出!$C$6:$C$3005,0)),0))</f>
        <v>0</v>
      </c>
    </row>
    <row r="6306" customFormat="false" ht="15" hidden="false" customHeight="false" outlineLevel="0" collapsed="false">
      <c r="A6306" s="24"/>
      <c r="D6306" s="24"/>
      <c r="F6306" s="24"/>
      <c r="K6306" s="9" t="n">
        <f aca="false">IF($A6306="",0,IF(OR(N($D6306)=0,$D6306&amp;""=TOP!$C$5&amp;""),1,0))</f>
        <v>0</v>
      </c>
      <c r="L6306" s="27" t="n">
        <f aca="false">IF($K6306=0,0,IFERROR(INDEX(購買率算出!$P$6:$P$3005,MATCH($A6306&amp;"",購買率算出!$C$6:$C$3005,0)),0))</f>
        <v>0</v>
      </c>
    </row>
    <row r="6307" customFormat="false" ht="15" hidden="false" customHeight="false" outlineLevel="0" collapsed="false">
      <c r="A6307" s="24"/>
      <c r="D6307" s="24"/>
      <c r="F6307" s="24"/>
      <c r="K6307" s="9" t="n">
        <f aca="false">IF($A6307="",0,IF(OR(N($D6307)=0,$D6307&amp;""=TOP!$C$5&amp;""),1,0))</f>
        <v>0</v>
      </c>
      <c r="L6307" s="27" t="n">
        <f aca="false">IF($K6307=0,0,IFERROR(INDEX(購買率算出!$P$6:$P$3005,MATCH($A6307&amp;"",購買率算出!$C$6:$C$3005,0)),0))</f>
        <v>0</v>
      </c>
    </row>
    <row r="6308" customFormat="false" ht="15" hidden="false" customHeight="false" outlineLevel="0" collapsed="false">
      <c r="A6308" s="24"/>
      <c r="D6308" s="24"/>
      <c r="F6308" s="24"/>
      <c r="K6308" s="9" t="n">
        <f aca="false">IF($A6308="",0,IF(OR(N($D6308)=0,$D6308&amp;""=TOP!$C$5&amp;""),1,0))</f>
        <v>0</v>
      </c>
      <c r="L6308" s="27" t="n">
        <f aca="false">IF($K6308=0,0,IFERROR(INDEX(購買率算出!$P$6:$P$3005,MATCH($A6308&amp;"",購買率算出!$C$6:$C$3005,0)),0))</f>
        <v>0</v>
      </c>
    </row>
    <row r="6309" customFormat="false" ht="15" hidden="false" customHeight="false" outlineLevel="0" collapsed="false">
      <c r="A6309" s="24"/>
      <c r="D6309" s="24"/>
      <c r="F6309" s="24"/>
      <c r="K6309" s="9" t="n">
        <f aca="false">IF($A6309="",0,IF(OR(N($D6309)=0,$D6309&amp;""=TOP!$C$5&amp;""),1,0))</f>
        <v>0</v>
      </c>
      <c r="L6309" s="27" t="n">
        <f aca="false">IF($K6309=0,0,IFERROR(INDEX(購買率算出!$P$6:$P$3005,MATCH($A6309&amp;"",購買率算出!$C$6:$C$3005,0)),0))</f>
        <v>0</v>
      </c>
    </row>
    <row r="6310" customFormat="false" ht="15" hidden="false" customHeight="false" outlineLevel="0" collapsed="false">
      <c r="A6310" s="24"/>
      <c r="D6310" s="24"/>
      <c r="F6310" s="24"/>
      <c r="K6310" s="9" t="n">
        <f aca="false">IF($A6310="",0,IF(OR(N($D6310)=0,$D6310&amp;""=TOP!$C$5&amp;""),1,0))</f>
        <v>0</v>
      </c>
      <c r="L6310" s="27" t="n">
        <f aca="false">IF($K6310=0,0,IFERROR(INDEX(購買率算出!$P$6:$P$3005,MATCH($A6310&amp;"",購買率算出!$C$6:$C$3005,0)),0))</f>
        <v>0</v>
      </c>
    </row>
    <row r="6311" customFormat="false" ht="15" hidden="false" customHeight="false" outlineLevel="0" collapsed="false">
      <c r="A6311" s="24"/>
      <c r="D6311" s="24"/>
      <c r="F6311" s="24"/>
      <c r="K6311" s="9" t="n">
        <f aca="false">IF($A6311="",0,IF(OR(N($D6311)=0,$D6311&amp;""=TOP!$C$5&amp;""),1,0))</f>
        <v>0</v>
      </c>
      <c r="L6311" s="27" t="n">
        <f aca="false">IF($K6311=0,0,IFERROR(INDEX(購買率算出!$P$6:$P$3005,MATCH($A6311&amp;"",購買率算出!$C$6:$C$3005,0)),0))</f>
        <v>0</v>
      </c>
    </row>
    <row r="6312" customFormat="false" ht="15" hidden="false" customHeight="false" outlineLevel="0" collapsed="false">
      <c r="A6312" s="24"/>
      <c r="D6312" s="24"/>
      <c r="F6312" s="24"/>
      <c r="K6312" s="9" t="n">
        <f aca="false">IF($A6312="",0,IF(OR(N($D6312)=0,$D6312&amp;""=TOP!$C$5&amp;""),1,0))</f>
        <v>0</v>
      </c>
      <c r="L6312" s="27" t="n">
        <f aca="false">IF($K6312=0,0,IFERROR(INDEX(購買率算出!$P$6:$P$3005,MATCH($A6312&amp;"",購買率算出!$C$6:$C$3005,0)),0))</f>
        <v>0</v>
      </c>
    </row>
    <row r="6313" customFormat="false" ht="15" hidden="false" customHeight="false" outlineLevel="0" collapsed="false">
      <c r="A6313" s="24"/>
      <c r="D6313" s="24"/>
      <c r="F6313" s="24"/>
      <c r="K6313" s="9" t="n">
        <f aca="false">IF($A6313="",0,IF(OR(N($D6313)=0,$D6313&amp;""=TOP!$C$5&amp;""),1,0))</f>
        <v>0</v>
      </c>
      <c r="L6313" s="27" t="n">
        <f aca="false">IF($K6313=0,0,IFERROR(INDEX(購買率算出!$P$6:$P$3005,MATCH($A6313&amp;"",購買率算出!$C$6:$C$3005,0)),0))</f>
        <v>0</v>
      </c>
    </row>
    <row r="6314" customFormat="false" ht="15" hidden="false" customHeight="false" outlineLevel="0" collapsed="false">
      <c r="A6314" s="24"/>
      <c r="D6314" s="24"/>
      <c r="F6314" s="24"/>
      <c r="K6314" s="9" t="n">
        <f aca="false">IF($A6314="",0,IF(OR(N($D6314)=0,$D6314&amp;""=TOP!$C$5&amp;""),1,0))</f>
        <v>0</v>
      </c>
      <c r="L6314" s="27" t="n">
        <f aca="false">IF($K6314=0,0,IFERROR(INDEX(購買率算出!$P$6:$P$3005,MATCH($A6314&amp;"",購買率算出!$C$6:$C$3005,0)),0))</f>
        <v>0</v>
      </c>
    </row>
    <row r="6315" customFormat="false" ht="15" hidden="false" customHeight="false" outlineLevel="0" collapsed="false">
      <c r="A6315" s="24"/>
      <c r="D6315" s="24"/>
      <c r="F6315" s="24"/>
      <c r="K6315" s="9" t="n">
        <f aca="false">IF($A6315="",0,IF(OR(N($D6315)=0,$D6315&amp;""=TOP!$C$5&amp;""),1,0))</f>
        <v>0</v>
      </c>
      <c r="L6315" s="27" t="n">
        <f aca="false">IF($K6315=0,0,IFERROR(INDEX(購買率算出!$P$6:$P$3005,MATCH($A6315&amp;"",購買率算出!$C$6:$C$3005,0)),0))</f>
        <v>0</v>
      </c>
    </row>
    <row r="6316" customFormat="false" ht="15" hidden="false" customHeight="false" outlineLevel="0" collapsed="false">
      <c r="A6316" s="24"/>
      <c r="D6316" s="24"/>
      <c r="F6316" s="24"/>
      <c r="K6316" s="9" t="n">
        <f aca="false">IF($A6316="",0,IF(OR(N($D6316)=0,$D6316&amp;""=TOP!$C$5&amp;""),1,0))</f>
        <v>0</v>
      </c>
      <c r="L6316" s="27" t="n">
        <f aca="false">IF($K6316=0,0,IFERROR(INDEX(購買率算出!$P$6:$P$3005,MATCH($A6316&amp;"",購買率算出!$C$6:$C$3005,0)),0))</f>
        <v>0</v>
      </c>
    </row>
    <row r="6317" customFormat="false" ht="15" hidden="false" customHeight="false" outlineLevel="0" collapsed="false">
      <c r="A6317" s="24"/>
      <c r="D6317" s="24"/>
      <c r="F6317" s="24"/>
      <c r="K6317" s="9" t="n">
        <f aca="false">IF($A6317="",0,IF(OR(N($D6317)=0,$D6317&amp;""=TOP!$C$5&amp;""),1,0))</f>
        <v>0</v>
      </c>
      <c r="L6317" s="27" t="n">
        <f aca="false">IF($K6317=0,0,IFERROR(INDEX(購買率算出!$P$6:$P$3005,MATCH($A6317&amp;"",購買率算出!$C$6:$C$3005,0)),0))</f>
        <v>0</v>
      </c>
    </row>
    <row r="6318" customFormat="false" ht="15" hidden="false" customHeight="false" outlineLevel="0" collapsed="false">
      <c r="A6318" s="24"/>
      <c r="D6318" s="24"/>
      <c r="F6318" s="24"/>
      <c r="K6318" s="9" t="n">
        <f aca="false">IF($A6318="",0,IF(OR(N($D6318)=0,$D6318&amp;""=TOP!$C$5&amp;""),1,0))</f>
        <v>0</v>
      </c>
      <c r="L6318" s="27" t="n">
        <f aca="false">IF($K6318=0,0,IFERROR(INDEX(購買率算出!$P$6:$P$3005,MATCH($A6318&amp;"",購買率算出!$C$6:$C$3005,0)),0))</f>
        <v>0</v>
      </c>
    </row>
    <row r="6319" customFormat="false" ht="15" hidden="false" customHeight="false" outlineLevel="0" collapsed="false">
      <c r="A6319" s="24"/>
      <c r="D6319" s="24"/>
      <c r="F6319" s="24"/>
      <c r="K6319" s="9" t="n">
        <f aca="false">IF($A6319="",0,IF(OR(N($D6319)=0,$D6319&amp;""=TOP!$C$5&amp;""),1,0))</f>
        <v>0</v>
      </c>
      <c r="L6319" s="27" t="n">
        <f aca="false">IF($K6319=0,0,IFERROR(INDEX(購買率算出!$P$6:$P$3005,MATCH($A6319&amp;"",購買率算出!$C$6:$C$3005,0)),0))</f>
        <v>0</v>
      </c>
    </row>
    <row r="6320" customFormat="false" ht="15" hidden="false" customHeight="false" outlineLevel="0" collapsed="false">
      <c r="A6320" s="24"/>
      <c r="D6320" s="24"/>
      <c r="F6320" s="24"/>
      <c r="K6320" s="9" t="n">
        <f aca="false">IF($A6320="",0,IF(OR(N($D6320)=0,$D6320&amp;""=TOP!$C$5&amp;""),1,0))</f>
        <v>0</v>
      </c>
      <c r="L6320" s="27" t="n">
        <f aca="false">IF($K6320=0,0,IFERROR(INDEX(購買率算出!$P$6:$P$3005,MATCH($A6320&amp;"",購買率算出!$C$6:$C$3005,0)),0))</f>
        <v>0</v>
      </c>
    </row>
    <row r="6321" customFormat="false" ht="15" hidden="false" customHeight="false" outlineLevel="0" collapsed="false">
      <c r="A6321" s="24"/>
      <c r="D6321" s="24"/>
      <c r="F6321" s="24"/>
      <c r="K6321" s="9" t="n">
        <f aca="false">IF($A6321="",0,IF(OR(N($D6321)=0,$D6321&amp;""=TOP!$C$5&amp;""),1,0))</f>
        <v>0</v>
      </c>
      <c r="L6321" s="27" t="n">
        <f aca="false">IF($K6321=0,0,IFERROR(INDEX(購買率算出!$P$6:$P$3005,MATCH($A6321&amp;"",購買率算出!$C$6:$C$3005,0)),0))</f>
        <v>0</v>
      </c>
    </row>
    <row r="6322" customFormat="false" ht="15" hidden="false" customHeight="false" outlineLevel="0" collapsed="false">
      <c r="A6322" s="24"/>
      <c r="D6322" s="24"/>
      <c r="F6322" s="24"/>
      <c r="K6322" s="9" t="n">
        <f aca="false">IF($A6322="",0,IF(OR(N($D6322)=0,$D6322&amp;""=TOP!$C$5&amp;""),1,0))</f>
        <v>0</v>
      </c>
      <c r="L6322" s="27" t="n">
        <f aca="false">IF($K6322=0,0,IFERROR(INDEX(購買率算出!$P$6:$P$3005,MATCH($A6322&amp;"",購買率算出!$C$6:$C$3005,0)),0))</f>
        <v>0</v>
      </c>
    </row>
    <row r="6323" customFormat="false" ht="15" hidden="false" customHeight="false" outlineLevel="0" collapsed="false">
      <c r="A6323" s="24"/>
      <c r="D6323" s="24"/>
      <c r="F6323" s="24"/>
      <c r="K6323" s="9" t="n">
        <f aca="false">IF($A6323="",0,IF(OR(N($D6323)=0,$D6323&amp;""=TOP!$C$5&amp;""),1,0))</f>
        <v>0</v>
      </c>
      <c r="L6323" s="27" t="n">
        <f aca="false">IF($K6323=0,0,IFERROR(INDEX(購買率算出!$P$6:$P$3005,MATCH($A6323&amp;"",購買率算出!$C$6:$C$3005,0)),0))</f>
        <v>0</v>
      </c>
    </row>
    <row r="6324" customFormat="false" ht="15" hidden="false" customHeight="false" outlineLevel="0" collapsed="false">
      <c r="A6324" s="24"/>
      <c r="D6324" s="24"/>
      <c r="F6324" s="24"/>
      <c r="K6324" s="9" t="n">
        <f aca="false">IF($A6324="",0,IF(OR(N($D6324)=0,$D6324&amp;""=TOP!$C$5&amp;""),1,0))</f>
        <v>0</v>
      </c>
      <c r="L6324" s="27" t="n">
        <f aca="false">IF($K6324=0,0,IFERROR(INDEX(購買率算出!$P$6:$P$3005,MATCH($A6324&amp;"",購買率算出!$C$6:$C$3005,0)),0))</f>
        <v>0</v>
      </c>
    </row>
    <row r="6325" customFormat="false" ht="15" hidden="false" customHeight="false" outlineLevel="0" collapsed="false">
      <c r="A6325" s="24"/>
      <c r="D6325" s="24"/>
      <c r="F6325" s="24"/>
      <c r="K6325" s="9" t="n">
        <f aca="false">IF($A6325="",0,IF(OR(N($D6325)=0,$D6325&amp;""=TOP!$C$5&amp;""),1,0))</f>
        <v>0</v>
      </c>
      <c r="L6325" s="27" t="n">
        <f aca="false">IF($K6325=0,0,IFERROR(INDEX(購買率算出!$P$6:$P$3005,MATCH($A6325&amp;"",購買率算出!$C$6:$C$3005,0)),0))</f>
        <v>0</v>
      </c>
    </row>
    <row r="6326" customFormat="false" ht="15" hidden="false" customHeight="false" outlineLevel="0" collapsed="false">
      <c r="A6326" s="24"/>
      <c r="D6326" s="24"/>
      <c r="F6326" s="24"/>
      <c r="K6326" s="9" t="n">
        <f aca="false">IF($A6326="",0,IF(OR(N($D6326)=0,$D6326&amp;""=TOP!$C$5&amp;""),1,0))</f>
        <v>0</v>
      </c>
      <c r="L6326" s="27" t="n">
        <f aca="false">IF($K6326=0,0,IFERROR(INDEX(購買率算出!$P$6:$P$3005,MATCH($A6326&amp;"",購買率算出!$C$6:$C$3005,0)),0))</f>
        <v>0</v>
      </c>
    </row>
    <row r="6327" customFormat="false" ht="15" hidden="false" customHeight="false" outlineLevel="0" collapsed="false">
      <c r="A6327" s="24"/>
      <c r="D6327" s="24"/>
      <c r="F6327" s="24"/>
      <c r="K6327" s="9" t="n">
        <f aca="false">IF($A6327="",0,IF(OR(N($D6327)=0,$D6327&amp;""=TOP!$C$5&amp;""),1,0))</f>
        <v>0</v>
      </c>
      <c r="L6327" s="27" t="n">
        <f aca="false">IF($K6327=0,0,IFERROR(INDEX(購買率算出!$P$6:$P$3005,MATCH($A6327&amp;"",購買率算出!$C$6:$C$3005,0)),0))</f>
        <v>0</v>
      </c>
    </row>
    <row r="6328" customFormat="false" ht="15" hidden="false" customHeight="false" outlineLevel="0" collapsed="false">
      <c r="A6328" s="24"/>
      <c r="D6328" s="24"/>
      <c r="F6328" s="24"/>
      <c r="K6328" s="9" t="n">
        <f aca="false">IF($A6328="",0,IF(OR(N($D6328)=0,$D6328&amp;""=TOP!$C$5&amp;""),1,0))</f>
        <v>0</v>
      </c>
      <c r="L6328" s="27" t="n">
        <f aca="false">IF($K6328=0,0,IFERROR(INDEX(購買率算出!$P$6:$P$3005,MATCH($A6328&amp;"",購買率算出!$C$6:$C$3005,0)),0))</f>
        <v>0</v>
      </c>
    </row>
    <row r="6329" customFormat="false" ht="15" hidden="false" customHeight="false" outlineLevel="0" collapsed="false">
      <c r="A6329" s="24"/>
      <c r="D6329" s="24"/>
      <c r="F6329" s="24"/>
      <c r="K6329" s="9" t="n">
        <f aca="false">IF($A6329="",0,IF(OR(N($D6329)=0,$D6329&amp;""=TOP!$C$5&amp;""),1,0))</f>
        <v>0</v>
      </c>
      <c r="L6329" s="27" t="n">
        <f aca="false">IF($K6329=0,0,IFERROR(INDEX(購買率算出!$P$6:$P$3005,MATCH($A6329&amp;"",購買率算出!$C$6:$C$3005,0)),0))</f>
        <v>0</v>
      </c>
    </row>
    <row r="6330" customFormat="false" ht="15" hidden="false" customHeight="false" outlineLevel="0" collapsed="false">
      <c r="A6330" s="24"/>
      <c r="D6330" s="24"/>
      <c r="F6330" s="24"/>
      <c r="K6330" s="9" t="n">
        <f aca="false">IF($A6330="",0,IF(OR(N($D6330)=0,$D6330&amp;""=TOP!$C$5&amp;""),1,0))</f>
        <v>0</v>
      </c>
      <c r="L6330" s="27" t="n">
        <f aca="false">IF($K6330=0,0,IFERROR(INDEX(購買率算出!$P$6:$P$3005,MATCH($A6330&amp;"",購買率算出!$C$6:$C$3005,0)),0))</f>
        <v>0</v>
      </c>
    </row>
    <row r="6331" customFormat="false" ht="15" hidden="false" customHeight="false" outlineLevel="0" collapsed="false">
      <c r="A6331" s="24"/>
      <c r="D6331" s="24"/>
      <c r="F6331" s="24"/>
      <c r="K6331" s="9" t="n">
        <f aca="false">IF($A6331="",0,IF(OR(N($D6331)=0,$D6331&amp;""=TOP!$C$5&amp;""),1,0))</f>
        <v>0</v>
      </c>
      <c r="L6331" s="27" t="n">
        <f aca="false">IF($K6331=0,0,IFERROR(INDEX(購買率算出!$P$6:$P$3005,MATCH($A6331&amp;"",購買率算出!$C$6:$C$3005,0)),0))</f>
        <v>0</v>
      </c>
    </row>
    <row r="6332" customFormat="false" ht="15" hidden="false" customHeight="false" outlineLevel="0" collapsed="false">
      <c r="A6332" s="24"/>
      <c r="D6332" s="24"/>
      <c r="F6332" s="24"/>
      <c r="K6332" s="9" t="n">
        <f aca="false">IF($A6332="",0,IF(OR(N($D6332)=0,$D6332&amp;""=TOP!$C$5&amp;""),1,0))</f>
        <v>0</v>
      </c>
      <c r="L6332" s="27" t="n">
        <f aca="false">IF($K6332=0,0,IFERROR(INDEX(購買率算出!$P$6:$P$3005,MATCH($A6332&amp;"",購買率算出!$C$6:$C$3005,0)),0))</f>
        <v>0</v>
      </c>
    </row>
    <row r="6333" customFormat="false" ht="15" hidden="false" customHeight="false" outlineLevel="0" collapsed="false">
      <c r="A6333" s="24"/>
      <c r="D6333" s="24"/>
      <c r="F6333" s="24"/>
      <c r="K6333" s="9" t="n">
        <f aca="false">IF($A6333="",0,IF(OR(N($D6333)=0,$D6333&amp;""=TOP!$C$5&amp;""),1,0))</f>
        <v>0</v>
      </c>
      <c r="L6333" s="27" t="n">
        <f aca="false">IF($K6333=0,0,IFERROR(INDEX(購買率算出!$P$6:$P$3005,MATCH($A6333&amp;"",購買率算出!$C$6:$C$3005,0)),0))</f>
        <v>0</v>
      </c>
    </row>
    <row r="6334" customFormat="false" ht="15" hidden="false" customHeight="false" outlineLevel="0" collapsed="false">
      <c r="A6334" s="24"/>
      <c r="D6334" s="24"/>
      <c r="F6334" s="24"/>
      <c r="K6334" s="9" t="n">
        <f aca="false">IF($A6334="",0,IF(OR(N($D6334)=0,$D6334&amp;""=TOP!$C$5&amp;""),1,0))</f>
        <v>0</v>
      </c>
      <c r="L6334" s="27" t="n">
        <f aca="false">IF($K6334=0,0,IFERROR(INDEX(購買率算出!$P$6:$P$3005,MATCH($A6334&amp;"",購買率算出!$C$6:$C$3005,0)),0))</f>
        <v>0</v>
      </c>
    </row>
    <row r="6335" customFormat="false" ht="15" hidden="false" customHeight="false" outlineLevel="0" collapsed="false">
      <c r="A6335" s="24"/>
      <c r="D6335" s="24"/>
      <c r="F6335" s="24"/>
      <c r="K6335" s="9" t="n">
        <f aca="false">IF($A6335="",0,IF(OR(N($D6335)=0,$D6335&amp;""=TOP!$C$5&amp;""),1,0))</f>
        <v>0</v>
      </c>
      <c r="L6335" s="27" t="n">
        <f aca="false">IF($K6335=0,0,IFERROR(INDEX(購買率算出!$P$6:$P$3005,MATCH($A6335&amp;"",購買率算出!$C$6:$C$3005,0)),0))</f>
        <v>0</v>
      </c>
    </row>
    <row r="6336" customFormat="false" ht="15" hidden="false" customHeight="false" outlineLevel="0" collapsed="false">
      <c r="A6336" s="24"/>
      <c r="D6336" s="24"/>
      <c r="F6336" s="24"/>
      <c r="K6336" s="9" t="n">
        <f aca="false">IF($A6336="",0,IF(OR(N($D6336)=0,$D6336&amp;""=TOP!$C$5&amp;""),1,0))</f>
        <v>0</v>
      </c>
      <c r="L6336" s="27" t="n">
        <f aca="false">IF($K6336=0,0,IFERROR(INDEX(購買率算出!$P$6:$P$3005,MATCH($A6336&amp;"",購買率算出!$C$6:$C$3005,0)),0))</f>
        <v>0</v>
      </c>
    </row>
    <row r="6337" customFormat="false" ht="15" hidden="false" customHeight="false" outlineLevel="0" collapsed="false">
      <c r="A6337" s="24"/>
      <c r="D6337" s="24"/>
      <c r="F6337" s="24"/>
      <c r="K6337" s="9" t="n">
        <f aca="false">IF($A6337="",0,IF(OR(N($D6337)=0,$D6337&amp;""=TOP!$C$5&amp;""),1,0))</f>
        <v>0</v>
      </c>
      <c r="L6337" s="27" t="n">
        <f aca="false">IF($K6337=0,0,IFERROR(INDEX(購買率算出!$P$6:$P$3005,MATCH($A6337&amp;"",購買率算出!$C$6:$C$3005,0)),0))</f>
        <v>0</v>
      </c>
    </row>
    <row r="6338" customFormat="false" ht="15" hidden="false" customHeight="false" outlineLevel="0" collapsed="false">
      <c r="A6338" s="24"/>
      <c r="D6338" s="24"/>
      <c r="F6338" s="24"/>
      <c r="K6338" s="9" t="n">
        <f aca="false">IF($A6338="",0,IF(OR(N($D6338)=0,$D6338&amp;""=TOP!$C$5&amp;""),1,0))</f>
        <v>0</v>
      </c>
      <c r="L6338" s="27" t="n">
        <f aca="false">IF($K6338=0,0,IFERROR(INDEX(購買率算出!$P$6:$P$3005,MATCH($A6338&amp;"",購買率算出!$C$6:$C$3005,0)),0))</f>
        <v>0</v>
      </c>
    </row>
    <row r="6339" customFormat="false" ht="15" hidden="false" customHeight="false" outlineLevel="0" collapsed="false">
      <c r="A6339" s="24"/>
      <c r="D6339" s="24"/>
      <c r="F6339" s="24"/>
      <c r="K6339" s="9" t="n">
        <f aca="false">IF($A6339="",0,IF(OR(N($D6339)=0,$D6339&amp;""=TOP!$C$5&amp;""),1,0))</f>
        <v>0</v>
      </c>
      <c r="L6339" s="27" t="n">
        <f aca="false">IF($K6339=0,0,IFERROR(INDEX(購買率算出!$P$6:$P$3005,MATCH($A6339&amp;"",購買率算出!$C$6:$C$3005,0)),0))</f>
        <v>0</v>
      </c>
    </row>
    <row r="6340" customFormat="false" ht="15" hidden="false" customHeight="false" outlineLevel="0" collapsed="false">
      <c r="A6340" s="24"/>
      <c r="D6340" s="24"/>
      <c r="F6340" s="24"/>
      <c r="K6340" s="9" t="n">
        <f aca="false">IF($A6340="",0,IF(OR(N($D6340)=0,$D6340&amp;""=TOP!$C$5&amp;""),1,0))</f>
        <v>0</v>
      </c>
      <c r="L6340" s="27" t="n">
        <f aca="false">IF($K6340=0,0,IFERROR(INDEX(購買率算出!$P$6:$P$3005,MATCH($A6340&amp;"",購買率算出!$C$6:$C$3005,0)),0))</f>
        <v>0</v>
      </c>
    </row>
    <row r="6341" customFormat="false" ht="15" hidden="false" customHeight="false" outlineLevel="0" collapsed="false">
      <c r="A6341" s="24"/>
      <c r="D6341" s="24"/>
      <c r="F6341" s="24"/>
      <c r="K6341" s="9" t="n">
        <f aca="false">IF($A6341="",0,IF(OR(N($D6341)=0,$D6341&amp;""=TOP!$C$5&amp;""),1,0))</f>
        <v>0</v>
      </c>
      <c r="L6341" s="27" t="n">
        <f aca="false">IF($K6341=0,0,IFERROR(INDEX(購買率算出!$P$6:$P$3005,MATCH($A6341&amp;"",購買率算出!$C$6:$C$3005,0)),0))</f>
        <v>0</v>
      </c>
    </row>
    <row r="6342" customFormat="false" ht="15" hidden="false" customHeight="false" outlineLevel="0" collapsed="false">
      <c r="A6342" s="24"/>
      <c r="D6342" s="24"/>
      <c r="F6342" s="24"/>
      <c r="K6342" s="9" t="n">
        <f aca="false">IF($A6342="",0,IF(OR(N($D6342)=0,$D6342&amp;""=TOP!$C$5&amp;""),1,0))</f>
        <v>0</v>
      </c>
      <c r="L6342" s="27" t="n">
        <f aca="false">IF($K6342=0,0,IFERROR(INDEX(購買率算出!$P$6:$P$3005,MATCH($A6342&amp;"",購買率算出!$C$6:$C$3005,0)),0))</f>
        <v>0</v>
      </c>
    </row>
    <row r="6343" customFormat="false" ht="15" hidden="false" customHeight="false" outlineLevel="0" collapsed="false">
      <c r="A6343" s="24"/>
      <c r="D6343" s="24"/>
      <c r="F6343" s="24"/>
      <c r="K6343" s="9" t="n">
        <f aca="false">IF($A6343="",0,IF(OR(N($D6343)=0,$D6343&amp;""=TOP!$C$5&amp;""),1,0))</f>
        <v>0</v>
      </c>
      <c r="L6343" s="27" t="n">
        <f aca="false">IF($K6343=0,0,IFERROR(INDEX(購買率算出!$P$6:$P$3005,MATCH($A6343&amp;"",購買率算出!$C$6:$C$3005,0)),0))</f>
        <v>0</v>
      </c>
    </row>
    <row r="6344" customFormat="false" ht="15" hidden="false" customHeight="false" outlineLevel="0" collapsed="false">
      <c r="A6344" s="24"/>
      <c r="D6344" s="24"/>
      <c r="F6344" s="24"/>
      <c r="K6344" s="9" t="n">
        <f aca="false">IF($A6344="",0,IF(OR(N($D6344)=0,$D6344&amp;""=TOP!$C$5&amp;""),1,0))</f>
        <v>0</v>
      </c>
      <c r="L6344" s="27" t="n">
        <f aca="false">IF($K6344=0,0,IFERROR(INDEX(購買率算出!$P$6:$P$3005,MATCH($A6344&amp;"",購買率算出!$C$6:$C$3005,0)),0))</f>
        <v>0</v>
      </c>
    </row>
    <row r="6345" customFormat="false" ht="15" hidden="false" customHeight="false" outlineLevel="0" collapsed="false">
      <c r="A6345" s="24"/>
      <c r="D6345" s="24"/>
      <c r="F6345" s="24"/>
      <c r="K6345" s="9" t="n">
        <f aca="false">IF($A6345="",0,IF(OR(N($D6345)=0,$D6345&amp;""=TOP!$C$5&amp;""),1,0))</f>
        <v>0</v>
      </c>
      <c r="L6345" s="27" t="n">
        <f aca="false">IF($K6345=0,0,IFERROR(INDEX(購買率算出!$P$6:$P$3005,MATCH($A6345&amp;"",購買率算出!$C$6:$C$3005,0)),0))</f>
        <v>0</v>
      </c>
    </row>
    <row r="6346" customFormat="false" ht="15" hidden="false" customHeight="false" outlineLevel="0" collapsed="false">
      <c r="A6346" s="24"/>
      <c r="D6346" s="24"/>
      <c r="F6346" s="24"/>
      <c r="K6346" s="9" t="n">
        <f aca="false">IF($A6346="",0,IF(OR(N($D6346)=0,$D6346&amp;""=TOP!$C$5&amp;""),1,0))</f>
        <v>0</v>
      </c>
      <c r="L6346" s="27" t="n">
        <f aca="false">IF($K6346=0,0,IFERROR(INDEX(購買率算出!$P$6:$P$3005,MATCH($A6346&amp;"",購買率算出!$C$6:$C$3005,0)),0))</f>
        <v>0</v>
      </c>
    </row>
    <row r="6347" customFormat="false" ht="15" hidden="false" customHeight="false" outlineLevel="0" collapsed="false">
      <c r="A6347" s="24"/>
      <c r="D6347" s="24"/>
      <c r="F6347" s="24"/>
      <c r="K6347" s="9" t="n">
        <f aca="false">IF($A6347="",0,IF(OR(N($D6347)=0,$D6347&amp;""=TOP!$C$5&amp;""),1,0))</f>
        <v>0</v>
      </c>
      <c r="L6347" s="27" t="n">
        <f aca="false">IF($K6347=0,0,IFERROR(INDEX(購買率算出!$P$6:$P$3005,MATCH($A6347&amp;"",購買率算出!$C$6:$C$3005,0)),0))</f>
        <v>0</v>
      </c>
    </row>
    <row r="6348" customFormat="false" ht="15" hidden="false" customHeight="false" outlineLevel="0" collapsed="false">
      <c r="A6348" s="24"/>
      <c r="D6348" s="24"/>
      <c r="F6348" s="24"/>
      <c r="K6348" s="9" t="n">
        <f aca="false">IF($A6348="",0,IF(OR(N($D6348)=0,$D6348&amp;""=TOP!$C$5&amp;""),1,0))</f>
        <v>0</v>
      </c>
      <c r="L6348" s="27" t="n">
        <f aca="false">IF($K6348=0,0,IFERROR(INDEX(購買率算出!$P$6:$P$3005,MATCH($A6348&amp;"",購買率算出!$C$6:$C$3005,0)),0))</f>
        <v>0</v>
      </c>
    </row>
    <row r="6349" customFormat="false" ht="15" hidden="false" customHeight="false" outlineLevel="0" collapsed="false">
      <c r="A6349" s="24"/>
      <c r="D6349" s="24"/>
      <c r="F6349" s="24"/>
      <c r="K6349" s="9" t="n">
        <f aca="false">IF($A6349="",0,IF(OR(N($D6349)=0,$D6349&amp;""=TOP!$C$5&amp;""),1,0))</f>
        <v>0</v>
      </c>
      <c r="L6349" s="27" t="n">
        <f aca="false">IF($K6349=0,0,IFERROR(INDEX(購買率算出!$P$6:$P$3005,MATCH($A6349&amp;"",購買率算出!$C$6:$C$3005,0)),0))</f>
        <v>0</v>
      </c>
    </row>
    <row r="6350" customFormat="false" ht="15" hidden="false" customHeight="false" outlineLevel="0" collapsed="false">
      <c r="A6350" s="24"/>
      <c r="D6350" s="24"/>
      <c r="F6350" s="24"/>
      <c r="K6350" s="9" t="n">
        <f aca="false">IF($A6350="",0,IF(OR(N($D6350)=0,$D6350&amp;""=TOP!$C$5&amp;""),1,0))</f>
        <v>0</v>
      </c>
      <c r="L6350" s="27" t="n">
        <f aca="false">IF($K6350=0,0,IFERROR(INDEX(購買率算出!$P$6:$P$3005,MATCH($A6350&amp;"",購買率算出!$C$6:$C$3005,0)),0))</f>
        <v>0</v>
      </c>
    </row>
    <row r="6351" customFormat="false" ht="15" hidden="false" customHeight="false" outlineLevel="0" collapsed="false">
      <c r="A6351" s="24"/>
      <c r="D6351" s="24"/>
      <c r="F6351" s="24"/>
      <c r="K6351" s="9" t="n">
        <f aca="false">IF($A6351="",0,IF(OR(N($D6351)=0,$D6351&amp;""=TOP!$C$5&amp;""),1,0))</f>
        <v>0</v>
      </c>
      <c r="L6351" s="27" t="n">
        <f aca="false">IF($K6351=0,0,IFERROR(INDEX(購買率算出!$P$6:$P$3005,MATCH($A6351&amp;"",購買率算出!$C$6:$C$3005,0)),0))</f>
        <v>0</v>
      </c>
    </row>
    <row r="6352" customFormat="false" ht="15" hidden="false" customHeight="false" outlineLevel="0" collapsed="false">
      <c r="A6352" s="24"/>
      <c r="D6352" s="24"/>
      <c r="F6352" s="24"/>
      <c r="K6352" s="9" t="n">
        <f aca="false">IF($A6352="",0,IF(OR(N($D6352)=0,$D6352&amp;""=TOP!$C$5&amp;""),1,0))</f>
        <v>0</v>
      </c>
      <c r="L6352" s="27" t="n">
        <f aca="false">IF($K6352=0,0,IFERROR(INDEX(購買率算出!$P$6:$P$3005,MATCH($A6352&amp;"",購買率算出!$C$6:$C$3005,0)),0))</f>
        <v>0</v>
      </c>
    </row>
    <row r="6353" customFormat="false" ht="15" hidden="false" customHeight="false" outlineLevel="0" collapsed="false">
      <c r="A6353" s="24"/>
      <c r="D6353" s="24"/>
      <c r="F6353" s="24"/>
      <c r="K6353" s="9" t="n">
        <f aca="false">IF($A6353="",0,IF(OR(N($D6353)=0,$D6353&amp;""=TOP!$C$5&amp;""),1,0))</f>
        <v>0</v>
      </c>
      <c r="L6353" s="27" t="n">
        <f aca="false">IF($K6353=0,0,IFERROR(INDEX(購買率算出!$P$6:$P$3005,MATCH($A6353&amp;"",購買率算出!$C$6:$C$3005,0)),0))</f>
        <v>0</v>
      </c>
    </row>
    <row r="6354" customFormat="false" ht="15" hidden="false" customHeight="false" outlineLevel="0" collapsed="false">
      <c r="A6354" s="24"/>
      <c r="D6354" s="24"/>
      <c r="F6354" s="24"/>
      <c r="K6354" s="9" t="n">
        <f aca="false">IF($A6354="",0,IF(OR(N($D6354)=0,$D6354&amp;""=TOP!$C$5&amp;""),1,0))</f>
        <v>0</v>
      </c>
      <c r="L6354" s="27" t="n">
        <f aca="false">IF($K6354=0,0,IFERROR(INDEX(購買率算出!$P$6:$P$3005,MATCH($A6354&amp;"",購買率算出!$C$6:$C$3005,0)),0))</f>
        <v>0</v>
      </c>
    </row>
    <row r="6355" customFormat="false" ht="15" hidden="false" customHeight="false" outlineLevel="0" collapsed="false">
      <c r="A6355" s="24"/>
      <c r="D6355" s="24"/>
      <c r="F6355" s="24"/>
      <c r="K6355" s="9" t="n">
        <f aca="false">IF($A6355="",0,IF(OR(N($D6355)=0,$D6355&amp;""=TOP!$C$5&amp;""),1,0))</f>
        <v>0</v>
      </c>
      <c r="L6355" s="27" t="n">
        <f aca="false">IF($K6355=0,0,IFERROR(INDEX(購買率算出!$P$6:$P$3005,MATCH($A6355&amp;"",購買率算出!$C$6:$C$3005,0)),0))</f>
        <v>0</v>
      </c>
    </row>
    <row r="6356" customFormat="false" ht="15" hidden="false" customHeight="false" outlineLevel="0" collapsed="false">
      <c r="A6356" s="24"/>
      <c r="D6356" s="24"/>
      <c r="F6356" s="24"/>
      <c r="K6356" s="9" t="n">
        <f aca="false">IF($A6356="",0,IF(OR(N($D6356)=0,$D6356&amp;""=TOP!$C$5&amp;""),1,0))</f>
        <v>0</v>
      </c>
      <c r="L6356" s="27" t="n">
        <f aca="false">IF($K6356=0,0,IFERROR(INDEX(購買率算出!$P$6:$P$3005,MATCH($A6356&amp;"",購買率算出!$C$6:$C$3005,0)),0))</f>
        <v>0</v>
      </c>
    </row>
    <row r="6357" customFormat="false" ht="15" hidden="false" customHeight="false" outlineLevel="0" collapsed="false">
      <c r="A6357" s="24"/>
      <c r="D6357" s="24"/>
      <c r="F6357" s="24"/>
      <c r="K6357" s="9" t="n">
        <f aca="false">IF($A6357="",0,IF(OR(N($D6357)=0,$D6357&amp;""=TOP!$C$5&amp;""),1,0))</f>
        <v>0</v>
      </c>
      <c r="L6357" s="27" t="n">
        <f aca="false">IF($K6357=0,0,IFERROR(INDEX(購買率算出!$P$6:$P$3005,MATCH($A6357&amp;"",購買率算出!$C$6:$C$3005,0)),0))</f>
        <v>0</v>
      </c>
    </row>
    <row r="6358" customFormat="false" ht="15" hidden="false" customHeight="false" outlineLevel="0" collapsed="false">
      <c r="A6358" s="24"/>
      <c r="D6358" s="24"/>
      <c r="F6358" s="24"/>
      <c r="K6358" s="9" t="n">
        <f aca="false">IF($A6358="",0,IF(OR(N($D6358)=0,$D6358&amp;""=TOP!$C$5&amp;""),1,0))</f>
        <v>0</v>
      </c>
      <c r="L6358" s="27" t="n">
        <f aca="false">IF($K6358=0,0,IFERROR(INDEX(購買率算出!$P$6:$P$3005,MATCH($A6358&amp;"",購買率算出!$C$6:$C$3005,0)),0))</f>
        <v>0</v>
      </c>
    </row>
    <row r="6359" customFormat="false" ht="15" hidden="false" customHeight="false" outlineLevel="0" collapsed="false">
      <c r="A6359" s="24"/>
      <c r="D6359" s="24"/>
      <c r="F6359" s="24"/>
      <c r="K6359" s="9" t="n">
        <f aca="false">IF($A6359="",0,IF(OR(N($D6359)=0,$D6359&amp;""=TOP!$C$5&amp;""),1,0))</f>
        <v>0</v>
      </c>
      <c r="L6359" s="27" t="n">
        <f aca="false">IF($K6359=0,0,IFERROR(INDEX(購買率算出!$P$6:$P$3005,MATCH($A6359&amp;"",購買率算出!$C$6:$C$3005,0)),0))</f>
        <v>0</v>
      </c>
    </row>
    <row r="6360" customFormat="false" ht="15" hidden="false" customHeight="false" outlineLevel="0" collapsed="false">
      <c r="A6360" s="24"/>
      <c r="D6360" s="24"/>
      <c r="F6360" s="24"/>
      <c r="K6360" s="9" t="n">
        <f aca="false">IF($A6360="",0,IF(OR(N($D6360)=0,$D6360&amp;""=TOP!$C$5&amp;""),1,0))</f>
        <v>0</v>
      </c>
      <c r="L6360" s="27" t="n">
        <f aca="false">IF($K6360=0,0,IFERROR(INDEX(購買率算出!$P$6:$P$3005,MATCH($A6360&amp;"",購買率算出!$C$6:$C$3005,0)),0))</f>
        <v>0</v>
      </c>
    </row>
    <row r="6361" customFormat="false" ht="15" hidden="false" customHeight="false" outlineLevel="0" collapsed="false">
      <c r="A6361" s="24"/>
      <c r="D6361" s="24"/>
      <c r="F6361" s="24"/>
      <c r="K6361" s="9" t="n">
        <f aca="false">IF($A6361="",0,IF(OR(N($D6361)=0,$D6361&amp;""=TOP!$C$5&amp;""),1,0))</f>
        <v>0</v>
      </c>
      <c r="L6361" s="27" t="n">
        <f aca="false">IF($K6361=0,0,IFERROR(INDEX(購買率算出!$P$6:$P$3005,MATCH($A6361&amp;"",購買率算出!$C$6:$C$3005,0)),0))</f>
        <v>0</v>
      </c>
    </row>
    <row r="6362" customFormat="false" ht="15" hidden="false" customHeight="false" outlineLevel="0" collapsed="false">
      <c r="A6362" s="24"/>
      <c r="D6362" s="24"/>
      <c r="F6362" s="24"/>
      <c r="K6362" s="9" t="n">
        <f aca="false">IF($A6362="",0,IF(OR(N($D6362)=0,$D6362&amp;""=TOP!$C$5&amp;""),1,0))</f>
        <v>0</v>
      </c>
      <c r="L6362" s="27" t="n">
        <f aca="false">IF($K6362=0,0,IFERROR(INDEX(購買率算出!$P$6:$P$3005,MATCH($A6362&amp;"",購買率算出!$C$6:$C$3005,0)),0))</f>
        <v>0</v>
      </c>
    </row>
    <row r="6363" customFormat="false" ht="15" hidden="false" customHeight="false" outlineLevel="0" collapsed="false">
      <c r="A6363" s="24"/>
      <c r="D6363" s="24"/>
      <c r="F6363" s="24"/>
      <c r="K6363" s="9" t="n">
        <f aca="false">IF($A6363="",0,IF(OR(N($D6363)=0,$D6363&amp;""=TOP!$C$5&amp;""),1,0))</f>
        <v>0</v>
      </c>
      <c r="L6363" s="27" t="n">
        <f aca="false">IF($K6363=0,0,IFERROR(INDEX(購買率算出!$P$6:$P$3005,MATCH($A6363&amp;"",購買率算出!$C$6:$C$3005,0)),0))</f>
        <v>0</v>
      </c>
    </row>
    <row r="6364" customFormat="false" ht="15" hidden="false" customHeight="false" outlineLevel="0" collapsed="false">
      <c r="A6364" s="24"/>
      <c r="D6364" s="24"/>
      <c r="F6364" s="24"/>
      <c r="K6364" s="9" t="n">
        <f aca="false">IF($A6364="",0,IF(OR(N($D6364)=0,$D6364&amp;""=TOP!$C$5&amp;""),1,0))</f>
        <v>0</v>
      </c>
      <c r="L6364" s="27" t="n">
        <f aca="false">IF($K6364=0,0,IFERROR(INDEX(購買率算出!$P$6:$P$3005,MATCH($A6364&amp;"",購買率算出!$C$6:$C$3005,0)),0))</f>
        <v>0</v>
      </c>
    </row>
    <row r="6365" customFormat="false" ht="15" hidden="false" customHeight="false" outlineLevel="0" collapsed="false">
      <c r="A6365" s="24"/>
      <c r="D6365" s="24"/>
      <c r="F6365" s="24"/>
      <c r="K6365" s="9" t="n">
        <f aca="false">IF($A6365="",0,IF(OR(N($D6365)=0,$D6365&amp;""=TOP!$C$5&amp;""),1,0))</f>
        <v>0</v>
      </c>
      <c r="L6365" s="27" t="n">
        <f aca="false">IF($K6365=0,0,IFERROR(INDEX(購買率算出!$P$6:$P$3005,MATCH($A6365&amp;"",購買率算出!$C$6:$C$3005,0)),0))</f>
        <v>0</v>
      </c>
    </row>
    <row r="6366" customFormat="false" ht="15" hidden="false" customHeight="false" outlineLevel="0" collapsed="false">
      <c r="A6366" s="24"/>
      <c r="D6366" s="24"/>
      <c r="F6366" s="24"/>
      <c r="K6366" s="9" t="n">
        <f aca="false">IF($A6366="",0,IF(OR(N($D6366)=0,$D6366&amp;""=TOP!$C$5&amp;""),1,0))</f>
        <v>0</v>
      </c>
      <c r="L6366" s="27" t="n">
        <f aca="false">IF($K6366=0,0,IFERROR(INDEX(購買率算出!$P$6:$P$3005,MATCH($A6366&amp;"",購買率算出!$C$6:$C$3005,0)),0))</f>
        <v>0</v>
      </c>
    </row>
    <row r="6367" customFormat="false" ht="15" hidden="false" customHeight="false" outlineLevel="0" collapsed="false">
      <c r="A6367" s="24"/>
      <c r="D6367" s="24"/>
      <c r="F6367" s="24"/>
      <c r="K6367" s="9" t="n">
        <f aca="false">IF($A6367="",0,IF(OR(N($D6367)=0,$D6367&amp;""=TOP!$C$5&amp;""),1,0))</f>
        <v>0</v>
      </c>
      <c r="L6367" s="27" t="n">
        <f aca="false">IF($K6367=0,0,IFERROR(INDEX(購買率算出!$P$6:$P$3005,MATCH($A6367&amp;"",購買率算出!$C$6:$C$3005,0)),0))</f>
        <v>0</v>
      </c>
    </row>
    <row r="6368" customFormat="false" ht="15" hidden="false" customHeight="false" outlineLevel="0" collapsed="false">
      <c r="A6368" s="24"/>
      <c r="D6368" s="24"/>
      <c r="F6368" s="24"/>
      <c r="K6368" s="9" t="n">
        <f aca="false">IF($A6368="",0,IF(OR(N($D6368)=0,$D6368&amp;""=TOP!$C$5&amp;""),1,0))</f>
        <v>0</v>
      </c>
      <c r="L6368" s="27" t="n">
        <f aca="false">IF($K6368=0,0,IFERROR(INDEX(購買率算出!$P$6:$P$3005,MATCH($A6368&amp;"",購買率算出!$C$6:$C$3005,0)),0))</f>
        <v>0</v>
      </c>
    </row>
    <row r="6369" customFormat="false" ht="15" hidden="false" customHeight="false" outlineLevel="0" collapsed="false">
      <c r="A6369" s="24"/>
      <c r="D6369" s="24"/>
      <c r="F6369" s="24"/>
      <c r="K6369" s="9" t="n">
        <f aca="false">IF($A6369="",0,IF(OR(N($D6369)=0,$D6369&amp;""=TOP!$C$5&amp;""),1,0))</f>
        <v>0</v>
      </c>
      <c r="L6369" s="27" t="n">
        <f aca="false">IF($K6369=0,0,IFERROR(INDEX(購買率算出!$P$6:$P$3005,MATCH($A6369&amp;"",購買率算出!$C$6:$C$3005,0)),0))</f>
        <v>0</v>
      </c>
    </row>
    <row r="6370" customFormat="false" ht="15" hidden="false" customHeight="false" outlineLevel="0" collapsed="false">
      <c r="A6370" s="24"/>
      <c r="D6370" s="24"/>
      <c r="F6370" s="24"/>
      <c r="K6370" s="9" t="n">
        <f aca="false">IF($A6370="",0,IF(OR(N($D6370)=0,$D6370&amp;""=TOP!$C$5&amp;""),1,0))</f>
        <v>0</v>
      </c>
      <c r="L6370" s="27" t="n">
        <f aca="false">IF($K6370=0,0,IFERROR(INDEX(購買率算出!$P$6:$P$3005,MATCH($A6370&amp;"",購買率算出!$C$6:$C$3005,0)),0))</f>
        <v>0</v>
      </c>
    </row>
    <row r="6371" customFormat="false" ht="15" hidden="false" customHeight="false" outlineLevel="0" collapsed="false">
      <c r="A6371" s="24"/>
      <c r="D6371" s="24"/>
      <c r="F6371" s="24"/>
      <c r="K6371" s="9" t="n">
        <f aca="false">IF($A6371="",0,IF(OR(N($D6371)=0,$D6371&amp;""=TOP!$C$5&amp;""),1,0))</f>
        <v>0</v>
      </c>
      <c r="L6371" s="27" t="n">
        <f aca="false">IF($K6371=0,0,IFERROR(INDEX(購買率算出!$P$6:$P$3005,MATCH($A6371&amp;"",購買率算出!$C$6:$C$3005,0)),0))</f>
        <v>0</v>
      </c>
    </row>
    <row r="6372" customFormat="false" ht="15" hidden="false" customHeight="false" outlineLevel="0" collapsed="false">
      <c r="A6372" s="24"/>
      <c r="D6372" s="24"/>
      <c r="F6372" s="24"/>
      <c r="K6372" s="9" t="n">
        <f aca="false">IF($A6372="",0,IF(OR(N($D6372)=0,$D6372&amp;""=TOP!$C$5&amp;""),1,0))</f>
        <v>0</v>
      </c>
      <c r="L6372" s="27" t="n">
        <f aca="false">IF($K6372=0,0,IFERROR(INDEX(購買率算出!$P$6:$P$3005,MATCH($A6372&amp;"",購買率算出!$C$6:$C$3005,0)),0))</f>
        <v>0</v>
      </c>
    </row>
    <row r="6373" customFormat="false" ht="15" hidden="false" customHeight="false" outlineLevel="0" collapsed="false">
      <c r="A6373" s="24"/>
      <c r="D6373" s="24"/>
      <c r="F6373" s="24"/>
      <c r="K6373" s="9" t="n">
        <f aca="false">IF($A6373="",0,IF(OR(N($D6373)=0,$D6373&amp;""=TOP!$C$5&amp;""),1,0))</f>
        <v>0</v>
      </c>
      <c r="L6373" s="27" t="n">
        <f aca="false">IF($K6373=0,0,IFERROR(INDEX(購買率算出!$P$6:$P$3005,MATCH($A6373&amp;"",購買率算出!$C$6:$C$3005,0)),0))</f>
        <v>0</v>
      </c>
    </row>
    <row r="6374" customFormat="false" ht="15" hidden="false" customHeight="false" outlineLevel="0" collapsed="false">
      <c r="A6374" s="24"/>
      <c r="D6374" s="24"/>
      <c r="F6374" s="24"/>
      <c r="K6374" s="9" t="n">
        <f aca="false">IF($A6374="",0,IF(OR(N($D6374)=0,$D6374&amp;""=TOP!$C$5&amp;""),1,0))</f>
        <v>0</v>
      </c>
      <c r="L6374" s="27" t="n">
        <f aca="false">IF($K6374=0,0,IFERROR(INDEX(購買率算出!$P$6:$P$3005,MATCH($A6374&amp;"",購買率算出!$C$6:$C$3005,0)),0))</f>
        <v>0</v>
      </c>
    </row>
    <row r="6375" customFormat="false" ht="15" hidden="false" customHeight="false" outlineLevel="0" collapsed="false">
      <c r="A6375" s="24"/>
      <c r="D6375" s="24"/>
      <c r="F6375" s="24"/>
      <c r="K6375" s="9" t="n">
        <f aca="false">IF($A6375="",0,IF(OR(N($D6375)=0,$D6375&amp;""=TOP!$C$5&amp;""),1,0))</f>
        <v>0</v>
      </c>
      <c r="L6375" s="27" t="n">
        <f aca="false">IF($K6375=0,0,IFERROR(INDEX(購買率算出!$P$6:$P$3005,MATCH($A6375&amp;"",購買率算出!$C$6:$C$3005,0)),0))</f>
        <v>0</v>
      </c>
    </row>
    <row r="6376" customFormat="false" ht="15" hidden="false" customHeight="false" outlineLevel="0" collapsed="false">
      <c r="A6376" s="24"/>
      <c r="D6376" s="24"/>
      <c r="F6376" s="24"/>
      <c r="K6376" s="9" t="n">
        <f aca="false">IF($A6376="",0,IF(OR(N($D6376)=0,$D6376&amp;""=TOP!$C$5&amp;""),1,0))</f>
        <v>0</v>
      </c>
      <c r="L6376" s="27" t="n">
        <f aca="false">IF($K6376=0,0,IFERROR(INDEX(購買率算出!$P$6:$P$3005,MATCH($A6376&amp;"",購買率算出!$C$6:$C$3005,0)),0))</f>
        <v>0</v>
      </c>
    </row>
    <row r="6377" customFormat="false" ht="15" hidden="false" customHeight="false" outlineLevel="0" collapsed="false">
      <c r="A6377" s="24"/>
      <c r="D6377" s="24"/>
      <c r="F6377" s="24"/>
      <c r="K6377" s="9" t="n">
        <f aca="false">IF($A6377="",0,IF(OR(N($D6377)=0,$D6377&amp;""=TOP!$C$5&amp;""),1,0))</f>
        <v>0</v>
      </c>
      <c r="L6377" s="27" t="n">
        <f aca="false">IF($K6377=0,0,IFERROR(INDEX(購買率算出!$P$6:$P$3005,MATCH($A6377&amp;"",購買率算出!$C$6:$C$3005,0)),0))</f>
        <v>0</v>
      </c>
    </row>
    <row r="6378" customFormat="false" ht="15" hidden="false" customHeight="false" outlineLevel="0" collapsed="false">
      <c r="A6378" s="24"/>
      <c r="D6378" s="24"/>
      <c r="F6378" s="24"/>
      <c r="K6378" s="9" t="n">
        <f aca="false">IF($A6378="",0,IF(OR(N($D6378)=0,$D6378&amp;""=TOP!$C$5&amp;""),1,0))</f>
        <v>0</v>
      </c>
      <c r="L6378" s="27" t="n">
        <f aca="false">IF($K6378=0,0,IFERROR(INDEX(購買率算出!$P$6:$P$3005,MATCH($A6378&amp;"",購買率算出!$C$6:$C$3005,0)),0))</f>
        <v>0</v>
      </c>
    </row>
    <row r="6379" customFormat="false" ht="15" hidden="false" customHeight="false" outlineLevel="0" collapsed="false">
      <c r="A6379" s="24"/>
      <c r="D6379" s="24"/>
      <c r="F6379" s="24"/>
      <c r="K6379" s="9" t="n">
        <f aca="false">IF($A6379="",0,IF(OR(N($D6379)=0,$D6379&amp;""=TOP!$C$5&amp;""),1,0))</f>
        <v>0</v>
      </c>
      <c r="L6379" s="27" t="n">
        <f aca="false">IF($K6379=0,0,IFERROR(INDEX(購買率算出!$P$6:$P$3005,MATCH($A6379&amp;"",購買率算出!$C$6:$C$3005,0)),0))</f>
        <v>0</v>
      </c>
    </row>
    <row r="6380" customFormat="false" ht="15" hidden="false" customHeight="false" outlineLevel="0" collapsed="false">
      <c r="A6380" s="24"/>
      <c r="D6380" s="24"/>
      <c r="F6380" s="24"/>
      <c r="K6380" s="9" t="n">
        <f aca="false">IF($A6380="",0,IF(OR(N($D6380)=0,$D6380&amp;""=TOP!$C$5&amp;""),1,0))</f>
        <v>0</v>
      </c>
      <c r="L6380" s="27" t="n">
        <f aca="false">IF($K6380=0,0,IFERROR(INDEX(購買率算出!$P$6:$P$3005,MATCH($A6380&amp;"",購買率算出!$C$6:$C$3005,0)),0))</f>
        <v>0</v>
      </c>
    </row>
    <row r="6381" customFormat="false" ht="15" hidden="false" customHeight="false" outlineLevel="0" collapsed="false">
      <c r="A6381" s="24"/>
      <c r="D6381" s="24"/>
      <c r="F6381" s="24"/>
      <c r="K6381" s="9" t="n">
        <f aca="false">IF($A6381="",0,IF(OR(N($D6381)=0,$D6381&amp;""=TOP!$C$5&amp;""),1,0))</f>
        <v>0</v>
      </c>
      <c r="L6381" s="27" t="n">
        <f aca="false">IF($K6381=0,0,IFERROR(INDEX(購買率算出!$P$6:$P$3005,MATCH($A6381&amp;"",購買率算出!$C$6:$C$3005,0)),0))</f>
        <v>0</v>
      </c>
    </row>
    <row r="6382" customFormat="false" ht="15" hidden="false" customHeight="false" outlineLevel="0" collapsed="false">
      <c r="A6382" s="24"/>
      <c r="D6382" s="24"/>
      <c r="F6382" s="24"/>
      <c r="K6382" s="9" t="n">
        <f aca="false">IF($A6382="",0,IF(OR(N($D6382)=0,$D6382&amp;""=TOP!$C$5&amp;""),1,0))</f>
        <v>0</v>
      </c>
      <c r="L6382" s="27" t="n">
        <f aca="false">IF($K6382=0,0,IFERROR(INDEX(購買率算出!$P$6:$P$3005,MATCH($A6382&amp;"",購買率算出!$C$6:$C$3005,0)),0))</f>
        <v>0</v>
      </c>
    </row>
    <row r="6383" customFormat="false" ht="15" hidden="false" customHeight="false" outlineLevel="0" collapsed="false">
      <c r="A6383" s="24"/>
      <c r="D6383" s="24"/>
      <c r="F6383" s="24"/>
      <c r="K6383" s="9" t="n">
        <f aca="false">IF($A6383="",0,IF(OR(N($D6383)=0,$D6383&amp;""=TOP!$C$5&amp;""),1,0))</f>
        <v>0</v>
      </c>
      <c r="L6383" s="27" t="n">
        <f aca="false">IF($K6383=0,0,IFERROR(INDEX(購買率算出!$P$6:$P$3005,MATCH($A6383&amp;"",購買率算出!$C$6:$C$3005,0)),0))</f>
        <v>0</v>
      </c>
    </row>
    <row r="6384" customFormat="false" ht="15" hidden="false" customHeight="false" outlineLevel="0" collapsed="false">
      <c r="A6384" s="24"/>
      <c r="D6384" s="24"/>
      <c r="F6384" s="24"/>
      <c r="K6384" s="9" t="n">
        <f aca="false">IF($A6384="",0,IF(OR(N($D6384)=0,$D6384&amp;""=TOP!$C$5&amp;""),1,0))</f>
        <v>0</v>
      </c>
      <c r="L6384" s="27" t="n">
        <f aca="false">IF($K6384=0,0,IFERROR(INDEX(購買率算出!$P$6:$P$3005,MATCH($A6384&amp;"",購買率算出!$C$6:$C$3005,0)),0))</f>
        <v>0</v>
      </c>
    </row>
    <row r="6385" customFormat="false" ht="15" hidden="false" customHeight="false" outlineLevel="0" collapsed="false">
      <c r="A6385" s="24"/>
      <c r="D6385" s="24"/>
      <c r="F6385" s="24"/>
      <c r="K6385" s="9" t="n">
        <f aca="false">IF($A6385="",0,IF(OR(N($D6385)=0,$D6385&amp;""=TOP!$C$5&amp;""),1,0))</f>
        <v>0</v>
      </c>
      <c r="L6385" s="27" t="n">
        <f aca="false">IF($K6385=0,0,IFERROR(INDEX(購買率算出!$P$6:$P$3005,MATCH($A6385&amp;"",購買率算出!$C$6:$C$3005,0)),0))</f>
        <v>0</v>
      </c>
    </row>
    <row r="6386" customFormat="false" ht="15" hidden="false" customHeight="false" outlineLevel="0" collapsed="false">
      <c r="A6386" s="24"/>
      <c r="D6386" s="24"/>
      <c r="F6386" s="24"/>
      <c r="K6386" s="9" t="n">
        <f aca="false">IF($A6386="",0,IF(OR(N($D6386)=0,$D6386&amp;""=TOP!$C$5&amp;""),1,0))</f>
        <v>0</v>
      </c>
      <c r="L6386" s="27" t="n">
        <f aca="false">IF($K6386=0,0,IFERROR(INDEX(購買率算出!$P$6:$P$3005,MATCH($A6386&amp;"",購買率算出!$C$6:$C$3005,0)),0))</f>
        <v>0</v>
      </c>
    </row>
    <row r="6387" customFormat="false" ht="15" hidden="false" customHeight="false" outlineLevel="0" collapsed="false">
      <c r="A6387" s="24"/>
      <c r="D6387" s="24"/>
      <c r="F6387" s="24"/>
      <c r="K6387" s="9" t="n">
        <f aca="false">IF($A6387="",0,IF(OR(N($D6387)=0,$D6387&amp;""=TOP!$C$5&amp;""),1,0))</f>
        <v>0</v>
      </c>
      <c r="L6387" s="27" t="n">
        <f aca="false">IF($K6387=0,0,IFERROR(INDEX(購買率算出!$P$6:$P$3005,MATCH($A6387&amp;"",購買率算出!$C$6:$C$3005,0)),0))</f>
        <v>0</v>
      </c>
    </row>
    <row r="6388" customFormat="false" ht="15" hidden="false" customHeight="false" outlineLevel="0" collapsed="false">
      <c r="A6388" s="24"/>
      <c r="D6388" s="24"/>
      <c r="F6388" s="24"/>
      <c r="K6388" s="9" t="n">
        <f aca="false">IF($A6388="",0,IF(OR(N($D6388)=0,$D6388&amp;""=TOP!$C$5&amp;""),1,0))</f>
        <v>0</v>
      </c>
      <c r="L6388" s="27" t="n">
        <f aca="false">IF($K6388=0,0,IFERROR(INDEX(購買率算出!$P$6:$P$3005,MATCH($A6388&amp;"",購買率算出!$C$6:$C$3005,0)),0))</f>
        <v>0</v>
      </c>
    </row>
    <row r="6389" customFormat="false" ht="15" hidden="false" customHeight="false" outlineLevel="0" collapsed="false">
      <c r="A6389" s="24"/>
      <c r="D6389" s="24"/>
      <c r="F6389" s="24"/>
      <c r="K6389" s="9" t="n">
        <f aca="false">IF($A6389="",0,IF(OR(N($D6389)=0,$D6389&amp;""=TOP!$C$5&amp;""),1,0))</f>
        <v>0</v>
      </c>
      <c r="L6389" s="27" t="n">
        <f aca="false">IF($K6389=0,0,IFERROR(INDEX(購買率算出!$P$6:$P$3005,MATCH($A6389&amp;"",購買率算出!$C$6:$C$3005,0)),0))</f>
        <v>0</v>
      </c>
    </row>
    <row r="6390" customFormat="false" ht="15" hidden="false" customHeight="false" outlineLevel="0" collapsed="false">
      <c r="A6390" s="24"/>
      <c r="D6390" s="24"/>
      <c r="F6390" s="24"/>
      <c r="K6390" s="9" t="n">
        <f aca="false">IF($A6390="",0,IF(OR(N($D6390)=0,$D6390&amp;""=TOP!$C$5&amp;""),1,0))</f>
        <v>0</v>
      </c>
      <c r="L6390" s="27" t="n">
        <f aca="false">IF($K6390=0,0,IFERROR(INDEX(購買率算出!$P$6:$P$3005,MATCH($A6390&amp;"",購買率算出!$C$6:$C$3005,0)),0))</f>
        <v>0</v>
      </c>
    </row>
    <row r="6391" customFormat="false" ht="15" hidden="false" customHeight="false" outlineLevel="0" collapsed="false">
      <c r="A6391" s="24"/>
      <c r="D6391" s="24"/>
      <c r="F6391" s="24"/>
      <c r="K6391" s="9" t="n">
        <f aca="false">IF($A6391="",0,IF(OR(N($D6391)=0,$D6391&amp;""=TOP!$C$5&amp;""),1,0))</f>
        <v>0</v>
      </c>
      <c r="L6391" s="27" t="n">
        <f aca="false">IF($K6391=0,0,IFERROR(INDEX(購買率算出!$P$6:$P$3005,MATCH($A6391&amp;"",購買率算出!$C$6:$C$3005,0)),0))</f>
        <v>0</v>
      </c>
    </row>
    <row r="6392" customFormat="false" ht="15" hidden="false" customHeight="false" outlineLevel="0" collapsed="false">
      <c r="A6392" s="24"/>
      <c r="D6392" s="24"/>
      <c r="F6392" s="24"/>
      <c r="K6392" s="9" t="n">
        <f aca="false">IF($A6392="",0,IF(OR(N($D6392)=0,$D6392&amp;""=TOP!$C$5&amp;""),1,0))</f>
        <v>0</v>
      </c>
      <c r="L6392" s="27" t="n">
        <f aca="false">IF($K6392=0,0,IFERROR(INDEX(購買率算出!$P$6:$P$3005,MATCH($A6392&amp;"",購買率算出!$C$6:$C$3005,0)),0))</f>
        <v>0</v>
      </c>
    </row>
    <row r="6393" customFormat="false" ht="15" hidden="false" customHeight="false" outlineLevel="0" collapsed="false">
      <c r="A6393" s="24"/>
      <c r="D6393" s="24"/>
      <c r="F6393" s="24"/>
      <c r="K6393" s="9" t="n">
        <f aca="false">IF($A6393="",0,IF(OR(N($D6393)=0,$D6393&amp;""=TOP!$C$5&amp;""),1,0))</f>
        <v>0</v>
      </c>
      <c r="L6393" s="27" t="n">
        <f aca="false">IF($K6393=0,0,IFERROR(INDEX(購買率算出!$P$6:$P$3005,MATCH($A6393&amp;"",購買率算出!$C$6:$C$3005,0)),0))</f>
        <v>0</v>
      </c>
    </row>
    <row r="6394" customFormat="false" ht="15" hidden="false" customHeight="false" outlineLevel="0" collapsed="false">
      <c r="A6394" s="24"/>
      <c r="D6394" s="24"/>
      <c r="F6394" s="24"/>
      <c r="K6394" s="9" t="n">
        <f aca="false">IF($A6394="",0,IF(OR(N($D6394)=0,$D6394&amp;""=TOP!$C$5&amp;""),1,0))</f>
        <v>0</v>
      </c>
      <c r="L6394" s="27" t="n">
        <f aca="false">IF($K6394=0,0,IFERROR(INDEX(購買率算出!$P$6:$P$3005,MATCH($A6394&amp;"",購買率算出!$C$6:$C$3005,0)),0))</f>
        <v>0</v>
      </c>
    </row>
    <row r="6395" customFormat="false" ht="15" hidden="false" customHeight="false" outlineLevel="0" collapsed="false">
      <c r="A6395" s="24"/>
      <c r="D6395" s="24"/>
      <c r="F6395" s="24"/>
      <c r="K6395" s="9" t="n">
        <f aca="false">IF($A6395="",0,IF(OR(N($D6395)=0,$D6395&amp;""=TOP!$C$5&amp;""),1,0))</f>
        <v>0</v>
      </c>
      <c r="L6395" s="27" t="n">
        <f aca="false">IF($K6395=0,0,IFERROR(INDEX(購買率算出!$P$6:$P$3005,MATCH($A6395&amp;"",購買率算出!$C$6:$C$3005,0)),0))</f>
        <v>0</v>
      </c>
    </row>
    <row r="6396" customFormat="false" ht="15" hidden="false" customHeight="false" outlineLevel="0" collapsed="false">
      <c r="A6396" s="24"/>
      <c r="D6396" s="24"/>
      <c r="F6396" s="24"/>
      <c r="K6396" s="9" t="n">
        <f aca="false">IF($A6396="",0,IF(OR(N($D6396)=0,$D6396&amp;""=TOP!$C$5&amp;""),1,0))</f>
        <v>0</v>
      </c>
      <c r="L6396" s="27" t="n">
        <f aca="false">IF($K6396=0,0,IFERROR(INDEX(購買率算出!$P$6:$P$3005,MATCH($A6396&amp;"",購買率算出!$C$6:$C$3005,0)),0))</f>
        <v>0</v>
      </c>
    </row>
    <row r="6397" customFormat="false" ht="15" hidden="false" customHeight="false" outlineLevel="0" collapsed="false">
      <c r="A6397" s="24"/>
      <c r="D6397" s="24"/>
      <c r="F6397" s="24"/>
      <c r="K6397" s="9" t="n">
        <f aca="false">IF($A6397="",0,IF(OR(N($D6397)=0,$D6397&amp;""=TOP!$C$5&amp;""),1,0))</f>
        <v>0</v>
      </c>
      <c r="L6397" s="27" t="n">
        <f aca="false">IF($K6397=0,0,IFERROR(INDEX(購買率算出!$P$6:$P$3005,MATCH($A6397&amp;"",購買率算出!$C$6:$C$3005,0)),0))</f>
        <v>0</v>
      </c>
    </row>
    <row r="6398" customFormat="false" ht="15" hidden="false" customHeight="false" outlineLevel="0" collapsed="false">
      <c r="A6398" s="24"/>
      <c r="D6398" s="24"/>
      <c r="F6398" s="24"/>
      <c r="K6398" s="9" t="n">
        <f aca="false">IF($A6398="",0,IF(OR(N($D6398)=0,$D6398&amp;""=TOP!$C$5&amp;""),1,0))</f>
        <v>0</v>
      </c>
      <c r="L6398" s="27" t="n">
        <f aca="false">IF($K6398=0,0,IFERROR(INDEX(購買率算出!$P$6:$P$3005,MATCH($A6398&amp;"",購買率算出!$C$6:$C$3005,0)),0))</f>
        <v>0</v>
      </c>
    </row>
    <row r="6399" customFormat="false" ht="15" hidden="false" customHeight="false" outlineLevel="0" collapsed="false">
      <c r="A6399" s="24"/>
      <c r="D6399" s="24"/>
      <c r="F6399" s="24"/>
      <c r="K6399" s="9" t="n">
        <f aca="false">IF($A6399="",0,IF(OR(N($D6399)=0,$D6399&amp;""=TOP!$C$5&amp;""),1,0))</f>
        <v>0</v>
      </c>
      <c r="L6399" s="27" t="n">
        <f aca="false">IF($K6399=0,0,IFERROR(INDEX(購買率算出!$P$6:$P$3005,MATCH($A6399&amp;"",購買率算出!$C$6:$C$3005,0)),0))</f>
        <v>0</v>
      </c>
    </row>
    <row r="6400" customFormat="false" ht="15" hidden="false" customHeight="false" outlineLevel="0" collapsed="false">
      <c r="A6400" s="24"/>
      <c r="D6400" s="24"/>
      <c r="F6400" s="24"/>
      <c r="K6400" s="9" t="n">
        <f aca="false">IF($A6400="",0,IF(OR(N($D6400)=0,$D6400&amp;""=TOP!$C$5&amp;""),1,0))</f>
        <v>0</v>
      </c>
      <c r="L6400" s="27" t="n">
        <f aca="false">IF($K6400=0,0,IFERROR(INDEX(購買率算出!$P$6:$P$3005,MATCH($A6400&amp;"",購買率算出!$C$6:$C$3005,0)),0))</f>
        <v>0</v>
      </c>
    </row>
    <row r="6401" customFormat="false" ht="15" hidden="false" customHeight="false" outlineLevel="0" collapsed="false">
      <c r="A6401" s="24"/>
      <c r="D6401" s="24"/>
      <c r="F6401" s="24"/>
      <c r="K6401" s="9" t="n">
        <f aca="false">IF($A6401="",0,IF(OR(N($D6401)=0,$D6401&amp;""=TOP!$C$5&amp;""),1,0))</f>
        <v>0</v>
      </c>
      <c r="L6401" s="27" t="n">
        <f aca="false">IF($K6401=0,0,IFERROR(INDEX(購買率算出!$P$6:$P$3005,MATCH($A6401&amp;"",購買率算出!$C$6:$C$3005,0)),0))</f>
        <v>0</v>
      </c>
    </row>
    <row r="6402" customFormat="false" ht="15" hidden="false" customHeight="false" outlineLevel="0" collapsed="false">
      <c r="A6402" s="24"/>
      <c r="D6402" s="24"/>
      <c r="F6402" s="24"/>
      <c r="K6402" s="9" t="n">
        <f aca="false">IF($A6402="",0,IF(OR(N($D6402)=0,$D6402&amp;""=TOP!$C$5&amp;""),1,0))</f>
        <v>0</v>
      </c>
      <c r="L6402" s="27" t="n">
        <f aca="false">IF($K6402=0,0,IFERROR(INDEX(購買率算出!$P$6:$P$3005,MATCH($A6402&amp;"",購買率算出!$C$6:$C$3005,0)),0))</f>
        <v>0</v>
      </c>
    </row>
    <row r="6403" customFormat="false" ht="15" hidden="false" customHeight="false" outlineLevel="0" collapsed="false">
      <c r="A6403" s="24"/>
      <c r="D6403" s="24"/>
      <c r="F6403" s="24"/>
      <c r="K6403" s="9" t="n">
        <f aca="false">IF($A6403="",0,IF(OR(N($D6403)=0,$D6403&amp;""=TOP!$C$5&amp;""),1,0))</f>
        <v>0</v>
      </c>
      <c r="L6403" s="27" t="n">
        <f aca="false">IF($K6403=0,0,IFERROR(INDEX(購買率算出!$P$6:$P$3005,MATCH($A6403&amp;"",購買率算出!$C$6:$C$3005,0)),0))</f>
        <v>0</v>
      </c>
    </row>
    <row r="6404" customFormat="false" ht="15" hidden="false" customHeight="false" outlineLevel="0" collapsed="false">
      <c r="A6404" s="24"/>
      <c r="D6404" s="24"/>
      <c r="F6404" s="24"/>
      <c r="K6404" s="9" t="n">
        <f aca="false">IF($A6404="",0,IF(OR(N($D6404)=0,$D6404&amp;""=TOP!$C$5&amp;""),1,0))</f>
        <v>0</v>
      </c>
      <c r="L6404" s="27" t="n">
        <f aca="false">IF($K6404=0,0,IFERROR(INDEX(購買率算出!$P$6:$P$3005,MATCH($A6404&amp;"",購買率算出!$C$6:$C$3005,0)),0))</f>
        <v>0</v>
      </c>
    </row>
    <row r="6405" customFormat="false" ht="15" hidden="false" customHeight="false" outlineLevel="0" collapsed="false">
      <c r="A6405" s="24"/>
      <c r="D6405" s="24"/>
      <c r="F6405" s="24"/>
      <c r="K6405" s="9" t="n">
        <f aca="false">IF($A6405="",0,IF(OR(N($D6405)=0,$D6405&amp;""=TOP!$C$5&amp;""),1,0))</f>
        <v>0</v>
      </c>
      <c r="L6405" s="27" t="n">
        <f aca="false">IF($K6405=0,0,IFERROR(INDEX(購買率算出!$P$6:$P$3005,MATCH($A6405&amp;"",購買率算出!$C$6:$C$3005,0)),0))</f>
        <v>0</v>
      </c>
    </row>
    <row r="6406" customFormat="false" ht="15" hidden="false" customHeight="false" outlineLevel="0" collapsed="false">
      <c r="A6406" s="24"/>
      <c r="D6406" s="24"/>
      <c r="F6406" s="24"/>
      <c r="K6406" s="9" t="n">
        <f aca="false">IF($A6406="",0,IF(OR(N($D6406)=0,$D6406&amp;""=TOP!$C$5&amp;""),1,0))</f>
        <v>0</v>
      </c>
      <c r="L6406" s="27" t="n">
        <f aca="false">IF($K6406=0,0,IFERROR(INDEX(購買率算出!$P$6:$P$3005,MATCH($A6406&amp;"",購買率算出!$C$6:$C$3005,0)),0))</f>
        <v>0</v>
      </c>
    </row>
    <row r="6407" customFormat="false" ht="15" hidden="false" customHeight="false" outlineLevel="0" collapsed="false">
      <c r="A6407" s="24"/>
      <c r="D6407" s="24"/>
      <c r="F6407" s="24"/>
      <c r="K6407" s="9" t="n">
        <f aca="false">IF($A6407="",0,IF(OR(N($D6407)=0,$D6407&amp;""=TOP!$C$5&amp;""),1,0))</f>
        <v>0</v>
      </c>
      <c r="L6407" s="27" t="n">
        <f aca="false">IF($K6407=0,0,IFERROR(INDEX(購買率算出!$P$6:$P$3005,MATCH($A6407&amp;"",購買率算出!$C$6:$C$3005,0)),0))</f>
        <v>0</v>
      </c>
    </row>
    <row r="6408" customFormat="false" ht="15" hidden="false" customHeight="false" outlineLevel="0" collapsed="false">
      <c r="A6408" s="24"/>
      <c r="D6408" s="24"/>
      <c r="F6408" s="24"/>
      <c r="K6408" s="9" t="n">
        <f aca="false">IF($A6408="",0,IF(OR(N($D6408)=0,$D6408&amp;""=TOP!$C$5&amp;""),1,0))</f>
        <v>0</v>
      </c>
      <c r="L6408" s="27" t="n">
        <f aca="false">IF($K6408=0,0,IFERROR(INDEX(購買率算出!$P$6:$P$3005,MATCH($A6408&amp;"",購買率算出!$C$6:$C$3005,0)),0))</f>
        <v>0</v>
      </c>
    </row>
    <row r="6409" customFormat="false" ht="15" hidden="false" customHeight="false" outlineLevel="0" collapsed="false">
      <c r="A6409" s="24"/>
      <c r="D6409" s="24"/>
      <c r="F6409" s="24"/>
      <c r="K6409" s="9" t="n">
        <f aca="false">IF($A6409="",0,IF(OR(N($D6409)=0,$D6409&amp;""=TOP!$C$5&amp;""),1,0))</f>
        <v>0</v>
      </c>
      <c r="L6409" s="27" t="n">
        <f aca="false">IF($K6409=0,0,IFERROR(INDEX(購買率算出!$P$6:$P$3005,MATCH($A6409&amp;"",購買率算出!$C$6:$C$3005,0)),0))</f>
        <v>0</v>
      </c>
    </row>
    <row r="6410" customFormat="false" ht="15" hidden="false" customHeight="false" outlineLevel="0" collapsed="false">
      <c r="A6410" s="24"/>
      <c r="D6410" s="24"/>
      <c r="F6410" s="24"/>
      <c r="K6410" s="9" t="n">
        <f aca="false">IF($A6410="",0,IF(OR(N($D6410)=0,$D6410&amp;""=TOP!$C$5&amp;""),1,0))</f>
        <v>0</v>
      </c>
      <c r="L6410" s="27" t="n">
        <f aca="false">IF($K6410=0,0,IFERROR(INDEX(購買率算出!$P$6:$P$3005,MATCH($A6410&amp;"",購買率算出!$C$6:$C$3005,0)),0))</f>
        <v>0</v>
      </c>
    </row>
    <row r="6411" customFormat="false" ht="15" hidden="false" customHeight="false" outlineLevel="0" collapsed="false">
      <c r="A6411" s="24"/>
      <c r="D6411" s="24"/>
      <c r="F6411" s="24"/>
      <c r="K6411" s="9" t="n">
        <f aca="false">IF($A6411="",0,IF(OR(N($D6411)=0,$D6411&amp;""=TOP!$C$5&amp;""),1,0))</f>
        <v>0</v>
      </c>
      <c r="L6411" s="27" t="n">
        <f aca="false">IF($K6411=0,0,IFERROR(INDEX(購買率算出!$P$6:$P$3005,MATCH($A6411&amp;"",購買率算出!$C$6:$C$3005,0)),0))</f>
        <v>0</v>
      </c>
    </row>
    <row r="6412" customFormat="false" ht="15" hidden="false" customHeight="false" outlineLevel="0" collapsed="false">
      <c r="A6412" s="24"/>
      <c r="D6412" s="24"/>
      <c r="F6412" s="24"/>
      <c r="K6412" s="9" t="n">
        <f aca="false">IF($A6412="",0,IF(OR(N($D6412)=0,$D6412&amp;""=TOP!$C$5&amp;""),1,0))</f>
        <v>0</v>
      </c>
      <c r="L6412" s="27" t="n">
        <f aca="false">IF($K6412=0,0,IFERROR(INDEX(購買率算出!$P$6:$P$3005,MATCH($A6412&amp;"",購買率算出!$C$6:$C$3005,0)),0))</f>
        <v>0</v>
      </c>
    </row>
    <row r="6413" customFormat="false" ht="15" hidden="false" customHeight="false" outlineLevel="0" collapsed="false">
      <c r="A6413" s="24"/>
      <c r="D6413" s="24"/>
      <c r="F6413" s="24"/>
      <c r="K6413" s="9" t="n">
        <f aca="false">IF($A6413="",0,IF(OR(N($D6413)=0,$D6413&amp;""=TOP!$C$5&amp;""),1,0))</f>
        <v>0</v>
      </c>
      <c r="L6413" s="27" t="n">
        <f aca="false">IF($K6413=0,0,IFERROR(INDEX(購買率算出!$P$6:$P$3005,MATCH($A6413&amp;"",購買率算出!$C$6:$C$3005,0)),0))</f>
        <v>0</v>
      </c>
    </row>
    <row r="6414" customFormat="false" ht="15" hidden="false" customHeight="false" outlineLevel="0" collapsed="false">
      <c r="A6414" s="24"/>
      <c r="D6414" s="24"/>
      <c r="F6414" s="24"/>
      <c r="K6414" s="9" t="n">
        <f aca="false">IF($A6414="",0,IF(OR(N($D6414)=0,$D6414&amp;""=TOP!$C$5&amp;""),1,0))</f>
        <v>0</v>
      </c>
      <c r="L6414" s="27" t="n">
        <f aca="false">IF($K6414=0,0,IFERROR(INDEX(購買率算出!$P$6:$P$3005,MATCH($A6414&amp;"",購買率算出!$C$6:$C$3005,0)),0))</f>
        <v>0</v>
      </c>
    </row>
    <row r="6415" customFormat="false" ht="15" hidden="false" customHeight="false" outlineLevel="0" collapsed="false">
      <c r="A6415" s="24"/>
      <c r="D6415" s="24"/>
      <c r="F6415" s="24"/>
      <c r="K6415" s="9" t="n">
        <f aca="false">IF($A6415="",0,IF(OR(N($D6415)=0,$D6415&amp;""=TOP!$C$5&amp;""),1,0))</f>
        <v>0</v>
      </c>
      <c r="L6415" s="27" t="n">
        <f aca="false">IF($K6415=0,0,IFERROR(INDEX(購買率算出!$P$6:$P$3005,MATCH($A6415&amp;"",購買率算出!$C$6:$C$3005,0)),0))</f>
        <v>0</v>
      </c>
    </row>
    <row r="6416" customFormat="false" ht="15" hidden="false" customHeight="false" outlineLevel="0" collapsed="false">
      <c r="A6416" s="24"/>
      <c r="D6416" s="24"/>
      <c r="F6416" s="24"/>
      <c r="K6416" s="9" t="n">
        <f aca="false">IF($A6416="",0,IF(OR(N($D6416)=0,$D6416&amp;""=TOP!$C$5&amp;""),1,0))</f>
        <v>0</v>
      </c>
      <c r="L6416" s="27" t="n">
        <f aca="false">IF($K6416=0,0,IFERROR(INDEX(購買率算出!$P$6:$P$3005,MATCH($A6416&amp;"",購買率算出!$C$6:$C$3005,0)),0))</f>
        <v>0</v>
      </c>
    </row>
    <row r="6417" customFormat="false" ht="15" hidden="false" customHeight="false" outlineLevel="0" collapsed="false">
      <c r="A6417" s="24"/>
      <c r="D6417" s="24"/>
      <c r="F6417" s="24"/>
      <c r="K6417" s="9" t="n">
        <f aca="false">IF($A6417="",0,IF(OR(N($D6417)=0,$D6417&amp;""=TOP!$C$5&amp;""),1,0))</f>
        <v>0</v>
      </c>
      <c r="L6417" s="27" t="n">
        <f aca="false">IF($K6417=0,0,IFERROR(INDEX(購買率算出!$P$6:$P$3005,MATCH($A6417&amp;"",購買率算出!$C$6:$C$3005,0)),0))</f>
        <v>0</v>
      </c>
    </row>
    <row r="6418" customFormat="false" ht="15" hidden="false" customHeight="false" outlineLevel="0" collapsed="false">
      <c r="A6418" s="24"/>
      <c r="D6418" s="24"/>
      <c r="F6418" s="24"/>
      <c r="K6418" s="9" t="n">
        <f aca="false">IF($A6418="",0,IF(OR(N($D6418)=0,$D6418&amp;""=TOP!$C$5&amp;""),1,0))</f>
        <v>0</v>
      </c>
      <c r="L6418" s="27" t="n">
        <f aca="false">IF($K6418=0,0,IFERROR(INDEX(購買率算出!$P$6:$P$3005,MATCH($A6418&amp;"",購買率算出!$C$6:$C$3005,0)),0))</f>
        <v>0</v>
      </c>
    </row>
    <row r="6419" customFormat="false" ht="15" hidden="false" customHeight="false" outlineLevel="0" collapsed="false">
      <c r="A6419" s="24"/>
      <c r="D6419" s="24"/>
      <c r="F6419" s="24"/>
      <c r="K6419" s="9" t="n">
        <f aca="false">IF($A6419="",0,IF(OR(N($D6419)=0,$D6419&amp;""=TOP!$C$5&amp;""),1,0))</f>
        <v>0</v>
      </c>
      <c r="L6419" s="27" t="n">
        <f aca="false">IF($K6419=0,0,IFERROR(INDEX(購買率算出!$P$6:$P$3005,MATCH($A6419&amp;"",購買率算出!$C$6:$C$3005,0)),0))</f>
        <v>0</v>
      </c>
    </row>
    <row r="6420" customFormat="false" ht="15" hidden="false" customHeight="false" outlineLevel="0" collapsed="false">
      <c r="A6420" s="24"/>
      <c r="D6420" s="24"/>
      <c r="F6420" s="24"/>
      <c r="K6420" s="9" t="n">
        <f aca="false">IF($A6420="",0,IF(OR(N($D6420)=0,$D6420&amp;""=TOP!$C$5&amp;""),1,0))</f>
        <v>0</v>
      </c>
      <c r="L6420" s="27" t="n">
        <f aca="false">IF($K6420=0,0,IFERROR(INDEX(購買率算出!$P$6:$P$3005,MATCH($A6420&amp;"",購買率算出!$C$6:$C$3005,0)),0))</f>
        <v>0</v>
      </c>
    </row>
    <row r="6421" customFormat="false" ht="15" hidden="false" customHeight="false" outlineLevel="0" collapsed="false">
      <c r="A6421" s="24"/>
      <c r="D6421" s="24"/>
      <c r="F6421" s="24"/>
      <c r="K6421" s="9" t="n">
        <f aca="false">IF($A6421="",0,IF(OR(N($D6421)=0,$D6421&amp;""=TOP!$C$5&amp;""),1,0))</f>
        <v>0</v>
      </c>
      <c r="L6421" s="27" t="n">
        <f aca="false">IF($K6421=0,0,IFERROR(INDEX(購買率算出!$P$6:$P$3005,MATCH($A6421&amp;"",購買率算出!$C$6:$C$3005,0)),0))</f>
        <v>0</v>
      </c>
    </row>
    <row r="6422" customFormat="false" ht="15" hidden="false" customHeight="false" outlineLevel="0" collapsed="false">
      <c r="A6422" s="24"/>
      <c r="D6422" s="24"/>
      <c r="F6422" s="24"/>
      <c r="K6422" s="9" t="n">
        <f aca="false">IF($A6422="",0,IF(OR(N($D6422)=0,$D6422&amp;""=TOP!$C$5&amp;""),1,0))</f>
        <v>0</v>
      </c>
      <c r="L6422" s="27" t="n">
        <f aca="false">IF($K6422=0,0,IFERROR(INDEX(購買率算出!$P$6:$P$3005,MATCH($A6422&amp;"",購買率算出!$C$6:$C$3005,0)),0))</f>
        <v>0</v>
      </c>
    </row>
    <row r="6423" customFormat="false" ht="15" hidden="false" customHeight="false" outlineLevel="0" collapsed="false">
      <c r="A6423" s="24"/>
      <c r="D6423" s="24"/>
      <c r="F6423" s="24"/>
      <c r="K6423" s="9" t="n">
        <f aca="false">IF($A6423="",0,IF(OR(N($D6423)=0,$D6423&amp;""=TOP!$C$5&amp;""),1,0))</f>
        <v>0</v>
      </c>
      <c r="L6423" s="27" t="n">
        <f aca="false">IF($K6423=0,0,IFERROR(INDEX(購買率算出!$P$6:$P$3005,MATCH($A6423&amp;"",購買率算出!$C$6:$C$3005,0)),0))</f>
        <v>0</v>
      </c>
    </row>
    <row r="6424" customFormat="false" ht="15" hidden="false" customHeight="false" outlineLevel="0" collapsed="false">
      <c r="A6424" s="24"/>
      <c r="D6424" s="24"/>
      <c r="F6424" s="24"/>
      <c r="K6424" s="9" t="n">
        <f aca="false">IF($A6424="",0,IF(OR(N($D6424)=0,$D6424&amp;""=TOP!$C$5&amp;""),1,0))</f>
        <v>0</v>
      </c>
      <c r="L6424" s="27" t="n">
        <f aca="false">IF($K6424=0,0,IFERROR(INDEX(購買率算出!$P$6:$P$3005,MATCH($A6424&amp;"",購買率算出!$C$6:$C$3005,0)),0))</f>
        <v>0</v>
      </c>
    </row>
    <row r="6425" customFormat="false" ht="15" hidden="false" customHeight="false" outlineLevel="0" collapsed="false">
      <c r="A6425" s="24"/>
      <c r="D6425" s="24"/>
      <c r="F6425" s="24"/>
      <c r="K6425" s="9" t="n">
        <f aca="false">IF($A6425="",0,IF(OR(N($D6425)=0,$D6425&amp;""=TOP!$C$5&amp;""),1,0))</f>
        <v>0</v>
      </c>
      <c r="L6425" s="27" t="n">
        <f aca="false">IF($K6425=0,0,IFERROR(INDEX(購買率算出!$P$6:$P$3005,MATCH($A6425&amp;"",購買率算出!$C$6:$C$3005,0)),0))</f>
        <v>0</v>
      </c>
    </row>
    <row r="6426" customFormat="false" ht="15" hidden="false" customHeight="false" outlineLevel="0" collapsed="false">
      <c r="A6426" s="24"/>
      <c r="D6426" s="24"/>
      <c r="F6426" s="24"/>
      <c r="K6426" s="9" t="n">
        <f aca="false">IF($A6426="",0,IF(OR(N($D6426)=0,$D6426&amp;""=TOP!$C$5&amp;""),1,0))</f>
        <v>0</v>
      </c>
      <c r="L6426" s="27" t="n">
        <f aca="false">IF($K6426=0,0,IFERROR(INDEX(購買率算出!$P$6:$P$3005,MATCH($A6426&amp;"",購買率算出!$C$6:$C$3005,0)),0))</f>
        <v>0</v>
      </c>
    </row>
    <row r="6427" customFormat="false" ht="15" hidden="false" customHeight="false" outlineLevel="0" collapsed="false">
      <c r="A6427" s="24"/>
      <c r="D6427" s="24"/>
      <c r="F6427" s="24"/>
      <c r="K6427" s="9" t="n">
        <f aca="false">IF($A6427="",0,IF(OR(N($D6427)=0,$D6427&amp;""=TOP!$C$5&amp;""),1,0))</f>
        <v>0</v>
      </c>
      <c r="L6427" s="27" t="n">
        <f aca="false">IF($K6427=0,0,IFERROR(INDEX(購買率算出!$P$6:$P$3005,MATCH($A6427&amp;"",購買率算出!$C$6:$C$3005,0)),0))</f>
        <v>0</v>
      </c>
    </row>
    <row r="6428" customFormat="false" ht="15" hidden="false" customHeight="false" outlineLevel="0" collapsed="false">
      <c r="A6428" s="24"/>
      <c r="D6428" s="24"/>
      <c r="F6428" s="24"/>
      <c r="K6428" s="9" t="n">
        <f aca="false">IF($A6428="",0,IF(OR(N($D6428)=0,$D6428&amp;""=TOP!$C$5&amp;""),1,0))</f>
        <v>0</v>
      </c>
      <c r="L6428" s="27" t="n">
        <f aca="false">IF($K6428=0,0,IFERROR(INDEX(購買率算出!$P$6:$P$3005,MATCH($A6428&amp;"",購買率算出!$C$6:$C$3005,0)),0))</f>
        <v>0</v>
      </c>
    </row>
    <row r="6429" customFormat="false" ht="15" hidden="false" customHeight="false" outlineLevel="0" collapsed="false">
      <c r="A6429" s="24"/>
      <c r="D6429" s="24"/>
      <c r="F6429" s="24"/>
      <c r="K6429" s="9" t="n">
        <f aca="false">IF($A6429="",0,IF(OR(N($D6429)=0,$D6429&amp;""=TOP!$C$5&amp;""),1,0))</f>
        <v>0</v>
      </c>
      <c r="L6429" s="27" t="n">
        <f aca="false">IF($K6429=0,0,IFERROR(INDEX(購買率算出!$P$6:$P$3005,MATCH($A6429&amp;"",購買率算出!$C$6:$C$3005,0)),0))</f>
        <v>0</v>
      </c>
    </row>
    <row r="6430" customFormat="false" ht="15" hidden="false" customHeight="false" outlineLevel="0" collapsed="false">
      <c r="A6430" s="24"/>
      <c r="D6430" s="24"/>
      <c r="F6430" s="24"/>
      <c r="K6430" s="9" t="n">
        <f aca="false">IF($A6430="",0,IF(OR(N($D6430)=0,$D6430&amp;""=TOP!$C$5&amp;""),1,0))</f>
        <v>0</v>
      </c>
      <c r="L6430" s="27" t="n">
        <f aca="false">IF($K6430=0,0,IFERROR(INDEX(購買率算出!$P$6:$P$3005,MATCH($A6430&amp;"",購買率算出!$C$6:$C$3005,0)),0))</f>
        <v>0</v>
      </c>
    </row>
    <row r="6431" customFormat="false" ht="15" hidden="false" customHeight="false" outlineLevel="0" collapsed="false">
      <c r="A6431" s="24"/>
      <c r="D6431" s="24"/>
      <c r="F6431" s="24"/>
      <c r="K6431" s="9" t="n">
        <f aca="false">IF($A6431="",0,IF(OR(N($D6431)=0,$D6431&amp;""=TOP!$C$5&amp;""),1,0))</f>
        <v>0</v>
      </c>
      <c r="L6431" s="27" t="n">
        <f aca="false">IF($K6431=0,0,IFERROR(INDEX(購買率算出!$P$6:$P$3005,MATCH($A6431&amp;"",購買率算出!$C$6:$C$3005,0)),0))</f>
        <v>0</v>
      </c>
    </row>
    <row r="6432" customFormat="false" ht="15" hidden="false" customHeight="false" outlineLevel="0" collapsed="false">
      <c r="A6432" s="24"/>
      <c r="D6432" s="24"/>
      <c r="F6432" s="24"/>
      <c r="K6432" s="9" t="n">
        <f aca="false">IF($A6432="",0,IF(OR(N($D6432)=0,$D6432&amp;""=TOP!$C$5&amp;""),1,0))</f>
        <v>0</v>
      </c>
      <c r="L6432" s="27" t="n">
        <f aca="false">IF($K6432=0,0,IFERROR(INDEX(購買率算出!$P$6:$P$3005,MATCH($A6432&amp;"",購買率算出!$C$6:$C$3005,0)),0))</f>
        <v>0</v>
      </c>
    </row>
    <row r="6433" customFormat="false" ht="15" hidden="false" customHeight="false" outlineLevel="0" collapsed="false">
      <c r="A6433" s="24"/>
      <c r="D6433" s="24"/>
      <c r="F6433" s="24"/>
      <c r="K6433" s="9" t="n">
        <f aca="false">IF($A6433="",0,IF(OR(N($D6433)=0,$D6433&amp;""=TOP!$C$5&amp;""),1,0))</f>
        <v>0</v>
      </c>
      <c r="L6433" s="27" t="n">
        <f aca="false">IF($K6433=0,0,IFERROR(INDEX(購買率算出!$P$6:$P$3005,MATCH($A6433&amp;"",購買率算出!$C$6:$C$3005,0)),0))</f>
        <v>0</v>
      </c>
    </row>
    <row r="6434" customFormat="false" ht="15" hidden="false" customHeight="false" outlineLevel="0" collapsed="false">
      <c r="A6434" s="24"/>
      <c r="D6434" s="24"/>
      <c r="F6434" s="24"/>
      <c r="K6434" s="9" t="n">
        <f aca="false">IF($A6434="",0,IF(OR(N($D6434)=0,$D6434&amp;""=TOP!$C$5&amp;""),1,0))</f>
        <v>0</v>
      </c>
      <c r="L6434" s="27" t="n">
        <f aca="false">IF($K6434=0,0,IFERROR(INDEX(購買率算出!$P$6:$P$3005,MATCH($A6434&amp;"",購買率算出!$C$6:$C$3005,0)),0))</f>
        <v>0</v>
      </c>
    </row>
    <row r="6435" customFormat="false" ht="15" hidden="false" customHeight="false" outlineLevel="0" collapsed="false">
      <c r="A6435" s="24"/>
      <c r="D6435" s="24"/>
      <c r="F6435" s="24"/>
      <c r="K6435" s="9" t="n">
        <f aca="false">IF($A6435="",0,IF(OR(N($D6435)=0,$D6435&amp;""=TOP!$C$5&amp;""),1,0))</f>
        <v>0</v>
      </c>
      <c r="L6435" s="27" t="n">
        <f aca="false">IF($K6435=0,0,IFERROR(INDEX(購買率算出!$P$6:$P$3005,MATCH($A6435&amp;"",購買率算出!$C$6:$C$3005,0)),0))</f>
        <v>0</v>
      </c>
    </row>
    <row r="6436" customFormat="false" ht="15" hidden="false" customHeight="false" outlineLevel="0" collapsed="false">
      <c r="A6436" s="24"/>
      <c r="D6436" s="24"/>
      <c r="F6436" s="24"/>
      <c r="K6436" s="9" t="n">
        <f aca="false">IF($A6436="",0,IF(OR(N($D6436)=0,$D6436&amp;""=TOP!$C$5&amp;""),1,0))</f>
        <v>0</v>
      </c>
      <c r="L6436" s="27" t="n">
        <f aca="false">IF($K6436=0,0,IFERROR(INDEX(購買率算出!$P$6:$P$3005,MATCH($A6436&amp;"",購買率算出!$C$6:$C$3005,0)),0))</f>
        <v>0</v>
      </c>
    </row>
    <row r="6437" customFormat="false" ht="15" hidden="false" customHeight="false" outlineLevel="0" collapsed="false">
      <c r="A6437" s="24"/>
      <c r="D6437" s="24"/>
      <c r="F6437" s="24"/>
      <c r="K6437" s="9" t="n">
        <f aca="false">IF($A6437="",0,IF(OR(N($D6437)=0,$D6437&amp;""=TOP!$C$5&amp;""),1,0))</f>
        <v>0</v>
      </c>
      <c r="L6437" s="27" t="n">
        <f aca="false">IF($K6437=0,0,IFERROR(INDEX(購買率算出!$P$6:$P$3005,MATCH($A6437&amp;"",購買率算出!$C$6:$C$3005,0)),0))</f>
        <v>0</v>
      </c>
    </row>
    <row r="6438" customFormat="false" ht="15" hidden="false" customHeight="false" outlineLevel="0" collapsed="false">
      <c r="A6438" s="24"/>
      <c r="D6438" s="24"/>
      <c r="F6438" s="24"/>
      <c r="K6438" s="9" t="n">
        <f aca="false">IF($A6438="",0,IF(OR(N($D6438)=0,$D6438&amp;""=TOP!$C$5&amp;""),1,0))</f>
        <v>0</v>
      </c>
      <c r="L6438" s="27" t="n">
        <f aca="false">IF($K6438=0,0,IFERROR(INDEX(購買率算出!$P$6:$P$3005,MATCH($A6438&amp;"",購買率算出!$C$6:$C$3005,0)),0))</f>
        <v>0</v>
      </c>
    </row>
    <row r="6439" customFormat="false" ht="15" hidden="false" customHeight="false" outlineLevel="0" collapsed="false">
      <c r="A6439" s="24"/>
      <c r="D6439" s="24"/>
      <c r="F6439" s="24"/>
      <c r="K6439" s="9" t="n">
        <f aca="false">IF($A6439="",0,IF(OR(N($D6439)=0,$D6439&amp;""=TOP!$C$5&amp;""),1,0))</f>
        <v>0</v>
      </c>
      <c r="L6439" s="27" t="n">
        <f aca="false">IF($K6439=0,0,IFERROR(INDEX(購買率算出!$P$6:$P$3005,MATCH($A6439&amp;"",購買率算出!$C$6:$C$3005,0)),0))</f>
        <v>0</v>
      </c>
    </row>
    <row r="6440" customFormat="false" ht="15" hidden="false" customHeight="false" outlineLevel="0" collapsed="false">
      <c r="A6440" s="24"/>
      <c r="D6440" s="24"/>
      <c r="F6440" s="24"/>
      <c r="K6440" s="9" t="n">
        <f aca="false">IF($A6440="",0,IF(OR(N($D6440)=0,$D6440&amp;""=TOP!$C$5&amp;""),1,0))</f>
        <v>0</v>
      </c>
      <c r="L6440" s="27" t="n">
        <f aca="false">IF($K6440=0,0,IFERROR(INDEX(購買率算出!$P$6:$P$3005,MATCH($A6440&amp;"",購買率算出!$C$6:$C$3005,0)),0))</f>
        <v>0</v>
      </c>
    </row>
    <row r="6441" customFormat="false" ht="15" hidden="false" customHeight="false" outlineLevel="0" collapsed="false">
      <c r="A6441" s="24"/>
      <c r="D6441" s="24"/>
      <c r="F6441" s="24"/>
      <c r="K6441" s="9" t="n">
        <f aca="false">IF($A6441="",0,IF(OR(N($D6441)=0,$D6441&amp;""=TOP!$C$5&amp;""),1,0))</f>
        <v>0</v>
      </c>
      <c r="L6441" s="27" t="n">
        <f aca="false">IF($K6441=0,0,IFERROR(INDEX(購買率算出!$P$6:$P$3005,MATCH($A6441&amp;"",購買率算出!$C$6:$C$3005,0)),0))</f>
        <v>0</v>
      </c>
    </row>
    <row r="6442" customFormat="false" ht="15" hidden="false" customHeight="false" outlineLevel="0" collapsed="false">
      <c r="A6442" s="24"/>
      <c r="D6442" s="24"/>
      <c r="F6442" s="24"/>
      <c r="K6442" s="9" t="n">
        <f aca="false">IF($A6442="",0,IF(OR(N($D6442)=0,$D6442&amp;""=TOP!$C$5&amp;""),1,0))</f>
        <v>0</v>
      </c>
      <c r="L6442" s="27" t="n">
        <f aca="false">IF($K6442=0,0,IFERROR(INDEX(購買率算出!$P$6:$P$3005,MATCH($A6442&amp;"",購買率算出!$C$6:$C$3005,0)),0))</f>
        <v>0</v>
      </c>
    </row>
    <row r="6443" customFormat="false" ht="15" hidden="false" customHeight="false" outlineLevel="0" collapsed="false">
      <c r="A6443" s="24"/>
      <c r="D6443" s="24"/>
      <c r="F6443" s="24"/>
      <c r="K6443" s="9" t="n">
        <f aca="false">IF($A6443="",0,IF(OR(N($D6443)=0,$D6443&amp;""=TOP!$C$5&amp;""),1,0))</f>
        <v>0</v>
      </c>
      <c r="L6443" s="27" t="n">
        <f aca="false">IF($K6443=0,0,IFERROR(INDEX(購買率算出!$P$6:$P$3005,MATCH($A6443&amp;"",購買率算出!$C$6:$C$3005,0)),0))</f>
        <v>0</v>
      </c>
    </row>
    <row r="6444" customFormat="false" ht="15" hidden="false" customHeight="false" outlineLevel="0" collapsed="false">
      <c r="A6444" s="24"/>
      <c r="D6444" s="24"/>
      <c r="F6444" s="24"/>
      <c r="K6444" s="9" t="n">
        <f aca="false">IF($A6444="",0,IF(OR(N($D6444)=0,$D6444&amp;""=TOP!$C$5&amp;""),1,0))</f>
        <v>0</v>
      </c>
      <c r="L6444" s="27" t="n">
        <f aca="false">IF($K6444=0,0,IFERROR(INDEX(購買率算出!$P$6:$P$3005,MATCH($A6444&amp;"",購買率算出!$C$6:$C$3005,0)),0))</f>
        <v>0</v>
      </c>
    </row>
    <row r="6445" customFormat="false" ht="15" hidden="false" customHeight="false" outlineLevel="0" collapsed="false">
      <c r="A6445" s="24"/>
      <c r="D6445" s="24"/>
      <c r="F6445" s="24"/>
      <c r="K6445" s="9" t="n">
        <f aca="false">IF($A6445="",0,IF(OR(N($D6445)=0,$D6445&amp;""=TOP!$C$5&amp;""),1,0))</f>
        <v>0</v>
      </c>
      <c r="L6445" s="27" t="n">
        <f aca="false">IF($K6445=0,0,IFERROR(INDEX(購買率算出!$P$6:$P$3005,MATCH($A6445&amp;"",購買率算出!$C$6:$C$3005,0)),0))</f>
        <v>0</v>
      </c>
    </row>
    <row r="6446" customFormat="false" ht="15" hidden="false" customHeight="false" outlineLevel="0" collapsed="false">
      <c r="A6446" s="24"/>
      <c r="D6446" s="24"/>
      <c r="F6446" s="24"/>
      <c r="K6446" s="9" t="n">
        <f aca="false">IF($A6446="",0,IF(OR(N($D6446)=0,$D6446&amp;""=TOP!$C$5&amp;""),1,0))</f>
        <v>0</v>
      </c>
      <c r="L6446" s="27" t="n">
        <f aca="false">IF($K6446=0,0,IFERROR(INDEX(購買率算出!$P$6:$P$3005,MATCH($A6446&amp;"",購買率算出!$C$6:$C$3005,0)),0))</f>
        <v>0</v>
      </c>
    </row>
    <row r="6447" customFormat="false" ht="15" hidden="false" customHeight="false" outlineLevel="0" collapsed="false">
      <c r="A6447" s="24"/>
      <c r="D6447" s="24"/>
      <c r="F6447" s="24"/>
      <c r="K6447" s="9" t="n">
        <f aca="false">IF($A6447="",0,IF(OR(N($D6447)=0,$D6447&amp;""=TOP!$C$5&amp;""),1,0))</f>
        <v>0</v>
      </c>
      <c r="L6447" s="27" t="n">
        <f aca="false">IF($K6447=0,0,IFERROR(INDEX(購買率算出!$P$6:$P$3005,MATCH($A6447&amp;"",購買率算出!$C$6:$C$3005,0)),0))</f>
        <v>0</v>
      </c>
    </row>
    <row r="6448" customFormat="false" ht="15" hidden="false" customHeight="false" outlineLevel="0" collapsed="false">
      <c r="A6448" s="24"/>
      <c r="D6448" s="24"/>
      <c r="F6448" s="24"/>
      <c r="K6448" s="9" t="n">
        <f aca="false">IF($A6448="",0,IF(OR(N($D6448)=0,$D6448&amp;""=TOP!$C$5&amp;""),1,0))</f>
        <v>0</v>
      </c>
      <c r="L6448" s="27" t="n">
        <f aca="false">IF($K6448=0,0,IFERROR(INDEX(購買率算出!$P$6:$P$3005,MATCH($A6448&amp;"",購買率算出!$C$6:$C$3005,0)),0))</f>
        <v>0</v>
      </c>
    </row>
    <row r="6449" customFormat="false" ht="15" hidden="false" customHeight="false" outlineLevel="0" collapsed="false">
      <c r="A6449" s="24"/>
      <c r="D6449" s="24"/>
      <c r="F6449" s="24"/>
      <c r="K6449" s="9" t="n">
        <f aca="false">IF($A6449="",0,IF(OR(N($D6449)=0,$D6449&amp;""=TOP!$C$5&amp;""),1,0))</f>
        <v>0</v>
      </c>
      <c r="L6449" s="27" t="n">
        <f aca="false">IF($K6449=0,0,IFERROR(INDEX(購買率算出!$P$6:$P$3005,MATCH($A6449&amp;"",購買率算出!$C$6:$C$3005,0)),0))</f>
        <v>0</v>
      </c>
    </row>
    <row r="6450" customFormat="false" ht="15" hidden="false" customHeight="false" outlineLevel="0" collapsed="false">
      <c r="A6450" s="24"/>
      <c r="D6450" s="24"/>
      <c r="F6450" s="24"/>
      <c r="K6450" s="9" t="n">
        <f aca="false">IF($A6450="",0,IF(OR(N($D6450)=0,$D6450&amp;""=TOP!$C$5&amp;""),1,0))</f>
        <v>0</v>
      </c>
      <c r="L6450" s="27" t="n">
        <f aca="false">IF($K6450=0,0,IFERROR(INDEX(購買率算出!$P$6:$P$3005,MATCH($A6450&amp;"",購買率算出!$C$6:$C$3005,0)),0))</f>
        <v>0</v>
      </c>
    </row>
    <row r="6451" customFormat="false" ht="15" hidden="false" customHeight="false" outlineLevel="0" collapsed="false">
      <c r="A6451" s="24"/>
      <c r="D6451" s="24"/>
      <c r="F6451" s="24"/>
      <c r="K6451" s="9" t="n">
        <f aca="false">IF($A6451="",0,IF(OR(N($D6451)=0,$D6451&amp;""=TOP!$C$5&amp;""),1,0))</f>
        <v>0</v>
      </c>
      <c r="L6451" s="27" t="n">
        <f aca="false">IF($K6451=0,0,IFERROR(INDEX(購買率算出!$P$6:$P$3005,MATCH($A6451&amp;"",購買率算出!$C$6:$C$3005,0)),0))</f>
        <v>0</v>
      </c>
    </row>
    <row r="6452" customFormat="false" ht="15" hidden="false" customHeight="false" outlineLevel="0" collapsed="false">
      <c r="A6452" s="24"/>
      <c r="D6452" s="24"/>
      <c r="F6452" s="24"/>
      <c r="K6452" s="9" t="n">
        <f aca="false">IF($A6452="",0,IF(OR(N($D6452)=0,$D6452&amp;""=TOP!$C$5&amp;""),1,0))</f>
        <v>0</v>
      </c>
      <c r="L6452" s="27" t="n">
        <f aca="false">IF($K6452=0,0,IFERROR(INDEX(購買率算出!$P$6:$P$3005,MATCH($A6452&amp;"",購買率算出!$C$6:$C$3005,0)),0))</f>
        <v>0</v>
      </c>
    </row>
    <row r="6453" customFormat="false" ht="15" hidden="false" customHeight="false" outlineLevel="0" collapsed="false">
      <c r="A6453" s="24"/>
      <c r="D6453" s="24"/>
      <c r="F6453" s="24"/>
      <c r="K6453" s="9" t="n">
        <f aca="false">IF($A6453="",0,IF(OR(N($D6453)=0,$D6453&amp;""=TOP!$C$5&amp;""),1,0))</f>
        <v>0</v>
      </c>
      <c r="L6453" s="27" t="n">
        <f aca="false">IF($K6453=0,0,IFERROR(INDEX(購買率算出!$P$6:$P$3005,MATCH($A6453&amp;"",購買率算出!$C$6:$C$3005,0)),0))</f>
        <v>0</v>
      </c>
    </row>
    <row r="6454" customFormat="false" ht="15" hidden="false" customHeight="false" outlineLevel="0" collapsed="false">
      <c r="A6454" s="24"/>
      <c r="D6454" s="24"/>
      <c r="F6454" s="24"/>
      <c r="K6454" s="9" t="n">
        <f aca="false">IF($A6454="",0,IF(OR(N($D6454)=0,$D6454&amp;""=TOP!$C$5&amp;""),1,0))</f>
        <v>0</v>
      </c>
      <c r="L6454" s="27" t="n">
        <f aca="false">IF($K6454=0,0,IFERROR(INDEX(購買率算出!$P$6:$P$3005,MATCH($A6454&amp;"",購買率算出!$C$6:$C$3005,0)),0))</f>
        <v>0</v>
      </c>
    </row>
    <row r="6455" customFormat="false" ht="15" hidden="false" customHeight="false" outlineLevel="0" collapsed="false">
      <c r="A6455" s="24"/>
      <c r="D6455" s="24"/>
      <c r="F6455" s="24"/>
      <c r="K6455" s="9" t="n">
        <f aca="false">IF($A6455="",0,IF(OR(N($D6455)=0,$D6455&amp;""=TOP!$C$5&amp;""),1,0))</f>
        <v>0</v>
      </c>
      <c r="L6455" s="27" t="n">
        <f aca="false">IF($K6455=0,0,IFERROR(INDEX(購買率算出!$P$6:$P$3005,MATCH($A6455&amp;"",購買率算出!$C$6:$C$3005,0)),0))</f>
        <v>0</v>
      </c>
    </row>
    <row r="6456" customFormat="false" ht="15" hidden="false" customHeight="false" outlineLevel="0" collapsed="false">
      <c r="A6456" s="24"/>
      <c r="D6456" s="24"/>
      <c r="F6456" s="24"/>
      <c r="K6456" s="9" t="n">
        <f aca="false">IF($A6456="",0,IF(OR(N($D6456)=0,$D6456&amp;""=TOP!$C$5&amp;""),1,0))</f>
        <v>0</v>
      </c>
      <c r="L6456" s="27" t="n">
        <f aca="false">IF($K6456=0,0,IFERROR(INDEX(購買率算出!$P$6:$P$3005,MATCH($A6456&amp;"",購買率算出!$C$6:$C$3005,0)),0))</f>
        <v>0</v>
      </c>
    </row>
    <row r="6457" customFormat="false" ht="15" hidden="false" customHeight="false" outlineLevel="0" collapsed="false">
      <c r="A6457" s="24"/>
      <c r="D6457" s="24"/>
      <c r="F6457" s="24"/>
      <c r="K6457" s="9" t="n">
        <f aca="false">IF($A6457="",0,IF(OR(N($D6457)=0,$D6457&amp;""=TOP!$C$5&amp;""),1,0))</f>
        <v>0</v>
      </c>
      <c r="L6457" s="27" t="n">
        <f aca="false">IF($K6457=0,0,IFERROR(INDEX(購買率算出!$P$6:$P$3005,MATCH($A6457&amp;"",購買率算出!$C$6:$C$3005,0)),0))</f>
        <v>0</v>
      </c>
    </row>
    <row r="6458" customFormat="false" ht="15" hidden="false" customHeight="false" outlineLevel="0" collapsed="false">
      <c r="A6458" s="24"/>
      <c r="D6458" s="24"/>
      <c r="F6458" s="24"/>
      <c r="K6458" s="9" t="n">
        <f aca="false">IF($A6458="",0,IF(OR(N($D6458)=0,$D6458&amp;""=TOP!$C$5&amp;""),1,0))</f>
        <v>0</v>
      </c>
      <c r="L6458" s="27" t="n">
        <f aca="false">IF($K6458=0,0,IFERROR(INDEX(購買率算出!$P$6:$P$3005,MATCH($A6458&amp;"",購買率算出!$C$6:$C$3005,0)),0))</f>
        <v>0</v>
      </c>
    </row>
    <row r="6459" customFormat="false" ht="15" hidden="false" customHeight="false" outlineLevel="0" collapsed="false">
      <c r="A6459" s="24"/>
      <c r="D6459" s="24"/>
      <c r="F6459" s="24"/>
      <c r="K6459" s="9" t="n">
        <f aca="false">IF($A6459="",0,IF(OR(N($D6459)=0,$D6459&amp;""=TOP!$C$5&amp;""),1,0))</f>
        <v>0</v>
      </c>
      <c r="L6459" s="27" t="n">
        <f aca="false">IF($K6459=0,0,IFERROR(INDEX(購買率算出!$P$6:$P$3005,MATCH($A6459&amp;"",購買率算出!$C$6:$C$3005,0)),0))</f>
        <v>0</v>
      </c>
    </row>
    <row r="6460" customFormat="false" ht="15" hidden="false" customHeight="false" outlineLevel="0" collapsed="false">
      <c r="A6460" s="24"/>
      <c r="D6460" s="24"/>
      <c r="F6460" s="24"/>
      <c r="K6460" s="9" t="n">
        <f aca="false">IF($A6460="",0,IF(OR(N($D6460)=0,$D6460&amp;""=TOP!$C$5&amp;""),1,0))</f>
        <v>0</v>
      </c>
      <c r="L6460" s="27" t="n">
        <f aca="false">IF($K6460=0,0,IFERROR(INDEX(購買率算出!$P$6:$P$3005,MATCH($A6460&amp;"",購買率算出!$C$6:$C$3005,0)),0))</f>
        <v>0</v>
      </c>
    </row>
    <row r="6461" customFormat="false" ht="15" hidden="false" customHeight="false" outlineLevel="0" collapsed="false">
      <c r="A6461" s="24"/>
      <c r="D6461" s="24"/>
      <c r="F6461" s="24"/>
      <c r="K6461" s="9" t="n">
        <f aca="false">IF($A6461="",0,IF(OR(N($D6461)=0,$D6461&amp;""=TOP!$C$5&amp;""),1,0))</f>
        <v>0</v>
      </c>
      <c r="L6461" s="27" t="n">
        <f aca="false">IF($K6461=0,0,IFERROR(INDEX(購買率算出!$P$6:$P$3005,MATCH($A6461&amp;"",購買率算出!$C$6:$C$3005,0)),0))</f>
        <v>0</v>
      </c>
    </row>
    <row r="6462" customFormat="false" ht="15" hidden="false" customHeight="false" outlineLevel="0" collapsed="false">
      <c r="A6462" s="24"/>
      <c r="D6462" s="24"/>
      <c r="F6462" s="24"/>
      <c r="K6462" s="9" t="n">
        <f aca="false">IF($A6462="",0,IF(OR(N($D6462)=0,$D6462&amp;""=TOP!$C$5&amp;""),1,0))</f>
        <v>0</v>
      </c>
      <c r="L6462" s="27" t="n">
        <f aca="false">IF($K6462=0,0,IFERROR(INDEX(購買率算出!$P$6:$P$3005,MATCH($A6462&amp;"",購買率算出!$C$6:$C$3005,0)),0))</f>
        <v>0</v>
      </c>
    </row>
    <row r="6463" customFormat="false" ht="15" hidden="false" customHeight="false" outlineLevel="0" collapsed="false">
      <c r="A6463" s="24"/>
      <c r="D6463" s="24"/>
      <c r="F6463" s="24"/>
      <c r="K6463" s="9" t="n">
        <f aca="false">IF($A6463="",0,IF(OR(N($D6463)=0,$D6463&amp;""=TOP!$C$5&amp;""),1,0))</f>
        <v>0</v>
      </c>
      <c r="L6463" s="27" t="n">
        <f aca="false">IF($K6463=0,0,IFERROR(INDEX(購買率算出!$P$6:$P$3005,MATCH($A6463&amp;"",購買率算出!$C$6:$C$3005,0)),0))</f>
        <v>0</v>
      </c>
    </row>
    <row r="6464" customFormat="false" ht="15" hidden="false" customHeight="false" outlineLevel="0" collapsed="false">
      <c r="A6464" s="24"/>
      <c r="D6464" s="24"/>
      <c r="F6464" s="24"/>
      <c r="K6464" s="9" t="n">
        <f aca="false">IF($A6464="",0,IF(OR(N($D6464)=0,$D6464&amp;""=TOP!$C$5&amp;""),1,0))</f>
        <v>0</v>
      </c>
      <c r="L6464" s="27" t="n">
        <f aca="false">IF($K6464=0,0,IFERROR(INDEX(購買率算出!$P$6:$P$3005,MATCH($A6464&amp;"",購買率算出!$C$6:$C$3005,0)),0))</f>
        <v>0</v>
      </c>
    </row>
    <row r="6465" customFormat="false" ht="15" hidden="false" customHeight="false" outlineLevel="0" collapsed="false">
      <c r="A6465" s="24"/>
      <c r="D6465" s="24"/>
      <c r="F6465" s="24"/>
      <c r="K6465" s="9" t="n">
        <f aca="false">IF($A6465="",0,IF(OR(N($D6465)=0,$D6465&amp;""=TOP!$C$5&amp;""),1,0))</f>
        <v>0</v>
      </c>
      <c r="L6465" s="27" t="n">
        <f aca="false">IF($K6465=0,0,IFERROR(INDEX(購買率算出!$P$6:$P$3005,MATCH($A6465&amp;"",購買率算出!$C$6:$C$3005,0)),0))</f>
        <v>0</v>
      </c>
    </row>
    <row r="6466" customFormat="false" ht="15" hidden="false" customHeight="false" outlineLevel="0" collapsed="false">
      <c r="A6466" s="24"/>
      <c r="D6466" s="24"/>
      <c r="F6466" s="24"/>
      <c r="K6466" s="9" t="n">
        <f aca="false">IF($A6466="",0,IF(OR(N($D6466)=0,$D6466&amp;""=TOP!$C$5&amp;""),1,0))</f>
        <v>0</v>
      </c>
      <c r="L6466" s="27" t="n">
        <f aca="false">IF($K6466=0,0,IFERROR(INDEX(購買率算出!$P$6:$P$3005,MATCH($A6466&amp;"",購買率算出!$C$6:$C$3005,0)),0))</f>
        <v>0</v>
      </c>
    </row>
    <row r="6467" customFormat="false" ht="15" hidden="false" customHeight="false" outlineLevel="0" collapsed="false">
      <c r="A6467" s="24"/>
      <c r="D6467" s="24"/>
      <c r="F6467" s="24"/>
      <c r="K6467" s="9" t="n">
        <f aca="false">IF($A6467="",0,IF(OR(N($D6467)=0,$D6467&amp;""=TOP!$C$5&amp;""),1,0))</f>
        <v>0</v>
      </c>
      <c r="L6467" s="27" t="n">
        <f aca="false">IF($K6467=0,0,IFERROR(INDEX(購買率算出!$P$6:$P$3005,MATCH($A6467&amp;"",購買率算出!$C$6:$C$3005,0)),0))</f>
        <v>0</v>
      </c>
    </row>
    <row r="6468" customFormat="false" ht="15" hidden="false" customHeight="false" outlineLevel="0" collapsed="false">
      <c r="A6468" s="24"/>
      <c r="D6468" s="24"/>
      <c r="F6468" s="24"/>
      <c r="K6468" s="9" t="n">
        <f aca="false">IF($A6468="",0,IF(OR(N($D6468)=0,$D6468&amp;""=TOP!$C$5&amp;""),1,0))</f>
        <v>0</v>
      </c>
      <c r="L6468" s="27" t="n">
        <f aca="false">IF($K6468=0,0,IFERROR(INDEX(購買率算出!$P$6:$P$3005,MATCH($A6468&amp;"",購買率算出!$C$6:$C$3005,0)),0))</f>
        <v>0</v>
      </c>
    </row>
    <row r="6469" customFormat="false" ht="15" hidden="false" customHeight="false" outlineLevel="0" collapsed="false">
      <c r="A6469" s="24"/>
      <c r="D6469" s="24"/>
      <c r="F6469" s="24"/>
      <c r="K6469" s="9" t="n">
        <f aca="false">IF($A6469="",0,IF(OR(N($D6469)=0,$D6469&amp;""=TOP!$C$5&amp;""),1,0))</f>
        <v>0</v>
      </c>
      <c r="L6469" s="27" t="n">
        <f aca="false">IF($K6469=0,0,IFERROR(INDEX(購買率算出!$P$6:$P$3005,MATCH($A6469&amp;"",購買率算出!$C$6:$C$3005,0)),0))</f>
        <v>0</v>
      </c>
    </row>
    <row r="6470" customFormat="false" ht="15" hidden="false" customHeight="false" outlineLevel="0" collapsed="false">
      <c r="A6470" s="24"/>
      <c r="D6470" s="24"/>
      <c r="F6470" s="24"/>
      <c r="K6470" s="9" t="n">
        <f aca="false">IF($A6470="",0,IF(OR(N($D6470)=0,$D6470&amp;""=TOP!$C$5&amp;""),1,0))</f>
        <v>0</v>
      </c>
      <c r="L6470" s="27" t="n">
        <f aca="false">IF($K6470=0,0,IFERROR(INDEX(購買率算出!$P$6:$P$3005,MATCH($A6470&amp;"",購買率算出!$C$6:$C$3005,0)),0))</f>
        <v>0</v>
      </c>
    </row>
    <row r="6471" customFormat="false" ht="15" hidden="false" customHeight="false" outlineLevel="0" collapsed="false">
      <c r="A6471" s="24"/>
      <c r="D6471" s="24"/>
      <c r="F6471" s="24"/>
      <c r="K6471" s="9" t="n">
        <f aca="false">IF($A6471="",0,IF(OR(N($D6471)=0,$D6471&amp;""=TOP!$C$5&amp;""),1,0))</f>
        <v>0</v>
      </c>
      <c r="L6471" s="27" t="n">
        <f aca="false">IF($K6471=0,0,IFERROR(INDEX(購買率算出!$P$6:$P$3005,MATCH($A6471&amp;"",購買率算出!$C$6:$C$3005,0)),0))</f>
        <v>0</v>
      </c>
    </row>
    <row r="6472" customFormat="false" ht="15" hidden="false" customHeight="false" outlineLevel="0" collapsed="false">
      <c r="A6472" s="24"/>
      <c r="D6472" s="24"/>
      <c r="F6472" s="24"/>
      <c r="K6472" s="9" t="n">
        <f aca="false">IF($A6472="",0,IF(OR(N($D6472)=0,$D6472&amp;""=TOP!$C$5&amp;""),1,0))</f>
        <v>0</v>
      </c>
      <c r="L6472" s="27" t="n">
        <f aca="false">IF($K6472=0,0,IFERROR(INDEX(購買率算出!$P$6:$P$3005,MATCH($A6472&amp;"",購買率算出!$C$6:$C$3005,0)),0))</f>
        <v>0</v>
      </c>
    </row>
    <row r="6473" customFormat="false" ht="15" hidden="false" customHeight="false" outlineLevel="0" collapsed="false">
      <c r="A6473" s="24"/>
      <c r="D6473" s="24"/>
      <c r="F6473" s="24"/>
      <c r="K6473" s="9" t="n">
        <f aca="false">IF($A6473="",0,IF(OR(N($D6473)=0,$D6473&amp;""=TOP!$C$5&amp;""),1,0))</f>
        <v>0</v>
      </c>
      <c r="L6473" s="27" t="n">
        <f aca="false">IF($K6473=0,0,IFERROR(INDEX(購買率算出!$P$6:$P$3005,MATCH($A6473&amp;"",購買率算出!$C$6:$C$3005,0)),0))</f>
        <v>0</v>
      </c>
    </row>
    <row r="6474" customFormat="false" ht="15" hidden="false" customHeight="false" outlineLevel="0" collapsed="false">
      <c r="A6474" s="24"/>
      <c r="D6474" s="24"/>
      <c r="F6474" s="24"/>
      <c r="K6474" s="9" t="n">
        <f aca="false">IF($A6474="",0,IF(OR(N($D6474)=0,$D6474&amp;""=TOP!$C$5&amp;""),1,0))</f>
        <v>0</v>
      </c>
      <c r="L6474" s="27" t="n">
        <f aca="false">IF($K6474=0,0,IFERROR(INDEX(購買率算出!$P$6:$P$3005,MATCH($A6474&amp;"",購買率算出!$C$6:$C$3005,0)),0))</f>
        <v>0</v>
      </c>
    </row>
    <row r="6475" customFormat="false" ht="15" hidden="false" customHeight="false" outlineLevel="0" collapsed="false">
      <c r="A6475" s="24"/>
      <c r="D6475" s="24"/>
      <c r="F6475" s="24"/>
      <c r="K6475" s="9" t="n">
        <f aca="false">IF($A6475="",0,IF(OR(N($D6475)=0,$D6475&amp;""=TOP!$C$5&amp;""),1,0))</f>
        <v>0</v>
      </c>
      <c r="L6475" s="27" t="n">
        <f aca="false">IF($K6475=0,0,IFERROR(INDEX(購買率算出!$P$6:$P$3005,MATCH($A6475&amp;"",購買率算出!$C$6:$C$3005,0)),0))</f>
        <v>0</v>
      </c>
    </row>
    <row r="6476" customFormat="false" ht="15" hidden="false" customHeight="false" outlineLevel="0" collapsed="false">
      <c r="A6476" s="24"/>
      <c r="D6476" s="24"/>
      <c r="F6476" s="24"/>
      <c r="K6476" s="9" t="n">
        <f aca="false">IF($A6476="",0,IF(OR(N($D6476)=0,$D6476&amp;""=TOP!$C$5&amp;""),1,0))</f>
        <v>0</v>
      </c>
      <c r="L6476" s="27" t="n">
        <f aca="false">IF($K6476=0,0,IFERROR(INDEX(購買率算出!$P$6:$P$3005,MATCH($A6476&amp;"",購買率算出!$C$6:$C$3005,0)),0))</f>
        <v>0</v>
      </c>
    </row>
    <row r="6477" customFormat="false" ht="15" hidden="false" customHeight="false" outlineLevel="0" collapsed="false">
      <c r="A6477" s="24"/>
      <c r="D6477" s="24"/>
      <c r="F6477" s="24"/>
      <c r="K6477" s="9" t="n">
        <f aca="false">IF($A6477="",0,IF(OR(N($D6477)=0,$D6477&amp;""=TOP!$C$5&amp;""),1,0))</f>
        <v>0</v>
      </c>
      <c r="L6477" s="27" t="n">
        <f aca="false">IF($K6477=0,0,IFERROR(INDEX(購買率算出!$P$6:$P$3005,MATCH($A6477&amp;"",購買率算出!$C$6:$C$3005,0)),0))</f>
        <v>0</v>
      </c>
    </row>
    <row r="6478" customFormat="false" ht="15" hidden="false" customHeight="false" outlineLevel="0" collapsed="false">
      <c r="A6478" s="24"/>
      <c r="D6478" s="24"/>
      <c r="F6478" s="24"/>
      <c r="K6478" s="9" t="n">
        <f aca="false">IF($A6478="",0,IF(OR(N($D6478)=0,$D6478&amp;""=TOP!$C$5&amp;""),1,0))</f>
        <v>0</v>
      </c>
      <c r="L6478" s="27" t="n">
        <f aca="false">IF($K6478=0,0,IFERROR(INDEX(購買率算出!$P$6:$P$3005,MATCH($A6478&amp;"",購買率算出!$C$6:$C$3005,0)),0))</f>
        <v>0</v>
      </c>
    </row>
    <row r="6479" customFormat="false" ht="15" hidden="false" customHeight="false" outlineLevel="0" collapsed="false">
      <c r="A6479" s="24"/>
      <c r="D6479" s="24"/>
      <c r="F6479" s="24"/>
      <c r="K6479" s="9" t="n">
        <f aca="false">IF($A6479="",0,IF(OR(N($D6479)=0,$D6479&amp;""=TOP!$C$5&amp;""),1,0))</f>
        <v>0</v>
      </c>
      <c r="L6479" s="27" t="n">
        <f aca="false">IF($K6479=0,0,IFERROR(INDEX(購買率算出!$P$6:$P$3005,MATCH($A6479&amp;"",購買率算出!$C$6:$C$3005,0)),0))</f>
        <v>0</v>
      </c>
    </row>
    <row r="6480" customFormat="false" ht="15" hidden="false" customHeight="false" outlineLevel="0" collapsed="false">
      <c r="A6480" s="24"/>
      <c r="D6480" s="24"/>
      <c r="F6480" s="24"/>
      <c r="K6480" s="9" t="n">
        <f aca="false">IF($A6480="",0,IF(OR(N($D6480)=0,$D6480&amp;""=TOP!$C$5&amp;""),1,0))</f>
        <v>0</v>
      </c>
      <c r="L6480" s="27" t="n">
        <f aca="false">IF($K6480=0,0,IFERROR(INDEX(購買率算出!$P$6:$P$3005,MATCH($A6480&amp;"",購買率算出!$C$6:$C$3005,0)),0))</f>
        <v>0</v>
      </c>
    </row>
    <row r="6481" customFormat="false" ht="15" hidden="false" customHeight="false" outlineLevel="0" collapsed="false">
      <c r="A6481" s="24"/>
      <c r="D6481" s="24"/>
      <c r="F6481" s="24"/>
      <c r="K6481" s="9" t="n">
        <f aca="false">IF($A6481="",0,IF(OR(N($D6481)=0,$D6481&amp;""=TOP!$C$5&amp;""),1,0))</f>
        <v>0</v>
      </c>
      <c r="L6481" s="27" t="n">
        <f aca="false">IF($K6481=0,0,IFERROR(INDEX(購買率算出!$P$6:$P$3005,MATCH($A6481&amp;"",購買率算出!$C$6:$C$3005,0)),0))</f>
        <v>0</v>
      </c>
    </row>
    <row r="6482" customFormat="false" ht="15" hidden="false" customHeight="false" outlineLevel="0" collapsed="false">
      <c r="A6482" s="24"/>
      <c r="D6482" s="24"/>
      <c r="F6482" s="24"/>
      <c r="K6482" s="9" t="n">
        <f aca="false">IF($A6482="",0,IF(OR(N($D6482)=0,$D6482&amp;""=TOP!$C$5&amp;""),1,0))</f>
        <v>0</v>
      </c>
      <c r="L6482" s="27" t="n">
        <f aca="false">IF($K6482=0,0,IFERROR(INDEX(購買率算出!$P$6:$P$3005,MATCH($A6482&amp;"",購買率算出!$C$6:$C$3005,0)),0))</f>
        <v>0</v>
      </c>
    </row>
    <row r="6483" customFormat="false" ht="15" hidden="false" customHeight="false" outlineLevel="0" collapsed="false">
      <c r="A6483" s="24"/>
      <c r="D6483" s="24"/>
      <c r="F6483" s="24"/>
      <c r="K6483" s="9" t="n">
        <f aca="false">IF($A6483="",0,IF(OR(N($D6483)=0,$D6483&amp;""=TOP!$C$5&amp;""),1,0))</f>
        <v>0</v>
      </c>
      <c r="L6483" s="27" t="n">
        <f aca="false">IF($K6483=0,0,IFERROR(INDEX(購買率算出!$P$6:$P$3005,MATCH($A6483&amp;"",購買率算出!$C$6:$C$3005,0)),0))</f>
        <v>0</v>
      </c>
    </row>
    <row r="6484" customFormat="false" ht="15" hidden="false" customHeight="false" outlineLevel="0" collapsed="false">
      <c r="A6484" s="24"/>
      <c r="D6484" s="24"/>
      <c r="F6484" s="24"/>
      <c r="K6484" s="9" t="n">
        <f aca="false">IF($A6484="",0,IF(OR(N($D6484)=0,$D6484&amp;""=TOP!$C$5&amp;""),1,0))</f>
        <v>0</v>
      </c>
      <c r="L6484" s="27" t="n">
        <f aca="false">IF($K6484=0,0,IFERROR(INDEX(購買率算出!$P$6:$P$3005,MATCH($A6484&amp;"",購買率算出!$C$6:$C$3005,0)),0))</f>
        <v>0</v>
      </c>
    </row>
    <row r="6485" customFormat="false" ht="15" hidden="false" customHeight="false" outlineLevel="0" collapsed="false">
      <c r="A6485" s="24"/>
      <c r="D6485" s="24"/>
      <c r="F6485" s="24"/>
      <c r="K6485" s="9" t="n">
        <f aca="false">IF($A6485="",0,IF(OR(N($D6485)=0,$D6485&amp;""=TOP!$C$5&amp;""),1,0))</f>
        <v>0</v>
      </c>
      <c r="L6485" s="27" t="n">
        <f aca="false">IF($K6485=0,0,IFERROR(INDEX(購買率算出!$P$6:$P$3005,MATCH($A6485&amp;"",購買率算出!$C$6:$C$3005,0)),0))</f>
        <v>0</v>
      </c>
    </row>
    <row r="6486" customFormat="false" ht="15" hidden="false" customHeight="false" outlineLevel="0" collapsed="false">
      <c r="A6486" s="24"/>
      <c r="D6486" s="24"/>
      <c r="F6486" s="24"/>
      <c r="K6486" s="9" t="n">
        <f aca="false">IF($A6486="",0,IF(OR(N($D6486)=0,$D6486&amp;""=TOP!$C$5&amp;""),1,0))</f>
        <v>0</v>
      </c>
      <c r="L6486" s="27" t="n">
        <f aca="false">IF($K6486=0,0,IFERROR(INDEX(購買率算出!$P$6:$P$3005,MATCH($A6486&amp;"",購買率算出!$C$6:$C$3005,0)),0))</f>
        <v>0</v>
      </c>
    </row>
    <row r="6487" customFormat="false" ht="15" hidden="false" customHeight="false" outlineLevel="0" collapsed="false">
      <c r="A6487" s="24"/>
      <c r="D6487" s="24"/>
      <c r="F6487" s="24"/>
      <c r="K6487" s="9" t="n">
        <f aca="false">IF($A6487="",0,IF(OR(N($D6487)=0,$D6487&amp;""=TOP!$C$5&amp;""),1,0))</f>
        <v>0</v>
      </c>
      <c r="L6487" s="27" t="n">
        <f aca="false">IF($K6487=0,0,IFERROR(INDEX(購買率算出!$P$6:$P$3005,MATCH($A6487&amp;"",購買率算出!$C$6:$C$3005,0)),0))</f>
        <v>0</v>
      </c>
    </row>
    <row r="6488" customFormat="false" ht="15" hidden="false" customHeight="false" outlineLevel="0" collapsed="false">
      <c r="A6488" s="24"/>
      <c r="D6488" s="24"/>
      <c r="F6488" s="24"/>
      <c r="K6488" s="9" t="n">
        <f aca="false">IF($A6488="",0,IF(OR(N($D6488)=0,$D6488&amp;""=TOP!$C$5&amp;""),1,0))</f>
        <v>0</v>
      </c>
      <c r="L6488" s="27" t="n">
        <f aca="false">IF($K6488=0,0,IFERROR(INDEX(購買率算出!$P$6:$P$3005,MATCH($A6488&amp;"",購買率算出!$C$6:$C$3005,0)),0))</f>
        <v>0</v>
      </c>
    </row>
    <row r="6489" customFormat="false" ht="15" hidden="false" customHeight="false" outlineLevel="0" collapsed="false">
      <c r="A6489" s="24"/>
      <c r="D6489" s="24"/>
      <c r="F6489" s="24"/>
      <c r="K6489" s="9" t="n">
        <f aca="false">IF($A6489="",0,IF(OR(N($D6489)=0,$D6489&amp;""=TOP!$C$5&amp;""),1,0))</f>
        <v>0</v>
      </c>
      <c r="L6489" s="27" t="n">
        <f aca="false">IF($K6489=0,0,IFERROR(INDEX(購買率算出!$P$6:$P$3005,MATCH($A6489&amp;"",購買率算出!$C$6:$C$3005,0)),0))</f>
        <v>0</v>
      </c>
    </row>
    <row r="6490" customFormat="false" ht="15" hidden="false" customHeight="false" outlineLevel="0" collapsed="false">
      <c r="A6490" s="24"/>
      <c r="D6490" s="24"/>
      <c r="F6490" s="24"/>
      <c r="K6490" s="9" t="n">
        <f aca="false">IF($A6490="",0,IF(OR(N($D6490)=0,$D6490&amp;""=TOP!$C$5&amp;""),1,0))</f>
        <v>0</v>
      </c>
      <c r="L6490" s="27" t="n">
        <f aca="false">IF($K6490=0,0,IFERROR(INDEX(購買率算出!$P$6:$P$3005,MATCH($A6490&amp;"",購買率算出!$C$6:$C$3005,0)),0))</f>
        <v>0</v>
      </c>
    </row>
    <row r="6491" customFormat="false" ht="15" hidden="false" customHeight="false" outlineLevel="0" collapsed="false">
      <c r="A6491" s="24"/>
      <c r="D6491" s="24"/>
      <c r="F6491" s="24"/>
      <c r="K6491" s="9" t="n">
        <f aca="false">IF($A6491="",0,IF(OR(N($D6491)=0,$D6491&amp;""=TOP!$C$5&amp;""),1,0))</f>
        <v>0</v>
      </c>
      <c r="L6491" s="27" t="n">
        <f aca="false">IF($K6491=0,0,IFERROR(INDEX(購買率算出!$P$6:$P$3005,MATCH($A6491&amp;"",購買率算出!$C$6:$C$3005,0)),0))</f>
        <v>0</v>
      </c>
    </row>
    <row r="6492" customFormat="false" ht="15" hidden="false" customHeight="false" outlineLevel="0" collapsed="false">
      <c r="A6492" s="24"/>
      <c r="D6492" s="24"/>
      <c r="F6492" s="24"/>
      <c r="K6492" s="9" t="n">
        <f aca="false">IF($A6492="",0,IF(OR(N($D6492)=0,$D6492&amp;""=TOP!$C$5&amp;""),1,0))</f>
        <v>0</v>
      </c>
      <c r="L6492" s="27" t="n">
        <f aca="false">IF($K6492=0,0,IFERROR(INDEX(購買率算出!$P$6:$P$3005,MATCH($A6492&amp;"",購買率算出!$C$6:$C$3005,0)),0))</f>
        <v>0</v>
      </c>
    </row>
    <row r="6493" customFormat="false" ht="15" hidden="false" customHeight="false" outlineLevel="0" collapsed="false">
      <c r="A6493" s="24"/>
      <c r="D6493" s="24"/>
      <c r="F6493" s="24"/>
      <c r="K6493" s="9" t="n">
        <f aca="false">IF($A6493="",0,IF(OR(N($D6493)=0,$D6493&amp;""=TOP!$C$5&amp;""),1,0))</f>
        <v>0</v>
      </c>
      <c r="L6493" s="27" t="n">
        <f aca="false">IF($K6493=0,0,IFERROR(INDEX(購買率算出!$P$6:$P$3005,MATCH($A6493&amp;"",購買率算出!$C$6:$C$3005,0)),0))</f>
        <v>0</v>
      </c>
    </row>
    <row r="6494" customFormat="false" ht="15" hidden="false" customHeight="false" outlineLevel="0" collapsed="false">
      <c r="A6494" s="24"/>
      <c r="D6494" s="24"/>
      <c r="F6494" s="24"/>
      <c r="K6494" s="9" t="n">
        <f aca="false">IF($A6494="",0,IF(OR(N($D6494)=0,$D6494&amp;""=TOP!$C$5&amp;""),1,0))</f>
        <v>0</v>
      </c>
      <c r="L6494" s="27" t="n">
        <f aca="false">IF($K6494=0,0,IFERROR(INDEX(購買率算出!$P$6:$P$3005,MATCH($A6494&amp;"",購買率算出!$C$6:$C$3005,0)),0))</f>
        <v>0</v>
      </c>
    </row>
    <row r="6495" customFormat="false" ht="15" hidden="false" customHeight="false" outlineLevel="0" collapsed="false">
      <c r="A6495" s="24"/>
      <c r="D6495" s="24"/>
      <c r="F6495" s="24"/>
      <c r="K6495" s="9" t="n">
        <f aca="false">IF($A6495="",0,IF(OR(N($D6495)=0,$D6495&amp;""=TOP!$C$5&amp;""),1,0))</f>
        <v>0</v>
      </c>
      <c r="L6495" s="27" t="n">
        <f aca="false">IF($K6495=0,0,IFERROR(INDEX(購買率算出!$P$6:$P$3005,MATCH($A6495&amp;"",購買率算出!$C$6:$C$3005,0)),0))</f>
        <v>0</v>
      </c>
    </row>
    <row r="6496" customFormat="false" ht="15" hidden="false" customHeight="false" outlineLevel="0" collapsed="false">
      <c r="A6496" s="24"/>
      <c r="D6496" s="24"/>
      <c r="F6496" s="24"/>
      <c r="K6496" s="9" t="n">
        <f aca="false">IF($A6496="",0,IF(OR(N($D6496)=0,$D6496&amp;""=TOP!$C$5&amp;""),1,0))</f>
        <v>0</v>
      </c>
      <c r="L6496" s="27" t="n">
        <f aca="false">IF($K6496=0,0,IFERROR(INDEX(購買率算出!$P$6:$P$3005,MATCH($A6496&amp;"",購買率算出!$C$6:$C$3005,0)),0))</f>
        <v>0</v>
      </c>
    </row>
    <row r="6497" customFormat="false" ht="15" hidden="false" customHeight="false" outlineLevel="0" collapsed="false">
      <c r="A6497" s="24"/>
      <c r="D6497" s="24"/>
      <c r="F6497" s="24"/>
      <c r="K6497" s="9" t="n">
        <f aca="false">IF($A6497="",0,IF(OR(N($D6497)=0,$D6497&amp;""=TOP!$C$5&amp;""),1,0))</f>
        <v>0</v>
      </c>
      <c r="L6497" s="27" t="n">
        <f aca="false">IF($K6497=0,0,IFERROR(INDEX(購買率算出!$P$6:$P$3005,MATCH($A6497&amp;"",購買率算出!$C$6:$C$3005,0)),0))</f>
        <v>0</v>
      </c>
    </row>
    <row r="6498" customFormat="false" ht="15" hidden="false" customHeight="false" outlineLevel="0" collapsed="false">
      <c r="A6498" s="24"/>
      <c r="D6498" s="24"/>
      <c r="F6498" s="24"/>
      <c r="K6498" s="9" t="n">
        <f aca="false">IF($A6498="",0,IF(OR(N($D6498)=0,$D6498&amp;""=TOP!$C$5&amp;""),1,0))</f>
        <v>0</v>
      </c>
      <c r="L6498" s="27" t="n">
        <f aca="false">IF($K6498=0,0,IFERROR(INDEX(購買率算出!$P$6:$P$3005,MATCH($A6498&amp;"",購買率算出!$C$6:$C$3005,0)),0))</f>
        <v>0</v>
      </c>
    </row>
    <row r="6499" customFormat="false" ht="15" hidden="false" customHeight="false" outlineLevel="0" collapsed="false">
      <c r="A6499" s="24"/>
      <c r="D6499" s="24"/>
      <c r="F6499" s="24"/>
      <c r="K6499" s="9" t="n">
        <f aca="false">IF($A6499="",0,IF(OR(N($D6499)=0,$D6499&amp;""=TOP!$C$5&amp;""),1,0))</f>
        <v>0</v>
      </c>
      <c r="L6499" s="27" t="n">
        <f aca="false">IF($K6499=0,0,IFERROR(INDEX(購買率算出!$P$6:$P$3005,MATCH($A6499&amp;"",購買率算出!$C$6:$C$3005,0)),0))</f>
        <v>0</v>
      </c>
    </row>
    <row r="6500" customFormat="false" ht="15" hidden="false" customHeight="false" outlineLevel="0" collapsed="false">
      <c r="A6500" s="24"/>
      <c r="D6500" s="24"/>
      <c r="F6500" s="24"/>
      <c r="K6500" s="9" t="n">
        <f aca="false">IF($A6500="",0,IF(OR(N($D6500)=0,$D6500&amp;""=TOP!$C$5&amp;""),1,0))</f>
        <v>0</v>
      </c>
      <c r="L6500" s="27" t="n">
        <f aca="false">IF($K6500=0,0,IFERROR(INDEX(購買率算出!$P$6:$P$3005,MATCH($A6500&amp;"",購買率算出!$C$6:$C$3005,0)),0))</f>
        <v>0</v>
      </c>
    </row>
    <row r="6501" customFormat="false" ht="15" hidden="false" customHeight="false" outlineLevel="0" collapsed="false">
      <c r="A6501" s="24"/>
      <c r="D6501" s="24"/>
      <c r="F6501" s="24"/>
      <c r="K6501" s="9" t="n">
        <f aca="false">IF($A6501="",0,IF(OR(N($D6501)=0,$D6501&amp;""=TOP!$C$5&amp;""),1,0))</f>
        <v>0</v>
      </c>
      <c r="L6501" s="27" t="n">
        <f aca="false">IF($K6501=0,0,IFERROR(INDEX(購買率算出!$P$6:$P$3005,MATCH($A6501&amp;"",購買率算出!$C$6:$C$3005,0)),0))</f>
        <v>0</v>
      </c>
    </row>
    <row r="6502" customFormat="false" ht="15" hidden="false" customHeight="false" outlineLevel="0" collapsed="false">
      <c r="A6502" s="24"/>
      <c r="D6502" s="24"/>
      <c r="F6502" s="24"/>
      <c r="K6502" s="9" t="n">
        <f aca="false">IF($A6502="",0,IF(OR(N($D6502)=0,$D6502&amp;""=TOP!$C$5&amp;""),1,0))</f>
        <v>0</v>
      </c>
      <c r="L6502" s="27" t="n">
        <f aca="false">IF($K6502=0,0,IFERROR(INDEX(購買率算出!$P$6:$P$3005,MATCH($A6502&amp;"",購買率算出!$C$6:$C$3005,0)),0))</f>
        <v>0</v>
      </c>
    </row>
    <row r="6503" customFormat="false" ht="15" hidden="false" customHeight="false" outlineLevel="0" collapsed="false">
      <c r="A6503" s="24"/>
      <c r="D6503" s="24"/>
      <c r="F6503" s="24"/>
      <c r="K6503" s="9" t="n">
        <f aca="false">IF($A6503="",0,IF(OR(N($D6503)=0,$D6503&amp;""=TOP!$C$5&amp;""),1,0))</f>
        <v>0</v>
      </c>
      <c r="L6503" s="27" t="n">
        <f aca="false">IF($K6503=0,0,IFERROR(INDEX(購買率算出!$P$6:$P$3005,MATCH($A6503&amp;"",購買率算出!$C$6:$C$3005,0)),0))</f>
        <v>0</v>
      </c>
    </row>
    <row r="6504" customFormat="false" ht="15" hidden="false" customHeight="false" outlineLevel="0" collapsed="false">
      <c r="A6504" s="24"/>
      <c r="D6504" s="24"/>
      <c r="F6504" s="24"/>
      <c r="K6504" s="9" t="n">
        <f aca="false">IF($A6504="",0,IF(OR(N($D6504)=0,$D6504&amp;""=TOP!$C$5&amp;""),1,0))</f>
        <v>0</v>
      </c>
      <c r="L6504" s="27" t="n">
        <f aca="false">IF($K6504=0,0,IFERROR(INDEX(購買率算出!$P$6:$P$3005,MATCH($A6504&amp;"",購買率算出!$C$6:$C$3005,0)),0))</f>
        <v>0</v>
      </c>
    </row>
    <row r="6505" customFormat="false" ht="15" hidden="false" customHeight="false" outlineLevel="0" collapsed="false">
      <c r="A6505" s="24"/>
      <c r="D6505" s="24"/>
      <c r="F6505" s="24"/>
      <c r="K6505" s="9" t="n">
        <f aca="false">IF($A6505="",0,IF(OR(N($D6505)=0,$D6505&amp;""=TOP!$C$5&amp;""),1,0))</f>
        <v>0</v>
      </c>
      <c r="L6505" s="27" t="n">
        <f aca="false">IF($K6505=0,0,IFERROR(INDEX(購買率算出!$P$6:$P$3005,MATCH($A6505&amp;"",購買率算出!$C$6:$C$3005,0)),0))</f>
        <v>0</v>
      </c>
    </row>
    <row r="6506" customFormat="false" ht="15" hidden="false" customHeight="false" outlineLevel="0" collapsed="false">
      <c r="A6506" s="24"/>
      <c r="D6506" s="24"/>
      <c r="F6506" s="24"/>
      <c r="K6506" s="9" t="n">
        <f aca="false">IF($A6506="",0,IF(OR(N($D6506)=0,$D6506&amp;""=TOP!$C$5&amp;""),1,0))</f>
        <v>0</v>
      </c>
      <c r="L6506" s="27" t="n">
        <f aca="false">IF($K6506=0,0,IFERROR(INDEX(購買率算出!$P$6:$P$3005,MATCH($A6506&amp;"",購買率算出!$C$6:$C$3005,0)),0))</f>
        <v>0</v>
      </c>
    </row>
    <row r="6507" customFormat="false" ht="15" hidden="false" customHeight="false" outlineLevel="0" collapsed="false">
      <c r="A6507" s="24"/>
      <c r="D6507" s="24"/>
      <c r="F6507" s="24"/>
      <c r="K6507" s="9" t="n">
        <f aca="false">IF($A6507="",0,IF(OR(N($D6507)=0,$D6507&amp;""=TOP!$C$5&amp;""),1,0))</f>
        <v>0</v>
      </c>
      <c r="L6507" s="27" t="n">
        <f aca="false">IF($K6507=0,0,IFERROR(INDEX(購買率算出!$P$6:$P$3005,MATCH($A6507&amp;"",購買率算出!$C$6:$C$3005,0)),0))</f>
        <v>0</v>
      </c>
    </row>
    <row r="6508" customFormat="false" ht="15" hidden="false" customHeight="false" outlineLevel="0" collapsed="false">
      <c r="A6508" s="24"/>
      <c r="D6508" s="24"/>
      <c r="F6508" s="24"/>
      <c r="K6508" s="9" t="n">
        <f aca="false">IF($A6508="",0,IF(OR(N($D6508)=0,$D6508&amp;""=TOP!$C$5&amp;""),1,0))</f>
        <v>0</v>
      </c>
      <c r="L6508" s="27" t="n">
        <f aca="false">IF($K6508=0,0,IFERROR(INDEX(購買率算出!$P$6:$P$3005,MATCH($A6508&amp;"",購買率算出!$C$6:$C$3005,0)),0))</f>
        <v>0</v>
      </c>
    </row>
    <row r="6509" customFormat="false" ht="15" hidden="false" customHeight="false" outlineLevel="0" collapsed="false">
      <c r="A6509" s="24"/>
      <c r="D6509" s="24"/>
      <c r="F6509" s="24"/>
      <c r="K6509" s="9" t="n">
        <f aca="false">IF($A6509="",0,IF(OR(N($D6509)=0,$D6509&amp;""=TOP!$C$5&amp;""),1,0))</f>
        <v>0</v>
      </c>
      <c r="L6509" s="27" t="n">
        <f aca="false">IF($K6509=0,0,IFERROR(INDEX(購買率算出!$P$6:$P$3005,MATCH($A6509&amp;"",購買率算出!$C$6:$C$3005,0)),0))</f>
        <v>0</v>
      </c>
    </row>
    <row r="6510" customFormat="false" ht="15" hidden="false" customHeight="false" outlineLevel="0" collapsed="false">
      <c r="A6510" s="24"/>
      <c r="D6510" s="24"/>
      <c r="F6510" s="24"/>
      <c r="K6510" s="9" t="n">
        <f aca="false">IF($A6510="",0,IF(OR(N($D6510)=0,$D6510&amp;""=TOP!$C$5&amp;""),1,0))</f>
        <v>0</v>
      </c>
      <c r="L6510" s="27" t="n">
        <f aca="false">IF($K6510=0,0,IFERROR(INDEX(購買率算出!$P$6:$P$3005,MATCH($A6510&amp;"",購買率算出!$C$6:$C$3005,0)),0))</f>
        <v>0</v>
      </c>
    </row>
    <row r="6511" customFormat="false" ht="15" hidden="false" customHeight="false" outlineLevel="0" collapsed="false">
      <c r="A6511" s="24"/>
      <c r="D6511" s="24"/>
      <c r="F6511" s="24"/>
      <c r="K6511" s="9" t="n">
        <f aca="false">IF($A6511="",0,IF(OR(N($D6511)=0,$D6511&amp;""=TOP!$C$5&amp;""),1,0))</f>
        <v>0</v>
      </c>
      <c r="L6511" s="27" t="n">
        <f aca="false">IF($K6511=0,0,IFERROR(INDEX(購買率算出!$P$6:$P$3005,MATCH($A6511&amp;"",購買率算出!$C$6:$C$3005,0)),0))</f>
        <v>0</v>
      </c>
    </row>
    <row r="6512" customFormat="false" ht="15" hidden="false" customHeight="false" outlineLevel="0" collapsed="false">
      <c r="A6512" s="24"/>
      <c r="D6512" s="24"/>
      <c r="F6512" s="24"/>
      <c r="K6512" s="9" t="n">
        <f aca="false">IF($A6512="",0,IF(OR(N($D6512)=0,$D6512&amp;""=TOP!$C$5&amp;""),1,0))</f>
        <v>0</v>
      </c>
      <c r="L6512" s="27" t="n">
        <f aca="false">IF($K6512=0,0,IFERROR(INDEX(購買率算出!$P$6:$P$3005,MATCH($A6512&amp;"",購買率算出!$C$6:$C$3005,0)),0))</f>
        <v>0</v>
      </c>
    </row>
    <row r="6513" customFormat="false" ht="15" hidden="false" customHeight="false" outlineLevel="0" collapsed="false">
      <c r="A6513" s="24"/>
      <c r="D6513" s="24"/>
      <c r="F6513" s="24"/>
      <c r="K6513" s="9" t="n">
        <f aca="false">IF($A6513="",0,IF(OR(N($D6513)=0,$D6513&amp;""=TOP!$C$5&amp;""),1,0))</f>
        <v>0</v>
      </c>
      <c r="L6513" s="27" t="n">
        <f aca="false">IF($K6513=0,0,IFERROR(INDEX(購買率算出!$P$6:$P$3005,MATCH($A6513&amp;"",購買率算出!$C$6:$C$3005,0)),0))</f>
        <v>0</v>
      </c>
    </row>
    <row r="6514" customFormat="false" ht="15" hidden="false" customHeight="false" outlineLevel="0" collapsed="false">
      <c r="A6514" s="24"/>
      <c r="D6514" s="24"/>
      <c r="F6514" s="24"/>
      <c r="K6514" s="9" t="n">
        <f aca="false">IF($A6514="",0,IF(OR(N($D6514)=0,$D6514&amp;""=TOP!$C$5&amp;""),1,0))</f>
        <v>0</v>
      </c>
      <c r="L6514" s="27" t="n">
        <f aca="false">IF($K6514=0,0,IFERROR(INDEX(購買率算出!$P$6:$P$3005,MATCH($A6514&amp;"",購買率算出!$C$6:$C$3005,0)),0))</f>
        <v>0</v>
      </c>
    </row>
    <row r="6515" customFormat="false" ht="15" hidden="false" customHeight="false" outlineLevel="0" collapsed="false">
      <c r="A6515" s="24"/>
      <c r="D6515" s="24"/>
      <c r="F6515" s="24"/>
      <c r="K6515" s="9" t="n">
        <f aca="false">IF($A6515="",0,IF(OR(N($D6515)=0,$D6515&amp;""=TOP!$C$5&amp;""),1,0))</f>
        <v>0</v>
      </c>
      <c r="L6515" s="27" t="n">
        <f aca="false">IF($K6515=0,0,IFERROR(INDEX(購買率算出!$P$6:$P$3005,MATCH($A6515&amp;"",購買率算出!$C$6:$C$3005,0)),0))</f>
        <v>0</v>
      </c>
    </row>
    <row r="6516" customFormat="false" ht="15" hidden="false" customHeight="false" outlineLevel="0" collapsed="false">
      <c r="A6516" s="24"/>
      <c r="D6516" s="24"/>
      <c r="F6516" s="24"/>
      <c r="K6516" s="9" t="n">
        <f aca="false">IF($A6516="",0,IF(OR(N($D6516)=0,$D6516&amp;""=TOP!$C$5&amp;""),1,0))</f>
        <v>0</v>
      </c>
      <c r="L6516" s="27" t="n">
        <f aca="false">IF($K6516=0,0,IFERROR(INDEX(購買率算出!$P$6:$P$3005,MATCH($A6516&amp;"",購買率算出!$C$6:$C$3005,0)),0))</f>
        <v>0</v>
      </c>
    </row>
    <row r="6517" customFormat="false" ht="15" hidden="false" customHeight="false" outlineLevel="0" collapsed="false">
      <c r="A6517" s="24"/>
      <c r="D6517" s="24"/>
      <c r="F6517" s="24"/>
      <c r="K6517" s="9" t="n">
        <f aca="false">IF($A6517="",0,IF(OR(N($D6517)=0,$D6517&amp;""=TOP!$C$5&amp;""),1,0))</f>
        <v>0</v>
      </c>
      <c r="L6517" s="27" t="n">
        <f aca="false">IF($K6517=0,0,IFERROR(INDEX(購買率算出!$P$6:$P$3005,MATCH($A6517&amp;"",購買率算出!$C$6:$C$3005,0)),0))</f>
        <v>0</v>
      </c>
    </row>
    <row r="6518" customFormat="false" ht="15" hidden="false" customHeight="false" outlineLevel="0" collapsed="false">
      <c r="A6518" s="24"/>
      <c r="D6518" s="24"/>
      <c r="F6518" s="24"/>
      <c r="K6518" s="9" t="n">
        <f aca="false">IF($A6518="",0,IF(OR(N($D6518)=0,$D6518&amp;""=TOP!$C$5&amp;""),1,0))</f>
        <v>0</v>
      </c>
      <c r="L6518" s="27" t="n">
        <f aca="false">IF($K6518=0,0,IFERROR(INDEX(購買率算出!$P$6:$P$3005,MATCH($A6518&amp;"",購買率算出!$C$6:$C$3005,0)),0))</f>
        <v>0</v>
      </c>
    </row>
    <row r="6519" customFormat="false" ht="15" hidden="false" customHeight="false" outlineLevel="0" collapsed="false">
      <c r="A6519" s="24"/>
      <c r="D6519" s="24"/>
      <c r="F6519" s="24"/>
      <c r="K6519" s="9" t="n">
        <f aca="false">IF($A6519="",0,IF(OR(N($D6519)=0,$D6519&amp;""=TOP!$C$5&amp;""),1,0))</f>
        <v>0</v>
      </c>
      <c r="L6519" s="27" t="n">
        <f aca="false">IF($K6519=0,0,IFERROR(INDEX(購買率算出!$P$6:$P$3005,MATCH($A6519&amp;"",購買率算出!$C$6:$C$3005,0)),0))</f>
        <v>0</v>
      </c>
    </row>
    <row r="6520" customFormat="false" ht="15" hidden="false" customHeight="false" outlineLevel="0" collapsed="false">
      <c r="A6520" s="24"/>
      <c r="D6520" s="24"/>
      <c r="F6520" s="24"/>
      <c r="K6520" s="9" t="n">
        <f aca="false">IF($A6520="",0,IF(OR(N($D6520)=0,$D6520&amp;""=TOP!$C$5&amp;""),1,0))</f>
        <v>0</v>
      </c>
      <c r="L6520" s="27" t="n">
        <f aca="false">IF($K6520=0,0,IFERROR(INDEX(購買率算出!$P$6:$P$3005,MATCH($A6520&amp;"",購買率算出!$C$6:$C$3005,0)),0))</f>
        <v>0</v>
      </c>
    </row>
    <row r="6521" customFormat="false" ht="15" hidden="false" customHeight="false" outlineLevel="0" collapsed="false">
      <c r="A6521" s="24"/>
      <c r="D6521" s="24"/>
      <c r="F6521" s="24"/>
      <c r="K6521" s="9" t="n">
        <f aca="false">IF($A6521="",0,IF(OR(N($D6521)=0,$D6521&amp;""=TOP!$C$5&amp;""),1,0))</f>
        <v>0</v>
      </c>
      <c r="L6521" s="27" t="n">
        <f aca="false">IF($K6521=0,0,IFERROR(INDEX(購買率算出!$P$6:$P$3005,MATCH($A6521&amp;"",購買率算出!$C$6:$C$3005,0)),0))</f>
        <v>0</v>
      </c>
    </row>
    <row r="6522" customFormat="false" ht="15" hidden="false" customHeight="false" outlineLevel="0" collapsed="false">
      <c r="A6522" s="24"/>
      <c r="D6522" s="24"/>
      <c r="F6522" s="24"/>
      <c r="K6522" s="9" t="n">
        <f aca="false">IF($A6522="",0,IF(OR(N($D6522)=0,$D6522&amp;""=TOP!$C$5&amp;""),1,0))</f>
        <v>0</v>
      </c>
      <c r="L6522" s="27" t="n">
        <f aca="false">IF($K6522=0,0,IFERROR(INDEX(購買率算出!$P$6:$P$3005,MATCH($A6522&amp;"",購買率算出!$C$6:$C$3005,0)),0))</f>
        <v>0</v>
      </c>
    </row>
    <row r="6523" customFormat="false" ht="15" hidden="false" customHeight="false" outlineLevel="0" collapsed="false">
      <c r="A6523" s="24"/>
      <c r="D6523" s="24"/>
      <c r="F6523" s="24"/>
      <c r="K6523" s="9" t="n">
        <f aca="false">IF($A6523="",0,IF(OR(N($D6523)=0,$D6523&amp;""=TOP!$C$5&amp;""),1,0))</f>
        <v>0</v>
      </c>
      <c r="L6523" s="27" t="n">
        <f aca="false">IF($K6523=0,0,IFERROR(INDEX(購買率算出!$P$6:$P$3005,MATCH($A6523&amp;"",購買率算出!$C$6:$C$3005,0)),0))</f>
        <v>0</v>
      </c>
    </row>
    <row r="6524" customFormat="false" ht="15" hidden="false" customHeight="false" outlineLevel="0" collapsed="false">
      <c r="A6524" s="24"/>
      <c r="D6524" s="24"/>
      <c r="F6524" s="24"/>
      <c r="K6524" s="9" t="n">
        <f aca="false">IF($A6524="",0,IF(OR(N($D6524)=0,$D6524&amp;""=TOP!$C$5&amp;""),1,0))</f>
        <v>0</v>
      </c>
      <c r="L6524" s="27" t="n">
        <f aca="false">IF($K6524=0,0,IFERROR(INDEX(購買率算出!$P$6:$P$3005,MATCH($A6524&amp;"",購買率算出!$C$6:$C$3005,0)),0))</f>
        <v>0</v>
      </c>
    </row>
    <row r="6525" customFormat="false" ht="15" hidden="false" customHeight="false" outlineLevel="0" collapsed="false">
      <c r="A6525" s="24"/>
      <c r="D6525" s="24"/>
      <c r="F6525" s="24"/>
      <c r="K6525" s="9" t="n">
        <f aca="false">IF($A6525="",0,IF(OR(N($D6525)=0,$D6525&amp;""=TOP!$C$5&amp;""),1,0))</f>
        <v>0</v>
      </c>
      <c r="L6525" s="27" t="n">
        <f aca="false">IF($K6525=0,0,IFERROR(INDEX(購買率算出!$P$6:$P$3005,MATCH($A6525&amp;"",購買率算出!$C$6:$C$3005,0)),0))</f>
        <v>0</v>
      </c>
    </row>
    <row r="6526" customFormat="false" ht="15" hidden="false" customHeight="false" outlineLevel="0" collapsed="false">
      <c r="A6526" s="24"/>
      <c r="D6526" s="24"/>
      <c r="F6526" s="24"/>
      <c r="K6526" s="9" t="n">
        <f aca="false">IF($A6526="",0,IF(OR(N($D6526)=0,$D6526&amp;""=TOP!$C$5&amp;""),1,0))</f>
        <v>0</v>
      </c>
      <c r="L6526" s="27" t="n">
        <f aca="false">IF($K6526=0,0,IFERROR(INDEX(購買率算出!$P$6:$P$3005,MATCH($A6526&amp;"",購買率算出!$C$6:$C$3005,0)),0))</f>
        <v>0</v>
      </c>
    </row>
    <row r="6527" customFormat="false" ht="15" hidden="false" customHeight="false" outlineLevel="0" collapsed="false">
      <c r="A6527" s="24"/>
      <c r="D6527" s="24"/>
      <c r="F6527" s="24"/>
      <c r="K6527" s="9" t="n">
        <f aca="false">IF($A6527="",0,IF(OR(N($D6527)=0,$D6527&amp;""=TOP!$C$5&amp;""),1,0))</f>
        <v>0</v>
      </c>
      <c r="L6527" s="27" t="n">
        <f aca="false">IF($K6527=0,0,IFERROR(INDEX(購買率算出!$P$6:$P$3005,MATCH($A6527&amp;"",購買率算出!$C$6:$C$3005,0)),0))</f>
        <v>0</v>
      </c>
    </row>
    <row r="6528" customFormat="false" ht="15" hidden="false" customHeight="false" outlineLevel="0" collapsed="false">
      <c r="A6528" s="24"/>
      <c r="D6528" s="24"/>
      <c r="F6528" s="24"/>
      <c r="K6528" s="9" t="n">
        <f aca="false">IF($A6528="",0,IF(OR(N($D6528)=0,$D6528&amp;""=TOP!$C$5&amp;""),1,0))</f>
        <v>0</v>
      </c>
      <c r="L6528" s="27" t="n">
        <f aca="false">IF($K6528=0,0,IFERROR(INDEX(購買率算出!$P$6:$P$3005,MATCH($A6528&amp;"",購買率算出!$C$6:$C$3005,0)),0))</f>
        <v>0</v>
      </c>
    </row>
    <row r="6529" customFormat="false" ht="15" hidden="false" customHeight="false" outlineLevel="0" collapsed="false">
      <c r="A6529" s="24"/>
      <c r="D6529" s="24"/>
      <c r="F6529" s="24"/>
      <c r="K6529" s="9" t="n">
        <f aca="false">IF($A6529="",0,IF(OR(N($D6529)=0,$D6529&amp;""=TOP!$C$5&amp;""),1,0))</f>
        <v>0</v>
      </c>
      <c r="L6529" s="27" t="n">
        <f aca="false">IF($K6529=0,0,IFERROR(INDEX(購買率算出!$P$6:$P$3005,MATCH($A6529&amp;"",購買率算出!$C$6:$C$3005,0)),0))</f>
        <v>0</v>
      </c>
    </row>
    <row r="6530" customFormat="false" ht="15" hidden="false" customHeight="false" outlineLevel="0" collapsed="false">
      <c r="A6530" s="24"/>
      <c r="D6530" s="24"/>
      <c r="F6530" s="24"/>
      <c r="K6530" s="9" t="n">
        <f aca="false">IF($A6530="",0,IF(OR(N($D6530)=0,$D6530&amp;""=TOP!$C$5&amp;""),1,0))</f>
        <v>0</v>
      </c>
      <c r="L6530" s="27" t="n">
        <f aca="false">IF($K6530=0,0,IFERROR(INDEX(購買率算出!$P$6:$P$3005,MATCH($A6530&amp;"",購買率算出!$C$6:$C$3005,0)),0))</f>
        <v>0</v>
      </c>
    </row>
    <row r="6531" customFormat="false" ht="15" hidden="false" customHeight="false" outlineLevel="0" collapsed="false">
      <c r="A6531" s="24"/>
      <c r="D6531" s="24"/>
      <c r="F6531" s="24"/>
      <c r="K6531" s="9" t="n">
        <f aca="false">IF($A6531="",0,IF(OR(N($D6531)=0,$D6531&amp;""=TOP!$C$5&amp;""),1,0))</f>
        <v>0</v>
      </c>
      <c r="L6531" s="27" t="n">
        <f aca="false">IF($K6531=0,0,IFERROR(INDEX(購買率算出!$P$6:$P$3005,MATCH($A6531&amp;"",購買率算出!$C$6:$C$3005,0)),0))</f>
        <v>0</v>
      </c>
    </row>
    <row r="6532" customFormat="false" ht="15" hidden="false" customHeight="false" outlineLevel="0" collapsed="false">
      <c r="A6532" s="24"/>
      <c r="D6532" s="24"/>
      <c r="F6532" s="24"/>
      <c r="K6532" s="9" t="n">
        <f aca="false">IF($A6532="",0,IF(OR(N($D6532)=0,$D6532&amp;""=TOP!$C$5&amp;""),1,0))</f>
        <v>0</v>
      </c>
      <c r="L6532" s="27" t="n">
        <f aca="false">IF($K6532=0,0,IFERROR(INDEX(購買率算出!$P$6:$P$3005,MATCH($A6532&amp;"",購買率算出!$C$6:$C$3005,0)),0))</f>
        <v>0</v>
      </c>
    </row>
    <row r="6533" customFormat="false" ht="15" hidden="false" customHeight="false" outlineLevel="0" collapsed="false">
      <c r="A6533" s="24"/>
      <c r="D6533" s="24"/>
      <c r="F6533" s="24"/>
      <c r="K6533" s="9" t="n">
        <f aca="false">IF($A6533="",0,IF(OR(N($D6533)=0,$D6533&amp;""=TOP!$C$5&amp;""),1,0))</f>
        <v>0</v>
      </c>
      <c r="L6533" s="27" t="n">
        <f aca="false">IF($K6533=0,0,IFERROR(INDEX(購買率算出!$P$6:$P$3005,MATCH($A6533&amp;"",購買率算出!$C$6:$C$3005,0)),0))</f>
        <v>0</v>
      </c>
    </row>
    <row r="6534" customFormat="false" ht="15" hidden="false" customHeight="false" outlineLevel="0" collapsed="false">
      <c r="A6534" s="24"/>
      <c r="D6534" s="24"/>
      <c r="F6534" s="24"/>
      <c r="K6534" s="9" t="n">
        <f aca="false">IF($A6534="",0,IF(OR(N($D6534)=0,$D6534&amp;""=TOP!$C$5&amp;""),1,0))</f>
        <v>0</v>
      </c>
      <c r="L6534" s="27" t="n">
        <f aca="false">IF($K6534=0,0,IFERROR(INDEX(購買率算出!$P$6:$P$3005,MATCH($A6534&amp;"",購買率算出!$C$6:$C$3005,0)),0))</f>
        <v>0</v>
      </c>
    </row>
    <row r="6535" customFormat="false" ht="15" hidden="false" customHeight="false" outlineLevel="0" collapsed="false">
      <c r="A6535" s="24"/>
      <c r="D6535" s="24"/>
      <c r="F6535" s="24"/>
      <c r="K6535" s="9" t="n">
        <f aca="false">IF($A6535="",0,IF(OR(N($D6535)=0,$D6535&amp;""=TOP!$C$5&amp;""),1,0))</f>
        <v>0</v>
      </c>
      <c r="L6535" s="27" t="n">
        <f aca="false">IF($K6535=0,0,IFERROR(INDEX(購買率算出!$P$6:$P$3005,MATCH($A6535&amp;"",購買率算出!$C$6:$C$3005,0)),0))</f>
        <v>0</v>
      </c>
    </row>
    <row r="6536" customFormat="false" ht="15" hidden="false" customHeight="false" outlineLevel="0" collapsed="false">
      <c r="A6536" s="24"/>
      <c r="D6536" s="24"/>
      <c r="F6536" s="24"/>
      <c r="K6536" s="9" t="n">
        <f aca="false">IF($A6536="",0,IF(OR(N($D6536)=0,$D6536&amp;""=TOP!$C$5&amp;""),1,0))</f>
        <v>0</v>
      </c>
      <c r="L6536" s="27" t="n">
        <f aca="false">IF($K6536=0,0,IFERROR(INDEX(購買率算出!$P$6:$P$3005,MATCH($A6536&amp;"",購買率算出!$C$6:$C$3005,0)),0))</f>
        <v>0</v>
      </c>
    </row>
    <row r="6537" customFormat="false" ht="15" hidden="false" customHeight="false" outlineLevel="0" collapsed="false">
      <c r="A6537" s="24"/>
      <c r="D6537" s="24"/>
      <c r="F6537" s="24"/>
      <c r="K6537" s="9" t="n">
        <f aca="false">IF($A6537="",0,IF(OR(N($D6537)=0,$D6537&amp;""=TOP!$C$5&amp;""),1,0))</f>
        <v>0</v>
      </c>
      <c r="L6537" s="27" t="n">
        <f aca="false">IF($K6537=0,0,IFERROR(INDEX(購買率算出!$P$6:$P$3005,MATCH($A6537&amp;"",購買率算出!$C$6:$C$3005,0)),0))</f>
        <v>0</v>
      </c>
    </row>
    <row r="6538" customFormat="false" ht="15" hidden="false" customHeight="false" outlineLevel="0" collapsed="false">
      <c r="A6538" s="24"/>
      <c r="D6538" s="24"/>
      <c r="F6538" s="24"/>
      <c r="K6538" s="9" t="n">
        <f aca="false">IF($A6538="",0,IF(OR(N($D6538)=0,$D6538&amp;""=TOP!$C$5&amp;""),1,0))</f>
        <v>0</v>
      </c>
      <c r="L6538" s="27" t="n">
        <f aca="false">IF($K6538=0,0,IFERROR(INDEX(購買率算出!$P$6:$P$3005,MATCH($A6538&amp;"",購買率算出!$C$6:$C$3005,0)),0))</f>
        <v>0</v>
      </c>
    </row>
    <row r="6539" customFormat="false" ht="15" hidden="false" customHeight="false" outlineLevel="0" collapsed="false">
      <c r="A6539" s="24"/>
      <c r="D6539" s="24"/>
      <c r="F6539" s="24"/>
      <c r="K6539" s="9" t="n">
        <f aca="false">IF($A6539="",0,IF(OR(N($D6539)=0,$D6539&amp;""=TOP!$C$5&amp;""),1,0))</f>
        <v>0</v>
      </c>
      <c r="L6539" s="27" t="n">
        <f aca="false">IF($K6539=0,0,IFERROR(INDEX(購買率算出!$P$6:$P$3005,MATCH($A6539&amp;"",購買率算出!$C$6:$C$3005,0)),0))</f>
        <v>0</v>
      </c>
    </row>
    <row r="6540" customFormat="false" ht="15" hidden="false" customHeight="false" outlineLevel="0" collapsed="false">
      <c r="A6540" s="24"/>
      <c r="D6540" s="24"/>
      <c r="F6540" s="24"/>
      <c r="K6540" s="9" t="n">
        <f aca="false">IF($A6540="",0,IF(OR(N($D6540)=0,$D6540&amp;""=TOP!$C$5&amp;""),1,0))</f>
        <v>0</v>
      </c>
      <c r="L6540" s="27" t="n">
        <f aca="false">IF($K6540=0,0,IFERROR(INDEX(購買率算出!$P$6:$P$3005,MATCH($A6540&amp;"",購買率算出!$C$6:$C$3005,0)),0))</f>
        <v>0</v>
      </c>
    </row>
    <row r="6541" customFormat="false" ht="15" hidden="false" customHeight="false" outlineLevel="0" collapsed="false">
      <c r="A6541" s="24"/>
      <c r="D6541" s="24"/>
      <c r="F6541" s="24"/>
      <c r="K6541" s="9" t="n">
        <f aca="false">IF($A6541="",0,IF(OR(N($D6541)=0,$D6541&amp;""=TOP!$C$5&amp;""),1,0))</f>
        <v>0</v>
      </c>
      <c r="L6541" s="27" t="n">
        <f aca="false">IF($K6541=0,0,IFERROR(INDEX(購買率算出!$P$6:$P$3005,MATCH($A6541&amp;"",購買率算出!$C$6:$C$3005,0)),0))</f>
        <v>0</v>
      </c>
    </row>
    <row r="6542" customFormat="false" ht="15" hidden="false" customHeight="false" outlineLevel="0" collapsed="false">
      <c r="A6542" s="24"/>
      <c r="D6542" s="24"/>
      <c r="F6542" s="24"/>
      <c r="K6542" s="9" t="n">
        <f aca="false">IF($A6542="",0,IF(OR(N($D6542)=0,$D6542&amp;""=TOP!$C$5&amp;""),1,0))</f>
        <v>0</v>
      </c>
      <c r="L6542" s="27" t="n">
        <f aca="false">IF($K6542=0,0,IFERROR(INDEX(購買率算出!$P$6:$P$3005,MATCH($A6542&amp;"",購買率算出!$C$6:$C$3005,0)),0))</f>
        <v>0</v>
      </c>
    </row>
    <row r="6543" customFormat="false" ht="15" hidden="false" customHeight="false" outlineLevel="0" collapsed="false">
      <c r="A6543" s="24"/>
      <c r="D6543" s="24"/>
      <c r="F6543" s="24"/>
      <c r="K6543" s="9" t="n">
        <f aca="false">IF($A6543="",0,IF(OR(N($D6543)=0,$D6543&amp;""=TOP!$C$5&amp;""),1,0))</f>
        <v>0</v>
      </c>
      <c r="L6543" s="27" t="n">
        <f aca="false">IF($K6543=0,0,IFERROR(INDEX(購買率算出!$P$6:$P$3005,MATCH($A6543&amp;"",購買率算出!$C$6:$C$3005,0)),0))</f>
        <v>0</v>
      </c>
    </row>
    <row r="6544" customFormat="false" ht="15" hidden="false" customHeight="false" outlineLevel="0" collapsed="false">
      <c r="A6544" s="24"/>
      <c r="D6544" s="24"/>
      <c r="F6544" s="24"/>
      <c r="K6544" s="9" t="n">
        <f aca="false">IF($A6544="",0,IF(OR(N($D6544)=0,$D6544&amp;""=TOP!$C$5&amp;""),1,0))</f>
        <v>0</v>
      </c>
      <c r="L6544" s="27" t="n">
        <f aca="false">IF($K6544=0,0,IFERROR(INDEX(購買率算出!$P$6:$P$3005,MATCH($A6544&amp;"",購買率算出!$C$6:$C$3005,0)),0))</f>
        <v>0</v>
      </c>
    </row>
    <row r="6545" customFormat="false" ht="15" hidden="false" customHeight="false" outlineLevel="0" collapsed="false">
      <c r="A6545" s="24"/>
      <c r="D6545" s="24"/>
      <c r="F6545" s="24"/>
      <c r="K6545" s="9" t="n">
        <f aca="false">IF($A6545="",0,IF(OR(N($D6545)=0,$D6545&amp;""=TOP!$C$5&amp;""),1,0))</f>
        <v>0</v>
      </c>
      <c r="L6545" s="27" t="n">
        <f aca="false">IF($K6545=0,0,IFERROR(INDEX(購買率算出!$P$6:$P$3005,MATCH($A6545&amp;"",購買率算出!$C$6:$C$3005,0)),0))</f>
        <v>0</v>
      </c>
    </row>
    <row r="6546" customFormat="false" ht="15" hidden="false" customHeight="false" outlineLevel="0" collapsed="false">
      <c r="A6546" s="24"/>
      <c r="D6546" s="24"/>
      <c r="F6546" s="24"/>
      <c r="K6546" s="9" t="n">
        <f aca="false">IF($A6546="",0,IF(OR(N($D6546)=0,$D6546&amp;""=TOP!$C$5&amp;""),1,0))</f>
        <v>0</v>
      </c>
      <c r="L6546" s="27" t="n">
        <f aca="false">IF($K6546=0,0,IFERROR(INDEX(購買率算出!$P$6:$P$3005,MATCH($A6546&amp;"",購買率算出!$C$6:$C$3005,0)),0))</f>
        <v>0</v>
      </c>
    </row>
    <row r="6547" customFormat="false" ht="15" hidden="false" customHeight="false" outlineLevel="0" collapsed="false">
      <c r="A6547" s="24"/>
      <c r="D6547" s="24"/>
      <c r="F6547" s="24"/>
      <c r="K6547" s="9" t="n">
        <f aca="false">IF($A6547="",0,IF(OR(N($D6547)=0,$D6547&amp;""=TOP!$C$5&amp;""),1,0))</f>
        <v>0</v>
      </c>
      <c r="L6547" s="27" t="n">
        <f aca="false">IF($K6547=0,0,IFERROR(INDEX(購買率算出!$P$6:$P$3005,MATCH($A6547&amp;"",購買率算出!$C$6:$C$3005,0)),0))</f>
        <v>0</v>
      </c>
    </row>
    <row r="6548" customFormat="false" ht="15" hidden="false" customHeight="false" outlineLevel="0" collapsed="false">
      <c r="A6548" s="24"/>
      <c r="D6548" s="24"/>
      <c r="F6548" s="24"/>
      <c r="K6548" s="9" t="n">
        <f aca="false">IF($A6548="",0,IF(OR(N($D6548)=0,$D6548&amp;""=TOP!$C$5&amp;""),1,0))</f>
        <v>0</v>
      </c>
      <c r="L6548" s="27" t="n">
        <f aca="false">IF($K6548=0,0,IFERROR(INDEX(購買率算出!$P$6:$P$3005,MATCH($A6548&amp;"",購買率算出!$C$6:$C$3005,0)),0))</f>
        <v>0</v>
      </c>
    </row>
    <row r="6549" customFormat="false" ht="15" hidden="false" customHeight="false" outlineLevel="0" collapsed="false">
      <c r="A6549" s="24"/>
      <c r="D6549" s="24"/>
      <c r="F6549" s="24"/>
      <c r="K6549" s="9" t="n">
        <f aca="false">IF($A6549="",0,IF(OR(N($D6549)=0,$D6549&amp;""=TOP!$C$5&amp;""),1,0))</f>
        <v>0</v>
      </c>
      <c r="L6549" s="27" t="n">
        <f aca="false">IF($K6549=0,0,IFERROR(INDEX(購買率算出!$P$6:$P$3005,MATCH($A6549&amp;"",購買率算出!$C$6:$C$3005,0)),0))</f>
        <v>0</v>
      </c>
    </row>
    <row r="6550" customFormat="false" ht="15" hidden="false" customHeight="false" outlineLevel="0" collapsed="false">
      <c r="A6550" s="24"/>
      <c r="D6550" s="24"/>
      <c r="F6550" s="24"/>
      <c r="K6550" s="9" t="n">
        <f aca="false">IF($A6550="",0,IF(OR(N($D6550)=0,$D6550&amp;""=TOP!$C$5&amp;""),1,0))</f>
        <v>0</v>
      </c>
      <c r="L6550" s="27" t="n">
        <f aca="false">IF($K6550=0,0,IFERROR(INDEX(購買率算出!$P$6:$P$3005,MATCH($A6550&amp;"",購買率算出!$C$6:$C$3005,0)),0))</f>
        <v>0</v>
      </c>
    </row>
    <row r="6551" customFormat="false" ht="15" hidden="false" customHeight="false" outlineLevel="0" collapsed="false">
      <c r="A6551" s="24"/>
      <c r="D6551" s="24"/>
      <c r="F6551" s="24"/>
      <c r="K6551" s="9" t="n">
        <f aca="false">IF($A6551="",0,IF(OR(N($D6551)=0,$D6551&amp;""=TOP!$C$5&amp;""),1,0))</f>
        <v>0</v>
      </c>
      <c r="L6551" s="27" t="n">
        <f aca="false">IF($K6551=0,0,IFERROR(INDEX(購買率算出!$P$6:$P$3005,MATCH($A6551&amp;"",購買率算出!$C$6:$C$3005,0)),0))</f>
        <v>0</v>
      </c>
    </row>
    <row r="6552" customFormat="false" ht="15" hidden="false" customHeight="false" outlineLevel="0" collapsed="false">
      <c r="A6552" s="24"/>
      <c r="D6552" s="24"/>
      <c r="F6552" s="24"/>
      <c r="K6552" s="9" t="n">
        <f aca="false">IF($A6552="",0,IF(OR(N($D6552)=0,$D6552&amp;""=TOP!$C$5&amp;""),1,0))</f>
        <v>0</v>
      </c>
      <c r="L6552" s="27" t="n">
        <f aca="false">IF($K6552=0,0,IFERROR(INDEX(購買率算出!$P$6:$P$3005,MATCH($A6552&amp;"",購買率算出!$C$6:$C$3005,0)),0))</f>
        <v>0</v>
      </c>
    </row>
    <row r="6553" customFormat="false" ht="15" hidden="false" customHeight="false" outlineLevel="0" collapsed="false">
      <c r="A6553" s="24"/>
      <c r="D6553" s="24"/>
      <c r="F6553" s="24"/>
      <c r="K6553" s="9" t="n">
        <f aca="false">IF($A6553="",0,IF(OR(N($D6553)=0,$D6553&amp;""=TOP!$C$5&amp;""),1,0))</f>
        <v>0</v>
      </c>
      <c r="L6553" s="27" t="n">
        <f aca="false">IF($K6553=0,0,IFERROR(INDEX(購買率算出!$P$6:$P$3005,MATCH($A6553&amp;"",購買率算出!$C$6:$C$3005,0)),0))</f>
        <v>0</v>
      </c>
    </row>
    <row r="6554" customFormat="false" ht="15" hidden="false" customHeight="false" outlineLevel="0" collapsed="false">
      <c r="A6554" s="24"/>
      <c r="D6554" s="24"/>
      <c r="F6554" s="24"/>
      <c r="K6554" s="9" t="n">
        <f aca="false">IF($A6554="",0,IF(OR(N($D6554)=0,$D6554&amp;""=TOP!$C$5&amp;""),1,0))</f>
        <v>0</v>
      </c>
      <c r="L6554" s="27" t="n">
        <f aca="false">IF($K6554=0,0,IFERROR(INDEX(購買率算出!$P$6:$P$3005,MATCH($A6554&amp;"",購買率算出!$C$6:$C$3005,0)),0))</f>
        <v>0</v>
      </c>
    </row>
    <row r="6555" customFormat="false" ht="15" hidden="false" customHeight="false" outlineLevel="0" collapsed="false">
      <c r="A6555" s="24"/>
      <c r="D6555" s="24"/>
      <c r="F6555" s="24"/>
      <c r="K6555" s="9" t="n">
        <f aca="false">IF($A6555="",0,IF(OR(N($D6555)=0,$D6555&amp;""=TOP!$C$5&amp;""),1,0))</f>
        <v>0</v>
      </c>
      <c r="L6555" s="27" t="n">
        <f aca="false">IF($K6555=0,0,IFERROR(INDEX(購買率算出!$P$6:$P$3005,MATCH($A6555&amp;"",購買率算出!$C$6:$C$3005,0)),0))</f>
        <v>0</v>
      </c>
    </row>
    <row r="6556" customFormat="false" ht="15" hidden="false" customHeight="false" outlineLevel="0" collapsed="false">
      <c r="A6556" s="24"/>
      <c r="D6556" s="24"/>
      <c r="F6556" s="24"/>
      <c r="K6556" s="9" t="n">
        <f aca="false">IF($A6556="",0,IF(OR(N($D6556)=0,$D6556&amp;""=TOP!$C$5&amp;""),1,0))</f>
        <v>0</v>
      </c>
      <c r="L6556" s="27" t="n">
        <f aca="false">IF($K6556=0,0,IFERROR(INDEX(購買率算出!$P$6:$P$3005,MATCH($A6556&amp;"",購買率算出!$C$6:$C$3005,0)),0))</f>
        <v>0</v>
      </c>
    </row>
    <row r="6557" customFormat="false" ht="15" hidden="false" customHeight="false" outlineLevel="0" collapsed="false">
      <c r="A6557" s="24"/>
      <c r="D6557" s="24"/>
      <c r="F6557" s="24"/>
      <c r="K6557" s="9" t="n">
        <f aca="false">IF($A6557="",0,IF(OR(N($D6557)=0,$D6557&amp;""=TOP!$C$5&amp;""),1,0))</f>
        <v>0</v>
      </c>
      <c r="L6557" s="27" t="n">
        <f aca="false">IF($K6557=0,0,IFERROR(INDEX(購買率算出!$P$6:$P$3005,MATCH($A6557&amp;"",購買率算出!$C$6:$C$3005,0)),0))</f>
        <v>0</v>
      </c>
    </row>
    <row r="6558" customFormat="false" ht="15" hidden="false" customHeight="false" outlineLevel="0" collapsed="false">
      <c r="A6558" s="24"/>
      <c r="D6558" s="24"/>
      <c r="F6558" s="24"/>
      <c r="K6558" s="9" t="n">
        <f aca="false">IF($A6558="",0,IF(OR(N($D6558)=0,$D6558&amp;""=TOP!$C$5&amp;""),1,0))</f>
        <v>0</v>
      </c>
      <c r="L6558" s="27" t="n">
        <f aca="false">IF($K6558=0,0,IFERROR(INDEX(購買率算出!$P$6:$P$3005,MATCH($A6558&amp;"",購買率算出!$C$6:$C$3005,0)),0))</f>
        <v>0</v>
      </c>
    </row>
    <row r="6559" customFormat="false" ht="15" hidden="false" customHeight="false" outlineLevel="0" collapsed="false">
      <c r="A6559" s="24"/>
      <c r="D6559" s="24"/>
      <c r="F6559" s="24"/>
      <c r="K6559" s="9" t="n">
        <f aca="false">IF($A6559="",0,IF(OR(N($D6559)=0,$D6559&amp;""=TOP!$C$5&amp;""),1,0))</f>
        <v>0</v>
      </c>
      <c r="L6559" s="27" t="n">
        <f aca="false">IF($K6559=0,0,IFERROR(INDEX(購買率算出!$P$6:$P$3005,MATCH($A6559&amp;"",購買率算出!$C$6:$C$3005,0)),0))</f>
        <v>0</v>
      </c>
    </row>
    <row r="6560" customFormat="false" ht="15" hidden="false" customHeight="false" outlineLevel="0" collapsed="false">
      <c r="A6560" s="24"/>
      <c r="D6560" s="24"/>
      <c r="F6560" s="24"/>
      <c r="K6560" s="9" t="n">
        <f aca="false">IF($A6560="",0,IF(OR(N($D6560)=0,$D6560&amp;""=TOP!$C$5&amp;""),1,0))</f>
        <v>0</v>
      </c>
      <c r="L6560" s="27" t="n">
        <f aca="false">IF($K6560=0,0,IFERROR(INDEX(購買率算出!$P$6:$P$3005,MATCH($A6560&amp;"",購買率算出!$C$6:$C$3005,0)),0))</f>
        <v>0</v>
      </c>
    </row>
    <row r="6561" customFormat="false" ht="15" hidden="false" customHeight="false" outlineLevel="0" collapsed="false">
      <c r="A6561" s="24"/>
      <c r="D6561" s="24"/>
      <c r="F6561" s="24"/>
      <c r="K6561" s="9" t="n">
        <f aca="false">IF($A6561="",0,IF(OR(N($D6561)=0,$D6561&amp;""=TOP!$C$5&amp;""),1,0))</f>
        <v>0</v>
      </c>
      <c r="L6561" s="27" t="n">
        <f aca="false">IF($K6561=0,0,IFERROR(INDEX(購買率算出!$P$6:$P$3005,MATCH($A6561&amp;"",購買率算出!$C$6:$C$3005,0)),0))</f>
        <v>0</v>
      </c>
    </row>
    <row r="6562" customFormat="false" ht="15" hidden="false" customHeight="false" outlineLevel="0" collapsed="false">
      <c r="A6562" s="24"/>
      <c r="D6562" s="24"/>
      <c r="F6562" s="24"/>
      <c r="K6562" s="9" t="n">
        <f aca="false">IF($A6562="",0,IF(OR(N($D6562)=0,$D6562&amp;""=TOP!$C$5&amp;""),1,0))</f>
        <v>0</v>
      </c>
      <c r="L6562" s="27" t="n">
        <f aca="false">IF($K6562=0,0,IFERROR(INDEX(購買率算出!$P$6:$P$3005,MATCH($A6562&amp;"",購買率算出!$C$6:$C$3005,0)),0))</f>
        <v>0</v>
      </c>
    </row>
    <row r="6563" customFormat="false" ht="15" hidden="false" customHeight="false" outlineLevel="0" collapsed="false">
      <c r="A6563" s="24"/>
      <c r="D6563" s="24"/>
      <c r="F6563" s="24"/>
      <c r="K6563" s="9" t="n">
        <f aca="false">IF($A6563="",0,IF(OR(N($D6563)=0,$D6563&amp;""=TOP!$C$5&amp;""),1,0))</f>
        <v>0</v>
      </c>
      <c r="L6563" s="27" t="n">
        <f aca="false">IF($K6563=0,0,IFERROR(INDEX(購買率算出!$P$6:$P$3005,MATCH($A6563&amp;"",購買率算出!$C$6:$C$3005,0)),0))</f>
        <v>0</v>
      </c>
    </row>
    <row r="6564" customFormat="false" ht="15" hidden="false" customHeight="false" outlineLevel="0" collapsed="false">
      <c r="A6564" s="24"/>
      <c r="D6564" s="24"/>
      <c r="F6564" s="24"/>
      <c r="K6564" s="9" t="n">
        <f aca="false">IF($A6564="",0,IF(OR(N($D6564)=0,$D6564&amp;""=TOP!$C$5&amp;""),1,0))</f>
        <v>0</v>
      </c>
      <c r="L6564" s="27" t="n">
        <f aca="false">IF($K6564=0,0,IFERROR(INDEX(購買率算出!$P$6:$P$3005,MATCH($A6564&amp;"",購買率算出!$C$6:$C$3005,0)),0))</f>
        <v>0</v>
      </c>
    </row>
    <row r="6565" customFormat="false" ht="15" hidden="false" customHeight="false" outlineLevel="0" collapsed="false">
      <c r="A6565" s="24"/>
      <c r="D6565" s="24"/>
      <c r="F6565" s="24"/>
      <c r="K6565" s="9" t="n">
        <f aca="false">IF($A6565="",0,IF(OR(N($D6565)=0,$D6565&amp;""=TOP!$C$5&amp;""),1,0))</f>
        <v>0</v>
      </c>
      <c r="L6565" s="27" t="n">
        <f aca="false">IF($K6565=0,0,IFERROR(INDEX(購買率算出!$P$6:$P$3005,MATCH($A6565&amp;"",購買率算出!$C$6:$C$3005,0)),0))</f>
        <v>0</v>
      </c>
    </row>
    <row r="6566" customFormat="false" ht="15" hidden="false" customHeight="false" outlineLevel="0" collapsed="false">
      <c r="A6566" s="24"/>
      <c r="D6566" s="24"/>
      <c r="F6566" s="24"/>
      <c r="K6566" s="9" t="n">
        <f aca="false">IF($A6566="",0,IF(OR(N($D6566)=0,$D6566&amp;""=TOP!$C$5&amp;""),1,0))</f>
        <v>0</v>
      </c>
      <c r="L6566" s="27" t="n">
        <f aca="false">IF($K6566=0,0,IFERROR(INDEX(購買率算出!$P$6:$P$3005,MATCH($A6566&amp;"",購買率算出!$C$6:$C$3005,0)),0))</f>
        <v>0</v>
      </c>
    </row>
    <row r="6567" customFormat="false" ht="15" hidden="false" customHeight="false" outlineLevel="0" collapsed="false">
      <c r="A6567" s="24"/>
      <c r="D6567" s="24"/>
      <c r="F6567" s="24"/>
      <c r="K6567" s="9" t="n">
        <f aca="false">IF($A6567="",0,IF(OR(N($D6567)=0,$D6567&amp;""=TOP!$C$5&amp;""),1,0))</f>
        <v>0</v>
      </c>
      <c r="L6567" s="27" t="n">
        <f aca="false">IF($K6567=0,0,IFERROR(INDEX(購買率算出!$P$6:$P$3005,MATCH($A6567&amp;"",購買率算出!$C$6:$C$3005,0)),0))</f>
        <v>0</v>
      </c>
    </row>
    <row r="6568" customFormat="false" ht="15" hidden="false" customHeight="false" outlineLevel="0" collapsed="false">
      <c r="A6568" s="24"/>
      <c r="D6568" s="24"/>
      <c r="F6568" s="24"/>
      <c r="K6568" s="9" t="n">
        <f aca="false">IF($A6568="",0,IF(OR(N($D6568)=0,$D6568&amp;""=TOP!$C$5&amp;""),1,0))</f>
        <v>0</v>
      </c>
      <c r="L6568" s="27" t="n">
        <f aca="false">IF($K6568=0,0,IFERROR(INDEX(購買率算出!$P$6:$P$3005,MATCH($A6568&amp;"",購買率算出!$C$6:$C$3005,0)),0))</f>
        <v>0</v>
      </c>
    </row>
    <row r="6569" customFormat="false" ht="15" hidden="false" customHeight="false" outlineLevel="0" collapsed="false">
      <c r="A6569" s="24"/>
      <c r="D6569" s="24"/>
      <c r="F6569" s="24"/>
      <c r="K6569" s="9" t="n">
        <f aca="false">IF($A6569="",0,IF(OR(N($D6569)=0,$D6569&amp;""=TOP!$C$5&amp;""),1,0))</f>
        <v>0</v>
      </c>
      <c r="L6569" s="27" t="n">
        <f aca="false">IF($K6569=0,0,IFERROR(INDEX(購買率算出!$P$6:$P$3005,MATCH($A6569&amp;"",購買率算出!$C$6:$C$3005,0)),0))</f>
        <v>0</v>
      </c>
    </row>
    <row r="6570" customFormat="false" ht="15" hidden="false" customHeight="false" outlineLevel="0" collapsed="false">
      <c r="A6570" s="24"/>
      <c r="D6570" s="24"/>
      <c r="F6570" s="24"/>
      <c r="K6570" s="9" t="n">
        <f aca="false">IF($A6570="",0,IF(OR(N($D6570)=0,$D6570&amp;""=TOP!$C$5&amp;""),1,0))</f>
        <v>0</v>
      </c>
      <c r="L6570" s="27" t="n">
        <f aca="false">IF($K6570=0,0,IFERROR(INDEX(購買率算出!$P$6:$P$3005,MATCH($A6570&amp;"",購買率算出!$C$6:$C$3005,0)),0))</f>
        <v>0</v>
      </c>
    </row>
    <row r="6571" customFormat="false" ht="15" hidden="false" customHeight="false" outlineLevel="0" collapsed="false">
      <c r="A6571" s="24"/>
      <c r="D6571" s="24"/>
      <c r="F6571" s="24"/>
      <c r="K6571" s="9" t="n">
        <f aca="false">IF($A6571="",0,IF(OR(N($D6571)=0,$D6571&amp;""=TOP!$C$5&amp;""),1,0))</f>
        <v>0</v>
      </c>
      <c r="L6571" s="27" t="n">
        <f aca="false">IF($K6571=0,0,IFERROR(INDEX(購買率算出!$P$6:$P$3005,MATCH($A6571&amp;"",購買率算出!$C$6:$C$3005,0)),0))</f>
        <v>0</v>
      </c>
    </row>
    <row r="6572" customFormat="false" ht="15" hidden="false" customHeight="false" outlineLevel="0" collapsed="false">
      <c r="A6572" s="24"/>
      <c r="D6572" s="24"/>
      <c r="F6572" s="24"/>
      <c r="K6572" s="9" t="n">
        <f aca="false">IF($A6572="",0,IF(OR(N($D6572)=0,$D6572&amp;""=TOP!$C$5&amp;""),1,0))</f>
        <v>0</v>
      </c>
      <c r="L6572" s="27" t="n">
        <f aca="false">IF($K6572=0,0,IFERROR(INDEX(購買率算出!$P$6:$P$3005,MATCH($A6572&amp;"",購買率算出!$C$6:$C$3005,0)),0))</f>
        <v>0</v>
      </c>
    </row>
    <row r="6573" customFormat="false" ht="15" hidden="false" customHeight="false" outlineLevel="0" collapsed="false">
      <c r="A6573" s="24"/>
      <c r="D6573" s="24"/>
      <c r="F6573" s="24"/>
      <c r="K6573" s="9" t="n">
        <f aca="false">IF($A6573="",0,IF(OR(N($D6573)=0,$D6573&amp;""=TOP!$C$5&amp;""),1,0))</f>
        <v>0</v>
      </c>
      <c r="L6573" s="27" t="n">
        <f aca="false">IF($K6573=0,0,IFERROR(INDEX(購買率算出!$P$6:$P$3005,MATCH($A6573&amp;"",購買率算出!$C$6:$C$3005,0)),0))</f>
        <v>0</v>
      </c>
    </row>
    <row r="6574" customFormat="false" ht="15" hidden="false" customHeight="false" outlineLevel="0" collapsed="false">
      <c r="A6574" s="24"/>
      <c r="D6574" s="24"/>
      <c r="F6574" s="24"/>
      <c r="K6574" s="9" t="n">
        <f aca="false">IF($A6574="",0,IF(OR(N($D6574)=0,$D6574&amp;""=TOP!$C$5&amp;""),1,0))</f>
        <v>0</v>
      </c>
      <c r="L6574" s="27" t="n">
        <f aca="false">IF($K6574=0,0,IFERROR(INDEX(購買率算出!$P$6:$P$3005,MATCH($A6574&amp;"",購買率算出!$C$6:$C$3005,0)),0))</f>
        <v>0</v>
      </c>
    </row>
    <row r="6575" customFormat="false" ht="15" hidden="false" customHeight="false" outlineLevel="0" collapsed="false">
      <c r="A6575" s="24"/>
      <c r="D6575" s="24"/>
      <c r="F6575" s="24"/>
      <c r="K6575" s="9" t="n">
        <f aca="false">IF($A6575="",0,IF(OR(N($D6575)=0,$D6575&amp;""=TOP!$C$5&amp;""),1,0))</f>
        <v>0</v>
      </c>
      <c r="L6575" s="27" t="n">
        <f aca="false">IF($K6575=0,0,IFERROR(INDEX(購買率算出!$P$6:$P$3005,MATCH($A6575&amp;"",購買率算出!$C$6:$C$3005,0)),0))</f>
        <v>0</v>
      </c>
    </row>
    <row r="6576" customFormat="false" ht="15" hidden="false" customHeight="false" outlineLevel="0" collapsed="false">
      <c r="A6576" s="24"/>
      <c r="D6576" s="24"/>
      <c r="F6576" s="24"/>
      <c r="K6576" s="9" t="n">
        <f aca="false">IF($A6576="",0,IF(OR(N($D6576)=0,$D6576&amp;""=TOP!$C$5&amp;""),1,0))</f>
        <v>0</v>
      </c>
      <c r="L6576" s="27" t="n">
        <f aca="false">IF($K6576=0,0,IFERROR(INDEX(購買率算出!$P$6:$P$3005,MATCH($A6576&amp;"",購買率算出!$C$6:$C$3005,0)),0))</f>
        <v>0</v>
      </c>
    </row>
    <row r="6577" customFormat="false" ht="15" hidden="false" customHeight="false" outlineLevel="0" collapsed="false">
      <c r="A6577" s="24"/>
      <c r="D6577" s="24"/>
      <c r="F6577" s="24"/>
      <c r="K6577" s="9" t="n">
        <f aca="false">IF($A6577="",0,IF(OR(N($D6577)=0,$D6577&amp;""=TOP!$C$5&amp;""),1,0))</f>
        <v>0</v>
      </c>
      <c r="L6577" s="27" t="n">
        <f aca="false">IF($K6577=0,0,IFERROR(INDEX(購買率算出!$P$6:$P$3005,MATCH($A6577&amp;"",購買率算出!$C$6:$C$3005,0)),0))</f>
        <v>0</v>
      </c>
    </row>
    <row r="6578" customFormat="false" ht="15" hidden="false" customHeight="false" outlineLevel="0" collapsed="false">
      <c r="A6578" s="24"/>
      <c r="D6578" s="24"/>
      <c r="F6578" s="24"/>
      <c r="K6578" s="9" t="n">
        <f aca="false">IF($A6578="",0,IF(OR(N($D6578)=0,$D6578&amp;""=TOP!$C$5&amp;""),1,0))</f>
        <v>0</v>
      </c>
      <c r="L6578" s="27" t="n">
        <f aca="false">IF($K6578=0,0,IFERROR(INDEX(購買率算出!$P$6:$P$3005,MATCH($A6578&amp;"",購買率算出!$C$6:$C$3005,0)),0))</f>
        <v>0</v>
      </c>
    </row>
    <row r="6579" customFormat="false" ht="15" hidden="false" customHeight="false" outlineLevel="0" collapsed="false">
      <c r="A6579" s="24"/>
      <c r="D6579" s="24"/>
      <c r="F6579" s="24"/>
      <c r="K6579" s="9" t="n">
        <f aca="false">IF($A6579="",0,IF(OR(N($D6579)=0,$D6579&amp;""=TOP!$C$5&amp;""),1,0))</f>
        <v>0</v>
      </c>
      <c r="L6579" s="27" t="n">
        <f aca="false">IF($K6579=0,0,IFERROR(INDEX(購買率算出!$P$6:$P$3005,MATCH($A6579&amp;"",購買率算出!$C$6:$C$3005,0)),0))</f>
        <v>0</v>
      </c>
    </row>
    <row r="6580" customFormat="false" ht="15" hidden="false" customHeight="false" outlineLevel="0" collapsed="false">
      <c r="A6580" s="24"/>
      <c r="D6580" s="24"/>
      <c r="F6580" s="24"/>
      <c r="K6580" s="9" t="n">
        <f aca="false">IF($A6580="",0,IF(OR(N($D6580)=0,$D6580&amp;""=TOP!$C$5&amp;""),1,0))</f>
        <v>0</v>
      </c>
      <c r="L6580" s="27" t="n">
        <f aca="false">IF($K6580=0,0,IFERROR(INDEX(購買率算出!$P$6:$P$3005,MATCH($A6580&amp;"",購買率算出!$C$6:$C$3005,0)),0))</f>
        <v>0</v>
      </c>
    </row>
    <row r="6581" customFormat="false" ht="15" hidden="false" customHeight="false" outlineLevel="0" collapsed="false">
      <c r="A6581" s="24"/>
      <c r="D6581" s="24"/>
      <c r="F6581" s="24"/>
      <c r="K6581" s="9" t="n">
        <f aca="false">IF($A6581="",0,IF(OR(N($D6581)=0,$D6581&amp;""=TOP!$C$5&amp;""),1,0))</f>
        <v>0</v>
      </c>
      <c r="L6581" s="27" t="n">
        <f aca="false">IF($K6581=0,0,IFERROR(INDEX(購買率算出!$P$6:$P$3005,MATCH($A6581&amp;"",購買率算出!$C$6:$C$3005,0)),0))</f>
        <v>0</v>
      </c>
    </row>
    <row r="6582" customFormat="false" ht="15" hidden="false" customHeight="false" outlineLevel="0" collapsed="false">
      <c r="A6582" s="24"/>
      <c r="D6582" s="24"/>
      <c r="F6582" s="24"/>
      <c r="K6582" s="9" t="n">
        <f aca="false">IF($A6582="",0,IF(OR(N($D6582)=0,$D6582&amp;""=TOP!$C$5&amp;""),1,0))</f>
        <v>0</v>
      </c>
      <c r="L6582" s="27" t="n">
        <f aca="false">IF($K6582=0,0,IFERROR(INDEX(購買率算出!$P$6:$P$3005,MATCH($A6582&amp;"",購買率算出!$C$6:$C$3005,0)),0))</f>
        <v>0</v>
      </c>
    </row>
    <row r="6583" customFormat="false" ht="15" hidden="false" customHeight="false" outlineLevel="0" collapsed="false">
      <c r="A6583" s="24"/>
      <c r="D6583" s="24"/>
      <c r="F6583" s="24"/>
      <c r="K6583" s="9" t="n">
        <f aca="false">IF($A6583="",0,IF(OR(N($D6583)=0,$D6583&amp;""=TOP!$C$5&amp;""),1,0))</f>
        <v>0</v>
      </c>
      <c r="L6583" s="27" t="n">
        <f aca="false">IF($K6583=0,0,IFERROR(INDEX(購買率算出!$P$6:$P$3005,MATCH($A6583&amp;"",購買率算出!$C$6:$C$3005,0)),0))</f>
        <v>0</v>
      </c>
    </row>
    <row r="6584" customFormat="false" ht="15" hidden="false" customHeight="false" outlineLevel="0" collapsed="false">
      <c r="A6584" s="24"/>
      <c r="D6584" s="24"/>
      <c r="F6584" s="24"/>
      <c r="K6584" s="9" t="n">
        <f aca="false">IF($A6584="",0,IF(OR(N($D6584)=0,$D6584&amp;""=TOP!$C$5&amp;""),1,0))</f>
        <v>0</v>
      </c>
      <c r="L6584" s="27" t="n">
        <f aca="false">IF($K6584=0,0,IFERROR(INDEX(購買率算出!$P$6:$P$3005,MATCH($A6584&amp;"",購買率算出!$C$6:$C$3005,0)),0))</f>
        <v>0</v>
      </c>
    </row>
    <row r="6585" customFormat="false" ht="15" hidden="false" customHeight="false" outlineLevel="0" collapsed="false">
      <c r="A6585" s="24"/>
      <c r="D6585" s="24"/>
      <c r="F6585" s="24"/>
      <c r="K6585" s="9" t="n">
        <f aca="false">IF($A6585="",0,IF(OR(N($D6585)=0,$D6585&amp;""=TOP!$C$5&amp;""),1,0))</f>
        <v>0</v>
      </c>
      <c r="L6585" s="27" t="n">
        <f aca="false">IF($K6585=0,0,IFERROR(INDEX(購買率算出!$P$6:$P$3005,MATCH($A6585&amp;"",購買率算出!$C$6:$C$3005,0)),0))</f>
        <v>0</v>
      </c>
    </row>
    <row r="6586" customFormat="false" ht="15" hidden="false" customHeight="false" outlineLevel="0" collapsed="false">
      <c r="A6586" s="24"/>
      <c r="D6586" s="24"/>
      <c r="F6586" s="24"/>
      <c r="K6586" s="9" t="n">
        <f aca="false">IF($A6586="",0,IF(OR(N($D6586)=0,$D6586&amp;""=TOP!$C$5&amp;""),1,0))</f>
        <v>0</v>
      </c>
      <c r="L6586" s="27" t="n">
        <f aca="false">IF($K6586=0,0,IFERROR(INDEX(購買率算出!$P$6:$P$3005,MATCH($A6586&amp;"",購買率算出!$C$6:$C$3005,0)),0))</f>
        <v>0</v>
      </c>
    </row>
    <row r="6587" customFormat="false" ht="15" hidden="false" customHeight="false" outlineLevel="0" collapsed="false">
      <c r="A6587" s="24"/>
      <c r="D6587" s="24"/>
      <c r="F6587" s="24"/>
      <c r="K6587" s="9" t="n">
        <f aca="false">IF($A6587="",0,IF(OR(N($D6587)=0,$D6587&amp;""=TOP!$C$5&amp;""),1,0))</f>
        <v>0</v>
      </c>
      <c r="L6587" s="27" t="n">
        <f aca="false">IF($K6587=0,0,IFERROR(INDEX(購買率算出!$P$6:$P$3005,MATCH($A6587&amp;"",購買率算出!$C$6:$C$3005,0)),0))</f>
        <v>0</v>
      </c>
    </row>
    <row r="6588" customFormat="false" ht="15" hidden="false" customHeight="false" outlineLevel="0" collapsed="false">
      <c r="A6588" s="24"/>
      <c r="D6588" s="24"/>
      <c r="F6588" s="24"/>
      <c r="K6588" s="9" t="n">
        <f aca="false">IF($A6588="",0,IF(OR(N($D6588)=0,$D6588&amp;""=TOP!$C$5&amp;""),1,0))</f>
        <v>0</v>
      </c>
      <c r="L6588" s="27" t="n">
        <f aca="false">IF($K6588=0,0,IFERROR(INDEX(購買率算出!$P$6:$P$3005,MATCH($A6588&amp;"",購買率算出!$C$6:$C$3005,0)),0))</f>
        <v>0</v>
      </c>
    </row>
    <row r="6589" customFormat="false" ht="15" hidden="false" customHeight="false" outlineLevel="0" collapsed="false">
      <c r="A6589" s="24"/>
      <c r="D6589" s="24"/>
      <c r="F6589" s="24"/>
      <c r="K6589" s="9" t="n">
        <f aca="false">IF($A6589="",0,IF(OR(N($D6589)=0,$D6589&amp;""=TOP!$C$5&amp;""),1,0))</f>
        <v>0</v>
      </c>
      <c r="L6589" s="27" t="n">
        <f aca="false">IF($K6589=0,0,IFERROR(INDEX(購買率算出!$P$6:$P$3005,MATCH($A6589&amp;"",購買率算出!$C$6:$C$3005,0)),0))</f>
        <v>0</v>
      </c>
    </row>
    <row r="6590" customFormat="false" ht="15" hidden="false" customHeight="false" outlineLevel="0" collapsed="false">
      <c r="A6590" s="24"/>
      <c r="D6590" s="24"/>
      <c r="F6590" s="24"/>
      <c r="K6590" s="9" t="n">
        <f aca="false">IF($A6590="",0,IF(OR(N($D6590)=0,$D6590&amp;""=TOP!$C$5&amp;""),1,0))</f>
        <v>0</v>
      </c>
      <c r="L6590" s="27" t="n">
        <f aca="false">IF($K6590=0,0,IFERROR(INDEX(購買率算出!$P$6:$P$3005,MATCH($A6590&amp;"",購買率算出!$C$6:$C$3005,0)),0))</f>
        <v>0</v>
      </c>
    </row>
    <row r="6591" customFormat="false" ht="15" hidden="false" customHeight="false" outlineLevel="0" collapsed="false">
      <c r="A6591" s="24"/>
      <c r="D6591" s="24"/>
      <c r="F6591" s="24"/>
      <c r="K6591" s="9" t="n">
        <f aca="false">IF($A6591="",0,IF(OR(N($D6591)=0,$D6591&amp;""=TOP!$C$5&amp;""),1,0))</f>
        <v>0</v>
      </c>
      <c r="L6591" s="27" t="n">
        <f aca="false">IF($K6591=0,0,IFERROR(INDEX(購買率算出!$P$6:$P$3005,MATCH($A6591&amp;"",購買率算出!$C$6:$C$3005,0)),0))</f>
        <v>0</v>
      </c>
    </row>
    <row r="6592" customFormat="false" ht="15" hidden="false" customHeight="false" outlineLevel="0" collapsed="false">
      <c r="A6592" s="24"/>
      <c r="D6592" s="24"/>
      <c r="F6592" s="24"/>
      <c r="K6592" s="9" t="n">
        <f aca="false">IF($A6592="",0,IF(OR(N($D6592)=0,$D6592&amp;""=TOP!$C$5&amp;""),1,0))</f>
        <v>0</v>
      </c>
      <c r="L6592" s="27" t="n">
        <f aca="false">IF($K6592=0,0,IFERROR(INDEX(購買率算出!$P$6:$P$3005,MATCH($A6592&amp;"",購買率算出!$C$6:$C$3005,0)),0))</f>
        <v>0</v>
      </c>
    </row>
    <row r="6593" customFormat="false" ht="15" hidden="false" customHeight="false" outlineLevel="0" collapsed="false">
      <c r="A6593" s="24"/>
      <c r="D6593" s="24"/>
      <c r="F6593" s="24"/>
      <c r="K6593" s="9" t="n">
        <f aca="false">IF($A6593="",0,IF(OR(N($D6593)=0,$D6593&amp;""=TOP!$C$5&amp;""),1,0))</f>
        <v>0</v>
      </c>
      <c r="L6593" s="27" t="n">
        <f aca="false">IF($K6593=0,0,IFERROR(INDEX(購買率算出!$P$6:$P$3005,MATCH($A6593&amp;"",購買率算出!$C$6:$C$3005,0)),0))</f>
        <v>0</v>
      </c>
    </row>
    <row r="6594" customFormat="false" ht="15" hidden="false" customHeight="false" outlineLevel="0" collapsed="false">
      <c r="A6594" s="24"/>
      <c r="D6594" s="24"/>
      <c r="F6594" s="24"/>
      <c r="K6594" s="9" t="n">
        <f aca="false">IF($A6594="",0,IF(OR(N($D6594)=0,$D6594&amp;""=TOP!$C$5&amp;""),1,0))</f>
        <v>0</v>
      </c>
      <c r="L6594" s="27" t="n">
        <f aca="false">IF($K6594=0,0,IFERROR(INDEX(購買率算出!$P$6:$P$3005,MATCH($A6594&amp;"",購買率算出!$C$6:$C$3005,0)),0))</f>
        <v>0</v>
      </c>
    </row>
    <row r="6595" customFormat="false" ht="15" hidden="false" customHeight="false" outlineLevel="0" collapsed="false">
      <c r="A6595" s="24"/>
      <c r="D6595" s="24"/>
      <c r="F6595" s="24"/>
      <c r="K6595" s="9" t="n">
        <f aca="false">IF($A6595="",0,IF(OR(N($D6595)=0,$D6595&amp;""=TOP!$C$5&amp;""),1,0))</f>
        <v>0</v>
      </c>
      <c r="L6595" s="27" t="n">
        <f aca="false">IF($K6595=0,0,IFERROR(INDEX(購買率算出!$P$6:$P$3005,MATCH($A6595&amp;"",購買率算出!$C$6:$C$3005,0)),0))</f>
        <v>0</v>
      </c>
    </row>
    <row r="6596" customFormat="false" ht="15" hidden="false" customHeight="false" outlineLevel="0" collapsed="false">
      <c r="A6596" s="24"/>
      <c r="D6596" s="24"/>
      <c r="F6596" s="24"/>
      <c r="K6596" s="9" t="n">
        <f aca="false">IF($A6596="",0,IF(OR(N($D6596)=0,$D6596&amp;""=TOP!$C$5&amp;""),1,0))</f>
        <v>0</v>
      </c>
      <c r="L6596" s="27" t="n">
        <f aca="false">IF($K6596=0,0,IFERROR(INDEX(購買率算出!$P$6:$P$3005,MATCH($A6596&amp;"",購買率算出!$C$6:$C$3005,0)),0))</f>
        <v>0</v>
      </c>
    </row>
    <row r="6597" customFormat="false" ht="15" hidden="false" customHeight="false" outlineLevel="0" collapsed="false">
      <c r="A6597" s="24"/>
      <c r="D6597" s="24"/>
      <c r="F6597" s="24"/>
      <c r="K6597" s="9" t="n">
        <f aca="false">IF($A6597="",0,IF(OR(N($D6597)=0,$D6597&amp;""=TOP!$C$5&amp;""),1,0))</f>
        <v>0</v>
      </c>
      <c r="L6597" s="27" t="n">
        <f aca="false">IF($K6597=0,0,IFERROR(INDEX(購買率算出!$P$6:$P$3005,MATCH($A6597&amp;"",購買率算出!$C$6:$C$3005,0)),0))</f>
        <v>0</v>
      </c>
    </row>
    <row r="6598" customFormat="false" ht="15" hidden="false" customHeight="false" outlineLevel="0" collapsed="false">
      <c r="A6598" s="24"/>
      <c r="D6598" s="24"/>
      <c r="F6598" s="24"/>
      <c r="K6598" s="9" t="n">
        <f aca="false">IF($A6598="",0,IF(OR(N($D6598)=0,$D6598&amp;""=TOP!$C$5&amp;""),1,0))</f>
        <v>0</v>
      </c>
      <c r="L6598" s="27" t="n">
        <f aca="false">IF($K6598=0,0,IFERROR(INDEX(購買率算出!$P$6:$P$3005,MATCH($A6598&amp;"",購買率算出!$C$6:$C$3005,0)),0))</f>
        <v>0</v>
      </c>
    </row>
    <row r="6599" customFormat="false" ht="15" hidden="false" customHeight="false" outlineLevel="0" collapsed="false">
      <c r="A6599" s="24"/>
      <c r="D6599" s="24"/>
      <c r="F6599" s="24"/>
      <c r="K6599" s="9" t="n">
        <f aca="false">IF($A6599="",0,IF(OR(N($D6599)=0,$D6599&amp;""=TOP!$C$5&amp;""),1,0))</f>
        <v>0</v>
      </c>
      <c r="L6599" s="27" t="n">
        <f aca="false">IF($K6599=0,0,IFERROR(INDEX(購買率算出!$P$6:$P$3005,MATCH($A6599&amp;"",購買率算出!$C$6:$C$3005,0)),0))</f>
        <v>0</v>
      </c>
    </row>
    <row r="6600" customFormat="false" ht="15" hidden="false" customHeight="false" outlineLevel="0" collapsed="false">
      <c r="A6600" s="24"/>
      <c r="D6600" s="24"/>
      <c r="F6600" s="24"/>
      <c r="K6600" s="9" t="n">
        <f aca="false">IF($A6600="",0,IF(OR(N($D6600)=0,$D6600&amp;""=TOP!$C$5&amp;""),1,0))</f>
        <v>0</v>
      </c>
      <c r="L6600" s="27" t="n">
        <f aca="false">IF($K6600=0,0,IFERROR(INDEX(購買率算出!$P$6:$P$3005,MATCH($A6600&amp;"",購買率算出!$C$6:$C$3005,0)),0))</f>
        <v>0</v>
      </c>
    </row>
    <row r="6601" customFormat="false" ht="15" hidden="false" customHeight="false" outlineLevel="0" collapsed="false">
      <c r="A6601" s="24"/>
      <c r="D6601" s="24"/>
      <c r="F6601" s="24"/>
      <c r="K6601" s="9" t="n">
        <f aca="false">IF($A6601="",0,IF(OR(N($D6601)=0,$D6601&amp;""=TOP!$C$5&amp;""),1,0))</f>
        <v>0</v>
      </c>
      <c r="L6601" s="27" t="n">
        <f aca="false">IF($K6601=0,0,IFERROR(INDEX(購買率算出!$P$6:$P$3005,MATCH($A6601&amp;"",購買率算出!$C$6:$C$3005,0)),0))</f>
        <v>0</v>
      </c>
    </row>
    <row r="6602" customFormat="false" ht="15" hidden="false" customHeight="false" outlineLevel="0" collapsed="false">
      <c r="A6602" s="24"/>
      <c r="D6602" s="24"/>
      <c r="F6602" s="24"/>
      <c r="K6602" s="9" t="n">
        <f aca="false">IF($A6602="",0,IF(OR(N($D6602)=0,$D6602&amp;""=TOP!$C$5&amp;""),1,0))</f>
        <v>0</v>
      </c>
      <c r="L6602" s="27" t="n">
        <f aca="false">IF($K6602=0,0,IFERROR(INDEX(購買率算出!$P$6:$P$3005,MATCH($A6602&amp;"",購買率算出!$C$6:$C$3005,0)),0))</f>
        <v>0</v>
      </c>
    </row>
    <row r="6603" customFormat="false" ht="15" hidden="false" customHeight="false" outlineLevel="0" collapsed="false">
      <c r="A6603" s="24"/>
      <c r="D6603" s="24"/>
      <c r="F6603" s="24"/>
      <c r="K6603" s="9" t="n">
        <f aca="false">IF($A6603="",0,IF(OR(N($D6603)=0,$D6603&amp;""=TOP!$C$5&amp;""),1,0))</f>
        <v>0</v>
      </c>
      <c r="L6603" s="27" t="n">
        <f aca="false">IF($K6603=0,0,IFERROR(INDEX(購買率算出!$P$6:$P$3005,MATCH($A6603&amp;"",購買率算出!$C$6:$C$3005,0)),0))</f>
        <v>0</v>
      </c>
    </row>
    <row r="6604" customFormat="false" ht="15" hidden="false" customHeight="false" outlineLevel="0" collapsed="false">
      <c r="A6604" s="24"/>
      <c r="D6604" s="24"/>
      <c r="F6604" s="24"/>
      <c r="K6604" s="9" t="n">
        <f aca="false">IF($A6604="",0,IF(OR(N($D6604)=0,$D6604&amp;""=TOP!$C$5&amp;""),1,0))</f>
        <v>0</v>
      </c>
      <c r="L6604" s="27" t="n">
        <f aca="false">IF($K6604=0,0,IFERROR(INDEX(購買率算出!$P$6:$P$3005,MATCH($A6604&amp;"",購買率算出!$C$6:$C$3005,0)),0))</f>
        <v>0</v>
      </c>
    </row>
    <row r="6605" customFormat="false" ht="15" hidden="false" customHeight="false" outlineLevel="0" collapsed="false">
      <c r="A6605" s="24"/>
      <c r="D6605" s="24"/>
      <c r="F6605" s="24"/>
      <c r="K6605" s="9" t="n">
        <f aca="false">IF($A6605="",0,IF(OR(N($D6605)=0,$D6605&amp;""=TOP!$C$5&amp;""),1,0))</f>
        <v>0</v>
      </c>
      <c r="L6605" s="27" t="n">
        <f aca="false">IF($K6605=0,0,IFERROR(INDEX(購買率算出!$P$6:$P$3005,MATCH($A6605&amp;"",購買率算出!$C$6:$C$3005,0)),0))</f>
        <v>0</v>
      </c>
    </row>
    <row r="6606" customFormat="false" ht="15" hidden="false" customHeight="false" outlineLevel="0" collapsed="false">
      <c r="A6606" s="24"/>
      <c r="D6606" s="24"/>
      <c r="F6606" s="24"/>
      <c r="K6606" s="9" t="n">
        <f aca="false">IF($A6606="",0,IF(OR(N($D6606)=0,$D6606&amp;""=TOP!$C$5&amp;""),1,0))</f>
        <v>0</v>
      </c>
      <c r="L6606" s="27" t="n">
        <f aca="false">IF($K6606=0,0,IFERROR(INDEX(購買率算出!$P$6:$P$3005,MATCH($A6606&amp;"",購買率算出!$C$6:$C$3005,0)),0))</f>
        <v>0</v>
      </c>
    </row>
    <row r="6607" customFormat="false" ht="15" hidden="false" customHeight="false" outlineLevel="0" collapsed="false">
      <c r="A6607" s="24"/>
      <c r="D6607" s="24"/>
      <c r="F6607" s="24"/>
      <c r="K6607" s="9" t="n">
        <f aca="false">IF($A6607="",0,IF(OR(N($D6607)=0,$D6607&amp;""=TOP!$C$5&amp;""),1,0))</f>
        <v>0</v>
      </c>
      <c r="L6607" s="27" t="n">
        <f aca="false">IF($K6607=0,0,IFERROR(INDEX(購買率算出!$P$6:$P$3005,MATCH($A6607&amp;"",購買率算出!$C$6:$C$3005,0)),0))</f>
        <v>0</v>
      </c>
    </row>
    <row r="6608" customFormat="false" ht="15" hidden="false" customHeight="false" outlineLevel="0" collapsed="false">
      <c r="A6608" s="24"/>
      <c r="D6608" s="24"/>
      <c r="F6608" s="24"/>
      <c r="K6608" s="9" t="n">
        <f aca="false">IF($A6608="",0,IF(OR(N($D6608)=0,$D6608&amp;""=TOP!$C$5&amp;""),1,0))</f>
        <v>0</v>
      </c>
      <c r="L6608" s="27" t="n">
        <f aca="false">IF($K6608=0,0,IFERROR(INDEX(購買率算出!$P$6:$P$3005,MATCH($A6608&amp;"",購買率算出!$C$6:$C$3005,0)),0))</f>
        <v>0</v>
      </c>
    </row>
    <row r="6609" customFormat="false" ht="15" hidden="false" customHeight="false" outlineLevel="0" collapsed="false">
      <c r="A6609" s="24"/>
      <c r="D6609" s="24"/>
      <c r="F6609" s="24"/>
      <c r="K6609" s="9" t="n">
        <f aca="false">IF($A6609="",0,IF(OR(N($D6609)=0,$D6609&amp;""=TOP!$C$5&amp;""),1,0))</f>
        <v>0</v>
      </c>
      <c r="L6609" s="27" t="n">
        <f aca="false">IF($K6609=0,0,IFERROR(INDEX(購買率算出!$P$6:$P$3005,MATCH($A6609&amp;"",購買率算出!$C$6:$C$3005,0)),0))</f>
        <v>0</v>
      </c>
    </row>
    <row r="6610" customFormat="false" ht="15" hidden="false" customHeight="false" outlineLevel="0" collapsed="false">
      <c r="A6610" s="24"/>
      <c r="D6610" s="24"/>
      <c r="F6610" s="24"/>
      <c r="K6610" s="9" t="n">
        <f aca="false">IF($A6610="",0,IF(OR(N($D6610)=0,$D6610&amp;""=TOP!$C$5&amp;""),1,0))</f>
        <v>0</v>
      </c>
      <c r="L6610" s="27" t="n">
        <f aca="false">IF($K6610=0,0,IFERROR(INDEX(購買率算出!$P$6:$P$3005,MATCH($A6610&amp;"",購買率算出!$C$6:$C$3005,0)),0))</f>
        <v>0</v>
      </c>
    </row>
    <row r="6611" customFormat="false" ht="15" hidden="false" customHeight="false" outlineLevel="0" collapsed="false">
      <c r="A6611" s="24"/>
      <c r="D6611" s="24"/>
      <c r="F6611" s="24"/>
      <c r="K6611" s="9" t="n">
        <f aca="false">IF($A6611="",0,IF(OR(N($D6611)=0,$D6611&amp;""=TOP!$C$5&amp;""),1,0))</f>
        <v>0</v>
      </c>
      <c r="L6611" s="27" t="n">
        <f aca="false">IF($K6611=0,0,IFERROR(INDEX(購買率算出!$P$6:$P$3005,MATCH($A6611&amp;"",購買率算出!$C$6:$C$3005,0)),0))</f>
        <v>0</v>
      </c>
    </row>
    <row r="6612" customFormat="false" ht="15" hidden="false" customHeight="false" outlineLevel="0" collapsed="false">
      <c r="A6612" s="24"/>
      <c r="D6612" s="24"/>
      <c r="F6612" s="24"/>
      <c r="K6612" s="9" t="n">
        <f aca="false">IF($A6612="",0,IF(OR(N($D6612)=0,$D6612&amp;""=TOP!$C$5&amp;""),1,0))</f>
        <v>0</v>
      </c>
      <c r="L6612" s="27" t="n">
        <f aca="false">IF($K6612=0,0,IFERROR(INDEX(購買率算出!$P$6:$P$3005,MATCH($A6612&amp;"",購買率算出!$C$6:$C$3005,0)),0))</f>
        <v>0</v>
      </c>
    </row>
    <row r="6613" customFormat="false" ht="15" hidden="false" customHeight="false" outlineLevel="0" collapsed="false">
      <c r="A6613" s="24"/>
      <c r="D6613" s="24"/>
      <c r="F6613" s="24"/>
      <c r="K6613" s="9" t="n">
        <f aca="false">IF($A6613="",0,IF(OR(N($D6613)=0,$D6613&amp;""=TOP!$C$5&amp;""),1,0))</f>
        <v>0</v>
      </c>
      <c r="L6613" s="27" t="n">
        <f aca="false">IF($K6613=0,0,IFERROR(INDEX(購買率算出!$P$6:$P$3005,MATCH($A6613&amp;"",購買率算出!$C$6:$C$3005,0)),0))</f>
        <v>0</v>
      </c>
    </row>
    <row r="6614" customFormat="false" ht="15" hidden="false" customHeight="false" outlineLevel="0" collapsed="false">
      <c r="A6614" s="24"/>
      <c r="D6614" s="24"/>
      <c r="F6614" s="24"/>
      <c r="K6614" s="9" t="n">
        <f aca="false">IF($A6614="",0,IF(OR(N($D6614)=0,$D6614&amp;""=TOP!$C$5&amp;""),1,0))</f>
        <v>0</v>
      </c>
      <c r="L6614" s="27" t="n">
        <f aca="false">IF($K6614=0,0,IFERROR(INDEX(購買率算出!$P$6:$P$3005,MATCH($A6614&amp;"",購買率算出!$C$6:$C$3005,0)),0))</f>
        <v>0</v>
      </c>
    </row>
    <row r="6615" customFormat="false" ht="15" hidden="false" customHeight="false" outlineLevel="0" collapsed="false">
      <c r="A6615" s="24"/>
      <c r="D6615" s="24"/>
      <c r="F6615" s="24"/>
      <c r="K6615" s="9" t="n">
        <f aca="false">IF($A6615="",0,IF(OR(N($D6615)=0,$D6615&amp;""=TOP!$C$5&amp;""),1,0))</f>
        <v>0</v>
      </c>
      <c r="L6615" s="27" t="n">
        <f aca="false">IF($K6615=0,0,IFERROR(INDEX(購買率算出!$P$6:$P$3005,MATCH($A6615&amp;"",購買率算出!$C$6:$C$3005,0)),0))</f>
        <v>0</v>
      </c>
    </row>
    <row r="6616" customFormat="false" ht="15" hidden="false" customHeight="false" outlineLevel="0" collapsed="false">
      <c r="A6616" s="24"/>
      <c r="D6616" s="24"/>
      <c r="F6616" s="24"/>
      <c r="K6616" s="9" t="n">
        <f aca="false">IF($A6616="",0,IF(OR(N($D6616)=0,$D6616&amp;""=TOP!$C$5&amp;""),1,0))</f>
        <v>0</v>
      </c>
      <c r="L6616" s="27" t="n">
        <f aca="false">IF($K6616=0,0,IFERROR(INDEX(購買率算出!$P$6:$P$3005,MATCH($A6616&amp;"",購買率算出!$C$6:$C$3005,0)),0))</f>
        <v>0</v>
      </c>
    </row>
    <row r="6617" customFormat="false" ht="15" hidden="false" customHeight="false" outlineLevel="0" collapsed="false">
      <c r="A6617" s="24"/>
      <c r="D6617" s="24"/>
      <c r="F6617" s="24"/>
      <c r="K6617" s="9" t="n">
        <f aca="false">IF($A6617="",0,IF(OR(N($D6617)=0,$D6617&amp;""=TOP!$C$5&amp;""),1,0))</f>
        <v>0</v>
      </c>
      <c r="L6617" s="27" t="n">
        <f aca="false">IF($K6617=0,0,IFERROR(INDEX(購買率算出!$P$6:$P$3005,MATCH($A6617&amp;"",購買率算出!$C$6:$C$3005,0)),0))</f>
        <v>0</v>
      </c>
    </row>
    <row r="6618" customFormat="false" ht="15" hidden="false" customHeight="false" outlineLevel="0" collapsed="false">
      <c r="A6618" s="24"/>
      <c r="D6618" s="24"/>
      <c r="F6618" s="24"/>
      <c r="K6618" s="9" t="n">
        <f aca="false">IF($A6618="",0,IF(OR(N($D6618)=0,$D6618&amp;""=TOP!$C$5&amp;""),1,0))</f>
        <v>0</v>
      </c>
      <c r="L6618" s="27" t="n">
        <f aca="false">IF($K6618=0,0,IFERROR(INDEX(購買率算出!$P$6:$P$3005,MATCH($A6618&amp;"",購買率算出!$C$6:$C$3005,0)),0))</f>
        <v>0</v>
      </c>
    </row>
    <row r="6619" customFormat="false" ht="15" hidden="false" customHeight="false" outlineLevel="0" collapsed="false">
      <c r="A6619" s="24"/>
      <c r="D6619" s="24"/>
      <c r="F6619" s="24"/>
      <c r="K6619" s="9" t="n">
        <f aca="false">IF($A6619="",0,IF(OR(N($D6619)=0,$D6619&amp;""=TOP!$C$5&amp;""),1,0))</f>
        <v>0</v>
      </c>
      <c r="L6619" s="27" t="n">
        <f aca="false">IF($K6619=0,0,IFERROR(INDEX(購買率算出!$P$6:$P$3005,MATCH($A6619&amp;"",購買率算出!$C$6:$C$3005,0)),0))</f>
        <v>0</v>
      </c>
    </row>
    <row r="6620" customFormat="false" ht="15" hidden="false" customHeight="false" outlineLevel="0" collapsed="false">
      <c r="A6620" s="24"/>
      <c r="D6620" s="24"/>
      <c r="F6620" s="24"/>
      <c r="K6620" s="9" t="n">
        <f aca="false">IF($A6620="",0,IF(OR(N($D6620)=0,$D6620&amp;""=TOP!$C$5&amp;""),1,0))</f>
        <v>0</v>
      </c>
      <c r="L6620" s="27" t="n">
        <f aca="false">IF($K6620=0,0,IFERROR(INDEX(購買率算出!$P$6:$P$3005,MATCH($A6620&amp;"",購買率算出!$C$6:$C$3005,0)),0))</f>
        <v>0</v>
      </c>
    </row>
    <row r="6621" customFormat="false" ht="15" hidden="false" customHeight="false" outlineLevel="0" collapsed="false">
      <c r="A6621" s="24"/>
      <c r="D6621" s="24"/>
      <c r="F6621" s="24"/>
      <c r="K6621" s="9" t="n">
        <f aca="false">IF($A6621="",0,IF(OR(N($D6621)=0,$D6621&amp;""=TOP!$C$5&amp;""),1,0))</f>
        <v>0</v>
      </c>
      <c r="L6621" s="27" t="n">
        <f aca="false">IF($K6621=0,0,IFERROR(INDEX(購買率算出!$P$6:$P$3005,MATCH($A6621&amp;"",購買率算出!$C$6:$C$3005,0)),0))</f>
        <v>0</v>
      </c>
    </row>
    <row r="6622" customFormat="false" ht="15" hidden="false" customHeight="false" outlineLevel="0" collapsed="false">
      <c r="A6622" s="24"/>
      <c r="D6622" s="24"/>
      <c r="F6622" s="24"/>
      <c r="K6622" s="9" t="n">
        <f aca="false">IF($A6622="",0,IF(OR(N($D6622)=0,$D6622&amp;""=TOP!$C$5&amp;""),1,0))</f>
        <v>0</v>
      </c>
      <c r="L6622" s="27" t="n">
        <f aca="false">IF($K6622=0,0,IFERROR(INDEX(購買率算出!$P$6:$P$3005,MATCH($A6622&amp;"",購買率算出!$C$6:$C$3005,0)),0))</f>
        <v>0</v>
      </c>
    </row>
    <row r="6623" customFormat="false" ht="15" hidden="false" customHeight="false" outlineLevel="0" collapsed="false">
      <c r="A6623" s="24"/>
      <c r="D6623" s="24"/>
      <c r="F6623" s="24"/>
      <c r="K6623" s="9" t="n">
        <f aca="false">IF($A6623="",0,IF(OR(N($D6623)=0,$D6623&amp;""=TOP!$C$5&amp;""),1,0))</f>
        <v>0</v>
      </c>
      <c r="L6623" s="27" t="n">
        <f aca="false">IF($K6623=0,0,IFERROR(INDEX(購買率算出!$P$6:$P$3005,MATCH($A6623&amp;"",購買率算出!$C$6:$C$3005,0)),0))</f>
        <v>0</v>
      </c>
    </row>
    <row r="6624" customFormat="false" ht="15" hidden="false" customHeight="false" outlineLevel="0" collapsed="false">
      <c r="A6624" s="24"/>
      <c r="D6624" s="24"/>
      <c r="F6624" s="24"/>
      <c r="K6624" s="9" t="n">
        <f aca="false">IF($A6624="",0,IF(OR(N($D6624)=0,$D6624&amp;""=TOP!$C$5&amp;""),1,0))</f>
        <v>0</v>
      </c>
      <c r="L6624" s="27" t="n">
        <f aca="false">IF($K6624=0,0,IFERROR(INDEX(購買率算出!$P$6:$P$3005,MATCH($A6624&amp;"",購買率算出!$C$6:$C$3005,0)),0))</f>
        <v>0</v>
      </c>
    </row>
    <row r="6625" customFormat="false" ht="15" hidden="false" customHeight="false" outlineLevel="0" collapsed="false">
      <c r="A6625" s="24"/>
      <c r="D6625" s="24"/>
      <c r="F6625" s="24"/>
      <c r="K6625" s="9" t="n">
        <f aca="false">IF($A6625="",0,IF(OR(N($D6625)=0,$D6625&amp;""=TOP!$C$5&amp;""),1,0))</f>
        <v>0</v>
      </c>
      <c r="L6625" s="27" t="n">
        <f aca="false">IF($K6625=0,0,IFERROR(INDEX(購買率算出!$P$6:$P$3005,MATCH($A6625&amp;"",購買率算出!$C$6:$C$3005,0)),0))</f>
        <v>0</v>
      </c>
    </row>
    <row r="6626" customFormat="false" ht="15" hidden="false" customHeight="false" outlineLevel="0" collapsed="false">
      <c r="A6626" s="24"/>
      <c r="D6626" s="24"/>
      <c r="F6626" s="24"/>
      <c r="K6626" s="9" t="n">
        <f aca="false">IF($A6626="",0,IF(OR(N($D6626)=0,$D6626&amp;""=TOP!$C$5&amp;""),1,0))</f>
        <v>0</v>
      </c>
      <c r="L6626" s="27" t="n">
        <f aca="false">IF($K6626=0,0,IFERROR(INDEX(購買率算出!$P$6:$P$3005,MATCH($A6626&amp;"",購買率算出!$C$6:$C$3005,0)),0))</f>
        <v>0</v>
      </c>
    </row>
    <row r="6627" customFormat="false" ht="15" hidden="false" customHeight="false" outlineLevel="0" collapsed="false">
      <c r="A6627" s="24"/>
      <c r="D6627" s="24"/>
      <c r="F6627" s="24"/>
      <c r="K6627" s="9" t="n">
        <f aca="false">IF($A6627="",0,IF(OR(N($D6627)=0,$D6627&amp;""=TOP!$C$5&amp;""),1,0))</f>
        <v>0</v>
      </c>
      <c r="L6627" s="27" t="n">
        <f aca="false">IF($K6627=0,0,IFERROR(INDEX(購買率算出!$P$6:$P$3005,MATCH($A6627&amp;"",購買率算出!$C$6:$C$3005,0)),0))</f>
        <v>0</v>
      </c>
    </row>
    <row r="6628" customFormat="false" ht="15" hidden="false" customHeight="false" outlineLevel="0" collapsed="false">
      <c r="A6628" s="24"/>
      <c r="D6628" s="24"/>
      <c r="F6628" s="24"/>
      <c r="K6628" s="9" t="n">
        <f aca="false">IF($A6628="",0,IF(OR(N($D6628)=0,$D6628&amp;""=TOP!$C$5&amp;""),1,0))</f>
        <v>0</v>
      </c>
      <c r="L6628" s="27" t="n">
        <f aca="false">IF($K6628=0,0,IFERROR(INDEX(購買率算出!$P$6:$P$3005,MATCH($A6628&amp;"",購買率算出!$C$6:$C$3005,0)),0))</f>
        <v>0</v>
      </c>
    </row>
    <row r="6629" customFormat="false" ht="15" hidden="false" customHeight="false" outlineLevel="0" collapsed="false">
      <c r="A6629" s="24"/>
      <c r="D6629" s="24"/>
      <c r="F6629" s="24"/>
      <c r="K6629" s="9" t="n">
        <f aca="false">IF($A6629="",0,IF(OR(N($D6629)=0,$D6629&amp;""=TOP!$C$5&amp;""),1,0))</f>
        <v>0</v>
      </c>
      <c r="L6629" s="27" t="n">
        <f aca="false">IF($K6629=0,0,IFERROR(INDEX(購買率算出!$P$6:$P$3005,MATCH($A6629&amp;"",購買率算出!$C$6:$C$3005,0)),0))</f>
        <v>0</v>
      </c>
    </row>
    <row r="6630" customFormat="false" ht="15" hidden="false" customHeight="false" outlineLevel="0" collapsed="false">
      <c r="A6630" s="24"/>
      <c r="D6630" s="24"/>
      <c r="F6630" s="24"/>
      <c r="K6630" s="9" t="n">
        <f aca="false">IF($A6630="",0,IF(OR(N($D6630)=0,$D6630&amp;""=TOP!$C$5&amp;""),1,0))</f>
        <v>0</v>
      </c>
      <c r="L6630" s="27" t="n">
        <f aca="false">IF($K6630=0,0,IFERROR(INDEX(購買率算出!$P$6:$P$3005,MATCH($A6630&amp;"",購買率算出!$C$6:$C$3005,0)),0))</f>
        <v>0</v>
      </c>
    </row>
    <row r="6631" customFormat="false" ht="15" hidden="false" customHeight="false" outlineLevel="0" collapsed="false">
      <c r="A6631" s="24"/>
      <c r="D6631" s="24"/>
      <c r="F6631" s="24"/>
      <c r="K6631" s="9" t="n">
        <f aca="false">IF($A6631="",0,IF(OR(N($D6631)=0,$D6631&amp;""=TOP!$C$5&amp;""),1,0))</f>
        <v>0</v>
      </c>
      <c r="L6631" s="27" t="n">
        <f aca="false">IF($K6631=0,0,IFERROR(INDEX(購買率算出!$P$6:$P$3005,MATCH($A6631&amp;"",購買率算出!$C$6:$C$3005,0)),0))</f>
        <v>0</v>
      </c>
    </row>
    <row r="6632" customFormat="false" ht="15" hidden="false" customHeight="false" outlineLevel="0" collapsed="false">
      <c r="A6632" s="24"/>
      <c r="D6632" s="24"/>
      <c r="F6632" s="24"/>
      <c r="K6632" s="9" t="n">
        <f aca="false">IF($A6632="",0,IF(OR(N($D6632)=0,$D6632&amp;""=TOP!$C$5&amp;""),1,0))</f>
        <v>0</v>
      </c>
      <c r="L6632" s="27" t="n">
        <f aca="false">IF($K6632=0,0,IFERROR(INDEX(購買率算出!$P$6:$P$3005,MATCH($A6632&amp;"",購買率算出!$C$6:$C$3005,0)),0))</f>
        <v>0</v>
      </c>
    </row>
    <row r="6633" customFormat="false" ht="15" hidden="false" customHeight="false" outlineLevel="0" collapsed="false">
      <c r="A6633" s="24"/>
      <c r="D6633" s="24"/>
      <c r="F6633" s="24"/>
      <c r="K6633" s="9" t="n">
        <f aca="false">IF($A6633="",0,IF(OR(N($D6633)=0,$D6633&amp;""=TOP!$C$5&amp;""),1,0))</f>
        <v>0</v>
      </c>
      <c r="L6633" s="27" t="n">
        <f aca="false">IF($K6633=0,0,IFERROR(INDEX(購買率算出!$P$6:$P$3005,MATCH($A6633&amp;"",購買率算出!$C$6:$C$3005,0)),0))</f>
        <v>0</v>
      </c>
    </row>
    <row r="6634" customFormat="false" ht="15" hidden="false" customHeight="false" outlineLevel="0" collapsed="false">
      <c r="A6634" s="24"/>
      <c r="D6634" s="24"/>
      <c r="F6634" s="24"/>
      <c r="K6634" s="9" t="n">
        <f aca="false">IF($A6634="",0,IF(OR(N($D6634)=0,$D6634&amp;""=TOP!$C$5&amp;""),1,0))</f>
        <v>0</v>
      </c>
      <c r="L6634" s="27" t="n">
        <f aca="false">IF($K6634=0,0,IFERROR(INDEX(購買率算出!$P$6:$P$3005,MATCH($A6634&amp;"",購買率算出!$C$6:$C$3005,0)),0))</f>
        <v>0</v>
      </c>
    </row>
    <row r="6635" customFormat="false" ht="15" hidden="false" customHeight="false" outlineLevel="0" collapsed="false">
      <c r="A6635" s="24"/>
      <c r="D6635" s="24"/>
      <c r="F6635" s="24"/>
      <c r="K6635" s="9" t="n">
        <f aca="false">IF($A6635="",0,IF(OR(N($D6635)=0,$D6635&amp;""=TOP!$C$5&amp;""),1,0))</f>
        <v>0</v>
      </c>
      <c r="L6635" s="27" t="n">
        <f aca="false">IF($K6635=0,0,IFERROR(INDEX(購買率算出!$P$6:$P$3005,MATCH($A6635&amp;"",購買率算出!$C$6:$C$3005,0)),0))</f>
        <v>0</v>
      </c>
    </row>
    <row r="6636" customFormat="false" ht="15" hidden="false" customHeight="false" outlineLevel="0" collapsed="false">
      <c r="A6636" s="24"/>
      <c r="D6636" s="24"/>
      <c r="F6636" s="24"/>
      <c r="K6636" s="9" t="n">
        <f aca="false">IF($A6636="",0,IF(OR(N($D6636)=0,$D6636&amp;""=TOP!$C$5&amp;""),1,0))</f>
        <v>0</v>
      </c>
      <c r="L6636" s="27" t="n">
        <f aca="false">IF($K6636=0,0,IFERROR(INDEX(購買率算出!$P$6:$P$3005,MATCH($A6636&amp;"",購買率算出!$C$6:$C$3005,0)),0))</f>
        <v>0</v>
      </c>
    </row>
    <row r="6637" customFormat="false" ht="15" hidden="false" customHeight="false" outlineLevel="0" collapsed="false">
      <c r="A6637" s="24"/>
      <c r="D6637" s="24"/>
      <c r="F6637" s="24"/>
      <c r="K6637" s="9" t="n">
        <f aca="false">IF($A6637="",0,IF(OR(N($D6637)=0,$D6637&amp;""=TOP!$C$5&amp;""),1,0))</f>
        <v>0</v>
      </c>
      <c r="L6637" s="27" t="n">
        <f aca="false">IF($K6637=0,0,IFERROR(INDEX(購買率算出!$P$6:$P$3005,MATCH($A6637&amp;"",購買率算出!$C$6:$C$3005,0)),0))</f>
        <v>0</v>
      </c>
    </row>
    <row r="6638" customFormat="false" ht="15" hidden="false" customHeight="false" outlineLevel="0" collapsed="false">
      <c r="A6638" s="24"/>
      <c r="D6638" s="24"/>
      <c r="F6638" s="24"/>
      <c r="K6638" s="9" t="n">
        <f aca="false">IF($A6638="",0,IF(OR(N($D6638)=0,$D6638&amp;""=TOP!$C$5&amp;""),1,0))</f>
        <v>0</v>
      </c>
      <c r="L6638" s="27" t="n">
        <f aca="false">IF($K6638=0,0,IFERROR(INDEX(購買率算出!$P$6:$P$3005,MATCH($A6638&amp;"",購買率算出!$C$6:$C$3005,0)),0))</f>
        <v>0</v>
      </c>
    </row>
    <row r="6639" customFormat="false" ht="15" hidden="false" customHeight="false" outlineLevel="0" collapsed="false">
      <c r="A6639" s="24"/>
      <c r="D6639" s="24"/>
      <c r="F6639" s="24"/>
      <c r="K6639" s="9" t="n">
        <f aca="false">IF($A6639="",0,IF(OR(N($D6639)=0,$D6639&amp;""=TOP!$C$5&amp;""),1,0))</f>
        <v>0</v>
      </c>
      <c r="L6639" s="27" t="n">
        <f aca="false">IF($K6639=0,0,IFERROR(INDEX(購買率算出!$P$6:$P$3005,MATCH($A6639&amp;"",購買率算出!$C$6:$C$3005,0)),0))</f>
        <v>0</v>
      </c>
    </row>
    <row r="6640" customFormat="false" ht="15" hidden="false" customHeight="false" outlineLevel="0" collapsed="false">
      <c r="A6640" s="24"/>
      <c r="D6640" s="24"/>
      <c r="F6640" s="24"/>
      <c r="K6640" s="9" t="n">
        <f aca="false">IF($A6640="",0,IF(OR(N($D6640)=0,$D6640&amp;""=TOP!$C$5&amp;""),1,0))</f>
        <v>0</v>
      </c>
      <c r="L6640" s="27" t="n">
        <f aca="false">IF($K6640=0,0,IFERROR(INDEX(購買率算出!$P$6:$P$3005,MATCH($A6640&amp;"",購買率算出!$C$6:$C$3005,0)),0))</f>
        <v>0</v>
      </c>
    </row>
    <row r="6641" customFormat="false" ht="15" hidden="false" customHeight="false" outlineLevel="0" collapsed="false">
      <c r="A6641" s="24"/>
      <c r="D6641" s="24"/>
      <c r="F6641" s="24"/>
      <c r="K6641" s="9" t="n">
        <f aca="false">IF($A6641="",0,IF(OR(N($D6641)=0,$D6641&amp;""=TOP!$C$5&amp;""),1,0))</f>
        <v>0</v>
      </c>
      <c r="L6641" s="27" t="n">
        <f aca="false">IF($K6641=0,0,IFERROR(INDEX(購買率算出!$P$6:$P$3005,MATCH($A6641&amp;"",購買率算出!$C$6:$C$3005,0)),0))</f>
        <v>0</v>
      </c>
    </row>
    <row r="6642" customFormat="false" ht="15" hidden="false" customHeight="false" outlineLevel="0" collapsed="false">
      <c r="A6642" s="24"/>
      <c r="D6642" s="24"/>
      <c r="F6642" s="24"/>
      <c r="K6642" s="9" t="n">
        <f aca="false">IF($A6642="",0,IF(OR(N($D6642)=0,$D6642&amp;""=TOP!$C$5&amp;""),1,0))</f>
        <v>0</v>
      </c>
      <c r="L6642" s="27" t="n">
        <f aca="false">IF($K6642=0,0,IFERROR(INDEX(購買率算出!$P$6:$P$3005,MATCH($A6642&amp;"",購買率算出!$C$6:$C$3005,0)),0))</f>
        <v>0</v>
      </c>
    </row>
    <row r="6643" customFormat="false" ht="15" hidden="false" customHeight="false" outlineLevel="0" collapsed="false">
      <c r="A6643" s="24"/>
      <c r="D6643" s="24"/>
      <c r="F6643" s="24"/>
      <c r="K6643" s="9" t="n">
        <f aca="false">IF($A6643="",0,IF(OR(N($D6643)=0,$D6643&amp;""=TOP!$C$5&amp;""),1,0))</f>
        <v>0</v>
      </c>
      <c r="L6643" s="27" t="n">
        <f aca="false">IF($K6643=0,0,IFERROR(INDEX(購買率算出!$P$6:$P$3005,MATCH($A6643&amp;"",購買率算出!$C$6:$C$3005,0)),0))</f>
        <v>0</v>
      </c>
    </row>
    <row r="6644" customFormat="false" ht="15" hidden="false" customHeight="false" outlineLevel="0" collapsed="false">
      <c r="A6644" s="24"/>
      <c r="D6644" s="24"/>
      <c r="F6644" s="24"/>
      <c r="K6644" s="9" t="n">
        <f aca="false">IF($A6644="",0,IF(OR(N($D6644)=0,$D6644&amp;""=TOP!$C$5&amp;""),1,0))</f>
        <v>0</v>
      </c>
      <c r="L6644" s="27" t="n">
        <f aca="false">IF($K6644=0,0,IFERROR(INDEX(購買率算出!$P$6:$P$3005,MATCH($A6644&amp;"",購買率算出!$C$6:$C$3005,0)),0))</f>
        <v>0</v>
      </c>
    </row>
    <row r="6645" customFormat="false" ht="15" hidden="false" customHeight="false" outlineLevel="0" collapsed="false">
      <c r="A6645" s="24"/>
      <c r="D6645" s="24"/>
      <c r="F6645" s="24"/>
      <c r="K6645" s="9" t="n">
        <f aca="false">IF($A6645="",0,IF(OR(N($D6645)=0,$D6645&amp;""=TOP!$C$5&amp;""),1,0))</f>
        <v>0</v>
      </c>
      <c r="L6645" s="27" t="n">
        <f aca="false">IF($K6645=0,0,IFERROR(INDEX(購買率算出!$P$6:$P$3005,MATCH($A6645&amp;"",購買率算出!$C$6:$C$3005,0)),0))</f>
        <v>0</v>
      </c>
    </row>
    <row r="6646" customFormat="false" ht="15" hidden="false" customHeight="false" outlineLevel="0" collapsed="false">
      <c r="A6646" s="24"/>
      <c r="D6646" s="24"/>
      <c r="F6646" s="24"/>
      <c r="K6646" s="9" t="n">
        <f aca="false">IF($A6646="",0,IF(OR(N($D6646)=0,$D6646&amp;""=TOP!$C$5&amp;""),1,0))</f>
        <v>0</v>
      </c>
      <c r="L6646" s="27" t="n">
        <f aca="false">IF($K6646=0,0,IFERROR(INDEX(購買率算出!$P$6:$P$3005,MATCH($A6646&amp;"",購買率算出!$C$6:$C$3005,0)),0))</f>
        <v>0</v>
      </c>
    </row>
    <row r="6647" customFormat="false" ht="15" hidden="false" customHeight="false" outlineLevel="0" collapsed="false">
      <c r="A6647" s="24"/>
      <c r="D6647" s="24"/>
      <c r="F6647" s="24"/>
      <c r="K6647" s="9" t="n">
        <f aca="false">IF($A6647="",0,IF(OR(N($D6647)=0,$D6647&amp;""=TOP!$C$5&amp;""),1,0))</f>
        <v>0</v>
      </c>
      <c r="L6647" s="27" t="n">
        <f aca="false">IF($K6647=0,0,IFERROR(INDEX(購買率算出!$P$6:$P$3005,MATCH($A6647&amp;"",購買率算出!$C$6:$C$3005,0)),0))</f>
        <v>0</v>
      </c>
    </row>
    <row r="6648" customFormat="false" ht="15" hidden="false" customHeight="false" outlineLevel="0" collapsed="false">
      <c r="A6648" s="24"/>
      <c r="D6648" s="24"/>
      <c r="F6648" s="24"/>
      <c r="K6648" s="9" t="n">
        <f aca="false">IF($A6648="",0,IF(OR(N($D6648)=0,$D6648&amp;""=TOP!$C$5&amp;""),1,0))</f>
        <v>0</v>
      </c>
      <c r="L6648" s="27" t="n">
        <f aca="false">IF($K6648=0,0,IFERROR(INDEX(購買率算出!$P$6:$P$3005,MATCH($A6648&amp;"",購買率算出!$C$6:$C$3005,0)),0))</f>
        <v>0</v>
      </c>
    </row>
    <row r="6649" customFormat="false" ht="15" hidden="false" customHeight="false" outlineLevel="0" collapsed="false">
      <c r="A6649" s="24"/>
      <c r="D6649" s="24"/>
      <c r="F6649" s="24"/>
      <c r="K6649" s="9" t="n">
        <f aca="false">IF($A6649="",0,IF(OR(N($D6649)=0,$D6649&amp;""=TOP!$C$5&amp;""),1,0))</f>
        <v>0</v>
      </c>
      <c r="L6649" s="27" t="n">
        <f aca="false">IF($K6649=0,0,IFERROR(INDEX(購買率算出!$P$6:$P$3005,MATCH($A6649&amp;"",購買率算出!$C$6:$C$3005,0)),0))</f>
        <v>0</v>
      </c>
    </row>
    <row r="6650" customFormat="false" ht="15" hidden="false" customHeight="false" outlineLevel="0" collapsed="false">
      <c r="A6650" s="24"/>
      <c r="D6650" s="24"/>
      <c r="F6650" s="24"/>
      <c r="K6650" s="9" t="n">
        <f aca="false">IF($A6650="",0,IF(OR(N($D6650)=0,$D6650&amp;""=TOP!$C$5&amp;""),1,0))</f>
        <v>0</v>
      </c>
      <c r="L6650" s="27" t="n">
        <f aca="false">IF($K6650=0,0,IFERROR(INDEX(購買率算出!$P$6:$P$3005,MATCH($A6650&amp;"",購買率算出!$C$6:$C$3005,0)),0))</f>
        <v>0</v>
      </c>
    </row>
    <row r="6651" customFormat="false" ht="15" hidden="false" customHeight="false" outlineLevel="0" collapsed="false">
      <c r="A6651" s="24"/>
      <c r="D6651" s="24"/>
      <c r="F6651" s="24"/>
      <c r="K6651" s="9" t="n">
        <f aca="false">IF($A6651="",0,IF(OR(N($D6651)=0,$D6651&amp;""=TOP!$C$5&amp;""),1,0))</f>
        <v>0</v>
      </c>
      <c r="L6651" s="27" t="n">
        <f aca="false">IF($K6651=0,0,IFERROR(INDEX(購買率算出!$P$6:$P$3005,MATCH($A6651&amp;"",購買率算出!$C$6:$C$3005,0)),0))</f>
        <v>0</v>
      </c>
    </row>
    <row r="6652" customFormat="false" ht="15" hidden="false" customHeight="false" outlineLevel="0" collapsed="false">
      <c r="A6652" s="24"/>
      <c r="D6652" s="24"/>
      <c r="F6652" s="24"/>
      <c r="K6652" s="9" t="n">
        <f aca="false">IF($A6652="",0,IF(OR(N($D6652)=0,$D6652&amp;""=TOP!$C$5&amp;""),1,0))</f>
        <v>0</v>
      </c>
      <c r="L6652" s="27" t="n">
        <f aca="false">IF($K6652=0,0,IFERROR(INDEX(購買率算出!$P$6:$P$3005,MATCH($A6652&amp;"",購買率算出!$C$6:$C$3005,0)),0))</f>
        <v>0</v>
      </c>
    </row>
    <row r="6653" customFormat="false" ht="15" hidden="false" customHeight="false" outlineLevel="0" collapsed="false">
      <c r="A6653" s="24"/>
      <c r="D6653" s="24"/>
      <c r="F6653" s="24"/>
      <c r="K6653" s="9" t="n">
        <f aca="false">IF($A6653="",0,IF(OR(N($D6653)=0,$D6653&amp;""=TOP!$C$5&amp;""),1,0))</f>
        <v>0</v>
      </c>
      <c r="L6653" s="27" t="n">
        <f aca="false">IF($K6653=0,0,IFERROR(INDEX(購買率算出!$P$6:$P$3005,MATCH($A6653&amp;"",購買率算出!$C$6:$C$3005,0)),0))</f>
        <v>0</v>
      </c>
    </row>
    <row r="6654" customFormat="false" ht="15" hidden="false" customHeight="false" outlineLevel="0" collapsed="false">
      <c r="A6654" s="24"/>
      <c r="D6654" s="24"/>
      <c r="F6654" s="24"/>
      <c r="K6654" s="9" t="n">
        <f aca="false">IF($A6654="",0,IF(OR(N($D6654)=0,$D6654&amp;""=TOP!$C$5&amp;""),1,0))</f>
        <v>0</v>
      </c>
      <c r="L6654" s="27" t="n">
        <f aca="false">IF($K6654=0,0,IFERROR(INDEX(購買率算出!$P$6:$P$3005,MATCH($A6654&amp;"",購買率算出!$C$6:$C$3005,0)),0))</f>
        <v>0</v>
      </c>
    </row>
    <row r="6655" customFormat="false" ht="15" hidden="false" customHeight="false" outlineLevel="0" collapsed="false">
      <c r="A6655" s="24"/>
      <c r="D6655" s="24"/>
      <c r="F6655" s="24"/>
      <c r="K6655" s="9" t="n">
        <f aca="false">IF($A6655="",0,IF(OR(N($D6655)=0,$D6655&amp;""=TOP!$C$5&amp;""),1,0))</f>
        <v>0</v>
      </c>
      <c r="L6655" s="27" t="n">
        <f aca="false">IF($K6655=0,0,IFERROR(INDEX(購買率算出!$P$6:$P$3005,MATCH($A6655&amp;"",購買率算出!$C$6:$C$3005,0)),0))</f>
        <v>0</v>
      </c>
    </row>
    <row r="6656" customFormat="false" ht="15" hidden="false" customHeight="false" outlineLevel="0" collapsed="false">
      <c r="A6656" s="24"/>
      <c r="D6656" s="24"/>
      <c r="F6656" s="24"/>
      <c r="K6656" s="9" t="n">
        <f aca="false">IF($A6656="",0,IF(OR(N($D6656)=0,$D6656&amp;""=TOP!$C$5&amp;""),1,0))</f>
        <v>0</v>
      </c>
      <c r="L6656" s="27" t="n">
        <f aca="false">IF($K6656=0,0,IFERROR(INDEX(購買率算出!$P$6:$P$3005,MATCH($A6656&amp;"",購買率算出!$C$6:$C$3005,0)),0))</f>
        <v>0</v>
      </c>
    </row>
    <row r="6657" customFormat="false" ht="15" hidden="false" customHeight="false" outlineLevel="0" collapsed="false">
      <c r="A6657" s="24"/>
      <c r="D6657" s="24"/>
      <c r="F6657" s="24"/>
      <c r="K6657" s="9" t="n">
        <f aca="false">IF($A6657="",0,IF(OR(N($D6657)=0,$D6657&amp;""=TOP!$C$5&amp;""),1,0))</f>
        <v>0</v>
      </c>
      <c r="L6657" s="27" t="n">
        <f aca="false">IF($K6657=0,0,IFERROR(INDEX(購買率算出!$P$6:$P$3005,MATCH($A6657&amp;"",購買率算出!$C$6:$C$3005,0)),0))</f>
        <v>0</v>
      </c>
    </row>
    <row r="6658" customFormat="false" ht="15" hidden="false" customHeight="false" outlineLevel="0" collapsed="false">
      <c r="A6658" s="24"/>
      <c r="D6658" s="24"/>
      <c r="F6658" s="24"/>
      <c r="K6658" s="9" t="n">
        <f aca="false">IF($A6658="",0,IF(OR(N($D6658)=0,$D6658&amp;""=TOP!$C$5&amp;""),1,0))</f>
        <v>0</v>
      </c>
      <c r="L6658" s="27" t="n">
        <f aca="false">IF($K6658=0,0,IFERROR(INDEX(購買率算出!$P$6:$P$3005,MATCH($A6658&amp;"",購買率算出!$C$6:$C$3005,0)),0))</f>
        <v>0</v>
      </c>
    </row>
    <row r="6659" customFormat="false" ht="15" hidden="false" customHeight="false" outlineLevel="0" collapsed="false">
      <c r="A6659" s="24"/>
      <c r="D6659" s="24"/>
      <c r="F6659" s="24"/>
      <c r="K6659" s="9" t="n">
        <f aca="false">IF($A6659="",0,IF(OR(N($D6659)=0,$D6659&amp;""=TOP!$C$5&amp;""),1,0))</f>
        <v>0</v>
      </c>
      <c r="L6659" s="27" t="n">
        <f aca="false">IF($K6659=0,0,IFERROR(INDEX(購買率算出!$P$6:$P$3005,MATCH($A6659&amp;"",購買率算出!$C$6:$C$3005,0)),0))</f>
        <v>0</v>
      </c>
    </row>
    <row r="6660" customFormat="false" ht="15" hidden="false" customHeight="false" outlineLevel="0" collapsed="false">
      <c r="A6660" s="24"/>
      <c r="D6660" s="24"/>
      <c r="F6660" s="24"/>
      <c r="K6660" s="9" t="n">
        <f aca="false">IF($A6660="",0,IF(OR(N($D6660)=0,$D6660&amp;""=TOP!$C$5&amp;""),1,0))</f>
        <v>0</v>
      </c>
      <c r="L6660" s="27" t="n">
        <f aca="false">IF($K6660=0,0,IFERROR(INDEX(購買率算出!$P$6:$P$3005,MATCH($A6660&amp;"",購買率算出!$C$6:$C$3005,0)),0))</f>
        <v>0</v>
      </c>
    </row>
    <row r="6661" customFormat="false" ht="15" hidden="false" customHeight="false" outlineLevel="0" collapsed="false">
      <c r="A6661" s="24"/>
      <c r="D6661" s="24"/>
      <c r="F6661" s="24"/>
      <c r="K6661" s="9" t="n">
        <f aca="false">IF($A6661="",0,IF(OR(N($D6661)=0,$D6661&amp;""=TOP!$C$5&amp;""),1,0))</f>
        <v>0</v>
      </c>
      <c r="L6661" s="27" t="n">
        <f aca="false">IF($K6661=0,0,IFERROR(INDEX(購買率算出!$P$6:$P$3005,MATCH($A6661&amp;"",購買率算出!$C$6:$C$3005,0)),0))</f>
        <v>0</v>
      </c>
    </row>
    <row r="6662" customFormat="false" ht="15" hidden="false" customHeight="false" outlineLevel="0" collapsed="false">
      <c r="A6662" s="24"/>
      <c r="D6662" s="24"/>
      <c r="F6662" s="24"/>
      <c r="K6662" s="9" t="n">
        <f aca="false">IF($A6662="",0,IF(OR(N($D6662)=0,$D6662&amp;""=TOP!$C$5&amp;""),1,0))</f>
        <v>0</v>
      </c>
      <c r="L6662" s="27" t="n">
        <f aca="false">IF($K6662=0,0,IFERROR(INDEX(購買率算出!$P$6:$P$3005,MATCH($A6662&amp;"",購買率算出!$C$6:$C$3005,0)),0))</f>
        <v>0</v>
      </c>
    </row>
    <row r="6663" customFormat="false" ht="15" hidden="false" customHeight="false" outlineLevel="0" collapsed="false">
      <c r="A6663" s="24"/>
      <c r="D6663" s="24"/>
      <c r="F6663" s="24"/>
      <c r="K6663" s="9" t="n">
        <f aca="false">IF($A6663="",0,IF(OR(N($D6663)=0,$D6663&amp;""=TOP!$C$5&amp;""),1,0))</f>
        <v>0</v>
      </c>
      <c r="L6663" s="27" t="n">
        <f aca="false">IF($K6663=0,0,IFERROR(INDEX(購買率算出!$P$6:$P$3005,MATCH($A6663&amp;"",購買率算出!$C$6:$C$3005,0)),0))</f>
        <v>0</v>
      </c>
    </row>
    <row r="6664" customFormat="false" ht="15" hidden="false" customHeight="false" outlineLevel="0" collapsed="false">
      <c r="A6664" s="24"/>
      <c r="D6664" s="24"/>
      <c r="F6664" s="24"/>
      <c r="K6664" s="9" t="n">
        <f aca="false">IF($A6664="",0,IF(OR(N($D6664)=0,$D6664&amp;""=TOP!$C$5&amp;""),1,0))</f>
        <v>0</v>
      </c>
      <c r="L6664" s="27" t="n">
        <f aca="false">IF($K6664=0,0,IFERROR(INDEX(購買率算出!$P$6:$P$3005,MATCH($A6664&amp;"",購買率算出!$C$6:$C$3005,0)),0))</f>
        <v>0</v>
      </c>
    </row>
    <row r="6665" customFormat="false" ht="15" hidden="false" customHeight="false" outlineLevel="0" collapsed="false">
      <c r="A6665" s="24"/>
      <c r="D6665" s="24"/>
      <c r="F6665" s="24"/>
      <c r="K6665" s="9" t="n">
        <f aca="false">IF($A6665="",0,IF(OR(N($D6665)=0,$D6665&amp;""=TOP!$C$5&amp;""),1,0))</f>
        <v>0</v>
      </c>
      <c r="L6665" s="27" t="n">
        <f aca="false">IF($K6665=0,0,IFERROR(INDEX(購買率算出!$P$6:$P$3005,MATCH($A6665&amp;"",購買率算出!$C$6:$C$3005,0)),0))</f>
        <v>0</v>
      </c>
    </row>
    <row r="6666" customFormat="false" ht="15" hidden="false" customHeight="false" outlineLevel="0" collapsed="false">
      <c r="A6666" s="24"/>
      <c r="D6666" s="24"/>
      <c r="F6666" s="24"/>
      <c r="K6666" s="9" t="n">
        <f aca="false">IF($A6666="",0,IF(OR(N($D6666)=0,$D6666&amp;""=TOP!$C$5&amp;""),1,0))</f>
        <v>0</v>
      </c>
      <c r="L6666" s="27" t="n">
        <f aca="false">IF($K6666=0,0,IFERROR(INDEX(購買率算出!$P$6:$P$3005,MATCH($A6666&amp;"",購買率算出!$C$6:$C$3005,0)),0))</f>
        <v>0</v>
      </c>
    </row>
    <row r="6667" customFormat="false" ht="15" hidden="false" customHeight="false" outlineLevel="0" collapsed="false">
      <c r="A6667" s="24"/>
      <c r="D6667" s="24"/>
      <c r="F6667" s="24"/>
      <c r="K6667" s="9" t="n">
        <f aca="false">IF($A6667="",0,IF(OR(N($D6667)=0,$D6667&amp;""=TOP!$C$5&amp;""),1,0))</f>
        <v>0</v>
      </c>
      <c r="L6667" s="27" t="n">
        <f aca="false">IF($K6667=0,0,IFERROR(INDEX(購買率算出!$P$6:$P$3005,MATCH($A6667&amp;"",購買率算出!$C$6:$C$3005,0)),0))</f>
        <v>0</v>
      </c>
    </row>
    <row r="6668" customFormat="false" ht="15" hidden="false" customHeight="false" outlineLevel="0" collapsed="false">
      <c r="A6668" s="24"/>
      <c r="D6668" s="24"/>
      <c r="F6668" s="24"/>
      <c r="K6668" s="9" t="n">
        <f aca="false">IF($A6668="",0,IF(OR(N($D6668)=0,$D6668&amp;""=TOP!$C$5&amp;""),1,0))</f>
        <v>0</v>
      </c>
      <c r="L6668" s="27" t="n">
        <f aca="false">IF($K6668=0,0,IFERROR(INDEX(購買率算出!$P$6:$P$3005,MATCH($A6668&amp;"",購買率算出!$C$6:$C$3005,0)),0))</f>
        <v>0</v>
      </c>
    </row>
    <row r="6669" customFormat="false" ht="15" hidden="false" customHeight="false" outlineLevel="0" collapsed="false">
      <c r="A6669" s="24"/>
      <c r="D6669" s="24"/>
      <c r="F6669" s="24"/>
      <c r="K6669" s="9" t="n">
        <f aca="false">IF($A6669="",0,IF(OR(N($D6669)=0,$D6669&amp;""=TOP!$C$5&amp;""),1,0))</f>
        <v>0</v>
      </c>
      <c r="L6669" s="27" t="n">
        <f aca="false">IF($K6669=0,0,IFERROR(INDEX(購買率算出!$P$6:$P$3005,MATCH($A6669&amp;"",購買率算出!$C$6:$C$3005,0)),0))</f>
        <v>0</v>
      </c>
    </row>
    <row r="6670" customFormat="false" ht="15" hidden="false" customHeight="false" outlineLevel="0" collapsed="false">
      <c r="A6670" s="24"/>
      <c r="D6670" s="24"/>
      <c r="F6670" s="24"/>
      <c r="K6670" s="9" t="n">
        <f aca="false">IF($A6670="",0,IF(OR(N($D6670)=0,$D6670&amp;""=TOP!$C$5&amp;""),1,0))</f>
        <v>0</v>
      </c>
      <c r="L6670" s="27" t="n">
        <f aca="false">IF($K6670=0,0,IFERROR(INDEX(購買率算出!$P$6:$P$3005,MATCH($A6670&amp;"",購買率算出!$C$6:$C$3005,0)),0))</f>
        <v>0</v>
      </c>
    </row>
    <row r="6671" customFormat="false" ht="15" hidden="false" customHeight="false" outlineLevel="0" collapsed="false">
      <c r="A6671" s="24"/>
      <c r="D6671" s="24"/>
      <c r="F6671" s="24"/>
      <c r="K6671" s="9" t="n">
        <f aca="false">IF($A6671="",0,IF(OR(N($D6671)=0,$D6671&amp;""=TOP!$C$5&amp;""),1,0))</f>
        <v>0</v>
      </c>
      <c r="L6671" s="27" t="n">
        <f aca="false">IF($K6671=0,0,IFERROR(INDEX(購買率算出!$P$6:$P$3005,MATCH($A6671&amp;"",購買率算出!$C$6:$C$3005,0)),0))</f>
        <v>0</v>
      </c>
    </row>
    <row r="6672" customFormat="false" ht="15" hidden="false" customHeight="false" outlineLevel="0" collapsed="false">
      <c r="A6672" s="24"/>
      <c r="D6672" s="24"/>
      <c r="F6672" s="24"/>
      <c r="K6672" s="9" t="n">
        <f aca="false">IF($A6672="",0,IF(OR(N($D6672)=0,$D6672&amp;""=TOP!$C$5&amp;""),1,0))</f>
        <v>0</v>
      </c>
      <c r="L6672" s="27" t="n">
        <f aca="false">IF($K6672=0,0,IFERROR(INDEX(購買率算出!$P$6:$P$3005,MATCH($A6672&amp;"",購買率算出!$C$6:$C$3005,0)),0))</f>
        <v>0</v>
      </c>
    </row>
    <row r="6673" customFormat="false" ht="15" hidden="false" customHeight="false" outlineLevel="0" collapsed="false">
      <c r="A6673" s="24"/>
      <c r="D6673" s="24"/>
      <c r="F6673" s="24"/>
      <c r="K6673" s="9" t="n">
        <f aca="false">IF($A6673="",0,IF(OR(N($D6673)=0,$D6673&amp;""=TOP!$C$5&amp;""),1,0))</f>
        <v>0</v>
      </c>
      <c r="L6673" s="27" t="n">
        <f aca="false">IF($K6673=0,0,IFERROR(INDEX(購買率算出!$P$6:$P$3005,MATCH($A6673&amp;"",購買率算出!$C$6:$C$3005,0)),0))</f>
        <v>0</v>
      </c>
    </row>
    <row r="6674" customFormat="false" ht="15" hidden="false" customHeight="false" outlineLevel="0" collapsed="false">
      <c r="A6674" s="24"/>
      <c r="D6674" s="24"/>
      <c r="F6674" s="24"/>
      <c r="K6674" s="9" t="n">
        <f aca="false">IF($A6674="",0,IF(OR(N($D6674)=0,$D6674&amp;""=TOP!$C$5&amp;""),1,0))</f>
        <v>0</v>
      </c>
      <c r="L6674" s="27" t="n">
        <f aca="false">IF($K6674=0,0,IFERROR(INDEX(購買率算出!$P$6:$P$3005,MATCH($A6674&amp;"",購買率算出!$C$6:$C$3005,0)),0))</f>
        <v>0</v>
      </c>
    </row>
    <row r="6675" customFormat="false" ht="15" hidden="false" customHeight="false" outlineLevel="0" collapsed="false">
      <c r="A6675" s="24"/>
      <c r="D6675" s="24"/>
      <c r="F6675" s="24"/>
      <c r="K6675" s="9" t="n">
        <f aca="false">IF($A6675="",0,IF(OR(N($D6675)=0,$D6675&amp;""=TOP!$C$5&amp;""),1,0))</f>
        <v>0</v>
      </c>
      <c r="L6675" s="27" t="n">
        <f aca="false">IF($K6675=0,0,IFERROR(INDEX(購買率算出!$P$6:$P$3005,MATCH($A6675&amp;"",購買率算出!$C$6:$C$3005,0)),0))</f>
        <v>0</v>
      </c>
    </row>
    <row r="6676" customFormat="false" ht="15" hidden="false" customHeight="false" outlineLevel="0" collapsed="false">
      <c r="A6676" s="24"/>
      <c r="D6676" s="24"/>
      <c r="F6676" s="24"/>
      <c r="K6676" s="9" t="n">
        <f aca="false">IF($A6676="",0,IF(OR(N($D6676)=0,$D6676&amp;""=TOP!$C$5&amp;""),1,0))</f>
        <v>0</v>
      </c>
      <c r="L6676" s="27" t="n">
        <f aca="false">IF($K6676=0,0,IFERROR(INDEX(購買率算出!$P$6:$P$3005,MATCH($A6676&amp;"",購買率算出!$C$6:$C$3005,0)),0))</f>
        <v>0</v>
      </c>
    </row>
    <row r="6677" customFormat="false" ht="15" hidden="false" customHeight="false" outlineLevel="0" collapsed="false">
      <c r="A6677" s="24"/>
      <c r="D6677" s="24"/>
      <c r="F6677" s="24"/>
      <c r="K6677" s="9" t="n">
        <f aca="false">IF($A6677="",0,IF(OR(N($D6677)=0,$D6677&amp;""=TOP!$C$5&amp;""),1,0))</f>
        <v>0</v>
      </c>
      <c r="L6677" s="27" t="n">
        <f aca="false">IF($K6677=0,0,IFERROR(INDEX(購買率算出!$P$6:$P$3005,MATCH($A6677&amp;"",購買率算出!$C$6:$C$3005,0)),0))</f>
        <v>0</v>
      </c>
    </row>
    <row r="6678" customFormat="false" ht="15" hidden="false" customHeight="false" outlineLevel="0" collapsed="false">
      <c r="A6678" s="24"/>
      <c r="D6678" s="24"/>
      <c r="F6678" s="24"/>
      <c r="K6678" s="9" t="n">
        <f aca="false">IF($A6678="",0,IF(OR(N($D6678)=0,$D6678&amp;""=TOP!$C$5&amp;""),1,0))</f>
        <v>0</v>
      </c>
      <c r="L6678" s="27" t="n">
        <f aca="false">IF($K6678=0,0,IFERROR(INDEX(購買率算出!$P$6:$P$3005,MATCH($A6678&amp;"",購買率算出!$C$6:$C$3005,0)),0))</f>
        <v>0</v>
      </c>
    </row>
    <row r="6679" customFormat="false" ht="15" hidden="false" customHeight="false" outlineLevel="0" collapsed="false">
      <c r="A6679" s="24"/>
      <c r="D6679" s="24"/>
      <c r="F6679" s="24"/>
      <c r="K6679" s="9" t="n">
        <f aca="false">IF($A6679="",0,IF(OR(N($D6679)=0,$D6679&amp;""=TOP!$C$5&amp;""),1,0))</f>
        <v>0</v>
      </c>
      <c r="L6679" s="27" t="n">
        <f aca="false">IF($K6679=0,0,IFERROR(INDEX(購買率算出!$P$6:$P$3005,MATCH($A6679&amp;"",購買率算出!$C$6:$C$3005,0)),0))</f>
        <v>0</v>
      </c>
    </row>
    <row r="6680" customFormat="false" ht="15" hidden="false" customHeight="false" outlineLevel="0" collapsed="false">
      <c r="A6680" s="24"/>
      <c r="D6680" s="24"/>
      <c r="F6680" s="24"/>
      <c r="K6680" s="9" t="n">
        <f aca="false">IF($A6680="",0,IF(OR(N($D6680)=0,$D6680&amp;""=TOP!$C$5&amp;""),1,0))</f>
        <v>0</v>
      </c>
      <c r="L6680" s="27" t="n">
        <f aca="false">IF($K6680=0,0,IFERROR(INDEX(購買率算出!$P$6:$P$3005,MATCH($A6680&amp;"",購買率算出!$C$6:$C$3005,0)),0))</f>
        <v>0</v>
      </c>
    </row>
    <row r="6681" customFormat="false" ht="15" hidden="false" customHeight="false" outlineLevel="0" collapsed="false">
      <c r="A6681" s="24"/>
      <c r="D6681" s="24"/>
      <c r="F6681" s="24"/>
      <c r="K6681" s="9" t="n">
        <f aca="false">IF($A6681="",0,IF(OR(N($D6681)=0,$D6681&amp;""=TOP!$C$5&amp;""),1,0))</f>
        <v>0</v>
      </c>
      <c r="L6681" s="27" t="n">
        <f aca="false">IF($K6681=0,0,IFERROR(INDEX(購買率算出!$P$6:$P$3005,MATCH($A6681&amp;"",購買率算出!$C$6:$C$3005,0)),0))</f>
        <v>0</v>
      </c>
    </row>
    <row r="6682" customFormat="false" ht="15" hidden="false" customHeight="false" outlineLevel="0" collapsed="false">
      <c r="A6682" s="24"/>
      <c r="D6682" s="24"/>
      <c r="F6682" s="24"/>
      <c r="K6682" s="9" t="n">
        <f aca="false">IF($A6682="",0,IF(OR(N($D6682)=0,$D6682&amp;""=TOP!$C$5&amp;""),1,0))</f>
        <v>0</v>
      </c>
      <c r="L6682" s="27" t="n">
        <f aca="false">IF($K6682=0,0,IFERROR(INDEX(購買率算出!$P$6:$P$3005,MATCH($A6682&amp;"",購買率算出!$C$6:$C$3005,0)),0))</f>
        <v>0</v>
      </c>
    </row>
    <row r="6683" customFormat="false" ht="15" hidden="false" customHeight="false" outlineLevel="0" collapsed="false">
      <c r="A6683" s="24"/>
      <c r="D6683" s="24"/>
      <c r="F6683" s="24"/>
      <c r="K6683" s="9" t="n">
        <f aca="false">IF($A6683="",0,IF(OR(N($D6683)=0,$D6683&amp;""=TOP!$C$5&amp;""),1,0))</f>
        <v>0</v>
      </c>
      <c r="L6683" s="27" t="n">
        <f aca="false">IF($K6683=0,0,IFERROR(INDEX(購買率算出!$P$6:$P$3005,MATCH($A6683&amp;"",購買率算出!$C$6:$C$3005,0)),0))</f>
        <v>0</v>
      </c>
    </row>
    <row r="6684" customFormat="false" ht="15" hidden="false" customHeight="false" outlineLevel="0" collapsed="false">
      <c r="A6684" s="24"/>
      <c r="D6684" s="24"/>
      <c r="F6684" s="24"/>
      <c r="K6684" s="9" t="n">
        <f aca="false">IF($A6684="",0,IF(OR(N($D6684)=0,$D6684&amp;""=TOP!$C$5&amp;""),1,0))</f>
        <v>0</v>
      </c>
      <c r="L6684" s="27" t="n">
        <f aca="false">IF($K6684=0,0,IFERROR(INDEX(購買率算出!$P$6:$P$3005,MATCH($A6684&amp;"",購買率算出!$C$6:$C$3005,0)),0))</f>
        <v>0</v>
      </c>
    </row>
    <row r="6685" customFormat="false" ht="15" hidden="false" customHeight="false" outlineLevel="0" collapsed="false">
      <c r="A6685" s="24"/>
      <c r="D6685" s="24"/>
      <c r="F6685" s="24"/>
      <c r="K6685" s="9" t="n">
        <f aca="false">IF($A6685="",0,IF(OR(N($D6685)=0,$D6685&amp;""=TOP!$C$5&amp;""),1,0))</f>
        <v>0</v>
      </c>
      <c r="L6685" s="27" t="n">
        <f aca="false">IF($K6685=0,0,IFERROR(INDEX(購買率算出!$P$6:$P$3005,MATCH($A6685&amp;"",購買率算出!$C$6:$C$3005,0)),0))</f>
        <v>0</v>
      </c>
    </row>
    <row r="6686" customFormat="false" ht="15" hidden="false" customHeight="false" outlineLevel="0" collapsed="false">
      <c r="A6686" s="24"/>
      <c r="D6686" s="24"/>
      <c r="F6686" s="24"/>
      <c r="K6686" s="9" t="n">
        <f aca="false">IF($A6686="",0,IF(OR(N($D6686)=0,$D6686&amp;""=TOP!$C$5&amp;""),1,0))</f>
        <v>0</v>
      </c>
      <c r="L6686" s="27" t="n">
        <f aca="false">IF($K6686=0,0,IFERROR(INDEX(購買率算出!$P$6:$P$3005,MATCH($A6686&amp;"",購買率算出!$C$6:$C$3005,0)),0))</f>
        <v>0</v>
      </c>
    </row>
    <row r="6687" customFormat="false" ht="15" hidden="false" customHeight="false" outlineLevel="0" collapsed="false">
      <c r="A6687" s="24"/>
      <c r="D6687" s="24"/>
      <c r="F6687" s="24"/>
      <c r="K6687" s="9" t="n">
        <f aca="false">IF($A6687="",0,IF(OR(N($D6687)=0,$D6687&amp;""=TOP!$C$5&amp;""),1,0))</f>
        <v>0</v>
      </c>
      <c r="L6687" s="27" t="n">
        <f aca="false">IF($K6687=0,0,IFERROR(INDEX(購買率算出!$P$6:$P$3005,MATCH($A6687&amp;"",購買率算出!$C$6:$C$3005,0)),0))</f>
        <v>0</v>
      </c>
    </row>
    <row r="6688" customFormat="false" ht="15" hidden="false" customHeight="false" outlineLevel="0" collapsed="false">
      <c r="A6688" s="24"/>
      <c r="D6688" s="24"/>
      <c r="F6688" s="24"/>
      <c r="K6688" s="9" t="n">
        <f aca="false">IF($A6688="",0,IF(OR(N($D6688)=0,$D6688&amp;""=TOP!$C$5&amp;""),1,0))</f>
        <v>0</v>
      </c>
      <c r="L6688" s="27" t="n">
        <f aca="false">IF($K6688=0,0,IFERROR(INDEX(購買率算出!$P$6:$P$3005,MATCH($A6688&amp;"",購買率算出!$C$6:$C$3005,0)),0))</f>
        <v>0</v>
      </c>
    </row>
    <row r="6689" customFormat="false" ht="15" hidden="false" customHeight="false" outlineLevel="0" collapsed="false">
      <c r="A6689" s="24"/>
      <c r="D6689" s="24"/>
      <c r="F6689" s="24"/>
      <c r="K6689" s="9" t="n">
        <f aca="false">IF($A6689="",0,IF(OR(N($D6689)=0,$D6689&amp;""=TOP!$C$5&amp;""),1,0))</f>
        <v>0</v>
      </c>
      <c r="L6689" s="27" t="n">
        <f aca="false">IF($K6689=0,0,IFERROR(INDEX(購買率算出!$P$6:$P$3005,MATCH($A6689&amp;"",購買率算出!$C$6:$C$3005,0)),0))</f>
        <v>0</v>
      </c>
    </row>
    <row r="6690" customFormat="false" ht="15" hidden="false" customHeight="false" outlineLevel="0" collapsed="false">
      <c r="A6690" s="24"/>
      <c r="D6690" s="24"/>
      <c r="F6690" s="24"/>
      <c r="K6690" s="9" t="n">
        <f aca="false">IF($A6690="",0,IF(OR(N($D6690)=0,$D6690&amp;""=TOP!$C$5&amp;""),1,0))</f>
        <v>0</v>
      </c>
      <c r="L6690" s="27" t="n">
        <f aca="false">IF($K6690=0,0,IFERROR(INDEX(購買率算出!$P$6:$P$3005,MATCH($A6690&amp;"",購買率算出!$C$6:$C$3005,0)),0))</f>
        <v>0</v>
      </c>
    </row>
    <row r="6691" customFormat="false" ht="15" hidden="false" customHeight="false" outlineLevel="0" collapsed="false">
      <c r="A6691" s="24"/>
      <c r="D6691" s="24"/>
      <c r="F6691" s="24"/>
      <c r="K6691" s="9" t="n">
        <f aca="false">IF($A6691="",0,IF(OR(N($D6691)=0,$D6691&amp;""=TOP!$C$5&amp;""),1,0))</f>
        <v>0</v>
      </c>
      <c r="L6691" s="27" t="n">
        <f aca="false">IF($K6691=0,0,IFERROR(INDEX(購買率算出!$P$6:$P$3005,MATCH($A6691&amp;"",購買率算出!$C$6:$C$3005,0)),0))</f>
        <v>0</v>
      </c>
    </row>
    <row r="6692" customFormat="false" ht="15" hidden="false" customHeight="false" outlineLevel="0" collapsed="false">
      <c r="A6692" s="24"/>
      <c r="D6692" s="24"/>
      <c r="F6692" s="24"/>
      <c r="K6692" s="9" t="n">
        <f aca="false">IF($A6692="",0,IF(OR(N($D6692)=0,$D6692&amp;""=TOP!$C$5&amp;""),1,0))</f>
        <v>0</v>
      </c>
      <c r="L6692" s="27" t="n">
        <f aca="false">IF($K6692=0,0,IFERROR(INDEX(購買率算出!$P$6:$P$3005,MATCH($A6692&amp;"",購買率算出!$C$6:$C$3005,0)),0))</f>
        <v>0</v>
      </c>
    </row>
    <row r="6693" customFormat="false" ht="15" hidden="false" customHeight="false" outlineLevel="0" collapsed="false">
      <c r="A6693" s="24"/>
      <c r="D6693" s="24"/>
      <c r="F6693" s="24"/>
      <c r="K6693" s="9" t="n">
        <f aca="false">IF($A6693="",0,IF(OR(N($D6693)=0,$D6693&amp;""=TOP!$C$5&amp;""),1,0))</f>
        <v>0</v>
      </c>
      <c r="L6693" s="27" t="n">
        <f aca="false">IF($K6693=0,0,IFERROR(INDEX(購買率算出!$P$6:$P$3005,MATCH($A6693&amp;"",購買率算出!$C$6:$C$3005,0)),0))</f>
        <v>0</v>
      </c>
    </row>
    <row r="6694" customFormat="false" ht="15" hidden="false" customHeight="false" outlineLevel="0" collapsed="false">
      <c r="A6694" s="24"/>
      <c r="D6694" s="24"/>
      <c r="F6694" s="24"/>
      <c r="K6694" s="9" t="n">
        <f aca="false">IF($A6694="",0,IF(OR(N($D6694)=0,$D6694&amp;""=TOP!$C$5&amp;""),1,0))</f>
        <v>0</v>
      </c>
      <c r="L6694" s="27" t="n">
        <f aca="false">IF($K6694=0,0,IFERROR(INDEX(購買率算出!$P$6:$P$3005,MATCH($A6694&amp;"",購買率算出!$C$6:$C$3005,0)),0))</f>
        <v>0</v>
      </c>
    </row>
    <row r="6695" customFormat="false" ht="15" hidden="false" customHeight="false" outlineLevel="0" collapsed="false">
      <c r="A6695" s="24"/>
      <c r="D6695" s="24"/>
      <c r="F6695" s="24"/>
      <c r="K6695" s="9" t="n">
        <f aca="false">IF($A6695="",0,IF(OR(N($D6695)=0,$D6695&amp;""=TOP!$C$5&amp;""),1,0))</f>
        <v>0</v>
      </c>
      <c r="L6695" s="27" t="n">
        <f aca="false">IF($K6695=0,0,IFERROR(INDEX(購買率算出!$P$6:$P$3005,MATCH($A6695&amp;"",購買率算出!$C$6:$C$3005,0)),0))</f>
        <v>0</v>
      </c>
    </row>
    <row r="6696" customFormat="false" ht="15" hidden="false" customHeight="false" outlineLevel="0" collapsed="false">
      <c r="A6696" s="24"/>
      <c r="D6696" s="24"/>
      <c r="F6696" s="24"/>
      <c r="K6696" s="9" t="n">
        <f aca="false">IF($A6696="",0,IF(OR(N($D6696)=0,$D6696&amp;""=TOP!$C$5&amp;""),1,0))</f>
        <v>0</v>
      </c>
      <c r="L6696" s="27" t="n">
        <f aca="false">IF($K6696=0,0,IFERROR(INDEX(購買率算出!$P$6:$P$3005,MATCH($A6696&amp;"",購買率算出!$C$6:$C$3005,0)),0))</f>
        <v>0</v>
      </c>
    </row>
    <row r="6697" customFormat="false" ht="15" hidden="false" customHeight="false" outlineLevel="0" collapsed="false">
      <c r="A6697" s="24"/>
      <c r="D6697" s="24"/>
      <c r="F6697" s="24"/>
      <c r="K6697" s="9" t="n">
        <f aca="false">IF($A6697="",0,IF(OR(N($D6697)=0,$D6697&amp;""=TOP!$C$5&amp;""),1,0))</f>
        <v>0</v>
      </c>
      <c r="L6697" s="27" t="n">
        <f aca="false">IF($K6697=0,0,IFERROR(INDEX(購買率算出!$P$6:$P$3005,MATCH($A6697&amp;"",購買率算出!$C$6:$C$3005,0)),0))</f>
        <v>0</v>
      </c>
    </row>
    <row r="6698" customFormat="false" ht="15" hidden="false" customHeight="false" outlineLevel="0" collapsed="false">
      <c r="A6698" s="24"/>
      <c r="D6698" s="24"/>
      <c r="F6698" s="24"/>
      <c r="K6698" s="9" t="n">
        <f aca="false">IF($A6698="",0,IF(OR(N($D6698)=0,$D6698&amp;""=TOP!$C$5&amp;""),1,0))</f>
        <v>0</v>
      </c>
      <c r="L6698" s="27" t="n">
        <f aca="false">IF($K6698=0,0,IFERROR(INDEX(購買率算出!$P$6:$P$3005,MATCH($A6698&amp;"",購買率算出!$C$6:$C$3005,0)),0))</f>
        <v>0</v>
      </c>
    </row>
    <row r="6699" customFormat="false" ht="15" hidden="false" customHeight="false" outlineLevel="0" collapsed="false">
      <c r="A6699" s="24"/>
      <c r="D6699" s="24"/>
      <c r="F6699" s="24"/>
      <c r="K6699" s="9" t="n">
        <f aca="false">IF($A6699="",0,IF(OR(N($D6699)=0,$D6699&amp;""=TOP!$C$5&amp;""),1,0))</f>
        <v>0</v>
      </c>
      <c r="L6699" s="27" t="n">
        <f aca="false">IF($K6699=0,0,IFERROR(INDEX(購買率算出!$P$6:$P$3005,MATCH($A6699&amp;"",購買率算出!$C$6:$C$3005,0)),0))</f>
        <v>0</v>
      </c>
    </row>
    <row r="6700" customFormat="false" ht="15" hidden="false" customHeight="false" outlineLevel="0" collapsed="false">
      <c r="A6700" s="24"/>
      <c r="D6700" s="24"/>
      <c r="F6700" s="24"/>
      <c r="K6700" s="9" t="n">
        <f aca="false">IF($A6700="",0,IF(OR(N($D6700)=0,$D6700&amp;""=TOP!$C$5&amp;""),1,0))</f>
        <v>0</v>
      </c>
      <c r="L6700" s="27" t="n">
        <f aca="false">IF($K6700=0,0,IFERROR(INDEX(購買率算出!$P$6:$P$3005,MATCH($A6700&amp;"",購買率算出!$C$6:$C$3005,0)),0))</f>
        <v>0</v>
      </c>
    </row>
    <row r="6701" customFormat="false" ht="15" hidden="false" customHeight="false" outlineLevel="0" collapsed="false">
      <c r="A6701" s="24"/>
      <c r="D6701" s="24"/>
      <c r="F6701" s="24"/>
      <c r="K6701" s="9" t="n">
        <f aca="false">IF($A6701="",0,IF(OR(N($D6701)=0,$D6701&amp;""=TOP!$C$5&amp;""),1,0))</f>
        <v>0</v>
      </c>
      <c r="L6701" s="27" t="n">
        <f aca="false">IF($K6701=0,0,IFERROR(INDEX(購買率算出!$P$6:$P$3005,MATCH($A6701&amp;"",購買率算出!$C$6:$C$3005,0)),0))</f>
        <v>0</v>
      </c>
    </row>
    <row r="6702" customFormat="false" ht="15" hidden="false" customHeight="false" outlineLevel="0" collapsed="false">
      <c r="A6702" s="24"/>
      <c r="D6702" s="24"/>
      <c r="F6702" s="24"/>
      <c r="K6702" s="9" t="n">
        <f aca="false">IF($A6702="",0,IF(OR(N($D6702)=0,$D6702&amp;""=TOP!$C$5&amp;""),1,0))</f>
        <v>0</v>
      </c>
      <c r="L6702" s="27" t="n">
        <f aca="false">IF($K6702=0,0,IFERROR(INDEX(購買率算出!$P$6:$P$3005,MATCH($A6702&amp;"",購買率算出!$C$6:$C$3005,0)),0))</f>
        <v>0</v>
      </c>
    </row>
    <row r="6703" customFormat="false" ht="15" hidden="false" customHeight="false" outlineLevel="0" collapsed="false">
      <c r="A6703" s="24"/>
      <c r="D6703" s="24"/>
      <c r="F6703" s="24"/>
      <c r="K6703" s="9" t="n">
        <f aca="false">IF($A6703="",0,IF(OR(N($D6703)=0,$D6703&amp;""=TOP!$C$5&amp;""),1,0))</f>
        <v>0</v>
      </c>
      <c r="L6703" s="27" t="n">
        <f aca="false">IF($K6703=0,0,IFERROR(INDEX(購買率算出!$P$6:$P$3005,MATCH($A6703&amp;"",購買率算出!$C$6:$C$3005,0)),0))</f>
        <v>0</v>
      </c>
    </row>
    <row r="6704" customFormat="false" ht="15" hidden="false" customHeight="false" outlineLevel="0" collapsed="false">
      <c r="A6704" s="24"/>
      <c r="D6704" s="24"/>
      <c r="F6704" s="24"/>
      <c r="K6704" s="9" t="n">
        <f aca="false">IF($A6704="",0,IF(OR(N($D6704)=0,$D6704&amp;""=TOP!$C$5&amp;""),1,0))</f>
        <v>0</v>
      </c>
      <c r="L6704" s="27" t="n">
        <f aca="false">IF($K6704=0,0,IFERROR(INDEX(購買率算出!$P$6:$P$3005,MATCH($A6704&amp;"",購買率算出!$C$6:$C$3005,0)),0))</f>
        <v>0</v>
      </c>
    </row>
    <row r="6705" customFormat="false" ht="15" hidden="false" customHeight="false" outlineLevel="0" collapsed="false">
      <c r="A6705" s="24"/>
      <c r="D6705" s="24"/>
      <c r="F6705" s="24"/>
      <c r="K6705" s="9" t="n">
        <f aca="false">IF($A6705="",0,IF(OR(N($D6705)=0,$D6705&amp;""=TOP!$C$5&amp;""),1,0))</f>
        <v>0</v>
      </c>
      <c r="L6705" s="27" t="n">
        <f aca="false">IF($K6705=0,0,IFERROR(INDEX(購買率算出!$P$6:$P$3005,MATCH($A6705&amp;"",購買率算出!$C$6:$C$3005,0)),0))</f>
        <v>0</v>
      </c>
    </row>
    <row r="6706" customFormat="false" ht="15" hidden="false" customHeight="false" outlineLevel="0" collapsed="false">
      <c r="A6706" s="24"/>
      <c r="D6706" s="24"/>
      <c r="F6706" s="24"/>
      <c r="K6706" s="9" t="n">
        <f aca="false">IF($A6706="",0,IF(OR(N($D6706)=0,$D6706&amp;""=TOP!$C$5&amp;""),1,0))</f>
        <v>0</v>
      </c>
      <c r="L6706" s="27" t="n">
        <f aca="false">IF($K6706=0,0,IFERROR(INDEX(購買率算出!$P$6:$P$3005,MATCH($A6706&amp;"",購買率算出!$C$6:$C$3005,0)),0))</f>
        <v>0</v>
      </c>
    </row>
    <row r="6707" customFormat="false" ht="15" hidden="false" customHeight="false" outlineLevel="0" collapsed="false">
      <c r="A6707" s="24"/>
      <c r="D6707" s="24"/>
      <c r="F6707" s="24"/>
      <c r="K6707" s="9" t="n">
        <f aca="false">IF($A6707="",0,IF(OR(N($D6707)=0,$D6707&amp;""=TOP!$C$5&amp;""),1,0))</f>
        <v>0</v>
      </c>
      <c r="L6707" s="27" t="n">
        <f aca="false">IF($K6707=0,0,IFERROR(INDEX(購買率算出!$P$6:$P$3005,MATCH($A6707&amp;"",購買率算出!$C$6:$C$3005,0)),0))</f>
        <v>0</v>
      </c>
    </row>
    <row r="6708" customFormat="false" ht="15" hidden="false" customHeight="false" outlineLevel="0" collapsed="false">
      <c r="A6708" s="24"/>
      <c r="D6708" s="24"/>
      <c r="F6708" s="24"/>
      <c r="K6708" s="9" t="n">
        <f aca="false">IF($A6708="",0,IF(OR(N($D6708)=0,$D6708&amp;""=TOP!$C$5&amp;""),1,0))</f>
        <v>0</v>
      </c>
      <c r="L6708" s="27" t="n">
        <f aca="false">IF($K6708=0,0,IFERROR(INDEX(購買率算出!$P$6:$P$3005,MATCH($A6708&amp;"",購買率算出!$C$6:$C$3005,0)),0))</f>
        <v>0</v>
      </c>
    </row>
    <row r="6709" customFormat="false" ht="15" hidden="false" customHeight="false" outlineLevel="0" collapsed="false">
      <c r="A6709" s="24"/>
      <c r="D6709" s="24"/>
      <c r="F6709" s="24"/>
      <c r="K6709" s="9" t="n">
        <f aca="false">IF($A6709="",0,IF(OR(N($D6709)=0,$D6709&amp;""=TOP!$C$5&amp;""),1,0))</f>
        <v>0</v>
      </c>
      <c r="L6709" s="27" t="n">
        <f aca="false">IF($K6709=0,0,IFERROR(INDEX(購買率算出!$P$6:$P$3005,MATCH($A6709&amp;"",購買率算出!$C$6:$C$3005,0)),0))</f>
        <v>0</v>
      </c>
    </row>
    <row r="6710" customFormat="false" ht="15" hidden="false" customHeight="false" outlineLevel="0" collapsed="false">
      <c r="A6710" s="24"/>
      <c r="D6710" s="24"/>
      <c r="F6710" s="24"/>
      <c r="K6710" s="9" t="n">
        <f aca="false">IF($A6710="",0,IF(OR(N($D6710)=0,$D6710&amp;""=TOP!$C$5&amp;""),1,0))</f>
        <v>0</v>
      </c>
      <c r="L6710" s="27" t="n">
        <f aca="false">IF($K6710=0,0,IFERROR(INDEX(購買率算出!$P$6:$P$3005,MATCH($A6710&amp;"",購買率算出!$C$6:$C$3005,0)),0))</f>
        <v>0</v>
      </c>
    </row>
    <row r="6711" customFormat="false" ht="15" hidden="false" customHeight="false" outlineLevel="0" collapsed="false">
      <c r="A6711" s="24"/>
      <c r="D6711" s="24"/>
      <c r="F6711" s="24"/>
      <c r="K6711" s="9" t="n">
        <f aca="false">IF($A6711="",0,IF(OR(N($D6711)=0,$D6711&amp;""=TOP!$C$5&amp;""),1,0))</f>
        <v>0</v>
      </c>
      <c r="L6711" s="27" t="n">
        <f aca="false">IF($K6711=0,0,IFERROR(INDEX(購買率算出!$P$6:$P$3005,MATCH($A6711&amp;"",購買率算出!$C$6:$C$3005,0)),0))</f>
        <v>0</v>
      </c>
    </row>
    <row r="6712" customFormat="false" ht="15" hidden="false" customHeight="false" outlineLevel="0" collapsed="false">
      <c r="A6712" s="24"/>
      <c r="D6712" s="24"/>
      <c r="F6712" s="24"/>
      <c r="K6712" s="9" t="n">
        <f aca="false">IF($A6712="",0,IF(OR(N($D6712)=0,$D6712&amp;""=TOP!$C$5&amp;""),1,0))</f>
        <v>0</v>
      </c>
      <c r="L6712" s="27" t="n">
        <f aca="false">IF($K6712=0,0,IFERROR(INDEX(購買率算出!$P$6:$P$3005,MATCH($A6712&amp;"",購買率算出!$C$6:$C$3005,0)),0))</f>
        <v>0</v>
      </c>
    </row>
    <row r="6713" customFormat="false" ht="15" hidden="false" customHeight="false" outlineLevel="0" collapsed="false">
      <c r="A6713" s="24"/>
      <c r="D6713" s="24"/>
      <c r="F6713" s="24"/>
      <c r="K6713" s="9" t="n">
        <f aca="false">IF($A6713="",0,IF(OR(N($D6713)=0,$D6713&amp;""=TOP!$C$5&amp;""),1,0))</f>
        <v>0</v>
      </c>
      <c r="L6713" s="27" t="n">
        <f aca="false">IF($K6713=0,0,IFERROR(INDEX(購買率算出!$P$6:$P$3005,MATCH($A6713&amp;"",購買率算出!$C$6:$C$3005,0)),0))</f>
        <v>0</v>
      </c>
    </row>
    <row r="6714" customFormat="false" ht="15" hidden="false" customHeight="false" outlineLevel="0" collapsed="false">
      <c r="A6714" s="24"/>
      <c r="D6714" s="24"/>
      <c r="F6714" s="24"/>
      <c r="K6714" s="9" t="n">
        <f aca="false">IF($A6714="",0,IF(OR(N($D6714)=0,$D6714&amp;""=TOP!$C$5&amp;""),1,0))</f>
        <v>0</v>
      </c>
      <c r="L6714" s="27" t="n">
        <f aca="false">IF($K6714=0,0,IFERROR(INDEX(購買率算出!$P$6:$P$3005,MATCH($A6714&amp;"",購買率算出!$C$6:$C$3005,0)),0))</f>
        <v>0</v>
      </c>
    </row>
    <row r="6715" customFormat="false" ht="15" hidden="false" customHeight="false" outlineLevel="0" collapsed="false">
      <c r="A6715" s="24"/>
      <c r="D6715" s="24"/>
      <c r="F6715" s="24"/>
      <c r="K6715" s="9" t="n">
        <f aca="false">IF($A6715="",0,IF(OR(N($D6715)=0,$D6715&amp;""=TOP!$C$5&amp;""),1,0))</f>
        <v>0</v>
      </c>
      <c r="L6715" s="27" t="n">
        <f aca="false">IF($K6715=0,0,IFERROR(INDEX(購買率算出!$P$6:$P$3005,MATCH($A6715&amp;"",購買率算出!$C$6:$C$3005,0)),0))</f>
        <v>0</v>
      </c>
    </row>
    <row r="6716" customFormat="false" ht="15" hidden="false" customHeight="false" outlineLevel="0" collapsed="false">
      <c r="A6716" s="24"/>
      <c r="D6716" s="24"/>
      <c r="F6716" s="24"/>
      <c r="K6716" s="9" t="n">
        <f aca="false">IF($A6716="",0,IF(OR(N($D6716)=0,$D6716&amp;""=TOP!$C$5&amp;""),1,0))</f>
        <v>0</v>
      </c>
      <c r="L6716" s="27" t="n">
        <f aca="false">IF($K6716=0,0,IFERROR(INDEX(購買率算出!$P$6:$P$3005,MATCH($A6716&amp;"",購買率算出!$C$6:$C$3005,0)),0))</f>
        <v>0</v>
      </c>
    </row>
    <row r="6717" customFormat="false" ht="15" hidden="false" customHeight="false" outlineLevel="0" collapsed="false">
      <c r="A6717" s="24"/>
      <c r="D6717" s="24"/>
      <c r="F6717" s="24"/>
      <c r="K6717" s="9" t="n">
        <f aca="false">IF($A6717="",0,IF(OR(N($D6717)=0,$D6717&amp;""=TOP!$C$5&amp;""),1,0))</f>
        <v>0</v>
      </c>
      <c r="L6717" s="27" t="n">
        <f aca="false">IF($K6717=0,0,IFERROR(INDEX(購買率算出!$P$6:$P$3005,MATCH($A6717&amp;"",購買率算出!$C$6:$C$3005,0)),0))</f>
        <v>0</v>
      </c>
    </row>
    <row r="6718" customFormat="false" ht="15" hidden="false" customHeight="false" outlineLevel="0" collapsed="false">
      <c r="A6718" s="24"/>
      <c r="D6718" s="24"/>
      <c r="F6718" s="24"/>
      <c r="K6718" s="9" t="n">
        <f aca="false">IF($A6718="",0,IF(OR(N($D6718)=0,$D6718&amp;""=TOP!$C$5&amp;""),1,0))</f>
        <v>0</v>
      </c>
      <c r="L6718" s="27" t="n">
        <f aca="false">IF($K6718=0,0,IFERROR(INDEX(購買率算出!$P$6:$P$3005,MATCH($A6718&amp;"",購買率算出!$C$6:$C$3005,0)),0))</f>
        <v>0</v>
      </c>
    </row>
    <row r="6719" customFormat="false" ht="15" hidden="false" customHeight="false" outlineLevel="0" collapsed="false">
      <c r="A6719" s="24"/>
      <c r="D6719" s="24"/>
      <c r="F6719" s="24"/>
      <c r="K6719" s="9" t="n">
        <f aca="false">IF($A6719="",0,IF(OR(N($D6719)=0,$D6719&amp;""=TOP!$C$5&amp;""),1,0))</f>
        <v>0</v>
      </c>
      <c r="L6719" s="27" t="n">
        <f aca="false">IF($K6719=0,0,IFERROR(INDEX(購買率算出!$P$6:$P$3005,MATCH($A6719&amp;"",購買率算出!$C$6:$C$3005,0)),0))</f>
        <v>0</v>
      </c>
    </row>
    <row r="6720" customFormat="false" ht="15" hidden="false" customHeight="false" outlineLevel="0" collapsed="false">
      <c r="A6720" s="24"/>
      <c r="D6720" s="24"/>
      <c r="F6720" s="24"/>
      <c r="K6720" s="9" t="n">
        <f aca="false">IF($A6720="",0,IF(OR(N($D6720)=0,$D6720&amp;""=TOP!$C$5&amp;""),1,0))</f>
        <v>0</v>
      </c>
      <c r="L6720" s="27" t="n">
        <f aca="false">IF($K6720=0,0,IFERROR(INDEX(購買率算出!$P$6:$P$3005,MATCH($A6720&amp;"",購買率算出!$C$6:$C$3005,0)),0))</f>
        <v>0</v>
      </c>
    </row>
    <row r="6721" customFormat="false" ht="15" hidden="false" customHeight="false" outlineLevel="0" collapsed="false">
      <c r="A6721" s="24"/>
      <c r="D6721" s="24"/>
      <c r="F6721" s="24"/>
      <c r="K6721" s="9" t="n">
        <f aca="false">IF($A6721="",0,IF(OR(N($D6721)=0,$D6721&amp;""=TOP!$C$5&amp;""),1,0))</f>
        <v>0</v>
      </c>
      <c r="L6721" s="27" t="n">
        <f aca="false">IF($K6721=0,0,IFERROR(INDEX(購買率算出!$P$6:$P$3005,MATCH($A6721&amp;"",購買率算出!$C$6:$C$3005,0)),0))</f>
        <v>0</v>
      </c>
    </row>
    <row r="6722" customFormat="false" ht="15" hidden="false" customHeight="false" outlineLevel="0" collapsed="false">
      <c r="A6722" s="24"/>
      <c r="D6722" s="24"/>
      <c r="F6722" s="24"/>
      <c r="K6722" s="9" t="n">
        <f aca="false">IF($A6722="",0,IF(OR(N($D6722)=0,$D6722&amp;""=TOP!$C$5&amp;""),1,0))</f>
        <v>0</v>
      </c>
      <c r="L6722" s="27" t="n">
        <f aca="false">IF($K6722=0,0,IFERROR(INDEX(購買率算出!$P$6:$P$3005,MATCH($A6722&amp;"",購買率算出!$C$6:$C$3005,0)),0))</f>
        <v>0</v>
      </c>
    </row>
    <row r="6723" customFormat="false" ht="15" hidden="false" customHeight="false" outlineLevel="0" collapsed="false">
      <c r="A6723" s="24"/>
      <c r="D6723" s="24"/>
      <c r="F6723" s="24"/>
      <c r="K6723" s="9" t="n">
        <f aca="false">IF($A6723="",0,IF(OR(N($D6723)=0,$D6723&amp;""=TOP!$C$5&amp;""),1,0))</f>
        <v>0</v>
      </c>
      <c r="L6723" s="27" t="n">
        <f aca="false">IF($K6723=0,0,IFERROR(INDEX(購買率算出!$P$6:$P$3005,MATCH($A6723&amp;"",購買率算出!$C$6:$C$3005,0)),0))</f>
        <v>0</v>
      </c>
    </row>
    <row r="6724" customFormat="false" ht="15" hidden="false" customHeight="false" outlineLevel="0" collapsed="false">
      <c r="A6724" s="24"/>
      <c r="D6724" s="24"/>
      <c r="F6724" s="24"/>
      <c r="K6724" s="9" t="n">
        <f aca="false">IF($A6724="",0,IF(OR(N($D6724)=0,$D6724&amp;""=TOP!$C$5&amp;""),1,0))</f>
        <v>0</v>
      </c>
      <c r="L6724" s="27" t="n">
        <f aca="false">IF($K6724=0,0,IFERROR(INDEX(購買率算出!$P$6:$P$3005,MATCH($A6724&amp;"",購買率算出!$C$6:$C$3005,0)),0))</f>
        <v>0</v>
      </c>
    </row>
    <row r="6725" customFormat="false" ht="15" hidden="false" customHeight="false" outlineLevel="0" collapsed="false">
      <c r="A6725" s="24"/>
      <c r="D6725" s="24"/>
      <c r="F6725" s="24"/>
      <c r="K6725" s="9" t="n">
        <f aca="false">IF($A6725="",0,IF(OR(N($D6725)=0,$D6725&amp;""=TOP!$C$5&amp;""),1,0))</f>
        <v>0</v>
      </c>
      <c r="L6725" s="27" t="n">
        <f aca="false">IF($K6725=0,0,IFERROR(INDEX(購買率算出!$P$6:$P$3005,MATCH($A6725&amp;"",購買率算出!$C$6:$C$3005,0)),0))</f>
        <v>0</v>
      </c>
    </row>
    <row r="6726" customFormat="false" ht="15" hidden="false" customHeight="false" outlineLevel="0" collapsed="false">
      <c r="A6726" s="24"/>
      <c r="D6726" s="24"/>
      <c r="F6726" s="24"/>
      <c r="K6726" s="9" t="n">
        <f aca="false">IF($A6726="",0,IF(OR(N($D6726)=0,$D6726&amp;""=TOP!$C$5&amp;""),1,0))</f>
        <v>0</v>
      </c>
      <c r="L6726" s="27" t="n">
        <f aca="false">IF($K6726=0,0,IFERROR(INDEX(購買率算出!$P$6:$P$3005,MATCH($A6726&amp;"",購買率算出!$C$6:$C$3005,0)),0))</f>
        <v>0</v>
      </c>
    </row>
    <row r="6727" customFormat="false" ht="15" hidden="false" customHeight="false" outlineLevel="0" collapsed="false">
      <c r="A6727" s="24"/>
      <c r="D6727" s="24"/>
      <c r="F6727" s="24"/>
      <c r="K6727" s="9" t="n">
        <f aca="false">IF($A6727="",0,IF(OR(N($D6727)=0,$D6727&amp;""=TOP!$C$5&amp;""),1,0))</f>
        <v>0</v>
      </c>
      <c r="L6727" s="27" t="n">
        <f aca="false">IF($K6727=0,0,IFERROR(INDEX(購買率算出!$P$6:$P$3005,MATCH($A6727&amp;"",購買率算出!$C$6:$C$3005,0)),0))</f>
        <v>0</v>
      </c>
    </row>
    <row r="6728" customFormat="false" ht="15" hidden="false" customHeight="false" outlineLevel="0" collapsed="false">
      <c r="A6728" s="24"/>
      <c r="D6728" s="24"/>
      <c r="F6728" s="24"/>
      <c r="K6728" s="9" t="n">
        <f aca="false">IF($A6728="",0,IF(OR(N($D6728)=0,$D6728&amp;""=TOP!$C$5&amp;""),1,0))</f>
        <v>0</v>
      </c>
      <c r="L6728" s="27" t="n">
        <f aca="false">IF($K6728=0,0,IFERROR(INDEX(購買率算出!$P$6:$P$3005,MATCH($A6728&amp;"",購買率算出!$C$6:$C$3005,0)),0))</f>
        <v>0</v>
      </c>
    </row>
    <row r="6729" customFormat="false" ht="15" hidden="false" customHeight="false" outlineLevel="0" collapsed="false">
      <c r="A6729" s="24"/>
      <c r="D6729" s="24"/>
      <c r="F6729" s="24"/>
      <c r="K6729" s="9" t="n">
        <f aca="false">IF($A6729="",0,IF(OR(N($D6729)=0,$D6729&amp;""=TOP!$C$5&amp;""),1,0))</f>
        <v>0</v>
      </c>
      <c r="L6729" s="27" t="n">
        <f aca="false">IF($K6729=0,0,IFERROR(INDEX(購買率算出!$P$6:$P$3005,MATCH($A6729&amp;"",購買率算出!$C$6:$C$3005,0)),0))</f>
        <v>0</v>
      </c>
    </row>
    <row r="6730" customFormat="false" ht="15" hidden="false" customHeight="false" outlineLevel="0" collapsed="false">
      <c r="A6730" s="24"/>
      <c r="D6730" s="24"/>
      <c r="F6730" s="24"/>
      <c r="K6730" s="9" t="n">
        <f aca="false">IF($A6730="",0,IF(OR(N($D6730)=0,$D6730&amp;""=TOP!$C$5&amp;""),1,0))</f>
        <v>0</v>
      </c>
      <c r="L6730" s="27" t="n">
        <f aca="false">IF($K6730=0,0,IFERROR(INDEX(購買率算出!$P$6:$P$3005,MATCH($A6730&amp;"",購買率算出!$C$6:$C$3005,0)),0))</f>
        <v>0</v>
      </c>
    </row>
    <row r="6731" customFormat="false" ht="15" hidden="false" customHeight="false" outlineLevel="0" collapsed="false">
      <c r="A6731" s="24"/>
      <c r="D6731" s="24"/>
      <c r="F6731" s="24"/>
      <c r="K6731" s="9" t="n">
        <f aca="false">IF($A6731="",0,IF(OR(N($D6731)=0,$D6731&amp;""=TOP!$C$5&amp;""),1,0))</f>
        <v>0</v>
      </c>
      <c r="L6731" s="27" t="n">
        <f aca="false">IF($K6731=0,0,IFERROR(INDEX(購買率算出!$P$6:$P$3005,MATCH($A6731&amp;"",購買率算出!$C$6:$C$3005,0)),0))</f>
        <v>0</v>
      </c>
    </row>
    <row r="6732" customFormat="false" ht="15" hidden="false" customHeight="false" outlineLevel="0" collapsed="false">
      <c r="A6732" s="24"/>
      <c r="D6732" s="24"/>
      <c r="F6732" s="24"/>
      <c r="K6732" s="9" t="n">
        <f aca="false">IF($A6732="",0,IF(OR(N($D6732)=0,$D6732&amp;""=TOP!$C$5&amp;""),1,0))</f>
        <v>0</v>
      </c>
      <c r="L6732" s="27" t="n">
        <f aca="false">IF($K6732=0,0,IFERROR(INDEX(購買率算出!$P$6:$P$3005,MATCH($A6732&amp;"",購買率算出!$C$6:$C$3005,0)),0))</f>
        <v>0</v>
      </c>
    </row>
    <row r="6733" customFormat="false" ht="15" hidden="false" customHeight="false" outlineLevel="0" collapsed="false">
      <c r="A6733" s="24"/>
      <c r="D6733" s="24"/>
      <c r="F6733" s="24"/>
      <c r="K6733" s="9" t="n">
        <f aca="false">IF($A6733="",0,IF(OR(N($D6733)=0,$D6733&amp;""=TOP!$C$5&amp;""),1,0))</f>
        <v>0</v>
      </c>
      <c r="L6733" s="27" t="n">
        <f aca="false">IF($K6733=0,0,IFERROR(INDEX(購買率算出!$P$6:$P$3005,MATCH($A6733&amp;"",購買率算出!$C$6:$C$3005,0)),0))</f>
        <v>0</v>
      </c>
    </row>
    <row r="6734" customFormat="false" ht="15" hidden="false" customHeight="false" outlineLevel="0" collapsed="false">
      <c r="A6734" s="24"/>
      <c r="D6734" s="24"/>
      <c r="F6734" s="24"/>
      <c r="K6734" s="9" t="n">
        <f aca="false">IF($A6734="",0,IF(OR(N($D6734)=0,$D6734&amp;""=TOP!$C$5&amp;""),1,0))</f>
        <v>0</v>
      </c>
      <c r="L6734" s="27" t="n">
        <f aca="false">IF($K6734=0,0,IFERROR(INDEX(購買率算出!$P$6:$P$3005,MATCH($A6734&amp;"",購買率算出!$C$6:$C$3005,0)),0))</f>
        <v>0</v>
      </c>
    </row>
    <row r="6735" customFormat="false" ht="15" hidden="false" customHeight="false" outlineLevel="0" collapsed="false">
      <c r="A6735" s="24"/>
      <c r="D6735" s="24"/>
      <c r="F6735" s="24"/>
      <c r="K6735" s="9" t="n">
        <f aca="false">IF($A6735="",0,IF(OR(N($D6735)=0,$D6735&amp;""=TOP!$C$5&amp;""),1,0))</f>
        <v>0</v>
      </c>
      <c r="L6735" s="27" t="n">
        <f aca="false">IF($K6735=0,0,IFERROR(INDEX(購買率算出!$P$6:$P$3005,MATCH($A6735&amp;"",購買率算出!$C$6:$C$3005,0)),0))</f>
        <v>0</v>
      </c>
    </row>
    <row r="6736" customFormat="false" ht="15" hidden="false" customHeight="false" outlineLevel="0" collapsed="false">
      <c r="A6736" s="24"/>
      <c r="D6736" s="24"/>
      <c r="F6736" s="24"/>
      <c r="K6736" s="9" t="n">
        <f aca="false">IF($A6736="",0,IF(OR(N($D6736)=0,$D6736&amp;""=TOP!$C$5&amp;""),1,0))</f>
        <v>0</v>
      </c>
      <c r="L6736" s="27" t="n">
        <f aca="false">IF($K6736=0,0,IFERROR(INDEX(購買率算出!$P$6:$P$3005,MATCH($A6736&amp;"",購買率算出!$C$6:$C$3005,0)),0))</f>
        <v>0</v>
      </c>
    </row>
    <row r="6737" customFormat="false" ht="15" hidden="false" customHeight="false" outlineLevel="0" collapsed="false">
      <c r="A6737" s="24"/>
      <c r="D6737" s="24"/>
      <c r="F6737" s="24"/>
      <c r="K6737" s="9" t="n">
        <f aca="false">IF($A6737="",0,IF(OR(N($D6737)=0,$D6737&amp;""=TOP!$C$5&amp;""),1,0))</f>
        <v>0</v>
      </c>
      <c r="L6737" s="27" t="n">
        <f aca="false">IF($K6737=0,0,IFERROR(INDEX(購買率算出!$P$6:$P$3005,MATCH($A6737&amp;"",購買率算出!$C$6:$C$3005,0)),0))</f>
        <v>0</v>
      </c>
    </row>
    <row r="6738" customFormat="false" ht="15" hidden="false" customHeight="false" outlineLevel="0" collapsed="false">
      <c r="A6738" s="24"/>
      <c r="D6738" s="24"/>
      <c r="F6738" s="24"/>
      <c r="K6738" s="9" t="n">
        <f aca="false">IF($A6738="",0,IF(OR(N($D6738)=0,$D6738&amp;""=TOP!$C$5&amp;""),1,0))</f>
        <v>0</v>
      </c>
      <c r="L6738" s="27" t="n">
        <f aca="false">IF($K6738=0,0,IFERROR(INDEX(購買率算出!$P$6:$P$3005,MATCH($A6738&amp;"",購買率算出!$C$6:$C$3005,0)),0))</f>
        <v>0</v>
      </c>
    </row>
    <row r="6739" customFormat="false" ht="15" hidden="false" customHeight="false" outlineLevel="0" collapsed="false">
      <c r="A6739" s="24"/>
      <c r="D6739" s="24"/>
      <c r="F6739" s="24"/>
      <c r="K6739" s="9" t="n">
        <f aca="false">IF($A6739="",0,IF(OR(N($D6739)=0,$D6739&amp;""=TOP!$C$5&amp;""),1,0))</f>
        <v>0</v>
      </c>
      <c r="L6739" s="27" t="n">
        <f aca="false">IF($K6739=0,0,IFERROR(INDEX(購買率算出!$P$6:$P$3005,MATCH($A6739&amp;"",購買率算出!$C$6:$C$3005,0)),0))</f>
        <v>0</v>
      </c>
    </row>
    <row r="6740" customFormat="false" ht="15" hidden="false" customHeight="false" outlineLevel="0" collapsed="false">
      <c r="A6740" s="24"/>
      <c r="D6740" s="24"/>
      <c r="F6740" s="24"/>
      <c r="K6740" s="9" t="n">
        <f aca="false">IF($A6740="",0,IF(OR(N($D6740)=0,$D6740&amp;""=TOP!$C$5&amp;""),1,0))</f>
        <v>0</v>
      </c>
      <c r="L6740" s="27" t="n">
        <f aca="false">IF($K6740=0,0,IFERROR(INDEX(購買率算出!$P$6:$P$3005,MATCH($A6740&amp;"",購買率算出!$C$6:$C$3005,0)),0))</f>
        <v>0</v>
      </c>
    </row>
    <row r="6741" customFormat="false" ht="15" hidden="false" customHeight="false" outlineLevel="0" collapsed="false">
      <c r="A6741" s="24"/>
      <c r="D6741" s="24"/>
      <c r="F6741" s="24"/>
      <c r="K6741" s="9" t="n">
        <f aca="false">IF($A6741="",0,IF(OR(N($D6741)=0,$D6741&amp;""=TOP!$C$5&amp;""),1,0))</f>
        <v>0</v>
      </c>
      <c r="L6741" s="27" t="n">
        <f aca="false">IF($K6741=0,0,IFERROR(INDEX(購買率算出!$P$6:$P$3005,MATCH($A6741&amp;"",購買率算出!$C$6:$C$3005,0)),0))</f>
        <v>0</v>
      </c>
    </row>
    <row r="6742" customFormat="false" ht="15" hidden="false" customHeight="false" outlineLevel="0" collapsed="false">
      <c r="A6742" s="24"/>
      <c r="D6742" s="24"/>
      <c r="F6742" s="24"/>
      <c r="K6742" s="9" t="n">
        <f aca="false">IF($A6742="",0,IF(OR(N($D6742)=0,$D6742&amp;""=TOP!$C$5&amp;""),1,0))</f>
        <v>0</v>
      </c>
      <c r="L6742" s="27" t="n">
        <f aca="false">IF($K6742=0,0,IFERROR(INDEX(購買率算出!$P$6:$P$3005,MATCH($A6742&amp;"",購買率算出!$C$6:$C$3005,0)),0))</f>
        <v>0</v>
      </c>
    </row>
    <row r="6743" customFormat="false" ht="15" hidden="false" customHeight="false" outlineLevel="0" collapsed="false">
      <c r="A6743" s="24"/>
      <c r="D6743" s="24"/>
      <c r="F6743" s="24"/>
      <c r="K6743" s="9" t="n">
        <f aca="false">IF($A6743="",0,IF(OR(N($D6743)=0,$D6743&amp;""=TOP!$C$5&amp;""),1,0))</f>
        <v>0</v>
      </c>
      <c r="L6743" s="27" t="n">
        <f aca="false">IF($K6743=0,0,IFERROR(INDEX(購買率算出!$P$6:$P$3005,MATCH($A6743&amp;"",購買率算出!$C$6:$C$3005,0)),0))</f>
        <v>0</v>
      </c>
    </row>
    <row r="6744" customFormat="false" ht="15" hidden="false" customHeight="false" outlineLevel="0" collapsed="false">
      <c r="A6744" s="24"/>
      <c r="D6744" s="24"/>
      <c r="F6744" s="24"/>
      <c r="K6744" s="9" t="n">
        <f aca="false">IF($A6744="",0,IF(OR(N($D6744)=0,$D6744&amp;""=TOP!$C$5&amp;""),1,0))</f>
        <v>0</v>
      </c>
      <c r="L6744" s="27" t="n">
        <f aca="false">IF($K6744=0,0,IFERROR(INDEX(購買率算出!$P$6:$P$3005,MATCH($A6744&amp;"",購買率算出!$C$6:$C$3005,0)),0))</f>
        <v>0</v>
      </c>
    </row>
    <row r="6745" customFormat="false" ht="15" hidden="false" customHeight="false" outlineLevel="0" collapsed="false">
      <c r="A6745" s="24"/>
      <c r="D6745" s="24"/>
      <c r="F6745" s="24"/>
      <c r="K6745" s="9" t="n">
        <f aca="false">IF($A6745="",0,IF(OR(N($D6745)=0,$D6745&amp;""=TOP!$C$5&amp;""),1,0))</f>
        <v>0</v>
      </c>
      <c r="L6745" s="27" t="n">
        <f aca="false">IF($K6745=0,0,IFERROR(INDEX(購買率算出!$P$6:$P$3005,MATCH($A6745&amp;"",購買率算出!$C$6:$C$3005,0)),0))</f>
        <v>0</v>
      </c>
    </row>
    <row r="6746" customFormat="false" ht="15" hidden="false" customHeight="false" outlineLevel="0" collapsed="false">
      <c r="A6746" s="24"/>
      <c r="D6746" s="24"/>
      <c r="F6746" s="24"/>
      <c r="K6746" s="9" t="n">
        <f aca="false">IF($A6746="",0,IF(OR(N($D6746)=0,$D6746&amp;""=TOP!$C$5&amp;""),1,0))</f>
        <v>0</v>
      </c>
      <c r="L6746" s="27" t="n">
        <f aca="false">IF($K6746=0,0,IFERROR(INDEX(購買率算出!$P$6:$P$3005,MATCH($A6746&amp;"",購買率算出!$C$6:$C$3005,0)),0))</f>
        <v>0</v>
      </c>
    </row>
    <row r="6747" customFormat="false" ht="15" hidden="false" customHeight="false" outlineLevel="0" collapsed="false">
      <c r="A6747" s="24"/>
      <c r="D6747" s="24"/>
      <c r="F6747" s="24"/>
      <c r="K6747" s="9" t="n">
        <f aca="false">IF($A6747="",0,IF(OR(N($D6747)=0,$D6747&amp;""=TOP!$C$5&amp;""),1,0))</f>
        <v>0</v>
      </c>
      <c r="L6747" s="27" t="n">
        <f aca="false">IF($K6747=0,0,IFERROR(INDEX(購買率算出!$P$6:$P$3005,MATCH($A6747&amp;"",購買率算出!$C$6:$C$3005,0)),0))</f>
        <v>0</v>
      </c>
    </row>
    <row r="6748" customFormat="false" ht="15" hidden="false" customHeight="false" outlineLevel="0" collapsed="false">
      <c r="A6748" s="24"/>
      <c r="D6748" s="24"/>
      <c r="F6748" s="24"/>
      <c r="K6748" s="9" t="n">
        <f aca="false">IF($A6748="",0,IF(OR(N($D6748)=0,$D6748&amp;""=TOP!$C$5&amp;""),1,0))</f>
        <v>0</v>
      </c>
      <c r="L6748" s="27" t="n">
        <f aca="false">IF($K6748=0,0,IFERROR(INDEX(購買率算出!$P$6:$P$3005,MATCH($A6748&amp;"",購買率算出!$C$6:$C$3005,0)),0))</f>
        <v>0</v>
      </c>
    </row>
    <row r="6749" customFormat="false" ht="15" hidden="false" customHeight="false" outlineLevel="0" collapsed="false">
      <c r="A6749" s="24"/>
      <c r="D6749" s="24"/>
      <c r="F6749" s="24"/>
      <c r="K6749" s="9" t="n">
        <f aca="false">IF($A6749="",0,IF(OR(N($D6749)=0,$D6749&amp;""=TOP!$C$5&amp;""),1,0))</f>
        <v>0</v>
      </c>
      <c r="L6749" s="27" t="n">
        <f aca="false">IF($K6749=0,0,IFERROR(INDEX(購買率算出!$P$6:$P$3005,MATCH($A6749&amp;"",購買率算出!$C$6:$C$3005,0)),0))</f>
        <v>0</v>
      </c>
    </row>
    <row r="6750" customFormat="false" ht="15" hidden="false" customHeight="false" outlineLevel="0" collapsed="false">
      <c r="A6750" s="24"/>
      <c r="D6750" s="24"/>
      <c r="F6750" s="24"/>
      <c r="K6750" s="9" t="n">
        <f aca="false">IF($A6750="",0,IF(OR(N($D6750)=0,$D6750&amp;""=TOP!$C$5&amp;""),1,0))</f>
        <v>0</v>
      </c>
      <c r="L6750" s="27" t="n">
        <f aca="false">IF($K6750=0,0,IFERROR(INDEX(購買率算出!$P$6:$P$3005,MATCH($A6750&amp;"",購買率算出!$C$6:$C$3005,0)),0))</f>
        <v>0</v>
      </c>
    </row>
    <row r="6751" customFormat="false" ht="15" hidden="false" customHeight="false" outlineLevel="0" collapsed="false">
      <c r="A6751" s="24"/>
      <c r="D6751" s="24"/>
      <c r="F6751" s="24"/>
      <c r="K6751" s="9" t="n">
        <f aca="false">IF($A6751="",0,IF(OR(N($D6751)=0,$D6751&amp;""=TOP!$C$5&amp;""),1,0))</f>
        <v>0</v>
      </c>
      <c r="L6751" s="27" t="n">
        <f aca="false">IF($K6751=0,0,IFERROR(INDEX(購買率算出!$P$6:$P$3005,MATCH($A6751&amp;"",購買率算出!$C$6:$C$3005,0)),0))</f>
        <v>0</v>
      </c>
    </row>
    <row r="6752" customFormat="false" ht="15" hidden="false" customHeight="false" outlineLevel="0" collapsed="false">
      <c r="A6752" s="24"/>
      <c r="D6752" s="24"/>
      <c r="F6752" s="24"/>
      <c r="K6752" s="9" t="n">
        <f aca="false">IF($A6752="",0,IF(OR(N($D6752)=0,$D6752&amp;""=TOP!$C$5&amp;""),1,0))</f>
        <v>0</v>
      </c>
      <c r="L6752" s="27" t="n">
        <f aca="false">IF($K6752=0,0,IFERROR(INDEX(購買率算出!$P$6:$P$3005,MATCH($A6752&amp;"",購買率算出!$C$6:$C$3005,0)),0))</f>
        <v>0</v>
      </c>
    </row>
    <row r="6753" customFormat="false" ht="15" hidden="false" customHeight="false" outlineLevel="0" collapsed="false">
      <c r="A6753" s="24"/>
      <c r="D6753" s="24"/>
      <c r="F6753" s="24"/>
      <c r="K6753" s="9" t="n">
        <f aca="false">IF($A6753="",0,IF(OR(N($D6753)=0,$D6753&amp;""=TOP!$C$5&amp;""),1,0))</f>
        <v>0</v>
      </c>
      <c r="L6753" s="27" t="n">
        <f aca="false">IF($K6753=0,0,IFERROR(INDEX(購買率算出!$P$6:$P$3005,MATCH($A6753&amp;"",購買率算出!$C$6:$C$3005,0)),0))</f>
        <v>0</v>
      </c>
    </row>
    <row r="6754" customFormat="false" ht="15" hidden="false" customHeight="false" outlineLevel="0" collapsed="false">
      <c r="A6754" s="24"/>
      <c r="D6754" s="24"/>
      <c r="F6754" s="24"/>
      <c r="K6754" s="9" t="n">
        <f aca="false">IF($A6754="",0,IF(OR(N($D6754)=0,$D6754&amp;""=TOP!$C$5&amp;""),1,0))</f>
        <v>0</v>
      </c>
      <c r="L6754" s="27" t="n">
        <f aca="false">IF($K6754=0,0,IFERROR(INDEX(購買率算出!$P$6:$P$3005,MATCH($A6754&amp;"",購買率算出!$C$6:$C$3005,0)),0))</f>
        <v>0</v>
      </c>
    </row>
    <row r="6755" customFormat="false" ht="15" hidden="false" customHeight="false" outlineLevel="0" collapsed="false">
      <c r="A6755" s="24"/>
      <c r="D6755" s="24"/>
      <c r="F6755" s="24"/>
      <c r="K6755" s="9" t="n">
        <f aca="false">IF($A6755="",0,IF(OR(N($D6755)=0,$D6755&amp;""=TOP!$C$5&amp;""),1,0))</f>
        <v>0</v>
      </c>
      <c r="L6755" s="27" t="n">
        <f aca="false">IF($K6755=0,0,IFERROR(INDEX(購買率算出!$P$6:$P$3005,MATCH($A6755&amp;"",購買率算出!$C$6:$C$3005,0)),0))</f>
        <v>0</v>
      </c>
    </row>
    <row r="6756" customFormat="false" ht="15" hidden="false" customHeight="false" outlineLevel="0" collapsed="false">
      <c r="A6756" s="24"/>
      <c r="D6756" s="24"/>
      <c r="F6756" s="24"/>
      <c r="K6756" s="9" t="n">
        <f aca="false">IF($A6756="",0,IF(OR(N($D6756)=0,$D6756&amp;""=TOP!$C$5&amp;""),1,0))</f>
        <v>0</v>
      </c>
      <c r="L6756" s="27" t="n">
        <f aca="false">IF($K6756=0,0,IFERROR(INDEX(購買率算出!$P$6:$P$3005,MATCH($A6756&amp;"",購買率算出!$C$6:$C$3005,0)),0))</f>
        <v>0</v>
      </c>
    </row>
    <row r="6757" customFormat="false" ht="15" hidden="false" customHeight="false" outlineLevel="0" collapsed="false">
      <c r="A6757" s="24"/>
      <c r="D6757" s="24"/>
      <c r="F6757" s="24"/>
      <c r="K6757" s="9" t="n">
        <f aca="false">IF($A6757="",0,IF(OR(N($D6757)=0,$D6757&amp;""=TOP!$C$5&amp;""),1,0))</f>
        <v>0</v>
      </c>
      <c r="L6757" s="27" t="n">
        <f aca="false">IF($K6757=0,0,IFERROR(INDEX(購買率算出!$P$6:$P$3005,MATCH($A6757&amp;"",購買率算出!$C$6:$C$3005,0)),0))</f>
        <v>0</v>
      </c>
    </row>
    <row r="6758" customFormat="false" ht="15" hidden="false" customHeight="false" outlineLevel="0" collapsed="false">
      <c r="A6758" s="24"/>
      <c r="D6758" s="24"/>
      <c r="F6758" s="24"/>
      <c r="K6758" s="9" t="n">
        <f aca="false">IF($A6758="",0,IF(OR(N($D6758)=0,$D6758&amp;""=TOP!$C$5&amp;""),1,0))</f>
        <v>0</v>
      </c>
      <c r="L6758" s="27" t="n">
        <f aca="false">IF($K6758=0,0,IFERROR(INDEX(購買率算出!$P$6:$P$3005,MATCH($A6758&amp;"",購買率算出!$C$6:$C$3005,0)),0))</f>
        <v>0</v>
      </c>
    </row>
    <row r="6759" customFormat="false" ht="15" hidden="false" customHeight="false" outlineLevel="0" collapsed="false">
      <c r="A6759" s="24"/>
      <c r="D6759" s="24"/>
      <c r="F6759" s="24"/>
      <c r="K6759" s="9" t="n">
        <f aca="false">IF($A6759="",0,IF(OR(N($D6759)=0,$D6759&amp;""=TOP!$C$5&amp;""),1,0))</f>
        <v>0</v>
      </c>
      <c r="L6759" s="27" t="n">
        <f aca="false">IF($K6759=0,0,IFERROR(INDEX(購買率算出!$P$6:$P$3005,MATCH($A6759&amp;"",購買率算出!$C$6:$C$3005,0)),0))</f>
        <v>0</v>
      </c>
    </row>
    <row r="6760" customFormat="false" ht="15" hidden="false" customHeight="false" outlineLevel="0" collapsed="false">
      <c r="A6760" s="24"/>
      <c r="D6760" s="24"/>
      <c r="F6760" s="24"/>
      <c r="K6760" s="9" t="n">
        <f aca="false">IF($A6760="",0,IF(OR(N($D6760)=0,$D6760&amp;""=TOP!$C$5&amp;""),1,0))</f>
        <v>0</v>
      </c>
      <c r="L6760" s="27" t="n">
        <f aca="false">IF($K6760=0,0,IFERROR(INDEX(購買率算出!$P$6:$P$3005,MATCH($A6760&amp;"",購買率算出!$C$6:$C$3005,0)),0))</f>
        <v>0</v>
      </c>
    </row>
    <row r="6761" customFormat="false" ht="15" hidden="false" customHeight="false" outlineLevel="0" collapsed="false">
      <c r="A6761" s="24"/>
      <c r="D6761" s="24"/>
      <c r="F6761" s="24"/>
      <c r="K6761" s="9" t="n">
        <f aca="false">IF($A6761="",0,IF(OR(N($D6761)=0,$D6761&amp;""=TOP!$C$5&amp;""),1,0))</f>
        <v>0</v>
      </c>
      <c r="L6761" s="27" t="n">
        <f aca="false">IF($K6761=0,0,IFERROR(INDEX(購買率算出!$P$6:$P$3005,MATCH($A6761&amp;"",購買率算出!$C$6:$C$3005,0)),0))</f>
        <v>0</v>
      </c>
    </row>
    <row r="6762" customFormat="false" ht="15" hidden="false" customHeight="false" outlineLevel="0" collapsed="false">
      <c r="A6762" s="24"/>
      <c r="D6762" s="24"/>
      <c r="F6762" s="24"/>
      <c r="K6762" s="9" t="n">
        <f aca="false">IF($A6762="",0,IF(OR(N($D6762)=0,$D6762&amp;""=TOP!$C$5&amp;""),1,0))</f>
        <v>0</v>
      </c>
      <c r="L6762" s="27" t="n">
        <f aca="false">IF($K6762=0,0,IFERROR(INDEX(購買率算出!$P$6:$P$3005,MATCH($A6762&amp;"",購買率算出!$C$6:$C$3005,0)),0))</f>
        <v>0</v>
      </c>
    </row>
    <row r="6763" customFormat="false" ht="15" hidden="false" customHeight="false" outlineLevel="0" collapsed="false">
      <c r="A6763" s="24"/>
      <c r="D6763" s="24"/>
      <c r="F6763" s="24"/>
      <c r="K6763" s="9" t="n">
        <f aca="false">IF($A6763="",0,IF(OR(N($D6763)=0,$D6763&amp;""=TOP!$C$5&amp;""),1,0))</f>
        <v>0</v>
      </c>
      <c r="L6763" s="27" t="n">
        <f aca="false">IF($K6763=0,0,IFERROR(INDEX(購買率算出!$P$6:$P$3005,MATCH($A6763&amp;"",購買率算出!$C$6:$C$3005,0)),0))</f>
        <v>0</v>
      </c>
    </row>
    <row r="6764" customFormat="false" ht="15" hidden="false" customHeight="false" outlineLevel="0" collapsed="false">
      <c r="A6764" s="24"/>
      <c r="D6764" s="24"/>
      <c r="F6764" s="24"/>
      <c r="K6764" s="9" t="n">
        <f aca="false">IF($A6764="",0,IF(OR(N($D6764)=0,$D6764&amp;""=TOP!$C$5&amp;""),1,0))</f>
        <v>0</v>
      </c>
      <c r="L6764" s="27" t="n">
        <f aca="false">IF($K6764=0,0,IFERROR(INDEX(購買率算出!$P$6:$P$3005,MATCH($A6764&amp;"",購買率算出!$C$6:$C$3005,0)),0))</f>
        <v>0</v>
      </c>
    </row>
    <row r="6765" customFormat="false" ht="15" hidden="false" customHeight="false" outlineLevel="0" collapsed="false">
      <c r="A6765" s="24"/>
      <c r="D6765" s="24"/>
      <c r="F6765" s="24"/>
      <c r="K6765" s="9" t="n">
        <f aca="false">IF($A6765="",0,IF(OR(N($D6765)=0,$D6765&amp;""=TOP!$C$5&amp;""),1,0))</f>
        <v>0</v>
      </c>
      <c r="L6765" s="27" t="n">
        <f aca="false">IF($K6765=0,0,IFERROR(INDEX(購買率算出!$P$6:$P$3005,MATCH($A6765&amp;"",購買率算出!$C$6:$C$3005,0)),0))</f>
        <v>0</v>
      </c>
    </row>
    <row r="6766" customFormat="false" ht="15" hidden="false" customHeight="false" outlineLevel="0" collapsed="false">
      <c r="A6766" s="24"/>
      <c r="D6766" s="24"/>
      <c r="F6766" s="24"/>
      <c r="K6766" s="9" t="n">
        <f aca="false">IF($A6766="",0,IF(OR(N($D6766)=0,$D6766&amp;""=TOP!$C$5&amp;""),1,0))</f>
        <v>0</v>
      </c>
      <c r="L6766" s="27" t="n">
        <f aca="false">IF($K6766=0,0,IFERROR(INDEX(購買率算出!$P$6:$P$3005,MATCH($A6766&amp;"",購買率算出!$C$6:$C$3005,0)),0))</f>
        <v>0</v>
      </c>
    </row>
    <row r="6767" customFormat="false" ht="15" hidden="false" customHeight="false" outlineLevel="0" collapsed="false">
      <c r="A6767" s="24"/>
      <c r="D6767" s="24"/>
      <c r="F6767" s="24"/>
      <c r="K6767" s="9" t="n">
        <f aca="false">IF($A6767="",0,IF(OR(N($D6767)=0,$D6767&amp;""=TOP!$C$5&amp;""),1,0))</f>
        <v>0</v>
      </c>
      <c r="L6767" s="27" t="n">
        <f aca="false">IF($K6767=0,0,IFERROR(INDEX(購買率算出!$P$6:$P$3005,MATCH($A6767&amp;"",購買率算出!$C$6:$C$3005,0)),0))</f>
        <v>0</v>
      </c>
    </row>
    <row r="6768" customFormat="false" ht="15" hidden="false" customHeight="false" outlineLevel="0" collapsed="false">
      <c r="A6768" s="24"/>
      <c r="D6768" s="24"/>
      <c r="F6768" s="24"/>
      <c r="K6768" s="9" t="n">
        <f aca="false">IF($A6768="",0,IF(OR(N($D6768)=0,$D6768&amp;""=TOP!$C$5&amp;""),1,0))</f>
        <v>0</v>
      </c>
      <c r="L6768" s="27" t="n">
        <f aca="false">IF($K6768=0,0,IFERROR(INDEX(購買率算出!$P$6:$P$3005,MATCH($A6768&amp;"",購買率算出!$C$6:$C$3005,0)),0))</f>
        <v>0</v>
      </c>
    </row>
    <row r="6769" customFormat="false" ht="15" hidden="false" customHeight="false" outlineLevel="0" collapsed="false">
      <c r="A6769" s="24"/>
      <c r="D6769" s="24"/>
      <c r="F6769" s="24"/>
      <c r="K6769" s="9" t="n">
        <f aca="false">IF($A6769="",0,IF(OR(N($D6769)=0,$D6769&amp;""=TOP!$C$5&amp;""),1,0))</f>
        <v>0</v>
      </c>
      <c r="L6769" s="27" t="n">
        <f aca="false">IF($K6769=0,0,IFERROR(INDEX(購買率算出!$P$6:$P$3005,MATCH($A6769&amp;"",購買率算出!$C$6:$C$3005,0)),0))</f>
        <v>0</v>
      </c>
    </row>
    <row r="6770" customFormat="false" ht="15" hidden="false" customHeight="false" outlineLevel="0" collapsed="false">
      <c r="A6770" s="24"/>
      <c r="D6770" s="24"/>
      <c r="F6770" s="24"/>
      <c r="K6770" s="9" t="n">
        <f aca="false">IF($A6770="",0,IF(OR(N($D6770)=0,$D6770&amp;""=TOP!$C$5&amp;""),1,0))</f>
        <v>0</v>
      </c>
      <c r="L6770" s="27" t="n">
        <f aca="false">IF($K6770=0,0,IFERROR(INDEX(購買率算出!$P$6:$P$3005,MATCH($A6770&amp;"",購買率算出!$C$6:$C$3005,0)),0))</f>
        <v>0</v>
      </c>
    </row>
    <row r="6771" customFormat="false" ht="15" hidden="false" customHeight="false" outlineLevel="0" collapsed="false">
      <c r="A6771" s="24"/>
      <c r="D6771" s="24"/>
      <c r="F6771" s="24"/>
      <c r="K6771" s="9" t="n">
        <f aca="false">IF($A6771="",0,IF(OR(N($D6771)=0,$D6771&amp;""=TOP!$C$5&amp;""),1,0))</f>
        <v>0</v>
      </c>
      <c r="L6771" s="27" t="n">
        <f aca="false">IF($K6771=0,0,IFERROR(INDEX(購買率算出!$P$6:$P$3005,MATCH($A6771&amp;"",購買率算出!$C$6:$C$3005,0)),0))</f>
        <v>0</v>
      </c>
    </row>
    <row r="6772" customFormat="false" ht="15" hidden="false" customHeight="false" outlineLevel="0" collapsed="false">
      <c r="A6772" s="24"/>
      <c r="D6772" s="24"/>
      <c r="F6772" s="24"/>
      <c r="K6772" s="9" t="n">
        <f aca="false">IF($A6772="",0,IF(OR(N($D6772)=0,$D6772&amp;""=TOP!$C$5&amp;""),1,0))</f>
        <v>0</v>
      </c>
      <c r="L6772" s="27" t="n">
        <f aca="false">IF($K6772=0,0,IFERROR(INDEX(購買率算出!$P$6:$P$3005,MATCH($A6772&amp;"",購買率算出!$C$6:$C$3005,0)),0))</f>
        <v>0</v>
      </c>
    </row>
    <row r="6773" customFormat="false" ht="15" hidden="false" customHeight="false" outlineLevel="0" collapsed="false">
      <c r="A6773" s="24"/>
      <c r="D6773" s="24"/>
      <c r="F6773" s="24"/>
      <c r="K6773" s="9" t="n">
        <f aca="false">IF($A6773="",0,IF(OR(N($D6773)=0,$D6773&amp;""=TOP!$C$5&amp;""),1,0))</f>
        <v>0</v>
      </c>
      <c r="L6773" s="27" t="n">
        <f aca="false">IF($K6773=0,0,IFERROR(INDEX(購買率算出!$P$6:$P$3005,MATCH($A6773&amp;"",購買率算出!$C$6:$C$3005,0)),0))</f>
        <v>0</v>
      </c>
    </row>
    <row r="6774" customFormat="false" ht="15" hidden="false" customHeight="false" outlineLevel="0" collapsed="false">
      <c r="A6774" s="24"/>
      <c r="D6774" s="24"/>
      <c r="F6774" s="24"/>
      <c r="K6774" s="9" t="n">
        <f aca="false">IF($A6774="",0,IF(OR(N($D6774)=0,$D6774&amp;""=TOP!$C$5&amp;""),1,0))</f>
        <v>0</v>
      </c>
      <c r="L6774" s="27" t="n">
        <f aca="false">IF($K6774=0,0,IFERROR(INDEX(購買率算出!$P$6:$P$3005,MATCH($A6774&amp;"",購買率算出!$C$6:$C$3005,0)),0))</f>
        <v>0</v>
      </c>
    </row>
    <row r="6775" customFormat="false" ht="15" hidden="false" customHeight="false" outlineLevel="0" collapsed="false">
      <c r="A6775" s="24"/>
      <c r="D6775" s="24"/>
      <c r="F6775" s="24"/>
      <c r="K6775" s="9" t="n">
        <f aca="false">IF($A6775="",0,IF(OR(N($D6775)=0,$D6775&amp;""=TOP!$C$5&amp;""),1,0))</f>
        <v>0</v>
      </c>
      <c r="L6775" s="27" t="n">
        <f aca="false">IF($K6775=0,0,IFERROR(INDEX(購買率算出!$P$6:$P$3005,MATCH($A6775&amp;"",購買率算出!$C$6:$C$3005,0)),0))</f>
        <v>0</v>
      </c>
    </row>
    <row r="6776" customFormat="false" ht="15" hidden="false" customHeight="false" outlineLevel="0" collapsed="false">
      <c r="A6776" s="24"/>
      <c r="D6776" s="24"/>
      <c r="F6776" s="24"/>
      <c r="K6776" s="9" t="n">
        <f aca="false">IF($A6776="",0,IF(OR(N($D6776)=0,$D6776&amp;""=TOP!$C$5&amp;""),1,0))</f>
        <v>0</v>
      </c>
      <c r="L6776" s="27" t="n">
        <f aca="false">IF($K6776=0,0,IFERROR(INDEX(購買率算出!$P$6:$P$3005,MATCH($A6776&amp;"",購買率算出!$C$6:$C$3005,0)),0))</f>
        <v>0</v>
      </c>
    </row>
    <row r="6777" customFormat="false" ht="15" hidden="false" customHeight="false" outlineLevel="0" collapsed="false">
      <c r="A6777" s="24"/>
      <c r="D6777" s="24"/>
      <c r="F6777" s="24"/>
      <c r="K6777" s="9" t="n">
        <f aca="false">IF($A6777="",0,IF(OR(N($D6777)=0,$D6777&amp;""=TOP!$C$5&amp;""),1,0))</f>
        <v>0</v>
      </c>
      <c r="L6777" s="27" t="n">
        <f aca="false">IF($K6777=0,0,IFERROR(INDEX(購買率算出!$P$6:$P$3005,MATCH($A6777&amp;"",購買率算出!$C$6:$C$3005,0)),0))</f>
        <v>0</v>
      </c>
    </row>
    <row r="6778" customFormat="false" ht="15" hidden="false" customHeight="false" outlineLevel="0" collapsed="false">
      <c r="A6778" s="24"/>
      <c r="D6778" s="24"/>
      <c r="F6778" s="24"/>
      <c r="K6778" s="9" t="n">
        <f aca="false">IF($A6778="",0,IF(OR(N($D6778)=0,$D6778&amp;""=TOP!$C$5&amp;""),1,0))</f>
        <v>0</v>
      </c>
      <c r="L6778" s="27" t="n">
        <f aca="false">IF($K6778=0,0,IFERROR(INDEX(購買率算出!$P$6:$P$3005,MATCH($A6778&amp;"",購買率算出!$C$6:$C$3005,0)),0))</f>
        <v>0</v>
      </c>
    </row>
    <row r="6779" customFormat="false" ht="15" hidden="false" customHeight="false" outlineLevel="0" collapsed="false">
      <c r="A6779" s="24"/>
      <c r="D6779" s="24"/>
      <c r="F6779" s="24"/>
      <c r="K6779" s="9" t="n">
        <f aca="false">IF($A6779="",0,IF(OR(N($D6779)=0,$D6779&amp;""=TOP!$C$5&amp;""),1,0))</f>
        <v>0</v>
      </c>
      <c r="L6779" s="27" t="n">
        <f aca="false">IF($K6779=0,0,IFERROR(INDEX(購買率算出!$P$6:$P$3005,MATCH($A6779&amp;"",購買率算出!$C$6:$C$3005,0)),0))</f>
        <v>0</v>
      </c>
    </row>
    <row r="6780" customFormat="false" ht="15" hidden="false" customHeight="false" outlineLevel="0" collapsed="false">
      <c r="A6780" s="24"/>
      <c r="D6780" s="24"/>
      <c r="F6780" s="24"/>
      <c r="K6780" s="9" t="n">
        <f aca="false">IF($A6780="",0,IF(OR(N($D6780)=0,$D6780&amp;""=TOP!$C$5&amp;""),1,0))</f>
        <v>0</v>
      </c>
      <c r="L6780" s="27" t="n">
        <f aca="false">IF($K6780=0,0,IFERROR(INDEX(購買率算出!$P$6:$P$3005,MATCH($A6780&amp;"",購買率算出!$C$6:$C$3005,0)),0))</f>
        <v>0</v>
      </c>
    </row>
    <row r="6781" customFormat="false" ht="15" hidden="false" customHeight="false" outlineLevel="0" collapsed="false">
      <c r="A6781" s="24"/>
      <c r="D6781" s="24"/>
      <c r="F6781" s="24"/>
      <c r="K6781" s="9" t="n">
        <f aca="false">IF($A6781="",0,IF(OR(N($D6781)=0,$D6781&amp;""=TOP!$C$5&amp;""),1,0))</f>
        <v>0</v>
      </c>
      <c r="L6781" s="27" t="n">
        <f aca="false">IF($K6781=0,0,IFERROR(INDEX(購買率算出!$P$6:$P$3005,MATCH($A6781&amp;"",購買率算出!$C$6:$C$3005,0)),0))</f>
        <v>0</v>
      </c>
    </row>
    <row r="6782" customFormat="false" ht="15" hidden="false" customHeight="false" outlineLevel="0" collapsed="false">
      <c r="A6782" s="24"/>
      <c r="D6782" s="24"/>
      <c r="F6782" s="24"/>
      <c r="K6782" s="9" t="n">
        <f aca="false">IF($A6782="",0,IF(OR(N($D6782)=0,$D6782&amp;""=TOP!$C$5&amp;""),1,0))</f>
        <v>0</v>
      </c>
      <c r="L6782" s="27" t="n">
        <f aca="false">IF($K6782=0,0,IFERROR(INDEX(購買率算出!$P$6:$P$3005,MATCH($A6782&amp;"",購買率算出!$C$6:$C$3005,0)),0))</f>
        <v>0</v>
      </c>
    </row>
    <row r="6783" customFormat="false" ht="15" hidden="false" customHeight="false" outlineLevel="0" collapsed="false">
      <c r="A6783" s="24"/>
      <c r="D6783" s="24"/>
      <c r="F6783" s="24"/>
      <c r="K6783" s="9" t="n">
        <f aca="false">IF($A6783="",0,IF(OR(N($D6783)=0,$D6783&amp;""=TOP!$C$5&amp;""),1,0))</f>
        <v>0</v>
      </c>
      <c r="L6783" s="27" t="n">
        <f aca="false">IF($K6783=0,0,IFERROR(INDEX(購買率算出!$P$6:$P$3005,MATCH($A6783&amp;"",購買率算出!$C$6:$C$3005,0)),0))</f>
        <v>0</v>
      </c>
    </row>
    <row r="6784" customFormat="false" ht="15" hidden="false" customHeight="false" outlineLevel="0" collapsed="false">
      <c r="A6784" s="24"/>
      <c r="D6784" s="24"/>
      <c r="F6784" s="24"/>
      <c r="K6784" s="9" t="n">
        <f aca="false">IF($A6784="",0,IF(OR(N($D6784)=0,$D6784&amp;""=TOP!$C$5&amp;""),1,0))</f>
        <v>0</v>
      </c>
      <c r="L6784" s="27" t="n">
        <f aca="false">IF($K6784=0,0,IFERROR(INDEX(購買率算出!$P$6:$P$3005,MATCH($A6784&amp;"",購買率算出!$C$6:$C$3005,0)),0))</f>
        <v>0</v>
      </c>
    </row>
    <row r="6785" customFormat="false" ht="15" hidden="false" customHeight="false" outlineLevel="0" collapsed="false">
      <c r="A6785" s="24"/>
      <c r="D6785" s="24"/>
      <c r="F6785" s="24"/>
      <c r="K6785" s="9" t="n">
        <f aca="false">IF($A6785="",0,IF(OR(N($D6785)=0,$D6785&amp;""=TOP!$C$5&amp;""),1,0))</f>
        <v>0</v>
      </c>
      <c r="L6785" s="27" t="n">
        <f aca="false">IF($K6785=0,0,IFERROR(INDEX(購買率算出!$P$6:$P$3005,MATCH($A6785&amp;"",購買率算出!$C$6:$C$3005,0)),0))</f>
        <v>0</v>
      </c>
    </row>
    <row r="6786" customFormat="false" ht="15" hidden="false" customHeight="false" outlineLevel="0" collapsed="false">
      <c r="A6786" s="24"/>
      <c r="D6786" s="24"/>
      <c r="F6786" s="24"/>
      <c r="K6786" s="9" t="n">
        <f aca="false">IF($A6786="",0,IF(OR(N($D6786)=0,$D6786&amp;""=TOP!$C$5&amp;""),1,0))</f>
        <v>0</v>
      </c>
      <c r="L6786" s="27" t="n">
        <f aca="false">IF($K6786=0,0,IFERROR(INDEX(購買率算出!$P$6:$P$3005,MATCH($A6786&amp;"",購買率算出!$C$6:$C$3005,0)),0))</f>
        <v>0</v>
      </c>
    </row>
    <row r="6787" customFormat="false" ht="15" hidden="false" customHeight="false" outlineLevel="0" collapsed="false">
      <c r="A6787" s="24"/>
      <c r="D6787" s="24"/>
      <c r="F6787" s="24"/>
      <c r="K6787" s="9" t="n">
        <f aca="false">IF($A6787="",0,IF(OR(N($D6787)=0,$D6787&amp;""=TOP!$C$5&amp;""),1,0))</f>
        <v>0</v>
      </c>
      <c r="L6787" s="27" t="n">
        <f aca="false">IF($K6787=0,0,IFERROR(INDEX(購買率算出!$P$6:$P$3005,MATCH($A6787&amp;"",購買率算出!$C$6:$C$3005,0)),0))</f>
        <v>0</v>
      </c>
    </row>
    <row r="6788" customFormat="false" ht="15" hidden="false" customHeight="false" outlineLevel="0" collapsed="false">
      <c r="A6788" s="24"/>
      <c r="D6788" s="24"/>
      <c r="F6788" s="24"/>
      <c r="K6788" s="9" t="n">
        <f aca="false">IF($A6788="",0,IF(OR(N($D6788)=0,$D6788&amp;""=TOP!$C$5&amp;""),1,0))</f>
        <v>0</v>
      </c>
      <c r="L6788" s="27" t="n">
        <f aca="false">IF($K6788=0,0,IFERROR(INDEX(購買率算出!$P$6:$P$3005,MATCH($A6788&amp;"",購買率算出!$C$6:$C$3005,0)),0))</f>
        <v>0</v>
      </c>
    </row>
    <row r="6789" customFormat="false" ht="15" hidden="false" customHeight="false" outlineLevel="0" collapsed="false">
      <c r="A6789" s="24"/>
      <c r="D6789" s="24"/>
      <c r="F6789" s="24"/>
      <c r="K6789" s="9" t="n">
        <f aca="false">IF($A6789="",0,IF(OR(N($D6789)=0,$D6789&amp;""=TOP!$C$5&amp;""),1,0))</f>
        <v>0</v>
      </c>
      <c r="L6789" s="27" t="n">
        <f aca="false">IF($K6789=0,0,IFERROR(INDEX(購買率算出!$P$6:$P$3005,MATCH($A6789&amp;"",購買率算出!$C$6:$C$3005,0)),0))</f>
        <v>0</v>
      </c>
    </row>
    <row r="6790" customFormat="false" ht="15" hidden="false" customHeight="false" outlineLevel="0" collapsed="false">
      <c r="A6790" s="24"/>
      <c r="D6790" s="24"/>
      <c r="F6790" s="24"/>
      <c r="K6790" s="9" t="n">
        <f aca="false">IF($A6790="",0,IF(OR(N($D6790)=0,$D6790&amp;""=TOP!$C$5&amp;""),1,0))</f>
        <v>0</v>
      </c>
      <c r="L6790" s="27" t="n">
        <f aca="false">IF($K6790=0,0,IFERROR(INDEX(購買率算出!$P$6:$P$3005,MATCH($A6790&amp;"",購買率算出!$C$6:$C$3005,0)),0))</f>
        <v>0</v>
      </c>
    </row>
    <row r="6791" customFormat="false" ht="15" hidden="false" customHeight="false" outlineLevel="0" collapsed="false">
      <c r="A6791" s="24"/>
      <c r="D6791" s="24"/>
      <c r="F6791" s="24"/>
      <c r="K6791" s="9" t="n">
        <f aca="false">IF($A6791="",0,IF(OR(N($D6791)=0,$D6791&amp;""=TOP!$C$5&amp;""),1,0))</f>
        <v>0</v>
      </c>
      <c r="L6791" s="27" t="n">
        <f aca="false">IF($K6791=0,0,IFERROR(INDEX(購買率算出!$P$6:$P$3005,MATCH($A6791&amp;"",購買率算出!$C$6:$C$3005,0)),0))</f>
        <v>0</v>
      </c>
    </row>
    <row r="6792" customFormat="false" ht="15" hidden="false" customHeight="false" outlineLevel="0" collapsed="false">
      <c r="A6792" s="24"/>
      <c r="D6792" s="24"/>
      <c r="F6792" s="24"/>
      <c r="K6792" s="9" t="n">
        <f aca="false">IF($A6792="",0,IF(OR(N($D6792)=0,$D6792&amp;""=TOP!$C$5&amp;""),1,0))</f>
        <v>0</v>
      </c>
      <c r="L6792" s="27" t="n">
        <f aca="false">IF($K6792=0,0,IFERROR(INDEX(購買率算出!$P$6:$P$3005,MATCH($A6792&amp;"",購買率算出!$C$6:$C$3005,0)),0))</f>
        <v>0</v>
      </c>
    </row>
    <row r="6793" customFormat="false" ht="15" hidden="false" customHeight="false" outlineLevel="0" collapsed="false">
      <c r="A6793" s="24"/>
      <c r="D6793" s="24"/>
      <c r="F6793" s="24"/>
      <c r="K6793" s="9" t="n">
        <f aca="false">IF($A6793="",0,IF(OR(N($D6793)=0,$D6793&amp;""=TOP!$C$5&amp;""),1,0))</f>
        <v>0</v>
      </c>
      <c r="L6793" s="27" t="n">
        <f aca="false">IF($K6793=0,0,IFERROR(INDEX(購買率算出!$P$6:$P$3005,MATCH($A6793&amp;"",購買率算出!$C$6:$C$3005,0)),0))</f>
        <v>0</v>
      </c>
    </row>
    <row r="6794" customFormat="false" ht="15" hidden="false" customHeight="false" outlineLevel="0" collapsed="false">
      <c r="A6794" s="24"/>
      <c r="D6794" s="24"/>
      <c r="F6794" s="24"/>
      <c r="K6794" s="9" t="n">
        <f aca="false">IF($A6794="",0,IF(OR(N($D6794)=0,$D6794&amp;""=TOP!$C$5&amp;""),1,0))</f>
        <v>0</v>
      </c>
      <c r="L6794" s="27" t="n">
        <f aca="false">IF($K6794=0,0,IFERROR(INDEX(購買率算出!$P$6:$P$3005,MATCH($A6794&amp;"",購買率算出!$C$6:$C$3005,0)),0))</f>
        <v>0</v>
      </c>
    </row>
    <row r="6795" customFormat="false" ht="15" hidden="false" customHeight="false" outlineLevel="0" collapsed="false">
      <c r="A6795" s="24"/>
      <c r="D6795" s="24"/>
      <c r="F6795" s="24"/>
      <c r="K6795" s="9" t="n">
        <f aca="false">IF($A6795="",0,IF(OR(N($D6795)=0,$D6795&amp;""=TOP!$C$5&amp;""),1,0))</f>
        <v>0</v>
      </c>
      <c r="L6795" s="27" t="n">
        <f aca="false">IF($K6795=0,0,IFERROR(INDEX(購買率算出!$P$6:$P$3005,MATCH($A6795&amp;"",購買率算出!$C$6:$C$3005,0)),0))</f>
        <v>0</v>
      </c>
    </row>
    <row r="6796" customFormat="false" ht="15" hidden="false" customHeight="false" outlineLevel="0" collapsed="false">
      <c r="A6796" s="24"/>
      <c r="D6796" s="24"/>
      <c r="F6796" s="24"/>
      <c r="K6796" s="9" t="n">
        <f aca="false">IF($A6796="",0,IF(OR(N($D6796)=0,$D6796&amp;""=TOP!$C$5&amp;""),1,0))</f>
        <v>0</v>
      </c>
      <c r="L6796" s="27" t="n">
        <f aca="false">IF($K6796=0,0,IFERROR(INDEX(購買率算出!$P$6:$P$3005,MATCH($A6796&amp;"",購買率算出!$C$6:$C$3005,0)),0))</f>
        <v>0</v>
      </c>
    </row>
    <row r="6797" customFormat="false" ht="15" hidden="false" customHeight="false" outlineLevel="0" collapsed="false">
      <c r="A6797" s="24"/>
      <c r="D6797" s="24"/>
      <c r="F6797" s="24"/>
      <c r="K6797" s="9" t="n">
        <f aca="false">IF($A6797="",0,IF(OR(N($D6797)=0,$D6797&amp;""=TOP!$C$5&amp;""),1,0))</f>
        <v>0</v>
      </c>
      <c r="L6797" s="27" t="n">
        <f aca="false">IF($K6797=0,0,IFERROR(INDEX(購買率算出!$P$6:$P$3005,MATCH($A6797&amp;"",購買率算出!$C$6:$C$3005,0)),0))</f>
        <v>0</v>
      </c>
    </row>
    <row r="6798" customFormat="false" ht="15" hidden="false" customHeight="false" outlineLevel="0" collapsed="false">
      <c r="A6798" s="24"/>
      <c r="D6798" s="24"/>
      <c r="F6798" s="24"/>
      <c r="K6798" s="9" t="n">
        <f aca="false">IF($A6798="",0,IF(OR(N($D6798)=0,$D6798&amp;""=TOP!$C$5&amp;""),1,0))</f>
        <v>0</v>
      </c>
      <c r="L6798" s="27" t="n">
        <f aca="false">IF($K6798=0,0,IFERROR(INDEX(購買率算出!$P$6:$P$3005,MATCH($A6798&amp;"",購買率算出!$C$6:$C$3005,0)),0))</f>
        <v>0</v>
      </c>
    </row>
    <row r="6799" customFormat="false" ht="15" hidden="false" customHeight="false" outlineLevel="0" collapsed="false">
      <c r="A6799" s="24"/>
      <c r="D6799" s="24"/>
      <c r="F6799" s="24"/>
      <c r="K6799" s="9" t="n">
        <f aca="false">IF($A6799="",0,IF(OR(N($D6799)=0,$D6799&amp;""=TOP!$C$5&amp;""),1,0))</f>
        <v>0</v>
      </c>
      <c r="L6799" s="27" t="n">
        <f aca="false">IF($K6799=0,0,IFERROR(INDEX(購買率算出!$P$6:$P$3005,MATCH($A6799&amp;"",購買率算出!$C$6:$C$3005,0)),0))</f>
        <v>0</v>
      </c>
    </row>
    <row r="6800" customFormat="false" ht="15" hidden="false" customHeight="false" outlineLevel="0" collapsed="false">
      <c r="A6800" s="24"/>
      <c r="D6800" s="24"/>
      <c r="F6800" s="24"/>
      <c r="K6800" s="9" t="n">
        <f aca="false">IF($A6800="",0,IF(OR(N($D6800)=0,$D6800&amp;""=TOP!$C$5&amp;""),1,0))</f>
        <v>0</v>
      </c>
      <c r="L6800" s="27" t="n">
        <f aca="false">IF($K6800=0,0,IFERROR(INDEX(購買率算出!$P$6:$P$3005,MATCH($A6800&amp;"",購買率算出!$C$6:$C$3005,0)),0))</f>
        <v>0</v>
      </c>
    </row>
    <row r="6801" customFormat="false" ht="15" hidden="false" customHeight="false" outlineLevel="0" collapsed="false">
      <c r="A6801" s="24"/>
      <c r="D6801" s="24"/>
      <c r="F6801" s="24"/>
      <c r="K6801" s="9" t="n">
        <f aca="false">IF($A6801="",0,IF(OR(N($D6801)=0,$D6801&amp;""=TOP!$C$5&amp;""),1,0))</f>
        <v>0</v>
      </c>
      <c r="L6801" s="27" t="n">
        <f aca="false">IF($K6801=0,0,IFERROR(INDEX(購買率算出!$P$6:$P$3005,MATCH($A6801&amp;"",購買率算出!$C$6:$C$3005,0)),0))</f>
        <v>0</v>
      </c>
    </row>
    <row r="6802" customFormat="false" ht="15" hidden="false" customHeight="false" outlineLevel="0" collapsed="false">
      <c r="A6802" s="24"/>
      <c r="D6802" s="24"/>
      <c r="F6802" s="24"/>
      <c r="K6802" s="9" t="n">
        <f aca="false">IF($A6802="",0,IF(OR(N($D6802)=0,$D6802&amp;""=TOP!$C$5&amp;""),1,0))</f>
        <v>0</v>
      </c>
      <c r="L6802" s="27" t="n">
        <f aca="false">IF($K6802=0,0,IFERROR(INDEX(購買率算出!$P$6:$P$3005,MATCH($A6802&amp;"",購買率算出!$C$6:$C$3005,0)),0))</f>
        <v>0</v>
      </c>
    </row>
    <row r="6803" customFormat="false" ht="15" hidden="false" customHeight="false" outlineLevel="0" collapsed="false">
      <c r="A6803" s="24"/>
      <c r="D6803" s="24"/>
      <c r="F6803" s="24"/>
      <c r="K6803" s="9" t="n">
        <f aca="false">IF($A6803="",0,IF(OR(N($D6803)=0,$D6803&amp;""=TOP!$C$5&amp;""),1,0))</f>
        <v>0</v>
      </c>
      <c r="L6803" s="27" t="n">
        <f aca="false">IF($K6803=0,0,IFERROR(INDEX(購買率算出!$P$6:$P$3005,MATCH($A6803&amp;"",購買率算出!$C$6:$C$3005,0)),0))</f>
        <v>0</v>
      </c>
    </row>
    <row r="6804" customFormat="false" ht="15" hidden="false" customHeight="false" outlineLevel="0" collapsed="false">
      <c r="A6804" s="24"/>
      <c r="D6804" s="24"/>
      <c r="F6804" s="24"/>
      <c r="K6804" s="9" t="n">
        <f aca="false">IF($A6804="",0,IF(OR(N($D6804)=0,$D6804&amp;""=TOP!$C$5&amp;""),1,0))</f>
        <v>0</v>
      </c>
      <c r="L6804" s="27" t="n">
        <f aca="false">IF($K6804=0,0,IFERROR(INDEX(購買率算出!$P$6:$P$3005,MATCH($A6804&amp;"",購買率算出!$C$6:$C$3005,0)),0))</f>
        <v>0</v>
      </c>
    </row>
    <row r="6805" customFormat="false" ht="15" hidden="false" customHeight="false" outlineLevel="0" collapsed="false">
      <c r="A6805" s="24"/>
      <c r="D6805" s="24"/>
      <c r="F6805" s="24"/>
      <c r="K6805" s="9" t="n">
        <f aca="false">IF($A6805="",0,IF(OR(N($D6805)=0,$D6805&amp;""=TOP!$C$5&amp;""),1,0))</f>
        <v>0</v>
      </c>
      <c r="L6805" s="27" t="n">
        <f aca="false">IF($K6805=0,0,IFERROR(INDEX(購買率算出!$P$6:$P$3005,MATCH($A6805&amp;"",購買率算出!$C$6:$C$3005,0)),0))</f>
        <v>0</v>
      </c>
    </row>
    <row r="6806" customFormat="false" ht="15" hidden="false" customHeight="false" outlineLevel="0" collapsed="false">
      <c r="A6806" s="24"/>
      <c r="D6806" s="24"/>
      <c r="F6806" s="24"/>
      <c r="K6806" s="9" t="n">
        <f aca="false">IF($A6806="",0,IF(OR(N($D6806)=0,$D6806&amp;""=TOP!$C$5&amp;""),1,0))</f>
        <v>0</v>
      </c>
      <c r="L6806" s="27" t="n">
        <f aca="false">IF($K6806=0,0,IFERROR(INDEX(購買率算出!$P$6:$P$3005,MATCH($A6806&amp;"",購買率算出!$C$6:$C$3005,0)),0))</f>
        <v>0</v>
      </c>
    </row>
    <row r="6807" customFormat="false" ht="15" hidden="false" customHeight="false" outlineLevel="0" collapsed="false">
      <c r="A6807" s="24"/>
      <c r="D6807" s="24"/>
      <c r="F6807" s="24"/>
      <c r="K6807" s="9" t="n">
        <f aca="false">IF($A6807="",0,IF(OR(N($D6807)=0,$D6807&amp;""=TOP!$C$5&amp;""),1,0))</f>
        <v>0</v>
      </c>
      <c r="L6807" s="27" t="n">
        <f aca="false">IF($K6807=0,0,IFERROR(INDEX(購買率算出!$P$6:$P$3005,MATCH($A6807&amp;"",購買率算出!$C$6:$C$3005,0)),0))</f>
        <v>0</v>
      </c>
    </row>
    <row r="6808" customFormat="false" ht="15" hidden="false" customHeight="false" outlineLevel="0" collapsed="false">
      <c r="A6808" s="24"/>
      <c r="D6808" s="24"/>
      <c r="F6808" s="24"/>
      <c r="K6808" s="9" t="n">
        <f aca="false">IF($A6808="",0,IF(OR(N($D6808)=0,$D6808&amp;""=TOP!$C$5&amp;""),1,0))</f>
        <v>0</v>
      </c>
      <c r="L6808" s="27" t="n">
        <f aca="false">IF($K6808=0,0,IFERROR(INDEX(購買率算出!$P$6:$P$3005,MATCH($A6808&amp;"",購買率算出!$C$6:$C$3005,0)),0))</f>
        <v>0</v>
      </c>
    </row>
    <row r="6809" customFormat="false" ht="15" hidden="false" customHeight="false" outlineLevel="0" collapsed="false">
      <c r="A6809" s="24"/>
      <c r="D6809" s="24"/>
      <c r="F6809" s="24"/>
      <c r="K6809" s="9" t="n">
        <f aca="false">IF($A6809="",0,IF(OR(N($D6809)=0,$D6809&amp;""=TOP!$C$5&amp;""),1,0))</f>
        <v>0</v>
      </c>
      <c r="L6809" s="27" t="n">
        <f aca="false">IF($K6809=0,0,IFERROR(INDEX(購買率算出!$P$6:$P$3005,MATCH($A6809&amp;"",購買率算出!$C$6:$C$3005,0)),0))</f>
        <v>0</v>
      </c>
    </row>
    <row r="6810" customFormat="false" ht="15" hidden="false" customHeight="false" outlineLevel="0" collapsed="false">
      <c r="A6810" s="24"/>
      <c r="D6810" s="24"/>
      <c r="F6810" s="24"/>
      <c r="K6810" s="9" t="n">
        <f aca="false">IF($A6810="",0,IF(OR(N($D6810)=0,$D6810&amp;""=TOP!$C$5&amp;""),1,0))</f>
        <v>0</v>
      </c>
      <c r="L6810" s="27" t="n">
        <f aca="false">IF($K6810=0,0,IFERROR(INDEX(購買率算出!$P$6:$P$3005,MATCH($A6810&amp;"",購買率算出!$C$6:$C$3005,0)),0))</f>
        <v>0</v>
      </c>
    </row>
    <row r="6811" customFormat="false" ht="15" hidden="false" customHeight="false" outlineLevel="0" collapsed="false">
      <c r="A6811" s="24"/>
      <c r="D6811" s="24"/>
      <c r="F6811" s="24"/>
      <c r="K6811" s="9" t="n">
        <f aca="false">IF($A6811="",0,IF(OR(N($D6811)=0,$D6811&amp;""=TOP!$C$5&amp;""),1,0))</f>
        <v>0</v>
      </c>
      <c r="L6811" s="27" t="n">
        <f aca="false">IF($K6811=0,0,IFERROR(INDEX(購買率算出!$P$6:$P$3005,MATCH($A6811&amp;"",購買率算出!$C$6:$C$3005,0)),0))</f>
        <v>0</v>
      </c>
    </row>
    <row r="6812" customFormat="false" ht="15" hidden="false" customHeight="false" outlineLevel="0" collapsed="false">
      <c r="A6812" s="24"/>
      <c r="D6812" s="24"/>
      <c r="F6812" s="24"/>
      <c r="K6812" s="9" t="n">
        <f aca="false">IF($A6812="",0,IF(OR(N($D6812)=0,$D6812&amp;""=TOP!$C$5&amp;""),1,0))</f>
        <v>0</v>
      </c>
      <c r="L6812" s="27" t="n">
        <f aca="false">IF($K6812=0,0,IFERROR(INDEX(購買率算出!$P$6:$P$3005,MATCH($A6812&amp;"",購買率算出!$C$6:$C$3005,0)),0))</f>
        <v>0</v>
      </c>
    </row>
    <row r="6813" customFormat="false" ht="15" hidden="false" customHeight="false" outlineLevel="0" collapsed="false">
      <c r="A6813" s="24"/>
      <c r="D6813" s="24"/>
      <c r="F6813" s="24"/>
      <c r="K6813" s="9" t="n">
        <f aca="false">IF($A6813="",0,IF(OR(N($D6813)=0,$D6813&amp;""=TOP!$C$5&amp;""),1,0))</f>
        <v>0</v>
      </c>
      <c r="L6813" s="27" t="n">
        <f aca="false">IF($K6813=0,0,IFERROR(INDEX(購買率算出!$P$6:$P$3005,MATCH($A6813&amp;"",購買率算出!$C$6:$C$3005,0)),0))</f>
        <v>0</v>
      </c>
    </row>
    <row r="6814" customFormat="false" ht="15" hidden="false" customHeight="false" outlineLevel="0" collapsed="false">
      <c r="A6814" s="24"/>
      <c r="D6814" s="24"/>
      <c r="F6814" s="24"/>
      <c r="K6814" s="9" t="n">
        <f aca="false">IF($A6814="",0,IF(OR(N($D6814)=0,$D6814&amp;""=TOP!$C$5&amp;""),1,0))</f>
        <v>0</v>
      </c>
      <c r="L6814" s="27" t="n">
        <f aca="false">IF($K6814=0,0,IFERROR(INDEX(購買率算出!$P$6:$P$3005,MATCH($A6814&amp;"",購買率算出!$C$6:$C$3005,0)),0))</f>
        <v>0</v>
      </c>
    </row>
    <row r="6815" customFormat="false" ht="15" hidden="false" customHeight="false" outlineLevel="0" collapsed="false">
      <c r="A6815" s="24"/>
      <c r="D6815" s="24"/>
      <c r="F6815" s="24"/>
      <c r="K6815" s="9" t="n">
        <f aca="false">IF($A6815="",0,IF(OR(N($D6815)=0,$D6815&amp;""=TOP!$C$5&amp;""),1,0))</f>
        <v>0</v>
      </c>
      <c r="L6815" s="27" t="n">
        <f aca="false">IF($K6815=0,0,IFERROR(INDEX(購買率算出!$P$6:$P$3005,MATCH($A6815&amp;"",購買率算出!$C$6:$C$3005,0)),0))</f>
        <v>0</v>
      </c>
    </row>
    <row r="6816" customFormat="false" ht="15" hidden="false" customHeight="false" outlineLevel="0" collapsed="false">
      <c r="A6816" s="24"/>
      <c r="D6816" s="24"/>
      <c r="F6816" s="24"/>
      <c r="K6816" s="9" t="n">
        <f aca="false">IF($A6816="",0,IF(OR(N($D6816)=0,$D6816&amp;""=TOP!$C$5&amp;""),1,0))</f>
        <v>0</v>
      </c>
      <c r="L6816" s="27" t="n">
        <f aca="false">IF($K6816=0,0,IFERROR(INDEX(購買率算出!$P$6:$P$3005,MATCH($A6816&amp;"",購買率算出!$C$6:$C$3005,0)),0))</f>
        <v>0</v>
      </c>
    </row>
    <row r="6817" customFormat="false" ht="15" hidden="false" customHeight="false" outlineLevel="0" collapsed="false">
      <c r="A6817" s="24"/>
      <c r="D6817" s="24"/>
      <c r="F6817" s="24"/>
      <c r="K6817" s="9" t="n">
        <f aca="false">IF($A6817="",0,IF(OR(N($D6817)=0,$D6817&amp;""=TOP!$C$5&amp;""),1,0))</f>
        <v>0</v>
      </c>
      <c r="L6817" s="27" t="n">
        <f aca="false">IF($K6817=0,0,IFERROR(INDEX(購買率算出!$P$6:$P$3005,MATCH($A6817&amp;"",購買率算出!$C$6:$C$3005,0)),0))</f>
        <v>0</v>
      </c>
    </row>
    <row r="6818" customFormat="false" ht="15" hidden="false" customHeight="false" outlineLevel="0" collapsed="false">
      <c r="A6818" s="24"/>
      <c r="D6818" s="24"/>
      <c r="F6818" s="24"/>
      <c r="K6818" s="9" t="n">
        <f aca="false">IF($A6818="",0,IF(OR(N($D6818)=0,$D6818&amp;""=TOP!$C$5&amp;""),1,0))</f>
        <v>0</v>
      </c>
      <c r="L6818" s="27" t="n">
        <f aca="false">IF($K6818=0,0,IFERROR(INDEX(購買率算出!$P$6:$P$3005,MATCH($A6818&amp;"",購買率算出!$C$6:$C$3005,0)),0))</f>
        <v>0</v>
      </c>
    </row>
    <row r="6819" customFormat="false" ht="15" hidden="false" customHeight="false" outlineLevel="0" collapsed="false">
      <c r="A6819" s="24"/>
      <c r="D6819" s="24"/>
      <c r="F6819" s="24"/>
      <c r="K6819" s="9" t="n">
        <f aca="false">IF($A6819="",0,IF(OR(N($D6819)=0,$D6819&amp;""=TOP!$C$5&amp;""),1,0))</f>
        <v>0</v>
      </c>
      <c r="L6819" s="27" t="n">
        <f aca="false">IF($K6819=0,0,IFERROR(INDEX(購買率算出!$P$6:$P$3005,MATCH($A6819&amp;"",購買率算出!$C$6:$C$3005,0)),0))</f>
        <v>0</v>
      </c>
    </row>
    <row r="6820" customFormat="false" ht="15" hidden="false" customHeight="false" outlineLevel="0" collapsed="false">
      <c r="A6820" s="24"/>
      <c r="D6820" s="24"/>
      <c r="F6820" s="24"/>
      <c r="K6820" s="9" t="n">
        <f aca="false">IF($A6820="",0,IF(OR(N($D6820)=0,$D6820&amp;""=TOP!$C$5&amp;""),1,0))</f>
        <v>0</v>
      </c>
      <c r="L6820" s="27" t="n">
        <f aca="false">IF($K6820=0,0,IFERROR(INDEX(購買率算出!$P$6:$P$3005,MATCH($A6820&amp;"",購買率算出!$C$6:$C$3005,0)),0))</f>
        <v>0</v>
      </c>
    </row>
    <row r="6821" customFormat="false" ht="15" hidden="false" customHeight="false" outlineLevel="0" collapsed="false">
      <c r="A6821" s="24"/>
      <c r="D6821" s="24"/>
      <c r="F6821" s="24"/>
      <c r="K6821" s="9" t="n">
        <f aca="false">IF($A6821="",0,IF(OR(N($D6821)=0,$D6821&amp;""=TOP!$C$5&amp;""),1,0))</f>
        <v>0</v>
      </c>
      <c r="L6821" s="27" t="n">
        <f aca="false">IF($K6821=0,0,IFERROR(INDEX(購買率算出!$P$6:$P$3005,MATCH($A6821&amp;"",購買率算出!$C$6:$C$3005,0)),0))</f>
        <v>0</v>
      </c>
    </row>
    <row r="6822" customFormat="false" ht="15" hidden="false" customHeight="false" outlineLevel="0" collapsed="false">
      <c r="A6822" s="24"/>
      <c r="D6822" s="24"/>
      <c r="F6822" s="24"/>
      <c r="K6822" s="9" t="n">
        <f aca="false">IF($A6822="",0,IF(OR(N($D6822)=0,$D6822&amp;""=TOP!$C$5&amp;""),1,0))</f>
        <v>0</v>
      </c>
      <c r="L6822" s="27" t="n">
        <f aca="false">IF($K6822=0,0,IFERROR(INDEX(購買率算出!$P$6:$P$3005,MATCH($A6822&amp;"",購買率算出!$C$6:$C$3005,0)),0))</f>
        <v>0</v>
      </c>
    </row>
    <row r="6823" customFormat="false" ht="15" hidden="false" customHeight="false" outlineLevel="0" collapsed="false">
      <c r="A6823" s="24"/>
      <c r="D6823" s="24"/>
      <c r="F6823" s="24"/>
      <c r="K6823" s="9" t="n">
        <f aca="false">IF($A6823="",0,IF(OR(N($D6823)=0,$D6823&amp;""=TOP!$C$5&amp;""),1,0))</f>
        <v>0</v>
      </c>
      <c r="L6823" s="27" t="n">
        <f aca="false">IF($K6823=0,0,IFERROR(INDEX(購買率算出!$P$6:$P$3005,MATCH($A6823&amp;"",購買率算出!$C$6:$C$3005,0)),0))</f>
        <v>0</v>
      </c>
    </row>
    <row r="6824" customFormat="false" ht="15" hidden="false" customHeight="false" outlineLevel="0" collapsed="false">
      <c r="A6824" s="24"/>
      <c r="D6824" s="24"/>
      <c r="F6824" s="24"/>
      <c r="K6824" s="9" t="n">
        <f aca="false">IF($A6824="",0,IF(OR(N($D6824)=0,$D6824&amp;""=TOP!$C$5&amp;""),1,0))</f>
        <v>0</v>
      </c>
      <c r="L6824" s="27" t="n">
        <f aca="false">IF($K6824=0,0,IFERROR(INDEX(購買率算出!$P$6:$P$3005,MATCH($A6824&amp;"",購買率算出!$C$6:$C$3005,0)),0))</f>
        <v>0</v>
      </c>
    </row>
    <row r="6825" customFormat="false" ht="15" hidden="false" customHeight="false" outlineLevel="0" collapsed="false">
      <c r="A6825" s="24"/>
      <c r="D6825" s="24"/>
      <c r="F6825" s="24"/>
      <c r="K6825" s="9" t="n">
        <f aca="false">IF($A6825="",0,IF(OR(N($D6825)=0,$D6825&amp;""=TOP!$C$5&amp;""),1,0))</f>
        <v>0</v>
      </c>
      <c r="L6825" s="27" t="n">
        <f aca="false">IF($K6825=0,0,IFERROR(INDEX(購買率算出!$P$6:$P$3005,MATCH($A6825&amp;"",購買率算出!$C$6:$C$3005,0)),0))</f>
        <v>0</v>
      </c>
    </row>
    <row r="6826" customFormat="false" ht="15" hidden="false" customHeight="false" outlineLevel="0" collapsed="false">
      <c r="A6826" s="24"/>
      <c r="D6826" s="24"/>
      <c r="F6826" s="24"/>
      <c r="K6826" s="9" t="n">
        <f aca="false">IF($A6826="",0,IF(OR(N($D6826)=0,$D6826&amp;""=TOP!$C$5&amp;""),1,0))</f>
        <v>0</v>
      </c>
      <c r="L6826" s="27" t="n">
        <f aca="false">IF($K6826=0,0,IFERROR(INDEX(購買率算出!$P$6:$P$3005,MATCH($A6826&amp;"",購買率算出!$C$6:$C$3005,0)),0))</f>
        <v>0</v>
      </c>
    </row>
    <row r="6827" customFormat="false" ht="15" hidden="false" customHeight="false" outlineLevel="0" collapsed="false">
      <c r="A6827" s="24"/>
      <c r="D6827" s="24"/>
      <c r="F6827" s="24"/>
      <c r="K6827" s="9" t="n">
        <f aca="false">IF($A6827="",0,IF(OR(N($D6827)=0,$D6827&amp;""=TOP!$C$5&amp;""),1,0))</f>
        <v>0</v>
      </c>
      <c r="L6827" s="27" t="n">
        <f aca="false">IF($K6827=0,0,IFERROR(INDEX(購買率算出!$P$6:$P$3005,MATCH($A6827&amp;"",購買率算出!$C$6:$C$3005,0)),0))</f>
        <v>0</v>
      </c>
    </row>
    <row r="6828" customFormat="false" ht="15" hidden="false" customHeight="false" outlineLevel="0" collapsed="false">
      <c r="A6828" s="24"/>
      <c r="D6828" s="24"/>
      <c r="F6828" s="24"/>
      <c r="K6828" s="9" t="n">
        <f aca="false">IF($A6828="",0,IF(OR(N($D6828)=0,$D6828&amp;""=TOP!$C$5&amp;""),1,0))</f>
        <v>0</v>
      </c>
      <c r="L6828" s="27" t="n">
        <f aca="false">IF($K6828=0,0,IFERROR(INDEX(購買率算出!$P$6:$P$3005,MATCH($A6828&amp;"",購買率算出!$C$6:$C$3005,0)),0))</f>
        <v>0</v>
      </c>
    </row>
    <row r="6829" customFormat="false" ht="15" hidden="false" customHeight="false" outlineLevel="0" collapsed="false">
      <c r="A6829" s="24"/>
      <c r="D6829" s="24"/>
      <c r="F6829" s="24"/>
      <c r="K6829" s="9" t="n">
        <f aca="false">IF($A6829="",0,IF(OR(N($D6829)=0,$D6829&amp;""=TOP!$C$5&amp;""),1,0))</f>
        <v>0</v>
      </c>
      <c r="L6829" s="27" t="n">
        <f aca="false">IF($K6829=0,0,IFERROR(INDEX(購買率算出!$P$6:$P$3005,MATCH($A6829&amp;"",購買率算出!$C$6:$C$3005,0)),0))</f>
        <v>0</v>
      </c>
    </row>
    <row r="6830" customFormat="false" ht="15" hidden="false" customHeight="false" outlineLevel="0" collapsed="false">
      <c r="A6830" s="24"/>
      <c r="D6830" s="24"/>
      <c r="F6830" s="24"/>
      <c r="K6830" s="9" t="n">
        <f aca="false">IF($A6830="",0,IF(OR(N($D6830)=0,$D6830&amp;""=TOP!$C$5&amp;""),1,0))</f>
        <v>0</v>
      </c>
      <c r="L6830" s="27" t="n">
        <f aca="false">IF($K6830=0,0,IFERROR(INDEX(購買率算出!$P$6:$P$3005,MATCH($A6830&amp;"",購買率算出!$C$6:$C$3005,0)),0))</f>
        <v>0</v>
      </c>
    </row>
    <row r="6831" customFormat="false" ht="15" hidden="false" customHeight="false" outlineLevel="0" collapsed="false">
      <c r="A6831" s="24"/>
      <c r="D6831" s="24"/>
      <c r="F6831" s="24"/>
      <c r="K6831" s="9" t="n">
        <f aca="false">IF($A6831="",0,IF(OR(N($D6831)=0,$D6831&amp;""=TOP!$C$5&amp;""),1,0))</f>
        <v>0</v>
      </c>
      <c r="L6831" s="27" t="n">
        <f aca="false">IF($K6831=0,0,IFERROR(INDEX(購買率算出!$P$6:$P$3005,MATCH($A6831&amp;"",購買率算出!$C$6:$C$3005,0)),0))</f>
        <v>0</v>
      </c>
    </row>
    <row r="6832" customFormat="false" ht="15" hidden="false" customHeight="false" outlineLevel="0" collapsed="false">
      <c r="A6832" s="24"/>
      <c r="D6832" s="24"/>
      <c r="F6832" s="24"/>
      <c r="K6832" s="9" t="n">
        <f aca="false">IF($A6832="",0,IF(OR(N($D6832)=0,$D6832&amp;""=TOP!$C$5&amp;""),1,0))</f>
        <v>0</v>
      </c>
      <c r="L6832" s="27" t="n">
        <f aca="false">IF($K6832=0,0,IFERROR(INDEX(購買率算出!$P$6:$P$3005,MATCH($A6832&amp;"",購買率算出!$C$6:$C$3005,0)),0))</f>
        <v>0</v>
      </c>
    </row>
    <row r="6833" customFormat="false" ht="15" hidden="false" customHeight="false" outlineLevel="0" collapsed="false">
      <c r="A6833" s="24"/>
      <c r="D6833" s="24"/>
      <c r="F6833" s="24"/>
      <c r="K6833" s="9" t="n">
        <f aca="false">IF($A6833="",0,IF(OR(N($D6833)=0,$D6833&amp;""=TOP!$C$5&amp;""),1,0))</f>
        <v>0</v>
      </c>
      <c r="L6833" s="27" t="n">
        <f aca="false">IF($K6833=0,0,IFERROR(INDEX(購買率算出!$P$6:$P$3005,MATCH($A6833&amp;"",購買率算出!$C$6:$C$3005,0)),0))</f>
        <v>0</v>
      </c>
    </row>
    <row r="6834" customFormat="false" ht="15" hidden="false" customHeight="false" outlineLevel="0" collapsed="false">
      <c r="A6834" s="24"/>
      <c r="D6834" s="24"/>
      <c r="F6834" s="24"/>
      <c r="K6834" s="9" t="n">
        <f aca="false">IF($A6834="",0,IF(OR(N($D6834)=0,$D6834&amp;""=TOP!$C$5&amp;""),1,0))</f>
        <v>0</v>
      </c>
      <c r="L6834" s="27" t="n">
        <f aca="false">IF($K6834=0,0,IFERROR(INDEX(購買率算出!$P$6:$P$3005,MATCH($A6834&amp;"",購買率算出!$C$6:$C$3005,0)),0))</f>
        <v>0</v>
      </c>
    </row>
    <row r="6835" customFormat="false" ht="15" hidden="false" customHeight="false" outlineLevel="0" collapsed="false">
      <c r="A6835" s="24"/>
      <c r="D6835" s="24"/>
      <c r="F6835" s="24"/>
      <c r="K6835" s="9" t="n">
        <f aca="false">IF($A6835="",0,IF(OR(N($D6835)=0,$D6835&amp;""=TOP!$C$5&amp;""),1,0))</f>
        <v>0</v>
      </c>
      <c r="L6835" s="27" t="n">
        <f aca="false">IF($K6835=0,0,IFERROR(INDEX(購買率算出!$P$6:$P$3005,MATCH($A6835&amp;"",購買率算出!$C$6:$C$3005,0)),0))</f>
        <v>0</v>
      </c>
    </row>
    <row r="6836" customFormat="false" ht="15" hidden="false" customHeight="false" outlineLevel="0" collapsed="false">
      <c r="A6836" s="24"/>
      <c r="D6836" s="24"/>
      <c r="F6836" s="24"/>
      <c r="K6836" s="9" t="n">
        <f aca="false">IF($A6836="",0,IF(OR(N($D6836)=0,$D6836&amp;""=TOP!$C$5&amp;""),1,0))</f>
        <v>0</v>
      </c>
      <c r="L6836" s="27" t="n">
        <f aca="false">IF($K6836=0,0,IFERROR(INDEX(購買率算出!$P$6:$P$3005,MATCH($A6836&amp;"",購買率算出!$C$6:$C$3005,0)),0))</f>
        <v>0</v>
      </c>
    </row>
    <row r="6837" customFormat="false" ht="15" hidden="false" customHeight="false" outlineLevel="0" collapsed="false">
      <c r="A6837" s="24"/>
      <c r="D6837" s="24"/>
      <c r="F6837" s="24"/>
      <c r="K6837" s="9" t="n">
        <f aca="false">IF($A6837="",0,IF(OR(N($D6837)=0,$D6837&amp;""=TOP!$C$5&amp;""),1,0))</f>
        <v>0</v>
      </c>
      <c r="L6837" s="27" t="n">
        <f aca="false">IF($K6837=0,0,IFERROR(INDEX(購買率算出!$P$6:$P$3005,MATCH($A6837&amp;"",購買率算出!$C$6:$C$3005,0)),0))</f>
        <v>0</v>
      </c>
    </row>
    <row r="6838" customFormat="false" ht="15" hidden="false" customHeight="false" outlineLevel="0" collapsed="false">
      <c r="A6838" s="24"/>
      <c r="D6838" s="24"/>
      <c r="F6838" s="24"/>
      <c r="K6838" s="9" t="n">
        <f aca="false">IF($A6838="",0,IF(OR(N($D6838)=0,$D6838&amp;""=TOP!$C$5&amp;""),1,0))</f>
        <v>0</v>
      </c>
      <c r="L6838" s="27" t="n">
        <f aca="false">IF($K6838=0,0,IFERROR(INDEX(購買率算出!$P$6:$P$3005,MATCH($A6838&amp;"",購買率算出!$C$6:$C$3005,0)),0))</f>
        <v>0</v>
      </c>
    </row>
    <row r="6839" customFormat="false" ht="15" hidden="false" customHeight="false" outlineLevel="0" collapsed="false">
      <c r="A6839" s="24"/>
      <c r="D6839" s="24"/>
      <c r="F6839" s="24"/>
      <c r="K6839" s="9" t="n">
        <f aca="false">IF($A6839="",0,IF(OR(N($D6839)=0,$D6839&amp;""=TOP!$C$5&amp;""),1,0))</f>
        <v>0</v>
      </c>
      <c r="L6839" s="27" t="n">
        <f aca="false">IF($K6839=0,0,IFERROR(INDEX(購買率算出!$P$6:$P$3005,MATCH($A6839&amp;"",購買率算出!$C$6:$C$3005,0)),0))</f>
        <v>0</v>
      </c>
    </row>
    <row r="6840" customFormat="false" ht="15" hidden="false" customHeight="false" outlineLevel="0" collapsed="false">
      <c r="A6840" s="24"/>
      <c r="D6840" s="24"/>
      <c r="F6840" s="24"/>
      <c r="K6840" s="9" t="n">
        <f aca="false">IF($A6840="",0,IF(OR(N($D6840)=0,$D6840&amp;""=TOP!$C$5&amp;""),1,0))</f>
        <v>0</v>
      </c>
      <c r="L6840" s="27" t="n">
        <f aca="false">IF($K6840=0,0,IFERROR(INDEX(購買率算出!$P$6:$P$3005,MATCH($A6840&amp;"",購買率算出!$C$6:$C$3005,0)),0))</f>
        <v>0</v>
      </c>
    </row>
    <row r="6841" customFormat="false" ht="15" hidden="false" customHeight="false" outlineLevel="0" collapsed="false">
      <c r="A6841" s="24"/>
      <c r="D6841" s="24"/>
      <c r="F6841" s="24"/>
      <c r="K6841" s="9" t="n">
        <f aca="false">IF($A6841="",0,IF(OR(N($D6841)=0,$D6841&amp;""=TOP!$C$5&amp;""),1,0))</f>
        <v>0</v>
      </c>
      <c r="L6841" s="27" t="n">
        <f aca="false">IF($K6841=0,0,IFERROR(INDEX(購買率算出!$P$6:$P$3005,MATCH($A6841&amp;"",購買率算出!$C$6:$C$3005,0)),0))</f>
        <v>0</v>
      </c>
    </row>
    <row r="6842" customFormat="false" ht="15" hidden="false" customHeight="false" outlineLevel="0" collapsed="false">
      <c r="A6842" s="24"/>
      <c r="D6842" s="24"/>
      <c r="F6842" s="24"/>
      <c r="K6842" s="9" t="n">
        <f aca="false">IF($A6842="",0,IF(OR(N($D6842)=0,$D6842&amp;""=TOP!$C$5&amp;""),1,0))</f>
        <v>0</v>
      </c>
      <c r="L6842" s="27" t="n">
        <f aca="false">IF($K6842=0,0,IFERROR(INDEX(購買率算出!$P$6:$P$3005,MATCH($A6842&amp;"",購買率算出!$C$6:$C$3005,0)),0))</f>
        <v>0</v>
      </c>
    </row>
    <row r="6843" customFormat="false" ht="15" hidden="false" customHeight="false" outlineLevel="0" collapsed="false">
      <c r="A6843" s="24"/>
      <c r="D6843" s="24"/>
      <c r="F6843" s="24"/>
      <c r="K6843" s="9" t="n">
        <f aca="false">IF($A6843="",0,IF(OR(N($D6843)=0,$D6843&amp;""=TOP!$C$5&amp;""),1,0))</f>
        <v>0</v>
      </c>
      <c r="L6843" s="27" t="n">
        <f aca="false">IF($K6843=0,0,IFERROR(INDEX(購買率算出!$P$6:$P$3005,MATCH($A6843&amp;"",購買率算出!$C$6:$C$3005,0)),0))</f>
        <v>0</v>
      </c>
    </row>
    <row r="6844" customFormat="false" ht="15" hidden="false" customHeight="false" outlineLevel="0" collapsed="false">
      <c r="A6844" s="24"/>
      <c r="D6844" s="24"/>
      <c r="F6844" s="24"/>
      <c r="K6844" s="9" t="n">
        <f aca="false">IF($A6844="",0,IF(OR(N($D6844)=0,$D6844&amp;""=TOP!$C$5&amp;""),1,0))</f>
        <v>0</v>
      </c>
      <c r="L6844" s="27" t="n">
        <f aca="false">IF($K6844=0,0,IFERROR(INDEX(購買率算出!$P$6:$P$3005,MATCH($A6844&amp;"",購買率算出!$C$6:$C$3005,0)),0))</f>
        <v>0</v>
      </c>
    </row>
    <row r="6845" customFormat="false" ht="15" hidden="false" customHeight="false" outlineLevel="0" collapsed="false">
      <c r="A6845" s="24"/>
      <c r="D6845" s="24"/>
      <c r="F6845" s="24"/>
      <c r="K6845" s="9" t="n">
        <f aca="false">IF($A6845="",0,IF(OR(N($D6845)=0,$D6845&amp;""=TOP!$C$5&amp;""),1,0))</f>
        <v>0</v>
      </c>
      <c r="L6845" s="27" t="n">
        <f aca="false">IF($K6845=0,0,IFERROR(INDEX(購買率算出!$P$6:$P$3005,MATCH($A6845&amp;"",購買率算出!$C$6:$C$3005,0)),0))</f>
        <v>0</v>
      </c>
    </row>
    <row r="6846" customFormat="false" ht="15" hidden="false" customHeight="false" outlineLevel="0" collapsed="false">
      <c r="A6846" s="24"/>
      <c r="D6846" s="24"/>
      <c r="F6846" s="24"/>
      <c r="K6846" s="9" t="n">
        <f aca="false">IF($A6846="",0,IF(OR(N($D6846)=0,$D6846&amp;""=TOP!$C$5&amp;""),1,0))</f>
        <v>0</v>
      </c>
      <c r="L6846" s="27" t="n">
        <f aca="false">IF($K6846=0,0,IFERROR(INDEX(購買率算出!$P$6:$P$3005,MATCH($A6846&amp;"",購買率算出!$C$6:$C$3005,0)),0))</f>
        <v>0</v>
      </c>
    </row>
    <row r="6847" customFormat="false" ht="15" hidden="false" customHeight="false" outlineLevel="0" collapsed="false">
      <c r="A6847" s="24"/>
      <c r="D6847" s="24"/>
      <c r="F6847" s="24"/>
      <c r="K6847" s="9" t="n">
        <f aca="false">IF($A6847="",0,IF(OR(N($D6847)=0,$D6847&amp;""=TOP!$C$5&amp;""),1,0))</f>
        <v>0</v>
      </c>
      <c r="L6847" s="27" t="n">
        <f aca="false">IF($K6847=0,0,IFERROR(INDEX(購買率算出!$P$6:$P$3005,MATCH($A6847&amp;"",購買率算出!$C$6:$C$3005,0)),0))</f>
        <v>0</v>
      </c>
    </row>
    <row r="6848" customFormat="false" ht="15" hidden="false" customHeight="false" outlineLevel="0" collapsed="false">
      <c r="A6848" s="24"/>
      <c r="D6848" s="24"/>
      <c r="F6848" s="24"/>
      <c r="K6848" s="9" t="n">
        <f aca="false">IF($A6848="",0,IF(OR(N($D6848)=0,$D6848&amp;""=TOP!$C$5&amp;""),1,0))</f>
        <v>0</v>
      </c>
      <c r="L6848" s="27" t="n">
        <f aca="false">IF($K6848=0,0,IFERROR(INDEX(購買率算出!$P$6:$P$3005,MATCH($A6848&amp;"",購買率算出!$C$6:$C$3005,0)),0))</f>
        <v>0</v>
      </c>
    </row>
    <row r="6849" customFormat="false" ht="15" hidden="false" customHeight="false" outlineLevel="0" collapsed="false">
      <c r="A6849" s="24"/>
      <c r="D6849" s="24"/>
      <c r="F6849" s="24"/>
      <c r="K6849" s="9" t="n">
        <f aca="false">IF($A6849="",0,IF(OR(N($D6849)=0,$D6849&amp;""=TOP!$C$5&amp;""),1,0))</f>
        <v>0</v>
      </c>
      <c r="L6849" s="27" t="n">
        <f aca="false">IF($K6849=0,0,IFERROR(INDEX(購買率算出!$P$6:$P$3005,MATCH($A6849&amp;"",購買率算出!$C$6:$C$3005,0)),0))</f>
        <v>0</v>
      </c>
    </row>
    <row r="6850" customFormat="false" ht="15" hidden="false" customHeight="false" outlineLevel="0" collapsed="false">
      <c r="A6850" s="24"/>
      <c r="D6850" s="24"/>
      <c r="F6850" s="24"/>
      <c r="K6850" s="9" t="n">
        <f aca="false">IF($A6850="",0,IF(OR(N($D6850)=0,$D6850&amp;""=TOP!$C$5&amp;""),1,0))</f>
        <v>0</v>
      </c>
      <c r="L6850" s="27" t="n">
        <f aca="false">IF($K6850=0,0,IFERROR(INDEX(購買率算出!$P$6:$P$3005,MATCH($A6850&amp;"",購買率算出!$C$6:$C$3005,0)),0))</f>
        <v>0</v>
      </c>
    </row>
    <row r="6851" customFormat="false" ht="15" hidden="false" customHeight="false" outlineLevel="0" collapsed="false">
      <c r="A6851" s="24"/>
      <c r="D6851" s="24"/>
      <c r="F6851" s="24"/>
      <c r="K6851" s="9" t="n">
        <f aca="false">IF($A6851="",0,IF(OR(N($D6851)=0,$D6851&amp;""=TOP!$C$5&amp;""),1,0))</f>
        <v>0</v>
      </c>
      <c r="L6851" s="27" t="n">
        <f aca="false">IF($K6851=0,0,IFERROR(INDEX(購買率算出!$P$6:$P$3005,MATCH($A6851&amp;"",購買率算出!$C$6:$C$3005,0)),0))</f>
        <v>0</v>
      </c>
    </row>
    <row r="6852" customFormat="false" ht="15" hidden="false" customHeight="false" outlineLevel="0" collapsed="false">
      <c r="A6852" s="24"/>
      <c r="D6852" s="24"/>
      <c r="F6852" s="24"/>
      <c r="K6852" s="9" t="n">
        <f aca="false">IF($A6852="",0,IF(OR(N($D6852)=0,$D6852&amp;""=TOP!$C$5&amp;""),1,0))</f>
        <v>0</v>
      </c>
      <c r="L6852" s="27" t="n">
        <f aca="false">IF($K6852=0,0,IFERROR(INDEX(購買率算出!$P$6:$P$3005,MATCH($A6852&amp;"",購買率算出!$C$6:$C$3005,0)),0))</f>
        <v>0</v>
      </c>
    </row>
    <row r="6853" customFormat="false" ht="15" hidden="false" customHeight="false" outlineLevel="0" collapsed="false">
      <c r="A6853" s="24"/>
      <c r="D6853" s="24"/>
      <c r="F6853" s="24"/>
      <c r="K6853" s="9" t="n">
        <f aca="false">IF($A6853="",0,IF(OR(N($D6853)=0,$D6853&amp;""=TOP!$C$5&amp;""),1,0))</f>
        <v>0</v>
      </c>
      <c r="L6853" s="27" t="n">
        <f aca="false">IF($K6853=0,0,IFERROR(INDEX(購買率算出!$P$6:$P$3005,MATCH($A6853&amp;"",購買率算出!$C$6:$C$3005,0)),0))</f>
        <v>0</v>
      </c>
    </row>
    <row r="6854" customFormat="false" ht="15" hidden="false" customHeight="false" outlineLevel="0" collapsed="false">
      <c r="A6854" s="24"/>
      <c r="D6854" s="24"/>
      <c r="F6854" s="24"/>
      <c r="K6854" s="9" t="n">
        <f aca="false">IF($A6854="",0,IF(OR(N($D6854)=0,$D6854&amp;""=TOP!$C$5&amp;""),1,0))</f>
        <v>0</v>
      </c>
      <c r="L6854" s="27" t="n">
        <f aca="false">IF($K6854=0,0,IFERROR(INDEX(購買率算出!$P$6:$P$3005,MATCH($A6854&amp;"",購買率算出!$C$6:$C$3005,0)),0))</f>
        <v>0</v>
      </c>
    </row>
    <row r="6855" customFormat="false" ht="15" hidden="false" customHeight="false" outlineLevel="0" collapsed="false">
      <c r="A6855" s="24"/>
      <c r="D6855" s="24"/>
      <c r="F6855" s="24"/>
      <c r="K6855" s="9" t="n">
        <f aca="false">IF($A6855="",0,IF(OR(N($D6855)=0,$D6855&amp;""=TOP!$C$5&amp;""),1,0))</f>
        <v>0</v>
      </c>
      <c r="L6855" s="27" t="n">
        <f aca="false">IF($K6855=0,0,IFERROR(INDEX(購買率算出!$P$6:$P$3005,MATCH($A6855&amp;"",購買率算出!$C$6:$C$3005,0)),0))</f>
        <v>0</v>
      </c>
    </row>
    <row r="6856" customFormat="false" ht="15" hidden="false" customHeight="false" outlineLevel="0" collapsed="false">
      <c r="A6856" s="24"/>
      <c r="D6856" s="24"/>
      <c r="F6856" s="24"/>
      <c r="K6856" s="9" t="n">
        <f aca="false">IF($A6856="",0,IF(OR(N($D6856)=0,$D6856&amp;""=TOP!$C$5&amp;""),1,0))</f>
        <v>0</v>
      </c>
      <c r="L6856" s="27" t="n">
        <f aca="false">IF($K6856=0,0,IFERROR(INDEX(購買率算出!$P$6:$P$3005,MATCH($A6856&amp;"",購買率算出!$C$6:$C$3005,0)),0))</f>
        <v>0</v>
      </c>
    </row>
    <row r="6857" customFormat="false" ht="15" hidden="false" customHeight="false" outlineLevel="0" collapsed="false">
      <c r="A6857" s="24"/>
      <c r="D6857" s="24"/>
      <c r="F6857" s="24"/>
      <c r="K6857" s="9" t="n">
        <f aca="false">IF($A6857="",0,IF(OR(N($D6857)=0,$D6857&amp;""=TOP!$C$5&amp;""),1,0))</f>
        <v>0</v>
      </c>
      <c r="L6857" s="27" t="n">
        <f aca="false">IF($K6857=0,0,IFERROR(INDEX(購買率算出!$P$6:$P$3005,MATCH($A6857&amp;"",購買率算出!$C$6:$C$3005,0)),0))</f>
        <v>0</v>
      </c>
    </row>
    <row r="6858" customFormat="false" ht="15" hidden="false" customHeight="false" outlineLevel="0" collapsed="false">
      <c r="A6858" s="24"/>
      <c r="D6858" s="24"/>
      <c r="F6858" s="24"/>
      <c r="K6858" s="9" t="n">
        <f aca="false">IF($A6858="",0,IF(OR(N($D6858)=0,$D6858&amp;""=TOP!$C$5&amp;""),1,0))</f>
        <v>0</v>
      </c>
      <c r="L6858" s="27" t="n">
        <f aca="false">IF($K6858=0,0,IFERROR(INDEX(購買率算出!$P$6:$P$3005,MATCH($A6858&amp;"",購買率算出!$C$6:$C$3005,0)),0))</f>
        <v>0</v>
      </c>
    </row>
    <row r="6859" customFormat="false" ht="15" hidden="false" customHeight="false" outlineLevel="0" collapsed="false">
      <c r="A6859" s="24"/>
      <c r="D6859" s="24"/>
      <c r="F6859" s="24"/>
      <c r="K6859" s="9" t="n">
        <f aca="false">IF($A6859="",0,IF(OR(N($D6859)=0,$D6859&amp;""=TOP!$C$5&amp;""),1,0))</f>
        <v>0</v>
      </c>
      <c r="L6859" s="27" t="n">
        <f aca="false">IF($K6859=0,0,IFERROR(INDEX(購買率算出!$P$6:$P$3005,MATCH($A6859&amp;"",購買率算出!$C$6:$C$3005,0)),0))</f>
        <v>0</v>
      </c>
    </row>
    <row r="6860" customFormat="false" ht="15" hidden="false" customHeight="false" outlineLevel="0" collapsed="false">
      <c r="A6860" s="24"/>
      <c r="D6860" s="24"/>
      <c r="F6860" s="24"/>
      <c r="K6860" s="9" t="n">
        <f aca="false">IF($A6860="",0,IF(OR(N($D6860)=0,$D6860&amp;""=TOP!$C$5&amp;""),1,0))</f>
        <v>0</v>
      </c>
      <c r="L6860" s="27" t="n">
        <f aca="false">IF($K6860=0,0,IFERROR(INDEX(購買率算出!$P$6:$P$3005,MATCH($A6860&amp;"",購買率算出!$C$6:$C$3005,0)),0))</f>
        <v>0</v>
      </c>
    </row>
    <row r="6861" customFormat="false" ht="15" hidden="false" customHeight="false" outlineLevel="0" collapsed="false">
      <c r="A6861" s="24"/>
      <c r="D6861" s="24"/>
      <c r="F6861" s="24"/>
      <c r="K6861" s="9" t="n">
        <f aca="false">IF($A6861="",0,IF(OR(N($D6861)=0,$D6861&amp;""=TOP!$C$5&amp;""),1,0))</f>
        <v>0</v>
      </c>
      <c r="L6861" s="27" t="n">
        <f aca="false">IF($K6861=0,0,IFERROR(INDEX(購買率算出!$P$6:$P$3005,MATCH($A6861&amp;"",購買率算出!$C$6:$C$3005,0)),0))</f>
        <v>0</v>
      </c>
    </row>
    <row r="6862" customFormat="false" ht="15" hidden="false" customHeight="false" outlineLevel="0" collapsed="false">
      <c r="A6862" s="24"/>
      <c r="D6862" s="24"/>
      <c r="F6862" s="24"/>
      <c r="K6862" s="9" t="n">
        <f aca="false">IF($A6862="",0,IF(OR(N($D6862)=0,$D6862&amp;""=TOP!$C$5&amp;""),1,0))</f>
        <v>0</v>
      </c>
      <c r="L6862" s="27" t="n">
        <f aca="false">IF($K6862=0,0,IFERROR(INDEX(購買率算出!$P$6:$P$3005,MATCH($A6862&amp;"",購買率算出!$C$6:$C$3005,0)),0))</f>
        <v>0</v>
      </c>
    </row>
    <row r="6863" customFormat="false" ht="15" hidden="false" customHeight="false" outlineLevel="0" collapsed="false">
      <c r="A6863" s="24"/>
      <c r="D6863" s="24"/>
      <c r="F6863" s="24"/>
      <c r="K6863" s="9" t="n">
        <f aca="false">IF($A6863="",0,IF(OR(N($D6863)=0,$D6863&amp;""=TOP!$C$5&amp;""),1,0))</f>
        <v>0</v>
      </c>
      <c r="L6863" s="27" t="n">
        <f aca="false">IF($K6863=0,0,IFERROR(INDEX(購買率算出!$P$6:$P$3005,MATCH($A6863&amp;"",購買率算出!$C$6:$C$3005,0)),0))</f>
        <v>0</v>
      </c>
    </row>
    <row r="6864" customFormat="false" ht="15" hidden="false" customHeight="false" outlineLevel="0" collapsed="false">
      <c r="A6864" s="24"/>
      <c r="D6864" s="24"/>
      <c r="F6864" s="24"/>
      <c r="K6864" s="9" t="n">
        <f aca="false">IF($A6864="",0,IF(OR(N($D6864)=0,$D6864&amp;""=TOP!$C$5&amp;""),1,0))</f>
        <v>0</v>
      </c>
      <c r="L6864" s="27" t="n">
        <f aca="false">IF($K6864=0,0,IFERROR(INDEX(購買率算出!$P$6:$P$3005,MATCH($A6864&amp;"",購買率算出!$C$6:$C$3005,0)),0))</f>
        <v>0</v>
      </c>
    </row>
    <row r="6865" customFormat="false" ht="15" hidden="false" customHeight="false" outlineLevel="0" collapsed="false">
      <c r="A6865" s="24"/>
      <c r="D6865" s="24"/>
      <c r="F6865" s="24"/>
      <c r="K6865" s="9" t="n">
        <f aca="false">IF($A6865="",0,IF(OR(N($D6865)=0,$D6865&amp;""=TOP!$C$5&amp;""),1,0))</f>
        <v>0</v>
      </c>
      <c r="L6865" s="27" t="n">
        <f aca="false">IF($K6865=0,0,IFERROR(INDEX(購買率算出!$P$6:$P$3005,MATCH($A6865&amp;"",購買率算出!$C$6:$C$3005,0)),0))</f>
        <v>0</v>
      </c>
    </row>
    <row r="6866" customFormat="false" ht="15" hidden="false" customHeight="false" outlineLevel="0" collapsed="false">
      <c r="A6866" s="24"/>
      <c r="D6866" s="24"/>
      <c r="F6866" s="24"/>
      <c r="K6866" s="9" t="n">
        <f aca="false">IF($A6866="",0,IF(OR(N($D6866)=0,$D6866&amp;""=TOP!$C$5&amp;""),1,0))</f>
        <v>0</v>
      </c>
      <c r="L6866" s="27" t="n">
        <f aca="false">IF($K6866=0,0,IFERROR(INDEX(購買率算出!$P$6:$P$3005,MATCH($A6866&amp;"",購買率算出!$C$6:$C$3005,0)),0))</f>
        <v>0</v>
      </c>
    </row>
    <row r="6867" customFormat="false" ht="15" hidden="false" customHeight="false" outlineLevel="0" collapsed="false">
      <c r="A6867" s="24"/>
      <c r="D6867" s="24"/>
      <c r="F6867" s="24"/>
      <c r="K6867" s="9" t="n">
        <f aca="false">IF($A6867="",0,IF(OR(N($D6867)=0,$D6867&amp;""=TOP!$C$5&amp;""),1,0))</f>
        <v>0</v>
      </c>
      <c r="L6867" s="27" t="n">
        <f aca="false">IF($K6867=0,0,IFERROR(INDEX(購買率算出!$P$6:$P$3005,MATCH($A6867&amp;"",購買率算出!$C$6:$C$3005,0)),0))</f>
        <v>0</v>
      </c>
    </row>
    <row r="6868" customFormat="false" ht="15" hidden="false" customHeight="false" outlineLevel="0" collapsed="false">
      <c r="A6868" s="24"/>
      <c r="D6868" s="24"/>
      <c r="F6868" s="24"/>
      <c r="K6868" s="9" t="n">
        <f aca="false">IF($A6868="",0,IF(OR(N($D6868)=0,$D6868&amp;""=TOP!$C$5&amp;""),1,0))</f>
        <v>0</v>
      </c>
      <c r="L6868" s="27" t="n">
        <f aca="false">IF($K6868=0,0,IFERROR(INDEX(購買率算出!$P$6:$P$3005,MATCH($A6868&amp;"",購買率算出!$C$6:$C$3005,0)),0))</f>
        <v>0</v>
      </c>
    </row>
    <row r="6869" customFormat="false" ht="15" hidden="false" customHeight="false" outlineLevel="0" collapsed="false">
      <c r="A6869" s="24"/>
      <c r="D6869" s="24"/>
      <c r="F6869" s="24"/>
      <c r="K6869" s="9" t="n">
        <f aca="false">IF($A6869="",0,IF(OR(N($D6869)=0,$D6869&amp;""=TOP!$C$5&amp;""),1,0))</f>
        <v>0</v>
      </c>
      <c r="L6869" s="27" t="n">
        <f aca="false">IF($K6869=0,0,IFERROR(INDEX(購買率算出!$P$6:$P$3005,MATCH($A6869&amp;"",購買率算出!$C$6:$C$3005,0)),0))</f>
        <v>0</v>
      </c>
    </row>
    <row r="6870" customFormat="false" ht="15" hidden="false" customHeight="false" outlineLevel="0" collapsed="false">
      <c r="A6870" s="24"/>
      <c r="D6870" s="24"/>
      <c r="F6870" s="24"/>
      <c r="K6870" s="9" t="n">
        <f aca="false">IF($A6870="",0,IF(OR(N($D6870)=0,$D6870&amp;""=TOP!$C$5&amp;""),1,0))</f>
        <v>0</v>
      </c>
      <c r="L6870" s="27" t="n">
        <f aca="false">IF($K6870=0,0,IFERROR(INDEX(購買率算出!$P$6:$P$3005,MATCH($A6870&amp;"",購買率算出!$C$6:$C$3005,0)),0))</f>
        <v>0</v>
      </c>
    </row>
    <row r="6871" customFormat="false" ht="15" hidden="false" customHeight="false" outlineLevel="0" collapsed="false">
      <c r="A6871" s="24"/>
      <c r="D6871" s="24"/>
      <c r="F6871" s="24"/>
      <c r="K6871" s="9" t="n">
        <f aca="false">IF($A6871="",0,IF(OR(N($D6871)=0,$D6871&amp;""=TOP!$C$5&amp;""),1,0))</f>
        <v>0</v>
      </c>
      <c r="L6871" s="27" t="n">
        <f aca="false">IF($K6871=0,0,IFERROR(INDEX(購買率算出!$P$6:$P$3005,MATCH($A6871&amp;"",購買率算出!$C$6:$C$3005,0)),0))</f>
        <v>0</v>
      </c>
    </row>
    <row r="6872" customFormat="false" ht="15" hidden="false" customHeight="false" outlineLevel="0" collapsed="false">
      <c r="A6872" s="24"/>
      <c r="D6872" s="24"/>
      <c r="F6872" s="24"/>
      <c r="K6872" s="9" t="n">
        <f aca="false">IF($A6872="",0,IF(OR(N($D6872)=0,$D6872&amp;""=TOP!$C$5&amp;""),1,0))</f>
        <v>0</v>
      </c>
      <c r="L6872" s="27" t="n">
        <f aca="false">IF($K6872=0,0,IFERROR(INDEX(購買率算出!$P$6:$P$3005,MATCH($A6872&amp;"",購買率算出!$C$6:$C$3005,0)),0))</f>
        <v>0</v>
      </c>
    </row>
    <row r="6873" customFormat="false" ht="15" hidden="false" customHeight="false" outlineLevel="0" collapsed="false">
      <c r="A6873" s="24"/>
      <c r="D6873" s="24"/>
      <c r="F6873" s="24"/>
      <c r="K6873" s="9" t="n">
        <f aca="false">IF($A6873="",0,IF(OR(N($D6873)=0,$D6873&amp;""=TOP!$C$5&amp;""),1,0))</f>
        <v>0</v>
      </c>
      <c r="L6873" s="27" t="n">
        <f aca="false">IF($K6873=0,0,IFERROR(INDEX(購買率算出!$P$6:$P$3005,MATCH($A6873&amp;"",購買率算出!$C$6:$C$3005,0)),0))</f>
        <v>0</v>
      </c>
    </row>
    <row r="6874" customFormat="false" ht="15" hidden="false" customHeight="false" outlineLevel="0" collapsed="false">
      <c r="A6874" s="24"/>
      <c r="D6874" s="24"/>
      <c r="F6874" s="24"/>
      <c r="K6874" s="9" t="n">
        <f aca="false">IF($A6874="",0,IF(OR(N($D6874)=0,$D6874&amp;""=TOP!$C$5&amp;""),1,0))</f>
        <v>0</v>
      </c>
      <c r="L6874" s="27" t="n">
        <f aca="false">IF($K6874=0,0,IFERROR(INDEX(購買率算出!$P$6:$P$3005,MATCH($A6874&amp;"",購買率算出!$C$6:$C$3005,0)),0))</f>
        <v>0</v>
      </c>
    </row>
    <row r="6875" customFormat="false" ht="15" hidden="false" customHeight="false" outlineLevel="0" collapsed="false">
      <c r="A6875" s="24"/>
      <c r="D6875" s="24"/>
      <c r="F6875" s="24"/>
      <c r="K6875" s="9" t="n">
        <f aca="false">IF($A6875="",0,IF(OR(N($D6875)=0,$D6875&amp;""=TOP!$C$5&amp;""),1,0))</f>
        <v>0</v>
      </c>
      <c r="L6875" s="27" t="n">
        <f aca="false">IF($K6875=0,0,IFERROR(INDEX(購買率算出!$P$6:$P$3005,MATCH($A6875&amp;"",購買率算出!$C$6:$C$3005,0)),0))</f>
        <v>0</v>
      </c>
    </row>
    <row r="6876" customFormat="false" ht="15" hidden="false" customHeight="false" outlineLevel="0" collapsed="false">
      <c r="A6876" s="24"/>
      <c r="D6876" s="24"/>
      <c r="F6876" s="24"/>
      <c r="K6876" s="9" t="n">
        <f aca="false">IF($A6876="",0,IF(OR(N($D6876)=0,$D6876&amp;""=TOP!$C$5&amp;""),1,0))</f>
        <v>0</v>
      </c>
      <c r="L6876" s="27" t="n">
        <f aca="false">IF($K6876=0,0,IFERROR(INDEX(購買率算出!$P$6:$P$3005,MATCH($A6876&amp;"",購買率算出!$C$6:$C$3005,0)),0))</f>
        <v>0</v>
      </c>
    </row>
    <row r="6877" customFormat="false" ht="15" hidden="false" customHeight="false" outlineLevel="0" collapsed="false">
      <c r="A6877" s="24"/>
      <c r="D6877" s="24"/>
      <c r="F6877" s="24"/>
      <c r="K6877" s="9" t="n">
        <f aca="false">IF($A6877="",0,IF(OR(N($D6877)=0,$D6877&amp;""=TOP!$C$5&amp;""),1,0))</f>
        <v>0</v>
      </c>
      <c r="L6877" s="27" t="n">
        <f aca="false">IF($K6877=0,0,IFERROR(INDEX(購買率算出!$P$6:$P$3005,MATCH($A6877&amp;"",購買率算出!$C$6:$C$3005,0)),0))</f>
        <v>0</v>
      </c>
    </row>
    <row r="6878" customFormat="false" ht="15" hidden="false" customHeight="false" outlineLevel="0" collapsed="false">
      <c r="A6878" s="24"/>
      <c r="D6878" s="24"/>
      <c r="F6878" s="24"/>
      <c r="K6878" s="9" t="n">
        <f aca="false">IF($A6878="",0,IF(OR(N($D6878)=0,$D6878&amp;""=TOP!$C$5&amp;""),1,0))</f>
        <v>0</v>
      </c>
      <c r="L6878" s="27" t="n">
        <f aca="false">IF($K6878=0,0,IFERROR(INDEX(購買率算出!$P$6:$P$3005,MATCH($A6878&amp;"",購買率算出!$C$6:$C$3005,0)),0))</f>
        <v>0</v>
      </c>
    </row>
    <row r="6879" customFormat="false" ht="15" hidden="false" customHeight="false" outlineLevel="0" collapsed="false">
      <c r="A6879" s="24"/>
      <c r="D6879" s="24"/>
      <c r="F6879" s="24"/>
      <c r="K6879" s="9" t="n">
        <f aca="false">IF($A6879="",0,IF(OR(N($D6879)=0,$D6879&amp;""=TOP!$C$5&amp;""),1,0))</f>
        <v>0</v>
      </c>
      <c r="L6879" s="27" t="n">
        <f aca="false">IF($K6879=0,0,IFERROR(INDEX(購買率算出!$P$6:$P$3005,MATCH($A6879&amp;"",購買率算出!$C$6:$C$3005,0)),0))</f>
        <v>0</v>
      </c>
    </row>
    <row r="6880" customFormat="false" ht="15" hidden="false" customHeight="false" outlineLevel="0" collapsed="false">
      <c r="A6880" s="24"/>
      <c r="D6880" s="24"/>
      <c r="F6880" s="24"/>
      <c r="K6880" s="9" t="n">
        <f aca="false">IF($A6880="",0,IF(OR(N($D6880)=0,$D6880&amp;""=TOP!$C$5&amp;""),1,0))</f>
        <v>0</v>
      </c>
      <c r="L6880" s="27" t="n">
        <f aca="false">IF($K6880=0,0,IFERROR(INDEX(購買率算出!$P$6:$P$3005,MATCH($A6880&amp;"",購買率算出!$C$6:$C$3005,0)),0))</f>
        <v>0</v>
      </c>
    </row>
    <row r="6881" customFormat="false" ht="15" hidden="false" customHeight="false" outlineLevel="0" collapsed="false">
      <c r="A6881" s="24"/>
      <c r="D6881" s="24"/>
      <c r="F6881" s="24"/>
      <c r="K6881" s="9" t="n">
        <f aca="false">IF($A6881="",0,IF(OR(N($D6881)=0,$D6881&amp;""=TOP!$C$5&amp;""),1,0))</f>
        <v>0</v>
      </c>
      <c r="L6881" s="27" t="n">
        <f aca="false">IF($K6881=0,0,IFERROR(INDEX(購買率算出!$P$6:$P$3005,MATCH($A6881&amp;"",購買率算出!$C$6:$C$3005,0)),0))</f>
        <v>0</v>
      </c>
    </row>
    <row r="6882" customFormat="false" ht="15" hidden="false" customHeight="false" outlineLevel="0" collapsed="false">
      <c r="A6882" s="24"/>
      <c r="D6882" s="24"/>
      <c r="F6882" s="24"/>
      <c r="K6882" s="9" t="n">
        <f aca="false">IF($A6882="",0,IF(OR(N($D6882)=0,$D6882&amp;""=TOP!$C$5&amp;""),1,0))</f>
        <v>0</v>
      </c>
      <c r="L6882" s="27" t="n">
        <f aca="false">IF($K6882=0,0,IFERROR(INDEX(購買率算出!$P$6:$P$3005,MATCH($A6882&amp;"",購買率算出!$C$6:$C$3005,0)),0))</f>
        <v>0</v>
      </c>
    </row>
    <row r="6883" customFormat="false" ht="15" hidden="false" customHeight="false" outlineLevel="0" collapsed="false">
      <c r="A6883" s="24"/>
      <c r="D6883" s="24"/>
      <c r="F6883" s="24"/>
      <c r="K6883" s="9" t="n">
        <f aca="false">IF($A6883="",0,IF(OR(N($D6883)=0,$D6883&amp;""=TOP!$C$5&amp;""),1,0))</f>
        <v>0</v>
      </c>
      <c r="L6883" s="27" t="n">
        <f aca="false">IF($K6883=0,0,IFERROR(INDEX(購買率算出!$P$6:$P$3005,MATCH($A6883&amp;"",購買率算出!$C$6:$C$3005,0)),0))</f>
        <v>0</v>
      </c>
    </row>
    <row r="6884" customFormat="false" ht="15" hidden="false" customHeight="false" outlineLevel="0" collapsed="false">
      <c r="A6884" s="24"/>
      <c r="D6884" s="24"/>
      <c r="F6884" s="24"/>
      <c r="K6884" s="9" t="n">
        <f aca="false">IF($A6884="",0,IF(OR(N($D6884)=0,$D6884&amp;""=TOP!$C$5&amp;""),1,0))</f>
        <v>0</v>
      </c>
      <c r="L6884" s="27" t="n">
        <f aca="false">IF($K6884=0,0,IFERROR(INDEX(購買率算出!$P$6:$P$3005,MATCH($A6884&amp;"",購買率算出!$C$6:$C$3005,0)),0))</f>
        <v>0</v>
      </c>
    </row>
    <row r="6885" customFormat="false" ht="15" hidden="false" customHeight="false" outlineLevel="0" collapsed="false">
      <c r="A6885" s="24"/>
      <c r="D6885" s="24"/>
      <c r="F6885" s="24"/>
      <c r="K6885" s="9" t="n">
        <f aca="false">IF($A6885="",0,IF(OR(N($D6885)=0,$D6885&amp;""=TOP!$C$5&amp;""),1,0))</f>
        <v>0</v>
      </c>
      <c r="L6885" s="27" t="n">
        <f aca="false">IF($K6885=0,0,IFERROR(INDEX(購買率算出!$P$6:$P$3005,MATCH($A6885&amp;"",購買率算出!$C$6:$C$3005,0)),0))</f>
        <v>0</v>
      </c>
    </row>
    <row r="6886" customFormat="false" ht="15" hidden="false" customHeight="false" outlineLevel="0" collapsed="false">
      <c r="A6886" s="24"/>
      <c r="D6886" s="24"/>
      <c r="F6886" s="24"/>
      <c r="K6886" s="9" t="n">
        <f aca="false">IF($A6886="",0,IF(OR(N($D6886)=0,$D6886&amp;""=TOP!$C$5&amp;""),1,0))</f>
        <v>0</v>
      </c>
      <c r="L6886" s="27" t="n">
        <f aca="false">IF($K6886=0,0,IFERROR(INDEX(購買率算出!$P$6:$P$3005,MATCH($A6886&amp;"",購買率算出!$C$6:$C$3005,0)),0))</f>
        <v>0</v>
      </c>
    </row>
    <row r="6887" customFormat="false" ht="15" hidden="false" customHeight="false" outlineLevel="0" collapsed="false">
      <c r="A6887" s="24"/>
      <c r="D6887" s="24"/>
      <c r="F6887" s="24"/>
      <c r="K6887" s="9" t="n">
        <f aca="false">IF($A6887="",0,IF(OR(N($D6887)=0,$D6887&amp;""=TOP!$C$5&amp;""),1,0))</f>
        <v>0</v>
      </c>
      <c r="L6887" s="27" t="n">
        <f aca="false">IF($K6887=0,0,IFERROR(INDEX(購買率算出!$P$6:$P$3005,MATCH($A6887&amp;"",購買率算出!$C$6:$C$3005,0)),0))</f>
        <v>0</v>
      </c>
    </row>
    <row r="6888" customFormat="false" ht="15" hidden="false" customHeight="false" outlineLevel="0" collapsed="false">
      <c r="A6888" s="24"/>
      <c r="D6888" s="24"/>
      <c r="F6888" s="24"/>
      <c r="K6888" s="9" t="n">
        <f aca="false">IF($A6888="",0,IF(OR(N($D6888)=0,$D6888&amp;""=TOP!$C$5&amp;""),1,0))</f>
        <v>0</v>
      </c>
      <c r="L6888" s="27" t="n">
        <f aca="false">IF($K6888=0,0,IFERROR(INDEX(購買率算出!$P$6:$P$3005,MATCH($A6888&amp;"",購買率算出!$C$6:$C$3005,0)),0))</f>
        <v>0</v>
      </c>
    </row>
    <row r="6889" customFormat="false" ht="15" hidden="false" customHeight="false" outlineLevel="0" collapsed="false">
      <c r="A6889" s="24"/>
      <c r="D6889" s="24"/>
      <c r="F6889" s="24"/>
      <c r="K6889" s="9" t="n">
        <f aca="false">IF($A6889="",0,IF(OR(N($D6889)=0,$D6889&amp;""=TOP!$C$5&amp;""),1,0))</f>
        <v>0</v>
      </c>
      <c r="L6889" s="27" t="n">
        <f aca="false">IF($K6889=0,0,IFERROR(INDEX(購買率算出!$P$6:$P$3005,MATCH($A6889&amp;"",購買率算出!$C$6:$C$3005,0)),0))</f>
        <v>0</v>
      </c>
    </row>
    <row r="6890" customFormat="false" ht="15" hidden="false" customHeight="false" outlineLevel="0" collapsed="false">
      <c r="A6890" s="24"/>
      <c r="D6890" s="24"/>
      <c r="F6890" s="24"/>
      <c r="K6890" s="9" t="n">
        <f aca="false">IF($A6890="",0,IF(OR(N($D6890)=0,$D6890&amp;""=TOP!$C$5&amp;""),1,0))</f>
        <v>0</v>
      </c>
      <c r="L6890" s="27" t="n">
        <f aca="false">IF($K6890=0,0,IFERROR(INDEX(購買率算出!$P$6:$P$3005,MATCH($A6890&amp;"",購買率算出!$C$6:$C$3005,0)),0))</f>
        <v>0</v>
      </c>
    </row>
    <row r="6891" customFormat="false" ht="15" hidden="false" customHeight="false" outlineLevel="0" collapsed="false">
      <c r="A6891" s="24"/>
      <c r="D6891" s="24"/>
      <c r="F6891" s="24"/>
      <c r="K6891" s="9" t="n">
        <f aca="false">IF($A6891="",0,IF(OR(N($D6891)=0,$D6891&amp;""=TOP!$C$5&amp;""),1,0))</f>
        <v>0</v>
      </c>
      <c r="L6891" s="27" t="n">
        <f aca="false">IF($K6891=0,0,IFERROR(INDEX(購買率算出!$P$6:$P$3005,MATCH($A6891&amp;"",購買率算出!$C$6:$C$3005,0)),0))</f>
        <v>0</v>
      </c>
    </row>
    <row r="6892" customFormat="false" ht="15" hidden="false" customHeight="false" outlineLevel="0" collapsed="false">
      <c r="A6892" s="24"/>
      <c r="D6892" s="24"/>
      <c r="F6892" s="24"/>
      <c r="K6892" s="9" t="n">
        <f aca="false">IF($A6892="",0,IF(OR(N($D6892)=0,$D6892&amp;""=TOP!$C$5&amp;""),1,0))</f>
        <v>0</v>
      </c>
      <c r="L6892" s="27" t="n">
        <f aca="false">IF($K6892=0,0,IFERROR(INDEX(購買率算出!$P$6:$P$3005,MATCH($A6892&amp;"",購買率算出!$C$6:$C$3005,0)),0))</f>
        <v>0</v>
      </c>
    </row>
    <row r="6893" customFormat="false" ht="15" hidden="false" customHeight="false" outlineLevel="0" collapsed="false">
      <c r="A6893" s="24"/>
      <c r="D6893" s="24"/>
      <c r="F6893" s="24"/>
      <c r="K6893" s="9" t="n">
        <f aca="false">IF($A6893="",0,IF(OR(N($D6893)=0,$D6893&amp;""=TOP!$C$5&amp;""),1,0))</f>
        <v>0</v>
      </c>
      <c r="L6893" s="27" t="n">
        <f aca="false">IF($K6893=0,0,IFERROR(INDEX(購買率算出!$P$6:$P$3005,MATCH($A6893&amp;"",購買率算出!$C$6:$C$3005,0)),0))</f>
        <v>0</v>
      </c>
    </row>
    <row r="6894" customFormat="false" ht="15" hidden="false" customHeight="false" outlineLevel="0" collapsed="false">
      <c r="A6894" s="24"/>
      <c r="D6894" s="24"/>
      <c r="F6894" s="24"/>
      <c r="K6894" s="9" t="n">
        <f aca="false">IF($A6894="",0,IF(OR(N($D6894)=0,$D6894&amp;""=TOP!$C$5&amp;""),1,0))</f>
        <v>0</v>
      </c>
      <c r="L6894" s="27" t="n">
        <f aca="false">IF($K6894=0,0,IFERROR(INDEX(購買率算出!$P$6:$P$3005,MATCH($A6894&amp;"",購買率算出!$C$6:$C$3005,0)),0))</f>
        <v>0</v>
      </c>
    </row>
    <row r="6895" customFormat="false" ht="15" hidden="false" customHeight="false" outlineLevel="0" collapsed="false">
      <c r="A6895" s="24"/>
      <c r="D6895" s="24"/>
      <c r="F6895" s="24"/>
      <c r="K6895" s="9" t="n">
        <f aca="false">IF($A6895="",0,IF(OR(N($D6895)=0,$D6895&amp;""=TOP!$C$5&amp;""),1,0))</f>
        <v>0</v>
      </c>
      <c r="L6895" s="27" t="n">
        <f aca="false">IF($K6895=0,0,IFERROR(INDEX(購買率算出!$P$6:$P$3005,MATCH($A6895&amp;"",購買率算出!$C$6:$C$3005,0)),0))</f>
        <v>0</v>
      </c>
    </row>
    <row r="6896" customFormat="false" ht="15" hidden="false" customHeight="false" outlineLevel="0" collapsed="false">
      <c r="A6896" s="24"/>
      <c r="D6896" s="24"/>
      <c r="F6896" s="24"/>
      <c r="K6896" s="9" t="n">
        <f aca="false">IF($A6896="",0,IF(OR(N($D6896)=0,$D6896&amp;""=TOP!$C$5&amp;""),1,0))</f>
        <v>0</v>
      </c>
      <c r="L6896" s="27" t="n">
        <f aca="false">IF($K6896=0,0,IFERROR(INDEX(購買率算出!$P$6:$P$3005,MATCH($A6896&amp;"",購買率算出!$C$6:$C$3005,0)),0))</f>
        <v>0</v>
      </c>
    </row>
    <row r="6897" customFormat="false" ht="15" hidden="false" customHeight="false" outlineLevel="0" collapsed="false">
      <c r="A6897" s="24"/>
      <c r="D6897" s="24"/>
      <c r="F6897" s="24"/>
      <c r="K6897" s="9" t="n">
        <f aca="false">IF($A6897="",0,IF(OR(N($D6897)=0,$D6897&amp;""=TOP!$C$5&amp;""),1,0))</f>
        <v>0</v>
      </c>
      <c r="L6897" s="27" t="n">
        <f aca="false">IF($K6897=0,0,IFERROR(INDEX(購買率算出!$P$6:$P$3005,MATCH($A6897&amp;"",購買率算出!$C$6:$C$3005,0)),0))</f>
        <v>0</v>
      </c>
    </row>
    <row r="6898" customFormat="false" ht="15" hidden="false" customHeight="false" outlineLevel="0" collapsed="false">
      <c r="A6898" s="24"/>
      <c r="D6898" s="24"/>
      <c r="F6898" s="24"/>
      <c r="K6898" s="9" t="n">
        <f aca="false">IF($A6898="",0,IF(OR(N($D6898)=0,$D6898&amp;""=TOP!$C$5&amp;""),1,0))</f>
        <v>0</v>
      </c>
      <c r="L6898" s="27" t="n">
        <f aca="false">IF($K6898=0,0,IFERROR(INDEX(購買率算出!$P$6:$P$3005,MATCH($A6898&amp;"",購買率算出!$C$6:$C$3005,0)),0))</f>
        <v>0</v>
      </c>
    </row>
    <row r="6899" customFormat="false" ht="15" hidden="false" customHeight="false" outlineLevel="0" collapsed="false">
      <c r="A6899" s="24"/>
      <c r="D6899" s="24"/>
      <c r="F6899" s="24"/>
      <c r="K6899" s="9" t="n">
        <f aca="false">IF($A6899="",0,IF(OR(N($D6899)=0,$D6899&amp;""=TOP!$C$5&amp;""),1,0))</f>
        <v>0</v>
      </c>
      <c r="L6899" s="27" t="n">
        <f aca="false">IF($K6899=0,0,IFERROR(INDEX(購買率算出!$P$6:$P$3005,MATCH($A6899&amp;"",購買率算出!$C$6:$C$3005,0)),0))</f>
        <v>0</v>
      </c>
    </row>
    <row r="6900" customFormat="false" ht="15" hidden="false" customHeight="false" outlineLevel="0" collapsed="false">
      <c r="A6900" s="24"/>
      <c r="D6900" s="24"/>
      <c r="F6900" s="24"/>
      <c r="K6900" s="9" t="n">
        <f aca="false">IF($A6900="",0,IF(OR(N($D6900)=0,$D6900&amp;""=TOP!$C$5&amp;""),1,0))</f>
        <v>0</v>
      </c>
      <c r="L6900" s="27" t="n">
        <f aca="false">IF($K6900=0,0,IFERROR(INDEX(購買率算出!$P$6:$P$3005,MATCH($A6900&amp;"",購買率算出!$C$6:$C$3005,0)),0))</f>
        <v>0</v>
      </c>
    </row>
    <row r="6901" customFormat="false" ht="15" hidden="false" customHeight="false" outlineLevel="0" collapsed="false">
      <c r="A6901" s="24"/>
      <c r="D6901" s="24"/>
      <c r="F6901" s="24"/>
      <c r="K6901" s="9" t="n">
        <f aca="false">IF($A6901="",0,IF(OR(N($D6901)=0,$D6901&amp;""=TOP!$C$5&amp;""),1,0))</f>
        <v>0</v>
      </c>
      <c r="L6901" s="27" t="n">
        <f aca="false">IF($K6901=0,0,IFERROR(INDEX(購買率算出!$P$6:$P$3005,MATCH($A6901&amp;"",購買率算出!$C$6:$C$3005,0)),0))</f>
        <v>0</v>
      </c>
    </row>
    <row r="6902" customFormat="false" ht="15" hidden="false" customHeight="false" outlineLevel="0" collapsed="false">
      <c r="A6902" s="24"/>
      <c r="D6902" s="24"/>
      <c r="F6902" s="24"/>
      <c r="K6902" s="9" t="n">
        <f aca="false">IF($A6902="",0,IF(OR(N($D6902)=0,$D6902&amp;""=TOP!$C$5&amp;""),1,0))</f>
        <v>0</v>
      </c>
      <c r="L6902" s="27" t="n">
        <f aca="false">IF($K6902=0,0,IFERROR(INDEX(購買率算出!$P$6:$P$3005,MATCH($A6902&amp;"",購買率算出!$C$6:$C$3005,0)),0))</f>
        <v>0</v>
      </c>
    </row>
    <row r="6903" customFormat="false" ht="15" hidden="false" customHeight="false" outlineLevel="0" collapsed="false">
      <c r="A6903" s="24"/>
      <c r="D6903" s="24"/>
      <c r="F6903" s="24"/>
      <c r="K6903" s="9" t="n">
        <f aca="false">IF($A6903="",0,IF(OR(N($D6903)=0,$D6903&amp;""=TOP!$C$5&amp;""),1,0))</f>
        <v>0</v>
      </c>
      <c r="L6903" s="27" t="n">
        <f aca="false">IF($K6903=0,0,IFERROR(INDEX(購買率算出!$P$6:$P$3005,MATCH($A6903&amp;"",購買率算出!$C$6:$C$3005,0)),0))</f>
        <v>0</v>
      </c>
    </row>
    <row r="6904" customFormat="false" ht="15" hidden="false" customHeight="false" outlineLevel="0" collapsed="false">
      <c r="A6904" s="24"/>
      <c r="D6904" s="24"/>
      <c r="F6904" s="24"/>
      <c r="K6904" s="9" t="n">
        <f aca="false">IF($A6904="",0,IF(OR(N($D6904)=0,$D6904&amp;""=TOP!$C$5&amp;""),1,0))</f>
        <v>0</v>
      </c>
      <c r="L6904" s="27" t="n">
        <f aca="false">IF($K6904=0,0,IFERROR(INDEX(購買率算出!$P$6:$P$3005,MATCH($A6904&amp;"",購買率算出!$C$6:$C$3005,0)),0))</f>
        <v>0</v>
      </c>
    </row>
    <row r="6905" customFormat="false" ht="15" hidden="false" customHeight="false" outlineLevel="0" collapsed="false">
      <c r="A6905" s="24"/>
      <c r="D6905" s="24"/>
      <c r="F6905" s="24"/>
      <c r="K6905" s="9" t="n">
        <f aca="false">IF($A6905="",0,IF(OR(N($D6905)=0,$D6905&amp;""=TOP!$C$5&amp;""),1,0))</f>
        <v>0</v>
      </c>
      <c r="L6905" s="27" t="n">
        <f aca="false">IF($K6905=0,0,IFERROR(INDEX(購買率算出!$P$6:$P$3005,MATCH($A6905&amp;"",購買率算出!$C$6:$C$3005,0)),0))</f>
        <v>0</v>
      </c>
    </row>
    <row r="6906" customFormat="false" ht="15" hidden="false" customHeight="false" outlineLevel="0" collapsed="false">
      <c r="A6906" s="24"/>
      <c r="D6906" s="24"/>
      <c r="F6906" s="24"/>
      <c r="K6906" s="9" t="n">
        <f aca="false">IF($A6906="",0,IF(OR(N($D6906)=0,$D6906&amp;""=TOP!$C$5&amp;""),1,0))</f>
        <v>0</v>
      </c>
      <c r="L6906" s="27" t="n">
        <f aca="false">IF($K6906=0,0,IFERROR(INDEX(購買率算出!$P$6:$P$3005,MATCH($A6906&amp;"",購買率算出!$C$6:$C$3005,0)),0))</f>
        <v>0</v>
      </c>
    </row>
    <row r="6907" customFormat="false" ht="15" hidden="false" customHeight="false" outlineLevel="0" collapsed="false">
      <c r="A6907" s="24"/>
      <c r="D6907" s="24"/>
      <c r="F6907" s="24"/>
      <c r="K6907" s="9" t="n">
        <f aca="false">IF($A6907="",0,IF(OR(N($D6907)=0,$D6907&amp;""=TOP!$C$5&amp;""),1,0))</f>
        <v>0</v>
      </c>
      <c r="L6907" s="27" t="n">
        <f aca="false">IF($K6907=0,0,IFERROR(INDEX(購買率算出!$P$6:$P$3005,MATCH($A6907&amp;"",購買率算出!$C$6:$C$3005,0)),0))</f>
        <v>0</v>
      </c>
    </row>
    <row r="6908" customFormat="false" ht="15" hidden="false" customHeight="false" outlineLevel="0" collapsed="false">
      <c r="A6908" s="24"/>
      <c r="D6908" s="24"/>
      <c r="F6908" s="24"/>
      <c r="K6908" s="9" t="n">
        <f aca="false">IF($A6908="",0,IF(OR(N($D6908)=0,$D6908&amp;""=TOP!$C$5&amp;""),1,0))</f>
        <v>0</v>
      </c>
      <c r="L6908" s="27" t="n">
        <f aca="false">IF($K6908=0,0,IFERROR(INDEX(購買率算出!$P$6:$P$3005,MATCH($A6908&amp;"",購買率算出!$C$6:$C$3005,0)),0))</f>
        <v>0</v>
      </c>
    </row>
    <row r="6909" customFormat="false" ht="15" hidden="false" customHeight="false" outlineLevel="0" collapsed="false">
      <c r="A6909" s="24"/>
      <c r="D6909" s="24"/>
      <c r="F6909" s="24"/>
      <c r="K6909" s="9" t="n">
        <f aca="false">IF($A6909="",0,IF(OR(N($D6909)=0,$D6909&amp;""=TOP!$C$5&amp;""),1,0))</f>
        <v>0</v>
      </c>
      <c r="L6909" s="27" t="n">
        <f aca="false">IF($K6909=0,0,IFERROR(INDEX(購買率算出!$P$6:$P$3005,MATCH($A6909&amp;"",購買率算出!$C$6:$C$3005,0)),0))</f>
        <v>0</v>
      </c>
    </row>
    <row r="6910" customFormat="false" ht="15" hidden="false" customHeight="false" outlineLevel="0" collapsed="false">
      <c r="A6910" s="24"/>
      <c r="D6910" s="24"/>
      <c r="F6910" s="24"/>
      <c r="K6910" s="9" t="n">
        <f aca="false">IF($A6910="",0,IF(OR(N($D6910)=0,$D6910&amp;""=TOP!$C$5&amp;""),1,0))</f>
        <v>0</v>
      </c>
      <c r="L6910" s="27" t="n">
        <f aca="false">IF($K6910=0,0,IFERROR(INDEX(購買率算出!$P$6:$P$3005,MATCH($A6910&amp;"",購買率算出!$C$6:$C$3005,0)),0))</f>
        <v>0</v>
      </c>
    </row>
    <row r="6911" customFormat="false" ht="15" hidden="false" customHeight="false" outlineLevel="0" collapsed="false">
      <c r="A6911" s="24"/>
      <c r="D6911" s="24"/>
      <c r="F6911" s="24"/>
      <c r="K6911" s="9" t="n">
        <f aca="false">IF($A6911="",0,IF(OR(N($D6911)=0,$D6911&amp;""=TOP!$C$5&amp;""),1,0))</f>
        <v>0</v>
      </c>
      <c r="L6911" s="27" t="n">
        <f aca="false">IF($K6911=0,0,IFERROR(INDEX(購買率算出!$P$6:$P$3005,MATCH($A6911&amp;"",購買率算出!$C$6:$C$3005,0)),0))</f>
        <v>0</v>
      </c>
    </row>
    <row r="6912" customFormat="false" ht="15" hidden="false" customHeight="false" outlineLevel="0" collapsed="false">
      <c r="A6912" s="24"/>
      <c r="D6912" s="24"/>
      <c r="F6912" s="24"/>
      <c r="K6912" s="9" t="n">
        <f aca="false">IF($A6912="",0,IF(OR(N($D6912)=0,$D6912&amp;""=TOP!$C$5&amp;""),1,0))</f>
        <v>0</v>
      </c>
      <c r="L6912" s="27" t="n">
        <f aca="false">IF($K6912=0,0,IFERROR(INDEX(購買率算出!$P$6:$P$3005,MATCH($A6912&amp;"",購買率算出!$C$6:$C$3005,0)),0))</f>
        <v>0</v>
      </c>
    </row>
    <row r="6913" customFormat="false" ht="15" hidden="false" customHeight="false" outlineLevel="0" collapsed="false">
      <c r="A6913" s="24"/>
      <c r="D6913" s="24"/>
      <c r="F6913" s="24"/>
      <c r="K6913" s="9" t="n">
        <f aca="false">IF($A6913="",0,IF(OR(N($D6913)=0,$D6913&amp;""=TOP!$C$5&amp;""),1,0))</f>
        <v>0</v>
      </c>
      <c r="L6913" s="27" t="n">
        <f aca="false">IF($K6913=0,0,IFERROR(INDEX(購買率算出!$P$6:$P$3005,MATCH($A6913&amp;"",購買率算出!$C$6:$C$3005,0)),0))</f>
        <v>0</v>
      </c>
    </row>
    <row r="6914" customFormat="false" ht="15" hidden="false" customHeight="false" outlineLevel="0" collapsed="false">
      <c r="A6914" s="24"/>
      <c r="D6914" s="24"/>
      <c r="F6914" s="24"/>
      <c r="K6914" s="9" t="n">
        <f aca="false">IF($A6914="",0,IF(OR(N($D6914)=0,$D6914&amp;""=TOP!$C$5&amp;""),1,0))</f>
        <v>0</v>
      </c>
      <c r="L6914" s="27" t="n">
        <f aca="false">IF($K6914=0,0,IFERROR(INDEX(購買率算出!$P$6:$P$3005,MATCH($A6914&amp;"",購買率算出!$C$6:$C$3005,0)),0))</f>
        <v>0</v>
      </c>
    </row>
    <row r="6915" customFormat="false" ht="15" hidden="false" customHeight="false" outlineLevel="0" collapsed="false">
      <c r="A6915" s="24"/>
      <c r="D6915" s="24"/>
      <c r="F6915" s="24"/>
      <c r="K6915" s="9" t="n">
        <f aca="false">IF($A6915="",0,IF(OR(N($D6915)=0,$D6915&amp;""=TOP!$C$5&amp;""),1,0))</f>
        <v>0</v>
      </c>
      <c r="L6915" s="27" t="n">
        <f aca="false">IF($K6915=0,0,IFERROR(INDEX(購買率算出!$P$6:$P$3005,MATCH($A6915&amp;"",購買率算出!$C$6:$C$3005,0)),0))</f>
        <v>0</v>
      </c>
    </row>
    <row r="6916" customFormat="false" ht="15" hidden="false" customHeight="false" outlineLevel="0" collapsed="false">
      <c r="A6916" s="24"/>
      <c r="D6916" s="24"/>
      <c r="F6916" s="24"/>
      <c r="K6916" s="9" t="n">
        <f aca="false">IF($A6916="",0,IF(OR(N($D6916)=0,$D6916&amp;""=TOP!$C$5&amp;""),1,0))</f>
        <v>0</v>
      </c>
      <c r="L6916" s="27" t="n">
        <f aca="false">IF($K6916=0,0,IFERROR(INDEX(購買率算出!$P$6:$P$3005,MATCH($A6916&amp;"",購買率算出!$C$6:$C$3005,0)),0))</f>
        <v>0</v>
      </c>
    </row>
    <row r="6917" customFormat="false" ht="15" hidden="false" customHeight="false" outlineLevel="0" collapsed="false">
      <c r="A6917" s="24"/>
      <c r="D6917" s="24"/>
      <c r="F6917" s="24"/>
      <c r="K6917" s="9" t="n">
        <f aca="false">IF($A6917="",0,IF(OR(N($D6917)=0,$D6917&amp;""=TOP!$C$5&amp;""),1,0))</f>
        <v>0</v>
      </c>
      <c r="L6917" s="27" t="n">
        <f aca="false">IF($K6917=0,0,IFERROR(INDEX(購買率算出!$P$6:$P$3005,MATCH($A6917&amp;"",購買率算出!$C$6:$C$3005,0)),0))</f>
        <v>0</v>
      </c>
    </row>
    <row r="6918" customFormat="false" ht="15" hidden="false" customHeight="false" outlineLevel="0" collapsed="false">
      <c r="A6918" s="24"/>
      <c r="D6918" s="24"/>
      <c r="F6918" s="24"/>
      <c r="K6918" s="9" t="n">
        <f aca="false">IF($A6918="",0,IF(OR(N($D6918)=0,$D6918&amp;""=TOP!$C$5&amp;""),1,0))</f>
        <v>0</v>
      </c>
      <c r="L6918" s="27" t="n">
        <f aca="false">IF($K6918=0,0,IFERROR(INDEX(購買率算出!$P$6:$P$3005,MATCH($A6918&amp;"",購買率算出!$C$6:$C$3005,0)),0))</f>
        <v>0</v>
      </c>
    </row>
    <row r="6919" customFormat="false" ht="15" hidden="false" customHeight="false" outlineLevel="0" collapsed="false">
      <c r="A6919" s="24"/>
      <c r="D6919" s="24"/>
      <c r="F6919" s="24"/>
      <c r="K6919" s="9" t="n">
        <f aca="false">IF($A6919="",0,IF(OR(N($D6919)=0,$D6919&amp;""=TOP!$C$5&amp;""),1,0))</f>
        <v>0</v>
      </c>
      <c r="L6919" s="27" t="n">
        <f aca="false">IF($K6919=0,0,IFERROR(INDEX(購買率算出!$P$6:$P$3005,MATCH($A6919&amp;"",購買率算出!$C$6:$C$3005,0)),0))</f>
        <v>0</v>
      </c>
    </row>
    <row r="6920" customFormat="false" ht="15" hidden="false" customHeight="false" outlineLevel="0" collapsed="false">
      <c r="A6920" s="24"/>
      <c r="D6920" s="24"/>
      <c r="F6920" s="24"/>
      <c r="K6920" s="9" t="n">
        <f aca="false">IF($A6920="",0,IF(OR(N($D6920)=0,$D6920&amp;""=TOP!$C$5&amp;""),1,0))</f>
        <v>0</v>
      </c>
      <c r="L6920" s="27" t="n">
        <f aca="false">IF($K6920=0,0,IFERROR(INDEX(購買率算出!$P$6:$P$3005,MATCH($A6920&amp;"",購買率算出!$C$6:$C$3005,0)),0))</f>
        <v>0</v>
      </c>
    </row>
    <row r="6921" customFormat="false" ht="15" hidden="false" customHeight="false" outlineLevel="0" collapsed="false">
      <c r="A6921" s="24"/>
      <c r="D6921" s="24"/>
      <c r="F6921" s="24"/>
      <c r="K6921" s="9" t="n">
        <f aca="false">IF($A6921="",0,IF(OR(N($D6921)=0,$D6921&amp;""=TOP!$C$5&amp;""),1,0))</f>
        <v>0</v>
      </c>
      <c r="L6921" s="27" t="n">
        <f aca="false">IF($K6921=0,0,IFERROR(INDEX(購買率算出!$P$6:$P$3005,MATCH($A6921&amp;"",購買率算出!$C$6:$C$3005,0)),0))</f>
        <v>0</v>
      </c>
    </row>
    <row r="6922" customFormat="false" ht="15" hidden="false" customHeight="false" outlineLevel="0" collapsed="false">
      <c r="A6922" s="24"/>
      <c r="D6922" s="24"/>
      <c r="F6922" s="24"/>
      <c r="K6922" s="9" t="n">
        <f aca="false">IF($A6922="",0,IF(OR(N($D6922)=0,$D6922&amp;""=TOP!$C$5&amp;""),1,0))</f>
        <v>0</v>
      </c>
      <c r="L6922" s="27" t="n">
        <f aca="false">IF($K6922=0,0,IFERROR(INDEX(購買率算出!$P$6:$P$3005,MATCH($A6922&amp;"",購買率算出!$C$6:$C$3005,0)),0))</f>
        <v>0</v>
      </c>
    </row>
    <row r="6923" customFormat="false" ht="15" hidden="false" customHeight="false" outlineLevel="0" collapsed="false">
      <c r="A6923" s="24"/>
      <c r="D6923" s="24"/>
      <c r="F6923" s="24"/>
      <c r="K6923" s="9" t="n">
        <f aca="false">IF($A6923="",0,IF(OR(N($D6923)=0,$D6923&amp;""=TOP!$C$5&amp;""),1,0))</f>
        <v>0</v>
      </c>
      <c r="L6923" s="27" t="n">
        <f aca="false">IF($K6923=0,0,IFERROR(INDEX(購買率算出!$P$6:$P$3005,MATCH($A6923&amp;"",購買率算出!$C$6:$C$3005,0)),0))</f>
        <v>0</v>
      </c>
    </row>
    <row r="6924" customFormat="false" ht="15" hidden="false" customHeight="false" outlineLevel="0" collapsed="false">
      <c r="A6924" s="24"/>
      <c r="D6924" s="24"/>
      <c r="F6924" s="24"/>
      <c r="K6924" s="9" t="n">
        <f aca="false">IF($A6924="",0,IF(OR(N($D6924)=0,$D6924&amp;""=TOP!$C$5&amp;""),1,0))</f>
        <v>0</v>
      </c>
      <c r="L6924" s="27" t="n">
        <f aca="false">IF($K6924=0,0,IFERROR(INDEX(購買率算出!$P$6:$P$3005,MATCH($A6924&amp;"",購買率算出!$C$6:$C$3005,0)),0))</f>
        <v>0</v>
      </c>
    </row>
    <row r="6925" customFormat="false" ht="15" hidden="false" customHeight="false" outlineLevel="0" collapsed="false">
      <c r="A6925" s="24"/>
      <c r="D6925" s="24"/>
      <c r="F6925" s="24"/>
      <c r="K6925" s="9" t="n">
        <f aca="false">IF($A6925="",0,IF(OR(N($D6925)=0,$D6925&amp;""=TOP!$C$5&amp;""),1,0))</f>
        <v>0</v>
      </c>
      <c r="L6925" s="27" t="n">
        <f aca="false">IF($K6925=0,0,IFERROR(INDEX(購買率算出!$P$6:$P$3005,MATCH($A6925&amp;"",購買率算出!$C$6:$C$3005,0)),0))</f>
        <v>0</v>
      </c>
    </row>
    <row r="6926" customFormat="false" ht="15" hidden="false" customHeight="false" outlineLevel="0" collapsed="false">
      <c r="A6926" s="24"/>
      <c r="D6926" s="24"/>
      <c r="F6926" s="24"/>
      <c r="K6926" s="9" t="n">
        <f aca="false">IF($A6926="",0,IF(OR(N($D6926)=0,$D6926&amp;""=TOP!$C$5&amp;""),1,0))</f>
        <v>0</v>
      </c>
      <c r="L6926" s="27" t="n">
        <f aca="false">IF($K6926=0,0,IFERROR(INDEX(購買率算出!$P$6:$P$3005,MATCH($A6926&amp;"",購買率算出!$C$6:$C$3005,0)),0))</f>
        <v>0</v>
      </c>
    </row>
    <row r="6927" customFormat="false" ht="15" hidden="false" customHeight="false" outlineLevel="0" collapsed="false">
      <c r="A6927" s="24"/>
      <c r="D6927" s="24"/>
      <c r="F6927" s="24"/>
      <c r="K6927" s="9" t="n">
        <f aca="false">IF($A6927="",0,IF(OR(N($D6927)=0,$D6927&amp;""=TOP!$C$5&amp;""),1,0))</f>
        <v>0</v>
      </c>
      <c r="L6927" s="27" t="n">
        <f aca="false">IF($K6927=0,0,IFERROR(INDEX(購買率算出!$P$6:$P$3005,MATCH($A6927&amp;"",購買率算出!$C$6:$C$3005,0)),0))</f>
        <v>0</v>
      </c>
    </row>
    <row r="6928" customFormat="false" ht="15" hidden="false" customHeight="false" outlineLevel="0" collapsed="false">
      <c r="A6928" s="24"/>
      <c r="D6928" s="24"/>
      <c r="F6928" s="24"/>
      <c r="K6928" s="9" t="n">
        <f aca="false">IF($A6928="",0,IF(OR(N($D6928)=0,$D6928&amp;""=TOP!$C$5&amp;""),1,0))</f>
        <v>0</v>
      </c>
      <c r="L6928" s="27" t="n">
        <f aca="false">IF($K6928=0,0,IFERROR(INDEX(購買率算出!$P$6:$P$3005,MATCH($A6928&amp;"",購買率算出!$C$6:$C$3005,0)),0))</f>
        <v>0</v>
      </c>
    </row>
    <row r="6929" customFormat="false" ht="15" hidden="false" customHeight="false" outlineLevel="0" collapsed="false">
      <c r="A6929" s="24"/>
      <c r="D6929" s="24"/>
      <c r="F6929" s="24"/>
      <c r="K6929" s="9" t="n">
        <f aca="false">IF($A6929="",0,IF(OR(N($D6929)=0,$D6929&amp;""=TOP!$C$5&amp;""),1,0))</f>
        <v>0</v>
      </c>
      <c r="L6929" s="27" t="n">
        <f aca="false">IF($K6929=0,0,IFERROR(INDEX(購買率算出!$P$6:$P$3005,MATCH($A6929&amp;"",購買率算出!$C$6:$C$3005,0)),0))</f>
        <v>0</v>
      </c>
    </row>
    <row r="6930" customFormat="false" ht="15" hidden="false" customHeight="false" outlineLevel="0" collapsed="false">
      <c r="A6930" s="24"/>
      <c r="D6930" s="24"/>
      <c r="F6930" s="24"/>
      <c r="K6930" s="9" t="n">
        <f aca="false">IF($A6930="",0,IF(OR(N($D6930)=0,$D6930&amp;""=TOP!$C$5&amp;""),1,0))</f>
        <v>0</v>
      </c>
      <c r="L6930" s="27" t="n">
        <f aca="false">IF($K6930=0,0,IFERROR(INDEX(購買率算出!$P$6:$P$3005,MATCH($A6930&amp;"",購買率算出!$C$6:$C$3005,0)),0))</f>
        <v>0</v>
      </c>
    </row>
    <row r="6931" customFormat="false" ht="15" hidden="false" customHeight="false" outlineLevel="0" collapsed="false">
      <c r="A6931" s="24"/>
      <c r="D6931" s="24"/>
      <c r="F6931" s="24"/>
      <c r="K6931" s="9" t="n">
        <f aca="false">IF($A6931="",0,IF(OR(N($D6931)=0,$D6931&amp;""=TOP!$C$5&amp;""),1,0))</f>
        <v>0</v>
      </c>
      <c r="L6931" s="27" t="n">
        <f aca="false">IF($K6931=0,0,IFERROR(INDEX(購買率算出!$P$6:$P$3005,MATCH($A6931&amp;"",購買率算出!$C$6:$C$3005,0)),0))</f>
        <v>0</v>
      </c>
    </row>
    <row r="6932" customFormat="false" ht="15" hidden="false" customHeight="false" outlineLevel="0" collapsed="false">
      <c r="A6932" s="24"/>
      <c r="D6932" s="24"/>
      <c r="F6932" s="24"/>
      <c r="K6932" s="9" t="n">
        <f aca="false">IF($A6932="",0,IF(OR(N($D6932)=0,$D6932&amp;""=TOP!$C$5&amp;""),1,0))</f>
        <v>0</v>
      </c>
      <c r="L6932" s="27" t="n">
        <f aca="false">IF($K6932=0,0,IFERROR(INDEX(購買率算出!$P$6:$P$3005,MATCH($A6932&amp;"",購買率算出!$C$6:$C$3005,0)),0))</f>
        <v>0</v>
      </c>
    </row>
    <row r="6933" customFormat="false" ht="15" hidden="false" customHeight="false" outlineLevel="0" collapsed="false">
      <c r="A6933" s="24"/>
      <c r="D6933" s="24"/>
      <c r="F6933" s="24"/>
      <c r="K6933" s="9" t="n">
        <f aca="false">IF($A6933="",0,IF(OR(N($D6933)=0,$D6933&amp;""=TOP!$C$5&amp;""),1,0))</f>
        <v>0</v>
      </c>
      <c r="L6933" s="27" t="n">
        <f aca="false">IF($K6933=0,0,IFERROR(INDEX(購買率算出!$P$6:$P$3005,MATCH($A6933&amp;"",購買率算出!$C$6:$C$3005,0)),0))</f>
        <v>0</v>
      </c>
    </row>
    <row r="6934" customFormat="false" ht="15" hidden="false" customHeight="false" outlineLevel="0" collapsed="false">
      <c r="A6934" s="24"/>
      <c r="D6934" s="24"/>
      <c r="F6934" s="24"/>
      <c r="K6934" s="9" t="n">
        <f aca="false">IF($A6934="",0,IF(OR(N($D6934)=0,$D6934&amp;""=TOP!$C$5&amp;""),1,0))</f>
        <v>0</v>
      </c>
      <c r="L6934" s="27" t="n">
        <f aca="false">IF($K6934=0,0,IFERROR(INDEX(購買率算出!$P$6:$P$3005,MATCH($A6934&amp;"",購買率算出!$C$6:$C$3005,0)),0))</f>
        <v>0</v>
      </c>
    </row>
    <row r="6935" customFormat="false" ht="15" hidden="false" customHeight="false" outlineLevel="0" collapsed="false">
      <c r="A6935" s="24"/>
      <c r="D6935" s="24"/>
      <c r="F6935" s="24"/>
      <c r="K6935" s="9" t="n">
        <f aca="false">IF($A6935="",0,IF(OR(N($D6935)=0,$D6935&amp;""=TOP!$C$5&amp;""),1,0))</f>
        <v>0</v>
      </c>
      <c r="L6935" s="27" t="n">
        <f aca="false">IF($K6935=0,0,IFERROR(INDEX(購買率算出!$P$6:$P$3005,MATCH($A6935&amp;"",購買率算出!$C$6:$C$3005,0)),0))</f>
        <v>0</v>
      </c>
    </row>
    <row r="6936" customFormat="false" ht="15" hidden="false" customHeight="false" outlineLevel="0" collapsed="false">
      <c r="A6936" s="24"/>
      <c r="D6936" s="24"/>
      <c r="F6936" s="24"/>
      <c r="K6936" s="9" t="n">
        <f aca="false">IF($A6936="",0,IF(OR(N($D6936)=0,$D6936&amp;""=TOP!$C$5&amp;""),1,0))</f>
        <v>0</v>
      </c>
      <c r="L6936" s="27" t="n">
        <f aca="false">IF($K6936=0,0,IFERROR(INDEX(購買率算出!$P$6:$P$3005,MATCH($A6936&amp;"",購買率算出!$C$6:$C$3005,0)),0))</f>
        <v>0</v>
      </c>
    </row>
    <row r="6937" customFormat="false" ht="15" hidden="false" customHeight="false" outlineLevel="0" collapsed="false">
      <c r="A6937" s="24"/>
      <c r="D6937" s="24"/>
      <c r="F6937" s="24"/>
      <c r="K6937" s="9" t="n">
        <f aca="false">IF($A6937="",0,IF(OR(N($D6937)=0,$D6937&amp;""=TOP!$C$5&amp;""),1,0))</f>
        <v>0</v>
      </c>
      <c r="L6937" s="27" t="n">
        <f aca="false">IF($K6937=0,0,IFERROR(INDEX(購買率算出!$P$6:$P$3005,MATCH($A6937&amp;"",購買率算出!$C$6:$C$3005,0)),0))</f>
        <v>0</v>
      </c>
    </row>
    <row r="6938" customFormat="false" ht="15" hidden="false" customHeight="false" outlineLevel="0" collapsed="false">
      <c r="A6938" s="24"/>
      <c r="D6938" s="24"/>
      <c r="F6938" s="24"/>
      <c r="K6938" s="9" t="n">
        <f aca="false">IF($A6938="",0,IF(OR(N($D6938)=0,$D6938&amp;""=TOP!$C$5&amp;""),1,0))</f>
        <v>0</v>
      </c>
      <c r="L6938" s="27" t="n">
        <f aca="false">IF($K6938=0,0,IFERROR(INDEX(購買率算出!$P$6:$P$3005,MATCH($A6938&amp;"",購買率算出!$C$6:$C$3005,0)),0))</f>
        <v>0</v>
      </c>
    </row>
    <row r="6939" customFormat="false" ht="15" hidden="false" customHeight="false" outlineLevel="0" collapsed="false">
      <c r="A6939" s="24"/>
      <c r="D6939" s="24"/>
      <c r="F6939" s="24"/>
      <c r="K6939" s="9" t="n">
        <f aca="false">IF($A6939="",0,IF(OR(N($D6939)=0,$D6939&amp;""=TOP!$C$5&amp;""),1,0))</f>
        <v>0</v>
      </c>
      <c r="L6939" s="27" t="n">
        <f aca="false">IF($K6939=0,0,IFERROR(INDEX(購買率算出!$P$6:$P$3005,MATCH($A6939&amp;"",購買率算出!$C$6:$C$3005,0)),0))</f>
        <v>0</v>
      </c>
    </row>
    <row r="6940" customFormat="false" ht="15" hidden="false" customHeight="false" outlineLevel="0" collapsed="false">
      <c r="A6940" s="24"/>
      <c r="D6940" s="24"/>
      <c r="F6940" s="24"/>
      <c r="K6940" s="9" t="n">
        <f aca="false">IF($A6940="",0,IF(OR(N($D6940)=0,$D6940&amp;""=TOP!$C$5&amp;""),1,0))</f>
        <v>0</v>
      </c>
      <c r="L6940" s="27" t="n">
        <f aca="false">IF($K6940=0,0,IFERROR(INDEX(購買率算出!$P$6:$P$3005,MATCH($A6940&amp;"",購買率算出!$C$6:$C$3005,0)),0))</f>
        <v>0</v>
      </c>
    </row>
    <row r="6941" customFormat="false" ht="15" hidden="false" customHeight="false" outlineLevel="0" collapsed="false">
      <c r="A6941" s="24"/>
      <c r="D6941" s="24"/>
      <c r="F6941" s="24"/>
      <c r="K6941" s="9" t="n">
        <f aca="false">IF($A6941="",0,IF(OR(N($D6941)=0,$D6941&amp;""=TOP!$C$5&amp;""),1,0))</f>
        <v>0</v>
      </c>
      <c r="L6941" s="27" t="n">
        <f aca="false">IF($K6941=0,0,IFERROR(INDEX(購買率算出!$P$6:$P$3005,MATCH($A6941&amp;"",購買率算出!$C$6:$C$3005,0)),0))</f>
        <v>0</v>
      </c>
    </row>
    <row r="6942" customFormat="false" ht="15" hidden="false" customHeight="false" outlineLevel="0" collapsed="false">
      <c r="A6942" s="24"/>
      <c r="D6942" s="24"/>
      <c r="F6942" s="24"/>
      <c r="K6942" s="9" t="n">
        <f aca="false">IF($A6942="",0,IF(OR(N($D6942)=0,$D6942&amp;""=TOP!$C$5&amp;""),1,0))</f>
        <v>0</v>
      </c>
      <c r="L6942" s="27" t="n">
        <f aca="false">IF($K6942=0,0,IFERROR(INDEX(購買率算出!$P$6:$P$3005,MATCH($A6942&amp;"",購買率算出!$C$6:$C$3005,0)),0))</f>
        <v>0</v>
      </c>
    </row>
    <row r="6943" customFormat="false" ht="15" hidden="false" customHeight="false" outlineLevel="0" collapsed="false">
      <c r="A6943" s="24"/>
      <c r="D6943" s="24"/>
      <c r="F6943" s="24"/>
      <c r="K6943" s="9" t="n">
        <f aca="false">IF($A6943="",0,IF(OR(N($D6943)=0,$D6943&amp;""=TOP!$C$5&amp;""),1,0))</f>
        <v>0</v>
      </c>
      <c r="L6943" s="27" t="n">
        <f aca="false">IF($K6943=0,0,IFERROR(INDEX(購買率算出!$P$6:$P$3005,MATCH($A6943&amp;"",購買率算出!$C$6:$C$3005,0)),0))</f>
        <v>0</v>
      </c>
    </row>
    <row r="6944" customFormat="false" ht="15" hidden="false" customHeight="false" outlineLevel="0" collapsed="false">
      <c r="A6944" s="24"/>
      <c r="D6944" s="24"/>
      <c r="F6944" s="24"/>
      <c r="K6944" s="9" t="n">
        <f aca="false">IF($A6944="",0,IF(OR(N($D6944)=0,$D6944&amp;""=TOP!$C$5&amp;""),1,0))</f>
        <v>0</v>
      </c>
      <c r="L6944" s="27" t="n">
        <f aca="false">IF($K6944=0,0,IFERROR(INDEX(購買率算出!$P$6:$P$3005,MATCH($A6944&amp;"",購買率算出!$C$6:$C$3005,0)),0))</f>
        <v>0</v>
      </c>
    </row>
    <row r="6945" customFormat="false" ht="15" hidden="false" customHeight="false" outlineLevel="0" collapsed="false">
      <c r="A6945" s="24"/>
      <c r="D6945" s="24"/>
      <c r="F6945" s="24"/>
      <c r="K6945" s="9" t="n">
        <f aca="false">IF($A6945="",0,IF(OR(N($D6945)=0,$D6945&amp;""=TOP!$C$5&amp;""),1,0))</f>
        <v>0</v>
      </c>
      <c r="L6945" s="27" t="n">
        <f aca="false">IF($K6945=0,0,IFERROR(INDEX(購買率算出!$P$6:$P$3005,MATCH($A6945&amp;"",購買率算出!$C$6:$C$3005,0)),0))</f>
        <v>0</v>
      </c>
    </row>
    <row r="6946" customFormat="false" ht="15" hidden="false" customHeight="false" outlineLevel="0" collapsed="false">
      <c r="A6946" s="24"/>
      <c r="D6946" s="24"/>
      <c r="F6946" s="24"/>
      <c r="K6946" s="9" t="n">
        <f aca="false">IF($A6946="",0,IF(OR(N($D6946)=0,$D6946&amp;""=TOP!$C$5&amp;""),1,0))</f>
        <v>0</v>
      </c>
      <c r="L6946" s="27" t="n">
        <f aca="false">IF($K6946=0,0,IFERROR(INDEX(購買率算出!$P$6:$P$3005,MATCH($A6946&amp;"",購買率算出!$C$6:$C$3005,0)),0))</f>
        <v>0</v>
      </c>
    </row>
    <row r="6947" customFormat="false" ht="15" hidden="false" customHeight="false" outlineLevel="0" collapsed="false">
      <c r="A6947" s="24"/>
      <c r="D6947" s="24"/>
      <c r="F6947" s="24"/>
      <c r="K6947" s="9" t="n">
        <f aca="false">IF($A6947="",0,IF(OR(N($D6947)=0,$D6947&amp;""=TOP!$C$5&amp;""),1,0))</f>
        <v>0</v>
      </c>
      <c r="L6947" s="27" t="n">
        <f aca="false">IF($K6947=0,0,IFERROR(INDEX(購買率算出!$P$6:$P$3005,MATCH($A6947&amp;"",購買率算出!$C$6:$C$3005,0)),0))</f>
        <v>0</v>
      </c>
    </row>
    <row r="6948" customFormat="false" ht="15" hidden="false" customHeight="false" outlineLevel="0" collapsed="false">
      <c r="A6948" s="24"/>
      <c r="D6948" s="24"/>
      <c r="F6948" s="24"/>
      <c r="K6948" s="9" t="n">
        <f aca="false">IF($A6948="",0,IF(OR(N($D6948)=0,$D6948&amp;""=TOP!$C$5&amp;""),1,0))</f>
        <v>0</v>
      </c>
      <c r="L6948" s="27" t="n">
        <f aca="false">IF($K6948=0,0,IFERROR(INDEX(購買率算出!$P$6:$P$3005,MATCH($A6948&amp;"",購買率算出!$C$6:$C$3005,0)),0))</f>
        <v>0</v>
      </c>
    </row>
    <row r="6949" customFormat="false" ht="15" hidden="false" customHeight="false" outlineLevel="0" collapsed="false">
      <c r="A6949" s="24"/>
      <c r="D6949" s="24"/>
      <c r="F6949" s="24"/>
      <c r="K6949" s="9" t="n">
        <f aca="false">IF($A6949="",0,IF(OR(N($D6949)=0,$D6949&amp;""=TOP!$C$5&amp;""),1,0))</f>
        <v>0</v>
      </c>
      <c r="L6949" s="27" t="n">
        <f aca="false">IF($K6949=0,0,IFERROR(INDEX(購買率算出!$P$6:$P$3005,MATCH($A6949&amp;"",購買率算出!$C$6:$C$3005,0)),0))</f>
        <v>0</v>
      </c>
    </row>
    <row r="6950" customFormat="false" ht="15" hidden="false" customHeight="false" outlineLevel="0" collapsed="false">
      <c r="A6950" s="24"/>
      <c r="D6950" s="24"/>
      <c r="F6950" s="24"/>
      <c r="K6950" s="9" t="n">
        <f aca="false">IF($A6950="",0,IF(OR(N($D6950)=0,$D6950&amp;""=TOP!$C$5&amp;""),1,0))</f>
        <v>0</v>
      </c>
      <c r="L6950" s="27" t="n">
        <f aca="false">IF($K6950=0,0,IFERROR(INDEX(購買率算出!$P$6:$P$3005,MATCH($A6950&amp;"",購買率算出!$C$6:$C$3005,0)),0))</f>
        <v>0</v>
      </c>
    </row>
    <row r="6951" customFormat="false" ht="15" hidden="false" customHeight="false" outlineLevel="0" collapsed="false">
      <c r="A6951" s="24"/>
      <c r="D6951" s="24"/>
      <c r="F6951" s="24"/>
      <c r="K6951" s="9" t="n">
        <f aca="false">IF($A6951="",0,IF(OR(N($D6951)=0,$D6951&amp;""=TOP!$C$5&amp;""),1,0))</f>
        <v>0</v>
      </c>
      <c r="L6951" s="27" t="n">
        <f aca="false">IF($K6951=0,0,IFERROR(INDEX(購買率算出!$P$6:$P$3005,MATCH($A6951&amp;"",購買率算出!$C$6:$C$3005,0)),0))</f>
        <v>0</v>
      </c>
    </row>
    <row r="6952" customFormat="false" ht="15" hidden="false" customHeight="false" outlineLevel="0" collapsed="false">
      <c r="A6952" s="24"/>
      <c r="D6952" s="24"/>
      <c r="F6952" s="24"/>
      <c r="K6952" s="9" t="n">
        <f aca="false">IF($A6952="",0,IF(OR(N($D6952)=0,$D6952&amp;""=TOP!$C$5&amp;""),1,0))</f>
        <v>0</v>
      </c>
      <c r="L6952" s="27" t="n">
        <f aca="false">IF($K6952=0,0,IFERROR(INDEX(購買率算出!$P$6:$P$3005,MATCH($A6952&amp;"",購買率算出!$C$6:$C$3005,0)),0))</f>
        <v>0</v>
      </c>
    </row>
    <row r="6953" customFormat="false" ht="15" hidden="false" customHeight="false" outlineLevel="0" collapsed="false">
      <c r="A6953" s="24"/>
      <c r="D6953" s="24"/>
      <c r="F6953" s="24"/>
      <c r="K6953" s="9" t="n">
        <f aca="false">IF($A6953="",0,IF(OR(N($D6953)=0,$D6953&amp;""=TOP!$C$5&amp;""),1,0))</f>
        <v>0</v>
      </c>
      <c r="L6953" s="27" t="n">
        <f aca="false">IF($K6953=0,0,IFERROR(INDEX(購買率算出!$P$6:$P$3005,MATCH($A6953&amp;"",購買率算出!$C$6:$C$3005,0)),0))</f>
        <v>0</v>
      </c>
    </row>
    <row r="6954" customFormat="false" ht="15" hidden="false" customHeight="false" outlineLevel="0" collapsed="false">
      <c r="A6954" s="24"/>
      <c r="D6954" s="24"/>
      <c r="F6954" s="24"/>
      <c r="K6954" s="9" t="n">
        <f aca="false">IF($A6954="",0,IF(OR(N($D6954)=0,$D6954&amp;""=TOP!$C$5&amp;""),1,0))</f>
        <v>0</v>
      </c>
      <c r="L6954" s="27" t="n">
        <f aca="false">IF($K6954=0,0,IFERROR(INDEX(購買率算出!$P$6:$P$3005,MATCH($A6954&amp;"",購買率算出!$C$6:$C$3005,0)),0))</f>
        <v>0</v>
      </c>
    </row>
    <row r="6955" customFormat="false" ht="15" hidden="false" customHeight="false" outlineLevel="0" collapsed="false">
      <c r="A6955" s="24"/>
      <c r="D6955" s="24"/>
      <c r="F6955" s="24"/>
      <c r="K6955" s="9" t="n">
        <f aca="false">IF($A6955="",0,IF(OR(N($D6955)=0,$D6955&amp;""=TOP!$C$5&amp;""),1,0))</f>
        <v>0</v>
      </c>
      <c r="L6955" s="27" t="n">
        <f aca="false">IF($K6955=0,0,IFERROR(INDEX(購買率算出!$P$6:$P$3005,MATCH($A6955&amp;"",購買率算出!$C$6:$C$3005,0)),0))</f>
        <v>0</v>
      </c>
    </row>
    <row r="6956" customFormat="false" ht="15" hidden="false" customHeight="false" outlineLevel="0" collapsed="false">
      <c r="A6956" s="24"/>
      <c r="D6956" s="24"/>
      <c r="F6956" s="24"/>
      <c r="K6956" s="9" t="n">
        <f aca="false">IF($A6956="",0,IF(OR(N($D6956)=0,$D6956&amp;""=TOP!$C$5&amp;""),1,0))</f>
        <v>0</v>
      </c>
      <c r="L6956" s="27" t="n">
        <f aca="false">IF($K6956=0,0,IFERROR(INDEX(購買率算出!$P$6:$P$3005,MATCH($A6956&amp;"",購買率算出!$C$6:$C$3005,0)),0))</f>
        <v>0</v>
      </c>
    </row>
    <row r="6957" customFormat="false" ht="15" hidden="false" customHeight="false" outlineLevel="0" collapsed="false">
      <c r="A6957" s="24"/>
      <c r="D6957" s="24"/>
      <c r="F6957" s="24"/>
      <c r="K6957" s="9" t="n">
        <f aca="false">IF($A6957="",0,IF(OR(N($D6957)=0,$D6957&amp;""=TOP!$C$5&amp;""),1,0))</f>
        <v>0</v>
      </c>
      <c r="L6957" s="27" t="n">
        <f aca="false">IF($K6957=0,0,IFERROR(INDEX(購買率算出!$P$6:$P$3005,MATCH($A6957&amp;"",購買率算出!$C$6:$C$3005,0)),0))</f>
        <v>0</v>
      </c>
    </row>
    <row r="6958" customFormat="false" ht="15" hidden="false" customHeight="false" outlineLevel="0" collapsed="false">
      <c r="A6958" s="24"/>
      <c r="D6958" s="24"/>
      <c r="F6958" s="24"/>
      <c r="K6958" s="9" t="n">
        <f aca="false">IF($A6958="",0,IF(OR(N($D6958)=0,$D6958&amp;""=TOP!$C$5&amp;""),1,0))</f>
        <v>0</v>
      </c>
      <c r="L6958" s="27" t="n">
        <f aca="false">IF($K6958=0,0,IFERROR(INDEX(購買率算出!$P$6:$P$3005,MATCH($A6958&amp;"",購買率算出!$C$6:$C$3005,0)),0))</f>
        <v>0</v>
      </c>
    </row>
    <row r="6959" customFormat="false" ht="15" hidden="false" customHeight="false" outlineLevel="0" collapsed="false">
      <c r="A6959" s="24"/>
      <c r="D6959" s="24"/>
      <c r="F6959" s="24"/>
      <c r="K6959" s="9" t="n">
        <f aca="false">IF($A6959="",0,IF(OR(N($D6959)=0,$D6959&amp;""=TOP!$C$5&amp;""),1,0))</f>
        <v>0</v>
      </c>
      <c r="L6959" s="27" t="n">
        <f aca="false">IF($K6959=0,0,IFERROR(INDEX(購買率算出!$P$6:$P$3005,MATCH($A6959&amp;"",購買率算出!$C$6:$C$3005,0)),0))</f>
        <v>0</v>
      </c>
    </row>
    <row r="6960" customFormat="false" ht="15" hidden="false" customHeight="false" outlineLevel="0" collapsed="false">
      <c r="A6960" s="24"/>
      <c r="D6960" s="24"/>
      <c r="F6960" s="24"/>
      <c r="K6960" s="9" t="n">
        <f aca="false">IF($A6960="",0,IF(OR(N($D6960)=0,$D6960&amp;""=TOP!$C$5&amp;""),1,0))</f>
        <v>0</v>
      </c>
      <c r="L6960" s="27" t="n">
        <f aca="false">IF($K6960=0,0,IFERROR(INDEX(購買率算出!$P$6:$P$3005,MATCH($A6960&amp;"",購買率算出!$C$6:$C$3005,0)),0))</f>
        <v>0</v>
      </c>
    </row>
    <row r="6961" customFormat="false" ht="15" hidden="false" customHeight="false" outlineLevel="0" collapsed="false">
      <c r="A6961" s="24"/>
      <c r="D6961" s="24"/>
      <c r="F6961" s="24"/>
      <c r="K6961" s="9" t="n">
        <f aca="false">IF($A6961="",0,IF(OR(N($D6961)=0,$D6961&amp;""=TOP!$C$5&amp;""),1,0))</f>
        <v>0</v>
      </c>
      <c r="L6961" s="27" t="n">
        <f aca="false">IF($K6961=0,0,IFERROR(INDEX(購買率算出!$P$6:$P$3005,MATCH($A6961&amp;"",購買率算出!$C$6:$C$3005,0)),0))</f>
        <v>0</v>
      </c>
    </row>
    <row r="6962" customFormat="false" ht="15" hidden="false" customHeight="false" outlineLevel="0" collapsed="false">
      <c r="A6962" s="24"/>
      <c r="D6962" s="24"/>
      <c r="F6962" s="24"/>
      <c r="K6962" s="9" t="n">
        <f aca="false">IF($A6962="",0,IF(OR(N($D6962)=0,$D6962&amp;""=TOP!$C$5&amp;""),1,0))</f>
        <v>0</v>
      </c>
      <c r="L6962" s="27" t="n">
        <f aca="false">IF($K6962=0,0,IFERROR(INDEX(購買率算出!$P$6:$P$3005,MATCH($A6962&amp;"",購買率算出!$C$6:$C$3005,0)),0))</f>
        <v>0</v>
      </c>
    </row>
    <row r="6963" customFormat="false" ht="15" hidden="false" customHeight="false" outlineLevel="0" collapsed="false">
      <c r="A6963" s="24"/>
      <c r="D6963" s="24"/>
      <c r="F6963" s="24"/>
      <c r="K6963" s="9" t="n">
        <f aca="false">IF($A6963="",0,IF(OR(N($D6963)=0,$D6963&amp;""=TOP!$C$5&amp;""),1,0))</f>
        <v>0</v>
      </c>
      <c r="L6963" s="27" t="n">
        <f aca="false">IF($K6963=0,0,IFERROR(INDEX(購買率算出!$P$6:$P$3005,MATCH($A6963&amp;"",購買率算出!$C$6:$C$3005,0)),0))</f>
        <v>0</v>
      </c>
    </row>
    <row r="6964" customFormat="false" ht="15" hidden="false" customHeight="false" outlineLevel="0" collapsed="false">
      <c r="A6964" s="24"/>
      <c r="D6964" s="24"/>
      <c r="F6964" s="24"/>
      <c r="K6964" s="9" t="n">
        <f aca="false">IF($A6964="",0,IF(OR(N($D6964)=0,$D6964&amp;""=TOP!$C$5&amp;""),1,0))</f>
        <v>0</v>
      </c>
      <c r="L6964" s="27" t="n">
        <f aca="false">IF($K6964=0,0,IFERROR(INDEX(購買率算出!$P$6:$P$3005,MATCH($A6964&amp;"",購買率算出!$C$6:$C$3005,0)),0))</f>
        <v>0</v>
      </c>
    </row>
    <row r="6965" customFormat="false" ht="15" hidden="false" customHeight="false" outlineLevel="0" collapsed="false">
      <c r="A6965" s="24"/>
      <c r="D6965" s="24"/>
      <c r="F6965" s="24"/>
      <c r="K6965" s="9" t="n">
        <f aca="false">IF($A6965="",0,IF(OR(N($D6965)=0,$D6965&amp;""=TOP!$C$5&amp;""),1,0))</f>
        <v>0</v>
      </c>
      <c r="L6965" s="27" t="n">
        <f aca="false">IF($K6965=0,0,IFERROR(INDEX(購買率算出!$P$6:$P$3005,MATCH($A6965&amp;"",購買率算出!$C$6:$C$3005,0)),0))</f>
        <v>0</v>
      </c>
    </row>
    <row r="6966" customFormat="false" ht="15" hidden="false" customHeight="false" outlineLevel="0" collapsed="false">
      <c r="A6966" s="24"/>
      <c r="D6966" s="24"/>
      <c r="F6966" s="24"/>
      <c r="K6966" s="9" t="n">
        <f aca="false">IF($A6966="",0,IF(OR(N($D6966)=0,$D6966&amp;""=TOP!$C$5&amp;""),1,0))</f>
        <v>0</v>
      </c>
      <c r="L6966" s="27" t="n">
        <f aca="false">IF($K6966=0,0,IFERROR(INDEX(購買率算出!$P$6:$P$3005,MATCH($A6966&amp;"",購買率算出!$C$6:$C$3005,0)),0))</f>
        <v>0</v>
      </c>
    </row>
    <row r="6967" customFormat="false" ht="15" hidden="false" customHeight="false" outlineLevel="0" collapsed="false">
      <c r="A6967" s="24"/>
      <c r="D6967" s="24"/>
      <c r="F6967" s="24"/>
      <c r="K6967" s="9" t="n">
        <f aca="false">IF($A6967="",0,IF(OR(N($D6967)=0,$D6967&amp;""=TOP!$C$5&amp;""),1,0))</f>
        <v>0</v>
      </c>
      <c r="L6967" s="27" t="n">
        <f aca="false">IF($K6967=0,0,IFERROR(INDEX(購買率算出!$P$6:$P$3005,MATCH($A6967&amp;"",購買率算出!$C$6:$C$3005,0)),0))</f>
        <v>0</v>
      </c>
    </row>
    <row r="6968" customFormat="false" ht="15" hidden="false" customHeight="false" outlineLevel="0" collapsed="false">
      <c r="A6968" s="24"/>
      <c r="D6968" s="24"/>
      <c r="F6968" s="24"/>
      <c r="K6968" s="9" t="n">
        <f aca="false">IF($A6968="",0,IF(OR(N($D6968)=0,$D6968&amp;""=TOP!$C$5&amp;""),1,0))</f>
        <v>0</v>
      </c>
      <c r="L6968" s="27" t="n">
        <f aca="false">IF($K6968=0,0,IFERROR(INDEX(購買率算出!$P$6:$P$3005,MATCH($A6968&amp;"",購買率算出!$C$6:$C$3005,0)),0))</f>
        <v>0</v>
      </c>
    </row>
    <row r="6969" customFormat="false" ht="15" hidden="false" customHeight="false" outlineLevel="0" collapsed="false">
      <c r="A6969" s="24"/>
      <c r="D6969" s="24"/>
      <c r="F6969" s="24"/>
      <c r="K6969" s="9" t="n">
        <f aca="false">IF($A6969="",0,IF(OR(N($D6969)=0,$D6969&amp;""=TOP!$C$5&amp;""),1,0))</f>
        <v>0</v>
      </c>
      <c r="L6969" s="27" t="n">
        <f aca="false">IF($K6969=0,0,IFERROR(INDEX(購買率算出!$P$6:$P$3005,MATCH($A6969&amp;"",購買率算出!$C$6:$C$3005,0)),0))</f>
        <v>0</v>
      </c>
    </row>
    <row r="6970" customFormat="false" ht="15" hidden="false" customHeight="false" outlineLevel="0" collapsed="false">
      <c r="A6970" s="24"/>
      <c r="D6970" s="24"/>
      <c r="F6970" s="24"/>
      <c r="K6970" s="9" t="n">
        <f aca="false">IF($A6970="",0,IF(OR(N($D6970)=0,$D6970&amp;""=TOP!$C$5&amp;""),1,0))</f>
        <v>0</v>
      </c>
      <c r="L6970" s="27" t="n">
        <f aca="false">IF($K6970=0,0,IFERROR(INDEX(購買率算出!$P$6:$P$3005,MATCH($A6970&amp;"",購買率算出!$C$6:$C$3005,0)),0))</f>
        <v>0</v>
      </c>
    </row>
    <row r="6971" customFormat="false" ht="15" hidden="false" customHeight="false" outlineLevel="0" collapsed="false">
      <c r="A6971" s="24"/>
      <c r="D6971" s="24"/>
      <c r="F6971" s="24"/>
      <c r="K6971" s="9" t="n">
        <f aca="false">IF($A6971="",0,IF(OR(N($D6971)=0,$D6971&amp;""=TOP!$C$5&amp;""),1,0))</f>
        <v>0</v>
      </c>
      <c r="L6971" s="27" t="n">
        <f aca="false">IF($K6971=0,0,IFERROR(INDEX(購買率算出!$P$6:$P$3005,MATCH($A6971&amp;"",購買率算出!$C$6:$C$3005,0)),0))</f>
        <v>0</v>
      </c>
    </row>
    <row r="6972" customFormat="false" ht="15" hidden="false" customHeight="false" outlineLevel="0" collapsed="false">
      <c r="A6972" s="24"/>
      <c r="D6972" s="24"/>
      <c r="F6972" s="24"/>
      <c r="K6972" s="9" t="n">
        <f aca="false">IF($A6972="",0,IF(OR(N($D6972)=0,$D6972&amp;""=TOP!$C$5&amp;""),1,0))</f>
        <v>0</v>
      </c>
      <c r="L6972" s="27" t="n">
        <f aca="false">IF($K6972=0,0,IFERROR(INDEX(購買率算出!$P$6:$P$3005,MATCH($A6972&amp;"",購買率算出!$C$6:$C$3005,0)),0))</f>
        <v>0</v>
      </c>
    </row>
    <row r="6973" customFormat="false" ht="15" hidden="false" customHeight="false" outlineLevel="0" collapsed="false">
      <c r="A6973" s="24"/>
      <c r="D6973" s="24"/>
      <c r="F6973" s="24"/>
      <c r="K6973" s="9" t="n">
        <f aca="false">IF($A6973="",0,IF(OR(N($D6973)=0,$D6973&amp;""=TOP!$C$5&amp;""),1,0))</f>
        <v>0</v>
      </c>
      <c r="L6973" s="27" t="n">
        <f aca="false">IF($K6973=0,0,IFERROR(INDEX(購買率算出!$P$6:$P$3005,MATCH($A6973&amp;"",購買率算出!$C$6:$C$3005,0)),0))</f>
        <v>0</v>
      </c>
    </row>
    <row r="6974" customFormat="false" ht="15" hidden="false" customHeight="false" outlineLevel="0" collapsed="false">
      <c r="A6974" s="24"/>
      <c r="D6974" s="24"/>
      <c r="F6974" s="24"/>
      <c r="K6974" s="9" t="n">
        <f aca="false">IF($A6974="",0,IF(OR(N($D6974)=0,$D6974&amp;""=TOP!$C$5&amp;""),1,0))</f>
        <v>0</v>
      </c>
      <c r="L6974" s="27" t="n">
        <f aca="false">IF($K6974=0,0,IFERROR(INDEX(購買率算出!$P$6:$P$3005,MATCH($A6974&amp;"",購買率算出!$C$6:$C$3005,0)),0))</f>
        <v>0</v>
      </c>
    </row>
    <row r="6975" customFormat="false" ht="15" hidden="false" customHeight="false" outlineLevel="0" collapsed="false">
      <c r="A6975" s="24"/>
      <c r="D6975" s="24"/>
      <c r="F6975" s="24"/>
      <c r="K6975" s="9" t="n">
        <f aca="false">IF($A6975="",0,IF(OR(N($D6975)=0,$D6975&amp;""=TOP!$C$5&amp;""),1,0))</f>
        <v>0</v>
      </c>
      <c r="L6975" s="27" t="n">
        <f aca="false">IF($K6975=0,0,IFERROR(INDEX(購買率算出!$P$6:$P$3005,MATCH($A6975&amp;"",購買率算出!$C$6:$C$3005,0)),0))</f>
        <v>0</v>
      </c>
    </row>
    <row r="6976" customFormat="false" ht="15" hidden="false" customHeight="false" outlineLevel="0" collapsed="false">
      <c r="A6976" s="24"/>
      <c r="D6976" s="24"/>
      <c r="F6976" s="24"/>
      <c r="K6976" s="9" t="n">
        <f aca="false">IF($A6976="",0,IF(OR(N($D6976)=0,$D6976&amp;""=TOP!$C$5&amp;""),1,0))</f>
        <v>0</v>
      </c>
      <c r="L6976" s="27" t="n">
        <f aca="false">IF($K6976=0,0,IFERROR(INDEX(購買率算出!$P$6:$P$3005,MATCH($A6976&amp;"",購買率算出!$C$6:$C$3005,0)),0))</f>
        <v>0</v>
      </c>
    </row>
    <row r="6977" customFormat="false" ht="15" hidden="false" customHeight="false" outlineLevel="0" collapsed="false">
      <c r="A6977" s="24"/>
      <c r="D6977" s="24"/>
      <c r="F6977" s="24"/>
      <c r="K6977" s="9" t="n">
        <f aca="false">IF($A6977="",0,IF(OR(N($D6977)=0,$D6977&amp;""=TOP!$C$5&amp;""),1,0))</f>
        <v>0</v>
      </c>
      <c r="L6977" s="27" t="n">
        <f aca="false">IF($K6977=0,0,IFERROR(INDEX(購買率算出!$P$6:$P$3005,MATCH($A6977&amp;"",購買率算出!$C$6:$C$3005,0)),0))</f>
        <v>0</v>
      </c>
    </row>
    <row r="6978" customFormat="false" ht="15" hidden="false" customHeight="false" outlineLevel="0" collapsed="false">
      <c r="A6978" s="24"/>
      <c r="D6978" s="24"/>
      <c r="F6978" s="24"/>
      <c r="K6978" s="9" t="n">
        <f aca="false">IF($A6978="",0,IF(OR(N($D6978)=0,$D6978&amp;""=TOP!$C$5&amp;""),1,0))</f>
        <v>0</v>
      </c>
      <c r="L6978" s="27" t="n">
        <f aca="false">IF($K6978=0,0,IFERROR(INDEX(購買率算出!$P$6:$P$3005,MATCH($A6978&amp;"",購買率算出!$C$6:$C$3005,0)),0))</f>
        <v>0</v>
      </c>
    </row>
    <row r="6979" customFormat="false" ht="15" hidden="false" customHeight="false" outlineLevel="0" collapsed="false">
      <c r="A6979" s="24"/>
      <c r="D6979" s="24"/>
      <c r="F6979" s="24"/>
      <c r="K6979" s="9" t="n">
        <f aca="false">IF($A6979="",0,IF(OR(N($D6979)=0,$D6979&amp;""=TOP!$C$5&amp;""),1,0))</f>
        <v>0</v>
      </c>
      <c r="L6979" s="27" t="n">
        <f aca="false">IF($K6979=0,0,IFERROR(INDEX(購買率算出!$P$6:$P$3005,MATCH($A6979&amp;"",購買率算出!$C$6:$C$3005,0)),0))</f>
        <v>0</v>
      </c>
    </row>
    <row r="6980" customFormat="false" ht="15" hidden="false" customHeight="false" outlineLevel="0" collapsed="false">
      <c r="A6980" s="24"/>
      <c r="D6980" s="24"/>
      <c r="F6980" s="24"/>
      <c r="K6980" s="9" t="n">
        <f aca="false">IF($A6980="",0,IF(OR(N($D6980)=0,$D6980&amp;""=TOP!$C$5&amp;""),1,0))</f>
        <v>0</v>
      </c>
      <c r="L6980" s="27" t="n">
        <f aca="false">IF($K6980=0,0,IFERROR(INDEX(購買率算出!$P$6:$P$3005,MATCH($A6980&amp;"",購買率算出!$C$6:$C$3005,0)),0))</f>
        <v>0</v>
      </c>
    </row>
    <row r="6981" customFormat="false" ht="15" hidden="false" customHeight="false" outlineLevel="0" collapsed="false">
      <c r="A6981" s="24"/>
      <c r="D6981" s="24"/>
      <c r="F6981" s="24"/>
      <c r="K6981" s="9" t="n">
        <f aca="false">IF($A6981="",0,IF(OR(N($D6981)=0,$D6981&amp;""=TOP!$C$5&amp;""),1,0))</f>
        <v>0</v>
      </c>
      <c r="L6981" s="27" t="n">
        <f aca="false">IF($K6981=0,0,IFERROR(INDEX(購買率算出!$P$6:$P$3005,MATCH($A6981&amp;"",購買率算出!$C$6:$C$3005,0)),0))</f>
        <v>0</v>
      </c>
    </row>
    <row r="6982" customFormat="false" ht="15" hidden="false" customHeight="false" outlineLevel="0" collapsed="false">
      <c r="A6982" s="24"/>
      <c r="D6982" s="24"/>
      <c r="F6982" s="24"/>
      <c r="K6982" s="9" t="n">
        <f aca="false">IF($A6982="",0,IF(OR(N($D6982)=0,$D6982&amp;""=TOP!$C$5&amp;""),1,0))</f>
        <v>0</v>
      </c>
      <c r="L6982" s="27" t="n">
        <f aca="false">IF($K6982=0,0,IFERROR(INDEX(購買率算出!$P$6:$P$3005,MATCH($A6982&amp;"",購買率算出!$C$6:$C$3005,0)),0))</f>
        <v>0</v>
      </c>
    </row>
    <row r="6983" customFormat="false" ht="15" hidden="false" customHeight="false" outlineLevel="0" collapsed="false">
      <c r="A6983" s="24"/>
      <c r="D6983" s="24"/>
      <c r="F6983" s="24"/>
      <c r="K6983" s="9" t="n">
        <f aca="false">IF($A6983="",0,IF(OR(N($D6983)=0,$D6983&amp;""=TOP!$C$5&amp;""),1,0))</f>
        <v>0</v>
      </c>
      <c r="L6983" s="27" t="n">
        <f aca="false">IF($K6983=0,0,IFERROR(INDEX(購買率算出!$P$6:$P$3005,MATCH($A6983&amp;"",購買率算出!$C$6:$C$3005,0)),0))</f>
        <v>0</v>
      </c>
    </row>
    <row r="6984" customFormat="false" ht="15" hidden="false" customHeight="false" outlineLevel="0" collapsed="false">
      <c r="A6984" s="24"/>
      <c r="D6984" s="24"/>
      <c r="F6984" s="24"/>
      <c r="K6984" s="9" t="n">
        <f aca="false">IF($A6984="",0,IF(OR(N($D6984)=0,$D6984&amp;""=TOP!$C$5&amp;""),1,0))</f>
        <v>0</v>
      </c>
      <c r="L6984" s="27" t="n">
        <f aca="false">IF($K6984=0,0,IFERROR(INDEX(購買率算出!$P$6:$P$3005,MATCH($A6984&amp;"",購買率算出!$C$6:$C$3005,0)),0))</f>
        <v>0</v>
      </c>
    </row>
    <row r="6985" customFormat="false" ht="15" hidden="false" customHeight="false" outlineLevel="0" collapsed="false">
      <c r="A6985" s="24"/>
      <c r="D6985" s="24"/>
      <c r="F6985" s="24"/>
      <c r="K6985" s="9" t="n">
        <f aca="false">IF($A6985="",0,IF(OR(N($D6985)=0,$D6985&amp;""=TOP!$C$5&amp;""),1,0))</f>
        <v>0</v>
      </c>
      <c r="L6985" s="27" t="n">
        <f aca="false">IF($K6985=0,0,IFERROR(INDEX(購買率算出!$P$6:$P$3005,MATCH($A6985&amp;"",購買率算出!$C$6:$C$3005,0)),0))</f>
        <v>0</v>
      </c>
    </row>
    <row r="6986" customFormat="false" ht="15" hidden="false" customHeight="false" outlineLevel="0" collapsed="false">
      <c r="A6986" s="24"/>
      <c r="D6986" s="24"/>
      <c r="F6986" s="24"/>
      <c r="K6986" s="9" t="n">
        <f aca="false">IF($A6986="",0,IF(OR(N($D6986)=0,$D6986&amp;""=TOP!$C$5&amp;""),1,0))</f>
        <v>0</v>
      </c>
      <c r="L6986" s="27" t="n">
        <f aca="false">IF($K6986=0,0,IFERROR(INDEX(購買率算出!$P$6:$P$3005,MATCH($A6986&amp;"",購買率算出!$C$6:$C$3005,0)),0))</f>
        <v>0</v>
      </c>
    </row>
    <row r="6987" customFormat="false" ht="15" hidden="false" customHeight="false" outlineLevel="0" collapsed="false">
      <c r="A6987" s="24"/>
      <c r="D6987" s="24"/>
      <c r="F6987" s="24"/>
      <c r="K6987" s="9" t="n">
        <f aca="false">IF($A6987="",0,IF(OR(N($D6987)=0,$D6987&amp;""=TOP!$C$5&amp;""),1,0))</f>
        <v>0</v>
      </c>
      <c r="L6987" s="27" t="n">
        <f aca="false">IF($K6987=0,0,IFERROR(INDEX(購買率算出!$P$6:$P$3005,MATCH($A6987&amp;"",購買率算出!$C$6:$C$3005,0)),0))</f>
        <v>0</v>
      </c>
    </row>
    <row r="6988" customFormat="false" ht="15" hidden="false" customHeight="false" outlineLevel="0" collapsed="false">
      <c r="A6988" s="24"/>
      <c r="D6988" s="24"/>
      <c r="F6988" s="24"/>
      <c r="K6988" s="9" t="n">
        <f aca="false">IF($A6988="",0,IF(OR(N($D6988)=0,$D6988&amp;""=TOP!$C$5&amp;""),1,0))</f>
        <v>0</v>
      </c>
      <c r="L6988" s="27" t="n">
        <f aca="false">IF($K6988=0,0,IFERROR(INDEX(購買率算出!$P$6:$P$3005,MATCH($A6988&amp;"",購買率算出!$C$6:$C$3005,0)),0))</f>
        <v>0</v>
      </c>
    </row>
    <row r="6989" customFormat="false" ht="15" hidden="false" customHeight="false" outlineLevel="0" collapsed="false">
      <c r="A6989" s="24"/>
      <c r="D6989" s="24"/>
      <c r="F6989" s="24"/>
      <c r="K6989" s="9" t="n">
        <f aca="false">IF($A6989="",0,IF(OR(N($D6989)=0,$D6989&amp;""=TOP!$C$5&amp;""),1,0))</f>
        <v>0</v>
      </c>
      <c r="L6989" s="27" t="n">
        <f aca="false">IF($K6989=0,0,IFERROR(INDEX(購買率算出!$P$6:$P$3005,MATCH($A6989&amp;"",購買率算出!$C$6:$C$3005,0)),0))</f>
        <v>0</v>
      </c>
    </row>
    <row r="6990" customFormat="false" ht="15" hidden="false" customHeight="false" outlineLevel="0" collapsed="false">
      <c r="A6990" s="24"/>
      <c r="D6990" s="24"/>
      <c r="F6990" s="24"/>
      <c r="K6990" s="9" t="n">
        <f aca="false">IF($A6990="",0,IF(OR(N($D6990)=0,$D6990&amp;""=TOP!$C$5&amp;""),1,0))</f>
        <v>0</v>
      </c>
      <c r="L6990" s="27" t="n">
        <f aca="false">IF($K6990=0,0,IFERROR(INDEX(購買率算出!$P$6:$P$3005,MATCH($A6990&amp;"",購買率算出!$C$6:$C$3005,0)),0))</f>
        <v>0</v>
      </c>
    </row>
    <row r="6991" customFormat="false" ht="15" hidden="false" customHeight="false" outlineLevel="0" collapsed="false">
      <c r="A6991" s="24"/>
      <c r="D6991" s="24"/>
      <c r="F6991" s="24"/>
      <c r="K6991" s="9" t="n">
        <f aca="false">IF($A6991="",0,IF(OR(N($D6991)=0,$D6991&amp;""=TOP!$C$5&amp;""),1,0))</f>
        <v>0</v>
      </c>
      <c r="L6991" s="27" t="n">
        <f aca="false">IF($K6991=0,0,IFERROR(INDEX(購買率算出!$P$6:$P$3005,MATCH($A6991&amp;"",購買率算出!$C$6:$C$3005,0)),0))</f>
        <v>0</v>
      </c>
    </row>
    <row r="6992" customFormat="false" ht="15" hidden="false" customHeight="false" outlineLevel="0" collapsed="false">
      <c r="A6992" s="24"/>
      <c r="D6992" s="24"/>
      <c r="F6992" s="24"/>
      <c r="K6992" s="9" t="n">
        <f aca="false">IF($A6992="",0,IF(OR(N($D6992)=0,$D6992&amp;""=TOP!$C$5&amp;""),1,0))</f>
        <v>0</v>
      </c>
      <c r="L6992" s="27" t="n">
        <f aca="false">IF($K6992=0,0,IFERROR(INDEX(購買率算出!$P$6:$P$3005,MATCH($A6992&amp;"",購買率算出!$C$6:$C$3005,0)),0))</f>
        <v>0</v>
      </c>
    </row>
    <row r="6993" customFormat="false" ht="15" hidden="false" customHeight="false" outlineLevel="0" collapsed="false">
      <c r="A6993" s="24"/>
      <c r="D6993" s="24"/>
      <c r="F6993" s="24"/>
      <c r="K6993" s="9" t="n">
        <f aca="false">IF($A6993="",0,IF(OR(N($D6993)=0,$D6993&amp;""=TOP!$C$5&amp;""),1,0))</f>
        <v>0</v>
      </c>
      <c r="L6993" s="27" t="n">
        <f aca="false">IF($K6993=0,0,IFERROR(INDEX(購買率算出!$P$6:$P$3005,MATCH($A6993&amp;"",購買率算出!$C$6:$C$3005,0)),0))</f>
        <v>0</v>
      </c>
    </row>
    <row r="6994" customFormat="false" ht="15" hidden="false" customHeight="false" outlineLevel="0" collapsed="false">
      <c r="A6994" s="24"/>
      <c r="D6994" s="24"/>
      <c r="F6994" s="24"/>
      <c r="K6994" s="9" t="n">
        <f aca="false">IF($A6994="",0,IF(OR(N($D6994)=0,$D6994&amp;""=TOP!$C$5&amp;""),1,0))</f>
        <v>0</v>
      </c>
      <c r="L6994" s="27" t="n">
        <f aca="false">IF($K6994=0,0,IFERROR(INDEX(購買率算出!$P$6:$P$3005,MATCH($A6994&amp;"",購買率算出!$C$6:$C$3005,0)),0))</f>
        <v>0</v>
      </c>
    </row>
    <row r="6995" customFormat="false" ht="15" hidden="false" customHeight="false" outlineLevel="0" collapsed="false">
      <c r="A6995" s="24"/>
      <c r="D6995" s="24"/>
      <c r="F6995" s="24"/>
      <c r="K6995" s="9" t="n">
        <f aca="false">IF($A6995="",0,IF(OR(N($D6995)=0,$D6995&amp;""=TOP!$C$5&amp;""),1,0))</f>
        <v>0</v>
      </c>
      <c r="L6995" s="27" t="n">
        <f aca="false">IF($K6995=0,0,IFERROR(INDEX(購買率算出!$P$6:$P$3005,MATCH($A6995&amp;"",購買率算出!$C$6:$C$3005,0)),0))</f>
        <v>0</v>
      </c>
    </row>
    <row r="6996" customFormat="false" ht="15" hidden="false" customHeight="false" outlineLevel="0" collapsed="false">
      <c r="A6996" s="24"/>
      <c r="D6996" s="24"/>
      <c r="F6996" s="24"/>
      <c r="K6996" s="9" t="n">
        <f aca="false">IF($A6996="",0,IF(OR(N($D6996)=0,$D6996&amp;""=TOP!$C$5&amp;""),1,0))</f>
        <v>0</v>
      </c>
      <c r="L6996" s="27" t="n">
        <f aca="false">IF($K6996=0,0,IFERROR(INDEX(購買率算出!$P$6:$P$3005,MATCH($A6996&amp;"",購買率算出!$C$6:$C$3005,0)),0))</f>
        <v>0</v>
      </c>
    </row>
    <row r="6997" customFormat="false" ht="15" hidden="false" customHeight="false" outlineLevel="0" collapsed="false">
      <c r="A6997" s="24"/>
      <c r="D6997" s="24"/>
      <c r="F6997" s="24"/>
      <c r="K6997" s="9" t="n">
        <f aca="false">IF($A6997="",0,IF(OR(N($D6997)=0,$D6997&amp;""=TOP!$C$5&amp;""),1,0))</f>
        <v>0</v>
      </c>
      <c r="L6997" s="27" t="n">
        <f aca="false">IF($K6997=0,0,IFERROR(INDEX(購買率算出!$P$6:$P$3005,MATCH($A6997&amp;"",購買率算出!$C$6:$C$3005,0)),0))</f>
        <v>0</v>
      </c>
    </row>
    <row r="6998" customFormat="false" ht="15" hidden="false" customHeight="false" outlineLevel="0" collapsed="false">
      <c r="A6998" s="24"/>
      <c r="D6998" s="24"/>
      <c r="F6998" s="24"/>
      <c r="K6998" s="9" t="n">
        <f aca="false">IF($A6998="",0,IF(OR(N($D6998)=0,$D6998&amp;""=TOP!$C$5&amp;""),1,0))</f>
        <v>0</v>
      </c>
      <c r="L6998" s="27" t="n">
        <f aca="false">IF($K6998=0,0,IFERROR(INDEX(購買率算出!$P$6:$P$3005,MATCH($A6998&amp;"",購買率算出!$C$6:$C$3005,0)),0))</f>
        <v>0</v>
      </c>
    </row>
    <row r="6999" customFormat="false" ht="15" hidden="false" customHeight="false" outlineLevel="0" collapsed="false">
      <c r="A6999" s="24"/>
      <c r="D6999" s="24"/>
      <c r="F6999" s="24"/>
      <c r="K6999" s="9" t="n">
        <f aca="false">IF($A6999="",0,IF(OR(N($D6999)=0,$D6999&amp;""=TOP!$C$5&amp;""),1,0))</f>
        <v>0</v>
      </c>
      <c r="L6999" s="27" t="n">
        <f aca="false">IF($K6999=0,0,IFERROR(INDEX(購買率算出!$P$6:$P$3005,MATCH($A6999&amp;"",購買率算出!$C$6:$C$3005,0)),0))</f>
        <v>0</v>
      </c>
    </row>
    <row r="7000" customFormat="false" ht="15" hidden="false" customHeight="false" outlineLevel="0" collapsed="false">
      <c r="A7000" s="24"/>
      <c r="D7000" s="24"/>
      <c r="F7000" s="24"/>
      <c r="K7000" s="9" t="n">
        <f aca="false">IF($A7000="",0,IF(OR(N($D7000)=0,$D7000&amp;""=TOP!$C$5&amp;""),1,0))</f>
        <v>0</v>
      </c>
      <c r="L7000" s="27" t="n">
        <f aca="false">IF($K7000=0,0,IFERROR(INDEX(購買率算出!$P$6:$P$3005,MATCH($A7000&amp;"",購買率算出!$C$6:$C$3005,0)),0))</f>
        <v>0</v>
      </c>
    </row>
    <row r="7001" customFormat="false" ht="15" hidden="false" customHeight="false" outlineLevel="0" collapsed="false">
      <c r="A7001" s="24"/>
      <c r="D7001" s="24"/>
      <c r="F7001" s="24"/>
      <c r="K7001" s="9" t="n">
        <f aca="false">IF($A7001="",0,IF(OR(N($D7001)=0,$D7001&amp;""=TOP!$C$5&amp;""),1,0))</f>
        <v>0</v>
      </c>
      <c r="L7001" s="27" t="n">
        <f aca="false">IF($K7001=0,0,IFERROR(INDEX(購買率算出!$P$6:$P$3005,MATCH($A7001&amp;"",購買率算出!$C$6:$C$3005,0)),0))</f>
        <v>0</v>
      </c>
    </row>
    <row r="7002" customFormat="false" ht="15" hidden="false" customHeight="false" outlineLevel="0" collapsed="false">
      <c r="A7002" s="24"/>
      <c r="D7002" s="24"/>
      <c r="F7002" s="24"/>
      <c r="K7002" s="9" t="n">
        <f aca="false">IF($A7002="",0,IF(OR(N($D7002)=0,$D7002&amp;""=TOP!$C$5&amp;""),1,0))</f>
        <v>0</v>
      </c>
      <c r="L7002" s="27" t="n">
        <f aca="false">IF($K7002=0,0,IFERROR(INDEX(購買率算出!$P$6:$P$3005,MATCH($A7002&amp;"",購買率算出!$C$6:$C$3005,0)),0))</f>
        <v>0</v>
      </c>
    </row>
    <row r="7003" customFormat="false" ht="15" hidden="false" customHeight="false" outlineLevel="0" collapsed="false">
      <c r="A7003" s="24"/>
      <c r="D7003" s="24"/>
      <c r="F7003" s="24"/>
      <c r="K7003" s="9" t="n">
        <f aca="false">IF($A7003="",0,IF(OR(N($D7003)=0,$D7003&amp;""=TOP!$C$5&amp;""),1,0))</f>
        <v>0</v>
      </c>
      <c r="L7003" s="27" t="n">
        <f aca="false">IF($K7003=0,0,IFERROR(INDEX(購買率算出!$P$6:$P$3005,MATCH($A7003&amp;"",購買率算出!$C$6:$C$3005,0)),0))</f>
        <v>0</v>
      </c>
    </row>
    <row r="7004" customFormat="false" ht="15" hidden="false" customHeight="false" outlineLevel="0" collapsed="false">
      <c r="A7004" s="24"/>
      <c r="D7004" s="24"/>
      <c r="F7004" s="24"/>
      <c r="K7004" s="9" t="n">
        <f aca="false">IF($A7004="",0,IF(OR(N($D7004)=0,$D7004&amp;""=TOP!$C$5&amp;""),1,0))</f>
        <v>0</v>
      </c>
      <c r="L7004" s="27" t="n">
        <f aca="false">IF($K7004=0,0,IFERROR(INDEX(購買率算出!$P$6:$P$3005,MATCH($A7004&amp;"",購買率算出!$C$6:$C$3005,0)),0))</f>
        <v>0</v>
      </c>
    </row>
    <row r="7005" customFormat="false" ht="15" hidden="false" customHeight="false" outlineLevel="0" collapsed="false">
      <c r="A7005" s="24"/>
      <c r="D7005" s="24"/>
      <c r="F7005" s="24"/>
      <c r="K7005" s="9" t="n">
        <f aca="false">IF($A7005="",0,IF(OR(N($D7005)=0,$D7005&amp;""=TOP!$C$5&amp;""),1,0))</f>
        <v>0</v>
      </c>
      <c r="L7005" s="27" t="n">
        <f aca="false">IF($K7005=0,0,IFERROR(INDEX(購買率算出!$P$6:$P$3005,MATCH($A7005&amp;"",購買率算出!$C$6:$C$3005,0)),0))</f>
        <v>0</v>
      </c>
    </row>
    <row r="7006" customFormat="false" ht="15" hidden="false" customHeight="false" outlineLevel="0" collapsed="false">
      <c r="A7006" s="24"/>
      <c r="D7006" s="24"/>
      <c r="F7006" s="24"/>
      <c r="K7006" s="9" t="n">
        <f aca="false">IF($A7006="",0,IF(OR(N($D7006)=0,$D7006&amp;""=TOP!$C$5&amp;""),1,0))</f>
        <v>0</v>
      </c>
      <c r="L7006" s="27" t="n">
        <f aca="false">IF($K7006=0,0,IFERROR(INDEX(購買率算出!$P$6:$P$3005,MATCH($A7006&amp;"",購買率算出!$C$6:$C$3005,0)),0))</f>
        <v>0</v>
      </c>
    </row>
    <row r="7007" customFormat="false" ht="15" hidden="false" customHeight="false" outlineLevel="0" collapsed="false">
      <c r="A7007" s="24"/>
      <c r="D7007" s="24"/>
      <c r="F7007" s="24"/>
      <c r="K7007" s="9" t="n">
        <f aca="false">IF($A7007="",0,IF(OR(N($D7007)=0,$D7007&amp;""=TOP!$C$5&amp;""),1,0))</f>
        <v>0</v>
      </c>
      <c r="L7007" s="27" t="n">
        <f aca="false">IF($K7007=0,0,IFERROR(INDEX(購買率算出!$P$6:$P$3005,MATCH($A7007&amp;"",購買率算出!$C$6:$C$3005,0)),0))</f>
        <v>0</v>
      </c>
    </row>
    <row r="7008" customFormat="false" ht="15" hidden="false" customHeight="false" outlineLevel="0" collapsed="false">
      <c r="A7008" s="24"/>
      <c r="D7008" s="24"/>
      <c r="F7008" s="24"/>
      <c r="K7008" s="9" t="n">
        <f aca="false">IF($A7008="",0,IF(OR(N($D7008)=0,$D7008&amp;""=TOP!$C$5&amp;""),1,0))</f>
        <v>0</v>
      </c>
      <c r="L7008" s="27" t="n">
        <f aca="false">IF($K7008=0,0,IFERROR(INDEX(購買率算出!$P$6:$P$3005,MATCH($A7008&amp;"",購買率算出!$C$6:$C$3005,0)),0))</f>
        <v>0</v>
      </c>
    </row>
    <row r="7009" customFormat="false" ht="15" hidden="false" customHeight="false" outlineLevel="0" collapsed="false">
      <c r="A7009" s="24"/>
      <c r="D7009" s="24"/>
      <c r="F7009" s="24"/>
      <c r="K7009" s="9" t="n">
        <f aca="false">IF($A7009="",0,IF(OR(N($D7009)=0,$D7009&amp;""=TOP!$C$5&amp;""),1,0))</f>
        <v>0</v>
      </c>
      <c r="L7009" s="27" t="n">
        <f aca="false">IF($K7009=0,0,IFERROR(INDEX(購買率算出!$P$6:$P$3005,MATCH($A7009&amp;"",購買率算出!$C$6:$C$3005,0)),0))</f>
        <v>0</v>
      </c>
    </row>
    <row r="7010" customFormat="false" ht="15" hidden="false" customHeight="false" outlineLevel="0" collapsed="false">
      <c r="A7010" s="24"/>
      <c r="D7010" s="24"/>
      <c r="F7010" s="24"/>
      <c r="K7010" s="9" t="n">
        <f aca="false">IF($A7010="",0,IF(OR(N($D7010)=0,$D7010&amp;""=TOP!$C$5&amp;""),1,0))</f>
        <v>0</v>
      </c>
      <c r="L7010" s="27" t="n">
        <f aca="false">IF($K7010=0,0,IFERROR(INDEX(購買率算出!$P$6:$P$3005,MATCH($A7010&amp;"",購買率算出!$C$6:$C$3005,0)),0))</f>
        <v>0</v>
      </c>
    </row>
    <row r="7011" customFormat="false" ht="15" hidden="false" customHeight="false" outlineLevel="0" collapsed="false">
      <c r="A7011" s="24"/>
      <c r="D7011" s="24"/>
      <c r="F7011" s="24"/>
      <c r="K7011" s="9" t="n">
        <f aca="false">IF($A7011="",0,IF(OR(N($D7011)=0,$D7011&amp;""=TOP!$C$5&amp;""),1,0))</f>
        <v>0</v>
      </c>
      <c r="L7011" s="27" t="n">
        <f aca="false">IF($K7011=0,0,IFERROR(INDEX(購買率算出!$P$6:$P$3005,MATCH($A7011&amp;"",購買率算出!$C$6:$C$3005,0)),0))</f>
        <v>0</v>
      </c>
    </row>
    <row r="7012" customFormat="false" ht="15" hidden="false" customHeight="false" outlineLevel="0" collapsed="false">
      <c r="A7012" s="24"/>
      <c r="D7012" s="24"/>
      <c r="F7012" s="24"/>
      <c r="K7012" s="9" t="n">
        <f aca="false">IF($A7012="",0,IF(OR(N($D7012)=0,$D7012&amp;""=TOP!$C$5&amp;""),1,0))</f>
        <v>0</v>
      </c>
      <c r="L7012" s="27" t="n">
        <f aca="false">IF($K7012=0,0,IFERROR(INDEX(購買率算出!$P$6:$P$3005,MATCH($A7012&amp;"",購買率算出!$C$6:$C$3005,0)),0))</f>
        <v>0</v>
      </c>
    </row>
    <row r="7013" customFormat="false" ht="15" hidden="false" customHeight="false" outlineLevel="0" collapsed="false">
      <c r="A7013" s="24"/>
      <c r="D7013" s="24"/>
      <c r="F7013" s="24"/>
      <c r="K7013" s="9" t="n">
        <f aca="false">IF($A7013="",0,IF(OR(N($D7013)=0,$D7013&amp;""=TOP!$C$5&amp;""),1,0))</f>
        <v>0</v>
      </c>
      <c r="L7013" s="27" t="n">
        <f aca="false">IF($K7013=0,0,IFERROR(INDEX(購買率算出!$P$6:$P$3005,MATCH($A7013&amp;"",購買率算出!$C$6:$C$3005,0)),0))</f>
        <v>0</v>
      </c>
    </row>
    <row r="7014" customFormat="false" ht="15" hidden="false" customHeight="false" outlineLevel="0" collapsed="false">
      <c r="A7014" s="24"/>
      <c r="D7014" s="24"/>
      <c r="F7014" s="24"/>
      <c r="K7014" s="9" t="n">
        <f aca="false">IF($A7014="",0,IF(OR(N($D7014)=0,$D7014&amp;""=TOP!$C$5&amp;""),1,0))</f>
        <v>0</v>
      </c>
      <c r="L7014" s="27" t="n">
        <f aca="false">IF($K7014=0,0,IFERROR(INDEX(購買率算出!$P$6:$P$3005,MATCH($A7014&amp;"",購買率算出!$C$6:$C$3005,0)),0))</f>
        <v>0</v>
      </c>
    </row>
    <row r="7015" customFormat="false" ht="15" hidden="false" customHeight="false" outlineLevel="0" collapsed="false">
      <c r="A7015" s="24"/>
      <c r="D7015" s="24"/>
      <c r="F7015" s="24"/>
      <c r="K7015" s="9" t="n">
        <f aca="false">IF($A7015="",0,IF(OR(N($D7015)=0,$D7015&amp;""=TOP!$C$5&amp;""),1,0))</f>
        <v>0</v>
      </c>
      <c r="L7015" s="27" t="n">
        <f aca="false">IF($K7015=0,0,IFERROR(INDEX(購買率算出!$P$6:$P$3005,MATCH($A7015&amp;"",購買率算出!$C$6:$C$3005,0)),0))</f>
        <v>0</v>
      </c>
    </row>
    <row r="7016" customFormat="false" ht="15" hidden="false" customHeight="false" outlineLevel="0" collapsed="false">
      <c r="A7016" s="24"/>
      <c r="D7016" s="24"/>
      <c r="F7016" s="24"/>
      <c r="K7016" s="9" t="n">
        <f aca="false">IF($A7016="",0,IF(OR(N($D7016)=0,$D7016&amp;""=TOP!$C$5&amp;""),1,0))</f>
        <v>0</v>
      </c>
      <c r="L7016" s="27" t="n">
        <f aca="false">IF($K7016=0,0,IFERROR(INDEX(購買率算出!$P$6:$P$3005,MATCH($A7016&amp;"",購買率算出!$C$6:$C$3005,0)),0))</f>
        <v>0</v>
      </c>
    </row>
    <row r="7017" customFormat="false" ht="15" hidden="false" customHeight="false" outlineLevel="0" collapsed="false">
      <c r="A7017" s="24"/>
      <c r="D7017" s="24"/>
      <c r="F7017" s="24"/>
      <c r="K7017" s="9" t="n">
        <f aca="false">IF($A7017="",0,IF(OR(N($D7017)=0,$D7017&amp;""=TOP!$C$5&amp;""),1,0))</f>
        <v>0</v>
      </c>
      <c r="L7017" s="27" t="n">
        <f aca="false">IF($K7017=0,0,IFERROR(INDEX(購買率算出!$P$6:$P$3005,MATCH($A7017&amp;"",購買率算出!$C$6:$C$3005,0)),0))</f>
        <v>0</v>
      </c>
    </row>
    <row r="7018" customFormat="false" ht="15" hidden="false" customHeight="false" outlineLevel="0" collapsed="false">
      <c r="A7018" s="24"/>
      <c r="D7018" s="24"/>
      <c r="F7018" s="24"/>
      <c r="K7018" s="9" t="n">
        <f aca="false">IF($A7018="",0,IF(OR(N($D7018)=0,$D7018&amp;""=TOP!$C$5&amp;""),1,0))</f>
        <v>0</v>
      </c>
      <c r="L7018" s="27" t="n">
        <f aca="false">IF($K7018=0,0,IFERROR(INDEX(購買率算出!$P$6:$P$3005,MATCH($A7018&amp;"",購買率算出!$C$6:$C$3005,0)),0))</f>
        <v>0</v>
      </c>
    </row>
    <row r="7019" customFormat="false" ht="15" hidden="false" customHeight="false" outlineLevel="0" collapsed="false">
      <c r="A7019" s="24"/>
      <c r="D7019" s="24"/>
      <c r="F7019" s="24"/>
      <c r="K7019" s="9" t="n">
        <f aca="false">IF($A7019="",0,IF(OR(N($D7019)=0,$D7019&amp;""=TOP!$C$5&amp;""),1,0))</f>
        <v>0</v>
      </c>
      <c r="L7019" s="27" t="n">
        <f aca="false">IF($K7019=0,0,IFERROR(INDEX(購買率算出!$P$6:$P$3005,MATCH($A7019&amp;"",購買率算出!$C$6:$C$3005,0)),0))</f>
        <v>0</v>
      </c>
    </row>
    <row r="7020" customFormat="false" ht="15" hidden="false" customHeight="false" outlineLevel="0" collapsed="false">
      <c r="A7020" s="24"/>
      <c r="D7020" s="24"/>
      <c r="F7020" s="24"/>
      <c r="K7020" s="9" t="n">
        <f aca="false">IF($A7020="",0,IF(OR(N($D7020)=0,$D7020&amp;""=TOP!$C$5&amp;""),1,0))</f>
        <v>0</v>
      </c>
      <c r="L7020" s="27" t="n">
        <f aca="false">IF($K7020=0,0,IFERROR(INDEX(購買率算出!$P$6:$P$3005,MATCH($A7020&amp;"",購買率算出!$C$6:$C$3005,0)),0))</f>
        <v>0</v>
      </c>
    </row>
    <row r="7021" customFormat="false" ht="15" hidden="false" customHeight="false" outlineLevel="0" collapsed="false">
      <c r="A7021" s="24"/>
      <c r="D7021" s="24"/>
      <c r="F7021" s="24"/>
      <c r="K7021" s="9" t="n">
        <f aca="false">IF($A7021="",0,IF(OR(N($D7021)=0,$D7021&amp;""=TOP!$C$5&amp;""),1,0))</f>
        <v>0</v>
      </c>
      <c r="L7021" s="27" t="n">
        <f aca="false">IF($K7021=0,0,IFERROR(INDEX(購買率算出!$P$6:$P$3005,MATCH($A7021&amp;"",購買率算出!$C$6:$C$3005,0)),0))</f>
        <v>0</v>
      </c>
    </row>
    <row r="7022" customFormat="false" ht="15" hidden="false" customHeight="false" outlineLevel="0" collapsed="false">
      <c r="A7022" s="24"/>
      <c r="D7022" s="24"/>
      <c r="F7022" s="24"/>
      <c r="K7022" s="9" t="n">
        <f aca="false">IF($A7022="",0,IF(OR(N($D7022)=0,$D7022&amp;""=TOP!$C$5&amp;""),1,0))</f>
        <v>0</v>
      </c>
      <c r="L7022" s="27" t="n">
        <f aca="false">IF($K7022=0,0,IFERROR(INDEX(購買率算出!$P$6:$P$3005,MATCH($A7022&amp;"",購買率算出!$C$6:$C$3005,0)),0))</f>
        <v>0</v>
      </c>
    </row>
    <row r="7023" customFormat="false" ht="15" hidden="false" customHeight="false" outlineLevel="0" collapsed="false">
      <c r="A7023" s="24"/>
      <c r="D7023" s="24"/>
      <c r="F7023" s="24"/>
      <c r="K7023" s="9" t="n">
        <f aca="false">IF($A7023="",0,IF(OR(N($D7023)=0,$D7023&amp;""=TOP!$C$5&amp;""),1,0))</f>
        <v>0</v>
      </c>
      <c r="L7023" s="27" t="n">
        <f aca="false">IF($K7023=0,0,IFERROR(INDEX(購買率算出!$P$6:$P$3005,MATCH($A7023&amp;"",購買率算出!$C$6:$C$3005,0)),0))</f>
        <v>0</v>
      </c>
    </row>
    <row r="7024" customFormat="false" ht="15" hidden="false" customHeight="false" outlineLevel="0" collapsed="false">
      <c r="A7024" s="24"/>
      <c r="D7024" s="24"/>
      <c r="F7024" s="24"/>
      <c r="K7024" s="9" t="n">
        <f aca="false">IF($A7024="",0,IF(OR(N($D7024)=0,$D7024&amp;""=TOP!$C$5&amp;""),1,0))</f>
        <v>0</v>
      </c>
      <c r="L7024" s="27" t="n">
        <f aca="false">IF($K7024=0,0,IFERROR(INDEX(購買率算出!$P$6:$P$3005,MATCH($A7024&amp;"",購買率算出!$C$6:$C$3005,0)),0))</f>
        <v>0</v>
      </c>
    </row>
    <row r="7025" customFormat="false" ht="15" hidden="false" customHeight="false" outlineLevel="0" collapsed="false">
      <c r="A7025" s="24"/>
      <c r="D7025" s="24"/>
      <c r="F7025" s="24"/>
      <c r="K7025" s="9" t="n">
        <f aca="false">IF($A7025="",0,IF(OR(N($D7025)=0,$D7025&amp;""=TOP!$C$5&amp;""),1,0))</f>
        <v>0</v>
      </c>
      <c r="L7025" s="27" t="n">
        <f aca="false">IF($K7025=0,0,IFERROR(INDEX(購買率算出!$P$6:$P$3005,MATCH($A7025&amp;"",購買率算出!$C$6:$C$3005,0)),0))</f>
        <v>0</v>
      </c>
    </row>
    <row r="7026" customFormat="false" ht="15" hidden="false" customHeight="false" outlineLevel="0" collapsed="false">
      <c r="A7026" s="24"/>
      <c r="D7026" s="24"/>
      <c r="F7026" s="24"/>
      <c r="K7026" s="9" t="n">
        <f aca="false">IF($A7026="",0,IF(OR(N($D7026)=0,$D7026&amp;""=TOP!$C$5&amp;""),1,0))</f>
        <v>0</v>
      </c>
      <c r="L7026" s="27" t="n">
        <f aca="false">IF($K7026=0,0,IFERROR(INDEX(購買率算出!$P$6:$P$3005,MATCH($A7026&amp;"",購買率算出!$C$6:$C$3005,0)),0))</f>
        <v>0</v>
      </c>
    </row>
    <row r="7027" customFormat="false" ht="15" hidden="false" customHeight="false" outlineLevel="0" collapsed="false">
      <c r="A7027" s="24"/>
      <c r="D7027" s="24"/>
      <c r="F7027" s="24"/>
      <c r="K7027" s="9" t="n">
        <f aca="false">IF($A7027="",0,IF(OR(N($D7027)=0,$D7027&amp;""=TOP!$C$5&amp;""),1,0))</f>
        <v>0</v>
      </c>
      <c r="L7027" s="27" t="n">
        <f aca="false">IF($K7027=0,0,IFERROR(INDEX(購買率算出!$P$6:$P$3005,MATCH($A7027&amp;"",購買率算出!$C$6:$C$3005,0)),0))</f>
        <v>0</v>
      </c>
    </row>
    <row r="7028" customFormat="false" ht="15" hidden="false" customHeight="false" outlineLevel="0" collapsed="false">
      <c r="A7028" s="24"/>
      <c r="D7028" s="24"/>
      <c r="F7028" s="24"/>
      <c r="K7028" s="9" t="n">
        <f aca="false">IF($A7028="",0,IF(OR(N($D7028)=0,$D7028&amp;""=TOP!$C$5&amp;""),1,0))</f>
        <v>0</v>
      </c>
      <c r="L7028" s="27" t="n">
        <f aca="false">IF($K7028=0,0,IFERROR(INDEX(購買率算出!$P$6:$P$3005,MATCH($A7028&amp;"",購買率算出!$C$6:$C$3005,0)),0))</f>
        <v>0</v>
      </c>
    </row>
    <row r="7029" customFormat="false" ht="15" hidden="false" customHeight="false" outlineLevel="0" collapsed="false">
      <c r="A7029" s="24"/>
      <c r="D7029" s="24"/>
      <c r="F7029" s="24"/>
      <c r="K7029" s="9" t="n">
        <f aca="false">IF($A7029="",0,IF(OR(N($D7029)=0,$D7029&amp;""=TOP!$C$5&amp;""),1,0))</f>
        <v>0</v>
      </c>
      <c r="L7029" s="27" t="n">
        <f aca="false">IF($K7029=0,0,IFERROR(INDEX(購買率算出!$P$6:$P$3005,MATCH($A7029&amp;"",購買率算出!$C$6:$C$3005,0)),0))</f>
        <v>0</v>
      </c>
    </row>
    <row r="7030" customFormat="false" ht="15" hidden="false" customHeight="false" outlineLevel="0" collapsed="false">
      <c r="A7030" s="24"/>
      <c r="D7030" s="24"/>
      <c r="F7030" s="24"/>
      <c r="K7030" s="9" t="n">
        <f aca="false">IF($A7030="",0,IF(OR(N($D7030)=0,$D7030&amp;""=TOP!$C$5&amp;""),1,0))</f>
        <v>0</v>
      </c>
      <c r="L7030" s="27" t="n">
        <f aca="false">IF($K7030=0,0,IFERROR(INDEX(購買率算出!$P$6:$P$3005,MATCH($A7030&amp;"",購買率算出!$C$6:$C$3005,0)),0))</f>
        <v>0</v>
      </c>
    </row>
    <row r="7031" customFormat="false" ht="15" hidden="false" customHeight="false" outlineLevel="0" collapsed="false">
      <c r="A7031" s="24"/>
      <c r="D7031" s="24"/>
      <c r="F7031" s="24"/>
      <c r="K7031" s="9" t="n">
        <f aca="false">IF($A7031="",0,IF(OR(N($D7031)=0,$D7031&amp;""=TOP!$C$5&amp;""),1,0))</f>
        <v>0</v>
      </c>
      <c r="L7031" s="27" t="n">
        <f aca="false">IF($K7031=0,0,IFERROR(INDEX(購買率算出!$P$6:$P$3005,MATCH($A7031&amp;"",購買率算出!$C$6:$C$3005,0)),0))</f>
        <v>0</v>
      </c>
    </row>
    <row r="7032" customFormat="false" ht="15" hidden="false" customHeight="false" outlineLevel="0" collapsed="false">
      <c r="A7032" s="24"/>
      <c r="D7032" s="24"/>
      <c r="F7032" s="24"/>
      <c r="K7032" s="9" t="n">
        <f aca="false">IF($A7032="",0,IF(OR(N($D7032)=0,$D7032&amp;""=TOP!$C$5&amp;""),1,0))</f>
        <v>0</v>
      </c>
      <c r="L7032" s="27" t="n">
        <f aca="false">IF($K7032=0,0,IFERROR(INDEX(購買率算出!$P$6:$P$3005,MATCH($A7032&amp;"",購買率算出!$C$6:$C$3005,0)),0))</f>
        <v>0</v>
      </c>
    </row>
    <row r="7033" customFormat="false" ht="15" hidden="false" customHeight="false" outlineLevel="0" collapsed="false">
      <c r="A7033" s="24"/>
      <c r="D7033" s="24"/>
      <c r="F7033" s="24"/>
      <c r="K7033" s="9" t="n">
        <f aca="false">IF($A7033="",0,IF(OR(N($D7033)=0,$D7033&amp;""=TOP!$C$5&amp;""),1,0))</f>
        <v>0</v>
      </c>
      <c r="L7033" s="27" t="n">
        <f aca="false">IF($K7033=0,0,IFERROR(INDEX(購買率算出!$P$6:$P$3005,MATCH($A7033&amp;"",購買率算出!$C$6:$C$3005,0)),0))</f>
        <v>0</v>
      </c>
    </row>
    <row r="7034" customFormat="false" ht="15" hidden="false" customHeight="false" outlineLevel="0" collapsed="false">
      <c r="A7034" s="24"/>
      <c r="D7034" s="24"/>
      <c r="F7034" s="24"/>
      <c r="K7034" s="9" t="n">
        <f aca="false">IF($A7034="",0,IF(OR(N($D7034)=0,$D7034&amp;""=TOP!$C$5&amp;""),1,0))</f>
        <v>0</v>
      </c>
      <c r="L7034" s="27" t="n">
        <f aca="false">IF($K7034=0,0,IFERROR(INDEX(購買率算出!$P$6:$P$3005,MATCH($A7034&amp;"",購買率算出!$C$6:$C$3005,0)),0))</f>
        <v>0</v>
      </c>
    </row>
    <row r="7035" customFormat="false" ht="15" hidden="false" customHeight="false" outlineLevel="0" collapsed="false">
      <c r="A7035" s="24"/>
      <c r="D7035" s="24"/>
      <c r="F7035" s="24"/>
      <c r="K7035" s="9" t="n">
        <f aca="false">IF($A7035="",0,IF(OR(N($D7035)=0,$D7035&amp;""=TOP!$C$5&amp;""),1,0))</f>
        <v>0</v>
      </c>
      <c r="L7035" s="27" t="n">
        <f aca="false">IF($K7035=0,0,IFERROR(INDEX(購買率算出!$P$6:$P$3005,MATCH($A7035&amp;"",購買率算出!$C$6:$C$3005,0)),0))</f>
        <v>0</v>
      </c>
    </row>
    <row r="7036" customFormat="false" ht="15" hidden="false" customHeight="false" outlineLevel="0" collapsed="false">
      <c r="A7036" s="24"/>
      <c r="D7036" s="24"/>
      <c r="F7036" s="24"/>
      <c r="K7036" s="9" t="n">
        <f aca="false">IF($A7036="",0,IF(OR(N($D7036)=0,$D7036&amp;""=TOP!$C$5&amp;""),1,0))</f>
        <v>0</v>
      </c>
      <c r="L7036" s="27" t="n">
        <f aca="false">IF($K7036=0,0,IFERROR(INDEX(購買率算出!$P$6:$P$3005,MATCH($A7036&amp;"",購買率算出!$C$6:$C$3005,0)),0))</f>
        <v>0</v>
      </c>
    </row>
    <row r="7037" customFormat="false" ht="15" hidden="false" customHeight="false" outlineLevel="0" collapsed="false">
      <c r="A7037" s="24"/>
      <c r="D7037" s="24"/>
      <c r="F7037" s="24"/>
      <c r="K7037" s="9" t="n">
        <f aca="false">IF($A7037="",0,IF(OR(N($D7037)=0,$D7037&amp;""=TOP!$C$5&amp;""),1,0))</f>
        <v>0</v>
      </c>
      <c r="L7037" s="27" t="n">
        <f aca="false">IF($K7037=0,0,IFERROR(INDEX(購買率算出!$P$6:$P$3005,MATCH($A7037&amp;"",購買率算出!$C$6:$C$3005,0)),0))</f>
        <v>0</v>
      </c>
    </row>
    <row r="7038" customFormat="false" ht="15" hidden="false" customHeight="false" outlineLevel="0" collapsed="false">
      <c r="A7038" s="24"/>
      <c r="D7038" s="24"/>
      <c r="F7038" s="24"/>
      <c r="K7038" s="9" t="n">
        <f aca="false">IF($A7038="",0,IF(OR(N($D7038)=0,$D7038&amp;""=TOP!$C$5&amp;""),1,0))</f>
        <v>0</v>
      </c>
      <c r="L7038" s="27" t="n">
        <f aca="false">IF($K7038=0,0,IFERROR(INDEX(購買率算出!$P$6:$P$3005,MATCH($A7038&amp;"",購買率算出!$C$6:$C$3005,0)),0))</f>
        <v>0</v>
      </c>
    </row>
    <row r="7039" customFormat="false" ht="15" hidden="false" customHeight="false" outlineLevel="0" collapsed="false">
      <c r="A7039" s="24"/>
      <c r="D7039" s="24"/>
      <c r="F7039" s="24"/>
      <c r="K7039" s="9" t="n">
        <f aca="false">IF($A7039="",0,IF(OR(N($D7039)=0,$D7039&amp;""=TOP!$C$5&amp;""),1,0))</f>
        <v>0</v>
      </c>
      <c r="L7039" s="27" t="n">
        <f aca="false">IF($K7039=0,0,IFERROR(INDEX(購買率算出!$P$6:$P$3005,MATCH($A7039&amp;"",購買率算出!$C$6:$C$3005,0)),0))</f>
        <v>0</v>
      </c>
    </row>
    <row r="7040" customFormat="false" ht="15" hidden="false" customHeight="false" outlineLevel="0" collapsed="false">
      <c r="A7040" s="24"/>
      <c r="D7040" s="24"/>
      <c r="F7040" s="24"/>
      <c r="K7040" s="9" t="n">
        <f aca="false">IF($A7040="",0,IF(OR(N($D7040)=0,$D7040&amp;""=TOP!$C$5&amp;""),1,0))</f>
        <v>0</v>
      </c>
      <c r="L7040" s="27" t="n">
        <f aca="false">IF($K7040=0,0,IFERROR(INDEX(購買率算出!$P$6:$P$3005,MATCH($A7040&amp;"",購買率算出!$C$6:$C$3005,0)),0))</f>
        <v>0</v>
      </c>
    </row>
    <row r="7041" customFormat="false" ht="15" hidden="false" customHeight="false" outlineLevel="0" collapsed="false">
      <c r="A7041" s="24"/>
      <c r="D7041" s="24"/>
      <c r="F7041" s="24"/>
      <c r="K7041" s="9" t="n">
        <f aca="false">IF($A7041="",0,IF(OR(N($D7041)=0,$D7041&amp;""=TOP!$C$5&amp;""),1,0))</f>
        <v>0</v>
      </c>
      <c r="L7041" s="27" t="n">
        <f aca="false">IF($K7041=0,0,IFERROR(INDEX(購買率算出!$P$6:$P$3005,MATCH($A7041&amp;"",購買率算出!$C$6:$C$3005,0)),0))</f>
        <v>0</v>
      </c>
    </row>
    <row r="7042" customFormat="false" ht="15" hidden="false" customHeight="false" outlineLevel="0" collapsed="false">
      <c r="A7042" s="24"/>
      <c r="D7042" s="24"/>
      <c r="F7042" s="24"/>
      <c r="K7042" s="9" t="n">
        <f aca="false">IF($A7042="",0,IF(OR(N($D7042)=0,$D7042&amp;""=TOP!$C$5&amp;""),1,0))</f>
        <v>0</v>
      </c>
      <c r="L7042" s="27" t="n">
        <f aca="false">IF($K7042=0,0,IFERROR(INDEX(購買率算出!$P$6:$P$3005,MATCH($A7042&amp;"",購買率算出!$C$6:$C$3005,0)),0))</f>
        <v>0</v>
      </c>
    </row>
    <row r="7043" customFormat="false" ht="15" hidden="false" customHeight="false" outlineLevel="0" collapsed="false">
      <c r="A7043" s="24"/>
      <c r="D7043" s="24"/>
      <c r="F7043" s="24"/>
      <c r="K7043" s="9" t="n">
        <f aca="false">IF($A7043="",0,IF(OR(N($D7043)=0,$D7043&amp;""=TOP!$C$5&amp;""),1,0))</f>
        <v>0</v>
      </c>
      <c r="L7043" s="27" t="n">
        <f aca="false">IF($K7043=0,0,IFERROR(INDEX(購買率算出!$P$6:$P$3005,MATCH($A7043&amp;"",購買率算出!$C$6:$C$3005,0)),0))</f>
        <v>0</v>
      </c>
    </row>
    <row r="7044" customFormat="false" ht="15" hidden="false" customHeight="false" outlineLevel="0" collapsed="false">
      <c r="A7044" s="24"/>
      <c r="D7044" s="24"/>
      <c r="F7044" s="24"/>
      <c r="K7044" s="9" t="n">
        <f aca="false">IF($A7044="",0,IF(OR(N($D7044)=0,$D7044&amp;""=TOP!$C$5&amp;""),1,0))</f>
        <v>0</v>
      </c>
      <c r="L7044" s="27" t="n">
        <f aca="false">IF($K7044=0,0,IFERROR(INDEX(購買率算出!$P$6:$P$3005,MATCH($A7044&amp;"",購買率算出!$C$6:$C$3005,0)),0))</f>
        <v>0</v>
      </c>
    </row>
    <row r="7045" customFormat="false" ht="15" hidden="false" customHeight="false" outlineLevel="0" collapsed="false">
      <c r="A7045" s="24"/>
      <c r="D7045" s="24"/>
      <c r="F7045" s="24"/>
      <c r="K7045" s="9" t="n">
        <f aca="false">IF($A7045="",0,IF(OR(N($D7045)=0,$D7045&amp;""=TOP!$C$5&amp;""),1,0))</f>
        <v>0</v>
      </c>
      <c r="L7045" s="27" t="n">
        <f aca="false">IF($K7045=0,0,IFERROR(INDEX(購買率算出!$P$6:$P$3005,MATCH($A7045&amp;"",購買率算出!$C$6:$C$3005,0)),0))</f>
        <v>0</v>
      </c>
    </row>
    <row r="7046" customFormat="false" ht="15" hidden="false" customHeight="false" outlineLevel="0" collapsed="false">
      <c r="A7046" s="24"/>
      <c r="D7046" s="24"/>
      <c r="F7046" s="24"/>
      <c r="K7046" s="9" t="n">
        <f aca="false">IF($A7046="",0,IF(OR(N($D7046)=0,$D7046&amp;""=TOP!$C$5&amp;""),1,0))</f>
        <v>0</v>
      </c>
      <c r="L7046" s="27" t="n">
        <f aca="false">IF($K7046=0,0,IFERROR(INDEX(購買率算出!$P$6:$P$3005,MATCH($A7046&amp;"",購買率算出!$C$6:$C$3005,0)),0))</f>
        <v>0</v>
      </c>
    </row>
    <row r="7047" customFormat="false" ht="15" hidden="false" customHeight="false" outlineLevel="0" collapsed="false">
      <c r="A7047" s="24"/>
      <c r="D7047" s="24"/>
      <c r="F7047" s="24"/>
      <c r="K7047" s="9" t="n">
        <f aca="false">IF($A7047="",0,IF(OR(N($D7047)=0,$D7047&amp;""=TOP!$C$5&amp;""),1,0))</f>
        <v>0</v>
      </c>
      <c r="L7047" s="27" t="n">
        <f aca="false">IF($K7047=0,0,IFERROR(INDEX(購買率算出!$P$6:$P$3005,MATCH($A7047&amp;"",購買率算出!$C$6:$C$3005,0)),0))</f>
        <v>0</v>
      </c>
    </row>
    <row r="7048" customFormat="false" ht="15" hidden="false" customHeight="false" outlineLevel="0" collapsed="false">
      <c r="A7048" s="24"/>
      <c r="D7048" s="24"/>
      <c r="F7048" s="24"/>
      <c r="K7048" s="9" t="n">
        <f aca="false">IF($A7048="",0,IF(OR(N($D7048)=0,$D7048&amp;""=TOP!$C$5&amp;""),1,0))</f>
        <v>0</v>
      </c>
      <c r="L7048" s="27" t="n">
        <f aca="false">IF($K7048=0,0,IFERROR(INDEX(購買率算出!$P$6:$P$3005,MATCH($A7048&amp;"",購買率算出!$C$6:$C$3005,0)),0))</f>
        <v>0</v>
      </c>
    </row>
    <row r="7049" customFormat="false" ht="15" hidden="false" customHeight="false" outlineLevel="0" collapsed="false">
      <c r="A7049" s="24"/>
      <c r="D7049" s="24"/>
      <c r="F7049" s="24"/>
      <c r="K7049" s="9" t="n">
        <f aca="false">IF($A7049="",0,IF(OR(N($D7049)=0,$D7049&amp;""=TOP!$C$5&amp;""),1,0))</f>
        <v>0</v>
      </c>
      <c r="L7049" s="27" t="n">
        <f aca="false">IF($K7049=0,0,IFERROR(INDEX(購買率算出!$P$6:$P$3005,MATCH($A7049&amp;"",購買率算出!$C$6:$C$3005,0)),0))</f>
        <v>0</v>
      </c>
    </row>
    <row r="7050" customFormat="false" ht="15" hidden="false" customHeight="false" outlineLevel="0" collapsed="false">
      <c r="A7050" s="24"/>
      <c r="D7050" s="24"/>
      <c r="F7050" s="24"/>
      <c r="K7050" s="9" t="n">
        <f aca="false">IF($A7050="",0,IF(OR(N($D7050)=0,$D7050&amp;""=TOP!$C$5&amp;""),1,0))</f>
        <v>0</v>
      </c>
      <c r="L7050" s="27" t="n">
        <f aca="false">IF($K7050=0,0,IFERROR(INDEX(購買率算出!$P$6:$P$3005,MATCH($A7050&amp;"",購買率算出!$C$6:$C$3005,0)),0))</f>
        <v>0</v>
      </c>
    </row>
    <row r="7051" customFormat="false" ht="15" hidden="false" customHeight="false" outlineLevel="0" collapsed="false">
      <c r="A7051" s="24"/>
      <c r="D7051" s="24"/>
      <c r="F7051" s="24"/>
      <c r="K7051" s="9" t="n">
        <f aca="false">IF($A7051="",0,IF(OR(N($D7051)=0,$D7051&amp;""=TOP!$C$5&amp;""),1,0))</f>
        <v>0</v>
      </c>
      <c r="L7051" s="27" t="n">
        <f aca="false">IF($K7051=0,0,IFERROR(INDEX(購買率算出!$P$6:$P$3005,MATCH($A7051&amp;"",購買率算出!$C$6:$C$3005,0)),0))</f>
        <v>0</v>
      </c>
    </row>
    <row r="7052" customFormat="false" ht="15" hidden="false" customHeight="false" outlineLevel="0" collapsed="false">
      <c r="A7052" s="24"/>
      <c r="D7052" s="24"/>
      <c r="F7052" s="24"/>
      <c r="K7052" s="9" t="n">
        <f aca="false">IF($A7052="",0,IF(OR(N($D7052)=0,$D7052&amp;""=TOP!$C$5&amp;""),1,0))</f>
        <v>0</v>
      </c>
      <c r="L7052" s="27" t="n">
        <f aca="false">IF($K7052=0,0,IFERROR(INDEX(購買率算出!$P$6:$P$3005,MATCH($A7052&amp;"",購買率算出!$C$6:$C$3005,0)),0))</f>
        <v>0</v>
      </c>
    </row>
    <row r="7053" customFormat="false" ht="15" hidden="false" customHeight="false" outlineLevel="0" collapsed="false">
      <c r="A7053" s="24"/>
      <c r="D7053" s="24"/>
      <c r="F7053" s="24"/>
      <c r="K7053" s="9" t="n">
        <f aca="false">IF($A7053="",0,IF(OR(N($D7053)=0,$D7053&amp;""=TOP!$C$5&amp;""),1,0))</f>
        <v>0</v>
      </c>
      <c r="L7053" s="27" t="n">
        <f aca="false">IF($K7053=0,0,IFERROR(INDEX(購買率算出!$P$6:$P$3005,MATCH($A7053&amp;"",購買率算出!$C$6:$C$3005,0)),0))</f>
        <v>0</v>
      </c>
    </row>
    <row r="7054" customFormat="false" ht="15" hidden="false" customHeight="false" outlineLevel="0" collapsed="false">
      <c r="A7054" s="24"/>
      <c r="D7054" s="24"/>
      <c r="F7054" s="24"/>
      <c r="K7054" s="9" t="n">
        <f aca="false">IF($A7054="",0,IF(OR(N($D7054)=0,$D7054&amp;""=TOP!$C$5&amp;""),1,0))</f>
        <v>0</v>
      </c>
      <c r="L7054" s="27" t="n">
        <f aca="false">IF($K7054=0,0,IFERROR(INDEX(購買率算出!$P$6:$P$3005,MATCH($A7054&amp;"",購買率算出!$C$6:$C$3005,0)),0))</f>
        <v>0</v>
      </c>
    </row>
    <row r="7055" customFormat="false" ht="15" hidden="false" customHeight="false" outlineLevel="0" collapsed="false">
      <c r="A7055" s="24"/>
      <c r="D7055" s="24"/>
      <c r="F7055" s="24"/>
      <c r="K7055" s="9" t="n">
        <f aca="false">IF($A7055="",0,IF(OR(N($D7055)=0,$D7055&amp;""=TOP!$C$5&amp;""),1,0))</f>
        <v>0</v>
      </c>
      <c r="L7055" s="27" t="n">
        <f aca="false">IF($K7055=0,0,IFERROR(INDEX(購買率算出!$P$6:$P$3005,MATCH($A7055&amp;"",購買率算出!$C$6:$C$3005,0)),0))</f>
        <v>0</v>
      </c>
    </row>
    <row r="7056" customFormat="false" ht="15" hidden="false" customHeight="false" outlineLevel="0" collapsed="false">
      <c r="A7056" s="24"/>
      <c r="D7056" s="24"/>
      <c r="F7056" s="24"/>
      <c r="K7056" s="9" t="n">
        <f aca="false">IF($A7056="",0,IF(OR(N($D7056)=0,$D7056&amp;""=TOP!$C$5&amp;""),1,0))</f>
        <v>0</v>
      </c>
      <c r="L7056" s="27" t="n">
        <f aca="false">IF($K7056=0,0,IFERROR(INDEX(購買率算出!$P$6:$P$3005,MATCH($A7056&amp;"",購買率算出!$C$6:$C$3005,0)),0))</f>
        <v>0</v>
      </c>
    </row>
    <row r="7057" customFormat="false" ht="15" hidden="false" customHeight="false" outlineLevel="0" collapsed="false">
      <c r="A7057" s="24"/>
      <c r="D7057" s="24"/>
      <c r="F7057" s="24"/>
      <c r="K7057" s="9" t="n">
        <f aca="false">IF($A7057="",0,IF(OR(N($D7057)=0,$D7057&amp;""=TOP!$C$5&amp;""),1,0))</f>
        <v>0</v>
      </c>
      <c r="L7057" s="27" t="n">
        <f aca="false">IF($K7057=0,0,IFERROR(INDEX(購買率算出!$P$6:$P$3005,MATCH($A7057&amp;"",購買率算出!$C$6:$C$3005,0)),0))</f>
        <v>0</v>
      </c>
    </row>
    <row r="7058" customFormat="false" ht="15" hidden="false" customHeight="false" outlineLevel="0" collapsed="false">
      <c r="A7058" s="24"/>
      <c r="D7058" s="24"/>
      <c r="F7058" s="24"/>
      <c r="K7058" s="9" t="n">
        <f aca="false">IF($A7058="",0,IF(OR(N($D7058)=0,$D7058&amp;""=TOP!$C$5&amp;""),1,0))</f>
        <v>0</v>
      </c>
      <c r="L7058" s="27" t="n">
        <f aca="false">IF($K7058=0,0,IFERROR(INDEX(購買率算出!$P$6:$P$3005,MATCH($A7058&amp;"",購買率算出!$C$6:$C$3005,0)),0))</f>
        <v>0</v>
      </c>
    </row>
    <row r="7059" customFormat="false" ht="15" hidden="false" customHeight="false" outlineLevel="0" collapsed="false">
      <c r="A7059" s="24"/>
      <c r="D7059" s="24"/>
      <c r="F7059" s="24"/>
      <c r="K7059" s="9" t="n">
        <f aca="false">IF($A7059="",0,IF(OR(N($D7059)=0,$D7059&amp;""=TOP!$C$5&amp;""),1,0))</f>
        <v>0</v>
      </c>
      <c r="L7059" s="27" t="n">
        <f aca="false">IF($K7059=0,0,IFERROR(INDEX(購買率算出!$P$6:$P$3005,MATCH($A7059&amp;"",購買率算出!$C$6:$C$3005,0)),0))</f>
        <v>0</v>
      </c>
    </row>
    <row r="7060" customFormat="false" ht="15" hidden="false" customHeight="false" outlineLevel="0" collapsed="false">
      <c r="A7060" s="24"/>
      <c r="D7060" s="24"/>
      <c r="F7060" s="24"/>
      <c r="K7060" s="9" t="n">
        <f aca="false">IF($A7060="",0,IF(OR(N($D7060)=0,$D7060&amp;""=TOP!$C$5&amp;""),1,0))</f>
        <v>0</v>
      </c>
      <c r="L7060" s="27" t="n">
        <f aca="false">IF($K7060=0,0,IFERROR(INDEX(購買率算出!$P$6:$P$3005,MATCH($A7060&amp;"",購買率算出!$C$6:$C$3005,0)),0))</f>
        <v>0</v>
      </c>
    </row>
    <row r="7061" customFormat="false" ht="15" hidden="false" customHeight="false" outlineLevel="0" collapsed="false">
      <c r="A7061" s="24"/>
      <c r="D7061" s="24"/>
      <c r="F7061" s="24"/>
      <c r="K7061" s="9" t="n">
        <f aca="false">IF($A7061="",0,IF(OR(N($D7061)=0,$D7061&amp;""=TOP!$C$5&amp;""),1,0))</f>
        <v>0</v>
      </c>
      <c r="L7061" s="27" t="n">
        <f aca="false">IF($K7061=0,0,IFERROR(INDEX(購買率算出!$P$6:$P$3005,MATCH($A7061&amp;"",購買率算出!$C$6:$C$3005,0)),0))</f>
        <v>0</v>
      </c>
    </row>
    <row r="7062" customFormat="false" ht="15" hidden="false" customHeight="false" outlineLevel="0" collapsed="false">
      <c r="A7062" s="24"/>
      <c r="D7062" s="24"/>
      <c r="F7062" s="24"/>
      <c r="K7062" s="9" t="n">
        <f aca="false">IF($A7062="",0,IF(OR(N($D7062)=0,$D7062&amp;""=TOP!$C$5&amp;""),1,0))</f>
        <v>0</v>
      </c>
      <c r="L7062" s="27" t="n">
        <f aca="false">IF($K7062=0,0,IFERROR(INDEX(購買率算出!$P$6:$P$3005,MATCH($A7062&amp;"",購買率算出!$C$6:$C$3005,0)),0))</f>
        <v>0</v>
      </c>
    </row>
    <row r="7063" customFormat="false" ht="15" hidden="false" customHeight="false" outlineLevel="0" collapsed="false">
      <c r="A7063" s="24"/>
      <c r="D7063" s="24"/>
      <c r="F7063" s="24"/>
      <c r="K7063" s="9" t="n">
        <f aca="false">IF($A7063="",0,IF(OR(N($D7063)=0,$D7063&amp;""=TOP!$C$5&amp;""),1,0))</f>
        <v>0</v>
      </c>
      <c r="L7063" s="27" t="n">
        <f aca="false">IF($K7063=0,0,IFERROR(INDEX(購買率算出!$P$6:$P$3005,MATCH($A7063&amp;"",購買率算出!$C$6:$C$3005,0)),0))</f>
        <v>0</v>
      </c>
    </row>
    <row r="7064" customFormat="false" ht="15" hidden="false" customHeight="false" outlineLevel="0" collapsed="false">
      <c r="A7064" s="24"/>
      <c r="D7064" s="24"/>
      <c r="F7064" s="24"/>
      <c r="K7064" s="9" t="n">
        <f aca="false">IF($A7064="",0,IF(OR(N($D7064)=0,$D7064&amp;""=TOP!$C$5&amp;""),1,0))</f>
        <v>0</v>
      </c>
      <c r="L7064" s="27" t="n">
        <f aca="false">IF($K7064=0,0,IFERROR(INDEX(購買率算出!$P$6:$P$3005,MATCH($A7064&amp;"",購買率算出!$C$6:$C$3005,0)),0))</f>
        <v>0</v>
      </c>
    </row>
    <row r="7065" customFormat="false" ht="15" hidden="false" customHeight="false" outlineLevel="0" collapsed="false">
      <c r="A7065" s="24"/>
      <c r="D7065" s="24"/>
      <c r="F7065" s="24"/>
      <c r="K7065" s="9" t="n">
        <f aca="false">IF($A7065="",0,IF(OR(N($D7065)=0,$D7065&amp;""=TOP!$C$5&amp;""),1,0))</f>
        <v>0</v>
      </c>
      <c r="L7065" s="27" t="n">
        <f aca="false">IF($K7065=0,0,IFERROR(INDEX(購買率算出!$P$6:$P$3005,MATCH($A7065&amp;"",購買率算出!$C$6:$C$3005,0)),0))</f>
        <v>0</v>
      </c>
    </row>
    <row r="7066" customFormat="false" ht="15" hidden="false" customHeight="false" outlineLevel="0" collapsed="false">
      <c r="A7066" s="24"/>
      <c r="D7066" s="24"/>
      <c r="F7066" s="24"/>
      <c r="K7066" s="9" t="n">
        <f aca="false">IF($A7066="",0,IF(OR(N($D7066)=0,$D7066&amp;""=TOP!$C$5&amp;""),1,0))</f>
        <v>0</v>
      </c>
      <c r="L7066" s="27" t="n">
        <f aca="false">IF($K7066=0,0,IFERROR(INDEX(購買率算出!$P$6:$P$3005,MATCH($A7066&amp;"",購買率算出!$C$6:$C$3005,0)),0))</f>
        <v>0</v>
      </c>
    </row>
    <row r="7067" customFormat="false" ht="15" hidden="false" customHeight="false" outlineLevel="0" collapsed="false">
      <c r="A7067" s="24"/>
      <c r="D7067" s="24"/>
      <c r="F7067" s="24"/>
      <c r="K7067" s="9" t="n">
        <f aca="false">IF($A7067="",0,IF(OR(N($D7067)=0,$D7067&amp;""=TOP!$C$5&amp;""),1,0))</f>
        <v>0</v>
      </c>
      <c r="L7067" s="27" t="n">
        <f aca="false">IF($K7067=0,0,IFERROR(INDEX(購買率算出!$P$6:$P$3005,MATCH($A7067&amp;"",購買率算出!$C$6:$C$3005,0)),0))</f>
        <v>0</v>
      </c>
    </row>
    <row r="7068" customFormat="false" ht="15" hidden="false" customHeight="false" outlineLevel="0" collapsed="false">
      <c r="A7068" s="24"/>
      <c r="D7068" s="24"/>
      <c r="F7068" s="24"/>
      <c r="K7068" s="9" t="n">
        <f aca="false">IF($A7068="",0,IF(OR(N($D7068)=0,$D7068&amp;""=TOP!$C$5&amp;""),1,0))</f>
        <v>0</v>
      </c>
      <c r="L7068" s="27" t="n">
        <f aca="false">IF($K7068=0,0,IFERROR(INDEX(購買率算出!$P$6:$P$3005,MATCH($A7068&amp;"",購買率算出!$C$6:$C$3005,0)),0))</f>
        <v>0</v>
      </c>
    </row>
    <row r="7069" customFormat="false" ht="15" hidden="false" customHeight="false" outlineLevel="0" collapsed="false">
      <c r="A7069" s="24"/>
      <c r="D7069" s="24"/>
      <c r="F7069" s="24"/>
      <c r="K7069" s="9" t="n">
        <f aca="false">IF($A7069="",0,IF(OR(N($D7069)=0,$D7069&amp;""=TOP!$C$5&amp;""),1,0))</f>
        <v>0</v>
      </c>
      <c r="L7069" s="27" t="n">
        <f aca="false">IF($K7069=0,0,IFERROR(INDEX(購買率算出!$P$6:$P$3005,MATCH($A7069&amp;"",購買率算出!$C$6:$C$3005,0)),0))</f>
        <v>0</v>
      </c>
    </row>
    <row r="7070" customFormat="false" ht="15" hidden="false" customHeight="false" outlineLevel="0" collapsed="false">
      <c r="A7070" s="24"/>
      <c r="D7070" s="24"/>
      <c r="F7070" s="24"/>
      <c r="K7070" s="9" t="n">
        <f aca="false">IF($A7070="",0,IF(OR(N($D7070)=0,$D7070&amp;""=TOP!$C$5&amp;""),1,0))</f>
        <v>0</v>
      </c>
      <c r="L7070" s="27" t="n">
        <f aca="false">IF($K7070=0,0,IFERROR(INDEX(購買率算出!$P$6:$P$3005,MATCH($A7070&amp;"",購買率算出!$C$6:$C$3005,0)),0))</f>
        <v>0</v>
      </c>
    </row>
    <row r="7071" customFormat="false" ht="15" hidden="false" customHeight="false" outlineLevel="0" collapsed="false">
      <c r="A7071" s="24"/>
      <c r="D7071" s="24"/>
      <c r="F7071" s="24"/>
      <c r="K7071" s="9" t="n">
        <f aca="false">IF($A7071="",0,IF(OR(N($D7071)=0,$D7071&amp;""=TOP!$C$5&amp;""),1,0))</f>
        <v>0</v>
      </c>
      <c r="L7071" s="27" t="n">
        <f aca="false">IF($K7071=0,0,IFERROR(INDEX(購買率算出!$P$6:$P$3005,MATCH($A7071&amp;"",購買率算出!$C$6:$C$3005,0)),0))</f>
        <v>0</v>
      </c>
    </row>
    <row r="7072" customFormat="false" ht="15" hidden="false" customHeight="false" outlineLevel="0" collapsed="false">
      <c r="A7072" s="24"/>
      <c r="D7072" s="24"/>
      <c r="F7072" s="24"/>
      <c r="K7072" s="9" t="n">
        <f aca="false">IF($A7072="",0,IF(OR(N($D7072)=0,$D7072&amp;""=TOP!$C$5&amp;""),1,0))</f>
        <v>0</v>
      </c>
      <c r="L7072" s="27" t="n">
        <f aca="false">IF($K7072=0,0,IFERROR(INDEX(購買率算出!$P$6:$P$3005,MATCH($A7072&amp;"",購買率算出!$C$6:$C$3005,0)),0))</f>
        <v>0</v>
      </c>
    </row>
    <row r="7073" customFormat="false" ht="15" hidden="false" customHeight="false" outlineLevel="0" collapsed="false">
      <c r="A7073" s="24"/>
      <c r="D7073" s="24"/>
      <c r="F7073" s="24"/>
      <c r="K7073" s="9" t="n">
        <f aca="false">IF($A7073="",0,IF(OR(N($D7073)=0,$D7073&amp;""=TOP!$C$5&amp;""),1,0))</f>
        <v>0</v>
      </c>
      <c r="L7073" s="27" t="n">
        <f aca="false">IF($K7073=0,0,IFERROR(INDEX(購買率算出!$P$6:$P$3005,MATCH($A7073&amp;"",購買率算出!$C$6:$C$3005,0)),0))</f>
        <v>0</v>
      </c>
    </row>
    <row r="7074" customFormat="false" ht="15" hidden="false" customHeight="false" outlineLevel="0" collapsed="false">
      <c r="A7074" s="24"/>
      <c r="D7074" s="24"/>
      <c r="F7074" s="24"/>
      <c r="K7074" s="9" t="n">
        <f aca="false">IF($A7074="",0,IF(OR(N($D7074)=0,$D7074&amp;""=TOP!$C$5&amp;""),1,0))</f>
        <v>0</v>
      </c>
      <c r="L7074" s="27" t="n">
        <f aca="false">IF($K7074=0,0,IFERROR(INDEX(購買率算出!$P$6:$P$3005,MATCH($A7074&amp;"",購買率算出!$C$6:$C$3005,0)),0))</f>
        <v>0</v>
      </c>
    </row>
    <row r="7075" customFormat="false" ht="15" hidden="false" customHeight="false" outlineLevel="0" collapsed="false">
      <c r="A7075" s="24"/>
      <c r="D7075" s="24"/>
      <c r="F7075" s="24"/>
      <c r="K7075" s="9" t="n">
        <f aca="false">IF($A7075="",0,IF(OR(N($D7075)=0,$D7075&amp;""=TOP!$C$5&amp;""),1,0))</f>
        <v>0</v>
      </c>
      <c r="L7075" s="27" t="n">
        <f aca="false">IF($K7075=0,0,IFERROR(INDEX(購買率算出!$P$6:$P$3005,MATCH($A7075&amp;"",購買率算出!$C$6:$C$3005,0)),0))</f>
        <v>0</v>
      </c>
    </row>
    <row r="7076" customFormat="false" ht="15" hidden="false" customHeight="false" outlineLevel="0" collapsed="false">
      <c r="A7076" s="24"/>
      <c r="D7076" s="24"/>
      <c r="F7076" s="24"/>
      <c r="K7076" s="9" t="n">
        <f aca="false">IF($A7076="",0,IF(OR(N($D7076)=0,$D7076&amp;""=TOP!$C$5&amp;""),1,0))</f>
        <v>0</v>
      </c>
      <c r="L7076" s="27" t="n">
        <f aca="false">IF($K7076=0,0,IFERROR(INDEX(購買率算出!$P$6:$P$3005,MATCH($A7076&amp;"",購買率算出!$C$6:$C$3005,0)),0))</f>
        <v>0</v>
      </c>
    </row>
    <row r="7077" customFormat="false" ht="15" hidden="false" customHeight="false" outlineLevel="0" collapsed="false">
      <c r="A7077" s="24"/>
      <c r="D7077" s="24"/>
      <c r="F7077" s="24"/>
      <c r="K7077" s="9" t="n">
        <f aca="false">IF($A7077="",0,IF(OR(N($D7077)=0,$D7077&amp;""=TOP!$C$5&amp;""),1,0))</f>
        <v>0</v>
      </c>
      <c r="L7077" s="27" t="n">
        <f aca="false">IF($K7077=0,0,IFERROR(INDEX(購買率算出!$P$6:$P$3005,MATCH($A7077&amp;"",購買率算出!$C$6:$C$3005,0)),0))</f>
        <v>0</v>
      </c>
    </row>
    <row r="7078" customFormat="false" ht="15" hidden="false" customHeight="false" outlineLevel="0" collapsed="false">
      <c r="A7078" s="24"/>
      <c r="D7078" s="24"/>
      <c r="F7078" s="24"/>
      <c r="K7078" s="9" t="n">
        <f aca="false">IF($A7078="",0,IF(OR(N($D7078)=0,$D7078&amp;""=TOP!$C$5&amp;""),1,0))</f>
        <v>0</v>
      </c>
      <c r="L7078" s="27" t="n">
        <f aca="false">IF($K7078=0,0,IFERROR(INDEX(購買率算出!$P$6:$P$3005,MATCH($A7078&amp;"",購買率算出!$C$6:$C$3005,0)),0))</f>
        <v>0</v>
      </c>
    </row>
    <row r="7079" customFormat="false" ht="15" hidden="false" customHeight="false" outlineLevel="0" collapsed="false">
      <c r="A7079" s="24"/>
      <c r="D7079" s="24"/>
      <c r="F7079" s="24"/>
      <c r="K7079" s="9" t="n">
        <f aca="false">IF($A7079="",0,IF(OR(N($D7079)=0,$D7079&amp;""=TOP!$C$5&amp;""),1,0))</f>
        <v>0</v>
      </c>
      <c r="L7079" s="27" t="n">
        <f aca="false">IF($K7079=0,0,IFERROR(INDEX(購買率算出!$P$6:$P$3005,MATCH($A7079&amp;"",購買率算出!$C$6:$C$3005,0)),0))</f>
        <v>0</v>
      </c>
    </row>
    <row r="7080" customFormat="false" ht="15" hidden="false" customHeight="false" outlineLevel="0" collapsed="false">
      <c r="A7080" s="24"/>
      <c r="D7080" s="24"/>
      <c r="F7080" s="24"/>
      <c r="K7080" s="9" t="n">
        <f aca="false">IF($A7080="",0,IF(OR(N($D7080)=0,$D7080&amp;""=TOP!$C$5&amp;""),1,0))</f>
        <v>0</v>
      </c>
      <c r="L7080" s="27" t="n">
        <f aca="false">IF($K7080=0,0,IFERROR(INDEX(購買率算出!$P$6:$P$3005,MATCH($A7080&amp;"",購買率算出!$C$6:$C$3005,0)),0))</f>
        <v>0</v>
      </c>
    </row>
    <row r="7081" customFormat="false" ht="15" hidden="false" customHeight="false" outlineLevel="0" collapsed="false">
      <c r="A7081" s="24"/>
      <c r="D7081" s="24"/>
      <c r="F7081" s="24"/>
      <c r="K7081" s="9" t="n">
        <f aca="false">IF($A7081="",0,IF(OR(N($D7081)=0,$D7081&amp;""=TOP!$C$5&amp;""),1,0))</f>
        <v>0</v>
      </c>
      <c r="L7081" s="27" t="n">
        <f aca="false">IF($K7081=0,0,IFERROR(INDEX(購買率算出!$P$6:$P$3005,MATCH($A7081&amp;"",購買率算出!$C$6:$C$3005,0)),0))</f>
        <v>0</v>
      </c>
    </row>
    <row r="7082" customFormat="false" ht="15" hidden="false" customHeight="false" outlineLevel="0" collapsed="false">
      <c r="A7082" s="24"/>
      <c r="D7082" s="24"/>
      <c r="F7082" s="24"/>
      <c r="K7082" s="9" t="n">
        <f aca="false">IF($A7082="",0,IF(OR(N($D7082)=0,$D7082&amp;""=TOP!$C$5&amp;""),1,0))</f>
        <v>0</v>
      </c>
      <c r="L7082" s="27" t="n">
        <f aca="false">IF($K7082=0,0,IFERROR(INDEX(購買率算出!$P$6:$P$3005,MATCH($A7082&amp;"",購買率算出!$C$6:$C$3005,0)),0))</f>
        <v>0</v>
      </c>
    </row>
    <row r="7083" customFormat="false" ht="15" hidden="false" customHeight="false" outlineLevel="0" collapsed="false">
      <c r="A7083" s="24"/>
      <c r="D7083" s="24"/>
      <c r="F7083" s="24"/>
      <c r="K7083" s="9" t="n">
        <f aca="false">IF($A7083="",0,IF(OR(N($D7083)=0,$D7083&amp;""=TOP!$C$5&amp;""),1,0))</f>
        <v>0</v>
      </c>
      <c r="L7083" s="27" t="n">
        <f aca="false">IF($K7083=0,0,IFERROR(INDEX(購買率算出!$P$6:$P$3005,MATCH($A7083&amp;"",購買率算出!$C$6:$C$3005,0)),0))</f>
        <v>0</v>
      </c>
    </row>
    <row r="7084" customFormat="false" ht="15" hidden="false" customHeight="false" outlineLevel="0" collapsed="false">
      <c r="A7084" s="24"/>
      <c r="D7084" s="24"/>
      <c r="F7084" s="24"/>
      <c r="K7084" s="9" t="n">
        <f aca="false">IF($A7084="",0,IF(OR(N($D7084)=0,$D7084&amp;""=TOP!$C$5&amp;""),1,0))</f>
        <v>0</v>
      </c>
      <c r="L7084" s="27" t="n">
        <f aca="false">IF($K7084=0,0,IFERROR(INDEX(購買率算出!$P$6:$P$3005,MATCH($A7084&amp;"",購買率算出!$C$6:$C$3005,0)),0))</f>
        <v>0</v>
      </c>
    </row>
    <row r="7085" customFormat="false" ht="15" hidden="false" customHeight="false" outlineLevel="0" collapsed="false">
      <c r="A7085" s="24"/>
      <c r="D7085" s="24"/>
      <c r="F7085" s="24"/>
      <c r="K7085" s="9" t="n">
        <f aca="false">IF($A7085="",0,IF(OR(N($D7085)=0,$D7085&amp;""=TOP!$C$5&amp;""),1,0))</f>
        <v>0</v>
      </c>
      <c r="L7085" s="27" t="n">
        <f aca="false">IF($K7085=0,0,IFERROR(INDEX(購買率算出!$P$6:$P$3005,MATCH($A7085&amp;"",購買率算出!$C$6:$C$3005,0)),0))</f>
        <v>0</v>
      </c>
    </row>
    <row r="7086" customFormat="false" ht="15" hidden="false" customHeight="false" outlineLevel="0" collapsed="false">
      <c r="A7086" s="24"/>
      <c r="D7086" s="24"/>
      <c r="F7086" s="24"/>
      <c r="K7086" s="9" t="n">
        <f aca="false">IF($A7086="",0,IF(OR(N($D7086)=0,$D7086&amp;""=TOP!$C$5&amp;""),1,0))</f>
        <v>0</v>
      </c>
      <c r="L7086" s="27" t="n">
        <f aca="false">IF($K7086=0,0,IFERROR(INDEX(購買率算出!$P$6:$P$3005,MATCH($A7086&amp;"",購買率算出!$C$6:$C$3005,0)),0))</f>
        <v>0</v>
      </c>
    </row>
    <row r="7087" customFormat="false" ht="15" hidden="false" customHeight="false" outlineLevel="0" collapsed="false">
      <c r="A7087" s="24"/>
      <c r="D7087" s="24"/>
      <c r="F7087" s="24"/>
      <c r="K7087" s="9" t="n">
        <f aca="false">IF($A7087="",0,IF(OR(N($D7087)=0,$D7087&amp;""=TOP!$C$5&amp;""),1,0))</f>
        <v>0</v>
      </c>
      <c r="L7087" s="27" t="n">
        <f aca="false">IF($K7087=0,0,IFERROR(INDEX(購買率算出!$P$6:$P$3005,MATCH($A7087&amp;"",購買率算出!$C$6:$C$3005,0)),0))</f>
        <v>0</v>
      </c>
    </row>
    <row r="7088" customFormat="false" ht="15" hidden="false" customHeight="false" outlineLevel="0" collapsed="false">
      <c r="A7088" s="24"/>
      <c r="D7088" s="24"/>
      <c r="F7088" s="24"/>
      <c r="K7088" s="9" t="n">
        <f aca="false">IF($A7088="",0,IF(OR(N($D7088)=0,$D7088&amp;""=TOP!$C$5&amp;""),1,0))</f>
        <v>0</v>
      </c>
      <c r="L7088" s="27" t="n">
        <f aca="false">IF($K7088=0,0,IFERROR(INDEX(購買率算出!$P$6:$P$3005,MATCH($A7088&amp;"",購買率算出!$C$6:$C$3005,0)),0))</f>
        <v>0</v>
      </c>
    </row>
    <row r="7089" customFormat="false" ht="15" hidden="false" customHeight="false" outlineLevel="0" collapsed="false">
      <c r="A7089" s="24"/>
      <c r="D7089" s="24"/>
      <c r="F7089" s="24"/>
      <c r="K7089" s="9" t="n">
        <f aca="false">IF($A7089="",0,IF(OR(N($D7089)=0,$D7089&amp;""=TOP!$C$5&amp;""),1,0))</f>
        <v>0</v>
      </c>
      <c r="L7089" s="27" t="n">
        <f aca="false">IF($K7089=0,0,IFERROR(INDEX(購買率算出!$P$6:$P$3005,MATCH($A7089&amp;"",購買率算出!$C$6:$C$3005,0)),0))</f>
        <v>0</v>
      </c>
    </row>
    <row r="7090" customFormat="false" ht="15" hidden="false" customHeight="false" outlineLevel="0" collapsed="false">
      <c r="A7090" s="24"/>
      <c r="D7090" s="24"/>
      <c r="F7090" s="24"/>
      <c r="K7090" s="9" t="n">
        <f aca="false">IF($A7090="",0,IF(OR(N($D7090)=0,$D7090&amp;""=TOP!$C$5&amp;""),1,0))</f>
        <v>0</v>
      </c>
      <c r="L7090" s="27" t="n">
        <f aca="false">IF($K7090=0,0,IFERROR(INDEX(購買率算出!$P$6:$P$3005,MATCH($A7090&amp;"",購買率算出!$C$6:$C$3005,0)),0))</f>
        <v>0</v>
      </c>
    </row>
    <row r="7091" customFormat="false" ht="15" hidden="false" customHeight="false" outlineLevel="0" collapsed="false">
      <c r="A7091" s="24"/>
      <c r="D7091" s="24"/>
      <c r="F7091" s="24"/>
      <c r="K7091" s="9" t="n">
        <f aca="false">IF($A7091="",0,IF(OR(N($D7091)=0,$D7091&amp;""=TOP!$C$5&amp;""),1,0))</f>
        <v>0</v>
      </c>
      <c r="L7091" s="27" t="n">
        <f aca="false">IF($K7091=0,0,IFERROR(INDEX(購買率算出!$P$6:$P$3005,MATCH($A7091&amp;"",購買率算出!$C$6:$C$3005,0)),0))</f>
        <v>0</v>
      </c>
    </row>
    <row r="7092" customFormat="false" ht="15" hidden="false" customHeight="false" outlineLevel="0" collapsed="false">
      <c r="A7092" s="24"/>
      <c r="D7092" s="24"/>
      <c r="F7092" s="24"/>
      <c r="K7092" s="9" t="n">
        <f aca="false">IF($A7092="",0,IF(OR(N($D7092)=0,$D7092&amp;""=TOP!$C$5&amp;""),1,0))</f>
        <v>0</v>
      </c>
      <c r="L7092" s="27" t="n">
        <f aca="false">IF($K7092=0,0,IFERROR(INDEX(購買率算出!$P$6:$P$3005,MATCH($A7092&amp;"",購買率算出!$C$6:$C$3005,0)),0))</f>
        <v>0</v>
      </c>
    </row>
    <row r="7093" customFormat="false" ht="15" hidden="false" customHeight="false" outlineLevel="0" collapsed="false">
      <c r="A7093" s="24"/>
      <c r="D7093" s="24"/>
      <c r="F7093" s="24"/>
      <c r="K7093" s="9" t="n">
        <f aca="false">IF($A7093="",0,IF(OR(N($D7093)=0,$D7093&amp;""=TOP!$C$5&amp;""),1,0))</f>
        <v>0</v>
      </c>
      <c r="L7093" s="27" t="n">
        <f aca="false">IF($K7093=0,0,IFERROR(INDEX(購買率算出!$P$6:$P$3005,MATCH($A7093&amp;"",購買率算出!$C$6:$C$3005,0)),0))</f>
        <v>0</v>
      </c>
    </row>
    <row r="7094" customFormat="false" ht="15" hidden="false" customHeight="false" outlineLevel="0" collapsed="false">
      <c r="A7094" s="24"/>
      <c r="D7094" s="24"/>
      <c r="F7094" s="24"/>
      <c r="K7094" s="9" t="n">
        <f aca="false">IF($A7094="",0,IF(OR(N($D7094)=0,$D7094&amp;""=TOP!$C$5&amp;""),1,0))</f>
        <v>0</v>
      </c>
      <c r="L7094" s="27" t="n">
        <f aca="false">IF($K7094=0,0,IFERROR(INDEX(購買率算出!$P$6:$P$3005,MATCH($A7094&amp;"",購買率算出!$C$6:$C$3005,0)),0))</f>
        <v>0</v>
      </c>
    </row>
    <row r="7095" customFormat="false" ht="15" hidden="false" customHeight="false" outlineLevel="0" collapsed="false">
      <c r="A7095" s="24"/>
      <c r="D7095" s="24"/>
      <c r="F7095" s="24"/>
      <c r="K7095" s="9" t="n">
        <f aca="false">IF($A7095="",0,IF(OR(N($D7095)=0,$D7095&amp;""=TOP!$C$5&amp;""),1,0))</f>
        <v>0</v>
      </c>
      <c r="L7095" s="27" t="n">
        <f aca="false">IF($K7095=0,0,IFERROR(INDEX(購買率算出!$P$6:$P$3005,MATCH($A7095&amp;"",購買率算出!$C$6:$C$3005,0)),0))</f>
        <v>0</v>
      </c>
    </row>
    <row r="7096" customFormat="false" ht="15" hidden="false" customHeight="false" outlineLevel="0" collapsed="false">
      <c r="A7096" s="24"/>
      <c r="D7096" s="24"/>
      <c r="F7096" s="24"/>
      <c r="K7096" s="9" t="n">
        <f aca="false">IF($A7096="",0,IF(OR(N($D7096)=0,$D7096&amp;""=TOP!$C$5&amp;""),1,0))</f>
        <v>0</v>
      </c>
      <c r="L7096" s="27" t="n">
        <f aca="false">IF($K7096=0,0,IFERROR(INDEX(購買率算出!$P$6:$P$3005,MATCH($A7096&amp;"",購買率算出!$C$6:$C$3005,0)),0))</f>
        <v>0</v>
      </c>
    </row>
    <row r="7097" customFormat="false" ht="15" hidden="false" customHeight="false" outlineLevel="0" collapsed="false">
      <c r="A7097" s="24"/>
      <c r="D7097" s="24"/>
      <c r="F7097" s="24"/>
      <c r="K7097" s="9" t="n">
        <f aca="false">IF($A7097="",0,IF(OR(N($D7097)=0,$D7097&amp;""=TOP!$C$5&amp;""),1,0))</f>
        <v>0</v>
      </c>
      <c r="L7097" s="27" t="n">
        <f aca="false">IF($K7097=0,0,IFERROR(INDEX(購買率算出!$P$6:$P$3005,MATCH($A7097&amp;"",購買率算出!$C$6:$C$3005,0)),0))</f>
        <v>0</v>
      </c>
    </row>
    <row r="7098" customFormat="false" ht="15" hidden="false" customHeight="false" outlineLevel="0" collapsed="false">
      <c r="A7098" s="24"/>
      <c r="D7098" s="24"/>
      <c r="F7098" s="24"/>
      <c r="K7098" s="9" t="n">
        <f aca="false">IF($A7098="",0,IF(OR(N($D7098)=0,$D7098&amp;""=TOP!$C$5&amp;""),1,0))</f>
        <v>0</v>
      </c>
      <c r="L7098" s="27" t="n">
        <f aca="false">IF($K7098=0,0,IFERROR(INDEX(購買率算出!$P$6:$P$3005,MATCH($A7098&amp;"",購買率算出!$C$6:$C$3005,0)),0))</f>
        <v>0</v>
      </c>
    </row>
    <row r="7099" customFormat="false" ht="15" hidden="false" customHeight="false" outlineLevel="0" collapsed="false">
      <c r="A7099" s="24"/>
      <c r="D7099" s="24"/>
      <c r="F7099" s="24"/>
      <c r="K7099" s="9" t="n">
        <f aca="false">IF($A7099="",0,IF(OR(N($D7099)=0,$D7099&amp;""=TOP!$C$5&amp;""),1,0))</f>
        <v>0</v>
      </c>
      <c r="L7099" s="27" t="n">
        <f aca="false">IF($K7099=0,0,IFERROR(INDEX(購買率算出!$P$6:$P$3005,MATCH($A7099&amp;"",購買率算出!$C$6:$C$3005,0)),0))</f>
        <v>0</v>
      </c>
    </row>
    <row r="7100" customFormat="false" ht="15" hidden="false" customHeight="false" outlineLevel="0" collapsed="false">
      <c r="A7100" s="24"/>
      <c r="D7100" s="24"/>
      <c r="F7100" s="24"/>
      <c r="K7100" s="9" t="n">
        <f aca="false">IF($A7100="",0,IF(OR(N($D7100)=0,$D7100&amp;""=TOP!$C$5&amp;""),1,0))</f>
        <v>0</v>
      </c>
      <c r="L7100" s="27" t="n">
        <f aca="false">IF($K7100=0,0,IFERROR(INDEX(購買率算出!$P$6:$P$3005,MATCH($A7100&amp;"",購買率算出!$C$6:$C$3005,0)),0))</f>
        <v>0</v>
      </c>
    </row>
    <row r="7101" customFormat="false" ht="15" hidden="false" customHeight="false" outlineLevel="0" collapsed="false">
      <c r="A7101" s="24"/>
      <c r="D7101" s="24"/>
      <c r="F7101" s="24"/>
      <c r="K7101" s="9" t="n">
        <f aca="false">IF($A7101="",0,IF(OR(N($D7101)=0,$D7101&amp;""=TOP!$C$5&amp;""),1,0))</f>
        <v>0</v>
      </c>
      <c r="L7101" s="27" t="n">
        <f aca="false">IF($K7101=0,0,IFERROR(INDEX(購買率算出!$P$6:$P$3005,MATCH($A7101&amp;"",購買率算出!$C$6:$C$3005,0)),0))</f>
        <v>0</v>
      </c>
    </row>
    <row r="7102" customFormat="false" ht="15" hidden="false" customHeight="false" outlineLevel="0" collapsed="false">
      <c r="A7102" s="24"/>
      <c r="D7102" s="24"/>
      <c r="F7102" s="24"/>
      <c r="K7102" s="9" t="n">
        <f aca="false">IF($A7102="",0,IF(OR(N($D7102)=0,$D7102&amp;""=TOP!$C$5&amp;""),1,0))</f>
        <v>0</v>
      </c>
      <c r="L7102" s="27" t="n">
        <f aca="false">IF($K7102=0,0,IFERROR(INDEX(購買率算出!$P$6:$P$3005,MATCH($A7102&amp;"",購買率算出!$C$6:$C$3005,0)),0))</f>
        <v>0</v>
      </c>
    </row>
    <row r="7103" customFormat="false" ht="15" hidden="false" customHeight="false" outlineLevel="0" collapsed="false">
      <c r="A7103" s="24"/>
      <c r="D7103" s="24"/>
      <c r="F7103" s="24"/>
      <c r="K7103" s="9" t="n">
        <f aca="false">IF($A7103="",0,IF(OR(N($D7103)=0,$D7103&amp;""=TOP!$C$5&amp;""),1,0))</f>
        <v>0</v>
      </c>
      <c r="L7103" s="27" t="n">
        <f aca="false">IF($K7103=0,0,IFERROR(INDEX(購買率算出!$P$6:$P$3005,MATCH($A7103&amp;"",購買率算出!$C$6:$C$3005,0)),0))</f>
        <v>0</v>
      </c>
    </row>
    <row r="7104" customFormat="false" ht="15" hidden="false" customHeight="false" outlineLevel="0" collapsed="false">
      <c r="A7104" s="24"/>
      <c r="D7104" s="24"/>
      <c r="F7104" s="24"/>
      <c r="K7104" s="9" t="n">
        <f aca="false">IF($A7104="",0,IF(OR(N($D7104)=0,$D7104&amp;""=TOP!$C$5&amp;""),1,0))</f>
        <v>0</v>
      </c>
      <c r="L7104" s="27" t="n">
        <f aca="false">IF($K7104=0,0,IFERROR(INDEX(購買率算出!$P$6:$P$3005,MATCH($A7104&amp;"",購買率算出!$C$6:$C$3005,0)),0))</f>
        <v>0</v>
      </c>
    </row>
    <row r="7105" customFormat="false" ht="15" hidden="false" customHeight="false" outlineLevel="0" collapsed="false">
      <c r="A7105" s="24"/>
      <c r="D7105" s="24"/>
      <c r="F7105" s="24"/>
      <c r="K7105" s="9" t="n">
        <f aca="false">IF($A7105="",0,IF(OR(N($D7105)=0,$D7105&amp;""=TOP!$C$5&amp;""),1,0))</f>
        <v>0</v>
      </c>
      <c r="L7105" s="27" t="n">
        <f aca="false">IF($K7105=0,0,IFERROR(INDEX(購買率算出!$P$6:$P$3005,MATCH($A7105&amp;"",購買率算出!$C$6:$C$3005,0)),0))</f>
        <v>0</v>
      </c>
    </row>
    <row r="7106" customFormat="false" ht="15" hidden="false" customHeight="false" outlineLevel="0" collapsed="false">
      <c r="A7106" s="24"/>
      <c r="D7106" s="24"/>
      <c r="F7106" s="24"/>
      <c r="K7106" s="9" t="n">
        <f aca="false">IF($A7106="",0,IF(OR(N($D7106)=0,$D7106&amp;""=TOP!$C$5&amp;""),1,0))</f>
        <v>0</v>
      </c>
      <c r="L7106" s="27" t="n">
        <f aca="false">IF($K7106=0,0,IFERROR(INDEX(購買率算出!$P$6:$P$3005,MATCH($A7106&amp;"",購買率算出!$C$6:$C$3005,0)),0))</f>
        <v>0</v>
      </c>
    </row>
    <row r="7107" customFormat="false" ht="15" hidden="false" customHeight="false" outlineLevel="0" collapsed="false">
      <c r="A7107" s="24"/>
      <c r="D7107" s="24"/>
      <c r="F7107" s="24"/>
      <c r="K7107" s="9" t="n">
        <f aca="false">IF($A7107="",0,IF(OR(N($D7107)=0,$D7107&amp;""=TOP!$C$5&amp;""),1,0))</f>
        <v>0</v>
      </c>
      <c r="L7107" s="27" t="n">
        <f aca="false">IF($K7107=0,0,IFERROR(INDEX(購買率算出!$P$6:$P$3005,MATCH($A7107&amp;"",購買率算出!$C$6:$C$3005,0)),0))</f>
        <v>0</v>
      </c>
    </row>
    <row r="7108" customFormat="false" ht="15" hidden="false" customHeight="false" outlineLevel="0" collapsed="false">
      <c r="A7108" s="24"/>
      <c r="D7108" s="24"/>
      <c r="F7108" s="24"/>
      <c r="K7108" s="9" t="n">
        <f aca="false">IF($A7108="",0,IF(OR(N($D7108)=0,$D7108&amp;""=TOP!$C$5&amp;""),1,0))</f>
        <v>0</v>
      </c>
      <c r="L7108" s="27" t="n">
        <f aca="false">IF($K7108=0,0,IFERROR(INDEX(購買率算出!$P$6:$P$3005,MATCH($A7108&amp;"",購買率算出!$C$6:$C$3005,0)),0))</f>
        <v>0</v>
      </c>
    </row>
    <row r="7109" customFormat="false" ht="15" hidden="false" customHeight="false" outlineLevel="0" collapsed="false">
      <c r="A7109" s="24"/>
      <c r="D7109" s="24"/>
      <c r="F7109" s="24"/>
      <c r="K7109" s="9" t="n">
        <f aca="false">IF($A7109="",0,IF(OR(N($D7109)=0,$D7109&amp;""=TOP!$C$5&amp;""),1,0))</f>
        <v>0</v>
      </c>
      <c r="L7109" s="27" t="n">
        <f aca="false">IF($K7109=0,0,IFERROR(INDEX(購買率算出!$P$6:$P$3005,MATCH($A7109&amp;"",購買率算出!$C$6:$C$3005,0)),0))</f>
        <v>0</v>
      </c>
    </row>
    <row r="7110" customFormat="false" ht="15" hidden="false" customHeight="false" outlineLevel="0" collapsed="false">
      <c r="A7110" s="24"/>
      <c r="D7110" s="24"/>
      <c r="F7110" s="24"/>
      <c r="K7110" s="9" t="n">
        <f aca="false">IF($A7110="",0,IF(OR(N($D7110)=0,$D7110&amp;""=TOP!$C$5&amp;""),1,0))</f>
        <v>0</v>
      </c>
      <c r="L7110" s="27" t="n">
        <f aca="false">IF($K7110=0,0,IFERROR(INDEX(購買率算出!$P$6:$P$3005,MATCH($A7110&amp;"",購買率算出!$C$6:$C$3005,0)),0))</f>
        <v>0</v>
      </c>
    </row>
    <row r="7111" customFormat="false" ht="15" hidden="false" customHeight="false" outlineLevel="0" collapsed="false">
      <c r="A7111" s="24"/>
      <c r="D7111" s="24"/>
      <c r="F7111" s="24"/>
      <c r="K7111" s="9" t="n">
        <f aca="false">IF($A7111="",0,IF(OR(N($D7111)=0,$D7111&amp;""=TOP!$C$5&amp;""),1,0))</f>
        <v>0</v>
      </c>
      <c r="L7111" s="27" t="n">
        <f aca="false">IF($K7111=0,0,IFERROR(INDEX(購買率算出!$P$6:$P$3005,MATCH($A7111&amp;"",購買率算出!$C$6:$C$3005,0)),0))</f>
        <v>0</v>
      </c>
    </row>
    <row r="7112" customFormat="false" ht="15" hidden="false" customHeight="false" outlineLevel="0" collapsed="false">
      <c r="A7112" s="24"/>
      <c r="D7112" s="24"/>
      <c r="F7112" s="24"/>
      <c r="K7112" s="9" t="n">
        <f aca="false">IF($A7112="",0,IF(OR(N($D7112)=0,$D7112&amp;""=TOP!$C$5&amp;""),1,0))</f>
        <v>0</v>
      </c>
      <c r="L7112" s="27" t="n">
        <f aca="false">IF($K7112=0,0,IFERROR(INDEX(購買率算出!$P$6:$P$3005,MATCH($A7112&amp;"",購買率算出!$C$6:$C$3005,0)),0))</f>
        <v>0</v>
      </c>
    </row>
    <row r="7113" customFormat="false" ht="15" hidden="false" customHeight="false" outlineLevel="0" collapsed="false">
      <c r="A7113" s="24"/>
      <c r="D7113" s="24"/>
      <c r="F7113" s="24"/>
      <c r="K7113" s="9" t="n">
        <f aca="false">IF($A7113="",0,IF(OR(N($D7113)=0,$D7113&amp;""=TOP!$C$5&amp;""),1,0))</f>
        <v>0</v>
      </c>
      <c r="L7113" s="27" t="n">
        <f aca="false">IF($K7113=0,0,IFERROR(INDEX(購買率算出!$P$6:$P$3005,MATCH($A7113&amp;"",購買率算出!$C$6:$C$3005,0)),0))</f>
        <v>0</v>
      </c>
    </row>
    <row r="7114" customFormat="false" ht="15" hidden="false" customHeight="false" outlineLevel="0" collapsed="false">
      <c r="A7114" s="24"/>
      <c r="D7114" s="24"/>
      <c r="F7114" s="24"/>
      <c r="K7114" s="9" t="n">
        <f aca="false">IF($A7114="",0,IF(OR(N($D7114)=0,$D7114&amp;""=TOP!$C$5&amp;""),1,0))</f>
        <v>0</v>
      </c>
      <c r="L7114" s="27" t="n">
        <f aca="false">IF($K7114=0,0,IFERROR(INDEX(購買率算出!$P$6:$P$3005,MATCH($A7114&amp;"",購買率算出!$C$6:$C$3005,0)),0))</f>
        <v>0</v>
      </c>
    </row>
    <row r="7115" customFormat="false" ht="15" hidden="false" customHeight="false" outlineLevel="0" collapsed="false">
      <c r="A7115" s="24"/>
      <c r="D7115" s="24"/>
      <c r="F7115" s="24"/>
      <c r="K7115" s="9" t="n">
        <f aca="false">IF($A7115="",0,IF(OR(N($D7115)=0,$D7115&amp;""=TOP!$C$5&amp;""),1,0))</f>
        <v>0</v>
      </c>
      <c r="L7115" s="27" t="n">
        <f aca="false">IF($K7115=0,0,IFERROR(INDEX(購買率算出!$P$6:$P$3005,MATCH($A7115&amp;"",購買率算出!$C$6:$C$3005,0)),0))</f>
        <v>0</v>
      </c>
    </row>
    <row r="7116" customFormat="false" ht="15" hidden="false" customHeight="false" outlineLevel="0" collapsed="false">
      <c r="A7116" s="24"/>
      <c r="D7116" s="24"/>
      <c r="F7116" s="24"/>
      <c r="K7116" s="9" t="n">
        <f aca="false">IF($A7116="",0,IF(OR(N($D7116)=0,$D7116&amp;""=TOP!$C$5&amp;""),1,0))</f>
        <v>0</v>
      </c>
      <c r="L7116" s="27" t="n">
        <f aca="false">IF($K7116=0,0,IFERROR(INDEX(購買率算出!$P$6:$P$3005,MATCH($A7116&amp;"",購買率算出!$C$6:$C$3005,0)),0))</f>
        <v>0</v>
      </c>
    </row>
    <row r="7117" customFormat="false" ht="15" hidden="false" customHeight="false" outlineLevel="0" collapsed="false">
      <c r="A7117" s="24"/>
      <c r="D7117" s="24"/>
      <c r="F7117" s="24"/>
      <c r="K7117" s="9" t="n">
        <f aca="false">IF($A7117="",0,IF(OR(N($D7117)=0,$D7117&amp;""=TOP!$C$5&amp;""),1,0))</f>
        <v>0</v>
      </c>
      <c r="L7117" s="27" t="n">
        <f aca="false">IF($K7117=0,0,IFERROR(INDEX(購買率算出!$P$6:$P$3005,MATCH($A7117&amp;"",購買率算出!$C$6:$C$3005,0)),0))</f>
        <v>0</v>
      </c>
    </row>
    <row r="7118" customFormat="false" ht="15" hidden="false" customHeight="false" outlineLevel="0" collapsed="false">
      <c r="A7118" s="24"/>
      <c r="D7118" s="24"/>
      <c r="F7118" s="24"/>
      <c r="K7118" s="9" t="n">
        <f aca="false">IF($A7118="",0,IF(OR(N($D7118)=0,$D7118&amp;""=TOP!$C$5&amp;""),1,0))</f>
        <v>0</v>
      </c>
      <c r="L7118" s="27" t="n">
        <f aca="false">IF($K7118=0,0,IFERROR(INDEX(購買率算出!$P$6:$P$3005,MATCH($A7118&amp;"",購買率算出!$C$6:$C$3005,0)),0))</f>
        <v>0</v>
      </c>
    </row>
    <row r="7119" customFormat="false" ht="15" hidden="false" customHeight="false" outlineLevel="0" collapsed="false">
      <c r="A7119" s="24"/>
      <c r="D7119" s="24"/>
      <c r="F7119" s="24"/>
      <c r="K7119" s="9" t="n">
        <f aca="false">IF($A7119="",0,IF(OR(N($D7119)=0,$D7119&amp;""=TOP!$C$5&amp;""),1,0))</f>
        <v>0</v>
      </c>
      <c r="L7119" s="27" t="n">
        <f aca="false">IF($K7119=0,0,IFERROR(INDEX(購買率算出!$P$6:$P$3005,MATCH($A7119&amp;"",購買率算出!$C$6:$C$3005,0)),0))</f>
        <v>0</v>
      </c>
    </row>
    <row r="7120" customFormat="false" ht="15" hidden="false" customHeight="false" outlineLevel="0" collapsed="false">
      <c r="A7120" s="24"/>
      <c r="D7120" s="24"/>
      <c r="F7120" s="24"/>
      <c r="K7120" s="9" t="n">
        <f aca="false">IF($A7120="",0,IF(OR(N($D7120)=0,$D7120&amp;""=TOP!$C$5&amp;""),1,0))</f>
        <v>0</v>
      </c>
      <c r="L7120" s="27" t="n">
        <f aca="false">IF($K7120=0,0,IFERROR(INDEX(購買率算出!$P$6:$P$3005,MATCH($A7120&amp;"",購買率算出!$C$6:$C$3005,0)),0))</f>
        <v>0</v>
      </c>
    </row>
    <row r="7121" customFormat="false" ht="15" hidden="false" customHeight="false" outlineLevel="0" collapsed="false">
      <c r="A7121" s="24"/>
      <c r="D7121" s="24"/>
      <c r="F7121" s="24"/>
      <c r="K7121" s="9" t="n">
        <f aca="false">IF($A7121="",0,IF(OR(N($D7121)=0,$D7121&amp;""=TOP!$C$5&amp;""),1,0))</f>
        <v>0</v>
      </c>
      <c r="L7121" s="27" t="n">
        <f aca="false">IF($K7121=0,0,IFERROR(INDEX(購買率算出!$P$6:$P$3005,MATCH($A7121&amp;"",購買率算出!$C$6:$C$3005,0)),0))</f>
        <v>0</v>
      </c>
    </row>
    <row r="7122" customFormat="false" ht="15" hidden="false" customHeight="false" outlineLevel="0" collapsed="false">
      <c r="A7122" s="24"/>
      <c r="D7122" s="24"/>
      <c r="F7122" s="24"/>
      <c r="K7122" s="9" t="n">
        <f aca="false">IF($A7122="",0,IF(OR(N($D7122)=0,$D7122&amp;""=TOP!$C$5&amp;""),1,0))</f>
        <v>0</v>
      </c>
      <c r="L7122" s="27" t="n">
        <f aca="false">IF($K7122=0,0,IFERROR(INDEX(購買率算出!$P$6:$P$3005,MATCH($A7122&amp;"",購買率算出!$C$6:$C$3005,0)),0))</f>
        <v>0</v>
      </c>
    </row>
    <row r="7123" customFormat="false" ht="15" hidden="false" customHeight="false" outlineLevel="0" collapsed="false">
      <c r="A7123" s="24"/>
      <c r="D7123" s="24"/>
      <c r="F7123" s="24"/>
      <c r="K7123" s="9" t="n">
        <f aca="false">IF($A7123="",0,IF(OR(N($D7123)=0,$D7123&amp;""=TOP!$C$5&amp;""),1,0))</f>
        <v>0</v>
      </c>
      <c r="L7123" s="27" t="n">
        <f aca="false">IF($K7123=0,0,IFERROR(INDEX(購買率算出!$P$6:$P$3005,MATCH($A7123&amp;"",購買率算出!$C$6:$C$3005,0)),0))</f>
        <v>0</v>
      </c>
    </row>
    <row r="7124" customFormat="false" ht="15" hidden="false" customHeight="false" outlineLevel="0" collapsed="false">
      <c r="A7124" s="24"/>
      <c r="D7124" s="24"/>
      <c r="F7124" s="24"/>
      <c r="K7124" s="9" t="n">
        <f aca="false">IF($A7124="",0,IF(OR(N($D7124)=0,$D7124&amp;""=TOP!$C$5&amp;""),1,0))</f>
        <v>0</v>
      </c>
      <c r="L7124" s="27" t="n">
        <f aca="false">IF($K7124=0,0,IFERROR(INDEX(購買率算出!$P$6:$P$3005,MATCH($A7124&amp;"",購買率算出!$C$6:$C$3005,0)),0))</f>
        <v>0</v>
      </c>
    </row>
    <row r="7125" customFormat="false" ht="15" hidden="false" customHeight="false" outlineLevel="0" collapsed="false">
      <c r="A7125" s="24"/>
      <c r="D7125" s="24"/>
      <c r="F7125" s="24"/>
      <c r="K7125" s="9" t="n">
        <f aca="false">IF($A7125="",0,IF(OR(N($D7125)=0,$D7125&amp;""=TOP!$C$5&amp;""),1,0))</f>
        <v>0</v>
      </c>
      <c r="L7125" s="27" t="n">
        <f aca="false">IF($K7125=0,0,IFERROR(INDEX(購買率算出!$P$6:$P$3005,MATCH($A7125&amp;"",購買率算出!$C$6:$C$3005,0)),0))</f>
        <v>0</v>
      </c>
    </row>
    <row r="7126" customFormat="false" ht="15" hidden="false" customHeight="false" outlineLevel="0" collapsed="false">
      <c r="A7126" s="24"/>
      <c r="D7126" s="24"/>
      <c r="F7126" s="24"/>
      <c r="K7126" s="9" t="n">
        <f aca="false">IF($A7126="",0,IF(OR(N($D7126)=0,$D7126&amp;""=TOP!$C$5&amp;""),1,0))</f>
        <v>0</v>
      </c>
      <c r="L7126" s="27" t="n">
        <f aca="false">IF($K7126=0,0,IFERROR(INDEX(購買率算出!$P$6:$P$3005,MATCH($A7126&amp;"",購買率算出!$C$6:$C$3005,0)),0))</f>
        <v>0</v>
      </c>
    </row>
    <row r="7127" customFormat="false" ht="15" hidden="false" customHeight="false" outlineLevel="0" collapsed="false">
      <c r="A7127" s="24"/>
      <c r="D7127" s="24"/>
      <c r="F7127" s="24"/>
      <c r="K7127" s="9" t="n">
        <f aca="false">IF($A7127="",0,IF(OR(N($D7127)=0,$D7127&amp;""=TOP!$C$5&amp;""),1,0))</f>
        <v>0</v>
      </c>
      <c r="L7127" s="27" t="n">
        <f aca="false">IF($K7127=0,0,IFERROR(INDEX(購買率算出!$P$6:$P$3005,MATCH($A7127&amp;"",購買率算出!$C$6:$C$3005,0)),0))</f>
        <v>0</v>
      </c>
    </row>
    <row r="7128" customFormat="false" ht="15" hidden="false" customHeight="false" outlineLevel="0" collapsed="false">
      <c r="A7128" s="24"/>
      <c r="D7128" s="24"/>
      <c r="F7128" s="24"/>
      <c r="K7128" s="9" t="n">
        <f aca="false">IF($A7128="",0,IF(OR(N($D7128)=0,$D7128&amp;""=TOP!$C$5&amp;""),1,0))</f>
        <v>0</v>
      </c>
      <c r="L7128" s="27" t="n">
        <f aca="false">IF($K7128=0,0,IFERROR(INDEX(購買率算出!$P$6:$P$3005,MATCH($A7128&amp;"",購買率算出!$C$6:$C$3005,0)),0))</f>
        <v>0</v>
      </c>
    </row>
    <row r="7129" customFormat="false" ht="15" hidden="false" customHeight="false" outlineLevel="0" collapsed="false">
      <c r="A7129" s="24"/>
      <c r="D7129" s="24"/>
      <c r="F7129" s="24"/>
      <c r="K7129" s="9" t="n">
        <f aca="false">IF($A7129="",0,IF(OR(N($D7129)=0,$D7129&amp;""=TOP!$C$5&amp;""),1,0))</f>
        <v>0</v>
      </c>
      <c r="L7129" s="27" t="n">
        <f aca="false">IF($K7129=0,0,IFERROR(INDEX(購買率算出!$P$6:$P$3005,MATCH($A7129&amp;"",購買率算出!$C$6:$C$3005,0)),0))</f>
        <v>0</v>
      </c>
    </row>
    <row r="7130" customFormat="false" ht="15" hidden="false" customHeight="false" outlineLevel="0" collapsed="false">
      <c r="A7130" s="24"/>
      <c r="D7130" s="24"/>
      <c r="F7130" s="24"/>
      <c r="K7130" s="9" t="n">
        <f aca="false">IF($A7130="",0,IF(OR(N($D7130)=0,$D7130&amp;""=TOP!$C$5&amp;""),1,0))</f>
        <v>0</v>
      </c>
      <c r="L7130" s="27" t="n">
        <f aca="false">IF($K7130=0,0,IFERROR(INDEX(購買率算出!$P$6:$P$3005,MATCH($A7130&amp;"",購買率算出!$C$6:$C$3005,0)),0))</f>
        <v>0</v>
      </c>
    </row>
    <row r="7131" customFormat="false" ht="15" hidden="false" customHeight="false" outlineLevel="0" collapsed="false">
      <c r="A7131" s="24"/>
      <c r="D7131" s="24"/>
      <c r="F7131" s="24"/>
      <c r="K7131" s="9" t="n">
        <f aca="false">IF($A7131="",0,IF(OR(N($D7131)=0,$D7131&amp;""=TOP!$C$5&amp;""),1,0))</f>
        <v>0</v>
      </c>
      <c r="L7131" s="27" t="n">
        <f aca="false">IF($K7131=0,0,IFERROR(INDEX(購買率算出!$P$6:$P$3005,MATCH($A7131&amp;"",購買率算出!$C$6:$C$3005,0)),0))</f>
        <v>0</v>
      </c>
    </row>
    <row r="7132" customFormat="false" ht="15" hidden="false" customHeight="false" outlineLevel="0" collapsed="false">
      <c r="A7132" s="24"/>
      <c r="D7132" s="24"/>
      <c r="F7132" s="24"/>
      <c r="K7132" s="9" t="n">
        <f aca="false">IF($A7132="",0,IF(OR(N($D7132)=0,$D7132&amp;""=TOP!$C$5&amp;""),1,0))</f>
        <v>0</v>
      </c>
      <c r="L7132" s="27" t="n">
        <f aca="false">IF($K7132=0,0,IFERROR(INDEX(購買率算出!$P$6:$P$3005,MATCH($A7132&amp;"",購買率算出!$C$6:$C$3005,0)),0))</f>
        <v>0</v>
      </c>
    </row>
    <row r="7133" customFormat="false" ht="15" hidden="false" customHeight="false" outlineLevel="0" collapsed="false">
      <c r="A7133" s="24"/>
      <c r="D7133" s="24"/>
      <c r="F7133" s="24"/>
      <c r="K7133" s="9" t="n">
        <f aca="false">IF($A7133="",0,IF(OR(N($D7133)=0,$D7133&amp;""=TOP!$C$5&amp;""),1,0))</f>
        <v>0</v>
      </c>
      <c r="L7133" s="27" t="n">
        <f aca="false">IF($K7133=0,0,IFERROR(INDEX(購買率算出!$P$6:$P$3005,MATCH($A7133&amp;"",購買率算出!$C$6:$C$3005,0)),0))</f>
        <v>0</v>
      </c>
    </row>
    <row r="7134" customFormat="false" ht="15" hidden="false" customHeight="false" outlineLevel="0" collapsed="false">
      <c r="A7134" s="24"/>
      <c r="D7134" s="24"/>
      <c r="F7134" s="24"/>
      <c r="K7134" s="9" t="n">
        <f aca="false">IF($A7134="",0,IF(OR(N($D7134)=0,$D7134&amp;""=TOP!$C$5&amp;""),1,0))</f>
        <v>0</v>
      </c>
      <c r="L7134" s="27" t="n">
        <f aca="false">IF($K7134=0,0,IFERROR(INDEX(購買率算出!$P$6:$P$3005,MATCH($A7134&amp;"",購買率算出!$C$6:$C$3005,0)),0))</f>
        <v>0</v>
      </c>
    </row>
    <row r="7135" customFormat="false" ht="15" hidden="false" customHeight="false" outlineLevel="0" collapsed="false">
      <c r="A7135" s="24"/>
      <c r="D7135" s="24"/>
      <c r="F7135" s="24"/>
      <c r="K7135" s="9" t="n">
        <f aca="false">IF($A7135="",0,IF(OR(N($D7135)=0,$D7135&amp;""=TOP!$C$5&amp;""),1,0))</f>
        <v>0</v>
      </c>
      <c r="L7135" s="27" t="n">
        <f aca="false">IF($K7135=0,0,IFERROR(INDEX(購買率算出!$P$6:$P$3005,MATCH($A7135&amp;"",購買率算出!$C$6:$C$3005,0)),0))</f>
        <v>0</v>
      </c>
    </row>
    <row r="7136" customFormat="false" ht="15" hidden="false" customHeight="false" outlineLevel="0" collapsed="false">
      <c r="A7136" s="24"/>
      <c r="D7136" s="24"/>
      <c r="F7136" s="24"/>
      <c r="K7136" s="9" t="n">
        <f aca="false">IF($A7136="",0,IF(OR(N($D7136)=0,$D7136&amp;""=TOP!$C$5&amp;""),1,0))</f>
        <v>0</v>
      </c>
      <c r="L7136" s="27" t="n">
        <f aca="false">IF($K7136=0,0,IFERROR(INDEX(購買率算出!$P$6:$P$3005,MATCH($A7136&amp;"",購買率算出!$C$6:$C$3005,0)),0))</f>
        <v>0</v>
      </c>
    </row>
    <row r="7137" customFormat="false" ht="15" hidden="false" customHeight="false" outlineLevel="0" collapsed="false">
      <c r="A7137" s="24"/>
      <c r="D7137" s="24"/>
      <c r="F7137" s="24"/>
      <c r="K7137" s="9" t="n">
        <f aca="false">IF($A7137="",0,IF(OR(N($D7137)=0,$D7137&amp;""=TOP!$C$5&amp;""),1,0))</f>
        <v>0</v>
      </c>
      <c r="L7137" s="27" t="n">
        <f aca="false">IF($K7137=0,0,IFERROR(INDEX(購買率算出!$P$6:$P$3005,MATCH($A7137&amp;"",購買率算出!$C$6:$C$3005,0)),0))</f>
        <v>0</v>
      </c>
    </row>
    <row r="7138" customFormat="false" ht="15" hidden="false" customHeight="false" outlineLevel="0" collapsed="false">
      <c r="A7138" s="24"/>
      <c r="D7138" s="24"/>
      <c r="F7138" s="24"/>
      <c r="K7138" s="9" t="n">
        <f aca="false">IF($A7138="",0,IF(OR(N($D7138)=0,$D7138&amp;""=TOP!$C$5&amp;""),1,0))</f>
        <v>0</v>
      </c>
      <c r="L7138" s="27" t="n">
        <f aca="false">IF($K7138=0,0,IFERROR(INDEX(購買率算出!$P$6:$P$3005,MATCH($A7138&amp;"",購買率算出!$C$6:$C$3005,0)),0))</f>
        <v>0</v>
      </c>
    </row>
    <row r="7139" customFormat="false" ht="15" hidden="false" customHeight="false" outlineLevel="0" collapsed="false">
      <c r="A7139" s="24"/>
      <c r="D7139" s="24"/>
      <c r="F7139" s="24"/>
      <c r="K7139" s="9" t="n">
        <f aca="false">IF($A7139="",0,IF(OR(N($D7139)=0,$D7139&amp;""=TOP!$C$5&amp;""),1,0))</f>
        <v>0</v>
      </c>
      <c r="L7139" s="27" t="n">
        <f aca="false">IF($K7139=0,0,IFERROR(INDEX(購買率算出!$P$6:$P$3005,MATCH($A7139&amp;"",購買率算出!$C$6:$C$3005,0)),0))</f>
        <v>0</v>
      </c>
    </row>
    <row r="7140" customFormat="false" ht="15" hidden="false" customHeight="false" outlineLevel="0" collapsed="false">
      <c r="A7140" s="24"/>
      <c r="D7140" s="24"/>
      <c r="F7140" s="24"/>
      <c r="K7140" s="9" t="n">
        <f aca="false">IF($A7140="",0,IF(OR(N($D7140)=0,$D7140&amp;""=TOP!$C$5&amp;""),1,0))</f>
        <v>0</v>
      </c>
      <c r="L7140" s="27" t="n">
        <f aca="false">IF($K7140=0,0,IFERROR(INDEX(購買率算出!$P$6:$P$3005,MATCH($A7140&amp;"",購買率算出!$C$6:$C$3005,0)),0))</f>
        <v>0</v>
      </c>
    </row>
    <row r="7141" customFormat="false" ht="15" hidden="false" customHeight="false" outlineLevel="0" collapsed="false">
      <c r="A7141" s="24"/>
      <c r="D7141" s="24"/>
      <c r="F7141" s="24"/>
      <c r="K7141" s="9" t="n">
        <f aca="false">IF($A7141="",0,IF(OR(N($D7141)=0,$D7141&amp;""=TOP!$C$5&amp;""),1,0))</f>
        <v>0</v>
      </c>
      <c r="L7141" s="27" t="n">
        <f aca="false">IF($K7141=0,0,IFERROR(INDEX(購買率算出!$P$6:$P$3005,MATCH($A7141&amp;"",購買率算出!$C$6:$C$3005,0)),0))</f>
        <v>0</v>
      </c>
    </row>
    <row r="7142" customFormat="false" ht="15" hidden="false" customHeight="false" outlineLevel="0" collapsed="false">
      <c r="A7142" s="24"/>
      <c r="D7142" s="24"/>
      <c r="F7142" s="24"/>
      <c r="K7142" s="9" t="n">
        <f aca="false">IF($A7142="",0,IF(OR(N($D7142)=0,$D7142&amp;""=TOP!$C$5&amp;""),1,0))</f>
        <v>0</v>
      </c>
      <c r="L7142" s="27" t="n">
        <f aca="false">IF($K7142=0,0,IFERROR(INDEX(購買率算出!$P$6:$P$3005,MATCH($A7142&amp;"",購買率算出!$C$6:$C$3005,0)),0))</f>
        <v>0</v>
      </c>
    </row>
    <row r="7143" customFormat="false" ht="15" hidden="false" customHeight="false" outlineLevel="0" collapsed="false">
      <c r="A7143" s="24"/>
      <c r="D7143" s="24"/>
      <c r="F7143" s="24"/>
      <c r="K7143" s="9" t="n">
        <f aca="false">IF($A7143="",0,IF(OR(N($D7143)=0,$D7143&amp;""=TOP!$C$5&amp;""),1,0))</f>
        <v>0</v>
      </c>
      <c r="L7143" s="27" t="n">
        <f aca="false">IF($K7143=0,0,IFERROR(INDEX(購買率算出!$P$6:$P$3005,MATCH($A7143&amp;"",購買率算出!$C$6:$C$3005,0)),0))</f>
        <v>0</v>
      </c>
    </row>
    <row r="7144" customFormat="false" ht="15" hidden="false" customHeight="false" outlineLevel="0" collapsed="false">
      <c r="A7144" s="24"/>
      <c r="D7144" s="24"/>
      <c r="F7144" s="24"/>
      <c r="K7144" s="9" t="n">
        <f aca="false">IF($A7144="",0,IF(OR(N($D7144)=0,$D7144&amp;""=TOP!$C$5&amp;""),1,0))</f>
        <v>0</v>
      </c>
      <c r="L7144" s="27" t="n">
        <f aca="false">IF($K7144=0,0,IFERROR(INDEX(購買率算出!$P$6:$P$3005,MATCH($A7144&amp;"",購買率算出!$C$6:$C$3005,0)),0))</f>
        <v>0</v>
      </c>
    </row>
    <row r="7145" customFormat="false" ht="15" hidden="false" customHeight="false" outlineLevel="0" collapsed="false">
      <c r="A7145" s="24"/>
      <c r="D7145" s="24"/>
      <c r="F7145" s="24"/>
      <c r="K7145" s="9" t="n">
        <f aca="false">IF($A7145="",0,IF(OR(N($D7145)=0,$D7145&amp;""=TOP!$C$5&amp;""),1,0))</f>
        <v>0</v>
      </c>
      <c r="L7145" s="27" t="n">
        <f aca="false">IF($K7145=0,0,IFERROR(INDEX(購買率算出!$P$6:$P$3005,MATCH($A7145&amp;"",購買率算出!$C$6:$C$3005,0)),0))</f>
        <v>0</v>
      </c>
    </row>
    <row r="7146" customFormat="false" ht="15" hidden="false" customHeight="false" outlineLevel="0" collapsed="false">
      <c r="A7146" s="24"/>
      <c r="D7146" s="24"/>
      <c r="F7146" s="24"/>
      <c r="K7146" s="9" t="n">
        <f aca="false">IF($A7146="",0,IF(OR(N($D7146)=0,$D7146&amp;""=TOP!$C$5&amp;""),1,0))</f>
        <v>0</v>
      </c>
      <c r="L7146" s="27" t="n">
        <f aca="false">IF($K7146=0,0,IFERROR(INDEX(購買率算出!$P$6:$P$3005,MATCH($A7146&amp;"",購買率算出!$C$6:$C$3005,0)),0))</f>
        <v>0</v>
      </c>
    </row>
    <row r="7147" customFormat="false" ht="15" hidden="false" customHeight="false" outlineLevel="0" collapsed="false">
      <c r="A7147" s="24"/>
      <c r="D7147" s="24"/>
      <c r="F7147" s="24"/>
      <c r="K7147" s="9" t="n">
        <f aca="false">IF($A7147="",0,IF(OR(N($D7147)=0,$D7147&amp;""=TOP!$C$5&amp;""),1,0))</f>
        <v>0</v>
      </c>
      <c r="L7147" s="27" t="n">
        <f aca="false">IF($K7147=0,0,IFERROR(INDEX(購買率算出!$P$6:$P$3005,MATCH($A7147&amp;"",購買率算出!$C$6:$C$3005,0)),0))</f>
        <v>0</v>
      </c>
    </row>
    <row r="7148" customFormat="false" ht="15" hidden="false" customHeight="false" outlineLevel="0" collapsed="false">
      <c r="A7148" s="24"/>
      <c r="D7148" s="24"/>
      <c r="F7148" s="24"/>
      <c r="K7148" s="9" t="n">
        <f aca="false">IF($A7148="",0,IF(OR(N($D7148)=0,$D7148&amp;""=TOP!$C$5&amp;""),1,0))</f>
        <v>0</v>
      </c>
      <c r="L7148" s="27" t="n">
        <f aca="false">IF($K7148=0,0,IFERROR(INDEX(購買率算出!$P$6:$P$3005,MATCH($A7148&amp;"",購買率算出!$C$6:$C$3005,0)),0))</f>
        <v>0</v>
      </c>
    </row>
    <row r="7149" customFormat="false" ht="15" hidden="false" customHeight="false" outlineLevel="0" collapsed="false">
      <c r="A7149" s="24"/>
      <c r="D7149" s="24"/>
      <c r="F7149" s="24"/>
      <c r="K7149" s="9" t="n">
        <f aca="false">IF($A7149="",0,IF(OR(N($D7149)=0,$D7149&amp;""=TOP!$C$5&amp;""),1,0))</f>
        <v>0</v>
      </c>
      <c r="L7149" s="27" t="n">
        <f aca="false">IF($K7149=0,0,IFERROR(INDEX(購買率算出!$P$6:$P$3005,MATCH($A7149&amp;"",購買率算出!$C$6:$C$3005,0)),0))</f>
        <v>0</v>
      </c>
    </row>
    <row r="7150" customFormat="false" ht="15" hidden="false" customHeight="false" outlineLevel="0" collapsed="false">
      <c r="A7150" s="24"/>
      <c r="D7150" s="24"/>
      <c r="F7150" s="24"/>
      <c r="K7150" s="9" t="n">
        <f aca="false">IF($A7150="",0,IF(OR(N($D7150)=0,$D7150&amp;""=TOP!$C$5&amp;""),1,0))</f>
        <v>0</v>
      </c>
      <c r="L7150" s="27" t="n">
        <f aca="false">IF($K7150=0,0,IFERROR(INDEX(購買率算出!$P$6:$P$3005,MATCH($A7150&amp;"",購買率算出!$C$6:$C$3005,0)),0))</f>
        <v>0</v>
      </c>
    </row>
    <row r="7151" customFormat="false" ht="15" hidden="false" customHeight="false" outlineLevel="0" collapsed="false">
      <c r="A7151" s="24"/>
      <c r="D7151" s="24"/>
      <c r="F7151" s="24"/>
      <c r="K7151" s="9" t="n">
        <f aca="false">IF($A7151="",0,IF(OR(N($D7151)=0,$D7151&amp;""=TOP!$C$5&amp;""),1,0))</f>
        <v>0</v>
      </c>
      <c r="L7151" s="27" t="n">
        <f aca="false">IF($K7151=0,0,IFERROR(INDEX(購買率算出!$P$6:$P$3005,MATCH($A7151&amp;"",購買率算出!$C$6:$C$3005,0)),0))</f>
        <v>0</v>
      </c>
    </row>
    <row r="7152" customFormat="false" ht="15" hidden="false" customHeight="false" outlineLevel="0" collapsed="false">
      <c r="A7152" s="24"/>
      <c r="D7152" s="24"/>
      <c r="F7152" s="24"/>
      <c r="K7152" s="9" t="n">
        <f aca="false">IF($A7152="",0,IF(OR(N($D7152)=0,$D7152&amp;""=TOP!$C$5&amp;""),1,0))</f>
        <v>0</v>
      </c>
      <c r="L7152" s="27" t="n">
        <f aca="false">IF($K7152=0,0,IFERROR(INDEX(購買率算出!$P$6:$P$3005,MATCH($A7152&amp;"",購買率算出!$C$6:$C$3005,0)),0))</f>
        <v>0</v>
      </c>
    </row>
    <row r="7153" customFormat="false" ht="15" hidden="false" customHeight="false" outlineLevel="0" collapsed="false">
      <c r="A7153" s="24"/>
      <c r="D7153" s="24"/>
      <c r="F7153" s="24"/>
      <c r="K7153" s="9" t="n">
        <f aca="false">IF($A7153="",0,IF(OR(N($D7153)=0,$D7153&amp;""=TOP!$C$5&amp;""),1,0))</f>
        <v>0</v>
      </c>
      <c r="L7153" s="27" t="n">
        <f aca="false">IF($K7153=0,0,IFERROR(INDEX(購買率算出!$P$6:$P$3005,MATCH($A7153&amp;"",購買率算出!$C$6:$C$3005,0)),0))</f>
        <v>0</v>
      </c>
    </row>
    <row r="7154" customFormat="false" ht="15" hidden="false" customHeight="false" outlineLevel="0" collapsed="false">
      <c r="A7154" s="24"/>
      <c r="D7154" s="24"/>
      <c r="F7154" s="24"/>
      <c r="K7154" s="9" t="n">
        <f aca="false">IF($A7154="",0,IF(OR(N($D7154)=0,$D7154&amp;""=TOP!$C$5&amp;""),1,0))</f>
        <v>0</v>
      </c>
      <c r="L7154" s="27" t="n">
        <f aca="false">IF($K7154=0,0,IFERROR(INDEX(購買率算出!$P$6:$P$3005,MATCH($A7154&amp;"",購買率算出!$C$6:$C$3005,0)),0))</f>
        <v>0</v>
      </c>
    </row>
    <row r="7155" customFormat="false" ht="15" hidden="false" customHeight="false" outlineLevel="0" collapsed="false">
      <c r="A7155" s="24"/>
      <c r="D7155" s="24"/>
      <c r="F7155" s="24"/>
      <c r="K7155" s="9" t="n">
        <f aca="false">IF($A7155="",0,IF(OR(N($D7155)=0,$D7155&amp;""=TOP!$C$5&amp;""),1,0))</f>
        <v>0</v>
      </c>
      <c r="L7155" s="27" t="n">
        <f aca="false">IF($K7155=0,0,IFERROR(INDEX(購買率算出!$P$6:$P$3005,MATCH($A7155&amp;"",購買率算出!$C$6:$C$3005,0)),0))</f>
        <v>0</v>
      </c>
    </row>
    <row r="7156" customFormat="false" ht="15" hidden="false" customHeight="false" outlineLevel="0" collapsed="false">
      <c r="A7156" s="24"/>
      <c r="D7156" s="24"/>
      <c r="F7156" s="24"/>
      <c r="K7156" s="9" t="n">
        <f aca="false">IF($A7156="",0,IF(OR(N($D7156)=0,$D7156&amp;""=TOP!$C$5&amp;""),1,0))</f>
        <v>0</v>
      </c>
      <c r="L7156" s="27" t="n">
        <f aca="false">IF($K7156=0,0,IFERROR(INDEX(購買率算出!$P$6:$P$3005,MATCH($A7156&amp;"",購買率算出!$C$6:$C$3005,0)),0))</f>
        <v>0</v>
      </c>
    </row>
    <row r="7157" customFormat="false" ht="15" hidden="false" customHeight="false" outlineLevel="0" collapsed="false">
      <c r="A7157" s="24"/>
      <c r="D7157" s="24"/>
      <c r="F7157" s="24"/>
      <c r="K7157" s="9" t="n">
        <f aca="false">IF($A7157="",0,IF(OR(N($D7157)=0,$D7157&amp;""=TOP!$C$5&amp;""),1,0))</f>
        <v>0</v>
      </c>
      <c r="L7157" s="27" t="n">
        <f aca="false">IF($K7157=0,0,IFERROR(INDEX(購買率算出!$P$6:$P$3005,MATCH($A7157&amp;"",購買率算出!$C$6:$C$3005,0)),0))</f>
        <v>0</v>
      </c>
    </row>
    <row r="7158" customFormat="false" ht="15" hidden="false" customHeight="false" outlineLevel="0" collapsed="false">
      <c r="A7158" s="24"/>
      <c r="D7158" s="24"/>
      <c r="F7158" s="24"/>
      <c r="K7158" s="9" t="n">
        <f aca="false">IF($A7158="",0,IF(OR(N($D7158)=0,$D7158&amp;""=TOP!$C$5&amp;""),1,0))</f>
        <v>0</v>
      </c>
      <c r="L7158" s="27" t="n">
        <f aca="false">IF($K7158=0,0,IFERROR(INDEX(購買率算出!$P$6:$P$3005,MATCH($A7158&amp;"",購買率算出!$C$6:$C$3005,0)),0))</f>
        <v>0</v>
      </c>
    </row>
    <row r="7159" customFormat="false" ht="15" hidden="false" customHeight="false" outlineLevel="0" collapsed="false">
      <c r="A7159" s="24"/>
      <c r="D7159" s="24"/>
      <c r="F7159" s="24"/>
      <c r="K7159" s="9" t="n">
        <f aca="false">IF($A7159="",0,IF(OR(N($D7159)=0,$D7159&amp;""=TOP!$C$5&amp;""),1,0))</f>
        <v>0</v>
      </c>
      <c r="L7159" s="27" t="n">
        <f aca="false">IF($K7159=0,0,IFERROR(INDEX(購買率算出!$P$6:$P$3005,MATCH($A7159&amp;"",購買率算出!$C$6:$C$3005,0)),0))</f>
        <v>0</v>
      </c>
    </row>
    <row r="7160" customFormat="false" ht="15" hidden="false" customHeight="false" outlineLevel="0" collapsed="false">
      <c r="A7160" s="24"/>
      <c r="D7160" s="24"/>
      <c r="F7160" s="24"/>
      <c r="K7160" s="9" t="n">
        <f aca="false">IF($A7160="",0,IF(OR(N($D7160)=0,$D7160&amp;""=TOP!$C$5&amp;""),1,0))</f>
        <v>0</v>
      </c>
      <c r="L7160" s="27" t="n">
        <f aca="false">IF($K7160=0,0,IFERROR(INDEX(購買率算出!$P$6:$P$3005,MATCH($A7160&amp;"",購買率算出!$C$6:$C$3005,0)),0))</f>
        <v>0</v>
      </c>
    </row>
    <row r="7161" customFormat="false" ht="15" hidden="false" customHeight="false" outlineLevel="0" collapsed="false">
      <c r="A7161" s="24"/>
      <c r="D7161" s="24"/>
      <c r="F7161" s="24"/>
      <c r="K7161" s="9" t="n">
        <f aca="false">IF($A7161="",0,IF(OR(N($D7161)=0,$D7161&amp;""=TOP!$C$5&amp;""),1,0))</f>
        <v>0</v>
      </c>
      <c r="L7161" s="27" t="n">
        <f aca="false">IF($K7161=0,0,IFERROR(INDEX(購買率算出!$P$6:$P$3005,MATCH($A7161&amp;"",購買率算出!$C$6:$C$3005,0)),0))</f>
        <v>0</v>
      </c>
    </row>
    <row r="7162" customFormat="false" ht="15" hidden="false" customHeight="false" outlineLevel="0" collapsed="false">
      <c r="A7162" s="24"/>
      <c r="D7162" s="24"/>
      <c r="F7162" s="24"/>
      <c r="K7162" s="9" t="n">
        <f aca="false">IF($A7162="",0,IF(OR(N($D7162)=0,$D7162&amp;""=TOP!$C$5&amp;""),1,0))</f>
        <v>0</v>
      </c>
      <c r="L7162" s="27" t="n">
        <f aca="false">IF($K7162=0,0,IFERROR(INDEX(購買率算出!$P$6:$P$3005,MATCH($A7162&amp;"",購買率算出!$C$6:$C$3005,0)),0))</f>
        <v>0</v>
      </c>
    </row>
    <row r="7163" customFormat="false" ht="15" hidden="false" customHeight="false" outlineLevel="0" collapsed="false">
      <c r="A7163" s="24"/>
      <c r="D7163" s="24"/>
      <c r="F7163" s="24"/>
      <c r="K7163" s="9" t="n">
        <f aca="false">IF($A7163="",0,IF(OR(N($D7163)=0,$D7163&amp;""=TOP!$C$5&amp;""),1,0))</f>
        <v>0</v>
      </c>
      <c r="L7163" s="27" t="n">
        <f aca="false">IF($K7163=0,0,IFERROR(INDEX(購買率算出!$P$6:$P$3005,MATCH($A7163&amp;"",購買率算出!$C$6:$C$3005,0)),0))</f>
        <v>0</v>
      </c>
    </row>
    <row r="7164" customFormat="false" ht="15" hidden="false" customHeight="false" outlineLevel="0" collapsed="false">
      <c r="A7164" s="24"/>
      <c r="D7164" s="24"/>
      <c r="F7164" s="24"/>
      <c r="K7164" s="9" t="n">
        <f aca="false">IF($A7164="",0,IF(OR(N($D7164)=0,$D7164&amp;""=TOP!$C$5&amp;""),1,0))</f>
        <v>0</v>
      </c>
      <c r="L7164" s="27" t="n">
        <f aca="false">IF($K7164=0,0,IFERROR(INDEX(購買率算出!$P$6:$P$3005,MATCH($A7164&amp;"",購買率算出!$C$6:$C$3005,0)),0))</f>
        <v>0</v>
      </c>
    </row>
    <row r="7165" customFormat="false" ht="15" hidden="false" customHeight="false" outlineLevel="0" collapsed="false">
      <c r="A7165" s="24"/>
      <c r="D7165" s="24"/>
      <c r="F7165" s="24"/>
      <c r="K7165" s="9" t="n">
        <f aca="false">IF($A7165="",0,IF(OR(N($D7165)=0,$D7165&amp;""=TOP!$C$5&amp;""),1,0))</f>
        <v>0</v>
      </c>
      <c r="L7165" s="27" t="n">
        <f aca="false">IF($K7165=0,0,IFERROR(INDEX(購買率算出!$P$6:$P$3005,MATCH($A7165&amp;"",購買率算出!$C$6:$C$3005,0)),0))</f>
        <v>0</v>
      </c>
    </row>
    <row r="7166" customFormat="false" ht="15" hidden="false" customHeight="false" outlineLevel="0" collapsed="false">
      <c r="A7166" s="24"/>
      <c r="D7166" s="24"/>
      <c r="F7166" s="24"/>
      <c r="K7166" s="9" t="n">
        <f aca="false">IF($A7166="",0,IF(OR(N($D7166)=0,$D7166&amp;""=TOP!$C$5&amp;""),1,0))</f>
        <v>0</v>
      </c>
      <c r="L7166" s="27" t="n">
        <f aca="false">IF($K7166=0,0,IFERROR(INDEX(購買率算出!$P$6:$P$3005,MATCH($A7166&amp;"",購買率算出!$C$6:$C$3005,0)),0))</f>
        <v>0</v>
      </c>
    </row>
    <row r="7167" customFormat="false" ht="15" hidden="false" customHeight="false" outlineLevel="0" collapsed="false">
      <c r="A7167" s="24"/>
      <c r="D7167" s="24"/>
      <c r="F7167" s="24"/>
      <c r="K7167" s="9" t="n">
        <f aca="false">IF($A7167="",0,IF(OR(N($D7167)=0,$D7167&amp;""=TOP!$C$5&amp;""),1,0))</f>
        <v>0</v>
      </c>
      <c r="L7167" s="27" t="n">
        <f aca="false">IF($K7167=0,0,IFERROR(INDEX(購買率算出!$P$6:$P$3005,MATCH($A7167&amp;"",購買率算出!$C$6:$C$3005,0)),0))</f>
        <v>0</v>
      </c>
    </row>
    <row r="7168" customFormat="false" ht="15" hidden="false" customHeight="false" outlineLevel="0" collapsed="false">
      <c r="A7168" s="24"/>
      <c r="D7168" s="24"/>
      <c r="F7168" s="24"/>
      <c r="K7168" s="9" t="n">
        <f aca="false">IF($A7168="",0,IF(OR(N($D7168)=0,$D7168&amp;""=TOP!$C$5&amp;""),1,0))</f>
        <v>0</v>
      </c>
      <c r="L7168" s="27" t="n">
        <f aca="false">IF($K7168=0,0,IFERROR(INDEX(購買率算出!$P$6:$P$3005,MATCH($A7168&amp;"",購買率算出!$C$6:$C$3005,0)),0))</f>
        <v>0</v>
      </c>
    </row>
    <row r="7169" customFormat="false" ht="15" hidden="false" customHeight="false" outlineLevel="0" collapsed="false">
      <c r="A7169" s="24"/>
      <c r="D7169" s="24"/>
      <c r="F7169" s="24"/>
      <c r="K7169" s="9" t="n">
        <f aca="false">IF($A7169="",0,IF(OR(N($D7169)=0,$D7169&amp;""=TOP!$C$5&amp;""),1,0))</f>
        <v>0</v>
      </c>
      <c r="L7169" s="27" t="n">
        <f aca="false">IF($K7169=0,0,IFERROR(INDEX(購買率算出!$P$6:$P$3005,MATCH($A7169&amp;"",購買率算出!$C$6:$C$3005,0)),0))</f>
        <v>0</v>
      </c>
    </row>
    <row r="7170" customFormat="false" ht="15" hidden="false" customHeight="false" outlineLevel="0" collapsed="false">
      <c r="A7170" s="24"/>
      <c r="D7170" s="24"/>
      <c r="F7170" s="24"/>
      <c r="K7170" s="9" t="n">
        <f aca="false">IF($A7170="",0,IF(OR(N($D7170)=0,$D7170&amp;""=TOP!$C$5&amp;""),1,0))</f>
        <v>0</v>
      </c>
      <c r="L7170" s="27" t="n">
        <f aca="false">IF($K7170=0,0,IFERROR(INDEX(購買率算出!$P$6:$P$3005,MATCH($A7170&amp;"",購買率算出!$C$6:$C$3005,0)),0))</f>
        <v>0</v>
      </c>
    </row>
    <row r="7171" customFormat="false" ht="15" hidden="false" customHeight="false" outlineLevel="0" collapsed="false">
      <c r="A7171" s="24"/>
      <c r="D7171" s="24"/>
      <c r="F7171" s="24"/>
      <c r="K7171" s="9" t="n">
        <f aca="false">IF($A7171="",0,IF(OR(N($D7171)=0,$D7171&amp;""=TOP!$C$5&amp;""),1,0))</f>
        <v>0</v>
      </c>
      <c r="L7171" s="27" t="n">
        <f aca="false">IF($K7171=0,0,IFERROR(INDEX(購買率算出!$P$6:$P$3005,MATCH($A7171&amp;"",購買率算出!$C$6:$C$3005,0)),0))</f>
        <v>0</v>
      </c>
    </row>
    <row r="7172" customFormat="false" ht="15" hidden="false" customHeight="false" outlineLevel="0" collapsed="false">
      <c r="A7172" s="24"/>
      <c r="D7172" s="24"/>
      <c r="F7172" s="24"/>
      <c r="K7172" s="9" t="n">
        <f aca="false">IF($A7172="",0,IF(OR(N($D7172)=0,$D7172&amp;""=TOP!$C$5&amp;""),1,0))</f>
        <v>0</v>
      </c>
      <c r="L7172" s="27" t="n">
        <f aca="false">IF($K7172=0,0,IFERROR(INDEX(購買率算出!$P$6:$P$3005,MATCH($A7172&amp;"",購買率算出!$C$6:$C$3005,0)),0))</f>
        <v>0</v>
      </c>
    </row>
    <row r="7173" customFormat="false" ht="15" hidden="false" customHeight="false" outlineLevel="0" collapsed="false">
      <c r="A7173" s="24"/>
      <c r="D7173" s="24"/>
      <c r="F7173" s="24"/>
      <c r="K7173" s="9" t="n">
        <f aca="false">IF($A7173="",0,IF(OR(N($D7173)=0,$D7173&amp;""=TOP!$C$5&amp;""),1,0))</f>
        <v>0</v>
      </c>
      <c r="L7173" s="27" t="n">
        <f aca="false">IF($K7173=0,0,IFERROR(INDEX(購買率算出!$P$6:$P$3005,MATCH($A7173&amp;"",購買率算出!$C$6:$C$3005,0)),0))</f>
        <v>0</v>
      </c>
    </row>
    <row r="7174" customFormat="false" ht="15" hidden="false" customHeight="false" outlineLevel="0" collapsed="false">
      <c r="A7174" s="24"/>
      <c r="D7174" s="24"/>
      <c r="F7174" s="24"/>
      <c r="K7174" s="9" t="n">
        <f aca="false">IF($A7174="",0,IF(OR(N($D7174)=0,$D7174&amp;""=TOP!$C$5&amp;""),1,0))</f>
        <v>0</v>
      </c>
      <c r="L7174" s="27" t="n">
        <f aca="false">IF($K7174=0,0,IFERROR(INDEX(購買率算出!$P$6:$P$3005,MATCH($A7174&amp;"",購買率算出!$C$6:$C$3005,0)),0))</f>
        <v>0</v>
      </c>
    </row>
    <row r="7175" customFormat="false" ht="15" hidden="false" customHeight="false" outlineLevel="0" collapsed="false">
      <c r="A7175" s="24"/>
      <c r="D7175" s="24"/>
      <c r="F7175" s="24"/>
      <c r="K7175" s="9" t="n">
        <f aca="false">IF($A7175="",0,IF(OR(N($D7175)=0,$D7175&amp;""=TOP!$C$5&amp;""),1,0))</f>
        <v>0</v>
      </c>
      <c r="L7175" s="27" t="n">
        <f aca="false">IF($K7175=0,0,IFERROR(INDEX(購買率算出!$P$6:$P$3005,MATCH($A7175&amp;"",購買率算出!$C$6:$C$3005,0)),0))</f>
        <v>0</v>
      </c>
    </row>
    <row r="7176" customFormat="false" ht="15" hidden="false" customHeight="false" outlineLevel="0" collapsed="false">
      <c r="A7176" s="24"/>
      <c r="D7176" s="24"/>
      <c r="F7176" s="24"/>
      <c r="K7176" s="9" t="n">
        <f aca="false">IF($A7176="",0,IF(OR(N($D7176)=0,$D7176&amp;""=TOP!$C$5&amp;""),1,0))</f>
        <v>0</v>
      </c>
      <c r="L7176" s="27" t="n">
        <f aca="false">IF($K7176=0,0,IFERROR(INDEX(購買率算出!$P$6:$P$3005,MATCH($A7176&amp;"",購買率算出!$C$6:$C$3005,0)),0))</f>
        <v>0</v>
      </c>
    </row>
    <row r="7177" customFormat="false" ht="15" hidden="false" customHeight="false" outlineLevel="0" collapsed="false">
      <c r="A7177" s="24"/>
      <c r="D7177" s="24"/>
      <c r="F7177" s="24"/>
      <c r="K7177" s="9" t="n">
        <f aca="false">IF($A7177="",0,IF(OR(N($D7177)=0,$D7177&amp;""=TOP!$C$5&amp;""),1,0))</f>
        <v>0</v>
      </c>
      <c r="L7177" s="27" t="n">
        <f aca="false">IF($K7177=0,0,IFERROR(INDEX(購買率算出!$P$6:$P$3005,MATCH($A7177&amp;"",購買率算出!$C$6:$C$3005,0)),0))</f>
        <v>0</v>
      </c>
    </row>
    <row r="7178" customFormat="false" ht="15" hidden="false" customHeight="false" outlineLevel="0" collapsed="false">
      <c r="A7178" s="24"/>
      <c r="D7178" s="24"/>
      <c r="F7178" s="24"/>
      <c r="K7178" s="9" t="n">
        <f aca="false">IF($A7178="",0,IF(OR(N($D7178)=0,$D7178&amp;""=TOP!$C$5&amp;""),1,0))</f>
        <v>0</v>
      </c>
      <c r="L7178" s="27" t="n">
        <f aca="false">IF($K7178=0,0,IFERROR(INDEX(購買率算出!$P$6:$P$3005,MATCH($A7178&amp;"",購買率算出!$C$6:$C$3005,0)),0))</f>
        <v>0</v>
      </c>
    </row>
    <row r="7179" customFormat="false" ht="15" hidden="false" customHeight="false" outlineLevel="0" collapsed="false">
      <c r="A7179" s="24"/>
      <c r="D7179" s="24"/>
      <c r="F7179" s="24"/>
      <c r="K7179" s="9" t="n">
        <f aca="false">IF($A7179="",0,IF(OR(N($D7179)=0,$D7179&amp;""=TOP!$C$5&amp;""),1,0))</f>
        <v>0</v>
      </c>
      <c r="L7179" s="27" t="n">
        <f aca="false">IF($K7179=0,0,IFERROR(INDEX(購買率算出!$P$6:$P$3005,MATCH($A7179&amp;"",購買率算出!$C$6:$C$3005,0)),0))</f>
        <v>0</v>
      </c>
    </row>
    <row r="7180" customFormat="false" ht="15" hidden="false" customHeight="false" outlineLevel="0" collapsed="false">
      <c r="A7180" s="24"/>
      <c r="D7180" s="24"/>
      <c r="F7180" s="24"/>
      <c r="K7180" s="9" t="n">
        <f aca="false">IF($A7180="",0,IF(OR(N($D7180)=0,$D7180&amp;""=TOP!$C$5&amp;""),1,0))</f>
        <v>0</v>
      </c>
      <c r="L7180" s="27" t="n">
        <f aca="false">IF($K7180=0,0,IFERROR(INDEX(購買率算出!$P$6:$P$3005,MATCH($A7180&amp;"",購買率算出!$C$6:$C$3005,0)),0))</f>
        <v>0</v>
      </c>
    </row>
    <row r="7181" customFormat="false" ht="15" hidden="false" customHeight="false" outlineLevel="0" collapsed="false">
      <c r="A7181" s="24"/>
      <c r="D7181" s="24"/>
      <c r="F7181" s="24"/>
      <c r="K7181" s="9" t="n">
        <f aca="false">IF($A7181="",0,IF(OR(N($D7181)=0,$D7181&amp;""=TOP!$C$5&amp;""),1,0))</f>
        <v>0</v>
      </c>
      <c r="L7181" s="27" t="n">
        <f aca="false">IF($K7181=0,0,IFERROR(INDEX(購買率算出!$P$6:$P$3005,MATCH($A7181&amp;"",購買率算出!$C$6:$C$3005,0)),0))</f>
        <v>0</v>
      </c>
    </row>
    <row r="7182" customFormat="false" ht="15" hidden="false" customHeight="false" outlineLevel="0" collapsed="false">
      <c r="A7182" s="24"/>
      <c r="D7182" s="24"/>
      <c r="F7182" s="24"/>
      <c r="K7182" s="9" t="n">
        <f aca="false">IF($A7182="",0,IF(OR(N($D7182)=0,$D7182&amp;""=TOP!$C$5&amp;""),1,0))</f>
        <v>0</v>
      </c>
      <c r="L7182" s="27" t="n">
        <f aca="false">IF($K7182=0,0,IFERROR(INDEX(購買率算出!$P$6:$P$3005,MATCH($A7182&amp;"",購買率算出!$C$6:$C$3005,0)),0))</f>
        <v>0</v>
      </c>
    </row>
    <row r="7183" customFormat="false" ht="15" hidden="false" customHeight="false" outlineLevel="0" collapsed="false">
      <c r="A7183" s="24"/>
      <c r="D7183" s="24"/>
      <c r="F7183" s="24"/>
      <c r="K7183" s="9" t="n">
        <f aca="false">IF($A7183="",0,IF(OR(N($D7183)=0,$D7183&amp;""=TOP!$C$5&amp;""),1,0))</f>
        <v>0</v>
      </c>
      <c r="L7183" s="27" t="n">
        <f aca="false">IF($K7183=0,0,IFERROR(INDEX(購買率算出!$P$6:$P$3005,MATCH($A7183&amp;"",購買率算出!$C$6:$C$3005,0)),0))</f>
        <v>0</v>
      </c>
    </row>
    <row r="7184" customFormat="false" ht="15" hidden="false" customHeight="false" outlineLevel="0" collapsed="false">
      <c r="A7184" s="24"/>
      <c r="D7184" s="24"/>
      <c r="F7184" s="24"/>
      <c r="K7184" s="9" t="n">
        <f aca="false">IF($A7184="",0,IF(OR(N($D7184)=0,$D7184&amp;""=TOP!$C$5&amp;""),1,0))</f>
        <v>0</v>
      </c>
      <c r="L7184" s="27" t="n">
        <f aca="false">IF($K7184=0,0,IFERROR(INDEX(購買率算出!$P$6:$P$3005,MATCH($A7184&amp;"",購買率算出!$C$6:$C$3005,0)),0))</f>
        <v>0</v>
      </c>
    </row>
    <row r="7185" customFormat="false" ht="15" hidden="false" customHeight="false" outlineLevel="0" collapsed="false">
      <c r="A7185" s="24"/>
      <c r="D7185" s="24"/>
      <c r="F7185" s="24"/>
      <c r="K7185" s="9" t="n">
        <f aca="false">IF($A7185="",0,IF(OR(N($D7185)=0,$D7185&amp;""=TOP!$C$5&amp;""),1,0))</f>
        <v>0</v>
      </c>
      <c r="L7185" s="27" t="n">
        <f aca="false">IF($K7185=0,0,IFERROR(INDEX(購買率算出!$P$6:$P$3005,MATCH($A7185&amp;"",購買率算出!$C$6:$C$3005,0)),0))</f>
        <v>0</v>
      </c>
    </row>
    <row r="7186" customFormat="false" ht="15" hidden="false" customHeight="false" outlineLevel="0" collapsed="false">
      <c r="A7186" s="24"/>
      <c r="D7186" s="24"/>
      <c r="F7186" s="24"/>
      <c r="K7186" s="9" t="n">
        <f aca="false">IF($A7186="",0,IF(OR(N($D7186)=0,$D7186&amp;""=TOP!$C$5&amp;""),1,0))</f>
        <v>0</v>
      </c>
      <c r="L7186" s="27" t="n">
        <f aca="false">IF($K7186=0,0,IFERROR(INDEX(購買率算出!$P$6:$P$3005,MATCH($A7186&amp;"",購買率算出!$C$6:$C$3005,0)),0))</f>
        <v>0</v>
      </c>
    </row>
    <row r="7187" customFormat="false" ht="15" hidden="false" customHeight="false" outlineLevel="0" collapsed="false">
      <c r="A7187" s="24"/>
      <c r="D7187" s="24"/>
      <c r="F7187" s="24"/>
      <c r="K7187" s="9" t="n">
        <f aca="false">IF($A7187="",0,IF(OR(N($D7187)=0,$D7187&amp;""=TOP!$C$5&amp;""),1,0))</f>
        <v>0</v>
      </c>
      <c r="L7187" s="27" t="n">
        <f aca="false">IF($K7187=0,0,IFERROR(INDEX(購買率算出!$P$6:$P$3005,MATCH($A7187&amp;"",購買率算出!$C$6:$C$3005,0)),0))</f>
        <v>0</v>
      </c>
    </row>
    <row r="7188" customFormat="false" ht="15" hidden="false" customHeight="false" outlineLevel="0" collapsed="false">
      <c r="A7188" s="24"/>
      <c r="D7188" s="24"/>
      <c r="F7188" s="24"/>
      <c r="K7188" s="9" t="n">
        <f aca="false">IF($A7188="",0,IF(OR(N($D7188)=0,$D7188&amp;""=TOP!$C$5&amp;""),1,0))</f>
        <v>0</v>
      </c>
      <c r="L7188" s="27" t="n">
        <f aca="false">IF($K7188=0,0,IFERROR(INDEX(購買率算出!$P$6:$P$3005,MATCH($A7188&amp;"",購買率算出!$C$6:$C$3005,0)),0))</f>
        <v>0</v>
      </c>
    </row>
    <row r="7189" customFormat="false" ht="15" hidden="false" customHeight="false" outlineLevel="0" collapsed="false">
      <c r="A7189" s="24"/>
      <c r="D7189" s="24"/>
      <c r="F7189" s="24"/>
      <c r="K7189" s="9" t="n">
        <f aca="false">IF($A7189="",0,IF(OR(N($D7189)=0,$D7189&amp;""=TOP!$C$5&amp;""),1,0))</f>
        <v>0</v>
      </c>
      <c r="L7189" s="27" t="n">
        <f aca="false">IF($K7189=0,0,IFERROR(INDEX(購買率算出!$P$6:$P$3005,MATCH($A7189&amp;"",購買率算出!$C$6:$C$3005,0)),0))</f>
        <v>0</v>
      </c>
    </row>
    <row r="7190" customFormat="false" ht="15" hidden="false" customHeight="false" outlineLevel="0" collapsed="false">
      <c r="A7190" s="24"/>
      <c r="D7190" s="24"/>
      <c r="F7190" s="24"/>
      <c r="K7190" s="9" t="n">
        <f aca="false">IF($A7190="",0,IF(OR(N($D7190)=0,$D7190&amp;""=TOP!$C$5&amp;""),1,0))</f>
        <v>0</v>
      </c>
      <c r="L7190" s="27" t="n">
        <f aca="false">IF($K7190=0,0,IFERROR(INDEX(購買率算出!$P$6:$P$3005,MATCH($A7190&amp;"",購買率算出!$C$6:$C$3005,0)),0))</f>
        <v>0</v>
      </c>
    </row>
    <row r="7191" customFormat="false" ht="15" hidden="false" customHeight="false" outlineLevel="0" collapsed="false">
      <c r="A7191" s="24"/>
      <c r="D7191" s="24"/>
      <c r="F7191" s="24"/>
      <c r="K7191" s="9" t="n">
        <f aca="false">IF($A7191="",0,IF(OR(N($D7191)=0,$D7191&amp;""=TOP!$C$5&amp;""),1,0))</f>
        <v>0</v>
      </c>
      <c r="L7191" s="27" t="n">
        <f aca="false">IF($K7191=0,0,IFERROR(INDEX(購買率算出!$P$6:$P$3005,MATCH($A7191&amp;"",購買率算出!$C$6:$C$3005,0)),0))</f>
        <v>0</v>
      </c>
    </row>
    <row r="7192" customFormat="false" ht="15" hidden="false" customHeight="false" outlineLevel="0" collapsed="false">
      <c r="A7192" s="24"/>
      <c r="D7192" s="24"/>
      <c r="F7192" s="24"/>
      <c r="K7192" s="9" t="n">
        <f aca="false">IF($A7192="",0,IF(OR(N($D7192)=0,$D7192&amp;""=TOP!$C$5&amp;""),1,0))</f>
        <v>0</v>
      </c>
      <c r="L7192" s="27" t="n">
        <f aca="false">IF($K7192=0,0,IFERROR(INDEX(購買率算出!$P$6:$P$3005,MATCH($A7192&amp;"",購買率算出!$C$6:$C$3005,0)),0))</f>
        <v>0</v>
      </c>
    </row>
    <row r="7193" customFormat="false" ht="15" hidden="false" customHeight="false" outlineLevel="0" collapsed="false">
      <c r="A7193" s="24"/>
      <c r="D7193" s="24"/>
      <c r="F7193" s="24"/>
      <c r="K7193" s="9" t="n">
        <f aca="false">IF($A7193="",0,IF(OR(N($D7193)=0,$D7193&amp;""=TOP!$C$5&amp;""),1,0))</f>
        <v>0</v>
      </c>
      <c r="L7193" s="27" t="n">
        <f aca="false">IF($K7193=0,0,IFERROR(INDEX(購買率算出!$P$6:$P$3005,MATCH($A7193&amp;"",購買率算出!$C$6:$C$3005,0)),0))</f>
        <v>0</v>
      </c>
    </row>
    <row r="7194" customFormat="false" ht="15" hidden="false" customHeight="false" outlineLevel="0" collapsed="false">
      <c r="A7194" s="24"/>
      <c r="D7194" s="24"/>
      <c r="F7194" s="24"/>
      <c r="K7194" s="9" t="n">
        <f aca="false">IF($A7194="",0,IF(OR(N($D7194)=0,$D7194&amp;""=TOP!$C$5&amp;""),1,0))</f>
        <v>0</v>
      </c>
      <c r="L7194" s="27" t="n">
        <f aca="false">IF($K7194=0,0,IFERROR(INDEX(購買率算出!$P$6:$P$3005,MATCH($A7194&amp;"",購買率算出!$C$6:$C$3005,0)),0))</f>
        <v>0</v>
      </c>
    </row>
    <row r="7195" customFormat="false" ht="15" hidden="false" customHeight="false" outlineLevel="0" collapsed="false">
      <c r="A7195" s="24"/>
      <c r="D7195" s="24"/>
      <c r="F7195" s="24"/>
      <c r="K7195" s="9" t="n">
        <f aca="false">IF($A7195="",0,IF(OR(N($D7195)=0,$D7195&amp;""=TOP!$C$5&amp;""),1,0))</f>
        <v>0</v>
      </c>
      <c r="L7195" s="27" t="n">
        <f aca="false">IF($K7195=0,0,IFERROR(INDEX(購買率算出!$P$6:$P$3005,MATCH($A7195&amp;"",購買率算出!$C$6:$C$3005,0)),0))</f>
        <v>0</v>
      </c>
    </row>
    <row r="7196" customFormat="false" ht="15" hidden="false" customHeight="false" outlineLevel="0" collapsed="false">
      <c r="A7196" s="24"/>
      <c r="D7196" s="24"/>
      <c r="F7196" s="24"/>
      <c r="K7196" s="9" t="n">
        <f aca="false">IF($A7196="",0,IF(OR(N($D7196)=0,$D7196&amp;""=TOP!$C$5&amp;""),1,0))</f>
        <v>0</v>
      </c>
      <c r="L7196" s="27" t="n">
        <f aca="false">IF($K7196=0,0,IFERROR(INDEX(購買率算出!$P$6:$P$3005,MATCH($A7196&amp;"",購買率算出!$C$6:$C$3005,0)),0))</f>
        <v>0</v>
      </c>
    </row>
    <row r="7197" customFormat="false" ht="15" hidden="false" customHeight="false" outlineLevel="0" collapsed="false">
      <c r="A7197" s="24"/>
      <c r="D7197" s="24"/>
      <c r="F7197" s="24"/>
      <c r="K7197" s="9" t="n">
        <f aca="false">IF($A7197="",0,IF(OR(N($D7197)=0,$D7197&amp;""=TOP!$C$5&amp;""),1,0))</f>
        <v>0</v>
      </c>
      <c r="L7197" s="27" t="n">
        <f aca="false">IF($K7197=0,0,IFERROR(INDEX(購買率算出!$P$6:$P$3005,MATCH($A7197&amp;"",購買率算出!$C$6:$C$3005,0)),0))</f>
        <v>0</v>
      </c>
    </row>
    <row r="7198" customFormat="false" ht="15" hidden="false" customHeight="false" outlineLevel="0" collapsed="false">
      <c r="A7198" s="24"/>
      <c r="D7198" s="24"/>
      <c r="F7198" s="24"/>
      <c r="K7198" s="9" t="n">
        <f aca="false">IF($A7198="",0,IF(OR(N($D7198)=0,$D7198&amp;""=TOP!$C$5&amp;""),1,0))</f>
        <v>0</v>
      </c>
      <c r="L7198" s="27" t="n">
        <f aca="false">IF($K7198=0,0,IFERROR(INDEX(購買率算出!$P$6:$P$3005,MATCH($A7198&amp;"",購買率算出!$C$6:$C$3005,0)),0))</f>
        <v>0</v>
      </c>
    </row>
    <row r="7199" customFormat="false" ht="15" hidden="false" customHeight="false" outlineLevel="0" collapsed="false">
      <c r="A7199" s="24"/>
      <c r="D7199" s="24"/>
      <c r="F7199" s="24"/>
      <c r="K7199" s="9" t="n">
        <f aca="false">IF($A7199="",0,IF(OR(N($D7199)=0,$D7199&amp;""=TOP!$C$5&amp;""),1,0))</f>
        <v>0</v>
      </c>
      <c r="L7199" s="27" t="n">
        <f aca="false">IF($K7199=0,0,IFERROR(INDEX(購買率算出!$P$6:$P$3005,MATCH($A7199&amp;"",購買率算出!$C$6:$C$3005,0)),0))</f>
        <v>0</v>
      </c>
    </row>
    <row r="7200" customFormat="false" ht="15" hidden="false" customHeight="false" outlineLevel="0" collapsed="false">
      <c r="A7200" s="24"/>
      <c r="D7200" s="24"/>
      <c r="F7200" s="24"/>
      <c r="K7200" s="9" t="n">
        <f aca="false">IF($A7200="",0,IF(OR(N($D7200)=0,$D7200&amp;""=TOP!$C$5&amp;""),1,0))</f>
        <v>0</v>
      </c>
      <c r="L7200" s="27" t="n">
        <f aca="false">IF($K7200=0,0,IFERROR(INDEX(購買率算出!$P$6:$P$3005,MATCH($A7200&amp;"",購買率算出!$C$6:$C$3005,0)),0))</f>
        <v>0</v>
      </c>
    </row>
    <row r="7201" customFormat="false" ht="15" hidden="false" customHeight="false" outlineLevel="0" collapsed="false">
      <c r="A7201" s="24"/>
      <c r="D7201" s="24"/>
      <c r="F7201" s="24"/>
      <c r="K7201" s="9" t="n">
        <f aca="false">IF($A7201="",0,IF(OR(N($D7201)=0,$D7201&amp;""=TOP!$C$5&amp;""),1,0))</f>
        <v>0</v>
      </c>
      <c r="L7201" s="27" t="n">
        <f aca="false">IF($K7201=0,0,IFERROR(INDEX(購買率算出!$P$6:$P$3005,MATCH($A7201&amp;"",購買率算出!$C$6:$C$3005,0)),0))</f>
        <v>0</v>
      </c>
    </row>
    <row r="7202" customFormat="false" ht="15" hidden="false" customHeight="false" outlineLevel="0" collapsed="false">
      <c r="A7202" s="24"/>
      <c r="D7202" s="24"/>
      <c r="F7202" s="24"/>
      <c r="K7202" s="9" t="n">
        <f aca="false">IF($A7202="",0,IF(OR(N($D7202)=0,$D7202&amp;""=TOP!$C$5&amp;""),1,0))</f>
        <v>0</v>
      </c>
      <c r="L7202" s="27" t="n">
        <f aca="false">IF($K7202=0,0,IFERROR(INDEX(購買率算出!$P$6:$P$3005,MATCH($A7202&amp;"",購買率算出!$C$6:$C$3005,0)),0))</f>
        <v>0</v>
      </c>
    </row>
    <row r="7203" customFormat="false" ht="15" hidden="false" customHeight="false" outlineLevel="0" collapsed="false">
      <c r="A7203" s="24"/>
      <c r="D7203" s="24"/>
      <c r="F7203" s="24"/>
      <c r="K7203" s="9" t="n">
        <f aca="false">IF($A7203="",0,IF(OR(N($D7203)=0,$D7203&amp;""=TOP!$C$5&amp;""),1,0))</f>
        <v>0</v>
      </c>
      <c r="L7203" s="27" t="n">
        <f aca="false">IF($K7203=0,0,IFERROR(INDEX(購買率算出!$P$6:$P$3005,MATCH($A7203&amp;"",購買率算出!$C$6:$C$3005,0)),0))</f>
        <v>0</v>
      </c>
    </row>
    <row r="7204" customFormat="false" ht="15" hidden="false" customHeight="false" outlineLevel="0" collapsed="false">
      <c r="A7204" s="24"/>
      <c r="D7204" s="24"/>
      <c r="F7204" s="24"/>
      <c r="K7204" s="9" t="n">
        <f aca="false">IF($A7204="",0,IF(OR(N($D7204)=0,$D7204&amp;""=TOP!$C$5&amp;""),1,0))</f>
        <v>0</v>
      </c>
      <c r="L7204" s="27" t="n">
        <f aca="false">IF($K7204=0,0,IFERROR(INDEX(購買率算出!$P$6:$P$3005,MATCH($A7204&amp;"",購買率算出!$C$6:$C$3005,0)),0))</f>
        <v>0</v>
      </c>
    </row>
    <row r="7205" customFormat="false" ht="15" hidden="false" customHeight="false" outlineLevel="0" collapsed="false">
      <c r="A7205" s="24"/>
      <c r="D7205" s="24"/>
      <c r="F7205" s="24"/>
      <c r="K7205" s="9" t="n">
        <f aca="false">IF($A7205="",0,IF(OR(N($D7205)=0,$D7205&amp;""=TOP!$C$5&amp;""),1,0))</f>
        <v>0</v>
      </c>
      <c r="L7205" s="27" t="n">
        <f aca="false">IF($K7205=0,0,IFERROR(INDEX(購買率算出!$P$6:$P$3005,MATCH($A7205&amp;"",購買率算出!$C$6:$C$3005,0)),0))</f>
        <v>0</v>
      </c>
    </row>
    <row r="7206" customFormat="false" ht="15" hidden="false" customHeight="false" outlineLevel="0" collapsed="false">
      <c r="A7206" s="24"/>
      <c r="D7206" s="24"/>
      <c r="F7206" s="24"/>
      <c r="K7206" s="9" t="n">
        <f aca="false">IF($A7206="",0,IF(OR(N($D7206)=0,$D7206&amp;""=TOP!$C$5&amp;""),1,0))</f>
        <v>0</v>
      </c>
      <c r="L7206" s="27" t="n">
        <f aca="false">IF($K7206=0,0,IFERROR(INDEX(購買率算出!$P$6:$P$3005,MATCH($A7206&amp;"",購買率算出!$C$6:$C$3005,0)),0))</f>
        <v>0</v>
      </c>
    </row>
    <row r="7207" customFormat="false" ht="15" hidden="false" customHeight="false" outlineLevel="0" collapsed="false">
      <c r="A7207" s="24"/>
      <c r="D7207" s="24"/>
      <c r="F7207" s="24"/>
      <c r="K7207" s="9" t="n">
        <f aca="false">IF($A7207="",0,IF(OR(N($D7207)=0,$D7207&amp;""=TOP!$C$5&amp;""),1,0))</f>
        <v>0</v>
      </c>
      <c r="L7207" s="27" t="n">
        <f aca="false">IF($K7207=0,0,IFERROR(INDEX(購買率算出!$P$6:$P$3005,MATCH($A7207&amp;"",購買率算出!$C$6:$C$3005,0)),0))</f>
        <v>0</v>
      </c>
    </row>
    <row r="7208" customFormat="false" ht="15" hidden="false" customHeight="false" outlineLevel="0" collapsed="false">
      <c r="A7208" s="24"/>
      <c r="D7208" s="24"/>
      <c r="F7208" s="24"/>
      <c r="K7208" s="9" t="n">
        <f aca="false">IF($A7208="",0,IF(OR(N($D7208)=0,$D7208&amp;""=TOP!$C$5&amp;""),1,0))</f>
        <v>0</v>
      </c>
      <c r="L7208" s="27" t="n">
        <f aca="false">IF($K7208=0,0,IFERROR(INDEX(購買率算出!$P$6:$P$3005,MATCH($A7208&amp;"",購買率算出!$C$6:$C$3005,0)),0))</f>
        <v>0</v>
      </c>
    </row>
    <row r="7209" customFormat="false" ht="15" hidden="false" customHeight="false" outlineLevel="0" collapsed="false">
      <c r="A7209" s="24"/>
      <c r="D7209" s="24"/>
      <c r="F7209" s="24"/>
      <c r="K7209" s="9" t="n">
        <f aca="false">IF($A7209="",0,IF(OR(N($D7209)=0,$D7209&amp;""=TOP!$C$5&amp;""),1,0))</f>
        <v>0</v>
      </c>
      <c r="L7209" s="27" t="n">
        <f aca="false">IF($K7209=0,0,IFERROR(INDEX(購買率算出!$P$6:$P$3005,MATCH($A7209&amp;"",購買率算出!$C$6:$C$3005,0)),0))</f>
        <v>0</v>
      </c>
    </row>
    <row r="7210" customFormat="false" ht="15" hidden="false" customHeight="false" outlineLevel="0" collapsed="false">
      <c r="A7210" s="24"/>
      <c r="D7210" s="24"/>
      <c r="F7210" s="24"/>
      <c r="K7210" s="9" t="n">
        <f aca="false">IF($A7210="",0,IF(OR(N($D7210)=0,$D7210&amp;""=TOP!$C$5&amp;""),1,0))</f>
        <v>0</v>
      </c>
      <c r="L7210" s="27" t="n">
        <f aca="false">IF($K7210=0,0,IFERROR(INDEX(購買率算出!$P$6:$P$3005,MATCH($A7210&amp;"",購買率算出!$C$6:$C$3005,0)),0))</f>
        <v>0</v>
      </c>
    </row>
    <row r="7211" customFormat="false" ht="15" hidden="false" customHeight="false" outlineLevel="0" collapsed="false">
      <c r="A7211" s="24"/>
      <c r="D7211" s="24"/>
      <c r="F7211" s="24"/>
      <c r="K7211" s="9" t="n">
        <f aca="false">IF($A7211="",0,IF(OR(N($D7211)=0,$D7211&amp;""=TOP!$C$5&amp;""),1,0))</f>
        <v>0</v>
      </c>
      <c r="L7211" s="27" t="n">
        <f aca="false">IF($K7211=0,0,IFERROR(INDEX(購買率算出!$P$6:$P$3005,MATCH($A7211&amp;"",購買率算出!$C$6:$C$3005,0)),0))</f>
        <v>0</v>
      </c>
    </row>
    <row r="7212" customFormat="false" ht="15" hidden="false" customHeight="false" outlineLevel="0" collapsed="false">
      <c r="A7212" s="24"/>
      <c r="D7212" s="24"/>
      <c r="F7212" s="24"/>
      <c r="K7212" s="9" t="n">
        <f aca="false">IF($A7212="",0,IF(OR(N($D7212)=0,$D7212&amp;""=TOP!$C$5&amp;""),1,0))</f>
        <v>0</v>
      </c>
      <c r="L7212" s="27" t="n">
        <f aca="false">IF($K7212=0,0,IFERROR(INDEX(購買率算出!$P$6:$P$3005,MATCH($A7212&amp;"",購買率算出!$C$6:$C$3005,0)),0))</f>
        <v>0</v>
      </c>
    </row>
    <row r="7213" customFormat="false" ht="15" hidden="false" customHeight="false" outlineLevel="0" collapsed="false">
      <c r="A7213" s="24"/>
      <c r="D7213" s="24"/>
      <c r="F7213" s="24"/>
      <c r="K7213" s="9" t="n">
        <f aca="false">IF($A7213="",0,IF(OR(N($D7213)=0,$D7213&amp;""=TOP!$C$5&amp;""),1,0))</f>
        <v>0</v>
      </c>
      <c r="L7213" s="27" t="n">
        <f aca="false">IF($K7213=0,0,IFERROR(INDEX(購買率算出!$P$6:$P$3005,MATCH($A7213&amp;"",購買率算出!$C$6:$C$3005,0)),0))</f>
        <v>0</v>
      </c>
    </row>
    <row r="7214" customFormat="false" ht="15" hidden="false" customHeight="false" outlineLevel="0" collapsed="false">
      <c r="A7214" s="24"/>
      <c r="D7214" s="24"/>
      <c r="F7214" s="24"/>
      <c r="K7214" s="9" t="n">
        <f aca="false">IF($A7214="",0,IF(OR(N($D7214)=0,$D7214&amp;""=TOP!$C$5&amp;""),1,0))</f>
        <v>0</v>
      </c>
      <c r="L7214" s="27" t="n">
        <f aca="false">IF($K7214=0,0,IFERROR(INDEX(購買率算出!$P$6:$P$3005,MATCH($A7214&amp;"",購買率算出!$C$6:$C$3005,0)),0))</f>
        <v>0</v>
      </c>
    </row>
    <row r="7215" customFormat="false" ht="15" hidden="false" customHeight="false" outlineLevel="0" collapsed="false">
      <c r="A7215" s="24"/>
      <c r="D7215" s="24"/>
      <c r="F7215" s="24"/>
      <c r="K7215" s="9" t="n">
        <f aca="false">IF($A7215="",0,IF(OR(N($D7215)=0,$D7215&amp;""=TOP!$C$5&amp;""),1,0))</f>
        <v>0</v>
      </c>
      <c r="L7215" s="27" t="n">
        <f aca="false">IF($K7215=0,0,IFERROR(INDEX(購買率算出!$P$6:$P$3005,MATCH($A7215&amp;"",購買率算出!$C$6:$C$3005,0)),0))</f>
        <v>0</v>
      </c>
    </row>
    <row r="7216" customFormat="false" ht="15" hidden="false" customHeight="false" outlineLevel="0" collapsed="false">
      <c r="A7216" s="24"/>
      <c r="D7216" s="24"/>
      <c r="F7216" s="24"/>
      <c r="K7216" s="9" t="n">
        <f aca="false">IF($A7216="",0,IF(OR(N($D7216)=0,$D7216&amp;""=TOP!$C$5&amp;""),1,0))</f>
        <v>0</v>
      </c>
      <c r="L7216" s="27" t="n">
        <f aca="false">IF($K7216=0,0,IFERROR(INDEX(購買率算出!$P$6:$P$3005,MATCH($A7216&amp;"",購買率算出!$C$6:$C$3005,0)),0))</f>
        <v>0</v>
      </c>
    </row>
    <row r="7217" customFormat="false" ht="15" hidden="false" customHeight="false" outlineLevel="0" collapsed="false">
      <c r="A7217" s="24"/>
      <c r="D7217" s="24"/>
      <c r="F7217" s="24"/>
      <c r="K7217" s="9" t="n">
        <f aca="false">IF($A7217="",0,IF(OR(N($D7217)=0,$D7217&amp;""=TOP!$C$5&amp;""),1,0))</f>
        <v>0</v>
      </c>
      <c r="L7217" s="27" t="n">
        <f aca="false">IF($K7217=0,0,IFERROR(INDEX(購買率算出!$P$6:$P$3005,MATCH($A7217&amp;"",購買率算出!$C$6:$C$3005,0)),0))</f>
        <v>0</v>
      </c>
    </row>
    <row r="7218" customFormat="false" ht="15" hidden="false" customHeight="false" outlineLevel="0" collapsed="false">
      <c r="A7218" s="24"/>
      <c r="D7218" s="24"/>
      <c r="F7218" s="24"/>
      <c r="K7218" s="9" t="n">
        <f aca="false">IF($A7218="",0,IF(OR(N($D7218)=0,$D7218&amp;""=TOP!$C$5&amp;""),1,0))</f>
        <v>0</v>
      </c>
      <c r="L7218" s="27" t="n">
        <f aca="false">IF($K7218=0,0,IFERROR(INDEX(購買率算出!$P$6:$P$3005,MATCH($A7218&amp;"",購買率算出!$C$6:$C$3005,0)),0))</f>
        <v>0</v>
      </c>
    </row>
    <row r="7219" customFormat="false" ht="15" hidden="false" customHeight="false" outlineLevel="0" collapsed="false">
      <c r="A7219" s="24"/>
      <c r="D7219" s="24"/>
      <c r="F7219" s="24"/>
      <c r="K7219" s="9" t="n">
        <f aca="false">IF($A7219="",0,IF(OR(N($D7219)=0,$D7219&amp;""=TOP!$C$5&amp;""),1,0))</f>
        <v>0</v>
      </c>
      <c r="L7219" s="27" t="n">
        <f aca="false">IF($K7219=0,0,IFERROR(INDEX(購買率算出!$P$6:$P$3005,MATCH($A7219&amp;"",購買率算出!$C$6:$C$3005,0)),0))</f>
        <v>0</v>
      </c>
    </row>
    <row r="7220" customFormat="false" ht="15" hidden="false" customHeight="false" outlineLevel="0" collapsed="false">
      <c r="A7220" s="24"/>
      <c r="D7220" s="24"/>
      <c r="F7220" s="24"/>
      <c r="K7220" s="9" t="n">
        <f aca="false">IF($A7220="",0,IF(OR(N($D7220)=0,$D7220&amp;""=TOP!$C$5&amp;""),1,0))</f>
        <v>0</v>
      </c>
      <c r="L7220" s="27" t="n">
        <f aca="false">IF($K7220=0,0,IFERROR(INDEX(購買率算出!$P$6:$P$3005,MATCH($A7220&amp;"",購買率算出!$C$6:$C$3005,0)),0))</f>
        <v>0</v>
      </c>
    </row>
    <row r="7221" customFormat="false" ht="15" hidden="false" customHeight="false" outlineLevel="0" collapsed="false">
      <c r="A7221" s="24"/>
      <c r="D7221" s="24"/>
      <c r="F7221" s="24"/>
      <c r="K7221" s="9" t="n">
        <f aca="false">IF($A7221="",0,IF(OR(N($D7221)=0,$D7221&amp;""=TOP!$C$5&amp;""),1,0))</f>
        <v>0</v>
      </c>
      <c r="L7221" s="27" t="n">
        <f aca="false">IF($K7221=0,0,IFERROR(INDEX(購買率算出!$P$6:$P$3005,MATCH($A7221&amp;"",購買率算出!$C$6:$C$3005,0)),0))</f>
        <v>0</v>
      </c>
    </row>
    <row r="7222" customFormat="false" ht="15" hidden="false" customHeight="false" outlineLevel="0" collapsed="false">
      <c r="A7222" s="24"/>
      <c r="D7222" s="24"/>
      <c r="F7222" s="24"/>
      <c r="K7222" s="9" t="n">
        <f aca="false">IF($A7222="",0,IF(OR(N($D7222)=0,$D7222&amp;""=TOP!$C$5&amp;""),1,0))</f>
        <v>0</v>
      </c>
      <c r="L7222" s="27" t="n">
        <f aca="false">IF($K7222=0,0,IFERROR(INDEX(購買率算出!$P$6:$P$3005,MATCH($A7222&amp;"",購買率算出!$C$6:$C$3005,0)),0))</f>
        <v>0</v>
      </c>
    </row>
    <row r="7223" customFormat="false" ht="15" hidden="false" customHeight="false" outlineLevel="0" collapsed="false">
      <c r="A7223" s="24"/>
      <c r="D7223" s="24"/>
      <c r="F7223" s="24"/>
      <c r="K7223" s="9" t="n">
        <f aca="false">IF($A7223="",0,IF(OR(N($D7223)=0,$D7223&amp;""=TOP!$C$5&amp;""),1,0))</f>
        <v>0</v>
      </c>
      <c r="L7223" s="27" t="n">
        <f aca="false">IF($K7223=0,0,IFERROR(INDEX(購買率算出!$P$6:$P$3005,MATCH($A7223&amp;"",購買率算出!$C$6:$C$3005,0)),0))</f>
        <v>0</v>
      </c>
    </row>
    <row r="7224" customFormat="false" ht="15" hidden="false" customHeight="false" outlineLevel="0" collapsed="false">
      <c r="A7224" s="24"/>
      <c r="D7224" s="24"/>
      <c r="F7224" s="24"/>
      <c r="K7224" s="9" t="n">
        <f aca="false">IF($A7224="",0,IF(OR(N($D7224)=0,$D7224&amp;""=TOP!$C$5&amp;""),1,0))</f>
        <v>0</v>
      </c>
      <c r="L7224" s="27" t="n">
        <f aca="false">IF($K7224=0,0,IFERROR(INDEX(購買率算出!$P$6:$P$3005,MATCH($A7224&amp;"",購買率算出!$C$6:$C$3005,0)),0))</f>
        <v>0</v>
      </c>
    </row>
    <row r="7225" customFormat="false" ht="15" hidden="false" customHeight="false" outlineLevel="0" collapsed="false">
      <c r="A7225" s="24"/>
      <c r="D7225" s="24"/>
      <c r="F7225" s="24"/>
      <c r="K7225" s="9" t="n">
        <f aca="false">IF($A7225="",0,IF(OR(N($D7225)=0,$D7225&amp;""=TOP!$C$5&amp;""),1,0))</f>
        <v>0</v>
      </c>
      <c r="L7225" s="27" t="n">
        <f aca="false">IF($K7225=0,0,IFERROR(INDEX(購買率算出!$P$6:$P$3005,MATCH($A7225&amp;"",購買率算出!$C$6:$C$3005,0)),0))</f>
        <v>0</v>
      </c>
    </row>
    <row r="7226" customFormat="false" ht="15" hidden="false" customHeight="false" outlineLevel="0" collapsed="false">
      <c r="A7226" s="24"/>
      <c r="D7226" s="24"/>
      <c r="F7226" s="24"/>
      <c r="K7226" s="9" t="n">
        <f aca="false">IF($A7226="",0,IF(OR(N($D7226)=0,$D7226&amp;""=TOP!$C$5&amp;""),1,0))</f>
        <v>0</v>
      </c>
      <c r="L7226" s="27" t="n">
        <f aca="false">IF($K7226=0,0,IFERROR(INDEX(購買率算出!$P$6:$P$3005,MATCH($A7226&amp;"",購買率算出!$C$6:$C$3005,0)),0))</f>
        <v>0</v>
      </c>
    </row>
    <row r="7227" customFormat="false" ht="15" hidden="false" customHeight="false" outlineLevel="0" collapsed="false">
      <c r="A7227" s="24"/>
      <c r="D7227" s="24"/>
      <c r="F7227" s="24"/>
      <c r="K7227" s="9" t="n">
        <f aca="false">IF($A7227="",0,IF(OR(N($D7227)=0,$D7227&amp;""=TOP!$C$5&amp;""),1,0))</f>
        <v>0</v>
      </c>
      <c r="L7227" s="27" t="n">
        <f aca="false">IF($K7227=0,0,IFERROR(INDEX(購買率算出!$P$6:$P$3005,MATCH($A7227&amp;"",購買率算出!$C$6:$C$3005,0)),0))</f>
        <v>0</v>
      </c>
    </row>
    <row r="7228" customFormat="false" ht="15" hidden="false" customHeight="false" outlineLevel="0" collapsed="false">
      <c r="A7228" s="24"/>
      <c r="D7228" s="24"/>
      <c r="F7228" s="24"/>
      <c r="K7228" s="9" t="n">
        <f aca="false">IF($A7228="",0,IF(OR(N($D7228)=0,$D7228&amp;""=TOP!$C$5&amp;""),1,0))</f>
        <v>0</v>
      </c>
      <c r="L7228" s="27" t="n">
        <f aca="false">IF($K7228=0,0,IFERROR(INDEX(購買率算出!$P$6:$P$3005,MATCH($A7228&amp;"",購買率算出!$C$6:$C$3005,0)),0))</f>
        <v>0</v>
      </c>
    </row>
    <row r="7229" customFormat="false" ht="15" hidden="false" customHeight="false" outlineLevel="0" collapsed="false">
      <c r="A7229" s="24"/>
      <c r="D7229" s="24"/>
      <c r="F7229" s="24"/>
      <c r="K7229" s="9" t="n">
        <f aca="false">IF($A7229="",0,IF(OR(N($D7229)=0,$D7229&amp;""=TOP!$C$5&amp;""),1,0))</f>
        <v>0</v>
      </c>
      <c r="L7229" s="27" t="n">
        <f aca="false">IF($K7229=0,0,IFERROR(INDEX(購買率算出!$P$6:$P$3005,MATCH($A7229&amp;"",購買率算出!$C$6:$C$3005,0)),0))</f>
        <v>0</v>
      </c>
    </row>
    <row r="7230" customFormat="false" ht="15" hidden="false" customHeight="false" outlineLevel="0" collapsed="false">
      <c r="A7230" s="24"/>
      <c r="D7230" s="24"/>
      <c r="F7230" s="24"/>
      <c r="K7230" s="9" t="n">
        <f aca="false">IF($A7230="",0,IF(OR(N($D7230)=0,$D7230&amp;""=TOP!$C$5&amp;""),1,0))</f>
        <v>0</v>
      </c>
      <c r="L7230" s="27" t="n">
        <f aca="false">IF($K7230=0,0,IFERROR(INDEX(購買率算出!$P$6:$P$3005,MATCH($A7230&amp;"",購買率算出!$C$6:$C$3005,0)),0))</f>
        <v>0</v>
      </c>
    </row>
    <row r="7231" customFormat="false" ht="15" hidden="false" customHeight="false" outlineLevel="0" collapsed="false">
      <c r="A7231" s="24"/>
      <c r="D7231" s="24"/>
      <c r="F7231" s="24"/>
      <c r="K7231" s="9" t="n">
        <f aca="false">IF($A7231="",0,IF(OR(N($D7231)=0,$D7231&amp;""=TOP!$C$5&amp;""),1,0))</f>
        <v>0</v>
      </c>
      <c r="L7231" s="27" t="n">
        <f aca="false">IF($K7231=0,0,IFERROR(INDEX(購買率算出!$P$6:$P$3005,MATCH($A7231&amp;"",購買率算出!$C$6:$C$3005,0)),0))</f>
        <v>0</v>
      </c>
    </row>
    <row r="7232" customFormat="false" ht="15" hidden="false" customHeight="false" outlineLevel="0" collapsed="false">
      <c r="A7232" s="24"/>
      <c r="D7232" s="24"/>
      <c r="F7232" s="24"/>
      <c r="K7232" s="9" t="n">
        <f aca="false">IF($A7232="",0,IF(OR(N($D7232)=0,$D7232&amp;""=TOP!$C$5&amp;""),1,0))</f>
        <v>0</v>
      </c>
      <c r="L7232" s="27" t="n">
        <f aca="false">IF($K7232=0,0,IFERROR(INDEX(購買率算出!$P$6:$P$3005,MATCH($A7232&amp;"",購買率算出!$C$6:$C$3005,0)),0))</f>
        <v>0</v>
      </c>
    </row>
    <row r="7233" customFormat="false" ht="15" hidden="false" customHeight="false" outlineLevel="0" collapsed="false">
      <c r="A7233" s="24"/>
      <c r="D7233" s="24"/>
      <c r="F7233" s="24"/>
      <c r="K7233" s="9" t="n">
        <f aca="false">IF($A7233="",0,IF(OR(N($D7233)=0,$D7233&amp;""=TOP!$C$5&amp;""),1,0))</f>
        <v>0</v>
      </c>
      <c r="L7233" s="27" t="n">
        <f aca="false">IF($K7233=0,0,IFERROR(INDEX(購買率算出!$P$6:$P$3005,MATCH($A7233&amp;"",購買率算出!$C$6:$C$3005,0)),0))</f>
        <v>0</v>
      </c>
    </row>
    <row r="7234" customFormat="false" ht="15" hidden="false" customHeight="false" outlineLevel="0" collapsed="false">
      <c r="A7234" s="24"/>
      <c r="D7234" s="24"/>
      <c r="F7234" s="24"/>
      <c r="K7234" s="9" t="n">
        <f aca="false">IF($A7234="",0,IF(OR(N($D7234)=0,$D7234&amp;""=TOP!$C$5&amp;""),1,0))</f>
        <v>0</v>
      </c>
      <c r="L7234" s="27" t="n">
        <f aca="false">IF($K7234=0,0,IFERROR(INDEX(購買率算出!$P$6:$P$3005,MATCH($A7234&amp;"",購買率算出!$C$6:$C$3005,0)),0))</f>
        <v>0</v>
      </c>
    </row>
    <row r="7235" customFormat="false" ht="15" hidden="false" customHeight="false" outlineLevel="0" collapsed="false">
      <c r="A7235" s="24"/>
      <c r="D7235" s="24"/>
      <c r="F7235" s="24"/>
      <c r="K7235" s="9" t="n">
        <f aca="false">IF($A7235="",0,IF(OR(N($D7235)=0,$D7235&amp;""=TOP!$C$5&amp;""),1,0))</f>
        <v>0</v>
      </c>
      <c r="L7235" s="27" t="n">
        <f aca="false">IF($K7235=0,0,IFERROR(INDEX(購買率算出!$P$6:$P$3005,MATCH($A7235&amp;"",購買率算出!$C$6:$C$3005,0)),0))</f>
        <v>0</v>
      </c>
    </row>
    <row r="7236" customFormat="false" ht="15" hidden="false" customHeight="false" outlineLevel="0" collapsed="false">
      <c r="A7236" s="24"/>
      <c r="D7236" s="24"/>
      <c r="F7236" s="24"/>
      <c r="K7236" s="9" t="n">
        <f aca="false">IF($A7236="",0,IF(OR(N($D7236)=0,$D7236&amp;""=TOP!$C$5&amp;""),1,0))</f>
        <v>0</v>
      </c>
      <c r="L7236" s="27" t="n">
        <f aca="false">IF($K7236=0,0,IFERROR(INDEX(購買率算出!$P$6:$P$3005,MATCH($A7236&amp;"",購買率算出!$C$6:$C$3005,0)),0))</f>
        <v>0</v>
      </c>
    </row>
    <row r="7237" customFormat="false" ht="15" hidden="false" customHeight="false" outlineLevel="0" collapsed="false">
      <c r="A7237" s="24"/>
      <c r="D7237" s="24"/>
      <c r="F7237" s="24"/>
      <c r="K7237" s="9" t="n">
        <f aca="false">IF($A7237="",0,IF(OR(N($D7237)=0,$D7237&amp;""=TOP!$C$5&amp;""),1,0))</f>
        <v>0</v>
      </c>
      <c r="L7237" s="27" t="n">
        <f aca="false">IF($K7237=0,0,IFERROR(INDEX(購買率算出!$P$6:$P$3005,MATCH($A7237&amp;"",購買率算出!$C$6:$C$3005,0)),0))</f>
        <v>0</v>
      </c>
    </row>
    <row r="7238" customFormat="false" ht="15" hidden="false" customHeight="false" outlineLevel="0" collapsed="false">
      <c r="A7238" s="24"/>
      <c r="D7238" s="24"/>
      <c r="F7238" s="24"/>
      <c r="K7238" s="9" t="n">
        <f aca="false">IF($A7238="",0,IF(OR(N($D7238)=0,$D7238&amp;""=TOP!$C$5&amp;""),1,0))</f>
        <v>0</v>
      </c>
      <c r="L7238" s="27" t="n">
        <f aca="false">IF($K7238=0,0,IFERROR(INDEX(購買率算出!$P$6:$P$3005,MATCH($A7238&amp;"",購買率算出!$C$6:$C$3005,0)),0))</f>
        <v>0</v>
      </c>
    </row>
    <row r="7239" customFormat="false" ht="15" hidden="false" customHeight="false" outlineLevel="0" collapsed="false">
      <c r="A7239" s="24"/>
      <c r="D7239" s="24"/>
      <c r="F7239" s="24"/>
      <c r="K7239" s="9" t="n">
        <f aca="false">IF($A7239="",0,IF(OR(N($D7239)=0,$D7239&amp;""=TOP!$C$5&amp;""),1,0))</f>
        <v>0</v>
      </c>
      <c r="L7239" s="27" t="n">
        <f aca="false">IF($K7239=0,0,IFERROR(INDEX(購買率算出!$P$6:$P$3005,MATCH($A7239&amp;"",購買率算出!$C$6:$C$3005,0)),0))</f>
        <v>0</v>
      </c>
    </row>
    <row r="7240" customFormat="false" ht="15" hidden="false" customHeight="false" outlineLevel="0" collapsed="false">
      <c r="A7240" s="24"/>
      <c r="D7240" s="24"/>
      <c r="F7240" s="24"/>
      <c r="K7240" s="9" t="n">
        <f aca="false">IF($A7240="",0,IF(OR(N($D7240)=0,$D7240&amp;""=TOP!$C$5&amp;""),1,0))</f>
        <v>0</v>
      </c>
      <c r="L7240" s="27" t="n">
        <f aca="false">IF($K7240=0,0,IFERROR(INDEX(購買率算出!$P$6:$P$3005,MATCH($A7240&amp;"",購買率算出!$C$6:$C$3005,0)),0))</f>
        <v>0</v>
      </c>
    </row>
    <row r="7241" customFormat="false" ht="15" hidden="false" customHeight="false" outlineLevel="0" collapsed="false">
      <c r="A7241" s="24"/>
      <c r="D7241" s="24"/>
      <c r="F7241" s="24"/>
      <c r="K7241" s="9" t="n">
        <f aca="false">IF($A7241="",0,IF(OR(N($D7241)=0,$D7241&amp;""=TOP!$C$5&amp;""),1,0))</f>
        <v>0</v>
      </c>
      <c r="L7241" s="27" t="n">
        <f aca="false">IF($K7241=0,0,IFERROR(INDEX(購買率算出!$P$6:$P$3005,MATCH($A7241&amp;"",購買率算出!$C$6:$C$3005,0)),0))</f>
        <v>0</v>
      </c>
    </row>
    <row r="7242" customFormat="false" ht="15" hidden="false" customHeight="false" outlineLevel="0" collapsed="false">
      <c r="A7242" s="24"/>
      <c r="D7242" s="24"/>
      <c r="F7242" s="24"/>
      <c r="K7242" s="9" t="n">
        <f aca="false">IF($A7242="",0,IF(OR(N($D7242)=0,$D7242&amp;""=TOP!$C$5&amp;""),1,0))</f>
        <v>0</v>
      </c>
      <c r="L7242" s="27" t="n">
        <f aca="false">IF($K7242=0,0,IFERROR(INDEX(購買率算出!$P$6:$P$3005,MATCH($A7242&amp;"",購買率算出!$C$6:$C$3005,0)),0))</f>
        <v>0</v>
      </c>
    </row>
    <row r="7243" customFormat="false" ht="15" hidden="false" customHeight="false" outlineLevel="0" collapsed="false">
      <c r="A7243" s="24"/>
      <c r="D7243" s="24"/>
      <c r="F7243" s="24"/>
      <c r="K7243" s="9" t="n">
        <f aca="false">IF($A7243="",0,IF(OR(N($D7243)=0,$D7243&amp;""=TOP!$C$5&amp;""),1,0))</f>
        <v>0</v>
      </c>
      <c r="L7243" s="27" t="n">
        <f aca="false">IF($K7243=0,0,IFERROR(INDEX(購買率算出!$P$6:$P$3005,MATCH($A7243&amp;"",購買率算出!$C$6:$C$3005,0)),0))</f>
        <v>0</v>
      </c>
    </row>
    <row r="7244" customFormat="false" ht="15" hidden="false" customHeight="false" outlineLevel="0" collapsed="false">
      <c r="A7244" s="24"/>
      <c r="D7244" s="24"/>
      <c r="F7244" s="24"/>
      <c r="K7244" s="9" t="n">
        <f aca="false">IF($A7244="",0,IF(OR(N($D7244)=0,$D7244&amp;""=TOP!$C$5&amp;""),1,0))</f>
        <v>0</v>
      </c>
      <c r="L7244" s="27" t="n">
        <f aca="false">IF($K7244=0,0,IFERROR(INDEX(購買率算出!$P$6:$P$3005,MATCH($A7244&amp;"",購買率算出!$C$6:$C$3005,0)),0))</f>
        <v>0</v>
      </c>
    </row>
    <row r="7245" customFormat="false" ht="15" hidden="false" customHeight="false" outlineLevel="0" collapsed="false">
      <c r="A7245" s="24"/>
      <c r="D7245" s="24"/>
      <c r="F7245" s="24"/>
      <c r="K7245" s="9" t="n">
        <f aca="false">IF($A7245="",0,IF(OR(N($D7245)=0,$D7245&amp;""=TOP!$C$5&amp;""),1,0))</f>
        <v>0</v>
      </c>
      <c r="L7245" s="27" t="n">
        <f aca="false">IF($K7245=0,0,IFERROR(INDEX(購買率算出!$P$6:$P$3005,MATCH($A7245&amp;"",購買率算出!$C$6:$C$3005,0)),0))</f>
        <v>0</v>
      </c>
    </row>
    <row r="7246" customFormat="false" ht="15" hidden="false" customHeight="false" outlineLevel="0" collapsed="false">
      <c r="A7246" s="24"/>
      <c r="D7246" s="24"/>
      <c r="F7246" s="24"/>
      <c r="K7246" s="9" t="n">
        <f aca="false">IF($A7246="",0,IF(OR(N($D7246)=0,$D7246&amp;""=TOP!$C$5&amp;""),1,0))</f>
        <v>0</v>
      </c>
      <c r="L7246" s="27" t="n">
        <f aca="false">IF($K7246=0,0,IFERROR(INDEX(購買率算出!$P$6:$P$3005,MATCH($A7246&amp;"",購買率算出!$C$6:$C$3005,0)),0))</f>
        <v>0</v>
      </c>
    </row>
    <row r="7247" customFormat="false" ht="15" hidden="false" customHeight="false" outlineLevel="0" collapsed="false">
      <c r="A7247" s="24"/>
      <c r="D7247" s="24"/>
      <c r="F7247" s="24"/>
      <c r="K7247" s="9" t="n">
        <f aca="false">IF($A7247="",0,IF(OR(N($D7247)=0,$D7247&amp;""=TOP!$C$5&amp;""),1,0))</f>
        <v>0</v>
      </c>
      <c r="L7247" s="27" t="n">
        <f aca="false">IF($K7247=0,0,IFERROR(INDEX(購買率算出!$P$6:$P$3005,MATCH($A7247&amp;"",購買率算出!$C$6:$C$3005,0)),0))</f>
        <v>0</v>
      </c>
    </row>
    <row r="7248" customFormat="false" ht="15" hidden="false" customHeight="false" outlineLevel="0" collapsed="false">
      <c r="A7248" s="24"/>
      <c r="D7248" s="24"/>
      <c r="F7248" s="24"/>
      <c r="K7248" s="9" t="n">
        <f aca="false">IF($A7248="",0,IF(OR(N($D7248)=0,$D7248&amp;""=TOP!$C$5&amp;""),1,0))</f>
        <v>0</v>
      </c>
      <c r="L7248" s="27" t="n">
        <f aca="false">IF($K7248=0,0,IFERROR(INDEX(購買率算出!$P$6:$P$3005,MATCH($A7248&amp;"",購買率算出!$C$6:$C$3005,0)),0))</f>
        <v>0</v>
      </c>
    </row>
    <row r="7249" customFormat="false" ht="15" hidden="false" customHeight="false" outlineLevel="0" collapsed="false">
      <c r="A7249" s="24"/>
      <c r="D7249" s="24"/>
      <c r="F7249" s="24"/>
      <c r="K7249" s="9" t="n">
        <f aca="false">IF($A7249="",0,IF(OR(N($D7249)=0,$D7249&amp;""=TOP!$C$5&amp;""),1,0))</f>
        <v>0</v>
      </c>
      <c r="L7249" s="27" t="n">
        <f aca="false">IF($K7249=0,0,IFERROR(INDEX(購買率算出!$P$6:$P$3005,MATCH($A7249&amp;"",購買率算出!$C$6:$C$3005,0)),0))</f>
        <v>0</v>
      </c>
    </row>
    <row r="7250" customFormat="false" ht="15" hidden="false" customHeight="false" outlineLevel="0" collapsed="false">
      <c r="A7250" s="24"/>
      <c r="D7250" s="24"/>
      <c r="F7250" s="24"/>
      <c r="K7250" s="9" t="n">
        <f aca="false">IF($A7250="",0,IF(OR(N($D7250)=0,$D7250&amp;""=TOP!$C$5&amp;""),1,0))</f>
        <v>0</v>
      </c>
      <c r="L7250" s="27" t="n">
        <f aca="false">IF($K7250=0,0,IFERROR(INDEX(購買率算出!$P$6:$P$3005,MATCH($A7250&amp;"",購買率算出!$C$6:$C$3005,0)),0))</f>
        <v>0</v>
      </c>
    </row>
    <row r="7251" customFormat="false" ht="15" hidden="false" customHeight="false" outlineLevel="0" collapsed="false">
      <c r="A7251" s="24"/>
      <c r="D7251" s="24"/>
      <c r="F7251" s="24"/>
      <c r="K7251" s="9" t="n">
        <f aca="false">IF($A7251="",0,IF(OR(N($D7251)=0,$D7251&amp;""=TOP!$C$5&amp;""),1,0))</f>
        <v>0</v>
      </c>
      <c r="L7251" s="27" t="n">
        <f aca="false">IF($K7251=0,0,IFERROR(INDEX(購買率算出!$P$6:$P$3005,MATCH($A7251&amp;"",購買率算出!$C$6:$C$3005,0)),0))</f>
        <v>0</v>
      </c>
    </row>
    <row r="7252" customFormat="false" ht="15" hidden="false" customHeight="false" outlineLevel="0" collapsed="false">
      <c r="A7252" s="24"/>
      <c r="D7252" s="24"/>
      <c r="F7252" s="24"/>
      <c r="K7252" s="9" t="n">
        <f aca="false">IF($A7252="",0,IF(OR(N($D7252)=0,$D7252&amp;""=TOP!$C$5&amp;""),1,0))</f>
        <v>0</v>
      </c>
      <c r="L7252" s="27" t="n">
        <f aca="false">IF($K7252=0,0,IFERROR(INDEX(購買率算出!$P$6:$P$3005,MATCH($A7252&amp;"",購買率算出!$C$6:$C$3005,0)),0))</f>
        <v>0</v>
      </c>
    </row>
    <row r="7253" customFormat="false" ht="15" hidden="false" customHeight="false" outlineLevel="0" collapsed="false">
      <c r="A7253" s="24"/>
      <c r="D7253" s="24"/>
      <c r="F7253" s="24"/>
      <c r="K7253" s="9" t="n">
        <f aca="false">IF($A7253="",0,IF(OR(N($D7253)=0,$D7253&amp;""=TOP!$C$5&amp;""),1,0))</f>
        <v>0</v>
      </c>
      <c r="L7253" s="27" t="n">
        <f aca="false">IF($K7253=0,0,IFERROR(INDEX(購買率算出!$P$6:$P$3005,MATCH($A7253&amp;"",購買率算出!$C$6:$C$3005,0)),0))</f>
        <v>0</v>
      </c>
    </row>
    <row r="7254" customFormat="false" ht="15" hidden="false" customHeight="false" outlineLevel="0" collapsed="false">
      <c r="A7254" s="24"/>
      <c r="D7254" s="24"/>
      <c r="F7254" s="24"/>
      <c r="K7254" s="9" t="n">
        <f aca="false">IF($A7254="",0,IF(OR(N($D7254)=0,$D7254&amp;""=TOP!$C$5&amp;""),1,0))</f>
        <v>0</v>
      </c>
      <c r="L7254" s="27" t="n">
        <f aca="false">IF($K7254=0,0,IFERROR(INDEX(購買率算出!$P$6:$P$3005,MATCH($A7254&amp;"",購買率算出!$C$6:$C$3005,0)),0))</f>
        <v>0</v>
      </c>
    </row>
    <row r="7255" customFormat="false" ht="15" hidden="false" customHeight="false" outlineLevel="0" collapsed="false">
      <c r="A7255" s="24"/>
      <c r="D7255" s="24"/>
      <c r="F7255" s="24"/>
      <c r="K7255" s="9" t="n">
        <f aca="false">IF($A7255="",0,IF(OR(N($D7255)=0,$D7255&amp;""=TOP!$C$5&amp;""),1,0))</f>
        <v>0</v>
      </c>
      <c r="L7255" s="27" t="n">
        <f aca="false">IF($K7255=0,0,IFERROR(INDEX(購買率算出!$P$6:$P$3005,MATCH($A7255&amp;"",購買率算出!$C$6:$C$3005,0)),0))</f>
        <v>0</v>
      </c>
    </row>
    <row r="7256" customFormat="false" ht="15" hidden="false" customHeight="false" outlineLevel="0" collapsed="false">
      <c r="A7256" s="24"/>
      <c r="D7256" s="24"/>
      <c r="F7256" s="24"/>
      <c r="K7256" s="9" t="n">
        <f aca="false">IF($A7256="",0,IF(OR(N($D7256)=0,$D7256&amp;""=TOP!$C$5&amp;""),1,0))</f>
        <v>0</v>
      </c>
      <c r="L7256" s="27" t="n">
        <f aca="false">IF($K7256=0,0,IFERROR(INDEX(購買率算出!$P$6:$P$3005,MATCH($A7256&amp;"",購買率算出!$C$6:$C$3005,0)),0))</f>
        <v>0</v>
      </c>
    </row>
    <row r="7257" customFormat="false" ht="15" hidden="false" customHeight="false" outlineLevel="0" collapsed="false">
      <c r="A7257" s="24"/>
      <c r="D7257" s="24"/>
      <c r="F7257" s="24"/>
      <c r="K7257" s="9" t="n">
        <f aca="false">IF($A7257="",0,IF(OR(N($D7257)=0,$D7257&amp;""=TOP!$C$5&amp;""),1,0))</f>
        <v>0</v>
      </c>
      <c r="L7257" s="27" t="n">
        <f aca="false">IF($K7257=0,0,IFERROR(INDEX(購買率算出!$P$6:$P$3005,MATCH($A7257&amp;"",購買率算出!$C$6:$C$3005,0)),0))</f>
        <v>0</v>
      </c>
    </row>
    <row r="7258" customFormat="false" ht="15" hidden="false" customHeight="false" outlineLevel="0" collapsed="false">
      <c r="A7258" s="24"/>
      <c r="D7258" s="24"/>
      <c r="F7258" s="24"/>
      <c r="K7258" s="9" t="n">
        <f aca="false">IF($A7258="",0,IF(OR(N($D7258)=0,$D7258&amp;""=TOP!$C$5&amp;""),1,0))</f>
        <v>0</v>
      </c>
      <c r="L7258" s="27" t="n">
        <f aca="false">IF($K7258=0,0,IFERROR(INDEX(購買率算出!$P$6:$P$3005,MATCH($A7258&amp;"",購買率算出!$C$6:$C$3005,0)),0))</f>
        <v>0</v>
      </c>
    </row>
    <row r="7259" customFormat="false" ht="15" hidden="false" customHeight="false" outlineLevel="0" collapsed="false">
      <c r="A7259" s="24"/>
      <c r="D7259" s="24"/>
      <c r="F7259" s="24"/>
      <c r="K7259" s="9" t="n">
        <f aca="false">IF($A7259="",0,IF(OR(N($D7259)=0,$D7259&amp;""=TOP!$C$5&amp;""),1,0))</f>
        <v>0</v>
      </c>
      <c r="L7259" s="27" t="n">
        <f aca="false">IF($K7259=0,0,IFERROR(INDEX(購買率算出!$P$6:$P$3005,MATCH($A7259&amp;"",購買率算出!$C$6:$C$3005,0)),0))</f>
        <v>0</v>
      </c>
    </row>
    <row r="7260" customFormat="false" ht="15" hidden="false" customHeight="false" outlineLevel="0" collapsed="false">
      <c r="A7260" s="24"/>
      <c r="D7260" s="24"/>
      <c r="F7260" s="24"/>
      <c r="K7260" s="9" t="n">
        <f aca="false">IF($A7260="",0,IF(OR(N($D7260)=0,$D7260&amp;""=TOP!$C$5&amp;""),1,0))</f>
        <v>0</v>
      </c>
      <c r="L7260" s="27" t="n">
        <f aca="false">IF($K7260=0,0,IFERROR(INDEX(購買率算出!$P$6:$P$3005,MATCH($A7260&amp;"",購買率算出!$C$6:$C$3005,0)),0))</f>
        <v>0</v>
      </c>
    </row>
    <row r="7261" customFormat="false" ht="15" hidden="false" customHeight="false" outlineLevel="0" collapsed="false">
      <c r="A7261" s="24"/>
      <c r="D7261" s="24"/>
      <c r="F7261" s="24"/>
      <c r="K7261" s="9" t="n">
        <f aca="false">IF($A7261="",0,IF(OR(N($D7261)=0,$D7261&amp;""=TOP!$C$5&amp;""),1,0))</f>
        <v>0</v>
      </c>
      <c r="L7261" s="27" t="n">
        <f aca="false">IF($K7261=0,0,IFERROR(INDEX(購買率算出!$P$6:$P$3005,MATCH($A7261&amp;"",購買率算出!$C$6:$C$3005,0)),0))</f>
        <v>0</v>
      </c>
    </row>
    <row r="7262" customFormat="false" ht="15" hidden="false" customHeight="false" outlineLevel="0" collapsed="false">
      <c r="A7262" s="24"/>
      <c r="D7262" s="24"/>
      <c r="F7262" s="24"/>
      <c r="K7262" s="9" t="n">
        <f aca="false">IF($A7262="",0,IF(OR(N($D7262)=0,$D7262&amp;""=TOP!$C$5&amp;""),1,0))</f>
        <v>0</v>
      </c>
      <c r="L7262" s="27" t="n">
        <f aca="false">IF($K7262=0,0,IFERROR(INDEX(購買率算出!$P$6:$P$3005,MATCH($A7262&amp;"",購買率算出!$C$6:$C$3005,0)),0))</f>
        <v>0</v>
      </c>
    </row>
    <row r="7263" customFormat="false" ht="15" hidden="false" customHeight="false" outlineLevel="0" collapsed="false">
      <c r="A7263" s="24"/>
      <c r="D7263" s="24"/>
      <c r="F7263" s="24"/>
      <c r="K7263" s="9" t="n">
        <f aca="false">IF($A7263="",0,IF(OR(N($D7263)=0,$D7263&amp;""=TOP!$C$5&amp;""),1,0))</f>
        <v>0</v>
      </c>
      <c r="L7263" s="27" t="n">
        <f aca="false">IF($K7263=0,0,IFERROR(INDEX(購買率算出!$P$6:$P$3005,MATCH($A7263&amp;"",購買率算出!$C$6:$C$3005,0)),0))</f>
        <v>0</v>
      </c>
    </row>
    <row r="7264" customFormat="false" ht="15" hidden="false" customHeight="false" outlineLevel="0" collapsed="false">
      <c r="A7264" s="24"/>
      <c r="D7264" s="24"/>
      <c r="F7264" s="24"/>
      <c r="K7264" s="9" t="n">
        <f aca="false">IF($A7264="",0,IF(OR(N($D7264)=0,$D7264&amp;""=TOP!$C$5&amp;""),1,0))</f>
        <v>0</v>
      </c>
      <c r="L7264" s="27" t="n">
        <f aca="false">IF($K7264=0,0,IFERROR(INDEX(購買率算出!$P$6:$P$3005,MATCH($A7264&amp;"",購買率算出!$C$6:$C$3005,0)),0))</f>
        <v>0</v>
      </c>
    </row>
    <row r="7265" customFormat="false" ht="15" hidden="false" customHeight="false" outlineLevel="0" collapsed="false">
      <c r="A7265" s="24"/>
      <c r="D7265" s="24"/>
      <c r="F7265" s="24"/>
      <c r="K7265" s="9" t="n">
        <f aca="false">IF($A7265="",0,IF(OR(N($D7265)=0,$D7265&amp;""=TOP!$C$5&amp;""),1,0))</f>
        <v>0</v>
      </c>
      <c r="L7265" s="27" t="n">
        <f aca="false">IF($K7265=0,0,IFERROR(INDEX(購買率算出!$P$6:$P$3005,MATCH($A7265&amp;"",購買率算出!$C$6:$C$3005,0)),0))</f>
        <v>0</v>
      </c>
    </row>
    <row r="7266" customFormat="false" ht="15" hidden="false" customHeight="false" outlineLevel="0" collapsed="false">
      <c r="A7266" s="24"/>
      <c r="D7266" s="24"/>
      <c r="F7266" s="24"/>
      <c r="K7266" s="9" t="n">
        <f aca="false">IF($A7266="",0,IF(OR(N($D7266)=0,$D7266&amp;""=TOP!$C$5&amp;""),1,0))</f>
        <v>0</v>
      </c>
      <c r="L7266" s="27" t="n">
        <f aca="false">IF($K7266=0,0,IFERROR(INDEX(購買率算出!$P$6:$P$3005,MATCH($A7266&amp;"",購買率算出!$C$6:$C$3005,0)),0))</f>
        <v>0</v>
      </c>
    </row>
    <row r="7267" customFormat="false" ht="15" hidden="false" customHeight="false" outlineLevel="0" collapsed="false">
      <c r="A7267" s="24"/>
      <c r="D7267" s="24"/>
      <c r="F7267" s="24"/>
      <c r="K7267" s="9" t="n">
        <f aca="false">IF($A7267="",0,IF(OR(N($D7267)=0,$D7267&amp;""=TOP!$C$5&amp;""),1,0))</f>
        <v>0</v>
      </c>
      <c r="L7267" s="27" t="n">
        <f aca="false">IF($K7267=0,0,IFERROR(INDEX(購買率算出!$P$6:$P$3005,MATCH($A7267&amp;"",購買率算出!$C$6:$C$3005,0)),0))</f>
        <v>0</v>
      </c>
    </row>
    <row r="7268" customFormat="false" ht="15" hidden="false" customHeight="false" outlineLevel="0" collapsed="false">
      <c r="A7268" s="24"/>
      <c r="D7268" s="24"/>
      <c r="F7268" s="24"/>
      <c r="K7268" s="9" t="n">
        <f aca="false">IF($A7268="",0,IF(OR(N($D7268)=0,$D7268&amp;""=TOP!$C$5&amp;""),1,0))</f>
        <v>0</v>
      </c>
      <c r="L7268" s="27" t="n">
        <f aca="false">IF($K7268=0,0,IFERROR(INDEX(購買率算出!$P$6:$P$3005,MATCH($A7268&amp;"",購買率算出!$C$6:$C$3005,0)),0))</f>
        <v>0</v>
      </c>
    </row>
    <row r="7269" customFormat="false" ht="15" hidden="false" customHeight="false" outlineLevel="0" collapsed="false">
      <c r="A7269" s="24"/>
      <c r="D7269" s="24"/>
      <c r="F7269" s="24"/>
      <c r="K7269" s="9" t="n">
        <f aca="false">IF($A7269="",0,IF(OR(N($D7269)=0,$D7269&amp;""=TOP!$C$5&amp;""),1,0))</f>
        <v>0</v>
      </c>
      <c r="L7269" s="27" t="n">
        <f aca="false">IF($K7269=0,0,IFERROR(INDEX(購買率算出!$P$6:$P$3005,MATCH($A7269&amp;"",購買率算出!$C$6:$C$3005,0)),0))</f>
        <v>0</v>
      </c>
    </row>
    <row r="7270" customFormat="false" ht="15" hidden="false" customHeight="false" outlineLevel="0" collapsed="false">
      <c r="A7270" s="24"/>
      <c r="D7270" s="24"/>
      <c r="F7270" s="24"/>
      <c r="K7270" s="9" t="n">
        <f aca="false">IF($A7270="",0,IF(OR(N($D7270)=0,$D7270&amp;""=TOP!$C$5&amp;""),1,0))</f>
        <v>0</v>
      </c>
      <c r="L7270" s="27" t="n">
        <f aca="false">IF($K7270=0,0,IFERROR(INDEX(購買率算出!$P$6:$P$3005,MATCH($A7270&amp;"",購買率算出!$C$6:$C$3005,0)),0))</f>
        <v>0</v>
      </c>
    </row>
    <row r="7271" customFormat="false" ht="15" hidden="false" customHeight="false" outlineLevel="0" collapsed="false">
      <c r="A7271" s="24"/>
      <c r="D7271" s="24"/>
      <c r="F7271" s="24"/>
      <c r="K7271" s="9" t="n">
        <f aca="false">IF($A7271="",0,IF(OR(N($D7271)=0,$D7271&amp;""=TOP!$C$5&amp;""),1,0))</f>
        <v>0</v>
      </c>
      <c r="L7271" s="27" t="n">
        <f aca="false">IF($K7271=0,0,IFERROR(INDEX(購買率算出!$P$6:$P$3005,MATCH($A7271&amp;"",購買率算出!$C$6:$C$3005,0)),0))</f>
        <v>0</v>
      </c>
    </row>
    <row r="7272" customFormat="false" ht="15" hidden="false" customHeight="false" outlineLevel="0" collapsed="false">
      <c r="A7272" s="24"/>
      <c r="D7272" s="24"/>
      <c r="F7272" s="24"/>
      <c r="K7272" s="9" t="n">
        <f aca="false">IF($A7272="",0,IF(OR(N($D7272)=0,$D7272&amp;""=TOP!$C$5&amp;""),1,0))</f>
        <v>0</v>
      </c>
      <c r="L7272" s="27" t="n">
        <f aca="false">IF($K7272=0,0,IFERROR(INDEX(購買率算出!$P$6:$P$3005,MATCH($A7272&amp;"",購買率算出!$C$6:$C$3005,0)),0))</f>
        <v>0</v>
      </c>
    </row>
    <row r="7273" customFormat="false" ht="15" hidden="false" customHeight="false" outlineLevel="0" collapsed="false">
      <c r="A7273" s="24"/>
      <c r="D7273" s="24"/>
      <c r="F7273" s="24"/>
      <c r="K7273" s="9" t="n">
        <f aca="false">IF($A7273="",0,IF(OR(N($D7273)=0,$D7273&amp;""=TOP!$C$5&amp;""),1,0))</f>
        <v>0</v>
      </c>
      <c r="L7273" s="27" t="n">
        <f aca="false">IF($K7273=0,0,IFERROR(INDEX(購買率算出!$P$6:$P$3005,MATCH($A7273&amp;"",購買率算出!$C$6:$C$3005,0)),0))</f>
        <v>0</v>
      </c>
    </row>
    <row r="7274" customFormat="false" ht="15" hidden="false" customHeight="false" outlineLevel="0" collapsed="false">
      <c r="A7274" s="24"/>
      <c r="D7274" s="24"/>
      <c r="F7274" s="24"/>
      <c r="K7274" s="9" t="n">
        <f aca="false">IF($A7274="",0,IF(OR(N($D7274)=0,$D7274&amp;""=TOP!$C$5&amp;""),1,0))</f>
        <v>0</v>
      </c>
      <c r="L7274" s="27" t="n">
        <f aca="false">IF($K7274=0,0,IFERROR(INDEX(購買率算出!$P$6:$P$3005,MATCH($A7274&amp;"",購買率算出!$C$6:$C$3005,0)),0))</f>
        <v>0</v>
      </c>
    </row>
    <row r="7275" customFormat="false" ht="15" hidden="false" customHeight="false" outlineLevel="0" collapsed="false">
      <c r="A7275" s="24"/>
      <c r="D7275" s="24"/>
      <c r="F7275" s="24"/>
      <c r="K7275" s="9" t="n">
        <f aca="false">IF($A7275="",0,IF(OR(N($D7275)=0,$D7275&amp;""=TOP!$C$5&amp;""),1,0))</f>
        <v>0</v>
      </c>
      <c r="L7275" s="27" t="n">
        <f aca="false">IF($K7275=0,0,IFERROR(INDEX(購買率算出!$P$6:$P$3005,MATCH($A7275&amp;"",購買率算出!$C$6:$C$3005,0)),0))</f>
        <v>0</v>
      </c>
    </row>
    <row r="7276" customFormat="false" ht="15" hidden="false" customHeight="false" outlineLevel="0" collapsed="false">
      <c r="A7276" s="24"/>
      <c r="D7276" s="24"/>
      <c r="F7276" s="24"/>
      <c r="K7276" s="9" t="n">
        <f aca="false">IF($A7276="",0,IF(OR(N($D7276)=0,$D7276&amp;""=TOP!$C$5&amp;""),1,0))</f>
        <v>0</v>
      </c>
      <c r="L7276" s="27" t="n">
        <f aca="false">IF($K7276=0,0,IFERROR(INDEX(購買率算出!$P$6:$P$3005,MATCH($A7276&amp;"",購買率算出!$C$6:$C$3005,0)),0))</f>
        <v>0</v>
      </c>
    </row>
    <row r="7277" customFormat="false" ht="15" hidden="false" customHeight="false" outlineLevel="0" collapsed="false">
      <c r="A7277" s="24"/>
      <c r="D7277" s="24"/>
      <c r="F7277" s="24"/>
      <c r="K7277" s="9" t="n">
        <f aca="false">IF($A7277="",0,IF(OR(N($D7277)=0,$D7277&amp;""=TOP!$C$5&amp;""),1,0))</f>
        <v>0</v>
      </c>
      <c r="L7277" s="27" t="n">
        <f aca="false">IF($K7277=0,0,IFERROR(INDEX(購買率算出!$P$6:$P$3005,MATCH($A7277&amp;"",購買率算出!$C$6:$C$3005,0)),0))</f>
        <v>0</v>
      </c>
    </row>
    <row r="7278" customFormat="false" ht="15" hidden="false" customHeight="false" outlineLevel="0" collapsed="false">
      <c r="A7278" s="24"/>
      <c r="D7278" s="24"/>
      <c r="F7278" s="24"/>
      <c r="K7278" s="9" t="n">
        <f aca="false">IF($A7278="",0,IF(OR(N($D7278)=0,$D7278&amp;""=TOP!$C$5&amp;""),1,0))</f>
        <v>0</v>
      </c>
      <c r="L7278" s="27" t="n">
        <f aca="false">IF($K7278=0,0,IFERROR(INDEX(購買率算出!$P$6:$P$3005,MATCH($A7278&amp;"",購買率算出!$C$6:$C$3005,0)),0))</f>
        <v>0</v>
      </c>
    </row>
    <row r="7279" customFormat="false" ht="15" hidden="false" customHeight="false" outlineLevel="0" collapsed="false">
      <c r="A7279" s="24"/>
      <c r="D7279" s="24"/>
      <c r="F7279" s="24"/>
      <c r="K7279" s="9" t="n">
        <f aca="false">IF($A7279="",0,IF(OR(N($D7279)=0,$D7279&amp;""=TOP!$C$5&amp;""),1,0))</f>
        <v>0</v>
      </c>
      <c r="L7279" s="27" t="n">
        <f aca="false">IF($K7279=0,0,IFERROR(INDEX(購買率算出!$P$6:$P$3005,MATCH($A7279&amp;"",購買率算出!$C$6:$C$3005,0)),0))</f>
        <v>0</v>
      </c>
    </row>
    <row r="7280" customFormat="false" ht="15" hidden="false" customHeight="false" outlineLevel="0" collapsed="false">
      <c r="A7280" s="24"/>
      <c r="D7280" s="24"/>
      <c r="F7280" s="24"/>
      <c r="K7280" s="9" t="n">
        <f aca="false">IF($A7280="",0,IF(OR(N($D7280)=0,$D7280&amp;""=TOP!$C$5&amp;""),1,0))</f>
        <v>0</v>
      </c>
      <c r="L7280" s="27" t="n">
        <f aca="false">IF($K7280=0,0,IFERROR(INDEX(購買率算出!$P$6:$P$3005,MATCH($A7280&amp;"",購買率算出!$C$6:$C$3005,0)),0))</f>
        <v>0</v>
      </c>
    </row>
    <row r="7281" customFormat="false" ht="15" hidden="false" customHeight="false" outlineLevel="0" collapsed="false">
      <c r="A7281" s="24"/>
      <c r="D7281" s="24"/>
      <c r="F7281" s="24"/>
      <c r="K7281" s="9" t="n">
        <f aca="false">IF($A7281="",0,IF(OR(N($D7281)=0,$D7281&amp;""=TOP!$C$5&amp;""),1,0))</f>
        <v>0</v>
      </c>
      <c r="L7281" s="27" t="n">
        <f aca="false">IF($K7281=0,0,IFERROR(INDEX(購買率算出!$P$6:$P$3005,MATCH($A7281&amp;"",購買率算出!$C$6:$C$3005,0)),0))</f>
        <v>0</v>
      </c>
    </row>
    <row r="7282" customFormat="false" ht="15" hidden="false" customHeight="false" outlineLevel="0" collapsed="false">
      <c r="A7282" s="24"/>
      <c r="D7282" s="24"/>
      <c r="F7282" s="24"/>
      <c r="K7282" s="9" t="n">
        <f aca="false">IF($A7282="",0,IF(OR(N($D7282)=0,$D7282&amp;""=TOP!$C$5&amp;""),1,0))</f>
        <v>0</v>
      </c>
      <c r="L7282" s="27" t="n">
        <f aca="false">IF($K7282=0,0,IFERROR(INDEX(購買率算出!$P$6:$P$3005,MATCH($A7282&amp;"",購買率算出!$C$6:$C$3005,0)),0))</f>
        <v>0</v>
      </c>
    </row>
    <row r="7283" customFormat="false" ht="15" hidden="false" customHeight="false" outlineLevel="0" collapsed="false">
      <c r="A7283" s="24"/>
      <c r="D7283" s="24"/>
      <c r="F7283" s="24"/>
      <c r="K7283" s="9" t="n">
        <f aca="false">IF($A7283="",0,IF(OR(N($D7283)=0,$D7283&amp;""=TOP!$C$5&amp;""),1,0))</f>
        <v>0</v>
      </c>
      <c r="L7283" s="27" t="n">
        <f aca="false">IF($K7283=0,0,IFERROR(INDEX(購買率算出!$P$6:$P$3005,MATCH($A7283&amp;"",購買率算出!$C$6:$C$3005,0)),0))</f>
        <v>0</v>
      </c>
    </row>
    <row r="7284" customFormat="false" ht="15" hidden="false" customHeight="false" outlineLevel="0" collapsed="false">
      <c r="A7284" s="24"/>
      <c r="D7284" s="24"/>
      <c r="F7284" s="24"/>
      <c r="K7284" s="9" t="n">
        <f aca="false">IF($A7284="",0,IF(OR(N($D7284)=0,$D7284&amp;""=TOP!$C$5&amp;""),1,0))</f>
        <v>0</v>
      </c>
      <c r="L7284" s="27" t="n">
        <f aca="false">IF($K7284=0,0,IFERROR(INDEX(購買率算出!$P$6:$P$3005,MATCH($A7284&amp;"",購買率算出!$C$6:$C$3005,0)),0))</f>
        <v>0</v>
      </c>
    </row>
    <row r="7285" customFormat="false" ht="15" hidden="false" customHeight="false" outlineLevel="0" collapsed="false">
      <c r="A7285" s="24"/>
      <c r="D7285" s="24"/>
      <c r="F7285" s="24"/>
      <c r="K7285" s="9" t="n">
        <f aca="false">IF($A7285="",0,IF(OR(N($D7285)=0,$D7285&amp;""=TOP!$C$5&amp;""),1,0))</f>
        <v>0</v>
      </c>
      <c r="L7285" s="27" t="n">
        <f aca="false">IF($K7285=0,0,IFERROR(INDEX(購買率算出!$P$6:$P$3005,MATCH($A7285&amp;"",購買率算出!$C$6:$C$3005,0)),0))</f>
        <v>0</v>
      </c>
    </row>
    <row r="7286" customFormat="false" ht="15" hidden="false" customHeight="false" outlineLevel="0" collapsed="false">
      <c r="A7286" s="24"/>
      <c r="D7286" s="24"/>
      <c r="F7286" s="24"/>
      <c r="K7286" s="9" t="n">
        <f aca="false">IF($A7286="",0,IF(OR(N($D7286)=0,$D7286&amp;""=TOP!$C$5&amp;""),1,0))</f>
        <v>0</v>
      </c>
      <c r="L7286" s="27" t="n">
        <f aca="false">IF($K7286=0,0,IFERROR(INDEX(購買率算出!$P$6:$P$3005,MATCH($A7286&amp;"",購買率算出!$C$6:$C$3005,0)),0))</f>
        <v>0</v>
      </c>
    </row>
    <row r="7287" customFormat="false" ht="15" hidden="false" customHeight="false" outlineLevel="0" collapsed="false">
      <c r="A7287" s="24"/>
      <c r="D7287" s="24"/>
      <c r="F7287" s="24"/>
      <c r="K7287" s="9" t="n">
        <f aca="false">IF($A7287="",0,IF(OR(N($D7287)=0,$D7287&amp;""=TOP!$C$5&amp;""),1,0))</f>
        <v>0</v>
      </c>
      <c r="L7287" s="27" t="n">
        <f aca="false">IF($K7287=0,0,IFERROR(INDEX(購買率算出!$P$6:$P$3005,MATCH($A7287&amp;"",購買率算出!$C$6:$C$3005,0)),0))</f>
        <v>0</v>
      </c>
    </row>
    <row r="7288" customFormat="false" ht="15" hidden="false" customHeight="false" outlineLevel="0" collapsed="false">
      <c r="A7288" s="24"/>
      <c r="D7288" s="24"/>
      <c r="F7288" s="24"/>
      <c r="K7288" s="9" t="n">
        <f aca="false">IF($A7288="",0,IF(OR(N($D7288)=0,$D7288&amp;""=TOP!$C$5&amp;""),1,0))</f>
        <v>0</v>
      </c>
      <c r="L7288" s="27" t="n">
        <f aca="false">IF($K7288=0,0,IFERROR(INDEX(購買率算出!$P$6:$P$3005,MATCH($A7288&amp;"",購買率算出!$C$6:$C$3005,0)),0))</f>
        <v>0</v>
      </c>
    </row>
    <row r="7289" customFormat="false" ht="15" hidden="false" customHeight="false" outlineLevel="0" collapsed="false">
      <c r="A7289" s="24"/>
      <c r="D7289" s="24"/>
      <c r="F7289" s="24"/>
      <c r="K7289" s="9" t="n">
        <f aca="false">IF($A7289="",0,IF(OR(N($D7289)=0,$D7289&amp;""=TOP!$C$5&amp;""),1,0))</f>
        <v>0</v>
      </c>
      <c r="L7289" s="27" t="n">
        <f aca="false">IF($K7289=0,0,IFERROR(INDEX(購買率算出!$P$6:$P$3005,MATCH($A7289&amp;"",購買率算出!$C$6:$C$3005,0)),0))</f>
        <v>0</v>
      </c>
    </row>
    <row r="7290" customFormat="false" ht="15" hidden="false" customHeight="false" outlineLevel="0" collapsed="false">
      <c r="A7290" s="24"/>
      <c r="D7290" s="24"/>
      <c r="F7290" s="24"/>
      <c r="K7290" s="9" t="n">
        <f aca="false">IF($A7290="",0,IF(OR(N($D7290)=0,$D7290&amp;""=TOP!$C$5&amp;""),1,0))</f>
        <v>0</v>
      </c>
      <c r="L7290" s="27" t="n">
        <f aca="false">IF($K7290=0,0,IFERROR(INDEX(購買率算出!$P$6:$P$3005,MATCH($A7290&amp;"",購買率算出!$C$6:$C$3005,0)),0))</f>
        <v>0</v>
      </c>
    </row>
    <row r="7291" customFormat="false" ht="15" hidden="false" customHeight="false" outlineLevel="0" collapsed="false">
      <c r="A7291" s="24"/>
      <c r="D7291" s="24"/>
      <c r="F7291" s="24"/>
      <c r="K7291" s="9" t="n">
        <f aca="false">IF($A7291="",0,IF(OR(N($D7291)=0,$D7291&amp;""=TOP!$C$5&amp;""),1,0))</f>
        <v>0</v>
      </c>
      <c r="L7291" s="27" t="n">
        <f aca="false">IF($K7291=0,0,IFERROR(INDEX(購買率算出!$P$6:$P$3005,MATCH($A7291&amp;"",購買率算出!$C$6:$C$3005,0)),0))</f>
        <v>0</v>
      </c>
    </row>
    <row r="7292" customFormat="false" ht="15" hidden="false" customHeight="false" outlineLevel="0" collapsed="false">
      <c r="A7292" s="24"/>
      <c r="D7292" s="24"/>
      <c r="F7292" s="24"/>
      <c r="K7292" s="9" t="n">
        <f aca="false">IF($A7292="",0,IF(OR(N($D7292)=0,$D7292&amp;""=TOP!$C$5&amp;""),1,0))</f>
        <v>0</v>
      </c>
      <c r="L7292" s="27" t="n">
        <f aca="false">IF($K7292=0,0,IFERROR(INDEX(購買率算出!$P$6:$P$3005,MATCH($A7292&amp;"",購買率算出!$C$6:$C$3005,0)),0))</f>
        <v>0</v>
      </c>
    </row>
    <row r="7293" customFormat="false" ht="15" hidden="false" customHeight="false" outlineLevel="0" collapsed="false">
      <c r="A7293" s="24"/>
      <c r="D7293" s="24"/>
      <c r="F7293" s="24"/>
      <c r="K7293" s="9" t="n">
        <f aca="false">IF($A7293="",0,IF(OR(N($D7293)=0,$D7293&amp;""=TOP!$C$5&amp;""),1,0))</f>
        <v>0</v>
      </c>
      <c r="L7293" s="27" t="n">
        <f aca="false">IF($K7293=0,0,IFERROR(INDEX(購買率算出!$P$6:$P$3005,MATCH($A7293&amp;"",購買率算出!$C$6:$C$3005,0)),0))</f>
        <v>0</v>
      </c>
    </row>
    <row r="7294" customFormat="false" ht="15" hidden="false" customHeight="false" outlineLevel="0" collapsed="false">
      <c r="A7294" s="24"/>
      <c r="D7294" s="24"/>
      <c r="F7294" s="24"/>
      <c r="K7294" s="9" t="n">
        <f aca="false">IF($A7294="",0,IF(OR(N($D7294)=0,$D7294&amp;""=TOP!$C$5&amp;""),1,0))</f>
        <v>0</v>
      </c>
      <c r="L7294" s="27" t="n">
        <f aca="false">IF($K7294=0,0,IFERROR(INDEX(購買率算出!$P$6:$P$3005,MATCH($A7294&amp;"",購買率算出!$C$6:$C$3005,0)),0))</f>
        <v>0</v>
      </c>
    </row>
    <row r="7295" customFormat="false" ht="15" hidden="false" customHeight="false" outlineLevel="0" collapsed="false">
      <c r="A7295" s="24"/>
      <c r="D7295" s="24"/>
      <c r="F7295" s="24"/>
      <c r="K7295" s="9" t="n">
        <f aca="false">IF($A7295="",0,IF(OR(N($D7295)=0,$D7295&amp;""=TOP!$C$5&amp;""),1,0))</f>
        <v>0</v>
      </c>
      <c r="L7295" s="27" t="n">
        <f aca="false">IF($K7295=0,0,IFERROR(INDEX(購買率算出!$P$6:$P$3005,MATCH($A7295&amp;"",購買率算出!$C$6:$C$3005,0)),0))</f>
        <v>0</v>
      </c>
    </row>
    <row r="7296" customFormat="false" ht="15" hidden="false" customHeight="false" outlineLevel="0" collapsed="false">
      <c r="A7296" s="24"/>
      <c r="D7296" s="24"/>
      <c r="F7296" s="24"/>
      <c r="K7296" s="9" t="n">
        <f aca="false">IF($A7296="",0,IF(OR(N($D7296)=0,$D7296&amp;""=TOP!$C$5&amp;""),1,0))</f>
        <v>0</v>
      </c>
      <c r="L7296" s="27" t="n">
        <f aca="false">IF($K7296=0,0,IFERROR(INDEX(購買率算出!$P$6:$P$3005,MATCH($A7296&amp;"",購買率算出!$C$6:$C$3005,0)),0))</f>
        <v>0</v>
      </c>
    </row>
    <row r="7297" customFormat="false" ht="15" hidden="false" customHeight="false" outlineLevel="0" collapsed="false">
      <c r="A7297" s="24"/>
      <c r="D7297" s="24"/>
      <c r="F7297" s="24"/>
      <c r="K7297" s="9" t="n">
        <f aca="false">IF($A7297="",0,IF(OR(N($D7297)=0,$D7297&amp;""=TOP!$C$5&amp;""),1,0))</f>
        <v>0</v>
      </c>
      <c r="L7297" s="27" t="n">
        <f aca="false">IF($K7297=0,0,IFERROR(INDEX(購買率算出!$P$6:$P$3005,MATCH($A7297&amp;"",購買率算出!$C$6:$C$3005,0)),0))</f>
        <v>0</v>
      </c>
    </row>
    <row r="7298" customFormat="false" ht="15" hidden="false" customHeight="false" outlineLevel="0" collapsed="false">
      <c r="A7298" s="24"/>
      <c r="D7298" s="24"/>
      <c r="F7298" s="24"/>
      <c r="K7298" s="9" t="n">
        <f aca="false">IF($A7298="",0,IF(OR(N($D7298)=0,$D7298&amp;""=TOP!$C$5&amp;""),1,0))</f>
        <v>0</v>
      </c>
      <c r="L7298" s="27" t="n">
        <f aca="false">IF($K7298=0,0,IFERROR(INDEX(購買率算出!$P$6:$P$3005,MATCH($A7298&amp;"",購買率算出!$C$6:$C$3005,0)),0))</f>
        <v>0</v>
      </c>
    </row>
    <row r="7299" customFormat="false" ht="15" hidden="false" customHeight="false" outlineLevel="0" collapsed="false">
      <c r="A7299" s="24"/>
      <c r="D7299" s="24"/>
      <c r="F7299" s="24"/>
      <c r="K7299" s="9" t="n">
        <f aca="false">IF($A7299="",0,IF(OR(N($D7299)=0,$D7299&amp;""=TOP!$C$5&amp;""),1,0))</f>
        <v>0</v>
      </c>
      <c r="L7299" s="27" t="n">
        <f aca="false">IF($K7299=0,0,IFERROR(INDEX(購買率算出!$P$6:$P$3005,MATCH($A7299&amp;"",購買率算出!$C$6:$C$3005,0)),0))</f>
        <v>0</v>
      </c>
    </row>
    <row r="7300" customFormat="false" ht="15" hidden="false" customHeight="false" outlineLevel="0" collapsed="false">
      <c r="A7300" s="24"/>
      <c r="D7300" s="24"/>
      <c r="F7300" s="24"/>
      <c r="K7300" s="9" t="n">
        <f aca="false">IF($A7300="",0,IF(OR(N($D7300)=0,$D7300&amp;""=TOP!$C$5&amp;""),1,0))</f>
        <v>0</v>
      </c>
      <c r="L7300" s="27" t="n">
        <f aca="false">IF($K7300=0,0,IFERROR(INDEX(購買率算出!$P$6:$P$3005,MATCH($A7300&amp;"",購買率算出!$C$6:$C$3005,0)),0))</f>
        <v>0</v>
      </c>
    </row>
    <row r="7301" customFormat="false" ht="15" hidden="false" customHeight="false" outlineLevel="0" collapsed="false">
      <c r="A7301" s="24"/>
      <c r="D7301" s="24"/>
      <c r="F7301" s="24"/>
      <c r="K7301" s="9" t="n">
        <f aca="false">IF($A7301="",0,IF(OR(N($D7301)=0,$D7301&amp;""=TOP!$C$5&amp;""),1,0))</f>
        <v>0</v>
      </c>
      <c r="L7301" s="27" t="n">
        <f aca="false">IF($K7301=0,0,IFERROR(INDEX(購買率算出!$P$6:$P$3005,MATCH($A7301&amp;"",購買率算出!$C$6:$C$3005,0)),0))</f>
        <v>0</v>
      </c>
    </row>
    <row r="7302" customFormat="false" ht="15" hidden="false" customHeight="false" outlineLevel="0" collapsed="false">
      <c r="A7302" s="24"/>
      <c r="D7302" s="24"/>
      <c r="F7302" s="24"/>
      <c r="K7302" s="9" t="n">
        <f aca="false">IF($A7302="",0,IF(OR(N($D7302)=0,$D7302&amp;""=TOP!$C$5&amp;""),1,0))</f>
        <v>0</v>
      </c>
      <c r="L7302" s="27" t="n">
        <f aca="false">IF($K7302=0,0,IFERROR(INDEX(購買率算出!$P$6:$P$3005,MATCH($A7302&amp;"",購買率算出!$C$6:$C$3005,0)),0))</f>
        <v>0</v>
      </c>
    </row>
    <row r="7303" customFormat="false" ht="15" hidden="false" customHeight="false" outlineLevel="0" collapsed="false">
      <c r="A7303" s="24"/>
      <c r="D7303" s="24"/>
      <c r="F7303" s="24"/>
      <c r="K7303" s="9" t="n">
        <f aca="false">IF($A7303="",0,IF(OR(N($D7303)=0,$D7303&amp;""=TOP!$C$5&amp;""),1,0))</f>
        <v>0</v>
      </c>
      <c r="L7303" s="27" t="n">
        <f aca="false">IF($K7303=0,0,IFERROR(INDEX(購買率算出!$P$6:$P$3005,MATCH($A7303&amp;"",購買率算出!$C$6:$C$3005,0)),0))</f>
        <v>0</v>
      </c>
    </row>
    <row r="7304" customFormat="false" ht="15" hidden="false" customHeight="false" outlineLevel="0" collapsed="false">
      <c r="A7304" s="24"/>
      <c r="D7304" s="24"/>
      <c r="F7304" s="24"/>
      <c r="K7304" s="9" t="n">
        <f aca="false">IF($A7304="",0,IF(OR(N($D7304)=0,$D7304&amp;""=TOP!$C$5&amp;""),1,0))</f>
        <v>0</v>
      </c>
      <c r="L7304" s="27" t="n">
        <f aca="false">IF($K7304=0,0,IFERROR(INDEX(購買率算出!$P$6:$P$3005,MATCH($A7304&amp;"",購買率算出!$C$6:$C$3005,0)),0))</f>
        <v>0</v>
      </c>
    </row>
    <row r="7305" customFormat="false" ht="15" hidden="false" customHeight="false" outlineLevel="0" collapsed="false">
      <c r="A7305" s="24"/>
      <c r="D7305" s="24"/>
      <c r="F7305" s="24"/>
      <c r="K7305" s="9" t="n">
        <f aca="false">IF($A7305="",0,IF(OR(N($D7305)=0,$D7305&amp;""=TOP!$C$5&amp;""),1,0))</f>
        <v>0</v>
      </c>
      <c r="L7305" s="27" t="n">
        <f aca="false">IF($K7305=0,0,IFERROR(INDEX(購買率算出!$P$6:$P$3005,MATCH($A7305&amp;"",購買率算出!$C$6:$C$3005,0)),0))</f>
        <v>0</v>
      </c>
    </row>
    <row r="7306" customFormat="false" ht="15" hidden="false" customHeight="false" outlineLevel="0" collapsed="false">
      <c r="A7306" s="24"/>
      <c r="D7306" s="24"/>
      <c r="F7306" s="24"/>
      <c r="K7306" s="9" t="n">
        <f aca="false">IF($A7306="",0,IF(OR(N($D7306)=0,$D7306&amp;""=TOP!$C$5&amp;""),1,0))</f>
        <v>0</v>
      </c>
      <c r="L7306" s="27" t="n">
        <f aca="false">IF($K7306=0,0,IFERROR(INDEX(購買率算出!$P$6:$P$3005,MATCH($A7306&amp;"",購買率算出!$C$6:$C$3005,0)),0))</f>
        <v>0</v>
      </c>
    </row>
    <row r="7307" customFormat="false" ht="15" hidden="false" customHeight="false" outlineLevel="0" collapsed="false">
      <c r="A7307" s="24"/>
      <c r="D7307" s="24"/>
      <c r="F7307" s="24"/>
      <c r="K7307" s="9" t="n">
        <f aca="false">IF($A7307="",0,IF(OR(N($D7307)=0,$D7307&amp;""=TOP!$C$5&amp;""),1,0))</f>
        <v>0</v>
      </c>
      <c r="L7307" s="27" t="n">
        <f aca="false">IF($K7307=0,0,IFERROR(INDEX(購買率算出!$P$6:$P$3005,MATCH($A7307&amp;"",購買率算出!$C$6:$C$3005,0)),0))</f>
        <v>0</v>
      </c>
    </row>
    <row r="7308" customFormat="false" ht="15" hidden="false" customHeight="false" outlineLevel="0" collapsed="false">
      <c r="A7308" s="24"/>
      <c r="D7308" s="24"/>
      <c r="F7308" s="24"/>
      <c r="K7308" s="9" t="n">
        <f aca="false">IF($A7308="",0,IF(OR(N($D7308)=0,$D7308&amp;""=TOP!$C$5&amp;""),1,0))</f>
        <v>0</v>
      </c>
      <c r="L7308" s="27" t="n">
        <f aca="false">IF($K7308=0,0,IFERROR(INDEX(購買率算出!$P$6:$P$3005,MATCH($A7308&amp;"",購買率算出!$C$6:$C$3005,0)),0))</f>
        <v>0</v>
      </c>
    </row>
    <row r="7309" customFormat="false" ht="15" hidden="false" customHeight="false" outlineLevel="0" collapsed="false">
      <c r="A7309" s="24"/>
      <c r="D7309" s="24"/>
      <c r="F7309" s="24"/>
      <c r="K7309" s="9" t="n">
        <f aca="false">IF($A7309="",0,IF(OR(N($D7309)=0,$D7309&amp;""=TOP!$C$5&amp;""),1,0))</f>
        <v>0</v>
      </c>
      <c r="L7309" s="27" t="n">
        <f aca="false">IF($K7309=0,0,IFERROR(INDEX(購買率算出!$P$6:$P$3005,MATCH($A7309&amp;"",購買率算出!$C$6:$C$3005,0)),0))</f>
        <v>0</v>
      </c>
    </row>
    <row r="7310" customFormat="false" ht="15" hidden="false" customHeight="false" outlineLevel="0" collapsed="false">
      <c r="A7310" s="24"/>
      <c r="D7310" s="24"/>
      <c r="F7310" s="24"/>
      <c r="K7310" s="9" t="n">
        <f aca="false">IF($A7310="",0,IF(OR(N($D7310)=0,$D7310&amp;""=TOP!$C$5&amp;""),1,0))</f>
        <v>0</v>
      </c>
      <c r="L7310" s="27" t="n">
        <f aca="false">IF($K7310=0,0,IFERROR(INDEX(購買率算出!$P$6:$P$3005,MATCH($A7310&amp;"",購買率算出!$C$6:$C$3005,0)),0))</f>
        <v>0</v>
      </c>
    </row>
    <row r="7311" customFormat="false" ht="15" hidden="false" customHeight="false" outlineLevel="0" collapsed="false">
      <c r="A7311" s="24"/>
      <c r="D7311" s="24"/>
      <c r="F7311" s="24"/>
      <c r="K7311" s="9" t="n">
        <f aca="false">IF($A7311="",0,IF(OR(N($D7311)=0,$D7311&amp;""=TOP!$C$5&amp;""),1,0))</f>
        <v>0</v>
      </c>
      <c r="L7311" s="27" t="n">
        <f aca="false">IF($K7311=0,0,IFERROR(INDEX(購買率算出!$P$6:$P$3005,MATCH($A7311&amp;"",購買率算出!$C$6:$C$3005,0)),0))</f>
        <v>0</v>
      </c>
    </row>
    <row r="7312" customFormat="false" ht="15" hidden="false" customHeight="false" outlineLevel="0" collapsed="false">
      <c r="A7312" s="24"/>
      <c r="D7312" s="24"/>
      <c r="F7312" s="24"/>
      <c r="K7312" s="9" t="n">
        <f aca="false">IF($A7312="",0,IF(OR(N($D7312)=0,$D7312&amp;""=TOP!$C$5&amp;""),1,0))</f>
        <v>0</v>
      </c>
      <c r="L7312" s="27" t="n">
        <f aca="false">IF($K7312=0,0,IFERROR(INDEX(購買率算出!$P$6:$P$3005,MATCH($A7312&amp;"",購買率算出!$C$6:$C$3005,0)),0))</f>
        <v>0</v>
      </c>
    </row>
    <row r="7313" customFormat="false" ht="15" hidden="false" customHeight="false" outlineLevel="0" collapsed="false">
      <c r="A7313" s="24"/>
      <c r="D7313" s="24"/>
      <c r="F7313" s="24"/>
      <c r="K7313" s="9" t="n">
        <f aca="false">IF($A7313="",0,IF(OR(N($D7313)=0,$D7313&amp;""=TOP!$C$5&amp;""),1,0))</f>
        <v>0</v>
      </c>
      <c r="L7313" s="27" t="n">
        <f aca="false">IF($K7313=0,0,IFERROR(INDEX(購買率算出!$P$6:$P$3005,MATCH($A7313&amp;"",購買率算出!$C$6:$C$3005,0)),0))</f>
        <v>0</v>
      </c>
    </row>
    <row r="7314" customFormat="false" ht="15" hidden="false" customHeight="false" outlineLevel="0" collapsed="false">
      <c r="A7314" s="24"/>
      <c r="D7314" s="24"/>
      <c r="F7314" s="24"/>
      <c r="K7314" s="9" t="n">
        <f aca="false">IF($A7314="",0,IF(OR(N($D7314)=0,$D7314&amp;""=TOP!$C$5&amp;""),1,0))</f>
        <v>0</v>
      </c>
      <c r="L7314" s="27" t="n">
        <f aca="false">IF($K7314=0,0,IFERROR(INDEX(購買率算出!$P$6:$P$3005,MATCH($A7314&amp;"",購買率算出!$C$6:$C$3005,0)),0))</f>
        <v>0</v>
      </c>
    </row>
    <row r="7315" customFormat="false" ht="15" hidden="false" customHeight="false" outlineLevel="0" collapsed="false">
      <c r="A7315" s="24"/>
      <c r="D7315" s="24"/>
      <c r="F7315" s="24"/>
      <c r="K7315" s="9" t="n">
        <f aca="false">IF($A7315="",0,IF(OR(N($D7315)=0,$D7315&amp;""=TOP!$C$5&amp;""),1,0))</f>
        <v>0</v>
      </c>
      <c r="L7315" s="27" t="n">
        <f aca="false">IF($K7315=0,0,IFERROR(INDEX(購買率算出!$P$6:$P$3005,MATCH($A7315&amp;"",購買率算出!$C$6:$C$3005,0)),0))</f>
        <v>0</v>
      </c>
    </row>
    <row r="7316" customFormat="false" ht="15" hidden="false" customHeight="false" outlineLevel="0" collapsed="false">
      <c r="A7316" s="24"/>
      <c r="D7316" s="24"/>
      <c r="F7316" s="24"/>
      <c r="K7316" s="9" t="n">
        <f aca="false">IF($A7316="",0,IF(OR(N($D7316)=0,$D7316&amp;""=TOP!$C$5&amp;""),1,0))</f>
        <v>0</v>
      </c>
      <c r="L7316" s="27" t="n">
        <f aca="false">IF($K7316=0,0,IFERROR(INDEX(購買率算出!$P$6:$P$3005,MATCH($A7316&amp;"",購買率算出!$C$6:$C$3005,0)),0))</f>
        <v>0</v>
      </c>
    </row>
    <row r="7317" customFormat="false" ht="15" hidden="false" customHeight="false" outlineLevel="0" collapsed="false">
      <c r="A7317" s="24"/>
      <c r="D7317" s="24"/>
      <c r="F7317" s="24"/>
      <c r="K7317" s="9" t="n">
        <f aca="false">IF($A7317="",0,IF(OR(N($D7317)=0,$D7317&amp;""=TOP!$C$5&amp;""),1,0))</f>
        <v>0</v>
      </c>
      <c r="L7317" s="27" t="n">
        <f aca="false">IF($K7317=0,0,IFERROR(INDEX(購買率算出!$P$6:$P$3005,MATCH($A7317&amp;"",購買率算出!$C$6:$C$3005,0)),0))</f>
        <v>0</v>
      </c>
    </row>
    <row r="7318" customFormat="false" ht="15" hidden="false" customHeight="false" outlineLevel="0" collapsed="false">
      <c r="A7318" s="24"/>
      <c r="D7318" s="24"/>
      <c r="F7318" s="24"/>
      <c r="K7318" s="9" t="n">
        <f aca="false">IF($A7318="",0,IF(OR(N($D7318)=0,$D7318&amp;""=TOP!$C$5&amp;""),1,0))</f>
        <v>0</v>
      </c>
      <c r="L7318" s="27" t="n">
        <f aca="false">IF($K7318=0,0,IFERROR(INDEX(購買率算出!$P$6:$P$3005,MATCH($A7318&amp;"",購買率算出!$C$6:$C$3005,0)),0))</f>
        <v>0</v>
      </c>
    </row>
    <row r="7319" customFormat="false" ht="15" hidden="false" customHeight="false" outlineLevel="0" collapsed="false">
      <c r="A7319" s="24"/>
      <c r="D7319" s="24"/>
      <c r="F7319" s="24"/>
      <c r="K7319" s="9" t="n">
        <f aca="false">IF($A7319="",0,IF(OR(N($D7319)=0,$D7319&amp;""=TOP!$C$5&amp;""),1,0))</f>
        <v>0</v>
      </c>
      <c r="L7319" s="27" t="n">
        <f aca="false">IF($K7319=0,0,IFERROR(INDEX(購買率算出!$P$6:$P$3005,MATCH($A7319&amp;"",購買率算出!$C$6:$C$3005,0)),0))</f>
        <v>0</v>
      </c>
    </row>
    <row r="7320" customFormat="false" ht="15" hidden="false" customHeight="false" outlineLevel="0" collapsed="false">
      <c r="A7320" s="24"/>
      <c r="D7320" s="24"/>
      <c r="F7320" s="24"/>
      <c r="K7320" s="9" t="n">
        <f aca="false">IF($A7320="",0,IF(OR(N($D7320)=0,$D7320&amp;""=TOP!$C$5&amp;""),1,0))</f>
        <v>0</v>
      </c>
      <c r="L7320" s="27" t="n">
        <f aca="false">IF($K7320=0,0,IFERROR(INDEX(購買率算出!$P$6:$P$3005,MATCH($A7320&amp;"",購買率算出!$C$6:$C$3005,0)),0))</f>
        <v>0</v>
      </c>
    </row>
    <row r="7321" customFormat="false" ht="15" hidden="false" customHeight="false" outlineLevel="0" collapsed="false">
      <c r="A7321" s="24"/>
      <c r="D7321" s="24"/>
      <c r="F7321" s="24"/>
      <c r="K7321" s="9" t="n">
        <f aca="false">IF($A7321="",0,IF(OR(N($D7321)=0,$D7321&amp;""=TOP!$C$5&amp;""),1,0))</f>
        <v>0</v>
      </c>
      <c r="L7321" s="27" t="n">
        <f aca="false">IF($K7321=0,0,IFERROR(INDEX(購買率算出!$P$6:$P$3005,MATCH($A7321&amp;"",購買率算出!$C$6:$C$3005,0)),0))</f>
        <v>0</v>
      </c>
    </row>
    <row r="7322" customFormat="false" ht="15" hidden="false" customHeight="false" outlineLevel="0" collapsed="false">
      <c r="A7322" s="24"/>
      <c r="D7322" s="24"/>
      <c r="F7322" s="24"/>
      <c r="K7322" s="9" t="n">
        <f aca="false">IF($A7322="",0,IF(OR(N($D7322)=0,$D7322&amp;""=TOP!$C$5&amp;""),1,0))</f>
        <v>0</v>
      </c>
      <c r="L7322" s="27" t="n">
        <f aca="false">IF($K7322=0,0,IFERROR(INDEX(購買率算出!$P$6:$P$3005,MATCH($A7322&amp;"",購買率算出!$C$6:$C$3005,0)),0))</f>
        <v>0</v>
      </c>
    </row>
    <row r="7323" customFormat="false" ht="15" hidden="false" customHeight="false" outlineLevel="0" collapsed="false">
      <c r="A7323" s="24"/>
      <c r="D7323" s="24"/>
      <c r="F7323" s="24"/>
      <c r="K7323" s="9" t="n">
        <f aca="false">IF($A7323="",0,IF(OR(N($D7323)=0,$D7323&amp;""=TOP!$C$5&amp;""),1,0))</f>
        <v>0</v>
      </c>
      <c r="L7323" s="27" t="n">
        <f aca="false">IF($K7323=0,0,IFERROR(INDEX(購買率算出!$P$6:$P$3005,MATCH($A7323&amp;"",購買率算出!$C$6:$C$3005,0)),0))</f>
        <v>0</v>
      </c>
    </row>
    <row r="7324" customFormat="false" ht="15" hidden="false" customHeight="false" outlineLevel="0" collapsed="false">
      <c r="A7324" s="24"/>
      <c r="D7324" s="24"/>
      <c r="F7324" s="24"/>
      <c r="K7324" s="9" t="n">
        <f aca="false">IF($A7324="",0,IF(OR(N($D7324)=0,$D7324&amp;""=TOP!$C$5&amp;""),1,0))</f>
        <v>0</v>
      </c>
      <c r="L7324" s="27" t="n">
        <f aca="false">IF($K7324=0,0,IFERROR(INDEX(購買率算出!$P$6:$P$3005,MATCH($A7324&amp;"",購買率算出!$C$6:$C$3005,0)),0))</f>
        <v>0</v>
      </c>
    </row>
    <row r="7325" customFormat="false" ht="15" hidden="false" customHeight="false" outlineLevel="0" collapsed="false">
      <c r="A7325" s="24"/>
      <c r="D7325" s="24"/>
      <c r="F7325" s="24"/>
      <c r="K7325" s="9" t="n">
        <f aca="false">IF($A7325="",0,IF(OR(N($D7325)=0,$D7325&amp;""=TOP!$C$5&amp;""),1,0))</f>
        <v>0</v>
      </c>
      <c r="L7325" s="27" t="n">
        <f aca="false">IF($K7325=0,0,IFERROR(INDEX(購買率算出!$P$6:$P$3005,MATCH($A7325&amp;"",購買率算出!$C$6:$C$3005,0)),0))</f>
        <v>0</v>
      </c>
    </row>
    <row r="7326" customFormat="false" ht="15" hidden="false" customHeight="false" outlineLevel="0" collapsed="false">
      <c r="A7326" s="24"/>
      <c r="D7326" s="24"/>
      <c r="F7326" s="24"/>
      <c r="K7326" s="9" t="n">
        <f aca="false">IF($A7326="",0,IF(OR(N($D7326)=0,$D7326&amp;""=TOP!$C$5&amp;""),1,0))</f>
        <v>0</v>
      </c>
      <c r="L7326" s="27" t="n">
        <f aca="false">IF($K7326=0,0,IFERROR(INDEX(購買率算出!$P$6:$P$3005,MATCH($A7326&amp;"",購買率算出!$C$6:$C$3005,0)),0))</f>
        <v>0</v>
      </c>
    </row>
    <row r="7327" customFormat="false" ht="15" hidden="false" customHeight="false" outlineLevel="0" collapsed="false">
      <c r="A7327" s="24"/>
      <c r="D7327" s="24"/>
      <c r="F7327" s="24"/>
      <c r="K7327" s="9" t="n">
        <f aca="false">IF($A7327="",0,IF(OR(N($D7327)=0,$D7327&amp;""=TOP!$C$5&amp;""),1,0))</f>
        <v>0</v>
      </c>
      <c r="L7327" s="27" t="n">
        <f aca="false">IF($K7327=0,0,IFERROR(INDEX(購買率算出!$P$6:$P$3005,MATCH($A7327&amp;"",購買率算出!$C$6:$C$3005,0)),0))</f>
        <v>0</v>
      </c>
    </row>
    <row r="7328" customFormat="false" ht="15" hidden="false" customHeight="false" outlineLevel="0" collapsed="false">
      <c r="A7328" s="24"/>
      <c r="D7328" s="24"/>
      <c r="F7328" s="24"/>
      <c r="K7328" s="9" t="n">
        <f aca="false">IF($A7328="",0,IF(OR(N($D7328)=0,$D7328&amp;""=TOP!$C$5&amp;""),1,0))</f>
        <v>0</v>
      </c>
      <c r="L7328" s="27" t="n">
        <f aca="false">IF($K7328=0,0,IFERROR(INDEX(購買率算出!$P$6:$P$3005,MATCH($A7328&amp;"",購買率算出!$C$6:$C$3005,0)),0))</f>
        <v>0</v>
      </c>
    </row>
    <row r="7329" customFormat="false" ht="15" hidden="false" customHeight="false" outlineLevel="0" collapsed="false">
      <c r="A7329" s="24"/>
      <c r="D7329" s="24"/>
      <c r="F7329" s="24"/>
      <c r="K7329" s="9" t="n">
        <f aca="false">IF($A7329="",0,IF(OR(N($D7329)=0,$D7329&amp;""=TOP!$C$5&amp;""),1,0))</f>
        <v>0</v>
      </c>
      <c r="L7329" s="27" t="n">
        <f aca="false">IF($K7329=0,0,IFERROR(INDEX(購買率算出!$P$6:$P$3005,MATCH($A7329&amp;"",購買率算出!$C$6:$C$3005,0)),0))</f>
        <v>0</v>
      </c>
    </row>
    <row r="7330" customFormat="false" ht="15" hidden="false" customHeight="false" outlineLevel="0" collapsed="false">
      <c r="A7330" s="24"/>
      <c r="D7330" s="24"/>
      <c r="F7330" s="24"/>
      <c r="K7330" s="9" t="n">
        <f aca="false">IF($A7330="",0,IF(OR(N($D7330)=0,$D7330&amp;""=TOP!$C$5&amp;""),1,0))</f>
        <v>0</v>
      </c>
      <c r="L7330" s="27" t="n">
        <f aca="false">IF($K7330=0,0,IFERROR(INDEX(購買率算出!$P$6:$P$3005,MATCH($A7330&amp;"",購買率算出!$C$6:$C$3005,0)),0))</f>
        <v>0</v>
      </c>
    </row>
    <row r="7331" customFormat="false" ht="15" hidden="false" customHeight="false" outlineLevel="0" collapsed="false">
      <c r="A7331" s="24"/>
      <c r="D7331" s="24"/>
      <c r="F7331" s="24"/>
      <c r="K7331" s="9" t="n">
        <f aca="false">IF($A7331="",0,IF(OR(N($D7331)=0,$D7331&amp;""=TOP!$C$5&amp;""),1,0))</f>
        <v>0</v>
      </c>
      <c r="L7331" s="27" t="n">
        <f aca="false">IF($K7331=0,0,IFERROR(INDEX(購買率算出!$P$6:$P$3005,MATCH($A7331&amp;"",購買率算出!$C$6:$C$3005,0)),0))</f>
        <v>0</v>
      </c>
    </row>
    <row r="7332" customFormat="false" ht="15" hidden="false" customHeight="false" outlineLevel="0" collapsed="false">
      <c r="A7332" s="24"/>
      <c r="D7332" s="24"/>
      <c r="F7332" s="24"/>
      <c r="K7332" s="9" t="n">
        <f aca="false">IF($A7332="",0,IF(OR(N($D7332)=0,$D7332&amp;""=TOP!$C$5&amp;""),1,0))</f>
        <v>0</v>
      </c>
      <c r="L7332" s="27" t="n">
        <f aca="false">IF($K7332=0,0,IFERROR(INDEX(購買率算出!$P$6:$P$3005,MATCH($A7332&amp;"",購買率算出!$C$6:$C$3005,0)),0))</f>
        <v>0</v>
      </c>
    </row>
    <row r="7333" customFormat="false" ht="15" hidden="false" customHeight="false" outlineLevel="0" collapsed="false">
      <c r="A7333" s="24"/>
      <c r="D7333" s="24"/>
      <c r="F7333" s="24"/>
      <c r="K7333" s="9" t="n">
        <f aca="false">IF($A7333="",0,IF(OR(N($D7333)=0,$D7333&amp;""=TOP!$C$5&amp;""),1,0))</f>
        <v>0</v>
      </c>
      <c r="L7333" s="27" t="n">
        <f aca="false">IF($K7333=0,0,IFERROR(INDEX(購買率算出!$P$6:$P$3005,MATCH($A7333&amp;"",購買率算出!$C$6:$C$3005,0)),0))</f>
        <v>0</v>
      </c>
    </row>
    <row r="7334" customFormat="false" ht="15" hidden="false" customHeight="false" outlineLevel="0" collapsed="false">
      <c r="A7334" s="24"/>
      <c r="D7334" s="24"/>
      <c r="F7334" s="24"/>
      <c r="K7334" s="9" t="n">
        <f aca="false">IF($A7334="",0,IF(OR(N($D7334)=0,$D7334&amp;""=TOP!$C$5&amp;""),1,0))</f>
        <v>0</v>
      </c>
      <c r="L7334" s="27" t="n">
        <f aca="false">IF($K7334=0,0,IFERROR(INDEX(購買率算出!$P$6:$P$3005,MATCH($A7334&amp;"",購買率算出!$C$6:$C$3005,0)),0))</f>
        <v>0</v>
      </c>
    </row>
    <row r="7335" customFormat="false" ht="15" hidden="false" customHeight="false" outlineLevel="0" collapsed="false">
      <c r="A7335" s="24"/>
      <c r="D7335" s="24"/>
      <c r="F7335" s="24"/>
      <c r="K7335" s="9" t="n">
        <f aca="false">IF($A7335="",0,IF(OR(N($D7335)=0,$D7335&amp;""=TOP!$C$5&amp;""),1,0))</f>
        <v>0</v>
      </c>
      <c r="L7335" s="27" t="n">
        <f aca="false">IF($K7335=0,0,IFERROR(INDEX(購買率算出!$P$6:$P$3005,MATCH($A7335&amp;"",購買率算出!$C$6:$C$3005,0)),0))</f>
        <v>0</v>
      </c>
    </row>
    <row r="7336" customFormat="false" ht="15" hidden="false" customHeight="false" outlineLevel="0" collapsed="false">
      <c r="A7336" s="24"/>
      <c r="D7336" s="24"/>
      <c r="F7336" s="24"/>
      <c r="K7336" s="9" t="n">
        <f aca="false">IF($A7336="",0,IF(OR(N($D7336)=0,$D7336&amp;""=TOP!$C$5&amp;""),1,0))</f>
        <v>0</v>
      </c>
      <c r="L7336" s="27" t="n">
        <f aca="false">IF($K7336=0,0,IFERROR(INDEX(購買率算出!$P$6:$P$3005,MATCH($A7336&amp;"",購買率算出!$C$6:$C$3005,0)),0))</f>
        <v>0</v>
      </c>
    </row>
    <row r="7337" customFormat="false" ht="15" hidden="false" customHeight="false" outlineLevel="0" collapsed="false">
      <c r="A7337" s="24"/>
      <c r="D7337" s="24"/>
      <c r="F7337" s="24"/>
      <c r="K7337" s="9" t="n">
        <f aca="false">IF($A7337="",0,IF(OR(N($D7337)=0,$D7337&amp;""=TOP!$C$5&amp;""),1,0))</f>
        <v>0</v>
      </c>
      <c r="L7337" s="27" t="n">
        <f aca="false">IF($K7337=0,0,IFERROR(INDEX(購買率算出!$P$6:$P$3005,MATCH($A7337&amp;"",購買率算出!$C$6:$C$3005,0)),0))</f>
        <v>0</v>
      </c>
    </row>
    <row r="7338" customFormat="false" ht="15" hidden="false" customHeight="false" outlineLevel="0" collapsed="false">
      <c r="A7338" s="24"/>
      <c r="D7338" s="24"/>
      <c r="F7338" s="24"/>
      <c r="K7338" s="9" t="n">
        <f aca="false">IF($A7338="",0,IF(OR(N($D7338)=0,$D7338&amp;""=TOP!$C$5&amp;""),1,0))</f>
        <v>0</v>
      </c>
      <c r="L7338" s="27" t="n">
        <f aca="false">IF($K7338=0,0,IFERROR(INDEX(購買率算出!$P$6:$P$3005,MATCH($A7338&amp;"",購買率算出!$C$6:$C$3005,0)),0))</f>
        <v>0</v>
      </c>
    </row>
    <row r="7339" customFormat="false" ht="15" hidden="false" customHeight="false" outlineLevel="0" collapsed="false">
      <c r="A7339" s="24"/>
      <c r="D7339" s="24"/>
      <c r="F7339" s="24"/>
      <c r="K7339" s="9" t="n">
        <f aca="false">IF($A7339="",0,IF(OR(N($D7339)=0,$D7339&amp;""=TOP!$C$5&amp;""),1,0))</f>
        <v>0</v>
      </c>
      <c r="L7339" s="27" t="n">
        <f aca="false">IF($K7339=0,0,IFERROR(INDEX(購買率算出!$P$6:$P$3005,MATCH($A7339&amp;"",購買率算出!$C$6:$C$3005,0)),0))</f>
        <v>0</v>
      </c>
    </row>
    <row r="7340" customFormat="false" ht="15" hidden="false" customHeight="false" outlineLevel="0" collapsed="false">
      <c r="A7340" s="24"/>
      <c r="D7340" s="24"/>
      <c r="F7340" s="24"/>
      <c r="K7340" s="9" t="n">
        <f aca="false">IF($A7340="",0,IF(OR(N($D7340)=0,$D7340&amp;""=TOP!$C$5&amp;""),1,0))</f>
        <v>0</v>
      </c>
      <c r="L7340" s="27" t="n">
        <f aca="false">IF($K7340=0,0,IFERROR(INDEX(購買率算出!$P$6:$P$3005,MATCH($A7340&amp;"",購買率算出!$C$6:$C$3005,0)),0))</f>
        <v>0</v>
      </c>
    </row>
    <row r="7341" customFormat="false" ht="15" hidden="false" customHeight="false" outlineLevel="0" collapsed="false">
      <c r="A7341" s="24"/>
      <c r="D7341" s="24"/>
      <c r="F7341" s="24"/>
      <c r="K7341" s="9" t="n">
        <f aca="false">IF($A7341="",0,IF(OR(N($D7341)=0,$D7341&amp;""=TOP!$C$5&amp;""),1,0))</f>
        <v>0</v>
      </c>
      <c r="L7341" s="27" t="n">
        <f aca="false">IF($K7341=0,0,IFERROR(INDEX(購買率算出!$P$6:$P$3005,MATCH($A7341&amp;"",購買率算出!$C$6:$C$3005,0)),0))</f>
        <v>0</v>
      </c>
    </row>
    <row r="7342" customFormat="false" ht="15" hidden="false" customHeight="false" outlineLevel="0" collapsed="false">
      <c r="A7342" s="24"/>
      <c r="D7342" s="24"/>
      <c r="F7342" s="24"/>
      <c r="K7342" s="9" t="n">
        <f aca="false">IF($A7342="",0,IF(OR(N($D7342)=0,$D7342&amp;""=TOP!$C$5&amp;""),1,0))</f>
        <v>0</v>
      </c>
      <c r="L7342" s="27" t="n">
        <f aca="false">IF($K7342=0,0,IFERROR(INDEX(購買率算出!$P$6:$P$3005,MATCH($A7342&amp;"",購買率算出!$C$6:$C$3005,0)),0))</f>
        <v>0</v>
      </c>
    </row>
    <row r="7343" customFormat="false" ht="15" hidden="false" customHeight="false" outlineLevel="0" collapsed="false">
      <c r="A7343" s="24"/>
      <c r="D7343" s="24"/>
      <c r="F7343" s="24"/>
      <c r="K7343" s="9" t="n">
        <f aca="false">IF($A7343="",0,IF(OR(N($D7343)=0,$D7343&amp;""=TOP!$C$5&amp;""),1,0))</f>
        <v>0</v>
      </c>
      <c r="L7343" s="27" t="n">
        <f aca="false">IF($K7343=0,0,IFERROR(INDEX(購買率算出!$P$6:$P$3005,MATCH($A7343&amp;"",購買率算出!$C$6:$C$3005,0)),0))</f>
        <v>0</v>
      </c>
    </row>
    <row r="7344" customFormat="false" ht="15" hidden="false" customHeight="false" outlineLevel="0" collapsed="false">
      <c r="A7344" s="24"/>
      <c r="D7344" s="24"/>
      <c r="F7344" s="24"/>
      <c r="K7344" s="9" t="n">
        <f aca="false">IF($A7344="",0,IF(OR(N($D7344)=0,$D7344&amp;""=TOP!$C$5&amp;""),1,0))</f>
        <v>0</v>
      </c>
      <c r="L7344" s="27" t="n">
        <f aca="false">IF($K7344=0,0,IFERROR(INDEX(購買率算出!$P$6:$P$3005,MATCH($A7344&amp;"",購買率算出!$C$6:$C$3005,0)),0))</f>
        <v>0</v>
      </c>
    </row>
    <row r="7345" customFormat="false" ht="15" hidden="false" customHeight="false" outlineLevel="0" collapsed="false">
      <c r="A7345" s="24"/>
      <c r="D7345" s="24"/>
      <c r="F7345" s="24"/>
      <c r="K7345" s="9" t="n">
        <f aca="false">IF($A7345="",0,IF(OR(N($D7345)=0,$D7345&amp;""=TOP!$C$5&amp;""),1,0))</f>
        <v>0</v>
      </c>
      <c r="L7345" s="27" t="n">
        <f aca="false">IF($K7345=0,0,IFERROR(INDEX(購買率算出!$P$6:$P$3005,MATCH($A7345&amp;"",購買率算出!$C$6:$C$3005,0)),0))</f>
        <v>0</v>
      </c>
    </row>
    <row r="7346" customFormat="false" ht="15" hidden="false" customHeight="false" outlineLevel="0" collapsed="false">
      <c r="A7346" s="24"/>
      <c r="D7346" s="24"/>
      <c r="F7346" s="24"/>
      <c r="K7346" s="9" t="n">
        <f aca="false">IF($A7346="",0,IF(OR(N($D7346)=0,$D7346&amp;""=TOP!$C$5&amp;""),1,0))</f>
        <v>0</v>
      </c>
      <c r="L7346" s="27" t="n">
        <f aca="false">IF($K7346=0,0,IFERROR(INDEX(購買率算出!$P$6:$P$3005,MATCH($A7346&amp;"",購買率算出!$C$6:$C$3005,0)),0))</f>
        <v>0</v>
      </c>
    </row>
    <row r="7347" customFormat="false" ht="15" hidden="false" customHeight="false" outlineLevel="0" collapsed="false">
      <c r="A7347" s="24"/>
      <c r="D7347" s="24"/>
      <c r="F7347" s="24"/>
      <c r="K7347" s="9" t="n">
        <f aca="false">IF($A7347="",0,IF(OR(N($D7347)=0,$D7347&amp;""=TOP!$C$5&amp;""),1,0))</f>
        <v>0</v>
      </c>
      <c r="L7347" s="27" t="n">
        <f aca="false">IF($K7347=0,0,IFERROR(INDEX(購買率算出!$P$6:$P$3005,MATCH($A7347&amp;"",購買率算出!$C$6:$C$3005,0)),0))</f>
        <v>0</v>
      </c>
    </row>
    <row r="7348" customFormat="false" ht="15" hidden="false" customHeight="false" outlineLevel="0" collapsed="false">
      <c r="A7348" s="24"/>
      <c r="D7348" s="24"/>
      <c r="F7348" s="24"/>
      <c r="K7348" s="9" t="n">
        <f aca="false">IF($A7348="",0,IF(OR(N($D7348)=0,$D7348&amp;""=TOP!$C$5&amp;""),1,0))</f>
        <v>0</v>
      </c>
      <c r="L7348" s="27" t="n">
        <f aca="false">IF($K7348=0,0,IFERROR(INDEX(購買率算出!$P$6:$P$3005,MATCH($A7348&amp;"",購買率算出!$C$6:$C$3005,0)),0))</f>
        <v>0</v>
      </c>
    </row>
    <row r="7349" customFormat="false" ht="15" hidden="false" customHeight="false" outlineLevel="0" collapsed="false">
      <c r="A7349" s="24"/>
      <c r="D7349" s="24"/>
      <c r="F7349" s="24"/>
      <c r="K7349" s="9" t="n">
        <f aca="false">IF($A7349="",0,IF(OR(N($D7349)=0,$D7349&amp;""=TOP!$C$5&amp;""),1,0))</f>
        <v>0</v>
      </c>
      <c r="L7349" s="27" t="n">
        <f aca="false">IF($K7349=0,0,IFERROR(INDEX(購買率算出!$P$6:$P$3005,MATCH($A7349&amp;"",購買率算出!$C$6:$C$3005,0)),0))</f>
        <v>0</v>
      </c>
    </row>
    <row r="7350" customFormat="false" ht="15" hidden="false" customHeight="false" outlineLevel="0" collapsed="false">
      <c r="A7350" s="24"/>
      <c r="D7350" s="24"/>
      <c r="F7350" s="24"/>
      <c r="K7350" s="9" t="n">
        <f aca="false">IF($A7350="",0,IF(OR(N($D7350)=0,$D7350&amp;""=TOP!$C$5&amp;""),1,0))</f>
        <v>0</v>
      </c>
      <c r="L7350" s="27" t="n">
        <f aca="false">IF($K7350=0,0,IFERROR(INDEX(購買率算出!$P$6:$P$3005,MATCH($A7350&amp;"",購買率算出!$C$6:$C$3005,0)),0))</f>
        <v>0</v>
      </c>
    </row>
    <row r="7351" customFormat="false" ht="15" hidden="false" customHeight="false" outlineLevel="0" collapsed="false">
      <c r="A7351" s="24"/>
      <c r="D7351" s="24"/>
      <c r="F7351" s="24"/>
      <c r="K7351" s="9" t="n">
        <f aca="false">IF($A7351="",0,IF(OR(N($D7351)=0,$D7351&amp;""=TOP!$C$5&amp;""),1,0))</f>
        <v>0</v>
      </c>
      <c r="L7351" s="27" t="n">
        <f aca="false">IF($K7351=0,0,IFERROR(INDEX(購買率算出!$P$6:$P$3005,MATCH($A7351&amp;"",購買率算出!$C$6:$C$3005,0)),0))</f>
        <v>0</v>
      </c>
    </row>
    <row r="7352" customFormat="false" ht="15" hidden="false" customHeight="false" outlineLevel="0" collapsed="false">
      <c r="A7352" s="24"/>
      <c r="D7352" s="24"/>
      <c r="F7352" s="24"/>
      <c r="K7352" s="9" t="n">
        <f aca="false">IF($A7352="",0,IF(OR(N($D7352)=0,$D7352&amp;""=TOP!$C$5&amp;""),1,0))</f>
        <v>0</v>
      </c>
      <c r="L7352" s="27" t="n">
        <f aca="false">IF($K7352=0,0,IFERROR(INDEX(購買率算出!$P$6:$P$3005,MATCH($A7352&amp;"",購買率算出!$C$6:$C$3005,0)),0))</f>
        <v>0</v>
      </c>
    </row>
    <row r="7353" customFormat="false" ht="15" hidden="false" customHeight="false" outlineLevel="0" collapsed="false">
      <c r="A7353" s="24"/>
      <c r="D7353" s="24"/>
      <c r="F7353" s="24"/>
      <c r="K7353" s="9" t="n">
        <f aca="false">IF($A7353="",0,IF(OR(N($D7353)=0,$D7353&amp;""=TOP!$C$5&amp;""),1,0))</f>
        <v>0</v>
      </c>
      <c r="L7353" s="27" t="n">
        <f aca="false">IF($K7353=0,0,IFERROR(INDEX(購買率算出!$P$6:$P$3005,MATCH($A7353&amp;"",購買率算出!$C$6:$C$3005,0)),0))</f>
        <v>0</v>
      </c>
    </row>
    <row r="7354" customFormat="false" ht="15" hidden="false" customHeight="false" outlineLevel="0" collapsed="false">
      <c r="A7354" s="24"/>
      <c r="D7354" s="24"/>
      <c r="F7354" s="24"/>
      <c r="K7354" s="9" t="n">
        <f aca="false">IF($A7354="",0,IF(OR(N($D7354)=0,$D7354&amp;""=TOP!$C$5&amp;""),1,0))</f>
        <v>0</v>
      </c>
      <c r="L7354" s="27" t="n">
        <f aca="false">IF($K7354=0,0,IFERROR(INDEX(購買率算出!$P$6:$P$3005,MATCH($A7354&amp;"",購買率算出!$C$6:$C$3005,0)),0))</f>
        <v>0</v>
      </c>
    </row>
    <row r="7355" customFormat="false" ht="15" hidden="false" customHeight="false" outlineLevel="0" collapsed="false">
      <c r="A7355" s="24"/>
      <c r="D7355" s="24"/>
      <c r="F7355" s="24"/>
      <c r="K7355" s="9" t="n">
        <f aca="false">IF($A7355="",0,IF(OR(N($D7355)=0,$D7355&amp;""=TOP!$C$5&amp;""),1,0))</f>
        <v>0</v>
      </c>
      <c r="L7355" s="27" t="n">
        <f aca="false">IF($K7355=0,0,IFERROR(INDEX(購買率算出!$P$6:$P$3005,MATCH($A7355&amp;"",購買率算出!$C$6:$C$3005,0)),0))</f>
        <v>0</v>
      </c>
    </row>
    <row r="7356" customFormat="false" ht="15" hidden="false" customHeight="false" outlineLevel="0" collapsed="false">
      <c r="A7356" s="24"/>
      <c r="D7356" s="24"/>
      <c r="F7356" s="24"/>
      <c r="K7356" s="9" t="n">
        <f aca="false">IF($A7356="",0,IF(OR(N($D7356)=0,$D7356&amp;""=TOP!$C$5&amp;""),1,0))</f>
        <v>0</v>
      </c>
      <c r="L7356" s="27" t="n">
        <f aca="false">IF($K7356=0,0,IFERROR(INDEX(購買率算出!$P$6:$P$3005,MATCH($A7356&amp;"",購買率算出!$C$6:$C$3005,0)),0))</f>
        <v>0</v>
      </c>
    </row>
    <row r="7357" customFormat="false" ht="15" hidden="false" customHeight="false" outlineLevel="0" collapsed="false">
      <c r="A7357" s="24"/>
      <c r="D7357" s="24"/>
      <c r="F7357" s="24"/>
      <c r="K7357" s="9" t="n">
        <f aca="false">IF($A7357="",0,IF(OR(N($D7357)=0,$D7357&amp;""=TOP!$C$5&amp;""),1,0))</f>
        <v>0</v>
      </c>
      <c r="L7357" s="27" t="n">
        <f aca="false">IF($K7357=0,0,IFERROR(INDEX(購買率算出!$P$6:$P$3005,MATCH($A7357&amp;"",購買率算出!$C$6:$C$3005,0)),0))</f>
        <v>0</v>
      </c>
    </row>
    <row r="7358" customFormat="false" ht="15" hidden="false" customHeight="false" outlineLevel="0" collapsed="false">
      <c r="A7358" s="24"/>
      <c r="D7358" s="24"/>
      <c r="F7358" s="24"/>
      <c r="K7358" s="9" t="n">
        <f aca="false">IF($A7358="",0,IF(OR(N($D7358)=0,$D7358&amp;""=TOP!$C$5&amp;""),1,0))</f>
        <v>0</v>
      </c>
      <c r="L7358" s="27" t="n">
        <f aca="false">IF($K7358=0,0,IFERROR(INDEX(購買率算出!$P$6:$P$3005,MATCH($A7358&amp;"",購買率算出!$C$6:$C$3005,0)),0))</f>
        <v>0</v>
      </c>
    </row>
    <row r="7359" customFormat="false" ht="15" hidden="false" customHeight="false" outlineLevel="0" collapsed="false">
      <c r="A7359" s="24"/>
      <c r="D7359" s="24"/>
      <c r="F7359" s="24"/>
      <c r="K7359" s="9" t="n">
        <f aca="false">IF($A7359="",0,IF(OR(N($D7359)=0,$D7359&amp;""=TOP!$C$5&amp;""),1,0))</f>
        <v>0</v>
      </c>
      <c r="L7359" s="27" t="n">
        <f aca="false">IF($K7359=0,0,IFERROR(INDEX(購買率算出!$P$6:$P$3005,MATCH($A7359&amp;"",購買率算出!$C$6:$C$3005,0)),0))</f>
        <v>0</v>
      </c>
    </row>
    <row r="7360" customFormat="false" ht="15" hidden="false" customHeight="false" outlineLevel="0" collapsed="false">
      <c r="A7360" s="24"/>
      <c r="D7360" s="24"/>
      <c r="F7360" s="24"/>
      <c r="K7360" s="9" t="n">
        <f aca="false">IF($A7360="",0,IF(OR(N($D7360)=0,$D7360&amp;""=TOP!$C$5&amp;""),1,0))</f>
        <v>0</v>
      </c>
      <c r="L7360" s="27" t="n">
        <f aca="false">IF($K7360=0,0,IFERROR(INDEX(購買率算出!$P$6:$P$3005,MATCH($A7360&amp;"",購買率算出!$C$6:$C$3005,0)),0))</f>
        <v>0</v>
      </c>
    </row>
    <row r="7361" customFormat="false" ht="15" hidden="false" customHeight="false" outlineLevel="0" collapsed="false">
      <c r="A7361" s="24"/>
      <c r="D7361" s="24"/>
      <c r="F7361" s="24"/>
      <c r="K7361" s="9" t="n">
        <f aca="false">IF($A7361="",0,IF(OR(N($D7361)=0,$D7361&amp;""=TOP!$C$5&amp;""),1,0))</f>
        <v>0</v>
      </c>
      <c r="L7361" s="27" t="n">
        <f aca="false">IF($K7361=0,0,IFERROR(INDEX(購買率算出!$P$6:$P$3005,MATCH($A7361&amp;"",購買率算出!$C$6:$C$3005,0)),0))</f>
        <v>0</v>
      </c>
    </row>
    <row r="7362" customFormat="false" ht="15" hidden="false" customHeight="false" outlineLevel="0" collapsed="false">
      <c r="A7362" s="24"/>
      <c r="D7362" s="24"/>
      <c r="F7362" s="24"/>
      <c r="K7362" s="9" t="n">
        <f aca="false">IF($A7362="",0,IF(OR(N($D7362)=0,$D7362&amp;""=TOP!$C$5&amp;""),1,0))</f>
        <v>0</v>
      </c>
      <c r="L7362" s="27" t="n">
        <f aca="false">IF($K7362=0,0,IFERROR(INDEX(購買率算出!$P$6:$P$3005,MATCH($A7362&amp;"",購買率算出!$C$6:$C$3005,0)),0))</f>
        <v>0</v>
      </c>
    </row>
    <row r="7363" customFormat="false" ht="15" hidden="false" customHeight="false" outlineLevel="0" collapsed="false">
      <c r="A7363" s="24"/>
      <c r="D7363" s="24"/>
      <c r="F7363" s="24"/>
      <c r="K7363" s="9" t="n">
        <f aca="false">IF($A7363="",0,IF(OR(N($D7363)=0,$D7363&amp;""=TOP!$C$5&amp;""),1,0))</f>
        <v>0</v>
      </c>
      <c r="L7363" s="27" t="n">
        <f aca="false">IF($K7363=0,0,IFERROR(INDEX(購買率算出!$P$6:$P$3005,MATCH($A7363&amp;"",購買率算出!$C$6:$C$3005,0)),0))</f>
        <v>0</v>
      </c>
    </row>
    <row r="7364" customFormat="false" ht="15" hidden="false" customHeight="false" outlineLevel="0" collapsed="false">
      <c r="A7364" s="24"/>
      <c r="D7364" s="24"/>
      <c r="F7364" s="24"/>
      <c r="K7364" s="9" t="n">
        <f aca="false">IF($A7364="",0,IF(OR(N($D7364)=0,$D7364&amp;""=TOP!$C$5&amp;""),1,0))</f>
        <v>0</v>
      </c>
      <c r="L7364" s="27" t="n">
        <f aca="false">IF($K7364=0,0,IFERROR(INDEX(購買率算出!$P$6:$P$3005,MATCH($A7364&amp;"",購買率算出!$C$6:$C$3005,0)),0))</f>
        <v>0</v>
      </c>
    </row>
    <row r="7365" customFormat="false" ht="15" hidden="false" customHeight="false" outlineLevel="0" collapsed="false">
      <c r="A7365" s="24"/>
      <c r="D7365" s="24"/>
      <c r="F7365" s="24"/>
      <c r="K7365" s="9" t="n">
        <f aca="false">IF($A7365="",0,IF(OR(N($D7365)=0,$D7365&amp;""=TOP!$C$5&amp;""),1,0))</f>
        <v>0</v>
      </c>
      <c r="L7365" s="27" t="n">
        <f aca="false">IF($K7365=0,0,IFERROR(INDEX(購買率算出!$P$6:$P$3005,MATCH($A7365&amp;"",購買率算出!$C$6:$C$3005,0)),0))</f>
        <v>0</v>
      </c>
    </row>
    <row r="7366" customFormat="false" ht="15" hidden="false" customHeight="false" outlineLevel="0" collapsed="false">
      <c r="A7366" s="24"/>
      <c r="D7366" s="24"/>
      <c r="F7366" s="24"/>
      <c r="K7366" s="9" t="n">
        <f aca="false">IF($A7366="",0,IF(OR(N($D7366)=0,$D7366&amp;""=TOP!$C$5&amp;""),1,0))</f>
        <v>0</v>
      </c>
      <c r="L7366" s="27" t="n">
        <f aca="false">IF($K7366=0,0,IFERROR(INDEX(購買率算出!$P$6:$P$3005,MATCH($A7366&amp;"",購買率算出!$C$6:$C$3005,0)),0))</f>
        <v>0</v>
      </c>
    </row>
    <row r="7367" customFormat="false" ht="15" hidden="false" customHeight="false" outlineLevel="0" collapsed="false">
      <c r="A7367" s="24"/>
      <c r="D7367" s="24"/>
      <c r="F7367" s="24"/>
      <c r="K7367" s="9" t="n">
        <f aca="false">IF($A7367="",0,IF(OR(N($D7367)=0,$D7367&amp;""=TOP!$C$5&amp;""),1,0))</f>
        <v>0</v>
      </c>
      <c r="L7367" s="27" t="n">
        <f aca="false">IF($K7367=0,0,IFERROR(INDEX(購買率算出!$P$6:$P$3005,MATCH($A7367&amp;"",購買率算出!$C$6:$C$3005,0)),0))</f>
        <v>0</v>
      </c>
    </row>
    <row r="7368" customFormat="false" ht="15" hidden="false" customHeight="false" outlineLevel="0" collapsed="false">
      <c r="A7368" s="24"/>
      <c r="D7368" s="24"/>
      <c r="F7368" s="24"/>
      <c r="K7368" s="9" t="n">
        <f aca="false">IF($A7368="",0,IF(OR(N($D7368)=0,$D7368&amp;""=TOP!$C$5&amp;""),1,0))</f>
        <v>0</v>
      </c>
      <c r="L7368" s="27" t="n">
        <f aca="false">IF($K7368=0,0,IFERROR(INDEX(購買率算出!$P$6:$P$3005,MATCH($A7368&amp;"",購買率算出!$C$6:$C$3005,0)),0))</f>
        <v>0</v>
      </c>
    </row>
    <row r="7369" customFormat="false" ht="15" hidden="false" customHeight="false" outlineLevel="0" collapsed="false">
      <c r="A7369" s="24"/>
      <c r="D7369" s="24"/>
      <c r="F7369" s="24"/>
      <c r="K7369" s="9" t="n">
        <f aca="false">IF($A7369="",0,IF(OR(N($D7369)=0,$D7369&amp;""=TOP!$C$5&amp;""),1,0))</f>
        <v>0</v>
      </c>
      <c r="L7369" s="27" t="n">
        <f aca="false">IF($K7369=0,0,IFERROR(INDEX(購買率算出!$P$6:$P$3005,MATCH($A7369&amp;"",購買率算出!$C$6:$C$3005,0)),0))</f>
        <v>0</v>
      </c>
    </row>
    <row r="7370" customFormat="false" ht="15" hidden="false" customHeight="false" outlineLevel="0" collapsed="false">
      <c r="A7370" s="24"/>
      <c r="D7370" s="24"/>
      <c r="F7370" s="24"/>
      <c r="K7370" s="9" t="n">
        <f aca="false">IF($A7370="",0,IF(OR(N($D7370)=0,$D7370&amp;""=TOP!$C$5&amp;""),1,0))</f>
        <v>0</v>
      </c>
      <c r="L7370" s="27" t="n">
        <f aca="false">IF($K7370=0,0,IFERROR(INDEX(購買率算出!$P$6:$P$3005,MATCH($A7370&amp;"",購買率算出!$C$6:$C$3005,0)),0))</f>
        <v>0</v>
      </c>
    </row>
    <row r="7371" customFormat="false" ht="15" hidden="false" customHeight="false" outlineLevel="0" collapsed="false">
      <c r="A7371" s="24"/>
      <c r="D7371" s="24"/>
      <c r="F7371" s="24"/>
      <c r="K7371" s="9" t="n">
        <f aca="false">IF($A7371="",0,IF(OR(N($D7371)=0,$D7371&amp;""=TOP!$C$5&amp;""),1,0))</f>
        <v>0</v>
      </c>
      <c r="L7371" s="27" t="n">
        <f aca="false">IF($K7371=0,0,IFERROR(INDEX(購買率算出!$P$6:$P$3005,MATCH($A7371&amp;"",購買率算出!$C$6:$C$3005,0)),0))</f>
        <v>0</v>
      </c>
    </row>
    <row r="7372" customFormat="false" ht="15" hidden="false" customHeight="false" outlineLevel="0" collapsed="false">
      <c r="A7372" s="24"/>
      <c r="D7372" s="24"/>
      <c r="F7372" s="24"/>
      <c r="K7372" s="9" t="n">
        <f aca="false">IF($A7372="",0,IF(OR(N($D7372)=0,$D7372&amp;""=TOP!$C$5&amp;""),1,0))</f>
        <v>0</v>
      </c>
      <c r="L7372" s="27" t="n">
        <f aca="false">IF($K7372=0,0,IFERROR(INDEX(購買率算出!$P$6:$P$3005,MATCH($A7372&amp;"",購買率算出!$C$6:$C$3005,0)),0))</f>
        <v>0</v>
      </c>
    </row>
    <row r="7373" customFormat="false" ht="15" hidden="false" customHeight="false" outlineLevel="0" collapsed="false">
      <c r="A7373" s="24"/>
      <c r="D7373" s="24"/>
      <c r="F7373" s="24"/>
      <c r="K7373" s="9" t="n">
        <f aca="false">IF($A7373="",0,IF(OR(N($D7373)=0,$D7373&amp;""=TOP!$C$5&amp;""),1,0))</f>
        <v>0</v>
      </c>
      <c r="L7373" s="27" t="n">
        <f aca="false">IF($K7373=0,0,IFERROR(INDEX(購買率算出!$P$6:$P$3005,MATCH($A7373&amp;"",購買率算出!$C$6:$C$3005,0)),0))</f>
        <v>0</v>
      </c>
    </row>
    <row r="7374" customFormat="false" ht="15" hidden="false" customHeight="false" outlineLevel="0" collapsed="false">
      <c r="A7374" s="24"/>
      <c r="D7374" s="24"/>
      <c r="F7374" s="24"/>
      <c r="K7374" s="9" t="n">
        <f aca="false">IF($A7374="",0,IF(OR(N($D7374)=0,$D7374&amp;""=TOP!$C$5&amp;""),1,0))</f>
        <v>0</v>
      </c>
      <c r="L7374" s="27" t="n">
        <f aca="false">IF($K7374=0,0,IFERROR(INDEX(購買率算出!$P$6:$P$3005,MATCH($A7374&amp;"",購買率算出!$C$6:$C$3005,0)),0))</f>
        <v>0</v>
      </c>
    </row>
    <row r="7375" customFormat="false" ht="15" hidden="false" customHeight="false" outlineLevel="0" collapsed="false">
      <c r="A7375" s="24"/>
      <c r="D7375" s="24"/>
      <c r="F7375" s="24"/>
      <c r="K7375" s="9" t="n">
        <f aca="false">IF($A7375="",0,IF(OR(N($D7375)=0,$D7375&amp;""=TOP!$C$5&amp;""),1,0))</f>
        <v>0</v>
      </c>
      <c r="L7375" s="27" t="n">
        <f aca="false">IF($K7375=0,0,IFERROR(INDEX(購買率算出!$P$6:$P$3005,MATCH($A7375&amp;"",購買率算出!$C$6:$C$3005,0)),0))</f>
        <v>0</v>
      </c>
    </row>
    <row r="7376" customFormat="false" ht="15" hidden="false" customHeight="false" outlineLevel="0" collapsed="false">
      <c r="A7376" s="24"/>
      <c r="D7376" s="24"/>
      <c r="F7376" s="24"/>
      <c r="K7376" s="9" t="n">
        <f aca="false">IF($A7376="",0,IF(OR(N($D7376)=0,$D7376&amp;""=TOP!$C$5&amp;""),1,0))</f>
        <v>0</v>
      </c>
      <c r="L7376" s="27" t="n">
        <f aca="false">IF($K7376=0,0,IFERROR(INDEX(購買率算出!$P$6:$P$3005,MATCH($A7376&amp;"",購買率算出!$C$6:$C$3005,0)),0))</f>
        <v>0</v>
      </c>
    </row>
    <row r="7377" customFormat="false" ht="15" hidden="false" customHeight="false" outlineLevel="0" collapsed="false">
      <c r="A7377" s="24"/>
      <c r="D7377" s="24"/>
      <c r="F7377" s="24"/>
      <c r="K7377" s="9" t="n">
        <f aca="false">IF($A7377="",0,IF(OR(N($D7377)=0,$D7377&amp;""=TOP!$C$5&amp;""),1,0))</f>
        <v>0</v>
      </c>
      <c r="L7377" s="27" t="n">
        <f aca="false">IF($K7377=0,0,IFERROR(INDEX(購買率算出!$P$6:$P$3005,MATCH($A7377&amp;"",購買率算出!$C$6:$C$3005,0)),0))</f>
        <v>0</v>
      </c>
    </row>
    <row r="7378" customFormat="false" ht="15" hidden="false" customHeight="false" outlineLevel="0" collapsed="false">
      <c r="A7378" s="24"/>
      <c r="D7378" s="24"/>
      <c r="F7378" s="24"/>
      <c r="K7378" s="9" t="n">
        <f aca="false">IF($A7378="",0,IF(OR(N($D7378)=0,$D7378&amp;""=TOP!$C$5&amp;""),1,0))</f>
        <v>0</v>
      </c>
      <c r="L7378" s="27" t="n">
        <f aca="false">IF($K7378=0,0,IFERROR(INDEX(購買率算出!$P$6:$P$3005,MATCH($A7378&amp;"",購買率算出!$C$6:$C$3005,0)),0))</f>
        <v>0</v>
      </c>
    </row>
    <row r="7379" customFormat="false" ht="15" hidden="false" customHeight="false" outlineLevel="0" collapsed="false">
      <c r="A7379" s="24"/>
      <c r="D7379" s="24"/>
      <c r="F7379" s="24"/>
      <c r="K7379" s="9" t="n">
        <f aca="false">IF($A7379="",0,IF(OR(N($D7379)=0,$D7379&amp;""=TOP!$C$5&amp;""),1,0))</f>
        <v>0</v>
      </c>
      <c r="L7379" s="27" t="n">
        <f aca="false">IF($K7379=0,0,IFERROR(INDEX(購買率算出!$P$6:$P$3005,MATCH($A7379&amp;"",購買率算出!$C$6:$C$3005,0)),0))</f>
        <v>0</v>
      </c>
    </row>
    <row r="7380" customFormat="false" ht="15" hidden="false" customHeight="false" outlineLevel="0" collapsed="false">
      <c r="A7380" s="24"/>
      <c r="D7380" s="24"/>
      <c r="F7380" s="24"/>
      <c r="K7380" s="9" t="n">
        <f aca="false">IF($A7380="",0,IF(OR(N($D7380)=0,$D7380&amp;""=TOP!$C$5&amp;""),1,0))</f>
        <v>0</v>
      </c>
      <c r="L7380" s="27" t="n">
        <f aca="false">IF($K7380=0,0,IFERROR(INDEX(購買率算出!$P$6:$P$3005,MATCH($A7380&amp;"",購買率算出!$C$6:$C$3005,0)),0))</f>
        <v>0</v>
      </c>
    </row>
    <row r="7381" customFormat="false" ht="15" hidden="false" customHeight="false" outlineLevel="0" collapsed="false">
      <c r="A7381" s="24"/>
      <c r="D7381" s="24"/>
      <c r="F7381" s="24"/>
      <c r="K7381" s="9" t="n">
        <f aca="false">IF($A7381="",0,IF(OR(N($D7381)=0,$D7381&amp;""=TOP!$C$5&amp;""),1,0))</f>
        <v>0</v>
      </c>
      <c r="L7381" s="27" t="n">
        <f aca="false">IF($K7381=0,0,IFERROR(INDEX(購買率算出!$P$6:$P$3005,MATCH($A7381&amp;"",購買率算出!$C$6:$C$3005,0)),0))</f>
        <v>0</v>
      </c>
    </row>
    <row r="7382" customFormat="false" ht="15" hidden="false" customHeight="false" outlineLevel="0" collapsed="false">
      <c r="A7382" s="24"/>
      <c r="D7382" s="24"/>
      <c r="F7382" s="24"/>
      <c r="K7382" s="9" t="n">
        <f aca="false">IF($A7382="",0,IF(OR(N($D7382)=0,$D7382&amp;""=TOP!$C$5&amp;""),1,0))</f>
        <v>0</v>
      </c>
      <c r="L7382" s="27" t="n">
        <f aca="false">IF($K7382=0,0,IFERROR(INDEX(購買率算出!$P$6:$P$3005,MATCH($A7382&amp;"",購買率算出!$C$6:$C$3005,0)),0))</f>
        <v>0</v>
      </c>
    </row>
    <row r="7383" customFormat="false" ht="15" hidden="false" customHeight="false" outlineLevel="0" collapsed="false">
      <c r="A7383" s="24"/>
      <c r="D7383" s="24"/>
      <c r="F7383" s="24"/>
      <c r="K7383" s="9" t="n">
        <f aca="false">IF($A7383="",0,IF(OR(N($D7383)=0,$D7383&amp;""=TOP!$C$5&amp;""),1,0))</f>
        <v>0</v>
      </c>
      <c r="L7383" s="27" t="n">
        <f aca="false">IF($K7383=0,0,IFERROR(INDEX(購買率算出!$P$6:$P$3005,MATCH($A7383&amp;"",購買率算出!$C$6:$C$3005,0)),0))</f>
        <v>0</v>
      </c>
    </row>
    <row r="7384" customFormat="false" ht="15" hidden="false" customHeight="false" outlineLevel="0" collapsed="false">
      <c r="A7384" s="24"/>
      <c r="D7384" s="24"/>
      <c r="F7384" s="24"/>
      <c r="K7384" s="9" t="n">
        <f aca="false">IF($A7384="",0,IF(OR(N($D7384)=0,$D7384&amp;""=TOP!$C$5&amp;""),1,0))</f>
        <v>0</v>
      </c>
      <c r="L7384" s="27" t="n">
        <f aca="false">IF($K7384=0,0,IFERROR(INDEX(購買率算出!$P$6:$P$3005,MATCH($A7384&amp;"",購買率算出!$C$6:$C$3005,0)),0))</f>
        <v>0</v>
      </c>
    </row>
    <row r="7385" customFormat="false" ht="15" hidden="false" customHeight="false" outlineLevel="0" collapsed="false">
      <c r="A7385" s="24"/>
      <c r="D7385" s="24"/>
      <c r="F7385" s="24"/>
      <c r="K7385" s="9" t="n">
        <f aca="false">IF($A7385="",0,IF(OR(N($D7385)=0,$D7385&amp;""=TOP!$C$5&amp;""),1,0))</f>
        <v>0</v>
      </c>
      <c r="L7385" s="27" t="n">
        <f aca="false">IF($K7385=0,0,IFERROR(INDEX(購買率算出!$P$6:$P$3005,MATCH($A7385&amp;"",購買率算出!$C$6:$C$3005,0)),0))</f>
        <v>0</v>
      </c>
    </row>
    <row r="7386" customFormat="false" ht="15" hidden="false" customHeight="false" outlineLevel="0" collapsed="false">
      <c r="A7386" s="24"/>
      <c r="D7386" s="24"/>
      <c r="F7386" s="24"/>
      <c r="K7386" s="9" t="n">
        <f aca="false">IF($A7386="",0,IF(OR(N($D7386)=0,$D7386&amp;""=TOP!$C$5&amp;""),1,0))</f>
        <v>0</v>
      </c>
      <c r="L7386" s="27" t="n">
        <f aca="false">IF($K7386=0,0,IFERROR(INDEX(購買率算出!$P$6:$P$3005,MATCH($A7386&amp;"",購買率算出!$C$6:$C$3005,0)),0))</f>
        <v>0</v>
      </c>
    </row>
    <row r="7387" customFormat="false" ht="15" hidden="false" customHeight="false" outlineLevel="0" collapsed="false">
      <c r="A7387" s="24"/>
      <c r="D7387" s="24"/>
      <c r="F7387" s="24"/>
      <c r="K7387" s="9" t="n">
        <f aca="false">IF($A7387="",0,IF(OR(N($D7387)=0,$D7387&amp;""=TOP!$C$5&amp;""),1,0))</f>
        <v>0</v>
      </c>
      <c r="L7387" s="27" t="n">
        <f aca="false">IF($K7387=0,0,IFERROR(INDEX(購買率算出!$P$6:$P$3005,MATCH($A7387&amp;"",購買率算出!$C$6:$C$3005,0)),0))</f>
        <v>0</v>
      </c>
    </row>
    <row r="7388" customFormat="false" ht="15" hidden="false" customHeight="false" outlineLevel="0" collapsed="false">
      <c r="A7388" s="24"/>
      <c r="D7388" s="24"/>
      <c r="F7388" s="24"/>
      <c r="K7388" s="9" t="n">
        <f aca="false">IF($A7388="",0,IF(OR(N($D7388)=0,$D7388&amp;""=TOP!$C$5&amp;""),1,0))</f>
        <v>0</v>
      </c>
      <c r="L7388" s="27" t="n">
        <f aca="false">IF($K7388=0,0,IFERROR(INDEX(購買率算出!$P$6:$P$3005,MATCH($A7388&amp;"",購買率算出!$C$6:$C$3005,0)),0))</f>
        <v>0</v>
      </c>
    </row>
    <row r="7389" customFormat="false" ht="15" hidden="false" customHeight="false" outlineLevel="0" collapsed="false">
      <c r="A7389" s="24"/>
      <c r="D7389" s="24"/>
      <c r="F7389" s="24"/>
      <c r="K7389" s="9" t="n">
        <f aca="false">IF($A7389="",0,IF(OR(N($D7389)=0,$D7389&amp;""=TOP!$C$5&amp;""),1,0))</f>
        <v>0</v>
      </c>
      <c r="L7389" s="27" t="n">
        <f aca="false">IF($K7389=0,0,IFERROR(INDEX(購買率算出!$P$6:$P$3005,MATCH($A7389&amp;"",購買率算出!$C$6:$C$3005,0)),0))</f>
        <v>0</v>
      </c>
    </row>
    <row r="7390" customFormat="false" ht="15" hidden="false" customHeight="false" outlineLevel="0" collapsed="false">
      <c r="A7390" s="24"/>
      <c r="D7390" s="24"/>
      <c r="F7390" s="24"/>
      <c r="K7390" s="9" t="n">
        <f aca="false">IF($A7390="",0,IF(OR(N($D7390)=0,$D7390&amp;""=TOP!$C$5&amp;""),1,0))</f>
        <v>0</v>
      </c>
      <c r="L7390" s="27" t="n">
        <f aca="false">IF($K7390=0,0,IFERROR(INDEX(購買率算出!$P$6:$P$3005,MATCH($A7390&amp;"",購買率算出!$C$6:$C$3005,0)),0))</f>
        <v>0</v>
      </c>
    </row>
    <row r="7391" customFormat="false" ht="15" hidden="false" customHeight="false" outlineLevel="0" collapsed="false">
      <c r="A7391" s="24"/>
      <c r="D7391" s="24"/>
      <c r="F7391" s="24"/>
      <c r="K7391" s="9" t="n">
        <f aca="false">IF($A7391="",0,IF(OR(N($D7391)=0,$D7391&amp;""=TOP!$C$5&amp;""),1,0))</f>
        <v>0</v>
      </c>
      <c r="L7391" s="27" t="n">
        <f aca="false">IF($K7391=0,0,IFERROR(INDEX(購買率算出!$P$6:$P$3005,MATCH($A7391&amp;"",購買率算出!$C$6:$C$3005,0)),0))</f>
        <v>0</v>
      </c>
    </row>
    <row r="7392" customFormat="false" ht="15" hidden="false" customHeight="false" outlineLevel="0" collapsed="false">
      <c r="A7392" s="24"/>
      <c r="D7392" s="24"/>
      <c r="F7392" s="24"/>
      <c r="K7392" s="9" t="n">
        <f aca="false">IF($A7392="",0,IF(OR(N($D7392)=0,$D7392&amp;""=TOP!$C$5&amp;""),1,0))</f>
        <v>0</v>
      </c>
      <c r="L7392" s="27" t="n">
        <f aca="false">IF($K7392=0,0,IFERROR(INDEX(購買率算出!$P$6:$P$3005,MATCH($A7392&amp;"",購買率算出!$C$6:$C$3005,0)),0))</f>
        <v>0</v>
      </c>
    </row>
    <row r="7393" customFormat="false" ht="15" hidden="false" customHeight="false" outlineLevel="0" collapsed="false">
      <c r="A7393" s="24"/>
      <c r="D7393" s="24"/>
      <c r="F7393" s="24"/>
      <c r="K7393" s="9" t="n">
        <f aca="false">IF($A7393="",0,IF(OR(N($D7393)=0,$D7393&amp;""=TOP!$C$5&amp;""),1,0))</f>
        <v>0</v>
      </c>
      <c r="L7393" s="27" t="n">
        <f aca="false">IF($K7393=0,0,IFERROR(INDEX(購買率算出!$P$6:$P$3005,MATCH($A7393&amp;"",購買率算出!$C$6:$C$3005,0)),0))</f>
        <v>0</v>
      </c>
    </row>
    <row r="7394" customFormat="false" ht="15" hidden="false" customHeight="false" outlineLevel="0" collapsed="false">
      <c r="A7394" s="24"/>
      <c r="D7394" s="24"/>
      <c r="F7394" s="24"/>
      <c r="K7394" s="9" t="n">
        <f aca="false">IF($A7394="",0,IF(OR(N($D7394)=0,$D7394&amp;""=TOP!$C$5&amp;""),1,0))</f>
        <v>0</v>
      </c>
      <c r="L7394" s="27" t="n">
        <f aca="false">IF($K7394=0,0,IFERROR(INDEX(購買率算出!$P$6:$P$3005,MATCH($A7394&amp;"",購買率算出!$C$6:$C$3005,0)),0))</f>
        <v>0</v>
      </c>
    </row>
    <row r="7395" customFormat="false" ht="15" hidden="false" customHeight="false" outlineLevel="0" collapsed="false">
      <c r="A7395" s="24"/>
      <c r="D7395" s="24"/>
      <c r="F7395" s="24"/>
      <c r="K7395" s="9" t="n">
        <f aca="false">IF($A7395="",0,IF(OR(N($D7395)=0,$D7395&amp;""=TOP!$C$5&amp;""),1,0))</f>
        <v>0</v>
      </c>
      <c r="L7395" s="27" t="n">
        <f aca="false">IF($K7395=0,0,IFERROR(INDEX(購買率算出!$P$6:$P$3005,MATCH($A7395&amp;"",購買率算出!$C$6:$C$3005,0)),0))</f>
        <v>0</v>
      </c>
    </row>
    <row r="7396" customFormat="false" ht="15" hidden="false" customHeight="false" outlineLevel="0" collapsed="false">
      <c r="A7396" s="24"/>
      <c r="D7396" s="24"/>
      <c r="F7396" s="24"/>
      <c r="K7396" s="9" t="n">
        <f aca="false">IF($A7396="",0,IF(OR(N($D7396)=0,$D7396&amp;""=TOP!$C$5&amp;""),1,0))</f>
        <v>0</v>
      </c>
      <c r="L7396" s="27" t="n">
        <f aca="false">IF($K7396=0,0,IFERROR(INDEX(購買率算出!$P$6:$P$3005,MATCH($A7396&amp;"",購買率算出!$C$6:$C$3005,0)),0))</f>
        <v>0</v>
      </c>
    </row>
    <row r="7397" customFormat="false" ht="15" hidden="false" customHeight="false" outlineLevel="0" collapsed="false">
      <c r="A7397" s="24"/>
      <c r="D7397" s="24"/>
      <c r="F7397" s="24"/>
      <c r="K7397" s="9" t="n">
        <f aca="false">IF($A7397="",0,IF(OR(N($D7397)=0,$D7397&amp;""=TOP!$C$5&amp;""),1,0))</f>
        <v>0</v>
      </c>
      <c r="L7397" s="27" t="n">
        <f aca="false">IF($K7397=0,0,IFERROR(INDEX(購買率算出!$P$6:$P$3005,MATCH($A7397&amp;"",購買率算出!$C$6:$C$3005,0)),0))</f>
        <v>0</v>
      </c>
    </row>
    <row r="7398" customFormat="false" ht="15" hidden="false" customHeight="false" outlineLevel="0" collapsed="false">
      <c r="A7398" s="24"/>
      <c r="D7398" s="24"/>
      <c r="F7398" s="24"/>
      <c r="K7398" s="9" t="n">
        <f aca="false">IF($A7398="",0,IF(OR(N($D7398)=0,$D7398&amp;""=TOP!$C$5&amp;""),1,0))</f>
        <v>0</v>
      </c>
      <c r="L7398" s="27" t="n">
        <f aca="false">IF($K7398=0,0,IFERROR(INDEX(購買率算出!$P$6:$P$3005,MATCH($A7398&amp;"",購買率算出!$C$6:$C$3005,0)),0))</f>
        <v>0</v>
      </c>
    </row>
    <row r="7399" customFormat="false" ht="15" hidden="false" customHeight="false" outlineLevel="0" collapsed="false">
      <c r="A7399" s="24"/>
      <c r="D7399" s="24"/>
      <c r="F7399" s="24"/>
      <c r="K7399" s="9" t="n">
        <f aca="false">IF($A7399="",0,IF(OR(N($D7399)=0,$D7399&amp;""=TOP!$C$5&amp;""),1,0))</f>
        <v>0</v>
      </c>
      <c r="L7399" s="27" t="n">
        <f aca="false">IF($K7399=0,0,IFERROR(INDEX(購買率算出!$P$6:$P$3005,MATCH($A7399&amp;"",購買率算出!$C$6:$C$3005,0)),0))</f>
        <v>0</v>
      </c>
    </row>
    <row r="7400" customFormat="false" ht="15" hidden="false" customHeight="false" outlineLevel="0" collapsed="false">
      <c r="A7400" s="24"/>
      <c r="D7400" s="24"/>
      <c r="F7400" s="24"/>
      <c r="K7400" s="9" t="n">
        <f aca="false">IF($A7400="",0,IF(OR(N($D7400)=0,$D7400&amp;""=TOP!$C$5&amp;""),1,0))</f>
        <v>0</v>
      </c>
      <c r="L7400" s="27" t="n">
        <f aca="false">IF($K7400=0,0,IFERROR(INDEX(購買率算出!$P$6:$P$3005,MATCH($A7400&amp;"",購買率算出!$C$6:$C$3005,0)),0))</f>
        <v>0</v>
      </c>
    </row>
    <row r="7401" customFormat="false" ht="15" hidden="false" customHeight="false" outlineLevel="0" collapsed="false">
      <c r="A7401" s="24"/>
      <c r="D7401" s="24"/>
      <c r="F7401" s="24"/>
      <c r="K7401" s="9" t="n">
        <f aca="false">IF($A7401="",0,IF(OR(N($D7401)=0,$D7401&amp;""=TOP!$C$5&amp;""),1,0))</f>
        <v>0</v>
      </c>
      <c r="L7401" s="27" t="n">
        <f aca="false">IF($K7401=0,0,IFERROR(INDEX(購買率算出!$P$6:$P$3005,MATCH($A7401&amp;"",購買率算出!$C$6:$C$3005,0)),0))</f>
        <v>0</v>
      </c>
    </row>
    <row r="7402" customFormat="false" ht="15" hidden="false" customHeight="false" outlineLevel="0" collapsed="false">
      <c r="A7402" s="24"/>
      <c r="D7402" s="24"/>
      <c r="F7402" s="24"/>
      <c r="K7402" s="9" t="n">
        <f aca="false">IF($A7402="",0,IF(OR(N($D7402)=0,$D7402&amp;""=TOP!$C$5&amp;""),1,0))</f>
        <v>0</v>
      </c>
      <c r="L7402" s="27" t="n">
        <f aca="false">IF($K7402=0,0,IFERROR(INDEX(購買率算出!$P$6:$P$3005,MATCH($A7402&amp;"",購買率算出!$C$6:$C$3005,0)),0))</f>
        <v>0</v>
      </c>
    </row>
    <row r="7403" customFormat="false" ht="15" hidden="false" customHeight="false" outlineLevel="0" collapsed="false">
      <c r="A7403" s="24"/>
      <c r="D7403" s="24"/>
      <c r="F7403" s="24"/>
      <c r="K7403" s="9" t="n">
        <f aca="false">IF($A7403="",0,IF(OR(N($D7403)=0,$D7403&amp;""=TOP!$C$5&amp;""),1,0))</f>
        <v>0</v>
      </c>
      <c r="L7403" s="27" t="n">
        <f aca="false">IF($K7403=0,0,IFERROR(INDEX(購買率算出!$P$6:$P$3005,MATCH($A7403&amp;"",購買率算出!$C$6:$C$3005,0)),0))</f>
        <v>0</v>
      </c>
    </row>
    <row r="7404" customFormat="false" ht="15" hidden="false" customHeight="false" outlineLevel="0" collapsed="false">
      <c r="A7404" s="24"/>
      <c r="D7404" s="24"/>
      <c r="F7404" s="24"/>
      <c r="K7404" s="9" t="n">
        <f aca="false">IF($A7404="",0,IF(OR(N($D7404)=0,$D7404&amp;""=TOP!$C$5&amp;""),1,0))</f>
        <v>0</v>
      </c>
      <c r="L7404" s="27" t="n">
        <f aca="false">IF($K7404=0,0,IFERROR(INDEX(購買率算出!$P$6:$P$3005,MATCH($A7404&amp;"",購買率算出!$C$6:$C$3005,0)),0))</f>
        <v>0</v>
      </c>
    </row>
    <row r="7405" customFormat="false" ht="15" hidden="false" customHeight="false" outlineLevel="0" collapsed="false">
      <c r="A7405" s="24"/>
      <c r="D7405" s="24"/>
      <c r="F7405" s="24"/>
      <c r="K7405" s="9" t="n">
        <f aca="false">IF($A7405="",0,IF(OR(N($D7405)=0,$D7405&amp;""=TOP!$C$5&amp;""),1,0))</f>
        <v>0</v>
      </c>
      <c r="L7405" s="27" t="n">
        <f aca="false">IF($K7405=0,0,IFERROR(INDEX(購買率算出!$P$6:$P$3005,MATCH($A7405&amp;"",購買率算出!$C$6:$C$3005,0)),0))</f>
        <v>0</v>
      </c>
    </row>
    <row r="7406" customFormat="false" ht="15" hidden="false" customHeight="false" outlineLevel="0" collapsed="false">
      <c r="A7406" s="24"/>
      <c r="D7406" s="24"/>
      <c r="F7406" s="24"/>
      <c r="K7406" s="9" t="n">
        <f aca="false">IF($A7406="",0,IF(OR(N($D7406)=0,$D7406&amp;""=TOP!$C$5&amp;""),1,0))</f>
        <v>0</v>
      </c>
      <c r="L7406" s="27" t="n">
        <f aca="false">IF($K7406=0,0,IFERROR(INDEX(購買率算出!$P$6:$P$3005,MATCH($A7406&amp;"",購買率算出!$C$6:$C$3005,0)),0))</f>
        <v>0</v>
      </c>
    </row>
    <row r="7407" customFormat="false" ht="15" hidden="false" customHeight="false" outlineLevel="0" collapsed="false">
      <c r="A7407" s="24"/>
      <c r="D7407" s="24"/>
      <c r="F7407" s="24"/>
      <c r="K7407" s="9" t="n">
        <f aca="false">IF($A7407="",0,IF(OR(N($D7407)=0,$D7407&amp;""=TOP!$C$5&amp;""),1,0))</f>
        <v>0</v>
      </c>
      <c r="L7407" s="27" t="n">
        <f aca="false">IF($K7407=0,0,IFERROR(INDEX(購買率算出!$P$6:$P$3005,MATCH($A7407&amp;"",購買率算出!$C$6:$C$3005,0)),0))</f>
        <v>0</v>
      </c>
    </row>
    <row r="7408" customFormat="false" ht="15" hidden="false" customHeight="false" outlineLevel="0" collapsed="false">
      <c r="A7408" s="24"/>
      <c r="D7408" s="24"/>
      <c r="F7408" s="24"/>
      <c r="K7408" s="9" t="n">
        <f aca="false">IF($A7408="",0,IF(OR(N($D7408)=0,$D7408&amp;""=TOP!$C$5&amp;""),1,0))</f>
        <v>0</v>
      </c>
      <c r="L7408" s="27" t="n">
        <f aca="false">IF($K7408=0,0,IFERROR(INDEX(購買率算出!$P$6:$P$3005,MATCH($A7408&amp;"",購買率算出!$C$6:$C$3005,0)),0))</f>
        <v>0</v>
      </c>
    </row>
    <row r="7409" customFormat="false" ht="15" hidden="false" customHeight="false" outlineLevel="0" collapsed="false">
      <c r="A7409" s="24"/>
      <c r="D7409" s="24"/>
      <c r="F7409" s="24"/>
      <c r="K7409" s="9" t="n">
        <f aca="false">IF($A7409="",0,IF(OR(N($D7409)=0,$D7409&amp;""=TOP!$C$5&amp;""),1,0))</f>
        <v>0</v>
      </c>
      <c r="L7409" s="27" t="n">
        <f aca="false">IF($K7409=0,0,IFERROR(INDEX(購買率算出!$P$6:$P$3005,MATCH($A7409&amp;"",購買率算出!$C$6:$C$3005,0)),0))</f>
        <v>0</v>
      </c>
    </row>
    <row r="7410" customFormat="false" ht="15" hidden="false" customHeight="false" outlineLevel="0" collapsed="false">
      <c r="A7410" s="24"/>
      <c r="D7410" s="24"/>
      <c r="F7410" s="24"/>
      <c r="K7410" s="9" t="n">
        <f aca="false">IF($A7410="",0,IF(OR(N($D7410)=0,$D7410&amp;""=TOP!$C$5&amp;""),1,0))</f>
        <v>0</v>
      </c>
      <c r="L7410" s="27" t="n">
        <f aca="false">IF($K7410=0,0,IFERROR(INDEX(購買率算出!$P$6:$P$3005,MATCH($A7410&amp;"",購買率算出!$C$6:$C$3005,0)),0))</f>
        <v>0</v>
      </c>
    </row>
    <row r="7411" customFormat="false" ht="15" hidden="false" customHeight="false" outlineLevel="0" collapsed="false">
      <c r="A7411" s="24"/>
      <c r="D7411" s="24"/>
      <c r="F7411" s="24"/>
      <c r="K7411" s="9" t="n">
        <f aca="false">IF($A7411="",0,IF(OR(N($D7411)=0,$D7411&amp;""=TOP!$C$5&amp;""),1,0))</f>
        <v>0</v>
      </c>
      <c r="L7411" s="27" t="n">
        <f aca="false">IF($K7411=0,0,IFERROR(INDEX(購買率算出!$P$6:$P$3005,MATCH($A7411&amp;"",購買率算出!$C$6:$C$3005,0)),0))</f>
        <v>0</v>
      </c>
    </row>
    <row r="7412" customFormat="false" ht="15" hidden="false" customHeight="false" outlineLevel="0" collapsed="false">
      <c r="A7412" s="24"/>
      <c r="D7412" s="24"/>
      <c r="F7412" s="24"/>
      <c r="K7412" s="9" t="n">
        <f aca="false">IF($A7412="",0,IF(OR(N($D7412)=0,$D7412&amp;""=TOP!$C$5&amp;""),1,0))</f>
        <v>0</v>
      </c>
      <c r="L7412" s="27" t="n">
        <f aca="false">IF($K7412=0,0,IFERROR(INDEX(購買率算出!$P$6:$P$3005,MATCH($A7412&amp;"",購買率算出!$C$6:$C$3005,0)),0))</f>
        <v>0</v>
      </c>
    </row>
    <row r="7413" customFormat="false" ht="15" hidden="false" customHeight="false" outlineLevel="0" collapsed="false">
      <c r="A7413" s="24"/>
      <c r="D7413" s="24"/>
      <c r="F7413" s="24"/>
      <c r="K7413" s="9" t="n">
        <f aca="false">IF($A7413="",0,IF(OR(N($D7413)=0,$D7413&amp;""=TOP!$C$5&amp;""),1,0))</f>
        <v>0</v>
      </c>
      <c r="L7413" s="27" t="n">
        <f aca="false">IF($K7413=0,0,IFERROR(INDEX(購買率算出!$P$6:$P$3005,MATCH($A7413&amp;"",購買率算出!$C$6:$C$3005,0)),0))</f>
        <v>0</v>
      </c>
    </row>
    <row r="7414" customFormat="false" ht="15" hidden="false" customHeight="false" outlineLevel="0" collapsed="false">
      <c r="A7414" s="24"/>
      <c r="D7414" s="24"/>
      <c r="F7414" s="24"/>
      <c r="K7414" s="9" t="n">
        <f aca="false">IF($A7414="",0,IF(OR(N($D7414)=0,$D7414&amp;""=TOP!$C$5&amp;""),1,0))</f>
        <v>0</v>
      </c>
      <c r="L7414" s="27" t="n">
        <f aca="false">IF($K7414=0,0,IFERROR(INDEX(購買率算出!$P$6:$P$3005,MATCH($A7414&amp;"",購買率算出!$C$6:$C$3005,0)),0))</f>
        <v>0</v>
      </c>
    </row>
    <row r="7415" customFormat="false" ht="15" hidden="false" customHeight="false" outlineLevel="0" collapsed="false">
      <c r="A7415" s="24"/>
      <c r="D7415" s="24"/>
      <c r="F7415" s="24"/>
      <c r="K7415" s="9" t="n">
        <f aca="false">IF($A7415="",0,IF(OR(N($D7415)=0,$D7415&amp;""=TOP!$C$5&amp;""),1,0))</f>
        <v>0</v>
      </c>
      <c r="L7415" s="27" t="n">
        <f aca="false">IF($K7415=0,0,IFERROR(INDEX(購買率算出!$P$6:$P$3005,MATCH($A7415&amp;"",購買率算出!$C$6:$C$3005,0)),0))</f>
        <v>0</v>
      </c>
    </row>
    <row r="7416" customFormat="false" ht="15" hidden="false" customHeight="false" outlineLevel="0" collapsed="false">
      <c r="A7416" s="24"/>
      <c r="D7416" s="24"/>
      <c r="F7416" s="24"/>
      <c r="K7416" s="9" t="n">
        <f aca="false">IF($A7416="",0,IF(OR(N($D7416)=0,$D7416&amp;""=TOP!$C$5&amp;""),1,0))</f>
        <v>0</v>
      </c>
      <c r="L7416" s="27" t="n">
        <f aca="false">IF($K7416=0,0,IFERROR(INDEX(購買率算出!$P$6:$P$3005,MATCH($A7416&amp;"",購買率算出!$C$6:$C$3005,0)),0))</f>
        <v>0</v>
      </c>
    </row>
    <row r="7417" customFormat="false" ht="15" hidden="false" customHeight="false" outlineLevel="0" collapsed="false">
      <c r="A7417" s="24"/>
      <c r="D7417" s="24"/>
      <c r="F7417" s="24"/>
      <c r="K7417" s="9" t="n">
        <f aca="false">IF($A7417="",0,IF(OR(N($D7417)=0,$D7417&amp;""=TOP!$C$5&amp;""),1,0))</f>
        <v>0</v>
      </c>
      <c r="L7417" s="27" t="n">
        <f aca="false">IF($K7417=0,0,IFERROR(INDEX(購買率算出!$P$6:$P$3005,MATCH($A7417&amp;"",購買率算出!$C$6:$C$3005,0)),0))</f>
        <v>0</v>
      </c>
    </row>
    <row r="7418" customFormat="false" ht="15" hidden="false" customHeight="false" outlineLevel="0" collapsed="false">
      <c r="A7418" s="24"/>
      <c r="D7418" s="24"/>
      <c r="F7418" s="24"/>
      <c r="K7418" s="9" t="n">
        <f aca="false">IF($A7418="",0,IF(OR(N($D7418)=0,$D7418&amp;""=TOP!$C$5&amp;""),1,0))</f>
        <v>0</v>
      </c>
      <c r="L7418" s="27" t="n">
        <f aca="false">IF($K7418=0,0,IFERROR(INDEX(購買率算出!$P$6:$P$3005,MATCH($A7418&amp;"",購買率算出!$C$6:$C$3005,0)),0))</f>
        <v>0</v>
      </c>
    </row>
    <row r="7419" customFormat="false" ht="15" hidden="false" customHeight="false" outlineLevel="0" collapsed="false">
      <c r="A7419" s="24"/>
      <c r="D7419" s="24"/>
      <c r="F7419" s="24"/>
      <c r="K7419" s="9" t="n">
        <f aca="false">IF($A7419="",0,IF(OR(N($D7419)=0,$D7419&amp;""=TOP!$C$5&amp;""),1,0))</f>
        <v>0</v>
      </c>
      <c r="L7419" s="27" t="n">
        <f aca="false">IF($K7419=0,0,IFERROR(INDEX(購買率算出!$P$6:$P$3005,MATCH($A7419&amp;"",購買率算出!$C$6:$C$3005,0)),0))</f>
        <v>0</v>
      </c>
    </row>
    <row r="7420" customFormat="false" ht="15" hidden="false" customHeight="false" outlineLevel="0" collapsed="false">
      <c r="A7420" s="24"/>
      <c r="D7420" s="24"/>
      <c r="F7420" s="24"/>
      <c r="K7420" s="9" t="n">
        <f aca="false">IF($A7420="",0,IF(OR(N($D7420)=0,$D7420&amp;""=TOP!$C$5&amp;""),1,0))</f>
        <v>0</v>
      </c>
      <c r="L7420" s="27" t="n">
        <f aca="false">IF($K7420=0,0,IFERROR(INDEX(購買率算出!$P$6:$P$3005,MATCH($A7420&amp;"",購買率算出!$C$6:$C$3005,0)),0))</f>
        <v>0</v>
      </c>
    </row>
    <row r="7421" customFormat="false" ht="15" hidden="false" customHeight="false" outlineLevel="0" collapsed="false">
      <c r="A7421" s="24"/>
      <c r="D7421" s="24"/>
      <c r="F7421" s="24"/>
      <c r="K7421" s="9" t="n">
        <f aca="false">IF($A7421="",0,IF(OR(N($D7421)=0,$D7421&amp;""=TOP!$C$5&amp;""),1,0))</f>
        <v>0</v>
      </c>
      <c r="L7421" s="27" t="n">
        <f aca="false">IF($K7421=0,0,IFERROR(INDEX(購買率算出!$P$6:$P$3005,MATCH($A7421&amp;"",購買率算出!$C$6:$C$3005,0)),0))</f>
        <v>0</v>
      </c>
    </row>
    <row r="7422" customFormat="false" ht="15" hidden="false" customHeight="false" outlineLevel="0" collapsed="false">
      <c r="A7422" s="24"/>
      <c r="D7422" s="24"/>
      <c r="F7422" s="24"/>
      <c r="K7422" s="9" t="n">
        <f aca="false">IF($A7422="",0,IF(OR(N($D7422)=0,$D7422&amp;""=TOP!$C$5&amp;""),1,0))</f>
        <v>0</v>
      </c>
      <c r="L7422" s="27" t="n">
        <f aca="false">IF($K7422=0,0,IFERROR(INDEX(購買率算出!$P$6:$P$3005,MATCH($A7422&amp;"",購買率算出!$C$6:$C$3005,0)),0))</f>
        <v>0</v>
      </c>
    </row>
    <row r="7423" customFormat="false" ht="15" hidden="false" customHeight="false" outlineLevel="0" collapsed="false">
      <c r="A7423" s="24"/>
      <c r="D7423" s="24"/>
      <c r="F7423" s="24"/>
      <c r="K7423" s="9" t="n">
        <f aca="false">IF($A7423="",0,IF(OR(N($D7423)=0,$D7423&amp;""=TOP!$C$5&amp;""),1,0))</f>
        <v>0</v>
      </c>
      <c r="L7423" s="27" t="n">
        <f aca="false">IF($K7423=0,0,IFERROR(INDEX(購買率算出!$P$6:$P$3005,MATCH($A7423&amp;"",購買率算出!$C$6:$C$3005,0)),0))</f>
        <v>0</v>
      </c>
    </row>
    <row r="7424" customFormat="false" ht="15" hidden="false" customHeight="false" outlineLevel="0" collapsed="false">
      <c r="A7424" s="24"/>
      <c r="D7424" s="24"/>
      <c r="F7424" s="24"/>
      <c r="K7424" s="9" t="n">
        <f aca="false">IF($A7424="",0,IF(OR(N($D7424)=0,$D7424&amp;""=TOP!$C$5&amp;""),1,0))</f>
        <v>0</v>
      </c>
      <c r="L7424" s="27" t="n">
        <f aca="false">IF($K7424=0,0,IFERROR(INDEX(購買率算出!$P$6:$P$3005,MATCH($A7424&amp;"",購買率算出!$C$6:$C$3005,0)),0))</f>
        <v>0</v>
      </c>
    </row>
    <row r="7425" customFormat="false" ht="15" hidden="false" customHeight="false" outlineLevel="0" collapsed="false">
      <c r="A7425" s="24"/>
      <c r="D7425" s="24"/>
      <c r="F7425" s="24"/>
      <c r="K7425" s="9" t="n">
        <f aca="false">IF($A7425="",0,IF(OR(N($D7425)=0,$D7425&amp;""=TOP!$C$5&amp;""),1,0))</f>
        <v>0</v>
      </c>
      <c r="L7425" s="27" t="n">
        <f aca="false">IF($K7425=0,0,IFERROR(INDEX(購買率算出!$P$6:$P$3005,MATCH($A7425&amp;"",購買率算出!$C$6:$C$3005,0)),0))</f>
        <v>0</v>
      </c>
    </row>
    <row r="7426" customFormat="false" ht="15" hidden="false" customHeight="false" outlineLevel="0" collapsed="false">
      <c r="A7426" s="24"/>
      <c r="D7426" s="24"/>
      <c r="F7426" s="24"/>
      <c r="K7426" s="9" t="n">
        <f aca="false">IF($A7426="",0,IF(OR(N($D7426)=0,$D7426&amp;""=TOP!$C$5&amp;""),1,0))</f>
        <v>0</v>
      </c>
      <c r="L7426" s="27" t="n">
        <f aca="false">IF($K7426=0,0,IFERROR(INDEX(購買率算出!$P$6:$P$3005,MATCH($A7426&amp;"",購買率算出!$C$6:$C$3005,0)),0))</f>
        <v>0</v>
      </c>
    </row>
    <row r="7427" customFormat="false" ht="15" hidden="false" customHeight="false" outlineLevel="0" collapsed="false">
      <c r="A7427" s="24"/>
      <c r="D7427" s="24"/>
      <c r="F7427" s="24"/>
      <c r="K7427" s="9" t="n">
        <f aca="false">IF($A7427="",0,IF(OR(N($D7427)=0,$D7427&amp;""=TOP!$C$5&amp;""),1,0))</f>
        <v>0</v>
      </c>
      <c r="L7427" s="27" t="n">
        <f aca="false">IF($K7427=0,0,IFERROR(INDEX(購買率算出!$P$6:$P$3005,MATCH($A7427&amp;"",購買率算出!$C$6:$C$3005,0)),0))</f>
        <v>0</v>
      </c>
    </row>
    <row r="7428" customFormat="false" ht="15" hidden="false" customHeight="false" outlineLevel="0" collapsed="false">
      <c r="A7428" s="24"/>
      <c r="D7428" s="24"/>
      <c r="F7428" s="24"/>
      <c r="K7428" s="9" t="n">
        <f aca="false">IF($A7428="",0,IF(OR(N($D7428)=0,$D7428&amp;""=TOP!$C$5&amp;""),1,0))</f>
        <v>0</v>
      </c>
      <c r="L7428" s="27" t="n">
        <f aca="false">IF($K7428=0,0,IFERROR(INDEX(購買率算出!$P$6:$P$3005,MATCH($A7428&amp;"",購買率算出!$C$6:$C$3005,0)),0))</f>
        <v>0</v>
      </c>
    </row>
    <row r="7429" customFormat="false" ht="15" hidden="false" customHeight="false" outlineLevel="0" collapsed="false">
      <c r="A7429" s="24"/>
      <c r="D7429" s="24"/>
      <c r="F7429" s="24"/>
      <c r="K7429" s="9" t="n">
        <f aca="false">IF($A7429="",0,IF(OR(N($D7429)=0,$D7429&amp;""=TOP!$C$5&amp;""),1,0))</f>
        <v>0</v>
      </c>
      <c r="L7429" s="27" t="n">
        <f aca="false">IF($K7429=0,0,IFERROR(INDEX(購買率算出!$P$6:$P$3005,MATCH($A7429&amp;"",購買率算出!$C$6:$C$3005,0)),0))</f>
        <v>0</v>
      </c>
    </row>
    <row r="7430" customFormat="false" ht="15" hidden="false" customHeight="false" outlineLevel="0" collapsed="false">
      <c r="A7430" s="24"/>
      <c r="D7430" s="24"/>
      <c r="F7430" s="24"/>
      <c r="K7430" s="9" t="n">
        <f aca="false">IF($A7430="",0,IF(OR(N($D7430)=0,$D7430&amp;""=TOP!$C$5&amp;""),1,0))</f>
        <v>0</v>
      </c>
      <c r="L7430" s="27" t="n">
        <f aca="false">IF($K7430=0,0,IFERROR(INDEX(購買率算出!$P$6:$P$3005,MATCH($A7430&amp;"",購買率算出!$C$6:$C$3005,0)),0))</f>
        <v>0</v>
      </c>
    </row>
    <row r="7431" customFormat="false" ht="15" hidden="false" customHeight="false" outlineLevel="0" collapsed="false">
      <c r="A7431" s="24"/>
      <c r="D7431" s="24"/>
      <c r="F7431" s="24"/>
      <c r="K7431" s="9" t="n">
        <f aca="false">IF($A7431="",0,IF(OR(N($D7431)=0,$D7431&amp;""=TOP!$C$5&amp;""),1,0))</f>
        <v>0</v>
      </c>
      <c r="L7431" s="27" t="n">
        <f aca="false">IF($K7431=0,0,IFERROR(INDEX(購買率算出!$P$6:$P$3005,MATCH($A7431&amp;"",購買率算出!$C$6:$C$3005,0)),0))</f>
        <v>0</v>
      </c>
    </row>
    <row r="7432" customFormat="false" ht="15" hidden="false" customHeight="false" outlineLevel="0" collapsed="false">
      <c r="A7432" s="24"/>
      <c r="D7432" s="24"/>
      <c r="F7432" s="24"/>
      <c r="K7432" s="9" t="n">
        <f aca="false">IF($A7432="",0,IF(OR(N($D7432)=0,$D7432&amp;""=TOP!$C$5&amp;""),1,0))</f>
        <v>0</v>
      </c>
      <c r="L7432" s="27" t="n">
        <f aca="false">IF($K7432=0,0,IFERROR(INDEX(購買率算出!$P$6:$P$3005,MATCH($A7432&amp;"",購買率算出!$C$6:$C$3005,0)),0))</f>
        <v>0</v>
      </c>
    </row>
    <row r="7433" customFormat="false" ht="15" hidden="false" customHeight="false" outlineLevel="0" collapsed="false">
      <c r="A7433" s="24"/>
      <c r="D7433" s="24"/>
      <c r="F7433" s="24"/>
      <c r="K7433" s="9" t="n">
        <f aca="false">IF($A7433="",0,IF(OR(N($D7433)=0,$D7433&amp;""=TOP!$C$5&amp;""),1,0))</f>
        <v>0</v>
      </c>
      <c r="L7433" s="27" t="n">
        <f aca="false">IF($K7433=0,0,IFERROR(INDEX(購買率算出!$P$6:$P$3005,MATCH($A7433&amp;"",購買率算出!$C$6:$C$3005,0)),0))</f>
        <v>0</v>
      </c>
    </row>
    <row r="7434" customFormat="false" ht="15" hidden="false" customHeight="false" outlineLevel="0" collapsed="false">
      <c r="A7434" s="24"/>
      <c r="D7434" s="24"/>
      <c r="F7434" s="24"/>
      <c r="K7434" s="9" t="n">
        <f aca="false">IF($A7434="",0,IF(OR(N($D7434)=0,$D7434&amp;""=TOP!$C$5&amp;""),1,0))</f>
        <v>0</v>
      </c>
      <c r="L7434" s="27" t="n">
        <f aca="false">IF($K7434=0,0,IFERROR(INDEX(購買率算出!$P$6:$P$3005,MATCH($A7434&amp;"",購買率算出!$C$6:$C$3005,0)),0))</f>
        <v>0</v>
      </c>
    </row>
    <row r="7435" customFormat="false" ht="15" hidden="false" customHeight="false" outlineLevel="0" collapsed="false">
      <c r="A7435" s="24"/>
      <c r="D7435" s="24"/>
      <c r="F7435" s="24"/>
      <c r="K7435" s="9" t="n">
        <f aca="false">IF($A7435="",0,IF(OR(N($D7435)=0,$D7435&amp;""=TOP!$C$5&amp;""),1,0))</f>
        <v>0</v>
      </c>
      <c r="L7435" s="27" t="n">
        <f aca="false">IF($K7435=0,0,IFERROR(INDEX(購買率算出!$P$6:$P$3005,MATCH($A7435&amp;"",購買率算出!$C$6:$C$3005,0)),0))</f>
        <v>0</v>
      </c>
    </row>
    <row r="7436" customFormat="false" ht="15" hidden="false" customHeight="false" outlineLevel="0" collapsed="false">
      <c r="A7436" s="24"/>
      <c r="D7436" s="24"/>
      <c r="F7436" s="24"/>
      <c r="K7436" s="9" t="n">
        <f aca="false">IF($A7436="",0,IF(OR(N($D7436)=0,$D7436&amp;""=TOP!$C$5&amp;""),1,0))</f>
        <v>0</v>
      </c>
      <c r="L7436" s="27" t="n">
        <f aca="false">IF($K7436=0,0,IFERROR(INDEX(購買率算出!$P$6:$P$3005,MATCH($A7436&amp;"",購買率算出!$C$6:$C$3005,0)),0))</f>
        <v>0</v>
      </c>
    </row>
    <row r="7437" customFormat="false" ht="15" hidden="false" customHeight="false" outlineLevel="0" collapsed="false">
      <c r="A7437" s="24"/>
      <c r="D7437" s="24"/>
      <c r="F7437" s="24"/>
      <c r="K7437" s="9" t="n">
        <f aca="false">IF($A7437="",0,IF(OR(N($D7437)=0,$D7437&amp;""=TOP!$C$5&amp;""),1,0))</f>
        <v>0</v>
      </c>
      <c r="L7437" s="27" t="n">
        <f aca="false">IF($K7437=0,0,IFERROR(INDEX(購買率算出!$P$6:$P$3005,MATCH($A7437&amp;"",購買率算出!$C$6:$C$3005,0)),0))</f>
        <v>0</v>
      </c>
    </row>
    <row r="7438" customFormat="false" ht="15" hidden="false" customHeight="false" outlineLevel="0" collapsed="false">
      <c r="A7438" s="24"/>
      <c r="D7438" s="24"/>
      <c r="F7438" s="24"/>
      <c r="K7438" s="9" t="n">
        <f aca="false">IF($A7438="",0,IF(OR(N($D7438)=0,$D7438&amp;""=TOP!$C$5&amp;""),1,0))</f>
        <v>0</v>
      </c>
      <c r="L7438" s="27" t="n">
        <f aca="false">IF($K7438=0,0,IFERROR(INDEX(購買率算出!$P$6:$P$3005,MATCH($A7438&amp;"",購買率算出!$C$6:$C$3005,0)),0))</f>
        <v>0</v>
      </c>
    </row>
    <row r="7439" customFormat="false" ht="15" hidden="false" customHeight="false" outlineLevel="0" collapsed="false">
      <c r="A7439" s="24"/>
      <c r="D7439" s="24"/>
      <c r="F7439" s="24"/>
      <c r="K7439" s="9" t="n">
        <f aca="false">IF($A7439="",0,IF(OR(N($D7439)=0,$D7439&amp;""=TOP!$C$5&amp;""),1,0))</f>
        <v>0</v>
      </c>
      <c r="L7439" s="27" t="n">
        <f aca="false">IF($K7439=0,0,IFERROR(INDEX(購買率算出!$P$6:$P$3005,MATCH($A7439&amp;"",購買率算出!$C$6:$C$3005,0)),0))</f>
        <v>0</v>
      </c>
    </row>
    <row r="7440" customFormat="false" ht="15" hidden="false" customHeight="false" outlineLevel="0" collapsed="false">
      <c r="A7440" s="24"/>
      <c r="D7440" s="24"/>
      <c r="F7440" s="24"/>
      <c r="K7440" s="9" t="n">
        <f aca="false">IF($A7440="",0,IF(OR(N($D7440)=0,$D7440&amp;""=TOP!$C$5&amp;""),1,0))</f>
        <v>0</v>
      </c>
      <c r="L7440" s="27" t="n">
        <f aca="false">IF($K7440=0,0,IFERROR(INDEX(購買率算出!$P$6:$P$3005,MATCH($A7440&amp;"",購買率算出!$C$6:$C$3005,0)),0))</f>
        <v>0</v>
      </c>
    </row>
    <row r="7441" customFormat="false" ht="15" hidden="false" customHeight="false" outlineLevel="0" collapsed="false">
      <c r="A7441" s="24"/>
      <c r="D7441" s="24"/>
      <c r="F7441" s="24"/>
      <c r="K7441" s="9" t="n">
        <f aca="false">IF($A7441="",0,IF(OR(N($D7441)=0,$D7441&amp;""=TOP!$C$5&amp;""),1,0))</f>
        <v>0</v>
      </c>
      <c r="L7441" s="27" t="n">
        <f aca="false">IF($K7441=0,0,IFERROR(INDEX(購買率算出!$P$6:$P$3005,MATCH($A7441&amp;"",購買率算出!$C$6:$C$3005,0)),0))</f>
        <v>0</v>
      </c>
    </row>
    <row r="7442" customFormat="false" ht="15" hidden="false" customHeight="false" outlineLevel="0" collapsed="false">
      <c r="A7442" s="24"/>
      <c r="D7442" s="24"/>
      <c r="F7442" s="24"/>
      <c r="K7442" s="9" t="n">
        <f aca="false">IF($A7442="",0,IF(OR(N($D7442)=0,$D7442&amp;""=TOP!$C$5&amp;""),1,0))</f>
        <v>0</v>
      </c>
      <c r="L7442" s="27" t="n">
        <f aca="false">IF($K7442=0,0,IFERROR(INDEX(購買率算出!$P$6:$P$3005,MATCH($A7442&amp;"",購買率算出!$C$6:$C$3005,0)),0))</f>
        <v>0</v>
      </c>
    </row>
    <row r="7443" customFormat="false" ht="15" hidden="false" customHeight="false" outlineLevel="0" collapsed="false">
      <c r="A7443" s="24"/>
      <c r="D7443" s="24"/>
      <c r="F7443" s="24"/>
      <c r="K7443" s="9" t="n">
        <f aca="false">IF($A7443="",0,IF(OR(N($D7443)=0,$D7443&amp;""=TOP!$C$5&amp;""),1,0))</f>
        <v>0</v>
      </c>
      <c r="L7443" s="27" t="n">
        <f aca="false">IF($K7443=0,0,IFERROR(INDEX(購買率算出!$P$6:$P$3005,MATCH($A7443&amp;"",購買率算出!$C$6:$C$3005,0)),0))</f>
        <v>0</v>
      </c>
    </row>
    <row r="7444" customFormat="false" ht="15" hidden="false" customHeight="false" outlineLevel="0" collapsed="false">
      <c r="A7444" s="24"/>
      <c r="D7444" s="24"/>
      <c r="F7444" s="24"/>
      <c r="K7444" s="9" t="n">
        <f aca="false">IF($A7444="",0,IF(OR(N($D7444)=0,$D7444&amp;""=TOP!$C$5&amp;""),1,0))</f>
        <v>0</v>
      </c>
      <c r="L7444" s="27" t="n">
        <f aca="false">IF($K7444=0,0,IFERROR(INDEX(購買率算出!$P$6:$P$3005,MATCH($A7444&amp;"",購買率算出!$C$6:$C$3005,0)),0))</f>
        <v>0</v>
      </c>
    </row>
    <row r="7445" customFormat="false" ht="15" hidden="false" customHeight="false" outlineLevel="0" collapsed="false">
      <c r="A7445" s="24"/>
      <c r="D7445" s="24"/>
      <c r="F7445" s="24"/>
      <c r="K7445" s="9" t="n">
        <f aca="false">IF($A7445="",0,IF(OR(N($D7445)=0,$D7445&amp;""=TOP!$C$5&amp;""),1,0))</f>
        <v>0</v>
      </c>
      <c r="L7445" s="27" t="n">
        <f aca="false">IF($K7445=0,0,IFERROR(INDEX(購買率算出!$P$6:$P$3005,MATCH($A7445&amp;"",購買率算出!$C$6:$C$3005,0)),0))</f>
        <v>0</v>
      </c>
    </row>
    <row r="7446" customFormat="false" ht="15" hidden="false" customHeight="false" outlineLevel="0" collapsed="false">
      <c r="A7446" s="24"/>
      <c r="D7446" s="24"/>
      <c r="F7446" s="24"/>
      <c r="K7446" s="9" t="n">
        <f aca="false">IF($A7446="",0,IF(OR(N($D7446)=0,$D7446&amp;""=TOP!$C$5&amp;""),1,0))</f>
        <v>0</v>
      </c>
      <c r="L7446" s="27" t="n">
        <f aca="false">IF($K7446=0,0,IFERROR(INDEX(購買率算出!$P$6:$P$3005,MATCH($A7446&amp;"",購買率算出!$C$6:$C$3005,0)),0))</f>
        <v>0</v>
      </c>
    </row>
    <row r="7447" customFormat="false" ht="15" hidden="false" customHeight="false" outlineLevel="0" collapsed="false">
      <c r="A7447" s="24"/>
      <c r="D7447" s="24"/>
      <c r="F7447" s="24"/>
      <c r="K7447" s="9" t="n">
        <f aca="false">IF($A7447="",0,IF(OR(N($D7447)=0,$D7447&amp;""=TOP!$C$5&amp;""),1,0))</f>
        <v>0</v>
      </c>
      <c r="L7447" s="27" t="n">
        <f aca="false">IF($K7447=0,0,IFERROR(INDEX(購買率算出!$P$6:$P$3005,MATCH($A7447&amp;"",購買率算出!$C$6:$C$3005,0)),0))</f>
        <v>0</v>
      </c>
    </row>
    <row r="7448" customFormat="false" ht="15" hidden="false" customHeight="false" outlineLevel="0" collapsed="false">
      <c r="A7448" s="24"/>
      <c r="D7448" s="24"/>
      <c r="F7448" s="24"/>
      <c r="K7448" s="9" t="n">
        <f aca="false">IF($A7448="",0,IF(OR(N($D7448)=0,$D7448&amp;""=TOP!$C$5&amp;""),1,0))</f>
        <v>0</v>
      </c>
      <c r="L7448" s="27" t="n">
        <f aca="false">IF($K7448=0,0,IFERROR(INDEX(購買率算出!$P$6:$P$3005,MATCH($A7448&amp;"",購買率算出!$C$6:$C$3005,0)),0))</f>
        <v>0</v>
      </c>
    </row>
    <row r="7449" customFormat="false" ht="15" hidden="false" customHeight="false" outlineLevel="0" collapsed="false">
      <c r="A7449" s="24"/>
      <c r="D7449" s="24"/>
      <c r="F7449" s="24"/>
      <c r="K7449" s="9" t="n">
        <f aca="false">IF($A7449="",0,IF(OR(N($D7449)=0,$D7449&amp;""=TOP!$C$5&amp;""),1,0))</f>
        <v>0</v>
      </c>
      <c r="L7449" s="27" t="n">
        <f aca="false">IF($K7449=0,0,IFERROR(INDEX(購買率算出!$P$6:$P$3005,MATCH($A7449&amp;"",購買率算出!$C$6:$C$3005,0)),0))</f>
        <v>0</v>
      </c>
    </row>
    <row r="7450" customFormat="false" ht="15" hidden="false" customHeight="false" outlineLevel="0" collapsed="false">
      <c r="A7450" s="24"/>
      <c r="D7450" s="24"/>
      <c r="F7450" s="24"/>
      <c r="K7450" s="9" t="n">
        <f aca="false">IF($A7450="",0,IF(OR(N($D7450)=0,$D7450&amp;""=TOP!$C$5&amp;""),1,0))</f>
        <v>0</v>
      </c>
      <c r="L7450" s="27" t="n">
        <f aca="false">IF($K7450=0,0,IFERROR(INDEX(購買率算出!$P$6:$P$3005,MATCH($A7450&amp;"",購買率算出!$C$6:$C$3005,0)),0))</f>
        <v>0</v>
      </c>
    </row>
    <row r="7451" customFormat="false" ht="15" hidden="false" customHeight="false" outlineLevel="0" collapsed="false">
      <c r="A7451" s="24"/>
      <c r="D7451" s="24"/>
      <c r="F7451" s="24"/>
      <c r="K7451" s="9" t="n">
        <f aca="false">IF($A7451="",0,IF(OR(N($D7451)=0,$D7451&amp;""=TOP!$C$5&amp;""),1,0))</f>
        <v>0</v>
      </c>
      <c r="L7451" s="27" t="n">
        <f aca="false">IF($K7451=0,0,IFERROR(INDEX(購買率算出!$P$6:$P$3005,MATCH($A7451&amp;"",購買率算出!$C$6:$C$3005,0)),0))</f>
        <v>0</v>
      </c>
    </row>
    <row r="7452" customFormat="false" ht="15" hidden="false" customHeight="false" outlineLevel="0" collapsed="false">
      <c r="A7452" s="24"/>
      <c r="D7452" s="24"/>
      <c r="F7452" s="24"/>
      <c r="K7452" s="9" t="n">
        <f aca="false">IF($A7452="",0,IF(OR(N($D7452)=0,$D7452&amp;""=TOP!$C$5&amp;""),1,0))</f>
        <v>0</v>
      </c>
      <c r="L7452" s="27" t="n">
        <f aca="false">IF($K7452=0,0,IFERROR(INDEX(購買率算出!$P$6:$P$3005,MATCH($A7452&amp;"",購買率算出!$C$6:$C$3005,0)),0))</f>
        <v>0</v>
      </c>
    </row>
    <row r="7453" customFormat="false" ht="15" hidden="false" customHeight="false" outlineLevel="0" collapsed="false">
      <c r="A7453" s="24"/>
      <c r="D7453" s="24"/>
      <c r="F7453" s="24"/>
      <c r="K7453" s="9" t="n">
        <f aca="false">IF($A7453="",0,IF(OR(N($D7453)=0,$D7453&amp;""=TOP!$C$5&amp;""),1,0))</f>
        <v>0</v>
      </c>
      <c r="L7453" s="27" t="n">
        <f aca="false">IF($K7453=0,0,IFERROR(INDEX(購買率算出!$P$6:$P$3005,MATCH($A7453&amp;"",購買率算出!$C$6:$C$3005,0)),0))</f>
        <v>0</v>
      </c>
    </row>
    <row r="7454" customFormat="false" ht="15" hidden="false" customHeight="false" outlineLevel="0" collapsed="false">
      <c r="A7454" s="24"/>
      <c r="D7454" s="24"/>
      <c r="F7454" s="24"/>
      <c r="K7454" s="9" t="n">
        <f aca="false">IF($A7454="",0,IF(OR(N($D7454)=0,$D7454&amp;""=TOP!$C$5&amp;""),1,0))</f>
        <v>0</v>
      </c>
      <c r="L7454" s="27" t="n">
        <f aca="false">IF($K7454=0,0,IFERROR(INDEX(購買率算出!$P$6:$P$3005,MATCH($A7454&amp;"",購買率算出!$C$6:$C$3005,0)),0))</f>
        <v>0</v>
      </c>
    </row>
    <row r="7455" customFormat="false" ht="15" hidden="false" customHeight="false" outlineLevel="0" collapsed="false">
      <c r="A7455" s="24"/>
      <c r="D7455" s="24"/>
      <c r="F7455" s="24"/>
      <c r="K7455" s="9" t="n">
        <f aca="false">IF($A7455="",0,IF(OR(N($D7455)=0,$D7455&amp;""=TOP!$C$5&amp;""),1,0))</f>
        <v>0</v>
      </c>
      <c r="L7455" s="27" t="n">
        <f aca="false">IF($K7455=0,0,IFERROR(INDEX(購買率算出!$P$6:$P$3005,MATCH($A7455&amp;"",購買率算出!$C$6:$C$3005,0)),0))</f>
        <v>0</v>
      </c>
    </row>
    <row r="7456" customFormat="false" ht="15" hidden="false" customHeight="false" outlineLevel="0" collapsed="false">
      <c r="A7456" s="24"/>
      <c r="D7456" s="24"/>
      <c r="F7456" s="24"/>
      <c r="K7456" s="9" t="n">
        <f aca="false">IF($A7456="",0,IF(OR(N($D7456)=0,$D7456&amp;""=TOP!$C$5&amp;""),1,0))</f>
        <v>0</v>
      </c>
      <c r="L7456" s="27" t="n">
        <f aca="false">IF($K7456=0,0,IFERROR(INDEX(購買率算出!$P$6:$P$3005,MATCH($A7456&amp;"",購買率算出!$C$6:$C$3005,0)),0))</f>
        <v>0</v>
      </c>
    </row>
    <row r="7457" customFormat="false" ht="15" hidden="false" customHeight="false" outlineLevel="0" collapsed="false">
      <c r="A7457" s="24"/>
      <c r="D7457" s="24"/>
      <c r="F7457" s="24"/>
      <c r="K7457" s="9" t="n">
        <f aca="false">IF($A7457="",0,IF(OR(N($D7457)=0,$D7457&amp;""=TOP!$C$5&amp;""),1,0))</f>
        <v>0</v>
      </c>
      <c r="L7457" s="27" t="n">
        <f aca="false">IF($K7457=0,0,IFERROR(INDEX(購買率算出!$P$6:$P$3005,MATCH($A7457&amp;"",購買率算出!$C$6:$C$3005,0)),0))</f>
        <v>0</v>
      </c>
    </row>
    <row r="7458" customFormat="false" ht="15" hidden="false" customHeight="false" outlineLevel="0" collapsed="false">
      <c r="A7458" s="24"/>
      <c r="D7458" s="24"/>
      <c r="F7458" s="24"/>
      <c r="K7458" s="9" t="n">
        <f aca="false">IF($A7458="",0,IF(OR(N($D7458)=0,$D7458&amp;""=TOP!$C$5&amp;""),1,0))</f>
        <v>0</v>
      </c>
      <c r="L7458" s="27" t="n">
        <f aca="false">IF($K7458=0,0,IFERROR(INDEX(購買率算出!$P$6:$P$3005,MATCH($A7458&amp;"",購買率算出!$C$6:$C$3005,0)),0))</f>
        <v>0</v>
      </c>
    </row>
    <row r="7459" customFormat="false" ht="15" hidden="false" customHeight="false" outlineLevel="0" collapsed="false">
      <c r="A7459" s="24"/>
      <c r="D7459" s="24"/>
      <c r="F7459" s="24"/>
      <c r="K7459" s="9" t="n">
        <f aca="false">IF($A7459="",0,IF(OR(N($D7459)=0,$D7459&amp;""=TOP!$C$5&amp;""),1,0))</f>
        <v>0</v>
      </c>
      <c r="L7459" s="27" t="n">
        <f aca="false">IF($K7459=0,0,IFERROR(INDEX(購買率算出!$P$6:$P$3005,MATCH($A7459&amp;"",購買率算出!$C$6:$C$3005,0)),0))</f>
        <v>0</v>
      </c>
    </row>
    <row r="7460" customFormat="false" ht="15" hidden="false" customHeight="false" outlineLevel="0" collapsed="false">
      <c r="A7460" s="24"/>
      <c r="D7460" s="24"/>
      <c r="F7460" s="24"/>
      <c r="K7460" s="9" t="n">
        <f aca="false">IF($A7460="",0,IF(OR(N($D7460)=0,$D7460&amp;""=TOP!$C$5&amp;""),1,0))</f>
        <v>0</v>
      </c>
      <c r="L7460" s="27" t="n">
        <f aca="false">IF($K7460=0,0,IFERROR(INDEX(購買率算出!$P$6:$P$3005,MATCH($A7460&amp;"",購買率算出!$C$6:$C$3005,0)),0))</f>
        <v>0</v>
      </c>
    </row>
    <row r="7461" customFormat="false" ht="15" hidden="false" customHeight="false" outlineLevel="0" collapsed="false">
      <c r="A7461" s="24"/>
      <c r="D7461" s="24"/>
      <c r="F7461" s="24"/>
      <c r="K7461" s="9" t="n">
        <f aca="false">IF($A7461="",0,IF(OR(N($D7461)=0,$D7461&amp;""=TOP!$C$5&amp;""),1,0))</f>
        <v>0</v>
      </c>
      <c r="L7461" s="27" t="n">
        <f aca="false">IF($K7461=0,0,IFERROR(INDEX(購買率算出!$P$6:$P$3005,MATCH($A7461&amp;"",購買率算出!$C$6:$C$3005,0)),0))</f>
        <v>0</v>
      </c>
    </row>
    <row r="7462" customFormat="false" ht="15" hidden="false" customHeight="false" outlineLevel="0" collapsed="false">
      <c r="A7462" s="24"/>
      <c r="D7462" s="24"/>
      <c r="F7462" s="24"/>
      <c r="K7462" s="9" t="n">
        <f aca="false">IF($A7462="",0,IF(OR(N($D7462)=0,$D7462&amp;""=TOP!$C$5&amp;""),1,0))</f>
        <v>0</v>
      </c>
      <c r="L7462" s="27" t="n">
        <f aca="false">IF($K7462=0,0,IFERROR(INDEX(購買率算出!$P$6:$P$3005,MATCH($A7462&amp;"",購買率算出!$C$6:$C$3005,0)),0))</f>
        <v>0</v>
      </c>
    </row>
    <row r="7463" customFormat="false" ht="15" hidden="false" customHeight="false" outlineLevel="0" collapsed="false">
      <c r="A7463" s="24"/>
      <c r="D7463" s="24"/>
      <c r="F7463" s="24"/>
      <c r="K7463" s="9" t="n">
        <f aca="false">IF($A7463="",0,IF(OR(N($D7463)=0,$D7463&amp;""=TOP!$C$5&amp;""),1,0))</f>
        <v>0</v>
      </c>
      <c r="L7463" s="27" t="n">
        <f aca="false">IF($K7463=0,0,IFERROR(INDEX(購買率算出!$P$6:$P$3005,MATCH($A7463&amp;"",購買率算出!$C$6:$C$3005,0)),0))</f>
        <v>0</v>
      </c>
    </row>
    <row r="7464" customFormat="false" ht="15" hidden="false" customHeight="false" outlineLevel="0" collapsed="false">
      <c r="A7464" s="24"/>
      <c r="D7464" s="24"/>
      <c r="F7464" s="24"/>
      <c r="K7464" s="9" t="n">
        <f aca="false">IF($A7464="",0,IF(OR(N($D7464)=0,$D7464&amp;""=TOP!$C$5&amp;""),1,0))</f>
        <v>0</v>
      </c>
      <c r="L7464" s="27" t="n">
        <f aca="false">IF($K7464=0,0,IFERROR(INDEX(購買率算出!$P$6:$P$3005,MATCH($A7464&amp;"",購買率算出!$C$6:$C$3005,0)),0))</f>
        <v>0</v>
      </c>
    </row>
    <row r="7465" customFormat="false" ht="15" hidden="false" customHeight="false" outlineLevel="0" collapsed="false">
      <c r="A7465" s="24"/>
      <c r="D7465" s="24"/>
      <c r="F7465" s="24"/>
      <c r="K7465" s="9" t="n">
        <f aca="false">IF($A7465="",0,IF(OR(N($D7465)=0,$D7465&amp;""=TOP!$C$5&amp;""),1,0))</f>
        <v>0</v>
      </c>
      <c r="L7465" s="27" t="n">
        <f aca="false">IF($K7465=0,0,IFERROR(INDEX(購買率算出!$P$6:$P$3005,MATCH($A7465&amp;"",購買率算出!$C$6:$C$3005,0)),0))</f>
        <v>0</v>
      </c>
    </row>
    <row r="7466" customFormat="false" ht="15" hidden="false" customHeight="false" outlineLevel="0" collapsed="false">
      <c r="A7466" s="24"/>
      <c r="D7466" s="24"/>
      <c r="F7466" s="24"/>
      <c r="K7466" s="9" t="n">
        <f aca="false">IF($A7466="",0,IF(OR(N($D7466)=0,$D7466&amp;""=TOP!$C$5&amp;""),1,0))</f>
        <v>0</v>
      </c>
      <c r="L7466" s="27" t="n">
        <f aca="false">IF($K7466=0,0,IFERROR(INDEX(購買率算出!$P$6:$P$3005,MATCH($A7466&amp;"",購買率算出!$C$6:$C$3005,0)),0))</f>
        <v>0</v>
      </c>
    </row>
    <row r="7467" customFormat="false" ht="15" hidden="false" customHeight="false" outlineLevel="0" collapsed="false">
      <c r="A7467" s="24"/>
      <c r="D7467" s="24"/>
      <c r="F7467" s="24"/>
      <c r="K7467" s="9" t="n">
        <f aca="false">IF($A7467="",0,IF(OR(N($D7467)=0,$D7467&amp;""=TOP!$C$5&amp;""),1,0))</f>
        <v>0</v>
      </c>
      <c r="L7467" s="27" t="n">
        <f aca="false">IF($K7467=0,0,IFERROR(INDEX(購買率算出!$P$6:$P$3005,MATCH($A7467&amp;"",購買率算出!$C$6:$C$3005,0)),0))</f>
        <v>0</v>
      </c>
    </row>
    <row r="7468" customFormat="false" ht="15" hidden="false" customHeight="false" outlineLevel="0" collapsed="false">
      <c r="A7468" s="24"/>
      <c r="D7468" s="24"/>
      <c r="F7468" s="24"/>
      <c r="K7468" s="9" t="n">
        <f aca="false">IF($A7468="",0,IF(OR(N($D7468)=0,$D7468&amp;""=TOP!$C$5&amp;""),1,0))</f>
        <v>0</v>
      </c>
      <c r="L7468" s="27" t="n">
        <f aca="false">IF($K7468=0,0,IFERROR(INDEX(購買率算出!$P$6:$P$3005,MATCH($A7468&amp;"",購買率算出!$C$6:$C$3005,0)),0))</f>
        <v>0</v>
      </c>
    </row>
    <row r="7469" customFormat="false" ht="15" hidden="false" customHeight="false" outlineLevel="0" collapsed="false">
      <c r="A7469" s="24"/>
      <c r="D7469" s="24"/>
      <c r="F7469" s="24"/>
      <c r="K7469" s="9" t="n">
        <f aca="false">IF($A7469="",0,IF(OR(N($D7469)=0,$D7469&amp;""=TOP!$C$5&amp;""),1,0))</f>
        <v>0</v>
      </c>
      <c r="L7469" s="27" t="n">
        <f aca="false">IF($K7469=0,0,IFERROR(INDEX(購買率算出!$P$6:$P$3005,MATCH($A7469&amp;"",購買率算出!$C$6:$C$3005,0)),0))</f>
        <v>0</v>
      </c>
    </row>
    <row r="7470" customFormat="false" ht="15" hidden="false" customHeight="false" outlineLevel="0" collapsed="false">
      <c r="A7470" s="24"/>
      <c r="D7470" s="24"/>
      <c r="F7470" s="24"/>
      <c r="K7470" s="9" t="n">
        <f aca="false">IF($A7470="",0,IF(OR(N($D7470)=0,$D7470&amp;""=TOP!$C$5&amp;""),1,0))</f>
        <v>0</v>
      </c>
      <c r="L7470" s="27" t="n">
        <f aca="false">IF($K7470=0,0,IFERROR(INDEX(購買率算出!$P$6:$P$3005,MATCH($A7470&amp;"",購買率算出!$C$6:$C$3005,0)),0))</f>
        <v>0</v>
      </c>
    </row>
    <row r="7471" customFormat="false" ht="15" hidden="false" customHeight="false" outlineLevel="0" collapsed="false">
      <c r="A7471" s="24"/>
      <c r="D7471" s="24"/>
      <c r="F7471" s="24"/>
      <c r="K7471" s="9" t="n">
        <f aca="false">IF($A7471="",0,IF(OR(N($D7471)=0,$D7471&amp;""=TOP!$C$5&amp;""),1,0))</f>
        <v>0</v>
      </c>
      <c r="L7471" s="27" t="n">
        <f aca="false">IF($K7471=0,0,IFERROR(INDEX(購買率算出!$P$6:$P$3005,MATCH($A7471&amp;"",購買率算出!$C$6:$C$3005,0)),0))</f>
        <v>0</v>
      </c>
    </row>
    <row r="7472" customFormat="false" ht="15" hidden="false" customHeight="false" outlineLevel="0" collapsed="false">
      <c r="A7472" s="24"/>
      <c r="D7472" s="24"/>
      <c r="F7472" s="24"/>
      <c r="K7472" s="9" t="n">
        <f aca="false">IF($A7472="",0,IF(OR(N($D7472)=0,$D7472&amp;""=TOP!$C$5&amp;""),1,0))</f>
        <v>0</v>
      </c>
      <c r="L7472" s="27" t="n">
        <f aca="false">IF($K7472=0,0,IFERROR(INDEX(購買率算出!$P$6:$P$3005,MATCH($A7472&amp;"",購買率算出!$C$6:$C$3005,0)),0))</f>
        <v>0</v>
      </c>
    </row>
    <row r="7473" customFormat="false" ht="15" hidden="false" customHeight="false" outlineLevel="0" collapsed="false">
      <c r="A7473" s="24"/>
      <c r="D7473" s="24"/>
      <c r="F7473" s="24"/>
      <c r="K7473" s="9" t="n">
        <f aca="false">IF($A7473="",0,IF(OR(N($D7473)=0,$D7473&amp;""=TOP!$C$5&amp;""),1,0))</f>
        <v>0</v>
      </c>
      <c r="L7473" s="27" t="n">
        <f aca="false">IF($K7473=0,0,IFERROR(INDEX(購買率算出!$P$6:$P$3005,MATCH($A7473&amp;"",購買率算出!$C$6:$C$3005,0)),0))</f>
        <v>0</v>
      </c>
    </row>
    <row r="7474" customFormat="false" ht="15" hidden="false" customHeight="false" outlineLevel="0" collapsed="false">
      <c r="A7474" s="24"/>
      <c r="D7474" s="24"/>
      <c r="F7474" s="24"/>
      <c r="K7474" s="9" t="n">
        <f aca="false">IF($A7474="",0,IF(OR(N($D7474)=0,$D7474&amp;""=TOP!$C$5&amp;""),1,0))</f>
        <v>0</v>
      </c>
      <c r="L7474" s="27" t="n">
        <f aca="false">IF($K7474=0,0,IFERROR(INDEX(購買率算出!$P$6:$P$3005,MATCH($A7474&amp;"",購買率算出!$C$6:$C$3005,0)),0))</f>
        <v>0</v>
      </c>
    </row>
    <row r="7475" customFormat="false" ht="15" hidden="false" customHeight="false" outlineLevel="0" collapsed="false">
      <c r="A7475" s="24"/>
      <c r="D7475" s="24"/>
      <c r="F7475" s="24"/>
      <c r="K7475" s="9" t="n">
        <f aca="false">IF($A7475="",0,IF(OR(N($D7475)=0,$D7475&amp;""=TOP!$C$5&amp;""),1,0))</f>
        <v>0</v>
      </c>
      <c r="L7475" s="27" t="n">
        <f aca="false">IF($K7475=0,0,IFERROR(INDEX(購買率算出!$P$6:$P$3005,MATCH($A7475&amp;"",購買率算出!$C$6:$C$3005,0)),0))</f>
        <v>0</v>
      </c>
    </row>
    <row r="7476" customFormat="false" ht="15" hidden="false" customHeight="false" outlineLevel="0" collapsed="false">
      <c r="A7476" s="24"/>
      <c r="D7476" s="24"/>
      <c r="F7476" s="24"/>
      <c r="K7476" s="9" t="n">
        <f aca="false">IF($A7476="",0,IF(OR(N($D7476)=0,$D7476&amp;""=TOP!$C$5&amp;""),1,0))</f>
        <v>0</v>
      </c>
      <c r="L7476" s="27" t="n">
        <f aca="false">IF($K7476=0,0,IFERROR(INDEX(購買率算出!$P$6:$P$3005,MATCH($A7476&amp;"",購買率算出!$C$6:$C$3005,0)),0))</f>
        <v>0</v>
      </c>
    </row>
    <row r="7477" customFormat="false" ht="15" hidden="false" customHeight="false" outlineLevel="0" collapsed="false">
      <c r="A7477" s="24"/>
      <c r="D7477" s="24"/>
      <c r="F7477" s="24"/>
      <c r="K7477" s="9" t="n">
        <f aca="false">IF($A7477="",0,IF(OR(N($D7477)=0,$D7477&amp;""=TOP!$C$5&amp;""),1,0))</f>
        <v>0</v>
      </c>
      <c r="L7477" s="27" t="n">
        <f aca="false">IF($K7477=0,0,IFERROR(INDEX(購買率算出!$P$6:$P$3005,MATCH($A7477&amp;"",購買率算出!$C$6:$C$3005,0)),0))</f>
        <v>0</v>
      </c>
    </row>
    <row r="7478" customFormat="false" ht="15" hidden="false" customHeight="false" outlineLevel="0" collapsed="false">
      <c r="A7478" s="24"/>
      <c r="D7478" s="24"/>
      <c r="F7478" s="24"/>
      <c r="K7478" s="9" t="n">
        <f aca="false">IF($A7478="",0,IF(OR(N($D7478)=0,$D7478&amp;""=TOP!$C$5&amp;""),1,0))</f>
        <v>0</v>
      </c>
      <c r="L7478" s="27" t="n">
        <f aca="false">IF($K7478=0,0,IFERROR(INDEX(購買率算出!$P$6:$P$3005,MATCH($A7478&amp;"",購買率算出!$C$6:$C$3005,0)),0))</f>
        <v>0</v>
      </c>
    </row>
    <row r="7479" customFormat="false" ht="15" hidden="false" customHeight="false" outlineLevel="0" collapsed="false">
      <c r="A7479" s="24"/>
      <c r="D7479" s="24"/>
      <c r="F7479" s="24"/>
      <c r="K7479" s="9" t="n">
        <f aca="false">IF($A7479="",0,IF(OR(N($D7479)=0,$D7479&amp;""=TOP!$C$5&amp;""),1,0))</f>
        <v>0</v>
      </c>
      <c r="L7479" s="27" t="n">
        <f aca="false">IF($K7479=0,0,IFERROR(INDEX(購買率算出!$P$6:$P$3005,MATCH($A7479&amp;"",購買率算出!$C$6:$C$3005,0)),0))</f>
        <v>0</v>
      </c>
    </row>
    <row r="7480" customFormat="false" ht="15" hidden="false" customHeight="false" outlineLevel="0" collapsed="false">
      <c r="A7480" s="24"/>
      <c r="D7480" s="24"/>
      <c r="F7480" s="24"/>
      <c r="K7480" s="9" t="n">
        <f aca="false">IF($A7480="",0,IF(OR(N($D7480)=0,$D7480&amp;""=TOP!$C$5&amp;""),1,0))</f>
        <v>0</v>
      </c>
      <c r="L7480" s="27" t="n">
        <f aca="false">IF($K7480=0,0,IFERROR(INDEX(購買率算出!$P$6:$P$3005,MATCH($A7480&amp;"",購買率算出!$C$6:$C$3005,0)),0))</f>
        <v>0</v>
      </c>
    </row>
    <row r="7481" customFormat="false" ht="15" hidden="false" customHeight="false" outlineLevel="0" collapsed="false">
      <c r="A7481" s="24"/>
      <c r="D7481" s="24"/>
      <c r="F7481" s="24"/>
      <c r="K7481" s="9" t="n">
        <f aca="false">IF($A7481="",0,IF(OR(N($D7481)=0,$D7481&amp;""=TOP!$C$5&amp;""),1,0))</f>
        <v>0</v>
      </c>
      <c r="L7481" s="27" t="n">
        <f aca="false">IF($K7481=0,0,IFERROR(INDEX(購買率算出!$P$6:$P$3005,MATCH($A7481&amp;"",購買率算出!$C$6:$C$3005,0)),0))</f>
        <v>0</v>
      </c>
    </row>
    <row r="7482" customFormat="false" ht="15" hidden="false" customHeight="false" outlineLevel="0" collapsed="false">
      <c r="A7482" s="24"/>
      <c r="D7482" s="24"/>
      <c r="F7482" s="24"/>
      <c r="K7482" s="9" t="n">
        <f aca="false">IF($A7482="",0,IF(OR(N($D7482)=0,$D7482&amp;""=TOP!$C$5&amp;""),1,0))</f>
        <v>0</v>
      </c>
      <c r="L7482" s="27" t="n">
        <f aca="false">IF($K7482=0,0,IFERROR(INDEX(購買率算出!$P$6:$P$3005,MATCH($A7482&amp;"",購買率算出!$C$6:$C$3005,0)),0))</f>
        <v>0</v>
      </c>
    </row>
    <row r="7483" customFormat="false" ht="15" hidden="false" customHeight="false" outlineLevel="0" collapsed="false">
      <c r="A7483" s="24"/>
      <c r="D7483" s="24"/>
      <c r="F7483" s="24"/>
      <c r="K7483" s="9" t="n">
        <f aca="false">IF($A7483="",0,IF(OR(N($D7483)=0,$D7483&amp;""=TOP!$C$5&amp;""),1,0))</f>
        <v>0</v>
      </c>
      <c r="L7483" s="27" t="n">
        <f aca="false">IF($K7483=0,0,IFERROR(INDEX(購買率算出!$P$6:$P$3005,MATCH($A7483&amp;"",購買率算出!$C$6:$C$3005,0)),0))</f>
        <v>0</v>
      </c>
    </row>
    <row r="7484" customFormat="false" ht="15" hidden="false" customHeight="false" outlineLevel="0" collapsed="false">
      <c r="A7484" s="24"/>
      <c r="D7484" s="24"/>
      <c r="F7484" s="24"/>
      <c r="K7484" s="9" t="n">
        <f aca="false">IF($A7484="",0,IF(OR(N($D7484)=0,$D7484&amp;""=TOP!$C$5&amp;""),1,0))</f>
        <v>0</v>
      </c>
      <c r="L7484" s="27" t="n">
        <f aca="false">IF($K7484=0,0,IFERROR(INDEX(購買率算出!$P$6:$P$3005,MATCH($A7484&amp;"",購買率算出!$C$6:$C$3005,0)),0))</f>
        <v>0</v>
      </c>
    </row>
    <row r="7485" customFormat="false" ht="15" hidden="false" customHeight="false" outlineLevel="0" collapsed="false">
      <c r="A7485" s="24"/>
      <c r="D7485" s="24"/>
      <c r="F7485" s="24"/>
      <c r="K7485" s="9" t="n">
        <f aca="false">IF($A7485="",0,IF(OR(N($D7485)=0,$D7485&amp;""=TOP!$C$5&amp;""),1,0))</f>
        <v>0</v>
      </c>
      <c r="L7485" s="27" t="n">
        <f aca="false">IF($K7485=0,0,IFERROR(INDEX(購買率算出!$P$6:$P$3005,MATCH($A7485&amp;"",購買率算出!$C$6:$C$3005,0)),0))</f>
        <v>0</v>
      </c>
    </row>
    <row r="7486" customFormat="false" ht="15" hidden="false" customHeight="false" outlineLevel="0" collapsed="false">
      <c r="A7486" s="24"/>
      <c r="D7486" s="24"/>
      <c r="F7486" s="24"/>
      <c r="K7486" s="9" t="n">
        <f aca="false">IF($A7486="",0,IF(OR(N($D7486)=0,$D7486&amp;""=TOP!$C$5&amp;""),1,0))</f>
        <v>0</v>
      </c>
      <c r="L7486" s="27" t="n">
        <f aca="false">IF($K7486=0,0,IFERROR(INDEX(購買率算出!$P$6:$P$3005,MATCH($A7486&amp;"",購買率算出!$C$6:$C$3005,0)),0))</f>
        <v>0</v>
      </c>
    </row>
    <row r="7487" customFormat="false" ht="15" hidden="false" customHeight="false" outlineLevel="0" collapsed="false">
      <c r="A7487" s="24"/>
      <c r="D7487" s="24"/>
      <c r="F7487" s="24"/>
      <c r="K7487" s="9" t="n">
        <f aca="false">IF($A7487="",0,IF(OR(N($D7487)=0,$D7487&amp;""=TOP!$C$5&amp;""),1,0))</f>
        <v>0</v>
      </c>
      <c r="L7487" s="27" t="n">
        <f aca="false">IF($K7487=0,0,IFERROR(INDEX(購買率算出!$P$6:$P$3005,MATCH($A7487&amp;"",購買率算出!$C$6:$C$3005,0)),0))</f>
        <v>0</v>
      </c>
    </row>
    <row r="7488" customFormat="false" ht="15" hidden="false" customHeight="false" outlineLevel="0" collapsed="false">
      <c r="A7488" s="24"/>
      <c r="D7488" s="24"/>
      <c r="F7488" s="24"/>
      <c r="K7488" s="9" t="n">
        <f aca="false">IF($A7488="",0,IF(OR(N($D7488)=0,$D7488&amp;""=TOP!$C$5&amp;""),1,0))</f>
        <v>0</v>
      </c>
      <c r="L7488" s="27" t="n">
        <f aca="false">IF($K7488=0,0,IFERROR(INDEX(購買率算出!$P$6:$P$3005,MATCH($A7488&amp;"",購買率算出!$C$6:$C$3005,0)),0))</f>
        <v>0</v>
      </c>
    </row>
    <row r="7489" customFormat="false" ht="15" hidden="false" customHeight="false" outlineLevel="0" collapsed="false">
      <c r="A7489" s="24"/>
      <c r="D7489" s="24"/>
      <c r="F7489" s="24"/>
      <c r="K7489" s="9" t="n">
        <f aca="false">IF($A7489="",0,IF(OR(N($D7489)=0,$D7489&amp;""=TOP!$C$5&amp;""),1,0))</f>
        <v>0</v>
      </c>
      <c r="L7489" s="27" t="n">
        <f aca="false">IF($K7489=0,0,IFERROR(INDEX(購買率算出!$P$6:$P$3005,MATCH($A7489&amp;"",購買率算出!$C$6:$C$3005,0)),0))</f>
        <v>0</v>
      </c>
    </row>
    <row r="7490" customFormat="false" ht="15" hidden="false" customHeight="false" outlineLevel="0" collapsed="false">
      <c r="A7490" s="24"/>
      <c r="D7490" s="24"/>
      <c r="F7490" s="24"/>
      <c r="K7490" s="9" t="n">
        <f aca="false">IF($A7490="",0,IF(OR(N($D7490)=0,$D7490&amp;""=TOP!$C$5&amp;""),1,0))</f>
        <v>0</v>
      </c>
      <c r="L7490" s="27" t="n">
        <f aca="false">IF($K7490=0,0,IFERROR(INDEX(購買率算出!$P$6:$P$3005,MATCH($A7490&amp;"",購買率算出!$C$6:$C$3005,0)),0))</f>
        <v>0</v>
      </c>
    </row>
    <row r="7491" customFormat="false" ht="15" hidden="false" customHeight="false" outlineLevel="0" collapsed="false">
      <c r="A7491" s="24"/>
      <c r="D7491" s="24"/>
      <c r="F7491" s="24"/>
      <c r="K7491" s="9" t="n">
        <f aca="false">IF($A7491="",0,IF(OR(N($D7491)=0,$D7491&amp;""=TOP!$C$5&amp;""),1,0))</f>
        <v>0</v>
      </c>
      <c r="L7491" s="27" t="n">
        <f aca="false">IF($K7491=0,0,IFERROR(INDEX(購買率算出!$P$6:$P$3005,MATCH($A7491&amp;"",購買率算出!$C$6:$C$3005,0)),0))</f>
        <v>0</v>
      </c>
    </row>
    <row r="7492" customFormat="false" ht="15" hidden="false" customHeight="false" outlineLevel="0" collapsed="false">
      <c r="A7492" s="24"/>
      <c r="D7492" s="24"/>
      <c r="F7492" s="24"/>
      <c r="K7492" s="9" t="n">
        <f aca="false">IF($A7492="",0,IF(OR(N($D7492)=0,$D7492&amp;""=TOP!$C$5&amp;""),1,0))</f>
        <v>0</v>
      </c>
      <c r="L7492" s="27" t="n">
        <f aca="false">IF($K7492=0,0,IFERROR(INDEX(購買率算出!$P$6:$P$3005,MATCH($A7492&amp;"",購買率算出!$C$6:$C$3005,0)),0))</f>
        <v>0</v>
      </c>
    </row>
    <row r="7493" customFormat="false" ht="15" hidden="false" customHeight="false" outlineLevel="0" collapsed="false">
      <c r="A7493" s="24"/>
      <c r="D7493" s="24"/>
      <c r="F7493" s="24"/>
      <c r="K7493" s="9" t="n">
        <f aca="false">IF($A7493="",0,IF(OR(N($D7493)=0,$D7493&amp;""=TOP!$C$5&amp;""),1,0))</f>
        <v>0</v>
      </c>
      <c r="L7493" s="27" t="n">
        <f aca="false">IF($K7493=0,0,IFERROR(INDEX(購買率算出!$P$6:$P$3005,MATCH($A7493&amp;"",購買率算出!$C$6:$C$3005,0)),0))</f>
        <v>0</v>
      </c>
    </row>
    <row r="7494" customFormat="false" ht="15" hidden="false" customHeight="false" outlineLevel="0" collapsed="false">
      <c r="A7494" s="24"/>
      <c r="D7494" s="24"/>
      <c r="F7494" s="24"/>
      <c r="K7494" s="9" t="n">
        <f aca="false">IF($A7494="",0,IF(OR(N($D7494)=0,$D7494&amp;""=TOP!$C$5&amp;""),1,0))</f>
        <v>0</v>
      </c>
      <c r="L7494" s="27" t="n">
        <f aca="false">IF($K7494=0,0,IFERROR(INDEX(購買率算出!$P$6:$P$3005,MATCH($A7494&amp;"",購買率算出!$C$6:$C$3005,0)),0))</f>
        <v>0</v>
      </c>
    </row>
    <row r="7495" customFormat="false" ht="15" hidden="false" customHeight="false" outlineLevel="0" collapsed="false">
      <c r="A7495" s="24"/>
      <c r="D7495" s="24"/>
      <c r="F7495" s="24"/>
      <c r="K7495" s="9" t="n">
        <f aca="false">IF($A7495="",0,IF(OR(N($D7495)=0,$D7495&amp;""=TOP!$C$5&amp;""),1,0))</f>
        <v>0</v>
      </c>
      <c r="L7495" s="27" t="n">
        <f aca="false">IF($K7495=0,0,IFERROR(INDEX(購買率算出!$P$6:$P$3005,MATCH($A7495&amp;"",購買率算出!$C$6:$C$3005,0)),0))</f>
        <v>0</v>
      </c>
    </row>
    <row r="7496" customFormat="false" ht="15" hidden="false" customHeight="false" outlineLevel="0" collapsed="false">
      <c r="A7496" s="24"/>
      <c r="D7496" s="24"/>
      <c r="F7496" s="24"/>
      <c r="K7496" s="9" t="n">
        <f aca="false">IF($A7496="",0,IF(OR(N($D7496)=0,$D7496&amp;""=TOP!$C$5&amp;""),1,0))</f>
        <v>0</v>
      </c>
      <c r="L7496" s="27" t="n">
        <f aca="false">IF($K7496=0,0,IFERROR(INDEX(購買率算出!$P$6:$P$3005,MATCH($A7496&amp;"",購買率算出!$C$6:$C$3005,0)),0))</f>
        <v>0</v>
      </c>
    </row>
    <row r="7497" customFormat="false" ht="15" hidden="false" customHeight="false" outlineLevel="0" collapsed="false">
      <c r="A7497" s="24"/>
      <c r="D7497" s="24"/>
      <c r="F7497" s="24"/>
      <c r="K7497" s="9" t="n">
        <f aca="false">IF($A7497="",0,IF(OR(N($D7497)=0,$D7497&amp;""=TOP!$C$5&amp;""),1,0))</f>
        <v>0</v>
      </c>
      <c r="L7497" s="27" t="n">
        <f aca="false">IF($K7497=0,0,IFERROR(INDEX(購買率算出!$P$6:$P$3005,MATCH($A7497&amp;"",購買率算出!$C$6:$C$3005,0)),0))</f>
        <v>0</v>
      </c>
    </row>
    <row r="7498" customFormat="false" ht="15" hidden="false" customHeight="false" outlineLevel="0" collapsed="false">
      <c r="A7498" s="24"/>
      <c r="D7498" s="24"/>
      <c r="F7498" s="24"/>
      <c r="K7498" s="9" t="n">
        <f aca="false">IF($A7498="",0,IF(OR(N($D7498)=0,$D7498&amp;""=TOP!$C$5&amp;""),1,0))</f>
        <v>0</v>
      </c>
      <c r="L7498" s="27" t="n">
        <f aca="false">IF($K7498=0,0,IFERROR(INDEX(購買率算出!$P$6:$P$3005,MATCH($A7498&amp;"",購買率算出!$C$6:$C$3005,0)),0))</f>
        <v>0</v>
      </c>
    </row>
    <row r="7499" customFormat="false" ht="15" hidden="false" customHeight="false" outlineLevel="0" collapsed="false">
      <c r="A7499" s="24"/>
      <c r="D7499" s="24"/>
      <c r="F7499" s="24"/>
      <c r="K7499" s="9" t="n">
        <f aca="false">IF($A7499="",0,IF(OR(N($D7499)=0,$D7499&amp;""=TOP!$C$5&amp;""),1,0))</f>
        <v>0</v>
      </c>
      <c r="L7499" s="27" t="n">
        <f aca="false">IF($K7499=0,0,IFERROR(INDEX(購買率算出!$P$6:$P$3005,MATCH($A7499&amp;"",購買率算出!$C$6:$C$3005,0)),0))</f>
        <v>0</v>
      </c>
    </row>
    <row r="7500" customFormat="false" ht="15" hidden="false" customHeight="false" outlineLevel="0" collapsed="false">
      <c r="A7500" s="24"/>
      <c r="D7500" s="24"/>
      <c r="F7500" s="24"/>
      <c r="K7500" s="9" t="n">
        <f aca="false">IF($A7500="",0,IF(OR(N($D7500)=0,$D7500&amp;""=TOP!$C$5&amp;""),1,0))</f>
        <v>0</v>
      </c>
      <c r="L7500" s="27" t="n">
        <f aca="false">IF($K7500=0,0,IFERROR(INDEX(購買率算出!$P$6:$P$3005,MATCH($A7500&amp;"",購買率算出!$C$6:$C$3005,0)),0))</f>
        <v>0</v>
      </c>
    </row>
    <row r="7501" customFormat="false" ht="15" hidden="false" customHeight="false" outlineLevel="0" collapsed="false">
      <c r="A7501" s="24"/>
      <c r="D7501" s="24"/>
      <c r="F7501" s="24"/>
      <c r="K7501" s="9" t="n">
        <f aca="false">IF($A7501="",0,IF(OR(N($D7501)=0,$D7501&amp;""=TOP!$C$5&amp;""),1,0))</f>
        <v>0</v>
      </c>
      <c r="L7501" s="27" t="n">
        <f aca="false">IF($K7501=0,0,IFERROR(INDEX(購買率算出!$P$6:$P$3005,MATCH($A7501&amp;"",購買率算出!$C$6:$C$3005,0)),0))</f>
        <v>0</v>
      </c>
    </row>
    <row r="7502" customFormat="false" ht="15" hidden="false" customHeight="false" outlineLevel="0" collapsed="false">
      <c r="A7502" s="24"/>
      <c r="D7502" s="24"/>
      <c r="F7502" s="24"/>
      <c r="K7502" s="9" t="n">
        <f aca="false">IF($A7502="",0,IF(OR(N($D7502)=0,$D7502&amp;""=TOP!$C$5&amp;""),1,0))</f>
        <v>0</v>
      </c>
      <c r="L7502" s="27" t="n">
        <f aca="false">IF($K7502=0,0,IFERROR(INDEX(購買率算出!$P$6:$P$3005,MATCH($A7502&amp;"",購買率算出!$C$6:$C$3005,0)),0))</f>
        <v>0</v>
      </c>
    </row>
    <row r="7503" customFormat="false" ht="15" hidden="false" customHeight="false" outlineLevel="0" collapsed="false">
      <c r="A7503" s="24"/>
      <c r="D7503" s="24"/>
      <c r="F7503" s="24"/>
      <c r="K7503" s="9" t="n">
        <f aca="false">IF($A7503="",0,IF(OR(N($D7503)=0,$D7503&amp;""=TOP!$C$5&amp;""),1,0))</f>
        <v>0</v>
      </c>
      <c r="L7503" s="27" t="n">
        <f aca="false">IF($K7503=0,0,IFERROR(INDEX(購買率算出!$P$6:$P$3005,MATCH($A7503&amp;"",購買率算出!$C$6:$C$3005,0)),0))</f>
        <v>0</v>
      </c>
    </row>
    <row r="7504" customFormat="false" ht="15" hidden="false" customHeight="false" outlineLevel="0" collapsed="false">
      <c r="A7504" s="24"/>
      <c r="D7504" s="24"/>
      <c r="F7504" s="24"/>
      <c r="K7504" s="9" t="n">
        <f aca="false">IF($A7504="",0,IF(OR(N($D7504)=0,$D7504&amp;""=TOP!$C$5&amp;""),1,0))</f>
        <v>0</v>
      </c>
      <c r="L7504" s="27" t="n">
        <f aca="false">IF($K7504=0,0,IFERROR(INDEX(購買率算出!$P$6:$P$3005,MATCH($A7504&amp;"",購買率算出!$C$6:$C$3005,0)),0))</f>
        <v>0</v>
      </c>
    </row>
    <row r="7505" customFormat="false" ht="15" hidden="false" customHeight="false" outlineLevel="0" collapsed="false">
      <c r="A7505" s="24"/>
      <c r="D7505" s="24"/>
      <c r="F7505" s="24"/>
      <c r="K7505" s="9" t="n">
        <f aca="false">IF($A7505="",0,IF(OR(N($D7505)=0,$D7505&amp;""=TOP!$C$5&amp;""),1,0))</f>
        <v>0</v>
      </c>
      <c r="L7505" s="27" t="n">
        <f aca="false">IF($K7505=0,0,IFERROR(INDEX(購買率算出!$P$6:$P$3005,MATCH($A7505&amp;"",購買率算出!$C$6:$C$3005,0)),0))</f>
        <v>0</v>
      </c>
    </row>
    <row r="7506" customFormat="false" ht="15" hidden="false" customHeight="false" outlineLevel="0" collapsed="false">
      <c r="A7506" s="24"/>
      <c r="D7506" s="24"/>
      <c r="F7506" s="24"/>
      <c r="K7506" s="9" t="n">
        <f aca="false">IF($A7506="",0,IF(OR(N($D7506)=0,$D7506&amp;""=TOP!$C$5&amp;""),1,0))</f>
        <v>0</v>
      </c>
      <c r="L7506" s="27" t="n">
        <f aca="false">IF($K7506=0,0,IFERROR(INDEX(購買率算出!$P$6:$P$3005,MATCH($A7506&amp;"",購買率算出!$C$6:$C$3005,0)),0))</f>
        <v>0</v>
      </c>
    </row>
    <row r="7507" customFormat="false" ht="15" hidden="false" customHeight="false" outlineLevel="0" collapsed="false">
      <c r="A7507" s="24"/>
      <c r="D7507" s="24"/>
      <c r="F7507" s="24"/>
      <c r="K7507" s="9" t="n">
        <f aca="false">IF($A7507="",0,IF(OR(N($D7507)=0,$D7507&amp;""=TOP!$C$5&amp;""),1,0))</f>
        <v>0</v>
      </c>
      <c r="L7507" s="27" t="n">
        <f aca="false">IF($K7507=0,0,IFERROR(INDEX(購買率算出!$P$6:$P$3005,MATCH($A7507&amp;"",購買率算出!$C$6:$C$3005,0)),0))</f>
        <v>0</v>
      </c>
    </row>
    <row r="7508" customFormat="false" ht="15" hidden="false" customHeight="false" outlineLevel="0" collapsed="false">
      <c r="A7508" s="24"/>
      <c r="D7508" s="24"/>
      <c r="F7508" s="24"/>
      <c r="K7508" s="9" t="n">
        <f aca="false">IF($A7508="",0,IF(OR(N($D7508)=0,$D7508&amp;""=TOP!$C$5&amp;""),1,0))</f>
        <v>0</v>
      </c>
      <c r="L7508" s="27" t="n">
        <f aca="false">IF($K7508=0,0,IFERROR(INDEX(購買率算出!$P$6:$P$3005,MATCH($A7508&amp;"",購買率算出!$C$6:$C$3005,0)),0))</f>
        <v>0</v>
      </c>
    </row>
    <row r="7509" customFormat="false" ht="15" hidden="false" customHeight="false" outlineLevel="0" collapsed="false">
      <c r="A7509" s="24"/>
      <c r="D7509" s="24"/>
      <c r="F7509" s="24"/>
      <c r="K7509" s="9" t="n">
        <f aca="false">IF($A7509="",0,IF(OR(N($D7509)=0,$D7509&amp;""=TOP!$C$5&amp;""),1,0))</f>
        <v>0</v>
      </c>
      <c r="L7509" s="27" t="n">
        <f aca="false">IF($K7509=0,0,IFERROR(INDEX(購買率算出!$P$6:$P$3005,MATCH($A7509&amp;"",購買率算出!$C$6:$C$3005,0)),0))</f>
        <v>0</v>
      </c>
    </row>
    <row r="7510" customFormat="false" ht="15" hidden="false" customHeight="false" outlineLevel="0" collapsed="false">
      <c r="A7510" s="24"/>
      <c r="D7510" s="24"/>
      <c r="F7510" s="24"/>
      <c r="K7510" s="9" t="n">
        <f aca="false">IF($A7510="",0,IF(OR(N($D7510)=0,$D7510&amp;""=TOP!$C$5&amp;""),1,0))</f>
        <v>0</v>
      </c>
      <c r="L7510" s="27" t="n">
        <f aca="false">IF($K7510=0,0,IFERROR(INDEX(購買率算出!$P$6:$P$3005,MATCH($A7510&amp;"",購買率算出!$C$6:$C$3005,0)),0))</f>
        <v>0</v>
      </c>
    </row>
    <row r="7511" customFormat="false" ht="15" hidden="false" customHeight="false" outlineLevel="0" collapsed="false">
      <c r="A7511" s="24"/>
      <c r="D7511" s="24"/>
      <c r="F7511" s="24"/>
      <c r="K7511" s="9" t="n">
        <f aca="false">IF($A7511="",0,IF(OR(N($D7511)=0,$D7511&amp;""=TOP!$C$5&amp;""),1,0))</f>
        <v>0</v>
      </c>
      <c r="L7511" s="27" t="n">
        <f aca="false">IF($K7511=0,0,IFERROR(INDEX(購買率算出!$P$6:$P$3005,MATCH($A7511&amp;"",購買率算出!$C$6:$C$3005,0)),0))</f>
        <v>0</v>
      </c>
    </row>
    <row r="7512" customFormat="false" ht="15" hidden="false" customHeight="false" outlineLevel="0" collapsed="false">
      <c r="A7512" s="24"/>
      <c r="D7512" s="24"/>
      <c r="F7512" s="24"/>
      <c r="K7512" s="9" t="n">
        <f aca="false">IF($A7512="",0,IF(OR(N($D7512)=0,$D7512&amp;""=TOP!$C$5&amp;""),1,0))</f>
        <v>0</v>
      </c>
      <c r="L7512" s="27" t="n">
        <f aca="false">IF($K7512=0,0,IFERROR(INDEX(購買率算出!$P$6:$P$3005,MATCH($A7512&amp;"",購買率算出!$C$6:$C$3005,0)),0))</f>
        <v>0</v>
      </c>
    </row>
    <row r="7513" customFormat="false" ht="15" hidden="false" customHeight="false" outlineLevel="0" collapsed="false">
      <c r="A7513" s="24"/>
      <c r="D7513" s="24"/>
      <c r="F7513" s="24"/>
      <c r="K7513" s="9" t="n">
        <f aca="false">IF($A7513="",0,IF(OR(N($D7513)=0,$D7513&amp;""=TOP!$C$5&amp;""),1,0))</f>
        <v>0</v>
      </c>
      <c r="L7513" s="27" t="n">
        <f aca="false">IF($K7513=0,0,IFERROR(INDEX(購買率算出!$P$6:$P$3005,MATCH($A7513&amp;"",購買率算出!$C$6:$C$3005,0)),0))</f>
        <v>0</v>
      </c>
    </row>
    <row r="7514" customFormat="false" ht="15" hidden="false" customHeight="false" outlineLevel="0" collapsed="false">
      <c r="A7514" s="24"/>
      <c r="D7514" s="24"/>
      <c r="F7514" s="24"/>
      <c r="K7514" s="9" t="n">
        <f aca="false">IF($A7514="",0,IF(OR(N($D7514)=0,$D7514&amp;""=TOP!$C$5&amp;""),1,0))</f>
        <v>0</v>
      </c>
      <c r="L7514" s="27" t="n">
        <f aca="false">IF($K7514=0,0,IFERROR(INDEX(購買率算出!$P$6:$P$3005,MATCH($A7514&amp;"",購買率算出!$C$6:$C$3005,0)),0))</f>
        <v>0</v>
      </c>
    </row>
    <row r="7515" customFormat="false" ht="15" hidden="false" customHeight="false" outlineLevel="0" collapsed="false">
      <c r="A7515" s="24"/>
      <c r="D7515" s="24"/>
      <c r="F7515" s="24"/>
      <c r="K7515" s="9" t="n">
        <f aca="false">IF($A7515="",0,IF(OR(N($D7515)=0,$D7515&amp;""=TOP!$C$5&amp;""),1,0))</f>
        <v>0</v>
      </c>
      <c r="L7515" s="27" t="n">
        <f aca="false">IF($K7515=0,0,IFERROR(INDEX(購買率算出!$P$6:$P$3005,MATCH($A7515&amp;"",購買率算出!$C$6:$C$3005,0)),0))</f>
        <v>0</v>
      </c>
    </row>
    <row r="7516" customFormat="false" ht="15" hidden="false" customHeight="false" outlineLevel="0" collapsed="false">
      <c r="A7516" s="24"/>
      <c r="D7516" s="24"/>
      <c r="F7516" s="24"/>
      <c r="K7516" s="9" t="n">
        <f aca="false">IF($A7516="",0,IF(OR(N($D7516)=0,$D7516&amp;""=TOP!$C$5&amp;""),1,0))</f>
        <v>0</v>
      </c>
      <c r="L7516" s="27" t="n">
        <f aca="false">IF($K7516=0,0,IFERROR(INDEX(購買率算出!$P$6:$P$3005,MATCH($A7516&amp;"",購買率算出!$C$6:$C$3005,0)),0))</f>
        <v>0</v>
      </c>
    </row>
    <row r="7517" customFormat="false" ht="15" hidden="false" customHeight="false" outlineLevel="0" collapsed="false">
      <c r="A7517" s="24"/>
      <c r="D7517" s="24"/>
      <c r="F7517" s="24"/>
      <c r="K7517" s="9" t="n">
        <f aca="false">IF($A7517="",0,IF(OR(N($D7517)=0,$D7517&amp;""=TOP!$C$5&amp;""),1,0))</f>
        <v>0</v>
      </c>
      <c r="L7517" s="27" t="n">
        <f aca="false">IF($K7517=0,0,IFERROR(INDEX(購買率算出!$P$6:$P$3005,MATCH($A7517&amp;"",購買率算出!$C$6:$C$3005,0)),0))</f>
        <v>0</v>
      </c>
    </row>
    <row r="7518" customFormat="false" ht="15" hidden="false" customHeight="false" outlineLevel="0" collapsed="false">
      <c r="A7518" s="24"/>
      <c r="D7518" s="24"/>
      <c r="F7518" s="24"/>
      <c r="K7518" s="9" t="n">
        <f aca="false">IF($A7518="",0,IF(OR(N($D7518)=0,$D7518&amp;""=TOP!$C$5&amp;""),1,0))</f>
        <v>0</v>
      </c>
      <c r="L7518" s="27" t="n">
        <f aca="false">IF($K7518=0,0,IFERROR(INDEX(購買率算出!$P$6:$P$3005,MATCH($A7518&amp;"",購買率算出!$C$6:$C$3005,0)),0))</f>
        <v>0</v>
      </c>
    </row>
    <row r="7519" customFormat="false" ht="15" hidden="false" customHeight="false" outlineLevel="0" collapsed="false">
      <c r="A7519" s="24"/>
      <c r="D7519" s="24"/>
      <c r="F7519" s="24"/>
      <c r="K7519" s="9" t="n">
        <f aca="false">IF($A7519="",0,IF(OR(N($D7519)=0,$D7519&amp;""=TOP!$C$5&amp;""),1,0))</f>
        <v>0</v>
      </c>
      <c r="L7519" s="27" t="n">
        <f aca="false">IF($K7519=0,0,IFERROR(INDEX(購買率算出!$P$6:$P$3005,MATCH($A7519&amp;"",購買率算出!$C$6:$C$3005,0)),0))</f>
        <v>0</v>
      </c>
    </row>
    <row r="7520" customFormat="false" ht="15" hidden="false" customHeight="false" outlineLevel="0" collapsed="false">
      <c r="A7520" s="24"/>
      <c r="D7520" s="24"/>
      <c r="F7520" s="24"/>
      <c r="K7520" s="9" t="n">
        <f aca="false">IF($A7520="",0,IF(OR(N($D7520)=0,$D7520&amp;""=TOP!$C$5&amp;""),1,0))</f>
        <v>0</v>
      </c>
      <c r="L7520" s="27" t="n">
        <f aca="false">IF($K7520=0,0,IFERROR(INDEX(購買率算出!$P$6:$P$3005,MATCH($A7520&amp;"",購買率算出!$C$6:$C$3005,0)),0))</f>
        <v>0</v>
      </c>
    </row>
    <row r="7521" customFormat="false" ht="15" hidden="false" customHeight="false" outlineLevel="0" collapsed="false">
      <c r="A7521" s="24"/>
      <c r="D7521" s="24"/>
      <c r="F7521" s="24"/>
      <c r="K7521" s="9" t="n">
        <f aca="false">IF($A7521="",0,IF(OR(N($D7521)=0,$D7521&amp;""=TOP!$C$5&amp;""),1,0))</f>
        <v>0</v>
      </c>
      <c r="L7521" s="27" t="n">
        <f aca="false">IF($K7521=0,0,IFERROR(INDEX(購買率算出!$P$6:$P$3005,MATCH($A7521&amp;"",購買率算出!$C$6:$C$3005,0)),0))</f>
        <v>0</v>
      </c>
    </row>
    <row r="7522" customFormat="false" ht="15" hidden="false" customHeight="false" outlineLevel="0" collapsed="false">
      <c r="A7522" s="24"/>
      <c r="D7522" s="24"/>
      <c r="F7522" s="24"/>
      <c r="K7522" s="9" t="n">
        <f aca="false">IF($A7522="",0,IF(OR(N($D7522)=0,$D7522&amp;""=TOP!$C$5&amp;""),1,0))</f>
        <v>0</v>
      </c>
      <c r="L7522" s="27" t="n">
        <f aca="false">IF($K7522=0,0,IFERROR(INDEX(購買率算出!$P$6:$P$3005,MATCH($A7522&amp;"",購買率算出!$C$6:$C$3005,0)),0))</f>
        <v>0</v>
      </c>
    </row>
    <row r="7523" customFormat="false" ht="15" hidden="false" customHeight="false" outlineLevel="0" collapsed="false">
      <c r="A7523" s="24"/>
      <c r="D7523" s="24"/>
      <c r="F7523" s="24"/>
      <c r="K7523" s="9" t="n">
        <f aca="false">IF($A7523="",0,IF(OR(N($D7523)=0,$D7523&amp;""=TOP!$C$5&amp;""),1,0))</f>
        <v>0</v>
      </c>
      <c r="L7523" s="27" t="n">
        <f aca="false">IF($K7523=0,0,IFERROR(INDEX(購買率算出!$P$6:$P$3005,MATCH($A7523&amp;"",購買率算出!$C$6:$C$3005,0)),0))</f>
        <v>0</v>
      </c>
    </row>
    <row r="7524" customFormat="false" ht="15" hidden="false" customHeight="false" outlineLevel="0" collapsed="false">
      <c r="A7524" s="24"/>
      <c r="D7524" s="24"/>
      <c r="F7524" s="24"/>
      <c r="K7524" s="9" t="n">
        <f aca="false">IF($A7524="",0,IF(OR(N($D7524)=0,$D7524&amp;""=TOP!$C$5&amp;""),1,0))</f>
        <v>0</v>
      </c>
      <c r="L7524" s="27" t="n">
        <f aca="false">IF($K7524=0,0,IFERROR(INDEX(購買率算出!$P$6:$P$3005,MATCH($A7524&amp;"",購買率算出!$C$6:$C$3005,0)),0))</f>
        <v>0</v>
      </c>
    </row>
    <row r="7525" customFormat="false" ht="15" hidden="false" customHeight="false" outlineLevel="0" collapsed="false">
      <c r="A7525" s="24"/>
      <c r="D7525" s="24"/>
      <c r="F7525" s="24"/>
      <c r="K7525" s="9" t="n">
        <f aca="false">IF($A7525="",0,IF(OR(N($D7525)=0,$D7525&amp;""=TOP!$C$5&amp;""),1,0))</f>
        <v>0</v>
      </c>
      <c r="L7525" s="27" t="n">
        <f aca="false">IF($K7525=0,0,IFERROR(INDEX(購買率算出!$P$6:$P$3005,MATCH($A7525&amp;"",購買率算出!$C$6:$C$3005,0)),0))</f>
        <v>0</v>
      </c>
    </row>
    <row r="7526" customFormat="false" ht="15" hidden="false" customHeight="false" outlineLevel="0" collapsed="false">
      <c r="A7526" s="24"/>
      <c r="D7526" s="24"/>
      <c r="F7526" s="24"/>
      <c r="K7526" s="9" t="n">
        <f aca="false">IF($A7526="",0,IF(OR(N($D7526)=0,$D7526&amp;""=TOP!$C$5&amp;""),1,0))</f>
        <v>0</v>
      </c>
      <c r="L7526" s="27" t="n">
        <f aca="false">IF($K7526=0,0,IFERROR(INDEX(購買率算出!$P$6:$P$3005,MATCH($A7526&amp;"",購買率算出!$C$6:$C$3005,0)),0))</f>
        <v>0</v>
      </c>
    </row>
    <row r="7527" customFormat="false" ht="15" hidden="false" customHeight="false" outlineLevel="0" collapsed="false">
      <c r="A7527" s="24"/>
      <c r="D7527" s="24"/>
      <c r="F7527" s="24"/>
      <c r="K7527" s="9" t="n">
        <f aca="false">IF($A7527="",0,IF(OR(N($D7527)=0,$D7527&amp;""=TOP!$C$5&amp;""),1,0))</f>
        <v>0</v>
      </c>
      <c r="L7527" s="27" t="n">
        <f aca="false">IF($K7527=0,0,IFERROR(INDEX(購買率算出!$P$6:$P$3005,MATCH($A7527&amp;"",購買率算出!$C$6:$C$3005,0)),0))</f>
        <v>0</v>
      </c>
    </row>
    <row r="7528" customFormat="false" ht="15" hidden="false" customHeight="false" outlineLevel="0" collapsed="false">
      <c r="A7528" s="24"/>
      <c r="D7528" s="24"/>
      <c r="F7528" s="24"/>
      <c r="K7528" s="9" t="n">
        <f aca="false">IF($A7528="",0,IF(OR(N($D7528)=0,$D7528&amp;""=TOP!$C$5&amp;""),1,0))</f>
        <v>0</v>
      </c>
      <c r="L7528" s="27" t="n">
        <f aca="false">IF($K7528=0,0,IFERROR(INDEX(購買率算出!$P$6:$P$3005,MATCH($A7528&amp;"",購買率算出!$C$6:$C$3005,0)),0))</f>
        <v>0</v>
      </c>
    </row>
    <row r="7529" customFormat="false" ht="15" hidden="false" customHeight="false" outlineLevel="0" collapsed="false">
      <c r="A7529" s="24"/>
      <c r="D7529" s="24"/>
      <c r="F7529" s="24"/>
      <c r="K7529" s="9" t="n">
        <f aca="false">IF($A7529="",0,IF(OR(N($D7529)=0,$D7529&amp;""=TOP!$C$5&amp;""),1,0))</f>
        <v>0</v>
      </c>
      <c r="L7529" s="27" t="n">
        <f aca="false">IF($K7529=0,0,IFERROR(INDEX(購買率算出!$P$6:$P$3005,MATCH($A7529&amp;"",購買率算出!$C$6:$C$3005,0)),0))</f>
        <v>0</v>
      </c>
    </row>
    <row r="7530" customFormat="false" ht="15" hidden="false" customHeight="false" outlineLevel="0" collapsed="false">
      <c r="A7530" s="24"/>
      <c r="D7530" s="24"/>
      <c r="F7530" s="24"/>
      <c r="K7530" s="9" t="n">
        <f aca="false">IF($A7530="",0,IF(OR(N($D7530)=0,$D7530&amp;""=TOP!$C$5&amp;""),1,0))</f>
        <v>0</v>
      </c>
      <c r="L7530" s="27" t="n">
        <f aca="false">IF($K7530=0,0,IFERROR(INDEX(購買率算出!$P$6:$P$3005,MATCH($A7530&amp;"",購買率算出!$C$6:$C$3005,0)),0))</f>
        <v>0</v>
      </c>
    </row>
    <row r="7531" customFormat="false" ht="15" hidden="false" customHeight="false" outlineLevel="0" collapsed="false">
      <c r="A7531" s="24"/>
      <c r="D7531" s="24"/>
      <c r="F7531" s="24"/>
      <c r="K7531" s="9" t="n">
        <f aca="false">IF($A7531="",0,IF(OR(N($D7531)=0,$D7531&amp;""=TOP!$C$5&amp;""),1,0))</f>
        <v>0</v>
      </c>
      <c r="L7531" s="27" t="n">
        <f aca="false">IF($K7531=0,0,IFERROR(INDEX(購買率算出!$P$6:$P$3005,MATCH($A7531&amp;"",購買率算出!$C$6:$C$3005,0)),0))</f>
        <v>0</v>
      </c>
    </row>
    <row r="7532" customFormat="false" ht="15" hidden="false" customHeight="false" outlineLevel="0" collapsed="false">
      <c r="A7532" s="24"/>
      <c r="D7532" s="24"/>
      <c r="F7532" s="24"/>
      <c r="K7532" s="9" t="n">
        <f aca="false">IF($A7532="",0,IF(OR(N($D7532)=0,$D7532&amp;""=TOP!$C$5&amp;""),1,0))</f>
        <v>0</v>
      </c>
      <c r="L7532" s="27" t="n">
        <f aca="false">IF($K7532=0,0,IFERROR(INDEX(購買率算出!$P$6:$P$3005,MATCH($A7532&amp;"",購買率算出!$C$6:$C$3005,0)),0))</f>
        <v>0</v>
      </c>
    </row>
    <row r="7533" customFormat="false" ht="15" hidden="false" customHeight="false" outlineLevel="0" collapsed="false">
      <c r="A7533" s="24"/>
      <c r="D7533" s="24"/>
      <c r="F7533" s="24"/>
      <c r="K7533" s="9" t="n">
        <f aca="false">IF($A7533="",0,IF(OR(N($D7533)=0,$D7533&amp;""=TOP!$C$5&amp;""),1,0))</f>
        <v>0</v>
      </c>
      <c r="L7533" s="27" t="n">
        <f aca="false">IF($K7533=0,0,IFERROR(INDEX(購買率算出!$P$6:$P$3005,MATCH($A7533&amp;"",購買率算出!$C$6:$C$3005,0)),0))</f>
        <v>0</v>
      </c>
    </row>
    <row r="7534" customFormat="false" ht="15" hidden="false" customHeight="false" outlineLevel="0" collapsed="false">
      <c r="A7534" s="24"/>
      <c r="D7534" s="24"/>
      <c r="F7534" s="24"/>
      <c r="K7534" s="9" t="n">
        <f aca="false">IF($A7534="",0,IF(OR(N($D7534)=0,$D7534&amp;""=TOP!$C$5&amp;""),1,0))</f>
        <v>0</v>
      </c>
      <c r="L7534" s="27" t="n">
        <f aca="false">IF($K7534=0,0,IFERROR(INDEX(購買率算出!$P$6:$P$3005,MATCH($A7534&amp;"",購買率算出!$C$6:$C$3005,0)),0))</f>
        <v>0</v>
      </c>
    </row>
    <row r="7535" customFormat="false" ht="15" hidden="false" customHeight="false" outlineLevel="0" collapsed="false">
      <c r="A7535" s="24"/>
      <c r="D7535" s="24"/>
      <c r="F7535" s="24"/>
      <c r="K7535" s="9" t="n">
        <f aca="false">IF($A7535="",0,IF(OR(N($D7535)=0,$D7535&amp;""=TOP!$C$5&amp;""),1,0))</f>
        <v>0</v>
      </c>
      <c r="L7535" s="27" t="n">
        <f aca="false">IF($K7535=0,0,IFERROR(INDEX(購買率算出!$P$6:$P$3005,MATCH($A7535&amp;"",購買率算出!$C$6:$C$3005,0)),0))</f>
        <v>0</v>
      </c>
    </row>
    <row r="7536" customFormat="false" ht="15" hidden="false" customHeight="false" outlineLevel="0" collapsed="false">
      <c r="A7536" s="24"/>
      <c r="D7536" s="24"/>
      <c r="F7536" s="24"/>
      <c r="K7536" s="9" t="n">
        <f aca="false">IF($A7536="",0,IF(OR(N($D7536)=0,$D7536&amp;""=TOP!$C$5&amp;""),1,0))</f>
        <v>0</v>
      </c>
      <c r="L7536" s="27" t="n">
        <f aca="false">IF($K7536=0,0,IFERROR(INDEX(購買率算出!$P$6:$P$3005,MATCH($A7536&amp;"",購買率算出!$C$6:$C$3005,0)),0))</f>
        <v>0</v>
      </c>
    </row>
    <row r="7537" customFormat="false" ht="15" hidden="false" customHeight="false" outlineLevel="0" collapsed="false">
      <c r="A7537" s="24"/>
      <c r="D7537" s="24"/>
      <c r="F7537" s="24"/>
      <c r="K7537" s="9" t="n">
        <f aca="false">IF($A7537="",0,IF(OR(N($D7537)=0,$D7537&amp;""=TOP!$C$5&amp;""),1,0))</f>
        <v>0</v>
      </c>
      <c r="L7537" s="27" t="n">
        <f aca="false">IF($K7537=0,0,IFERROR(INDEX(購買率算出!$P$6:$P$3005,MATCH($A7537&amp;"",購買率算出!$C$6:$C$3005,0)),0))</f>
        <v>0</v>
      </c>
    </row>
    <row r="7538" customFormat="false" ht="15" hidden="false" customHeight="false" outlineLevel="0" collapsed="false">
      <c r="A7538" s="24"/>
      <c r="D7538" s="24"/>
      <c r="F7538" s="24"/>
      <c r="K7538" s="9" t="n">
        <f aca="false">IF($A7538="",0,IF(OR(N($D7538)=0,$D7538&amp;""=TOP!$C$5&amp;""),1,0))</f>
        <v>0</v>
      </c>
      <c r="L7538" s="27" t="n">
        <f aca="false">IF($K7538=0,0,IFERROR(INDEX(購買率算出!$P$6:$P$3005,MATCH($A7538&amp;"",購買率算出!$C$6:$C$3005,0)),0))</f>
        <v>0</v>
      </c>
    </row>
    <row r="7539" customFormat="false" ht="15" hidden="false" customHeight="false" outlineLevel="0" collapsed="false">
      <c r="A7539" s="24"/>
      <c r="D7539" s="24"/>
      <c r="F7539" s="24"/>
      <c r="K7539" s="9" t="n">
        <f aca="false">IF($A7539="",0,IF(OR(N($D7539)=0,$D7539&amp;""=TOP!$C$5&amp;""),1,0))</f>
        <v>0</v>
      </c>
      <c r="L7539" s="27" t="n">
        <f aca="false">IF($K7539=0,0,IFERROR(INDEX(購買率算出!$P$6:$P$3005,MATCH($A7539&amp;"",購買率算出!$C$6:$C$3005,0)),0))</f>
        <v>0</v>
      </c>
    </row>
    <row r="7540" customFormat="false" ht="15" hidden="false" customHeight="false" outlineLevel="0" collapsed="false">
      <c r="A7540" s="24"/>
      <c r="D7540" s="24"/>
      <c r="F7540" s="24"/>
      <c r="K7540" s="9" t="n">
        <f aca="false">IF($A7540="",0,IF(OR(N($D7540)=0,$D7540&amp;""=TOP!$C$5&amp;""),1,0))</f>
        <v>0</v>
      </c>
      <c r="L7540" s="27" t="n">
        <f aca="false">IF($K7540=0,0,IFERROR(INDEX(購買率算出!$P$6:$P$3005,MATCH($A7540&amp;"",購買率算出!$C$6:$C$3005,0)),0))</f>
        <v>0</v>
      </c>
    </row>
    <row r="7541" customFormat="false" ht="15" hidden="false" customHeight="false" outlineLevel="0" collapsed="false">
      <c r="A7541" s="24"/>
      <c r="D7541" s="24"/>
      <c r="F7541" s="24"/>
      <c r="K7541" s="9" t="n">
        <f aca="false">IF($A7541="",0,IF(OR(N($D7541)=0,$D7541&amp;""=TOP!$C$5&amp;""),1,0))</f>
        <v>0</v>
      </c>
      <c r="L7541" s="27" t="n">
        <f aca="false">IF($K7541=0,0,IFERROR(INDEX(購買率算出!$P$6:$P$3005,MATCH($A7541&amp;"",購買率算出!$C$6:$C$3005,0)),0))</f>
        <v>0</v>
      </c>
    </row>
    <row r="7542" customFormat="false" ht="15" hidden="false" customHeight="false" outlineLevel="0" collapsed="false">
      <c r="A7542" s="24"/>
      <c r="D7542" s="24"/>
      <c r="F7542" s="24"/>
      <c r="K7542" s="9" t="n">
        <f aca="false">IF($A7542="",0,IF(OR(N($D7542)=0,$D7542&amp;""=TOP!$C$5&amp;""),1,0))</f>
        <v>0</v>
      </c>
      <c r="L7542" s="27" t="n">
        <f aca="false">IF($K7542=0,0,IFERROR(INDEX(購買率算出!$P$6:$P$3005,MATCH($A7542&amp;"",購買率算出!$C$6:$C$3005,0)),0))</f>
        <v>0</v>
      </c>
    </row>
    <row r="7543" customFormat="false" ht="15" hidden="false" customHeight="false" outlineLevel="0" collapsed="false">
      <c r="A7543" s="24"/>
      <c r="D7543" s="24"/>
      <c r="F7543" s="24"/>
      <c r="K7543" s="9" t="n">
        <f aca="false">IF($A7543="",0,IF(OR(N($D7543)=0,$D7543&amp;""=TOP!$C$5&amp;""),1,0))</f>
        <v>0</v>
      </c>
      <c r="L7543" s="27" t="n">
        <f aca="false">IF($K7543=0,0,IFERROR(INDEX(購買率算出!$P$6:$P$3005,MATCH($A7543&amp;"",購買率算出!$C$6:$C$3005,0)),0))</f>
        <v>0</v>
      </c>
    </row>
    <row r="7544" customFormat="false" ht="15" hidden="false" customHeight="false" outlineLevel="0" collapsed="false">
      <c r="A7544" s="24"/>
      <c r="D7544" s="24"/>
      <c r="F7544" s="24"/>
      <c r="K7544" s="9" t="n">
        <f aca="false">IF($A7544="",0,IF(OR(N($D7544)=0,$D7544&amp;""=TOP!$C$5&amp;""),1,0))</f>
        <v>0</v>
      </c>
      <c r="L7544" s="27" t="n">
        <f aca="false">IF($K7544=0,0,IFERROR(INDEX(購買率算出!$P$6:$P$3005,MATCH($A7544&amp;"",購買率算出!$C$6:$C$3005,0)),0))</f>
        <v>0</v>
      </c>
    </row>
    <row r="7545" customFormat="false" ht="15" hidden="false" customHeight="false" outlineLevel="0" collapsed="false">
      <c r="A7545" s="24"/>
      <c r="D7545" s="24"/>
      <c r="F7545" s="24"/>
      <c r="K7545" s="9" t="n">
        <f aca="false">IF($A7545="",0,IF(OR(N($D7545)=0,$D7545&amp;""=TOP!$C$5&amp;""),1,0))</f>
        <v>0</v>
      </c>
      <c r="L7545" s="27" t="n">
        <f aca="false">IF($K7545=0,0,IFERROR(INDEX(購買率算出!$P$6:$P$3005,MATCH($A7545&amp;"",購買率算出!$C$6:$C$3005,0)),0))</f>
        <v>0</v>
      </c>
    </row>
    <row r="7546" customFormat="false" ht="15" hidden="false" customHeight="false" outlineLevel="0" collapsed="false">
      <c r="A7546" s="24"/>
      <c r="D7546" s="24"/>
      <c r="F7546" s="24"/>
      <c r="K7546" s="9" t="n">
        <f aca="false">IF($A7546="",0,IF(OR(N($D7546)=0,$D7546&amp;""=TOP!$C$5&amp;""),1,0))</f>
        <v>0</v>
      </c>
      <c r="L7546" s="27" t="n">
        <f aca="false">IF($K7546=0,0,IFERROR(INDEX(購買率算出!$P$6:$P$3005,MATCH($A7546&amp;"",購買率算出!$C$6:$C$3005,0)),0))</f>
        <v>0</v>
      </c>
    </row>
    <row r="7547" customFormat="false" ht="15" hidden="false" customHeight="false" outlineLevel="0" collapsed="false">
      <c r="A7547" s="24"/>
      <c r="D7547" s="24"/>
      <c r="F7547" s="24"/>
      <c r="K7547" s="9" t="n">
        <f aca="false">IF($A7547="",0,IF(OR(N($D7547)=0,$D7547&amp;""=TOP!$C$5&amp;""),1,0))</f>
        <v>0</v>
      </c>
      <c r="L7547" s="27" t="n">
        <f aca="false">IF($K7547=0,0,IFERROR(INDEX(購買率算出!$P$6:$P$3005,MATCH($A7547&amp;"",購買率算出!$C$6:$C$3005,0)),0))</f>
        <v>0</v>
      </c>
    </row>
    <row r="7548" customFormat="false" ht="15" hidden="false" customHeight="false" outlineLevel="0" collapsed="false">
      <c r="A7548" s="24"/>
      <c r="D7548" s="24"/>
      <c r="F7548" s="24"/>
      <c r="K7548" s="9" t="n">
        <f aca="false">IF($A7548="",0,IF(OR(N($D7548)=0,$D7548&amp;""=TOP!$C$5&amp;""),1,0))</f>
        <v>0</v>
      </c>
      <c r="L7548" s="27" t="n">
        <f aca="false">IF($K7548=0,0,IFERROR(INDEX(購買率算出!$P$6:$P$3005,MATCH($A7548&amp;"",購買率算出!$C$6:$C$3005,0)),0))</f>
        <v>0</v>
      </c>
    </row>
    <row r="7549" customFormat="false" ht="15" hidden="false" customHeight="false" outlineLevel="0" collapsed="false">
      <c r="A7549" s="24"/>
      <c r="D7549" s="24"/>
      <c r="F7549" s="24"/>
      <c r="K7549" s="9" t="n">
        <f aca="false">IF($A7549="",0,IF(OR(N($D7549)=0,$D7549&amp;""=TOP!$C$5&amp;""),1,0))</f>
        <v>0</v>
      </c>
      <c r="L7549" s="27" t="n">
        <f aca="false">IF($K7549=0,0,IFERROR(INDEX(購買率算出!$P$6:$P$3005,MATCH($A7549&amp;"",購買率算出!$C$6:$C$3005,0)),0))</f>
        <v>0</v>
      </c>
    </row>
    <row r="7550" customFormat="false" ht="15" hidden="false" customHeight="false" outlineLevel="0" collapsed="false">
      <c r="A7550" s="24"/>
      <c r="D7550" s="24"/>
      <c r="F7550" s="24"/>
      <c r="K7550" s="9" t="n">
        <f aca="false">IF($A7550="",0,IF(OR(N($D7550)=0,$D7550&amp;""=TOP!$C$5&amp;""),1,0))</f>
        <v>0</v>
      </c>
      <c r="L7550" s="27" t="n">
        <f aca="false">IF($K7550=0,0,IFERROR(INDEX(購買率算出!$P$6:$P$3005,MATCH($A7550&amp;"",購買率算出!$C$6:$C$3005,0)),0))</f>
        <v>0</v>
      </c>
    </row>
    <row r="7551" customFormat="false" ht="15" hidden="false" customHeight="false" outlineLevel="0" collapsed="false">
      <c r="A7551" s="24"/>
      <c r="D7551" s="24"/>
      <c r="F7551" s="24"/>
      <c r="K7551" s="9" t="n">
        <f aca="false">IF($A7551="",0,IF(OR(N($D7551)=0,$D7551&amp;""=TOP!$C$5&amp;""),1,0))</f>
        <v>0</v>
      </c>
      <c r="L7551" s="27" t="n">
        <f aca="false">IF($K7551=0,0,IFERROR(INDEX(購買率算出!$P$6:$P$3005,MATCH($A7551&amp;"",購買率算出!$C$6:$C$3005,0)),0))</f>
        <v>0</v>
      </c>
    </row>
    <row r="7552" customFormat="false" ht="15" hidden="false" customHeight="false" outlineLevel="0" collapsed="false">
      <c r="A7552" s="24"/>
      <c r="D7552" s="24"/>
      <c r="F7552" s="24"/>
      <c r="K7552" s="9" t="n">
        <f aca="false">IF($A7552="",0,IF(OR(N($D7552)=0,$D7552&amp;""=TOP!$C$5&amp;""),1,0))</f>
        <v>0</v>
      </c>
      <c r="L7552" s="27" t="n">
        <f aca="false">IF($K7552=0,0,IFERROR(INDEX(購買率算出!$P$6:$P$3005,MATCH($A7552&amp;"",購買率算出!$C$6:$C$3005,0)),0))</f>
        <v>0</v>
      </c>
    </row>
    <row r="7553" customFormat="false" ht="15" hidden="false" customHeight="false" outlineLevel="0" collapsed="false">
      <c r="A7553" s="24"/>
      <c r="D7553" s="24"/>
      <c r="F7553" s="24"/>
      <c r="K7553" s="9" t="n">
        <f aca="false">IF($A7553="",0,IF(OR(N($D7553)=0,$D7553&amp;""=TOP!$C$5&amp;""),1,0))</f>
        <v>0</v>
      </c>
      <c r="L7553" s="27" t="n">
        <f aca="false">IF($K7553=0,0,IFERROR(INDEX(購買率算出!$P$6:$P$3005,MATCH($A7553&amp;"",購買率算出!$C$6:$C$3005,0)),0))</f>
        <v>0</v>
      </c>
    </row>
    <row r="7554" customFormat="false" ht="15" hidden="false" customHeight="false" outlineLevel="0" collapsed="false">
      <c r="A7554" s="24"/>
      <c r="D7554" s="24"/>
      <c r="F7554" s="24"/>
      <c r="K7554" s="9" t="n">
        <f aca="false">IF($A7554="",0,IF(OR(N($D7554)=0,$D7554&amp;""=TOP!$C$5&amp;""),1,0))</f>
        <v>0</v>
      </c>
      <c r="L7554" s="27" t="n">
        <f aca="false">IF($K7554=0,0,IFERROR(INDEX(購買率算出!$P$6:$P$3005,MATCH($A7554&amp;"",購買率算出!$C$6:$C$3005,0)),0))</f>
        <v>0</v>
      </c>
    </row>
    <row r="7555" customFormat="false" ht="15" hidden="false" customHeight="false" outlineLevel="0" collapsed="false">
      <c r="A7555" s="24"/>
      <c r="D7555" s="24"/>
      <c r="F7555" s="24"/>
      <c r="K7555" s="9" t="n">
        <f aca="false">IF($A7555="",0,IF(OR(N($D7555)=0,$D7555&amp;""=TOP!$C$5&amp;""),1,0))</f>
        <v>0</v>
      </c>
      <c r="L7555" s="27" t="n">
        <f aca="false">IF($K7555=0,0,IFERROR(INDEX(購買率算出!$P$6:$P$3005,MATCH($A7555&amp;"",購買率算出!$C$6:$C$3005,0)),0))</f>
        <v>0</v>
      </c>
    </row>
    <row r="7556" customFormat="false" ht="15" hidden="false" customHeight="false" outlineLevel="0" collapsed="false">
      <c r="A7556" s="24"/>
      <c r="D7556" s="24"/>
      <c r="F7556" s="24"/>
      <c r="K7556" s="9" t="n">
        <f aca="false">IF($A7556="",0,IF(OR(N($D7556)=0,$D7556&amp;""=TOP!$C$5&amp;""),1,0))</f>
        <v>0</v>
      </c>
      <c r="L7556" s="27" t="n">
        <f aca="false">IF($K7556=0,0,IFERROR(INDEX(購買率算出!$P$6:$P$3005,MATCH($A7556&amp;"",購買率算出!$C$6:$C$3005,0)),0))</f>
        <v>0</v>
      </c>
    </row>
    <row r="7557" customFormat="false" ht="15" hidden="false" customHeight="false" outlineLevel="0" collapsed="false">
      <c r="A7557" s="24"/>
      <c r="D7557" s="24"/>
      <c r="F7557" s="24"/>
      <c r="K7557" s="9" t="n">
        <f aca="false">IF($A7557="",0,IF(OR(N($D7557)=0,$D7557&amp;""=TOP!$C$5&amp;""),1,0))</f>
        <v>0</v>
      </c>
      <c r="L7557" s="27" t="n">
        <f aca="false">IF($K7557=0,0,IFERROR(INDEX(購買率算出!$P$6:$P$3005,MATCH($A7557&amp;"",購買率算出!$C$6:$C$3005,0)),0))</f>
        <v>0</v>
      </c>
    </row>
    <row r="7558" customFormat="false" ht="15" hidden="false" customHeight="false" outlineLevel="0" collapsed="false">
      <c r="A7558" s="24"/>
      <c r="D7558" s="24"/>
      <c r="F7558" s="24"/>
      <c r="K7558" s="9" t="n">
        <f aca="false">IF($A7558="",0,IF(OR(N($D7558)=0,$D7558&amp;""=TOP!$C$5&amp;""),1,0))</f>
        <v>0</v>
      </c>
      <c r="L7558" s="27" t="n">
        <f aca="false">IF($K7558=0,0,IFERROR(INDEX(購買率算出!$P$6:$P$3005,MATCH($A7558&amp;"",購買率算出!$C$6:$C$3005,0)),0))</f>
        <v>0</v>
      </c>
    </row>
    <row r="7559" customFormat="false" ht="15" hidden="false" customHeight="false" outlineLevel="0" collapsed="false">
      <c r="A7559" s="24"/>
      <c r="D7559" s="24"/>
      <c r="F7559" s="24"/>
      <c r="K7559" s="9" t="n">
        <f aca="false">IF($A7559="",0,IF(OR(N($D7559)=0,$D7559&amp;""=TOP!$C$5&amp;""),1,0))</f>
        <v>0</v>
      </c>
      <c r="L7559" s="27" t="n">
        <f aca="false">IF($K7559=0,0,IFERROR(INDEX(購買率算出!$P$6:$P$3005,MATCH($A7559&amp;"",購買率算出!$C$6:$C$3005,0)),0))</f>
        <v>0</v>
      </c>
    </row>
    <row r="7560" customFormat="false" ht="15" hidden="false" customHeight="false" outlineLevel="0" collapsed="false">
      <c r="A7560" s="24"/>
      <c r="D7560" s="24"/>
      <c r="F7560" s="24"/>
      <c r="K7560" s="9" t="n">
        <f aca="false">IF($A7560="",0,IF(OR(N($D7560)=0,$D7560&amp;""=TOP!$C$5&amp;""),1,0))</f>
        <v>0</v>
      </c>
      <c r="L7560" s="27" t="n">
        <f aca="false">IF($K7560=0,0,IFERROR(INDEX(購買率算出!$P$6:$P$3005,MATCH($A7560&amp;"",購買率算出!$C$6:$C$3005,0)),0))</f>
        <v>0</v>
      </c>
    </row>
    <row r="7561" customFormat="false" ht="15" hidden="false" customHeight="false" outlineLevel="0" collapsed="false">
      <c r="A7561" s="24"/>
      <c r="D7561" s="24"/>
      <c r="F7561" s="24"/>
      <c r="K7561" s="9" t="n">
        <f aca="false">IF($A7561="",0,IF(OR(N($D7561)=0,$D7561&amp;""=TOP!$C$5&amp;""),1,0))</f>
        <v>0</v>
      </c>
      <c r="L7561" s="27" t="n">
        <f aca="false">IF($K7561=0,0,IFERROR(INDEX(購買率算出!$P$6:$P$3005,MATCH($A7561&amp;"",購買率算出!$C$6:$C$3005,0)),0))</f>
        <v>0</v>
      </c>
    </row>
    <row r="7562" customFormat="false" ht="15" hidden="false" customHeight="false" outlineLevel="0" collapsed="false">
      <c r="A7562" s="24"/>
      <c r="D7562" s="24"/>
      <c r="F7562" s="24"/>
      <c r="K7562" s="9" t="n">
        <f aca="false">IF($A7562="",0,IF(OR(N($D7562)=0,$D7562&amp;""=TOP!$C$5&amp;""),1,0))</f>
        <v>0</v>
      </c>
      <c r="L7562" s="27" t="n">
        <f aca="false">IF($K7562=0,0,IFERROR(INDEX(購買率算出!$P$6:$P$3005,MATCH($A7562&amp;"",購買率算出!$C$6:$C$3005,0)),0))</f>
        <v>0</v>
      </c>
    </row>
    <row r="7563" customFormat="false" ht="15" hidden="false" customHeight="false" outlineLevel="0" collapsed="false">
      <c r="A7563" s="24"/>
      <c r="D7563" s="24"/>
      <c r="F7563" s="24"/>
      <c r="K7563" s="9" t="n">
        <f aca="false">IF($A7563="",0,IF(OR(N($D7563)=0,$D7563&amp;""=TOP!$C$5&amp;""),1,0))</f>
        <v>0</v>
      </c>
      <c r="L7563" s="27" t="n">
        <f aca="false">IF($K7563=0,0,IFERROR(INDEX(購買率算出!$P$6:$P$3005,MATCH($A7563&amp;"",購買率算出!$C$6:$C$3005,0)),0))</f>
        <v>0</v>
      </c>
    </row>
    <row r="7564" customFormat="false" ht="15" hidden="false" customHeight="false" outlineLevel="0" collapsed="false">
      <c r="A7564" s="24"/>
      <c r="D7564" s="24"/>
      <c r="F7564" s="24"/>
      <c r="K7564" s="9" t="n">
        <f aca="false">IF($A7564="",0,IF(OR(N($D7564)=0,$D7564&amp;""=TOP!$C$5&amp;""),1,0))</f>
        <v>0</v>
      </c>
      <c r="L7564" s="27" t="n">
        <f aca="false">IF($K7564=0,0,IFERROR(INDEX(購買率算出!$P$6:$P$3005,MATCH($A7564&amp;"",購買率算出!$C$6:$C$3005,0)),0))</f>
        <v>0</v>
      </c>
    </row>
    <row r="7565" customFormat="false" ht="15" hidden="false" customHeight="false" outlineLevel="0" collapsed="false">
      <c r="A7565" s="24"/>
      <c r="D7565" s="24"/>
      <c r="F7565" s="24"/>
      <c r="K7565" s="9" t="n">
        <f aca="false">IF($A7565="",0,IF(OR(N($D7565)=0,$D7565&amp;""=TOP!$C$5&amp;""),1,0))</f>
        <v>0</v>
      </c>
      <c r="L7565" s="27" t="n">
        <f aca="false">IF($K7565=0,0,IFERROR(INDEX(購買率算出!$P$6:$P$3005,MATCH($A7565&amp;"",購買率算出!$C$6:$C$3005,0)),0))</f>
        <v>0</v>
      </c>
    </row>
    <row r="7566" customFormat="false" ht="15" hidden="false" customHeight="false" outlineLevel="0" collapsed="false">
      <c r="A7566" s="24"/>
      <c r="D7566" s="24"/>
      <c r="F7566" s="24"/>
      <c r="K7566" s="9" t="n">
        <f aca="false">IF($A7566="",0,IF(OR(N($D7566)=0,$D7566&amp;""=TOP!$C$5&amp;""),1,0))</f>
        <v>0</v>
      </c>
      <c r="L7566" s="27" t="n">
        <f aca="false">IF($K7566=0,0,IFERROR(INDEX(購買率算出!$P$6:$P$3005,MATCH($A7566&amp;"",購買率算出!$C$6:$C$3005,0)),0))</f>
        <v>0</v>
      </c>
    </row>
    <row r="7567" customFormat="false" ht="15" hidden="false" customHeight="false" outlineLevel="0" collapsed="false">
      <c r="A7567" s="24"/>
      <c r="D7567" s="24"/>
      <c r="F7567" s="24"/>
      <c r="K7567" s="9" t="n">
        <f aca="false">IF($A7567="",0,IF(OR(N($D7567)=0,$D7567&amp;""=TOP!$C$5&amp;""),1,0))</f>
        <v>0</v>
      </c>
      <c r="L7567" s="27" t="n">
        <f aca="false">IF($K7567=0,0,IFERROR(INDEX(購買率算出!$P$6:$P$3005,MATCH($A7567&amp;"",購買率算出!$C$6:$C$3005,0)),0))</f>
        <v>0</v>
      </c>
    </row>
    <row r="7568" customFormat="false" ht="15" hidden="false" customHeight="false" outlineLevel="0" collapsed="false">
      <c r="A7568" s="24"/>
      <c r="D7568" s="24"/>
      <c r="F7568" s="24"/>
      <c r="K7568" s="9" t="n">
        <f aca="false">IF($A7568="",0,IF(OR(N($D7568)=0,$D7568&amp;""=TOP!$C$5&amp;""),1,0))</f>
        <v>0</v>
      </c>
      <c r="L7568" s="27" t="n">
        <f aca="false">IF($K7568=0,0,IFERROR(INDEX(購買率算出!$P$6:$P$3005,MATCH($A7568&amp;"",購買率算出!$C$6:$C$3005,0)),0))</f>
        <v>0</v>
      </c>
    </row>
    <row r="7569" customFormat="false" ht="15" hidden="false" customHeight="false" outlineLevel="0" collapsed="false">
      <c r="A7569" s="24"/>
      <c r="D7569" s="24"/>
      <c r="F7569" s="24"/>
      <c r="K7569" s="9" t="n">
        <f aca="false">IF($A7569="",0,IF(OR(N($D7569)=0,$D7569&amp;""=TOP!$C$5&amp;""),1,0))</f>
        <v>0</v>
      </c>
      <c r="L7569" s="27" t="n">
        <f aca="false">IF($K7569=0,0,IFERROR(INDEX(購買率算出!$P$6:$P$3005,MATCH($A7569&amp;"",購買率算出!$C$6:$C$3005,0)),0))</f>
        <v>0</v>
      </c>
    </row>
    <row r="7570" customFormat="false" ht="15" hidden="false" customHeight="false" outlineLevel="0" collapsed="false">
      <c r="A7570" s="24"/>
      <c r="D7570" s="24"/>
      <c r="F7570" s="24"/>
      <c r="K7570" s="9" t="n">
        <f aca="false">IF($A7570="",0,IF(OR(N($D7570)=0,$D7570&amp;""=TOP!$C$5&amp;""),1,0))</f>
        <v>0</v>
      </c>
      <c r="L7570" s="27" t="n">
        <f aca="false">IF($K7570=0,0,IFERROR(INDEX(購買率算出!$P$6:$P$3005,MATCH($A7570&amp;"",購買率算出!$C$6:$C$3005,0)),0))</f>
        <v>0</v>
      </c>
    </row>
    <row r="7571" customFormat="false" ht="15" hidden="false" customHeight="false" outlineLevel="0" collapsed="false">
      <c r="A7571" s="24"/>
      <c r="D7571" s="24"/>
      <c r="F7571" s="24"/>
      <c r="K7571" s="9" t="n">
        <f aca="false">IF($A7571="",0,IF(OR(N($D7571)=0,$D7571&amp;""=TOP!$C$5&amp;""),1,0))</f>
        <v>0</v>
      </c>
      <c r="L7571" s="27" t="n">
        <f aca="false">IF($K7571=0,0,IFERROR(INDEX(購買率算出!$P$6:$P$3005,MATCH($A7571&amp;"",購買率算出!$C$6:$C$3005,0)),0))</f>
        <v>0</v>
      </c>
    </row>
    <row r="7572" customFormat="false" ht="15" hidden="false" customHeight="false" outlineLevel="0" collapsed="false">
      <c r="A7572" s="24"/>
      <c r="D7572" s="24"/>
      <c r="F7572" s="24"/>
      <c r="K7572" s="9" t="n">
        <f aca="false">IF($A7572="",0,IF(OR(N($D7572)=0,$D7572&amp;""=TOP!$C$5&amp;""),1,0))</f>
        <v>0</v>
      </c>
      <c r="L7572" s="27" t="n">
        <f aca="false">IF($K7572=0,0,IFERROR(INDEX(購買率算出!$P$6:$P$3005,MATCH($A7572&amp;"",購買率算出!$C$6:$C$3005,0)),0))</f>
        <v>0</v>
      </c>
    </row>
    <row r="7573" customFormat="false" ht="15" hidden="false" customHeight="false" outlineLevel="0" collapsed="false">
      <c r="A7573" s="24"/>
      <c r="D7573" s="24"/>
      <c r="F7573" s="24"/>
      <c r="K7573" s="9" t="n">
        <f aca="false">IF($A7573="",0,IF(OR(N($D7573)=0,$D7573&amp;""=TOP!$C$5&amp;""),1,0))</f>
        <v>0</v>
      </c>
      <c r="L7573" s="27" t="n">
        <f aca="false">IF($K7573=0,0,IFERROR(INDEX(購買率算出!$P$6:$P$3005,MATCH($A7573&amp;"",購買率算出!$C$6:$C$3005,0)),0))</f>
        <v>0</v>
      </c>
    </row>
    <row r="7574" customFormat="false" ht="15" hidden="false" customHeight="false" outlineLevel="0" collapsed="false">
      <c r="A7574" s="24"/>
      <c r="D7574" s="24"/>
      <c r="F7574" s="24"/>
      <c r="K7574" s="9" t="n">
        <f aca="false">IF($A7574="",0,IF(OR(N($D7574)=0,$D7574&amp;""=TOP!$C$5&amp;""),1,0))</f>
        <v>0</v>
      </c>
      <c r="L7574" s="27" t="n">
        <f aca="false">IF($K7574=0,0,IFERROR(INDEX(購買率算出!$P$6:$P$3005,MATCH($A7574&amp;"",購買率算出!$C$6:$C$3005,0)),0))</f>
        <v>0</v>
      </c>
    </row>
    <row r="7575" customFormat="false" ht="15" hidden="false" customHeight="false" outlineLevel="0" collapsed="false">
      <c r="A7575" s="24"/>
      <c r="D7575" s="24"/>
      <c r="F7575" s="24"/>
      <c r="K7575" s="9" t="n">
        <f aca="false">IF($A7575="",0,IF(OR(N($D7575)=0,$D7575&amp;""=TOP!$C$5&amp;""),1,0))</f>
        <v>0</v>
      </c>
      <c r="L7575" s="27" t="n">
        <f aca="false">IF($K7575=0,0,IFERROR(INDEX(購買率算出!$P$6:$P$3005,MATCH($A7575&amp;"",購買率算出!$C$6:$C$3005,0)),0))</f>
        <v>0</v>
      </c>
    </row>
    <row r="7576" customFormat="false" ht="15" hidden="false" customHeight="false" outlineLevel="0" collapsed="false">
      <c r="A7576" s="24"/>
      <c r="D7576" s="24"/>
      <c r="F7576" s="24"/>
      <c r="K7576" s="9" t="n">
        <f aca="false">IF($A7576="",0,IF(OR(N($D7576)=0,$D7576&amp;""=TOP!$C$5&amp;""),1,0))</f>
        <v>0</v>
      </c>
      <c r="L7576" s="27" t="n">
        <f aca="false">IF($K7576=0,0,IFERROR(INDEX(購買率算出!$P$6:$P$3005,MATCH($A7576&amp;"",購買率算出!$C$6:$C$3005,0)),0))</f>
        <v>0</v>
      </c>
    </row>
    <row r="7577" customFormat="false" ht="15" hidden="false" customHeight="false" outlineLevel="0" collapsed="false">
      <c r="A7577" s="24"/>
      <c r="D7577" s="24"/>
      <c r="F7577" s="24"/>
      <c r="K7577" s="9" t="n">
        <f aca="false">IF($A7577="",0,IF(OR(N($D7577)=0,$D7577&amp;""=TOP!$C$5&amp;""),1,0))</f>
        <v>0</v>
      </c>
      <c r="L7577" s="27" t="n">
        <f aca="false">IF($K7577=0,0,IFERROR(INDEX(購買率算出!$P$6:$P$3005,MATCH($A7577&amp;"",購買率算出!$C$6:$C$3005,0)),0))</f>
        <v>0</v>
      </c>
    </row>
    <row r="7578" customFormat="false" ht="15" hidden="false" customHeight="false" outlineLevel="0" collapsed="false">
      <c r="A7578" s="24"/>
      <c r="D7578" s="24"/>
      <c r="F7578" s="24"/>
      <c r="K7578" s="9" t="n">
        <f aca="false">IF($A7578="",0,IF(OR(N($D7578)=0,$D7578&amp;""=TOP!$C$5&amp;""),1,0))</f>
        <v>0</v>
      </c>
      <c r="L7578" s="27" t="n">
        <f aca="false">IF($K7578=0,0,IFERROR(INDEX(購買率算出!$P$6:$P$3005,MATCH($A7578&amp;"",購買率算出!$C$6:$C$3005,0)),0))</f>
        <v>0</v>
      </c>
    </row>
    <row r="7579" customFormat="false" ht="15" hidden="false" customHeight="false" outlineLevel="0" collapsed="false">
      <c r="A7579" s="24"/>
      <c r="D7579" s="24"/>
      <c r="F7579" s="24"/>
      <c r="K7579" s="9" t="n">
        <f aca="false">IF($A7579="",0,IF(OR(N($D7579)=0,$D7579&amp;""=TOP!$C$5&amp;""),1,0))</f>
        <v>0</v>
      </c>
      <c r="L7579" s="27" t="n">
        <f aca="false">IF($K7579=0,0,IFERROR(INDEX(購買率算出!$P$6:$P$3005,MATCH($A7579&amp;"",購買率算出!$C$6:$C$3005,0)),0))</f>
        <v>0</v>
      </c>
    </row>
    <row r="7580" customFormat="false" ht="15" hidden="false" customHeight="false" outlineLevel="0" collapsed="false">
      <c r="A7580" s="24"/>
      <c r="D7580" s="24"/>
      <c r="F7580" s="24"/>
      <c r="K7580" s="9" t="n">
        <f aca="false">IF($A7580="",0,IF(OR(N($D7580)=0,$D7580&amp;""=TOP!$C$5&amp;""),1,0))</f>
        <v>0</v>
      </c>
      <c r="L7580" s="27" t="n">
        <f aca="false">IF($K7580=0,0,IFERROR(INDEX(購買率算出!$P$6:$P$3005,MATCH($A7580&amp;"",購買率算出!$C$6:$C$3005,0)),0))</f>
        <v>0</v>
      </c>
    </row>
    <row r="7581" customFormat="false" ht="15" hidden="false" customHeight="false" outlineLevel="0" collapsed="false">
      <c r="A7581" s="24"/>
      <c r="D7581" s="24"/>
      <c r="F7581" s="24"/>
      <c r="K7581" s="9" t="n">
        <f aca="false">IF($A7581="",0,IF(OR(N($D7581)=0,$D7581&amp;""=TOP!$C$5&amp;""),1,0))</f>
        <v>0</v>
      </c>
      <c r="L7581" s="27" t="n">
        <f aca="false">IF($K7581=0,0,IFERROR(INDEX(購買率算出!$P$6:$P$3005,MATCH($A7581&amp;"",購買率算出!$C$6:$C$3005,0)),0))</f>
        <v>0</v>
      </c>
    </row>
    <row r="7582" customFormat="false" ht="15" hidden="false" customHeight="false" outlineLevel="0" collapsed="false">
      <c r="A7582" s="24"/>
      <c r="D7582" s="24"/>
      <c r="F7582" s="24"/>
      <c r="K7582" s="9" t="n">
        <f aca="false">IF($A7582="",0,IF(OR(N($D7582)=0,$D7582&amp;""=TOP!$C$5&amp;""),1,0))</f>
        <v>0</v>
      </c>
      <c r="L7582" s="27" t="n">
        <f aca="false">IF($K7582=0,0,IFERROR(INDEX(購買率算出!$P$6:$P$3005,MATCH($A7582&amp;"",購買率算出!$C$6:$C$3005,0)),0))</f>
        <v>0</v>
      </c>
    </row>
    <row r="7583" customFormat="false" ht="15" hidden="false" customHeight="false" outlineLevel="0" collapsed="false">
      <c r="A7583" s="24"/>
      <c r="D7583" s="24"/>
      <c r="F7583" s="24"/>
      <c r="K7583" s="9" t="n">
        <f aca="false">IF($A7583="",0,IF(OR(N($D7583)=0,$D7583&amp;""=TOP!$C$5&amp;""),1,0))</f>
        <v>0</v>
      </c>
      <c r="L7583" s="27" t="n">
        <f aca="false">IF($K7583=0,0,IFERROR(INDEX(購買率算出!$P$6:$P$3005,MATCH($A7583&amp;"",購買率算出!$C$6:$C$3005,0)),0))</f>
        <v>0</v>
      </c>
    </row>
    <row r="7584" customFormat="false" ht="15" hidden="false" customHeight="false" outlineLevel="0" collapsed="false">
      <c r="A7584" s="24"/>
      <c r="D7584" s="24"/>
      <c r="F7584" s="24"/>
      <c r="K7584" s="9" t="n">
        <f aca="false">IF($A7584="",0,IF(OR(N($D7584)=0,$D7584&amp;""=TOP!$C$5&amp;""),1,0))</f>
        <v>0</v>
      </c>
      <c r="L7584" s="27" t="n">
        <f aca="false">IF($K7584=0,0,IFERROR(INDEX(購買率算出!$P$6:$P$3005,MATCH($A7584&amp;"",購買率算出!$C$6:$C$3005,0)),0))</f>
        <v>0</v>
      </c>
    </row>
    <row r="7585" customFormat="false" ht="15" hidden="false" customHeight="false" outlineLevel="0" collapsed="false">
      <c r="A7585" s="24"/>
      <c r="D7585" s="24"/>
      <c r="F7585" s="24"/>
      <c r="K7585" s="9" t="n">
        <f aca="false">IF($A7585="",0,IF(OR(N($D7585)=0,$D7585&amp;""=TOP!$C$5&amp;""),1,0))</f>
        <v>0</v>
      </c>
      <c r="L7585" s="27" t="n">
        <f aca="false">IF($K7585=0,0,IFERROR(INDEX(購買率算出!$P$6:$P$3005,MATCH($A7585&amp;"",購買率算出!$C$6:$C$3005,0)),0))</f>
        <v>0</v>
      </c>
    </row>
    <row r="7586" customFormat="false" ht="15" hidden="false" customHeight="false" outlineLevel="0" collapsed="false">
      <c r="A7586" s="24"/>
      <c r="D7586" s="24"/>
      <c r="F7586" s="24"/>
      <c r="K7586" s="9" t="n">
        <f aca="false">IF($A7586="",0,IF(OR(N($D7586)=0,$D7586&amp;""=TOP!$C$5&amp;""),1,0))</f>
        <v>0</v>
      </c>
      <c r="L7586" s="27" t="n">
        <f aca="false">IF($K7586=0,0,IFERROR(INDEX(購買率算出!$P$6:$P$3005,MATCH($A7586&amp;"",購買率算出!$C$6:$C$3005,0)),0))</f>
        <v>0</v>
      </c>
    </row>
    <row r="7587" customFormat="false" ht="15" hidden="false" customHeight="false" outlineLevel="0" collapsed="false">
      <c r="A7587" s="24"/>
      <c r="D7587" s="24"/>
      <c r="F7587" s="24"/>
      <c r="K7587" s="9" t="n">
        <f aca="false">IF($A7587="",0,IF(OR(N($D7587)=0,$D7587&amp;""=TOP!$C$5&amp;""),1,0))</f>
        <v>0</v>
      </c>
      <c r="L7587" s="27" t="n">
        <f aca="false">IF($K7587=0,0,IFERROR(INDEX(購買率算出!$P$6:$P$3005,MATCH($A7587&amp;"",購買率算出!$C$6:$C$3005,0)),0))</f>
        <v>0</v>
      </c>
    </row>
    <row r="7588" customFormat="false" ht="15" hidden="false" customHeight="false" outlineLevel="0" collapsed="false">
      <c r="A7588" s="24"/>
      <c r="D7588" s="24"/>
      <c r="F7588" s="24"/>
      <c r="K7588" s="9" t="n">
        <f aca="false">IF($A7588="",0,IF(OR(N($D7588)=0,$D7588&amp;""=TOP!$C$5&amp;""),1,0))</f>
        <v>0</v>
      </c>
      <c r="L7588" s="27" t="n">
        <f aca="false">IF($K7588=0,0,IFERROR(INDEX(購買率算出!$P$6:$P$3005,MATCH($A7588&amp;"",購買率算出!$C$6:$C$3005,0)),0))</f>
        <v>0</v>
      </c>
    </row>
    <row r="7589" customFormat="false" ht="15" hidden="false" customHeight="false" outlineLevel="0" collapsed="false">
      <c r="A7589" s="24"/>
      <c r="D7589" s="24"/>
      <c r="F7589" s="24"/>
      <c r="K7589" s="9" t="n">
        <f aca="false">IF($A7589="",0,IF(OR(N($D7589)=0,$D7589&amp;""=TOP!$C$5&amp;""),1,0))</f>
        <v>0</v>
      </c>
      <c r="L7589" s="27" t="n">
        <f aca="false">IF($K7589=0,0,IFERROR(INDEX(購買率算出!$P$6:$P$3005,MATCH($A7589&amp;"",購買率算出!$C$6:$C$3005,0)),0))</f>
        <v>0</v>
      </c>
    </row>
    <row r="7590" customFormat="false" ht="15" hidden="false" customHeight="false" outlineLevel="0" collapsed="false">
      <c r="A7590" s="24"/>
      <c r="D7590" s="24"/>
      <c r="F7590" s="24"/>
      <c r="K7590" s="9" t="n">
        <f aca="false">IF($A7590="",0,IF(OR(N($D7590)=0,$D7590&amp;""=TOP!$C$5&amp;""),1,0))</f>
        <v>0</v>
      </c>
      <c r="L7590" s="27" t="n">
        <f aca="false">IF($K7590=0,0,IFERROR(INDEX(購買率算出!$P$6:$P$3005,MATCH($A7590&amp;"",購買率算出!$C$6:$C$3005,0)),0))</f>
        <v>0</v>
      </c>
    </row>
    <row r="7591" customFormat="false" ht="15" hidden="false" customHeight="false" outlineLevel="0" collapsed="false">
      <c r="A7591" s="24"/>
      <c r="D7591" s="24"/>
      <c r="F7591" s="24"/>
      <c r="K7591" s="9" t="n">
        <f aca="false">IF($A7591="",0,IF(OR(N($D7591)=0,$D7591&amp;""=TOP!$C$5&amp;""),1,0))</f>
        <v>0</v>
      </c>
      <c r="L7591" s="27" t="n">
        <f aca="false">IF($K7591=0,0,IFERROR(INDEX(購買率算出!$P$6:$P$3005,MATCH($A7591&amp;"",購買率算出!$C$6:$C$3005,0)),0))</f>
        <v>0</v>
      </c>
    </row>
    <row r="7592" customFormat="false" ht="15" hidden="false" customHeight="false" outlineLevel="0" collapsed="false">
      <c r="A7592" s="24"/>
      <c r="D7592" s="24"/>
      <c r="F7592" s="24"/>
      <c r="K7592" s="9" t="n">
        <f aca="false">IF($A7592="",0,IF(OR(N($D7592)=0,$D7592&amp;""=TOP!$C$5&amp;""),1,0))</f>
        <v>0</v>
      </c>
      <c r="L7592" s="27" t="n">
        <f aca="false">IF($K7592=0,0,IFERROR(INDEX(購買率算出!$P$6:$P$3005,MATCH($A7592&amp;"",購買率算出!$C$6:$C$3005,0)),0))</f>
        <v>0</v>
      </c>
    </row>
    <row r="7593" customFormat="false" ht="15" hidden="false" customHeight="false" outlineLevel="0" collapsed="false">
      <c r="A7593" s="24"/>
      <c r="D7593" s="24"/>
      <c r="F7593" s="24"/>
      <c r="K7593" s="9" t="n">
        <f aca="false">IF($A7593="",0,IF(OR(N($D7593)=0,$D7593&amp;""=TOP!$C$5&amp;""),1,0))</f>
        <v>0</v>
      </c>
      <c r="L7593" s="27" t="n">
        <f aca="false">IF($K7593=0,0,IFERROR(INDEX(購買率算出!$P$6:$P$3005,MATCH($A7593&amp;"",購買率算出!$C$6:$C$3005,0)),0))</f>
        <v>0</v>
      </c>
    </row>
    <row r="7594" customFormat="false" ht="15" hidden="false" customHeight="false" outlineLevel="0" collapsed="false">
      <c r="A7594" s="24"/>
      <c r="D7594" s="24"/>
      <c r="F7594" s="24"/>
      <c r="K7594" s="9" t="n">
        <f aca="false">IF($A7594="",0,IF(OR(N($D7594)=0,$D7594&amp;""=TOP!$C$5&amp;""),1,0))</f>
        <v>0</v>
      </c>
      <c r="L7594" s="27" t="n">
        <f aca="false">IF($K7594=0,0,IFERROR(INDEX(購買率算出!$P$6:$P$3005,MATCH($A7594&amp;"",購買率算出!$C$6:$C$3005,0)),0))</f>
        <v>0</v>
      </c>
    </row>
    <row r="7595" customFormat="false" ht="15" hidden="false" customHeight="false" outlineLevel="0" collapsed="false">
      <c r="A7595" s="24"/>
      <c r="D7595" s="24"/>
      <c r="F7595" s="24"/>
      <c r="K7595" s="9" t="n">
        <f aca="false">IF($A7595="",0,IF(OR(N($D7595)=0,$D7595&amp;""=TOP!$C$5&amp;""),1,0))</f>
        <v>0</v>
      </c>
      <c r="L7595" s="27" t="n">
        <f aca="false">IF($K7595=0,0,IFERROR(INDEX(購買率算出!$P$6:$P$3005,MATCH($A7595&amp;"",購買率算出!$C$6:$C$3005,0)),0))</f>
        <v>0</v>
      </c>
    </row>
    <row r="7596" customFormat="false" ht="15" hidden="false" customHeight="false" outlineLevel="0" collapsed="false">
      <c r="A7596" s="24"/>
      <c r="D7596" s="24"/>
      <c r="F7596" s="24"/>
      <c r="K7596" s="9" t="n">
        <f aca="false">IF($A7596="",0,IF(OR(N($D7596)=0,$D7596&amp;""=TOP!$C$5&amp;""),1,0))</f>
        <v>0</v>
      </c>
      <c r="L7596" s="27" t="n">
        <f aca="false">IF($K7596=0,0,IFERROR(INDEX(購買率算出!$P$6:$P$3005,MATCH($A7596&amp;"",購買率算出!$C$6:$C$3005,0)),0))</f>
        <v>0</v>
      </c>
    </row>
    <row r="7597" customFormat="false" ht="15" hidden="false" customHeight="false" outlineLevel="0" collapsed="false">
      <c r="A7597" s="24"/>
      <c r="D7597" s="24"/>
      <c r="F7597" s="24"/>
      <c r="K7597" s="9" t="n">
        <f aca="false">IF($A7597="",0,IF(OR(N($D7597)=0,$D7597&amp;""=TOP!$C$5&amp;""),1,0))</f>
        <v>0</v>
      </c>
      <c r="L7597" s="27" t="n">
        <f aca="false">IF($K7597=0,0,IFERROR(INDEX(購買率算出!$P$6:$P$3005,MATCH($A7597&amp;"",購買率算出!$C$6:$C$3005,0)),0))</f>
        <v>0</v>
      </c>
    </row>
    <row r="7598" customFormat="false" ht="15" hidden="false" customHeight="false" outlineLevel="0" collapsed="false">
      <c r="A7598" s="24"/>
      <c r="D7598" s="24"/>
      <c r="F7598" s="24"/>
      <c r="K7598" s="9" t="n">
        <f aca="false">IF($A7598="",0,IF(OR(N($D7598)=0,$D7598&amp;""=TOP!$C$5&amp;""),1,0))</f>
        <v>0</v>
      </c>
      <c r="L7598" s="27" t="n">
        <f aca="false">IF($K7598=0,0,IFERROR(INDEX(購買率算出!$P$6:$P$3005,MATCH($A7598&amp;"",購買率算出!$C$6:$C$3005,0)),0))</f>
        <v>0</v>
      </c>
    </row>
    <row r="7599" customFormat="false" ht="15" hidden="false" customHeight="false" outlineLevel="0" collapsed="false">
      <c r="A7599" s="24"/>
      <c r="D7599" s="24"/>
      <c r="F7599" s="24"/>
      <c r="K7599" s="9" t="n">
        <f aca="false">IF($A7599="",0,IF(OR(N($D7599)=0,$D7599&amp;""=TOP!$C$5&amp;""),1,0))</f>
        <v>0</v>
      </c>
      <c r="L7599" s="27" t="n">
        <f aca="false">IF($K7599=0,0,IFERROR(INDEX(購買率算出!$P$6:$P$3005,MATCH($A7599&amp;"",購買率算出!$C$6:$C$3005,0)),0))</f>
        <v>0</v>
      </c>
    </row>
    <row r="7600" customFormat="false" ht="15" hidden="false" customHeight="false" outlineLevel="0" collapsed="false">
      <c r="A7600" s="24"/>
      <c r="D7600" s="24"/>
      <c r="F7600" s="24"/>
      <c r="K7600" s="9" t="n">
        <f aca="false">IF($A7600="",0,IF(OR(N($D7600)=0,$D7600&amp;""=TOP!$C$5&amp;""),1,0))</f>
        <v>0</v>
      </c>
      <c r="L7600" s="27" t="n">
        <f aca="false">IF($K7600=0,0,IFERROR(INDEX(購買率算出!$P$6:$P$3005,MATCH($A7600&amp;"",購買率算出!$C$6:$C$3005,0)),0))</f>
        <v>0</v>
      </c>
    </row>
    <row r="7601" customFormat="false" ht="15" hidden="false" customHeight="false" outlineLevel="0" collapsed="false">
      <c r="A7601" s="24"/>
      <c r="D7601" s="24"/>
      <c r="F7601" s="24"/>
      <c r="K7601" s="9" t="n">
        <f aca="false">IF($A7601="",0,IF(OR(N($D7601)=0,$D7601&amp;""=TOP!$C$5&amp;""),1,0))</f>
        <v>0</v>
      </c>
      <c r="L7601" s="27" t="n">
        <f aca="false">IF($K7601=0,0,IFERROR(INDEX(購買率算出!$P$6:$P$3005,MATCH($A7601&amp;"",購買率算出!$C$6:$C$3005,0)),0))</f>
        <v>0</v>
      </c>
    </row>
    <row r="7602" customFormat="false" ht="15" hidden="false" customHeight="false" outlineLevel="0" collapsed="false">
      <c r="A7602" s="24"/>
      <c r="D7602" s="24"/>
      <c r="F7602" s="24"/>
      <c r="K7602" s="9" t="n">
        <f aca="false">IF($A7602="",0,IF(OR(N($D7602)=0,$D7602&amp;""=TOP!$C$5&amp;""),1,0))</f>
        <v>0</v>
      </c>
      <c r="L7602" s="27" t="n">
        <f aca="false">IF($K7602=0,0,IFERROR(INDEX(購買率算出!$P$6:$P$3005,MATCH($A7602&amp;"",購買率算出!$C$6:$C$3005,0)),0))</f>
        <v>0</v>
      </c>
    </row>
    <row r="7603" customFormat="false" ht="15" hidden="false" customHeight="false" outlineLevel="0" collapsed="false">
      <c r="A7603" s="24"/>
      <c r="D7603" s="24"/>
      <c r="F7603" s="24"/>
      <c r="K7603" s="9" t="n">
        <f aca="false">IF($A7603="",0,IF(OR(N($D7603)=0,$D7603&amp;""=TOP!$C$5&amp;""),1,0))</f>
        <v>0</v>
      </c>
      <c r="L7603" s="27" t="n">
        <f aca="false">IF($K7603=0,0,IFERROR(INDEX(購買率算出!$P$6:$P$3005,MATCH($A7603&amp;"",購買率算出!$C$6:$C$3005,0)),0))</f>
        <v>0</v>
      </c>
    </row>
    <row r="7604" customFormat="false" ht="15" hidden="false" customHeight="false" outlineLevel="0" collapsed="false">
      <c r="A7604" s="24"/>
      <c r="D7604" s="24"/>
      <c r="F7604" s="24"/>
      <c r="K7604" s="9" t="n">
        <f aca="false">IF($A7604="",0,IF(OR(N($D7604)=0,$D7604&amp;""=TOP!$C$5&amp;""),1,0))</f>
        <v>0</v>
      </c>
      <c r="L7604" s="27" t="n">
        <f aca="false">IF($K7604=0,0,IFERROR(INDEX(購買率算出!$P$6:$P$3005,MATCH($A7604&amp;"",購買率算出!$C$6:$C$3005,0)),0))</f>
        <v>0</v>
      </c>
    </row>
    <row r="7605" customFormat="false" ht="15" hidden="false" customHeight="false" outlineLevel="0" collapsed="false">
      <c r="A7605" s="24"/>
      <c r="D7605" s="24"/>
      <c r="F7605" s="24"/>
      <c r="K7605" s="9" t="n">
        <f aca="false">IF($A7605="",0,IF(OR(N($D7605)=0,$D7605&amp;""=TOP!$C$5&amp;""),1,0))</f>
        <v>0</v>
      </c>
      <c r="L7605" s="27" t="n">
        <f aca="false">IF($K7605=0,0,IFERROR(INDEX(購買率算出!$P$6:$P$3005,MATCH($A7605&amp;"",購買率算出!$C$6:$C$3005,0)),0))</f>
        <v>0</v>
      </c>
    </row>
    <row r="7606" customFormat="false" ht="15" hidden="false" customHeight="false" outlineLevel="0" collapsed="false">
      <c r="A7606" s="24"/>
      <c r="D7606" s="24"/>
      <c r="F7606" s="24"/>
      <c r="K7606" s="9" t="n">
        <f aca="false">IF($A7606="",0,IF(OR(N($D7606)=0,$D7606&amp;""=TOP!$C$5&amp;""),1,0))</f>
        <v>0</v>
      </c>
      <c r="L7606" s="27" t="n">
        <f aca="false">IF($K7606=0,0,IFERROR(INDEX(購買率算出!$P$6:$P$3005,MATCH($A7606&amp;"",購買率算出!$C$6:$C$3005,0)),0))</f>
        <v>0</v>
      </c>
    </row>
    <row r="7607" customFormat="false" ht="15" hidden="false" customHeight="false" outlineLevel="0" collapsed="false">
      <c r="A7607" s="24"/>
      <c r="D7607" s="24"/>
      <c r="F7607" s="24"/>
      <c r="K7607" s="9" t="n">
        <f aca="false">IF($A7607="",0,IF(OR(N($D7607)=0,$D7607&amp;""=TOP!$C$5&amp;""),1,0))</f>
        <v>0</v>
      </c>
      <c r="L7607" s="27" t="n">
        <f aca="false">IF($K7607=0,0,IFERROR(INDEX(購買率算出!$P$6:$P$3005,MATCH($A7607&amp;"",購買率算出!$C$6:$C$3005,0)),0))</f>
        <v>0</v>
      </c>
    </row>
    <row r="7608" customFormat="false" ht="15" hidden="false" customHeight="false" outlineLevel="0" collapsed="false">
      <c r="A7608" s="24"/>
      <c r="D7608" s="24"/>
      <c r="F7608" s="24"/>
      <c r="K7608" s="9" t="n">
        <f aca="false">IF($A7608="",0,IF(OR(N($D7608)=0,$D7608&amp;""=TOP!$C$5&amp;""),1,0))</f>
        <v>0</v>
      </c>
      <c r="L7608" s="27" t="n">
        <f aca="false">IF($K7608=0,0,IFERROR(INDEX(購買率算出!$P$6:$P$3005,MATCH($A7608&amp;"",購買率算出!$C$6:$C$3005,0)),0))</f>
        <v>0</v>
      </c>
    </row>
    <row r="7609" customFormat="false" ht="15" hidden="false" customHeight="false" outlineLevel="0" collapsed="false">
      <c r="A7609" s="24"/>
      <c r="D7609" s="24"/>
      <c r="F7609" s="24"/>
      <c r="K7609" s="9" t="n">
        <f aca="false">IF($A7609="",0,IF(OR(N($D7609)=0,$D7609&amp;""=TOP!$C$5&amp;""),1,0))</f>
        <v>0</v>
      </c>
      <c r="L7609" s="27" t="n">
        <f aca="false">IF($K7609=0,0,IFERROR(INDEX(購買率算出!$P$6:$P$3005,MATCH($A7609&amp;"",購買率算出!$C$6:$C$3005,0)),0))</f>
        <v>0</v>
      </c>
    </row>
    <row r="7610" customFormat="false" ht="15" hidden="false" customHeight="false" outlineLevel="0" collapsed="false">
      <c r="A7610" s="24"/>
      <c r="D7610" s="24"/>
      <c r="F7610" s="24"/>
      <c r="K7610" s="9" t="n">
        <f aca="false">IF($A7610="",0,IF(OR(N($D7610)=0,$D7610&amp;""=TOP!$C$5&amp;""),1,0))</f>
        <v>0</v>
      </c>
      <c r="L7610" s="27" t="n">
        <f aca="false">IF($K7610=0,0,IFERROR(INDEX(購買率算出!$P$6:$P$3005,MATCH($A7610&amp;"",購買率算出!$C$6:$C$3005,0)),0))</f>
        <v>0</v>
      </c>
    </row>
    <row r="7611" customFormat="false" ht="15" hidden="false" customHeight="false" outlineLevel="0" collapsed="false">
      <c r="A7611" s="24"/>
      <c r="D7611" s="24"/>
      <c r="F7611" s="24"/>
      <c r="K7611" s="9" t="n">
        <f aca="false">IF($A7611="",0,IF(OR(N($D7611)=0,$D7611&amp;""=TOP!$C$5&amp;""),1,0))</f>
        <v>0</v>
      </c>
      <c r="L7611" s="27" t="n">
        <f aca="false">IF($K7611=0,0,IFERROR(INDEX(購買率算出!$P$6:$P$3005,MATCH($A7611&amp;"",購買率算出!$C$6:$C$3005,0)),0))</f>
        <v>0</v>
      </c>
    </row>
    <row r="7612" customFormat="false" ht="15" hidden="false" customHeight="false" outlineLevel="0" collapsed="false">
      <c r="A7612" s="24"/>
      <c r="D7612" s="24"/>
      <c r="F7612" s="24"/>
      <c r="K7612" s="9" t="n">
        <f aca="false">IF($A7612="",0,IF(OR(N($D7612)=0,$D7612&amp;""=TOP!$C$5&amp;""),1,0))</f>
        <v>0</v>
      </c>
      <c r="L7612" s="27" t="n">
        <f aca="false">IF($K7612=0,0,IFERROR(INDEX(購買率算出!$P$6:$P$3005,MATCH($A7612&amp;"",購買率算出!$C$6:$C$3005,0)),0))</f>
        <v>0</v>
      </c>
    </row>
    <row r="7613" customFormat="false" ht="15" hidden="false" customHeight="false" outlineLevel="0" collapsed="false">
      <c r="A7613" s="24"/>
      <c r="D7613" s="24"/>
      <c r="F7613" s="24"/>
      <c r="K7613" s="9" t="n">
        <f aca="false">IF($A7613="",0,IF(OR(N($D7613)=0,$D7613&amp;""=TOP!$C$5&amp;""),1,0))</f>
        <v>0</v>
      </c>
      <c r="L7613" s="27" t="n">
        <f aca="false">IF($K7613=0,0,IFERROR(INDEX(購買率算出!$P$6:$P$3005,MATCH($A7613&amp;"",購買率算出!$C$6:$C$3005,0)),0))</f>
        <v>0</v>
      </c>
    </row>
    <row r="7614" customFormat="false" ht="15" hidden="false" customHeight="false" outlineLevel="0" collapsed="false">
      <c r="A7614" s="24"/>
      <c r="D7614" s="24"/>
      <c r="F7614" s="24"/>
      <c r="K7614" s="9" t="n">
        <f aca="false">IF($A7614="",0,IF(OR(N($D7614)=0,$D7614&amp;""=TOP!$C$5&amp;""),1,0))</f>
        <v>0</v>
      </c>
      <c r="L7614" s="27" t="n">
        <f aca="false">IF($K7614=0,0,IFERROR(INDEX(購買率算出!$P$6:$P$3005,MATCH($A7614&amp;"",購買率算出!$C$6:$C$3005,0)),0))</f>
        <v>0</v>
      </c>
    </row>
    <row r="7615" customFormat="false" ht="15" hidden="false" customHeight="false" outlineLevel="0" collapsed="false">
      <c r="A7615" s="24"/>
      <c r="D7615" s="24"/>
      <c r="F7615" s="24"/>
      <c r="K7615" s="9" t="n">
        <f aca="false">IF($A7615="",0,IF(OR(N($D7615)=0,$D7615&amp;""=TOP!$C$5&amp;""),1,0))</f>
        <v>0</v>
      </c>
      <c r="L7615" s="27" t="n">
        <f aca="false">IF($K7615=0,0,IFERROR(INDEX(購買率算出!$P$6:$P$3005,MATCH($A7615&amp;"",購買率算出!$C$6:$C$3005,0)),0))</f>
        <v>0</v>
      </c>
    </row>
    <row r="7616" customFormat="false" ht="15" hidden="false" customHeight="false" outlineLevel="0" collapsed="false">
      <c r="A7616" s="24"/>
      <c r="D7616" s="24"/>
      <c r="F7616" s="24"/>
      <c r="K7616" s="9" t="n">
        <f aca="false">IF($A7616="",0,IF(OR(N($D7616)=0,$D7616&amp;""=TOP!$C$5&amp;""),1,0))</f>
        <v>0</v>
      </c>
      <c r="L7616" s="27" t="n">
        <f aca="false">IF($K7616=0,0,IFERROR(INDEX(購買率算出!$P$6:$P$3005,MATCH($A7616&amp;"",購買率算出!$C$6:$C$3005,0)),0))</f>
        <v>0</v>
      </c>
    </row>
    <row r="7617" customFormat="false" ht="15" hidden="false" customHeight="false" outlineLevel="0" collapsed="false">
      <c r="A7617" s="24"/>
      <c r="D7617" s="24"/>
      <c r="F7617" s="24"/>
      <c r="K7617" s="9" t="n">
        <f aca="false">IF($A7617="",0,IF(OR(N($D7617)=0,$D7617&amp;""=TOP!$C$5&amp;""),1,0))</f>
        <v>0</v>
      </c>
      <c r="L7617" s="27" t="n">
        <f aca="false">IF($K7617=0,0,IFERROR(INDEX(購買率算出!$P$6:$P$3005,MATCH($A7617&amp;"",購買率算出!$C$6:$C$3005,0)),0))</f>
        <v>0</v>
      </c>
    </row>
    <row r="7618" customFormat="false" ht="15" hidden="false" customHeight="false" outlineLevel="0" collapsed="false">
      <c r="A7618" s="24"/>
      <c r="D7618" s="24"/>
      <c r="F7618" s="24"/>
      <c r="K7618" s="9" t="n">
        <f aca="false">IF($A7618="",0,IF(OR(N($D7618)=0,$D7618&amp;""=TOP!$C$5&amp;""),1,0))</f>
        <v>0</v>
      </c>
      <c r="L7618" s="27" t="n">
        <f aca="false">IF($K7618=0,0,IFERROR(INDEX(購買率算出!$P$6:$P$3005,MATCH($A7618&amp;"",購買率算出!$C$6:$C$3005,0)),0))</f>
        <v>0</v>
      </c>
    </row>
    <row r="7619" customFormat="false" ht="15" hidden="false" customHeight="false" outlineLevel="0" collapsed="false">
      <c r="A7619" s="24"/>
      <c r="D7619" s="24"/>
      <c r="F7619" s="24"/>
      <c r="K7619" s="9" t="n">
        <f aca="false">IF($A7619="",0,IF(OR(N($D7619)=0,$D7619&amp;""=TOP!$C$5&amp;""),1,0))</f>
        <v>0</v>
      </c>
      <c r="L7619" s="27" t="n">
        <f aca="false">IF($K7619=0,0,IFERROR(INDEX(購買率算出!$P$6:$P$3005,MATCH($A7619&amp;"",購買率算出!$C$6:$C$3005,0)),0))</f>
        <v>0</v>
      </c>
    </row>
    <row r="7620" customFormat="false" ht="15" hidden="false" customHeight="false" outlineLevel="0" collapsed="false">
      <c r="A7620" s="24"/>
      <c r="D7620" s="24"/>
      <c r="F7620" s="24"/>
      <c r="K7620" s="9" t="n">
        <f aca="false">IF($A7620="",0,IF(OR(N($D7620)=0,$D7620&amp;""=TOP!$C$5&amp;""),1,0))</f>
        <v>0</v>
      </c>
      <c r="L7620" s="27" t="n">
        <f aca="false">IF($K7620=0,0,IFERROR(INDEX(購買率算出!$P$6:$P$3005,MATCH($A7620&amp;"",購買率算出!$C$6:$C$3005,0)),0))</f>
        <v>0</v>
      </c>
    </row>
    <row r="7621" customFormat="false" ht="15" hidden="false" customHeight="false" outlineLevel="0" collapsed="false">
      <c r="A7621" s="24"/>
      <c r="D7621" s="24"/>
      <c r="F7621" s="24"/>
      <c r="K7621" s="9" t="n">
        <f aca="false">IF($A7621="",0,IF(OR(N($D7621)=0,$D7621&amp;""=TOP!$C$5&amp;""),1,0))</f>
        <v>0</v>
      </c>
      <c r="L7621" s="27" t="n">
        <f aca="false">IF($K7621=0,0,IFERROR(INDEX(購買率算出!$P$6:$P$3005,MATCH($A7621&amp;"",購買率算出!$C$6:$C$3005,0)),0))</f>
        <v>0</v>
      </c>
    </row>
    <row r="7622" customFormat="false" ht="15" hidden="false" customHeight="false" outlineLevel="0" collapsed="false">
      <c r="A7622" s="24"/>
      <c r="D7622" s="24"/>
      <c r="F7622" s="24"/>
      <c r="K7622" s="9" t="n">
        <f aca="false">IF($A7622="",0,IF(OR(N($D7622)=0,$D7622&amp;""=TOP!$C$5&amp;""),1,0))</f>
        <v>0</v>
      </c>
      <c r="L7622" s="27" t="n">
        <f aca="false">IF($K7622=0,0,IFERROR(INDEX(購買率算出!$P$6:$P$3005,MATCH($A7622&amp;"",購買率算出!$C$6:$C$3005,0)),0))</f>
        <v>0</v>
      </c>
    </row>
    <row r="7623" customFormat="false" ht="15" hidden="false" customHeight="false" outlineLevel="0" collapsed="false">
      <c r="A7623" s="24"/>
      <c r="D7623" s="24"/>
      <c r="F7623" s="24"/>
      <c r="K7623" s="9" t="n">
        <f aca="false">IF($A7623="",0,IF(OR(N($D7623)=0,$D7623&amp;""=TOP!$C$5&amp;""),1,0))</f>
        <v>0</v>
      </c>
      <c r="L7623" s="27" t="n">
        <f aca="false">IF($K7623=0,0,IFERROR(INDEX(購買率算出!$P$6:$P$3005,MATCH($A7623&amp;"",購買率算出!$C$6:$C$3005,0)),0))</f>
        <v>0</v>
      </c>
    </row>
    <row r="7624" customFormat="false" ht="15" hidden="false" customHeight="false" outlineLevel="0" collapsed="false">
      <c r="A7624" s="24"/>
      <c r="D7624" s="24"/>
      <c r="F7624" s="24"/>
      <c r="K7624" s="9" t="n">
        <f aca="false">IF($A7624="",0,IF(OR(N($D7624)=0,$D7624&amp;""=TOP!$C$5&amp;""),1,0))</f>
        <v>0</v>
      </c>
      <c r="L7624" s="27" t="n">
        <f aca="false">IF($K7624=0,0,IFERROR(INDEX(購買率算出!$P$6:$P$3005,MATCH($A7624&amp;"",購買率算出!$C$6:$C$3005,0)),0))</f>
        <v>0</v>
      </c>
    </row>
    <row r="7625" customFormat="false" ht="15" hidden="false" customHeight="false" outlineLevel="0" collapsed="false">
      <c r="A7625" s="24"/>
      <c r="D7625" s="24"/>
      <c r="F7625" s="24"/>
      <c r="K7625" s="9" t="n">
        <f aca="false">IF($A7625="",0,IF(OR(N($D7625)=0,$D7625&amp;""=TOP!$C$5&amp;""),1,0))</f>
        <v>0</v>
      </c>
      <c r="L7625" s="27" t="n">
        <f aca="false">IF($K7625=0,0,IFERROR(INDEX(購買率算出!$P$6:$P$3005,MATCH($A7625&amp;"",購買率算出!$C$6:$C$3005,0)),0))</f>
        <v>0</v>
      </c>
    </row>
    <row r="7626" customFormat="false" ht="15" hidden="false" customHeight="false" outlineLevel="0" collapsed="false">
      <c r="A7626" s="24"/>
      <c r="D7626" s="24"/>
      <c r="F7626" s="24"/>
      <c r="K7626" s="9" t="n">
        <f aca="false">IF($A7626="",0,IF(OR(N($D7626)=0,$D7626&amp;""=TOP!$C$5&amp;""),1,0))</f>
        <v>0</v>
      </c>
      <c r="L7626" s="27" t="n">
        <f aca="false">IF($K7626=0,0,IFERROR(INDEX(購買率算出!$P$6:$P$3005,MATCH($A7626&amp;"",購買率算出!$C$6:$C$3005,0)),0))</f>
        <v>0</v>
      </c>
    </row>
    <row r="7627" customFormat="false" ht="15" hidden="false" customHeight="false" outlineLevel="0" collapsed="false">
      <c r="A7627" s="24"/>
      <c r="D7627" s="24"/>
      <c r="F7627" s="24"/>
      <c r="K7627" s="9" t="n">
        <f aca="false">IF($A7627="",0,IF(OR(N($D7627)=0,$D7627&amp;""=TOP!$C$5&amp;""),1,0))</f>
        <v>0</v>
      </c>
      <c r="L7627" s="27" t="n">
        <f aca="false">IF($K7627=0,0,IFERROR(INDEX(購買率算出!$P$6:$P$3005,MATCH($A7627&amp;"",購買率算出!$C$6:$C$3005,0)),0))</f>
        <v>0</v>
      </c>
    </row>
    <row r="7628" customFormat="false" ht="15" hidden="false" customHeight="false" outlineLevel="0" collapsed="false">
      <c r="A7628" s="24"/>
      <c r="D7628" s="24"/>
      <c r="F7628" s="24"/>
      <c r="K7628" s="9" t="n">
        <f aca="false">IF($A7628="",0,IF(OR(N($D7628)=0,$D7628&amp;""=TOP!$C$5&amp;""),1,0))</f>
        <v>0</v>
      </c>
      <c r="L7628" s="27" t="n">
        <f aca="false">IF($K7628=0,0,IFERROR(INDEX(購買率算出!$P$6:$P$3005,MATCH($A7628&amp;"",購買率算出!$C$6:$C$3005,0)),0))</f>
        <v>0</v>
      </c>
    </row>
    <row r="7629" customFormat="false" ht="15" hidden="false" customHeight="false" outlineLevel="0" collapsed="false">
      <c r="A7629" s="24"/>
      <c r="D7629" s="24"/>
      <c r="F7629" s="24"/>
      <c r="K7629" s="9" t="n">
        <f aca="false">IF($A7629="",0,IF(OR(N($D7629)=0,$D7629&amp;""=TOP!$C$5&amp;""),1,0))</f>
        <v>0</v>
      </c>
      <c r="L7629" s="27" t="n">
        <f aca="false">IF($K7629=0,0,IFERROR(INDEX(購買率算出!$P$6:$P$3005,MATCH($A7629&amp;"",購買率算出!$C$6:$C$3005,0)),0))</f>
        <v>0</v>
      </c>
    </row>
    <row r="7630" customFormat="false" ht="15" hidden="false" customHeight="false" outlineLevel="0" collapsed="false">
      <c r="A7630" s="24"/>
      <c r="D7630" s="24"/>
      <c r="F7630" s="24"/>
      <c r="K7630" s="9" t="n">
        <f aca="false">IF($A7630="",0,IF(OR(N($D7630)=0,$D7630&amp;""=TOP!$C$5&amp;""),1,0))</f>
        <v>0</v>
      </c>
      <c r="L7630" s="27" t="n">
        <f aca="false">IF($K7630=0,0,IFERROR(INDEX(購買率算出!$P$6:$P$3005,MATCH($A7630&amp;"",購買率算出!$C$6:$C$3005,0)),0))</f>
        <v>0</v>
      </c>
    </row>
    <row r="7631" customFormat="false" ht="15" hidden="false" customHeight="false" outlineLevel="0" collapsed="false">
      <c r="A7631" s="24"/>
      <c r="D7631" s="24"/>
      <c r="F7631" s="24"/>
      <c r="K7631" s="9" t="n">
        <f aca="false">IF($A7631="",0,IF(OR(N($D7631)=0,$D7631&amp;""=TOP!$C$5&amp;""),1,0))</f>
        <v>0</v>
      </c>
      <c r="L7631" s="27" t="n">
        <f aca="false">IF($K7631=0,0,IFERROR(INDEX(購買率算出!$P$6:$P$3005,MATCH($A7631&amp;"",購買率算出!$C$6:$C$3005,0)),0))</f>
        <v>0</v>
      </c>
    </row>
    <row r="7632" customFormat="false" ht="15" hidden="false" customHeight="false" outlineLevel="0" collapsed="false">
      <c r="A7632" s="24"/>
      <c r="D7632" s="24"/>
      <c r="F7632" s="24"/>
      <c r="K7632" s="9" t="n">
        <f aca="false">IF($A7632="",0,IF(OR(N($D7632)=0,$D7632&amp;""=TOP!$C$5&amp;""),1,0))</f>
        <v>0</v>
      </c>
      <c r="L7632" s="27" t="n">
        <f aca="false">IF($K7632=0,0,IFERROR(INDEX(購買率算出!$P$6:$P$3005,MATCH($A7632&amp;"",購買率算出!$C$6:$C$3005,0)),0))</f>
        <v>0</v>
      </c>
    </row>
    <row r="7633" customFormat="false" ht="15" hidden="false" customHeight="false" outlineLevel="0" collapsed="false">
      <c r="A7633" s="24"/>
      <c r="D7633" s="24"/>
      <c r="F7633" s="24"/>
      <c r="K7633" s="9" t="n">
        <f aca="false">IF($A7633="",0,IF(OR(N($D7633)=0,$D7633&amp;""=TOP!$C$5&amp;""),1,0))</f>
        <v>0</v>
      </c>
      <c r="L7633" s="27" t="n">
        <f aca="false">IF($K7633=0,0,IFERROR(INDEX(購買率算出!$P$6:$P$3005,MATCH($A7633&amp;"",購買率算出!$C$6:$C$3005,0)),0))</f>
        <v>0</v>
      </c>
    </row>
    <row r="7634" customFormat="false" ht="15" hidden="false" customHeight="false" outlineLevel="0" collapsed="false">
      <c r="A7634" s="24"/>
      <c r="D7634" s="24"/>
      <c r="F7634" s="24"/>
      <c r="K7634" s="9" t="n">
        <f aca="false">IF($A7634="",0,IF(OR(N($D7634)=0,$D7634&amp;""=TOP!$C$5&amp;""),1,0))</f>
        <v>0</v>
      </c>
      <c r="L7634" s="27" t="n">
        <f aca="false">IF($K7634=0,0,IFERROR(INDEX(購買率算出!$P$6:$P$3005,MATCH($A7634&amp;"",購買率算出!$C$6:$C$3005,0)),0))</f>
        <v>0</v>
      </c>
    </row>
    <row r="7635" customFormat="false" ht="15" hidden="false" customHeight="false" outlineLevel="0" collapsed="false">
      <c r="A7635" s="24"/>
      <c r="D7635" s="24"/>
      <c r="F7635" s="24"/>
      <c r="K7635" s="9" t="n">
        <f aca="false">IF($A7635="",0,IF(OR(N($D7635)=0,$D7635&amp;""=TOP!$C$5&amp;""),1,0))</f>
        <v>0</v>
      </c>
      <c r="L7635" s="27" t="n">
        <f aca="false">IF($K7635=0,0,IFERROR(INDEX(購買率算出!$P$6:$P$3005,MATCH($A7635&amp;"",購買率算出!$C$6:$C$3005,0)),0))</f>
        <v>0</v>
      </c>
    </row>
    <row r="7636" customFormat="false" ht="15" hidden="false" customHeight="false" outlineLevel="0" collapsed="false">
      <c r="A7636" s="24"/>
      <c r="D7636" s="24"/>
      <c r="F7636" s="24"/>
      <c r="K7636" s="9" t="n">
        <f aca="false">IF($A7636="",0,IF(OR(N($D7636)=0,$D7636&amp;""=TOP!$C$5&amp;""),1,0))</f>
        <v>0</v>
      </c>
      <c r="L7636" s="27" t="n">
        <f aca="false">IF($K7636=0,0,IFERROR(INDEX(購買率算出!$P$6:$P$3005,MATCH($A7636&amp;"",購買率算出!$C$6:$C$3005,0)),0))</f>
        <v>0</v>
      </c>
    </row>
    <row r="7637" customFormat="false" ht="15" hidden="false" customHeight="false" outlineLevel="0" collapsed="false">
      <c r="A7637" s="24"/>
      <c r="D7637" s="24"/>
      <c r="F7637" s="24"/>
      <c r="K7637" s="9" t="n">
        <f aca="false">IF($A7637="",0,IF(OR(N($D7637)=0,$D7637&amp;""=TOP!$C$5&amp;""),1,0))</f>
        <v>0</v>
      </c>
      <c r="L7637" s="27" t="n">
        <f aca="false">IF($K7637=0,0,IFERROR(INDEX(購買率算出!$P$6:$P$3005,MATCH($A7637&amp;"",購買率算出!$C$6:$C$3005,0)),0))</f>
        <v>0</v>
      </c>
    </row>
    <row r="7638" customFormat="false" ht="15" hidden="false" customHeight="false" outlineLevel="0" collapsed="false">
      <c r="A7638" s="24"/>
      <c r="D7638" s="24"/>
      <c r="F7638" s="24"/>
      <c r="K7638" s="9" t="n">
        <f aca="false">IF($A7638="",0,IF(OR(N($D7638)=0,$D7638&amp;""=TOP!$C$5&amp;""),1,0))</f>
        <v>0</v>
      </c>
      <c r="L7638" s="27" t="n">
        <f aca="false">IF($K7638=0,0,IFERROR(INDEX(購買率算出!$P$6:$P$3005,MATCH($A7638&amp;"",購買率算出!$C$6:$C$3005,0)),0))</f>
        <v>0</v>
      </c>
    </row>
    <row r="7639" customFormat="false" ht="15" hidden="false" customHeight="false" outlineLevel="0" collapsed="false">
      <c r="A7639" s="24"/>
      <c r="D7639" s="24"/>
      <c r="F7639" s="24"/>
      <c r="K7639" s="9" t="n">
        <f aca="false">IF($A7639="",0,IF(OR(N($D7639)=0,$D7639&amp;""=TOP!$C$5&amp;""),1,0))</f>
        <v>0</v>
      </c>
      <c r="L7639" s="27" t="n">
        <f aca="false">IF($K7639=0,0,IFERROR(INDEX(購買率算出!$P$6:$P$3005,MATCH($A7639&amp;"",購買率算出!$C$6:$C$3005,0)),0))</f>
        <v>0</v>
      </c>
    </row>
    <row r="7640" customFormat="false" ht="15" hidden="false" customHeight="false" outlineLevel="0" collapsed="false">
      <c r="A7640" s="24"/>
      <c r="D7640" s="24"/>
      <c r="F7640" s="24"/>
      <c r="K7640" s="9" t="n">
        <f aca="false">IF($A7640="",0,IF(OR(N($D7640)=0,$D7640&amp;""=TOP!$C$5&amp;""),1,0))</f>
        <v>0</v>
      </c>
      <c r="L7640" s="27" t="n">
        <f aca="false">IF($K7640=0,0,IFERROR(INDEX(購買率算出!$P$6:$P$3005,MATCH($A7640&amp;"",購買率算出!$C$6:$C$3005,0)),0))</f>
        <v>0</v>
      </c>
    </row>
    <row r="7641" customFormat="false" ht="15" hidden="false" customHeight="false" outlineLevel="0" collapsed="false">
      <c r="A7641" s="24"/>
      <c r="D7641" s="24"/>
      <c r="F7641" s="24"/>
      <c r="K7641" s="9" t="n">
        <f aca="false">IF($A7641="",0,IF(OR(N($D7641)=0,$D7641&amp;""=TOP!$C$5&amp;""),1,0))</f>
        <v>0</v>
      </c>
      <c r="L7641" s="27" t="n">
        <f aca="false">IF($K7641=0,0,IFERROR(INDEX(購買率算出!$P$6:$P$3005,MATCH($A7641&amp;"",購買率算出!$C$6:$C$3005,0)),0))</f>
        <v>0</v>
      </c>
    </row>
    <row r="7642" customFormat="false" ht="15" hidden="false" customHeight="false" outlineLevel="0" collapsed="false">
      <c r="A7642" s="24"/>
      <c r="D7642" s="24"/>
      <c r="F7642" s="24"/>
      <c r="K7642" s="9" t="n">
        <f aca="false">IF($A7642="",0,IF(OR(N($D7642)=0,$D7642&amp;""=TOP!$C$5&amp;""),1,0))</f>
        <v>0</v>
      </c>
      <c r="L7642" s="27" t="n">
        <f aca="false">IF($K7642=0,0,IFERROR(INDEX(購買率算出!$P$6:$P$3005,MATCH($A7642&amp;"",購買率算出!$C$6:$C$3005,0)),0))</f>
        <v>0</v>
      </c>
    </row>
    <row r="7643" customFormat="false" ht="15" hidden="false" customHeight="false" outlineLevel="0" collapsed="false">
      <c r="A7643" s="24"/>
      <c r="D7643" s="24"/>
      <c r="F7643" s="24"/>
      <c r="K7643" s="9" t="n">
        <f aca="false">IF($A7643="",0,IF(OR(N($D7643)=0,$D7643&amp;""=TOP!$C$5&amp;""),1,0))</f>
        <v>0</v>
      </c>
      <c r="L7643" s="27" t="n">
        <f aca="false">IF($K7643=0,0,IFERROR(INDEX(購買率算出!$P$6:$P$3005,MATCH($A7643&amp;"",購買率算出!$C$6:$C$3005,0)),0))</f>
        <v>0</v>
      </c>
    </row>
    <row r="7644" customFormat="false" ht="15" hidden="false" customHeight="false" outlineLevel="0" collapsed="false">
      <c r="A7644" s="24"/>
      <c r="D7644" s="24"/>
      <c r="F7644" s="24"/>
      <c r="K7644" s="9" t="n">
        <f aca="false">IF($A7644="",0,IF(OR(N($D7644)=0,$D7644&amp;""=TOP!$C$5&amp;""),1,0))</f>
        <v>0</v>
      </c>
      <c r="L7644" s="27" t="n">
        <f aca="false">IF($K7644=0,0,IFERROR(INDEX(購買率算出!$P$6:$P$3005,MATCH($A7644&amp;"",購買率算出!$C$6:$C$3005,0)),0))</f>
        <v>0</v>
      </c>
    </row>
    <row r="7645" customFormat="false" ht="15" hidden="false" customHeight="false" outlineLevel="0" collapsed="false">
      <c r="A7645" s="24"/>
      <c r="D7645" s="24"/>
      <c r="F7645" s="24"/>
      <c r="K7645" s="9" t="n">
        <f aca="false">IF($A7645="",0,IF(OR(N($D7645)=0,$D7645&amp;""=TOP!$C$5&amp;""),1,0))</f>
        <v>0</v>
      </c>
      <c r="L7645" s="27" t="n">
        <f aca="false">IF($K7645=0,0,IFERROR(INDEX(購買率算出!$P$6:$P$3005,MATCH($A7645&amp;"",購買率算出!$C$6:$C$3005,0)),0))</f>
        <v>0</v>
      </c>
    </row>
    <row r="7646" customFormat="false" ht="15" hidden="false" customHeight="false" outlineLevel="0" collapsed="false">
      <c r="A7646" s="24"/>
      <c r="D7646" s="24"/>
      <c r="F7646" s="24"/>
      <c r="K7646" s="9" t="n">
        <f aca="false">IF($A7646="",0,IF(OR(N($D7646)=0,$D7646&amp;""=TOP!$C$5&amp;""),1,0))</f>
        <v>0</v>
      </c>
      <c r="L7646" s="27" t="n">
        <f aca="false">IF($K7646=0,0,IFERROR(INDEX(購買率算出!$P$6:$P$3005,MATCH($A7646&amp;"",購買率算出!$C$6:$C$3005,0)),0))</f>
        <v>0</v>
      </c>
    </row>
    <row r="7647" customFormat="false" ht="15" hidden="false" customHeight="false" outlineLevel="0" collapsed="false">
      <c r="A7647" s="24"/>
      <c r="D7647" s="24"/>
      <c r="F7647" s="24"/>
      <c r="K7647" s="9" t="n">
        <f aca="false">IF($A7647="",0,IF(OR(N($D7647)=0,$D7647&amp;""=TOP!$C$5&amp;""),1,0))</f>
        <v>0</v>
      </c>
      <c r="L7647" s="27" t="n">
        <f aca="false">IF($K7647=0,0,IFERROR(INDEX(購買率算出!$P$6:$P$3005,MATCH($A7647&amp;"",購買率算出!$C$6:$C$3005,0)),0))</f>
        <v>0</v>
      </c>
    </row>
    <row r="7648" customFormat="false" ht="15" hidden="false" customHeight="false" outlineLevel="0" collapsed="false">
      <c r="A7648" s="24"/>
      <c r="D7648" s="24"/>
      <c r="F7648" s="24"/>
      <c r="K7648" s="9" t="n">
        <f aca="false">IF($A7648="",0,IF(OR(N($D7648)=0,$D7648&amp;""=TOP!$C$5&amp;""),1,0))</f>
        <v>0</v>
      </c>
      <c r="L7648" s="27" t="n">
        <f aca="false">IF($K7648=0,0,IFERROR(INDEX(購買率算出!$P$6:$P$3005,MATCH($A7648&amp;"",購買率算出!$C$6:$C$3005,0)),0))</f>
        <v>0</v>
      </c>
    </row>
    <row r="7649" customFormat="false" ht="15" hidden="false" customHeight="false" outlineLevel="0" collapsed="false">
      <c r="A7649" s="24"/>
      <c r="D7649" s="24"/>
      <c r="F7649" s="24"/>
      <c r="K7649" s="9" t="n">
        <f aca="false">IF($A7649="",0,IF(OR(N($D7649)=0,$D7649&amp;""=TOP!$C$5&amp;""),1,0))</f>
        <v>0</v>
      </c>
      <c r="L7649" s="27" t="n">
        <f aca="false">IF($K7649=0,0,IFERROR(INDEX(購買率算出!$P$6:$P$3005,MATCH($A7649&amp;"",購買率算出!$C$6:$C$3005,0)),0))</f>
        <v>0</v>
      </c>
    </row>
    <row r="7650" customFormat="false" ht="15" hidden="false" customHeight="false" outlineLevel="0" collapsed="false">
      <c r="A7650" s="24"/>
      <c r="D7650" s="24"/>
      <c r="F7650" s="24"/>
      <c r="K7650" s="9" t="n">
        <f aca="false">IF($A7650="",0,IF(OR(N($D7650)=0,$D7650&amp;""=TOP!$C$5&amp;""),1,0))</f>
        <v>0</v>
      </c>
      <c r="L7650" s="27" t="n">
        <f aca="false">IF($K7650=0,0,IFERROR(INDEX(購買率算出!$P$6:$P$3005,MATCH($A7650&amp;"",購買率算出!$C$6:$C$3005,0)),0))</f>
        <v>0</v>
      </c>
    </row>
    <row r="7651" customFormat="false" ht="15" hidden="false" customHeight="false" outlineLevel="0" collapsed="false">
      <c r="A7651" s="24"/>
      <c r="D7651" s="24"/>
      <c r="F7651" s="24"/>
      <c r="K7651" s="9" t="n">
        <f aca="false">IF($A7651="",0,IF(OR(N($D7651)=0,$D7651&amp;""=TOP!$C$5&amp;""),1,0))</f>
        <v>0</v>
      </c>
      <c r="L7651" s="27" t="n">
        <f aca="false">IF($K7651=0,0,IFERROR(INDEX(購買率算出!$P$6:$P$3005,MATCH($A7651&amp;"",購買率算出!$C$6:$C$3005,0)),0))</f>
        <v>0</v>
      </c>
    </row>
    <row r="7652" customFormat="false" ht="15" hidden="false" customHeight="false" outlineLevel="0" collapsed="false">
      <c r="A7652" s="24"/>
      <c r="D7652" s="24"/>
      <c r="F7652" s="24"/>
      <c r="K7652" s="9" t="n">
        <f aca="false">IF($A7652="",0,IF(OR(N($D7652)=0,$D7652&amp;""=TOP!$C$5&amp;""),1,0))</f>
        <v>0</v>
      </c>
      <c r="L7652" s="27" t="n">
        <f aca="false">IF($K7652=0,0,IFERROR(INDEX(購買率算出!$P$6:$P$3005,MATCH($A7652&amp;"",購買率算出!$C$6:$C$3005,0)),0))</f>
        <v>0</v>
      </c>
    </row>
    <row r="7653" customFormat="false" ht="15" hidden="false" customHeight="false" outlineLevel="0" collapsed="false">
      <c r="A7653" s="24"/>
      <c r="D7653" s="24"/>
      <c r="F7653" s="24"/>
      <c r="K7653" s="9" t="n">
        <f aca="false">IF($A7653="",0,IF(OR(N($D7653)=0,$D7653&amp;""=TOP!$C$5&amp;""),1,0))</f>
        <v>0</v>
      </c>
      <c r="L7653" s="27" t="n">
        <f aca="false">IF($K7653=0,0,IFERROR(INDEX(購買率算出!$P$6:$P$3005,MATCH($A7653&amp;"",購買率算出!$C$6:$C$3005,0)),0))</f>
        <v>0</v>
      </c>
    </row>
    <row r="7654" customFormat="false" ht="15" hidden="false" customHeight="false" outlineLevel="0" collapsed="false">
      <c r="A7654" s="24"/>
      <c r="D7654" s="24"/>
      <c r="F7654" s="24"/>
      <c r="K7654" s="9" t="n">
        <f aca="false">IF($A7654="",0,IF(OR(N($D7654)=0,$D7654&amp;""=TOP!$C$5&amp;""),1,0))</f>
        <v>0</v>
      </c>
      <c r="L7654" s="27" t="n">
        <f aca="false">IF($K7654=0,0,IFERROR(INDEX(購買率算出!$P$6:$P$3005,MATCH($A7654&amp;"",購買率算出!$C$6:$C$3005,0)),0))</f>
        <v>0</v>
      </c>
    </row>
    <row r="7655" customFormat="false" ht="15" hidden="false" customHeight="false" outlineLevel="0" collapsed="false">
      <c r="A7655" s="24"/>
      <c r="D7655" s="24"/>
      <c r="F7655" s="24"/>
      <c r="K7655" s="9" t="n">
        <f aca="false">IF($A7655="",0,IF(OR(N($D7655)=0,$D7655&amp;""=TOP!$C$5&amp;""),1,0))</f>
        <v>0</v>
      </c>
      <c r="L7655" s="27" t="n">
        <f aca="false">IF($K7655=0,0,IFERROR(INDEX(購買率算出!$P$6:$P$3005,MATCH($A7655&amp;"",購買率算出!$C$6:$C$3005,0)),0))</f>
        <v>0</v>
      </c>
    </row>
    <row r="7656" customFormat="false" ht="15" hidden="false" customHeight="false" outlineLevel="0" collapsed="false">
      <c r="A7656" s="24"/>
      <c r="D7656" s="24"/>
      <c r="F7656" s="24"/>
      <c r="K7656" s="9" t="n">
        <f aca="false">IF($A7656="",0,IF(OR(N($D7656)=0,$D7656&amp;""=TOP!$C$5&amp;""),1,0))</f>
        <v>0</v>
      </c>
      <c r="L7656" s="27" t="n">
        <f aca="false">IF($K7656=0,0,IFERROR(INDEX(購買率算出!$P$6:$P$3005,MATCH($A7656&amp;"",購買率算出!$C$6:$C$3005,0)),0))</f>
        <v>0</v>
      </c>
    </row>
    <row r="7657" customFormat="false" ht="15" hidden="false" customHeight="false" outlineLevel="0" collapsed="false">
      <c r="A7657" s="24"/>
      <c r="D7657" s="24"/>
      <c r="F7657" s="24"/>
      <c r="K7657" s="9" t="n">
        <f aca="false">IF($A7657="",0,IF(OR(N($D7657)=0,$D7657&amp;""=TOP!$C$5&amp;""),1,0))</f>
        <v>0</v>
      </c>
      <c r="L7657" s="27" t="n">
        <f aca="false">IF($K7657=0,0,IFERROR(INDEX(購買率算出!$P$6:$P$3005,MATCH($A7657&amp;"",購買率算出!$C$6:$C$3005,0)),0))</f>
        <v>0</v>
      </c>
    </row>
    <row r="7658" customFormat="false" ht="15" hidden="false" customHeight="false" outlineLevel="0" collapsed="false">
      <c r="A7658" s="24"/>
      <c r="D7658" s="24"/>
      <c r="F7658" s="24"/>
      <c r="K7658" s="9" t="n">
        <f aca="false">IF($A7658="",0,IF(OR(N($D7658)=0,$D7658&amp;""=TOP!$C$5&amp;""),1,0))</f>
        <v>0</v>
      </c>
      <c r="L7658" s="27" t="n">
        <f aca="false">IF($K7658=0,0,IFERROR(INDEX(購買率算出!$P$6:$P$3005,MATCH($A7658&amp;"",購買率算出!$C$6:$C$3005,0)),0))</f>
        <v>0</v>
      </c>
    </row>
    <row r="7659" customFormat="false" ht="15" hidden="false" customHeight="false" outlineLevel="0" collapsed="false">
      <c r="A7659" s="24"/>
      <c r="D7659" s="24"/>
      <c r="F7659" s="24"/>
      <c r="K7659" s="9" t="n">
        <f aca="false">IF($A7659="",0,IF(OR(N($D7659)=0,$D7659&amp;""=TOP!$C$5&amp;""),1,0))</f>
        <v>0</v>
      </c>
      <c r="L7659" s="27" t="n">
        <f aca="false">IF($K7659=0,0,IFERROR(INDEX(購買率算出!$P$6:$P$3005,MATCH($A7659&amp;"",購買率算出!$C$6:$C$3005,0)),0))</f>
        <v>0</v>
      </c>
    </row>
    <row r="7660" customFormat="false" ht="15" hidden="false" customHeight="false" outlineLevel="0" collapsed="false">
      <c r="A7660" s="24"/>
      <c r="D7660" s="24"/>
      <c r="F7660" s="24"/>
      <c r="K7660" s="9" t="n">
        <f aca="false">IF($A7660="",0,IF(OR(N($D7660)=0,$D7660&amp;""=TOP!$C$5&amp;""),1,0))</f>
        <v>0</v>
      </c>
      <c r="L7660" s="27" t="n">
        <f aca="false">IF($K7660=0,0,IFERROR(INDEX(購買率算出!$P$6:$P$3005,MATCH($A7660&amp;"",購買率算出!$C$6:$C$3005,0)),0))</f>
        <v>0</v>
      </c>
    </row>
    <row r="7661" customFormat="false" ht="15" hidden="false" customHeight="false" outlineLevel="0" collapsed="false">
      <c r="A7661" s="24"/>
      <c r="D7661" s="24"/>
      <c r="F7661" s="24"/>
      <c r="K7661" s="9" t="n">
        <f aca="false">IF($A7661="",0,IF(OR(N($D7661)=0,$D7661&amp;""=TOP!$C$5&amp;""),1,0))</f>
        <v>0</v>
      </c>
      <c r="L7661" s="27" t="n">
        <f aca="false">IF($K7661=0,0,IFERROR(INDEX(購買率算出!$P$6:$P$3005,MATCH($A7661&amp;"",購買率算出!$C$6:$C$3005,0)),0))</f>
        <v>0</v>
      </c>
    </row>
    <row r="7662" customFormat="false" ht="15" hidden="false" customHeight="false" outlineLevel="0" collapsed="false">
      <c r="A7662" s="24"/>
      <c r="D7662" s="24"/>
      <c r="F7662" s="24"/>
      <c r="K7662" s="9" t="n">
        <f aca="false">IF($A7662="",0,IF(OR(N($D7662)=0,$D7662&amp;""=TOP!$C$5&amp;""),1,0))</f>
        <v>0</v>
      </c>
      <c r="L7662" s="27" t="n">
        <f aca="false">IF($K7662=0,0,IFERROR(INDEX(購買率算出!$P$6:$P$3005,MATCH($A7662&amp;"",購買率算出!$C$6:$C$3005,0)),0))</f>
        <v>0</v>
      </c>
    </row>
    <row r="7663" customFormat="false" ht="15" hidden="false" customHeight="false" outlineLevel="0" collapsed="false">
      <c r="A7663" s="24"/>
      <c r="D7663" s="24"/>
      <c r="F7663" s="24"/>
      <c r="K7663" s="9" t="n">
        <f aca="false">IF($A7663="",0,IF(OR(N($D7663)=0,$D7663&amp;""=TOP!$C$5&amp;""),1,0))</f>
        <v>0</v>
      </c>
      <c r="L7663" s="27" t="n">
        <f aca="false">IF($K7663=0,0,IFERROR(INDEX(購買率算出!$P$6:$P$3005,MATCH($A7663&amp;"",購買率算出!$C$6:$C$3005,0)),0))</f>
        <v>0</v>
      </c>
    </row>
    <row r="7664" customFormat="false" ht="15" hidden="false" customHeight="false" outlineLevel="0" collapsed="false">
      <c r="A7664" s="24"/>
      <c r="D7664" s="24"/>
      <c r="F7664" s="24"/>
      <c r="K7664" s="9" t="n">
        <f aca="false">IF($A7664="",0,IF(OR(N($D7664)=0,$D7664&amp;""=TOP!$C$5&amp;""),1,0))</f>
        <v>0</v>
      </c>
      <c r="L7664" s="27" t="n">
        <f aca="false">IF($K7664=0,0,IFERROR(INDEX(購買率算出!$P$6:$P$3005,MATCH($A7664&amp;"",購買率算出!$C$6:$C$3005,0)),0))</f>
        <v>0</v>
      </c>
    </row>
    <row r="7665" customFormat="false" ht="15" hidden="false" customHeight="false" outlineLevel="0" collapsed="false">
      <c r="A7665" s="24"/>
      <c r="D7665" s="24"/>
      <c r="F7665" s="24"/>
      <c r="K7665" s="9" t="n">
        <f aca="false">IF($A7665="",0,IF(OR(N($D7665)=0,$D7665&amp;""=TOP!$C$5&amp;""),1,0))</f>
        <v>0</v>
      </c>
      <c r="L7665" s="27" t="n">
        <f aca="false">IF($K7665=0,0,IFERROR(INDEX(購買率算出!$P$6:$P$3005,MATCH($A7665&amp;"",購買率算出!$C$6:$C$3005,0)),0))</f>
        <v>0</v>
      </c>
    </row>
    <row r="7666" customFormat="false" ht="15" hidden="false" customHeight="false" outlineLevel="0" collapsed="false">
      <c r="A7666" s="24"/>
      <c r="D7666" s="24"/>
      <c r="F7666" s="24"/>
      <c r="K7666" s="9" t="n">
        <f aca="false">IF($A7666="",0,IF(OR(N($D7666)=0,$D7666&amp;""=TOP!$C$5&amp;""),1,0))</f>
        <v>0</v>
      </c>
      <c r="L7666" s="27" t="n">
        <f aca="false">IF($K7666=0,0,IFERROR(INDEX(購買率算出!$P$6:$P$3005,MATCH($A7666&amp;"",購買率算出!$C$6:$C$3005,0)),0))</f>
        <v>0</v>
      </c>
    </row>
    <row r="7667" customFormat="false" ht="15" hidden="false" customHeight="false" outlineLevel="0" collapsed="false">
      <c r="A7667" s="24"/>
      <c r="D7667" s="24"/>
      <c r="F7667" s="24"/>
      <c r="K7667" s="9" t="n">
        <f aca="false">IF($A7667="",0,IF(OR(N($D7667)=0,$D7667&amp;""=TOP!$C$5&amp;""),1,0))</f>
        <v>0</v>
      </c>
      <c r="L7667" s="27" t="n">
        <f aca="false">IF($K7667=0,0,IFERROR(INDEX(購買率算出!$P$6:$P$3005,MATCH($A7667&amp;"",購買率算出!$C$6:$C$3005,0)),0))</f>
        <v>0</v>
      </c>
    </row>
    <row r="7668" customFormat="false" ht="15" hidden="false" customHeight="false" outlineLevel="0" collapsed="false">
      <c r="A7668" s="24"/>
      <c r="D7668" s="24"/>
      <c r="F7668" s="24"/>
      <c r="K7668" s="9" t="n">
        <f aca="false">IF($A7668="",0,IF(OR(N($D7668)=0,$D7668&amp;""=TOP!$C$5&amp;""),1,0))</f>
        <v>0</v>
      </c>
      <c r="L7668" s="27" t="n">
        <f aca="false">IF($K7668=0,0,IFERROR(INDEX(購買率算出!$P$6:$P$3005,MATCH($A7668&amp;"",購買率算出!$C$6:$C$3005,0)),0))</f>
        <v>0</v>
      </c>
    </row>
    <row r="7669" customFormat="false" ht="15" hidden="false" customHeight="false" outlineLevel="0" collapsed="false">
      <c r="A7669" s="24"/>
      <c r="D7669" s="24"/>
      <c r="F7669" s="24"/>
      <c r="K7669" s="9" t="n">
        <f aca="false">IF($A7669="",0,IF(OR(N($D7669)=0,$D7669&amp;""=TOP!$C$5&amp;""),1,0))</f>
        <v>0</v>
      </c>
      <c r="L7669" s="27" t="n">
        <f aca="false">IF($K7669=0,0,IFERROR(INDEX(購買率算出!$P$6:$P$3005,MATCH($A7669&amp;"",購買率算出!$C$6:$C$3005,0)),0))</f>
        <v>0</v>
      </c>
    </row>
    <row r="7670" customFormat="false" ht="15" hidden="false" customHeight="false" outlineLevel="0" collapsed="false">
      <c r="A7670" s="24"/>
      <c r="D7670" s="24"/>
      <c r="F7670" s="24"/>
      <c r="K7670" s="9" t="n">
        <f aca="false">IF($A7670="",0,IF(OR(N($D7670)=0,$D7670&amp;""=TOP!$C$5&amp;""),1,0))</f>
        <v>0</v>
      </c>
      <c r="L7670" s="27" t="n">
        <f aca="false">IF($K7670=0,0,IFERROR(INDEX(購買率算出!$P$6:$P$3005,MATCH($A7670&amp;"",購買率算出!$C$6:$C$3005,0)),0))</f>
        <v>0</v>
      </c>
    </row>
    <row r="7671" customFormat="false" ht="15" hidden="false" customHeight="false" outlineLevel="0" collapsed="false">
      <c r="A7671" s="24"/>
      <c r="D7671" s="24"/>
      <c r="F7671" s="24"/>
      <c r="K7671" s="9" t="n">
        <f aca="false">IF($A7671="",0,IF(OR(N($D7671)=0,$D7671&amp;""=TOP!$C$5&amp;""),1,0))</f>
        <v>0</v>
      </c>
      <c r="L7671" s="27" t="n">
        <f aca="false">IF($K7671=0,0,IFERROR(INDEX(購買率算出!$P$6:$P$3005,MATCH($A7671&amp;"",購買率算出!$C$6:$C$3005,0)),0))</f>
        <v>0</v>
      </c>
    </row>
    <row r="7672" customFormat="false" ht="15" hidden="false" customHeight="false" outlineLevel="0" collapsed="false">
      <c r="A7672" s="24"/>
      <c r="D7672" s="24"/>
      <c r="F7672" s="24"/>
      <c r="K7672" s="9" t="n">
        <f aca="false">IF($A7672="",0,IF(OR(N($D7672)=0,$D7672&amp;""=TOP!$C$5&amp;""),1,0))</f>
        <v>0</v>
      </c>
      <c r="L7672" s="27" t="n">
        <f aca="false">IF($K7672=0,0,IFERROR(INDEX(購買率算出!$P$6:$P$3005,MATCH($A7672&amp;"",購買率算出!$C$6:$C$3005,0)),0))</f>
        <v>0</v>
      </c>
    </row>
    <row r="7673" customFormat="false" ht="15" hidden="false" customHeight="false" outlineLevel="0" collapsed="false">
      <c r="A7673" s="24"/>
      <c r="D7673" s="24"/>
      <c r="F7673" s="24"/>
      <c r="K7673" s="9" t="n">
        <f aca="false">IF($A7673="",0,IF(OR(N($D7673)=0,$D7673&amp;""=TOP!$C$5&amp;""),1,0))</f>
        <v>0</v>
      </c>
      <c r="L7673" s="27" t="n">
        <f aca="false">IF($K7673=0,0,IFERROR(INDEX(購買率算出!$P$6:$P$3005,MATCH($A7673&amp;"",購買率算出!$C$6:$C$3005,0)),0))</f>
        <v>0</v>
      </c>
    </row>
    <row r="7674" customFormat="false" ht="15" hidden="false" customHeight="false" outlineLevel="0" collapsed="false">
      <c r="A7674" s="24"/>
      <c r="D7674" s="24"/>
      <c r="F7674" s="24"/>
      <c r="K7674" s="9" t="n">
        <f aca="false">IF($A7674="",0,IF(OR(N($D7674)=0,$D7674&amp;""=TOP!$C$5&amp;""),1,0))</f>
        <v>0</v>
      </c>
      <c r="L7674" s="27" t="n">
        <f aca="false">IF($K7674=0,0,IFERROR(INDEX(購買率算出!$P$6:$P$3005,MATCH($A7674&amp;"",購買率算出!$C$6:$C$3005,0)),0))</f>
        <v>0</v>
      </c>
    </row>
    <row r="7675" customFormat="false" ht="15" hidden="false" customHeight="false" outlineLevel="0" collapsed="false">
      <c r="A7675" s="24"/>
      <c r="D7675" s="24"/>
      <c r="F7675" s="24"/>
      <c r="K7675" s="9" t="n">
        <f aca="false">IF($A7675="",0,IF(OR(N($D7675)=0,$D7675&amp;""=TOP!$C$5&amp;""),1,0))</f>
        <v>0</v>
      </c>
      <c r="L7675" s="27" t="n">
        <f aca="false">IF($K7675=0,0,IFERROR(INDEX(購買率算出!$P$6:$P$3005,MATCH($A7675&amp;"",購買率算出!$C$6:$C$3005,0)),0))</f>
        <v>0</v>
      </c>
    </row>
    <row r="7676" customFormat="false" ht="15" hidden="false" customHeight="false" outlineLevel="0" collapsed="false">
      <c r="A7676" s="24"/>
      <c r="D7676" s="24"/>
      <c r="F7676" s="24"/>
      <c r="K7676" s="9" t="n">
        <f aca="false">IF($A7676="",0,IF(OR(N($D7676)=0,$D7676&amp;""=TOP!$C$5&amp;""),1,0))</f>
        <v>0</v>
      </c>
      <c r="L7676" s="27" t="n">
        <f aca="false">IF($K7676=0,0,IFERROR(INDEX(購買率算出!$P$6:$P$3005,MATCH($A7676&amp;"",購買率算出!$C$6:$C$3005,0)),0))</f>
        <v>0</v>
      </c>
    </row>
    <row r="7677" customFormat="false" ht="15" hidden="false" customHeight="false" outlineLevel="0" collapsed="false">
      <c r="A7677" s="24"/>
      <c r="D7677" s="24"/>
      <c r="F7677" s="24"/>
      <c r="K7677" s="9" t="n">
        <f aca="false">IF($A7677="",0,IF(OR(N($D7677)=0,$D7677&amp;""=TOP!$C$5&amp;""),1,0))</f>
        <v>0</v>
      </c>
      <c r="L7677" s="27" t="n">
        <f aca="false">IF($K7677=0,0,IFERROR(INDEX(購買率算出!$P$6:$P$3005,MATCH($A7677&amp;"",購買率算出!$C$6:$C$3005,0)),0))</f>
        <v>0</v>
      </c>
    </row>
    <row r="7678" customFormat="false" ht="15" hidden="false" customHeight="false" outlineLevel="0" collapsed="false">
      <c r="A7678" s="24"/>
      <c r="D7678" s="24"/>
      <c r="F7678" s="24"/>
      <c r="K7678" s="9" t="n">
        <f aca="false">IF($A7678="",0,IF(OR(N($D7678)=0,$D7678&amp;""=TOP!$C$5&amp;""),1,0))</f>
        <v>0</v>
      </c>
      <c r="L7678" s="27" t="n">
        <f aca="false">IF($K7678=0,0,IFERROR(INDEX(購買率算出!$P$6:$P$3005,MATCH($A7678&amp;"",購買率算出!$C$6:$C$3005,0)),0))</f>
        <v>0</v>
      </c>
    </row>
    <row r="7679" customFormat="false" ht="15" hidden="false" customHeight="false" outlineLevel="0" collapsed="false">
      <c r="A7679" s="24"/>
      <c r="D7679" s="24"/>
      <c r="F7679" s="24"/>
      <c r="K7679" s="9" t="n">
        <f aca="false">IF($A7679="",0,IF(OR(N($D7679)=0,$D7679&amp;""=TOP!$C$5&amp;""),1,0))</f>
        <v>0</v>
      </c>
      <c r="L7679" s="27" t="n">
        <f aca="false">IF($K7679=0,0,IFERROR(INDEX(購買率算出!$P$6:$P$3005,MATCH($A7679&amp;"",購買率算出!$C$6:$C$3005,0)),0))</f>
        <v>0</v>
      </c>
    </row>
    <row r="7680" customFormat="false" ht="15" hidden="false" customHeight="false" outlineLevel="0" collapsed="false">
      <c r="A7680" s="24"/>
      <c r="D7680" s="24"/>
      <c r="F7680" s="24"/>
      <c r="K7680" s="9" t="n">
        <f aca="false">IF($A7680="",0,IF(OR(N($D7680)=0,$D7680&amp;""=TOP!$C$5&amp;""),1,0))</f>
        <v>0</v>
      </c>
      <c r="L7680" s="27" t="n">
        <f aca="false">IF($K7680=0,0,IFERROR(INDEX(購買率算出!$P$6:$P$3005,MATCH($A7680&amp;"",購買率算出!$C$6:$C$3005,0)),0))</f>
        <v>0</v>
      </c>
    </row>
    <row r="7681" customFormat="false" ht="15" hidden="false" customHeight="false" outlineLevel="0" collapsed="false">
      <c r="A7681" s="24"/>
      <c r="D7681" s="24"/>
      <c r="F7681" s="24"/>
      <c r="K7681" s="9" t="n">
        <f aca="false">IF($A7681="",0,IF(OR(N($D7681)=0,$D7681&amp;""=TOP!$C$5&amp;""),1,0))</f>
        <v>0</v>
      </c>
      <c r="L7681" s="27" t="n">
        <f aca="false">IF($K7681=0,0,IFERROR(INDEX(購買率算出!$P$6:$P$3005,MATCH($A7681&amp;"",購買率算出!$C$6:$C$3005,0)),0))</f>
        <v>0</v>
      </c>
    </row>
    <row r="7682" customFormat="false" ht="15" hidden="false" customHeight="false" outlineLevel="0" collapsed="false">
      <c r="A7682" s="24"/>
      <c r="D7682" s="24"/>
      <c r="F7682" s="24"/>
      <c r="K7682" s="9" t="n">
        <f aca="false">IF($A7682="",0,IF(OR(N($D7682)=0,$D7682&amp;""=TOP!$C$5&amp;""),1,0))</f>
        <v>0</v>
      </c>
      <c r="L7682" s="27" t="n">
        <f aca="false">IF($K7682=0,0,IFERROR(INDEX(購買率算出!$P$6:$P$3005,MATCH($A7682&amp;"",購買率算出!$C$6:$C$3005,0)),0))</f>
        <v>0</v>
      </c>
    </row>
    <row r="7683" customFormat="false" ht="15" hidden="false" customHeight="false" outlineLevel="0" collapsed="false">
      <c r="A7683" s="24"/>
      <c r="D7683" s="24"/>
      <c r="F7683" s="24"/>
      <c r="K7683" s="9" t="n">
        <f aca="false">IF($A7683="",0,IF(OR(N($D7683)=0,$D7683&amp;""=TOP!$C$5&amp;""),1,0))</f>
        <v>0</v>
      </c>
      <c r="L7683" s="27" t="n">
        <f aca="false">IF($K7683=0,0,IFERROR(INDEX(購買率算出!$P$6:$P$3005,MATCH($A7683&amp;"",購買率算出!$C$6:$C$3005,0)),0))</f>
        <v>0</v>
      </c>
    </row>
    <row r="7684" customFormat="false" ht="15" hidden="false" customHeight="false" outlineLevel="0" collapsed="false">
      <c r="A7684" s="24"/>
      <c r="D7684" s="24"/>
      <c r="F7684" s="24"/>
      <c r="K7684" s="9" t="n">
        <f aca="false">IF($A7684="",0,IF(OR(N($D7684)=0,$D7684&amp;""=TOP!$C$5&amp;""),1,0))</f>
        <v>0</v>
      </c>
      <c r="L7684" s="27" t="n">
        <f aca="false">IF($K7684=0,0,IFERROR(INDEX(購買率算出!$P$6:$P$3005,MATCH($A7684&amp;"",購買率算出!$C$6:$C$3005,0)),0))</f>
        <v>0</v>
      </c>
    </row>
    <row r="7685" customFormat="false" ht="15" hidden="false" customHeight="false" outlineLevel="0" collapsed="false">
      <c r="A7685" s="24"/>
      <c r="D7685" s="24"/>
      <c r="F7685" s="24"/>
      <c r="K7685" s="9" t="n">
        <f aca="false">IF($A7685="",0,IF(OR(N($D7685)=0,$D7685&amp;""=TOP!$C$5&amp;""),1,0))</f>
        <v>0</v>
      </c>
      <c r="L7685" s="27" t="n">
        <f aca="false">IF($K7685=0,0,IFERROR(INDEX(購買率算出!$P$6:$P$3005,MATCH($A7685&amp;"",購買率算出!$C$6:$C$3005,0)),0))</f>
        <v>0</v>
      </c>
    </row>
    <row r="7686" customFormat="false" ht="15" hidden="false" customHeight="false" outlineLevel="0" collapsed="false">
      <c r="A7686" s="24"/>
      <c r="D7686" s="24"/>
      <c r="F7686" s="24"/>
      <c r="K7686" s="9" t="n">
        <f aca="false">IF($A7686="",0,IF(OR(N($D7686)=0,$D7686&amp;""=TOP!$C$5&amp;""),1,0))</f>
        <v>0</v>
      </c>
      <c r="L7686" s="27" t="n">
        <f aca="false">IF($K7686=0,0,IFERROR(INDEX(購買率算出!$P$6:$P$3005,MATCH($A7686&amp;"",購買率算出!$C$6:$C$3005,0)),0))</f>
        <v>0</v>
      </c>
    </row>
    <row r="7687" customFormat="false" ht="15" hidden="false" customHeight="false" outlineLevel="0" collapsed="false">
      <c r="A7687" s="24"/>
      <c r="D7687" s="24"/>
      <c r="F7687" s="24"/>
      <c r="K7687" s="9" t="n">
        <f aca="false">IF($A7687="",0,IF(OR(N($D7687)=0,$D7687&amp;""=TOP!$C$5&amp;""),1,0))</f>
        <v>0</v>
      </c>
      <c r="L7687" s="27" t="n">
        <f aca="false">IF($K7687=0,0,IFERROR(INDEX(購買率算出!$P$6:$P$3005,MATCH($A7687&amp;"",購買率算出!$C$6:$C$3005,0)),0))</f>
        <v>0</v>
      </c>
    </row>
    <row r="7688" customFormat="false" ht="15" hidden="false" customHeight="false" outlineLevel="0" collapsed="false">
      <c r="A7688" s="24"/>
      <c r="D7688" s="24"/>
      <c r="F7688" s="24"/>
      <c r="K7688" s="9" t="n">
        <f aca="false">IF($A7688="",0,IF(OR(N($D7688)=0,$D7688&amp;""=TOP!$C$5&amp;""),1,0))</f>
        <v>0</v>
      </c>
      <c r="L7688" s="27" t="n">
        <f aca="false">IF($K7688=0,0,IFERROR(INDEX(購買率算出!$P$6:$P$3005,MATCH($A7688&amp;"",購買率算出!$C$6:$C$3005,0)),0))</f>
        <v>0</v>
      </c>
    </row>
    <row r="7689" customFormat="false" ht="15" hidden="false" customHeight="false" outlineLevel="0" collapsed="false">
      <c r="A7689" s="24"/>
      <c r="D7689" s="24"/>
      <c r="F7689" s="24"/>
      <c r="K7689" s="9" t="n">
        <f aca="false">IF($A7689="",0,IF(OR(N($D7689)=0,$D7689&amp;""=TOP!$C$5&amp;""),1,0))</f>
        <v>0</v>
      </c>
      <c r="L7689" s="27" t="n">
        <f aca="false">IF($K7689=0,0,IFERROR(INDEX(購買率算出!$P$6:$P$3005,MATCH($A7689&amp;"",購買率算出!$C$6:$C$3005,0)),0))</f>
        <v>0</v>
      </c>
    </row>
    <row r="7690" customFormat="false" ht="15" hidden="false" customHeight="false" outlineLevel="0" collapsed="false">
      <c r="A7690" s="24"/>
      <c r="D7690" s="24"/>
      <c r="F7690" s="24"/>
      <c r="K7690" s="9" t="n">
        <f aca="false">IF($A7690="",0,IF(OR(N($D7690)=0,$D7690&amp;""=TOP!$C$5&amp;""),1,0))</f>
        <v>0</v>
      </c>
      <c r="L7690" s="27" t="n">
        <f aca="false">IF($K7690=0,0,IFERROR(INDEX(購買率算出!$P$6:$P$3005,MATCH($A7690&amp;"",購買率算出!$C$6:$C$3005,0)),0))</f>
        <v>0</v>
      </c>
    </row>
    <row r="7691" customFormat="false" ht="15" hidden="false" customHeight="false" outlineLevel="0" collapsed="false">
      <c r="A7691" s="24"/>
      <c r="D7691" s="24"/>
      <c r="F7691" s="24"/>
      <c r="K7691" s="9" t="n">
        <f aca="false">IF($A7691="",0,IF(OR(N($D7691)=0,$D7691&amp;""=TOP!$C$5&amp;""),1,0))</f>
        <v>0</v>
      </c>
      <c r="L7691" s="27" t="n">
        <f aca="false">IF($K7691=0,0,IFERROR(INDEX(購買率算出!$P$6:$P$3005,MATCH($A7691&amp;"",購買率算出!$C$6:$C$3005,0)),0))</f>
        <v>0</v>
      </c>
    </row>
    <row r="7692" customFormat="false" ht="15" hidden="false" customHeight="false" outlineLevel="0" collapsed="false">
      <c r="A7692" s="24"/>
      <c r="D7692" s="24"/>
      <c r="F7692" s="24"/>
      <c r="K7692" s="9" t="n">
        <f aca="false">IF($A7692="",0,IF(OR(N($D7692)=0,$D7692&amp;""=TOP!$C$5&amp;""),1,0))</f>
        <v>0</v>
      </c>
      <c r="L7692" s="27" t="n">
        <f aca="false">IF($K7692=0,0,IFERROR(INDEX(購買率算出!$P$6:$P$3005,MATCH($A7692&amp;"",購買率算出!$C$6:$C$3005,0)),0))</f>
        <v>0</v>
      </c>
    </row>
    <row r="7693" customFormat="false" ht="15" hidden="false" customHeight="false" outlineLevel="0" collapsed="false">
      <c r="A7693" s="24"/>
      <c r="D7693" s="24"/>
      <c r="F7693" s="24"/>
      <c r="K7693" s="9" t="n">
        <f aca="false">IF($A7693="",0,IF(OR(N($D7693)=0,$D7693&amp;""=TOP!$C$5&amp;""),1,0))</f>
        <v>0</v>
      </c>
      <c r="L7693" s="27" t="n">
        <f aca="false">IF($K7693=0,0,IFERROR(INDEX(購買率算出!$P$6:$P$3005,MATCH($A7693&amp;"",購買率算出!$C$6:$C$3005,0)),0))</f>
        <v>0</v>
      </c>
    </row>
    <row r="7694" customFormat="false" ht="15" hidden="false" customHeight="false" outlineLevel="0" collapsed="false">
      <c r="A7694" s="24"/>
      <c r="D7694" s="24"/>
      <c r="F7694" s="24"/>
      <c r="K7694" s="9" t="n">
        <f aca="false">IF($A7694="",0,IF(OR(N($D7694)=0,$D7694&amp;""=TOP!$C$5&amp;""),1,0))</f>
        <v>0</v>
      </c>
      <c r="L7694" s="27" t="n">
        <f aca="false">IF($K7694=0,0,IFERROR(INDEX(購買率算出!$P$6:$P$3005,MATCH($A7694&amp;"",購買率算出!$C$6:$C$3005,0)),0))</f>
        <v>0</v>
      </c>
    </row>
    <row r="7695" customFormat="false" ht="15" hidden="false" customHeight="false" outlineLevel="0" collapsed="false">
      <c r="A7695" s="24"/>
      <c r="D7695" s="24"/>
      <c r="F7695" s="24"/>
      <c r="K7695" s="9" t="n">
        <f aca="false">IF($A7695="",0,IF(OR(N($D7695)=0,$D7695&amp;""=TOP!$C$5&amp;""),1,0))</f>
        <v>0</v>
      </c>
      <c r="L7695" s="27" t="n">
        <f aca="false">IF($K7695=0,0,IFERROR(INDEX(購買率算出!$P$6:$P$3005,MATCH($A7695&amp;"",購買率算出!$C$6:$C$3005,0)),0))</f>
        <v>0</v>
      </c>
    </row>
    <row r="7696" customFormat="false" ht="15" hidden="false" customHeight="false" outlineLevel="0" collapsed="false">
      <c r="A7696" s="24"/>
      <c r="D7696" s="24"/>
      <c r="F7696" s="24"/>
      <c r="K7696" s="9" t="n">
        <f aca="false">IF($A7696="",0,IF(OR(N($D7696)=0,$D7696&amp;""=TOP!$C$5&amp;""),1,0))</f>
        <v>0</v>
      </c>
      <c r="L7696" s="27" t="n">
        <f aca="false">IF($K7696=0,0,IFERROR(INDEX(購買率算出!$P$6:$P$3005,MATCH($A7696&amp;"",購買率算出!$C$6:$C$3005,0)),0))</f>
        <v>0</v>
      </c>
    </row>
    <row r="7697" customFormat="false" ht="15" hidden="false" customHeight="false" outlineLevel="0" collapsed="false">
      <c r="A7697" s="24"/>
      <c r="D7697" s="24"/>
      <c r="F7697" s="24"/>
      <c r="K7697" s="9" t="n">
        <f aca="false">IF($A7697="",0,IF(OR(N($D7697)=0,$D7697&amp;""=TOP!$C$5&amp;""),1,0))</f>
        <v>0</v>
      </c>
      <c r="L7697" s="27" t="n">
        <f aca="false">IF($K7697=0,0,IFERROR(INDEX(購買率算出!$P$6:$P$3005,MATCH($A7697&amp;"",購買率算出!$C$6:$C$3005,0)),0))</f>
        <v>0</v>
      </c>
    </row>
    <row r="7698" customFormat="false" ht="15" hidden="false" customHeight="false" outlineLevel="0" collapsed="false">
      <c r="A7698" s="24"/>
      <c r="D7698" s="24"/>
      <c r="F7698" s="24"/>
      <c r="K7698" s="9" t="n">
        <f aca="false">IF($A7698="",0,IF(OR(N($D7698)=0,$D7698&amp;""=TOP!$C$5&amp;""),1,0))</f>
        <v>0</v>
      </c>
      <c r="L7698" s="27" t="n">
        <f aca="false">IF($K7698=0,0,IFERROR(INDEX(購買率算出!$P$6:$P$3005,MATCH($A7698&amp;"",購買率算出!$C$6:$C$3005,0)),0))</f>
        <v>0</v>
      </c>
    </row>
    <row r="7699" customFormat="false" ht="15" hidden="false" customHeight="false" outlineLevel="0" collapsed="false">
      <c r="A7699" s="24"/>
      <c r="D7699" s="24"/>
      <c r="F7699" s="24"/>
      <c r="K7699" s="9" t="n">
        <f aca="false">IF($A7699="",0,IF(OR(N($D7699)=0,$D7699&amp;""=TOP!$C$5&amp;""),1,0))</f>
        <v>0</v>
      </c>
      <c r="L7699" s="27" t="n">
        <f aca="false">IF($K7699=0,0,IFERROR(INDEX(購買率算出!$P$6:$P$3005,MATCH($A7699&amp;"",購買率算出!$C$6:$C$3005,0)),0))</f>
        <v>0</v>
      </c>
    </row>
    <row r="7700" customFormat="false" ht="15" hidden="false" customHeight="false" outlineLevel="0" collapsed="false">
      <c r="A7700" s="24"/>
      <c r="D7700" s="24"/>
      <c r="F7700" s="24"/>
      <c r="K7700" s="9" t="n">
        <f aca="false">IF($A7700="",0,IF(OR(N($D7700)=0,$D7700&amp;""=TOP!$C$5&amp;""),1,0))</f>
        <v>0</v>
      </c>
      <c r="L7700" s="27" t="n">
        <f aca="false">IF($K7700=0,0,IFERROR(INDEX(購買率算出!$P$6:$P$3005,MATCH($A7700&amp;"",購買率算出!$C$6:$C$3005,0)),0))</f>
        <v>0</v>
      </c>
    </row>
    <row r="7701" customFormat="false" ht="15" hidden="false" customHeight="false" outlineLevel="0" collapsed="false">
      <c r="A7701" s="24"/>
      <c r="D7701" s="24"/>
      <c r="F7701" s="24"/>
      <c r="K7701" s="9" t="n">
        <f aca="false">IF($A7701="",0,IF(OR(N($D7701)=0,$D7701&amp;""=TOP!$C$5&amp;""),1,0))</f>
        <v>0</v>
      </c>
      <c r="L7701" s="27" t="n">
        <f aca="false">IF($K7701=0,0,IFERROR(INDEX(購買率算出!$P$6:$P$3005,MATCH($A7701&amp;"",購買率算出!$C$6:$C$3005,0)),0))</f>
        <v>0</v>
      </c>
    </row>
    <row r="7702" customFormat="false" ht="15" hidden="false" customHeight="false" outlineLevel="0" collapsed="false">
      <c r="A7702" s="24"/>
      <c r="D7702" s="24"/>
      <c r="F7702" s="24"/>
      <c r="K7702" s="9" t="n">
        <f aca="false">IF($A7702="",0,IF(OR(N($D7702)=0,$D7702&amp;""=TOP!$C$5&amp;""),1,0))</f>
        <v>0</v>
      </c>
      <c r="L7702" s="27" t="n">
        <f aca="false">IF($K7702=0,0,IFERROR(INDEX(購買率算出!$P$6:$P$3005,MATCH($A7702&amp;"",購買率算出!$C$6:$C$3005,0)),0))</f>
        <v>0</v>
      </c>
    </row>
    <row r="7703" customFormat="false" ht="15" hidden="false" customHeight="false" outlineLevel="0" collapsed="false">
      <c r="A7703" s="24"/>
      <c r="D7703" s="24"/>
      <c r="F7703" s="24"/>
      <c r="K7703" s="9" t="n">
        <f aca="false">IF($A7703="",0,IF(OR(N($D7703)=0,$D7703&amp;""=TOP!$C$5&amp;""),1,0))</f>
        <v>0</v>
      </c>
      <c r="L7703" s="27" t="n">
        <f aca="false">IF($K7703=0,0,IFERROR(INDEX(購買率算出!$P$6:$P$3005,MATCH($A7703&amp;"",購買率算出!$C$6:$C$3005,0)),0))</f>
        <v>0</v>
      </c>
    </row>
    <row r="7704" customFormat="false" ht="15" hidden="false" customHeight="false" outlineLevel="0" collapsed="false">
      <c r="A7704" s="24"/>
      <c r="D7704" s="24"/>
      <c r="F7704" s="24"/>
      <c r="K7704" s="9" t="n">
        <f aca="false">IF($A7704="",0,IF(OR(N($D7704)=0,$D7704&amp;""=TOP!$C$5&amp;""),1,0))</f>
        <v>0</v>
      </c>
      <c r="L7704" s="27" t="n">
        <f aca="false">IF($K7704=0,0,IFERROR(INDEX(購買率算出!$P$6:$P$3005,MATCH($A7704&amp;"",購買率算出!$C$6:$C$3005,0)),0))</f>
        <v>0</v>
      </c>
    </row>
    <row r="7705" customFormat="false" ht="15" hidden="false" customHeight="false" outlineLevel="0" collapsed="false">
      <c r="A7705" s="24"/>
      <c r="D7705" s="24"/>
      <c r="F7705" s="24"/>
      <c r="K7705" s="9" t="n">
        <f aca="false">IF($A7705="",0,IF(OR(N($D7705)=0,$D7705&amp;""=TOP!$C$5&amp;""),1,0))</f>
        <v>0</v>
      </c>
      <c r="L7705" s="27" t="n">
        <f aca="false">IF($K7705=0,0,IFERROR(INDEX(購買率算出!$P$6:$P$3005,MATCH($A7705&amp;"",購買率算出!$C$6:$C$3005,0)),0))</f>
        <v>0</v>
      </c>
    </row>
    <row r="7706" customFormat="false" ht="15" hidden="false" customHeight="false" outlineLevel="0" collapsed="false">
      <c r="A7706" s="24"/>
      <c r="D7706" s="24"/>
      <c r="F7706" s="24"/>
      <c r="K7706" s="9" t="n">
        <f aca="false">IF($A7706="",0,IF(OR(N($D7706)=0,$D7706&amp;""=TOP!$C$5&amp;""),1,0))</f>
        <v>0</v>
      </c>
      <c r="L7706" s="27" t="n">
        <f aca="false">IF($K7706=0,0,IFERROR(INDEX(購買率算出!$P$6:$P$3005,MATCH($A7706&amp;"",購買率算出!$C$6:$C$3005,0)),0))</f>
        <v>0</v>
      </c>
    </row>
    <row r="7707" customFormat="false" ht="15" hidden="false" customHeight="false" outlineLevel="0" collapsed="false">
      <c r="A7707" s="24"/>
      <c r="D7707" s="24"/>
      <c r="F7707" s="24"/>
      <c r="K7707" s="9" t="n">
        <f aca="false">IF($A7707="",0,IF(OR(N($D7707)=0,$D7707&amp;""=TOP!$C$5&amp;""),1,0))</f>
        <v>0</v>
      </c>
      <c r="L7707" s="27" t="n">
        <f aca="false">IF($K7707=0,0,IFERROR(INDEX(購買率算出!$P$6:$P$3005,MATCH($A7707&amp;"",購買率算出!$C$6:$C$3005,0)),0))</f>
        <v>0</v>
      </c>
    </row>
    <row r="7708" customFormat="false" ht="15" hidden="false" customHeight="false" outlineLevel="0" collapsed="false">
      <c r="A7708" s="24"/>
      <c r="D7708" s="24"/>
      <c r="F7708" s="24"/>
      <c r="K7708" s="9" t="n">
        <f aca="false">IF($A7708="",0,IF(OR(N($D7708)=0,$D7708&amp;""=TOP!$C$5&amp;""),1,0))</f>
        <v>0</v>
      </c>
      <c r="L7708" s="27" t="n">
        <f aca="false">IF($K7708=0,0,IFERROR(INDEX(購買率算出!$P$6:$P$3005,MATCH($A7708&amp;"",購買率算出!$C$6:$C$3005,0)),0))</f>
        <v>0</v>
      </c>
    </row>
    <row r="7709" customFormat="false" ht="15" hidden="false" customHeight="false" outlineLevel="0" collapsed="false">
      <c r="A7709" s="24"/>
      <c r="D7709" s="24"/>
      <c r="F7709" s="24"/>
      <c r="K7709" s="9" t="n">
        <f aca="false">IF($A7709="",0,IF(OR(N($D7709)=0,$D7709&amp;""=TOP!$C$5&amp;""),1,0))</f>
        <v>0</v>
      </c>
      <c r="L7709" s="27" t="n">
        <f aca="false">IF($K7709=0,0,IFERROR(INDEX(購買率算出!$P$6:$P$3005,MATCH($A7709&amp;"",購買率算出!$C$6:$C$3005,0)),0))</f>
        <v>0</v>
      </c>
    </row>
    <row r="7710" customFormat="false" ht="15" hidden="false" customHeight="false" outlineLevel="0" collapsed="false">
      <c r="A7710" s="24"/>
      <c r="D7710" s="24"/>
      <c r="F7710" s="24"/>
      <c r="K7710" s="9" t="n">
        <f aca="false">IF($A7710="",0,IF(OR(N($D7710)=0,$D7710&amp;""=TOP!$C$5&amp;""),1,0))</f>
        <v>0</v>
      </c>
      <c r="L7710" s="27" t="n">
        <f aca="false">IF($K7710=0,0,IFERROR(INDEX(購買率算出!$P$6:$P$3005,MATCH($A7710&amp;"",購買率算出!$C$6:$C$3005,0)),0))</f>
        <v>0</v>
      </c>
    </row>
    <row r="7711" customFormat="false" ht="15" hidden="false" customHeight="false" outlineLevel="0" collapsed="false">
      <c r="A7711" s="24"/>
      <c r="D7711" s="24"/>
      <c r="F7711" s="24"/>
      <c r="K7711" s="9" t="n">
        <f aca="false">IF($A7711="",0,IF(OR(N($D7711)=0,$D7711&amp;""=TOP!$C$5&amp;""),1,0))</f>
        <v>0</v>
      </c>
      <c r="L7711" s="27" t="n">
        <f aca="false">IF($K7711=0,0,IFERROR(INDEX(購買率算出!$P$6:$P$3005,MATCH($A7711&amp;"",購買率算出!$C$6:$C$3005,0)),0))</f>
        <v>0</v>
      </c>
    </row>
    <row r="7712" customFormat="false" ht="15" hidden="false" customHeight="false" outlineLevel="0" collapsed="false">
      <c r="A7712" s="24"/>
      <c r="D7712" s="24"/>
      <c r="F7712" s="24"/>
      <c r="K7712" s="9" t="n">
        <f aca="false">IF($A7712="",0,IF(OR(N($D7712)=0,$D7712&amp;""=TOP!$C$5&amp;""),1,0))</f>
        <v>0</v>
      </c>
      <c r="L7712" s="27" t="n">
        <f aca="false">IF($K7712=0,0,IFERROR(INDEX(購買率算出!$P$6:$P$3005,MATCH($A7712&amp;"",購買率算出!$C$6:$C$3005,0)),0))</f>
        <v>0</v>
      </c>
    </row>
    <row r="7713" customFormat="false" ht="15" hidden="false" customHeight="false" outlineLevel="0" collapsed="false">
      <c r="A7713" s="24"/>
      <c r="D7713" s="24"/>
      <c r="F7713" s="24"/>
      <c r="K7713" s="9" t="n">
        <f aca="false">IF($A7713="",0,IF(OR(N($D7713)=0,$D7713&amp;""=TOP!$C$5&amp;""),1,0))</f>
        <v>0</v>
      </c>
      <c r="L7713" s="27" t="n">
        <f aca="false">IF($K7713=0,0,IFERROR(INDEX(購買率算出!$P$6:$P$3005,MATCH($A7713&amp;"",購買率算出!$C$6:$C$3005,0)),0))</f>
        <v>0</v>
      </c>
    </row>
    <row r="7714" customFormat="false" ht="15" hidden="false" customHeight="false" outlineLevel="0" collapsed="false">
      <c r="A7714" s="24"/>
      <c r="D7714" s="24"/>
      <c r="F7714" s="24"/>
      <c r="K7714" s="9" t="n">
        <f aca="false">IF($A7714="",0,IF(OR(N($D7714)=0,$D7714&amp;""=TOP!$C$5&amp;""),1,0))</f>
        <v>0</v>
      </c>
      <c r="L7714" s="27" t="n">
        <f aca="false">IF($K7714=0,0,IFERROR(INDEX(購買率算出!$P$6:$P$3005,MATCH($A7714&amp;"",購買率算出!$C$6:$C$3005,0)),0))</f>
        <v>0</v>
      </c>
    </row>
    <row r="7715" customFormat="false" ht="15" hidden="false" customHeight="false" outlineLevel="0" collapsed="false">
      <c r="A7715" s="24"/>
      <c r="D7715" s="24"/>
      <c r="F7715" s="24"/>
      <c r="K7715" s="9" t="n">
        <f aca="false">IF($A7715="",0,IF(OR(N($D7715)=0,$D7715&amp;""=TOP!$C$5&amp;""),1,0))</f>
        <v>0</v>
      </c>
      <c r="L7715" s="27" t="n">
        <f aca="false">IF($K7715=0,0,IFERROR(INDEX(購買率算出!$P$6:$P$3005,MATCH($A7715&amp;"",購買率算出!$C$6:$C$3005,0)),0))</f>
        <v>0</v>
      </c>
    </row>
    <row r="7716" customFormat="false" ht="15" hidden="false" customHeight="false" outlineLevel="0" collapsed="false">
      <c r="A7716" s="24"/>
      <c r="D7716" s="24"/>
      <c r="F7716" s="24"/>
      <c r="K7716" s="9" t="n">
        <f aca="false">IF($A7716="",0,IF(OR(N($D7716)=0,$D7716&amp;""=TOP!$C$5&amp;""),1,0))</f>
        <v>0</v>
      </c>
      <c r="L7716" s="27" t="n">
        <f aca="false">IF($K7716=0,0,IFERROR(INDEX(購買率算出!$P$6:$P$3005,MATCH($A7716&amp;"",購買率算出!$C$6:$C$3005,0)),0))</f>
        <v>0</v>
      </c>
    </row>
    <row r="7717" customFormat="false" ht="15" hidden="false" customHeight="false" outlineLevel="0" collapsed="false">
      <c r="A7717" s="24"/>
      <c r="D7717" s="24"/>
      <c r="F7717" s="24"/>
      <c r="K7717" s="9" t="n">
        <f aca="false">IF($A7717="",0,IF(OR(N($D7717)=0,$D7717&amp;""=TOP!$C$5&amp;""),1,0))</f>
        <v>0</v>
      </c>
      <c r="L7717" s="27" t="n">
        <f aca="false">IF($K7717=0,0,IFERROR(INDEX(購買率算出!$P$6:$P$3005,MATCH($A7717&amp;"",購買率算出!$C$6:$C$3005,0)),0))</f>
        <v>0</v>
      </c>
    </row>
    <row r="7718" customFormat="false" ht="15" hidden="false" customHeight="false" outlineLevel="0" collapsed="false">
      <c r="A7718" s="24"/>
      <c r="D7718" s="24"/>
      <c r="F7718" s="24"/>
      <c r="K7718" s="9" t="n">
        <f aca="false">IF($A7718="",0,IF(OR(N($D7718)=0,$D7718&amp;""=TOP!$C$5&amp;""),1,0))</f>
        <v>0</v>
      </c>
      <c r="L7718" s="27" t="n">
        <f aca="false">IF($K7718=0,0,IFERROR(INDEX(購買率算出!$P$6:$P$3005,MATCH($A7718&amp;"",購買率算出!$C$6:$C$3005,0)),0))</f>
        <v>0</v>
      </c>
    </row>
    <row r="7719" customFormat="false" ht="15" hidden="false" customHeight="false" outlineLevel="0" collapsed="false">
      <c r="A7719" s="24"/>
      <c r="D7719" s="24"/>
      <c r="F7719" s="24"/>
      <c r="K7719" s="9" t="n">
        <f aca="false">IF($A7719="",0,IF(OR(N($D7719)=0,$D7719&amp;""=TOP!$C$5&amp;""),1,0))</f>
        <v>0</v>
      </c>
      <c r="L7719" s="27" t="n">
        <f aca="false">IF($K7719=0,0,IFERROR(INDEX(購買率算出!$P$6:$P$3005,MATCH($A7719&amp;"",購買率算出!$C$6:$C$3005,0)),0))</f>
        <v>0</v>
      </c>
    </row>
    <row r="7720" customFormat="false" ht="15" hidden="false" customHeight="false" outlineLevel="0" collapsed="false">
      <c r="A7720" s="24"/>
      <c r="D7720" s="24"/>
      <c r="F7720" s="24"/>
      <c r="K7720" s="9" t="n">
        <f aca="false">IF($A7720="",0,IF(OR(N($D7720)=0,$D7720&amp;""=TOP!$C$5&amp;""),1,0))</f>
        <v>0</v>
      </c>
      <c r="L7720" s="27" t="n">
        <f aca="false">IF($K7720=0,0,IFERROR(INDEX(購買率算出!$P$6:$P$3005,MATCH($A7720&amp;"",購買率算出!$C$6:$C$3005,0)),0))</f>
        <v>0</v>
      </c>
    </row>
    <row r="7721" customFormat="false" ht="15" hidden="false" customHeight="false" outlineLevel="0" collapsed="false">
      <c r="A7721" s="24"/>
      <c r="D7721" s="24"/>
      <c r="F7721" s="24"/>
      <c r="K7721" s="9" t="n">
        <f aca="false">IF($A7721="",0,IF(OR(N($D7721)=0,$D7721&amp;""=TOP!$C$5&amp;""),1,0))</f>
        <v>0</v>
      </c>
      <c r="L7721" s="27" t="n">
        <f aca="false">IF($K7721=0,0,IFERROR(INDEX(購買率算出!$P$6:$P$3005,MATCH($A7721&amp;"",購買率算出!$C$6:$C$3005,0)),0))</f>
        <v>0</v>
      </c>
    </row>
    <row r="7722" customFormat="false" ht="15" hidden="false" customHeight="false" outlineLevel="0" collapsed="false">
      <c r="A7722" s="24"/>
      <c r="D7722" s="24"/>
      <c r="F7722" s="24"/>
      <c r="K7722" s="9" t="n">
        <f aca="false">IF($A7722="",0,IF(OR(N($D7722)=0,$D7722&amp;""=TOP!$C$5&amp;""),1,0))</f>
        <v>0</v>
      </c>
      <c r="L7722" s="27" t="n">
        <f aca="false">IF($K7722=0,0,IFERROR(INDEX(購買率算出!$P$6:$P$3005,MATCH($A7722&amp;"",購買率算出!$C$6:$C$3005,0)),0))</f>
        <v>0</v>
      </c>
    </row>
    <row r="7723" customFormat="false" ht="15" hidden="false" customHeight="false" outlineLevel="0" collapsed="false">
      <c r="A7723" s="24"/>
      <c r="D7723" s="24"/>
      <c r="F7723" s="24"/>
      <c r="K7723" s="9" t="n">
        <f aca="false">IF($A7723="",0,IF(OR(N($D7723)=0,$D7723&amp;""=TOP!$C$5&amp;""),1,0))</f>
        <v>0</v>
      </c>
      <c r="L7723" s="27" t="n">
        <f aca="false">IF($K7723=0,0,IFERROR(INDEX(購買率算出!$P$6:$P$3005,MATCH($A7723&amp;"",購買率算出!$C$6:$C$3005,0)),0))</f>
        <v>0</v>
      </c>
    </row>
    <row r="7724" customFormat="false" ht="15" hidden="false" customHeight="false" outlineLevel="0" collapsed="false">
      <c r="A7724" s="24"/>
      <c r="D7724" s="24"/>
      <c r="F7724" s="24"/>
      <c r="K7724" s="9" t="n">
        <f aca="false">IF($A7724="",0,IF(OR(N($D7724)=0,$D7724&amp;""=TOP!$C$5&amp;""),1,0))</f>
        <v>0</v>
      </c>
      <c r="L7724" s="27" t="n">
        <f aca="false">IF($K7724=0,0,IFERROR(INDEX(購買率算出!$P$6:$P$3005,MATCH($A7724&amp;"",購買率算出!$C$6:$C$3005,0)),0))</f>
        <v>0</v>
      </c>
    </row>
    <row r="7725" customFormat="false" ht="15" hidden="false" customHeight="false" outlineLevel="0" collapsed="false">
      <c r="A7725" s="24"/>
      <c r="D7725" s="24"/>
      <c r="F7725" s="24"/>
      <c r="K7725" s="9" t="n">
        <f aca="false">IF($A7725="",0,IF(OR(N($D7725)=0,$D7725&amp;""=TOP!$C$5&amp;""),1,0))</f>
        <v>0</v>
      </c>
      <c r="L7725" s="27" t="n">
        <f aca="false">IF($K7725=0,0,IFERROR(INDEX(購買率算出!$P$6:$P$3005,MATCH($A7725&amp;"",購買率算出!$C$6:$C$3005,0)),0))</f>
        <v>0</v>
      </c>
    </row>
    <row r="7726" customFormat="false" ht="15" hidden="false" customHeight="false" outlineLevel="0" collapsed="false">
      <c r="A7726" s="24"/>
      <c r="D7726" s="24"/>
      <c r="F7726" s="24"/>
      <c r="K7726" s="9" t="n">
        <f aca="false">IF($A7726="",0,IF(OR(N($D7726)=0,$D7726&amp;""=TOP!$C$5&amp;""),1,0))</f>
        <v>0</v>
      </c>
      <c r="L7726" s="27" t="n">
        <f aca="false">IF($K7726=0,0,IFERROR(INDEX(購買率算出!$P$6:$P$3005,MATCH($A7726&amp;"",購買率算出!$C$6:$C$3005,0)),0))</f>
        <v>0</v>
      </c>
    </row>
    <row r="7727" customFormat="false" ht="15" hidden="false" customHeight="false" outlineLevel="0" collapsed="false">
      <c r="A7727" s="24"/>
      <c r="D7727" s="24"/>
      <c r="F7727" s="24"/>
      <c r="K7727" s="9" t="n">
        <f aca="false">IF($A7727="",0,IF(OR(N($D7727)=0,$D7727&amp;""=TOP!$C$5&amp;""),1,0))</f>
        <v>0</v>
      </c>
      <c r="L7727" s="27" t="n">
        <f aca="false">IF($K7727=0,0,IFERROR(INDEX(購買率算出!$P$6:$P$3005,MATCH($A7727&amp;"",購買率算出!$C$6:$C$3005,0)),0))</f>
        <v>0</v>
      </c>
    </row>
    <row r="7728" customFormat="false" ht="15" hidden="false" customHeight="false" outlineLevel="0" collapsed="false">
      <c r="A7728" s="24"/>
      <c r="D7728" s="24"/>
      <c r="F7728" s="24"/>
      <c r="K7728" s="9" t="n">
        <f aca="false">IF($A7728="",0,IF(OR(N($D7728)=0,$D7728&amp;""=TOP!$C$5&amp;""),1,0))</f>
        <v>0</v>
      </c>
      <c r="L7728" s="27" t="n">
        <f aca="false">IF($K7728=0,0,IFERROR(INDEX(購買率算出!$P$6:$P$3005,MATCH($A7728&amp;"",購買率算出!$C$6:$C$3005,0)),0))</f>
        <v>0</v>
      </c>
    </row>
    <row r="7729" customFormat="false" ht="15" hidden="false" customHeight="false" outlineLevel="0" collapsed="false">
      <c r="A7729" s="24"/>
      <c r="D7729" s="24"/>
      <c r="F7729" s="24"/>
      <c r="K7729" s="9" t="n">
        <f aca="false">IF($A7729="",0,IF(OR(N($D7729)=0,$D7729&amp;""=TOP!$C$5&amp;""),1,0))</f>
        <v>0</v>
      </c>
      <c r="L7729" s="27" t="n">
        <f aca="false">IF($K7729=0,0,IFERROR(INDEX(購買率算出!$P$6:$P$3005,MATCH($A7729&amp;"",購買率算出!$C$6:$C$3005,0)),0))</f>
        <v>0</v>
      </c>
    </row>
    <row r="7730" customFormat="false" ht="15" hidden="false" customHeight="false" outlineLevel="0" collapsed="false">
      <c r="A7730" s="24"/>
      <c r="D7730" s="24"/>
      <c r="F7730" s="24"/>
      <c r="K7730" s="9" t="n">
        <f aca="false">IF($A7730="",0,IF(OR(N($D7730)=0,$D7730&amp;""=TOP!$C$5&amp;""),1,0))</f>
        <v>0</v>
      </c>
      <c r="L7730" s="27" t="n">
        <f aca="false">IF($K7730=0,0,IFERROR(INDEX(購買率算出!$P$6:$P$3005,MATCH($A7730&amp;"",購買率算出!$C$6:$C$3005,0)),0))</f>
        <v>0</v>
      </c>
    </row>
    <row r="7731" customFormat="false" ht="15" hidden="false" customHeight="false" outlineLevel="0" collapsed="false">
      <c r="A7731" s="24"/>
      <c r="D7731" s="24"/>
      <c r="F7731" s="24"/>
      <c r="K7731" s="9" t="n">
        <f aca="false">IF($A7731="",0,IF(OR(N($D7731)=0,$D7731&amp;""=TOP!$C$5&amp;""),1,0))</f>
        <v>0</v>
      </c>
      <c r="L7731" s="27" t="n">
        <f aca="false">IF($K7731=0,0,IFERROR(INDEX(購買率算出!$P$6:$P$3005,MATCH($A7731&amp;"",購買率算出!$C$6:$C$3005,0)),0))</f>
        <v>0</v>
      </c>
    </row>
    <row r="7732" customFormat="false" ht="15" hidden="false" customHeight="false" outlineLevel="0" collapsed="false">
      <c r="A7732" s="24"/>
      <c r="D7732" s="24"/>
      <c r="F7732" s="24"/>
      <c r="K7732" s="9" t="n">
        <f aca="false">IF($A7732="",0,IF(OR(N($D7732)=0,$D7732&amp;""=TOP!$C$5&amp;""),1,0))</f>
        <v>0</v>
      </c>
      <c r="L7732" s="27" t="n">
        <f aca="false">IF($K7732=0,0,IFERROR(INDEX(購買率算出!$P$6:$P$3005,MATCH($A7732&amp;"",購買率算出!$C$6:$C$3005,0)),0))</f>
        <v>0</v>
      </c>
    </row>
    <row r="7733" customFormat="false" ht="15" hidden="false" customHeight="false" outlineLevel="0" collapsed="false">
      <c r="A7733" s="24"/>
      <c r="D7733" s="24"/>
      <c r="F7733" s="24"/>
      <c r="K7733" s="9" t="n">
        <f aca="false">IF($A7733="",0,IF(OR(N($D7733)=0,$D7733&amp;""=TOP!$C$5&amp;""),1,0))</f>
        <v>0</v>
      </c>
      <c r="L7733" s="27" t="n">
        <f aca="false">IF($K7733=0,0,IFERROR(INDEX(購買率算出!$P$6:$P$3005,MATCH($A7733&amp;"",購買率算出!$C$6:$C$3005,0)),0))</f>
        <v>0</v>
      </c>
    </row>
    <row r="7734" customFormat="false" ht="15" hidden="false" customHeight="false" outlineLevel="0" collapsed="false">
      <c r="A7734" s="24"/>
      <c r="D7734" s="24"/>
      <c r="F7734" s="24"/>
      <c r="K7734" s="9" t="n">
        <f aca="false">IF($A7734="",0,IF(OR(N($D7734)=0,$D7734&amp;""=TOP!$C$5&amp;""),1,0))</f>
        <v>0</v>
      </c>
      <c r="L7734" s="27" t="n">
        <f aca="false">IF($K7734=0,0,IFERROR(INDEX(購買率算出!$P$6:$P$3005,MATCH($A7734&amp;"",購買率算出!$C$6:$C$3005,0)),0))</f>
        <v>0</v>
      </c>
    </row>
    <row r="7735" customFormat="false" ht="15" hidden="false" customHeight="false" outlineLevel="0" collapsed="false">
      <c r="A7735" s="24"/>
      <c r="D7735" s="24"/>
      <c r="F7735" s="24"/>
      <c r="K7735" s="9" t="n">
        <f aca="false">IF($A7735="",0,IF(OR(N($D7735)=0,$D7735&amp;""=TOP!$C$5&amp;""),1,0))</f>
        <v>0</v>
      </c>
      <c r="L7735" s="27" t="n">
        <f aca="false">IF($K7735=0,0,IFERROR(INDEX(購買率算出!$P$6:$P$3005,MATCH($A7735&amp;"",購買率算出!$C$6:$C$3005,0)),0))</f>
        <v>0</v>
      </c>
    </row>
    <row r="7736" customFormat="false" ht="15" hidden="false" customHeight="false" outlineLevel="0" collapsed="false">
      <c r="A7736" s="24"/>
      <c r="D7736" s="24"/>
      <c r="F7736" s="24"/>
      <c r="K7736" s="9" t="n">
        <f aca="false">IF($A7736="",0,IF(OR(N($D7736)=0,$D7736&amp;""=TOP!$C$5&amp;""),1,0))</f>
        <v>0</v>
      </c>
      <c r="L7736" s="27" t="n">
        <f aca="false">IF($K7736=0,0,IFERROR(INDEX(購買率算出!$P$6:$P$3005,MATCH($A7736&amp;"",購買率算出!$C$6:$C$3005,0)),0))</f>
        <v>0</v>
      </c>
    </row>
    <row r="7737" customFormat="false" ht="15" hidden="false" customHeight="false" outlineLevel="0" collapsed="false">
      <c r="A7737" s="24"/>
      <c r="D7737" s="24"/>
      <c r="F7737" s="24"/>
      <c r="K7737" s="9" t="n">
        <f aca="false">IF($A7737="",0,IF(OR(N($D7737)=0,$D7737&amp;""=TOP!$C$5&amp;""),1,0))</f>
        <v>0</v>
      </c>
      <c r="L7737" s="27" t="n">
        <f aca="false">IF($K7737=0,0,IFERROR(INDEX(購買率算出!$P$6:$P$3005,MATCH($A7737&amp;"",購買率算出!$C$6:$C$3005,0)),0))</f>
        <v>0</v>
      </c>
    </row>
    <row r="7738" customFormat="false" ht="15" hidden="false" customHeight="false" outlineLevel="0" collapsed="false">
      <c r="A7738" s="24"/>
      <c r="D7738" s="24"/>
      <c r="F7738" s="24"/>
      <c r="K7738" s="9" t="n">
        <f aca="false">IF($A7738="",0,IF(OR(N($D7738)=0,$D7738&amp;""=TOP!$C$5&amp;""),1,0))</f>
        <v>0</v>
      </c>
      <c r="L7738" s="27" t="n">
        <f aca="false">IF($K7738=0,0,IFERROR(INDEX(購買率算出!$P$6:$P$3005,MATCH($A7738&amp;"",購買率算出!$C$6:$C$3005,0)),0))</f>
        <v>0</v>
      </c>
    </row>
    <row r="7739" customFormat="false" ht="15" hidden="false" customHeight="false" outlineLevel="0" collapsed="false">
      <c r="A7739" s="24"/>
      <c r="D7739" s="24"/>
      <c r="F7739" s="24"/>
      <c r="K7739" s="9" t="n">
        <f aca="false">IF($A7739="",0,IF(OR(N($D7739)=0,$D7739&amp;""=TOP!$C$5&amp;""),1,0))</f>
        <v>0</v>
      </c>
      <c r="L7739" s="27" t="n">
        <f aca="false">IF($K7739=0,0,IFERROR(INDEX(購買率算出!$P$6:$P$3005,MATCH($A7739&amp;"",購買率算出!$C$6:$C$3005,0)),0))</f>
        <v>0</v>
      </c>
    </row>
    <row r="7740" customFormat="false" ht="15" hidden="false" customHeight="false" outlineLevel="0" collapsed="false">
      <c r="A7740" s="24"/>
      <c r="D7740" s="24"/>
      <c r="F7740" s="24"/>
      <c r="K7740" s="9" t="n">
        <f aca="false">IF($A7740="",0,IF(OR(N($D7740)=0,$D7740&amp;""=TOP!$C$5&amp;""),1,0))</f>
        <v>0</v>
      </c>
      <c r="L7740" s="27" t="n">
        <f aca="false">IF($K7740=0,0,IFERROR(INDEX(購買率算出!$P$6:$P$3005,MATCH($A7740&amp;"",購買率算出!$C$6:$C$3005,0)),0))</f>
        <v>0</v>
      </c>
    </row>
    <row r="7741" customFormat="false" ht="15" hidden="false" customHeight="false" outlineLevel="0" collapsed="false">
      <c r="A7741" s="24"/>
      <c r="D7741" s="24"/>
      <c r="F7741" s="24"/>
      <c r="K7741" s="9" t="n">
        <f aca="false">IF($A7741="",0,IF(OR(N($D7741)=0,$D7741&amp;""=TOP!$C$5&amp;""),1,0))</f>
        <v>0</v>
      </c>
      <c r="L7741" s="27" t="n">
        <f aca="false">IF($K7741=0,0,IFERROR(INDEX(購買率算出!$P$6:$P$3005,MATCH($A7741&amp;"",購買率算出!$C$6:$C$3005,0)),0))</f>
        <v>0</v>
      </c>
    </row>
    <row r="7742" customFormat="false" ht="15" hidden="false" customHeight="false" outlineLevel="0" collapsed="false">
      <c r="A7742" s="24"/>
      <c r="D7742" s="24"/>
      <c r="F7742" s="24"/>
      <c r="K7742" s="9" t="n">
        <f aca="false">IF($A7742="",0,IF(OR(N($D7742)=0,$D7742&amp;""=TOP!$C$5&amp;""),1,0))</f>
        <v>0</v>
      </c>
      <c r="L7742" s="27" t="n">
        <f aca="false">IF($K7742=0,0,IFERROR(INDEX(購買率算出!$P$6:$P$3005,MATCH($A7742&amp;"",購買率算出!$C$6:$C$3005,0)),0))</f>
        <v>0</v>
      </c>
    </row>
    <row r="7743" customFormat="false" ht="15" hidden="false" customHeight="false" outlineLevel="0" collapsed="false">
      <c r="A7743" s="24"/>
      <c r="D7743" s="24"/>
      <c r="F7743" s="24"/>
      <c r="K7743" s="9" t="n">
        <f aca="false">IF($A7743="",0,IF(OR(N($D7743)=0,$D7743&amp;""=TOP!$C$5&amp;""),1,0))</f>
        <v>0</v>
      </c>
      <c r="L7743" s="27" t="n">
        <f aca="false">IF($K7743=0,0,IFERROR(INDEX(購買率算出!$P$6:$P$3005,MATCH($A7743&amp;"",購買率算出!$C$6:$C$3005,0)),0))</f>
        <v>0</v>
      </c>
    </row>
    <row r="7744" customFormat="false" ht="15" hidden="false" customHeight="false" outlineLevel="0" collapsed="false">
      <c r="A7744" s="24"/>
      <c r="D7744" s="24"/>
      <c r="F7744" s="24"/>
      <c r="K7744" s="9" t="n">
        <f aca="false">IF($A7744="",0,IF(OR(N($D7744)=0,$D7744&amp;""=TOP!$C$5&amp;""),1,0))</f>
        <v>0</v>
      </c>
      <c r="L7744" s="27" t="n">
        <f aca="false">IF($K7744=0,0,IFERROR(INDEX(購買率算出!$P$6:$P$3005,MATCH($A7744&amp;"",購買率算出!$C$6:$C$3005,0)),0))</f>
        <v>0</v>
      </c>
    </row>
    <row r="7745" customFormat="false" ht="15" hidden="false" customHeight="false" outlineLevel="0" collapsed="false">
      <c r="A7745" s="24"/>
      <c r="D7745" s="24"/>
      <c r="F7745" s="24"/>
      <c r="K7745" s="9" t="n">
        <f aca="false">IF($A7745="",0,IF(OR(N($D7745)=0,$D7745&amp;""=TOP!$C$5&amp;""),1,0))</f>
        <v>0</v>
      </c>
      <c r="L7745" s="27" t="n">
        <f aca="false">IF($K7745=0,0,IFERROR(INDEX(購買率算出!$P$6:$P$3005,MATCH($A7745&amp;"",購買率算出!$C$6:$C$3005,0)),0))</f>
        <v>0</v>
      </c>
    </row>
    <row r="7746" customFormat="false" ht="15" hidden="false" customHeight="false" outlineLevel="0" collapsed="false">
      <c r="A7746" s="24"/>
      <c r="D7746" s="24"/>
      <c r="F7746" s="24"/>
      <c r="K7746" s="9" t="n">
        <f aca="false">IF($A7746="",0,IF(OR(N($D7746)=0,$D7746&amp;""=TOP!$C$5&amp;""),1,0))</f>
        <v>0</v>
      </c>
      <c r="L7746" s="27" t="n">
        <f aca="false">IF($K7746=0,0,IFERROR(INDEX(購買率算出!$P$6:$P$3005,MATCH($A7746&amp;"",購買率算出!$C$6:$C$3005,0)),0))</f>
        <v>0</v>
      </c>
    </row>
    <row r="7747" customFormat="false" ht="15" hidden="false" customHeight="false" outlineLevel="0" collapsed="false">
      <c r="A7747" s="24"/>
      <c r="D7747" s="24"/>
      <c r="F7747" s="24"/>
      <c r="K7747" s="9" t="n">
        <f aca="false">IF($A7747="",0,IF(OR(N($D7747)=0,$D7747&amp;""=TOP!$C$5&amp;""),1,0))</f>
        <v>0</v>
      </c>
      <c r="L7747" s="27" t="n">
        <f aca="false">IF($K7747=0,0,IFERROR(INDEX(購買率算出!$P$6:$P$3005,MATCH($A7747&amp;"",購買率算出!$C$6:$C$3005,0)),0))</f>
        <v>0</v>
      </c>
    </row>
    <row r="7748" customFormat="false" ht="15" hidden="false" customHeight="false" outlineLevel="0" collapsed="false">
      <c r="A7748" s="24"/>
      <c r="D7748" s="24"/>
      <c r="F7748" s="24"/>
      <c r="K7748" s="9" t="n">
        <f aca="false">IF($A7748="",0,IF(OR(N($D7748)=0,$D7748&amp;""=TOP!$C$5&amp;""),1,0))</f>
        <v>0</v>
      </c>
      <c r="L7748" s="27" t="n">
        <f aca="false">IF($K7748=0,0,IFERROR(INDEX(購買率算出!$P$6:$P$3005,MATCH($A7748&amp;"",購買率算出!$C$6:$C$3005,0)),0))</f>
        <v>0</v>
      </c>
    </row>
    <row r="7749" customFormat="false" ht="15" hidden="false" customHeight="false" outlineLevel="0" collapsed="false">
      <c r="A7749" s="24"/>
      <c r="D7749" s="24"/>
      <c r="F7749" s="24"/>
      <c r="K7749" s="9" t="n">
        <f aca="false">IF($A7749="",0,IF(OR(N($D7749)=0,$D7749&amp;""=TOP!$C$5&amp;""),1,0))</f>
        <v>0</v>
      </c>
      <c r="L7749" s="27" t="n">
        <f aca="false">IF($K7749=0,0,IFERROR(INDEX(購買率算出!$P$6:$P$3005,MATCH($A7749&amp;"",購買率算出!$C$6:$C$3005,0)),0))</f>
        <v>0</v>
      </c>
    </row>
    <row r="7750" customFormat="false" ht="15" hidden="false" customHeight="false" outlineLevel="0" collapsed="false">
      <c r="A7750" s="24"/>
      <c r="D7750" s="24"/>
      <c r="F7750" s="24"/>
      <c r="K7750" s="9" t="n">
        <f aca="false">IF($A7750="",0,IF(OR(N($D7750)=0,$D7750&amp;""=TOP!$C$5&amp;""),1,0))</f>
        <v>0</v>
      </c>
      <c r="L7750" s="27" t="n">
        <f aca="false">IF($K7750=0,0,IFERROR(INDEX(購買率算出!$P$6:$P$3005,MATCH($A7750&amp;"",購買率算出!$C$6:$C$3005,0)),0))</f>
        <v>0</v>
      </c>
    </row>
    <row r="7751" customFormat="false" ht="15" hidden="false" customHeight="false" outlineLevel="0" collapsed="false">
      <c r="A7751" s="24"/>
      <c r="D7751" s="24"/>
      <c r="F7751" s="24"/>
      <c r="K7751" s="9" t="n">
        <f aca="false">IF($A7751="",0,IF(OR(N($D7751)=0,$D7751&amp;""=TOP!$C$5&amp;""),1,0))</f>
        <v>0</v>
      </c>
      <c r="L7751" s="27" t="n">
        <f aca="false">IF($K7751=0,0,IFERROR(INDEX(購買率算出!$P$6:$P$3005,MATCH($A7751&amp;"",購買率算出!$C$6:$C$3005,0)),0))</f>
        <v>0</v>
      </c>
    </row>
    <row r="7752" customFormat="false" ht="15" hidden="false" customHeight="false" outlineLevel="0" collapsed="false">
      <c r="A7752" s="24"/>
      <c r="D7752" s="24"/>
      <c r="F7752" s="24"/>
      <c r="K7752" s="9" t="n">
        <f aca="false">IF($A7752="",0,IF(OR(N($D7752)=0,$D7752&amp;""=TOP!$C$5&amp;""),1,0))</f>
        <v>0</v>
      </c>
      <c r="L7752" s="27" t="n">
        <f aca="false">IF($K7752=0,0,IFERROR(INDEX(購買率算出!$P$6:$P$3005,MATCH($A7752&amp;"",購買率算出!$C$6:$C$3005,0)),0))</f>
        <v>0</v>
      </c>
    </row>
    <row r="7753" customFormat="false" ht="15" hidden="false" customHeight="false" outlineLevel="0" collapsed="false">
      <c r="A7753" s="24"/>
      <c r="D7753" s="24"/>
      <c r="F7753" s="24"/>
      <c r="K7753" s="9" t="n">
        <f aca="false">IF($A7753="",0,IF(OR(N($D7753)=0,$D7753&amp;""=TOP!$C$5&amp;""),1,0))</f>
        <v>0</v>
      </c>
      <c r="L7753" s="27" t="n">
        <f aca="false">IF($K7753=0,0,IFERROR(INDEX(購買率算出!$P$6:$P$3005,MATCH($A7753&amp;"",購買率算出!$C$6:$C$3005,0)),0))</f>
        <v>0</v>
      </c>
    </row>
    <row r="7754" customFormat="false" ht="15" hidden="false" customHeight="false" outlineLevel="0" collapsed="false">
      <c r="A7754" s="24"/>
      <c r="D7754" s="24"/>
      <c r="F7754" s="24"/>
      <c r="K7754" s="9" t="n">
        <f aca="false">IF($A7754="",0,IF(OR(N($D7754)=0,$D7754&amp;""=TOP!$C$5&amp;""),1,0))</f>
        <v>0</v>
      </c>
      <c r="L7754" s="27" t="n">
        <f aca="false">IF($K7754=0,0,IFERROR(INDEX(購買率算出!$P$6:$P$3005,MATCH($A7754&amp;"",購買率算出!$C$6:$C$3005,0)),0))</f>
        <v>0</v>
      </c>
    </row>
    <row r="7755" customFormat="false" ht="15" hidden="false" customHeight="false" outlineLevel="0" collapsed="false">
      <c r="A7755" s="24"/>
      <c r="D7755" s="24"/>
      <c r="F7755" s="24"/>
      <c r="K7755" s="9" t="n">
        <f aca="false">IF($A7755="",0,IF(OR(N($D7755)=0,$D7755&amp;""=TOP!$C$5&amp;""),1,0))</f>
        <v>0</v>
      </c>
      <c r="L7755" s="27" t="n">
        <f aca="false">IF($K7755=0,0,IFERROR(INDEX(購買率算出!$P$6:$P$3005,MATCH($A7755&amp;"",購買率算出!$C$6:$C$3005,0)),0))</f>
        <v>0</v>
      </c>
    </row>
    <row r="7756" customFormat="false" ht="15" hidden="false" customHeight="false" outlineLevel="0" collapsed="false">
      <c r="A7756" s="24"/>
      <c r="D7756" s="24"/>
      <c r="F7756" s="24"/>
      <c r="K7756" s="9" t="n">
        <f aca="false">IF($A7756="",0,IF(OR(N($D7756)=0,$D7756&amp;""=TOP!$C$5&amp;""),1,0))</f>
        <v>0</v>
      </c>
      <c r="L7756" s="27" t="n">
        <f aca="false">IF($K7756=0,0,IFERROR(INDEX(購買率算出!$P$6:$P$3005,MATCH($A7756&amp;"",購買率算出!$C$6:$C$3005,0)),0))</f>
        <v>0</v>
      </c>
    </row>
    <row r="7757" customFormat="false" ht="15" hidden="false" customHeight="false" outlineLevel="0" collapsed="false">
      <c r="A7757" s="24"/>
      <c r="D7757" s="24"/>
      <c r="F7757" s="24"/>
      <c r="K7757" s="9" t="n">
        <f aca="false">IF($A7757="",0,IF(OR(N($D7757)=0,$D7757&amp;""=TOP!$C$5&amp;""),1,0))</f>
        <v>0</v>
      </c>
      <c r="L7757" s="27" t="n">
        <f aca="false">IF($K7757=0,0,IFERROR(INDEX(購買率算出!$P$6:$P$3005,MATCH($A7757&amp;"",購買率算出!$C$6:$C$3005,0)),0))</f>
        <v>0</v>
      </c>
    </row>
    <row r="7758" customFormat="false" ht="15" hidden="false" customHeight="false" outlineLevel="0" collapsed="false">
      <c r="A7758" s="24"/>
      <c r="D7758" s="24"/>
      <c r="F7758" s="24"/>
      <c r="K7758" s="9" t="n">
        <f aca="false">IF($A7758="",0,IF(OR(N($D7758)=0,$D7758&amp;""=TOP!$C$5&amp;""),1,0))</f>
        <v>0</v>
      </c>
      <c r="L7758" s="27" t="n">
        <f aca="false">IF($K7758=0,0,IFERROR(INDEX(購買率算出!$P$6:$P$3005,MATCH($A7758&amp;"",購買率算出!$C$6:$C$3005,0)),0))</f>
        <v>0</v>
      </c>
    </row>
    <row r="7759" customFormat="false" ht="15" hidden="false" customHeight="false" outlineLevel="0" collapsed="false">
      <c r="A7759" s="24"/>
      <c r="D7759" s="24"/>
      <c r="F7759" s="24"/>
      <c r="K7759" s="9" t="n">
        <f aca="false">IF($A7759="",0,IF(OR(N($D7759)=0,$D7759&amp;""=TOP!$C$5&amp;""),1,0))</f>
        <v>0</v>
      </c>
      <c r="L7759" s="27" t="n">
        <f aca="false">IF($K7759=0,0,IFERROR(INDEX(購買率算出!$P$6:$P$3005,MATCH($A7759&amp;"",購買率算出!$C$6:$C$3005,0)),0))</f>
        <v>0</v>
      </c>
    </row>
    <row r="7760" customFormat="false" ht="15" hidden="false" customHeight="false" outlineLevel="0" collapsed="false">
      <c r="A7760" s="24"/>
      <c r="D7760" s="24"/>
      <c r="F7760" s="24"/>
      <c r="K7760" s="9" t="n">
        <f aca="false">IF($A7760="",0,IF(OR(N($D7760)=0,$D7760&amp;""=TOP!$C$5&amp;""),1,0))</f>
        <v>0</v>
      </c>
      <c r="L7760" s="27" t="n">
        <f aca="false">IF($K7760=0,0,IFERROR(INDEX(購買率算出!$P$6:$P$3005,MATCH($A7760&amp;"",購買率算出!$C$6:$C$3005,0)),0))</f>
        <v>0</v>
      </c>
    </row>
    <row r="7761" customFormat="false" ht="15" hidden="false" customHeight="false" outlineLevel="0" collapsed="false">
      <c r="A7761" s="24"/>
      <c r="D7761" s="24"/>
      <c r="F7761" s="24"/>
      <c r="K7761" s="9" t="n">
        <f aca="false">IF($A7761="",0,IF(OR(N($D7761)=0,$D7761&amp;""=TOP!$C$5&amp;""),1,0))</f>
        <v>0</v>
      </c>
      <c r="L7761" s="27" t="n">
        <f aca="false">IF($K7761=0,0,IFERROR(INDEX(購買率算出!$P$6:$P$3005,MATCH($A7761&amp;"",購買率算出!$C$6:$C$3005,0)),0))</f>
        <v>0</v>
      </c>
    </row>
    <row r="7762" customFormat="false" ht="15" hidden="false" customHeight="false" outlineLevel="0" collapsed="false">
      <c r="A7762" s="24"/>
      <c r="D7762" s="24"/>
      <c r="F7762" s="24"/>
      <c r="K7762" s="9" t="n">
        <f aca="false">IF($A7762="",0,IF(OR(N($D7762)=0,$D7762&amp;""=TOP!$C$5&amp;""),1,0))</f>
        <v>0</v>
      </c>
      <c r="L7762" s="27" t="n">
        <f aca="false">IF($K7762=0,0,IFERROR(INDEX(購買率算出!$P$6:$P$3005,MATCH($A7762&amp;"",購買率算出!$C$6:$C$3005,0)),0))</f>
        <v>0</v>
      </c>
    </row>
    <row r="7763" customFormat="false" ht="15" hidden="false" customHeight="false" outlineLevel="0" collapsed="false">
      <c r="A7763" s="24"/>
      <c r="D7763" s="24"/>
      <c r="F7763" s="24"/>
      <c r="K7763" s="9" t="n">
        <f aca="false">IF($A7763="",0,IF(OR(N($D7763)=0,$D7763&amp;""=TOP!$C$5&amp;""),1,0))</f>
        <v>0</v>
      </c>
      <c r="L7763" s="27" t="n">
        <f aca="false">IF($K7763=0,0,IFERROR(INDEX(購買率算出!$P$6:$P$3005,MATCH($A7763&amp;"",購買率算出!$C$6:$C$3005,0)),0))</f>
        <v>0</v>
      </c>
    </row>
    <row r="7764" customFormat="false" ht="15" hidden="false" customHeight="false" outlineLevel="0" collapsed="false">
      <c r="A7764" s="24"/>
      <c r="D7764" s="24"/>
      <c r="F7764" s="24"/>
      <c r="K7764" s="9" t="n">
        <f aca="false">IF($A7764="",0,IF(OR(N($D7764)=0,$D7764&amp;""=TOP!$C$5&amp;""),1,0))</f>
        <v>0</v>
      </c>
      <c r="L7764" s="27" t="n">
        <f aca="false">IF($K7764=0,0,IFERROR(INDEX(購買率算出!$P$6:$P$3005,MATCH($A7764&amp;"",購買率算出!$C$6:$C$3005,0)),0))</f>
        <v>0</v>
      </c>
    </row>
    <row r="7765" customFormat="false" ht="15" hidden="false" customHeight="false" outlineLevel="0" collapsed="false">
      <c r="A7765" s="24"/>
      <c r="D7765" s="24"/>
      <c r="F7765" s="24"/>
      <c r="K7765" s="9" t="n">
        <f aca="false">IF($A7765="",0,IF(OR(N($D7765)=0,$D7765&amp;""=TOP!$C$5&amp;""),1,0))</f>
        <v>0</v>
      </c>
      <c r="L7765" s="27" t="n">
        <f aca="false">IF($K7765=0,0,IFERROR(INDEX(購買率算出!$P$6:$P$3005,MATCH($A7765&amp;"",購買率算出!$C$6:$C$3005,0)),0))</f>
        <v>0</v>
      </c>
    </row>
    <row r="7766" customFormat="false" ht="15" hidden="false" customHeight="false" outlineLevel="0" collapsed="false">
      <c r="A7766" s="24"/>
      <c r="D7766" s="24"/>
      <c r="F7766" s="24"/>
      <c r="K7766" s="9" t="n">
        <f aca="false">IF($A7766="",0,IF(OR(N($D7766)=0,$D7766&amp;""=TOP!$C$5&amp;""),1,0))</f>
        <v>0</v>
      </c>
      <c r="L7766" s="27" t="n">
        <f aca="false">IF($K7766=0,0,IFERROR(INDEX(購買率算出!$P$6:$P$3005,MATCH($A7766&amp;"",購買率算出!$C$6:$C$3005,0)),0))</f>
        <v>0</v>
      </c>
    </row>
    <row r="7767" customFormat="false" ht="15" hidden="false" customHeight="false" outlineLevel="0" collapsed="false">
      <c r="A7767" s="24"/>
      <c r="D7767" s="24"/>
      <c r="F7767" s="24"/>
      <c r="K7767" s="9" t="n">
        <f aca="false">IF($A7767="",0,IF(OR(N($D7767)=0,$D7767&amp;""=TOP!$C$5&amp;""),1,0))</f>
        <v>0</v>
      </c>
      <c r="L7767" s="27" t="n">
        <f aca="false">IF($K7767=0,0,IFERROR(INDEX(購買率算出!$P$6:$P$3005,MATCH($A7767&amp;"",購買率算出!$C$6:$C$3005,0)),0))</f>
        <v>0</v>
      </c>
    </row>
    <row r="7768" customFormat="false" ht="15" hidden="false" customHeight="false" outlineLevel="0" collapsed="false">
      <c r="A7768" s="24"/>
      <c r="D7768" s="24"/>
      <c r="F7768" s="24"/>
      <c r="K7768" s="9" t="n">
        <f aca="false">IF($A7768="",0,IF(OR(N($D7768)=0,$D7768&amp;""=TOP!$C$5&amp;""),1,0))</f>
        <v>0</v>
      </c>
      <c r="L7768" s="27" t="n">
        <f aca="false">IF($K7768=0,0,IFERROR(INDEX(購買率算出!$P$6:$P$3005,MATCH($A7768&amp;"",購買率算出!$C$6:$C$3005,0)),0))</f>
        <v>0</v>
      </c>
    </row>
    <row r="7769" customFormat="false" ht="15" hidden="false" customHeight="false" outlineLevel="0" collapsed="false">
      <c r="A7769" s="24"/>
      <c r="D7769" s="24"/>
      <c r="F7769" s="24"/>
      <c r="K7769" s="9" t="n">
        <f aca="false">IF($A7769="",0,IF(OR(N($D7769)=0,$D7769&amp;""=TOP!$C$5&amp;""),1,0))</f>
        <v>0</v>
      </c>
      <c r="L7769" s="27" t="n">
        <f aca="false">IF($K7769=0,0,IFERROR(INDEX(購買率算出!$P$6:$P$3005,MATCH($A7769&amp;"",購買率算出!$C$6:$C$3005,0)),0))</f>
        <v>0</v>
      </c>
    </row>
    <row r="7770" customFormat="false" ht="15" hidden="false" customHeight="false" outlineLevel="0" collapsed="false">
      <c r="A7770" s="24"/>
      <c r="D7770" s="24"/>
      <c r="F7770" s="24"/>
      <c r="K7770" s="9" t="n">
        <f aca="false">IF($A7770="",0,IF(OR(N($D7770)=0,$D7770&amp;""=TOP!$C$5&amp;""),1,0))</f>
        <v>0</v>
      </c>
      <c r="L7770" s="27" t="n">
        <f aca="false">IF($K7770=0,0,IFERROR(INDEX(購買率算出!$P$6:$P$3005,MATCH($A7770&amp;"",購買率算出!$C$6:$C$3005,0)),0))</f>
        <v>0</v>
      </c>
    </row>
    <row r="7771" customFormat="false" ht="15" hidden="false" customHeight="false" outlineLevel="0" collapsed="false">
      <c r="A7771" s="24"/>
      <c r="D7771" s="24"/>
      <c r="F7771" s="24"/>
      <c r="K7771" s="9" t="n">
        <f aca="false">IF($A7771="",0,IF(OR(N($D7771)=0,$D7771&amp;""=TOP!$C$5&amp;""),1,0))</f>
        <v>0</v>
      </c>
      <c r="L7771" s="27" t="n">
        <f aca="false">IF($K7771=0,0,IFERROR(INDEX(購買率算出!$P$6:$P$3005,MATCH($A7771&amp;"",購買率算出!$C$6:$C$3005,0)),0))</f>
        <v>0</v>
      </c>
    </row>
    <row r="7772" customFormat="false" ht="15" hidden="false" customHeight="false" outlineLevel="0" collapsed="false">
      <c r="A7772" s="24"/>
      <c r="D7772" s="24"/>
      <c r="F7772" s="24"/>
      <c r="K7772" s="9" t="n">
        <f aca="false">IF($A7772="",0,IF(OR(N($D7772)=0,$D7772&amp;""=TOP!$C$5&amp;""),1,0))</f>
        <v>0</v>
      </c>
      <c r="L7772" s="27" t="n">
        <f aca="false">IF($K7772=0,0,IFERROR(INDEX(購買率算出!$P$6:$P$3005,MATCH($A7772&amp;"",購買率算出!$C$6:$C$3005,0)),0))</f>
        <v>0</v>
      </c>
    </row>
    <row r="7773" customFormat="false" ht="15" hidden="false" customHeight="false" outlineLevel="0" collapsed="false">
      <c r="A7773" s="24"/>
      <c r="D7773" s="24"/>
      <c r="F7773" s="24"/>
      <c r="K7773" s="9" t="n">
        <f aca="false">IF($A7773="",0,IF(OR(N($D7773)=0,$D7773&amp;""=TOP!$C$5&amp;""),1,0))</f>
        <v>0</v>
      </c>
      <c r="L7773" s="27" t="n">
        <f aca="false">IF($K7773=0,0,IFERROR(INDEX(購買率算出!$P$6:$P$3005,MATCH($A7773&amp;"",購買率算出!$C$6:$C$3005,0)),0))</f>
        <v>0</v>
      </c>
    </row>
    <row r="7774" customFormat="false" ht="15" hidden="false" customHeight="false" outlineLevel="0" collapsed="false">
      <c r="A7774" s="24"/>
      <c r="D7774" s="24"/>
      <c r="F7774" s="24"/>
      <c r="K7774" s="9" t="n">
        <f aca="false">IF($A7774="",0,IF(OR(N($D7774)=0,$D7774&amp;""=TOP!$C$5&amp;""),1,0))</f>
        <v>0</v>
      </c>
      <c r="L7774" s="27" t="n">
        <f aca="false">IF($K7774=0,0,IFERROR(INDEX(購買率算出!$P$6:$P$3005,MATCH($A7774&amp;"",購買率算出!$C$6:$C$3005,0)),0))</f>
        <v>0</v>
      </c>
    </row>
    <row r="7775" customFormat="false" ht="15" hidden="false" customHeight="false" outlineLevel="0" collapsed="false">
      <c r="A7775" s="24"/>
      <c r="D7775" s="24"/>
      <c r="F7775" s="24"/>
      <c r="K7775" s="9" t="n">
        <f aca="false">IF($A7775="",0,IF(OR(N($D7775)=0,$D7775&amp;""=TOP!$C$5&amp;""),1,0))</f>
        <v>0</v>
      </c>
      <c r="L7775" s="27" t="n">
        <f aca="false">IF($K7775=0,0,IFERROR(INDEX(購買率算出!$P$6:$P$3005,MATCH($A7775&amp;"",購買率算出!$C$6:$C$3005,0)),0))</f>
        <v>0</v>
      </c>
    </row>
    <row r="7776" customFormat="false" ht="15" hidden="false" customHeight="false" outlineLevel="0" collapsed="false">
      <c r="A7776" s="24"/>
      <c r="D7776" s="24"/>
      <c r="F7776" s="24"/>
      <c r="K7776" s="9" t="n">
        <f aca="false">IF($A7776="",0,IF(OR(N($D7776)=0,$D7776&amp;""=TOP!$C$5&amp;""),1,0))</f>
        <v>0</v>
      </c>
      <c r="L7776" s="27" t="n">
        <f aca="false">IF($K7776=0,0,IFERROR(INDEX(購買率算出!$P$6:$P$3005,MATCH($A7776&amp;"",購買率算出!$C$6:$C$3005,0)),0))</f>
        <v>0</v>
      </c>
    </row>
    <row r="7777" customFormat="false" ht="15" hidden="false" customHeight="false" outlineLevel="0" collapsed="false">
      <c r="A7777" s="24"/>
      <c r="D7777" s="24"/>
      <c r="F7777" s="24"/>
      <c r="K7777" s="9" t="n">
        <f aca="false">IF($A7777="",0,IF(OR(N($D7777)=0,$D7777&amp;""=TOP!$C$5&amp;""),1,0))</f>
        <v>0</v>
      </c>
      <c r="L7777" s="27" t="n">
        <f aca="false">IF($K7777=0,0,IFERROR(INDEX(購買率算出!$P$6:$P$3005,MATCH($A7777&amp;"",購買率算出!$C$6:$C$3005,0)),0))</f>
        <v>0</v>
      </c>
    </row>
    <row r="7778" customFormat="false" ht="15" hidden="false" customHeight="false" outlineLevel="0" collapsed="false">
      <c r="A7778" s="24"/>
      <c r="D7778" s="24"/>
      <c r="F7778" s="24"/>
      <c r="K7778" s="9" t="n">
        <f aca="false">IF($A7778="",0,IF(OR(N($D7778)=0,$D7778&amp;""=TOP!$C$5&amp;""),1,0))</f>
        <v>0</v>
      </c>
      <c r="L7778" s="27" t="n">
        <f aca="false">IF($K7778=0,0,IFERROR(INDEX(購買率算出!$P$6:$P$3005,MATCH($A7778&amp;"",購買率算出!$C$6:$C$3005,0)),0))</f>
        <v>0</v>
      </c>
    </row>
    <row r="7779" customFormat="false" ht="15" hidden="false" customHeight="false" outlineLevel="0" collapsed="false">
      <c r="A7779" s="24"/>
      <c r="D7779" s="24"/>
      <c r="F7779" s="24"/>
      <c r="K7779" s="9" t="n">
        <f aca="false">IF($A7779="",0,IF(OR(N($D7779)=0,$D7779&amp;""=TOP!$C$5&amp;""),1,0))</f>
        <v>0</v>
      </c>
      <c r="L7779" s="27" t="n">
        <f aca="false">IF($K7779=0,0,IFERROR(INDEX(購買率算出!$P$6:$P$3005,MATCH($A7779&amp;"",購買率算出!$C$6:$C$3005,0)),0))</f>
        <v>0</v>
      </c>
    </row>
    <row r="7780" customFormat="false" ht="15" hidden="false" customHeight="false" outlineLevel="0" collapsed="false">
      <c r="A7780" s="24"/>
      <c r="D7780" s="24"/>
      <c r="F7780" s="24"/>
      <c r="K7780" s="9" t="n">
        <f aca="false">IF($A7780="",0,IF(OR(N($D7780)=0,$D7780&amp;""=TOP!$C$5&amp;""),1,0))</f>
        <v>0</v>
      </c>
      <c r="L7780" s="27" t="n">
        <f aca="false">IF($K7780=0,0,IFERROR(INDEX(購買率算出!$P$6:$P$3005,MATCH($A7780&amp;"",購買率算出!$C$6:$C$3005,0)),0))</f>
        <v>0</v>
      </c>
    </row>
    <row r="7781" customFormat="false" ht="15" hidden="false" customHeight="false" outlineLevel="0" collapsed="false">
      <c r="A7781" s="24"/>
      <c r="D7781" s="24"/>
      <c r="F7781" s="24"/>
      <c r="K7781" s="9" t="n">
        <f aca="false">IF($A7781="",0,IF(OR(N($D7781)=0,$D7781&amp;""=TOP!$C$5&amp;""),1,0))</f>
        <v>0</v>
      </c>
      <c r="L7781" s="27" t="n">
        <f aca="false">IF($K7781=0,0,IFERROR(INDEX(購買率算出!$P$6:$P$3005,MATCH($A7781&amp;"",購買率算出!$C$6:$C$3005,0)),0))</f>
        <v>0</v>
      </c>
    </row>
    <row r="7782" customFormat="false" ht="15" hidden="false" customHeight="false" outlineLevel="0" collapsed="false">
      <c r="A7782" s="24"/>
      <c r="D7782" s="24"/>
      <c r="F7782" s="24"/>
      <c r="K7782" s="9" t="n">
        <f aca="false">IF($A7782="",0,IF(OR(N($D7782)=0,$D7782&amp;""=TOP!$C$5&amp;""),1,0))</f>
        <v>0</v>
      </c>
      <c r="L7782" s="27" t="n">
        <f aca="false">IF($K7782=0,0,IFERROR(INDEX(購買率算出!$P$6:$P$3005,MATCH($A7782&amp;"",購買率算出!$C$6:$C$3005,0)),0))</f>
        <v>0</v>
      </c>
    </row>
    <row r="7783" customFormat="false" ht="15" hidden="false" customHeight="false" outlineLevel="0" collapsed="false">
      <c r="A7783" s="24"/>
      <c r="D7783" s="24"/>
      <c r="F7783" s="24"/>
      <c r="K7783" s="9" t="n">
        <f aca="false">IF($A7783="",0,IF(OR(N($D7783)=0,$D7783&amp;""=TOP!$C$5&amp;""),1,0))</f>
        <v>0</v>
      </c>
      <c r="L7783" s="27" t="n">
        <f aca="false">IF($K7783=0,0,IFERROR(INDEX(購買率算出!$P$6:$P$3005,MATCH($A7783&amp;"",購買率算出!$C$6:$C$3005,0)),0))</f>
        <v>0</v>
      </c>
    </row>
    <row r="7784" customFormat="false" ht="15" hidden="false" customHeight="false" outlineLevel="0" collapsed="false">
      <c r="A7784" s="24"/>
      <c r="D7784" s="24"/>
      <c r="F7784" s="24"/>
      <c r="K7784" s="9" t="n">
        <f aca="false">IF($A7784="",0,IF(OR(N($D7784)=0,$D7784&amp;""=TOP!$C$5&amp;""),1,0))</f>
        <v>0</v>
      </c>
      <c r="L7784" s="27" t="n">
        <f aca="false">IF($K7784=0,0,IFERROR(INDEX(購買率算出!$P$6:$P$3005,MATCH($A7784&amp;"",購買率算出!$C$6:$C$3005,0)),0))</f>
        <v>0</v>
      </c>
    </row>
    <row r="7785" customFormat="false" ht="15" hidden="false" customHeight="false" outlineLevel="0" collapsed="false">
      <c r="A7785" s="24"/>
      <c r="D7785" s="24"/>
      <c r="F7785" s="24"/>
      <c r="K7785" s="9" t="n">
        <f aca="false">IF($A7785="",0,IF(OR(N($D7785)=0,$D7785&amp;""=TOP!$C$5&amp;""),1,0))</f>
        <v>0</v>
      </c>
      <c r="L7785" s="27" t="n">
        <f aca="false">IF($K7785=0,0,IFERROR(INDEX(購買率算出!$P$6:$P$3005,MATCH($A7785&amp;"",購買率算出!$C$6:$C$3005,0)),0))</f>
        <v>0</v>
      </c>
    </row>
    <row r="7786" customFormat="false" ht="15" hidden="false" customHeight="false" outlineLevel="0" collapsed="false">
      <c r="A7786" s="24"/>
      <c r="D7786" s="24"/>
      <c r="F7786" s="24"/>
      <c r="K7786" s="9" t="n">
        <f aca="false">IF($A7786="",0,IF(OR(N($D7786)=0,$D7786&amp;""=TOP!$C$5&amp;""),1,0))</f>
        <v>0</v>
      </c>
      <c r="L7786" s="27" t="n">
        <f aca="false">IF($K7786=0,0,IFERROR(INDEX(購買率算出!$P$6:$P$3005,MATCH($A7786&amp;"",購買率算出!$C$6:$C$3005,0)),0))</f>
        <v>0</v>
      </c>
    </row>
    <row r="7787" customFormat="false" ht="15" hidden="false" customHeight="false" outlineLevel="0" collapsed="false">
      <c r="A7787" s="24"/>
      <c r="D7787" s="24"/>
      <c r="F7787" s="24"/>
      <c r="K7787" s="9" t="n">
        <f aca="false">IF($A7787="",0,IF(OR(N($D7787)=0,$D7787&amp;""=TOP!$C$5&amp;""),1,0))</f>
        <v>0</v>
      </c>
      <c r="L7787" s="27" t="n">
        <f aca="false">IF($K7787=0,0,IFERROR(INDEX(購買率算出!$P$6:$P$3005,MATCH($A7787&amp;"",購買率算出!$C$6:$C$3005,0)),0))</f>
        <v>0</v>
      </c>
    </row>
    <row r="7788" customFormat="false" ht="15" hidden="false" customHeight="false" outlineLevel="0" collapsed="false">
      <c r="A7788" s="24"/>
      <c r="D7788" s="24"/>
      <c r="F7788" s="24"/>
      <c r="K7788" s="9" t="n">
        <f aca="false">IF($A7788="",0,IF(OR(N($D7788)=0,$D7788&amp;""=TOP!$C$5&amp;""),1,0))</f>
        <v>0</v>
      </c>
      <c r="L7788" s="27" t="n">
        <f aca="false">IF($K7788=0,0,IFERROR(INDEX(購買率算出!$P$6:$P$3005,MATCH($A7788&amp;"",購買率算出!$C$6:$C$3005,0)),0))</f>
        <v>0</v>
      </c>
    </row>
    <row r="7789" customFormat="false" ht="15" hidden="false" customHeight="false" outlineLevel="0" collapsed="false">
      <c r="A7789" s="24"/>
      <c r="D7789" s="24"/>
      <c r="F7789" s="24"/>
      <c r="K7789" s="9" t="n">
        <f aca="false">IF($A7789="",0,IF(OR(N($D7789)=0,$D7789&amp;""=TOP!$C$5&amp;""),1,0))</f>
        <v>0</v>
      </c>
      <c r="L7789" s="27" t="n">
        <f aca="false">IF($K7789=0,0,IFERROR(INDEX(購買率算出!$P$6:$P$3005,MATCH($A7789&amp;"",購買率算出!$C$6:$C$3005,0)),0))</f>
        <v>0</v>
      </c>
    </row>
    <row r="7790" customFormat="false" ht="15" hidden="false" customHeight="false" outlineLevel="0" collapsed="false">
      <c r="A7790" s="24"/>
      <c r="D7790" s="24"/>
      <c r="F7790" s="24"/>
      <c r="K7790" s="9" t="n">
        <f aca="false">IF($A7790="",0,IF(OR(N($D7790)=0,$D7790&amp;""=TOP!$C$5&amp;""),1,0))</f>
        <v>0</v>
      </c>
      <c r="L7790" s="27" t="n">
        <f aca="false">IF($K7790=0,0,IFERROR(INDEX(購買率算出!$P$6:$P$3005,MATCH($A7790&amp;"",購買率算出!$C$6:$C$3005,0)),0))</f>
        <v>0</v>
      </c>
    </row>
    <row r="7791" customFormat="false" ht="15" hidden="false" customHeight="false" outlineLevel="0" collapsed="false">
      <c r="A7791" s="24"/>
      <c r="D7791" s="24"/>
      <c r="F7791" s="24"/>
      <c r="K7791" s="9" t="n">
        <f aca="false">IF($A7791="",0,IF(OR(N($D7791)=0,$D7791&amp;""=TOP!$C$5&amp;""),1,0))</f>
        <v>0</v>
      </c>
      <c r="L7791" s="27" t="n">
        <f aca="false">IF($K7791=0,0,IFERROR(INDEX(購買率算出!$P$6:$P$3005,MATCH($A7791&amp;"",購買率算出!$C$6:$C$3005,0)),0))</f>
        <v>0</v>
      </c>
    </row>
    <row r="7792" customFormat="false" ht="15" hidden="false" customHeight="false" outlineLevel="0" collapsed="false">
      <c r="A7792" s="24"/>
      <c r="D7792" s="24"/>
      <c r="F7792" s="24"/>
      <c r="K7792" s="9" t="n">
        <f aca="false">IF($A7792="",0,IF(OR(N($D7792)=0,$D7792&amp;""=TOP!$C$5&amp;""),1,0))</f>
        <v>0</v>
      </c>
      <c r="L7792" s="27" t="n">
        <f aca="false">IF($K7792=0,0,IFERROR(INDEX(購買率算出!$P$6:$P$3005,MATCH($A7792&amp;"",購買率算出!$C$6:$C$3005,0)),0))</f>
        <v>0</v>
      </c>
    </row>
    <row r="7793" customFormat="false" ht="15" hidden="false" customHeight="false" outlineLevel="0" collapsed="false">
      <c r="A7793" s="24"/>
      <c r="D7793" s="24"/>
      <c r="F7793" s="24"/>
      <c r="K7793" s="9" t="n">
        <f aca="false">IF($A7793="",0,IF(OR(N($D7793)=0,$D7793&amp;""=TOP!$C$5&amp;""),1,0))</f>
        <v>0</v>
      </c>
      <c r="L7793" s="27" t="n">
        <f aca="false">IF($K7793=0,0,IFERROR(INDEX(購買率算出!$P$6:$P$3005,MATCH($A7793&amp;"",購買率算出!$C$6:$C$3005,0)),0))</f>
        <v>0</v>
      </c>
    </row>
    <row r="7794" customFormat="false" ht="15" hidden="false" customHeight="false" outlineLevel="0" collapsed="false">
      <c r="A7794" s="24"/>
      <c r="D7794" s="24"/>
      <c r="F7794" s="24"/>
      <c r="K7794" s="9" t="n">
        <f aca="false">IF($A7794="",0,IF(OR(N($D7794)=0,$D7794&amp;""=TOP!$C$5&amp;""),1,0))</f>
        <v>0</v>
      </c>
      <c r="L7794" s="27" t="n">
        <f aca="false">IF($K7794=0,0,IFERROR(INDEX(購買率算出!$P$6:$P$3005,MATCH($A7794&amp;"",購買率算出!$C$6:$C$3005,0)),0))</f>
        <v>0</v>
      </c>
    </row>
    <row r="7795" customFormat="false" ht="15" hidden="false" customHeight="false" outlineLevel="0" collapsed="false">
      <c r="A7795" s="24"/>
      <c r="D7795" s="24"/>
      <c r="F7795" s="24"/>
      <c r="K7795" s="9" t="n">
        <f aca="false">IF($A7795="",0,IF(OR(N($D7795)=0,$D7795&amp;""=TOP!$C$5&amp;""),1,0))</f>
        <v>0</v>
      </c>
      <c r="L7795" s="27" t="n">
        <f aca="false">IF($K7795=0,0,IFERROR(INDEX(購買率算出!$P$6:$P$3005,MATCH($A7795&amp;"",購買率算出!$C$6:$C$3005,0)),0))</f>
        <v>0</v>
      </c>
    </row>
    <row r="7796" customFormat="false" ht="15" hidden="false" customHeight="false" outlineLevel="0" collapsed="false">
      <c r="A7796" s="24"/>
      <c r="D7796" s="24"/>
      <c r="F7796" s="24"/>
      <c r="K7796" s="9" t="n">
        <f aca="false">IF($A7796="",0,IF(OR(N($D7796)=0,$D7796&amp;""=TOP!$C$5&amp;""),1,0))</f>
        <v>0</v>
      </c>
      <c r="L7796" s="27" t="n">
        <f aca="false">IF($K7796=0,0,IFERROR(INDEX(購買率算出!$P$6:$P$3005,MATCH($A7796&amp;"",購買率算出!$C$6:$C$3005,0)),0))</f>
        <v>0</v>
      </c>
    </row>
    <row r="7797" customFormat="false" ht="15" hidden="false" customHeight="false" outlineLevel="0" collapsed="false">
      <c r="A7797" s="24"/>
      <c r="D7797" s="24"/>
      <c r="F7797" s="24"/>
      <c r="K7797" s="9" t="n">
        <f aca="false">IF($A7797="",0,IF(OR(N($D7797)=0,$D7797&amp;""=TOP!$C$5&amp;""),1,0))</f>
        <v>0</v>
      </c>
      <c r="L7797" s="27" t="n">
        <f aca="false">IF($K7797=0,0,IFERROR(INDEX(購買率算出!$P$6:$P$3005,MATCH($A7797&amp;"",購買率算出!$C$6:$C$3005,0)),0))</f>
        <v>0</v>
      </c>
    </row>
    <row r="7798" customFormat="false" ht="15" hidden="false" customHeight="false" outlineLevel="0" collapsed="false">
      <c r="A7798" s="24"/>
      <c r="D7798" s="24"/>
      <c r="F7798" s="24"/>
      <c r="K7798" s="9" t="n">
        <f aca="false">IF($A7798="",0,IF(OR(N($D7798)=0,$D7798&amp;""=TOP!$C$5&amp;""),1,0))</f>
        <v>0</v>
      </c>
      <c r="L7798" s="27" t="n">
        <f aca="false">IF($K7798=0,0,IFERROR(INDEX(購買率算出!$P$6:$P$3005,MATCH($A7798&amp;"",購買率算出!$C$6:$C$3005,0)),0))</f>
        <v>0</v>
      </c>
    </row>
    <row r="7799" customFormat="false" ht="15" hidden="false" customHeight="false" outlineLevel="0" collapsed="false">
      <c r="A7799" s="24"/>
      <c r="D7799" s="24"/>
      <c r="F7799" s="24"/>
      <c r="K7799" s="9" t="n">
        <f aca="false">IF($A7799="",0,IF(OR(N($D7799)=0,$D7799&amp;""=TOP!$C$5&amp;""),1,0))</f>
        <v>0</v>
      </c>
      <c r="L7799" s="27" t="n">
        <f aca="false">IF($K7799=0,0,IFERROR(INDEX(購買率算出!$P$6:$P$3005,MATCH($A7799&amp;"",購買率算出!$C$6:$C$3005,0)),0))</f>
        <v>0</v>
      </c>
    </row>
    <row r="7800" customFormat="false" ht="15" hidden="false" customHeight="false" outlineLevel="0" collapsed="false">
      <c r="A7800" s="24"/>
      <c r="D7800" s="24"/>
      <c r="F7800" s="24"/>
      <c r="K7800" s="9" t="n">
        <f aca="false">IF($A7800="",0,IF(OR(N($D7800)=0,$D7800&amp;""=TOP!$C$5&amp;""),1,0))</f>
        <v>0</v>
      </c>
      <c r="L7800" s="27" t="n">
        <f aca="false">IF($K7800=0,0,IFERROR(INDEX(購買率算出!$P$6:$P$3005,MATCH($A7800&amp;"",購買率算出!$C$6:$C$3005,0)),0))</f>
        <v>0</v>
      </c>
    </row>
    <row r="7801" customFormat="false" ht="15" hidden="false" customHeight="false" outlineLevel="0" collapsed="false">
      <c r="A7801" s="24"/>
      <c r="D7801" s="24"/>
      <c r="F7801" s="24"/>
      <c r="K7801" s="9" t="n">
        <f aca="false">IF($A7801="",0,IF(OR(N($D7801)=0,$D7801&amp;""=TOP!$C$5&amp;""),1,0))</f>
        <v>0</v>
      </c>
      <c r="L7801" s="27" t="n">
        <f aca="false">IF($K7801=0,0,IFERROR(INDEX(購買率算出!$P$6:$P$3005,MATCH($A7801&amp;"",購買率算出!$C$6:$C$3005,0)),0))</f>
        <v>0</v>
      </c>
    </row>
    <row r="7802" customFormat="false" ht="15" hidden="false" customHeight="false" outlineLevel="0" collapsed="false">
      <c r="A7802" s="24"/>
      <c r="D7802" s="24"/>
      <c r="F7802" s="24"/>
      <c r="K7802" s="9" t="n">
        <f aca="false">IF($A7802="",0,IF(OR(N($D7802)=0,$D7802&amp;""=TOP!$C$5&amp;""),1,0))</f>
        <v>0</v>
      </c>
      <c r="L7802" s="27" t="n">
        <f aca="false">IF($K7802=0,0,IFERROR(INDEX(購買率算出!$P$6:$P$3005,MATCH($A7802&amp;"",購買率算出!$C$6:$C$3005,0)),0))</f>
        <v>0</v>
      </c>
    </row>
    <row r="7803" customFormat="false" ht="15" hidden="false" customHeight="false" outlineLevel="0" collapsed="false">
      <c r="A7803" s="24"/>
      <c r="D7803" s="24"/>
      <c r="F7803" s="24"/>
      <c r="K7803" s="9" t="n">
        <f aca="false">IF($A7803="",0,IF(OR(N($D7803)=0,$D7803&amp;""=TOP!$C$5&amp;""),1,0))</f>
        <v>0</v>
      </c>
      <c r="L7803" s="27" t="n">
        <f aca="false">IF($K7803=0,0,IFERROR(INDEX(購買率算出!$P$6:$P$3005,MATCH($A7803&amp;"",購買率算出!$C$6:$C$3005,0)),0))</f>
        <v>0</v>
      </c>
    </row>
    <row r="7804" customFormat="false" ht="15" hidden="false" customHeight="false" outlineLevel="0" collapsed="false">
      <c r="A7804" s="24"/>
      <c r="D7804" s="24"/>
      <c r="F7804" s="24"/>
      <c r="K7804" s="9" t="n">
        <f aca="false">IF($A7804="",0,IF(OR(N($D7804)=0,$D7804&amp;""=TOP!$C$5&amp;""),1,0))</f>
        <v>0</v>
      </c>
      <c r="L7804" s="27" t="n">
        <f aca="false">IF($K7804=0,0,IFERROR(INDEX(購買率算出!$P$6:$P$3005,MATCH($A7804&amp;"",購買率算出!$C$6:$C$3005,0)),0))</f>
        <v>0</v>
      </c>
    </row>
    <row r="7805" customFormat="false" ht="15" hidden="false" customHeight="false" outlineLevel="0" collapsed="false">
      <c r="A7805" s="24"/>
      <c r="D7805" s="24"/>
      <c r="F7805" s="24"/>
      <c r="K7805" s="9" t="n">
        <f aca="false">IF($A7805="",0,IF(OR(N($D7805)=0,$D7805&amp;""=TOP!$C$5&amp;""),1,0))</f>
        <v>0</v>
      </c>
      <c r="L7805" s="27" t="n">
        <f aca="false">IF($K7805=0,0,IFERROR(INDEX(購買率算出!$P$6:$P$3005,MATCH($A7805&amp;"",購買率算出!$C$6:$C$3005,0)),0))</f>
        <v>0</v>
      </c>
    </row>
    <row r="7806" customFormat="false" ht="15" hidden="false" customHeight="false" outlineLevel="0" collapsed="false">
      <c r="A7806" s="24"/>
      <c r="D7806" s="24"/>
      <c r="F7806" s="24"/>
      <c r="K7806" s="9" t="n">
        <f aca="false">IF($A7806="",0,IF(OR(N($D7806)=0,$D7806&amp;""=TOP!$C$5&amp;""),1,0))</f>
        <v>0</v>
      </c>
      <c r="L7806" s="27" t="n">
        <f aca="false">IF($K7806=0,0,IFERROR(INDEX(購買率算出!$P$6:$P$3005,MATCH($A7806&amp;"",購買率算出!$C$6:$C$3005,0)),0))</f>
        <v>0</v>
      </c>
    </row>
    <row r="7807" customFormat="false" ht="15" hidden="false" customHeight="false" outlineLevel="0" collapsed="false">
      <c r="A7807" s="24"/>
      <c r="D7807" s="24"/>
      <c r="F7807" s="24"/>
      <c r="K7807" s="9" t="n">
        <f aca="false">IF($A7807="",0,IF(OR(N($D7807)=0,$D7807&amp;""=TOP!$C$5&amp;""),1,0))</f>
        <v>0</v>
      </c>
      <c r="L7807" s="27" t="n">
        <f aca="false">IF($K7807=0,0,IFERROR(INDEX(購買率算出!$P$6:$P$3005,MATCH($A7807&amp;"",購買率算出!$C$6:$C$3005,0)),0))</f>
        <v>0</v>
      </c>
    </row>
    <row r="7808" customFormat="false" ht="15" hidden="false" customHeight="false" outlineLevel="0" collapsed="false">
      <c r="A7808" s="24"/>
      <c r="D7808" s="24"/>
      <c r="F7808" s="24"/>
      <c r="K7808" s="9" t="n">
        <f aca="false">IF($A7808="",0,IF(OR(N($D7808)=0,$D7808&amp;""=TOP!$C$5&amp;""),1,0))</f>
        <v>0</v>
      </c>
      <c r="L7808" s="27" t="n">
        <f aca="false">IF($K7808=0,0,IFERROR(INDEX(購買率算出!$P$6:$P$3005,MATCH($A7808&amp;"",購買率算出!$C$6:$C$3005,0)),0))</f>
        <v>0</v>
      </c>
    </row>
    <row r="7809" customFormat="false" ht="15" hidden="false" customHeight="false" outlineLevel="0" collapsed="false">
      <c r="A7809" s="24"/>
      <c r="D7809" s="24"/>
      <c r="F7809" s="24"/>
      <c r="K7809" s="9" t="n">
        <f aca="false">IF($A7809="",0,IF(OR(N($D7809)=0,$D7809&amp;""=TOP!$C$5&amp;""),1,0))</f>
        <v>0</v>
      </c>
      <c r="L7809" s="27" t="n">
        <f aca="false">IF($K7809=0,0,IFERROR(INDEX(購買率算出!$P$6:$P$3005,MATCH($A7809&amp;"",購買率算出!$C$6:$C$3005,0)),0))</f>
        <v>0</v>
      </c>
    </row>
    <row r="7810" customFormat="false" ht="15" hidden="false" customHeight="false" outlineLevel="0" collapsed="false">
      <c r="A7810" s="24"/>
      <c r="D7810" s="24"/>
      <c r="F7810" s="24"/>
      <c r="K7810" s="9" t="n">
        <f aca="false">IF($A7810="",0,IF(OR(N($D7810)=0,$D7810&amp;""=TOP!$C$5&amp;""),1,0))</f>
        <v>0</v>
      </c>
      <c r="L7810" s="27" t="n">
        <f aca="false">IF($K7810=0,0,IFERROR(INDEX(購買率算出!$P$6:$P$3005,MATCH($A7810&amp;"",購買率算出!$C$6:$C$3005,0)),0))</f>
        <v>0</v>
      </c>
    </row>
    <row r="7811" customFormat="false" ht="15" hidden="false" customHeight="false" outlineLevel="0" collapsed="false">
      <c r="A7811" s="24"/>
      <c r="D7811" s="24"/>
      <c r="F7811" s="24"/>
      <c r="K7811" s="9" t="n">
        <f aca="false">IF($A7811="",0,IF(OR(N($D7811)=0,$D7811&amp;""=TOP!$C$5&amp;""),1,0))</f>
        <v>0</v>
      </c>
      <c r="L7811" s="27" t="n">
        <f aca="false">IF($K7811=0,0,IFERROR(INDEX(購買率算出!$P$6:$P$3005,MATCH($A7811&amp;"",購買率算出!$C$6:$C$3005,0)),0))</f>
        <v>0</v>
      </c>
    </row>
    <row r="7812" customFormat="false" ht="15" hidden="false" customHeight="false" outlineLevel="0" collapsed="false">
      <c r="A7812" s="24"/>
      <c r="D7812" s="24"/>
      <c r="F7812" s="24"/>
      <c r="K7812" s="9" t="n">
        <f aca="false">IF($A7812="",0,IF(OR(N($D7812)=0,$D7812&amp;""=TOP!$C$5&amp;""),1,0))</f>
        <v>0</v>
      </c>
      <c r="L7812" s="27" t="n">
        <f aca="false">IF($K7812=0,0,IFERROR(INDEX(購買率算出!$P$6:$P$3005,MATCH($A7812&amp;"",購買率算出!$C$6:$C$3005,0)),0))</f>
        <v>0</v>
      </c>
    </row>
    <row r="7813" customFormat="false" ht="15" hidden="false" customHeight="false" outlineLevel="0" collapsed="false">
      <c r="A7813" s="24"/>
      <c r="D7813" s="24"/>
      <c r="F7813" s="24"/>
      <c r="K7813" s="9" t="n">
        <f aca="false">IF($A7813="",0,IF(OR(N($D7813)=0,$D7813&amp;""=TOP!$C$5&amp;""),1,0))</f>
        <v>0</v>
      </c>
      <c r="L7813" s="27" t="n">
        <f aca="false">IF($K7813=0,0,IFERROR(INDEX(購買率算出!$P$6:$P$3005,MATCH($A7813&amp;"",購買率算出!$C$6:$C$3005,0)),0))</f>
        <v>0</v>
      </c>
    </row>
    <row r="7814" customFormat="false" ht="15" hidden="false" customHeight="false" outlineLevel="0" collapsed="false">
      <c r="A7814" s="24"/>
      <c r="D7814" s="24"/>
      <c r="F7814" s="24"/>
      <c r="K7814" s="9" t="n">
        <f aca="false">IF($A7814="",0,IF(OR(N($D7814)=0,$D7814&amp;""=TOP!$C$5&amp;""),1,0))</f>
        <v>0</v>
      </c>
      <c r="L7814" s="27" t="n">
        <f aca="false">IF($K7814=0,0,IFERROR(INDEX(購買率算出!$P$6:$P$3005,MATCH($A7814&amp;"",購買率算出!$C$6:$C$3005,0)),0))</f>
        <v>0</v>
      </c>
    </row>
    <row r="7815" customFormat="false" ht="15" hidden="false" customHeight="false" outlineLevel="0" collapsed="false">
      <c r="A7815" s="24"/>
      <c r="D7815" s="24"/>
      <c r="F7815" s="24"/>
      <c r="K7815" s="9" t="n">
        <f aca="false">IF($A7815="",0,IF(OR(N($D7815)=0,$D7815&amp;""=TOP!$C$5&amp;""),1,0))</f>
        <v>0</v>
      </c>
      <c r="L7815" s="27" t="n">
        <f aca="false">IF($K7815=0,0,IFERROR(INDEX(購買率算出!$P$6:$P$3005,MATCH($A7815&amp;"",購買率算出!$C$6:$C$3005,0)),0))</f>
        <v>0</v>
      </c>
    </row>
    <row r="7816" customFormat="false" ht="15" hidden="false" customHeight="false" outlineLevel="0" collapsed="false">
      <c r="A7816" s="24"/>
      <c r="D7816" s="24"/>
      <c r="F7816" s="24"/>
      <c r="K7816" s="9" t="n">
        <f aca="false">IF($A7816="",0,IF(OR(N($D7816)=0,$D7816&amp;""=TOP!$C$5&amp;""),1,0))</f>
        <v>0</v>
      </c>
      <c r="L7816" s="27" t="n">
        <f aca="false">IF($K7816=0,0,IFERROR(INDEX(購買率算出!$P$6:$P$3005,MATCH($A7816&amp;"",購買率算出!$C$6:$C$3005,0)),0))</f>
        <v>0</v>
      </c>
    </row>
    <row r="7817" customFormat="false" ht="15" hidden="false" customHeight="false" outlineLevel="0" collapsed="false">
      <c r="A7817" s="24"/>
      <c r="D7817" s="24"/>
      <c r="F7817" s="24"/>
      <c r="K7817" s="9" t="n">
        <f aca="false">IF($A7817="",0,IF(OR(N($D7817)=0,$D7817&amp;""=TOP!$C$5&amp;""),1,0))</f>
        <v>0</v>
      </c>
      <c r="L7817" s="27" t="n">
        <f aca="false">IF($K7817=0,0,IFERROR(INDEX(購買率算出!$P$6:$P$3005,MATCH($A7817&amp;"",購買率算出!$C$6:$C$3005,0)),0))</f>
        <v>0</v>
      </c>
    </row>
    <row r="7818" customFormat="false" ht="15" hidden="false" customHeight="false" outlineLevel="0" collapsed="false">
      <c r="A7818" s="24"/>
      <c r="D7818" s="24"/>
      <c r="F7818" s="24"/>
      <c r="K7818" s="9" t="n">
        <f aca="false">IF($A7818="",0,IF(OR(N($D7818)=0,$D7818&amp;""=TOP!$C$5&amp;""),1,0))</f>
        <v>0</v>
      </c>
      <c r="L7818" s="27" t="n">
        <f aca="false">IF($K7818=0,0,IFERROR(INDEX(購買率算出!$P$6:$P$3005,MATCH($A7818&amp;"",購買率算出!$C$6:$C$3005,0)),0))</f>
        <v>0</v>
      </c>
    </row>
    <row r="7819" customFormat="false" ht="15" hidden="false" customHeight="false" outlineLevel="0" collapsed="false">
      <c r="A7819" s="24"/>
      <c r="D7819" s="24"/>
      <c r="F7819" s="24"/>
      <c r="K7819" s="9" t="n">
        <f aca="false">IF($A7819="",0,IF(OR(N($D7819)=0,$D7819&amp;""=TOP!$C$5&amp;""),1,0))</f>
        <v>0</v>
      </c>
      <c r="L7819" s="27" t="n">
        <f aca="false">IF($K7819=0,0,IFERROR(INDEX(購買率算出!$P$6:$P$3005,MATCH($A7819&amp;"",購買率算出!$C$6:$C$3005,0)),0))</f>
        <v>0</v>
      </c>
    </row>
    <row r="7820" customFormat="false" ht="15" hidden="false" customHeight="false" outlineLevel="0" collapsed="false">
      <c r="A7820" s="24"/>
      <c r="D7820" s="24"/>
      <c r="F7820" s="24"/>
      <c r="K7820" s="9" t="n">
        <f aca="false">IF($A7820="",0,IF(OR(N($D7820)=0,$D7820&amp;""=TOP!$C$5&amp;""),1,0))</f>
        <v>0</v>
      </c>
      <c r="L7820" s="27" t="n">
        <f aca="false">IF($K7820=0,0,IFERROR(INDEX(購買率算出!$P$6:$P$3005,MATCH($A7820&amp;"",購買率算出!$C$6:$C$3005,0)),0))</f>
        <v>0</v>
      </c>
    </row>
    <row r="7821" customFormat="false" ht="15" hidden="false" customHeight="false" outlineLevel="0" collapsed="false">
      <c r="A7821" s="24"/>
      <c r="D7821" s="24"/>
      <c r="F7821" s="24"/>
      <c r="K7821" s="9" t="n">
        <f aca="false">IF($A7821="",0,IF(OR(N($D7821)=0,$D7821&amp;""=TOP!$C$5&amp;""),1,0))</f>
        <v>0</v>
      </c>
      <c r="L7821" s="27" t="n">
        <f aca="false">IF($K7821=0,0,IFERROR(INDEX(購買率算出!$P$6:$P$3005,MATCH($A7821&amp;"",購買率算出!$C$6:$C$3005,0)),0))</f>
        <v>0</v>
      </c>
    </row>
    <row r="7822" customFormat="false" ht="15" hidden="false" customHeight="false" outlineLevel="0" collapsed="false">
      <c r="A7822" s="24"/>
      <c r="D7822" s="24"/>
      <c r="F7822" s="24"/>
      <c r="K7822" s="9" t="n">
        <f aca="false">IF($A7822="",0,IF(OR(N($D7822)=0,$D7822&amp;""=TOP!$C$5&amp;""),1,0))</f>
        <v>0</v>
      </c>
      <c r="L7822" s="27" t="n">
        <f aca="false">IF($K7822=0,0,IFERROR(INDEX(購買率算出!$P$6:$P$3005,MATCH($A7822&amp;"",購買率算出!$C$6:$C$3005,0)),0))</f>
        <v>0</v>
      </c>
    </row>
    <row r="7823" customFormat="false" ht="15" hidden="false" customHeight="false" outlineLevel="0" collapsed="false">
      <c r="A7823" s="24"/>
      <c r="D7823" s="24"/>
      <c r="F7823" s="24"/>
      <c r="K7823" s="9" t="n">
        <f aca="false">IF($A7823="",0,IF(OR(N($D7823)=0,$D7823&amp;""=TOP!$C$5&amp;""),1,0))</f>
        <v>0</v>
      </c>
      <c r="L7823" s="27" t="n">
        <f aca="false">IF($K7823=0,0,IFERROR(INDEX(購買率算出!$P$6:$P$3005,MATCH($A7823&amp;"",購買率算出!$C$6:$C$3005,0)),0))</f>
        <v>0</v>
      </c>
    </row>
    <row r="7824" customFormat="false" ht="15" hidden="false" customHeight="false" outlineLevel="0" collapsed="false">
      <c r="A7824" s="24"/>
      <c r="D7824" s="24"/>
      <c r="F7824" s="24"/>
      <c r="K7824" s="9" t="n">
        <f aca="false">IF($A7824="",0,IF(OR(N($D7824)=0,$D7824&amp;""=TOP!$C$5&amp;""),1,0))</f>
        <v>0</v>
      </c>
      <c r="L7824" s="27" t="n">
        <f aca="false">IF($K7824=0,0,IFERROR(INDEX(購買率算出!$P$6:$P$3005,MATCH($A7824&amp;"",購買率算出!$C$6:$C$3005,0)),0))</f>
        <v>0</v>
      </c>
    </row>
    <row r="7825" customFormat="false" ht="15" hidden="false" customHeight="false" outlineLevel="0" collapsed="false">
      <c r="A7825" s="24"/>
      <c r="D7825" s="24"/>
      <c r="F7825" s="24"/>
      <c r="K7825" s="9" t="n">
        <f aca="false">IF($A7825="",0,IF(OR(N($D7825)=0,$D7825&amp;""=TOP!$C$5&amp;""),1,0))</f>
        <v>0</v>
      </c>
      <c r="L7825" s="27" t="n">
        <f aca="false">IF($K7825=0,0,IFERROR(INDEX(購買率算出!$P$6:$P$3005,MATCH($A7825&amp;"",購買率算出!$C$6:$C$3005,0)),0))</f>
        <v>0</v>
      </c>
    </row>
    <row r="7826" customFormat="false" ht="15" hidden="false" customHeight="false" outlineLevel="0" collapsed="false">
      <c r="A7826" s="24"/>
      <c r="D7826" s="24"/>
      <c r="F7826" s="24"/>
      <c r="K7826" s="9" t="n">
        <f aca="false">IF($A7826="",0,IF(OR(N($D7826)=0,$D7826&amp;""=TOP!$C$5&amp;""),1,0))</f>
        <v>0</v>
      </c>
      <c r="L7826" s="27" t="n">
        <f aca="false">IF($K7826=0,0,IFERROR(INDEX(購買率算出!$P$6:$P$3005,MATCH($A7826&amp;"",購買率算出!$C$6:$C$3005,0)),0))</f>
        <v>0</v>
      </c>
    </row>
    <row r="7827" customFormat="false" ht="15" hidden="false" customHeight="false" outlineLevel="0" collapsed="false">
      <c r="A7827" s="24"/>
      <c r="D7827" s="24"/>
      <c r="F7827" s="24"/>
      <c r="K7827" s="9" t="n">
        <f aca="false">IF($A7827="",0,IF(OR(N($D7827)=0,$D7827&amp;""=TOP!$C$5&amp;""),1,0))</f>
        <v>0</v>
      </c>
      <c r="L7827" s="27" t="n">
        <f aca="false">IF($K7827=0,0,IFERROR(INDEX(購買率算出!$P$6:$P$3005,MATCH($A7827&amp;"",購買率算出!$C$6:$C$3005,0)),0))</f>
        <v>0</v>
      </c>
    </row>
    <row r="7828" customFormat="false" ht="15" hidden="false" customHeight="false" outlineLevel="0" collapsed="false">
      <c r="A7828" s="24"/>
      <c r="D7828" s="24"/>
      <c r="F7828" s="24"/>
      <c r="K7828" s="9" t="n">
        <f aca="false">IF($A7828="",0,IF(OR(N($D7828)=0,$D7828&amp;""=TOP!$C$5&amp;""),1,0))</f>
        <v>0</v>
      </c>
      <c r="L7828" s="27" t="n">
        <f aca="false">IF($K7828=0,0,IFERROR(INDEX(購買率算出!$P$6:$P$3005,MATCH($A7828&amp;"",購買率算出!$C$6:$C$3005,0)),0))</f>
        <v>0</v>
      </c>
    </row>
    <row r="7829" customFormat="false" ht="15" hidden="false" customHeight="false" outlineLevel="0" collapsed="false">
      <c r="A7829" s="24"/>
      <c r="D7829" s="24"/>
      <c r="F7829" s="24"/>
      <c r="K7829" s="9" t="n">
        <f aca="false">IF($A7829="",0,IF(OR(N($D7829)=0,$D7829&amp;""=TOP!$C$5&amp;""),1,0))</f>
        <v>0</v>
      </c>
      <c r="L7829" s="27" t="n">
        <f aca="false">IF($K7829=0,0,IFERROR(INDEX(購買率算出!$P$6:$P$3005,MATCH($A7829&amp;"",購買率算出!$C$6:$C$3005,0)),0))</f>
        <v>0</v>
      </c>
    </row>
    <row r="7830" customFormat="false" ht="15" hidden="false" customHeight="false" outlineLevel="0" collapsed="false">
      <c r="A7830" s="24"/>
      <c r="D7830" s="24"/>
      <c r="F7830" s="24"/>
      <c r="K7830" s="9" t="n">
        <f aca="false">IF($A7830="",0,IF(OR(N($D7830)=0,$D7830&amp;""=TOP!$C$5&amp;""),1,0))</f>
        <v>0</v>
      </c>
      <c r="L7830" s="27" t="n">
        <f aca="false">IF($K7830=0,0,IFERROR(INDEX(購買率算出!$P$6:$P$3005,MATCH($A7830&amp;"",購買率算出!$C$6:$C$3005,0)),0))</f>
        <v>0</v>
      </c>
    </row>
    <row r="7831" customFormat="false" ht="15" hidden="false" customHeight="false" outlineLevel="0" collapsed="false">
      <c r="A7831" s="24"/>
      <c r="D7831" s="24"/>
      <c r="F7831" s="24"/>
      <c r="K7831" s="9" t="n">
        <f aca="false">IF($A7831="",0,IF(OR(N($D7831)=0,$D7831&amp;""=TOP!$C$5&amp;""),1,0))</f>
        <v>0</v>
      </c>
      <c r="L7831" s="27" t="n">
        <f aca="false">IF($K7831=0,0,IFERROR(INDEX(購買率算出!$P$6:$P$3005,MATCH($A7831&amp;"",購買率算出!$C$6:$C$3005,0)),0))</f>
        <v>0</v>
      </c>
    </row>
    <row r="7832" customFormat="false" ht="15" hidden="false" customHeight="false" outlineLevel="0" collapsed="false">
      <c r="A7832" s="24"/>
      <c r="D7832" s="24"/>
      <c r="F7832" s="24"/>
      <c r="K7832" s="9" t="n">
        <f aca="false">IF($A7832="",0,IF(OR(N($D7832)=0,$D7832&amp;""=TOP!$C$5&amp;""),1,0))</f>
        <v>0</v>
      </c>
      <c r="L7832" s="27" t="n">
        <f aca="false">IF($K7832=0,0,IFERROR(INDEX(購買率算出!$P$6:$P$3005,MATCH($A7832&amp;"",購買率算出!$C$6:$C$3005,0)),0))</f>
        <v>0</v>
      </c>
    </row>
    <row r="7833" customFormat="false" ht="15" hidden="false" customHeight="false" outlineLevel="0" collapsed="false">
      <c r="A7833" s="24"/>
      <c r="D7833" s="24"/>
      <c r="F7833" s="24"/>
      <c r="K7833" s="9" t="n">
        <f aca="false">IF($A7833="",0,IF(OR(N($D7833)=0,$D7833&amp;""=TOP!$C$5&amp;""),1,0))</f>
        <v>0</v>
      </c>
      <c r="L7833" s="27" t="n">
        <f aca="false">IF($K7833=0,0,IFERROR(INDEX(購買率算出!$P$6:$P$3005,MATCH($A7833&amp;"",購買率算出!$C$6:$C$3005,0)),0))</f>
        <v>0</v>
      </c>
    </row>
    <row r="7834" customFormat="false" ht="15" hidden="false" customHeight="false" outlineLevel="0" collapsed="false">
      <c r="A7834" s="24"/>
      <c r="D7834" s="24"/>
      <c r="F7834" s="24"/>
      <c r="K7834" s="9" t="n">
        <f aca="false">IF($A7834="",0,IF(OR(N($D7834)=0,$D7834&amp;""=TOP!$C$5&amp;""),1,0))</f>
        <v>0</v>
      </c>
      <c r="L7834" s="27" t="n">
        <f aca="false">IF($K7834=0,0,IFERROR(INDEX(購買率算出!$P$6:$P$3005,MATCH($A7834&amp;"",購買率算出!$C$6:$C$3005,0)),0))</f>
        <v>0</v>
      </c>
    </row>
    <row r="7835" customFormat="false" ht="15" hidden="false" customHeight="false" outlineLevel="0" collapsed="false">
      <c r="A7835" s="24"/>
      <c r="D7835" s="24"/>
      <c r="F7835" s="24"/>
      <c r="K7835" s="9" t="n">
        <f aca="false">IF($A7835="",0,IF(OR(N($D7835)=0,$D7835&amp;""=TOP!$C$5&amp;""),1,0))</f>
        <v>0</v>
      </c>
      <c r="L7835" s="27" t="n">
        <f aca="false">IF($K7835=0,0,IFERROR(INDEX(購買率算出!$P$6:$P$3005,MATCH($A7835&amp;"",購買率算出!$C$6:$C$3005,0)),0))</f>
        <v>0</v>
      </c>
    </row>
    <row r="7836" customFormat="false" ht="15" hidden="false" customHeight="false" outlineLevel="0" collapsed="false">
      <c r="A7836" s="24"/>
      <c r="D7836" s="24"/>
      <c r="F7836" s="24"/>
      <c r="K7836" s="9" t="n">
        <f aca="false">IF($A7836="",0,IF(OR(N($D7836)=0,$D7836&amp;""=TOP!$C$5&amp;""),1,0))</f>
        <v>0</v>
      </c>
      <c r="L7836" s="27" t="n">
        <f aca="false">IF($K7836=0,0,IFERROR(INDEX(購買率算出!$P$6:$P$3005,MATCH($A7836&amp;"",購買率算出!$C$6:$C$3005,0)),0))</f>
        <v>0</v>
      </c>
    </row>
    <row r="7837" customFormat="false" ht="15" hidden="false" customHeight="false" outlineLevel="0" collapsed="false">
      <c r="A7837" s="24"/>
      <c r="D7837" s="24"/>
      <c r="F7837" s="24"/>
      <c r="K7837" s="9" t="n">
        <f aca="false">IF($A7837="",0,IF(OR(N($D7837)=0,$D7837&amp;""=TOP!$C$5&amp;""),1,0))</f>
        <v>0</v>
      </c>
      <c r="L7837" s="27" t="n">
        <f aca="false">IF($K7837=0,0,IFERROR(INDEX(購買率算出!$P$6:$P$3005,MATCH($A7837&amp;"",購買率算出!$C$6:$C$3005,0)),0))</f>
        <v>0</v>
      </c>
    </row>
    <row r="7838" customFormat="false" ht="15" hidden="false" customHeight="false" outlineLevel="0" collapsed="false">
      <c r="A7838" s="24"/>
      <c r="D7838" s="24"/>
      <c r="F7838" s="24"/>
      <c r="K7838" s="9" t="n">
        <f aca="false">IF($A7838="",0,IF(OR(N($D7838)=0,$D7838&amp;""=TOP!$C$5&amp;""),1,0))</f>
        <v>0</v>
      </c>
      <c r="L7838" s="27" t="n">
        <f aca="false">IF($K7838=0,0,IFERROR(INDEX(購買率算出!$P$6:$P$3005,MATCH($A7838&amp;"",購買率算出!$C$6:$C$3005,0)),0))</f>
        <v>0</v>
      </c>
    </row>
    <row r="7839" customFormat="false" ht="15" hidden="false" customHeight="false" outlineLevel="0" collapsed="false">
      <c r="A7839" s="24"/>
      <c r="D7839" s="24"/>
      <c r="F7839" s="24"/>
      <c r="K7839" s="9" t="n">
        <f aca="false">IF($A7839="",0,IF(OR(N($D7839)=0,$D7839&amp;""=TOP!$C$5&amp;""),1,0))</f>
        <v>0</v>
      </c>
      <c r="L7839" s="27" t="n">
        <f aca="false">IF($K7839=0,0,IFERROR(INDEX(購買率算出!$P$6:$P$3005,MATCH($A7839&amp;"",購買率算出!$C$6:$C$3005,0)),0))</f>
        <v>0</v>
      </c>
    </row>
    <row r="7840" customFormat="false" ht="15" hidden="false" customHeight="false" outlineLevel="0" collapsed="false">
      <c r="A7840" s="24"/>
      <c r="D7840" s="24"/>
      <c r="F7840" s="24"/>
      <c r="K7840" s="9" t="n">
        <f aca="false">IF($A7840="",0,IF(OR(N($D7840)=0,$D7840&amp;""=TOP!$C$5&amp;""),1,0))</f>
        <v>0</v>
      </c>
      <c r="L7840" s="27" t="n">
        <f aca="false">IF($K7840=0,0,IFERROR(INDEX(購買率算出!$P$6:$P$3005,MATCH($A7840&amp;"",購買率算出!$C$6:$C$3005,0)),0))</f>
        <v>0</v>
      </c>
    </row>
    <row r="7841" customFormat="false" ht="15" hidden="false" customHeight="false" outlineLevel="0" collapsed="false">
      <c r="A7841" s="24"/>
      <c r="D7841" s="24"/>
      <c r="F7841" s="24"/>
      <c r="K7841" s="9" t="n">
        <f aca="false">IF($A7841="",0,IF(OR(N($D7841)=0,$D7841&amp;""=TOP!$C$5&amp;""),1,0))</f>
        <v>0</v>
      </c>
      <c r="L7841" s="27" t="n">
        <f aca="false">IF($K7841=0,0,IFERROR(INDEX(購買率算出!$P$6:$P$3005,MATCH($A7841&amp;"",購買率算出!$C$6:$C$3005,0)),0))</f>
        <v>0</v>
      </c>
    </row>
    <row r="7842" customFormat="false" ht="15" hidden="false" customHeight="false" outlineLevel="0" collapsed="false">
      <c r="A7842" s="24"/>
      <c r="D7842" s="24"/>
      <c r="F7842" s="24"/>
      <c r="K7842" s="9" t="n">
        <f aca="false">IF($A7842="",0,IF(OR(N($D7842)=0,$D7842&amp;""=TOP!$C$5&amp;""),1,0))</f>
        <v>0</v>
      </c>
      <c r="L7842" s="27" t="n">
        <f aca="false">IF($K7842=0,0,IFERROR(INDEX(購買率算出!$P$6:$P$3005,MATCH($A7842&amp;"",購買率算出!$C$6:$C$3005,0)),0))</f>
        <v>0</v>
      </c>
    </row>
    <row r="7843" customFormat="false" ht="15" hidden="false" customHeight="false" outlineLevel="0" collapsed="false">
      <c r="A7843" s="24"/>
      <c r="D7843" s="24"/>
      <c r="F7843" s="24"/>
      <c r="K7843" s="9" t="n">
        <f aca="false">IF($A7843="",0,IF(OR(N($D7843)=0,$D7843&amp;""=TOP!$C$5&amp;""),1,0))</f>
        <v>0</v>
      </c>
      <c r="L7843" s="27" t="n">
        <f aca="false">IF($K7843=0,0,IFERROR(INDEX(購買率算出!$P$6:$P$3005,MATCH($A7843&amp;"",購買率算出!$C$6:$C$3005,0)),0))</f>
        <v>0</v>
      </c>
    </row>
    <row r="7844" customFormat="false" ht="15" hidden="false" customHeight="false" outlineLevel="0" collapsed="false">
      <c r="A7844" s="24"/>
      <c r="D7844" s="24"/>
      <c r="F7844" s="24"/>
      <c r="K7844" s="9" t="n">
        <f aca="false">IF($A7844="",0,IF(OR(N($D7844)=0,$D7844&amp;""=TOP!$C$5&amp;""),1,0))</f>
        <v>0</v>
      </c>
      <c r="L7844" s="27" t="n">
        <f aca="false">IF($K7844=0,0,IFERROR(INDEX(購買率算出!$P$6:$P$3005,MATCH($A7844&amp;"",購買率算出!$C$6:$C$3005,0)),0))</f>
        <v>0</v>
      </c>
    </row>
    <row r="7845" customFormat="false" ht="15" hidden="false" customHeight="false" outlineLevel="0" collapsed="false">
      <c r="A7845" s="24"/>
      <c r="D7845" s="24"/>
      <c r="F7845" s="24"/>
      <c r="K7845" s="9" t="n">
        <f aca="false">IF($A7845="",0,IF(OR(N($D7845)=0,$D7845&amp;""=TOP!$C$5&amp;""),1,0))</f>
        <v>0</v>
      </c>
      <c r="L7845" s="27" t="n">
        <f aca="false">IF($K7845=0,0,IFERROR(INDEX(購買率算出!$P$6:$P$3005,MATCH($A7845&amp;"",購買率算出!$C$6:$C$3005,0)),0))</f>
        <v>0</v>
      </c>
    </row>
    <row r="7846" customFormat="false" ht="15" hidden="false" customHeight="false" outlineLevel="0" collapsed="false">
      <c r="A7846" s="24"/>
      <c r="D7846" s="24"/>
      <c r="F7846" s="24"/>
      <c r="K7846" s="9" t="n">
        <f aca="false">IF($A7846="",0,IF(OR(N($D7846)=0,$D7846&amp;""=TOP!$C$5&amp;""),1,0))</f>
        <v>0</v>
      </c>
      <c r="L7846" s="27" t="n">
        <f aca="false">IF($K7846=0,0,IFERROR(INDEX(購買率算出!$P$6:$P$3005,MATCH($A7846&amp;"",購買率算出!$C$6:$C$3005,0)),0))</f>
        <v>0</v>
      </c>
    </row>
    <row r="7847" customFormat="false" ht="15" hidden="false" customHeight="false" outlineLevel="0" collapsed="false">
      <c r="A7847" s="24"/>
      <c r="D7847" s="24"/>
      <c r="F7847" s="24"/>
      <c r="K7847" s="9" t="n">
        <f aca="false">IF($A7847="",0,IF(OR(N($D7847)=0,$D7847&amp;""=TOP!$C$5&amp;""),1,0))</f>
        <v>0</v>
      </c>
      <c r="L7847" s="27" t="n">
        <f aca="false">IF($K7847=0,0,IFERROR(INDEX(購買率算出!$P$6:$P$3005,MATCH($A7847&amp;"",購買率算出!$C$6:$C$3005,0)),0))</f>
        <v>0</v>
      </c>
    </row>
    <row r="7848" customFormat="false" ht="15" hidden="false" customHeight="false" outlineLevel="0" collapsed="false">
      <c r="A7848" s="24"/>
      <c r="D7848" s="24"/>
      <c r="F7848" s="24"/>
      <c r="K7848" s="9" t="n">
        <f aca="false">IF($A7848="",0,IF(OR(N($D7848)=0,$D7848&amp;""=TOP!$C$5&amp;""),1,0))</f>
        <v>0</v>
      </c>
      <c r="L7848" s="27" t="n">
        <f aca="false">IF($K7848=0,0,IFERROR(INDEX(購買率算出!$P$6:$P$3005,MATCH($A7848&amp;"",購買率算出!$C$6:$C$3005,0)),0))</f>
        <v>0</v>
      </c>
    </row>
    <row r="7849" customFormat="false" ht="15" hidden="false" customHeight="false" outlineLevel="0" collapsed="false">
      <c r="A7849" s="24"/>
      <c r="D7849" s="24"/>
      <c r="F7849" s="24"/>
      <c r="K7849" s="9" t="n">
        <f aca="false">IF($A7849="",0,IF(OR(N($D7849)=0,$D7849&amp;""=TOP!$C$5&amp;""),1,0))</f>
        <v>0</v>
      </c>
      <c r="L7849" s="27" t="n">
        <f aca="false">IF($K7849=0,0,IFERROR(INDEX(購買率算出!$P$6:$P$3005,MATCH($A7849&amp;"",購買率算出!$C$6:$C$3005,0)),0))</f>
        <v>0</v>
      </c>
    </row>
    <row r="7850" customFormat="false" ht="15" hidden="false" customHeight="false" outlineLevel="0" collapsed="false">
      <c r="A7850" s="24"/>
      <c r="D7850" s="24"/>
      <c r="F7850" s="24"/>
      <c r="K7850" s="9" t="n">
        <f aca="false">IF($A7850="",0,IF(OR(N($D7850)=0,$D7850&amp;""=TOP!$C$5&amp;""),1,0))</f>
        <v>0</v>
      </c>
      <c r="L7850" s="27" t="n">
        <f aca="false">IF($K7850=0,0,IFERROR(INDEX(購買率算出!$P$6:$P$3005,MATCH($A7850&amp;"",購買率算出!$C$6:$C$3005,0)),0))</f>
        <v>0</v>
      </c>
    </row>
    <row r="7851" customFormat="false" ht="15" hidden="false" customHeight="false" outlineLevel="0" collapsed="false">
      <c r="A7851" s="24"/>
      <c r="D7851" s="24"/>
      <c r="F7851" s="24"/>
      <c r="K7851" s="9" t="n">
        <f aca="false">IF($A7851="",0,IF(OR(N($D7851)=0,$D7851&amp;""=TOP!$C$5&amp;""),1,0))</f>
        <v>0</v>
      </c>
      <c r="L7851" s="27" t="n">
        <f aca="false">IF($K7851=0,0,IFERROR(INDEX(購買率算出!$P$6:$P$3005,MATCH($A7851&amp;"",購買率算出!$C$6:$C$3005,0)),0))</f>
        <v>0</v>
      </c>
    </row>
    <row r="7852" customFormat="false" ht="15" hidden="false" customHeight="false" outlineLevel="0" collapsed="false">
      <c r="A7852" s="24"/>
      <c r="D7852" s="24"/>
      <c r="F7852" s="24"/>
      <c r="K7852" s="9" t="n">
        <f aca="false">IF($A7852="",0,IF(OR(N($D7852)=0,$D7852&amp;""=TOP!$C$5&amp;""),1,0))</f>
        <v>0</v>
      </c>
      <c r="L7852" s="27" t="n">
        <f aca="false">IF($K7852=0,0,IFERROR(INDEX(購買率算出!$P$6:$P$3005,MATCH($A7852&amp;"",購買率算出!$C$6:$C$3005,0)),0))</f>
        <v>0</v>
      </c>
    </row>
    <row r="7853" customFormat="false" ht="15" hidden="false" customHeight="false" outlineLevel="0" collapsed="false">
      <c r="A7853" s="24"/>
      <c r="D7853" s="24"/>
      <c r="F7853" s="24"/>
      <c r="K7853" s="9" t="n">
        <f aca="false">IF($A7853="",0,IF(OR(N($D7853)=0,$D7853&amp;""=TOP!$C$5&amp;""),1,0))</f>
        <v>0</v>
      </c>
      <c r="L7853" s="27" t="n">
        <f aca="false">IF($K7853=0,0,IFERROR(INDEX(購買率算出!$P$6:$P$3005,MATCH($A7853&amp;"",購買率算出!$C$6:$C$3005,0)),0))</f>
        <v>0</v>
      </c>
    </row>
    <row r="7854" customFormat="false" ht="15" hidden="false" customHeight="false" outlineLevel="0" collapsed="false">
      <c r="A7854" s="24"/>
      <c r="D7854" s="24"/>
      <c r="F7854" s="24"/>
      <c r="K7854" s="9" t="n">
        <f aca="false">IF($A7854="",0,IF(OR(N($D7854)=0,$D7854&amp;""=TOP!$C$5&amp;""),1,0))</f>
        <v>0</v>
      </c>
      <c r="L7854" s="27" t="n">
        <f aca="false">IF($K7854=0,0,IFERROR(INDEX(購買率算出!$P$6:$P$3005,MATCH($A7854&amp;"",購買率算出!$C$6:$C$3005,0)),0))</f>
        <v>0</v>
      </c>
    </row>
    <row r="7855" customFormat="false" ht="15" hidden="false" customHeight="false" outlineLevel="0" collapsed="false">
      <c r="A7855" s="24"/>
      <c r="D7855" s="24"/>
      <c r="F7855" s="24"/>
      <c r="K7855" s="9" t="n">
        <f aca="false">IF($A7855="",0,IF(OR(N($D7855)=0,$D7855&amp;""=TOP!$C$5&amp;""),1,0))</f>
        <v>0</v>
      </c>
      <c r="L7855" s="27" t="n">
        <f aca="false">IF($K7855=0,0,IFERROR(INDEX(購買率算出!$P$6:$P$3005,MATCH($A7855&amp;"",購買率算出!$C$6:$C$3005,0)),0))</f>
        <v>0</v>
      </c>
    </row>
    <row r="7856" customFormat="false" ht="15" hidden="false" customHeight="false" outlineLevel="0" collapsed="false">
      <c r="A7856" s="24"/>
      <c r="D7856" s="24"/>
      <c r="F7856" s="24"/>
      <c r="K7856" s="9" t="n">
        <f aca="false">IF($A7856="",0,IF(OR(N($D7856)=0,$D7856&amp;""=TOP!$C$5&amp;""),1,0))</f>
        <v>0</v>
      </c>
      <c r="L7856" s="27" t="n">
        <f aca="false">IF($K7856=0,0,IFERROR(INDEX(購買率算出!$P$6:$P$3005,MATCH($A7856&amp;"",購買率算出!$C$6:$C$3005,0)),0))</f>
        <v>0</v>
      </c>
    </row>
    <row r="7857" customFormat="false" ht="15" hidden="false" customHeight="false" outlineLevel="0" collapsed="false">
      <c r="A7857" s="24"/>
      <c r="D7857" s="24"/>
      <c r="F7857" s="24"/>
      <c r="K7857" s="9" t="n">
        <f aca="false">IF($A7857="",0,IF(OR(N($D7857)=0,$D7857&amp;""=TOP!$C$5&amp;""),1,0))</f>
        <v>0</v>
      </c>
      <c r="L7857" s="27" t="n">
        <f aca="false">IF($K7857=0,0,IFERROR(INDEX(購買率算出!$P$6:$P$3005,MATCH($A7857&amp;"",購買率算出!$C$6:$C$3005,0)),0))</f>
        <v>0</v>
      </c>
    </row>
    <row r="7858" customFormat="false" ht="15" hidden="false" customHeight="false" outlineLevel="0" collapsed="false">
      <c r="A7858" s="24"/>
      <c r="D7858" s="24"/>
      <c r="F7858" s="24"/>
      <c r="K7858" s="9" t="n">
        <f aca="false">IF($A7858="",0,IF(OR(N($D7858)=0,$D7858&amp;""=TOP!$C$5&amp;""),1,0))</f>
        <v>0</v>
      </c>
      <c r="L7858" s="27" t="n">
        <f aca="false">IF($K7858=0,0,IFERROR(INDEX(購買率算出!$P$6:$P$3005,MATCH($A7858&amp;"",購買率算出!$C$6:$C$3005,0)),0))</f>
        <v>0</v>
      </c>
    </row>
    <row r="7859" customFormat="false" ht="15" hidden="false" customHeight="false" outlineLevel="0" collapsed="false">
      <c r="A7859" s="24"/>
      <c r="D7859" s="24"/>
      <c r="F7859" s="24"/>
      <c r="K7859" s="9" t="n">
        <f aca="false">IF($A7859="",0,IF(OR(N($D7859)=0,$D7859&amp;""=TOP!$C$5&amp;""),1,0))</f>
        <v>0</v>
      </c>
      <c r="L7859" s="27" t="n">
        <f aca="false">IF($K7859=0,0,IFERROR(INDEX(購買率算出!$P$6:$P$3005,MATCH($A7859&amp;"",購買率算出!$C$6:$C$3005,0)),0))</f>
        <v>0</v>
      </c>
    </row>
    <row r="7860" customFormat="false" ht="15" hidden="false" customHeight="false" outlineLevel="0" collapsed="false">
      <c r="A7860" s="24"/>
      <c r="D7860" s="24"/>
      <c r="F7860" s="24"/>
      <c r="K7860" s="9" t="n">
        <f aca="false">IF($A7860="",0,IF(OR(N($D7860)=0,$D7860&amp;""=TOP!$C$5&amp;""),1,0))</f>
        <v>0</v>
      </c>
      <c r="L7860" s="27" t="n">
        <f aca="false">IF($K7860=0,0,IFERROR(INDEX(購買率算出!$P$6:$P$3005,MATCH($A7860&amp;"",購買率算出!$C$6:$C$3005,0)),0))</f>
        <v>0</v>
      </c>
    </row>
    <row r="7861" customFormat="false" ht="15" hidden="false" customHeight="false" outlineLevel="0" collapsed="false">
      <c r="A7861" s="24"/>
      <c r="D7861" s="24"/>
      <c r="F7861" s="24"/>
      <c r="K7861" s="9" t="n">
        <f aca="false">IF($A7861="",0,IF(OR(N($D7861)=0,$D7861&amp;""=TOP!$C$5&amp;""),1,0))</f>
        <v>0</v>
      </c>
      <c r="L7861" s="27" t="n">
        <f aca="false">IF($K7861=0,0,IFERROR(INDEX(購買率算出!$P$6:$P$3005,MATCH($A7861&amp;"",購買率算出!$C$6:$C$3005,0)),0))</f>
        <v>0</v>
      </c>
    </row>
    <row r="7862" customFormat="false" ht="15" hidden="false" customHeight="false" outlineLevel="0" collapsed="false">
      <c r="A7862" s="24"/>
      <c r="D7862" s="24"/>
      <c r="F7862" s="24"/>
      <c r="K7862" s="9" t="n">
        <f aca="false">IF($A7862="",0,IF(OR(N($D7862)=0,$D7862&amp;""=TOP!$C$5&amp;""),1,0))</f>
        <v>0</v>
      </c>
      <c r="L7862" s="27" t="n">
        <f aca="false">IF($K7862=0,0,IFERROR(INDEX(購買率算出!$P$6:$P$3005,MATCH($A7862&amp;"",購買率算出!$C$6:$C$3005,0)),0))</f>
        <v>0</v>
      </c>
    </row>
    <row r="7863" customFormat="false" ht="15" hidden="false" customHeight="false" outlineLevel="0" collapsed="false">
      <c r="A7863" s="24"/>
      <c r="D7863" s="24"/>
      <c r="F7863" s="24"/>
      <c r="K7863" s="9" t="n">
        <f aca="false">IF($A7863="",0,IF(OR(N($D7863)=0,$D7863&amp;""=TOP!$C$5&amp;""),1,0))</f>
        <v>0</v>
      </c>
      <c r="L7863" s="27" t="n">
        <f aca="false">IF($K7863=0,0,IFERROR(INDEX(購買率算出!$P$6:$P$3005,MATCH($A7863&amp;"",購買率算出!$C$6:$C$3005,0)),0))</f>
        <v>0</v>
      </c>
    </row>
    <row r="7864" customFormat="false" ht="15" hidden="false" customHeight="false" outlineLevel="0" collapsed="false">
      <c r="A7864" s="24"/>
      <c r="D7864" s="24"/>
      <c r="F7864" s="24"/>
      <c r="K7864" s="9" t="n">
        <f aca="false">IF($A7864="",0,IF(OR(N($D7864)=0,$D7864&amp;""=TOP!$C$5&amp;""),1,0))</f>
        <v>0</v>
      </c>
      <c r="L7864" s="27" t="n">
        <f aca="false">IF($K7864=0,0,IFERROR(INDEX(購買率算出!$P$6:$P$3005,MATCH($A7864&amp;"",購買率算出!$C$6:$C$3005,0)),0))</f>
        <v>0</v>
      </c>
    </row>
    <row r="7865" customFormat="false" ht="15" hidden="false" customHeight="false" outlineLevel="0" collapsed="false">
      <c r="A7865" s="24"/>
      <c r="D7865" s="24"/>
      <c r="F7865" s="24"/>
      <c r="K7865" s="9" t="n">
        <f aca="false">IF($A7865="",0,IF(OR(N($D7865)=0,$D7865&amp;""=TOP!$C$5&amp;""),1,0))</f>
        <v>0</v>
      </c>
      <c r="L7865" s="27" t="n">
        <f aca="false">IF($K7865=0,0,IFERROR(INDEX(購買率算出!$P$6:$P$3005,MATCH($A7865&amp;"",購買率算出!$C$6:$C$3005,0)),0))</f>
        <v>0</v>
      </c>
    </row>
    <row r="7866" customFormat="false" ht="15" hidden="false" customHeight="false" outlineLevel="0" collapsed="false">
      <c r="A7866" s="24"/>
      <c r="D7866" s="24"/>
      <c r="F7866" s="24"/>
      <c r="K7866" s="9" t="n">
        <f aca="false">IF($A7866="",0,IF(OR(N($D7866)=0,$D7866&amp;""=TOP!$C$5&amp;""),1,0))</f>
        <v>0</v>
      </c>
      <c r="L7866" s="27" t="n">
        <f aca="false">IF($K7866=0,0,IFERROR(INDEX(購買率算出!$P$6:$P$3005,MATCH($A7866&amp;"",購買率算出!$C$6:$C$3005,0)),0))</f>
        <v>0</v>
      </c>
    </row>
    <row r="7867" customFormat="false" ht="15" hidden="false" customHeight="false" outlineLevel="0" collapsed="false">
      <c r="A7867" s="24"/>
      <c r="D7867" s="24"/>
      <c r="F7867" s="24"/>
      <c r="K7867" s="9" t="n">
        <f aca="false">IF($A7867="",0,IF(OR(N($D7867)=0,$D7867&amp;""=TOP!$C$5&amp;""),1,0))</f>
        <v>0</v>
      </c>
      <c r="L7867" s="27" t="n">
        <f aca="false">IF($K7867=0,0,IFERROR(INDEX(購買率算出!$P$6:$P$3005,MATCH($A7867&amp;"",購買率算出!$C$6:$C$3005,0)),0))</f>
        <v>0</v>
      </c>
    </row>
    <row r="7868" customFormat="false" ht="15" hidden="false" customHeight="false" outlineLevel="0" collapsed="false">
      <c r="A7868" s="24"/>
      <c r="D7868" s="24"/>
      <c r="F7868" s="24"/>
      <c r="K7868" s="9" t="n">
        <f aca="false">IF($A7868="",0,IF(OR(N($D7868)=0,$D7868&amp;""=TOP!$C$5&amp;""),1,0))</f>
        <v>0</v>
      </c>
      <c r="L7868" s="27" t="n">
        <f aca="false">IF($K7868=0,0,IFERROR(INDEX(購買率算出!$P$6:$P$3005,MATCH($A7868&amp;"",購買率算出!$C$6:$C$3005,0)),0))</f>
        <v>0</v>
      </c>
    </row>
    <row r="7869" customFormat="false" ht="15" hidden="false" customHeight="false" outlineLevel="0" collapsed="false">
      <c r="A7869" s="24"/>
      <c r="D7869" s="24"/>
      <c r="F7869" s="24"/>
      <c r="K7869" s="9" t="n">
        <f aca="false">IF($A7869="",0,IF(OR(N($D7869)=0,$D7869&amp;""=TOP!$C$5&amp;""),1,0))</f>
        <v>0</v>
      </c>
      <c r="L7869" s="27" t="n">
        <f aca="false">IF($K7869=0,0,IFERROR(INDEX(購買率算出!$P$6:$P$3005,MATCH($A7869&amp;"",購買率算出!$C$6:$C$3005,0)),0))</f>
        <v>0</v>
      </c>
    </row>
    <row r="7870" customFormat="false" ht="15" hidden="false" customHeight="false" outlineLevel="0" collapsed="false">
      <c r="A7870" s="24"/>
      <c r="D7870" s="24"/>
      <c r="F7870" s="24"/>
      <c r="K7870" s="9" t="n">
        <f aca="false">IF($A7870="",0,IF(OR(N($D7870)=0,$D7870&amp;""=TOP!$C$5&amp;""),1,0))</f>
        <v>0</v>
      </c>
      <c r="L7870" s="27" t="n">
        <f aca="false">IF($K7870=0,0,IFERROR(INDEX(購買率算出!$P$6:$P$3005,MATCH($A7870&amp;"",購買率算出!$C$6:$C$3005,0)),0))</f>
        <v>0</v>
      </c>
    </row>
    <row r="7871" customFormat="false" ht="15" hidden="false" customHeight="false" outlineLevel="0" collapsed="false">
      <c r="A7871" s="24"/>
      <c r="D7871" s="24"/>
      <c r="F7871" s="24"/>
      <c r="K7871" s="9" t="n">
        <f aca="false">IF($A7871="",0,IF(OR(N($D7871)=0,$D7871&amp;""=TOP!$C$5&amp;""),1,0))</f>
        <v>0</v>
      </c>
      <c r="L7871" s="27" t="n">
        <f aca="false">IF($K7871=0,0,IFERROR(INDEX(購買率算出!$P$6:$P$3005,MATCH($A7871&amp;"",購買率算出!$C$6:$C$3005,0)),0))</f>
        <v>0</v>
      </c>
    </row>
    <row r="7872" customFormat="false" ht="15" hidden="false" customHeight="false" outlineLevel="0" collapsed="false">
      <c r="A7872" s="24"/>
      <c r="D7872" s="24"/>
      <c r="F7872" s="24"/>
      <c r="K7872" s="9" t="n">
        <f aca="false">IF($A7872="",0,IF(OR(N($D7872)=0,$D7872&amp;""=TOP!$C$5&amp;""),1,0))</f>
        <v>0</v>
      </c>
      <c r="L7872" s="27" t="n">
        <f aca="false">IF($K7872=0,0,IFERROR(INDEX(購買率算出!$P$6:$P$3005,MATCH($A7872&amp;"",購買率算出!$C$6:$C$3005,0)),0))</f>
        <v>0</v>
      </c>
    </row>
    <row r="7873" customFormat="false" ht="15" hidden="false" customHeight="false" outlineLevel="0" collapsed="false">
      <c r="A7873" s="24"/>
      <c r="D7873" s="24"/>
      <c r="F7873" s="24"/>
      <c r="K7873" s="9" t="n">
        <f aca="false">IF($A7873="",0,IF(OR(N($D7873)=0,$D7873&amp;""=TOP!$C$5&amp;""),1,0))</f>
        <v>0</v>
      </c>
      <c r="L7873" s="27" t="n">
        <f aca="false">IF($K7873=0,0,IFERROR(INDEX(購買率算出!$P$6:$P$3005,MATCH($A7873&amp;"",購買率算出!$C$6:$C$3005,0)),0))</f>
        <v>0</v>
      </c>
    </row>
    <row r="7874" customFormat="false" ht="15" hidden="false" customHeight="false" outlineLevel="0" collapsed="false">
      <c r="A7874" s="24"/>
      <c r="D7874" s="24"/>
      <c r="F7874" s="24"/>
      <c r="K7874" s="9" t="n">
        <f aca="false">IF($A7874="",0,IF(OR(N($D7874)=0,$D7874&amp;""=TOP!$C$5&amp;""),1,0))</f>
        <v>0</v>
      </c>
      <c r="L7874" s="27" t="n">
        <f aca="false">IF($K7874=0,0,IFERROR(INDEX(購買率算出!$P$6:$P$3005,MATCH($A7874&amp;"",購買率算出!$C$6:$C$3005,0)),0))</f>
        <v>0</v>
      </c>
    </row>
    <row r="7875" customFormat="false" ht="15" hidden="false" customHeight="false" outlineLevel="0" collapsed="false">
      <c r="A7875" s="24"/>
      <c r="D7875" s="24"/>
      <c r="F7875" s="24"/>
      <c r="K7875" s="9" t="n">
        <f aca="false">IF($A7875="",0,IF(OR(N($D7875)=0,$D7875&amp;""=TOP!$C$5&amp;""),1,0))</f>
        <v>0</v>
      </c>
      <c r="L7875" s="27" t="n">
        <f aca="false">IF($K7875=0,0,IFERROR(INDEX(購買率算出!$P$6:$P$3005,MATCH($A7875&amp;"",購買率算出!$C$6:$C$3005,0)),0))</f>
        <v>0</v>
      </c>
    </row>
    <row r="7876" customFormat="false" ht="15" hidden="false" customHeight="false" outlineLevel="0" collapsed="false">
      <c r="A7876" s="24"/>
      <c r="D7876" s="24"/>
      <c r="F7876" s="24"/>
      <c r="K7876" s="9" t="n">
        <f aca="false">IF($A7876="",0,IF(OR(N($D7876)=0,$D7876&amp;""=TOP!$C$5&amp;""),1,0))</f>
        <v>0</v>
      </c>
      <c r="L7876" s="27" t="n">
        <f aca="false">IF($K7876=0,0,IFERROR(INDEX(購買率算出!$P$6:$P$3005,MATCH($A7876&amp;"",購買率算出!$C$6:$C$3005,0)),0))</f>
        <v>0</v>
      </c>
    </row>
    <row r="7877" customFormat="false" ht="15" hidden="false" customHeight="false" outlineLevel="0" collapsed="false">
      <c r="A7877" s="24"/>
      <c r="D7877" s="24"/>
      <c r="F7877" s="24"/>
      <c r="K7877" s="9" t="n">
        <f aca="false">IF($A7877="",0,IF(OR(N($D7877)=0,$D7877&amp;""=TOP!$C$5&amp;""),1,0))</f>
        <v>0</v>
      </c>
      <c r="L7877" s="27" t="n">
        <f aca="false">IF($K7877=0,0,IFERROR(INDEX(購買率算出!$P$6:$P$3005,MATCH($A7877&amp;"",購買率算出!$C$6:$C$3005,0)),0))</f>
        <v>0</v>
      </c>
    </row>
    <row r="7878" customFormat="false" ht="15" hidden="false" customHeight="false" outlineLevel="0" collapsed="false">
      <c r="A7878" s="24"/>
      <c r="D7878" s="24"/>
      <c r="F7878" s="24"/>
      <c r="K7878" s="9" t="n">
        <f aca="false">IF($A7878="",0,IF(OR(N($D7878)=0,$D7878&amp;""=TOP!$C$5&amp;""),1,0))</f>
        <v>0</v>
      </c>
      <c r="L7878" s="27" t="n">
        <f aca="false">IF($K7878=0,0,IFERROR(INDEX(購買率算出!$P$6:$P$3005,MATCH($A7878&amp;"",購買率算出!$C$6:$C$3005,0)),0))</f>
        <v>0</v>
      </c>
    </row>
    <row r="7879" customFormat="false" ht="15" hidden="false" customHeight="false" outlineLevel="0" collapsed="false">
      <c r="A7879" s="24"/>
      <c r="D7879" s="24"/>
      <c r="F7879" s="24"/>
      <c r="K7879" s="9" t="n">
        <f aca="false">IF($A7879="",0,IF(OR(N($D7879)=0,$D7879&amp;""=TOP!$C$5&amp;""),1,0))</f>
        <v>0</v>
      </c>
      <c r="L7879" s="27" t="n">
        <f aca="false">IF($K7879=0,0,IFERROR(INDEX(購買率算出!$P$6:$P$3005,MATCH($A7879&amp;"",購買率算出!$C$6:$C$3005,0)),0))</f>
        <v>0</v>
      </c>
    </row>
    <row r="7880" customFormat="false" ht="15" hidden="false" customHeight="false" outlineLevel="0" collapsed="false">
      <c r="A7880" s="24"/>
      <c r="D7880" s="24"/>
      <c r="F7880" s="24"/>
      <c r="K7880" s="9" t="n">
        <f aca="false">IF($A7880="",0,IF(OR(N($D7880)=0,$D7880&amp;""=TOP!$C$5&amp;""),1,0))</f>
        <v>0</v>
      </c>
      <c r="L7880" s="27" t="n">
        <f aca="false">IF($K7880=0,0,IFERROR(INDEX(購買率算出!$P$6:$P$3005,MATCH($A7880&amp;"",購買率算出!$C$6:$C$3005,0)),0))</f>
        <v>0</v>
      </c>
    </row>
    <row r="7881" customFormat="false" ht="15" hidden="false" customHeight="false" outlineLevel="0" collapsed="false">
      <c r="A7881" s="24"/>
      <c r="D7881" s="24"/>
      <c r="F7881" s="24"/>
      <c r="K7881" s="9" t="n">
        <f aca="false">IF($A7881="",0,IF(OR(N($D7881)=0,$D7881&amp;""=TOP!$C$5&amp;""),1,0))</f>
        <v>0</v>
      </c>
      <c r="L7881" s="27" t="n">
        <f aca="false">IF($K7881=0,0,IFERROR(INDEX(購買率算出!$P$6:$P$3005,MATCH($A7881&amp;"",購買率算出!$C$6:$C$3005,0)),0))</f>
        <v>0</v>
      </c>
    </row>
    <row r="7882" customFormat="false" ht="15" hidden="false" customHeight="false" outlineLevel="0" collapsed="false">
      <c r="A7882" s="24"/>
      <c r="D7882" s="24"/>
      <c r="F7882" s="24"/>
      <c r="K7882" s="9" t="n">
        <f aca="false">IF($A7882="",0,IF(OR(N($D7882)=0,$D7882&amp;""=TOP!$C$5&amp;""),1,0))</f>
        <v>0</v>
      </c>
      <c r="L7882" s="27" t="n">
        <f aca="false">IF($K7882=0,0,IFERROR(INDEX(購買率算出!$P$6:$P$3005,MATCH($A7882&amp;"",購買率算出!$C$6:$C$3005,0)),0))</f>
        <v>0</v>
      </c>
    </row>
    <row r="7883" customFormat="false" ht="15" hidden="false" customHeight="false" outlineLevel="0" collapsed="false">
      <c r="A7883" s="24"/>
      <c r="D7883" s="24"/>
      <c r="F7883" s="24"/>
      <c r="K7883" s="9" t="n">
        <f aca="false">IF($A7883="",0,IF(OR(N($D7883)=0,$D7883&amp;""=TOP!$C$5&amp;""),1,0))</f>
        <v>0</v>
      </c>
      <c r="L7883" s="27" t="n">
        <f aca="false">IF($K7883=0,0,IFERROR(INDEX(購買率算出!$P$6:$P$3005,MATCH($A7883&amp;"",購買率算出!$C$6:$C$3005,0)),0))</f>
        <v>0</v>
      </c>
    </row>
    <row r="7884" customFormat="false" ht="15" hidden="false" customHeight="false" outlineLevel="0" collapsed="false">
      <c r="A7884" s="24"/>
      <c r="D7884" s="24"/>
      <c r="F7884" s="24"/>
      <c r="K7884" s="9" t="n">
        <f aca="false">IF($A7884="",0,IF(OR(N($D7884)=0,$D7884&amp;""=TOP!$C$5&amp;""),1,0))</f>
        <v>0</v>
      </c>
      <c r="L7884" s="27" t="n">
        <f aca="false">IF($K7884=0,0,IFERROR(INDEX(購買率算出!$P$6:$P$3005,MATCH($A7884&amp;"",購買率算出!$C$6:$C$3005,0)),0))</f>
        <v>0</v>
      </c>
    </row>
    <row r="7885" customFormat="false" ht="15" hidden="false" customHeight="false" outlineLevel="0" collapsed="false">
      <c r="A7885" s="24"/>
      <c r="D7885" s="24"/>
      <c r="F7885" s="24"/>
      <c r="K7885" s="9" t="n">
        <f aca="false">IF($A7885="",0,IF(OR(N($D7885)=0,$D7885&amp;""=TOP!$C$5&amp;""),1,0))</f>
        <v>0</v>
      </c>
      <c r="L7885" s="27" t="n">
        <f aca="false">IF($K7885=0,0,IFERROR(INDEX(購買率算出!$P$6:$P$3005,MATCH($A7885&amp;"",購買率算出!$C$6:$C$3005,0)),0))</f>
        <v>0</v>
      </c>
    </row>
    <row r="7886" customFormat="false" ht="15" hidden="false" customHeight="false" outlineLevel="0" collapsed="false">
      <c r="A7886" s="24"/>
      <c r="D7886" s="24"/>
      <c r="F7886" s="24"/>
      <c r="K7886" s="9" t="n">
        <f aca="false">IF($A7886="",0,IF(OR(N($D7886)=0,$D7886&amp;""=TOP!$C$5&amp;""),1,0))</f>
        <v>0</v>
      </c>
      <c r="L7886" s="27" t="n">
        <f aca="false">IF($K7886=0,0,IFERROR(INDEX(購買率算出!$P$6:$P$3005,MATCH($A7886&amp;"",購買率算出!$C$6:$C$3005,0)),0))</f>
        <v>0</v>
      </c>
    </row>
    <row r="7887" customFormat="false" ht="15" hidden="false" customHeight="false" outlineLevel="0" collapsed="false">
      <c r="A7887" s="24"/>
      <c r="D7887" s="24"/>
      <c r="F7887" s="24"/>
      <c r="K7887" s="9" t="n">
        <f aca="false">IF($A7887="",0,IF(OR(N($D7887)=0,$D7887&amp;""=TOP!$C$5&amp;""),1,0))</f>
        <v>0</v>
      </c>
      <c r="L7887" s="27" t="n">
        <f aca="false">IF($K7887=0,0,IFERROR(INDEX(購買率算出!$P$6:$P$3005,MATCH($A7887&amp;"",購買率算出!$C$6:$C$3005,0)),0))</f>
        <v>0</v>
      </c>
    </row>
    <row r="7888" customFormat="false" ht="15" hidden="false" customHeight="false" outlineLevel="0" collapsed="false">
      <c r="A7888" s="24"/>
      <c r="D7888" s="24"/>
      <c r="F7888" s="24"/>
      <c r="K7888" s="9" t="n">
        <f aca="false">IF($A7888="",0,IF(OR(N($D7888)=0,$D7888&amp;""=TOP!$C$5&amp;""),1,0))</f>
        <v>0</v>
      </c>
      <c r="L7888" s="27" t="n">
        <f aca="false">IF($K7888=0,0,IFERROR(INDEX(購買率算出!$P$6:$P$3005,MATCH($A7888&amp;"",購買率算出!$C$6:$C$3005,0)),0))</f>
        <v>0</v>
      </c>
    </row>
    <row r="7889" customFormat="false" ht="15" hidden="false" customHeight="false" outlineLevel="0" collapsed="false">
      <c r="A7889" s="24"/>
      <c r="D7889" s="24"/>
      <c r="F7889" s="24"/>
      <c r="K7889" s="9" t="n">
        <f aca="false">IF($A7889="",0,IF(OR(N($D7889)=0,$D7889&amp;""=TOP!$C$5&amp;""),1,0))</f>
        <v>0</v>
      </c>
      <c r="L7889" s="27" t="n">
        <f aca="false">IF($K7889=0,0,IFERROR(INDEX(購買率算出!$P$6:$P$3005,MATCH($A7889&amp;"",購買率算出!$C$6:$C$3005,0)),0))</f>
        <v>0</v>
      </c>
    </row>
    <row r="7890" customFormat="false" ht="15" hidden="false" customHeight="false" outlineLevel="0" collapsed="false">
      <c r="A7890" s="24"/>
      <c r="D7890" s="24"/>
      <c r="F7890" s="24"/>
      <c r="K7890" s="9" t="n">
        <f aca="false">IF($A7890="",0,IF(OR(N($D7890)=0,$D7890&amp;""=TOP!$C$5&amp;""),1,0))</f>
        <v>0</v>
      </c>
      <c r="L7890" s="27" t="n">
        <f aca="false">IF($K7890=0,0,IFERROR(INDEX(購買率算出!$P$6:$P$3005,MATCH($A7890&amp;"",購買率算出!$C$6:$C$3005,0)),0))</f>
        <v>0</v>
      </c>
    </row>
    <row r="7891" customFormat="false" ht="15" hidden="false" customHeight="false" outlineLevel="0" collapsed="false">
      <c r="A7891" s="24"/>
      <c r="D7891" s="24"/>
      <c r="F7891" s="24"/>
      <c r="K7891" s="9" t="n">
        <f aca="false">IF($A7891="",0,IF(OR(N($D7891)=0,$D7891&amp;""=TOP!$C$5&amp;""),1,0))</f>
        <v>0</v>
      </c>
      <c r="L7891" s="27" t="n">
        <f aca="false">IF($K7891=0,0,IFERROR(INDEX(購買率算出!$P$6:$P$3005,MATCH($A7891&amp;"",購買率算出!$C$6:$C$3005,0)),0))</f>
        <v>0</v>
      </c>
    </row>
    <row r="7892" customFormat="false" ht="15" hidden="false" customHeight="false" outlineLevel="0" collapsed="false">
      <c r="A7892" s="24"/>
      <c r="D7892" s="24"/>
      <c r="F7892" s="24"/>
      <c r="K7892" s="9" t="n">
        <f aca="false">IF($A7892="",0,IF(OR(N($D7892)=0,$D7892&amp;""=TOP!$C$5&amp;""),1,0))</f>
        <v>0</v>
      </c>
      <c r="L7892" s="27" t="n">
        <f aca="false">IF($K7892=0,0,IFERROR(INDEX(購買率算出!$P$6:$P$3005,MATCH($A7892&amp;"",購買率算出!$C$6:$C$3005,0)),0))</f>
        <v>0</v>
      </c>
    </row>
    <row r="7893" customFormat="false" ht="15" hidden="false" customHeight="false" outlineLevel="0" collapsed="false">
      <c r="A7893" s="24"/>
      <c r="D7893" s="24"/>
      <c r="F7893" s="24"/>
      <c r="K7893" s="9" t="n">
        <f aca="false">IF($A7893="",0,IF(OR(N($D7893)=0,$D7893&amp;""=TOP!$C$5&amp;""),1,0))</f>
        <v>0</v>
      </c>
      <c r="L7893" s="27" t="n">
        <f aca="false">IF($K7893=0,0,IFERROR(INDEX(購買率算出!$P$6:$P$3005,MATCH($A7893&amp;"",購買率算出!$C$6:$C$3005,0)),0))</f>
        <v>0</v>
      </c>
    </row>
    <row r="7894" customFormat="false" ht="15" hidden="false" customHeight="false" outlineLevel="0" collapsed="false">
      <c r="A7894" s="24"/>
      <c r="D7894" s="24"/>
      <c r="F7894" s="24"/>
      <c r="K7894" s="9" t="n">
        <f aca="false">IF($A7894="",0,IF(OR(N($D7894)=0,$D7894&amp;""=TOP!$C$5&amp;""),1,0))</f>
        <v>0</v>
      </c>
      <c r="L7894" s="27" t="n">
        <f aca="false">IF($K7894=0,0,IFERROR(INDEX(購買率算出!$P$6:$P$3005,MATCH($A7894&amp;"",購買率算出!$C$6:$C$3005,0)),0))</f>
        <v>0</v>
      </c>
    </row>
    <row r="7895" customFormat="false" ht="15" hidden="false" customHeight="false" outlineLevel="0" collapsed="false">
      <c r="A7895" s="24"/>
      <c r="D7895" s="24"/>
      <c r="F7895" s="24"/>
      <c r="K7895" s="9" t="n">
        <f aca="false">IF($A7895="",0,IF(OR(N($D7895)=0,$D7895&amp;""=TOP!$C$5&amp;""),1,0))</f>
        <v>0</v>
      </c>
      <c r="L7895" s="27" t="n">
        <f aca="false">IF($K7895=0,0,IFERROR(INDEX(購買率算出!$P$6:$P$3005,MATCH($A7895&amp;"",購買率算出!$C$6:$C$3005,0)),0))</f>
        <v>0</v>
      </c>
    </row>
    <row r="7896" customFormat="false" ht="15" hidden="false" customHeight="false" outlineLevel="0" collapsed="false">
      <c r="A7896" s="24"/>
      <c r="D7896" s="24"/>
      <c r="F7896" s="24"/>
      <c r="K7896" s="9" t="n">
        <f aca="false">IF($A7896="",0,IF(OR(N($D7896)=0,$D7896&amp;""=TOP!$C$5&amp;""),1,0))</f>
        <v>0</v>
      </c>
      <c r="L7896" s="27" t="n">
        <f aca="false">IF($K7896=0,0,IFERROR(INDEX(購買率算出!$P$6:$P$3005,MATCH($A7896&amp;"",購買率算出!$C$6:$C$3005,0)),0))</f>
        <v>0</v>
      </c>
    </row>
    <row r="7897" customFormat="false" ht="15" hidden="false" customHeight="false" outlineLevel="0" collapsed="false">
      <c r="A7897" s="24"/>
      <c r="D7897" s="24"/>
      <c r="F7897" s="24"/>
      <c r="K7897" s="9" t="n">
        <f aca="false">IF($A7897="",0,IF(OR(N($D7897)=0,$D7897&amp;""=TOP!$C$5&amp;""),1,0))</f>
        <v>0</v>
      </c>
      <c r="L7897" s="27" t="n">
        <f aca="false">IF($K7897=0,0,IFERROR(INDEX(購買率算出!$P$6:$P$3005,MATCH($A7897&amp;"",購買率算出!$C$6:$C$3005,0)),0))</f>
        <v>0</v>
      </c>
    </row>
    <row r="7898" customFormat="false" ht="15" hidden="false" customHeight="false" outlineLevel="0" collapsed="false">
      <c r="A7898" s="24"/>
      <c r="D7898" s="24"/>
      <c r="F7898" s="24"/>
      <c r="K7898" s="9" t="n">
        <f aca="false">IF($A7898="",0,IF(OR(N($D7898)=0,$D7898&amp;""=TOP!$C$5&amp;""),1,0))</f>
        <v>0</v>
      </c>
      <c r="L7898" s="27" t="n">
        <f aca="false">IF($K7898=0,0,IFERROR(INDEX(購買率算出!$P$6:$P$3005,MATCH($A7898&amp;"",購買率算出!$C$6:$C$3005,0)),0))</f>
        <v>0</v>
      </c>
    </row>
    <row r="7899" customFormat="false" ht="15" hidden="false" customHeight="false" outlineLevel="0" collapsed="false">
      <c r="A7899" s="24"/>
      <c r="D7899" s="24"/>
      <c r="F7899" s="24"/>
      <c r="K7899" s="9" t="n">
        <f aca="false">IF($A7899="",0,IF(OR(N($D7899)=0,$D7899&amp;""=TOP!$C$5&amp;""),1,0))</f>
        <v>0</v>
      </c>
      <c r="L7899" s="27" t="n">
        <f aca="false">IF($K7899=0,0,IFERROR(INDEX(購買率算出!$P$6:$P$3005,MATCH($A7899&amp;"",購買率算出!$C$6:$C$3005,0)),0))</f>
        <v>0</v>
      </c>
    </row>
    <row r="7900" customFormat="false" ht="15" hidden="false" customHeight="false" outlineLevel="0" collapsed="false">
      <c r="A7900" s="24"/>
      <c r="D7900" s="24"/>
      <c r="F7900" s="24"/>
      <c r="K7900" s="9" t="n">
        <f aca="false">IF($A7900="",0,IF(OR(N($D7900)=0,$D7900&amp;""=TOP!$C$5&amp;""),1,0))</f>
        <v>0</v>
      </c>
      <c r="L7900" s="27" t="n">
        <f aca="false">IF($K7900=0,0,IFERROR(INDEX(購買率算出!$P$6:$P$3005,MATCH($A7900&amp;"",購買率算出!$C$6:$C$3005,0)),0))</f>
        <v>0</v>
      </c>
    </row>
    <row r="7901" customFormat="false" ht="15" hidden="false" customHeight="false" outlineLevel="0" collapsed="false">
      <c r="A7901" s="24"/>
      <c r="D7901" s="24"/>
      <c r="F7901" s="24"/>
      <c r="K7901" s="9" t="n">
        <f aca="false">IF($A7901="",0,IF(OR(N($D7901)=0,$D7901&amp;""=TOP!$C$5&amp;""),1,0))</f>
        <v>0</v>
      </c>
      <c r="L7901" s="27" t="n">
        <f aca="false">IF($K7901=0,0,IFERROR(INDEX(購買率算出!$P$6:$P$3005,MATCH($A7901&amp;"",購買率算出!$C$6:$C$3005,0)),0))</f>
        <v>0</v>
      </c>
    </row>
    <row r="7902" customFormat="false" ht="15" hidden="false" customHeight="false" outlineLevel="0" collapsed="false">
      <c r="A7902" s="24"/>
      <c r="D7902" s="24"/>
      <c r="F7902" s="24"/>
      <c r="K7902" s="9" t="n">
        <f aca="false">IF($A7902="",0,IF(OR(N($D7902)=0,$D7902&amp;""=TOP!$C$5&amp;""),1,0))</f>
        <v>0</v>
      </c>
      <c r="L7902" s="27" t="n">
        <f aca="false">IF($K7902=0,0,IFERROR(INDEX(購買率算出!$P$6:$P$3005,MATCH($A7902&amp;"",購買率算出!$C$6:$C$3005,0)),0))</f>
        <v>0</v>
      </c>
    </row>
    <row r="7903" customFormat="false" ht="15" hidden="false" customHeight="false" outlineLevel="0" collapsed="false">
      <c r="A7903" s="24"/>
      <c r="D7903" s="24"/>
      <c r="F7903" s="24"/>
      <c r="K7903" s="9" t="n">
        <f aca="false">IF($A7903="",0,IF(OR(N($D7903)=0,$D7903&amp;""=TOP!$C$5&amp;""),1,0))</f>
        <v>0</v>
      </c>
      <c r="L7903" s="27" t="n">
        <f aca="false">IF($K7903=0,0,IFERROR(INDEX(購買率算出!$P$6:$P$3005,MATCH($A7903&amp;"",購買率算出!$C$6:$C$3005,0)),0))</f>
        <v>0</v>
      </c>
    </row>
    <row r="7904" customFormat="false" ht="15" hidden="false" customHeight="false" outlineLevel="0" collapsed="false">
      <c r="A7904" s="24"/>
      <c r="D7904" s="24"/>
      <c r="F7904" s="24"/>
      <c r="K7904" s="9" t="n">
        <f aca="false">IF($A7904="",0,IF(OR(N($D7904)=0,$D7904&amp;""=TOP!$C$5&amp;""),1,0))</f>
        <v>0</v>
      </c>
      <c r="L7904" s="27" t="n">
        <f aca="false">IF($K7904=0,0,IFERROR(INDEX(購買率算出!$P$6:$P$3005,MATCH($A7904&amp;"",購買率算出!$C$6:$C$3005,0)),0))</f>
        <v>0</v>
      </c>
    </row>
    <row r="7905" customFormat="false" ht="15" hidden="false" customHeight="false" outlineLevel="0" collapsed="false">
      <c r="A7905" s="24"/>
      <c r="D7905" s="24"/>
      <c r="F7905" s="24"/>
      <c r="K7905" s="9" t="n">
        <f aca="false">IF($A7905="",0,IF(OR(N($D7905)=0,$D7905&amp;""=TOP!$C$5&amp;""),1,0))</f>
        <v>0</v>
      </c>
      <c r="L7905" s="27" t="n">
        <f aca="false">IF($K7905=0,0,IFERROR(INDEX(購買率算出!$P$6:$P$3005,MATCH($A7905&amp;"",購買率算出!$C$6:$C$3005,0)),0))</f>
        <v>0</v>
      </c>
    </row>
    <row r="7906" customFormat="false" ht="15" hidden="false" customHeight="false" outlineLevel="0" collapsed="false">
      <c r="A7906" s="24"/>
      <c r="D7906" s="24"/>
      <c r="F7906" s="24"/>
      <c r="K7906" s="9" t="n">
        <f aca="false">IF($A7906="",0,IF(OR(N($D7906)=0,$D7906&amp;""=TOP!$C$5&amp;""),1,0))</f>
        <v>0</v>
      </c>
      <c r="L7906" s="27" t="n">
        <f aca="false">IF($K7906=0,0,IFERROR(INDEX(購買率算出!$P$6:$P$3005,MATCH($A7906&amp;"",購買率算出!$C$6:$C$3005,0)),0))</f>
        <v>0</v>
      </c>
    </row>
    <row r="7907" customFormat="false" ht="15" hidden="false" customHeight="false" outlineLevel="0" collapsed="false">
      <c r="A7907" s="24"/>
      <c r="D7907" s="24"/>
      <c r="F7907" s="24"/>
      <c r="K7907" s="9" t="n">
        <f aca="false">IF($A7907="",0,IF(OR(N($D7907)=0,$D7907&amp;""=TOP!$C$5&amp;""),1,0))</f>
        <v>0</v>
      </c>
      <c r="L7907" s="27" t="n">
        <f aca="false">IF($K7907=0,0,IFERROR(INDEX(購買率算出!$P$6:$P$3005,MATCH($A7907&amp;"",購買率算出!$C$6:$C$3005,0)),0))</f>
        <v>0</v>
      </c>
    </row>
    <row r="7908" customFormat="false" ht="15" hidden="false" customHeight="false" outlineLevel="0" collapsed="false">
      <c r="A7908" s="24"/>
      <c r="D7908" s="24"/>
      <c r="F7908" s="24"/>
      <c r="K7908" s="9" t="n">
        <f aca="false">IF($A7908="",0,IF(OR(N($D7908)=0,$D7908&amp;""=TOP!$C$5&amp;""),1,0))</f>
        <v>0</v>
      </c>
      <c r="L7908" s="27" t="n">
        <f aca="false">IF($K7908=0,0,IFERROR(INDEX(購買率算出!$P$6:$P$3005,MATCH($A7908&amp;"",購買率算出!$C$6:$C$3005,0)),0))</f>
        <v>0</v>
      </c>
    </row>
    <row r="7909" customFormat="false" ht="15" hidden="false" customHeight="false" outlineLevel="0" collapsed="false">
      <c r="A7909" s="24"/>
      <c r="D7909" s="24"/>
      <c r="F7909" s="24"/>
      <c r="K7909" s="9" t="n">
        <f aca="false">IF($A7909="",0,IF(OR(N($D7909)=0,$D7909&amp;""=TOP!$C$5&amp;""),1,0))</f>
        <v>0</v>
      </c>
      <c r="L7909" s="27" t="n">
        <f aca="false">IF($K7909=0,0,IFERROR(INDEX(購買率算出!$P$6:$P$3005,MATCH($A7909&amp;"",購買率算出!$C$6:$C$3005,0)),0))</f>
        <v>0</v>
      </c>
    </row>
    <row r="7910" customFormat="false" ht="15" hidden="false" customHeight="false" outlineLevel="0" collapsed="false">
      <c r="A7910" s="24"/>
      <c r="D7910" s="24"/>
      <c r="F7910" s="24"/>
      <c r="K7910" s="9" t="n">
        <f aca="false">IF($A7910="",0,IF(OR(N($D7910)=0,$D7910&amp;""=TOP!$C$5&amp;""),1,0))</f>
        <v>0</v>
      </c>
      <c r="L7910" s="27" t="n">
        <f aca="false">IF($K7910=0,0,IFERROR(INDEX(購買率算出!$P$6:$P$3005,MATCH($A7910&amp;"",購買率算出!$C$6:$C$3005,0)),0))</f>
        <v>0</v>
      </c>
    </row>
    <row r="7911" customFormat="false" ht="15" hidden="false" customHeight="false" outlineLevel="0" collapsed="false">
      <c r="A7911" s="24"/>
      <c r="D7911" s="24"/>
      <c r="F7911" s="24"/>
      <c r="K7911" s="9" t="n">
        <f aca="false">IF($A7911="",0,IF(OR(N($D7911)=0,$D7911&amp;""=TOP!$C$5&amp;""),1,0))</f>
        <v>0</v>
      </c>
      <c r="L7911" s="27" t="n">
        <f aca="false">IF($K7911=0,0,IFERROR(INDEX(購買率算出!$P$6:$P$3005,MATCH($A7911&amp;"",購買率算出!$C$6:$C$3005,0)),0))</f>
        <v>0</v>
      </c>
    </row>
    <row r="7912" customFormat="false" ht="15" hidden="false" customHeight="false" outlineLevel="0" collapsed="false">
      <c r="A7912" s="24"/>
      <c r="D7912" s="24"/>
      <c r="F7912" s="24"/>
      <c r="K7912" s="9" t="n">
        <f aca="false">IF($A7912="",0,IF(OR(N($D7912)=0,$D7912&amp;""=TOP!$C$5&amp;""),1,0))</f>
        <v>0</v>
      </c>
      <c r="L7912" s="27" t="n">
        <f aca="false">IF($K7912=0,0,IFERROR(INDEX(購買率算出!$P$6:$P$3005,MATCH($A7912&amp;"",購買率算出!$C$6:$C$3005,0)),0))</f>
        <v>0</v>
      </c>
    </row>
    <row r="7913" customFormat="false" ht="15" hidden="false" customHeight="false" outlineLevel="0" collapsed="false">
      <c r="A7913" s="24"/>
      <c r="D7913" s="24"/>
      <c r="F7913" s="24"/>
      <c r="K7913" s="9" t="n">
        <f aca="false">IF($A7913="",0,IF(OR(N($D7913)=0,$D7913&amp;""=TOP!$C$5&amp;""),1,0))</f>
        <v>0</v>
      </c>
      <c r="L7913" s="27" t="n">
        <f aca="false">IF($K7913=0,0,IFERROR(INDEX(購買率算出!$P$6:$P$3005,MATCH($A7913&amp;"",購買率算出!$C$6:$C$3005,0)),0))</f>
        <v>0</v>
      </c>
    </row>
    <row r="7914" customFormat="false" ht="15" hidden="false" customHeight="false" outlineLevel="0" collapsed="false">
      <c r="A7914" s="24"/>
      <c r="D7914" s="24"/>
      <c r="F7914" s="24"/>
      <c r="K7914" s="9" t="n">
        <f aca="false">IF($A7914="",0,IF(OR(N($D7914)=0,$D7914&amp;""=TOP!$C$5&amp;""),1,0))</f>
        <v>0</v>
      </c>
      <c r="L7914" s="27" t="n">
        <f aca="false">IF($K7914=0,0,IFERROR(INDEX(購買率算出!$P$6:$P$3005,MATCH($A7914&amp;"",購買率算出!$C$6:$C$3005,0)),0))</f>
        <v>0</v>
      </c>
    </row>
    <row r="7915" customFormat="false" ht="15" hidden="false" customHeight="false" outlineLevel="0" collapsed="false">
      <c r="A7915" s="24"/>
      <c r="D7915" s="24"/>
      <c r="F7915" s="24"/>
      <c r="K7915" s="9" t="n">
        <f aca="false">IF($A7915="",0,IF(OR(N($D7915)=0,$D7915&amp;""=TOP!$C$5&amp;""),1,0))</f>
        <v>0</v>
      </c>
      <c r="L7915" s="27" t="n">
        <f aca="false">IF($K7915=0,0,IFERROR(INDEX(購買率算出!$P$6:$P$3005,MATCH($A7915&amp;"",購買率算出!$C$6:$C$3005,0)),0))</f>
        <v>0</v>
      </c>
    </row>
    <row r="7916" customFormat="false" ht="15" hidden="false" customHeight="false" outlineLevel="0" collapsed="false">
      <c r="A7916" s="24"/>
      <c r="D7916" s="24"/>
      <c r="F7916" s="24"/>
      <c r="K7916" s="9" t="n">
        <f aca="false">IF($A7916="",0,IF(OR(N($D7916)=0,$D7916&amp;""=TOP!$C$5&amp;""),1,0))</f>
        <v>0</v>
      </c>
      <c r="L7916" s="27" t="n">
        <f aca="false">IF($K7916=0,0,IFERROR(INDEX(購買率算出!$P$6:$P$3005,MATCH($A7916&amp;"",購買率算出!$C$6:$C$3005,0)),0))</f>
        <v>0</v>
      </c>
    </row>
    <row r="7917" customFormat="false" ht="15" hidden="false" customHeight="false" outlineLevel="0" collapsed="false">
      <c r="A7917" s="24"/>
      <c r="D7917" s="24"/>
      <c r="F7917" s="24"/>
      <c r="K7917" s="9" t="n">
        <f aca="false">IF($A7917="",0,IF(OR(N($D7917)=0,$D7917&amp;""=TOP!$C$5&amp;""),1,0))</f>
        <v>0</v>
      </c>
      <c r="L7917" s="27" t="n">
        <f aca="false">IF($K7917=0,0,IFERROR(INDEX(購買率算出!$P$6:$P$3005,MATCH($A7917&amp;"",購買率算出!$C$6:$C$3005,0)),0))</f>
        <v>0</v>
      </c>
    </row>
    <row r="7918" customFormat="false" ht="15" hidden="false" customHeight="false" outlineLevel="0" collapsed="false">
      <c r="A7918" s="24"/>
      <c r="D7918" s="24"/>
      <c r="F7918" s="24"/>
      <c r="K7918" s="9" t="n">
        <f aca="false">IF($A7918="",0,IF(OR(N($D7918)=0,$D7918&amp;""=TOP!$C$5&amp;""),1,0))</f>
        <v>0</v>
      </c>
      <c r="L7918" s="27" t="n">
        <f aca="false">IF($K7918=0,0,IFERROR(INDEX(購買率算出!$P$6:$P$3005,MATCH($A7918&amp;"",購買率算出!$C$6:$C$3005,0)),0))</f>
        <v>0</v>
      </c>
    </row>
    <row r="7919" customFormat="false" ht="15" hidden="false" customHeight="false" outlineLevel="0" collapsed="false">
      <c r="A7919" s="24"/>
      <c r="D7919" s="24"/>
      <c r="F7919" s="24"/>
      <c r="K7919" s="9" t="n">
        <f aca="false">IF($A7919="",0,IF(OR(N($D7919)=0,$D7919&amp;""=TOP!$C$5&amp;""),1,0))</f>
        <v>0</v>
      </c>
      <c r="L7919" s="27" t="n">
        <f aca="false">IF($K7919=0,0,IFERROR(INDEX(購買率算出!$P$6:$P$3005,MATCH($A7919&amp;"",購買率算出!$C$6:$C$3005,0)),0))</f>
        <v>0</v>
      </c>
    </row>
    <row r="7920" customFormat="false" ht="15" hidden="false" customHeight="false" outlineLevel="0" collapsed="false">
      <c r="A7920" s="24"/>
      <c r="D7920" s="24"/>
      <c r="F7920" s="24"/>
      <c r="K7920" s="9" t="n">
        <f aca="false">IF($A7920="",0,IF(OR(N($D7920)=0,$D7920&amp;""=TOP!$C$5&amp;""),1,0))</f>
        <v>0</v>
      </c>
      <c r="L7920" s="27" t="n">
        <f aca="false">IF($K7920=0,0,IFERROR(INDEX(購買率算出!$P$6:$P$3005,MATCH($A7920&amp;"",購買率算出!$C$6:$C$3005,0)),0))</f>
        <v>0</v>
      </c>
    </row>
    <row r="7921" customFormat="false" ht="15" hidden="false" customHeight="false" outlineLevel="0" collapsed="false">
      <c r="A7921" s="24"/>
      <c r="D7921" s="24"/>
      <c r="F7921" s="24"/>
      <c r="K7921" s="9" t="n">
        <f aca="false">IF($A7921="",0,IF(OR(N($D7921)=0,$D7921&amp;""=TOP!$C$5&amp;""),1,0))</f>
        <v>0</v>
      </c>
      <c r="L7921" s="27" t="n">
        <f aca="false">IF($K7921=0,0,IFERROR(INDEX(購買率算出!$P$6:$P$3005,MATCH($A7921&amp;"",購買率算出!$C$6:$C$3005,0)),0))</f>
        <v>0</v>
      </c>
    </row>
    <row r="7922" customFormat="false" ht="15" hidden="false" customHeight="false" outlineLevel="0" collapsed="false">
      <c r="A7922" s="24"/>
      <c r="D7922" s="24"/>
      <c r="F7922" s="24"/>
      <c r="K7922" s="9" t="n">
        <f aca="false">IF($A7922="",0,IF(OR(N($D7922)=0,$D7922&amp;""=TOP!$C$5&amp;""),1,0))</f>
        <v>0</v>
      </c>
      <c r="L7922" s="27" t="n">
        <f aca="false">IF($K7922=0,0,IFERROR(INDEX(購買率算出!$P$6:$P$3005,MATCH($A7922&amp;"",購買率算出!$C$6:$C$3005,0)),0))</f>
        <v>0</v>
      </c>
    </row>
    <row r="7923" customFormat="false" ht="15" hidden="false" customHeight="false" outlineLevel="0" collapsed="false">
      <c r="A7923" s="24"/>
      <c r="D7923" s="24"/>
      <c r="F7923" s="24"/>
      <c r="K7923" s="9" t="n">
        <f aca="false">IF($A7923="",0,IF(OR(N($D7923)=0,$D7923&amp;""=TOP!$C$5&amp;""),1,0))</f>
        <v>0</v>
      </c>
      <c r="L7923" s="27" t="n">
        <f aca="false">IF($K7923=0,0,IFERROR(INDEX(購買率算出!$P$6:$P$3005,MATCH($A7923&amp;"",購買率算出!$C$6:$C$3005,0)),0))</f>
        <v>0</v>
      </c>
    </row>
    <row r="7924" customFormat="false" ht="15" hidden="false" customHeight="false" outlineLevel="0" collapsed="false">
      <c r="A7924" s="24"/>
      <c r="D7924" s="24"/>
      <c r="F7924" s="24"/>
      <c r="K7924" s="9" t="n">
        <f aca="false">IF($A7924="",0,IF(OR(N($D7924)=0,$D7924&amp;""=TOP!$C$5&amp;""),1,0))</f>
        <v>0</v>
      </c>
      <c r="L7924" s="27" t="n">
        <f aca="false">IF($K7924=0,0,IFERROR(INDEX(購買率算出!$P$6:$P$3005,MATCH($A7924&amp;"",購買率算出!$C$6:$C$3005,0)),0))</f>
        <v>0</v>
      </c>
    </row>
    <row r="7925" customFormat="false" ht="15" hidden="false" customHeight="false" outlineLevel="0" collapsed="false">
      <c r="A7925" s="24"/>
      <c r="D7925" s="24"/>
      <c r="F7925" s="24"/>
      <c r="K7925" s="9" t="n">
        <f aca="false">IF($A7925="",0,IF(OR(N($D7925)=0,$D7925&amp;""=TOP!$C$5&amp;""),1,0))</f>
        <v>0</v>
      </c>
      <c r="L7925" s="27" t="n">
        <f aca="false">IF($K7925=0,0,IFERROR(INDEX(購買率算出!$P$6:$P$3005,MATCH($A7925&amp;"",購買率算出!$C$6:$C$3005,0)),0))</f>
        <v>0</v>
      </c>
    </row>
    <row r="7926" customFormat="false" ht="15" hidden="false" customHeight="false" outlineLevel="0" collapsed="false">
      <c r="A7926" s="24"/>
      <c r="D7926" s="24"/>
      <c r="F7926" s="24"/>
      <c r="K7926" s="9" t="n">
        <f aca="false">IF($A7926="",0,IF(OR(N($D7926)=0,$D7926&amp;""=TOP!$C$5&amp;""),1,0))</f>
        <v>0</v>
      </c>
      <c r="L7926" s="27" t="n">
        <f aca="false">IF($K7926=0,0,IFERROR(INDEX(購買率算出!$P$6:$P$3005,MATCH($A7926&amp;"",購買率算出!$C$6:$C$3005,0)),0))</f>
        <v>0</v>
      </c>
    </row>
    <row r="7927" customFormat="false" ht="15" hidden="false" customHeight="false" outlineLevel="0" collapsed="false">
      <c r="A7927" s="24"/>
      <c r="D7927" s="24"/>
      <c r="F7927" s="24"/>
      <c r="K7927" s="9" t="n">
        <f aca="false">IF($A7927="",0,IF(OR(N($D7927)=0,$D7927&amp;""=TOP!$C$5&amp;""),1,0))</f>
        <v>0</v>
      </c>
      <c r="L7927" s="27" t="n">
        <f aca="false">IF($K7927=0,0,IFERROR(INDEX(購買率算出!$P$6:$P$3005,MATCH($A7927&amp;"",購買率算出!$C$6:$C$3005,0)),0))</f>
        <v>0</v>
      </c>
    </row>
    <row r="7928" customFormat="false" ht="15" hidden="false" customHeight="false" outlineLevel="0" collapsed="false">
      <c r="A7928" s="24"/>
      <c r="D7928" s="24"/>
      <c r="F7928" s="24"/>
      <c r="K7928" s="9" t="n">
        <f aca="false">IF($A7928="",0,IF(OR(N($D7928)=0,$D7928&amp;""=TOP!$C$5&amp;""),1,0))</f>
        <v>0</v>
      </c>
      <c r="L7928" s="27" t="n">
        <f aca="false">IF($K7928=0,0,IFERROR(INDEX(購買率算出!$P$6:$P$3005,MATCH($A7928&amp;"",購買率算出!$C$6:$C$3005,0)),0))</f>
        <v>0</v>
      </c>
    </row>
    <row r="7929" customFormat="false" ht="15" hidden="false" customHeight="false" outlineLevel="0" collapsed="false">
      <c r="A7929" s="24"/>
      <c r="D7929" s="24"/>
      <c r="F7929" s="24"/>
      <c r="K7929" s="9" t="n">
        <f aca="false">IF($A7929="",0,IF(OR(N($D7929)=0,$D7929&amp;""=TOP!$C$5&amp;""),1,0))</f>
        <v>0</v>
      </c>
      <c r="L7929" s="27" t="n">
        <f aca="false">IF($K7929=0,0,IFERROR(INDEX(購買率算出!$P$6:$P$3005,MATCH($A7929&amp;"",購買率算出!$C$6:$C$3005,0)),0))</f>
        <v>0</v>
      </c>
    </row>
    <row r="7930" customFormat="false" ht="15" hidden="false" customHeight="false" outlineLevel="0" collapsed="false">
      <c r="A7930" s="24"/>
      <c r="D7930" s="24"/>
      <c r="F7930" s="24"/>
      <c r="K7930" s="9" t="n">
        <f aca="false">IF($A7930="",0,IF(OR(N($D7930)=0,$D7930&amp;""=TOP!$C$5&amp;""),1,0))</f>
        <v>0</v>
      </c>
      <c r="L7930" s="27" t="n">
        <f aca="false">IF($K7930=0,0,IFERROR(INDEX(購買率算出!$P$6:$P$3005,MATCH($A7930&amp;"",購買率算出!$C$6:$C$3005,0)),0))</f>
        <v>0</v>
      </c>
    </row>
    <row r="7931" customFormat="false" ht="15" hidden="false" customHeight="false" outlineLevel="0" collapsed="false">
      <c r="A7931" s="24"/>
      <c r="D7931" s="24"/>
      <c r="F7931" s="24"/>
      <c r="K7931" s="9" t="n">
        <f aca="false">IF($A7931="",0,IF(OR(N($D7931)=0,$D7931&amp;""=TOP!$C$5&amp;""),1,0))</f>
        <v>0</v>
      </c>
      <c r="L7931" s="27" t="n">
        <f aca="false">IF($K7931=0,0,IFERROR(INDEX(購買率算出!$P$6:$P$3005,MATCH($A7931&amp;"",購買率算出!$C$6:$C$3005,0)),0))</f>
        <v>0</v>
      </c>
    </row>
    <row r="7932" customFormat="false" ht="15" hidden="false" customHeight="false" outlineLevel="0" collapsed="false">
      <c r="A7932" s="24"/>
      <c r="D7932" s="24"/>
      <c r="F7932" s="24"/>
      <c r="K7932" s="9" t="n">
        <f aca="false">IF($A7932="",0,IF(OR(N($D7932)=0,$D7932&amp;""=TOP!$C$5&amp;""),1,0))</f>
        <v>0</v>
      </c>
      <c r="L7932" s="27" t="n">
        <f aca="false">IF($K7932=0,0,IFERROR(INDEX(購買率算出!$P$6:$P$3005,MATCH($A7932&amp;"",購買率算出!$C$6:$C$3005,0)),0))</f>
        <v>0</v>
      </c>
    </row>
    <row r="7933" customFormat="false" ht="15" hidden="false" customHeight="false" outlineLevel="0" collapsed="false">
      <c r="A7933" s="24"/>
      <c r="D7933" s="24"/>
      <c r="F7933" s="24"/>
      <c r="K7933" s="9" t="n">
        <f aca="false">IF($A7933="",0,IF(OR(N($D7933)=0,$D7933&amp;""=TOP!$C$5&amp;""),1,0))</f>
        <v>0</v>
      </c>
      <c r="L7933" s="27" t="n">
        <f aca="false">IF($K7933=0,0,IFERROR(INDEX(購買率算出!$P$6:$P$3005,MATCH($A7933&amp;"",購買率算出!$C$6:$C$3005,0)),0))</f>
        <v>0</v>
      </c>
    </row>
    <row r="7934" customFormat="false" ht="15" hidden="false" customHeight="false" outlineLevel="0" collapsed="false">
      <c r="A7934" s="24"/>
      <c r="D7934" s="24"/>
      <c r="F7934" s="24"/>
      <c r="K7934" s="9" t="n">
        <f aca="false">IF($A7934="",0,IF(OR(N($D7934)=0,$D7934&amp;""=TOP!$C$5&amp;""),1,0))</f>
        <v>0</v>
      </c>
      <c r="L7934" s="27" t="n">
        <f aca="false">IF($K7934=0,0,IFERROR(INDEX(購買率算出!$P$6:$P$3005,MATCH($A7934&amp;"",購買率算出!$C$6:$C$3005,0)),0))</f>
        <v>0</v>
      </c>
    </row>
    <row r="7935" customFormat="false" ht="15" hidden="false" customHeight="false" outlineLevel="0" collapsed="false">
      <c r="A7935" s="24"/>
      <c r="D7935" s="24"/>
      <c r="F7935" s="24"/>
      <c r="K7935" s="9" t="n">
        <f aca="false">IF($A7935="",0,IF(OR(N($D7935)=0,$D7935&amp;""=TOP!$C$5&amp;""),1,0))</f>
        <v>0</v>
      </c>
      <c r="L7935" s="27" t="n">
        <f aca="false">IF($K7935=0,0,IFERROR(INDEX(購買率算出!$P$6:$P$3005,MATCH($A7935&amp;"",購買率算出!$C$6:$C$3005,0)),0))</f>
        <v>0</v>
      </c>
    </row>
    <row r="7936" customFormat="false" ht="15" hidden="false" customHeight="false" outlineLevel="0" collapsed="false">
      <c r="A7936" s="24"/>
      <c r="D7936" s="24"/>
      <c r="F7936" s="24"/>
      <c r="K7936" s="9" t="n">
        <f aca="false">IF($A7936="",0,IF(OR(N($D7936)=0,$D7936&amp;""=TOP!$C$5&amp;""),1,0))</f>
        <v>0</v>
      </c>
      <c r="L7936" s="27" t="n">
        <f aca="false">IF($K7936=0,0,IFERROR(INDEX(購買率算出!$P$6:$P$3005,MATCH($A7936&amp;"",購買率算出!$C$6:$C$3005,0)),0))</f>
        <v>0</v>
      </c>
    </row>
    <row r="7937" customFormat="false" ht="15" hidden="false" customHeight="false" outlineLevel="0" collapsed="false">
      <c r="A7937" s="24"/>
      <c r="D7937" s="24"/>
      <c r="F7937" s="24"/>
      <c r="K7937" s="9" t="n">
        <f aca="false">IF($A7937="",0,IF(OR(N($D7937)=0,$D7937&amp;""=TOP!$C$5&amp;""),1,0))</f>
        <v>0</v>
      </c>
      <c r="L7937" s="27" t="n">
        <f aca="false">IF($K7937=0,0,IFERROR(INDEX(購買率算出!$P$6:$P$3005,MATCH($A7937&amp;"",購買率算出!$C$6:$C$3005,0)),0))</f>
        <v>0</v>
      </c>
    </row>
    <row r="7938" customFormat="false" ht="15" hidden="false" customHeight="false" outlineLevel="0" collapsed="false">
      <c r="A7938" s="24"/>
      <c r="D7938" s="24"/>
      <c r="F7938" s="24"/>
      <c r="K7938" s="9" t="n">
        <f aca="false">IF($A7938="",0,IF(OR(N($D7938)=0,$D7938&amp;""=TOP!$C$5&amp;""),1,0))</f>
        <v>0</v>
      </c>
      <c r="L7938" s="27" t="n">
        <f aca="false">IF($K7938=0,0,IFERROR(INDEX(購買率算出!$P$6:$P$3005,MATCH($A7938&amp;"",購買率算出!$C$6:$C$3005,0)),0))</f>
        <v>0</v>
      </c>
    </row>
    <row r="7939" customFormat="false" ht="15" hidden="false" customHeight="false" outlineLevel="0" collapsed="false">
      <c r="A7939" s="24"/>
      <c r="D7939" s="24"/>
      <c r="F7939" s="24"/>
      <c r="K7939" s="9" t="n">
        <f aca="false">IF($A7939="",0,IF(OR(N($D7939)=0,$D7939&amp;""=TOP!$C$5&amp;""),1,0))</f>
        <v>0</v>
      </c>
      <c r="L7939" s="27" t="n">
        <f aca="false">IF($K7939=0,0,IFERROR(INDEX(購買率算出!$P$6:$P$3005,MATCH($A7939&amp;"",購買率算出!$C$6:$C$3005,0)),0))</f>
        <v>0</v>
      </c>
    </row>
    <row r="7940" customFormat="false" ht="15" hidden="false" customHeight="false" outlineLevel="0" collapsed="false">
      <c r="A7940" s="24"/>
      <c r="D7940" s="24"/>
      <c r="F7940" s="24"/>
      <c r="K7940" s="9" t="n">
        <f aca="false">IF($A7940="",0,IF(OR(N($D7940)=0,$D7940&amp;""=TOP!$C$5&amp;""),1,0))</f>
        <v>0</v>
      </c>
      <c r="L7940" s="27" t="n">
        <f aca="false">IF($K7940=0,0,IFERROR(INDEX(購買率算出!$P$6:$P$3005,MATCH($A7940&amp;"",購買率算出!$C$6:$C$3005,0)),0))</f>
        <v>0</v>
      </c>
    </row>
    <row r="7941" customFormat="false" ht="15" hidden="false" customHeight="false" outlineLevel="0" collapsed="false">
      <c r="A7941" s="24"/>
      <c r="D7941" s="24"/>
      <c r="F7941" s="24"/>
      <c r="K7941" s="9" t="n">
        <f aca="false">IF($A7941="",0,IF(OR(N($D7941)=0,$D7941&amp;""=TOP!$C$5&amp;""),1,0))</f>
        <v>0</v>
      </c>
      <c r="L7941" s="27" t="n">
        <f aca="false">IF($K7941=0,0,IFERROR(INDEX(購買率算出!$P$6:$P$3005,MATCH($A7941&amp;"",購買率算出!$C$6:$C$3005,0)),0))</f>
        <v>0</v>
      </c>
    </row>
    <row r="7942" customFormat="false" ht="15" hidden="false" customHeight="false" outlineLevel="0" collapsed="false">
      <c r="A7942" s="24"/>
      <c r="D7942" s="24"/>
      <c r="F7942" s="24"/>
      <c r="K7942" s="9" t="n">
        <f aca="false">IF($A7942="",0,IF(OR(N($D7942)=0,$D7942&amp;""=TOP!$C$5&amp;""),1,0))</f>
        <v>0</v>
      </c>
      <c r="L7942" s="27" t="n">
        <f aca="false">IF($K7942=0,0,IFERROR(INDEX(購買率算出!$P$6:$P$3005,MATCH($A7942&amp;"",購買率算出!$C$6:$C$3005,0)),0))</f>
        <v>0</v>
      </c>
    </row>
    <row r="7943" customFormat="false" ht="15" hidden="false" customHeight="false" outlineLevel="0" collapsed="false">
      <c r="A7943" s="24"/>
      <c r="D7943" s="24"/>
      <c r="F7943" s="24"/>
      <c r="K7943" s="9" t="n">
        <f aca="false">IF($A7943="",0,IF(OR(N($D7943)=0,$D7943&amp;""=TOP!$C$5&amp;""),1,0))</f>
        <v>0</v>
      </c>
      <c r="L7943" s="27" t="n">
        <f aca="false">IF($K7943=0,0,IFERROR(INDEX(購買率算出!$P$6:$P$3005,MATCH($A7943&amp;"",購買率算出!$C$6:$C$3005,0)),0))</f>
        <v>0</v>
      </c>
    </row>
    <row r="7944" customFormat="false" ht="15" hidden="false" customHeight="false" outlineLevel="0" collapsed="false">
      <c r="A7944" s="24"/>
      <c r="D7944" s="24"/>
      <c r="F7944" s="24"/>
      <c r="K7944" s="9" t="n">
        <f aca="false">IF($A7944="",0,IF(OR(N($D7944)=0,$D7944&amp;""=TOP!$C$5&amp;""),1,0))</f>
        <v>0</v>
      </c>
      <c r="L7944" s="27" t="n">
        <f aca="false">IF($K7944=0,0,IFERROR(INDEX(購買率算出!$P$6:$P$3005,MATCH($A7944&amp;"",購買率算出!$C$6:$C$3005,0)),0))</f>
        <v>0</v>
      </c>
    </row>
    <row r="7945" customFormat="false" ht="15" hidden="false" customHeight="false" outlineLevel="0" collapsed="false">
      <c r="A7945" s="24"/>
      <c r="D7945" s="24"/>
      <c r="F7945" s="24"/>
      <c r="K7945" s="9" t="n">
        <f aca="false">IF($A7945="",0,IF(OR(N($D7945)=0,$D7945&amp;""=TOP!$C$5&amp;""),1,0))</f>
        <v>0</v>
      </c>
      <c r="L7945" s="27" t="n">
        <f aca="false">IF($K7945=0,0,IFERROR(INDEX(購買率算出!$P$6:$P$3005,MATCH($A7945&amp;"",購買率算出!$C$6:$C$3005,0)),0))</f>
        <v>0</v>
      </c>
    </row>
    <row r="7946" customFormat="false" ht="15" hidden="false" customHeight="false" outlineLevel="0" collapsed="false">
      <c r="A7946" s="24"/>
      <c r="D7946" s="24"/>
      <c r="F7946" s="24"/>
      <c r="K7946" s="9" t="n">
        <f aca="false">IF($A7946="",0,IF(OR(N($D7946)=0,$D7946&amp;""=TOP!$C$5&amp;""),1,0))</f>
        <v>0</v>
      </c>
      <c r="L7946" s="27" t="n">
        <f aca="false">IF($K7946=0,0,IFERROR(INDEX(購買率算出!$P$6:$P$3005,MATCH($A7946&amp;"",購買率算出!$C$6:$C$3005,0)),0))</f>
        <v>0</v>
      </c>
    </row>
    <row r="7947" customFormat="false" ht="15" hidden="false" customHeight="false" outlineLevel="0" collapsed="false">
      <c r="A7947" s="24"/>
      <c r="D7947" s="24"/>
      <c r="F7947" s="24"/>
      <c r="K7947" s="9" t="n">
        <f aca="false">IF($A7947="",0,IF(OR(N($D7947)=0,$D7947&amp;""=TOP!$C$5&amp;""),1,0))</f>
        <v>0</v>
      </c>
      <c r="L7947" s="27" t="n">
        <f aca="false">IF($K7947=0,0,IFERROR(INDEX(購買率算出!$P$6:$P$3005,MATCH($A7947&amp;"",購買率算出!$C$6:$C$3005,0)),0))</f>
        <v>0</v>
      </c>
    </row>
    <row r="7948" customFormat="false" ht="15" hidden="false" customHeight="false" outlineLevel="0" collapsed="false">
      <c r="A7948" s="24"/>
      <c r="D7948" s="24"/>
      <c r="F7948" s="24"/>
      <c r="K7948" s="9" t="n">
        <f aca="false">IF($A7948="",0,IF(OR(N($D7948)=0,$D7948&amp;""=TOP!$C$5&amp;""),1,0))</f>
        <v>0</v>
      </c>
      <c r="L7948" s="27" t="n">
        <f aca="false">IF($K7948=0,0,IFERROR(INDEX(購買率算出!$P$6:$P$3005,MATCH($A7948&amp;"",購買率算出!$C$6:$C$3005,0)),0))</f>
        <v>0</v>
      </c>
    </row>
    <row r="7949" customFormat="false" ht="15" hidden="false" customHeight="false" outlineLevel="0" collapsed="false">
      <c r="A7949" s="24"/>
      <c r="D7949" s="24"/>
      <c r="F7949" s="24"/>
      <c r="K7949" s="9" t="n">
        <f aca="false">IF($A7949="",0,IF(OR(N($D7949)=0,$D7949&amp;""=TOP!$C$5&amp;""),1,0))</f>
        <v>0</v>
      </c>
      <c r="L7949" s="27" t="n">
        <f aca="false">IF($K7949=0,0,IFERROR(INDEX(購買率算出!$P$6:$P$3005,MATCH($A7949&amp;"",購買率算出!$C$6:$C$3005,0)),0))</f>
        <v>0</v>
      </c>
    </row>
    <row r="7950" customFormat="false" ht="15" hidden="false" customHeight="false" outlineLevel="0" collapsed="false">
      <c r="A7950" s="24"/>
      <c r="D7950" s="24"/>
      <c r="F7950" s="24"/>
      <c r="K7950" s="9" t="n">
        <f aca="false">IF($A7950="",0,IF(OR(N($D7950)=0,$D7950&amp;""=TOP!$C$5&amp;""),1,0))</f>
        <v>0</v>
      </c>
      <c r="L7950" s="27" t="n">
        <f aca="false">IF($K7950=0,0,IFERROR(INDEX(購買率算出!$P$6:$P$3005,MATCH($A7950&amp;"",購買率算出!$C$6:$C$3005,0)),0))</f>
        <v>0</v>
      </c>
    </row>
    <row r="7951" customFormat="false" ht="15" hidden="false" customHeight="false" outlineLevel="0" collapsed="false">
      <c r="A7951" s="24"/>
      <c r="D7951" s="24"/>
      <c r="F7951" s="24"/>
      <c r="K7951" s="9" t="n">
        <f aca="false">IF($A7951="",0,IF(OR(N($D7951)=0,$D7951&amp;""=TOP!$C$5&amp;""),1,0))</f>
        <v>0</v>
      </c>
      <c r="L7951" s="27" t="n">
        <f aca="false">IF($K7951=0,0,IFERROR(INDEX(購買率算出!$P$6:$P$3005,MATCH($A7951&amp;"",購買率算出!$C$6:$C$3005,0)),0))</f>
        <v>0</v>
      </c>
    </row>
    <row r="7952" customFormat="false" ht="15" hidden="false" customHeight="false" outlineLevel="0" collapsed="false">
      <c r="A7952" s="24"/>
      <c r="D7952" s="24"/>
      <c r="F7952" s="24"/>
      <c r="K7952" s="9" t="n">
        <f aca="false">IF($A7952="",0,IF(OR(N($D7952)=0,$D7952&amp;""=TOP!$C$5&amp;""),1,0))</f>
        <v>0</v>
      </c>
      <c r="L7952" s="27" t="n">
        <f aca="false">IF($K7952=0,0,IFERROR(INDEX(購買率算出!$P$6:$P$3005,MATCH($A7952&amp;"",購買率算出!$C$6:$C$3005,0)),0))</f>
        <v>0</v>
      </c>
    </row>
    <row r="7953" customFormat="false" ht="15" hidden="false" customHeight="false" outlineLevel="0" collapsed="false">
      <c r="A7953" s="24"/>
      <c r="D7953" s="24"/>
      <c r="F7953" s="24"/>
      <c r="K7953" s="9" t="n">
        <f aca="false">IF($A7953="",0,IF(OR(N($D7953)=0,$D7953&amp;""=TOP!$C$5&amp;""),1,0))</f>
        <v>0</v>
      </c>
      <c r="L7953" s="27" t="n">
        <f aca="false">IF($K7953=0,0,IFERROR(INDEX(購買率算出!$P$6:$P$3005,MATCH($A7953&amp;"",購買率算出!$C$6:$C$3005,0)),0))</f>
        <v>0</v>
      </c>
    </row>
    <row r="7954" customFormat="false" ht="15" hidden="false" customHeight="false" outlineLevel="0" collapsed="false">
      <c r="A7954" s="24"/>
      <c r="D7954" s="24"/>
      <c r="F7954" s="24"/>
      <c r="K7954" s="9" t="n">
        <f aca="false">IF($A7954="",0,IF(OR(N($D7954)=0,$D7954&amp;""=TOP!$C$5&amp;""),1,0))</f>
        <v>0</v>
      </c>
      <c r="L7954" s="27" t="n">
        <f aca="false">IF($K7954=0,0,IFERROR(INDEX(購買率算出!$P$6:$P$3005,MATCH($A7954&amp;"",購買率算出!$C$6:$C$3005,0)),0))</f>
        <v>0</v>
      </c>
    </row>
    <row r="7955" customFormat="false" ht="15" hidden="false" customHeight="false" outlineLevel="0" collapsed="false">
      <c r="A7955" s="24"/>
      <c r="D7955" s="24"/>
      <c r="F7955" s="24"/>
      <c r="K7955" s="9" t="n">
        <f aca="false">IF($A7955="",0,IF(OR(N($D7955)=0,$D7955&amp;""=TOP!$C$5&amp;""),1,0))</f>
        <v>0</v>
      </c>
      <c r="L7955" s="27" t="n">
        <f aca="false">IF($K7955=0,0,IFERROR(INDEX(購買率算出!$P$6:$P$3005,MATCH($A7955&amp;"",購買率算出!$C$6:$C$3005,0)),0))</f>
        <v>0</v>
      </c>
    </row>
    <row r="7956" customFormat="false" ht="15" hidden="false" customHeight="false" outlineLevel="0" collapsed="false">
      <c r="A7956" s="24"/>
      <c r="D7956" s="24"/>
      <c r="F7956" s="24"/>
      <c r="K7956" s="9" t="n">
        <f aca="false">IF($A7956="",0,IF(OR(N($D7956)=0,$D7956&amp;""=TOP!$C$5&amp;""),1,0))</f>
        <v>0</v>
      </c>
      <c r="L7956" s="27" t="n">
        <f aca="false">IF($K7956=0,0,IFERROR(INDEX(購買率算出!$P$6:$P$3005,MATCH($A7956&amp;"",購買率算出!$C$6:$C$3005,0)),0))</f>
        <v>0</v>
      </c>
    </row>
    <row r="7957" customFormat="false" ht="15" hidden="false" customHeight="false" outlineLevel="0" collapsed="false">
      <c r="A7957" s="24"/>
      <c r="D7957" s="24"/>
      <c r="F7957" s="24"/>
      <c r="K7957" s="9" t="n">
        <f aca="false">IF($A7957="",0,IF(OR(N($D7957)=0,$D7957&amp;""=TOP!$C$5&amp;""),1,0))</f>
        <v>0</v>
      </c>
      <c r="L7957" s="27" t="n">
        <f aca="false">IF($K7957=0,0,IFERROR(INDEX(購買率算出!$P$6:$P$3005,MATCH($A7957&amp;"",購買率算出!$C$6:$C$3005,0)),0))</f>
        <v>0</v>
      </c>
    </row>
    <row r="7958" customFormat="false" ht="15" hidden="false" customHeight="false" outlineLevel="0" collapsed="false">
      <c r="A7958" s="24"/>
      <c r="D7958" s="24"/>
      <c r="F7958" s="24"/>
      <c r="K7958" s="9" t="n">
        <f aca="false">IF($A7958="",0,IF(OR(N($D7958)=0,$D7958&amp;""=TOP!$C$5&amp;""),1,0))</f>
        <v>0</v>
      </c>
      <c r="L7958" s="27" t="n">
        <f aca="false">IF($K7958=0,0,IFERROR(INDEX(購買率算出!$P$6:$P$3005,MATCH($A7958&amp;"",購買率算出!$C$6:$C$3005,0)),0))</f>
        <v>0</v>
      </c>
    </row>
    <row r="7959" customFormat="false" ht="15" hidden="false" customHeight="false" outlineLevel="0" collapsed="false">
      <c r="A7959" s="24"/>
      <c r="D7959" s="24"/>
      <c r="F7959" s="24"/>
      <c r="K7959" s="9" t="n">
        <f aca="false">IF($A7959="",0,IF(OR(N($D7959)=0,$D7959&amp;""=TOP!$C$5&amp;""),1,0))</f>
        <v>0</v>
      </c>
      <c r="L7959" s="27" t="n">
        <f aca="false">IF($K7959=0,0,IFERROR(INDEX(購買率算出!$P$6:$P$3005,MATCH($A7959&amp;"",購買率算出!$C$6:$C$3005,0)),0))</f>
        <v>0</v>
      </c>
    </row>
    <row r="7960" customFormat="false" ht="15" hidden="false" customHeight="false" outlineLevel="0" collapsed="false">
      <c r="A7960" s="24"/>
      <c r="D7960" s="24"/>
      <c r="F7960" s="24"/>
      <c r="K7960" s="9" t="n">
        <f aca="false">IF($A7960="",0,IF(OR(N($D7960)=0,$D7960&amp;""=TOP!$C$5&amp;""),1,0))</f>
        <v>0</v>
      </c>
      <c r="L7960" s="27" t="n">
        <f aca="false">IF($K7960=0,0,IFERROR(INDEX(購買率算出!$P$6:$P$3005,MATCH($A7960&amp;"",購買率算出!$C$6:$C$3005,0)),0))</f>
        <v>0</v>
      </c>
    </row>
    <row r="7961" customFormat="false" ht="15" hidden="false" customHeight="false" outlineLevel="0" collapsed="false">
      <c r="A7961" s="24"/>
      <c r="D7961" s="24"/>
      <c r="F7961" s="24"/>
      <c r="K7961" s="9" t="n">
        <f aca="false">IF($A7961="",0,IF(OR(N($D7961)=0,$D7961&amp;""=TOP!$C$5&amp;""),1,0))</f>
        <v>0</v>
      </c>
      <c r="L7961" s="27" t="n">
        <f aca="false">IF($K7961=0,0,IFERROR(INDEX(購買率算出!$P$6:$P$3005,MATCH($A7961&amp;"",購買率算出!$C$6:$C$3005,0)),0))</f>
        <v>0</v>
      </c>
    </row>
    <row r="7962" customFormat="false" ht="15" hidden="false" customHeight="false" outlineLevel="0" collapsed="false">
      <c r="A7962" s="24"/>
      <c r="D7962" s="24"/>
      <c r="F7962" s="24"/>
      <c r="K7962" s="9" t="n">
        <f aca="false">IF($A7962="",0,IF(OR(N($D7962)=0,$D7962&amp;""=TOP!$C$5&amp;""),1,0))</f>
        <v>0</v>
      </c>
      <c r="L7962" s="27" t="n">
        <f aca="false">IF($K7962=0,0,IFERROR(INDEX(購買率算出!$P$6:$P$3005,MATCH($A7962&amp;"",購買率算出!$C$6:$C$3005,0)),0))</f>
        <v>0</v>
      </c>
    </row>
    <row r="7963" customFormat="false" ht="15" hidden="false" customHeight="false" outlineLevel="0" collapsed="false">
      <c r="A7963" s="24"/>
      <c r="D7963" s="24"/>
      <c r="F7963" s="24"/>
      <c r="K7963" s="9" t="n">
        <f aca="false">IF($A7963="",0,IF(OR(N($D7963)=0,$D7963&amp;""=TOP!$C$5&amp;""),1,0))</f>
        <v>0</v>
      </c>
      <c r="L7963" s="27" t="n">
        <f aca="false">IF($K7963=0,0,IFERROR(INDEX(購買率算出!$P$6:$P$3005,MATCH($A7963&amp;"",購買率算出!$C$6:$C$3005,0)),0))</f>
        <v>0</v>
      </c>
    </row>
    <row r="7964" customFormat="false" ht="15" hidden="false" customHeight="false" outlineLevel="0" collapsed="false">
      <c r="A7964" s="24"/>
      <c r="D7964" s="24"/>
      <c r="F7964" s="24"/>
      <c r="K7964" s="9" t="n">
        <f aca="false">IF($A7964="",0,IF(OR(N($D7964)=0,$D7964&amp;""=TOP!$C$5&amp;""),1,0))</f>
        <v>0</v>
      </c>
      <c r="L7964" s="27" t="n">
        <f aca="false">IF($K7964=0,0,IFERROR(INDEX(購買率算出!$P$6:$P$3005,MATCH($A7964&amp;"",購買率算出!$C$6:$C$3005,0)),0))</f>
        <v>0</v>
      </c>
    </row>
    <row r="7965" customFormat="false" ht="15" hidden="false" customHeight="false" outlineLevel="0" collapsed="false">
      <c r="A7965" s="24"/>
      <c r="D7965" s="24"/>
      <c r="F7965" s="24"/>
      <c r="K7965" s="9" t="n">
        <f aca="false">IF($A7965="",0,IF(OR(N($D7965)=0,$D7965&amp;""=TOP!$C$5&amp;""),1,0))</f>
        <v>0</v>
      </c>
      <c r="L7965" s="27" t="n">
        <f aca="false">IF($K7965=0,0,IFERROR(INDEX(購買率算出!$P$6:$P$3005,MATCH($A7965&amp;"",購買率算出!$C$6:$C$3005,0)),0))</f>
        <v>0</v>
      </c>
    </row>
    <row r="7966" customFormat="false" ht="15" hidden="false" customHeight="false" outlineLevel="0" collapsed="false">
      <c r="A7966" s="24"/>
      <c r="D7966" s="24"/>
      <c r="F7966" s="24"/>
      <c r="K7966" s="9" t="n">
        <f aca="false">IF($A7966="",0,IF(OR(N($D7966)=0,$D7966&amp;""=TOP!$C$5&amp;""),1,0))</f>
        <v>0</v>
      </c>
      <c r="L7966" s="27" t="n">
        <f aca="false">IF($K7966=0,0,IFERROR(INDEX(購買率算出!$P$6:$P$3005,MATCH($A7966&amp;"",購買率算出!$C$6:$C$3005,0)),0))</f>
        <v>0</v>
      </c>
    </row>
    <row r="7967" customFormat="false" ht="15" hidden="false" customHeight="false" outlineLevel="0" collapsed="false">
      <c r="A7967" s="24"/>
      <c r="D7967" s="24"/>
      <c r="F7967" s="24"/>
      <c r="K7967" s="9" t="n">
        <f aca="false">IF($A7967="",0,IF(OR(N($D7967)=0,$D7967&amp;""=TOP!$C$5&amp;""),1,0))</f>
        <v>0</v>
      </c>
      <c r="L7967" s="27" t="n">
        <f aca="false">IF($K7967=0,0,IFERROR(INDEX(購買率算出!$P$6:$P$3005,MATCH($A7967&amp;"",購買率算出!$C$6:$C$3005,0)),0))</f>
        <v>0</v>
      </c>
    </row>
    <row r="7968" customFormat="false" ht="15" hidden="false" customHeight="false" outlineLevel="0" collapsed="false">
      <c r="A7968" s="24"/>
      <c r="D7968" s="24"/>
      <c r="F7968" s="24"/>
      <c r="K7968" s="9" t="n">
        <f aca="false">IF($A7968="",0,IF(OR(N($D7968)=0,$D7968&amp;""=TOP!$C$5&amp;""),1,0))</f>
        <v>0</v>
      </c>
      <c r="L7968" s="27" t="n">
        <f aca="false">IF($K7968=0,0,IFERROR(INDEX(購買率算出!$P$6:$P$3005,MATCH($A7968&amp;"",購買率算出!$C$6:$C$3005,0)),0))</f>
        <v>0</v>
      </c>
    </row>
    <row r="7969" customFormat="false" ht="15" hidden="false" customHeight="false" outlineLevel="0" collapsed="false">
      <c r="A7969" s="24"/>
      <c r="D7969" s="24"/>
      <c r="F7969" s="24"/>
      <c r="K7969" s="9" t="n">
        <f aca="false">IF($A7969="",0,IF(OR(N($D7969)=0,$D7969&amp;""=TOP!$C$5&amp;""),1,0))</f>
        <v>0</v>
      </c>
      <c r="L7969" s="27" t="n">
        <f aca="false">IF($K7969=0,0,IFERROR(INDEX(購買率算出!$P$6:$P$3005,MATCH($A7969&amp;"",購買率算出!$C$6:$C$3005,0)),0))</f>
        <v>0</v>
      </c>
    </row>
    <row r="7970" customFormat="false" ht="15" hidden="false" customHeight="false" outlineLevel="0" collapsed="false">
      <c r="A7970" s="24"/>
      <c r="D7970" s="24"/>
      <c r="F7970" s="24"/>
      <c r="K7970" s="9" t="n">
        <f aca="false">IF($A7970="",0,IF(OR(N($D7970)=0,$D7970&amp;""=TOP!$C$5&amp;""),1,0))</f>
        <v>0</v>
      </c>
      <c r="L7970" s="27" t="n">
        <f aca="false">IF($K7970=0,0,IFERROR(INDEX(購買率算出!$P$6:$P$3005,MATCH($A7970&amp;"",購買率算出!$C$6:$C$3005,0)),0))</f>
        <v>0</v>
      </c>
    </row>
    <row r="7971" customFormat="false" ht="15" hidden="false" customHeight="false" outlineLevel="0" collapsed="false">
      <c r="A7971" s="24"/>
      <c r="D7971" s="24"/>
      <c r="F7971" s="24"/>
      <c r="K7971" s="9" t="n">
        <f aca="false">IF($A7971="",0,IF(OR(N($D7971)=0,$D7971&amp;""=TOP!$C$5&amp;""),1,0))</f>
        <v>0</v>
      </c>
      <c r="L7971" s="27" t="n">
        <f aca="false">IF($K7971=0,0,IFERROR(INDEX(購買率算出!$P$6:$P$3005,MATCH($A7971&amp;"",購買率算出!$C$6:$C$3005,0)),0))</f>
        <v>0</v>
      </c>
    </row>
    <row r="7972" customFormat="false" ht="15" hidden="false" customHeight="false" outlineLevel="0" collapsed="false">
      <c r="A7972" s="24"/>
      <c r="D7972" s="24"/>
      <c r="F7972" s="24"/>
      <c r="K7972" s="9" t="n">
        <f aca="false">IF($A7972="",0,IF(OR(N($D7972)=0,$D7972&amp;""=TOP!$C$5&amp;""),1,0))</f>
        <v>0</v>
      </c>
      <c r="L7972" s="27" t="n">
        <f aca="false">IF($K7972=0,0,IFERROR(INDEX(購買率算出!$P$6:$P$3005,MATCH($A7972&amp;"",購買率算出!$C$6:$C$3005,0)),0))</f>
        <v>0</v>
      </c>
    </row>
    <row r="7973" customFormat="false" ht="15" hidden="false" customHeight="false" outlineLevel="0" collapsed="false">
      <c r="A7973" s="24"/>
      <c r="D7973" s="24"/>
      <c r="F7973" s="24"/>
      <c r="K7973" s="9" t="n">
        <f aca="false">IF($A7973="",0,IF(OR(N($D7973)=0,$D7973&amp;""=TOP!$C$5&amp;""),1,0))</f>
        <v>0</v>
      </c>
      <c r="L7973" s="27" t="n">
        <f aca="false">IF($K7973=0,0,IFERROR(INDEX(購買率算出!$P$6:$P$3005,MATCH($A7973&amp;"",購買率算出!$C$6:$C$3005,0)),0))</f>
        <v>0</v>
      </c>
    </row>
    <row r="7974" customFormat="false" ht="15" hidden="false" customHeight="false" outlineLevel="0" collapsed="false">
      <c r="A7974" s="24"/>
      <c r="D7974" s="24"/>
      <c r="F7974" s="24"/>
      <c r="K7974" s="9" t="n">
        <f aca="false">IF($A7974="",0,IF(OR(N($D7974)=0,$D7974&amp;""=TOP!$C$5&amp;""),1,0))</f>
        <v>0</v>
      </c>
      <c r="L7974" s="27" t="n">
        <f aca="false">IF($K7974=0,0,IFERROR(INDEX(購買率算出!$P$6:$P$3005,MATCH($A7974&amp;"",購買率算出!$C$6:$C$3005,0)),0))</f>
        <v>0</v>
      </c>
    </row>
    <row r="7975" customFormat="false" ht="15" hidden="false" customHeight="false" outlineLevel="0" collapsed="false">
      <c r="A7975" s="24"/>
      <c r="D7975" s="24"/>
      <c r="F7975" s="24"/>
      <c r="K7975" s="9" t="n">
        <f aca="false">IF($A7975="",0,IF(OR(N($D7975)=0,$D7975&amp;""=TOP!$C$5&amp;""),1,0))</f>
        <v>0</v>
      </c>
      <c r="L7975" s="27" t="n">
        <f aca="false">IF($K7975=0,0,IFERROR(INDEX(購買率算出!$P$6:$P$3005,MATCH($A7975&amp;"",購買率算出!$C$6:$C$3005,0)),0))</f>
        <v>0</v>
      </c>
    </row>
    <row r="7976" customFormat="false" ht="15" hidden="false" customHeight="false" outlineLevel="0" collapsed="false">
      <c r="A7976" s="24"/>
      <c r="D7976" s="24"/>
      <c r="F7976" s="24"/>
      <c r="K7976" s="9" t="n">
        <f aca="false">IF($A7976="",0,IF(OR(N($D7976)=0,$D7976&amp;""=TOP!$C$5&amp;""),1,0))</f>
        <v>0</v>
      </c>
      <c r="L7976" s="27" t="n">
        <f aca="false">IF($K7976=0,0,IFERROR(INDEX(購買率算出!$P$6:$P$3005,MATCH($A7976&amp;"",購買率算出!$C$6:$C$3005,0)),0))</f>
        <v>0</v>
      </c>
    </row>
    <row r="7977" customFormat="false" ht="15" hidden="false" customHeight="false" outlineLevel="0" collapsed="false">
      <c r="A7977" s="24"/>
      <c r="D7977" s="24"/>
      <c r="F7977" s="24"/>
      <c r="K7977" s="9" t="n">
        <f aca="false">IF($A7977="",0,IF(OR(N($D7977)=0,$D7977&amp;""=TOP!$C$5&amp;""),1,0))</f>
        <v>0</v>
      </c>
      <c r="L7977" s="27" t="n">
        <f aca="false">IF($K7977=0,0,IFERROR(INDEX(購買率算出!$P$6:$P$3005,MATCH($A7977&amp;"",購買率算出!$C$6:$C$3005,0)),0))</f>
        <v>0</v>
      </c>
    </row>
    <row r="7978" customFormat="false" ht="15" hidden="false" customHeight="false" outlineLevel="0" collapsed="false">
      <c r="A7978" s="24"/>
      <c r="D7978" s="24"/>
      <c r="F7978" s="24"/>
      <c r="K7978" s="9" t="n">
        <f aca="false">IF($A7978="",0,IF(OR(N($D7978)=0,$D7978&amp;""=TOP!$C$5&amp;""),1,0))</f>
        <v>0</v>
      </c>
      <c r="L7978" s="27" t="n">
        <f aca="false">IF($K7978=0,0,IFERROR(INDEX(購買率算出!$P$6:$P$3005,MATCH($A7978&amp;"",購買率算出!$C$6:$C$3005,0)),0))</f>
        <v>0</v>
      </c>
    </row>
    <row r="7979" customFormat="false" ht="15" hidden="false" customHeight="false" outlineLevel="0" collapsed="false">
      <c r="A7979" s="24"/>
      <c r="D7979" s="24"/>
      <c r="F7979" s="24"/>
      <c r="K7979" s="9" t="n">
        <f aca="false">IF($A7979="",0,IF(OR(N($D7979)=0,$D7979&amp;""=TOP!$C$5&amp;""),1,0))</f>
        <v>0</v>
      </c>
      <c r="L7979" s="27" t="n">
        <f aca="false">IF($K7979=0,0,IFERROR(INDEX(購買率算出!$P$6:$P$3005,MATCH($A7979&amp;"",購買率算出!$C$6:$C$3005,0)),0))</f>
        <v>0</v>
      </c>
    </row>
    <row r="7980" customFormat="false" ht="15" hidden="false" customHeight="false" outlineLevel="0" collapsed="false">
      <c r="A7980" s="24"/>
      <c r="D7980" s="24"/>
      <c r="F7980" s="24"/>
      <c r="K7980" s="9" t="n">
        <f aca="false">IF($A7980="",0,IF(OR(N($D7980)=0,$D7980&amp;""=TOP!$C$5&amp;""),1,0))</f>
        <v>0</v>
      </c>
      <c r="L7980" s="27" t="n">
        <f aca="false">IF($K7980=0,0,IFERROR(INDEX(購買率算出!$P$6:$P$3005,MATCH($A7980&amp;"",購買率算出!$C$6:$C$3005,0)),0))</f>
        <v>0</v>
      </c>
    </row>
    <row r="7981" customFormat="false" ht="15" hidden="false" customHeight="false" outlineLevel="0" collapsed="false">
      <c r="A7981" s="24"/>
      <c r="D7981" s="24"/>
      <c r="F7981" s="24"/>
      <c r="K7981" s="9" t="n">
        <f aca="false">IF($A7981="",0,IF(OR(N($D7981)=0,$D7981&amp;""=TOP!$C$5&amp;""),1,0))</f>
        <v>0</v>
      </c>
      <c r="L7981" s="27" t="n">
        <f aca="false">IF($K7981=0,0,IFERROR(INDEX(購買率算出!$P$6:$P$3005,MATCH($A7981&amp;"",購買率算出!$C$6:$C$3005,0)),0))</f>
        <v>0</v>
      </c>
    </row>
    <row r="7982" customFormat="false" ht="15" hidden="false" customHeight="false" outlineLevel="0" collapsed="false">
      <c r="A7982" s="24"/>
      <c r="D7982" s="24"/>
      <c r="F7982" s="24"/>
      <c r="K7982" s="9" t="n">
        <f aca="false">IF($A7982="",0,IF(OR(N($D7982)=0,$D7982&amp;""=TOP!$C$5&amp;""),1,0))</f>
        <v>0</v>
      </c>
      <c r="L7982" s="27" t="n">
        <f aca="false">IF($K7982=0,0,IFERROR(INDEX(購買率算出!$P$6:$P$3005,MATCH($A7982&amp;"",購買率算出!$C$6:$C$3005,0)),0))</f>
        <v>0</v>
      </c>
    </row>
    <row r="7983" customFormat="false" ht="15" hidden="false" customHeight="false" outlineLevel="0" collapsed="false">
      <c r="A7983" s="24"/>
      <c r="D7983" s="24"/>
      <c r="F7983" s="24"/>
      <c r="K7983" s="9" t="n">
        <f aca="false">IF($A7983="",0,IF(OR(N($D7983)=0,$D7983&amp;""=TOP!$C$5&amp;""),1,0))</f>
        <v>0</v>
      </c>
      <c r="L7983" s="27" t="n">
        <f aca="false">IF($K7983=0,0,IFERROR(INDEX(購買率算出!$P$6:$P$3005,MATCH($A7983&amp;"",購買率算出!$C$6:$C$3005,0)),0))</f>
        <v>0</v>
      </c>
    </row>
    <row r="7984" customFormat="false" ht="15" hidden="false" customHeight="false" outlineLevel="0" collapsed="false">
      <c r="A7984" s="24"/>
      <c r="D7984" s="24"/>
      <c r="F7984" s="24"/>
      <c r="K7984" s="9" t="n">
        <f aca="false">IF($A7984="",0,IF(OR(N($D7984)=0,$D7984&amp;""=TOP!$C$5&amp;""),1,0))</f>
        <v>0</v>
      </c>
      <c r="L7984" s="27" t="n">
        <f aca="false">IF($K7984=0,0,IFERROR(INDEX(購買率算出!$P$6:$P$3005,MATCH($A7984&amp;"",購買率算出!$C$6:$C$3005,0)),0))</f>
        <v>0</v>
      </c>
    </row>
    <row r="7985" customFormat="false" ht="15" hidden="false" customHeight="false" outlineLevel="0" collapsed="false">
      <c r="A7985" s="24"/>
      <c r="D7985" s="24"/>
      <c r="F7985" s="24"/>
      <c r="K7985" s="9" t="n">
        <f aca="false">IF($A7985="",0,IF(OR(N($D7985)=0,$D7985&amp;""=TOP!$C$5&amp;""),1,0))</f>
        <v>0</v>
      </c>
      <c r="L7985" s="27" t="n">
        <f aca="false">IF($K7985=0,0,IFERROR(INDEX(購買率算出!$P$6:$P$3005,MATCH($A7985&amp;"",購買率算出!$C$6:$C$3005,0)),0))</f>
        <v>0</v>
      </c>
    </row>
    <row r="7986" customFormat="false" ht="15" hidden="false" customHeight="false" outlineLevel="0" collapsed="false">
      <c r="A7986" s="24"/>
      <c r="D7986" s="24"/>
      <c r="F7986" s="24"/>
      <c r="K7986" s="9" t="n">
        <f aca="false">IF($A7986="",0,IF(OR(N($D7986)=0,$D7986&amp;""=TOP!$C$5&amp;""),1,0))</f>
        <v>0</v>
      </c>
      <c r="L7986" s="27" t="n">
        <f aca="false">IF($K7986=0,0,IFERROR(INDEX(購買率算出!$P$6:$P$3005,MATCH($A7986&amp;"",購買率算出!$C$6:$C$3005,0)),0))</f>
        <v>0</v>
      </c>
    </row>
    <row r="7987" customFormat="false" ht="15" hidden="false" customHeight="false" outlineLevel="0" collapsed="false">
      <c r="A7987" s="24"/>
      <c r="D7987" s="24"/>
      <c r="F7987" s="24"/>
      <c r="K7987" s="9" t="n">
        <f aca="false">IF($A7987="",0,IF(OR(N($D7987)=0,$D7987&amp;""=TOP!$C$5&amp;""),1,0))</f>
        <v>0</v>
      </c>
      <c r="L7987" s="27" t="n">
        <f aca="false">IF($K7987=0,0,IFERROR(INDEX(購買率算出!$P$6:$P$3005,MATCH($A7987&amp;"",購買率算出!$C$6:$C$3005,0)),0))</f>
        <v>0</v>
      </c>
    </row>
    <row r="7988" customFormat="false" ht="15" hidden="false" customHeight="false" outlineLevel="0" collapsed="false">
      <c r="A7988" s="24"/>
      <c r="D7988" s="24"/>
      <c r="F7988" s="24"/>
      <c r="K7988" s="9" t="n">
        <f aca="false">IF($A7988="",0,IF(OR(N($D7988)=0,$D7988&amp;""=TOP!$C$5&amp;""),1,0))</f>
        <v>0</v>
      </c>
      <c r="L7988" s="27" t="n">
        <f aca="false">IF($K7988=0,0,IFERROR(INDEX(購買率算出!$P$6:$P$3005,MATCH($A7988&amp;"",購買率算出!$C$6:$C$3005,0)),0))</f>
        <v>0</v>
      </c>
    </row>
    <row r="7989" customFormat="false" ht="15" hidden="false" customHeight="false" outlineLevel="0" collapsed="false">
      <c r="A7989" s="24"/>
      <c r="D7989" s="24"/>
      <c r="F7989" s="24"/>
      <c r="K7989" s="9" t="n">
        <f aca="false">IF($A7989="",0,IF(OR(N($D7989)=0,$D7989&amp;""=TOP!$C$5&amp;""),1,0))</f>
        <v>0</v>
      </c>
      <c r="L7989" s="27" t="n">
        <f aca="false">IF($K7989=0,0,IFERROR(INDEX(購買率算出!$P$6:$P$3005,MATCH($A7989&amp;"",購買率算出!$C$6:$C$3005,0)),0))</f>
        <v>0</v>
      </c>
    </row>
    <row r="7990" customFormat="false" ht="15" hidden="false" customHeight="false" outlineLevel="0" collapsed="false">
      <c r="A7990" s="24"/>
      <c r="D7990" s="24"/>
      <c r="F7990" s="24"/>
      <c r="K7990" s="9" t="n">
        <f aca="false">IF($A7990="",0,IF(OR(N($D7990)=0,$D7990&amp;""=TOP!$C$5&amp;""),1,0))</f>
        <v>0</v>
      </c>
      <c r="L7990" s="27" t="n">
        <f aca="false">IF($K7990=0,0,IFERROR(INDEX(購買率算出!$P$6:$P$3005,MATCH($A7990&amp;"",購買率算出!$C$6:$C$3005,0)),0))</f>
        <v>0</v>
      </c>
    </row>
    <row r="7991" customFormat="false" ht="15" hidden="false" customHeight="false" outlineLevel="0" collapsed="false">
      <c r="A7991" s="24"/>
      <c r="D7991" s="24"/>
      <c r="F7991" s="24"/>
      <c r="K7991" s="9" t="n">
        <f aca="false">IF($A7991="",0,IF(OR(N($D7991)=0,$D7991&amp;""=TOP!$C$5&amp;""),1,0))</f>
        <v>0</v>
      </c>
      <c r="L7991" s="27" t="n">
        <f aca="false">IF($K7991=0,0,IFERROR(INDEX(購買率算出!$P$6:$P$3005,MATCH($A7991&amp;"",購買率算出!$C$6:$C$3005,0)),0))</f>
        <v>0</v>
      </c>
    </row>
    <row r="7992" customFormat="false" ht="15" hidden="false" customHeight="false" outlineLevel="0" collapsed="false">
      <c r="A7992" s="24"/>
      <c r="D7992" s="24"/>
      <c r="F7992" s="24"/>
      <c r="K7992" s="9" t="n">
        <f aca="false">IF($A7992="",0,IF(OR(N($D7992)=0,$D7992&amp;""=TOP!$C$5&amp;""),1,0))</f>
        <v>0</v>
      </c>
      <c r="L7992" s="27" t="n">
        <f aca="false">IF($K7992=0,0,IFERROR(INDEX(購買率算出!$P$6:$P$3005,MATCH($A7992&amp;"",購買率算出!$C$6:$C$3005,0)),0))</f>
        <v>0</v>
      </c>
    </row>
    <row r="7993" customFormat="false" ht="15" hidden="false" customHeight="false" outlineLevel="0" collapsed="false">
      <c r="A7993" s="24"/>
      <c r="D7993" s="24"/>
      <c r="F7993" s="24"/>
      <c r="K7993" s="9" t="n">
        <f aca="false">IF($A7993="",0,IF(OR(N($D7993)=0,$D7993&amp;""=TOP!$C$5&amp;""),1,0))</f>
        <v>0</v>
      </c>
      <c r="L7993" s="27" t="n">
        <f aca="false">IF($K7993=0,0,IFERROR(INDEX(購買率算出!$P$6:$P$3005,MATCH($A7993&amp;"",購買率算出!$C$6:$C$3005,0)),0))</f>
        <v>0</v>
      </c>
    </row>
    <row r="7994" customFormat="false" ht="15" hidden="false" customHeight="false" outlineLevel="0" collapsed="false">
      <c r="A7994" s="24"/>
      <c r="D7994" s="24"/>
      <c r="F7994" s="24"/>
      <c r="K7994" s="9" t="n">
        <f aca="false">IF($A7994="",0,IF(OR(N($D7994)=0,$D7994&amp;""=TOP!$C$5&amp;""),1,0))</f>
        <v>0</v>
      </c>
      <c r="L7994" s="27" t="n">
        <f aca="false">IF($K7994=0,0,IFERROR(INDEX(購買率算出!$P$6:$P$3005,MATCH($A7994&amp;"",購買率算出!$C$6:$C$3005,0)),0))</f>
        <v>0</v>
      </c>
    </row>
    <row r="7995" customFormat="false" ht="15" hidden="false" customHeight="false" outlineLevel="0" collapsed="false">
      <c r="A7995" s="24"/>
      <c r="D7995" s="24"/>
      <c r="F7995" s="24"/>
      <c r="K7995" s="9" t="n">
        <f aca="false">IF($A7995="",0,IF(OR(N($D7995)=0,$D7995&amp;""=TOP!$C$5&amp;""),1,0))</f>
        <v>0</v>
      </c>
      <c r="L7995" s="27" t="n">
        <f aca="false">IF($K7995=0,0,IFERROR(INDEX(購買率算出!$P$6:$P$3005,MATCH($A7995&amp;"",購買率算出!$C$6:$C$3005,0)),0))</f>
        <v>0</v>
      </c>
    </row>
    <row r="7996" customFormat="false" ht="15" hidden="false" customHeight="false" outlineLevel="0" collapsed="false">
      <c r="A7996" s="24"/>
      <c r="D7996" s="24"/>
      <c r="F7996" s="24"/>
      <c r="K7996" s="9" t="n">
        <f aca="false">IF($A7996="",0,IF(OR(N($D7996)=0,$D7996&amp;""=TOP!$C$5&amp;""),1,0))</f>
        <v>0</v>
      </c>
      <c r="L7996" s="27" t="n">
        <f aca="false">IF($K7996=0,0,IFERROR(INDEX(購買率算出!$P$6:$P$3005,MATCH($A7996&amp;"",購買率算出!$C$6:$C$3005,0)),0))</f>
        <v>0</v>
      </c>
    </row>
    <row r="7997" customFormat="false" ht="15" hidden="false" customHeight="false" outlineLevel="0" collapsed="false">
      <c r="A7997" s="24"/>
      <c r="D7997" s="24"/>
      <c r="F7997" s="24"/>
      <c r="K7997" s="9" t="n">
        <f aca="false">IF($A7997="",0,IF(OR(N($D7997)=0,$D7997&amp;""=TOP!$C$5&amp;""),1,0))</f>
        <v>0</v>
      </c>
      <c r="L7997" s="27" t="n">
        <f aca="false">IF($K7997=0,0,IFERROR(INDEX(購買率算出!$P$6:$P$3005,MATCH($A7997&amp;"",購買率算出!$C$6:$C$3005,0)),0))</f>
        <v>0</v>
      </c>
    </row>
    <row r="7998" customFormat="false" ht="15" hidden="false" customHeight="false" outlineLevel="0" collapsed="false">
      <c r="A7998" s="24"/>
      <c r="D7998" s="24"/>
      <c r="F7998" s="24"/>
      <c r="K7998" s="9" t="n">
        <f aca="false">IF($A7998="",0,IF(OR(N($D7998)=0,$D7998&amp;""=TOP!$C$5&amp;""),1,0))</f>
        <v>0</v>
      </c>
      <c r="L7998" s="27" t="n">
        <f aca="false">IF($K7998=0,0,IFERROR(INDEX(購買率算出!$P$6:$P$3005,MATCH($A7998&amp;"",購買率算出!$C$6:$C$3005,0)),0))</f>
        <v>0</v>
      </c>
    </row>
    <row r="7999" customFormat="false" ht="15" hidden="false" customHeight="false" outlineLevel="0" collapsed="false">
      <c r="A7999" s="24"/>
      <c r="D7999" s="24"/>
      <c r="F7999" s="24"/>
      <c r="K7999" s="9" t="n">
        <f aca="false">IF($A7999="",0,IF(OR(N($D7999)=0,$D7999&amp;""=TOP!$C$5&amp;""),1,0))</f>
        <v>0</v>
      </c>
      <c r="L7999" s="27" t="n">
        <f aca="false">IF($K7999=0,0,IFERROR(INDEX(購買率算出!$P$6:$P$3005,MATCH($A7999&amp;"",購買率算出!$C$6:$C$3005,0)),0))</f>
        <v>0</v>
      </c>
    </row>
    <row r="8000" customFormat="false" ht="15" hidden="false" customHeight="false" outlineLevel="0" collapsed="false">
      <c r="A8000" s="24"/>
      <c r="D8000" s="24"/>
      <c r="F8000" s="24"/>
      <c r="K8000" s="9" t="n">
        <f aca="false">IF($A8000="",0,IF(OR(N($D8000)=0,$D8000&amp;""=TOP!$C$5&amp;""),1,0))</f>
        <v>0</v>
      </c>
      <c r="L8000" s="27" t="n">
        <f aca="false">IF($K8000=0,0,IFERROR(INDEX(購買率算出!$P$6:$P$3005,MATCH($A8000&amp;"",購買率算出!$C$6:$C$3005,0)),0))</f>
        <v>0</v>
      </c>
    </row>
    <row r="8001" customFormat="false" ht="15" hidden="false" customHeight="false" outlineLevel="0" collapsed="false">
      <c r="A8001" s="24"/>
      <c r="D8001" s="24"/>
      <c r="F8001" s="24"/>
      <c r="K8001" s="9" t="n">
        <f aca="false">IF($A8001="",0,IF(OR(N($D8001)=0,$D8001&amp;""=TOP!$C$5&amp;""),1,0))</f>
        <v>0</v>
      </c>
      <c r="L8001" s="27" t="n">
        <f aca="false">IF($K8001=0,0,IFERROR(INDEX(購買率算出!$P$6:$P$3005,MATCH($A8001&amp;"",購買率算出!$C$6:$C$3005,0)),0))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3" style="0" width="30"/>
    <col collapsed="false" customWidth="true" hidden="false" outlineLevel="0" max="13" min="13" style="0" width="16"/>
    <col collapsed="false" customWidth="true" hidden="false" outlineLevel="0" max="17" min="17" style="0" width="14"/>
    <col collapsed="false" customWidth="true" hidden="false" outlineLevel="0" max="37" min="37" style="0" width="14"/>
  </cols>
  <sheetData>
    <row r="1" customFormat="false" ht="23.85" hidden="false" customHeight="false" outlineLevel="0" collapsed="false">
      <c r="A1" s="29" t="s">
        <v>127</v>
      </c>
      <c r="B1" s="22" t="s">
        <v>128</v>
      </c>
      <c r="C1" s="29" t="s">
        <v>129</v>
      </c>
      <c r="M1" s="29" t="s">
        <v>130</v>
      </c>
      <c r="Q1" s="29" t="s">
        <v>131</v>
      </c>
      <c r="S1" s="29" t="s">
        <v>132</v>
      </c>
      <c r="AK1" s="29" t="s">
        <v>133</v>
      </c>
      <c r="AL1" s="29" t="s">
        <v>134</v>
      </c>
      <c r="AM1" s="29" t="s">
        <v>135</v>
      </c>
      <c r="AN1" s="29" t="s">
        <v>136</v>
      </c>
    </row>
    <row r="2" customFormat="false" ht="20.1" hidden="false" customHeight="false" outlineLevel="0" collapsed="false">
      <c r="A2" s="24"/>
      <c r="B2" s="1" t="s">
        <v>137</v>
      </c>
    </row>
    <row r="3" customFormat="false" ht="15" hidden="false" customHeight="false" outlineLevel="0" collapsed="false">
      <c r="A3" s="24"/>
      <c r="B3" s="28" t="s">
        <v>138</v>
      </c>
    </row>
    <row r="4" customFormat="false" ht="15" hidden="false" customHeight="false" outlineLevel="0" collapsed="false">
      <c r="A4" s="24"/>
    </row>
    <row r="5" customFormat="false" ht="15" hidden="false" customHeight="false" outlineLevel="0" collapsed="false">
      <c r="A5" s="24"/>
    </row>
    <row r="6" customFormat="false" ht="15" hidden="false" customHeight="false" outlineLevel="0" collapsed="false">
      <c r="A6" s="24"/>
    </row>
    <row r="7" customFormat="false" ht="15" hidden="false" customHeight="false" outlineLevel="0" collapsed="false">
      <c r="A7" s="24"/>
    </row>
    <row r="8" customFormat="false" ht="15" hidden="false" customHeight="false" outlineLevel="0" collapsed="false">
      <c r="A8" s="24"/>
    </row>
    <row r="9" customFormat="false" ht="15" hidden="false" customHeight="false" outlineLevel="0" collapsed="false">
      <c r="A9" s="24"/>
    </row>
    <row r="10" customFormat="false" ht="15" hidden="false" customHeight="false" outlineLevel="0" collapsed="false">
      <c r="A10" s="24"/>
    </row>
    <row r="11" customFormat="false" ht="15" hidden="false" customHeight="false" outlineLevel="0" collapsed="false">
      <c r="A11" s="24"/>
    </row>
    <row r="12" customFormat="false" ht="15" hidden="false" customHeight="false" outlineLevel="0" collapsed="false">
      <c r="A12" s="24"/>
    </row>
    <row r="13" customFormat="false" ht="15" hidden="false" customHeight="false" outlineLevel="0" collapsed="false">
      <c r="A13" s="24"/>
    </row>
    <row r="14" customFormat="false" ht="15" hidden="false" customHeight="false" outlineLevel="0" collapsed="false">
      <c r="A14" s="24"/>
    </row>
    <row r="15" customFormat="false" ht="15" hidden="false" customHeight="false" outlineLevel="0" collapsed="false">
      <c r="A15" s="24"/>
    </row>
    <row r="16" customFormat="false" ht="15" hidden="false" customHeight="false" outlineLevel="0" collapsed="false">
      <c r="A16" s="24"/>
    </row>
    <row r="17" customFormat="false" ht="15" hidden="false" customHeight="false" outlineLevel="0" collapsed="false">
      <c r="A17" s="24"/>
    </row>
    <row r="18" customFormat="false" ht="15" hidden="false" customHeight="false" outlineLevel="0" collapsed="false">
      <c r="A18" s="24"/>
    </row>
    <row r="19" customFormat="false" ht="15" hidden="false" customHeight="false" outlineLevel="0" collapsed="false">
      <c r="A19" s="24"/>
    </row>
    <row r="20" customFormat="false" ht="15" hidden="false" customHeight="false" outlineLevel="0" collapsed="false">
      <c r="A20" s="24"/>
    </row>
    <row r="21" customFormat="false" ht="15" hidden="false" customHeight="false" outlineLevel="0" collapsed="false">
      <c r="A21" s="24"/>
    </row>
    <row r="22" customFormat="false" ht="15" hidden="false" customHeight="false" outlineLevel="0" collapsed="false">
      <c r="A22" s="24"/>
    </row>
    <row r="23" customFormat="false" ht="15" hidden="false" customHeight="false" outlineLevel="0" collapsed="false">
      <c r="A23" s="24"/>
    </row>
    <row r="24" customFormat="false" ht="15" hidden="false" customHeight="false" outlineLevel="0" collapsed="false">
      <c r="A24" s="24"/>
    </row>
    <row r="25" customFormat="false" ht="15" hidden="false" customHeight="false" outlineLevel="0" collapsed="false">
      <c r="A25" s="24"/>
    </row>
    <row r="26" customFormat="false" ht="15" hidden="false" customHeight="false" outlineLevel="0" collapsed="false">
      <c r="A26" s="24"/>
    </row>
    <row r="27" customFormat="false" ht="15" hidden="false" customHeight="false" outlineLevel="0" collapsed="false">
      <c r="A27" s="24"/>
    </row>
    <row r="28" customFormat="false" ht="15" hidden="false" customHeight="false" outlineLevel="0" collapsed="false">
      <c r="A28" s="24"/>
    </row>
    <row r="29" customFormat="false" ht="15" hidden="false" customHeight="false" outlineLevel="0" collapsed="false">
      <c r="A29" s="24"/>
    </row>
    <row r="30" customFormat="false" ht="15" hidden="false" customHeight="false" outlineLevel="0" collapsed="false">
      <c r="A30" s="24"/>
    </row>
    <row r="31" customFormat="false" ht="15" hidden="false" customHeight="false" outlineLevel="0" collapsed="false">
      <c r="A31" s="24"/>
    </row>
    <row r="32" customFormat="false" ht="15" hidden="false" customHeight="false" outlineLevel="0" collapsed="false">
      <c r="A32" s="24"/>
    </row>
    <row r="33" customFormat="false" ht="15" hidden="false" customHeight="false" outlineLevel="0" collapsed="false">
      <c r="A33" s="24"/>
    </row>
    <row r="34" customFormat="false" ht="15" hidden="false" customHeight="false" outlineLevel="0" collapsed="false">
      <c r="A34" s="24"/>
    </row>
    <row r="35" customFormat="false" ht="15" hidden="false" customHeight="false" outlineLevel="0" collapsed="false">
      <c r="A35" s="24"/>
    </row>
    <row r="36" customFormat="false" ht="15" hidden="false" customHeight="false" outlineLevel="0" collapsed="false">
      <c r="A36" s="24"/>
    </row>
    <row r="37" customFormat="false" ht="15" hidden="false" customHeight="false" outlineLevel="0" collapsed="false">
      <c r="A37" s="24"/>
    </row>
    <row r="38" customFormat="false" ht="15" hidden="false" customHeight="false" outlineLevel="0" collapsed="false">
      <c r="A38" s="24"/>
    </row>
    <row r="39" customFormat="false" ht="15" hidden="false" customHeight="false" outlineLevel="0" collapsed="false">
      <c r="A39" s="24"/>
    </row>
    <row r="40" customFormat="false" ht="15" hidden="false" customHeight="false" outlineLevel="0" collapsed="false">
      <c r="A40" s="24"/>
    </row>
    <row r="41" customFormat="false" ht="15" hidden="false" customHeight="false" outlineLevel="0" collapsed="false">
      <c r="A41" s="24"/>
    </row>
    <row r="42" customFormat="false" ht="15" hidden="false" customHeight="false" outlineLevel="0" collapsed="false">
      <c r="A42" s="24"/>
    </row>
    <row r="43" customFormat="false" ht="15" hidden="false" customHeight="false" outlineLevel="0" collapsed="false">
      <c r="A43" s="24"/>
    </row>
    <row r="44" customFormat="false" ht="15" hidden="false" customHeight="false" outlineLevel="0" collapsed="false">
      <c r="A44" s="24"/>
    </row>
    <row r="45" customFormat="false" ht="15" hidden="false" customHeight="false" outlineLevel="0" collapsed="false">
      <c r="A45" s="24"/>
    </row>
    <row r="46" customFormat="false" ht="15" hidden="false" customHeight="false" outlineLevel="0" collapsed="false">
      <c r="A46" s="24"/>
    </row>
    <row r="47" customFormat="false" ht="15" hidden="false" customHeight="false" outlineLevel="0" collapsed="false">
      <c r="A47" s="24"/>
    </row>
    <row r="48" customFormat="false" ht="15" hidden="false" customHeight="false" outlineLevel="0" collapsed="false">
      <c r="A48" s="24"/>
    </row>
    <row r="49" customFormat="false" ht="15" hidden="false" customHeight="false" outlineLevel="0" collapsed="false">
      <c r="A49" s="24"/>
    </row>
    <row r="50" customFormat="false" ht="15" hidden="false" customHeight="false" outlineLevel="0" collapsed="false">
      <c r="A50" s="24"/>
    </row>
    <row r="51" customFormat="false" ht="15" hidden="false" customHeight="false" outlineLevel="0" collapsed="false">
      <c r="A51" s="24"/>
    </row>
    <row r="52" customFormat="false" ht="15" hidden="false" customHeight="false" outlineLevel="0" collapsed="false">
      <c r="A52" s="24"/>
    </row>
    <row r="53" customFormat="false" ht="15" hidden="false" customHeight="false" outlineLevel="0" collapsed="false">
      <c r="A53" s="24"/>
    </row>
    <row r="54" customFormat="false" ht="15" hidden="false" customHeight="false" outlineLevel="0" collapsed="false">
      <c r="A54" s="24"/>
    </row>
    <row r="55" customFormat="false" ht="15" hidden="false" customHeight="false" outlineLevel="0" collapsed="false">
      <c r="A55" s="24"/>
    </row>
    <row r="56" customFormat="false" ht="15" hidden="false" customHeight="false" outlineLevel="0" collapsed="false">
      <c r="A56" s="24"/>
    </row>
    <row r="57" customFormat="false" ht="15" hidden="false" customHeight="false" outlineLevel="0" collapsed="false">
      <c r="A57" s="24"/>
    </row>
    <row r="58" customFormat="false" ht="15" hidden="false" customHeight="false" outlineLevel="0" collapsed="false">
      <c r="A58" s="24"/>
    </row>
    <row r="59" customFormat="false" ht="15" hidden="false" customHeight="false" outlineLevel="0" collapsed="false">
      <c r="A59" s="24"/>
    </row>
    <row r="60" customFormat="false" ht="15" hidden="false" customHeight="false" outlineLevel="0" collapsed="false">
      <c r="A60" s="24"/>
    </row>
    <row r="61" customFormat="false" ht="15" hidden="false" customHeight="false" outlineLevel="0" collapsed="false">
      <c r="A61" s="24"/>
    </row>
    <row r="62" customFormat="false" ht="15" hidden="false" customHeight="false" outlineLevel="0" collapsed="false">
      <c r="A62" s="24"/>
    </row>
    <row r="63" customFormat="false" ht="15" hidden="false" customHeight="false" outlineLevel="0" collapsed="false">
      <c r="A63" s="24"/>
    </row>
    <row r="64" customFormat="false" ht="15" hidden="false" customHeight="false" outlineLevel="0" collapsed="false">
      <c r="A64" s="24"/>
    </row>
    <row r="65" customFormat="false" ht="15" hidden="false" customHeight="false" outlineLevel="0" collapsed="false">
      <c r="A65" s="24"/>
    </row>
    <row r="66" customFormat="false" ht="15" hidden="false" customHeight="false" outlineLevel="0" collapsed="false">
      <c r="A66" s="24"/>
    </row>
    <row r="67" customFormat="false" ht="15" hidden="false" customHeight="false" outlineLevel="0" collapsed="false">
      <c r="A67" s="24"/>
    </row>
    <row r="68" customFormat="false" ht="15" hidden="false" customHeight="false" outlineLevel="0" collapsed="false">
      <c r="A68" s="24"/>
    </row>
    <row r="69" customFormat="false" ht="15" hidden="false" customHeight="false" outlineLevel="0" collapsed="false">
      <c r="A69" s="24"/>
    </row>
    <row r="70" customFormat="false" ht="15" hidden="false" customHeight="false" outlineLevel="0" collapsed="false">
      <c r="A70" s="24"/>
    </row>
    <row r="71" customFormat="false" ht="15" hidden="false" customHeight="false" outlineLevel="0" collapsed="false">
      <c r="A71" s="24"/>
    </row>
    <row r="72" customFormat="false" ht="15" hidden="false" customHeight="false" outlineLevel="0" collapsed="false">
      <c r="A72" s="24"/>
    </row>
    <row r="73" customFormat="false" ht="15" hidden="false" customHeight="false" outlineLevel="0" collapsed="false">
      <c r="A73" s="24"/>
    </row>
    <row r="74" customFormat="false" ht="15" hidden="false" customHeight="false" outlineLevel="0" collapsed="false">
      <c r="A74" s="24"/>
    </row>
    <row r="75" customFormat="false" ht="15" hidden="false" customHeight="false" outlineLevel="0" collapsed="false">
      <c r="A75" s="24"/>
    </row>
    <row r="76" customFormat="false" ht="15" hidden="false" customHeight="false" outlineLevel="0" collapsed="false">
      <c r="A76" s="24"/>
    </row>
    <row r="77" customFormat="false" ht="15" hidden="false" customHeight="false" outlineLevel="0" collapsed="false">
      <c r="A77" s="24"/>
    </row>
    <row r="78" customFormat="false" ht="15" hidden="false" customHeight="false" outlineLevel="0" collapsed="false">
      <c r="A78" s="24"/>
    </row>
    <row r="79" customFormat="false" ht="15" hidden="false" customHeight="false" outlineLevel="0" collapsed="false">
      <c r="A79" s="24"/>
    </row>
    <row r="80" customFormat="false" ht="15" hidden="false" customHeight="false" outlineLevel="0" collapsed="false">
      <c r="A80" s="24"/>
    </row>
    <row r="81" customFormat="false" ht="15" hidden="false" customHeight="false" outlineLevel="0" collapsed="false">
      <c r="A81" s="24"/>
    </row>
    <row r="82" customFormat="false" ht="15" hidden="false" customHeight="false" outlineLevel="0" collapsed="false">
      <c r="A82" s="24"/>
    </row>
    <row r="83" customFormat="false" ht="15" hidden="false" customHeight="false" outlineLevel="0" collapsed="false">
      <c r="A83" s="24"/>
    </row>
    <row r="84" customFormat="false" ht="15" hidden="false" customHeight="false" outlineLevel="0" collapsed="false">
      <c r="A84" s="24"/>
    </row>
    <row r="85" customFormat="false" ht="15" hidden="false" customHeight="false" outlineLevel="0" collapsed="false">
      <c r="A85" s="24"/>
    </row>
    <row r="86" customFormat="false" ht="15" hidden="false" customHeight="false" outlineLevel="0" collapsed="false">
      <c r="A86" s="24"/>
    </row>
    <row r="87" customFormat="false" ht="15" hidden="false" customHeight="false" outlineLevel="0" collapsed="false">
      <c r="A87" s="24"/>
    </row>
    <row r="88" customFormat="false" ht="15" hidden="false" customHeight="false" outlineLevel="0" collapsed="false">
      <c r="A88" s="24"/>
    </row>
    <row r="89" customFormat="false" ht="15" hidden="false" customHeight="false" outlineLevel="0" collapsed="false">
      <c r="A89" s="24"/>
    </row>
    <row r="90" customFormat="false" ht="15" hidden="false" customHeight="false" outlineLevel="0" collapsed="false">
      <c r="A90" s="24"/>
    </row>
    <row r="91" customFormat="false" ht="15" hidden="false" customHeight="false" outlineLevel="0" collapsed="false">
      <c r="A91" s="24"/>
    </row>
    <row r="92" customFormat="false" ht="15" hidden="false" customHeight="false" outlineLevel="0" collapsed="false">
      <c r="A92" s="24"/>
    </row>
    <row r="93" customFormat="false" ht="15" hidden="false" customHeight="false" outlineLevel="0" collapsed="false">
      <c r="A93" s="24"/>
    </row>
    <row r="94" customFormat="false" ht="15" hidden="false" customHeight="false" outlineLevel="0" collapsed="false">
      <c r="A94" s="24"/>
    </row>
    <row r="95" customFormat="false" ht="15" hidden="false" customHeight="false" outlineLevel="0" collapsed="false">
      <c r="A95" s="24"/>
    </row>
    <row r="96" customFormat="false" ht="15" hidden="false" customHeight="false" outlineLevel="0" collapsed="false">
      <c r="A96" s="24"/>
    </row>
    <row r="97" customFormat="false" ht="15" hidden="false" customHeight="false" outlineLevel="0" collapsed="false">
      <c r="A97" s="24"/>
    </row>
    <row r="98" customFormat="false" ht="15" hidden="false" customHeight="false" outlineLevel="0" collapsed="false">
      <c r="A98" s="24"/>
    </row>
    <row r="99" customFormat="false" ht="15" hidden="false" customHeight="false" outlineLevel="0" collapsed="false">
      <c r="A99" s="24"/>
    </row>
    <row r="100" customFormat="false" ht="15" hidden="false" customHeight="false" outlineLevel="0" collapsed="false">
      <c r="A100" s="24"/>
    </row>
    <row r="101" customFormat="false" ht="15" hidden="false" customHeight="false" outlineLevel="0" collapsed="false">
      <c r="A101" s="24"/>
    </row>
    <row r="102" customFormat="false" ht="15" hidden="false" customHeight="false" outlineLevel="0" collapsed="false">
      <c r="A102" s="24"/>
    </row>
    <row r="103" customFormat="false" ht="15" hidden="false" customHeight="false" outlineLevel="0" collapsed="false">
      <c r="A103" s="24"/>
    </row>
    <row r="104" customFormat="false" ht="15" hidden="false" customHeight="false" outlineLevel="0" collapsed="false">
      <c r="A104" s="24"/>
    </row>
    <row r="105" customFormat="false" ht="15" hidden="false" customHeight="false" outlineLevel="0" collapsed="false">
      <c r="A105" s="24"/>
    </row>
    <row r="106" customFormat="false" ht="15" hidden="false" customHeight="false" outlineLevel="0" collapsed="false">
      <c r="A106" s="24"/>
    </row>
    <row r="107" customFormat="false" ht="15" hidden="false" customHeight="false" outlineLevel="0" collapsed="false">
      <c r="A107" s="24"/>
    </row>
    <row r="108" customFormat="false" ht="15" hidden="false" customHeight="false" outlineLevel="0" collapsed="false">
      <c r="A108" s="24"/>
    </row>
    <row r="109" customFormat="false" ht="15" hidden="false" customHeight="false" outlineLevel="0" collapsed="false">
      <c r="A109" s="24"/>
    </row>
    <row r="110" customFormat="false" ht="15" hidden="false" customHeight="false" outlineLevel="0" collapsed="false">
      <c r="A110" s="24"/>
    </row>
    <row r="111" customFormat="false" ht="15" hidden="false" customHeight="false" outlineLevel="0" collapsed="false">
      <c r="A111" s="24"/>
    </row>
    <row r="112" customFormat="false" ht="15" hidden="false" customHeight="false" outlineLevel="0" collapsed="false">
      <c r="A112" s="24"/>
    </row>
    <row r="113" customFormat="false" ht="15" hidden="false" customHeight="false" outlineLevel="0" collapsed="false">
      <c r="A113" s="24"/>
    </row>
    <row r="114" customFormat="false" ht="15" hidden="false" customHeight="false" outlineLevel="0" collapsed="false">
      <c r="A114" s="24"/>
    </row>
    <row r="115" customFormat="false" ht="15" hidden="false" customHeight="false" outlineLevel="0" collapsed="false">
      <c r="A115" s="24"/>
    </row>
    <row r="116" customFormat="false" ht="15" hidden="false" customHeight="false" outlineLevel="0" collapsed="false">
      <c r="A116" s="24"/>
    </row>
    <row r="117" customFormat="false" ht="15" hidden="false" customHeight="false" outlineLevel="0" collapsed="false">
      <c r="A117" s="24"/>
    </row>
    <row r="118" customFormat="false" ht="15" hidden="false" customHeight="false" outlineLevel="0" collapsed="false">
      <c r="A118" s="24"/>
    </row>
    <row r="119" customFormat="false" ht="15" hidden="false" customHeight="false" outlineLevel="0" collapsed="false">
      <c r="A119" s="24"/>
    </row>
    <row r="120" customFormat="false" ht="15" hidden="false" customHeight="false" outlineLevel="0" collapsed="false">
      <c r="A120" s="24"/>
    </row>
    <row r="121" customFormat="false" ht="15" hidden="false" customHeight="false" outlineLevel="0" collapsed="false">
      <c r="A121" s="24"/>
    </row>
    <row r="122" customFormat="false" ht="15" hidden="false" customHeight="false" outlineLevel="0" collapsed="false">
      <c r="A122" s="24"/>
    </row>
    <row r="123" customFormat="false" ht="15" hidden="false" customHeight="false" outlineLevel="0" collapsed="false">
      <c r="A123" s="24"/>
    </row>
    <row r="124" customFormat="false" ht="15" hidden="false" customHeight="false" outlineLevel="0" collapsed="false">
      <c r="A124" s="24"/>
    </row>
    <row r="125" customFormat="false" ht="15" hidden="false" customHeight="false" outlineLevel="0" collapsed="false">
      <c r="A125" s="24"/>
    </row>
    <row r="126" customFormat="false" ht="15" hidden="false" customHeight="false" outlineLevel="0" collapsed="false">
      <c r="A126" s="24"/>
    </row>
    <row r="127" customFormat="false" ht="15" hidden="false" customHeight="false" outlineLevel="0" collapsed="false">
      <c r="A127" s="24"/>
    </row>
    <row r="128" customFormat="false" ht="15" hidden="false" customHeight="false" outlineLevel="0" collapsed="false">
      <c r="A128" s="24"/>
    </row>
    <row r="129" customFormat="false" ht="15" hidden="false" customHeight="false" outlineLevel="0" collapsed="false">
      <c r="A129" s="24"/>
    </row>
    <row r="130" customFormat="false" ht="15" hidden="false" customHeight="false" outlineLevel="0" collapsed="false">
      <c r="A130" s="24"/>
    </row>
    <row r="131" customFormat="false" ht="15" hidden="false" customHeight="false" outlineLevel="0" collapsed="false">
      <c r="A131" s="24"/>
    </row>
    <row r="132" customFormat="false" ht="15" hidden="false" customHeight="false" outlineLevel="0" collapsed="false">
      <c r="A132" s="24"/>
    </row>
    <row r="133" customFormat="false" ht="15" hidden="false" customHeight="false" outlineLevel="0" collapsed="false">
      <c r="A133" s="24"/>
    </row>
    <row r="134" customFormat="false" ht="15" hidden="false" customHeight="false" outlineLevel="0" collapsed="false">
      <c r="A134" s="24"/>
    </row>
    <row r="135" customFormat="false" ht="15" hidden="false" customHeight="false" outlineLevel="0" collapsed="false">
      <c r="A135" s="24"/>
    </row>
    <row r="136" customFormat="false" ht="15" hidden="false" customHeight="false" outlineLevel="0" collapsed="false">
      <c r="A136" s="24"/>
    </row>
    <row r="137" customFormat="false" ht="15" hidden="false" customHeight="false" outlineLevel="0" collapsed="false">
      <c r="A137" s="24"/>
    </row>
    <row r="138" customFormat="false" ht="15" hidden="false" customHeight="false" outlineLevel="0" collapsed="false">
      <c r="A138" s="24"/>
    </row>
    <row r="139" customFormat="false" ht="15" hidden="false" customHeight="false" outlineLevel="0" collapsed="false">
      <c r="A139" s="24"/>
    </row>
    <row r="140" customFormat="false" ht="15" hidden="false" customHeight="false" outlineLevel="0" collapsed="false">
      <c r="A140" s="24"/>
    </row>
    <row r="141" customFormat="false" ht="15" hidden="false" customHeight="false" outlineLevel="0" collapsed="false">
      <c r="A141" s="24"/>
    </row>
    <row r="142" customFormat="false" ht="15" hidden="false" customHeight="false" outlineLevel="0" collapsed="false">
      <c r="A142" s="24"/>
    </row>
    <row r="143" customFormat="false" ht="15" hidden="false" customHeight="false" outlineLevel="0" collapsed="false">
      <c r="A143" s="24"/>
    </row>
    <row r="144" customFormat="false" ht="15" hidden="false" customHeight="false" outlineLevel="0" collapsed="false">
      <c r="A144" s="24"/>
    </row>
    <row r="145" customFormat="false" ht="15" hidden="false" customHeight="false" outlineLevel="0" collapsed="false">
      <c r="A145" s="24"/>
    </row>
    <row r="146" customFormat="false" ht="15" hidden="false" customHeight="false" outlineLevel="0" collapsed="false">
      <c r="A146" s="24"/>
    </row>
    <row r="147" customFormat="false" ht="15" hidden="false" customHeight="false" outlineLevel="0" collapsed="false">
      <c r="A147" s="24"/>
    </row>
    <row r="148" customFormat="false" ht="15" hidden="false" customHeight="false" outlineLevel="0" collapsed="false">
      <c r="A148" s="24"/>
    </row>
    <row r="149" customFormat="false" ht="15" hidden="false" customHeight="false" outlineLevel="0" collapsed="false">
      <c r="A149" s="24"/>
    </row>
    <row r="150" customFormat="false" ht="15" hidden="false" customHeight="false" outlineLevel="0" collapsed="false">
      <c r="A150" s="24"/>
    </row>
    <row r="151" customFormat="false" ht="15" hidden="false" customHeight="false" outlineLevel="0" collapsed="false">
      <c r="A151" s="24"/>
    </row>
    <row r="152" customFormat="false" ht="15" hidden="false" customHeight="false" outlineLevel="0" collapsed="false">
      <c r="A152" s="24"/>
    </row>
    <row r="153" customFormat="false" ht="15" hidden="false" customHeight="false" outlineLevel="0" collapsed="false">
      <c r="A153" s="24"/>
    </row>
    <row r="154" customFormat="false" ht="15" hidden="false" customHeight="false" outlineLevel="0" collapsed="false">
      <c r="A154" s="24"/>
    </row>
    <row r="155" customFormat="false" ht="15" hidden="false" customHeight="false" outlineLevel="0" collapsed="false">
      <c r="A155" s="24"/>
    </row>
    <row r="156" customFormat="false" ht="15" hidden="false" customHeight="false" outlineLevel="0" collapsed="false">
      <c r="A156" s="24"/>
    </row>
    <row r="157" customFormat="false" ht="15" hidden="false" customHeight="false" outlineLevel="0" collapsed="false">
      <c r="A157" s="24"/>
    </row>
    <row r="158" customFormat="false" ht="15" hidden="false" customHeight="false" outlineLevel="0" collapsed="false">
      <c r="A158" s="24"/>
    </row>
    <row r="159" customFormat="false" ht="15" hidden="false" customHeight="false" outlineLevel="0" collapsed="false">
      <c r="A159" s="24"/>
    </row>
    <row r="160" customFormat="false" ht="15" hidden="false" customHeight="false" outlineLevel="0" collapsed="false">
      <c r="A160" s="24"/>
    </row>
    <row r="161" customFormat="false" ht="15" hidden="false" customHeight="false" outlineLevel="0" collapsed="false">
      <c r="A161" s="24"/>
    </row>
    <row r="162" customFormat="false" ht="15" hidden="false" customHeight="false" outlineLevel="0" collapsed="false">
      <c r="A162" s="24"/>
    </row>
    <row r="163" customFormat="false" ht="15" hidden="false" customHeight="false" outlineLevel="0" collapsed="false">
      <c r="A163" s="24"/>
    </row>
    <row r="164" customFormat="false" ht="15" hidden="false" customHeight="false" outlineLevel="0" collapsed="false">
      <c r="A164" s="24"/>
    </row>
    <row r="165" customFormat="false" ht="15" hidden="false" customHeight="false" outlineLevel="0" collapsed="false">
      <c r="A165" s="24"/>
    </row>
    <row r="166" customFormat="false" ht="15" hidden="false" customHeight="false" outlineLevel="0" collapsed="false">
      <c r="A166" s="24"/>
    </row>
    <row r="167" customFormat="false" ht="15" hidden="false" customHeight="false" outlineLevel="0" collapsed="false">
      <c r="A167" s="24"/>
    </row>
    <row r="168" customFormat="false" ht="15" hidden="false" customHeight="false" outlineLevel="0" collapsed="false">
      <c r="A168" s="24"/>
    </row>
    <row r="169" customFormat="false" ht="15" hidden="false" customHeight="false" outlineLevel="0" collapsed="false">
      <c r="A169" s="24"/>
    </row>
    <row r="170" customFormat="false" ht="15" hidden="false" customHeight="false" outlineLevel="0" collapsed="false">
      <c r="A170" s="24"/>
    </row>
    <row r="171" customFormat="false" ht="15" hidden="false" customHeight="false" outlineLevel="0" collapsed="false">
      <c r="A171" s="24"/>
    </row>
    <row r="172" customFormat="false" ht="15" hidden="false" customHeight="false" outlineLevel="0" collapsed="false">
      <c r="A172" s="24"/>
    </row>
    <row r="173" customFormat="false" ht="15" hidden="false" customHeight="false" outlineLevel="0" collapsed="false">
      <c r="A173" s="24"/>
    </row>
    <row r="174" customFormat="false" ht="15" hidden="false" customHeight="false" outlineLevel="0" collapsed="false">
      <c r="A174" s="24"/>
    </row>
    <row r="175" customFormat="false" ht="15" hidden="false" customHeight="false" outlineLevel="0" collapsed="false">
      <c r="A175" s="24"/>
    </row>
    <row r="176" customFormat="false" ht="15" hidden="false" customHeight="false" outlineLevel="0" collapsed="false">
      <c r="A176" s="24"/>
    </row>
    <row r="177" customFormat="false" ht="15" hidden="false" customHeight="false" outlineLevel="0" collapsed="false">
      <c r="A177" s="24"/>
    </row>
    <row r="178" customFormat="false" ht="15" hidden="false" customHeight="false" outlineLevel="0" collapsed="false">
      <c r="A178" s="24"/>
    </row>
    <row r="179" customFormat="false" ht="15" hidden="false" customHeight="false" outlineLevel="0" collapsed="false">
      <c r="A179" s="24"/>
    </row>
    <row r="180" customFormat="false" ht="15" hidden="false" customHeight="false" outlineLevel="0" collapsed="false">
      <c r="A180" s="24"/>
    </row>
    <row r="181" customFormat="false" ht="15" hidden="false" customHeight="false" outlineLevel="0" collapsed="false">
      <c r="A181" s="24"/>
    </row>
    <row r="182" customFormat="false" ht="15" hidden="false" customHeight="false" outlineLevel="0" collapsed="false">
      <c r="A182" s="24"/>
    </row>
    <row r="183" customFormat="false" ht="15" hidden="false" customHeight="false" outlineLevel="0" collapsed="false">
      <c r="A183" s="24"/>
    </row>
    <row r="184" customFormat="false" ht="15" hidden="false" customHeight="false" outlineLevel="0" collapsed="false">
      <c r="A184" s="24"/>
    </row>
    <row r="185" customFormat="false" ht="15" hidden="false" customHeight="false" outlineLevel="0" collapsed="false">
      <c r="A185" s="24"/>
    </row>
    <row r="186" customFormat="false" ht="15" hidden="false" customHeight="false" outlineLevel="0" collapsed="false">
      <c r="A186" s="24"/>
    </row>
    <row r="187" customFormat="false" ht="15" hidden="false" customHeight="false" outlineLevel="0" collapsed="false">
      <c r="A187" s="24"/>
    </row>
    <row r="188" customFormat="false" ht="15" hidden="false" customHeight="false" outlineLevel="0" collapsed="false">
      <c r="A188" s="24"/>
    </row>
    <row r="189" customFormat="false" ht="15" hidden="false" customHeight="false" outlineLevel="0" collapsed="false">
      <c r="A189" s="24"/>
    </row>
    <row r="190" customFormat="false" ht="15" hidden="false" customHeight="false" outlineLevel="0" collapsed="false">
      <c r="A190" s="24"/>
    </row>
    <row r="191" customFormat="false" ht="15" hidden="false" customHeight="false" outlineLevel="0" collapsed="false">
      <c r="A191" s="24"/>
    </row>
    <row r="192" customFormat="false" ht="15" hidden="false" customHeight="false" outlineLevel="0" collapsed="false">
      <c r="A192" s="24"/>
    </row>
    <row r="193" customFormat="false" ht="15" hidden="false" customHeight="false" outlineLevel="0" collapsed="false">
      <c r="A193" s="24"/>
    </row>
    <row r="194" customFormat="false" ht="15" hidden="false" customHeight="false" outlineLevel="0" collapsed="false">
      <c r="A194" s="24"/>
    </row>
    <row r="195" customFormat="false" ht="15" hidden="false" customHeight="false" outlineLevel="0" collapsed="false">
      <c r="A195" s="24"/>
    </row>
    <row r="196" customFormat="false" ht="15" hidden="false" customHeight="false" outlineLevel="0" collapsed="false">
      <c r="A196" s="24"/>
    </row>
    <row r="197" customFormat="false" ht="15" hidden="false" customHeight="false" outlineLevel="0" collapsed="false">
      <c r="A197" s="24"/>
    </row>
    <row r="198" customFormat="false" ht="15" hidden="false" customHeight="false" outlineLevel="0" collapsed="false">
      <c r="A198" s="24"/>
    </row>
    <row r="199" customFormat="false" ht="15" hidden="false" customHeight="false" outlineLevel="0" collapsed="false">
      <c r="A199" s="24"/>
    </row>
    <row r="200" customFormat="false" ht="15" hidden="false" customHeight="false" outlineLevel="0" collapsed="false">
      <c r="A200" s="24"/>
    </row>
    <row r="201" customFormat="false" ht="15" hidden="false" customHeight="false" outlineLevel="0" collapsed="false">
      <c r="A201" s="24"/>
    </row>
    <row r="202" customFormat="false" ht="15" hidden="false" customHeight="false" outlineLevel="0" collapsed="false">
      <c r="A202" s="24"/>
    </row>
    <row r="203" customFormat="false" ht="15" hidden="false" customHeight="false" outlineLevel="0" collapsed="false">
      <c r="A203" s="24"/>
    </row>
    <row r="204" customFormat="false" ht="15" hidden="false" customHeight="false" outlineLevel="0" collapsed="false">
      <c r="A204" s="24"/>
    </row>
    <row r="205" customFormat="false" ht="15" hidden="false" customHeight="false" outlineLevel="0" collapsed="false">
      <c r="A205" s="24"/>
    </row>
    <row r="206" customFormat="false" ht="15" hidden="false" customHeight="false" outlineLevel="0" collapsed="false">
      <c r="A206" s="24"/>
    </row>
    <row r="207" customFormat="false" ht="15" hidden="false" customHeight="false" outlineLevel="0" collapsed="false">
      <c r="A207" s="24"/>
    </row>
    <row r="208" customFormat="false" ht="15" hidden="false" customHeight="false" outlineLevel="0" collapsed="false">
      <c r="A208" s="24"/>
    </row>
    <row r="209" customFormat="false" ht="15" hidden="false" customHeight="false" outlineLevel="0" collapsed="false">
      <c r="A209" s="24"/>
    </row>
    <row r="210" customFormat="false" ht="15" hidden="false" customHeight="false" outlineLevel="0" collapsed="false">
      <c r="A210" s="24"/>
    </row>
    <row r="211" customFormat="false" ht="15" hidden="false" customHeight="false" outlineLevel="0" collapsed="false">
      <c r="A211" s="24"/>
    </row>
    <row r="212" customFormat="false" ht="15" hidden="false" customHeight="false" outlineLevel="0" collapsed="false">
      <c r="A212" s="24"/>
    </row>
    <row r="213" customFormat="false" ht="15" hidden="false" customHeight="false" outlineLevel="0" collapsed="false">
      <c r="A213" s="24"/>
    </row>
    <row r="214" customFormat="false" ht="15" hidden="false" customHeight="false" outlineLevel="0" collapsed="false">
      <c r="A214" s="24"/>
    </row>
    <row r="215" customFormat="false" ht="15" hidden="false" customHeight="false" outlineLevel="0" collapsed="false">
      <c r="A215" s="24"/>
    </row>
    <row r="216" customFormat="false" ht="15" hidden="false" customHeight="false" outlineLevel="0" collapsed="false">
      <c r="A216" s="24"/>
    </row>
    <row r="217" customFormat="false" ht="15" hidden="false" customHeight="false" outlineLevel="0" collapsed="false">
      <c r="A217" s="24"/>
    </row>
    <row r="218" customFormat="false" ht="15" hidden="false" customHeight="false" outlineLevel="0" collapsed="false">
      <c r="A218" s="24"/>
    </row>
    <row r="219" customFormat="false" ht="15" hidden="false" customHeight="false" outlineLevel="0" collapsed="false">
      <c r="A219" s="24"/>
    </row>
    <row r="220" customFormat="false" ht="15" hidden="false" customHeight="false" outlineLevel="0" collapsed="false">
      <c r="A220" s="24"/>
    </row>
    <row r="221" customFormat="false" ht="15" hidden="false" customHeight="false" outlineLevel="0" collapsed="false">
      <c r="A221" s="24"/>
    </row>
    <row r="222" customFormat="false" ht="15" hidden="false" customHeight="false" outlineLevel="0" collapsed="false">
      <c r="A222" s="24"/>
    </row>
    <row r="223" customFormat="false" ht="15" hidden="false" customHeight="false" outlineLevel="0" collapsed="false">
      <c r="A223" s="24"/>
    </row>
    <row r="224" customFormat="false" ht="15" hidden="false" customHeight="false" outlineLevel="0" collapsed="false">
      <c r="A224" s="24"/>
    </row>
    <row r="225" customFormat="false" ht="15" hidden="false" customHeight="false" outlineLevel="0" collapsed="false">
      <c r="A225" s="24"/>
    </row>
    <row r="226" customFormat="false" ht="15" hidden="false" customHeight="false" outlineLevel="0" collapsed="false">
      <c r="A226" s="24"/>
    </row>
    <row r="227" customFormat="false" ht="15" hidden="false" customHeight="false" outlineLevel="0" collapsed="false">
      <c r="A227" s="24"/>
    </row>
    <row r="228" customFormat="false" ht="15" hidden="false" customHeight="false" outlineLevel="0" collapsed="false">
      <c r="A228" s="24"/>
    </row>
    <row r="229" customFormat="false" ht="15" hidden="false" customHeight="false" outlineLevel="0" collapsed="false">
      <c r="A229" s="24"/>
    </row>
    <row r="230" customFormat="false" ht="15" hidden="false" customHeight="false" outlineLevel="0" collapsed="false">
      <c r="A230" s="24"/>
    </row>
    <row r="231" customFormat="false" ht="15" hidden="false" customHeight="false" outlineLevel="0" collapsed="false">
      <c r="A231" s="24"/>
    </row>
    <row r="232" customFormat="false" ht="15" hidden="false" customHeight="false" outlineLevel="0" collapsed="false">
      <c r="A232" s="24"/>
    </row>
    <row r="233" customFormat="false" ht="15" hidden="false" customHeight="false" outlineLevel="0" collapsed="false">
      <c r="A233" s="24"/>
    </row>
    <row r="234" customFormat="false" ht="15" hidden="false" customHeight="false" outlineLevel="0" collapsed="false">
      <c r="A234" s="24"/>
    </row>
    <row r="235" customFormat="false" ht="15" hidden="false" customHeight="false" outlineLevel="0" collapsed="false">
      <c r="A235" s="24"/>
    </row>
    <row r="236" customFormat="false" ht="15" hidden="false" customHeight="false" outlineLevel="0" collapsed="false">
      <c r="A236" s="24"/>
    </row>
    <row r="237" customFormat="false" ht="15" hidden="false" customHeight="false" outlineLevel="0" collapsed="false">
      <c r="A237" s="24"/>
    </row>
    <row r="238" customFormat="false" ht="15" hidden="false" customHeight="false" outlineLevel="0" collapsed="false">
      <c r="A238" s="24"/>
    </row>
    <row r="239" customFormat="false" ht="15" hidden="false" customHeight="false" outlineLevel="0" collapsed="false">
      <c r="A239" s="24"/>
    </row>
    <row r="240" customFormat="false" ht="15" hidden="false" customHeight="false" outlineLevel="0" collapsed="false">
      <c r="A240" s="24"/>
    </row>
    <row r="241" customFormat="false" ht="15" hidden="false" customHeight="false" outlineLevel="0" collapsed="false">
      <c r="A241" s="24"/>
    </row>
    <row r="242" customFormat="false" ht="15" hidden="false" customHeight="false" outlineLevel="0" collapsed="false">
      <c r="A242" s="24"/>
    </row>
    <row r="243" customFormat="false" ht="15" hidden="false" customHeight="false" outlineLevel="0" collapsed="false">
      <c r="A243" s="24"/>
    </row>
    <row r="244" customFormat="false" ht="15" hidden="false" customHeight="false" outlineLevel="0" collapsed="false">
      <c r="A244" s="24"/>
    </row>
    <row r="245" customFormat="false" ht="15" hidden="false" customHeight="false" outlineLevel="0" collapsed="false">
      <c r="A245" s="24"/>
    </row>
    <row r="246" customFormat="false" ht="15" hidden="false" customHeight="false" outlineLevel="0" collapsed="false">
      <c r="A246" s="24"/>
    </row>
    <row r="247" customFormat="false" ht="15" hidden="false" customHeight="false" outlineLevel="0" collapsed="false">
      <c r="A247" s="24"/>
    </row>
    <row r="248" customFormat="false" ht="15" hidden="false" customHeight="false" outlineLevel="0" collapsed="false">
      <c r="A248" s="24"/>
    </row>
    <row r="249" customFormat="false" ht="15" hidden="false" customHeight="false" outlineLevel="0" collapsed="false">
      <c r="A249" s="24"/>
    </row>
    <row r="250" customFormat="false" ht="15" hidden="false" customHeight="false" outlineLevel="0" collapsed="false">
      <c r="A250" s="24"/>
    </row>
    <row r="251" customFormat="false" ht="15" hidden="false" customHeight="false" outlineLevel="0" collapsed="false">
      <c r="A251" s="24"/>
    </row>
    <row r="252" customFormat="false" ht="15" hidden="false" customHeight="false" outlineLevel="0" collapsed="false">
      <c r="A252" s="24"/>
    </row>
    <row r="253" customFormat="false" ht="15" hidden="false" customHeight="false" outlineLevel="0" collapsed="false">
      <c r="A253" s="24"/>
    </row>
    <row r="254" customFormat="false" ht="15" hidden="false" customHeight="false" outlineLevel="0" collapsed="false">
      <c r="A254" s="24"/>
    </row>
    <row r="255" customFormat="false" ht="15" hidden="false" customHeight="false" outlineLevel="0" collapsed="false">
      <c r="A255" s="24"/>
    </row>
    <row r="256" customFormat="false" ht="15" hidden="false" customHeight="false" outlineLevel="0" collapsed="false">
      <c r="A256" s="24"/>
    </row>
    <row r="257" customFormat="false" ht="15" hidden="false" customHeight="false" outlineLevel="0" collapsed="false">
      <c r="A257" s="24"/>
    </row>
    <row r="258" customFormat="false" ht="15" hidden="false" customHeight="false" outlineLevel="0" collapsed="false">
      <c r="A258" s="24"/>
    </row>
    <row r="259" customFormat="false" ht="15" hidden="false" customHeight="false" outlineLevel="0" collapsed="false">
      <c r="A259" s="24"/>
    </row>
    <row r="260" customFormat="false" ht="15" hidden="false" customHeight="false" outlineLevel="0" collapsed="false">
      <c r="A260" s="24"/>
    </row>
    <row r="261" customFormat="false" ht="15" hidden="false" customHeight="false" outlineLevel="0" collapsed="false">
      <c r="A261" s="24"/>
    </row>
    <row r="262" customFormat="false" ht="15" hidden="false" customHeight="false" outlineLevel="0" collapsed="false">
      <c r="A262" s="24"/>
    </row>
    <row r="263" customFormat="false" ht="15" hidden="false" customHeight="false" outlineLevel="0" collapsed="false">
      <c r="A263" s="24"/>
    </row>
    <row r="264" customFormat="false" ht="15" hidden="false" customHeight="false" outlineLevel="0" collapsed="false">
      <c r="A264" s="24"/>
    </row>
    <row r="265" customFormat="false" ht="15" hidden="false" customHeight="false" outlineLevel="0" collapsed="false">
      <c r="A265" s="24"/>
    </row>
    <row r="266" customFormat="false" ht="15" hidden="false" customHeight="false" outlineLevel="0" collapsed="false">
      <c r="A266" s="24"/>
    </row>
    <row r="267" customFormat="false" ht="15" hidden="false" customHeight="false" outlineLevel="0" collapsed="false">
      <c r="A267" s="24"/>
    </row>
    <row r="268" customFormat="false" ht="15" hidden="false" customHeight="false" outlineLevel="0" collapsed="false">
      <c r="A268" s="24"/>
    </row>
    <row r="269" customFormat="false" ht="15" hidden="false" customHeight="false" outlineLevel="0" collapsed="false">
      <c r="A269" s="24"/>
    </row>
    <row r="270" customFormat="false" ht="15" hidden="false" customHeight="false" outlineLevel="0" collapsed="false">
      <c r="A270" s="24"/>
    </row>
    <row r="271" customFormat="false" ht="15" hidden="false" customHeight="false" outlineLevel="0" collapsed="false">
      <c r="A271" s="24"/>
    </row>
    <row r="272" customFormat="false" ht="15" hidden="false" customHeight="false" outlineLevel="0" collapsed="false">
      <c r="A272" s="24"/>
    </row>
    <row r="273" customFormat="false" ht="15" hidden="false" customHeight="false" outlineLevel="0" collapsed="false">
      <c r="A273" s="24"/>
    </row>
    <row r="274" customFormat="false" ht="15" hidden="false" customHeight="false" outlineLevel="0" collapsed="false">
      <c r="A274" s="24"/>
    </row>
    <row r="275" customFormat="false" ht="15" hidden="false" customHeight="false" outlineLevel="0" collapsed="false">
      <c r="A275" s="24"/>
    </row>
    <row r="276" customFormat="false" ht="15" hidden="false" customHeight="false" outlineLevel="0" collapsed="false">
      <c r="A276" s="24"/>
    </row>
    <row r="277" customFormat="false" ht="15" hidden="false" customHeight="false" outlineLevel="0" collapsed="false">
      <c r="A277" s="24"/>
    </row>
    <row r="278" customFormat="false" ht="15" hidden="false" customHeight="false" outlineLevel="0" collapsed="false">
      <c r="A278" s="24"/>
    </row>
    <row r="279" customFormat="false" ht="15" hidden="false" customHeight="false" outlineLevel="0" collapsed="false">
      <c r="A279" s="24"/>
    </row>
    <row r="280" customFormat="false" ht="15" hidden="false" customHeight="false" outlineLevel="0" collapsed="false">
      <c r="A280" s="24"/>
    </row>
    <row r="281" customFormat="false" ht="15" hidden="false" customHeight="false" outlineLevel="0" collapsed="false">
      <c r="A281" s="24"/>
    </row>
    <row r="282" customFormat="false" ht="15" hidden="false" customHeight="false" outlineLevel="0" collapsed="false">
      <c r="A282" s="24"/>
    </row>
    <row r="283" customFormat="false" ht="15" hidden="false" customHeight="false" outlineLevel="0" collapsed="false">
      <c r="A283" s="24"/>
    </row>
    <row r="284" customFormat="false" ht="15" hidden="false" customHeight="false" outlineLevel="0" collapsed="false">
      <c r="A284" s="24"/>
    </row>
    <row r="285" customFormat="false" ht="15" hidden="false" customHeight="false" outlineLevel="0" collapsed="false">
      <c r="A285" s="24"/>
    </row>
    <row r="286" customFormat="false" ht="15" hidden="false" customHeight="false" outlineLevel="0" collapsed="false">
      <c r="A286" s="24"/>
    </row>
    <row r="287" customFormat="false" ht="15" hidden="false" customHeight="false" outlineLevel="0" collapsed="false">
      <c r="A287" s="24"/>
    </row>
    <row r="288" customFormat="false" ht="15" hidden="false" customHeight="false" outlineLevel="0" collapsed="false">
      <c r="A288" s="24"/>
    </row>
    <row r="289" customFormat="false" ht="15" hidden="false" customHeight="false" outlineLevel="0" collapsed="false">
      <c r="A289" s="24"/>
    </row>
    <row r="290" customFormat="false" ht="15" hidden="false" customHeight="false" outlineLevel="0" collapsed="false">
      <c r="A290" s="24"/>
    </row>
    <row r="291" customFormat="false" ht="15" hidden="false" customHeight="false" outlineLevel="0" collapsed="false">
      <c r="A291" s="24"/>
    </row>
    <row r="292" customFormat="false" ht="15" hidden="false" customHeight="false" outlineLevel="0" collapsed="false">
      <c r="A292" s="24"/>
    </row>
    <row r="293" customFormat="false" ht="15" hidden="false" customHeight="false" outlineLevel="0" collapsed="false">
      <c r="A293" s="24"/>
    </row>
    <row r="294" customFormat="false" ht="15" hidden="false" customHeight="false" outlineLevel="0" collapsed="false">
      <c r="A294" s="24"/>
    </row>
    <row r="295" customFormat="false" ht="15" hidden="false" customHeight="false" outlineLevel="0" collapsed="false">
      <c r="A295" s="24"/>
    </row>
    <row r="296" customFormat="false" ht="15" hidden="false" customHeight="false" outlineLevel="0" collapsed="false">
      <c r="A296" s="24"/>
    </row>
    <row r="297" customFormat="false" ht="15" hidden="false" customHeight="false" outlineLevel="0" collapsed="false">
      <c r="A297" s="24"/>
    </row>
    <row r="298" customFormat="false" ht="15" hidden="false" customHeight="false" outlineLevel="0" collapsed="false">
      <c r="A298" s="24"/>
    </row>
    <row r="299" customFormat="false" ht="15" hidden="false" customHeight="false" outlineLevel="0" collapsed="false">
      <c r="A299" s="24"/>
    </row>
    <row r="300" customFormat="false" ht="15" hidden="false" customHeight="false" outlineLevel="0" collapsed="false">
      <c r="A300" s="24"/>
    </row>
    <row r="301" customFormat="false" ht="15" hidden="false" customHeight="false" outlineLevel="0" collapsed="false">
      <c r="A301" s="24"/>
    </row>
    <row r="302" customFormat="false" ht="15" hidden="false" customHeight="false" outlineLevel="0" collapsed="false">
      <c r="A302" s="24"/>
    </row>
    <row r="303" customFormat="false" ht="15" hidden="false" customHeight="false" outlineLevel="0" collapsed="false">
      <c r="A303" s="24"/>
    </row>
    <row r="304" customFormat="false" ht="15" hidden="false" customHeight="false" outlineLevel="0" collapsed="false">
      <c r="A304" s="24"/>
    </row>
    <row r="305" customFormat="false" ht="15" hidden="false" customHeight="false" outlineLevel="0" collapsed="false">
      <c r="A305" s="24"/>
    </row>
    <row r="306" customFormat="false" ht="15" hidden="false" customHeight="false" outlineLevel="0" collapsed="false">
      <c r="A306" s="24"/>
    </row>
    <row r="307" customFormat="false" ht="15" hidden="false" customHeight="false" outlineLevel="0" collapsed="false">
      <c r="A307" s="24"/>
    </row>
    <row r="308" customFormat="false" ht="15" hidden="false" customHeight="false" outlineLevel="0" collapsed="false">
      <c r="A308" s="24"/>
    </row>
    <row r="309" customFormat="false" ht="15" hidden="false" customHeight="false" outlineLevel="0" collapsed="false">
      <c r="A309" s="24"/>
    </row>
    <row r="310" customFormat="false" ht="15" hidden="false" customHeight="false" outlineLevel="0" collapsed="false">
      <c r="A310" s="24"/>
    </row>
    <row r="311" customFormat="false" ht="15" hidden="false" customHeight="false" outlineLevel="0" collapsed="false">
      <c r="A311" s="24"/>
    </row>
    <row r="312" customFormat="false" ht="15" hidden="false" customHeight="false" outlineLevel="0" collapsed="false">
      <c r="A312" s="24"/>
    </row>
    <row r="313" customFormat="false" ht="15" hidden="false" customHeight="false" outlineLevel="0" collapsed="false">
      <c r="A313" s="24"/>
    </row>
    <row r="314" customFormat="false" ht="15" hidden="false" customHeight="false" outlineLevel="0" collapsed="false">
      <c r="A314" s="24"/>
    </row>
    <row r="315" customFormat="false" ht="15" hidden="false" customHeight="false" outlineLevel="0" collapsed="false">
      <c r="A315" s="24"/>
    </row>
    <row r="316" customFormat="false" ht="15" hidden="false" customHeight="false" outlineLevel="0" collapsed="false">
      <c r="A316" s="24"/>
    </row>
    <row r="317" customFormat="false" ht="15" hidden="false" customHeight="false" outlineLevel="0" collapsed="false">
      <c r="A317" s="24"/>
    </row>
    <row r="318" customFormat="false" ht="15" hidden="false" customHeight="false" outlineLevel="0" collapsed="false">
      <c r="A318" s="24"/>
    </row>
    <row r="319" customFormat="false" ht="15" hidden="false" customHeight="false" outlineLevel="0" collapsed="false">
      <c r="A319" s="24"/>
    </row>
    <row r="320" customFormat="false" ht="15" hidden="false" customHeight="false" outlineLevel="0" collapsed="false">
      <c r="A320" s="24"/>
    </row>
    <row r="321" customFormat="false" ht="15" hidden="false" customHeight="false" outlineLevel="0" collapsed="false">
      <c r="A321" s="24"/>
    </row>
    <row r="322" customFormat="false" ht="15" hidden="false" customHeight="false" outlineLevel="0" collapsed="false">
      <c r="A322" s="24"/>
    </row>
    <row r="323" customFormat="false" ht="15" hidden="false" customHeight="false" outlineLevel="0" collapsed="false">
      <c r="A323" s="24"/>
    </row>
    <row r="324" customFormat="false" ht="15" hidden="false" customHeight="false" outlineLevel="0" collapsed="false">
      <c r="A324" s="24"/>
    </row>
    <row r="325" customFormat="false" ht="15" hidden="false" customHeight="false" outlineLevel="0" collapsed="false">
      <c r="A325" s="24"/>
    </row>
    <row r="326" customFormat="false" ht="15" hidden="false" customHeight="false" outlineLevel="0" collapsed="false">
      <c r="A326" s="24"/>
    </row>
    <row r="327" customFormat="false" ht="15" hidden="false" customHeight="false" outlineLevel="0" collapsed="false">
      <c r="A327" s="24"/>
    </row>
    <row r="328" customFormat="false" ht="15" hidden="false" customHeight="false" outlineLevel="0" collapsed="false">
      <c r="A328" s="24"/>
    </row>
    <row r="329" customFormat="false" ht="15" hidden="false" customHeight="false" outlineLevel="0" collapsed="false">
      <c r="A329" s="24"/>
    </row>
    <row r="330" customFormat="false" ht="15" hidden="false" customHeight="false" outlineLevel="0" collapsed="false">
      <c r="A330" s="24"/>
    </row>
    <row r="331" customFormat="false" ht="15" hidden="false" customHeight="false" outlineLevel="0" collapsed="false">
      <c r="A331" s="24"/>
    </row>
    <row r="332" customFormat="false" ht="15" hidden="false" customHeight="false" outlineLevel="0" collapsed="false">
      <c r="A332" s="24"/>
    </row>
    <row r="333" customFormat="false" ht="15" hidden="false" customHeight="false" outlineLevel="0" collapsed="false">
      <c r="A333" s="24"/>
    </row>
    <row r="334" customFormat="false" ht="15" hidden="false" customHeight="false" outlineLevel="0" collapsed="false">
      <c r="A334" s="24"/>
    </row>
    <row r="335" customFormat="false" ht="15" hidden="false" customHeight="false" outlineLevel="0" collapsed="false">
      <c r="A335" s="24"/>
    </row>
    <row r="336" customFormat="false" ht="15" hidden="false" customHeight="false" outlineLevel="0" collapsed="false">
      <c r="A336" s="24"/>
    </row>
    <row r="337" customFormat="false" ht="15" hidden="false" customHeight="false" outlineLevel="0" collapsed="false">
      <c r="A337" s="24"/>
    </row>
    <row r="338" customFormat="false" ht="15" hidden="false" customHeight="false" outlineLevel="0" collapsed="false">
      <c r="A338" s="24"/>
    </row>
    <row r="339" customFormat="false" ht="15" hidden="false" customHeight="false" outlineLevel="0" collapsed="false">
      <c r="A339" s="24"/>
    </row>
    <row r="340" customFormat="false" ht="15" hidden="false" customHeight="false" outlineLevel="0" collapsed="false">
      <c r="A340" s="24"/>
    </row>
    <row r="341" customFormat="false" ht="15" hidden="false" customHeight="false" outlineLevel="0" collapsed="false">
      <c r="A341" s="24"/>
    </row>
    <row r="342" customFormat="false" ht="15" hidden="false" customHeight="false" outlineLevel="0" collapsed="false">
      <c r="A342" s="24"/>
    </row>
    <row r="343" customFormat="false" ht="15" hidden="false" customHeight="false" outlineLevel="0" collapsed="false">
      <c r="A343" s="24"/>
    </row>
    <row r="344" customFormat="false" ht="15" hidden="false" customHeight="false" outlineLevel="0" collapsed="false">
      <c r="A344" s="24"/>
    </row>
    <row r="345" customFormat="false" ht="15" hidden="false" customHeight="false" outlineLevel="0" collapsed="false">
      <c r="A345" s="24"/>
    </row>
    <row r="346" customFormat="false" ht="15" hidden="false" customHeight="false" outlineLevel="0" collapsed="false">
      <c r="A346" s="24"/>
    </row>
    <row r="347" customFormat="false" ht="15" hidden="false" customHeight="false" outlineLevel="0" collapsed="false">
      <c r="A347" s="24"/>
    </row>
    <row r="348" customFormat="false" ht="15" hidden="false" customHeight="false" outlineLevel="0" collapsed="false">
      <c r="A348" s="24"/>
    </row>
    <row r="349" customFormat="false" ht="15" hidden="false" customHeight="false" outlineLevel="0" collapsed="false">
      <c r="A349" s="24"/>
    </row>
    <row r="350" customFormat="false" ht="15" hidden="false" customHeight="false" outlineLevel="0" collapsed="false">
      <c r="A350" s="24"/>
    </row>
    <row r="351" customFormat="false" ht="15" hidden="false" customHeight="false" outlineLevel="0" collapsed="false">
      <c r="A351" s="24"/>
    </row>
    <row r="352" customFormat="false" ht="15" hidden="false" customHeight="false" outlineLevel="0" collapsed="false">
      <c r="A352" s="24"/>
    </row>
    <row r="353" customFormat="false" ht="15" hidden="false" customHeight="false" outlineLevel="0" collapsed="false">
      <c r="A353" s="24"/>
    </row>
    <row r="354" customFormat="false" ht="15" hidden="false" customHeight="false" outlineLevel="0" collapsed="false">
      <c r="A354" s="24"/>
    </row>
    <row r="355" customFormat="false" ht="15" hidden="false" customHeight="false" outlineLevel="0" collapsed="false">
      <c r="A355" s="24"/>
    </row>
    <row r="356" customFormat="false" ht="15" hidden="false" customHeight="false" outlineLevel="0" collapsed="false">
      <c r="A356" s="24"/>
    </row>
    <row r="357" customFormat="false" ht="15" hidden="false" customHeight="false" outlineLevel="0" collapsed="false">
      <c r="A357" s="24"/>
    </row>
    <row r="358" customFormat="false" ht="15" hidden="false" customHeight="false" outlineLevel="0" collapsed="false">
      <c r="A358" s="24"/>
    </row>
    <row r="359" customFormat="false" ht="15" hidden="false" customHeight="false" outlineLevel="0" collapsed="false">
      <c r="A359" s="24"/>
    </row>
    <row r="360" customFormat="false" ht="15" hidden="false" customHeight="false" outlineLevel="0" collapsed="false">
      <c r="A360" s="24"/>
    </row>
    <row r="361" customFormat="false" ht="15" hidden="false" customHeight="false" outlineLevel="0" collapsed="false">
      <c r="A361" s="24"/>
    </row>
    <row r="362" customFormat="false" ht="15" hidden="false" customHeight="false" outlineLevel="0" collapsed="false">
      <c r="A362" s="24"/>
    </row>
    <row r="363" customFormat="false" ht="15" hidden="false" customHeight="false" outlineLevel="0" collapsed="false">
      <c r="A363" s="24"/>
    </row>
    <row r="364" customFormat="false" ht="15" hidden="false" customHeight="false" outlineLevel="0" collapsed="false">
      <c r="A364" s="24"/>
    </row>
    <row r="365" customFormat="false" ht="15" hidden="false" customHeight="false" outlineLevel="0" collapsed="false">
      <c r="A365" s="24"/>
    </row>
    <row r="366" customFormat="false" ht="15" hidden="false" customHeight="false" outlineLevel="0" collapsed="false">
      <c r="A366" s="24"/>
    </row>
    <row r="367" customFormat="false" ht="15" hidden="false" customHeight="false" outlineLevel="0" collapsed="false">
      <c r="A367" s="24"/>
    </row>
    <row r="368" customFormat="false" ht="15" hidden="false" customHeight="false" outlineLevel="0" collapsed="false">
      <c r="A368" s="24"/>
    </row>
    <row r="369" customFormat="false" ht="15" hidden="false" customHeight="false" outlineLevel="0" collapsed="false">
      <c r="A369" s="24"/>
    </row>
    <row r="370" customFormat="false" ht="15" hidden="false" customHeight="false" outlineLevel="0" collapsed="false">
      <c r="A370" s="24"/>
    </row>
    <row r="371" customFormat="false" ht="15" hidden="false" customHeight="false" outlineLevel="0" collapsed="false">
      <c r="A371" s="24"/>
    </row>
    <row r="372" customFormat="false" ht="15" hidden="false" customHeight="false" outlineLevel="0" collapsed="false">
      <c r="A372" s="24"/>
    </row>
    <row r="373" customFormat="false" ht="15" hidden="false" customHeight="false" outlineLevel="0" collapsed="false">
      <c r="A373" s="24"/>
    </row>
    <row r="374" customFormat="false" ht="15" hidden="false" customHeight="false" outlineLevel="0" collapsed="false">
      <c r="A374" s="24"/>
    </row>
    <row r="375" customFormat="false" ht="15" hidden="false" customHeight="false" outlineLevel="0" collapsed="false">
      <c r="A375" s="24"/>
    </row>
    <row r="376" customFormat="false" ht="15" hidden="false" customHeight="false" outlineLevel="0" collapsed="false">
      <c r="A376" s="24"/>
    </row>
    <row r="377" customFormat="false" ht="15" hidden="false" customHeight="false" outlineLevel="0" collapsed="false">
      <c r="A377" s="24"/>
    </row>
    <row r="378" customFormat="false" ht="15" hidden="false" customHeight="false" outlineLevel="0" collapsed="false">
      <c r="A378" s="24"/>
    </row>
    <row r="379" customFormat="false" ht="15" hidden="false" customHeight="false" outlineLevel="0" collapsed="false">
      <c r="A379" s="24"/>
    </row>
    <row r="380" customFormat="false" ht="15" hidden="false" customHeight="false" outlineLevel="0" collapsed="false">
      <c r="A380" s="24"/>
    </row>
    <row r="381" customFormat="false" ht="15" hidden="false" customHeight="false" outlineLevel="0" collapsed="false">
      <c r="A381" s="24"/>
    </row>
    <row r="382" customFormat="false" ht="15" hidden="false" customHeight="false" outlineLevel="0" collapsed="false">
      <c r="A382" s="24"/>
    </row>
    <row r="383" customFormat="false" ht="15" hidden="false" customHeight="false" outlineLevel="0" collapsed="false">
      <c r="A383" s="24"/>
    </row>
    <row r="384" customFormat="false" ht="15" hidden="false" customHeight="false" outlineLevel="0" collapsed="false">
      <c r="A384" s="24"/>
    </row>
    <row r="385" customFormat="false" ht="15" hidden="false" customHeight="false" outlineLevel="0" collapsed="false">
      <c r="A385" s="24"/>
    </row>
    <row r="386" customFormat="false" ht="15" hidden="false" customHeight="false" outlineLevel="0" collapsed="false">
      <c r="A386" s="24"/>
    </row>
    <row r="387" customFormat="false" ht="15" hidden="false" customHeight="false" outlineLevel="0" collapsed="false">
      <c r="A387" s="24"/>
    </row>
    <row r="388" customFormat="false" ht="15" hidden="false" customHeight="false" outlineLevel="0" collapsed="false">
      <c r="A388" s="24"/>
    </row>
    <row r="389" customFormat="false" ht="15" hidden="false" customHeight="false" outlineLevel="0" collapsed="false">
      <c r="A389" s="24"/>
    </row>
    <row r="390" customFormat="false" ht="15" hidden="false" customHeight="false" outlineLevel="0" collapsed="false">
      <c r="A390" s="24"/>
    </row>
    <row r="391" customFormat="false" ht="15" hidden="false" customHeight="false" outlineLevel="0" collapsed="false">
      <c r="A391" s="24"/>
    </row>
    <row r="392" customFormat="false" ht="15" hidden="false" customHeight="false" outlineLevel="0" collapsed="false">
      <c r="A392" s="24"/>
    </row>
    <row r="393" customFormat="false" ht="15" hidden="false" customHeight="false" outlineLevel="0" collapsed="false">
      <c r="A393" s="24"/>
    </row>
    <row r="394" customFormat="false" ht="15" hidden="false" customHeight="false" outlineLevel="0" collapsed="false">
      <c r="A394" s="24"/>
    </row>
    <row r="395" customFormat="false" ht="15" hidden="false" customHeight="false" outlineLevel="0" collapsed="false">
      <c r="A395" s="24"/>
    </row>
    <row r="396" customFormat="false" ht="15" hidden="false" customHeight="false" outlineLevel="0" collapsed="false">
      <c r="A396" s="24"/>
    </row>
    <row r="397" customFormat="false" ht="15" hidden="false" customHeight="false" outlineLevel="0" collapsed="false">
      <c r="A397" s="24"/>
    </row>
    <row r="398" customFormat="false" ht="15" hidden="false" customHeight="false" outlineLevel="0" collapsed="false">
      <c r="A398" s="24"/>
    </row>
    <row r="399" customFormat="false" ht="15" hidden="false" customHeight="false" outlineLevel="0" collapsed="false">
      <c r="A399" s="24"/>
    </row>
    <row r="400" customFormat="false" ht="15" hidden="false" customHeight="false" outlineLevel="0" collapsed="false">
      <c r="A400" s="24"/>
    </row>
    <row r="401" customFormat="false" ht="15" hidden="false" customHeight="false" outlineLevel="0" collapsed="false">
      <c r="A401" s="24"/>
    </row>
    <row r="402" customFormat="false" ht="15" hidden="false" customHeight="false" outlineLevel="0" collapsed="false">
      <c r="A402" s="24"/>
    </row>
    <row r="403" customFormat="false" ht="15" hidden="false" customHeight="false" outlineLevel="0" collapsed="false">
      <c r="A403" s="24"/>
    </row>
    <row r="404" customFormat="false" ht="15" hidden="false" customHeight="false" outlineLevel="0" collapsed="false">
      <c r="A404" s="24"/>
    </row>
    <row r="405" customFormat="false" ht="15" hidden="false" customHeight="false" outlineLevel="0" collapsed="false">
      <c r="A405" s="24"/>
    </row>
    <row r="406" customFormat="false" ht="15" hidden="false" customHeight="false" outlineLevel="0" collapsed="false">
      <c r="A406" s="24"/>
    </row>
    <row r="407" customFormat="false" ht="15" hidden="false" customHeight="false" outlineLevel="0" collapsed="false">
      <c r="A407" s="24"/>
    </row>
    <row r="408" customFormat="false" ht="15" hidden="false" customHeight="false" outlineLevel="0" collapsed="false">
      <c r="A408" s="24"/>
    </row>
    <row r="409" customFormat="false" ht="15" hidden="false" customHeight="false" outlineLevel="0" collapsed="false">
      <c r="A409" s="24"/>
    </row>
    <row r="410" customFormat="false" ht="15" hidden="false" customHeight="false" outlineLevel="0" collapsed="false">
      <c r="A410" s="24"/>
    </row>
    <row r="411" customFormat="false" ht="15" hidden="false" customHeight="false" outlineLevel="0" collapsed="false">
      <c r="A411" s="24"/>
    </row>
    <row r="412" customFormat="false" ht="15" hidden="false" customHeight="false" outlineLevel="0" collapsed="false">
      <c r="A412" s="24"/>
    </row>
    <row r="413" customFormat="false" ht="15" hidden="false" customHeight="false" outlineLevel="0" collapsed="false">
      <c r="A413" s="24"/>
    </row>
    <row r="414" customFormat="false" ht="15" hidden="false" customHeight="false" outlineLevel="0" collapsed="false">
      <c r="A414" s="24"/>
    </row>
    <row r="415" customFormat="false" ht="15" hidden="false" customHeight="false" outlineLevel="0" collapsed="false">
      <c r="A415" s="24"/>
    </row>
    <row r="416" customFormat="false" ht="15" hidden="false" customHeight="false" outlineLevel="0" collapsed="false">
      <c r="A416" s="24"/>
    </row>
    <row r="417" customFormat="false" ht="15" hidden="false" customHeight="false" outlineLevel="0" collapsed="false">
      <c r="A417" s="24"/>
    </row>
    <row r="418" customFormat="false" ht="15" hidden="false" customHeight="false" outlineLevel="0" collapsed="false">
      <c r="A418" s="24"/>
    </row>
    <row r="419" customFormat="false" ht="15" hidden="false" customHeight="false" outlineLevel="0" collapsed="false">
      <c r="A419" s="24"/>
    </row>
    <row r="420" customFormat="false" ht="15" hidden="false" customHeight="false" outlineLevel="0" collapsed="false">
      <c r="A420" s="24"/>
    </row>
    <row r="421" customFormat="false" ht="15" hidden="false" customHeight="false" outlineLevel="0" collapsed="false">
      <c r="A421" s="24"/>
    </row>
    <row r="422" customFormat="false" ht="15" hidden="false" customHeight="false" outlineLevel="0" collapsed="false">
      <c r="A422" s="24"/>
    </row>
    <row r="423" customFormat="false" ht="15" hidden="false" customHeight="false" outlineLevel="0" collapsed="false">
      <c r="A423" s="24"/>
    </row>
    <row r="424" customFormat="false" ht="15" hidden="false" customHeight="false" outlineLevel="0" collapsed="false">
      <c r="A424" s="24"/>
    </row>
    <row r="425" customFormat="false" ht="15" hidden="false" customHeight="false" outlineLevel="0" collapsed="false">
      <c r="A425" s="24"/>
    </row>
    <row r="426" customFormat="false" ht="15" hidden="false" customHeight="false" outlineLevel="0" collapsed="false">
      <c r="A426" s="24"/>
    </row>
    <row r="427" customFormat="false" ht="15" hidden="false" customHeight="false" outlineLevel="0" collapsed="false">
      <c r="A427" s="24"/>
    </row>
    <row r="428" customFormat="false" ht="15" hidden="false" customHeight="false" outlineLevel="0" collapsed="false">
      <c r="A428" s="24"/>
    </row>
    <row r="429" customFormat="false" ht="15" hidden="false" customHeight="false" outlineLevel="0" collapsed="false">
      <c r="A429" s="24"/>
    </row>
    <row r="430" customFormat="false" ht="15" hidden="false" customHeight="false" outlineLevel="0" collapsed="false">
      <c r="A430" s="24"/>
    </row>
    <row r="431" customFormat="false" ht="15" hidden="false" customHeight="false" outlineLevel="0" collapsed="false">
      <c r="A431" s="24"/>
    </row>
    <row r="432" customFormat="false" ht="15" hidden="false" customHeight="false" outlineLevel="0" collapsed="false">
      <c r="A432" s="24"/>
    </row>
    <row r="433" customFormat="false" ht="15" hidden="false" customHeight="false" outlineLevel="0" collapsed="false">
      <c r="A433" s="24"/>
    </row>
    <row r="434" customFormat="false" ht="15" hidden="false" customHeight="false" outlineLevel="0" collapsed="false">
      <c r="A434" s="24"/>
    </row>
    <row r="435" customFormat="false" ht="15" hidden="false" customHeight="false" outlineLevel="0" collapsed="false">
      <c r="A435" s="24"/>
    </row>
    <row r="436" customFormat="false" ht="15" hidden="false" customHeight="false" outlineLevel="0" collapsed="false">
      <c r="A436" s="24"/>
    </row>
    <row r="437" customFormat="false" ht="15" hidden="false" customHeight="false" outlineLevel="0" collapsed="false">
      <c r="A437" s="24"/>
    </row>
    <row r="438" customFormat="false" ht="15" hidden="false" customHeight="false" outlineLevel="0" collapsed="false">
      <c r="A438" s="24"/>
    </row>
    <row r="439" customFormat="false" ht="15" hidden="false" customHeight="false" outlineLevel="0" collapsed="false">
      <c r="A439" s="24"/>
    </row>
    <row r="440" customFormat="false" ht="15" hidden="false" customHeight="false" outlineLevel="0" collapsed="false">
      <c r="A440" s="24"/>
    </row>
    <row r="441" customFormat="false" ht="15" hidden="false" customHeight="false" outlineLevel="0" collapsed="false">
      <c r="A441" s="24"/>
    </row>
    <row r="442" customFormat="false" ht="15" hidden="false" customHeight="false" outlineLevel="0" collapsed="false">
      <c r="A442" s="24"/>
    </row>
    <row r="443" customFormat="false" ht="15" hidden="false" customHeight="false" outlineLevel="0" collapsed="false">
      <c r="A443" s="24"/>
    </row>
    <row r="444" customFormat="false" ht="15" hidden="false" customHeight="false" outlineLevel="0" collapsed="false">
      <c r="A444" s="24"/>
    </row>
    <row r="445" customFormat="false" ht="15" hidden="false" customHeight="false" outlineLevel="0" collapsed="false">
      <c r="A445" s="24"/>
    </row>
    <row r="446" customFormat="false" ht="15" hidden="false" customHeight="false" outlineLevel="0" collapsed="false">
      <c r="A446" s="24"/>
    </row>
    <row r="447" customFormat="false" ht="15" hidden="false" customHeight="false" outlineLevel="0" collapsed="false">
      <c r="A447" s="24"/>
    </row>
    <row r="448" customFormat="false" ht="15" hidden="false" customHeight="false" outlineLevel="0" collapsed="false">
      <c r="A448" s="24"/>
    </row>
    <row r="449" customFormat="false" ht="15" hidden="false" customHeight="false" outlineLevel="0" collapsed="false">
      <c r="A449" s="24"/>
    </row>
    <row r="450" customFormat="false" ht="15" hidden="false" customHeight="false" outlineLevel="0" collapsed="false">
      <c r="A450" s="24"/>
    </row>
    <row r="451" customFormat="false" ht="15" hidden="false" customHeight="false" outlineLevel="0" collapsed="false">
      <c r="A451" s="24"/>
    </row>
    <row r="452" customFormat="false" ht="15" hidden="false" customHeight="false" outlineLevel="0" collapsed="false">
      <c r="A452" s="24"/>
    </row>
    <row r="453" customFormat="false" ht="15" hidden="false" customHeight="false" outlineLevel="0" collapsed="false">
      <c r="A453" s="24"/>
    </row>
    <row r="454" customFormat="false" ht="15" hidden="false" customHeight="false" outlineLevel="0" collapsed="false">
      <c r="A454" s="24"/>
    </row>
    <row r="455" customFormat="false" ht="15" hidden="false" customHeight="false" outlineLevel="0" collapsed="false">
      <c r="A455" s="24"/>
    </row>
    <row r="456" customFormat="false" ht="15" hidden="false" customHeight="false" outlineLevel="0" collapsed="false">
      <c r="A456" s="24"/>
    </row>
    <row r="457" customFormat="false" ht="15" hidden="false" customHeight="false" outlineLevel="0" collapsed="false">
      <c r="A457" s="24"/>
    </row>
    <row r="458" customFormat="false" ht="15" hidden="false" customHeight="false" outlineLevel="0" collapsed="false">
      <c r="A458" s="24"/>
    </row>
    <row r="459" customFormat="false" ht="15" hidden="false" customHeight="false" outlineLevel="0" collapsed="false">
      <c r="A459" s="24"/>
    </row>
    <row r="460" customFormat="false" ht="15" hidden="false" customHeight="false" outlineLevel="0" collapsed="false">
      <c r="A460" s="24"/>
    </row>
    <row r="461" customFormat="false" ht="15" hidden="false" customHeight="false" outlineLevel="0" collapsed="false">
      <c r="A461" s="24"/>
    </row>
    <row r="462" customFormat="false" ht="15" hidden="false" customHeight="false" outlineLevel="0" collapsed="false">
      <c r="A462" s="24"/>
    </row>
    <row r="463" customFormat="false" ht="15" hidden="false" customHeight="false" outlineLevel="0" collapsed="false">
      <c r="A463" s="24"/>
    </row>
    <row r="464" customFormat="false" ht="15" hidden="false" customHeight="false" outlineLevel="0" collapsed="false">
      <c r="A464" s="24"/>
    </row>
    <row r="465" customFormat="false" ht="15" hidden="false" customHeight="false" outlineLevel="0" collapsed="false">
      <c r="A465" s="24"/>
    </row>
    <row r="466" customFormat="false" ht="15" hidden="false" customHeight="false" outlineLevel="0" collapsed="false">
      <c r="A466" s="24"/>
    </row>
    <row r="467" customFormat="false" ht="15" hidden="false" customHeight="false" outlineLevel="0" collapsed="false">
      <c r="A467" s="24"/>
    </row>
    <row r="468" customFormat="false" ht="15" hidden="false" customHeight="false" outlineLevel="0" collapsed="false">
      <c r="A468" s="24"/>
    </row>
    <row r="469" customFormat="false" ht="15" hidden="false" customHeight="false" outlineLevel="0" collapsed="false">
      <c r="A469" s="24"/>
    </row>
    <row r="470" customFormat="false" ht="15" hidden="false" customHeight="false" outlineLevel="0" collapsed="false">
      <c r="A470" s="24"/>
    </row>
    <row r="471" customFormat="false" ht="15" hidden="false" customHeight="false" outlineLevel="0" collapsed="false">
      <c r="A471" s="24"/>
    </row>
    <row r="472" customFormat="false" ht="15" hidden="false" customHeight="false" outlineLevel="0" collapsed="false">
      <c r="A472" s="24"/>
    </row>
    <row r="473" customFormat="false" ht="15" hidden="false" customHeight="false" outlineLevel="0" collapsed="false">
      <c r="A473" s="24"/>
    </row>
    <row r="474" customFormat="false" ht="15" hidden="false" customHeight="false" outlineLevel="0" collapsed="false">
      <c r="A474" s="24"/>
    </row>
    <row r="475" customFormat="false" ht="15" hidden="false" customHeight="false" outlineLevel="0" collapsed="false">
      <c r="A475" s="24"/>
    </row>
    <row r="476" customFormat="false" ht="15" hidden="false" customHeight="false" outlineLevel="0" collapsed="false">
      <c r="A476" s="24"/>
    </row>
    <row r="477" customFormat="false" ht="15" hidden="false" customHeight="false" outlineLevel="0" collapsed="false">
      <c r="A477" s="24"/>
    </row>
    <row r="478" customFormat="false" ht="15" hidden="false" customHeight="false" outlineLevel="0" collapsed="false">
      <c r="A478" s="24"/>
    </row>
    <row r="479" customFormat="false" ht="15" hidden="false" customHeight="false" outlineLevel="0" collapsed="false">
      <c r="A479" s="24"/>
    </row>
    <row r="480" customFormat="false" ht="15" hidden="false" customHeight="false" outlineLevel="0" collapsed="false">
      <c r="A480" s="24"/>
    </row>
    <row r="481" customFormat="false" ht="15" hidden="false" customHeight="false" outlineLevel="0" collapsed="false">
      <c r="A481" s="24"/>
    </row>
    <row r="482" customFormat="false" ht="15" hidden="false" customHeight="false" outlineLevel="0" collapsed="false">
      <c r="A482" s="24"/>
    </row>
    <row r="483" customFormat="false" ht="15" hidden="false" customHeight="false" outlineLevel="0" collapsed="false">
      <c r="A483" s="24"/>
    </row>
    <row r="484" customFormat="false" ht="15" hidden="false" customHeight="false" outlineLevel="0" collapsed="false">
      <c r="A484" s="24"/>
    </row>
    <row r="485" customFormat="false" ht="15" hidden="false" customHeight="false" outlineLevel="0" collapsed="false">
      <c r="A485" s="24"/>
    </row>
    <row r="486" customFormat="false" ht="15" hidden="false" customHeight="false" outlineLevel="0" collapsed="false">
      <c r="A486" s="24"/>
    </row>
    <row r="487" customFormat="false" ht="15" hidden="false" customHeight="false" outlineLevel="0" collapsed="false">
      <c r="A487" s="24"/>
    </row>
    <row r="488" customFormat="false" ht="15" hidden="false" customHeight="false" outlineLevel="0" collapsed="false">
      <c r="A488" s="24"/>
    </row>
    <row r="489" customFormat="false" ht="15" hidden="false" customHeight="false" outlineLevel="0" collapsed="false">
      <c r="A489" s="24"/>
    </row>
    <row r="490" customFormat="false" ht="15" hidden="false" customHeight="false" outlineLevel="0" collapsed="false">
      <c r="A490" s="24"/>
    </row>
    <row r="491" customFormat="false" ht="15" hidden="false" customHeight="false" outlineLevel="0" collapsed="false">
      <c r="A491" s="24"/>
    </row>
    <row r="492" customFormat="false" ht="15" hidden="false" customHeight="false" outlineLevel="0" collapsed="false">
      <c r="A492" s="24"/>
    </row>
    <row r="493" customFormat="false" ht="15" hidden="false" customHeight="false" outlineLevel="0" collapsed="false">
      <c r="A493" s="24"/>
    </row>
    <row r="494" customFormat="false" ht="15" hidden="false" customHeight="false" outlineLevel="0" collapsed="false">
      <c r="A494" s="24"/>
    </row>
    <row r="495" customFormat="false" ht="15" hidden="false" customHeight="false" outlineLevel="0" collapsed="false">
      <c r="A495" s="24"/>
    </row>
    <row r="496" customFormat="false" ht="15" hidden="false" customHeight="false" outlineLevel="0" collapsed="false">
      <c r="A496" s="24"/>
    </row>
    <row r="497" customFormat="false" ht="15" hidden="false" customHeight="false" outlineLevel="0" collapsed="false">
      <c r="A497" s="24"/>
    </row>
    <row r="498" customFormat="false" ht="15" hidden="false" customHeight="false" outlineLevel="0" collapsed="false">
      <c r="A498" s="24"/>
    </row>
    <row r="499" customFormat="false" ht="15" hidden="false" customHeight="false" outlineLevel="0" collapsed="false">
      <c r="A499" s="24"/>
    </row>
    <row r="500" customFormat="false" ht="15" hidden="false" customHeight="false" outlineLevel="0" collapsed="false">
      <c r="A500" s="24"/>
    </row>
    <row r="501" customFormat="false" ht="15" hidden="false" customHeight="false" outlineLevel="0" collapsed="false">
      <c r="A501" s="24"/>
    </row>
    <row r="502" customFormat="false" ht="15" hidden="false" customHeight="false" outlineLevel="0" collapsed="false">
      <c r="A502" s="24"/>
    </row>
    <row r="503" customFormat="false" ht="15" hidden="false" customHeight="false" outlineLevel="0" collapsed="false">
      <c r="A503" s="24"/>
    </row>
    <row r="504" customFormat="false" ht="15" hidden="false" customHeight="false" outlineLevel="0" collapsed="false">
      <c r="A504" s="24"/>
    </row>
    <row r="505" customFormat="false" ht="15" hidden="false" customHeight="false" outlineLevel="0" collapsed="false">
      <c r="A505" s="24"/>
    </row>
    <row r="506" customFormat="false" ht="15" hidden="false" customHeight="false" outlineLevel="0" collapsed="false">
      <c r="A506" s="24"/>
    </row>
    <row r="507" customFormat="false" ht="15" hidden="false" customHeight="false" outlineLevel="0" collapsed="false">
      <c r="A507" s="24"/>
    </row>
    <row r="508" customFormat="false" ht="15" hidden="false" customHeight="false" outlineLevel="0" collapsed="false">
      <c r="A508" s="24"/>
    </row>
    <row r="509" customFormat="false" ht="15" hidden="false" customHeight="false" outlineLevel="0" collapsed="false">
      <c r="A509" s="24"/>
    </row>
    <row r="510" customFormat="false" ht="15" hidden="false" customHeight="false" outlineLevel="0" collapsed="false">
      <c r="A510" s="24"/>
    </row>
    <row r="511" customFormat="false" ht="15" hidden="false" customHeight="false" outlineLevel="0" collapsed="false">
      <c r="A511" s="24"/>
    </row>
    <row r="512" customFormat="false" ht="15" hidden="false" customHeight="false" outlineLevel="0" collapsed="false">
      <c r="A512" s="24"/>
    </row>
    <row r="513" customFormat="false" ht="15" hidden="false" customHeight="false" outlineLevel="0" collapsed="false">
      <c r="A513" s="24"/>
    </row>
    <row r="514" customFormat="false" ht="15" hidden="false" customHeight="false" outlineLevel="0" collapsed="false">
      <c r="A514" s="24"/>
    </row>
    <row r="515" customFormat="false" ht="15" hidden="false" customHeight="false" outlineLevel="0" collapsed="false">
      <c r="A515" s="24"/>
    </row>
    <row r="516" customFormat="false" ht="15" hidden="false" customHeight="false" outlineLevel="0" collapsed="false">
      <c r="A516" s="24"/>
    </row>
    <row r="517" customFormat="false" ht="15" hidden="false" customHeight="false" outlineLevel="0" collapsed="false">
      <c r="A517" s="24"/>
    </row>
    <row r="518" customFormat="false" ht="15" hidden="false" customHeight="false" outlineLevel="0" collapsed="false">
      <c r="A518" s="24"/>
    </row>
    <row r="519" customFormat="false" ht="15" hidden="false" customHeight="false" outlineLevel="0" collapsed="false">
      <c r="A519" s="24"/>
    </row>
    <row r="520" customFormat="false" ht="15" hidden="false" customHeight="false" outlineLevel="0" collapsed="false">
      <c r="A520" s="24"/>
    </row>
    <row r="521" customFormat="false" ht="15" hidden="false" customHeight="false" outlineLevel="0" collapsed="false">
      <c r="A521" s="24"/>
    </row>
    <row r="522" customFormat="false" ht="15" hidden="false" customHeight="false" outlineLevel="0" collapsed="false">
      <c r="A522" s="24"/>
    </row>
    <row r="523" customFormat="false" ht="15" hidden="false" customHeight="false" outlineLevel="0" collapsed="false">
      <c r="A523" s="24"/>
    </row>
    <row r="524" customFormat="false" ht="15" hidden="false" customHeight="false" outlineLevel="0" collapsed="false">
      <c r="A524" s="24"/>
    </row>
    <row r="525" customFormat="false" ht="15" hidden="false" customHeight="false" outlineLevel="0" collapsed="false">
      <c r="A525" s="24"/>
    </row>
    <row r="526" customFormat="false" ht="15" hidden="false" customHeight="false" outlineLevel="0" collapsed="false">
      <c r="A526" s="24"/>
    </row>
    <row r="527" customFormat="false" ht="15" hidden="false" customHeight="false" outlineLevel="0" collapsed="false">
      <c r="A527" s="24"/>
    </row>
    <row r="528" customFormat="false" ht="15" hidden="false" customHeight="false" outlineLevel="0" collapsed="false">
      <c r="A528" s="24"/>
    </row>
    <row r="529" customFormat="false" ht="15" hidden="false" customHeight="false" outlineLevel="0" collapsed="false">
      <c r="A529" s="24"/>
    </row>
    <row r="530" customFormat="false" ht="15" hidden="false" customHeight="false" outlineLevel="0" collapsed="false">
      <c r="A530" s="24"/>
    </row>
    <row r="531" customFormat="false" ht="15" hidden="false" customHeight="false" outlineLevel="0" collapsed="false">
      <c r="A531" s="24"/>
    </row>
    <row r="532" customFormat="false" ht="15" hidden="false" customHeight="false" outlineLevel="0" collapsed="false">
      <c r="A532" s="24"/>
    </row>
    <row r="533" customFormat="false" ht="15" hidden="false" customHeight="false" outlineLevel="0" collapsed="false">
      <c r="A533" s="24"/>
    </row>
    <row r="534" customFormat="false" ht="15" hidden="false" customHeight="false" outlineLevel="0" collapsed="false">
      <c r="A534" s="24"/>
    </row>
    <row r="535" customFormat="false" ht="15" hidden="false" customHeight="false" outlineLevel="0" collapsed="false">
      <c r="A535" s="24"/>
    </row>
    <row r="536" customFormat="false" ht="15" hidden="false" customHeight="false" outlineLevel="0" collapsed="false">
      <c r="A536" s="24"/>
    </row>
    <row r="537" customFormat="false" ht="15" hidden="false" customHeight="false" outlineLevel="0" collapsed="false">
      <c r="A537" s="24"/>
    </row>
    <row r="538" customFormat="false" ht="15" hidden="false" customHeight="false" outlineLevel="0" collapsed="false">
      <c r="A538" s="24"/>
    </row>
    <row r="539" customFormat="false" ht="15" hidden="false" customHeight="false" outlineLevel="0" collapsed="false">
      <c r="A539" s="24"/>
    </row>
    <row r="540" customFormat="false" ht="15" hidden="false" customHeight="false" outlineLevel="0" collapsed="false">
      <c r="A540" s="24"/>
    </row>
    <row r="541" customFormat="false" ht="15" hidden="false" customHeight="false" outlineLevel="0" collapsed="false">
      <c r="A541" s="24"/>
    </row>
    <row r="542" customFormat="false" ht="15" hidden="false" customHeight="false" outlineLevel="0" collapsed="false">
      <c r="A542" s="24"/>
    </row>
    <row r="543" customFormat="false" ht="15" hidden="false" customHeight="false" outlineLevel="0" collapsed="false">
      <c r="A543" s="24"/>
    </row>
    <row r="544" customFormat="false" ht="15" hidden="false" customHeight="false" outlineLevel="0" collapsed="false">
      <c r="A544" s="24"/>
    </row>
    <row r="545" customFormat="false" ht="15" hidden="false" customHeight="false" outlineLevel="0" collapsed="false">
      <c r="A545" s="24"/>
    </row>
    <row r="546" customFormat="false" ht="15" hidden="false" customHeight="false" outlineLevel="0" collapsed="false">
      <c r="A546" s="24"/>
    </row>
    <row r="547" customFormat="false" ht="15" hidden="false" customHeight="false" outlineLevel="0" collapsed="false">
      <c r="A547" s="24"/>
    </row>
    <row r="548" customFormat="false" ht="15" hidden="false" customHeight="false" outlineLevel="0" collapsed="false">
      <c r="A548" s="24"/>
    </row>
    <row r="549" customFormat="false" ht="15" hidden="false" customHeight="false" outlineLevel="0" collapsed="false">
      <c r="A549" s="24"/>
    </row>
    <row r="550" customFormat="false" ht="15" hidden="false" customHeight="false" outlineLevel="0" collapsed="false">
      <c r="A550" s="24"/>
    </row>
    <row r="551" customFormat="false" ht="15" hidden="false" customHeight="false" outlineLevel="0" collapsed="false">
      <c r="A551" s="24"/>
    </row>
    <row r="552" customFormat="false" ht="15" hidden="false" customHeight="false" outlineLevel="0" collapsed="false">
      <c r="A552" s="24"/>
    </row>
    <row r="553" customFormat="false" ht="15" hidden="false" customHeight="false" outlineLevel="0" collapsed="false">
      <c r="A553" s="24"/>
    </row>
    <row r="554" customFormat="false" ht="15" hidden="false" customHeight="false" outlineLevel="0" collapsed="false">
      <c r="A554" s="24"/>
    </row>
    <row r="555" customFormat="false" ht="15" hidden="false" customHeight="false" outlineLevel="0" collapsed="false">
      <c r="A555" s="24"/>
    </row>
    <row r="556" customFormat="false" ht="15" hidden="false" customHeight="false" outlineLevel="0" collapsed="false">
      <c r="A556" s="24"/>
    </row>
    <row r="557" customFormat="false" ht="15" hidden="false" customHeight="false" outlineLevel="0" collapsed="false">
      <c r="A557" s="24"/>
    </row>
    <row r="558" customFormat="false" ht="15" hidden="false" customHeight="false" outlineLevel="0" collapsed="false">
      <c r="A558" s="24"/>
    </row>
    <row r="559" customFormat="false" ht="15" hidden="false" customHeight="false" outlineLevel="0" collapsed="false">
      <c r="A559" s="24"/>
    </row>
    <row r="560" customFormat="false" ht="15" hidden="false" customHeight="false" outlineLevel="0" collapsed="false">
      <c r="A560" s="24"/>
    </row>
    <row r="561" customFormat="false" ht="15" hidden="false" customHeight="false" outlineLevel="0" collapsed="false">
      <c r="A561" s="24"/>
    </row>
    <row r="562" customFormat="false" ht="15" hidden="false" customHeight="false" outlineLevel="0" collapsed="false">
      <c r="A562" s="24"/>
    </row>
    <row r="563" customFormat="false" ht="15" hidden="false" customHeight="false" outlineLevel="0" collapsed="false">
      <c r="A563" s="24"/>
    </row>
    <row r="564" customFormat="false" ht="15" hidden="false" customHeight="false" outlineLevel="0" collapsed="false">
      <c r="A564" s="24"/>
    </row>
    <row r="565" customFormat="false" ht="15" hidden="false" customHeight="false" outlineLevel="0" collapsed="false">
      <c r="A565" s="24"/>
    </row>
    <row r="566" customFormat="false" ht="15" hidden="false" customHeight="false" outlineLevel="0" collapsed="false">
      <c r="A566" s="24"/>
    </row>
    <row r="567" customFormat="false" ht="15" hidden="false" customHeight="false" outlineLevel="0" collapsed="false">
      <c r="A567" s="24"/>
    </row>
    <row r="568" customFormat="false" ht="15" hidden="false" customHeight="false" outlineLevel="0" collapsed="false">
      <c r="A568" s="24"/>
    </row>
    <row r="569" customFormat="false" ht="15" hidden="false" customHeight="false" outlineLevel="0" collapsed="false">
      <c r="A569" s="24"/>
    </row>
    <row r="570" customFormat="false" ht="15" hidden="false" customHeight="false" outlineLevel="0" collapsed="false">
      <c r="A570" s="24"/>
    </row>
    <row r="571" customFormat="false" ht="15" hidden="false" customHeight="false" outlineLevel="0" collapsed="false">
      <c r="A571" s="24"/>
    </row>
    <row r="572" customFormat="false" ht="15" hidden="false" customHeight="false" outlineLevel="0" collapsed="false">
      <c r="A572" s="24"/>
    </row>
    <row r="573" customFormat="false" ht="15" hidden="false" customHeight="false" outlineLevel="0" collapsed="false">
      <c r="A573" s="24"/>
    </row>
    <row r="574" customFormat="false" ht="15" hidden="false" customHeight="false" outlineLevel="0" collapsed="false">
      <c r="A574" s="24"/>
    </row>
    <row r="575" customFormat="false" ht="15" hidden="false" customHeight="false" outlineLevel="0" collapsed="false">
      <c r="A575" s="24"/>
    </row>
    <row r="576" customFormat="false" ht="15" hidden="false" customHeight="false" outlineLevel="0" collapsed="false">
      <c r="A576" s="24"/>
    </row>
    <row r="577" customFormat="false" ht="15" hidden="false" customHeight="false" outlineLevel="0" collapsed="false">
      <c r="A577" s="24"/>
    </row>
    <row r="578" customFormat="false" ht="15" hidden="false" customHeight="false" outlineLevel="0" collapsed="false">
      <c r="A578" s="24"/>
    </row>
    <row r="579" customFormat="false" ht="15" hidden="false" customHeight="false" outlineLevel="0" collapsed="false">
      <c r="A579" s="24"/>
    </row>
    <row r="580" customFormat="false" ht="15" hidden="false" customHeight="false" outlineLevel="0" collapsed="false">
      <c r="A580" s="24"/>
    </row>
    <row r="581" customFormat="false" ht="15" hidden="false" customHeight="false" outlineLevel="0" collapsed="false">
      <c r="A581" s="24"/>
    </row>
    <row r="582" customFormat="false" ht="15" hidden="false" customHeight="false" outlineLevel="0" collapsed="false">
      <c r="A582" s="24"/>
    </row>
    <row r="583" customFormat="false" ht="15" hidden="false" customHeight="false" outlineLevel="0" collapsed="false">
      <c r="A583" s="24"/>
    </row>
    <row r="584" customFormat="false" ht="15" hidden="false" customHeight="false" outlineLevel="0" collapsed="false">
      <c r="A584" s="24"/>
    </row>
    <row r="585" customFormat="false" ht="15" hidden="false" customHeight="false" outlineLevel="0" collapsed="false">
      <c r="A585" s="24"/>
    </row>
    <row r="586" customFormat="false" ht="15" hidden="false" customHeight="false" outlineLevel="0" collapsed="false">
      <c r="A586" s="24"/>
    </row>
    <row r="587" customFormat="false" ht="15" hidden="false" customHeight="false" outlineLevel="0" collapsed="false">
      <c r="A587" s="24"/>
    </row>
    <row r="588" customFormat="false" ht="15" hidden="false" customHeight="false" outlineLevel="0" collapsed="false">
      <c r="A588" s="24"/>
    </row>
    <row r="589" customFormat="false" ht="15" hidden="false" customHeight="false" outlineLevel="0" collapsed="false">
      <c r="A589" s="24"/>
    </row>
    <row r="590" customFormat="false" ht="15" hidden="false" customHeight="false" outlineLevel="0" collapsed="false">
      <c r="A590" s="24"/>
    </row>
    <row r="591" customFormat="false" ht="15" hidden="false" customHeight="false" outlineLevel="0" collapsed="false">
      <c r="A591" s="24"/>
    </row>
    <row r="592" customFormat="false" ht="15" hidden="false" customHeight="false" outlineLevel="0" collapsed="false">
      <c r="A592" s="24"/>
    </row>
    <row r="593" customFormat="false" ht="15" hidden="false" customHeight="false" outlineLevel="0" collapsed="false">
      <c r="A593" s="24"/>
    </row>
    <row r="594" customFormat="false" ht="15" hidden="false" customHeight="false" outlineLevel="0" collapsed="false">
      <c r="A594" s="24"/>
    </row>
    <row r="595" customFormat="false" ht="15" hidden="false" customHeight="false" outlineLevel="0" collapsed="false">
      <c r="A595" s="24"/>
    </row>
    <row r="596" customFormat="false" ht="15" hidden="false" customHeight="false" outlineLevel="0" collapsed="false">
      <c r="A596" s="24"/>
    </row>
    <row r="597" customFormat="false" ht="15" hidden="false" customHeight="false" outlineLevel="0" collapsed="false">
      <c r="A597" s="24"/>
    </row>
    <row r="598" customFormat="false" ht="15" hidden="false" customHeight="false" outlineLevel="0" collapsed="false">
      <c r="A598" s="24"/>
    </row>
    <row r="599" customFormat="false" ht="15" hidden="false" customHeight="false" outlineLevel="0" collapsed="false">
      <c r="A599" s="24"/>
    </row>
    <row r="600" customFormat="false" ht="15" hidden="false" customHeight="false" outlineLevel="0" collapsed="false">
      <c r="A600" s="24"/>
    </row>
    <row r="601" customFormat="false" ht="15" hidden="false" customHeight="false" outlineLevel="0" collapsed="false">
      <c r="A601" s="24"/>
    </row>
    <row r="602" customFormat="false" ht="15" hidden="false" customHeight="false" outlineLevel="0" collapsed="false">
      <c r="A602" s="24"/>
    </row>
    <row r="603" customFormat="false" ht="15" hidden="false" customHeight="false" outlineLevel="0" collapsed="false">
      <c r="A603" s="24"/>
    </row>
    <row r="604" customFormat="false" ht="15" hidden="false" customHeight="false" outlineLevel="0" collapsed="false">
      <c r="A604" s="24"/>
    </row>
    <row r="605" customFormat="false" ht="15" hidden="false" customHeight="false" outlineLevel="0" collapsed="false">
      <c r="A605" s="24"/>
    </row>
    <row r="606" customFormat="false" ht="15" hidden="false" customHeight="false" outlineLevel="0" collapsed="false">
      <c r="A606" s="24"/>
    </row>
    <row r="607" customFormat="false" ht="15" hidden="false" customHeight="false" outlineLevel="0" collapsed="false">
      <c r="A607" s="24"/>
    </row>
    <row r="608" customFormat="false" ht="15" hidden="false" customHeight="false" outlineLevel="0" collapsed="false">
      <c r="A608" s="24"/>
    </row>
    <row r="609" customFormat="false" ht="15" hidden="false" customHeight="false" outlineLevel="0" collapsed="false">
      <c r="A609" s="24"/>
    </row>
    <row r="610" customFormat="false" ht="15" hidden="false" customHeight="false" outlineLevel="0" collapsed="false">
      <c r="A610" s="24"/>
    </row>
    <row r="611" customFormat="false" ht="15" hidden="false" customHeight="false" outlineLevel="0" collapsed="false">
      <c r="A611" s="24"/>
    </row>
    <row r="612" customFormat="false" ht="15" hidden="false" customHeight="false" outlineLevel="0" collapsed="false">
      <c r="A612" s="24"/>
    </row>
    <row r="613" customFormat="false" ht="15" hidden="false" customHeight="false" outlineLevel="0" collapsed="false">
      <c r="A613" s="24"/>
    </row>
    <row r="614" customFormat="false" ht="15" hidden="false" customHeight="false" outlineLevel="0" collapsed="false">
      <c r="A614" s="24"/>
    </row>
    <row r="615" customFormat="false" ht="15" hidden="false" customHeight="false" outlineLevel="0" collapsed="false">
      <c r="A615" s="24"/>
    </row>
    <row r="616" customFormat="false" ht="15" hidden="false" customHeight="false" outlineLevel="0" collapsed="false">
      <c r="A616" s="24"/>
    </row>
    <row r="617" customFormat="false" ht="15" hidden="false" customHeight="false" outlineLevel="0" collapsed="false">
      <c r="A617" s="24"/>
    </row>
    <row r="618" customFormat="false" ht="15" hidden="false" customHeight="false" outlineLevel="0" collapsed="false">
      <c r="A618" s="24"/>
    </row>
    <row r="619" customFormat="false" ht="15" hidden="false" customHeight="false" outlineLevel="0" collapsed="false">
      <c r="A619" s="24"/>
    </row>
    <row r="620" customFormat="false" ht="15" hidden="false" customHeight="false" outlineLevel="0" collapsed="false">
      <c r="A620" s="24"/>
    </row>
    <row r="621" customFormat="false" ht="15" hidden="false" customHeight="false" outlineLevel="0" collapsed="false">
      <c r="A621" s="24"/>
    </row>
    <row r="622" customFormat="false" ht="15" hidden="false" customHeight="false" outlineLevel="0" collapsed="false">
      <c r="A622" s="24"/>
    </row>
    <row r="623" customFormat="false" ht="15" hidden="false" customHeight="false" outlineLevel="0" collapsed="false">
      <c r="A623" s="24"/>
    </row>
    <row r="624" customFormat="false" ht="15" hidden="false" customHeight="false" outlineLevel="0" collapsed="false">
      <c r="A624" s="24"/>
    </row>
    <row r="625" customFormat="false" ht="15" hidden="false" customHeight="false" outlineLevel="0" collapsed="false">
      <c r="A625" s="24"/>
    </row>
    <row r="626" customFormat="false" ht="15" hidden="false" customHeight="false" outlineLevel="0" collapsed="false">
      <c r="A626" s="24"/>
    </row>
    <row r="627" customFormat="false" ht="15" hidden="false" customHeight="false" outlineLevel="0" collapsed="false">
      <c r="A627" s="24"/>
    </row>
    <row r="628" customFormat="false" ht="15" hidden="false" customHeight="false" outlineLevel="0" collapsed="false">
      <c r="A628" s="24"/>
    </row>
    <row r="629" customFormat="false" ht="15" hidden="false" customHeight="false" outlineLevel="0" collapsed="false">
      <c r="A629" s="24"/>
    </row>
    <row r="630" customFormat="false" ht="15" hidden="false" customHeight="false" outlineLevel="0" collapsed="false">
      <c r="A630" s="24"/>
    </row>
    <row r="631" customFormat="false" ht="15" hidden="false" customHeight="false" outlineLevel="0" collapsed="false">
      <c r="A631" s="24"/>
    </row>
    <row r="632" customFormat="false" ht="15" hidden="false" customHeight="false" outlineLevel="0" collapsed="false">
      <c r="A632" s="24"/>
    </row>
    <row r="633" customFormat="false" ht="15" hidden="false" customHeight="false" outlineLevel="0" collapsed="false">
      <c r="A633" s="24"/>
    </row>
    <row r="634" customFormat="false" ht="15" hidden="false" customHeight="false" outlineLevel="0" collapsed="false">
      <c r="A634" s="24"/>
    </row>
    <row r="635" customFormat="false" ht="15" hidden="false" customHeight="false" outlineLevel="0" collapsed="false">
      <c r="A635" s="24"/>
    </row>
    <row r="636" customFormat="false" ht="15" hidden="false" customHeight="false" outlineLevel="0" collapsed="false">
      <c r="A636" s="24"/>
    </row>
    <row r="637" customFormat="false" ht="15" hidden="false" customHeight="false" outlineLevel="0" collapsed="false">
      <c r="A637" s="24"/>
    </row>
    <row r="638" customFormat="false" ht="15" hidden="false" customHeight="false" outlineLevel="0" collapsed="false">
      <c r="A638" s="24"/>
    </row>
    <row r="639" customFormat="false" ht="15" hidden="false" customHeight="false" outlineLevel="0" collapsed="false">
      <c r="A639" s="24"/>
    </row>
    <row r="640" customFormat="false" ht="15" hidden="false" customHeight="false" outlineLevel="0" collapsed="false">
      <c r="A640" s="24"/>
    </row>
    <row r="641" customFormat="false" ht="15" hidden="false" customHeight="false" outlineLevel="0" collapsed="false">
      <c r="A641" s="24"/>
    </row>
    <row r="642" customFormat="false" ht="15" hidden="false" customHeight="false" outlineLevel="0" collapsed="false">
      <c r="A642" s="24"/>
    </row>
    <row r="643" customFormat="false" ht="15" hidden="false" customHeight="false" outlineLevel="0" collapsed="false">
      <c r="A643" s="24"/>
    </row>
    <row r="644" customFormat="false" ht="15" hidden="false" customHeight="false" outlineLevel="0" collapsed="false">
      <c r="A644" s="24"/>
    </row>
    <row r="645" customFormat="false" ht="15" hidden="false" customHeight="false" outlineLevel="0" collapsed="false">
      <c r="A645" s="24"/>
    </row>
    <row r="646" customFormat="false" ht="15" hidden="false" customHeight="false" outlineLevel="0" collapsed="false">
      <c r="A646" s="24"/>
    </row>
    <row r="647" customFormat="false" ht="15" hidden="false" customHeight="false" outlineLevel="0" collapsed="false">
      <c r="A647" s="24"/>
    </row>
    <row r="648" customFormat="false" ht="15" hidden="false" customHeight="false" outlineLevel="0" collapsed="false">
      <c r="A648" s="24"/>
    </row>
    <row r="649" customFormat="false" ht="15" hidden="false" customHeight="false" outlineLevel="0" collapsed="false">
      <c r="A649" s="24"/>
    </row>
    <row r="650" customFormat="false" ht="15" hidden="false" customHeight="false" outlineLevel="0" collapsed="false">
      <c r="A650" s="24"/>
    </row>
    <row r="651" customFormat="false" ht="15" hidden="false" customHeight="false" outlineLevel="0" collapsed="false">
      <c r="A651" s="24"/>
    </row>
    <row r="652" customFormat="false" ht="15" hidden="false" customHeight="false" outlineLevel="0" collapsed="false">
      <c r="A652" s="24"/>
    </row>
    <row r="653" customFormat="false" ht="15" hidden="false" customHeight="false" outlineLevel="0" collapsed="false">
      <c r="A653" s="24"/>
    </row>
    <row r="654" customFormat="false" ht="15" hidden="false" customHeight="false" outlineLevel="0" collapsed="false">
      <c r="A654" s="24"/>
    </row>
    <row r="655" customFormat="false" ht="15" hidden="false" customHeight="false" outlineLevel="0" collapsed="false">
      <c r="A655" s="24"/>
    </row>
    <row r="656" customFormat="false" ht="15" hidden="false" customHeight="false" outlineLevel="0" collapsed="false">
      <c r="A656" s="24"/>
    </row>
    <row r="657" customFormat="false" ht="15" hidden="false" customHeight="false" outlineLevel="0" collapsed="false">
      <c r="A657" s="24"/>
    </row>
    <row r="658" customFormat="false" ht="15" hidden="false" customHeight="false" outlineLevel="0" collapsed="false">
      <c r="A658" s="24"/>
    </row>
    <row r="659" customFormat="false" ht="15" hidden="false" customHeight="false" outlineLevel="0" collapsed="false">
      <c r="A659" s="24"/>
    </row>
    <row r="660" customFormat="false" ht="15" hidden="false" customHeight="false" outlineLevel="0" collapsed="false">
      <c r="A660" s="24"/>
    </row>
    <row r="661" customFormat="false" ht="15" hidden="false" customHeight="false" outlineLevel="0" collapsed="false">
      <c r="A661" s="24"/>
    </row>
    <row r="662" customFormat="false" ht="15" hidden="false" customHeight="false" outlineLevel="0" collapsed="false">
      <c r="A662" s="24"/>
    </row>
    <row r="663" customFormat="false" ht="15" hidden="false" customHeight="false" outlineLevel="0" collapsed="false">
      <c r="A663" s="24"/>
    </row>
    <row r="664" customFormat="false" ht="15" hidden="false" customHeight="false" outlineLevel="0" collapsed="false">
      <c r="A664" s="24"/>
    </row>
    <row r="665" customFormat="false" ht="15" hidden="false" customHeight="false" outlineLevel="0" collapsed="false">
      <c r="A665" s="24"/>
    </row>
    <row r="666" customFormat="false" ht="15" hidden="false" customHeight="false" outlineLevel="0" collapsed="false">
      <c r="A666" s="24"/>
    </row>
    <row r="667" customFormat="false" ht="15" hidden="false" customHeight="false" outlineLevel="0" collapsed="false">
      <c r="A667" s="24"/>
    </row>
    <row r="668" customFormat="false" ht="15" hidden="false" customHeight="false" outlineLevel="0" collapsed="false">
      <c r="A668" s="24"/>
    </row>
    <row r="669" customFormat="false" ht="15" hidden="false" customHeight="false" outlineLevel="0" collapsed="false">
      <c r="A669" s="24"/>
    </row>
    <row r="670" customFormat="false" ht="15" hidden="false" customHeight="false" outlineLevel="0" collapsed="false">
      <c r="A670" s="24"/>
    </row>
    <row r="671" customFormat="false" ht="15" hidden="false" customHeight="false" outlineLevel="0" collapsed="false">
      <c r="A671" s="24"/>
    </row>
    <row r="672" customFormat="false" ht="15" hidden="false" customHeight="false" outlineLevel="0" collapsed="false">
      <c r="A672" s="24"/>
    </row>
    <row r="673" customFormat="false" ht="15" hidden="false" customHeight="false" outlineLevel="0" collapsed="false">
      <c r="A673" s="24"/>
    </row>
    <row r="674" customFormat="false" ht="15" hidden="false" customHeight="false" outlineLevel="0" collapsed="false">
      <c r="A674" s="24"/>
    </row>
    <row r="675" customFormat="false" ht="15" hidden="false" customHeight="false" outlineLevel="0" collapsed="false">
      <c r="A675" s="24"/>
    </row>
    <row r="676" customFormat="false" ht="15" hidden="false" customHeight="false" outlineLevel="0" collapsed="false">
      <c r="A676" s="24"/>
    </row>
    <row r="677" customFormat="false" ht="15" hidden="false" customHeight="false" outlineLevel="0" collapsed="false">
      <c r="A677" s="24"/>
    </row>
    <row r="678" customFormat="false" ht="15" hidden="false" customHeight="false" outlineLevel="0" collapsed="false">
      <c r="A678" s="24"/>
    </row>
    <row r="679" customFormat="false" ht="15" hidden="false" customHeight="false" outlineLevel="0" collapsed="false">
      <c r="A679" s="24"/>
    </row>
    <row r="680" customFormat="false" ht="15" hidden="false" customHeight="false" outlineLevel="0" collapsed="false">
      <c r="A680" s="24"/>
    </row>
    <row r="681" customFormat="false" ht="15" hidden="false" customHeight="false" outlineLevel="0" collapsed="false">
      <c r="A681" s="24"/>
    </row>
    <row r="682" customFormat="false" ht="15" hidden="false" customHeight="false" outlineLevel="0" collapsed="false">
      <c r="A682" s="24"/>
    </row>
    <row r="683" customFormat="false" ht="15" hidden="false" customHeight="false" outlineLevel="0" collapsed="false">
      <c r="A683" s="24"/>
    </row>
    <row r="684" customFormat="false" ht="15" hidden="false" customHeight="false" outlineLevel="0" collapsed="false">
      <c r="A684" s="24"/>
    </row>
    <row r="685" customFormat="false" ht="15" hidden="false" customHeight="false" outlineLevel="0" collapsed="false">
      <c r="A685" s="24"/>
    </row>
    <row r="686" customFormat="false" ht="15" hidden="false" customHeight="false" outlineLevel="0" collapsed="false">
      <c r="A686" s="24"/>
    </row>
    <row r="687" customFormat="false" ht="15" hidden="false" customHeight="false" outlineLevel="0" collapsed="false">
      <c r="A687" s="24"/>
    </row>
    <row r="688" customFormat="false" ht="15" hidden="false" customHeight="false" outlineLevel="0" collapsed="false">
      <c r="A688" s="24"/>
    </row>
    <row r="689" customFormat="false" ht="15" hidden="false" customHeight="false" outlineLevel="0" collapsed="false">
      <c r="A689" s="24"/>
    </row>
    <row r="690" customFormat="false" ht="15" hidden="false" customHeight="false" outlineLevel="0" collapsed="false">
      <c r="A690" s="24"/>
    </row>
    <row r="691" customFormat="false" ht="15" hidden="false" customHeight="false" outlineLevel="0" collapsed="false">
      <c r="A691" s="24"/>
    </row>
    <row r="692" customFormat="false" ht="15" hidden="false" customHeight="false" outlineLevel="0" collapsed="false">
      <c r="A692" s="24"/>
    </row>
    <row r="693" customFormat="false" ht="15" hidden="false" customHeight="false" outlineLevel="0" collapsed="false">
      <c r="A693" s="24"/>
    </row>
    <row r="694" customFormat="false" ht="15" hidden="false" customHeight="false" outlineLevel="0" collapsed="false">
      <c r="A694" s="24"/>
    </row>
    <row r="695" customFormat="false" ht="15" hidden="false" customHeight="false" outlineLevel="0" collapsed="false">
      <c r="A695" s="24"/>
    </row>
    <row r="696" customFormat="false" ht="15" hidden="false" customHeight="false" outlineLevel="0" collapsed="false">
      <c r="A696" s="24"/>
    </row>
    <row r="697" customFormat="false" ht="15" hidden="false" customHeight="false" outlineLevel="0" collapsed="false">
      <c r="A697" s="24"/>
    </row>
    <row r="698" customFormat="false" ht="15" hidden="false" customHeight="false" outlineLevel="0" collapsed="false">
      <c r="A698" s="24"/>
    </row>
    <row r="699" customFormat="false" ht="15" hidden="false" customHeight="false" outlineLevel="0" collapsed="false">
      <c r="A699" s="24"/>
    </row>
    <row r="700" customFormat="false" ht="15" hidden="false" customHeight="false" outlineLevel="0" collapsed="false">
      <c r="A700" s="24"/>
    </row>
    <row r="701" customFormat="false" ht="15" hidden="false" customHeight="false" outlineLevel="0" collapsed="false">
      <c r="A701" s="24"/>
    </row>
    <row r="702" customFormat="false" ht="15" hidden="false" customHeight="false" outlineLevel="0" collapsed="false">
      <c r="A702" s="24"/>
    </row>
    <row r="703" customFormat="false" ht="15" hidden="false" customHeight="false" outlineLevel="0" collapsed="false">
      <c r="A703" s="24"/>
    </row>
    <row r="704" customFormat="false" ht="15" hidden="false" customHeight="false" outlineLevel="0" collapsed="false">
      <c r="A704" s="24"/>
    </row>
    <row r="705" customFormat="false" ht="15" hidden="false" customHeight="false" outlineLevel="0" collapsed="false">
      <c r="A705" s="24"/>
    </row>
    <row r="706" customFormat="false" ht="15" hidden="false" customHeight="false" outlineLevel="0" collapsed="false">
      <c r="A706" s="24"/>
    </row>
    <row r="707" customFormat="false" ht="15" hidden="false" customHeight="false" outlineLevel="0" collapsed="false">
      <c r="A707" s="24"/>
    </row>
    <row r="708" customFormat="false" ht="15" hidden="false" customHeight="false" outlineLevel="0" collapsed="false">
      <c r="A708" s="24"/>
    </row>
    <row r="709" customFormat="false" ht="15" hidden="false" customHeight="false" outlineLevel="0" collapsed="false">
      <c r="A709" s="24"/>
    </row>
    <row r="710" customFormat="false" ht="15" hidden="false" customHeight="false" outlineLevel="0" collapsed="false">
      <c r="A710" s="24"/>
    </row>
    <row r="711" customFormat="false" ht="15" hidden="false" customHeight="false" outlineLevel="0" collapsed="false">
      <c r="A711" s="24"/>
    </row>
    <row r="712" customFormat="false" ht="15" hidden="false" customHeight="false" outlineLevel="0" collapsed="false">
      <c r="A712" s="24"/>
    </row>
    <row r="713" customFormat="false" ht="15" hidden="false" customHeight="false" outlineLevel="0" collapsed="false">
      <c r="A713" s="24"/>
    </row>
    <row r="714" customFormat="false" ht="15" hidden="false" customHeight="false" outlineLevel="0" collapsed="false">
      <c r="A714" s="24"/>
    </row>
    <row r="715" customFormat="false" ht="15" hidden="false" customHeight="false" outlineLevel="0" collapsed="false">
      <c r="A715" s="24"/>
    </row>
    <row r="716" customFormat="false" ht="15" hidden="false" customHeight="false" outlineLevel="0" collapsed="false">
      <c r="A716" s="24"/>
    </row>
    <row r="717" customFormat="false" ht="15" hidden="false" customHeight="false" outlineLevel="0" collapsed="false">
      <c r="A717" s="24"/>
    </row>
    <row r="718" customFormat="false" ht="15" hidden="false" customHeight="false" outlineLevel="0" collapsed="false">
      <c r="A718" s="24"/>
    </row>
    <row r="719" customFormat="false" ht="15" hidden="false" customHeight="false" outlineLevel="0" collapsed="false">
      <c r="A719" s="24"/>
    </row>
    <row r="720" customFormat="false" ht="15" hidden="false" customHeight="false" outlineLevel="0" collapsed="false">
      <c r="A720" s="24"/>
    </row>
    <row r="721" customFormat="false" ht="15" hidden="false" customHeight="false" outlineLevel="0" collapsed="false">
      <c r="A721" s="24"/>
    </row>
    <row r="722" customFormat="false" ht="15" hidden="false" customHeight="false" outlineLevel="0" collapsed="false">
      <c r="A722" s="24"/>
    </row>
    <row r="723" customFormat="false" ht="15" hidden="false" customHeight="false" outlineLevel="0" collapsed="false">
      <c r="A723" s="24"/>
    </row>
    <row r="724" customFormat="false" ht="15" hidden="false" customHeight="false" outlineLevel="0" collapsed="false">
      <c r="A724" s="24"/>
    </row>
    <row r="725" customFormat="false" ht="15" hidden="false" customHeight="false" outlineLevel="0" collapsed="false">
      <c r="A725" s="24"/>
    </row>
    <row r="726" customFormat="false" ht="15" hidden="false" customHeight="false" outlineLevel="0" collapsed="false">
      <c r="A726" s="24"/>
    </row>
    <row r="727" customFormat="false" ht="15" hidden="false" customHeight="false" outlineLevel="0" collapsed="false">
      <c r="A727" s="24"/>
    </row>
    <row r="728" customFormat="false" ht="15" hidden="false" customHeight="false" outlineLevel="0" collapsed="false">
      <c r="A728" s="24"/>
    </row>
    <row r="729" customFormat="false" ht="15" hidden="false" customHeight="false" outlineLevel="0" collapsed="false">
      <c r="A729" s="24"/>
    </row>
    <row r="730" customFormat="false" ht="15" hidden="false" customHeight="false" outlineLevel="0" collapsed="false">
      <c r="A730" s="24"/>
    </row>
    <row r="731" customFormat="false" ht="15" hidden="false" customHeight="false" outlineLevel="0" collapsed="false">
      <c r="A731" s="24"/>
    </row>
    <row r="732" customFormat="false" ht="15" hidden="false" customHeight="false" outlineLevel="0" collapsed="false">
      <c r="A732" s="24"/>
    </row>
    <row r="733" customFormat="false" ht="15" hidden="false" customHeight="false" outlineLevel="0" collapsed="false">
      <c r="A733" s="24"/>
    </row>
    <row r="734" customFormat="false" ht="15" hidden="false" customHeight="false" outlineLevel="0" collapsed="false">
      <c r="A734" s="24"/>
    </row>
    <row r="735" customFormat="false" ht="15" hidden="false" customHeight="false" outlineLevel="0" collapsed="false">
      <c r="A735" s="24"/>
    </row>
    <row r="736" customFormat="false" ht="15" hidden="false" customHeight="false" outlineLevel="0" collapsed="false">
      <c r="A736" s="24"/>
    </row>
    <row r="737" customFormat="false" ht="15" hidden="false" customHeight="false" outlineLevel="0" collapsed="false">
      <c r="A737" s="24"/>
    </row>
    <row r="738" customFormat="false" ht="15" hidden="false" customHeight="false" outlineLevel="0" collapsed="false">
      <c r="A738" s="24"/>
    </row>
    <row r="739" customFormat="false" ht="15" hidden="false" customHeight="false" outlineLevel="0" collapsed="false">
      <c r="A739" s="24"/>
    </row>
    <row r="740" customFormat="false" ht="15" hidden="false" customHeight="false" outlineLevel="0" collapsed="false">
      <c r="A740" s="24"/>
    </row>
    <row r="741" customFormat="false" ht="15" hidden="false" customHeight="false" outlineLevel="0" collapsed="false">
      <c r="A741" s="24"/>
    </row>
    <row r="742" customFormat="false" ht="15" hidden="false" customHeight="false" outlineLevel="0" collapsed="false">
      <c r="A742" s="24"/>
    </row>
    <row r="743" customFormat="false" ht="15" hidden="false" customHeight="false" outlineLevel="0" collapsed="false">
      <c r="A743" s="24"/>
    </row>
    <row r="744" customFormat="false" ht="15" hidden="false" customHeight="false" outlineLevel="0" collapsed="false">
      <c r="A744" s="24"/>
    </row>
    <row r="745" customFormat="false" ht="15" hidden="false" customHeight="false" outlineLevel="0" collapsed="false">
      <c r="A745" s="24"/>
    </row>
    <row r="746" customFormat="false" ht="15" hidden="false" customHeight="false" outlineLevel="0" collapsed="false">
      <c r="A746" s="24"/>
    </row>
    <row r="747" customFormat="false" ht="15" hidden="false" customHeight="false" outlineLevel="0" collapsed="false">
      <c r="A747" s="24"/>
    </row>
    <row r="748" customFormat="false" ht="15" hidden="false" customHeight="false" outlineLevel="0" collapsed="false">
      <c r="A748" s="24"/>
    </row>
    <row r="749" customFormat="false" ht="15" hidden="false" customHeight="false" outlineLevel="0" collapsed="false">
      <c r="A749" s="24"/>
    </row>
    <row r="750" customFormat="false" ht="15" hidden="false" customHeight="false" outlineLevel="0" collapsed="false">
      <c r="A750" s="24"/>
    </row>
    <row r="751" customFormat="false" ht="15" hidden="false" customHeight="false" outlineLevel="0" collapsed="false">
      <c r="A751" s="24"/>
    </row>
    <row r="752" customFormat="false" ht="15" hidden="false" customHeight="false" outlineLevel="0" collapsed="false">
      <c r="A752" s="24"/>
    </row>
    <row r="753" customFormat="false" ht="15" hidden="false" customHeight="false" outlineLevel="0" collapsed="false">
      <c r="A753" s="24"/>
    </row>
    <row r="754" customFormat="false" ht="15" hidden="false" customHeight="false" outlineLevel="0" collapsed="false">
      <c r="A754" s="24"/>
    </row>
    <row r="755" customFormat="false" ht="15" hidden="false" customHeight="false" outlineLevel="0" collapsed="false">
      <c r="A755" s="24"/>
    </row>
    <row r="756" customFormat="false" ht="15" hidden="false" customHeight="false" outlineLevel="0" collapsed="false">
      <c r="A756" s="24"/>
    </row>
    <row r="757" customFormat="false" ht="15" hidden="false" customHeight="false" outlineLevel="0" collapsed="false">
      <c r="A757" s="24"/>
    </row>
    <row r="758" customFormat="false" ht="15" hidden="false" customHeight="false" outlineLevel="0" collapsed="false">
      <c r="A758" s="24"/>
    </row>
    <row r="759" customFormat="false" ht="15" hidden="false" customHeight="false" outlineLevel="0" collapsed="false">
      <c r="A759" s="24"/>
    </row>
    <row r="760" customFormat="false" ht="15" hidden="false" customHeight="false" outlineLevel="0" collapsed="false">
      <c r="A760" s="24"/>
    </row>
    <row r="761" customFormat="false" ht="15" hidden="false" customHeight="false" outlineLevel="0" collapsed="false">
      <c r="A761" s="24"/>
    </row>
    <row r="762" customFormat="false" ht="15" hidden="false" customHeight="false" outlineLevel="0" collapsed="false">
      <c r="A762" s="24"/>
    </row>
    <row r="763" customFormat="false" ht="15" hidden="false" customHeight="false" outlineLevel="0" collapsed="false">
      <c r="A763" s="24"/>
    </row>
    <row r="764" customFormat="false" ht="15" hidden="false" customHeight="false" outlineLevel="0" collapsed="false">
      <c r="A764" s="24"/>
    </row>
    <row r="765" customFormat="false" ht="15" hidden="false" customHeight="false" outlineLevel="0" collapsed="false">
      <c r="A765" s="24"/>
    </row>
    <row r="766" customFormat="false" ht="15" hidden="false" customHeight="false" outlineLevel="0" collapsed="false">
      <c r="A766" s="24"/>
    </row>
    <row r="767" customFormat="false" ht="15" hidden="false" customHeight="false" outlineLevel="0" collapsed="false">
      <c r="A767" s="24"/>
    </row>
    <row r="768" customFormat="false" ht="15" hidden="false" customHeight="false" outlineLevel="0" collapsed="false">
      <c r="A768" s="24"/>
    </row>
    <row r="769" customFormat="false" ht="15" hidden="false" customHeight="false" outlineLevel="0" collapsed="false">
      <c r="A769" s="24"/>
    </row>
    <row r="770" customFormat="false" ht="15" hidden="false" customHeight="false" outlineLevel="0" collapsed="false">
      <c r="A770" s="24"/>
    </row>
    <row r="771" customFormat="false" ht="15" hidden="false" customHeight="false" outlineLevel="0" collapsed="false">
      <c r="A771" s="24"/>
    </row>
    <row r="772" customFormat="false" ht="15" hidden="false" customHeight="false" outlineLevel="0" collapsed="false">
      <c r="A772" s="24"/>
    </row>
    <row r="773" customFormat="false" ht="15" hidden="false" customHeight="false" outlineLevel="0" collapsed="false">
      <c r="A773" s="24"/>
    </row>
    <row r="774" customFormat="false" ht="15" hidden="false" customHeight="false" outlineLevel="0" collapsed="false">
      <c r="A774" s="24"/>
    </row>
    <row r="775" customFormat="false" ht="15" hidden="false" customHeight="false" outlineLevel="0" collapsed="false">
      <c r="A775" s="24"/>
    </row>
    <row r="776" customFormat="false" ht="15" hidden="false" customHeight="false" outlineLevel="0" collapsed="false">
      <c r="A776" s="24"/>
    </row>
    <row r="777" customFormat="false" ht="15" hidden="false" customHeight="false" outlineLevel="0" collapsed="false">
      <c r="A777" s="24"/>
    </row>
    <row r="778" customFormat="false" ht="15" hidden="false" customHeight="false" outlineLevel="0" collapsed="false">
      <c r="A778" s="24"/>
    </row>
    <row r="779" customFormat="false" ht="15" hidden="false" customHeight="false" outlineLevel="0" collapsed="false">
      <c r="A779" s="24"/>
    </row>
    <row r="780" customFormat="false" ht="15" hidden="false" customHeight="false" outlineLevel="0" collapsed="false">
      <c r="A780" s="24"/>
    </row>
    <row r="781" customFormat="false" ht="15" hidden="false" customHeight="false" outlineLevel="0" collapsed="false">
      <c r="A781" s="24"/>
    </row>
    <row r="782" customFormat="false" ht="15" hidden="false" customHeight="false" outlineLevel="0" collapsed="false">
      <c r="A782" s="24"/>
    </row>
    <row r="783" customFormat="false" ht="15" hidden="false" customHeight="false" outlineLevel="0" collapsed="false">
      <c r="A783" s="24"/>
    </row>
    <row r="784" customFormat="false" ht="15" hidden="false" customHeight="false" outlineLevel="0" collapsed="false">
      <c r="A784" s="24"/>
    </row>
    <row r="785" customFormat="false" ht="15" hidden="false" customHeight="false" outlineLevel="0" collapsed="false">
      <c r="A785" s="24"/>
    </row>
    <row r="786" customFormat="false" ht="15" hidden="false" customHeight="false" outlineLevel="0" collapsed="false">
      <c r="A786" s="24"/>
    </row>
    <row r="787" customFormat="false" ht="15" hidden="false" customHeight="false" outlineLevel="0" collapsed="false">
      <c r="A787" s="24"/>
    </row>
    <row r="788" customFormat="false" ht="15" hidden="false" customHeight="false" outlineLevel="0" collapsed="false">
      <c r="A788" s="24"/>
    </row>
    <row r="789" customFormat="false" ht="15" hidden="false" customHeight="false" outlineLevel="0" collapsed="false">
      <c r="A789" s="24"/>
    </row>
    <row r="790" customFormat="false" ht="15" hidden="false" customHeight="false" outlineLevel="0" collapsed="false">
      <c r="A790" s="24"/>
    </row>
    <row r="791" customFormat="false" ht="15" hidden="false" customHeight="false" outlineLevel="0" collapsed="false">
      <c r="A791" s="24"/>
    </row>
    <row r="792" customFormat="false" ht="15" hidden="false" customHeight="false" outlineLevel="0" collapsed="false">
      <c r="A792" s="24"/>
    </row>
    <row r="793" customFormat="false" ht="15" hidden="false" customHeight="false" outlineLevel="0" collapsed="false">
      <c r="A793" s="24"/>
    </row>
    <row r="794" customFormat="false" ht="15" hidden="false" customHeight="false" outlineLevel="0" collapsed="false">
      <c r="A794" s="24"/>
    </row>
    <row r="795" customFormat="false" ht="15" hidden="false" customHeight="false" outlineLevel="0" collapsed="false">
      <c r="A795" s="24"/>
    </row>
    <row r="796" customFormat="false" ht="15" hidden="false" customHeight="false" outlineLevel="0" collapsed="false">
      <c r="A796" s="24"/>
    </row>
    <row r="797" customFormat="false" ht="15" hidden="false" customHeight="false" outlineLevel="0" collapsed="false">
      <c r="A797" s="24"/>
    </row>
    <row r="798" customFormat="false" ht="15" hidden="false" customHeight="false" outlineLevel="0" collapsed="false">
      <c r="A798" s="24"/>
    </row>
    <row r="799" customFormat="false" ht="15" hidden="false" customHeight="false" outlineLevel="0" collapsed="false">
      <c r="A799" s="24"/>
    </row>
    <row r="800" customFormat="false" ht="15" hidden="false" customHeight="false" outlineLevel="0" collapsed="false">
      <c r="A800" s="24"/>
    </row>
    <row r="801" customFormat="false" ht="15" hidden="false" customHeight="false" outlineLevel="0" collapsed="false">
      <c r="A801" s="24"/>
    </row>
    <row r="802" customFormat="false" ht="15" hidden="false" customHeight="false" outlineLevel="0" collapsed="false">
      <c r="A802" s="24"/>
    </row>
    <row r="803" customFormat="false" ht="15" hidden="false" customHeight="false" outlineLevel="0" collapsed="false">
      <c r="A803" s="24"/>
    </row>
    <row r="804" customFormat="false" ht="15" hidden="false" customHeight="false" outlineLevel="0" collapsed="false">
      <c r="A804" s="24"/>
    </row>
    <row r="805" customFormat="false" ht="15" hidden="false" customHeight="false" outlineLevel="0" collapsed="false">
      <c r="A805" s="24"/>
    </row>
    <row r="806" customFormat="false" ht="15" hidden="false" customHeight="false" outlineLevel="0" collapsed="false">
      <c r="A806" s="24"/>
    </row>
    <row r="807" customFormat="false" ht="15" hidden="false" customHeight="false" outlineLevel="0" collapsed="false">
      <c r="A807" s="24"/>
    </row>
    <row r="808" customFormat="false" ht="15" hidden="false" customHeight="false" outlineLevel="0" collapsed="false">
      <c r="A808" s="24"/>
    </row>
    <row r="809" customFormat="false" ht="15" hidden="false" customHeight="false" outlineLevel="0" collapsed="false">
      <c r="A809" s="24"/>
    </row>
    <row r="810" customFormat="false" ht="15" hidden="false" customHeight="false" outlineLevel="0" collapsed="false">
      <c r="A810" s="24"/>
    </row>
    <row r="811" customFormat="false" ht="15" hidden="false" customHeight="false" outlineLevel="0" collapsed="false">
      <c r="A811" s="24"/>
    </row>
    <row r="812" customFormat="false" ht="15" hidden="false" customHeight="false" outlineLevel="0" collapsed="false">
      <c r="A812" s="24"/>
    </row>
    <row r="813" customFormat="false" ht="15" hidden="false" customHeight="false" outlineLevel="0" collapsed="false">
      <c r="A813" s="24"/>
    </row>
    <row r="814" customFormat="false" ht="15" hidden="false" customHeight="false" outlineLevel="0" collapsed="false">
      <c r="A814" s="24"/>
    </row>
    <row r="815" customFormat="false" ht="15" hidden="false" customHeight="false" outlineLevel="0" collapsed="false">
      <c r="A815" s="24"/>
    </row>
    <row r="816" customFormat="false" ht="15" hidden="false" customHeight="false" outlineLevel="0" collapsed="false">
      <c r="A816" s="24"/>
    </row>
    <row r="817" customFormat="false" ht="15" hidden="false" customHeight="false" outlineLevel="0" collapsed="false">
      <c r="A817" s="24"/>
    </row>
    <row r="818" customFormat="false" ht="15" hidden="false" customHeight="false" outlineLevel="0" collapsed="false">
      <c r="A818" s="24"/>
    </row>
    <row r="819" customFormat="false" ht="15" hidden="false" customHeight="false" outlineLevel="0" collapsed="false">
      <c r="A819" s="24"/>
    </row>
    <row r="820" customFormat="false" ht="15" hidden="false" customHeight="false" outlineLevel="0" collapsed="false">
      <c r="A820" s="24"/>
    </row>
    <row r="821" customFormat="false" ht="15" hidden="false" customHeight="false" outlineLevel="0" collapsed="false">
      <c r="A821" s="24"/>
    </row>
    <row r="822" customFormat="false" ht="15" hidden="false" customHeight="false" outlineLevel="0" collapsed="false">
      <c r="A822" s="24"/>
    </row>
    <row r="823" customFormat="false" ht="15" hidden="false" customHeight="false" outlineLevel="0" collapsed="false">
      <c r="A823" s="24"/>
    </row>
    <row r="824" customFormat="false" ht="15" hidden="false" customHeight="false" outlineLevel="0" collapsed="false">
      <c r="A824" s="24"/>
    </row>
    <row r="825" customFormat="false" ht="15" hidden="false" customHeight="false" outlineLevel="0" collapsed="false">
      <c r="A825" s="24"/>
    </row>
    <row r="826" customFormat="false" ht="15" hidden="false" customHeight="false" outlineLevel="0" collapsed="false">
      <c r="A826" s="24"/>
    </row>
    <row r="827" customFormat="false" ht="15" hidden="false" customHeight="false" outlineLevel="0" collapsed="false">
      <c r="A827" s="24"/>
    </row>
    <row r="828" customFormat="false" ht="15" hidden="false" customHeight="false" outlineLevel="0" collapsed="false">
      <c r="A828" s="24"/>
    </row>
    <row r="829" customFormat="false" ht="15" hidden="false" customHeight="false" outlineLevel="0" collapsed="false">
      <c r="A829" s="24"/>
    </row>
    <row r="830" customFormat="false" ht="15" hidden="false" customHeight="false" outlineLevel="0" collapsed="false">
      <c r="A830" s="24"/>
    </row>
    <row r="831" customFormat="false" ht="15" hidden="false" customHeight="false" outlineLevel="0" collapsed="false">
      <c r="A831" s="24"/>
    </row>
    <row r="832" customFormat="false" ht="15" hidden="false" customHeight="false" outlineLevel="0" collapsed="false">
      <c r="A832" s="24"/>
    </row>
    <row r="833" customFormat="false" ht="15" hidden="false" customHeight="false" outlineLevel="0" collapsed="false">
      <c r="A833" s="24"/>
    </row>
    <row r="834" customFormat="false" ht="15" hidden="false" customHeight="false" outlineLevel="0" collapsed="false">
      <c r="A834" s="24"/>
    </row>
    <row r="835" customFormat="false" ht="15" hidden="false" customHeight="false" outlineLevel="0" collapsed="false">
      <c r="A835" s="24"/>
    </row>
    <row r="836" customFormat="false" ht="15" hidden="false" customHeight="false" outlineLevel="0" collapsed="false">
      <c r="A836" s="24"/>
    </row>
    <row r="837" customFormat="false" ht="15" hidden="false" customHeight="false" outlineLevel="0" collapsed="false">
      <c r="A837" s="24"/>
    </row>
    <row r="838" customFormat="false" ht="15" hidden="false" customHeight="false" outlineLevel="0" collapsed="false">
      <c r="A838" s="24"/>
    </row>
    <row r="839" customFormat="false" ht="15" hidden="false" customHeight="false" outlineLevel="0" collapsed="false">
      <c r="A839" s="24"/>
    </row>
    <row r="840" customFormat="false" ht="15" hidden="false" customHeight="false" outlineLevel="0" collapsed="false">
      <c r="A840" s="24"/>
    </row>
    <row r="841" customFormat="false" ht="15" hidden="false" customHeight="false" outlineLevel="0" collapsed="false">
      <c r="A841" s="24"/>
    </row>
    <row r="842" customFormat="false" ht="15" hidden="false" customHeight="false" outlineLevel="0" collapsed="false">
      <c r="A842" s="24"/>
    </row>
    <row r="843" customFormat="false" ht="15" hidden="false" customHeight="false" outlineLevel="0" collapsed="false">
      <c r="A843" s="24"/>
    </row>
    <row r="844" customFormat="false" ht="15" hidden="false" customHeight="false" outlineLevel="0" collapsed="false">
      <c r="A844" s="24"/>
    </row>
    <row r="845" customFormat="false" ht="15" hidden="false" customHeight="false" outlineLevel="0" collapsed="false">
      <c r="A845" s="24"/>
    </row>
    <row r="846" customFormat="false" ht="15" hidden="false" customHeight="false" outlineLevel="0" collapsed="false">
      <c r="A846" s="24"/>
    </row>
    <row r="847" customFormat="false" ht="15" hidden="false" customHeight="false" outlineLevel="0" collapsed="false">
      <c r="A847" s="24"/>
    </row>
    <row r="848" customFormat="false" ht="15" hidden="false" customHeight="false" outlineLevel="0" collapsed="false">
      <c r="A848" s="24"/>
    </row>
    <row r="849" customFormat="false" ht="15" hidden="false" customHeight="false" outlineLevel="0" collapsed="false">
      <c r="A849" s="24"/>
    </row>
    <row r="850" customFormat="false" ht="15" hidden="false" customHeight="false" outlineLevel="0" collapsed="false">
      <c r="A850" s="24"/>
    </row>
    <row r="851" customFormat="false" ht="15" hidden="false" customHeight="false" outlineLevel="0" collapsed="false">
      <c r="A851" s="24"/>
    </row>
    <row r="852" customFormat="false" ht="15" hidden="false" customHeight="false" outlineLevel="0" collapsed="false">
      <c r="A852" s="24"/>
    </row>
    <row r="853" customFormat="false" ht="15" hidden="false" customHeight="false" outlineLevel="0" collapsed="false">
      <c r="A853" s="24"/>
    </row>
    <row r="854" customFormat="false" ht="15" hidden="false" customHeight="false" outlineLevel="0" collapsed="false">
      <c r="A854" s="24"/>
    </row>
    <row r="855" customFormat="false" ht="15" hidden="false" customHeight="false" outlineLevel="0" collapsed="false">
      <c r="A855" s="24"/>
    </row>
    <row r="856" customFormat="false" ht="15" hidden="false" customHeight="false" outlineLevel="0" collapsed="false">
      <c r="A856" s="24"/>
    </row>
    <row r="857" customFormat="false" ht="15" hidden="false" customHeight="false" outlineLevel="0" collapsed="false">
      <c r="A857" s="24"/>
    </row>
    <row r="858" customFormat="false" ht="15" hidden="false" customHeight="false" outlineLevel="0" collapsed="false">
      <c r="A858" s="24"/>
    </row>
    <row r="859" customFormat="false" ht="15" hidden="false" customHeight="false" outlineLevel="0" collapsed="false">
      <c r="A859" s="24"/>
    </row>
    <row r="860" customFormat="false" ht="15" hidden="false" customHeight="false" outlineLevel="0" collapsed="false">
      <c r="A860" s="24"/>
    </row>
    <row r="861" customFormat="false" ht="15" hidden="false" customHeight="false" outlineLevel="0" collapsed="false">
      <c r="A861" s="24"/>
    </row>
    <row r="862" customFormat="false" ht="15" hidden="false" customHeight="false" outlineLevel="0" collapsed="false">
      <c r="A862" s="24"/>
    </row>
    <row r="863" customFormat="false" ht="15" hidden="false" customHeight="false" outlineLevel="0" collapsed="false">
      <c r="A863" s="24"/>
    </row>
    <row r="864" customFormat="false" ht="15" hidden="false" customHeight="false" outlineLevel="0" collapsed="false">
      <c r="A864" s="24"/>
    </row>
    <row r="865" customFormat="false" ht="15" hidden="false" customHeight="false" outlineLevel="0" collapsed="false">
      <c r="A865" s="24"/>
    </row>
    <row r="866" customFormat="false" ht="15" hidden="false" customHeight="false" outlineLevel="0" collapsed="false">
      <c r="A866" s="24"/>
    </row>
    <row r="867" customFormat="false" ht="15" hidden="false" customHeight="false" outlineLevel="0" collapsed="false">
      <c r="A867" s="24"/>
    </row>
    <row r="868" customFormat="false" ht="15" hidden="false" customHeight="false" outlineLevel="0" collapsed="false">
      <c r="A868" s="24"/>
    </row>
    <row r="869" customFormat="false" ht="15" hidden="false" customHeight="false" outlineLevel="0" collapsed="false">
      <c r="A869" s="24"/>
    </row>
    <row r="870" customFormat="false" ht="15" hidden="false" customHeight="false" outlineLevel="0" collapsed="false">
      <c r="A870" s="24"/>
    </row>
    <row r="871" customFormat="false" ht="15" hidden="false" customHeight="false" outlineLevel="0" collapsed="false">
      <c r="A871" s="24"/>
    </row>
    <row r="872" customFormat="false" ht="15" hidden="false" customHeight="false" outlineLevel="0" collapsed="false">
      <c r="A872" s="24"/>
    </row>
    <row r="873" customFormat="false" ht="15" hidden="false" customHeight="false" outlineLevel="0" collapsed="false">
      <c r="A873" s="24"/>
    </row>
    <row r="874" customFormat="false" ht="15" hidden="false" customHeight="false" outlineLevel="0" collapsed="false">
      <c r="A874" s="24"/>
    </row>
    <row r="875" customFormat="false" ht="15" hidden="false" customHeight="false" outlineLevel="0" collapsed="false">
      <c r="A875" s="24"/>
    </row>
    <row r="876" customFormat="false" ht="15" hidden="false" customHeight="false" outlineLevel="0" collapsed="false">
      <c r="A876" s="24"/>
    </row>
    <row r="877" customFormat="false" ht="15" hidden="false" customHeight="false" outlineLevel="0" collapsed="false">
      <c r="A877" s="24"/>
    </row>
    <row r="878" customFormat="false" ht="15" hidden="false" customHeight="false" outlineLevel="0" collapsed="false">
      <c r="A878" s="24"/>
    </row>
    <row r="879" customFormat="false" ht="15" hidden="false" customHeight="false" outlineLevel="0" collapsed="false">
      <c r="A879" s="24"/>
    </row>
    <row r="880" customFormat="false" ht="15" hidden="false" customHeight="false" outlineLevel="0" collapsed="false">
      <c r="A880" s="24"/>
    </row>
    <row r="881" customFormat="false" ht="15" hidden="false" customHeight="false" outlineLevel="0" collapsed="false">
      <c r="A881" s="24"/>
    </row>
    <row r="882" customFormat="false" ht="15" hidden="false" customHeight="false" outlineLevel="0" collapsed="false">
      <c r="A882" s="24"/>
    </row>
    <row r="883" customFormat="false" ht="15" hidden="false" customHeight="false" outlineLevel="0" collapsed="false">
      <c r="A883" s="24"/>
    </row>
    <row r="884" customFormat="false" ht="15" hidden="false" customHeight="false" outlineLevel="0" collapsed="false">
      <c r="A884" s="24"/>
    </row>
    <row r="885" customFormat="false" ht="15" hidden="false" customHeight="false" outlineLevel="0" collapsed="false">
      <c r="A885" s="24"/>
    </row>
    <row r="886" customFormat="false" ht="15" hidden="false" customHeight="false" outlineLevel="0" collapsed="false">
      <c r="A886" s="24"/>
    </row>
    <row r="887" customFormat="false" ht="15" hidden="false" customHeight="false" outlineLevel="0" collapsed="false">
      <c r="A887" s="24"/>
    </row>
    <row r="888" customFormat="false" ht="15" hidden="false" customHeight="false" outlineLevel="0" collapsed="false">
      <c r="A888" s="24"/>
    </row>
    <row r="889" customFormat="false" ht="15" hidden="false" customHeight="false" outlineLevel="0" collapsed="false">
      <c r="A889" s="24"/>
    </row>
    <row r="890" customFormat="false" ht="15" hidden="false" customHeight="false" outlineLevel="0" collapsed="false">
      <c r="A890" s="24"/>
    </row>
    <row r="891" customFormat="false" ht="15" hidden="false" customHeight="false" outlineLevel="0" collapsed="false">
      <c r="A891" s="24"/>
    </row>
    <row r="892" customFormat="false" ht="15" hidden="false" customHeight="false" outlineLevel="0" collapsed="false">
      <c r="A892" s="24"/>
    </row>
    <row r="893" customFormat="false" ht="15" hidden="false" customHeight="false" outlineLevel="0" collapsed="false">
      <c r="A893" s="24"/>
    </row>
    <row r="894" customFormat="false" ht="15" hidden="false" customHeight="false" outlineLevel="0" collapsed="false">
      <c r="A894" s="24"/>
    </row>
    <row r="895" customFormat="false" ht="15" hidden="false" customHeight="false" outlineLevel="0" collapsed="false">
      <c r="A895" s="24"/>
    </row>
    <row r="896" customFormat="false" ht="15" hidden="false" customHeight="false" outlineLevel="0" collapsed="false">
      <c r="A896" s="24"/>
    </row>
    <row r="897" customFormat="false" ht="15" hidden="false" customHeight="false" outlineLevel="0" collapsed="false">
      <c r="A897" s="24"/>
    </row>
    <row r="898" customFormat="false" ht="15" hidden="false" customHeight="false" outlineLevel="0" collapsed="false">
      <c r="A898" s="24"/>
    </row>
    <row r="899" customFormat="false" ht="15" hidden="false" customHeight="false" outlineLevel="0" collapsed="false">
      <c r="A899" s="24"/>
    </row>
    <row r="900" customFormat="false" ht="15" hidden="false" customHeight="false" outlineLevel="0" collapsed="false">
      <c r="A900" s="24"/>
    </row>
    <row r="901" customFormat="false" ht="15" hidden="false" customHeight="false" outlineLevel="0" collapsed="false">
      <c r="A901" s="24"/>
    </row>
    <row r="902" customFormat="false" ht="15" hidden="false" customHeight="false" outlineLevel="0" collapsed="false">
      <c r="A902" s="24"/>
    </row>
    <row r="903" customFormat="false" ht="15" hidden="false" customHeight="false" outlineLevel="0" collapsed="false">
      <c r="A903" s="24"/>
    </row>
    <row r="904" customFormat="false" ht="15" hidden="false" customHeight="false" outlineLevel="0" collapsed="false">
      <c r="A904" s="24"/>
    </row>
    <row r="905" customFormat="false" ht="15" hidden="false" customHeight="false" outlineLevel="0" collapsed="false">
      <c r="A905" s="24"/>
    </row>
    <row r="906" customFormat="false" ht="15" hidden="false" customHeight="false" outlineLevel="0" collapsed="false">
      <c r="A906" s="24"/>
    </row>
    <row r="907" customFormat="false" ht="15" hidden="false" customHeight="false" outlineLevel="0" collapsed="false">
      <c r="A907" s="24"/>
    </row>
    <row r="908" customFormat="false" ht="15" hidden="false" customHeight="false" outlineLevel="0" collapsed="false">
      <c r="A908" s="24"/>
    </row>
    <row r="909" customFormat="false" ht="15" hidden="false" customHeight="false" outlineLevel="0" collapsed="false">
      <c r="A909" s="24"/>
    </row>
    <row r="910" customFormat="false" ht="15" hidden="false" customHeight="false" outlineLevel="0" collapsed="false">
      <c r="A910" s="24"/>
    </row>
    <row r="911" customFormat="false" ht="15" hidden="false" customHeight="false" outlineLevel="0" collapsed="false">
      <c r="A911" s="24"/>
    </row>
    <row r="912" customFormat="false" ht="15" hidden="false" customHeight="false" outlineLevel="0" collapsed="false">
      <c r="A912" s="24"/>
    </row>
    <row r="913" customFormat="false" ht="15" hidden="false" customHeight="false" outlineLevel="0" collapsed="false">
      <c r="A913" s="24"/>
    </row>
    <row r="914" customFormat="false" ht="15" hidden="false" customHeight="false" outlineLevel="0" collapsed="false">
      <c r="A914" s="24"/>
    </row>
    <row r="915" customFormat="false" ht="15" hidden="false" customHeight="false" outlineLevel="0" collapsed="false">
      <c r="A915" s="24"/>
    </row>
    <row r="916" customFormat="false" ht="15" hidden="false" customHeight="false" outlineLevel="0" collapsed="false">
      <c r="A916" s="24"/>
    </row>
    <row r="917" customFormat="false" ht="15" hidden="false" customHeight="false" outlineLevel="0" collapsed="false">
      <c r="A917" s="24"/>
    </row>
    <row r="918" customFormat="false" ht="15" hidden="false" customHeight="false" outlineLevel="0" collapsed="false">
      <c r="A918" s="24"/>
    </row>
    <row r="919" customFormat="false" ht="15" hidden="false" customHeight="false" outlineLevel="0" collapsed="false">
      <c r="A919" s="24"/>
    </row>
    <row r="920" customFormat="false" ht="15" hidden="false" customHeight="false" outlineLevel="0" collapsed="false">
      <c r="A920" s="24"/>
    </row>
    <row r="921" customFormat="false" ht="15" hidden="false" customHeight="false" outlineLevel="0" collapsed="false">
      <c r="A921" s="24"/>
    </row>
    <row r="922" customFormat="false" ht="15" hidden="false" customHeight="false" outlineLevel="0" collapsed="false">
      <c r="A922" s="24"/>
    </row>
    <row r="923" customFormat="false" ht="15" hidden="false" customHeight="false" outlineLevel="0" collapsed="false">
      <c r="A923" s="24"/>
    </row>
    <row r="924" customFormat="false" ht="15" hidden="false" customHeight="false" outlineLevel="0" collapsed="false">
      <c r="A924" s="24"/>
    </row>
    <row r="925" customFormat="false" ht="15" hidden="false" customHeight="false" outlineLevel="0" collapsed="false">
      <c r="A925" s="24"/>
    </row>
    <row r="926" customFormat="false" ht="15" hidden="false" customHeight="false" outlineLevel="0" collapsed="false">
      <c r="A926" s="24"/>
    </row>
    <row r="927" customFormat="false" ht="15" hidden="false" customHeight="false" outlineLevel="0" collapsed="false">
      <c r="A927" s="24"/>
    </row>
    <row r="928" customFormat="false" ht="15" hidden="false" customHeight="false" outlineLevel="0" collapsed="false">
      <c r="A928" s="24"/>
    </row>
    <row r="929" customFormat="false" ht="15" hidden="false" customHeight="false" outlineLevel="0" collapsed="false">
      <c r="A929" s="24"/>
    </row>
    <row r="930" customFormat="false" ht="15" hidden="false" customHeight="false" outlineLevel="0" collapsed="false">
      <c r="A930" s="24"/>
    </row>
    <row r="931" customFormat="false" ht="15" hidden="false" customHeight="false" outlineLevel="0" collapsed="false">
      <c r="A931" s="24"/>
    </row>
    <row r="932" customFormat="false" ht="15" hidden="false" customHeight="false" outlineLevel="0" collapsed="false">
      <c r="A932" s="24"/>
    </row>
    <row r="933" customFormat="false" ht="15" hidden="false" customHeight="false" outlineLevel="0" collapsed="false">
      <c r="A933" s="24"/>
    </row>
    <row r="934" customFormat="false" ht="15" hidden="false" customHeight="false" outlineLevel="0" collapsed="false">
      <c r="A934" s="24"/>
    </row>
    <row r="935" customFormat="false" ht="15" hidden="false" customHeight="false" outlineLevel="0" collapsed="false">
      <c r="A935" s="24"/>
    </row>
    <row r="936" customFormat="false" ht="15" hidden="false" customHeight="false" outlineLevel="0" collapsed="false">
      <c r="A936" s="24"/>
    </row>
    <row r="937" customFormat="false" ht="15" hidden="false" customHeight="false" outlineLevel="0" collapsed="false">
      <c r="A937" s="24"/>
    </row>
    <row r="938" customFormat="false" ht="15" hidden="false" customHeight="false" outlineLevel="0" collapsed="false">
      <c r="A938" s="24"/>
    </row>
    <row r="939" customFormat="false" ht="15" hidden="false" customHeight="false" outlineLevel="0" collapsed="false">
      <c r="A939" s="24"/>
    </row>
    <row r="940" customFormat="false" ht="15" hidden="false" customHeight="false" outlineLevel="0" collapsed="false">
      <c r="A940" s="24"/>
    </row>
    <row r="941" customFormat="false" ht="15" hidden="false" customHeight="false" outlineLevel="0" collapsed="false">
      <c r="A941" s="24"/>
    </row>
    <row r="942" customFormat="false" ht="15" hidden="false" customHeight="false" outlineLevel="0" collapsed="false">
      <c r="A942" s="24"/>
    </row>
    <row r="943" customFormat="false" ht="15" hidden="false" customHeight="false" outlineLevel="0" collapsed="false">
      <c r="A943" s="24"/>
    </row>
    <row r="944" customFormat="false" ht="15" hidden="false" customHeight="false" outlineLevel="0" collapsed="false">
      <c r="A944" s="24"/>
    </row>
    <row r="945" customFormat="false" ht="15" hidden="false" customHeight="false" outlineLevel="0" collapsed="false">
      <c r="A945" s="24"/>
    </row>
    <row r="946" customFormat="false" ht="15" hidden="false" customHeight="false" outlineLevel="0" collapsed="false">
      <c r="A946" s="24"/>
    </row>
    <row r="947" customFormat="false" ht="15" hidden="false" customHeight="false" outlineLevel="0" collapsed="false">
      <c r="A947" s="24"/>
    </row>
    <row r="948" customFormat="false" ht="15" hidden="false" customHeight="false" outlineLevel="0" collapsed="false">
      <c r="A948" s="24"/>
    </row>
    <row r="949" customFormat="false" ht="15" hidden="false" customHeight="false" outlineLevel="0" collapsed="false">
      <c r="A949" s="24"/>
    </row>
    <row r="950" customFormat="false" ht="15" hidden="false" customHeight="false" outlineLevel="0" collapsed="false">
      <c r="A950" s="24"/>
    </row>
    <row r="951" customFormat="false" ht="15" hidden="false" customHeight="false" outlineLevel="0" collapsed="false">
      <c r="A951" s="24"/>
    </row>
    <row r="952" customFormat="false" ht="15" hidden="false" customHeight="false" outlineLevel="0" collapsed="false">
      <c r="A952" s="24"/>
    </row>
    <row r="953" customFormat="false" ht="15" hidden="false" customHeight="false" outlineLevel="0" collapsed="false">
      <c r="A953" s="24"/>
    </row>
    <row r="954" customFormat="false" ht="15" hidden="false" customHeight="false" outlineLevel="0" collapsed="false">
      <c r="A954" s="24"/>
    </row>
    <row r="955" customFormat="false" ht="15" hidden="false" customHeight="false" outlineLevel="0" collapsed="false">
      <c r="A955" s="24"/>
    </row>
    <row r="956" customFormat="false" ht="15" hidden="false" customHeight="false" outlineLevel="0" collapsed="false">
      <c r="A956" s="24"/>
    </row>
    <row r="957" customFormat="false" ht="15" hidden="false" customHeight="false" outlineLevel="0" collapsed="false">
      <c r="A957" s="24"/>
    </row>
    <row r="958" customFormat="false" ht="15" hidden="false" customHeight="false" outlineLevel="0" collapsed="false">
      <c r="A958" s="24"/>
    </row>
    <row r="959" customFormat="false" ht="15" hidden="false" customHeight="false" outlineLevel="0" collapsed="false">
      <c r="A959" s="24"/>
    </row>
    <row r="960" customFormat="false" ht="15" hidden="false" customHeight="false" outlineLevel="0" collapsed="false">
      <c r="A960" s="24"/>
    </row>
    <row r="961" customFormat="false" ht="15" hidden="false" customHeight="false" outlineLevel="0" collapsed="false">
      <c r="A961" s="24"/>
    </row>
    <row r="962" customFormat="false" ht="15" hidden="false" customHeight="false" outlineLevel="0" collapsed="false">
      <c r="A962" s="24"/>
    </row>
    <row r="963" customFormat="false" ht="15" hidden="false" customHeight="false" outlineLevel="0" collapsed="false">
      <c r="A963" s="24"/>
    </row>
    <row r="964" customFormat="false" ht="15" hidden="false" customHeight="false" outlineLevel="0" collapsed="false">
      <c r="A964" s="24"/>
    </row>
    <row r="965" customFormat="false" ht="15" hidden="false" customHeight="false" outlineLevel="0" collapsed="false">
      <c r="A965" s="24"/>
    </row>
    <row r="966" customFormat="false" ht="15" hidden="false" customHeight="false" outlineLevel="0" collapsed="false">
      <c r="A966" s="24"/>
    </row>
    <row r="967" customFormat="false" ht="15" hidden="false" customHeight="false" outlineLevel="0" collapsed="false">
      <c r="A967" s="24"/>
    </row>
    <row r="968" customFormat="false" ht="15" hidden="false" customHeight="false" outlineLevel="0" collapsed="false">
      <c r="A968" s="24"/>
    </row>
    <row r="969" customFormat="false" ht="15" hidden="false" customHeight="false" outlineLevel="0" collapsed="false">
      <c r="A969" s="24"/>
    </row>
    <row r="970" customFormat="false" ht="15" hidden="false" customHeight="false" outlineLevel="0" collapsed="false">
      <c r="A970" s="24"/>
    </row>
    <row r="971" customFormat="false" ht="15" hidden="false" customHeight="false" outlineLevel="0" collapsed="false">
      <c r="A971" s="24"/>
    </row>
    <row r="972" customFormat="false" ht="15" hidden="false" customHeight="false" outlineLevel="0" collapsed="false">
      <c r="A972" s="24"/>
    </row>
    <row r="973" customFormat="false" ht="15" hidden="false" customHeight="false" outlineLevel="0" collapsed="false">
      <c r="A973" s="24"/>
    </row>
    <row r="974" customFormat="false" ht="15" hidden="false" customHeight="false" outlineLevel="0" collapsed="false">
      <c r="A974" s="24"/>
    </row>
    <row r="975" customFormat="false" ht="15" hidden="false" customHeight="false" outlineLevel="0" collapsed="false">
      <c r="A975" s="24"/>
    </row>
    <row r="976" customFormat="false" ht="15" hidden="false" customHeight="false" outlineLevel="0" collapsed="false">
      <c r="A976" s="24"/>
    </row>
    <row r="977" customFormat="false" ht="15" hidden="false" customHeight="false" outlineLevel="0" collapsed="false">
      <c r="A977" s="24"/>
    </row>
    <row r="978" customFormat="false" ht="15" hidden="false" customHeight="false" outlineLevel="0" collapsed="false">
      <c r="A978" s="24"/>
    </row>
    <row r="979" customFormat="false" ht="15" hidden="false" customHeight="false" outlineLevel="0" collapsed="false">
      <c r="A979" s="24"/>
    </row>
    <row r="980" customFormat="false" ht="15" hidden="false" customHeight="false" outlineLevel="0" collapsed="false">
      <c r="A980" s="24"/>
    </row>
    <row r="981" customFormat="false" ht="15" hidden="false" customHeight="false" outlineLevel="0" collapsed="false">
      <c r="A981" s="24"/>
    </row>
    <row r="982" customFormat="false" ht="15" hidden="false" customHeight="false" outlineLevel="0" collapsed="false">
      <c r="A982" s="24"/>
    </row>
    <row r="983" customFormat="false" ht="15" hidden="false" customHeight="false" outlineLevel="0" collapsed="false">
      <c r="A983" s="24"/>
    </row>
    <row r="984" customFormat="false" ht="15" hidden="false" customHeight="false" outlineLevel="0" collapsed="false">
      <c r="A984" s="24"/>
    </row>
    <row r="985" customFormat="false" ht="15" hidden="false" customHeight="false" outlineLevel="0" collapsed="false">
      <c r="A985" s="24"/>
    </row>
    <row r="986" customFormat="false" ht="15" hidden="false" customHeight="false" outlineLevel="0" collapsed="false">
      <c r="A986" s="24"/>
    </row>
    <row r="987" customFormat="false" ht="15" hidden="false" customHeight="false" outlineLevel="0" collapsed="false">
      <c r="A987" s="24"/>
    </row>
    <row r="988" customFormat="false" ht="15" hidden="false" customHeight="false" outlineLevel="0" collapsed="false">
      <c r="A988" s="24"/>
    </row>
    <row r="989" customFormat="false" ht="15" hidden="false" customHeight="false" outlineLevel="0" collapsed="false">
      <c r="A989" s="24"/>
    </row>
    <row r="990" customFormat="false" ht="15" hidden="false" customHeight="false" outlineLevel="0" collapsed="false">
      <c r="A990" s="24"/>
    </row>
    <row r="991" customFormat="false" ht="15" hidden="false" customHeight="false" outlineLevel="0" collapsed="false">
      <c r="A991" s="24"/>
    </row>
    <row r="992" customFormat="false" ht="15" hidden="false" customHeight="false" outlineLevel="0" collapsed="false">
      <c r="A992" s="24"/>
    </row>
    <row r="993" customFormat="false" ht="15" hidden="false" customHeight="false" outlineLevel="0" collapsed="false">
      <c r="A993" s="24"/>
    </row>
    <row r="994" customFormat="false" ht="15" hidden="false" customHeight="false" outlineLevel="0" collapsed="false">
      <c r="A994" s="24"/>
    </row>
    <row r="995" customFormat="false" ht="15" hidden="false" customHeight="false" outlineLevel="0" collapsed="false">
      <c r="A995" s="24"/>
    </row>
    <row r="996" customFormat="false" ht="15" hidden="false" customHeight="false" outlineLevel="0" collapsed="false">
      <c r="A996" s="24"/>
    </row>
    <row r="997" customFormat="false" ht="15" hidden="false" customHeight="false" outlineLevel="0" collapsed="false">
      <c r="A997" s="24"/>
    </row>
    <row r="998" customFormat="false" ht="15" hidden="false" customHeight="false" outlineLevel="0" collapsed="false">
      <c r="A998" s="24"/>
    </row>
    <row r="999" customFormat="false" ht="15" hidden="false" customHeight="false" outlineLevel="0" collapsed="false">
      <c r="A999" s="24"/>
    </row>
    <row r="1000" customFormat="false" ht="15" hidden="false" customHeight="false" outlineLevel="0" collapsed="false">
      <c r="A1000" s="24"/>
    </row>
    <row r="1001" customFormat="false" ht="15" hidden="false" customHeight="false" outlineLevel="0" collapsed="false">
      <c r="A1001" s="24"/>
    </row>
    <row r="1002" customFormat="false" ht="15" hidden="false" customHeight="false" outlineLevel="0" collapsed="false">
      <c r="A1002" s="24"/>
    </row>
    <row r="1003" customFormat="false" ht="15" hidden="false" customHeight="false" outlineLevel="0" collapsed="false">
      <c r="A1003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4"/>
  </cols>
  <sheetData>
    <row r="2" customFormat="false" ht="18.55" hidden="false" customHeight="false" outlineLevel="0" collapsed="false">
      <c r="B2" s="1" t="s">
        <v>16</v>
      </c>
    </row>
    <row r="3" customFormat="false" ht="15" hidden="false" customHeight="false" outlineLevel="0" collapsed="false">
      <c r="B3" s="9" t="s">
        <v>139</v>
      </c>
    </row>
    <row r="6" customFormat="false" ht="15" hidden="false" customHeight="false" outlineLevel="0" collapsed="false">
      <c r="B6" s="30" t="s">
        <v>140</v>
      </c>
      <c r="C6" s="30" t="s">
        <v>140</v>
      </c>
      <c r="D6" s="30" t="s">
        <v>141</v>
      </c>
      <c r="E6" s="30" t="s">
        <v>141</v>
      </c>
      <c r="F6" s="30" t="s">
        <v>140</v>
      </c>
    </row>
    <row r="7" customFormat="false" ht="15" hidden="false" customHeight="false" outlineLevel="0" collapsed="false">
      <c r="B7" s="31" t="s">
        <v>142</v>
      </c>
      <c r="C7" s="31" t="s">
        <v>143</v>
      </c>
      <c r="D7" s="31" t="s">
        <v>144</v>
      </c>
      <c r="E7" s="31" t="s">
        <v>145</v>
      </c>
      <c r="F7" s="31" t="s">
        <v>68</v>
      </c>
    </row>
    <row r="8" customFormat="false" ht="15" hidden="false" customHeight="false" outlineLevel="0" collapsed="false">
      <c r="B8" s="32" t="str">
        <f aca="false">IF(TOP!$C$8="","",IF(0&lt;TOP!$C$9,TOP!$C$8+0,""))</f>
        <v/>
      </c>
      <c r="C8" s="33" t="str">
        <f aca="false">IF($B8="","",CHOOSE(WEEKDAY($B8),"日","月","火","水","木","金","土"))</f>
        <v/>
      </c>
      <c r="D8" s="14"/>
      <c r="E8" s="18"/>
      <c r="F8" s="17" t="str">
        <f aca="false">IF($B8="","",ROUND(N($D8)*N(TOP!$C$11),0))</f>
        <v/>
      </c>
    </row>
    <row r="9" customFormat="false" ht="15" hidden="false" customHeight="false" outlineLevel="0" collapsed="false">
      <c r="B9" s="32" t="str">
        <f aca="false">IF(TOP!$C$8="","",IF(1&lt;TOP!$C$9,TOP!$C$8+1,""))</f>
        <v/>
      </c>
      <c r="C9" s="33" t="str">
        <f aca="false">IF($B9="","",CHOOSE(WEEKDAY($B9),"日","月","火","水","木","金","土"))</f>
        <v/>
      </c>
      <c r="D9" s="14"/>
      <c r="E9" s="18"/>
      <c r="F9" s="17" t="str">
        <f aca="false">IF($B9="","",ROUND(N($D9)*N(TOP!$C$11),0))</f>
        <v/>
      </c>
    </row>
    <row r="10" customFormat="false" ht="15" hidden="false" customHeight="false" outlineLevel="0" collapsed="false">
      <c r="B10" s="32" t="str">
        <f aca="false">IF(TOP!$C$8="","",IF(2&lt;TOP!$C$9,TOP!$C$8+2,""))</f>
        <v/>
      </c>
      <c r="C10" s="33" t="str">
        <f aca="false">IF($B10="","",CHOOSE(WEEKDAY($B10),"日","月","火","水","木","金","土"))</f>
        <v/>
      </c>
      <c r="D10" s="14"/>
      <c r="E10" s="18"/>
      <c r="F10" s="17" t="str">
        <f aca="false">IF($B10="","",ROUND(N($D10)*N(TOP!$C$11),0))</f>
        <v/>
      </c>
    </row>
    <row r="11" customFormat="false" ht="15" hidden="false" customHeight="false" outlineLevel="0" collapsed="false">
      <c r="B11" s="32" t="str">
        <f aca="false">IF(TOP!$C$8="","",IF(3&lt;TOP!$C$9,TOP!$C$8+3,""))</f>
        <v/>
      </c>
      <c r="C11" s="33" t="str">
        <f aca="false">IF($B11="","",CHOOSE(WEEKDAY($B11),"日","月","火","水","木","金","土"))</f>
        <v/>
      </c>
      <c r="D11" s="14"/>
      <c r="E11" s="18"/>
      <c r="F11" s="17" t="str">
        <f aca="false">IF($B11="","",ROUND(N($D11)*N(TOP!$C$11),0))</f>
        <v/>
      </c>
    </row>
    <row r="12" customFormat="false" ht="15" hidden="false" customHeight="false" outlineLevel="0" collapsed="false">
      <c r="B12" s="32" t="str">
        <f aca="false">IF(TOP!$C$8="","",IF(4&lt;TOP!$C$9,TOP!$C$8+4,""))</f>
        <v/>
      </c>
      <c r="C12" s="33" t="str">
        <f aca="false">IF($B12="","",CHOOSE(WEEKDAY($B12),"日","月","火","水","木","金","土"))</f>
        <v/>
      </c>
      <c r="D12" s="14"/>
      <c r="E12" s="18"/>
      <c r="F12" s="17" t="str">
        <f aca="false">IF($B12="","",ROUND(N($D12)*N(TOP!$C$11),0))</f>
        <v/>
      </c>
    </row>
    <row r="13" customFormat="false" ht="15" hidden="false" customHeight="false" outlineLevel="0" collapsed="false">
      <c r="B13" s="32" t="str">
        <f aca="false">IF(TOP!$C$8="","",IF(5&lt;TOP!$C$9,TOP!$C$8+5,""))</f>
        <v/>
      </c>
      <c r="C13" s="33" t="str">
        <f aca="false">IF($B13="","",CHOOSE(WEEKDAY($B13),"日","月","火","水","木","金","土"))</f>
        <v/>
      </c>
      <c r="D13" s="14"/>
      <c r="E13" s="18"/>
      <c r="F13" s="17" t="str">
        <f aca="false">IF($B13="","",ROUND(N($D13)*N(TOP!$C$11),0))</f>
        <v/>
      </c>
    </row>
    <row r="14" customFormat="false" ht="15" hidden="false" customHeight="false" outlineLevel="0" collapsed="false">
      <c r="B14" s="32" t="str">
        <f aca="false">IF(TOP!$C$8="","",IF(6&lt;TOP!$C$9,TOP!$C$8+6,""))</f>
        <v/>
      </c>
      <c r="C14" s="33" t="str">
        <f aca="false">IF($B14="","",CHOOSE(WEEKDAY($B14),"日","月","火","水","木","金","土"))</f>
        <v/>
      </c>
      <c r="D14" s="14"/>
      <c r="E14" s="18"/>
      <c r="F14" s="17" t="str">
        <f aca="false">IF($B14="","",ROUND(N($D14)*N(TOP!$C$11),0))</f>
        <v/>
      </c>
    </row>
    <row r="15" customFormat="false" ht="15" hidden="false" customHeight="false" outlineLevel="0" collapsed="false">
      <c r="B15" s="32" t="str">
        <f aca="false">IF(TOP!$C$8="","",IF(7&lt;TOP!$C$9,TOP!$C$8+7,""))</f>
        <v/>
      </c>
      <c r="C15" s="33" t="str">
        <f aca="false">IF($B15="","",CHOOSE(WEEKDAY($B15),"日","月","火","水","木","金","土"))</f>
        <v/>
      </c>
      <c r="D15" s="14"/>
      <c r="E15" s="18"/>
      <c r="F15" s="17" t="str">
        <f aca="false">IF($B15="","",ROUND(N($D15)*N(TOP!$C$11),0))</f>
        <v/>
      </c>
    </row>
    <row r="16" customFormat="false" ht="15" hidden="false" customHeight="false" outlineLevel="0" collapsed="false">
      <c r="B16" s="32" t="str">
        <f aca="false">IF(TOP!$C$8="","",IF(8&lt;TOP!$C$9,TOP!$C$8+8,""))</f>
        <v/>
      </c>
      <c r="C16" s="33" t="str">
        <f aca="false">IF($B16="","",CHOOSE(WEEKDAY($B16),"日","月","火","水","木","金","土"))</f>
        <v/>
      </c>
      <c r="D16" s="14"/>
      <c r="E16" s="18"/>
      <c r="F16" s="17" t="str">
        <f aca="false">IF($B16="","",ROUND(N($D16)*N(TOP!$C$11),0))</f>
        <v/>
      </c>
    </row>
    <row r="17" customFormat="false" ht="15" hidden="false" customHeight="false" outlineLevel="0" collapsed="false">
      <c r="B17" s="32" t="str">
        <f aca="false">IF(TOP!$C$8="","",IF(9&lt;TOP!$C$9,TOP!$C$8+9,""))</f>
        <v/>
      </c>
      <c r="C17" s="33" t="str">
        <f aca="false">IF($B17="","",CHOOSE(WEEKDAY($B17),"日","月","火","水","木","金","土"))</f>
        <v/>
      </c>
      <c r="D17" s="14"/>
      <c r="E17" s="18"/>
      <c r="F17" s="17" t="str">
        <f aca="false">IF($B17="","",ROUND(N($D17)*N(TOP!$C$11),0))</f>
        <v/>
      </c>
    </row>
    <row r="18" customFormat="false" ht="15" hidden="false" customHeight="false" outlineLevel="0" collapsed="false">
      <c r="B18" s="32" t="str">
        <f aca="false">IF(TOP!$C$8="","",IF(10&lt;TOP!$C$9,TOP!$C$8+10,""))</f>
        <v/>
      </c>
      <c r="C18" s="33" t="str">
        <f aca="false">IF($B18="","",CHOOSE(WEEKDAY($B18),"日","月","火","水","木","金","土"))</f>
        <v/>
      </c>
      <c r="D18" s="14"/>
      <c r="E18" s="18"/>
      <c r="F18" s="17" t="str">
        <f aca="false">IF($B18="","",ROUND(N($D18)*N(TOP!$C$11),0))</f>
        <v/>
      </c>
    </row>
    <row r="19" customFormat="false" ht="15" hidden="false" customHeight="false" outlineLevel="0" collapsed="false">
      <c r="B19" s="32" t="str">
        <f aca="false">IF(TOP!$C$8="","",IF(11&lt;TOP!$C$9,TOP!$C$8+11,""))</f>
        <v/>
      </c>
      <c r="C19" s="33" t="str">
        <f aca="false">IF($B19="","",CHOOSE(WEEKDAY($B19),"日","月","火","水","木","金","土"))</f>
        <v/>
      </c>
      <c r="D19" s="14"/>
      <c r="E19" s="18"/>
      <c r="F19" s="17" t="str">
        <f aca="false">IF($B19="","",ROUND(N($D19)*N(TOP!$C$11),0))</f>
        <v/>
      </c>
    </row>
    <row r="20" customFormat="false" ht="15" hidden="false" customHeight="false" outlineLevel="0" collapsed="false">
      <c r="B20" s="32" t="str">
        <f aca="false">IF(TOP!$C$8="","",IF(12&lt;TOP!$C$9,TOP!$C$8+12,""))</f>
        <v/>
      </c>
      <c r="C20" s="33" t="str">
        <f aca="false">IF($B20="","",CHOOSE(WEEKDAY($B20),"日","月","火","水","木","金","土"))</f>
        <v/>
      </c>
      <c r="D20" s="14"/>
      <c r="E20" s="18"/>
      <c r="F20" s="17" t="str">
        <f aca="false">IF($B20="","",ROUND(N($D20)*N(TOP!$C$11),0))</f>
        <v/>
      </c>
    </row>
    <row r="21" customFormat="false" ht="15" hidden="false" customHeight="false" outlineLevel="0" collapsed="false">
      <c r="B21" s="32" t="str">
        <f aca="false">IF(TOP!$C$8="","",IF(13&lt;TOP!$C$9,TOP!$C$8+13,""))</f>
        <v/>
      </c>
      <c r="C21" s="33" t="str">
        <f aca="false">IF($B21="","",CHOOSE(WEEKDAY($B21),"日","月","火","水","木","金","土"))</f>
        <v/>
      </c>
      <c r="D21" s="14"/>
      <c r="E21" s="18"/>
      <c r="F21" s="17" t="str">
        <f aca="false">IF($B21="","",ROUND(N($D21)*N(TOP!$C$11),0))</f>
        <v/>
      </c>
    </row>
    <row r="22" customFormat="false" ht="15" hidden="false" customHeight="false" outlineLevel="0" collapsed="false">
      <c r="B22" s="32" t="str">
        <f aca="false">IF(TOP!$C$8="","",IF(14&lt;TOP!$C$9,TOP!$C$8+14,""))</f>
        <v/>
      </c>
      <c r="C22" s="33" t="str">
        <f aca="false">IF($B22="","",CHOOSE(WEEKDAY($B22),"日","月","火","水","木","金","土"))</f>
        <v/>
      </c>
      <c r="D22" s="14"/>
      <c r="E22" s="18"/>
      <c r="F22" s="17" t="str">
        <f aca="false">IF($B22="","",ROUND(N($D22)*N(TOP!$C$11),0))</f>
        <v/>
      </c>
    </row>
    <row r="23" customFormat="false" ht="15" hidden="false" customHeight="false" outlineLevel="0" collapsed="false">
      <c r="B23" s="32" t="str">
        <f aca="false">IF(TOP!$C$8="","",IF(15&lt;TOP!$C$9,TOP!$C$8+15,""))</f>
        <v/>
      </c>
      <c r="C23" s="33" t="str">
        <f aca="false">IF($B23="","",CHOOSE(WEEKDAY($B23),"日","月","火","水","木","金","土"))</f>
        <v/>
      </c>
      <c r="D23" s="14"/>
      <c r="E23" s="18"/>
      <c r="F23" s="17" t="str">
        <f aca="false">IF($B23="","",ROUND(N($D23)*N(TOP!$C$11),0))</f>
        <v/>
      </c>
    </row>
    <row r="24" customFormat="false" ht="15" hidden="false" customHeight="false" outlineLevel="0" collapsed="false">
      <c r="B24" s="32" t="str">
        <f aca="false">IF(TOP!$C$8="","",IF(16&lt;TOP!$C$9,TOP!$C$8+16,""))</f>
        <v/>
      </c>
      <c r="C24" s="33" t="str">
        <f aca="false">IF($B24="","",CHOOSE(WEEKDAY($B24),"日","月","火","水","木","金","土"))</f>
        <v/>
      </c>
      <c r="D24" s="14"/>
      <c r="E24" s="18"/>
      <c r="F24" s="17" t="str">
        <f aca="false">IF($B24="","",ROUND(N($D24)*N(TOP!$C$11),0))</f>
        <v/>
      </c>
    </row>
    <row r="25" customFormat="false" ht="15" hidden="false" customHeight="false" outlineLevel="0" collapsed="false">
      <c r="B25" s="32" t="str">
        <f aca="false">IF(TOP!$C$8="","",IF(17&lt;TOP!$C$9,TOP!$C$8+17,""))</f>
        <v/>
      </c>
      <c r="C25" s="33" t="str">
        <f aca="false">IF($B25="","",CHOOSE(WEEKDAY($B25),"日","月","火","水","木","金","土"))</f>
        <v/>
      </c>
      <c r="D25" s="14"/>
      <c r="E25" s="18"/>
      <c r="F25" s="17" t="str">
        <f aca="false">IF($B25="","",ROUND(N($D25)*N(TOP!$C$11),0))</f>
        <v/>
      </c>
    </row>
    <row r="26" customFormat="false" ht="15" hidden="false" customHeight="false" outlineLevel="0" collapsed="false">
      <c r="B26" s="32" t="str">
        <f aca="false">IF(TOP!$C$8="","",IF(18&lt;TOP!$C$9,TOP!$C$8+18,""))</f>
        <v/>
      </c>
      <c r="C26" s="33" t="str">
        <f aca="false">IF($B26="","",CHOOSE(WEEKDAY($B26),"日","月","火","水","木","金","土"))</f>
        <v/>
      </c>
      <c r="D26" s="14"/>
      <c r="E26" s="18"/>
      <c r="F26" s="17" t="str">
        <f aca="false">IF($B26="","",ROUND(N($D26)*N(TOP!$C$11),0))</f>
        <v/>
      </c>
    </row>
    <row r="27" customFormat="false" ht="15" hidden="false" customHeight="false" outlineLevel="0" collapsed="false">
      <c r="B27" s="32" t="str">
        <f aca="false">IF(TOP!$C$8="","",IF(19&lt;TOP!$C$9,TOP!$C$8+19,""))</f>
        <v/>
      </c>
      <c r="C27" s="33" t="str">
        <f aca="false">IF($B27="","",CHOOSE(WEEKDAY($B27),"日","月","火","水","木","金","土"))</f>
        <v/>
      </c>
      <c r="D27" s="14"/>
      <c r="E27" s="18"/>
      <c r="F27" s="17" t="str">
        <f aca="false">IF($B27="","",ROUND(N($D27)*N(TOP!$C$11),0))</f>
        <v/>
      </c>
    </row>
    <row r="28" customFormat="false" ht="15" hidden="false" customHeight="false" outlineLevel="0" collapsed="false">
      <c r="B28" s="32" t="str">
        <f aca="false">IF(TOP!$C$8="","",IF(20&lt;TOP!$C$9,TOP!$C$8+20,""))</f>
        <v/>
      </c>
      <c r="C28" s="33" t="str">
        <f aca="false">IF($B28="","",CHOOSE(WEEKDAY($B28),"日","月","火","水","木","金","土"))</f>
        <v/>
      </c>
      <c r="D28" s="14"/>
      <c r="E28" s="18"/>
      <c r="F28" s="17" t="str">
        <f aca="false">IF($B28="","",ROUND(N($D28)*N(TOP!$C$11),0))</f>
        <v/>
      </c>
    </row>
  </sheetData>
  <conditionalFormatting sqref="B8:F28">
    <cfRule type="expression" priority="2" aboveAverage="0" equalAverage="0" bottom="0" percent="0" rank="0" text="" dxfId="0">
      <formula>AND($B8&lt;&gt;"",OR(WEEKDAY($B8)=1,WEEKDAY($B8)=7))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44A"/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62"/>
  </cols>
  <sheetData>
    <row r="2" customFormat="false" ht="18.55" hidden="false" customHeight="false" outlineLevel="0" collapsed="false">
      <c r="B2" s="1" t="s">
        <v>18</v>
      </c>
    </row>
    <row r="3" customFormat="false" ht="15" hidden="false" customHeight="false" outlineLevel="0" collapsed="false">
      <c r="B3" s="28" t="s">
        <v>146</v>
      </c>
    </row>
    <row r="4" customFormat="false" ht="15" hidden="false" customHeight="false" outlineLevel="0" collapsed="false">
      <c r="B4" s="30" t="s">
        <v>140</v>
      </c>
      <c r="C4" s="30" t="s">
        <v>140</v>
      </c>
      <c r="D4" s="30" t="s">
        <v>140</v>
      </c>
      <c r="E4" s="30" t="s">
        <v>140</v>
      </c>
    </row>
    <row r="5" customFormat="false" ht="15" hidden="false" customHeight="false" outlineLevel="0" collapsed="false">
      <c r="B5" s="31" t="s">
        <v>147</v>
      </c>
      <c r="C5" s="31" t="s">
        <v>148</v>
      </c>
      <c r="D5" s="31" t="s">
        <v>149</v>
      </c>
      <c r="E5" s="31" t="s">
        <v>150</v>
      </c>
    </row>
    <row r="6" customFormat="false" ht="15" hidden="false" customHeight="false" outlineLevel="0" collapsed="false">
      <c r="B6" s="12" t="s">
        <v>151</v>
      </c>
      <c r="C6" s="17" t="n">
        <f aca="false">COUNTIF(①在庫CSV_発注日!$M$2:$M$5001,"?*")</f>
        <v>0</v>
      </c>
      <c r="D6" s="33" t="str">
        <f aca="false">IF(N($C6)&gt;0,"OK","要確認")</f>
        <v>要確認</v>
      </c>
      <c r="E6" s="34" t="s">
        <v>152</v>
      </c>
    </row>
    <row r="7" customFormat="false" ht="15" hidden="false" customHeight="false" outlineLevel="0" collapsed="false">
      <c r="B7" s="12" t="s">
        <v>153</v>
      </c>
      <c r="C7" s="17" t="n">
        <f aca="false">COUNTIF(①在庫CSV_発注日!$B$2:$B$5001,TOP!$C$5)</f>
        <v>0</v>
      </c>
      <c r="D7" s="33" t="str">
        <f aca="false">IF(N($C7)&gt;0,"OK","要確認")</f>
        <v>要確認</v>
      </c>
      <c r="E7" s="34" t="s">
        <v>154</v>
      </c>
    </row>
    <row r="8" customFormat="false" ht="15" hidden="false" customHeight="false" outlineLevel="0" collapsed="false">
      <c r="B8" s="12" t="s">
        <v>155</v>
      </c>
      <c r="C8" s="17" t="n">
        <f aca="false">COUNTIF(②実績CSV_期間A!$M$2:$M$5001,"?*")</f>
        <v>0</v>
      </c>
      <c r="D8" s="33" t="str">
        <f aca="false">IF(N($C8)&gt;0,"OK","要確認")</f>
        <v>要確認</v>
      </c>
      <c r="E8" s="12" t="s">
        <v>156</v>
      </c>
    </row>
    <row r="9" customFormat="false" ht="15" hidden="false" customHeight="false" outlineLevel="0" collapsed="false">
      <c r="B9" s="12" t="s">
        <v>157</v>
      </c>
      <c r="C9" s="17" t="n">
        <f aca="false">COUNTIF(③実績CSV_期間B!$M$2:$M$5001,"?*")</f>
        <v>0</v>
      </c>
      <c r="D9" s="33" t="str">
        <f aca="false">IF(N($C9)&gt;0,"OK","要確認")</f>
        <v>要確認</v>
      </c>
      <c r="E9" s="12" t="s">
        <v>158</v>
      </c>
    </row>
    <row r="10" customFormat="false" ht="15" hidden="false" customHeight="false" outlineLevel="0" collapsed="false">
      <c r="B10" s="12" t="s">
        <v>159</v>
      </c>
      <c r="C10" s="17" t="n">
        <f aca="false">COUNTIF(④実績CSV_期間C!$M$2:$M$5001,"?*")</f>
        <v>0</v>
      </c>
      <c r="D10" s="33" t="str">
        <f aca="false">IF(N($C10)&gt;0,"OK","要確認")</f>
        <v>要確認</v>
      </c>
      <c r="E10" s="12" t="s">
        <v>160</v>
      </c>
    </row>
    <row r="11" customFormat="false" ht="15" hidden="false" customHeight="false" outlineLevel="0" collapsed="false">
      <c r="B11" s="12" t="s">
        <v>161</v>
      </c>
      <c r="C11" s="17" t="n">
        <f aca="false">COUNTIF(⑤減算マスタCSV!$A$2:$A$8001,"?*")</f>
        <v>0</v>
      </c>
      <c r="D11" s="33" t="str">
        <f aca="false">IF(N($C11)&gt;0,"OK","要確認")</f>
        <v>要確認</v>
      </c>
      <c r="E11" s="12" t="s">
        <v>162</v>
      </c>
    </row>
    <row r="12" customFormat="false" ht="15" hidden="false" customHeight="false" outlineLevel="0" collapsed="false">
      <c r="B12" s="12" t="s">
        <v>163</v>
      </c>
      <c r="C12" s="17" t="n">
        <f aca="false">SUM(⑤減算マスタCSV!$K$2:$K$8001)</f>
        <v>0</v>
      </c>
      <c r="D12" s="33" t="str">
        <f aca="false">IF(N($C12)&gt;0,"OK","要確認")</f>
        <v>要確認</v>
      </c>
      <c r="E12" s="12" t="s">
        <v>164</v>
      </c>
    </row>
    <row r="13" customFormat="false" ht="15" hidden="false" customHeight="false" outlineLevel="0" collapsed="false">
      <c r="B13" s="12" t="s">
        <v>165</v>
      </c>
      <c r="C13" s="17" t="n">
        <f aca="false">COUNTIF(⑥商品照会CSV!$A$2:$A$3001,"?*")</f>
        <v>0</v>
      </c>
      <c r="D13" s="33" t="str">
        <f aca="false">IF(N($C13)&gt;0,"OK","要確認")</f>
        <v>要確認</v>
      </c>
      <c r="E13" s="12" t="s">
        <v>166</v>
      </c>
    </row>
    <row r="14" customFormat="false" ht="15" hidden="false" customHeight="false" outlineLevel="0" collapsed="false">
      <c r="B14" s="12" t="s">
        <v>167</v>
      </c>
      <c r="C14" s="17" t="n">
        <f aca="false">COUNT(⑦動員計画!$D$8:$D$28)</f>
        <v>0</v>
      </c>
      <c r="D14" s="33" t="str">
        <f aca="false">IF(N($C14)&gt;0,"OK","要確認")</f>
        <v>要確認</v>
      </c>
      <c r="E14" s="12" t="s">
        <v>168</v>
      </c>
    </row>
    <row r="15" customFormat="false" ht="15" hidden="false" customHeight="false" outlineLevel="0" collapsed="false">
      <c r="B15" s="12" t="s">
        <v>68</v>
      </c>
      <c r="C15" s="17" t="n">
        <f aca="false">TOP!$C$16</f>
        <v>0</v>
      </c>
      <c r="D15" s="33" t="str">
        <f aca="false">IF(N($C15)&gt;0,"OK","要確認")</f>
        <v>要確認</v>
      </c>
      <c r="E15" s="12" t="s">
        <v>169</v>
      </c>
    </row>
    <row r="16" customFormat="false" ht="15" hidden="false" customHeight="false" outlineLevel="0" collapsed="false">
      <c r="B16" s="12" t="s">
        <v>170</v>
      </c>
      <c r="C16" s="17" t="n">
        <f aca="false">COUNTIF(⑧発注計算!$C$7:$C$3006,"?*")</f>
        <v>0</v>
      </c>
      <c r="D16" s="33" t="str">
        <f aca="false">IF(N($C16)&gt;0,"OK","要確認")</f>
        <v>要確認</v>
      </c>
      <c r="E16" s="12" t="s">
        <v>171</v>
      </c>
    </row>
    <row r="17" customFormat="false" ht="15" hidden="false" customHeight="false" outlineLevel="0" collapsed="false">
      <c r="B17" s="12" t="s">
        <v>172</v>
      </c>
      <c r="C17" s="17" t="n">
        <f aca="false">COUNTIFS(⑧発注計算!$C$7:$C$3006,"?*",⑧発注計算!$K$7:$K$3006,0)</f>
        <v>0</v>
      </c>
      <c r="D17" s="33" t="str">
        <f aca="false">IF(N($C17)=0,"OK","要確認")</f>
        <v>OK</v>
      </c>
      <c r="E17" s="12" t="s">
        <v>173</v>
      </c>
    </row>
    <row r="18" customFormat="false" ht="14.9" hidden="false" customHeight="false" outlineLevel="0" collapsed="false">
      <c r="B18" s="12" t="s">
        <v>174</v>
      </c>
      <c r="C18" s="17" t="n">
        <f aca="false">COUNTIFS(⑧発注計算!$C$7:$C$3006,"?*",⑧発注計算!$Q$7:$Q$3006,1)</f>
        <v>0</v>
      </c>
      <c r="D18" s="33" t="str">
        <f aca="false">IF(N($C18)=0,"OK","要確認")</f>
        <v>OK</v>
      </c>
      <c r="E18" s="12" t="s">
        <v>175</v>
      </c>
    </row>
    <row r="19" customFormat="false" ht="15" hidden="false" customHeight="false" outlineLevel="0" collapsed="false">
      <c r="B19" s="12" t="s">
        <v>176</v>
      </c>
      <c r="C19" s="17" t="n">
        <f aca="false">COUNTIF(⑧発注計算!$R$7:$R$3006,"&gt;0")</f>
        <v>0</v>
      </c>
      <c r="D19" s="33" t="str">
        <f aca="false">IF(N($C19)&gt;0,"OK","要確認")</f>
        <v>要確認</v>
      </c>
      <c r="E19" s="12" t="s">
        <v>177</v>
      </c>
    </row>
  </sheetData>
  <conditionalFormatting sqref="D6:D19">
    <cfRule type="cellIs" priority="2" operator="equal" aboveAverage="0" equalAverage="0" bottom="0" percent="0" rank="0" text="" dxfId="1">
      <formula>"要確認"</formula>
    </cfRule>
    <cfRule type="cellIs" priority="3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2A3C"/>
    <pageSetUpPr fitToPage="true"/>
  </sheetPr>
  <dimension ref="B2:V3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9" min="16" style="0" width="11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2" min="22" style="0" width="22"/>
  </cols>
  <sheetData>
    <row r="2" customFormat="false" ht="18.55" hidden="false" customHeight="false" outlineLevel="0" collapsed="false">
      <c r="B2" s="1" t="s">
        <v>20</v>
      </c>
    </row>
    <row r="3" customFormat="false" ht="15" hidden="false" customHeight="false" outlineLevel="0" collapsed="false">
      <c r="B3" s="9" t="s">
        <v>178</v>
      </c>
    </row>
    <row r="4" customFormat="false" ht="15" hidden="false" customHeight="false" outlineLevel="0" collapsed="false">
      <c r="B4" s="9" t="s">
        <v>179</v>
      </c>
    </row>
    <row r="5" customFormat="false" ht="15" hidden="false" customHeight="false" outlineLevel="0" collapsed="false">
      <c r="B5" s="30" t="s">
        <v>140</v>
      </c>
      <c r="C5" s="30" t="s">
        <v>140</v>
      </c>
      <c r="D5" s="30" t="s">
        <v>140</v>
      </c>
      <c r="E5" s="30" t="s">
        <v>140</v>
      </c>
      <c r="F5" s="30" t="s">
        <v>140</v>
      </c>
      <c r="G5" s="30" t="s">
        <v>140</v>
      </c>
      <c r="H5" s="30" t="s">
        <v>141</v>
      </c>
      <c r="I5" s="30" t="s">
        <v>140</v>
      </c>
      <c r="J5" s="30" t="s">
        <v>140</v>
      </c>
      <c r="K5" s="30" t="s">
        <v>140</v>
      </c>
      <c r="L5" s="30" t="s">
        <v>140</v>
      </c>
      <c r="M5" s="30" t="s">
        <v>140</v>
      </c>
      <c r="N5" s="30" t="s">
        <v>140</v>
      </c>
      <c r="O5" s="30" t="s">
        <v>140</v>
      </c>
      <c r="P5" s="30" t="s">
        <v>140</v>
      </c>
      <c r="Q5" s="30" t="s">
        <v>140</v>
      </c>
      <c r="R5" s="30" t="s">
        <v>140</v>
      </c>
      <c r="S5" s="30" t="s">
        <v>141</v>
      </c>
      <c r="T5" s="30" t="s">
        <v>140</v>
      </c>
      <c r="U5" s="30" t="s">
        <v>140</v>
      </c>
      <c r="V5" s="30" t="s">
        <v>141</v>
      </c>
    </row>
    <row r="6" customFormat="false" ht="15" hidden="false" customHeight="false" outlineLevel="0" collapsed="false">
      <c r="B6" s="35" t="s">
        <v>180</v>
      </c>
      <c r="C6" s="31" t="s">
        <v>91</v>
      </c>
      <c r="D6" s="31" t="s">
        <v>92</v>
      </c>
      <c r="E6" s="31" t="s">
        <v>181</v>
      </c>
      <c r="F6" s="31" t="s">
        <v>182</v>
      </c>
      <c r="G6" s="31" t="s">
        <v>183</v>
      </c>
      <c r="H6" s="31" t="s">
        <v>184</v>
      </c>
      <c r="I6" s="31" t="s">
        <v>185</v>
      </c>
      <c r="J6" s="31" t="s">
        <v>186</v>
      </c>
      <c r="K6" s="31" t="s">
        <v>187</v>
      </c>
      <c r="L6" s="31" t="s">
        <v>188</v>
      </c>
      <c r="M6" s="31" t="s">
        <v>189</v>
      </c>
      <c r="N6" s="31" t="s">
        <v>190</v>
      </c>
      <c r="O6" s="31" t="s">
        <v>191</v>
      </c>
      <c r="P6" s="31" t="s">
        <v>192</v>
      </c>
      <c r="Q6" s="31" t="s">
        <v>193</v>
      </c>
      <c r="R6" s="31" t="s">
        <v>194</v>
      </c>
      <c r="S6" s="31" t="s">
        <v>195</v>
      </c>
      <c r="T6" s="31" t="s">
        <v>196</v>
      </c>
      <c r="U6" s="31" t="s">
        <v>197</v>
      </c>
      <c r="V6" s="31" t="s">
        <v>198</v>
      </c>
    </row>
    <row r="7" customFormat="false" ht="15" hidden="false" customHeight="false" outlineLevel="0" collapsed="false">
      <c r="B7" s="12" t="n">
        <v>1</v>
      </c>
      <c r="C7" s="36" t="str">
        <f aca="false">IF(商品マスタ!$C6="","",商品マスタ!$C6)</f>
        <v/>
      </c>
      <c r="D7" s="12" t="str">
        <f aca="false">IF($C7="","",商品マスタ!$D6)</f>
        <v/>
      </c>
      <c r="E7" s="12" t="str">
        <f aca="false">IF($C7="","",商品マスタ!$G6)</f>
        <v/>
      </c>
      <c r="F7" s="12" t="str">
        <f aca="false">IF($C7="","",IF(商品マスタ!$P6="","理論",商品マスタ!$P6))</f>
        <v/>
      </c>
      <c r="G7" s="17" t="str">
        <f aca="false">IF($C7="","",N(商品マスタ!$H6))</f>
        <v/>
      </c>
      <c r="H7" s="14"/>
      <c r="I7" s="17" t="str">
        <f aca="false">IF($C7="","",N($H7)*N(商品マスタ!$N6))</f>
        <v/>
      </c>
      <c r="J7" s="17" t="str">
        <f aca="false">IF($C7="","",N($I7)-N($G7))</f>
        <v/>
      </c>
      <c r="K7" s="37" t="str">
        <f aca="false">IF($C7="","",N(商品マスタ!$I6))</f>
        <v/>
      </c>
      <c r="L7" s="17" t="str">
        <f aca="false">IF($C7="","",MAX(1,N(商品マスタ!$J6)))</f>
        <v/>
      </c>
      <c r="M7" s="38" t="str">
        <f aca="false">IF($C7="","",N(TOP!$C$16)*N($K7))</f>
        <v/>
      </c>
      <c r="N7" s="17" t="str">
        <f aca="false">IF($C7="","",ROUNDUP(N($M7)/N($L7),0))</f>
        <v/>
      </c>
      <c r="O7" s="17" t="str">
        <f aca="false">IF($C7="","",N(商品マスタ!$R6))</f>
        <v/>
      </c>
      <c r="P7" s="17" t="str">
        <f aca="false">IF($C7="","",IF($F7="理論",(N($O7)+N($N7))-N($G7),(N($O7)+N($N7))-N($I7)))</f>
        <v/>
      </c>
      <c r="Q7" s="17" t="str">
        <f aca="false">IF($C7="","",MAX(1,N(商品マスタ!$K6)))</f>
        <v/>
      </c>
      <c r="R7" s="39" t="str">
        <f aca="false">IF($C7="","",IF(N($P7)/N($Q7)&lt;=0,"",ROUNDUP(N($P7)/N($Q7),0)))</f>
        <v/>
      </c>
      <c r="S7" s="14"/>
      <c r="T7" s="40" t="str">
        <f aca="false">IF($C7="","",N(商品マスタ!$M6))</f>
        <v/>
      </c>
      <c r="U7" s="40" t="str">
        <f aca="false">IF($S7="","",N($S7)*N($T7))</f>
        <v/>
      </c>
      <c r="V7" s="18"/>
    </row>
    <row r="8" customFormat="false" ht="15" hidden="false" customHeight="false" outlineLevel="0" collapsed="false">
      <c r="B8" s="12" t="n">
        <v>2</v>
      </c>
      <c r="C8" s="36" t="str">
        <f aca="false">IF(商品マスタ!$C7="","",商品マスタ!$C7)</f>
        <v/>
      </c>
      <c r="D8" s="12" t="str">
        <f aca="false">IF($C8="","",商品マスタ!$D7)</f>
        <v/>
      </c>
      <c r="E8" s="12" t="str">
        <f aca="false">IF($C8="","",商品マスタ!$G7)</f>
        <v/>
      </c>
      <c r="F8" s="12" t="str">
        <f aca="false">IF($C8="","",IF(商品マスタ!$P7="","理論",商品マスタ!$P7))</f>
        <v/>
      </c>
      <c r="G8" s="17" t="str">
        <f aca="false">IF($C8="","",N(商品マスタ!$H7))</f>
        <v/>
      </c>
      <c r="H8" s="14"/>
      <c r="I8" s="17" t="str">
        <f aca="false">IF($C8="","",N($H8)*N(商品マスタ!$N7))</f>
        <v/>
      </c>
      <c r="J8" s="17" t="str">
        <f aca="false">IF($C8="","",N($I8)-N($G8))</f>
        <v/>
      </c>
      <c r="K8" s="37" t="str">
        <f aca="false">IF($C8="","",N(商品マスタ!$I7))</f>
        <v/>
      </c>
      <c r="L8" s="17" t="str">
        <f aca="false">IF($C8="","",MAX(1,N(商品マスタ!$J7)))</f>
        <v/>
      </c>
      <c r="M8" s="38" t="str">
        <f aca="false">IF($C8="","",N(TOP!$C$16)*N($K8))</f>
        <v/>
      </c>
      <c r="N8" s="17" t="str">
        <f aca="false">IF($C8="","",ROUNDUP(N($M8)/N($L8),0))</f>
        <v/>
      </c>
      <c r="O8" s="17" t="str">
        <f aca="false">IF($C8="","",N(商品マスタ!$R7))</f>
        <v/>
      </c>
      <c r="P8" s="17" t="str">
        <f aca="false">IF($C8="","",IF($F8="理論",(N($O8)+N($N8))-N($G8),(N($O8)+N($N8))-N($I8)))</f>
        <v/>
      </c>
      <c r="Q8" s="17" t="str">
        <f aca="false">IF($C8="","",MAX(1,N(商品マスタ!$K7)))</f>
        <v/>
      </c>
      <c r="R8" s="39" t="str">
        <f aca="false">IF($C8="","",IF(N($P8)/N($Q8)&lt;=0,"",ROUNDUP(N($P8)/N($Q8),0)))</f>
        <v/>
      </c>
      <c r="S8" s="14"/>
      <c r="T8" s="40" t="str">
        <f aca="false">IF($C8="","",N(商品マスタ!$M7))</f>
        <v/>
      </c>
      <c r="U8" s="40" t="str">
        <f aca="false">IF($S8="","",N($S8)*N($T8))</f>
        <v/>
      </c>
      <c r="V8" s="18"/>
    </row>
    <row r="9" customFormat="false" ht="15" hidden="false" customHeight="false" outlineLevel="0" collapsed="false">
      <c r="B9" s="12" t="n">
        <v>3</v>
      </c>
      <c r="C9" s="36" t="str">
        <f aca="false">IF(商品マスタ!$C8="","",商品マスタ!$C8)</f>
        <v/>
      </c>
      <c r="D9" s="12" t="str">
        <f aca="false">IF($C9="","",商品マスタ!$D8)</f>
        <v/>
      </c>
      <c r="E9" s="12" t="str">
        <f aca="false">IF($C9="","",商品マスタ!$G8)</f>
        <v/>
      </c>
      <c r="F9" s="12" t="str">
        <f aca="false">IF($C9="","",IF(商品マスタ!$P8="","理論",商品マスタ!$P8))</f>
        <v/>
      </c>
      <c r="G9" s="17" t="str">
        <f aca="false">IF($C9="","",N(商品マスタ!$H8))</f>
        <v/>
      </c>
      <c r="H9" s="14"/>
      <c r="I9" s="17" t="str">
        <f aca="false">IF($C9="","",N($H9)*N(商品マスタ!$N8))</f>
        <v/>
      </c>
      <c r="J9" s="17" t="str">
        <f aca="false">IF($C9="","",N($I9)-N($G9))</f>
        <v/>
      </c>
      <c r="K9" s="37" t="str">
        <f aca="false">IF($C9="","",N(商品マスタ!$I8))</f>
        <v/>
      </c>
      <c r="L9" s="17" t="str">
        <f aca="false">IF($C9="","",MAX(1,N(商品マスタ!$J8)))</f>
        <v/>
      </c>
      <c r="M9" s="38" t="str">
        <f aca="false">IF($C9="","",N(TOP!$C$16)*N($K9))</f>
        <v/>
      </c>
      <c r="N9" s="17" t="str">
        <f aca="false">IF($C9="","",ROUNDUP(N($M9)/N($L9),0))</f>
        <v/>
      </c>
      <c r="O9" s="17" t="str">
        <f aca="false">IF($C9="","",N(商品マスタ!$R8))</f>
        <v/>
      </c>
      <c r="P9" s="17" t="str">
        <f aca="false">IF($C9="","",IF($F9="理論",(N($O9)+N($N9))-N($G9),(N($O9)+N($N9))-N($I9)))</f>
        <v/>
      </c>
      <c r="Q9" s="17" t="str">
        <f aca="false">IF($C9="","",MAX(1,N(商品マスタ!$K8)))</f>
        <v/>
      </c>
      <c r="R9" s="39" t="str">
        <f aca="false">IF($C9="","",IF(N($P9)/N($Q9)&lt;=0,"",ROUNDUP(N($P9)/N($Q9),0)))</f>
        <v/>
      </c>
      <c r="S9" s="14"/>
      <c r="T9" s="40" t="str">
        <f aca="false">IF($C9="","",N(商品マスタ!$M8))</f>
        <v/>
      </c>
      <c r="U9" s="40" t="str">
        <f aca="false">IF($S9="","",N($S9)*N($T9))</f>
        <v/>
      </c>
      <c r="V9" s="18"/>
    </row>
    <row r="10" customFormat="false" ht="15" hidden="false" customHeight="false" outlineLevel="0" collapsed="false">
      <c r="B10" s="12" t="n">
        <v>4</v>
      </c>
      <c r="C10" s="36" t="str">
        <f aca="false">IF(商品マスタ!$C9="","",商品マスタ!$C9)</f>
        <v/>
      </c>
      <c r="D10" s="12" t="str">
        <f aca="false">IF($C10="","",商品マスタ!$D9)</f>
        <v/>
      </c>
      <c r="E10" s="12" t="str">
        <f aca="false">IF($C10="","",商品マスタ!$G9)</f>
        <v/>
      </c>
      <c r="F10" s="12" t="str">
        <f aca="false">IF($C10="","",IF(商品マスタ!$P9="","理論",商品マスタ!$P9))</f>
        <v/>
      </c>
      <c r="G10" s="17" t="str">
        <f aca="false">IF($C10="","",N(商品マスタ!$H9))</f>
        <v/>
      </c>
      <c r="H10" s="14"/>
      <c r="I10" s="17" t="str">
        <f aca="false">IF($C10="","",N($H10)*N(商品マスタ!$N9))</f>
        <v/>
      </c>
      <c r="J10" s="17" t="str">
        <f aca="false">IF($C10="","",N($I10)-N($G10))</f>
        <v/>
      </c>
      <c r="K10" s="37" t="str">
        <f aca="false">IF($C10="","",N(商品マスタ!$I9))</f>
        <v/>
      </c>
      <c r="L10" s="17" t="str">
        <f aca="false">IF($C10="","",MAX(1,N(商品マスタ!$J9)))</f>
        <v/>
      </c>
      <c r="M10" s="38" t="str">
        <f aca="false">IF($C10="","",N(TOP!$C$16)*N($K10))</f>
        <v/>
      </c>
      <c r="N10" s="17" t="str">
        <f aca="false">IF($C10="","",ROUNDUP(N($M10)/N($L10),0))</f>
        <v/>
      </c>
      <c r="O10" s="17" t="str">
        <f aca="false">IF($C10="","",N(商品マスタ!$R9))</f>
        <v/>
      </c>
      <c r="P10" s="17" t="str">
        <f aca="false">IF($C10="","",IF($F10="理論",(N($O10)+N($N10))-N($G10),(N($O10)+N($N10))-N($I10)))</f>
        <v/>
      </c>
      <c r="Q10" s="17" t="str">
        <f aca="false">IF($C10="","",MAX(1,N(商品マスタ!$K9)))</f>
        <v/>
      </c>
      <c r="R10" s="39" t="str">
        <f aca="false">IF($C10="","",IF(N($P10)/N($Q10)&lt;=0,"",ROUNDUP(N($P10)/N($Q10),0)))</f>
        <v/>
      </c>
      <c r="S10" s="14"/>
      <c r="T10" s="40" t="str">
        <f aca="false">IF($C10="","",N(商品マスタ!$M9))</f>
        <v/>
      </c>
      <c r="U10" s="40" t="str">
        <f aca="false">IF($S10="","",N($S10)*N($T10))</f>
        <v/>
      </c>
      <c r="V10" s="18"/>
    </row>
    <row r="11" customFormat="false" ht="15" hidden="false" customHeight="false" outlineLevel="0" collapsed="false">
      <c r="B11" s="12" t="n">
        <v>5</v>
      </c>
      <c r="C11" s="36" t="str">
        <f aca="false">IF(商品マスタ!$C10="","",商品マスタ!$C10)</f>
        <v/>
      </c>
      <c r="D11" s="12" t="str">
        <f aca="false">IF($C11="","",商品マスタ!$D10)</f>
        <v/>
      </c>
      <c r="E11" s="12" t="str">
        <f aca="false">IF($C11="","",商品マスタ!$G10)</f>
        <v/>
      </c>
      <c r="F11" s="12" t="str">
        <f aca="false">IF($C11="","",IF(商品マスタ!$P10="","理論",商品マスタ!$P10))</f>
        <v/>
      </c>
      <c r="G11" s="17" t="str">
        <f aca="false">IF($C11="","",N(商品マスタ!$H10))</f>
        <v/>
      </c>
      <c r="H11" s="14"/>
      <c r="I11" s="17" t="str">
        <f aca="false">IF($C11="","",N($H11)*N(商品マスタ!$N10))</f>
        <v/>
      </c>
      <c r="J11" s="17" t="str">
        <f aca="false">IF($C11="","",N($I11)-N($G11))</f>
        <v/>
      </c>
      <c r="K11" s="37" t="str">
        <f aca="false">IF($C11="","",N(商品マスタ!$I10))</f>
        <v/>
      </c>
      <c r="L11" s="17" t="str">
        <f aca="false">IF($C11="","",MAX(1,N(商品マスタ!$J10)))</f>
        <v/>
      </c>
      <c r="M11" s="38" t="str">
        <f aca="false">IF($C11="","",N(TOP!$C$16)*N($K11))</f>
        <v/>
      </c>
      <c r="N11" s="17" t="str">
        <f aca="false">IF($C11="","",ROUNDUP(N($M11)/N($L11),0))</f>
        <v/>
      </c>
      <c r="O11" s="17" t="str">
        <f aca="false">IF($C11="","",N(商品マスタ!$R10))</f>
        <v/>
      </c>
      <c r="P11" s="17" t="str">
        <f aca="false">IF($C11="","",IF($F11="理論",(N($O11)+N($N11))-N($G11),(N($O11)+N($N11))-N($I11)))</f>
        <v/>
      </c>
      <c r="Q11" s="17" t="str">
        <f aca="false">IF($C11="","",MAX(1,N(商品マスタ!$K10)))</f>
        <v/>
      </c>
      <c r="R11" s="39" t="str">
        <f aca="false">IF($C11="","",IF(N($P11)/N($Q11)&lt;=0,"",ROUNDUP(N($P11)/N($Q11),0)))</f>
        <v/>
      </c>
      <c r="S11" s="14"/>
      <c r="T11" s="40" t="str">
        <f aca="false">IF($C11="","",N(商品マスタ!$M10))</f>
        <v/>
      </c>
      <c r="U11" s="40" t="str">
        <f aca="false">IF($S11="","",N($S11)*N($T11))</f>
        <v/>
      </c>
      <c r="V11" s="18"/>
    </row>
    <row r="12" customFormat="false" ht="15" hidden="false" customHeight="false" outlineLevel="0" collapsed="false">
      <c r="B12" s="12" t="n">
        <v>6</v>
      </c>
      <c r="C12" s="36" t="str">
        <f aca="false">IF(商品マスタ!$C11="","",商品マスタ!$C11)</f>
        <v/>
      </c>
      <c r="D12" s="12" t="str">
        <f aca="false">IF($C12="","",商品マスタ!$D11)</f>
        <v/>
      </c>
      <c r="E12" s="12" t="str">
        <f aca="false">IF($C12="","",商品マスタ!$G11)</f>
        <v/>
      </c>
      <c r="F12" s="12" t="str">
        <f aca="false">IF($C12="","",IF(商品マスタ!$P11="","理論",商品マスタ!$P11))</f>
        <v/>
      </c>
      <c r="G12" s="17" t="str">
        <f aca="false">IF($C12="","",N(商品マスタ!$H11))</f>
        <v/>
      </c>
      <c r="H12" s="14"/>
      <c r="I12" s="17" t="str">
        <f aca="false">IF($C12="","",N($H12)*N(商品マスタ!$N11))</f>
        <v/>
      </c>
      <c r="J12" s="17" t="str">
        <f aca="false">IF($C12="","",N($I12)-N($G12))</f>
        <v/>
      </c>
      <c r="K12" s="37" t="str">
        <f aca="false">IF($C12="","",N(商品マスタ!$I11))</f>
        <v/>
      </c>
      <c r="L12" s="17" t="str">
        <f aca="false">IF($C12="","",MAX(1,N(商品マスタ!$J11)))</f>
        <v/>
      </c>
      <c r="M12" s="38" t="str">
        <f aca="false">IF($C12="","",N(TOP!$C$16)*N($K12))</f>
        <v/>
      </c>
      <c r="N12" s="17" t="str">
        <f aca="false">IF($C12="","",ROUNDUP(N($M12)/N($L12),0))</f>
        <v/>
      </c>
      <c r="O12" s="17" t="str">
        <f aca="false">IF($C12="","",N(商品マスタ!$R11))</f>
        <v/>
      </c>
      <c r="P12" s="17" t="str">
        <f aca="false">IF($C12="","",IF($F12="理論",(N($O12)+N($N12))-N($G12),(N($O12)+N($N12))-N($I12)))</f>
        <v/>
      </c>
      <c r="Q12" s="17" t="str">
        <f aca="false">IF($C12="","",MAX(1,N(商品マスタ!$K11)))</f>
        <v/>
      </c>
      <c r="R12" s="39" t="str">
        <f aca="false">IF($C12="","",IF(N($P12)/N($Q12)&lt;=0,"",ROUNDUP(N($P12)/N($Q12),0)))</f>
        <v/>
      </c>
      <c r="S12" s="14"/>
      <c r="T12" s="40" t="str">
        <f aca="false">IF($C12="","",N(商品マスタ!$M11))</f>
        <v/>
      </c>
      <c r="U12" s="40" t="str">
        <f aca="false">IF($S12="","",N($S12)*N($T12))</f>
        <v/>
      </c>
      <c r="V12" s="18"/>
    </row>
    <row r="13" customFormat="false" ht="15" hidden="false" customHeight="false" outlineLevel="0" collapsed="false">
      <c r="B13" s="12" t="n">
        <v>7</v>
      </c>
      <c r="C13" s="36" t="str">
        <f aca="false">IF(商品マスタ!$C12="","",商品マスタ!$C12)</f>
        <v/>
      </c>
      <c r="D13" s="12" t="str">
        <f aca="false">IF($C13="","",商品マスタ!$D12)</f>
        <v/>
      </c>
      <c r="E13" s="12" t="str">
        <f aca="false">IF($C13="","",商品マスタ!$G12)</f>
        <v/>
      </c>
      <c r="F13" s="12" t="str">
        <f aca="false">IF($C13="","",IF(商品マスタ!$P12="","理論",商品マスタ!$P12))</f>
        <v/>
      </c>
      <c r="G13" s="17" t="str">
        <f aca="false">IF($C13="","",N(商品マスタ!$H12))</f>
        <v/>
      </c>
      <c r="H13" s="14"/>
      <c r="I13" s="17" t="str">
        <f aca="false">IF($C13="","",N($H13)*N(商品マスタ!$N12))</f>
        <v/>
      </c>
      <c r="J13" s="17" t="str">
        <f aca="false">IF($C13="","",N($I13)-N($G13))</f>
        <v/>
      </c>
      <c r="K13" s="37" t="str">
        <f aca="false">IF($C13="","",N(商品マスタ!$I12))</f>
        <v/>
      </c>
      <c r="L13" s="17" t="str">
        <f aca="false">IF($C13="","",MAX(1,N(商品マスタ!$J12)))</f>
        <v/>
      </c>
      <c r="M13" s="38" t="str">
        <f aca="false">IF($C13="","",N(TOP!$C$16)*N($K13))</f>
        <v/>
      </c>
      <c r="N13" s="17" t="str">
        <f aca="false">IF($C13="","",ROUNDUP(N($M13)/N($L13),0))</f>
        <v/>
      </c>
      <c r="O13" s="17" t="str">
        <f aca="false">IF($C13="","",N(商品マスタ!$R12))</f>
        <v/>
      </c>
      <c r="P13" s="17" t="str">
        <f aca="false">IF($C13="","",IF($F13="理論",(N($O13)+N($N13))-N($G13),(N($O13)+N($N13))-N($I13)))</f>
        <v/>
      </c>
      <c r="Q13" s="17" t="str">
        <f aca="false">IF($C13="","",MAX(1,N(商品マスタ!$K12)))</f>
        <v/>
      </c>
      <c r="R13" s="39" t="str">
        <f aca="false">IF($C13="","",IF(N($P13)/N($Q13)&lt;=0,"",ROUNDUP(N($P13)/N($Q13),0)))</f>
        <v/>
      </c>
      <c r="S13" s="14"/>
      <c r="T13" s="40" t="str">
        <f aca="false">IF($C13="","",N(商品マスタ!$M12))</f>
        <v/>
      </c>
      <c r="U13" s="40" t="str">
        <f aca="false">IF($S13="","",N($S13)*N($T13))</f>
        <v/>
      </c>
      <c r="V13" s="18"/>
    </row>
    <row r="14" customFormat="false" ht="15" hidden="false" customHeight="false" outlineLevel="0" collapsed="false">
      <c r="B14" s="12" t="n">
        <v>8</v>
      </c>
      <c r="C14" s="36" t="str">
        <f aca="false">IF(商品マスタ!$C13="","",商品マスタ!$C13)</f>
        <v/>
      </c>
      <c r="D14" s="12" t="str">
        <f aca="false">IF($C14="","",商品マスタ!$D13)</f>
        <v/>
      </c>
      <c r="E14" s="12" t="str">
        <f aca="false">IF($C14="","",商品マスタ!$G13)</f>
        <v/>
      </c>
      <c r="F14" s="12" t="str">
        <f aca="false">IF($C14="","",IF(商品マスタ!$P13="","理論",商品マスタ!$P13))</f>
        <v/>
      </c>
      <c r="G14" s="17" t="str">
        <f aca="false">IF($C14="","",N(商品マスタ!$H13))</f>
        <v/>
      </c>
      <c r="H14" s="14"/>
      <c r="I14" s="17" t="str">
        <f aca="false">IF($C14="","",N($H14)*N(商品マスタ!$N13))</f>
        <v/>
      </c>
      <c r="J14" s="17" t="str">
        <f aca="false">IF($C14="","",N($I14)-N($G14))</f>
        <v/>
      </c>
      <c r="K14" s="37" t="str">
        <f aca="false">IF($C14="","",N(商品マスタ!$I13))</f>
        <v/>
      </c>
      <c r="L14" s="17" t="str">
        <f aca="false">IF($C14="","",MAX(1,N(商品マスタ!$J13)))</f>
        <v/>
      </c>
      <c r="M14" s="38" t="str">
        <f aca="false">IF($C14="","",N(TOP!$C$16)*N($K14))</f>
        <v/>
      </c>
      <c r="N14" s="17" t="str">
        <f aca="false">IF($C14="","",ROUNDUP(N($M14)/N($L14),0))</f>
        <v/>
      </c>
      <c r="O14" s="17" t="str">
        <f aca="false">IF($C14="","",N(商品マスタ!$R13))</f>
        <v/>
      </c>
      <c r="P14" s="17" t="str">
        <f aca="false">IF($C14="","",IF($F14="理論",(N($O14)+N($N14))-N($G14),(N($O14)+N($N14))-N($I14)))</f>
        <v/>
      </c>
      <c r="Q14" s="17" t="str">
        <f aca="false">IF($C14="","",MAX(1,N(商品マスタ!$K13)))</f>
        <v/>
      </c>
      <c r="R14" s="39" t="str">
        <f aca="false">IF($C14="","",IF(N($P14)/N($Q14)&lt;=0,"",ROUNDUP(N($P14)/N($Q14),0)))</f>
        <v/>
      </c>
      <c r="S14" s="14"/>
      <c r="T14" s="40" t="str">
        <f aca="false">IF($C14="","",N(商品マスタ!$M13))</f>
        <v/>
      </c>
      <c r="U14" s="40" t="str">
        <f aca="false">IF($S14="","",N($S14)*N($T14))</f>
        <v/>
      </c>
      <c r="V14" s="18"/>
    </row>
    <row r="15" customFormat="false" ht="15" hidden="false" customHeight="false" outlineLevel="0" collapsed="false">
      <c r="B15" s="12" t="n">
        <v>9</v>
      </c>
      <c r="C15" s="36" t="str">
        <f aca="false">IF(商品マスタ!$C14="","",商品マスタ!$C14)</f>
        <v/>
      </c>
      <c r="D15" s="12" t="str">
        <f aca="false">IF($C15="","",商品マスタ!$D14)</f>
        <v/>
      </c>
      <c r="E15" s="12" t="str">
        <f aca="false">IF($C15="","",商品マスタ!$G14)</f>
        <v/>
      </c>
      <c r="F15" s="12" t="str">
        <f aca="false">IF($C15="","",IF(商品マスタ!$P14="","理論",商品マスタ!$P14))</f>
        <v/>
      </c>
      <c r="G15" s="17" t="str">
        <f aca="false">IF($C15="","",N(商品マスタ!$H14))</f>
        <v/>
      </c>
      <c r="H15" s="14"/>
      <c r="I15" s="17" t="str">
        <f aca="false">IF($C15="","",N($H15)*N(商品マスタ!$N14))</f>
        <v/>
      </c>
      <c r="J15" s="17" t="str">
        <f aca="false">IF($C15="","",N($I15)-N($G15))</f>
        <v/>
      </c>
      <c r="K15" s="37" t="str">
        <f aca="false">IF($C15="","",N(商品マスタ!$I14))</f>
        <v/>
      </c>
      <c r="L15" s="17" t="str">
        <f aca="false">IF($C15="","",MAX(1,N(商品マスタ!$J14)))</f>
        <v/>
      </c>
      <c r="M15" s="38" t="str">
        <f aca="false">IF($C15="","",N(TOP!$C$16)*N($K15))</f>
        <v/>
      </c>
      <c r="N15" s="17" t="str">
        <f aca="false">IF($C15="","",ROUNDUP(N($M15)/N($L15),0))</f>
        <v/>
      </c>
      <c r="O15" s="17" t="str">
        <f aca="false">IF($C15="","",N(商品マスタ!$R14))</f>
        <v/>
      </c>
      <c r="P15" s="17" t="str">
        <f aca="false">IF($C15="","",IF($F15="理論",(N($O15)+N($N15))-N($G15),(N($O15)+N($N15))-N($I15)))</f>
        <v/>
      </c>
      <c r="Q15" s="17" t="str">
        <f aca="false">IF($C15="","",MAX(1,N(商品マスタ!$K14)))</f>
        <v/>
      </c>
      <c r="R15" s="39" t="str">
        <f aca="false">IF($C15="","",IF(N($P15)/N($Q15)&lt;=0,"",ROUNDUP(N($P15)/N($Q15),0)))</f>
        <v/>
      </c>
      <c r="S15" s="14"/>
      <c r="T15" s="40" t="str">
        <f aca="false">IF($C15="","",N(商品マスタ!$M14))</f>
        <v/>
      </c>
      <c r="U15" s="40" t="str">
        <f aca="false">IF($S15="","",N($S15)*N($T15))</f>
        <v/>
      </c>
      <c r="V15" s="18"/>
    </row>
    <row r="16" customFormat="false" ht="15" hidden="false" customHeight="false" outlineLevel="0" collapsed="false">
      <c r="B16" s="12" t="n">
        <v>10</v>
      </c>
      <c r="C16" s="36" t="str">
        <f aca="false">IF(商品マスタ!$C15="","",商品マスタ!$C15)</f>
        <v/>
      </c>
      <c r="D16" s="12" t="str">
        <f aca="false">IF($C16="","",商品マスタ!$D15)</f>
        <v/>
      </c>
      <c r="E16" s="12" t="str">
        <f aca="false">IF($C16="","",商品マスタ!$G15)</f>
        <v/>
      </c>
      <c r="F16" s="12" t="str">
        <f aca="false">IF($C16="","",IF(商品マスタ!$P15="","理論",商品マスタ!$P15))</f>
        <v/>
      </c>
      <c r="G16" s="17" t="str">
        <f aca="false">IF($C16="","",N(商品マスタ!$H15))</f>
        <v/>
      </c>
      <c r="H16" s="14"/>
      <c r="I16" s="17" t="str">
        <f aca="false">IF($C16="","",N($H16)*N(商品マスタ!$N15))</f>
        <v/>
      </c>
      <c r="J16" s="17" t="str">
        <f aca="false">IF($C16="","",N($I16)-N($G16))</f>
        <v/>
      </c>
      <c r="K16" s="37" t="str">
        <f aca="false">IF($C16="","",N(商品マスタ!$I15))</f>
        <v/>
      </c>
      <c r="L16" s="17" t="str">
        <f aca="false">IF($C16="","",MAX(1,N(商品マスタ!$J15)))</f>
        <v/>
      </c>
      <c r="M16" s="38" t="str">
        <f aca="false">IF($C16="","",N(TOP!$C$16)*N($K16))</f>
        <v/>
      </c>
      <c r="N16" s="17" t="str">
        <f aca="false">IF($C16="","",ROUNDUP(N($M16)/N($L16),0))</f>
        <v/>
      </c>
      <c r="O16" s="17" t="str">
        <f aca="false">IF($C16="","",N(商品マスタ!$R15))</f>
        <v/>
      </c>
      <c r="P16" s="17" t="str">
        <f aca="false">IF($C16="","",IF($F16="理論",(N($O16)+N($N16))-N($G16),(N($O16)+N($N16))-N($I16)))</f>
        <v/>
      </c>
      <c r="Q16" s="17" t="str">
        <f aca="false">IF($C16="","",MAX(1,N(商品マスタ!$K15)))</f>
        <v/>
      </c>
      <c r="R16" s="39" t="str">
        <f aca="false">IF($C16="","",IF(N($P16)/N($Q16)&lt;=0,"",ROUNDUP(N($P16)/N($Q16),0)))</f>
        <v/>
      </c>
      <c r="S16" s="14"/>
      <c r="T16" s="40" t="str">
        <f aca="false">IF($C16="","",N(商品マスタ!$M15))</f>
        <v/>
      </c>
      <c r="U16" s="40" t="str">
        <f aca="false">IF($S16="","",N($S16)*N($T16))</f>
        <v/>
      </c>
      <c r="V16" s="18"/>
    </row>
    <row r="17" customFormat="false" ht="15" hidden="false" customHeight="false" outlineLevel="0" collapsed="false">
      <c r="B17" s="12" t="n">
        <v>11</v>
      </c>
      <c r="C17" s="36" t="str">
        <f aca="false">IF(商品マスタ!$C16="","",商品マスタ!$C16)</f>
        <v/>
      </c>
      <c r="D17" s="12" t="str">
        <f aca="false">IF($C17="","",商品マスタ!$D16)</f>
        <v/>
      </c>
      <c r="E17" s="12" t="str">
        <f aca="false">IF($C17="","",商品マスタ!$G16)</f>
        <v/>
      </c>
      <c r="F17" s="12" t="str">
        <f aca="false">IF($C17="","",IF(商品マスタ!$P16="","理論",商品マスタ!$P16))</f>
        <v/>
      </c>
      <c r="G17" s="17" t="str">
        <f aca="false">IF($C17="","",N(商品マスタ!$H16))</f>
        <v/>
      </c>
      <c r="H17" s="14"/>
      <c r="I17" s="17" t="str">
        <f aca="false">IF($C17="","",N($H17)*N(商品マスタ!$N16))</f>
        <v/>
      </c>
      <c r="J17" s="17" t="str">
        <f aca="false">IF($C17="","",N($I17)-N($G17))</f>
        <v/>
      </c>
      <c r="K17" s="37" t="str">
        <f aca="false">IF($C17="","",N(商品マスタ!$I16))</f>
        <v/>
      </c>
      <c r="L17" s="17" t="str">
        <f aca="false">IF($C17="","",MAX(1,N(商品マスタ!$J16)))</f>
        <v/>
      </c>
      <c r="M17" s="38" t="str">
        <f aca="false">IF($C17="","",N(TOP!$C$16)*N($K17))</f>
        <v/>
      </c>
      <c r="N17" s="17" t="str">
        <f aca="false">IF($C17="","",ROUNDUP(N($M17)/N($L17),0))</f>
        <v/>
      </c>
      <c r="O17" s="17" t="str">
        <f aca="false">IF($C17="","",N(商品マスタ!$R16))</f>
        <v/>
      </c>
      <c r="P17" s="17" t="str">
        <f aca="false">IF($C17="","",IF($F17="理論",(N($O17)+N($N17))-N($G17),(N($O17)+N($N17))-N($I17)))</f>
        <v/>
      </c>
      <c r="Q17" s="17" t="str">
        <f aca="false">IF($C17="","",MAX(1,N(商品マスタ!$K16)))</f>
        <v/>
      </c>
      <c r="R17" s="39" t="str">
        <f aca="false">IF($C17="","",IF(N($P17)/N($Q17)&lt;=0,"",ROUNDUP(N($P17)/N($Q17),0)))</f>
        <v/>
      </c>
      <c r="S17" s="14"/>
      <c r="T17" s="40" t="str">
        <f aca="false">IF($C17="","",N(商品マスタ!$M16))</f>
        <v/>
      </c>
      <c r="U17" s="40" t="str">
        <f aca="false">IF($S17="","",N($S17)*N($T17))</f>
        <v/>
      </c>
      <c r="V17" s="18"/>
    </row>
    <row r="18" customFormat="false" ht="15" hidden="false" customHeight="false" outlineLevel="0" collapsed="false">
      <c r="B18" s="12" t="n">
        <v>12</v>
      </c>
      <c r="C18" s="36" t="str">
        <f aca="false">IF(商品マスタ!$C17="","",商品マスタ!$C17)</f>
        <v/>
      </c>
      <c r="D18" s="12" t="str">
        <f aca="false">IF($C18="","",商品マスタ!$D17)</f>
        <v/>
      </c>
      <c r="E18" s="12" t="str">
        <f aca="false">IF($C18="","",商品マスタ!$G17)</f>
        <v/>
      </c>
      <c r="F18" s="12" t="str">
        <f aca="false">IF($C18="","",IF(商品マスタ!$P17="","理論",商品マスタ!$P17))</f>
        <v/>
      </c>
      <c r="G18" s="17" t="str">
        <f aca="false">IF($C18="","",N(商品マスタ!$H17))</f>
        <v/>
      </c>
      <c r="H18" s="14"/>
      <c r="I18" s="17" t="str">
        <f aca="false">IF($C18="","",N($H18)*N(商品マスタ!$N17))</f>
        <v/>
      </c>
      <c r="J18" s="17" t="str">
        <f aca="false">IF($C18="","",N($I18)-N($G18))</f>
        <v/>
      </c>
      <c r="K18" s="37" t="str">
        <f aca="false">IF($C18="","",N(商品マスタ!$I17))</f>
        <v/>
      </c>
      <c r="L18" s="17" t="str">
        <f aca="false">IF($C18="","",MAX(1,N(商品マスタ!$J17)))</f>
        <v/>
      </c>
      <c r="M18" s="38" t="str">
        <f aca="false">IF($C18="","",N(TOP!$C$16)*N($K18))</f>
        <v/>
      </c>
      <c r="N18" s="17" t="str">
        <f aca="false">IF($C18="","",ROUNDUP(N($M18)/N($L18),0))</f>
        <v/>
      </c>
      <c r="O18" s="17" t="str">
        <f aca="false">IF($C18="","",N(商品マスタ!$R17))</f>
        <v/>
      </c>
      <c r="P18" s="17" t="str">
        <f aca="false">IF($C18="","",IF($F18="理論",(N($O18)+N($N18))-N($G18),(N($O18)+N($N18))-N($I18)))</f>
        <v/>
      </c>
      <c r="Q18" s="17" t="str">
        <f aca="false">IF($C18="","",MAX(1,N(商品マスタ!$K17)))</f>
        <v/>
      </c>
      <c r="R18" s="39" t="str">
        <f aca="false">IF($C18="","",IF(N($P18)/N($Q18)&lt;=0,"",ROUNDUP(N($P18)/N($Q18),0)))</f>
        <v/>
      </c>
      <c r="S18" s="14"/>
      <c r="T18" s="40" t="str">
        <f aca="false">IF($C18="","",N(商品マスタ!$M17))</f>
        <v/>
      </c>
      <c r="U18" s="40" t="str">
        <f aca="false">IF($S18="","",N($S18)*N($T18))</f>
        <v/>
      </c>
      <c r="V18" s="18"/>
    </row>
    <row r="19" customFormat="false" ht="15" hidden="false" customHeight="false" outlineLevel="0" collapsed="false">
      <c r="B19" s="12" t="n">
        <v>13</v>
      </c>
      <c r="C19" s="36" t="str">
        <f aca="false">IF(商品マスタ!$C18="","",商品マスタ!$C18)</f>
        <v/>
      </c>
      <c r="D19" s="12" t="str">
        <f aca="false">IF($C19="","",商品マスタ!$D18)</f>
        <v/>
      </c>
      <c r="E19" s="12" t="str">
        <f aca="false">IF($C19="","",商品マスタ!$G18)</f>
        <v/>
      </c>
      <c r="F19" s="12" t="str">
        <f aca="false">IF($C19="","",IF(商品マスタ!$P18="","理論",商品マスタ!$P18))</f>
        <v/>
      </c>
      <c r="G19" s="17" t="str">
        <f aca="false">IF($C19="","",N(商品マスタ!$H18))</f>
        <v/>
      </c>
      <c r="H19" s="14"/>
      <c r="I19" s="17" t="str">
        <f aca="false">IF($C19="","",N($H19)*N(商品マスタ!$N18))</f>
        <v/>
      </c>
      <c r="J19" s="17" t="str">
        <f aca="false">IF($C19="","",N($I19)-N($G19))</f>
        <v/>
      </c>
      <c r="K19" s="37" t="str">
        <f aca="false">IF($C19="","",N(商品マスタ!$I18))</f>
        <v/>
      </c>
      <c r="L19" s="17" t="str">
        <f aca="false">IF($C19="","",MAX(1,N(商品マスタ!$J18)))</f>
        <v/>
      </c>
      <c r="M19" s="38" t="str">
        <f aca="false">IF($C19="","",N(TOP!$C$16)*N($K19))</f>
        <v/>
      </c>
      <c r="N19" s="17" t="str">
        <f aca="false">IF($C19="","",ROUNDUP(N($M19)/N($L19),0))</f>
        <v/>
      </c>
      <c r="O19" s="17" t="str">
        <f aca="false">IF($C19="","",N(商品マスタ!$R18))</f>
        <v/>
      </c>
      <c r="P19" s="17" t="str">
        <f aca="false">IF($C19="","",IF($F19="理論",(N($O19)+N($N19))-N($G19),(N($O19)+N($N19))-N($I19)))</f>
        <v/>
      </c>
      <c r="Q19" s="17" t="str">
        <f aca="false">IF($C19="","",MAX(1,N(商品マスタ!$K18)))</f>
        <v/>
      </c>
      <c r="R19" s="39" t="str">
        <f aca="false">IF($C19="","",IF(N($P19)/N($Q19)&lt;=0,"",ROUNDUP(N($P19)/N($Q19),0)))</f>
        <v/>
      </c>
      <c r="S19" s="14"/>
      <c r="T19" s="40" t="str">
        <f aca="false">IF($C19="","",N(商品マスタ!$M18))</f>
        <v/>
      </c>
      <c r="U19" s="40" t="str">
        <f aca="false">IF($S19="","",N($S19)*N($T19))</f>
        <v/>
      </c>
      <c r="V19" s="18"/>
    </row>
    <row r="20" customFormat="false" ht="15" hidden="false" customHeight="false" outlineLevel="0" collapsed="false">
      <c r="B20" s="12" t="n">
        <v>14</v>
      </c>
      <c r="C20" s="36" t="str">
        <f aca="false">IF(商品マスタ!$C19="","",商品マスタ!$C19)</f>
        <v/>
      </c>
      <c r="D20" s="12" t="str">
        <f aca="false">IF($C20="","",商品マスタ!$D19)</f>
        <v/>
      </c>
      <c r="E20" s="12" t="str">
        <f aca="false">IF($C20="","",商品マスタ!$G19)</f>
        <v/>
      </c>
      <c r="F20" s="12" t="str">
        <f aca="false">IF($C20="","",IF(商品マスタ!$P19="","理論",商品マスタ!$P19))</f>
        <v/>
      </c>
      <c r="G20" s="17" t="str">
        <f aca="false">IF($C20="","",N(商品マスタ!$H19))</f>
        <v/>
      </c>
      <c r="H20" s="14"/>
      <c r="I20" s="17" t="str">
        <f aca="false">IF($C20="","",N($H20)*N(商品マスタ!$N19))</f>
        <v/>
      </c>
      <c r="J20" s="17" t="str">
        <f aca="false">IF($C20="","",N($I20)-N($G20))</f>
        <v/>
      </c>
      <c r="K20" s="37" t="str">
        <f aca="false">IF($C20="","",N(商品マスタ!$I19))</f>
        <v/>
      </c>
      <c r="L20" s="17" t="str">
        <f aca="false">IF($C20="","",MAX(1,N(商品マスタ!$J19)))</f>
        <v/>
      </c>
      <c r="M20" s="38" t="str">
        <f aca="false">IF($C20="","",N(TOP!$C$16)*N($K20))</f>
        <v/>
      </c>
      <c r="N20" s="17" t="str">
        <f aca="false">IF($C20="","",ROUNDUP(N($M20)/N($L20),0))</f>
        <v/>
      </c>
      <c r="O20" s="17" t="str">
        <f aca="false">IF($C20="","",N(商品マスタ!$R19))</f>
        <v/>
      </c>
      <c r="P20" s="17" t="str">
        <f aca="false">IF($C20="","",IF($F20="理論",(N($O20)+N($N20))-N($G20),(N($O20)+N($N20))-N($I20)))</f>
        <v/>
      </c>
      <c r="Q20" s="17" t="str">
        <f aca="false">IF($C20="","",MAX(1,N(商品マスタ!$K19)))</f>
        <v/>
      </c>
      <c r="R20" s="39" t="str">
        <f aca="false">IF($C20="","",IF(N($P20)/N($Q20)&lt;=0,"",ROUNDUP(N($P20)/N($Q20),0)))</f>
        <v/>
      </c>
      <c r="S20" s="14"/>
      <c r="T20" s="40" t="str">
        <f aca="false">IF($C20="","",N(商品マスタ!$M19))</f>
        <v/>
      </c>
      <c r="U20" s="40" t="str">
        <f aca="false">IF($S20="","",N($S20)*N($T20))</f>
        <v/>
      </c>
      <c r="V20" s="18"/>
    </row>
    <row r="21" customFormat="false" ht="15" hidden="false" customHeight="false" outlineLevel="0" collapsed="false">
      <c r="B21" s="12" t="n">
        <v>15</v>
      </c>
      <c r="C21" s="36" t="str">
        <f aca="false">IF(商品マスタ!$C20="","",商品マスタ!$C20)</f>
        <v/>
      </c>
      <c r="D21" s="12" t="str">
        <f aca="false">IF($C21="","",商品マスタ!$D20)</f>
        <v/>
      </c>
      <c r="E21" s="12" t="str">
        <f aca="false">IF($C21="","",商品マスタ!$G20)</f>
        <v/>
      </c>
      <c r="F21" s="12" t="str">
        <f aca="false">IF($C21="","",IF(商品マスタ!$P20="","理論",商品マスタ!$P20))</f>
        <v/>
      </c>
      <c r="G21" s="17" t="str">
        <f aca="false">IF($C21="","",N(商品マスタ!$H20))</f>
        <v/>
      </c>
      <c r="H21" s="14"/>
      <c r="I21" s="17" t="str">
        <f aca="false">IF($C21="","",N($H21)*N(商品マスタ!$N20))</f>
        <v/>
      </c>
      <c r="J21" s="17" t="str">
        <f aca="false">IF($C21="","",N($I21)-N($G21))</f>
        <v/>
      </c>
      <c r="K21" s="37" t="str">
        <f aca="false">IF($C21="","",N(商品マスタ!$I20))</f>
        <v/>
      </c>
      <c r="L21" s="17" t="str">
        <f aca="false">IF($C21="","",MAX(1,N(商品マスタ!$J20)))</f>
        <v/>
      </c>
      <c r="M21" s="38" t="str">
        <f aca="false">IF($C21="","",N(TOP!$C$16)*N($K21))</f>
        <v/>
      </c>
      <c r="N21" s="17" t="str">
        <f aca="false">IF($C21="","",ROUNDUP(N($M21)/N($L21),0))</f>
        <v/>
      </c>
      <c r="O21" s="17" t="str">
        <f aca="false">IF($C21="","",N(商品マスタ!$R20))</f>
        <v/>
      </c>
      <c r="P21" s="17" t="str">
        <f aca="false">IF($C21="","",IF($F21="理論",(N($O21)+N($N21))-N($G21),(N($O21)+N($N21))-N($I21)))</f>
        <v/>
      </c>
      <c r="Q21" s="17" t="str">
        <f aca="false">IF($C21="","",MAX(1,N(商品マスタ!$K20)))</f>
        <v/>
      </c>
      <c r="R21" s="39" t="str">
        <f aca="false">IF($C21="","",IF(N($P21)/N($Q21)&lt;=0,"",ROUNDUP(N($P21)/N($Q21),0)))</f>
        <v/>
      </c>
      <c r="S21" s="14"/>
      <c r="T21" s="40" t="str">
        <f aca="false">IF($C21="","",N(商品マスタ!$M20))</f>
        <v/>
      </c>
      <c r="U21" s="40" t="str">
        <f aca="false">IF($S21="","",N($S21)*N($T21))</f>
        <v/>
      </c>
      <c r="V21" s="18"/>
    </row>
    <row r="22" customFormat="false" ht="15" hidden="false" customHeight="false" outlineLevel="0" collapsed="false">
      <c r="B22" s="12" t="n">
        <v>16</v>
      </c>
      <c r="C22" s="36" t="str">
        <f aca="false">IF(商品マスタ!$C21="","",商品マスタ!$C21)</f>
        <v/>
      </c>
      <c r="D22" s="12" t="str">
        <f aca="false">IF($C22="","",商品マスタ!$D21)</f>
        <v/>
      </c>
      <c r="E22" s="12" t="str">
        <f aca="false">IF($C22="","",商品マスタ!$G21)</f>
        <v/>
      </c>
      <c r="F22" s="12" t="str">
        <f aca="false">IF($C22="","",IF(商品マスタ!$P21="","理論",商品マスタ!$P21))</f>
        <v/>
      </c>
      <c r="G22" s="17" t="str">
        <f aca="false">IF($C22="","",N(商品マスタ!$H21))</f>
        <v/>
      </c>
      <c r="H22" s="14"/>
      <c r="I22" s="17" t="str">
        <f aca="false">IF($C22="","",N($H22)*N(商品マスタ!$N21))</f>
        <v/>
      </c>
      <c r="J22" s="17" t="str">
        <f aca="false">IF($C22="","",N($I22)-N($G22))</f>
        <v/>
      </c>
      <c r="K22" s="37" t="str">
        <f aca="false">IF($C22="","",N(商品マスタ!$I21))</f>
        <v/>
      </c>
      <c r="L22" s="17" t="str">
        <f aca="false">IF($C22="","",MAX(1,N(商品マスタ!$J21)))</f>
        <v/>
      </c>
      <c r="M22" s="38" t="str">
        <f aca="false">IF($C22="","",N(TOP!$C$16)*N($K22))</f>
        <v/>
      </c>
      <c r="N22" s="17" t="str">
        <f aca="false">IF($C22="","",ROUNDUP(N($M22)/N($L22),0))</f>
        <v/>
      </c>
      <c r="O22" s="17" t="str">
        <f aca="false">IF($C22="","",N(商品マスタ!$R21))</f>
        <v/>
      </c>
      <c r="P22" s="17" t="str">
        <f aca="false">IF($C22="","",IF($F22="理論",(N($O22)+N($N22))-N($G22),(N($O22)+N($N22))-N($I22)))</f>
        <v/>
      </c>
      <c r="Q22" s="17" t="str">
        <f aca="false">IF($C22="","",MAX(1,N(商品マスタ!$K21)))</f>
        <v/>
      </c>
      <c r="R22" s="39" t="str">
        <f aca="false">IF($C22="","",IF(N($P22)/N($Q22)&lt;=0,"",ROUNDUP(N($P22)/N($Q22),0)))</f>
        <v/>
      </c>
      <c r="S22" s="14"/>
      <c r="T22" s="40" t="str">
        <f aca="false">IF($C22="","",N(商品マスタ!$M21))</f>
        <v/>
      </c>
      <c r="U22" s="40" t="str">
        <f aca="false">IF($S22="","",N($S22)*N($T22))</f>
        <v/>
      </c>
      <c r="V22" s="18"/>
    </row>
    <row r="23" customFormat="false" ht="15" hidden="false" customHeight="false" outlineLevel="0" collapsed="false">
      <c r="B23" s="12" t="n">
        <v>17</v>
      </c>
      <c r="C23" s="36" t="str">
        <f aca="false">IF(商品マスタ!$C22="","",商品マスタ!$C22)</f>
        <v/>
      </c>
      <c r="D23" s="12" t="str">
        <f aca="false">IF($C23="","",商品マスタ!$D22)</f>
        <v/>
      </c>
      <c r="E23" s="12" t="str">
        <f aca="false">IF($C23="","",商品マスタ!$G22)</f>
        <v/>
      </c>
      <c r="F23" s="12" t="str">
        <f aca="false">IF($C23="","",IF(商品マスタ!$P22="","理論",商品マスタ!$P22))</f>
        <v/>
      </c>
      <c r="G23" s="17" t="str">
        <f aca="false">IF($C23="","",N(商品マスタ!$H22))</f>
        <v/>
      </c>
      <c r="H23" s="14"/>
      <c r="I23" s="17" t="str">
        <f aca="false">IF($C23="","",N($H23)*N(商品マスタ!$N22))</f>
        <v/>
      </c>
      <c r="J23" s="17" t="str">
        <f aca="false">IF($C23="","",N($I23)-N($G23))</f>
        <v/>
      </c>
      <c r="K23" s="37" t="str">
        <f aca="false">IF($C23="","",N(商品マスタ!$I22))</f>
        <v/>
      </c>
      <c r="L23" s="17" t="str">
        <f aca="false">IF($C23="","",MAX(1,N(商品マスタ!$J22)))</f>
        <v/>
      </c>
      <c r="M23" s="38" t="str">
        <f aca="false">IF($C23="","",N(TOP!$C$16)*N($K23))</f>
        <v/>
      </c>
      <c r="N23" s="17" t="str">
        <f aca="false">IF($C23="","",ROUNDUP(N($M23)/N($L23),0))</f>
        <v/>
      </c>
      <c r="O23" s="17" t="str">
        <f aca="false">IF($C23="","",N(商品マスタ!$R22))</f>
        <v/>
      </c>
      <c r="P23" s="17" t="str">
        <f aca="false">IF($C23="","",IF($F23="理論",(N($O23)+N($N23))-N($G23),(N($O23)+N($N23))-N($I23)))</f>
        <v/>
      </c>
      <c r="Q23" s="17" t="str">
        <f aca="false">IF($C23="","",MAX(1,N(商品マスタ!$K22)))</f>
        <v/>
      </c>
      <c r="R23" s="39" t="str">
        <f aca="false">IF($C23="","",IF(N($P23)/N($Q23)&lt;=0,"",ROUNDUP(N($P23)/N($Q23),0)))</f>
        <v/>
      </c>
      <c r="S23" s="14"/>
      <c r="T23" s="40" t="str">
        <f aca="false">IF($C23="","",N(商品マスタ!$M22))</f>
        <v/>
      </c>
      <c r="U23" s="40" t="str">
        <f aca="false">IF($S23="","",N($S23)*N($T23))</f>
        <v/>
      </c>
      <c r="V23" s="18"/>
    </row>
    <row r="24" customFormat="false" ht="15" hidden="false" customHeight="false" outlineLevel="0" collapsed="false">
      <c r="B24" s="12" t="n">
        <v>18</v>
      </c>
      <c r="C24" s="36" t="str">
        <f aca="false">IF(商品マスタ!$C23="","",商品マスタ!$C23)</f>
        <v/>
      </c>
      <c r="D24" s="12" t="str">
        <f aca="false">IF($C24="","",商品マスタ!$D23)</f>
        <v/>
      </c>
      <c r="E24" s="12" t="str">
        <f aca="false">IF($C24="","",商品マスタ!$G23)</f>
        <v/>
      </c>
      <c r="F24" s="12" t="str">
        <f aca="false">IF($C24="","",IF(商品マスタ!$P23="","理論",商品マスタ!$P23))</f>
        <v/>
      </c>
      <c r="G24" s="17" t="str">
        <f aca="false">IF($C24="","",N(商品マスタ!$H23))</f>
        <v/>
      </c>
      <c r="H24" s="14"/>
      <c r="I24" s="17" t="str">
        <f aca="false">IF($C24="","",N($H24)*N(商品マスタ!$N23))</f>
        <v/>
      </c>
      <c r="J24" s="17" t="str">
        <f aca="false">IF($C24="","",N($I24)-N($G24))</f>
        <v/>
      </c>
      <c r="K24" s="37" t="str">
        <f aca="false">IF($C24="","",N(商品マスタ!$I23))</f>
        <v/>
      </c>
      <c r="L24" s="17" t="str">
        <f aca="false">IF($C24="","",MAX(1,N(商品マスタ!$J23)))</f>
        <v/>
      </c>
      <c r="M24" s="38" t="str">
        <f aca="false">IF($C24="","",N(TOP!$C$16)*N($K24))</f>
        <v/>
      </c>
      <c r="N24" s="17" t="str">
        <f aca="false">IF($C24="","",ROUNDUP(N($M24)/N($L24),0))</f>
        <v/>
      </c>
      <c r="O24" s="17" t="str">
        <f aca="false">IF($C24="","",N(商品マスタ!$R23))</f>
        <v/>
      </c>
      <c r="P24" s="17" t="str">
        <f aca="false">IF($C24="","",IF($F24="理論",(N($O24)+N($N24))-N($G24),(N($O24)+N($N24))-N($I24)))</f>
        <v/>
      </c>
      <c r="Q24" s="17" t="str">
        <f aca="false">IF($C24="","",MAX(1,N(商品マスタ!$K23)))</f>
        <v/>
      </c>
      <c r="R24" s="39" t="str">
        <f aca="false">IF($C24="","",IF(N($P24)/N($Q24)&lt;=0,"",ROUNDUP(N($P24)/N($Q24),0)))</f>
        <v/>
      </c>
      <c r="S24" s="14"/>
      <c r="T24" s="40" t="str">
        <f aca="false">IF($C24="","",N(商品マスタ!$M23))</f>
        <v/>
      </c>
      <c r="U24" s="40" t="str">
        <f aca="false">IF($S24="","",N($S24)*N($T24))</f>
        <v/>
      </c>
      <c r="V24" s="18"/>
    </row>
    <row r="25" customFormat="false" ht="15" hidden="false" customHeight="false" outlineLevel="0" collapsed="false">
      <c r="B25" s="12" t="n">
        <v>19</v>
      </c>
      <c r="C25" s="36" t="str">
        <f aca="false">IF(商品マスタ!$C24="","",商品マスタ!$C24)</f>
        <v/>
      </c>
      <c r="D25" s="12" t="str">
        <f aca="false">IF($C25="","",商品マスタ!$D24)</f>
        <v/>
      </c>
      <c r="E25" s="12" t="str">
        <f aca="false">IF($C25="","",商品マスタ!$G24)</f>
        <v/>
      </c>
      <c r="F25" s="12" t="str">
        <f aca="false">IF($C25="","",IF(商品マスタ!$P24="","理論",商品マスタ!$P24))</f>
        <v/>
      </c>
      <c r="G25" s="17" t="str">
        <f aca="false">IF($C25="","",N(商品マスタ!$H24))</f>
        <v/>
      </c>
      <c r="H25" s="14"/>
      <c r="I25" s="17" t="str">
        <f aca="false">IF($C25="","",N($H25)*N(商品マスタ!$N24))</f>
        <v/>
      </c>
      <c r="J25" s="17" t="str">
        <f aca="false">IF($C25="","",N($I25)-N($G25))</f>
        <v/>
      </c>
      <c r="K25" s="37" t="str">
        <f aca="false">IF($C25="","",N(商品マスタ!$I24))</f>
        <v/>
      </c>
      <c r="L25" s="17" t="str">
        <f aca="false">IF($C25="","",MAX(1,N(商品マスタ!$J24)))</f>
        <v/>
      </c>
      <c r="M25" s="38" t="str">
        <f aca="false">IF($C25="","",N(TOP!$C$16)*N($K25))</f>
        <v/>
      </c>
      <c r="N25" s="17" t="str">
        <f aca="false">IF($C25="","",ROUNDUP(N($M25)/N($L25),0))</f>
        <v/>
      </c>
      <c r="O25" s="17" t="str">
        <f aca="false">IF($C25="","",N(商品マスタ!$R24))</f>
        <v/>
      </c>
      <c r="P25" s="17" t="str">
        <f aca="false">IF($C25="","",IF($F25="理論",(N($O25)+N($N25))-N($G25),(N($O25)+N($N25))-N($I25)))</f>
        <v/>
      </c>
      <c r="Q25" s="17" t="str">
        <f aca="false">IF($C25="","",MAX(1,N(商品マスタ!$K24)))</f>
        <v/>
      </c>
      <c r="R25" s="39" t="str">
        <f aca="false">IF($C25="","",IF(N($P25)/N($Q25)&lt;=0,"",ROUNDUP(N($P25)/N($Q25),0)))</f>
        <v/>
      </c>
      <c r="S25" s="14"/>
      <c r="T25" s="40" t="str">
        <f aca="false">IF($C25="","",N(商品マスタ!$M24))</f>
        <v/>
      </c>
      <c r="U25" s="40" t="str">
        <f aca="false">IF($S25="","",N($S25)*N($T25))</f>
        <v/>
      </c>
      <c r="V25" s="18"/>
    </row>
    <row r="26" customFormat="false" ht="15" hidden="false" customHeight="false" outlineLevel="0" collapsed="false">
      <c r="B26" s="12" t="n">
        <v>20</v>
      </c>
      <c r="C26" s="36" t="str">
        <f aca="false">IF(商品マスタ!$C25="","",商品マスタ!$C25)</f>
        <v/>
      </c>
      <c r="D26" s="12" t="str">
        <f aca="false">IF($C26="","",商品マスタ!$D25)</f>
        <v/>
      </c>
      <c r="E26" s="12" t="str">
        <f aca="false">IF($C26="","",商品マスタ!$G25)</f>
        <v/>
      </c>
      <c r="F26" s="12" t="str">
        <f aca="false">IF($C26="","",IF(商品マスタ!$P25="","理論",商品マスタ!$P25))</f>
        <v/>
      </c>
      <c r="G26" s="17" t="str">
        <f aca="false">IF($C26="","",N(商品マスタ!$H25))</f>
        <v/>
      </c>
      <c r="H26" s="14"/>
      <c r="I26" s="17" t="str">
        <f aca="false">IF($C26="","",N($H26)*N(商品マスタ!$N25))</f>
        <v/>
      </c>
      <c r="J26" s="17" t="str">
        <f aca="false">IF($C26="","",N($I26)-N($G26))</f>
        <v/>
      </c>
      <c r="K26" s="37" t="str">
        <f aca="false">IF($C26="","",N(商品マスタ!$I25))</f>
        <v/>
      </c>
      <c r="L26" s="17" t="str">
        <f aca="false">IF($C26="","",MAX(1,N(商品マスタ!$J25)))</f>
        <v/>
      </c>
      <c r="M26" s="38" t="str">
        <f aca="false">IF($C26="","",N(TOP!$C$16)*N($K26))</f>
        <v/>
      </c>
      <c r="N26" s="17" t="str">
        <f aca="false">IF($C26="","",ROUNDUP(N($M26)/N($L26),0))</f>
        <v/>
      </c>
      <c r="O26" s="17" t="str">
        <f aca="false">IF($C26="","",N(商品マスタ!$R25))</f>
        <v/>
      </c>
      <c r="P26" s="17" t="str">
        <f aca="false">IF($C26="","",IF($F26="理論",(N($O26)+N($N26))-N($G26),(N($O26)+N($N26))-N($I26)))</f>
        <v/>
      </c>
      <c r="Q26" s="17" t="str">
        <f aca="false">IF($C26="","",MAX(1,N(商品マスタ!$K25)))</f>
        <v/>
      </c>
      <c r="R26" s="39" t="str">
        <f aca="false">IF($C26="","",IF(N($P26)/N($Q26)&lt;=0,"",ROUNDUP(N($P26)/N($Q26),0)))</f>
        <v/>
      </c>
      <c r="S26" s="14"/>
      <c r="T26" s="40" t="str">
        <f aca="false">IF($C26="","",N(商品マスタ!$M25))</f>
        <v/>
      </c>
      <c r="U26" s="40" t="str">
        <f aca="false">IF($S26="","",N($S26)*N($T26))</f>
        <v/>
      </c>
      <c r="V26" s="18"/>
    </row>
    <row r="27" customFormat="false" ht="15" hidden="false" customHeight="false" outlineLevel="0" collapsed="false">
      <c r="B27" s="12" t="n">
        <v>21</v>
      </c>
      <c r="C27" s="36" t="str">
        <f aca="false">IF(商品マスタ!$C26="","",商品マスタ!$C26)</f>
        <v/>
      </c>
      <c r="D27" s="12" t="str">
        <f aca="false">IF($C27="","",商品マスタ!$D26)</f>
        <v/>
      </c>
      <c r="E27" s="12" t="str">
        <f aca="false">IF($C27="","",商品マスタ!$G26)</f>
        <v/>
      </c>
      <c r="F27" s="12" t="str">
        <f aca="false">IF($C27="","",IF(商品マスタ!$P26="","理論",商品マスタ!$P26))</f>
        <v/>
      </c>
      <c r="G27" s="17" t="str">
        <f aca="false">IF($C27="","",N(商品マスタ!$H26))</f>
        <v/>
      </c>
      <c r="H27" s="14"/>
      <c r="I27" s="17" t="str">
        <f aca="false">IF($C27="","",N($H27)*N(商品マスタ!$N26))</f>
        <v/>
      </c>
      <c r="J27" s="17" t="str">
        <f aca="false">IF($C27="","",N($I27)-N($G27))</f>
        <v/>
      </c>
      <c r="K27" s="37" t="str">
        <f aca="false">IF($C27="","",N(商品マスタ!$I26))</f>
        <v/>
      </c>
      <c r="L27" s="17" t="str">
        <f aca="false">IF($C27="","",MAX(1,N(商品マスタ!$J26)))</f>
        <v/>
      </c>
      <c r="M27" s="38" t="str">
        <f aca="false">IF($C27="","",N(TOP!$C$16)*N($K27))</f>
        <v/>
      </c>
      <c r="N27" s="17" t="str">
        <f aca="false">IF($C27="","",ROUNDUP(N($M27)/N($L27),0))</f>
        <v/>
      </c>
      <c r="O27" s="17" t="str">
        <f aca="false">IF($C27="","",N(商品マスタ!$R26))</f>
        <v/>
      </c>
      <c r="P27" s="17" t="str">
        <f aca="false">IF($C27="","",IF($F27="理論",(N($O27)+N($N27))-N($G27),(N($O27)+N($N27))-N($I27)))</f>
        <v/>
      </c>
      <c r="Q27" s="17" t="str">
        <f aca="false">IF($C27="","",MAX(1,N(商品マスタ!$K26)))</f>
        <v/>
      </c>
      <c r="R27" s="39" t="str">
        <f aca="false">IF($C27="","",IF(N($P27)/N($Q27)&lt;=0,"",ROUNDUP(N($P27)/N($Q27),0)))</f>
        <v/>
      </c>
      <c r="S27" s="14"/>
      <c r="T27" s="40" t="str">
        <f aca="false">IF($C27="","",N(商品マスタ!$M26))</f>
        <v/>
      </c>
      <c r="U27" s="40" t="str">
        <f aca="false">IF($S27="","",N($S27)*N($T27))</f>
        <v/>
      </c>
      <c r="V27" s="18"/>
    </row>
    <row r="28" customFormat="false" ht="15" hidden="false" customHeight="false" outlineLevel="0" collapsed="false">
      <c r="B28" s="12" t="n">
        <v>22</v>
      </c>
      <c r="C28" s="36" t="str">
        <f aca="false">IF(商品マスタ!$C27="","",商品マスタ!$C27)</f>
        <v/>
      </c>
      <c r="D28" s="12" t="str">
        <f aca="false">IF($C28="","",商品マスタ!$D27)</f>
        <v/>
      </c>
      <c r="E28" s="12" t="str">
        <f aca="false">IF($C28="","",商品マスタ!$G27)</f>
        <v/>
      </c>
      <c r="F28" s="12" t="str">
        <f aca="false">IF($C28="","",IF(商品マスタ!$P27="","理論",商品マスタ!$P27))</f>
        <v/>
      </c>
      <c r="G28" s="17" t="str">
        <f aca="false">IF($C28="","",N(商品マスタ!$H27))</f>
        <v/>
      </c>
      <c r="H28" s="14"/>
      <c r="I28" s="17" t="str">
        <f aca="false">IF($C28="","",N($H28)*N(商品マスタ!$N27))</f>
        <v/>
      </c>
      <c r="J28" s="17" t="str">
        <f aca="false">IF($C28="","",N($I28)-N($G28))</f>
        <v/>
      </c>
      <c r="K28" s="37" t="str">
        <f aca="false">IF($C28="","",N(商品マスタ!$I27))</f>
        <v/>
      </c>
      <c r="L28" s="17" t="str">
        <f aca="false">IF($C28="","",MAX(1,N(商品マスタ!$J27)))</f>
        <v/>
      </c>
      <c r="M28" s="38" t="str">
        <f aca="false">IF($C28="","",N(TOP!$C$16)*N($K28))</f>
        <v/>
      </c>
      <c r="N28" s="17" t="str">
        <f aca="false">IF($C28="","",ROUNDUP(N($M28)/N($L28),0))</f>
        <v/>
      </c>
      <c r="O28" s="17" t="str">
        <f aca="false">IF($C28="","",N(商品マスタ!$R27))</f>
        <v/>
      </c>
      <c r="P28" s="17" t="str">
        <f aca="false">IF($C28="","",IF($F28="理論",(N($O28)+N($N28))-N($G28),(N($O28)+N($N28))-N($I28)))</f>
        <v/>
      </c>
      <c r="Q28" s="17" t="str">
        <f aca="false">IF($C28="","",MAX(1,N(商品マスタ!$K27)))</f>
        <v/>
      </c>
      <c r="R28" s="39" t="str">
        <f aca="false">IF($C28="","",IF(N($P28)/N($Q28)&lt;=0,"",ROUNDUP(N($P28)/N($Q28),0)))</f>
        <v/>
      </c>
      <c r="S28" s="14"/>
      <c r="T28" s="40" t="str">
        <f aca="false">IF($C28="","",N(商品マスタ!$M27))</f>
        <v/>
      </c>
      <c r="U28" s="40" t="str">
        <f aca="false">IF($S28="","",N($S28)*N($T28))</f>
        <v/>
      </c>
      <c r="V28" s="18"/>
    </row>
    <row r="29" customFormat="false" ht="15" hidden="false" customHeight="false" outlineLevel="0" collapsed="false">
      <c r="B29" s="12" t="n">
        <v>23</v>
      </c>
      <c r="C29" s="36" t="str">
        <f aca="false">IF(商品マスタ!$C28="","",商品マスタ!$C28)</f>
        <v/>
      </c>
      <c r="D29" s="12" t="str">
        <f aca="false">IF($C29="","",商品マスタ!$D28)</f>
        <v/>
      </c>
      <c r="E29" s="12" t="str">
        <f aca="false">IF($C29="","",商品マスタ!$G28)</f>
        <v/>
      </c>
      <c r="F29" s="12" t="str">
        <f aca="false">IF($C29="","",IF(商品マスタ!$P28="","理論",商品マスタ!$P28))</f>
        <v/>
      </c>
      <c r="G29" s="17" t="str">
        <f aca="false">IF($C29="","",N(商品マスタ!$H28))</f>
        <v/>
      </c>
      <c r="H29" s="14"/>
      <c r="I29" s="17" t="str">
        <f aca="false">IF($C29="","",N($H29)*N(商品マスタ!$N28))</f>
        <v/>
      </c>
      <c r="J29" s="17" t="str">
        <f aca="false">IF($C29="","",N($I29)-N($G29))</f>
        <v/>
      </c>
      <c r="K29" s="37" t="str">
        <f aca="false">IF($C29="","",N(商品マスタ!$I28))</f>
        <v/>
      </c>
      <c r="L29" s="17" t="str">
        <f aca="false">IF($C29="","",MAX(1,N(商品マスタ!$J28)))</f>
        <v/>
      </c>
      <c r="M29" s="38" t="str">
        <f aca="false">IF($C29="","",N(TOP!$C$16)*N($K29))</f>
        <v/>
      </c>
      <c r="N29" s="17" t="str">
        <f aca="false">IF($C29="","",ROUNDUP(N($M29)/N($L29),0))</f>
        <v/>
      </c>
      <c r="O29" s="17" t="str">
        <f aca="false">IF($C29="","",N(商品マスタ!$R28))</f>
        <v/>
      </c>
      <c r="P29" s="17" t="str">
        <f aca="false">IF($C29="","",IF($F29="理論",(N($O29)+N($N29))-N($G29),(N($O29)+N($N29))-N($I29)))</f>
        <v/>
      </c>
      <c r="Q29" s="17" t="str">
        <f aca="false">IF($C29="","",MAX(1,N(商品マスタ!$K28)))</f>
        <v/>
      </c>
      <c r="R29" s="39" t="str">
        <f aca="false">IF($C29="","",IF(N($P29)/N($Q29)&lt;=0,"",ROUNDUP(N($P29)/N($Q29),0)))</f>
        <v/>
      </c>
      <c r="S29" s="14"/>
      <c r="T29" s="40" t="str">
        <f aca="false">IF($C29="","",N(商品マスタ!$M28))</f>
        <v/>
      </c>
      <c r="U29" s="40" t="str">
        <f aca="false">IF($S29="","",N($S29)*N($T29))</f>
        <v/>
      </c>
      <c r="V29" s="18"/>
    </row>
    <row r="30" customFormat="false" ht="15" hidden="false" customHeight="false" outlineLevel="0" collapsed="false">
      <c r="B30" s="12" t="n">
        <v>24</v>
      </c>
      <c r="C30" s="36" t="str">
        <f aca="false">IF(商品マスタ!$C29="","",商品マスタ!$C29)</f>
        <v/>
      </c>
      <c r="D30" s="12" t="str">
        <f aca="false">IF($C30="","",商品マスタ!$D29)</f>
        <v/>
      </c>
      <c r="E30" s="12" t="str">
        <f aca="false">IF($C30="","",商品マスタ!$G29)</f>
        <v/>
      </c>
      <c r="F30" s="12" t="str">
        <f aca="false">IF($C30="","",IF(商品マスタ!$P29="","理論",商品マスタ!$P29))</f>
        <v/>
      </c>
      <c r="G30" s="17" t="str">
        <f aca="false">IF($C30="","",N(商品マスタ!$H29))</f>
        <v/>
      </c>
      <c r="H30" s="14"/>
      <c r="I30" s="17" t="str">
        <f aca="false">IF($C30="","",N($H30)*N(商品マスタ!$N29))</f>
        <v/>
      </c>
      <c r="J30" s="17" t="str">
        <f aca="false">IF($C30="","",N($I30)-N($G30))</f>
        <v/>
      </c>
      <c r="K30" s="37" t="str">
        <f aca="false">IF($C30="","",N(商品マスタ!$I29))</f>
        <v/>
      </c>
      <c r="L30" s="17" t="str">
        <f aca="false">IF($C30="","",MAX(1,N(商品マスタ!$J29)))</f>
        <v/>
      </c>
      <c r="M30" s="38" t="str">
        <f aca="false">IF($C30="","",N(TOP!$C$16)*N($K30))</f>
        <v/>
      </c>
      <c r="N30" s="17" t="str">
        <f aca="false">IF($C30="","",ROUNDUP(N($M30)/N($L30),0))</f>
        <v/>
      </c>
      <c r="O30" s="17" t="str">
        <f aca="false">IF($C30="","",N(商品マスタ!$R29))</f>
        <v/>
      </c>
      <c r="P30" s="17" t="str">
        <f aca="false">IF($C30="","",IF($F30="理論",(N($O30)+N($N30))-N($G30),(N($O30)+N($N30))-N($I30)))</f>
        <v/>
      </c>
      <c r="Q30" s="17" t="str">
        <f aca="false">IF($C30="","",MAX(1,N(商品マスタ!$K29)))</f>
        <v/>
      </c>
      <c r="R30" s="39" t="str">
        <f aca="false">IF($C30="","",IF(N($P30)/N($Q30)&lt;=0,"",ROUNDUP(N($P30)/N($Q30),0)))</f>
        <v/>
      </c>
      <c r="S30" s="14"/>
      <c r="T30" s="40" t="str">
        <f aca="false">IF($C30="","",N(商品マスタ!$M29))</f>
        <v/>
      </c>
      <c r="U30" s="40" t="str">
        <f aca="false">IF($S30="","",N($S30)*N($T30))</f>
        <v/>
      </c>
      <c r="V30" s="18"/>
    </row>
    <row r="31" customFormat="false" ht="15" hidden="false" customHeight="false" outlineLevel="0" collapsed="false">
      <c r="B31" s="12" t="n">
        <v>25</v>
      </c>
      <c r="C31" s="36" t="str">
        <f aca="false">IF(商品マスタ!$C30="","",商品マスタ!$C30)</f>
        <v/>
      </c>
      <c r="D31" s="12" t="str">
        <f aca="false">IF($C31="","",商品マスタ!$D30)</f>
        <v/>
      </c>
      <c r="E31" s="12" t="str">
        <f aca="false">IF($C31="","",商品マスタ!$G30)</f>
        <v/>
      </c>
      <c r="F31" s="12" t="str">
        <f aca="false">IF($C31="","",IF(商品マスタ!$P30="","理論",商品マスタ!$P30))</f>
        <v/>
      </c>
      <c r="G31" s="17" t="str">
        <f aca="false">IF($C31="","",N(商品マスタ!$H30))</f>
        <v/>
      </c>
      <c r="H31" s="14"/>
      <c r="I31" s="17" t="str">
        <f aca="false">IF($C31="","",N($H31)*N(商品マスタ!$N30))</f>
        <v/>
      </c>
      <c r="J31" s="17" t="str">
        <f aca="false">IF($C31="","",N($I31)-N($G31))</f>
        <v/>
      </c>
      <c r="K31" s="37" t="str">
        <f aca="false">IF($C31="","",N(商品マスタ!$I30))</f>
        <v/>
      </c>
      <c r="L31" s="17" t="str">
        <f aca="false">IF($C31="","",MAX(1,N(商品マスタ!$J30)))</f>
        <v/>
      </c>
      <c r="M31" s="38" t="str">
        <f aca="false">IF($C31="","",N(TOP!$C$16)*N($K31))</f>
        <v/>
      </c>
      <c r="N31" s="17" t="str">
        <f aca="false">IF($C31="","",ROUNDUP(N($M31)/N($L31),0))</f>
        <v/>
      </c>
      <c r="O31" s="17" t="str">
        <f aca="false">IF($C31="","",N(商品マスタ!$R30))</f>
        <v/>
      </c>
      <c r="P31" s="17" t="str">
        <f aca="false">IF($C31="","",IF($F31="理論",(N($O31)+N($N31))-N($G31),(N($O31)+N($N31))-N($I31)))</f>
        <v/>
      </c>
      <c r="Q31" s="17" t="str">
        <f aca="false">IF($C31="","",MAX(1,N(商品マスタ!$K30)))</f>
        <v/>
      </c>
      <c r="R31" s="39" t="str">
        <f aca="false">IF($C31="","",IF(N($P31)/N($Q31)&lt;=0,"",ROUNDUP(N($P31)/N($Q31),0)))</f>
        <v/>
      </c>
      <c r="S31" s="14"/>
      <c r="T31" s="40" t="str">
        <f aca="false">IF($C31="","",N(商品マスタ!$M30))</f>
        <v/>
      </c>
      <c r="U31" s="40" t="str">
        <f aca="false">IF($S31="","",N($S31)*N($T31))</f>
        <v/>
      </c>
      <c r="V31" s="18"/>
    </row>
    <row r="32" customFormat="false" ht="15" hidden="false" customHeight="false" outlineLevel="0" collapsed="false">
      <c r="B32" s="12" t="n">
        <v>26</v>
      </c>
      <c r="C32" s="36" t="str">
        <f aca="false">IF(商品マスタ!$C31="","",商品マスタ!$C31)</f>
        <v/>
      </c>
      <c r="D32" s="12" t="str">
        <f aca="false">IF($C32="","",商品マスタ!$D31)</f>
        <v/>
      </c>
      <c r="E32" s="12" t="str">
        <f aca="false">IF($C32="","",商品マスタ!$G31)</f>
        <v/>
      </c>
      <c r="F32" s="12" t="str">
        <f aca="false">IF($C32="","",IF(商品マスタ!$P31="","理論",商品マスタ!$P31))</f>
        <v/>
      </c>
      <c r="G32" s="17" t="str">
        <f aca="false">IF($C32="","",N(商品マスタ!$H31))</f>
        <v/>
      </c>
      <c r="H32" s="14"/>
      <c r="I32" s="17" t="str">
        <f aca="false">IF($C32="","",N($H32)*N(商品マスタ!$N31))</f>
        <v/>
      </c>
      <c r="J32" s="17" t="str">
        <f aca="false">IF($C32="","",N($I32)-N($G32))</f>
        <v/>
      </c>
      <c r="K32" s="37" t="str">
        <f aca="false">IF($C32="","",N(商品マスタ!$I31))</f>
        <v/>
      </c>
      <c r="L32" s="17" t="str">
        <f aca="false">IF($C32="","",MAX(1,N(商品マスタ!$J31)))</f>
        <v/>
      </c>
      <c r="M32" s="38" t="str">
        <f aca="false">IF($C32="","",N(TOP!$C$16)*N($K32))</f>
        <v/>
      </c>
      <c r="N32" s="17" t="str">
        <f aca="false">IF($C32="","",ROUNDUP(N($M32)/N($L32),0))</f>
        <v/>
      </c>
      <c r="O32" s="17" t="str">
        <f aca="false">IF($C32="","",N(商品マスタ!$R31))</f>
        <v/>
      </c>
      <c r="P32" s="17" t="str">
        <f aca="false">IF($C32="","",IF($F32="理論",(N($O32)+N($N32))-N($G32),(N($O32)+N($N32))-N($I32)))</f>
        <v/>
      </c>
      <c r="Q32" s="17" t="str">
        <f aca="false">IF($C32="","",MAX(1,N(商品マスタ!$K31)))</f>
        <v/>
      </c>
      <c r="R32" s="39" t="str">
        <f aca="false">IF($C32="","",IF(N($P32)/N($Q32)&lt;=0,"",ROUNDUP(N($P32)/N($Q32),0)))</f>
        <v/>
      </c>
      <c r="S32" s="14"/>
      <c r="T32" s="40" t="str">
        <f aca="false">IF($C32="","",N(商品マスタ!$M31))</f>
        <v/>
      </c>
      <c r="U32" s="40" t="str">
        <f aca="false">IF($S32="","",N($S32)*N($T32))</f>
        <v/>
      </c>
      <c r="V32" s="18"/>
    </row>
    <row r="33" customFormat="false" ht="15" hidden="false" customHeight="false" outlineLevel="0" collapsed="false">
      <c r="B33" s="12" t="n">
        <v>27</v>
      </c>
      <c r="C33" s="36" t="str">
        <f aca="false">IF(商品マスタ!$C32="","",商品マスタ!$C32)</f>
        <v/>
      </c>
      <c r="D33" s="12" t="str">
        <f aca="false">IF($C33="","",商品マスタ!$D32)</f>
        <v/>
      </c>
      <c r="E33" s="12" t="str">
        <f aca="false">IF($C33="","",商品マスタ!$G32)</f>
        <v/>
      </c>
      <c r="F33" s="12" t="str">
        <f aca="false">IF($C33="","",IF(商品マスタ!$P32="","理論",商品マスタ!$P32))</f>
        <v/>
      </c>
      <c r="G33" s="17" t="str">
        <f aca="false">IF($C33="","",N(商品マスタ!$H32))</f>
        <v/>
      </c>
      <c r="H33" s="14"/>
      <c r="I33" s="17" t="str">
        <f aca="false">IF($C33="","",N($H33)*N(商品マスタ!$N32))</f>
        <v/>
      </c>
      <c r="J33" s="17" t="str">
        <f aca="false">IF($C33="","",N($I33)-N($G33))</f>
        <v/>
      </c>
      <c r="K33" s="37" t="str">
        <f aca="false">IF($C33="","",N(商品マスタ!$I32))</f>
        <v/>
      </c>
      <c r="L33" s="17" t="str">
        <f aca="false">IF($C33="","",MAX(1,N(商品マスタ!$J32)))</f>
        <v/>
      </c>
      <c r="M33" s="38" t="str">
        <f aca="false">IF($C33="","",N(TOP!$C$16)*N($K33))</f>
        <v/>
      </c>
      <c r="N33" s="17" t="str">
        <f aca="false">IF($C33="","",ROUNDUP(N($M33)/N($L33),0))</f>
        <v/>
      </c>
      <c r="O33" s="17" t="str">
        <f aca="false">IF($C33="","",N(商品マスタ!$R32))</f>
        <v/>
      </c>
      <c r="P33" s="17" t="str">
        <f aca="false">IF($C33="","",IF($F33="理論",(N($O33)+N($N33))-N($G33),(N($O33)+N($N33))-N($I33)))</f>
        <v/>
      </c>
      <c r="Q33" s="17" t="str">
        <f aca="false">IF($C33="","",MAX(1,N(商品マスタ!$K32)))</f>
        <v/>
      </c>
      <c r="R33" s="39" t="str">
        <f aca="false">IF($C33="","",IF(N($P33)/N($Q33)&lt;=0,"",ROUNDUP(N($P33)/N($Q33),0)))</f>
        <v/>
      </c>
      <c r="S33" s="14"/>
      <c r="T33" s="40" t="str">
        <f aca="false">IF($C33="","",N(商品マスタ!$M32))</f>
        <v/>
      </c>
      <c r="U33" s="40" t="str">
        <f aca="false">IF($S33="","",N($S33)*N($T33))</f>
        <v/>
      </c>
      <c r="V33" s="18"/>
    </row>
    <row r="34" customFormat="false" ht="15" hidden="false" customHeight="false" outlineLevel="0" collapsed="false">
      <c r="B34" s="12" t="n">
        <v>28</v>
      </c>
      <c r="C34" s="36" t="str">
        <f aca="false">IF(商品マスタ!$C33="","",商品マスタ!$C33)</f>
        <v/>
      </c>
      <c r="D34" s="12" t="str">
        <f aca="false">IF($C34="","",商品マスタ!$D33)</f>
        <v/>
      </c>
      <c r="E34" s="12" t="str">
        <f aca="false">IF($C34="","",商品マスタ!$G33)</f>
        <v/>
      </c>
      <c r="F34" s="12" t="str">
        <f aca="false">IF($C34="","",IF(商品マスタ!$P33="","理論",商品マスタ!$P33))</f>
        <v/>
      </c>
      <c r="G34" s="17" t="str">
        <f aca="false">IF($C34="","",N(商品マスタ!$H33))</f>
        <v/>
      </c>
      <c r="H34" s="14"/>
      <c r="I34" s="17" t="str">
        <f aca="false">IF($C34="","",N($H34)*N(商品マスタ!$N33))</f>
        <v/>
      </c>
      <c r="J34" s="17" t="str">
        <f aca="false">IF($C34="","",N($I34)-N($G34))</f>
        <v/>
      </c>
      <c r="K34" s="37" t="str">
        <f aca="false">IF($C34="","",N(商品マスタ!$I33))</f>
        <v/>
      </c>
      <c r="L34" s="17" t="str">
        <f aca="false">IF($C34="","",MAX(1,N(商品マスタ!$J33)))</f>
        <v/>
      </c>
      <c r="M34" s="38" t="str">
        <f aca="false">IF($C34="","",N(TOP!$C$16)*N($K34))</f>
        <v/>
      </c>
      <c r="N34" s="17" t="str">
        <f aca="false">IF($C34="","",ROUNDUP(N($M34)/N($L34),0))</f>
        <v/>
      </c>
      <c r="O34" s="17" t="str">
        <f aca="false">IF($C34="","",N(商品マスタ!$R33))</f>
        <v/>
      </c>
      <c r="P34" s="17" t="str">
        <f aca="false">IF($C34="","",IF($F34="理論",(N($O34)+N($N34))-N($G34),(N($O34)+N($N34))-N($I34)))</f>
        <v/>
      </c>
      <c r="Q34" s="17" t="str">
        <f aca="false">IF($C34="","",MAX(1,N(商品マスタ!$K33)))</f>
        <v/>
      </c>
      <c r="R34" s="39" t="str">
        <f aca="false">IF($C34="","",IF(N($P34)/N($Q34)&lt;=0,"",ROUNDUP(N($P34)/N($Q34),0)))</f>
        <v/>
      </c>
      <c r="S34" s="14"/>
      <c r="T34" s="40" t="str">
        <f aca="false">IF($C34="","",N(商品マスタ!$M33))</f>
        <v/>
      </c>
      <c r="U34" s="40" t="str">
        <f aca="false">IF($S34="","",N($S34)*N($T34))</f>
        <v/>
      </c>
      <c r="V34" s="18"/>
    </row>
    <row r="35" customFormat="false" ht="15" hidden="false" customHeight="false" outlineLevel="0" collapsed="false">
      <c r="B35" s="12" t="n">
        <v>29</v>
      </c>
      <c r="C35" s="36" t="str">
        <f aca="false">IF(商品マスタ!$C34="","",商品マスタ!$C34)</f>
        <v/>
      </c>
      <c r="D35" s="12" t="str">
        <f aca="false">IF($C35="","",商品マスタ!$D34)</f>
        <v/>
      </c>
      <c r="E35" s="12" t="str">
        <f aca="false">IF($C35="","",商品マスタ!$G34)</f>
        <v/>
      </c>
      <c r="F35" s="12" t="str">
        <f aca="false">IF($C35="","",IF(商品マスタ!$P34="","理論",商品マスタ!$P34))</f>
        <v/>
      </c>
      <c r="G35" s="17" t="str">
        <f aca="false">IF($C35="","",N(商品マスタ!$H34))</f>
        <v/>
      </c>
      <c r="H35" s="14"/>
      <c r="I35" s="17" t="str">
        <f aca="false">IF($C35="","",N($H35)*N(商品マスタ!$N34))</f>
        <v/>
      </c>
      <c r="J35" s="17" t="str">
        <f aca="false">IF($C35="","",N($I35)-N($G35))</f>
        <v/>
      </c>
      <c r="K35" s="37" t="str">
        <f aca="false">IF($C35="","",N(商品マスタ!$I34))</f>
        <v/>
      </c>
      <c r="L35" s="17" t="str">
        <f aca="false">IF($C35="","",MAX(1,N(商品マスタ!$J34)))</f>
        <v/>
      </c>
      <c r="M35" s="38" t="str">
        <f aca="false">IF($C35="","",N(TOP!$C$16)*N($K35))</f>
        <v/>
      </c>
      <c r="N35" s="17" t="str">
        <f aca="false">IF($C35="","",ROUNDUP(N($M35)/N($L35),0))</f>
        <v/>
      </c>
      <c r="O35" s="17" t="str">
        <f aca="false">IF($C35="","",N(商品マスタ!$R34))</f>
        <v/>
      </c>
      <c r="P35" s="17" t="str">
        <f aca="false">IF($C35="","",IF($F35="理論",(N($O35)+N($N35))-N($G35),(N($O35)+N($N35))-N($I35)))</f>
        <v/>
      </c>
      <c r="Q35" s="17" t="str">
        <f aca="false">IF($C35="","",MAX(1,N(商品マスタ!$K34)))</f>
        <v/>
      </c>
      <c r="R35" s="39" t="str">
        <f aca="false">IF($C35="","",IF(N($P35)/N($Q35)&lt;=0,"",ROUNDUP(N($P35)/N($Q35),0)))</f>
        <v/>
      </c>
      <c r="S35" s="14"/>
      <c r="T35" s="40" t="str">
        <f aca="false">IF($C35="","",N(商品マスタ!$M34))</f>
        <v/>
      </c>
      <c r="U35" s="40" t="str">
        <f aca="false">IF($S35="","",N($S35)*N($T35))</f>
        <v/>
      </c>
      <c r="V35" s="18"/>
    </row>
    <row r="36" customFormat="false" ht="15" hidden="false" customHeight="false" outlineLevel="0" collapsed="false">
      <c r="B36" s="12" t="n">
        <v>30</v>
      </c>
      <c r="C36" s="36" t="str">
        <f aca="false">IF(商品マスタ!$C35="","",商品マスタ!$C35)</f>
        <v/>
      </c>
      <c r="D36" s="12" t="str">
        <f aca="false">IF($C36="","",商品マスタ!$D35)</f>
        <v/>
      </c>
      <c r="E36" s="12" t="str">
        <f aca="false">IF($C36="","",商品マスタ!$G35)</f>
        <v/>
      </c>
      <c r="F36" s="12" t="str">
        <f aca="false">IF($C36="","",IF(商品マスタ!$P35="","理論",商品マスタ!$P35))</f>
        <v/>
      </c>
      <c r="G36" s="17" t="str">
        <f aca="false">IF($C36="","",N(商品マスタ!$H35))</f>
        <v/>
      </c>
      <c r="H36" s="14"/>
      <c r="I36" s="17" t="str">
        <f aca="false">IF($C36="","",N($H36)*N(商品マスタ!$N35))</f>
        <v/>
      </c>
      <c r="J36" s="17" t="str">
        <f aca="false">IF($C36="","",N($I36)-N($G36))</f>
        <v/>
      </c>
      <c r="K36" s="37" t="str">
        <f aca="false">IF($C36="","",N(商品マスタ!$I35))</f>
        <v/>
      </c>
      <c r="L36" s="17" t="str">
        <f aca="false">IF($C36="","",MAX(1,N(商品マスタ!$J35)))</f>
        <v/>
      </c>
      <c r="M36" s="38" t="str">
        <f aca="false">IF($C36="","",N(TOP!$C$16)*N($K36))</f>
        <v/>
      </c>
      <c r="N36" s="17" t="str">
        <f aca="false">IF($C36="","",ROUNDUP(N($M36)/N($L36),0))</f>
        <v/>
      </c>
      <c r="O36" s="17" t="str">
        <f aca="false">IF($C36="","",N(商品マスタ!$R35))</f>
        <v/>
      </c>
      <c r="P36" s="17" t="str">
        <f aca="false">IF($C36="","",IF($F36="理論",(N($O36)+N($N36))-N($G36),(N($O36)+N($N36))-N($I36)))</f>
        <v/>
      </c>
      <c r="Q36" s="17" t="str">
        <f aca="false">IF($C36="","",MAX(1,N(商品マスタ!$K35)))</f>
        <v/>
      </c>
      <c r="R36" s="39" t="str">
        <f aca="false">IF($C36="","",IF(N($P36)/N($Q36)&lt;=0,"",ROUNDUP(N($P36)/N($Q36),0)))</f>
        <v/>
      </c>
      <c r="S36" s="14"/>
      <c r="T36" s="40" t="str">
        <f aca="false">IF($C36="","",N(商品マスタ!$M35))</f>
        <v/>
      </c>
      <c r="U36" s="40" t="str">
        <f aca="false">IF($S36="","",N($S36)*N($T36))</f>
        <v/>
      </c>
      <c r="V36" s="18"/>
    </row>
    <row r="37" customFormat="false" ht="15" hidden="false" customHeight="false" outlineLevel="0" collapsed="false">
      <c r="B37" s="12" t="n">
        <v>31</v>
      </c>
      <c r="C37" s="36" t="str">
        <f aca="false">IF(商品マスタ!$C36="","",商品マスタ!$C36)</f>
        <v/>
      </c>
      <c r="D37" s="12" t="str">
        <f aca="false">IF($C37="","",商品マスタ!$D36)</f>
        <v/>
      </c>
      <c r="E37" s="12" t="str">
        <f aca="false">IF($C37="","",商品マスタ!$G36)</f>
        <v/>
      </c>
      <c r="F37" s="12" t="str">
        <f aca="false">IF($C37="","",IF(商品マスタ!$P36="","理論",商品マスタ!$P36))</f>
        <v/>
      </c>
      <c r="G37" s="17" t="str">
        <f aca="false">IF($C37="","",N(商品マスタ!$H36))</f>
        <v/>
      </c>
      <c r="H37" s="14"/>
      <c r="I37" s="17" t="str">
        <f aca="false">IF($C37="","",N($H37)*N(商品マスタ!$N36))</f>
        <v/>
      </c>
      <c r="J37" s="17" t="str">
        <f aca="false">IF($C37="","",N($I37)-N($G37))</f>
        <v/>
      </c>
      <c r="K37" s="37" t="str">
        <f aca="false">IF($C37="","",N(商品マスタ!$I36))</f>
        <v/>
      </c>
      <c r="L37" s="17" t="str">
        <f aca="false">IF($C37="","",MAX(1,N(商品マスタ!$J36)))</f>
        <v/>
      </c>
      <c r="M37" s="38" t="str">
        <f aca="false">IF($C37="","",N(TOP!$C$16)*N($K37))</f>
        <v/>
      </c>
      <c r="N37" s="17" t="str">
        <f aca="false">IF($C37="","",ROUNDUP(N($M37)/N($L37),0))</f>
        <v/>
      </c>
      <c r="O37" s="17" t="str">
        <f aca="false">IF($C37="","",N(商品マスタ!$R36))</f>
        <v/>
      </c>
      <c r="P37" s="17" t="str">
        <f aca="false">IF($C37="","",IF($F37="理論",(N($O37)+N($N37))-N($G37),(N($O37)+N($N37))-N($I37)))</f>
        <v/>
      </c>
      <c r="Q37" s="17" t="str">
        <f aca="false">IF($C37="","",MAX(1,N(商品マスタ!$K36)))</f>
        <v/>
      </c>
      <c r="R37" s="39" t="str">
        <f aca="false">IF($C37="","",IF(N($P37)/N($Q37)&lt;=0,"",ROUNDUP(N($P37)/N($Q37),0)))</f>
        <v/>
      </c>
      <c r="S37" s="14"/>
      <c r="T37" s="40" t="str">
        <f aca="false">IF($C37="","",N(商品マスタ!$M36))</f>
        <v/>
      </c>
      <c r="U37" s="40" t="str">
        <f aca="false">IF($S37="","",N($S37)*N($T37))</f>
        <v/>
      </c>
      <c r="V37" s="18"/>
    </row>
    <row r="38" customFormat="false" ht="15" hidden="false" customHeight="false" outlineLevel="0" collapsed="false">
      <c r="B38" s="12" t="n">
        <v>32</v>
      </c>
      <c r="C38" s="36" t="str">
        <f aca="false">IF(商品マスタ!$C37="","",商品マスタ!$C37)</f>
        <v/>
      </c>
      <c r="D38" s="12" t="str">
        <f aca="false">IF($C38="","",商品マスタ!$D37)</f>
        <v/>
      </c>
      <c r="E38" s="12" t="str">
        <f aca="false">IF($C38="","",商品マスタ!$G37)</f>
        <v/>
      </c>
      <c r="F38" s="12" t="str">
        <f aca="false">IF($C38="","",IF(商品マスタ!$P37="","理論",商品マスタ!$P37))</f>
        <v/>
      </c>
      <c r="G38" s="17" t="str">
        <f aca="false">IF($C38="","",N(商品マスタ!$H37))</f>
        <v/>
      </c>
      <c r="H38" s="14"/>
      <c r="I38" s="17" t="str">
        <f aca="false">IF($C38="","",N($H38)*N(商品マスタ!$N37))</f>
        <v/>
      </c>
      <c r="J38" s="17" t="str">
        <f aca="false">IF($C38="","",N($I38)-N($G38))</f>
        <v/>
      </c>
      <c r="K38" s="37" t="str">
        <f aca="false">IF($C38="","",N(商品マスタ!$I37))</f>
        <v/>
      </c>
      <c r="L38" s="17" t="str">
        <f aca="false">IF($C38="","",MAX(1,N(商品マスタ!$J37)))</f>
        <v/>
      </c>
      <c r="M38" s="38" t="str">
        <f aca="false">IF($C38="","",N(TOP!$C$16)*N($K38))</f>
        <v/>
      </c>
      <c r="N38" s="17" t="str">
        <f aca="false">IF($C38="","",ROUNDUP(N($M38)/N($L38),0))</f>
        <v/>
      </c>
      <c r="O38" s="17" t="str">
        <f aca="false">IF($C38="","",N(商品マスタ!$R37))</f>
        <v/>
      </c>
      <c r="P38" s="17" t="str">
        <f aca="false">IF($C38="","",IF($F38="理論",(N($O38)+N($N38))-N($G38),(N($O38)+N($N38))-N($I38)))</f>
        <v/>
      </c>
      <c r="Q38" s="17" t="str">
        <f aca="false">IF($C38="","",MAX(1,N(商品マスタ!$K37)))</f>
        <v/>
      </c>
      <c r="R38" s="39" t="str">
        <f aca="false">IF($C38="","",IF(N($P38)/N($Q38)&lt;=0,"",ROUNDUP(N($P38)/N($Q38),0)))</f>
        <v/>
      </c>
      <c r="S38" s="14"/>
      <c r="T38" s="40" t="str">
        <f aca="false">IF($C38="","",N(商品マスタ!$M37))</f>
        <v/>
      </c>
      <c r="U38" s="40" t="str">
        <f aca="false">IF($S38="","",N($S38)*N($T38))</f>
        <v/>
      </c>
      <c r="V38" s="18"/>
    </row>
    <row r="39" customFormat="false" ht="15" hidden="false" customHeight="false" outlineLevel="0" collapsed="false">
      <c r="B39" s="12" t="n">
        <v>33</v>
      </c>
      <c r="C39" s="36" t="str">
        <f aca="false">IF(商品マスタ!$C38="","",商品マスタ!$C38)</f>
        <v/>
      </c>
      <c r="D39" s="12" t="str">
        <f aca="false">IF($C39="","",商品マスタ!$D38)</f>
        <v/>
      </c>
      <c r="E39" s="12" t="str">
        <f aca="false">IF($C39="","",商品マスタ!$G38)</f>
        <v/>
      </c>
      <c r="F39" s="12" t="str">
        <f aca="false">IF($C39="","",IF(商品マスタ!$P38="","理論",商品マスタ!$P38))</f>
        <v/>
      </c>
      <c r="G39" s="17" t="str">
        <f aca="false">IF($C39="","",N(商品マスタ!$H38))</f>
        <v/>
      </c>
      <c r="H39" s="14"/>
      <c r="I39" s="17" t="str">
        <f aca="false">IF($C39="","",N($H39)*N(商品マスタ!$N38))</f>
        <v/>
      </c>
      <c r="J39" s="17" t="str">
        <f aca="false">IF($C39="","",N($I39)-N($G39))</f>
        <v/>
      </c>
      <c r="K39" s="37" t="str">
        <f aca="false">IF($C39="","",N(商品マスタ!$I38))</f>
        <v/>
      </c>
      <c r="L39" s="17" t="str">
        <f aca="false">IF($C39="","",MAX(1,N(商品マスタ!$J38)))</f>
        <v/>
      </c>
      <c r="M39" s="38" t="str">
        <f aca="false">IF($C39="","",N(TOP!$C$16)*N($K39))</f>
        <v/>
      </c>
      <c r="N39" s="17" t="str">
        <f aca="false">IF($C39="","",ROUNDUP(N($M39)/N($L39),0))</f>
        <v/>
      </c>
      <c r="O39" s="17" t="str">
        <f aca="false">IF($C39="","",N(商品マスタ!$R38))</f>
        <v/>
      </c>
      <c r="P39" s="17" t="str">
        <f aca="false">IF($C39="","",IF($F39="理論",(N($O39)+N($N39))-N($G39),(N($O39)+N($N39))-N($I39)))</f>
        <v/>
      </c>
      <c r="Q39" s="17" t="str">
        <f aca="false">IF($C39="","",MAX(1,N(商品マスタ!$K38)))</f>
        <v/>
      </c>
      <c r="R39" s="39" t="str">
        <f aca="false">IF($C39="","",IF(N($P39)/N($Q39)&lt;=0,"",ROUNDUP(N($P39)/N($Q39),0)))</f>
        <v/>
      </c>
      <c r="S39" s="14"/>
      <c r="T39" s="40" t="str">
        <f aca="false">IF($C39="","",N(商品マスタ!$M38))</f>
        <v/>
      </c>
      <c r="U39" s="40" t="str">
        <f aca="false">IF($S39="","",N($S39)*N($T39))</f>
        <v/>
      </c>
      <c r="V39" s="18"/>
    </row>
    <row r="40" customFormat="false" ht="15" hidden="false" customHeight="false" outlineLevel="0" collapsed="false">
      <c r="B40" s="12" t="n">
        <v>34</v>
      </c>
      <c r="C40" s="36" t="str">
        <f aca="false">IF(商品マスタ!$C39="","",商品マスタ!$C39)</f>
        <v/>
      </c>
      <c r="D40" s="12" t="str">
        <f aca="false">IF($C40="","",商品マスタ!$D39)</f>
        <v/>
      </c>
      <c r="E40" s="12" t="str">
        <f aca="false">IF($C40="","",商品マスタ!$G39)</f>
        <v/>
      </c>
      <c r="F40" s="12" t="str">
        <f aca="false">IF($C40="","",IF(商品マスタ!$P39="","理論",商品マスタ!$P39))</f>
        <v/>
      </c>
      <c r="G40" s="17" t="str">
        <f aca="false">IF($C40="","",N(商品マスタ!$H39))</f>
        <v/>
      </c>
      <c r="H40" s="14"/>
      <c r="I40" s="17" t="str">
        <f aca="false">IF($C40="","",N($H40)*N(商品マスタ!$N39))</f>
        <v/>
      </c>
      <c r="J40" s="17" t="str">
        <f aca="false">IF($C40="","",N($I40)-N($G40))</f>
        <v/>
      </c>
      <c r="K40" s="37" t="str">
        <f aca="false">IF($C40="","",N(商品マスタ!$I39))</f>
        <v/>
      </c>
      <c r="L40" s="17" t="str">
        <f aca="false">IF($C40="","",MAX(1,N(商品マスタ!$J39)))</f>
        <v/>
      </c>
      <c r="M40" s="38" t="str">
        <f aca="false">IF($C40="","",N(TOP!$C$16)*N($K40))</f>
        <v/>
      </c>
      <c r="N40" s="17" t="str">
        <f aca="false">IF($C40="","",ROUNDUP(N($M40)/N($L40),0))</f>
        <v/>
      </c>
      <c r="O40" s="17" t="str">
        <f aca="false">IF($C40="","",N(商品マスタ!$R39))</f>
        <v/>
      </c>
      <c r="P40" s="17" t="str">
        <f aca="false">IF($C40="","",IF($F40="理論",(N($O40)+N($N40))-N($G40),(N($O40)+N($N40))-N($I40)))</f>
        <v/>
      </c>
      <c r="Q40" s="17" t="str">
        <f aca="false">IF($C40="","",MAX(1,N(商品マスタ!$K39)))</f>
        <v/>
      </c>
      <c r="R40" s="39" t="str">
        <f aca="false">IF($C40="","",IF(N($P40)/N($Q40)&lt;=0,"",ROUNDUP(N($P40)/N($Q40),0)))</f>
        <v/>
      </c>
      <c r="S40" s="14"/>
      <c r="T40" s="40" t="str">
        <f aca="false">IF($C40="","",N(商品マスタ!$M39))</f>
        <v/>
      </c>
      <c r="U40" s="40" t="str">
        <f aca="false">IF($S40="","",N($S40)*N($T40))</f>
        <v/>
      </c>
      <c r="V40" s="18"/>
    </row>
    <row r="41" customFormat="false" ht="15" hidden="false" customHeight="false" outlineLevel="0" collapsed="false">
      <c r="B41" s="12" t="n">
        <v>35</v>
      </c>
      <c r="C41" s="36" t="str">
        <f aca="false">IF(商品マスタ!$C40="","",商品マスタ!$C40)</f>
        <v/>
      </c>
      <c r="D41" s="12" t="str">
        <f aca="false">IF($C41="","",商品マスタ!$D40)</f>
        <v/>
      </c>
      <c r="E41" s="12" t="str">
        <f aca="false">IF($C41="","",商品マスタ!$G40)</f>
        <v/>
      </c>
      <c r="F41" s="12" t="str">
        <f aca="false">IF($C41="","",IF(商品マスタ!$P40="","理論",商品マスタ!$P40))</f>
        <v/>
      </c>
      <c r="G41" s="17" t="str">
        <f aca="false">IF($C41="","",N(商品マスタ!$H40))</f>
        <v/>
      </c>
      <c r="H41" s="14"/>
      <c r="I41" s="17" t="str">
        <f aca="false">IF($C41="","",N($H41)*N(商品マスタ!$N40))</f>
        <v/>
      </c>
      <c r="J41" s="17" t="str">
        <f aca="false">IF($C41="","",N($I41)-N($G41))</f>
        <v/>
      </c>
      <c r="K41" s="37" t="str">
        <f aca="false">IF($C41="","",N(商品マスタ!$I40))</f>
        <v/>
      </c>
      <c r="L41" s="17" t="str">
        <f aca="false">IF($C41="","",MAX(1,N(商品マスタ!$J40)))</f>
        <v/>
      </c>
      <c r="M41" s="38" t="str">
        <f aca="false">IF($C41="","",N(TOP!$C$16)*N($K41))</f>
        <v/>
      </c>
      <c r="N41" s="17" t="str">
        <f aca="false">IF($C41="","",ROUNDUP(N($M41)/N($L41),0))</f>
        <v/>
      </c>
      <c r="O41" s="17" t="str">
        <f aca="false">IF($C41="","",N(商品マスタ!$R40))</f>
        <v/>
      </c>
      <c r="P41" s="17" t="str">
        <f aca="false">IF($C41="","",IF($F41="理論",(N($O41)+N($N41))-N($G41),(N($O41)+N($N41))-N($I41)))</f>
        <v/>
      </c>
      <c r="Q41" s="17" t="str">
        <f aca="false">IF($C41="","",MAX(1,N(商品マスタ!$K40)))</f>
        <v/>
      </c>
      <c r="R41" s="39" t="str">
        <f aca="false">IF($C41="","",IF(N($P41)/N($Q41)&lt;=0,"",ROUNDUP(N($P41)/N($Q41),0)))</f>
        <v/>
      </c>
      <c r="S41" s="14"/>
      <c r="T41" s="40" t="str">
        <f aca="false">IF($C41="","",N(商品マスタ!$M40))</f>
        <v/>
      </c>
      <c r="U41" s="40" t="str">
        <f aca="false">IF($S41="","",N($S41)*N($T41))</f>
        <v/>
      </c>
      <c r="V41" s="18"/>
    </row>
    <row r="42" customFormat="false" ht="15" hidden="false" customHeight="false" outlineLevel="0" collapsed="false">
      <c r="B42" s="12" t="n">
        <v>36</v>
      </c>
      <c r="C42" s="36" t="str">
        <f aca="false">IF(商品マスタ!$C41="","",商品マスタ!$C41)</f>
        <v/>
      </c>
      <c r="D42" s="12" t="str">
        <f aca="false">IF($C42="","",商品マスタ!$D41)</f>
        <v/>
      </c>
      <c r="E42" s="12" t="str">
        <f aca="false">IF($C42="","",商品マスタ!$G41)</f>
        <v/>
      </c>
      <c r="F42" s="12" t="str">
        <f aca="false">IF($C42="","",IF(商品マスタ!$P41="","理論",商品マスタ!$P41))</f>
        <v/>
      </c>
      <c r="G42" s="17" t="str">
        <f aca="false">IF($C42="","",N(商品マスタ!$H41))</f>
        <v/>
      </c>
      <c r="H42" s="14"/>
      <c r="I42" s="17" t="str">
        <f aca="false">IF($C42="","",N($H42)*N(商品マスタ!$N41))</f>
        <v/>
      </c>
      <c r="J42" s="17" t="str">
        <f aca="false">IF($C42="","",N($I42)-N($G42))</f>
        <v/>
      </c>
      <c r="K42" s="37" t="str">
        <f aca="false">IF($C42="","",N(商品マスタ!$I41))</f>
        <v/>
      </c>
      <c r="L42" s="17" t="str">
        <f aca="false">IF($C42="","",MAX(1,N(商品マスタ!$J41)))</f>
        <v/>
      </c>
      <c r="M42" s="38" t="str">
        <f aca="false">IF($C42="","",N(TOP!$C$16)*N($K42))</f>
        <v/>
      </c>
      <c r="N42" s="17" t="str">
        <f aca="false">IF($C42="","",ROUNDUP(N($M42)/N($L42),0))</f>
        <v/>
      </c>
      <c r="O42" s="17" t="str">
        <f aca="false">IF($C42="","",N(商品マスタ!$R41))</f>
        <v/>
      </c>
      <c r="P42" s="17" t="str">
        <f aca="false">IF($C42="","",IF($F42="理論",(N($O42)+N($N42))-N($G42),(N($O42)+N($N42))-N($I42)))</f>
        <v/>
      </c>
      <c r="Q42" s="17" t="str">
        <f aca="false">IF($C42="","",MAX(1,N(商品マスタ!$K41)))</f>
        <v/>
      </c>
      <c r="R42" s="39" t="str">
        <f aca="false">IF($C42="","",IF(N($P42)/N($Q42)&lt;=0,"",ROUNDUP(N($P42)/N($Q42),0)))</f>
        <v/>
      </c>
      <c r="S42" s="14"/>
      <c r="T42" s="40" t="str">
        <f aca="false">IF($C42="","",N(商品マスタ!$M41))</f>
        <v/>
      </c>
      <c r="U42" s="40" t="str">
        <f aca="false">IF($S42="","",N($S42)*N($T42))</f>
        <v/>
      </c>
      <c r="V42" s="18"/>
    </row>
    <row r="43" customFormat="false" ht="15" hidden="false" customHeight="false" outlineLevel="0" collapsed="false">
      <c r="B43" s="12" t="n">
        <v>37</v>
      </c>
      <c r="C43" s="36" t="str">
        <f aca="false">IF(商品マスタ!$C42="","",商品マスタ!$C42)</f>
        <v/>
      </c>
      <c r="D43" s="12" t="str">
        <f aca="false">IF($C43="","",商品マスタ!$D42)</f>
        <v/>
      </c>
      <c r="E43" s="12" t="str">
        <f aca="false">IF($C43="","",商品マスタ!$G42)</f>
        <v/>
      </c>
      <c r="F43" s="12" t="str">
        <f aca="false">IF($C43="","",IF(商品マスタ!$P42="","理論",商品マスタ!$P42))</f>
        <v/>
      </c>
      <c r="G43" s="17" t="str">
        <f aca="false">IF($C43="","",N(商品マスタ!$H42))</f>
        <v/>
      </c>
      <c r="H43" s="14"/>
      <c r="I43" s="17" t="str">
        <f aca="false">IF($C43="","",N($H43)*N(商品マスタ!$N42))</f>
        <v/>
      </c>
      <c r="J43" s="17" t="str">
        <f aca="false">IF($C43="","",N($I43)-N($G43))</f>
        <v/>
      </c>
      <c r="K43" s="37" t="str">
        <f aca="false">IF($C43="","",N(商品マスタ!$I42))</f>
        <v/>
      </c>
      <c r="L43" s="17" t="str">
        <f aca="false">IF($C43="","",MAX(1,N(商品マスタ!$J42)))</f>
        <v/>
      </c>
      <c r="M43" s="38" t="str">
        <f aca="false">IF($C43="","",N(TOP!$C$16)*N($K43))</f>
        <v/>
      </c>
      <c r="N43" s="17" t="str">
        <f aca="false">IF($C43="","",ROUNDUP(N($M43)/N($L43),0))</f>
        <v/>
      </c>
      <c r="O43" s="17" t="str">
        <f aca="false">IF($C43="","",N(商品マスタ!$R42))</f>
        <v/>
      </c>
      <c r="P43" s="17" t="str">
        <f aca="false">IF($C43="","",IF($F43="理論",(N($O43)+N($N43))-N($G43),(N($O43)+N($N43))-N($I43)))</f>
        <v/>
      </c>
      <c r="Q43" s="17" t="str">
        <f aca="false">IF($C43="","",MAX(1,N(商品マスタ!$K42)))</f>
        <v/>
      </c>
      <c r="R43" s="39" t="str">
        <f aca="false">IF($C43="","",IF(N($P43)/N($Q43)&lt;=0,"",ROUNDUP(N($P43)/N($Q43),0)))</f>
        <v/>
      </c>
      <c r="S43" s="14"/>
      <c r="T43" s="40" t="str">
        <f aca="false">IF($C43="","",N(商品マスタ!$M42))</f>
        <v/>
      </c>
      <c r="U43" s="40" t="str">
        <f aca="false">IF($S43="","",N($S43)*N($T43))</f>
        <v/>
      </c>
      <c r="V43" s="18"/>
    </row>
    <row r="44" customFormat="false" ht="15" hidden="false" customHeight="false" outlineLevel="0" collapsed="false">
      <c r="B44" s="12" t="n">
        <v>38</v>
      </c>
      <c r="C44" s="36" t="str">
        <f aca="false">IF(商品マスタ!$C43="","",商品マスタ!$C43)</f>
        <v/>
      </c>
      <c r="D44" s="12" t="str">
        <f aca="false">IF($C44="","",商品マスタ!$D43)</f>
        <v/>
      </c>
      <c r="E44" s="12" t="str">
        <f aca="false">IF($C44="","",商品マスタ!$G43)</f>
        <v/>
      </c>
      <c r="F44" s="12" t="str">
        <f aca="false">IF($C44="","",IF(商品マスタ!$P43="","理論",商品マスタ!$P43))</f>
        <v/>
      </c>
      <c r="G44" s="17" t="str">
        <f aca="false">IF($C44="","",N(商品マスタ!$H43))</f>
        <v/>
      </c>
      <c r="H44" s="14"/>
      <c r="I44" s="17" t="str">
        <f aca="false">IF($C44="","",N($H44)*N(商品マスタ!$N43))</f>
        <v/>
      </c>
      <c r="J44" s="17" t="str">
        <f aca="false">IF($C44="","",N($I44)-N($G44))</f>
        <v/>
      </c>
      <c r="K44" s="37" t="str">
        <f aca="false">IF($C44="","",N(商品マスタ!$I43))</f>
        <v/>
      </c>
      <c r="L44" s="17" t="str">
        <f aca="false">IF($C44="","",MAX(1,N(商品マスタ!$J43)))</f>
        <v/>
      </c>
      <c r="M44" s="38" t="str">
        <f aca="false">IF($C44="","",N(TOP!$C$16)*N($K44))</f>
        <v/>
      </c>
      <c r="N44" s="17" t="str">
        <f aca="false">IF($C44="","",ROUNDUP(N($M44)/N($L44),0))</f>
        <v/>
      </c>
      <c r="O44" s="17" t="str">
        <f aca="false">IF($C44="","",N(商品マスタ!$R43))</f>
        <v/>
      </c>
      <c r="P44" s="17" t="str">
        <f aca="false">IF($C44="","",IF($F44="理論",(N($O44)+N($N44))-N($G44),(N($O44)+N($N44))-N($I44)))</f>
        <v/>
      </c>
      <c r="Q44" s="17" t="str">
        <f aca="false">IF($C44="","",MAX(1,N(商品マスタ!$K43)))</f>
        <v/>
      </c>
      <c r="R44" s="39" t="str">
        <f aca="false">IF($C44="","",IF(N($P44)/N($Q44)&lt;=0,"",ROUNDUP(N($P44)/N($Q44),0)))</f>
        <v/>
      </c>
      <c r="S44" s="14"/>
      <c r="T44" s="40" t="str">
        <f aca="false">IF($C44="","",N(商品マスタ!$M43))</f>
        <v/>
      </c>
      <c r="U44" s="40" t="str">
        <f aca="false">IF($S44="","",N($S44)*N($T44))</f>
        <v/>
      </c>
      <c r="V44" s="18"/>
    </row>
    <row r="45" customFormat="false" ht="15" hidden="false" customHeight="false" outlineLevel="0" collapsed="false">
      <c r="B45" s="12" t="n">
        <v>39</v>
      </c>
      <c r="C45" s="36" t="str">
        <f aca="false">IF(商品マスタ!$C44="","",商品マスタ!$C44)</f>
        <v/>
      </c>
      <c r="D45" s="12" t="str">
        <f aca="false">IF($C45="","",商品マスタ!$D44)</f>
        <v/>
      </c>
      <c r="E45" s="12" t="str">
        <f aca="false">IF($C45="","",商品マスタ!$G44)</f>
        <v/>
      </c>
      <c r="F45" s="12" t="str">
        <f aca="false">IF($C45="","",IF(商品マスタ!$P44="","理論",商品マスタ!$P44))</f>
        <v/>
      </c>
      <c r="G45" s="17" t="str">
        <f aca="false">IF($C45="","",N(商品マスタ!$H44))</f>
        <v/>
      </c>
      <c r="H45" s="14"/>
      <c r="I45" s="17" t="str">
        <f aca="false">IF($C45="","",N($H45)*N(商品マスタ!$N44))</f>
        <v/>
      </c>
      <c r="J45" s="17" t="str">
        <f aca="false">IF($C45="","",N($I45)-N($G45))</f>
        <v/>
      </c>
      <c r="K45" s="37" t="str">
        <f aca="false">IF($C45="","",N(商品マスタ!$I44))</f>
        <v/>
      </c>
      <c r="L45" s="17" t="str">
        <f aca="false">IF($C45="","",MAX(1,N(商品マスタ!$J44)))</f>
        <v/>
      </c>
      <c r="M45" s="38" t="str">
        <f aca="false">IF($C45="","",N(TOP!$C$16)*N($K45))</f>
        <v/>
      </c>
      <c r="N45" s="17" t="str">
        <f aca="false">IF($C45="","",ROUNDUP(N($M45)/N($L45),0))</f>
        <v/>
      </c>
      <c r="O45" s="17" t="str">
        <f aca="false">IF($C45="","",N(商品マスタ!$R44))</f>
        <v/>
      </c>
      <c r="P45" s="17" t="str">
        <f aca="false">IF($C45="","",IF($F45="理論",(N($O45)+N($N45))-N($G45),(N($O45)+N($N45))-N($I45)))</f>
        <v/>
      </c>
      <c r="Q45" s="17" t="str">
        <f aca="false">IF($C45="","",MAX(1,N(商品マスタ!$K44)))</f>
        <v/>
      </c>
      <c r="R45" s="39" t="str">
        <f aca="false">IF($C45="","",IF(N($P45)/N($Q45)&lt;=0,"",ROUNDUP(N($P45)/N($Q45),0)))</f>
        <v/>
      </c>
      <c r="S45" s="14"/>
      <c r="T45" s="40" t="str">
        <f aca="false">IF($C45="","",N(商品マスタ!$M44))</f>
        <v/>
      </c>
      <c r="U45" s="40" t="str">
        <f aca="false">IF($S45="","",N($S45)*N($T45))</f>
        <v/>
      </c>
      <c r="V45" s="18"/>
    </row>
    <row r="46" customFormat="false" ht="15" hidden="false" customHeight="false" outlineLevel="0" collapsed="false">
      <c r="B46" s="12" t="n">
        <v>40</v>
      </c>
      <c r="C46" s="36" t="str">
        <f aca="false">IF(商品マスタ!$C45="","",商品マスタ!$C45)</f>
        <v/>
      </c>
      <c r="D46" s="12" t="str">
        <f aca="false">IF($C46="","",商品マスタ!$D45)</f>
        <v/>
      </c>
      <c r="E46" s="12" t="str">
        <f aca="false">IF($C46="","",商品マスタ!$G45)</f>
        <v/>
      </c>
      <c r="F46" s="12" t="str">
        <f aca="false">IF($C46="","",IF(商品マスタ!$P45="","理論",商品マスタ!$P45))</f>
        <v/>
      </c>
      <c r="G46" s="17" t="str">
        <f aca="false">IF($C46="","",N(商品マスタ!$H45))</f>
        <v/>
      </c>
      <c r="H46" s="14"/>
      <c r="I46" s="17" t="str">
        <f aca="false">IF($C46="","",N($H46)*N(商品マスタ!$N45))</f>
        <v/>
      </c>
      <c r="J46" s="17" t="str">
        <f aca="false">IF($C46="","",N($I46)-N($G46))</f>
        <v/>
      </c>
      <c r="K46" s="37" t="str">
        <f aca="false">IF($C46="","",N(商品マスタ!$I45))</f>
        <v/>
      </c>
      <c r="L46" s="17" t="str">
        <f aca="false">IF($C46="","",MAX(1,N(商品マスタ!$J45)))</f>
        <v/>
      </c>
      <c r="M46" s="38" t="str">
        <f aca="false">IF($C46="","",N(TOP!$C$16)*N($K46))</f>
        <v/>
      </c>
      <c r="N46" s="17" t="str">
        <f aca="false">IF($C46="","",ROUNDUP(N($M46)/N($L46),0))</f>
        <v/>
      </c>
      <c r="O46" s="17" t="str">
        <f aca="false">IF($C46="","",N(商品マスタ!$R45))</f>
        <v/>
      </c>
      <c r="P46" s="17" t="str">
        <f aca="false">IF($C46="","",IF($F46="理論",(N($O46)+N($N46))-N($G46),(N($O46)+N($N46))-N($I46)))</f>
        <v/>
      </c>
      <c r="Q46" s="17" t="str">
        <f aca="false">IF($C46="","",MAX(1,N(商品マスタ!$K45)))</f>
        <v/>
      </c>
      <c r="R46" s="39" t="str">
        <f aca="false">IF($C46="","",IF(N($P46)/N($Q46)&lt;=0,"",ROUNDUP(N($P46)/N($Q46),0)))</f>
        <v/>
      </c>
      <c r="S46" s="14"/>
      <c r="T46" s="40" t="str">
        <f aca="false">IF($C46="","",N(商品マスタ!$M45))</f>
        <v/>
      </c>
      <c r="U46" s="40" t="str">
        <f aca="false">IF($S46="","",N($S46)*N($T46))</f>
        <v/>
      </c>
      <c r="V46" s="18"/>
    </row>
    <row r="47" customFormat="false" ht="15" hidden="false" customHeight="false" outlineLevel="0" collapsed="false">
      <c r="B47" s="12" t="n">
        <v>41</v>
      </c>
      <c r="C47" s="36" t="str">
        <f aca="false">IF(商品マスタ!$C46="","",商品マスタ!$C46)</f>
        <v/>
      </c>
      <c r="D47" s="12" t="str">
        <f aca="false">IF($C47="","",商品マスタ!$D46)</f>
        <v/>
      </c>
      <c r="E47" s="12" t="str">
        <f aca="false">IF($C47="","",商品マスタ!$G46)</f>
        <v/>
      </c>
      <c r="F47" s="12" t="str">
        <f aca="false">IF($C47="","",IF(商品マスタ!$P46="","理論",商品マスタ!$P46))</f>
        <v/>
      </c>
      <c r="G47" s="17" t="str">
        <f aca="false">IF($C47="","",N(商品マスタ!$H46))</f>
        <v/>
      </c>
      <c r="H47" s="14"/>
      <c r="I47" s="17" t="str">
        <f aca="false">IF($C47="","",N($H47)*N(商品マスタ!$N46))</f>
        <v/>
      </c>
      <c r="J47" s="17" t="str">
        <f aca="false">IF($C47="","",N($I47)-N($G47))</f>
        <v/>
      </c>
      <c r="K47" s="37" t="str">
        <f aca="false">IF($C47="","",N(商品マスタ!$I46))</f>
        <v/>
      </c>
      <c r="L47" s="17" t="str">
        <f aca="false">IF($C47="","",MAX(1,N(商品マスタ!$J46)))</f>
        <v/>
      </c>
      <c r="M47" s="38" t="str">
        <f aca="false">IF($C47="","",N(TOP!$C$16)*N($K47))</f>
        <v/>
      </c>
      <c r="N47" s="17" t="str">
        <f aca="false">IF($C47="","",ROUNDUP(N($M47)/N($L47),0))</f>
        <v/>
      </c>
      <c r="O47" s="17" t="str">
        <f aca="false">IF($C47="","",N(商品マスタ!$R46))</f>
        <v/>
      </c>
      <c r="P47" s="17" t="str">
        <f aca="false">IF($C47="","",IF($F47="理論",(N($O47)+N($N47))-N($G47),(N($O47)+N($N47))-N($I47)))</f>
        <v/>
      </c>
      <c r="Q47" s="17" t="str">
        <f aca="false">IF($C47="","",MAX(1,N(商品マスタ!$K46)))</f>
        <v/>
      </c>
      <c r="R47" s="39" t="str">
        <f aca="false">IF($C47="","",IF(N($P47)/N($Q47)&lt;=0,"",ROUNDUP(N($P47)/N($Q47),0)))</f>
        <v/>
      </c>
      <c r="S47" s="14"/>
      <c r="T47" s="40" t="str">
        <f aca="false">IF($C47="","",N(商品マスタ!$M46))</f>
        <v/>
      </c>
      <c r="U47" s="40" t="str">
        <f aca="false">IF($S47="","",N($S47)*N($T47))</f>
        <v/>
      </c>
      <c r="V47" s="18"/>
    </row>
    <row r="48" customFormat="false" ht="15" hidden="false" customHeight="false" outlineLevel="0" collapsed="false">
      <c r="B48" s="12" t="n">
        <v>42</v>
      </c>
      <c r="C48" s="36" t="str">
        <f aca="false">IF(商品マスタ!$C47="","",商品マスタ!$C47)</f>
        <v/>
      </c>
      <c r="D48" s="12" t="str">
        <f aca="false">IF($C48="","",商品マスタ!$D47)</f>
        <v/>
      </c>
      <c r="E48" s="12" t="str">
        <f aca="false">IF($C48="","",商品マスタ!$G47)</f>
        <v/>
      </c>
      <c r="F48" s="12" t="str">
        <f aca="false">IF($C48="","",IF(商品マスタ!$P47="","理論",商品マスタ!$P47))</f>
        <v/>
      </c>
      <c r="G48" s="17" t="str">
        <f aca="false">IF($C48="","",N(商品マスタ!$H47))</f>
        <v/>
      </c>
      <c r="H48" s="14"/>
      <c r="I48" s="17" t="str">
        <f aca="false">IF($C48="","",N($H48)*N(商品マスタ!$N47))</f>
        <v/>
      </c>
      <c r="J48" s="17" t="str">
        <f aca="false">IF($C48="","",N($I48)-N($G48))</f>
        <v/>
      </c>
      <c r="K48" s="37" t="str">
        <f aca="false">IF($C48="","",N(商品マスタ!$I47))</f>
        <v/>
      </c>
      <c r="L48" s="17" t="str">
        <f aca="false">IF($C48="","",MAX(1,N(商品マスタ!$J47)))</f>
        <v/>
      </c>
      <c r="M48" s="38" t="str">
        <f aca="false">IF($C48="","",N(TOP!$C$16)*N($K48))</f>
        <v/>
      </c>
      <c r="N48" s="17" t="str">
        <f aca="false">IF($C48="","",ROUNDUP(N($M48)/N($L48),0))</f>
        <v/>
      </c>
      <c r="O48" s="17" t="str">
        <f aca="false">IF($C48="","",N(商品マスタ!$R47))</f>
        <v/>
      </c>
      <c r="P48" s="17" t="str">
        <f aca="false">IF($C48="","",IF($F48="理論",(N($O48)+N($N48))-N($G48),(N($O48)+N($N48))-N($I48)))</f>
        <v/>
      </c>
      <c r="Q48" s="17" t="str">
        <f aca="false">IF($C48="","",MAX(1,N(商品マスタ!$K47)))</f>
        <v/>
      </c>
      <c r="R48" s="39" t="str">
        <f aca="false">IF($C48="","",IF(N($P48)/N($Q48)&lt;=0,"",ROUNDUP(N($P48)/N($Q48),0)))</f>
        <v/>
      </c>
      <c r="S48" s="14"/>
      <c r="T48" s="40" t="str">
        <f aca="false">IF($C48="","",N(商品マスタ!$M47))</f>
        <v/>
      </c>
      <c r="U48" s="40" t="str">
        <f aca="false">IF($S48="","",N($S48)*N($T48))</f>
        <v/>
      </c>
      <c r="V48" s="18"/>
    </row>
    <row r="49" customFormat="false" ht="15" hidden="false" customHeight="false" outlineLevel="0" collapsed="false">
      <c r="B49" s="12" t="n">
        <v>43</v>
      </c>
      <c r="C49" s="36" t="str">
        <f aca="false">IF(商品マスタ!$C48="","",商品マスタ!$C48)</f>
        <v/>
      </c>
      <c r="D49" s="12" t="str">
        <f aca="false">IF($C49="","",商品マスタ!$D48)</f>
        <v/>
      </c>
      <c r="E49" s="12" t="str">
        <f aca="false">IF($C49="","",商品マスタ!$G48)</f>
        <v/>
      </c>
      <c r="F49" s="12" t="str">
        <f aca="false">IF($C49="","",IF(商品マスタ!$P48="","理論",商品マスタ!$P48))</f>
        <v/>
      </c>
      <c r="G49" s="17" t="str">
        <f aca="false">IF($C49="","",N(商品マスタ!$H48))</f>
        <v/>
      </c>
      <c r="H49" s="14"/>
      <c r="I49" s="17" t="str">
        <f aca="false">IF($C49="","",N($H49)*N(商品マスタ!$N48))</f>
        <v/>
      </c>
      <c r="J49" s="17" t="str">
        <f aca="false">IF($C49="","",N($I49)-N($G49))</f>
        <v/>
      </c>
      <c r="K49" s="37" t="str">
        <f aca="false">IF($C49="","",N(商品マスタ!$I48))</f>
        <v/>
      </c>
      <c r="L49" s="17" t="str">
        <f aca="false">IF($C49="","",MAX(1,N(商品マスタ!$J48)))</f>
        <v/>
      </c>
      <c r="M49" s="38" t="str">
        <f aca="false">IF($C49="","",N(TOP!$C$16)*N($K49))</f>
        <v/>
      </c>
      <c r="N49" s="17" t="str">
        <f aca="false">IF($C49="","",ROUNDUP(N($M49)/N($L49),0))</f>
        <v/>
      </c>
      <c r="O49" s="17" t="str">
        <f aca="false">IF($C49="","",N(商品マスタ!$R48))</f>
        <v/>
      </c>
      <c r="P49" s="17" t="str">
        <f aca="false">IF($C49="","",IF($F49="理論",(N($O49)+N($N49))-N($G49),(N($O49)+N($N49))-N($I49)))</f>
        <v/>
      </c>
      <c r="Q49" s="17" t="str">
        <f aca="false">IF($C49="","",MAX(1,N(商品マスタ!$K48)))</f>
        <v/>
      </c>
      <c r="R49" s="39" t="str">
        <f aca="false">IF($C49="","",IF(N($P49)/N($Q49)&lt;=0,"",ROUNDUP(N($P49)/N($Q49),0)))</f>
        <v/>
      </c>
      <c r="S49" s="14"/>
      <c r="T49" s="40" t="str">
        <f aca="false">IF($C49="","",N(商品マスタ!$M48))</f>
        <v/>
      </c>
      <c r="U49" s="40" t="str">
        <f aca="false">IF($S49="","",N($S49)*N($T49))</f>
        <v/>
      </c>
      <c r="V49" s="18"/>
    </row>
    <row r="50" customFormat="false" ht="15" hidden="false" customHeight="false" outlineLevel="0" collapsed="false">
      <c r="B50" s="12" t="n">
        <v>44</v>
      </c>
      <c r="C50" s="36" t="str">
        <f aca="false">IF(商品マスタ!$C49="","",商品マスタ!$C49)</f>
        <v/>
      </c>
      <c r="D50" s="12" t="str">
        <f aca="false">IF($C50="","",商品マスタ!$D49)</f>
        <v/>
      </c>
      <c r="E50" s="12" t="str">
        <f aca="false">IF($C50="","",商品マスタ!$G49)</f>
        <v/>
      </c>
      <c r="F50" s="12" t="str">
        <f aca="false">IF($C50="","",IF(商品マスタ!$P49="","理論",商品マスタ!$P49))</f>
        <v/>
      </c>
      <c r="G50" s="17" t="str">
        <f aca="false">IF($C50="","",N(商品マスタ!$H49))</f>
        <v/>
      </c>
      <c r="H50" s="14"/>
      <c r="I50" s="17" t="str">
        <f aca="false">IF($C50="","",N($H50)*N(商品マスタ!$N49))</f>
        <v/>
      </c>
      <c r="J50" s="17" t="str">
        <f aca="false">IF($C50="","",N($I50)-N($G50))</f>
        <v/>
      </c>
      <c r="K50" s="37" t="str">
        <f aca="false">IF($C50="","",N(商品マスタ!$I49))</f>
        <v/>
      </c>
      <c r="L50" s="17" t="str">
        <f aca="false">IF($C50="","",MAX(1,N(商品マスタ!$J49)))</f>
        <v/>
      </c>
      <c r="M50" s="38" t="str">
        <f aca="false">IF($C50="","",N(TOP!$C$16)*N($K50))</f>
        <v/>
      </c>
      <c r="N50" s="17" t="str">
        <f aca="false">IF($C50="","",ROUNDUP(N($M50)/N($L50),0))</f>
        <v/>
      </c>
      <c r="O50" s="17" t="str">
        <f aca="false">IF($C50="","",N(商品マスタ!$R49))</f>
        <v/>
      </c>
      <c r="P50" s="17" t="str">
        <f aca="false">IF($C50="","",IF($F50="理論",(N($O50)+N($N50))-N($G50),(N($O50)+N($N50))-N($I50)))</f>
        <v/>
      </c>
      <c r="Q50" s="17" t="str">
        <f aca="false">IF($C50="","",MAX(1,N(商品マスタ!$K49)))</f>
        <v/>
      </c>
      <c r="R50" s="39" t="str">
        <f aca="false">IF($C50="","",IF(N($P50)/N($Q50)&lt;=0,"",ROUNDUP(N($P50)/N($Q50),0)))</f>
        <v/>
      </c>
      <c r="S50" s="14"/>
      <c r="T50" s="40" t="str">
        <f aca="false">IF($C50="","",N(商品マスタ!$M49))</f>
        <v/>
      </c>
      <c r="U50" s="40" t="str">
        <f aca="false">IF($S50="","",N($S50)*N($T50))</f>
        <v/>
      </c>
      <c r="V50" s="18"/>
    </row>
    <row r="51" customFormat="false" ht="15" hidden="false" customHeight="false" outlineLevel="0" collapsed="false">
      <c r="B51" s="12" t="n">
        <v>45</v>
      </c>
      <c r="C51" s="36" t="str">
        <f aca="false">IF(商品マスタ!$C50="","",商品マスタ!$C50)</f>
        <v/>
      </c>
      <c r="D51" s="12" t="str">
        <f aca="false">IF($C51="","",商品マスタ!$D50)</f>
        <v/>
      </c>
      <c r="E51" s="12" t="str">
        <f aca="false">IF($C51="","",商品マスタ!$G50)</f>
        <v/>
      </c>
      <c r="F51" s="12" t="str">
        <f aca="false">IF($C51="","",IF(商品マスタ!$P50="","理論",商品マスタ!$P50))</f>
        <v/>
      </c>
      <c r="G51" s="17" t="str">
        <f aca="false">IF($C51="","",N(商品マスタ!$H50))</f>
        <v/>
      </c>
      <c r="H51" s="14"/>
      <c r="I51" s="17" t="str">
        <f aca="false">IF($C51="","",N($H51)*N(商品マスタ!$N50))</f>
        <v/>
      </c>
      <c r="J51" s="17" t="str">
        <f aca="false">IF($C51="","",N($I51)-N($G51))</f>
        <v/>
      </c>
      <c r="K51" s="37" t="str">
        <f aca="false">IF($C51="","",N(商品マスタ!$I50))</f>
        <v/>
      </c>
      <c r="L51" s="17" t="str">
        <f aca="false">IF($C51="","",MAX(1,N(商品マスタ!$J50)))</f>
        <v/>
      </c>
      <c r="M51" s="38" t="str">
        <f aca="false">IF($C51="","",N(TOP!$C$16)*N($K51))</f>
        <v/>
      </c>
      <c r="N51" s="17" t="str">
        <f aca="false">IF($C51="","",ROUNDUP(N($M51)/N($L51),0))</f>
        <v/>
      </c>
      <c r="O51" s="17" t="str">
        <f aca="false">IF($C51="","",N(商品マスタ!$R50))</f>
        <v/>
      </c>
      <c r="P51" s="17" t="str">
        <f aca="false">IF($C51="","",IF($F51="理論",(N($O51)+N($N51))-N($G51),(N($O51)+N($N51))-N($I51)))</f>
        <v/>
      </c>
      <c r="Q51" s="17" t="str">
        <f aca="false">IF($C51="","",MAX(1,N(商品マスタ!$K50)))</f>
        <v/>
      </c>
      <c r="R51" s="39" t="str">
        <f aca="false">IF($C51="","",IF(N($P51)/N($Q51)&lt;=0,"",ROUNDUP(N($P51)/N($Q51),0)))</f>
        <v/>
      </c>
      <c r="S51" s="14"/>
      <c r="T51" s="40" t="str">
        <f aca="false">IF($C51="","",N(商品マスタ!$M50))</f>
        <v/>
      </c>
      <c r="U51" s="40" t="str">
        <f aca="false">IF($S51="","",N($S51)*N($T51))</f>
        <v/>
      </c>
      <c r="V51" s="18"/>
    </row>
    <row r="52" customFormat="false" ht="15" hidden="false" customHeight="false" outlineLevel="0" collapsed="false">
      <c r="B52" s="12" t="n">
        <v>46</v>
      </c>
      <c r="C52" s="36" t="str">
        <f aca="false">IF(商品マスタ!$C51="","",商品マスタ!$C51)</f>
        <v/>
      </c>
      <c r="D52" s="12" t="str">
        <f aca="false">IF($C52="","",商品マスタ!$D51)</f>
        <v/>
      </c>
      <c r="E52" s="12" t="str">
        <f aca="false">IF($C52="","",商品マスタ!$G51)</f>
        <v/>
      </c>
      <c r="F52" s="12" t="str">
        <f aca="false">IF($C52="","",IF(商品マスタ!$P51="","理論",商品マスタ!$P51))</f>
        <v/>
      </c>
      <c r="G52" s="17" t="str">
        <f aca="false">IF($C52="","",N(商品マスタ!$H51))</f>
        <v/>
      </c>
      <c r="H52" s="14"/>
      <c r="I52" s="17" t="str">
        <f aca="false">IF($C52="","",N($H52)*N(商品マスタ!$N51))</f>
        <v/>
      </c>
      <c r="J52" s="17" t="str">
        <f aca="false">IF($C52="","",N($I52)-N($G52))</f>
        <v/>
      </c>
      <c r="K52" s="37" t="str">
        <f aca="false">IF($C52="","",N(商品マスタ!$I51))</f>
        <v/>
      </c>
      <c r="L52" s="17" t="str">
        <f aca="false">IF($C52="","",MAX(1,N(商品マスタ!$J51)))</f>
        <v/>
      </c>
      <c r="M52" s="38" t="str">
        <f aca="false">IF($C52="","",N(TOP!$C$16)*N($K52))</f>
        <v/>
      </c>
      <c r="N52" s="17" t="str">
        <f aca="false">IF($C52="","",ROUNDUP(N($M52)/N($L52),0))</f>
        <v/>
      </c>
      <c r="O52" s="17" t="str">
        <f aca="false">IF($C52="","",N(商品マスタ!$R51))</f>
        <v/>
      </c>
      <c r="P52" s="17" t="str">
        <f aca="false">IF($C52="","",IF($F52="理論",(N($O52)+N($N52))-N($G52),(N($O52)+N($N52))-N($I52)))</f>
        <v/>
      </c>
      <c r="Q52" s="17" t="str">
        <f aca="false">IF($C52="","",MAX(1,N(商品マスタ!$K51)))</f>
        <v/>
      </c>
      <c r="R52" s="39" t="str">
        <f aca="false">IF($C52="","",IF(N($P52)/N($Q52)&lt;=0,"",ROUNDUP(N($P52)/N($Q52),0)))</f>
        <v/>
      </c>
      <c r="S52" s="14"/>
      <c r="T52" s="40" t="str">
        <f aca="false">IF($C52="","",N(商品マスタ!$M51))</f>
        <v/>
      </c>
      <c r="U52" s="40" t="str">
        <f aca="false">IF($S52="","",N($S52)*N($T52))</f>
        <v/>
      </c>
      <c r="V52" s="18"/>
    </row>
    <row r="53" customFormat="false" ht="15" hidden="false" customHeight="false" outlineLevel="0" collapsed="false">
      <c r="B53" s="12" t="n">
        <v>47</v>
      </c>
      <c r="C53" s="36" t="str">
        <f aca="false">IF(商品マスタ!$C52="","",商品マスタ!$C52)</f>
        <v/>
      </c>
      <c r="D53" s="12" t="str">
        <f aca="false">IF($C53="","",商品マスタ!$D52)</f>
        <v/>
      </c>
      <c r="E53" s="12" t="str">
        <f aca="false">IF($C53="","",商品マスタ!$G52)</f>
        <v/>
      </c>
      <c r="F53" s="12" t="str">
        <f aca="false">IF($C53="","",IF(商品マスタ!$P52="","理論",商品マスタ!$P52))</f>
        <v/>
      </c>
      <c r="G53" s="17" t="str">
        <f aca="false">IF($C53="","",N(商品マスタ!$H52))</f>
        <v/>
      </c>
      <c r="H53" s="14"/>
      <c r="I53" s="17" t="str">
        <f aca="false">IF($C53="","",N($H53)*N(商品マスタ!$N52))</f>
        <v/>
      </c>
      <c r="J53" s="17" t="str">
        <f aca="false">IF($C53="","",N($I53)-N($G53))</f>
        <v/>
      </c>
      <c r="K53" s="37" t="str">
        <f aca="false">IF($C53="","",N(商品マスタ!$I52))</f>
        <v/>
      </c>
      <c r="L53" s="17" t="str">
        <f aca="false">IF($C53="","",MAX(1,N(商品マスタ!$J52)))</f>
        <v/>
      </c>
      <c r="M53" s="38" t="str">
        <f aca="false">IF($C53="","",N(TOP!$C$16)*N($K53))</f>
        <v/>
      </c>
      <c r="N53" s="17" t="str">
        <f aca="false">IF($C53="","",ROUNDUP(N($M53)/N($L53),0))</f>
        <v/>
      </c>
      <c r="O53" s="17" t="str">
        <f aca="false">IF($C53="","",N(商品マスタ!$R52))</f>
        <v/>
      </c>
      <c r="P53" s="17" t="str">
        <f aca="false">IF($C53="","",IF($F53="理論",(N($O53)+N($N53))-N($G53),(N($O53)+N($N53))-N($I53)))</f>
        <v/>
      </c>
      <c r="Q53" s="17" t="str">
        <f aca="false">IF($C53="","",MAX(1,N(商品マスタ!$K52)))</f>
        <v/>
      </c>
      <c r="R53" s="39" t="str">
        <f aca="false">IF($C53="","",IF(N($P53)/N($Q53)&lt;=0,"",ROUNDUP(N($P53)/N($Q53),0)))</f>
        <v/>
      </c>
      <c r="S53" s="14"/>
      <c r="T53" s="40" t="str">
        <f aca="false">IF($C53="","",N(商品マスタ!$M52))</f>
        <v/>
      </c>
      <c r="U53" s="40" t="str">
        <f aca="false">IF($S53="","",N($S53)*N($T53))</f>
        <v/>
      </c>
      <c r="V53" s="18"/>
    </row>
    <row r="54" customFormat="false" ht="15" hidden="false" customHeight="false" outlineLevel="0" collapsed="false">
      <c r="B54" s="12" t="n">
        <v>48</v>
      </c>
      <c r="C54" s="36" t="str">
        <f aca="false">IF(商品マスタ!$C53="","",商品マスタ!$C53)</f>
        <v/>
      </c>
      <c r="D54" s="12" t="str">
        <f aca="false">IF($C54="","",商品マスタ!$D53)</f>
        <v/>
      </c>
      <c r="E54" s="12" t="str">
        <f aca="false">IF($C54="","",商品マスタ!$G53)</f>
        <v/>
      </c>
      <c r="F54" s="12" t="str">
        <f aca="false">IF($C54="","",IF(商品マスタ!$P53="","理論",商品マスタ!$P53))</f>
        <v/>
      </c>
      <c r="G54" s="17" t="str">
        <f aca="false">IF($C54="","",N(商品マスタ!$H53))</f>
        <v/>
      </c>
      <c r="H54" s="14"/>
      <c r="I54" s="17" t="str">
        <f aca="false">IF($C54="","",N($H54)*N(商品マスタ!$N53))</f>
        <v/>
      </c>
      <c r="J54" s="17" t="str">
        <f aca="false">IF($C54="","",N($I54)-N($G54))</f>
        <v/>
      </c>
      <c r="K54" s="37" t="str">
        <f aca="false">IF($C54="","",N(商品マスタ!$I53))</f>
        <v/>
      </c>
      <c r="L54" s="17" t="str">
        <f aca="false">IF($C54="","",MAX(1,N(商品マスタ!$J53)))</f>
        <v/>
      </c>
      <c r="M54" s="38" t="str">
        <f aca="false">IF($C54="","",N(TOP!$C$16)*N($K54))</f>
        <v/>
      </c>
      <c r="N54" s="17" t="str">
        <f aca="false">IF($C54="","",ROUNDUP(N($M54)/N($L54),0))</f>
        <v/>
      </c>
      <c r="O54" s="17" t="str">
        <f aca="false">IF($C54="","",N(商品マスタ!$R53))</f>
        <v/>
      </c>
      <c r="P54" s="17" t="str">
        <f aca="false">IF($C54="","",IF($F54="理論",(N($O54)+N($N54))-N($G54),(N($O54)+N($N54))-N($I54)))</f>
        <v/>
      </c>
      <c r="Q54" s="17" t="str">
        <f aca="false">IF($C54="","",MAX(1,N(商品マスタ!$K53)))</f>
        <v/>
      </c>
      <c r="R54" s="39" t="str">
        <f aca="false">IF($C54="","",IF(N($P54)/N($Q54)&lt;=0,"",ROUNDUP(N($P54)/N($Q54),0)))</f>
        <v/>
      </c>
      <c r="S54" s="14"/>
      <c r="T54" s="40" t="str">
        <f aca="false">IF($C54="","",N(商品マスタ!$M53))</f>
        <v/>
      </c>
      <c r="U54" s="40" t="str">
        <f aca="false">IF($S54="","",N($S54)*N($T54))</f>
        <v/>
      </c>
      <c r="V54" s="18"/>
    </row>
    <row r="55" customFormat="false" ht="15" hidden="false" customHeight="false" outlineLevel="0" collapsed="false">
      <c r="B55" s="12" t="n">
        <v>49</v>
      </c>
      <c r="C55" s="36" t="str">
        <f aca="false">IF(商品マスタ!$C54="","",商品マスタ!$C54)</f>
        <v/>
      </c>
      <c r="D55" s="12" t="str">
        <f aca="false">IF($C55="","",商品マスタ!$D54)</f>
        <v/>
      </c>
      <c r="E55" s="12" t="str">
        <f aca="false">IF($C55="","",商品マスタ!$G54)</f>
        <v/>
      </c>
      <c r="F55" s="12" t="str">
        <f aca="false">IF($C55="","",IF(商品マスタ!$P54="","理論",商品マスタ!$P54))</f>
        <v/>
      </c>
      <c r="G55" s="17" t="str">
        <f aca="false">IF($C55="","",N(商品マスタ!$H54))</f>
        <v/>
      </c>
      <c r="H55" s="14"/>
      <c r="I55" s="17" t="str">
        <f aca="false">IF($C55="","",N($H55)*N(商品マスタ!$N54))</f>
        <v/>
      </c>
      <c r="J55" s="17" t="str">
        <f aca="false">IF($C55="","",N($I55)-N($G55))</f>
        <v/>
      </c>
      <c r="K55" s="37" t="str">
        <f aca="false">IF($C55="","",N(商品マスタ!$I54))</f>
        <v/>
      </c>
      <c r="L55" s="17" t="str">
        <f aca="false">IF($C55="","",MAX(1,N(商品マスタ!$J54)))</f>
        <v/>
      </c>
      <c r="M55" s="38" t="str">
        <f aca="false">IF($C55="","",N(TOP!$C$16)*N($K55))</f>
        <v/>
      </c>
      <c r="N55" s="17" t="str">
        <f aca="false">IF($C55="","",ROUNDUP(N($M55)/N($L55),0))</f>
        <v/>
      </c>
      <c r="O55" s="17" t="str">
        <f aca="false">IF($C55="","",N(商品マスタ!$R54))</f>
        <v/>
      </c>
      <c r="P55" s="17" t="str">
        <f aca="false">IF($C55="","",IF($F55="理論",(N($O55)+N($N55))-N($G55),(N($O55)+N($N55))-N($I55)))</f>
        <v/>
      </c>
      <c r="Q55" s="17" t="str">
        <f aca="false">IF($C55="","",MAX(1,N(商品マスタ!$K54)))</f>
        <v/>
      </c>
      <c r="R55" s="39" t="str">
        <f aca="false">IF($C55="","",IF(N($P55)/N($Q55)&lt;=0,"",ROUNDUP(N($P55)/N($Q55),0)))</f>
        <v/>
      </c>
      <c r="S55" s="14"/>
      <c r="T55" s="40" t="str">
        <f aca="false">IF($C55="","",N(商品マスタ!$M54))</f>
        <v/>
      </c>
      <c r="U55" s="40" t="str">
        <f aca="false">IF($S55="","",N($S55)*N($T55))</f>
        <v/>
      </c>
      <c r="V55" s="18"/>
    </row>
    <row r="56" customFormat="false" ht="15" hidden="false" customHeight="false" outlineLevel="0" collapsed="false">
      <c r="B56" s="12" t="n">
        <v>50</v>
      </c>
      <c r="C56" s="36" t="str">
        <f aca="false">IF(商品マスタ!$C55="","",商品マスタ!$C55)</f>
        <v/>
      </c>
      <c r="D56" s="12" t="str">
        <f aca="false">IF($C56="","",商品マスタ!$D55)</f>
        <v/>
      </c>
      <c r="E56" s="12" t="str">
        <f aca="false">IF($C56="","",商品マスタ!$G55)</f>
        <v/>
      </c>
      <c r="F56" s="12" t="str">
        <f aca="false">IF($C56="","",IF(商品マスタ!$P55="","理論",商品マスタ!$P55))</f>
        <v/>
      </c>
      <c r="G56" s="17" t="str">
        <f aca="false">IF($C56="","",N(商品マスタ!$H55))</f>
        <v/>
      </c>
      <c r="H56" s="14"/>
      <c r="I56" s="17" t="str">
        <f aca="false">IF($C56="","",N($H56)*N(商品マスタ!$N55))</f>
        <v/>
      </c>
      <c r="J56" s="17" t="str">
        <f aca="false">IF($C56="","",N($I56)-N($G56))</f>
        <v/>
      </c>
      <c r="K56" s="37" t="str">
        <f aca="false">IF($C56="","",N(商品マスタ!$I55))</f>
        <v/>
      </c>
      <c r="L56" s="17" t="str">
        <f aca="false">IF($C56="","",MAX(1,N(商品マスタ!$J55)))</f>
        <v/>
      </c>
      <c r="M56" s="38" t="str">
        <f aca="false">IF($C56="","",N(TOP!$C$16)*N($K56))</f>
        <v/>
      </c>
      <c r="N56" s="17" t="str">
        <f aca="false">IF($C56="","",ROUNDUP(N($M56)/N($L56),0))</f>
        <v/>
      </c>
      <c r="O56" s="17" t="str">
        <f aca="false">IF($C56="","",N(商品マスタ!$R55))</f>
        <v/>
      </c>
      <c r="P56" s="17" t="str">
        <f aca="false">IF($C56="","",IF($F56="理論",(N($O56)+N($N56))-N($G56),(N($O56)+N($N56))-N($I56)))</f>
        <v/>
      </c>
      <c r="Q56" s="17" t="str">
        <f aca="false">IF($C56="","",MAX(1,N(商品マスタ!$K55)))</f>
        <v/>
      </c>
      <c r="R56" s="39" t="str">
        <f aca="false">IF($C56="","",IF(N($P56)/N($Q56)&lt;=0,"",ROUNDUP(N($P56)/N($Q56),0)))</f>
        <v/>
      </c>
      <c r="S56" s="14"/>
      <c r="T56" s="40" t="str">
        <f aca="false">IF($C56="","",N(商品マスタ!$M55))</f>
        <v/>
      </c>
      <c r="U56" s="40" t="str">
        <f aca="false">IF($S56="","",N($S56)*N($T56))</f>
        <v/>
      </c>
      <c r="V56" s="18"/>
    </row>
    <row r="57" customFormat="false" ht="15" hidden="false" customHeight="false" outlineLevel="0" collapsed="false">
      <c r="B57" s="12" t="n">
        <v>51</v>
      </c>
      <c r="C57" s="36" t="str">
        <f aca="false">IF(商品マスタ!$C56="","",商品マスタ!$C56)</f>
        <v/>
      </c>
      <c r="D57" s="12" t="str">
        <f aca="false">IF($C57="","",商品マスタ!$D56)</f>
        <v/>
      </c>
      <c r="E57" s="12" t="str">
        <f aca="false">IF($C57="","",商品マスタ!$G56)</f>
        <v/>
      </c>
      <c r="F57" s="12" t="str">
        <f aca="false">IF($C57="","",IF(商品マスタ!$P56="","理論",商品マスタ!$P56))</f>
        <v/>
      </c>
      <c r="G57" s="17" t="str">
        <f aca="false">IF($C57="","",N(商品マスタ!$H56))</f>
        <v/>
      </c>
      <c r="H57" s="14"/>
      <c r="I57" s="17" t="str">
        <f aca="false">IF($C57="","",N($H57)*N(商品マスタ!$N56))</f>
        <v/>
      </c>
      <c r="J57" s="17" t="str">
        <f aca="false">IF($C57="","",N($I57)-N($G57))</f>
        <v/>
      </c>
      <c r="K57" s="37" t="str">
        <f aca="false">IF($C57="","",N(商品マスタ!$I56))</f>
        <v/>
      </c>
      <c r="L57" s="17" t="str">
        <f aca="false">IF($C57="","",MAX(1,N(商品マスタ!$J56)))</f>
        <v/>
      </c>
      <c r="M57" s="38" t="str">
        <f aca="false">IF($C57="","",N(TOP!$C$16)*N($K57))</f>
        <v/>
      </c>
      <c r="N57" s="17" t="str">
        <f aca="false">IF($C57="","",ROUNDUP(N($M57)/N($L57),0))</f>
        <v/>
      </c>
      <c r="O57" s="17" t="str">
        <f aca="false">IF($C57="","",N(商品マスタ!$R56))</f>
        <v/>
      </c>
      <c r="P57" s="17" t="str">
        <f aca="false">IF($C57="","",IF($F57="理論",(N($O57)+N($N57))-N($G57),(N($O57)+N($N57))-N($I57)))</f>
        <v/>
      </c>
      <c r="Q57" s="17" t="str">
        <f aca="false">IF($C57="","",MAX(1,N(商品マスタ!$K56)))</f>
        <v/>
      </c>
      <c r="R57" s="39" t="str">
        <f aca="false">IF($C57="","",IF(N($P57)/N($Q57)&lt;=0,"",ROUNDUP(N($P57)/N($Q57),0)))</f>
        <v/>
      </c>
      <c r="S57" s="14"/>
      <c r="T57" s="40" t="str">
        <f aca="false">IF($C57="","",N(商品マスタ!$M56))</f>
        <v/>
      </c>
      <c r="U57" s="40" t="str">
        <f aca="false">IF($S57="","",N($S57)*N($T57))</f>
        <v/>
      </c>
      <c r="V57" s="18"/>
    </row>
    <row r="58" customFormat="false" ht="15" hidden="false" customHeight="false" outlineLevel="0" collapsed="false">
      <c r="B58" s="12" t="n">
        <v>52</v>
      </c>
      <c r="C58" s="36" t="str">
        <f aca="false">IF(商品マスタ!$C57="","",商品マスタ!$C57)</f>
        <v/>
      </c>
      <c r="D58" s="12" t="str">
        <f aca="false">IF($C58="","",商品マスタ!$D57)</f>
        <v/>
      </c>
      <c r="E58" s="12" t="str">
        <f aca="false">IF($C58="","",商品マスタ!$G57)</f>
        <v/>
      </c>
      <c r="F58" s="12" t="str">
        <f aca="false">IF($C58="","",IF(商品マスタ!$P57="","理論",商品マスタ!$P57))</f>
        <v/>
      </c>
      <c r="G58" s="17" t="str">
        <f aca="false">IF($C58="","",N(商品マスタ!$H57))</f>
        <v/>
      </c>
      <c r="H58" s="14"/>
      <c r="I58" s="17" t="str">
        <f aca="false">IF($C58="","",N($H58)*N(商品マスタ!$N57))</f>
        <v/>
      </c>
      <c r="J58" s="17" t="str">
        <f aca="false">IF($C58="","",N($I58)-N($G58))</f>
        <v/>
      </c>
      <c r="K58" s="37" t="str">
        <f aca="false">IF($C58="","",N(商品マスタ!$I57))</f>
        <v/>
      </c>
      <c r="L58" s="17" t="str">
        <f aca="false">IF($C58="","",MAX(1,N(商品マスタ!$J57)))</f>
        <v/>
      </c>
      <c r="M58" s="38" t="str">
        <f aca="false">IF($C58="","",N(TOP!$C$16)*N($K58))</f>
        <v/>
      </c>
      <c r="N58" s="17" t="str">
        <f aca="false">IF($C58="","",ROUNDUP(N($M58)/N($L58),0))</f>
        <v/>
      </c>
      <c r="O58" s="17" t="str">
        <f aca="false">IF($C58="","",N(商品マスタ!$R57))</f>
        <v/>
      </c>
      <c r="P58" s="17" t="str">
        <f aca="false">IF($C58="","",IF($F58="理論",(N($O58)+N($N58))-N($G58),(N($O58)+N($N58))-N($I58)))</f>
        <v/>
      </c>
      <c r="Q58" s="17" t="str">
        <f aca="false">IF($C58="","",MAX(1,N(商品マスタ!$K57)))</f>
        <v/>
      </c>
      <c r="R58" s="39" t="str">
        <f aca="false">IF($C58="","",IF(N($P58)/N($Q58)&lt;=0,"",ROUNDUP(N($P58)/N($Q58),0)))</f>
        <v/>
      </c>
      <c r="S58" s="14"/>
      <c r="T58" s="40" t="str">
        <f aca="false">IF($C58="","",N(商品マスタ!$M57))</f>
        <v/>
      </c>
      <c r="U58" s="40" t="str">
        <f aca="false">IF($S58="","",N($S58)*N($T58))</f>
        <v/>
      </c>
      <c r="V58" s="18"/>
    </row>
    <row r="59" customFormat="false" ht="15" hidden="false" customHeight="false" outlineLevel="0" collapsed="false">
      <c r="B59" s="12" t="n">
        <v>53</v>
      </c>
      <c r="C59" s="36" t="str">
        <f aca="false">IF(商品マスタ!$C58="","",商品マスタ!$C58)</f>
        <v/>
      </c>
      <c r="D59" s="12" t="str">
        <f aca="false">IF($C59="","",商品マスタ!$D58)</f>
        <v/>
      </c>
      <c r="E59" s="12" t="str">
        <f aca="false">IF($C59="","",商品マスタ!$G58)</f>
        <v/>
      </c>
      <c r="F59" s="12" t="str">
        <f aca="false">IF($C59="","",IF(商品マスタ!$P58="","理論",商品マスタ!$P58))</f>
        <v/>
      </c>
      <c r="G59" s="17" t="str">
        <f aca="false">IF($C59="","",N(商品マスタ!$H58))</f>
        <v/>
      </c>
      <c r="H59" s="14"/>
      <c r="I59" s="17" t="str">
        <f aca="false">IF($C59="","",N($H59)*N(商品マスタ!$N58))</f>
        <v/>
      </c>
      <c r="J59" s="17" t="str">
        <f aca="false">IF($C59="","",N($I59)-N($G59))</f>
        <v/>
      </c>
      <c r="K59" s="37" t="str">
        <f aca="false">IF($C59="","",N(商品マスタ!$I58))</f>
        <v/>
      </c>
      <c r="L59" s="17" t="str">
        <f aca="false">IF($C59="","",MAX(1,N(商品マスタ!$J58)))</f>
        <v/>
      </c>
      <c r="M59" s="38" t="str">
        <f aca="false">IF($C59="","",N(TOP!$C$16)*N($K59))</f>
        <v/>
      </c>
      <c r="N59" s="17" t="str">
        <f aca="false">IF($C59="","",ROUNDUP(N($M59)/N($L59),0))</f>
        <v/>
      </c>
      <c r="O59" s="17" t="str">
        <f aca="false">IF($C59="","",N(商品マスタ!$R58))</f>
        <v/>
      </c>
      <c r="P59" s="17" t="str">
        <f aca="false">IF($C59="","",IF($F59="理論",(N($O59)+N($N59))-N($G59),(N($O59)+N($N59))-N($I59)))</f>
        <v/>
      </c>
      <c r="Q59" s="17" t="str">
        <f aca="false">IF($C59="","",MAX(1,N(商品マスタ!$K58)))</f>
        <v/>
      </c>
      <c r="R59" s="39" t="str">
        <f aca="false">IF($C59="","",IF(N($P59)/N($Q59)&lt;=0,"",ROUNDUP(N($P59)/N($Q59),0)))</f>
        <v/>
      </c>
      <c r="S59" s="14"/>
      <c r="T59" s="40" t="str">
        <f aca="false">IF($C59="","",N(商品マスタ!$M58))</f>
        <v/>
      </c>
      <c r="U59" s="40" t="str">
        <f aca="false">IF($S59="","",N($S59)*N($T59))</f>
        <v/>
      </c>
      <c r="V59" s="18"/>
    </row>
    <row r="60" customFormat="false" ht="15" hidden="false" customHeight="false" outlineLevel="0" collapsed="false">
      <c r="B60" s="12" t="n">
        <v>54</v>
      </c>
      <c r="C60" s="36" t="str">
        <f aca="false">IF(商品マスタ!$C59="","",商品マスタ!$C59)</f>
        <v/>
      </c>
      <c r="D60" s="12" t="str">
        <f aca="false">IF($C60="","",商品マスタ!$D59)</f>
        <v/>
      </c>
      <c r="E60" s="12" t="str">
        <f aca="false">IF($C60="","",商品マスタ!$G59)</f>
        <v/>
      </c>
      <c r="F60" s="12" t="str">
        <f aca="false">IF($C60="","",IF(商品マスタ!$P59="","理論",商品マスタ!$P59))</f>
        <v/>
      </c>
      <c r="G60" s="17" t="str">
        <f aca="false">IF($C60="","",N(商品マスタ!$H59))</f>
        <v/>
      </c>
      <c r="H60" s="14"/>
      <c r="I60" s="17" t="str">
        <f aca="false">IF($C60="","",N($H60)*N(商品マスタ!$N59))</f>
        <v/>
      </c>
      <c r="J60" s="17" t="str">
        <f aca="false">IF($C60="","",N($I60)-N($G60))</f>
        <v/>
      </c>
      <c r="K60" s="37" t="str">
        <f aca="false">IF($C60="","",N(商品マスタ!$I59))</f>
        <v/>
      </c>
      <c r="L60" s="17" t="str">
        <f aca="false">IF($C60="","",MAX(1,N(商品マスタ!$J59)))</f>
        <v/>
      </c>
      <c r="M60" s="38" t="str">
        <f aca="false">IF($C60="","",N(TOP!$C$16)*N($K60))</f>
        <v/>
      </c>
      <c r="N60" s="17" t="str">
        <f aca="false">IF($C60="","",ROUNDUP(N($M60)/N($L60),0))</f>
        <v/>
      </c>
      <c r="O60" s="17" t="str">
        <f aca="false">IF($C60="","",N(商品マスタ!$R59))</f>
        <v/>
      </c>
      <c r="P60" s="17" t="str">
        <f aca="false">IF($C60="","",IF($F60="理論",(N($O60)+N($N60))-N($G60),(N($O60)+N($N60))-N($I60)))</f>
        <v/>
      </c>
      <c r="Q60" s="17" t="str">
        <f aca="false">IF($C60="","",MAX(1,N(商品マスタ!$K59)))</f>
        <v/>
      </c>
      <c r="R60" s="39" t="str">
        <f aca="false">IF($C60="","",IF(N($P60)/N($Q60)&lt;=0,"",ROUNDUP(N($P60)/N($Q60),0)))</f>
        <v/>
      </c>
      <c r="S60" s="14"/>
      <c r="T60" s="40" t="str">
        <f aca="false">IF($C60="","",N(商品マスタ!$M59))</f>
        <v/>
      </c>
      <c r="U60" s="40" t="str">
        <f aca="false">IF($S60="","",N($S60)*N($T60))</f>
        <v/>
      </c>
      <c r="V60" s="18"/>
    </row>
    <row r="61" customFormat="false" ht="15" hidden="false" customHeight="false" outlineLevel="0" collapsed="false">
      <c r="B61" s="12" t="n">
        <v>55</v>
      </c>
      <c r="C61" s="36" t="str">
        <f aca="false">IF(商品マスタ!$C60="","",商品マスタ!$C60)</f>
        <v/>
      </c>
      <c r="D61" s="12" t="str">
        <f aca="false">IF($C61="","",商品マスタ!$D60)</f>
        <v/>
      </c>
      <c r="E61" s="12" t="str">
        <f aca="false">IF($C61="","",商品マスタ!$G60)</f>
        <v/>
      </c>
      <c r="F61" s="12" t="str">
        <f aca="false">IF($C61="","",IF(商品マスタ!$P60="","理論",商品マスタ!$P60))</f>
        <v/>
      </c>
      <c r="G61" s="17" t="str">
        <f aca="false">IF($C61="","",N(商品マスタ!$H60))</f>
        <v/>
      </c>
      <c r="H61" s="14"/>
      <c r="I61" s="17" t="str">
        <f aca="false">IF($C61="","",N($H61)*N(商品マスタ!$N60))</f>
        <v/>
      </c>
      <c r="J61" s="17" t="str">
        <f aca="false">IF($C61="","",N($I61)-N($G61))</f>
        <v/>
      </c>
      <c r="K61" s="37" t="str">
        <f aca="false">IF($C61="","",N(商品マスタ!$I60))</f>
        <v/>
      </c>
      <c r="L61" s="17" t="str">
        <f aca="false">IF($C61="","",MAX(1,N(商品マスタ!$J60)))</f>
        <v/>
      </c>
      <c r="M61" s="38" t="str">
        <f aca="false">IF($C61="","",N(TOP!$C$16)*N($K61))</f>
        <v/>
      </c>
      <c r="N61" s="17" t="str">
        <f aca="false">IF($C61="","",ROUNDUP(N($M61)/N($L61),0))</f>
        <v/>
      </c>
      <c r="O61" s="17" t="str">
        <f aca="false">IF($C61="","",N(商品マスタ!$R60))</f>
        <v/>
      </c>
      <c r="P61" s="17" t="str">
        <f aca="false">IF($C61="","",IF($F61="理論",(N($O61)+N($N61))-N($G61),(N($O61)+N($N61))-N($I61)))</f>
        <v/>
      </c>
      <c r="Q61" s="17" t="str">
        <f aca="false">IF($C61="","",MAX(1,N(商品マスタ!$K60)))</f>
        <v/>
      </c>
      <c r="R61" s="39" t="str">
        <f aca="false">IF($C61="","",IF(N($P61)/N($Q61)&lt;=0,"",ROUNDUP(N($P61)/N($Q61),0)))</f>
        <v/>
      </c>
      <c r="S61" s="14"/>
      <c r="T61" s="40" t="str">
        <f aca="false">IF($C61="","",N(商品マスタ!$M60))</f>
        <v/>
      </c>
      <c r="U61" s="40" t="str">
        <f aca="false">IF($S61="","",N($S61)*N($T61))</f>
        <v/>
      </c>
      <c r="V61" s="18"/>
    </row>
    <row r="62" customFormat="false" ht="15" hidden="false" customHeight="false" outlineLevel="0" collapsed="false">
      <c r="B62" s="12" t="n">
        <v>56</v>
      </c>
      <c r="C62" s="36" t="str">
        <f aca="false">IF(商品マスタ!$C61="","",商品マスタ!$C61)</f>
        <v/>
      </c>
      <c r="D62" s="12" t="str">
        <f aca="false">IF($C62="","",商品マスタ!$D61)</f>
        <v/>
      </c>
      <c r="E62" s="12" t="str">
        <f aca="false">IF($C62="","",商品マスタ!$G61)</f>
        <v/>
      </c>
      <c r="F62" s="12" t="str">
        <f aca="false">IF($C62="","",IF(商品マスタ!$P61="","理論",商品マスタ!$P61))</f>
        <v/>
      </c>
      <c r="G62" s="17" t="str">
        <f aca="false">IF($C62="","",N(商品マスタ!$H61))</f>
        <v/>
      </c>
      <c r="H62" s="14"/>
      <c r="I62" s="17" t="str">
        <f aca="false">IF($C62="","",N($H62)*N(商品マスタ!$N61))</f>
        <v/>
      </c>
      <c r="J62" s="17" t="str">
        <f aca="false">IF($C62="","",N($I62)-N($G62))</f>
        <v/>
      </c>
      <c r="K62" s="37" t="str">
        <f aca="false">IF($C62="","",N(商品マスタ!$I61))</f>
        <v/>
      </c>
      <c r="L62" s="17" t="str">
        <f aca="false">IF($C62="","",MAX(1,N(商品マスタ!$J61)))</f>
        <v/>
      </c>
      <c r="M62" s="38" t="str">
        <f aca="false">IF($C62="","",N(TOP!$C$16)*N($K62))</f>
        <v/>
      </c>
      <c r="N62" s="17" t="str">
        <f aca="false">IF($C62="","",ROUNDUP(N($M62)/N($L62),0))</f>
        <v/>
      </c>
      <c r="O62" s="17" t="str">
        <f aca="false">IF($C62="","",N(商品マスタ!$R61))</f>
        <v/>
      </c>
      <c r="P62" s="17" t="str">
        <f aca="false">IF($C62="","",IF($F62="理論",(N($O62)+N($N62))-N($G62),(N($O62)+N($N62))-N($I62)))</f>
        <v/>
      </c>
      <c r="Q62" s="17" t="str">
        <f aca="false">IF($C62="","",MAX(1,N(商品マスタ!$K61)))</f>
        <v/>
      </c>
      <c r="R62" s="39" t="str">
        <f aca="false">IF($C62="","",IF(N($P62)/N($Q62)&lt;=0,"",ROUNDUP(N($P62)/N($Q62),0)))</f>
        <v/>
      </c>
      <c r="S62" s="14"/>
      <c r="T62" s="40" t="str">
        <f aca="false">IF($C62="","",N(商品マスタ!$M61))</f>
        <v/>
      </c>
      <c r="U62" s="40" t="str">
        <f aca="false">IF($S62="","",N($S62)*N($T62))</f>
        <v/>
      </c>
      <c r="V62" s="18"/>
    </row>
    <row r="63" customFormat="false" ht="15" hidden="false" customHeight="false" outlineLevel="0" collapsed="false">
      <c r="B63" s="12" t="n">
        <v>57</v>
      </c>
      <c r="C63" s="36" t="str">
        <f aca="false">IF(商品マスタ!$C62="","",商品マスタ!$C62)</f>
        <v/>
      </c>
      <c r="D63" s="12" t="str">
        <f aca="false">IF($C63="","",商品マスタ!$D62)</f>
        <v/>
      </c>
      <c r="E63" s="12" t="str">
        <f aca="false">IF($C63="","",商品マスタ!$G62)</f>
        <v/>
      </c>
      <c r="F63" s="12" t="str">
        <f aca="false">IF($C63="","",IF(商品マスタ!$P62="","理論",商品マスタ!$P62))</f>
        <v/>
      </c>
      <c r="G63" s="17" t="str">
        <f aca="false">IF($C63="","",N(商品マスタ!$H62))</f>
        <v/>
      </c>
      <c r="H63" s="14"/>
      <c r="I63" s="17" t="str">
        <f aca="false">IF($C63="","",N($H63)*N(商品マスタ!$N62))</f>
        <v/>
      </c>
      <c r="J63" s="17" t="str">
        <f aca="false">IF($C63="","",N($I63)-N($G63))</f>
        <v/>
      </c>
      <c r="K63" s="37" t="str">
        <f aca="false">IF($C63="","",N(商品マスタ!$I62))</f>
        <v/>
      </c>
      <c r="L63" s="17" t="str">
        <f aca="false">IF($C63="","",MAX(1,N(商品マスタ!$J62)))</f>
        <v/>
      </c>
      <c r="M63" s="38" t="str">
        <f aca="false">IF($C63="","",N(TOP!$C$16)*N($K63))</f>
        <v/>
      </c>
      <c r="N63" s="17" t="str">
        <f aca="false">IF($C63="","",ROUNDUP(N($M63)/N($L63),0))</f>
        <v/>
      </c>
      <c r="O63" s="17" t="str">
        <f aca="false">IF($C63="","",N(商品マスタ!$R62))</f>
        <v/>
      </c>
      <c r="P63" s="17" t="str">
        <f aca="false">IF($C63="","",IF($F63="理論",(N($O63)+N($N63))-N($G63),(N($O63)+N($N63))-N($I63)))</f>
        <v/>
      </c>
      <c r="Q63" s="17" t="str">
        <f aca="false">IF($C63="","",MAX(1,N(商品マスタ!$K62)))</f>
        <v/>
      </c>
      <c r="R63" s="39" t="str">
        <f aca="false">IF($C63="","",IF(N($P63)/N($Q63)&lt;=0,"",ROUNDUP(N($P63)/N($Q63),0)))</f>
        <v/>
      </c>
      <c r="S63" s="14"/>
      <c r="T63" s="40" t="str">
        <f aca="false">IF($C63="","",N(商品マスタ!$M62))</f>
        <v/>
      </c>
      <c r="U63" s="40" t="str">
        <f aca="false">IF($S63="","",N($S63)*N($T63))</f>
        <v/>
      </c>
      <c r="V63" s="18"/>
    </row>
    <row r="64" customFormat="false" ht="15" hidden="false" customHeight="false" outlineLevel="0" collapsed="false">
      <c r="B64" s="12" t="n">
        <v>58</v>
      </c>
      <c r="C64" s="36" t="str">
        <f aca="false">IF(商品マスタ!$C63="","",商品マスタ!$C63)</f>
        <v/>
      </c>
      <c r="D64" s="12" t="str">
        <f aca="false">IF($C64="","",商品マスタ!$D63)</f>
        <v/>
      </c>
      <c r="E64" s="12" t="str">
        <f aca="false">IF($C64="","",商品マスタ!$G63)</f>
        <v/>
      </c>
      <c r="F64" s="12" t="str">
        <f aca="false">IF($C64="","",IF(商品マスタ!$P63="","理論",商品マスタ!$P63))</f>
        <v/>
      </c>
      <c r="G64" s="17" t="str">
        <f aca="false">IF($C64="","",N(商品マスタ!$H63))</f>
        <v/>
      </c>
      <c r="H64" s="14"/>
      <c r="I64" s="17" t="str">
        <f aca="false">IF($C64="","",N($H64)*N(商品マスタ!$N63))</f>
        <v/>
      </c>
      <c r="J64" s="17" t="str">
        <f aca="false">IF($C64="","",N($I64)-N($G64))</f>
        <v/>
      </c>
      <c r="K64" s="37" t="str">
        <f aca="false">IF($C64="","",N(商品マスタ!$I63))</f>
        <v/>
      </c>
      <c r="L64" s="17" t="str">
        <f aca="false">IF($C64="","",MAX(1,N(商品マスタ!$J63)))</f>
        <v/>
      </c>
      <c r="M64" s="38" t="str">
        <f aca="false">IF($C64="","",N(TOP!$C$16)*N($K64))</f>
        <v/>
      </c>
      <c r="N64" s="17" t="str">
        <f aca="false">IF($C64="","",ROUNDUP(N($M64)/N($L64),0))</f>
        <v/>
      </c>
      <c r="O64" s="17" t="str">
        <f aca="false">IF($C64="","",N(商品マスタ!$R63))</f>
        <v/>
      </c>
      <c r="P64" s="17" t="str">
        <f aca="false">IF($C64="","",IF($F64="理論",(N($O64)+N($N64))-N($G64),(N($O64)+N($N64))-N($I64)))</f>
        <v/>
      </c>
      <c r="Q64" s="17" t="str">
        <f aca="false">IF($C64="","",MAX(1,N(商品マスタ!$K63)))</f>
        <v/>
      </c>
      <c r="R64" s="39" t="str">
        <f aca="false">IF($C64="","",IF(N($P64)/N($Q64)&lt;=0,"",ROUNDUP(N($P64)/N($Q64),0)))</f>
        <v/>
      </c>
      <c r="S64" s="14"/>
      <c r="T64" s="40" t="str">
        <f aca="false">IF($C64="","",N(商品マスタ!$M63))</f>
        <v/>
      </c>
      <c r="U64" s="40" t="str">
        <f aca="false">IF($S64="","",N($S64)*N($T64))</f>
        <v/>
      </c>
      <c r="V64" s="18"/>
    </row>
    <row r="65" customFormat="false" ht="15" hidden="false" customHeight="false" outlineLevel="0" collapsed="false">
      <c r="B65" s="12" t="n">
        <v>59</v>
      </c>
      <c r="C65" s="36" t="str">
        <f aca="false">IF(商品マスタ!$C64="","",商品マスタ!$C64)</f>
        <v/>
      </c>
      <c r="D65" s="12" t="str">
        <f aca="false">IF($C65="","",商品マスタ!$D64)</f>
        <v/>
      </c>
      <c r="E65" s="12" t="str">
        <f aca="false">IF($C65="","",商品マスタ!$G64)</f>
        <v/>
      </c>
      <c r="F65" s="12" t="str">
        <f aca="false">IF($C65="","",IF(商品マスタ!$P64="","理論",商品マスタ!$P64))</f>
        <v/>
      </c>
      <c r="G65" s="17" t="str">
        <f aca="false">IF($C65="","",N(商品マスタ!$H64))</f>
        <v/>
      </c>
      <c r="H65" s="14"/>
      <c r="I65" s="17" t="str">
        <f aca="false">IF($C65="","",N($H65)*N(商品マスタ!$N64))</f>
        <v/>
      </c>
      <c r="J65" s="17" t="str">
        <f aca="false">IF($C65="","",N($I65)-N($G65))</f>
        <v/>
      </c>
      <c r="K65" s="37" t="str">
        <f aca="false">IF($C65="","",N(商品マスタ!$I64))</f>
        <v/>
      </c>
      <c r="L65" s="17" t="str">
        <f aca="false">IF($C65="","",MAX(1,N(商品マスタ!$J64)))</f>
        <v/>
      </c>
      <c r="M65" s="38" t="str">
        <f aca="false">IF($C65="","",N(TOP!$C$16)*N($K65))</f>
        <v/>
      </c>
      <c r="N65" s="17" t="str">
        <f aca="false">IF($C65="","",ROUNDUP(N($M65)/N($L65),0))</f>
        <v/>
      </c>
      <c r="O65" s="17" t="str">
        <f aca="false">IF($C65="","",N(商品マスタ!$R64))</f>
        <v/>
      </c>
      <c r="P65" s="17" t="str">
        <f aca="false">IF($C65="","",IF($F65="理論",(N($O65)+N($N65))-N($G65),(N($O65)+N($N65))-N($I65)))</f>
        <v/>
      </c>
      <c r="Q65" s="17" t="str">
        <f aca="false">IF($C65="","",MAX(1,N(商品マスタ!$K64)))</f>
        <v/>
      </c>
      <c r="R65" s="39" t="str">
        <f aca="false">IF($C65="","",IF(N($P65)/N($Q65)&lt;=0,"",ROUNDUP(N($P65)/N($Q65),0)))</f>
        <v/>
      </c>
      <c r="S65" s="14"/>
      <c r="T65" s="40" t="str">
        <f aca="false">IF($C65="","",N(商品マスタ!$M64))</f>
        <v/>
      </c>
      <c r="U65" s="40" t="str">
        <f aca="false">IF($S65="","",N($S65)*N($T65))</f>
        <v/>
      </c>
      <c r="V65" s="18"/>
    </row>
    <row r="66" customFormat="false" ht="15" hidden="false" customHeight="false" outlineLevel="0" collapsed="false">
      <c r="B66" s="12" t="n">
        <v>60</v>
      </c>
      <c r="C66" s="36" t="str">
        <f aca="false">IF(商品マスタ!$C65="","",商品マスタ!$C65)</f>
        <v/>
      </c>
      <c r="D66" s="12" t="str">
        <f aca="false">IF($C66="","",商品マスタ!$D65)</f>
        <v/>
      </c>
      <c r="E66" s="12" t="str">
        <f aca="false">IF($C66="","",商品マスタ!$G65)</f>
        <v/>
      </c>
      <c r="F66" s="12" t="str">
        <f aca="false">IF($C66="","",IF(商品マスタ!$P65="","理論",商品マスタ!$P65))</f>
        <v/>
      </c>
      <c r="G66" s="17" t="str">
        <f aca="false">IF($C66="","",N(商品マスタ!$H65))</f>
        <v/>
      </c>
      <c r="H66" s="14"/>
      <c r="I66" s="17" t="str">
        <f aca="false">IF($C66="","",N($H66)*N(商品マスタ!$N65))</f>
        <v/>
      </c>
      <c r="J66" s="17" t="str">
        <f aca="false">IF($C66="","",N($I66)-N($G66))</f>
        <v/>
      </c>
      <c r="K66" s="37" t="str">
        <f aca="false">IF($C66="","",N(商品マスタ!$I65))</f>
        <v/>
      </c>
      <c r="L66" s="17" t="str">
        <f aca="false">IF($C66="","",MAX(1,N(商品マスタ!$J65)))</f>
        <v/>
      </c>
      <c r="M66" s="38" t="str">
        <f aca="false">IF($C66="","",N(TOP!$C$16)*N($K66))</f>
        <v/>
      </c>
      <c r="N66" s="17" t="str">
        <f aca="false">IF($C66="","",ROUNDUP(N($M66)/N($L66),0))</f>
        <v/>
      </c>
      <c r="O66" s="17" t="str">
        <f aca="false">IF($C66="","",N(商品マスタ!$R65))</f>
        <v/>
      </c>
      <c r="P66" s="17" t="str">
        <f aca="false">IF($C66="","",IF($F66="理論",(N($O66)+N($N66))-N($G66),(N($O66)+N($N66))-N($I66)))</f>
        <v/>
      </c>
      <c r="Q66" s="17" t="str">
        <f aca="false">IF($C66="","",MAX(1,N(商品マスタ!$K65)))</f>
        <v/>
      </c>
      <c r="R66" s="39" t="str">
        <f aca="false">IF($C66="","",IF(N($P66)/N($Q66)&lt;=0,"",ROUNDUP(N($P66)/N($Q66),0)))</f>
        <v/>
      </c>
      <c r="S66" s="14"/>
      <c r="T66" s="40" t="str">
        <f aca="false">IF($C66="","",N(商品マスタ!$M65))</f>
        <v/>
      </c>
      <c r="U66" s="40" t="str">
        <f aca="false">IF($S66="","",N($S66)*N($T66))</f>
        <v/>
      </c>
      <c r="V66" s="18"/>
    </row>
    <row r="67" customFormat="false" ht="15" hidden="false" customHeight="false" outlineLevel="0" collapsed="false">
      <c r="B67" s="12" t="n">
        <v>61</v>
      </c>
      <c r="C67" s="36" t="str">
        <f aca="false">IF(商品マスタ!$C66="","",商品マスタ!$C66)</f>
        <v/>
      </c>
      <c r="D67" s="12" t="str">
        <f aca="false">IF($C67="","",商品マスタ!$D66)</f>
        <v/>
      </c>
      <c r="E67" s="12" t="str">
        <f aca="false">IF($C67="","",商品マスタ!$G66)</f>
        <v/>
      </c>
      <c r="F67" s="12" t="str">
        <f aca="false">IF($C67="","",IF(商品マスタ!$P66="","理論",商品マスタ!$P66))</f>
        <v/>
      </c>
      <c r="G67" s="17" t="str">
        <f aca="false">IF($C67="","",N(商品マスタ!$H66))</f>
        <v/>
      </c>
      <c r="H67" s="14"/>
      <c r="I67" s="17" t="str">
        <f aca="false">IF($C67="","",N($H67)*N(商品マスタ!$N66))</f>
        <v/>
      </c>
      <c r="J67" s="17" t="str">
        <f aca="false">IF($C67="","",N($I67)-N($G67))</f>
        <v/>
      </c>
      <c r="K67" s="37" t="str">
        <f aca="false">IF($C67="","",N(商品マスタ!$I66))</f>
        <v/>
      </c>
      <c r="L67" s="17" t="str">
        <f aca="false">IF($C67="","",MAX(1,N(商品マスタ!$J66)))</f>
        <v/>
      </c>
      <c r="M67" s="38" t="str">
        <f aca="false">IF($C67="","",N(TOP!$C$16)*N($K67))</f>
        <v/>
      </c>
      <c r="N67" s="17" t="str">
        <f aca="false">IF($C67="","",ROUNDUP(N($M67)/N($L67),0))</f>
        <v/>
      </c>
      <c r="O67" s="17" t="str">
        <f aca="false">IF($C67="","",N(商品マスタ!$R66))</f>
        <v/>
      </c>
      <c r="P67" s="17" t="str">
        <f aca="false">IF($C67="","",IF($F67="理論",(N($O67)+N($N67))-N($G67),(N($O67)+N($N67))-N($I67)))</f>
        <v/>
      </c>
      <c r="Q67" s="17" t="str">
        <f aca="false">IF($C67="","",MAX(1,N(商品マスタ!$K66)))</f>
        <v/>
      </c>
      <c r="R67" s="39" t="str">
        <f aca="false">IF($C67="","",IF(N($P67)/N($Q67)&lt;=0,"",ROUNDUP(N($P67)/N($Q67),0)))</f>
        <v/>
      </c>
      <c r="S67" s="14"/>
      <c r="T67" s="40" t="str">
        <f aca="false">IF($C67="","",N(商品マスタ!$M66))</f>
        <v/>
      </c>
      <c r="U67" s="40" t="str">
        <f aca="false">IF($S67="","",N($S67)*N($T67))</f>
        <v/>
      </c>
      <c r="V67" s="18"/>
    </row>
    <row r="68" customFormat="false" ht="15" hidden="false" customHeight="false" outlineLevel="0" collapsed="false">
      <c r="B68" s="12" t="n">
        <v>62</v>
      </c>
      <c r="C68" s="36" t="str">
        <f aca="false">IF(商品マスタ!$C67="","",商品マスタ!$C67)</f>
        <v/>
      </c>
      <c r="D68" s="12" t="str">
        <f aca="false">IF($C68="","",商品マスタ!$D67)</f>
        <v/>
      </c>
      <c r="E68" s="12" t="str">
        <f aca="false">IF($C68="","",商品マスタ!$G67)</f>
        <v/>
      </c>
      <c r="F68" s="12" t="str">
        <f aca="false">IF($C68="","",IF(商品マスタ!$P67="","理論",商品マスタ!$P67))</f>
        <v/>
      </c>
      <c r="G68" s="17" t="str">
        <f aca="false">IF($C68="","",N(商品マスタ!$H67))</f>
        <v/>
      </c>
      <c r="H68" s="14"/>
      <c r="I68" s="17" t="str">
        <f aca="false">IF($C68="","",N($H68)*N(商品マスタ!$N67))</f>
        <v/>
      </c>
      <c r="J68" s="17" t="str">
        <f aca="false">IF($C68="","",N($I68)-N($G68))</f>
        <v/>
      </c>
      <c r="K68" s="37" t="str">
        <f aca="false">IF($C68="","",N(商品マスタ!$I67))</f>
        <v/>
      </c>
      <c r="L68" s="17" t="str">
        <f aca="false">IF($C68="","",MAX(1,N(商品マスタ!$J67)))</f>
        <v/>
      </c>
      <c r="M68" s="38" t="str">
        <f aca="false">IF($C68="","",N(TOP!$C$16)*N($K68))</f>
        <v/>
      </c>
      <c r="N68" s="17" t="str">
        <f aca="false">IF($C68="","",ROUNDUP(N($M68)/N($L68),0))</f>
        <v/>
      </c>
      <c r="O68" s="17" t="str">
        <f aca="false">IF($C68="","",N(商品マスタ!$R67))</f>
        <v/>
      </c>
      <c r="P68" s="17" t="str">
        <f aca="false">IF($C68="","",IF($F68="理論",(N($O68)+N($N68))-N($G68),(N($O68)+N($N68))-N($I68)))</f>
        <v/>
      </c>
      <c r="Q68" s="17" t="str">
        <f aca="false">IF($C68="","",MAX(1,N(商品マスタ!$K67)))</f>
        <v/>
      </c>
      <c r="R68" s="39" t="str">
        <f aca="false">IF($C68="","",IF(N($P68)/N($Q68)&lt;=0,"",ROUNDUP(N($P68)/N($Q68),0)))</f>
        <v/>
      </c>
      <c r="S68" s="14"/>
      <c r="T68" s="40" t="str">
        <f aca="false">IF($C68="","",N(商品マスタ!$M67))</f>
        <v/>
      </c>
      <c r="U68" s="40" t="str">
        <f aca="false">IF($S68="","",N($S68)*N($T68))</f>
        <v/>
      </c>
      <c r="V68" s="18"/>
    </row>
    <row r="69" customFormat="false" ht="15" hidden="false" customHeight="false" outlineLevel="0" collapsed="false">
      <c r="B69" s="12" t="n">
        <v>63</v>
      </c>
      <c r="C69" s="36" t="str">
        <f aca="false">IF(商品マスタ!$C68="","",商品マスタ!$C68)</f>
        <v/>
      </c>
      <c r="D69" s="12" t="str">
        <f aca="false">IF($C69="","",商品マスタ!$D68)</f>
        <v/>
      </c>
      <c r="E69" s="12" t="str">
        <f aca="false">IF($C69="","",商品マスタ!$G68)</f>
        <v/>
      </c>
      <c r="F69" s="12" t="str">
        <f aca="false">IF($C69="","",IF(商品マスタ!$P68="","理論",商品マスタ!$P68))</f>
        <v/>
      </c>
      <c r="G69" s="17" t="str">
        <f aca="false">IF($C69="","",N(商品マスタ!$H68))</f>
        <v/>
      </c>
      <c r="H69" s="14"/>
      <c r="I69" s="17" t="str">
        <f aca="false">IF($C69="","",N($H69)*N(商品マスタ!$N68))</f>
        <v/>
      </c>
      <c r="J69" s="17" t="str">
        <f aca="false">IF($C69="","",N($I69)-N($G69))</f>
        <v/>
      </c>
      <c r="K69" s="37" t="str">
        <f aca="false">IF($C69="","",N(商品マスタ!$I68))</f>
        <v/>
      </c>
      <c r="L69" s="17" t="str">
        <f aca="false">IF($C69="","",MAX(1,N(商品マスタ!$J68)))</f>
        <v/>
      </c>
      <c r="M69" s="38" t="str">
        <f aca="false">IF($C69="","",N(TOP!$C$16)*N($K69))</f>
        <v/>
      </c>
      <c r="N69" s="17" t="str">
        <f aca="false">IF($C69="","",ROUNDUP(N($M69)/N($L69),0))</f>
        <v/>
      </c>
      <c r="O69" s="17" t="str">
        <f aca="false">IF($C69="","",N(商品マスタ!$R68))</f>
        <v/>
      </c>
      <c r="P69" s="17" t="str">
        <f aca="false">IF($C69="","",IF($F69="理論",(N($O69)+N($N69))-N($G69),(N($O69)+N($N69))-N($I69)))</f>
        <v/>
      </c>
      <c r="Q69" s="17" t="str">
        <f aca="false">IF($C69="","",MAX(1,N(商品マスタ!$K68)))</f>
        <v/>
      </c>
      <c r="R69" s="39" t="str">
        <f aca="false">IF($C69="","",IF(N($P69)/N($Q69)&lt;=0,"",ROUNDUP(N($P69)/N($Q69),0)))</f>
        <v/>
      </c>
      <c r="S69" s="14"/>
      <c r="T69" s="40" t="str">
        <f aca="false">IF($C69="","",N(商品マスタ!$M68))</f>
        <v/>
      </c>
      <c r="U69" s="40" t="str">
        <f aca="false">IF($S69="","",N($S69)*N($T69))</f>
        <v/>
      </c>
      <c r="V69" s="18"/>
    </row>
    <row r="70" customFormat="false" ht="15" hidden="false" customHeight="false" outlineLevel="0" collapsed="false">
      <c r="B70" s="12" t="n">
        <v>64</v>
      </c>
      <c r="C70" s="36" t="str">
        <f aca="false">IF(商品マスタ!$C69="","",商品マスタ!$C69)</f>
        <v/>
      </c>
      <c r="D70" s="12" t="str">
        <f aca="false">IF($C70="","",商品マスタ!$D69)</f>
        <v/>
      </c>
      <c r="E70" s="12" t="str">
        <f aca="false">IF($C70="","",商品マスタ!$G69)</f>
        <v/>
      </c>
      <c r="F70" s="12" t="str">
        <f aca="false">IF($C70="","",IF(商品マスタ!$P69="","理論",商品マスタ!$P69))</f>
        <v/>
      </c>
      <c r="G70" s="17" t="str">
        <f aca="false">IF($C70="","",N(商品マスタ!$H69))</f>
        <v/>
      </c>
      <c r="H70" s="14"/>
      <c r="I70" s="17" t="str">
        <f aca="false">IF($C70="","",N($H70)*N(商品マスタ!$N69))</f>
        <v/>
      </c>
      <c r="J70" s="17" t="str">
        <f aca="false">IF($C70="","",N($I70)-N($G70))</f>
        <v/>
      </c>
      <c r="K70" s="37" t="str">
        <f aca="false">IF($C70="","",N(商品マスタ!$I69))</f>
        <v/>
      </c>
      <c r="L70" s="17" t="str">
        <f aca="false">IF($C70="","",MAX(1,N(商品マスタ!$J69)))</f>
        <v/>
      </c>
      <c r="M70" s="38" t="str">
        <f aca="false">IF($C70="","",N(TOP!$C$16)*N($K70))</f>
        <v/>
      </c>
      <c r="N70" s="17" t="str">
        <f aca="false">IF($C70="","",ROUNDUP(N($M70)/N($L70),0))</f>
        <v/>
      </c>
      <c r="O70" s="17" t="str">
        <f aca="false">IF($C70="","",N(商品マスタ!$R69))</f>
        <v/>
      </c>
      <c r="P70" s="17" t="str">
        <f aca="false">IF($C70="","",IF($F70="理論",(N($O70)+N($N70))-N($G70),(N($O70)+N($N70))-N($I70)))</f>
        <v/>
      </c>
      <c r="Q70" s="17" t="str">
        <f aca="false">IF($C70="","",MAX(1,N(商品マスタ!$K69)))</f>
        <v/>
      </c>
      <c r="R70" s="39" t="str">
        <f aca="false">IF($C70="","",IF(N($P70)/N($Q70)&lt;=0,"",ROUNDUP(N($P70)/N($Q70),0)))</f>
        <v/>
      </c>
      <c r="S70" s="14"/>
      <c r="T70" s="40" t="str">
        <f aca="false">IF($C70="","",N(商品マスタ!$M69))</f>
        <v/>
      </c>
      <c r="U70" s="40" t="str">
        <f aca="false">IF($S70="","",N($S70)*N($T70))</f>
        <v/>
      </c>
      <c r="V70" s="18"/>
    </row>
    <row r="71" customFormat="false" ht="15" hidden="false" customHeight="false" outlineLevel="0" collapsed="false">
      <c r="B71" s="12" t="n">
        <v>65</v>
      </c>
      <c r="C71" s="36" t="str">
        <f aca="false">IF(商品マスタ!$C70="","",商品マスタ!$C70)</f>
        <v/>
      </c>
      <c r="D71" s="12" t="str">
        <f aca="false">IF($C71="","",商品マスタ!$D70)</f>
        <v/>
      </c>
      <c r="E71" s="12" t="str">
        <f aca="false">IF($C71="","",商品マスタ!$G70)</f>
        <v/>
      </c>
      <c r="F71" s="12" t="str">
        <f aca="false">IF($C71="","",IF(商品マスタ!$P70="","理論",商品マスタ!$P70))</f>
        <v/>
      </c>
      <c r="G71" s="17" t="str">
        <f aca="false">IF($C71="","",N(商品マスタ!$H70))</f>
        <v/>
      </c>
      <c r="H71" s="14"/>
      <c r="I71" s="17" t="str">
        <f aca="false">IF($C71="","",N($H71)*N(商品マスタ!$N70))</f>
        <v/>
      </c>
      <c r="J71" s="17" t="str">
        <f aca="false">IF($C71="","",N($I71)-N($G71))</f>
        <v/>
      </c>
      <c r="K71" s="37" t="str">
        <f aca="false">IF($C71="","",N(商品マスタ!$I70))</f>
        <v/>
      </c>
      <c r="L71" s="17" t="str">
        <f aca="false">IF($C71="","",MAX(1,N(商品マスタ!$J70)))</f>
        <v/>
      </c>
      <c r="M71" s="38" t="str">
        <f aca="false">IF($C71="","",N(TOP!$C$16)*N($K71))</f>
        <v/>
      </c>
      <c r="N71" s="17" t="str">
        <f aca="false">IF($C71="","",ROUNDUP(N($M71)/N($L71),0))</f>
        <v/>
      </c>
      <c r="O71" s="17" t="str">
        <f aca="false">IF($C71="","",N(商品マスタ!$R70))</f>
        <v/>
      </c>
      <c r="P71" s="17" t="str">
        <f aca="false">IF($C71="","",IF($F71="理論",(N($O71)+N($N71))-N($G71),(N($O71)+N($N71))-N($I71)))</f>
        <v/>
      </c>
      <c r="Q71" s="17" t="str">
        <f aca="false">IF($C71="","",MAX(1,N(商品マスタ!$K70)))</f>
        <v/>
      </c>
      <c r="R71" s="39" t="str">
        <f aca="false">IF($C71="","",IF(N($P71)/N($Q71)&lt;=0,"",ROUNDUP(N($P71)/N($Q71),0)))</f>
        <v/>
      </c>
      <c r="S71" s="14"/>
      <c r="T71" s="40" t="str">
        <f aca="false">IF($C71="","",N(商品マスタ!$M70))</f>
        <v/>
      </c>
      <c r="U71" s="40" t="str">
        <f aca="false">IF($S71="","",N($S71)*N($T71))</f>
        <v/>
      </c>
      <c r="V71" s="18"/>
    </row>
    <row r="72" customFormat="false" ht="15" hidden="false" customHeight="false" outlineLevel="0" collapsed="false">
      <c r="B72" s="12" t="n">
        <v>66</v>
      </c>
      <c r="C72" s="36" t="str">
        <f aca="false">IF(商品マスタ!$C71="","",商品マスタ!$C71)</f>
        <v/>
      </c>
      <c r="D72" s="12" t="str">
        <f aca="false">IF($C72="","",商品マスタ!$D71)</f>
        <v/>
      </c>
      <c r="E72" s="12" t="str">
        <f aca="false">IF($C72="","",商品マスタ!$G71)</f>
        <v/>
      </c>
      <c r="F72" s="12" t="str">
        <f aca="false">IF($C72="","",IF(商品マスタ!$P71="","理論",商品マスタ!$P71))</f>
        <v/>
      </c>
      <c r="G72" s="17" t="str">
        <f aca="false">IF($C72="","",N(商品マスタ!$H71))</f>
        <v/>
      </c>
      <c r="H72" s="14"/>
      <c r="I72" s="17" t="str">
        <f aca="false">IF($C72="","",N($H72)*N(商品マスタ!$N71))</f>
        <v/>
      </c>
      <c r="J72" s="17" t="str">
        <f aca="false">IF($C72="","",N($I72)-N($G72))</f>
        <v/>
      </c>
      <c r="K72" s="37" t="str">
        <f aca="false">IF($C72="","",N(商品マスタ!$I71))</f>
        <v/>
      </c>
      <c r="L72" s="17" t="str">
        <f aca="false">IF($C72="","",MAX(1,N(商品マスタ!$J71)))</f>
        <v/>
      </c>
      <c r="M72" s="38" t="str">
        <f aca="false">IF($C72="","",N(TOP!$C$16)*N($K72))</f>
        <v/>
      </c>
      <c r="N72" s="17" t="str">
        <f aca="false">IF($C72="","",ROUNDUP(N($M72)/N($L72),0))</f>
        <v/>
      </c>
      <c r="O72" s="17" t="str">
        <f aca="false">IF($C72="","",N(商品マスタ!$R71))</f>
        <v/>
      </c>
      <c r="P72" s="17" t="str">
        <f aca="false">IF($C72="","",IF($F72="理論",(N($O72)+N($N72))-N($G72),(N($O72)+N($N72))-N($I72)))</f>
        <v/>
      </c>
      <c r="Q72" s="17" t="str">
        <f aca="false">IF($C72="","",MAX(1,N(商品マスタ!$K71)))</f>
        <v/>
      </c>
      <c r="R72" s="39" t="str">
        <f aca="false">IF($C72="","",IF(N($P72)/N($Q72)&lt;=0,"",ROUNDUP(N($P72)/N($Q72),0)))</f>
        <v/>
      </c>
      <c r="S72" s="14"/>
      <c r="T72" s="40" t="str">
        <f aca="false">IF($C72="","",N(商品マスタ!$M71))</f>
        <v/>
      </c>
      <c r="U72" s="40" t="str">
        <f aca="false">IF($S72="","",N($S72)*N($T72))</f>
        <v/>
      </c>
      <c r="V72" s="18"/>
    </row>
    <row r="73" customFormat="false" ht="15" hidden="false" customHeight="false" outlineLevel="0" collapsed="false">
      <c r="B73" s="12" t="n">
        <v>67</v>
      </c>
      <c r="C73" s="36" t="str">
        <f aca="false">IF(商品マスタ!$C72="","",商品マスタ!$C72)</f>
        <v/>
      </c>
      <c r="D73" s="12" t="str">
        <f aca="false">IF($C73="","",商品マスタ!$D72)</f>
        <v/>
      </c>
      <c r="E73" s="12" t="str">
        <f aca="false">IF($C73="","",商品マスタ!$G72)</f>
        <v/>
      </c>
      <c r="F73" s="12" t="str">
        <f aca="false">IF($C73="","",IF(商品マスタ!$P72="","理論",商品マスタ!$P72))</f>
        <v/>
      </c>
      <c r="G73" s="17" t="str">
        <f aca="false">IF($C73="","",N(商品マスタ!$H72))</f>
        <v/>
      </c>
      <c r="H73" s="14"/>
      <c r="I73" s="17" t="str">
        <f aca="false">IF($C73="","",N($H73)*N(商品マスタ!$N72))</f>
        <v/>
      </c>
      <c r="J73" s="17" t="str">
        <f aca="false">IF($C73="","",N($I73)-N($G73))</f>
        <v/>
      </c>
      <c r="K73" s="37" t="str">
        <f aca="false">IF($C73="","",N(商品マスタ!$I72))</f>
        <v/>
      </c>
      <c r="L73" s="17" t="str">
        <f aca="false">IF($C73="","",MAX(1,N(商品マスタ!$J72)))</f>
        <v/>
      </c>
      <c r="M73" s="38" t="str">
        <f aca="false">IF($C73="","",N(TOP!$C$16)*N($K73))</f>
        <v/>
      </c>
      <c r="N73" s="17" t="str">
        <f aca="false">IF($C73="","",ROUNDUP(N($M73)/N($L73),0))</f>
        <v/>
      </c>
      <c r="O73" s="17" t="str">
        <f aca="false">IF($C73="","",N(商品マスタ!$R72))</f>
        <v/>
      </c>
      <c r="P73" s="17" t="str">
        <f aca="false">IF($C73="","",IF($F73="理論",(N($O73)+N($N73))-N($G73),(N($O73)+N($N73))-N($I73)))</f>
        <v/>
      </c>
      <c r="Q73" s="17" t="str">
        <f aca="false">IF($C73="","",MAX(1,N(商品マスタ!$K72)))</f>
        <v/>
      </c>
      <c r="R73" s="39" t="str">
        <f aca="false">IF($C73="","",IF(N($P73)/N($Q73)&lt;=0,"",ROUNDUP(N($P73)/N($Q73),0)))</f>
        <v/>
      </c>
      <c r="S73" s="14"/>
      <c r="T73" s="40" t="str">
        <f aca="false">IF($C73="","",N(商品マスタ!$M72))</f>
        <v/>
      </c>
      <c r="U73" s="40" t="str">
        <f aca="false">IF($S73="","",N($S73)*N($T73))</f>
        <v/>
      </c>
      <c r="V73" s="18"/>
    </row>
    <row r="74" customFormat="false" ht="15" hidden="false" customHeight="false" outlineLevel="0" collapsed="false">
      <c r="B74" s="12" t="n">
        <v>68</v>
      </c>
      <c r="C74" s="36" t="str">
        <f aca="false">IF(商品マスタ!$C73="","",商品マスタ!$C73)</f>
        <v/>
      </c>
      <c r="D74" s="12" t="str">
        <f aca="false">IF($C74="","",商品マスタ!$D73)</f>
        <v/>
      </c>
      <c r="E74" s="12" t="str">
        <f aca="false">IF($C74="","",商品マスタ!$G73)</f>
        <v/>
      </c>
      <c r="F74" s="12" t="str">
        <f aca="false">IF($C74="","",IF(商品マスタ!$P73="","理論",商品マスタ!$P73))</f>
        <v/>
      </c>
      <c r="G74" s="17" t="str">
        <f aca="false">IF($C74="","",N(商品マスタ!$H73))</f>
        <v/>
      </c>
      <c r="H74" s="14"/>
      <c r="I74" s="17" t="str">
        <f aca="false">IF($C74="","",N($H74)*N(商品マスタ!$N73))</f>
        <v/>
      </c>
      <c r="J74" s="17" t="str">
        <f aca="false">IF($C74="","",N($I74)-N($G74))</f>
        <v/>
      </c>
      <c r="K74" s="37" t="str">
        <f aca="false">IF($C74="","",N(商品マスタ!$I73))</f>
        <v/>
      </c>
      <c r="L74" s="17" t="str">
        <f aca="false">IF($C74="","",MAX(1,N(商品マスタ!$J73)))</f>
        <v/>
      </c>
      <c r="M74" s="38" t="str">
        <f aca="false">IF($C74="","",N(TOP!$C$16)*N($K74))</f>
        <v/>
      </c>
      <c r="N74" s="17" t="str">
        <f aca="false">IF($C74="","",ROUNDUP(N($M74)/N($L74),0))</f>
        <v/>
      </c>
      <c r="O74" s="17" t="str">
        <f aca="false">IF($C74="","",N(商品マスタ!$R73))</f>
        <v/>
      </c>
      <c r="P74" s="17" t="str">
        <f aca="false">IF($C74="","",IF($F74="理論",(N($O74)+N($N74))-N($G74),(N($O74)+N($N74))-N($I74)))</f>
        <v/>
      </c>
      <c r="Q74" s="17" t="str">
        <f aca="false">IF($C74="","",MAX(1,N(商品マスタ!$K73)))</f>
        <v/>
      </c>
      <c r="R74" s="39" t="str">
        <f aca="false">IF($C74="","",IF(N($P74)/N($Q74)&lt;=0,"",ROUNDUP(N($P74)/N($Q74),0)))</f>
        <v/>
      </c>
      <c r="S74" s="14"/>
      <c r="T74" s="40" t="str">
        <f aca="false">IF($C74="","",N(商品マスタ!$M73))</f>
        <v/>
      </c>
      <c r="U74" s="40" t="str">
        <f aca="false">IF($S74="","",N($S74)*N($T74))</f>
        <v/>
      </c>
      <c r="V74" s="18"/>
    </row>
    <row r="75" customFormat="false" ht="15" hidden="false" customHeight="false" outlineLevel="0" collapsed="false">
      <c r="B75" s="12" t="n">
        <v>69</v>
      </c>
      <c r="C75" s="36" t="str">
        <f aca="false">IF(商品マスタ!$C74="","",商品マスタ!$C74)</f>
        <v/>
      </c>
      <c r="D75" s="12" t="str">
        <f aca="false">IF($C75="","",商品マスタ!$D74)</f>
        <v/>
      </c>
      <c r="E75" s="12" t="str">
        <f aca="false">IF($C75="","",商品マスタ!$G74)</f>
        <v/>
      </c>
      <c r="F75" s="12" t="str">
        <f aca="false">IF($C75="","",IF(商品マスタ!$P74="","理論",商品マスタ!$P74))</f>
        <v/>
      </c>
      <c r="G75" s="17" t="str">
        <f aca="false">IF($C75="","",N(商品マスタ!$H74))</f>
        <v/>
      </c>
      <c r="H75" s="14"/>
      <c r="I75" s="17" t="str">
        <f aca="false">IF($C75="","",N($H75)*N(商品マスタ!$N74))</f>
        <v/>
      </c>
      <c r="J75" s="17" t="str">
        <f aca="false">IF($C75="","",N($I75)-N($G75))</f>
        <v/>
      </c>
      <c r="K75" s="37" t="str">
        <f aca="false">IF($C75="","",N(商品マスタ!$I74))</f>
        <v/>
      </c>
      <c r="L75" s="17" t="str">
        <f aca="false">IF($C75="","",MAX(1,N(商品マスタ!$J74)))</f>
        <v/>
      </c>
      <c r="M75" s="38" t="str">
        <f aca="false">IF($C75="","",N(TOP!$C$16)*N($K75))</f>
        <v/>
      </c>
      <c r="N75" s="17" t="str">
        <f aca="false">IF($C75="","",ROUNDUP(N($M75)/N($L75),0))</f>
        <v/>
      </c>
      <c r="O75" s="17" t="str">
        <f aca="false">IF($C75="","",N(商品マスタ!$R74))</f>
        <v/>
      </c>
      <c r="P75" s="17" t="str">
        <f aca="false">IF($C75="","",IF($F75="理論",(N($O75)+N($N75))-N($G75),(N($O75)+N($N75))-N($I75)))</f>
        <v/>
      </c>
      <c r="Q75" s="17" t="str">
        <f aca="false">IF($C75="","",MAX(1,N(商品マスタ!$K74)))</f>
        <v/>
      </c>
      <c r="R75" s="39" t="str">
        <f aca="false">IF($C75="","",IF(N($P75)/N($Q75)&lt;=0,"",ROUNDUP(N($P75)/N($Q75),0)))</f>
        <v/>
      </c>
      <c r="S75" s="14"/>
      <c r="T75" s="40" t="str">
        <f aca="false">IF($C75="","",N(商品マスタ!$M74))</f>
        <v/>
      </c>
      <c r="U75" s="40" t="str">
        <f aca="false">IF($S75="","",N($S75)*N($T75))</f>
        <v/>
      </c>
      <c r="V75" s="18"/>
    </row>
    <row r="76" customFormat="false" ht="15" hidden="false" customHeight="false" outlineLevel="0" collapsed="false">
      <c r="B76" s="12" t="n">
        <v>70</v>
      </c>
      <c r="C76" s="36" t="str">
        <f aca="false">IF(商品マスタ!$C75="","",商品マスタ!$C75)</f>
        <v/>
      </c>
      <c r="D76" s="12" t="str">
        <f aca="false">IF($C76="","",商品マスタ!$D75)</f>
        <v/>
      </c>
      <c r="E76" s="12" t="str">
        <f aca="false">IF($C76="","",商品マスタ!$G75)</f>
        <v/>
      </c>
      <c r="F76" s="12" t="str">
        <f aca="false">IF($C76="","",IF(商品マスタ!$P75="","理論",商品マスタ!$P75))</f>
        <v/>
      </c>
      <c r="G76" s="17" t="str">
        <f aca="false">IF($C76="","",N(商品マスタ!$H75))</f>
        <v/>
      </c>
      <c r="H76" s="14"/>
      <c r="I76" s="17" t="str">
        <f aca="false">IF($C76="","",N($H76)*N(商品マスタ!$N75))</f>
        <v/>
      </c>
      <c r="J76" s="17" t="str">
        <f aca="false">IF($C76="","",N($I76)-N($G76))</f>
        <v/>
      </c>
      <c r="K76" s="37" t="str">
        <f aca="false">IF($C76="","",N(商品マスタ!$I75))</f>
        <v/>
      </c>
      <c r="L76" s="17" t="str">
        <f aca="false">IF($C76="","",MAX(1,N(商品マスタ!$J75)))</f>
        <v/>
      </c>
      <c r="M76" s="38" t="str">
        <f aca="false">IF($C76="","",N(TOP!$C$16)*N($K76))</f>
        <v/>
      </c>
      <c r="N76" s="17" t="str">
        <f aca="false">IF($C76="","",ROUNDUP(N($M76)/N($L76),0))</f>
        <v/>
      </c>
      <c r="O76" s="17" t="str">
        <f aca="false">IF($C76="","",N(商品マスタ!$R75))</f>
        <v/>
      </c>
      <c r="P76" s="17" t="str">
        <f aca="false">IF($C76="","",IF($F76="理論",(N($O76)+N($N76))-N($G76),(N($O76)+N($N76))-N($I76)))</f>
        <v/>
      </c>
      <c r="Q76" s="17" t="str">
        <f aca="false">IF($C76="","",MAX(1,N(商品マスタ!$K75)))</f>
        <v/>
      </c>
      <c r="R76" s="39" t="str">
        <f aca="false">IF($C76="","",IF(N($P76)/N($Q76)&lt;=0,"",ROUNDUP(N($P76)/N($Q76),0)))</f>
        <v/>
      </c>
      <c r="S76" s="14"/>
      <c r="T76" s="40" t="str">
        <f aca="false">IF($C76="","",N(商品マスタ!$M75))</f>
        <v/>
      </c>
      <c r="U76" s="40" t="str">
        <f aca="false">IF($S76="","",N($S76)*N($T76))</f>
        <v/>
      </c>
      <c r="V76" s="18"/>
    </row>
    <row r="77" customFormat="false" ht="15" hidden="false" customHeight="false" outlineLevel="0" collapsed="false">
      <c r="B77" s="12" t="n">
        <v>71</v>
      </c>
      <c r="C77" s="36" t="str">
        <f aca="false">IF(商品マスタ!$C76="","",商品マスタ!$C76)</f>
        <v/>
      </c>
      <c r="D77" s="12" t="str">
        <f aca="false">IF($C77="","",商品マスタ!$D76)</f>
        <v/>
      </c>
      <c r="E77" s="12" t="str">
        <f aca="false">IF($C77="","",商品マスタ!$G76)</f>
        <v/>
      </c>
      <c r="F77" s="12" t="str">
        <f aca="false">IF($C77="","",IF(商品マスタ!$P76="","理論",商品マスタ!$P76))</f>
        <v/>
      </c>
      <c r="G77" s="17" t="str">
        <f aca="false">IF($C77="","",N(商品マスタ!$H76))</f>
        <v/>
      </c>
      <c r="H77" s="14"/>
      <c r="I77" s="17" t="str">
        <f aca="false">IF($C77="","",N($H77)*N(商品マスタ!$N76))</f>
        <v/>
      </c>
      <c r="J77" s="17" t="str">
        <f aca="false">IF($C77="","",N($I77)-N($G77))</f>
        <v/>
      </c>
      <c r="K77" s="37" t="str">
        <f aca="false">IF($C77="","",N(商品マスタ!$I76))</f>
        <v/>
      </c>
      <c r="L77" s="17" t="str">
        <f aca="false">IF($C77="","",MAX(1,N(商品マスタ!$J76)))</f>
        <v/>
      </c>
      <c r="M77" s="38" t="str">
        <f aca="false">IF($C77="","",N(TOP!$C$16)*N($K77))</f>
        <v/>
      </c>
      <c r="N77" s="17" t="str">
        <f aca="false">IF($C77="","",ROUNDUP(N($M77)/N($L77),0))</f>
        <v/>
      </c>
      <c r="O77" s="17" t="str">
        <f aca="false">IF($C77="","",N(商品マスタ!$R76))</f>
        <v/>
      </c>
      <c r="P77" s="17" t="str">
        <f aca="false">IF($C77="","",IF($F77="理論",(N($O77)+N($N77))-N($G77),(N($O77)+N($N77))-N($I77)))</f>
        <v/>
      </c>
      <c r="Q77" s="17" t="str">
        <f aca="false">IF($C77="","",MAX(1,N(商品マスタ!$K76)))</f>
        <v/>
      </c>
      <c r="R77" s="39" t="str">
        <f aca="false">IF($C77="","",IF(N($P77)/N($Q77)&lt;=0,"",ROUNDUP(N($P77)/N($Q77),0)))</f>
        <v/>
      </c>
      <c r="S77" s="14"/>
      <c r="T77" s="40" t="str">
        <f aca="false">IF($C77="","",N(商品マスタ!$M76))</f>
        <v/>
      </c>
      <c r="U77" s="40" t="str">
        <f aca="false">IF($S77="","",N($S77)*N($T77))</f>
        <v/>
      </c>
      <c r="V77" s="18"/>
    </row>
    <row r="78" customFormat="false" ht="15" hidden="false" customHeight="false" outlineLevel="0" collapsed="false">
      <c r="B78" s="12" t="n">
        <v>72</v>
      </c>
      <c r="C78" s="36" t="str">
        <f aca="false">IF(商品マスタ!$C77="","",商品マスタ!$C77)</f>
        <v/>
      </c>
      <c r="D78" s="12" t="str">
        <f aca="false">IF($C78="","",商品マスタ!$D77)</f>
        <v/>
      </c>
      <c r="E78" s="12" t="str">
        <f aca="false">IF($C78="","",商品マスタ!$G77)</f>
        <v/>
      </c>
      <c r="F78" s="12" t="str">
        <f aca="false">IF($C78="","",IF(商品マスタ!$P77="","理論",商品マスタ!$P77))</f>
        <v/>
      </c>
      <c r="G78" s="17" t="str">
        <f aca="false">IF($C78="","",N(商品マスタ!$H77))</f>
        <v/>
      </c>
      <c r="H78" s="14"/>
      <c r="I78" s="17" t="str">
        <f aca="false">IF($C78="","",N($H78)*N(商品マスタ!$N77))</f>
        <v/>
      </c>
      <c r="J78" s="17" t="str">
        <f aca="false">IF($C78="","",N($I78)-N($G78))</f>
        <v/>
      </c>
      <c r="K78" s="37" t="str">
        <f aca="false">IF($C78="","",N(商品マスタ!$I77))</f>
        <v/>
      </c>
      <c r="L78" s="17" t="str">
        <f aca="false">IF($C78="","",MAX(1,N(商品マスタ!$J77)))</f>
        <v/>
      </c>
      <c r="M78" s="38" t="str">
        <f aca="false">IF($C78="","",N(TOP!$C$16)*N($K78))</f>
        <v/>
      </c>
      <c r="N78" s="17" t="str">
        <f aca="false">IF($C78="","",ROUNDUP(N($M78)/N($L78),0))</f>
        <v/>
      </c>
      <c r="O78" s="17" t="str">
        <f aca="false">IF($C78="","",N(商品マスタ!$R77))</f>
        <v/>
      </c>
      <c r="P78" s="17" t="str">
        <f aca="false">IF($C78="","",IF($F78="理論",(N($O78)+N($N78))-N($G78),(N($O78)+N($N78))-N($I78)))</f>
        <v/>
      </c>
      <c r="Q78" s="17" t="str">
        <f aca="false">IF($C78="","",MAX(1,N(商品マスタ!$K77)))</f>
        <v/>
      </c>
      <c r="R78" s="39" t="str">
        <f aca="false">IF($C78="","",IF(N($P78)/N($Q78)&lt;=0,"",ROUNDUP(N($P78)/N($Q78),0)))</f>
        <v/>
      </c>
      <c r="S78" s="14"/>
      <c r="T78" s="40" t="str">
        <f aca="false">IF($C78="","",N(商品マスタ!$M77))</f>
        <v/>
      </c>
      <c r="U78" s="40" t="str">
        <f aca="false">IF($S78="","",N($S78)*N($T78))</f>
        <v/>
      </c>
      <c r="V78" s="18"/>
    </row>
    <row r="79" customFormat="false" ht="15" hidden="false" customHeight="false" outlineLevel="0" collapsed="false">
      <c r="B79" s="12" t="n">
        <v>73</v>
      </c>
      <c r="C79" s="36" t="str">
        <f aca="false">IF(商品マスタ!$C78="","",商品マスタ!$C78)</f>
        <v/>
      </c>
      <c r="D79" s="12" t="str">
        <f aca="false">IF($C79="","",商品マスタ!$D78)</f>
        <v/>
      </c>
      <c r="E79" s="12" t="str">
        <f aca="false">IF($C79="","",商品マスタ!$G78)</f>
        <v/>
      </c>
      <c r="F79" s="12" t="str">
        <f aca="false">IF($C79="","",IF(商品マスタ!$P78="","理論",商品マスタ!$P78))</f>
        <v/>
      </c>
      <c r="G79" s="17" t="str">
        <f aca="false">IF($C79="","",N(商品マスタ!$H78))</f>
        <v/>
      </c>
      <c r="H79" s="14"/>
      <c r="I79" s="17" t="str">
        <f aca="false">IF($C79="","",N($H79)*N(商品マスタ!$N78))</f>
        <v/>
      </c>
      <c r="J79" s="17" t="str">
        <f aca="false">IF($C79="","",N($I79)-N($G79))</f>
        <v/>
      </c>
      <c r="K79" s="37" t="str">
        <f aca="false">IF($C79="","",N(商品マスタ!$I78))</f>
        <v/>
      </c>
      <c r="L79" s="17" t="str">
        <f aca="false">IF($C79="","",MAX(1,N(商品マスタ!$J78)))</f>
        <v/>
      </c>
      <c r="M79" s="38" t="str">
        <f aca="false">IF($C79="","",N(TOP!$C$16)*N($K79))</f>
        <v/>
      </c>
      <c r="N79" s="17" t="str">
        <f aca="false">IF($C79="","",ROUNDUP(N($M79)/N($L79),0))</f>
        <v/>
      </c>
      <c r="O79" s="17" t="str">
        <f aca="false">IF($C79="","",N(商品マスタ!$R78))</f>
        <v/>
      </c>
      <c r="P79" s="17" t="str">
        <f aca="false">IF($C79="","",IF($F79="理論",(N($O79)+N($N79))-N($G79),(N($O79)+N($N79))-N($I79)))</f>
        <v/>
      </c>
      <c r="Q79" s="17" t="str">
        <f aca="false">IF($C79="","",MAX(1,N(商品マスタ!$K78)))</f>
        <v/>
      </c>
      <c r="R79" s="39" t="str">
        <f aca="false">IF($C79="","",IF(N($P79)/N($Q79)&lt;=0,"",ROUNDUP(N($P79)/N($Q79),0)))</f>
        <v/>
      </c>
      <c r="S79" s="14"/>
      <c r="T79" s="40" t="str">
        <f aca="false">IF($C79="","",N(商品マスタ!$M78))</f>
        <v/>
      </c>
      <c r="U79" s="40" t="str">
        <f aca="false">IF($S79="","",N($S79)*N($T79))</f>
        <v/>
      </c>
      <c r="V79" s="18"/>
    </row>
    <row r="80" customFormat="false" ht="15" hidden="false" customHeight="false" outlineLevel="0" collapsed="false">
      <c r="B80" s="12" t="n">
        <v>74</v>
      </c>
      <c r="C80" s="36" t="str">
        <f aca="false">IF(商品マスタ!$C79="","",商品マスタ!$C79)</f>
        <v/>
      </c>
      <c r="D80" s="12" t="str">
        <f aca="false">IF($C80="","",商品マスタ!$D79)</f>
        <v/>
      </c>
      <c r="E80" s="12" t="str">
        <f aca="false">IF($C80="","",商品マスタ!$G79)</f>
        <v/>
      </c>
      <c r="F80" s="12" t="str">
        <f aca="false">IF($C80="","",IF(商品マスタ!$P79="","理論",商品マスタ!$P79))</f>
        <v/>
      </c>
      <c r="G80" s="17" t="str">
        <f aca="false">IF($C80="","",N(商品マスタ!$H79))</f>
        <v/>
      </c>
      <c r="H80" s="14"/>
      <c r="I80" s="17" t="str">
        <f aca="false">IF($C80="","",N($H80)*N(商品マスタ!$N79))</f>
        <v/>
      </c>
      <c r="J80" s="17" t="str">
        <f aca="false">IF($C80="","",N($I80)-N($G80))</f>
        <v/>
      </c>
      <c r="K80" s="37" t="str">
        <f aca="false">IF($C80="","",N(商品マスタ!$I79))</f>
        <v/>
      </c>
      <c r="L80" s="17" t="str">
        <f aca="false">IF($C80="","",MAX(1,N(商品マスタ!$J79)))</f>
        <v/>
      </c>
      <c r="M80" s="38" t="str">
        <f aca="false">IF($C80="","",N(TOP!$C$16)*N($K80))</f>
        <v/>
      </c>
      <c r="N80" s="17" t="str">
        <f aca="false">IF($C80="","",ROUNDUP(N($M80)/N($L80),0))</f>
        <v/>
      </c>
      <c r="O80" s="17" t="str">
        <f aca="false">IF($C80="","",N(商品マスタ!$R79))</f>
        <v/>
      </c>
      <c r="P80" s="17" t="str">
        <f aca="false">IF($C80="","",IF($F80="理論",(N($O80)+N($N80))-N($G80),(N($O80)+N($N80))-N($I80)))</f>
        <v/>
      </c>
      <c r="Q80" s="17" t="str">
        <f aca="false">IF($C80="","",MAX(1,N(商品マスタ!$K79)))</f>
        <v/>
      </c>
      <c r="R80" s="39" t="str">
        <f aca="false">IF($C80="","",IF(N($P80)/N($Q80)&lt;=0,"",ROUNDUP(N($P80)/N($Q80),0)))</f>
        <v/>
      </c>
      <c r="S80" s="14"/>
      <c r="T80" s="40" t="str">
        <f aca="false">IF($C80="","",N(商品マスタ!$M79))</f>
        <v/>
      </c>
      <c r="U80" s="40" t="str">
        <f aca="false">IF($S80="","",N($S80)*N($T80))</f>
        <v/>
      </c>
      <c r="V80" s="18"/>
    </row>
    <row r="81" customFormat="false" ht="15" hidden="false" customHeight="false" outlineLevel="0" collapsed="false">
      <c r="B81" s="12" t="n">
        <v>75</v>
      </c>
      <c r="C81" s="36" t="str">
        <f aca="false">IF(商品マスタ!$C80="","",商品マスタ!$C80)</f>
        <v/>
      </c>
      <c r="D81" s="12" t="str">
        <f aca="false">IF($C81="","",商品マスタ!$D80)</f>
        <v/>
      </c>
      <c r="E81" s="12" t="str">
        <f aca="false">IF($C81="","",商品マスタ!$G80)</f>
        <v/>
      </c>
      <c r="F81" s="12" t="str">
        <f aca="false">IF($C81="","",IF(商品マスタ!$P80="","理論",商品マスタ!$P80))</f>
        <v/>
      </c>
      <c r="G81" s="17" t="str">
        <f aca="false">IF($C81="","",N(商品マスタ!$H80))</f>
        <v/>
      </c>
      <c r="H81" s="14"/>
      <c r="I81" s="17" t="str">
        <f aca="false">IF($C81="","",N($H81)*N(商品マスタ!$N80))</f>
        <v/>
      </c>
      <c r="J81" s="17" t="str">
        <f aca="false">IF($C81="","",N($I81)-N($G81))</f>
        <v/>
      </c>
      <c r="K81" s="37" t="str">
        <f aca="false">IF($C81="","",N(商品マスタ!$I80))</f>
        <v/>
      </c>
      <c r="L81" s="17" t="str">
        <f aca="false">IF($C81="","",MAX(1,N(商品マスタ!$J80)))</f>
        <v/>
      </c>
      <c r="M81" s="38" t="str">
        <f aca="false">IF($C81="","",N(TOP!$C$16)*N($K81))</f>
        <v/>
      </c>
      <c r="N81" s="17" t="str">
        <f aca="false">IF($C81="","",ROUNDUP(N($M81)/N($L81),0))</f>
        <v/>
      </c>
      <c r="O81" s="17" t="str">
        <f aca="false">IF($C81="","",N(商品マスタ!$R80))</f>
        <v/>
      </c>
      <c r="P81" s="17" t="str">
        <f aca="false">IF($C81="","",IF($F81="理論",(N($O81)+N($N81))-N($G81),(N($O81)+N($N81))-N($I81)))</f>
        <v/>
      </c>
      <c r="Q81" s="17" t="str">
        <f aca="false">IF($C81="","",MAX(1,N(商品マスタ!$K80)))</f>
        <v/>
      </c>
      <c r="R81" s="39" t="str">
        <f aca="false">IF($C81="","",IF(N($P81)/N($Q81)&lt;=0,"",ROUNDUP(N($P81)/N($Q81),0)))</f>
        <v/>
      </c>
      <c r="S81" s="14"/>
      <c r="T81" s="40" t="str">
        <f aca="false">IF($C81="","",N(商品マスタ!$M80))</f>
        <v/>
      </c>
      <c r="U81" s="40" t="str">
        <f aca="false">IF($S81="","",N($S81)*N($T81))</f>
        <v/>
      </c>
      <c r="V81" s="18"/>
    </row>
    <row r="82" customFormat="false" ht="15" hidden="false" customHeight="false" outlineLevel="0" collapsed="false">
      <c r="B82" s="12" t="n">
        <v>76</v>
      </c>
      <c r="C82" s="36" t="str">
        <f aca="false">IF(商品マスタ!$C81="","",商品マスタ!$C81)</f>
        <v/>
      </c>
      <c r="D82" s="12" t="str">
        <f aca="false">IF($C82="","",商品マスタ!$D81)</f>
        <v/>
      </c>
      <c r="E82" s="12" t="str">
        <f aca="false">IF($C82="","",商品マスタ!$G81)</f>
        <v/>
      </c>
      <c r="F82" s="12" t="str">
        <f aca="false">IF($C82="","",IF(商品マスタ!$P81="","理論",商品マスタ!$P81))</f>
        <v/>
      </c>
      <c r="G82" s="17" t="str">
        <f aca="false">IF($C82="","",N(商品マスタ!$H81))</f>
        <v/>
      </c>
      <c r="H82" s="14"/>
      <c r="I82" s="17" t="str">
        <f aca="false">IF($C82="","",N($H82)*N(商品マスタ!$N81))</f>
        <v/>
      </c>
      <c r="J82" s="17" t="str">
        <f aca="false">IF($C82="","",N($I82)-N($G82))</f>
        <v/>
      </c>
      <c r="K82" s="37" t="str">
        <f aca="false">IF($C82="","",N(商品マスタ!$I81))</f>
        <v/>
      </c>
      <c r="L82" s="17" t="str">
        <f aca="false">IF($C82="","",MAX(1,N(商品マスタ!$J81)))</f>
        <v/>
      </c>
      <c r="M82" s="38" t="str">
        <f aca="false">IF($C82="","",N(TOP!$C$16)*N($K82))</f>
        <v/>
      </c>
      <c r="N82" s="17" t="str">
        <f aca="false">IF($C82="","",ROUNDUP(N($M82)/N($L82),0))</f>
        <v/>
      </c>
      <c r="O82" s="17" t="str">
        <f aca="false">IF($C82="","",N(商品マスタ!$R81))</f>
        <v/>
      </c>
      <c r="P82" s="17" t="str">
        <f aca="false">IF($C82="","",IF($F82="理論",(N($O82)+N($N82))-N($G82),(N($O82)+N($N82))-N($I82)))</f>
        <v/>
      </c>
      <c r="Q82" s="17" t="str">
        <f aca="false">IF($C82="","",MAX(1,N(商品マスタ!$K81)))</f>
        <v/>
      </c>
      <c r="R82" s="39" t="str">
        <f aca="false">IF($C82="","",IF(N($P82)/N($Q82)&lt;=0,"",ROUNDUP(N($P82)/N($Q82),0)))</f>
        <v/>
      </c>
      <c r="S82" s="14"/>
      <c r="T82" s="40" t="str">
        <f aca="false">IF($C82="","",N(商品マスタ!$M81))</f>
        <v/>
      </c>
      <c r="U82" s="40" t="str">
        <f aca="false">IF($S82="","",N($S82)*N($T82))</f>
        <v/>
      </c>
      <c r="V82" s="18"/>
    </row>
    <row r="83" customFormat="false" ht="15" hidden="false" customHeight="false" outlineLevel="0" collapsed="false">
      <c r="B83" s="12" t="n">
        <v>77</v>
      </c>
      <c r="C83" s="36" t="str">
        <f aca="false">IF(商品マスタ!$C82="","",商品マスタ!$C82)</f>
        <v/>
      </c>
      <c r="D83" s="12" t="str">
        <f aca="false">IF($C83="","",商品マスタ!$D82)</f>
        <v/>
      </c>
      <c r="E83" s="12" t="str">
        <f aca="false">IF($C83="","",商品マスタ!$G82)</f>
        <v/>
      </c>
      <c r="F83" s="12" t="str">
        <f aca="false">IF($C83="","",IF(商品マスタ!$P82="","理論",商品マスタ!$P82))</f>
        <v/>
      </c>
      <c r="G83" s="17" t="str">
        <f aca="false">IF($C83="","",N(商品マスタ!$H82))</f>
        <v/>
      </c>
      <c r="H83" s="14"/>
      <c r="I83" s="17" t="str">
        <f aca="false">IF($C83="","",N($H83)*N(商品マスタ!$N82))</f>
        <v/>
      </c>
      <c r="J83" s="17" t="str">
        <f aca="false">IF($C83="","",N($I83)-N($G83))</f>
        <v/>
      </c>
      <c r="K83" s="37" t="str">
        <f aca="false">IF($C83="","",N(商品マスタ!$I82))</f>
        <v/>
      </c>
      <c r="L83" s="17" t="str">
        <f aca="false">IF($C83="","",MAX(1,N(商品マスタ!$J82)))</f>
        <v/>
      </c>
      <c r="M83" s="38" t="str">
        <f aca="false">IF($C83="","",N(TOP!$C$16)*N($K83))</f>
        <v/>
      </c>
      <c r="N83" s="17" t="str">
        <f aca="false">IF($C83="","",ROUNDUP(N($M83)/N($L83),0))</f>
        <v/>
      </c>
      <c r="O83" s="17" t="str">
        <f aca="false">IF($C83="","",N(商品マスタ!$R82))</f>
        <v/>
      </c>
      <c r="P83" s="17" t="str">
        <f aca="false">IF($C83="","",IF($F83="理論",(N($O83)+N($N83))-N($G83),(N($O83)+N($N83))-N($I83)))</f>
        <v/>
      </c>
      <c r="Q83" s="17" t="str">
        <f aca="false">IF($C83="","",MAX(1,N(商品マスタ!$K82)))</f>
        <v/>
      </c>
      <c r="R83" s="39" t="str">
        <f aca="false">IF($C83="","",IF(N($P83)/N($Q83)&lt;=0,"",ROUNDUP(N($P83)/N($Q83),0)))</f>
        <v/>
      </c>
      <c r="S83" s="14"/>
      <c r="T83" s="40" t="str">
        <f aca="false">IF($C83="","",N(商品マスタ!$M82))</f>
        <v/>
      </c>
      <c r="U83" s="40" t="str">
        <f aca="false">IF($S83="","",N($S83)*N($T83))</f>
        <v/>
      </c>
      <c r="V83" s="18"/>
    </row>
    <row r="84" customFormat="false" ht="15" hidden="false" customHeight="false" outlineLevel="0" collapsed="false">
      <c r="B84" s="12" t="n">
        <v>78</v>
      </c>
      <c r="C84" s="36" t="str">
        <f aca="false">IF(商品マスタ!$C83="","",商品マスタ!$C83)</f>
        <v/>
      </c>
      <c r="D84" s="12" t="str">
        <f aca="false">IF($C84="","",商品マスタ!$D83)</f>
        <v/>
      </c>
      <c r="E84" s="12" t="str">
        <f aca="false">IF($C84="","",商品マスタ!$G83)</f>
        <v/>
      </c>
      <c r="F84" s="12" t="str">
        <f aca="false">IF($C84="","",IF(商品マスタ!$P83="","理論",商品マスタ!$P83))</f>
        <v/>
      </c>
      <c r="G84" s="17" t="str">
        <f aca="false">IF($C84="","",N(商品マスタ!$H83))</f>
        <v/>
      </c>
      <c r="H84" s="14"/>
      <c r="I84" s="17" t="str">
        <f aca="false">IF($C84="","",N($H84)*N(商品マスタ!$N83))</f>
        <v/>
      </c>
      <c r="J84" s="17" t="str">
        <f aca="false">IF($C84="","",N($I84)-N($G84))</f>
        <v/>
      </c>
      <c r="K84" s="37" t="str">
        <f aca="false">IF($C84="","",N(商品マスタ!$I83))</f>
        <v/>
      </c>
      <c r="L84" s="17" t="str">
        <f aca="false">IF($C84="","",MAX(1,N(商品マスタ!$J83)))</f>
        <v/>
      </c>
      <c r="M84" s="38" t="str">
        <f aca="false">IF($C84="","",N(TOP!$C$16)*N($K84))</f>
        <v/>
      </c>
      <c r="N84" s="17" t="str">
        <f aca="false">IF($C84="","",ROUNDUP(N($M84)/N($L84),0))</f>
        <v/>
      </c>
      <c r="O84" s="17" t="str">
        <f aca="false">IF($C84="","",N(商品マスタ!$R83))</f>
        <v/>
      </c>
      <c r="P84" s="17" t="str">
        <f aca="false">IF($C84="","",IF($F84="理論",(N($O84)+N($N84))-N($G84),(N($O84)+N($N84))-N($I84)))</f>
        <v/>
      </c>
      <c r="Q84" s="17" t="str">
        <f aca="false">IF($C84="","",MAX(1,N(商品マスタ!$K83)))</f>
        <v/>
      </c>
      <c r="R84" s="39" t="str">
        <f aca="false">IF($C84="","",IF(N($P84)/N($Q84)&lt;=0,"",ROUNDUP(N($P84)/N($Q84),0)))</f>
        <v/>
      </c>
      <c r="S84" s="14"/>
      <c r="T84" s="40" t="str">
        <f aca="false">IF($C84="","",N(商品マスタ!$M83))</f>
        <v/>
      </c>
      <c r="U84" s="40" t="str">
        <f aca="false">IF($S84="","",N($S84)*N($T84))</f>
        <v/>
      </c>
      <c r="V84" s="18"/>
    </row>
    <row r="85" customFormat="false" ht="15" hidden="false" customHeight="false" outlineLevel="0" collapsed="false">
      <c r="B85" s="12" t="n">
        <v>79</v>
      </c>
      <c r="C85" s="36" t="str">
        <f aca="false">IF(商品マスタ!$C84="","",商品マスタ!$C84)</f>
        <v/>
      </c>
      <c r="D85" s="12" t="str">
        <f aca="false">IF($C85="","",商品マスタ!$D84)</f>
        <v/>
      </c>
      <c r="E85" s="12" t="str">
        <f aca="false">IF($C85="","",商品マスタ!$G84)</f>
        <v/>
      </c>
      <c r="F85" s="12" t="str">
        <f aca="false">IF($C85="","",IF(商品マスタ!$P84="","理論",商品マスタ!$P84))</f>
        <v/>
      </c>
      <c r="G85" s="17" t="str">
        <f aca="false">IF($C85="","",N(商品マスタ!$H84))</f>
        <v/>
      </c>
      <c r="H85" s="14"/>
      <c r="I85" s="17" t="str">
        <f aca="false">IF($C85="","",N($H85)*N(商品マスタ!$N84))</f>
        <v/>
      </c>
      <c r="J85" s="17" t="str">
        <f aca="false">IF($C85="","",N($I85)-N($G85))</f>
        <v/>
      </c>
      <c r="K85" s="37" t="str">
        <f aca="false">IF($C85="","",N(商品マスタ!$I84))</f>
        <v/>
      </c>
      <c r="L85" s="17" t="str">
        <f aca="false">IF($C85="","",MAX(1,N(商品マスタ!$J84)))</f>
        <v/>
      </c>
      <c r="M85" s="38" t="str">
        <f aca="false">IF($C85="","",N(TOP!$C$16)*N($K85))</f>
        <v/>
      </c>
      <c r="N85" s="17" t="str">
        <f aca="false">IF($C85="","",ROUNDUP(N($M85)/N($L85),0))</f>
        <v/>
      </c>
      <c r="O85" s="17" t="str">
        <f aca="false">IF($C85="","",N(商品マスタ!$R84))</f>
        <v/>
      </c>
      <c r="P85" s="17" t="str">
        <f aca="false">IF($C85="","",IF($F85="理論",(N($O85)+N($N85))-N($G85),(N($O85)+N($N85))-N($I85)))</f>
        <v/>
      </c>
      <c r="Q85" s="17" t="str">
        <f aca="false">IF($C85="","",MAX(1,N(商品マスタ!$K84)))</f>
        <v/>
      </c>
      <c r="R85" s="39" t="str">
        <f aca="false">IF($C85="","",IF(N($P85)/N($Q85)&lt;=0,"",ROUNDUP(N($P85)/N($Q85),0)))</f>
        <v/>
      </c>
      <c r="S85" s="14"/>
      <c r="T85" s="40" t="str">
        <f aca="false">IF($C85="","",N(商品マスタ!$M84))</f>
        <v/>
      </c>
      <c r="U85" s="40" t="str">
        <f aca="false">IF($S85="","",N($S85)*N($T85))</f>
        <v/>
      </c>
      <c r="V85" s="18"/>
    </row>
    <row r="86" customFormat="false" ht="15" hidden="false" customHeight="false" outlineLevel="0" collapsed="false">
      <c r="B86" s="12" t="n">
        <v>80</v>
      </c>
      <c r="C86" s="36" t="str">
        <f aca="false">IF(商品マスタ!$C85="","",商品マスタ!$C85)</f>
        <v/>
      </c>
      <c r="D86" s="12" t="str">
        <f aca="false">IF($C86="","",商品マスタ!$D85)</f>
        <v/>
      </c>
      <c r="E86" s="12" t="str">
        <f aca="false">IF($C86="","",商品マスタ!$G85)</f>
        <v/>
      </c>
      <c r="F86" s="12" t="str">
        <f aca="false">IF($C86="","",IF(商品マスタ!$P85="","理論",商品マスタ!$P85))</f>
        <v/>
      </c>
      <c r="G86" s="17" t="str">
        <f aca="false">IF($C86="","",N(商品マスタ!$H85))</f>
        <v/>
      </c>
      <c r="H86" s="14"/>
      <c r="I86" s="17" t="str">
        <f aca="false">IF($C86="","",N($H86)*N(商品マスタ!$N85))</f>
        <v/>
      </c>
      <c r="J86" s="17" t="str">
        <f aca="false">IF($C86="","",N($I86)-N($G86))</f>
        <v/>
      </c>
      <c r="K86" s="37" t="str">
        <f aca="false">IF($C86="","",N(商品マスタ!$I85))</f>
        <v/>
      </c>
      <c r="L86" s="17" t="str">
        <f aca="false">IF($C86="","",MAX(1,N(商品マスタ!$J85)))</f>
        <v/>
      </c>
      <c r="M86" s="38" t="str">
        <f aca="false">IF($C86="","",N(TOP!$C$16)*N($K86))</f>
        <v/>
      </c>
      <c r="N86" s="17" t="str">
        <f aca="false">IF($C86="","",ROUNDUP(N($M86)/N($L86),0))</f>
        <v/>
      </c>
      <c r="O86" s="17" t="str">
        <f aca="false">IF($C86="","",N(商品マスタ!$R85))</f>
        <v/>
      </c>
      <c r="P86" s="17" t="str">
        <f aca="false">IF($C86="","",IF($F86="理論",(N($O86)+N($N86))-N($G86),(N($O86)+N($N86))-N($I86)))</f>
        <v/>
      </c>
      <c r="Q86" s="17" t="str">
        <f aca="false">IF($C86="","",MAX(1,N(商品マスタ!$K85)))</f>
        <v/>
      </c>
      <c r="R86" s="39" t="str">
        <f aca="false">IF($C86="","",IF(N($P86)/N($Q86)&lt;=0,"",ROUNDUP(N($P86)/N($Q86),0)))</f>
        <v/>
      </c>
      <c r="S86" s="14"/>
      <c r="T86" s="40" t="str">
        <f aca="false">IF($C86="","",N(商品マスタ!$M85))</f>
        <v/>
      </c>
      <c r="U86" s="40" t="str">
        <f aca="false">IF($S86="","",N($S86)*N($T86))</f>
        <v/>
      </c>
      <c r="V86" s="18"/>
    </row>
    <row r="87" customFormat="false" ht="15" hidden="false" customHeight="false" outlineLevel="0" collapsed="false">
      <c r="B87" s="12" t="n">
        <v>81</v>
      </c>
      <c r="C87" s="36" t="str">
        <f aca="false">IF(商品マスタ!$C86="","",商品マスタ!$C86)</f>
        <v/>
      </c>
      <c r="D87" s="12" t="str">
        <f aca="false">IF($C87="","",商品マスタ!$D86)</f>
        <v/>
      </c>
      <c r="E87" s="12" t="str">
        <f aca="false">IF($C87="","",商品マスタ!$G86)</f>
        <v/>
      </c>
      <c r="F87" s="12" t="str">
        <f aca="false">IF($C87="","",IF(商品マスタ!$P86="","理論",商品マスタ!$P86))</f>
        <v/>
      </c>
      <c r="G87" s="17" t="str">
        <f aca="false">IF($C87="","",N(商品マスタ!$H86))</f>
        <v/>
      </c>
      <c r="H87" s="14"/>
      <c r="I87" s="17" t="str">
        <f aca="false">IF($C87="","",N($H87)*N(商品マスタ!$N86))</f>
        <v/>
      </c>
      <c r="J87" s="17" t="str">
        <f aca="false">IF($C87="","",N($I87)-N($G87))</f>
        <v/>
      </c>
      <c r="K87" s="37" t="str">
        <f aca="false">IF($C87="","",N(商品マスタ!$I86))</f>
        <v/>
      </c>
      <c r="L87" s="17" t="str">
        <f aca="false">IF($C87="","",MAX(1,N(商品マスタ!$J86)))</f>
        <v/>
      </c>
      <c r="M87" s="38" t="str">
        <f aca="false">IF($C87="","",N(TOP!$C$16)*N($K87))</f>
        <v/>
      </c>
      <c r="N87" s="17" t="str">
        <f aca="false">IF($C87="","",ROUNDUP(N($M87)/N($L87),0))</f>
        <v/>
      </c>
      <c r="O87" s="17" t="str">
        <f aca="false">IF($C87="","",N(商品マスタ!$R86))</f>
        <v/>
      </c>
      <c r="P87" s="17" t="str">
        <f aca="false">IF($C87="","",IF($F87="理論",(N($O87)+N($N87))-N($G87),(N($O87)+N($N87))-N($I87)))</f>
        <v/>
      </c>
      <c r="Q87" s="17" t="str">
        <f aca="false">IF($C87="","",MAX(1,N(商品マスタ!$K86)))</f>
        <v/>
      </c>
      <c r="R87" s="39" t="str">
        <f aca="false">IF($C87="","",IF(N($P87)/N($Q87)&lt;=0,"",ROUNDUP(N($P87)/N($Q87),0)))</f>
        <v/>
      </c>
      <c r="S87" s="14"/>
      <c r="T87" s="40" t="str">
        <f aca="false">IF($C87="","",N(商品マスタ!$M86))</f>
        <v/>
      </c>
      <c r="U87" s="40" t="str">
        <f aca="false">IF($S87="","",N($S87)*N($T87))</f>
        <v/>
      </c>
      <c r="V87" s="18"/>
    </row>
    <row r="88" customFormat="false" ht="15" hidden="false" customHeight="false" outlineLevel="0" collapsed="false">
      <c r="B88" s="12" t="n">
        <v>82</v>
      </c>
      <c r="C88" s="36" t="str">
        <f aca="false">IF(商品マスタ!$C87="","",商品マスタ!$C87)</f>
        <v/>
      </c>
      <c r="D88" s="12" t="str">
        <f aca="false">IF($C88="","",商品マスタ!$D87)</f>
        <v/>
      </c>
      <c r="E88" s="12" t="str">
        <f aca="false">IF($C88="","",商品マスタ!$G87)</f>
        <v/>
      </c>
      <c r="F88" s="12" t="str">
        <f aca="false">IF($C88="","",IF(商品マスタ!$P87="","理論",商品マスタ!$P87))</f>
        <v/>
      </c>
      <c r="G88" s="17" t="str">
        <f aca="false">IF($C88="","",N(商品マスタ!$H87))</f>
        <v/>
      </c>
      <c r="H88" s="14"/>
      <c r="I88" s="17" t="str">
        <f aca="false">IF($C88="","",N($H88)*N(商品マスタ!$N87))</f>
        <v/>
      </c>
      <c r="J88" s="17" t="str">
        <f aca="false">IF($C88="","",N($I88)-N($G88))</f>
        <v/>
      </c>
      <c r="K88" s="37" t="str">
        <f aca="false">IF($C88="","",N(商品マスタ!$I87))</f>
        <v/>
      </c>
      <c r="L88" s="17" t="str">
        <f aca="false">IF($C88="","",MAX(1,N(商品マスタ!$J87)))</f>
        <v/>
      </c>
      <c r="M88" s="38" t="str">
        <f aca="false">IF($C88="","",N(TOP!$C$16)*N($K88))</f>
        <v/>
      </c>
      <c r="N88" s="17" t="str">
        <f aca="false">IF($C88="","",ROUNDUP(N($M88)/N($L88),0))</f>
        <v/>
      </c>
      <c r="O88" s="17" t="str">
        <f aca="false">IF($C88="","",N(商品マスタ!$R87))</f>
        <v/>
      </c>
      <c r="P88" s="17" t="str">
        <f aca="false">IF($C88="","",IF($F88="理論",(N($O88)+N($N88))-N($G88),(N($O88)+N($N88))-N($I88)))</f>
        <v/>
      </c>
      <c r="Q88" s="17" t="str">
        <f aca="false">IF($C88="","",MAX(1,N(商品マスタ!$K87)))</f>
        <v/>
      </c>
      <c r="R88" s="39" t="str">
        <f aca="false">IF($C88="","",IF(N($P88)/N($Q88)&lt;=0,"",ROUNDUP(N($P88)/N($Q88),0)))</f>
        <v/>
      </c>
      <c r="S88" s="14"/>
      <c r="T88" s="40" t="str">
        <f aca="false">IF($C88="","",N(商品マスタ!$M87))</f>
        <v/>
      </c>
      <c r="U88" s="40" t="str">
        <f aca="false">IF($S88="","",N($S88)*N($T88))</f>
        <v/>
      </c>
      <c r="V88" s="18"/>
    </row>
    <row r="89" customFormat="false" ht="15" hidden="false" customHeight="false" outlineLevel="0" collapsed="false">
      <c r="B89" s="12" t="n">
        <v>83</v>
      </c>
      <c r="C89" s="36" t="str">
        <f aca="false">IF(商品マスタ!$C88="","",商品マスタ!$C88)</f>
        <v/>
      </c>
      <c r="D89" s="12" t="str">
        <f aca="false">IF($C89="","",商品マスタ!$D88)</f>
        <v/>
      </c>
      <c r="E89" s="12" t="str">
        <f aca="false">IF($C89="","",商品マスタ!$G88)</f>
        <v/>
      </c>
      <c r="F89" s="12" t="str">
        <f aca="false">IF($C89="","",IF(商品マスタ!$P88="","理論",商品マスタ!$P88))</f>
        <v/>
      </c>
      <c r="G89" s="17" t="str">
        <f aca="false">IF($C89="","",N(商品マスタ!$H88))</f>
        <v/>
      </c>
      <c r="H89" s="14"/>
      <c r="I89" s="17" t="str">
        <f aca="false">IF($C89="","",N($H89)*N(商品マスタ!$N88))</f>
        <v/>
      </c>
      <c r="J89" s="17" t="str">
        <f aca="false">IF($C89="","",N($I89)-N($G89))</f>
        <v/>
      </c>
      <c r="K89" s="37" t="str">
        <f aca="false">IF($C89="","",N(商品マスタ!$I88))</f>
        <v/>
      </c>
      <c r="L89" s="17" t="str">
        <f aca="false">IF($C89="","",MAX(1,N(商品マスタ!$J88)))</f>
        <v/>
      </c>
      <c r="M89" s="38" t="str">
        <f aca="false">IF($C89="","",N(TOP!$C$16)*N($K89))</f>
        <v/>
      </c>
      <c r="N89" s="17" t="str">
        <f aca="false">IF($C89="","",ROUNDUP(N($M89)/N($L89),0))</f>
        <v/>
      </c>
      <c r="O89" s="17" t="str">
        <f aca="false">IF($C89="","",N(商品マスタ!$R88))</f>
        <v/>
      </c>
      <c r="P89" s="17" t="str">
        <f aca="false">IF($C89="","",IF($F89="理論",(N($O89)+N($N89))-N($G89),(N($O89)+N($N89))-N($I89)))</f>
        <v/>
      </c>
      <c r="Q89" s="17" t="str">
        <f aca="false">IF($C89="","",MAX(1,N(商品マスタ!$K88)))</f>
        <v/>
      </c>
      <c r="R89" s="39" t="str">
        <f aca="false">IF($C89="","",IF(N($P89)/N($Q89)&lt;=0,"",ROUNDUP(N($P89)/N($Q89),0)))</f>
        <v/>
      </c>
      <c r="S89" s="14"/>
      <c r="T89" s="40" t="str">
        <f aca="false">IF($C89="","",N(商品マスタ!$M88))</f>
        <v/>
      </c>
      <c r="U89" s="40" t="str">
        <f aca="false">IF($S89="","",N($S89)*N($T89))</f>
        <v/>
      </c>
      <c r="V89" s="18"/>
    </row>
    <row r="90" customFormat="false" ht="15" hidden="false" customHeight="false" outlineLevel="0" collapsed="false">
      <c r="B90" s="12" t="n">
        <v>84</v>
      </c>
      <c r="C90" s="36" t="str">
        <f aca="false">IF(商品マスタ!$C89="","",商品マスタ!$C89)</f>
        <v/>
      </c>
      <c r="D90" s="12" t="str">
        <f aca="false">IF($C90="","",商品マスタ!$D89)</f>
        <v/>
      </c>
      <c r="E90" s="12" t="str">
        <f aca="false">IF($C90="","",商品マスタ!$G89)</f>
        <v/>
      </c>
      <c r="F90" s="12" t="str">
        <f aca="false">IF($C90="","",IF(商品マスタ!$P89="","理論",商品マスタ!$P89))</f>
        <v/>
      </c>
      <c r="G90" s="17" t="str">
        <f aca="false">IF($C90="","",N(商品マスタ!$H89))</f>
        <v/>
      </c>
      <c r="H90" s="14"/>
      <c r="I90" s="17" t="str">
        <f aca="false">IF($C90="","",N($H90)*N(商品マスタ!$N89))</f>
        <v/>
      </c>
      <c r="J90" s="17" t="str">
        <f aca="false">IF($C90="","",N($I90)-N($G90))</f>
        <v/>
      </c>
      <c r="K90" s="37" t="str">
        <f aca="false">IF($C90="","",N(商品マスタ!$I89))</f>
        <v/>
      </c>
      <c r="L90" s="17" t="str">
        <f aca="false">IF($C90="","",MAX(1,N(商品マスタ!$J89)))</f>
        <v/>
      </c>
      <c r="M90" s="38" t="str">
        <f aca="false">IF($C90="","",N(TOP!$C$16)*N($K90))</f>
        <v/>
      </c>
      <c r="N90" s="17" t="str">
        <f aca="false">IF($C90="","",ROUNDUP(N($M90)/N($L90),0))</f>
        <v/>
      </c>
      <c r="O90" s="17" t="str">
        <f aca="false">IF($C90="","",N(商品マスタ!$R89))</f>
        <v/>
      </c>
      <c r="P90" s="17" t="str">
        <f aca="false">IF($C90="","",IF($F90="理論",(N($O90)+N($N90))-N($G90),(N($O90)+N($N90))-N($I90)))</f>
        <v/>
      </c>
      <c r="Q90" s="17" t="str">
        <f aca="false">IF($C90="","",MAX(1,N(商品マスタ!$K89)))</f>
        <v/>
      </c>
      <c r="R90" s="39" t="str">
        <f aca="false">IF($C90="","",IF(N($P90)/N($Q90)&lt;=0,"",ROUNDUP(N($P90)/N($Q90),0)))</f>
        <v/>
      </c>
      <c r="S90" s="14"/>
      <c r="T90" s="40" t="str">
        <f aca="false">IF($C90="","",N(商品マスタ!$M89))</f>
        <v/>
      </c>
      <c r="U90" s="40" t="str">
        <f aca="false">IF($S90="","",N($S90)*N($T90))</f>
        <v/>
      </c>
      <c r="V90" s="18"/>
    </row>
    <row r="91" customFormat="false" ht="15" hidden="false" customHeight="false" outlineLevel="0" collapsed="false">
      <c r="B91" s="12" t="n">
        <v>85</v>
      </c>
      <c r="C91" s="36" t="str">
        <f aca="false">IF(商品マスタ!$C90="","",商品マスタ!$C90)</f>
        <v/>
      </c>
      <c r="D91" s="12" t="str">
        <f aca="false">IF($C91="","",商品マスタ!$D90)</f>
        <v/>
      </c>
      <c r="E91" s="12" t="str">
        <f aca="false">IF($C91="","",商品マスタ!$G90)</f>
        <v/>
      </c>
      <c r="F91" s="12" t="str">
        <f aca="false">IF($C91="","",IF(商品マスタ!$P90="","理論",商品マスタ!$P90))</f>
        <v/>
      </c>
      <c r="G91" s="17" t="str">
        <f aca="false">IF($C91="","",N(商品マスタ!$H90))</f>
        <v/>
      </c>
      <c r="H91" s="14"/>
      <c r="I91" s="17" t="str">
        <f aca="false">IF($C91="","",N($H91)*N(商品マスタ!$N90))</f>
        <v/>
      </c>
      <c r="J91" s="17" t="str">
        <f aca="false">IF($C91="","",N($I91)-N($G91))</f>
        <v/>
      </c>
      <c r="K91" s="37" t="str">
        <f aca="false">IF($C91="","",N(商品マスタ!$I90))</f>
        <v/>
      </c>
      <c r="L91" s="17" t="str">
        <f aca="false">IF($C91="","",MAX(1,N(商品マスタ!$J90)))</f>
        <v/>
      </c>
      <c r="M91" s="38" t="str">
        <f aca="false">IF($C91="","",N(TOP!$C$16)*N($K91))</f>
        <v/>
      </c>
      <c r="N91" s="17" t="str">
        <f aca="false">IF($C91="","",ROUNDUP(N($M91)/N($L91),0))</f>
        <v/>
      </c>
      <c r="O91" s="17" t="str">
        <f aca="false">IF($C91="","",N(商品マスタ!$R90))</f>
        <v/>
      </c>
      <c r="P91" s="17" t="str">
        <f aca="false">IF($C91="","",IF($F91="理論",(N($O91)+N($N91))-N($G91),(N($O91)+N($N91))-N($I91)))</f>
        <v/>
      </c>
      <c r="Q91" s="17" t="str">
        <f aca="false">IF($C91="","",MAX(1,N(商品マスタ!$K90)))</f>
        <v/>
      </c>
      <c r="R91" s="39" t="str">
        <f aca="false">IF($C91="","",IF(N($P91)/N($Q91)&lt;=0,"",ROUNDUP(N($P91)/N($Q91),0)))</f>
        <v/>
      </c>
      <c r="S91" s="14"/>
      <c r="T91" s="40" t="str">
        <f aca="false">IF($C91="","",N(商品マスタ!$M90))</f>
        <v/>
      </c>
      <c r="U91" s="40" t="str">
        <f aca="false">IF($S91="","",N($S91)*N($T91))</f>
        <v/>
      </c>
      <c r="V91" s="18"/>
    </row>
    <row r="92" customFormat="false" ht="15" hidden="false" customHeight="false" outlineLevel="0" collapsed="false">
      <c r="B92" s="12" t="n">
        <v>86</v>
      </c>
      <c r="C92" s="36" t="str">
        <f aca="false">IF(商品マスタ!$C91="","",商品マスタ!$C91)</f>
        <v/>
      </c>
      <c r="D92" s="12" t="str">
        <f aca="false">IF($C92="","",商品マスタ!$D91)</f>
        <v/>
      </c>
      <c r="E92" s="12" t="str">
        <f aca="false">IF($C92="","",商品マスタ!$G91)</f>
        <v/>
      </c>
      <c r="F92" s="12" t="str">
        <f aca="false">IF($C92="","",IF(商品マスタ!$P91="","理論",商品マスタ!$P91))</f>
        <v/>
      </c>
      <c r="G92" s="17" t="str">
        <f aca="false">IF($C92="","",N(商品マスタ!$H91))</f>
        <v/>
      </c>
      <c r="H92" s="14"/>
      <c r="I92" s="17" t="str">
        <f aca="false">IF($C92="","",N($H92)*N(商品マスタ!$N91))</f>
        <v/>
      </c>
      <c r="J92" s="17" t="str">
        <f aca="false">IF($C92="","",N($I92)-N($G92))</f>
        <v/>
      </c>
      <c r="K92" s="37" t="str">
        <f aca="false">IF($C92="","",N(商品マスタ!$I91))</f>
        <v/>
      </c>
      <c r="L92" s="17" t="str">
        <f aca="false">IF($C92="","",MAX(1,N(商品マスタ!$J91)))</f>
        <v/>
      </c>
      <c r="M92" s="38" t="str">
        <f aca="false">IF($C92="","",N(TOP!$C$16)*N($K92))</f>
        <v/>
      </c>
      <c r="N92" s="17" t="str">
        <f aca="false">IF($C92="","",ROUNDUP(N($M92)/N($L92),0))</f>
        <v/>
      </c>
      <c r="O92" s="17" t="str">
        <f aca="false">IF($C92="","",N(商品マスタ!$R91))</f>
        <v/>
      </c>
      <c r="P92" s="17" t="str">
        <f aca="false">IF($C92="","",IF($F92="理論",(N($O92)+N($N92))-N($G92),(N($O92)+N($N92))-N($I92)))</f>
        <v/>
      </c>
      <c r="Q92" s="17" t="str">
        <f aca="false">IF($C92="","",MAX(1,N(商品マスタ!$K91)))</f>
        <v/>
      </c>
      <c r="R92" s="39" t="str">
        <f aca="false">IF($C92="","",IF(N($P92)/N($Q92)&lt;=0,"",ROUNDUP(N($P92)/N($Q92),0)))</f>
        <v/>
      </c>
      <c r="S92" s="14"/>
      <c r="T92" s="40" t="str">
        <f aca="false">IF($C92="","",N(商品マスタ!$M91))</f>
        <v/>
      </c>
      <c r="U92" s="40" t="str">
        <f aca="false">IF($S92="","",N($S92)*N($T92))</f>
        <v/>
      </c>
      <c r="V92" s="18"/>
    </row>
    <row r="93" customFormat="false" ht="15" hidden="false" customHeight="false" outlineLevel="0" collapsed="false">
      <c r="B93" s="12" t="n">
        <v>87</v>
      </c>
      <c r="C93" s="36" t="str">
        <f aca="false">IF(商品マスタ!$C92="","",商品マスタ!$C92)</f>
        <v/>
      </c>
      <c r="D93" s="12" t="str">
        <f aca="false">IF($C93="","",商品マスタ!$D92)</f>
        <v/>
      </c>
      <c r="E93" s="12" t="str">
        <f aca="false">IF($C93="","",商品マスタ!$G92)</f>
        <v/>
      </c>
      <c r="F93" s="12" t="str">
        <f aca="false">IF($C93="","",IF(商品マスタ!$P92="","理論",商品マスタ!$P92))</f>
        <v/>
      </c>
      <c r="G93" s="17" t="str">
        <f aca="false">IF($C93="","",N(商品マスタ!$H92))</f>
        <v/>
      </c>
      <c r="H93" s="14"/>
      <c r="I93" s="17" t="str">
        <f aca="false">IF($C93="","",N($H93)*N(商品マスタ!$N92))</f>
        <v/>
      </c>
      <c r="J93" s="17" t="str">
        <f aca="false">IF($C93="","",N($I93)-N($G93))</f>
        <v/>
      </c>
      <c r="K93" s="37" t="str">
        <f aca="false">IF($C93="","",N(商品マスタ!$I92))</f>
        <v/>
      </c>
      <c r="L93" s="17" t="str">
        <f aca="false">IF($C93="","",MAX(1,N(商品マスタ!$J92)))</f>
        <v/>
      </c>
      <c r="M93" s="38" t="str">
        <f aca="false">IF($C93="","",N(TOP!$C$16)*N($K93))</f>
        <v/>
      </c>
      <c r="N93" s="17" t="str">
        <f aca="false">IF($C93="","",ROUNDUP(N($M93)/N($L93),0))</f>
        <v/>
      </c>
      <c r="O93" s="17" t="str">
        <f aca="false">IF($C93="","",N(商品マスタ!$R92))</f>
        <v/>
      </c>
      <c r="P93" s="17" t="str">
        <f aca="false">IF($C93="","",IF($F93="理論",(N($O93)+N($N93))-N($G93),(N($O93)+N($N93))-N($I93)))</f>
        <v/>
      </c>
      <c r="Q93" s="17" t="str">
        <f aca="false">IF($C93="","",MAX(1,N(商品マスタ!$K92)))</f>
        <v/>
      </c>
      <c r="R93" s="39" t="str">
        <f aca="false">IF($C93="","",IF(N($P93)/N($Q93)&lt;=0,"",ROUNDUP(N($P93)/N($Q93),0)))</f>
        <v/>
      </c>
      <c r="S93" s="14"/>
      <c r="T93" s="40" t="str">
        <f aca="false">IF($C93="","",N(商品マスタ!$M92))</f>
        <v/>
      </c>
      <c r="U93" s="40" t="str">
        <f aca="false">IF($S93="","",N($S93)*N($T93))</f>
        <v/>
      </c>
      <c r="V93" s="18"/>
    </row>
    <row r="94" customFormat="false" ht="15" hidden="false" customHeight="false" outlineLevel="0" collapsed="false">
      <c r="B94" s="12" t="n">
        <v>88</v>
      </c>
      <c r="C94" s="36" t="str">
        <f aca="false">IF(商品マスタ!$C93="","",商品マスタ!$C93)</f>
        <v/>
      </c>
      <c r="D94" s="12" t="str">
        <f aca="false">IF($C94="","",商品マスタ!$D93)</f>
        <v/>
      </c>
      <c r="E94" s="12" t="str">
        <f aca="false">IF($C94="","",商品マスタ!$G93)</f>
        <v/>
      </c>
      <c r="F94" s="12" t="str">
        <f aca="false">IF($C94="","",IF(商品マスタ!$P93="","理論",商品マスタ!$P93))</f>
        <v/>
      </c>
      <c r="G94" s="17" t="str">
        <f aca="false">IF($C94="","",N(商品マスタ!$H93))</f>
        <v/>
      </c>
      <c r="H94" s="14"/>
      <c r="I94" s="17" t="str">
        <f aca="false">IF($C94="","",N($H94)*N(商品マスタ!$N93))</f>
        <v/>
      </c>
      <c r="J94" s="17" t="str">
        <f aca="false">IF($C94="","",N($I94)-N($G94))</f>
        <v/>
      </c>
      <c r="K94" s="37" t="str">
        <f aca="false">IF($C94="","",N(商品マスタ!$I93))</f>
        <v/>
      </c>
      <c r="L94" s="17" t="str">
        <f aca="false">IF($C94="","",MAX(1,N(商品マスタ!$J93)))</f>
        <v/>
      </c>
      <c r="M94" s="38" t="str">
        <f aca="false">IF($C94="","",N(TOP!$C$16)*N($K94))</f>
        <v/>
      </c>
      <c r="N94" s="17" t="str">
        <f aca="false">IF($C94="","",ROUNDUP(N($M94)/N($L94),0))</f>
        <v/>
      </c>
      <c r="O94" s="17" t="str">
        <f aca="false">IF($C94="","",N(商品マスタ!$R93))</f>
        <v/>
      </c>
      <c r="P94" s="17" t="str">
        <f aca="false">IF($C94="","",IF($F94="理論",(N($O94)+N($N94))-N($G94),(N($O94)+N($N94))-N($I94)))</f>
        <v/>
      </c>
      <c r="Q94" s="17" t="str">
        <f aca="false">IF($C94="","",MAX(1,N(商品マスタ!$K93)))</f>
        <v/>
      </c>
      <c r="R94" s="39" t="str">
        <f aca="false">IF($C94="","",IF(N($P94)/N($Q94)&lt;=0,"",ROUNDUP(N($P94)/N($Q94),0)))</f>
        <v/>
      </c>
      <c r="S94" s="14"/>
      <c r="T94" s="40" t="str">
        <f aca="false">IF($C94="","",N(商品マスタ!$M93))</f>
        <v/>
      </c>
      <c r="U94" s="40" t="str">
        <f aca="false">IF($S94="","",N($S94)*N($T94))</f>
        <v/>
      </c>
      <c r="V94" s="18"/>
    </row>
    <row r="95" customFormat="false" ht="15" hidden="false" customHeight="false" outlineLevel="0" collapsed="false">
      <c r="B95" s="12" t="n">
        <v>89</v>
      </c>
      <c r="C95" s="36" t="str">
        <f aca="false">IF(商品マスタ!$C94="","",商品マスタ!$C94)</f>
        <v/>
      </c>
      <c r="D95" s="12" t="str">
        <f aca="false">IF($C95="","",商品マスタ!$D94)</f>
        <v/>
      </c>
      <c r="E95" s="12" t="str">
        <f aca="false">IF($C95="","",商品マスタ!$G94)</f>
        <v/>
      </c>
      <c r="F95" s="12" t="str">
        <f aca="false">IF($C95="","",IF(商品マスタ!$P94="","理論",商品マスタ!$P94))</f>
        <v/>
      </c>
      <c r="G95" s="17" t="str">
        <f aca="false">IF($C95="","",N(商品マスタ!$H94))</f>
        <v/>
      </c>
      <c r="H95" s="14"/>
      <c r="I95" s="17" t="str">
        <f aca="false">IF($C95="","",N($H95)*N(商品マスタ!$N94))</f>
        <v/>
      </c>
      <c r="J95" s="17" t="str">
        <f aca="false">IF($C95="","",N($I95)-N($G95))</f>
        <v/>
      </c>
      <c r="K95" s="37" t="str">
        <f aca="false">IF($C95="","",N(商品マスタ!$I94))</f>
        <v/>
      </c>
      <c r="L95" s="17" t="str">
        <f aca="false">IF($C95="","",MAX(1,N(商品マスタ!$J94)))</f>
        <v/>
      </c>
      <c r="M95" s="38" t="str">
        <f aca="false">IF($C95="","",N(TOP!$C$16)*N($K95))</f>
        <v/>
      </c>
      <c r="N95" s="17" t="str">
        <f aca="false">IF($C95="","",ROUNDUP(N($M95)/N($L95),0))</f>
        <v/>
      </c>
      <c r="O95" s="17" t="str">
        <f aca="false">IF($C95="","",N(商品マスタ!$R94))</f>
        <v/>
      </c>
      <c r="P95" s="17" t="str">
        <f aca="false">IF($C95="","",IF($F95="理論",(N($O95)+N($N95))-N($G95),(N($O95)+N($N95))-N($I95)))</f>
        <v/>
      </c>
      <c r="Q95" s="17" t="str">
        <f aca="false">IF($C95="","",MAX(1,N(商品マスタ!$K94)))</f>
        <v/>
      </c>
      <c r="R95" s="39" t="str">
        <f aca="false">IF($C95="","",IF(N($P95)/N($Q95)&lt;=0,"",ROUNDUP(N($P95)/N($Q95),0)))</f>
        <v/>
      </c>
      <c r="S95" s="14"/>
      <c r="T95" s="40" t="str">
        <f aca="false">IF($C95="","",N(商品マスタ!$M94))</f>
        <v/>
      </c>
      <c r="U95" s="40" t="str">
        <f aca="false">IF($S95="","",N($S95)*N($T95))</f>
        <v/>
      </c>
      <c r="V95" s="18"/>
    </row>
    <row r="96" customFormat="false" ht="15" hidden="false" customHeight="false" outlineLevel="0" collapsed="false">
      <c r="B96" s="12" t="n">
        <v>90</v>
      </c>
      <c r="C96" s="36" t="str">
        <f aca="false">IF(商品マスタ!$C95="","",商品マスタ!$C95)</f>
        <v/>
      </c>
      <c r="D96" s="12" t="str">
        <f aca="false">IF($C96="","",商品マスタ!$D95)</f>
        <v/>
      </c>
      <c r="E96" s="12" t="str">
        <f aca="false">IF($C96="","",商品マスタ!$G95)</f>
        <v/>
      </c>
      <c r="F96" s="12" t="str">
        <f aca="false">IF($C96="","",IF(商品マスタ!$P95="","理論",商品マスタ!$P95))</f>
        <v/>
      </c>
      <c r="G96" s="17" t="str">
        <f aca="false">IF($C96="","",N(商品マスタ!$H95))</f>
        <v/>
      </c>
      <c r="H96" s="14"/>
      <c r="I96" s="17" t="str">
        <f aca="false">IF($C96="","",N($H96)*N(商品マスタ!$N95))</f>
        <v/>
      </c>
      <c r="J96" s="17" t="str">
        <f aca="false">IF($C96="","",N($I96)-N($G96))</f>
        <v/>
      </c>
      <c r="K96" s="37" t="str">
        <f aca="false">IF($C96="","",N(商品マスタ!$I95))</f>
        <v/>
      </c>
      <c r="L96" s="17" t="str">
        <f aca="false">IF($C96="","",MAX(1,N(商品マスタ!$J95)))</f>
        <v/>
      </c>
      <c r="M96" s="38" t="str">
        <f aca="false">IF($C96="","",N(TOP!$C$16)*N($K96))</f>
        <v/>
      </c>
      <c r="N96" s="17" t="str">
        <f aca="false">IF($C96="","",ROUNDUP(N($M96)/N($L96),0))</f>
        <v/>
      </c>
      <c r="O96" s="17" t="str">
        <f aca="false">IF($C96="","",N(商品マスタ!$R95))</f>
        <v/>
      </c>
      <c r="P96" s="17" t="str">
        <f aca="false">IF($C96="","",IF($F96="理論",(N($O96)+N($N96))-N($G96),(N($O96)+N($N96))-N($I96)))</f>
        <v/>
      </c>
      <c r="Q96" s="17" t="str">
        <f aca="false">IF($C96="","",MAX(1,N(商品マスタ!$K95)))</f>
        <v/>
      </c>
      <c r="R96" s="39" t="str">
        <f aca="false">IF($C96="","",IF(N($P96)/N($Q96)&lt;=0,"",ROUNDUP(N($P96)/N($Q96),0)))</f>
        <v/>
      </c>
      <c r="S96" s="14"/>
      <c r="T96" s="40" t="str">
        <f aca="false">IF($C96="","",N(商品マスタ!$M95))</f>
        <v/>
      </c>
      <c r="U96" s="40" t="str">
        <f aca="false">IF($S96="","",N($S96)*N($T96))</f>
        <v/>
      </c>
      <c r="V96" s="18"/>
    </row>
    <row r="97" customFormat="false" ht="15" hidden="false" customHeight="false" outlineLevel="0" collapsed="false">
      <c r="B97" s="12" t="n">
        <v>91</v>
      </c>
      <c r="C97" s="36" t="str">
        <f aca="false">IF(商品マスタ!$C96="","",商品マスタ!$C96)</f>
        <v/>
      </c>
      <c r="D97" s="12" t="str">
        <f aca="false">IF($C97="","",商品マスタ!$D96)</f>
        <v/>
      </c>
      <c r="E97" s="12" t="str">
        <f aca="false">IF($C97="","",商品マスタ!$G96)</f>
        <v/>
      </c>
      <c r="F97" s="12" t="str">
        <f aca="false">IF($C97="","",IF(商品マスタ!$P96="","理論",商品マスタ!$P96))</f>
        <v/>
      </c>
      <c r="G97" s="17" t="str">
        <f aca="false">IF($C97="","",N(商品マスタ!$H96))</f>
        <v/>
      </c>
      <c r="H97" s="14"/>
      <c r="I97" s="17" t="str">
        <f aca="false">IF($C97="","",N($H97)*N(商品マスタ!$N96))</f>
        <v/>
      </c>
      <c r="J97" s="17" t="str">
        <f aca="false">IF($C97="","",N($I97)-N($G97))</f>
        <v/>
      </c>
      <c r="K97" s="37" t="str">
        <f aca="false">IF($C97="","",N(商品マスタ!$I96))</f>
        <v/>
      </c>
      <c r="L97" s="17" t="str">
        <f aca="false">IF($C97="","",MAX(1,N(商品マスタ!$J96)))</f>
        <v/>
      </c>
      <c r="M97" s="38" t="str">
        <f aca="false">IF($C97="","",N(TOP!$C$16)*N($K97))</f>
        <v/>
      </c>
      <c r="N97" s="17" t="str">
        <f aca="false">IF($C97="","",ROUNDUP(N($M97)/N($L97),0))</f>
        <v/>
      </c>
      <c r="O97" s="17" t="str">
        <f aca="false">IF($C97="","",N(商品マスタ!$R96))</f>
        <v/>
      </c>
      <c r="P97" s="17" t="str">
        <f aca="false">IF($C97="","",IF($F97="理論",(N($O97)+N($N97))-N($G97),(N($O97)+N($N97))-N($I97)))</f>
        <v/>
      </c>
      <c r="Q97" s="17" t="str">
        <f aca="false">IF($C97="","",MAX(1,N(商品マスタ!$K96)))</f>
        <v/>
      </c>
      <c r="R97" s="39" t="str">
        <f aca="false">IF($C97="","",IF(N($P97)/N($Q97)&lt;=0,"",ROUNDUP(N($P97)/N($Q97),0)))</f>
        <v/>
      </c>
      <c r="S97" s="14"/>
      <c r="T97" s="40" t="str">
        <f aca="false">IF($C97="","",N(商品マスタ!$M96))</f>
        <v/>
      </c>
      <c r="U97" s="40" t="str">
        <f aca="false">IF($S97="","",N($S97)*N($T97))</f>
        <v/>
      </c>
      <c r="V97" s="18"/>
    </row>
    <row r="98" customFormat="false" ht="15" hidden="false" customHeight="false" outlineLevel="0" collapsed="false">
      <c r="B98" s="12" t="n">
        <v>92</v>
      </c>
      <c r="C98" s="36" t="str">
        <f aca="false">IF(商品マスタ!$C97="","",商品マスタ!$C97)</f>
        <v/>
      </c>
      <c r="D98" s="12" t="str">
        <f aca="false">IF($C98="","",商品マスタ!$D97)</f>
        <v/>
      </c>
      <c r="E98" s="12" t="str">
        <f aca="false">IF($C98="","",商品マスタ!$G97)</f>
        <v/>
      </c>
      <c r="F98" s="12" t="str">
        <f aca="false">IF($C98="","",IF(商品マスタ!$P97="","理論",商品マスタ!$P97))</f>
        <v/>
      </c>
      <c r="G98" s="17" t="str">
        <f aca="false">IF($C98="","",N(商品マスタ!$H97))</f>
        <v/>
      </c>
      <c r="H98" s="14"/>
      <c r="I98" s="17" t="str">
        <f aca="false">IF($C98="","",N($H98)*N(商品マスタ!$N97))</f>
        <v/>
      </c>
      <c r="J98" s="17" t="str">
        <f aca="false">IF($C98="","",N($I98)-N($G98))</f>
        <v/>
      </c>
      <c r="K98" s="37" t="str">
        <f aca="false">IF($C98="","",N(商品マスタ!$I97))</f>
        <v/>
      </c>
      <c r="L98" s="17" t="str">
        <f aca="false">IF($C98="","",MAX(1,N(商品マスタ!$J97)))</f>
        <v/>
      </c>
      <c r="M98" s="38" t="str">
        <f aca="false">IF($C98="","",N(TOP!$C$16)*N($K98))</f>
        <v/>
      </c>
      <c r="N98" s="17" t="str">
        <f aca="false">IF($C98="","",ROUNDUP(N($M98)/N($L98),0))</f>
        <v/>
      </c>
      <c r="O98" s="17" t="str">
        <f aca="false">IF($C98="","",N(商品マスタ!$R97))</f>
        <v/>
      </c>
      <c r="P98" s="17" t="str">
        <f aca="false">IF($C98="","",IF($F98="理論",(N($O98)+N($N98))-N($G98),(N($O98)+N($N98))-N($I98)))</f>
        <v/>
      </c>
      <c r="Q98" s="17" t="str">
        <f aca="false">IF($C98="","",MAX(1,N(商品マスタ!$K97)))</f>
        <v/>
      </c>
      <c r="R98" s="39" t="str">
        <f aca="false">IF($C98="","",IF(N($P98)/N($Q98)&lt;=0,"",ROUNDUP(N($P98)/N($Q98),0)))</f>
        <v/>
      </c>
      <c r="S98" s="14"/>
      <c r="T98" s="40" t="str">
        <f aca="false">IF($C98="","",N(商品マスタ!$M97))</f>
        <v/>
      </c>
      <c r="U98" s="40" t="str">
        <f aca="false">IF($S98="","",N($S98)*N($T98))</f>
        <v/>
      </c>
      <c r="V98" s="18"/>
    </row>
    <row r="99" customFormat="false" ht="15" hidden="false" customHeight="false" outlineLevel="0" collapsed="false">
      <c r="B99" s="12" t="n">
        <v>93</v>
      </c>
      <c r="C99" s="36" t="str">
        <f aca="false">IF(商品マスタ!$C98="","",商品マスタ!$C98)</f>
        <v/>
      </c>
      <c r="D99" s="12" t="str">
        <f aca="false">IF($C99="","",商品マスタ!$D98)</f>
        <v/>
      </c>
      <c r="E99" s="12" t="str">
        <f aca="false">IF($C99="","",商品マスタ!$G98)</f>
        <v/>
      </c>
      <c r="F99" s="12" t="str">
        <f aca="false">IF($C99="","",IF(商品マスタ!$P98="","理論",商品マスタ!$P98))</f>
        <v/>
      </c>
      <c r="G99" s="17" t="str">
        <f aca="false">IF($C99="","",N(商品マスタ!$H98))</f>
        <v/>
      </c>
      <c r="H99" s="14"/>
      <c r="I99" s="17" t="str">
        <f aca="false">IF($C99="","",N($H99)*N(商品マスタ!$N98))</f>
        <v/>
      </c>
      <c r="J99" s="17" t="str">
        <f aca="false">IF($C99="","",N($I99)-N($G99))</f>
        <v/>
      </c>
      <c r="K99" s="37" t="str">
        <f aca="false">IF($C99="","",N(商品マスタ!$I98))</f>
        <v/>
      </c>
      <c r="L99" s="17" t="str">
        <f aca="false">IF($C99="","",MAX(1,N(商品マスタ!$J98)))</f>
        <v/>
      </c>
      <c r="M99" s="38" t="str">
        <f aca="false">IF($C99="","",N(TOP!$C$16)*N($K99))</f>
        <v/>
      </c>
      <c r="N99" s="17" t="str">
        <f aca="false">IF($C99="","",ROUNDUP(N($M99)/N($L99),0))</f>
        <v/>
      </c>
      <c r="O99" s="17" t="str">
        <f aca="false">IF($C99="","",N(商品マスタ!$R98))</f>
        <v/>
      </c>
      <c r="P99" s="17" t="str">
        <f aca="false">IF($C99="","",IF($F99="理論",(N($O99)+N($N99))-N($G99),(N($O99)+N($N99))-N($I99)))</f>
        <v/>
      </c>
      <c r="Q99" s="17" t="str">
        <f aca="false">IF($C99="","",MAX(1,N(商品マスタ!$K98)))</f>
        <v/>
      </c>
      <c r="R99" s="39" t="str">
        <f aca="false">IF($C99="","",IF(N($P99)/N($Q99)&lt;=0,"",ROUNDUP(N($P99)/N($Q99),0)))</f>
        <v/>
      </c>
      <c r="S99" s="14"/>
      <c r="T99" s="40" t="str">
        <f aca="false">IF($C99="","",N(商品マスタ!$M98))</f>
        <v/>
      </c>
      <c r="U99" s="40" t="str">
        <f aca="false">IF($S99="","",N($S99)*N($T99))</f>
        <v/>
      </c>
      <c r="V99" s="18"/>
    </row>
    <row r="100" customFormat="false" ht="15" hidden="false" customHeight="false" outlineLevel="0" collapsed="false">
      <c r="B100" s="12" t="n">
        <v>94</v>
      </c>
      <c r="C100" s="36" t="str">
        <f aca="false">IF(商品マスタ!$C99="","",商品マスタ!$C99)</f>
        <v/>
      </c>
      <c r="D100" s="12" t="str">
        <f aca="false">IF($C100="","",商品マスタ!$D99)</f>
        <v/>
      </c>
      <c r="E100" s="12" t="str">
        <f aca="false">IF($C100="","",商品マスタ!$G99)</f>
        <v/>
      </c>
      <c r="F100" s="12" t="str">
        <f aca="false">IF($C100="","",IF(商品マスタ!$P99="","理論",商品マスタ!$P99))</f>
        <v/>
      </c>
      <c r="G100" s="17" t="str">
        <f aca="false">IF($C100="","",N(商品マスタ!$H99))</f>
        <v/>
      </c>
      <c r="H100" s="14"/>
      <c r="I100" s="17" t="str">
        <f aca="false">IF($C100="","",N($H100)*N(商品マスタ!$N99))</f>
        <v/>
      </c>
      <c r="J100" s="17" t="str">
        <f aca="false">IF($C100="","",N($I100)-N($G100))</f>
        <v/>
      </c>
      <c r="K100" s="37" t="str">
        <f aca="false">IF($C100="","",N(商品マスタ!$I99))</f>
        <v/>
      </c>
      <c r="L100" s="17" t="str">
        <f aca="false">IF($C100="","",MAX(1,N(商品マスタ!$J99)))</f>
        <v/>
      </c>
      <c r="M100" s="38" t="str">
        <f aca="false">IF($C100="","",N(TOP!$C$16)*N($K100))</f>
        <v/>
      </c>
      <c r="N100" s="17" t="str">
        <f aca="false">IF($C100="","",ROUNDUP(N($M100)/N($L100),0))</f>
        <v/>
      </c>
      <c r="O100" s="17" t="str">
        <f aca="false">IF($C100="","",N(商品マスタ!$R99))</f>
        <v/>
      </c>
      <c r="P100" s="17" t="str">
        <f aca="false">IF($C100="","",IF($F100="理論",(N($O100)+N($N100))-N($G100),(N($O100)+N($N100))-N($I100)))</f>
        <v/>
      </c>
      <c r="Q100" s="17" t="str">
        <f aca="false">IF($C100="","",MAX(1,N(商品マスタ!$K99)))</f>
        <v/>
      </c>
      <c r="R100" s="39" t="str">
        <f aca="false">IF($C100="","",IF(N($P100)/N($Q100)&lt;=0,"",ROUNDUP(N($P100)/N($Q100),0)))</f>
        <v/>
      </c>
      <c r="S100" s="14"/>
      <c r="T100" s="40" t="str">
        <f aca="false">IF($C100="","",N(商品マスタ!$M99))</f>
        <v/>
      </c>
      <c r="U100" s="40" t="str">
        <f aca="false">IF($S100="","",N($S100)*N($T100))</f>
        <v/>
      </c>
      <c r="V100" s="18"/>
    </row>
    <row r="101" customFormat="false" ht="15" hidden="false" customHeight="false" outlineLevel="0" collapsed="false">
      <c r="B101" s="12" t="n">
        <v>95</v>
      </c>
      <c r="C101" s="36" t="str">
        <f aca="false">IF(商品マスタ!$C100="","",商品マスタ!$C100)</f>
        <v/>
      </c>
      <c r="D101" s="12" t="str">
        <f aca="false">IF($C101="","",商品マスタ!$D100)</f>
        <v/>
      </c>
      <c r="E101" s="12" t="str">
        <f aca="false">IF($C101="","",商品マスタ!$G100)</f>
        <v/>
      </c>
      <c r="F101" s="12" t="str">
        <f aca="false">IF($C101="","",IF(商品マスタ!$P100="","理論",商品マスタ!$P100))</f>
        <v/>
      </c>
      <c r="G101" s="17" t="str">
        <f aca="false">IF($C101="","",N(商品マスタ!$H100))</f>
        <v/>
      </c>
      <c r="H101" s="14"/>
      <c r="I101" s="17" t="str">
        <f aca="false">IF($C101="","",N($H101)*N(商品マスタ!$N100))</f>
        <v/>
      </c>
      <c r="J101" s="17" t="str">
        <f aca="false">IF($C101="","",N($I101)-N($G101))</f>
        <v/>
      </c>
      <c r="K101" s="37" t="str">
        <f aca="false">IF($C101="","",N(商品マスタ!$I100))</f>
        <v/>
      </c>
      <c r="L101" s="17" t="str">
        <f aca="false">IF($C101="","",MAX(1,N(商品マスタ!$J100)))</f>
        <v/>
      </c>
      <c r="M101" s="38" t="str">
        <f aca="false">IF($C101="","",N(TOP!$C$16)*N($K101))</f>
        <v/>
      </c>
      <c r="N101" s="17" t="str">
        <f aca="false">IF($C101="","",ROUNDUP(N($M101)/N($L101),0))</f>
        <v/>
      </c>
      <c r="O101" s="17" t="str">
        <f aca="false">IF($C101="","",N(商品マスタ!$R100))</f>
        <v/>
      </c>
      <c r="P101" s="17" t="str">
        <f aca="false">IF($C101="","",IF($F101="理論",(N($O101)+N($N101))-N($G101),(N($O101)+N($N101))-N($I101)))</f>
        <v/>
      </c>
      <c r="Q101" s="17" t="str">
        <f aca="false">IF($C101="","",MAX(1,N(商品マスタ!$K100)))</f>
        <v/>
      </c>
      <c r="R101" s="39" t="str">
        <f aca="false">IF($C101="","",IF(N($P101)/N($Q101)&lt;=0,"",ROUNDUP(N($P101)/N($Q101),0)))</f>
        <v/>
      </c>
      <c r="S101" s="14"/>
      <c r="T101" s="40" t="str">
        <f aca="false">IF($C101="","",N(商品マスタ!$M100))</f>
        <v/>
      </c>
      <c r="U101" s="40" t="str">
        <f aca="false">IF($S101="","",N($S101)*N($T101))</f>
        <v/>
      </c>
      <c r="V101" s="18"/>
    </row>
    <row r="102" customFormat="false" ht="15" hidden="false" customHeight="false" outlineLevel="0" collapsed="false">
      <c r="B102" s="12" t="n">
        <v>96</v>
      </c>
      <c r="C102" s="36" t="str">
        <f aca="false">IF(商品マスタ!$C101="","",商品マスタ!$C101)</f>
        <v/>
      </c>
      <c r="D102" s="12" t="str">
        <f aca="false">IF($C102="","",商品マスタ!$D101)</f>
        <v/>
      </c>
      <c r="E102" s="12" t="str">
        <f aca="false">IF($C102="","",商品マスタ!$G101)</f>
        <v/>
      </c>
      <c r="F102" s="12" t="str">
        <f aca="false">IF($C102="","",IF(商品マスタ!$P101="","理論",商品マスタ!$P101))</f>
        <v/>
      </c>
      <c r="G102" s="17" t="str">
        <f aca="false">IF($C102="","",N(商品マスタ!$H101))</f>
        <v/>
      </c>
      <c r="H102" s="14"/>
      <c r="I102" s="17" t="str">
        <f aca="false">IF($C102="","",N($H102)*N(商品マスタ!$N101))</f>
        <v/>
      </c>
      <c r="J102" s="17" t="str">
        <f aca="false">IF($C102="","",N($I102)-N($G102))</f>
        <v/>
      </c>
      <c r="K102" s="37" t="str">
        <f aca="false">IF($C102="","",N(商品マスタ!$I101))</f>
        <v/>
      </c>
      <c r="L102" s="17" t="str">
        <f aca="false">IF($C102="","",MAX(1,N(商品マスタ!$J101)))</f>
        <v/>
      </c>
      <c r="M102" s="38" t="str">
        <f aca="false">IF($C102="","",N(TOP!$C$16)*N($K102))</f>
        <v/>
      </c>
      <c r="N102" s="17" t="str">
        <f aca="false">IF($C102="","",ROUNDUP(N($M102)/N($L102),0))</f>
        <v/>
      </c>
      <c r="O102" s="17" t="str">
        <f aca="false">IF($C102="","",N(商品マスタ!$R101))</f>
        <v/>
      </c>
      <c r="P102" s="17" t="str">
        <f aca="false">IF($C102="","",IF($F102="理論",(N($O102)+N($N102))-N($G102),(N($O102)+N($N102))-N($I102)))</f>
        <v/>
      </c>
      <c r="Q102" s="17" t="str">
        <f aca="false">IF($C102="","",MAX(1,N(商品マスタ!$K101)))</f>
        <v/>
      </c>
      <c r="R102" s="39" t="str">
        <f aca="false">IF($C102="","",IF(N($P102)/N($Q102)&lt;=0,"",ROUNDUP(N($P102)/N($Q102),0)))</f>
        <v/>
      </c>
      <c r="S102" s="14"/>
      <c r="T102" s="40" t="str">
        <f aca="false">IF($C102="","",N(商品マスタ!$M101))</f>
        <v/>
      </c>
      <c r="U102" s="40" t="str">
        <f aca="false">IF($S102="","",N($S102)*N($T102))</f>
        <v/>
      </c>
      <c r="V102" s="18"/>
    </row>
    <row r="103" customFormat="false" ht="15" hidden="false" customHeight="false" outlineLevel="0" collapsed="false">
      <c r="B103" s="12" t="n">
        <v>97</v>
      </c>
      <c r="C103" s="36" t="str">
        <f aca="false">IF(商品マスタ!$C102="","",商品マスタ!$C102)</f>
        <v/>
      </c>
      <c r="D103" s="12" t="str">
        <f aca="false">IF($C103="","",商品マスタ!$D102)</f>
        <v/>
      </c>
      <c r="E103" s="12" t="str">
        <f aca="false">IF($C103="","",商品マスタ!$G102)</f>
        <v/>
      </c>
      <c r="F103" s="12" t="str">
        <f aca="false">IF($C103="","",IF(商品マスタ!$P102="","理論",商品マスタ!$P102))</f>
        <v/>
      </c>
      <c r="G103" s="17" t="str">
        <f aca="false">IF($C103="","",N(商品マスタ!$H102))</f>
        <v/>
      </c>
      <c r="H103" s="14"/>
      <c r="I103" s="17" t="str">
        <f aca="false">IF($C103="","",N($H103)*N(商品マスタ!$N102))</f>
        <v/>
      </c>
      <c r="J103" s="17" t="str">
        <f aca="false">IF($C103="","",N($I103)-N($G103))</f>
        <v/>
      </c>
      <c r="K103" s="37" t="str">
        <f aca="false">IF($C103="","",N(商品マスタ!$I102))</f>
        <v/>
      </c>
      <c r="L103" s="17" t="str">
        <f aca="false">IF($C103="","",MAX(1,N(商品マスタ!$J102)))</f>
        <v/>
      </c>
      <c r="M103" s="38" t="str">
        <f aca="false">IF($C103="","",N(TOP!$C$16)*N($K103))</f>
        <v/>
      </c>
      <c r="N103" s="17" t="str">
        <f aca="false">IF($C103="","",ROUNDUP(N($M103)/N($L103),0))</f>
        <v/>
      </c>
      <c r="O103" s="17" t="str">
        <f aca="false">IF($C103="","",N(商品マスタ!$R102))</f>
        <v/>
      </c>
      <c r="P103" s="17" t="str">
        <f aca="false">IF($C103="","",IF($F103="理論",(N($O103)+N($N103))-N($G103),(N($O103)+N($N103))-N($I103)))</f>
        <v/>
      </c>
      <c r="Q103" s="17" t="str">
        <f aca="false">IF($C103="","",MAX(1,N(商品マスタ!$K102)))</f>
        <v/>
      </c>
      <c r="R103" s="39" t="str">
        <f aca="false">IF($C103="","",IF(N($P103)/N($Q103)&lt;=0,"",ROUNDUP(N($P103)/N($Q103),0)))</f>
        <v/>
      </c>
      <c r="S103" s="14"/>
      <c r="T103" s="40" t="str">
        <f aca="false">IF($C103="","",N(商品マスタ!$M102))</f>
        <v/>
      </c>
      <c r="U103" s="40" t="str">
        <f aca="false">IF($S103="","",N($S103)*N($T103))</f>
        <v/>
      </c>
      <c r="V103" s="18"/>
    </row>
    <row r="104" customFormat="false" ht="15" hidden="false" customHeight="false" outlineLevel="0" collapsed="false">
      <c r="B104" s="12" t="n">
        <v>98</v>
      </c>
      <c r="C104" s="36" t="str">
        <f aca="false">IF(商品マスタ!$C103="","",商品マスタ!$C103)</f>
        <v/>
      </c>
      <c r="D104" s="12" t="str">
        <f aca="false">IF($C104="","",商品マスタ!$D103)</f>
        <v/>
      </c>
      <c r="E104" s="12" t="str">
        <f aca="false">IF($C104="","",商品マスタ!$G103)</f>
        <v/>
      </c>
      <c r="F104" s="12" t="str">
        <f aca="false">IF($C104="","",IF(商品マスタ!$P103="","理論",商品マスタ!$P103))</f>
        <v/>
      </c>
      <c r="G104" s="17" t="str">
        <f aca="false">IF($C104="","",N(商品マスタ!$H103))</f>
        <v/>
      </c>
      <c r="H104" s="14"/>
      <c r="I104" s="17" t="str">
        <f aca="false">IF($C104="","",N($H104)*N(商品マスタ!$N103))</f>
        <v/>
      </c>
      <c r="J104" s="17" t="str">
        <f aca="false">IF($C104="","",N($I104)-N($G104))</f>
        <v/>
      </c>
      <c r="K104" s="37" t="str">
        <f aca="false">IF($C104="","",N(商品マスタ!$I103))</f>
        <v/>
      </c>
      <c r="L104" s="17" t="str">
        <f aca="false">IF($C104="","",MAX(1,N(商品マスタ!$J103)))</f>
        <v/>
      </c>
      <c r="M104" s="38" t="str">
        <f aca="false">IF($C104="","",N(TOP!$C$16)*N($K104))</f>
        <v/>
      </c>
      <c r="N104" s="17" t="str">
        <f aca="false">IF($C104="","",ROUNDUP(N($M104)/N($L104),0))</f>
        <v/>
      </c>
      <c r="O104" s="17" t="str">
        <f aca="false">IF($C104="","",N(商品マスタ!$R103))</f>
        <v/>
      </c>
      <c r="P104" s="17" t="str">
        <f aca="false">IF($C104="","",IF($F104="理論",(N($O104)+N($N104))-N($G104),(N($O104)+N($N104))-N($I104)))</f>
        <v/>
      </c>
      <c r="Q104" s="17" t="str">
        <f aca="false">IF($C104="","",MAX(1,N(商品マスタ!$K103)))</f>
        <v/>
      </c>
      <c r="R104" s="39" t="str">
        <f aca="false">IF($C104="","",IF(N($P104)/N($Q104)&lt;=0,"",ROUNDUP(N($P104)/N($Q104),0)))</f>
        <v/>
      </c>
      <c r="S104" s="14"/>
      <c r="T104" s="40" t="str">
        <f aca="false">IF($C104="","",N(商品マスタ!$M103))</f>
        <v/>
      </c>
      <c r="U104" s="40" t="str">
        <f aca="false">IF($S104="","",N($S104)*N($T104))</f>
        <v/>
      </c>
      <c r="V104" s="18"/>
    </row>
    <row r="105" customFormat="false" ht="15" hidden="false" customHeight="false" outlineLevel="0" collapsed="false">
      <c r="B105" s="12" t="n">
        <v>99</v>
      </c>
      <c r="C105" s="36" t="str">
        <f aca="false">IF(商品マスタ!$C104="","",商品マスタ!$C104)</f>
        <v/>
      </c>
      <c r="D105" s="12" t="str">
        <f aca="false">IF($C105="","",商品マスタ!$D104)</f>
        <v/>
      </c>
      <c r="E105" s="12" t="str">
        <f aca="false">IF($C105="","",商品マスタ!$G104)</f>
        <v/>
      </c>
      <c r="F105" s="12" t="str">
        <f aca="false">IF($C105="","",IF(商品マスタ!$P104="","理論",商品マスタ!$P104))</f>
        <v/>
      </c>
      <c r="G105" s="17" t="str">
        <f aca="false">IF($C105="","",N(商品マスタ!$H104))</f>
        <v/>
      </c>
      <c r="H105" s="14"/>
      <c r="I105" s="17" t="str">
        <f aca="false">IF($C105="","",N($H105)*N(商品マスタ!$N104))</f>
        <v/>
      </c>
      <c r="J105" s="17" t="str">
        <f aca="false">IF($C105="","",N($I105)-N($G105))</f>
        <v/>
      </c>
      <c r="K105" s="37" t="str">
        <f aca="false">IF($C105="","",N(商品マスタ!$I104))</f>
        <v/>
      </c>
      <c r="L105" s="17" t="str">
        <f aca="false">IF($C105="","",MAX(1,N(商品マスタ!$J104)))</f>
        <v/>
      </c>
      <c r="M105" s="38" t="str">
        <f aca="false">IF($C105="","",N(TOP!$C$16)*N($K105))</f>
        <v/>
      </c>
      <c r="N105" s="17" t="str">
        <f aca="false">IF($C105="","",ROUNDUP(N($M105)/N($L105),0))</f>
        <v/>
      </c>
      <c r="O105" s="17" t="str">
        <f aca="false">IF($C105="","",N(商品マスタ!$R104))</f>
        <v/>
      </c>
      <c r="P105" s="17" t="str">
        <f aca="false">IF($C105="","",IF($F105="理論",(N($O105)+N($N105))-N($G105),(N($O105)+N($N105))-N($I105)))</f>
        <v/>
      </c>
      <c r="Q105" s="17" t="str">
        <f aca="false">IF($C105="","",MAX(1,N(商品マスタ!$K104)))</f>
        <v/>
      </c>
      <c r="R105" s="39" t="str">
        <f aca="false">IF($C105="","",IF(N($P105)/N($Q105)&lt;=0,"",ROUNDUP(N($P105)/N($Q105),0)))</f>
        <v/>
      </c>
      <c r="S105" s="14"/>
      <c r="T105" s="40" t="str">
        <f aca="false">IF($C105="","",N(商品マスタ!$M104))</f>
        <v/>
      </c>
      <c r="U105" s="40" t="str">
        <f aca="false">IF($S105="","",N($S105)*N($T105))</f>
        <v/>
      </c>
      <c r="V105" s="18"/>
    </row>
    <row r="106" customFormat="false" ht="15" hidden="false" customHeight="false" outlineLevel="0" collapsed="false">
      <c r="B106" s="12" t="n">
        <v>100</v>
      </c>
      <c r="C106" s="36" t="str">
        <f aca="false">IF(商品マスタ!$C105="","",商品マスタ!$C105)</f>
        <v/>
      </c>
      <c r="D106" s="12" t="str">
        <f aca="false">IF($C106="","",商品マスタ!$D105)</f>
        <v/>
      </c>
      <c r="E106" s="12" t="str">
        <f aca="false">IF($C106="","",商品マスタ!$G105)</f>
        <v/>
      </c>
      <c r="F106" s="12" t="str">
        <f aca="false">IF($C106="","",IF(商品マスタ!$P105="","理論",商品マスタ!$P105))</f>
        <v/>
      </c>
      <c r="G106" s="17" t="str">
        <f aca="false">IF($C106="","",N(商品マスタ!$H105))</f>
        <v/>
      </c>
      <c r="H106" s="14"/>
      <c r="I106" s="17" t="str">
        <f aca="false">IF($C106="","",N($H106)*N(商品マスタ!$N105))</f>
        <v/>
      </c>
      <c r="J106" s="17" t="str">
        <f aca="false">IF($C106="","",N($I106)-N($G106))</f>
        <v/>
      </c>
      <c r="K106" s="37" t="str">
        <f aca="false">IF($C106="","",N(商品マスタ!$I105))</f>
        <v/>
      </c>
      <c r="L106" s="17" t="str">
        <f aca="false">IF($C106="","",MAX(1,N(商品マスタ!$J105)))</f>
        <v/>
      </c>
      <c r="M106" s="38" t="str">
        <f aca="false">IF($C106="","",N(TOP!$C$16)*N($K106))</f>
        <v/>
      </c>
      <c r="N106" s="17" t="str">
        <f aca="false">IF($C106="","",ROUNDUP(N($M106)/N($L106),0))</f>
        <v/>
      </c>
      <c r="O106" s="17" t="str">
        <f aca="false">IF($C106="","",N(商品マスタ!$R105))</f>
        <v/>
      </c>
      <c r="P106" s="17" t="str">
        <f aca="false">IF($C106="","",IF($F106="理論",(N($O106)+N($N106))-N($G106),(N($O106)+N($N106))-N($I106)))</f>
        <v/>
      </c>
      <c r="Q106" s="17" t="str">
        <f aca="false">IF($C106="","",MAX(1,N(商品マスタ!$K105)))</f>
        <v/>
      </c>
      <c r="R106" s="39" t="str">
        <f aca="false">IF($C106="","",IF(N($P106)/N($Q106)&lt;=0,"",ROUNDUP(N($P106)/N($Q106),0)))</f>
        <v/>
      </c>
      <c r="S106" s="14"/>
      <c r="T106" s="40" t="str">
        <f aca="false">IF($C106="","",N(商品マスタ!$M105))</f>
        <v/>
      </c>
      <c r="U106" s="40" t="str">
        <f aca="false">IF($S106="","",N($S106)*N($T106))</f>
        <v/>
      </c>
      <c r="V106" s="18"/>
    </row>
    <row r="107" customFormat="false" ht="15" hidden="false" customHeight="false" outlineLevel="0" collapsed="false">
      <c r="B107" s="12" t="n">
        <v>101</v>
      </c>
      <c r="C107" s="36" t="str">
        <f aca="false">IF(商品マスタ!$C106="","",商品マスタ!$C106)</f>
        <v/>
      </c>
      <c r="D107" s="12" t="str">
        <f aca="false">IF($C107="","",商品マスタ!$D106)</f>
        <v/>
      </c>
      <c r="E107" s="12" t="str">
        <f aca="false">IF($C107="","",商品マスタ!$G106)</f>
        <v/>
      </c>
      <c r="F107" s="12" t="str">
        <f aca="false">IF($C107="","",IF(商品マスタ!$P106="","理論",商品マスタ!$P106))</f>
        <v/>
      </c>
      <c r="G107" s="17" t="str">
        <f aca="false">IF($C107="","",N(商品マスタ!$H106))</f>
        <v/>
      </c>
      <c r="H107" s="14"/>
      <c r="I107" s="17" t="str">
        <f aca="false">IF($C107="","",N($H107)*N(商品マスタ!$N106))</f>
        <v/>
      </c>
      <c r="J107" s="17" t="str">
        <f aca="false">IF($C107="","",N($I107)-N($G107))</f>
        <v/>
      </c>
      <c r="K107" s="37" t="str">
        <f aca="false">IF($C107="","",N(商品マスタ!$I106))</f>
        <v/>
      </c>
      <c r="L107" s="17" t="str">
        <f aca="false">IF($C107="","",MAX(1,N(商品マスタ!$J106)))</f>
        <v/>
      </c>
      <c r="M107" s="38" t="str">
        <f aca="false">IF($C107="","",N(TOP!$C$16)*N($K107))</f>
        <v/>
      </c>
      <c r="N107" s="17" t="str">
        <f aca="false">IF($C107="","",ROUNDUP(N($M107)/N($L107),0))</f>
        <v/>
      </c>
      <c r="O107" s="17" t="str">
        <f aca="false">IF($C107="","",N(商品マスタ!$R106))</f>
        <v/>
      </c>
      <c r="P107" s="17" t="str">
        <f aca="false">IF($C107="","",IF($F107="理論",(N($O107)+N($N107))-N($G107),(N($O107)+N($N107))-N($I107)))</f>
        <v/>
      </c>
      <c r="Q107" s="17" t="str">
        <f aca="false">IF($C107="","",MAX(1,N(商品マスタ!$K106)))</f>
        <v/>
      </c>
      <c r="R107" s="39" t="str">
        <f aca="false">IF($C107="","",IF(N($P107)/N($Q107)&lt;=0,"",ROUNDUP(N($P107)/N($Q107),0)))</f>
        <v/>
      </c>
      <c r="S107" s="14"/>
      <c r="T107" s="40" t="str">
        <f aca="false">IF($C107="","",N(商品マスタ!$M106))</f>
        <v/>
      </c>
      <c r="U107" s="40" t="str">
        <f aca="false">IF($S107="","",N($S107)*N($T107))</f>
        <v/>
      </c>
      <c r="V107" s="18"/>
    </row>
    <row r="108" customFormat="false" ht="15" hidden="false" customHeight="false" outlineLevel="0" collapsed="false">
      <c r="B108" s="12" t="n">
        <v>102</v>
      </c>
      <c r="C108" s="36" t="str">
        <f aca="false">IF(商品マスタ!$C107="","",商品マスタ!$C107)</f>
        <v/>
      </c>
      <c r="D108" s="12" t="str">
        <f aca="false">IF($C108="","",商品マスタ!$D107)</f>
        <v/>
      </c>
      <c r="E108" s="12" t="str">
        <f aca="false">IF($C108="","",商品マスタ!$G107)</f>
        <v/>
      </c>
      <c r="F108" s="12" t="str">
        <f aca="false">IF($C108="","",IF(商品マスタ!$P107="","理論",商品マスタ!$P107))</f>
        <v/>
      </c>
      <c r="G108" s="17" t="str">
        <f aca="false">IF($C108="","",N(商品マスタ!$H107))</f>
        <v/>
      </c>
      <c r="H108" s="14"/>
      <c r="I108" s="17" t="str">
        <f aca="false">IF($C108="","",N($H108)*N(商品マスタ!$N107))</f>
        <v/>
      </c>
      <c r="J108" s="17" t="str">
        <f aca="false">IF($C108="","",N($I108)-N($G108))</f>
        <v/>
      </c>
      <c r="K108" s="37" t="str">
        <f aca="false">IF($C108="","",N(商品マスタ!$I107))</f>
        <v/>
      </c>
      <c r="L108" s="17" t="str">
        <f aca="false">IF($C108="","",MAX(1,N(商品マスタ!$J107)))</f>
        <v/>
      </c>
      <c r="M108" s="38" t="str">
        <f aca="false">IF($C108="","",N(TOP!$C$16)*N($K108))</f>
        <v/>
      </c>
      <c r="N108" s="17" t="str">
        <f aca="false">IF($C108="","",ROUNDUP(N($M108)/N($L108),0))</f>
        <v/>
      </c>
      <c r="O108" s="17" t="str">
        <f aca="false">IF($C108="","",N(商品マスタ!$R107))</f>
        <v/>
      </c>
      <c r="P108" s="17" t="str">
        <f aca="false">IF($C108="","",IF($F108="理論",(N($O108)+N($N108))-N($G108),(N($O108)+N($N108))-N($I108)))</f>
        <v/>
      </c>
      <c r="Q108" s="17" t="str">
        <f aca="false">IF($C108="","",MAX(1,N(商品マスタ!$K107)))</f>
        <v/>
      </c>
      <c r="R108" s="39" t="str">
        <f aca="false">IF($C108="","",IF(N($P108)/N($Q108)&lt;=0,"",ROUNDUP(N($P108)/N($Q108),0)))</f>
        <v/>
      </c>
      <c r="S108" s="14"/>
      <c r="T108" s="40" t="str">
        <f aca="false">IF($C108="","",N(商品マスタ!$M107))</f>
        <v/>
      </c>
      <c r="U108" s="40" t="str">
        <f aca="false">IF($S108="","",N($S108)*N($T108))</f>
        <v/>
      </c>
      <c r="V108" s="18"/>
    </row>
    <row r="109" customFormat="false" ht="15" hidden="false" customHeight="false" outlineLevel="0" collapsed="false">
      <c r="B109" s="12" t="n">
        <v>103</v>
      </c>
      <c r="C109" s="36" t="str">
        <f aca="false">IF(商品マスタ!$C108="","",商品マスタ!$C108)</f>
        <v/>
      </c>
      <c r="D109" s="12" t="str">
        <f aca="false">IF($C109="","",商品マスタ!$D108)</f>
        <v/>
      </c>
      <c r="E109" s="12" t="str">
        <f aca="false">IF($C109="","",商品マスタ!$G108)</f>
        <v/>
      </c>
      <c r="F109" s="12" t="str">
        <f aca="false">IF($C109="","",IF(商品マスタ!$P108="","理論",商品マスタ!$P108))</f>
        <v/>
      </c>
      <c r="G109" s="17" t="str">
        <f aca="false">IF($C109="","",N(商品マスタ!$H108))</f>
        <v/>
      </c>
      <c r="H109" s="14"/>
      <c r="I109" s="17" t="str">
        <f aca="false">IF($C109="","",N($H109)*N(商品マスタ!$N108))</f>
        <v/>
      </c>
      <c r="J109" s="17" t="str">
        <f aca="false">IF($C109="","",N($I109)-N($G109))</f>
        <v/>
      </c>
      <c r="K109" s="37" t="str">
        <f aca="false">IF($C109="","",N(商品マスタ!$I108))</f>
        <v/>
      </c>
      <c r="L109" s="17" t="str">
        <f aca="false">IF($C109="","",MAX(1,N(商品マスタ!$J108)))</f>
        <v/>
      </c>
      <c r="M109" s="38" t="str">
        <f aca="false">IF($C109="","",N(TOP!$C$16)*N($K109))</f>
        <v/>
      </c>
      <c r="N109" s="17" t="str">
        <f aca="false">IF($C109="","",ROUNDUP(N($M109)/N($L109),0))</f>
        <v/>
      </c>
      <c r="O109" s="17" t="str">
        <f aca="false">IF($C109="","",N(商品マスタ!$R108))</f>
        <v/>
      </c>
      <c r="P109" s="17" t="str">
        <f aca="false">IF($C109="","",IF($F109="理論",(N($O109)+N($N109))-N($G109),(N($O109)+N($N109))-N($I109)))</f>
        <v/>
      </c>
      <c r="Q109" s="17" t="str">
        <f aca="false">IF($C109="","",MAX(1,N(商品マスタ!$K108)))</f>
        <v/>
      </c>
      <c r="R109" s="39" t="str">
        <f aca="false">IF($C109="","",IF(N($P109)/N($Q109)&lt;=0,"",ROUNDUP(N($P109)/N($Q109),0)))</f>
        <v/>
      </c>
      <c r="S109" s="14"/>
      <c r="T109" s="40" t="str">
        <f aca="false">IF($C109="","",N(商品マスタ!$M108))</f>
        <v/>
      </c>
      <c r="U109" s="40" t="str">
        <f aca="false">IF($S109="","",N($S109)*N($T109))</f>
        <v/>
      </c>
      <c r="V109" s="18"/>
    </row>
    <row r="110" customFormat="false" ht="15" hidden="false" customHeight="false" outlineLevel="0" collapsed="false">
      <c r="B110" s="12" t="n">
        <v>104</v>
      </c>
      <c r="C110" s="36" t="str">
        <f aca="false">IF(商品マスタ!$C109="","",商品マスタ!$C109)</f>
        <v/>
      </c>
      <c r="D110" s="12" t="str">
        <f aca="false">IF($C110="","",商品マスタ!$D109)</f>
        <v/>
      </c>
      <c r="E110" s="12" t="str">
        <f aca="false">IF($C110="","",商品マスタ!$G109)</f>
        <v/>
      </c>
      <c r="F110" s="12" t="str">
        <f aca="false">IF($C110="","",IF(商品マスタ!$P109="","理論",商品マスタ!$P109))</f>
        <v/>
      </c>
      <c r="G110" s="17" t="str">
        <f aca="false">IF($C110="","",N(商品マスタ!$H109))</f>
        <v/>
      </c>
      <c r="H110" s="14"/>
      <c r="I110" s="17" t="str">
        <f aca="false">IF($C110="","",N($H110)*N(商品マスタ!$N109))</f>
        <v/>
      </c>
      <c r="J110" s="17" t="str">
        <f aca="false">IF($C110="","",N($I110)-N($G110))</f>
        <v/>
      </c>
      <c r="K110" s="37" t="str">
        <f aca="false">IF($C110="","",N(商品マスタ!$I109))</f>
        <v/>
      </c>
      <c r="L110" s="17" t="str">
        <f aca="false">IF($C110="","",MAX(1,N(商品マスタ!$J109)))</f>
        <v/>
      </c>
      <c r="M110" s="38" t="str">
        <f aca="false">IF($C110="","",N(TOP!$C$16)*N($K110))</f>
        <v/>
      </c>
      <c r="N110" s="17" t="str">
        <f aca="false">IF($C110="","",ROUNDUP(N($M110)/N($L110),0))</f>
        <v/>
      </c>
      <c r="O110" s="17" t="str">
        <f aca="false">IF($C110="","",N(商品マスタ!$R109))</f>
        <v/>
      </c>
      <c r="P110" s="17" t="str">
        <f aca="false">IF($C110="","",IF($F110="理論",(N($O110)+N($N110))-N($G110),(N($O110)+N($N110))-N($I110)))</f>
        <v/>
      </c>
      <c r="Q110" s="17" t="str">
        <f aca="false">IF($C110="","",MAX(1,N(商品マスタ!$K109)))</f>
        <v/>
      </c>
      <c r="R110" s="39" t="str">
        <f aca="false">IF($C110="","",IF(N($P110)/N($Q110)&lt;=0,"",ROUNDUP(N($P110)/N($Q110),0)))</f>
        <v/>
      </c>
      <c r="S110" s="14"/>
      <c r="T110" s="40" t="str">
        <f aca="false">IF($C110="","",N(商品マスタ!$M109))</f>
        <v/>
      </c>
      <c r="U110" s="40" t="str">
        <f aca="false">IF($S110="","",N($S110)*N($T110))</f>
        <v/>
      </c>
      <c r="V110" s="18"/>
    </row>
    <row r="111" customFormat="false" ht="15" hidden="false" customHeight="false" outlineLevel="0" collapsed="false">
      <c r="B111" s="12" t="n">
        <v>105</v>
      </c>
      <c r="C111" s="36" t="str">
        <f aca="false">IF(商品マスタ!$C110="","",商品マスタ!$C110)</f>
        <v/>
      </c>
      <c r="D111" s="12" t="str">
        <f aca="false">IF($C111="","",商品マスタ!$D110)</f>
        <v/>
      </c>
      <c r="E111" s="12" t="str">
        <f aca="false">IF($C111="","",商品マスタ!$G110)</f>
        <v/>
      </c>
      <c r="F111" s="12" t="str">
        <f aca="false">IF($C111="","",IF(商品マスタ!$P110="","理論",商品マスタ!$P110))</f>
        <v/>
      </c>
      <c r="G111" s="17" t="str">
        <f aca="false">IF($C111="","",N(商品マスタ!$H110))</f>
        <v/>
      </c>
      <c r="H111" s="14"/>
      <c r="I111" s="17" t="str">
        <f aca="false">IF($C111="","",N($H111)*N(商品マスタ!$N110))</f>
        <v/>
      </c>
      <c r="J111" s="17" t="str">
        <f aca="false">IF($C111="","",N($I111)-N($G111))</f>
        <v/>
      </c>
      <c r="K111" s="37" t="str">
        <f aca="false">IF($C111="","",N(商品マスタ!$I110))</f>
        <v/>
      </c>
      <c r="L111" s="17" t="str">
        <f aca="false">IF($C111="","",MAX(1,N(商品マスタ!$J110)))</f>
        <v/>
      </c>
      <c r="M111" s="38" t="str">
        <f aca="false">IF($C111="","",N(TOP!$C$16)*N($K111))</f>
        <v/>
      </c>
      <c r="N111" s="17" t="str">
        <f aca="false">IF($C111="","",ROUNDUP(N($M111)/N($L111),0))</f>
        <v/>
      </c>
      <c r="O111" s="17" t="str">
        <f aca="false">IF($C111="","",N(商品マスタ!$R110))</f>
        <v/>
      </c>
      <c r="P111" s="17" t="str">
        <f aca="false">IF($C111="","",IF($F111="理論",(N($O111)+N($N111))-N($G111),(N($O111)+N($N111))-N($I111)))</f>
        <v/>
      </c>
      <c r="Q111" s="17" t="str">
        <f aca="false">IF($C111="","",MAX(1,N(商品マスタ!$K110)))</f>
        <v/>
      </c>
      <c r="R111" s="39" t="str">
        <f aca="false">IF($C111="","",IF(N($P111)/N($Q111)&lt;=0,"",ROUNDUP(N($P111)/N($Q111),0)))</f>
        <v/>
      </c>
      <c r="S111" s="14"/>
      <c r="T111" s="40" t="str">
        <f aca="false">IF($C111="","",N(商品マスタ!$M110))</f>
        <v/>
      </c>
      <c r="U111" s="40" t="str">
        <f aca="false">IF($S111="","",N($S111)*N($T111))</f>
        <v/>
      </c>
      <c r="V111" s="18"/>
    </row>
    <row r="112" customFormat="false" ht="15" hidden="false" customHeight="false" outlineLevel="0" collapsed="false">
      <c r="B112" s="12" t="n">
        <v>106</v>
      </c>
      <c r="C112" s="36" t="str">
        <f aca="false">IF(商品マスタ!$C111="","",商品マスタ!$C111)</f>
        <v/>
      </c>
      <c r="D112" s="12" t="str">
        <f aca="false">IF($C112="","",商品マスタ!$D111)</f>
        <v/>
      </c>
      <c r="E112" s="12" t="str">
        <f aca="false">IF($C112="","",商品マスタ!$G111)</f>
        <v/>
      </c>
      <c r="F112" s="12" t="str">
        <f aca="false">IF($C112="","",IF(商品マスタ!$P111="","理論",商品マスタ!$P111))</f>
        <v/>
      </c>
      <c r="G112" s="17" t="str">
        <f aca="false">IF($C112="","",N(商品マスタ!$H111))</f>
        <v/>
      </c>
      <c r="H112" s="14"/>
      <c r="I112" s="17" t="str">
        <f aca="false">IF($C112="","",N($H112)*N(商品マスタ!$N111))</f>
        <v/>
      </c>
      <c r="J112" s="17" t="str">
        <f aca="false">IF($C112="","",N($I112)-N($G112))</f>
        <v/>
      </c>
      <c r="K112" s="37" t="str">
        <f aca="false">IF($C112="","",N(商品マスタ!$I111))</f>
        <v/>
      </c>
      <c r="L112" s="17" t="str">
        <f aca="false">IF($C112="","",MAX(1,N(商品マスタ!$J111)))</f>
        <v/>
      </c>
      <c r="M112" s="38" t="str">
        <f aca="false">IF($C112="","",N(TOP!$C$16)*N($K112))</f>
        <v/>
      </c>
      <c r="N112" s="17" t="str">
        <f aca="false">IF($C112="","",ROUNDUP(N($M112)/N($L112),0))</f>
        <v/>
      </c>
      <c r="O112" s="17" t="str">
        <f aca="false">IF($C112="","",N(商品マスタ!$R111))</f>
        <v/>
      </c>
      <c r="P112" s="17" t="str">
        <f aca="false">IF($C112="","",IF($F112="理論",(N($O112)+N($N112))-N($G112),(N($O112)+N($N112))-N($I112)))</f>
        <v/>
      </c>
      <c r="Q112" s="17" t="str">
        <f aca="false">IF($C112="","",MAX(1,N(商品マスタ!$K111)))</f>
        <v/>
      </c>
      <c r="R112" s="39" t="str">
        <f aca="false">IF($C112="","",IF(N($P112)/N($Q112)&lt;=0,"",ROUNDUP(N($P112)/N($Q112),0)))</f>
        <v/>
      </c>
      <c r="S112" s="14"/>
      <c r="T112" s="40" t="str">
        <f aca="false">IF($C112="","",N(商品マスタ!$M111))</f>
        <v/>
      </c>
      <c r="U112" s="40" t="str">
        <f aca="false">IF($S112="","",N($S112)*N($T112))</f>
        <v/>
      </c>
      <c r="V112" s="18"/>
    </row>
    <row r="113" customFormat="false" ht="15" hidden="false" customHeight="false" outlineLevel="0" collapsed="false">
      <c r="B113" s="12" t="n">
        <v>107</v>
      </c>
      <c r="C113" s="36" t="str">
        <f aca="false">IF(商品マスタ!$C112="","",商品マスタ!$C112)</f>
        <v/>
      </c>
      <c r="D113" s="12" t="str">
        <f aca="false">IF($C113="","",商品マスタ!$D112)</f>
        <v/>
      </c>
      <c r="E113" s="12" t="str">
        <f aca="false">IF($C113="","",商品マスタ!$G112)</f>
        <v/>
      </c>
      <c r="F113" s="12" t="str">
        <f aca="false">IF($C113="","",IF(商品マスタ!$P112="","理論",商品マスタ!$P112))</f>
        <v/>
      </c>
      <c r="G113" s="17" t="str">
        <f aca="false">IF($C113="","",N(商品マスタ!$H112))</f>
        <v/>
      </c>
      <c r="H113" s="14"/>
      <c r="I113" s="17" t="str">
        <f aca="false">IF($C113="","",N($H113)*N(商品マスタ!$N112))</f>
        <v/>
      </c>
      <c r="J113" s="17" t="str">
        <f aca="false">IF($C113="","",N($I113)-N($G113))</f>
        <v/>
      </c>
      <c r="K113" s="37" t="str">
        <f aca="false">IF($C113="","",N(商品マスタ!$I112))</f>
        <v/>
      </c>
      <c r="L113" s="17" t="str">
        <f aca="false">IF($C113="","",MAX(1,N(商品マスタ!$J112)))</f>
        <v/>
      </c>
      <c r="M113" s="38" t="str">
        <f aca="false">IF($C113="","",N(TOP!$C$16)*N($K113))</f>
        <v/>
      </c>
      <c r="N113" s="17" t="str">
        <f aca="false">IF($C113="","",ROUNDUP(N($M113)/N($L113),0))</f>
        <v/>
      </c>
      <c r="O113" s="17" t="str">
        <f aca="false">IF($C113="","",N(商品マスタ!$R112))</f>
        <v/>
      </c>
      <c r="P113" s="17" t="str">
        <f aca="false">IF($C113="","",IF($F113="理論",(N($O113)+N($N113))-N($G113),(N($O113)+N($N113))-N($I113)))</f>
        <v/>
      </c>
      <c r="Q113" s="17" t="str">
        <f aca="false">IF($C113="","",MAX(1,N(商品マスタ!$K112)))</f>
        <v/>
      </c>
      <c r="R113" s="39" t="str">
        <f aca="false">IF($C113="","",IF(N($P113)/N($Q113)&lt;=0,"",ROUNDUP(N($P113)/N($Q113),0)))</f>
        <v/>
      </c>
      <c r="S113" s="14"/>
      <c r="T113" s="40" t="str">
        <f aca="false">IF($C113="","",N(商品マスタ!$M112))</f>
        <v/>
      </c>
      <c r="U113" s="40" t="str">
        <f aca="false">IF($S113="","",N($S113)*N($T113))</f>
        <v/>
      </c>
      <c r="V113" s="18"/>
    </row>
    <row r="114" customFormat="false" ht="15" hidden="false" customHeight="false" outlineLevel="0" collapsed="false">
      <c r="B114" s="12" t="n">
        <v>108</v>
      </c>
      <c r="C114" s="36" t="str">
        <f aca="false">IF(商品マスタ!$C113="","",商品マスタ!$C113)</f>
        <v/>
      </c>
      <c r="D114" s="12" t="str">
        <f aca="false">IF($C114="","",商品マスタ!$D113)</f>
        <v/>
      </c>
      <c r="E114" s="12" t="str">
        <f aca="false">IF($C114="","",商品マスタ!$G113)</f>
        <v/>
      </c>
      <c r="F114" s="12" t="str">
        <f aca="false">IF($C114="","",IF(商品マスタ!$P113="","理論",商品マスタ!$P113))</f>
        <v/>
      </c>
      <c r="G114" s="17" t="str">
        <f aca="false">IF($C114="","",N(商品マスタ!$H113))</f>
        <v/>
      </c>
      <c r="H114" s="14"/>
      <c r="I114" s="17" t="str">
        <f aca="false">IF($C114="","",N($H114)*N(商品マスタ!$N113))</f>
        <v/>
      </c>
      <c r="J114" s="17" t="str">
        <f aca="false">IF($C114="","",N($I114)-N($G114))</f>
        <v/>
      </c>
      <c r="K114" s="37" t="str">
        <f aca="false">IF($C114="","",N(商品マスタ!$I113))</f>
        <v/>
      </c>
      <c r="L114" s="17" t="str">
        <f aca="false">IF($C114="","",MAX(1,N(商品マスタ!$J113)))</f>
        <v/>
      </c>
      <c r="M114" s="38" t="str">
        <f aca="false">IF($C114="","",N(TOP!$C$16)*N($K114))</f>
        <v/>
      </c>
      <c r="N114" s="17" t="str">
        <f aca="false">IF($C114="","",ROUNDUP(N($M114)/N($L114),0))</f>
        <v/>
      </c>
      <c r="O114" s="17" t="str">
        <f aca="false">IF($C114="","",N(商品マスタ!$R113))</f>
        <v/>
      </c>
      <c r="P114" s="17" t="str">
        <f aca="false">IF($C114="","",IF($F114="理論",(N($O114)+N($N114))-N($G114),(N($O114)+N($N114))-N($I114)))</f>
        <v/>
      </c>
      <c r="Q114" s="17" t="str">
        <f aca="false">IF($C114="","",MAX(1,N(商品マスタ!$K113)))</f>
        <v/>
      </c>
      <c r="R114" s="39" t="str">
        <f aca="false">IF($C114="","",IF(N($P114)/N($Q114)&lt;=0,"",ROUNDUP(N($P114)/N($Q114),0)))</f>
        <v/>
      </c>
      <c r="S114" s="14"/>
      <c r="T114" s="40" t="str">
        <f aca="false">IF($C114="","",N(商品マスタ!$M113))</f>
        <v/>
      </c>
      <c r="U114" s="40" t="str">
        <f aca="false">IF($S114="","",N($S114)*N($T114))</f>
        <v/>
      </c>
      <c r="V114" s="18"/>
    </row>
    <row r="115" customFormat="false" ht="15" hidden="false" customHeight="false" outlineLevel="0" collapsed="false">
      <c r="B115" s="12" t="n">
        <v>109</v>
      </c>
      <c r="C115" s="36" t="str">
        <f aca="false">IF(商品マスタ!$C114="","",商品マスタ!$C114)</f>
        <v/>
      </c>
      <c r="D115" s="12" t="str">
        <f aca="false">IF($C115="","",商品マスタ!$D114)</f>
        <v/>
      </c>
      <c r="E115" s="12" t="str">
        <f aca="false">IF($C115="","",商品マスタ!$G114)</f>
        <v/>
      </c>
      <c r="F115" s="12" t="str">
        <f aca="false">IF($C115="","",IF(商品マスタ!$P114="","理論",商品マスタ!$P114))</f>
        <v/>
      </c>
      <c r="G115" s="17" t="str">
        <f aca="false">IF($C115="","",N(商品マスタ!$H114))</f>
        <v/>
      </c>
      <c r="H115" s="14"/>
      <c r="I115" s="17" t="str">
        <f aca="false">IF($C115="","",N($H115)*N(商品マスタ!$N114))</f>
        <v/>
      </c>
      <c r="J115" s="17" t="str">
        <f aca="false">IF($C115="","",N($I115)-N($G115))</f>
        <v/>
      </c>
      <c r="K115" s="37" t="str">
        <f aca="false">IF($C115="","",N(商品マスタ!$I114))</f>
        <v/>
      </c>
      <c r="L115" s="17" t="str">
        <f aca="false">IF($C115="","",MAX(1,N(商品マスタ!$J114)))</f>
        <v/>
      </c>
      <c r="M115" s="38" t="str">
        <f aca="false">IF($C115="","",N(TOP!$C$16)*N($K115))</f>
        <v/>
      </c>
      <c r="N115" s="17" t="str">
        <f aca="false">IF($C115="","",ROUNDUP(N($M115)/N($L115),0))</f>
        <v/>
      </c>
      <c r="O115" s="17" t="str">
        <f aca="false">IF($C115="","",N(商品マスタ!$R114))</f>
        <v/>
      </c>
      <c r="P115" s="17" t="str">
        <f aca="false">IF($C115="","",IF($F115="理論",(N($O115)+N($N115))-N($G115),(N($O115)+N($N115))-N($I115)))</f>
        <v/>
      </c>
      <c r="Q115" s="17" t="str">
        <f aca="false">IF($C115="","",MAX(1,N(商品マスタ!$K114)))</f>
        <v/>
      </c>
      <c r="R115" s="39" t="str">
        <f aca="false">IF($C115="","",IF(N($P115)/N($Q115)&lt;=0,"",ROUNDUP(N($P115)/N($Q115),0)))</f>
        <v/>
      </c>
      <c r="S115" s="14"/>
      <c r="T115" s="40" t="str">
        <f aca="false">IF($C115="","",N(商品マスタ!$M114))</f>
        <v/>
      </c>
      <c r="U115" s="40" t="str">
        <f aca="false">IF($S115="","",N($S115)*N($T115))</f>
        <v/>
      </c>
      <c r="V115" s="18"/>
    </row>
    <row r="116" customFormat="false" ht="15" hidden="false" customHeight="false" outlineLevel="0" collapsed="false">
      <c r="B116" s="12" t="n">
        <v>110</v>
      </c>
      <c r="C116" s="36" t="str">
        <f aca="false">IF(商品マスタ!$C115="","",商品マスタ!$C115)</f>
        <v/>
      </c>
      <c r="D116" s="12" t="str">
        <f aca="false">IF($C116="","",商品マスタ!$D115)</f>
        <v/>
      </c>
      <c r="E116" s="12" t="str">
        <f aca="false">IF($C116="","",商品マスタ!$G115)</f>
        <v/>
      </c>
      <c r="F116" s="12" t="str">
        <f aca="false">IF($C116="","",IF(商品マスタ!$P115="","理論",商品マスタ!$P115))</f>
        <v/>
      </c>
      <c r="G116" s="17" t="str">
        <f aca="false">IF($C116="","",N(商品マスタ!$H115))</f>
        <v/>
      </c>
      <c r="H116" s="14"/>
      <c r="I116" s="17" t="str">
        <f aca="false">IF($C116="","",N($H116)*N(商品マスタ!$N115))</f>
        <v/>
      </c>
      <c r="J116" s="17" t="str">
        <f aca="false">IF($C116="","",N($I116)-N($G116))</f>
        <v/>
      </c>
      <c r="K116" s="37" t="str">
        <f aca="false">IF($C116="","",N(商品マスタ!$I115))</f>
        <v/>
      </c>
      <c r="L116" s="17" t="str">
        <f aca="false">IF($C116="","",MAX(1,N(商品マスタ!$J115)))</f>
        <v/>
      </c>
      <c r="M116" s="38" t="str">
        <f aca="false">IF($C116="","",N(TOP!$C$16)*N($K116))</f>
        <v/>
      </c>
      <c r="N116" s="17" t="str">
        <f aca="false">IF($C116="","",ROUNDUP(N($M116)/N($L116),0))</f>
        <v/>
      </c>
      <c r="O116" s="17" t="str">
        <f aca="false">IF($C116="","",N(商品マスタ!$R115))</f>
        <v/>
      </c>
      <c r="P116" s="17" t="str">
        <f aca="false">IF($C116="","",IF($F116="理論",(N($O116)+N($N116))-N($G116),(N($O116)+N($N116))-N($I116)))</f>
        <v/>
      </c>
      <c r="Q116" s="17" t="str">
        <f aca="false">IF($C116="","",MAX(1,N(商品マスタ!$K115)))</f>
        <v/>
      </c>
      <c r="R116" s="39" t="str">
        <f aca="false">IF($C116="","",IF(N($P116)/N($Q116)&lt;=0,"",ROUNDUP(N($P116)/N($Q116),0)))</f>
        <v/>
      </c>
      <c r="S116" s="14"/>
      <c r="T116" s="40" t="str">
        <f aca="false">IF($C116="","",N(商品マスタ!$M115))</f>
        <v/>
      </c>
      <c r="U116" s="40" t="str">
        <f aca="false">IF($S116="","",N($S116)*N($T116))</f>
        <v/>
      </c>
      <c r="V116" s="18"/>
    </row>
    <row r="117" customFormat="false" ht="15" hidden="false" customHeight="false" outlineLevel="0" collapsed="false">
      <c r="B117" s="12" t="n">
        <v>111</v>
      </c>
      <c r="C117" s="36" t="str">
        <f aca="false">IF(商品マスタ!$C116="","",商品マスタ!$C116)</f>
        <v/>
      </c>
      <c r="D117" s="12" t="str">
        <f aca="false">IF($C117="","",商品マスタ!$D116)</f>
        <v/>
      </c>
      <c r="E117" s="12" t="str">
        <f aca="false">IF($C117="","",商品マスタ!$G116)</f>
        <v/>
      </c>
      <c r="F117" s="12" t="str">
        <f aca="false">IF($C117="","",IF(商品マスタ!$P116="","理論",商品マスタ!$P116))</f>
        <v/>
      </c>
      <c r="G117" s="17" t="str">
        <f aca="false">IF($C117="","",N(商品マスタ!$H116))</f>
        <v/>
      </c>
      <c r="H117" s="14"/>
      <c r="I117" s="17" t="str">
        <f aca="false">IF($C117="","",N($H117)*N(商品マスタ!$N116))</f>
        <v/>
      </c>
      <c r="J117" s="17" t="str">
        <f aca="false">IF($C117="","",N($I117)-N($G117))</f>
        <v/>
      </c>
      <c r="K117" s="37" t="str">
        <f aca="false">IF($C117="","",N(商品マスタ!$I116))</f>
        <v/>
      </c>
      <c r="L117" s="17" t="str">
        <f aca="false">IF($C117="","",MAX(1,N(商品マスタ!$J116)))</f>
        <v/>
      </c>
      <c r="M117" s="38" t="str">
        <f aca="false">IF($C117="","",N(TOP!$C$16)*N($K117))</f>
        <v/>
      </c>
      <c r="N117" s="17" t="str">
        <f aca="false">IF($C117="","",ROUNDUP(N($M117)/N($L117),0))</f>
        <v/>
      </c>
      <c r="O117" s="17" t="str">
        <f aca="false">IF($C117="","",N(商品マスタ!$R116))</f>
        <v/>
      </c>
      <c r="P117" s="17" t="str">
        <f aca="false">IF($C117="","",IF($F117="理論",(N($O117)+N($N117))-N($G117),(N($O117)+N($N117))-N($I117)))</f>
        <v/>
      </c>
      <c r="Q117" s="17" t="str">
        <f aca="false">IF($C117="","",MAX(1,N(商品マスタ!$K116)))</f>
        <v/>
      </c>
      <c r="R117" s="39" t="str">
        <f aca="false">IF($C117="","",IF(N($P117)/N($Q117)&lt;=0,"",ROUNDUP(N($P117)/N($Q117),0)))</f>
        <v/>
      </c>
      <c r="S117" s="14"/>
      <c r="T117" s="40" t="str">
        <f aca="false">IF($C117="","",N(商品マスタ!$M116))</f>
        <v/>
      </c>
      <c r="U117" s="40" t="str">
        <f aca="false">IF($S117="","",N($S117)*N($T117))</f>
        <v/>
      </c>
      <c r="V117" s="18"/>
    </row>
    <row r="118" customFormat="false" ht="15" hidden="false" customHeight="false" outlineLevel="0" collapsed="false">
      <c r="B118" s="12" t="n">
        <v>112</v>
      </c>
      <c r="C118" s="36" t="str">
        <f aca="false">IF(商品マスタ!$C117="","",商品マスタ!$C117)</f>
        <v/>
      </c>
      <c r="D118" s="12" t="str">
        <f aca="false">IF($C118="","",商品マスタ!$D117)</f>
        <v/>
      </c>
      <c r="E118" s="12" t="str">
        <f aca="false">IF($C118="","",商品マスタ!$G117)</f>
        <v/>
      </c>
      <c r="F118" s="12" t="str">
        <f aca="false">IF($C118="","",IF(商品マスタ!$P117="","理論",商品マスタ!$P117))</f>
        <v/>
      </c>
      <c r="G118" s="17" t="str">
        <f aca="false">IF($C118="","",N(商品マスタ!$H117))</f>
        <v/>
      </c>
      <c r="H118" s="14"/>
      <c r="I118" s="17" t="str">
        <f aca="false">IF($C118="","",N($H118)*N(商品マスタ!$N117))</f>
        <v/>
      </c>
      <c r="J118" s="17" t="str">
        <f aca="false">IF($C118="","",N($I118)-N($G118))</f>
        <v/>
      </c>
      <c r="K118" s="37" t="str">
        <f aca="false">IF($C118="","",N(商品マスタ!$I117))</f>
        <v/>
      </c>
      <c r="L118" s="17" t="str">
        <f aca="false">IF($C118="","",MAX(1,N(商品マスタ!$J117)))</f>
        <v/>
      </c>
      <c r="M118" s="38" t="str">
        <f aca="false">IF($C118="","",N(TOP!$C$16)*N($K118))</f>
        <v/>
      </c>
      <c r="N118" s="17" t="str">
        <f aca="false">IF($C118="","",ROUNDUP(N($M118)/N($L118),0))</f>
        <v/>
      </c>
      <c r="O118" s="17" t="str">
        <f aca="false">IF($C118="","",N(商品マスタ!$R117))</f>
        <v/>
      </c>
      <c r="P118" s="17" t="str">
        <f aca="false">IF($C118="","",IF($F118="理論",(N($O118)+N($N118))-N($G118),(N($O118)+N($N118))-N($I118)))</f>
        <v/>
      </c>
      <c r="Q118" s="17" t="str">
        <f aca="false">IF($C118="","",MAX(1,N(商品マスタ!$K117)))</f>
        <v/>
      </c>
      <c r="R118" s="39" t="str">
        <f aca="false">IF($C118="","",IF(N($P118)/N($Q118)&lt;=0,"",ROUNDUP(N($P118)/N($Q118),0)))</f>
        <v/>
      </c>
      <c r="S118" s="14"/>
      <c r="T118" s="40" t="str">
        <f aca="false">IF($C118="","",N(商品マスタ!$M117))</f>
        <v/>
      </c>
      <c r="U118" s="40" t="str">
        <f aca="false">IF($S118="","",N($S118)*N($T118))</f>
        <v/>
      </c>
      <c r="V118" s="18"/>
    </row>
    <row r="119" customFormat="false" ht="15" hidden="false" customHeight="false" outlineLevel="0" collapsed="false">
      <c r="B119" s="12" t="n">
        <v>113</v>
      </c>
      <c r="C119" s="36" t="str">
        <f aca="false">IF(商品マスタ!$C118="","",商品マスタ!$C118)</f>
        <v/>
      </c>
      <c r="D119" s="12" t="str">
        <f aca="false">IF($C119="","",商品マスタ!$D118)</f>
        <v/>
      </c>
      <c r="E119" s="12" t="str">
        <f aca="false">IF($C119="","",商品マスタ!$G118)</f>
        <v/>
      </c>
      <c r="F119" s="12" t="str">
        <f aca="false">IF($C119="","",IF(商品マスタ!$P118="","理論",商品マスタ!$P118))</f>
        <v/>
      </c>
      <c r="G119" s="17" t="str">
        <f aca="false">IF($C119="","",N(商品マスタ!$H118))</f>
        <v/>
      </c>
      <c r="H119" s="14"/>
      <c r="I119" s="17" t="str">
        <f aca="false">IF($C119="","",N($H119)*N(商品マスタ!$N118))</f>
        <v/>
      </c>
      <c r="J119" s="17" t="str">
        <f aca="false">IF($C119="","",N($I119)-N($G119))</f>
        <v/>
      </c>
      <c r="K119" s="37" t="str">
        <f aca="false">IF($C119="","",N(商品マスタ!$I118))</f>
        <v/>
      </c>
      <c r="L119" s="17" t="str">
        <f aca="false">IF($C119="","",MAX(1,N(商品マスタ!$J118)))</f>
        <v/>
      </c>
      <c r="M119" s="38" t="str">
        <f aca="false">IF($C119="","",N(TOP!$C$16)*N($K119))</f>
        <v/>
      </c>
      <c r="N119" s="17" t="str">
        <f aca="false">IF($C119="","",ROUNDUP(N($M119)/N($L119),0))</f>
        <v/>
      </c>
      <c r="O119" s="17" t="str">
        <f aca="false">IF($C119="","",N(商品マスタ!$R118))</f>
        <v/>
      </c>
      <c r="P119" s="17" t="str">
        <f aca="false">IF($C119="","",IF($F119="理論",(N($O119)+N($N119))-N($G119),(N($O119)+N($N119))-N($I119)))</f>
        <v/>
      </c>
      <c r="Q119" s="17" t="str">
        <f aca="false">IF($C119="","",MAX(1,N(商品マスタ!$K118)))</f>
        <v/>
      </c>
      <c r="R119" s="39" t="str">
        <f aca="false">IF($C119="","",IF(N($P119)/N($Q119)&lt;=0,"",ROUNDUP(N($P119)/N($Q119),0)))</f>
        <v/>
      </c>
      <c r="S119" s="14"/>
      <c r="T119" s="40" t="str">
        <f aca="false">IF($C119="","",N(商品マスタ!$M118))</f>
        <v/>
      </c>
      <c r="U119" s="40" t="str">
        <f aca="false">IF($S119="","",N($S119)*N($T119))</f>
        <v/>
      </c>
      <c r="V119" s="18"/>
    </row>
    <row r="120" customFormat="false" ht="15" hidden="false" customHeight="false" outlineLevel="0" collapsed="false">
      <c r="B120" s="12" t="n">
        <v>114</v>
      </c>
      <c r="C120" s="36" t="str">
        <f aca="false">IF(商品マスタ!$C119="","",商品マスタ!$C119)</f>
        <v/>
      </c>
      <c r="D120" s="12" t="str">
        <f aca="false">IF($C120="","",商品マスタ!$D119)</f>
        <v/>
      </c>
      <c r="E120" s="12" t="str">
        <f aca="false">IF($C120="","",商品マスタ!$G119)</f>
        <v/>
      </c>
      <c r="F120" s="12" t="str">
        <f aca="false">IF($C120="","",IF(商品マスタ!$P119="","理論",商品マスタ!$P119))</f>
        <v/>
      </c>
      <c r="G120" s="17" t="str">
        <f aca="false">IF($C120="","",N(商品マスタ!$H119))</f>
        <v/>
      </c>
      <c r="H120" s="14"/>
      <c r="I120" s="17" t="str">
        <f aca="false">IF($C120="","",N($H120)*N(商品マスタ!$N119))</f>
        <v/>
      </c>
      <c r="J120" s="17" t="str">
        <f aca="false">IF($C120="","",N($I120)-N($G120))</f>
        <v/>
      </c>
      <c r="K120" s="37" t="str">
        <f aca="false">IF($C120="","",N(商品マスタ!$I119))</f>
        <v/>
      </c>
      <c r="L120" s="17" t="str">
        <f aca="false">IF($C120="","",MAX(1,N(商品マスタ!$J119)))</f>
        <v/>
      </c>
      <c r="M120" s="38" t="str">
        <f aca="false">IF($C120="","",N(TOP!$C$16)*N($K120))</f>
        <v/>
      </c>
      <c r="N120" s="17" t="str">
        <f aca="false">IF($C120="","",ROUNDUP(N($M120)/N($L120),0))</f>
        <v/>
      </c>
      <c r="O120" s="17" t="str">
        <f aca="false">IF($C120="","",N(商品マスタ!$R119))</f>
        <v/>
      </c>
      <c r="P120" s="17" t="str">
        <f aca="false">IF($C120="","",IF($F120="理論",(N($O120)+N($N120))-N($G120),(N($O120)+N($N120))-N($I120)))</f>
        <v/>
      </c>
      <c r="Q120" s="17" t="str">
        <f aca="false">IF($C120="","",MAX(1,N(商品マスタ!$K119)))</f>
        <v/>
      </c>
      <c r="R120" s="39" t="str">
        <f aca="false">IF($C120="","",IF(N($P120)/N($Q120)&lt;=0,"",ROUNDUP(N($P120)/N($Q120),0)))</f>
        <v/>
      </c>
      <c r="S120" s="14"/>
      <c r="T120" s="40" t="str">
        <f aca="false">IF($C120="","",N(商品マスタ!$M119))</f>
        <v/>
      </c>
      <c r="U120" s="40" t="str">
        <f aca="false">IF($S120="","",N($S120)*N($T120))</f>
        <v/>
      </c>
      <c r="V120" s="18"/>
    </row>
    <row r="121" customFormat="false" ht="15" hidden="false" customHeight="false" outlineLevel="0" collapsed="false">
      <c r="B121" s="12" t="n">
        <v>115</v>
      </c>
      <c r="C121" s="36" t="str">
        <f aca="false">IF(商品マスタ!$C120="","",商品マスタ!$C120)</f>
        <v/>
      </c>
      <c r="D121" s="12" t="str">
        <f aca="false">IF($C121="","",商品マスタ!$D120)</f>
        <v/>
      </c>
      <c r="E121" s="12" t="str">
        <f aca="false">IF($C121="","",商品マスタ!$G120)</f>
        <v/>
      </c>
      <c r="F121" s="12" t="str">
        <f aca="false">IF($C121="","",IF(商品マスタ!$P120="","理論",商品マスタ!$P120))</f>
        <v/>
      </c>
      <c r="G121" s="17" t="str">
        <f aca="false">IF($C121="","",N(商品マスタ!$H120))</f>
        <v/>
      </c>
      <c r="H121" s="14"/>
      <c r="I121" s="17" t="str">
        <f aca="false">IF($C121="","",N($H121)*N(商品マスタ!$N120))</f>
        <v/>
      </c>
      <c r="J121" s="17" t="str">
        <f aca="false">IF($C121="","",N($I121)-N($G121))</f>
        <v/>
      </c>
      <c r="K121" s="37" t="str">
        <f aca="false">IF($C121="","",N(商品マスタ!$I120))</f>
        <v/>
      </c>
      <c r="L121" s="17" t="str">
        <f aca="false">IF($C121="","",MAX(1,N(商品マスタ!$J120)))</f>
        <v/>
      </c>
      <c r="M121" s="38" t="str">
        <f aca="false">IF($C121="","",N(TOP!$C$16)*N($K121))</f>
        <v/>
      </c>
      <c r="N121" s="17" t="str">
        <f aca="false">IF($C121="","",ROUNDUP(N($M121)/N($L121),0))</f>
        <v/>
      </c>
      <c r="O121" s="17" t="str">
        <f aca="false">IF($C121="","",N(商品マスタ!$R120))</f>
        <v/>
      </c>
      <c r="P121" s="17" t="str">
        <f aca="false">IF($C121="","",IF($F121="理論",(N($O121)+N($N121))-N($G121),(N($O121)+N($N121))-N($I121)))</f>
        <v/>
      </c>
      <c r="Q121" s="17" t="str">
        <f aca="false">IF($C121="","",MAX(1,N(商品マスタ!$K120)))</f>
        <v/>
      </c>
      <c r="R121" s="39" t="str">
        <f aca="false">IF($C121="","",IF(N($P121)/N($Q121)&lt;=0,"",ROUNDUP(N($P121)/N($Q121),0)))</f>
        <v/>
      </c>
      <c r="S121" s="14"/>
      <c r="T121" s="40" t="str">
        <f aca="false">IF($C121="","",N(商品マスタ!$M120))</f>
        <v/>
      </c>
      <c r="U121" s="40" t="str">
        <f aca="false">IF($S121="","",N($S121)*N($T121))</f>
        <v/>
      </c>
      <c r="V121" s="18"/>
    </row>
    <row r="122" customFormat="false" ht="15" hidden="false" customHeight="false" outlineLevel="0" collapsed="false">
      <c r="B122" s="12" t="n">
        <v>116</v>
      </c>
      <c r="C122" s="36" t="str">
        <f aca="false">IF(商品マスタ!$C121="","",商品マスタ!$C121)</f>
        <v/>
      </c>
      <c r="D122" s="12" t="str">
        <f aca="false">IF($C122="","",商品マスタ!$D121)</f>
        <v/>
      </c>
      <c r="E122" s="12" t="str">
        <f aca="false">IF($C122="","",商品マスタ!$G121)</f>
        <v/>
      </c>
      <c r="F122" s="12" t="str">
        <f aca="false">IF($C122="","",IF(商品マスタ!$P121="","理論",商品マスタ!$P121))</f>
        <v/>
      </c>
      <c r="G122" s="17" t="str">
        <f aca="false">IF($C122="","",N(商品マスタ!$H121))</f>
        <v/>
      </c>
      <c r="H122" s="14"/>
      <c r="I122" s="17" t="str">
        <f aca="false">IF($C122="","",N($H122)*N(商品マスタ!$N121))</f>
        <v/>
      </c>
      <c r="J122" s="17" t="str">
        <f aca="false">IF($C122="","",N($I122)-N($G122))</f>
        <v/>
      </c>
      <c r="K122" s="37" t="str">
        <f aca="false">IF($C122="","",N(商品マスタ!$I121))</f>
        <v/>
      </c>
      <c r="L122" s="17" t="str">
        <f aca="false">IF($C122="","",MAX(1,N(商品マスタ!$J121)))</f>
        <v/>
      </c>
      <c r="M122" s="38" t="str">
        <f aca="false">IF($C122="","",N(TOP!$C$16)*N($K122))</f>
        <v/>
      </c>
      <c r="N122" s="17" t="str">
        <f aca="false">IF($C122="","",ROUNDUP(N($M122)/N($L122),0))</f>
        <v/>
      </c>
      <c r="O122" s="17" t="str">
        <f aca="false">IF($C122="","",N(商品マスタ!$R121))</f>
        <v/>
      </c>
      <c r="P122" s="17" t="str">
        <f aca="false">IF($C122="","",IF($F122="理論",(N($O122)+N($N122))-N($G122),(N($O122)+N($N122))-N($I122)))</f>
        <v/>
      </c>
      <c r="Q122" s="17" t="str">
        <f aca="false">IF($C122="","",MAX(1,N(商品マスタ!$K121)))</f>
        <v/>
      </c>
      <c r="R122" s="39" t="str">
        <f aca="false">IF($C122="","",IF(N($P122)/N($Q122)&lt;=0,"",ROUNDUP(N($P122)/N($Q122),0)))</f>
        <v/>
      </c>
      <c r="S122" s="14"/>
      <c r="T122" s="40" t="str">
        <f aca="false">IF($C122="","",N(商品マスタ!$M121))</f>
        <v/>
      </c>
      <c r="U122" s="40" t="str">
        <f aca="false">IF($S122="","",N($S122)*N($T122))</f>
        <v/>
      </c>
      <c r="V122" s="18"/>
    </row>
    <row r="123" customFormat="false" ht="15" hidden="false" customHeight="false" outlineLevel="0" collapsed="false">
      <c r="B123" s="12" t="n">
        <v>117</v>
      </c>
      <c r="C123" s="36" t="str">
        <f aca="false">IF(商品マスタ!$C122="","",商品マスタ!$C122)</f>
        <v/>
      </c>
      <c r="D123" s="12" t="str">
        <f aca="false">IF($C123="","",商品マスタ!$D122)</f>
        <v/>
      </c>
      <c r="E123" s="12" t="str">
        <f aca="false">IF($C123="","",商品マスタ!$G122)</f>
        <v/>
      </c>
      <c r="F123" s="12" t="str">
        <f aca="false">IF($C123="","",IF(商品マスタ!$P122="","理論",商品マスタ!$P122))</f>
        <v/>
      </c>
      <c r="G123" s="17" t="str">
        <f aca="false">IF($C123="","",N(商品マスタ!$H122))</f>
        <v/>
      </c>
      <c r="H123" s="14"/>
      <c r="I123" s="17" t="str">
        <f aca="false">IF($C123="","",N($H123)*N(商品マスタ!$N122))</f>
        <v/>
      </c>
      <c r="J123" s="17" t="str">
        <f aca="false">IF($C123="","",N($I123)-N($G123))</f>
        <v/>
      </c>
      <c r="K123" s="37" t="str">
        <f aca="false">IF($C123="","",N(商品マスタ!$I122))</f>
        <v/>
      </c>
      <c r="L123" s="17" t="str">
        <f aca="false">IF($C123="","",MAX(1,N(商品マスタ!$J122)))</f>
        <v/>
      </c>
      <c r="M123" s="38" t="str">
        <f aca="false">IF($C123="","",N(TOP!$C$16)*N($K123))</f>
        <v/>
      </c>
      <c r="N123" s="17" t="str">
        <f aca="false">IF($C123="","",ROUNDUP(N($M123)/N($L123),0))</f>
        <v/>
      </c>
      <c r="O123" s="17" t="str">
        <f aca="false">IF($C123="","",N(商品マスタ!$R122))</f>
        <v/>
      </c>
      <c r="P123" s="17" t="str">
        <f aca="false">IF($C123="","",IF($F123="理論",(N($O123)+N($N123))-N($G123),(N($O123)+N($N123))-N($I123)))</f>
        <v/>
      </c>
      <c r="Q123" s="17" t="str">
        <f aca="false">IF($C123="","",MAX(1,N(商品マスタ!$K122)))</f>
        <v/>
      </c>
      <c r="R123" s="39" t="str">
        <f aca="false">IF($C123="","",IF(N($P123)/N($Q123)&lt;=0,"",ROUNDUP(N($P123)/N($Q123),0)))</f>
        <v/>
      </c>
      <c r="S123" s="14"/>
      <c r="T123" s="40" t="str">
        <f aca="false">IF($C123="","",N(商品マスタ!$M122))</f>
        <v/>
      </c>
      <c r="U123" s="40" t="str">
        <f aca="false">IF($S123="","",N($S123)*N($T123))</f>
        <v/>
      </c>
      <c r="V123" s="18"/>
    </row>
    <row r="124" customFormat="false" ht="15" hidden="false" customHeight="false" outlineLevel="0" collapsed="false">
      <c r="B124" s="12" t="n">
        <v>118</v>
      </c>
      <c r="C124" s="36" t="str">
        <f aca="false">IF(商品マスタ!$C123="","",商品マスタ!$C123)</f>
        <v/>
      </c>
      <c r="D124" s="12" t="str">
        <f aca="false">IF($C124="","",商品マスタ!$D123)</f>
        <v/>
      </c>
      <c r="E124" s="12" t="str">
        <f aca="false">IF($C124="","",商品マスタ!$G123)</f>
        <v/>
      </c>
      <c r="F124" s="12" t="str">
        <f aca="false">IF($C124="","",IF(商品マスタ!$P123="","理論",商品マスタ!$P123))</f>
        <v/>
      </c>
      <c r="G124" s="17" t="str">
        <f aca="false">IF($C124="","",N(商品マスタ!$H123))</f>
        <v/>
      </c>
      <c r="H124" s="14"/>
      <c r="I124" s="17" t="str">
        <f aca="false">IF($C124="","",N($H124)*N(商品マスタ!$N123))</f>
        <v/>
      </c>
      <c r="J124" s="17" t="str">
        <f aca="false">IF($C124="","",N($I124)-N($G124))</f>
        <v/>
      </c>
      <c r="K124" s="37" t="str">
        <f aca="false">IF($C124="","",N(商品マスタ!$I123))</f>
        <v/>
      </c>
      <c r="L124" s="17" t="str">
        <f aca="false">IF($C124="","",MAX(1,N(商品マスタ!$J123)))</f>
        <v/>
      </c>
      <c r="M124" s="38" t="str">
        <f aca="false">IF($C124="","",N(TOP!$C$16)*N($K124))</f>
        <v/>
      </c>
      <c r="N124" s="17" t="str">
        <f aca="false">IF($C124="","",ROUNDUP(N($M124)/N($L124),0))</f>
        <v/>
      </c>
      <c r="O124" s="17" t="str">
        <f aca="false">IF($C124="","",N(商品マスタ!$R123))</f>
        <v/>
      </c>
      <c r="P124" s="17" t="str">
        <f aca="false">IF($C124="","",IF($F124="理論",(N($O124)+N($N124))-N($G124),(N($O124)+N($N124))-N($I124)))</f>
        <v/>
      </c>
      <c r="Q124" s="17" t="str">
        <f aca="false">IF($C124="","",MAX(1,N(商品マスタ!$K123)))</f>
        <v/>
      </c>
      <c r="R124" s="39" t="str">
        <f aca="false">IF($C124="","",IF(N($P124)/N($Q124)&lt;=0,"",ROUNDUP(N($P124)/N($Q124),0)))</f>
        <v/>
      </c>
      <c r="S124" s="14"/>
      <c r="T124" s="40" t="str">
        <f aca="false">IF($C124="","",N(商品マスタ!$M123))</f>
        <v/>
      </c>
      <c r="U124" s="40" t="str">
        <f aca="false">IF($S124="","",N($S124)*N($T124))</f>
        <v/>
      </c>
      <c r="V124" s="18"/>
    </row>
    <row r="125" customFormat="false" ht="15" hidden="false" customHeight="false" outlineLevel="0" collapsed="false">
      <c r="B125" s="12" t="n">
        <v>119</v>
      </c>
      <c r="C125" s="36" t="str">
        <f aca="false">IF(商品マスタ!$C124="","",商品マスタ!$C124)</f>
        <v/>
      </c>
      <c r="D125" s="12" t="str">
        <f aca="false">IF($C125="","",商品マスタ!$D124)</f>
        <v/>
      </c>
      <c r="E125" s="12" t="str">
        <f aca="false">IF($C125="","",商品マスタ!$G124)</f>
        <v/>
      </c>
      <c r="F125" s="12" t="str">
        <f aca="false">IF($C125="","",IF(商品マスタ!$P124="","理論",商品マスタ!$P124))</f>
        <v/>
      </c>
      <c r="G125" s="17" t="str">
        <f aca="false">IF($C125="","",N(商品マスタ!$H124))</f>
        <v/>
      </c>
      <c r="H125" s="14"/>
      <c r="I125" s="17" t="str">
        <f aca="false">IF($C125="","",N($H125)*N(商品マスタ!$N124))</f>
        <v/>
      </c>
      <c r="J125" s="17" t="str">
        <f aca="false">IF($C125="","",N($I125)-N($G125))</f>
        <v/>
      </c>
      <c r="K125" s="37" t="str">
        <f aca="false">IF($C125="","",N(商品マスタ!$I124))</f>
        <v/>
      </c>
      <c r="L125" s="17" t="str">
        <f aca="false">IF($C125="","",MAX(1,N(商品マスタ!$J124)))</f>
        <v/>
      </c>
      <c r="M125" s="38" t="str">
        <f aca="false">IF($C125="","",N(TOP!$C$16)*N($K125))</f>
        <v/>
      </c>
      <c r="N125" s="17" t="str">
        <f aca="false">IF($C125="","",ROUNDUP(N($M125)/N($L125),0))</f>
        <v/>
      </c>
      <c r="O125" s="17" t="str">
        <f aca="false">IF($C125="","",N(商品マスタ!$R124))</f>
        <v/>
      </c>
      <c r="P125" s="17" t="str">
        <f aca="false">IF($C125="","",IF($F125="理論",(N($O125)+N($N125))-N($G125),(N($O125)+N($N125))-N($I125)))</f>
        <v/>
      </c>
      <c r="Q125" s="17" t="str">
        <f aca="false">IF($C125="","",MAX(1,N(商品マスタ!$K124)))</f>
        <v/>
      </c>
      <c r="R125" s="39" t="str">
        <f aca="false">IF($C125="","",IF(N($P125)/N($Q125)&lt;=0,"",ROUNDUP(N($P125)/N($Q125),0)))</f>
        <v/>
      </c>
      <c r="S125" s="14"/>
      <c r="T125" s="40" t="str">
        <f aca="false">IF($C125="","",N(商品マスタ!$M124))</f>
        <v/>
      </c>
      <c r="U125" s="40" t="str">
        <f aca="false">IF($S125="","",N($S125)*N($T125))</f>
        <v/>
      </c>
      <c r="V125" s="18"/>
    </row>
    <row r="126" customFormat="false" ht="15" hidden="false" customHeight="false" outlineLevel="0" collapsed="false">
      <c r="B126" s="12" t="n">
        <v>120</v>
      </c>
      <c r="C126" s="36" t="str">
        <f aca="false">IF(商品マスタ!$C125="","",商品マスタ!$C125)</f>
        <v/>
      </c>
      <c r="D126" s="12" t="str">
        <f aca="false">IF($C126="","",商品マスタ!$D125)</f>
        <v/>
      </c>
      <c r="E126" s="12" t="str">
        <f aca="false">IF($C126="","",商品マスタ!$G125)</f>
        <v/>
      </c>
      <c r="F126" s="12" t="str">
        <f aca="false">IF($C126="","",IF(商品マスタ!$P125="","理論",商品マスタ!$P125))</f>
        <v/>
      </c>
      <c r="G126" s="17" t="str">
        <f aca="false">IF($C126="","",N(商品マスタ!$H125))</f>
        <v/>
      </c>
      <c r="H126" s="14"/>
      <c r="I126" s="17" t="str">
        <f aca="false">IF($C126="","",N($H126)*N(商品マスタ!$N125))</f>
        <v/>
      </c>
      <c r="J126" s="17" t="str">
        <f aca="false">IF($C126="","",N($I126)-N($G126))</f>
        <v/>
      </c>
      <c r="K126" s="37" t="str">
        <f aca="false">IF($C126="","",N(商品マスタ!$I125))</f>
        <v/>
      </c>
      <c r="L126" s="17" t="str">
        <f aca="false">IF($C126="","",MAX(1,N(商品マスタ!$J125)))</f>
        <v/>
      </c>
      <c r="M126" s="38" t="str">
        <f aca="false">IF($C126="","",N(TOP!$C$16)*N($K126))</f>
        <v/>
      </c>
      <c r="N126" s="17" t="str">
        <f aca="false">IF($C126="","",ROUNDUP(N($M126)/N($L126),0))</f>
        <v/>
      </c>
      <c r="O126" s="17" t="str">
        <f aca="false">IF($C126="","",N(商品マスタ!$R125))</f>
        <v/>
      </c>
      <c r="P126" s="17" t="str">
        <f aca="false">IF($C126="","",IF($F126="理論",(N($O126)+N($N126))-N($G126),(N($O126)+N($N126))-N($I126)))</f>
        <v/>
      </c>
      <c r="Q126" s="17" t="str">
        <f aca="false">IF($C126="","",MAX(1,N(商品マスタ!$K125)))</f>
        <v/>
      </c>
      <c r="R126" s="39" t="str">
        <f aca="false">IF($C126="","",IF(N($P126)/N($Q126)&lt;=0,"",ROUNDUP(N($P126)/N($Q126),0)))</f>
        <v/>
      </c>
      <c r="S126" s="14"/>
      <c r="T126" s="40" t="str">
        <f aca="false">IF($C126="","",N(商品マスタ!$M125))</f>
        <v/>
      </c>
      <c r="U126" s="40" t="str">
        <f aca="false">IF($S126="","",N($S126)*N($T126))</f>
        <v/>
      </c>
      <c r="V126" s="18"/>
    </row>
    <row r="127" customFormat="false" ht="15" hidden="false" customHeight="false" outlineLevel="0" collapsed="false">
      <c r="B127" s="12" t="n">
        <v>121</v>
      </c>
      <c r="C127" s="36" t="str">
        <f aca="false">IF(商品マスタ!$C126="","",商品マスタ!$C126)</f>
        <v/>
      </c>
      <c r="D127" s="12" t="str">
        <f aca="false">IF($C127="","",商品マスタ!$D126)</f>
        <v/>
      </c>
      <c r="E127" s="12" t="str">
        <f aca="false">IF($C127="","",商品マスタ!$G126)</f>
        <v/>
      </c>
      <c r="F127" s="12" t="str">
        <f aca="false">IF($C127="","",IF(商品マスタ!$P126="","理論",商品マスタ!$P126))</f>
        <v/>
      </c>
      <c r="G127" s="17" t="str">
        <f aca="false">IF($C127="","",N(商品マスタ!$H126))</f>
        <v/>
      </c>
      <c r="H127" s="14"/>
      <c r="I127" s="17" t="str">
        <f aca="false">IF($C127="","",N($H127)*N(商品マスタ!$N126))</f>
        <v/>
      </c>
      <c r="J127" s="17" t="str">
        <f aca="false">IF($C127="","",N($I127)-N($G127))</f>
        <v/>
      </c>
      <c r="K127" s="37" t="str">
        <f aca="false">IF($C127="","",N(商品マスタ!$I126))</f>
        <v/>
      </c>
      <c r="L127" s="17" t="str">
        <f aca="false">IF($C127="","",MAX(1,N(商品マスタ!$J126)))</f>
        <v/>
      </c>
      <c r="M127" s="38" t="str">
        <f aca="false">IF($C127="","",N(TOP!$C$16)*N($K127))</f>
        <v/>
      </c>
      <c r="N127" s="17" t="str">
        <f aca="false">IF($C127="","",ROUNDUP(N($M127)/N($L127),0))</f>
        <v/>
      </c>
      <c r="O127" s="17" t="str">
        <f aca="false">IF($C127="","",N(商品マスタ!$R126))</f>
        <v/>
      </c>
      <c r="P127" s="17" t="str">
        <f aca="false">IF($C127="","",IF($F127="理論",(N($O127)+N($N127))-N($G127),(N($O127)+N($N127))-N($I127)))</f>
        <v/>
      </c>
      <c r="Q127" s="17" t="str">
        <f aca="false">IF($C127="","",MAX(1,N(商品マスタ!$K126)))</f>
        <v/>
      </c>
      <c r="R127" s="39" t="str">
        <f aca="false">IF($C127="","",IF(N($P127)/N($Q127)&lt;=0,"",ROUNDUP(N($P127)/N($Q127),0)))</f>
        <v/>
      </c>
      <c r="S127" s="14"/>
      <c r="T127" s="40" t="str">
        <f aca="false">IF($C127="","",N(商品マスタ!$M126))</f>
        <v/>
      </c>
      <c r="U127" s="40" t="str">
        <f aca="false">IF($S127="","",N($S127)*N($T127))</f>
        <v/>
      </c>
      <c r="V127" s="18"/>
    </row>
    <row r="128" customFormat="false" ht="15" hidden="false" customHeight="false" outlineLevel="0" collapsed="false">
      <c r="B128" s="12" t="n">
        <v>122</v>
      </c>
      <c r="C128" s="36" t="str">
        <f aca="false">IF(商品マスタ!$C127="","",商品マスタ!$C127)</f>
        <v/>
      </c>
      <c r="D128" s="12" t="str">
        <f aca="false">IF($C128="","",商品マスタ!$D127)</f>
        <v/>
      </c>
      <c r="E128" s="12" t="str">
        <f aca="false">IF($C128="","",商品マスタ!$G127)</f>
        <v/>
      </c>
      <c r="F128" s="12" t="str">
        <f aca="false">IF($C128="","",IF(商品マスタ!$P127="","理論",商品マスタ!$P127))</f>
        <v/>
      </c>
      <c r="G128" s="17" t="str">
        <f aca="false">IF($C128="","",N(商品マスタ!$H127))</f>
        <v/>
      </c>
      <c r="H128" s="14"/>
      <c r="I128" s="17" t="str">
        <f aca="false">IF($C128="","",N($H128)*N(商品マスタ!$N127))</f>
        <v/>
      </c>
      <c r="J128" s="17" t="str">
        <f aca="false">IF($C128="","",N($I128)-N($G128))</f>
        <v/>
      </c>
      <c r="K128" s="37" t="str">
        <f aca="false">IF($C128="","",N(商品マスタ!$I127))</f>
        <v/>
      </c>
      <c r="L128" s="17" t="str">
        <f aca="false">IF($C128="","",MAX(1,N(商品マスタ!$J127)))</f>
        <v/>
      </c>
      <c r="M128" s="38" t="str">
        <f aca="false">IF($C128="","",N(TOP!$C$16)*N($K128))</f>
        <v/>
      </c>
      <c r="N128" s="17" t="str">
        <f aca="false">IF($C128="","",ROUNDUP(N($M128)/N($L128),0))</f>
        <v/>
      </c>
      <c r="O128" s="17" t="str">
        <f aca="false">IF($C128="","",N(商品マスタ!$R127))</f>
        <v/>
      </c>
      <c r="P128" s="17" t="str">
        <f aca="false">IF($C128="","",IF($F128="理論",(N($O128)+N($N128))-N($G128),(N($O128)+N($N128))-N($I128)))</f>
        <v/>
      </c>
      <c r="Q128" s="17" t="str">
        <f aca="false">IF($C128="","",MAX(1,N(商品マスタ!$K127)))</f>
        <v/>
      </c>
      <c r="R128" s="39" t="str">
        <f aca="false">IF($C128="","",IF(N($P128)/N($Q128)&lt;=0,"",ROUNDUP(N($P128)/N($Q128),0)))</f>
        <v/>
      </c>
      <c r="S128" s="14"/>
      <c r="T128" s="40" t="str">
        <f aca="false">IF($C128="","",N(商品マスタ!$M127))</f>
        <v/>
      </c>
      <c r="U128" s="40" t="str">
        <f aca="false">IF($S128="","",N($S128)*N($T128))</f>
        <v/>
      </c>
      <c r="V128" s="18"/>
    </row>
    <row r="129" customFormat="false" ht="15" hidden="false" customHeight="false" outlineLevel="0" collapsed="false">
      <c r="B129" s="12" t="n">
        <v>123</v>
      </c>
      <c r="C129" s="36" t="str">
        <f aca="false">IF(商品マスタ!$C128="","",商品マスタ!$C128)</f>
        <v/>
      </c>
      <c r="D129" s="12" t="str">
        <f aca="false">IF($C129="","",商品マスタ!$D128)</f>
        <v/>
      </c>
      <c r="E129" s="12" t="str">
        <f aca="false">IF($C129="","",商品マスタ!$G128)</f>
        <v/>
      </c>
      <c r="F129" s="12" t="str">
        <f aca="false">IF($C129="","",IF(商品マスタ!$P128="","理論",商品マスタ!$P128))</f>
        <v/>
      </c>
      <c r="G129" s="17" t="str">
        <f aca="false">IF($C129="","",N(商品マスタ!$H128))</f>
        <v/>
      </c>
      <c r="H129" s="14"/>
      <c r="I129" s="17" t="str">
        <f aca="false">IF($C129="","",N($H129)*N(商品マスタ!$N128))</f>
        <v/>
      </c>
      <c r="J129" s="17" t="str">
        <f aca="false">IF($C129="","",N($I129)-N($G129))</f>
        <v/>
      </c>
      <c r="K129" s="37" t="str">
        <f aca="false">IF($C129="","",N(商品マスタ!$I128))</f>
        <v/>
      </c>
      <c r="L129" s="17" t="str">
        <f aca="false">IF($C129="","",MAX(1,N(商品マスタ!$J128)))</f>
        <v/>
      </c>
      <c r="M129" s="38" t="str">
        <f aca="false">IF($C129="","",N(TOP!$C$16)*N($K129))</f>
        <v/>
      </c>
      <c r="N129" s="17" t="str">
        <f aca="false">IF($C129="","",ROUNDUP(N($M129)/N($L129),0))</f>
        <v/>
      </c>
      <c r="O129" s="17" t="str">
        <f aca="false">IF($C129="","",N(商品マスタ!$R128))</f>
        <v/>
      </c>
      <c r="P129" s="17" t="str">
        <f aca="false">IF($C129="","",IF($F129="理論",(N($O129)+N($N129))-N($G129),(N($O129)+N($N129))-N($I129)))</f>
        <v/>
      </c>
      <c r="Q129" s="17" t="str">
        <f aca="false">IF($C129="","",MAX(1,N(商品マスタ!$K128)))</f>
        <v/>
      </c>
      <c r="R129" s="39" t="str">
        <f aca="false">IF($C129="","",IF(N($P129)/N($Q129)&lt;=0,"",ROUNDUP(N($P129)/N($Q129),0)))</f>
        <v/>
      </c>
      <c r="S129" s="14"/>
      <c r="T129" s="40" t="str">
        <f aca="false">IF($C129="","",N(商品マスタ!$M128))</f>
        <v/>
      </c>
      <c r="U129" s="40" t="str">
        <f aca="false">IF($S129="","",N($S129)*N($T129))</f>
        <v/>
      </c>
      <c r="V129" s="18"/>
    </row>
    <row r="130" customFormat="false" ht="15" hidden="false" customHeight="false" outlineLevel="0" collapsed="false">
      <c r="B130" s="12" t="n">
        <v>124</v>
      </c>
      <c r="C130" s="36" t="str">
        <f aca="false">IF(商品マスタ!$C129="","",商品マスタ!$C129)</f>
        <v/>
      </c>
      <c r="D130" s="12" t="str">
        <f aca="false">IF($C130="","",商品マスタ!$D129)</f>
        <v/>
      </c>
      <c r="E130" s="12" t="str">
        <f aca="false">IF($C130="","",商品マスタ!$G129)</f>
        <v/>
      </c>
      <c r="F130" s="12" t="str">
        <f aca="false">IF($C130="","",IF(商品マスタ!$P129="","理論",商品マスタ!$P129))</f>
        <v/>
      </c>
      <c r="G130" s="17" t="str">
        <f aca="false">IF($C130="","",N(商品マスタ!$H129))</f>
        <v/>
      </c>
      <c r="H130" s="14"/>
      <c r="I130" s="17" t="str">
        <f aca="false">IF($C130="","",N($H130)*N(商品マスタ!$N129))</f>
        <v/>
      </c>
      <c r="J130" s="17" t="str">
        <f aca="false">IF($C130="","",N($I130)-N($G130))</f>
        <v/>
      </c>
      <c r="K130" s="37" t="str">
        <f aca="false">IF($C130="","",N(商品マスタ!$I129))</f>
        <v/>
      </c>
      <c r="L130" s="17" t="str">
        <f aca="false">IF($C130="","",MAX(1,N(商品マスタ!$J129)))</f>
        <v/>
      </c>
      <c r="M130" s="38" t="str">
        <f aca="false">IF($C130="","",N(TOP!$C$16)*N($K130))</f>
        <v/>
      </c>
      <c r="N130" s="17" t="str">
        <f aca="false">IF($C130="","",ROUNDUP(N($M130)/N($L130),0))</f>
        <v/>
      </c>
      <c r="O130" s="17" t="str">
        <f aca="false">IF($C130="","",N(商品マスタ!$R129))</f>
        <v/>
      </c>
      <c r="P130" s="17" t="str">
        <f aca="false">IF($C130="","",IF($F130="理論",(N($O130)+N($N130))-N($G130),(N($O130)+N($N130))-N($I130)))</f>
        <v/>
      </c>
      <c r="Q130" s="17" t="str">
        <f aca="false">IF($C130="","",MAX(1,N(商品マスタ!$K129)))</f>
        <v/>
      </c>
      <c r="R130" s="39" t="str">
        <f aca="false">IF($C130="","",IF(N($P130)/N($Q130)&lt;=0,"",ROUNDUP(N($P130)/N($Q130),0)))</f>
        <v/>
      </c>
      <c r="S130" s="14"/>
      <c r="T130" s="40" t="str">
        <f aca="false">IF($C130="","",N(商品マスタ!$M129))</f>
        <v/>
      </c>
      <c r="U130" s="40" t="str">
        <f aca="false">IF($S130="","",N($S130)*N($T130))</f>
        <v/>
      </c>
      <c r="V130" s="18"/>
    </row>
    <row r="131" customFormat="false" ht="15" hidden="false" customHeight="false" outlineLevel="0" collapsed="false">
      <c r="B131" s="12" t="n">
        <v>125</v>
      </c>
      <c r="C131" s="36" t="str">
        <f aca="false">IF(商品マスタ!$C130="","",商品マスタ!$C130)</f>
        <v/>
      </c>
      <c r="D131" s="12" t="str">
        <f aca="false">IF($C131="","",商品マスタ!$D130)</f>
        <v/>
      </c>
      <c r="E131" s="12" t="str">
        <f aca="false">IF($C131="","",商品マスタ!$G130)</f>
        <v/>
      </c>
      <c r="F131" s="12" t="str">
        <f aca="false">IF($C131="","",IF(商品マスタ!$P130="","理論",商品マスタ!$P130))</f>
        <v/>
      </c>
      <c r="G131" s="17" t="str">
        <f aca="false">IF($C131="","",N(商品マスタ!$H130))</f>
        <v/>
      </c>
      <c r="H131" s="14"/>
      <c r="I131" s="17" t="str">
        <f aca="false">IF($C131="","",N($H131)*N(商品マスタ!$N130))</f>
        <v/>
      </c>
      <c r="J131" s="17" t="str">
        <f aca="false">IF($C131="","",N($I131)-N($G131))</f>
        <v/>
      </c>
      <c r="K131" s="37" t="str">
        <f aca="false">IF($C131="","",N(商品マスタ!$I130))</f>
        <v/>
      </c>
      <c r="L131" s="17" t="str">
        <f aca="false">IF($C131="","",MAX(1,N(商品マスタ!$J130)))</f>
        <v/>
      </c>
      <c r="M131" s="38" t="str">
        <f aca="false">IF($C131="","",N(TOP!$C$16)*N($K131))</f>
        <v/>
      </c>
      <c r="N131" s="17" t="str">
        <f aca="false">IF($C131="","",ROUNDUP(N($M131)/N($L131),0))</f>
        <v/>
      </c>
      <c r="O131" s="17" t="str">
        <f aca="false">IF($C131="","",N(商品マスタ!$R130))</f>
        <v/>
      </c>
      <c r="P131" s="17" t="str">
        <f aca="false">IF($C131="","",IF($F131="理論",(N($O131)+N($N131))-N($G131),(N($O131)+N($N131))-N($I131)))</f>
        <v/>
      </c>
      <c r="Q131" s="17" t="str">
        <f aca="false">IF($C131="","",MAX(1,N(商品マスタ!$K130)))</f>
        <v/>
      </c>
      <c r="R131" s="39" t="str">
        <f aca="false">IF($C131="","",IF(N($P131)/N($Q131)&lt;=0,"",ROUNDUP(N($P131)/N($Q131),0)))</f>
        <v/>
      </c>
      <c r="S131" s="14"/>
      <c r="T131" s="40" t="str">
        <f aca="false">IF($C131="","",N(商品マスタ!$M130))</f>
        <v/>
      </c>
      <c r="U131" s="40" t="str">
        <f aca="false">IF($S131="","",N($S131)*N($T131))</f>
        <v/>
      </c>
      <c r="V131" s="18"/>
    </row>
    <row r="132" customFormat="false" ht="15" hidden="false" customHeight="false" outlineLevel="0" collapsed="false">
      <c r="B132" s="12" t="n">
        <v>126</v>
      </c>
      <c r="C132" s="36" t="str">
        <f aca="false">IF(商品マスタ!$C131="","",商品マスタ!$C131)</f>
        <v/>
      </c>
      <c r="D132" s="12" t="str">
        <f aca="false">IF($C132="","",商品マスタ!$D131)</f>
        <v/>
      </c>
      <c r="E132" s="12" t="str">
        <f aca="false">IF($C132="","",商品マスタ!$G131)</f>
        <v/>
      </c>
      <c r="F132" s="12" t="str">
        <f aca="false">IF($C132="","",IF(商品マスタ!$P131="","理論",商品マスタ!$P131))</f>
        <v/>
      </c>
      <c r="G132" s="17" t="str">
        <f aca="false">IF($C132="","",N(商品マスタ!$H131))</f>
        <v/>
      </c>
      <c r="H132" s="14"/>
      <c r="I132" s="17" t="str">
        <f aca="false">IF($C132="","",N($H132)*N(商品マスタ!$N131))</f>
        <v/>
      </c>
      <c r="J132" s="17" t="str">
        <f aca="false">IF($C132="","",N($I132)-N($G132))</f>
        <v/>
      </c>
      <c r="K132" s="37" t="str">
        <f aca="false">IF($C132="","",N(商品マスタ!$I131))</f>
        <v/>
      </c>
      <c r="L132" s="17" t="str">
        <f aca="false">IF($C132="","",MAX(1,N(商品マスタ!$J131)))</f>
        <v/>
      </c>
      <c r="M132" s="38" t="str">
        <f aca="false">IF($C132="","",N(TOP!$C$16)*N($K132))</f>
        <v/>
      </c>
      <c r="N132" s="17" t="str">
        <f aca="false">IF($C132="","",ROUNDUP(N($M132)/N($L132),0))</f>
        <v/>
      </c>
      <c r="O132" s="17" t="str">
        <f aca="false">IF($C132="","",N(商品マスタ!$R131))</f>
        <v/>
      </c>
      <c r="P132" s="17" t="str">
        <f aca="false">IF($C132="","",IF($F132="理論",(N($O132)+N($N132))-N($G132),(N($O132)+N($N132))-N($I132)))</f>
        <v/>
      </c>
      <c r="Q132" s="17" t="str">
        <f aca="false">IF($C132="","",MAX(1,N(商品マスタ!$K131)))</f>
        <v/>
      </c>
      <c r="R132" s="39" t="str">
        <f aca="false">IF($C132="","",IF(N($P132)/N($Q132)&lt;=0,"",ROUNDUP(N($P132)/N($Q132),0)))</f>
        <v/>
      </c>
      <c r="S132" s="14"/>
      <c r="T132" s="40" t="str">
        <f aca="false">IF($C132="","",N(商品マスタ!$M131))</f>
        <v/>
      </c>
      <c r="U132" s="40" t="str">
        <f aca="false">IF($S132="","",N($S132)*N($T132))</f>
        <v/>
      </c>
      <c r="V132" s="18"/>
    </row>
    <row r="133" customFormat="false" ht="15" hidden="false" customHeight="false" outlineLevel="0" collapsed="false">
      <c r="B133" s="12" t="n">
        <v>127</v>
      </c>
      <c r="C133" s="36" t="str">
        <f aca="false">IF(商品マスタ!$C132="","",商品マスタ!$C132)</f>
        <v/>
      </c>
      <c r="D133" s="12" t="str">
        <f aca="false">IF($C133="","",商品マスタ!$D132)</f>
        <v/>
      </c>
      <c r="E133" s="12" t="str">
        <f aca="false">IF($C133="","",商品マスタ!$G132)</f>
        <v/>
      </c>
      <c r="F133" s="12" t="str">
        <f aca="false">IF($C133="","",IF(商品マスタ!$P132="","理論",商品マスタ!$P132))</f>
        <v/>
      </c>
      <c r="G133" s="17" t="str">
        <f aca="false">IF($C133="","",N(商品マスタ!$H132))</f>
        <v/>
      </c>
      <c r="H133" s="14"/>
      <c r="I133" s="17" t="str">
        <f aca="false">IF($C133="","",N($H133)*N(商品マスタ!$N132))</f>
        <v/>
      </c>
      <c r="J133" s="17" t="str">
        <f aca="false">IF($C133="","",N($I133)-N($G133))</f>
        <v/>
      </c>
      <c r="K133" s="37" t="str">
        <f aca="false">IF($C133="","",N(商品マスタ!$I132))</f>
        <v/>
      </c>
      <c r="L133" s="17" t="str">
        <f aca="false">IF($C133="","",MAX(1,N(商品マスタ!$J132)))</f>
        <v/>
      </c>
      <c r="M133" s="38" t="str">
        <f aca="false">IF($C133="","",N(TOP!$C$16)*N($K133))</f>
        <v/>
      </c>
      <c r="N133" s="17" t="str">
        <f aca="false">IF($C133="","",ROUNDUP(N($M133)/N($L133),0))</f>
        <v/>
      </c>
      <c r="O133" s="17" t="str">
        <f aca="false">IF($C133="","",N(商品マスタ!$R132))</f>
        <v/>
      </c>
      <c r="P133" s="17" t="str">
        <f aca="false">IF($C133="","",IF($F133="理論",(N($O133)+N($N133))-N($G133),(N($O133)+N($N133))-N($I133)))</f>
        <v/>
      </c>
      <c r="Q133" s="17" t="str">
        <f aca="false">IF($C133="","",MAX(1,N(商品マスタ!$K132)))</f>
        <v/>
      </c>
      <c r="R133" s="39" t="str">
        <f aca="false">IF($C133="","",IF(N($P133)/N($Q133)&lt;=0,"",ROUNDUP(N($P133)/N($Q133),0)))</f>
        <v/>
      </c>
      <c r="S133" s="14"/>
      <c r="T133" s="40" t="str">
        <f aca="false">IF($C133="","",N(商品マスタ!$M132))</f>
        <v/>
      </c>
      <c r="U133" s="40" t="str">
        <f aca="false">IF($S133="","",N($S133)*N($T133))</f>
        <v/>
      </c>
      <c r="V133" s="18"/>
    </row>
    <row r="134" customFormat="false" ht="15" hidden="false" customHeight="false" outlineLevel="0" collapsed="false">
      <c r="B134" s="12" t="n">
        <v>128</v>
      </c>
      <c r="C134" s="36" t="str">
        <f aca="false">IF(商品マスタ!$C133="","",商品マスタ!$C133)</f>
        <v/>
      </c>
      <c r="D134" s="12" t="str">
        <f aca="false">IF($C134="","",商品マスタ!$D133)</f>
        <v/>
      </c>
      <c r="E134" s="12" t="str">
        <f aca="false">IF($C134="","",商品マスタ!$G133)</f>
        <v/>
      </c>
      <c r="F134" s="12" t="str">
        <f aca="false">IF($C134="","",IF(商品マスタ!$P133="","理論",商品マスタ!$P133))</f>
        <v/>
      </c>
      <c r="G134" s="17" t="str">
        <f aca="false">IF($C134="","",N(商品マスタ!$H133))</f>
        <v/>
      </c>
      <c r="H134" s="14"/>
      <c r="I134" s="17" t="str">
        <f aca="false">IF($C134="","",N($H134)*N(商品マスタ!$N133))</f>
        <v/>
      </c>
      <c r="J134" s="17" t="str">
        <f aca="false">IF($C134="","",N($I134)-N($G134))</f>
        <v/>
      </c>
      <c r="K134" s="37" t="str">
        <f aca="false">IF($C134="","",N(商品マスタ!$I133))</f>
        <v/>
      </c>
      <c r="L134" s="17" t="str">
        <f aca="false">IF($C134="","",MAX(1,N(商品マスタ!$J133)))</f>
        <v/>
      </c>
      <c r="M134" s="38" t="str">
        <f aca="false">IF($C134="","",N(TOP!$C$16)*N($K134))</f>
        <v/>
      </c>
      <c r="N134" s="17" t="str">
        <f aca="false">IF($C134="","",ROUNDUP(N($M134)/N($L134),0))</f>
        <v/>
      </c>
      <c r="O134" s="17" t="str">
        <f aca="false">IF($C134="","",N(商品マスタ!$R133))</f>
        <v/>
      </c>
      <c r="P134" s="17" t="str">
        <f aca="false">IF($C134="","",IF($F134="理論",(N($O134)+N($N134))-N($G134),(N($O134)+N($N134))-N($I134)))</f>
        <v/>
      </c>
      <c r="Q134" s="17" t="str">
        <f aca="false">IF($C134="","",MAX(1,N(商品マスタ!$K133)))</f>
        <v/>
      </c>
      <c r="R134" s="39" t="str">
        <f aca="false">IF($C134="","",IF(N($P134)/N($Q134)&lt;=0,"",ROUNDUP(N($P134)/N($Q134),0)))</f>
        <v/>
      </c>
      <c r="S134" s="14"/>
      <c r="T134" s="40" t="str">
        <f aca="false">IF($C134="","",N(商品マスタ!$M133))</f>
        <v/>
      </c>
      <c r="U134" s="40" t="str">
        <f aca="false">IF($S134="","",N($S134)*N($T134))</f>
        <v/>
      </c>
      <c r="V134" s="18"/>
    </row>
    <row r="135" customFormat="false" ht="15" hidden="false" customHeight="false" outlineLevel="0" collapsed="false">
      <c r="B135" s="12" t="n">
        <v>129</v>
      </c>
      <c r="C135" s="36" t="str">
        <f aca="false">IF(商品マスタ!$C134="","",商品マスタ!$C134)</f>
        <v/>
      </c>
      <c r="D135" s="12" t="str">
        <f aca="false">IF($C135="","",商品マスタ!$D134)</f>
        <v/>
      </c>
      <c r="E135" s="12" t="str">
        <f aca="false">IF($C135="","",商品マスタ!$G134)</f>
        <v/>
      </c>
      <c r="F135" s="12" t="str">
        <f aca="false">IF($C135="","",IF(商品マスタ!$P134="","理論",商品マスタ!$P134))</f>
        <v/>
      </c>
      <c r="G135" s="17" t="str">
        <f aca="false">IF($C135="","",N(商品マスタ!$H134))</f>
        <v/>
      </c>
      <c r="H135" s="14"/>
      <c r="I135" s="17" t="str">
        <f aca="false">IF($C135="","",N($H135)*N(商品マスタ!$N134))</f>
        <v/>
      </c>
      <c r="J135" s="17" t="str">
        <f aca="false">IF($C135="","",N($I135)-N($G135))</f>
        <v/>
      </c>
      <c r="K135" s="37" t="str">
        <f aca="false">IF($C135="","",N(商品マスタ!$I134))</f>
        <v/>
      </c>
      <c r="L135" s="17" t="str">
        <f aca="false">IF($C135="","",MAX(1,N(商品マスタ!$J134)))</f>
        <v/>
      </c>
      <c r="M135" s="38" t="str">
        <f aca="false">IF($C135="","",N(TOP!$C$16)*N($K135))</f>
        <v/>
      </c>
      <c r="N135" s="17" t="str">
        <f aca="false">IF($C135="","",ROUNDUP(N($M135)/N($L135),0))</f>
        <v/>
      </c>
      <c r="O135" s="17" t="str">
        <f aca="false">IF($C135="","",N(商品マスタ!$R134))</f>
        <v/>
      </c>
      <c r="P135" s="17" t="str">
        <f aca="false">IF($C135="","",IF($F135="理論",(N($O135)+N($N135))-N($G135),(N($O135)+N($N135))-N($I135)))</f>
        <v/>
      </c>
      <c r="Q135" s="17" t="str">
        <f aca="false">IF($C135="","",MAX(1,N(商品マスタ!$K134)))</f>
        <v/>
      </c>
      <c r="R135" s="39" t="str">
        <f aca="false">IF($C135="","",IF(N($P135)/N($Q135)&lt;=0,"",ROUNDUP(N($P135)/N($Q135),0)))</f>
        <v/>
      </c>
      <c r="S135" s="14"/>
      <c r="T135" s="40" t="str">
        <f aca="false">IF($C135="","",N(商品マスタ!$M134))</f>
        <v/>
      </c>
      <c r="U135" s="40" t="str">
        <f aca="false">IF($S135="","",N($S135)*N($T135))</f>
        <v/>
      </c>
      <c r="V135" s="18"/>
    </row>
    <row r="136" customFormat="false" ht="15" hidden="false" customHeight="false" outlineLevel="0" collapsed="false">
      <c r="B136" s="12" t="n">
        <v>130</v>
      </c>
      <c r="C136" s="36" t="str">
        <f aca="false">IF(商品マスタ!$C135="","",商品マスタ!$C135)</f>
        <v/>
      </c>
      <c r="D136" s="12" t="str">
        <f aca="false">IF($C136="","",商品マスタ!$D135)</f>
        <v/>
      </c>
      <c r="E136" s="12" t="str">
        <f aca="false">IF($C136="","",商品マスタ!$G135)</f>
        <v/>
      </c>
      <c r="F136" s="12" t="str">
        <f aca="false">IF($C136="","",IF(商品マスタ!$P135="","理論",商品マスタ!$P135))</f>
        <v/>
      </c>
      <c r="G136" s="17" t="str">
        <f aca="false">IF($C136="","",N(商品マスタ!$H135))</f>
        <v/>
      </c>
      <c r="H136" s="14"/>
      <c r="I136" s="17" t="str">
        <f aca="false">IF($C136="","",N($H136)*N(商品マスタ!$N135))</f>
        <v/>
      </c>
      <c r="J136" s="17" t="str">
        <f aca="false">IF($C136="","",N($I136)-N($G136))</f>
        <v/>
      </c>
      <c r="K136" s="37" t="str">
        <f aca="false">IF($C136="","",N(商品マスタ!$I135))</f>
        <v/>
      </c>
      <c r="L136" s="17" t="str">
        <f aca="false">IF($C136="","",MAX(1,N(商品マスタ!$J135)))</f>
        <v/>
      </c>
      <c r="M136" s="38" t="str">
        <f aca="false">IF($C136="","",N(TOP!$C$16)*N($K136))</f>
        <v/>
      </c>
      <c r="N136" s="17" t="str">
        <f aca="false">IF($C136="","",ROUNDUP(N($M136)/N($L136),0))</f>
        <v/>
      </c>
      <c r="O136" s="17" t="str">
        <f aca="false">IF($C136="","",N(商品マスタ!$R135))</f>
        <v/>
      </c>
      <c r="P136" s="17" t="str">
        <f aca="false">IF($C136="","",IF($F136="理論",(N($O136)+N($N136))-N($G136),(N($O136)+N($N136))-N($I136)))</f>
        <v/>
      </c>
      <c r="Q136" s="17" t="str">
        <f aca="false">IF($C136="","",MAX(1,N(商品マスタ!$K135)))</f>
        <v/>
      </c>
      <c r="R136" s="39" t="str">
        <f aca="false">IF($C136="","",IF(N($P136)/N($Q136)&lt;=0,"",ROUNDUP(N($P136)/N($Q136),0)))</f>
        <v/>
      </c>
      <c r="S136" s="14"/>
      <c r="T136" s="40" t="str">
        <f aca="false">IF($C136="","",N(商品マスタ!$M135))</f>
        <v/>
      </c>
      <c r="U136" s="40" t="str">
        <f aca="false">IF($S136="","",N($S136)*N($T136))</f>
        <v/>
      </c>
      <c r="V136" s="18"/>
    </row>
    <row r="137" customFormat="false" ht="15" hidden="false" customHeight="false" outlineLevel="0" collapsed="false">
      <c r="B137" s="12" t="n">
        <v>131</v>
      </c>
      <c r="C137" s="36" t="str">
        <f aca="false">IF(商品マスタ!$C136="","",商品マスタ!$C136)</f>
        <v/>
      </c>
      <c r="D137" s="12" t="str">
        <f aca="false">IF($C137="","",商品マスタ!$D136)</f>
        <v/>
      </c>
      <c r="E137" s="12" t="str">
        <f aca="false">IF($C137="","",商品マスタ!$G136)</f>
        <v/>
      </c>
      <c r="F137" s="12" t="str">
        <f aca="false">IF($C137="","",IF(商品マスタ!$P136="","理論",商品マスタ!$P136))</f>
        <v/>
      </c>
      <c r="G137" s="17" t="str">
        <f aca="false">IF($C137="","",N(商品マスタ!$H136))</f>
        <v/>
      </c>
      <c r="H137" s="14"/>
      <c r="I137" s="17" t="str">
        <f aca="false">IF($C137="","",N($H137)*N(商品マスタ!$N136))</f>
        <v/>
      </c>
      <c r="J137" s="17" t="str">
        <f aca="false">IF($C137="","",N($I137)-N($G137))</f>
        <v/>
      </c>
      <c r="K137" s="37" t="str">
        <f aca="false">IF($C137="","",N(商品マスタ!$I136))</f>
        <v/>
      </c>
      <c r="L137" s="17" t="str">
        <f aca="false">IF($C137="","",MAX(1,N(商品マスタ!$J136)))</f>
        <v/>
      </c>
      <c r="M137" s="38" t="str">
        <f aca="false">IF($C137="","",N(TOP!$C$16)*N($K137))</f>
        <v/>
      </c>
      <c r="N137" s="17" t="str">
        <f aca="false">IF($C137="","",ROUNDUP(N($M137)/N($L137),0))</f>
        <v/>
      </c>
      <c r="O137" s="17" t="str">
        <f aca="false">IF($C137="","",N(商品マスタ!$R136))</f>
        <v/>
      </c>
      <c r="P137" s="17" t="str">
        <f aca="false">IF($C137="","",IF($F137="理論",(N($O137)+N($N137))-N($G137),(N($O137)+N($N137))-N($I137)))</f>
        <v/>
      </c>
      <c r="Q137" s="17" t="str">
        <f aca="false">IF($C137="","",MAX(1,N(商品マスタ!$K136)))</f>
        <v/>
      </c>
      <c r="R137" s="39" t="str">
        <f aca="false">IF($C137="","",IF(N($P137)/N($Q137)&lt;=0,"",ROUNDUP(N($P137)/N($Q137),0)))</f>
        <v/>
      </c>
      <c r="S137" s="14"/>
      <c r="T137" s="40" t="str">
        <f aca="false">IF($C137="","",N(商品マスタ!$M136))</f>
        <v/>
      </c>
      <c r="U137" s="40" t="str">
        <f aca="false">IF($S137="","",N($S137)*N($T137))</f>
        <v/>
      </c>
      <c r="V137" s="18"/>
    </row>
    <row r="138" customFormat="false" ht="15" hidden="false" customHeight="false" outlineLevel="0" collapsed="false">
      <c r="B138" s="12" t="n">
        <v>132</v>
      </c>
      <c r="C138" s="36" t="str">
        <f aca="false">IF(商品マスタ!$C137="","",商品マスタ!$C137)</f>
        <v/>
      </c>
      <c r="D138" s="12" t="str">
        <f aca="false">IF($C138="","",商品マスタ!$D137)</f>
        <v/>
      </c>
      <c r="E138" s="12" t="str">
        <f aca="false">IF($C138="","",商品マスタ!$G137)</f>
        <v/>
      </c>
      <c r="F138" s="12" t="str">
        <f aca="false">IF($C138="","",IF(商品マスタ!$P137="","理論",商品マスタ!$P137))</f>
        <v/>
      </c>
      <c r="G138" s="17" t="str">
        <f aca="false">IF($C138="","",N(商品マスタ!$H137))</f>
        <v/>
      </c>
      <c r="H138" s="14"/>
      <c r="I138" s="17" t="str">
        <f aca="false">IF($C138="","",N($H138)*N(商品マスタ!$N137))</f>
        <v/>
      </c>
      <c r="J138" s="17" t="str">
        <f aca="false">IF($C138="","",N($I138)-N($G138))</f>
        <v/>
      </c>
      <c r="K138" s="37" t="str">
        <f aca="false">IF($C138="","",N(商品マスタ!$I137))</f>
        <v/>
      </c>
      <c r="L138" s="17" t="str">
        <f aca="false">IF($C138="","",MAX(1,N(商品マスタ!$J137)))</f>
        <v/>
      </c>
      <c r="M138" s="38" t="str">
        <f aca="false">IF($C138="","",N(TOP!$C$16)*N($K138))</f>
        <v/>
      </c>
      <c r="N138" s="17" t="str">
        <f aca="false">IF($C138="","",ROUNDUP(N($M138)/N($L138),0))</f>
        <v/>
      </c>
      <c r="O138" s="17" t="str">
        <f aca="false">IF($C138="","",N(商品マスタ!$R137))</f>
        <v/>
      </c>
      <c r="P138" s="17" t="str">
        <f aca="false">IF($C138="","",IF($F138="理論",(N($O138)+N($N138))-N($G138),(N($O138)+N($N138))-N($I138)))</f>
        <v/>
      </c>
      <c r="Q138" s="17" t="str">
        <f aca="false">IF($C138="","",MAX(1,N(商品マスタ!$K137)))</f>
        <v/>
      </c>
      <c r="R138" s="39" t="str">
        <f aca="false">IF($C138="","",IF(N($P138)/N($Q138)&lt;=0,"",ROUNDUP(N($P138)/N($Q138),0)))</f>
        <v/>
      </c>
      <c r="S138" s="14"/>
      <c r="T138" s="40" t="str">
        <f aca="false">IF($C138="","",N(商品マスタ!$M137))</f>
        <v/>
      </c>
      <c r="U138" s="40" t="str">
        <f aca="false">IF($S138="","",N($S138)*N($T138))</f>
        <v/>
      </c>
      <c r="V138" s="18"/>
    </row>
    <row r="139" customFormat="false" ht="15" hidden="false" customHeight="false" outlineLevel="0" collapsed="false">
      <c r="B139" s="12" t="n">
        <v>133</v>
      </c>
      <c r="C139" s="36" t="str">
        <f aca="false">IF(商品マスタ!$C138="","",商品マスタ!$C138)</f>
        <v/>
      </c>
      <c r="D139" s="12" t="str">
        <f aca="false">IF($C139="","",商品マスタ!$D138)</f>
        <v/>
      </c>
      <c r="E139" s="12" t="str">
        <f aca="false">IF($C139="","",商品マスタ!$G138)</f>
        <v/>
      </c>
      <c r="F139" s="12" t="str">
        <f aca="false">IF($C139="","",IF(商品マスタ!$P138="","理論",商品マスタ!$P138))</f>
        <v/>
      </c>
      <c r="G139" s="17" t="str">
        <f aca="false">IF($C139="","",N(商品マスタ!$H138))</f>
        <v/>
      </c>
      <c r="H139" s="14"/>
      <c r="I139" s="17" t="str">
        <f aca="false">IF($C139="","",N($H139)*N(商品マスタ!$N138))</f>
        <v/>
      </c>
      <c r="J139" s="17" t="str">
        <f aca="false">IF($C139="","",N($I139)-N($G139))</f>
        <v/>
      </c>
      <c r="K139" s="37" t="str">
        <f aca="false">IF($C139="","",N(商品マスタ!$I138))</f>
        <v/>
      </c>
      <c r="L139" s="17" t="str">
        <f aca="false">IF($C139="","",MAX(1,N(商品マスタ!$J138)))</f>
        <v/>
      </c>
      <c r="M139" s="38" t="str">
        <f aca="false">IF($C139="","",N(TOP!$C$16)*N($K139))</f>
        <v/>
      </c>
      <c r="N139" s="17" t="str">
        <f aca="false">IF($C139="","",ROUNDUP(N($M139)/N($L139),0))</f>
        <v/>
      </c>
      <c r="O139" s="17" t="str">
        <f aca="false">IF($C139="","",N(商品マスタ!$R138))</f>
        <v/>
      </c>
      <c r="P139" s="17" t="str">
        <f aca="false">IF($C139="","",IF($F139="理論",(N($O139)+N($N139))-N($G139),(N($O139)+N($N139))-N($I139)))</f>
        <v/>
      </c>
      <c r="Q139" s="17" t="str">
        <f aca="false">IF($C139="","",MAX(1,N(商品マスタ!$K138)))</f>
        <v/>
      </c>
      <c r="R139" s="39" t="str">
        <f aca="false">IF($C139="","",IF(N($P139)/N($Q139)&lt;=0,"",ROUNDUP(N($P139)/N($Q139),0)))</f>
        <v/>
      </c>
      <c r="S139" s="14"/>
      <c r="T139" s="40" t="str">
        <f aca="false">IF($C139="","",N(商品マスタ!$M138))</f>
        <v/>
      </c>
      <c r="U139" s="40" t="str">
        <f aca="false">IF($S139="","",N($S139)*N($T139))</f>
        <v/>
      </c>
      <c r="V139" s="18"/>
    </row>
    <row r="140" customFormat="false" ht="15" hidden="false" customHeight="false" outlineLevel="0" collapsed="false">
      <c r="B140" s="12" t="n">
        <v>134</v>
      </c>
      <c r="C140" s="36" t="str">
        <f aca="false">IF(商品マスタ!$C139="","",商品マスタ!$C139)</f>
        <v/>
      </c>
      <c r="D140" s="12" t="str">
        <f aca="false">IF($C140="","",商品マスタ!$D139)</f>
        <v/>
      </c>
      <c r="E140" s="12" t="str">
        <f aca="false">IF($C140="","",商品マスタ!$G139)</f>
        <v/>
      </c>
      <c r="F140" s="12" t="str">
        <f aca="false">IF($C140="","",IF(商品マスタ!$P139="","理論",商品マスタ!$P139))</f>
        <v/>
      </c>
      <c r="G140" s="17" t="str">
        <f aca="false">IF($C140="","",N(商品マスタ!$H139))</f>
        <v/>
      </c>
      <c r="H140" s="14"/>
      <c r="I140" s="17" t="str">
        <f aca="false">IF($C140="","",N($H140)*N(商品マスタ!$N139))</f>
        <v/>
      </c>
      <c r="J140" s="17" t="str">
        <f aca="false">IF($C140="","",N($I140)-N($G140))</f>
        <v/>
      </c>
      <c r="K140" s="37" t="str">
        <f aca="false">IF($C140="","",N(商品マスタ!$I139))</f>
        <v/>
      </c>
      <c r="L140" s="17" t="str">
        <f aca="false">IF($C140="","",MAX(1,N(商品マスタ!$J139)))</f>
        <v/>
      </c>
      <c r="M140" s="38" t="str">
        <f aca="false">IF($C140="","",N(TOP!$C$16)*N($K140))</f>
        <v/>
      </c>
      <c r="N140" s="17" t="str">
        <f aca="false">IF($C140="","",ROUNDUP(N($M140)/N($L140),0))</f>
        <v/>
      </c>
      <c r="O140" s="17" t="str">
        <f aca="false">IF($C140="","",N(商品マスタ!$R139))</f>
        <v/>
      </c>
      <c r="P140" s="17" t="str">
        <f aca="false">IF($C140="","",IF($F140="理論",(N($O140)+N($N140))-N($G140),(N($O140)+N($N140))-N($I140)))</f>
        <v/>
      </c>
      <c r="Q140" s="17" t="str">
        <f aca="false">IF($C140="","",MAX(1,N(商品マスタ!$K139)))</f>
        <v/>
      </c>
      <c r="R140" s="39" t="str">
        <f aca="false">IF($C140="","",IF(N($P140)/N($Q140)&lt;=0,"",ROUNDUP(N($P140)/N($Q140),0)))</f>
        <v/>
      </c>
      <c r="S140" s="14"/>
      <c r="T140" s="40" t="str">
        <f aca="false">IF($C140="","",N(商品マスタ!$M139))</f>
        <v/>
      </c>
      <c r="U140" s="40" t="str">
        <f aca="false">IF($S140="","",N($S140)*N($T140))</f>
        <v/>
      </c>
      <c r="V140" s="18"/>
    </row>
    <row r="141" customFormat="false" ht="15" hidden="false" customHeight="false" outlineLevel="0" collapsed="false">
      <c r="B141" s="12" t="n">
        <v>135</v>
      </c>
      <c r="C141" s="36" t="str">
        <f aca="false">IF(商品マスタ!$C140="","",商品マスタ!$C140)</f>
        <v/>
      </c>
      <c r="D141" s="12" t="str">
        <f aca="false">IF($C141="","",商品マスタ!$D140)</f>
        <v/>
      </c>
      <c r="E141" s="12" t="str">
        <f aca="false">IF($C141="","",商品マスタ!$G140)</f>
        <v/>
      </c>
      <c r="F141" s="12" t="str">
        <f aca="false">IF($C141="","",IF(商品マスタ!$P140="","理論",商品マスタ!$P140))</f>
        <v/>
      </c>
      <c r="G141" s="17" t="str">
        <f aca="false">IF($C141="","",N(商品マスタ!$H140))</f>
        <v/>
      </c>
      <c r="H141" s="14"/>
      <c r="I141" s="17" t="str">
        <f aca="false">IF($C141="","",N($H141)*N(商品マスタ!$N140))</f>
        <v/>
      </c>
      <c r="J141" s="17" t="str">
        <f aca="false">IF($C141="","",N($I141)-N($G141))</f>
        <v/>
      </c>
      <c r="K141" s="37" t="str">
        <f aca="false">IF($C141="","",N(商品マスタ!$I140))</f>
        <v/>
      </c>
      <c r="L141" s="17" t="str">
        <f aca="false">IF($C141="","",MAX(1,N(商品マスタ!$J140)))</f>
        <v/>
      </c>
      <c r="M141" s="38" t="str">
        <f aca="false">IF($C141="","",N(TOP!$C$16)*N($K141))</f>
        <v/>
      </c>
      <c r="N141" s="17" t="str">
        <f aca="false">IF($C141="","",ROUNDUP(N($M141)/N($L141),0))</f>
        <v/>
      </c>
      <c r="O141" s="17" t="str">
        <f aca="false">IF($C141="","",N(商品マスタ!$R140))</f>
        <v/>
      </c>
      <c r="P141" s="17" t="str">
        <f aca="false">IF($C141="","",IF($F141="理論",(N($O141)+N($N141))-N($G141),(N($O141)+N($N141))-N($I141)))</f>
        <v/>
      </c>
      <c r="Q141" s="17" t="str">
        <f aca="false">IF($C141="","",MAX(1,N(商品マスタ!$K140)))</f>
        <v/>
      </c>
      <c r="R141" s="39" t="str">
        <f aca="false">IF($C141="","",IF(N($P141)/N($Q141)&lt;=0,"",ROUNDUP(N($P141)/N($Q141),0)))</f>
        <v/>
      </c>
      <c r="S141" s="14"/>
      <c r="T141" s="40" t="str">
        <f aca="false">IF($C141="","",N(商品マスタ!$M140))</f>
        <v/>
      </c>
      <c r="U141" s="40" t="str">
        <f aca="false">IF($S141="","",N($S141)*N($T141))</f>
        <v/>
      </c>
      <c r="V141" s="18"/>
    </row>
    <row r="142" customFormat="false" ht="15" hidden="false" customHeight="false" outlineLevel="0" collapsed="false">
      <c r="B142" s="12" t="n">
        <v>136</v>
      </c>
      <c r="C142" s="36" t="str">
        <f aca="false">IF(商品マスタ!$C141="","",商品マスタ!$C141)</f>
        <v/>
      </c>
      <c r="D142" s="12" t="str">
        <f aca="false">IF($C142="","",商品マスタ!$D141)</f>
        <v/>
      </c>
      <c r="E142" s="12" t="str">
        <f aca="false">IF($C142="","",商品マスタ!$G141)</f>
        <v/>
      </c>
      <c r="F142" s="12" t="str">
        <f aca="false">IF($C142="","",IF(商品マスタ!$P141="","理論",商品マスタ!$P141))</f>
        <v/>
      </c>
      <c r="G142" s="17" t="str">
        <f aca="false">IF($C142="","",N(商品マスタ!$H141))</f>
        <v/>
      </c>
      <c r="H142" s="14"/>
      <c r="I142" s="17" t="str">
        <f aca="false">IF($C142="","",N($H142)*N(商品マスタ!$N141))</f>
        <v/>
      </c>
      <c r="J142" s="17" t="str">
        <f aca="false">IF($C142="","",N($I142)-N($G142))</f>
        <v/>
      </c>
      <c r="K142" s="37" t="str">
        <f aca="false">IF($C142="","",N(商品マスタ!$I141))</f>
        <v/>
      </c>
      <c r="L142" s="17" t="str">
        <f aca="false">IF($C142="","",MAX(1,N(商品マスタ!$J141)))</f>
        <v/>
      </c>
      <c r="M142" s="38" t="str">
        <f aca="false">IF($C142="","",N(TOP!$C$16)*N($K142))</f>
        <v/>
      </c>
      <c r="N142" s="17" t="str">
        <f aca="false">IF($C142="","",ROUNDUP(N($M142)/N($L142),0))</f>
        <v/>
      </c>
      <c r="O142" s="17" t="str">
        <f aca="false">IF($C142="","",N(商品マスタ!$R141))</f>
        <v/>
      </c>
      <c r="P142" s="17" t="str">
        <f aca="false">IF($C142="","",IF($F142="理論",(N($O142)+N($N142))-N($G142),(N($O142)+N($N142))-N($I142)))</f>
        <v/>
      </c>
      <c r="Q142" s="17" t="str">
        <f aca="false">IF($C142="","",MAX(1,N(商品マスタ!$K141)))</f>
        <v/>
      </c>
      <c r="R142" s="39" t="str">
        <f aca="false">IF($C142="","",IF(N($P142)/N($Q142)&lt;=0,"",ROUNDUP(N($P142)/N($Q142),0)))</f>
        <v/>
      </c>
      <c r="S142" s="14"/>
      <c r="T142" s="40" t="str">
        <f aca="false">IF($C142="","",N(商品マスタ!$M141))</f>
        <v/>
      </c>
      <c r="U142" s="40" t="str">
        <f aca="false">IF($S142="","",N($S142)*N($T142))</f>
        <v/>
      </c>
      <c r="V142" s="18"/>
    </row>
    <row r="143" customFormat="false" ht="15" hidden="false" customHeight="false" outlineLevel="0" collapsed="false">
      <c r="B143" s="12" t="n">
        <v>137</v>
      </c>
      <c r="C143" s="36" t="str">
        <f aca="false">IF(商品マスタ!$C142="","",商品マスタ!$C142)</f>
        <v/>
      </c>
      <c r="D143" s="12" t="str">
        <f aca="false">IF($C143="","",商品マスタ!$D142)</f>
        <v/>
      </c>
      <c r="E143" s="12" t="str">
        <f aca="false">IF($C143="","",商品マスタ!$G142)</f>
        <v/>
      </c>
      <c r="F143" s="12" t="str">
        <f aca="false">IF($C143="","",IF(商品マスタ!$P142="","理論",商品マスタ!$P142))</f>
        <v/>
      </c>
      <c r="G143" s="17" t="str">
        <f aca="false">IF($C143="","",N(商品マスタ!$H142))</f>
        <v/>
      </c>
      <c r="H143" s="14"/>
      <c r="I143" s="17" t="str">
        <f aca="false">IF($C143="","",N($H143)*N(商品マスタ!$N142))</f>
        <v/>
      </c>
      <c r="J143" s="17" t="str">
        <f aca="false">IF($C143="","",N($I143)-N($G143))</f>
        <v/>
      </c>
      <c r="K143" s="37" t="str">
        <f aca="false">IF($C143="","",N(商品マスタ!$I142))</f>
        <v/>
      </c>
      <c r="L143" s="17" t="str">
        <f aca="false">IF($C143="","",MAX(1,N(商品マスタ!$J142)))</f>
        <v/>
      </c>
      <c r="M143" s="38" t="str">
        <f aca="false">IF($C143="","",N(TOP!$C$16)*N($K143))</f>
        <v/>
      </c>
      <c r="N143" s="17" t="str">
        <f aca="false">IF($C143="","",ROUNDUP(N($M143)/N($L143),0))</f>
        <v/>
      </c>
      <c r="O143" s="17" t="str">
        <f aca="false">IF($C143="","",N(商品マスタ!$R142))</f>
        <v/>
      </c>
      <c r="P143" s="17" t="str">
        <f aca="false">IF($C143="","",IF($F143="理論",(N($O143)+N($N143))-N($G143),(N($O143)+N($N143))-N($I143)))</f>
        <v/>
      </c>
      <c r="Q143" s="17" t="str">
        <f aca="false">IF($C143="","",MAX(1,N(商品マスタ!$K142)))</f>
        <v/>
      </c>
      <c r="R143" s="39" t="str">
        <f aca="false">IF($C143="","",IF(N($P143)/N($Q143)&lt;=0,"",ROUNDUP(N($P143)/N($Q143),0)))</f>
        <v/>
      </c>
      <c r="S143" s="14"/>
      <c r="T143" s="40" t="str">
        <f aca="false">IF($C143="","",N(商品マスタ!$M142))</f>
        <v/>
      </c>
      <c r="U143" s="40" t="str">
        <f aca="false">IF($S143="","",N($S143)*N($T143))</f>
        <v/>
      </c>
      <c r="V143" s="18"/>
    </row>
    <row r="144" customFormat="false" ht="15" hidden="false" customHeight="false" outlineLevel="0" collapsed="false">
      <c r="B144" s="12" t="n">
        <v>138</v>
      </c>
      <c r="C144" s="36" t="str">
        <f aca="false">IF(商品マスタ!$C143="","",商品マスタ!$C143)</f>
        <v/>
      </c>
      <c r="D144" s="12" t="str">
        <f aca="false">IF($C144="","",商品マスタ!$D143)</f>
        <v/>
      </c>
      <c r="E144" s="12" t="str">
        <f aca="false">IF($C144="","",商品マスタ!$G143)</f>
        <v/>
      </c>
      <c r="F144" s="12" t="str">
        <f aca="false">IF($C144="","",IF(商品マスタ!$P143="","理論",商品マスタ!$P143))</f>
        <v/>
      </c>
      <c r="G144" s="17" t="str">
        <f aca="false">IF($C144="","",N(商品マスタ!$H143))</f>
        <v/>
      </c>
      <c r="H144" s="14"/>
      <c r="I144" s="17" t="str">
        <f aca="false">IF($C144="","",N($H144)*N(商品マスタ!$N143))</f>
        <v/>
      </c>
      <c r="J144" s="17" t="str">
        <f aca="false">IF($C144="","",N($I144)-N($G144))</f>
        <v/>
      </c>
      <c r="K144" s="37" t="str">
        <f aca="false">IF($C144="","",N(商品マスタ!$I143))</f>
        <v/>
      </c>
      <c r="L144" s="17" t="str">
        <f aca="false">IF($C144="","",MAX(1,N(商品マスタ!$J143)))</f>
        <v/>
      </c>
      <c r="M144" s="38" t="str">
        <f aca="false">IF($C144="","",N(TOP!$C$16)*N($K144))</f>
        <v/>
      </c>
      <c r="N144" s="17" t="str">
        <f aca="false">IF($C144="","",ROUNDUP(N($M144)/N($L144),0))</f>
        <v/>
      </c>
      <c r="O144" s="17" t="str">
        <f aca="false">IF($C144="","",N(商品マスタ!$R143))</f>
        <v/>
      </c>
      <c r="P144" s="17" t="str">
        <f aca="false">IF($C144="","",IF($F144="理論",(N($O144)+N($N144))-N($G144),(N($O144)+N($N144))-N($I144)))</f>
        <v/>
      </c>
      <c r="Q144" s="17" t="str">
        <f aca="false">IF($C144="","",MAX(1,N(商品マスタ!$K143)))</f>
        <v/>
      </c>
      <c r="R144" s="39" t="str">
        <f aca="false">IF($C144="","",IF(N($P144)/N($Q144)&lt;=0,"",ROUNDUP(N($P144)/N($Q144),0)))</f>
        <v/>
      </c>
      <c r="S144" s="14"/>
      <c r="T144" s="40" t="str">
        <f aca="false">IF($C144="","",N(商品マスタ!$M143))</f>
        <v/>
      </c>
      <c r="U144" s="40" t="str">
        <f aca="false">IF($S144="","",N($S144)*N($T144))</f>
        <v/>
      </c>
      <c r="V144" s="18"/>
    </row>
    <row r="145" customFormat="false" ht="15" hidden="false" customHeight="false" outlineLevel="0" collapsed="false">
      <c r="B145" s="12" t="n">
        <v>139</v>
      </c>
      <c r="C145" s="36" t="str">
        <f aca="false">IF(商品マスタ!$C144="","",商品マスタ!$C144)</f>
        <v/>
      </c>
      <c r="D145" s="12" t="str">
        <f aca="false">IF($C145="","",商品マスタ!$D144)</f>
        <v/>
      </c>
      <c r="E145" s="12" t="str">
        <f aca="false">IF($C145="","",商品マスタ!$G144)</f>
        <v/>
      </c>
      <c r="F145" s="12" t="str">
        <f aca="false">IF($C145="","",IF(商品マスタ!$P144="","理論",商品マスタ!$P144))</f>
        <v/>
      </c>
      <c r="G145" s="17" t="str">
        <f aca="false">IF($C145="","",N(商品マスタ!$H144))</f>
        <v/>
      </c>
      <c r="H145" s="14"/>
      <c r="I145" s="17" t="str">
        <f aca="false">IF($C145="","",N($H145)*N(商品マスタ!$N144))</f>
        <v/>
      </c>
      <c r="J145" s="17" t="str">
        <f aca="false">IF($C145="","",N($I145)-N($G145))</f>
        <v/>
      </c>
      <c r="K145" s="37" t="str">
        <f aca="false">IF($C145="","",N(商品マスタ!$I144))</f>
        <v/>
      </c>
      <c r="L145" s="17" t="str">
        <f aca="false">IF($C145="","",MAX(1,N(商品マスタ!$J144)))</f>
        <v/>
      </c>
      <c r="M145" s="38" t="str">
        <f aca="false">IF($C145="","",N(TOP!$C$16)*N($K145))</f>
        <v/>
      </c>
      <c r="N145" s="17" t="str">
        <f aca="false">IF($C145="","",ROUNDUP(N($M145)/N($L145),0))</f>
        <v/>
      </c>
      <c r="O145" s="17" t="str">
        <f aca="false">IF($C145="","",N(商品マスタ!$R144))</f>
        <v/>
      </c>
      <c r="P145" s="17" t="str">
        <f aca="false">IF($C145="","",IF($F145="理論",(N($O145)+N($N145))-N($G145),(N($O145)+N($N145))-N($I145)))</f>
        <v/>
      </c>
      <c r="Q145" s="17" t="str">
        <f aca="false">IF($C145="","",MAX(1,N(商品マスタ!$K144)))</f>
        <v/>
      </c>
      <c r="R145" s="39" t="str">
        <f aca="false">IF($C145="","",IF(N($P145)/N($Q145)&lt;=0,"",ROUNDUP(N($P145)/N($Q145),0)))</f>
        <v/>
      </c>
      <c r="S145" s="14"/>
      <c r="T145" s="40" t="str">
        <f aca="false">IF($C145="","",N(商品マスタ!$M144))</f>
        <v/>
      </c>
      <c r="U145" s="40" t="str">
        <f aca="false">IF($S145="","",N($S145)*N($T145))</f>
        <v/>
      </c>
      <c r="V145" s="18"/>
    </row>
    <row r="146" customFormat="false" ht="15" hidden="false" customHeight="false" outlineLevel="0" collapsed="false">
      <c r="B146" s="12" t="n">
        <v>140</v>
      </c>
      <c r="C146" s="36" t="str">
        <f aca="false">IF(商品マスタ!$C145="","",商品マスタ!$C145)</f>
        <v/>
      </c>
      <c r="D146" s="12" t="str">
        <f aca="false">IF($C146="","",商品マスタ!$D145)</f>
        <v/>
      </c>
      <c r="E146" s="12" t="str">
        <f aca="false">IF($C146="","",商品マスタ!$G145)</f>
        <v/>
      </c>
      <c r="F146" s="12" t="str">
        <f aca="false">IF($C146="","",IF(商品マスタ!$P145="","理論",商品マスタ!$P145))</f>
        <v/>
      </c>
      <c r="G146" s="17" t="str">
        <f aca="false">IF($C146="","",N(商品マスタ!$H145))</f>
        <v/>
      </c>
      <c r="H146" s="14"/>
      <c r="I146" s="17" t="str">
        <f aca="false">IF($C146="","",N($H146)*N(商品マスタ!$N145))</f>
        <v/>
      </c>
      <c r="J146" s="17" t="str">
        <f aca="false">IF($C146="","",N($I146)-N($G146))</f>
        <v/>
      </c>
      <c r="K146" s="37" t="str">
        <f aca="false">IF($C146="","",N(商品マスタ!$I145))</f>
        <v/>
      </c>
      <c r="L146" s="17" t="str">
        <f aca="false">IF($C146="","",MAX(1,N(商品マスタ!$J145)))</f>
        <v/>
      </c>
      <c r="M146" s="38" t="str">
        <f aca="false">IF($C146="","",N(TOP!$C$16)*N($K146))</f>
        <v/>
      </c>
      <c r="N146" s="17" t="str">
        <f aca="false">IF($C146="","",ROUNDUP(N($M146)/N($L146),0))</f>
        <v/>
      </c>
      <c r="O146" s="17" t="str">
        <f aca="false">IF($C146="","",N(商品マスタ!$R145))</f>
        <v/>
      </c>
      <c r="P146" s="17" t="str">
        <f aca="false">IF($C146="","",IF($F146="理論",(N($O146)+N($N146))-N($G146),(N($O146)+N($N146))-N($I146)))</f>
        <v/>
      </c>
      <c r="Q146" s="17" t="str">
        <f aca="false">IF($C146="","",MAX(1,N(商品マスタ!$K145)))</f>
        <v/>
      </c>
      <c r="R146" s="39" t="str">
        <f aca="false">IF($C146="","",IF(N($P146)/N($Q146)&lt;=0,"",ROUNDUP(N($P146)/N($Q146),0)))</f>
        <v/>
      </c>
      <c r="S146" s="14"/>
      <c r="T146" s="40" t="str">
        <f aca="false">IF($C146="","",N(商品マスタ!$M145))</f>
        <v/>
      </c>
      <c r="U146" s="40" t="str">
        <f aca="false">IF($S146="","",N($S146)*N($T146))</f>
        <v/>
      </c>
      <c r="V146" s="18"/>
    </row>
    <row r="147" customFormat="false" ht="15" hidden="false" customHeight="false" outlineLevel="0" collapsed="false">
      <c r="B147" s="12" t="n">
        <v>141</v>
      </c>
      <c r="C147" s="36" t="str">
        <f aca="false">IF(商品マスタ!$C146="","",商品マスタ!$C146)</f>
        <v/>
      </c>
      <c r="D147" s="12" t="str">
        <f aca="false">IF($C147="","",商品マスタ!$D146)</f>
        <v/>
      </c>
      <c r="E147" s="12" t="str">
        <f aca="false">IF($C147="","",商品マスタ!$G146)</f>
        <v/>
      </c>
      <c r="F147" s="12" t="str">
        <f aca="false">IF($C147="","",IF(商品マスタ!$P146="","理論",商品マスタ!$P146))</f>
        <v/>
      </c>
      <c r="G147" s="17" t="str">
        <f aca="false">IF($C147="","",N(商品マスタ!$H146))</f>
        <v/>
      </c>
      <c r="H147" s="14"/>
      <c r="I147" s="17" t="str">
        <f aca="false">IF($C147="","",N($H147)*N(商品マスタ!$N146))</f>
        <v/>
      </c>
      <c r="J147" s="17" t="str">
        <f aca="false">IF($C147="","",N($I147)-N($G147))</f>
        <v/>
      </c>
      <c r="K147" s="37" t="str">
        <f aca="false">IF($C147="","",N(商品マスタ!$I146))</f>
        <v/>
      </c>
      <c r="L147" s="17" t="str">
        <f aca="false">IF($C147="","",MAX(1,N(商品マスタ!$J146)))</f>
        <v/>
      </c>
      <c r="M147" s="38" t="str">
        <f aca="false">IF($C147="","",N(TOP!$C$16)*N($K147))</f>
        <v/>
      </c>
      <c r="N147" s="17" t="str">
        <f aca="false">IF($C147="","",ROUNDUP(N($M147)/N($L147),0))</f>
        <v/>
      </c>
      <c r="O147" s="17" t="str">
        <f aca="false">IF($C147="","",N(商品マスタ!$R146))</f>
        <v/>
      </c>
      <c r="P147" s="17" t="str">
        <f aca="false">IF($C147="","",IF($F147="理論",(N($O147)+N($N147))-N($G147),(N($O147)+N($N147))-N($I147)))</f>
        <v/>
      </c>
      <c r="Q147" s="17" t="str">
        <f aca="false">IF($C147="","",MAX(1,N(商品マスタ!$K146)))</f>
        <v/>
      </c>
      <c r="R147" s="39" t="str">
        <f aca="false">IF($C147="","",IF(N($P147)/N($Q147)&lt;=0,"",ROUNDUP(N($P147)/N($Q147),0)))</f>
        <v/>
      </c>
      <c r="S147" s="14"/>
      <c r="T147" s="40" t="str">
        <f aca="false">IF($C147="","",N(商品マスタ!$M146))</f>
        <v/>
      </c>
      <c r="U147" s="40" t="str">
        <f aca="false">IF($S147="","",N($S147)*N($T147))</f>
        <v/>
      </c>
      <c r="V147" s="18"/>
    </row>
    <row r="148" customFormat="false" ht="15" hidden="false" customHeight="false" outlineLevel="0" collapsed="false">
      <c r="B148" s="12" t="n">
        <v>142</v>
      </c>
      <c r="C148" s="36" t="str">
        <f aca="false">IF(商品マスタ!$C147="","",商品マスタ!$C147)</f>
        <v/>
      </c>
      <c r="D148" s="12" t="str">
        <f aca="false">IF($C148="","",商品マスタ!$D147)</f>
        <v/>
      </c>
      <c r="E148" s="12" t="str">
        <f aca="false">IF($C148="","",商品マスタ!$G147)</f>
        <v/>
      </c>
      <c r="F148" s="12" t="str">
        <f aca="false">IF($C148="","",IF(商品マスタ!$P147="","理論",商品マスタ!$P147))</f>
        <v/>
      </c>
      <c r="G148" s="17" t="str">
        <f aca="false">IF($C148="","",N(商品マスタ!$H147))</f>
        <v/>
      </c>
      <c r="H148" s="14"/>
      <c r="I148" s="17" t="str">
        <f aca="false">IF($C148="","",N($H148)*N(商品マスタ!$N147))</f>
        <v/>
      </c>
      <c r="J148" s="17" t="str">
        <f aca="false">IF($C148="","",N($I148)-N($G148))</f>
        <v/>
      </c>
      <c r="K148" s="37" t="str">
        <f aca="false">IF($C148="","",N(商品マスタ!$I147))</f>
        <v/>
      </c>
      <c r="L148" s="17" t="str">
        <f aca="false">IF($C148="","",MAX(1,N(商品マスタ!$J147)))</f>
        <v/>
      </c>
      <c r="M148" s="38" t="str">
        <f aca="false">IF($C148="","",N(TOP!$C$16)*N($K148))</f>
        <v/>
      </c>
      <c r="N148" s="17" t="str">
        <f aca="false">IF($C148="","",ROUNDUP(N($M148)/N($L148),0))</f>
        <v/>
      </c>
      <c r="O148" s="17" t="str">
        <f aca="false">IF($C148="","",N(商品マスタ!$R147))</f>
        <v/>
      </c>
      <c r="P148" s="17" t="str">
        <f aca="false">IF($C148="","",IF($F148="理論",(N($O148)+N($N148))-N($G148),(N($O148)+N($N148))-N($I148)))</f>
        <v/>
      </c>
      <c r="Q148" s="17" t="str">
        <f aca="false">IF($C148="","",MAX(1,N(商品マスタ!$K147)))</f>
        <v/>
      </c>
      <c r="R148" s="39" t="str">
        <f aca="false">IF($C148="","",IF(N($P148)/N($Q148)&lt;=0,"",ROUNDUP(N($P148)/N($Q148),0)))</f>
        <v/>
      </c>
      <c r="S148" s="14"/>
      <c r="T148" s="40" t="str">
        <f aca="false">IF($C148="","",N(商品マスタ!$M147))</f>
        <v/>
      </c>
      <c r="U148" s="40" t="str">
        <f aca="false">IF($S148="","",N($S148)*N($T148))</f>
        <v/>
      </c>
      <c r="V148" s="18"/>
    </row>
    <row r="149" customFormat="false" ht="15" hidden="false" customHeight="false" outlineLevel="0" collapsed="false">
      <c r="B149" s="12" t="n">
        <v>143</v>
      </c>
      <c r="C149" s="36" t="str">
        <f aca="false">IF(商品マスタ!$C148="","",商品マスタ!$C148)</f>
        <v/>
      </c>
      <c r="D149" s="12" t="str">
        <f aca="false">IF($C149="","",商品マスタ!$D148)</f>
        <v/>
      </c>
      <c r="E149" s="12" t="str">
        <f aca="false">IF($C149="","",商品マスタ!$G148)</f>
        <v/>
      </c>
      <c r="F149" s="12" t="str">
        <f aca="false">IF($C149="","",IF(商品マスタ!$P148="","理論",商品マスタ!$P148))</f>
        <v/>
      </c>
      <c r="G149" s="17" t="str">
        <f aca="false">IF($C149="","",N(商品マスタ!$H148))</f>
        <v/>
      </c>
      <c r="H149" s="14"/>
      <c r="I149" s="17" t="str">
        <f aca="false">IF($C149="","",N($H149)*N(商品マスタ!$N148))</f>
        <v/>
      </c>
      <c r="J149" s="17" t="str">
        <f aca="false">IF($C149="","",N($I149)-N($G149))</f>
        <v/>
      </c>
      <c r="K149" s="37" t="str">
        <f aca="false">IF($C149="","",N(商品マスタ!$I148))</f>
        <v/>
      </c>
      <c r="L149" s="17" t="str">
        <f aca="false">IF($C149="","",MAX(1,N(商品マスタ!$J148)))</f>
        <v/>
      </c>
      <c r="M149" s="38" t="str">
        <f aca="false">IF($C149="","",N(TOP!$C$16)*N($K149))</f>
        <v/>
      </c>
      <c r="N149" s="17" t="str">
        <f aca="false">IF($C149="","",ROUNDUP(N($M149)/N($L149),0))</f>
        <v/>
      </c>
      <c r="O149" s="17" t="str">
        <f aca="false">IF($C149="","",N(商品マスタ!$R148))</f>
        <v/>
      </c>
      <c r="P149" s="17" t="str">
        <f aca="false">IF($C149="","",IF($F149="理論",(N($O149)+N($N149))-N($G149),(N($O149)+N($N149))-N($I149)))</f>
        <v/>
      </c>
      <c r="Q149" s="17" t="str">
        <f aca="false">IF($C149="","",MAX(1,N(商品マスタ!$K148)))</f>
        <v/>
      </c>
      <c r="R149" s="39" t="str">
        <f aca="false">IF($C149="","",IF(N($P149)/N($Q149)&lt;=0,"",ROUNDUP(N($P149)/N($Q149),0)))</f>
        <v/>
      </c>
      <c r="S149" s="14"/>
      <c r="T149" s="40" t="str">
        <f aca="false">IF($C149="","",N(商品マスタ!$M148))</f>
        <v/>
      </c>
      <c r="U149" s="40" t="str">
        <f aca="false">IF($S149="","",N($S149)*N($T149))</f>
        <v/>
      </c>
      <c r="V149" s="18"/>
    </row>
    <row r="150" customFormat="false" ht="15" hidden="false" customHeight="false" outlineLevel="0" collapsed="false">
      <c r="B150" s="12" t="n">
        <v>144</v>
      </c>
      <c r="C150" s="36" t="str">
        <f aca="false">IF(商品マスタ!$C149="","",商品マスタ!$C149)</f>
        <v/>
      </c>
      <c r="D150" s="12" t="str">
        <f aca="false">IF($C150="","",商品マスタ!$D149)</f>
        <v/>
      </c>
      <c r="E150" s="12" t="str">
        <f aca="false">IF($C150="","",商品マスタ!$G149)</f>
        <v/>
      </c>
      <c r="F150" s="12" t="str">
        <f aca="false">IF($C150="","",IF(商品マスタ!$P149="","理論",商品マスタ!$P149))</f>
        <v/>
      </c>
      <c r="G150" s="17" t="str">
        <f aca="false">IF($C150="","",N(商品マスタ!$H149))</f>
        <v/>
      </c>
      <c r="H150" s="14"/>
      <c r="I150" s="17" t="str">
        <f aca="false">IF($C150="","",N($H150)*N(商品マスタ!$N149))</f>
        <v/>
      </c>
      <c r="J150" s="17" t="str">
        <f aca="false">IF($C150="","",N($I150)-N($G150))</f>
        <v/>
      </c>
      <c r="K150" s="37" t="str">
        <f aca="false">IF($C150="","",N(商品マスタ!$I149))</f>
        <v/>
      </c>
      <c r="L150" s="17" t="str">
        <f aca="false">IF($C150="","",MAX(1,N(商品マスタ!$J149)))</f>
        <v/>
      </c>
      <c r="M150" s="38" t="str">
        <f aca="false">IF($C150="","",N(TOP!$C$16)*N($K150))</f>
        <v/>
      </c>
      <c r="N150" s="17" t="str">
        <f aca="false">IF($C150="","",ROUNDUP(N($M150)/N($L150),0))</f>
        <v/>
      </c>
      <c r="O150" s="17" t="str">
        <f aca="false">IF($C150="","",N(商品マスタ!$R149))</f>
        <v/>
      </c>
      <c r="P150" s="17" t="str">
        <f aca="false">IF($C150="","",IF($F150="理論",(N($O150)+N($N150))-N($G150),(N($O150)+N($N150))-N($I150)))</f>
        <v/>
      </c>
      <c r="Q150" s="17" t="str">
        <f aca="false">IF($C150="","",MAX(1,N(商品マスタ!$K149)))</f>
        <v/>
      </c>
      <c r="R150" s="39" t="str">
        <f aca="false">IF($C150="","",IF(N($P150)/N($Q150)&lt;=0,"",ROUNDUP(N($P150)/N($Q150),0)))</f>
        <v/>
      </c>
      <c r="S150" s="14"/>
      <c r="T150" s="40" t="str">
        <f aca="false">IF($C150="","",N(商品マスタ!$M149))</f>
        <v/>
      </c>
      <c r="U150" s="40" t="str">
        <f aca="false">IF($S150="","",N($S150)*N($T150))</f>
        <v/>
      </c>
      <c r="V150" s="18"/>
    </row>
    <row r="151" customFormat="false" ht="15" hidden="false" customHeight="false" outlineLevel="0" collapsed="false">
      <c r="B151" s="12" t="n">
        <v>145</v>
      </c>
      <c r="C151" s="36" t="str">
        <f aca="false">IF(商品マスタ!$C150="","",商品マスタ!$C150)</f>
        <v/>
      </c>
      <c r="D151" s="12" t="str">
        <f aca="false">IF($C151="","",商品マスタ!$D150)</f>
        <v/>
      </c>
      <c r="E151" s="12" t="str">
        <f aca="false">IF($C151="","",商品マスタ!$G150)</f>
        <v/>
      </c>
      <c r="F151" s="12" t="str">
        <f aca="false">IF($C151="","",IF(商品マスタ!$P150="","理論",商品マスタ!$P150))</f>
        <v/>
      </c>
      <c r="G151" s="17" t="str">
        <f aca="false">IF($C151="","",N(商品マスタ!$H150))</f>
        <v/>
      </c>
      <c r="H151" s="14"/>
      <c r="I151" s="17" t="str">
        <f aca="false">IF($C151="","",N($H151)*N(商品マスタ!$N150))</f>
        <v/>
      </c>
      <c r="J151" s="17" t="str">
        <f aca="false">IF($C151="","",N($I151)-N($G151))</f>
        <v/>
      </c>
      <c r="K151" s="37" t="str">
        <f aca="false">IF($C151="","",N(商品マスタ!$I150))</f>
        <v/>
      </c>
      <c r="L151" s="17" t="str">
        <f aca="false">IF($C151="","",MAX(1,N(商品マスタ!$J150)))</f>
        <v/>
      </c>
      <c r="M151" s="38" t="str">
        <f aca="false">IF($C151="","",N(TOP!$C$16)*N($K151))</f>
        <v/>
      </c>
      <c r="N151" s="17" t="str">
        <f aca="false">IF($C151="","",ROUNDUP(N($M151)/N($L151),0))</f>
        <v/>
      </c>
      <c r="O151" s="17" t="str">
        <f aca="false">IF($C151="","",N(商品マスタ!$R150))</f>
        <v/>
      </c>
      <c r="P151" s="17" t="str">
        <f aca="false">IF($C151="","",IF($F151="理論",(N($O151)+N($N151))-N($G151),(N($O151)+N($N151))-N($I151)))</f>
        <v/>
      </c>
      <c r="Q151" s="17" t="str">
        <f aca="false">IF($C151="","",MAX(1,N(商品マスタ!$K150)))</f>
        <v/>
      </c>
      <c r="R151" s="39" t="str">
        <f aca="false">IF($C151="","",IF(N($P151)/N($Q151)&lt;=0,"",ROUNDUP(N($P151)/N($Q151),0)))</f>
        <v/>
      </c>
      <c r="S151" s="14"/>
      <c r="T151" s="40" t="str">
        <f aca="false">IF($C151="","",N(商品マスタ!$M150))</f>
        <v/>
      </c>
      <c r="U151" s="40" t="str">
        <f aca="false">IF($S151="","",N($S151)*N($T151))</f>
        <v/>
      </c>
      <c r="V151" s="18"/>
    </row>
    <row r="152" customFormat="false" ht="15" hidden="false" customHeight="false" outlineLevel="0" collapsed="false">
      <c r="B152" s="12" t="n">
        <v>146</v>
      </c>
      <c r="C152" s="36" t="str">
        <f aca="false">IF(商品マスタ!$C151="","",商品マスタ!$C151)</f>
        <v/>
      </c>
      <c r="D152" s="12" t="str">
        <f aca="false">IF($C152="","",商品マスタ!$D151)</f>
        <v/>
      </c>
      <c r="E152" s="12" t="str">
        <f aca="false">IF($C152="","",商品マスタ!$G151)</f>
        <v/>
      </c>
      <c r="F152" s="12" t="str">
        <f aca="false">IF($C152="","",IF(商品マスタ!$P151="","理論",商品マスタ!$P151))</f>
        <v/>
      </c>
      <c r="G152" s="17" t="str">
        <f aca="false">IF($C152="","",N(商品マスタ!$H151))</f>
        <v/>
      </c>
      <c r="H152" s="14"/>
      <c r="I152" s="17" t="str">
        <f aca="false">IF($C152="","",N($H152)*N(商品マスタ!$N151))</f>
        <v/>
      </c>
      <c r="J152" s="17" t="str">
        <f aca="false">IF($C152="","",N($I152)-N($G152))</f>
        <v/>
      </c>
      <c r="K152" s="37" t="str">
        <f aca="false">IF($C152="","",N(商品マスタ!$I151))</f>
        <v/>
      </c>
      <c r="L152" s="17" t="str">
        <f aca="false">IF($C152="","",MAX(1,N(商品マスタ!$J151)))</f>
        <v/>
      </c>
      <c r="M152" s="38" t="str">
        <f aca="false">IF($C152="","",N(TOP!$C$16)*N($K152))</f>
        <v/>
      </c>
      <c r="N152" s="17" t="str">
        <f aca="false">IF($C152="","",ROUNDUP(N($M152)/N($L152),0))</f>
        <v/>
      </c>
      <c r="O152" s="17" t="str">
        <f aca="false">IF($C152="","",N(商品マスタ!$R151))</f>
        <v/>
      </c>
      <c r="P152" s="17" t="str">
        <f aca="false">IF($C152="","",IF($F152="理論",(N($O152)+N($N152))-N($G152),(N($O152)+N($N152))-N($I152)))</f>
        <v/>
      </c>
      <c r="Q152" s="17" t="str">
        <f aca="false">IF($C152="","",MAX(1,N(商品マスタ!$K151)))</f>
        <v/>
      </c>
      <c r="R152" s="39" t="str">
        <f aca="false">IF($C152="","",IF(N($P152)/N($Q152)&lt;=0,"",ROUNDUP(N($P152)/N($Q152),0)))</f>
        <v/>
      </c>
      <c r="S152" s="14"/>
      <c r="T152" s="40" t="str">
        <f aca="false">IF($C152="","",N(商品マスタ!$M151))</f>
        <v/>
      </c>
      <c r="U152" s="40" t="str">
        <f aca="false">IF($S152="","",N($S152)*N($T152))</f>
        <v/>
      </c>
      <c r="V152" s="18"/>
    </row>
    <row r="153" customFormat="false" ht="15" hidden="false" customHeight="false" outlineLevel="0" collapsed="false">
      <c r="B153" s="12" t="n">
        <v>147</v>
      </c>
      <c r="C153" s="36" t="str">
        <f aca="false">IF(商品マスタ!$C152="","",商品マスタ!$C152)</f>
        <v/>
      </c>
      <c r="D153" s="12" t="str">
        <f aca="false">IF($C153="","",商品マスタ!$D152)</f>
        <v/>
      </c>
      <c r="E153" s="12" t="str">
        <f aca="false">IF($C153="","",商品マスタ!$G152)</f>
        <v/>
      </c>
      <c r="F153" s="12" t="str">
        <f aca="false">IF($C153="","",IF(商品マスタ!$P152="","理論",商品マスタ!$P152))</f>
        <v/>
      </c>
      <c r="G153" s="17" t="str">
        <f aca="false">IF($C153="","",N(商品マスタ!$H152))</f>
        <v/>
      </c>
      <c r="H153" s="14"/>
      <c r="I153" s="17" t="str">
        <f aca="false">IF($C153="","",N($H153)*N(商品マスタ!$N152))</f>
        <v/>
      </c>
      <c r="J153" s="17" t="str">
        <f aca="false">IF($C153="","",N($I153)-N($G153))</f>
        <v/>
      </c>
      <c r="K153" s="37" t="str">
        <f aca="false">IF($C153="","",N(商品マスタ!$I152))</f>
        <v/>
      </c>
      <c r="L153" s="17" t="str">
        <f aca="false">IF($C153="","",MAX(1,N(商品マスタ!$J152)))</f>
        <v/>
      </c>
      <c r="M153" s="38" t="str">
        <f aca="false">IF($C153="","",N(TOP!$C$16)*N($K153))</f>
        <v/>
      </c>
      <c r="N153" s="17" t="str">
        <f aca="false">IF($C153="","",ROUNDUP(N($M153)/N($L153),0))</f>
        <v/>
      </c>
      <c r="O153" s="17" t="str">
        <f aca="false">IF($C153="","",N(商品マスタ!$R152))</f>
        <v/>
      </c>
      <c r="P153" s="17" t="str">
        <f aca="false">IF($C153="","",IF($F153="理論",(N($O153)+N($N153))-N($G153),(N($O153)+N($N153))-N($I153)))</f>
        <v/>
      </c>
      <c r="Q153" s="17" t="str">
        <f aca="false">IF($C153="","",MAX(1,N(商品マスタ!$K152)))</f>
        <v/>
      </c>
      <c r="R153" s="39" t="str">
        <f aca="false">IF($C153="","",IF(N($P153)/N($Q153)&lt;=0,"",ROUNDUP(N($P153)/N($Q153),0)))</f>
        <v/>
      </c>
      <c r="S153" s="14"/>
      <c r="T153" s="40" t="str">
        <f aca="false">IF($C153="","",N(商品マスタ!$M152))</f>
        <v/>
      </c>
      <c r="U153" s="40" t="str">
        <f aca="false">IF($S153="","",N($S153)*N($T153))</f>
        <v/>
      </c>
      <c r="V153" s="18"/>
    </row>
    <row r="154" customFormat="false" ht="15" hidden="false" customHeight="false" outlineLevel="0" collapsed="false">
      <c r="B154" s="12" t="n">
        <v>148</v>
      </c>
      <c r="C154" s="36" t="str">
        <f aca="false">IF(商品マスタ!$C153="","",商品マスタ!$C153)</f>
        <v/>
      </c>
      <c r="D154" s="12" t="str">
        <f aca="false">IF($C154="","",商品マスタ!$D153)</f>
        <v/>
      </c>
      <c r="E154" s="12" t="str">
        <f aca="false">IF($C154="","",商品マスタ!$G153)</f>
        <v/>
      </c>
      <c r="F154" s="12" t="str">
        <f aca="false">IF($C154="","",IF(商品マスタ!$P153="","理論",商品マスタ!$P153))</f>
        <v/>
      </c>
      <c r="G154" s="17" t="str">
        <f aca="false">IF($C154="","",N(商品マスタ!$H153))</f>
        <v/>
      </c>
      <c r="H154" s="14"/>
      <c r="I154" s="17" t="str">
        <f aca="false">IF($C154="","",N($H154)*N(商品マスタ!$N153))</f>
        <v/>
      </c>
      <c r="J154" s="17" t="str">
        <f aca="false">IF($C154="","",N($I154)-N($G154))</f>
        <v/>
      </c>
      <c r="K154" s="37" t="str">
        <f aca="false">IF($C154="","",N(商品マスタ!$I153))</f>
        <v/>
      </c>
      <c r="L154" s="17" t="str">
        <f aca="false">IF($C154="","",MAX(1,N(商品マスタ!$J153)))</f>
        <v/>
      </c>
      <c r="M154" s="38" t="str">
        <f aca="false">IF($C154="","",N(TOP!$C$16)*N($K154))</f>
        <v/>
      </c>
      <c r="N154" s="17" t="str">
        <f aca="false">IF($C154="","",ROUNDUP(N($M154)/N($L154),0))</f>
        <v/>
      </c>
      <c r="O154" s="17" t="str">
        <f aca="false">IF($C154="","",N(商品マスタ!$R153))</f>
        <v/>
      </c>
      <c r="P154" s="17" t="str">
        <f aca="false">IF($C154="","",IF($F154="理論",(N($O154)+N($N154))-N($G154),(N($O154)+N($N154))-N($I154)))</f>
        <v/>
      </c>
      <c r="Q154" s="17" t="str">
        <f aca="false">IF($C154="","",MAX(1,N(商品マスタ!$K153)))</f>
        <v/>
      </c>
      <c r="R154" s="39" t="str">
        <f aca="false">IF($C154="","",IF(N($P154)/N($Q154)&lt;=0,"",ROUNDUP(N($P154)/N($Q154),0)))</f>
        <v/>
      </c>
      <c r="S154" s="14"/>
      <c r="T154" s="40" t="str">
        <f aca="false">IF($C154="","",N(商品マスタ!$M153))</f>
        <v/>
      </c>
      <c r="U154" s="40" t="str">
        <f aca="false">IF($S154="","",N($S154)*N($T154))</f>
        <v/>
      </c>
      <c r="V154" s="18"/>
    </row>
    <row r="155" customFormat="false" ht="15" hidden="false" customHeight="false" outlineLevel="0" collapsed="false">
      <c r="B155" s="12" t="n">
        <v>149</v>
      </c>
      <c r="C155" s="36" t="str">
        <f aca="false">IF(商品マスタ!$C154="","",商品マスタ!$C154)</f>
        <v/>
      </c>
      <c r="D155" s="12" t="str">
        <f aca="false">IF($C155="","",商品マスタ!$D154)</f>
        <v/>
      </c>
      <c r="E155" s="12" t="str">
        <f aca="false">IF($C155="","",商品マスタ!$G154)</f>
        <v/>
      </c>
      <c r="F155" s="12" t="str">
        <f aca="false">IF($C155="","",IF(商品マスタ!$P154="","理論",商品マスタ!$P154))</f>
        <v/>
      </c>
      <c r="G155" s="17" t="str">
        <f aca="false">IF($C155="","",N(商品マスタ!$H154))</f>
        <v/>
      </c>
      <c r="H155" s="14"/>
      <c r="I155" s="17" t="str">
        <f aca="false">IF($C155="","",N($H155)*N(商品マスタ!$N154))</f>
        <v/>
      </c>
      <c r="J155" s="17" t="str">
        <f aca="false">IF($C155="","",N($I155)-N($G155))</f>
        <v/>
      </c>
      <c r="K155" s="37" t="str">
        <f aca="false">IF($C155="","",N(商品マスタ!$I154))</f>
        <v/>
      </c>
      <c r="L155" s="17" t="str">
        <f aca="false">IF($C155="","",MAX(1,N(商品マスタ!$J154)))</f>
        <v/>
      </c>
      <c r="M155" s="38" t="str">
        <f aca="false">IF($C155="","",N(TOP!$C$16)*N($K155))</f>
        <v/>
      </c>
      <c r="N155" s="17" t="str">
        <f aca="false">IF($C155="","",ROUNDUP(N($M155)/N($L155),0))</f>
        <v/>
      </c>
      <c r="O155" s="17" t="str">
        <f aca="false">IF($C155="","",N(商品マスタ!$R154))</f>
        <v/>
      </c>
      <c r="P155" s="17" t="str">
        <f aca="false">IF($C155="","",IF($F155="理論",(N($O155)+N($N155))-N($G155),(N($O155)+N($N155))-N($I155)))</f>
        <v/>
      </c>
      <c r="Q155" s="17" t="str">
        <f aca="false">IF($C155="","",MAX(1,N(商品マスタ!$K154)))</f>
        <v/>
      </c>
      <c r="R155" s="39" t="str">
        <f aca="false">IF($C155="","",IF(N($P155)/N($Q155)&lt;=0,"",ROUNDUP(N($P155)/N($Q155),0)))</f>
        <v/>
      </c>
      <c r="S155" s="14"/>
      <c r="T155" s="40" t="str">
        <f aca="false">IF($C155="","",N(商品マスタ!$M154))</f>
        <v/>
      </c>
      <c r="U155" s="40" t="str">
        <f aca="false">IF($S155="","",N($S155)*N($T155))</f>
        <v/>
      </c>
      <c r="V155" s="18"/>
    </row>
    <row r="156" customFormat="false" ht="15" hidden="false" customHeight="false" outlineLevel="0" collapsed="false">
      <c r="B156" s="12" t="n">
        <v>150</v>
      </c>
      <c r="C156" s="36" t="str">
        <f aca="false">IF(商品マスタ!$C155="","",商品マスタ!$C155)</f>
        <v/>
      </c>
      <c r="D156" s="12" t="str">
        <f aca="false">IF($C156="","",商品マスタ!$D155)</f>
        <v/>
      </c>
      <c r="E156" s="12" t="str">
        <f aca="false">IF($C156="","",商品マスタ!$G155)</f>
        <v/>
      </c>
      <c r="F156" s="12" t="str">
        <f aca="false">IF($C156="","",IF(商品マスタ!$P155="","理論",商品マスタ!$P155))</f>
        <v/>
      </c>
      <c r="G156" s="17" t="str">
        <f aca="false">IF($C156="","",N(商品マスタ!$H155))</f>
        <v/>
      </c>
      <c r="H156" s="14"/>
      <c r="I156" s="17" t="str">
        <f aca="false">IF($C156="","",N($H156)*N(商品マスタ!$N155))</f>
        <v/>
      </c>
      <c r="J156" s="17" t="str">
        <f aca="false">IF($C156="","",N($I156)-N($G156))</f>
        <v/>
      </c>
      <c r="K156" s="37" t="str">
        <f aca="false">IF($C156="","",N(商品マスタ!$I155))</f>
        <v/>
      </c>
      <c r="L156" s="17" t="str">
        <f aca="false">IF($C156="","",MAX(1,N(商品マスタ!$J155)))</f>
        <v/>
      </c>
      <c r="M156" s="38" t="str">
        <f aca="false">IF($C156="","",N(TOP!$C$16)*N($K156))</f>
        <v/>
      </c>
      <c r="N156" s="17" t="str">
        <f aca="false">IF($C156="","",ROUNDUP(N($M156)/N($L156),0))</f>
        <v/>
      </c>
      <c r="O156" s="17" t="str">
        <f aca="false">IF($C156="","",N(商品マスタ!$R155))</f>
        <v/>
      </c>
      <c r="P156" s="17" t="str">
        <f aca="false">IF($C156="","",IF($F156="理論",(N($O156)+N($N156))-N($G156),(N($O156)+N($N156))-N($I156)))</f>
        <v/>
      </c>
      <c r="Q156" s="17" t="str">
        <f aca="false">IF($C156="","",MAX(1,N(商品マスタ!$K155)))</f>
        <v/>
      </c>
      <c r="R156" s="39" t="str">
        <f aca="false">IF($C156="","",IF(N($P156)/N($Q156)&lt;=0,"",ROUNDUP(N($P156)/N($Q156),0)))</f>
        <v/>
      </c>
      <c r="S156" s="14"/>
      <c r="T156" s="40" t="str">
        <f aca="false">IF($C156="","",N(商品マスタ!$M155))</f>
        <v/>
      </c>
      <c r="U156" s="40" t="str">
        <f aca="false">IF($S156="","",N($S156)*N($T156))</f>
        <v/>
      </c>
      <c r="V156" s="18"/>
    </row>
    <row r="157" customFormat="false" ht="15" hidden="false" customHeight="false" outlineLevel="0" collapsed="false">
      <c r="B157" s="12" t="n">
        <v>151</v>
      </c>
      <c r="C157" s="36" t="str">
        <f aca="false">IF(商品マスタ!$C156="","",商品マスタ!$C156)</f>
        <v/>
      </c>
      <c r="D157" s="12" t="str">
        <f aca="false">IF($C157="","",商品マスタ!$D156)</f>
        <v/>
      </c>
      <c r="E157" s="12" t="str">
        <f aca="false">IF($C157="","",商品マスタ!$G156)</f>
        <v/>
      </c>
      <c r="F157" s="12" t="str">
        <f aca="false">IF($C157="","",IF(商品マスタ!$P156="","理論",商品マスタ!$P156))</f>
        <v/>
      </c>
      <c r="G157" s="17" t="str">
        <f aca="false">IF($C157="","",N(商品マスタ!$H156))</f>
        <v/>
      </c>
      <c r="H157" s="14"/>
      <c r="I157" s="17" t="str">
        <f aca="false">IF($C157="","",N($H157)*N(商品マスタ!$N156))</f>
        <v/>
      </c>
      <c r="J157" s="17" t="str">
        <f aca="false">IF($C157="","",N($I157)-N($G157))</f>
        <v/>
      </c>
      <c r="K157" s="37" t="str">
        <f aca="false">IF($C157="","",N(商品マスタ!$I156))</f>
        <v/>
      </c>
      <c r="L157" s="17" t="str">
        <f aca="false">IF($C157="","",MAX(1,N(商品マスタ!$J156)))</f>
        <v/>
      </c>
      <c r="M157" s="38" t="str">
        <f aca="false">IF($C157="","",N(TOP!$C$16)*N($K157))</f>
        <v/>
      </c>
      <c r="N157" s="17" t="str">
        <f aca="false">IF($C157="","",ROUNDUP(N($M157)/N($L157),0))</f>
        <v/>
      </c>
      <c r="O157" s="17" t="str">
        <f aca="false">IF($C157="","",N(商品マスタ!$R156))</f>
        <v/>
      </c>
      <c r="P157" s="17" t="str">
        <f aca="false">IF($C157="","",IF($F157="理論",(N($O157)+N($N157))-N($G157),(N($O157)+N($N157))-N($I157)))</f>
        <v/>
      </c>
      <c r="Q157" s="17" t="str">
        <f aca="false">IF($C157="","",MAX(1,N(商品マスタ!$K156)))</f>
        <v/>
      </c>
      <c r="R157" s="39" t="str">
        <f aca="false">IF($C157="","",IF(N($P157)/N($Q157)&lt;=0,"",ROUNDUP(N($P157)/N($Q157),0)))</f>
        <v/>
      </c>
      <c r="S157" s="14"/>
      <c r="T157" s="40" t="str">
        <f aca="false">IF($C157="","",N(商品マスタ!$M156))</f>
        <v/>
      </c>
      <c r="U157" s="40" t="str">
        <f aca="false">IF($S157="","",N($S157)*N($T157))</f>
        <v/>
      </c>
      <c r="V157" s="18"/>
    </row>
    <row r="158" customFormat="false" ht="15" hidden="false" customHeight="false" outlineLevel="0" collapsed="false">
      <c r="B158" s="12" t="n">
        <v>152</v>
      </c>
      <c r="C158" s="36" t="str">
        <f aca="false">IF(商品マスタ!$C157="","",商品マスタ!$C157)</f>
        <v/>
      </c>
      <c r="D158" s="12" t="str">
        <f aca="false">IF($C158="","",商品マスタ!$D157)</f>
        <v/>
      </c>
      <c r="E158" s="12" t="str">
        <f aca="false">IF($C158="","",商品マスタ!$G157)</f>
        <v/>
      </c>
      <c r="F158" s="12" t="str">
        <f aca="false">IF($C158="","",IF(商品マスタ!$P157="","理論",商品マスタ!$P157))</f>
        <v/>
      </c>
      <c r="G158" s="17" t="str">
        <f aca="false">IF($C158="","",N(商品マスタ!$H157))</f>
        <v/>
      </c>
      <c r="H158" s="14"/>
      <c r="I158" s="17" t="str">
        <f aca="false">IF($C158="","",N($H158)*N(商品マスタ!$N157))</f>
        <v/>
      </c>
      <c r="J158" s="17" t="str">
        <f aca="false">IF($C158="","",N($I158)-N($G158))</f>
        <v/>
      </c>
      <c r="K158" s="37" t="str">
        <f aca="false">IF($C158="","",N(商品マスタ!$I157))</f>
        <v/>
      </c>
      <c r="L158" s="17" t="str">
        <f aca="false">IF($C158="","",MAX(1,N(商品マスタ!$J157)))</f>
        <v/>
      </c>
      <c r="M158" s="38" t="str">
        <f aca="false">IF($C158="","",N(TOP!$C$16)*N($K158))</f>
        <v/>
      </c>
      <c r="N158" s="17" t="str">
        <f aca="false">IF($C158="","",ROUNDUP(N($M158)/N($L158),0))</f>
        <v/>
      </c>
      <c r="O158" s="17" t="str">
        <f aca="false">IF($C158="","",N(商品マスタ!$R157))</f>
        <v/>
      </c>
      <c r="P158" s="17" t="str">
        <f aca="false">IF($C158="","",IF($F158="理論",(N($O158)+N($N158))-N($G158),(N($O158)+N($N158))-N($I158)))</f>
        <v/>
      </c>
      <c r="Q158" s="17" t="str">
        <f aca="false">IF($C158="","",MAX(1,N(商品マスタ!$K157)))</f>
        <v/>
      </c>
      <c r="R158" s="39" t="str">
        <f aca="false">IF($C158="","",IF(N($P158)/N($Q158)&lt;=0,"",ROUNDUP(N($P158)/N($Q158),0)))</f>
        <v/>
      </c>
      <c r="S158" s="14"/>
      <c r="T158" s="40" t="str">
        <f aca="false">IF($C158="","",N(商品マスタ!$M157))</f>
        <v/>
      </c>
      <c r="U158" s="40" t="str">
        <f aca="false">IF($S158="","",N($S158)*N($T158))</f>
        <v/>
      </c>
      <c r="V158" s="18"/>
    </row>
    <row r="159" customFormat="false" ht="15" hidden="false" customHeight="false" outlineLevel="0" collapsed="false">
      <c r="B159" s="12" t="n">
        <v>153</v>
      </c>
      <c r="C159" s="36" t="str">
        <f aca="false">IF(商品マスタ!$C158="","",商品マスタ!$C158)</f>
        <v/>
      </c>
      <c r="D159" s="12" t="str">
        <f aca="false">IF($C159="","",商品マスタ!$D158)</f>
        <v/>
      </c>
      <c r="E159" s="12" t="str">
        <f aca="false">IF($C159="","",商品マスタ!$G158)</f>
        <v/>
      </c>
      <c r="F159" s="12" t="str">
        <f aca="false">IF($C159="","",IF(商品マスタ!$P158="","理論",商品マスタ!$P158))</f>
        <v/>
      </c>
      <c r="G159" s="17" t="str">
        <f aca="false">IF($C159="","",N(商品マスタ!$H158))</f>
        <v/>
      </c>
      <c r="H159" s="14"/>
      <c r="I159" s="17" t="str">
        <f aca="false">IF($C159="","",N($H159)*N(商品マスタ!$N158))</f>
        <v/>
      </c>
      <c r="J159" s="17" t="str">
        <f aca="false">IF($C159="","",N($I159)-N($G159))</f>
        <v/>
      </c>
      <c r="K159" s="37" t="str">
        <f aca="false">IF($C159="","",N(商品マスタ!$I158))</f>
        <v/>
      </c>
      <c r="L159" s="17" t="str">
        <f aca="false">IF($C159="","",MAX(1,N(商品マスタ!$J158)))</f>
        <v/>
      </c>
      <c r="M159" s="38" t="str">
        <f aca="false">IF($C159="","",N(TOP!$C$16)*N($K159))</f>
        <v/>
      </c>
      <c r="N159" s="17" t="str">
        <f aca="false">IF($C159="","",ROUNDUP(N($M159)/N($L159),0))</f>
        <v/>
      </c>
      <c r="O159" s="17" t="str">
        <f aca="false">IF($C159="","",N(商品マスタ!$R158))</f>
        <v/>
      </c>
      <c r="P159" s="17" t="str">
        <f aca="false">IF($C159="","",IF($F159="理論",(N($O159)+N($N159))-N($G159),(N($O159)+N($N159))-N($I159)))</f>
        <v/>
      </c>
      <c r="Q159" s="17" t="str">
        <f aca="false">IF($C159="","",MAX(1,N(商品マスタ!$K158)))</f>
        <v/>
      </c>
      <c r="R159" s="39" t="str">
        <f aca="false">IF($C159="","",IF(N($P159)/N($Q159)&lt;=0,"",ROUNDUP(N($P159)/N($Q159),0)))</f>
        <v/>
      </c>
      <c r="S159" s="14"/>
      <c r="T159" s="40" t="str">
        <f aca="false">IF($C159="","",N(商品マスタ!$M158))</f>
        <v/>
      </c>
      <c r="U159" s="40" t="str">
        <f aca="false">IF($S159="","",N($S159)*N($T159))</f>
        <v/>
      </c>
      <c r="V159" s="18"/>
    </row>
    <row r="160" customFormat="false" ht="15" hidden="false" customHeight="false" outlineLevel="0" collapsed="false">
      <c r="B160" s="12" t="n">
        <v>154</v>
      </c>
      <c r="C160" s="36" t="str">
        <f aca="false">IF(商品マスタ!$C159="","",商品マスタ!$C159)</f>
        <v/>
      </c>
      <c r="D160" s="12" t="str">
        <f aca="false">IF($C160="","",商品マスタ!$D159)</f>
        <v/>
      </c>
      <c r="E160" s="12" t="str">
        <f aca="false">IF($C160="","",商品マスタ!$G159)</f>
        <v/>
      </c>
      <c r="F160" s="12" t="str">
        <f aca="false">IF($C160="","",IF(商品マスタ!$P159="","理論",商品マスタ!$P159))</f>
        <v/>
      </c>
      <c r="G160" s="17" t="str">
        <f aca="false">IF($C160="","",N(商品マスタ!$H159))</f>
        <v/>
      </c>
      <c r="H160" s="14"/>
      <c r="I160" s="17" t="str">
        <f aca="false">IF($C160="","",N($H160)*N(商品マスタ!$N159))</f>
        <v/>
      </c>
      <c r="J160" s="17" t="str">
        <f aca="false">IF($C160="","",N($I160)-N($G160))</f>
        <v/>
      </c>
      <c r="K160" s="37" t="str">
        <f aca="false">IF($C160="","",N(商品マスタ!$I159))</f>
        <v/>
      </c>
      <c r="L160" s="17" t="str">
        <f aca="false">IF($C160="","",MAX(1,N(商品マスタ!$J159)))</f>
        <v/>
      </c>
      <c r="M160" s="38" t="str">
        <f aca="false">IF($C160="","",N(TOP!$C$16)*N($K160))</f>
        <v/>
      </c>
      <c r="N160" s="17" t="str">
        <f aca="false">IF($C160="","",ROUNDUP(N($M160)/N($L160),0))</f>
        <v/>
      </c>
      <c r="O160" s="17" t="str">
        <f aca="false">IF($C160="","",N(商品マスタ!$R159))</f>
        <v/>
      </c>
      <c r="P160" s="17" t="str">
        <f aca="false">IF($C160="","",IF($F160="理論",(N($O160)+N($N160))-N($G160),(N($O160)+N($N160))-N($I160)))</f>
        <v/>
      </c>
      <c r="Q160" s="17" t="str">
        <f aca="false">IF($C160="","",MAX(1,N(商品マスタ!$K159)))</f>
        <v/>
      </c>
      <c r="R160" s="39" t="str">
        <f aca="false">IF($C160="","",IF(N($P160)/N($Q160)&lt;=0,"",ROUNDUP(N($P160)/N($Q160),0)))</f>
        <v/>
      </c>
      <c r="S160" s="14"/>
      <c r="T160" s="40" t="str">
        <f aca="false">IF($C160="","",N(商品マスタ!$M159))</f>
        <v/>
      </c>
      <c r="U160" s="40" t="str">
        <f aca="false">IF($S160="","",N($S160)*N($T160))</f>
        <v/>
      </c>
      <c r="V160" s="18"/>
    </row>
    <row r="161" customFormat="false" ht="15" hidden="false" customHeight="false" outlineLevel="0" collapsed="false">
      <c r="B161" s="12" t="n">
        <v>155</v>
      </c>
      <c r="C161" s="36" t="str">
        <f aca="false">IF(商品マスタ!$C160="","",商品マスタ!$C160)</f>
        <v/>
      </c>
      <c r="D161" s="12" t="str">
        <f aca="false">IF($C161="","",商品マスタ!$D160)</f>
        <v/>
      </c>
      <c r="E161" s="12" t="str">
        <f aca="false">IF($C161="","",商品マスタ!$G160)</f>
        <v/>
      </c>
      <c r="F161" s="12" t="str">
        <f aca="false">IF($C161="","",IF(商品マスタ!$P160="","理論",商品マスタ!$P160))</f>
        <v/>
      </c>
      <c r="G161" s="17" t="str">
        <f aca="false">IF($C161="","",N(商品マスタ!$H160))</f>
        <v/>
      </c>
      <c r="H161" s="14"/>
      <c r="I161" s="17" t="str">
        <f aca="false">IF($C161="","",N($H161)*N(商品マスタ!$N160))</f>
        <v/>
      </c>
      <c r="J161" s="17" t="str">
        <f aca="false">IF($C161="","",N($I161)-N($G161))</f>
        <v/>
      </c>
      <c r="K161" s="37" t="str">
        <f aca="false">IF($C161="","",N(商品マスタ!$I160))</f>
        <v/>
      </c>
      <c r="L161" s="17" t="str">
        <f aca="false">IF($C161="","",MAX(1,N(商品マスタ!$J160)))</f>
        <v/>
      </c>
      <c r="M161" s="38" t="str">
        <f aca="false">IF($C161="","",N(TOP!$C$16)*N($K161))</f>
        <v/>
      </c>
      <c r="N161" s="17" t="str">
        <f aca="false">IF($C161="","",ROUNDUP(N($M161)/N($L161),0))</f>
        <v/>
      </c>
      <c r="O161" s="17" t="str">
        <f aca="false">IF($C161="","",N(商品マスタ!$R160))</f>
        <v/>
      </c>
      <c r="P161" s="17" t="str">
        <f aca="false">IF($C161="","",IF($F161="理論",(N($O161)+N($N161))-N($G161),(N($O161)+N($N161))-N($I161)))</f>
        <v/>
      </c>
      <c r="Q161" s="17" t="str">
        <f aca="false">IF($C161="","",MAX(1,N(商品マスタ!$K160)))</f>
        <v/>
      </c>
      <c r="R161" s="39" t="str">
        <f aca="false">IF($C161="","",IF(N($P161)/N($Q161)&lt;=0,"",ROUNDUP(N($P161)/N($Q161),0)))</f>
        <v/>
      </c>
      <c r="S161" s="14"/>
      <c r="T161" s="40" t="str">
        <f aca="false">IF($C161="","",N(商品マスタ!$M160))</f>
        <v/>
      </c>
      <c r="U161" s="40" t="str">
        <f aca="false">IF($S161="","",N($S161)*N($T161))</f>
        <v/>
      </c>
      <c r="V161" s="18"/>
    </row>
    <row r="162" customFormat="false" ht="15" hidden="false" customHeight="false" outlineLevel="0" collapsed="false">
      <c r="B162" s="12" t="n">
        <v>156</v>
      </c>
      <c r="C162" s="36" t="str">
        <f aca="false">IF(商品マスタ!$C161="","",商品マスタ!$C161)</f>
        <v/>
      </c>
      <c r="D162" s="12" t="str">
        <f aca="false">IF($C162="","",商品マスタ!$D161)</f>
        <v/>
      </c>
      <c r="E162" s="12" t="str">
        <f aca="false">IF($C162="","",商品マスタ!$G161)</f>
        <v/>
      </c>
      <c r="F162" s="12" t="str">
        <f aca="false">IF($C162="","",IF(商品マスタ!$P161="","理論",商品マスタ!$P161))</f>
        <v/>
      </c>
      <c r="G162" s="17" t="str">
        <f aca="false">IF($C162="","",N(商品マスタ!$H161))</f>
        <v/>
      </c>
      <c r="H162" s="14"/>
      <c r="I162" s="17" t="str">
        <f aca="false">IF($C162="","",N($H162)*N(商品マスタ!$N161))</f>
        <v/>
      </c>
      <c r="J162" s="17" t="str">
        <f aca="false">IF($C162="","",N($I162)-N($G162))</f>
        <v/>
      </c>
      <c r="K162" s="37" t="str">
        <f aca="false">IF($C162="","",N(商品マスタ!$I161))</f>
        <v/>
      </c>
      <c r="L162" s="17" t="str">
        <f aca="false">IF($C162="","",MAX(1,N(商品マスタ!$J161)))</f>
        <v/>
      </c>
      <c r="M162" s="38" t="str">
        <f aca="false">IF($C162="","",N(TOP!$C$16)*N($K162))</f>
        <v/>
      </c>
      <c r="N162" s="17" t="str">
        <f aca="false">IF($C162="","",ROUNDUP(N($M162)/N($L162),0))</f>
        <v/>
      </c>
      <c r="O162" s="17" t="str">
        <f aca="false">IF($C162="","",N(商品マスタ!$R161))</f>
        <v/>
      </c>
      <c r="P162" s="17" t="str">
        <f aca="false">IF($C162="","",IF($F162="理論",(N($O162)+N($N162))-N($G162),(N($O162)+N($N162))-N($I162)))</f>
        <v/>
      </c>
      <c r="Q162" s="17" t="str">
        <f aca="false">IF($C162="","",MAX(1,N(商品マスタ!$K161)))</f>
        <v/>
      </c>
      <c r="R162" s="39" t="str">
        <f aca="false">IF($C162="","",IF(N($P162)/N($Q162)&lt;=0,"",ROUNDUP(N($P162)/N($Q162),0)))</f>
        <v/>
      </c>
      <c r="S162" s="14"/>
      <c r="T162" s="40" t="str">
        <f aca="false">IF($C162="","",N(商品マスタ!$M161))</f>
        <v/>
      </c>
      <c r="U162" s="40" t="str">
        <f aca="false">IF($S162="","",N($S162)*N($T162))</f>
        <v/>
      </c>
      <c r="V162" s="18"/>
    </row>
    <row r="163" customFormat="false" ht="15" hidden="false" customHeight="false" outlineLevel="0" collapsed="false">
      <c r="B163" s="12" t="n">
        <v>157</v>
      </c>
      <c r="C163" s="36" t="str">
        <f aca="false">IF(商品マスタ!$C162="","",商品マスタ!$C162)</f>
        <v/>
      </c>
      <c r="D163" s="12" t="str">
        <f aca="false">IF($C163="","",商品マスタ!$D162)</f>
        <v/>
      </c>
      <c r="E163" s="12" t="str">
        <f aca="false">IF($C163="","",商品マスタ!$G162)</f>
        <v/>
      </c>
      <c r="F163" s="12" t="str">
        <f aca="false">IF($C163="","",IF(商品マスタ!$P162="","理論",商品マスタ!$P162))</f>
        <v/>
      </c>
      <c r="G163" s="17" t="str">
        <f aca="false">IF($C163="","",N(商品マスタ!$H162))</f>
        <v/>
      </c>
      <c r="H163" s="14"/>
      <c r="I163" s="17" t="str">
        <f aca="false">IF($C163="","",N($H163)*N(商品マスタ!$N162))</f>
        <v/>
      </c>
      <c r="J163" s="17" t="str">
        <f aca="false">IF($C163="","",N($I163)-N($G163))</f>
        <v/>
      </c>
      <c r="K163" s="37" t="str">
        <f aca="false">IF($C163="","",N(商品マスタ!$I162))</f>
        <v/>
      </c>
      <c r="L163" s="17" t="str">
        <f aca="false">IF($C163="","",MAX(1,N(商品マスタ!$J162)))</f>
        <v/>
      </c>
      <c r="M163" s="38" t="str">
        <f aca="false">IF($C163="","",N(TOP!$C$16)*N($K163))</f>
        <v/>
      </c>
      <c r="N163" s="17" t="str">
        <f aca="false">IF($C163="","",ROUNDUP(N($M163)/N($L163),0))</f>
        <v/>
      </c>
      <c r="O163" s="17" t="str">
        <f aca="false">IF($C163="","",N(商品マスタ!$R162))</f>
        <v/>
      </c>
      <c r="P163" s="17" t="str">
        <f aca="false">IF($C163="","",IF($F163="理論",(N($O163)+N($N163))-N($G163),(N($O163)+N($N163))-N($I163)))</f>
        <v/>
      </c>
      <c r="Q163" s="17" t="str">
        <f aca="false">IF($C163="","",MAX(1,N(商品マスタ!$K162)))</f>
        <v/>
      </c>
      <c r="R163" s="39" t="str">
        <f aca="false">IF($C163="","",IF(N($P163)/N($Q163)&lt;=0,"",ROUNDUP(N($P163)/N($Q163),0)))</f>
        <v/>
      </c>
      <c r="S163" s="14"/>
      <c r="T163" s="40" t="str">
        <f aca="false">IF($C163="","",N(商品マスタ!$M162))</f>
        <v/>
      </c>
      <c r="U163" s="40" t="str">
        <f aca="false">IF($S163="","",N($S163)*N($T163))</f>
        <v/>
      </c>
      <c r="V163" s="18"/>
    </row>
    <row r="164" customFormat="false" ht="15" hidden="false" customHeight="false" outlineLevel="0" collapsed="false">
      <c r="B164" s="12" t="n">
        <v>158</v>
      </c>
      <c r="C164" s="36" t="str">
        <f aca="false">IF(商品マスタ!$C163="","",商品マスタ!$C163)</f>
        <v/>
      </c>
      <c r="D164" s="12" t="str">
        <f aca="false">IF($C164="","",商品マスタ!$D163)</f>
        <v/>
      </c>
      <c r="E164" s="12" t="str">
        <f aca="false">IF($C164="","",商品マスタ!$G163)</f>
        <v/>
      </c>
      <c r="F164" s="12" t="str">
        <f aca="false">IF($C164="","",IF(商品マスタ!$P163="","理論",商品マスタ!$P163))</f>
        <v/>
      </c>
      <c r="G164" s="17" t="str">
        <f aca="false">IF($C164="","",N(商品マスタ!$H163))</f>
        <v/>
      </c>
      <c r="H164" s="14"/>
      <c r="I164" s="17" t="str">
        <f aca="false">IF($C164="","",N($H164)*N(商品マスタ!$N163))</f>
        <v/>
      </c>
      <c r="J164" s="17" t="str">
        <f aca="false">IF($C164="","",N($I164)-N($G164))</f>
        <v/>
      </c>
      <c r="K164" s="37" t="str">
        <f aca="false">IF($C164="","",N(商品マスタ!$I163))</f>
        <v/>
      </c>
      <c r="L164" s="17" t="str">
        <f aca="false">IF($C164="","",MAX(1,N(商品マスタ!$J163)))</f>
        <v/>
      </c>
      <c r="M164" s="38" t="str">
        <f aca="false">IF($C164="","",N(TOP!$C$16)*N($K164))</f>
        <v/>
      </c>
      <c r="N164" s="17" t="str">
        <f aca="false">IF($C164="","",ROUNDUP(N($M164)/N($L164),0))</f>
        <v/>
      </c>
      <c r="O164" s="17" t="str">
        <f aca="false">IF($C164="","",N(商品マスタ!$R163))</f>
        <v/>
      </c>
      <c r="P164" s="17" t="str">
        <f aca="false">IF($C164="","",IF($F164="理論",(N($O164)+N($N164))-N($G164),(N($O164)+N($N164))-N($I164)))</f>
        <v/>
      </c>
      <c r="Q164" s="17" t="str">
        <f aca="false">IF($C164="","",MAX(1,N(商品マスタ!$K163)))</f>
        <v/>
      </c>
      <c r="R164" s="39" t="str">
        <f aca="false">IF($C164="","",IF(N($P164)/N($Q164)&lt;=0,"",ROUNDUP(N($P164)/N($Q164),0)))</f>
        <v/>
      </c>
      <c r="S164" s="14"/>
      <c r="T164" s="40" t="str">
        <f aca="false">IF($C164="","",N(商品マスタ!$M163))</f>
        <v/>
      </c>
      <c r="U164" s="40" t="str">
        <f aca="false">IF($S164="","",N($S164)*N($T164))</f>
        <v/>
      </c>
      <c r="V164" s="18"/>
    </row>
    <row r="165" customFormat="false" ht="15" hidden="false" customHeight="false" outlineLevel="0" collapsed="false">
      <c r="B165" s="12" t="n">
        <v>159</v>
      </c>
      <c r="C165" s="36" t="str">
        <f aca="false">IF(商品マスタ!$C164="","",商品マスタ!$C164)</f>
        <v/>
      </c>
      <c r="D165" s="12" t="str">
        <f aca="false">IF($C165="","",商品マスタ!$D164)</f>
        <v/>
      </c>
      <c r="E165" s="12" t="str">
        <f aca="false">IF($C165="","",商品マスタ!$G164)</f>
        <v/>
      </c>
      <c r="F165" s="12" t="str">
        <f aca="false">IF($C165="","",IF(商品マスタ!$P164="","理論",商品マスタ!$P164))</f>
        <v/>
      </c>
      <c r="G165" s="17" t="str">
        <f aca="false">IF($C165="","",N(商品マスタ!$H164))</f>
        <v/>
      </c>
      <c r="H165" s="14"/>
      <c r="I165" s="17" t="str">
        <f aca="false">IF($C165="","",N($H165)*N(商品マスタ!$N164))</f>
        <v/>
      </c>
      <c r="J165" s="17" t="str">
        <f aca="false">IF($C165="","",N($I165)-N($G165))</f>
        <v/>
      </c>
      <c r="K165" s="37" t="str">
        <f aca="false">IF($C165="","",N(商品マスタ!$I164))</f>
        <v/>
      </c>
      <c r="L165" s="17" t="str">
        <f aca="false">IF($C165="","",MAX(1,N(商品マスタ!$J164)))</f>
        <v/>
      </c>
      <c r="M165" s="38" t="str">
        <f aca="false">IF($C165="","",N(TOP!$C$16)*N($K165))</f>
        <v/>
      </c>
      <c r="N165" s="17" t="str">
        <f aca="false">IF($C165="","",ROUNDUP(N($M165)/N($L165),0))</f>
        <v/>
      </c>
      <c r="O165" s="17" t="str">
        <f aca="false">IF($C165="","",N(商品マスタ!$R164))</f>
        <v/>
      </c>
      <c r="P165" s="17" t="str">
        <f aca="false">IF($C165="","",IF($F165="理論",(N($O165)+N($N165))-N($G165),(N($O165)+N($N165))-N($I165)))</f>
        <v/>
      </c>
      <c r="Q165" s="17" t="str">
        <f aca="false">IF($C165="","",MAX(1,N(商品マスタ!$K164)))</f>
        <v/>
      </c>
      <c r="R165" s="39" t="str">
        <f aca="false">IF($C165="","",IF(N($P165)/N($Q165)&lt;=0,"",ROUNDUP(N($P165)/N($Q165),0)))</f>
        <v/>
      </c>
      <c r="S165" s="14"/>
      <c r="T165" s="40" t="str">
        <f aca="false">IF($C165="","",N(商品マスタ!$M164))</f>
        <v/>
      </c>
      <c r="U165" s="40" t="str">
        <f aca="false">IF($S165="","",N($S165)*N($T165))</f>
        <v/>
      </c>
      <c r="V165" s="18"/>
    </row>
    <row r="166" customFormat="false" ht="15" hidden="false" customHeight="false" outlineLevel="0" collapsed="false">
      <c r="B166" s="12" t="n">
        <v>160</v>
      </c>
      <c r="C166" s="36" t="str">
        <f aca="false">IF(商品マスタ!$C165="","",商品マスタ!$C165)</f>
        <v/>
      </c>
      <c r="D166" s="12" t="str">
        <f aca="false">IF($C166="","",商品マスタ!$D165)</f>
        <v/>
      </c>
      <c r="E166" s="12" t="str">
        <f aca="false">IF($C166="","",商品マスタ!$G165)</f>
        <v/>
      </c>
      <c r="F166" s="12" t="str">
        <f aca="false">IF($C166="","",IF(商品マスタ!$P165="","理論",商品マスタ!$P165))</f>
        <v/>
      </c>
      <c r="G166" s="17" t="str">
        <f aca="false">IF($C166="","",N(商品マスタ!$H165))</f>
        <v/>
      </c>
      <c r="H166" s="14"/>
      <c r="I166" s="17" t="str">
        <f aca="false">IF($C166="","",N($H166)*N(商品マスタ!$N165))</f>
        <v/>
      </c>
      <c r="J166" s="17" t="str">
        <f aca="false">IF($C166="","",N($I166)-N($G166))</f>
        <v/>
      </c>
      <c r="K166" s="37" t="str">
        <f aca="false">IF($C166="","",N(商品マスタ!$I165))</f>
        <v/>
      </c>
      <c r="L166" s="17" t="str">
        <f aca="false">IF($C166="","",MAX(1,N(商品マスタ!$J165)))</f>
        <v/>
      </c>
      <c r="M166" s="38" t="str">
        <f aca="false">IF($C166="","",N(TOP!$C$16)*N($K166))</f>
        <v/>
      </c>
      <c r="N166" s="17" t="str">
        <f aca="false">IF($C166="","",ROUNDUP(N($M166)/N($L166),0))</f>
        <v/>
      </c>
      <c r="O166" s="17" t="str">
        <f aca="false">IF($C166="","",N(商品マスタ!$R165))</f>
        <v/>
      </c>
      <c r="P166" s="17" t="str">
        <f aca="false">IF($C166="","",IF($F166="理論",(N($O166)+N($N166))-N($G166),(N($O166)+N($N166))-N($I166)))</f>
        <v/>
      </c>
      <c r="Q166" s="17" t="str">
        <f aca="false">IF($C166="","",MAX(1,N(商品マスタ!$K165)))</f>
        <v/>
      </c>
      <c r="R166" s="39" t="str">
        <f aca="false">IF($C166="","",IF(N($P166)/N($Q166)&lt;=0,"",ROUNDUP(N($P166)/N($Q166),0)))</f>
        <v/>
      </c>
      <c r="S166" s="14"/>
      <c r="T166" s="40" t="str">
        <f aca="false">IF($C166="","",N(商品マスタ!$M165))</f>
        <v/>
      </c>
      <c r="U166" s="40" t="str">
        <f aca="false">IF($S166="","",N($S166)*N($T166))</f>
        <v/>
      </c>
      <c r="V166" s="18"/>
    </row>
    <row r="167" customFormat="false" ht="15" hidden="false" customHeight="false" outlineLevel="0" collapsed="false">
      <c r="B167" s="12" t="n">
        <v>161</v>
      </c>
      <c r="C167" s="36" t="str">
        <f aca="false">IF(商品マスタ!$C166="","",商品マスタ!$C166)</f>
        <v/>
      </c>
      <c r="D167" s="12" t="str">
        <f aca="false">IF($C167="","",商品マスタ!$D166)</f>
        <v/>
      </c>
      <c r="E167" s="12" t="str">
        <f aca="false">IF($C167="","",商品マスタ!$G166)</f>
        <v/>
      </c>
      <c r="F167" s="12" t="str">
        <f aca="false">IF($C167="","",IF(商品マスタ!$P166="","理論",商品マスタ!$P166))</f>
        <v/>
      </c>
      <c r="G167" s="17" t="str">
        <f aca="false">IF($C167="","",N(商品マスタ!$H166))</f>
        <v/>
      </c>
      <c r="H167" s="14"/>
      <c r="I167" s="17" t="str">
        <f aca="false">IF($C167="","",N($H167)*N(商品マスタ!$N166))</f>
        <v/>
      </c>
      <c r="J167" s="17" t="str">
        <f aca="false">IF($C167="","",N($I167)-N($G167))</f>
        <v/>
      </c>
      <c r="K167" s="37" t="str">
        <f aca="false">IF($C167="","",N(商品マスタ!$I166))</f>
        <v/>
      </c>
      <c r="L167" s="17" t="str">
        <f aca="false">IF($C167="","",MAX(1,N(商品マスタ!$J166)))</f>
        <v/>
      </c>
      <c r="M167" s="38" t="str">
        <f aca="false">IF($C167="","",N(TOP!$C$16)*N($K167))</f>
        <v/>
      </c>
      <c r="N167" s="17" t="str">
        <f aca="false">IF($C167="","",ROUNDUP(N($M167)/N($L167),0))</f>
        <v/>
      </c>
      <c r="O167" s="17" t="str">
        <f aca="false">IF($C167="","",N(商品マスタ!$R166))</f>
        <v/>
      </c>
      <c r="P167" s="17" t="str">
        <f aca="false">IF($C167="","",IF($F167="理論",(N($O167)+N($N167))-N($G167),(N($O167)+N($N167))-N($I167)))</f>
        <v/>
      </c>
      <c r="Q167" s="17" t="str">
        <f aca="false">IF($C167="","",MAX(1,N(商品マスタ!$K166)))</f>
        <v/>
      </c>
      <c r="R167" s="39" t="str">
        <f aca="false">IF($C167="","",IF(N($P167)/N($Q167)&lt;=0,"",ROUNDUP(N($P167)/N($Q167),0)))</f>
        <v/>
      </c>
      <c r="S167" s="14"/>
      <c r="T167" s="40" t="str">
        <f aca="false">IF($C167="","",N(商品マスタ!$M166))</f>
        <v/>
      </c>
      <c r="U167" s="40" t="str">
        <f aca="false">IF($S167="","",N($S167)*N($T167))</f>
        <v/>
      </c>
      <c r="V167" s="18"/>
    </row>
    <row r="168" customFormat="false" ht="15" hidden="false" customHeight="false" outlineLevel="0" collapsed="false">
      <c r="B168" s="12" t="n">
        <v>162</v>
      </c>
      <c r="C168" s="36" t="str">
        <f aca="false">IF(商品マスタ!$C167="","",商品マスタ!$C167)</f>
        <v/>
      </c>
      <c r="D168" s="12" t="str">
        <f aca="false">IF($C168="","",商品マスタ!$D167)</f>
        <v/>
      </c>
      <c r="E168" s="12" t="str">
        <f aca="false">IF($C168="","",商品マスタ!$G167)</f>
        <v/>
      </c>
      <c r="F168" s="12" t="str">
        <f aca="false">IF($C168="","",IF(商品マスタ!$P167="","理論",商品マスタ!$P167))</f>
        <v/>
      </c>
      <c r="G168" s="17" t="str">
        <f aca="false">IF($C168="","",N(商品マスタ!$H167))</f>
        <v/>
      </c>
      <c r="H168" s="14"/>
      <c r="I168" s="17" t="str">
        <f aca="false">IF($C168="","",N($H168)*N(商品マスタ!$N167))</f>
        <v/>
      </c>
      <c r="J168" s="17" t="str">
        <f aca="false">IF($C168="","",N($I168)-N($G168))</f>
        <v/>
      </c>
      <c r="K168" s="37" t="str">
        <f aca="false">IF($C168="","",N(商品マスタ!$I167))</f>
        <v/>
      </c>
      <c r="L168" s="17" t="str">
        <f aca="false">IF($C168="","",MAX(1,N(商品マスタ!$J167)))</f>
        <v/>
      </c>
      <c r="M168" s="38" t="str">
        <f aca="false">IF($C168="","",N(TOP!$C$16)*N($K168))</f>
        <v/>
      </c>
      <c r="N168" s="17" t="str">
        <f aca="false">IF($C168="","",ROUNDUP(N($M168)/N($L168),0))</f>
        <v/>
      </c>
      <c r="O168" s="17" t="str">
        <f aca="false">IF($C168="","",N(商品マスタ!$R167))</f>
        <v/>
      </c>
      <c r="P168" s="17" t="str">
        <f aca="false">IF($C168="","",IF($F168="理論",(N($O168)+N($N168))-N($G168),(N($O168)+N($N168))-N($I168)))</f>
        <v/>
      </c>
      <c r="Q168" s="17" t="str">
        <f aca="false">IF($C168="","",MAX(1,N(商品マスタ!$K167)))</f>
        <v/>
      </c>
      <c r="R168" s="39" t="str">
        <f aca="false">IF($C168="","",IF(N($P168)/N($Q168)&lt;=0,"",ROUNDUP(N($P168)/N($Q168),0)))</f>
        <v/>
      </c>
      <c r="S168" s="14"/>
      <c r="T168" s="40" t="str">
        <f aca="false">IF($C168="","",N(商品マスタ!$M167))</f>
        <v/>
      </c>
      <c r="U168" s="40" t="str">
        <f aca="false">IF($S168="","",N($S168)*N($T168))</f>
        <v/>
      </c>
      <c r="V168" s="18"/>
    </row>
    <row r="169" customFormat="false" ht="15" hidden="false" customHeight="false" outlineLevel="0" collapsed="false">
      <c r="B169" s="12" t="n">
        <v>163</v>
      </c>
      <c r="C169" s="36" t="str">
        <f aca="false">IF(商品マスタ!$C168="","",商品マスタ!$C168)</f>
        <v/>
      </c>
      <c r="D169" s="12" t="str">
        <f aca="false">IF($C169="","",商品マスタ!$D168)</f>
        <v/>
      </c>
      <c r="E169" s="12" t="str">
        <f aca="false">IF($C169="","",商品マスタ!$G168)</f>
        <v/>
      </c>
      <c r="F169" s="12" t="str">
        <f aca="false">IF($C169="","",IF(商品マスタ!$P168="","理論",商品マスタ!$P168))</f>
        <v/>
      </c>
      <c r="G169" s="17" t="str">
        <f aca="false">IF($C169="","",N(商品マスタ!$H168))</f>
        <v/>
      </c>
      <c r="H169" s="14"/>
      <c r="I169" s="17" t="str">
        <f aca="false">IF($C169="","",N($H169)*N(商品マスタ!$N168))</f>
        <v/>
      </c>
      <c r="J169" s="17" t="str">
        <f aca="false">IF($C169="","",N($I169)-N($G169))</f>
        <v/>
      </c>
      <c r="K169" s="37" t="str">
        <f aca="false">IF($C169="","",N(商品マスタ!$I168))</f>
        <v/>
      </c>
      <c r="L169" s="17" t="str">
        <f aca="false">IF($C169="","",MAX(1,N(商品マスタ!$J168)))</f>
        <v/>
      </c>
      <c r="M169" s="38" t="str">
        <f aca="false">IF($C169="","",N(TOP!$C$16)*N($K169))</f>
        <v/>
      </c>
      <c r="N169" s="17" t="str">
        <f aca="false">IF($C169="","",ROUNDUP(N($M169)/N($L169),0))</f>
        <v/>
      </c>
      <c r="O169" s="17" t="str">
        <f aca="false">IF($C169="","",N(商品マスタ!$R168))</f>
        <v/>
      </c>
      <c r="P169" s="17" t="str">
        <f aca="false">IF($C169="","",IF($F169="理論",(N($O169)+N($N169))-N($G169),(N($O169)+N($N169))-N($I169)))</f>
        <v/>
      </c>
      <c r="Q169" s="17" t="str">
        <f aca="false">IF($C169="","",MAX(1,N(商品マスタ!$K168)))</f>
        <v/>
      </c>
      <c r="R169" s="39" t="str">
        <f aca="false">IF($C169="","",IF(N($P169)/N($Q169)&lt;=0,"",ROUNDUP(N($P169)/N($Q169),0)))</f>
        <v/>
      </c>
      <c r="S169" s="14"/>
      <c r="T169" s="40" t="str">
        <f aca="false">IF($C169="","",N(商品マスタ!$M168))</f>
        <v/>
      </c>
      <c r="U169" s="40" t="str">
        <f aca="false">IF($S169="","",N($S169)*N($T169))</f>
        <v/>
      </c>
      <c r="V169" s="18"/>
    </row>
    <row r="170" customFormat="false" ht="15" hidden="false" customHeight="false" outlineLevel="0" collapsed="false">
      <c r="B170" s="12" t="n">
        <v>164</v>
      </c>
      <c r="C170" s="36" t="str">
        <f aca="false">IF(商品マスタ!$C169="","",商品マスタ!$C169)</f>
        <v/>
      </c>
      <c r="D170" s="12" t="str">
        <f aca="false">IF($C170="","",商品マスタ!$D169)</f>
        <v/>
      </c>
      <c r="E170" s="12" t="str">
        <f aca="false">IF($C170="","",商品マスタ!$G169)</f>
        <v/>
      </c>
      <c r="F170" s="12" t="str">
        <f aca="false">IF($C170="","",IF(商品マスタ!$P169="","理論",商品マスタ!$P169))</f>
        <v/>
      </c>
      <c r="G170" s="17" t="str">
        <f aca="false">IF($C170="","",N(商品マスタ!$H169))</f>
        <v/>
      </c>
      <c r="H170" s="14"/>
      <c r="I170" s="17" t="str">
        <f aca="false">IF($C170="","",N($H170)*N(商品マスタ!$N169))</f>
        <v/>
      </c>
      <c r="J170" s="17" t="str">
        <f aca="false">IF($C170="","",N($I170)-N($G170))</f>
        <v/>
      </c>
      <c r="K170" s="37" t="str">
        <f aca="false">IF($C170="","",N(商品マスタ!$I169))</f>
        <v/>
      </c>
      <c r="L170" s="17" t="str">
        <f aca="false">IF($C170="","",MAX(1,N(商品マスタ!$J169)))</f>
        <v/>
      </c>
      <c r="M170" s="38" t="str">
        <f aca="false">IF($C170="","",N(TOP!$C$16)*N($K170))</f>
        <v/>
      </c>
      <c r="N170" s="17" t="str">
        <f aca="false">IF($C170="","",ROUNDUP(N($M170)/N($L170),0))</f>
        <v/>
      </c>
      <c r="O170" s="17" t="str">
        <f aca="false">IF($C170="","",N(商品マスタ!$R169))</f>
        <v/>
      </c>
      <c r="P170" s="17" t="str">
        <f aca="false">IF($C170="","",IF($F170="理論",(N($O170)+N($N170))-N($G170),(N($O170)+N($N170))-N($I170)))</f>
        <v/>
      </c>
      <c r="Q170" s="17" t="str">
        <f aca="false">IF($C170="","",MAX(1,N(商品マスタ!$K169)))</f>
        <v/>
      </c>
      <c r="R170" s="39" t="str">
        <f aca="false">IF($C170="","",IF(N($P170)/N($Q170)&lt;=0,"",ROUNDUP(N($P170)/N($Q170),0)))</f>
        <v/>
      </c>
      <c r="S170" s="14"/>
      <c r="T170" s="40" t="str">
        <f aca="false">IF($C170="","",N(商品マスタ!$M169))</f>
        <v/>
      </c>
      <c r="U170" s="40" t="str">
        <f aca="false">IF($S170="","",N($S170)*N($T170))</f>
        <v/>
      </c>
      <c r="V170" s="18"/>
    </row>
    <row r="171" customFormat="false" ht="15" hidden="false" customHeight="false" outlineLevel="0" collapsed="false">
      <c r="B171" s="12" t="n">
        <v>165</v>
      </c>
      <c r="C171" s="36" t="str">
        <f aca="false">IF(商品マスタ!$C170="","",商品マスタ!$C170)</f>
        <v/>
      </c>
      <c r="D171" s="12" t="str">
        <f aca="false">IF($C171="","",商品マスタ!$D170)</f>
        <v/>
      </c>
      <c r="E171" s="12" t="str">
        <f aca="false">IF($C171="","",商品マスタ!$G170)</f>
        <v/>
      </c>
      <c r="F171" s="12" t="str">
        <f aca="false">IF($C171="","",IF(商品マスタ!$P170="","理論",商品マスタ!$P170))</f>
        <v/>
      </c>
      <c r="G171" s="17" t="str">
        <f aca="false">IF($C171="","",N(商品マスタ!$H170))</f>
        <v/>
      </c>
      <c r="H171" s="14"/>
      <c r="I171" s="17" t="str">
        <f aca="false">IF($C171="","",N($H171)*N(商品マスタ!$N170))</f>
        <v/>
      </c>
      <c r="J171" s="17" t="str">
        <f aca="false">IF($C171="","",N($I171)-N($G171))</f>
        <v/>
      </c>
      <c r="K171" s="37" t="str">
        <f aca="false">IF($C171="","",N(商品マスタ!$I170))</f>
        <v/>
      </c>
      <c r="L171" s="17" t="str">
        <f aca="false">IF($C171="","",MAX(1,N(商品マスタ!$J170)))</f>
        <v/>
      </c>
      <c r="M171" s="38" t="str">
        <f aca="false">IF($C171="","",N(TOP!$C$16)*N($K171))</f>
        <v/>
      </c>
      <c r="N171" s="17" t="str">
        <f aca="false">IF($C171="","",ROUNDUP(N($M171)/N($L171),0))</f>
        <v/>
      </c>
      <c r="O171" s="17" t="str">
        <f aca="false">IF($C171="","",N(商品マスタ!$R170))</f>
        <v/>
      </c>
      <c r="P171" s="17" t="str">
        <f aca="false">IF($C171="","",IF($F171="理論",(N($O171)+N($N171))-N($G171),(N($O171)+N($N171))-N($I171)))</f>
        <v/>
      </c>
      <c r="Q171" s="17" t="str">
        <f aca="false">IF($C171="","",MAX(1,N(商品マスタ!$K170)))</f>
        <v/>
      </c>
      <c r="R171" s="39" t="str">
        <f aca="false">IF($C171="","",IF(N($P171)/N($Q171)&lt;=0,"",ROUNDUP(N($P171)/N($Q171),0)))</f>
        <v/>
      </c>
      <c r="S171" s="14"/>
      <c r="T171" s="40" t="str">
        <f aca="false">IF($C171="","",N(商品マスタ!$M170))</f>
        <v/>
      </c>
      <c r="U171" s="40" t="str">
        <f aca="false">IF($S171="","",N($S171)*N($T171))</f>
        <v/>
      </c>
      <c r="V171" s="18"/>
    </row>
    <row r="172" customFormat="false" ht="15" hidden="false" customHeight="false" outlineLevel="0" collapsed="false">
      <c r="B172" s="12" t="n">
        <v>166</v>
      </c>
      <c r="C172" s="36" t="str">
        <f aca="false">IF(商品マスタ!$C171="","",商品マスタ!$C171)</f>
        <v/>
      </c>
      <c r="D172" s="12" t="str">
        <f aca="false">IF($C172="","",商品マスタ!$D171)</f>
        <v/>
      </c>
      <c r="E172" s="12" t="str">
        <f aca="false">IF($C172="","",商品マスタ!$G171)</f>
        <v/>
      </c>
      <c r="F172" s="12" t="str">
        <f aca="false">IF($C172="","",IF(商品マスタ!$P171="","理論",商品マスタ!$P171))</f>
        <v/>
      </c>
      <c r="G172" s="17" t="str">
        <f aca="false">IF($C172="","",N(商品マスタ!$H171))</f>
        <v/>
      </c>
      <c r="H172" s="14"/>
      <c r="I172" s="17" t="str">
        <f aca="false">IF($C172="","",N($H172)*N(商品マスタ!$N171))</f>
        <v/>
      </c>
      <c r="J172" s="17" t="str">
        <f aca="false">IF($C172="","",N($I172)-N($G172))</f>
        <v/>
      </c>
      <c r="K172" s="37" t="str">
        <f aca="false">IF($C172="","",N(商品マスタ!$I171))</f>
        <v/>
      </c>
      <c r="L172" s="17" t="str">
        <f aca="false">IF($C172="","",MAX(1,N(商品マスタ!$J171)))</f>
        <v/>
      </c>
      <c r="M172" s="38" t="str">
        <f aca="false">IF($C172="","",N(TOP!$C$16)*N($K172))</f>
        <v/>
      </c>
      <c r="N172" s="17" t="str">
        <f aca="false">IF($C172="","",ROUNDUP(N($M172)/N($L172),0))</f>
        <v/>
      </c>
      <c r="O172" s="17" t="str">
        <f aca="false">IF($C172="","",N(商品マスタ!$R171))</f>
        <v/>
      </c>
      <c r="P172" s="17" t="str">
        <f aca="false">IF($C172="","",IF($F172="理論",(N($O172)+N($N172))-N($G172),(N($O172)+N($N172))-N($I172)))</f>
        <v/>
      </c>
      <c r="Q172" s="17" t="str">
        <f aca="false">IF($C172="","",MAX(1,N(商品マスタ!$K171)))</f>
        <v/>
      </c>
      <c r="R172" s="39" t="str">
        <f aca="false">IF($C172="","",IF(N($P172)/N($Q172)&lt;=0,"",ROUNDUP(N($P172)/N($Q172),0)))</f>
        <v/>
      </c>
      <c r="S172" s="14"/>
      <c r="T172" s="40" t="str">
        <f aca="false">IF($C172="","",N(商品マスタ!$M171))</f>
        <v/>
      </c>
      <c r="U172" s="40" t="str">
        <f aca="false">IF($S172="","",N($S172)*N($T172))</f>
        <v/>
      </c>
      <c r="V172" s="18"/>
    </row>
    <row r="173" customFormat="false" ht="15" hidden="false" customHeight="false" outlineLevel="0" collapsed="false">
      <c r="B173" s="12" t="n">
        <v>167</v>
      </c>
      <c r="C173" s="36" t="str">
        <f aca="false">IF(商品マスタ!$C172="","",商品マスタ!$C172)</f>
        <v/>
      </c>
      <c r="D173" s="12" t="str">
        <f aca="false">IF($C173="","",商品マスタ!$D172)</f>
        <v/>
      </c>
      <c r="E173" s="12" t="str">
        <f aca="false">IF($C173="","",商品マスタ!$G172)</f>
        <v/>
      </c>
      <c r="F173" s="12" t="str">
        <f aca="false">IF($C173="","",IF(商品マスタ!$P172="","理論",商品マスタ!$P172))</f>
        <v/>
      </c>
      <c r="G173" s="17" t="str">
        <f aca="false">IF($C173="","",N(商品マスタ!$H172))</f>
        <v/>
      </c>
      <c r="H173" s="14"/>
      <c r="I173" s="17" t="str">
        <f aca="false">IF($C173="","",N($H173)*N(商品マスタ!$N172))</f>
        <v/>
      </c>
      <c r="J173" s="17" t="str">
        <f aca="false">IF($C173="","",N($I173)-N($G173))</f>
        <v/>
      </c>
      <c r="K173" s="37" t="str">
        <f aca="false">IF($C173="","",N(商品マスタ!$I172))</f>
        <v/>
      </c>
      <c r="L173" s="17" t="str">
        <f aca="false">IF($C173="","",MAX(1,N(商品マスタ!$J172)))</f>
        <v/>
      </c>
      <c r="M173" s="38" t="str">
        <f aca="false">IF($C173="","",N(TOP!$C$16)*N($K173))</f>
        <v/>
      </c>
      <c r="N173" s="17" t="str">
        <f aca="false">IF($C173="","",ROUNDUP(N($M173)/N($L173),0))</f>
        <v/>
      </c>
      <c r="O173" s="17" t="str">
        <f aca="false">IF($C173="","",N(商品マスタ!$R172))</f>
        <v/>
      </c>
      <c r="P173" s="17" t="str">
        <f aca="false">IF($C173="","",IF($F173="理論",(N($O173)+N($N173))-N($G173),(N($O173)+N($N173))-N($I173)))</f>
        <v/>
      </c>
      <c r="Q173" s="17" t="str">
        <f aca="false">IF($C173="","",MAX(1,N(商品マスタ!$K172)))</f>
        <v/>
      </c>
      <c r="R173" s="39" t="str">
        <f aca="false">IF($C173="","",IF(N($P173)/N($Q173)&lt;=0,"",ROUNDUP(N($P173)/N($Q173),0)))</f>
        <v/>
      </c>
      <c r="S173" s="14"/>
      <c r="T173" s="40" t="str">
        <f aca="false">IF($C173="","",N(商品マスタ!$M172))</f>
        <v/>
      </c>
      <c r="U173" s="40" t="str">
        <f aca="false">IF($S173="","",N($S173)*N($T173))</f>
        <v/>
      </c>
      <c r="V173" s="18"/>
    </row>
    <row r="174" customFormat="false" ht="15" hidden="false" customHeight="false" outlineLevel="0" collapsed="false">
      <c r="B174" s="12" t="n">
        <v>168</v>
      </c>
      <c r="C174" s="36" t="str">
        <f aca="false">IF(商品マスタ!$C173="","",商品マスタ!$C173)</f>
        <v/>
      </c>
      <c r="D174" s="12" t="str">
        <f aca="false">IF($C174="","",商品マスタ!$D173)</f>
        <v/>
      </c>
      <c r="E174" s="12" t="str">
        <f aca="false">IF($C174="","",商品マスタ!$G173)</f>
        <v/>
      </c>
      <c r="F174" s="12" t="str">
        <f aca="false">IF($C174="","",IF(商品マスタ!$P173="","理論",商品マスタ!$P173))</f>
        <v/>
      </c>
      <c r="G174" s="17" t="str">
        <f aca="false">IF($C174="","",N(商品マスタ!$H173))</f>
        <v/>
      </c>
      <c r="H174" s="14"/>
      <c r="I174" s="17" t="str">
        <f aca="false">IF($C174="","",N($H174)*N(商品マスタ!$N173))</f>
        <v/>
      </c>
      <c r="J174" s="17" t="str">
        <f aca="false">IF($C174="","",N($I174)-N($G174))</f>
        <v/>
      </c>
      <c r="K174" s="37" t="str">
        <f aca="false">IF($C174="","",N(商品マスタ!$I173))</f>
        <v/>
      </c>
      <c r="L174" s="17" t="str">
        <f aca="false">IF($C174="","",MAX(1,N(商品マスタ!$J173)))</f>
        <v/>
      </c>
      <c r="M174" s="38" t="str">
        <f aca="false">IF($C174="","",N(TOP!$C$16)*N($K174))</f>
        <v/>
      </c>
      <c r="N174" s="17" t="str">
        <f aca="false">IF($C174="","",ROUNDUP(N($M174)/N($L174),0))</f>
        <v/>
      </c>
      <c r="O174" s="17" t="str">
        <f aca="false">IF($C174="","",N(商品マスタ!$R173))</f>
        <v/>
      </c>
      <c r="P174" s="17" t="str">
        <f aca="false">IF($C174="","",IF($F174="理論",(N($O174)+N($N174))-N($G174),(N($O174)+N($N174))-N($I174)))</f>
        <v/>
      </c>
      <c r="Q174" s="17" t="str">
        <f aca="false">IF($C174="","",MAX(1,N(商品マスタ!$K173)))</f>
        <v/>
      </c>
      <c r="R174" s="39" t="str">
        <f aca="false">IF($C174="","",IF(N($P174)/N($Q174)&lt;=0,"",ROUNDUP(N($P174)/N($Q174),0)))</f>
        <v/>
      </c>
      <c r="S174" s="14"/>
      <c r="T174" s="40" t="str">
        <f aca="false">IF($C174="","",N(商品マスタ!$M173))</f>
        <v/>
      </c>
      <c r="U174" s="40" t="str">
        <f aca="false">IF($S174="","",N($S174)*N($T174))</f>
        <v/>
      </c>
      <c r="V174" s="18"/>
    </row>
    <row r="175" customFormat="false" ht="15" hidden="false" customHeight="false" outlineLevel="0" collapsed="false">
      <c r="B175" s="12" t="n">
        <v>169</v>
      </c>
      <c r="C175" s="36" t="str">
        <f aca="false">IF(商品マスタ!$C174="","",商品マスタ!$C174)</f>
        <v/>
      </c>
      <c r="D175" s="12" t="str">
        <f aca="false">IF($C175="","",商品マスタ!$D174)</f>
        <v/>
      </c>
      <c r="E175" s="12" t="str">
        <f aca="false">IF($C175="","",商品マスタ!$G174)</f>
        <v/>
      </c>
      <c r="F175" s="12" t="str">
        <f aca="false">IF($C175="","",IF(商品マスタ!$P174="","理論",商品マスタ!$P174))</f>
        <v/>
      </c>
      <c r="G175" s="17" t="str">
        <f aca="false">IF($C175="","",N(商品マスタ!$H174))</f>
        <v/>
      </c>
      <c r="H175" s="14"/>
      <c r="I175" s="17" t="str">
        <f aca="false">IF($C175="","",N($H175)*N(商品マスタ!$N174))</f>
        <v/>
      </c>
      <c r="J175" s="17" t="str">
        <f aca="false">IF($C175="","",N($I175)-N($G175))</f>
        <v/>
      </c>
      <c r="K175" s="37" t="str">
        <f aca="false">IF($C175="","",N(商品マスタ!$I174))</f>
        <v/>
      </c>
      <c r="L175" s="17" t="str">
        <f aca="false">IF($C175="","",MAX(1,N(商品マスタ!$J174)))</f>
        <v/>
      </c>
      <c r="M175" s="38" t="str">
        <f aca="false">IF($C175="","",N(TOP!$C$16)*N($K175))</f>
        <v/>
      </c>
      <c r="N175" s="17" t="str">
        <f aca="false">IF($C175="","",ROUNDUP(N($M175)/N($L175),0))</f>
        <v/>
      </c>
      <c r="O175" s="17" t="str">
        <f aca="false">IF($C175="","",N(商品マスタ!$R174))</f>
        <v/>
      </c>
      <c r="P175" s="17" t="str">
        <f aca="false">IF($C175="","",IF($F175="理論",(N($O175)+N($N175))-N($G175),(N($O175)+N($N175))-N($I175)))</f>
        <v/>
      </c>
      <c r="Q175" s="17" t="str">
        <f aca="false">IF($C175="","",MAX(1,N(商品マスタ!$K174)))</f>
        <v/>
      </c>
      <c r="R175" s="39" t="str">
        <f aca="false">IF($C175="","",IF(N($P175)/N($Q175)&lt;=0,"",ROUNDUP(N($P175)/N($Q175),0)))</f>
        <v/>
      </c>
      <c r="S175" s="14"/>
      <c r="T175" s="40" t="str">
        <f aca="false">IF($C175="","",N(商品マスタ!$M174))</f>
        <v/>
      </c>
      <c r="U175" s="40" t="str">
        <f aca="false">IF($S175="","",N($S175)*N($T175))</f>
        <v/>
      </c>
      <c r="V175" s="18"/>
    </row>
    <row r="176" customFormat="false" ht="15" hidden="false" customHeight="false" outlineLevel="0" collapsed="false">
      <c r="B176" s="12" t="n">
        <v>170</v>
      </c>
      <c r="C176" s="36" t="str">
        <f aca="false">IF(商品マスタ!$C175="","",商品マスタ!$C175)</f>
        <v/>
      </c>
      <c r="D176" s="12" t="str">
        <f aca="false">IF($C176="","",商品マスタ!$D175)</f>
        <v/>
      </c>
      <c r="E176" s="12" t="str">
        <f aca="false">IF($C176="","",商品マスタ!$G175)</f>
        <v/>
      </c>
      <c r="F176" s="12" t="str">
        <f aca="false">IF($C176="","",IF(商品マスタ!$P175="","理論",商品マスタ!$P175))</f>
        <v/>
      </c>
      <c r="G176" s="17" t="str">
        <f aca="false">IF($C176="","",N(商品マスタ!$H175))</f>
        <v/>
      </c>
      <c r="H176" s="14"/>
      <c r="I176" s="17" t="str">
        <f aca="false">IF($C176="","",N($H176)*N(商品マスタ!$N175))</f>
        <v/>
      </c>
      <c r="J176" s="17" t="str">
        <f aca="false">IF($C176="","",N($I176)-N($G176))</f>
        <v/>
      </c>
      <c r="K176" s="37" t="str">
        <f aca="false">IF($C176="","",N(商品マスタ!$I175))</f>
        <v/>
      </c>
      <c r="L176" s="17" t="str">
        <f aca="false">IF($C176="","",MAX(1,N(商品マスタ!$J175)))</f>
        <v/>
      </c>
      <c r="M176" s="38" t="str">
        <f aca="false">IF($C176="","",N(TOP!$C$16)*N($K176))</f>
        <v/>
      </c>
      <c r="N176" s="17" t="str">
        <f aca="false">IF($C176="","",ROUNDUP(N($M176)/N($L176),0))</f>
        <v/>
      </c>
      <c r="O176" s="17" t="str">
        <f aca="false">IF($C176="","",N(商品マスタ!$R175))</f>
        <v/>
      </c>
      <c r="P176" s="17" t="str">
        <f aca="false">IF($C176="","",IF($F176="理論",(N($O176)+N($N176))-N($G176),(N($O176)+N($N176))-N($I176)))</f>
        <v/>
      </c>
      <c r="Q176" s="17" t="str">
        <f aca="false">IF($C176="","",MAX(1,N(商品マスタ!$K175)))</f>
        <v/>
      </c>
      <c r="R176" s="39" t="str">
        <f aca="false">IF($C176="","",IF(N($P176)/N($Q176)&lt;=0,"",ROUNDUP(N($P176)/N($Q176),0)))</f>
        <v/>
      </c>
      <c r="S176" s="14"/>
      <c r="T176" s="40" t="str">
        <f aca="false">IF($C176="","",N(商品マスタ!$M175))</f>
        <v/>
      </c>
      <c r="U176" s="40" t="str">
        <f aca="false">IF($S176="","",N($S176)*N($T176))</f>
        <v/>
      </c>
      <c r="V176" s="18"/>
    </row>
    <row r="177" customFormat="false" ht="15" hidden="false" customHeight="false" outlineLevel="0" collapsed="false">
      <c r="B177" s="12" t="n">
        <v>171</v>
      </c>
      <c r="C177" s="36" t="str">
        <f aca="false">IF(商品マスタ!$C176="","",商品マスタ!$C176)</f>
        <v/>
      </c>
      <c r="D177" s="12" t="str">
        <f aca="false">IF($C177="","",商品マスタ!$D176)</f>
        <v/>
      </c>
      <c r="E177" s="12" t="str">
        <f aca="false">IF($C177="","",商品マスタ!$G176)</f>
        <v/>
      </c>
      <c r="F177" s="12" t="str">
        <f aca="false">IF($C177="","",IF(商品マスタ!$P176="","理論",商品マスタ!$P176))</f>
        <v/>
      </c>
      <c r="G177" s="17" t="str">
        <f aca="false">IF($C177="","",N(商品マスタ!$H176))</f>
        <v/>
      </c>
      <c r="H177" s="14"/>
      <c r="I177" s="17" t="str">
        <f aca="false">IF($C177="","",N($H177)*N(商品マスタ!$N176))</f>
        <v/>
      </c>
      <c r="J177" s="17" t="str">
        <f aca="false">IF($C177="","",N($I177)-N($G177))</f>
        <v/>
      </c>
      <c r="K177" s="37" t="str">
        <f aca="false">IF($C177="","",N(商品マスタ!$I176))</f>
        <v/>
      </c>
      <c r="L177" s="17" t="str">
        <f aca="false">IF($C177="","",MAX(1,N(商品マスタ!$J176)))</f>
        <v/>
      </c>
      <c r="M177" s="38" t="str">
        <f aca="false">IF($C177="","",N(TOP!$C$16)*N($K177))</f>
        <v/>
      </c>
      <c r="N177" s="17" t="str">
        <f aca="false">IF($C177="","",ROUNDUP(N($M177)/N($L177),0))</f>
        <v/>
      </c>
      <c r="O177" s="17" t="str">
        <f aca="false">IF($C177="","",N(商品マスタ!$R176))</f>
        <v/>
      </c>
      <c r="P177" s="17" t="str">
        <f aca="false">IF($C177="","",IF($F177="理論",(N($O177)+N($N177))-N($G177),(N($O177)+N($N177))-N($I177)))</f>
        <v/>
      </c>
      <c r="Q177" s="17" t="str">
        <f aca="false">IF($C177="","",MAX(1,N(商品マスタ!$K176)))</f>
        <v/>
      </c>
      <c r="R177" s="39" t="str">
        <f aca="false">IF($C177="","",IF(N($P177)/N($Q177)&lt;=0,"",ROUNDUP(N($P177)/N($Q177),0)))</f>
        <v/>
      </c>
      <c r="S177" s="14"/>
      <c r="T177" s="40" t="str">
        <f aca="false">IF($C177="","",N(商品マスタ!$M176))</f>
        <v/>
      </c>
      <c r="U177" s="40" t="str">
        <f aca="false">IF($S177="","",N($S177)*N($T177))</f>
        <v/>
      </c>
      <c r="V177" s="18"/>
    </row>
    <row r="178" customFormat="false" ht="15" hidden="false" customHeight="false" outlineLevel="0" collapsed="false">
      <c r="B178" s="12" t="n">
        <v>172</v>
      </c>
      <c r="C178" s="36" t="str">
        <f aca="false">IF(商品マスタ!$C177="","",商品マスタ!$C177)</f>
        <v/>
      </c>
      <c r="D178" s="12" t="str">
        <f aca="false">IF($C178="","",商品マスタ!$D177)</f>
        <v/>
      </c>
      <c r="E178" s="12" t="str">
        <f aca="false">IF($C178="","",商品マスタ!$G177)</f>
        <v/>
      </c>
      <c r="F178" s="12" t="str">
        <f aca="false">IF($C178="","",IF(商品マスタ!$P177="","理論",商品マスタ!$P177))</f>
        <v/>
      </c>
      <c r="G178" s="17" t="str">
        <f aca="false">IF($C178="","",N(商品マスタ!$H177))</f>
        <v/>
      </c>
      <c r="H178" s="14"/>
      <c r="I178" s="17" t="str">
        <f aca="false">IF($C178="","",N($H178)*N(商品マスタ!$N177))</f>
        <v/>
      </c>
      <c r="J178" s="17" t="str">
        <f aca="false">IF($C178="","",N($I178)-N($G178))</f>
        <v/>
      </c>
      <c r="K178" s="37" t="str">
        <f aca="false">IF($C178="","",N(商品マスタ!$I177))</f>
        <v/>
      </c>
      <c r="L178" s="17" t="str">
        <f aca="false">IF($C178="","",MAX(1,N(商品マスタ!$J177)))</f>
        <v/>
      </c>
      <c r="M178" s="38" t="str">
        <f aca="false">IF($C178="","",N(TOP!$C$16)*N($K178))</f>
        <v/>
      </c>
      <c r="N178" s="17" t="str">
        <f aca="false">IF($C178="","",ROUNDUP(N($M178)/N($L178),0))</f>
        <v/>
      </c>
      <c r="O178" s="17" t="str">
        <f aca="false">IF($C178="","",N(商品マスタ!$R177))</f>
        <v/>
      </c>
      <c r="P178" s="17" t="str">
        <f aca="false">IF($C178="","",IF($F178="理論",(N($O178)+N($N178))-N($G178),(N($O178)+N($N178))-N($I178)))</f>
        <v/>
      </c>
      <c r="Q178" s="17" t="str">
        <f aca="false">IF($C178="","",MAX(1,N(商品マスタ!$K177)))</f>
        <v/>
      </c>
      <c r="R178" s="39" t="str">
        <f aca="false">IF($C178="","",IF(N($P178)/N($Q178)&lt;=0,"",ROUNDUP(N($P178)/N($Q178),0)))</f>
        <v/>
      </c>
      <c r="S178" s="14"/>
      <c r="T178" s="40" t="str">
        <f aca="false">IF($C178="","",N(商品マスタ!$M177))</f>
        <v/>
      </c>
      <c r="U178" s="40" t="str">
        <f aca="false">IF($S178="","",N($S178)*N($T178))</f>
        <v/>
      </c>
      <c r="V178" s="18"/>
    </row>
    <row r="179" customFormat="false" ht="15" hidden="false" customHeight="false" outlineLevel="0" collapsed="false">
      <c r="B179" s="12" t="n">
        <v>173</v>
      </c>
      <c r="C179" s="36" t="str">
        <f aca="false">IF(商品マスタ!$C178="","",商品マスタ!$C178)</f>
        <v/>
      </c>
      <c r="D179" s="12" t="str">
        <f aca="false">IF($C179="","",商品マスタ!$D178)</f>
        <v/>
      </c>
      <c r="E179" s="12" t="str">
        <f aca="false">IF($C179="","",商品マスタ!$G178)</f>
        <v/>
      </c>
      <c r="F179" s="12" t="str">
        <f aca="false">IF($C179="","",IF(商品マスタ!$P178="","理論",商品マスタ!$P178))</f>
        <v/>
      </c>
      <c r="G179" s="17" t="str">
        <f aca="false">IF($C179="","",N(商品マスタ!$H178))</f>
        <v/>
      </c>
      <c r="H179" s="14"/>
      <c r="I179" s="17" t="str">
        <f aca="false">IF($C179="","",N($H179)*N(商品マスタ!$N178))</f>
        <v/>
      </c>
      <c r="J179" s="17" t="str">
        <f aca="false">IF($C179="","",N($I179)-N($G179))</f>
        <v/>
      </c>
      <c r="K179" s="37" t="str">
        <f aca="false">IF($C179="","",N(商品マスタ!$I178))</f>
        <v/>
      </c>
      <c r="L179" s="17" t="str">
        <f aca="false">IF($C179="","",MAX(1,N(商品マスタ!$J178)))</f>
        <v/>
      </c>
      <c r="M179" s="38" t="str">
        <f aca="false">IF($C179="","",N(TOP!$C$16)*N($K179))</f>
        <v/>
      </c>
      <c r="N179" s="17" t="str">
        <f aca="false">IF($C179="","",ROUNDUP(N($M179)/N($L179),0))</f>
        <v/>
      </c>
      <c r="O179" s="17" t="str">
        <f aca="false">IF($C179="","",N(商品マスタ!$R178))</f>
        <v/>
      </c>
      <c r="P179" s="17" t="str">
        <f aca="false">IF($C179="","",IF($F179="理論",(N($O179)+N($N179))-N($G179),(N($O179)+N($N179))-N($I179)))</f>
        <v/>
      </c>
      <c r="Q179" s="17" t="str">
        <f aca="false">IF($C179="","",MAX(1,N(商品マスタ!$K178)))</f>
        <v/>
      </c>
      <c r="R179" s="39" t="str">
        <f aca="false">IF($C179="","",IF(N($P179)/N($Q179)&lt;=0,"",ROUNDUP(N($P179)/N($Q179),0)))</f>
        <v/>
      </c>
      <c r="S179" s="14"/>
      <c r="T179" s="40" t="str">
        <f aca="false">IF($C179="","",N(商品マスタ!$M178))</f>
        <v/>
      </c>
      <c r="U179" s="40" t="str">
        <f aca="false">IF($S179="","",N($S179)*N($T179))</f>
        <v/>
      </c>
      <c r="V179" s="18"/>
    </row>
    <row r="180" customFormat="false" ht="15" hidden="false" customHeight="false" outlineLevel="0" collapsed="false">
      <c r="B180" s="12" t="n">
        <v>174</v>
      </c>
      <c r="C180" s="36" t="str">
        <f aca="false">IF(商品マスタ!$C179="","",商品マスタ!$C179)</f>
        <v/>
      </c>
      <c r="D180" s="12" t="str">
        <f aca="false">IF($C180="","",商品マスタ!$D179)</f>
        <v/>
      </c>
      <c r="E180" s="12" t="str">
        <f aca="false">IF($C180="","",商品マスタ!$G179)</f>
        <v/>
      </c>
      <c r="F180" s="12" t="str">
        <f aca="false">IF($C180="","",IF(商品マスタ!$P179="","理論",商品マスタ!$P179))</f>
        <v/>
      </c>
      <c r="G180" s="17" t="str">
        <f aca="false">IF($C180="","",N(商品マスタ!$H179))</f>
        <v/>
      </c>
      <c r="H180" s="14"/>
      <c r="I180" s="17" t="str">
        <f aca="false">IF($C180="","",N($H180)*N(商品マスタ!$N179))</f>
        <v/>
      </c>
      <c r="J180" s="17" t="str">
        <f aca="false">IF($C180="","",N($I180)-N($G180))</f>
        <v/>
      </c>
      <c r="K180" s="37" t="str">
        <f aca="false">IF($C180="","",N(商品マスタ!$I179))</f>
        <v/>
      </c>
      <c r="L180" s="17" t="str">
        <f aca="false">IF($C180="","",MAX(1,N(商品マスタ!$J179)))</f>
        <v/>
      </c>
      <c r="M180" s="38" t="str">
        <f aca="false">IF($C180="","",N(TOP!$C$16)*N($K180))</f>
        <v/>
      </c>
      <c r="N180" s="17" t="str">
        <f aca="false">IF($C180="","",ROUNDUP(N($M180)/N($L180),0))</f>
        <v/>
      </c>
      <c r="O180" s="17" t="str">
        <f aca="false">IF($C180="","",N(商品マスタ!$R179))</f>
        <v/>
      </c>
      <c r="P180" s="17" t="str">
        <f aca="false">IF($C180="","",IF($F180="理論",(N($O180)+N($N180))-N($G180),(N($O180)+N($N180))-N($I180)))</f>
        <v/>
      </c>
      <c r="Q180" s="17" t="str">
        <f aca="false">IF($C180="","",MAX(1,N(商品マスタ!$K179)))</f>
        <v/>
      </c>
      <c r="R180" s="39" t="str">
        <f aca="false">IF($C180="","",IF(N($P180)/N($Q180)&lt;=0,"",ROUNDUP(N($P180)/N($Q180),0)))</f>
        <v/>
      </c>
      <c r="S180" s="14"/>
      <c r="T180" s="40" t="str">
        <f aca="false">IF($C180="","",N(商品マスタ!$M179))</f>
        <v/>
      </c>
      <c r="U180" s="40" t="str">
        <f aca="false">IF($S180="","",N($S180)*N($T180))</f>
        <v/>
      </c>
      <c r="V180" s="18"/>
    </row>
    <row r="181" customFormat="false" ht="15" hidden="false" customHeight="false" outlineLevel="0" collapsed="false">
      <c r="B181" s="12" t="n">
        <v>175</v>
      </c>
      <c r="C181" s="36" t="str">
        <f aca="false">IF(商品マスタ!$C180="","",商品マスタ!$C180)</f>
        <v/>
      </c>
      <c r="D181" s="12" t="str">
        <f aca="false">IF($C181="","",商品マスタ!$D180)</f>
        <v/>
      </c>
      <c r="E181" s="12" t="str">
        <f aca="false">IF($C181="","",商品マスタ!$G180)</f>
        <v/>
      </c>
      <c r="F181" s="12" t="str">
        <f aca="false">IF($C181="","",IF(商品マスタ!$P180="","理論",商品マスタ!$P180))</f>
        <v/>
      </c>
      <c r="G181" s="17" t="str">
        <f aca="false">IF($C181="","",N(商品マスタ!$H180))</f>
        <v/>
      </c>
      <c r="H181" s="14"/>
      <c r="I181" s="17" t="str">
        <f aca="false">IF($C181="","",N($H181)*N(商品マスタ!$N180))</f>
        <v/>
      </c>
      <c r="J181" s="17" t="str">
        <f aca="false">IF($C181="","",N($I181)-N($G181))</f>
        <v/>
      </c>
      <c r="K181" s="37" t="str">
        <f aca="false">IF($C181="","",N(商品マスタ!$I180))</f>
        <v/>
      </c>
      <c r="L181" s="17" t="str">
        <f aca="false">IF($C181="","",MAX(1,N(商品マスタ!$J180)))</f>
        <v/>
      </c>
      <c r="M181" s="38" t="str">
        <f aca="false">IF($C181="","",N(TOP!$C$16)*N($K181))</f>
        <v/>
      </c>
      <c r="N181" s="17" t="str">
        <f aca="false">IF($C181="","",ROUNDUP(N($M181)/N($L181),0))</f>
        <v/>
      </c>
      <c r="O181" s="17" t="str">
        <f aca="false">IF($C181="","",N(商品マスタ!$R180))</f>
        <v/>
      </c>
      <c r="P181" s="17" t="str">
        <f aca="false">IF($C181="","",IF($F181="理論",(N($O181)+N($N181))-N($G181),(N($O181)+N($N181))-N($I181)))</f>
        <v/>
      </c>
      <c r="Q181" s="17" t="str">
        <f aca="false">IF($C181="","",MAX(1,N(商品マスタ!$K180)))</f>
        <v/>
      </c>
      <c r="R181" s="39" t="str">
        <f aca="false">IF($C181="","",IF(N($P181)/N($Q181)&lt;=0,"",ROUNDUP(N($P181)/N($Q181),0)))</f>
        <v/>
      </c>
      <c r="S181" s="14"/>
      <c r="T181" s="40" t="str">
        <f aca="false">IF($C181="","",N(商品マスタ!$M180))</f>
        <v/>
      </c>
      <c r="U181" s="40" t="str">
        <f aca="false">IF($S181="","",N($S181)*N($T181))</f>
        <v/>
      </c>
      <c r="V181" s="18"/>
    </row>
    <row r="182" customFormat="false" ht="15" hidden="false" customHeight="false" outlineLevel="0" collapsed="false">
      <c r="B182" s="12" t="n">
        <v>176</v>
      </c>
      <c r="C182" s="36" t="str">
        <f aca="false">IF(商品マスタ!$C181="","",商品マスタ!$C181)</f>
        <v/>
      </c>
      <c r="D182" s="12" t="str">
        <f aca="false">IF($C182="","",商品マスタ!$D181)</f>
        <v/>
      </c>
      <c r="E182" s="12" t="str">
        <f aca="false">IF($C182="","",商品マスタ!$G181)</f>
        <v/>
      </c>
      <c r="F182" s="12" t="str">
        <f aca="false">IF($C182="","",IF(商品マスタ!$P181="","理論",商品マスタ!$P181))</f>
        <v/>
      </c>
      <c r="G182" s="17" t="str">
        <f aca="false">IF($C182="","",N(商品マスタ!$H181))</f>
        <v/>
      </c>
      <c r="H182" s="14"/>
      <c r="I182" s="17" t="str">
        <f aca="false">IF($C182="","",N($H182)*N(商品マスタ!$N181))</f>
        <v/>
      </c>
      <c r="J182" s="17" t="str">
        <f aca="false">IF($C182="","",N($I182)-N($G182))</f>
        <v/>
      </c>
      <c r="K182" s="37" t="str">
        <f aca="false">IF($C182="","",N(商品マスタ!$I181))</f>
        <v/>
      </c>
      <c r="L182" s="17" t="str">
        <f aca="false">IF($C182="","",MAX(1,N(商品マスタ!$J181)))</f>
        <v/>
      </c>
      <c r="M182" s="38" t="str">
        <f aca="false">IF($C182="","",N(TOP!$C$16)*N($K182))</f>
        <v/>
      </c>
      <c r="N182" s="17" t="str">
        <f aca="false">IF($C182="","",ROUNDUP(N($M182)/N($L182),0))</f>
        <v/>
      </c>
      <c r="O182" s="17" t="str">
        <f aca="false">IF($C182="","",N(商品マスタ!$R181))</f>
        <v/>
      </c>
      <c r="P182" s="17" t="str">
        <f aca="false">IF($C182="","",IF($F182="理論",(N($O182)+N($N182))-N($G182),(N($O182)+N($N182))-N($I182)))</f>
        <v/>
      </c>
      <c r="Q182" s="17" t="str">
        <f aca="false">IF($C182="","",MAX(1,N(商品マスタ!$K181)))</f>
        <v/>
      </c>
      <c r="R182" s="39" t="str">
        <f aca="false">IF($C182="","",IF(N($P182)/N($Q182)&lt;=0,"",ROUNDUP(N($P182)/N($Q182),0)))</f>
        <v/>
      </c>
      <c r="S182" s="14"/>
      <c r="T182" s="40" t="str">
        <f aca="false">IF($C182="","",N(商品マスタ!$M181))</f>
        <v/>
      </c>
      <c r="U182" s="40" t="str">
        <f aca="false">IF($S182="","",N($S182)*N($T182))</f>
        <v/>
      </c>
      <c r="V182" s="18"/>
    </row>
    <row r="183" customFormat="false" ht="15" hidden="false" customHeight="false" outlineLevel="0" collapsed="false">
      <c r="B183" s="12" t="n">
        <v>177</v>
      </c>
      <c r="C183" s="36" t="str">
        <f aca="false">IF(商品マスタ!$C182="","",商品マスタ!$C182)</f>
        <v/>
      </c>
      <c r="D183" s="12" t="str">
        <f aca="false">IF($C183="","",商品マスタ!$D182)</f>
        <v/>
      </c>
      <c r="E183" s="12" t="str">
        <f aca="false">IF($C183="","",商品マスタ!$G182)</f>
        <v/>
      </c>
      <c r="F183" s="12" t="str">
        <f aca="false">IF($C183="","",IF(商品マスタ!$P182="","理論",商品マスタ!$P182))</f>
        <v/>
      </c>
      <c r="G183" s="17" t="str">
        <f aca="false">IF($C183="","",N(商品マスタ!$H182))</f>
        <v/>
      </c>
      <c r="H183" s="14"/>
      <c r="I183" s="17" t="str">
        <f aca="false">IF($C183="","",N($H183)*N(商品マスタ!$N182))</f>
        <v/>
      </c>
      <c r="J183" s="17" t="str">
        <f aca="false">IF($C183="","",N($I183)-N($G183))</f>
        <v/>
      </c>
      <c r="K183" s="37" t="str">
        <f aca="false">IF($C183="","",N(商品マスタ!$I182))</f>
        <v/>
      </c>
      <c r="L183" s="17" t="str">
        <f aca="false">IF($C183="","",MAX(1,N(商品マスタ!$J182)))</f>
        <v/>
      </c>
      <c r="M183" s="38" t="str">
        <f aca="false">IF($C183="","",N(TOP!$C$16)*N($K183))</f>
        <v/>
      </c>
      <c r="N183" s="17" t="str">
        <f aca="false">IF($C183="","",ROUNDUP(N($M183)/N($L183),0))</f>
        <v/>
      </c>
      <c r="O183" s="17" t="str">
        <f aca="false">IF($C183="","",N(商品マスタ!$R182))</f>
        <v/>
      </c>
      <c r="P183" s="17" t="str">
        <f aca="false">IF($C183="","",IF($F183="理論",(N($O183)+N($N183))-N($G183),(N($O183)+N($N183))-N($I183)))</f>
        <v/>
      </c>
      <c r="Q183" s="17" t="str">
        <f aca="false">IF($C183="","",MAX(1,N(商品マスタ!$K182)))</f>
        <v/>
      </c>
      <c r="R183" s="39" t="str">
        <f aca="false">IF($C183="","",IF(N($P183)/N($Q183)&lt;=0,"",ROUNDUP(N($P183)/N($Q183),0)))</f>
        <v/>
      </c>
      <c r="S183" s="14"/>
      <c r="T183" s="40" t="str">
        <f aca="false">IF($C183="","",N(商品マスタ!$M182))</f>
        <v/>
      </c>
      <c r="U183" s="40" t="str">
        <f aca="false">IF($S183="","",N($S183)*N($T183))</f>
        <v/>
      </c>
      <c r="V183" s="18"/>
    </row>
    <row r="184" customFormat="false" ht="15" hidden="false" customHeight="false" outlineLevel="0" collapsed="false">
      <c r="B184" s="12" t="n">
        <v>178</v>
      </c>
      <c r="C184" s="36" t="str">
        <f aca="false">IF(商品マスタ!$C183="","",商品マスタ!$C183)</f>
        <v/>
      </c>
      <c r="D184" s="12" t="str">
        <f aca="false">IF($C184="","",商品マスタ!$D183)</f>
        <v/>
      </c>
      <c r="E184" s="12" t="str">
        <f aca="false">IF($C184="","",商品マスタ!$G183)</f>
        <v/>
      </c>
      <c r="F184" s="12" t="str">
        <f aca="false">IF($C184="","",IF(商品マスタ!$P183="","理論",商品マスタ!$P183))</f>
        <v/>
      </c>
      <c r="G184" s="17" t="str">
        <f aca="false">IF($C184="","",N(商品マスタ!$H183))</f>
        <v/>
      </c>
      <c r="H184" s="14"/>
      <c r="I184" s="17" t="str">
        <f aca="false">IF($C184="","",N($H184)*N(商品マスタ!$N183))</f>
        <v/>
      </c>
      <c r="J184" s="17" t="str">
        <f aca="false">IF($C184="","",N($I184)-N($G184))</f>
        <v/>
      </c>
      <c r="K184" s="37" t="str">
        <f aca="false">IF($C184="","",N(商品マスタ!$I183))</f>
        <v/>
      </c>
      <c r="L184" s="17" t="str">
        <f aca="false">IF($C184="","",MAX(1,N(商品マスタ!$J183)))</f>
        <v/>
      </c>
      <c r="M184" s="38" t="str">
        <f aca="false">IF($C184="","",N(TOP!$C$16)*N($K184))</f>
        <v/>
      </c>
      <c r="N184" s="17" t="str">
        <f aca="false">IF($C184="","",ROUNDUP(N($M184)/N($L184),0))</f>
        <v/>
      </c>
      <c r="O184" s="17" t="str">
        <f aca="false">IF($C184="","",N(商品マスタ!$R183))</f>
        <v/>
      </c>
      <c r="P184" s="17" t="str">
        <f aca="false">IF($C184="","",IF($F184="理論",(N($O184)+N($N184))-N($G184),(N($O184)+N($N184))-N($I184)))</f>
        <v/>
      </c>
      <c r="Q184" s="17" t="str">
        <f aca="false">IF($C184="","",MAX(1,N(商品マスタ!$K183)))</f>
        <v/>
      </c>
      <c r="R184" s="39" t="str">
        <f aca="false">IF($C184="","",IF(N($P184)/N($Q184)&lt;=0,"",ROUNDUP(N($P184)/N($Q184),0)))</f>
        <v/>
      </c>
      <c r="S184" s="14"/>
      <c r="T184" s="40" t="str">
        <f aca="false">IF($C184="","",N(商品マスタ!$M183))</f>
        <v/>
      </c>
      <c r="U184" s="40" t="str">
        <f aca="false">IF($S184="","",N($S184)*N($T184))</f>
        <v/>
      </c>
      <c r="V184" s="18"/>
    </row>
    <row r="185" customFormat="false" ht="15" hidden="false" customHeight="false" outlineLevel="0" collapsed="false">
      <c r="B185" s="12" t="n">
        <v>179</v>
      </c>
      <c r="C185" s="36" t="str">
        <f aca="false">IF(商品マスタ!$C184="","",商品マスタ!$C184)</f>
        <v/>
      </c>
      <c r="D185" s="12" t="str">
        <f aca="false">IF($C185="","",商品マスタ!$D184)</f>
        <v/>
      </c>
      <c r="E185" s="12" t="str">
        <f aca="false">IF($C185="","",商品マスタ!$G184)</f>
        <v/>
      </c>
      <c r="F185" s="12" t="str">
        <f aca="false">IF($C185="","",IF(商品マスタ!$P184="","理論",商品マスタ!$P184))</f>
        <v/>
      </c>
      <c r="G185" s="17" t="str">
        <f aca="false">IF($C185="","",N(商品マスタ!$H184))</f>
        <v/>
      </c>
      <c r="H185" s="14"/>
      <c r="I185" s="17" t="str">
        <f aca="false">IF($C185="","",N($H185)*N(商品マスタ!$N184))</f>
        <v/>
      </c>
      <c r="J185" s="17" t="str">
        <f aca="false">IF($C185="","",N($I185)-N($G185))</f>
        <v/>
      </c>
      <c r="K185" s="37" t="str">
        <f aca="false">IF($C185="","",N(商品マスタ!$I184))</f>
        <v/>
      </c>
      <c r="L185" s="17" t="str">
        <f aca="false">IF($C185="","",MAX(1,N(商品マスタ!$J184)))</f>
        <v/>
      </c>
      <c r="M185" s="38" t="str">
        <f aca="false">IF($C185="","",N(TOP!$C$16)*N($K185))</f>
        <v/>
      </c>
      <c r="N185" s="17" t="str">
        <f aca="false">IF($C185="","",ROUNDUP(N($M185)/N($L185),0))</f>
        <v/>
      </c>
      <c r="O185" s="17" t="str">
        <f aca="false">IF($C185="","",N(商品マスタ!$R184))</f>
        <v/>
      </c>
      <c r="P185" s="17" t="str">
        <f aca="false">IF($C185="","",IF($F185="理論",(N($O185)+N($N185))-N($G185),(N($O185)+N($N185))-N($I185)))</f>
        <v/>
      </c>
      <c r="Q185" s="17" t="str">
        <f aca="false">IF($C185="","",MAX(1,N(商品マスタ!$K184)))</f>
        <v/>
      </c>
      <c r="R185" s="39" t="str">
        <f aca="false">IF($C185="","",IF(N($P185)/N($Q185)&lt;=0,"",ROUNDUP(N($P185)/N($Q185),0)))</f>
        <v/>
      </c>
      <c r="S185" s="14"/>
      <c r="T185" s="40" t="str">
        <f aca="false">IF($C185="","",N(商品マスタ!$M184))</f>
        <v/>
      </c>
      <c r="U185" s="40" t="str">
        <f aca="false">IF($S185="","",N($S185)*N($T185))</f>
        <v/>
      </c>
      <c r="V185" s="18"/>
    </row>
    <row r="186" customFormat="false" ht="15" hidden="false" customHeight="false" outlineLevel="0" collapsed="false">
      <c r="B186" s="12" t="n">
        <v>180</v>
      </c>
      <c r="C186" s="36" t="str">
        <f aca="false">IF(商品マスタ!$C185="","",商品マスタ!$C185)</f>
        <v/>
      </c>
      <c r="D186" s="12" t="str">
        <f aca="false">IF($C186="","",商品マスタ!$D185)</f>
        <v/>
      </c>
      <c r="E186" s="12" t="str">
        <f aca="false">IF($C186="","",商品マスタ!$G185)</f>
        <v/>
      </c>
      <c r="F186" s="12" t="str">
        <f aca="false">IF($C186="","",IF(商品マスタ!$P185="","理論",商品マスタ!$P185))</f>
        <v/>
      </c>
      <c r="G186" s="17" t="str">
        <f aca="false">IF($C186="","",N(商品マスタ!$H185))</f>
        <v/>
      </c>
      <c r="H186" s="14"/>
      <c r="I186" s="17" t="str">
        <f aca="false">IF($C186="","",N($H186)*N(商品マスタ!$N185))</f>
        <v/>
      </c>
      <c r="J186" s="17" t="str">
        <f aca="false">IF($C186="","",N($I186)-N($G186))</f>
        <v/>
      </c>
      <c r="K186" s="37" t="str">
        <f aca="false">IF($C186="","",N(商品マスタ!$I185))</f>
        <v/>
      </c>
      <c r="L186" s="17" t="str">
        <f aca="false">IF($C186="","",MAX(1,N(商品マスタ!$J185)))</f>
        <v/>
      </c>
      <c r="M186" s="38" t="str">
        <f aca="false">IF($C186="","",N(TOP!$C$16)*N($K186))</f>
        <v/>
      </c>
      <c r="N186" s="17" t="str">
        <f aca="false">IF($C186="","",ROUNDUP(N($M186)/N($L186),0))</f>
        <v/>
      </c>
      <c r="O186" s="17" t="str">
        <f aca="false">IF($C186="","",N(商品マスタ!$R185))</f>
        <v/>
      </c>
      <c r="P186" s="17" t="str">
        <f aca="false">IF($C186="","",IF($F186="理論",(N($O186)+N($N186))-N($G186),(N($O186)+N($N186))-N($I186)))</f>
        <v/>
      </c>
      <c r="Q186" s="17" t="str">
        <f aca="false">IF($C186="","",MAX(1,N(商品マスタ!$K185)))</f>
        <v/>
      </c>
      <c r="R186" s="39" t="str">
        <f aca="false">IF($C186="","",IF(N($P186)/N($Q186)&lt;=0,"",ROUNDUP(N($P186)/N($Q186),0)))</f>
        <v/>
      </c>
      <c r="S186" s="14"/>
      <c r="T186" s="40" t="str">
        <f aca="false">IF($C186="","",N(商品マスタ!$M185))</f>
        <v/>
      </c>
      <c r="U186" s="40" t="str">
        <f aca="false">IF($S186="","",N($S186)*N($T186))</f>
        <v/>
      </c>
      <c r="V186" s="18"/>
    </row>
    <row r="187" customFormat="false" ht="15" hidden="false" customHeight="false" outlineLevel="0" collapsed="false">
      <c r="B187" s="12" t="n">
        <v>181</v>
      </c>
      <c r="C187" s="36" t="str">
        <f aca="false">IF(商品マスタ!$C186="","",商品マスタ!$C186)</f>
        <v/>
      </c>
      <c r="D187" s="12" t="str">
        <f aca="false">IF($C187="","",商品マスタ!$D186)</f>
        <v/>
      </c>
      <c r="E187" s="12" t="str">
        <f aca="false">IF($C187="","",商品マスタ!$G186)</f>
        <v/>
      </c>
      <c r="F187" s="12" t="str">
        <f aca="false">IF($C187="","",IF(商品マスタ!$P186="","理論",商品マスタ!$P186))</f>
        <v/>
      </c>
      <c r="G187" s="17" t="str">
        <f aca="false">IF($C187="","",N(商品マスタ!$H186))</f>
        <v/>
      </c>
      <c r="H187" s="14"/>
      <c r="I187" s="17" t="str">
        <f aca="false">IF($C187="","",N($H187)*N(商品マスタ!$N186))</f>
        <v/>
      </c>
      <c r="J187" s="17" t="str">
        <f aca="false">IF($C187="","",N($I187)-N($G187))</f>
        <v/>
      </c>
      <c r="K187" s="37" t="str">
        <f aca="false">IF($C187="","",N(商品マスタ!$I186))</f>
        <v/>
      </c>
      <c r="L187" s="17" t="str">
        <f aca="false">IF($C187="","",MAX(1,N(商品マスタ!$J186)))</f>
        <v/>
      </c>
      <c r="M187" s="38" t="str">
        <f aca="false">IF($C187="","",N(TOP!$C$16)*N($K187))</f>
        <v/>
      </c>
      <c r="N187" s="17" t="str">
        <f aca="false">IF($C187="","",ROUNDUP(N($M187)/N($L187),0))</f>
        <v/>
      </c>
      <c r="O187" s="17" t="str">
        <f aca="false">IF($C187="","",N(商品マスタ!$R186))</f>
        <v/>
      </c>
      <c r="P187" s="17" t="str">
        <f aca="false">IF($C187="","",IF($F187="理論",(N($O187)+N($N187))-N($G187),(N($O187)+N($N187))-N($I187)))</f>
        <v/>
      </c>
      <c r="Q187" s="17" t="str">
        <f aca="false">IF($C187="","",MAX(1,N(商品マスタ!$K186)))</f>
        <v/>
      </c>
      <c r="R187" s="39" t="str">
        <f aca="false">IF($C187="","",IF(N($P187)/N($Q187)&lt;=0,"",ROUNDUP(N($P187)/N($Q187),0)))</f>
        <v/>
      </c>
      <c r="S187" s="14"/>
      <c r="T187" s="40" t="str">
        <f aca="false">IF($C187="","",N(商品マスタ!$M186))</f>
        <v/>
      </c>
      <c r="U187" s="40" t="str">
        <f aca="false">IF($S187="","",N($S187)*N($T187))</f>
        <v/>
      </c>
      <c r="V187" s="18"/>
    </row>
    <row r="188" customFormat="false" ht="15" hidden="false" customHeight="false" outlineLevel="0" collapsed="false">
      <c r="B188" s="12" t="n">
        <v>182</v>
      </c>
      <c r="C188" s="36" t="str">
        <f aca="false">IF(商品マスタ!$C187="","",商品マスタ!$C187)</f>
        <v/>
      </c>
      <c r="D188" s="12" t="str">
        <f aca="false">IF($C188="","",商品マスタ!$D187)</f>
        <v/>
      </c>
      <c r="E188" s="12" t="str">
        <f aca="false">IF($C188="","",商品マスタ!$G187)</f>
        <v/>
      </c>
      <c r="F188" s="12" t="str">
        <f aca="false">IF($C188="","",IF(商品マスタ!$P187="","理論",商品マスタ!$P187))</f>
        <v/>
      </c>
      <c r="G188" s="17" t="str">
        <f aca="false">IF($C188="","",N(商品マスタ!$H187))</f>
        <v/>
      </c>
      <c r="H188" s="14"/>
      <c r="I188" s="17" t="str">
        <f aca="false">IF($C188="","",N($H188)*N(商品マスタ!$N187))</f>
        <v/>
      </c>
      <c r="J188" s="17" t="str">
        <f aca="false">IF($C188="","",N($I188)-N($G188))</f>
        <v/>
      </c>
      <c r="K188" s="37" t="str">
        <f aca="false">IF($C188="","",N(商品マスタ!$I187))</f>
        <v/>
      </c>
      <c r="L188" s="17" t="str">
        <f aca="false">IF($C188="","",MAX(1,N(商品マスタ!$J187)))</f>
        <v/>
      </c>
      <c r="M188" s="38" t="str">
        <f aca="false">IF($C188="","",N(TOP!$C$16)*N($K188))</f>
        <v/>
      </c>
      <c r="N188" s="17" t="str">
        <f aca="false">IF($C188="","",ROUNDUP(N($M188)/N($L188),0))</f>
        <v/>
      </c>
      <c r="O188" s="17" t="str">
        <f aca="false">IF($C188="","",N(商品マスタ!$R187))</f>
        <v/>
      </c>
      <c r="P188" s="17" t="str">
        <f aca="false">IF($C188="","",IF($F188="理論",(N($O188)+N($N188))-N($G188),(N($O188)+N($N188))-N($I188)))</f>
        <v/>
      </c>
      <c r="Q188" s="17" t="str">
        <f aca="false">IF($C188="","",MAX(1,N(商品マスタ!$K187)))</f>
        <v/>
      </c>
      <c r="R188" s="39" t="str">
        <f aca="false">IF($C188="","",IF(N($P188)/N($Q188)&lt;=0,"",ROUNDUP(N($P188)/N($Q188),0)))</f>
        <v/>
      </c>
      <c r="S188" s="14"/>
      <c r="T188" s="40" t="str">
        <f aca="false">IF($C188="","",N(商品マスタ!$M187))</f>
        <v/>
      </c>
      <c r="U188" s="40" t="str">
        <f aca="false">IF($S188="","",N($S188)*N($T188))</f>
        <v/>
      </c>
      <c r="V188" s="18"/>
    </row>
    <row r="189" customFormat="false" ht="15" hidden="false" customHeight="false" outlineLevel="0" collapsed="false">
      <c r="B189" s="12" t="n">
        <v>183</v>
      </c>
      <c r="C189" s="36" t="str">
        <f aca="false">IF(商品マスタ!$C188="","",商品マスタ!$C188)</f>
        <v/>
      </c>
      <c r="D189" s="12" t="str">
        <f aca="false">IF($C189="","",商品マスタ!$D188)</f>
        <v/>
      </c>
      <c r="E189" s="12" t="str">
        <f aca="false">IF($C189="","",商品マスタ!$G188)</f>
        <v/>
      </c>
      <c r="F189" s="12" t="str">
        <f aca="false">IF($C189="","",IF(商品マスタ!$P188="","理論",商品マスタ!$P188))</f>
        <v/>
      </c>
      <c r="G189" s="17" t="str">
        <f aca="false">IF($C189="","",N(商品マスタ!$H188))</f>
        <v/>
      </c>
      <c r="H189" s="14"/>
      <c r="I189" s="17" t="str">
        <f aca="false">IF($C189="","",N($H189)*N(商品マスタ!$N188))</f>
        <v/>
      </c>
      <c r="J189" s="17" t="str">
        <f aca="false">IF($C189="","",N($I189)-N($G189))</f>
        <v/>
      </c>
      <c r="K189" s="37" t="str">
        <f aca="false">IF($C189="","",N(商品マスタ!$I188))</f>
        <v/>
      </c>
      <c r="L189" s="17" t="str">
        <f aca="false">IF($C189="","",MAX(1,N(商品マスタ!$J188)))</f>
        <v/>
      </c>
      <c r="M189" s="38" t="str">
        <f aca="false">IF($C189="","",N(TOP!$C$16)*N($K189))</f>
        <v/>
      </c>
      <c r="N189" s="17" t="str">
        <f aca="false">IF($C189="","",ROUNDUP(N($M189)/N($L189),0))</f>
        <v/>
      </c>
      <c r="O189" s="17" t="str">
        <f aca="false">IF($C189="","",N(商品マスタ!$R188))</f>
        <v/>
      </c>
      <c r="P189" s="17" t="str">
        <f aca="false">IF($C189="","",IF($F189="理論",(N($O189)+N($N189))-N($G189),(N($O189)+N($N189))-N($I189)))</f>
        <v/>
      </c>
      <c r="Q189" s="17" t="str">
        <f aca="false">IF($C189="","",MAX(1,N(商品マスタ!$K188)))</f>
        <v/>
      </c>
      <c r="R189" s="39" t="str">
        <f aca="false">IF($C189="","",IF(N($P189)/N($Q189)&lt;=0,"",ROUNDUP(N($P189)/N($Q189),0)))</f>
        <v/>
      </c>
      <c r="S189" s="14"/>
      <c r="T189" s="40" t="str">
        <f aca="false">IF($C189="","",N(商品マスタ!$M188))</f>
        <v/>
      </c>
      <c r="U189" s="40" t="str">
        <f aca="false">IF($S189="","",N($S189)*N($T189))</f>
        <v/>
      </c>
      <c r="V189" s="18"/>
    </row>
    <row r="190" customFormat="false" ht="15" hidden="false" customHeight="false" outlineLevel="0" collapsed="false">
      <c r="B190" s="12" t="n">
        <v>184</v>
      </c>
      <c r="C190" s="36" t="str">
        <f aca="false">IF(商品マスタ!$C189="","",商品マスタ!$C189)</f>
        <v/>
      </c>
      <c r="D190" s="12" t="str">
        <f aca="false">IF($C190="","",商品マスタ!$D189)</f>
        <v/>
      </c>
      <c r="E190" s="12" t="str">
        <f aca="false">IF($C190="","",商品マスタ!$G189)</f>
        <v/>
      </c>
      <c r="F190" s="12" t="str">
        <f aca="false">IF($C190="","",IF(商品マスタ!$P189="","理論",商品マスタ!$P189))</f>
        <v/>
      </c>
      <c r="G190" s="17" t="str">
        <f aca="false">IF($C190="","",N(商品マスタ!$H189))</f>
        <v/>
      </c>
      <c r="H190" s="14"/>
      <c r="I190" s="17" t="str">
        <f aca="false">IF($C190="","",N($H190)*N(商品マスタ!$N189))</f>
        <v/>
      </c>
      <c r="J190" s="17" t="str">
        <f aca="false">IF($C190="","",N($I190)-N($G190))</f>
        <v/>
      </c>
      <c r="K190" s="37" t="str">
        <f aca="false">IF($C190="","",N(商品マスタ!$I189))</f>
        <v/>
      </c>
      <c r="L190" s="17" t="str">
        <f aca="false">IF($C190="","",MAX(1,N(商品マスタ!$J189)))</f>
        <v/>
      </c>
      <c r="M190" s="38" t="str">
        <f aca="false">IF($C190="","",N(TOP!$C$16)*N($K190))</f>
        <v/>
      </c>
      <c r="N190" s="17" t="str">
        <f aca="false">IF($C190="","",ROUNDUP(N($M190)/N($L190),0))</f>
        <v/>
      </c>
      <c r="O190" s="17" t="str">
        <f aca="false">IF($C190="","",N(商品マスタ!$R189))</f>
        <v/>
      </c>
      <c r="P190" s="17" t="str">
        <f aca="false">IF($C190="","",IF($F190="理論",(N($O190)+N($N190))-N($G190),(N($O190)+N($N190))-N($I190)))</f>
        <v/>
      </c>
      <c r="Q190" s="17" t="str">
        <f aca="false">IF($C190="","",MAX(1,N(商品マスタ!$K189)))</f>
        <v/>
      </c>
      <c r="R190" s="39" t="str">
        <f aca="false">IF($C190="","",IF(N($P190)/N($Q190)&lt;=0,"",ROUNDUP(N($P190)/N($Q190),0)))</f>
        <v/>
      </c>
      <c r="S190" s="14"/>
      <c r="T190" s="40" t="str">
        <f aca="false">IF($C190="","",N(商品マスタ!$M189))</f>
        <v/>
      </c>
      <c r="U190" s="40" t="str">
        <f aca="false">IF($S190="","",N($S190)*N($T190))</f>
        <v/>
      </c>
      <c r="V190" s="18"/>
    </row>
    <row r="191" customFormat="false" ht="15" hidden="false" customHeight="false" outlineLevel="0" collapsed="false">
      <c r="B191" s="12" t="n">
        <v>185</v>
      </c>
      <c r="C191" s="36" t="str">
        <f aca="false">IF(商品マスタ!$C190="","",商品マスタ!$C190)</f>
        <v/>
      </c>
      <c r="D191" s="12" t="str">
        <f aca="false">IF($C191="","",商品マスタ!$D190)</f>
        <v/>
      </c>
      <c r="E191" s="12" t="str">
        <f aca="false">IF($C191="","",商品マスタ!$G190)</f>
        <v/>
      </c>
      <c r="F191" s="12" t="str">
        <f aca="false">IF($C191="","",IF(商品マスタ!$P190="","理論",商品マスタ!$P190))</f>
        <v/>
      </c>
      <c r="G191" s="17" t="str">
        <f aca="false">IF($C191="","",N(商品マスタ!$H190))</f>
        <v/>
      </c>
      <c r="H191" s="14"/>
      <c r="I191" s="17" t="str">
        <f aca="false">IF($C191="","",N($H191)*N(商品マスタ!$N190))</f>
        <v/>
      </c>
      <c r="J191" s="17" t="str">
        <f aca="false">IF($C191="","",N($I191)-N($G191))</f>
        <v/>
      </c>
      <c r="K191" s="37" t="str">
        <f aca="false">IF($C191="","",N(商品マスタ!$I190))</f>
        <v/>
      </c>
      <c r="L191" s="17" t="str">
        <f aca="false">IF($C191="","",MAX(1,N(商品マスタ!$J190)))</f>
        <v/>
      </c>
      <c r="M191" s="38" t="str">
        <f aca="false">IF($C191="","",N(TOP!$C$16)*N($K191))</f>
        <v/>
      </c>
      <c r="N191" s="17" t="str">
        <f aca="false">IF($C191="","",ROUNDUP(N($M191)/N($L191),0))</f>
        <v/>
      </c>
      <c r="O191" s="17" t="str">
        <f aca="false">IF($C191="","",N(商品マスタ!$R190))</f>
        <v/>
      </c>
      <c r="P191" s="17" t="str">
        <f aca="false">IF($C191="","",IF($F191="理論",(N($O191)+N($N191))-N($G191),(N($O191)+N($N191))-N($I191)))</f>
        <v/>
      </c>
      <c r="Q191" s="17" t="str">
        <f aca="false">IF($C191="","",MAX(1,N(商品マスタ!$K190)))</f>
        <v/>
      </c>
      <c r="R191" s="39" t="str">
        <f aca="false">IF($C191="","",IF(N($P191)/N($Q191)&lt;=0,"",ROUNDUP(N($P191)/N($Q191),0)))</f>
        <v/>
      </c>
      <c r="S191" s="14"/>
      <c r="T191" s="40" t="str">
        <f aca="false">IF($C191="","",N(商品マスタ!$M190))</f>
        <v/>
      </c>
      <c r="U191" s="40" t="str">
        <f aca="false">IF($S191="","",N($S191)*N($T191))</f>
        <v/>
      </c>
      <c r="V191" s="18"/>
    </row>
    <row r="192" customFormat="false" ht="15" hidden="false" customHeight="false" outlineLevel="0" collapsed="false">
      <c r="B192" s="12" t="n">
        <v>186</v>
      </c>
      <c r="C192" s="36" t="str">
        <f aca="false">IF(商品マスタ!$C191="","",商品マスタ!$C191)</f>
        <v/>
      </c>
      <c r="D192" s="12" t="str">
        <f aca="false">IF($C192="","",商品マスタ!$D191)</f>
        <v/>
      </c>
      <c r="E192" s="12" t="str">
        <f aca="false">IF($C192="","",商品マスタ!$G191)</f>
        <v/>
      </c>
      <c r="F192" s="12" t="str">
        <f aca="false">IF($C192="","",IF(商品マスタ!$P191="","理論",商品マスタ!$P191))</f>
        <v/>
      </c>
      <c r="G192" s="17" t="str">
        <f aca="false">IF($C192="","",N(商品マスタ!$H191))</f>
        <v/>
      </c>
      <c r="H192" s="14"/>
      <c r="I192" s="17" t="str">
        <f aca="false">IF($C192="","",N($H192)*N(商品マスタ!$N191))</f>
        <v/>
      </c>
      <c r="J192" s="17" t="str">
        <f aca="false">IF($C192="","",N($I192)-N($G192))</f>
        <v/>
      </c>
      <c r="K192" s="37" t="str">
        <f aca="false">IF($C192="","",N(商品マスタ!$I191))</f>
        <v/>
      </c>
      <c r="L192" s="17" t="str">
        <f aca="false">IF($C192="","",MAX(1,N(商品マスタ!$J191)))</f>
        <v/>
      </c>
      <c r="M192" s="38" t="str">
        <f aca="false">IF($C192="","",N(TOP!$C$16)*N($K192))</f>
        <v/>
      </c>
      <c r="N192" s="17" t="str">
        <f aca="false">IF($C192="","",ROUNDUP(N($M192)/N($L192),0))</f>
        <v/>
      </c>
      <c r="O192" s="17" t="str">
        <f aca="false">IF($C192="","",N(商品マスタ!$R191))</f>
        <v/>
      </c>
      <c r="P192" s="17" t="str">
        <f aca="false">IF($C192="","",IF($F192="理論",(N($O192)+N($N192))-N($G192),(N($O192)+N($N192))-N($I192)))</f>
        <v/>
      </c>
      <c r="Q192" s="17" t="str">
        <f aca="false">IF($C192="","",MAX(1,N(商品マスタ!$K191)))</f>
        <v/>
      </c>
      <c r="R192" s="39" t="str">
        <f aca="false">IF($C192="","",IF(N($P192)/N($Q192)&lt;=0,"",ROUNDUP(N($P192)/N($Q192),0)))</f>
        <v/>
      </c>
      <c r="S192" s="14"/>
      <c r="T192" s="40" t="str">
        <f aca="false">IF($C192="","",N(商品マスタ!$M191))</f>
        <v/>
      </c>
      <c r="U192" s="40" t="str">
        <f aca="false">IF($S192="","",N($S192)*N($T192))</f>
        <v/>
      </c>
      <c r="V192" s="18"/>
    </row>
    <row r="193" customFormat="false" ht="15" hidden="false" customHeight="false" outlineLevel="0" collapsed="false">
      <c r="B193" s="12" t="n">
        <v>187</v>
      </c>
      <c r="C193" s="36" t="str">
        <f aca="false">IF(商品マスタ!$C192="","",商品マスタ!$C192)</f>
        <v/>
      </c>
      <c r="D193" s="12" t="str">
        <f aca="false">IF($C193="","",商品マスタ!$D192)</f>
        <v/>
      </c>
      <c r="E193" s="12" t="str">
        <f aca="false">IF($C193="","",商品マスタ!$G192)</f>
        <v/>
      </c>
      <c r="F193" s="12" t="str">
        <f aca="false">IF($C193="","",IF(商品マスタ!$P192="","理論",商品マスタ!$P192))</f>
        <v/>
      </c>
      <c r="G193" s="17" t="str">
        <f aca="false">IF($C193="","",N(商品マスタ!$H192))</f>
        <v/>
      </c>
      <c r="H193" s="14"/>
      <c r="I193" s="17" t="str">
        <f aca="false">IF($C193="","",N($H193)*N(商品マスタ!$N192))</f>
        <v/>
      </c>
      <c r="J193" s="17" t="str">
        <f aca="false">IF($C193="","",N($I193)-N($G193))</f>
        <v/>
      </c>
      <c r="K193" s="37" t="str">
        <f aca="false">IF($C193="","",N(商品マスタ!$I192))</f>
        <v/>
      </c>
      <c r="L193" s="17" t="str">
        <f aca="false">IF($C193="","",MAX(1,N(商品マスタ!$J192)))</f>
        <v/>
      </c>
      <c r="M193" s="38" t="str">
        <f aca="false">IF($C193="","",N(TOP!$C$16)*N($K193))</f>
        <v/>
      </c>
      <c r="N193" s="17" t="str">
        <f aca="false">IF($C193="","",ROUNDUP(N($M193)/N($L193),0))</f>
        <v/>
      </c>
      <c r="O193" s="17" t="str">
        <f aca="false">IF($C193="","",N(商品マスタ!$R192))</f>
        <v/>
      </c>
      <c r="P193" s="17" t="str">
        <f aca="false">IF($C193="","",IF($F193="理論",(N($O193)+N($N193))-N($G193),(N($O193)+N($N193))-N($I193)))</f>
        <v/>
      </c>
      <c r="Q193" s="17" t="str">
        <f aca="false">IF($C193="","",MAX(1,N(商品マスタ!$K192)))</f>
        <v/>
      </c>
      <c r="R193" s="39" t="str">
        <f aca="false">IF($C193="","",IF(N($P193)/N($Q193)&lt;=0,"",ROUNDUP(N($P193)/N($Q193),0)))</f>
        <v/>
      </c>
      <c r="S193" s="14"/>
      <c r="T193" s="40" t="str">
        <f aca="false">IF($C193="","",N(商品マスタ!$M192))</f>
        <v/>
      </c>
      <c r="U193" s="40" t="str">
        <f aca="false">IF($S193="","",N($S193)*N($T193))</f>
        <v/>
      </c>
      <c r="V193" s="18"/>
    </row>
    <row r="194" customFormat="false" ht="15" hidden="false" customHeight="false" outlineLevel="0" collapsed="false">
      <c r="B194" s="12" t="n">
        <v>188</v>
      </c>
      <c r="C194" s="36" t="str">
        <f aca="false">IF(商品マスタ!$C193="","",商品マスタ!$C193)</f>
        <v/>
      </c>
      <c r="D194" s="12" t="str">
        <f aca="false">IF($C194="","",商品マスタ!$D193)</f>
        <v/>
      </c>
      <c r="E194" s="12" t="str">
        <f aca="false">IF($C194="","",商品マスタ!$G193)</f>
        <v/>
      </c>
      <c r="F194" s="12" t="str">
        <f aca="false">IF($C194="","",IF(商品マスタ!$P193="","理論",商品マスタ!$P193))</f>
        <v/>
      </c>
      <c r="G194" s="17" t="str">
        <f aca="false">IF($C194="","",N(商品マスタ!$H193))</f>
        <v/>
      </c>
      <c r="H194" s="14"/>
      <c r="I194" s="17" t="str">
        <f aca="false">IF($C194="","",N($H194)*N(商品マスタ!$N193))</f>
        <v/>
      </c>
      <c r="J194" s="17" t="str">
        <f aca="false">IF($C194="","",N($I194)-N($G194))</f>
        <v/>
      </c>
      <c r="K194" s="37" t="str">
        <f aca="false">IF($C194="","",N(商品マスタ!$I193))</f>
        <v/>
      </c>
      <c r="L194" s="17" t="str">
        <f aca="false">IF($C194="","",MAX(1,N(商品マスタ!$J193)))</f>
        <v/>
      </c>
      <c r="M194" s="38" t="str">
        <f aca="false">IF($C194="","",N(TOP!$C$16)*N($K194))</f>
        <v/>
      </c>
      <c r="N194" s="17" t="str">
        <f aca="false">IF($C194="","",ROUNDUP(N($M194)/N($L194),0))</f>
        <v/>
      </c>
      <c r="O194" s="17" t="str">
        <f aca="false">IF($C194="","",N(商品マスタ!$R193))</f>
        <v/>
      </c>
      <c r="P194" s="17" t="str">
        <f aca="false">IF($C194="","",IF($F194="理論",(N($O194)+N($N194))-N($G194),(N($O194)+N($N194))-N($I194)))</f>
        <v/>
      </c>
      <c r="Q194" s="17" t="str">
        <f aca="false">IF($C194="","",MAX(1,N(商品マスタ!$K193)))</f>
        <v/>
      </c>
      <c r="R194" s="39" t="str">
        <f aca="false">IF($C194="","",IF(N($P194)/N($Q194)&lt;=0,"",ROUNDUP(N($P194)/N($Q194),0)))</f>
        <v/>
      </c>
      <c r="S194" s="14"/>
      <c r="T194" s="40" t="str">
        <f aca="false">IF($C194="","",N(商品マスタ!$M193))</f>
        <v/>
      </c>
      <c r="U194" s="40" t="str">
        <f aca="false">IF($S194="","",N($S194)*N($T194))</f>
        <v/>
      </c>
      <c r="V194" s="18"/>
    </row>
    <row r="195" customFormat="false" ht="15" hidden="false" customHeight="false" outlineLevel="0" collapsed="false">
      <c r="B195" s="12" t="n">
        <v>189</v>
      </c>
      <c r="C195" s="36" t="str">
        <f aca="false">IF(商品マスタ!$C194="","",商品マスタ!$C194)</f>
        <v/>
      </c>
      <c r="D195" s="12" t="str">
        <f aca="false">IF($C195="","",商品マスタ!$D194)</f>
        <v/>
      </c>
      <c r="E195" s="12" t="str">
        <f aca="false">IF($C195="","",商品マスタ!$G194)</f>
        <v/>
      </c>
      <c r="F195" s="12" t="str">
        <f aca="false">IF($C195="","",IF(商品マスタ!$P194="","理論",商品マスタ!$P194))</f>
        <v/>
      </c>
      <c r="G195" s="17" t="str">
        <f aca="false">IF($C195="","",N(商品マスタ!$H194))</f>
        <v/>
      </c>
      <c r="H195" s="14"/>
      <c r="I195" s="17" t="str">
        <f aca="false">IF($C195="","",N($H195)*N(商品マスタ!$N194))</f>
        <v/>
      </c>
      <c r="J195" s="17" t="str">
        <f aca="false">IF($C195="","",N($I195)-N($G195))</f>
        <v/>
      </c>
      <c r="K195" s="37" t="str">
        <f aca="false">IF($C195="","",N(商品マスタ!$I194))</f>
        <v/>
      </c>
      <c r="L195" s="17" t="str">
        <f aca="false">IF($C195="","",MAX(1,N(商品マスタ!$J194)))</f>
        <v/>
      </c>
      <c r="M195" s="38" t="str">
        <f aca="false">IF($C195="","",N(TOP!$C$16)*N($K195))</f>
        <v/>
      </c>
      <c r="N195" s="17" t="str">
        <f aca="false">IF($C195="","",ROUNDUP(N($M195)/N($L195),0))</f>
        <v/>
      </c>
      <c r="O195" s="17" t="str">
        <f aca="false">IF($C195="","",N(商品マスタ!$R194))</f>
        <v/>
      </c>
      <c r="P195" s="17" t="str">
        <f aca="false">IF($C195="","",IF($F195="理論",(N($O195)+N($N195))-N($G195),(N($O195)+N($N195))-N($I195)))</f>
        <v/>
      </c>
      <c r="Q195" s="17" t="str">
        <f aca="false">IF($C195="","",MAX(1,N(商品マスタ!$K194)))</f>
        <v/>
      </c>
      <c r="R195" s="39" t="str">
        <f aca="false">IF($C195="","",IF(N($P195)/N($Q195)&lt;=0,"",ROUNDUP(N($P195)/N($Q195),0)))</f>
        <v/>
      </c>
      <c r="S195" s="14"/>
      <c r="T195" s="40" t="str">
        <f aca="false">IF($C195="","",N(商品マスタ!$M194))</f>
        <v/>
      </c>
      <c r="U195" s="40" t="str">
        <f aca="false">IF($S195="","",N($S195)*N($T195))</f>
        <v/>
      </c>
      <c r="V195" s="18"/>
    </row>
    <row r="196" customFormat="false" ht="15" hidden="false" customHeight="false" outlineLevel="0" collapsed="false">
      <c r="B196" s="12" t="n">
        <v>190</v>
      </c>
      <c r="C196" s="36" t="str">
        <f aca="false">IF(商品マスタ!$C195="","",商品マスタ!$C195)</f>
        <v/>
      </c>
      <c r="D196" s="12" t="str">
        <f aca="false">IF($C196="","",商品マスタ!$D195)</f>
        <v/>
      </c>
      <c r="E196" s="12" t="str">
        <f aca="false">IF($C196="","",商品マスタ!$G195)</f>
        <v/>
      </c>
      <c r="F196" s="12" t="str">
        <f aca="false">IF($C196="","",IF(商品マスタ!$P195="","理論",商品マスタ!$P195))</f>
        <v/>
      </c>
      <c r="G196" s="17" t="str">
        <f aca="false">IF($C196="","",N(商品マスタ!$H195))</f>
        <v/>
      </c>
      <c r="H196" s="14"/>
      <c r="I196" s="17" t="str">
        <f aca="false">IF($C196="","",N($H196)*N(商品マスタ!$N195))</f>
        <v/>
      </c>
      <c r="J196" s="17" t="str">
        <f aca="false">IF($C196="","",N($I196)-N($G196))</f>
        <v/>
      </c>
      <c r="K196" s="37" t="str">
        <f aca="false">IF($C196="","",N(商品マスタ!$I195))</f>
        <v/>
      </c>
      <c r="L196" s="17" t="str">
        <f aca="false">IF($C196="","",MAX(1,N(商品マスタ!$J195)))</f>
        <v/>
      </c>
      <c r="M196" s="38" t="str">
        <f aca="false">IF($C196="","",N(TOP!$C$16)*N($K196))</f>
        <v/>
      </c>
      <c r="N196" s="17" t="str">
        <f aca="false">IF($C196="","",ROUNDUP(N($M196)/N($L196),0))</f>
        <v/>
      </c>
      <c r="O196" s="17" t="str">
        <f aca="false">IF($C196="","",N(商品マスタ!$R195))</f>
        <v/>
      </c>
      <c r="P196" s="17" t="str">
        <f aca="false">IF($C196="","",IF($F196="理論",(N($O196)+N($N196))-N($G196),(N($O196)+N($N196))-N($I196)))</f>
        <v/>
      </c>
      <c r="Q196" s="17" t="str">
        <f aca="false">IF($C196="","",MAX(1,N(商品マスタ!$K195)))</f>
        <v/>
      </c>
      <c r="R196" s="39" t="str">
        <f aca="false">IF($C196="","",IF(N($P196)/N($Q196)&lt;=0,"",ROUNDUP(N($P196)/N($Q196),0)))</f>
        <v/>
      </c>
      <c r="S196" s="14"/>
      <c r="T196" s="40" t="str">
        <f aca="false">IF($C196="","",N(商品マスタ!$M195))</f>
        <v/>
      </c>
      <c r="U196" s="40" t="str">
        <f aca="false">IF($S196="","",N($S196)*N($T196))</f>
        <v/>
      </c>
      <c r="V196" s="18"/>
    </row>
    <row r="197" customFormat="false" ht="15" hidden="false" customHeight="false" outlineLevel="0" collapsed="false">
      <c r="B197" s="12" t="n">
        <v>191</v>
      </c>
      <c r="C197" s="36" t="str">
        <f aca="false">IF(商品マスタ!$C196="","",商品マスタ!$C196)</f>
        <v/>
      </c>
      <c r="D197" s="12" t="str">
        <f aca="false">IF($C197="","",商品マスタ!$D196)</f>
        <v/>
      </c>
      <c r="E197" s="12" t="str">
        <f aca="false">IF($C197="","",商品マスタ!$G196)</f>
        <v/>
      </c>
      <c r="F197" s="12" t="str">
        <f aca="false">IF($C197="","",IF(商品マスタ!$P196="","理論",商品マスタ!$P196))</f>
        <v/>
      </c>
      <c r="G197" s="17" t="str">
        <f aca="false">IF($C197="","",N(商品マスタ!$H196))</f>
        <v/>
      </c>
      <c r="H197" s="14"/>
      <c r="I197" s="17" t="str">
        <f aca="false">IF($C197="","",N($H197)*N(商品マスタ!$N196))</f>
        <v/>
      </c>
      <c r="J197" s="17" t="str">
        <f aca="false">IF($C197="","",N($I197)-N($G197))</f>
        <v/>
      </c>
      <c r="K197" s="37" t="str">
        <f aca="false">IF($C197="","",N(商品マスタ!$I196))</f>
        <v/>
      </c>
      <c r="L197" s="17" t="str">
        <f aca="false">IF($C197="","",MAX(1,N(商品マスタ!$J196)))</f>
        <v/>
      </c>
      <c r="M197" s="38" t="str">
        <f aca="false">IF($C197="","",N(TOP!$C$16)*N($K197))</f>
        <v/>
      </c>
      <c r="N197" s="17" t="str">
        <f aca="false">IF($C197="","",ROUNDUP(N($M197)/N($L197),0))</f>
        <v/>
      </c>
      <c r="O197" s="17" t="str">
        <f aca="false">IF($C197="","",N(商品マスタ!$R196))</f>
        <v/>
      </c>
      <c r="P197" s="17" t="str">
        <f aca="false">IF($C197="","",IF($F197="理論",(N($O197)+N($N197))-N($G197),(N($O197)+N($N197))-N($I197)))</f>
        <v/>
      </c>
      <c r="Q197" s="17" t="str">
        <f aca="false">IF($C197="","",MAX(1,N(商品マスタ!$K196)))</f>
        <v/>
      </c>
      <c r="R197" s="39" t="str">
        <f aca="false">IF($C197="","",IF(N($P197)/N($Q197)&lt;=0,"",ROUNDUP(N($P197)/N($Q197),0)))</f>
        <v/>
      </c>
      <c r="S197" s="14"/>
      <c r="T197" s="40" t="str">
        <f aca="false">IF($C197="","",N(商品マスタ!$M196))</f>
        <v/>
      </c>
      <c r="U197" s="40" t="str">
        <f aca="false">IF($S197="","",N($S197)*N($T197))</f>
        <v/>
      </c>
      <c r="V197" s="18"/>
    </row>
    <row r="198" customFormat="false" ht="15" hidden="false" customHeight="false" outlineLevel="0" collapsed="false">
      <c r="B198" s="12" t="n">
        <v>192</v>
      </c>
      <c r="C198" s="36" t="str">
        <f aca="false">IF(商品マスタ!$C197="","",商品マスタ!$C197)</f>
        <v/>
      </c>
      <c r="D198" s="12" t="str">
        <f aca="false">IF($C198="","",商品マスタ!$D197)</f>
        <v/>
      </c>
      <c r="E198" s="12" t="str">
        <f aca="false">IF($C198="","",商品マスタ!$G197)</f>
        <v/>
      </c>
      <c r="F198" s="12" t="str">
        <f aca="false">IF($C198="","",IF(商品マスタ!$P197="","理論",商品マスタ!$P197))</f>
        <v/>
      </c>
      <c r="G198" s="17" t="str">
        <f aca="false">IF($C198="","",N(商品マスタ!$H197))</f>
        <v/>
      </c>
      <c r="H198" s="14"/>
      <c r="I198" s="17" t="str">
        <f aca="false">IF($C198="","",N($H198)*N(商品マスタ!$N197))</f>
        <v/>
      </c>
      <c r="J198" s="17" t="str">
        <f aca="false">IF($C198="","",N($I198)-N($G198))</f>
        <v/>
      </c>
      <c r="K198" s="37" t="str">
        <f aca="false">IF($C198="","",N(商品マスタ!$I197))</f>
        <v/>
      </c>
      <c r="L198" s="17" t="str">
        <f aca="false">IF($C198="","",MAX(1,N(商品マスタ!$J197)))</f>
        <v/>
      </c>
      <c r="M198" s="38" t="str">
        <f aca="false">IF($C198="","",N(TOP!$C$16)*N($K198))</f>
        <v/>
      </c>
      <c r="N198" s="17" t="str">
        <f aca="false">IF($C198="","",ROUNDUP(N($M198)/N($L198),0))</f>
        <v/>
      </c>
      <c r="O198" s="17" t="str">
        <f aca="false">IF($C198="","",N(商品マスタ!$R197))</f>
        <v/>
      </c>
      <c r="P198" s="17" t="str">
        <f aca="false">IF($C198="","",IF($F198="理論",(N($O198)+N($N198))-N($G198),(N($O198)+N($N198))-N($I198)))</f>
        <v/>
      </c>
      <c r="Q198" s="17" t="str">
        <f aca="false">IF($C198="","",MAX(1,N(商品マスタ!$K197)))</f>
        <v/>
      </c>
      <c r="R198" s="39" t="str">
        <f aca="false">IF($C198="","",IF(N($P198)/N($Q198)&lt;=0,"",ROUNDUP(N($P198)/N($Q198),0)))</f>
        <v/>
      </c>
      <c r="S198" s="14"/>
      <c r="T198" s="40" t="str">
        <f aca="false">IF($C198="","",N(商品マスタ!$M197))</f>
        <v/>
      </c>
      <c r="U198" s="40" t="str">
        <f aca="false">IF($S198="","",N($S198)*N($T198))</f>
        <v/>
      </c>
      <c r="V198" s="18"/>
    </row>
    <row r="199" customFormat="false" ht="15" hidden="false" customHeight="false" outlineLevel="0" collapsed="false">
      <c r="B199" s="12" t="n">
        <v>193</v>
      </c>
      <c r="C199" s="36" t="str">
        <f aca="false">IF(商品マスタ!$C198="","",商品マスタ!$C198)</f>
        <v/>
      </c>
      <c r="D199" s="12" t="str">
        <f aca="false">IF($C199="","",商品マスタ!$D198)</f>
        <v/>
      </c>
      <c r="E199" s="12" t="str">
        <f aca="false">IF($C199="","",商品マスタ!$G198)</f>
        <v/>
      </c>
      <c r="F199" s="12" t="str">
        <f aca="false">IF($C199="","",IF(商品マスタ!$P198="","理論",商品マスタ!$P198))</f>
        <v/>
      </c>
      <c r="G199" s="17" t="str">
        <f aca="false">IF($C199="","",N(商品マスタ!$H198))</f>
        <v/>
      </c>
      <c r="H199" s="14"/>
      <c r="I199" s="17" t="str">
        <f aca="false">IF($C199="","",N($H199)*N(商品マスタ!$N198))</f>
        <v/>
      </c>
      <c r="J199" s="17" t="str">
        <f aca="false">IF($C199="","",N($I199)-N($G199))</f>
        <v/>
      </c>
      <c r="K199" s="37" t="str">
        <f aca="false">IF($C199="","",N(商品マスタ!$I198))</f>
        <v/>
      </c>
      <c r="L199" s="17" t="str">
        <f aca="false">IF($C199="","",MAX(1,N(商品マスタ!$J198)))</f>
        <v/>
      </c>
      <c r="M199" s="38" t="str">
        <f aca="false">IF($C199="","",N(TOP!$C$16)*N($K199))</f>
        <v/>
      </c>
      <c r="N199" s="17" t="str">
        <f aca="false">IF($C199="","",ROUNDUP(N($M199)/N($L199),0))</f>
        <v/>
      </c>
      <c r="O199" s="17" t="str">
        <f aca="false">IF($C199="","",N(商品マスタ!$R198))</f>
        <v/>
      </c>
      <c r="P199" s="17" t="str">
        <f aca="false">IF($C199="","",IF($F199="理論",(N($O199)+N($N199))-N($G199),(N($O199)+N($N199))-N($I199)))</f>
        <v/>
      </c>
      <c r="Q199" s="17" t="str">
        <f aca="false">IF($C199="","",MAX(1,N(商品マスタ!$K198)))</f>
        <v/>
      </c>
      <c r="R199" s="39" t="str">
        <f aca="false">IF($C199="","",IF(N($P199)/N($Q199)&lt;=0,"",ROUNDUP(N($P199)/N($Q199),0)))</f>
        <v/>
      </c>
      <c r="S199" s="14"/>
      <c r="T199" s="40" t="str">
        <f aca="false">IF($C199="","",N(商品マスタ!$M198))</f>
        <v/>
      </c>
      <c r="U199" s="40" t="str">
        <f aca="false">IF($S199="","",N($S199)*N($T199))</f>
        <v/>
      </c>
      <c r="V199" s="18"/>
    </row>
    <row r="200" customFormat="false" ht="15" hidden="false" customHeight="false" outlineLevel="0" collapsed="false">
      <c r="B200" s="12" t="n">
        <v>194</v>
      </c>
      <c r="C200" s="36" t="str">
        <f aca="false">IF(商品マスタ!$C199="","",商品マスタ!$C199)</f>
        <v/>
      </c>
      <c r="D200" s="12" t="str">
        <f aca="false">IF($C200="","",商品マスタ!$D199)</f>
        <v/>
      </c>
      <c r="E200" s="12" t="str">
        <f aca="false">IF($C200="","",商品マスタ!$G199)</f>
        <v/>
      </c>
      <c r="F200" s="12" t="str">
        <f aca="false">IF($C200="","",IF(商品マスタ!$P199="","理論",商品マスタ!$P199))</f>
        <v/>
      </c>
      <c r="G200" s="17" t="str">
        <f aca="false">IF($C200="","",N(商品マスタ!$H199))</f>
        <v/>
      </c>
      <c r="H200" s="14"/>
      <c r="I200" s="17" t="str">
        <f aca="false">IF($C200="","",N($H200)*N(商品マスタ!$N199))</f>
        <v/>
      </c>
      <c r="J200" s="17" t="str">
        <f aca="false">IF($C200="","",N($I200)-N($G200))</f>
        <v/>
      </c>
      <c r="K200" s="37" t="str">
        <f aca="false">IF($C200="","",N(商品マスタ!$I199))</f>
        <v/>
      </c>
      <c r="L200" s="17" t="str">
        <f aca="false">IF($C200="","",MAX(1,N(商品マスタ!$J199)))</f>
        <v/>
      </c>
      <c r="M200" s="38" t="str">
        <f aca="false">IF($C200="","",N(TOP!$C$16)*N($K200))</f>
        <v/>
      </c>
      <c r="N200" s="17" t="str">
        <f aca="false">IF($C200="","",ROUNDUP(N($M200)/N($L200),0))</f>
        <v/>
      </c>
      <c r="O200" s="17" t="str">
        <f aca="false">IF($C200="","",N(商品マスタ!$R199))</f>
        <v/>
      </c>
      <c r="P200" s="17" t="str">
        <f aca="false">IF($C200="","",IF($F200="理論",(N($O200)+N($N200))-N($G200),(N($O200)+N($N200))-N($I200)))</f>
        <v/>
      </c>
      <c r="Q200" s="17" t="str">
        <f aca="false">IF($C200="","",MAX(1,N(商品マスタ!$K199)))</f>
        <v/>
      </c>
      <c r="R200" s="39" t="str">
        <f aca="false">IF($C200="","",IF(N($P200)/N($Q200)&lt;=0,"",ROUNDUP(N($P200)/N($Q200),0)))</f>
        <v/>
      </c>
      <c r="S200" s="14"/>
      <c r="T200" s="40" t="str">
        <f aca="false">IF($C200="","",N(商品マスタ!$M199))</f>
        <v/>
      </c>
      <c r="U200" s="40" t="str">
        <f aca="false">IF($S200="","",N($S200)*N($T200))</f>
        <v/>
      </c>
      <c r="V200" s="18"/>
    </row>
    <row r="201" customFormat="false" ht="15" hidden="false" customHeight="false" outlineLevel="0" collapsed="false">
      <c r="B201" s="12" t="n">
        <v>195</v>
      </c>
      <c r="C201" s="36" t="str">
        <f aca="false">IF(商品マスタ!$C200="","",商品マスタ!$C200)</f>
        <v/>
      </c>
      <c r="D201" s="12" t="str">
        <f aca="false">IF($C201="","",商品マスタ!$D200)</f>
        <v/>
      </c>
      <c r="E201" s="12" t="str">
        <f aca="false">IF($C201="","",商品マスタ!$G200)</f>
        <v/>
      </c>
      <c r="F201" s="12" t="str">
        <f aca="false">IF($C201="","",IF(商品マスタ!$P200="","理論",商品マスタ!$P200))</f>
        <v/>
      </c>
      <c r="G201" s="17" t="str">
        <f aca="false">IF($C201="","",N(商品マスタ!$H200))</f>
        <v/>
      </c>
      <c r="H201" s="14"/>
      <c r="I201" s="17" t="str">
        <f aca="false">IF($C201="","",N($H201)*N(商品マスタ!$N200))</f>
        <v/>
      </c>
      <c r="J201" s="17" t="str">
        <f aca="false">IF($C201="","",N($I201)-N($G201))</f>
        <v/>
      </c>
      <c r="K201" s="37" t="str">
        <f aca="false">IF($C201="","",N(商品マスタ!$I200))</f>
        <v/>
      </c>
      <c r="L201" s="17" t="str">
        <f aca="false">IF($C201="","",MAX(1,N(商品マスタ!$J200)))</f>
        <v/>
      </c>
      <c r="M201" s="38" t="str">
        <f aca="false">IF($C201="","",N(TOP!$C$16)*N($K201))</f>
        <v/>
      </c>
      <c r="N201" s="17" t="str">
        <f aca="false">IF($C201="","",ROUNDUP(N($M201)/N($L201),0))</f>
        <v/>
      </c>
      <c r="O201" s="17" t="str">
        <f aca="false">IF($C201="","",N(商品マスタ!$R200))</f>
        <v/>
      </c>
      <c r="P201" s="17" t="str">
        <f aca="false">IF($C201="","",IF($F201="理論",(N($O201)+N($N201))-N($G201),(N($O201)+N($N201))-N($I201)))</f>
        <v/>
      </c>
      <c r="Q201" s="17" t="str">
        <f aca="false">IF($C201="","",MAX(1,N(商品マスタ!$K200)))</f>
        <v/>
      </c>
      <c r="R201" s="39" t="str">
        <f aca="false">IF($C201="","",IF(N($P201)/N($Q201)&lt;=0,"",ROUNDUP(N($P201)/N($Q201),0)))</f>
        <v/>
      </c>
      <c r="S201" s="14"/>
      <c r="T201" s="40" t="str">
        <f aca="false">IF($C201="","",N(商品マスタ!$M200))</f>
        <v/>
      </c>
      <c r="U201" s="40" t="str">
        <f aca="false">IF($S201="","",N($S201)*N($T201))</f>
        <v/>
      </c>
      <c r="V201" s="18"/>
    </row>
    <row r="202" customFormat="false" ht="15" hidden="false" customHeight="false" outlineLevel="0" collapsed="false">
      <c r="B202" s="12" t="n">
        <v>196</v>
      </c>
      <c r="C202" s="36" t="str">
        <f aca="false">IF(商品マスタ!$C201="","",商品マスタ!$C201)</f>
        <v/>
      </c>
      <c r="D202" s="12" t="str">
        <f aca="false">IF($C202="","",商品マスタ!$D201)</f>
        <v/>
      </c>
      <c r="E202" s="12" t="str">
        <f aca="false">IF($C202="","",商品マスタ!$G201)</f>
        <v/>
      </c>
      <c r="F202" s="12" t="str">
        <f aca="false">IF($C202="","",IF(商品マスタ!$P201="","理論",商品マスタ!$P201))</f>
        <v/>
      </c>
      <c r="G202" s="17" t="str">
        <f aca="false">IF($C202="","",N(商品マスタ!$H201))</f>
        <v/>
      </c>
      <c r="H202" s="14"/>
      <c r="I202" s="17" t="str">
        <f aca="false">IF($C202="","",N($H202)*N(商品マスタ!$N201))</f>
        <v/>
      </c>
      <c r="J202" s="17" t="str">
        <f aca="false">IF($C202="","",N($I202)-N($G202))</f>
        <v/>
      </c>
      <c r="K202" s="37" t="str">
        <f aca="false">IF($C202="","",N(商品マスタ!$I201))</f>
        <v/>
      </c>
      <c r="L202" s="17" t="str">
        <f aca="false">IF($C202="","",MAX(1,N(商品マスタ!$J201)))</f>
        <v/>
      </c>
      <c r="M202" s="38" t="str">
        <f aca="false">IF($C202="","",N(TOP!$C$16)*N($K202))</f>
        <v/>
      </c>
      <c r="N202" s="17" t="str">
        <f aca="false">IF($C202="","",ROUNDUP(N($M202)/N($L202),0))</f>
        <v/>
      </c>
      <c r="O202" s="17" t="str">
        <f aca="false">IF($C202="","",N(商品マスタ!$R201))</f>
        <v/>
      </c>
      <c r="P202" s="17" t="str">
        <f aca="false">IF($C202="","",IF($F202="理論",(N($O202)+N($N202))-N($G202),(N($O202)+N($N202))-N($I202)))</f>
        <v/>
      </c>
      <c r="Q202" s="17" t="str">
        <f aca="false">IF($C202="","",MAX(1,N(商品マスタ!$K201)))</f>
        <v/>
      </c>
      <c r="R202" s="39" t="str">
        <f aca="false">IF($C202="","",IF(N($P202)/N($Q202)&lt;=0,"",ROUNDUP(N($P202)/N($Q202),0)))</f>
        <v/>
      </c>
      <c r="S202" s="14"/>
      <c r="T202" s="40" t="str">
        <f aca="false">IF($C202="","",N(商品マスタ!$M201))</f>
        <v/>
      </c>
      <c r="U202" s="40" t="str">
        <f aca="false">IF($S202="","",N($S202)*N($T202))</f>
        <v/>
      </c>
      <c r="V202" s="18"/>
    </row>
    <row r="203" customFormat="false" ht="15" hidden="false" customHeight="false" outlineLevel="0" collapsed="false">
      <c r="B203" s="12" t="n">
        <v>197</v>
      </c>
      <c r="C203" s="36" t="str">
        <f aca="false">IF(商品マスタ!$C202="","",商品マスタ!$C202)</f>
        <v/>
      </c>
      <c r="D203" s="12" t="str">
        <f aca="false">IF($C203="","",商品マスタ!$D202)</f>
        <v/>
      </c>
      <c r="E203" s="12" t="str">
        <f aca="false">IF($C203="","",商品マスタ!$G202)</f>
        <v/>
      </c>
      <c r="F203" s="12" t="str">
        <f aca="false">IF($C203="","",IF(商品マスタ!$P202="","理論",商品マスタ!$P202))</f>
        <v/>
      </c>
      <c r="G203" s="17" t="str">
        <f aca="false">IF($C203="","",N(商品マスタ!$H202))</f>
        <v/>
      </c>
      <c r="H203" s="14"/>
      <c r="I203" s="17" t="str">
        <f aca="false">IF($C203="","",N($H203)*N(商品マスタ!$N202))</f>
        <v/>
      </c>
      <c r="J203" s="17" t="str">
        <f aca="false">IF($C203="","",N($I203)-N($G203))</f>
        <v/>
      </c>
      <c r="K203" s="37" t="str">
        <f aca="false">IF($C203="","",N(商品マスタ!$I202))</f>
        <v/>
      </c>
      <c r="L203" s="17" t="str">
        <f aca="false">IF($C203="","",MAX(1,N(商品マスタ!$J202)))</f>
        <v/>
      </c>
      <c r="M203" s="38" t="str">
        <f aca="false">IF($C203="","",N(TOP!$C$16)*N($K203))</f>
        <v/>
      </c>
      <c r="N203" s="17" t="str">
        <f aca="false">IF($C203="","",ROUNDUP(N($M203)/N($L203),0))</f>
        <v/>
      </c>
      <c r="O203" s="17" t="str">
        <f aca="false">IF($C203="","",N(商品マスタ!$R202))</f>
        <v/>
      </c>
      <c r="P203" s="17" t="str">
        <f aca="false">IF($C203="","",IF($F203="理論",(N($O203)+N($N203))-N($G203),(N($O203)+N($N203))-N($I203)))</f>
        <v/>
      </c>
      <c r="Q203" s="17" t="str">
        <f aca="false">IF($C203="","",MAX(1,N(商品マスタ!$K202)))</f>
        <v/>
      </c>
      <c r="R203" s="39" t="str">
        <f aca="false">IF($C203="","",IF(N($P203)/N($Q203)&lt;=0,"",ROUNDUP(N($P203)/N($Q203),0)))</f>
        <v/>
      </c>
      <c r="S203" s="14"/>
      <c r="T203" s="40" t="str">
        <f aca="false">IF($C203="","",N(商品マスタ!$M202))</f>
        <v/>
      </c>
      <c r="U203" s="40" t="str">
        <f aca="false">IF($S203="","",N($S203)*N($T203))</f>
        <v/>
      </c>
      <c r="V203" s="18"/>
    </row>
    <row r="204" customFormat="false" ht="15" hidden="false" customHeight="false" outlineLevel="0" collapsed="false">
      <c r="B204" s="12" t="n">
        <v>198</v>
      </c>
      <c r="C204" s="36" t="str">
        <f aca="false">IF(商品マスタ!$C203="","",商品マスタ!$C203)</f>
        <v/>
      </c>
      <c r="D204" s="12" t="str">
        <f aca="false">IF($C204="","",商品マスタ!$D203)</f>
        <v/>
      </c>
      <c r="E204" s="12" t="str">
        <f aca="false">IF($C204="","",商品マスタ!$G203)</f>
        <v/>
      </c>
      <c r="F204" s="12" t="str">
        <f aca="false">IF($C204="","",IF(商品マスタ!$P203="","理論",商品マスタ!$P203))</f>
        <v/>
      </c>
      <c r="G204" s="17" t="str">
        <f aca="false">IF($C204="","",N(商品マスタ!$H203))</f>
        <v/>
      </c>
      <c r="H204" s="14"/>
      <c r="I204" s="17" t="str">
        <f aca="false">IF($C204="","",N($H204)*N(商品マスタ!$N203))</f>
        <v/>
      </c>
      <c r="J204" s="17" t="str">
        <f aca="false">IF($C204="","",N($I204)-N($G204))</f>
        <v/>
      </c>
      <c r="K204" s="37" t="str">
        <f aca="false">IF($C204="","",N(商品マスタ!$I203))</f>
        <v/>
      </c>
      <c r="L204" s="17" t="str">
        <f aca="false">IF($C204="","",MAX(1,N(商品マスタ!$J203)))</f>
        <v/>
      </c>
      <c r="M204" s="38" t="str">
        <f aca="false">IF($C204="","",N(TOP!$C$16)*N($K204))</f>
        <v/>
      </c>
      <c r="N204" s="17" t="str">
        <f aca="false">IF($C204="","",ROUNDUP(N($M204)/N($L204),0))</f>
        <v/>
      </c>
      <c r="O204" s="17" t="str">
        <f aca="false">IF($C204="","",N(商品マスタ!$R203))</f>
        <v/>
      </c>
      <c r="P204" s="17" t="str">
        <f aca="false">IF($C204="","",IF($F204="理論",(N($O204)+N($N204))-N($G204),(N($O204)+N($N204))-N($I204)))</f>
        <v/>
      </c>
      <c r="Q204" s="17" t="str">
        <f aca="false">IF($C204="","",MAX(1,N(商品マスタ!$K203)))</f>
        <v/>
      </c>
      <c r="R204" s="39" t="str">
        <f aca="false">IF($C204="","",IF(N($P204)/N($Q204)&lt;=0,"",ROUNDUP(N($P204)/N($Q204),0)))</f>
        <v/>
      </c>
      <c r="S204" s="14"/>
      <c r="T204" s="40" t="str">
        <f aca="false">IF($C204="","",N(商品マスタ!$M203))</f>
        <v/>
      </c>
      <c r="U204" s="40" t="str">
        <f aca="false">IF($S204="","",N($S204)*N($T204))</f>
        <v/>
      </c>
      <c r="V204" s="18"/>
    </row>
    <row r="205" customFormat="false" ht="15" hidden="false" customHeight="false" outlineLevel="0" collapsed="false">
      <c r="B205" s="12" t="n">
        <v>199</v>
      </c>
      <c r="C205" s="36" t="str">
        <f aca="false">IF(商品マスタ!$C204="","",商品マスタ!$C204)</f>
        <v/>
      </c>
      <c r="D205" s="12" t="str">
        <f aca="false">IF($C205="","",商品マスタ!$D204)</f>
        <v/>
      </c>
      <c r="E205" s="12" t="str">
        <f aca="false">IF($C205="","",商品マスタ!$G204)</f>
        <v/>
      </c>
      <c r="F205" s="12" t="str">
        <f aca="false">IF($C205="","",IF(商品マスタ!$P204="","理論",商品マスタ!$P204))</f>
        <v/>
      </c>
      <c r="G205" s="17" t="str">
        <f aca="false">IF($C205="","",N(商品マスタ!$H204))</f>
        <v/>
      </c>
      <c r="H205" s="14"/>
      <c r="I205" s="17" t="str">
        <f aca="false">IF($C205="","",N($H205)*N(商品マスタ!$N204))</f>
        <v/>
      </c>
      <c r="J205" s="17" t="str">
        <f aca="false">IF($C205="","",N($I205)-N($G205))</f>
        <v/>
      </c>
      <c r="K205" s="37" t="str">
        <f aca="false">IF($C205="","",N(商品マスタ!$I204))</f>
        <v/>
      </c>
      <c r="L205" s="17" t="str">
        <f aca="false">IF($C205="","",MAX(1,N(商品マスタ!$J204)))</f>
        <v/>
      </c>
      <c r="M205" s="38" t="str">
        <f aca="false">IF($C205="","",N(TOP!$C$16)*N($K205))</f>
        <v/>
      </c>
      <c r="N205" s="17" t="str">
        <f aca="false">IF($C205="","",ROUNDUP(N($M205)/N($L205),0))</f>
        <v/>
      </c>
      <c r="O205" s="17" t="str">
        <f aca="false">IF($C205="","",N(商品マスタ!$R204))</f>
        <v/>
      </c>
      <c r="P205" s="17" t="str">
        <f aca="false">IF($C205="","",IF($F205="理論",(N($O205)+N($N205))-N($G205),(N($O205)+N($N205))-N($I205)))</f>
        <v/>
      </c>
      <c r="Q205" s="17" t="str">
        <f aca="false">IF($C205="","",MAX(1,N(商品マスタ!$K204)))</f>
        <v/>
      </c>
      <c r="R205" s="39" t="str">
        <f aca="false">IF($C205="","",IF(N($P205)/N($Q205)&lt;=0,"",ROUNDUP(N($P205)/N($Q205),0)))</f>
        <v/>
      </c>
      <c r="S205" s="14"/>
      <c r="T205" s="40" t="str">
        <f aca="false">IF($C205="","",N(商品マスタ!$M204))</f>
        <v/>
      </c>
      <c r="U205" s="40" t="str">
        <f aca="false">IF($S205="","",N($S205)*N($T205))</f>
        <v/>
      </c>
      <c r="V205" s="18"/>
    </row>
    <row r="206" customFormat="false" ht="15" hidden="false" customHeight="false" outlineLevel="0" collapsed="false">
      <c r="B206" s="12" t="n">
        <v>200</v>
      </c>
      <c r="C206" s="36" t="str">
        <f aca="false">IF(商品マスタ!$C205="","",商品マスタ!$C205)</f>
        <v/>
      </c>
      <c r="D206" s="12" t="str">
        <f aca="false">IF($C206="","",商品マスタ!$D205)</f>
        <v/>
      </c>
      <c r="E206" s="12" t="str">
        <f aca="false">IF($C206="","",商品マスタ!$G205)</f>
        <v/>
      </c>
      <c r="F206" s="12" t="str">
        <f aca="false">IF($C206="","",IF(商品マスタ!$P205="","理論",商品マスタ!$P205))</f>
        <v/>
      </c>
      <c r="G206" s="17" t="str">
        <f aca="false">IF($C206="","",N(商品マスタ!$H205))</f>
        <v/>
      </c>
      <c r="H206" s="14"/>
      <c r="I206" s="17" t="str">
        <f aca="false">IF($C206="","",N($H206)*N(商品マスタ!$N205))</f>
        <v/>
      </c>
      <c r="J206" s="17" t="str">
        <f aca="false">IF($C206="","",N($I206)-N($G206))</f>
        <v/>
      </c>
      <c r="K206" s="37" t="str">
        <f aca="false">IF($C206="","",N(商品マスタ!$I205))</f>
        <v/>
      </c>
      <c r="L206" s="17" t="str">
        <f aca="false">IF($C206="","",MAX(1,N(商品マスタ!$J205)))</f>
        <v/>
      </c>
      <c r="M206" s="38" t="str">
        <f aca="false">IF($C206="","",N(TOP!$C$16)*N($K206))</f>
        <v/>
      </c>
      <c r="N206" s="17" t="str">
        <f aca="false">IF($C206="","",ROUNDUP(N($M206)/N($L206),0))</f>
        <v/>
      </c>
      <c r="O206" s="17" t="str">
        <f aca="false">IF($C206="","",N(商品マスタ!$R205))</f>
        <v/>
      </c>
      <c r="P206" s="17" t="str">
        <f aca="false">IF($C206="","",IF($F206="理論",(N($O206)+N($N206))-N($G206),(N($O206)+N($N206))-N($I206)))</f>
        <v/>
      </c>
      <c r="Q206" s="17" t="str">
        <f aca="false">IF($C206="","",MAX(1,N(商品マスタ!$K205)))</f>
        <v/>
      </c>
      <c r="R206" s="39" t="str">
        <f aca="false">IF($C206="","",IF(N($P206)/N($Q206)&lt;=0,"",ROUNDUP(N($P206)/N($Q206),0)))</f>
        <v/>
      </c>
      <c r="S206" s="14"/>
      <c r="T206" s="40" t="str">
        <f aca="false">IF($C206="","",N(商品マスタ!$M205))</f>
        <v/>
      </c>
      <c r="U206" s="40" t="str">
        <f aca="false">IF($S206="","",N($S206)*N($T206))</f>
        <v/>
      </c>
      <c r="V206" s="18"/>
    </row>
    <row r="207" customFormat="false" ht="15" hidden="false" customHeight="false" outlineLevel="0" collapsed="false">
      <c r="B207" s="12" t="n">
        <v>201</v>
      </c>
      <c r="C207" s="36" t="str">
        <f aca="false">IF(商品マスタ!$C206="","",商品マスタ!$C206)</f>
        <v/>
      </c>
      <c r="D207" s="12" t="str">
        <f aca="false">IF($C207="","",商品マスタ!$D206)</f>
        <v/>
      </c>
      <c r="E207" s="12" t="str">
        <f aca="false">IF($C207="","",商品マスタ!$G206)</f>
        <v/>
      </c>
      <c r="F207" s="12" t="str">
        <f aca="false">IF($C207="","",IF(商品マスタ!$P206="","理論",商品マスタ!$P206))</f>
        <v/>
      </c>
      <c r="G207" s="17" t="str">
        <f aca="false">IF($C207="","",N(商品マスタ!$H206))</f>
        <v/>
      </c>
      <c r="H207" s="14"/>
      <c r="I207" s="17" t="str">
        <f aca="false">IF($C207="","",N($H207)*N(商品マスタ!$N206))</f>
        <v/>
      </c>
      <c r="J207" s="17" t="str">
        <f aca="false">IF($C207="","",N($I207)-N($G207))</f>
        <v/>
      </c>
      <c r="K207" s="37" t="str">
        <f aca="false">IF($C207="","",N(商品マスタ!$I206))</f>
        <v/>
      </c>
      <c r="L207" s="17" t="str">
        <f aca="false">IF($C207="","",MAX(1,N(商品マスタ!$J206)))</f>
        <v/>
      </c>
      <c r="M207" s="38" t="str">
        <f aca="false">IF($C207="","",N(TOP!$C$16)*N($K207))</f>
        <v/>
      </c>
      <c r="N207" s="17" t="str">
        <f aca="false">IF($C207="","",ROUNDUP(N($M207)/N($L207),0))</f>
        <v/>
      </c>
      <c r="O207" s="17" t="str">
        <f aca="false">IF($C207="","",N(商品マスタ!$R206))</f>
        <v/>
      </c>
      <c r="P207" s="17" t="str">
        <f aca="false">IF($C207="","",IF($F207="理論",(N($O207)+N($N207))-N($G207),(N($O207)+N($N207))-N($I207)))</f>
        <v/>
      </c>
      <c r="Q207" s="17" t="str">
        <f aca="false">IF($C207="","",MAX(1,N(商品マスタ!$K206)))</f>
        <v/>
      </c>
      <c r="R207" s="39" t="str">
        <f aca="false">IF($C207="","",IF(N($P207)/N($Q207)&lt;=0,"",ROUNDUP(N($P207)/N($Q207),0)))</f>
        <v/>
      </c>
      <c r="S207" s="14"/>
      <c r="T207" s="40" t="str">
        <f aca="false">IF($C207="","",N(商品マスタ!$M206))</f>
        <v/>
      </c>
      <c r="U207" s="40" t="str">
        <f aca="false">IF($S207="","",N($S207)*N($T207))</f>
        <v/>
      </c>
      <c r="V207" s="18"/>
    </row>
    <row r="208" customFormat="false" ht="15" hidden="false" customHeight="false" outlineLevel="0" collapsed="false">
      <c r="B208" s="12" t="n">
        <v>202</v>
      </c>
      <c r="C208" s="36" t="str">
        <f aca="false">IF(商品マスタ!$C207="","",商品マスタ!$C207)</f>
        <v/>
      </c>
      <c r="D208" s="12" t="str">
        <f aca="false">IF($C208="","",商品マスタ!$D207)</f>
        <v/>
      </c>
      <c r="E208" s="12" t="str">
        <f aca="false">IF($C208="","",商品マスタ!$G207)</f>
        <v/>
      </c>
      <c r="F208" s="12" t="str">
        <f aca="false">IF($C208="","",IF(商品マスタ!$P207="","理論",商品マスタ!$P207))</f>
        <v/>
      </c>
      <c r="G208" s="17" t="str">
        <f aca="false">IF($C208="","",N(商品マスタ!$H207))</f>
        <v/>
      </c>
      <c r="H208" s="14"/>
      <c r="I208" s="17" t="str">
        <f aca="false">IF($C208="","",N($H208)*N(商品マスタ!$N207))</f>
        <v/>
      </c>
      <c r="J208" s="17" t="str">
        <f aca="false">IF($C208="","",N($I208)-N($G208))</f>
        <v/>
      </c>
      <c r="K208" s="37" t="str">
        <f aca="false">IF($C208="","",N(商品マスタ!$I207))</f>
        <v/>
      </c>
      <c r="L208" s="17" t="str">
        <f aca="false">IF($C208="","",MAX(1,N(商品マスタ!$J207)))</f>
        <v/>
      </c>
      <c r="M208" s="38" t="str">
        <f aca="false">IF($C208="","",N(TOP!$C$16)*N($K208))</f>
        <v/>
      </c>
      <c r="N208" s="17" t="str">
        <f aca="false">IF($C208="","",ROUNDUP(N($M208)/N($L208),0))</f>
        <v/>
      </c>
      <c r="O208" s="17" t="str">
        <f aca="false">IF($C208="","",N(商品マスタ!$R207))</f>
        <v/>
      </c>
      <c r="P208" s="17" t="str">
        <f aca="false">IF($C208="","",IF($F208="理論",(N($O208)+N($N208))-N($G208),(N($O208)+N($N208))-N($I208)))</f>
        <v/>
      </c>
      <c r="Q208" s="17" t="str">
        <f aca="false">IF($C208="","",MAX(1,N(商品マスタ!$K207)))</f>
        <v/>
      </c>
      <c r="R208" s="39" t="str">
        <f aca="false">IF($C208="","",IF(N($P208)/N($Q208)&lt;=0,"",ROUNDUP(N($P208)/N($Q208),0)))</f>
        <v/>
      </c>
      <c r="S208" s="14"/>
      <c r="T208" s="40" t="str">
        <f aca="false">IF($C208="","",N(商品マスタ!$M207))</f>
        <v/>
      </c>
      <c r="U208" s="40" t="str">
        <f aca="false">IF($S208="","",N($S208)*N($T208))</f>
        <v/>
      </c>
      <c r="V208" s="18"/>
    </row>
    <row r="209" customFormat="false" ht="15" hidden="false" customHeight="false" outlineLevel="0" collapsed="false">
      <c r="B209" s="12" t="n">
        <v>203</v>
      </c>
      <c r="C209" s="36" t="str">
        <f aca="false">IF(商品マスタ!$C208="","",商品マスタ!$C208)</f>
        <v/>
      </c>
      <c r="D209" s="12" t="str">
        <f aca="false">IF($C209="","",商品マスタ!$D208)</f>
        <v/>
      </c>
      <c r="E209" s="12" t="str">
        <f aca="false">IF($C209="","",商品マスタ!$G208)</f>
        <v/>
      </c>
      <c r="F209" s="12" t="str">
        <f aca="false">IF($C209="","",IF(商品マスタ!$P208="","理論",商品マスタ!$P208))</f>
        <v/>
      </c>
      <c r="G209" s="17" t="str">
        <f aca="false">IF($C209="","",N(商品マスタ!$H208))</f>
        <v/>
      </c>
      <c r="H209" s="14"/>
      <c r="I209" s="17" t="str">
        <f aca="false">IF($C209="","",N($H209)*N(商品マスタ!$N208))</f>
        <v/>
      </c>
      <c r="J209" s="17" t="str">
        <f aca="false">IF($C209="","",N($I209)-N($G209))</f>
        <v/>
      </c>
      <c r="K209" s="37" t="str">
        <f aca="false">IF($C209="","",N(商品マスタ!$I208))</f>
        <v/>
      </c>
      <c r="L209" s="17" t="str">
        <f aca="false">IF($C209="","",MAX(1,N(商品マスタ!$J208)))</f>
        <v/>
      </c>
      <c r="M209" s="38" t="str">
        <f aca="false">IF($C209="","",N(TOP!$C$16)*N($K209))</f>
        <v/>
      </c>
      <c r="N209" s="17" t="str">
        <f aca="false">IF($C209="","",ROUNDUP(N($M209)/N($L209),0))</f>
        <v/>
      </c>
      <c r="O209" s="17" t="str">
        <f aca="false">IF($C209="","",N(商品マスタ!$R208))</f>
        <v/>
      </c>
      <c r="P209" s="17" t="str">
        <f aca="false">IF($C209="","",IF($F209="理論",(N($O209)+N($N209))-N($G209),(N($O209)+N($N209))-N($I209)))</f>
        <v/>
      </c>
      <c r="Q209" s="17" t="str">
        <f aca="false">IF($C209="","",MAX(1,N(商品マスタ!$K208)))</f>
        <v/>
      </c>
      <c r="R209" s="39" t="str">
        <f aca="false">IF($C209="","",IF(N($P209)/N($Q209)&lt;=0,"",ROUNDUP(N($P209)/N($Q209),0)))</f>
        <v/>
      </c>
      <c r="S209" s="14"/>
      <c r="T209" s="40" t="str">
        <f aca="false">IF($C209="","",N(商品マスタ!$M208))</f>
        <v/>
      </c>
      <c r="U209" s="40" t="str">
        <f aca="false">IF($S209="","",N($S209)*N($T209))</f>
        <v/>
      </c>
      <c r="V209" s="18"/>
    </row>
    <row r="210" customFormat="false" ht="15" hidden="false" customHeight="false" outlineLevel="0" collapsed="false">
      <c r="B210" s="12" t="n">
        <v>204</v>
      </c>
      <c r="C210" s="36" t="str">
        <f aca="false">IF(商品マスタ!$C209="","",商品マスタ!$C209)</f>
        <v/>
      </c>
      <c r="D210" s="12" t="str">
        <f aca="false">IF($C210="","",商品マスタ!$D209)</f>
        <v/>
      </c>
      <c r="E210" s="12" t="str">
        <f aca="false">IF($C210="","",商品マスタ!$G209)</f>
        <v/>
      </c>
      <c r="F210" s="12" t="str">
        <f aca="false">IF($C210="","",IF(商品マスタ!$P209="","理論",商品マスタ!$P209))</f>
        <v/>
      </c>
      <c r="G210" s="17" t="str">
        <f aca="false">IF($C210="","",N(商品マスタ!$H209))</f>
        <v/>
      </c>
      <c r="H210" s="14"/>
      <c r="I210" s="17" t="str">
        <f aca="false">IF($C210="","",N($H210)*N(商品マスタ!$N209))</f>
        <v/>
      </c>
      <c r="J210" s="17" t="str">
        <f aca="false">IF($C210="","",N($I210)-N($G210))</f>
        <v/>
      </c>
      <c r="K210" s="37" t="str">
        <f aca="false">IF($C210="","",N(商品マスタ!$I209))</f>
        <v/>
      </c>
      <c r="L210" s="17" t="str">
        <f aca="false">IF($C210="","",MAX(1,N(商品マスタ!$J209)))</f>
        <v/>
      </c>
      <c r="M210" s="38" t="str">
        <f aca="false">IF($C210="","",N(TOP!$C$16)*N($K210))</f>
        <v/>
      </c>
      <c r="N210" s="17" t="str">
        <f aca="false">IF($C210="","",ROUNDUP(N($M210)/N($L210),0))</f>
        <v/>
      </c>
      <c r="O210" s="17" t="str">
        <f aca="false">IF($C210="","",N(商品マスタ!$R209))</f>
        <v/>
      </c>
      <c r="P210" s="17" t="str">
        <f aca="false">IF($C210="","",IF($F210="理論",(N($O210)+N($N210))-N($G210),(N($O210)+N($N210))-N($I210)))</f>
        <v/>
      </c>
      <c r="Q210" s="17" t="str">
        <f aca="false">IF($C210="","",MAX(1,N(商品マスタ!$K209)))</f>
        <v/>
      </c>
      <c r="R210" s="39" t="str">
        <f aca="false">IF($C210="","",IF(N($P210)/N($Q210)&lt;=0,"",ROUNDUP(N($P210)/N($Q210),0)))</f>
        <v/>
      </c>
      <c r="S210" s="14"/>
      <c r="T210" s="40" t="str">
        <f aca="false">IF($C210="","",N(商品マスタ!$M209))</f>
        <v/>
      </c>
      <c r="U210" s="40" t="str">
        <f aca="false">IF($S210="","",N($S210)*N($T210))</f>
        <v/>
      </c>
      <c r="V210" s="18"/>
    </row>
    <row r="211" customFormat="false" ht="15" hidden="false" customHeight="false" outlineLevel="0" collapsed="false">
      <c r="B211" s="12" t="n">
        <v>205</v>
      </c>
      <c r="C211" s="36" t="str">
        <f aca="false">IF(商品マスタ!$C210="","",商品マスタ!$C210)</f>
        <v/>
      </c>
      <c r="D211" s="12" t="str">
        <f aca="false">IF($C211="","",商品マスタ!$D210)</f>
        <v/>
      </c>
      <c r="E211" s="12" t="str">
        <f aca="false">IF($C211="","",商品マスタ!$G210)</f>
        <v/>
      </c>
      <c r="F211" s="12" t="str">
        <f aca="false">IF($C211="","",IF(商品マスタ!$P210="","理論",商品マスタ!$P210))</f>
        <v/>
      </c>
      <c r="G211" s="17" t="str">
        <f aca="false">IF($C211="","",N(商品マスタ!$H210))</f>
        <v/>
      </c>
      <c r="H211" s="14"/>
      <c r="I211" s="17" t="str">
        <f aca="false">IF($C211="","",N($H211)*N(商品マスタ!$N210))</f>
        <v/>
      </c>
      <c r="J211" s="17" t="str">
        <f aca="false">IF($C211="","",N($I211)-N($G211))</f>
        <v/>
      </c>
      <c r="K211" s="37" t="str">
        <f aca="false">IF($C211="","",N(商品マスタ!$I210))</f>
        <v/>
      </c>
      <c r="L211" s="17" t="str">
        <f aca="false">IF($C211="","",MAX(1,N(商品マスタ!$J210)))</f>
        <v/>
      </c>
      <c r="M211" s="38" t="str">
        <f aca="false">IF($C211="","",N(TOP!$C$16)*N($K211))</f>
        <v/>
      </c>
      <c r="N211" s="17" t="str">
        <f aca="false">IF($C211="","",ROUNDUP(N($M211)/N($L211),0))</f>
        <v/>
      </c>
      <c r="O211" s="17" t="str">
        <f aca="false">IF($C211="","",N(商品マスタ!$R210))</f>
        <v/>
      </c>
      <c r="P211" s="17" t="str">
        <f aca="false">IF($C211="","",IF($F211="理論",(N($O211)+N($N211))-N($G211),(N($O211)+N($N211))-N($I211)))</f>
        <v/>
      </c>
      <c r="Q211" s="17" t="str">
        <f aca="false">IF($C211="","",MAX(1,N(商品マスタ!$K210)))</f>
        <v/>
      </c>
      <c r="R211" s="39" t="str">
        <f aca="false">IF($C211="","",IF(N($P211)/N($Q211)&lt;=0,"",ROUNDUP(N($P211)/N($Q211),0)))</f>
        <v/>
      </c>
      <c r="S211" s="14"/>
      <c r="T211" s="40" t="str">
        <f aca="false">IF($C211="","",N(商品マスタ!$M210))</f>
        <v/>
      </c>
      <c r="U211" s="40" t="str">
        <f aca="false">IF($S211="","",N($S211)*N($T211))</f>
        <v/>
      </c>
      <c r="V211" s="18"/>
    </row>
    <row r="212" customFormat="false" ht="15" hidden="false" customHeight="false" outlineLevel="0" collapsed="false">
      <c r="B212" s="12" t="n">
        <v>206</v>
      </c>
      <c r="C212" s="36" t="str">
        <f aca="false">IF(商品マスタ!$C211="","",商品マスタ!$C211)</f>
        <v/>
      </c>
      <c r="D212" s="12" t="str">
        <f aca="false">IF($C212="","",商品マスタ!$D211)</f>
        <v/>
      </c>
      <c r="E212" s="12" t="str">
        <f aca="false">IF($C212="","",商品マスタ!$G211)</f>
        <v/>
      </c>
      <c r="F212" s="12" t="str">
        <f aca="false">IF($C212="","",IF(商品マスタ!$P211="","理論",商品マスタ!$P211))</f>
        <v/>
      </c>
      <c r="G212" s="17" t="str">
        <f aca="false">IF($C212="","",N(商品マスタ!$H211))</f>
        <v/>
      </c>
      <c r="H212" s="14"/>
      <c r="I212" s="17" t="str">
        <f aca="false">IF($C212="","",N($H212)*N(商品マスタ!$N211))</f>
        <v/>
      </c>
      <c r="J212" s="17" t="str">
        <f aca="false">IF($C212="","",N($I212)-N($G212))</f>
        <v/>
      </c>
      <c r="K212" s="37" t="str">
        <f aca="false">IF($C212="","",N(商品マスタ!$I211))</f>
        <v/>
      </c>
      <c r="L212" s="17" t="str">
        <f aca="false">IF($C212="","",MAX(1,N(商品マスタ!$J211)))</f>
        <v/>
      </c>
      <c r="M212" s="38" t="str">
        <f aca="false">IF($C212="","",N(TOP!$C$16)*N($K212))</f>
        <v/>
      </c>
      <c r="N212" s="17" t="str">
        <f aca="false">IF($C212="","",ROUNDUP(N($M212)/N($L212),0))</f>
        <v/>
      </c>
      <c r="O212" s="17" t="str">
        <f aca="false">IF($C212="","",N(商品マスタ!$R211))</f>
        <v/>
      </c>
      <c r="P212" s="17" t="str">
        <f aca="false">IF($C212="","",IF($F212="理論",(N($O212)+N($N212))-N($G212),(N($O212)+N($N212))-N($I212)))</f>
        <v/>
      </c>
      <c r="Q212" s="17" t="str">
        <f aca="false">IF($C212="","",MAX(1,N(商品マスタ!$K211)))</f>
        <v/>
      </c>
      <c r="R212" s="39" t="str">
        <f aca="false">IF($C212="","",IF(N($P212)/N($Q212)&lt;=0,"",ROUNDUP(N($P212)/N($Q212),0)))</f>
        <v/>
      </c>
      <c r="S212" s="14"/>
      <c r="T212" s="40" t="str">
        <f aca="false">IF($C212="","",N(商品マスタ!$M211))</f>
        <v/>
      </c>
      <c r="U212" s="40" t="str">
        <f aca="false">IF($S212="","",N($S212)*N($T212))</f>
        <v/>
      </c>
      <c r="V212" s="18"/>
    </row>
    <row r="213" customFormat="false" ht="15" hidden="false" customHeight="false" outlineLevel="0" collapsed="false">
      <c r="B213" s="12" t="n">
        <v>207</v>
      </c>
      <c r="C213" s="36" t="str">
        <f aca="false">IF(商品マスタ!$C212="","",商品マスタ!$C212)</f>
        <v/>
      </c>
      <c r="D213" s="12" t="str">
        <f aca="false">IF($C213="","",商品マスタ!$D212)</f>
        <v/>
      </c>
      <c r="E213" s="12" t="str">
        <f aca="false">IF($C213="","",商品マスタ!$G212)</f>
        <v/>
      </c>
      <c r="F213" s="12" t="str">
        <f aca="false">IF($C213="","",IF(商品マスタ!$P212="","理論",商品マスタ!$P212))</f>
        <v/>
      </c>
      <c r="G213" s="17" t="str">
        <f aca="false">IF($C213="","",N(商品マスタ!$H212))</f>
        <v/>
      </c>
      <c r="H213" s="14"/>
      <c r="I213" s="17" t="str">
        <f aca="false">IF($C213="","",N($H213)*N(商品マスタ!$N212))</f>
        <v/>
      </c>
      <c r="J213" s="17" t="str">
        <f aca="false">IF($C213="","",N($I213)-N($G213))</f>
        <v/>
      </c>
      <c r="K213" s="37" t="str">
        <f aca="false">IF($C213="","",N(商品マスタ!$I212))</f>
        <v/>
      </c>
      <c r="L213" s="17" t="str">
        <f aca="false">IF($C213="","",MAX(1,N(商品マスタ!$J212)))</f>
        <v/>
      </c>
      <c r="M213" s="38" t="str">
        <f aca="false">IF($C213="","",N(TOP!$C$16)*N($K213))</f>
        <v/>
      </c>
      <c r="N213" s="17" t="str">
        <f aca="false">IF($C213="","",ROUNDUP(N($M213)/N($L213),0))</f>
        <v/>
      </c>
      <c r="O213" s="17" t="str">
        <f aca="false">IF($C213="","",N(商品マスタ!$R212))</f>
        <v/>
      </c>
      <c r="P213" s="17" t="str">
        <f aca="false">IF($C213="","",IF($F213="理論",(N($O213)+N($N213))-N($G213),(N($O213)+N($N213))-N($I213)))</f>
        <v/>
      </c>
      <c r="Q213" s="17" t="str">
        <f aca="false">IF($C213="","",MAX(1,N(商品マスタ!$K212)))</f>
        <v/>
      </c>
      <c r="R213" s="39" t="str">
        <f aca="false">IF($C213="","",IF(N($P213)/N($Q213)&lt;=0,"",ROUNDUP(N($P213)/N($Q213),0)))</f>
        <v/>
      </c>
      <c r="S213" s="14"/>
      <c r="T213" s="40" t="str">
        <f aca="false">IF($C213="","",N(商品マスタ!$M212))</f>
        <v/>
      </c>
      <c r="U213" s="40" t="str">
        <f aca="false">IF($S213="","",N($S213)*N($T213))</f>
        <v/>
      </c>
      <c r="V213" s="18"/>
    </row>
    <row r="214" customFormat="false" ht="15" hidden="false" customHeight="false" outlineLevel="0" collapsed="false">
      <c r="B214" s="12" t="n">
        <v>208</v>
      </c>
      <c r="C214" s="36" t="str">
        <f aca="false">IF(商品マスタ!$C213="","",商品マスタ!$C213)</f>
        <v/>
      </c>
      <c r="D214" s="12" t="str">
        <f aca="false">IF($C214="","",商品マスタ!$D213)</f>
        <v/>
      </c>
      <c r="E214" s="12" t="str">
        <f aca="false">IF($C214="","",商品マスタ!$G213)</f>
        <v/>
      </c>
      <c r="F214" s="12" t="str">
        <f aca="false">IF($C214="","",IF(商品マスタ!$P213="","理論",商品マスタ!$P213))</f>
        <v/>
      </c>
      <c r="G214" s="17" t="str">
        <f aca="false">IF($C214="","",N(商品マスタ!$H213))</f>
        <v/>
      </c>
      <c r="H214" s="14"/>
      <c r="I214" s="17" t="str">
        <f aca="false">IF($C214="","",N($H214)*N(商品マスタ!$N213))</f>
        <v/>
      </c>
      <c r="J214" s="17" t="str">
        <f aca="false">IF($C214="","",N($I214)-N($G214))</f>
        <v/>
      </c>
      <c r="K214" s="37" t="str">
        <f aca="false">IF($C214="","",N(商品マスタ!$I213))</f>
        <v/>
      </c>
      <c r="L214" s="17" t="str">
        <f aca="false">IF($C214="","",MAX(1,N(商品マスタ!$J213)))</f>
        <v/>
      </c>
      <c r="M214" s="38" t="str">
        <f aca="false">IF($C214="","",N(TOP!$C$16)*N($K214))</f>
        <v/>
      </c>
      <c r="N214" s="17" t="str">
        <f aca="false">IF($C214="","",ROUNDUP(N($M214)/N($L214),0))</f>
        <v/>
      </c>
      <c r="O214" s="17" t="str">
        <f aca="false">IF($C214="","",N(商品マスタ!$R213))</f>
        <v/>
      </c>
      <c r="P214" s="17" t="str">
        <f aca="false">IF($C214="","",IF($F214="理論",(N($O214)+N($N214))-N($G214),(N($O214)+N($N214))-N($I214)))</f>
        <v/>
      </c>
      <c r="Q214" s="17" t="str">
        <f aca="false">IF($C214="","",MAX(1,N(商品マスタ!$K213)))</f>
        <v/>
      </c>
      <c r="R214" s="39" t="str">
        <f aca="false">IF($C214="","",IF(N($P214)/N($Q214)&lt;=0,"",ROUNDUP(N($P214)/N($Q214),0)))</f>
        <v/>
      </c>
      <c r="S214" s="14"/>
      <c r="T214" s="40" t="str">
        <f aca="false">IF($C214="","",N(商品マスタ!$M213))</f>
        <v/>
      </c>
      <c r="U214" s="40" t="str">
        <f aca="false">IF($S214="","",N($S214)*N($T214))</f>
        <v/>
      </c>
      <c r="V214" s="18"/>
    </row>
    <row r="215" customFormat="false" ht="15" hidden="false" customHeight="false" outlineLevel="0" collapsed="false">
      <c r="B215" s="12" t="n">
        <v>209</v>
      </c>
      <c r="C215" s="36" t="str">
        <f aca="false">IF(商品マスタ!$C214="","",商品マスタ!$C214)</f>
        <v/>
      </c>
      <c r="D215" s="12" t="str">
        <f aca="false">IF($C215="","",商品マスタ!$D214)</f>
        <v/>
      </c>
      <c r="E215" s="12" t="str">
        <f aca="false">IF($C215="","",商品マスタ!$G214)</f>
        <v/>
      </c>
      <c r="F215" s="12" t="str">
        <f aca="false">IF($C215="","",IF(商品マスタ!$P214="","理論",商品マスタ!$P214))</f>
        <v/>
      </c>
      <c r="G215" s="17" t="str">
        <f aca="false">IF($C215="","",N(商品マスタ!$H214))</f>
        <v/>
      </c>
      <c r="H215" s="14"/>
      <c r="I215" s="17" t="str">
        <f aca="false">IF($C215="","",N($H215)*N(商品マスタ!$N214))</f>
        <v/>
      </c>
      <c r="J215" s="17" t="str">
        <f aca="false">IF($C215="","",N($I215)-N($G215))</f>
        <v/>
      </c>
      <c r="K215" s="37" t="str">
        <f aca="false">IF($C215="","",N(商品マスタ!$I214))</f>
        <v/>
      </c>
      <c r="L215" s="17" t="str">
        <f aca="false">IF($C215="","",MAX(1,N(商品マスタ!$J214)))</f>
        <v/>
      </c>
      <c r="M215" s="38" t="str">
        <f aca="false">IF($C215="","",N(TOP!$C$16)*N($K215))</f>
        <v/>
      </c>
      <c r="N215" s="17" t="str">
        <f aca="false">IF($C215="","",ROUNDUP(N($M215)/N($L215),0))</f>
        <v/>
      </c>
      <c r="O215" s="17" t="str">
        <f aca="false">IF($C215="","",N(商品マスタ!$R214))</f>
        <v/>
      </c>
      <c r="P215" s="17" t="str">
        <f aca="false">IF($C215="","",IF($F215="理論",(N($O215)+N($N215))-N($G215),(N($O215)+N($N215))-N($I215)))</f>
        <v/>
      </c>
      <c r="Q215" s="17" t="str">
        <f aca="false">IF($C215="","",MAX(1,N(商品マスタ!$K214)))</f>
        <v/>
      </c>
      <c r="R215" s="39" t="str">
        <f aca="false">IF($C215="","",IF(N($P215)/N($Q215)&lt;=0,"",ROUNDUP(N($P215)/N($Q215),0)))</f>
        <v/>
      </c>
      <c r="S215" s="14"/>
      <c r="T215" s="40" t="str">
        <f aca="false">IF($C215="","",N(商品マスタ!$M214))</f>
        <v/>
      </c>
      <c r="U215" s="40" t="str">
        <f aca="false">IF($S215="","",N($S215)*N($T215))</f>
        <v/>
      </c>
      <c r="V215" s="18"/>
    </row>
    <row r="216" customFormat="false" ht="15" hidden="false" customHeight="false" outlineLevel="0" collapsed="false">
      <c r="B216" s="12" t="n">
        <v>210</v>
      </c>
      <c r="C216" s="36" t="str">
        <f aca="false">IF(商品マスタ!$C215="","",商品マスタ!$C215)</f>
        <v/>
      </c>
      <c r="D216" s="12" t="str">
        <f aca="false">IF($C216="","",商品マスタ!$D215)</f>
        <v/>
      </c>
      <c r="E216" s="12" t="str">
        <f aca="false">IF($C216="","",商品マスタ!$G215)</f>
        <v/>
      </c>
      <c r="F216" s="12" t="str">
        <f aca="false">IF($C216="","",IF(商品マスタ!$P215="","理論",商品マスタ!$P215))</f>
        <v/>
      </c>
      <c r="G216" s="17" t="str">
        <f aca="false">IF($C216="","",N(商品マスタ!$H215))</f>
        <v/>
      </c>
      <c r="H216" s="14"/>
      <c r="I216" s="17" t="str">
        <f aca="false">IF($C216="","",N($H216)*N(商品マスタ!$N215))</f>
        <v/>
      </c>
      <c r="J216" s="17" t="str">
        <f aca="false">IF($C216="","",N($I216)-N($G216))</f>
        <v/>
      </c>
      <c r="K216" s="37" t="str">
        <f aca="false">IF($C216="","",N(商品マスタ!$I215))</f>
        <v/>
      </c>
      <c r="L216" s="17" t="str">
        <f aca="false">IF($C216="","",MAX(1,N(商品マスタ!$J215)))</f>
        <v/>
      </c>
      <c r="M216" s="38" t="str">
        <f aca="false">IF($C216="","",N(TOP!$C$16)*N($K216))</f>
        <v/>
      </c>
      <c r="N216" s="17" t="str">
        <f aca="false">IF($C216="","",ROUNDUP(N($M216)/N($L216),0))</f>
        <v/>
      </c>
      <c r="O216" s="17" t="str">
        <f aca="false">IF($C216="","",N(商品マスタ!$R215))</f>
        <v/>
      </c>
      <c r="P216" s="17" t="str">
        <f aca="false">IF($C216="","",IF($F216="理論",(N($O216)+N($N216))-N($G216),(N($O216)+N($N216))-N($I216)))</f>
        <v/>
      </c>
      <c r="Q216" s="17" t="str">
        <f aca="false">IF($C216="","",MAX(1,N(商品マスタ!$K215)))</f>
        <v/>
      </c>
      <c r="R216" s="39" t="str">
        <f aca="false">IF($C216="","",IF(N($P216)/N($Q216)&lt;=0,"",ROUNDUP(N($P216)/N($Q216),0)))</f>
        <v/>
      </c>
      <c r="S216" s="14"/>
      <c r="T216" s="40" t="str">
        <f aca="false">IF($C216="","",N(商品マスタ!$M215))</f>
        <v/>
      </c>
      <c r="U216" s="40" t="str">
        <f aca="false">IF($S216="","",N($S216)*N($T216))</f>
        <v/>
      </c>
      <c r="V216" s="18"/>
    </row>
    <row r="217" customFormat="false" ht="15" hidden="false" customHeight="false" outlineLevel="0" collapsed="false">
      <c r="B217" s="12" t="n">
        <v>211</v>
      </c>
      <c r="C217" s="36" t="str">
        <f aca="false">IF(商品マスタ!$C216="","",商品マスタ!$C216)</f>
        <v/>
      </c>
      <c r="D217" s="12" t="str">
        <f aca="false">IF($C217="","",商品マスタ!$D216)</f>
        <v/>
      </c>
      <c r="E217" s="12" t="str">
        <f aca="false">IF($C217="","",商品マスタ!$G216)</f>
        <v/>
      </c>
      <c r="F217" s="12" t="str">
        <f aca="false">IF($C217="","",IF(商品マスタ!$P216="","理論",商品マスタ!$P216))</f>
        <v/>
      </c>
      <c r="G217" s="17" t="str">
        <f aca="false">IF($C217="","",N(商品マスタ!$H216))</f>
        <v/>
      </c>
      <c r="H217" s="14"/>
      <c r="I217" s="17" t="str">
        <f aca="false">IF($C217="","",N($H217)*N(商品マスタ!$N216))</f>
        <v/>
      </c>
      <c r="J217" s="17" t="str">
        <f aca="false">IF($C217="","",N($I217)-N($G217))</f>
        <v/>
      </c>
      <c r="K217" s="37" t="str">
        <f aca="false">IF($C217="","",N(商品マスタ!$I216))</f>
        <v/>
      </c>
      <c r="L217" s="17" t="str">
        <f aca="false">IF($C217="","",MAX(1,N(商品マスタ!$J216)))</f>
        <v/>
      </c>
      <c r="M217" s="38" t="str">
        <f aca="false">IF($C217="","",N(TOP!$C$16)*N($K217))</f>
        <v/>
      </c>
      <c r="N217" s="17" t="str">
        <f aca="false">IF($C217="","",ROUNDUP(N($M217)/N($L217),0))</f>
        <v/>
      </c>
      <c r="O217" s="17" t="str">
        <f aca="false">IF($C217="","",N(商品マスタ!$R216))</f>
        <v/>
      </c>
      <c r="P217" s="17" t="str">
        <f aca="false">IF($C217="","",IF($F217="理論",(N($O217)+N($N217))-N($G217),(N($O217)+N($N217))-N($I217)))</f>
        <v/>
      </c>
      <c r="Q217" s="17" t="str">
        <f aca="false">IF($C217="","",MAX(1,N(商品マスタ!$K216)))</f>
        <v/>
      </c>
      <c r="R217" s="39" t="str">
        <f aca="false">IF($C217="","",IF(N($P217)/N($Q217)&lt;=0,"",ROUNDUP(N($P217)/N($Q217),0)))</f>
        <v/>
      </c>
      <c r="S217" s="14"/>
      <c r="T217" s="40" t="str">
        <f aca="false">IF($C217="","",N(商品マスタ!$M216))</f>
        <v/>
      </c>
      <c r="U217" s="40" t="str">
        <f aca="false">IF($S217="","",N($S217)*N($T217))</f>
        <v/>
      </c>
      <c r="V217" s="18"/>
    </row>
    <row r="218" customFormat="false" ht="15" hidden="false" customHeight="false" outlineLevel="0" collapsed="false">
      <c r="B218" s="12" t="n">
        <v>212</v>
      </c>
      <c r="C218" s="36" t="str">
        <f aca="false">IF(商品マスタ!$C217="","",商品マスタ!$C217)</f>
        <v/>
      </c>
      <c r="D218" s="12" t="str">
        <f aca="false">IF($C218="","",商品マスタ!$D217)</f>
        <v/>
      </c>
      <c r="E218" s="12" t="str">
        <f aca="false">IF($C218="","",商品マスタ!$G217)</f>
        <v/>
      </c>
      <c r="F218" s="12" t="str">
        <f aca="false">IF($C218="","",IF(商品マスタ!$P217="","理論",商品マスタ!$P217))</f>
        <v/>
      </c>
      <c r="G218" s="17" t="str">
        <f aca="false">IF($C218="","",N(商品マスタ!$H217))</f>
        <v/>
      </c>
      <c r="H218" s="14"/>
      <c r="I218" s="17" t="str">
        <f aca="false">IF($C218="","",N($H218)*N(商品マスタ!$N217))</f>
        <v/>
      </c>
      <c r="J218" s="17" t="str">
        <f aca="false">IF($C218="","",N($I218)-N($G218))</f>
        <v/>
      </c>
      <c r="K218" s="37" t="str">
        <f aca="false">IF($C218="","",N(商品マスタ!$I217))</f>
        <v/>
      </c>
      <c r="L218" s="17" t="str">
        <f aca="false">IF($C218="","",MAX(1,N(商品マスタ!$J217)))</f>
        <v/>
      </c>
      <c r="M218" s="38" t="str">
        <f aca="false">IF($C218="","",N(TOP!$C$16)*N($K218))</f>
        <v/>
      </c>
      <c r="N218" s="17" t="str">
        <f aca="false">IF($C218="","",ROUNDUP(N($M218)/N($L218),0))</f>
        <v/>
      </c>
      <c r="O218" s="17" t="str">
        <f aca="false">IF($C218="","",N(商品マスタ!$R217))</f>
        <v/>
      </c>
      <c r="P218" s="17" t="str">
        <f aca="false">IF($C218="","",IF($F218="理論",(N($O218)+N($N218))-N($G218),(N($O218)+N($N218))-N($I218)))</f>
        <v/>
      </c>
      <c r="Q218" s="17" t="str">
        <f aca="false">IF($C218="","",MAX(1,N(商品マスタ!$K217)))</f>
        <v/>
      </c>
      <c r="R218" s="39" t="str">
        <f aca="false">IF($C218="","",IF(N($P218)/N($Q218)&lt;=0,"",ROUNDUP(N($P218)/N($Q218),0)))</f>
        <v/>
      </c>
      <c r="S218" s="14"/>
      <c r="T218" s="40" t="str">
        <f aca="false">IF($C218="","",N(商品マスタ!$M217))</f>
        <v/>
      </c>
      <c r="U218" s="40" t="str">
        <f aca="false">IF($S218="","",N($S218)*N($T218))</f>
        <v/>
      </c>
      <c r="V218" s="18"/>
    </row>
    <row r="219" customFormat="false" ht="15" hidden="false" customHeight="false" outlineLevel="0" collapsed="false">
      <c r="B219" s="12" t="n">
        <v>213</v>
      </c>
      <c r="C219" s="36" t="str">
        <f aca="false">IF(商品マスタ!$C218="","",商品マスタ!$C218)</f>
        <v/>
      </c>
      <c r="D219" s="12" t="str">
        <f aca="false">IF($C219="","",商品マスタ!$D218)</f>
        <v/>
      </c>
      <c r="E219" s="12" t="str">
        <f aca="false">IF($C219="","",商品マスタ!$G218)</f>
        <v/>
      </c>
      <c r="F219" s="12" t="str">
        <f aca="false">IF($C219="","",IF(商品マスタ!$P218="","理論",商品マスタ!$P218))</f>
        <v/>
      </c>
      <c r="G219" s="17" t="str">
        <f aca="false">IF($C219="","",N(商品マスタ!$H218))</f>
        <v/>
      </c>
      <c r="H219" s="14"/>
      <c r="I219" s="17" t="str">
        <f aca="false">IF($C219="","",N($H219)*N(商品マスタ!$N218))</f>
        <v/>
      </c>
      <c r="J219" s="17" t="str">
        <f aca="false">IF($C219="","",N($I219)-N($G219))</f>
        <v/>
      </c>
      <c r="K219" s="37" t="str">
        <f aca="false">IF($C219="","",N(商品マスタ!$I218))</f>
        <v/>
      </c>
      <c r="L219" s="17" t="str">
        <f aca="false">IF($C219="","",MAX(1,N(商品マスタ!$J218)))</f>
        <v/>
      </c>
      <c r="M219" s="38" t="str">
        <f aca="false">IF($C219="","",N(TOP!$C$16)*N($K219))</f>
        <v/>
      </c>
      <c r="N219" s="17" t="str">
        <f aca="false">IF($C219="","",ROUNDUP(N($M219)/N($L219),0))</f>
        <v/>
      </c>
      <c r="O219" s="17" t="str">
        <f aca="false">IF($C219="","",N(商品マスタ!$R218))</f>
        <v/>
      </c>
      <c r="P219" s="17" t="str">
        <f aca="false">IF($C219="","",IF($F219="理論",(N($O219)+N($N219))-N($G219),(N($O219)+N($N219))-N($I219)))</f>
        <v/>
      </c>
      <c r="Q219" s="17" t="str">
        <f aca="false">IF($C219="","",MAX(1,N(商品マスタ!$K218)))</f>
        <v/>
      </c>
      <c r="R219" s="39" t="str">
        <f aca="false">IF($C219="","",IF(N($P219)/N($Q219)&lt;=0,"",ROUNDUP(N($P219)/N($Q219),0)))</f>
        <v/>
      </c>
      <c r="S219" s="14"/>
      <c r="T219" s="40" t="str">
        <f aca="false">IF($C219="","",N(商品マスタ!$M218))</f>
        <v/>
      </c>
      <c r="U219" s="40" t="str">
        <f aca="false">IF($S219="","",N($S219)*N($T219))</f>
        <v/>
      </c>
      <c r="V219" s="18"/>
    </row>
    <row r="220" customFormat="false" ht="15" hidden="false" customHeight="false" outlineLevel="0" collapsed="false">
      <c r="B220" s="12" t="n">
        <v>214</v>
      </c>
      <c r="C220" s="36" t="str">
        <f aca="false">IF(商品マスタ!$C219="","",商品マスタ!$C219)</f>
        <v/>
      </c>
      <c r="D220" s="12" t="str">
        <f aca="false">IF($C220="","",商品マスタ!$D219)</f>
        <v/>
      </c>
      <c r="E220" s="12" t="str">
        <f aca="false">IF($C220="","",商品マスタ!$G219)</f>
        <v/>
      </c>
      <c r="F220" s="12" t="str">
        <f aca="false">IF($C220="","",IF(商品マスタ!$P219="","理論",商品マスタ!$P219))</f>
        <v/>
      </c>
      <c r="G220" s="17" t="str">
        <f aca="false">IF($C220="","",N(商品マスタ!$H219))</f>
        <v/>
      </c>
      <c r="H220" s="14"/>
      <c r="I220" s="17" t="str">
        <f aca="false">IF($C220="","",N($H220)*N(商品マスタ!$N219))</f>
        <v/>
      </c>
      <c r="J220" s="17" t="str">
        <f aca="false">IF($C220="","",N($I220)-N($G220))</f>
        <v/>
      </c>
      <c r="K220" s="37" t="str">
        <f aca="false">IF($C220="","",N(商品マスタ!$I219))</f>
        <v/>
      </c>
      <c r="L220" s="17" t="str">
        <f aca="false">IF($C220="","",MAX(1,N(商品マスタ!$J219)))</f>
        <v/>
      </c>
      <c r="M220" s="38" t="str">
        <f aca="false">IF($C220="","",N(TOP!$C$16)*N($K220))</f>
        <v/>
      </c>
      <c r="N220" s="17" t="str">
        <f aca="false">IF($C220="","",ROUNDUP(N($M220)/N($L220),0))</f>
        <v/>
      </c>
      <c r="O220" s="17" t="str">
        <f aca="false">IF($C220="","",N(商品マスタ!$R219))</f>
        <v/>
      </c>
      <c r="P220" s="17" t="str">
        <f aca="false">IF($C220="","",IF($F220="理論",(N($O220)+N($N220))-N($G220),(N($O220)+N($N220))-N($I220)))</f>
        <v/>
      </c>
      <c r="Q220" s="17" t="str">
        <f aca="false">IF($C220="","",MAX(1,N(商品マスタ!$K219)))</f>
        <v/>
      </c>
      <c r="R220" s="39" t="str">
        <f aca="false">IF($C220="","",IF(N($P220)/N($Q220)&lt;=0,"",ROUNDUP(N($P220)/N($Q220),0)))</f>
        <v/>
      </c>
      <c r="S220" s="14"/>
      <c r="T220" s="40" t="str">
        <f aca="false">IF($C220="","",N(商品マスタ!$M219))</f>
        <v/>
      </c>
      <c r="U220" s="40" t="str">
        <f aca="false">IF($S220="","",N($S220)*N($T220))</f>
        <v/>
      </c>
      <c r="V220" s="18"/>
    </row>
    <row r="221" customFormat="false" ht="15" hidden="false" customHeight="false" outlineLevel="0" collapsed="false">
      <c r="B221" s="12" t="n">
        <v>215</v>
      </c>
      <c r="C221" s="36" t="str">
        <f aca="false">IF(商品マスタ!$C220="","",商品マスタ!$C220)</f>
        <v/>
      </c>
      <c r="D221" s="12" t="str">
        <f aca="false">IF($C221="","",商品マスタ!$D220)</f>
        <v/>
      </c>
      <c r="E221" s="12" t="str">
        <f aca="false">IF($C221="","",商品マスタ!$G220)</f>
        <v/>
      </c>
      <c r="F221" s="12" t="str">
        <f aca="false">IF($C221="","",IF(商品マスタ!$P220="","理論",商品マスタ!$P220))</f>
        <v/>
      </c>
      <c r="G221" s="17" t="str">
        <f aca="false">IF($C221="","",N(商品マスタ!$H220))</f>
        <v/>
      </c>
      <c r="H221" s="14"/>
      <c r="I221" s="17" t="str">
        <f aca="false">IF($C221="","",N($H221)*N(商品マスタ!$N220))</f>
        <v/>
      </c>
      <c r="J221" s="17" t="str">
        <f aca="false">IF($C221="","",N($I221)-N($G221))</f>
        <v/>
      </c>
      <c r="K221" s="37" t="str">
        <f aca="false">IF($C221="","",N(商品マスタ!$I220))</f>
        <v/>
      </c>
      <c r="L221" s="17" t="str">
        <f aca="false">IF($C221="","",MAX(1,N(商品マスタ!$J220)))</f>
        <v/>
      </c>
      <c r="M221" s="38" t="str">
        <f aca="false">IF($C221="","",N(TOP!$C$16)*N($K221))</f>
        <v/>
      </c>
      <c r="N221" s="17" t="str">
        <f aca="false">IF($C221="","",ROUNDUP(N($M221)/N($L221),0))</f>
        <v/>
      </c>
      <c r="O221" s="17" t="str">
        <f aca="false">IF($C221="","",N(商品マスタ!$R220))</f>
        <v/>
      </c>
      <c r="P221" s="17" t="str">
        <f aca="false">IF($C221="","",IF($F221="理論",(N($O221)+N($N221))-N($G221),(N($O221)+N($N221))-N($I221)))</f>
        <v/>
      </c>
      <c r="Q221" s="17" t="str">
        <f aca="false">IF($C221="","",MAX(1,N(商品マスタ!$K220)))</f>
        <v/>
      </c>
      <c r="R221" s="39" t="str">
        <f aca="false">IF($C221="","",IF(N($P221)/N($Q221)&lt;=0,"",ROUNDUP(N($P221)/N($Q221),0)))</f>
        <v/>
      </c>
      <c r="S221" s="14"/>
      <c r="T221" s="40" t="str">
        <f aca="false">IF($C221="","",N(商品マスタ!$M220))</f>
        <v/>
      </c>
      <c r="U221" s="40" t="str">
        <f aca="false">IF($S221="","",N($S221)*N($T221))</f>
        <v/>
      </c>
      <c r="V221" s="18"/>
    </row>
    <row r="222" customFormat="false" ht="15" hidden="false" customHeight="false" outlineLevel="0" collapsed="false">
      <c r="B222" s="12" t="n">
        <v>216</v>
      </c>
      <c r="C222" s="36" t="str">
        <f aca="false">IF(商品マスタ!$C221="","",商品マスタ!$C221)</f>
        <v/>
      </c>
      <c r="D222" s="12" t="str">
        <f aca="false">IF($C222="","",商品マスタ!$D221)</f>
        <v/>
      </c>
      <c r="E222" s="12" t="str">
        <f aca="false">IF($C222="","",商品マスタ!$G221)</f>
        <v/>
      </c>
      <c r="F222" s="12" t="str">
        <f aca="false">IF($C222="","",IF(商品マスタ!$P221="","理論",商品マスタ!$P221))</f>
        <v/>
      </c>
      <c r="G222" s="17" t="str">
        <f aca="false">IF($C222="","",N(商品マスタ!$H221))</f>
        <v/>
      </c>
      <c r="H222" s="14"/>
      <c r="I222" s="17" t="str">
        <f aca="false">IF($C222="","",N($H222)*N(商品マスタ!$N221))</f>
        <v/>
      </c>
      <c r="J222" s="17" t="str">
        <f aca="false">IF($C222="","",N($I222)-N($G222))</f>
        <v/>
      </c>
      <c r="K222" s="37" t="str">
        <f aca="false">IF($C222="","",N(商品マスタ!$I221))</f>
        <v/>
      </c>
      <c r="L222" s="17" t="str">
        <f aca="false">IF($C222="","",MAX(1,N(商品マスタ!$J221)))</f>
        <v/>
      </c>
      <c r="M222" s="38" t="str">
        <f aca="false">IF($C222="","",N(TOP!$C$16)*N($K222))</f>
        <v/>
      </c>
      <c r="N222" s="17" t="str">
        <f aca="false">IF($C222="","",ROUNDUP(N($M222)/N($L222),0))</f>
        <v/>
      </c>
      <c r="O222" s="17" t="str">
        <f aca="false">IF($C222="","",N(商品マスタ!$R221))</f>
        <v/>
      </c>
      <c r="P222" s="17" t="str">
        <f aca="false">IF($C222="","",IF($F222="理論",(N($O222)+N($N222))-N($G222),(N($O222)+N($N222))-N($I222)))</f>
        <v/>
      </c>
      <c r="Q222" s="17" t="str">
        <f aca="false">IF($C222="","",MAX(1,N(商品マスタ!$K221)))</f>
        <v/>
      </c>
      <c r="R222" s="39" t="str">
        <f aca="false">IF($C222="","",IF(N($P222)/N($Q222)&lt;=0,"",ROUNDUP(N($P222)/N($Q222),0)))</f>
        <v/>
      </c>
      <c r="S222" s="14"/>
      <c r="T222" s="40" t="str">
        <f aca="false">IF($C222="","",N(商品マスタ!$M221))</f>
        <v/>
      </c>
      <c r="U222" s="40" t="str">
        <f aca="false">IF($S222="","",N($S222)*N($T222))</f>
        <v/>
      </c>
      <c r="V222" s="18"/>
    </row>
    <row r="223" customFormat="false" ht="15" hidden="false" customHeight="false" outlineLevel="0" collapsed="false">
      <c r="B223" s="12" t="n">
        <v>217</v>
      </c>
      <c r="C223" s="36" t="str">
        <f aca="false">IF(商品マスタ!$C222="","",商品マスタ!$C222)</f>
        <v/>
      </c>
      <c r="D223" s="12" t="str">
        <f aca="false">IF($C223="","",商品マスタ!$D222)</f>
        <v/>
      </c>
      <c r="E223" s="12" t="str">
        <f aca="false">IF($C223="","",商品マスタ!$G222)</f>
        <v/>
      </c>
      <c r="F223" s="12" t="str">
        <f aca="false">IF($C223="","",IF(商品マスタ!$P222="","理論",商品マスタ!$P222))</f>
        <v/>
      </c>
      <c r="G223" s="17" t="str">
        <f aca="false">IF($C223="","",N(商品マスタ!$H222))</f>
        <v/>
      </c>
      <c r="H223" s="14"/>
      <c r="I223" s="17" t="str">
        <f aca="false">IF($C223="","",N($H223)*N(商品マスタ!$N222))</f>
        <v/>
      </c>
      <c r="J223" s="17" t="str">
        <f aca="false">IF($C223="","",N($I223)-N($G223))</f>
        <v/>
      </c>
      <c r="K223" s="37" t="str">
        <f aca="false">IF($C223="","",N(商品マスタ!$I222))</f>
        <v/>
      </c>
      <c r="L223" s="17" t="str">
        <f aca="false">IF($C223="","",MAX(1,N(商品マスタ!$J222)))</f>
        <v/>
      </c>
      <c r="M223" s="38" t="str">
        <f aca="false">IF($C223="","",N(TOP!$C$16)*N($K223))</f>
        <v/>
      </c>
      <c r="N223" s="17" t="str">
        <f aca="false">IF($C223="","",ROUNDUP(N($M223)/N($L223),0))</f>
        <v/>
      </c>
      <c r="O223" s="17" t="str">
        <f aca="false">IF($C223="","",N(商品マスタ!$R222))</f>
        <v/>
      </c>
      <c r="P223" s="17" t="str">
        <f aca="false">IF($C223="","",IF($F223="理論",(N($O223)+N($N223))-N($G223),(N($O223)+N($N223))-N($I223)))</f>
        <v/>
      </c>
      <c r="Q223" s="17" t="str">
        <f aca="false">IF($C223="","",MAX(1,N(商品マスタ!$K222)))</f>
        <v/>
      </c>
      <c r="R223" s="39" t="str">
        <f aca="false">IF($C223="","",IF(N($P223)/N($Q223)&lt;=0,"",ROUNDUP(N($P223)/N($Q223),0)))</f>
        <v/>
      </c>
      <c r="S223" s="14"/>
      <c r="T223" s="40" t="str">
        <f aca="false">IF($C223="","",N(商品マスタ!$M222))</f>
        <v/>
      </c>
      <c r="U223" s="40" t="str">
        <f aca="false">IF($S223="","",N($S223)*N($T223))</f>
        <v/>
      </c>
      <c r="V223" s="18"/>
    </row>
    <row r="224" customFormat="false" ht="15" hidden="false" customHeight="false" outlineLevel="0" collapsed="false">
      <c r="B224" s="12" t="n">
        <v>218</v>
      </c>
      <c r="C224" s="36" t="str">
        <f aca="false">IF(商品マスタ!$C223="","",商品マスタ!$C223)</f>
        <v/>
      </c>
      <c r="D224" s="12" t="str">
        <f aca="false">IF($C224="","",商品マスタ!$D223)</f>
        <v/>
      </c>
      <c r="E224" s="12" t="str">
        <f aca="false">IF($C224="","",商品マスタ!$G223)</f>
        <v/>
      </c>
      <c r="F224" s="12" t="str">
        <f aca="false">IF($C224="","",IF(商品マスタ!$P223="","理論",商品マスタ!$P223))</f>
        <v/>
      </c>
      <c r="G224" s="17" t="str">
        <f aca="false">IF($C224="","",N(商品マスタ!$H223))</f>
        <v/>
      </c>
      <c r="H224" s="14"/>
      <c r="I224" s="17" t="str">
        <f aca="false">IF($C224="","",N($H224)*N(商品マスタ!$N223))</f>
        <v/>
      </c>
      <c r="J224" s="17" t="str">
        <f aca="false">IF($C224="","",N($I224)-N($G224))</f>
        <v/>
      </c>
      <c r="K224" s="37" t="str">
        <f aca="false">IF($C224="","",N(商品マスタ!$I223))</f>
        <v/>
      </c>
      <c r="L224" s="17" t="str">
        <f aca="false">IF($C224="","",MAX(1,N(商品マスタ!$J223)))</f>
        <v/>
      </c>
      <c r="M224" s="38" t="str">
        <f aca="false">IF($C224="","",N(TOP!$C$16)*N($K224))</f>
        <v/>
      </c>
      <c r="N224" s="17" t="str">
        <f aca="false">IF($C224="","",ROUNDUP(N($M224)/N($L224),0))</f>
        <v/>
      </c>
      <c r="O224" s="17" t="str">
        <f aca="false">IF($C224="","",N(商品マスタ!$R223))</f>
        <v/>
      </c>
      <c r="P224" s="17" t="str">
        <f aca="false">IF($C224="","",IF($F224="理論",(N($O224)+N($N224))-N($G224),(N($O224)+N($N224))-N($I224)))</f>
        <v/>
      </c>
      <c r="Q224" s="17" t="str">
        <f aca="false">IF($C224="","",MAX(1,N(商品マスタ!$K223)))</f>
        <v/>
      </c>
      <c r="R224" s="39" t="str">
        <f aca="false">IF($C224="","",IF(N($P224)/N($Q224)&lt;=0,"",ROUNDUP(N($P224)/N($Q224),0)))</f>
        <v/>
      </c>
      <c r="S224" s="14"/>
      <c r="T224" s="40" t="str">
        <f aca="false">IF($C224="","",N(商品マスタ!$M223))</f>
        <v/>
      </c>
      <c r="U224" s="40" t="str">
        <f aca="false">IF($S224="","",N($S224)*N($T224))</f>
        <v/>
      </c>
      <c r="V224" s="18"/>
    </row>
    <row r="225" customFormat="false" ht="15" hidden="false" customHeight="false" outlineLevel="0" collapsed="false">
      <c r="B225" s="12" t="n">
        <v>219</v>
      </c>
      <c r="C225" s="36" t="str">
        <f aca="false">IF(商品マスタ!$C224="","",商品マスタ!$C224)</f>
        <v/>
      </c>
      <c r="D225" s="12" t="str">
        <f aca="false">IF($C225="","",商品マスタ!$D224)</f>
        <v/>
      </c>
      <c r="E225" s="12" t="str">
        <f aca="false">IF($C225="","",商品マスタ!$G224)</f>
        <v/>
      </c>
      <c r="F225" s="12" t="str">
        <f aca="false">IF($C225="","",IF(商品マスタ!$P224="","理論",商品マスタ!$P224))</f>
        <v/>
      </c>
      <c r="G225" s="17" t="str">
        <f aca="false">IF($C225="","",N(商品マスタ!$H224))</f>
        <v/>
      </c>
      <c r="H225" s="14"/>
      <c r="I225" s="17" t="str">
        <f aca="false">IF($C225="","",N($H225)*N(商品マスタ!$N224))</f>
        <v/>
      </c>
      <c r="J225" s="17" t="str">
        <f aca="false">IF($C225="","",N($I225)-N($G225))</f>
        <v/>
      </c>
      <c r="K225" s="37" t="str">
        <f aca="false">IF($C225="","",N(商品マスタ!$I224))</f>
        <v/>
      </c>
      <c r="L225" s="17" t="str">
        <f aca="false">IF($C225="","",MAX(1,N(商品マスタ!$J224)))</f>
        <v/>
      </c>
      <c r="M225" s="38" t="str">
        <f aca="false">IF($C225="","",N(TOP!$C$16)*N($K225))</f>
        <v/>
      </c>
      <c r="N225" s="17" t="str">
        <f aca="false">IF($C225="","",ROUNDUP(N($M225)/N($L225),0))</f>
        <v/>
      </c>
      <c r="O225" s="17" t="str">
        <f aca="false">IF($C225="","",N(商品マスタ!$R224))</f>
        <v/>
      </c>
      <c r="P225" s="17" t="str">
        <f aca="false">IF($C225="","",IF($F225="理論",(N($O225)+N($N225))-N($G225),(N($O225)+N($N225))-N($I225)))</f>
        <v/>
      </c>
      <c r="Q225" s="17" t="str">
        <f aca="false">IF($C225="","",MAX(1,N(商品マスタ!$K224)))</f>
        <v/>
      </c>
      <c r="R225" s="39" t="str">
        <f aca="false">IF($C225="","",IF(N($P225)/N($Q225)&lt;=0,"",ROUNDUP(N($P225)/N($Q225),0)))</f>
        <v/>
      </c>
      <c r="S225" s="14"/>
      <c r="T225" s="40" t="str">
        <f aca="false">IF($C225="","",N(商品マスタ!$M224))</f>
        <v/>
      </c>
      <c r="U225" s="40" t="str">
        <f aca="false">IF($S225="","",N($S225)*N($T225))</f>
        <v/>
      </c>
      <c r="V225" s="18"/>
    </row>
    <row r="226" customFormat="false" ht="15" hidden="false" customHeight="false" outlineLevel="0" collapsed="false">
      <c r="B226" s="12" t="n">
        <v>220</v>
      </c>
      <c r="C226" s="36" t="str">
        <f aca="false">IF(商品マスタ!$C225="","",商品マスタ!$C225)</f>
        <v/>
      </c>
      <c r="D226" s="12" t="str">
        <f aca="false">IF($C226="","",商品マスタ!$D225)</f>
        <v/>
      </c>
      <c r="E226" s="12" t="str">
        <f aca="false">IF($C226="","",商品マスタ!$G225)</f>
        <v/>
      </c>
      <c r="F226" s="12" t="str">
        <f aca="false">IF($C226="","",IF(商品マスタ!$P225="","理論",商品マスタ!$P225))</f>
        <v/>
      </c>
      <c r="G226" s="17" t="str">
        <f aca="false">IF($C226="","",N(商品マスタ!$H225))</f>
        <v/>
      </c>
      <c r="H226" s="14"/>
      <c r="I226" s="17" t="str">
        <f aca="false">IF($C226="","",N($H226)*N(商品マスタ!$N225))</f>
        <v/>
      </c>
      <c r="J226" s="17" t="str">
        <f aca="false">IF($C226="","",N($I226)-N($G226))</f>
        <v/>
      </c>
      <c r="K226" s="37" t="str">
        <f aca="false">IF($C226="","",N(商品マスタ!$I225))</f>
        <v/>
      </c>
      <c r="L226" s="17" t="str">
        <f aca="false">IF($C226="","",MAX(1,N(商品マスタ!$J225)))</f>
        <v/>
      </c>
      <c r="M226" s="38" t="str">
        <f aca="false">IF($C226="","",N(TOP!$C$16)*N($K226))</f>
        <v/>
      </c>
      <c r="N226" s="17" t="str">
        <f aca="false">IF($C226="","",ROUNDUP(N($M226)/N($L226),0))</f>
        <v/>
      </c>
      <c r="O226" s="17" t="str">
        <f aca="false">IF($C226="","",N(商品マスタ!$R225))</f>
        <v/>
      </c>
      <c r="P226" s="17" t="str">
        <f aca="false">IF($C226="","",IF($F226="理論",(N($O226)+N($N226))-N($G226),(N($O226)+N($N226))-N($I226)))</f>
        <v/>
      </c>
      <c r="Q226" s="17" t="str">
        <f aca="false">IF($C226="","",MAX(1,N(商品マスタ!$K225)))</f>
        <v/>
      </c>
      <c r="R226" s="39" t="str">
        <f aca="false">IF($C226="","",IF(N($P226)/N($Q226)&lt;=0,"",ROUNDUP(N($P226)/N($Q226),0)))</f>
        <v/>
      </c>
      <c r="S226" s="14"/>
      <c r="T226" s="40" t="str">
        <f aca="false">IF($C226="","",N(商品マスタ!$M225))</f>
        <v/>
      </c>
      <c r="U226" s="40" t="str">
        <f aca="false">IF($S226="","",N($S226)*N($T226))</f>
        <v/>
      </c>
      <c r="V226" s="18"/>
    </row>
    <row r="227" customFormat="false" ht="15" hidden="false" customHeight="false" outlineLevel="0" collapsed="false">
      <c r="B227" s="12" t="n">
        <v>221</v>
      </c>
      <c r="C227" s="36" t="str">
        <f aca="false">IF(商品マスタ!$C226="","",商品マスタ!$C226)</f>
        <v/>
      </c>
      <c r="D227" s="12" t="str">
        <f aca="false">IF($C227="","",商品マスタ!$D226)</f>
        <v/>
      </c>
      <c r="E227" s="12" t="str">
        <f aca="false">IF($C227="","",商品マスタ!$G226)</f>
        <v/>
      </c>
      <c r="F227" s="12" t="str">
        <f aca="false">IF($C227="","",IF(商品マスタ!$P226="","理論",商品マスタ!$P226))</f>
        <v/>
      </c>
      <c r="G227" s="17" t="str">
        <f aca="false">IF($C227="","",N(商品マスタ!$H226))</f>
        <v/>
      </c>
      <c r="H227" s="14"/>
      <c r="I227" s="17" t="str">
        <f aca="false">IF($C227="","",N($H227)*N(商品マスタ!$N226))</f>
        <v/>
      </c>
      <c r="J227" s="17" t="str">
        <f aca="false">IF($C227="","",N($I227)-N($G227))</f>
        <v/>
      </c>
      <c r="K227" s="37" t="str">
        <f aca="false">IF($C227="","",N(商品マスタ!$I226))</f>
        <v/>
      </c>
      <c r="L227" s="17" t="str">
        <f aca="false">IF($C227="","",MAX(1,N(商品マスタ!$J226)))</f>
        <v/>
      </c>
      <c r="M227" s="38" t="str">
        <f aca="false">IF($C227="","",N(TOP!$C$16)*N($K227))</f>
        <v/>
      </c>
      <c r="N227" s="17" t="str">
        <f aca="false">IF($C227="","",ROUNDUP(N($M227)/N($L227),0))</f>
        <v/>
      </c>
      <c r="O227" s="17" t="str">
        <f aca="false">IF($C227="","",N(商品マスタ!$R226))</f>
        <v/>
      </c>
      <c r="P227" s="17" t="str">
        <f aca="false">IF($C227="","",IF($F227="理論",(N($O227)+N($N227))-N($G227),(N($O227)+N($N227))-N($I227)))</f>
        <v/>
      </c>
      <c r="Q227" s="17" t="str">
        <f aca="false">IF($C227="","",MAX(1,N(商品マスタ!$K226)))</f>
        <v/>
      </c>
      <c r="R227" s="39" t="str">
        <f aca="false">IF($C227="","",IF(N($P227)/N($Q227)&lt;=0,"",ROUNDUP(N($P227)/N($Q227),0)))</f>
        <v/>
      </c>
      <c r="S227" s="14"/>
      <c r="T227" s="40" t="str">
        <f aca="false">IF($C227="","",N(商品マスタ!$M226))</f>
        <v/>
      </c>
      <c r="U227" s="40" t="str">
        <f aca="false">IF($S227="","",N($S227)*N($T227))</f>
        <v/>
      </c>
      <c r="V227" s="18"/>
    </row>
    <row r="228" customFormat="false" ht="15" hidden="false" customHeight="false" outlineLevel="0" collapsed="false">
      <c r="B228" s="12" t="n">
        <v>222</v>
      </c>
      <c r="C228" s="36" t="str">
        <f aca="false">IF(商品マスタ!$C227="","",商品マスタ!$C227)</f>
        <v/>
      </c>
      <c r="D228" s="12" t="str">
        <f aca="false">IF($C228="","",商品マスタ!$D227)</f>
        <v/>
      </c>
      <c r="E228" s="12" t="str">
        <f aca="false">IF($C228="","",商品マスタ!$G227)</f>
        <v/>
      </c>
      <c r="F228" s="12" t="str">
        <f aca="false">IF($C228="","",IF(商品マスタ!$P227="","理論",商品マスタ!$P227))</f>
        <v/>
      </c>
      <c r="G228" s="17" t="str">
        <f aca="false">IF($C228="","",N(商品マスタ!$H227))</f>
        <v/>
      </c>
      <c r="H228" s="14"/>
      <c r="I228" s="17" t="str">
        <f aca="false">IF($C228="","",N($H228)*N(商品マスタ!$N227))</f>
        <v/>
      </c>
      <c r="J228" s="17" t="str">
        <f aca="false">IF($C228="","",N($I228)-N($G228))</f>
        <v/>
      </c>
      <c r="K228" s="37" t="str">
        <f aca="false">IF($C228="","",N(商品マスタ!$I227))</f>
        <v/>
      </c>
      <c r="L228" s="17" t="str">
        <f aca="false">IF($C228="","",MAX(1,N(商品マスタ!$J227)))</f>
        <v/>
      </c>
      <c r="M228" s="38" t="str">
        <f aca="false">IF($C228="","",N(TOP!$C$16)*N($K228))</f>
        <v/>
      </c>
      <c r="N228" s="17" t="str">
        <f aca="false">IF($C228="","",ROUNDUP(N($M228)/N($L228),0))</f>
        <v/>
      </c>
      <c r="O228" s="17" t="str">
        <f aca="false">IF($C228="","",N(商品マスタ!$R227))</f>
        <v/>
      </c>
      <c r="P228" s="17" t="str">
        <f aca="false">IF($C228="","",IF($F228="理論",(N($O228)+N($N228))-N($G228),(N($O228)+N($N228))-N($I228)))</f>
        <v/>
      </c>
      <c r="Q228" s="17" t="str">
        <f aca="false">IF($C228="","",MAX(1,N(商品マスタ!$K227)))</f>
        <v/>
      </c>
      <c r="R228" s="39" t="str">
        <f aca="false">IF($C228="","",IF(N($P228)/N($Q228)&lt;=0,"",ROUNDUP(N($P228)/N($Q228),0)))</f>
        <v/>
      </c>
      <c r="S228" s="14"/>
      <c r="T228" s="40" t="str">
        <f aca="false">IF($C228="","",N(商品マスタ!$M227))</f>
        <v/>
      </c>
      <c r="U228" s="40" t="str">
        <f aca="false">IF($S228="","",N($S228)*N($T228))</f>
        <v/>
      </c>
      <c r="V228" s="18"/>
    </row>
    <row r="229" customFormat="false" ht="15" hidden="false" customHeight="false" outlineLevel="0" collapsed="false">
      <c r="B229" s="12" t="n">
        <v>223</v>
      </c>
      <c r="C229" s="36" t="str">
        <f aca="false">IF(商品マスタ!$C228="","",商品マスタ!$C228)</f>
        <v/>
      </c>
      <c r="D229" s="12" t="str">
        <f aca="false">IF($C229="","",商品マスタ!$D228)</f>
        <v/>
      </c>
      <c r="E229" s="12" t="str">
        <f aca="false">IF($C229="","",商品マスタ!$G228)</f>
        <v/>
      </c>
      <c r="F229" s="12" t="str">
        <f aca="false">IF($C229="","",IF(商品マスタ!$P228="","理論",商品マスタ!$P228))</f>
        <v/>
      </c>
      <c r="G229" s="17" t="str">
        <f aca="false">IF($C229="","",N(商品マスタ!$H228))</f>
        <v/>
      </c>
      <c r="H229" s="14"/>
      <c r="I229" s="17" t="str">
        <f aca="false">IF($C229="","",N($H229)*N(商品マスタ!$N228))</f>
        <v/>
      </c>
      <c r="J229" s="17" t="str">
        <f aca="false">IF($C229="","",N($I229)-N($G229))</f>
        <v/>
      </c>
      <c r="K229" s="37" t="str">
        <f aca="false">IF($C229="","",N(商品マスタ!$I228))</f>
        <v/>
      </c>
      <c r="L229" s="17" t="str">
        <f aca="false">IF($C229="","",MAX(1,N(商品マスタ!$J228)))</f>
        <v/>
      </c>
      <c r="M229" s="38" t="str">
        <f aca="false">IF($C229="","",N(TOP!$C$16)*N($K229))</f>
        <v/>
      </c>
      <c r="N229" s="17" t="str">
        <f aca="false">IF($C229="","",ROUNDUP(N($M229)/N($L229),0))</f>
        <v/>
      </c>
      <c r="O229" s="17" t="str">
        <f aca="false">IF($C229="","",N(商品マスタ!$R228))</f>
        <v/>
      </c>
      <c r="P229" s="17" t="str">
        <f aca="false">IF($C229="","",IF($F229="理論",(N($O229)+N($N229))-N($G229),(N($O229)+N($N229))-N($I229)))</f>
        <v/>
      </c>
      <c r="Q229" s="17" t="str">
        <f aca="false">IF($C229="","",MAX(1,N(商品マスタ!$K228)))</f>
        <v/>
      </c>
      <c r="R229" s="39" t="str">
        <f aca="false">IF($C229="","",IF(N($P229)/N($Q229)&lt;=0,"",ROUNDUP(N($P229)/N($Q229),0)))</f>
        <v/>
      </c>
      <c r="S229" s="14"/>
      <c r="T229" s="40" t="str">
        <f aca="false">IF($C229="","",N(商品マスタ!$M228))</f>
        <v/>
      </c>
      <c r="U229" s="40" t="str">
        <f aca="false">IF($S229="","",N($S229)*N($T229))</f>
        <v/>
      </c>
      <c r="V229" s="18"/>
    </row>
    <row r="230" customFormat="false" ht="15" hidden="false" customHeight="false" outlineLevel="0" collapsed="false">
      <c r="B230" s="12" t="n">
        <v>224</v>
      </c>
      <c r="C230" s="36" t="str">
        <f aca="false">IF(商品マスタ!$C229="","",商品マスタ!$C229)</f>
        <v/>
      </c>
      <c r="D230" s="12" t="str">
        <f aca="false">IF($C230="","",商品マスタ!$D229)</f>
        <v/>
      </c>
      <c r="E230" s="12" t="str">
        <f aca="false">IF($C230="","",商品マスタ!$G229)</f>
        <v/>
      </c>
      <c r="F230" s="12" t="str">
        <f aca="false">IF($C230="","",IF(商品マスタ!$P229="","理論",商品マスタ!$P229))</f>
        <v/>
      </c>
      <c r="G230" s="17" t="str">
        <f aca="false">IF($C230="","",N(商品マスタ!$H229))</f>
        <v/>
      </c>
      <c r="H230" s="14"/>
      <c r="I230" s="17" t="str">
        <f aca="false">IF($C230="","",N($H230)*N(商品マスタ!$N229))</f>
        <v/>
      </c>
      <c r="J230" s="17" t="str">
        <f aca="false">IF($C230="","",N($I230)-N($G230))</f>
        <v/>
      </c>
      <c r="K230" s="37" t="str">
        <f aca="false">IF($C230="","",N(商品マスタ!$I229))</f>
        <v/>
      </c>
      <c r="L230" s="17" t="str">
        <f aca="false">IF($C230="","",MAX(1,N(商品マスタ!$J229)))</f>
        <v/>
      </c>
      <c r="M230" s="38" t="str">
        <f aca="false">IF($C230="","",N(TOP!$C$16)*N($K230))</f>
        <v/>
      </c>
      <c r="N230" s="17" t="str">
        <f aca="false">IF($C230="","",ROUNDUP(N($M230)/N($L230),0))</f>
        <v/>
      </c>
      <c r="O230" s="17" t="str">
        <f aca="false">IF($C230="","",N(商品マスタ!$R229))</f>
        <v/>
      </c>
      <c r="P230" s="17" t="str">
        <f aca="false">IF($C230="","",IF($F230="理論",(N($O230)+N($N230))-N($G230),(N($O230)+N($N230))-N($I230)))</f>
        <v/>
      </c>
      <c r="Q230" s="17" t="str">
        <f aca="false">IF($C230="","",MAX(1,N(商品マスタ!$K229)))</f>
        <v/>
      </c>
      <c r="R230" s="39" t="str">
        <f aca="false">IF($C230="","",IF(N($P230)/N($Q230)&lt;=0,"",ROUNDUP(N($P230)/N($Q230),0)))</f>
        <v/>
      </c>
      <c r="S230" s="14"/>
      <c r="T230" s="40" t="str">
        <f aca="false">IF($C230="","",N(商品マスタ!$M229))</f>
        <v/>
      </c>
      <c r="U230" s="40" t="str">
        <f aca="false">IF($S230="","",N($S230)*N($T230))</f>
        <v/>
      </c>
      <c r="V230" s="18"/>
    </row>
    <row r="231" customFormat="false" ht="15" hidden="false" customHeight="false" outlineLevel="0" collapsed="false">
      <c r="B231" s="12" t="n">
        <v>225</v>
      </c>
      <c r="C231" s="36" t="str">
        <f aca="false">IF(商品マスタ!$C230="","",商品マスタ!$C230)</f>
        <v/>
      </c>
      <c r="D231" s="12" t="str">
        <f aca="false">IF($C231="","",商品マスタ!$D230)</f>
        <v/>
      </c>
      <c r="E231" s="12" t="str">
        <f aca="false">IF($C231="","",商品マスタ!$G230)</f>
        <v/>
      </c>
      <c r="F231" s="12" t="str">
        <f aca="false">IF($C231="","",IF(商品マスタ!$P230="","理論",商品マスタ!$P230))</f>
        <v/>
      </c>
      <c r="G231" s="17" t="str">
        <f aca="false">IF($C231="","",N(商品マスタ!$H230))</f>
        <v/>
      </c>
      <c r="H231" s="14"/>
      <c r="I231" s="17" t="str">
        <f aca="false">IF($C231="","",N($H231)*N(商品マスタ!$N230))</f>
        <v/>
      </c>
      <c r="J231" s="17" t="str">
        <f aca="false">IF($C231="","",N($I231)-N($G231))</f>
        <v/>
      </c>
      <c r="K231" s="37" t="str">
        <f aca="false">IF($C231="","",N(商品マスタ!$I230))</f>
        <v/>
      </c>
      <c r="L231" s="17" t="str">
        <f aca="false">IF($C231="","",MAX(1,N(商品マスタ!$J230)))</f>
        <v/>
      </c>
      <c r="M231" s="38" t="str">
        <f aca="false">IF($C231="","",N(TOP!$C$16)*N($K231))</f>
        <v/>
      </c>
      <c r="N231" s="17" t="str">
        <f aca="false">IF($C231="","",ROUNDUP(N($M231)/N($L231),0))</f>
        <v/>
      </c>
      <c r="O231" s="17" t="str">
        <f aca="false">IF($C231="","",N(商品マスタ!$R230))</f>
        <v/>
      </c>
      <c r="P231" s="17" t="str">
        <f aca="false">IF($C231="","",IF($F231="理論",(N($O231)+N($N231))-N($G231),(N($O231)+N($N231))-N($I231)))</f>
        <v/>
      </c>
      <c r="Q231" s="17" t="str">
        <f aca="false">IF($C231="","",MAX(1,N(商品マスタ!$K230)))</f>
        <v/>
      </c>
      <c r="R231" s="39" t="str">
        <f aca="false">IF($C231="","",IF(N($P231)/N($Q231)&lt;=0,"",ROUNDUP(N($P231)/N($Q231),0)))</f>
        <v/>
      </c>
      <c r="S231" s="14"/>
      <c r="T231" s="40" t="str">
        <f aca="false">IF($C231="","",N(商品マスタ!$M230))</f>
        <v/>
      </c>
      <c r="U231" s="40" t="str">
        <f aca="false">IF($S231="","",N($S231)*N($T231))</f>
        <v/>
      </c>
      <c r="V231" s="18"/>
    </row>
    <row r="232" customFormat="false" ht="15" hidden="false" customHeight="false" outlineLevel="0" collapsed="false">
      <c r="B232" s="12" t="n">
        <v>226</v>
      </c>
      <c r="C232" s="36" t="str">
        <f aca="false">IF(商品マスタ!$C231="","",商品マスタ!$C231)</f>
        <v/>
      </c>
      <c r="D232" s="12" t="str">
        <f aca="false">IF($C232="","",商品マスタ!$D231)</f>
        <v/>
      </c>
      <c r="E232" s="12" t="str">
        <f aca="false">IF($C232="","",商品マスタ!$G231)</f>
        <v/>
      </c>
      <c r="F232" s="12" t="str">
        <f aca="false">IF($C232="","",IF(商品マスタ!$P231="","理論",商品マスタ!$P231))</f>
        <v/>
      </c>
      <c r="G232" s="17" t="str">
        <f aca="false">IF($C232="","",N(商品マスタ!$H231))</f>
        <v/>
      </c>
      <c r="H232" s="14"/>
      <c r="I232" s="17" t="str">
        <f aca="false">IF($C232="","",N($H232)*N(商品マスタ!$N231))</f>
        <v/>
      </c>
      <c r="J232" s="17" t="str">
        <f aca="false">IF($C232="","",N($I232)-N($G232))</f>
        <v/>
      </c>
      <c r="K232" s="37" t="str">
        <f aca="false">IF($C232="","",N(商品マスタ!$I231))</f>
        <v/>
      </c>
      <c r="L232" s="17" t="str">
        <f aca="false">IF($C232="","",MAX(1,N(商品マスタ!$J231)))</f>
        <v/>
      </c>
      <c r="M232" s="38" t="str">
        <f aca="false">IF($C232="","",N(TOP!$C$16)*N($K232))</f>
        <v/>
      </c>
      <c r="N232" s="17" t="str">
        <f aca="false">IF($C232="","",ROUNDUP(N($M232)/N($L232),0))</f>
        <v/>
      </c>
      <c r="O232" s="17" t="str">
        <f aca="false">IF($C232="","",N(商品マスタ!$R231))</f>
        <v/>
      </c>
      <c r="P232" s="17" t="str">
        <f aca="false">IF($C232="","",IF($F232="理論",(N($O232)+N($N232))-N($G232),(N($O232)+N($N232))-N($I232)))</f>
        <v/>
      </c>
      <c r="Q232" s="17" t="str">
        <f aca="false">IF($C232="","",MAX(1,N(商品マスタ!$K231)))</f>
        <v/>
      </c>
      <c r="R232" s="39" t="str">
        <f aca="false">IF($C232="","",IF(N($P232)/N($Q232)&lt;=0,"",ROUNDUP(N($P232)/N($Q232),0)))</f>
        <v/>
      </c>
      <c r="S232" s="14"/>
      <c r="T232" s="40" t="str">
        <f aca="false">IF($C232="","",N(商品マスタ!$M231))</f>
        <v/>
      </c>
      <c r="U232" s="40" t="str">
        <f aca="false">IF($S232="","",N($S232)*N($T232))</f>
        <v/>
      </c>
      <c r="V232" s="18"/>
    </row>
    <row r="233" customFormat="false" ht="15" hidden="false" customHeight="false" outlineLevel="0" collapsed="false">
      <c r="B233" s="12" t="n">
        <v>227</v>
      </c>
      <c r="C233" s="36" t="str">
        <f aca="false">IF(商品マスタ!$C232="","",商品マスタ!$C232)</f>
        <v/>
      </c>
      <c r="D233" s="12" t="str">
        <f aca="false">IF($C233="","",商品マスタ!$D232)</f>
        <v/>
      </c>
      <c r="E233" s="12" t="str">
        <f aca="false">IF($C233="","",商品マスタ!$G232)</f>
        <v/>
      </c>
      <c r="F233" s="12" t="str">
        <f aca="false">IF($C233="","",IF(商品マスタ!$P232="","理論",商品マスタ!$P232))</f>
        <v/>
      </c>
      <c r="G233" s="17" t="str">
        <f aca="false">IF($C233="","",N(商品マスタ!$H232))</f>
        <v/>
      </c>
      <c r="H233" s="14"/>
      <c r="I233" s="17" t="str">
        <f aca="false">IF($C233="","",N($H233)*N(商品マスタ!$N232))</f>
        <v/>
      </c>
      <c r="J233" s="17" t="str">
        <f aca="false">IF($C233="","",N($I233)-N($G233))</f>
        <v/>
      </c>
      <c r="K233" s="37" t="str">
        <f aca="false">IF($C233="","",N(商品マスタ!$I232))</f>
        <v/>
      </c>
      <c r="L233" s="17" t="str">
        <f aca="false">IF($C233="","",MAX(1,N(商品マスタ!$J232)))</f>
        <v/>
      </c>
      <c r="M233" s="38" t="str">
        <f aca="false">IF($C233="","",N(TOP!$C$16)*N($K233))</f>
        <v/>
      </c>
      <c r="N233" s="17" t="str">
        <f aca="false">IF($C233="","",ROUNDUP(N($M233)/N($L233),0))</f>
        <v/>
      </c>
      <c r="O233" s="17" t="str">
        <f aca="false">IF($C233="","",N(商品マスタ!$R232))</f>
        <v/>
      </c>
      <c r="P233" s="17" t="str">
        <f aca="false">IF($C233="","",IF($F233="理論",(N($O233)+N($N233))-N($G233),(N($O233)+N($N233))-N($I233)))</f>
        <v/>
      </c>
      <c r="Q233" s="17" t="str">
        <f aca="false">IF($C233="","",MAX(1,N(商品マスタ!$K232)))</f>
        <v/>
      </c>
      <c r="R233" s="39" t="str">
        <f aca="false">IF($C233="","",IF(N($P233)/N($Q233)&lt;=0,"",ROUNDUP(N($P233)/N($Q233),0)))</f>
        <v/>
      </c>
      <c r="S233" s="14"/>
      <c r="T233" s="40" t="str">
        <f aca="false">IF($C233="","",N(商品マスタ!$M232))</f>
        <v/>
      </c>
      <c r="U233" s="40" t="str">
        <f aca="false">IF($S233="","",N($S233)*N($T233))</f>
        <v/>
      </c>
      <c r="V233" s="18"/>
    </row>
    <row r="234" customFormat="false" ht="15" hidden="false" customHeight="false" outlineLevel="0" collapsed="false">
      <c r="B234" s="12" t="n">
        <v>228</v>
      </c>
      <c r="C234" s="36" t="str">
        <f aca="false">IF(商品マスタ!$C233="","",商品マスタ!$C233)</f>
        <v/>
      </c>
      <c r="D234" s="12" t="str">
        <f aca="false">IF($C234="","",商品マスタ!$D233)</f>
        <v/>
      </c>
      <c r="E234" s="12" t="str">
        <f aca="false">IF($C234="","",商品マスタ!$G233)</f>
        <v/>
      </c>
      <c r="F234" s="12" t="str">
        <f aca="false">IF($C234="","",IF(商品マスタ!$P233="","理論",商品マスタ!$P233))</f>
        <v/>
      </c>
      <c r="G234" s="17" t="str">
        <f aca="false">IF($C234="","",N(商品マスタ!$H233))</f>
        <v/>
      </c>
      <c r="H234" s="14"/>
      <c r="I234" s="17" t="str">
        <f aca="false">IF($C234="","",N($H234)*N(商品マスタ!$N233))</f>
        <v/>
      </c>
      <c r="J234" s="17" t="str">
        <f aca="false">IF($C234="","",N($I234)-N($G234))</f>
        <v/>
      </c>
      <c r="K234" s="37" t="str">
        <f aca="false">IF($C234="","",N(商品マスタ!$I233))</f>
        <v/>
      </c>
      <c r="L234" s="17" t="str">
        <f aca="false">IF($C234="","",MAX(1,N(商品マスタ!$J233)))</f>
        <v/>
      </c>
      <c r="M234" s="38" t="str">
        <f aca="false">IF($C234="","",N(TOP!$C$16)*N($K234))</f>
        <v/>
      </c>
      <c r="N234" s="17" t="str">
        <f aca="false">IF($C234="","",ROUNDUP(N($M234)/N($L234),0))</f>
        <v/>
      </c>
      <c r="O234" s="17" t="str">
        <f aca="false">IF($C234="","",N(商品マスタ!$R233))</f>
        <v/>
      </c>
      <c r="P234" s="17" t="str">
        <f aca="false">IF($C234="","",IF($F234="理論",(N($O234)+N($N234))-N($G234),(N($O234)+N($N234))-N($I234)))</f>
        <v/>
      </c>
      <c r="Q234" s="17" t="str">
        <f aca="false">IF($C234="","",MAX(1,N(商品マスタ!$K233)))</f>
        <v/>
      </c>
      <c r="R234" s="39" t="str">
        <f aca="false">IF($C234="","",IF(N($P234)/N($Q234)&lt;=0,"",ROUNDUP(N($P234)/N($Q234),0)))</f>
        <v/>
      </c>
      <c r="S234" s="14"/>
      <c r="T234" s="40" t="str">
        <f aca="false">IF($C234="","",N(商品マスタ!$M233))</f>
        <v/>
      </c>
      <c r="U234" s="40" t="str">
        <f aca="false">IF($S234="","",N($S234)*N($T234))</f>
        <v/>
      </c>
      <c r="V234" s="18"/>
    </row>
    <row r="235" customFormat="false" ht="15" hidden="false" customHeight="false" outlineLevel="0" collapsed="false">
      <c r="B235" s="12" t="n">
        <v>229</v>
      </c>
      <c r="C235" s="36" t="str">
        <f aca="false">IF(商品マスタ!$C234="","",商品マスタ!$C234)</f>
        <v/>
      </c>
      <c r="D235" s="12" t="str">
        <f aca="false">IF($C235="","",商品マスタ!$D234)</f>
        <v/>
      </c>
      <c r="E235" s="12" t="str">
        <f aca="false">IF($C235="","",商品マスタ!$G234)</f>
        <v/>
      </c>
      <c r="F235" s="12" t="str">
        <f aca="false">IF($C235="","",IF(商品マスタ!$P234="","理論",商品マスタ!$P234))</f>
        <v/>
      </c>
      <c r="G235" s="17" t="str">
        <f aca="false">IF($C235="","",N(商品マスタ!$H234))</f>
        <v/>
      </c>
      <c r="H235" s="14"/>
      <c r="I235" s="17" t="str">
        <f aca="false">IF($C235="","",N($H235)*N(商品マスタ!$N234))</f>
        <v/>
      </c>
      <c r="J235" s="17" t="str">
        <f aca="false">IF($C235="","",N($I235)-N($G235))</f>
        <v/>
      </c>
      <c r="K235" s="37" t="str">
        <f aca="false">IF($C235="","",N(商品マスタ!$I234))</f>
        <v/>
      </c>
      <c r="L235" s="17" t="str">
        <f aca="false">IF($C235="","",MAX(1,N(商品マスタ!$J234)))</f>
        <v/>
      </c>
      <c r="M235" s="38" t="str">
        <f aca="false">IF($C235="","",N(TOP!$C$16)*N($K235))</f>
        <v/>
      </c>
      <c r="N235" s="17" t="str">
        <f aca="false">IF($C235="","",ROUNDUP(N($M235)/N($L235),0))</f>
        <v/>
      </c>
      <c r="O235" s="17" t="str">
        <f aca="false">IF($C235="","",N(商品マスタ!$R234))</f>
        <v/>
      </c>
      <c r="P235" s="17" t="str">
        <f aca="false">IF($C235="","",IF($F235="理論",(N($O235)+N($N235))-N($G235),(N($O235)+N($N235))-N($I235)))</f>
        <v/>
      </c>
      <c r="Q235" s="17" t="str">
        <f aca="false">IF($C235="","",MAX(1,N(商品マスタ!$K234)))</f>
        <v/>
      </c>
      <c r="R235" s="39" t="str">
        <f aca="false">IF($C235="","",IF(N($P235)/N($Q235)&lt;=0,"",ROUNDUP(N($P235)/N($Q235),0)))</f>
        <v/>
      </c>
      <c r="S235" s="14"/>
      <c r="T235" s="40" t="str">
        <f aca="false">IF($C235="","",N(商品マスタ!$M234))</f>
        <v/>
      </c>
      <c r="U235" s="40" t="str">
        <f aca="false">IF($S235="","",N($S235)*N($T235))</f>
        <v/>
      </c>
      <c r="V235" s="18"/>
    </row>
    <row r="236" customFormat="false" ht="15" hidden="false" customHeight="false" outlineLevel="0" collapsed="false">
      <c r="B236" s="12" t="n">
        <v>230</v>
      </c>
      <c r="C236" s="36" t="str">
        <f aca="false">IF(商品マスタ!$C235="","",商品マスタ!$C235)</f>
        <v/>
      </c>
      <c r="D236" s="12" t="str">
        <f aca="false">IF($C236="","",商品マスタ!$D235)</f>
        <v/>
      </c>
      <c r="E236" s="12" t="str">
        <f aca="false">IF($C236="","",商品マスタ!$G235)</f>
        <v/>
      </c>
      <c r="F236" s="12" t="str">
        <f aca="false">IF($C236="","",IF(商品マスタ!$P235="","理論",商品マスタ!$P235))</f>
        <v/>
      </c>
      <c r="G236" s="17" t="str">
        <f aca="false">IF($C236="","",N(商品マスタ!$H235))</f>
        <v/>
      </c>
      <c r="H236" s="14"/>
      <c r="I236" s="17" t="str">
        <f aca="false">IF($C236="","",N($H236)*N(商品マスタ!$N235))</f>
        <v/>
      </c>
      <c r="J236" s="17" t="str">
        <f aca="false">IF($C236="","",N($I236)-N($G236))</f>
        <v/>
      </c>
      <c r="K236" s="37" t="str">
        <f aca="false">IF($C236="","",N(商品マスタ!$I235))</f>
        <v/>
      </c>
      <c r="L236" s="17" t="str">
        <f aca="false">IF($C236="","",MAX(1,N(商品マスタ!$J235)))</f>
        <v/>
      </c>
      <c r="M236" s="38" t="str">
        <f aca="false">IF($C236="","",N(TOP!$C$16)*N($K236))</f>
        <v/>
      </c>
      <c r="N236" s="17" t="str">
        <f aca="false">IF($C236="","",ROUNDUP(N($M236)/N($L236),0))</f>
        <v/>
      </c>
      <c r="O236" s="17" t="str">
        <f aca="false">IF($C236="","",N(商品マスタ!$R235))</f>
        <v/>
      </c>
      <c r="P236" s="17" t="str">
        <f aca="false">IF($C236="","",IF($F236="理論",(N($O236)+N($N236))-N($G236),(N($O236)+N($N236))-N($I236)))</f>
        <v/>
      </c>
      <c r="Q236" s="17" t="str">
        <f aca="false">IF($C236="","",MAX(1,N(商品マスタ!$K235)))</f>
        <v/>
      </c>
      <c r="R236" s="39" t="str">
        <f aca="false">IF($C236="","",IF(N($P236)/N($Q236)&lt;=0,"",ROUNDUP(N($P236)/N($Q236),0)))</f>
        <v/>
      </c>
      <c r="S236" s="14"/>
      <c r="T236" s="40" t="str">
        <f aca="false">IF($C236="","",N(商品マスタ!$M235))</f>
        <v/>
      </c>
      <c r="U236" s="40" t="str">
        <f aca="false">IF($S236="","",N($S236)*N($T236))</f>
        <v/>
      </c>
      <c r="V236" s="18"/>
    </row>
    <row r="237" customFormat="false" ht="15" hidden="false" customHeight="false" outlineLevel="0" collapsed="false">
      <c r="B237" s="12" t="n">
        <v>231</v>
      </c>
      <c r="C237" s="36" t="str">
        <f aca="false">IF(商品マスタ!$C236="","",商品マスタ!$C236)</f>
        <v/>
      </c>
      <c r="D237" s="12" t="str">
        <f aca="false">IF($C237="","",商品マスタ!$D236)</f>
        <v/>
      </c>
      <c r="E237" s="12" t="str">
        <f aca="false">IF($C237="","",商品マスタ!$G236)</f>
        <v/>
      </c>
      <c r="F237" s="12" t="str">
        <f aca="false">IF($C237="","",IF(商品マスタ!$P236="","理論",商品マスタ!$P236))</f>
        <v/>
      </c>
      <c r="G237" s="17" t="str">
        <f aca="false">IF($C237="","",N(商品マスタ!$H236))</f>
        <v/>
      </c>
      <c r="H237" s="14"/>
      <c r="I237" s="17" t="str">
        <f aca="false">IF($C237="","",N($H237)*N(商品マスタ!$N236))</f>
        <v/>
      </c>
      <c r="J237" s="17" t="str">
        <f aca="false">IF($C237="","",N($I237)-N($G237))</f>
        <v/>
      </c>
      <c r="K237" s="37" t="str">
        <f aca="false">IF($C237="","",N(商品マスタ!$I236))</f>
        <v/>
      </c>
      <c r="L237" s="17" t="str">
        <f aca="false">IF($C237="","",MAX(1,N(商品マスタ!$J236)))</f>
        <v/>
      </c>
      <c r="M237" s="38" t="str">
        <f aca="false">IF($C237="","",N(TOP!$C$16)*N($K237))</f>
        <v/>
      </c>
      <c r="N237" s="17" t="str">
        <f aca="false">IF($C237="","",ROUNDUP(N($M237)/N($L237),0))</f>
        <v/>
      </c>
      <c r="O237" s="17" t="str">
        <f aca="false">IF($C237="","",N(商品マスタ!$R236))</f>
        <v/>
      </c>
      <c r="P237" s="17" t="str">
        <f aca="false">IF($C237="","",IF($F237="理論",(N($O237)+N($N237))-N($G237),(N($O237)+N($N237))-N($I237)))</f>
        <v/>
      </c>
      <c r="Q237" s="17" t="str">
        <f aca="false">IF($C237="","",MAX(1,N(商品マスタ!$K236)))</f>
        <v/>
      </c>
      <c r="R237" s="39" t="str">
        <f aca="false">IF($C237="","",IF(N($P237)/N($Q237)&lt;=0,"",ROUNDUP(N($P237)/N($Q237),0)))</f>
        <v/>
      </c>
      <c r="S237" s="14"/>
      <c r="T237" s="40" t="str">
        <f aca="false">IF($C237="","",N(商品マスタ!$M236))</f>
        <v/>
      </c>
      <c r="U237" s="40" t="str">
        <f aca="false">IF($S237="","",N($S237)*N($T237))</f>
        <v/>
      </c>
      <c r="V237" s="18"/>
    </row>
    <row r="238" customFormat="false" ht="15" hidden="false" customHeight="false" outlineLevel="0" collapsed="false">
      <c r="B238" s="12" t="n">
        <v>232</v>
      </c>
      <c r="C238" s="36" t="str">
        <f aca="false">IF(商品マスタ!$C237="","",商品マスタ!$C237)</f>
        <v/>
      </c>
      <c r="D238" s="12" t="str">
        <f aca="false">IF($C238="","",商品マスタ!$D237)</f>
        <v/>
      </c>
      <c r="E238" s="12" t="str">
        <f aca="false">IF($C238="","",商品マスタ!$G237)</f>
        <v/>
      </c>
      <c r="F238" s="12" t="str">
        <f aca="false">IF($C238="","",IF(商品マスタ!$P237="","理論",商品マスタ!$P237))</f>
        <v/>
      </c>
      <c r="G238" s="17" t="str">
        <f aca="false">IF($C238="","",N(商品マスタ!$H237))</f>
        <v/>
      </c>
      <c r="H238" s="14"/>
      <c r="I238" s="17" t="str">
        <f aca="false">IF($C238="","",N($H238)*N(商品マスタ!$N237))</f>
        <v/>
      </c>
      <c r="J238" s="17" t="str">
        <f aca="false">IF($C238="","",N($I238)-N($G238))</f>
        <v/>
      </c>
      <c r="K238" s="37" t="str">
        <f aca="false">IF($C238="","",N(商品マスタ!$I237))</f>
        <v/>
      </c>
      <c r="L238" s="17" t="str">
        <f aca="false">IF($C238="","",MAX(1,N(商品マスタ!$J237)))</f>
        <v/>
      </c>
      <c r="M238" s="38" t="str">
        <f aca="false">IF($C238="","",N(TOP!$C$16)*N($K238))</f>
        <v/>
      </c>
      <c r="N238" s="17" t="str">
        <f aca="false">IF($C238="","",ROUNDUP(N($M238)/N($L238),0))</f>
        <v/>
      </c>
      <c r="O238" s="17" t="str">
        <f aca="false">IF($C238="","",N(商品マスタ!$R237))</f>
        <v/>
      </c>
      <c r="P238" s="17" t="str">
        <f aca="false">IF($C238="","",IF($F238="理論",(N($O238)+N($N238))-N($G238),(N($O238)+N($N238))-N($I238)))</f>
        <v/>
      </c>
      <c r="Q238" s="17" t="str">
        <f aca="false">IF($C238="","",MAX(1,N(商品マスタ!$K237)))</f>
        <v/>
      </c>
      <c r="R238" s="39" t="str">
        <f aca="false">IF($C238="","",IF(N($P238)/N($Q238)&lt;=0,"",ROUNDUP(N($P238)/N($Q238),0)))</f>
        <v/>
      </c>
      <c r="S238" s="14"/>
      <c r="T238" s="40" t="str">
        <f aca="false">IF($C238="","",N(商品マスタ!$M237))</f>
        <v/>
      </c>
      <c r="U238" s="40" t="str">
        <f aca="false">IF($S238="","",N($S238)*N($T238))</f>
        <v/>
      </c>
      <c r="V238" s="18"/>
    </row>
    <row r="239" customFormat="false" ht="15" hidden="false" customHeight="false" outlineLevel="0" collapsed="false">
      <c r="B239" s="12" t="n">
        <v>233</v>
      </c>
      <c r="C239" s="36" t="str">
        <f aca="false">IF(商品マスタ!$C238="","",商品マスタ!$C238)</f>
        <v/>
      </c>
      <c r="D239" s="12" t="str">
        <f aca="false">IF($C239="","",商品マスタ!$D238)</f>
        <v/>
      </c>
      <c r="E239" s="12" t="str">
        <f aca="false">IF($C239="","",商品マスタ!$G238)</f>
        <v/>
      </c>
      <c r="F239" s="12" t="str">
        <f aca="false">IF($C239="","",IF(商品マスタ!$P238="","理論",商品マスタ!$P238))</f>
        <v/>
      </c>
      <c r="G239" s="17" t="str">
        <f aca="false">IF($C239="","",N(商品マスタ!$H238))</f>
        <v/>
      </c>
      <c r="H239" s="14"/>
      <c r="I239" s="17" t="str">
        <f aca="false">IF($C239="","",N($H239)*N(商品マスタ!$N238))</f>
        <v/>
      </c>
      <c r="J239" s="17" t="str">
        <f aca="false">IF($C239="","",N($I239)-N($G239))</f>
        <v/>
      </c>
      <c r="K239" s="37" t="str">
        <f aca="false">IF($C239="","",N(商品マスタ!$I238))</f>
        <v/>
      </c>
      <c r="L239" s="17" t="str">
        <f aca="false">IF($C239="","",MAX(1,N(商品マスタ!$J238)))</f>
        <v/>
      </c>
      <c r="M239" s="38" t="str">
        <f aca="false">IF($C239="","",N(TOP!$C$16)*N($K239))</f>
        <v/>
      </c>
      <c r="N239" s="17" t="str">
        <f aca="false">IF($C239="","",ROUNDUP(N($M239)/N($L239),0))</f>
        <v/>
      </c>
      <c r="O239" s="17" t="str">
        <f aca="false">IF($C239="","",N(商品マスタ!$R238))</f>
        <v/>
      </c>
      <c r="P239" s="17" t="str">
        <f aca="false">IF($C239="","",IF($F239="理論",(N($O239)+N($N239))-N($G239),(N($O239)+N($N239))-N($I239)))</f>
        <v/>
      </c>
      <c r="Q239" s="17" t="str">
        <f aca="false">IF($C239="","",MAX(1,N(商品マスタ!$K238)))</f>
        <v/>
      </c>
      <c r="R239" s="39" t="str">
        <f aca="false">IF($C239="","",IF(N($P239)/N($Q239)&lt;=0,"",ROUNDUP(N($P239)/N($Q239),0)))</f>
        <v/>
      </c>
      <c r="S239" s="14"/>
      <c r="T239" s="40" t="str">
        <f aca="false">IF($C239="","",N(商品マスタ!$M238))</f>
        <v/>
      </c>
      <c r="U239" s="40" t="str">
        <f aca="false">IF($S239="","",N($S239)*N($T239))</f>
        <v/>
      </c>
      <c r="V239" s="18"/>
    </row>
    <row r="240" customFormat="false" ht="15" hidden="false" customHeight="false" outlineLevel="0" collapsed="false">
      <c r="B240" s="12" t="n">
        <v>234</v>
      </c>
      <c r="C240" s="36" t="str">
        <f aca="false">IF(商品マスタ!$C239="","",商品マスタ!$C239)</f>
        <v/>
      </c>
      <c r="D240" s="12" t="str">
        <f aca="false">IF($C240="","",商品マスタ!$D239)</f>
        <v/>
      </c>
      <c r="E240" s="12" t="str">
        <f aca="false">IF($C240="","",商品マスタ!$G239)</f>
        <v/>
      </c>
      <c r="F240" s="12" t="str">
        <f aca="false">IF($C240="","",IF(商品マスタ!$P239="","理論",商品マスタ!$P239))</f>
        <v/>
      </c>
      <c r="G240" s="17" t="str">
        <f aca="false">IF($C240="","",N(商品マスタ!$H239))</f>
        <v/>
      </c>
      <c r="H240" s="14"/>
      <c r="I240" s="17" t="str">
        <f aca="false">IF($C240="","",N($H240)*N(商品マスタ!$N239))</f>
        <v/>
      </c>
      <c r="J240" s="17" t="str">
        <f aca="false">IF($C240="","",N($I240)-N($G240))</f>
        <v/>
      </c>
      <c r="K240" s="37" t="str">
        <f aca="false">IF($C240="","",N(商品マスタ!$I239))</f>
        <v/>
      </c>
      <c r="L240" s="17" t="str">
        <f aca="false">IF($C240="","",MAX(1,N(商品マスタ!$J239)))</f>
        <v/>
      </c>
      <c r="M240" s="38" t="str">
        <f aca="false">IF($C240="","",N(TOP!$C$16)*N($K240))</f>
        <v/>
      </c>
      <c r="N240" s="17" t="str">
        <f aca="false">IF($C240="","",ROUNDUP(N($M240)/N($L240),0))</f>
        <v/>
      </c>
      <c r="O240" s="17" t="str">
        <f aca="false">IF($C240="","",N(商品マスタ!$R239))</f>
        <v/>
      </c>
      <c r="P240" s="17" t="str">
        <f aca="false">IF($C240="","",IF($F240="理論",(N($O240)+N($N240))-N($G240),(N($O240)+N($N240))-N($I240)))</f>
        <v/>
      </c>
      <c r="Q240" s="17" t="str">
        <f aca="false">IF($C240="","",MAX(1,N(商品マスタ!$K239)))</f>
        <v/>
      </c>
      <c r="R240" s="39" t="str">
        <f aca="false">IF($C240="","",IF(N($P240)/N($Q240)&lt;=0,"",ROUNDUP(N($P240)/N($Q240),0)))</f>
        <v/>
      </c>
      <c r="S240" s="14"/>
      <c r="T240" s="40" t="str">
        <f aca="false">IF($C240="","",N(商品マスタ!$M239))</f>
        <v/>
      </c>
      <c r="U240" s="40" t="str">
        <f aca="false">IF($S240="","",N($S240)*N($T240))</f>
        <v/>
      </c>
      <c r="V240" s="18"/>
    </row>
    <row r="241" customFormat="false" ht="15" hidden="false" customHeight="false" outlineLevel="0" collapsed="false">
      <c r="B241" s="12" t="n">
        <v>235</v>
      </c>
      <c r="C241" s="36" t="str">
        <f aca="false">IF(商品マスタ!$C240="","",商品マスタ!$C240)</f>
        <v/>
      </c>
      <c r="D241" s="12" t="str">
        <f aca="false">IF($C241="","",商品マスタ!$D240)</f>
        <v/>
      </c>
      <c r="E241" s="12" t="str">
        <f aca="false">IF($C241="","",商品マスタ!$G240)</f>
        <v/>
      </c>
      <c r="F241" s="12" t="str">
        <f aca="false">IF($C241="","",IF(商品マスタ!$P240="","理論",商品マスタ!$P240))</f>
        <v/>
      </c>
      <c r="G241" s="17" t="str">
        <f aca="false">IF($C241="","",N(商品マスタ!$H240))</f>
        <v/>
      </c>
      <c r="H241" s="14"/>
      <c r="I241" s="17" t="str">
        <f aca="false">IF($C241="","",N($H241)*N(商品マスタ!$N240))</f>
        <v/>
      </c>
      <c r="J241" s="17" t="str">
        <f aca="false">IF($C241="","",N($I241)-N($G241))</f>
        <v/>
      </c>
      <c r="K241" s="37" t="str">
        <f aca="false">IF($C241="","",N(商品マスタ!$I240))</f>
        <v/>
      </c>
      <c r="L241" s="17" t="str">
        <f aca="false">IF($C241="","",MAX(1,N(商品マスタ!$J240)))</f>
        <v/>
      </c>
      <c r="M241" s="38" t="str">
        <f aca="false">IF($C241="","",N(TOP!$C$16)*N($K241))</f>
        <v/>
      </c>
      <c r="N241" s="17" t="str">
        <f aca="false">IF($C241="","",ROUNDUP(N($M241)/N($L241),0))</f>
        <v/>
      </c>
      <c r="O241" s="17" t="str">
        <f aca="false">IF($C241="","",N(商品マスタ!$R240))</f>
        <v/>
      </c>
      <c r="P241" s="17" t="str">
        <f aca="false">IF($C241="","",IF($F241="理論",(N($O241)+N($N241))-N($G241),(N($O241)+N($N241))-N($I241)))</f>
        <v/>
      </c>
      <c r="Q241" s="17" t="str">
        <f aca="false">IF($C241="","",MAX(1,N(商品マスタ!$K240)))</f>
        <v/>
      </c>
      <c r="R241" s="39" t="str">
        <f aca="false">IF($C241="","",IF(N($P241)/N($Q241)&lt;=0,"",ROUNDUP(N($P241)/N($Q241),0)))</f>
        <v/>
      </c>
      <c r="S241" s="14"/>
      <c r="T241" s="40" t="str">
        <f aca="false">IF($C241="","",N(商品マスタ!$M240))</f>
        <v/>
      </c>
      <c r="U241" s="40" t="str">
        <f aca="false">IF($S241="","",N($S241)*N($T241))</f>
        <v/>
      </c>
      <c r="V241" s="18"/>
    </row>
    <row r="242" customFormat="false" ht="15" hidden="false" customHeight="false" outlineLevel="0" collapsed="false">
      <c r="B242" s="12" t="n">
        <v>236</v>
      </c>
      <c r="C242" s="36" t="str">
        <f aca="false">IF(商品マスタ!$C241="","",商品マスタ!$C241)</f>
        <v/>
      </c>
      <c r="D242" s="12" t="str">
        <f aca="false">IF($C242="","",商品マスタ!$D241)</f>
        <v/>
      </c>
      <c r="E242" s="12" t="str">
        <f aca="false">IF($C242="","",商品マスタ!$G241)</f>
        <v/>
      </c>
      <c r="F242" s="12" t="str">
        <f aca="false">IF($C242="","",IF(商品マスタ!$P241="","理論",商品マスタ!$P241))</f>
        <v/>
      </c>
      <c r="G242" s="17" t="str">
        <f aca="false">IF($C242="","",N(商品マスタ!$H241))</f>
        <v/>
      </c>
      <c r="H242" s="14"/>
      <c r="I242" s="17" t="str">
        <f aca="false">IF($C242="","",N($H242)*N(商品マスタ!$N241))</f>
        <v/>
      </c>
      <c r="J242" s="17" t="str">
        <f aca="false">IF($C242="","",N($I242)-N($G242))</f>
        <v/>
      </c>
      <c r="K242" s="37" t="str">
        <f aca="false">IF($C242="","",N(商品マスタ!$I241))</f>
        <v/>
      </c>
      <c r="L242" s="17" t="str">
        <f aca="false">IF($C242="","",MAX(1,N(商品マスタ!$J241)))</f>
        <v/>
      </c>
      <c r="M242" s="38" t="str">
        <f aca="false">IF($C242="","",N(TOP!$C$16)*N($K242))</f>
        <v/>
      </c>
      <c r="N242" s="17" t="str">
        <f aca="false">IF($C242="","",ROUNDUP(N($M242)/N($L242),0))</f>
        <v/>
      </c>
      <c r="O242" s="17" t="str">
        <f aca="false">IF($C242="","",N(商品マスタ!$R241))</f>
        <v/>
      </c>
      <c r="P242" s="17" t="str">
        <f aca="false">IF($C242="","",IF($F242="理論",(N($O242)+N($N242))-N($G242),(N($O242)+N($N242))-N($I242)))</f>
        <v/>
      </c>
      <c r="Q242" s="17" t="str">
        <f aca="false">IF($C242="","",MAX(1,N(商品マスタ!$K241)))</f>
        <v/>
      </c>
      <c r="R242" s="39" t="str">
        <f aca="false">IF($C242="","",IF(N($P242)/N($Q242)&lt;=0,"",ROUNDUP(N($P242)/N($Q242),0)))</f>
        <v/>
      </c>
      <c r="S242" s="14"/>
      <c r="T242" s="40" t="str">
        <f aca="false">IF($C242="","",N(商品マスタ!$M241))</f>
        <v/>
      </c>
      <c r="U242" s="40" t="str">
        <f aca="false">IF($S242="","",N($S242)*N($T242))</f>
        <v/>
      </c>
      <c r="V242" s="18"/>
    </row>
    <row r="243" customFormat="false" ht="15" hidden="false" customHeight="false" outlineLevel="0" collapsed="false">
      <c r="B243" s="12" t="n">
        <v>237</v>
      </c>
      <c r="C243" s="36" t="str">
        <f aca="false">IF(商品マスタ!$C242="","",商品マスタ!$C242)</f>
        <v/>
      </c>
      <c r="D243" s="12" t="str">
        <f aca="false">IF($C243="","",商品マスタ!$D242)</f>
        <v/>
      </c>
      <c r="E243" s="12" t="str">
        <f aca="false">IF($C243="","",商品マスタ!$G242)</f>
        <v/>
      </c>
      <c r="F243" s="12" t="str">
        <f aca="false">IF($C243="","",IF(商品マスタ!$P242="","理論",商品マスタ!$P242))</f>
        <v/>
      </c>
      <c r="G243" s="17" t="str">
        <f aca="false">IF($C243="","",N(商品マスタ!$H242))</f>
        <v/>
      </c>
      <c r="H243" s="14"/>
      <c r="I243" s="17" t="str">
        <f aca="false">IF($C243="","",N($H243)*N(商品マスタ!$N242))</f>
        <v/>
      </c>
      <c r="J243" s="17" t="str">
        <f aca="false">IF($C243="","",N($I243)-N($G243))</f>
        <v/>
      </c>
      <c r="K243" s="37" t="str">
        <f aca="false">IF($C243="","",N(商品マスタ!$I242))</f>
        <v/>
      </c>
      <c r="L243" s="17" t="str">
        <f aca="false">IF($C243="","",MAX(1,N(商品マスタ!$J242)))</f>
        <v/>
      </c>
      <c r="M243" s="38" t="str">
        <f aca="false">IF($C243="","",N(TOP!$C$16)*N($K243))</f>
        <v/>
      </c>
      <c r="N243" s="17" t="str">
        <f aca="false">IF($C243="","",ROUNDUP(N($M243)/N($L243),0))</f>
        <v/>
      </c>
      <c r="O243" s="17" t="str">
        <f aca="false">IF($C243="","",N(商品マスタ!$R242))</f>
        <v/>
      </c>
      <c r="P243" s="17" t="str">
        <f aca="false">IF($C243="","",IF($F243="理論",(N($O243)+N($N243))-N($G243),(N($O243)+N($N243))-N($I243)))</f>
        <v/>
      </c>
      <c r="Q243" s="17" t="str">
        <f aca="false">IF($C243="","",MAX(1,N(商品マスタ!$K242)))</f>
        <v/>
      </c>
      <c r="R243" s="39" t="str">
        <f aca="false">IF($C243="","",IF(N($P243)/N($Q243)&lt;=0,"",ROUNDUP(N($P243)/N($Q243),0)))</f>
        <v/>
      </c>
      <c r="S243" s="14"/>
      <c r="T243" s="40" t="str">
        <f aca="false">IF($C243="","",N(商品マスタ!$M242))</f>
        <v/>
      </c>
      <c r="U243" s="40" t="str">
        <f aca="false">IF($S243="","",N($S243)*N($T243))</f>
        <v/>
      </c>
      <c r="V243" s="18"/>
    </row>
    <row r="244" customFormat="false" ht="15" hidden="false" customHeight="false" outlineLevel="0" collapsed="false">
      <c r="B244" s="12" t="n">
        <v>238</v>
      </c>
      <c r="C244" s="36" t="str">
        <f aca="false">IF(商品マスタ!$C243="","",商品マスタ!$C243)</f>
        <v/>
      </c>
      <c r="D244" s="12" t="str">
        <f aca="false">IF($C244="","",商品マスタ!$D243)</f>
        <v/>
      </c>
      <c r="E244" s="12" t="str">
        <f aca="false">IF($C244="","",商品マスタ!$G243)</f>
        <v/>
      </c>
      <c r="F244" s="12" t="str">
        <f aca="false">IF($C244="","",IF(商品マスタ!$P243="","理論",商品マスタ!$P243))</f>
        <v/>
      </c>
      <c r="G244" s="17" t="str">
        <f aca="false">IF($C244="","",N(商品マスタ!$H243))</f>
        <v/>
      </c>
      <c r="H244" s="14"/>
      <c r="I244" s="17" t="str">
        <f aca="false">IF($C244="","",N($H244)*N(商品マスタ!$N243))</f>
        <v/>
      </c>
      <c r="J244" s="17" t="str">
        <f aca="false">IF($C244="","",N($I244)-N($G244))</f>
        <v/>
      </c>
      <c r="K244" s="37" t="str">
        <f aca="false">IF($C244="","",N(商品マスタ!$I243))</f>
        <v/>
      </c>
      <c r="L244" s="17" t="str">
        <f aca="false">IF($C244="","",MAX(1,N(商品マスタ!$J243)))</f>
        <v/>
      </c>
      <c r="M244" s="38" t="str">
        <f aca="false">IF($C244="","",N(TOP!$C$16)*N($K244))</f>
        <v/>
      </c>
      <c r="N244" s="17" t="str">
        <f aca="false">IF($C244="","",ROUNDUP(N($M244)/N($L244),0))</f>
        <v/>
      </c>
      <c r="O244" s="17" t="str">
        <f aca="false">IF($C244="","",N(商品マスタ!$R243))</f>
        <v/>
      </c>
      <c r="P244" s="17" t="str">
        <f aca="false">IF($C244="","",IF($F244="理論",(N($O244)+N($N244))-N($G244),(N($O244)+N($N244))-N($I244)))</f>
        <v/>
      </c>
      <c r="Q244" s="17" t="str">
        <f aca="false">IF($C244="","",MAX(1,N(商品マスタ!$K243)))</f>
        <v/>
      </c>
      <c r="R244" s="39" t="str">
        <f aca="false">IF($C244="","",IF(N($P244)/N($Q244)&lt;=0,"",ROUNDUP(N($P244)/N($Q244),0)))</f>
        <v/>
      </c>
      <c r="S244" s="14"/>
      <c r="T244" s="40" t="str">
        <f aca="false">IF($C244="","",N(商品マスタ!$M243))</f>
        <v/>
      </c>
      <c r="U244" s="40" t="str">
        <f aca="false">IF($S244="","",N($S244)*N($T244))</f>
        <v/>
      </c>
      <c r="V244" s="18"/>
    </row>
    <row r="245" customFormat="false" ht="15" hidden="false" customHeight="false" outlineLevel="0" collapsed="false">
      <c r="B245" s="12" t="n">
        <v>239</v>
      </c>
      <c r="C245" s="36" t="str">
        <f aca="false">IF(商品マスタ!$C244="","",商品マスタ!$C244)</f>
        <v/>
      </c>
      <c r="D245" s="12" t="str">
        <f aca="false">IF($C245="","",商品マスタ!$D244)</f>
        <v/>
      </c>
      <c r="E245" s="12" t="str">
        <f aca="false">IF($C245="","",商品マスタ!$G244)</f>
        <v/>
      </c>
      <c r="F245" s="12" t="str">
        <f aca="false">IF($C245="","",IF(商品マスタ!$P244="","理論",商品マスタ!$P244))</f>
        <v/>
      </c>
      <c r="G245" s="17" t="str">
        <f aca="false">IF($C245="","",N(商品マスタ!$H244))</f>
        <v/>
      </c>
      <c r="H245" s="14"/>
      <c r="I245" s="17" t="str">
        <f aca="false">IF($C245="","",N($H245)*N(商品マスタ!$N244))</f>
        <v/>
      </c>
      <c r="J245" s="17" t="str">
        <f aca="false">IF($C245="","",N($I245)-N($G245))</f>
        <v/>
      </c>
      <c r="K245" s="37" t="str">
        <f aca="false">IF($C245="","",N(商品マスタ!$I244))</f>
        <v/>
      </c>
      <c r="L245" s="17" t="str">
        <f aca="false">IF($C245="","",MAX(1,N(商品マスタ!$J244)))</f>
        <v/>
      </c>
      <c r="M245" s="38" t="str">
        <f aca="false">IF($C245="","",N(TOP!$C$16)*N($K245))</f>
        <v/>
      </c>
      <c r="N245" s="17" t="str">
        <f aca="false">IF($C245="","",ROUNDUP(N($M245)/N($L245),0))</f>
        <v/>
      </c>
      <c r="O245" s="17" t="str">
        <f aca="false">IF($C245="","",N(商品マスタ!$R244))</f>
        <v/>
      </c>
      <c r="P245" s="17" t="str">
        <f aca="false">IF($C245="","",IF($F245="理論",(N($O245)+N($N245))-N($G245),(N($O245)+N($N245))-N($I245)))</f>
        <v/>
      </c>
      <c r="Q245" s="17" t="str">
        <f aca="false">IF($C245="","",MAX(1,N(商品マスタ!$K244)))</f>
        <v/>
      </c>
      <c r="R245" s="39" t="str">
        <f aca="false">IF($C245="","",IF(N($P245)/N($Q245)&lt;=0,"",ROUNDUP(N($P245)/N($Q245),0)))</f>
        <v/>
      </c>
      <c r="S245" s="14"/>
      <c r="T245" s="40" t="str">
        <f aca="false">IF($C245="","",N(商品マスタ!$M244))</f>
        <v/>
      </c>
      <c r="U245" s="40" t="str">
        <f aca="false">IF($S245="","",N($S245)*N($T245))</f>
        <v/>
      </c>
      <c r="V245" s="18"/>
    </row>
    <row r="246" customFormat="false" ht="15" hidden="false" customHeight="false" outlineLevel="0" collapsed="false">
      <c r="B246" s="12" t="n">
        <v>240</v>
      </c>
      <c r="C246" s="36" t="str">
        <f aca="false">IF(商品マスタ!$C245="","",商品マスタ!$C245)</f>
        <v/>
      </c>
      <c r="D246" s="12" t="str">
        <f aca="false">IF($C246="","",商品マスタ!$D245)</f>
        <v/>
      </c>
      <c r="E246" s="12" t="str">
        <f aca="false">IF($C246="","",商品マスタ!$G245)</f>
        <v/>
      </c>
      <c r="F246" s="12" t="str">
        <f aca="false">IF($C246="","",IF(商品マスタ!$P245="","理論",商品マスタ!$P245))</f>
        <v/>
      </c>
      <c r="G246" s="17" t="str">
        <f aca="false">IF($C246="","",N(商品マスタ!$H245))</f>
        <v/>
      </c>
      <c r="H246" s="14"/>
      <c r="I246" s="17" t="str">
        <f aca="false">IF($C246="","",N($H246)*N(商品マスタ!$N245))</f>
        <v/>
      </c>
      <c r="J246" s="17" t="str">
        <f aca="false">IF($C246="","",N($I246)-N($G246))</f>
        <v/>
      </c>
      <c r="K246" s="37" t="str">
        <f aca="false">IF($C246="","",N(商品マスタ!$I245))</f>
        <v/>
      </c>
      <c r="L246" s="17" t="str">
        <f aca="false">IF($C246="","",MAX(1,N(商品マスタ!$J245)))</f>
        <v/>
      </c>
      <c r="M246" s="38" t="str">
        <f aca="false">IF($C246="","",N(TOP!$C$16)*N($K246))</f>
        <v/>
      </c>
      <c r="N246" s="17" t="str">
        <f aca="false">IF($C246="","",ROUNDUP(N($M246)/N($L246),0))</f>
        <v/>
      </c>
      <c r="O246" s="17" t="str">
        <f aca="false">IF($C246="","",N(商品マスタ!$R245))</f>
        <v/>
      </c>
      <c r="P246" s="17" t="str">
        <f aca="false">IF($C246="","",IF($F246="理論",(N($O246)+N($N246))-N($G246),(N($O246)+N($N246))-N($I246)))</f>
        <v/>
      </c>
      <c r="Q246" s="17" t="str">
        <f aca="false">IF($C246="","",MAX(1,N(商品マスタ!$K245)))</f>
        <v/>
      </c>
      <c r="R246" s="39" t="str">
        <f aca="false">IF($C246="","",IF(N($P246)/N($Q246)&lt;=0,"",ROUNDUP(N($P246)/N($Q246),0)))</f>
        <v/>
      </c>
      <c r="S246" s="14"/>
      <c r="T246" s="40" t="str">
        <f aca="false">IF($C246="","",N(商品マスタ!$M245))</f>
        <v/>
      </c>
      <c r="U246" s="40" t="str">
        <f aca="false">IF($S246="","",N($S246)*N($T246))</f>
        <v/>
      </c>
      <c r="V246" s="18"/>
    </row>
    <row r="247" customFormat="false" ht="15" hidden="false" customHeight="false" outlineLevel="0" collapsed="false">
      <c r="B247" s="12" t="n">
        <v>241</v>
      </c>
      <c r="C247" s="36" t="str">
        <f aca="false">IF(商品マスタ!$C246="","",商品マスタ!$C246)</f>
        <v/>
      </c>
      <c r="D247" s="12" t="str">
        <f aca="false">IF($C247="","",商品マスタ!$D246)</f>
        <v/>
      </c>
      <c r="E247" s="12" t="str">
        <f aca="false">IF($C247="","",商品マスタ!$G246)</f>
        <v/>
      </c>
      <c r="F247" s="12" t="str">
        <f aca="false">IF($C247="","",IF(商品マスタ!$P246="","理論",商品マスタ!$P246))</f>
        <v/>
      </c>
      <c r="G247" s="17" t="str">
        <f aca="false">IF($C247="","",N(商品マスタ!$H246))</f>
        <v/>
      </c>
      <c r="H247" s="14"/>
      <c r="I247" s="17" t="str">
        <f aca="false">IF($C247="","",N($H247)*N(商品マスタ!$N246))</f>
        <v/>
      </c>
      <c r="J247" s="17" t="str">
        <f aca="false">IF($C247="","",N($I247)-N($G247))</f>
        <v/>
      </c>
      <c r="K247" s="37" t="str">
        <f aca="false">IF($C247="","",N(商品マスタ!$I246))</f>
        <v/>
      </c>
      <c r="L247" s="17" t="str">
        <f aca="false">IF($C247="","",MAX(1,N(商品マスタ!$J246)))</f>
        <v/>
      </c>
      <c r="M247" s="38" t="str">
        <f aca="false">IF($C247="","",N(TOP!$C$16)*N($K247))</f>
        <v/>
      </c>
      <c r="N247" s="17" t="str">
        <f aca="false">IF($C247="","",ROUNDUP(N($M247)/N($L247),0))</f>
        <v/>
      </c>
      <c r="O247" s="17" t="str">
        <f aca="false">IF($C247="","",N(商品マスタ!$R246))</f>
        <v/>
      </c>
      <c r="P247" s="17" t="str">
        <f aca="false">IF($C247="","",IF($F247="理論",(N($O247)+N($N247))-N($G247),(N($O247)+N($N247))-N($I247)))</f>
        <v/>
      </c>
      <c r="Q247" s="17" t="str">
        <f aca="false">IF($C247="","",MAX(1,N(商品マスタ!$K246)))</f>
        <v/>
      </c>
      <c r="R247" s="39" t="str">
        <f aca="false">IF($C247="","",IF(N($P247)/N($Q247)&lt;=0,"",ROUNDUP(N($P247)/N($Q247),0)))</f>
        <v/>
      </c>
      <c r="S247" s="14"/>
      <c r="T247" s="40" t="str">
        <f aca="false">IF($C247="","",N(商品マスタ!$M246))</f>
        <v/>
      </c>
      <c r="U247" s="40" t="str">
        <f aca="false">IF($S247="","",N($S247)*N($T247))</f>
        <v/>
      </c>
      <c r="V247" s="18"/>
    </row>
    <row r="248" customFormat="false" ht="15" hidden="false" customHeight="false" outlineLevel="0" collapsed="false">
      <c r="B248" s="12" t="n">
        <v>242</v>
      </c>
      <c r="C248" s="36" t="str">
        <f aca="false">IF(商品マスタ!$C247="","",商品マスタ!$C247)</f>
        <v/>
      </c>
      <c r="D248" s="12" t="str">
        <f aca="false">IF($C248="","",商品マスタ!$D247)</f>
        <v/>
      </c>
      <c r="E248" s="12" t="str">
        <f aca="false">IF($C248="","",商品マスタ!$G247)</f>
        <v/>
      </c>
      <c r="F248" s="12" t="str">
        <f aca="false">IF($C248="","",IF(商品マスタ!$P247="","理論",商品マスタ!$P247))</f>
        <v/>
      </c>
      <c r="G248" s="17" t="str">
        <f aca="false">IF($C248="","",N(商品マスタ!$H247))</f>
        <v/>
      </c>
      <c r="H248" s="14"/>
      <c r="I248" s="17" t="str">
        <f aca="false">IF($C248="","",N($H248)*N(商品マスタ!$N247))</f>
        <v/>
      </c>
      <c r="J248" s="17" t="str">
        <f aca="false">IF($C248="","",N($I248)-N($G248))</f>
        <v/>
      </c>
      <c r="K248" s="37" t="str">
        <f aca="false">IF($C248="","",N(商品マスタ!$I247))</f>
        <v/>
      </c>
      <c r="L248" s="17" t="str">
        <f aca="false">IF($C248="","",MAX(1,N(商品マスタ!$J247)))</f>
        <v/>
      </c>
      <c r="M248" s="38" t="str">
        <f aca="false">IF($C248="","",N(TOP!$C$16)*N($K248))</f>
        <v/>
      </c>
      <c r="N248" s="17" t="str">
        <f aca="false">IF($C248="","",ROUNDUP(N($M248)/N($L248),0))</f>
        <v/>
      </c>
      <c r="O248" s="17" t="str">
        <f aca="false">IF($C248="","",N(商品マスタ!$R247))</f>
        <v/>
      </c>
      <c r="P248" s="17" t="str">
        <f aca="false">IF($C248="","",IF($F248="理論",(N($O248)+N($N248))-N($G248),(N($O248)+N($N248))-N($I248)))</f>
        <v/>
      </c>
      <c r="Q248" s="17" t="str">
        <f aca="false">IF($C248="","",MAX(1,N(商品マスタ!$K247)))</f>
        <v/>
      </c>
      <c r="R248" s="39" t="str">
        <f aca="false">IF($C248="","",IF(N($P248)/N($Q248)&lt;=0,"",ROUNDUP(N($P248)/N($Q248),0)))</f>
        <v/>
      </c>
      <c r="S248" s="14"/>
      <c r="T248" s="40" t="str">
        <f aca="false">IF($C248="","",N(商品マスタ!$M247))</f>
        <v/>
      </c>
      <c r="U248" s="40" t="str">
        <f aca="false">IF($S248="","",N($S248)*N($T248))</f>
        <v/>
      </c>
      <c r="V248" s="18"/>
    </row>
    <row r="249" customFormat="false" ht="15" hidden="false" customHeight="false" outlineLevel="0" collapsed="false">
      <c r="B249" s="12" t="n">
        <v>243</v>
      </c>
      <c r="C249" s="36" t="str">
        <f aca="false">IF(商品マスタ!$C248="","",商品マスタ!$C248)</f>
        <v/>
      </c>
      <c r="D249" s="12" t="str">
        <f aca="false">IF($C249="","",商品マスタ!$D248)</f>
        <v/>
      </c>
      <c r="E249" s="12" t="str">
        <f aca="false">IF($C249="","",商品マスタ!$G248)</f>
        <v/>
      </c>
      <c r="F249" s="12" t="str">
        <f aca="false">IF($C249="","",IF(商品マスタ!$P248="","理論",商品マスタ!$P248))</f>
        <v/>
      </c>
      <c r="G249" s="17" t="str">
        <f aca="false">IF($C249="","",N(商品マスタ!$H248))</f>
        <v/>
      </c>
      <c r="H249" s="14"/>
      <c r="I249" s="17" t="str">
        <f aca="false">IF($C249="","",N($H249)*N(商品マスタ!$N248))</f>
        <v/>
      </c>
      <c r="J249" s="17" t="str">
        <f aca="false">IF($C249="","",N($I249)-N($G249))</f>
        <v/>
      </c>
      <c r="K249" s="37" t="str">
        <f aca="false">IF($C249="","",N(商品マスタ!$I248))</f>
        <v/>
      </c>
      <c r="L249" s="17" t="str">
        <f aca="false">IF($C249="","",MAX(1,N(商品マスタ!$J248)))</f>
        <v/>
      </c>
      <c r="M249" s="38" t="str">
        <f aca="false">IF($C249="","",N(TOP!$C$16)*N($K249))</f>
        <v/>
      </c>
      <c r="N249" s="17" t="str">
        <f aca="false">IF($C249="","",ROUNDUP(N($M249)/N($L249),0))</f>
        <v/>
      </c>
      <c r="O249" s="17" t="str">
        <f aca="false">IF($C249="","",N(商品マスタ!$R248))</f>
        <v/>
      </c>
      <c r="P249" s="17" t="str">
        <f aca="false">IF($C249="","",IF($F249="理論",(N($O249)+N($N249))-N($G249),(N($O249)+N($N249))-N($I249)))</f>
        <v/>
      </c>
      <c r="Q249" s="17" t="str">
        <f aca="false">IF($C249="","",MAX(1,N(商品マスタ!$K248)))</f>
        <v/>
      </c>
      <c r="R249" s="39" t="str">
        <f aca="false">IF($C249="","",IF(N($P249)/N($Q249)&lt;=0,"",ROUNDUP(N($P249)/N($Q249),0)))</f>
        <v/>
      </c>
      <c r="S249" s="14"/>
      <c r="T249" s="40" t="str">
        <f aca="false">IF($C249="","",N(商品マスタ!$M248))</f>
        <v/>
      </c>
      <c r="U249" s="40" t="str">
        <f aca="false">IF($S249="","",N($S249)*N($T249))</f>
        <v/>
      </c>
      <c r="V249" s="18"/>
    </row>
    <row r="250" customFormat="false" ht="15" hidden="false" customHeight="false" outlineLevel="0" collapsed="false">
      <c r="B250" s="12" t="n">
        <v>244</v>
      </c>
      <c r="C250" s="36" t="str">
        <f aca="false">IF(商品マスタ!$C249="","",商品マスタ!$C249)</f>
        <v/>
      </c>
      <c r="D250" s="12" t="str">
        <f aca="false">IF($C250="","",商品マスタ!$D249)</f>
        <v/>
      </c>
      <c r="E250" s="12" t="str">
        <f aca="false">IF($C250="","",商品マスタ!$G249)</f>
        <v/>
      </c>
      <c r="F250" s="12" t="str">
        <f aca="false">IF($C250="","",IF(商品マスタ!$P249="","理論",商品マスタ!$P249))</f>
        <v/>
      </c>
      <c r="G250" s="17" t="str">
        <f aca="false">IF($C250="","",N(商品マスタ!$H249))</f>
        <v/>
      </c>
      <c r="H250" s="14"/>
      <c r="I250" s="17" t="str">
        <f aca="false">IF($C250="","",N($H250)*N(商品マスタ!$N249))</f>
        <v/>
      </c>
      <c r="J250" s="17" t="str">
        <f aca="false">IF($C250="","",N($I250)-N($G250))</f>
        <v/>
      </c>
      <c r="K250" s="37" t="str">
        <f aca="false">IF($C250="","",N(商品マスタ!$I249))</f>
        <v/>
      </c>
      <c r="L250" s="17" t="str">
        <f aca="false">IF($C250="","",MAX(1,N(商品マスタ!$J249)))</f>
        <v/>
      </c>
      <c r="M250" s="38" t="str">
        <f aca="false">IF($C250="","",N(TOP!$C$16)*N($K250))</f>
        <v/>
      </c>
      <c r="N250" s="17" t="str">
        <f aca="false">IF($C250="","",ROUNDUP(N($M250)/N($L250),0))</f>
        <v/>
      </c>
      <c r="O250" s="17" t="str">
        <f aca="false">IF($C250="","",N(商品マスタ!$R249))</f>
        <v/>
      </c>
      <c r="P250" s="17" t="str">
        <f aca="false">IF($C250="","",IF($F250="理論",(N($O250)+N($N250))-N($G250),(N($O250)+N($N250))-N($I250)))</f>
        <v/>
      </c>
      <c r="Q250" s="17" t="str">
        <f aca="false">IF($C250="","",MAX(1,N(商品マスタ!$K249)))</f>
        <v/>
      </c>
      <c r="R250" s="39" t="str">
        <f aca="false">IF($C250="","",IF(N($P250)/N($Q250)&lt;=0,"",ROUNDUP(N($P250)/N($Q250),0)))</f>
        <v/>
      </c>
      <c r="S250" s="14"/>
      <c r="T250" s="40" t="str">
        <f aca="false">IF($C250="","",N(商品マスタ!$M249))</f>
        <v/>
      </c>
      <c r="U250" s="40" t="str">
        <f aca="false">IF($S250="","",N($S250)*N($T250))</f>
        <v/>
      </c>
      <c r="V250" s="18"/>
    </row>
    <row r="251" customFormat="false" ht="15" hidden="false" customHeight="false" outlineLevel="0" collapsed="false">
      <c r="B251" s="12" t="n">
        <v>245</v>
      </c>
      <c r="C251" s="36" t="str">
        <f aca="false">IF(商品マスタ!$C250="","",商品マスタ!$C250)</f>
        <v/>
      </c>
      <c r="D251" s="12" t="str">
        <f aca="false">IF($C251="","",商品マスタ!$D250)</f>
        <v/>
      </c>
      <c r="E251" s="12" t="str">
        <f aca="false">IF($C251="","",商品マスタ!$G250)</f>
        <v/>
      </c>
      <c r="F251" s="12" t="str">
        <f aca="false">IF($C251="","",IF(商品マスタ!$P250="","理論",商品マスタ!$P250))</f>
        <v/>
      </c>
      <c r="G251" s="17" t="str">
        <f aca="false">IF($C251="","",N(商品マスタ!$H250))</f>
        <v/>
      </c>
      <c r="H251" s="14"/>
      <c r="I251" s="17" t="str">
        <f aca="false">IF($C251="","",N($H251)*N(商品マスタ!$N250))</f>
        <v/>
      </c>
      <c r="J251" s="17" t="str">
        <f aca="false">IF($C251="","",N($I251)-N($G251))</f>
        <v/>
      </c>
      <c r="K251" s="37" t="str">
        <f aca="false">IF($C251="","",N(商品マスタ!$I250))</f>
        <v/>
      </c>
      <c r="L251" s="17" t="str">
        <f aca="false">IF($C251="","",MAX(1,N(商品マスタ!$J250)))</f>
        <v/>
      </c>
      <c r="M251" s="38" t="str">
        <f aca="false">IF($C251="","",N(TOP!$C$16)*N($K251))</f>
        <v/>
      </c>
      <c r="N251" s="17" t="str">
        <f aca="false">IF($C251="","",ROUNDUP(N($M251)/N($L251),0))</f>
        <v/>
      </c>
      <c r="O251" s="17" t="str">
        <f aca="false">IF($C251="","",N(商品マスタ!$R250))</f>
        <v/>
      </c>
      <c r="P251" s="17" t="str">
        <f aca="false">IF($C251="","",IF($F251="理論",(N($O251)+N($N251))-N($G251),(N($O251)+N($N251))-N($I251)))</f>
        <v/>
      </c>
      <c r="Q251" s="17" t="str">
        <f aca="false">IF($C251="","",MAX(1,N(商品マスタ!$K250)))</f>
        <v/>
      </c>
      <c r="R251" s="39" t="str">
        <f aca="false">IF($C251="","",IF(N($P251)/N($Q251)&lt;=0,"",ROUNDUP(N($P251)/N($Q251),0)))</f>
        <v/>
      </c>
      <c r="S251" s="14"/>
      <c r="T251" s="40" t="str">
        <f aca="false">IF($C251="","",N(商品マスタ!$M250))</f>
        <v/>
      </c>
      <c r="U251" s="40" t="str">
        <f aca="false">IF($S251="","",N($S251)*N($T251))</f>
        <v/>
      </c>
      <c r="V251" s="18"/>
    </row>
    <row r="252" customFormat="false" ht="15" hidden="false" customHeight="false" outlineLevel="0" collapsed="false">
      <c r="B252" s="12" t="n">
        <v>246</v>
      </c>
      <c r="C252" s="36" t="str">
        <f aca="false">IF(商品マスタ!$C251="","",商品マスタ!$C251)</f>
        <v/>
      </c>
      <c r="D252" s="12" t="str">
        <f aca="false">IF($C252="","",商品マスタ!$D251)</f>
        <v/>
      </c>
      <c r="E252" s="12" t="str">
        <f aca="false">IF($C252="","",商品マスタ!$G251)</f>
        <v/>
      </c>
      <c r="F252" s="12" t="str">
        <f aca="false">IF($C252="","",IF(商品マスタ!$P251="","理論",商品マスタ!$P251))</f>
        <v/>
      </c>
      <c r="G252" s="17" t="str">
        <f aca="false">IF($C252="","",N(商品マスタ!$H251))</f>
        <v/>
      </c>
      <c r="H252" s="14"/>
      <c r="I252" s="17" t="str">
        <f aca="false">IF($C252="","",N($H252)*N(商品マスタ!$N251))</f>
        <v/>
      </c>
      <c r="J252" s="17" t="str">
        <f aca="false">IF($C252="","",N($I252)-N($G252))</f>
        <v/>
      </c>
      <c r="K252" s="37" t="str">
        <f aca="false">IF($C252="","",N(商品マスタ!$I251))</f>
        <v/>
      </c>
      <c r="L252" s="17" t="str">
        <f aca="false">IF($C252="","",MAX(1,N(商品マスタ!$J251)))</f>
        <v/>
      </c>
      <c r="M252" s="38" t="str">
        <f aca="false">IF($C252="","",N(TOP!$C$16)*N($K252))</f>
        <v/>
      </c>
      <c r="N252" s="17" t="str">
        <f aca="false">IF($C252="","",ROUNDUP(N($M252)/N($L252),0))</f>
        <v/>
      </c>
      <c r="O252" s="17" t="str">
        <f aca="false">IF($C252="","",N(商品マスタ!$R251))</f>
        <v/>
      </c>
      <c r="P252" s="17" t="str">
        <f aca="false">IF($C252="","",IF($F252="理論",(N($O252)+N($N252))-N($G252),(N($O252)+N($N252))-N($I252)))</f>
        <v/>
      </c>
      <c r="Q252" s="17" t="str">
        <f aca="false">IF($C252="","",MAX(1,N(商品マスタ!$K251)))</f>
        <v/>
      </c>
      <c r="R252" s="39" t="str">
        <f aca="false">IF($C252="","",IF(N($P252)/N($Q252)&lt;=0,"",ROUNDUP(N($P252)/N($Q252),0)))</f>
        <v/>
      </c>
      <c r="S252" s="14"/>
      <c r="T252" s="40" t="str">
        <f aca="false">IF($C252="","",N(商品マスタ!$M251))</f>
        <v/>
      </c>
      <c r="U252" s="40" t="str">
        <f aca="false">IF($S252="","",N($S252)*N($T252))</f>
        <v/>
      </c>
      <c r="V252" s="18"/>
    </row>
    <row r="253" customFormat="false" ht="15" hidden="false" customHeight="false" outlineLevel="0" collapsed="false">
      <c r="B253" s="12" t="n">
        <v>247</v>
      </c>
      <c r="C253" s="36" t="str">
        <f aca="false">IF(商品マスタ!$C252="","",商品マスタ!$C252)</f>
        <v/>
      </c>
      <c r="D253" s="12" t="str">
        <f aca="false">IF($C253="","",商品マスタ!$D252)</f>
        <v/>
      </c>
      <c r="E253" s="12" t="str">
        <f aca="false">IF($C253="","",商品マスタ!$G252)</f>
        <v/>
      </c>
      <c r="F253" s="12" t="str">
        <f aca="false">IF($C253="","",IF(商品マスタ!$P252="","理論",商品マスタ!$P252))</f>
        <v/>
      </c>
      <c r="G253" s="17" t="str">
        <f aca="false">IF($C253="","",N(商品マスタ!$H252))</f>
        <v/>
      </c>
      <c r="H253" s="14"/>
      <c r="I253" s="17" t="str">
        <f aca="false">IF($C253="","",N($H253)*N(商品マスタ!$N252))</f>
        <v/>
      </c>
      <c r="J253" s="17" t="str">
        <f aca="false">IF($C253="","",N($I253)-N($G253))</f>
        <v/>
      </c>
      <c r="K253" s="37" t="str">
        <f aca="false">IF($C253="","",N(商品マスタ!$I252))</f>
        <v/>
      </c>
      <c r="L253" s="17" t="str">
        <f aca="false">IF($C253="","",MAX(1,N(商品マスタ!$J252)))</f>
        <v/>
      </c>
      <c r="M253" s="38" t="str">
        <f aca="false">IF($C253="","",N(TOP!$C$16)*N($K253))</f>
        <v/>
      </c>
      <c r="N253" s="17" t="str">
        <f aca="false">IF($C253="","",ROUNDUP(N($M253)/N($L253),0))</f>
        <v/>
      </c>
      <c r="O253" s="17" t="str">
        <f aca="false">IF($C253="","",N(商品マスタ!$R252))</f>
        <v/>
      </c>
      <c r="P253" s="17" t="str">
        <f aca="false">IF($C253="","",IF($F253="理論",(N($O253)+N($N253))-N($G253),(N($O253)+N($N253))-N($I253)))</f>
        <v/>
      </c>
      <c r="Q253" s="17" t="str">
        <f aca="false">IF($C253="","",MAX(1,N(商品マスタ!$K252)))</f>
        <v/>
      </c>
      <c r="R253" s="39" t="str">
        <f aca="false">IF($C253="","",IF(N($P253)/N($Q253)&lt;=0,"",ROUNDUP(N($P253)/N($Q253),0)))</f>
        <v/>
      </c>
      <c r="S253" s="14"/>
      <c r="T253" s="40" t="str">
        <f aca="false">IF($C253="","",N(商品マスタ!$M252))</f>
        <v/>
      </c>
      <c r="U253" s="40" t="str">
        <f aca="false">IF($S253="","",N($S253)*N($T253))</f>
        <v/>
      </c>
      <c r="V253" s="18"/>
    </row>
    <row r="254" customFormat="false" ht="15" hidden="false" customHeight="false" outlineLevel="0" collapsed="false">
      <c r="B254" s="12" t="n">
        <v>248</v>
      </c>
      <c r="C254" s="36" t="str">
        <f aca="false">IF(商品マスタ!$C253="","",商品マスタ!$C253)</f>
        <v/>
      </c>
      <c r="D254" s="12" t="str">
        <f aca="false">IF($C254="","",商品マスタ!$D253)</f>
        <v/>
      </c>
      <c r="E254" s="12" t="str">
        <f aca="false">IF($C254="","",商品マスタ!$G253)</f>
        <v/>
      </c>
      <c r="F254" s="12" t="str">
        <f aca="false">IF($C254="","",IF(商品マスタ!$P253="","理論",商品マスタ!$P253))</f>
        <v/>
      </c>
      <c r="G254" s="17" t="str">
        <f aca="false">IF($C254="","",N(商品マスタ!$H253))</f>
        <v/>
      </c>
      <c r="H254" s="14"/>
      <c r="I254" s="17" t="str">
        <f aca="false">IF($C254="","",N($H254)*N(商品マスタ!$N253))</f>
        <v/>
      </c>
      <c r="J254" s="17" t="str">
        <f aca="false">IF($C254="","",N($I254)-N($G254))</f>
        <v/>
      </c>
      <c r="K254" s="37" t="str">
        <f aca="false">IF($C254="","",N(商品マスタ!$I253))</f>
        <v/>
      </c>
      <c r="L254" s="17" t="str">
        <f aca="false">IF($C254="","",MAX(1,N(商品マスタ!$J253)))</f>
        <v/>
      </c>
      <c r="M254" s="38" t="str">
        <f aca="false">IF($C254="","",N(TOP!$C$16)*N($K254))</f>
        <v/>
      </c>
      <c r="N254" s="17" t="str">
        <f aca="false">IF($C254="","",ROUNDUP(N($M254)/N($L254),0))</f>
        <v/>
      </c>
      <c r="O254" s="17" t="str">
        <f aca="false">IF($C254="","",N(商品マスタ!$R253))</f>
        <v/>
      </c>
      <c r="P254" s="17" t="str">
        <f aca="false">IF($C254="","",IF($F254="理論",(N($O254)+N($N254))-N($G254),(N($O254)+N($N254))-N($I254)))</f>
        <v/>
      </c>
      <c r="Q254" s="17" t="str">
        <f aca="false">IF($C254="","",MAX(1,N(商品マスタ!$K253)))</f>
        <v/>
      </c>
      <c r="R254" s="39" t="str">
        <f aca="false">IF($C254="","",IF(N($P254)/N($Q254)&lt;=0,"",ROUNDUP(N($P254)/N($Q254),0)))</f>
        <v/>
      </c>
      <c r="S254" s="14"/>
      <c r="T254" s="40" t="str">
        <f aca="false">IF($C254="","",N(商品マスタ!$M253))</f>
        <v/>
      </c>
      <c r="U254" s="40" t="str">
        <f aca="false">IF($S254="","",N($S254)*N($T254))</f>
        <v/>
      </c>
      <c r="V254" s="18"/>
    </row>
    <row r="255" customFormat="false" ht="15" hidden="false" customHeight="false" outlineLevel="0" collapsed="false">
      <c r="B255" s="12" t="n">
        <v>249</v>
      </c>
      <c r="C255" s="36" t="str">
        <f aca="false">IF(商品マスタ!$C254="","",商品マスタ!$C254)</f>
        <v/>
      </c>
      <c r="D255" s="12" t="str">
        <f aca="false">IF($C255="","",商品マスタ!$D254)</f>
        <v/>
      </c>
      <c r="E255" s="12" t="str">
        <f aca="false">IF($C255="","",商品マスタ!$G254)</f>
        <v/>
      </c>
      <c r="F255" s="12" t="str">
        <f aca="false">IF($C255="","",IF(商品マスタ!$P254="","理論",商品マスタ!$P254))</f>
        <v/>
      </c>
      <c r="G255" s="17" t="str">
        <f aca="false">IF($C255="","",N(商品マスタ!$H254))</f>
        <v/>
      </c>
      <c r="H255" s="14"/>
      <c r="I255" s="17" t="str">
        <f aca="false">IF($C255="","",N($H255)*N(商品マスタ!$N254))</f>
        <v/>
      </c>
      <c r="J255" s="17" t="str">
        <f aca="false">IF($C255="","",N($I255)-N($G255))</f>
        <v/>
      </c>
      <c r="K255" s="37" t="str">
        <f aca="false">IF($C255="","",N(商品マスタ!$I254))</f>
        <v/>
      </c>
      <c r="L255" s="17" t="str">
        <f aca="false">IF($C255="","",MAX(1,N(商品マスタ!$J254)))</f>
        <v/>
      </c>
      <c r="M255" s="38" t="str">
        <f aca="false">IF($C255="","",N(TOP!$C$16)*N($K255))</f>
        <v/>
      </c>
      <c r="N255" s="17" t="str">
        <f aca="false">IF($C255="","",ROUNDUP(N($M255)/N($L255),0))</f>
        <v/>
      </c>
      <c r="O255" s="17" t="str">
        <f aca="false">IF($C255="","",N(商品マスタ!$R254))</f>
        <v/>
      </c>
      <c r="P255" s="17" t="str">
        <f aca="false">IF($C255="","",IF($F255="理論",(N($O255)+N($N255))-N($G255),(N($O255)+N($N255))-N($I255)))</f>
        <v/>
      </c>
      <c r="Q255" s="17" t="str">
        <f aca="false">IF($C255="","",MAX(1,N(商品マスタ!$K254)))</f>
        <v/>
      </c>
      <c r="R255" s="39" t="str">
        <f aca="false">IF($C255="","",IF(N($P255)/N($Q255)&lt;=0,"",ROUNDUP(N($P255)/N($Q255),0)))</f>
        <v/>
      </c>
      <c r="S255" s="14"/>
      <c r="T255" s="40" t="str">
        <f aca="false">IF($C255="","",N(商品マスタ!$M254))</f>
        <v/>
      </c>
      <c r="U255" s="40" t="str">
        <f aca="false">IF($S255="","",N($S255)*N($T255))</f>
        <v/>
      </c>
      <c r="V255" s="18"/>
    </row>
    <row r="256" customFormat="false" ht="15" hidden="false" customHeight="false" outlineLevel="0" collapsed="false">
      <c r="B256" s="12" t="n">
        <v>250</v>
      </c>
      <c r="C256" s="36" t="str">
        <f aca="false">IF(商品マスタ!$C255="","",商品マスタ!$C255)</f>
        <v/>
      </c>
      <c r="D256" s="12" t="str">
        <f aca="false">IF($C256="","",商品マスタ!$D255)</f>
        <v/>
      </c>
      <c r="E256" s="12" t="str">
        <f aca="false">IF($C256="","",商品マスタ!$G255)</f>
        <v/>
      </c>
      <c r="F256" s="12" t="str">
        <f aca="false">IF($C256="","",IF(商品マスタ!$P255="","理論",商品マスタ!$P255))</f>
        <v/>
      </c>
      <c r="G256" s="17" t="str">
        <f aca="false">IF($C256="","",N(商品マスタ!$H255))</f>
        <v/>
      </c>
      <c r="H256" s="14"/>
      <c r="I256" s="17" t="str">
        <f aca="false">IF($C256="","",N($H256)*N(商品マスタ!$N255))</f>
        <v/>
      </c>
      <c r="J256" s="17" t="str">
        <f aca="false">IF($C256="","",N($I256)-N($G256))</f>
        <v/>
      </c>
      <c r="K256" s="37" t="str">
        <f aca="false">IF($C256="","",N(商品マスタ!$I255))</f>
        <v/>
      </c>
      <c r="L256" s="17" t="str">
        <f aca="false">IF($C256="","",MAX(1,N(商品マスタ!$J255)))</f>
        <v/>
      </c>
      <c r="M256" s="38" t="str">
        <f aca="false">IF($C256="","",N(TOP!$C$16)*N($K256))</f>
        <v/>
      </c>
      <c r="N256" s="17" t="str">
        <f aca="false">IF($C256="","",ROUNDUP(N($M256)/N($L256),0))</f>
        <v/>
      </c>
      <c r="O256" s="17" t="str">
        <f aca="false">IF($C256="","",N(商品マスタ!$R255))</f>
        <v/>
      </c>
      <c r="P256" s="17" t="str">
        <f aca="false">IF($C256="","",IF($F256="理論",(N($O256)+N($N256))-N($G256),(N($O256)+N($N256))-N($I256)))</f>
        <v/>
      </c>
      <c r="Q256" s="17" t="str">
        <f aca="false">IF($C256="","",MAX(1,N(商品マスタ!$K255)))</f>
        <v/>
      </c>
      <c r="R256" s="39" t="str">
        <f aca="false">IF($C256="","",IF(N($P256)/N($Q256)&lt;=0,"",ROUNDUP(N($P256)/N($Q256),0)))</f>
        <v/>
      </c>
      <c r="S256" s="14"/>
      <c r="T256" s="40" t="str">
        <f aca="false">IF($C256="","",N(商品マスタ!$M255))</f>
        <v/>
      </c>
      <c r="U256" s="40" t="str">
        <f aca="false">IF($S256="","",N($S256)*N($T256))</f>
        <v/>
      </c>
      <c r="V256" s="18"/>
    </row>
    <row r="257" customFormat="false" ht="15" hidden="false" customHeight="false" outlineLevel="0" collapsed="false">
      <c r="B257" s="12" t="n">
        <v>251</v>
      </c>
      <c r="C257" s="36" t="str">
        <f aca="false">IF(商品マスタ!$C256="","",商品マスタ!$C256)</f>
        <v/>
      </c>
      <c r="D257" s="12" t="str">
        <f aca="false">IF($C257="","",商品マスタ!$D256)</f>
        <v/>
      </c>
      <c r="E257" s="12" t="str">
        <f aca="false">IF($C257="","",商品マスタ!$G256)</f>
        <v/>
      </c>
      <c r="F257" s="12" t="str">
        <f aca="false">IF($C257="","",IF(商品マスタ!$P256="","理論",商品マスタ!$P256))</f>
        <v/>
      </c>
      <c r="G257" s="17" t="str">
        <f aca="false">IF($C257="","",N(商品マスタ!$H256))</f>
        <v/>
      </c>
      <c r="H257" s="14"/>
      <c r="I257" s="17" t="str">
        <f aca="false">IF($C257="","",N($H257)*N(商品マスタ!$N256))</f>
        <v/>
      </c>
      <c r="J257" s="17" t="str">
        <f aca="false">IF($C257="","",N($I257)-N($G257))</f>
        <v/>
      </c>
      <c r="K257" s="37" t="str">
        <f aca="false">IF($C257="","",N(商品マスタ!$I256))</f>
        <v/>
      </c>
      <c r="L257" s="17" t="str">
        <f aca="false">IF($C257="","",MAX(1,N(商品マスタ!$J256)))</f>
        <v/>
      </c>
      <c r="M257" s="38" t="str">
        <f aca="false">IF($C257="","",N(TOP!$C$16)*N($K257))</f>
        <v/>
      </c>
      <c r="N257" s="17" t="str">
        <f aca="false">IF($C257="","",ROUNDUP(N($M257)/N($L257),0))</f>
        <v/>
      </c>
      <c r="O257" s="17" t="str">
        <f aca="false">IF($C257="","",N(商品マスタ!$R256))</f>
        <v/>
      </c>
      <c r="P257" s="17" t="str">
        <f aca="false">IF($C257="","",IF($F257="理論",(N($O257)+N($N257))-N($G257),(N($O257)+N($N257))-N($I257)))</f>
        <v/>
      </c>
      <c r="Q257" s="17" t="str">
        <f aca="false">IF($C257="","",MAX(1,N(商品マスタ!$K256)))</f>
        <v/>
      </c>
      <c r="R257" s="39" t="str">
        <f aca="false">IF($C257="","",IF(N($P257)/N($Q257)&lt;=0,"",ROUNDUP(N($P257)/N($Q257),0)))</f>
        <v/>
      </c>
      <c r="S257" s="14"/>
      <c r="T257" s="40" t="str">
        <f aca="false">IF($C257="","",N(商品マスタ!$M256))</f>
        <v/>
      </c>
      <c r="U257" s="40" t="str">
        <f aca="false">IF($S257="","",N($S257)*N($T257))</f>
        <v/>
      </c>
      <c r="V257" s="18"/>
    </row>
    <row r="258" customFormat="false" ht="15" hidden="false" customHeight="false" outlineLevel="0" collapsed="false">
      <c r="B258" s="12" t="n">
        <v>252</v>
      </c>
      <c r="C258" s="36" t="str">
        <f aca="false">IF(商品マスタ!$C257="","",商品マスタ!$C257)</f>
        <v/>
      </c>
      <c r="D258" s="12" t="str">
        <f aca="false">IF($C258="","",商品マスタ!$D257)</f>
        <v/>
      </c>
      <c r="E258" s="12" t="str">
        <f aca="false">IF($C258="","",商品マスタ!$G257)</f>
        <v/>
      </c>
      <c r="F258" s="12" t="str">
        <f aca="false">IF($C258="","",IF(商品マスタ!$P257="","理論",商品マスタ!$P257))</f>
        <v/>
      </c>
      <c r="G258" s="17" t="str">
        <f aca="false">IF($C258="","",N(商品マスタ!$H257))</f>
        <v/>
      </c>
      <c r="H258" s="14"/>
      <c r="I258" s="17" t="str">
        <f aca="false">IF($C258="","",N($H258)*N(商品マスタ!$N257))</f>
        <v/>
      </c>
      <c r="J258" s="17" t="str">
        <f aca="false">IF($C258="","",N($I258)-N($G258))</f>
        <v/>
      </c>
      <c r="K258" s="37" t="str">
        <f aca="false">IF($C258="","",N(商品マスタ!$I257))</f>
        <v/>
      </c>
      <c r="L258" s="17" t="str">
        <f aca="false">IF($C258="","",MAX(1,N(商品マスタ!$J257)))</f>
        <v/>
      </c>
      <c r="M258" s="38" t="str">
        <f aca="false">IF($C258="","",N(TOP!$C$16)*N($K258))</f>
        <v/>
      </c>
      <c r="N258" s="17" t="str">
        <f aca="false">IF($C258="","",ROUNDUP(N($M258)/N($L258),0))</f>
        <v/>
      </c>
      <c r="O258" s="17" t="str">
        <f aca="false">IF($C258="","",N(商品マスタ!$R257))</f>
        <v/>
      </c>
      <c r="P258" s="17" t="str">
        <f aca="false">IF($C258="","",IF($F258="理論",(N($O258)+N($N258))-N($G258),(N($O258)+N($N258))-N($I258)))</f>
        <v/>
      </c>
      <c r="Q258" s="17" t="str">
        <f aca="false">IF($C258="","",MAX(1,N(商品マスタ!$K257)))</f>
        <v/>
      </c>
      <c r="R258" s="39" t="str">
        <f aca="false">IF($C258="","",IF(N($P258)/N($Q258)&lt;=0,"",ROUNDUP(N($P258)/N($Q258),0)))</f>
        <v/>
      </c>
      <c r="S258" s="14"/>
      <c r="T258" s="40" t="str">
        <f aca="false">IF($C258="","",N(商品マスタ!$M257))</f>
        <v/>
      </c>
      <c r="U258" s="40" t="str">
        <f aca="false">IF($S258="","",N($S258)*N($T258))</f>
        <v/>
      </c>
      <c r="V258" s="18"/>
    </row>
    <row r="259" customFormat="false" ht="15" hidden="false" customHeight="false" outlineLevel="0" collapsed="false">
      <c r="B259" s="12" t="n">
        <v>253</v>
      </c>
      <c r="C259" s="36" t="str">
        <f aca="false">IF(商品マスタ!$C258="","",商品マスタ!$C258)</f>
        <v/>
      </c>
      <c r="D259" s="12" t="str">
        <f aca="false">IF($C259="","",商品マスタ!$D258)</f>
        <v/>
      </c>
      <c r="E259" s="12" t="str">
        <f aca="false">IF($C259="","",商品マスタ!$G258)</f>
        <v/>
      </c>
      <c r="F259" s="12" t="str">
        <f aca="false">IF($C259="","",IF(商品マスタ!$P258="","理論",商品マスタ!$P258))</f>
        <v/>
      </c>
      <c r="G259" s="17" t="str">
        <f aca="false">IF($C259="","",N(商品マスタ!$H258))</f>
        <v/>
      </c>
      <c r="H259" s="14"/>
      <c r="I259" s="17" t="str">
        <f aca="false">IF($C259="","",N($H259)*N(商品マスタ!$N258))</f>
        <v/>
      </c>
      <c r="J259" s="17" t="str">
        <f aca="false">IF($C259="","",N($I259)-N($G259))</f>
        <v/>
      </c>
      <c r="K259" s="37" t="str">
        <f aca="false">IF($C259="","",N(商品マスタ!$I258))</f>
        <v/>
      </c>
      <c r="L259" s="17" t="str">
        <f aca="false">IF($C259="","",MAX(1,N(商品マスタ!$J258)))</f>
        <v/>
      </c>
      <c r="M259" s="38" t="str">
        <f aca="false">IF($C259="","",N(TOP!$C$16)*N($K259))</f>
        <v/>
      </c>
      <c r="N259" s="17" t="str">
        <f aca="false">IF($C259="","",ROUNDUP(N($M259)/N($L259),0))</f>
        <v/>
      </c>
      <c r="O259" s="17" t="str">
        <f aca="false">IF($C259="","",N(商品マスタ!$R258))</f>
        <v/>
      </c>
      <c r="P259" s="17" t="str">
        <f aca="false">IF($C259="","",IF($F259="理論",(N($O259)+N($N259))-N($G259),(N($O259)+N($N259))-N($I259)))</f>
        <v/>
      </c>
      <c r="Q259" s="17" t="str">
        <f aca="false">IF($C259="","",MAX(1,N(商品マスタ!$K258)))</f>
        <v/>
      </c>
      <c r="R259" s="39" t="str">
        <f aca="false">IF($C259="","",IF(N($P259)/N($Q259)&lt;=0,"",ROUNDUP(N($P259)/N($Q259),0)))</f>
        <v/>
      </c>
      <c r="S259" s="14"/>
      <c r="T259" s="40" t="str">
        <f aca="false">IF($C259="","",N(商品マスタ!$M258))</f>
        <v/>
      </c>
      <c r="U259" s="40" t="str">
        <f aca="false">IF($S259="","",N($S259)*N($T259))</f>
        <v/>
      </c>
      <c r="V259" s="18"/>
    </row>
    <row r="260" customFormat="false" ht="15" hidden="false" customHeight="false" outlineLevel="0" collapsed="false">
      <c r="B260" s="12" t="n">
        <v>254</v>
      </c>
      <c r="C260" s="36" t="str">
        <f aca="false">IF(商品マスタ!$C259="","",商品マスタ!$C259)</f>
        <v/>
      </c>
      <c r="D260" s="12" t="str">
        <f aca="false">IF($C260="","",商品マスタ!$D259)</f>
        <v/>
      </c>
      <c r="E260" s="12" t="str">
        <f aca="false">IF($C260="","",商品マスタ!$G259)</f>
        <v/>
      </c>
      <c r="F260" s="12" t="str">
        <f aca="false">IF($C260="","",IF(商品マスタ!$P259="","理論",商品マスタ!$P259))</f>
        <v/>
      </c>
      <c r="G260" s="17" t="str">
        <f aca="false">IF($C260="","",N(商品マスタ!$H259))</f>
        <v/>
      </c>
      <c r="H260" s="14"/>
      <c r="I260" s="17" t="str">
        <f aca="false">IF($C260="","",N($H260)*N(商品マスタ!$N259))</f>
        <v/>
      </c>
      <c r="J260" s="17" t="str">
        <f aca="false">IF($C260="","",N($I260)-N($G260))</f>
        <v/>
      </c>
      <c r="K260" s="37" t="str">
        <f aca="false">IF($C260="","",N(商品マスタ!$I259))</f>
        <v/>
      </c>
      <c r="L260" s="17" t="str">
        <f aca="false">IF($C260="","",MAX(1,N(商品マスタ!$J259)))</f>
        <v/>
      </c>
      <c r="M260" s="38" t="str">
        <f aca="false">IF($C260="","",N(TOP!$C$16)*N($K260))</f>
        <v/>
      </c>
      <c r="N260" s="17" t="str">
        <f aca="false">IF($C260="","",ROUNDUP(N($M260)/N($L260),0))</f>
        <v/>
      </c>
      <c r="O260" s="17" t="str">
        <f aca="false">IF($C260="","",N(商品マスタ!$R259))</f>
        <v/>
      </c>
      <c r="P260" s="17" t="str">
        <f aca="false">IF($C260="","",IF($F260="理論",(N($O260)+N($N260))-N($G260),(N($O260)+N($N260))-N($I260)))</f>
        <v/>
      </c>
      <c r="Q260" s="17" t="str">
        <f aca="false">IF($C260="","",MAX(1,N(商品マスタ!$K259)))</f>
        <v/>
      </c>
      <c r="R260" s="39" t="str">
        <f aca="false">IF($C260="","",IF(N($P260)/N($Q260)&lt;=0,"",ROUNDUP(N($P260)/N($Q260),0)))</f>
        <v/>
      </c>
      <c r="S260" s="14"/>
      <c r="T260" s="40" t="str">
        <f aca="false">IF($C260="","",N(商品マスタ!$M259))</f>
        <v/>
      </c>
      <c r="U260" s="40" t="str">
        <f aca="false">IF($S260="","",N($S260)*N($T260))</f>
        <v/>
      </c>
      <c r="V260" s="18"/>
    </row>
    <row r="261" customFormat="false" ht="15" hidden="false" customHeight="false" outlineLevel="0" collapsed="false">
      <c r="B261" s="12" t="n">
        <v>255</v>
      </c>
      <c r="C261" s="36" t="str">
        <f aca="false">IF(商品マスタ!$C260="","",商品マスタ!$C260)</f>
        <v/>
      </c>
      <c r="D261" s="12" t="str">
        <f aca="false">IF($C261="","",商品マスタ!$D260)</f>
        <v/>
      </c>
      <c r="E261" s="12" t="str">
        <f aca="false">IF($C261="","",商品マスタ!$G260)</f>
        <v/>
      </c>
      <c r="F261" s="12" t="str">
        <f aca="false">IF($C261="","",IF(商品マスタ!$P260="","理論",商品マスタ!$P260))</f>
        <v/>
      </c>
      <c r="G261" s="17" t="str">
        <f aca="false">IF($C261="","",N(商品マスタ!$H260))</f>
        <v/>
      </c>
      <c r="H261" s="14"/>
      <c r="I261" s="17" t="str">
        <f aca="false">IF($C261="","",N($H261)*N(商品マスタ!$N260))</f>
        <v/>
      </c>
      <c r="J261" s="17" t="str">
        <f aca="false">IF($C261="","",N($I261)-N($G261))</f>
        <v/>
      </c>
      <c r="K261" s="37" t="str">
        <f aca="false">IF($C261="","",N(商品マスタ!$I260))</f>
        <v/>
      </c>
      <c r="L261" s="17" t="str">
        <f aca="false">IF($C261="","",MAX(1,N(商品マスタ!$J260)))</f>
        <v/>
      </c>
      <c r="M261" s="38" t="str">
        <f aca="false">IF($C261="","",N(TOP!$C$16)*N($K261))</f>
        <v/>
      </c>
      <c r="N261" s="17" t="str">
        <f aca="false">IF($C261="","",ROUNDUP(N($M261)/N($L261),0))</f>
        <v/>
      </c>
      <c r="O261" s="17" t="str">
        <f aca="false">IF($C261="","",N(商品マスタ!$R260))</f>
        <v/>
      </c>
      <c r="P261" s="17" t="str">
        <f aca="false">IF($C261="","",IF($F261="理論",(N($O261)+N($N261))-N($G261),(N($O261)+N($N261))-N($I261)))</f>
        <v/>
      </c>
      <c r="Q261" s="17" t="str">
        <f aca="false">IF($C261="","",MAX(1,N(商品マスタ!$K260)))</f>
        <v/>
      </c>
      <c r="R261" s="39" t="str">
        <f aca="false">IF($C261="","",IF(N($P261)/N($Q261)&lt;=0,"",ROUNDUP(N($P261)/N($Q261),0)))</f>
        <v/>
      </c>
      <c r="S261" s="14"/>
      <c r="T261" s="40" t="str">
        <f aca="false">IF($C261="","",N(商品マスタ!$M260))</f>
        <v/>
      </c>
      <c r="U261" s="40" t="str">
        <f aca="false">IF($S261="","",N($S261)*N($T261))</f>
        <v/>
      </c>
      <c r="V261" s="18"/>
    </row>
    <row r="262" customFormat="false" ht="15" hidden="false" customHeight="false" outlineLevel="0" collapsed="false">
      <c r="B262" s="12" t="n">
        <v>256</v>
      </c>
      <c r="C262" s="36" t="str">
        <f aca="false">IF(商品マスタ!$C261="","",商品マスタ!$C261)</f>
        <v/>
      </c>
      <c r="D262" s="12" t="str">
        <f aca="false">IF($C262="","",商品マスタ!$D261)</f>
        <v/>
      </c>
      <c r="E262" s="12" t="str">
        <f aca="false">IF($C262="","",商品マスタ!$G261)</f>
        <v/>
      </c>
      <c r="F262" s="12" t="str">
        <f aca="false">IF($C262="","",IF(商品マスタ!$P261="","理論",商品マスタ!$P261))</f>
        <v/>
      </c>
      <c r="G262" s="17" t="str">
        <f aca="false">IF($C262="","",N(商品マスタ!$H261))</f>
        <v/>
      </c>
      <c r="H262" s="14"/>
      <c r="I262" s="17" t="str">
        <f aca="false">IF($C262="","",N($H262)*N(商品マスタ!$N261))</f>
        <v/>
      </c>
      <c r="J262" s="17" t="str">
        <f aca="false">IF($C262="","",N($I262)-N($G262))</f>
        <v/>
      </c>
      <c r="K262" s="37" t="str">
        <f aca="false">IF($C262="","",N(商品マスタ!$I261))</f>
        <v/>
      </c>
      <c r="L262" s="17" t="str">
        <f aca="false">IF($C262="","",MAX(1,N(商品マスタ!$J261)))</f>
        <v/>
      </c>
      <c r="M262" s="38" t="str">
        <f aca="false">IF($C262="","",N(TOP!$C$16)*N($K262))</f>
        <v/>
      </c>
      <c r="N262" s="17" t="str">
        <f aca="false">IF($C262="","",ROUNDUP(N($M262)/N($L262),0))</f>
        <v/>
      </c>
      <c r="O262" s="17" t="str">
        <f aca="false">IF($C262="","",N(商品マスタ!$R261))</f>
        <v/>
      </c>
      <c r="P262" s="17" t="str">
        <f aca="false">IF($C262="","",IF($F262="理論",(N($O262)+N($N262))-N($G262),(N($O262)+N($N262))-N($I262)))</f>
        <v/>
      </c>
      <c r="Q262" s="17" t="str">
        <f aca="false">IF($C262="","",MAX(1,N(商品マスタ!$K261)))</f>
        <v/>
      </c>
      <c r="R262" s="39" t="str">
        <f aca="false">IF($C262="","",IF(N($P262)/N($Q262)&lt;=0,"",ROUNDUP(N($P262)/N($Q262),0)))</f>
        <v/>
      </c>
      <c r="S262" s="14"/>
      <c r="T262" s="40" t="str">
        <f aca="false">IF($C262="","",N(商品マスタ!$M261))</f>
        <v/>
      </c>
      <c r="U262" s="40" t="str">
        <f aca="false">IF($S262="","",N($S262)*N($T262))</f>
        <v/>
      </c>
      <c r="V262" s="18"/>
    </row>
    <row r="263" customFormat="false" ht="15" hidden="false" customHeight="false" outlineLevel="0" collapsed="false">
      <c r="B263" s="12" t="n">
        <v>257</v>
      </c>
      <c r="C263" s="36" t="str">
        <f aca="false">IF(商品マスタ!$C262="","",商品マスタ!$C262)</f>
        <v/>
      </c>
      <c r="D263" s="12" t="str">
        <f aca="false">IF($C263="","",商品マスタ!$D262)</f>
        <v/>
      </c>
      <c r="E263" s="12" t="str">
        <f aca="false">IF($C263="","",商品マスタ!$G262)</f>
        <v/>
      </c>
      <c r="F263" s="12" t="str">
        <f aca="false">IF($C263="","",IF(商品マスタ!$P262="","理論",商品マスタ!$P262))</f>
        <v/>
      </c>
      <c r="G263" s="17" t="str">
        <f aca="false">IF($C263="","",N(商品マスタ!$H262))</f>
        <v/>
      </c>
      <c r="H263" s="14"/>
      <c r="I263" s="17" t="str">
        <f aca="false">IF($C263="","",N($H263)*N(商品マスタ!$N262))</f>
        <v/>
      </c>
      <c r="J263" s="17" t="str">
        <f aca="false">IF($C263="","",N($I263)-N($G263))</f>
        <v/>
      </c>
      <c r="K263" s="37" t="str">
        <f aca="false">IF($C263="","",N(商品マスタ!$I262))</f>
        <v/>
      </c>
      <c r="L263" s="17" t="str">
        <f aca="false">IF($C263="","",MAX(1,N(商品マスタ!$J262)))</f>
        <v/>
      </c>
      <c r="M263" s="38" t="str">
        <f aca="false">IF($C263="","",N(TOP!$C$16)*N($K263))</f>
        <v/>
      </c>
      <c r="N263" s="17" t="str">
        <f aca="false">IF($C263="","",ROUNDUP(N($M263)/N($L263),0))</f>
        <v/>
      </c>
      <c r="O263" s="17" t="str">
        <f aca="false">IF($C263="","",N(商品マスタ!$R262))</f>
        <v/>
      </c>
      <c r="P263" s="17" t="str">
        <f aca="false">IF($C263="","",IF($F263="理論",(N($O263)+N($N263))-N($G263),(N($O263)+N($N263))-N($I263)))</f>
        <v/>
      </c>
      <c r="Q263" s="17" t="str">
        <f aca="false">IF($C263="","",MAX(1,N(商品マスタ!$K262)))</f>
        <v/>
      </c>
      <c r="R263" s="39" t="str">
        <f aca="false">IF($C263="","",IF(N($P263)/N($Q263)&lt;=0,"",ROUNDUP(N($P263)/N($Q263),0)))</f>
        <v/>
      </c>
      <c r="S263" s="14"/>
      <c r="T263" s="40" t="str">
        <f aca="false">IF($C263="","",N(商品マスタ!$M262))</f>
        <v/>
      </c>
      <c r="U263" s="40" t="str">
        <f aca="false">IF($S263="","",N($S263)*N($T263))</f>
        <v/>
      </c>
      <c r="V263" s="18"/>
    </row>
    <row r="264" customFormat="false" ht="15" hidden="false" customHeight="false" outlineLevel="0" collapsed="false">
      <c r="B264" s="12" t="n">
        <v>258</v>
      </c>
      <c r="C264" s="36" t="str">
        <f aca="false">IF(商品マスタ!$C263="","",商品マスタ!$C263)</f>
        <v/>
      </c>
      <c r="D264" s="12" t="str">
        <f aca="false">IF($C264="","",商品マスタ!$D263)</f>
        <v/>
      </c>
      <c r="E264" s="12" t="str">
        <f aca="false">IF($C264="","",商品マスタ!$G263)</f>
        <v/>
      </c>
      <c r="F264" s="12" t="str">
        <f aca="false">IF($C264="","",IF(商品マスタ!$P263="","理論",商品マスタ!$P263))</f>
        <v/>
      </c>
      <c r="G264" s="17" t="str">
        <f aca="false">IF($C264="","",N(商品マスタ!$H263))</f>
        <v/>
      </c>
      <c r="H264" s="14"/>
      <c r="I264" s="17" t="str">
        <f aca="false">IF($C264="","",N($H264)*N(商品マスタ!$N263))</f>
        <v/>
      </c>
      <c r="J264" s="17" t="str">
        <f aca="false">IF($C264="","",N($I264)-N($G264))</f>
        <v/>
      </c>
      <c r="K264" s="37" t="str">
        <f aca="false">IF($C264="","",N(商品マスタ!$I263))</f>
        <v/>
      </c>
      <c r="L264" s="17" t="str">
        <f aca="false">IF($C264="","",MAX(1,N(商品マスタ!$J263)))</f>
        <v/>
      </c>
      <c r="M264" s="38" t="str">
        <f aca="false">IF($C264="","",N(TOP!$C$16)*N($K264))</f>
        <v/>
      </c>
      <c r="N264" s="17" t="str">
        <f aca="false">IF($C264="","",ROUNDUP(N($M264)/N($L264),0))</f>
        <v/>
      </c>
      <c r="O264" s="17" t="str">
        <f aca="false">IF($C264="","",N(商品マスタ!$R263))</f>
        <v/>
      </c>
      <c r="P264" s="17" t="str">
        <f aca="false">IF($C264="","",IF($F264="理論",(N($O264)+N($N264))-N($G264),(N($O264)+N($N264))-N($I264)))</f>
        <v/>
      </c>
      <c r="Q264" s="17" t="str">
        <f aca="false">IF($C264="","",MAX(1,N(商品マスタ!$K263)))</f>
        <v/>
      </c>
      <c r="R264" s="39" t="str">
        <f aca="false">IF($C264="","",IF(N($P264)/N($Q264)&lt;=0,"",ROUNDUP(N($P264)/N($Q264),0)))</f>
        <v/>
      </c>
      <c r="S264" s="14"/>
      <c r="T264" s="40" t="str">
        <f aca="false">IF($C264="","",N(商品マスタ!$M263))</f>
        <v/>
      </c>
      <c r="U264" s="40" t="str">
        <f aca="false">IF($S264="","",N($S264)*N($T264))</f>
        <v/>
      </c>
      <c r="V264" s="18"/>
    </row>
    <row r="265" customFormat="false" ht="15" hidden="false" customHeight="false" outlineLevel="0" collapsed="false">
      <c r="B265" s="12" t="n">
        <v>259</v>
      </c>
      <c r="C265" s="36" t="str">
        <f aca="false">IF(商品マスタ!$C264="","",商品マスタ!$C264)</f>
        <v/>
      </c>
      <c r="D265" s="12" t="str">
        <f aca="false">IF($C265="","",商品マスタ!$D264)</f>
        <v/>
      </c>
      <c r="E265" s="12" t="str">
        <f aca="false">IF($C265="","",商品マスタ!$G264)</f>
        <v/>
      </c>
      <c r="F265" s="12" t="str">
        <f aca="false">IF($C265="","",IF(商品マスタ!$P264="","理論",商品マスタ!$P264))</f>
        <v/>
      </c>
      <c r="G265" s="17" t="str">
        <f aca="false">IF($C265="","",N(商品マスタ!$H264))</f>
        <v/>
      </c>
      <c r="H265" s="14"/>
      <c r="I265" s="17" t="str">
        <f aca="false">IF($C265="","",N($H265)*N(商品マスタ!$N264))</f>
        <v/>
      </c>
      <c r="J265" s="17" t="str">
        <f aca="false">IF($C265="","",N($I265)-N($G265))</f>
        <v/>
      </c>
      <c r="K265" s="37" t="str">
        <f aca="false">IF($C265="","",N(商品マスタ!$I264))</f>
        <v/>
      </c>
      <c r="L265" s="17" t="str">
        <f aca="false">IF($C265="","",MAX(1,N(商品マスタ!$J264)))</f>
        <v/>
      </c>
      <c r="M265" s="38" t="str">
        <f aca="false">IF($C265="","",N(TOP!$C$16)*N($K265))</f>
        <v/>
      </c>
      <c r="N265" s="17" t="str">
        <f aca="false">IF($C265="","",ROUNDUP(N($M265)/N($L265),0))</f>
        <v/>
      </c>
      <c r="O265" s="17" t="str">
        <f aca="false">IF($C265="","",N(商品マスタ!$R264))</f>
        <v/>
      </c>
      <c r="P265" s="17" t="str">
        <f aca="false">IF($C265="","",IF($F265="理論",(N($O265)+N($N265))-N($G265),(N($O265)+N($N265))-N($I265)))</f>
        <v/>
      </c>
      <c r="Q265" s="17" t="str">
        <f aca="false">IF($C265="","",MAX(1,N(商品マスタ!$K264)))</f>
        <v/>
      </c>
      <c r="R265" s="39" t="str">
        <f aca="false">IF($C265="","",IF(N($P265)/N($Q265)&lt;=0,"",ROUNDUP(N($P265)/N($Q265),0)))</f>
        <v/>
      </c>
      <c r="S265" s="14"/>
      <c r="T265" s="40" t="str">
        <f aca="false">IF($C265="","",N(商品マスタ!$M264))</f>
        <v/>
      </c>
      <c r="U265" s="40" t="str">
        <f aca="false">IF($S265="","",N($S265)*N($T265))</f>
        <v/>
      </c>
      <c r="V265" s="18"/>
    </row>
    <row r="266" customFormat="false" ht="15" hidden="false" customHeight="false" outlineLevel="0" collapsed="false">
      <c r="B266" s="12" t="n">
        <v>260</v>
      </c>
      <c r="C266" s="36" t="str">
        <f aca="false">IF(商品マスタ!$C265="","",商品マスタ!$C265)</f>
        <v/>
      </c>
      <c r="D266" s="12" t="str">
        <f aca="false">IF($C266="","",商品マスタ!$D265)</f>
        <v/>
      </c>
      <c r="E266" s="12" t="str">
        <f aca="false">IF($C266="","",商品マスタ!$G265)</f>
        <v/>
      </c>
      <c r="F266" s="12" t="str">
        <f aca="false">IF($C266="","",IF(商品マスタ!$P265="","理論",商品マスタ!$P265))</f>
        <v/>
      </c>
      <c r="G266" s="17" t="str">
        <f aca="false">IF($C266="","",N(商品マスタ!$H265))</f>
        <v/>
      </c>
      <c r="H266" s="14"/>
      <c r="I266" s="17" t="str">
        <f aca="false">IF($C266="","",N($H266)*N(商品マスタ!$N265))</f>
        <v/>
      </c>
      <c r="J266" s="17" t="str">
        <f aca="false">IF($C266="","",N($I266)-N($G266))</f>
        <v/>
      </c>
      <c r="K266" s="37" t="str">
        <f aca="false">IF($C266="","",N(商品マスタ!$I265))</f>
        <v/>
      </c>
      <c r="L266" s="17" t="str">
        <f aca="false">IF($C266="","",MAX(1,N(商品マスタ!$J265)))</f>
        <v/>
      </c>
      <c r="M266" s="38" t="str">
        <f aca="false">IF($C266="","",N(TOP!$C$16)*N($K266))</f>
        <v/>
      </c>
      <c r="N266" s="17" t="str">
        <f aca="false">IF($C266="","",ROUNDUP(N($M266)/N($L266),0))</f>
        <v/>
      </c>
      <c r="O266" s="17" t="str">
        <f aca="false">IF($C266="","",N(商品マスタ!$R265))</f>
        <v/>
      </c>
      <c r="P266" s="17" t="str">
        <f aca="false">IF($C266="","",IF($F266="理論",(N($O266)+N($N266))-N($G266),(N($O266)+N($N266))-N($I266)))</f>
        <v/>
      </c>
      <c r="Q266" s="17" t="str">
        <f aca="false">IF($C266="","",MAX(1,N(商品マスタ!$K265)))</f>
        <v/>
      </c>
      <c r="R266" s="39" t="str">
        <f aca="false">IF($C266="","",IF(N($P266)/N($Q266)&lt;=0,"",ROUNDUP(N($P266)/N($Q266),0)))</f>
        <v/>
      </c>
      <c r="S266" s="14"/>
      <c r="T266" s="40" t="str">
        <f aca="false">IF($C266="","",N(商品マスタ!$M265))</f>
        <v/>
      </c>
      <c r="U266" s="40" t="str">
        <f aca="false">IF($S266="","",N($S266)*N($T266))</f>
        <v/>
      </c>
      <c r="V266" s="18"/>
    </row>
    <row r="267" customFormat="false" ht="15" hidden="false" customHeight="false" outlineLevel="0" collapsed="false">
      <c r="B267" s="12" t="n">
        <v>261</v>
      </c>
      <c r="C267" s="36" t="str">
        <f aca="false">IF(商品マスタ!$C266="","",商品マスタ!$C266)</f>
        <v/>
      </c>
      <c r="D267" s="12" t="str">
        <f aca="false">IF($C267="","",商品マスタ!$D266)</f>
        <v/>
      </c>
      <c r="E267" s="12" t="str">
        <f aca="false">IF($C267="","",商品マスタ!$G266)</f>
        <v/>
      </c>
      <c r="F267" s="12" t="str">
        <f aca="false">IF($C267="","",IF(商品マスタ!$P266="","理論",商品マスタ!$P266))</f>
        <v/>
      </c>
      <c r="G267" s="17" t="str">
        <f aca="false">IF($C267="","",N(商品マスタ!$H266))</f>
        <v/>
      </c>
      <c r="H267" s="14"/>
      <c r="I267" s="17" t="str">
        <f aca="false">IF($C267="","",N($H267)*N(商品マスタ!$N266))</f>
        <v/>
      </c>
      <c r="J267" s="17" t="str">
        <f aca="false">IF($C267="","",N($I267)-N($G267))</f>
        <v/>
      </c>
      <c r="K267" s="37" t="str">
        <f aca="false">IF($C267="","",N(商品マスタ!$I266))</f>
        <v/>
      </c>
      <c r="L267" s="17" t="str">
        <f aca="false">IF($C267="","",MAX(1,N(商品マスタ!$J266)))</f>
        <v/>
      </c>
      <c r="M267" s="38" t="str">
        <f aca="false">IF($C267="","",N(TOP!$C$16)*N($K267))</f>
        <v/>
      </c>
      <c r="N267" s="17" t="str">
        <f aca="false">IF($C267="","",ROUNDUP(N($M267)/N($L267),0))</f>
        <v/>
      </c>
      <c r="O267" s="17" t="str">
        <f aca="false">IF($C267="","",N(商品マスタ!$R266))</f>
        <v/>
      </c>
      <c r="P267" s="17" t="str">
        <f aca="false">IF($C267="","",IF($F267="理論",(N($O267)+N($N267))-N($G267),(N($O267)+N($N267))-N($I267)))</f>
        <v/>
      </c>
      <c r="Q267" s="17" t="str">
        <f aca="false">IF($C267="","",MAX(1,N(商品マスタ!$K266)))</f>
        <v/>
      </c>
      <c r="R267" s="39" t="str">
        <f aca="false">IF($C267="","",IF(N($P267)/N($Q267)&lt;=0,"",ROUNDUP(N($P267)/N($Q267),0)))</f>
        <v/>
      </c>
      <c r="S267" s="14"/>
      <c r="T267" s="40" t="str">
        <f aca="false">IF($C267="","",N(商品マスタ!$M266))</f>
        <v/>
      </c>
      <c r="U267" s="40" t="str">
        <f aca="false">IF($S267="","",N($S267)*N($T267))</f>
        <v/>
      </c>
      <c r="V267" s="18"/>
    </row>
    <row r="268" customFormat="false" ht="15" hidden="false" customHeight="false" outlineLevel="0" collapsed="false">
      <c r="B268" s="12" t="n">
        <v>262</v>
      </c>
      <c r="C268" s="36" t="str">
        <f aca="false">IF(商品マスタ!$C267="","",商品マスタ!$C267)</f>
        <v/>
      </c>
      <c r="D268" s="12" t="str">
        <f aca="false">IF($C268="","",商品マスタ!$D267)</f>
        <v/>
      </c>
      <c r="E268" s="12" t="str">
        <f aca="false">IF($C268="","",商品マスタ!$G267)</f>
        <v/>
      </c>
      <c r="F268" s="12" t="str">
        <f aca="false">IF($C268="","",IF(商品マスタ!$P267="","理論",商品マスタ!$P267))</f>
        <v/>
      </c>
      <c r="G268" s="17" t="str">
        <f aca="false">IF($C268="","",N(商品マスタ!$H267))</f>
        <v/>
      </c>
      <c r="H268" s="14"/>
      <c r="I268" s="17" t="str">
        <f aca="false">IF($C268="","",N($H268)*N(商品マスタ!$N267))</f>
        <v/>
      </c>
      <c r="J268" s="17" t="str">
        <f aca="false">IF($C268="","",N($I268)-N($G268))</f>
        <v/>
      </c>
      <c r="K268" s="37" t="str">
        <f aca="false">IF($C268="","",N(商品マスタ!$I267))</f>
        <v/>
      </c>
      <c r="L268" s="17" t="str">
        <f aca="false">IF($C268="","",MAX(1,N(商品マスタ!$J267)))</f>
        <v/>
      </c>
      <c r="M268" s="38" t="str">
        <f aca="false">IF($C268="","",N(TOP!$C$16)*N($K268))</f>
        <v/>
      </c>
      <c r="N268" s="17" t="str">
        <f aca="false">IF($C268="","",ROUNDUP(N($M268)/N($L268),0))</f>
        <v/>
      </c>
      <c r="O268" s="17" t="str">
        <f aca="false">IF($C268="","",N(商品マスタ!$R267))</f>
        <v/>
      </c>
      <c r="P268" s="17" t="str">
        <f aca="false">IF($C268="","",IF($F268="理論",(N($O268)+N($N268))-N($G268),(N($O268)+N($N268))-N($I268)))</f>
        <v/>
      </c>
      <c r="Q268" s="17" t="str">
        <f aca="false">IF($C268="","",MAX(1,N(商品マスタ!$K267)))</f>
        <v/>
      </c>
      <c r="R268" s="39" t="str">
        <f aca="false">IF($C268="","",IF(N($P268)/N($Q268)&lt;=0,"",ROUNDUP(N($P268)/N($Q268),0)))</f>
        <v/>
      </c>
      <c r="S268" s="14"/>
      <c r="T268" s="40" t="str">
        <f aca="false">IF($C268="","",N(商品マスタ!$M267))</f>
        <v/>
      </c>
      <c r="U268" s="40" t="str">
        <f aca="false">IF($S268="","",N($S268)*N($T268))</f>
        <v/>
      </c>
      <c r="V268" s="18"/>
    </row>
    <row r="269" customFormat="false" ht="15" hidden="false" customHeight="false" outlineLevel="0" collapsed="false">
      <c r="B269" s="12" t="n">
        <v>263</v>
      </c>
      <c r="C269" s="36" t="str">
        <f aca="false">IF(商品マスタ!$C268="","",商品マスタ!$C268)</f>
        <v/>
      </c>
      <c r="D269" s="12" t="str">
        <f aca="false">IF($C269="","",商品マスタ!$D268)</f>
        <v/>
      </c>
      <c r="E269" s="12" t="str">
        <f aca="false">IF($C269="","",商品マスタ!$G268)</f>
        <v/>
      </c>
      <c r="F269" s="12" t="str">
        <f aca="false">IF($C269="","",IF(商品マスタ!$P268="","理論",商品マスタ!$P268))</f>
        <v/>
      </c>
      <c r="G269" s="17" t="str">
        <f aca="false">IF($C269="","",N(商品マスタ!$H268))</f>
        <v/>
      </c>
      <c r="H269" s="14"/>
      <c r="I269" s="17" t="str">
        <f aca="false">IF($C269="","",N($H269)*N(商品マスタ!$N268))</f>
        <v/>
      </c>
      <c r="J269" s="17" t="str">
        <f aca="false">IF($C269="","",N($I269)-N($G269))</f>
        <v/>
      </c>
      <c r="K269" s="37" t="str">
        <f aca="false">IF($C269="","",N(商品マスタ!$I268))</f>
        <v/>
      </c>
      <c r="L269" s="17" t="str">
        <f aca="false">IF($C269="","",MAX(1,N(商品マスタ!$J268)))</f>
        <v/>
      </c>
      <c r="M269" s="38" t="str">
        <f aca="false">IF($C269="","",N(TOP!$C$16)*N($K269))</f>
        <v/>
      </c>
      <c r="N269" s="17" t="str">
        <f aca="false">IF($C269="","",ROUNDUP(N($M269)/N($L269),0))</f>
        <v/>
      </c>
      <c r="O269" s="17" t="str">
        <f aca="false">IF($C269="","",N(商品マスタ!$R268))</f>
        <v/>
      </c>
      <c r="P269" s="17" t="str">
        <f aca="false">IF($C269="","",IF($F269="理論",(N($O269)+N($N269))-N($G269),(N($O269)+N($N269))-N($I269)))</f>
        <v/>
      </c>
      <c r="Q269" s="17" t="str">
        <f aca="false">IF($C269="","",MAX(1,N(商品マスタ!$K268)))</f>
        <v/>
      </c>
      <c r="R269" s="39" t="str">
        <f aca="false">IF($C269="","",IF(N($P269)/N($Q269)&lt;=0,"",ROUNDUP(N($P269)/N($Q269),0)))</f>
        <v/>
      </c>
      <c r="S269" s="14"/>
      <c r="T269" s="40" t="str">
        <f aca="false">IF($C269="","",N(商品マスタ!$M268))</f>
        <v/>
      </c>
      <c r="U269" s="40" t="str">
        <f aca="false">IF($S269="","",N($S269)*N($T269))</f>
        <v/>
      </c>
      <c r="V269" s="18"/>
    </row>
    <row r="270" customFormat="false" ht="15" hidden="false" customHeight="false" outlineLevel="0" collapsed="false">
      <c r="B270" s="12" t="n">
        <v>264</v>
      </c>
      <c r="C270" s="36" t="str">
        <f aca="false">IF(商品マスタ!$C269="","",商品マスタ!$C269)</f>
        <v/>
      </c>
      <c r="D270" s="12" t="str">
        <f aca="false">IF($C270="","",商品マスタ!$D269)</f>
        <v/>
      </c>
      <c r="E270" s="12" t="str">
        <f aca="false">IF($C270="","",商品マスタ!$G269)</f>
        <v/>
      </c>
      <c r="F270" s="12" t="str">
        <f aca="false">IF($C270="","",IF(商品マスタ!$P269="","理論",商品マスタ!$P269))</f>
        <v/>
      </c>
      <c r="G270" s="17" t="str">
        <f aca="false">IF($C270="","",N(商品マスタ!$H269))</f>
        <v/>
      </c>
      <c r="H270" s="14"/>
      <c r="I270" s="17" t="str">
        <f aca="false">IF($C270="","",N($H270)*N(商品マスタ!$N269))</f>
        <v/>
      </c>
      <c r="J270" s="17" t="str">
        <f aca="false">IF($C270="","",N($I270)-N($G270))</f>
        <v/>
      </c>
      <c r="K270" s="37" t="str">
        <f aca="false">IF($C270="","",N(商品マスタ!$I269))</f>
        <v/>
      </c>
      <c r="L270" s="17" t="str">
        <f aca="false">IF($C270="","",MAX(1,N(商品マスタ!$J269)))</f>
        <v/>
      </c>
      <c r="M270" s="38" t="str">
        <f aca="false">IF($C270="","",N(TOP!$C$16)*N($K270))</f>
        <v/>
      </c>
      <c r="N270" s="17" t="str">
        <f aca="false">IF($C270="","",ROUNDUP(N($M270)/N($L270),0))</f>
        <v/>
      </c>
      <c r="O270" s="17" t="str">
        <f aca="false">IF($C270="","",N(商品マスタ!$R269))</f>
        <v/>
      </c>
      <c r="P270" s="17" t="str">
        <f aca="false">IF($C270="","",IF($F270="理論",(N($O270)+N($N270))-N($G270),(N($O270)+N($N270))-N($I270)))</f>
        <v/>
      </c>
      <c r="Q270" s="17" t="str">
        <f aca="false">IF($C270="","",MAX(1,N(商品マスタ!$K269)))</f>
        <v/>
      </c>
      <c r="R270" s="39" t="str">
        <f aca="false">IF($C270="","",IF(N($P270)/N($Q270)&lt;=0,"",ROUNDUP(N($P270)/N($Q270),0)))</f>
        <v/>
      </c>
      <c r="S270" s="14"/>
      <c r="T270" s="40" t="str">
        <f aca="false">IF($C270="","",N(商品マスタ!$M269))</f>
        <v/>
      </c>
      <c r="U270" s="40" t="str">
        <f aca="false">IF($S270="","",N($S270)*N($T270))</f>
        <v/>
      </c>
      <c r="V270" s="18"/>
    </row>
    <row r="271" customFormat="false" ht="15" hidden="false" customHeight="false" outlineLevel="0" collapsed="false">
      <c r="B271" s="12" t="n">
        <v>265</v>
      </c>
      <c r="C271" s="36" t="str">
        <f aca="false">IF(商品マスタ!$C270="","",商品マスタ!$C270)</f>
        <v/>
      </c>
      <c r="D271" s="12" t="str">
        <f aca="false">IF($C271="","",商品マスタ!$D270)</f>
        <v/>
      </c>
      <c r="E271" s="12" t="str">
        <f aca="false">IF($C271="","",商品マスタ!$G270)</f>
        <v/>
      </c>
      <c r="F271" s="12" t="str">
        <f aca="false">IF($C271="","",IF(商品マスタ!$P270="","理論",商品マスタ!$P270))</f>
        <v/>
      </c>
      <c r="G271" s="17" t="str">
        <f aca="false">IF($C271="","",N(商品マスタ!$H270))</f>
        <v/>
      </c>
      <c r="H271" s="14"/>
      <c r="I271" s="17" t="str">
        <f aca="false">IF($C271="","",N($H271)*N(商品マスタ!$N270))</f>
        <v/>
      </c>
      <c r="J271" s="17" t="str">
        <f aca="false">IF($C271="","",N($I271)-N($G271))</f>
        <v/>
      </c>
      <c r="K271" s="37" t="str">
        <f aca="false">IF($C271="","",N(商品マスタ!$I270))</f>
        <v/>
      </c>
      <c r="L271" s="17" t="str">
        <f aca="false">IF($C271="","",MAX(1,N(商品マスタ!$J270)))</f>
        <v/>
      </c>
      <c r="M271" s="38" t="str">
        <f aca="false">IF($C271="","",N(TOP!$C$16)*N($K271))</f>
        <v/>
      </c>
      <c r="N271" s="17" t="str">
        <f aca="false">IF($C271="","",ROUNDUP(N($M271)/N($L271),0))</f>
        <v/>
      </c>
      <c r="O271" s="17" t="str">
        <f aca="false">IF($C271="","",N(商品マスタ!$R270))</f>
        <v/>
      </c>
      <c r="P271" s="17" t="str">
        <f aca="false">IF($C271="","",IF($F271="理論",(N($O271)+N($N271))-N($G271),(N($O271)+N($N271))-N($I271)))</f>
        <v/>
      </c>
      <c r="Q271" s="17" t="str">
        <f aca="false">IF($C271="","",MAX(1,N(商品マスタ!$K270)))</f>
        <v/>
      </c>
      <c r="R271" s="39" t="str">
        <f aca="false">IF($C271="","",IF(N($P271)/N($Q271)&lt;=0,"",ROUNDUP(N($P271)/N($Q271),0)))</f>
        <v/>
      </c>
      <c r="S271" s="14"/>
      <c r="T271" s="40" t="str">
        <f aca="false">IF($C271="","",N(商品マスタ!$M270))</f>
        <v/>
      </c>
      <c r="U271" s="40" t="str">
        <f aca="false">IF($S271="","",N($S271)*N($T271))</f>
        <v/>
      </c>
      <c r="V271" s="18"/>
    </row>
    <row r="272" customFormat="false" ht="15" hidden="false" customHeight="false" outlineLevel="0" collapsed="false">
      <c r="B272" s="12" t="n">
        <v>266</v>
      </c>
      <c r="C272" s="36" t="str">
        <f aca="false">IF(商品マスタ!$C271="","",商品マスタ!$C271)</f>
        <v/>
      </c>
      <c r="D272" s="12" t="str">
        <f aca="false">IF($C272="","",商品マスタ!$D271)</f>
        <v/>
      </c>
      <c r="E272" s="12" t="str">
        <f aca="false">IF($C272="","",商品マスタ!$G271)</f>
        <v/>
      </c>
      <c r="F272" s="12" t="str">
        <f aca="false">IF($C272="","",IF(商品マスタ!$P271="","理論",商品マスタ!$P271))</f>
        <v/>
      </c>
      <c r="G272" s="17" t="str">
        <f aca="false">IF($C272="","",N(商品マスタ!$H271))</f>
        <v/>
      </c>
      <c r="H272" s="14"/>
      <c r="I272" s="17" t="str">
        <f aca="false">IF($C272="","",N($H272)*N(商品マスタ!$N271))</f>
        <v/>
      </c>
      <c r="J272" s="17" t="str">
        <f aca="false">IF($C272="","",N($I272)-N($G272))</f>
        <v/>
      </c>
      <c r="K272" s="37" t="str">
        <f aca="false">IF($C272="","",N(商品マスタ!$I271))</f>
        <v/>
      </c>
      <c r="L272" s="17" t="str">
        <f aca="false">IF($C272="","",MAX(1,N(商品マスタ!$J271)))</f>
        <v/>
      </c>
      <c r="M272" s="38" t="str">
        <f aca="false">IF($C272="","",N(TOP!$C$16)*N($K272))</f>
        <v/>
      </c>
      <c r="N272" s="17" t="str">
        <f aca="false">IF($C272="","",ROUNDUP(N($M272)/N($L272),0))</f>
        <v/>
      </c>
      <c r="O272" s="17" t="str">
        <f aca="false">IF($C272="","",N(商品マスタ!$R271))</f>
        <v/>
      </c>
      <c r="P272" s="17" t="str">
        <f aca="false">IF($C272="","",IF($F272="理論",(N($O272)+N($N272))-N($G272),(N($O272)+N($N272))-N($I272)))</f>
        <v/>
      </c>
      <c r="Q272" s="17" t="str">
        <f aca="false">IF($C272="","",MAX(1,N(商品マスタ!$K271)))</f>
        <v/>
      </c>
      <c r="R272" s="39" t="str">
        <f aca="false">IF($C272="","",IF(N($P272)/N($Q272)&lt;=0,"",ROUNDUP(N($P272)/N($Q272),0)))</f>
        <v/>
      </c>
      <c r="S272" s="14"/>
      <c r="T272" s="40" t="str">
        <f aca="false">IF($C272="","",N(商品マスタ!$M271))</f>
        <v/>
      </c>
      <c r="U272" s="40" t="str">
        <f aca="false">IF($S272="","",N($S272)*N($T272))</f>
        <v/>
      </c>
      <c r="V272" s="18"/>
    </row>
    <row r="273" customFormat="false" ht="15" hidden="false" customHeight="false" outlineLevel="0" collapsed="false">
      <c r="B273" s="12" t="n">
        <v>267</v>
      </c>
      <c r="C273" s="36" t="str">
        <f aca="false">IF(商品マスタ!$C272="","",商品マスタ!$C272)</f>
        <v/>
      </c>
      <c r="D273" s="12" t="str">
        <f aca="false">IF($C273="","",商品マスタ!$D272)</f>
        <v/>
      </c>
      <c r="E273" s="12" t="str">
        <f aca="false">IF($C273="","",商品マスタ!$G272)</f>
        <v/>
      </c>
      <c r="F273" s="12" t="str">
        <f aca="false">IF($C273="","",IF(商品マスタ!$P272="","理論",商品マスタ!$P272))</f>
        <v/>
      </c>
      <c r="G273" s="17" t="str">
        <f aca="false">IF($C273="","",N(商品マスタ!$H272))</f>
        <v/>
      </c>
      <c r="H273" s="14"/>
      <c r="I273" s="17" t="str">
        <f aca="false">IF($C273="","",N($H273)*N(商品マスタ!$N272))</f>
        <v/>
      </c>
      <c r="J273" s="17" t="str">
        <f aca="false">IF($C273="","",N($I273)-N($G273))</f>
        <v/>
      </c>
      <c r="K273" s="37" t="str">
        <f aca="false">IF($C273="","",N(商品マスタ!$I272))</f>
        <v/>
      </c>
      <c r="L273" s="17" t="str">
        <f aca="false">IF($C273="","",MAX(1,N(商品マスタ!$J272)))</f>
        <v/>
      </c>
      <c r="M273" s="38" t="str">
        <f aca="false">IF($C273="","",N(TOP!$C$16)*N($K273))</f>
        <v/>
      </c>
      <c r="N273" s="17" t="str">
        <f aca="false">IF($C273="","",ROUNDUP(N($M273)/N($L273),0))</f>
        <v/>
      </c>
      <c r="O273" s="17" t="str">
        <f aca="false">IF($C273="","",N(商品マスタ!$R272))</f>
        <v/>
      </c>
      <c r="P273" s="17" t="str">
        <f aca="false">IF($C273="","",IF($F273="理論",(N($O273)+N($N273))-N($G273),(N($O273)+N($N273))-N($I273)))</f>
        <v/>
      </c>
      <c r="Q273" s="17" t="str">
        <f aca="false">IF($C273="","",MAX(1,N(商品マスタ!$K272)))</f>
        <v/>
      </c>
      <c r="R273" s="39" t="str">
        <f aca="false">IF($C273="","",IF(N($P273)/N($Q273)&lt;=0,"",ROUNDUP(N($P273)/N($Q273),0)))</f>
        <v/>
      </c>
      <c r="S273" s="14"/>
      <c r="T273" s="40" t="str">
        <f aca="false">IF($C273="","",N(商品マスタ!$M272))</f>
        <v/>
      </c>
      <c r="U273" s="40" t="str">
        <f aca="false">IF($S273="","",N($S273)*N($T273))</f>
        <v/>
      </c>
      <c r="V273" s="18"/>
    </row>
    <row r="274" customFormat="false" ht="15" hidden="false" customHeight="false" outlineLevel="0" collapsed="false">
      <c r="B274" s="12" t="n">
        <v>268</v>
      </c>
      <c r="C274" s="36" t="str">
        <f aca="false">IF(商品マスタ!$C273="","",商品マスタ!$C273)</f>
        <v/>
      </c>
      <c r="D274" s="12" t="str">
        <f aca="false">IF($C274="","",商品マスタ!$D273)</f>
        <v/>
      </c>
      <c r="E274" s="12" t="str">
        <f aca="false">IF($C274="","",商品マスタ!$G273)</f>
        <v/>
      </c>
      <c r="F274" s="12" t="str">
        <f aca="false">IF($C274="","",IF(商品マスタ!$P273="","理論",商品マスタ!$P273))</f>
        <v/>
      </c>
      <c r="G274" s="17" t="str">
        <f aca="false">IF($C274="","",N(商品マスタ!$H273))</f>
        <v/>
      </c>
      <c r="H274" s="14"/>
      <c r="I274" s="17" t="str">
        <f aca="false">IF($C274="","",N($H274)*N(商品マスタ!$N273))</f>
        <v/>
      </c>
      <c r="J274" s="17" t="str">
        <f aca="false">IF($C274="","",N($I274)-N($G274))</f>
        <v/>
      </c>
      <c r="K274" s="37" t="str">
        <f aca="false">IF($C274="","",N(商品マスタ!$I273))</f>
        <v/>
      </c>
      <c r="L274" s="17" t="str">
        <f aca="false">IF($C274="","",MAX(1,N(商品マスタ!$J273)))</f>
        <v/>
      </c>
      <c r="M274" s="38" t="str">
        <f aca="false">IF($C274="","",N(TOP!$C$16)*N($K274))</f>
        <v/>
      </c>
      <c r="N274" s="17" t="str">
        <f aca="false">IF($C274="","",ROUNDUP(N($M274)/N($L274),0))</f>
        <v/>
      </c>
      <c r="O274" s="17" t="str">
        <f aca="false">IF($C274="","",N(商品マスタ!$R273))</f>
        <v/>
      </c>
      <c r="P274" s="17" t="str">
        <f aca="false">IF($C274="","",IF($F274="理論",(N($O274)+N($N274))-N($G274),(N($O274)+N($N274))-N($I274)))</f>
        <v/>
      </c>
      <c r="Q274" s="17" t="str">
        <f aca="false">IF($C274="","",MAX(1,N(商品マスタ!$K273)))</f>
        <v/>
      </c>
      <c r="R274" s="39" t="str">
        <f aca="false">IF($C274="","",IF(N($P274)/N($Q274)&lt;=0,"",ROUNDUP(N($P274)/N($Q274),0)))</f>
        <v/>
      </c>
      <c r="S274" s="14"/>
      <c r="T274" s="40" t="str">
        <f aca="false">IF($C274="","",N(商品マスタ!$M273))</f>
        <v/>
      </c>
      <c r="U274" s="40" t="str">
        <f aca="false">IF($S274="","",N($S274)*N($T274))</f>
        <v/>
      </c>
      <c r="V274" s="18"/>
    </row>
    <row r="275" customFormat="false" ht="15" hidden="false" customHeight="false" outlineLevel="0" collapsed="false">
      <c r="B275" s="12" t="n">
        <v>269</v>
      </c>
      <c r="C275" s="36" t="str">
        <f aca="false">IF(商品マスタ!$C274="","",商品マスタ!$C274)</f>
        <v/>
      </c>
      <c r="D275" s="12" t="str">
        <f aca="false">IF($C275="","",商品マスタ!$D274)</f>
        <v/>
      </c>
      <c r="E275" s="12" t="str">
        <f aca="false">IF($C275="","",商品マスタ!$G274)</f>
        <v/>
      </c>
      <c r="F275" s="12" t="str">
        <f aca="false">IF($C275="","",IF(商品マスタ!$P274="","理論",商品マスタ!$P274))</f>
        <v/>
      </c>
      <c r="G275" s="17" t="str">
        <f aca="false">IF($C275="","",N(商品マスタ!$H274))</f>
        <v/>
      </c>
      <c r="H275" s="14"/>
      <c r="I275" s="17" t="str">
        <f aca="false">IF($C275="","",N($H275)*N(商品マスタ!$N274))</f>
        <v/>
      </c>
      <c r="J275" s="17" t="str">
        <f aca="false">IF($C275="","",N($I275)-N($G275))</f>
        <v/>
      </c>
      <c r="K275" s="37" t="str">
        <f aca="false">IF($C275="","",N(商品マスタ!$I274))</f>
        <v/>
      </c>
      <c r="L275" s="17" t="str">
        <f aca="false">IF($C275="","",MAX(1,N(商品マスタ!$J274)))</f>
        <v/>
      </c>
      <c r="M275" s="38" t="str">
        <f aca="false">IF($C275="","",N(TOP!$C$16)*N($K275))</f>
        <v/>
      </c>
      <c r="N275" s="17" t="str">
        <f aca="false">IF($C275="","",ROUNDUP(N($M275)/N($L275),0))</f>
        <v/>
      </c>
      <c r="O275" s="17" t="str">
        <f aca="false">IF($C275="","",N(商品マスタ!$R274))</f>
        <v/>
      </c>
      <c r="P275" s="17" t="str">
        <f aca="false">IF($C275="","",IF($F275="理論",(N($O275)+N($N275))-N($G275),(N($O275)+N($N275))-N($I275)))</f>
        <v/>
      </c>
      <c r="Q275" s="17" t="str">
        <f aca="false">IF($C275="","",MAX(1,N(商品マスタ!$K274)))</f>
        <v/>
      </c>
      <c r="R275" s="39" t="str">
        <f aca="false">IF($C275="","",IF(N($P275)/N($Q275)&lt;=0,"",ROUNDUP(N($P275)/N($Q275),0)))</f>
        <v/>
      </c>
      <c r="S275" s="14"/>
      <c r="T275" s="40" t="str">
        <f aca="false">IF($C275="","",N(商品マスタ!$M274))</f>
        <v/>
      </c>
      <c r="U275" s="40" t="str">
        <f aca="false">IF($S275="","",N($S275)*N($T275))</f>
        <v/>
      </c>
      <c r="V275" s="18"/>
    </row>
    <row r="276" customFormat="false" ht="15" hidden="false" customHeight="false" outlineLevel="0" collapsed="false">
      <c r="B276" s="12" t="n">
        <v>270</v>
      </c>
      <c r="C276" s="36" t="str">
        <f aca="false">IF(商品マスタ!$C275="","",商品マスタ!$C275)</f>
        <v/>
      </c>
      <c r="D276" s="12" t="str">
        <f aca="false">IF($C276="","",商品マスタ!$D275)</f>
        <v/>
      </c>
      <c r="E276" s="12" t="str">
        <f aca="false">IF($C276="","",商品マスタ!$G275)</f>
        <v/>
      </c>
      <c r="F276" s="12" t="str">
        <f aca="false">IF($C276="","",IF(商品マスタ!$P275="","理論",商品マスタ!$P275))</f>
        <v/>
      </c>
      <c r="G276" s="17" t="str">
        <f aca="false">IF($C276="","",N(商品マスタ!$H275))</f>
        <v/>
      </c>
      <c r="H276" s="14"/>
      <c r="I276" s="17" t="str">
        <f aca="false">IF($C276="","",N($H276)*N(商品マスタ!$N275))</f>
        <v/>
      </c>
      <c r="J276" s="17" t="str">
        <f aca="false">IF($C276="","",N($I276)-N($G276))</f>
        <v/>
      </c>
      <c r="K276" s="37" t="str">
        <f aca="false">IF($C276="","",N(商品マスタ!$I275))</f>
        <v/>
      </c>
      <c r="L276" s="17" t="str">
        <f aca="false">IF($C276="","",MAX(1,N(商品マスタ!$J275)))</f>
        <v/>
      </c>
      <c r="M276" s="38" t="str">
        <f aca="false">IF($C276="","",N(TOP!$C$16)*N($K276))</f>
        <v/>
      </c>
      <c r="N276" s="17" t="str">
        <f aca="false">IF($C276="","",ROUNDUP(N($M276)/N($L276),0))</f>
        <v/>
      </c>
      <c r="O276" s="17" t="str">
        <f aca="false">IF($C276="","",N(商品マスタ!$R275))</f>
        <v/>
      </c>
      <c r="P276" s="17" t="str">
        <f aca="false">IF($C276="","",IF($F276="理論",(N($O276)+N($N276))-N($G276),(N($O276)+N($N276))-N($I276)))</f>
        <v/>
      </c>
      <c r="Q276" s="17" t="str">
        <f aca="false">IF($C276="","",MAX(1,N(商品マスタ!$K275)))</f>
        <v/>
      </c>
      <c r="R276" s="39" t="str">
        <f aca="false">IF($C276="","",IF(N($P276)/N($Q276)&lt;=0,"",ROUNDUP(N($P276)/N($Q276),0)))</f>
        <v/>
      </c>
      <c r="S276" s="14"/>
      <c r="T276" s="40" t="str">
        <f aca="false">IF($C276="","",N(商品マスタ!$M275))</f>
        <v/>
      </c>
      <c r="U276" s="40" t="str">
        <f aca="false">IF($S276="","",N($S276)*N($T276))</f>
        <v/>
      </c>
      <c r="V276" s="18"/>
    </row>
    <row r="277" customFormat="false" ht="15" hidden="false" customHeight="false" outlineLevel="0" collapsed="false">
      <c r="B277" s="12" t="n">
        <v>271</v>
      </c>
      <c r="C277" s="36" t="str">
        <f aca="false">IF(商品マスタ!$C276="","",商品マスタ!$C276)</f>
        <v/>
      </c>
      <c r="D277" s="12" t="str">
        <f aca="false">IF($C277="","",商品マスタ!$D276)</f>
        <v/>
      </c>
      <c r="E277" s="12" t="str">
        <f aca="false">IF($C277="","",商品マスタ!$G276)</f>
        <v/>
      </c>
      <c r="F277" s="12" t="str">
        <f aca="false">IF($C277="","",IF(商品マスタ!$P276="","理論",商品マスタ!$P276))</f>
        <v/>
      </c>
      <c r="G277" s="17" t="str">
        <f aca="false">IF($C277="","",N(商品マスタ!$H276))</f>
        <v/>
      </c>
      <c r="H277" s="14"/>
      <c r="I277" s="17" t="str">
        <f aca="false">IF($C277="","",N($H277)*N(商品マスタ!$N276))</f>
        <v/>
      </c>
      <c r="J277" s="17" t="str">
        <f aca="false">IF($C277="","",N($I277)-N($G277))</f>
        <v/>
      </c>
      <c r="K277" s="37" t="str">
        <f aca="false">IF($C277="","",N(商品マスタ!$I276))</f>
        <v/>
      </c>
      <c r="L277" s="17" t="str">
        <f aca="false">IF($C277="","",MAX(1,N(商品マスタ!$J276)))</f>
        <v/>
      </c>
      <c r="M277" s="38" t="str">
        <f aca="false">IF($C277="","",N(TOP!$C$16)*N($K277))</f>
        <v/>
      </c>
      <c r="N277" s="17" t="str">
        <f aca="false">IF($C277="","",ROUNDUP(N($M277)/N($L277),0))</f>
        <v/>
      </c>
      <c r="O277" s="17" t="str">
        <f aca="false">IF($C277="","",N(商品マスタ!$R276))</f>
        <v/>
      </c>
      <c r="P277" s="17" t="str">
        <f aca="false">IF($C277="","",IF($F277="理論",(N($O277)+N($N277))-N($G277),(N($O277)+N($N277))-N($I277)))</f>
        <v/>
      </c>
      <c r="Q277" s="17" t="str">
        <f aca="false">IF($C277="","",MAX(1,N(商品マスタ!$K276)))</f>
        <v/>
      </c>
      <c r="R277" s="39" t="str">
        <f aca="false">IF($C277="","",IF(N($P277)/N($Q277)&lt;=0,"",ROUNDUP(N($P277)/N($Q277),0)))</f>
        <v/>
      </c>
      <c r="S277" s="14"/>
      <c r="T277" s="40" t="str">
        <f aca="false">IF($C277="","",N(商品マスタ!$M276))</f>
        <v/>
      </c>
      <c r="U277" s="40" t="str">
        <f aca="false">IF($S277="","",N($S277)*N($T277))</f>
        <v/>
      </c>
      <c r="V277" s="18"/>
    </row>
    <row r="278" customFormat="false" ht="15" hidden="false" customHeight="false" outlineLevel="0" collapsed="false">
      <c r="B278" s="12" t="n">
        <v>272</v>
      </c>
      <c r="C278" s="36" t="str">
        <f aca="false">IF(商品マスタ!$C277="","",商品マスタ!$C277)</f>
        <v/>
      </c>
      <c r="D278" s="12" t="str">
        <f aca="false">IF($C278="","",商品マスタ!$D277)</f>
        <v/>
      </c>
      <c r="E278" s="12" t="str">
        <f aca="false">IF($C278="","",商品マスタ!$G277)</f>
        <v/>
      </c>
      <c r="F278" s="12" t="str">
        <f aca="false">IF($C278="","",IF(商品マスタ!$P277="","理論",商品マスタ!$P277))</f>
        <v/>
      </c>
      <c r="G278" s="17" t="str">
        <f aca="false">IF($C278="","",N(商品マスタ!$H277))</f>
        <v/>
      </c>
      <c r="H278" s="14"/>
      <c r="I278" s="17" t="str">
        <f aca="false">IF($C278="","",N($H278)*N(商品マスタ!$N277))</f>
        <v/>
      </c>
      <c r="J278" s="17" t="str">
        <f aca="false">IF($C278="","",N($I278)-N($G278))</f>
        <v/>
      </c>
      <c r="K278" s="37" t="str">
        <f aca="false">IF($C278="","",N(商品マスタ!$I277))</f>
        <v/>
      </c>
      <c r="L278" s="17" t="str">
        <f aca="false">IF($C278="","",MAX(1,N(商品マスタ!$J277)))</f>
        <v/>
      </c>
      <c r="M278" s="38" t="str">
        <f aca="false">IF($C278="","",N(TOP!$C$16)*N($K278))</f>
        <v/>
      </c>
      <c r="N278" s="17" t="str">
        <f aca="false">IF($C278="","",ROUNDUP(N($M278)/N($L278),0))</f>
        <v/>
      </c>
      <c r="O278" s="17" t="str">
        <f aca="false">IF($C278="","",N(商品マスタ!$R277))</f>
        <v/>
      </c>
      <c r="P278" s="17" t="str">
        <f aca="false">IF($C278="","",IF($F278="理論",(N($O278)+N($N278))-N($G278),(N($O278)+N($N278))-N($I278)))</f>
        <v/>
      </c>
      <c r="Q278" s="17" t="str">
        <f aca="false">IF($C278="","",MAX(1,N(商品マスタ!$K277)))</f>
        <v/>
      </c>
      <c r="R278" s="39" t="str">
        <f aca="false">IF($C278="","",IF(N($P278)/N($Q278)&lt;=0,"",ROUNDUP(N($P278)/N($Q278),0)))</f>
        <v/>
      </c>
      <c r="S278" s="14"/>
      <c r="T278" s="40" t="str">
        <f aca="false">IF($C278="","",N(商品マスタ!$M277))</f>
        <v/>
      </c>
      <c r="U278" s="40" t="str">
        <f aca="false">IF($S278="","",N($S278)*N($T278))</f>
        <v/>
      </c>
      <c r="V278" s="18"/>
    </row>
    <row r="279" customFormat="false" ht="15" hidden="false" customHeight="false" outlineLevel="0" collapsed="false">
      <c r="B279" s="12" t="n">
        <v>273</v>
      </c>
      <c r="C279" s="36" t="str">
        <f aca="false">IF(商品マスタ!$C278="","",商品マスタ!$C278)</f>
        <v/>
      </c>
      <c r="D279" s="12" t="str">
        <f aca="false">IF($C279="","",商品マスタ!$D278)</f>
        <v/>
      </c>
      <c r="E279" s="12" t="str">
        <f aca="false">IF($C279="","",商品マスタ!$G278)</f>
        <v/>
      </c>
      <c r="F279" s="12" t="str">
        <f aca="false">IF($C279="","",IF(商品マスタ!$P278="","理論",商品マスタ!$P278))</f>
        <v/>
      </c>
      <c r="G279" s="17" t="str">
        <f aca="false">IF($C279="","",N(商品マスタ!$H278))</f>
        <v/>
      </c>
      <c r="H279" s="14"/>
      <c r="I279" s="17" t="str">
        <f aca="false">IF($C279="","",N($H279)*N(商品マスタ!$N278))</f>
        <v/>
      </c>
      <c r="J279" s="17" t="str">
        <f aca="false">IF($C279="","",N($I279)-N($G279))</f>
        <v/>
      </c>
      <c r="K279" s="37" t="str">
        <f aca="false">IF($C279="","",N(商品マスタ!$I278))</f>
        <v/>
      </c>
      <c r="L279" s="17" t="str">
        <f aca="false">IF($C279="","",MAX(1,N(商品マスタ!$J278)))</f>
        <v/>
      </c>
      <c r="M279" s="38" t="str">
        <f aca="false">IF($C279="","",N(TOP!$C$16)*N($K279))</f>
        <v/>
      </c>
      <c r="N279" s="17" t="str">
        <f aca="false">IF($C279="","",ROUNDUP(N($M279)/N($L279),0))</f>
        <v/>
      </c>
      <c r="O279" s="17" t="str">
        <f aca="false">IF($C279="","",N(商品マスタ!$R278))</f>
        <v/>
      </c>
      <c r="P279" s="17" t="str">
        <f aca="false">IF($C279="","",IF($F279="理論",(N($O279)+N($N279))-N($G279),(N($O279)+N($N279))-N($I279)))</f>
        <v/>
      </c>
      <c r="Q279" s="17" t="str">
        <f aca="false">IF($C279="","",MAX(1,N(商品マスタ!$K278)))</f>
        <v/>
      </c>
      <c r="R279" s="39" t="str">
        <f aca="false">IF($C279="","",IF(N($P279)/N($Q279)&lt;=0,"",ROUNDUP(N($P279)/N($Q279),0)))</f>
        <v/>
      </c>
      <c r="S279" s="14"/>
      <c r="T279" s="40" t="str">
        <f aca="false">IF($C279="","",N(商品マスタ!$M278))</f>
        <v/>
      </c>
      <c r="U279" s="40" t="str">
        <f aca="false">IF($S279="","",N($S279)*N($T279))</f>
        <v/>
      </c>
      <c r="V279" s="18"/>
    </row>
    <row r="280" customFormat="false" ht="15" hidden="false" customHeight="false" outlineLevel="0" collapsed="false">
      <c r="B280" s="12" t="n">
        <v>274</v>
      </c>
      <c r="C280" s="36" t="str">
        <f aca="false">IF(商品マスタ!$C279="","",商品マスタ!$C279)</f>
        <v/>
      </c>
      <c r="D280" s="12" t="str">
        <f aca="false">IF($C280="","",商品マスタ!$D279)</f>
        <v/>
      </c>
      <c r="E280" s="12" t="str">
        <f aca="false">IF($C280="","",商品マスタ!$G279)</f>
        <v/>
      </c>
      <c r="F280" s="12" t="str">
        <f aca="false">IF($C280="","",IF(商品マスタ!$P279="","理論",商品マスタ!$P279))</f>
        <v/>
      </c>
      <c r="G280" s="17" t="str">
        <f aca="false">IF($C280="","",N(商品マスタ!$H279))</f>
        <v/>
      </c>
      <c r="H280" s="14"/>
      <c r="I280" s="17" t="str">
        <f aca="false">IF($C280="","",N($H280)*N(商品マスタ!$N279))</f>
        <v/>
      </c>
      <c r="J280" s="17" t="str">
        <f aca="false">IF($C280="","",N($I280)-N($G280))</f>
        <v/>
      </c>
      <c r="K280" s="37" t="str">
        <f aca="false">IF($C280="","",N(商品マスタ!$I279))</f>
        <v/>
      </c>
      <c r="L280" s="17" t="str">
        <f aca="false">IF($C280="","",MAX(1,N(商品マスタ!$J279)))</f>
        <v/>
      </c>
      <c r="M280" s="38" t="str">
        <f aca="false">IF($C280="","",N(TOP!$C$16)*N($K280))</f>
        <v/>
      </c>
      <c r="N280" s="17" t="str">
        <f aca="false">IF($C280="","",ROUNDUP(N($M280)/N($L280),0))</f>
        <v/>
      </c>
      <c r="O280" s="17" t="str">
        <f aca="false">IF($C280="","",N(商品マスタ!$R279))</f>
        <v/>
      </c>
      <c r="P280" s="17" t="str">
        <f aca="false">IF($C280="","",IF($F280="理論",(N($O280)+N($N280))-N($G280),(N($O280)+N($N280))-N($I280)))</f>
        <v/>
      </c>
      <c r="Q280" s="17" t="str">
        <f aca="false">IF($C280="","",MAX(1,N(商品マスタ!$K279)))</f>
        <v/>
      </c>
      <c r="R280" s="39" t="str">
        <f aca="false">IF($C280="","",IF(N($P280)/N($Q280)&lt;=0,"",ROUNDUP(N($P280)/N($Q280),0)))</f>
        <v/>
      </c>
      <c r="S280" s="14"/>
      <c r="T280" s="40" t="str">
        <f aca="false">IF($C280="","",N(商品マスタ!$M279))</f>
        <v/>
      </c>
      <c r="U280" s="40" t="str">
        <f aca="false">IF($S280="","",N($S280)*N($T280))</f>
        <v/>
      </c>
      <c r="V280" s="18"/>
    </row>
    <row r="281" customFormat="false" ht="15" hidden="false" customHeight="false" outlineLevel="0" collapsed="false">
      <c r="B281" s="12" t="n">
        <v>275</v>
      </c>
      <c r="C281" s="36" t="str">
        <f aca="false">IF(商品マスタ!$C280="","",商品マスタ!$C280)</f>
        <v/>
      </c>
      <c r="D281" s="12" t="str">
        <f aca="false">IF($C281="","",商品マスタ!$D280)</f>
        <v/>
      </c>
      <c r="E281" s="12" t="str">
        <f aca="false">IF($C281="","",商品マスタ!$G280)</f>
        <v/>
      </c>
      <c r="F281" s="12" t="str">
        <f aca="false">IF($C281="","",IF(商品マスタ!$P280="","理論",商品マスタ!$P280))</f>
        <v/>
      </c>
      <c r="G281" s="17" t="str">
        <f aca="false">IF($C281="","",N(商品マスタ!$H280))</f>
        <v/>
      </c>
      <c r="H281" s="14"/>
      <c r="I281" s="17" t="str">
        <f aca="false">IF($C281="","",N($H281)*N(商品マスタ!$N280))</f>
        <v/>
      </c>
      <c r="J281" s="17" t="str">
        <f aca="false">IF($C281="","",N($I281)-N($G281))</f>
        <v/>
      </c>
      <c r="K281" s="37" t="str">
        <f aca="false">IF($C281="","",N(商品マスタ!$I280))</f>
        <v/>
      </c>
      <c r="L281" s="17" t="str">
        <f aca="false">IF($C281="","",MAX(1,N(商品マスタ!$J280)))</f>
        <v/>
      </c>
      <c r="M281" s="38" t="str">
        <f aca="false">IF($C281="","",N(TOP!$C$16)*N($K281))</f>
        <v/>
      </c>
      <c r="N281" s="17" t="str">
        <f aca="false">IF($C281="","",ROUNDUP(N($M281)/N($L281),0))</f>
        <v/>
      </c>
      <c r="O281" s="17" t="str">
        <f aca="false">IF($C281="","",N(商品マスタ!$R280))</f>
        <v/>
      </c>
      <c r="P281" s="17" t="str">
        <f aca="false">IF($C281="","",IF($F281="理論",(N($O281)+N($N281))-N($G281),(N($O281)+N($N281))-N($I281)))</f>
        <v/>
      </c>
      <c r="Q281" s="17" t="str">
        <f aca="false">IF($C281="","",MAX(1,N(商品マスタ!$K280)))</f>
        <v/>
      </c>
      <c r="R281" s="39" t="str">
        <f aca="false">IF($C281="","",IF(N($P281)/N($Q281)&lt;=0,"",ROUNDUP(N($P281)/N($Q281),0)))</f>
        <v/>
      </c>
      <c r="S281" s="14"/>
      <c r="T281" s="40" t="str">
        <f aca="false">IF($C281="","",N(商品マスタ!$M280))</f>
        <v/>
      </c>
      <c r="U281" s="40" t="str">
        <f aca="false">IF($S281="","",N($S281)*N($T281))</f>
        <v/>
      </c>
      <c r="V281" s="18"/>
    </row>
    <row r="282" customFormat="false" ht="15" hidden="false" customHeight="false" outlineLevel="0" collapsed="false">
      <c r="B282" s="12" t="n">
        <v>276</v>
      </c>
      <c r="C282" s="36" t="str">
        <f aca="false">IF(商品マスタ!$C281="","",商品マスタ!$C281)</f>
        <v/>
      </c>
      <c r="D282" s="12" t="str">
        <f aca="false">IF($C282="","",商品マスタ!$D281)</f>
        <v/>
      </c>
      <c r="E282" s="12" t="str">
        <f aca="false">IF($C282="","",商品マスタ!$G281)</f>
        <v/>
      </c>
      <c r="F282" s="12" t="str">
        <f aca="false">IF($C282="","",IF(商品マスタ!$P281="","理論",商品マスタ!$P281))</f>
        <v/>
      </c>
      <c r="G282" s="17" t="str">
        <f aca="false">IF($C282="","",N(商品マスタ!$H281))</f>
        <v/>
      </c>
      <c r="H282" s="14"/>
      <c r="I282" s="17" t="str">
        <f aca="false">IF($C282="","",N($H282)*N(商品マスタ!$N281))</f>
        <v/>
      </c>
      <c r="J282" s="17" t="str">
        <f aca="false">IF($C282="","",N($I282)-N($G282))</f>
        <v/>
      </c>
      <c r="K282" s="37" t="str">
        <f aca="false">IF($C282="","",N(商品マスタ!$I281))</f>
        <v/>
      </c>
      <c r="L282" s="17" t="str">
        <f aca="false">IF($C282="","",MAX(1,N(商品マスタ!$J281)))</f>
        <v/>
      </c>
      <c r="M282" s="38" t="str">
        <f aca="false">IF($C282="","",N(TOP!$C$16)*N($K282))</f>
        <v/>
      </c>
      <c r="N282" s="17" t="str">
        <f aca="false">IF($C282="","",ROUNDUP(N($M282)/N($L282),0))</f>
        <v/>
      </c>
      <c r="O282" s="17" t="str">
        <f aca="false">IF($C282="","",N(商品マスタ!$R281))</f>
        <v/>
      </c>
      <c r="P282" s="17" t="str">
        <f aca="false">IF($C282="","",IF($F282="理論",(N($O282)+N($N282))-N($G282),(N($O282)+N($N282))-N($I282)))</f>
        <v/>
      </c>
      <c r="Q282" s="17" t="str">
        <f aca="false">IF($C282="","",MAX(1,N(商品マスタ!$K281)))</f>
        <v/>
      </c>
      <c r="R282" s="39" t="str">
        <f aca="false">IF($C282="","",IF(N($P282)/N($Q282)&lt;=0,"",ROUNDUP(N($P282)/N($Q282),0)))</f>
        <v/>
      </c>
      <c r="S282" s="14"/>
      <c r="T282" s="40" t="str">
        <f aca="false">IF($C282="","",N(商品マスタ!$M281))</f>
        <v/>
      </c>
      <c r="U282" s="40" t="str">
        <f aca="false">IF($S282="","",N($S282)*N($T282))</f>
        <v/>
      </c>
      <c r="V282" s="18"/>
    </row>
    <row r="283" customFormat="false" ht="15" hidden="false" customHeight="false" outlineLevel="0" collapsed="false">
      <c r="B283" s="12" t="n">
        <v>277</v>
      </c>
      <c r="C283" s="36" t="str">
        <f aca="false">IF(商品マスタ!$C282="","",商品マスタ!$C282)</f>
        <v/>
      </c>
      <c r="D283" s="12" t="str">
        <f aca="false">IF($C283="","",商品マスタ!$D282)</f>
        <v/>
      </c>
      <c r="E283" s="12" t="str">
        <f aca="false">IF($C283="","",商品マスタ!$G282)</f>
        <v/>
      </c>
      <c r="F283" s="12" t="str">
        <f aca="false">IF($C283="","",IF(商品マスタ!$P282="","理論",商品マスタ!$P282))</f>
        <v/>
      </c>
      <c r="G283" s="17" t="str">
        <f aca="false">IF($C283="","",N(商品マスタ!$H282))</f>
        <v/>
      </c>
      <c r="H283" s="14"/>
      <c r="I283" s="17" t="str">
        <f aca="false">IF($C283="","",N($H283)*N(商品マスタ!$N282))</f>
        <v/>
      </c>
      <c r="J283" s="17" t="str">
        <f aca="false">IF($C283="","",N($I283)-N($G283))</f>
        <v/>
      </c>
      <c r="K283" s="37" t="str">
        <f aca="false">IF($C283="","",N(商品マスタ!$I282))</f>
        <v/>
      </c>
      <c r="L283" s="17" t="str">
        <f aca="false">IF($C283="","",MAX(1,N(商品マスタ!$J282)))</f>
        <v/>
      </c>
      <c r="M283" s="38" t="str">
        <f aca="false">IF($C283="","",N(TOP!$C$16)*N($K283))</f>
        <v/>
      </c>
      <c r="N283" s="17" t="str">
        <f aca="false">IF($C283="","",ROUNDUP(N($M283)/N($L283),0))</f>
        <v/>
      </c>
      <c r="O283" s="17" t="str">
        <f aca="false">IF($C283="","",N(商品マスタ!$R282))</f>
        <v/>
      </c>
      <c r="P283" s="17" t="str">
        <f aca="false">IF($C283="","",IF($F283="理論",(N($O283)+N($N283))-N($G283),(N($O283)+N($N283))-N($I283)))</f>
        <v/>
      </c>
      <c r="Q283" s="17" t="str">
        <f aca="false">IF($C283="","",MAX(1,N(商品マスタ!$K282)))</f>
        <v/>
      </c>
      <c r="R283" s="39" t="str">
        <f aca="false">IF($C283="","",IF(N($P283)/N($Q283)&lt;=0,"",ROUNDUP(N($P283)/N($Q283),0)))</f>
        <v/>
      </c>
      <c r="S283" s="14"/>
      <c r="T283" s="40" t="str">
        <f aca="false">IF($C283="","",N(商品マスタ!$M282))</f>
        <v/>
      </c>
      <c r="U283" s="40" t="str">
        <f aca="false">IF($S283="","",N($S283)*N($T283))</f>
        <v/>
      </c>
      <c r="V283" s="18"/>
    </row>
    <row r="284" customFormat="false" ht="15" hidden="false" customHeight="false" outlineLevel="0" collapsed="false">
      <c r="B284" s="12" t="n">
        <v>278</v>
      </c>
      <c r="C284" s="36" t="str">
        <f aca="false">IF(商品マスタ!$C283="","",商品マスタ!$C283)</f>
        <v/>
      </c>
      <c r="D284" s="12" t="str">
        <f aca="false">IF($C284="","",商品マスタ!$D283)</f>
        <v/>
      </c>
      <c r="E284" s="12" t="str">
        <f aca="false">IF($C284="","",商品マスタ!$G283)</f>
        <v/>
      </c>
      <c r="F284" s="12" t="str">
        <f aca="false">IF($C284="","",IF(商品マスタ!$P283="","理論",商品マスタ!$P283))</f>
        <v/>
      </c>
      <c r="G284" s="17" t="str">
        <f aca="false">IF($C284="","",N(商品マスタ!$H283))</f>
        <v/>
      </c>
      <c r="H284" s="14"/>
      <c r="I284" s="17" t="str">
        <f aca="false">IF($C284="","",N($H284)*N(商品マスタ!$N283))</f>
        <v/>
      </c>
      <c r="J284" s="17" t="str">
        <f aca="false">IF($C284="","",N($I284)-N($G284))</f>
        <v/>
      </c>
      <c r="K284" s="37" t="str">
        <f aca="false">IF($C284="","",N(商品マスタ!$I283))</f>
        <v/>
      </c>
      <c r="L284" s="17" t="str">
        <f aca="false">IF($C284="","",MAX(1,N(商品マスタ!$J283)))</f>
        <v/>
      </c>
      <c r="M284" s="38" t="str">
        <f aca="false">IF($C284="","",N(TOP!$C$16)*N($K284))</f>
        <v/>
      </c>
      <c r="N284" s="17" t="str">
        <f aca="false">IF($C284="","",ROUNDUP(N($M284)/N($L284),0))</f>
        <v/>
      </c>
      <c r="O284" s="17" t="str">
        <f aca="false">IF($C284="","",N(商品マスタ!$R283))</f>
        <v/>
      </c>
      <c r="P284" s="17" t="str">
        <f aca="false">IF($C284="","",IF($F284="理論",(N($O284)+N($N284))-N($G284),(N($O284)+N($N284))-N($I284)))</f>
        <v/>
      </c>
      <c r="Q284" s="17" t="str">
        <f aca="false">IF($C284="","",MAX(1,N(商品マスタ!$K283)))</f>
        <v/>
      </c>
      <c r="R284" s="39" t="str">
        <f aca="false">IF($C284="","",IF(N($P284)/N($Q284)&lt;=0,"",ROUNDUP(N($P284)/N($Q284),0)))</f>
        <v/>
      </c>
      <c r="S284" s="14"/>
      <c r="T284" s="40" t="str">
        <f aca="false">IF($C284="","",N(商品マスタ!$M283))</f>
        <v/>
      </c>
      <c r="U284" s="40" t="str">
        <f aca="false">IF($S284="","",N($S284)*N($T284))</f>
        <v/>
      </c>
      <c r="V284" s="18"/>
    </row>
    <row r="285" customFormat="false" ht="15" hidden="false" customHeight="false" outlineLevel="0" collapsed="false">
      <c r="B285" s="12" t="n">
        <v>279</v>
      </c>
      <c r="C285" s="36" t="str">
        <f aca="false">IF(商品マスタ!$C284="","",商品マスタ!$C284)</f>
        <v/>
      </c>
      <c r="D285" s="12" t="str">
        <f aca="false">IF($C285="","",商品マスタ!$D284)</f>
        <v/>
      </c>
      <c r="E285" s="12" t="str">
        <f aca="false">IF($C285="","",商品マスタ!$G284)</f>
        <v/>
      </c>
      <c r="F285" s="12" t="str">
        <f aca="false">IF($C285="","",IF(商品マスタ!$P284="","理論",商品マスタ!$P284))</f>
        <v/>
      </c>
      <c r="G285" s="17" t="str">
        <f aca="false">IF($C285="","",N(商品マスタ!$H284))</f>
        <v/>
      </c>
      <c r="H285" s="14"/>
      <c r="I285" s="17" t="str">
        <f aca="false">IF($C285="","",N($H285)*N(商品マスタ!$N284))</f>
        <v/>
      </c>
      <c r="J285" s="17" t="str">
        <f aca="false">IF($C285="","",N($I285)-N($G285))</f>
        <v/>
      </c>
      <c r="K285" s="37" t="str">
        <f aca="false">IF($C285="","",N(商品マスタ!$I284))</f>
        <v/>
      </c>
      <c r="L285" s="17" t="str">
        <f aca="false">IF($C285="","",MAX(1,N(商品マスタ!$J284)))</f>
        <v/>
      </c>
      <c r="M285" s="38" t="str">
        <f aca="false">IF($C285="","",N(TOP!$C$16)*N($K285))</f>
        <v/>
      </c>
      <c r="N285" s="17" t="str">
        <f aca="false">IF($C285="","",ROUNDUP(N($M285)/N($L285),0))</f>
        <v/>
      </c>
      <c r="O285" s="17" t="str">
        <f aca="false">IF($C285="","",N(商品マスタ!$R284))</f>
        <v/>
      </c>
      <c r="P285" s="17" t="str">
        <f aca="false">IF($C285="","",IF($F285="理論",(N($O285)+N($N285))-N($G285),(N($O285)+N($N285))-N($I285)))</f>
        <v/>
      </c>
      <c r="Q285" s="17" t="str">
        <f aca="false">IF($C285="","",MAX(1,N(商品マスタ!$K284)))</f>
        <v/>
      </c>
      <c r="R285" s="39" t="str">
        <f aca="false">IF($C285="","",IF(N($P285)/N($Q285)&lt;=0,"",ROUNDUP(N($P285)/N($Q285),0)))</f>
        <v/>
      </c>
      <c r="S285" s="14"/>
      <c r="T285" s="40" t="str">
        <f aca="false">IF($C285="","",N(商品マスタ!$M284))</f>
        <v/>
      </c>
      <c r="U285" s="40" t="str">
        <f aca="false">IF($S285="","",N($S285)*N($T285))</f>
        <v/>
      </c>
      <c r="V285" s="18"/>
    </row>
    <row r="286" customFormat="false" ht="15" hidden="false" customHeight="false" outlineLevel="0" collapsed="false">
      <c r="B286" s="12" t="n">
        <v>280</v>
      </c>
      <c r="C286" s="36" t="str">
        <f aca="false">IF(商品マスタ!$C285="","",商品マスタ!$C285)</f>
        <v/>
      </c>
      <c r="D286" s="12" t="str">
        <f aca="false">IF($C286="","",商品マスタ!$D285)</f>
        <v/>
      </c>
      <c r="E286" s="12" t="str">
        <f aca="false">IF($C286="","",商品マスタ!$G285)</f>
        <v/>
      </c>
      <c r="F286" s="12" t="str">
        <f aca="false">IF($C286="","",IF(商品マスタ!$P285="","理論",商品マスタ!$P285))</f>
        <v/>
      </c>
      <c r="G286" s="17" t="str">
        <f aca="false">IF($C286="","",N(商品マスタ!$H285))</f>
        <v/>
      </c>
      <c r="H286" s="14"/>
      <c r="I286" s="17" t="str">
        <f aca="false">IF($C286="","",N($H286)*N(商品マスタ!$N285))</f>
        <v/>
      </c>
      <c r="J286" s="17" t="str">
        <f aca="false">IF($C286="","",N($I286)-N($G286))</f>
        <v/>
      </c>
      <c r="K286" s="37" t="str">
        <f aca="false">IF($C286="","",N(商品マスタ!$I285))</f>
        <v/>
      </c>
      <c r="L286" s="17" t="str">
        <f aca="false">IF($C286="","",MAX(1,N(商品マスタ!$J285)))</f>
        <v/>
      </c>
      <c r="M286" s="38" t="str">
        <f aca="false">IF($C286="","",N(TOP!$C$16)*N($K286))</f>
        <v/>
      </c>
      <c r="N286" s="17" t="str">
        <f aca="false">IF($C286="","",ROUNDUP(N($M286)/N($L286),0))</f>
        <v/>
      </c>
      <c r="O286" s="17" t="str">
        <f aca="false">IF($C286="","",N(商品マスタ!$R285))</f>
        <v/>
      </c>
      <c r="P286" s="17" t="str">
        <f aca="false">IF($C286="","",IF($F286="理論",(N($O286)+N($N286))-N($G286),(N($O286)+N($N286))-N($I286)))</f>
        <v/>
      </c>
      <c r="Q286" s="17" t="str">
        <f aca="false">IF($C286="","",MAX(1,N(商品マスタ!$K285)))</f>
        <v/>
      </c>
      <c r="R286" s="39" t="str">
        <f aca="false">IF($C286="","",IF(N($P286)/N($Q286)&lt;=0,"",ROUNDUP(N($P286)/N($Q286),0)))</f>
        <v/>
      </c>
      <c r="S286" s="14"/>
      <c r="T286" s="40" t="str">
        <f aca="false">IF($C286="","",N(商品マスタ!$M285))</f>
        <v/>
      </c>
      <c r="U286" s="40" t="str">
        <f aca="false">IF($S286="","",N($S286)*N($T286))</f>
        <v/>
      </c>
      <c r="V286" s="18"/>
    </row>
    <row r="287" customFormat="false" ht="15" hidden="false" customHeight="false" outlineLevel="0" collapsed="false">
      <c r="B287" s="12" t="n">
        <v>281</v>
      </c>
      <c r="C287" s="36" t="str">
        <f aca="false">IF(商品マスタ!$C286="","",商品マスタ!$C286)</f>
        <v/>
      </c>
      <c r="D287" s="12" t="str">
        <f aca="false">IF($C287="","",商品マスタ!$D286)</f>
        <v/>
      </c>
      <c r="E287" s="12" t="str">
        <f aca="false">IF($C287="","",商品マスタ!$G286)</f>
        <v/>
      </c>
      <c r="F287" s="12" t="str">
        <f aca="false">IF($C287="","",IF(商品マスタ!$P286="","理論",商品マスタ!$P286))</f>
        <v/>
      </c>
      <c r="G287" s="17" t="str">
        <f aca="false">IF($C287="","",N(商品マスタ!$H286))</f>
        <v/>
      </c>
      <c r="H287" s="14"/>
      <c r="I287" s="17" t="str">
        <f aca="false">IF($C287="","",N($H287)*N(商品マスタ!$N286))</f>
        <v/>
      </c>
      <c r="J287" s="17" t="str">
        <f aca="false">IF($C287="","",N($I287)-N($G287))</f>
        <v/>
      </c>
      <c r="K287" s="37" t="str">
        <f aca="false">IF($C287="","",N(商品マスタ!$I286))</f>
        <v/>
      </c>
      <c r="L287" s="17" t="str">
        <f aca="false">IF($C287="","",MAX(1,N(商品マスタ!$J286)))</f>
        <v/>
      </c>
      <c r="M287" s="38" t="str">
        <f aca="false">IF($C287="","",N(TOP!$C$16)*N($K287))</f>
        <v/>
      </c>
      <c r="N287" s="17" t="str">
        <f aca="false">IF($C287="","",ROUNDUP(N($M287)/N($L287),0))</f>
        <v/>
      </c>
      <c r="O287" s="17" t="str">
        <f aca="false">IF($C287="","",N(商品マスタ!$R286))</f>
        <v/>
      </c>
      <c r="P287" s="17" t="str">
        <f aca="false">IF($C287="","",IF($F287="理論",(N($O287)+N($N287))-N($G287),(N($O287)+N($N287))-N($I287)))</f>
        <v/>
      </c>
      <c r="Q287" s="17" t="str">
        <f aca="false">IF($C287="","",MAX(1,N(商品マスタ!$K286)))</f>
        <v/>
      </c>
      <c r="R287" s="39" t="str">
        <f aca="false">IF($C287="","",IF(N($P287)/N($Q287)&lt;=0,"",ROUNDUP(N($P287)/N($Q287),0)))</f>
        <v/>
      </c>
      <c r="S287" s="14"/>
      <c r="T287" s="40" t="str">
        <f aca="false">IF($C287="","",N(商品マスタ!$M286))</f>
        <v/>
      </c>
      <c r="U287" s="40" t="str">
        <f aca="false">IF($S287="","",N($S287)*N($T287))</f>
        <v/>
      </c>
      <c r="V287" s="18"/>
    </row>
    <row r="288" customFormat="false" ht="15" hidden="false" customHeight="false" outlineLevel="0" collapsed="false">
      <c r="B288" s="12" t="n">
        <v>282</v>
      </c>
      <c r="C288" s="36" t="str">
        <f aca="false">IF(商品マスタ!$C287="","",商品マスタ!$C287)</f>
        <v/>
      </c>
      <c r="D288" s="12" t="str">
        <f aca="false">IF($C288="","",商品マスタ!$D287)</f>
        <v/>
      </c>
      <c r="E288" s="12" t="str">
        <f aca="false">IF($C288="","",商品マスタ!$G287)</f>
        <v/>
      </c>
      <c r="F288" s="12" t="str">
        <f aca="false">IF($C288="","",IF(商品マスタ!$P287="","理論",商品マスタ!$P287))</f>
        <v/>
      </c>
      <c r="G288" s="17" t="str">
        <f aca="false">IF($C288="","",N(商品マスタ!$H287))</f>
        <v/>
      </c>
      <c r="H288" s="14"/>
      <c r="I288" s="17" t="str">
        <f aca="false">IF($C288="","",N($H288)*N(商品マスタ!$N287))</f>
        <v/>
      </c>
      <c r="J288" s="17" t="str">
        <f aca="false">IF($C288="","",N($I288)-N($G288))</f>
        <v/>
      </c>
      <c r="K288" s="37" t="str">
        <f aca="false">IF($C288="","",N(商品マスタ!$I287))</f>
        <v/>
      </c>
      <c r="L288" s="17" t="str">
        <f aca="false">IF($C288="","",MAX(1,N(商品マスタ!$J287)))</f>
        <v/>
      </c>
      <c r="M288" s="38" t="str">
        <f aca="false">IF($C288="","",N(TOP!$C$16)*N($K288))</f>
        <v/>
      </c>
      <c r="N288" s="17" t="str">
        <f aca="false">IF($C288="","",ROUNDUP(N($M288)/N($L288),0))</f>
        <v/>
      </c>
      <c r="O288" s="17" t="str">
        <f aca="false">IF($C288="","",N(商品マスタ!$R287))</f>
        <v/>
      </c>
      <c r="P288" s="17" t="str">
        <f aca="false">IF($C288="","",IF($F288="理論",(N($O288)+N($N288))-N($G288),(N($O288)+N($N288))-N($I288)))</f>
        <v/>
      </c>
      <c r="Q288" s="17" t="str">
        <f aca="false">IF($C288="","",MAX(1,N(商品マスタ!$K287)))</f>
        <v/>
      </c>
      <c r="R288" s="39" t="str">
        <f aca="false">IF($C288="","",IF(N($P288)/N($Q288)&lt;=0,"",ROUNDUP(N($P288)/N($Q288),0)))</f>
        <v/>
      </c>
      <c r="S288" s="14"/>
      <c r="T288" s="40" t="str">
        <f aca="false">IF($C288="","",N(商品マスタ!$M287))</f>
        <v/>
      </c>
      <c r="U288" s="40" t="str">
        <f aca="false">IF($S288="","",N($S288)*N($T288))</f>
        <v/>
      </c>
      <c r="V288" s="18"/>
    </row>
    <row r="289" customFormat="false" ht="15" hidden="false" customHeight="false" outlineLevel="0" collapsed="false">
      <c r="B289" s="12" t="n">
        <v>283</v>
      </c>
      <c r="C289" s="36" t="str">
        <f aca="false">IF(商品マスタ!$C288="","",商品マスタ!$C288)</f>
        <v/>
      </c>
      <c r="D289" s="12" t="str">
        <f aca="false">IF($C289="","",商品マスタ!$D288)</f>
        <v/>
      </c>
      <c r="E289" s="12" t="str">
        <f aca="false">IF($C289="","",商品マスタ!$G288)</f>
        <v/>
      </c>
      <c r="F289" s="12" t="str">
        <f aca="false">IF($C289="","",IF(商品マスタ!$P288="","理論",商品マスタ!$P288))</f>
        <v/>
      </c>
      <c r="G289" s="17" t="str">
        <f aca="false">IF($C289="","",N(商品マスタ!$H288))</f>
        <v/>
      </c>
      <c r="H289" s="14"/>
      <c r="I289" s="17" t="str">
        <f aca="false">IF($C289="","",N($H289)*N(商品マスタ!$N288))</f>
        <v/>
      </c>
      <c r="J289" s="17" t="str">
        <f aca="false">IF($C289="","",N($I289)-N($G289))</f>
        <v/>
      </c>
      <c r="K289" s="37" t="str">
        <f aca="false">IF($C289="","",N(商品マスタ!$I288))</f>
        <v/>
      </c>
      <c r="L289" s="17" t="str">
        <f aca="false">IF($C289="","",MAX(1,N(商品マスタ!$J288)))</f>
        <v/>
      </c>
      <c r="M289" s="38" t="str">
        <f aca="false">IF($C289="","",N(TOP!$C$16)*N($K289))</f>
        <v/>
      </c>
      <c r="N289" s="17" t="str">
        <f aca="false">IF($C289="","",ROUNDUP(N($M289)/N($L289),0))</f>
        <v/>
      </c>
      <c r="O289" s="17" t="str">
        <f aca="false">IF($C289="","",N(商品マスタ!$R288))</f>
        <v/>
      </c>
      <c r="P289" s="17" t="str">
        <f aca="false">IF($C289="","",IF($F289="理論",(N($O289)+N($N289))-N($G289),(N($O289)+N($N289))-N($I289)))</f>
        <v/>
      </c>
      <c r="Q289" s="17" t="str">
        <f aca="false">IF($C289="","",MAX(1,N(商品マスタ!$K288)))</f>
        <v/>
      </c>
      <c r="R289" s="39" t="str">
        <f aca="false">IF($C289="","",IF(N($P289)/N($Q289)&lt;=0,"",ROUNDUP(N($P289)/N($Q289),0)))</f>
        <v/>
      </c>
      <c r="S289" s="14"/>
      <c r="T289" s="40" t="str">
        <f aca="false">IF($C289="","",N(商品マスタ!$M288))</f>
        <v/>
      </c>
      <c r="U289" s="40" t="str">
        <f aca="false">IF($S289="","",N($S289)*N($T289))</f>
        <v/>
      </c>
      <c r="V289" s="18"/>
    </row>
    <row r="290" customFormat="false" ht="15" hidden="false" customHeight="false" outlineLevel="0" collapsed="false">
      <c r="B290" s="12" t="n">
        <v>284</v>
      </c>
      <c r="C290" s="36" t="str">
        <f aca="false">IF(商品マスタ!$C289="","",商品マスタ!$C289)</f>
        <v/>
      </c>
      <c r="D290" s="12" t="str">
        <f aca="false">IF($C290="","",商品マスタ!$D289)</f>
        <v/>
      </c>
      <c r="E290" s="12" t="str">
        <f aca="false">IF($C290="","",商品マスタ!$G289)</f>
        <v/>
      </c>
      <c r="F290" s="12" t="str">
        <f aca="false">IF($C290="","",IF(商品マスタ!$P289="","理論",商品マスタ!$P289))</f>
        <v/>
      </c>
      <c r="G290" s="17" t="str">
        <f aca="false">IF($C290="","",N(商品マスタ!$H289))</f>
        <v/>
      </c>
      <c r="H290" s="14"/>
      <c r="I290" s="17" t="str">
        <f aca="false">IF($C290="","",N($H290)*N(商品マスタ!$N289))</f>
        <v/>
      </c>
      <c r="J290" s="17" t="str">
        <f aca="false">IF($C290="","",N($I290)-N($G290))</f>
        <v/>
      </c>
      <c r="K290" s="37" t="str">
        <f aca="false">IF($C290="","",N(商品マスタ!$I289))</f>
        <v/>
      </c>
      <c r="L290" s="17" t="str">
        <f aca="false">IF($C290="","",MAX(1,N(商品マスタ!$J289)))</f>
        <v/>
      </c>
      <c r="M290" s="38" t="str">
        <f aca="false">IF($C290="","",N(TOP!$C$16)*N($K290))</f>
        <v/>
      </c>
      <c r="N290" s="17" t="str">
        <f aca="false">IF($C290="","",ROUNDUP(N($M290)/N($L290),0))</f>
        <v/>
      </c>
      <c r="O290" s="17" t="str">
        <f aca="false">IF($C290="","",N(商品マスタ!$R289))</f>
        <v/>
      </c>
      <c r="P290" s="17" t="str">
        <f aca="false">IF($C290="","",IF($F290="理論",(N($O290)+N($N290))-N($G290),(N($O290)+N($N290))-N($I290)))</f>
        <v/>
      </c>
      <c r="Q290" s="17" t="str">
        <f aca="false">IF($C290="","",MAX(1,N(商品マスタ!$K289)))</f>
        <v/>
      </c>
      <c r="R290" s="39" t="str">
        <f aca="false">IF($C290="","",IF(N($P290)/N($Q290)&lt;=0,"",ROUNDUP(N($P290)/N($Q290),0)))</f>
        <v/>
      </c>
      <c r="S290" s="14"/>
      <c r="T290" s="40" t="str">
        <f aca="false">IF($C290="","",N(商品マスタ!$M289))</f>
        <v/>
      </c>
      <c r="U290" s="40" t="str">
        <f aca="false">IF($S290="","",N($S290)*N($T290))</f>
        <v/>
      </c>
      <c r="V290" s="18"/>
    </row>
    <row r="291" customFormat="false" ht="15" hidden="false" customHeight="false" outlineLevel="0" collapsed="false">
      <c r="B291" s="12" t="n">
        <v>285</v>
      </c>
      <c r="C291" s="36" t="str">
        <f aca="false">IF(商品マスタ!$C290="","",商品マスタ!$C290)</f>
        <v/>
      </c>
      <c r="D291" s="12" t="str">
        <f aca="false">IF($C291="","",商品マスタ!$D290)</f>
        <v/>
      </c>
      <c r="E291" s="12" t="str">
        <f aca="false">IF($C291="","",商品マスタ!$G290)</f>
        <v/>
      </c>
      <c r="F291" s="12" t="str">
        <f aca="false">IF($C291="","",IF(商品マスタ!$P290="","理論",商品マスタ!$P290))</f>
        <v/>
      </c>
      <c r="G291" s="17" t="str">
        <f aca="false">IF($C291="","",N(商品マスタ!$H290))</f>
        <v/>
      </c>
      <c r="H291" s="14"/>
      <c r="I291" s="17" t="str">
        <f aca="false">IF($C291="","",N($H291)*N(商品マスタ!$N290))</f>
        <v/>
      </c>
      <c r="J291" s="17" t="str">
        <f aca="false">IF($C291="","",N($I291)-N($G291))</f>
        <v/>
      </c>
      <c r="K291" s="37" t="str">
        <f aca="false">IF($C291="","",N(商品マスタ!$I290))</f>
        <v/>
      </c>
      <c r="L291" s="17" t="str">
        <f aca="false">IF($C291="","",MAX(1,N(商品マスタ!$J290)))</f>
        <v/>
      </c>
      <c r="M291" s="38" t="str">
        <f aca="false">IF($C291="","",N(TOP!$C$16)*N($K291))</f>
        <v/>
      </c>
      <c r="N291" s="17" t="str">
        <f aca="false">IF($C291="","",ROUNDUP(N($M291)/N($L291),0))</f>
        <v/>
      </c>
      <c r="O291" s="17" t="str">
        <f aca="false">IF($C291="","",N(商品マスタ!$R290))</f>
        <v/>
      </c>
      <c r="P291" s="17" t="str">
        <f aca="false">IF($C291="","",IF($F291="理論",(N($O291)+N($N291))-N($G291),(N($O291)+N($N291))-N($I291)))</f>
        <v/>
      </c>
      <c r="Q291" s="17" t="str">
        <f aca="false">IF($C291="","",MAX(1,N(商品マスタ!$K290)))</f>
        <v/>
      </c>
      <c r="R291" s="39" t="str">
        <f aca="false">IF($C291="","",IF(N($P291)/N($Q291)&lt;=0,"",ROUNDUP(N($P291)/N($Q291),0)))</f>
        <v/>
      </c>
      <c r="S291" s="14"/>
      <c r="T291" s="40" t="str">
        <f aca="false">IF($C291="","",N(商品マスタ!$M290))</f>
        <v/>
      </c>
      <c r="U291" s="40" t="str">
        <f aca="false">IF($S291="","",N($S291)*N($T291))</f>
        <v/>
      </c>
      <c r="V291" s="18"/>
    </row>
    <row r="292" customFormat="false" ht="15" hidden="false" customHeight="false" outlineLevel="0" collapsed="false">
      <c r="B292" s="12" t="n">
        <v>286</v>
      </c>
      <c r="C292" s="36" t="str">
        <f aca="false">IF(商品マスタ!$C291="","",商品マスタ!$C291)</f>
        <v/>
      </c>
      <c r="D292" s="12" t="str">
        <f aca="false">IF($C292="","",商品マスタ!$D291)</f>
        <v/>
      </c>
      <c r="E292" s="12" t="str">
        <f aca="false">IF($C292="","",商品マスタ!$G291)</f>
        <v/>
      </c>
      <c r="F292" s="12" t="str">
        <f aca="false">IF($C292="","",IF(商品マスタ!$P291="","理論",商品マスタ!$P291))</f>
        <v/>
      </c>
      <c r="G292" s="17" t="str">
        <f aca="false">IF($C292="","",N(商品マスタ!$H291))</f>
        <v/>
      </c>
      <c r="H292" s="14"/>
      <c r="I292" s="17" t="str">
        <f aca="false">IF($C292="","",N($H292)*N(商品マスタ!$N291))</f>
        <v/>
      </c>
      <c r="J292" s="17" t="str">
        <f aca="false">IF($C292="","",N($I292)-N($G292))</f>
        <v/>
      </c>
      <c r="K292" s="37" t="str">
        <f aca="false">IF($C292="","",N(商品マスタ!$I291))</f>
        <v/>
      </c>
      <c r="L292" s="17" t="str">
        <f aca="false">IF($C292="","",MAX(1,N(商品マスタ!$J291)))</f>
        <v/>
      </c>
      <c r="M292" s="38" t="str">
        <f aca="false">IF($C292="","",N(TOP!$C$16)*N($K292))</f>
        <v/>
      </c>
      <c r="N292" s="17" t="str">
        <f aca="false">IF($C292="","",ROUNDUP(N($M292)/N($L292),0))</f>
        <v/>
      </c>
      <c r="O292" s="17" t="str">
        <f aca="false">IF($C292="","",N(商品マスタ!$R291))</f>
        <v/>
      </c>
      <c r="P292" s="17" t="str">
        <f aca="false">IF($C292="","",IF($F292="理論",(N($O292)+N($N292))-N($G292),(N($O292)+N($N292))-N($I292)))</f>
        <v/>
      </c>
      <c r="Q292" s="17" t="str">
        <f aca="false">IF($C292="","",MAX(1,N(商品マスタ!$K291)))</f>
        <v/>
      </c>
      <c r="R292" s="39" t="str">
        <f aca="false">IF($C292="","",IF(N($P292)/N($Q292)&lt;=0,"",ROUNDUP(N($P292)/N($Q292),0)))</f>
        <v/>
      </c>
      <c r="S292" s="14"/>
      <c r="T292" s="40" t="str">
        <f aca="false">IF($C292="","",N(商品マスタ!$M291))</f>
        <v/>
      </c>
      <c r="U292" s="40" t="str">
        <f aca="false">IF($S292="","",N($S292)*N($T292))</f>
        <v/>
      </c>
      <c r="V292" s="18"/>
    </row>
    <row r="293" customFormat="false" ht="15" hidden="false" customHeight="false" outlineLevel="0" collapsed="false">
      <c r="B293" s="12" t="n">
        <v>287</v>
      </c>
      <c r="C293" s="36" t="str">
        <f aca="false">IF(商品マスタ!$C292="","",商品マスタ!$C292)</f>
        <v/>
      </c>
      <c r="D293" s="12" t="str">
        <f aca="false">IF($C293="","",商品マスタ!$D292)</f>
        <v/>
      </c>
      <c r="E293" s="12" t="str">
        <f aca="false">IF($C293="","",商品マスタ!$G292)</f>
        <v/>
      </c>
      <c r="F293" s="12" t="str">
        <f aca="false">IF($C293="","",IF(商品マスタ!$P292="","理論",商品マスタ!$P292))</f>
        <v/>
      </c>
      <c r="G293" s="17" t="str">
        <f aca="false">IF($C293="","",N(商品マスタ!$H292))</f>
        <v/>
      </c>
      <c r="H293" s="14"/>
      <c r="I293" s="17" t="str">
        <f aca="false">IF($C293="","",N($H293)*N(商品マスタ!$N292))</f>
        <v/>
      </c>
      <c r="J293" s="17" t="str">
        <f aca="false">IF($C293="","",N($I293)-N($G293))</f>
        <v/>
      </c>
      <c r="K293" s="37" t="str">
        <f aca="false">IF($C293="","",N(商品マスタ!$I292))</f>
        <v/>
      </c>
      <c r="L293" s="17" t="str">
        <f aca="false">IF($C293="","",MAX(1,N(商品マスタ!$J292)))</f>
        <v/>
      </c>
      <c r="M293" s="38" t="str">
        <f aca="false">IF($C293="","",N(TOP!$C$16)*N($K293))</f>
        <v/>
      </c>
      <c r="N293" s="17" t="str">
        <f aca="false">IF($C293="","",ROUNDUP(N($M293)/N($L293),0))</f>
        <v/>
      </c>
      <c r="O293" s="17" t="str">
        <f aca="false">IF($C293="","",N(商品マスタ!$R292))</f>
        <v/>
      </c>
      <c r="P293" s="17" t="str">
        <f aca="false">IF($C293="","",IF($F293="理論",(N($O293)+N($N293))-N($G293),(N($O293)+N($N293))-N($I293)))</f>
        <v/>
      </c>
      <c r="Q293" s="17" t="str">
        <f aca="false">IF($C293="","",MAX(1,N(商品マスタ!$K292)))</f>
        <v/>
      </c>
      <c r="R293" s="39" t="str">
        <f aca="false">IF($C293="","",IF(N($P293)/N($Q293)&lt;=0,"",ROUNDUP(N($P293)/N($Q293),0)))</f>
        <v/>
      </c>
      <c r="S293" s="14"/>
      <c r="T293" s="40" t="str">
        <f aca="false">IF($C293="","",N(商品マスタ!$M292))</f>
        <v/>
      </c>
      <c r="U293" s="40" t="str">
        <f aca="false">IF($S293="","",N($S293)*N($T293))</f>
        <v/>
      </c>
      <c r="V293" s="18"/>
    </row>
    <row r="294" customFormat="false" ht="15" hidden="false" customHeight="false" outlineLevel="0" collapsed="false">
      <c r="B294" s="12" t="n">
        <v>288</v>
      </c>
      <c r="C294" s="36" t="str">
        <f aca="false">IF(商品マスタ!$C293="","",商品マスタ!$C293)</f>
        <v/>
      </c>
      <c r="D294" s="12" t="str">
        <f aca="false">IF($C294="","",商品マスタ!$D293)</f>
        <v/>
      </c>
      <c r="E294" s="12" t="str">
        <f aca="false">IF($C294="","",商品マスタ!$G293)</f>
        <v/>
      </c>
      <c r="F294" s="12" t="str">
        <f aca="false">IF($C294="","",IF(商品マスタ!$P293="","理論",商品マスタ!$P293))</f>
        <v/>
      </c>
      <c r="G294" s="17" t="str">
        <f aca="false">IF($C294="","",N(商品マスタ!$H293))</f>
        <v/>
      </c>
      <c r="H294" s="14"/>
      <c r="I294" s="17" t="str">
        <f aca="false">IF($C294="","",N($H294)*N(商品マスタ!$N293))</f>
        <v/>
      </c>
      <c r="J294" s="17" t="str">
        <f aca="false">IF($C294="","",N($I294)-N($G294))</f>
        <v/>
      </c>
      <c r="K294" s="37" t="str">
        <f aca="false">IF($C294="","",N(商品マスタ!$I293))</f>
        <v/>
      </c>
      <c r="L294" s="17" t="str">
        <f aca="false">IF($C294="","",MAX(1,N(商品マスタ!$J293)))</f>
        <v/>
      </c>
      <c r="M294" s="38" t="str">
        <f aca="false">IF($C294="","",N(TOP!$C$16)*N($K294))</f>
        <v/>
      </c>
      <c r="N294" s="17" t="str">
        <f aca="false">IF($C294="","",ROUNDUP(N($M294)/N($L294),0))</f>
        <v/>
      </c>
      <c r="O294" s="17" t="str">
        <f aca="false">IF($C294="","",N(商品マスタ!$R293))</f>
        <v/>
      </c>
      <c r="P294" s="17" t="str">
        <f aca="false">IF($C294="","",IF($F294="理論",(N($O294)+N($N294))-N($G294),(N($O294)+N($N294))-N($I294)))</f>
        <v/>
      </c>
      <c r="Q294" s="17" t="str">
        <f aca="false">IF($C294="","",MAX(1,N(商品マスタ!$K293)))</f>
        <v/>
      </c>
      <c r="R294" s="39" t="str">
        <f aca="false">IF($C294="","",IF(N($P294)/N($Q294)&lt;=0,"",ROUNDUP(N($P294)/N($Q294),0)))</f>
        <v/>
      </c>
      <c r="S294" s="14"/>
      <c r="T294" s="40" t="str">
        <f aca="false">IF($C294="","",N(商品マスタ!$M293))</f>
        <v/>
      </c>
      <c r="U294" s="40" t="str">
        <f aca="false">IF($S294="","",N($S294)*N($T294))</f>
        <v/>
      </c>
      <c r="V294" s="18"/>
    </row>
    <row r="295" customFormat="false" ht="15" hidden="false" customHeight="false" outlineLevel="0" collapsed="false">
      <c r="B295" s="12" t="n">
        <v>289</v>
      </c>
      <c r="C295" s="36" t="str">
        <f aca="false">IF(商品マスタ!$C294="","",商品マスタ!$C294)</f>
        <v/>
      </c>
      <c r="D295" s="12" t="str">
        <f aca="false">IF($C295="","",商品マスタ!$D294)</f>
        <v/>
      </c>
      <c r="E295" s="12" t="str">
        <f aca="false">IF($C295="","",商品マスタ!$G294)</f>
        <v/>
      </c>
      <c r="F295" s="12" t="str">
        <f aca="false">IF($C295="","",IF(商品マスタ!$P294="","理論",商品マスタ!$P294))</f>
        <v/>
      </c>
      <c r="G295" s="17" t="str">
        <f aca="false">IF($C295="","",N(商品マスタ!$H294))</f>
        <v/>
      </c>
      <c r="H295" s="14"/>
      <c r="I295" s="17" t="str">
        <f aca="false">IF($C295="","",N($H295)*N(商品マスタ!$N294))</f>
        <v/>
      </c>
      <c r="J295" s="17" t="str">
        <f aca="false">IF($C295="","",N($I295)-N($G295))</f>
        <v/>
      </c>
      <c r="K295" s="37" t="str">
        <f aca="false">IF($C295="","",N(商品マスタ!$I294))</f>
        <v/>
      </c>
      <c r="L295" s="17" t="str">
        <f aca="false">IF($C295="","",MAX(1,N(商品マスタ!$J294)))</f>
        <v/>
      </c>
      <c r="M295" s="38" t="str">
        <f aca="false">IF($C295="","",N(TOP!$C$16)*N($K295))</f>
        <v/>
      </c>
      <c r="N295" s="17" t="str">
        <f aca="false">IF($C295="","",ROUNDUP(N($M295)/N($L295),0))</f>
        <v/>
      </c>
      <c r="O295" s="17" t="str">
        <f aca="false">IF($C295="","",N(商品マスタ!$R294))</f>
        <v/>
      </c>
      <c r="P295" s="17" t="str">
        <f aca="false">IF($C295="","",IF($F295="理論",(N($O295)+N($N295))-N($G295),(N($O295)+N($N295))-N($I295)))</f>
        <v/>
      </c>
      <c r="Q295" s="17" t="str">
        <f aca="false">IF($C295="","",MAX(1,N(商品マスタ!$K294)))</f>
        <v/>
      </c>
      <c r="R295" s="39" t="str">
        <f aca="false">IF($C295="","",IF(N($P295)/N($Q295)&lt;=0,"",ROUNDUP(N($P295)/N($Q295),0)))</f>
        <v/>
      </c>
      <c r="S295" s="14"/>
      <c r="T295" s="40" t="str">
        <f aca="false">IF($C295="","",N(商品マスタ!$M294))</f>
        <v/>
      </c>
      <c r="U295" s="40" t="str">
        <f aca="false">IF($S295="","",N($S295)*N($T295))</f>
        <v/>
      </c>
      <c r="V295" s="18"/>
    </row>
    <row r="296" customFormat="false" ht="15" hidden="false" customHeight="false" outlineLevel="0" collapsed="false">
      <c r="B296" s="12" t="n">
        <v>290</v>
      </c>
      <c r="C296" s="36" t="str">
        <f aca="false">IF(商品マスタ!$C295="","",商品マスタ!$C295)</f>
        <v/>
      </c>
      <c r="D296" s="12" t="str">
        <f aca="false">IF($C296="","",商品マスタ!$D295)</f>
        <v/>
      </c>
      <c r="E296" s="12" t="str">
        <f aca="false">IF($C296="","",商品マスタ!$G295)</f>
        <v/>
      </c>
      <c r="F296" s="12" t="str">
        <f aca="false">IF($C296="","",IF(商品マスタ!$P295="","理論",商品マスタ!$P295))</f>
        <v/>
      </c>
      <c r="G296" s="17" t="str">
        <f aca="false">IF($C296="","",N(商品マスタ!$H295))</f>
        <v/>
      </c>
      <c r="H296" s="14"/>
      <c r="I296" s="17" t="str">
        <f aca="false">IF($C296="","",N($H296)*N(商品マスタ!$N295))</f>
        <v/>
      </c>
      <c r="J296" s="17" t="str">
        <f aca="false">IF($C296="","",N($I296)-N($G296))</f>
        <v/>
      </c>
      <c r="K296" s="37" t="str">
        <f aca="false">IF($C296="","",N(商品マスタ!$I295))</f>
        <v/>
      </c>
      <c r="L296" s="17" t="str">
        <f aca="false">IF($C296="","",MAX(1,N(商品マスタ!$J295)))</f>
        <v/>
      </c>
      <c r="M296" s="38" t="str">
        <f aca="false">IF($C296="","",N(TOP!$C$16)*N($K296))</f>
        <v/>
      </c>
      <c r="N296" s="17" t="str">
        <f aca="false">IF($C296="","",ROUNDUP(N($M296)/N($L296),0))</f>
        <v/>
      </c>
      <c r="O296" s="17" t="str">
        <f aca="false">IF($C296="","",N(商品マスタ!$R295))</f>
        <v/>
      </c>
      <c r="P296" s="17" t="str">
        <f aca="false">IF($C296="","",IF($F296="理論",(N($O296)+N($N296))-N($G296),(N($O296)+N($N296))-N($I296)))</f>
        <v/>
      </c>
      <c r="Q296" s="17" t="str">
        <f aca="false">IF($C296="","",MAX(1,N(商品マスタ!$K295)))</f>
        <v/>
      </c>
      <c r="R296" s="39" t="str">
        <f aca="false">IF($C296="","",IF(N($P296)/N($Q296)&lt;=0,"",ROUNDUP(N($P296)/N($Q296),0)))</f>
        <v/>
      </c>
      <c r="S296" s="14"/>
      <c r="T296" s="40" t="str">
        <f aca="false">IF($C296="","",N(商品マスタ!$M295))</f>
        <v/>
      </c>
      <c r="U296" s="40" t="str">
        <f aca="false">IF($S296="","",N($S296)*N($T296))</f>
        <v/>
      </c>
      <c r="V296" s="18"/>
    </row>
    <row r="297" customFormat="false" ht="15" hidden="false" customHeight="false" outlineLevel="0" collapsed="false">
      <c r="B297" s="12" t="n">
        <v>291</v>
      </c>
      <c r="C297" s="36" t="str">
        <f aca="false">IF(商品マスタ!$C296="","",商品マスタ!$C296)</f>
        <v/>
      </c>
      <c r="D297" s="12" t="str">
        <f aca="false">IF($C297="","",商品マスタ!$D296)</f>
        <v/>
      </c>
      <c r="E297" s="12" t="str">
        <f aca="false">IF($C297="","",商品マスタ!$G296)</f>
        <v/>
      </c>
      <c r="F297" s="12" t="str">
        <f aca="false">IF($C297="","",IF(商品マスタ!$P296="","理論",商品マスタ!$P296))</f>
        <v/>
      </c>
      <c r="G297" s="17" t="str">
        <f aca="false">IF($C297="","",N(商品マスタ!$H296))</f>
        <v/>
      </c>
      <c r="H297" s="14"/>
      <c r="I297" s="17" t="str">
        <f aca="false">IF($C297="","",N($H297)*N(商品マスタ!$N296))</f>
        <v/>
      </c>
      <c r="J297" s="17" t="str">
        <f aca="false">IF($C297="","",N($I297)-N($G297))</f>
        <v/>
      </c>
      <c r="K297" s="37" t="str">
        <f aca="false">IF($C297="","",N(商品マスタ!$I296))</f>
        <v/>
      </c>
      <c r="L297" s="17" t="str">
        <f aca="false">IF($C297="","",MAX(1,N(商品マスタ!$J296)))</f>
        <v/>
      </c>
      <c r="M297" s="38" t="str">
        <f aca="false">IF($C297="","",N(TOP!$C$16)*N($K297))</f>
        <v/>
      </c>
      <c r="N297" s="17" t="str">
        <f aca="false">IF($C297="","",ROUNDUP(N($M297)/N($L297),0))</f>
        <v/>
      </c>
      <c r="O297" s="17" t="str">
        <f aca="false">IF($C297="","",N(商品マスタ!$R296))</f>
        <v/>
      </c>
      <c r="P297" s="17" t="str">
        <f aca="false">IF($C297="","",IF($F297="理論",(N($O297)+N($N297))-N($G297),(N($O297)+N($N297))-N($I297)))</f>
        <v/>
      </c>
      <c r="Q297" s="17" t="str">
        <f aca="false">IF($C297="","",MAX(1,N(商品マスタ!$K296)))</f>
        <v/>
      </c>
      <c r="R297" s="39" t="str">
        <f aca="false">IF($C297="","",IF(N($P297)/N($Q297)&lt;=0,"",ROUNDUP(N($P297)/N($Q297),0)))</f>
        <v/>
      </c>
      <c r="S297" s="14"/>
      <c r="T297" s="40" t="str">
        <f aca="false">IF($C297="","",N(商品マスタ!$M296))</f>
        <v/>
      </c>
      <c r="U297" s="40" t="str">
        <f aca="false">IF($S297="","",N($S297)*N($T297))</f>
        <v/>
      </c>
      <c r="V297" s="18"/>
    </row>
    <row r="298" customFormat="false" ht="15" hidden="false" customHeight="false" outlineLevel="0" collapsed="false">
      <c r="B298" s="12" t="n">
        <v>292</v>
      </c>
      <c r="C298" s="36" t="str">
        <f aca="false">IF(商品マスタ!$C297="","",商品マスタ!$C297)</f>
        <v/>
      </c>
      <c r="D298" s="12" t="str">
        <f aca="false">IF($C298="","",商品マスタ!$D297)</f>
        <v/>
      </c>
      <c r="E298" s="12" t="str">
        <f aca="false">IF($C298="","",商品マスタ!$G297)</f>
        <v/>
      </c>
      <c r="F298" s="12" t="str">
        <f aca="false">IF($C298="","",IF(商品マスタ!$P297="","理論",商品マスタ!$P297))</f>
        <v/>
      </c>
      <c r="G298" s="17" t="str">
        <f aca="false">IF($C298="","",N(商品マスタ!$H297))</f>
        <v/>
      </c>
      <c r="H298" s="14"/>
      <c r="I298" s="17" t="str">
        <f aca="false">IF($C298="","",N($H298)*N(商品マスタ!$N297))</f>
        <v/>
      </c>
      <c r="J298" s="17" t="str">
        <f aca="false">IF($C298="","",N($I298)-N($G298))</f>
        <v/>
      </c>
      <c r="K298" s="37" t="str">
        <f aca="false">IF($C298="","",N(商品マスタ!$I297))</f>
        <v/>
      </c>
      <c r="L298" s="17" t="str">
        <f aca="false">IF($C298="","",MAX(1,N(商品マスタ!$J297)))</f>
        <v/>
      </c>
      <c r="M298" s="38" t="str">
        <f aca="false">IF($C298="","",N(TOP!$C$16)*N($K298))</f>
        <v/>
      </c>
      <c r="N298" s="17" t="str">
        <f aca="false">IF($C298="","",ROUNDUP(N($M298)/N($L298),0))</f>
        <v/>
      </c>
      <c r="O298" s="17" t="str">
        <f aca="false">IF($C298="","",N(商品マスタ!$R297))</f>
        <v/>
      </c>
      <c r="P298" s="17" t="str">
        <f aca="false">IF($C298="","",IF($F298="理論",(N($O298)+N($N298))-N($G298),(N($O298)+N($N298))-N($I298)))</f>
        <v/>
      </c>
      <c r="Q298" s="17" t="str">
        <f aca="false">IF($C298="","",MAX(1,N(商品マスタ!$K297)))</f>
        <v/>
      </c>
      <c r="R298" s="39" t="str">
        <f aca="false">IF($C298="","",IF(N($P298)/N($Q298)&lt;=0,"",ROUNDUP(N($P298)/N($Q298),0)))</f>
        <v/>
      </c>
      <c r="S298" s="14"/>
      <c r="T298" s="40" t="str">
        <f aca="false">IF($C298="","",N(商品マスタ!$M297))</f>
        <v/>
      </c>
      <c r="U298" s="40" t="str">
        <f aca="false">IF($S298="","",N($S298)*N($T298))</f>
        <v/>
      </c>
      <c r="V298" s="18"/>
    </row>
    <row r="299" customFormat="false" ht="15" hidden="false" customHeight="false" outlineLevel="0" collapsed="false">
      <c r="B299" s="12" t="n">
        <v>293</v>
      </c>
      <c r="C299" s="36" t="str">
        <f aca="false">IF(商品マスタ!$C298="","",商品マスタ!$C298)</f>
        <v/>
      </c>
      <c r="D299" s="12" t="str">
        <f aca="false">IF($C299="","",商品マスタ!$D298)</f>
        <v/>
      </c>
      <c r="E299" s="12" t="str">
        <f aca="false">IF($C299="","",商品マスタ!$G298)</f>
        <v/>
      </c>
      <c r="F299" s="12" t="str">
        <f aca="false">IF($C299="","",IF(商品マスタ!$P298="","理論",商品マスタ!$P298))</f>
        <v/>
      </c>
      <c r="G299" s="17" t="str">
        <f aca="false">IF($C299="","",N(商品マスタ!$H298))</f>
        <v/>
      </c>
      <c r="H299" s="14"/>
      <c r="I299" s="17" t="str">
        <f aca="false">IF($C299="","",N($H299)*N(商品マスタ!$N298))</f>
        <v/>
      </c>
      <c r="J299" s="17" t="str">
        <f aca="false">IF($C299="","",N($I299)-N($G299))</f>
        <v/>
      </c>
      <c r="K299" s="37" t="str">
        <f aca="false">IF($C299="","",N(商品マスタ!$I298))</f>
        <v/>
      </c>
      <c r="L299" s="17" t="str">
        <f aca="false">IF($C299="","",MAX(1,N(商品マスタ!$J298)))</f>
        <v/>
      </c>
      <c r="M299" s="38" t="str">
        <f aca="false">IF($C299="","",N(TOP!$C$16)*N($K299))</f>
        <v/>
      </c>
      <c r="N299" s="17" t="str">
        <f aca="false">IF($C299="","",ROUNDUP(N($M299)/N($L299),0))</f>
        <v/>
      </c>
      <c r="O299" s="17" t="str">
        <f aca="false">IF($C299="","",N(商品マスタ!$R298))</f>
        <v/>
      </c>
      <c r="P299" s="17" t="str">
        <f aca="false">IF($C299="","",IF($F299="理論",(N($O299)+N($N299))-N($G299),(N($O299)+N($N299))-N($I299)))</f>
        <v/>
      </c>
      <c r="Q299" s="17" t="str">
        <f aca="false">IF($C299="","",MAX(1,N(商品マスタ!$K298)))</f>
        <v/>
      </c>
      <c r="R299" s="39" t="str">
        <f aca="false">IF($C299="","",IF(N($P299)/N($Q299)&lt;=0,"",ROUNDUP(N($P299)/N($Q299),0)))</f>
        <v/>
      </c>
      <c r="S299" s="14"/>
      <c r="T299" s="40" t="str">
        <f aca="false">IF($C299="","",N(商品マスタ!$M298))</f>
        <v/>
      </c>
      <c r="U299" s="40" t="str">
        <f aca="false">IF($S299="","",N($S299)*N($T299))</f>
        <v/>
      </c>
      <c r="V299" s="18"/>
    </row>
    <row r="300" customFormat="false" ht="15" hidden="false" customHeight="false" outlineLevel="0" collapsed="false">
      <c r="B300" s="12" t="n">
        <v>294</v>
      </c>
      <c r="C300" s="36" t="str">
        <f aca="false">IF(商品マスタ!$C299="","",商品マスタ!$C299)</f>
        <v/>
      </c>
      <c r="D300" s="12" t="str">
        <f aca="false">IF($C300="","",商品マスタ!$D299)</f>
        <v/>
      </c>
      <c r="E300" s="12" t="str">
        <f aca="false">IF($C300="","",商品マスタ!$G299)</f>
        <v/>
      </c>
      <c r="F300" s="12" t="str">
        <f aca="false">IF($C300="","",IF(商品マスタ!$P299="","理論",商品マスタ!$P299))</f>
        <v/>
      </c>
      <c r="G300" s="17" t="str">
        <f aca="false">IF($C300="","",N(商品マスタ!$H299))</f>
        <v/>
      </c>
      <c r="H300" s="14"/>
      <c r="I300" s="17" t="str">
        <f aca="false">IF($C300="","",N($H300)*N(商品マスタ!$N299))</f>
        <v/>
      </c>
      <c r="J300" s="17" t="str">
        <f aca="false">IF($C300="","",N($I300)-N($G300))</f>
        <v/>
      </c>
      <c r="K300" s="37" t="str">
        <f aca="false">IF($C300="","",N(商品マスタ!$I299))</f>
        <v/>
      </c>
      <c r="L300" s="17" t="str">
        <f aca="false">IF($C300="","",MAX(1,N(商品マスタ!$J299)))</f>
        <v/>
      </c>
      <c r="M300" s="38" t="str">
        <f aca="false">IF($C300="","",N(TOP!$C$16)*N($K300))</f>
        <v/>
      </c>
      <c r="N300" s="17" t="str">
        <f aca="false">IF($C300="","",ROUNDUP(N($M300)/N($L300),0))</f>
        <v/>
      </c>
      <c r="O300" s="17" t="str">
        <f aca="false">IF($C300="","",N(商品マスタ!$R299))</f>
        <v/>
      </c>
      <c r="P300" s="17" t="str">
        <f aca="false">IF($C300="","",IF($F300="理論",(N($O300)+N($N300))-N($G300),(N($O300)+N($N300))-N($I300)))</f>
        <v/>
      </c>
      <c r="Q300" s="17" t="str">
        <f aca="false">IF($C300="","",MAX(1,N(商品マスタ!$K299)))</f>
        <v/>
      </c>
      <c r="R300" s="39" t="str">
        <f aca="false">IF($C300="","",IF(N($P300)/N($Q300)&lt;=0,"",ROUNDUP(N($P300)/N($Q300),0)))</f>
        <v/>
      </c>
      <c r="S300" s="14"/>
      <c r="T300" s="40" t="str">
        <f aca="false">IF($C300="","",N(商品マスタ!$M299))</f>
        <v/>
      </c>
      <c r="U300" s="40" t="str">
        <f aca="false">IF($S300="","",N($S300)*N($T300))</f>
        <v/>
      </c>
      <c r="V300" s="18"/>
    </row>
    <row r="301" customFormat="false" ht="15" hidden="false" customHeight="false" outlineLevel="0" collapsed="false">
      <c r="B301" s="12" t="n">
        <v>295</v>
      </c>
      <c r="C301" s="36" t="str">
        <f aca="false">IF(商品マスタ!$C300="","",商品マスタ!$C300)</f>
        <v/>
      </c>
      <c r="D301" s="12" t="str">
        <f aca="false">IF($C301="","",商品マスタ!$D300)</f>
        <v/>
      </c>
      <c r="E301" s="12" t="str">
        <f aca="false">IF($C301="","",商品マスタ!$G300)</f>
        <v/>
      </c>
      <c r="F301" s="12" t="str">
        <f aca="false">IF($C301="","",IF(商品マスタ!$P300="","理論",商品マスタ!$P300))</f>
        <v/>
      </c>
      <c r="G301" s="17" t="str">
        <f aca="false">IF($C301="","",N(商品マスタ!$H300))</f>
        <v/>
      </c>
      <c r="H301" s="14"/>
      <c r="I301" s="17" t="str">
        <f aca="false">IF($C301="","",N($H301)*N(商品マスタ!$N300))</f>
        <v/>
      </c>
      <c r="J301" s="17" t="str">
        <f aca="false">IF($C301="","",N($I301)-N($G301))</f>
        <v/>
      </c>
      <c r="K301" s="37" t="str">
        <f aca="false">IF($C301="","",N(商品マスタ!$I300))</f>
        <v/>
      </c>
      <c r="L301" s="17" t="str">
        <f aca="false">IF($C301="","",MAX(1,N(商品マスタ!$J300)))</f>
        <v/>
      </c>
      <c r="M301" s="38" t="str">
        <f aca="false">IF($C301="","",N(TOP!$C$16)*N($K301))</f>
        <v/>
      </c>
      <c r="N301" s="17" t="str">
        <f aca="false">IF($C301="","",ROUNDUP(N($M301)/N($L301),0))</f>
        <v/>
      </c>
      <c r="O301" s="17" t="str">
        <f aca="false">IF($C301="","",N(商品マスタ!$R300))</f>
        <v/>
      </c>
      <c r="P301" s="17" t="str">
        <f aca="false">IF($C301="","",IF($F301="理論",(N($O301)+N($N301))-N($G301),(N($O301)+N($N301))-N($I301)))</f>
        <v/>
      </c>
      <c r="Q301" s="17" t="str">
        <f aca="false">IF($C301="","",MAX(1,N(商品マスタ!$K300)))</f>
        <v/>
      </c>
      <c r="R301" s="39" t="str">
        <f aca="false">IF($C301="","",IF(N($P301)/N($Q301)&lt;=0,"",ROUNDUP(N($P301)/N($Q301),0)))</f>
        <v/>
      </c>
      <c r="S301" s="14"/>
      <c r="T301" s="40" t="str">
        <f aca="false">IF($C301="","",N(商品マスタ!$M300))</f>
        <v/>
      </c>
      <c r="U301" s="40" t="str">
        <f aca="false">IF($S301="","",N($S301)*N($T301))</f>
        <v/>
      </c>
      <c r="V301" s="18"/>
    </row>
    <row r="302" customFormat="false" ht="15" hidden="false" customHeight="false" outlineLevel="0" collapsed="false">
      <c r="B302" s="12" t="n">
        <v>296</v>
      </c>
      <c r="C302" s="36" t="str">
        <f aca="false">IF(商品マスタ!$C301="","",商品マスタ!$C301)</f>
        <v/>
      </c>
      <c r="D302" s="12" t="str">
        <f aca="false">IF($C302="","",商品マスタ!$D301)</f>
        <v/>
      </c>
      <c r="E302" s="12" t="str">
        <f aca="false">IF($C302="","",商品マスタ!$G301)</f>
        <v/>
      </c>
      <c r="F302" s="12" t="str">
        <f aca="false">IF($C302="","",IF(商品マスタ!$P301="","理論",商品マスタ!$P301))</f>
        <v/>
      </c>
      <c r="G302" s="17" t="str">
        <f aca="false">IF($C302="","",N(商品マスタ!$H301))</f>
        <v/>
      </c>
      <c r="H302" s="14"/>
      <c r="I302" s="17" t="str">
        <f aca="false">IF($C302="","",N($H302)*N(商品マスタ!$N301))</f>
        <v/>
      </c>
      <c r="J302" s="17" t="str">
        <f aca="false">IF($C302="","",N($I302)-N($G302))</f>
        <v/>
      </c>
      <c r="K302" s="37" t="str">
        <f aca="false">IF($C302="","",N(商品マスタ!$I301))</f>
        <v/>
      </c>
      <c r="L302" s="17" t="str">
        <f aca="false">IF($C302="","",MAX(1,N(商品マスタ!$J301)))</f>
        <v/>
      </c>
      <c r="M302" s="38" t="str">
        <f aca="false">IF($C302="","",N(TOP!$C$16)*N($K302))</f>
        <v/>
      </c>
      <c r="N302" s="17" t="str">
        <f aca="false">IF($C302="","",ROUNDUP(N($M302)/N($L302),0))</f>
        <v/>
      </c>
      <c r="O302" s="17" t="str">
        <f aca="false">IF($C302="","",N(商品マスタ!$R301))</f>
        <v/>
      </c>
      <c r="P302" s="17" t="str">
        <f aca="false">IF($C302="","",IF($F302="理論",(N($O302)+N($N302))-N($G302),(N($O302)+N($N302))-N($I302)))</f>
        <v/>
      </c>
      <c r="Q302" s="17" t="str">
        <f aca="false">IF($C302="","",MAX(1,N(商品マスタ!$K301)))</f>
        <v/>
      </c>
      <c r="R302" s="39" t="str">
        <f aca="false">IF($C302="","",IF(N($P302)/N($Q302)&lt;=0,"",ROUNDUP(N($P302)/N($Q302),0)))</f>
        <v/>
      </c>
      <c r="S302" s="14"/>
      <c r="T302" s="40" t="str">
        <f aca="false">IF($C302="","",N(商品マスタ!$M301))</f>
        <v/>
      </c>
      <c r="U302" s="40" t="str">
        <f aca="false">IF($S302="","",N($S302)*N($T302))</f>
        <v/>
      </c>
      <c r="V302" s="18"/>
    </row>
    <row r="303" customFormat="false" ht="15" hidden="false" customHeight="false" outlineLevel="0" collapsed="false">
      <c r="B303" s="12" t="n">
        <v>297</v>
      </c>
      <c r="C303" s="36" t="str">
        <f aca="false">IF(商品マスタ!$C302="","",商品マスタ!$C302)</f>
        <v/>
      </c>
      <c r="D303" s="12" t="str">
        <f aca="false">IF($C303="","",商品マスタ!$D302)</f>
        <v/>
      </c>
      <c r="E303" s="12" t="str">
        <f aca="false">IF($C303="","",商品マスタ!$G302)</f>
        <v/>
      </c>
      <c r="F303" s="12" t="str">
        <f aca="false">IF($C303="","",IF(商品マスタ!$P302="","理論",商品マスタ!$P302))</f>
        <v/>
      </c>
      <c r="G303" s="17" t="str">
        <f aca="false">IF($C303="","",N(商品マスタ!$H302))</f>
        <v/>
      </c>
      <c r="H303" s="14"/>
      <c r="I303" s="17" t="str">
        <f aca="false">IF($C303="","",N($H303)*N(商品マスタ!$N302))</f>
        <v/>
      </c>
      <c r="J303" s="17" t="str">
        <f aca="false">IF($C303="","",N($I303)-N($G303))</f>
        <v/>
      </c>
      <c r="K303" s="37" t="str">
        <f aca="false">IF($C303="","",N(商品マスタ!$I302))</f>
        <v/>
      </c>
      <c r="L303" s="17" t="str">
        <f aca="false">IF($C303="","",MAX(1,N(商品マスタ!$J302)))</f>
        <v/>
      </c>
      <c r="M303" s="38" t="str">
        <f aca="false">IF($C303="","",N(TOP!$C$16)*N($K303))</f>
        <v/>
      </c>
      <c r="N303" s="17" t="str">
        <f aca="false">IF($C303="","",ROUNDUP(N($M303)/N($L303),0))</f>
        <v/>
      </c>
      <c r="O303" s="17" t="str">
        <f aca="false">IF($C303="","",N(商品マスタ!$R302))</f>
        <v/>
      </c>
      <c r="P303" s="17" t="str">
        <f aca="false">IF($C303="","",IF($F303="理論",(N($O303)+N($N303))-N($G303),(N($O303)+N($N303))-N($I303)))</f>
        <v/>
      </c>
      <c r="Q303" s="17" t="str">
        <f aca="false">IF($C303="","",MAX(1,N(商品マスタ!$K302)))</f>
        <v/>
      </c>
      <c r="R303" s="39" t="str">
        <f aca="false">IF($C303="","",IF(N($P303)/N($Q303)&lt;=0,"",ROUNDUP(N($P303)/N($Q303),0)))</f>
        <v/>
      </c>
      <c r="S303" s="14"/>
      <c r="T303" s="40" t="str">
        <f aca="false">IF($C303="","",N(商品マスタ!$M302))</f>
        <v/>
      </c>
      <c r="U303" s="40" t="str">
        <f aca="false">IF($S303="","",N($S303)*N($T303))</f>
        <v/>
      </c>
      <c r="V303" s="18"/>
    </row>
    <row r="304" customFormat="false" ht="15" hidden="false" customHeight="false" outlineLevel="0" collapsed="false">
      <c r="B304" s="12" t="n">
        <v>298</v>
      </c>
      <c r="C304" s="36" t="str">
        <f aca="false">IF(商品マスタ!$C303="","",商品マスタ!$C303)</f>
        <v/>
      </c>
      <c r="D304" s="12" t="str">
        <f aca="false">IF($C304="","",商品マスタ!$D303)</f>
        <v/>
      </c>
      <c r="E304" s="12" t="str">
        <f aca="false">IF($C304="","",商品マスタ!$G303)</f>
        <v/>
      </c>
      <c r="F304" s="12" t="str">
        <f aca="false">IF($C304="","",IF(商品マスタ!$P303="","理論",商品マスタ!$P303))</f>
        <v/>
      </c>
      <c r="G304" s="17" t="str">
        <f aca="false">IF($C304="","",N(商品マスタ!$H303))</f>
        <v/>
      </c>
      <c r="H304" s="14"/>
      <c r="I304" s="17" t="str">
        <f aca="false">IF($C304="","",N($H304)*N(商品マスタ!$N303))</f>
        <v/>
      </c>
      <c r="J304" s="17" t="str">
        <f aca="false">IF($C304="","",N($I304)-N($G304))</f>
        <v/>
      </c>
      <c r="K304" s="37" t="str">
        <f aca="false">IF($C304="","",N(商品マスタ!$I303))</f>
        <v/>
      </c>
      <c r="L304" s="17" t="str">
        <f aca="false">IF($C304="","",MAX(1,N(商品マスタ!$J303)))</f>
        <v/>
      </c>
      <c r="M304" s="38" t="str">
        <f aca="false">IF($C304="","",N(TOP!$C$16)*N($K304))</f>
        <v/>
      </c>
      <c r="N304" s="17" t="str">
        <f aca="false">IF($C304="","",ROUNDUP(N($M304)/N($L304),0))</f>
        <v/>
      </c>
      <c r="O304" s="17" t="str">
        <f aca="false">IF($C304="","",N(商品マスタ!$R303))</f>
        <v/>
      </c>
      <c r="P304" s="17" t="str">
        <f aca="false">IF($C304="","",IF($F304="理論",(N($O304)+N($N304))-N($G304),(N($O304)+N($N304))-N($I304)))</f>
        <v/>
      </c>
      <c r="Q304" s="17" t="str">
        <f aca="false">IF($C304="","",MAX(1,N(商品マスタ!$K303)))</f>
        <v/>
      </c>
      <c r="R304" s="39" t="str">
        <f aca="false">IF($C304="","",IF(N($P304)/N($Q304)&lt;=0,"",ROUNDUP(N($P304)/N($Q304),0)))</f>
        <v/>
      </c>
      <c r="S304" s="14"/>
      <c r="T304" s="40" t="str">
        <f aca="false">IF($C304="","",N(商品マスタ!$M303))</f>
        <v/>
      </c>
      <c r="U304" s="40" t="str">
        <f aca="false">IF($S304="","",N($S304)*N($T304))</f>
        <v/>
      </c>
      <c r="V304" s="18"/>
    </row>
    <row r="305" customFormat="false" ht="15" hidden="false" customHeight="false" outlineLevel="0" collapsed="false">
      <c r="B305" s="12" t="n">
        <v>299</v>
      </c>
      <c r="C305" s="36" t="str">
        <f aca="false">IF(商品マスタ!$C304="","",商品マスタ!$C304)</f>
        <v/>
      </c>
      <c r="D305" s="12" t="str">
        <f aca="false">IF($C305="","",商品マスタ!$D304)</f>
        <v/>
      </c>
      <c r="E305" s="12" t="str">
        <f aca="false">IF($C305="","",商品マスタ!$G304)</f>
        <v/>
      </c>
      <c r="F305" s="12" t="str">
        <f aca="false">IF($C305="","",IF(商品マスタ!$P304="","理論",商品マスタ!$P304))</f>
        <v/>
      </c>
      <c r="G305" s="17" t="str">
        <f aca="false">IF($C305="","",N(商品マスタ!$H304))</f>
        <v/>
      </c>
      <c r="H305" s="14"/>
      <c r="I305" s="17" t="str">
        <f aca="false">IF($C305="","",N($H305)*N(商品マスタ!$N304))</f>
        <v/>
      </c>
      <c r="J305" s="17" t="str">
        <f aca="false">IF($C305="","",N($I305)-N($G305))</f>
        <v/>
      </c>
      <c r="K305" s="37" t="str">
        <f aca="false">IF($C305="","",N(商品マスタ!$I304))</f>
        <v/>
      </c>
      <c r="L305" s="17" t="str">
        <f aca="false">IF($C305="","",MAX(1,N(商品マスタ!$J304)))</f>
        <v/>
      </c>
      <c r="M305" s="38" t="str">
        <f aca="false">IF($C305="","",N(TOP!$C$16)*N($K305))</f>
        <v/>
      </c>
      <c r="N305" s="17" t="str">
        <f aca="false">IF($C305="","",ROUNDUP(N($M305)/N($L305),0))</f>
        <v/>
      </c>
      <c r="O305" s="17" t="str">
        <f aca="false">IF($C305="","",N(商品マスタ!$R304))</f>
        <v/>
      </c>
      <c r="P305" s="17" t="str">
        <f aca="false">IF($C305="","",IF($F305="理論",(N($O305)+N($N305))-N($G305),(N($O305)+N($N305))-N($I305)))</f>
        <v/>
      </c>
      <c r="Q305" s="17" t="str">
        <f aca="false">IF($C305="","",MAX(1,N(商品マスタ!$K304)))</f>
        <v/>
      </c>
      <c r="R305" s="39" t="str">
        <f aca="false">IF($C305="","",IF(N($P305)/N($Q305)&lt;=0,"",ROUNDUP(N($P305)/N($Q305),0)))</f>
        <v/>
      </c>
      <c r="S305" s="14"/>
      <c r="T305" s="40" t="str">
        <f aca="false">IF($C305="","",N(商品マスタ!$M304))</f>
        <v/>
      </c>
      <c r="U305" s="40" t="str">
        <f aca="false">IF($S305="","",N($S305)*N($T305))</f>
        <v/>
      </c>
      <c r="V305" s="18"/>
    </row>
    <row r="306" customFormat="false" ht="15" hidden="false" customHeight="false" outlineLevel="0" collapsed="false">
      <c r="B306" s="12" t="n">
        <v>300</v>
      </c>
      <c r="C306" s="36" t="str">
        <f aca="false">IF(商品マスタ!$C305="","",商品マスタ!$C305)</f>
        <v/>
      </c>
      <c r="D306" s="12" t="str">
        <f aca="false">IF($C306="","",商品マスタ!$D305)</f>
        <v/>
      </c>
      <c r="E306" s="12" t="str">
        <f aca="false">IF($C306="","",商品マスタ!$G305)</f>
        <v/>
      </c>
      <c r="F306" s="12" t="str">
        <f aca="false">IF($C306="","",IF(商品マスタ!$P305="","理論",商品マスタ!$P305))</f>
        <v/>
      </c>
      <c r="G306" s="17" t="str">
        <f aca="false">IF($C306="","",N(商品マスタ!$H305))</f>
        <v/>
      </c>
      <c r="H306" s="14"/>
      <c r="I306" s="17" t="str">
        <f aca="false">IF($C306="","",N($H306)*N(商品マスタ!$N305))</f>
        <v/>
      </c>
      <c r="J306" s="17" t="str">
        <f aca="false">IF($C306="","",N($I306)-N($G306))</f>
        <v/>
      </c>
      <c r="K306" s="37" t="str">
        <f aca="false">IF($C306="","",N(商品マスタ!$I305))</f>
        <v/>
      </c>
      <c r="L306" s="17" t="str">
        <f aca="false">IF($C306="","",MAX(1,N(商品マスタ!$J305)))</f>
        <v/>
      </c>
      <c r="M306" s="38" t="str">
        <f aca="false">IF($C306="","",N(TOP!$C$16)*N($K306))</f>
        <v/>
      </c>
      <c r="N306" s="17" t="str">
        <f aca="false">IF($C306="","",ROUNDUP(N($M306)/N($L306),0))</f>
        <v/>
      </c>
      <c r="O306" s="17" t="str">
        <f aca="false">IF($C306="","",N(商品マスタ!$R305))</f>
        <v/>
      </c>
      <c r="P306" s="17" t="str">
        <f aca="false">IF($C306="","",IF($F306="理論",(N($O306)+N($N306))-N($G306),(N($O306)+N($N306))-N($I306)))</f>
        <v/>
      </c>
      <c r="Q306" s="17" t="str">
        <f aca="false">IF($C306="","",MAX(1,N(商品マスタ!$K305)))</f>
        <v/>
      </c>
      <c r="R306" s="39" t="str">
        <f aca="false">IF($C306="","",IF(N($P306)/N($Q306)&lt;=0,"",ROUNDUP(N($P306)/N($Q306),0)))</f>
        <v/>
      </c>
      <c r="S306" s="14"/>
      <c r="T306" s="40" t="str">
        <f aca="false">IF($C306="","",N(商品マスタ!$M305))</f>
        <v/>
      </c>
      <c r="U306" s="40" t="str">
        <f aca="false">IF($S306="","",N($S306)*N($T306))</f>
        <v/>
      </c>
      <c r="V306" s="18"/>
    </row>
    <row r="307" customFormat="false" ht="15" hidden="false" customHeight="false" outlineLevel="0" collapsed="false">
      <c r="B307" s="12" t="n">
        <v>301</v>
      </c>
      <c r="C307" s="36" t="str">
        <f aca="false">IF(商品マスタ!$C306="","",商品マスタ!$C306)</f>
        <v/>
      </c>
      <c r="D307" s="12" t="str">
        <f aca="false">IF($C307="","",商品マスタ!$D306)</f>
        <v/>
      </c>
      <c r="E307" s="12" t="str">
        <f aca="false">IF($C307="","",商品マスタ!$G306)</f>
        <v/>
      </c>
      <c r="F307" s="12" t="str">
        <f aca="false">IF($C307="","",IF(商品マスタ!$P306="","理論",商品マスタ!$P306))</f>
        <v/>
      </c>
      <c r="G307" s="17" t="str">
        <f aca="false">IF($C307="","",N(商品マスタ!$H306))</f>
        <v/>
      </c>
      <c r="H307" s="14"/>
      <c r="I307" s="17" t="str">
        <f aca="false">IF($C307="","",N($H307)*N(商品マスタ!$N306))</f>
        <v/>
      </c>
      <c r="J307" s="17" t="str">
        <f aca="false">IF($C307="","",N($I307)-N($G307))</f>
        <v/>
      </c>
      <c r="K307" s="37" t="str">
        <f aca="false">IF($C307="","",N(商品マスタ!$I306))</f>
        <v/>
      </c>
      <c r="L307" s="17" t="str">
        <f aca="false">IF($C307="","",MAX(1,N(商品マスタ!$J306)))</f>
        <v/>
      </c>
      <c r="M307" s="38" t="str">
        <f aca="false">IF($C307="","",N(TOP!$C$16)*N($K307))</f>
        <v/>
      </c>
      <c r="N307" s="17" t="str">
        <f aca="false">IF($C307="","",ROUNDUP(N($M307)/N($L307),0))</f>
        <v/>
      </c>
      <c r="O307" s="17" t="str">
        <f aca="false">IF($C307="","",N(商品マスタ!$R306))</f>
        <v/>
      </c>
      <c r="P307" s="17" t="str">
        <f aca="false">IF($C307="","",IF($F307="理論",(N($O307)+N($N307))-N($G307),(N($O307)+N($N307))-N($I307)))</f>
        <v/>
      </c>
      <c r="Q307" s="17" t="str">
        <f aca="false">IF($C307="","",MAX(1,N(商品マスタ!$K306)))</f>
        <v/>
      </c>
      <c r="R307" s="39" t="str">
        <f aca="false">IF($C307="","",IF(N($P307)/N($Q307)&lt;=0,"",ROUNDUP(N($P307)/N($Q307),0)))</f>
        <v/>
      </c>
      <c r="S307" s="14"/>
      <c r="T307" s="40" t="str">
        <f aca="false">IF($C307="","",N(商品マスタ!$M306))</f>
        <v/>
      </c>
      <c r="U307" s="40" t="str">
        <f aca="false">IF($S307="","",N($S307)*N($T307))</f>
        <v/>
      </c>
      <c r="V307" s="18"/>
    </row>
    <row r="308" customFormat="false" ht="15" hidden="false" customHeight="false" outlineLevel="0" collapsed="false">
      <c r="B308" s="12" t="n">
        <v>302</v>
      </c>
      <c r="C308" s="36" t="str">
        <f aca="false">IF(商品マスタ!$C307="","",商品マスタ!$C307)</f>
        <v/>
      </c>
      <c r="D308" s="12" t="str">
        <f aca="false">IF($C308="","",商品マスタ!$D307)</f>
        <v/>
      </c>
      <c r="E308" s="12" t="str">
        <f aca="false">IF($C308="","",商品マスタ!$G307)</f>
        <v/>
      </c>
      <c r="F308" s="12" t="str">
        <f aca="false">IF($C308="","",IF(商品マスタ!$P307="","理論",商品マスタ!$P307))</f>
        <v/>
      </c>
      <c r="G308" s="17" t="str">
        <f aca="false">IF($C308="","",N(商品マスタ!$H307))</f>
        <v/>
      </c>
      <c r="H308" s="14"/>
      <c r="I308" s="17" t="str">
        <f aca="false">IF($C308="","",N($H308)*N(商品マスタ!$N307))</f>
        <v/>
      </c>
      <c r="J308" s="17" t="str">
        <f aca="false">IF($C308="","",N($I308)-N($G308))</f>
        <v/>
      </c>
      <c r="K308" s="37" t="str">
        <f aca="false">IF($C308="","",N(商品マスタ!$I307))</f>
        <v/>
      </c>
      <c r="L308" s="17" t="str">
        <f aca="false">IF($C308="","",MAX(1,N(商品マスタ!$J307)))</f>
        <v/>
      </c>
      <c r="M308" s="38" t="str">
        <f aca="false">IF($C308="","",N(TOP!$C$16)*N($K308))</f>
        <v/>
      </c>
      <c r="N308" s="17" t="str">
        <f aca="false">IF($C308="","",ROUNDUP(N($M308)/N($L308),0))</f>
        <v/>
      </c>
      <c r="O308" s="17" t="str">
        <f aca="false">IF($C308="","",N(商品マスタ!$R307))</f>
        <v/>
      </c>
      <c r="P308" s="17" t="str">
        <f aca="false">IF($C308="","",IF($F308="理論",(N($O308)+N($N308))-N($G308),(N($O308)+N($N308))-N($I308)))</f>
        <v/>
      </c>
      <c r="Q308" s="17" t="str">
        <f aca="false">IF($C308="","",MAX(1,N(商品マスタ!$K307)))</f>
        <v/>
      </c>
      <c r="R308" s="39" t="str">
        <f aca="false">IF($C308="","",IF(N($P308)/N($Q308)&lt;=0,"",ROUNDUP(N($P308)/N($Q308),0)))</f>
        <v/>
      </c>
      <c r="S308" s="14"/>
      <c r="T308" s="40" t="str">
        <f aca="false">IF($C308="","",N(商品マスタ!$M307))</f>
        <v/>
      </c>
      <c r="U308" s="40" t="str">
        <f aca="false">IF($S308="","",N($S308)*N($T308))</f>
        <v/>
      </c>
      <c r="V308" s="18"/>
    </row>
    <row r="309" customFormat="false" ht="15" hidden="false" customHeight="false" outlineLevel="0" collapsed="false">
      <c r="B309" s="12" t="n">
        <v>303</v>
      </c>
      <c r="C309" s="36" t="str">
        <f aca="false">IF(商品マスタ!$C308="","",商品マスタ!$C308)</f>
        <v/>
      </c>
      <c r="D309" s="12" t="str">
        <f aca="false">IF($C309="","",商品マスタ!$D308)</f>
        <v/>
      </c>
      <c r="E309" s="12" t="str">
        <f aca="false">IF($C309="","",商品マスタ!$G308)</f>
        <v/>
      </c>
      <c r="F309" s="12" t="str">
        <f aca="false">IF($C309="","",IF(商品マスタ!$P308="","理論",商品マスタ!$P308))</f>
        <v/>
      </c>
      <c r="G309" s="17" t="str">
        <f aca="false">IF($C309="","",N(商品マスタ!$H308))</f>
        <v/>
      </c>
      <c r="H309" s="14"/>
      <c r="I309" s="17" t="str">
        <f aca="false">IF($C309="","",N($H309)*N(商品マスタ!$N308))</f>
        <v/>
      </c>
      <c r="J309" s="17" t="str">
        <f aca="false">IF($C309="","",N($I309)-N($G309))</f>
        <v/>
      </c>
      <c r="K309" s="37" t="str">
        <f aca="false">IF($C309="","",N(商品マスタ!$I308))</f>
        <v/>
      </c>
      <c r="L309" s="17" t="str">
        <f aca="false">IF($C309="","",MAX(1,N(商品マスタ!$J308)))</f>
        <v/>
      </c>
      <c r="M309" s="38" t="str">
        <f aca="false">IF($C309="","",N(TOP!$C$16)*N($K309))</f>
        <v/>
      </c>
      <c r="N309" s="17" t="str">
        <f aca="false">IF($C309="","",ROUNDUP(N($M309)/N($L309),0))</f>
        <v/>
      </c>
      <c r="O309" s="17" t="str">
        <f aca="false">IF($C309="","",N(商品マスタ!$R308))</f>
        <v/>
      </c>
      <c r="P309" s="17" t="str">
        <f aca="false">IF($C309="","",IF($F309="理論",(N($O309)+N($N309))-N($G309),(N($O309)+N($N309))-N($I309)))</f>
        <v/>
      </c>
      <c r="Q309" s="17" t="str">
        <f aca="false">IF($C309="","",MAX(1,N(商品マスタ!$K308)))</f>
        <v/>
      </c>
      <c r="R309" s="39" t="str">
        <f aca="false">IF($C309="","",IF(N($P309)/N($Q309)&lt;=0,"",ROUNDUP(N($P309)/N($Q309),0)))</f>
        <v/>
      </c>
      <c r="S309" s="14"/>
      <c r="T309" s="40" t="str">
        <f aca="false">IF($C309="","",N(商品マスタ!$M308))</f>
        <v/>
      </c>
      <c r="U309" s="40" t="str">
        <f aca="false">IF($S309="","",N($S309)*N($T309))</f>
        <v/>
      </c>
      <c r="V309" s="18"/>
    </row>
    <row r="310" customFormat="false" ht="15" hidden="false" customHeight="false" outlineLevel="0" collapsed="false">
      <c r="B310" s="12" t="n">
        <v>304</v>
      </c>
      <c r="C310" s="36" t="str">
        <f aca="false">IF(商品マスタ!$C309="","",商品マスタ!$C309)</f>
        <v/>
      </c>
      <c r="D310" s="12" t="str">
        <f aca="false">IF($C310="","",商品マスタ!$D309)</f>
        <v/>
      </c>
      <c r="E310" s="12" t="str">
        <f aca="false">IF($C310="","",商品マスタ!$G309)</f>
        <v/>
      </c>
      <c r="F310" s="12" t="str">
        <f aca="false">IF($C310="","",IF(商品マスタ!$P309="","理論",商品マスタ!$P309))</f>
        <v/>
      </c>
      <c r="G310" s="17" t="str">
        <f aca="false">IF($C310="","",N(商品マスタ!$H309))</f>
        <v/>
      </c>
      <c r="H310" s="14"/>
      <c r="I310" s="17" t="str">
        <f aca="false">IF($C310="","",N($H310)*N(商品マスタ!$N309))</f>
        <v/>
      </c>
      <c r="J310" s="17" t="str">
        <f aca="false">IF($C310="","",N($I310)-N($G310))</f>
        <v/>
      </c>
      <c r="K310" s="37" t="str">
        <f aca="false">IF($C310="","",N(商品マスタ!$I309))</f>
        <v/>
      </c>
      <c r="L310" s="17" t="str">
        <f aca="false">IF($C310="","",MAX(1,N(商品マスタ!$J309)))</f>
        <v/>
      </c>
      <c r="M310" s="38" t="str">
        <f aca="false">IF($C310="","",N(TOP!$C$16)*N($K310))</f>
        <v/>
      </c>
      <c r="N310" s="17" t="str">
        <f aca="false">IF($C310="","",ROUNDUP(N($M310)/N($L310),0))</f>
        <v/>
      </c>
      <c r="O310" s="17" t="str">
        <f aca="false">IF($C310="","",N(商品マスタ!$R309))</f>
        <v/>
      </c>
      <c r="P310" s="17" t="str">
        <f aca="false">IF($C310="","",IF($F310="理論",(N($O310)+N($N310))-N($G310),(N($O310)+N($N310))-N($I310)))</f>
        <v/>
      </c>
      <c r="Q310" s="17" t="str">
        <f aca="false">IF($C310="","",MAX(1,N(商品マスタ!$K309)))</f>
        <v/>
      </c>
      <c r="R310" s="39" t="str">
        <f aca="false">IF($C310="","",IF(N($P310)/N($Q310)&lt;=0,"",ROUNDUP(N($P310)/N($Q310),0)))</f>
        <v/>
      </c>
      <c r="S310" s="14"/>
      <c r="T310" s="40" t="str">
        <f aca="false">IF($C310="","",N(商品マスタ!$M309))</f>
        <v/>
      </c>
      <c r="U310" s="40" t="str">
        <f aca="false">IF($S310="","",N($S310)*N($T310))</f>
        <v/>
      </c>
      <c r="V310" s="18"/>
    </row>
    <row r="311" customFormat="false" ht="15" hidden="false" customHeight="false" outlineLevel="0" collapsed="false">
      <c r="B311" s="12" t="n">
        <v>305</v>
      </c>
      <c r="C311" s="36" t="str">
        <f aca="false">IF(商品マスタ!$C310="","",商品マスタ!$C310)</f>
        <v/>
      </c>
      <c r="D311" s="12" t="str">
        <f aca="false">IF($C311="","",商品マスタ!$D310)</f>
        <v/>
      </c>
      <c r="E311" s="12" t="str">
        <f aca="false">IF($C311="","",商品マスタ!$G310)</f>
        <v/>
      </c>
      <c r="F311" s="12" t="str">
        <f aca="false">IF($C311="","",IF(商品マスタ!$P310="","理論",商品マスタ!$P310))</f>
        <v/>
      </c>
      <c r="G311" s="17" t="str">
        <f aca="false">IF($C311="","",N(商品マスタ!$H310))</f>
        <v/>
      </c>
      <c r="H311" s="14"/>
      <c r="I311" s="17" t="str">
        <f aca="false">IF($C311="","",N($H311)*N(商品マスタ!$N310))</f>
        <v/>
      </c>
      <c r="J311" s="17" t="str">
        <f aca="false">IF($C311="","",N($I311)-N($G311))</f>
        <v/>
      </c>
      <c r="K311" s="37" t="str">
        <f aca="false">IF($C311="","",N(商品マスタ!$I310))</f>
        <v/>
      </c>
      <c r="L311" s="17" t="str">
        <f aca="false">IF($C311="","",MAX(1,N(商品マスタ!$J310)))</f>
        <v/>
      </c>
      <c r="M311" s="38" t="str">
        <f aca="false">IF($C311="","",N(TOP!$C$16)*N($K311))</f>
        <v/>
      </c>
      <c r="N311" s="17" t="str">
        <f aca="false">IF($C311="","",ROUNDUP(N($M311)/N($L311),0))</f>
        <v/>
      </c>
      <c r="O311" s="17" t="str">
        <f aca="false">IF($C311="","",N(商品マスタ!$R310))</f>
        <v/>
      </c>
      <c r="P311" s="17" t="str">
        <f aca="false">IF($C311="","",IF($F311="理論",(N($O311)+N($N311))-N($G311),(N($O311)+N($N311))-N($I311)))</f>
        <v/>
      </c>
      <c r="Q311" s="17" t="str">
        <f aca="false">IF($C311="","",MAX(1,N(商品マスタ!$K310)))</f>
        <v/>
      </c>
      <c r="R311" s="39" t="str">
        <f aca="false">IF($C311="","",IF(N($P311)/N($Q311)&lt;=0,"",ROUNDUP(N($P311)/N($Q311),0)))</f>
        <v/>
      </c>
      <c r="S311" s="14"/>
      <c r="T311" s="40" t="str">
        <f aca="false">IF($C311="","",N(商品マスタ!$M310))</f>
        <v/>
      </c>
      <c r="U311" s="40" t="str">
        <f aca="false">IF($S311="","",N($S311)*N($T311))</f>
        <v/>
      </c>
      <c r="V311" s="18"/>
    </row>
    <row r="312" customFormat="false" ht="15" hidden="false" customHeight="false" outlineLevel="0" collapsed="false">
      <c r="B312" s="12" t="n">
        <v>306</v>
      </c>
      <c r="C312" s="36" t="str">
        <f aca="false">IF(商品マスタ!$C311="","",商品マスタ!$C311)</f>
        <v/>
      </c>
      <c r="D312" s="12" t="str">
        <f aca="false">IF($C312="","",商品マスタ!$D311)</f>
        <v/>
      </c>
      <c r="E312" s="12" t="str">
        <f aca="false">IF($C312="","",商品マスタ!$G311)</f>
        <v/>
      </c>
      <c r="F312" s="12" t="str">
        <f aca="false">IF($C312="","",IF(商品マスタ!$P311="","理論",商品マスタ!$P311))</f>
        <v/>
      </c>
      <c r="G312" s="17" t="str">
        <f aca="false">IF($C312="","",N(商品マスタ!$H311))</f>
        <v/>
      </c>
      <c r="H312" s="14"/>
      <c r="I312" s="17" t="str">
        <f aca="false">IF($C312="","",N($H312)*N(商品マスタ!$N311))</f>
        <v/>
      </c>
      <c r="J312" s="17" t="str">
        <f aca="false">IF($C312="","",N($I312)-N($G312))</f>
        <v/>
      </c>
      <c r="K312" s="37" t="str">
        <f aca="false">IF($C312="","",N(商品マスタ!$I311))</f>
        <v/>
      </c>
      <c r="L312" s="17" t="str">
        <f aca="false">IF($C312="","",MAX(1,N(商品マスタ!$J311)))</f>
        <v/>
      </c>
      <c r="M312" s="38" t="str">
        <f aca="false">IF($C312="","",N(TOP!$C$16)*N($K312))</f>
        <v/>
      </c>
      <c r="N312" s="17" t="str">
        <f aca="false">IF($C312="","",ROUNDUP(N($M312)/N($L312),0))</f>
        <v/>
      </c>
      <c r="O312" s="17" t="str">
        <f aca="false">IF($C312="","",N(商品マスタ!$R311))</f>
        <v/>
      </c>
      <c r="P312" s="17" t="str">
        <f aca="false">IF($C312="","",IF($F312="理論",(N($O312)+N($N312))-N($G312),(N($O312)+N($N312))-N($I312)))</f>
        <v/>
      </c>
      <c r="Q312" s="17" t="str">
        <f aca="false">IF($C312="","",MAX(1,N(商品マスタ!$K311)))</f>
        <v/>
      </c>
      <c r="R312" s="39" t="str">
        <f aca="false">IF($C312="","",IF(N($P312)/N($Q312)&lt;=0,"",ROUNDUP(N($P312)/N($Q312),0)))</f>
        <v/>
      </c>
      <c r="S312" s="14"/>
      <c r="T312" s="40" t="str">
        <f aca="false">IF($C312="","",N(商品マスタ!$M311))</f>
        <v/>
      </c>
      <c r="U312" s="40" t="str">
        <f aca="false">IF($S312="","",N($S312)*N($T312))</f>
        <v/>
      </c>
      <c r="V312" s="18"/>
    </row>
    <row r="313" customFormat="false" ht="15" hidden="false" customHeight="false" outlineLevel="0" collapsed="false">
      <c r="B313" s="12" t="n">
        <v>307</v>
      </c>
      <c r="C313" s="36" t="str">
        <f aca="false">IF(商品マスタ!$C312="","",商品マスタ!$C312)</f>
        <v/>
      </c>
      <c r="D313" s="12" t="str">
        <f aca="false">IF($C313="","",商品マスタ!$D312)</f>
        <v/>
      </c>
      <c r="E313" s="12" t="str">
        <f aca="false">IF($C313="","",商品マスタ!$G312)</f>
        <v/>
      </c>
      <c r="F313" s="12" t="str">
        <f aca="false">IF($C313="","",IF(商品マスタ!$P312="","理論",商品マスタ!$P312))</f>
        <v/>
      </c>
      <c r="G313" s="17" t="str">
        <f aca="false">IF($C313="","",N(商品マスタ!$H312))</f>
        <v/>
      </c>
      <c r="H313" s="14"/>
      <c r="I313" s="17" t="str">
        <f aca="false">IF($C313="","",N($H313)*N(商品マスタ!$N312))</f>
        <v/>
      </c>
      <c r="J313" s="17" t="str">
        <f aca="false">IF($C313="","",N($I313)-N($G313))</f>
        <v/>
      </c>
      <c r="K313" s="37" t="str">
        <f aca="false">IF($C313="","",N(商品マスタ!$I312))</f>
        <v/>
      </c>
      <c r="L313" s="17" t="str">
        <f aca="false">IF($C313="","",MAX(1,N(商品マスタ!$J312)))</f>
        <v/>
      </c>
      <c r="M313" s="38" t="str">
        <f aca="false">IF($C313="","",N(TOP!$C$16)*N($K313))</f>
        <v/>
      </c>
      <c r="N313" s="17" t="str">
        <f aca="false">IF($C313="","",ROUNDUP(N($M313)/N($L313),0))</f>
        <v/>
      </c>
      <c r="O313" s="17" t="str">
        <f aca="false">IF($C313="","",N(商品マスタ!$R312))</f>
        <v/>
      </c>
      <c r="P313" s="17" t="str">
        <f aca="false">IF($C313="","",IF($F313="理論",(N($O313)+N($N313))-N($G313),(N($O313)+N($N313))-N($I313)))</f>
        <v/>
      </c>
      <c r="Q313" s="17" t="str">
        <f aca="false">IF($C313="","",MAX(1,N(商品マスタ!$K312)))</f>
        <v/>
      </c>
      <c r="R313" s="39" t="str">
        <f aca="false">IF($C313="","",IF(N($P313)/N($Q313)&lt;=0,"",ROUNDUP(N($P313)/N($Q313),0)))</f>
        <v/>
      </c>
      <c r="S313" s="14"/>
      <c r="T313" s="40" t="str">
        <f aca="false">IF($C313="","",N(商品マスタ!$M312))</f>
        <v/>
      </c>
      <c r="U313" s="40" t="str">
        <f aca="false">IF($S313="","",N($S313)*N($T313))</f>
        <v/>
      </c>
      <c r="V313" s="18"/>
    </row>
    <row r="314" customFormat="false" ht="15" hidden="false" customHeight="false" outlineLevel="0" collapsed="false">
      <c r="B314" s="12" t="n">
        <v>308</v>
      </c>
      <c r="C314" s="36" t="str">
        <f aca="false">IF(商品マスタ!$C313="","",商品マスタ!$C313)</f>
        <v/>
      </c>
      <c r="D314" s="12" t="str">
        <f aca="false">IF($C314="","",商品マスタ!$D313)</f>
        <v/>
      </c>
      <c r="E314" s="12" t="str">
        <f aca="false">IF($C314="","",商品マスタ!$G313)</f>
        <v/>
      </c>
      <c r="F314" s="12" t="str">
        <f aca="false">IF($C314="","",IF(商品マスタ!$P313="","理論",商品マスタ!$P313))</f>
        <v/>
      </c>
      <c r="G314" s="17" t="str">
        <f aca="false">IF($C314="","",N(商品マスタ!$H313))</f>
        <v/>
      </c>
      <c r="H314" s="14"/>
      <c r="I314" s="17" t="str">
        <f aca="false">IF($C314="","",N($H314)*N(商品マスタ!$N313))</f>
        <v/>
      </c>
      <c r="J314" s="17" t="str">
        <f aca="false">IF($C314="","",N($I314)-N($G314))</f>
        <v/>
      </c>
      <c r="K314" s="37" t="str">
        <f aca="false">IF($C314="","",N(商品マスタ!$I313))</f>
        <v/>
      </c>
      <c r="L314" s="17" t="str">
        <f aca="false">IF($C314="","",MAX(1,N(商品マスタ!$J313)))</f>
        <v/>
      </c>
      <c r="M314" s="38" t="str">
        <f aca="false">IF($C314="","",N(TOP!$C$16)*N($K314))</f>
        <v/>
      </c>
      <c r="N314" s="17" t="str">
        <f aca="false">IF($C314="","",ROUNDUP(N($M314)/N($L314),0))</f>
        <v/>
      </c>
      <c r="O314" s="17" t="str">
        <f aca="false">IF($C314="","",N(商品マスタ!$R313))</f>
        <v/>
      </c>
      <c r="P314" s="17" t="str">
        <f aca="false">IF($C314="","",IF($F314="理論",(N($O314)+N($N314))-N($G314),(N($O314)+N($N314))-N($I314)))</f>
        <v/>
      </c>
      <c r="Q314" s="17" t="str">
        <f aca="false">IF($C314="","",MAX(1,N(商品マスタ!$K313)))</f>
        <v/>
      </c>
      <c r="R314" s="39" t="str">
        <f aca="false">IF($C314="","",IF(N($P314)/N($Q314)&lt;=0,"",ROUNDUP(N($P314)/N($Q314),0)))</f>
        <v/>
      </c>
      <c r="S314" s="14"/>
      <c r="T314" s="40" t="str">
        <f aca="false">IF($C314="","",N(商品マスタ!$M313))</f>
        <v/>
      </c>
      <c r="U314" s="40" t="str">
        <f aca="false">IF($S314="","",N($S314)*N($T314))</f>
        <v/>
      </c>
      <c r="V314" s="18"/>
    </row>
    <row r="315" customFormat="false" ht="15" hidden="false" customHeight="false" outlineLevel="0" collapsed="false">
      <c r="B315" s="12" t="n">
        <v>309</v>
      </c>
      <c r="C315" s="36" t="str">
        <f aca="false">IF(商品マスタ!$C314="","",商品マスタ!$C314)</f>
        <v/>
      </c>
      <c r="D315" s="12" t="str">
        <f aca="false">IF($C315="","",商品マスタ!$D314)</f>
        <v/>
      </c>
      <c r="E315" s="12" t="str">
        <f aca="false">IF($C315="","",商品マスタ!$G314)</f>
        <v/>
      </c>
      <c r="F315" s="12" t="str">
        <f aca="false">IF($C315="","",IF(商品マスタ!$P314="","理論",商品マスタ!$P314))</f>
        <v/>
      </c>
      <c r="G315" s="17" t="str">
        <f aca="false">IF($C315="","",N(商品マスタ!$H314))</f>
        <v/>
      </c>
      <c r="H315" s="14"/>
      <c r="I315" s="17" t="str">
        <f aca="false">IF($C315="","",N($H315)*N(商品マスタ!$N314))</f>
        <v/>
      </c>
      <c r="J315" s="17" t="str">
        <f aca="false">IF($C315="","",N($I315)-N($G315))</f>
        <v/>
      </c>
      <c r="K315" s="37" t="str">
        <f aca="false">IF($C315="","",N(商品マスタ!$I314))</f>
        <v/>
      </c>
      <c r="L315" s="17" t="str">
        <f aca="false">IF($C315="","",MAX(1,N(商品マスタ!$J314)))</f>
        <v/>
      </c>
      <c r="M315" s="38" t="str">
        <f aca="false">IF($C315="","",N(TOP!$C$16)*N($K315))</f>
        <v/>
      </c>
      <c r="N315" s="17" t="str">
        <f aca="false">IF($C315="","",ROUNDUP(N($M315)/N($L315),0))</f>
        <v/>
      </c>
      <c r="O315" s="17" t="str">
        <f aca="false">IF($C315="","",N(商品マスタ!$R314))</f>
        <v/>
      </c>
      <c r="P315" s="17" t="str">
        <f aca="false">IF($C315="","",IF($F315="理論",(N($O315)+N($N315))-N($G315),(N($O315)+N($N315))-N($I315)))</f>
        <v/>
      </c>
      <c r="Q315" s="17" t="str">
        <f aca="false">IF($C315="","",MAX(1,N(商品マスタ!$K314)))</f>
        <v/>
      </c>
      <c r="R315" s="39" t="str">
        <f aca="false">IF($C315="","",IF(N($P315)/N($Q315)&lt;=0,"",ROUNDUP(N($P315)/N($Q315),0)))</f>
        <v/>
      </c>
      <c r="S315" s="14"/>
      <c r="T315" s="40" t="str">
        <f aca="false">IF($C315="","",N(商品マスタ!$M314))</f>
        <v/>
      </c>
      <c r="U315" s="40" t="str">
        <f aca="false">IF($S315="","",N($S315)*N($T315))</f>
        <v/>
      </c>
      <c r="V315" s="18"/>
    </row>
    <row r="316" customFormat="false" ht="15" hidden="false" customHeight="false" outlineLevel="0" collapsed="false">
      <c r="B316" s="12" t="n">
        <v>310</v>
      </c>
      <c r="C316" s="36" t="str">
        <f aca="false">IF(商品マスタ!$C315="","",商品マスタ!$C315)</f>
        <v/>
      </c>
      <c r="D316" s="12" t="str">
        <f aca="false">IF($C316="","",商品マスタ!$D315)</f>
        <v/>
      </c>
      <c r="E316" s="12" t="str">
        <f aca="false">IF($C316="","",商品マスタ!$G315)</f>
        <v/>
      </c>
      <c r="F316" s="12" t="str">
        <f aca="false">IF($C316="","",IF(商品マスタ!$P315="","理論",商品マスタ!$P315))</f>
        <v/>
      </c>
      <c r="G316" s="17" t="str">
        <f aca="false">IF($C316="","",N(商品マスタ!$H315))</f>
        <v/>
      </c>
      <c r="H316" s="14"/>
      <c r="I316" s="17" t="str">
        <f aca="false">IF($C316="","",N($H316)*N(商品マスタ!$N315))</f>
        <v/>
      </c>
      <c r="J316" s="17" t="str">
        <f aca="false">IF($C316="","",N($I316)-N($G316))</f>
        <v/>
      </c>
      <c r="K316" s="37" t="str">
        <f aca="false">IF($C316="","",N(商品マスタ!$I315))</f>
        <v/>
      </c>
      <c r="L316" s="17" t="str">
        <f aca="false">IF($C316="","",MAX(1,N(商品マスタ!$J315)))</f>
        <v/>
      </c>
      <c r="M316" s="38" t="str">
        <f aca="false">IF($C316="","",N(TOP!$C$16)*N($K316))</f>
        <v/>
      </c>
      <c r="N316" s="17" t="str">
        <f aca="false">IF($C316="","",ROUNDUP(N($M316)/N($L316),0))</f>
        <v/>
      </c>
      <c r="O316" s="17" t="str">
        <f aca="false">IF($C316="","",N(商品マスタ!$R315))</f>
        <v/>
      </c>
      <c r="P316" s="17" t="str">
        <f aca="false">IF($C316="","",IF($F316="理論",(N($O316)+N($N316))-N($G316),(N($O316)+N($N316))-N($I316)))</f>
        <v/>
      </c>
      <c r="Q316" s="17" t="str">
        <f aca="false">IF($C316="","",MAX(1,N(商品マスタ!$K315)))</f>
        <v/>
      </c>
      <c r="R316" s="39" t="str">
        <f aca="false">IF($C316="","",IF(N($P316)/N($Q316)&lt;=0,"",ROUNDUP(N($P316)/N($Q316),0)))</f>
        <v/>
      </c>
      <c r="S316" s="14"/>
      <c r="T316" s="40" t="str">
        <f aca="false">IF($C316="","",N(商品マスタ!$M315))</f>
        <v/>
      </c>
      <c r="U316" s="40" t="str">
        <f aca="false">IF($S316="","",N($S316)*N($T316))</f>
        <v/>
      </c>
      <c r="V316" s="18"/>
    </row>
    <row r="317" customFormat="false" ht="15" hidden="false" customHeight="false" outlineLevel="0" collapsed="false">
      <c r="B317" s="12" t="n">
        <v>311</v>
      </c>
      <c r="C317" s="36" t="str">
        <f aca="false">IF(商品マスタ!$C316="","",商品マスタ!$C316)</f>
        <v/>
      </c>
      <c r="D317" s="12" t="str">
        <f aca="false">IF($C317="","",商品マスタ!$D316)</f>
        <v/>
      </c>
      <c r="E317" s="12" t="str">
        <f aca="false">IF($C317="","",商品マスタ!$G316)</f>
        <v/>
      </c>
      <c r="F317" s="12" t="str">
        <f aca="false">IF($C317="","",IF(商品マスタ!$P316="","理論",商品マスタ!$P316))</f>
        <v/>
      </c>
      <c r="G317" s="17" t="str">
        <f aca="false">IF($C317="","",N(商品マスタ!$H316))</f>
        <v/>
      </c>
      <c r="H317" s="14"/>
      <c r="I317" s="17" t="str">
        <f aca="false">IF($C317="","",N($H317)*N(商品マスタ!$N316))</f>
        <v/>
      </c>
      <c r="J317" s="17" t="str">
        <f aca="false">IF($C317="","",N($I317)-N($G317))</f>
        <v/>
      </c>
      <c r="K317" s="37" t="str">
        <f aca="false">IF($C317="","",N(商品マスタ!$I316))</f>
        <v/>
      </c>
      <c r="L317" s="17" t="str">
        <f aca="false">IF($C317="","",MAX(1,N(商品マスタ!$J316)))</f>
        <v/>
      </c>
      <c r="M317" s="38" t="str">
        <f aca="false">IF($C317="","",N(TOP!$C$16)*N($K317))</f>
        <v/>
      </c>
      <c r="N317" s="17" t="str">
        <f aca="false">IF($C317="","",ROUNDUP(N($M317)/N($L317),0))</f>
        <v/>
      </c>
      <c r="O317" s="17" t="str">
        <f aca="false">IF($C317="","",N(商品マスタ!$R316))</f>
        <v/>
      </c>
      <c r="P317" s="17" t="str">
        <f aca="false">IF($C317="","",IF($F317="理論",(N($O317)+N($N317))-N($G317),(N($O317)+N($N317))-N($I317)))</f>
        <v/>
      </c>
      <c r="Q317" s="17" t="str">
        <f aca="false">IF($C317="","",MAX(1,N(商品マスタ!$K316)))</f>
        <v/>
      </c>
      <c r="R317" s="39" t="str">
        <f aca="false">IF($C317="","",IF(N($P317)/N($Q317)&lt;=0,"",ROUNDUP(N($P317)/N($Q317),0)))</f>
        <v/>
      </c>
      <c r="S317" s="14"/>
      <c r="T317" s="40" t="str">
        <f aca="false">IF($C317="","",N(商品マスタ!$M316))</f>
        <v/>
      </c>
      <c r="U317" s="40" t="str">
        <f aca="false">IF($S317="","",N($S317)*N($T317))</f>
        <v/>
      </c>
      <c r="V317" s="18"/>
    </row>
    <row r="318" customFormat="false" ht="15" hidden="false" customHeight="false" outlineLevel="0" collapsed="false">
      <c r="B318" s="12" t="n">
        <v>312</v>
      </c>
      <c r="C318" s="36" t="str">
        <f aca="false">IF(商品マスタ!$C317="","",商品マスタ!$C317)</f>
        <v/>
      </c>
      <c r="D318" s="12" t="str">
        <f aca="false">IF($C318="","",商品マスタ!$D317)</f>
        <v/>
      </c>
      <c r="E318" s="12" t="str">
        <f aca="false">IF($C318="","",商品マスタ!$G317)</f>
        <v/>
      </c>
      <c r="F318" s="12" t="str">
        <f aca="false">IF($C318="","",IF(商品マスタ!$P317="","理論",商品マスタ!$P317))</f>
        <v/>
      </c>
      <c r="G318" s="17" t="str">
        <f aca="false">IF($C318="","",N(商品マスタ!$H317))</f>
        <v/>
      </c>
      <c r="H318" s="14"/>
      <c r="I318" s="17" t="str">
        <f aca="false">IF($C318="","",N($H318)*N(商品マスタ!$N317))</f>
        <v/>
      </c>
      <c r="J318" s="17" t="str">
        <f aca="false">IF($C318="","",N($I318)-N($G318))</f>
        <v/>
      </c>
      <c r="K318" s="37" t="str">
        <f aca="false">IF($C318="","",N(商品マスタ!$I317))</f>
        <v/>
      </c>
      <c r="L318" s="17" t="str">
        <f aca="false">IF($C318="","",MAX(1,N(商品マスタ!$J317)))</f>
        <v/>
      </c>
      <c r="M318" s="38" t="str">
        <f aca="false">IF($C318="","",N(TOP!$C$16)*N($K318))</f>
        <v/>
      </c>
      <c r="N318" s="17" t="str">
        <f aca="false">IF($C318="","",ROUNDUP(N($M318)/N($L318),0))</f>
        <v/>
      </c>
      <c r="O318" s="17" t="str">
        <f aca="false">IF($C318="","",N(商品マスタ!$R317))</f>
        <v/>
      </c>
      <c r="P318" s="17" t="str">
        <f aca="false">IF($C318="","",IF($F318="理論",(N($O318)+N($N318))-N($G318),(N($O318)+N($N318))-N($I318)))</f>
        <v/>
      </c>
      <c r="Q318" s="17" t="str">
        <f aca="false">IF($C318="","",MAX(1,N(商品マスタ!$K317)))</f>
        <v/>
      </c>
      <c r="R318" s="39" t="str">
        <f aca="false">IF($C318="","",IF(N($P318)/N($Q318)&lt;=0,"",ROUNDUP(N($P318)/N($Q318),0)))</f>
        <v/>
      </c>
      <c r="S318" s="14"/>
      <c r="T318" s="40" t="str">
        <f aca="false">IF($C318="","",N(商品マスタ!$M317))</f>
        <v/>
      </c>
      <c r="U318" s="40" t="str">
        <f aca="false">IF($S318="","",N($S318)*N($T318))</f>
        <v/>
      </c>
      <c r="V318" s="18"/>
    </row>
    <row r="319" customFormat="false" ht="15" hidden="false" customHeight="false" outlineLevel="0" collapsed="false">
      <c r="B319" s="12" t="n">
        <v>313</v>
      </c>
      <c r="C319" s="36" t="str">
        <f aca="false">IF(商品マスタ!$C318="","",商品マスタ!$C318)</f>
        <v/>
      </c>
      <c r="D319" s="12" t="str">
        <f aca="false">IF($C319="","",商品マスタ!$D318)</f>
        <v/>
      </c>
      <c r="E319" s="12" t="str">
        <f aca="false">IF($C319="","",商品マスタ!$G318)</f>
        <v/>
      </c>
      <c r="F319" s="12" t="str">
        <f aca="false">IF($C319="","",IF(商品マスタ!$P318="","理論",商品マスタ!$P318))</f>
        <v/>
      </c>
      <c r="G319" s="17" t="str">
        <f aca="false">IF($C319="","",N(商品マスタ!$H318))</f>
        <v/>
      </c>
      <c r="H319" s="14"/>
      <c r="I319" s="17" t="str">
        <f aca="false">IF($C319="","",N($H319)*N(商品マスタ!$N318))</f>
        <v/>
      </c>
      <c r="J319" s="17" t="str">
        <f aca="false">IF($C319="","",N($I319)-N($G319))</f>
        <v/>
      </c>
      <c r="K319" s="37" t="str">
        <f aca="false">IF($C319="","",N(商品マスタ!$I318))</f>
        <v/>
      </c>
      <c r="L319" s="17" t="str">
        <f aca="false">IF($C319="","",MAX(1,N(商品マスタ!$J318)))</f>
        <v/>
      </c>
      <c r="M319" s="38" t="str">
        <f aca="false">IF($C319="","",N(TOP!$C$16)*N($K319))</f>
        <v/>
      </c>
      <c r="N319" s="17" t="str">
        <f aca="false">IF($C319="","",ROUNDUP(N($M319)/N($L319),0))</f>
        <v/>
      </c>
      <c r="O319" s="17" t="str">
        <f aca="false">IF($C319="","",N(商品マスタ!$R318))</f>
        <v/>
      </c>
      <c r="P319" s="17" t="str">
        <f aca="false">IF($C319="","",IF($F319="理論",(N($O319)+N($N319))-N($G319),(N($O319)+N($N319))-N($I319)))</f>
        <v/>
      </c>
      <c r="Q319" s="17" t="str">
        <f aca="false">IF($C319="","",MAX(1,N(商品マスタ!$K318)))</f>
        <v/>
      </c>
      <c r="R319" s="39" t="str">
        <f aca="false">IF($C319="","",IF(N($P319)/N($Q319)&lt;=0,"",ROUNDUP(N($P319)/N($Q319),0)))</f>
        <v/>
      </c>
      <c r="S319" s="14"/>
      <c r="T319" s="40" t="str">
        <f aca="false">IF($C319="","",N(商品マスタ!$M318))</f>
        <v/>
      </c>
      <c r="U319" s="40" t="str">
        <f aca="false">IF($S319="","",N($S319)*N($T319))</f>
        <v/>
      </c>
      <c r="V319" s="18"/>
    </row>
    <row r="320" customFormat="false" ht="15" hidden="false" customHeight="false" outlineLevel="0" collapsed="false">
      <c r="B320" s="12" t="n">
        <v>314</v>
      </c>
      <c r="C320" s="36" t="str">
        <f aca="false">IF(商品マスタ!$C319="","",商品マスタ!$C319)</f>
        <v/>
      </c>
      <c r="D320" s="12" t="str">
        <f aca="false">IF($C320="","",商品マスタ!$D319)</f>
        <v/>
      </c>
      <c r="E320" s="12" t="str">
        <f aca="false">IF($C320="","",商品マスタ!$G319)</f>
        <v/>
      </c>
      <c r="F320" s="12" t="str">
        <f aca="false">IF($C320="","",IF(商品マスタ!$P319="","理論",商品マスタ!$P319))</f>
        <v/>
      </c>
      <c r="G320" s="17" t="str">
        <f aca="false">IF($C320="","",N(商品マスタ!$H319))</f>
        <v/>
      </c>
      <c r="H320" s="14"/>
      <c r="I320" s="17" t="str">
        <f aca="false">IF($C320="","",N($H320)*N(商品マスタ!$N319))</f>
        <v/>
      </c>
      <c r="J320" s="17" t="str">
        <f aca="false">IF($C320="","",N($I320)-N($G320))</f>
        <v/>
      </c>
      <c r="K320" s="37" t="str">
        <f aca="false">IF($C320="","",N(商品マスタ!$I319))</f>
        <v/>
      </c>
      <c r="L320" s="17" t="str">
        <f aca="false">IF($C320="","",MAX(1,N(商品マスタ!$J319)))</f>
        <v/>
      </c>
      <c r="M320" s="38" t="str">
        <f aca="false">IF($C320="","",N(TOP!$C$16)*N($K320))</f>
        <v/>
      </c>
      <c r="N320" s="17" t="str">
        <f aca="false">IF($C320="","",ROUNDUP(N($M320)/N($L320),0))</f>
        <v/>
      </c>
      <c r="O320" s="17" t="str">
        <f aca="false">IF($C320="","",N(商品マスタ!$R319))</f>
        <v/>
      </c>
      <c r="P320" s="17" t="str">
        <f aca="false">IF($C320="","",IF($F320="理論",(N($O320)+N($N320))-N($G320),(N($O320)+N($N320))-N($I320)))</f>
        <v/>
      </c>
      <c r="Q320" s="17" t="str">
        <f aca="false">IF($C320="","",MAX(1,N(商品マスタ!$K319)))</f>
        <v/>
      </c>
      <c r="R320" s="39" t="str">
        <f aca="false">IF($C320="","",IF(N($P320)/N($Q320)&lt;=0,"",ROUNDUP(N($P320)/N($Q320),0)))</f>
        <v/>
      </c>
      <c r="S320" s="14"/>
      <c r="T320" s="40" t="str">
        <f aca="false">IF($C320="","",N(商品マスタ!$M319))</f>
        <v/>
      </c>
      <c r="U320" s="40" t="str">
        <f aca="false">IF($S320="","",N($S320)*N($T320))</f>
        <v/>
      </c>
      <c r="V320" s="18"/>
    </row>
    <row r="321" customFormat="false" ht="15" hidden="false" customHeight="false" outlineLevel="0" collapsed="false">
      <c r="B321" s="12" t="n">
        <v>315</v>
      </c>
      <c r="C321" s="36" t="str">
        <f aca="false">IF(商品マスタ!$C320="","",商品マスタ!$C320)</f>
        <v/>
      </c>
      <c r="D321" s="12" t="str">
        <f aca="false">IF($C321="","",商品マスタ!$D320)</f>
        <v/>
      </c>
      <c r="E321" s="12" t="str">
        <f aca="false">IF($C321="","",商品マスタ!$G320)</f>
        <v/>
      </c>
      <c r="F321" s="12" t="str">
        <f aca="false">IF($C321="","",IF(商品マスタ!$P320="","理論",商品マスタ!$P320))</f>
        <v/>
      </c>
      <c r="G321" s="17" t="str">
        <f aca="false">IF($C321="","",N(商品マスタ!$H320))</f>
        <v/>
      </c>
      <c r="H321" s="14"/>
      <c r="I321" s="17" t="str">
        <f aca="false">IF($C321="","",N($H321)*N(商品マスタ!$N320))</f>
        <v/>
      </c>
      <c r="J321" s="17" t="str">
        <f aca="false">IF($C321="","",N($I321)-N($G321))</f>
        <v/>
      </c>
      <c r="K321" s="37" t="str">
        <f aca="false">IF($C321="","",N(商品マスタ!$I320))</f>
        <v/>
      </c>
      <c r="L321" s="17" t="str">
        <f aca="false">IF($C321="","",MAX(1,N(商品マスタ!$J320)))</f>
        <v/>
      </c>
      <c r="M321" s="38" t="str">
        <f aca="false">IF($C321="","",N(TOP!$C$16)*N($K321))</f>
        <v/>
      </c>
      <c r="N321" s="17" t="str">
        <f aca="false">IF($C321="","",ROUNDUP(N($M321)/N($L321),0))</f>
        <v/>
      </c>
      <c r="O321" s="17" t="str">
        <f aca="false">IF($C321="","",N(商品マスタ!$R320))</f>
        <v/>
      </c>
      <c r="P321" s="17" t="str">
        <f aca="false">IF($C321="","",IF($F321="理論",(N($O321)+N($N321))-N($G321),(N($O321)+N($N321))-N($I321)))</f>
        <v/>
      </c>
      <c r="Q321" s="17" t="str">
        <f aca="false">IF($C321="","",MAX(1,N(商品マスタ!$K320)))</f>
        <v/>
      </c>
      <c r="R321" s="39" t="str">
        <f aca="false">IF($C321="","",IF(N($P321)/N($Q321)&lt;=0,"",ROUNDUP(N($P321)/N($Q321),0)))</f>
        <v/>
      </c>
      <c r="S321" s="14"/>
      <c r="T321" s="40" t="str">
        <f aca="false">IF($C321="","",N(商品マスタ!$M320))</f>
        <v/>
      </c>
      <c r="U321" s="40" t="str">
        <f aca="false">IF($S321="","",N($S321)*N($T321))</f>
        <v/>
      </c>
      <c r="V321" s="18"/>
    </row>
    <row r="322" customFormat="false" ht="15" hidden="false" customHeight="false" outlineLevel="0" collapsed="false">
      <c r="B322" s="12" t="n">
        <v>316</v>
      </c>
      <c r="C322" s="36" t="str">
        <f aca="false">IF(商品マスタ!$C321="","",商品マスタ!$C321)</f>
        <v/>
      </c>
      <c r="D322" s="12" t="str">
        <f aca="false">IF($C322="","",商品マスタ!$D321)</f>
        <v/>
      </c>
      <c r="E322" s="12" t="str">
        <f aca="false">IF($C322="","",商品マスタ!$G321)</f>
        <v/>
      </c>
      <c r="F322" s="12" t="str">
        <f aca="false">IF($C322="","",IF(商品マスタ!$P321="","理論",商品マスタ!$P321))</f>
        <v/>
      </c>
      <c r="G322" s="17" t="str">
        <f aca="false">IF($C322="","",N(商品マスタ!$H321))</f>
        <v/>
      </c>
      <c r="H322" s="14"/>
      <c r="I322" s="17" t="str">
        <f aca="false">IF($C322="","",N($H322)*N(商品マスタ!$N321))</f>
        <v/>
      </c>
      <c r="J322" s="17" t="str">
        <f aca="false">IF($C322="","",N($I322)-N($G322))</f>
        <v/>
      </c>
      <c r="K322" s="37" t="str">
        <f aca="false">IF($C322="","",N(商品マスタ!$I321))</f>
        <v/>
      </c>
      <c r="L322" s="17" t="str">
        <f aca="false">IF($C322="","",MAX(1,N(商品マスタ!$J321)))</f>
        <v/>
      </c>
      <c r="M322" s="38" t="str">
        <f aca="false">IF($C322="","",N(TOP!$C$16)*N($K322))</f>
        <v/>
      </c>
      <c r="N322" s="17" t="str">
        <f aca="false">IF($C322="","",ROUNDUP(N($M322)/N($L322),0))</f>
        <v/>
      </c>
      <c r="O322" s="17" t="str">
        <f aca="false">IF($C322="","",N(商品マスタ!$R321))</f>
        <v/>
      </c>
      <c r="P322" s="17" t="str">
        <f aca="false">IF($C322="","",IF($F322="理論",(N($O322)+N($N322))-N($G322),(N($O322)+N($N322))-N($I322)))</f>
        <v/>
      </c>
      <c r="Q322" s="17" t="str">
        <f aca="false">IF($C322="","",MAX(1,N(商品マスタ!$K321)))</f>
        <v/>
      </c>
      <c r="R322" s="39" t="str">
        <f aca="false">IF($C322="","",IF(N($P322)/N($Q322)&lt;=0,"",ROUNDUP(N($P322)/N($Q322),0)))</f>
        <v/>
      </c>
      <c r="S322" s="14"/>
      <c r="T322" s="40" t="str">
        <f aca="false">IF($C322="","",N(商品マスタ!$M321))</f>
        <v/>
      </c>
      <c r="U322" s="40" t="str">
        <f aca="false">IF($S322="","",N($S322)*N($T322))</f>
        <v/>
      </c>
      <c r="V322" s="18"/>
    </row>
    <row r="323" customFormat="false" ht="15" hidden="false" customHeight="false" outlineLevel="0" collapsed="false">
      <c r="B323" s="12" t="n">
        <v>317</v>
      </c>
      <c r="C323" s="36" t="str">
        <f aca="false">IF(商品マスタ!$C322="","",商品マスタ!$C322)</f>
        <v/>
      </c>
      <c r="D323" s="12" t="str">
        <f aca="false">IF($C323="","",商品マスタ!$D322)</f>
        <v/>
      </c>
      <c r="E323" s="12" t="str">
        <f aca="false">IF($C323="","",商品マスタ!$G322)</f>
        <v/>
      </c>
      <c r="F323" s="12" t="str">
        <f aca="false">IF($C323="","",IF(商品マスタ!$P322="","理論",商品マスタ!$P322))</f>
        <v/>
      </c>
      <c r="G323" s="17" t="str">
        <f aca="false">IF($C323="","",N(商品マスタ!$H322))</f>
        <v/>
      </c>
      <c r="H323" s="14"/>
      <c r="I323" s="17" t="str">
        <f aca="false">IF($C323="","",N($H323)*N(商品マスタ!$N322))</f>
        <v/>
      </c>
      <c r="J323" s="17" t="str">
        <f aca="false">IF($C323="","",N($I323)-N($G323))</f>
        <v/>
      </c>
      <c r="K323" s="37" t="str">
        <f aca="false">IF($C323="","",N(商品マスタ!$I322))</f>
        <v/>
      </c>
      <c r="L323" s="17" t="str">
        <f aca="false">IF($C323="","",MAX(1,N(商品マスタ!$J322)))</f>
        <v/>
      </c>
      <c r="M323" s="38" t="str">
        <f aca="false">IF($C323="","",N(TOP!$C$16)*N($K323))</f>
        <v/>
      </c>
      <c r="N323" s="17" t="str">
        <f aca="false">IF($C323="","",ROUNDUP(N($M323)/N($L323),0))</f>
        <v/>
      </c>
      <c r="O323" s="17" t="str">
        <f aca="false">IF($C323="","",N(商品マスタ!$R322))</f>
        <v/>
      </c>
      <c r="P323" s="17" t="str">
        <f aca="false">IF($C323="","",IF($F323="理論",(N($O323)+N($N323))-N($G323),(N($O323)+N($N323))-N($I323)))</f>
        <v/>
      </c>
      <c r="Q323" s="17" t="str">
        <f aca="false">IF($C323="","",MAX(1,N(商品マスタ!$K322)))</f>
        <v/>
      </c>
      <c r="R323" s="39" t="str">
        <f aca="false">IF($C323="","",IF(N($P323)/N($Q323)&lt;=0,"",ROUNDUP(N($P323)/N($Q323),0)))</f>
        <v/>
      </c>
      <c r="S323" s="14"/>
      <c r="T323" s="40" t="str">
        <f aca="false">IF($C323="","",N(商品マスタ!$M322))</f>
        <v/>
      </c>
      <c r="U323" s="40" t="str">
        <f aca="false">IF($S323="","",N($S323)*N($T323))</f>
        <v/>
      </c>
      <c r="V323" s="18"/>
    </row>
    <row r="324" customFormat="false" ht="15" hidden="false" customHeight="false" outlineLevel="0" collapsed="false">
      <c r="B324" s="12" t="n">
        <v>318</v>
      </c>
      <c r="C324" s="36" t="str">
        <f aca="false">IF(商品マスタ!$C323="","",商品マスタ!$C323)</f>
        <v/>
      </c>
      <c r="D324" s="12" t="str">
        <f aca="false">IF($C324="","",商品マスタ!$D323)</f>
        <v/>
      </c>
      <c r="E324" s="12" t="str">
        <f aca="false">IF($C324="","",商品マスタ!$G323)</f>
        <v/>
      </c>
      <c r="F324" s="12" t="str">
        <f aca="false">IF($C324="","",IF(商品マスタ!$P323="","理論",商品マスタ!$P323))</f>
        <v/>
      </c>
      <c r="G324" s="17" t="str">
        <f aca="false">IF($C324="","",N(商品マスタ!$H323))</f>
        <v/>
      </c>
      <c r="H324" s="14"/>
      <c r="I324" s="17" t="str">
        <f aca="false">IF($C324="","",N($H324)*N(商品マスタ!$N323))</f>
        <v/>
      </c>
      <c r="J324" s="17" t="str">
        <f aca="false">IF($C324="","",N($I324)-N($G324))</f>
        <v/>
      </c>
      <c r="K324" s="37" t="str">
        <f aca="false">IF($C324="","",N(商品マスタ!$I323))</f>
        <v/>
      </c>
      <c r="L324" s="17" t="str">
        <f aca="false">IF($C324="","",MAX(1,N(商品マスタ!$J323)))</f>
        <v/>
      </c>
      <c r="M324" s="38" t="str">
        <f aca="false">IF($C324="","",N(TOP!$C$16)*N($K324))</f>
        <v/>
      </c>
      <c r="N324" s="17" t="str">
        <f aca="false">IF($C324="","",ROUNDUP(N($M324)/N($L324),0))</f>
        <v/>
      </c>
      <c r="O324" s="17" t="str">
        <f aca="false">IF($C324="","",N(商品マスタ!$R323))</f>
        <v/>
      </c>
      <c r="P324" s="17" t="str">
        <f aca="false">IF($C324="","",IF($F324="理論",(N($O324)+N($N324))-N($G324),(N($O324)+N($N324))-N($I324)))</f>
        <v/>
      </c>
      <c r="Q324" s="17" t="str">
        <f aca="false">IF($C324="","",MAX(1,N(商品マスタ!$K323)))</f>
        <v/>
      </c>
      <c r="R324" s="39" t="str">
        <f aca="false">IF($C324="","",IF(N($P324)/N($Q324)&lt;=0,"",ROUNDUP(N($P324)/N($Q324),0)))</f>
        <v/>
      </c>
      <c r="S324" s="14"/>
      <c r="T324" s="40" t="str">
        <f aca="false">IF($C324="","",N(商品マスタ!$M323))</f>
        <v/>
      </c>
      <c r="U324" s="40" t="str">
        <f aca="false">IF($S324="","",N($S324)*N($T324))</f>
        <v/>
      </c>
      <c r="V324" s="18"/>
    </row>
    <row r="325" customFormat="false" ht="15" hidden="false" customHeight="false" outlineLevel="0" collapsed="false">
      <c r="B325" s="12" t="n">
        <v>319</v>
      </c>
      <c r="C325" s="36" t="str">
        <f aca="false">IF(商品マスタ!$C324="","",商品マスタ!$C324)</f>
        <v/>
      </c>
      <c r="D325" s="12" t="str">
        <f aca="false">IF($C325="","",商品マスタ!$D324)</f>
        <v/>
      </c>
      <c r="E325" s="12" t="str">
        <f aca="false">IF($C325="","",商品マスタ!$G324)</f>
        <v/>
      </c>
      <c r="F325" s="12" t="str">
        <f aca="false">IF($C325="","",IF(商品マスタ!$P324="","理論",商品マスタ!$P324))</f>
        <v/>
      </c>
      <c r="G325" s="17" t="str">
        <f aca="false">IF($C325="","",N(商品マスタ!$H324))</f>
        <v/>
      </c>
      <c r="H325" s="14"/>
      <c r="I325" s="17" t="str">
        <f aca="false">IF($C325="","",N($H325)*N(商品マスタ!$N324))</f>
        <v/>
      </c>
      <c r="J325" s="17" t="str">
        <f aca="false">IF($C325="","",N($I325)-N($G325))</f>
        <v/>
      </c>
      <c r="K325" s="37" t="str">
        <f aca="false">IF($C325="","",N(商品マスタ!$I324))</f>
        <v/>
      </c>
      <c r="L325" s="17" t="str">
        <f aca="false">IF($C325="","",MAX(1,N(商品マスタ!$J324)))</f>
        <v/>
      </c>
      <c r="M325" s="38" t="str">
        <f aca="false">IF($C325="","",N(TOP!$C$16)*N($K325))</f>
        <v/>
      </c>
      <c r="N325" s="17" t="str">
        <f aca="false">IF($C325="","",ROUNDUP(N($M325)/N($L325),0))</f>
        <v/>
      </c>
      <c r="O325" s="17" t="str">
        <f aca="false">IF($C325="","",N(商品マスタ!$R324))</f>
        <v/>
      </c>
      <c r="P325" s="17" t="str">
        <f aca="false">IF($C325="","",IF($F325="理論",(N($O325)+N($N325))-N($G325),(N($O325)+N($N325))-N($I325)))</f>
        <v/>
      </c>
      <c r="Q325" s="17" t="str">
        <f aca="false">IF($C325="","",MAX(1,N(商品マスタ!$K324)))</f>
        <v/>
      </c>
      <c r="R325" s="39" t="str">
        <f aca="false">IF($C325="","",IF(N($P325)/N($Q325)&lt;=0,"",ROUNDUP(N($P325)/N($Q325),0)))</f>
        <v/>
      </c>
      <c r="S325" s="14"/>
      <c r="T325" s="40" t="str">
        <f aca="false">IF($C325="","",N(商品マスタ!$M324))</f>
        <v/>
      </c>
      <c r="U325" s="40" t="str">
        <f aca="false">IF($S325="","",N($S325)*N($T325))</f>
        <v/>
      </c>
      <c r="V325" s="18"/>
    </row>
    <row r="326" customFormat="false" ht="15" hidden="false" customHeight="false" outlineLevel="0" collapsed="false">
      <c r="B326" s="12" t="n">
        <v>320</v>
      </c>
      <c r="C326" s="36" t="str">
        <f aca="false">IF(商品マスタ!$C325="","",商品マスタ!$C325)</f>
        <v/>
      </c>
      <c r="D326" s="12" t="str">
        <f aca="false">IF($C326="","",商品マスタ!$D325)</f>
        <v/>
      </c>
      <c r="E326" s="12" t="str">
        <f aca="false">IF($C326="","",商品マスタ!$G325)</f>
        <v/>
      </c>
      <c r="F326" s="12" t="str">
        <f aca="false">IF($C326="","",IF(商品マスタ!$P325="","理論",商品マスタ!$P325))</f>
        <v/>
      </c>
      <c r="G326" s="17" t="str">
        <f aca="false">IF($C326="","",N(商品マスタ!$H325))</f>
        <v/>
      </c>
      <c r="H326" s="14"/>
      <c r="I326" s="17" t="str">
        <f aca="false">IF($C326="","",N($H326)*N(商品マスタ!$N325))</f>
        <v/>
      </c>
      <c r="J326" s="17" t="str">
        <f aca="false">IF($C326="","",N($I326)-N($G326))</f>
        <v/>
      </c>
      <c r="K326" s="37" t="str">
        <f aca="false">IF($C326="","",N(商品マスタ!$I325))</f>
        <v/>
      </c>
      <c r="L326" s="17" t="str">
        <f aca="false">IF($C326="","",MAX(1,N(商品マスタ!$J325)))</f>
        <v/>
      </c>
      <c r="M326" s="38" t="str">
        <f aca="false">IF($C326="","",N(TOP!$C$16)*N($K326))</f>
        <v/>
      </c>
      <c r="N326" s="17" t="str">
        <f aca="false">IF($C326="","",ROUNDUP(N($M326)/N($L326),0))</f>
        <v/>
      </c>
      <c r="O326" s="17" t="str">
        <f aca="false">IF($C326="","",N(商品マスタ!$R325))</f>
        <v/>
      </c>
      <c r="P326" s="17" t="str">
        <f aca="false">IF($C326="","",IF($F326="理論",(N($O326)+N($N326))-N($G326),(N($O326)+N($N326))-N($I326)))</f>
        <v/>
      </c>
      <c r="Q326" s="17" t="str">
        <f aca="false">IF($C326="","",MAX(1,N(商品マスタ!$K325)))</f>
        <v/>
      </c>
      <c r="R326" s="39" t="str">
        <f aca="false">IF($C326="","",IF(N($P326)/N($Q326)&lt;=0,"",ROUNDUP(N($P326)/N($Q326),0)))</f>
        <v/>
      </c>
      <c r="S326" s="14"/>
      <c r="T326" s="40" t="str">
        <f aca="false">IF($C326="","",N(商品マスタ!$M325))</f>
        <v/>
      </c>
      <c r="U326" s="40" t="str">
        <f aca="false">IF($S326="","",N($S326)*N($T326))</f>
        <v/>
      </c>
      <c r="V326" s="18"/>
    </row>
    <row r="327" customFormat="false" ht="15" hidden="false" customHeight="false" outlineLevel="0" collapsed="false">
      <c r="B327" s="12" t="n">
        <v>321</v>
      </c>
      <c r="C327" s="36" t="str">
        <f aca="false">IF(商品マスタ!$C326="","",商品マスタ!$C326)</f>
        <v/>
      </c>
      <c r="D327" s="12" t="str">
        <f aca="false">IF($C327="","",商品マスタ!$D326)</f>
        <v/>
      </c>
      <c r="E327" s="12" t="str">
        <f aca="false">IF($C327="","",商品マスタ!$G326)</f>
        <v/>
      </c>
      <c r="F327" s="12" t="str">
        <f aca="false">IF($C327="","",IF(商品マスタ!$P326="","理論",商品マスタ!$P326))</f>
        <v/>
      </c>
      <c r="G327" s="17" t="str">
        <f aca="false">IF($C327="","",N(商品マスタ!$H326))</f>
        <v/>
      </c>
      <c r="H327" s="14"/>
      <c r="I327" s="17" t="str">
        <f aca="false">IF($C327="","",N($H327)*N(商品マスタ!$N326))</f>
        <v/>
      </c>
      <c r="J327" s="17" t="str">
        <f aca="false">IF($C327="","",N($I327)-N($G327))</f>
        <v/>
      </c>
      <c r="K327" s="37" t="str">
        <f aca="false">IF($C327="","",N(商品マスタ!$I326))</f>
        <v/>
      </c>
      <c r="L327" s="17" t="str">
        <f aca="false">IF($C327="","",MAX(1,N(商品マスタ!$J326)))</f>
        <v/>
      </c>
      <c r="M327" s="38" t="str">
        <f aca="false">IF($C327="","",N(TOP!$C$16)*N($K327))</f>
        <v/>
      </c>
      <c r="N327" s="17" t="str">
        <f aca="false">IF($C327="","",ROUNDUP(N($M327)/N($L327),0))</f>
        <v/>
      </c>
      <c r="O327" s="17" t="str">
        <f aca="false">IF($C327="","",N(商品マスタ!$R326))</f>
        <v/>
      </c>
      <c r="P327" s="17" t="str">
        <f aca="false">IF($C327="","",IF($F327="理論",(N($O327)+N($N327))-N($G327),(N($O327)+N($N327))-N($I327)))</f>
        <v/>
      </c>
      <c r="Q327" s="17" t="str">
        <f aca="false">IF($C327="","",MAX(1,N(商品マスタ!$K326)))</f>
        <v/>
      </c>
      <c r="R327" s="39" t="str">
        <f aca="false">IF($C327="","",IF(N($P327)/N($Q327)&lt;=0,"",ROUNDUP(N($P327)/N($Q327),0)))</f>
        <v/>
      </c>
      <c r="S327" s="14"/>
      <c r="T327" s="40" t="str">
        <f aca="false">IF($C327="","",N(商品マスタ!$M326))</f>
        <v/>
      </c>
      <c r="U327" s="40" t="str">
        <f aca="false">IF($S327="","",N($S327)*N($T327))</f>
        <v/>
      </c>
      <c r="V327" s="18"/>
    </row>
    <row r="328" customFormat="false" ht="15" hidden="false" customHeight="false" outlineLevel="0" collapsed="false">
      <c r="B328" s="12" t="n">
        <v>322</v>
      </c>
      <c r="C328" s="36" t="str">
        <f aca="false">IF(商品マスタ!$C327="","",商品マスタ!$C327)</f>
        <v/>
      </c>
      <c r="D328" s="12" t="str">
        <f aca="false">IF($C328="","",商品マスタ!$D327)</f>
        <v/>
      </c>
      <c r="E328" s="12" t="str">
        <f aca="false">IF($C328="","",商品マスタ!$G327)</f>
        <v/>
      </c>
      <c r="F328" s="12" t="str">
        <f aca="false">IF($C328="","",IF(商品マスタ!$P327="","理論",商品マスタ!$P327))</f>
        <v/>
      </c>
      <c r="G328" s="17" t="str">
        <f aca="false">IF($C328="","",N(商品マスタ!$H327))</f>
        <v/>
      </c>
      <c r="H328" s="14"/>
      <c r="I328" s="17" t="str">
        <f aca="false">IF($C328="","",N($H328)*N(商品マスタ!$N327))</f>
        <v/>
      </c>
      <c r="J328" s="17" t="str">
        <f aca="false">IF($C328="","",N($I328)-N($G328))</f>
        <v/>
      </c>
      <c r="K328" s="37" t="str">
        <f aca="false">IF($C328="","",N(商品マスタ!$I327))</f>
        <v/>
      </c>
      <c r="L328" s="17" t="str">
        <f aca="false">IF($C328="","",MAX(1,N(商品マスタ!$J327)))</f>
        <v/>
      </c>
      <c r="M328" s="38" t="str">
        <f aca="false">IF($C328="","",N(TOP!$C$16)*N($K328))</f>
        <v/>
      </c>
      <c r="N328" s="17" t="str">
        <f aca="false">IF($C328="","",ROUNDUP(N($M328)/N($L328),0))</f>
        <v/>
      </c>
      <c r="O328" s="17" t="str">
        <f aca="false">IF($C328="","",N(商品マスタ!$R327))</f>
        <v/>
      </c>
      <c r="P328" s="17" t="str">
        <f aca="false">IF($C328="","",IF($F328="理論",(N($O328)+N($N328))-N($G328),(N($O328)+N($N328))-N($I328)))</f>
        <v/>
      </c>
      <c r="Q328" s="17" t="str">
        <f aca="false">IF($C328="","",MAX(1,N(商品マスタ!$K327)))</f>
        <v/>
      </c>
      <c r="R328" s="39" t="str">
        <f aca="false">IF($C328="","",IF(N($P328)/N($Q328)&lt;=0,"",ROUNDUP(N($P328)/N($Q328),0)))</f>
        <v/>
      </c>
      <c r="S328" s="14"/>
      <c r="T328" s="40" t="str">
        <f aca="false">IF($C328="","",N(商品マスタ!$M327))</f>
        <v/>
      </c>
      <c r="U328" s="40" t="str">
        <f aca="false">IF($S328="","",N($S328)*N($T328))</f>
        <v/>
      </c>
      <c r="V328" s="18"/>
    </row>
    <row r="329" customFormat="false" ht="15" hidden="false" customHeight="false" outlineLevel="0" collapsed="false">
      <c r="B329" s="12" t="n">
        <v>323</v>
      </c>
      <c r="C329" s="36" t="str">
        <f aca="false">IF(商品マスタ!$C328="","",商品マスタ!$C328)</f>
        <v/>
      </c>
      <c r="D329" s="12" t="str">
        <f aca="false">IF($C329="","",商品マスタ!$D328)</f>
        <v/>
      </c>
      <c r="E329" s="12" t="str">
        <f aca="false">IF($C329="","",商品マスタ!$G328)</f>
        <v/>
      </c>
      <c r="F329" s="12" t="str">
        <f aca="false">IF($C329="","",IF(商品マスタ!$P328="","理論",商品マスタ!$P328))</f>
        <v/>
      </c>
      <c r="G329" s="17" t="str">
        <f aca="false">IF($C329="","",N(商品マスタ!$H328))</f>
        <v/>
      </c>
      <c r="H329" s="14"/>
      <c r="I329" s="17" t="str">
        <f aca="false">IF($C329="","",N($H329)*N(商品マスタ!$N328))</f>
        <v/>
      </c>
      <c r="J329" s="17" t="str">
        <f aca="false">IF($C329="","",N($I329)-N($G329))</f>
        <v/>
      </c>
      <c r="K329" s="37" t="str">
        <f aca="false">IF($C329="","",N(商品マスタ!$I328))</f>
        <v/>
      </c>
      <c r="L329" s="17" t="str">
        <f aca="false">IF($C329="","",MAX(1,N(商品マスタ!$J328)))</f>
        <v/>
      </c>
      <c r="M329" s="38" t="str">
        <f aca="false">IF($C329="","",N(TOP!$C$16)*N($K329))</f>
        <v/>
      </c>
      <c r="N329" s="17" t="str">
        <f aca="false">IF($C329="","",ROUNDUP(N($M329)/N($L329),0))</f>
        <v/>
      </c>
      <c r="O329" s="17" t="str">
        <f aca="false">IF($C329="","",N(商品マスタ!$R328))</f>
        <v/>
      </c>
      <c r="P329" s="17" t="str">
        <f aca="false">IF($C329="","",IF($F329="理論",(N($O329)+N($N329))-N($G329),(N($O329)+N($N329))-N($I329)))</f>
        <v/>
      </c>
      <c r="Q329" s="17" t="str">
        <f aca="false">IF($C329="","",MAX(1,N(商品マスタ!$K328)))</f>
        <v/>
      </c>
      <c r="R329" s="39" t="str">
        <f aca="false">IF($C329="","",IF(N($P329)/N($Q329)&lt;=0,"",ROUNDUP(N($P329)/N($Q329),0)))</f>
        <v/>
      </c>
      <c r="S329" s="14"/>
      <c r="T329" s="40" t="str">
        <f aca="false">IF($C329="","",N(商品マスタ!$M328))</f>
        <v/>
      </c>
      <c r="U329" s="40" t="str">
        <f aca="false">IF($S329="","",N($S329)*N($T329))</f>
        <v/>
      </c>
      <c r="V329" s="18"/>
    </row>
    <row r="330" customFormat="false" ht="15" hidden="false" customHeight="false" outlineLevel="0" collapsed="false">
      <c r="B330" s="12" t="n">
        <v>324</v>
      </c>
      <c r="C330" s="36" t="str">
        <f aca="false">IF(商品マスタ!$C329="","",商品マスタ!$C329)</f>
        <v/>
      </c>
      <c r="D330" s="12" t="str">
        <f aca="false">IF($C330="","",商品マスタ!$D329)</f>
        <v/>
      </c>
      <c r="E330" s="12" t="str">
        <f aca="false">IF($C330="","",商品マスタ!$G329)</f>
        <v/>
      </c>
      <c r="F330" s="12" t="str">
        <f aca="false">IF($C330="","",IF(商品マスタ!$P329="","理論",商品マスタ!$P329))</f>
        <v/>
      </c>
      <c r="G330" s="17" t="str">
        <f aca="false">IF($C330="","",N(商品マスタ!$H329))</f>
        <v/>
      </c>
      <c r="H330" s="14"/>
      <c r="I330" s="17" t="str">
        <f aca="false">IF($C330="","",N($H330)*N(商品マスタ!$N329))</f>
        <v/>
      </c>
      <c r="J330" s="17" t="str">
        <f aca="false">IF($C330="","",N($I330)-N($G330))</f>
        <v/>
      </c>
      <c r="K330" s="37" t="str">
        <f aca="false">IF($C330="","",N(商品マスタ!$I329))</f>
        <v/>
      </c>
      <c r="L330" s="17" t="str">
        <f aca="false">IF($C330="","",MAX(1,N(商品マスタ!$J329)))</f>
        <v/>
      </c>
      <c r="M330" s="38" t="str">
        <f aca="false">IF($C330="","",N(TOP!$C$16)*N($K330))</f>
        <v/>
      </c>
      <c r="N330" s="17" t="str">
        <f aca="false">IF($C330="","",ROUNDUP(N($M330)/N($L330),0))</f>
        <v/>
      </c>
      <c r="O330" s="17" t="str">
        <f aca="false">IF($C330="","",N(商品マスタ!$R329))</f>
        <v/>
      </c>
      <c r="P330" s="17" t="str">
        <f aca="false">IF($C330="","",IF($F330="理論",(N($O330)+N($N330))-N($G330),(N($O330)+N($N330))-N($I330)))</f>
        <v/>
      </c>
      <c r="Q330" s="17" t="str">
        <f aca="false">IF($C330="","",MAX(1,N(商品マスタ!$K329)))</f>
        <v/>
      </c>
      <c r="R330" s="39" t="str">
        <f aca="false">IF($C330="","",IF(N($P330)/N($Q330)&lt;=0,"",ROUNDUP(N($P330)/N($Q330),0)))</f>
        <v/>
      </c>
      <c r="S330" s="14"/>
      <c r="T330" s="40" t="str">
        <f aca="false">IF($C330="","",N(商品マスタ!$M329))</f>
        <v/>
      </c>
      <c r="U330" s="40" t="str">
        <f aca="false">IF($S330="","",N($S330)*N($T330))</f>
        <v/>
      </c>
      <c r="V330" s="18"/>
    </row>
    <row r="331" customFormat="false" ht="15" hidden="false" customHeight="false" outlineLevel="0" collapsed="false">
      <c r="B331" s="12" t="n">
        <v>325</v>
      </c>
      <c r="C331" s="36" t="str">
        <f aca="false">IF(商品マスタ!$C330="","",商品マスタ!$C330)</f>
        <v/>
      </c>
      <c r="D331" s="12" t="str">
        <f aca="false">IF($C331="","",商品マスタ!$D330)</f>
        <v/>
      </c>
      <c r="E331" s="12" t="str">
        <f aca="false">IF($C331="","",商品マスタ!$G330)</f>
        <v/>
      </c>
      <c r="F331" s="12" t="str">
        <f aca="false">IF($C331="","",IF(商品マスタ!$P330="","理論",商品マスタ!$P330))</f>
        <v/>
      </c>
      <c r="G331" s="17" t="str">
        <f aca="false">IF($C331="","",N(商品マスタ!$H330))</f>
        <v/>
      </c>
      <c r="H331" s="14"/>
      <c r="I331" s="17" t="str">
        <f aca="false">IF($C331="","",N($H331)*N(商品マスタ!$N330))</f>
        <v/>
      </c>
      <c r="J331" s="17" t="str">
        <f aca="false">IF($C331="","",N($I331)-N($G331))</f>
        <v/>
      </c>
      <c r="K331" s="37" t="str">
        <f aca="false">IF($C331="","",N(商品マスタ!$I330))</f>
        <v/>
      </c>
      <c r="L331" s="17" t="str">
        <f aca="false">IF($C331="","",MAX(1,N(商品マスタ!$J330)))</f>
        <v/>
      </c>
      <c r="M331" s="38" t="str">
        <f aca="false">IF($C331="","",N(TOP!$C$16)*N($K331))</f>
        <v/>
      </c>
      <c r="N331" s="17" t="str">
        <f aca="false">IF($C331="","",ROUNDUP(N($M331)/N($L331),0))</f>
        <v/>
      </c>
      <c r="O331" s="17" t="str">
        <f aca="false">IF($C331="","",N(商品マスタ!$R330))</f>
        <v/>
      </c>
      <c r="P331" s="17" t="str">
        <f aca="false">IF($C331="","",IF($F331="理論",(N($O331)+N($N331))-N($G331),(N($O331)+N($N331))-N($I331)))</f>
        <v/>
      </c>
      <c r="Q331" s="17" t="str">
        <f aca="false">IF($C331="","",MAX(1,N(商品マスタ!$K330)))</f>
        <v/>
      </c>
      <c r="R331" s="39" t="str">
        <f aca="false">IF($C331="","",IF(N($P331)/N($Q331)&lt;=0,"",ROUNDUP(N($P331)/N($Q331),0)))</f>
        <v/>
      </c>
      <c r="S331" s="14"/>
      <c r="T331" s="40" t="str">
        <f aca="false">IF($C331="","",N(商品マスタ!$M330))</f>
        <v/>
      </c>
      <c r="U331" s="40" t="str">
        <f aca="false">IF($S331="","",N($S331)*N($T331))</f>
        <v/>
      </c>
      <c r="V331" s="18"/>
    </row>
    <row r="332" customFormat="false" ht="15" hidden="false" customHeight="false" outlineLevel="0" collapsed="false">
      <c r="B332" s="12" t="n">
        <v>326</v>
      </c>
      <c r="C332" s="36" t="str">
        <f aca="false">IF(商品マスタ!$C331="","",商品マスタ!$C331)</f>
        <v/>
      </c>
      <c r="D332" s="12" t="str">
        <f aca="false">IF($C332="","",商品マスタ!$D331)</f>
        <v/>
      </c>
      <c r="E332" s="12" t="str">
        <f aca="false">IF($C332="","",商品マスタ!$G331)</f>
        <v/>
      </c>
      <c r="F332" s="12" t="str">
        <f aca="false">IF($C332="","",IF(商品マスタ!$P331="","理論",商品マスタ!$P331))</f>
        <v/>
      </c>
      <c r="G332" s="17" t="str">
        <f aca="false">IF($C332="","",N(商品マスタ!$H331))</f>
        <v/>
      </c>
      <c r="H332" s="14"/>
      <c r="I332" s="17" t="str">
        <f aca="false">IF($C332="","",N($H332)*N(商品マスタ!$N331))</f>
        <v/>
      </c>
      <c r="J332" s="17" t="str">
        <f aca="false">IF($C332="","",N($I332)-N($G332))</f>
        <v/>
      </c>
      <c r="K332" s="37" t="str">
        <f aca="false">IF($C332="","",N(商品マスタ!$I331))</f>
        <v/>
      </c>
      <c r="L332" s="17" t="str">
        <f aca="false">IF($C332="","",MAX(1,N(商品マスタ!$J331)))</f>
        <v/>
      </c>
      <c r="M332" s="38" t="str">
        <f aca="false">IF($C332="","",N(TOP!$C$16)*N($K332))</f>
        <v/>
      </c>
      <c r="N332" s="17" t="str">
        <f aca="false">IF($C332="","",ROUNDUP(N($M332)/N($L332),0))</f>
        <v/>
      </c>
      <c r="O332" s="17" t="str">
        <f aca="false">IF($C332="","",N(商品マスタ!$R331))</f>
        <v/>
      </c>
      <c r="P332" s="17" t="str">
        <f aca="false">IF($C332="","",IF($F332="理論",(N($O332)+N($N332))-N($G332),(N($O332)+N($N332))-N($I332)))</f>
        <v/>
      </c>
      <c r="Q332" s="17" t="str">
        <f aca="false">IF($C332="","",MAX(1,N(商品マスタ!$K331)))</f>
        <v/>
      </c>
      <c r="R332" s="39" t="str">
        <f aca="false">IF($C332="","",IF(N($P332)/N($Q332)&lt;=0,"",ROUNDUP(N($P332)/N($Q332),0)))</f>
        <v/>
      </c>
      <c r="S332" s="14"/>
      <c r="T332" s="40" t="str">
        <f aca="false">IF($C332="","",N(商品マスタ!$M331))</f>
        <v/>
      </c>
      <c r="U332" s="40" t="str">
        <f aca="false">IF($S332="","",N($S332)*N($T332))</f>
        <v/>
      </c>
      <c r="V332" s="18"/>
    </row>
    <row r="333" customFormat="false" ht="15" hidden="false" customHeight="false" outlineLevel="0" collapsed="false">
      <c r="B333" s="12" t="n">
        <v>327</v>
      </c>
      <c r="C333" s="36" t="str">
        <f aca="false">IF(商品マスタ!$C332="","",商品マスタ!$C332)</f>
        <v/>
      </c>
      <c r="D333" s="12" t="str">
        <f aca="false">IF($C333="","",商品マスタ!$D332)</f>
        <v/>
      </c>
      <c r="E333" s="12" t="str">
        <f aca="false">IF($C333="","",商品マスタ!$G332)</f>
        <v/>
      </c>
      <c r="F333" s="12" t="str">
        <f aca="false">IF($C333="","",IF(商品マスタ!$P332="","理論",商品マスタ!$P332))</f>
        <v/>
      </c>
      <c r="G333" s="17" t="str">
        <f aca="false">IF($C333="","",N(商品マスタ!$H332))</f>
        <v/>
      </c>
      <c r="H333" s="14"/>
      <c r="I333" s="17" t="str">
        <f aca="false">IF($C333="","",N($H333)*N(商品マスタ!$N332))</f>
        <v/>
      </c>
      <c r="J333" s="17" t="str">
        <f aca="false">IF($C333="","",N($I333)-N($G333))</f>
        <v/>
      </c>
      <c r="K333" s="37" t="str">
        <f aca="false">IF($C333="","",N(商品マスタ!$I332))</f>
        <v/>
      </c>
      <c r="L333" s="17" t="str">
        <f aca="false">IF($C333="","",MAX(1,N(商品マスタ!$J332)))</f>
        <v/>
      </c>
      <c r="M333" s="38" t="str">
        <f aca="false">IF($C333="","",N(TOP!$C$16)*N($K333))</f>
        <v/>
      </c>
      <c r="N333" s="17" t="str">
        <f aca="false">IF($C333="","",ROUNDUP(N($M333)/N($L333),0))</f>
        <v/>
      </c>
      <c r="O333" s="17" t="str">
        <f aca="false">IF($C333="","",N(商品マスタ!$R332))</f>
        <v/>
      </c>
      <c r="P333" s="17" t="str">
        <f aca="false">IF($C333="","",IF($F333="理論",(N($O333)+N($N333))-N($G333),(N($O333)+N($N333))-N($I333)))</f>
        <v/>
      </c>
      <c r="Q333" s="17" t="str">
        <f aca="false">IF($C333="","",MAX(1,N(商品マスタ!$K332)))</f>
        <v/>
      </c>
      <c r="R333" s="39" t="str">
        <f aca="false">IF($C333="","",IF(N($P333)/N($Q333)&lt;=0,"",ROUNDUP(N($P333)/N($Q333),0)))</f>
        <v/>
      </c>
      <c r="S333" s="14"/>
      <c r="T333" s="40" t="str">
        <f aca="false">IF($C333="","",N(商品マスタ!$M332))</f>
        <v/>
      </c>
      <c r="U333" s="40" t="str">
        <f aca="false">IF($S333="","",N($S333)*N($T333))</f>
        <v/>
      </c>
      <c r="V333" s="18"/>
    </row>
    <row r="334" customFormat="false" ht="15" hidden="false" customHeight="false" outlineLevel="0" collapsed="false">
      <c r="B334" s="12" t="n">
        <v>328</v>
      </c>
      <c r="C334" s="36" t="str">
        <f aca="false">IF(商品マスタ!$C333="","",商品マスタ!$C333)</f>
        <v/>
      </c>
      <c r="D334" s="12" t="str">
        <f aca="false">IF($C334="","",商品マスタ!$D333)</f>
        <v/>
      </c>
      <c r="E334" s="12" t="str">
        <f aca="false">IF($C334="","",商品マスタ!$G333)</f>
        <v/>
      </c>
      <c r="F334" s="12" t="str">
        <f aca="false">IF($C334="","",IF(商品マスタ!$P333="","理論",商品マスタ!$P333))</f>
        <v/>
      </c>
      <c r="G334" s="17" t="str">
        <f aca="false">IF($C334="","",N(商品マスタ!$H333))</f>
        <v/>
      </c>
      <c r="H334" s="14"/>
      <c r="I334" s="17" t="str">
        <f aca="false">IF($C334="","",N($H334)*N(商品マスタ!$N333))</f>
        <v/>
      </c>
      <c r="J334" s="17" t="str">
        <f aca="false">IF($C334="","",N($I334)-N($G334))</f>
        <v/>
      </c>
      <c r="K334" s="37" t="str">
        <f aca="false">IF($C334="","",N(商品マスタ!$I333))</f>
        <v/>
      </c>
      <c r="L334" s="17" t="str">
        <f aca="false">IF($C334="","",MAX(1,N(商品マスタ!$J333)))</f>
        <v/>
      </c>
      <c r="M334" s="38" t="str">
        <f aca="false">IF($C334="","",N(TOP!$C$16)*N($K334))</f>
        <v/>
      </c>
      <c r="N334" s="17" t="str">
        <f aca="false">IF($C334="","",ROUNDUP(N($M334)/N($L334),0))</f>
        <v/>
      </c>
      <c r="O334" s="17" t="str">
        <f aca="false">IF($C334="","",N(商品マスタ!$R333))</f>
        <v/>
      </c>
      <c r="P334" s="17" t="str">
        <f aca="false">IF($C334="","",IF($F334="理論",(N($O334)+N($N334))-N($G334),(N($O334)+N($N334))-N($I334)))</f>
        <v/>
      </c>
      <c r="Q334" s="17" t="str">
        <f aca="false">IF($C334="","",MAX(1,N(商品マスタ!$K333)))</f>
        <v/>
      </c>
      <c r="R334" s="39" t="str">
        <f aca="false">IF($C334="","",IF(N($P334)/N($Q334)&lt;=0,"",ROUNDUP(N($P334)/N($Q334),0)))</f>
        <v/>
      </c>
      <c r="S334" s="14"/>
      <c r="T334" s="40" t="str">
        <f aca="false">IF($C334="","",N(商品マスタ!$M333))</f>
        <v/>
      </c>
      <c r="U334" s="40" t="str">
        <f aca="false">IF($S334="","",N($S334)*N($T334))</f>
        <v/>
      </c>
      <c r="V334" s="18"/>
    </row>
    <row r="335" customFormat="false" ht="15" hidden="false" customHeight="false" outlineLevel="0" collapsed="false">
      <c r="B335" s="12" t="n">
        <v>329</v>
      </c>
      <c r="C335" s="36" t="str">
        <f aca="false">IF(商品マスタ!$C334="","",商品マスタ!$C334)</f>
        <v/>
      </c>
      <c r="D335" s="12" t="str">
        <f aca="false">IF($C335="","",商品マスタ!$D334)</f>
        <v/>
      </c>
      <c r="E335" s="12" t="str">
        <f aca="false">IF($C335="","",商品マスタ!$G334)</f>
        <v/>
      </c>
      <c r="F335" s="12" t="str">
        <f aca="false">IF($C335="","",IF(商品マスタ!$P334="","理論",商品マスタ!$P334))</f>
        <v/>
      </c>
      <c r="G335" s="17" t="str">
        <f aca="false">IF($C335="","",N(商品マスタ!$H334))</f>
        <v/>
      </c>
      <c r="H335" s="14"/>
      <c r="I335" s="17" t="str">
        <f aca="false">IF($C335="","",N($H335)*N(商品マスタ!$N334))</f>
        <v/>
      </c>
      <c r="J335" s="17" t="str">
        <f aca="false">IF($C335="","",N($I335)-N($G335))</f>
        <v/>
      </c>
      <c r="K335" s="37" t="str">
        <f aca="false">IF($C335="","",N(商品マスタ!$I334))</f>
        <v/>
      </c>
      <c r="L335" s="17" t="str">
        <f aca="false">IF($C335="","",MAX(1,N(商品マスタ!$J334)))</f>
        <v/>
      </c>
      <c r="M335" s="38" t="str">
        <f aca="false">IF($C335="","",N(TOP!$C$16)*N($K335))</f>
        <v/>
      </c>
      <c r="N335" s="17" t="str">
        <f aca="false">IF($C335="","",ROUNDUP(N($M335)/N($L335),0))</f>
        <v/>
      </c>
      <c r="O335" s="17" t="str">
        <f aca="false">IF($C335="","",N(商品マスタ!$R334))</f>
        <v/>
      </c>
      <c r="P335" s="17" t="str">
        <f aca="false">IF($C335="","",IF($F335="理論",(N($O335)+N($N335))-N($G335),(N($O335)+N($N335))-N($I335)))</f>
        <v/>
      </c>
      <c r="Q335" s="17" t="str">
        <f aca="false">IF($C335="","",MAX(1,N(商品マスタ!$K334)))</f>
        <v/>
      </c>
      <c r="R335" s="39" t="str">
        <f aca="false">IF($C335="","",IF(N($P335)/N($Q335)&lt;=0,"",ROUNDUP(N($P335)/N($Q335),0)))</f>
        <v/>
      </c>
      <c r="S335" s="14"/>
      <c r="T335" s="40" t="str">
        <f aca="false">IF($C335="","",N(商品マスタ!$M334))</f>
        <v/>
      </c>
      <c r="U335" s="40" t="str">
        <f aca="false">IF($S335="","",N($S335)*N($T335))</f>
        <v/>
      </c>
      <c r="V335" s="18"/>
    </row>
    <row r="336" customFormat="false" ht="15" hidden="false" customHeight="false" outlineLevel="0" collapsed="false">
      <c r="B336" s="12" t="n">
        <v>330</v>
      </c>
      <c r="C336" s="36" t="str">
        <f aca="false">IF(商品マスタ!$C335="","",商品マスタ!$C335)</f>
        <v/>
      </c>
      <c r="D336" s="12" t="str">
        <f aca="false">IF($C336="","",商品マスタ!$D335)</f>
        <v/>
      </c>
      <c r="E336" s="12" t="str">
        <f aca="false">IF($C336="","",商品マスタ!$G335)</f>
        <v/>
      </c>
      <c r="F336" s="12" t="str">
        <f aca="false">IF($C336="","",IF(商品マスタ!$P335="","理論",商品マスタ!$P335))</f>
        <v/>
      </c>
      <c r="G336" s="17" t="str">
        <f aca="false">IF($C336="","",N(商品マスタ!$H335))</f>
        <v/>
      </c>
      <c r="H336" s="14"/>
      <c r="I336" s="17" t="str">
        <f aca="false">IF($C336="","",N($H336)*N(商品マスタ!$N335))</f>
        <v/>
      </c>
      <c r="J336" s="17" t="str">
        <f aca="false">IF($C336="","",N($I336)-N($G336))</f>
        <v/>
      </c>
      <c r="K336" s="37" t="str">
        <f aca="false">IF($C336="","",N(商品マスタ!$I335))</f>
        <v/>
      </c>
      <c r="L336" s="17" t="str">
        <f aca="false">IF($C336="","",MAX(1,N(商品マスタ!$J335)))</f>
        <v/>
      </c>
      <c r="M336" s="38" t="str">
        <f aca="false">IF($C336="","",N(TOP!$C$16)*N($K336))</f>
        <v/>
      </c>
      <c r="N336" s="17" t="str">
        <f aca="false">IF($C336="","",ROUNDUP(N($M336)/N($L336),0))</f>
        <v/>
      </c>
      <c r="O336" s="17" t="str">
        <f aca="false">IF($C336="","",N(商品マスタ!$R335))</f>
        <v/>
      </c>
      <c r="P336" s="17" t="str">
        <f aca="false">IF($C336="","",IF($F336="理論",(N($O336)+N($N336))-N($G336),(N($O336)+N($N336))-N($I336)))</f>
        <v/>
      </c>
      <c r="Q336" s="17" t="str">
        <f aca="false">IF($C336="","",MAX(1,N(商品マスタ!$K335)))</f>
        <v/>
      </c>
      <c r="R336" s="39" t="str">
        <f aca="false">IF($C336="","",IF(N($P336)/N($Q336)&lt;=0,"",ROUNDUP(N($P336)/N($Q336),0)))</f>
        <v/>
      </c>
      <c r="S336" s="14"/>
      <c r="T336" s="40" t="str">
        <f aca="false">IF($C336="","",N(商品マスタ!$M335))</f>
        <v/>
      </c>
      <c r="U336" s="40" t="str">
        <f aca="false">IF($S336="","",N($S336)*N($T336))</f>
        <v/>
      </c>
      <c r="V336" s="18"/>
    </row>
    <row r="337" customFormat="false" ht="15" hidden="false" customHeight="false" outlineLevel="0" collapsed="false">
      <c r="B337" s="12" t="n">
        <v>331</v>
      </c>
      <c r="C337" s="36" t="str">
        <f aca="false">IF(商品マスタ!$C336="","",商品マスタ!$C336)</f>
        <v/>
      </c>
      <c r="D337" s="12" t="str">
        <f aca="false">IF($C337="","",商品マスタ!$D336)</f>
        <v/>
      </c>
      <c r="E337" s="12" t="str">
        <f aca="false">IF($C337="","",商品マスタ!$G336)</f>
        <v/>
      </c>
      <c r="F337" s="12" t="str">
        <f aca="false">IF($C337="","",IF(商品マスタ!$P336="","理論",商品マスタ!$P336))</f>
        <v/>
      </c>
      <c r="G337" s="17" t="str">
        <f aca="false">IF($C337="","",N(商品マスタ!$H336))</f>
        <v/>
      </c>
      <c r="H337" s="14"/>
      <c r="I337" s="17" t="str">
        <f aca="false">IF($C337="","",N($H337)*N(商品マスタ!$N336))</f>
        <v/>
      </c>
      <c r="J337" s="17" t="str">
        <f aca="false">IF($C337="","",N($I337)-N($G337))</f>
        <v/>
      </c>
      <c r="K337" s="37" t="str">
        <f aca="false">IF($C337="","",N(商品マスタ!$I336))</f>
        <v/>
      </c>
      <c r="L337" s="17" t="str">
        <f aca="false">IF($C337="","",MAX(1,N(商品マスタ!$J336)))</f>
        <v/>
      </c>
      <c r="M337" s="38" t="str">
        <f aca="false">IF($C337="","",N(TOP!$C$16)*N($K337))</f>
        <v/>
      </c>
      <c r="N337" s="17" t="str">
        <f aca="false">IF($C337="","",ROUNDUP(N($M337)/N($L337),0))</f>
        <v/>
      </c>
      <c r="O337" s="17" t="str">
        <f aca="false">IF($C337="","",N(商品マスタ!$R336))</f>
        <v/>
      </c>
      <c r="P337" s="17" t="str">
        <f aca="false">IF($C337="","",IF($F337="理論",(N($O337)+N($N337))-N($G337),(N($O337)+N($N337))-N($I337)))</f>
        <v/>
      </c>
      <c r="Q337" s="17" t="str">
        <f aca="false">IF($C337="","",MAX(1,N(商品マスタ!$K336)))</f>
        <v/>
      </c>
      <c r="R337" s="39" t="str">
        <f aca="false">IF($C337="","",IF(N($P337)/N($Q337)&lt;=0,"",ROUNDUP(N($P337)/N($Q337),0)))</f>
        <v/>
      </c>
      <c r="S337" s="14"/>
      <c r="T337" s="40" t="str">
        <f aca="false">IF($C337="","",N(商品マスタ!$M336))</f>
        <v/>
      </c>
      <c r="U337" s="40" t="str">
        <f aca="false">IF($S337="","",N($S337)*N($T337))</f>
        <v/>
      </c>
      <c r="V337" s="18"/>
    </row>
    <row r="338" customFormat="false" ht="15" hidden="false" customHeight="false" outlineLevel="0" collapsed="false">
      <c r="B338" s="12" t="n">
        <v>332</v>
      </c>
      <c r="C338" s="36" t="str">
        <f aca="false">IF(商品マスタ!$C337="","",商品マスタ!$C337)</f>
        <v/>
      </c>
      <c r="D338" s="12" t="str">
        <f aca="false">IF($C338="","",商品マスタ!$D337)</f>
        <v/>
      </c>
      <c r="E338" s="12" t="str">
        <f aca="false">IF($C338="","",商品マスタ!$G337)</f>
        <v/>
      </c>
      <c r="F338" s="12" t="str">
        <f aca="false">IF($C338="","",IF(商品マスタ!$P337="","理論",商品マスタ!$P337))</f>
        <v/>
      </c>
      <c r="G338" s="17" t="str">
        <f aca="false">IF($C338="","",N(商品マスタ!$H337))</f>
        <v/>
      </c>
      <c r="H338" s="14"/>
      <c r="I338" s="17" t="str">
        <f aca="false">IF($C338="","",N($H338)*N(商品マスタ!$N337))</f>
        <v/>
      </c>
      <c r="J338" s="17" t="str">
        <f aca="false">IF($C338="","",N($I338)-N($G338))</f>
        <v/>
      </c>
      <c r="K338" s="37" t="str">
        <f aca="false">IF($C338="","",N(商品マスタ!$I337))</f>
        <v/>
      </c>
      <c r="L338" s="17" t="str">
        <f aca="false">IF($C338="","",MAX(1,N(商品マスタ!$J337)))</f>
        <v/>
      </c>
      <c r="M338" s="38" t="str">
        <f aca="false">IF($C338="","",N(TOP!$C$16)*N($K338))</f>
        <v/>
      </c>
      <c r="N338" s="17" t="str">
        <f aca="false">IF($C338="","",ROUNDUP(N($M338)/N($L338),0))</f>
        <v/>
      </c>
      <c r="O338" s="17" t="str">
        <f aca="false">IF($C338="","",N(商品マスタ!$R337))</f>
        <v/>
      </c>
      <c r="P338" s="17" t="str">
        <f aca="false">IF($C338="","",IF($F338="理論",(N($O338)+N($N338))-N($G338),(N($O338)+N($N338))-N($I338)))</f>
        <v/>
      </c>
      <c r="Q338" s="17" t="str">
        <f aca="false">IF($C338="","",MAX(1,N(商品マスタ!$K337)))</f>
        <v/>
      </c>
      <c r="R338" s="39" t="str">
        <f aca="false">IF($C338="","",IF(N($P338)/N($Q338)&lt;=0,"",ROUNDUP(N($P338)/N($Q338),0)))</f>
        <v/>
      </c>
      <c r="S338" s="14"/>
      <c r="T338" s="40" t="str">
        <f aca="false">IF($C338="","",N(商品マスタ!$M337))</f>
        <v/>
      </c>
      <c r="U338" s="40" t="str">
        <f aca="false">IF($S338="","",N($S338)*N($T338))</f>
        <v/>
      </c>
      <c r="V338" s="18"/>
    </row>
    <row r="339" customFormat="false" ht="15" hidden="false" customHeight="false" outlineLevel="0" collapsed="false">
      <c r="B339" s="12" t="n">
        <v>333</v>
      </c>
      <c r="C339" s="36" t="str">
        <f aca="false">IF(商品マスタ!$C338="","",商品マスタ!$C338)</f>
        <v/>
      </c>
      <c r="D339" s="12" t="str">
        <f aca="false">IF($C339="","",商品マスタ!$D338)</f>
        <v/>
      </c>
      <c r="E339" s="12" t="str">
        <f aca="false">IF($C339="","",商品マスタ!$G338)</f>
        <v/>
      </c>
      <c r="F339" s="12" t="str">
        <f aca="false">IF($C339="","",IF(商品マスタ!$P338="","理論",商品マスタ!$P338))</f>
        <v/>
      </c>
      <c r="G339" s="17" t="str">
        <f aca="false">IF($C339="","",N(商品マスタ!$H338))</f>
        <v/>
      </c>
      <c r="H339" s="14"/>
      <c r="I339" s="17" t="str">
        <f aca="false">IF($C339="","",N($H339)*N(商品マスタ!$N338))</f>
        <v/>
      </c>
      <c r="J339" s="17" t="str">
        <f aca="false">IF($C339="","",N($I339)-N($G339))</f>
        <v/>
      </c>
      <c r="K339" s="37" t="str">
        <f aca="false">IF($C339="","",N(商品マスタ!$I338))</f>
        <v/>
      </c>
      <c r="L339" s="17" t="str">
        <f aca="false">IF($C339="","",MAX(1,N(商品マスタ!$J338)))</f>
        <v/>
      </c>
      <c r="M339" s="38" t="str">
        <f aca="false">IF($C339="","",N(TOP!$C$16)*N($K339))</f>
        <v/>
      </c>
      <c r="N339" s="17" t="str">
        <f aca="false">IF($C339="","",ROUNDUP(N($M339)/N($L339),0))</f>
        <v/>
      </c>
      <c r="O339" s="17" t="str">
        <f aca="false">IF($C339="","",N(商品マスタ!$R338))</f>
        <v/>
      </c>
      <c r="P339" s="17" t="str">
        <f aca="false">IF($C339="","",IF($F339="理論",(N($O339)+N($N339))-N($G339),(N($O339)+N($N339))-N($I339)))</f>
        <v/>
      </c>
      <c r="Q339" s="17" t="str">
        <f aca="false">IF($C339="","",MAX(1,N(商品マスタ!$K338)))</f>
        <v/>
      </c>
      <c r="R339" s="39" t="str">
        <f aca="false">IF($C339="","",IF(N($P339)/N($Q339)&lt;=0,"",ROUNDUP(N($P339)/N($Q339),0)))</f>
        <v/>
      </c>
      <c r="S339" s="14"/>
      <c r="T339" s="40" t="str">
        <f aca="false">IF($C339="","",N(商品マスタ!$M338))</f>
        <v/>
      </c>
      <c r="U339" s="40" t="str">
        <f aca="false">IF($S339="","",N($S339)*N($T339))</f>
        <v/>
      </c>
      <c r="V339" s="18"/>
    </row>
    <row r="340" customFormat="false" ht="15" hidden="false" customHeight="false" outlineLevel="0" collapsed="false">
      <c r="B340" s="12" t="n">
        <v>334</v>
      </c>
      <c r="C340" s="36" t="str">
        <f aca="false">IF(商品マスタ!$C339="","",商品マスタ!$C339)</f>
        <v/>
      </c>
      <c r="D340" s="12" t="str">
        <f aca="false">IF($C340="","",商品マスタ!$D339)</f>
        <v/>
      </c>
      <c r="E340" s="12" t="str">
        <f aca="false">IF($C340="","",商品マスタ!$G339)</f>
        <v/>
      </c>
      <c r="F340" s="12" t="str">
        <f aca="false">IF($C340="","",IF(商品マスタ!$P339="","理論",商品マスタ!$P339))</f>
        <v/>
      </c>
      <c r="G340" s="17" t="str">
        <f aca="false">IF($C340="","",N(商品マスタ!$H339))</f>
        <v/>
      </c>
      <c r="H340" s="14"/>
      <c r="I340" s="17" t="str">
        <f aca="false">IF($C340="","",N($H340)*N(商品マスタ!$N339))</f>
        <v/>
      </c>
      <c r="J340" s="17" t="str">
        <f aca="false">IF($C340="","",N($I340)-N($G340))</f>
        <v/>
      </c>
      <c r="K340" s="37" t="str">
        <f aca="false">IF($C340="","",N(商品マスタ!$I339))</f>
        <v/>
      </c>
      <c r="L340" s="17" t="str">
        <f aca="false">IF($C340="","",MAX(1,N(商品マスタ!$J339)))</f>
        <v/>
      </c>
      <c r="M340" s="38" t="str">
        <f aca="false">IF($C340="","",N(TOP!$C$16)*N($K340))</f>
        <v/>
      </c>
      <c r="N340" s="17" t="str">
        <f aca="false">IF($C340="","",ROUNDUP(N($M340)/N($L340),0))</f>
        <v/>
      </c>
      <c r="O340" s="17" t="str">
        <f aca="false">IF($C340="","",N(商品マスタ!$R339))</f>
        <v/>
      </c>
      <c r="P340" s="17" t="str">
        <f aca="false">IF($C340="","",IF($F340="理論",(N($O340)+N($N340))-N($G340),(N($O340)+N($N340))-N($I340)))</f>
        <v/>
      </c>
      <c r="Q340" s="17" t="str">
        <f aca="false">IF($C340="","",MAX(1,N(商品マスタ!$K339)))</f>
        <v/>
      </c>
      <c r="R340" s="39" t="str">
        <f aca="false">IF($C340="","",IF(N($P340)/N($Q340)&lt;=0,"",ROUNDUP(N($P340)/N($Q340),0)))</f>
        <v/>
      </c>
      <c r="S340" s="14"/>
      <c r="T340" s="40" t="str">
        <f aca="false">IF($C340="","",N(商品マスタ!$M339))</f>
        <v/>
      </c>
      <c r="U340" s="40" t="str">
        <f aca="false">IF($S340="","",N($S340)*N($T340))</f>
        <v/>
      </c>
      <c r="V340" s="18"/>
    </row>
    <row r="341" customFormat="false" ht="15" hidden="false" customHeight="false" outlineLevel="0" collapsed="false">
      <c r="B341" s="12" t="n">
        <v>335</v>
      </c>
      <c r="C341" s="36" t="str">
        <f aca="false">IF(商品マスタ!$C340="","",商品マスタ!$C340)</f>
        <v/>
      </c>
      <c r="D341" s="12" t="str">
        <f aca="false">IF($C341="","",商品マスタ!$D340)</f>
        <v/>
      </c>
      <c r="E341" s="12" t="str">
        <f aca="false">IF($C341="","",商品マスタ!$G340)</f>
        <v/>
      </c>
      <c r="F341" s="12" t="str">
        <f aca="false">IF($C341="","",IF(商品マスタ!$P340="","理論",商品マスタ!$P340))</f>
        <v/>
      </c>
      <c r="G341" s="17" t="str">
        <f aca="false">IF($C341="","",N(商品マスタ!$H340))</f>
        <v/>
      </c>
      <c r="H341" s="14"/>
      <c r="I341" s="17" t="str">
        <f aca="false">IF($C341="","",N($H341)*N(商品マスタ!$N340))</f>
        <v/>
      </c>
      <c r="J341" s="17" t="str">
        <f aca="false">IF($C341="","",N($I341)-N($G341))</f>
        <v/>
      </c>
      <c r="K341" s="37" t="str">
        <f aca="false">IF($C341="","",N(商品マスタ!$I340))</f>
        <v/>
      </c>
      <c r="L341" s="17" t="str">
        <f aca="false">IF($C341="","",MAX(1,N(商品マスタ!$J340)))</f>
        <v/>
      </c>
      <c r="M341" s="38" t="str">
        <f aca="false">IF($C341="","",N(TOP!$C$16)*N($K341))</f>
        <v/>
      </c>
      <c r="N341" s="17" t="str">
        <f aca="false">IF($C341="","",ROUNDUP(N($M341)/N($L341),0))</f>
        <v/>
      </c>
      <c r="O341" s="17" t="str">
        <f aca="false">IF($C341="","",N(商品マスタ!$R340))</f>
        <v/>
      </c>
      <c r="P341" s="17" t="str">
        <f aca="false">IF($C341="","",IF($F341="理論",(N($O341)+N($N341))-N($G341),(N($O341)+N($N341))-N($I341)))</f>
        <v/>
      </c>
      <c r="Q341" s="17" t="str">
        <f aca="false">IF($C341="","",MAX(1,N(商品マスタ!$K340)))</f>
        <v/>
      </c>
      <c r="R341" s="39" t="str">
        <f aca="false">IF($C341="","",IF(N($P341)/N($Q341)&lt;=0,"",ROUNDUP(N($P341)/N($Q341),0)))</f>
        <v/>
      </c>
      <c r="S341" s="14"/>
      <c r="T341" s="40" t="str">
        <f aca="false">IF($C341="","",N(商品マスタ!$M340))</f>
        <v/>
      </c>
      <c r="U341" s="40" t="str">
        <f aca="false">IF($S341="","",N($S341)*N($T341))</f>
        <v/>
      </c>
      <c r="V341" s="18"/>
    </row>
    <row r="342" customFormat="false" ht="15" hidden="false" customHeight="false" outlineLevel="0" collapsed="false">
      <c r="B342" s="12" t="n">
        <v>336</v>
      </c>
      <c r="C342" s="36" t="str">
        <f aca="false">IF(商品マスタ!$C341="","",商品マスタ!$C341)</f>
        <v/>
      </c>
      <c r="D342" s="12" t="str">
        <f aca="false">IF($C342="","",商品マスタ!$D341)</f>
        <v/>
      </c>
      <c r="E342" s="12" t="str">
        <f aca="false">IF($C342="","",商品マスタ!$G341)</f>
        <v/>
      </c>
      <c r="F342" s="12" t="str">
        <f aca="false">IF($C342="","",IF(商品マスタ!$P341="","理論",商品マスタ!$P341))</f>
        <v/>
      </c>
      <c r="G342" s="17" t="str">
        <f aca="false">IF($C342="","",N(商品マスタ!$H341))</f>
        <v/>
      </c>
      <c r="H342" s="14"/>
      <c r="I342" s="17" t="str">
        <f aca="false">IF($C342="","",N($H342)*N(商品マスタ!$N341))</f>
        <v/>
      </c>
      <c r="J342" s="17" t="str">
        <f aca="false">IF($C342="","",N($I342)-N($G342))</f>
        <v/>
      </c>
      <c r="K342" s="37" t="str">
        <f aca="false">IF($C342="","",N(商品マスタ!$I341))</f>
        <v/>
      </c>
      <c r="L342" s="17" t="str">
        <f aca="false">IF($C342="","",MAX(1,N(商品マスタ!$J341)))</f>
        <v/>
      </c>
      <c r="M342" s="38" t="str">
        <f aca="false">IF($C342="","",N(TOP!$C$16)*N($K342))</f>
        <v/>
      </c>
      <c r="N342" s="17" t="str">
        <f aca="false">IF($C342="","",ROUNDUP(N($M342)/N($L342),0))</f>
        <v/>
      </c>
      <c r="O342" s="17" t="str">
        <f aca="false">IF($C342="","",N(商品マスタ!$R341))</f>
        <v/>
      </c>
      <c r="P342" s="17" t="str">
        <f aca="false">IF($C342="","",IF($F342="理論",(N($O342)+N($N342))-N($G342),(N($O342)+N($N342))-N($I342)))</f>
        <v/>
      </c>
      <c r="Q342" s="17" t="str">
        <f aca="false">IF($C342="","",MAX(1,N(商品マスタ!$K341)))</f>
        <v/>
      </c>
      <c r="R342" s="39" t="str">
        <f aca="false">IF($C342="","",IF(N($P342)/N($Q342)&lt;=0,"",ROUNDUP(N($P342)/N($Q342),0)))</f>
        <v/>
      </c>
      <c r="S342" s="14"/>
      <c r="T342" s="40" t="str">
        <f aca="false">IF($C342="","",N(商品マスタ!$M341))</f>
        <v/>
      </c>
      <c r="U342" s="40" t="str">
        <f aca="false">IF($S342="","",N($S342)*N($T342))</f>
        <v/>
      </c>
      <c r="V342" s="18"/>
    </row>
    <row r="343" customFormat="false" ht="15" hidden="false" customHeight="false" outlineLevel="0" collapsed="false">
      <c r="B343" s="12" t="n">
        <v>337</v>
      </c>
      <c r="C343" s="36" t="str">
        <f aca="false">IF(商品マスタ!$C342="","",商品マスタ!$C342)</f>
        <v/>
      </c>
      <c r="D343" s="12" t="str">
        <f aca="false">IF($C343="","",商品マスタ!$D342)</f>
        <v/>
      </c>
      <c r="E343" s="12" t="str">
        <f aca="false">IF($C343="","",商品マスタ!$G342)</f>
        <v/>
      </c>
      <c r="F343" s="12" t="str">
        <f aca="false">IF($C343="","",IF(商品マスタ!$P342="","理論",商品マスタ!$P342))</f>
        <v/>
      </c>
      <c r="G343" s="17" t="str">
        <f aca="false">IF($C343="","",N(商品マスタ!$H342))</f>
        <v/>
      </c>
      <c r="H343" s="14"/>
      <c r="I343" s="17" t="str">
        <f aca="false">IF($C343="","",N($H343)*N(商品マスタ!$N342))</f>
        <v/>
      </c>
      <c r="J343" s="17" t="str">
        <f aca="false">IF($C343="","",N($I343)-N($G343))</f>
        <v/>
      </c>
      <c r="K343" s="37" t="str">
        <f aca="false">IF($C343="","",N(商品マスタ!$I342))</f>
        <v/>
      </c>
      <c r="L343" s="17" t="str">
        <f aca="false">IF($C343="","",MAX(1,N(商品マスタ!$J342)))</f>
        <v/>
      </c>
      <c r="M343" s="38" t="str">
        <f aca="false">IF($C343="","",N(TOP!$C$16)*N($K343))</f>
        <v/>
      </c>
      <c r="N343" s="17" t="str">
        <f aca="false">IF($C343="","",ROUNDUP(N($M343)/N($L343),0))</f>
        <v/>
      </c>
      <c r="O343" s="17" t="str">
        <f aca="false">IF($C343="","",N(商品マスタ!$R342))</f>
        <v/>
      </c>
      <c r="P343" s="17" t="str">
        <f aca="false">IF($C343="","",IF($F343="理論",(N($O343)+N($N343))-N($G343),(N($O343)+N($N343))-N($I343)))</f>
        <v/>
      </c>
      <c r="Q343" s="17" t="str">
        <f aca="false">IF($C343="","",MAX(1,N(商品マスタ!$K342)))</f>
        <v/>
      </c>
      <c r="R343" s="39" t="str">
        <f aca="false">IF($C343="","",IF(N($P343)/N($Q343)&lt;=0,"",ROUNDUP(N($P343)/N($Q343),0)))</f>
        <v/>
      </c>
      <c r="S343" s="14"/>
      <c r="T343" s="40" t="str">
        <f aca="false">IF($C343="","",N(商品マスタ!$M342))</f>
        <v/>
      </c>
      <c r="U343" s="40" t="str">
        <f aca="false">IF($S343="","",N($S343)*N($T343))</f>
        <v/>
      </c>
      <c r="V343" s="18"/>
    </row>
    <row r="344" customFormat="false" ht="15" hidden="false" customHeight="false" outlineLevel="0" collapsed="false">
      <c r="B344" s="12" t="n">
        <v>338</v>
      </c>
      <c r="C344" s="36" t="str">
        <f aca="false">IF(商品マスタ!$C343="","",商品マスタ!$C343)</f>
        <v/>
      </c>
      <c r="D344" s="12" t="str">
        <f aca="false">IF($C344="","",商品マスタ!$D343)</f>
        <v/>
      </c>
      <c r="E344" s="12" t="str">
        <f aca="false">IF($C344="","",商品マスタ!$G343)</f>
        <v/>
      </c>
      <c r="F344" s="12" t="str">
        <f aca="false">IF($C344="","",IF(商品マスタ!$P343="","理論",商品マスタ!$P343))</f>
        <v/>
      </c>
      <c r="G344" s="17" t="str">
        <f aca="false">IF($C344="","",N(商品マスタ!$H343))</f>
        <v/>
      </c>
      <c r="H344" s="14"/>
      <c r="I344" s="17" t="str">
        <f aca="false">IF($C344="","",N($H344)*N(商品マスタ!$N343))</f>
        <v/>
      </c>
      <c r="J344" s="17" t="str">
        <f aca="false">IF($C344="","",N($I344)-N($G344))</f>
        <v/>
      </c>
      <c r="K344" s="37" t="str">
        <f aca="false">IF($C344="","",N(商品マスタ!$I343))</f>
        <v/>
      </c>
      <c r="L344" s="17" t="str">
        <f aca="false">IF($C344="","",MAX(1,N(商品マスタ!$J343)))</f>
        <v/>
      </c>
      <c r="M344" s="38" t="str">
        <f aca="false">IF($C344="","",N(TOP!$C$16)*N($K344))</f>
        <v/>
      </c>
      <c r="N344" s="17" t="str">
        <f aca="false">IF($C344="","",ROUNDUP(N($M344)/N($L344),0))</f>
        <v/>
      </c>
      <c r="O344" s="17" t="str">
        <f aca="false">IF($C344="","",N(商品マスタ!$R343))</f>
        <v/>
      </c>
      <c r="P344" s="17" t="str">
        <f aca="false">IF($C344="","",IF($F344="理論",(N($O344)+N($N344))-N($G344),(N($O344)+N($N344))-N($I344)))</f>
        <v/>
      </c>
      <c r="Q344" s="17" t="str">
        <f aca="false">IF($C344="","",MAX(1,N(商品マスタ!$K343)))</f>
        <v/>
      </c>
      <c r="R344" s="39" t="str">
        <f aca="false">IF($C344="","",IF(N($P344)/N($Q344)&lt;=0,"",ROUNDUP(N($P344)/N($Q344),0)))</f>
        <v/>
      </c>
      <c r="S344" s="14"/>
      <c r="T344" s="40" t="str">
        <f aca="false">IF($C344="","",N(商品マスタ!$M343))</f>
        <v/>
      </c>
      <c r="U344" s="40" t="str">
        <f aca="false">IF($S344="","",N($S344)*N($T344))</f>
        <v/>
      </c>
      <c r="V344" s="18"/>
    </row>
    <row r="345" customFormat="false" ht="15" hidden="false" customHeight="false" outlineLevel="0" collapsed="false">
      <c r="B345" s="12" t="n">
        <v>339</v>
      </c>
      <c r="C345" s="36" t="str">
        <f aca="false">IF(商品マスタ!$C344="","",商品マスタ!$C344)</f>
        <v/>
      </c>
      <c r="D345" s="12" t="str">
        <f aca="false">IF($C345="","",商品マスタ!$D344)</f>
        <v/>
      </c>
      <c r="E345" s="12" t="str">
        <f aca="false">IF($C345="","",商品マスタ!$G344)</f>
        <v/>
      </c>
      <c r="F345" s="12" t="str">
        <f aca="false">IF($C345="","",IF(商品マスタ!$P344="","理論",商品マスタ!$P344))</f>
        <v/>
      </c>
      <c r="G345" s="17" t="str">
        <f aca="false">IF($C345="","",N(商品マスタ!$H344))</f>
        <v/>
      </c>
      <c r="H345" s="14"/>
      <c r="I345" s="17" t="str">
        <f aca="false">IF($C345="","",N($H345)*N(商品マスタ!$N344))</f>
        <v/>
      </c>
      <c r="J345" s="17" t="str">
        <f aca="false">IF($C345="","",N($I345)-N($G345))</f>
        <v/>
      </c>
      <c r="K345" s="37" t="str">
        <f aca="false">IF($C345="","",N(商品マスタ!$I344))</f>
        <v/>
      </c>
      <c r="L345" s="17" t="str">
        <f aca="false">IF($C345="","",MAX(1,N(商品マスタ!$J344)))</f>
        <v/>
      </c>
      <c r="M345" s="38" t="str">
        <f aca="false">IF($C345="","",N(TOP!$C$16)*N($K345))</f>
        <v/>
      </c>
      <c r="N345" s="17" t="str">
        <f aca="false">IF($C345="","",ROUNDUP(N($M345)/N($L345),0))</f>
        <v/>
      </c>
      <c r="O345" s="17" t="str">
        <f aca="false">IF($C345="","",N(商品マスタ!$R344))</f>
        <v/>
      </c>
      <c r="P345" s="17" t="str">
        <f aca="false">IF($C345="","",IF($F345="理論",(N($O345)+N($N345))-N($G345),(N($O345)+N($N345))-N($I345)))</f>
        <v/>
      </c>
      <c r="Q345" s="17" t="str">
        <f aca="false">IF($C345="","",MAX(1,N(商品マスタ!$K344)))</f>
        <v/>
      </c>
      <c r="R345" s="39" t="str">
        <f aca="false">IF($C345="","",IF(N($P345)/N($Q345)&lt;=0,"",ROUNDUP(N($P345)/N($Q345),0)))</f>
        <v/>
      </c>
      <c r="S345" s="14"/>
      <c r="T345" s="40" t="str">
        <f aca="false">IF($C345="","",N(商品マスタ!$M344))</f>
        <v/>
      </c>
      <c r="U345" s="40" t="str">
        <f aca="false">IF($S345="","",N($S345)*N($T345))</f>
        <v/>
      </c>
      <c r="V345" s="18"/>
    </row>
    <row r="346" customFormat="false" ht="15" hidden="false" customHeight="false" outlineLevel="0" collapsed="false">
      <c r="B346" s="12" t="n">
        <v>340</v>
      </c>
      <c r="C346" s="36" t="str">
        <f aca="false">IF(商品マスタ!$C345="","",商品マスタ!$C345)</f>
        <v/>
      </c>
      <c r="D346" s="12" t="str">
        <f aca="false">IF($C346="","",商品マスタ!$D345)</f>
        <v/>
      </c>
      <c r="E346" s="12" t="str">
        <f aca="false">IF($C346="","",商品マスタ!$G345)</f>
        <v/>
      </c>
      <c r="F346" s="12" t="str">
        <f aca="false">IF($C346="","",IF(商品マスタ!$P345="","理論",商品マスタ!$P345))</f>
        <v/>
      </c>
      <c r="G346" s="17" t="str">
        <f aca="false">IF($C346="","",N(商品マスタ!$H345))</f>
        <v/>
      </c>
      <c r="H346" s="14"/>
      <c r="I346" s="17" t="str">
        <f aca="false">IF($C346="","",N($H346)*N(商品マスタ!$N345))</f>
        <v/>
      </c>
      <c r="J346" s="17" t="str">
        <f aca="false">IF($C346="","",N($I346)-N($G346))</f>
        <v/>
      </c>
      <c r="K346" s="37" t="str">
        <f aca="false">IF($C346="","",N(商品マスタ!$I345))</f>
        <v/>
      </c>
      <c r="L346" s="17" t="str">
        <f aca="false">IF($C346="","",MAX(1,N(商品マスタ!$J345)))</f>
        <v/>
      </c>
      <c r="M346" s="38" t="str">
        <f aca="false">IF($C346="","",N(TOP!$C$16)*N($K346))</f>
        <v/>
      </c>
      <c r="N346" s="17" t="str">
        <f aca="false">IF($C346="","",ROUNDUP(N($M346)/N($L346),0))</f>
        <v/>
      </c>
      <c r="O346" s="17" t="str">
        <f aca="false">IF($C346="","",N(商品マスタ!$R345))</f>
        <v/>
      </c>
      <c r="P346" s="17" t="str">
        <f aca="false">IF($C346="","",IF($F346="理論",(N($O346)+N($N346))-N($G346),(N($O346)+N($N346))-N($I346)))</f>
        <v/>
      </c>
      <c r="Q346" s="17" t="str">
        <f aca="false">IF($C346="","",MAX(1,N(商品マスタ!$K345)))</f>
        <v/>
      </c>
      <c r="R346" s="39" t="str">
        <f aca="false">IF($C346="","",IF(N($P346)/N($Q346)&lt;=0,"",ROUNDUP(N($P346)/N($Q346),0)))</f>
        <v/>
      </c>
      <c r="S346" s="14"/>
      <c r="T346" s="40" t="str">
        <f aca="false">IF($C346="","",N(商品マスタ!$M345))</f>
        <v/>
      </c>
      <c r="U346" s="40" t="str">
        <f aca="false">IF($S346="","",N($S346)*N($T346))</f>
        <v/>
      </c>
      <c r="V346" s="18"/>
    </row>
    <row r="347" customFormat="false" ht="15" hidden="false" customHeight="false" outlineLevel="0" collapsed="false">
      <c r="B347" s="12" t="n">
        <v>341</v>
      </c>
      <c r="C347" s="36" t="str">
        <f aca="false">IF(商品マスタ!$C346="","",商品マスタ!$C346)</f>
        <v/>
      </c>
      <c r="D347" s="12" t="str">
        <f aca="false">IF($C347="","",商品マスタ!$D346)</f>
        <v/>
      </c>
      <c r="E347" s="12" t="str">
        <f aca="false">IF($C347="","",商品マスタ!$G346)</f>
        <v/>
      </c>
      <c r="F347" s="12" t="str">
        <f aca="false">IF($C347="","",IF(商品マスタ!$P346="","理論",商品マスタ!$P346))</f>
        <v/>
      </c>
      <c r="G347" s="17" t="str">
        <f aca="false">IF($C347="","",N(商品マスタ!$H346))</f>
        <v/>
      </c>
      <c r="H347" s="14"/>
      <c r="I347" s="17" t="str">
        <f aca="false">IF($C347="","",N($H347)*N(商品マスタ!$N346))</f>
        <v/>
      </c>
      <c r="J347" s="17" t="str">
        <f aca="false">IF($C347="","",N($I347)-N($G347))</f>
        <v/>
      </c>
      <c r="K347" s="37" t="str">
        <f aca="false">IF($C347="","",N(商品マスタ!$I346))</f>
        <v/>
      </c>
      <c r="L347" s="17" t="str">
        <f aca="false">IF($C347="","",MAX(1,N(商品マスタ!$J346)))</f>
        <v/>
      </c>
      <c r="M347" s="38" t="str">
        <f aca="false">IF($C347="","",N(TOP!$C$16)*N($K347))</f>
        <v/>
      </c>
      <c r="N347" s="17" t="str">
        <f aca="false">IF($C347="","",ROUNDUP(N($M347)/N($L347),0))</f>
        <v/>
      </c>
      <c r="O347" s="17" t="str">
        <f aca="false">IF($C347="","",N(商品マスタ!$R346))</f>
        <v/>
      </c>
      <c r="P347" s="17" t="str">
        <f aca="false">IF($C347="","",IF($F347="理論",(N($O347)+N($N347))-N($G347),(N($O347)+N($N347))-N($I347)))</f>
        <v/>
      </c>
      <c r="Q347" s="17" t="str">
        <f aca="false">IF($C347="","",MAX(1,N(商品マスタ!$K346)))</f>
        <v/>
      </c>
      <c r="R347" s="39" t="str">
        <f aca="false">IF($C347="","",IF(N($P347)/N($Q347)&lt;=0,"",ROUNDUP(N($P347)/N($Q347),0)))</f>
        <v/>
      </c>
      <c r="S347" s="14"/>
      <c r="T347" s="40" t="str">
        <f aca="false">IF($C347="","",N(商品マスタ!$M346))</f>
        <v/>
      </c>
      <c r="U347" s="40" t="str">
        <f aca="false">IF($S347="","",N($S347)*N($T347))</f>
        <v/>
      </c>
      <c r="V347" s="18"/>
    </row>
    <row r="348" customFormat="false" ht="15" hidden="false" customHeight="false" outlineLevel="0" collapsed="false">
      <c r="B348" s="12" t="n">
        <v>342</v>
      </c>
      <c r="C348" s="36" t="str">
        <f aca="false">IF(商品マスタ!$C347="","",商品マスタ!$C347)</f>
        <v/>
      </c>
      <c r="D348" s="12" t="str">
        <f aca="false">IF($C348="","",商品マスタ!$D347)</f>
        <v/>
      </c>
      <c r="E348" s="12" t="str">
        <f aca="false">IF($C348="","",商品マスタ!$G347)</f>
        <v/>
      </c>
      <c r="F348" s="12" t="str">
        <f aca="false">IF($C348="","",IF(商品マスタ!$P347="","理論",商品マスタ!$P347))</f>
        <v/>
      </c>
      <c r="G348" s="17" t="str">
        <f aca="false">IF($C348="","",N(商品マスタ!$H347))</f>
        <v/>
      </c>
      <c r="H348" s="14"/>
      <c r="I348" s="17" t="str">
        <f aca="false">IF($C348="","",N($H348)*N(商品マスタ!$N347))</f>
        <v/>
      </c>
      <c r="J348" s="17" t="str">
        <f aca="false">IF($C348="","",N($I348)-N($G348))</f>
        <v/>
      </c>
      <c r="K348" s="37" t="str">
        <f aca="false">IF($C348="","",N(商品マスタ!$I347))</f>
        <v/>
      </c>
      <c r="L348" s="17" t="str">
        <f aca="false">IF($C348="","",MAX(1,N(商品マスタ!$J347)))</f>
        <v/>
      </c>
      <c r="M348" s="38" t="str">
        <f aca="false">IF($C348="","",N(TOP!$C$16)*N($K348))</f>
        <v/>
      </c>
      <c r="N348" s="17" t="str">
        <f aca="false">IF($C348="","",ROUNDUP(N($M348)/N($L348),0))</f>
        <v/>
      </c>
      <c r="O348" s="17" t="str">
        <f aca="false">IF($C348="","",N(商品マスタ!$R347))</f>
        <v/>
      </c>
      <c r="P348" s="17" t="str">
        <f aca="false">IF($C348="","",IF($F348="理論",(N($O348)+N($N348))-N($G348),(N($O348)+N($N348))-N($I348)))</f>
        <v/>
      </c>
      <c r="Q348" s="17" t="str">
        <f aca="false">IF($C348="","",MAX(1,N(商品マスタ!$K347)))</f>
        <v/>
      </c>
      <c r="R348" s="39" t="str">
        <f aca="false">IF($C348="","",IF(N($P348)/N($Q348)&lt;=0,"",ROUNDUP(N($P348)/N($Q348),0)))</f>
        <v/>
      </c>
      <c r="S348" s="14"/>
      <c r="T348" s="40" t="str">
        <f aca="false">IF($C348="","",N(商品マスタ!$M347))</f>
        <v/>
      </c>
      <c r="U348" s="40" t="str">
        <f aca="false">IF($S348="","",N($S348)*N($T348))</f>
        <v/>
      </c>
      <c r="V348" s="18"/>
    </row>
    <row r="349" customFormat="false" ht="15" hidden="false" customHeight="false" outlineLevel="0" collapsed="false">
      <c r="B349" s="12" t="n">
        <v>343</v>
      </c>
      <c r="C349" s="36" t="str">
        <f aca="false">IF(商品マスタ!$C348="","",商品マスタ!$C348)</f>
        <v/>
      </c>
      <c r="D349" s="12" t="str">
        <f aca="false">IF($C349="","",商品マスタ!$D348)</f>
        <v/>
      </c>
      <c r="E349" s="12" t="str">
        <f aca="false">IF($C349="","",商品マスタ!$G348)</f>
        <v/>
      </c>
      <c r="F349" s="12" t="str">
        <f aca="false">IF($C349="","",IF(商品マスタ!$P348="","理論",商品マスタ!$P348))</f>
        <v/>
      </c>
      <c r="G349" s="17" t="str">
        <f aca="false">IF($C349="","",N(商品マスタ!$H348))</f>
        <v/>
      </c>
      <c r="H349" s="14"/>
      <c r="I349" s="17" t="str">
        <f aca="false">IF($C349="","",N($H349)*N(商品マスタ!$N348))</f>
        <v/>
      </c>
      <c r="J349" s="17" t="str">
        <f aca="false">IF($C349="","",N($I349)-N($G349))</f>
        <v/>
      </c>
      <c r="K349" s="37" t="str">
        <f aca="false">IF($C349="","",N(商品マスタ!$I348))</f>
        <v/>
      </c>
      <c r="L349" s="17" t="str">
        <f aca="false">IF($C349="","",MAX(1,N(商品マスタ!$J348)))</f>
        <v/>
      </c>
      <c r="M349" s="38" t="str">
        <f aca="false">IF($C349="","",N(TOP!$C$16)*N($K349))</f>
        <v/>
      </c>
      <c r="N349" s="17" t="str">
        <f aca="false">IF($C349="","",ROUNDUP(N($M349)/N($L349),0))</f>
        <v/>
      </c>
      <c r="O349" s="17" t="str">
        <f aca="false">IF($C349="","",N(商品マスタ!$R348))</f>
        <v/>
      </c>
      <c r="P349" s="17" t="str">
        <f aca="false">IF($C349="","",IF($F349="理論",(N($O349)+N($N349))-N($G349),(N($O349)+N($N349))-N($I349)))</f>
        <v/>
      </c>
      <c r="Q349" s="17" t="str">
        <f aca="false">IF($C349="","",MAX(1,N(商品マスタ!$K348)))</f>
        <v/>
      </c>
      <c r="R349" s="39" t="str">
        <f aca="false">IF($C349="","",IF(N($P349)/N($Q349)&lt;=0,"",ROUNDUP(N($P349)/N($Q349),0)))</f>
        <v/>
      </c>
      <c r="S349" s="14"/>
      <c r="T349" s="40" t="str">
        <f aca="false">IF($C349="","",N(商品マスタ!$M348))</f>
        <v/>
      </c>
      <c r="U349" s="40" t="str">
        <f aca="false">IF($S349="","",N($S349)*N($T349))</f>
        <v/>
      </c>
      <c r="V349" s="18"/>
    </row>
    <row r="350" customFormat="false" ht="15" hidden="false" customHeight="false" outlineLevel="0" collapsed="false">
      <c r="B350" s="12" t="n">
        <v>344</v>
      </c>
      <c r="C350" s="36" t="str">
        <f aca="false">IF(商品マスタ!$C349="","",商品マスタ!$C349)</f>
        <v/>
      </c>
      <c r="D350" s="12" t="str">
        <f aca="false">IF($C350="","",商品マスタ!$D349)</f>
        <v/>
      </c>
      <c r="E350" s="12" t="str">
        <f aca="false">IF($C350="","",商品マスタ!$G349)</f>
        <v/>
      </c>
      <c r="F350" s="12" t="str">
        <f aca="false">IF($C350="","",IF(商品マスタ!$P349="","理論",商品マスタ!$P349))</f>
        <v/>
      </c>
      <c r="G350" s="17" t="str">
        <f aca="false">IF($C350="","",N(商品マスタ!$H349))</f>
        <v/>
      </c>
      <c r="H350" s="14"/>
      <c r="I350" s="17" t="str">
        <f aca="false">IF($C350="","",N($H350)*N(商品マスタ!$N349))</f>
        <v/>
      </c>
      <c r="J350" s="17" t="str">
        <f aca="false">IF($C350="","",N($I350)-N($G350))</f>
        <v/>
      </c>
      <c r="K350" s="37" t="str">
        <f aca="false">IF($C350="","",N(商品マスタ!$I349))</f>
        <v/>
      </c>
      <c r="L350" s="17" t="str">
        <f aca="false">IF($C350="","",MAX(1,N(商品マスタ!$J349)))</f>
        <v/>
      </c>
      <c r="M350" s="38" t="str">
        <f aca="false">IF($C350="","",N(TOP!$C$16)*N($K350))</f>
        <v/>
      </c>
      <c r="N350" s="17" t="str">
        <f aca="false">IF($C350="","",ROUNDUP(N($M350)/N($L350),0))</f>
        <v/>
      </c>
      <c r="O350" s="17" t="str">
        <f aca="false">IF($C350="","",N(商品マスタ!$R349))</f>
        <v/>
      </c>
      <c r="P350" s="17" t="str">
        <f aca="false">IF($C350="","",IF($F350="理論",(N($O350)+N($N350))-N($G350),(N($O350)+N($N350))-N($I350)))</f>
        <v/>
      </c>
      <c r="Q350" s="17" t="str">
        <f aca="false">IF($C350="","",MAX(1,N(商品マスタ!$K349)))</f>
        <v/>
      </c>
      <c r="R350" s="39" t="str">
        <f aca="false">IF($C350="","",IF(N($P350)/N($Q350)&lt;=0,"",ROUNDUP(N($P350)/N($Q350),0)))</f>
        <v/>
      </c>
      <c r="S350" s="14"/>
      <c r="T350" s="40" t="str">
        <f aca="false">IF($C350="","",N(商品マスタ!$M349))</f>
        <v/>
      </c>
      <c r="U350" s="40" t="str">
        <f aca="false">IF($S350="","",N($S350)*N($T350))</f>
        <v/>
      </c>
      <c r="V350" s="18"/>
    </row>
    <row r="351" customFormat="false" ht="15" hidden="false" customHeight="false" outlineLevel="0" collapsed="false">
      <c r="B351" s="12" t="n">
        <v>345</v>
      </c>
      <c r="C351" s="36" t="str">
        <f aca="false">IF(商品マスタ!$C350="","",商品マスタ!$C350)</f>
        <v/>
      </c>
      <c r="D351" s="12" t="str">
        <f aca="false">IF($C351="","",商品マスタ!$D350)</f>
        <v/>
      </c>
      <c r="E351" s="12" t="str">
        <f aca="false">IF($C351="","",商品マスタ!$G350)</f>
        <v/>
      </c>
      <c r="F351" s="12" t="str">
        <f aca="false">IF($C351="","",IF(商品マスタ!$P350="","理論",商品マスタ!$P350))</f>
        <v/>
      </c>
      <c r="G351" s="17" t="str">
        <f aca="false">IF($C351="","",N(商品マスタ!$H350))</f>
        <v/>
      </c>
      <c r="H351" s="14"/>
      <c r="I351" s="17" t="str">
        <f aca="false">IF($C351="","",N($H351)*N(商品マスタ!$N350))</f>
        <v/>
      </c>
      <c r="J351" s="17" t="str">
        <f aca="false">IF($C351="","",N($I351)-N($G351))</f>
        <v/>
      </c>
      <c r="K351" s="37" t="str">
        <f aca="false">IF($C351="","",N(商品マスタ!$I350))</f>
        <v/>
      </c>
      <c r="L351" s="17" t="str">
        <f aca="false">IF($C351="","",MAX(1,N(商品マスタ!$J350)))</f>
        <v/>
      </c>
      <c r="M351" s="38" t="str">
        <f aca="false">IF($C351="","",N(TOP!$C$16)*N($K351))</f>
        <v/>
      </c>
      <c r="N351" s="17" t="str">
        <f aca="false">IF($C351="","",ROUNDUP(N($M351)/N($L351),0))</f>
        <v/>
      </c>
      <c r="O351" s="17" t="str">
        <f aca="false">IF($C351="","",N(商品マスタ!$R350))</f>
        <v/>
      </c>
      <c r="P351" s="17" t="str">
        <f aca="false">IF($C351="","",IF($F351="理論",(N($O351)+N($N351))-N($G351),(N($O351)+N($N351))-N($I351)))</f>
        <v/>
      </c>
      <c r="Q351" s="17" t="str">
        <f aca="false">IF($C351="","",MAX(1,N(商品マスタ!$K350)))</f>
        <v/>
      </c>
      <c r="R351" s="39" t="str">
        <f aca="false">IF($C351="","",IF(N($P351)/N($Q351)&lt;=0,"",ROUNDUP(N($P351)/N($Q351),0)))</f>
        <v/>
      </c>
      <c r="S351" s="14"/>
      <c r="T351" s="40" t="str">
        <f aca="false">IF($C351="","",N(商品マスタ!$M350))</f>
        <v/>
      </c>
      <c r="U351" s="40" t="str">
        <f aca="false">IF($S351="","",N($S351)*N($T351))</f>
        <v/>
      </c>
      <c r="V351" s="18"/>
    </row>
    <row r="352" customFormat="false" ht="15" hidden="false" customHeight="false" outlineLevel="0" collapsed="false">
      <c r="B352" s="12" t="n">
        <v>346</v>
      </c>
      <c r="C352" s="36" t="str">
        <f aca="false">IF(商品マスタ!$C351="","",商品マスタ!$C351)</f>
        <v/>
      </c>
      <c r="D352" s="12" t="str">
        <f aca="false">IF($C352="","",商品マスタ!$D351)</f>
        <v/>
      </c>
      <c r="E352" s="12" t="str">
        <f aca="false">IF($C352="","",商品マスタ!$G351)</f>
        <v/>
      </c>
      <c r="F352" s="12" t="str">
        <f aca="false">IF($C352="","",IF(商品マスタ!$P351="","理論",商品マスタ!$P351))</f>
        <v/>
      </c>
      <c r="G352" s="17" t="str">
        <f aca="false">IF($C352="","",N(商品マスタ!$H351))</f>
        <v/>
      </c>
      <c r="H352" s="14"/>
      <c r="I352" s="17" t="str">
        <f aca="false">IF($C352="","",N($H352)*N(商品マスタ!$N351))</f>
        <v/>
      </c>
      <c r="J352" s="17" t="str">
        <f aca="false">IF($C352="","",N($I352)-N($G352))</f>
        <v/>
      </c>
      <c r="K352" s="37" t="str">
        <f aca="false">IF($C352="","",N(商品マスタ!$I351))</f>
        <v/>
      </c>
      <c r="L352" s="17" t="str">
        <f aca="false">IF($C352="","",MAX(1,N(商品マスタ!$J351)))</f>
        <v/>
      </c>
      <c r="M352" s="38" t="str">
        <f aca="false">IF($C352="","",N(TOP!$C$16)*N($K352))</f>
        <v/>
      </c>
      <c r="N352" s="17" t="str">
        <f aca="false">IF($C352="","",ROUNDUP(N($M352)/N($L352),0))</f>
        <v/>
      </c>
      <c r="O352" s="17" t="str">
        <f aca="false">IF($C352="","",N(商品マスタ!$R351))</f>
        <v/>
      </c>
      <c r="P352" s="17" t="str">
        <f aca="false">IF($C352="","",IF($F352="理論",(N($O352)+N($N352))-N($G352),(N($O352)+N($N352))-N($I352)))</f>
        <v/>
      </c>
      <c r="Q352" s="17" t="str">
        <f aca="false">IF($C352="","",MAX(1,N(商品マスタ!$K351)))</f>
        <v/>
      </c>
      <c r="R352" s="39" t="str">
        <f aca="false">IF($C352="","",IF(N($P352)/N($Q352)&lt;=0,"",ROUNDUP(N($P352)/N($Q352),0)))</f>
        <v/>
      </c>
      <c r="S352" s="14"/>
      <c r="T352" s="40" t="str">
        <f aca="false">IF($C352="","",N(商品マスタ!$M351))</f>
        <v/>
      </c>
      <c r="U352" s="40" t="str">
        <f aca="false">IF($S352="","",N($S352)*N($T352))</f>
        <v/>
      </c>
      <c r="V352" s="18"/>
    </row>
    <row r="353" customFormat="false" ht="15" hidden="false" customHeight="false" outlineLevel="0" collapsed="false">
      <c r="B353" s="12" t="n">
        <v>347</v>
      </c>
      <c r="C353" s="36" t="str">
        <f aca="false">IF(商品マスタ!$C352="","",商品マスタ!$C352)</f>
        <v/>
      </c>
      <c r="D353" s="12" t="str">
        <f aca="false">IF($C353="","",商品マスタ!$D352)</f>
        <v/>
      </c>
      <c r="E353" s="12" t="str">
        <f aca="false">IF($C353="","",商品マスタ!$G352)</f>
        <v/>
      </c>
      <c r="F353" s="12" t="str">
        <f aca="false">IF($C353="","",IF(商品マスタ!$P352="","理論",商品マスタ!$P352))</f>
        <v/>
      </c>
      <c r="G353" s="17" t="str">
        <f aca="false">IF($C353="","",N(商品マスタ!$H352))</f>
        <v/>
      </c>
      <c r="H353" s="14"/>
      <c r="I353" s="17" t="str">
        <f aca="false">IF($C353="","",N($H353)*N(商品マスタ!$N352))</f>
        <v/>
      </c>
      <c r="J353" s="17" t="str">
        <f aca="false">IF($C353="","",N($I353)-N($G353))</f>
        <v/>
      </c>
      <c r="K353" s="37" t="str">
        <f aca="false">IF($C353="","",N(商品マスタ!$I352))</f>
        <v/>
      </c>
      <c r="L353" s="17" t="str">
        <f aca="false">IF($C353="","",MAX(1,N(商品マスタ!$J352)))</f>
        <v/>
      </c>
      <c r="M353" s="38" t="str">
        <f aca="false">IF($C353="","",N(TOP!$C$16)*N($K353))</f>
        <v/>
      </c>
      <c r="N353" s="17" t="str">
        <f aca="false">IF($C353="","",ROUNDUP(N($M353)/N($L353),0))</f>
        <v/>
      </c>
      <c r="O353" s="17" t="str">
        <f aca="false">IF($C353="","",N(商品マスタ!$R352))</f>
        <v/>
      </c>
      <c r="P353" s="17" t="str">
        <f aca="false">IF($C353="","",IF($F353="理論",(N($O353)+N($N353))-N($G353),(N($O353)+N($N353))-N($I353)))</f>
        <v/>
      </c>
      <c r="Q353" s="17" t="str">
        <f aca="false">IF($C353="","",MAX(1,N(商品マスタ!$K352)))</f>
        <v/>
      </c>
      <c r="R353" s="39" t="str">
        <f aca="false">IF($C353="","",IF(N($P353)/N($Q353)&lt;=0,"",ROUNDUP(N($P353)/N($Q353),0)))</f>
        <v/>
      </c>
      <c r="S353" s="14"/>
      <c r="T353" s="40" t="str">
        <f aca="false">IF($C353="","",N(商品マスタ!$M352))</f>
        <v/>
      </c>
      <c r="U353" s="40" t="str">
        <f aca="false">IF($S353="","",N($S353)*N($T353))</f>
        <v/>
      </c>
      <c r="V353" s="18"/>
    </row>
    <row r="354" customFormat="false" ht="15" hidden="false" customHeight="false" outlineLevel="0" collapsed="false">
      <c r="B354" s="12" t="n">
        <v>348</v>
      </c>
      <c r="C354" s="36" t="str">
        <f aca="false">IF(商品マスタ!$C353="","",商品マスタ!$C353)</f>
        <v/>
      </c>
      <c r="D354" s="12" t="str">
        <f aca="false">IF($C354="","",商品マスタ!$D353)</f>
        <v/>
      </c>
      <c r="E354" s="12" t="str">
        <f aca="false">IF($C354="","",商品マスタ!$G353)</f>
        <v/>
      </c>
      <c r="F354" s="12" t="str">
        <f aca="false">IF($C354="","",IF(商品マスタ!$P353="","理論",商品マスタ!$P353))</f>
        <v/>
      </c>
      <c r="G354" s="17" t="str">
        <f aca="false">IF($C354="","",N(商品マスタ!$H353))</f>
        <v/>
      </c>
      <c r="H354" s="14"/>
      <c r="I354" s="17" t="str">
        <f aca="false">IF($C354="","",N($H354)*N(商品マスタ!$N353))</f>
        <v/>
      </c>
      <c r="J354" s="17" t="str">
        <f aca="false">IF($C354="","",N($I354)-N($G354))</f>
        <v/>
      </c>
      <c r="K354" s="37" t="str">
        <f aca="false">IF($C354="","",N(商品マスタ!$I353))</f>
        <v/>
      </c>
      <c r="L354" s="17" t="str">
        <f aca="false">IF($C354="","",MAX(1,N(商品マスタ!$J353)))</f>
        <v/>
      </c>
      <c r="M354" s="38" t="str">
        <f aca="false">IF($C354="","",N(TOP!$C$16)*N($K354))</f>
        <v/>
      </c>
      <c r="N354" s="17" t="str">
        <f aca="false">IF($C354="","",ROUNDUP(N($M354)/N($L354),0))</f>
        <v/>
      </c>
      <c r="O354" s="17" t="str">
        <f aca="false">IF($C354="","",N(商品マスタ!$R353))</f>
        <v/>
      </c>
      <c r="P354" s="17" t="str">
        <f aca="false">IF($C354="","",IF($F354="理論",(N($O354)+N($N354))-N($G354),(N($O354)+N($N354))-N($I354)))</f>
        <v/>
      </c>
      <c r="Q354" s="17" t="str">
        <f aca="false">IF($C354="","",MAX(1,N(商品マスタ!$K353)))</f>
        <v/>
      </c>
      <c r="R354" s="39" t="str">
        <f aca="false">IF($C354="","",IF(N($P354)/N($Q354)&lt;=0,"",ROUNDUP(N($P354)/N($Q354),0)))</f>
        <v/>
      </c>
      <c r="S354" s="14"/>
      <c r="T354" s="40" t="str">
        <f aca="false">IF($C354="","",N(商品マスタ!$M353))</f>
        <v/>
      </c>
      <c r="U354" s="40" t="str">
        <f aca="false">IF($S354="","",N($S354)*N($T354))</f>
        <v/>
      </c>
      <c r="V354" s="18"/>
    </row>
    <row r="355" customFormat="false" ht="15" hidden="false" customHeight="false" outlineLevel="0" collapsed="false">
      <c r="B355" s="12" t="n">
        <v>349</v>
      </c>
      <c r="C355" s="36" t="str">
        <f aca="false">IF(商品マスタ!$C354="","",商品マスタ!$C354)</f>
        <v/>
      </c>
      <c r="D355" s="12" t="str">
        <f aca="false">IF($C355="","",商品マスタ!$D354)</f>
        <v/>
      </c>
      <c r="E355" s="12" t="str">
        <f aca="false">IF($C355="","",商品マスタ!$G354)</f>
        <v/>
      </c>
      <c r="F355" s="12" t="str">
        <f aca="false">IF($C355="","",IF(商品マスタ!$P354="","理論",商品マスタ!$P354))</f>
        <v/>
      </c>
      <c r="G355" s="17" t="str">
        <f aca="false">IF($C355="","",N(商品マスタ!$H354))</f>
        <v/>
      </c>
      <c r="H355" s="14"/>
      <c r="I355" s="17" t="str">
        <f aca="false">IF($C355="","",N($H355)*N(商品マスタ!$N354))</f>
        <v/>
      </c>
      <c r="J355" s="17" t="str">
        <f aca="false">IF($C355="","",N($I355)-N($G355))</f>
        <v/>
      </c>
      <c r="K355" s="37" t="str">
        <f aca="false">IF($C355="","",N(商品マスタ!$I354))</f>
        <v/>
      </c>
      <c r="L355" s="17" t="str">
        <f aca="false">IF($C355="","",MAX(1,N(商品マスタ!$J354)))</f>
        <v/>
      </c>
      <c r="M355" s="38" t="str">
        <f aca="false">IF($C355="","",N(TOP!$C$16)*N($K355))</f>
        <v/>
      </c>
      <c r="N355" s="17" t="str">
        <f aca="false">IF($C355="","",ROUNDUP(N($M355)/N($L355),0))</f>
        <v/>
      </c>
      <c r="O355" s="17" t="str">
        <f aca="false">IF($C355="","",N(商品マスタ!$R354))</f>
        <v/>
      </c>
      <c r="P355" s="17" t="str">
        <f aca="false">IF($C355="","",IF($F355="理論",(N($O355)+N($N355))-N($G355),(N($O355)+N($N355))-N($I355)))</f>
        <v/>
      </c>
      <c r="Q355" s="17" t="str">
        <f aca="false">IF($C355="","",MAX(1,N(商品マスタ!$K354)))</f>
        <v/>
      </c>
      <c r="R355" s="39" t="str">
        <f aca="false">IF($C355="","",IF(N($P355)/N($Q355)&lt;=0,"",ROUNDUP(N($P355)/N($Q355),0)))</f>
        <v/>
      </c>
      <c r="S355" s="14"/>
      <c r="T355" s="40" t="str">
        <f aca="false">IF($C355="","",N(商品マスタ!$M354))</f>
        <v/>
      </c>
      <c r="U355" s="40" t="str">
        <f aca="false">IF($S355="","",N($S355)*N($T355))</f>
        <v/>
      </c>
      <c r="V355" s="18"/>
    </row>
    <row r="356" customFormat="false" ht="15" hidden="false" customHeight="false" outlineLevel="0" collapsed="false">
      <c r="B356" s="12" t="n">
        <v>350</v>
      </c>
      <c r="C356" s="36" t="str">
        <f aca="false">IF(商品マスタ!$C355="","",商品マスタ!$C355)</f>
        <v/>
      </c>
      <c r="D356" s="12" t="str">
        <f aca="false">IF($C356="","",商品マスタ!$D355)</f>
        <v/>
      </c>
      <c r="E356" s="12" t="str">
        <f aca="false">IF($C356="","",商品マスタ!$G355)</f>
        <v/>
      </c>
      <c r="F356" s="12" t="str">
        <f aca="false">IF($C356="","",IF(商品マスタ!$P355="","理論",商品マスタ!$P355))</f>
        <v/>
      </c>
      <c r="G356" s="17" t="str">
        <f aca="false">IF($C356="","",N(商品マスタ!$H355))</f>
        <v/>
      </c>
      <c r="H356" s="14"/>
      <c r="I356" s="17" t="str">
        <f aca="false">IF($C356="","",N($H356)*N(商品マスタ!$N355))</f>
        <v/>
      </c>
      <c r="J356" s="17" t="str">
        <f aca="false">IF($C356="","",N($I356)-N($G356))</f>
        <v/>
      </c>
      <c r="K356" s="37" t="str">
        <f aca="false">IF($C356="","",N(商品マスタ!$I355))</f>
        <v/>
      </c>
      <c r="L356" s="17" t="str">
        <f aca="false">IF($C356="","",MAX(1,N(商品マスタ!$J355)))</f>
        <v/>
      </c>
      <c r="M356" s="38" t="str">
        <f aca="false">IF($C356="","",N(TOP!$C$16)*N($K356))</f>
        <v/>
      </c>
      <c r="N356" s="17" t="str">
        <f aca="false">IF($C356="","",ROUNDUP(N($M356)/N($L356),0))</f>
        <v/>
      </c>
      <c r="O356" s="17" t="str">
        <f aca="false">IF($C356="","",N(商品マスタ!$R355))</f>
        <v/>
      </c>
      <c r="P356" s="17" t="str">
        <f aca="false">IF($C356="","",IF($F356="理論",(N($O356)+N($N356))-N($G356),(N($O356)+N($N356))-N($I356)))</f>
        <v/>
      </c>
      <c r="Q356" s="17" t="str">
        <f aca="false">IF($C356="","",MAX(1,N(商品マスタ!$K355)))</f>
        <v/>
      </c>
      <c r="R356" s="39" t="str">
        <f aca="false">IF($C356="","",IF(N($P356)/N($Q356)&lt;=0,"",ROUNDUP(N($P356)/N($Q356),0)))</f>
        <v/>
      </c>
      <c r="S356" s="14"/>
      <c r="T356" s="40" t="str">
        <f aca="false">IF($C356="","",N(商品マスタ!$M355))</f>
        <v/>
      </c>
      <c r="U356" s="40" t="str">
        <f aca="false">IF($S356="","",N($S356)*N($T356))</f>
        <v/>
      </c>
      <c r="V356" s="18"/>
    </row>
    <row r="357" customFormat="false" ht="15" hidden="false" customHeight="false" outlineLevel="0" collapsed="false">
      <c r="B357" s="12" t="n">
        <v>351</v>
      </c>
      <c r="C357" s="36" t="str">
        <f aca="false">IF(商品マスタ!$C356="","",商品マスタ!$C356)</f>
        <v/>
      </c>
      <c r="D357" s="12" t="str">
        <f aca="false">IF($C357="","",商品マスタ!$D356)</f>
        <v/>
      </c>
      <c r="E357" s="12" t="str">
        <f aca="false">IF($C357="","",商品マスタ!$G356)</f>
        <v/>
      </c>
      <c r="F357" s="12" t="str">
        <f aca="false">IF($C357="","",IF(商品マスタ!$P356="","理論",商品マスタ!$P356))</f>
        <v/>
      </c>
      <c r="G357" s="17" t="str">
        <f aca="false">IF($C357="","",N(商品マスタ!$H356))</f>
        <v/>
      </c>
      <c r="H357" s="14"/>
      <c r="I357" s="17" t="str">
        <f aca="false">IF($C357="","",N($H357)*N(商品マスタ!$N356))</f>
        <v/>
      </c>
      <c r="J357" s="17" t="str">
        <f aca="false">IF($C357="","",N($I357)-N($G357))</f>
        <v/>
      </c>
      <c r="K357" s="37" t="str">
        <f aca="false">IF($C357="","",N(商品マスタ!$I356))</f>
        <v/>
      </c>
      <c r="L357" s="17" t="str">
        <f aca="false">IF($C357="","",MAX(1,N(商品マスタ!$J356)))</f>
        <v/>
      </c>
      <c r="M357" s="38" t="str">
        <f aca="false">IF($C357="","",N(TOP!$C$16)*N($K357))</f>
        <v/>
      </c>
      <c r="N357" s="17" t="str">
        <f aca="false">IF($C357="","",ROUNDUP(N($M357)/N($L357),0))</f>
        <v/>
      </c>
      <c r="O357" s="17" t="str">
        <f aca="false">IF($C357="","",N(商品マスタ!$R356))</f>
        <v/>
      </c>
      <c r="P357" s="17" t="str">
        <f aca="false">IF($C357="","",IF($F357="理論",(N($O357)+N($N357))-N($G357),(N($O357)+N($N357))-N($I357)))</f>
        <v/>
      </c>
      <c r="Q357" s="17" t="str">
        <f aca="false">IF($C357="","",MAX(1,N(商品マスタ!$K356)))</f>
        <v/>
      </c>
      <c r="R357" s="39" t="str">
        <f aca="false">IF($C357="","",IF(N($P357)/N($Q357)&lt;=0,"",ROUNDUP(N($P357)/N($Q357),0)))</f>
        <v/>
      </c>
      <c r="S357" s="14"/>
      <c r="T357" s="40" t="str">
        <f aca="false">IF($C357="","",N(商品マスタ!$M356))</f>
        <v/>
      </c>
      <c r="U357" s="40" t="str">
        <f aca="false">IF($S357="","",N($S357)*N($T357))</f>
        <v/>
      </c>
      <c r="V357" s="18"/>
    </row>
    <row r="358" customFormat="false" ht="15" hidden="false" customHeight="false" outlineLevel="0" collapsed="false">
      <c r="B358" s="12" t="n">
        <v>352</v>
      </c>
      <c r="C358" s="36" t="str">
        <f aca="false">IF(商品マスタ!$C357="","",商品マスタ!$C357)</f>
        <v/>
      </c>
      <c r="D358" s="12" t="str">
        <f aca="false">IF($C358="","",商品マスタ!$D357)</f>
        <v/>
      </c>
      <c r="E358" s="12" t="str">
        <f aca="false">IF($C358="","",商品マスタ!$G357)</f>
        <v/>
      </c>
      <c r="F358" s="12" t="str">
        <f aca="false">IF($C358="","",IF(商品マスタ!$P357="","理論",商品マスタ!$P357))</f>
        <v/>
      </c>
      <c r="G358" s="17" t="str">
        <f aca="false">IF($C358="","",N(商品マスタ!$H357))</f>
        <v/>
      </c>
      <c r="H358" s="14"/>
      <c r="I358" s="17" t="str">
        <f aca="false">IF($C358="","",N($H358)*N(商品マスタ!$N357))</f>
        <v/>
      </c>
      <c r="J358" s="17" t="str">
        <f aca="false">IF($C358="","",N($I358)-N($G358))</f>
        <v/>
      </c>
      <c r="K358" s="37" t="str">
        <f aca="false">IF($C358="","",N(商品マスタ!$I357))</f>
        <v/>
      </c>
      <c r="L358" s="17" t="str">
        <f aca="false">IF($C358="","",MAX(1,N(商品マスタ!$J357)))</f>
        <v/>
      </c>
      <c r="M358" s="38" t="str">
        <f aca="false">IF($C358="","",N(TOP!$C$16)*N($K358))</f>
        <v/>
      </c>
      <c r="N358" s="17" t="str">
        <f aca="false">IF($C358="","",ROUNDUP(N($M358)/N($L358),0))</f>
        <v/>
      </c>
      <c r="O358" s="17" t="str">
        <f aca="false">IF($C358="","",N(商品マスタ!$R357))</f>
        <v/>
      </c>
      <c r="P358" s="17" t="str">
        <f aca="false">IF($C358="","",IF($F358="理論",(N($O358)+N($N358))-N($G358),(N($O358)+N($N358))-N($I358)))</f>
        <v/>
      </c>
      <c r="Q358" s="17" t="str">
        <f aca="false">IF($C358="","",MAX(1,N(商品マスタ!$K357)))</f>
        <v/>
      </c>
      <c r="R358" s="39" t="str">
        <f aca="false">IF($C358="","",IF(N($P358)/N($Q358)&lt;=0,"",ROUNDUP(N($P358)/N($Q358),0)))</f>
        <v/>
      </c>
      <c r="S358" s="14"/>
      <c r="T358" s="40" t="str">
        <f aca="false">IF($C358="","",N(商品マスタ!$M357))</f>
        <v/>
      </c>
      <c r="U358" s="40" t="str">
        <f aca="false">IF($S358="","",N($S358)*N($T358))</f>
        <v/>
      </c>
      <c r="V358" s="18"/>
    </row>
    <row r="359" customFormat="false" ht="15" hidden="false" customHeight="false" outlineLevel="0" collapsed="false">
      <c r="B359" s="12" t="n">
        <v>353</v>
      </c>
      <c r="C359" s="36" t="str">
        <f aca="false">IF(商品マスタ!$C358="","",商品マスタ!$C358)</f>
        <v/>
      </c>
      <c r="D359" s="12" t="str">
        <f aca="false">IF($C359="","",商品マスタ!$D358)</f>
        <v/>
      </c>
      <c r="E359" s="12" t="str">
        <f aca="false">IF($C359="","",商品マスタ!$G358)</f>
        <v/>
      </c>
      <c r="F359" s="12" t="str">
        <f aca="false">IF($C359="","",IF(商品マスタ!$P358="","理論",商品マスタ!$P358))</f>
        <v/>
      </c>
      <c r="G359" s="17" t="str">
        <f aca="false">IF($C359="","",N(商品マスタ!$H358))</f>
        <v/>
      </c>
      <c r="H359" s="14"/>
      <c r="I359" s="17" t="str">
        <f aca="false">IF($C359="","",N($H359)*N(商品マスタ!$N358))</f>
        <v/>
      </c>
      <c r="J359" s="17" t="str">
        <f aca="false">IF($C359="","",N($I359)-N($G359))</f>
        <v/>
      </c>
      <c r="K359" s="37" t="str">
        <f aca="false">IF($C359="","",N(商品マスタ!$I358))</f>
        <v/>
      </c>
      <c r="L359" s="17" t="str">
        <f aca="false">IF($C359="","",MAX(1,N(商品マスタ!$J358)))</f>
        <v/>
      </c>
      <c r="M359" s="38" t="str">
        <f aca="false">IF($C359="","",N(TOP!$C$16)*N($K359))</f>
        <v/>
      </c>
      <c r="N359" s="17" t="str">
        <f aca="false">IF($C359="","",ROUNDUP(N($M359)/N($L359),0))</f>
        <v/>
      </c>
      <c r="O359" s="17" t="str">
        <f aca="false">IF($C359="","",N(商品マスタ!$R358))</f>
        <v/>
      </c>
      <c r="P359" s="17" t="str">
        <f aca="false">IF($C359="","",IF($F359="理論",(N($O359)+N($N359))-N($G359),(N($O359)+N($N359))-N($I359)))</f>
        <v/>
      </c>
      <c r="Q359" s="17" t="str">
        <f aca="false">IF($C359="","",MAX(1,N(商品マスタ!$K358)))</f>
        <v/>
      </c>
      <c r="R359" s="39" t="str">
        <f aca="false">IF($C359="","",IF(N($P359)/N($Q359)&lt;=0,"",ROUNDUP(N($P359)/N($Q359),0)))</f>
        <v/>
      </c>
      <c r="S359" s="14"/>
      <c r="T359" s="40" t="str">
        <f aca="false">IF($C359="","",N(商品マスタ!$M358))</f>
        <v/>
      </c>
      <c r="U359" s="40" t="str">
        <f aca="false">IF($S359="","",N($S359)*N($T359))</f>
        <v/>
      </c>
      <c r="V359" s="18"/>
    </row>
    <row r="360" customFormat="false" ht="15" hidden="false" customHeight="false" outlineLevel="0" collapsed="false">
      <c r="B360" s="12" t="n">
        <v>354</v>
      </c>
      <c r="C360" s="36" t="str">
        <f aca="false">IF(商品マスタ!$C359="","",商品マスタ!$C359)</f>
        <v/>
      </c>
      <c r="D360" s="12" t="str">
        <f aca="false">IF($C360="","",商品マスタ!$D359)</f>
        <v/>
      </c>
      <c r="E360" s="12" t="str">
        <f aca="false">IF($C360="","",商品マスタ!$G359)</f>
        <v/>
      </c>
      <c r="F360" s="12" t="str">
        <f aca="false">IF($C360="","",IF(商品マスタ!$P359="","理論",商品マスタ!$P359))</f>
        <v/>
      </c>
      <c r="G360" s="17" t="str">
        <f aca="false">IF($C360="","",N(商品マスタ!$H359))</f>
        <v/>
      </c>
      <c r="H360" s="14"/>
      <c r="I360" s="17" t="str">
        <f aca="false">IF($C360="","",N($H360)*N(商品マスタ!$N359))</f>
        <v/>
      </c>
      <c r="J360" s="17" t="str">
        <f aca="false">IF($C360="","",N($I360)-N($G360))</f>
        <v/>
      </c>
      <c r="K360" s="37" t="str">
        <f aca="false">IF($C360="","",N(商品マスタ!$I359))</f>
        <v/>
      </c>
      <c r="L360" s="17" t="str">
        <f aca="false">IF($C360="","",MAX(1,N(商品マスタ!$J359)))</f>
        <v/>
      </c>
      <c r="M360" s="38" t="str">
        <f aca="false">IF($C360="","",N(TOP!$C$16)*N($K360))</f>
        <v/>
      </c>
      <c r="N360" s="17" t="str">
        <f aca="false">IF($C360="","",ROUNDUP(N($M360)/N($L360),0))</f>
        <v/>
      </c>
      <c r="O360" s="17" t="str">
        <f aca="false">IF($C360="","",N(商品マスタ!$R359))</f>
        <v/>
      </c>
      <c r="P360" s="17" t="str">
        <f aca="false">IF($C360="","",IF($F360="理論",(N($O360)+N($N360))-N($G360),(N($O360)+N($N360))-N($I360)))</f>
        <v/>
      </c>
      <c r="Q360" s="17" t="str">
        <f aca="false">IF($C360="","",MAX(1,N(商品マスタ!$K359)))</f>
        <v/>
      </c>
      <c r="R360" s="39" t="str">
        <f aca="false">IF($C360="","",IF(N($P360)/N($Q360)&lt;=0,"",ROUNDUP(N($P360)/N($Q360),0)))</f>
        <v/>
      </c>
      <c r="S360" s="14"/>
      <c r="T360" s="40" t="str">
        <f aca="false">IF($C360="","",N(商品マスタ!$M359))</f>
        <v/>
      </c>
      <c r="U360" s="40" t="str">
        <f aca="false">IF($S360="","",N($S360)*N($T360))</f>
        <v/>
      </c>
      <c r="V360" s="18"/>
    </row>
    <row r="361" customFormat="false" ht="15" hidden="false" customHeight="false" outlineLevel="0" collapsed="false">
      <c r="B361" s="12" t="n">
        <v>355</v>
      </c>
      <c r="C361" s="36" t="str">
        <f aca="false">IF(商品マスタ!$C360="","",商品マスタ!$C360)</f>
        <v/>
      </c>
      <c r="D361" s="12" t="str">
        <f aca="false">IF($C361="","",商品マスタ!$D360)</f>
        <v/>
      </c>
      <c r="E361" s="12" t="str">
        <f aca="false">IF($C361="","",商品マスタ!$G360)</f>
        <v/>
      </c>
      <c r="F361" s="12" t="str">
        <f aca="false">IF($C361="","",IF(商品マスタ!$P360="","理論",商品マスタ!$P360))</f>
        <v/>
      </c>
      <c r="G361" s="17" t="str">
        <f aca="false">IF($C361="","",N(商品マスタ!$H360))</f>
        <v/>
      </c>
      <c r="H361" s="14"/>
      <c r="I361" s="17" t="str">
        <f aca="false">IF($C361="","",N($H361)*N(商品マスタ!$N360))</f>
        <v/>
      </c>
      <c r="J361" s="17" t="str">
        <f aca="false">IF($C361="","",N($I361)-N($G361))</f>
        <v/>
      </c>
      <c r="K361" s="37" t="str">
        <f aca="false">IF($C361="","",N(商品マスタ!$I360))</f>
        <v/>
      </c>
      <c r="L361" s="17" t="str">
        <f aca="false">IF($C361="","",MAX(1,N(商品マスタ!$J360)))</f>
        <v/>
      </c>
      <c r="M361" s="38" t="str">
        <f aca="false">IF($C361="","",N(TOP!$C$16)*N($K361))</f>
        <v/>
      </c>
      <c r="N361" s="17" t="str">
        <f aca="false">IF($C361="","",ROUNDUP(N($M361)/N($L361),0))</f>
        <v/>
      </c>
      <c r="O361" s="17" t="str">
        <f aca="false">IF($C361="","",N(商品マスタ!$R360))</f>
        <v/>
      </c>
      <c r="P361" s="17" t="str">
        <f aca="false">IF($C361="","",IF($F361="理論",(N($O361)+N($N361))-N($G361),(N($O361)+N($N361))-N($I361)))</f>
        <v/>
      </c>
      <c r="Q361" s="17" t="str">
        <f aca="false">IF($C361="","",MAX(1,N(商品マスタ!$K360)))</f>
        <v/>
      </c>
      <c r="R361" s="39" t="str">
        <f aca="false">IF($C361="","",IF(N($P361)/N($Q361)&lt;=0,"",ROUNDUP(N($P361)/N($Q361),0)))</f>
        <v/>
      </c>
      <c r="S361" s="14"/>
      <c r="T361" s="40" t="str">
        <f aca="false">IF($C361="","",N(商品マスタ!$M360))</f>
        <v/>
      </c>
      <c r="U361" s="40" t="str">
        <f aca="false">IF($S361="","",N($S361)*N($T361))</f>
        <v/>
      </c>
      <c r="V361" s="18"/>
    </row>
    <row r="362" customFormat="false" ht="15" hidden="false" customHeight="false" outlineLevel="0" collapsed="false">
      <c r="B362" s="12" t="n">
        <v>356</v>
      </c>
      <c r="C362" s="36" t="str">
        <f aca="false">IF(商品マスタ!$C361="","",商品マスタ!$C361)</f>
        <v/>
      </c>
      <c r="D362" s="12" t="str">
        <f aca="false">IF($C362="","",商品マスタ!$D361)</f>
        <v/>
      </c>
      <c r="E362" s="12" t="str">
        <f aca="false">IF($C362="","",商品マスタ!$G361)</f>
        <v/>
      </c>
      <c r="F362" s="12" t="str">
        <f aca="false">IF($C362="","",IF(商品マスタ!$P361="","理論",商品マスタ!$P361))</f>
        <v/>
      </c>
      <c r="G362" s="17" t="str">
        <f aca="false">IF($C362="","",N(商品マスタ!$H361))</f>
        <v/>
      </c>
      <c r="H362" s="14"/>
      <c r="I362" s="17" t="str">
        <f aca="false">IF($C362="","",N($H362)*N(商品マスタ!$N361))</f>
        <v/>
      </c>
      <c r="J362" s="17" t="str">
        <f aca="false">IF($C362="","",N($I362)-N($G362))</f>
        <v/>
      </c>
      <c r="K362" s="37" t="str">
        <f aca="false">IF($C362="","",N(商品マスタ!$I361))</f>
        <v/>
      </c>
      <c r="L362" s="17" t="str">
        <f aca="false">IF($C362="","",MAX(1,N(商品マスタ!$J361)))</f>
        <v/>
      </c>
      <c r="M362" s="38" t="str">
        <f aca="false">IF($C362="","",N(TOP!$C$16)*N($K362))</f>
        <v/>
      </c>
      <c r="N362" s="17" t="str">
        <f aca="false">IF($C362="","",ROUNDUP(N($M362)/N($L362),0))</f>
        <v/>
      </c>
      <c r="O362" s="17" t="str">
        <f aca="false">IF($C362="","",N(商品マスタ!$R361))</f>
        <v/>
      </c>
      <c r="P362" s="17" t="str">
        <f aca="false">IF($C362="","",IF($F362="理論",(N($O362)+N($N362))-N($G362),(N($O362)+N($N362))-N($I362)))</f>
        <v/>
      </c>
      <c r="Q362" s="17" t="str">
        <f aca="false">IF($C362="","",MAX(1,N(商品マスタ!$K361)))</f>
        <v/>
      </c>
      <c r="R362" s="39" t="str">
        <f aca="false">IF($C362="","",IF(N($P362)/N($Q362)&lt;=0,"",ROUNDUP(N($P362)/N($Q362),0)))</f>
        <v/>
      </c>
      <c r="S362" s="14"/>
      <c r="T362" s="40" t="str">
        <f aca="false">IF($C362="","",N(商品マスタ!$M361))</f>
        <v/>
      </c>
      <c r="U362" s="40" t="str">
        <f aca="false">IF($S362="","",N($S362)*N($T362))</f>
        <v/>
      </c>
      <c r="V362" s="18"/>
    </row>
    <row r="363" customFormat="false" ht="15" hidden="false" customHeight="false" outlineLevel="0" collapsed="false">
      <c r="B363" s="12" t="n">
        <v>357</v>
      </c>
      <c r="C363" s="36" t="str">
        <f aca="false">IF(商品マスタ!$C362="","",商品マスタ!$C362)</f>
        <v/>
      </c>
      <c r="D363" s="12" t="str">
        <f aca="false">IF($C363="","",商品マスタ!$D362)</f>
        <v/>
      </c>
      <c r="E363" s="12" t="str">
        <f aca="false">IF($C363="","",商品マスタ!$G362)</f>
        <v/>
      </c>
      <c r="F363" s="12" t="str">
        <f aca="false">IF($C363="","",IF(商品マスタ!$P362="","理論",商品マスタ!$P362))</f>
        <v/>
      </c>
      <c r="G363" s="17" t="str">
        <f aca="false">IF($C363="","",N(商品マスタ!$H362))</f>
        <v/>
      </c>
      <c r="H363" s="14"/>
      <c r="I363" s="17" t="str">
        <f aca="false">IF($C363="","",N($H363)*N(商品マスタ!$N362))</f>
        <v/>
      </c>
      <c r="J363" s="17" t="str">
        <f aca="false">IF($C363="","",N($I363)-N($G363))</f>
        <v/>
      </c>
      <c r="K363" s="37" t="str">
        <f aca="false">IF($C363="","",N(商品マスタ!$I362))</f>
        <v/>
      </c>
      <c r="L363" s="17" t="str">
        <f aca="false">IF($C363="","",MAX(1,N(商品マスタ!$J362)))</f>
        <v/>
      </c>
      <c r="M363" s="38" t="str">
        <f aca="false">IF($C363="","",N(TOP!$C$16)*N($K363))</f>
        <v/>
      </c>
      <c r="N363" s="17" t="str">
        <f aca="false">IF($C363="","",ROUNDUP(N($M363)/N($L363),0))</f>
        <v/>
      </c>
      <c r="O363" s="17" t="str">
        <f aca="false">IF($C363="","",N(商品マスタ!$R362))</f>
        <v/>
      </c>
      <c r="P363" s="17" t="str">
        <f aca="false">IF($C363="","",IF($F363="理論",(N($O363)+N($N363))-N($G363),(N($O363)+N($N363))-N($I363)))</f>
        <v/>
      </c>
      <c r="Q363" s="17" t="str">
        <f aca="false">IF($C363="","",MAX(1,N(商品マスタ!$K362)))</f>
        <v/>
      </c>
      <c r="R363" s="39" t="str">
        <f aca="false">IF($C363="","",IF(N($P363)/N($Q363)&lt;=0,"",ROUNDUP(N($P363)/N($Q363),0)))</f>
        <v/>
      </c>
      <c r="S363" s="14"/>
      <c r="T363" s="40" t="str">
        <f aca="false">IF($C363="","",N(商品マスタ!$M362))</f>
        <v/>
      </c>
      <c r="U363" s="40" t="str">
        <f aca="false">IF($S363="","",N($S363)*N($T363))</f>
        <v/>
      </c>
      <c r="V363" s="18"/>
    </row>
    <row r="364" customFormat="false" ht="15" hidden="false" customHeight="false" outlineLevel="0" collapsed="false">
      <c r="B364" s="12" t="n">
        <v>358</v>
      </c>
      <c r="C364" s="36" t="str">
        <f aca="false">IF(商品マスタ!$C363="","",商品マスタ!$C363)</f>
        <v/>
      </c>
      <c r="D364" s="12" t="str">
        <f aca="false">IF($C364="","",商品マスタ!$D363)</f>
        <v/>
      </c>
      <c r="E364" s="12" t="str">
        <f aca="false">IF($C364="","",商品マスタ!$G363)</f>
        <v/>
      </c>
      <c r="F364" s="12" t="str">
        <f aca="false">IF($C364="","",IF(商品マスタ!$P363="","理論",商品マスタ!$P363))</f>
        <v/>
      </c>
      <c r="G364" s="17" t="str">
        <f aca="false">IF($C364="","",N(商品マスタ!$H363))</f>
        <v/>
      </c>
      <c r="H364" s="14"/>
      <c r="I364" s="17" t="str">
        <f aca="false">IF($C364="","",N($H364)*N(商品マスタ!$N363))</f>
        <v/>
      </c>
      <c r="J364" s="17" t="str">
        <f aca="false">IF($C364="","",N($I364)-N($G364))</f>
        <v/>
      </c>
      <c r="K364" s="37" t="str">
        <f aca="false">IF($C364="","",N(商品マスタ!$I363))</f>
        <v/>
      </c>
      <c r="L364" s="17" t="str">
        <f aca="false">IF($C364="","",MAX(1,N(商品マスタ!$J363)))</f>
        <v/>
      </c>
      <c r="M364" s="38" t="str">
        <f aca="false">IF($C364="","",N(TOP!$C$16)*N($K364))</f>
        <v/>
      </c>
      <c r="N364" s="17" t="str">
        <f aca="false">IF($C364="","",ROUNDUP(N($M364)/N($L364),0))</f>
        <v/>
      </c>
      <c r="O364" s="17" t="str">
        <f aca="false">IF($C364="","",N(商品マスタ!$R363))</f>
        <v/>
      </c>
      <c r="P364" s="17" t="str">
        <f aca="false">IF($C364="","",IF($F364="理論",(N($O364)+N($N364))-N($G364),(N($O364)+N($N364))-N($I364)))</f>
        <v/>
      </c>
      <c r="Q364" s="17" t="str">
        <f aca="false">IF($C364="","",MAX(1,N(商品マスタ!$K363)))</f>
        <v/>
      </c>
      <c r="R364" s="39" t="str">
        <f aca="false">IF($C364="","",IF(N($P364)/N($Q364)&lt;=0,"",ROUNDUP(N($P364)/N($Q364),0)))</f>
        <v/>
      </c>
      <c r="S364" s="14"/>
      <c r="T364" s="40" t="str">
        <f aca="false">IF($C364="","",N(商品マスタ!$M363))</f>
        <v/>
      </c>
      <c r="U364" s="40" t="str">
        <f aca="false">IF($S364="","",N($S364)*N($T364))</f>
        <v/>
      </c>
      <c r="V364" s="18"/>
    </row>
    <row r="365" customFormat="false" ht="15" hidden="false" customHeight="false" outlineLevel="0" collapsed="false">
      <c r="B365" s="12" t="n">
        <v>359</v>
      </c>
      <c r="C365" s="36" t="str">
        <f aca="false">IF(商品マスタ!$C364="","",商品マスタ!$C364)</f>
        <v/>
      </c>
      <c r="D365" s="12" t="str">
        <f aca="false">IF($C365="","",商品マスタ!$D364)</f>
        <v/>
      </c>
      <c r="E365" s="12" t="str">
        <f aca="false">IF($C365="","",商品マスタ!$G364)</f>
        <v/>
      </c>
      <c r="F365" s="12" t="str">
        <f aca="false">IF($C365="","",IF(商品マスタ!$P364="","理論",商品マスタ!$P364))</f>
        <v/>
      </c>
      <c r="G365" s="17" t="str">
        <f aca="false">IF($C365="","",N(商品マスタ!$H364))</f>
        <v/>
      </c>
      <c r="H365" s="14"/>
      <c r="I365" s="17" t="str">
        <f aca="false">IF($C365="","",N($H365)*N(商品マスタ!$N364))</f>
        <v/>
      </c>
      <c r="J365" s="17" t="str">
        <f aca="false">IF($C365="","",N($I365)-N($G365))</f>
        <v/>
      </c>
      <c r="K365" s="37" t="str">
        <f aca="false">IF($C365="","",N(商品マスタ!$I364))</f>
        <v/>
      </c>
      <c r="L365" s="17" t="str">
        <f aca="false">IF($C365="","",MAX(1,N(商品マスタ!$J364)))</f>
        <v/>
      </c>
      <c r="M365" s="38" t="str">
        <f aca="false">IF($C365="","",N(TOP!$C$16)*N($K365))</f>
        <v/>
      </c>
      <c r="N365" s="17" t="str">
        <f aca="false">IF($C365="","",ROUNDUP(N($M365)/N($L365),0))</f>
        <v/>
      </c>
      <c r="O365" s="17" t="str">
        <f aca="false">IF($C365="","",N(商品マスタ!$R364))</f>
        <v/>
      </c>
      <c r="P365" s="17" t="str">
        <f aca="false">IF($C365="","",IF($F365="理論",(N($O365)+N($N365))-N($G365),(N($O365)+N($N365))-N($I365)))</f>
        <v/>
      </c>
      <c r="Q365" s="17" t="str">
        <f aca="false">IF($C365="","",MAX(1,N(商品マスタ!$K364)))</f>
        <v/>
      </c>
      <c r="R365" s="39" t="str">
        <f aca="false">IF($C365="","",IF(N($P365)/N($Q365)&lt;=0,"",ROUNDUP(N($P365)/N($Q365),0)))</f>
        <v/>
      </c>
      <c r="S365" s="14"/>
      <c r="T365" s="40" t="str">
        <f aca="false">IF($C365="","",N(商品マスタ!$M364))</f>
        <v/>
      </c>
      <c r="U365" s="40" t="str">
        <f aca="false">IF($S365="","",N($S365)*N($T365))</f>
        <v/>
      </c>
      <c r="V365" s="18"/>
    </row>
    <row r="366" customFormat="false" ht="15" hidden="false" customHeight="false" outlineLevel="0" collapsed="false">
      <c r="B366" s="12" t="n">
        <v>360</v>
      </c>
      <c r="C366" s="36" t="str">
        <f aca="false">IF(商品マスタ!$C365="","",商品マスタ!$C365)</f>
        <v/>
      </c>
      <c r="D366" s="12" t="str">
        <f aca="false">IF($C366="","",商品マスタ!$D365)</f>
        <v/>
      </c>
      <c r="E366" s="12" t="str">
        <f aca="false">IF($C366="","",商品マスタ!$G365)</f>
        <v/>
      </c>
      <c r="F366" s="12" t="str">
        <f aca="false">IF($C366="","",IF(商品マスタ!$P365="","理論",商品マスタ!$P365))</f>
        <v/>
      </c>
      <c r="G366" s="17" t="str">
        <f aca="false">IF($C366="","",N(商品マスタ!$H365))</f>
        <v/>
      </c>
      <c r="H366" s="14"/>
      <c r="I366" s="17" t="str">
        <f aca="false">IF($C366="","",N($H366)*N(商品マスタ!$N365))</f>
        <v/>
      </c>
      <c r="J366" s="17" t="str">
        <f aca="false">IF($C366="","",N($I366)-N($G366))</f>
        <v/>
      </c>
      <c r="K366" s="37" t="str">
        <f aca="false">IF($C366="","",N(商品マスタ!$I365))</f>
        <v/>
      </c>
      <c r="L366" s="17" t="str">
        <f aca="false">IF($C366="","",MAX(1,N(商品マスタ!$J365)))</f>
        <v/>
      </c>
      <c r="M366" s="38" t="str">
        <f aca="false">IF($C366="","",N(TOP!$C$16)*N($K366))</f>
        <v/>
      </c>
      <c r="N366" s="17" t="str">
        <f aca="false">IF($C366="","",ROUNDUP(N($M366)/N($L366),0))</f>
        <v/>
      </c>
      <c r="O366" s="17" t="str">
        <f aca="false">IF($C366="","",N(商品マスタ!$R365))</f>
        <v/>
      </c>
      <c r="P366" s="17" t="str">
        <f aca="false">IF($C366="","",IF($F366="理論",(N($O366)+N($N366))-N($G366),(N($O366)+N($N366))-N($I366)))</f>
        <v/>
      </c>
      <c r="Q366" s="17" t="str">
        <f aca="false">IF($C366="","",MAX(1,N(商品マスタ!$K365)))</f>
        <v/>
      </c>
      <c r="R366" s="39" t="str">
        <f aca="false">IF($C366="","",IF(N($P366)/N($Q366)&lt;=0,"",ROUNDUP(N($P366)/N($Q366),0)))</f>
        <v/>
      </c>
      <c r="S366" s="14"/>
      <c r="T366" s="40" t="str">
        <f aca="false">IF($C366="","",N(商品マスタ!$M365))</f>
        <v/>
      </c>
      <c r="U366" s="40" t="str">
        <f aca="false">IF($S366="","",N($S366)*N($T366))</f>
        <v/>
      </c>
      <c r="V366" s="18"/>
    </row>
    <row r="367" customFormat="false" ht="15" hidden="false" customHeight="false" outlineLevel="0" collapsed="false">
      <c r="B367" s="12" t="n">
        <v>361</v>
      </c>
      <c r="C367" s="36" t="str">
        <f aca="false">IF(商品マスタ!$C366="","",商品マスタ!$C366)</f>
        <v/>
      </c>
      <c r="D367" s="12" t="str">
        <f aca="false">IF($C367="","",商品マスタ!$D366)</f>
        <v/>
      </c>
      <c r="E367" s="12" t="str">
        <f aca="false">IF($C367="","",商品マスタ!$G366)</f>
        <v/>
      </c>
      <c r="F367" s="12" t="str">
        <f aca="false">IF($C367="","",IF(商品マスタ!$P366="","理論",商品マスタ!$P366))</f>
        <v/>
      </c>
      <c r="G367" s="17" t="str">
        <f aca="false">IF($C367="","",N(商品マスタ!$H366))</f>
        <v/>
      </c>
      <c r="H367" s="14"/>
      <c r="I367" s="17" t="str">
        <f aca="false">IF($C367="","",N($H367)*N(商品マスタ!$N366))</f>
        <v/>
      </c>
      <c r="J367" s="17" t="str">
        <f aca="false">IF($C367="","",N($I367)-N($G367))</f>
        <v/>
      </c>
      <c r="K367" s="37" t="str">
        <f aca="false">IF($C367="","",N(商品マスタ!$I366))</f>
        <v/>
      </c>
      <c r="L367" s="17" t="str">
        <f aca="false">IF($C367="","",MAX(1,N(商品マスタ!$J366)))</f>
        <v/>
      </c>
      <c r="M367" s="38" t="str">
        <f aca="false">IF($C367="","",N(TOP!$C$16)*N($K367))</f>
        <v/>
      </c>
      <c r="N367" s="17" t="str">
        <f aca="false">IF($C367="","",ROUNDUP(N($M367)/N($L367),0))</f>
        <v/>
      </c>
      <c r="O367" s="17" t="str">
        <f aca="false">IF($C367="","",N(商品マスタ!$R366))</f>
        <v/>
      </c>
      <c r="P367" s="17" t="str">
        <f aca="false">IF($C367="","",IF($F367="理論",(N($O367)+N($N367))-N($G367),(N($O367)+N($N367))-N($I367)))</f>
        <v/>
      </c>
      <c r="Q367" s="17" t="str">
        <f aca="false">IF($C367="","",MAX(1,N(商品マスタ!$K366)))</f>
        <v/>
      </c>
      <c r="R367" s="39" t="str">
        <f aca="false">IF($C367="","",IF(N($P367)/N($Q367)&lt;=0,"",ROUNDUP(N($P367)/N($Q367),0)))</f>
        <v/>
      </c>
      <c r="S367" s="14"/>
      <c r="T367" s="40" t="str">
        <f aca="false">IF($C367="","",N(商品マスタ!$M366))</f>
        <v/>
      </c>
      <c r="U367" s="40" t="str">
        <f aca="false">IF($S367="","",N($S367)*N($T367))</f>
        <v/>
      </c>
      <c r="V367" s="18"/>
    </row>
    <row r="368" customFormat="false" ht="15" hidden="false" customHeight="false" outlineLevel="0" collapsed="false">
      <c r="B368" s="12" t="n">
        <v>362</v>
      </c>
      <c r="C368" s="36" t="str">
        <f aca="false">IF(商品マスタ!$C367="","",商品マスタ!$C367)</f>
        <v/>
      </c>
      <c r="D368" s="12" t="str">
        <f aca="false">IF($C368="","",商品マスタ!$D367)</f>
        <v/>
      </c>
      <c r="E368" s="12" t="str">
        <f aca="false">IF($C368="","",商品マスタ!$G367)</f>
        <v/>
      </c>
      <c r="F368" s="12" t="str">
        <f aca="false">IF($C368="","",IF(商品マスタ!$P367="","理論",商品マスタ!$P367))</f>
        <v/>
      </c>
      <c r="G368" s="17" t="str">
        <f aca="false">IF($C368="","",N(商品マスタ!$H367))</f>
        <v/>
      </c>
      <c r="H368" s="14"/>
      <c r="I368" s="17" t="str">
        <f aca="false">IF($C368="","",N($H368)*N(商品マスタ!$N367))</f>
        <v/>
      </c>
      <c r="J368" s="17" t="str">
        <f aca="false">IF($C368="","",N($I368)-N($G368))</f>
        <v/>
      </c>
      <c r="K368" s="37" t="str">
        <f aca="false">IF($C368="","",N(商品マスタ!$I367))</f>
        <v/>
      </c>
      <c r="L368" s="17" t="str">
        <f aca="false">IF($C368="","",MAX(1,N(商品マスタ!$J367)))</f>
        <v/>
      </c>
      <c r="M368" s="38" t="str">
        <f aca="false">IF($C368="","",N(TOP!$C$16)*N($K368))</f>
        <v/>
      </c>
      <c r="N368" s="17" t="str">
        <f aca="false">IF($C368="","",ROUNDUP(N($M368)/N($L368),0))</f>
        <v/>
      </c>
      <c r="O368" s="17" t="str">
        <f aca="false">IF($C368="","",N(商品マスタ!$R367))</f>
        <v/>
      </c>
      <c r="P368" s="17" t="str">
        <f aca="false">IF($C368="","",IF($F368="理論",(N($O368)+N($N368))-N($G368),(N($O368)+N($N368))-N($I368)))</f>
        <v/>
      </c>
      <c r="Q368" s="17" t="str">
        <f aca="false">IF($C368="","",MAX(1,N(商品マスタ!$K367)))</f>
        <v/>
      </c>
      <c r="R368" s="39" t="str">
        <f aca="false">IF($C368="","",IF(N($P368)/N($Q368)&lt;=0,"",ROUNDUP(N($P368)/N($Q368),0)))</f>
        <v/>
      </c>
      <c r="S368" s="14"/>
      <c r="T368" s="40" t="str">
        <f aca="false">IF($C368="","",N(商品マスタ!$M367))</f>
        <v/>
      </c>
      <c r="U368" s="40" t="str">
        <f aca="false">IF($S368="","",N($S368)*N($T368))</f>
        <v/>
      </c>
      <c r="V368" s="18"/>
    </row>
    <row r="369" customFormat="false" ht="15" hidden="false" customHeight="false" outlineLevel="0" collapsed="false">
      <c r="B369" s="12" t="n">
        <v>363</v>
      </c>
      <c r="C369" s="36" t="str">
        <f aca="false">IF(商品マスタ!$C368="","",商品マスタ!$C368)</f>
        <v/>
      </c>
      <c r="D369" s="12" t="str">
        <f aca="false">IF($C369="","",商品マスタ!$D368)</f>
        <v/>
      </c>
      <c r="E369" s="12" t="str">
        <f aca="false">IF($C369="","",商品マスタ!$G368)</f>
        <v/>
      </c>
      <c r="F369" s="12" t="str">
        <f aca="false">IF($C369="","",IF(商品マスタ!$P368="","理論",商品マスタ!$P368))</f>
        <v/>
      </c>
      <c r="G369" s="17" t="str">
        <f aca="false">IF($C369="","",N(商品マスタ!$H368))</f>
        <v/>
      </c>
      <c r="H369" s="14"/>
      <c r="I369" s="17" t="str">
        <f aca="false">IF($C369="","",N($H369)*N(商品マスタ!$N368))</f>
        <v/>
      </c>
      <c r="J369" s="17" t="str">
        <f aca="false">IF($C369="","",N($I369)-N($G369))</f>
        <v/>
      </c>
      <c r="K369" s="37" t="str">
        <f aca="false">IF($C369="","",N(商品マスタ!$I368))</f>
        <v/>
      </c>
      <c r="L369" s="17" t="str">
        <f aca="false">IF($C369="","",MAX(1,N(商品マスタ!$J368)))</f>
        <v/>
      </c>
      <c r="M369" s="38" t="str">
        <f aca="false">IF($C369="","",N(TOP!$C$16)*N($K369))</f>
        <v/>
      </c>
      <c r="N369" s="17" t="str">
        <f aca="false">IF($C369="","",ROUNDUP(N($M369)/N($L369),0))</f>
        <v/>
      </c>
      <c r="O369" s="17" t="str">
        <f aca="false">IF($C369="","",N(商品マスタ!$R368))</f>
        <v/>
      </c>
      <c r="P369" s="17" t="str">
        <f aca="false">IF($C369="","",IF($F369="理論",(N($O369)+N($N369))-N($G369),(N($O369)+N($N369))-N($I369)))</f>
        <v/>
      </c>
      <c r="Q369" s="17" t="str">
        <f aca="false">IF($C369="","",MAX(1,N(商品マスタ!$K368)))</f>
        <v/>
      </c>
      <c r="R369" s="39" t="str">
        <f aca="false">IF($C369="","",IF(N($P369)/N($Q369)&lt;=0,"",ROUNDUP(N($P369)/N($Q369),0)))</f>
        <v/>
      </c>
      <c r="S369" s="14"/>
      <c r="T369" s="40" t="str">
        <f aca="false">IF($C369="","",N(商品マスタ!$M368))</f>
        <v/>
      </c>
      <c r="U369" s="40" t="str">
        <f aca="false">IF($S369="","",N($S369)*N($T369))</f>
        <v/>
      </c>
      <c r="V369" s="18"/>
    </row>
    <row r="370" customFormat="false" ht="15" hidden="false" customHeight="false" outlineLevel="0" collapsed="false">
      <c r="B370" s="12" t="n">
        <v>364</v>
      </c>
      <c r="C370" s="36" t="str">
        <f aca="false">IF(商品マスタ!$C369="","",商品マスタ!$C369)</f>
        <v/>
      </c>
      <c r="D370" s="12" t="str">
        <f aca="false">IF($C370="","",商品マスタ!$D369)</f>
        <v/>
      </c>
      <c r="E370" s="12" t="str">
        <f aca="false">IF($C370="","",商品マスタ!$G369)</f>
        <v/>
      </c>
      <c r="F370" s="12" t="str">
        <f aca="false">IF($C370="","",IF(商品マスタ!$P369="","理論",商品マスタ!$P369))</f>
        <v/>
      </c>
      <c r="G370" s="17" t="str">
        <f aca="false">IF($C370="","",N(商品マスタ!$H369))</f>
        <v/>
      </c>
      <c r="H370" s="14"/>
      <c r="I370" s="17" t="str">
        <f aca="false">IF($C370="","",N($H370)*N(商品マスタ!$N369))</f>
        <v/>
      </c>
      <c r="J370" s="17" t="str">
        <f aca="false">IF($C370="","",N($I370)-N($G370))</f>
        <v/>
      </c>
      <c r="K370" s="37" t="str">
        <f aca="false">IF($C370="","",N(商品マスタ!$I369))</f>
        <v/>
      </c>
      <c r="L370" s="17" t="str">
        <f aca="false">IF($C370="","",MAX(1,N(商品マスタ!$J369)))</f>
        <v/>
      </c>
      <c r="M370" s="38" t="str">
        <f aca="false">IF($C370="","",N(TOP!$C$16)*N($K370))</f>
        <v/>
      </c>
      <c r="N370" s="17" t="str">
        <f aca="false">IF($C370="","",ROUNDUP(N($M370)/N($L370),0))</f>
        <v/>
      </c>
      <c r="O370" s="17" t="str">
        <f aca="false">IF($C370="","",N(商品マスタ!$R369))</f>
        <v/>
      </c>
      <c r="P370" s="17" t="str">
        <f aca="false">IF($C370="","",IF($F370="理論",(N($O370)+N($N370))-N($G370),(N($O370)+N($N370))-N($I370)))</f>
        <v/>
      </c>
      <c r="Q370" s="17" t="str">
        <f aca="false">IF($C370="","",MAX(1,N(商品マスタ!$K369)))</f>
        <v/>
      </c>
      <c r="R370" s="39" t="str">
        <f aca="false">IF($C370="","",IF(N($P370)/N($Q370)&lt;=0,"",ROUNDUP(N($P370)/N($Q370),0)))</f>
        <v/>
      </c>
      <c r="S370" s="14"/>
      <c r="T370" s="40" t="str">
        <f aca="false">IF($C370="","",N(商品マスタ!$M369))</f>
        <v/>
      </c>
      <c r="U370" s="40" t="str">
        <f aca="false">IF($S370="","",N($S370)*N($T370))</f>
        <v/>
      </c>
      <c r="V370" s="18"/>
    </row>
    <row r="371" customFormat="false" ht="15" hidden="false" customHeight="false" outlineLevel="0" collapsed="false">
      <c r="B371" s="12" t="n">
        <v>365</v>
      </c>
      <c r="C371" s="36" t="str">
        <f aca="false">IF(商品マスタ!$C370="","",商品マスタ!$C370)</f>
        <v/>
      </c>
      <c r="D371" s="12" t="str">
        <f aca="false">IF($C371="","",商品マスタ!$D370)</f>
        <v/>
      </c>
      <c r="E371" s="12" t="str">
        <f aca="false">IF($C371="","",商品マスタ!$G370)</f>
        <v/>
      </c>
      <c r="F371" s="12" t="str">
        <f aca="false">IF($C371="","",IF(商品マスタ!$P370="","理論",商品マスタ!$P370))</f>
        <v/>
      </c>
      <c r="G371" s="17" t="str">
        <f aca="false">IF($C371="","",N(商品マスタ!$H370))</f>
        <v/>
      </c>
      <c r="H371" s="14"/>
      <c r="I371" s="17" t="str">
        <f aca="false">IF($C371="","",N($H371)*N(商品マスタ!$N370))</f>
        <v/>
      </c>
      <c r="J371" s="17" t="str">
        <f aca="false">IF($C371="","",N($I371)-N($G371))</f>
        <v/>
      </c>
      <c r="K371" s="37" t="str">
        <f aca="false">IF($C371="","",N(商品マスタ!$I370))</f>
        <v/>
      </c>
      <c r="L371" s="17" t="str">
        <f aca="false">IF($C371="","",MAX(1,N(商品マスタ!$J370)))</f>
        <v/>
      </c>
      <c r="M371" s="38" t="str">
        <f aca="false">IF($C371="","",N(TOP!$C$16)*N($K371))</f>
        <v/>
      </c>
      <c r="N371" s="17" t="str">
        <f aca="false">IF($C371="","",ROUNDUP(N($M371)/N($L371),0))</f>
        <v/>
      </c>
      <c r="O371" s="17" t="str">
        <f aca="false">IF($C371="","",N(商品マスタ!$R370))</f>
        <v/>
      </c>
      <c r="P371" s="17" t="str">
        <f aca="false">IF($C371="","",IF($F371="理論",(N($O371)+N($N371))-N($G371),(N($O371)+N($N371))-N($I371)))</f>
        <v/>
      </c>
      <c r="Q371" s="17" t="str">
        <f aca="false">IF($C371="","",MAX(1,N(商品マスタ!$K370)))</f>
        <v/>
      </c>
      <c r="R371" s="39" t="str">
        <f aca="false">IF($C371="","",IF(N($P371)/N($Q371)&lt;=0,"",ROUNDUP(N($P371)/N($Q371),0)))</f>
        <v/>
      </c>
      <c r="S371" s="14"/>
      <c r="T371" s="40" t="str">
        <f aca="false">IF($C371="","",N(商品マスタ!$M370))</f>
        <v/>
      </c>
      <c r="U371" s="40" t="str">
        <f aca="false">IF($S371="","",N($S371)*N($T371))</f>
        <v/>
      </c>
      <c r="V371" s="18"/>
    </row>
    <row r="372" customFormat="false" ht="15" hidden="false" customHeight="false" outlineLevel="0" collapsed="false">
      <c r="B372" s="12" t="n">
        <v>366</v>
      </c>
      <c r="C372" s="36" t="str">
        <f aca="false">IF(商品マスタ!$C371="","",商品マスタ!$C371)</f>
        <v/>
      </c>
      <c r="D372" s="12" t="str">
        <f aca="false">IF($C372="","",商品マスタ!$D371)</f>
        <v/>
      </c>
      <c r="E372" s="12" t="str">
        <f aca="false">IF($C372="","",商品マスタ!$G371)</f>
        <v/>
      </c>
      <c r="F372" s="12" t="str">
        <f aca="false">IF($C372="","",IF(商品マスタ!$P371="","理論",商品マスタ!$P371))</f>
        <v/>
      </c>
      <c r="G372" s="17" t="str">
        <f aca="false">IF($C372="","",N(商品マスタ!$H371))</f>
        <v/>
      </c>
      <c r="H372" s="14"/>
      <c r="I372" s="17" t="str">
        <f aca="false">IF($C372="","",N($H372)*N(商品マスタ!$N371))</f>
        <v/>
      </c>
      <c r="J372" s="17" t="str">
        <f aca="false">IF($C372="","",N($I372)-N($G372))</f>
        <v/>
      </c>
      <c r="K372" s="37" t="str">
        <f aca="false">IF($C372="","",N(商品マスタ!$I371))</f>
        <v/>
      </c>
      <c r="L372" s="17" t="str">
        <f aca="false">IF($C372="","",MAX(1,N(商品マスタ!$J371)))</f>
        <v/>
      </c>
      <c r="M372" s="38" t="str">
        <f aca="false">IF($C372="","",N(TOP!$C$16)*N($K372))</f>
        <v/>
      </c>
      <c r="N372" s="17" t="str">
        <f aca="false">IF($C372="","",ROUNDUP(N($M372)/N($L372),0))</f>
        <v/>
      </c>
      <c r="O372" s="17" t="str">
        <f aca="false">IF($C372="","",N(商品マスタ!$R371))</f>
        <v/>
      </c>
      <c r="P372" s="17" t="str">
        <f aca="false">IF($C372="","",IF($F372="理論",(N($O372)+N($N372))-N($G372),(N($O372)+N($N372))-N($I372)))</f>
        <v/>
      </c>
      <c r="Q372" s="17" t="str">
        <f aca="false">IF($C372="","",MAX(1,N(商品マスタ!$K371)))</f>
        <v/>
      </c>
      <c r="R372" s="39" t="str">
        <f aca="false">IF($C372="","",IF(N($P372)/N($Q372)&lt;=0,"",ROUNDUP(N($P372)/N($Q372),0)))</f>
        <v/>
      </c>
      <c r="S372" s="14"/>
      <c r="T372" s="40" t="str">
        <f aca="false">IF($C372="","",N(商品マスタ!$M371))</f>
        <v/>
      </c>
      <c r="U372" s="40" t="str">
        <f aca="false">IF($S372="","",N($S372)*N($T372))</f>
        <v/>
      </c>
      <c r="V372" s="18"/>
    </row>
    <row r="373" customFormat="false" ht="15" hidden="false" customHeight="false" outlineLevel="0" collapsed="false">
      <c r="B373" s="12" t="n">
        <v>367</v>
      </c>
      <c r="C373" s="36" t="str">
        <f aca="false">IF(商品マスタ!$C372="","",商品マスタ!$C372)</f>
        <v/>
      </c>
      <c r="D373" s="12" t="str">
        <f aca="false">IF($C373="","",商品マスタ!$D372)</f>
        <v/>
      </c>
      <c r="E373" s="12" t="str">
        <f aca="false">IF($C373="","",商品マスタ!$G372)</f>
        <v/>
      </c>
      <c r="F373" s="12" t="str">
        <f aca="false">IF($C373="","",IF(商品マスタ!$P372="","理論",商品マスタ!$P372))</f>
        <v/>
      </c>
      <c r="G373" s="17" t="str">
        <f aca="false">IF($C373="","",N(商品マスタ!$H372))</f>
        <v/>
      </c>
      <c r="H373" s="14"/>
      <c r="I373" s="17" t="str">
        <f aca="false">IF($C373="","",N($H373)*N(商品マスタ!$N372))</f>
        <v/>
      </c>
      <c r="J373" s="17" t="str">
        <f aca="false">IF($C373="","",N($I373)-N($G373))</f>
        <v/>
      </c>
      <c r="K373" s="37" t="str">
        <f aca="false">IF($C373="","",N(商品マスタ!$I372))</f>
        <v/>
      </c>
      <c r="L373" s="17" t="str">
        <f aca="false">IF($C373="","",MAX(1,N(商品マスタ!$J372)))</f>
        <v/>
      </c>
      <c r="M373" s="38" t="str">
        <f aca="false">IF($C373="","",N(TOP!$C$16)*N($K373))</f>
        <v/>
      </c>
      <c r="N373" s="17" t="str">
        <f aca="false">IF($C373="","",ROUNDUP(N($M373)/N($L373),0))</f>
        <v/>
      </c>
      <c r="O373" s="17" t="str">
        <f aca="false">IF($C373="","",N(商品マスタ!$R372))</f>
        <v/>
      </c>
      <c r="P373" s="17" t="str">
        <f aca="false">IF($C373="","",IF($F373="理論",(N($O373)+N($N373))-N($G373),(N($O373)+N($N373))-N($I373)))</f>
        <v/>
      </c>
      <c r="Q373" s="17" t="str">
        <f aca="false">IF($C373="","",MAX(1,N(商品マスタ!$K372)))</f>
        <v/>
      </c>
      <c r="R373" s="39" t="str">
        <f aca="false">IF($C373="","",IF(N($P373)/N($Q373)&lt;=0,"",ROUNDUP(N($P373)/N($Q373),0)))</f>
        <v/>
      </c>
      <c r="S373" s="14"/>
      <c r="T373" s="40" t="str">
        <f aca="false">IF($C373="","",N(商品マスタ!$M372))</f>
        <v/>
      </c>
      <c r="U373" s="40" t="str">
        <f aca="false">IF($S373="","",N($S373)*N($T373))</f>
        <v/>
      </c>
      <c r="V373" s="18"/>
    </row>
    <row r="374" customFormat="false" ht="15" hidden="false" customHeight="false" outlineLevel="0" collapsed="false">
      <c r="B374" s="12" t="n">
        <v>368</v>
      </c>
      <c r="C374" s="36" t="str">
        <f aca="false">IF(商品マスタ!$C373="","",商品マスタ!$C373)</f>
        <v/>
      </c>
      <c r="D374" s="12" t="str">
        <f aca="false">IF($C374="","",商品マスタ!$D373)</f>
        <v/>
      </c>
      <c r="E374" s="12" t="str">
        <f aca="false">IF($C374="","",商品マスタ!$G373)</f>
        <v/>
      </c>
      <c r="F374" s="12" t="str">
        <f aca="false">IF($C374="","",IF(商品マスタ!$P373="","理論",商品マスタ!$P373))</f>
        <v/>
      </c>
      <c r="G374" s="17" t="str">
        <f aca="false">IF($C374="","",N(商品マスタ!$H373))</f>
        <v/>
      </c>
      <c r="H374" s="14"/>
      <c r="I374" s="17" t="str">
        <f aca="false">IF($C374="","",N($H374)*N(商品マスタ!$N373))</f>
        <v/>
      </c>
      <c r="J374" s="17" t="str">
        <f aca="false">IF($C374="","",N($I374)-N($G374))</f>
        <v/>
      </c>
      <c r="K374" s="37" t="str">
        <f aca="false">IF($C374="","",N(商品マスタ!$I373))</f>
        <v/>
      </c>
      <c r="L374" s="17" t="str">
        <f aca="false">IF($C374="","",MAX(1,N(商品マスタ!$J373)))</f>
        <v/>
      </c>
      <c r="M374" s="38" t="str">
        <f aca="false">IF($C374="","",N(TOP!$C$16)*N($K374))</f>
        <v/>
      </c>
      <c r="N374" s="17" t="str">
        <f aca="false">IF($C374="","",ROUNDUP(N($M374)/N($L374),0))</f>
        <v/>
      </c>
      <c r="O374" s="17" t="str">
        <f aca="false">IF($C374="","",N(商品マスタ!$R373))</f>
        <v/>
      </c>
      <c r="P374" s="17" t="str">
        <f aca="false">IF($C374="","",IF($F374="理論",(N($O374)+N($N374))-N($G374),(N($O374)+N($N374))-N($I374)))</f>
        <v/>
      </c>
      <c r="Q374" s="17" t="str">
        <f aca="false">IF($C374="","",MAX(1,N(商品マスタ!$K373)))</f>
        <v/>
      </c>
      <c r="R374" s="39" t="str">
        <f aca="false">IF($C374="","",IF(N($P374)/N($Q374)&lt;=0,"",ROUNDUP(N($P374)/N($Q374),0)))</f>
        <v/>
      </c>
      <c r="S374" s="14"/>
      <c r="T374" s="40" t="str">
        <f aca="false">IF($C374="","",N(商品マスタ!$M373))</f>
        <v/>
      </c>
      <c r="U374" s="40" t="str">
        <f aca="false">IF($S374="","",N($S374)*N($T374))</f>
        <v/>
      </c>
      <c r="V374" s="18"/>
    </row>
    <row r="375" customFormat="false" ht="15" hidden="false" customHeight="false" outlineLevel="0" collapsed="false">
      <c r="B375" s="12" t="n">
        <v>369</v>
      </c>
      <c r="C375" s="36" t="str">
        <f aca="false">IF(商品マスタ!$C374="","",商品マスタ!$C374)</f>
        <v/>
      </c>
      <c r="D375" s="12" t="str">
        <f aca="false">IF($C375="","",商品マスタ!$D374)</f>
        <v/>
      </c>
      <c r="E375" s="12" t="str">
        <f aca="false">IF($C375="","",商品マスタ!$G374)</f>
        <v/>
      </c>
      <c r="F375" s="12" t="str">
        <f aca="false">IF($C375="","",IF(商品マスタ!$P374="","理論",商品マスタ!$P374))</f>
        <v/>
      </c>
      <c r="G375" s="17" t="str">
        <f aca="false">IF($C375="","",N(商品マスタ!$H374))</f>
        <v/>
      </c>
      <c r="H375" s="14"/>
      <c r="I375" s="17" t="str">
        <f aca="false">IF($C375="","",N($H375)*N(商品マスタ!$N374))</f>
        <v/>
      </c>
      <c r="J375" s="17" t="str">
        <f aca="false">IF($C375="","",N($I375)-N($G375))</f>
        <v/>
      </c>
      <c r="K375" s="37" t="str">
        <f aca="false">IF($C375="","",N(商品マスタ!$I374))</f>
        <v/>
      </c>
      <c r="L375" s="17" t="str">
        <f aca="false">IF($C375="","",MAX(1,N(商品マスタ!$J374)))</f>
        <v/>
      </c>
      <c r="M375" s="38" t="str">
        <f aca="false">IF($C375="","",N(TOP!$C$16)*N($K375))</f>
        <v/>
      </c>
      <c r="N375" s="17" t="str">
        <f aca="false">IF($C375="","",ROUNDUP(N($M375)/N($L375),0))</f>
        <v/>
      </c>
      <c r="O375" s="17" t="str">
        <f aca="false">IF($C375="","",N(商品マスタ!$R374))</f>
        <v/>
      </c>
      <c r="P375" s="17" t="str">
        <f aca="false">IF($C375="","",IF($F375="理論",(N($O375)+N($N375))-N($G375),(N($O375)+N($N375))-N($I375)))</f>
        <v/>
      </c>
      <c r="Q375" s="17" t="str">
        <f aca="false">IF($C375="","",MAX(1,N(商品マスタ!$K374)))</f>
        <v/>
      </c>
      <c r="R375" s="39" t="str">
        <f aca="false">IF($C375="","",IF(N($P375)/N($Q375)&lt;=0,"",ROUNDUP(N($P375)/N($Q375),0)))</f>
        <v/>
      </c>
      <c r="S375" s="14"/>
      <c r="T375" s="40" t="str">
        <f aca="false">IF($C375="","",N(商品マスタ!$M374))</f>
        <v/>
      </c>
      <c r="U375" s="40" t="str">
        <f aca="false">IF($S375="","",N($S375)*N($T375))</f>
        <v/>
      </c>
      <c r="V375" s="18"/>
    </row>
    <row r="376" customFormat="false" ht="15" hidden="false" customHeight="false" outlineLevel="0" collapsed="false">
      <c r="B376" s="12" t="n">
        <v>370</v>
      </c>
      <c r="C376" s="36" t="str">
        <f aca="false">IF(商品マスタ!$C375="","",商品マスタ!$C375)</f>
        <v/>
      </c>
      <c r="D376" s="12" t="str">
        <f aca="false">IF($C376="","",商品マスタ!$D375)</f>
        <v/>
      </c>
      <c r="E376" s="12" t="str">
        <f aca="false">IF($C376="","",商品マスタ!$G375)</f>
        <v/>
      </c>
      <c r="F376" s="12" t="str">
        <f aca="false">IF($C376="","",IF(商品マスタ!$P375="","理論",商品マスタ!$P375))</f>
        <v/>
      </c>
      <c r="G376" s="17" t="str">
        <f aca="false">IF($C376="","",N(商品マスタ!$H375))</f>
        <v/>
      </c>
      <c r="H376" s="14"/>
      <c r="I376" s="17" t="str">
        <f aca="false">IF($C376="","",N($H376)*N(商品マスタ!$N375))</f>
        <v/>
      </c>
      <c r="J376" s="17" t="str">
        <f aca="false">IF($C376="","",N($I376)-N($G376))</f>
        <v/>
      </c>
      <c r="K376" s="37" t="str">
        <f aca="false">IF($C376="","",N(商品マスタ!$I375))</f>
        <v/>
      </c>
      <c r="L376" s="17" t="str">
        <f aca="false">IF($C376="","",MAX(1,N(商品マスタ!$J375)))</f>
        <v/>
      </c>
      <c r="M376" s="38" t="str">
        <f aca="false">IF($C376="","",N(TOP!$C$16)*N($K376))</f>
        <v/>
      </c>
      <c r="N376" s="17" t="str">
        <f aca="false">IF($C376="","",ROUNDUP(N($M376)/N($L376),0))</f>
        <v/>
      </c>
      <c r="O376" s="17" t="str">
        <f aca="false">IF($C376="","",N(商品マスタ!$R375))</f>
        <v/>
      </c>
      <c r="P376" s="17" t="str">
        <f aca="false">IF($C376="","",IF($F376="理論",(N($O376)+N($N376))-N($G376),(N($O376)+N($N376))-N($I376)))</f>
        <v/>
      </c>
      <c r="Q376" s="17" t="str">
        <f aca="false">IF($C376="","",MAX(1,N(商品マスタ!$K375)))</f>
        <v/>
      </c>
      <c r="R376" s="39" t="str">
        <f aca="false">IF($C376="","",IF(N($P376)/N($Q376)&lt;=0,"",ROUNDUP(N($P376)/N($Q376),0)))</f>
        <v/>
      </c>
      <c r="S376" s="14"/>
      <c r="T376" s="40" t="str">
        <f aca="false">IF($C376="","",N(商品マスタ!$M375))</f>
        <v/>
      </c>
      <c r="U376" s="40" t="str">
        <f aca="false">IF($S376="","",N($S376)*N($T376))</f>
        <v/>
      </c>
      <c r="V376" s="18"/>
    </row>
    <row r="377" customFormat="false" ht="15" hidden="false" customHeight="false" outlineLevel="0" collapsed="false">
      <c r="B377" s="12" t="n">
        <v>371</v>
      </c>
      <c r="C377" s="36" t="str">
        <f aca="false">IF(商品マスタ!$C376="","",商品マスタ!$C376)</f>
        <v/>
      </c>
      <c r="D377" s="12" t="str">
        <f aca="false">IF($C377="","",商品マスタ!$D376)</f>
        <v/>
      </c>
      <c r="E377" s="12" t="str">
        <f aca="false">IF($C377="","",商品マスタ!$G376)</f>
        <v/>
      </c>
      <c r="F377" s="12" t="str">
        <f aca="false">IF($C377="","",IF(商品マスタ!$P376="","理論",商品マスタ!$P376))</f>
        <v/>
      </c>
      <c r="G377" s="17" t="str">
        <f aca="false">IF($C377="","",N(商品マスタ!$H376))</f>
        <v/>
      </c>
      <c r="H377" s="14"/>
      <c r="I377" s="17" t="str">
        <f aca="false">IF($C377="","",N($H377)*N(商品マスタ!$N376))</f>
        <v/>
      </c>
      <c r="J377" s="17" t="str">
        <f aca="false">IF($C377="","",N($I377)-N($G377))</f>
        <v/>
      </c>
      <c r="K377" s="37" t="str">
        <f aca="false">IF($C377="","",N(商品マスタ!$I376))</f>
        <v/>
      </c>
      <c r="L377" s="17" t="str">
        <f aca="false">IF($C377="","",MAX(1,N(商品マスタ!$J376)))</f>
        <v/>
      </c>
      <c r="M377" s="38" t="str">
        <f aca="false">IF($C377="","",N(TOP!$C$16)*N($K377))</f>
        <v/>
      </c>
      <c r="N377" s="17" t="str">
        <f aca="false">IF($C377="","",ROUNDUP(N($M377)/N($L377),0))</f>
        <v/>
      </c>
      <c r="O377" s="17" t="str">
        <f aca="false">IF($C377="","",N(商品マスタ!$R376))</f>
        <v/>
      </c>
      <c r="P377" s="17" t="str">
        <f aca="false">IF($C377="","",IF($F377="理論",(N($O377)+N($N377))-N($G377),(N($O377)+N($N377))-N($I377)))</f>
        <v/>
      </c>
      <c r="Q377" s="17" t="str">
        <f aca="false">IF($C377="","",MAX(1,N(商品マスタ!$K376)))</f>
        <v/>
      </c>
      <c r="R377" s="39" t="str">
        <f aca="false">IF($C377="","",IF(N($P377)/N($Q377)&lt;=0,"",ROUNDUP(N($P377)/N($Q377),0)))</f>
        <v/>
      </c>
      <c r="S377" s="14"/>
      <c r="T377" s="40" t="str">
        <f aca="false">IF($C377="","",N(商品マスタ!$M376))</f>
        <v/>
      </c>
      <c r="U377" s="40" t="str">
        <f aca="false">IF($S377="","",N($S377)*N($T377))</f>
        <v/>
      </c>
      <c r="V377" s="18"/>
    </row>
    <row r="378" customFormat="false" ht="15" hidden="false" customHeight="false" outlineLevel="0" collapsed="false">
      <c r="B378" s="12" t="n">
        <v>372</v>
      </c>
      <c r="C378" s="36" t="str">
        <f aca="false">IF(商品マスタ!$C377="","",商品マスタ!$C377)</f>
        <v/>
      </c>
      <c r="D378" s="12" t="str">
        <f aca="false">IF($C378="","",商品マスタ!$D377)</f>
        <v/>
      </c>
      <c r="E378" s="12" t="str">
        <f aca="false">IF($C378="","",商品マスタ!$G377)</f>
        <v/>
      </c>
      <c r="F378" s="12" t="str">
        <f aca="false">IF($C378="","",IF(商品マスタ!$P377="","理論",商品マスタ!$P377))</f>
        <v/>
      </c>
      <c r="G378" s="17" t="str">
        <f aca="false">IF($C378="","",N(商品マスタ!$H377))</f>
        <v/>
      </c>
      <c r="H378" s="14"/>
      <c r="I378" s="17" t="str">
        <f aca="false">IF($C378="","",N($H378)*N(商品マスタ!$N377))</f>
        <v/>
      </c>
      <c r="J378" s="17" t="str">
        <f aca="false">IF($C378="","",N($I378)-N($G378))</f>
        <v/>
      </c>
      <c r="K378" s="37" t="str">
        <f aca="false">IF($C378="","",N(商品マスタ!$I377))</f>
        <v/>
      </c>
      <c r="L378" s="17" t="str">
        <f aca="false">IF($C378="","",MAX(1,N(商品マスタ!$J377)))</f>
        <v/>
      </c>
      <c r="M378" s="38" t="str">
        <f aca="false">IF($C378="","",N(TOP!$C$16)*N($K378))</f>
        <v/>
      </c>
      <c r="N378" s="17" t="str">
        <f aca="false">IF($C378="","",ROUNDUP(N($M378)/N($L378),0))</f>
        <v/>
      </c>
      <c r="O378" s="17" t="str">
        <f aca="false">IF($C378="","",N(商品マスタ!$R377))</f>
        <v/>
      </c>
      <c r="P378" s="17" t="str">
        <f aca="false">IF($C378="","",IF($F378="理論",(N($O378)+N($N378))-N($G378),(N($O378)+N($N378))-N($I378)))</f>
        <v/>
      </c>
      <c r="Q378" s="17" t="str">
        <f aca="false">IF($C378="","",MAX(1,N(商品マスタ!$K377)))</f>
        <v/>
      </c>
      <c r="R378" s="39" t="str">
        <f aca="false">IF($C378="","",IF(N($P378)/N($Q378)&lt;=0,"",ROUNDUP(N($P378)/N($Q378),0)))</f>
        <v/>
      </c>
      <c r="S378" s="14"/>
      <c r="T378" s="40" t="str">
        <f aca="false">IF($C378="","",N(商品マスタ!$M377))</f>
        <v/>
      </c>
      <c r="U378" s="40" t="str">
        <f aca="false">IF($S378="","",N($S378)*N($T378))</f>
        <v/>
      </c>
      <c r="V378" s="18"/>
    </row>
    <row r="379" customFormat="false" ht="15" hidden="false" customHeight="false" outlineLevel="0" collapsed="false">
      <c r="B379" s="12" t="n">
        <v>373</v>
      </c>
      <c r="C379" s="36" t="str">
        <f aca="false">IF(商品マスタ!$C378="","",商品マスタ!$C378)</f>
        <v/>
      </c>
      <c r="D379" s="12" t="str">
        <f aca="false">IF($C379="","",商品マスタ!$D378)</f>
        <v/>
      </c>
      <c r="E379" s="12" t="str">
        <f aca="false">IF($C379="","",商品マスタ!$G378)</f>
        <v/>
      </c>
      <c r="F379" s="12" t="str">
        <f aca="false">IF($C379="","",IF(商品マスタ!$P378="","理論",商品マスタ!$P378))</f>
        <v/>
      </c>
      <c r="G379" s="17" t="str">
        <f aca="false">IF($C379="","",N(商品マスタ!$H378))</f>
        <v/>
      </c>
      <c r="H379" s="14"/>
      <c r="I379" s="17" t="str">
        <f aca="false">IF($C379="","",N($H379)*N(商品マスタ!$N378))</f>
        <v/>
      </c>
      <c r="J379" s="17" t="str">
        <f aca="false">IF($C379="","",N($I379)-N($G379))</f>
        <v/>
      </c>
      <c r="K379" s="37" t="str">
        <f aca="false">IF($C379="","",N(商品マスタ!$I378))</f>
        <v/>
      </c>
      <c r="L379" s="17" t="str">
        <f aca="false">IF($C379="","",MAX(1,N(商品マスタ!$J378)))</f>
        <v/>
      </c>
      <c r="M379" s="38" t="str">
        <f aca="false">IF($C379="","",N(TOP!$C$16)*N($K379))</f>
        <v/>
      </c>
      <c r="N379" s="17" t="str">
        <f aca="false">IF($C379="","",ROUNDUP(N($M379)/N($L379),0))</f>
        <v/>
      </c>
      <c r="O379" s="17" t="str">
        <f aca="false">IF($C379="","",N(商品マスタ!$R378))</f>
        <v/>
      </c>
      <c r="P379" s="17" t="str">
        <f aca="false">IF($C379="","",IF($F379="理論",(N($O379)+N($N379))-N($G379),(N($O379)+N($N379))-N($I379)))</f>
        <v/>
      </c>
      <c r="Q379" s="17" t="str">
        <f aca="false">IF($C379="","",MAX(1,N(商品マスタ!$K378)))</f>
        <v/>
      </c>
      <c r="R379" s="39" t="str">
        <f aca="false">IF($C379="","",IF(N($P379)/N($Q379)&lt;=0,"",ROUNDUP(N($P379)/N($Q379),0)))</f>
        <v/>
      </c>
      <c r="S379" s="14"/>
      <c r="T379" s="40" t="str">
        <f aca="false">IF($C379="","",N(商品マスタ!$M378))</f>
        <v/>
      </c>
      <c r="U379" s="40" t="str">
        <f aca="false">IF($S379="","",N($S379)*N($T379))</f>
        <v/>
      </c>
      <c r="V379" s="18"/>
    </row>
    <row r="380" customFormat="false" ht="15" hidden="false" customHeight="false" outlineLevel="0" collapsed="false">
      <c r="B380" s="12" t="n">
        <v>374</v>
      </c>
      <c r="C380" s="36" t="str">
        <f aca="false">IF(商品マスタ!$C379="","",商品マスタ!$C379)</f>
        <v/>
      </c>
      <c r="D380" s="12" t="str">
        <f aca="false">IF($C380="","",商品マスタ!$D379)</f>
        <v/>
      </c>
      <c r="E380" s="12" t="str">
        <f aca="false">IF($C380="","",商品マスタ!$G379)</f>
        <v/>
      </c>
      <c r="F380" s="12" t="str">
        <f aca="false">IF($C380="","",IF(商品マスタ!$P379="","理論",商品マスタ!$P379))</f>
        <v/>
      </c>
      <c r="G380" s="17" t="str">
        <f aca="false">IF($C380="","",N(商品マスタ!$H379))</f>
        <v/>
      </c>
      <c r="H380" s="14"/>
      <c r="I380" s="17" t="str">
        <f aca="false">IF($C380="","",N($H380)*N(商品マスタ!$N379))</f>
        <v/>
      </c>
      <c r="J380" s="17" t="str">
        <f aca="false">IF($C380="","",N($I380)-N($G380))</f>
        <v/>
      </c>
      <c r="K380" s="37" t="str">
        <f aca="false">IF($C380="","",N(商品マスタ!$I379))</f>
        <v/>
      </c>
      <c r="L380" s="17" t="str">
        <f aca="false">IF($C380="","",MAX(1,N(商品マスタ!$J379)))</f>
        <v/>
      </c>
      <c r="M380" s="38" t="str">
        <f aca="false">IF($C380="","",N(TOP!$C$16)*N($K380))</f>
        <v/>
      </c>
      <c r="N380" s="17" t="str">
        <f aca="false">IF($C380="","",ROUNDUP(N($M380)/N($L380),0))</f>
        <v/>
      </c>
      <c r="O380" s="17" t="str">
        <f aca="false">IF($C380="","",N(商品マスタ!$R379))</f>
        <v/>
      </c>
      <c r="P380" s="17" t="str">
        <f aca="false">IF($C380="","",IF($F380="理論",(N($O380)+N($N380))-N($G380),(N($O380)+N($N380))-N($I380)))</f>
        <v/>
      </c>
      <c r="Q380" s="17" t="str">
        <f aca="false">IF($C380="","",MAX(1,N(商品マスタ!$K379)))</f>
        <v/>
      </c>
      <c r="R380" s="39" t="str">
        <f aca="false">IF($C380="","",IF(N($P380)/N($Q380)&lt;=0,"",ROUNDUP(N($P380)/N($Q380),0)))</f>
        <v/>
      </c>
      <c r="S380" s="14"/>
      <c r="T380" s="40" t="str">
        <f aca="false">IF($C380="","",N(商品マスタ!$M379))</f>
        <v/>
      </c>
      <c r="U380" s="40" t="str">
        <f aca="false">IF($S380="","",N($S380)*N($T380))</f>
        <v/>
      </c>
      <c r="V380" s="18"/>
    </row>
    <row r="381" customFormat="false" ht="15" hidden="false" customHeight="false" outlineLevel="0" collapsed="false">
      <c r="B381" s="12" t="n">
        <v>375</v>
      </c>
      <c r="C381" s="36" t="str">
        <f aca="false">IF(商品マスタ!$C380="","",商品マスタ!$C380)</f>
        <v/>
      </c>
      <c r="D381" s="12" t="str">
        <f aca="false">IF($C381="","",商品マスタ!$D380)</f>
        <v/>
      </c>
      <c r="E381" s="12" t="str">
        <f aca="false">IF($C381="","",商品マスタ!$G380)</f>
        <v/>
      </c>
      <c r="F381" s="12" t="str">
        <f aca="false">IF($C381="","",IF(商品マスタ!$P380="","理論",商品マスタ!$P380))</f>
        <v/>
      </c>
      <c r="G381" s="17" t="str">
        <f aca="false">IF($C381="","",N(商品マスタ!$H380))</f>
        <v/>
      </c>
      <c r="H381" s="14"/>
      <c r="I381" s="17" t="str">
        <f aca="false">IF($C381="","",N($H381)*N(商品マスタ!$N380))</f>
        <v/>
      </c>
      <c r="J381" s="17" t="str">
        <f aca="false">IF($C381="","",N($I381)-N($G381))</f>
        <v/>
      </c>
      <c r="K381" s="37" t="str">
        <f aca="false">IF($C381="","",N(商品マスタ!$I380))</f>
        <v/>
      </c>
      <c r="L381" s="17" t="str">
        <f aca="false">IF($C381="","",MAX(1,N(商品マスタ!$J380)))</f>
        <v/>
      </c>
      <c r="M381" s="38" t="str">
        <f aca="false">IF($C381="","",N(TOP!$C$16)*N($K381))</f>
        <v/>
      </c>
      <c r="N381" s="17" t="str">
        <f aca="false">IF($C381="","",ROUNDUP(N($M381)/N($L381),0))</f>
        <v/>
      </c>
      <c r="O381" s="17" t="str">
        <f aca="false">IF($C381="","",N(商品マスタ!$R380))</f>
        <v/>
      </c>
      <c r="P381" s="17" t="str">
        <f aca="false">IF($C381="","",IF($F381="理論",(N($O381)+N($N381))-N($G381),(N($O381)+N($N381))-N($I381)))</f>
        <v/>
      </c>
      <c r="Q381" s="17" t="str">
        <f aca="false">IF($C381="","",MAX(1,N(商品マスタ!$K380)))</f>
        <v/>
      </c>
      <c r="R381" s="39" t="str">
        <f aca="false">IF($C381="","",IF(N($P381)/N($Q381)&lt;=0,"",ROUNDUP(N($P381)/N($Q381),0)))</f>
        <v/>
      </c>
      <c r="S381" s="14"/>
      <c r="T381" s="40" t="str">
        <f aca="false">IF($C381="","",N(商品マスタ!$M380))</f>
        <v/>
      </c>
      <c r="U381" s="40" t="str">
        <f aca="false">IF($S381="","",N($S381)*N($T381))</f>
        <v/>
      </c>
      <c r="V381" s="18"/>
    </row>
    <row r="382" customFormat="false" ht="15" hidden="false" customHeight="false" outlineLevel="0" collapsed="false">
      <c r="B382" s="12" t="n">
        <v>376</v>
      </c>
      <c r="C382" s="36" t="str">
        <f aca="false">IF(商品マスタ!$C381="","",商品マスタ!$C381)</f>
        <v/>
      </c>
      <c r="D382" s="12" t="str">
        <f aca="false">IF($C382="","",商品マスタ!$D381)</f>
        <v/>
      </c>
      <c r="E382" s="12" t="str">
        <f aca="false">IF($C382="","",商品マスタ!$G381)</f>
        <v/>
      </c>
      <c r="F382" s="12" t="str">
        <f aca="false">IF($C382="","",IF(商品マスタ!$P381="","理論",商品マスタ!$P381))</f>
        <v/>
      </c>
      <c r="G382" s="17" t="str">
        <f aca="false">IF($C382="","",N(商品マスタ!$H381))</f>
        <v/>
      </c>
      <c r="H382" s="14"/>
      <c r="I382" s="17" t="str">
        <f aca="false">IF($C382="","",N($H382)*N(商品マスタ!$N381))</f>
        <v/>
      </c>
      <c r="J382" s="17" t="str">
        <f aca="false">IF($C382="","",N($I382)-N($G382))</f>
        <v/>
      </c>
      <c r="K382" s="37" t="str">
        <f aca="false">IF($C382="","",N(商品マスタ!$I381))</f>
        <v/>
      </c>
      <c r="L382" s="17" t="str">
        <f aca="false">IF($C382="","",MAX(1,N(商品マスタ!$J381)))</f>
        <v/>
      </c>
      <c r="M382" s="38" t="str">
        <f aca="false">IF($C382="","",N(TOP!$C$16)*N($K382))</f>
        <v/>
      </c>
      <c r="N382" s="17" t="str">
        <f aca="false">IF($C382="","",ROUNDUP(N($M382)/N($L382),0))</f>
        <v/>
      </c>
      <c r="O382" s="17" t="str">
        <f aca="false">IF($C382="","",N(商品マスタ!$R381))</f>
        <v/>
      </c>
      <c r="P382" s="17" t="str">
        <f aca="false">IF($C382="","",IF($F382="理論",(N($O382)+N($N382))-N($G382),(N($O382)+N($N382))-N($I382)))</f>
        <v/>
      </c>
      <c r="Q382" s="17" t="str">
        <f aca="false">IF($C382="","",MAX(1,N(商品マスタ!$K381)))</f>
        <v/>
      </c>
      <c r="R382" s="39" t="str">
        <f aca="false">IF($C382="","",IF(N($P382)/N($Q382)&lt;=0,"",ROUNDUP(N($P382)/N($Q382),0)))</f>
        <v/>
      </c>
      <c r="S382" s="14"/>
      <c r="T382" s="40" t="str">
        <f aca="false">IF($C382="","",N(商品マスタ!$M381))</f>
        <v/>
      </c>
      <c r="U382" s="40" t="str">
        <f aca="false">IF($S382="","",N($S382)*N($T382))</f>
        <v/>
      </c>
      <c r="V382" s="18"/>
    </row>
    <row r="383" customFormat="false" ht="15" hidden="false" customHeight="false" outlineLevel="0" collapsed="false">
      <c r="B383" s="12" t="n">
        <v>377</v>
      </c>
      <c r="C383" s="36" t="str">
        <f aca="false">IF(商品マスタ!$C382="","",商品マスタ!$C382)</f>
        <v/>
      </c>
      <c r="D383" s="12" t="str">
        <f aca="false">IF($C383="","",商品マスタ!$D382)</f>
        <v/>
      </c>
      <c r="E383" s="12" t="str">
        <f aca="false">IF($C383="","",商品マスタ!$G382)</f>
        <v/>
      </c>
      <c r="F383" s="12" t="str">
        <f aca="false">IF($C383="","",IF(商品マスタ!$P382="","理論",商品マスタ!$P382))</f>
        <v/>
      </c>
      <c r="G383" s="17" t="str">
        <f aca="false">IF($C383="","",N(商品マスタ!$H382))</f>
        <v/>
      </c>
      <c r="H383" s="14"/>
      <c r="I383" s="17" t="str">
        <f aca="false">IF($C383="","",N($H383)*N(商品マスタ!$N382))</f>
        <v/>
      </c>
      <c r="J383" s="17" t="str">
        <f aca="false">IF($C383="","",N($I383)-N($G383))</f>
        <v/>
      </c>
      <c r="K383" s="37" t="str">
        <f aca="false">IF($C383="","",N(商品マスタ!$I382))</f>
        <v/>
      </c>
      <c r="L383" s="17" t="str">
        <f aca="false">IF($C383="","",MAX(1,N(商品マスタ!$J382)))</f>
        <v/>
      </c>
      <c r="M383" s="38" t="str">
        <f aca="false">IF($C383="","",N(TOP!$C$16)*N($K383))</f>
        <v/>
      </c>
      <c r="N383" s="17" t="str">
        <f aca="false">IF($C383="","",ROUNDUP(N($M383)/N($L383),0))</f>
        <v/>
      </c>
      <c r="O383" s="17" t="str">
        <f aca="false">IF($C383="","",N(商品マスタ!$R382))</f>
        <v/>
      </c>
      <c r="P383" s="17" t="str">
        <f aca="false">IF($C383="","",IF($F383="理論",(N($O383)+N($N383))-N($G383),(N($O383)+N($N383))-N($I383)))</f>
        <v/>
      </c>
      <c r="Q383" s="17" t="str">
        <f aca="false">IF($C383="","",MAX(1,N(商品マスタ!$K382)))</f>
        <v/>
      </c>
      <c r="R383" s="39" t="str">
        <f aca="false">IF($C383="","",IF(N($P383)/N($Q383)&lt;=0,"",ROUNDUP(N($P383)/N($Q383),0)))</f>
        <v/>
      </c>
      <c r="S383" s="14"/>
      <c r="T383" s="40" t="str">
        <f aca="false">IF($C383="","",N(商品マスタ!$M382))</f>
        <v/>
      </c>
      <c r="U383" s="40" t="str">
        <f aca="false">IF($S383="","",N($S383)*N($T383))</f>
        <v/>
      </c>
      <c r="V383" s="18"/>
    </row>
    <row r="384" customFormat="false" ht="15" hidden="false" customHeight="false" outlineLevel="0" collapsed="false">
      <c r="B384" s="12" t="n">
        <v>378</v>
      </c>
      <c r="C384" s="36" t="str">
        <f aca="false">IF(商品マスタ!$C383="","",商品マスタ!$C383)</f>
        <v/>
      </c>
      <c r="D384" s="12" t="str">
        <f aca="false">IF($C384="","",商品マスタ!$D383)</f>
        <v/>
      </c>
      <c r="E384" s="12" t="str">
        <f aca="false">IF($C384="","",商品マスタ!$G383)</f>
        <v/>
      </c>
      <c r="F384" s="12" t="str">
        <f aca="false">IF($C384="","",IF(商品マスタ!$P383="","理論",商品マスタ!$P383))</f>
        <v/>
      </c>
      <c r="G384" s="17" t="str">
        <f aca="false">IF($C384="","",N(商品マスタ!$H383))</f>
        <v/>
      </c>
      <c r="H384" s="14"/>
      <c r="I384" s="17" t="str">
        <f aca="false">IF($C384="","",N($H384)*N(商品マスタ!$N383))</f>
        <v/>
      </c>
      <c r="J384" s="17" t="str">
        <f aca="false">IF($C384="","",N($I384)-N($G384))</f>
        <v/>
      </c>
      <c r="K384" s="37" t="str">
        <f aca="false">IF($C384="","",N(商品マスタ!$I383))</f>
        <v/>
      </c>
      <c r="L384" s="17" t="str">
        <f aca="false">IF($C384="","",MAX(1,N(商品マスタ!$J383)))</f>
        <v/>
      </c>
      <c r="M384" s="38" t="str">
        <f aca="false">IF($C384="","",N(TOP!$C$16)*N($K384))</f>
        <v/>
      </c>
      <c r="N384" s="17" t="str">
        <f aca="false">IF($C384="","",ROUNDUP(N($M384)/N($L384),0))</f>
        <v/>
      </c>
      <c r="O384" s="17" t="str">
        <f aca="false">IF($C384="","",N(商品マスタ!$R383))</f>
        <v/>
      </c>
      <c r="P384" s="17" t="str">
        <f aca="false">IF($C384="","",IF($F384="理論",(N($O384)+N($N384))-N($G384),(N($O384)+N($N384))-N($I384)))</f>
        <v/>
      </c>
      <c r="Q384" s="17" t="str">
        <f aca="false">IF($C384="","",MAX(1,N(商品マスタ!$K383)))</f>
        <v/>
      </c>
      <c r="R384" s="39" t="str">
        <f aca="false">IF($C384="","",IF(N($P384)/N($Q384)&lt;=0,"",ROUNDUP(N($P384)/N($Q384),0)))</f>
        <v/>
      </c>
      <c r="S384" s="14"/>
      <c r="T384" s="40" t="str">
        <f aca="false">IF($C384="","",N(商品マスタ!$M383))</f>
        <v/>
      </c>
      <c r="U384" s="40" t="str">
        <f aca="false">IF($S384="","",N($S384)*N($T384))</f>
        <v/>
      </c>
      <c r="V384" s="18"/>
    </row>
    <row r="385" customFormat="false" ht="15" hidden="false" customHeight="false" outlineLevel="0" collapsed="false">
      <c r="B385" s="12" t="n">
        <v>379</v>
      </c>
      <c r="C385" s="36" t="str">
        <f aca="false">IF(商品マスタ!$C384="","",商品マスタ!$C384)</f>
        <v/>
      </c>
      <c r="D385" s="12" t="str">
        <f aca="false">IF($C385="","",商品マスタ!$D384)</f>
        <v/>
      </c>
      <c r="E385" s="12" t="str">
        <f aca="false">IF($C385="","",商品マスタ!$G384)</f>
        <v/>
      </c>
      <c r="F385" s="12" t="str">
        <f aca="false">IF($C385="","",IF(商品マスタ!$P384="","理論",商品マスタ!$P384))</f>
        <v/>
      </c>
      <c r="G385" s="17" t="str">
        <f aca="false">IF($C385="","",N(商品マスタ!$H384))</f>
        <v/>
      </c>
      <c r="H385" s="14"/>
      <c r="I385" s="17" t="str">
        <f aca="false">IF($C385="","",N($H385)*N(商品マスタ!$N384))</f>
        <v/>
      </c>
      <c r="J385" s="17" t="str">
        <f aca="false">IF($C385="","",N($I385)-N($G385))</f>
        <v/>
      </c>
      <c r="K385" s="37" t="str">
        <f aca="false">IF($C385="","",N(商品マスタ!$I384))</f>
        <v/>
      </c>
      <c r="L385" s="17" t="str">
        <f aca="false">IF($C385="","",MAX(1,N(商品マスタ!$J384)))</f>
        <v/>
      </c>
      <c r="M385" s="38" t="str">
        <f aca="false">IF($C385="","",N(TOP!$C$16)*N($K385))</f>
        <v/>
      </c>
      <c r="N385" s="17" t="str">
        <f aca="false">IF($C385="","",ROUNDUP(N($M385)/N($L385),0))</f>
        <v/>
      </c>
      <c r="O385" s="17" t="str">
        <f aca="false">IF($C385="","",N(商品マスタ!$R384))</f>
        <v/>
      </c>
      <c r="P385" s="17" t="str">
        <f aca="false">IF($C385="","",IF($F385="理論",(N($O385)+N($N385))-N($G385),(N($O385)+N($N385))-N($I385)))</f>
        <v/>
      </c>
      <c r="Q385" s="17" t="str">
        <f aca="false">IF($C385="","",MAX(1,N(商品マスタ!$K384)))</f>
        <v/>
      </c>
      <c r="R385" s="39" t="str">
        <f aca="false">IF($C385="","",IF(N($P385)/N($Q385)&lt;=0,"",ROUNDUP(N($P385)/N($Q385),0)))</f>
        <v/>
      </c>
      <c r="S385" s="14"/>
      <c r="T385" s="40" t="str">
        <f aca="false">IF($C385="","",N(商品マスタ!$M384))</f>
        <v/>
      </c>
      <c r="U385" s="40" t="str">
        <f aca="false">IF($S385="","",N($S385)*N($T385))</f>
        <v/>
      </c>
      <c r="V385" s="18"/>
    </row>
    <row r="386" customFormat="false" ht="15" hidden="false" customHeight="false" outlineLevel="0" collapsed="false">
      <c r="B386" s="12" t="n">
        <v>380</v>
      </c>
      <c r="C386" s="36" t="str">
        <f aca="false">IF(商品マスタ!$C385="","",商品マスタ!$C385)</f>
        <v/>
      </c>
      <c r="D386" s="12" t="str">
        <f aca="false">IF($C386="","",商品マスタ!$D385)</f>
        <v/>
      </c>
      <c r="E386" s="12" t="str">
        <f aca="false">IF($C386="","",商品マスタ!$G385)</f>
        <v/>
      </c>
      <c r="F386" s="12" t="str">
        <f aca="false">IF($C386="","",IF(商品マスタ!$P385="","理論",商品マスタ!$P385))</f>
        <v/>
      </c>
      <c r="G386" s="17" t="str">
        <f aca="false">IF($C386="","",N(商品マスタ!$H385))</f>
        <v/>
      </c>
      <c r="H386" s="14"/>
      <c r="I386" s="17" t="str">
        <f aca="false">IF($C386="","",N($H386)*N(商品マスタ!$N385))</f>
        <v/>
      </c>
      <c r="J386" s="17" t="str">
        <f aca="false">IF($C386="","",N($I386)-N($G386))</f>
        <v/>
      </c>
      <c r="K386" s="37" t="str">
        <f aca="false">IF($C386="","",N(商品マスタ!$I385))</f>
        <v/>
      </c>
      <c r="L386" s="17" t="str">
        <f aca="false">IF($C386="","",MAX(1,N(商品マスタ!$J385)))</f>
        <v/>
      </c>
      <c r="M386" s="38" t="str">
        <f aca="false">IF($C386="","",N(TOP!$C$16)*N($K386))</f>
        <v/>
      </c>
      <c r="N386" s="17" t="str">
        <f aca="false">IF($C386="","",ROUNDUP(N($M386)/N($L386),0))</f>
        <v/>
      </c>
      <c r="O386" s="17" t="str">
        <f aca="false">IF($C386="","",N(商品マスタ!$R385))</f>
        <v/>
      </c>
      <c r="P386" s="17" t="str">
        <f aca="false">IF($C386="","",IF($F386="理論",(N($O386)+N($N386))-N($G386),(N($O386)+N($N386))-N($I386)))</f>
        <v/>
      </c>
      <c r="Q386" s="17" t="str">
        <f aca="false">IF($C386="","",MAX(1,N(商品マスタ!$K385)))</f>
        <v/>
      </c>
      <c r="R386" s="39" t="str">
        <f aca="false">IF($C386="","",IF(N($P386)/N($Q386)&lt;=0,"",ROUNDUP(N($P386)/N($Q386),0)))</f>
        <v/>
      </c>
      <c r="S386" s="14"/>
      <c r="T386" s="40" t="str">
        <f aca="false">IF($C386="","",N(商品マスタ!$M385))</f>
        <v/>
      </c>
      <c r="U386" s="40" t="str">
        <f aca="false">IF($S386="","",N($S386)*N($T386))</f>
        <v/>
      </c>
      <c r="V386" s="18"/>
    </row>
    <row r="387" customFormat="false" ht="15" hidden="false" customHeight="false" outlineLevel="0" collapsed="false">
      <c r="B387" s="12" t="n">
        <v>381</v>
      </c>
      <c r="C387" s="36" t="str">
        <f aca="false">IF(商品マスタ!$C386="","",商品マスタ!$C386)</f>
        <v/>
      </c>
      <c r="D387" s="12" t="str">
        <f aca="false">IF($C387="","",商品マスタ!$D386)</f>
        <v/>
      </c>
      <c r="E387" s="12" t="str">
        <f aca="false">IF($C387="","",商品マスタ!$G386)</f>
        <v/>
      </c>
      <c r="F387" s="12" t="str">
        <f aca="false">IF($C387="","",IF(商品マスタ!$P386="","理論",商品マスタ!$P386))</f>
        <v/>
      </c>
      <c r="G387" s="17" t="str">
        <f aca="false">IF($C387="","",N(商品マスタ!$H386))</f>
        <v/>
      </c>
      <c r="H387" s="14"/>
      <c r="I387" s="17" t="str">
        <f aca="false">IF($C387="","",N($H387)*N(商品マスタ!$N386))</f>
        <v/>
      </c>
      <c r="J387" s="17" t="str">
        <f aca="false">IF($C387="","",N($I387)-N($G387))</f>
        <v/>
      </c>
      <c r="K387" s="37" t="str">
        <f aca="false">IF($C387="","",N(商品マスタ!$I386))</f>
        <v/>
      </c>
      <c r="L387" s="17" t="str">
        <f aca="false">IF($C387="","",MAX(1,N(商品マスタ!$J386)))</f>
        <v/>
      </c>
      <c r="M387" s="38" t="str">
        <f aca="false">IF($C387="","",N(TOP!$C$16)*N($K387))</f>
        <v/>
      </c>
      <c r="N387" s="17" t="str">
        <f aca="false">IF($C387="","",ROUNDUP(N($M387)/N($L387),0))</f>
        <v/>
      </c>
      <c r="O387" s="17" t="str">
        <f aca="false">IF($C387="","",N(商品マスタ!$R386))</f>
        <v/>
      </c>
      <c r="P387" s="17" t="str">
        <f aca="false">IF($C387="","",IF($F387="理論",(N($O387)+N($N387))-N($G387),(N($O387)+N($N387))-N($I387)))</f>
        <v/>
      </c>
      <c r="Q387" s="17" t="str">
        <f aca="false">IF($C387="","",MAX(1,N(商品マスタ!$K386)))</f>
        <v/>
      </c>
      <c r="R387" s="39" t="str">
        <f aca="false">IF($C387="","",IF(N($P387)/N($Q387)&lt;=0,"",ROUNDUP(N($P387)/N($Q387),0)))</f>
        <v/>
      </c>
      <c r="S387" s="14"/>
      <c r="T387" s="40" t="str">
        <f aca="false">IF($C387="","",N(商品マスタ!$M386))</f>
        <v/>
      </c>
      <c r="U387" s="40" t="str">
        <f aca="false">IF($S387="","",N($S387)*N($T387))</f>
        <v/>
      </c>
      <c r="V387" s="18"/>
    </row>
    <row r="388" customFormat="false" ht="15" hidden="false" customHeight="false" outlineLevel="0" collapsed="false">
      <c r="B388" s="12" t="n">
        <v>382</v>
      </c>
      <c r="C388" s="36" t="str">
        <f aca="false">IF(商品マスタ!$C387="","",商品マスタ!$C387)</f>
        <v/>
      </c>
      <c r="D388" s="12" t="str">
        <f aca="false">IF($C388="","",商品マスタ!$D387)</f>
        <v/>
      </c>
      <c r="E388" s="12" t="str">
        <f aca="false">IF($C388="","",商品マスタ!$G387)</f>
        <v/>
      </c>
      <c r="F388" s="12" t="str">
        <f aca="false">IF($C388="","",IF(商品マスタ!$P387="","理論",商品マスタ!$P387))</f>
        <v/>
      </c>
      <c r="G388" s="17" t="str">
        <f aca="false">IF($C388="","",N(商品マスタ!$H387))</f>
        <v/>
      </c>
      <c r="H388" s="14"/>
      <c r="I388" s="17" t="str">
        <f aca="false">IF($C388="","",N($H388)*N(商品マスタ!$N387))</f>
        <v/>
      </c>
      <c r="J388" s="17" t="str">
        <f aca="false">IF($C388="","",N($I388)-N($G388))</f>
        <v/>
      </c>
      <c r="K388" s="37" t="str">
        <f aca="false">IF($C388="","",N(商品マスタ!$I387))</f>
        <v/>
      </c>
      <c r="L388" s="17" t="str">
        <f aca="false">IF($C388="","",MAX(1,N(商品マスタ!$J387)))</f>
        <v/>
      </c>
      <c r="M388" s="38" t="str">
        <f aca="false">IF($C388="","",N(TOP!$C$16)*N($K388))</f>
        <v/>
      </c>
      <c r="N388" s="17" t="str">
        <f aca="false">IF($C388="","",ROUNDUP(N($M388)/N($L388),0))</f>
        <v/>
      </c>
      <c r="O388" s="17" t="str">
        <f aca="false">IF($C388="","",N(商品マスタ!$R387))</f>
        <v/>
      </c>
      <c r="P388" s="17" t="str">
        <f aca="false">IF($C388="","",IF($F388="理論",(N($O388)+N($N388))-N($G388),(N($O388)+N($N388))-N($I388)))</f>
        <v/>
      </c>
      <c r="Q388" s="17" t="str">
        <f aca="false">IF($C388="","",MAX(1,N(商品マスタ!$K387)))</f>
        <v/>
      </c>
      <c r="R388" s="39" t="str">
        <f aca="false">IF($C388="","",IF(N($P388)/N($Q388)&lt;=0,"",ROUNDUP(N($P388)/N($Q388),0)))</f>
        <v/>
      </c>
      <c r="S388" s="14"/>
      <c r="T388" s="40" t="str">
        <f aca="false">IF($C388="","",N(商品マスタ!$M387))</f>
        <v/>
      </c>
      <c r="U388" s="40" t="str">
        <f aca="false">IF($S388="","",N($S388)*N($T388))</f>
        <v/>
      </c>
      <c r="V388" s="18"/>
    </row>
    <row r="389" customFormat="false" ht="15" hidden="false" customHeight="false" outlineLevel="0" collapsed="false">
      <c r="B389" s="12" t="n">
        <v>383</v>
      </c>
      <c r="C389" s="36" t="str">
        <f aca="false">IF(商品マスタ!$C388="","",商品マスタ!$C388)</f>
        <v/>
      </c>
      <c r="D389" s="12" t="str">
        <f aca="false">IF($C389="","",商品マスタ!$D388)</f>
        <v/>
      </c>
      <c r="E389" s="12" t="str">
        <f aca="false">IF($C389="","",商品マスタ!$G388)</f>
        <v/>
      </c>
      <c r="F389" s="12" t="str">
        <f aca="false">IF($C389="","",IF(商品マスタ!$P388="","理論",商品マスタ!$P388))</f>
        <v/>
      </c>
      <c r="G389" s="17" t="str">
        <f aca="false">IF($C389="","",N(商品マスタ!$H388))</f>
        <v/>
      </c>
      <c r="H389" s="14"/>
      <c r="I389" s="17" t="str">
        <f aca="false">IF($C389="","",N($H389)*N(商品マスタ!$N388))</f>
        <v/>
      </c>
      <c r="J389" s="17" t="str">
        <f aca="false">IF($C389="","",N($I389)-N($G389))</f>
        <v/>
      </c>
      <c r="K389" s="37" t="str">
        <f aca="false">IF($C389="","",N(商品マスタ!$I388))</f>
        <v/>
      </c>
      <c r="L389" s="17" t="str">
        <f aca="false">IF($C389="","",MAX(1,N(商品マスタ!$J388)))</f>
        <v/>
      </c>
      <c r="M389" s="38" t="str">
        <f aca="false">IF($C389="","",N(TOP!$C$16)*N($K389))</f>
        <v/>
      </c>
      <c r="N389" s="17" t="str">
        <f aca="false">IF($C389="","",ROUNDUP(N($M389)/N($L389),0))</f>
        <v/>
      </c>
      <c r="O389" s="17" t="str">
        <f aca="false">IF($C389="","",N(商品マスタ!$R388))</f>
        <v/>
      </c>
      <c r="P389" s="17" t="str">
        <f aca="false">IF($C389="","",IF($F389="理論",(N($O389)+N($N389))-N($G389),(N($O389)+N($N389))-N($I389)))</f>
        <v/>
      </c>
      <c r="Q389" s="17" t="str">
        <f aca="false">IF($C389="","",MAX(1,N(商品マスタ!$K388)))</f>
        <v/>
      </c>
      <c r="R389" s="39" t="str">
        <f aca="false">IF($C389="","",IF(N($P389)/N($Q389)&lt;=0,"",ROUNDUP(N($P389)/N($Q389),0)))</f>
        <v/>
      </c>
      <c r="S389" s="14"/>
      <c r="T389" s="40" t="str">
        <f aca="false">IF($C389="","",N(商品マスタ!$M388))</f>
        <v/>
      </c>
      <c r="U389" s="40" t="str">
        <f aca="false">IF($S389="","",N($S389)*N($T389))</f>
        <v/>
      </c>
      <c r="V389" s="18"/>
    </row>
    <row r="390" customFormat="false" ht="15" hidden="false" customHeight="false" outlineLevel="0" collapsed="false">
      <c r="B390" s="12" t="n">
        <v>384</v>
      </c>
      <c r="C390" s="36" t="str">
        <f aca="false">IF(商品マスタ!$C389="","",商品マスタ!$C389)</f>
        <v/>
      </c>
      <c r="D390" s="12" t="str">
        <f aca="false">IF($C390="","",商品マスタ!$D389)</f>
        <v/>
      </c>
      <c r="E390" s="12" t="str">
        <f aca="false">IF($C390="","",商品マスタ!$G389)</f>
        <v/>
      </c>
      <c r="F390" s="12" t="str">
        <f aca="false">IF($C390="","",IF(商品マスタ!$P389="","理論",商品マスタ!$P389))</f>
        <v/>
      </c>
      <c r="G390" s="17" t="str">
        <f aca="false">IF($C390="","",N(商品マスタ!$H389))</f>
        <v/>
      </c>
      <c r="H390" s="14"/>
      <c r="I390" s="17" t="str">
        <f aca="false">IF($C390="","",N($H390)*N(商品マスタ!$N389))</f>
        <v/>
      </c>
      <c r="J390" s="17" t="str">
        <f aca="false">IF($C390="","",N($I390)-N($G390))</f>
        <v/>
      </c>
      <c r="K390" s="37" t="str">
        <f aca="false">IF($C390="","",N(商品マスタ!$I389))</f>
        <v/>
      </c>
      <c r="L390" s="17" t="str">
        <f aca="false">IF($C390="","",MAX(1,N(商品マスタ!$J389)))</f>
        <v/>
      </c>
      <c r="M390" s="38" t="str">
        <f aca="false">IF($C390="","",N(TOP!$C$16)*N($K390))</f>
        <v/>
      </c>
      <c r="N390" s="17" t="str">
        <f aca="false">IF($C390="","",ROUNDUP(N($M390)/N($L390),0))</f>
        <v/>
      </c>
      <c r="O390" s="17" t="str">
        <f aca="false">IF($C390="","",N(商品マスタ!$R389))</f>
        <v/>
      </c>
      <c r="P390" s="17" t="str">
        <f aca="false">IF($C390="","",IF($F390="理論",(N($O390)+N($N390))-N($G390),(N($O390)+N($N390))-N($I390)))</f>
        <v/>
      </c>
      <c r="Q390" s="17" t="str">
        <f aca="false">IF($C390="","",MAX(1,N(商品マスタ!$K389)))</f>
        <v/>
      </c>
      <c r="R390" s="39" t="str">
        <f aca="false">IF($C390="","",IF(N($P390)/N($Q390)&lt;=0,"",ROUNDUP(N($P390)/N($Q390),0)))</f>
        <v/>
      </c>
      <c r="S390" s="14"/>
      <c r="T390" s="40" t="str">
        <f aca="false">IF($C390="","",N(商品マスタ!$M389))</f>
        <v/>
      </c>
      <c r="U390" s="40" t="str">
        <f aca="false">IF($S390="","",N($S390)*N($T390))</f>
        <v/>
      </c>
      <c r="V390" s="18"/>
    </row>
    <row r="391" customFormat="false" ht="15" hidden="false" customHeight="false" outlineLevel="0" collapsed="false">
      <c r="B391" s="12" t="n">
        <v>385</v>
      </c>
      <c r="C391" s="36" t="str">
        <f aca="false">IF(商品マスタ!$C390="","",商品マスタ!$C390)</f>
        <v/>
      </c>
      <c r="D391" s="12" t="str">
        <f aca="false">IF($C391="","",商品マスタ!$D390)</f>
        <v/>
      </c>
      <c r="E391" s="12" t="str">
        <f aca="false">IF($C391="","",商品マスタ!$G390)</f>
        <v/>
      </c>
      <c r="F391" s="12" t="str">
        <f aca="false">IF($C391="","",IF(商品マスタ!$P390="","理論",商品マスタ!$P390))</f>
        <v/>
      </c>
      <c r="G391" s="17" t="str">
        <f aca="false">IF($C391="","",N(商品マスタ!$H390))</f>
        <v/>
      </c>
      <c r="H391" s="14"/>
      <c r="I391" s="17" t="str">
        <f aca="false">IF($C391="","",N($H391)*N(商品マスタ!$N390))</f>
        <v/>
      </c>
      <c r="J391" s="17" t="str">
        <f aca="false">IF($C391="","",N($I391)-N($G391))</f>
        <v/>
      </c>
      <c r="K391" s="37" t="str">
        <f aca="false">IF($C391="","",N(商品マスタ!$I390))</f>
        <v/>
      </c>
      <c r="L391" s="17" t="str">
        <f aca="false">IF($C391="","",MAX(1,N(商品マスタ!$J390)))</f>
        <v/>
      </c>
      <c r="M391" s="38" t="str">
        <f aca="false">IF($C391="","",N(TOP!$C$16)*N($K391))</f>
        <v/>
      </c>
      <c r="N391" s="17" t="str">
        <f aca="false">IF($C391="","",ROUNDUP(N($M391)/N($L391),0))</f>
        <v/>
      </c>
      <c r="O391" s="17" t="str">
        <f aca="false">IF($C391="","",N(商品マスタ!$R390))</f>
        <v/>
      </c>
      <c r="P391" s="17" t="str">
        <f aca="false">IF($C391="","",IF($F391="理論",(N($O391)+N($N391))-N($G391),(N($O391)+N($N391))-N($I391)))</f>
        <v/>
      </c>
      <c r="Q391" s="17" t="str">
        <f aca="false">IF($C391="","",MAX(1,N(商品マスタ!$K390)))</f>
        <v/>
      </c>
      <c r="R391" s="39" t="str">
        <f aca="false">IF($C391="","",IF(N($P391)/N($Q391)&lt;=0,"",ROUNDUP(N($P391)/N($Q391),0)))</f>
        <v/>
      </c>
      <c r="S391" s="14"/>
      <c r="T391" s="40" t="str">
        <f aca="false">IF($C391="","",N(商品マスタ!$M390))</f>
        <v/>
      </c>
      <c r="U391" s="40" t="str">
        <f aca="false">IF($S391="","",N($S391)*N($T391))</f>
        <v/>
      </c>
      <c r="V391" s="18"/>
    </row>
    <row r="392" customFormat="false" ht="15" hidden="false" customHeight="false" outlineLevel="0" collapsed="false">
      <c r="B392" s="12" t="n">
        <v>386</v>
      </c>
      <c r="C392" s="36" t="str">
        <f aca="false">IF(商品マスタ!$C391="","",商品マスタ!$C391)</f>
        <v/>
      </c>
      <c r="D392" s="12" t="str">
        <f aca="false">IF($C392="","",商品マスタ!$D391)</f>
        <v/>
      </c>
      <c r="E392" s="12" t="str">
        <f aca="false">IF($C392="","",商品マスタ!$G391)</f>
        <v/>
      </c>
      <c r="F392" s="12" t="str">
        <f aca="false">IF($C392="","",IF(商品マスタ!$P391="","理論",商品マスタ!$P391))</f>
        <v/>
      </c>
      <c r="G392" s="17" t="str">
        <f aca="false">IF($C392="","",N(商品マスタ!$H391))</f>
        <v/>
      </c>
      <c r="H392" s="14"/>
      <c r="I392" s="17" t="str">
        <f aca="false">IF($C392="","",N($H392)*N(商品マスタ!$N391))</f>
        <v/>
      </c>
      <c r="J392" s="17" t="str">
        <f aca="false">IF($C392="","",N($I392)-N($G392))</f>
        <v/>
      </c>
      <c r="K392" s="37" t="str">
        <f aca="false">IF($C392="","",N(商品マスタ!$I391))</f>
        <v/>
      </c>
      <c r="L392" s="17" t="str">
        <f aca="false">IF($C392="","",MAX(1,N(商品マスタ!$J391)))</f>
        <v/>
      </c>
      <c r="M392" s="38" t="str">
        <f aca="false">IF($C392="","",N(TOP!$C$16)*N($K392))</f>
        <v/>
      </c>
      <c r="N392" s="17" t="str">
        <f aca="false">IF($C392="","",ROUNDUP(N($M392)/N($L392),0))</f>
        <v/>
      </c>
      <c r="O392" s="17" t="str">
        <f aca="false">IF($C392="","",N(商品マスタ!$R391))</f>
        <v/>
      </c>
      <c r="P392" s="17" t="str">
        <f aca="false">IF($C392="","",IF($F392="理論",(N($O392)+N($N392))-N($G392),(N($O392)+N($N392))-N($I392)))</f>
        <v/>
      </c>
      <c r="Q392" s="17" t="str">
        <f aca="false">IF($C392="","",MAX(1,N(商品マスタ!$K391)))</f>
        <v/>
      </c>
      <c r="R392" s="39" t="str">
        <f aca="false">IF($C392="","",IF(N($P392)/N($Q392)&lt;=0,"",ROUNDUP(N($P392)/N($Q392),0)))</f>
        <v/>
      </c>
      <c r="S392" s="14"/>
      <c r="T392" s="40" t="str">
        <f aca="false">IF($C392="","",N(商品マスタ!$M391))</f>
        <v/>
      </c>
      <c r="U392" s="40" t="str">
        <f aca="false">IF($S392="","",N($S392)*N($T392))</f>
        <v/>
      </c>
      <c r="V392" s="18"/>
    </row>
    <row r="393" customFormat="false" ht="15" hidden="false" customHeight="false" outlineLevel="0" collapsed="false">
      <c r="B393" s="12" t="n">
        <v>387</v>
      </c>
      <c r="C393" s="36" t="str">
        <f aca="false">IF(商品マスタ!$C392="","",商品マスタ!$C392)</f>
        <v/>
      </c>
      <c r="D393" s="12" t="str">
        <f aca="false">IF($C393="","",商品マスタ!$D392)</f>
        <v/>
      </c>
      <c r="E393" s="12" t="str">
        <f aca="false">IF($C393="","",商品マスタ!$G392)</f>
        <v/>
      </c>
      <c r="F393" s="12" t="str">
        <f aca="false">IF($C393="","",IF(商品マスタ!$P392="","理論",商品マスタ!$P392))</f>
        <v/>
      </c>
      <c r="G393" s="17" t="str">
        <f aca="false">IF($C393="","",N(商品マスタ!$H392))</f>
        <v/>
      </c>
      <c r="H393" s="14"/>
      <c r="I393" s="17" t="str">
        <f aca="false">IF($C393="","",N($H393)*N(商品マスタ!$N392))</f>
        <v/>
      </c>
      <c r="J393" s="17" t="str">
        <f aca="false">IF($C393="","",N($I393)-N($G393))</f>
        <v/>
      </c>
      <c r="K393" s="37" t="str">
        <f aca="false">IF($C393="","",N(商品マスタ!$I392))</f>
        <v/>
      </c>
      <c r="L393" s="17" t="str">
        <f aca="false">IF($C393="","",MAX(1,N(商品マスタ!$J392)))</f>
        <v/>
      </c>
      <c r="M393" s="38" t="str">
        <f aca="false">IF($C393="","",N(TOP!$C$16)*N($K393))</f>
        <v/>
      </c>
      <c r="N393" s="17" t="str">
        <f aca="false">IF($C393="","",ROUNDUP(N($M393)/N($L393),0))</f>
        <v/>
      </c>
      <c r="O393" s="17" t="str">
        <f aca="false">IF($C393="","",N(商品マスタ!$R392))</f>
        <v/>
      </c>
      <c r="P393" s="17" t="str">
        <f aca="false">IF($C393="","",IF($F393="理論",(N($O393)+N($N393))-N($G393),(N($O393)+N($N393))-N($I393)))</f>
        <v/>
      </c>
      <c r="Q393" s="17" t="str">
        <f aca="false">IF($C393="","",MAX(1,N(商品マスタ!$K392)))</f>
        <v/>
      </c>
      <c r="R393" s="39" t="str">
        <f aca="false">IF($C393="","",IF(N($P393)/N($Q393)&lt;=0,"",ROUNDUP(N($P393)/N($Q393),0)))</f>
        <v/>
      </c>
      <c r="S393" s="14"/>
      <c r="T393" s="40" t="str">
        <f aca="false">IF($C393="","",N(商品マスタ!$M392))</f>
        <v/>
      </c>
      <c r="U393" s="40" t="str">
        <f aca="false">IF($S393="","",N($S393)*N($T393))</f>
        <v/>
      </c>
      <c r="V393" s="18"/>
    </row>
    <row r="394" customFormat="false" ht="15" hidden="false" customHeight="false" outlineLevel="0" collapsed="false">
      <c r="B394" s="12" t="n">
        <v>388</v>
      </c>
      <c r="C394" s="36" t="str">
        <f aca="false">IF(商品マスタ!$C393="","",商品マスタ!$C393)</f>
        <v/>
      </c>
      <c r="D394" s="12" t="str">
        <f aca="false">IF($C394="","",商品マスタ!$D393)</f>
        <v/>
      </c>
      <c r="E394" s="12" t="str">
        <f aca="false">IF($C394="","",商品マスタ!$G393)</f>
        <v/>
      </c>
      <c r="F394" s="12" t="str">
        <f aca="false">IF($C394="","",IF(商品マスタ!$P393="","理論",商品マスタ!$P393))</f>
        <v/>
      </c>
      <c r="G394" s="17" t="str">
        <f aca="false">IF($C394="","",N(商品マスタ!$H393))</f>
        <v/>
      </c>
      <c r="H394" s="14"/>
      <c r="I394" s="17" t="str">
        <f aca="false">IF($C394="","",N($H394)*N(商品マスタ!$N393))</f>
        <v/>
      </c>
      <c r="J394" s="17" t="str">
        <f aca="false">IF($C394="","",N($I394)-N($G394))</f>
        <v/>
      </c>
      <c r="K394" s="37" t="str">
        <f aca="false">IF($C394="","",N(商品マスタ!$I393))</f>
        <v/>
      </c>
      <c r="L394" s="17" t="str">
        <f aca="false">IF($C394="","",MAX(1,N(商品マスタ!$J393)))</f>
        <v/>
      </c>
      <c r="M394" s="38" t="str">
        <f aca="false">IF($C394="","",N(TOP!$C$16)*N($K394))</f>
        <v/>
      </c>
      <c r="N394" s="17" t="str">
        <f aca="false">IF($C394="","",ROUNDUP(N($M394)/N($L394),0))</f>
        <v/>
      </c>
      <c r="O394" s="17" t="str">
        <f aca="false">IF($C394="","",N(商品マスタ!$R393))</f>
        <v/>
      </c>
      <c r="P394" s="17" t="str">
        <f aca="false">IF($C394="","",IF($F394="理論",(N($O394)+N($N394))-N($G394),(N($O394)+N($N394))-N($I394)))</f>
        <v/>
      </c>
      <c r="Q394" s="17" t="str">
        <f aca="false">IF($C394="","",MAX(1,N(商品マスタ!$K393)))</f>
        <v/>
      </c>
      <c r="R394" s="39" t="str">
        <f aca="false">IF($C394="","",IF(N($P394)/N($Q394)&lt;=0,"",ROUNDUP(N($P394)/N($Q394),0)))</f>
        <v/>
      </c>
      <c r="S394" s="14"/>
      <c r="T394" s="40" t="str">
        <f aca="false">IF($C394="","",N(商品マスタ!$M393))</f>
        <v/>
      </c>
      <c r="U394" s="40" t="str">
        <f aca="false">IF($S394="","",N($S394)*N($T394))</f>
        <v/>
      </c>
      <c r="V394" s="18"/>
    </row>
    <row r="395" customFormat="false" ht="15" hidden="false" customHeight="false" outlineLevel="0" collapsed="false">
      <c r="B395" s="12" t="n">
        <v>389</v>
      </c>
      <c r="C395" s="36" t="str">
        <f aca="false">IF(商品マスタ!$C394="","",商品マスタ!$C394)</f>
        <v/>
      </c>
      <c r="D395" s="12" t="str">
        <f aca="false">IF($C395="","",商品マスタ!$D394)</f>
        <v/>
      </c>
      <c r="E395" s="12" t="str">
        <f aca="false">IF($C395="","",商品マスタ!$G394)</f>
        <v/>
      </c>
      <c r="F395" s="12" t="str">
        <f aca="false">IF($C395="","",IF(商品マスタ!$P394="","理論",商品マスタ!$P394))</f>
        <v/>
      </c>
      <c r="G395" s="17" t="str">
        <f aca="false">IF($C395="","",N(商品マスタ!$H394))</f>
        <v/>
      </c>
      <c r="H395" s="14"/>
      <c r="I395" s="17" t="str">
        <f aca="false">IF($C395="","",N($H395)*N(商品マスタ!$N394))</f>
        <v/>
      </c>
      <c r="J395" s="17" t="str">
        <f aca="false">IF($C395="","",N($I395)-N($G395))</f>
        <v/>
      </c>
      <c r="K395" s="37" t="str">
        <f aca="false">IF($C395="","",N(商品マスタ!$I394))</f>
        <v/>
      </c>
      <c r="L395" s="17" t="str">
        <f aca="false">IF($C395="","",MAX(1,N(商品マスタ!$J394)))</f>
        <v/>
      </c>
      <c r="M395" s="38" t="str">
        <f aca="false">IF($C395="","",N(TOP!$C$16)*N($K395))</f>
        <v/>
      </c>
      <c r="N395" s="17" t="str">
        <f aca="false">IF($C395="","",ROUNDUP(N($M395)/N($L395),0))</f>
        <v/>
      </c>
      <c r="O395" s="17" t="str">
        <f aca="false">IF($C395="","",N(商品マスタ!$R394))</f>
        <v/>
      </c>
      <c r="P395" s="17" t="str">
        <f aca="false">IF($C395="","",IF($F395="理論",(N($O395)+N($N395))-N($G395),(N($O395)+N($N395))-N($I395)))</f>
        <v/>
      </c>
      <c r="Q395" s="17" t="str">
        <f aca="false">IF($C395="","",MAX(1,N(商品マスタ!$K394)))</f>
        <v/>
      </c>
      <c r="R395" s="39" t="str">
        <f aca="false">IF($C395="","",IF(N($P395)/N($Q395)&lt;=0,"",ROUNDUP(N($P395)/N($Q395),0)))</f>
        <v/>
      </c>
      <c r="S395" s="14"/>
      <c r="T395" s="40" t="str">
        <f aca="false">IF($C395="","",N(商品マスタ!$M394))</f>
        <v/>
      </c>
      <c r="U395" s="40" t="str">
        <f aca="false">IF($S395="","",N($S395)*N($T395))</f>
        <v/>
      </c>
      <c r="V395" s="18"/>
    </row>
    <row r="396" customFormat="false" ht="15" hidden="false" customHeight="false" outlineLevel="0" collapsed="false">
      <c r="B396" s="12" t="n">
        <v>390</v>
      </c>
      <c r="C396" s="36" t="str">
        <f aca="false">IF(商品マスタ!$C395="","",商品マスタ!$C395)</f>
        <v/>
      </c>
      <c r="D396" s="12" t="str">
        <f aca="false">IF($C396="","",商品マスタ!$D395)</f>
        <v/>
      </c>
      <c r="E396" s="12" t="str">
        <f aca="false">IF($C396="","",商品マスタ!$G395)</f>
        <v/>
      </c>
      <c r="F396" s="12" t="str">
        <f aca="false">IF($C396="","",IF(商品マスタ!$P395="","理論",商品マスタ!$P395))</f>
        <v/>
      </c>
      <c r="G396" s="17" t="str">
        <f aca="false">IF($C396="","",N(商品マスタ!$H395))</f>
        <v/>
      </c>
      <c r="H396" s="14"/>
      <c r="I396" s="17" t="str">
        <f aca="false">IF($C396="","",N($H396)*N(商品マスタ!$N395))</f>
        <v/>
      </c>
      <c r="J396" s="17" t="str">
        <f aca="false">IF($C396="","",N($I396)-N($G396))</f>
        <v/>
      </c>
      <c r="K396" s="37" t="str">
        <f aca="false">IF($C396="","",N(商品マスタ!$I395))</f>
        <v/>
      </c>
      <c r="L396" s="17" t="str">
        <f aca="false">IF($C396="","",MAX(1,N(商品マスタ!$J395)))</f>
        <v/>
      </c>
      <c r="M396" s="38" t="str">
        <f aca="false">IF($C396="","",N(TOP!$C$16)*N($K396))</f>
        <v/>
      </c>
      <c r="N396" s="17" t="str">
        <f aca="false">IF($C396="","",ROUNDUP(N($M396)/N($L396),0))</f>
        <v/>
      </c>
      <c r="O396" s="17" t="str">
        <f aca="false">IF($C396="","",N(商品マスタ!$R395))</f>
        <v/>
      </c>
      <c r="P396" s="17" t="str">
        <f aca="false">IF($C396="","",IF($F396="理論",(N($O396)+N($N396))-N($G396),(N($O396)+N($N396))-N($I396)))</f>
        <v/>
      </c>
      <c r="Q396" s="17" t="str">
        <f aca="false">IF($C396="","",MAX(1,N(商品マスタ!$K395)))</f>
        <v/>
      </c>
      <c r="R396" s="39" t="str">
        <f aca="false">IF($C396="","",IF(N($P396)/N($Q396)&lt;=0,"",ROUNDUP(N($P396)/N($Q396),0)))</f>
        <v/>
      </c>
      <c r="S396" s="14"/>
      <c r="T396" s="40" t="str">
        <f aca="false">IF($C396="","",N(商品マスタ!$M395))</f>
        <v/>
      </c>
      <c r="U396" s="40" t="str">
        <f aca="false">IF($S396="","",N($S396)*N($T396))</f>
        <v/>
      </c>
      <c r="V396" s="18"/>
    </row>
    <row r="397" customFormat="false" ht="15" hidden="false" customHeight="false" outlineLevel="0" collapsed="false">
      <c r="B397" s="12" t="n">
        <v>391</v>
      </c>
      <c r="C397" s="36" t="str">
        <f aca="false">IF(商品マスタ!$C396="","",商品マスタ!$C396)</f>
        <v/>
      </c>
      <c r="D397" s="12" t="str">
        <f aca="false">IF($C397="","",商品マスタ!$D396)</f>
        <v/>
      </c>
      <c r="E397" s="12" t="str">
        <f aca="false">IF($C397="","",商品マスタ!$G396)</f>
        <v/>
      </c>
      <c r="F397" s="12" t="str">
        <f aca="false">IF($C397="","",IF(商品マスタ!$P396="","理論",商品マスタ!$P396))</f>
        <v/>
      </c>
      <c r="G397" s="17" t="str">
        <f aca="false">IF($C397="","",N(商品マスタ!$H396))</f>
        <v/>
      </c>
      <c r="H397" s="14"/>
      <c r="I397" s="17" t="str">
        <f aca="false">IF($C397="","",N($H397)*N(商品マスタ!$N396))</f>
        <v/>
      </c>
      <c r="J397" s="17" t="str">
        <f aca="false">IF($C397="","",N($I397)-N($G397))</f>
        <v/>
      </c>
      <c r="K397" s="37" t="str">
        <f aca="false">IF($C397="","",N(商品マスタ!$I396))</f>
        <v/>
      </c>
      <c r="L397" s="17" t="str">
        <f aca="false">IF($C397="","",MAX(1,N(商品マスタ!$J396)))</f>
        <v/>
      </c>
      <c r="M397" s="38" t="str">
        <f aca="false">IF($C397="","",N(TOP!$C$16)*N($K397))</f>
        <v/>
      </c>
      <c r="N397" s="17" t="str">
        <f aca="false">IF($C397="","",ROUNDUP(N($M397)/N($L397),0))</f>
        <v/>
      </c>
      <c r="O397" s="17" t="str">
        <f aca="false">IF($C397="","",N(商品マスタ!$R396))</f>
        <v/>
      </c>
      <c r="P397" s="17" t="str">
        <f aca="false">IF($C397="","",IF($F397="理論",(N($O397)+N($N397))-N($G397),(N($O397)+N($N397))-N($I397)))</f>
        <v/>
      </c>
      <c r="Q397" s="17" t="str">
        <f aca="false">IF($C397="","",MAX(1,N(商品マスタ!$K396)))</f>
        <v/>
      </c>
      <c r="R397" s="39" t="str">
        <f aca="false">IF($C397="","",IF(N($P397)/N($Q397)&lt;=0,"",ROUNDUP(N($P397)/N($Q397),0)))</f>
        <v/>
      </c>
      <c r="S397" s="14"/>
      <c r="T397" s="40" t="str">
        <f aca="false">IF($C397="","",N(商品マスタ!$M396))</f>
        <v/>
      </c>
      <c r="U397" s="40" t="str">
        <f aca="false">IF($S397="","",N($S397)*N($T397))</f>
        <v/>
      </c>
      <c r="V397" s="18"/>
    </row>
    <row r="398" customFormat="false" ht="15" hidden="false" customHeight="false" outlineLevel="0" collapsed="false">
      <c r="B398" s="12" t="n">
        <v>392</v>
      </c>
      <c r="C398" s="36" t="str">
        <f aca="false">IF(商品マスタ!$C397="","",商品マスタ!$C397)</f>
        <v/>
      </c>
      <c r="D398" s="12" t="str">
        <f aca="false">IF($C398="","",商品マスタ!$D397)</f>
        <v/>
      </c>
      <c r="E398" s="12" t="str">
        <f aca="false">IF($C398="","",商品マスタ!$G397)</f>
        <v/>
      </c>
      <c r="F398" s="12" t="str">
        <f aca="false">IF($C398="","",IF(商品マスタ!$P397="","理論",商品マスタ!$P397))</f>
        <v/>
      </c>
      <c r="G398" s="17" t="str">
        <f aca="false">IF($C398="","",N(商品マスタ!$H397))</f>
        <v/>
      </c>
      <c r="H398" s="14"/>
      <c r="I398" s="17" t="str">
        <f aca="false">IF($C398="","",N($H398)*N(商品マスタ!$N397))</f>
        <v/>
      </c>
      <c r="J398" s="17" t="str">
        <f aca="false">IF($C398="","",N($I398)-N($G398))</f>
        <v/>
      </c>
      <c r="K398" s="37" t="str">
        <f aca="false">IF($C398="","",N(商品マスタ!$I397))</f>
        <v/>
      </c>
      <c r="L398" s="17" t="str">
        <f aca="false">IF($C398="","",MAX(1,N(商品マスタ!$J397)))</f>
        <v/>
      </c>
      <c r="M398" s="38" t="str">
        <f aca="false">IF($C398="","",N(TOP!$C$16)*N($K398))</f>
        <v/>
      </c>
      <c r="N398" s="17" t="str">
        <f aca="false">IF($C398="","",ROUNDUP(N($M398)/N($L398),0))</f>
        <v/>
      </c>
      <c r="O398" s="17" t="str">
        <f aca="false">IF($C398="","",N(商品マスタ!$R397))</f>
        <v/>
      </c>
      <c r="P398" s="17" t="str">
        <f aca="false">IF($C398="","",IF($F398="理論",(N($O398)+N($N398))-N($G398),(N($O398)+N($N398))-N($I398)))</f>
        <v/>
      </c>
      <c r="Q398" s="17" t="str">
        <f aca="false">IF($C398="","",MAX(1,N(商品マスタ!$K397)))</f>
        <v/>
      </c>
      <c r="R398" s="39" t="str">
        <f aca="false">IF($C398="","",IF(N($P398)/N($Q398)&lt;=0,"",ROUNDUP(N($P398)/N($Q398),0)))</f>
        <v/>
      </c>
      <c r="S398" s="14"/>
      <c r="T398" s="40" t="str">
        <f aca="false">IF($C398="","",N(商品マスタ!$M397))</f>
        <v/>
      </c>
      <c r="U398" s="40" t="str">
        <f aca="false">IF($S398="","",N($S398)*N($T398))</f>
        <v/>
      </c>
      <c r="V398" s="18"/>
    </row>
    <row r="399" customFormat="false" ht="15" hidden="false" customHeight="false" outlineLevel="0" collapsed="false">
      <c r="B399" s="12" t="n">
        <v>393</v>
      </c>
      <c r="C399" s="36" t="str">
        <f aca="false">IF(商品マスタ!$C398="","",商品マスタ!$C398)</f>
        <v/>
      </c>
      <c r="D399" s="12" t="str">
        <f aca="false">IF($C399="","",商品マスタ!$D398)</f>
        <v/>
      </c>
      <c r="E399" s="12" t="str">
        <f aca="false">IF($C399="","",商品マスタ!$G398)</f>
        <v/>
      </c>
      <c r="F399" s="12" t="str">
        <f aca="false">IF($C399="","",IF(商品マスタ!$P398="","理論",商品マスタ!$P398))</f>
        <v/>
      </c>
      <c r="G399" s="17" t="str">
        <f aca="false">IF($C399="","",N(商品マスタ!$H398))</f>
        <v/>
      </c>
      <c r="H399" s="14"/>
      <c r="I399" s="17" t="str">
        <f aca="false">IF($C399="","",N($H399)*N(商品マスタ!$N398))</f>
        <v/>
      </c>
      <c r="J399" s="17" t="str">
        <f aca="false">IF($C399="","",N($I399)-N($G399))</f>
        <v/>
      </c>
      <c r="K399" s="37" t="str">
        <f aca="false">IF($C399="","",N(商品マスタ!$I398))</f>
        <v/>
      </c>
      <c r="L399" s="17" t="str">
        <f aca="false">IF($C399="","",MAX(1,N(商品マスタ!$J398)))</f>
        <v/>
      </c>
      <c r="M399" s="38" t="str">
        <f aca="false">IF($C399="","",N(TOP!$C$16)*N($K399))</f>
        <v/>
      </c>
      <c r="N399" s="17" t="str">
        <f aca="false">IF($C399="","",ROUNDUP(N($M399)/N($L399),0))</f>
        <v/>
      </c>
      <c r="O399" s="17" t="str">
        <f aca="false">IF($C399="","",N(商品マスタ!$R398))</f>
        <v/>
      </c>
      <c r="P399" s="17" t="str">
        <f aca="false">IF($C399="","",IF($F399="理論",(N($O399)+N($N399))-N($G399),(N($O399)+N($N399))-N($I399)))</f>
        <v/>
      </c>
      <c r="Q399" s="17" t="str">
        <f aca="false">IF($C399="","",MAX(1,N(商品マスタ!$K398)))</f>
        <v/>
      </c>
      <c r="R399" s="39" t="str">
        <f aca="false">IF($C399="","",IF(N($P399)/N($Q399)&lt;=0,"",ROUNDUP(N($P399)/N($Q399),0)))</f>
        <v/>
      </c>
      <c r="S399" s="14"/>
      <c r="T399" s="40" t="str">
        <f aca="false">IF($C399="","",N(商品マスタ!$M398))</f>
        <v/>
      </c>
      <c r="U399" s="40" t="str">
        <f aca="false">IF($S399="","",N($S399)*N($T399))</f>
        <v/>
      </c>
      <c r="V399" s="18"/>
    </row>
    <row r="400" customFormat="false" ht="15" hidden="false" customHeight="false" outlineLevel="0" collapsed="false">
      <c r="B400" s="12" t="n">
        <v>394</v>
      </c>
      <c r="C400" s="36" t="str">
        <f aca="false">IF(商品マスタ!$C399="","",商品マスタ!$C399)</f>
        <v/>
      </c>
      <c r="D400" s="12" t="str">
        <f aca="false">IF($C400="","",商品マスタ!$D399)</f>
        <v/>
      </c>
      <c r="E400" s="12" t="str">
        <f aca="false">IF($C400="","",商品マスタ!$G399)</f>
        <v/>
      </c>
      <c r="F400" s="12" t="str">
        <f aca="false">IF($C400="","",IF(商品マスタ!$P399="","理論",商品マスタ!$P399))</f>
        <v/>
      </c>
      <c r="G400" s="17" t="str">
        <f aca="false">IF($C400="","",N(商品マスタ!$H399))</f>
        <v/>
      </c>
      <c r="H400" s="14"/>
      <c r="I400" s="17" t="str">
        <f aca="false">IF($C400="","",N($H400)*N(商品マスタ!$N399))</f>
        <v/>
      </c>
      <c r="J400" s="17" t="str">
        <f aca="false">IF($C400="","",N($I400)-N($G400))</f>
        <v/>
      </c>
      <c r="K400" s="37" t="str">
        <f aca="false">IF($C400="","",N(商品マスタ!$I399))</f>
        <v/>
      </c>
      <c r="L400" s="17" t="str">
        <f aca="false">IF($C400="","",MAX(1,N(商品マスタ!$J399)))</f>
        <v/>
      </c>
      <c r="M400" s="38" t="str">
        <f aca="false">IF($C400="","",N(TOP!$C$16)*N($K400))</f>
        <v/>
      </c>
      <c r="N400" s="17" t="str">
        <f aca="false">IF($C400="","",ROUNDUP(N($M400)/N($L400),0))</f>
        <v/>
      </c>
      <c r="O400" s="17" t="str">
        <f aca="false">IF($C400="","",N(商品マスタ!$R399))</f>
        <v/>
      </c>
      <c r="P400" s="17" t="str">
        <f aca="false">IF($C400="","",IF($F400="理論",(N($O400)+N($N400))-N($G400),(N($O400)+N($N400))-N($I400)))</f>
        <v/>
      </c>
      <c r="Q400" s="17" t="str">
        <f aca="false">IF($C400="","",MAX(1,N(商品マスタ!$K399)))</f>
        <v/>
      </c>
      <c r="R400" s="39" t="str">
        <f aca="false">IF($C400="","",IF(N($P400)/N($Q400)&lt;=0,"",ROUNDUP(N($P400)/N($Q400),0)))</f>
        <v/>
      </c>
      <c r="S400" s="14"/>
      <c r="T400" s="40" t="str">
        <f aca="false">IF($C400="","",N(商品マスタ!$M399))</f>
        <v/>
      </c>
      <c r="U400" s="40" t="str">
        <f aca="false">IF($S400="","",N($S400)*N($T400))</f>
        <v/>
      </c>
      <c r="V400" s="18"/>
    </row>
    <row r="401" customFormat="false" ht="15" hidden="false" customHeight="false" outlineLevel="0" collapsed="false">
      <c r="B401" s="12" t="n">
        <v>395</v>
      </c>
      <c r="C401" s="36" t="str">
        <f aca="false">IF(商品マスタ!$C400="","",商品マスタ!$C400)</f>
        <v/>
      </c>
      <c r="D401" s="12" t="str">
        <f aca="false">IF($C401="","",商品マスタ!$D400)</f>
        <v/>
      </c>
      <c r="E401" s="12" t="str">
        <f aca="false">IF($C401="","",商品マスタ!$G400)</f>
        <v/>
      </c>
      <c r="F401" s="12" t="str">
        <f aca="false">IF($C401="","",IF(商品マスタ!$P400="","理論",商品マスタ!$P400))</f>
        <v/>
      </c>
      <c r="G401" s="17" t="str">
        <f aca="false">IF($C401="","",N(商品マスタ!$H400))</f>
        <v/>
      </c>
      <c r="H401" s="14"/>
      <c r="I401" s="17" t="str">
        <f aca="false">IF($C401="","",N($H401)*N(商品マスタ!$N400))</f>
        <v/>
      </c>
      <c r="J401" s="17" t="str">
        <f aca="false">IF($C401="","",N($I401)-N($G401))</f>
        <v/>
      </c>
      <c r="K401" s="37" t="str">
        <f aca="false">IF($C401="","",N(商品マスタ!$I400))</f>
        <v/>
      </c>
      <c r="L401" s="17" t="str">
        <f aca="false">IF($C401="","",MAX(1,N(商品マスタ!$J400)))</f>
        <v/>
      </c>
      <c r="M401" s="38" t="str">
        <f aca="false">IF($C401="","",N(TOP!$C$16)*N($K401))</f>
        <v/>
      </c>
      <c r="N401" s="17" t="str">
        <f aca="false">IF($C401="","",ROUNDUP(N($M401)/N($L401),0))</f>
        <v/>
      </c>
      <c r="O401" s="17" t="str">
        <f aca="false">IF($C401="","",N(商品マスタ!$R400))</f>
        <v/>
      </c>
      <c r="P401" s="17" t="str">
        <f aca="false">IF($C401="","",IF($F401="理論",(N($O401)+N($N401))-N($G401),(N($O401)+N($N401))-N($I401)))</f>
        <v/>
      </c>
      <c r="Q401" s="17" t="str">
        <f aca="false">IF($C401="","",MAX(1,N(商品マスタ!$K400)))</f>
        <v/>
      </c>
      <c r="R401" s="39" t="str">
        <f aca="false">IF($C401="","",IF(N($P401)/N($Q401)&lt;=0,"",ROUNDUP(N($P401)/N($Q401),0)))</f>
        <v/>
      </c>
      <c r="S401" s="14"/>
      <c r="T401" s="40" t="str">
        <f aca="false">IF($C401="","",N(商品マスタ!$M400))</f>
        <v/>
      </c>
      <c r="U401" s="40" t="str">
        <f aca="false">IF($S401="","",N($S401)*N($T401))</f>
        <v/>
      </c>
      <c r="V401" s="18"/>
    </row>
    <row r="402" customFormat="false" ht="15" hidden="false" customHeight="false" outlineLevel="0" collapsed="false">
      <c r="B402" s="12" t="n">
        <v>396</v>
      </c>
      <c r="C402" s="36" t="str">
        <f aca="false">IF(商品マスタ!$C401="","",商品マスタ!$C401)</f>
        <v/>
      </c>
      <c r="D402" s="12" t="str">
        <f aca="false">IF($C402="","",商品マスタ!$D401)</f>
        <v/>
      </c>
      <c r="E402" s="12" t="str">
        <f aca="false">IF($C402="","",商品マスタ!$G401)</f>
        <v/>
      </c>
      <c r="F402" s="12" t="str">
        <f aca="false">IF($C402="","",IF(商品マスタ!$P401="","理論",商品マスタ!$P401))</f>
        <v/>
      </c>
      <c r="G402" s="17" t="str">
        <f aca="false">IF($C402="","",N(商品マスタ!$H401))</f>
        <v/>
      </c>
      <c r="H402" s="14"/>
      <c r="I402" s="17" t="str">
        <f aca="false">IF($C402="","",N($H402)*N(商品マスタ!$N401))</f>
        <v/>
      </c>
      <c r="J402" s="17" t="str">
        <f aca="false">IF($C402="","",N($I402)-N($G402))</f>
        <v/>
      </c>
      <c r="K402" s="37" t="str">
        <f aca="false">IF($C402="","",N(商品マスタ!$I401))</f>
        <v/>
      </c>
      <c r="L402" s="17" t="str">
        <f aca="false">IF($C402="","",MAX(1,N(商品マスタ!$J401)))</f>
        <v/>
      </c>
      <c r="M402" s="38" t="str">
        <f aca="false">IF($C402="","",N(TOP!$C$16)*N($K402))</f>
        <v/>
      </c>
      <c r="N402" s="17" t="str">
        <f aca="false">IF($C402="","",ROUNDUP(N($M402)/N($L402),0))</f>
        <v/>
      </c>
      <c r="O402" s="17" t="str">
        <f aca="false">IF($C402="","",N(商品マスタ!$R401))</f>
        <v/>
      </c>
      <c r="P402" s="17" t="str">
        <f aca="false">IF($C402="","",IF($F402="理論",(N($O402)+N($N402))-N($G402),(N($O402)+N($N402))-N($I402)))</f>
        <v/>
      </c>
      <c r="Q402" s="17" t="str">
        <f aca="false">IF($C402="","",MAX(1,N(商品マスタ!$K401)))</f>
        <v/>
      </c>
      <c r="R402" s="39" t="str">
        <f aca="false">IF($C402="","",IF(N($P402)/N($Q402)&lt;=0,"",ROUNDUP(N($P402)/N($Q402),0)))</f>
        <v/>
      </c>
      <c r="S402" s="14"/>
      <c r="T402" s="40" t="str">
        <f aca="false">IF($C402="","",N(商品マスタ!$M401))</f>
        <v/>
      </c>
      <c r="U402" s="40" t="str">
        <f aca="false">IF($S402="","",N($S402)*N($T402))</f>
        <v/>
      </c>
      <c r="V402" s="18"/>
    </row>
    <row r="403" customFormat="false" ht="15" hidden="false" customHeight="false" outlineLevel="0" collapsed="false">
      <c r="B403" s="12" t="n">
        <v>397</v>
      </c>
      <c r="C403" s="36" t="str">
        <f aca="false">IF(商品マスタ!$C402="","",商品マスタ!$C402)</f>
        <v/>
      </c>
      <c r="D403" s="12" t="str">
        <f aca="false">IF($C403="","",商品マスタ!$D402)</f>
        <v/>
      </c>
      <c r="E403" s="12" t="str">
        <f aca="false">IF($C403="","",商品マスタ!$G402)</f>
        <v/>
      </c>
      <c r="F403" s="12" t="str">
        <f aca="false">IF($C403="","",IF(商品マスタ!$P402="","理論",商品マスタ!$P402))</f>
        <v/>
      </c>
      <c r="G403" s="17" t="str">
        <f aca="false">IF($C403="","",N(商品マスタ!$H402))</f>
        <v/>
      </c>
      <c r="H403" s="14"/>
      <c r="I403" s="17" t="str">
        <f aca="false">IF($C403="","",N($H403)*N(商品マスタ!$N402))</f>
        <v/>
      </c>
      <c r="J403" s="17" t="str">
        <f aca="false">IF($C403="","",N($I403)-N($G403))</f>
        <v/>
      </c>
      <c r="K403" s="37" t="str">
        <f aca="false">IF($C403="","",N(商品マスタ!$I402))</f>
        <v/>
      </c>
      <c r="L403" s="17" t="str">
        <f aca="false">IF($C403="","",MAX(1,N(商品マスタ!$J402)))</f>
        <v/>
      </c>
      <c r="M403" s="38" t="str">
        <f aca="false">IF($C403="","",N(TOP!$C$16)*N($K403))</f>
        <v/>
      </c>
      <c r="N403" s="17" t="str">
        <f aca="false">IF($C403="","",ROUNDUP(N($M403)/N($L403),0))</f>
        <v/>
      </c>
      <c r="O403" s="17" t="str">
        <f aca="false">IF($C403="","",N(商品マスタ!$R402))</f>
        <v/>
      </c>
      <c r="P403" s="17" t="str">
        <f aca="false">IF($C403="","",IF($F403="理論",(N($O403)+N($N403))-N($G403),(N($O403)+N($N403))-N($I403)))</f>
        <v/>
      </c>
      <c r="Q403" s="17" t="str">
        <f aca="false">IF($C403="","",MAX(1,N(商品マスタ!$K402)))</f>
        <v/>
      </c>
      <c r="R403" s="39" t="str">
        <f aca="false">IF($C403="","",IF(N($P403)/N($Q403)&lt;=0,"",ROUNDUP(N($P403)/N($Q403),0)))</f>
        <v/>
      </c>
      <c r="S403" s="14"/>
      <c r="T403" s="40" t="str">
        <f aca="false">IF($C403="","",N(商品マスタ!$M402))</f>
        <v/>
      </c>
      <c r="U403" s="40" t="str">
        <f aca="false">IF($S403="","",N($S403)*N($T403))</f>
        <v/>
      </c>
      <c r="V403" s="18"/>
    </row>
    <row r="404" customFormat="false" ht="15" hidden="false" customHeight="false" outlineLevel="0" collapsed="false">
      <c r="B404" s="12" t="n">
        <v>398</v>
      </c>
      <c r="C404" s="36" t="str">
        <f aca="false">IF(商品マスタ!$C403="","",商品マスタ!$C403)</f>
        <v/>
      </c>
      <c r="D404" s="12" t="str">
        <f aca="false">IF($C404="","",商品マスタ!$D403)</f>
        <v/>
      </c>
      <c r="E404" s="12" t="str">
        <f aca="false">IF($C404="","",商品マスタ!$G403)</f>
        <v/>
      </c>
      <c r="F404" s="12" t="str">
        <f aca="false">IF($C404="","",IF(商品マスタ!$P403="","理論",商品マスタ!$P403))</f>
        <v/>
      </c>
      <c r="G404" s="17" t="str">
        <f aca="false">IF($C404="","",N(商品マスタ!$H403))</f>
        <v/>
      </c>
      <c r="H404" s="14"/>
      <c r="I404" s="17" t="str">
        <f aca="false">IF($C404="","",N($H404)*N(商品マスタ!$N403))</f>
        <v/>
      </c>
      <c r="J404" s="17" t="str">
        <f aca="false">IF($C404="","",N($I404)-N($G404))</f>
        <v/>
      </c>
      <c r="K404" s="37" t="str">
        <f aca="false">IF($C404="","",N(商品マスタ!$I403))</f>
        <v/>
      </c>
      <c r="L404" s="17" t="str">
        <f aca="false">IF($C404="","",MAX(1,N(商品マスタ!$J403)))</f>
        <v/>
      </c>
      <c r="M404" s="38" t="str">
        <f aca="false">IF($C404="","",N(TOP!$C$16)*N($K404))</f>
        <v/>
      </c>
      <c r="N404" s="17" t="str">
        <f aca="false">IF($C404="","",ROUNDUP(N($M404)/N($L404),0))</f>
        <v/>
      </c>
      <c r="O404" s="17" t="str">
        <f aca="false">IF($C404="","",N(商品マスタ!$R403))</f>
        <v/>
      </c>
      <c r="P404" s="17" t="str">
        <f aca="false">IF($C404="","",IF($F404="理論",(N($O404)+N($N404))-N($G404),(N($O404)+N($N404))-N($I404)))</f>
        <v/>
      </c>
      <c r="Q404" s="17" t="str">
        <f aca="false">IF($C404="","",MAX(1,N(商品マスタ!$K403)))</f>
        <v/>
      </c>
      <c r="R404" s="39" t="str">
        <f aca="false">IF($C404="","",IF(N($P404)/N($Q404)&lt;=0,"",ROUNDUP(N($P404)/N($Q404),0)))</f>
        <v/>
      </c>
      <c r="S404" s="14"/>
      <c r="T404" s="40" t="str">
        <f aca="false">IF($C404="","",N(商品マスタ!$M403))</f>
        <v/>
      </c>
      <c r="U404" s="40" t="str">
        <f aca="false">IF($S404="","",N($S404)*N($T404))</f>
        <v/>
      </c>
      <c r="V404" s="18"/>
    </row>
    <row r="405" customFormat="false" ht="15" hidden="false" customHeight="false" outlineLevel="0" collapsed="false">
      <c r="B405" s="12" t="n">
        <v>399</v>
      </c>
      <c r="C405" s="36" t="str">
        <f aca="false">IF(商品マスタ!$C404="","",商品マスタ!$C404)</f>
        <v/>
      </c>
      <c r="D405" s="12" t="str">
        <f aca="false">IF($C405="","",商品マスタ!$D404)</f>
        <v/>
      </c>
      <c r="E405" s="12" t="str">
        <f aca="false">IF($C405="","",商品マスタ!$G404)</f>
        <v/>
      </c>
      <c r="F405" s="12" t="str">
        <f aca="false">IF($C405="","",IF(商品マスタ!$P404="","理論",商品マスタ!$P404))</f>
        <v/>
      </c>
      <c r="G405" s="17" t="str">
        <f aca="false">IF($C405="","",N(商品マスタ!$H404))</f>
        <v/>
      </c>
      <c r="H405" s="14"/>
      <c r="I405" s="17" t="str">
        <f aca="false">IF($C405="","",N($H405)*N(商品マスタ!$N404))</f>
        <v/>
      </c>
      <c r="J405" s="17" t="str">
        <f aca="false">IF($C405="","",N($I405)-N($G405))</f>
        <v/>
      </c>
      <c r="K405" s="37" t="str">
        <f aca="false">IF($C405="","",N(商品マスタ!$I404))</f>
        <v/>
      </c>
      <c r="L405" s="17" t="str">
        <f aca="false">IF($C405="","",MAX(1,N(商品マスタ!$J404)))</f>
        <v/>
      </c>
      <c r="M405" s="38" t="str">
        <f aca="false">IF($C405="","",N(TOP!$C$16)*N($K405))</f>
        <v/>
      </c>
      <c r="N405" s="17" t="str">
        <f aca="false">IF($C405="","",ROUNDUP(N($M405)/N($L405),0))</f>
        <v/>
      </c>
      <c r="O405" s="17" t="str">
        <f aca="false">IF($C405="","",N(商品マスタ!$R404))</f>
        <v/>
      </c>
      <c r="P405" s="17" t="str">
        <f aca="false">IF($C405="","",IF($F405="理論",(N($O405)+N($N405))-N($G405),(N($O405)+N($N405))-N($I405)))</f>
        <v/>
      </c>
      <c r="Q405" s="17" t="str">
        <f aca="false">IF($C405="","",MAX(1,N(商品マスタ!$K404)))</f>
        <v/>
      </c>
      <c r="R405" s="39" t="str">
        <f aca="false">IF($C405="","",IF(N($P405)/N($Q405)&lt;=0,"",ROUNDUP(N($P405)/N($Q405),0)))</f>
        <v/>
      </c>
      <c r="S405" s="14"/>
      <c r="T405" s="40" t="str">
        <f aca="false">IF($C405="","",N(商品マスタ!$M404))</f>
        <v/>
      </c>
      <c r="U405" s="40" t="str">
        <f aca="false">IF($S405="","",N($S405)*N($T405))</f>
        <v/>
      </c>
      <c r="V405" s="18"/>
    </row>
    <row r="406" customFormat="false" ht="15" hidden="false" customHeight="false" outlineLevel="0" collapsed="false">
      <c r="B406" s="12" t="n">
        <v>400</v>
      </c>
      <c r="C406" s="36" t="str">
        <f aca="false">IF(商品マスタ!$C405="","",商品マスタ!$C405)</f>
        <v/>
      </c>
      <c r="D406" s="12" t="str">
        <f aca="false">IF($C406="","",商品マスタ!$D405)</f>
        <v/>
      </c>
      <c r="E406" s="12" t="str">
        <f aca="false">IF($C406="","",商品マスタ!$G405)</f>
        <v/>
      </c>
      <c r="F406" s="12" t="str">
        <f aca="false">IF($C406="","",IF(商品マスタ!$P405="","理論",商品マスタ!$P405))</f>
        <v/>
      </c>
      <c r="G406" s="17" t="str">
        <f aca="false">IF($C406="","",N(商品マスタ!$H405))</f>
        <v/>
      </c>
      <c r="H406" s="14"/>
      <c r="I406" s="17" t="str">
        <f aca="false">IF($C406="","",N($H406)*N(商品マスタ!$N405))</f>
        <v/>
      </c>
      <c r="J406" s="17" t="str">
        <f aca="false">IF($C406="","",N($I406)-N($G406))</f>
        <v/>
      </c>
      <c r="K406" s="37" t="str">
        <f aca="false">IF($C406="","",N(商品マスタ!$I405))</f>
        <v/>
      </c>
      <c r="L406" s="17" t="str">
        <f aca="false">IF($C406="","",MAX(1,N(商品マスタ!$J405)))</f>
        <v/>
      </c>
      <c r="M406" s="38" t="str">
        <f aca="false">IF($C406="","",N(TOP!$C$16)*N($K406))</f>
        <v/>
      </c>
      <c r="N406" s="17" t="str">
        <f aca="false">IF($C406="","",ROUNDUP(N($M406)/N($L406),0))</f>
        <v/>
      </c>
      <c r="O406" s="17" t="str">
        <f aca="false">IF($C406="","",N(商品マスタ!$R405))</f>
        <v/>
      </c>
      <c r="P406" s="17" t="str">
        <f aca="false">IF($C406="","",IF($F406="理論",(N($O406)+N($N406))-N($G406),(N($O406)+N($N406))-N($I406)))</f>
        <v/>
      </c>
      <c r="Q406" s="17" t="str">
        <f aca="false">IF($C406="","",MAX(1,N(商品マスタ!$K405)))</f>
        <v/>
      </c>
      <c r="R406" s="39" t="str">
        <f aca="false">IF($C406="","",IF(N($P406)/N($Q406)&lt;=0,"",ROUNDUP(N($P406)/N($Q406),0)))</f>
        <v/>
      </c>
      <c r="S406" s="14"/>
      <c r="T406" s="40" t="str">
        <f aca="false">IF($C406="","",N(商品マスタ!$M405))</f>
        <v/>
      </c>
      <c r="U406" s="40" t="str">
        <f aca="false">IF($S406="","",N($S406)*N($T406))</f>
        <v/>
      </c>
      <c r="V406" s="18"/>
    </row>
    <row r="407" customFormat="false" ht="15" hidden="false" customHeight="false" outlineLevel="0" collapsed="false">
      <c r="B407" s="12" t="n">
        <v>401</v>
      </c>
      <c r="C407" s="36" t="str">
        <f aca="false">IF(商品マスタ!$C406="","",商品マスタ!$C406)</f>
        <v/>
      </c>
      <c r="D407" s="12" t="str">
        <f aca="false">IF($C407="","",商品マスタ!$D406)</f>
        <v/>
      </c>
      <c r="E407" s="12" t="str">
        <f aca="false">IF($C407="","",商品マスタ!$G406)</f>
        <v/>
      </c>
      <c r="F407" s="12" t="str">
        <f aca="false">IF($C407="","",IF(商品マスタ!$P406="","理論",商品マスタ!$P406))</f>
        <v/>
      </c>
      <c r="G407" s="17" t="str">
        <f aca="false">IF($C407="","",N(商品マスタ!$H406))</f>
        <v/>
      </c>
      <c r="H407" s="14"/>
      <c r="I407" s="17" t="str">
        <f aca="false">IF($C407="","",N($H407)*N(商品マスタ!$N406))</f>
        <v/>
      </c>
      <c r="J407" s="17" t="str">
        <f aca="false">IF($C407="","",N($I407)-N($G407))</f>
        <v/>
      </c>
      <c r="K407" s="37" t="str">
        <f aca="false">IF($C407="","",N(商品マスタ!$I406))</f>
        <v/>
      </c>
      <c r="L407" s="17" t="str">
        <f aca="false">IF($C407="","",MAX(1,N(商品マスタ!$J406)))</f>
        <v/>
      </c>
      <c r="M407" s="38" t="str">
        <f aca="false">IF($C407="","",N(TOP!$C$16)*N($K407))</f>
        <v/>
      </c>
      <c r="N407" s="17" t="str">
        <f aca="false">IF($C407="","",ROUNDUP(N($M407)/N($L407),0))</f>
        <v/>
      </c>
      <c r="O407" s="17" t="str">
        <f aca="false">IF($C407="","",N(商品マスタ!$R406))</f>
        <v/>
      </c>
      <c r="P407" s="17" t="str">
        <f aca="false">IF($C407="","",IF($F407="理論",(N($O407)+N($N407))-N($G407),(N($O407)+N($N407))-N($I407)))</f>
        <v/>
      </c>
      <c r="Q407" s="17" t="str">
        <f aca="false">IF($C407="","",MAX(1,N(商品マスタ!$K406)))</f>
        <v/>
      </c>
      <c r="R407" s="39" t="str">
        <f aca="false">IF($C407="","",IF(N($P407)/N($Q407)&lt;=0,"",ROUNDUP(N($P407)/N($Q407),0)))</f>
        <v/>
      </c>
      <c r="S407" s="14"/>
      <c r="T407" s="40" t="str">
        <f aca="false">IF($C407="","",N(商品マスタ!$M406))</f>
        <v/>
      </c>
      <c r="U407" s="40" t="str">
        <f aca="false">IF($S407="","",N($S407)*N($T407))</f>
        <v/>
      </c>
      <c r="V407" s="18"/>
    </row>
    <row r="408" customFormat="false" ht="15" hidden="false" customHeight="false" outlineLevel="0" collapsed="false">
      <c r="B408" s="12" t="n">
        <v>402</v>
      </c>
      <c r="C408" s="36" t="str">
        <f aca="false">IF(商品マスタ!$C407="","",商品マスタ!$C407)</f>
        <v/>
      </c>
      <c r="D408" s="12" t="str">
        <f aca="false">IF($C408="","",商品マスタ!$D407)</f>
        <v/>
      </c>
      <c r="E408" s="12" t="str">
        <f aca="false">IF($C408="","",商品マスタ!$G407)</f>
        <v/>
      </c>
      <c r="F408" s="12" t="str">
        <f aca="false">IF($C408="","",IF(商品マスタ!$P407="","理論",商品マスタ!$P407))</f>
        <v/>
      </c>
      <c r="G408" s="17" t="str">
        <f aca="false">IF($C408="","",N(商品マスタ!$H407))</f>
        <v/>
      </c>
      <c r="H408" s="14"/>
      <c r="I408" s="17" t="str">
        <f aca="false">IF($C408="","",N($H408)*N(商品マスタ!$N407))</f>
        <v/>
      </c>
      <c r="J408" s="17" t="str">
        <f aca="false">IF($C408="","",N($I408)-N($G408))</f>
        <v/>
      </c>
      <c r="K408" s="37" t="str">
        <f aca="false">IF($C408="","",N(商品マスタ!$I407))</f>
        <v/>
      </c>
      <c r="L408" s="17" t="str">
        <f aca="false">IF($C408="","",MAX(1,N(商品マスタ!$J407)))</f>
        <v/>
      </c>
      <c r="M408" s="38" t="str">
        <f aca="false">IF($C408="","",N(TOP!$C$16)*N($K408))</f>
        <v/>
      </c>
      <c r="N408" s="17" t="str">
        <f aca="false">IF($C408="","",ROUNDUP(N($M408)/N($L408),0))</f>
        <v/>
      </c>
      <c r="O408" s="17" t="str">
        <f aca="false">IF($C408="","",N(商品マスタ!$R407))</f>
        <v/>
      </c>
      <c r="P408" s="17" t="str">
        <f aca="false">IF($C408="","",IF($F408="理論",(N($O408)+N($N408))-N($G408),(N($O408)+N($N408))-N($I408)))</f>
        <v/>
      </c>
      <c r="Q408" s="17" t="str">
        <f aca="false">IF($C408="","",MAX(1,N(商品マスタ!$K407)))</f>
        <v/>
      </c>
      <c r="R408" s="39" t="str">
        <f aca="false">IF($C408="","",IF(N($P408)/N($Q408)&lt;=0,"",ROUNDUP(N($P408)/N($Q408),0)))</f>
        <v/>
      </c>
      <c r="S408" s="14"/>
      <c r="T408" s="40" t="str">
        <f aca="false">IF($C408="","",N(商品マスタ!$M407))</f>
        <v/>
      </c>
      <c r="U408" s="40" t="str">
        <f aca="false">IF($S408="","",N($S408)*N($T408))</f>
        <v/>
      </c>
      <c r="V408" s="18"/>
    </row>
    <row r="409" customFormat="false" ht="15" hidden="false" customHeight="false" outlineLevel="0" collapsed="false">
      <c r="B409" s="12" t="n">
        <v>403</v>
      </c>
      <c r="C409" s="36" t="str">
        <f aca="false">IF(商品マスタ!$C408="","",商品マスタ!$C408)</f>
        <v/>
      </c>
      <c r="D409" s="12" t="str">
        <f aca="false">IF($C409="","",商品マスタ!$D408)</f>
        <v/>
      </c>
      <c r="E409" s="12" t="str">
        <f aca="false">IF($C409="","",商品マスタ!$G408)</f>
        <v/>
      </c>
      <c r="F409" s="12" t="str">
        <f aca="false">IF($C409="","",IF(商品マスタ!$P408="","理論",商品マスタ!$P408))</f>
        <v/>
      </c>
      <c r="G409" s="17" t="str">
        <f aca="false">IF($C409="","",N(商品マスタ!$H408))</f>
        <v/>
      </c>
      <c r="H409" s="14"/>
      <c r="I409" s="17" t="str">
        <f aca="false">IF($C409="","",N($H409)*N(商品マスタ!$N408))</f>
        <v/>
      </c>
      <c r="J409" s="17" t="str">
        <f aca="false">IF($C409="","",N($I409)-N($G409))</f>
        <v/>
      </c>
      <c r="K409" s="37" t="str">
        <f aca="false">IF($C409="","",N(商品マスタ!$I408))</f>
        <v/>
      </c>
      <c r="L409" s="17" t="str">
        <f aca="false">IF($C409="","",MAX(1,N(商品マスタ!$J408)))</f>
        <v/>
      </c>
      <c r="M409" s="38" t="str">
        <f aca="false">IF($C409="","",N(TOP!$C$16)*N($K409))</f>
        <v/>
      </c>
      <c r="N409" s="17" t="str">
        <f aca="false">IF($C409="","",ROUNDUP(N($M409)/N($L409),0))</f>
        <v/>
      </c>
      <c r="O409" s="17" t="str">
        <f aca="false">IF($C409="","",N(商品マスタ!$R408))</f>
        <v/>
      </c>
      <c r="P409" s="17" t="str">
        <f aca="false">IF($C409="","",IF($F409="理論",(N($O409)+N($N409))-N($G409),(N($O409)+N($N409))-N($I409)))</f>
        <v/>
      </c>
      <c r="Q409" s="17" t="str">
        <f aca="false">IF($C409="","",MAX(1,N(商品マスタ!$K408)))</f>
        <v/>
      </c>
      <c r="R409" s="39" t="str">
        <f aca="false">IF($C409="","",IF(N($P409)/N($Q409)&lt;=0,"",ROUNDUP(N($P409)/N($Q409),0)))</f>
        <v/>
      </c>
      <c r="S409" s="14"/>
      <c r="T409" s="40" t="str">
        <f aca="false">IF($C409="","",N(商品マスタ!$M408))</f>
        <v/>
      </c>
      <c r="U409" s="40" t="str">
        <f aca="false">IF($S409="","",N($S409)*N($T409))</f>
        <v/>
      </c>
      <c r="V409" s="18"/>
    </row>
    <row r="410" customFormat="false" ht="15" hidden="false" customHeight="false" outlineLevel="0" collapsed="false">
      <c r="B410" s="12" t="n">
        <v>404</v>
      </c>
      <c r="C410" s="36" t="str">
        <f aca="false">IF(商品マスタ!$C409="","",商品マスタ!$C409)</f>
        <v/>
      </c>
      <c r="D410" s="12" t="str">
        <f aca="false">IF($C410="","",商品マスタ!$D409)</f>
        <v/>
      </c>
      <c r="E410" s="12" t="str">
        <f aca="false">IF($C410="","",商品マスタ!$G409)</f>
        <v/>
      </c>
      <c r="F410" s="12" t="str">
        <f aca="false">IF($C410="","",IF(商品マスタ!$P409="","理論",商品マスタ!$P409))</f>
        <v/>
      </c>
      <c r="G410" s="17" t="str">
        <f aca="false">IF($C410="","",N(商品マスタ!$H409))</f>
        <v/>
      </c>
      <c r="H410" s="14"/>
      <c r="I410" s="17" t="str">
        <f aca="false">IF($C410="","",N($H410)*N(商品マスタ!$N409))</f>
        <v/>
      </c>
      <c r="J410" s="17" t="str">
        <f aca="false">IF($C410="","",N($I410)-N($G410))</f>
        <v/>
      </c>
      <c r="K410" s="37" t="str">
        <f aca="false">IF($C410="","",N(商品マスタ!$I409))</f>
        <v/>
      </c>
      <c r="L410" s="17" t="str">
        <f aca="false">IF($C410="","",MAX(1,N(商品マスタ!$J409)))</f>
        <v/>
      </c>
      <c r="M410" s="38" t="str">
        <f aca="false">IF($C410="","",N(TOP!$C$16)*N($K410))</f>
        <v/>
      </c>
      <c r="N410" s="17" t="str">
        <f aca="false">IF($C410="","",ROUNDUP(N($M410)/N($L410),0))</f>
        <v/>
      </c>
      <c r="O410" s="17" t="str">
        <f aca="false">IF($C410="","",N(商品マスタ!$R409))</f>
        <v/>
      </c>
      <c r="P410" s="17" t="str">
        <f aca="false">IF($C410="","",IF($F410="理論",(N($O410)+N($N410))-N($G410),(N($O410)+N($N410))-N($I410)))</f>
        <v/>
      </c>
      <c r="Q410" s="17" t="str">
        <f aca="false">IF($C410="","",MAX(1,N(商品マスタ!$K409)))</f>
        <v/>
      </c>
      <c r="R410" s="39" t="str">
        <f aca="false">IF($C410="","",IF(N($P410)/N($Q410)&lt;=0,"",ROUNDUP(N($P410)/N($Q410),0)))</f>
        <v/>
      </c>
      <c r="S410" s="14"/>
      <c r="T410" s="40" t="str">
        <f aca="false">IF($C410="","",N(商品マスタ!$M409))</f>
        <v/>
      </c>
      <c r="U410" s="40" t="str">
        <f aca="false">IF($S410="","",N($S410)*N($T410))</f>
        <v/>
      </c>
      <c r="V410" s="18"/>
    </row>
    <row r="411" customFormat="false" ht="15" hidden="false" customHeight="false" outlineLevel="0" collapsed="false">
      <c r="B411" s="12" t="n">
        <v>405</v>
      </c>
      <c r="C411" s="36" t="str">
        <f aca="false">IF(商品マスタ!$C410="","",商品マスタ!$C410)</f>
        <v/>
      </c>
      <c r="D411" s="12" t="str">
        <f aca="false">IF($C411="","",商品マスタ!$D410)</f>
        <v/>
      </c>
      <c r="E411" s="12" t="str">
        <f aca="false">IF($C411="","",商品マスタ!$G410)</f>
        <v/>
      </c>
      <c r="F411" s="12" t="str">
        <f aca="false">IF($C411="","",IF(商品マスタ!$P410="","理論",商品マスタ!$P410))</f>
        <v/>
      </c>
      <c r="G411" s="17" t="str">
        <f aca="false">IF($C411="","",N(商品マスタ!$H410))</f>
        <v/>
      </c>
      <c r="H411" s="14"/>
      <c r="I411" s="17" t="str">
        <f aca="false">IF($C411="","",N($H411)*N(商品マスタ!$N410))</f>
        <v/>
      </c>
      <c r="J411" s="17" t="str">
        <f aca="false">IF($C411="","",N($I411)-N($G411))</f>
        <v/>
      </c>
      <c r="K411" s="37" t="str">
        <f aca="false">IF($C411="","",N(商品マスタ!$I410))</f>
        <v/>
      </c>
      <c r="L411" s="17" t="str">
        <f aca="false">IF($C411="","",MAX(1,N(商品マスタ!$J410)))</f>
        <v/>
      </c>
      <c r="M411" s="38" t="str">
        <f aca="false">IF($C411="","",N(TOP!$C$16)*N($K411))</f>
        <v/>
      </c>
      <c r="N411" s="17" t="str">
        <f aca="false">IF($C411="","",ROUNDUP(N($M411)/N($L411),0))</f>
        <v/>
      </c>
      <c r="O411" s="17" t="str">
        <f aca="false">IF($C411="","",N(商品マスタ!$R410))</f>
        <v/>
      </c>
      <c r="P411" s="17" t="str">
        <f aca="false">IF($C411="","",IF($F411="理論",(N($O411)+N($N411))-N($G411),(N($O411)+N($N411))-N($I411)))</f>
        <v/>
      </c>
      <c r="Q411" s="17" t="str">
        <f aca="false">IF($C411="","",MAX(1,N(商品マスタ!$K410)))</f>
        <v/>
      </c>
      <c r="R411" s="39" t="str">
        <f aca="false">IF($C411="","",IF(N($P411)/N($Q411)&lt;=0,"",ROUNDUP(N($P411)/N($Q411),0)))</f>
        <v/>
      </c>
      <c r="S411" s="14"/>
      <c r="T411" s="40" t="str">
        <f aca="false">IF($C411="","",N(商品マスタ!$M410))</f>
        <v/>
      </c>
      <c r="U411" s="40" t="str">
        <f aca="false">IF($S411="","",N($S411)*N($T411))</f>
        <v/>
      </c>
      <c r="V411" s="18"/>
    </row>
    <row r="412" customFormat="false" ht="15" hidden="false" customHeight="false" outlineLevel="0" collapsed="false">
      <c r="B412" s="12" t="n">
        <v>406</v>
      </c>
      <c r="C412" s="36" t="str">
        <f aca="false">IF(商品マスタ!$C411="","",商品マスタ!$C411)</f>
        <v/>
      </c>
      <c r="D412" s="12" t="str">
        <f aca="false">IF($C412="","",商品マスタ!$D411)</f>
        <v/>
      </c>
      <c r="E412" s="12" t="str">
        <f aca="false">IF($C412="","",商品マスタ!$G411)</f>
        <v/>
      </c>
      <c r="F412" s="12" t="str">
        <f aca="false">IF($C412="","",IF(商品マスタ!$P411="","理論",商品マスタ!$P411))</f>
        <v/>
      </c>
      <c r="G412" s="17" t="str">
        <f aca="false">IF($C412="","",N(商品マスタ!$H411))</f>
        <v/>
      </c>
      <c r="H412" s="14"/>
      <c r="I412" s="17" t="str">
        <f aca="false">IF($C412="","",N($H412)*N(商品マスタ!$N411))</f>
        <v/>
      </c>
      <c r="J412" s="17" t="str">
        <f aca="false">IF($C412="","",N($I412)-N($G412))</f>
        <v/>
      </c>
      <c r="K412" s="37" t="str">
        <f aca="false">IF($C412="","",N(商品マスタ!$I411))</f>
        <v/>
      </c>
      <c r="L412" s="17" t="str">
        <f aca="false">IF($C412="","",MAX(1,N(商品マスタ!$J411)))</f>
        <v/>
      </c>
      <c r="M412" s="38" t="str">
        <f aca="false">IF($C412="","",N(TOP!$C$16)*N($K412))</f>
        <v/>
      </c>
      <c r="N412" s="17" t="str">
        <f aca="false">IF($C412="","",ROUNDUP(N($M412)/N($L412),0))</f>
        <v/>
      </c>
      <c r="O412" s="17" t="str">
        <f aca="false">IF($C412="","",N(商品マスタ!$R411))</f>
        <v/>
      </c>
      <c r="P412" s="17" t="str">
        <f aca="false">IF($C412="","",IF($F412="理論",(N($O412)+N($N412))-N($G412),(N($O412)+N($N412))-N($I412)))</f>
        <v/>
      </c>
      <c r="Q412" s="17" t="str">
        <f aca="false">IF($C412="","",MAX(1,N(商品マスタ!$K411)))</f>
        <v/>
      </c>
      <c r="R412" s="39" t="str">
        <f aca="false">IF($C412="","",IF(N($P412)/N($Q412)&lt;=0,"",ROUNDUP(N($P412)/N($Q412),0)))</f>
        <v/>
      </c>
      <c r="S412" s="14"/>
      <c r="T412" s="40" t="str">
        <f aca="false">IF($C412="","",N(商品マスタ!$M411))</f>
        <v/>
      </c>
      <c r="U412" s="40" t="str">
        <f aca="false">IF($S412="","",N($S412)*N($T412))</f>
        <v/>
      </c>
      <c r="V412" s="18"/>
    </row>
    <row r="413" customFormat="false" ht="15" hidden="false" customHeight="false" outlineLevel="0" collapsed="false">
      <c r="B413" s="12" t="n">
        <v>407</v>
      </c>
      <c r="C413" s="36" t="str">
        <f aca="false">IF(商品マスタ!$C412="","",商品マスタ!$C412)</f>
        <v/>
      </c>
      <c r="D413" s="12" t="str">
        <f aca="false">IF($C413="","",商品マスタ!$D412)</f>
        <v/>
      </c>
      <c r="E413" s="12" t="str">
        <f aca="false">IF($C413="","",商品マスタ!$G412)</f>
        <v/>
      </c>
      <c r="F413" s="12" t="str">
        <f aca="false">IF($C413="","",IF(商品マスタ!$P412="","理論",商品マスタ!$P412))</f>
        <v/>
      </c>
      <c r="G413" s="17" t="str">
        <f aca="false">IF($C413="","",N(商品マスタ!$H412))</f>
        <v/>
      </c>
      <c r="H413" s="14"/>
      <c r="I413" s="17" t="str">
        <f aca="false">IF($C413="","",N($H413)*N(商品マスタ!$N412))</f>
        <v/>
      </c>
      <c r="J413" s="17" t="str">
        <f aca="false">IF($C413="","",N($I413)-N($G413))</f>
        <v/>
      </c>
      <c r="K413" s="37" t="str">
        <f aca="false">IF($C413="","",N(商品マスタ!$I412))</f>
        <v/>
      </c>
      <c r="L413" s="17" t="str">
        <f aca="false">IF($C413="","",MAX(1,N(商品マスタ!$J412)))</f>
        <v/>
      </c>
      <c r="M413" s="38" t="str">
        <f aca="false">IF($C413="","",N(TOP!$C$16)*N($K413))</f>
        <v/>
      </c>
      <c r="N413" s="17" t="str">
        <f aca="false">IF($C413="","",ROUNDUP(N($M413)/N($L413),0))</f>
        <v/>
      </c>
      <c r="O413" s="17" t="str">
        <f aca="false">IF($C413="","",N(商品マスタ!$R412))</f>
        <v/>
      </c>
      <c r="P413" s="17" t="str">
        <f aca="false">IF($C413="","",IF($F413="理論",(N($O413)+N($N413))-N($G413),(N($O413)+N($N413))-N($I413)))</f>
        <v/>
      </c>
      <c r="Q413" s="17" t="str">
        <f aca="false">IF($C413="","",MAX(1,N(商品マスタ!$K412)))</f>
        <v/>
      </c>
      <c r="R413" s="39" t="str">
        <f aca="false">IF($C413="","",IF(N($P413)/N($Q413)&lt;=0,"",ROUNDUP(N($P413)/N($Q413),0)))</f>
        <v/>
      </c>
      <c r="S413" s="14"/>
      <c r="T413" s="40" t="str">
        <f aca="false">IF($C413="","",N(商品マスタ!$M412))</f>
        <v/>
      </c>
      <c r="U413" s="40" t="str">
        <f aca="false">IF($S413="","",N($S413)*N($T413))</f>
        <v/>
      </c>
      <c r="V413" s="18"/>
    </row>
    <row r="414" customFormat="false" ht="15" hidden="false" customHeight="false" outlineLevel="0" collapsed="false">
      <c r="B414" s="12" t="n">
        <v>408</v>
      </c>
      <c r="C414" s="36" t="str">
        <f aca="false">IF(商品マスタ!$C413="","",商品マスタ!$C413)</f>
        <v/>
      </c>
      <c r="D414" s="12" t="str">
        <f aca="false">IF($C414="","",商品マスタ!$D413)</f>
        <v/>
      </c>
      <c r="E414" s="12" t="str">
        <f aca="false">IF($C414="","",商品マスタ!$G413)</f>
        <v/>
      </c>
      <c r="F414" s="12" t="str">
        <f aca="false">IF($C414="","",IF(商品マスタ!$P413="","理論",商品マスタ!$P413))</f>
        <v/>
      </c>
      <c r="G414" s="17" t="str">
        <f aca="false">IF($C414="","",N(商品マスタ!$H413))</f>
        <v/>
      </c>
      <c r="H414" s="14"/>
      <c r="I414" s="17" t="str">
        <f aca="false">IF($C414="","",N($H414)*N(商品マスタ!$N413))</f>
        <v/>
      </c>
      <c r="J414" s="17" t="str">
        <f aca="false">IF($C414="","",N($I414)-N($G414))</f>
        <v/>
      </c>
      <c r="K414" s="37" t="str">
        <f aca="false">IF($C414="","",N(商品マスタ!$I413))</f>
        <v/>
      </c>
      <c r="L414" s="17" t="str">
        <f aca="false">IF($C414="","",MAX(1,N(商品マスタ!$J413)))</f>
        <v/>
      </c>
      <c r="M414" s="38" t="str">
        <f aca="false">IF($C414="","",N(TOP!$C$16)*N($K414))</f>
        <v/>
      </c>
      <c r="N414" s="17" t="str">
        <f aca="false">IF($C414="","",ROUNDUP(N($M414)/N($L414),0))</f>
        <v/>
      </c>
      <c r="O414" s="17" t="str">
        <f aca="false">IF($C414="","",N(商品マスタ!$R413))</f>
        <v/>
      </c>
      <c r="P414" s="17" t="str">
        <f aca="false">IF($C414="","",IF($F414="理論",(N($O414)+N($N414))-N($G414),(N($O414)+N($N414))-N($I414)))</f>
        <v/>
      </c>
      <c r="Q414" s="17" t="str">
        <f aca="false">IF($C414="","",MAX(1,N(商品マスタ!$K413)))</f>
        <v/>
      </c>
      <c r="R414" s="39" t="str">
        <f aca="false">IF($C414="","",IF(N($P414)/N($Q414)&lt;=0,"",ROUNDUP(N($P414)/N($Q414),0)))</f>
        <v/>
      </c>
      <c r="S414" s="14"/>
      <c r="T414" s="40" t="str">
        <f aca="false">IF($C414="","",N(商品マスタ!$M413))</f>
        <v/>
      </c>
      <c r="U414" s="40" t="str">
        <f aca="false">IF($S414="","",N($S414)*N($T414))</f>
        <v/>
      </c>
      <c r="V414" s="18"/>
    </row>
    <row r="415" customFormat="false" ht="15" hidden="false" customHeight="false" outlineLevel="0" collapsed="false">
      <c r="B415" s="12" t="n">
        <v>409</v>
      </c>
      <c r="C415" s="36" t="str">
        <f aca="false">IF(商品マスタ!$C414="","",商品マスタ!$C414)</f>
        <v/>
      </c>
      <c r="D415" s="12" t="str">
        <f aca="false">IF($C415="","",商品マスタ!$D414)</f>
        <v/>
      </c>
      <c r="E415" s="12" t="str">
        <f aca="false">IF($C415="","",商品マスタ!$G414)</f>
        <v/>
      </c>
      <c r="F415" s="12" t="str">
        <f aca="false">IF($C415="","",IF(商品マスタ!$P414="","理論",商品マスタ!$P414))</f>
        <v/>
      </c>
      <c r="G415" s="17" t="str">
        <f aca="false">IF($C415="","",N(商品マスタ!$H414))</f>
        <v/>
      </c>
      <c r="H415" s="14"/>
      <c r="I415" s="17" t="str">
        <f aca="false">IF($C415="","",N($H415)*N(商品マスタ!$N414))</f>
        <v/>
      </c>
      <c r="J415" s="17" t="str">
        <f aca="false">IF($C415="","",N($I415)-N($G415))</f>
        <v/>
      </c>
      <c r="K415" s="37" t="str">
        <f aca="false">IF($C415="","",N(商品マスタ!$I414))</f>
        <v/>
      </c>
      <c r="L415" s="17" t="str">
        <f aca="false">IF($C415="","",MAX(1,N(商品マスタ!$J414)))</f>
        <v/>
      </c>
      <c r="M415" s="38" t="str">
        <f aca="false">IF($C415="","",N(TOP!$C$16)*N($K415))</f>
        <v/>
      </c>
      <c r="N415" s="17" t="str">
        <f aca="false">IF($C415="","",ROUNDUP(N($M415)/N($L415),0))</f>
        <v/>
      </c>
      <c r="O415" s="17" t="str">
        <f aca="false">IF($C415="","",N(商品マスタ!$R414))</f>
        <v/>
      </c>
      <c r="P415" s="17" t="str">
        <f aca="false">IF($C415="","",IF($F415="理論",(N($O415)+N($N415))-N($G415),(N($O415)+N($N415))-N($I415)))</f>
        <v/>
      </c>
      <c r="Q415" s="17" t="str">
        <f aca="false">IF($C415="","",MAX(1,N(商品マスタ!$K414)))</f>
        <v/>
      </c>
      <c r="R415" s="39" t="str">
        <f aca="false">IF($C415="","",IF(N($P415)/N($Q415)&lt;=0,"",ROUNDUP(N($P415)/N($Q415),0)))</f>
        <v/>
      </c>
      <c r="S415" s="14"/>
      <c r="T415" s="40" t="str">
        <f aca="false">IF($C415="","",N(商品マスタ!$M414))</f>
        <v/>
      </c>
      <c r="U415" s="40" t="str">
        <f aca="false">IF($S415="","",N($S415)*N($T415))</f>
        <v/>
      </c>
      <c r="V415" s="18"/>
    </row>
    <row r="416" customFormat="false" ht="15" hidden="false" customHeight="false" outlineLevel="0" collapsed="false">
      <c r="B416" s="12" t="n">
        <v>410</v>
      </c>
      <c r="C416" s="36" t="str">
        <f aca="false">IF(商品マスタ!$C415="","",商品マスタ!$C415)</f>
        <v/>
      </c>
      <c r="D416" s="12" t="str">
        <f aca="false">IF($C416="","",商品マスタ!$D415)</f>
        <v/>
      </c>
      <c r="E416" s="12" t="str">
        <f aca="false">IF($C416="","",商品マスタ!$G415)</f>
        <v/>
      </c>
      <c r="F416" s="12" t="str">
        <f aca="false">IF($C416="","",IF(商品マスタ!$P415="","理論",商品マスタ!$P415))</f>
        <v/>
      </c>
      <c r="G416" s="17" t="str">
        <f aca="false">IF($C416="","",N(商品マスタ!$H415))</f>
        <v/>
      </c>
      <c r="H416" s="14"/>
      <c r="I416" s="17" t="str">
        <f aca="false">IF($C416="","",N($H416)*N(商品マスタ!$N415))</f>
        <v/>
      </c>
      <c r="J416" s="17" t="str">
        <f aca="false">IF($C416="","",N($I416)-N($G416))</f>
        <v/>
      </c>
      <c r="K416" s="37" t="str">
        <f aca="false">IF($C416="","",N(商品マスタ!$I415))</f>
        <v/>
      </c>
      <c r="L416" s="17" t="str">
        <f aca="false">IF($C416="","",MAX(1,N(商品マスタ!$J415)))</f>
        <v/>
      </c>
      <c r="M416" s="38" t="str">
        <f aca="false">IF($C416="","",N(TOP!$C$16)*N($K416))</f>
        <v/>
      </c>
      <c r="N416" s="17" t="str">
        <f aca="false">IF($C416="","",ROUNDUP(N($M416)/N($L416),0))</f>
        <v/>
      </c>
      <c r="O416" s="17" t="str">
        <f aca="false">IF($C416="","",N(商品マスタ!$R415))</f>
        <v/>
      </c>
      <c r="P416" s="17" t="str">
        <f aca="false">IF($C416="","",IF($F416="理論",(N($O416)+N($N416))-N($G416),(N($O416)+N($N416))-N($I416)))</f>
        <v/>
      </c>
      <c r="Q416" s="17" t="str">
        <f aca="false">IF($C416="","",MAX(1,N(商品マスタ!$K415)))</f>
        <v/>
      </c>
      <c r="R416" s="39" t="str">
        <f aca="false">IF($C416="","",IF(N($P416)/N($Q416)&lt;=0,"",ROUNDUP(N($P416)/N($Q416),0)))</f>
        <v/>
      </c>
      <c r="S416" s="14"/>
      <c r="T416" s="40" t="str">
        <f aca="false">IF($C416="","",N(商品マスタ!$M415))</f>
        <v/>
      </c>
      <c r="U416" s="40" t="str">
        <f aca="false">IF($S416="","",N($S416)*N($T416))</f>
        <v/>
      </c>
      <c r="V416" s="18"/>
    </row>
    <row r="417" customFormat="false" ht="15" hidden="false" customHeight="false" outlineLevel="0" collapsed="false">
      <c r="B417" s="12" t="n">
        <v>411</v>
      </c>
      <c r="C417" s="36" t="str">
        <f aca="false">IF(商品マスタ!$C416="","",商品マスタ!$C416)</f>
        <v/>
      </c>
      <c r="D417" s="12" t="str">
        <f aca="false">IF($C417="","",商品マスタ!$D416)</f>
        <v/>
      </c>
      <c r="E417" s="12" t="str">
        <f aca="false">IF($C417="","",商品マスタ!$G416)</f>
        <v/>
      </c>
      <c r="F417" s="12" t="str">
        <f aca="false">IF($C417="","",IF(商品マスタ!$P416="","理論",商品マスタ!$P416))</f>
        <v/>
      </c>
      <c r="G417" s="17" t="str">
        <f aca="false">IF($C417="","",N(商品マスタ!$H416))</f>
        <v/>
      </c>
      <c r="H417" s="14"/>
      <c r="I417" s="17" t="str">
        <f aca="false">IF($C417="","",N($H417)*N(商品マスタ!$N416))</f>
        <v/>
      </c>
      <c r="J417" s="17" t="str">
        <f aca="false">IF($C417="","",N($I417)-N($G417))</f>
        <v/>
      </c>
      <c r="K417" s="37" t="str">
        <f aca="false">IF($C417="","",N(商品マスタ!$I416))</f>
        <v/>
      </c>
      <c r="L417" s="17" t="str">
        <f aca="false">IF($C417="","",MAX(1,N(商品マスタ!$J416)))</f>
        <v/>
      </c>
      <c r="M417" s="38" t="str">
        <f aca="false">IF($C417="","",N(TOP!$C$16)*N($K417))</f>
        <v/>
      </c>
      <c r="N417" s="17" t="str">
        <f aca="false">IF($C417="","",ROUNDUP(N($M417)/N($L417),0))</f>
        <v/>
      </c>
      <c r="O417" s="17" t="str">
        <f aca="false">IF($C417="","",N(商品マスタ!$R416))</f>
        <v/>
      </c>
      <c r="P417" s="17" t="str">
        <f aca="false">IF($C417="","",IF($F417="理論",(N($O417)+N($N417))-N($G417),(N($O417)+N($N417))-N($I417)))</f>
        <v/>
      </c>
      <c r="Q417" s="17" t="str">
        <f aca="false">IF($C417="","",MAX(1,N(商品マスタ!$K416)))</f>
        <v/>
      </c>
      <c r="R417" s="39" t="str">
        <f aca="false">IF($C417="","",IF(N($P417)/N($Q417)&lt;=0,"",ROUNDUP(N($P417)/N($Q417),0)))</f>
        <v/>
      </c>
      <c r="S417" s="14"/>
      <c r="T417" s="40" t="str">
        <f aca="false">IF($C417="","",N(商品マスタ!$M416))</f>
        <v/>
      </c>
      <c r="U417" s="40" t="str">
        <f aca="false">IF($S417="","",N($S417)*N($T417))</f>
        <v/>
      </c>
      <c r="V417" s="18"/>
    </row>
    <row r="418" customFormat="false" ht="15" hidden="false" customHeight="false" outlineLevel="0" collapsed="false">
      <c r="B418" s="12" t="n">
        <v>412</v>
      </c>
      <c r="C418" s="36" t="str">
        <f aca="false">IF(商品マスタ!$C417="","",商品マスタ!$C417)</f>
        <v/>
      </c>
      <c r="D418" s="12" t="str">
        <f aca="false">IF($C418="","",商品マスタ!$D417)</f>
        <v/>
      </c>
      <c r="E418" s="12" t="str">
        <f aca="false">IF($C418="","",商品マスタ!$G417)</f>
        <v/>
      </c>
      <c r="F418" s="12" t="str">
        <f aca="false">IF($C418="","",IF(商品マスタ!$P417="","理論",商品マスタ!$P417))</f>
        <v/>
      </c>
      <c r="G418" s="17" t="str">
        <f aca="false">IF($C418="","",N(商品マスタ!$H417))</f>
        <v/>
      </c>
      <c r="H418" s="14"/>
      <c r="I418" s="17" t="str">
        <f aca="false">IF($C418="","",N($H418)*N(商品マスタ!$N417))</f>
        <v/>
      </c>
      <c r="J418" s="17" t="str">
        <f aca="false">IF($C418="","",N($I418)-N($G418))</f>
        <v/>
      </c>
      <c r="K418" s="37" t="str">
        <f aca="false">IF($C418="","",N(商品マスタ!$I417))</f>
        <v/>
      </c>
      <c r="L418" s="17" t="str">
        <f aca="false">IF($C418="","",MAX(1,N(商品マスタ!$J417)))</f>
        <v/>
      </c>
      <c r="M418" s="38" t="str">
        <f aca="false">IF($C418="","",N(TOP!$C$16)*N($K418))</f>
        <v/>
      </c>
      <c r="N418" s="17" t="str">
        <f aca="false">IF($C418="","",ROUNDUP(N($M418)/N($L418),0))</f>
        <v/>
      </c>
      <c r="O418" s="17" t="str">
        <f aca="false">IF($C418="","",N(商品マスタ!$R417))</f>
        <v/>
      </c>
      <c r="P418" s="17" t="str">
        <f aca="false">IF($C418="","",IF($F418="理論",(N($O418)+N($N418))-N($G418),(N($O418)+N($N418))-N($I418)))</f>
        <v/>
      </c>
      <c r="Q418" s="17" t="str">
        <f aca="false">IF($C418="","",MAX(1,N(商品マスタ!$K417)))</f>
        <v/>
      </c>
      <c r="R418" s="39" t="str">
        <f aca="false">IF($C418="","",IF(N($P418)/N($Q418)&lt;=0,"",ROUNDUP(N($P418)/N($Q418),0)))</f>
        <v/>
      </c>
      <c r="S418" s="14"/>
      <c r="T418" s="40" t="str">
        <f aca="false">IF($C418="","",N(商品マスタ!$M417))</f>
        <v/>
      </c>
      <c r="U418" s="40" t="str">
        <f aca="false">IF($S418="","",N($S418)*N($T418))</f>
        <v/>
      </c>
      <c r="V418" s="18"/>
    </row>
    <row r="419" customFormat="false" ht="15" hidden="false" customHeight="false" outlineLevel="0" collapsed="false">
      <c r="B419" s="12" t="n">
        <v>413</v>
      </c>
      <c r="C419" s="36" t="str">
        <f aca="false">IF(商品マスタ!$C418="","",商品マスタ!$C418)</f>
        <v/>
      </c>
      <c r="D419" s="12" t="str">
        <f aca="false">IF($C419="","",商品マスタ!$D418)</f>
        <v/>
      </c>
      <c r="E419" s="12" t="str">
        <f aca="false">IF($C419="","",商品マスタ!$G418)</f>
        <v/>
      </c>
      <c r="F419" s="12" t="str">
        <f aca="false">IF($C419="","",IF(商品マスタ!$P418="","理論",商品マスタ!$P418))</f>
        <v/>
      </c>
      <c r="G419" s="17" t="str">
        <f aca="false">IF($C419="","",N(商品マスタ!$H418))</f>
        <v/>
      </c>
      <c r="H419" s="14"/>
      <c r="I419" s="17" t="str">
        <f aca="false">IF($C419="","",N($H419)*N(商品マスタ!$N418))</f>
        <v/>
      </c>
      <c r="J419" s="17" t="str">
        <f aca="false">IF($C419="","",N($I419)-N($G419))</f>
        <v/>
      </c>
      <c r="K419" s="37" t="str">
        <f aca="false">IF($C419="","",N(商品マスタ!$I418))</f>
        <v/>
      </c>
      <c r="L419" s="17" t="str">
        <f aca="false">IF($C419="","",MAX(1,N(商品マスタ!$J418)))</f>
        <v/>
      </c>
      <c r="M419" s="38" t="str">
        <f aca="false">IF($C419="","",N(TOP!$C$16)*N($K419))</f>
        <v/>
      </c>
      <c r="N419" s="17" t="str">
        <f aca="false">IF($C419="","",ROUNDUP(N($M419)/N($L419),0))</f>
        <v/>
      </c>
      <c r="O419" s="17" t="str">
        <f aca="false">IF($C419="","",N(商品マスタ!$R418))</f>
        <v/>
      </c>
      <c r="P419" s="17" t="str">
        <f aca="false">IF($C419="","",IF($F419="理論",(N($O419)+N($N419))-N($G419),(N($O419)+N($N419))-N($I419)))</f>
        <v/>
      </c>
      <c r="Q419" s="17" t="str">
        <f aca="false">IF($C419="","",MAX(1,N(商品マスタ!$K418)))</f>
        <v/>
      </c>
      <c r="R419" s="39" t="str">
        <f aca="false">IF($C419="","",IF(N($P419)/N($Q419)&lt;=0,"",ROUNDUP(N($P419)/N($Q419),0)))</f>
        <v/>
      </c>
      <c r="S419" s="14"/>
      <c r="T419" s="40" t="str">
        <f aca="false">IF($C419="","",N(商品マスタ!$M418))</f>
        <v/>
      </c>
      <c r="U419" s="40" t="str">
        <f aca="false">IF($S419="","",N($S419)*N($T419))</f>
        <v/>
      </c>
      <c r="V419" s="18"/>
    </row>
    <row r="420" customFormat="false" ht="15" hidden="false" customHeight="false" outlineLevel="0" collapsed="false">
      <c r="B420" s="12" t="n">
        <v>414</v>
      </c>
      <c r="C420" s="36" t="str">
        <f aca="false">IF(商品マスタ!$C419="","",商品マスタ!$C419)</f>
        <v/>
      </c>
      <c r="D420" s="12" t="str">
        <f aca="false">IF($C420="","",商品マスタ!$D419)</f>
        <v/>
      </c>
      <c r="E420" s="12" t="str">
        <f aca="false">IF($C420="","",商品マスタ!$G419)</f>
        <v/>
      </c>
      <c r="F420" s="12" t="str">
        <f aca="false">IF($C420="","",IF(商品マスタ!$P419="","理論",商品マスタ!$P419))</f>
        <v/>
      </c>
      <c r="G420" s="17" t="str">
        <f aca="false">IF($C420="","",N(商品マスタ!$H419))</f>
        <v/>
      </c>
      <c r="H420" s="14"/>
      <c r="I420" s="17" t="str">
        <f aca="false">IF($C420="","",N($H420)*N(商品マスタ!$N419))</f>
        <v/>
      </c>
      <c r="J420" s="17" t="str">
        <f aca="false">IF($C420="","",N($I420)-N($G420))</f>
        <v/>
      </c>
      <c r="K420" s="37" t="str">
        <f aca="false">IF($C420="","",N(商品マスタ!$I419))</f>
        <v/>
      </c>
      <c r="L420" s="17" t="str">
        <f aca="false">IF($C420="","",MAX(1,N(商品マスタ!$J419)))</f>
        <v/>
      </c>
      <c r="M420" s="38" t="str">
        <f aca="false">IF($C420="","",N(TOP!$C$16)*N($K420))</f>
        <v/>
      </c>
      <c r="N420" s="17" t="str">
        <f aca="false">IF($C420="","",ROUNDUP(N($M420)/N($L420),0))</f>
        <v/>
      </c>
      <c r="O420" s="17" t="str">
        <f aca="false">IF($C420="","",N(商品マスタ!$R419))</f>
        <v/>
      </c>
      <c r="P420" s="17" t="str">
        <f aca="false">IF($C420="","",IF($F420="理論",(N($O420)+N($N420))-N($G420),(N($O420)+N($N420))-N($I420)))</f>
        <v/>
      </c>
      <c r="Q420" s="17" t="str">
        <f aca="false">IF($C420="","",MAX(1,N(商品マスタ!$K419)))</f>
        <v/>
      </c>
      <c r="R420" s="39" t="str">
        <f aca="false">IF($C420="","",IF(N($P420)/N($Q420)&lt;=0,"",ROUNDUP(N($P420)/N($Q420),0)))</f>
        <v/>
      </c>
      <c r="S420" s="14"/>
      <c r="T420" s="40" t="str">
        <f aca="false">IF($C420="","",N(商品マスタ!$M419))</f>
        <v/>
      </c>
      <c r="U420" s="40" t="str">
        <f aca="false">IF($S420="","",N($S420)*N($T420))</f>
        <v/>
      </c>
      <c r="V420" s="18"/>
    </row>
    <row r="421" customFormat="false" ht="15" hidden="false" customHeight="false" outlineLevel="0" collapsed="false">
      <c r="B421" s="12" t="n">
        <v>415</v>
      </c>
      <c r="C421" s="36" t="str">
        <f aca="false">IF(商品マスタ!$C420="","",商品マスタ!$C420)</f>
        <v/>
      </c>
      <c r="D421" s="12" t="str">
        <f aca="false">IF($C421="","",商品マスタ!$D420)</f>
        <v/>
      </c>
      <c r="E421" s="12" t="str">
        <f aca="false">IF($C421="","",商品マスタ!$G420)</f>
        <v/>
      </c>
      <c r="F421" s="12" t="str">
        <f aca="false">IF($C421="","",IF(商品マスタ!$P420="","理論",商品マスタ!$P420))</f>
        <v/>
      </c>
      <c r="G421" s="17" t="str">
        <f aca="false">IF($C421="","",N(商品マスタ!$H420))</f>
        <v/>
      </c>
      <c r="H421" s="14"/>
      <c r="I421" s="17" t="str">
        <f aca="false">IF($C421="","",N($H421)*N(商品マスタ!$N420))</f>
        <v/>
      </c>
      <c r="J421" s="17" t="str">
        <f aca="false">IF($C421="","",N($I421)-N($G421))</f>
        <v/>
      </c>
      <c r="K421" s="37" t="str">
        <f aca="false">IF($C421="","",N(商品マスタ!$I420))</f>
        <v/>
      </c>
      <c r="L421" s="17" t="str">
        <f aca="false">IF($C421="","",MAX(1,N(商品マスタ!$J420)))</f>
        <v/>
      </c>
      <c r="M421" s="38" t="str">
        <f aca="false">IF($C421="","",N(TOP!$C$16)*N($K421))</f>
        <v/>
      </c>
      <c r="N421" s="17" t="str">
        <f aca="false">IF($C421="","",ROUNDUP(N($M421)/N($L421),0))</f>
        <v/>
      </c>
      <c r="O421" s="17" t="str">
        <f aca="false">IF($C421="","",N(商品マスタ!$R420))</f>
        <v/>
      </c>
      <c r="P421" s="17" t="str">
        <f aca="false">IF($C421="","",IF($F421="理論",(N($O421)+N($N421))-N($G421),(N($O421)+N($N421))-N($I421)))</f>
        <v/>
      </c>
      <c r="Q421" s="17" t="str">
        <f aca="false">IF($C421="","",MAX(1,N(商品マスタ!$K420)))</f>
        <v/>
      </c>
      <c r="R421" s="39" t="str">
        <f aca="false">IF($C421="","",IF(N($P421)/N($Q421)&lt;=0,"",ROUNDUP(N($P421)/N($Q421),0)))</f>
        <v/>
      </c>
      <c r="S421" s="14"/>
      <c r="T421" s="40" t="str">
        <f aca="false">IF($C421="","",N(商品マスタ!$M420))</f>
        <v/>
      </c>
      <c r="U421" s="40" t="str">
        <f aca="false">IF($S421="","",N($S421)*N($T421))</f>
        <v/>
      </c>
      <c r="V421" s="18"/>
    </row>
    <row r="422" customFormat="false" ht="15" hidden="false" customHeight="false" outlineLevel="0" collapsed="false">
      <c r="B422" s="12" t="n">
        <v>416</v>
      </c>
      <c r="C422" s="36" t="str">
        <f aca="false">IF(商品マスタ!$C421="","",商品マスタ!$C421)</f>
        <v/>
      </c>
      <c r="D422" s="12" t="str">
        <f aca="false">IF($C422="","",商品マスタ!$D421)</f>
        <v/>
      </c>
      <c r="E422" s="12" t="str">
        <f aca="false">IF($C422="","",商品マスタ!$G421)</f>
        <v/>
      </c>
      <c r="F422" s="12" t="str">
        <f aca="false">IF($C422="","",IF(商品マスタ!$P421="","理論",商品マスタ!$P421))</f>
        <v/>
      </c>
      <c r="G422" s="17" t="str">
        <f aca="false">IF($C422="","",N(商品マスタ!$H421))</f>
        <v/>
      </c>
      <c r="H422" s="14"/>
      <c r="I422" s="17" t="str">
        <f aca="false">IF($C422="","",N($H422)*N(商品マスタ!$N421))</f>
        <v/>
      </c>
      <c r="J422" s="17" t="str">
        <f aca="false">IF($C422="","",N($I422)-N($G422))</f>
        <v/>
      </c>
      <c r="K422" s="37" t="str">
        <f aca="false">IF($C422="","",N(商品マスタ!$I421))</f>
        <v/>
      </c>
      <c r="L422" s="17" t="str">
        <f aca="false">IF($C422="","",MAX(1,N(商品マスタ!$J421)))</f>
        <v/>
      </c>
      <c r="M422" s="38" t="str">
        <f aca="false">IF($C422="","",N(TOP!$C$16)*N($K422))</f>
        <v/>
      </c>
      <c r="N422" s="17" t="str">
        <f aca="false">IF($C422="","",ROUNDUP(N($M422)/N($L422),0))</f>
        <v/>
      </c>
      <c r="O422" s="17" t="str">
        <f aca="false">IF($C422="","",N(商品マスタ!$R421))</f>
        <v/>
      </c>
      <c r="P422" s="17" t="str">
        <f aca="false">IF($C422="","",IF($F422="理論",(N($O422)+N($N422))-N($G422),(N($O422)+N($N422))-N($I422)))</f>
        <v/>
      </c>
      <c r="Q422" s="17" t="str">
        <f aca="false">IF($C422="","",MAX(1,N(商品マスタ!$K421)))</f>
        <v/>
      </c>
      <c r="R422" s="39" t="str">
        <f aca="false">IF($C422="","",IF(N($P422)/N($Q422)&lt;=0,"",ROUNDUP(N($P422)/N($Q422),0)))</f>
        <v/>
      </c>
      <c r="S422" s="14"/>
      <c r="T422" s="40" t="str">
        <f aca="false">IF($C422="","",N(商品マスタ!$M421))</f>
        <v/>
      </c>
      <c r="U422" s="40" t="str">
        <f aca="false">IF($S422="","",N($S422)*N($T422))</f>
        <v/>
      </c>
      <c r="V422" s="18"/>
    </row>
    <row r="423" customFormat="false" ht="15" hidden="false" customHeight="false" outlineLevel="0" collapsed="false">
      <c r="B423" s="12" t="n">
        <v>417</v>
      </c>
      <c r="C423" s="36" t="str">
        <f aca="false">IF(商品マスタ!$C422="","",商品マスタ!$C422)</f>
        <v/>
      </c>
      <c r="D423" s="12" t="str">
        <f aca="false">IF($C423="","",商品マスタ!$D422)</f>
        <v/>
      </c>
      <c r="E423" s="12" t="str">
        <f aca="false">IF($C423="","",商品マスタ!$G422)</f>
        <v/>
      </c>
      <c r="F423" s="12" t="str">
        <f aca="false">IF($C423="","",IF(商品マスタ!$P422="","理論",商品マスタ!$P422))</f>
        <v/>
      </c>
      <c r="G423" s="17" t="str">
        <f aca="false">IF($C423="","",N(商品マスタ!$H422))</f>
        <v/>
      </c>
      <c r="H423" s="14"/>
      <c r="I423" s="17" t="str">
        <f aca="false">IF($C423="","",N($H423)*N(商品マスタ!$N422))</f>
        <v/>
      </c>
      <c r="J423" s="17" t="str">
        <f aca="false">IF($C423="","",N($I423)-N($G423))</f>
        <v/>
      </c>
      <c r="K423" s="37" t="str">
        <f aca="false">IF($C423="","",N(商品マスタ!$I422))</f>
        <v/>
      </c>
      <c r="L423" s="17" t="str">
        <f aca="false">IF($C423="","",MAX(1,N(商品マスタ!$J422)))</f>
        <v/>
      </c>
      <c r="M423" s="38" t="str">
        <f aca="false">IF($C423="","",N(TOP!$C$16)*N($K423))</f>
        <v/>
      </c>
      <c r="N423" s="17" t="str">
        <f aca="false">IF($C423="","",ROUNDUP(N($M423)/N($L423),0))</f>
        <v/>
      </c>
      <c r="O423" s="17" t="str">
        <f aca="false">IF($C423="","",N(商品マスタ!$R422))</f>
        <v/>
      </c>
      <c r="P423" s="17" t="str">
        <f aca="false">IF($C423="","",IF($F423="理論",(N($O423)+N($N423))-N($G423),(N($O423)+N($N423))-N($I423)))</f>
        <v/>
      </c>
      <c r="Q423" s="17" t="str">
        <f aca="false">IF($C423="","",MAX(1,N(商品マスタ!$K422)))</f>
        <v/>
      </c>
      <c r="R423" s="39" t="str">
        <f aca="false">IF($C423="","",IF(N($P423)/N($Q423)&lt;=0,"",ROUNDUP(N($P423)/N($Q423),0)))</f>
        <v/>
      </c>
      <c r="S423" s="14"/>
      <c r="T423" s="40" t="str">
        <f aca="false">IF($C423="","",N(商品マスタ!$M422))</f>
        <v/>
      </c>
      <c r="U423" s="40" t="str">
        <f aca="false">IF($S423="","",N($S423)*N($T423))</f>
        <v/>
      </c>
      <c r="V423" s="18"/>
    </row>
    <row r="424" customFormat="false" ht="15" hidden="false" customHeight="false" outlineLevel="0" collapsed="false">
      <c r="B424" s="12" t="n">
        <v>418</v>
      </c>
      <c r="C424" s="36" t="str">
        <f aca="false">IF(商品マスタ!$C423="","",商品マスタ!$C423)</f>
        <v/>
      </c>
      <c r="D424" s="12" t="str">
        <f aca="false">IF($C424="","",商品マスタ!$D423)</f>
        <v/>
      </c>
      <c r="E424" s="12" t="str">
        <f aca="false">IF($C424="","",商品マスタ!$G423)</f>
        <v/>
      </c>
      <c r="F424" s="12" t="str">
        <f aca="false">IF($C424="","",IF(商品マスタ!$P423="","理論",商品マスタ!$P423))</f>
        <v/>
      </c>
      <c r="G424" s="17" t="str">
        <f aca="false">IF($C424="","",N(商品マスタ!$H423))</f>
        <v/>
      </c>
      <c r="H424" s="14"/>
      <c r="I424" s="17" t="str">
        <f aca="false">IF($C424="","",N($H424)*N(商品マスタ!$N423))</f>
        <v/>
      </c>
      <c r="J424" s="17" t="str">
        <f aca="false">IF($C424="","",N($I424)-N($G424))</f>
        <v/>
      </c>
      <c r="K424" s="37" t="str">
        <f aca="false">IF($C424="","",N(商品マスタ!$I423))</f>
        <v/>
      </c>
      <c r="L424" s="17" t="str">
        <f aca="false">IF($C424="","",MAX(1,N(商品マスタ!$J423)))</f>
        <v/>
      </c>
      <c r="M424" s="38" t="str">
        <f aca="false">IF($C424="","",N(TOP!$C$16)*N($K424))</f>
        <v/>
      </c>
      <c r="N424" s="17" t="str">
        <f aca="false">IF($C424="","",ROUNDUP(N($M424)/N($L424),0))</f>
        <v/>
      </c>
      <c r="O424" s="17" t="str">
        <f aca="false">IF($C424="","",N(商品マスタ!$R423))</f>
        <v/>
      </c>
      <c r="P424" s="17" t="str">
        <f aca="false">IF($C424="","",IF($F424="理論",(N($O424)+N($N424))-N($G424),(N($O424)+N($N424))-N($I424)))</f>
        <v/>
      </c>
      <c r="Q424" s="17" t="str">
        <f aca="false">IF($C424="","",MAX(1,N(商品マスタ!$K423)))</f>
        <v/>
      </c>
      <c r="R424" s="39" t="str">
        <f aca="false">IF($C424="","",IF(N($P424)/N($Q424)&lt;=0,"",ROUNDUP(N($P424)/N($Q424),0)))</f>
        <v/>
      </c>
      <c r="S424" s="14"/>
      <c r="T424" s="40" t="str">
        <f aca="false">IF($C424="","",N(商品マスタ!$M423))</f>
        <v/>
      </c>
      <c r="U424" s="40" t="str">
        <f aca="false">IF($S424="","",N($S424)*N($T424))</f>
        <v/>
      </c>
      <c r="V424" s="18"/>
    </row>
    <row r="425" customFormat="false" ht="15" hidden="false" customHeight="false" outlineLevel="0" collapsed="false">
      <c r="B425" s="12" t="n">
        <v>419</v>
      </c>
      <c r="C425" s="36" t="str">
        <f aca="false">IF(商品マスタ!$C424="","",商品マスタ!$C424)</f>
        <v/>
      </c>
      <c r="D425" s="12" t="str">
        <f aca="false">IF($C425="","",商品マスタ!$D424)</f>
        <v/>
      </c>
      <c r="E425" s="12" t="str">
        <f aca="false">IF($C425="","",商品マスタ!$G424)</f>
        <v/>
      </c>
      <c r="F425" s="12" t="str">
        <f aca="false">IF($C425="","",IF(商品マスタ!$P424="","理論",商品マスタ!$P424))</f>
        <v/>
      </c>
      <c r="G425" s="17" t="str">
        <f aca="false">IF($C425="","",N(商品マスタ!$H424))</f>
        <v/>
      </c>
      <c r="H425" s="14"/>
      <c r="I425" s="17" t="str">
        <f aca="false">IF($C425="","",N($H425)*N(商品マスタ!$N424))</f>
        <v/>
      </c>
      <c r="J425" s="17" t="str">
        <f aca="false">IF($C425="","",N($I425)-N($G425))</f>
        <v/>
      </c>
      <c r="K425" s="37" t="str">
        <f aca="false">IF($C425="","",N(商品マスタ!$I424))</f>
        <v/>
      </c>
      <c r="L425" s="17" t="str">
        <f aca="false">IF($C425="","",MAX(1,N(商品マスタ!$J424)))</f>
        <v/>
      </c>
      <c r="M425" s="38" t="str">
        <f aca="false">IF($C425="","",N(TOP!$C$16)*N($K425))</f>
        <v/>
      </c>
      <c r="N425" s="17" t="str">
        <f aca="false">IF($C425="","",ROUNDUP(N($M425)/N($L425),0))</f>
        <v/>
      </c>
      <c r="O425" s="17" t="str">
        <f aca="false">IF($C425="","",N(商品マスタ!$R424))</f>
        <v/>
      </c>
      <c r="P425" s="17" t="str">
        <f aca="false">IF($C425="","",IF($F425="理論",(N($O425)+N($N425))-N($G425),(N($O425)+N($N425))-N($I425)))</f>
        <v/>
      </c>
      <c r="Q425" s="17" t="str">
        <f aca="false">IF($C425="","",MAX(1,N(商品マスタ!$K424)))</f>
        <v/>
      </c>
      <c r="R425" s="39" t="str">
        <f aca="false">IF($C425="","",IF(N($P425)/N($Q425)&lt;=0,"",ROUNDUP(N($P425)/N($Q425),0)))</f>
        <v/>
      </c>
      <c r="S425" s="14"/>
      <c r="T425" s="40" t="str">
        <f aca="false">IF($C425="","",N(商品マスタ!$M424))</f>
        <v/>
      </c>
      <c r="U425" s="40" t="str">
        <f aca="false">IF($S425="","",N($S425)*N($T425))</f>
        <v/>
      </c>
      <c r="V425" s="18"/>
    </row>
    <row r="426" customFormat="false" ht="15" hidden="false" customHeight="false" outlineLevel="0" collapsed="false">
      <c r="B426" s="12" t="n">
        <v>420</v>
      </c>
      <c r="C426" s="36" t="str">
        <f aca="false">IF(商品マスタ!$C425="","",商品マスタ!$C425)</f>
        <v/>
      </c>
      <c r="D426" s="12" t="str">
        <f aca="false">IF($C426="","",商品マスタ!$D425)</f>
        <v/>
      </c>
      <c r="E426" s="12" t="str">
        <f aca="false">IF($C426="","",商品マスタ!$G425)</f>
        <v/>
      </c>
      <c r="F426" s="12" t="str">
        <f aca="false">IF($C426="","",IF(商品マスタ!$P425="","理論",商品マスタ!$P425))</f>
        <v/>
      </c>
      <c r="G426" s="17" t="str">
        <f aca="false">IF($C426="","",N(商品マスタ!$H425))</f>
        <v/>
      </c>
      <c r="H426" s="14"/>
      <c r="I426" s="17" t="str">
        <f aca="false">IF($C426="","",N($H426)*N(商品マスタ!$N425))</f>
        <v/>
      </c>
      <c r="J426" s="17" t="str">
        <f aca="false">IF($C426="","",N($I426)-N($G426))</f>
        <v/>
      </c>
      <c r="K426" s="37" t="str">
        <f aca="false">IF($C426="","",N(商品マスタ!$I425))</f>
        <v/>
      </c>
      <c r="L426" s="17" t="str">
        <f aca="false">IF($C426="","",MAX(1,N(商品マスタ!$J425)))</f>
        <v/>
      </c>
      <c r="M426" s="38" t="str">
        <f aca="false">IF($C426="","",N(TOP!$C$16)*N($K426))</f>
        <v/>
      </c>
      <c r="N426" s="17" t="str">
        <f aca="false">IF($C426="","",ROUNDUP(N($M426)/N($L426),0))</f>
        <v/>
      </c>
      <c r="O426" s="17" t="str">
        <f aca="false">IF($C426="","",N(商品マスタ!$R425))</f>
        <v/>
      </c>
      <c r="P426" s="17" t="str">
        <f aca="false">IF($C426="","",IF($F426="理論",(N($O426)+N($N426))-N($G426),(N($O426)+N($N426))-N($I426)))</f>
        <v/>
      </c>
      <c r="Q426" s="17" t="str">
        <f aca="false">IF($C426="","",MAX(1,N(商品マスタ!$K425)))</f>
        <v/>
      </c>
      <c r="R426" s="39" t="str">
        <f aca="false">IF($C426="","",IF(N($P426)/N($Q426)&lt;=0,"",ROUNDUP(N($P426)/N($Q426),0)))</f>
        <v/>
      </c>
      <c r="S426" s="14"/>
      <c r="T426" s="40" t="str">
        <f aca="false">IF($C426="","",N(商品マスタ!$M425))</f>
        <v/>
      </c>
      <c r="U426" s="40" t="str">
        <f aca="false">IF($S426="","",N($S426)*N($T426))</f>
        <v/>
      </c>
      <c r="V426" s="18"/>
    </row>
    <row r="427" customFormat="false" ht="15" hidden="false" customHeight="false" outlineLevel="0" collapsed="false">
      <c r="B427" s="12" t="n">
        <v>421</v>
      </c>
      <c r="C427" s="36" t="str">
        <f aca="false">IF(商品マスタ!$C426="","",商品マスタ!$C426)</f>
        <v/>
      </c>
      <c r="D427" s="12" t="str">
        <f aca="false">IF($C427="","",商品マスタ!$D426)</f>
        <v/>
      </c>
      <c r="E427" s="12" t="str">
        <f aca="false">IF($C427="","",商品マスタ!$G426)</f>
        <v/>
      </c>
      <c r="F427" s="12" t="str">
        <f aca="false">IF($C427="","",IF(商品マスタ!$P426="","理論",商品マスタ!$P426))</f>
        <v/>
      </c>
      <c r="G427" s="17" t="str">
        <f aca="false">IF($C427="","",N(商品マスタ!$H426))</f>
        <v/>
      </c>
      <c r="H427" s="14"/>
      <c r="I427" s="17" t="str">
        <f aca="false">IF($C427="","",N($H427)*N(商品マスタ!$N426))</f>
        <v/>
      </c>
      <c r="J427" s="17" t="str">
        <f aca="false">IF($C427="","",N($I427)-N($G427))</f>
        <v/>
      </c>
      <c r="K427" s="37" t="str">
        <f aca="false">IF($C427="","",N(商品マスタ!$I426))</f>
        <v/>
      </c>
      <c r="L427" s="17" t="str">
        <f aca="false">IF($C427="","",MAX(1,N(商品マスタ!$J426)))</f>
        <v/>
      </c>
      <c r="M427" s="38" t="str">
        <f aca="false">IF($C427="","",N(TOP!$C$16)*N($K427))</f>
        <v/>
      </c>
      <c r="N427" s="17" t="str">
        <f aca="false">IF($C427="","",ROUNDUP(N($M427)/N($L427),0))</f>
        <v/>
      </c>
      <c r="O427" s="17" t="str">
        <f aca="false">IF($C427="","",N(商品マスタ!$R426))</f>
        <v/>
      </c>
      <c r="P427" s="17" t="str">
        <f aca="false">IF($C427="","",IF($F427="理論",(N($O427)+N($N427))-N($G427),(N($O427)+N($N427))-N($I427)))</f>
        <v/>
      </c>
      <c r="Q427" s="17" t="str">
        <f aca="false">IF($C427="","",MAX(1,N(商品マスタ!$K426)))</f>
        <v/>
      </c>
      <c r="R427" s="39" t="str">
        <f aca="false">IF($C427="","",IF(N($P427)/N($Q427)&lt;=0,"",ROUNDUP(N($P427)/N($Q427),0)))</f>
        <v/>
      </c>
      <c r="S427" s="14"/>
      <c r="T427" s="40" t="str">
        <f aca="false">IF($C427="","",N(商品マスタ!$M426))</f>
        <v/>
      </c>
      <c r="U427" s="40" t="str">
        <f aca="false">IF($S427="","",N($S427)*N($T427))</f>
        <v/>
      </c>
      <c r="V427" s="18"/>
    </row>
    <row r="428" customFormat="false" ht="15" hidden="false" customHeight="false" outlineLevel="0" collapsed="false">
      <c r="B428" s="12" t="n">
        <v>422</v>
      </c>
      <c r="C428" s="36" t="str">
        <f aca="false">IF(商品マスタ!$C427="","",商品マスタ!$C427)</f>
        <v/>
      </c>
      <c r="D428" s="12" t="str">
        <f aca="false">IF($C428="","",商品マスタ!$D427)</f>
        <v/>
      </c>
      <c r="E428" s="12" t="str">
        <f aca="false">IF($C428="","",商品マスタ!$G427)</f>
        <v/>
      </c>
      <c r="F428" s="12" t="str">
        <f aca="false">IF($C428="","",IF(商品マスタ!$P427="","理論",商品マスタ!$P427))</f>
        <v/>
      </c>
      <c r="G428" s="17" t="str">
        <f aca="false">IF($C428="","",N(商品マスタ!$H427))</f>
        <v/>
      </c>
      <c r="H428" s="14"/>
      <c r="I428" s="17" t="str">
        <f aca="false">IF($C428="","",N($H428)*N(商品マスタ!$N427))</f>
        <v/>
      </c>
      <c r="J428" s="17" t="str">
        <f aca="false">IF($C428="","",N($I428)-N($G428))</f>
        <v/>
      </c>
      <c r="K428" s="37" t="str">
        <f aca="false">IF($C428="","",N(商品マスタ!$I427))</f>
        <v/>
      </c>
      <c r="L428" s="17" t="str">
        <f aca="false">IF($C428="","",MAX(1,N(商品マスタ!$J427)))</f>
        <v/>
      </c>
      <c r="M428" s="38" t="str">
        <f aca="false">IF($C428="","",N(TOP!$C$16)*N($K428))</f>
        <v/>
      </c>
      <c r="N428" s="17" t="str">
        <f aca="false">IF($C428="","",ROUNDUP(N($M428)/N($L428),0))</f>
        <v/>
      </c>
      <c r="O428" s="17" t="str">
        <f aca="false">IF($C428="","",N(商品マスタ!$R427))</f>
        <v/>
      </c>
      <c r="P428" s="17" t="str">
        <f aca="false">IF($C428="","",IF($F428="理論",(N($O428)+N($N428))-N($G428),(N($O428)+N($N428))-N($I428)))</f>
        <v/>
      </c>
      <c r="Q428" s="17" t="str">
        <f aca="false">IF($C428="","",MAX(1,N(商品マスタ!$K427)))</f>
        <v/>
      </c>
      <c r="R428" s="39" t="str">
        <f aca="false">IF($C428="","",IF(N($P428)/N($Q428)&lt;=0,"",ROUNDUP(N($P428)/N($Q428),0)))</f>
        <v/>
      </c>
      <c r="S428" s="14"/>
      <c r="T428" s="40" t="str">
        <f aca="false">IF($C428="","",N(商品マスタ!$M427))</f>
        <v/>
      </c>
      <c r="U428" s="40" t="str">
        <f aca="false">IF($S428="","",N($S428)*N($T428))</f>
        <v/>
      </c>
      <c r="V428" s="18"/>
    </row>
    <row r="429" customFormat="false" ht="15" hidden="false" customHeight="false" outlineLevel="0" collapsed="false">
      <c r="B429" s="12" t="n">
        <v>423</v>
      </c>
      <c r="C429" s="36" t="str">
        <f aca="false">IF(商品マスタ!$C428="","",商品マスタ!$C428)</f>
        <v/>
      </c>
      <c r="D429" s="12" t="str">
        <f aca="false">IF($C429="","",商品マスタ!$D428)</f>
        <v/>
      </c>
      <c r="E429" s="12" t="str">
        <f aca="false">IF($C429="","",商品マスタ!$G428)</f>
        <v/>
      </c>
      <c r="F429" s="12" t="str">
        <f aca="false">IF($C429="","",IF(商品マスタ!$P428="","理論",商品マスタ!$P428))</f>
        <v/>
      </c>
      <c r="G429" s="17" t="str">
        <f aca="false">IF($C429="","",N(商品マスタ!$H428))</f>
        <v/>
      </c>
      <c r="H429" s="14"/>
      <c r="I429" s="17" t="str">
        <f aca="false">IF($C429="","",N($H429)*N(商品マスタ!$N428))</f>
        <v/>
      </c>
      <c r="J429" s="17" t="str">
        <f aca="false">IF($C429="","",N($I429)-N($G429))</f>
        <v/>
      </c>
      <c r="K429" s="37" t="str">
        <f aca="false">IF($C429="","",N(商品マスタ!$I428))</f>
        <v/>
      </c>
      <c r="L429" s="17" t="str">
        <f aca="false">IF($C429="","",MAX(1,N(商品マスタ!$J428)))</f>
        <v/>
      </c>
      <c r="M429" s="38" t="str">
        <f aca="false">IF($C429="","",N(TOP!$C$16)*N($K429))</f>
        <v/>
      </c>
      <c r="N429" s="17" t="str">
        <f aca="false">IF($C429="","",ROUNDUP(N($M429)/N($L429),0))</f>
        <v/>
      </c>
      <c r="O429" s="17" t="str">
        <f aca="false">IF($C429="","",N(商品マスタ!$R428))</f>
        <v/>
      </c>
      <c r="P429" s="17" t="str">
        <f aca="false">IF($C429="","",IF($F429="理論",(N($O429)+N($N429))-N($G429),(N($O429)+N($N429))-N($I429)))</f>
        <v/>
      </c>
      <c r="Q429" s="17" t="str">
        <f aca="false">IF($C429="","",MAX(1,N(商品マスタ!$K428)))</f>
        <v/>
      </c>
      <c r="R429" s="39" t="str">
        <f aca="false">IF($C429="","",IF(N($P429)/N($Q429)&lt;=0,"",ROUNDUP(N($P429)/N($Q429),0)))</f>
        <v/>
      </c>
      <c r="S429" s="14"/>
      <c r="T429" s="40" t="str">
        <f aca="false">IF($C429="","",N(商品マスタ!$M428))</f>
        <v/>
      </c>
      <c r="U429" s="40" t="str">
        <f aca="false">IF($S429="","",N($S429)*N($T429))</f>
        <v/>
      </c>
      <c r="V429" s="18"/>
    </row>
    <row r="430" customFormat="false" ht="15" hidden="false" customHeight="false" outlineLevel="0" collapsed="false">
      <c r="B430" s="12" t="n">
        <v>424</v>
      </c>
      <c r="C430" s="36" t="str">
        <f aca="false">IF(商品マスタ!$C429="","",商品マスタ!$C429)</f>
        <v/>
      </c>
      <c r="D430" s="12" t="str">
        <f aca="false">IF($C430="","",商品マスタ!$D429)</f>
        <v/>
      </c>
      <c r="E430" s="12" t="str">
        <f aca="false">IF($C430="","",商品マスタ!$G429)</f>
        <v/>
      </c>
      <c r="F430" s="12" t="str">
        <f aca="false">IF($C430="","",IF(商品マスタ!$P429="","理論",商品マスタ!$P429))</f>
        <v/>
      </c>
      <c r="G430" s="17" t="str">
        <f aca="false">IF($C430="","",N(商品マスタ!$H429))</f>
        <v/>
      </c>
      <c r="H430" s="14"/>
      <c r="I430" s="17" t="str">
        <f aca="false">IF($C430="","",N($H430)*N(商品マスタ!$N429))</f>
        <v/>
      </c>
      <c r="J430" s="17" t="str">
        <f aca="false">IF($C430="","",N($I430)-N($G430))</f>
        <v/>
      </c>
      <c r="K430" s="37" t="str">
        <f aca="false">IF($C430="","",N(商品マスタ!$I429))</f>
        <v/>
      </c>
      <c r="L430" s="17" t="str">
        <f aca="false">IF($C430="","",MAX(1,N(商品マスタ!$J429)))</f>
        <v/>
      </c>
      <c r="M430" s="38" t="str">
        <f aca="false">IF($C430="","",N(TOP!$C$16)*N($K430))</f>
        <v/>
      </c>
      <c r="N430" s="17" t="str">
        <f aca="false">IF($C430="","",ROUNDUP(N($M430)/N($L430),0))</f>
        <v/>
      </c>
      <c r="O430" s="17" t="str">
        <f aca="false">IF($C430="","",N(商品マスタ!$R429))</f>
        <v/>
      </c>
      <c r="P430" s="17" t="str">
        <f aca="false">IF($C430="","",IF($F430="理論",(N($O430)+N($N430))-N($G430),(N($O430)+N($N430))-N($I430)))</f>
        <v/>
      </c>
      <c r="Q430" s="17" t="str">
        <f aca="false">IF($C430="","",MAX(1,N(商品マスタ!$K429)))</f>
        <v/>
      </c>
      <c r="R430" s="39" t="str">
        <f aca="false">IF($C430="","",IF(N($P430)/N($Q430)&lt;=0,"",ROUNDUP(N($P430)/N($Q430),0)))</f>
        <v/>
      </c>
      <c r="S430" s="14"/>
      <c r="T430" s="40" t="str">
        <f aca="false">IF($C430="","",N(商品マスタ!$M429))</f>
        <v/>
      </c>
      <c r="U430" s="40" t="str">
        <f aca="false">IF($S430="","",N($S430)*N($T430))</f>
        <v/>
      </c>
      <c r="V430" s="18"/>
    </row>
    <row r="431" customFormat="false" ht="15" hidden="false" customHeight="false" outlineLevel="0" collapsed="false">
      <c r="B431" s="12" t="n">
        <v>425</v>
      </c>
      <c r="C431" s="36" t="str">
        <f aca="false">IF(商品マスタ!$C430="","",商品マスタ!$C430)</f>
        <v/>
      </c>
      <c r="D431" s="12" t="str">
        <f aca="false">IF($C431="","",商品マスタ!$D430)</f>
        <v/>
      </c>
      <c r="E431" s="12" t="str">
        <f aca="false">IF($C431="","",商品マスタ!$G430)</f>
        <v/>
      </c>
      <c r="F431" s="12" t="str">
        <f aca="false">IF($C431="","",IF(商品マスタ!$P430="","理論",商品マスタ!$P430))</f>
        <v/>
      </c>
      <c r="G431" s="17" t="str">
        <f aca="false">IF($C431="","",N(商品マスタ!$H430))</f>
        <v/>
      </c>
      <c r="H431" s="14"/>
      <c r="I431" s="17" t="str">
        <f aca="false">IF($C431="","",N($H431)*N(商品マスタ!$N430))</f>
        <v/>
      </c>
      <c r="J431" s="17" t="str">
        <f aca="false">IF($C431="","",N($I431)-N($G431))</f>
        <v/>
      </c>
      <c r="K431" s="37" t="str">
        <f aca="false">IF($C431="","",N(商品マスタ!$I430))</f>
        <v/>
      </c>
      <c r="L431" s="17" t="str">
        <f aca="false">IF($C431="","",MAX(1,N(商品マスタ!$J430)))</f>
        <v/>
      </c>
      <c r="M431" s="38" t="str">
        <f aca="false">IF($C431="","",N(TOP!$C$16)*N($K431))</f>
        <v/>
      </c>
      <c r="N431" s="17" t="str">
        <f aca="false">IF($C431="","",ROUNDUP(N($M431)/N($L431),0))</f>
        <v/>
      </c>
      <c r="O431" s="17" t="str">
        <f aca="false">IF($C431="","",N(商品マスタ!$R430))</f>
        <v/>
      </c>
      <c r="P431" s="17" t="str">
        <f aca="false">IF($C431="","",IF($F431="理論",(N($O431)+N($N431))-N($G431),(N($O431)+N($N431))-N($I431)))</f>
        <v/>
      </c>
      <c r="Q431" s="17" t="str">
        <f aca="false">IF($C431="","",MAX(1,N(商品マスタ!$K430)))</f>
        <v/>
      </c>
      <c r="R431" s="39" t="str">
        <f aca="false">IF($C431="","",IF(N($P431)/N($Q431)&lt;=0,"",ROUNDUP(N($P431)/N($Q431),0)))</f>
        <v/>
      </c>
      <c r="S431" s="14"/>
      <c r="T431" s="40" t="str">
        <f aca="false">IF($C431="","",N(商品マスタ!$M430))</f>
        <v/>
      </c>
      <c r="U431" s="40" t="str">
        <f aca="false">IF($S431="","",N($S431)*N($T431))</f>
        <v/>
      </c>
      <c r="V431" s="18"/>
    </row>
    <row r="432" customFormat="false" ht="15" hidden="false" customHeight="false" outlineLevel="0" collapsed="false">
      <c r="B432" s="12" t="n">
        <v>426</v>
      </c>
      <c r="C432" s="36" t="str">
        <f aca="false">IF(商品マスタ!$C431="","",商品マスタ!$C431)</f>
        <v/>
      </c>
      <c r="D432" s="12" t="str">
        <f aca="false">IF($C432="","",商品マスタ!$D431)</f>
        <v/>
      </c>
      <c r="E432" s="12" t="str">
        <f aca="false">IF($C432="","",商品マスタ!$G431)</f>
        <v/>
      </c>
      <c r="F432" s="12" t="str">
        <f aca="false">IF($C432="","",IF(商品マスタ!$P431="","理論",商品マスタ!$P431))</f>
        <v/>
      </c>
      <c r="G432" s="17" t="str">
        <f aca="false">IF($C432="","",N(商品マスタ!$H431))</f>
        <v/>
      </c>
      <c r="H432" s="14"/>
      <c r="I432" s="17" t="str">
        <f aca="false">IF($C432="","",N($H432)*N(商品マスタ!$N431))</f>
        <v/>
      </c>
      <c r="J432" s="17" t="str">
        <f aca="false">IF($C432="","",N($I432)-N($G432))</f>
        <v/>
      </c>
      <c r="K432" s="37" t="str">
        <f aca="false">IF($C432="","",N(商品マスタ!$I431))</f>
        <v/>
      </c>
      <c r="L432" s="17" t="str">
        <f aca="false">IF($C432="","",MAX(1,N(商品マスタ!$J431)))</f>
        <v/>
      </c>
      <c r="M432" s="38" t="str">
        <f aca="false">IF($C432="","",N(TOP!$C$16)*N($K432))</f>
        <v/>
      </c>
      <c r="N432" s="17" t="str">
        <f aca="false">IF($C432="","",ROUNDUP(N($M432)/N($L432),0))</f>
        <v/>
      </c>
      <c r="O432" s="17" t="str">
        <f aca="false">IF($C432="","",N(商品マスタ!$R431))</f>
        <v/>
      </c>
      <c r="P432" s="17" t="str">
        <f aca="false">IF($C432="","",IF($F432="理論",(N($O432)+N($N432))-N($G432),(N($O432)+N($N432))-N($I432)))</f>
        <v/>
      </c>
      <c r="Q432" s="17" t="str">
        <f aca="false">IF($C432="","",MAX(1,N(商品マスタ!$K431)))</f>
        <v/>
      </c>
      <c r="R432" s="39" t="str">
        <f aca="false">IF($C432="","",IF(N($P432)/N($Q432)&lt;=0,"",ROUNDUP(N($P432)/N($Q432),0)))</f>
        <v/>
      </c>
      <c r="S432" s="14"/>
      <c r="T432" s="40" t="str">
        <f aca="false">IF($C432="","",N(商品マスタ!$M431))</f>
        <v/>
      </c>
      <c r="U432" s="40" t="str">
        <f aca="false">IF($S432="","",N($S432)*N($T432))</f>
        <v/>
      </c>
      <c r="V432" s="18"/>
    </row>
    <row r="433" customFormat="false" ht="15" hidden="false" customHeight="false" outlineLevel="0" collapsed="false">
      <c r="B433" s="12" t="n">
        <v>427</v>
      </c>
      <c r="C433" s="36" t="str">
        <f aca="false">IF(商品マスタ!$C432="","",商品マスタ!$C432)</f>
        <v/>
      </c>
      <c r="D433" s="12" t="str">
        <f aca="false">IF($C433="","",商品マスタ!$D432)</f>
        <v/>
      </c>
      <c r="E433" s="12" t="str">
        <f aca="false">IF($C433="","",商品マスタ!$G432)</f>
        <v/>
      </c>
      <c r="F433" s="12" t="str">
        <f aca="false">IF($C433="","",IF(商品マスタ!$P432="","理論",商品マスタ!$P432))</f>
        <v/>
      </c>
      <c r="G433" s="17" t="str">
        <f aca="false">IF($C433="","",N(商品マスタ!$H432))</f>
        <v/>
      </c>
      <c r="H433" s="14"/>
      <c r="I433" s="17" t="str">
        <f aca="false">IF($C433="","",N($H433)*N(商品マスタ!$N432))</f>
        <v/>
      </c>
      <c r="J433" s="17" t="str">
        <f aca="false">IF($C433="","",N($I433)-N($G433))</f>
        <v/>
      </c>
      <c r="K433" s="37" t="str">
        <f aca="false">IF($C433="","",N(商品マスタ!$I432))</f>
        <v/>
      </c>
      <c r="L433" s="17" t="str">
        <f aca="false">IF($C433="","",MAX(1,N(商品マスタ!$J432)))</f>
        <v/>
      </c>
      <c r="M433" s="38" t="str">
        <f aca="false">IF($C433="","",N(TOP!$C$16)*N($K433))</f>
        <v/>
      </c>
      <c r="N433" s="17" t="str">
        <f aca="false">IF($C433="","",ROUNDUP(N($M433)/N($L433),0))</f>
        <v/>
      </c>
      <c r="O433" s="17" t="str">
        <f aca="false">IF($C433="","",N(商品マスタ!$R432))</f>
        <v/>
      </c>
      <c r="P433" s="17" t="str">
        <f aca="false">IF($C433="","",IF($F433="理論",(N($O433)+N($N433))-N($G433),(N($O433)+N($N433))-N($I433)))</f>
        <v/>
      </c>
      <c r="Q433" s="17" t="str">
        <f aca="false">IF($C433="","",MAX(1,N(商品マスタ!$K432)))</f>
        <v/>
      </c>
      <c r="R433" s="39" t="str">
        <f aca="false">IF($C433="","",IF(N($P433)/N($Q433)&lt;=0,"",ROUNDUP(N($P433)/N($Q433),0)))</f>
        <v/>
      </c>
      <c r="S433" s="14"/>
      <c r="T433" s="40" t="str">
        <f aca="false">IF($C433="","",N(商品マスタ!$M432))</f>
        <v/>
      </c>
      <c r="U433" s="40" t="str">
        <f aca="false">IF($S433="","",N($S433)*N($T433))</f>
        <v/>
      </c>
      <c r="V433" s="18"/>
    </row>
    <row r="434" customFormat="false" ht="15" hidden="false" customHeight="false" outlineLevel="0" collapsed="false">
      <c r="B434" s="12" t="n">
        <v>428</v>
      </c>
      <c r="C434" s="36" t="str">
        <f aca="false">IF(商品マスタ!$C433="","",商品マスタ!$C433)</f>
        <v/>
      </c>
      <c r="D434" s="12" t="str">
        <f aca="false">IF($C434="","",商品マスタ!$D433)</f>
        <v/>
      </c>
      <c r="E434" s="12" t="str">
        <f aca="false">IF($C434="","",商品マスタ!$G433)</f>
        <v/>
      </c>
      <c r="F434" s="12" t="str">
        <f aca="false">IF($C434="","",IF(商品マスタ!$P433="","理論",商品マスタ!$P433))</f>
        <v/>
      </c>
      <c r="G434" s="17" t="str">
        <f aca="false">IF($C434="","",N(商品マスタ!$H433))</f>
        <v/>
      </c>
      <c r="H434" s="14"/>
      <c r="I434" s="17" t="str">
        <f aca="false">IF($C434="","",N($H434)*N(商品マスタ!$N433))</f>
        <v/>
      </c>
      <c r="J434" s="17" t="str">
        <f aca="false">IF($C434="","",N($I434)-N($G434))</f>
        <v/>
      </c>
      <c r="K434" s="37" t="str">
        <f aca="false">IF($C434="","",N(商品マスタ!$I433))</f>
        <v/>
      </c>
      <c r="L434" s="17" t="str">
        <f aca="false">IF($C434="","",MAX(1,N(商品マスタ!$J433)))</f>
        <v/>
      </c>
      <c r="M434" s="38" t="str">
        <f aca="false">IF($C434="","",N(TOP!$C$16)*N($K434))</f>
        <v/>
      </c>
      <c r="N434" s="17" t="str">
        <f aca="false">IF($C434="","",ROUNDUP(N($M434)/N($L434),0))</f>
        <v/>
      </c>
      <c r="O434" s="17" t="str">
        <f aca="false">IF($C434="","",N(商品マスタ!$R433))</f>
        <v/>
      </c>
      <c r="P434" s="17" t="str">
        <f aca="false">IF($C434="","",IF($F434="理論",(N($O434)+N($N434))-N($G434),(N($O434)+N($N434))-N($I434)))</f>
        <v/>
      </c>
      <c r="Q434" s="17" t="str">
        <f aca="false">IF($C434="","",MAX(1,N(商品マスタ!$K433)))</f>
        <v/>
      </c>
      <c r="R434" s="39" t="str">
        <f aca="false">IF($C434="","",IF(N($P434)/N($Q434)&lt;=0,"",ROUNDUP(N($P434)/N($Q434),0)))</f>
        <v/>
      </c>
      <c r="S434" s="14"/>
      <c r="T434" s="40" t="str">
        <f aca="false">IF($C434="","",N(商品マスタ!$M433))</f>
        <v/>
      </c>
      <c r="U434" s="40" t="str">
        <f aca="false">IF($S434="","",N($S434)*N($T434))</f>
        <v/>
      </c>
      <c r="V434" s="18"/>
    </row>
    <row r="435" customFormat="false" ht="15" hidden="false" customHeight="false" outlineLevel="0" collapsed="false">
      <c r="B435" s="12" t="n">
        <v>429</v>
      </c>
      <c r="C435" s="36" t="str">
        <f aca="false">IF(商品マスタ!$C434="","",商品マスタ!$C434)</f>
        <v/>
      </c>
      <c r="D435" s="12" t="str">
        <f aca="false">IF($C435="","",商品マスタ!$D434)</f>
        <v/>
      </c>
      <c r="E435" s="12" t="str">
        <f aca="false">IF($C435="","",商品マスタ!$G434)</f>
        <v/>
      </c>
      <c r="F435" s="12" t="str">
        <f aca="false">IF($C435="","",IF(商品マスタ!$P434="","理論",商品マスタ!$P434))</f>
        <v/>
      </c>
      <c r="G435" s="17" t="str">
        <f aca="false">IF($C435="","",N(商品マスタ!$H434))</f>
        <v/>
      </c>
      <c r="H435" s="14"/>
      <c r="I435" s="17" t="str">
        <f aca="false">IF($C435="","",N($H435)*N(商品マスタ!$N434))</f>
        <v/>
      </c>
      <c r="J435" s="17" t="str">
        <f aca="false">IF($C435="","",N($I435)-N($G435))</f>
        <v/>
      </c>
      <c r="K435" s="37" t="str">
        <f aca="false">IF($C435="","",N(商品マスタ!$I434))</f>
        <v/>
      </c>
      <c r="L435" s="17" t="str">
        <f aca="false">IF($C435="","",MAX(1,N(商品マスタ!$J434)))</f>
        <v/>
      </c>
      <c r="M435" s="38" t="str">
        <f aca="false">IF($C435="","",N(TOP!$C$16)*N($K435))</f>
        <v/>
      </c>
      <c r="N435" s="17" t="str">
        <f aca="false">IF($C435="","",ROUNDUP(N($M435)/N($L435),0))</f>
        <v/>
      </c>
      <c r="O435" s="17" t="str">
        <f aca="false">IF($C435="","",N(商品マスタ!$R434))</f>
        <v/>
      </c>
      <c r="P435" s="17" t="str">
        <f aca="false">IF($C435="","",IF($F435="理論",(N($O435)+N($N435))-N($G435),(N($O435)+N($N435))-N($I435)))</f>
        <v/>
      </c>
      <c r="Q435" s="17" t="str">
        <f aca="false">IF($C435="","",MAX(1,N(商品マスタ!$K434)))</f>
        <v/>
      </c>
      <c r="R435" s="39" t="str">
        <f aca="false">IF($C435="","",IF(N($P435)/N($Q435)&lt;=0,"",ROUNDUP(N($P435)/N($Q435),0)))</f>
        <v/>
      </c>
      <c r="S435" s="14"/>
      <c r="T435" s="40" t="str">
        <f aca="false">IF($C435="","",N(商品マスタ!$M434))</f>
        <v/>
      </c>
      <c r="U435" s="40" t="str">
        <f aca="false">IF($S435="","",N($S435)*N($T435))</f>
        <v/>
      </c>
      <c r="V435" s="18"/>
    </row>
    <row r="436" customFormat="false" ht="15" hidden="false" customHeight="false" outlineLevel="0" collapsed="false">
      <c r="B436" s="12" t="n">
        <v>430</v>
      </c>
      <c r="C436" s="36" t="str">
        <f aca="false">IF(商品マスタ!$C435="","",商品マスタ!$C435)</f>
        <v/>
      </c>
      <c r="D436" s="12" t="str">
        <f aca="false">IF($C436="","",商品マスタ!$D435)</f>
        <v/>
      </c>
      <c r="E436" s="12" t="str">
        <f aca="false">IF($C436="","",商品マスタ!$G435)</f>
        <v/>
      </c>
      <c r="F436" s="12" t="str">
        <f aca="false">IF($C436="","",IF(商品マスタ!$P435="","理論",商品マスタ!$P435))</f>
        <v/>
      </c>
      <c r="G436" s="17" t="str">
        <f aca="false">IF($C436="","",N(商品マスタ!$H435))</f>
        <v/>
      </c>
      <c r="H436" s="14"/>
      <c r="I436" s="17" t="str">
        <f aca="false">IF($C436="","",N($H436)*N(商品マスタ!$N435))</f>
        <v/>
      </c>
      <c r="J436" s="17" t="str">
        <f aca="false">IF($C436="","",N($I436)-N($G436))</f>
        <v/>
      </c>
      <c r="K436" s="37" t="str">
        <f aca="false">IF($C436="","",N(商品マスタ!$I435))</f>
        <v/>
      </c>
      <c r="L436" s="17" t="str">
        <f aca="false">IF($C436="","",MAX(1,N(商品マスタ!$J435)))</f>
        <v/>
      </c>
      <c r="M436" s="38" t="str">
        <f aca="false">IF($C436="","",N(TOP!$C$16)*N($K436))</f>
        <v/>
      </c>
      <c r="N436" s="17" t="str">
        <f aca="false">IF($C436="","",ROUNDUP(N($M436)/N($L436),0))</f>
        <v/>
      </c>
      <c r="O436" s="17" t="str">
        <f aca="false">IF($C436="","",N(商品マスタ!$R435))</f>
        <v/>
      </c>
      <c r="P436" s="17" t="str">
        <f aca="false">IF($C436="","",IF($F436="理論",(N($O436)+N($N436))-N($G436),(N($O436)+N($N436))-N($I436)))</f>
        <v/>
      </c>
      <c r="Q436" s="17" t="str">
        <f aca="false">IF($C436="","",MAX(1,N(商品マスタ!$K435)))</f>
        <v/>
      </c>
      <c r="R436" s="39" t="str">
        <f aca="false">IF($C436="","",IF(N($P436)/N($Q436)&lt;=0,"",ROUNDUP(N($P436)/N($Q436),0)))</f>
        <v/>
      </c>
      <c r="S436" s="14"/>
      <c r="T436" s="40" t="str">
        <f aca="false">IF($C436="","",N(商品マスタ!$M435))</f>
        <v/>
      </c>
      <c r="U436" s="40" t="str">
        <f aca="false">IF($S436="","",N($S436)*N($T436))</f>
        <v/>
      </c>
      <c r="V436" s="18"/>
    </row>
    <row r="437" customFormat="false" ht="15" hidden="false" customHeight="false" outlineLevel="0" collapsed="false">
      <c r="B437" s="12" t="n">
        <v>431</v>
      </c>
      <c r="C437" s="36" t="str">
        <f aca="false">IF(商品マスタ!$C436="","",商品マスタ!$C436)</f>
        <v/>
      </c>
      <c r="D437" s="12" t="str">
        <f aca="false">IF($C437="","",商品マスタ!$D436)</f>
        <v/>
      </c>
      <c r="E437" s="12" t="str">
        <f aca="false">IF($C437="","",商品マスタ!$G436)</f>
        <v/>
      </c>
      <c r="F437" s="12" t="str">
        <f aca="false">IF($C437="","",IF(商品マスタ!$P436="","理論",商品マスタ!$P436))</f>
        <v/>
      </c>
      <c r="G437" s="17" t="str">
        <f aca="false">IF($C437="","",N(商品マスタ!$H436))</f>
        <v/>
      </c>
      <c r="H437" s="14"/>
      <c r="I437" s="17" t="str">
        <f aca="false">IF($C437="","",N($H437)*N(商品マスタ!$N436))</f>
        <v/>
      </c>
      <c r="J437" s="17" t="str">
        <f aca="false">IF($C437="","",N($I437)-N($G437))</f>
        <v/>
      </c>
      <c r="K437" s="37" t="str">
        <f aca="false">IF($C437="","",N(商品マスタ!$I436))</f>
        <v/>
      </c>
      <c r="L437" s="17" t="str">
        <f aca="false">IF($C437="","",MAX(1,N(商品マスタ!$J436)))</f>
        <v/>
      </c>
      <c r="M437" s="38" t="str">
        <f aca="false">IF($C437="","",N(TOP!$C$16)*N($K437))</f>
        <v/>
      </c>
      <c r="N437" s="17" t="str">
        <f aca="false">IF($C437="","",ROUNDUP(N($M437)/N($L437),0))</f>
        <v/>
      </c>
      <c r="O437" s="17" t="str">
        <f aca="false">IF($C437="","",N(商品マスタ!$R436))</f>
        <v/>
      </c>
      <c r="P437" s="17" t="str">
        <f aca="false">IF($C437="","",IF($F437="理論",(N($O437)+N($N437))-N($G437),(N($O437)+N($N437))-N($I437)))</f>
        <v/>
      </c>
      <c r="Q437" s="17" t="str">
        <f aca="false">IF($C437="","",MAX(1,N(商品マスタ!$K436)))</f>
        <v/>
      </c>
      <c r="R437" s="39" t="str">
        <f aca="false">IF($C437="","",IF(N($P437)/N($Q437)&lt;=0,"",ROUNDUP(N($P437)/N($Q437),0)))</f>
        <v/>
      </c>
      <c r="S437" s="14"/>
      <c r="T437" s="40" t="str">
        <f aca="false">IF($C437="","",N(商品マスタ!$M436))</f>
        <v/>
      </c>
      <c r="U437" s="40" t="str">
        <f aca="false">IF($S437="","",N($S437)*N($T437))</f>
        <v/>
      </c>
      <c r="V437" s="18"/>
    </row>
    <row r="438" customFormat="false" ht="15" hidden="false" customHeight="false" outlineLevel="0" collapsed="false">
      <c r="B438" s="12" t="n">
        <v>432</v>
      </c>
      <c r="C438" s="36" t="str">
        <f aca="false">IF(商品マスタ!$C437="","",商品マスタ!$C437)</f>
        <v/>
      </c>
      <c r="D438" s="12" t="str">
        <f aca="false">IF($C438="","",商品マスタ!$D437)</f>
        <v/>
      </c>
      <c r="E438" s="12" t="str">
        <f aca="false">IF($C438="","",商品マスタ!$G437)</f>
        <v/>
      </c>
      <c r="F438" s="12" t="str">
        <f aca="false">IF($C438="","",IF(商品マスタ!$P437="","理論",商品マスタ!$P437))</f>
        <v/>
      </c>
      <c r="G438" s="17" t="str">
        <f aca="false">IF($C438="","",N(商品マスタ!$H437))</f>
        <v/>
      </c>
      <c r="H438" s="14"/>
      <c r="I438" s="17" t="str">
        <f aca="false">IF($C438="","",N($H438)*N(商品マスタ!$N437))</f>
        <v/>
      </c>
      <c r="J438" s="17" t="str">
        <f aca="false">IF($C438="","",N($I438)-N($G438))</f>
        <v/>
      </c>
      <c r="K438" s="37" t="str">
        <f aca="false">IF($C438="","",N(商品マスタ!$I437))</f>
        <v/>
      </c>
      <c r="L438" s="17" t="str">
        <f aca="false">IF($C438="","",MAX(1,N(商品マスタ!$J437)))</f>
        <v/>
      </c>
      <c r="M438" s="38" t="str">
        <f aca="false">IF($C438="","",N(TOP!$C$16)*N($K438))</f>
        <v/>
      </c>
      <c r="N438" s="17" t="str">
        <f aca="false">IF($C438="","",ROUNDUP(N($M438)/N($L438),0))</f>
        <v/>
      </c>
      <c r="O438" s="17" t="str">
        <f aca="false">IF($C438="","",N(商品マスタ!$R437))</f>
        <v/>
      </c>
      <c r="P438" s="17" t="str">
        <f aca="false">IF($C438="","",IF($F438="理論",(N($O438)+N($N438))-N($G438),(N($O438)+N($N438))-N($I438)))</f>
        <v/>
      </c>
      <c r="Q438" s="17" t="str">
        <f aca="false">IF($C438="","",MAX(1,N(商品マスタ!$K437)))</f>
        <v/>
      </c>
      <c r="R438" s="39" t="str">
        <f aca="false">IF($C438="","",IF(N($P438)/N($Q438)&lt;=0,"",ROUNDUP(N($P438)/N($Q438),0)))</f>
        <v/>
      </c>
      <c r="S438" s="14"/>
      <c r="T438" s="40" t="str">
        <f aca="false">IF($C438="","",N(商品マスタ!$M437))</f>
        <v/>
      </c>
      <c r="U438" s="40" t="str">
        <f aca="false">IF($S438="","",N($S438)*N($T438))</f>
        <v/>
      </c>
      <c r="V438" s="18"/>
    </row>
    <row r="439" customFormat="false" ht="15" hidden="false" customHeight="false" outlineLevel="0" collapsed="false">
      <c r="B439" s="12" t="n">
        <v>433</v>
      </c>
      <c r="C439" s="36" t="str">
        <f aca="false">IF(商品マスタ!$C438="","",商品マスタ!$C438)</f>
        <v/>
      </c>
      <c r="D439" s="12" t="str">
        <f aca="false">IF($C439="","",商品マスタ!$D438)</f>
        <v/>
      </c>
      <c r="E439" s="12" t="str">
        <f aca="false">IF($C439="","",商品マスタ!$G438)</f>
        <v/>
      </c>
      <c r="F439" s="12" t="str">
        <f aca="false">IF($C439="","",IF(商品マスタ!$P438="","理論",商品マスタ!$P438))</f>
        <v/>
      </c>
      <c r="G439" s="17" t="str">
        <f aca="false">IF($C439="","",N(商品マスタ!$H438))</f>
        <v/>
      </c>
      <c r="H439" s="14"/>
      <c r="I439" s="17" t="str">
        <f aca="false">IF($C439="","",N($H439)*N(商品マスタ!$N438))</f>
        <v/>
      </c>
      <c r="J439" s="17" t="str">
        <f aca="false">IF($C439="","",N($I439)-N($G439))</f>
        <v/>
      </c>
      <c r="K439" s="37" t="str">
        <f aca="false">IF($C439="","",N(商品マスタ!$I438))</f>
        <v/>
      </c>
      <c r="L439" s="17" t="str">
        <f aca="false">IF($C439="","",MAX(1,N(商品マスタ!$J438)))</f>
        <v/>
      </c>
      <c r="M439" s="38" t="str">
        <f aca="false">IF($C439="","",N(TOP!$C$16)*N($K439))</f>
        <v/>
      </c>
      <c r="N439" s="17" t="str">
        <f aca="false">IF($C439="","",ROUNDUP(N($M439)/N($L439),0))</f>
        <v/>
      </c>
      <c r="O439" s="17" t="str">
        <f aca="false">IF($C439="","",N(商品マスタ!$R438))</f>
        <v/>
      </c>
      <c r="P439" s="17" t="str">
        <f aca="false">IF($C439="","",IF($F439="理論",(N($O439)+N($N439))-N($G439),(N($O439)+N($N439))-N($I439)))</f>
        <v/>
      </c>
      <c r="Q439" s="17" t="str">
        <f aca="false">IF($C439="","",MAX(1,N(商品マスタ!$K438)))</f>
        <v/>
      </c>
      <c r="R439" s="39" t="str">
        <f aca="false">IF($C439="","",IF(N($P439)/N($Q439)&lt;=0,"",ROUNDUP(N($P439)/N($Q439),0)))</f>
        <v/>
      </c>
      <c r="S439" s="14"/>
      <c r="T439" s="40" t="str">
        <f aca="false">IF($C439="","",N(商品マスタ!$M438))</f>
        <v/>
      </c>
      <c r="U439" s="40" t="str">
        <f aca="false">IF($S439="","",N($S439)*N($T439))</f>
        <v/>
      </c>
      <c r="V439" s="18"/>
    </row>
    <row r="440" customFormat="false" ht="15" hidden="false" customHeight="false" outlineLevel="0" collapsed="false">
      <c r="B440" s="12" t="n">
        <v>434</v>
      </c>
      <c r="C440" s="36" t="str">
        <f aca="false">IF(商品マスタ!$C439="","",商品マスタ!$C439)</f>
        <v/>
      </c>
      <c r="D440" s="12" t="str">
        <f aca="false">IF($C440="","",商品マスタ!$D439)</f>
        <v/>
      </c>
      <c r="E440" s="12" t="str">
        <f aca="false">IF($C440="","",商品マスタ!$G439)</f>
        <v/>
      </c>
      <c r="F440" s="12" t="str">
        <f aca="false">IF($C440="","",IF(商品マスタ!$P439="","理論",商品マスタ!$P439))</f>
        <v/>
      </c>
      <c r="G440" s="17" t="str">
        <f aca="false">IF($C440="","",N(商品マスタ!$H439))</f>
        <v/>
      </c>
      <c r="H440" s="14"/>
      <c r="I440" s="17" t="str">
        <f aca="false">IF($C440="","",N($H440)*N(商品マスタ!$N439))</f>
        <v/>
      </c>
      <c r="J440" s="17" t="str">
        <f aca="false">IF($C440="","",N($I440)-N($G440))</f>
        <v/>
      </c>
      <c r="K440" s="37" t="str">
        <f aca="false">IF($C440="","",N(商品マスタ!$I439))</f>
        <v/>
      </c>
      <c r="L440" s="17" t="str">
        <f aca="false">IF($C440="","",MAX(1,N(商品マスタ!$J439)))</f>
        <v/>
      </c>
      <c r="M440" s="38" t="str">
        <f aca="false">IF($C440="","",N(TOP!$C$16)*N($K440))</f>
        <v/>
      </c>
      <c r="N440" s="17" t="str">
        <f aca="false">IF($C440="","",ROUNDUP(N($M440)/N($L440),0))</f>
        <v/>
      </c>
      <c r="O440" s="17" t="str">
        <f aca="false">IF($C440="","",N(商品マスタ!$R439))</f>
        <v/>
      </c>
      <c r="P440" s="17" t="str">
        <f aca="false">IF($C440="","",IF($F440="理論",(N($O440)+N($N440))-N($G440),(N($O440)+N($N440))-N($I440)))</f>
        <v/>
      </c>
      <c r="Q440" s="17" t="str">
        <f aca="false">IF($C440="","",MAX(1,N(商品マスタ!$K439)))</f>
        <v/>
      </c>
      <c r="R440" s="39" t="str">
        <f aca="false">IF($C440="","",IF(N($P440)/N($Q440)&lt;=0,"",ROUNDUP(N($P440)/N($Q440),0)))</f>
        <v/>
      </c>
      <c r="S440" s="14"/>
      <c r="T440" s="40" t="str">
        <f aca="false">IF($C440="","",N(商品マスタ!$M439))</f>
        <v/>
      </c>
      <c r="U440" s="40" t="str">
        <f aca="false">IF($S440="","",N($S440)*N($T440))</f>
        <v/>
      </c>
      <c r="V440" s="18"/>
    </row>
    <row r="441" customFormat="false" ht="15" hidden="false" customHeight="false" outlineLevel="0" collapsed="false">
      <c r="B441" s="12" t="n">
        <v>435</v>
      </c>
      <c r="C441" s="36" t="str">
        <f aca="false">IF(商品マスタ!$C440="","",商品マスタ!$C440)</f>
        <v/>
      </c>
      <c r="D441" s="12" t="str">
        <f aca="false">IF($C441="","",商品マスタ!$D440)</f>
        <v/>
      </c>
      <c r="E441" s="12" t="str">
        <f aca="false">IF($C441="","",商品マスタ!$G440)</f>
        <v/>
      </c>
      <c r="F441" s="12" t="str">
        <f aca="false">IF($C441="","",IF(商品マスタ!$P440="","理論",商品マスタ!$P440))</f>
        <v/>
      </c>
      <c r="G441" s="17" t="str">
        <f aca="false">IF($C441="","",N(商品マスタ!$H440))</f>
        <v/>
      </c>
      <c r="H441" s="14"/>
      <c r="I441" s="17" t="str">
        <f aca="false">IF($C441="","",N($H441)*N(商品マスタ!$N440))</f>
        <v/>
      </c>
      <c r="J441" s="17" t="str">
        <f aca="false">IF($C441="","",N($I441)-N($G441))</f>
        <v/>
      </c>
      <c r="K441" s="37" t="str">
        <f aca="false">IF($C441="","",N(商品マスタ!$I440))</f>
        <v/>
      </c>
      <c r="L441" s="17" t="str">
        <f aca="false">IF($C441="","",MAX(1,N(商品マスタ!$J440)))</f>
        <v/>
      </c>
      <c r="M441" s="38" t="str">
        <f aca="false">IF($C441="","",N(TOP!$C$16)*N($K441))</f>
        <v/>
      </c>
      <c r="N441" s="17" t="str">
        <f aca="false">IF($C441="","",ROUNDUP(N($M441)/N($L441),0))</f>
        <v/>
      </c>
      <c r="O441" s="17" t="str">
        <f aca="false">IF($C441="","",N(商品マスタ!$R440))</f>
        <v/>
      </c>
      <c r="P441" s="17" t="str">
        <f aca="false">IF($C441="","",IF($F441="理論",(N($O441)+N($N441))-N($G441),(N($O441)+N($N441))-N($I441)))</f>
        <v/>
      </c>
      <c r="Q441" s="17" t="str">
        <f aca="false">IF($C441="","",MAX(1,N(商品マスタ!$K440)))</f>
        <v/>
      </c>
      <c r="R441" s="39" t="str">
        <f aca="false">IF($C441="","",IF(N($P441)/N($Q441)&lt;=0,"",ROUNDUP(N($P441)/N($Q441),0)))</f>
        <v/>
      </c>
      <c r="S441" s="14"/>
      <c r="T441" s="40" t="str">
        <f aca="false">IF($C441="","",N(商品マスタ!$M440))</f>
        <v/>
      </c>
      <c r="U441" s="40" t="str">
        <f aca="false">IF($S441="","",N($S441)*N($T441))</f>
        <v/>
      </c>
      <c r="V441" s="18"/>
    </row>
    <row r="442" customFormat="false" ht="15" hidden="false" customHeight="false" outlineLevel="0" collapsed="false">
      <c r="B442" s="12" t="n">
        <v>436</v>
      </c>
      <c r="C442" s="36" t="str">
        <f aca="false">IF(商品マスタ!$C441="","",商品マスタ!$C441)</f>
        <v/>
      </c>
      <c r="D442" s="12" t="str">
        <f aca="false">IF($C442="","",商品マスタ!$D441)</f>
        <v/>
      </c>
      <c r="E442" s="12" t="str">
        <f aca="false">IF($C442="","",商品マスタ!$G441)</f>
        <v/>
      </c>
      <c r="F442" s="12" t="str">
        <f aca="false">IF($C442="","",IF(商品マスタ!$P441="","理論",商品マスタ!$P441))</f>
        <v/>
      </c>
      <c r="G442" s="17" t="str">
        <f aca="false">IF($C442="","",N(商品マスタ!$H441))</f>
        <v/>
      </c>
      <c r="H442" s="14"/>
      <c r="I442" s="17" t="str">
        <f aca="false">IF($C442="","",N($H442)*N(商品マスタ!$N441))</f>
        <v/>
      </c>
      <c r="J442" s="17" t="str">
        <f aca="false">IF($C442="","",N($I442)-N($G442))</f>
        <v/>
      </c>
      <c r="K442" s="37" t="str">
        <f aca="false">IF($C442="","",N(商品マスタ!$I441))</f>
        <v/>
      </c>
      <c r="L442" s="17" t="str">
        <f aca="false">IF($C442="","",MAX(1,N(商品マスタ!$J441)))</f>
        <v/>
      </c>
      <c r="M442" s="38" t="str">
        <f aca="false">IF($C442="","",N(TOP!$C$16)*N($K442))</f>
        <v/>
      </c>
      <c r="N442" s="17" t="str">
        <f aca="false">IF($C442="","",ROUNDUP(N($M442)/N($L442),0))</f>
        <v/>
      </c>
      <c r="O442" s="17" t="str">
        <f aca="false">IF($C442="","",N(商品マスタ!$R441))</f>
        <v/>
      </c>
      <c r="P442" s="17" t="str">
        <f aca="false">IF($C442="","",IF($F442="理論",(N($O442)+N($N442))-N($G442),(N($O442)+N($N442))-N($I442)))</f>
        <v/>
      </c>
      <c r="Q442" s="17" t="str">
        <f aca="false">IF($C442="","",MAX(1,N(商品マスタ!$K441)))</f>
        <v/>
      </c>
      <c r="R442" s="39" t="str">
        <f aca="false">IF($C442="","",IF(N($P442)/N($Q442)&lt;=0,"",ROUNDUP(N($P442)/N($Q442),0)))</f>
        <v/>
      </c>
      <c r="S442" s="14"/>
      <c r="T442" s="40" t="str">
        <f aca="false">IF($C442="","",N(商品マスタ!$M441))</f>
        <v/>
      </c>
      <c r="U442" s="40" t="str">
        <f aca="false">IF($S442="","",N($S442)*N($T442))</f>
        <v/>
      </c>
      <c r="V442" s="18"/>
    </row>
    <row r="443" customFormat="false" ht="15" hidden="false" customHeight="false" outlineLevel="0" collapsed="false">
      <c r="B443" s="12" t="n">
        <v>437</v>
      </c>
      <c r="C443" s="36" t="str">
        <f aca="false">IF(商品マスタ!$C442="","",商品マスタ!$C442)</f>
        <v/>
      </c>
      <c r="D443" s="12" t="str">
        <f aca="false">IF($C443="","",商品マスタ!$D442)</f>
        <v/>
      </c>
      <c r="E443" s="12" t="str">
        <f aca="false">IF($C443="","",商品マスタ!$G442)</f>
        <v/>
      </c>
      <c r="F443" s="12" t="str">
        <f aca="false">IF($C443="","",IF(商品マスタ!$P442="","理論",商品マスタ!$P442))</f>
        <v/>
      </c>
      <c r="G443" s="17" t="str">
        <f aca="false">IF($C443="","",N(商品マスタ!$H442))</f>
        <v/>
      </c>
      <c r="H443" s="14"/>
      <c r="I443" s="17" t="str">
        <f aca="false">IF($C443="","",N($H443)*N(商品マスタ!$N442))</f>
        <v/>
      </c>
      <c r="J443" s="17" t="str">
        <f aca="false">IF($C443="","",N($I443)-N($G443))</f>
        <v/>
      </c>
      <c r="K443" s="37" t="str">
        <f aca="false">IF($C443="","",N(商品マスタ!$I442))</f>
        <v/>
      </c>
      <c r="L443" s="17" t="str">
        <f aca="false">IF($C443="","",MAX(1,N(商品マスタ!$J442)))</f>
        <v/>
      </c>
      <c r="M443" s="38" t="str">
        <f aca="false">IF($C443="","",N(TOP!$C$16)*N($K443))</f>
        <v/>
      </c>
      <c r="N443" s="17" t="str">
        <f aca="false">IF($C443="","",ROUNDUP(N($M443)/N($L443),0))</f>
        <v/>
      </c>
      <c r="O443" s="17" t="str">
        <f aca="false">IF($C443="","",N(商品マスタ!$R442))</f>
        <v/>
      </c>
      <c r="P443" s="17" t="str">
        <f aca="false">IF($C443="","",IF($F443="理論",(N($O443)+N($N443))-N($G443),(N($O443)+N($N443))-N($I443)))</f>
        <v/>
      </c>
      <c r="Q443" s="17" t="str">
        <f aca="false">IF($C443="","",MAX(1,N(商品マスタ!$K442)))</f>
        <v/>
      </c>
      <c r="R443" s="39" t="str">
        <f aca="false">IF($C443="","",IF(N($P443)/N($Q443)&lt;=0,"",ROUNDUP(N($P443)/N($Q443),0)))</f>
        <v/>
      </c>
      <c r="S443" s="14"/>
      <c r="T443" s="40" t="str">
        <f aca="false">IF($C443="","",N(商品マスタ!$M442))</f>
        <v/>
      </c>
      <c r="U443" s="40" t="str">
        <f aca="false">IF($S443="","",N($S443)*N($T443))</f>
        <v/>
      </c>
      <c r="V443" s="18"/>
    </row>
    <row r="444" customFormat="false" ht="15" hidden="false" customHeight="false" outlineLevel="0" collapsed="false">
      <c r="B444" s="12" t="n">
        <v>438</v>
      </c>
      <c r="C444" s="36" t="str">
        <f aca="false">IF(商品マスタ!$C443="","",商品マスタ!$C443)</f>
        <v/>
      </c>
      <c r="D444" s="12" t="str">
        <f aca="false">IF($C444="","",商品マスタ!$D443)</f>
        <v/>
      </c>
      <c r="E444" s="12" t="str">
        <f aca="false">IF($C444="","",商品マスタ!$G443)</f>
        <v/>
      </c>
      <c r="F444" s="12" t="str">
        <f aca="false">IF($C444="","",IF(商品マスタ!$P443="","理論",商品マスタ!$P443))</f>
        <v/>
      </c>
      <c r="G444" s="17" t="str">
        <f aca="false">IF($C444="","",N(商品マスタ!$H443))</f>
        <v/>
      </c>
      <c r="H444" s="14"/>
      <c r="I444" s="17" t="str">
        <f aca="false">IF($C444="","",N($H444)*N(商品マスタ!$N443))</f>
        <v/>
      </c>
      <c r="J444" s="17" t="str">
        <f aca="false">IF($C444="","",N($I444)-N($G444))</f>
        <v/>
      </c>
      <c r="K444" s="37" t="str">
        <f aca="false">IF($C444="","",N(商品マスタ!$I443))</f>
        <v/>
      </c>
      <c r="L444" s="17" t="str">
        <f aca="false">IF($C444="","",MAX(1,N(商品マスタ!$J443)))</f>
        <v/>
      </c>
      <c r="M444" s="38" t="str">
        <f aca="false">IF($C444="","",N(TOP!$C$16)*N($K444))</f>
        <v/>
      </c>
      <c r="N444" s="17" t="str">
        <f aca="false">IF($C444="","",ROUNDUP(N($M444)/N($L444),0))</f>
        <v/>
      </c>
      <c r="O444" s="17" t="str">
        <f aca="false">IF($C444="","",N(商品マスタ!$R443))</f>
        <v/>
      </c>
      <c r="P444" s="17" t="str">
        <f aca="false">IF($C444="","",IF($F444="理論",(N($O444)+N($N444))-N($G444),(N($O444)+N($N444))-N($I444)))</f>
        <v/>
      </c>
      <c r="Q444" s="17" t="str">
        <f aca="false">IF($C444="","",MAX(1,N(商品マスタ!$K443)))</f>
        <v/>
      </c>
      <c r="R444" s="39" t="str">
        <f aca="false">IF($C444="","",IF(N($P444)/N($Q444)&lt;=0,"",ROUNDUP(N($P444)/N($Q444),0)))</f>
        <v/>
      </c>
      <c r="S444" s="14"/>
      <c r="T444" s="40" t="str">
        <f aca="false">IF($C444="","",N(商品マスタ!$M443))</f>
        <v/>
      </c>
      <c r="U444" s="40" t="str">
        <f aca="false">IF($S444="","",N($S444)*N($T444))</f>
        <v/>
      </c>
      <c r="V444" s="18"/>
    </row>
    <row r="445" customFormat="false" ht="15" hidden="false" customHeight="false" outlineLevel="0" collapsed="false">
      <c r="B445" s="12" t="n">
        <v>439</v>
      </c>
      <c r="C445" s="36" t="str">
        <f aca="false">IF(商品マスタ!$C444="","",商品マスタ!$C444)</f>
        <v/>
      </c>
      <c r="D445" s="12" t="str">
        <f aca="false">IF($C445="","",商品マスタ!$D444)</f>
        <v/>
      </c>
      <c r="E445" s="12" t="str">
        <f aca="false">IF($C445="","",商品マスタ!$G444)</f>
        <v/>
      </c>
      <c r="F445" s="12" t="str">
        <f aca="false">IF($C445="","",IF(商品マスタ!$P444="","理論",商品マスタ!$P444))</f>
        <v/>
      </c>
      <c r="G445" s="17" t="str">
        <f aca="false">IF($C445="","",N(商品マスタ!$H444))</f>
        <v/>
      </c>
      <c r="H445" s="14"/>
      <c r="I445" s="17" t="str">
        <f aca="false">IF($C445="","",N($H445)*N(商品マスタ!$N444))</f>
        <v/>
      </c>
      <c r="J445" s="17" t="str">
        <f aca="false">IF($C445="","",N($I445)-N($G445))</f>
        <v/>
      </c>
      <c r="K445" s="37" t="str">
        <f aca="false">IF($C445="","",N(商品マスタ!$I444))</f>
        <v/>
      </c>
      <c r="L445" s="17" t="str">
        <f aca="false">IF($C445="","",MAX(1,N(商品マスタ!$J444)))</f>
        <v/>
      </c>
      <c r="M445" s="38" t="str">
        <f aca="false">IF($C445="","",N(TOP!$C$16)*N($K445))</f>
        <v/>
      </c>
      <c r="N445" s="17" t="str">
        <f aca="false">IF($C445="","",ROUNDUP(N($M445)/N($L445),0))</f>
        <v/>
      </c>
      <c r="O445" s="17" t="str">
        <f aca="false">IF($C445="","",N(商品マスタ!$R444))</f>
        <v/>
      </c>
      <c r="P445" s="17" t="str">
        <f aca="false">IF($C445="","",IF($F445="理論",(N($O445)+N($N445))-N($G445),(N($O445)+N($N445))-N($I445)))</f>
        <v/>
      </c>
      <c r="Q445" s="17" t="str">
        <f aca="false">IF($C445="","",MAX(1,N(商品マスタ!$K444)))</f>
        <v/>
      </c>
      <c r="R445" s="39" t="str">
        <f aca="false">IF($C445="","",IF(N($P445)/N($Q445)&lt;=0,"",ROUNDUP(N($P445)/N($Q445),0)))</f>
        <v/>
      </c>
      <c r="S445" s="14"/>
      <c r="T445" s="40" t="str">
        <f aca="false">IF($C445="","",N(商品マスタ!$M444))</f>
        <v/>
      </c>
      <c r="U445" s="40" t="str">
        <f aca="false">IF($S445="","",N($S445)*N($T445))</f>
        <v/>
      </c>
      <c r="V445" s="18"/>
    </row>
    <row r="446" customFormat="false" ht="15" hidden="false" customHeight="false" outlineLevel="0" collapsed="false">
      <c r="B446" s="12" t="n">
        <v>440</v>
      </c>
      <c r="C446" s="36" t="str">
        <f aca="false">IF(商品マスタ!$C445="","",商品マスタ!$C445)</f>
        <v/>
      </c>
      <c r="D446" s="12" t="str">
        <f aca="false">IF($C446="","",商品マスタ!$D445)</f>
        <v/>
      </c>
      <c r="E446" s="12" t="str">
        <f aca="false">IF($C446="","",商品マスタ!$G445)</f>
        <v/>
      </c>
      <c r="F446" s="12" t="str">
        <f aca="false">IF($C446="","",IF(商品マスタ!$P445="","理論",商品マスタ!$P445))</f>
        <v/>
      </c>
      <c r="G446" s="17" t="str">
        <f aca="false">IF($C446="","",N(商品マスタ!$H445))</f>
        <v/>
      </c>
      <c r="H446" s="14"/>
      <c r="I446" s="17" t="str">
        <f aca="false">IF($C446="","",N($H446)*N(商品マスタ!$N445))</f>
        <v/>
      </c>
      <c r="J446" s="17" t="str">
        <f aca="false">IF($C446="","",N($I446)-N($G446))</f>
        <v/>
      </c>
      <c r="K446" s="37" t="str">
        <f aca="false">IF($C446="","",N(商品マスタ!$I445))</f>
        <v/>
      </c>
      <c r="L446" s="17" t="str">
        <f aca="false">IF($C446="","",MAX(1,N(商品マスタ!$J445)))</f>
        <v/>
      </c>
      <c r="M446" s="38" t="str">
        <f aca="false">IF($C446="","",N(TOP!$C$16)*N($K446))</f>
        <v/>
      </c>
      <c r="N446" s="17" t="str">
        <f aca="false">IF($C446="","",ROUNDUP(N($M446)/N($L446),0))</f>
        <v/>
      </c>
      <c r="O446" s="17" t="str">
        <f aca="false">IF($C446="","",N(商品マスタ!$R445))</f>
        <v/>
      </c>
      <c r="P446" s="17" t="str">
        <f aca="false">IF($C446="","",IF($F446="理論",(N($O446)+N($N446))-N($G446),(N($O446)+N($N446))-N($I446)))</f>
        <v/>
      </c>
      <c r="Q446" s="17" t="str">
        <f aca="false">IF($C446="","",MAX(1,N(商品マスタ!$K445)))</f>
        <v/>
      </c>
      <c r="R446" s="39" t="str">
        <f aca="false">IF($C446="","",IF(N($P446)/N($Q446)&lt;=0,"",ROUNDUP(N($P446)/N($Q446),0)))</f>
        <v/>
      </c>
      <c r="S446" s="14"/>
      <c r="T446" s="40" t="str">
        <f aca="false">IF($C446="","",N(商品マスタ!$M445))</f>
        <v/>
      </c>
      <c r="U446" s="40" t="str">
        <f aca="false">IF($S446="","",N($S446)*N($T446))</f>
        <v/>
      </c>
      <c r="V446" s="18"/>
    </row>
    <row r="447" customFormat="false" ht="15" hidden="false" customHeight="false" outlineLevel="0" collapsed="false">
      <c r="B447" s="12" t="n">
        <v>441</v>
      </c>
      <c r="C447" s="36" t="str">
        <f aca="false">IF(商品マスタ!$C446="","",商品マスタ!$C446)</f>
        <v/>
      </c>
      <c r="D447" s="12" t="str">
        <f aca="false">IF($C447="","",商品マスタ!$D446)</f>
        <v/>
      </c>
      <c r="E447" s="12" t="str">
        <f aca="false">IF($C447="","",商品マスタ!$G446)</f>
        <v/>
      </c>
      <c r="F447" s="12" t="str">
        <f aca="false">IF($C447="","",IF(商品マスタ!$P446="","理論",商品マスタ!$P446))</f>
        <v/>
      </c>
      <c r="G447" s="17" t="str">
        <f aca="false">IF($C447="","",N(商品マスタ!$H446))</f>
        <v/>
      </c>
      <c r="H447" s="14"/>
      <c r="I447" s="17" t="str">
        <f aca="false">IF($C447="","",N($H447)*N(商品マスタ!$N446))</f>
        <v/>
      </c>
      <c r="J447" s="17" t="str">
        <f aca="false">IF($C447="","",N($I447)-N($G447))</f>
        <v/>
      </c>
      <c r="K447" s="37" t="str">
        <f aca="false">IF($C447="","",N(商品マスタ!$I446))</f>
        <v/>
      </c>
      <c r="L447" s="17" t="str">
        <f aca="false">IF($C447="","",MAX(1,N(商品マスタ!$J446)))</f>
        <v/>
      </c>
      <c r="M447" s="38" t="str">
        <f aca="false">IF($C447="","",N(TOP!$C$16)*N($K447))</f>
        <v/>
      </c>
      <c r="N447" s="17" t="str">
        <f aca="false">IF($C447="","",ROUNDUP(N($M447)/N($L447),0))</f>
        <v/>
      </c>
      <c r="O447" s="17" t="str">
        <f aca="false">IF($C447="","",N(商品マスタ!$R446))</f>
        <v/>
      </c>
      <c r="P447" s="17" t="str">
        <f aca="false">IF($C447="","",IF($F447="理論",(N($O447)+N($N447))-N($G447),(N($O447)+N($N447))-N($I447)))</f>
        <v/>
      </c>
      <c r="Q447" s="17" t="str">
        <f aca="false">IF($C447="","",MAX(1,N(商品マスタ!$K446)))</f>
        <v/>
      </c>
      <c r="R447" s="39" t="str">
        <f aca="false">IF($C447="","",IF(N($P447)/N($Q447)&lt;=0,"",ROUNDUP(N($P447)/N($Q447),0)))</f>
        <v/>
      </c>
      <c r="S447" s="14"/>
      <c r="T447" s="40" t="str">
        <f aca="false">IF($C447="","",N(商品マスタ!$M446))</f>
        <v/>
      </c>
      <c r="U447" s="40" t="str">
        <f aca="false">IF($S447="","",N($S447)*N($T447))</f>
        <v/>
      </c>
      <c r="V447" s="18"/>
    </row>
    <row r="448" customFormat="false" ht="15" hidden="false" customHeight="false" outlineLevel="0" collapsed="false">
      <c r="B448" s="12" t="n">
        <v>442</v>
      </c>
      <c r="C448" s="36" t="str">
        <f aca="false">IF(商品マスタ!$C447="","",商品マスタ!$C447)</f>
        <v/>
      </c>
      <c r="D448" s="12" t="str">
        <f aca="false">IF($C448="","",商品マスタ!$D447)</f>
        <v/>
      </c>
      <c r="E448" s="12" t="str">
        <f aca="false">IF($C448="","",商品マスタ!$G447)</f>
        <v/>
      </c>
      <c r="F448" s="12" t="str">
        <f aca="false">IF($C448="","",IF(商品マスタ!$P447="","理論",商品マスタ!$P447))</f>
        <v/>
      </c>
      <c r="G448" s="17" t="str">
        <f aca="false">IF($C448="","",N(商品マスタ!$H447))</f>
        <v/>
      </c>
      <c r="H448" s="14"/>
      <c r="I448" s="17" t="str">
        <f aca="false">IF($C448="","",N($H448)*N(商品マスタ!$N447))</f>
        <v/>
      </c>
      <c r="J448" s="17" t="str">
        <f aca="false">IF($C448="","",N($I448)-N($G448))</f>
        <v/>
      </c>
      <c r="K448" s="37" t="str">
        <f aca="false">IF($C448="","",N(商品マスタ!$I447))</f>
        <v/>
      </c>
      <c r="L448" s="17" t="str">
        <f aca="false">IF($C448="","",MAX(1,N(商品マスタ!$J447)))</f>
        <v/>
      </c>
      <c r="M448" s="38" t="str">
        <f aca="false">IF($C448="","",N(TOP!$C$16)*N($K448))</f>
        <v/>
      </c>
      <c r="N448" s="17" t="str">
        <f aca="false">IF($C448="","",ROUNDUP(N($M448)/N($L448),0))</f>
        <v/>
      </c>
      <c r="O448" s="17" t="str">
        <f aca="false">IF($C448="","",N(商品マスタ!$R447))</f>
        <v/>
      </c>
      <c r="P448" s="17" t="str">
        <f aca="false">IF($C448="","",IF($F448="理論",(N($O448)+N($N448))-N($G448),(N($O448)+N($N448))-N($I448)))</f>
        <v/>
      </c>
      <c r="Q448" s="17" t="str">
        <f aca="false">IF($C448="","",MAX(1,N(商品マスタ!$K447)))</f>
        <v/>
      </c>
      <c r="R448" s="39" t="str">
        <f aca="false">IF($C448="","",IF(N($P448)/N($Q448)&lt;=0,"",ROUNDUP(N($P448)/N($Q448),0)))</f>
        <v/>
      </c>
      <c r="S448" s="14"/>
      <c r="T448" s="40" t="str">
        <f aca="false">IF($C448="","",N(商品マスタ!$M447))</f>
        <v/>
      </c>
      <c r="U448" s="40" t="str">
        <f aca="false">IF($S448="","",N($S448)*N($T448))</f>
        <v/>
      </c>
      <c r="V448" s="18"/>
    </row>
    <row r="449" customFormat="false" ht="15" hidden="false" customHeight="false" outlineLevel="0" collapsed="false">
      <c r="B449" s="12" t="n">
        <v>443</v>
      </c>
      <c r="C449" s="36" t="str">
        <f aca="false">IF(商品マスタ!$C448="","",商品マスタ!$C448)</f>
        <v/>
      </c>
      <c r="D449" s="12" t="str">
        <f aca="false">IF($C449="","",商品マスタ!$D448)</f>
        <v/>
      </c>
      <c r="E449" s="12" t="str">
        <f aca="false">IF($C449="","",商品マスタ!$G448)</f>
        <v/>
      </c>
      <c r="F449" s="12" t="str">
        <f aca="false">IF($C449="","",IF(商品マスタ!$P448="","理論",商品マスタ!$P448))</f>
        <v/>
      </c>
      <c r="G449" s="17" t="str">
        <f aca="false">IF($C449="","",N(商品マスタ!$H448))</f>
        <v/>
      </c>
      <c r="H449" s="14"/>
      <c r="I449" s="17" t="str">
        <f aca="false">IF($C449="","",N($H449)*N(商品マスタ!$N448))</f>
        <v/>
      </c>
      <c r="J449" s="17" t="str">
        <f aca="false">IF($C449="","",N($I449)-N($G449))</f>
        <v/>
      </c>
      <c r="K449" s="37" t="str">
        <f aca="false">IF($C449="","",N(商品マスタ!$I448))</f>
        <v/>
      </c>
      <c r="L449" s="17" t="str">
        <f aca="false">IF($C449="","",MAX(1,N(商品マスタ!$J448)))</f>
        <v/>
      </c>
      <c r="M449" s="38" t="str">
        <f aca="false">IF($C449="","",N(TOP!$C$16)*N($K449))</f>
        <v/>
      </c>
      <c r="N449" s="17" t="str">
        <f aca="false">IF($C449="","",ROUNDUP(N($M449)/N($L449),0))</f>
        <v/>
      </c>
      <c r="O449" s="17" t="str">
        <f aca="false">IF($C449="","",N(商品マスタ!$R448))</f>
        <v/>
      </c>
      <c r="P449" s="17" t="str">
        <f aca="false">IF($C449="","",IF($F449="理論",(N($O449)+N($N449))-N($G449),(N($O449)+N($N449))-N($I449)))</f>
        <v/>
      </c>
      <c r="Q449" s="17" t="str">
        <f aca="false">IF($C449="","",MAX(1,N(商品マスタ!$K448)))</f>
        <v/>
      </c>
      <c r="R449" s="39" t="str">
        <f aca="false">IF($C449="","",IF(N($P449)/N($Q449)&lt;=0,"",ROUNDUP(N($P449)/N($Q449),0)))</f>
        <v/>
      </c>
      <c r="S449" s="14"/>
      <c r="T449" s="40" t="str">
        <f aca="false">IF($C449="","",N(商品マスタ!$M448))</f>
        <v/>
      </c>
      <c r="U449" s="40" t="str">
        <f aca="false">IF($S449="","",N($S449)*N($T449))</f>
        <v/>
      </c>
      <c r="V449" s="18"/>
    </row>
    <row r="450" customFormat="false" ht="15" hidden="false" customHeight="false" outlineLevel="0" collapsed="false">
      <c r="B450" s="12" t="n">
        <v>444</v>
      </c>
      <c r="C450" s="36" t="str">
        <f aca="false">IF(商品マスタ!$C449="","",商品マスタ!$C449)</f>
        <v/>
      </c>
      <c r="D450" s="12" t="str">
        <f aca="false">IF($C450="","",商品マスタ!$D449)</f>
        <v/>
      </c>
      <c r="E450" s="12" t="str">
        <f aca="false">IF($C450="","",商品マスタ!$G449)</f>
        <v/>
      </c>
      <c r="F450" s="12" t="str">
        <f aca="false">IF($C450="","",IF(商品マスタ!$P449="","理論",商品マスタ!$P449))</f>
        <v/>
      </c>
      <c r="G450" s="17" t="str">
        <f aca="false">IF($C450="","",N(商品マスタ!$H449))</f>
        <v/>
      </c>
      <c r="H450" s="14"/>
      <c r="I450" s="17" t="str">
        <f aca="false">IF($C450="","",N($H450)*N(商品マスタ!$N449))</f>
        <v/>
      </c>
      <c r="J450" s="17" t="str">
        <f aca="false">IF($C450="","",N($I450)-N($G450))</f>
        <v/>
      </c>
      <c r="K450" s="37" t="str">
        <f aca="false">IF($C450="","",N(商品マスタ!$I449))</f>
        <v/>
      </c>
      <c r="L450" s="17" t="str">
        <f aca="false">IF($C450="","",MAX(1,N(商品マスタ!$J449)))</f>
        <v/>
      </c>
      <c r="M450" s="38" t="str">
        <f aca="false">IF($C450="","",N(TOP!$C$16)*N($K450))</f>
        <v/>
      </c>
      <c r="N450" s="17" t="str">
        <f aca="false">IF($C450="","",ROUNDUP(N($M450)/N($L450),0))</f>
        <v/>
      </c>
      <c r="O450" s="17" t="str">
        <f aca="false">IF($C450="","",N(商品マスタ!$R449))</f>
        <v/>
      </c>
      <c r="P450" s="17" t="str">
        <f aca="false">IF($C450="","",IF($F450="理論",(N($O450)+N($N450))-N($G450),(N($O450)+N($N450))-N($I450)))</f>
        <v/>
      </c>
      <c r="Q450" s="17" t="str">
        <f aca="false">IF($C450="","",MAX(1,N(商品マスタ!$K449)))</f>
        <v/>
      </c>
      <c r="R450" s="39" t="str">
        <f aca="false">IF($C450="","",IF(N($P450)/N($Q450)&lt;=0,"",ROUNDUP(N($P450)/N($Q450),0)))</f>
        <v/>
      </c>
      <c r="S450" s="14"/>
      <c r="T450" s="40" t="str">
        <f aca="false">IF($C450="","",N(商品マスタ!$M449))</f>
        <v/>
      </c>
      <c r="U450" s="40" t="str">
        <f aca="false">IF($S450="","",N($S450)*N($T450))</f>
        <v/>
      </c>
      <c r="V450" s="18"/>
    </row>
    <row r="451" customFormat="false" ht="15" hidden="false" customHeight="false" outlineLevel="0" collapsed="false">
      <c r="B451" s="12" t="n">
        <v>445</v>
      </c>
      <c r="C451" s="36" t="str">
        <f aca="false">IF(商品マスタ!$C450="","",商品マスタ!$C450)</f>
        <v/>
      </c>
      <c r="D451" s="12" t="str">
        <f aca="false">IF($C451="","",商品マスタ!$D450)</f>
        <v/>
      </c>
      <c r="E451" s="12" t="str">
        <f aca="false">IF($C451="","",商品マスタ!$G450)</f>
        <v/>
      </c>
      <c r="F451" s="12" t="str">
        <f aca="false">IF($C451="","",IF(商品マスタ!$P450="","理論",商品マスタ!$P450))</f>
        <v/>
      </c>
      <c r="G451" s="17" t="str">
        <f aca="false">IF($C451="","",N(商品マスタ!$H450))</f>
        <v/>
      </c>
      <c r="H451" s="14"/>
      <c r="I451" s="17" t="str">
        <f aca="false">IF($C451="","",N($H451)*N(商品マスタ!$N450))</f>
        <v/>
      </c>
      <c r="J451" s="17" t="str">
        <f aca="false">IF($C451="","",N($I451)-N($G451))</f>
        <v/>
      </c>
      <c r="K451" s="37" t="str">
        <f aca="false">IF($C451="","",N(商品マスタ!$I450))</f>
        <v/>
      </c>
      <c r="L451" s="17" t="str">
        <f aca="false">IF($C451="","",MAX(1,N(商品マスタ!$J450)))</f>
        <v/>
      </c>
      <c r="M451" s="38" t="str">
        <f aca="false">IF($C451="","",N(TOP!$C$16)*N($K451))</f>
        <v/>
      </c>
      <c r="N451" s="17" t="str">
        <f aca="false">IF($C451="","",ROUNDUP(N($M451)/N($L451),0))</f>
        <v/>
      </c>
      <c r="O451" s="17" t="str">
        <f aca="false">IF($C451="","",N(商品マスタ!$R450))</f>
        <v/>
      </c>
      <c r="P451" s="17" t="str">
        <f aca="false">IF($C451="","",IF($F451="理論",(N($O451)+N($N451))-N($G451),(N($O451)+N($N451))-N($I451)))</f>
        <v/>
      </c>
      <c r="Q451" s="17" t="str">
        <f aca="false">IF($C451="","",MAX(1,N(商品マスタ!$K450)))</f>
        <v/>
      </c>
      <c r="R451" s="39" t="str">
        <f aca="false">IF($C451="","",IF(N($P451)/N($Q451)&lt;=0,"",ROUNDUP(N($P451)/N($Q451),0)))</f>
        <v/>
      </c>
      <c r="S451" s="14"/>
      <c r="T451" s="40" t="str">
        <f aca="false">IF($C451="","",N(商品マスタ!$M450))</f>
        <v/>
      </c>
      <c r="U451" s="40" t="str">
        <f aca="false">IF($S451="","",N($S451)*N($T451))</f>
        <v/>
      </c>
      <c r="V451" s="18"/>
    </row>
    <row r="452" customFormat="false" ht="15" hidden="false" customHeight="false" outlineLevel="0" collapsed="false">
      <c r="B452" s="12" t="n">
        <v>446</v>
      </c>
      <c r="C452" s="36" t="str">
        <f aca="false">IF(商品マスタ!$C451="","",商品マスタ!$C451)</f>
        <v/>
      </c>
      <c r="D452" s="12" t="str">
        <f aca="false">IF($C452="","",商品マスタ!$D451)</f>
        <v/>
      </c>
      <c r="E452" s="12" t="str">
        <f aca="false">IF($C452="","",商品マスタ!$G451)</f>
        <v/>
      </c>
      <c r="F452" s="12" t="str">
        <f aca="false">IF($C452="","",IF(商品マスタ!$P451="","理論",商品マスタ!$P451))</f>
        <v/>
      </c>
      <c r="G452" s="17" t="str">
        <f aca="false">IF($C452="","",N(商品マスタ!$H451))</f>
        <v/>
      </c>
      <c r="H452" s="14"/>
      <c r="I452" s="17" t="str">
        <f aca="false">IF($C452="","",N($H452)*N(商品マスタ!$N451))</f>
        <v/>
      </c>
      <c r="J452" s="17" t="str">
        <f aca="false">IF($C452="","",N($I452)-N($G452))</f>
        <v/>
      </c>
      <c r="K452" s="37" t="str">
        <f aca="false">IF($C452="","",N(商品マスタ!$I451))</f>
        <v/>
      </c>
      <c r="L452" s="17" t="str">
        <f aca="false">IF($C452="","",MAX(1,N(商品マスタ!$J451)))</f>
        <v/>
      </c>
      <c r="M452" s="38" t="str">
        <f aca="false">IF($C452="","",N(TOP!$C$16)*N($K452))</f>
        <v/>
      </c>
      <c r="N452" s="17" t="str">
        <f aca="false">IF($C452="","",ROUNDUP(N($M452)/N($L452),0))</f>
        <v/>
      </c>
      <c r="O452" s="17" t="str">
        <f aca="false">IF($C452="","",N(商品マスタ!$R451))</f>
        <v/>
      </c>
      <c r="P452" s="17" t="str">
        <f aca="false">IF($C452="","",IF($F452="理論",(N($O452)+N($N452))-N($G452),(N($O452)+N($N452))-N($I452)))</f>
        <v/>
      </c>
      <c r="Q452" s="17" t="str">
        <f aca="false">IF($C452="","",MAX(1,N(商品マスタ!$K451)))</f>
        <v/>
      </c>
      <c r="R452" s="39" t="str">
        <f aca="false">IF($C452="","",IF(N($P452)/N($Q452)&lt;=0,"",ROUNDUP(N($P452)/N($Q452),0)))</f>
        <v/>
      </c>
      <c r="S452" s="14"/>
      <c r="T452" s="40" t="str">
        <f aca="false">IF($C452="","",N(商品マスタ!$M451))</f>
        <v/>
      </c>
      <c r="U452" s="40" t="str">
        <f aca="false">IF($S452="","",N($S452)*N($T452))</f>
        <v/>
      </c>
      <c r="V452" s="18"/>
    </row>
    <row r="453" customFormat="false" ht="15" hidden="false" customHeight="false" outlineLevel="0" collapsed="false">
      <c r="B453" s="12" t="n">
        <v>447</v>
      </c>
      <c r="C453" s="36" t="str">
        <f aca="false">IF(商品マスタ!$C452="","",商品マスタ!$C452)</f>
        <v/>
      </c>
      <c r="D453" s="12" t="str">
        <f aca="false">IF($C453="","",商品マスタ!$D452)</f>
        <v/>
      </c>
      <c r="E453" s="12" t="str">
        <f aca="false">IF($C453="","",商品マスタ!$G452)</f>
        <v/>
      </c>
      <c r="F453" s="12" t="str">
        <f aca="false">IF($C453="","",IF(商品マスタ!$P452="","理論",商品マスタ!$P452))</f>
        <v/>
      </c>
      <c r="G453" s="17" t="str">
        <f aca="false">IF($C453="","",N(商品マスタ!$H452))</f>
        <v/>
      </c>
      <c r="H453" s="14"/>
      <c r="I453" s="17" t="str">
        <f aca="false">IF($C453="","",N($H453)*N(商品マスタ!$N452))</f>
        <v/>
      </c>
      <c r="J453" s="17" t="str">
        <f aca="false">IF($C453="","",N($I453)-N($G453))</f>
        <v/>
      </c>
      <c r="K453" s="37" t="str">
        <f aca="false">IF($C453="","",N(商品マスタ!$I452))</f>
        <v/>
      </c>
      <c r="L453" s="17" t="str">
        <f aca="false">IF($C453="","",MAX(1,N(商品マスタ!$J452)))</f>
        <v/>
      </c>
      <c r="M453" s="38" t="str">
        <f aca="false">IF($C453="","",N(TOP!$C$16)*N($K453))</f>
        <v/>
      </c>
      <c r="N453" s="17" t="str">
        <f aca="false">IF($C453="","",ROUNDUP(N($M453)/N($L453),0))</f>
        <v/>
      </c>
      <c r="O453" s="17" t="str">
        <f aca="false">IF($C453="","",N(商品マスタ!$R452))</f>
        <v/>
      </c>
      <c r="P453" s="17" t="str">
        <f aca="false">IF($C453="","",IF($F453="理論",(N($O453)+N($N453))-N($G453),(N($O453)+N($N453))-N($I453)))</f>
        <v/>
      </c>
      <c r="Q453" s="17" t="str">
        <f aca="false">IF($C453="","",MAX(1,N(商品マスタ!$K452)))</f>
        <v/>
      </c>
      <c r="R453" s="39" t="str">
        <f aca="false">IF($C453="","",IF(N($P453)/N($Q453)&lt;=0,"",ROUNDUP(N($P453)/N($Q453),0)))</f>
        <v/>
      </c>
      <c r="S453" s="14"/>
      <c r="T453" s="40" t="str">
        <f aca="false">IF($C453="","",N(商品マスタ!$M452))</f>
        <v/>
      </c>
      <c r="U453" s="40" t="str">
        <f aca="false">IF($S453="","",N($S453)*N($T453))</f>
        <v/>
      </c>
      <c r="V453" s="18"/>
    </row>
    <row r="454" customFormat="false" ht="15" hidden="false" customHeight="false" outlineLevel="0" collapsed="false">
      <c r="B454" s="12" t="n">
        <v>448</v>
      </c>
      <c r="C454" s="36" t="str">
        <f aca="false">IF(商品マスタ!$C453="","",商品マスタ!$C453)</f>
        <v/>
      </c>
      <c r="D454" s="12" t="str">
        <f aca="false">IF($C454="","",商品マスタ!$D453)</f>
        <v/>
      </c>
      <c r="E454" s="12" t="str">
        <f aca="false">IF($C454="","",商品マスタ!$G453)</f>
        <v/>
      </c>
      <c r="F454" s="12" t="str">
        <f aca="false">IF($C454="","",IF(商品マスタ!$P453="","理論",商品マスタ!$P453))</f>
        <v/>
      </c>
      <c r="G454" s="17" t="str">
        <f aca="false">IF($C454="","",N(商品マスタ!$H453))</f>
        <v/>
      </c>
      <c r="H454" s="14"/>
      <c r="I454" s="17" t="str">
        <f aca="false">IF($C454="","",N($H454)*N(商品マスタ!$N453))</f>
        <v/>
      </c>
      <c r="J454" s="17" t="str">
        <f aca="false">IF($C454="","",N($I454)-N($G454))</f>
        <v/>
      </c>
      <c r="K454" s="37" t="str">
        <f aca="false">IF($C454="","",N(商品マスタ!$I453))</f>
        <v/>
      </c>
      <c r="L454" s="17" t="str">
        <f aca="false">IF($C454="","",MAX(1,N(商品マスタ!$J453)))</f>
        <v/>
      </c>
      <c r="M454" s="38" t="str">
        <f aca="false">IF($C454="","",N(TOP!$C$16)*N($K454))</f>
        <v/>
      </c>
      <c r="N454" s="17" t="str">
        <f aca="false">IF($C454="","",ROUNDUP(N($M454)/N($L454),0))</f>
        <v/>
      </c>
      <c r="O454" s="17" t="str">
        <f aca="false">IF($C454="","",N(商品マスタ!$R453))</f>
        <v/>
      </c>
      <c r="P454" s="17" t="str">
        <f aca="false">IF($C454="","",IF($F454="理論",(N($O454)+N($N454))-N($G454),(N($O454)+N($N454))-N($I454)))</f>
        <v/>
      </c>
      <c r="Q454" s="17" t="str">
        <f aca="false">IF($C454="","",MAX(1,N(商品マスタ!$K453)))</f>
        <v/>
      </c>
      <c r="R454" s="39" t="str">
        <f aca="false">IF($C454="","",IF(N($P454)/N($Q454)&lt;=0,"",ROUNDUP(N($P454)/N($Q454),0)))</f>
        <v/>
      </c>
      <c r="S454" s="14"/>
      <c r="T454" s="40" t="str">
        <f aca="false">IF($C454="","",N(商品マスタ!$M453))</f>
        <v/>
      </c>
      <c r="U454" s="40" t="str">
        <f aca="false">IF($S454="","",N($S454)*N($T454))</f>
        <v/>
      </c>
      <c r="V454" s="18"/>
    </row>
    <row r="455" customFormat="false" ht="15" hidden="false" customHeight="false" outlineLevel="0" collapsed="false">
      <c r="B455" s="12" t="n">
        <v>449</v>
      </c>
      <c r="C455" s="36" t="str">
        <f aca="false">IF(商品マスタ!$C454="","",商品マスタ!$C454)</f>
        <v/>
      </c>
      <c r="D455" s="12" t="str">
        <f aca="false">IF($C455="","",商品マスタ!$D454)</f>
        <v/>
      </c>
      <c r="E455" s="12" t="str">
        <f aca="false">IF($C455="","",商品マスタ!$G454)</f>
        <v/>
      </c>
      <c r="F455" s="12" t="str">
        <f aca="false">IF($C455="","",IF(商品マスタ!$P454="","理論",商品マスタ!$P454))</f>
        <v/>
      </c>
      <c r="G455" s="17" t="str">
        <f aca="false">IF($C455="","",N(商品マスタ!$H454))</f>
        <v/>
      </c>
      <c r="H455" s="14"/>
      <c r="I455" s="17" t="str">
        <f aca="false">IF($C455="","",N($H455)*N(商品マスタ!$N454))</f>
        <v/>
      </c>
      <c r="J455" s="17" t="str">
        <f aca="false">IF($C455="","",N($I455)-N($G455))</f>
        <v/>
      </c>
      <c r="K455" s="37" t="str">
        <f aca="false">IF($C455="","",N(商品マスタ!$I454))</f>
        <v/>
      </c>
      <c r="L455" s="17" t="str">
        <f aca="false">IF($C455="","",MAX(1,N(商品マスタ!$J454)))</f>
        <v/>
      </c>
      <c r="M455" s="38" t="str">
        <f aca="false">IF($C455="","",N(TOP!$C$16)*N($K455))</f>
        <v/>
      </c>
      <c r="N455" s="17" t="str">
        <f aca="false">IF($C455="","",ROUNDUP(N($M455)/N($L455),0))</f>
        <v/>
      </c>
      <c r="O455" s="17" t="str">
        <f aca="false">IF($C455="","",N(商品マスタ!$R454))</f>
        <v/>
      </c>
      <c r="P455" s="17" t="str">
        <f aca="false">IF($C455="","",IF($F455="理論",(N($O455)+N($N455))-N($G455),(N($O455)+N($N455))-N($I455)))</f>
        <v/>
      </c>
      <c r="Q455" s="17" t="str">
        <f aca="false">IF($C455="","",MAX(1,N(商品マスタ!$K454)))</f>
        <v/>
      </c>
      <c r="R455" s="39" t="str">
        <f aca="false">IF($C455="","",IF(N($P455)/N($Q455)&lt;=0,"",ROUNDUP(N($P455)/N($Q455),0)))</f>
        <v/>
      </c>
      <c r="S455" s="14"/>
      <c r="T455" s="40" t="str">
        <f aca="false">IF($C455="","",N(商品マスタ!$M454))</f>
        <v/>
      </c>
      <c r="U455" s="40" t="str">
        <f aca="false">IF($S455="","",N($S455)*N($T455))</f>
        <v/>
      </c>
      <c r="V455" s="18"/>
    </row>
    <row r="456" customFormat="false" ht="15" hidden="false" customHeight="false" outlineLevel="0" collapsed="false">
      <c r="B456" s="12" t="n">
        <v>450</v>
      </c>
      <c r="C456" s="36" t="str">
        <f aca="false">IF(商品マスタ!$C455="","",商品マスタ!$C455)</f>
        <v/>
      </c>
      <c r="D456" s="12" t="str">
        <f aca="false">IF($C456="","",商品マスタ!$D455)</f>
        <v/>
      </c>
      <c r="E456" s="12" t="str">
        <f aca="false">IF($C456="","",商品マスタ!$G455)</f>
        <v/>
      </c>
      <c r="F456" s="12" t="str">
        <f aca="false">IF($C456="","",IF(商品マスタ!$P455="","理論",商品マスタ!$P455))</f>
        <v/>
      </c>
      <c r="G456" s="17" t="str">
        <f aca="false">IF($C456="","",N(商品マスタ!$H455))</f>
        <v/>
      </c>
      <c r="H456" s="14"/>
      <c r="I456" s="17" t="str">
        <f aca="false">IF($C456="","",N($H456)*N(商品マスタ!$N455))</f>
        <v/>
      </c>
      <c r="J456" s="17" t="str">
        <f aca="false">IF($C456="","",N($I456)-N($G456))</f>
        <v/>
      </c>
      <c r="K456" s="37" t="str">
        <f aca="false">IF($C456="","",N(商品マスタ!$I455))</f>
        <v/>
      </c>
      <c r="L456" s="17" t="str">
        <f aca="false">IF($C456="","",MAX(1,N(商品マスタ!$J455)))</f>
        <v/>
      </c>
      <c r="M456" s="38" t="str">
        <f aca="false">IF($C456="","",N(TOP!$C$16)*N($K456))</f>
        <v/>
      </c>
      <c r="N456" s="17" t="str">
        <f aca="false">IF($C456="","",ROUNDUP(N($M456)/N($L456),0))</f>
        <v/>
      </c>
      <c r="O456" s="17" t="str">
        <f aca="false">IF($C456="","",N(商品マスタ!$R455))</f>
        <v/>
      </c>
      <c r="P456" s="17" t="str">
        <f aca="false">IF($C456="","",IF($F456="理論",(N($O456)+N($N456))-N($G456),(N($O456)+N($N456))-N($I456)))</f>
        <v/>
      </c>
      <c r="Q456" s="17" t="str">
        <f aca="false">IF($C456="","",MAX(1,N(商品マスタ!$K455)))</f>
        <v/>
      </c>
      <c r="R456" s="39" t="str">
        <f aca="false">IF($C456="","",IF(N($P456)/N($Q456)&lt;=0,"",ROUNDUP(N($P456)/N($Q456),0)))</f>
        <v/>
      </c>
      <c r="S456" s="14"/>
      <c r="T456" s="40" t="str">
        <f aca="false">IF($C456="","",N(商品マスタ!$M455))</f>
        <v/>
      </c>
      <c r="U456" s="40" t="str">
        <f aca="false">IF($S456="","",N($S456)*N($T456))</f>
        <v/>
      </c>
      <c r="V456" s="18"/>
    </row>
    <row r="457" customFormat="false" ht="15" hidden="false" customHeight="false" outlineLevel="0" collapsed="false">
      <c r="B457" s="12" t="n">
        <v>451</v>
      </c>
      <c r="C457" s="36" t="str">
        <f aca="false">IF(商品マスタ!$C456="","",商品マスタ!$C456)</f>
        <v/>
      </c>
      <c r="D457" s="12" t="str">
        <f aca="false">IF($C457="","",商品マスタ!$D456)</f>
        <v/>
      </c>
      <c r="E457" s="12" t="str">
        <f aca="false">IF($C457="","",商品マスタ!$G456)</f>
        <v/>
      </c>
      <c r="F457" s="12" t="str">
        <f aca="false">IF($C457="","",IF(商品マスタ!$P456="","理論",商品マスタ!$P456))</f>
        <v/>
      </c>
      <c r="G457" s="17" t="str">
        <f aca="false">IF($C457="","",N(商品マスタ!$H456))</f>
        <v/>
      </c>
      <c r="H457" s="14"/>
      <c r="I457" s="17" t="str">
        <f aca="false">IF($C457="","",N($H457)*N(商品マスタ!$N456))</f>
        <v/>
      </c>
      <c r="J457" s="17" t="str">
        <f aca="false">IF($C457="","",N($I457)-N($G457))</f>
        <v/>
      </c>
      <c r="K457" s="37" t="str">
        <f aca="false">IF($C457="","",N(商品マスタ!$I456))</f>
        <v/>
      </c>
      <c r="L457" s="17" t="str">
        <f aca="false">IF($C457="","",MAX(1,N(商品マスタ!$J456)))</f>
        <v/>
      </c>
      <c r="M457" s="38" t="str">
        <f aca="false">IF($C457="","",N(TOP!$C$16)*N($K457))</f>
        <v/>
      </c>
      <c r="N457" s="17" t="str">
        <f aca="false">IF($C457="","",ROUNDUP(N($M457)/N($L457),0))</f>
        <v/>
      </c>
      <c r="O457" s="17" t="str">
        <f aca="false">IF($C457="","",N(商品マスタ!$R456))</f>
        <v/>
      </c>
      <c r="P457" s="17" t="str">
        <f aca="false">IF($C457="","",IF($F457="理論",(N($O457)+N($N457))-N($G457),(N($O457)+N($N457))-N($I457)))</f>
        <v/>
      </c>
      <c r="Q457" s="17" t="str">
        <f aca="false">IF($C457="","",MAX(1,N(商品マスタ!$K456)))</f>
        <v/>
      </c>
      <c r="R457" s="39" t="str">
        <f aca="false">IF($C457="","",IF(N($P457)/N($Q457)&lt;=0,"",ROUNDUP(N($P457)/N($Q457),0)))</f>
        <v/>
      </c>
      <c r="S457" s="14"/>
      <c r="T457" s="40" t="str">
        <f aca="false">IF($C457="","",N(商品マスタ!$M456))</f>
        <v/>
      </c>
      <c r="U457" s="40" t="str">
        <f aca="false">IF($S457="","",N($S457)*N($T457))</f>
        <v/>
      </c>
      <c r="V457" s="18"/>
    </row>
    <row r="458" customFormat="false" ht="15" hidden="false" customHeight="false" outlineLevel="0" collapsed="false">
      <c r="B458" s="12" t="n">
        <v>452</v>
      </c>
      <c r="C458" s="36" t="str">
        <f aca="false">IF(商品マスタ!$C457="","",商品マスタ!$C457)</f>
        <v/>
      </c>
      <c r="D458" s="12" t="str">
        <f aca="false">IF($C458="","",商品マスタ!$D457)</f>
        <v/>
      </c>
      <c r="E458" s="12" t="str">
        <f aca="false">IF($C458="","",商品マスタ!$G457)</f>
        <v/>
      </c>
      <c r="F458" s="12" t="str">
        <f aca="false">IF($C458="","",IF(商品マスタ!$P457="","理論",商品マスタ!$P457))</f>
        <v/>
      </c>
      <c r="G458" s="17" t="str">
        <f aca="false">IF($C458="","",N(商品マスタ!$H457))</f>
        <v/>
      </c>
      <c r="H458" s="14"/>
      <c r="I458" s="17" t="str">
        <f aca="false">IF($C458="","",N($H458)*N(商品マスタ!$N457))</f>
        <v/>
      </c>
      <c r="J458" s="17" t="str">
        <f aca="false">IF($C458="","",N($I458)-N($G458))</f>
        <v/>
      </c>
      <c r="K458" s="37" t="str">
        <f aca="false">IF($C458="","",N(商品マスタ!$I457))</f>
        <v/>
      </c>
      <c r="L458" s="17" t="str">
        <f aca="false">IF($C458="","",MAX(1,N(商品マスタ!$J457)))</f>
        <v/>
      </c>
      <c r="M458" s="38" t="str">
        <f aca="false">IF($C458="","",N(TOP!$C$16)*N($K458))</f>
        <v/>
      </c>
      <c r="N458" s="17" t="str">
        <f aca="false">IF($C458="","",ROUNDUP(N($M458)/N($L458),0))</f>
        <v/>
      </c>
      <c r="O458" s="17" t="str">
        <f aca="false">IF($C458="","",N(商品マスタ!$R457))</f>
        <v/>
      </c>
      <c r="P458" s="17" t="str">
        <f aca="false">IF($C458="","",IF($F458="理論",(N($O458)+N($N458))-N($G458),(N($O458)+N($N458))-N($I458)))</f>
        <v/>
      </c>
      <c r="Q458" s="17" t="str">
        <f aca="false">IF($C458="","",MAX(1,N(商品マスタ!$K457)))</f>
        <v/>
      </c>
      <c r="R458" s="39" t="str">
        <f aca="false">IF($C458="","",IF(N($P458)/N($Q458)&lt;=0,"",ROUNDUP(N($P458)/N($Q458),0)))</f>
        <v/>
      </c>
      <c r="S458" s="14"/>
      <c r="T458" s="40" t="str">
        <f aca="false">IF($C458="","",N(商品マスタ!$M457))</f>
        <v/>
      </c>
      <c r="U458" s="40" t="str">
        <f aca="false">IF($S458="","",N($S458)*N($T458))</f>
        <v/>
      </c>
      <c r="V458" s="18"/>
    </row>
    <row r="459" customFormat="false" ht="15" hidden="false" customHeight="false" outlineLevel="0" collapsed="false">
      <c r="B459" s="12" t="n">
        <v>453</v>
      </c>
      <c r="C459" s="36" t="str">
        <f aca="false">IF(商品マスタ!$C458="","",商品マスタ!$C458)</f>
        <v/>
      </c>
      <c r="D459" s="12" t="str">
        <f aca="false">IF($C459="","",商品マスタ!$D458)</f>
        <v/>
      </c>
      <c r="E459" s="12" t="str">
        <f aca="false">IF($C459="","",商品マスタ!$G458)</f>
        <v/>
      </c>
      <c r="F459" s="12" t="str">
        <f aca="false">IF($C459="","",IF(商品マスタ!$P458="","理論",商品マスタ!$P458))</f>
        <v/>
      </c>
      <c r="G459" s="17" t="str">
        <f aca="false">IF($C459="","",N(商品マスタ!$H458))</f>
        <v/>
      </c>
      <c r="H459" s="14"/>
      <c r="I459" s="17" t="str">
        <f aca="false">IF($C459="","",N($H459)*N(商品マスタ!$N458))</f>
        <v/>
      </c>
      <c r="J459" s="17" t="str">
        <f aca="false">IF($C459="","",N($I459)-N($G459))</f>
        <v/>
      </c>
      <c r="K459" s="37" t="str">
        <f aca="false">IF($C459="","",N(商品マスタ!$I458))</f>
        <v/>
      </c>
      <c r="L459" s="17" t="str">
        <f aca="false">IF($C459="","",MAX(1,N(商品マスタ!$J458)))</f>
        <v/>
      </c>
      <c r="M459" s="38" t="str">
        <f aca="false">IF($C459="","",N(TOP!$C$16)*N($K459))</f>
        <v/>
      </c>
      <c r="N459" s="17" t="str">
        <f aca="false">IF($C459="","",ROUNDUP(N($M459)/N($L459),0))</f>
        <v/>
      </c>
      <c r="O459" s="17" t="str">
        <f aca="false">IF($C459="","",N(商品マスタ!$R458))</f>
        <v/>
      </c>
      <c r="P459" s="17" t="str">
        <f aca="false">IF($C459="","",IF($F459="理論",(N($O459)+N($N459))-N($G459),(N($O459)+N($N459))-N($I459)))</f>
        <v/>
      </c>
      <c r="Q459" s="17" t="str">
        <f aca="false">IF($C459="","",MAX(1,N(商品マスタ!$K458)))</f>
        <v/>
      </c>
      <c r="R459" s="39" t="str">
        <f aca="false">IF($C459="","",IF(N($P459)/N($Q459)&lt;=0,"",ROUNDUP(N($P459)/N($Q459),0)))</f>
        <v/>
      </c>
      <c r="S459" s="14"/>
      <c r="T459" s="40" t="str">
        <f aca="false">IF($C459="","",N(商品マスタ!$M458))</f>
        <v/>
      </c>
      <c r="U459" s="40" t="str">
        <f aca="false">IF($S459="","",N($S459)*N($T459))</f>
        <v/>
      </c>
      <c r="V459" s="18"/>
    </row>
    <row r="460" customFormat="false" ht="15" hidden="false" customHeight="false" outlineLevel="0" collapsed="false">
      <c r="B460" s="12" t="n">
        <v>454</v>
      </c>
      <c r="C460" s="36" t="str">
        <f aca="false">IF(商品マスタ!$C459="","",商品マスタ!$C459)</f>
        <v/>
      </c>
      <c r="D460" s="12" t="str">
        <f aca="false">IF($C460="","",商品マスタ!$D459)</f>
        <v/>
      </c>
      <c r="E460" s="12" t="str">
        <f aca="false">IF($C460="","",商品マスタ!$G459)</f>
        <v/>
      </c>
      <c r="F460" s="12" t="str">
        <f aca="false">IF($C460="","",IF(商品マスタ!$P459="","理論",商品マスタ!$P459))</f>
        <v/>
      </c>
      <c r="G460" s="17" t="str">
        <f aca="false">IF($C460="","",N(商品マスタ!$H459))</f>
        <v/>
      </c>
      <c r="H460" s="14"/>
      <c r="I460" s="17" t="str">
        <f aca="false">IF($C460="","",N($H460)*N(商品マスタ!$N459))</f>
        <v/>
      </c>
      <c r="J460" s="17" t="str">
        <f aca="false">IF($C460="","",N($I460)-N($G460))</f>
        <v/>
      </c>
      <c r="K460" s="37" t="str">
        <f aca="false">IF($C460="","",N(商品マスタ!$I459))</f>
        <v/>
      </c>
      <c r="L460" s="17" t="str">
        <f aca="false">IF($C460="","",MAX(1,N(商品マスタ!$J459)))</f>
        <v/>
      </c>
      <c r="M460" s="38" t="str">
        <f aca="false">IF($C460="","",N(TOP!$C$16)*N($K460))</f>
        <v/>
      </c>
      <c r="N460" s="17" t="str">
        <f aca="false">IF($C460="","",ROUNDUP(N($M460)/N($L460),0))</f>
        <v/>
      </c>
      <c r="O460" s="17" t="str">
        <f aca="false">IF($C460="","",N(商品マスタ!$R459))</f>
        <v/>
      </c>
      <c r="P460" s="17" t="str">
        <f aca="false">IF($C460="","",IF($F460="理論",(N($O460)+N($N460))-N($G460),(N($O460)+N($N460))-N($I460)))</f>
        <v/>
      </c>
      <c r="Q460" s="17" t="str">
        <f aca="false">IF($C460="","",MAX(1,N(商品マスタ!$K459)))</f>
        <v/>
      </c>
      <c r="R460" s="39" t="str">
        <f aca="false">IF($C460="","",IF(N($P460)/N($Q460)&lt;=0,"",ROUNDUP(N($P460)/N($Q460),0)))</f>
        <v/>
      </c>
      <c r="S460" s="14"/>
      <c r="T460" s="40" t="str">
        <f aca="false">IF($C460="","",N(商品マスタ!$M459))</f>
        <v/>
      </c>
      <c r="U460" s="40" t="str">
        <f aca="false">IF($S460="","",N($S460)*N($T460))</f>
        <v/>
      </c>
      <c r="V460" s="18"/>
    </row>
    <row r="461" customFormat="false" ht="15" hidden="false" customHeight="false" outlineLevel="0" collapsed="false">
      <c r="B461" s="12" t="n">
        <v>455</v>
      </c>
      <c r="C461" s="36" t="str">
        <f aca="false">IF(商品マスタ!$C460="","",商品マスタ!$C460)</f>
        <v/>
      </c>
      <c r="D461" s="12" t="str">
        <f aca="false">IF($C461="","",商品マスタ!$D460)</f>
        <v/>
      </c>
      <c r="E461" s="12" t="str">
        <f aca="false">IF($C461="","",商品マスタ!$G460)</f>
        <v/>
      </c>
      <c r="F461" s="12" t="str">
        <f aca="false">IF($C461="","",IF(商品マスタ!$P460="","理論",商品マスタ!$P460))</f>
        <v/>
      </c>
      <c r="G461" s="17" t="str">
        <f aca="false">IF($C461="","",N(商品マスタ!$H460))</f>
        <v/>
      </c>
      <c r="H461" s="14"/>
      <c r="I461" s="17" t="str">
        <f aca="false">IF($C461="","",N($H461)*N(商品マスタ!$N460))</f>
        <v/>
      </c>
      <c r="J461" s="17" t="str">
        <f aca="false">IF($C461="","",N($I461)-N($G461))</f>
        <v/>
      </c>
      <c r="K461" s="37" t="str">
        <f aca="false">IF($C461="","",N(商品マスタ!$I460))</f>
        <v/>
      </c>
      <c r="L461" s="17" t="str">
        <f aca="false">IF($C461="","",MAX(1,N(商品マスタ!$J460)))</f>
        <v/>
      </c>
      <c r="M461" s="38" t="str">
        <f aca="false">IF($C461="","",N(TOP!$C$16)*N($K461))</f>
        <v/>
      </c>
      <c r="N461" s="17" t="str">
        <f aca="false">IF($C461="","",ROUNDUP(N($M461)/N($L461),0))</f>
        <v/>
      </c>
      <c r="O461" s="17" t="str">
        <f aca="false">IF($C461="","",N(商品マスタ!$R460))</f>
        <v/>
      </c>
      <c r="P461" s="17" t="str">
        <f aca="false">IF($C461="","",IF($F461="理論",(N($O461)+N($N461))-N($G461),(N($O461)+N($N461))-N($I461)))</f>
        <v/>
      </c>
      <c r="Q461" s="17" t="str">
        <f aca="false">IF($C461="","",MAX(1,N(商品マスタ!$K460)))</f>
        <v/>
      </c>
      <c r="R461" s="39" t="str">
        <f aca="false">IF($C461="","",IF(N($P461)/N($Q461)&lt;=0,"",ROUNDUP(N($P461)/N($Q461),0)))</f>
        <v/>
      </c>
      <c r="S461" s="14"/>
      <c r="T461" s="40" t="str">
        <f aca="false">IF($C461="","",N(商品マスタ!$M460))</f>
        <v/>
      </c>
      <c r="U461" s="40" t="str">
        <f aca="false">IF($S461="","",N($S461)*N($T461))</f>
        <v/>
      </c>
      <c r="V461" s="18"/>
    </row>
    <row r="462" customFormat="false" ht="15" hidden="false" customHeight="false" outlineLevel="0" collapsed="false">
      <c r="B462" s="12" t="n">
        <v>456</v>
      </c>
      <c r="C462" s="36" t="str">
        <f aca="false">IF(商品マスタ!$C461="","",商品マスタ!$C461)</f>
        <v/>
      </c>
      <c r="D462" s="12" t="str">
        <f aca="false">IF($C462="","",商品マスタ!$D461)</f>
        <v/>
      </c>
      <c r="E462" s="12" t="str">
        <f aca="false">IF($C462="","",商品マスタ!$G461)</f>
        <v/>
      </c>
      <c r="F462" s="12" t="str">
        <f aca="false">IF($C462="","",IF(商品マスタ!$P461="","理論",商品マスタ!$P461))</f>
        <v/>
      </c>
      <c r="G462" s="17" t="str">
        <f aca="false">IF($C462="","",N(商品マスタ!$H461))</f>
        <v/>
      </c>
      <c r="H462" s="14"/>
      <c r="I462" s="17" t="str">
        <f aca="false">IF($C462="","",N($H462)*N(商品マスタ!$N461))</f>
        <v/>
      </c>
      <c r="J462" s="17" t="str">
        <f aca="false">IF($C462="","",N($I462)-N($G462))</f>
        <v/>
      </c>
      <c r="K462" s="37" t="str">
        <f aca="false">IF($C462="","",N(商品マスタ!$I461))</f>
        <v/>
      </c>
      <c r="L462" s="17" t="str">
        <f aca="false">IF($C462="","",MAX(1,N(商品マスタ!$J461)))</f>
        <v/>
      </c>
      <c r="M462" s="38" t="str">
        <f aca="false">IF($C462="","",N(TOP!$C$16)*N($K462))</f>
        <v/>
      </c>
      <c r="N462" s="17" t="str">
        <f aca="false">IF($C462="","",ROUNDUP(N($M462)/N($L462),0))</f>
        <v/>
      </c>
      <c r="O462" s="17" t="str">
        <f aca="false">IF($C462="","",N(商品マスタ!$R461))</f>
        <v/>
      </c>
      <c r="P462" s="17" t="str">
        <f aca="false">IF($C462="","",IF($F462="理論",(N($O462)+N($N462))-N($G462),(N($O462)+N($N462))-N($I462)))</f>
        <v/>
      </c>
      <c r="Q462" s="17" t="str">
        <f aca="false">IF($C462="","",MAX(1,N(商品マスタ!$K461)))</f>
        <v/>
      </c>
      <c r="R462" s="39" t="str">
        <f aca="false">IF($C462="","",IF(N($P462)/N($Q462)&lt;=0,"",ROUNDUP(N($P462)/N($Q462),0)))</f>
        <v/>
      </c>
      <c r="S462" s="14"/>
      <c r="T462" s="40" t="str">
        <f aca="false">IF($C462="","",N(商品マスタ!$M461))</f>
        <v/>
      </c>
      <c r="U462" s="40" t="str">
        <f aca="false">IF($S462="","",N($S462)*N($T462))</f>
        <v/>
      </c>
      <c r="V462" s="18"/>
    </row>
    <row r="463" customFormat="false" ht="15" hidden="false" customHeight="false" outlineLevel="0" collapsed="false">
      <c r="B463" s="12" t="n">
        <v>457</v>
      </c>
      <c r="C463" s="36" t="str">
        <f aca="false">IF(商品マスタ!$C462="","",商品マスタ!$C462)</f>
        <v/>
      </c>
      <c r="D463" s="12" t="str">
        <f aca="false">IF($C463="","",商品マスタ!$D462)</f>
        <v/>
      </c>
      <c r="E463" s="12" t="str">
        <f aca="false">IF($C463="","",商品マスタ!$G462)</f>
        <v/>
      </c>
      <c r="F463" s="12" t="str">
        <f aca="false">IF($C463="","",IF(商品マスタ!$P462="","理論",商品マスタ!$P462))</f>
        <v/>
      </c>
      <c r="G463" s="17" t="str">
        <f aca="false">IF($C463="","",N(商品マスタ!$H462))</f>
        <v/>
      </c>
      <c r="H463" s="14"/>
      <c r="I463" s="17" t="str">
        <f aca="false">IF($C463="","",N($H463)*N(商品マスタ!$N462))</f>
        <v/>
      </c>
      <c r="J463" s="17" t="str">
        <f aca="false">IF($C463="","",N($I463)-N($G463))</f>
        <v/>
      </c>
      <c r="K463" s="37" t="str">
        <f aca="false">IF($C463="","",N(商品マスタ!$I462))</f>
        <v/>
      </c>
      <c r="L463" s="17" t="str">
        <f aca="false">IF($C463="","",MAX(1,N(商品マスタ!$J462)))</f>
        <v/>
      </c>
      <c r="M463" s="38" t="str">
        <f aca="false">IF($C463="","",N(TOP!$C$16)*N($K463))</f>
        <v/>
      </c>
      <c r="N463" s="17" t="str">
        <f aca="false">IF($C463="","",ROUNDUP(N($M463)/N($L463),0))</f>
        <v/>
      </c>
      <c r="O463" s="17" t="str">
        <f aca="false">IF($C463="","",N(商品マスタ!$R462))</f>
        <v/>
      </c>
      <c r="P463" s="17" t="str">
        <f aca="false">IF($C463="","",IF($F463="理論",(N($O463)+N($N463))-N($G463),(N($O463)+N($N463))-N($I463)))</f>
        <v/>
      </c>
      <c r="Q463" s="17" t="str">
        <f aca="false">IF($C463="","",MAX(1,N(商品マスタ!$K462)))</f>
        <v/>
      </c>
      <c r="R463" s="39" t="str">
        <f aca="false">IF($C463="","",IF(N($P463)/N($Q463)&lt;=0,"",ROUNDUP(N($P463)/N($Q463),0)))</f>
        <v/>
      </c>
      <c r="S463" s="14"/>
      <c r="T463" s="40" t="str">
        <f aca="false">IF($C463="","",N(商品マスタ!$M462))</f>
        <v/>
      </c>
      <c r="U463" s="40" t="str">
        <f aca="false">IF($S463="","",N($S463)*N($T463))</f>
        <v/>
      </c>
      <c r="V463" s="18"/>
    </row>
    <row r="464" customFormat="false" ht="15" hidden="false" customHeight="false" outlineLevel="0" collapsed="false">
      <c r="B464" s="12" t="n">
        <v>458</v>
      </c>
      <c r="C464" s="36" t="str">
        <f aca="false">IF(商品マスタ!$C463="","",商品マスタ!$C463)</f>
        <v/>
      </c>
      <c r="D464" s="12" t="str">
        <f aca="false">IF($C464="","",商品マスタ!$D463)</f>
        <v/>
      </c>
      <c r="E464" s="12" t="str">
        <f aca="false">IF($C464="","",商品マスタ!$G463)</f>
        <v/>
      </c>
      <c r="F464" s="12" t="str">
        <f aca="false">IF($C464="","",IF(商品マスタ!$P463="","理論",商品マスタ!$P463))</f>
        <v/>
      </c>
      <c r="G464" s="17" t="str">
        <f aca="false">IF($C464="","",N(商品マスタ!$H463))</f>
        <v/>
      </c>
      <c r="H464" s="14"/>
      <c r="I464" s="17" t="str">
        <f aca="false">IF($C464="","",N($H464)*N(商品マスタ!$N463))</f>
        <v/>
      </c>
      <c r="J464" s="17" t="str">
        <f aca="false">IF($C464="","",N($I464)-N($G464))</f>
        <v/>
      </c>
      <c r="K464" s="37" t="str">
        <f aca="false">IF($C464="","",N(商品マスタ!$I463))</f>
        <v/>
      </c>
      <c r="L464" s="17" t="str">
        <f aca="false">IF($C464="","",MAX(1,N(商品マスタ!$J463)))</f>
        <v/>
      </c>
      <c r="M464" s="38" t="str">
        <f aca="false">IF($C464="","",N(TOP!$C$16)*N($K464))</f>
        <v/>
      </c>
      <c r="N464" s="17" t="str">
        <f aca="false">IF($C464="","",ROUNDUP(N($M464)/N($L464),0))</f>
        <v/>
      </c>
      <c r="O464" s="17" t="str">
        <f aca="false">IF($C464="","",N(商品マスタ!$R463))</f>
        <v/>
      </c>
      <c r="P464" s="17" t="str">
        <f aca="false">IF($C464="","",IF($F464="理論",(N($O464)+N($N464))-N($G464),(N($O464)+N($N464))-N($I464)))</f>
        <v/>
      </c>
      <c r="Q464" s="17" t="str">
        <f aca="false">IF($C464="","",MAX(1,N(商品マスタ!$K463)))</f>
        <v/>
      </c>
      <c r="R464" s="39" t="str">
        <f aca="false">IF($C464="","",IF(N($P464)/N($Q464)&lt;=0,"",ROUNDUP(N($P464)/N($Q464),0)))</f>
        <v/>
      </c>
      <c r="S464" s="14"/>
      <c r="T464" s="40" t="str">
        <f aca="false">IF($C464="","",N(商品マスタ!$M463))</f>
        <v/>
      </c>
      <c r="U464" s="40" t="str">
        <f aca="false">IF($S464="","",N($S464)*N($T464))</f>
        <v/>
      </c>
      <c r="V464" s="18"/>
    </row>
    <row r="465" customFormat="false" ht="15" hidden="false" customHeight="false" outlineLevel="0" collapsed="false">
      <c r="B465" s="12" t="n">
        <v>459</v>
      </c>
      <c r="C465" s="36" t="str">
        <f aca="false">IF(商品マスタ!$C464="","",商品マスタ!$C464)</f>
        <v/>
      </c>
      <c r="D465" s="12" t="str">
        <f aca="false">IF($C465="","",商品マスタ!$D464)</f>
        <v/>
      </c>
      <c r="E465" s="12" t="str">
        <f aca="false">IF($C465="","",商品マスタ!$G464)</f>
        <v/>
      </c>
      <c r="F465" s="12" t="str">
        <f aca="false">IF($C465="","",IF(商品マスタ!$P464="","理論",商品マスタ!$P464))</f>
        <v/>
      </c>
      <c r="G465" s="17" t="str">
        <f aca="false">IF($C465="","",N(商品マスタ!$H464))</f>
        <v/>
      </c>
      <c r="H465" s="14"/>
      <c r="I465" s="17" t="str">
        <f aca="false">IF($C465="","",N($H465)*N(商品マスタ!$N464))</f>
        <v/>
      </c>
      <c r="J465" s="17" t="str">
        <f aca="false">IF($C465="","",N($I465)-N($G465))</f>
        <v/>
      </c>
      <c r="K465" s="37" t="str">
        <f aca="false">IF($C465="","",N(商品マスタ!$I464))</f>
        <v/>
      </c>
      <c r="L465" s="17" t="str">
        <f aca="false">IF($C465="","",MAX(1,N(商品マスタ!$J464)))</f>
        <v/>
      </c>
      <c r="M465" s="38" t="str">
        <f aca="false">IF($C465="","",N(TOP!$C$16)*N($K465))</f>
        <v/>
      </c>
      <c r="N465" s="17" t="str">
        <f aca="false">IF($C465="","",ROUNDUP(N($M465)/N($L465),0))</f>
        <v/>
      </c>
      <c r="O465" s="17" t="str">
        <f aca="false">IF($C465="","",N(商品マスタ!$R464))</f>
        <v/>
      </c>
      <c r="P465" s="17" t="str">
        <f aca="false">IF($C465="","",IF($F465="理論",(N($O465)+N($N465))-N($G465),(N($O465)+N($N465))-N($I465)))</f>
        <v/>
      </c>
      <c r="Q465" s="17" t="str">
        <f aca="false">IF($C465="","",MAX(1,N(商品マスタ!$K464)))</f>
        <v/>
      </c>
      <c r="R465" s="39" t="str">
        <f aca="false">IF($C465="","",IF(N($P465)/N($Q465)&lt;=0,"",ROUNDUP(N($P465)/N($Q465),0)))</f>
        <v/>
      </c>
      <c r="S465" s="14"/>
      <c r="T465" s="40" t="str">
        <f aca="false">IF($C465="","",N(商品マスタ!$M464))</f>
        <v/>
      </c>
      <c r="U465" s="40" t="str">
        <f aca="false">IF($S465="","",N($S465)*N($T465))</f>
        <v/>
      </c>
      <c r="V465" s="18"/>
    </row>
    <row r="466" customFormat="false" ht="15" hidden="false" customHeight="false" outlineLevel="0" collapsed="false">
      <c r="B466" s="12" t="n">
        <v>460</v>
      </c>
      <c r="C466" s="36" t="str">
        <f aca="false">IF(商品マスタ!$C465="","",商品マスタ!$C465)</f>
        <v/>
      </c>
      <c r="D466" s="12" t="str">
        <f aca="false">IF($C466="","",商品マスタ!$D465)</f>
        <v/>
      </c>
      <c r="E466" s="12" t="str">
        <f aca="false">IF($C466="","",商品マスタ!$G465)</f>
        <v/>
      </c>
      <c r="F466" s="12" t="str">
        <f aca="false">IF($C466="","",IF(商品マスタ!$P465="","理論",商品マスタ!$P465))</f>
        <v/>
      </c>
      <c r="G466" s="17" t="str">
        <f aca="false">IF($C466="","",N(商品マスタ!$H465))</f>
        <v/>
      </c>
      <c r="H466" s="14"/>
      <c r="I466" s="17" t="str">
        <f aca="false">IF($C466="","",N($H466)*N(商品マスタ!$N465))</f>
        <v/>
      </c>
      <c r="J466" s="17" t="str">
        <f aca="false">IF($C466="","",N($I466)-N($G466))</f>
        <v/>
      </c>
      <c r="K466" s="37" t="str">
        <f aca="false">IF($C466="","",N(商品マスタ!$I465))</f>
        <v/>
      </c>
      <c r="L466" s="17" t="str">
        <f aca="false">IF($C466="","",MAX(1,N(商品マスタ!$J465)))</f>
        <v/>
      </c>
      <c r="M466" s="38" t="str">
        <f aca="false">IF($C466="","",N(TOP!$C$16)*N($K466))</f>
        <v/>
      </c>
      <c r="N466" s="17" t="str">
        <f aca="false">IF($C466="","",ROUNDUP(N($M466)/N($L466),0))</f>
        <v/>
      </c>
      <c r="O466" s="17" t="str">
        <f aca="false">IF($C466="","",N(商品マスタ!$R465))</f>
        <v/>
      </c>
      <c r="P466" s="17" t="str">
        <f aca="false">IF($C466="","",IF($F466="理論",(N($O466)+N($N466))-N($G466),(N($O466)+N($N466))-N($I466)))</f>
        <v/>
      </c>
      <c r="Q466" s="17" t="str">
        <f aca="false">IF($C466="","",MAX(1,N(商品マスタ!$K465)))</f>
        <v/>
      </c>
      <c r="R466" s="39" t="str">
        <f aca="false">IF($C466="","",IF(N($P466)/N($Q466)&lt;=0,"",ROUNDUP(N($P466)/N($Q466),0)))</f>
        <v/>
      </c>
      <c r="S466" s="14"/>
      <c r="T466" s="40" t="str">
        <f aca="false">IF($C466="","",N(商品マスタ!$M465))</f>
        <v/>
      </c>
      <c r="U466" s="40" t="str">
        <f aca="false">IF($S466="","",N($S466)*N($T466))</f>
        <v/>
      </c>
      <c r="V466" s="18"/>
    </row>
    <row r="467" customFormat="false" ht="15" hidden="false" customHeight="false" outlineLevel="0" collapsed="false">
      <c r="B467" s="12" t="n">
        <v>461</v>
      </c>
      <c r="C467" s="36" t="str">
        <f aca="false">IF(商品マスタ!$C466="","",商品マスタ!$C466)</f>
        <v/>
      </c>
      <c r="D467" s="12" t="str">
        <f aca="false">IF($C467="","",商品マスタ!$D466)</f>
        <v/>
      </c>
      <c r="E467" s="12" t="str">
        <f aca="false">IF($C467="","",商品マスタ!$G466)</f>
        <v/>
      </c>
      <c r="F467" s="12" t="str">
        <f aca="false">IF($C467="","",IF(商品マスタ!$P466="","理論",商品マスタ!$P466))</f>
        <v/>
      </c>
      <c r="G467" s="17" t="str">
        <f aca="false">IF($C467="","",N(商品マスタ!$H466))</f>
        <v/>
      </c>
      <c r="H467" s="14"/>
      <c r="I467" s="17" t="str">
        <f aca="false">IF($C467="","",N($H467)*N(商品マスタ!$N466))</f>
        <v/>
      </c>
      <c r="J467" s="17" t="str">
        <f aca="false">IF($C467="","",N($I467)-N($G467))</f>
        <v/>
      </c>
      <c r="K467" s="37" t="str">
        <f aca="false">IF($C467="","",N(商品マスタ!$I466))</f>
        <v/>
      </c>
      <c r="L467" s="17" t="str">
        <f aca="false">IF($C467="","",MAX(1,N(商品マスタ!$J466)))</f>
        <v/>
      </c>
      <c r="M467" s="38" t="str">
        <f aca="false">IF($C467="","",N(TOP!$C$16)*N($K467))</f>
        <v/>
      </c>
      <c r="N467" s="17" t="str">
        <f aca="false">IF($C467="","",ROUNDUP(N($M467)/N($L467),0))</f>
        <v/>
      </c>
      <c r="O467" s="17" t="str">
        <f aca="false">IF($C467="","",N(商品マスタ!$R466))</f>
        <v/>
      </c>
      <c r="P467" s="17" t="str">
        <f aca="false">IF($C467="","",IF($F467="理論",(N($O467)+N($N467))-N($G467),(N($O467)+N($N467))-N($I467)))</f>
        <v/>
      </c>
      <c r="Q467" s="17" t="str">
        <f aca="false">IF($C467="","",MAX(1,N(商品マスタ!$K466)))</f>
        <v/>
      </c>
      <c r="R467" s="39" t="str">
        <f aca="false">IF($C467="","",IF(N($P467)/N($Q467)&lt;=0,"",ROUNDUP(N($P467)/N($Q467),0)))</f>
        <v/>
      </c>
      <c r="S467" s="14"/>
      <c r="T467" s="40" t="str">
        <f aca="false">IF($C467="","",N(商品マスタ!$M466))</f>
        <v/>
      </c>
      <c r="U467" s="40" t="str">
        <f aca="false">IF($S467="","",N($S467)*N($T467))</f>
        <v/>
      </c>
      <c r="V467" s="18"/>
    </row>
    <row r="468" customFormat="false" ht="15" hidden="false" customHeight="false" outlineLevel="0" collapsed="false">
      <c r="B468" s="12" t="n">
        <v>462</v>
      </c>
      <c r="C468" s="36" t="str">
        <f aca="false">IF(商品マスタ!$C467="","",商品マスタ!$C467)</f>
        <v/>
      </c>
      <c r="D468" s="12" t="str">
        <f aca="false">IF($C468="","",商品マスタ!$D467)</f>
        <v/>
      </c>
      <c r="E468" s="12" t="str">
        <f aca="false">IF($C468="","",商品マスタ!$G467)</f>
        <v/>
      </c>
      <c r="F468" s="12" t="str">
        <f aca="false">IF($C468="","",IF(商品マスタ!$P467="","理論",商品マスタ!$P467))</f>
        <v/>
      </c>
      <c r="G468" s="17" t="str">
        <f aca="false">IF($C468="","",N(商品マスタ!$H467))</f>
        <v/>
      </c>
      <c r="H468" s="14"/>
      <c r="I468" s="17" t="str">
        <f aca="false">IF($C468="","",N($H468)*N(商品マスタ!$N467))</f>
        <v/>
      </c>
      <c r="J468" s="17" t="str">
        <f aca="false">IF($C468="","",N($I468)-N($G468))</f>
        <v/>
      </c>
      <c r="K468" s="37" t="str">
        <f aca="false">IF($C468="","",N(商品マスタ!$I467))</f>
        <v/>
      </c>
      <c r="L468" s="17" t="str">
        <f aca="false">IF($C468="","",MAX(1,N(商品マスタ!$J467)))</f>
        <v/>
      </c>
      <c r="M468" s="38" t="str">
        <f aca="false">IF($C468="","",N(TOP!$C$16)*N($K468))</f>
        <v/>
      </c>
      <c r="N468" s="17" t="str">
        <f aca="false">IF($C468="","",ROUNDUP(N($M468)/N($L468),0))</f>
        <v/>
      </c>
      <c r="O468" s="17" t="str">
        <f aca="false">IF($C468="","",N(商品マスタ!$R467))</f>
        <v/>
      </c>
      <c r="P468" s="17" t="str">
        <f aca="false">IF($C468="","",IF($F468="理論",(N($O468)+N($N468))-N($G468),(N($O468)+N($N468))-N($I468)))</f>
        <v/>
      </c>
      <c r="Q468" s="17" t="str">
        <f aca="false">IF($C468="","",MAX(1,N(商品マスタ!$K467)))</f>
        <v/>
      </c>
      <c r="R468" s="39" t="str">
        <f aca="false">IF($C468="","",IF(N($P468)/N($Q468)&lt;=0,"",ROUNDUP(N($P468)/N($Q468),0)))</f>
        <v/>
      </c>
      <c r="S468" s="14"/>
      <c r="T468" s="40" t="str">
        <f aca="false">IF($C468="","",N(商品マスタ!$M467))</f>
        <v/>
      </c>
      <c r="U468" s="40" t="str">
        <f aca="false">IF($S468="","",N($S468)*N($T468))</f>
        <v/>
      </c>
      <c r="V468" s="18"/>
    </row>
    <row r="469" customFormat="false" ht="15" hidden="false" customHeight="false" outlineLevel="0" collapsed="false">
      <c r="B469" s="12" t="n">
        <v>463</v>
      </c>
      <c r="C469" s="36" t="str">
        <f aca="false">IF(商品マスタ!$C468="","",商品マスタ!$C468)</f>
        <v/>
      </c>
      <c r="D469" s="12" t="str">
        <f aca="false">IF($C469="","",商品マスタ!$D468)</f>
        <v/>
      </c>
      <c r="E469" s="12" t="str">
        <f aca="false">IF($C469="","",商品マスタ!$G468)</f>
        <v/>
      </c>
      <c r="F469" s="12" t="str">
        <f aca="false">IF($C469="","",IF(商品マスタ!$P468="","理論",商品マスタ!$P468))</f>
        <v/>
      </c>
      <c r="G469" s="17" t="str">
        <f aca="false">IF($C469="","",N(商品マスタ!$H468))</f>
        <v/>
      </c>
      <c r="H469" s="14"/>
      <c r="I469" s="17" t="str">
        <f aca="false">IF($C469="","",N($H469)*N(商品マスタ!$N468))</f>
        <v/>
      </c>
      <c r="J469" s="17" t="str">
        <f aca="false">IF($C469="","",N($I469)-N($G469))</f>
        <v/>
      </c>
      <c r="K469" s="37" t="str">
        <f aca="false">IF($C469="","",N(商品マスタ!$I468))</f>
        <v/>
      </c>
      <c r="L469" s="17" t="str">
        <f aca="false">IF($C469="","",MAX(1,N(商品マスタ!$J468)))</f>
        <v/>
      </c>
      <c r="M469" s="38" t="str">
        <f aca="false">IF($C469="","",N(TOP!$C$16)*N($K469))</f>
        <v/>
      </c>
      <c r="N469" s="17" t="str">
        <f aca="false">IF($C469="","",ROUNDUP(N($M469)/N($L469),0))</f>
        <v/>
      </c>
      <c r="O469" s="17" t="str">
        <f aca="false">IF($C469="","",N(商品マスタ!$R468))</f>
        <v/>
      </c>
      <c r="P469" s="17" t="str">
        <f aca="false">IF($C469="","",IF($F469="理論",(N($O469)+N($N469))-N($G469),(N($O469)+N($N469))-N($I469)))</f>
        <v/>
      </c>
      <c r="Q469" s="17" t="str">
        <f aca="false">IF($C469="","",MAX(1,N(商品マスタ!$K468)))</f>
        <v/>
      </c>
      <c r="R469" s="39" t="str">
        <f aca="false">IF($C469="","",IF(N($P469)/N($Q469)&lt;=0,"",ROUNDUP(N($P469)/N($Q469),0)))</f>
        <v/>
      </c>
      <c r="S469" s="14"/>
      <c r="T469" s="40" t="str">
        <f aca="false">IF($C469="","",N(商品マスタ!$M468))</f>
        <v/>
      </c>
      <c r="U469" s="40" t="str">
        <f aca="false">IF($S469="","",N($S469)*N($T469))</f>
        <v/>
      </c>
      <c r="V469" s="18"/>
    </row>
    <row r="470" customFormat="false" ht="15" hidden="false" customHeight="false" outlineLevel="0" collapsed="false">
      <c r="B470" s="12" t="n">
        <v>464</v>
      </c>
      <c r="C470" s="36" t="str">
        <f aca="false">IF(商品マスタ!$C469="","",商品マスタ!$C469)</f>
        <v/>
      </c>
      <c r="D470" s="12" t="str">
        <f aca="false">IF($C470="","",商品マスタ!$D469)</f>
        <v/>
      </c>
      <c r="E470" s="12" t="str">
        <f aca="false">IF($C470="","",商品マスタ!$G469)</f>
        <v/>
      </c>
      <c r="F470" s="12" t="str">
        <f aca="false">IF($C470="","",IF(商品マスタ!$P469="","理論",商品マスタ!$P469))</f>
        <v/>
      </c>
      <c r="G470" s="17" t="str">
        <f aca="false">IF($C470="","",N(商品マスタ!$H469))</f>
        <v/>
      </c>
      <c r="H470" s="14"/>
      <c r="I470" s="17" t="str">
        <f aca="false">IF($C470="","",N($H470)*N(商品マスタ!$N469))</f>
        <v/>
      </c>
      <c r="J470" s="17" t="str">
        <f aca="false">IF($C470="","",N($I470)-N($G470))</f>
        <v/>
      </c>
      <c r="K470" s="37" t="str">
        <f aca="false">IF($C470="","",N(商品マスタ!$I469))</f>
        <v/>
      </c>
      <c r="L470" s="17" t="str">
        <f aca="false">IF($C470="","",MAX(1,N(商品マスタ!$J469)))</f>
        <v/>
      </c>
      <c r="M470" s="38" t="str">
        <f aca="false">IF($C470="","",N(TOP!$C$16)*N($K470))</f>
        <v/>
      </c>
      <c r="N470" s="17" t="str">
        <f aca="false">IF($C470="","",ROUNDUP(N($M470)/N($L470),0))</f>
        <v/>
      </c>
      <c r="O470" s="17" t="str">
        <f aca="false">IF($C470="","",N(商品マスタ!$R469))</f>
        <v/>
      </c>
      <c r="P470" s="17" t="str">
        <f aca="false">IF($C470="","",IF($F470="理論",(N($O470)+N($N470))-N($G470),(N($O470)+N($N470))-N($I470)))</f>
        <v/>
      </c>
      <c r="Q470" s="17" t="str">
        <f aca="false">IF($C470="","",MAX(1,N(商品マスタ!$K469)))</f>
        <v/>
      </c>
      <c r="R470" s="39" t="str">
        <f aca="false">IF($C470="","",IF(N($P470)/N($Q470)&lt;=0,"",ROUNDUP(N($P470)/N($Q470),0)))</f>
        <v/>
      </c>
      <c r="S470" s="14"/>
      <c r="T470" s="40" t="str">
        <f aca="false">IF($C470="","",N(商品マスタ!$M469))</f>
        <v/>
      </c>
      <c r="U470" s="40" t="str">
        <f aca="false">IF($S470="","",N($S470)*N($T470))</f>
        <v/>
      </c>
      <c r="V470" s="18"/>
    </row>
    <row r="471" customFormat="false" ht="15" hidden="false" customHeight="false" outlineLevel="0" collapsed="false">
      <c r="B471" s="12" t="n">
        <v>465</v>
      </c>
      <c r="C471" s="36" t="str">
        <f aca="false">IF(商品マスタ!$C470="","",商品マスタ!$C470)</f>
        <v/>
      </c>
      <c r="D471" s="12" t="str">
        <f aca="false">IF($C471="","",商品マスタ!$D470)</f>
        <v/>
      </c>
      <c r="E471" s="12" t="str">
        <f aca="false">IF($C471="","",商品マスタ!$G470)</f>
        <v/>
      </c>
      <c r="F471" s="12" t="str">
        <f aca="false">IF($C471="","",IF(商品マスタ!$P470="","理論",商品マスタ!$P470))</f>
        <v/>
      </c>
      <c r="G471" s="17" t="str">
        <f aca="false">IF($C471="","",N(商品マスタ!$H470))</f>
        <v/>
      </c>
      <c r="H471" s="14"/>
      <c r="I471" s="17" t="str">
        <f aca="false">IF($C471="","",N($H471)*N(商品マスタ!$N470))</f>
        <v/>
      </c>
      <c r="J471" s="17" t="str">
        <f aca="false">IF($C471="","",N($I471)-N($G471))</f>
        <v/>
      </c>
      <c r="K471" s="37" t="str">
        <f aca="false">IF($C471="","",N(商品マスタ!$I470))</f>
        <v/>
      </c>
      <c r="L471" s="17" t="str">
        <f aca="false">IF($C471="","",MAX(1,N(商品マスタ!$J470)))</f>
        <v/>
      </c>
      <c r="M471" s="38" t="str">
        <f aca="false">IF($C471="","",N(TOP!$C$16)*N($K471))</f>
        <v/>
      </c>
      <c r="N471" s="17" t="str">
        <f aca="false">IF($C471="","",ROUNDUP(N($M471)/N($L471),0))</f>
        <v/>
      </c>
      <c r="O471" s="17" t="str">
        <f aca="false">IF($C471="","",N(商品マスタ!$R470))</f>
        <v/>
      </c>
      <c r="P471" s="17" t="str">
        <f aca="false">IF($C471="","",IF($F471="理論",(N($O471)+N($N471))-N($G471),(N($O471)+N($N471))-N($I471)))</f>
        <v/>
      </c>
      <c r="Q471" s="17" t="str">
        <f aca="false">IF($C471="","",MAX(1,N(商品マスタ!$K470)))</f>
        <v/>
      </c>
      <c r="R471" s="39" t="str">
        <f aca="false">IF($C471="","",IF(N($P471)/N($Q471)&lt;=0,"",ROUNDUP(N($P471)/N($Q471),0)))</f>
        <v/>
      </c>
      <c r="S471" s="14"/>
      <c r="T471" s="40" t="str">
        <f aca="false">IF($C471="","",N(商品マスタ!$M470))</f>
        <v/>
      </c>
      <c r="U471" s="40" t="str">
        <f aca="false">IF($S471="","",N($S471)*N($T471))</f>
        <v/>
      </c>
      <c r="V471" s="18"/>
    </row>
    <row r="472" customFormat="false" ht="15" hidden="false" customHeight="false" outlineLevel="0" collapsed="false">
      <c r="B472" s="12" t="n">
        <v>466</v>
      </c>
      <c r="C472" s="36" t="str">
        <f aca="false">IF(商品マスタ!$C471="","",商品マスタ!$C471)</f>
        <v/>
      </c>
      <c r="D472" s="12" t="str">
        <f aca="false">IF($C472="","",商品マスタ!$D471)</f>
        <v/>
      </c>
      <c r="E472" s="12" t="str">
        <f aca="false">IF($C472="","",商品マスタ!$G471)</f>
        <v/>
      </c>
      <c r="F472" s="12" t="str">
        <f aca="false">IF($C472="","",IF(商品マスタ!$P471="","理論",商品マスタ!$P471))</f>
        <v/>
      </c>
      <c r="G472" s="17" t="str">
        <f aca="false">IF($C472="","",N(商品マスタ!$H471))</f>
        <v/>
      </c>
      <c r="H472" s="14"/>
      <c r="I472" s="17" t="str">
        <f aca="false">IF($C472="","",N($H472)*N(商品マスタ!$N471))</f>
        <v/>
      </c>
      <c r="J472" s="17" t="str">
        <f aca="false">IF($C472="","",N($I472)-N($G472))</f>
        <v/>
      </c>
      <c r="K472" s="37" t="str">
        <f aca="false">IF($C472="","",N(商品マスタ!$I471))</f>
        <v/>
      </c>
      <c r="L472" s="17" t="str">
        <f aca="false">IF($C472="","",MAX(1,N(商品マスタ!$J471)))</f>
        <v/>
      </c>
      <c r="M472" s="38" t="str">
        <f aca="false">IF($C472="","",N(TOP!$C$16)*N($K472))</f>
        <v/>
      </c>
      <c r="N472" s="17" t="str">
        <f aca="false">IF($C472="","",ROUNDUP(N($M472)/N($L472),0))</f>
        <v/>
      </c>
      <c r="O472" s="17" t="str">
        <f aca="false">IF($C472="","",N(商品マスタ!$R471))</f>
        <v/>
      </c>
      <c r="P472" s="17" t="str">
        <f aca="false">IF($C472="","",IF($F472="理論",(N($O472)+N($N472))-N($G472),(N($O472)+N($N472))-N($I472)))</f>
        <v/>
      </c>
      <c r="Q472" s="17" t="str">
        <f aca="false">IF($C472="","",MAX(1,N(商品マスタ!$K471)))</f>
        <v/>
      </c>
      <c r="R472" s="39" t="str">
        <f aca="false">IF($C472="","",IF(N($P472)/N($Q472)&lt;=0,"",ROUNDUP(N($P472)/N($Q472),0)))</f>
        <v/>
      </c>
      <c r="S472" s="14"/>
      <c r="T472" s="40" t="str">
        <f aca="false">IF($C472="","",N(商品マスタ!$M471))</f>
        <v/>
      </c>
      <c r="U472" s="40" t="str">
        <f aca="false">IF($S472="","",N($S472)*N($T472))</f>
        <v/>
      </c>
      <c r="V472" s="18"/>
    </row>
    <row r="473" customFormat="false" ht="15" hidden="false" customHeight="false" outlineLevel="0" collapsed="false">
      <c r="B473" s="12" t="n">
        <v>467</v>
      </c>
      <c r="C473" s="36" t="str">
        <f aca="false">IF(商品マスタ!$C472="","",商品マスタ!$C472)</f>
        <v/>
      </c>
      <c r="D473" s="12" t="str">
        <f aca="false">IF($C473="","",商品マスタ!$D472)</f>
        <v/>
      </c>
      <c r="E473" s="12" t="str">
        <f aca="false">IF($C473="","",商品マスタ!$G472)</f>
        <v/>
      </c>
      <c r="F473" s="12" t="str">
        <f aca="false">IF($C473="","",IF(商品マスタ!$P472="","理論",商品マスタ!$P472))</f>
        <v/>
      </c>
      <c r="G473" s="17" t="str">
        <f aca="false">IF($C473="","",N(商品マスタ!$H472))</f>
        <v/>
      </c>
      <c r="H473" s="14"/>
      <c r="I473" s="17" t="str">
        <f aca="false">IF($C473="","",N($H473)*N(商品マスタ!$N472))</f>
        <v/>
      </c>
      <c r="J473" s="17" t="str">
        <f aca="false">IF($C473="","",N($I473)-N($G473))</f>
        <v/>
      </c>
      <c r="K473" s="37" t="str">
        <f aca="false">IF($C473="","",N(商品マスタ!$I472))</f>
        <v/>
      </c>
      <c r="L473" s="17" t="str">
        <f aca="false">IF($C473="","",MAX(1,N(商品マスタ!$J472)))</f>
        <v/>
      </c>
      <c r="M473" s="38" t="str">
        <f aca="false">IF($C473="","",N(TOP!$C$16)*N($K473))</f>
        <v/>
      </c>
      <c r="N473" s="17" t="str">
        <f aca="false">IF($C473="","",ROUNDUP(N($M473)/N($L473),0))</f>
        <v/>
      </c>
      <c r="O473" s="17" t="str">
        <f aca="false">IF($C473="","",N(商品マスタ!$R472))</f>
        <v/>
      </c>
      <c r="P473" s="17" t="str">
        <f aca="false">IF($C473="","",IF($F473="理論",(N($O473)+N($N473))-N($G473),(N($O473)+N($N473))-N($I473)))</f>
        <v/>
      </c>
      <c r="Q473" s="17" t="str">
        <f aca="false">IF($C473="","",MAX(1,N(商品マスタ!$K472)))</f>
        <v/>
      </c>
      <c r="R473" s="39" t="str">
        <f aca="false">IF($C473="","",IF(N($P473)/N($Q473)&lt;=0,"",ROUNDUP(N($P473)/N($Q473),0)))</f>
        <v/>
      </c>
      <c r="S473" s="14"/>
      <c r="T473" s="40" t="str">
        <f aca="false">IF($C473="","",N(商品マスタ!$M472))</f>
        <v/>
      </c>
      <c r="U473" s="40" t="str">
        <f aca="false">IF($S473="","",N($S473)*N($T473))</f>
        <v/>
      </c>
      <c r="V473" s="18"/>
    </row>
    <row r="474" customFormat="false" ht="15" hidden="false" customHeight="false" outlineLevel="0" collapsed="false">
      <c r="B474" s="12" t="n">
        <v>468</v>
      </c>
      <c r="C474" s="36" t="str">
        <f aca="false">IF(商品マスタ!$C473="","",商品マスタ!$C473)</f>
        <v/>
      </c>
      <c r="D474" s="12" t="str">
        <f aca="false">IF($C474="","",商品マスタ!$D473)</f>
        <v/>
      </c>
      <c r="E474" s="12" t="str">
        <f aca="false">IF($C474="","",商品マスタ!$G473)</f>
        <v/>
      </c>
      <c r="F474" s="12" t="str">
        <f aca="false">IF($C474="","",IF(商品マスタ!$P473="","理論",商品マスタ!$P473))</f>
        <v/>
      </c>
      <c r="G474" s="17" t="str">
        <f aca="false">IF($C474="","",N(商品マスタ!$H473))</f>
        <v/>
      </c>
      <c r="H474" s="14"/>
      <c r="I474" s="17" t="str">
        <f aca="false">IF($C474="","",N($H474)*N(商品マスタ!$N473))</f>
        <v/>
      </c>
      <c r="J474" s="17" t="str">
        <f aca="false">IF($C474="","",N($I474)-N($G474))</f>
        <v/>
      </c>
      <c r="K474" s="37" t="str">
        <f aca="false">IF($C474="","",N(商品マスタ!$I473))</f>
        <v/>
      </c>
      <c r="L474" s="17" t="str">
        <f aca="false">IF($C474="","",MAX(1,N(商品マスタ!$J473)))</f>
        <v/>
      </c>
      <c r="M474" s="38" t="str">
        <f aca="false">IF($C474="","",N(TOP!$C$16)*N($K474))</f>
        <v/>
      </c>
      <c r="N474" s="17" t="str">
        <f aca="false">IF($C474="","",ROUNDUP(N($M474)/N($L474),0))</f>
        <v/>
      </c>
      <c r="O474" s="17" t="str">
        <f aca="false">IF($C474="","",N(商品マスタ!$R473))</f>
        <v/>
      </c>
      <c r="P474" s="17" t="str">
        <f aca="false">IF($C474="","",IF($F474="理論",(N($O474)+N($N474))-N($G474),(N($O474)+N($N474))-N($I474)))</f>
        <v/>
      </c>
      <c r="Q474" s="17" t="str">
        <f aca="false">IF($C474="","",MAX(1,N(商品マスタ!$K473)))</f>
        <v/>
      </c>
      <c r="R474" s="39" t="str">
        <f aca="false">IF($C474="","",IF(N($P474)/N($Q474)&lt;=0,"",ROUNDUP(N($P474)/N($Q474),0)))</f>
        <v/>
      </c>
      <c r="S474" s="14"/>
      <c r="T474" s="40" t="str">
        <f aca="false">IF($C474="","",N(商品マスタ!$M473))</f>
        <v/>
      </c>
      <c r="U474" s="40" t="str">
        <f aca="false">IF($S474="","",N($S474)*N($T474))</f>
        <v/>
      </c>
      <c r="V474" s="18"/>
    </row>
    <row r="475" customFormat="false" ht="15" hidden="false" customHeight="false" outlineLevel="0" collapsed="false">
      <c r="B475" s="12" t="n">
        <v>469</v>
      </c>
      <c r="C475" s="36" t="str">
        <f aca="false">IF(商品マスタ!$C474="","",商品マスタ!$C474)</f>
        <v/>
      </c>
      <c r="D475" s="12" t="str">
        <f aca="false">IF($C475="","",商品マスタ!$D474)</f>
        <v/>
      </c>
      <c r="E475" s="12" t="str">
        <f aca="false">IF($C475="","",商品マスタ!$G474)</f>
        <v/>
      </c>
      <c r="F475" s="12" t="str">
        <f aca="false">IF($C475="","",IF(商品マスタ!$P474="","理論",商品マスタ!$P474))</f>
        <v/>
      </c>
      <c r="G475" s="17" t="str">
        <f aca="false">IF($C475="","",N(商品マスタ!$H474))</f>
        <v/>
      </c>
      <c r="H475" s="14"/>
      <c r="I475" s="17" t="str">
        <f aca="false">IF($C475="","",N($H475)*N(商品マスタ!$N474))</f>
        <v/>
      </c>
      <c r="J475" s="17" t="str">
        <f aca="false">IF($C475="","",N($I475)-N($G475))</f>
        <v/>
      </c>
      <c r="K475" s="37" t="str">
        <f aca="false">IF($C475="","",N(商品マスタ!$I474))</f>
        <v/>
      </c>
      <c r="L475" s="17" t="str">
        <f aca="false">IF($C475="","",MAX(1,N(商品マスタ!$J474)))</f>
        <v/>
      </c>
      <c r="M475" s="38" t="str">
        <f aca="false">IF($C475="","",N(TOP!$C$16)*N($K475))</f>
        <v/>
      </c>
      <c r="N475" s="17" t="str">
        <f aca="false">IF($C475="","",ROUNDUP(N($M475)/N($L475),0))</f>
        <v/>
      </c>
      <c r="O475" s="17" t="str">
        <f aca="false">IF($C475="","",N(商品マスタ!$R474))</f>
        <v/>
      </c>
      <c r="P475" s="17" t="str">
        <f aca="false">IF($C475="","",IF($F475="理論",(N($O475)+N($N475))-N($G475),(N($O475)+N($N475))-N($I475)))</f>
        <v/>
      </c>
      <c r="Q475" s="17" t="str">
        <f aca="false">IF($C475="","",MAX(1,N(商品マスタ!$K474)))</f>
        <v/>
      </c>
      <c r="R475" s="39" t="str">
        <f aca="false">IF($C475="","",IF(N($P475)/N($Q475)&lt;=0,"",ROUNDUP(N($P475)/N($Q475),0)))</f>
        <v/>
      </c>
      <c r="S475" s="14"/>
      <c r="T475" s="40" t="str">
        <f aca="false">IF($C475="","",N(商品マスタ!$M474))</f>
        <v/>
      </c>
      <c r="U475" s="40" t="str">
        <f aca="false">IF($S475="","",N($S475)*N($T475))</f>
        <v/>
      </c>
      <c r="V475" s="18"/>
    </row>
    <row r="476" customFormat="false" ht="15" hidden="false" customHeight="false" outlineLevel="0" collapsed="false">
      <c r="B476" s="12" t="n">
        <v>470</v>
      </c>
      <c r="C476" s="36" t="str">
        <f aca="false">IF(商品マスタ!$C475="","",商品マスタ!$C475)</f>
        <v/>
      </c>
      <c r="D476" s="12" t="str">
        <f aca="false">IF($C476="","",商品マスタ!$D475)</f>
        <v/>
      </c>
      <c r="E476" s="12" t="str">
        <f aca="false">IF($C476="","",商品マスタ!$G475)</f>
        <v/>
      </c>
      <c r="F476" s="12" t="str">
        <f aca="false">IF($C476="","",IF(商品マスタ!$P475="","理論",商品マスタ!$P475))</f>
        <v/>
      </c>
      <c r="G476" s="17" t="str">
        <f aca="false">IF($C476="","",N(商品マスタ!$H475))</f>
        <v/>
      </c>
      <c r="H476" s="14"/>
      <c r="I476" s="17" t="str">
        <f aca="false">IF($C476="","",N($H476)*N(商品マスタ!$N475))</f>
        <v/>
      </c>
      <c r="J476" s="17" t="str">
        <f aca="false">IF($C476="","",N($I476)-N($G476))</f>
        <v/>
      </c>
      <c r="K476" s="37" t="str">
        <f aca="false">IF($C476="","",N(商品マスタ!$I475))</f>
        <v/>
      </c>
      <c r="L476" s="17" t="str">
        <f aca="false">IF($C476="","",MAX(1,N(商品マスタ!$J475)))</f>
        <v/>
      </c>
      <c r="M476" s="38" t="str">
        <f aca="false">IF($C476="","",N(TOP!$C$16)*N($K476))</f>
        <v/>
      </c>
      <c r="N476" s="17" t="str">
        <f aca="false">IF($C476="","",ROUNDUP(N($M476)/N($L476),0))</f>
        <v/>
      </c>
      <c r="O476" s="17" t="str">
        <f aca="false">IF($C476="","",N(商品マスタ!$R475))</f>
        <v/>
      </c>
      <c r="P476" s="17" t="str">
        <f aca="false">IF($C476="","",IF($F476="理論",(N($O476)+N($N476))-N($G476),(N($O476)+N($N476))-N($I476)))</f>
        <v/>
      </c>
      <c r="Q476" s="17" t="str">
        <f aca="false">IF($C476="","",MAX(1,N(商品マスタ!$K475)))</f>
        <v/>
      </c>
      <c r="R476" s="39" t="str">
        <f aca="false">IF($C476="","",IF(N($P476)/N($Q476)&lt;=0,"",ROUNDUP(N($P476)/N($Q476),0)))</f>
        <v/>
      </c>
      <c r="S476" s="14"/>
      <c r="T476" s="40" t="str">
        <f aca="false">IF($C476="","",N(商品マスタ!$M475))</f>
        <v/>
      </c>
      <c r="U476" s="40" t="str">
        <f aca="false">IF($S476="","",N($S476)*N($T476))</f>
        <v/>
      </c>
      <c r="V476" s="18"/>
    </row>
    <row r="477" customFormat="false" ht="15" hidden="false" customHeight="false" outlineLevel="0" collapsed="false">
      <c r="B477" s="12" t="n">
        <v>471</v>
      </c>
      <c r="C477" s="36" t="str">
        <f aca="false">IF(商品マスタ!$C476="","",商品マスタ!$C476)</f>
        <v/>
      </c>
      <c r="D477" s="12" t="str">
        <f aca="false">IF($C477="","",商品マスタ!$D476)</f>
        <v/>
      </c>
      <c r="E477" s="12" t="str">
        <f aca="false">IF($C477="","",商品マスタ!$G476)</f>
        <v/>
      </c>
      <c r="F477" s="12" t="str">
        <f aca="false">IF($C477="","",IF(商品マスタ!$P476="","理論",商品マスタ!$P476))</f>
        <v/>
      </c>
      <c r="G477" s="17" t="str">
        <f aca="false">IF($C477="","",N(商品マスタ!$H476))</f>
        <v/>
      </c>
      <c r="H477" s="14"/>
      <c r="I477" s="17" t="str">
        <f aca="false">IF($C477="","",N($H477)*N(商品マスタ!$N476))</f>
        <v/>
      </c>
      <c r="J477" s="17" t="str">
        <f aca="false">IF($C477="","",N($I477)-N($G477))</f>
        <v/>
      </c>
      <c r="K477" s="37" t="str">
        <f aca="false">IF($C477="","",N(商品マスタ!$I476))</f>
        <v/>
      </c>
      <c r="L477" s="17" t="str">
        <f aca="false">IF($C477="","",MAX(1,N(商品マスタ!$J476)))</f>
        <v/>
      </c>
      <c r="M477" s="38" t="str">
        <f aca="false">IF($C477="","",N(TOP!$C$16)*N($K477))</f>
        <v/>
      </c>
      <c r="N477" s="17" t="str">
        <f aca="false">IF($C477="","",ROUNDUP(N($M477)/N($L477),0))</f>
        <v/>
      </c>
      <c r="O477" s="17" t="str">
        <f aca="false">IF($C477="","",N(商品マスタ!$R476))</f>
        <v/>
      </c>
      <c r="P477" s="17" t="str">
        <f aca="false">IF($C477="","",IF($F477="理論",(N($O477)+N($N477))-N($G477),(N($O477)+N($N477))-N($I477)))</f>
        <v/>
      </c>
      <c r="Q477" s="17" t="str">
        <f aca="false">IF($C477="","",MAX(1,N(商品マスタ!$K476)))</f>
        <v/>
      </c>
      <c r="R477" s="39" t="str">
        <f aca="false">IF($C477="","",IF(N($P477)/N($Q477)&lt;=0,"",ROUNDUP(N($P477)/N($Q477),0)))</f>
        <v/>
      </c>
      <c r="S477" s="14"/>
      <c r="T477" s="40" t="str">
        <f aca="false">IF($C477="","",N(商品マスタ!$M476))</f>
        <v/>
      </c>
      <c r="U477" s="40" t="str">
        <f aca="false">IF($S477="","",N($S477)*N($T477))</f>
        <v/>
      </c>
      <c r="V477" s="18"/>
    </row>
    <row r="478" customFormat="false" ht="15" hidden="false" customHeight="false" outlineLevel="0" collapsed="false">
      <c r="B478" s="12" t="n">
        <v>472</v>
      </c>
      <c r="C478" s="36" t="str">
        <f aca="false">IF(商品マスタ!$C477="","",商品マスタ!$C477)</f>
        <v/>
      </c>
      <c r="D478" s="12" t="str">
        <f aca="false">IF($C478="","",商品マスタ!$D477)</f>
        <v/>
      </c>
      <c r="E478" s="12" t="str">
        <f aca="false">IF($C478="","",商品マスタ!$G477)</f>
        <v/>
      </c>
      <c r="F478" s="12" t="str">
        <f aca="false">IF($C478="","",IF(商品マスタ!$P477="","理論",商品マスタ!$P477))</f>
        <v/>
      </c>
      <c r="G478" s="17" t="str">
        <f aca="false">IF($C478="","",N(商品マスタ!$H477))</f>
        <v/>
      </c>
      <c r="H478" s="14"/>
      <c r="I478" s="17" t="str">
        <f aca="false">IF($C478="","",N($H478)*N(商品マスタ!$N477))</f>
        <v/>
      </c>
      <c r="J478" s="17" t="str">
        <f aca="false">IF($C478="","",N($I478)-N($G478))</f>
        <v/>
      </c>
      <c r="K478" s="37" t="str">
        <f aca="false">IF($C478="","",N(商品マスタ!$I477))</f>
        <v/>
      </c>
      <c r="L478" s="17" t="str">
        <f aca="false">IF($C478="","",MAX(1,N(商品マスタ!$J477)))</f>
        <v/>
      </c>
      <c r="M478" s="38" t="str">
        <f aca="false">IF($C478="","",N(TOP!$C$16)*N($K478))</f>
        <v/>
      </c>
      <c r="N478" s="17" t="str">
        <f aca="false">IF($C478="","",ROUNDUP(N($M478)/N($L478),0))</f>
        <v/>
      </c>
      <c r="O478" s="17" t="str">
        <f aca="false">IF($C478="","",N(商品マスタ!$R477))</f>
        <v/>
      </c>
      <c r="P478" s="17" t="str">
        <f aca="false">IF($C478="","",IF($F478="理論",(N($O478)+N($N478))-N($G478),(N($O478)+N($N478))-N($I478)))</f>
        <v/>
      </c>
      <c r="Q478" s="17" t="str">
        <f aca="false">IF($C478="","",MAX(1,N(商品マスタ!$K477)))</f>
        <v/>
      </c>
      <c r="R478" s="39" t="str">
        <f aca="false">IF($C478="","",IF(N($P478)/N($Q478)&lt;=0,"",ROUNDUP(N($P478)/N($Q478),0)))</f>
        <v/>
      </c>
      <c r="S478" s="14"/>
      <c r="T478" s="40" t="str">
        <f aca="false">IF($C478="","",N(商品マスタ!$M477))</f>
        <v/>
      </c>
      <c r="U478" s="40" t="str">
        <f aca="false">IF($S478="","",N($S478)*N($T478))</f>
        <v/>
      </c>
      <c r="V478" s="18"/>
    </row>
    <row r="479" customFormat="false" ht="15" hidden="false" customHeight="false" outlineLevel="0" collapsed="false">
      <c r="B479" s="12" t="n">
        <v>473</v>
      </c>
      <c r="C479" s="36" t="str">
        <f aca="false">IF(商品マスタ!$C478="","",商品マスタ!$C478)</f>
        <v/>
      </c>
      <c r="D479" s="12" t="str">
        <f aca="false">IF($C479="","",商品マスタ!$D478)</f>
        <v/>
      </c>
      <c r="E479" s="12" t="str">
        <f aca="false">IF($C479="","",商品マスタ!$G478)</f>
        <v/>
      </c>
      <c r="F479" s="12" t="str">
        <f aca="false">IF($C479="","",IF(商品マスタ!$P478="","理論",商品マスタ!$P478))</f>
        <v/>
      </c>
      <c r="G479" s="17" t="str">
        <f aca="false">IF($C479="","",N(商品マスタ!$H478))</f>
        <v/>
      </c>
      <c r="H479" s="14"/>
      <c r="I479" s="17" t="str">
        <f aca="false">IF($C479="","",N($H479)*N(商品マスタ!$N478))</f>
        <v/>
      </c>
      <c r="J479" s="17" t="str">
        <f aca="false">IF($C479="","",N($I479)-N($G479))</f>
        <v/>
      </c>
      <c r="K479" s="37" t="str">
        <f aca="false">IF($C479="","",N(商品マスタ!$I478))</f>
        <v/>
      </c>
      <c r="L479" s="17" t="str">
        <f aca="false">IF($C479="","",MAX(1,N(商品マスタ!$J478)))</f>
        <v/>
      </c>
      <c r="M479" s="38" t="str">
        <f aca="false">IF($C479="","",N(TOP!$C$16)*N($K479))</f>
        <v/>
      </c>
      <c r="N479" s="17" t="str">
        <f aca="false">IF($C479="","",ROUNDUP(N($M479)/N($L479),0))</f>
        <v/>
      </c>
      <c r="O479" s="17" t="str">
        <f aca="false">IF($C479="","",N(商品マスタ!$R478))</f>
        <v/>
      </c>
      <c r="P479" s="17" t="str">
        <f aca="false">IF($C479="","",IF($F479="理論",(N($O479)+N($N479))-N($G479),(N($O479)+N($N479))-N($I479)))</f>
        <v/>
      </c>
      <c r="Q479" s="17" t="str">
        <f aca="false">IF($C479="","",MAX(1,N(商品マスタ!$K478)))</f>
        <v/>
      </c>
      <c r="R479" s="39" t="str">
        <f aca="false">IF($C479="","",IF(N($P479)/N($Q479)&lt;=0,"",ROUNDUP(N($P479)/N($Q479),0)))</f>
        <v/>
      </c>
      <c r="S479" s="14"/>
      <c r="T479" s="40" t="str">
        <f aca="false">IF($C479="","",N(商品マスタ!$M478))</f>
        <v/>
      </c>
      <c r="U479" s="40" t="str">
        <f aca="false">IF($S479="","",N($S479)*N($T479))</f>
        <v/>
      </c>
      <c r="V479" s="18"/>
    </row>
    <row r="480" customFormat="false" ht="15" hidden="false" customHeight="false" outlineLevel="0" collapsed="false">
      <c r="B480" s="12" t="n">
        <v>474</v>
      </c>
      <c r="C480" s="36" t="str">
        <f aca="false">IF(商品マスタ!$C479="","",商品マスタ!$C479)</f>
        <v/>
      </c>
      <c r="D480" s="12" t="str">
        <f aca="false">IF($C480="","",商品マスタ!$D479)</f>
        <v/>
      </c>
      <c r="E480" s="12" t="str">
        <f aca="false">IF($C480="","",商品マスタ!$G479)</f>
        <v/>
      </c>
      <c r="F480" s="12" t="str">
        <f aca="false">IF($C480="","",IF(商品マスタ!$P479="","理論",商品マスタ!$P479))</f>
        <v/>
      </c>
      <c r="G480" s="17" t="str">
        <f aca="false">IF($C480="","",N(商品マスタ!$H479))</f>
        <v/>
      </c>
      <c r="H480" s="14"/>
      <c r="I480" s="17" t="str">
        <f aca="false">IF($C480="","",N($H480)*N(商品マスタ!$N479))</f>
        <v/>
      </c>
      <c r="J480" s="17" t="str">
        <f aca="false">IF($C480="","",N($I480)-N($G480))</f>
        <v/>
      </c>
      <c r="K480" s="37" t="str">
        <f aca="false">IF($C480="","",N(商品マスタ!$I479))</f>
        <v/>
      </c>
      <c r="L480" s="17" t="str">
        <f aca="false">IF($C480="","",MAX(1,N(商品マスタ!$J479)))</f>
        <v/>
      </c>
      <c r="M480" s="38" t="str">
        <f aca="false">IF($C480="","",N(TOP!$C$16)*N($K480))</f>
        <v/>
      </c>
      <c r="N480" s="17" t="str">
        <f aca="false">IF($C480="","",ROUNDUP(N($M480)/N($L480),0))</f>
        <v/>
      </c>
      <c r="O480" s="17" t="str">
        <f aca="false">IF($C480="","",N(商品マスタ!$R479))</f>
        <v/>
      </c>
      <c r="P480" s="17" t="str">
        <f aca="false">IF($C480="","",IF($F480="理論",(N($O480)+N($N480))-N($G480),(N($O480)+N($N480))-N($I480)))</f>
        <v/>
      </c>
      <c r="Q480" s="17" t="str">
        <f aca="false">IF($C480="","",MAX(1,N(商品マスタ!$K479)))</f>
        <v/>
      </c>
      <c r="R480" s="39" t="str">
        <f aca="false">IF($C480="","",IF(N($P480)/N($Q480)&lt;=0,"",ROUNDUP(N($P480)/N($Q480),0)))</f>
        <v/>
      </c>
      <c r="S480" s="14"/>
      <c r="T480" s="40" t="str">
        <f aca="false">IF($C480="","",N(商品マスタ!$M479))</f>
        <v/>
      </c>
      <c r="U480" s="40" t="str">
        <f aca="false">IF($S480="","",N($S480)*N($T480))</f>
        <v/>
      </c>
      <c r="V480" s="18"/>
    </row>
    <row r="481" customFormat="false" ht="15" hidden="false" customHeight="false" outlineLevel="0" collapsed="false">
      <c r="B481" s="12" t="n">
        <v>475</v>
      </c>
      <c r="C481" s="36" t="str">
        <f aca="false">IF(商品マスタ!$C480="","",商品マスタ!$C480)</f>
        <v/>
      </c>
      <c r="D481" s="12" t="str">
        <f aca="false">IF($C481="","",商品マスタ!$D480)</f>
        <v/>
      </c>
      <c r="E481" s="12" t="str">
        <f aca="false">IF($C481="","",商品マスタ!$G480)</f>
        <v/>
      </c>
      <c r="F481" s="12" t="str">
        <f aca="false">IF($C481="","",IF(商品マスタ!$P480="","理論",商品マスタ!$P480))</f>
        <v/>
      </c>
      <c r="G481" s="17" t="str">
        <f aca="false">IF($C481="","",N(商品マスタ!$H480))</f>
        <v/>
      </c>
      <c r="H481" s="14"/>
      <c r="I481" s="17" t="str">
        <f aca="false">IF($C481="","",N($H481)*N(商品マスタ!$N480))</f>
        <v/>
      </c>
      <c r="J481" s="17" t="str">
        <f aca="false">IF($C481="","",N($I481)-N($G481))</f>
        <v/>
      </c>
      <c r="K481" s="37" t="str">
        <f aca="false">IF($C481="","",N(商品マスタ!$I480))</f>
        <v/>
      </c>
      <c r="L481" s="17" t="str">
        <f aca="false">IF($C481="","",MAX(1,N(商品マスタ!$J480)))</f>
        <v/>
      </c>
      <c r="M481" s="38" t="str">
        <f aca="false">IF($C481="","",N(TOP!$C$16)*N($K481))</f>
        <v/>
      </c>
      <c r="N481" s="17" t="str">
        <f aca="false">IF($C481="","",ROUNDUP(N($M481)/N($L481),0))</f>
        <v/>
      </c>
      <c r="O481" s="17" t="str">
        <f aca="false">IF($C481="","",N(商品マスタ!$R480))</f>
        <v/>
      </c>
      <c r="P481" s="17" t="str">
        <f aca="false">IF($C481="","",IF($F481="理論",(N($O481)+N($N481))-N($G481),(N($O481)+N($N481))-N($I481)))</f>
        <v/>
      </c>
      <c r="Q481" s="17" t="str">
        <f aca="false">IF($C481="","",MAX(1,N(商品マスタ!$K480)))</f>
        <v/>
      </c>
      <c r="R481" s="39" t="str">
        <f aca="false">IF($C481="","",IF(N($P481)/N($Q481)&lt;=0,"",ROUNDUP(N($P481)/N($Q481),0)))</f>
        <v/>
      </c>
      <c r="S481" s="14"/>
      <c r="T481" s="40" t="str">
        <f aca="false">IF($C481="","",N(商品マスタ!$M480))</f>
        <v/>
      </c>
      <c r="U481" s="40" t="str">
        <f aca="false">IF($S481="","",N($S481)*N($T481))</f>
        <v/>
      </c>
      <c r="V481" s="18"/>
    </row>
    <row r="482" customFormat="false" ht="15" hidden="false" customHeight="false" outlineLevel="0" collapsed="false">
      <c r="B482" s="12" t="n">
        <v>476</v>
      </c>
      <c r="C482" s="36" t="str">
        <f aca="false">IF(商品マスタ!$C481="","",商品マスタ!$C481)</f>
        <v/>
      </c>
      <c r="D482" s="12" t="str">
        <f aca="false">IF($C482="","",商品マスタ!$D481)</f>
        <v/>
      </c>
      <c r="E482" s="12" t="str">
        <f aca="false">IF($C482="","",商品マスタ!$G481)</f>
        <v/>
      </c>
      <c r="F482" s="12" t="str">
        <f aca="false">IF($C482="","",IF(商品マスタ!$P481="","理論",商品マスタ!$P481))</f>
        <v/>
      </c>
      <c r="G482" s="17" t="str">
        <f aca="false">IF($C482="","",N(商品マスタ!$H481))</f>
        <v/>
      </c>
      <c r="H482" s="14"/>
      <c r="I482" s="17" t="str">
        <f aca="false">IF($C482="","",N($H482)*N(商品マスタ!$N481))</f>
        <v/>
      </c>
      <c r="J482" s="17" t="str">
        <f aca="false">IF($C482="","",N($I482)-N($G482))</f>
        <v/>
      </c>
      <c r="K482" s="37" t="str">
        <f aca="false">IF($C482="","",N(商品マスタ!$I481))</f>
        <v/>
      </c>
      <c r="L482" s="17" t="str">
        <f aca="false">IF($C482="","",MAX(1,N(商品マスタ!$J481)))</f>
        <v/>
      </c>
      <c r="M482" s="38" t="str">
        <f aca="false">IF($C482="","",N(TOP!$C$16)*N($K482))</f>
        <v/>
      </c>
      <c r="N482" s="17" t="str">
        <f aca="false">IF($C482="","",ROUNDUP(N($M482)/N($L482),0))</f>
        <v/>
      </c>
      <c r="O482" s="17" t="str">
        <f aca="false">IF($C482="","",N(商品マスタ!$R481))</f>
        <v/>
      </c>
      <c r="P482" s="17" t="str">
        <f aca="false">IF($C482="","",IF($F482="理論",(N($O482)+N($N482))-N($G482),(N($O482)+N($N482))-N($I482)))</f>
        <v/>
      </c>
      <c r="Q482" s="17" t="str">
        <f aca="false">IF($C482="","",MAX(1,N(商品マスタ!$K481)))</f>
        <v/>
      </c>
      <c r="R482" s="39" t="str">
        <f aca="false">IF($C482="","",IF(N($P482)/N($Q482)&lt;=0,"",ROUNDUP(N($P482)/N($Q482),0)))</f>
        <v/>
      </c>
      <c r="S482" s="14"/>
      <c r="T482" s="40" t="str">
        <f aca="false">IF($C482="","",N(商品マスタ!$M481))</f>
        <v/>
      </c>
      <c r="U482" s="40" t="str">
        <f aca="false">IF($S482="","",N($S482)*N($T482))</f>
        <v/>
      </c>
      <c r="V482" s="18"/>
    </row>
    <row r="483" customFormat="false" ht="15" hidden="false" customHeight="false" outlineLevel="0" collapsed="false">
      <c r="B483" s="12" t="n">
        <v>477</v>
      </c>
      <c r="C483" s="36" t="str">
        <f aca="false">IF(商品マスタ!$C482="","",商品マスタ!$C482)</f>
        <v/>
      </c>
      <c r="D483" s="12" t="str">
        <f aca="false">IF($C483="","",商品マスタ!$D482)</f>
        <v/>
      </c>
      <c r="E483" s="12" t="str">
        <f aca="false">IF($C483="","",商品マスタ!$G482)</f>
        <v/>
      </c>
      <c r="F483" s="12" t="str">
        <f aca="false">IF($C483="","",IF(商品マスタ!$P482="","理論",商品マスタ!$P482))</f>
        <v/>
      </c>
      <c r="G483" s="17" t="str">
        <f aca="false">IF($C483="","",N(商品マスタ!$H482))</f>
        <v/>
      </c>
      <c r="H483" s="14"/>
      <c r="I483" s="17" t="str">
        <f aca="false">IF($C483="","",N($H483)*N(商品マスタ!$N482))</f>
        <v/>
      </c>
      <c r="J483" s="17" t="str">
        <f aca="false">IF($C483="","",N($I483)-N($G483))</f>
        <v/>
      </c>
      <c r="K483" s="37" t="str">
        <f aca="false">IF($C483="","",N(商品マスタ!$I482))</f>
        <v/>
      </c>
      <c r="L483" s="17" t="str">
        <f aca="false">IF($C483="","",MAX(1,N(商品マスタ!$J482)))</f>
        <v/>
      </c>
      <c r="M483" s="38" t="str">
        <f aca="false">IF($C483="","",N(TOP!$C$16)*N($K483))</f>
        <v/>
      </c>
      <c r="N483" s="17" t="str">
        <f aca="false">IF($C483="","",ROUNDUP(N($M483)/N($L483),0))</f>
        <v/>
      </c>
      <c r="O483" s="17" t="str">
        <f aca="false">IF($C483="","",N(商品マスタ!$R482))</f>
        <v/>
      </c>
      <c r="P483" s="17" t="str">
        <f aca="false">IF($C483="","",IF($F483="理論",(N($O483)+N($N483))-N($G483),(N($O483)+N($N483))-N($I483)))</f>
        <v/>
      </c>
      <c r="Q483" s="17" t="str">
        <f aca="false">IF($C483="","",MAX(1,N(商品マスタ!$K482)))</f>
        <v/>
      </c>
      <c r="R483" s="39" t="str">
        <f aca="false">IF($C483="","",IF(N($P483)/N($Q483)&lt;=0,"",ROUNDUP(N($P483)/N($Q483),0)))</f>
        <v/>
      </c>
      <c r="S483" s="14"/>
      <c r="T483" s="40" t="str">
        <f aca="false">IF($C483="","",N(商品マスタ!$M482))</f>
        <v/>
      </c>
      <c r="U483" s="40" t="str">
        <f aca="false">IF($S483="","",N($S483)*N($T483))</f>
        <v/>
      </c>
      <c r="V483" s="18"/>
    </row>
    <row r="484" customFormat="false" ht="15" hidden="false" customHeight="false" outlineLevel="0" collapsed="false">
      <c r="B484" s="12" t="n">
        <v>478</v>
      </c>
      <c r="C484" s="36" t="str">
        <f aca="false">IF(商品マスタ!$C483="","",商品マスタ!$C483)</f>
        <v/>
      </c>
      <c r="D484" s="12" t="str">
        <f aca="false">IF($C484="","",商品マスタ!$D483)</f>
        <v/>
      </c>
      <c r="E484" s="12" t="str">
        <f aca="false">IF($C484="","",商品マスタ!$G483)</f>
        <v/>
      </c>
      <c r="F484" s="12" t="str">
        <f aca="false">IF($C484="","",IF(商品マスタ!$P483="","理論",商品マスタ!$P483))</f>
        <v/>
      </c>
      <c r="G484" s="17" t="str">
        <f aca="false">IF($C484="","",N(商品マスタ!$H483))</f>
        <v/>
      </c>
      <c r="H484" s="14"/>
      <c r="I484" s="17" t="str">
        <f aca="false">IF($C484="","",N($H484)*N(商品マスタ!$N483))</f>
        <v/>
      </c>
      <c r="J484" s="17" t="str">
        <f aca="false">IF($C484="","",N($I484)-N($G484))</f>
        <v/>
      </c>
      <c r="K484" s="37" t="str">
        <f aca="false">IF($C484="","",N(商品マスタ!$I483))</f>
        <v/>
      </c>
      <c r="L484" s="17" t="str">
        <f aca="false">IF($C484="","",MAX(1,N(商品マスタ!$J483)))</f>
        <v/>
      </c>
      <c r="M484" s="38" t="str">
        <f aca="false">IF($C484="","",N(TOP!$C$16)*N($K484))</f>
        <v/>
      </c>
      <c r="N484" s="17" t="str">
        <f aca="false">IF($C484="","",ROUNDUP(N($M484)/N($L484),0))</f>
        <v/>
      </c>
      <c r="O484" s="17" t="str">
        <f aca="false">IF($C484="","",N(商品マスタ!$R483))</f>
        <v/>
      </c>
      <c r="P484" s="17" t="str">
        <f aca="false">IF($C484="","",IF($F484="理論",(N($O484)+N($N484))-N($G484),(N($O484)+N($N484))-N($I484)))</f>
        <v/>
      </c>
      <c r="Q484" s="17" t="str">
        <f aca="false">IF($C484="","",MAX(1,N(商品マスタ!$K483)))</f>
        <v/>
      </c>
      <c r="R484" s="39" t="str">
        <f aca="false">IF($C484="","",IF(N($P484)/N($Q484)&lt;=0,"",ROUNDUP(N($P484)/N($Q484),0)))</f>
        <v/>
      </c>
      <c r="S484" s="14"/>
      <c r="T484" s="40" t="str">
        <f aca="false">IF($C484="","",N(商品マスタ!$M483))</f>
        <v/>
      </c>
      <c r="U484" s="40" t="str">
        <f aca="false">IF($S484="","",N($S484)*N($T484))</f>
        <v/>
      </c>
      <c r="V484" s="18"/>
    </row>
    <row r="485" customFormat="false" ht="15" hidden="false" customHeight="false" outlineLevel="0" collapsed="false">
      <c r="B485" s="12" t="n">
        <v>479</v>
      </c>
      <c r="C485" s="36" t="str">
        <f aca="false">IF(商品マスタ!$C484="","",商品マスタ!$C484)</f>
        <v/>
      </c>
      <c r="D485" s="12" t="str">
        <f aca="false">IF($C485="","",商品マスタ!$D484)</f>
        <v/>
      </c>
      <c r="E485" s="12" t="str">
        <f aca="false">IF($C485="","",商品マスタ!$G484)</f>
        <v/>
      </c>
      <c r="F485" s="12" t="str">
        <f aca="false">IF($C485="","",IF(商品マスタ!$P484="","理論",商品マスタ!$P484))</f>
        <v/>
      </c>
      <c r="G485" s="17" t="str">
        <f aca="false">IF($C485="","",N(商品マスタ!$H484))</f>
        <v/>
      </c>
      <c r="H485" s="14"/>
      <c r="I485" s="17" t="str">
        <f aca="false">IF($C485="","",N($H485)*N(商品マスタ!$N484))</f>
        <v/>
      </c>
      <c r="J485" s="17" t="str">
        <f aca="false">IF($C485="","",N($I485)-N($G485))</f>
        <v/>
      </c>
      <c r="K485" s="37" t="str">
        <f aca="false">IF($C485="","",N(商品マスタ!$I484))</f>
        <v/>
      </c>
      <c r="L485" s="17" t="str">
        <f aca="false">IF($C485="","",MAX(1,N(商品マスタ!$J484)))</f>
        <v/>
      </c>
      <c r="M485" s="38" t="str">
        <f aca="false">IF($C485="","",N(TOP!$C$16)*N($K485))</f>
        <v/>
      </c>
      <c r="N485" s="17" t="str">
        <f aca="false">IF($C485="","",ROUNDUP(N($M485)/N($L485),0))</f>
        <v/>
      </c>
      <c r="O485" s="17" t="str">
        <f aca="false">IF($C485="","",N(商品マスタ!$R484))</f>
        <v/>
      </c>
      <c r="P485" s="17" t="str">
        <f aca="false">IF($C485="","",IF($F485="理論",(N($O485)+N($N485))-N($G485),(N($O485)+N($N485))-N($I485)))</f>
        <v/>
      </c>
      <c r="Q485" s="17" t="str">
        <f aca="false">IF($C485="","",MAX(1,N(商品マスタ!$K484)))</f>
        <v/>
      </c>
      <c r="R485" s="39" t="str">
        <f aca="false">IF($C485="","",IF(N($P485)/N($Q485)&lt;=0,"",ROUNDUP(N($P485)/N($Q485),0)))</f>
        <v/>
      </c>
      <c r="S485" s="14"/>
      <c r="T485" s="40" t="str">
        <f aca="false">IF($C485="","",N(商品マスタ!$M484))</f>
        <v/>
      </c>
      <c r="U485" s="40" t="str">
        <f aca="false">IF($S485="","",N($S485)*N($T485))</f>
        <v/>
      </c>
      <c r="V485" s="18"/>
    </row>
    <row r="486" customFormat="false" ht="15" hidden="false" customHeight="false" outlineLevel="0" collapsed="false">
      <c r="B486" s="12" t="n">
        <v>480</v>
      </c>
      <c r="C486" s="36" t="str">
        <f aca="false">IF(商品マスタ!$C485="","",商品マスタ!$C485)</f>
        <v/>
      </c>
      <c r="D486" s="12" t="str">
        <f aca="false">IF($C486="","",商品マスタ!$D485)</f>
        <v/>
      </c>
      <c r="E486" s="12" t="str">
        <f aca="false">IF($C486="","",商品マスタ!$G485)</f>
        <v/>
      </c>
      <c r="F486" s="12" t="str">
        <f aca="false">IF($C486="","",IF(商品マスタ!$P485="","理論",商品マスタ!$P485))</f>
        <v/>
      </c>
      <c r="G486" s="17" t="str">
        <f aca="false">IF($C486="","",N(商品マスタ!$H485))</f>
        <v/>
      </c>
      <c r="H486" s="14"/>
      <c r="I486" s="17" t="str">
        <f aca="false">IF($C486="","",N($H486)*N(商品マスタ!$N485))</f>
        <v/>
      </c>
      <c r="J486" s="17" t="str">
        <f aca="false">IF($C486="","",N($I486)-N($G486))</f>
        <v/>
      </c>
      <c r="K486" s="37" t="str">
        <f aca="false">IF($C486="","",N(商品マスタ!$I485))</f>
        <v/>
      </c>
      <c r="L486" s="17" t="str">
        <f aca="false">IF($C486="","",MAX(1,N(商品マスタ!$J485)))</f>
        <v/>
      </c>
      <c r="M486" s="38" t="str">
        <f aca="false">IF($C486="","",N(TOP!$C$16)*N($K486))</f>
        <v/>
      </c>
      <c r="N486" s="17" t="str">
        <f aca="false">IF($C486="","",ROUNDUP(N($M486)/N($L486),0))</f>
        <v/>
      </c>
      <c r="O486" s="17" t="str">
        <f aca="false">IF($C486="","",N(商品マスタ!$R485))</f>
        <v/>
      </c>
      <c r="P486" s="17" t="str">
        <f aca="false">IF($C486="","",IF($F486="理論",(N($O486)+N($N486))-N($G486),(N($O486)+N($N486))-N($I486)))</f>
        <v/>
      </c>
      <c r="Q486" s="17" t="str">
        <f aca="false">IF($C486="","",MAX(1,N(商品マスタ!$K485)))</f>
        <v/>
      </c>
      <c r="R486" s="39" t="str">
        <f aca="false">IF($C486="","",IF(N($P486)/N($Q486)&lt;=0,"",ROUNDUP(N($P486)/N($Q486),0)))</f>
        <v/>
      </c>
      <c r="S486" s="14"/>
      <c r="T486" s="40" t="str">
        <f aca="false">IF($C486="","",N(商品マスタ!$M485))</f>
        <v/>
      </c>
      <c r="U486" s="40" t="str">
        <f aca="false">IF($S486="","",N($S486)*N($T486))</f>
        <v/>
      </c>
      <c r="V486" s="18"/>
    </row>
    <row r="487" customFormat="false" ht="15" hidden="false" customHeight="false" outlineLevel="0" collapsed="false">
      <c r="B487" s="12" t="n">
        <v>481</v>
      </c>
      <c r="C487" s="36" t="str">
        <f aca="false">IF(商品マスタ!$C486="","",商品マスタ!$C486)</f>
        <v/>
      </c>
      <c r="D487" s="12" t="str">
        <f aca="false">IF($C487="","",商品マスタ!$D486)</f>
        <v/>
      </c>
      <c r="E487" s="12" t="str">
        <f aca="false">IF($C487="","",商品マスタ!$G486)</f>
        <v/>
      </c>
      <c r="F487" s="12" t="str">
        <f aca="false">IF($C487="","",IF(商品マスタ!$P486="","理論",商品マスタ!$P486))</f>
        <v/>
      </c>
      <c r="G487" s="17" t="str">
        <f aca="false">IF($C487="","",N(商品マスタ!$H486))</f>
        <v/>
      </c>
      <c r="H487" s="14"/>
      <c r="I487" s="17" t="str">
        <f aca="false">IF($C487="","",N($H487)*N(商品マスタ!$N486))</f>
        <v/>
      </c>
      <c r="J487" s="17" t="str">
        <f aca="false">IF($C487="","",N($I487)-N($G487))</f>
        <v/>
      </c>
      <c r="K487" s="37" t="str">
        <f aca="false">IF($C487="","",N(商品マスタ!$I486))</f>
        <v/>
      </c>
      <c r="L487" s="17" t="str">
        <f aca="false">IF($C487="","",MAX(1,N(商品マスタ!$J486)))</f>
        <v/>
      </c>
      <c r="M487" s="38" t="str">
        <f aca="false">IF($C487="","",N(TOP!$C$16)*N($K487))</f>
        <v/>
      </c>
      <c r="N487" s="17" t="str">
        <f aca="false">IF($C487="","",ROUNDUP(N($M487)/N($L487),0))</f>
        <v/>
      </c>
      <c r="O487" s="17" t="str">
        <f aca="false">IF($C487="","",N(商品マスタ!$R486))</f>
        <v/>
      </c>
      <c r="P487" s="17" t="str">
        <f aca="false">IF($C487="","",IF($F487="理論",(N($O487)+N($N487))-N($G487),(N($O487)+N($N487))-N($I487)))</f>
        <v/>
      </c>
      <c r="Q487" s="17" t="str">
        <f aca="false">IF($C487="","",MAX(1,N(商品マスタ!$K486)))</f>
        <v/>
      </c>
      <c r="R487" s="39" t="str">
        <f aca="false">IF($C487="","",IF(N($P487)/N($Q487)&lt;=0,"",ROUNDUP(N($P487)/N($Q487),0)))</f>
        <v/>
      </c>
      <c r="S487" s="14"/>
      <c r="T487" s="40" t="str">
        <f aca="false">IF($C487="","",N(商品マスタ!$M486))</f>
        <v/>
      </c>
      <c r="U487" s="40" t="str">
        <f aca="false">IF($S487="","",N($S487)*N($T487))</f>
        <v/>
      </c>
      <c r="V487" s="18"/>
    </row>
    <row r="488" customFormat="false" ht="15" hidden="false" customHeight="false" outlineLevel="0" collapsed="false">
      <c r="B488" s="12" t="n">
        <v>482</v>
      </c>
      <c r="C488" s="36" t="str">
        <f aca="false">IF(商品マスタ!$C487="","",商品マスタ!$C487)</f>
        <v/>
      </c>
      <c r="D488" s="12" t="str">
        <f aca="false">IF($C488="","",商品マスタ!$D487)</f>
        <v/>
      </c>
      <c r="E488" s="12" t="str">
        <f aca="false">IF($C488="","",商品マスタ!$G487)</f>
        <v/>
      </c>
      <c r="F488" s="12" t="str">
        <f aca="false">IF($C488="","",IF(商品マスタ!$P487="","理論",商品マスタ!$P487))</f>
        <v/>
      </c>
      <c r="G488" s="17" t="str">
        <f aca="false">IF($C488="","",N(商品マスタ!$H487))</f>
        <v/>
      </c>
      <c r="H488" s="14"/>
      <c r="I488" s="17" t="str">
        <f aca="false">IF($C488="","",N($H488)*N(商品マスタ!$N487))</f>
        <v/>
      </c>
      <c r="J488" s="17" t="str">
        <f aca="false">IF($C488="","",N($I488)-N($G488))</f>
        <v/>
      </c>
      <c r="K488" s="37" t="str">
        <f aca="false">IF($C488="","",N(商品マスタ!$I487))</f>
        <v/>
      </c>
      <c r="L488" s="17" t="str">
        <f aca="false">IF($C488="","",MAX(1,N(商品マスタ!$J487)))</f>
        <v/>
      </c>
      <c r="M488" s="38" t="str">
        <f aca="false">IF($C488="","",N(TOP!$C$16)*N($K488))</f>
        <v/>
      </c>
      <c r="N488" s="17" t="str">
        <f aca="false">IF($C488="","",ROUNDUP(N($M488)/N($L488),0))</f>
        <v/>
      </c>
      <c r="O488" s="17" t="str">
        <f aca="false">IF($C488="","",N(商品マスタ!$R487))</f>
        <v/>
      </c>
      <c r="P488" s="17" t="str">
        <f aca="false">IF($C488="","",IF($F488="理論",(N($O488)+N($N488))-N($G488),(N($O488)+N($N488))-N($I488)))</f>
        <v/>
      </c>
      <c r="Q488" s="17" t="str">
        <f aca="false">IF($C488="","",MAX(1,N(商品マスタ!$K487)))</f>
        <v/>
      </c>
      <c r="R488" s="39" t="str">
        <f aca="false">IF($C488="","",IF(N($P488)/N($Q488)&lt;=0,"",ROUNDUP(N($P488)/N($Q488),0)))</f>
        <v/>
      </c>
      <c r="S488" s="14"/>
      <c r="T488" s="40" t="str">
        <f aca="false">IF($C488="","",N(商品マスタ!$M487))</f>
        <v/>
      </c>
      <c r="U488" s="40" t="str">
        <f aca="false">IF($S488="","",N($S488)*N($T488))</f>
        <v/>
      </c>
      <c r="V488" s="18"/>
    </row>
    <row r="489" customFormat="false" ht="15" hidden="false" customHeight="false" outlineLevel="0" collapsed="false">
      <c r="B489" s="12" t="n">
        <v>483</v>
      </c>
      <c r="C489" s="36" t="str">
        <f aca="false">IF(商品マスタ!$C488="","",商品マスタ!$C488)</f>
        <v/>
      </c>
      <c r="D489" s="12" t="str">
        <f aca="false">IF($C489="","",商品マスタ!$D488)</f>
        <v/>
      </c>
      <c r="E489" s="12" t="str">
        <f aca="false">IF($C489="","",商品マスタ!$G488)</f>
        <v/>
      </c>
      <c r="F489" s="12" t="str">
        <f aca="false">IF($C489="","",IF(商品マスタ!$P488="","理論",商品マスタ!$P488))</f>
        <v/>
      </c>
      <c r="G489" s="17" t="str">
        <f aca="false">IF($C489="","",N(商品マスタ!$H488))</f>
        <v/>
      </c>
      <c r="H489" s="14"/>
      <c r="I489" s="17" t="str">
        <f aca="false">IF($C489="","",N($H489)*N(商品マスタ!$N488))</f>
        <v/>
      </c>
      <c r="J489" s="17" t="str">
        <f aca="false">IF($C489="","",N($I489)-N($G489))</f>
        <v/>
      </c>
      <c r="K489" s="37" t="str">
        <f aca="false">IF($C489="","",N(商品マスタ!$I488))</f>
        <v/>
      </c>
      <c r="L489" s="17" t="str">
        <f aca="false">IF($C489="","",MAX(1,N(商品マスタ!$J488)))</f>
        <v/>
      </c>
      <c r="M489" s="38" t="str">
        <f aca="false">IF($C489="","",N(TOP!$C$16)*N($K489))</f>
        <v/>
      </c>
      <c r="N489" s="17" t="str">
        <f aca="false">IF($C489="","",ROUNDUP(N($M489)/N($L489),0))</f>
        <v/>
      </c>
      <c r="O489" s="17" t="str">
        <f aca="false">IF($C489="","",N(商品マスタ!$R488))</f>
        <v/>
      </c>
      <c r="P489" s="17" t="str">
        <f aca="false">IF($C489="","",IF($F489="理論",(N($O489)+N($N489))-N($G489),(N($O489)+N($N489))-N($I489)))</f>
        <v/>
      </c>
      <c r="Q489" s="17" t="str">
        <f aca="false">IF($C489="","",MAX(1,N(商品マスタ!$K488)))</f>
        <v/>
      </c>
      <c r="R489" s="39" t="str">
        <f aca="false">IF($C489="","",IF(N($P489)/N($Q489)&lt;=0,"",ROUNDUP(N($P489)/N($Q489),0)))</f>
        <v/>
      </c>
      <c r="S489" s="14"/>
      <c r="T489" s="40" t="str">
        <f aca="false">IF($C489="","",N(商品マスタ!$M488))</f>
        <v/>
      </c>
      <c r="U489" s="40" t="str">
        <f aca="false">IF($S489="","",N($S489)*N($T489))</f>
        <v/>
      </c>
      <c r="V489" s="18"/>
    </row>
    <row r="490" customFormat="false" ht="15" hidden="false" customHeight="false" outlineLevel="0" collapsed="false">
      <c r="B490" s="12" t="n">
        <v>484</v>
      </c>
      <c r="C490" s="36" t="str">
        <f aca="false">IF(商品マスタ!$C489="","",商品マスタ!$C489)</f>
        <v/>
      </c>
      <c r="D490" s="12" t="str">
        <f aca="false">IF($C490="","",商品マスタ!$D489)</f>
        <v/>
      </c>
      <c r="E490" s="12" t="str">
        <f aca="false">IF($C490="","",商品マスタ!$G489)</f>
        <v/>
      </c>
      <c r="F490" s="12" t="str">
        <f aca="false">IF($C490="","",IF(商品マスタ!$P489="","理論",商品マスタ!$P489))</f>
        <v/>
      </c>
      <c r="G490" s="17" t="str">
        <f aca="false">IF($C490="","",N(商品マスタ!$H489))</f>
        <v/>
      </c>
      <c r="H490" s="14"/>
      <c r="I490" s="17" t="str">
        <f aca="false">IF($C490="","",N($H490)*N(商品マスタ!$N489))</f>
        <v/>
      </c>
      <c r="J490" s="17" t="str">
        <f aca="false">IF($C490="","",N($I490)-N($G490))</f>
        <v/>
      </c>
      <c r="K490" s="37" t="str">
        <f aca="false">IF($C490="","",N(商品マスタ!$I489))</f>
        <v/>
      </c>
      <c r="L490" s="17" t="str">
        <f aca="false">IF($C490="","",MAX(1,N(商品マスタ!$J489)))</f>
        <v/>
      </c>
      <c r="M490" s="38" t="str">
        <f aca="false">IF($C490="","",N(TOP!$C$16)*N($K490))</f>
        <v/>
      </c>
      <c r="N490" s="17" t="str">
        <f aca="false">IF($C490="","",ROUNDUP(N($M490)/N($L490),0))</f>
        <v/>
      </c>
      <c r="O490" s="17" t="str">
        <f aca="false">IF($C490="","",N(商品マスタ!$R489))</f>
        <v/>
      </c>
      <c r="P490" s="17" t="str">
        <f aca="false">IF($C490="","",IF($F490="理論",(N($O490)+N($N490))-N($G490),(N($O490)+N($N490))-N($I490)))</f>
        <v/>
      </c>
      <c r="Q490" s="17" t="str">
        <f aca="false">IF($C490="","",MAX(1,N(商品マスタ!$K489)))</f>
        <v/>
      </c>
      <c r="R490" s="39" t="str">
        <f aca="false">IF($C490="","",IF(N($P490)/N($Q490)&lt;=0,"",ROUNDUP(N($P490)/N($Q490),0)))</f>
        <v/>
      </c>
      <c r="S490" s="14"/>
      <c r="T490" s="40" t="str">
        <f aca="false">IF($C490="","",N(商品マスタ!$M489))</f>
        <v/>
      </c>
      <c r="U490" s="40" t="str">
        <f aca="false">IF($S490="","",N($S490)*N($T490))</f>
        <v/>
      </c>
      <c r="V490" s="18"/>
    </row>
    <row r="491" customFormat="false" ht="15" hidden="false" customHeight="false" outlineLevel="0" collapsed="false">
      <c r="B491" s="12" t="n">
        <v>485</v>
      </c>
      <c r="C491" s="36" t="str">
        <f aca="false">IF(商品マスタ!$C490="","",商品マスタ!$C490)</f>
        <v/>
      </c>
      <c r="D491" s="12" t="str">
        <f aca="false">IF($C491="","",商品マスタ!$D490)</f>
        <v/>
      </c>
      <c r="E491" s="12" t="str">
        <f aca="false">IF($C491="","",商品マスタ!$G490)</f>
        <v/>
      </c>
      <c r="F491" s="12" t="str">
        <f aca="false">IF($C491="","",IF(商品マスタ!$P490="","理論",商品マスタ!$P490))</f>
        <v/>
      </c>
      <c r="G491" s="17" t="str">
        <f aca="false">IF($C491="","",N(商品マスタ!$H490))</f>
        <v/>
      </c>
      <c r="H491" s="14"/>
      <c r="I491" s="17" t="str">
        <f aca="false">IF($C491="","",N($H491)*N(商品マスタ!$N490))</f>
        <v/>
      </c>
      <c r="J491" s="17" t="str">
        <f aca="false">IF($C491="","",N($I491)-N($G491))</f>
        <v/>
      </c>
      <c r="K491" s="37" t="str">
        <f aca="false">IF($C491="","",N(商品マスタ!$I490))</f>
        <v/>
      </c>
      <c r="L491" s="17" t="str">
        <f aca="false">IF($C491="","",MAX(1,N(商品マスタ!$J490)))</f>
        <v/>
      </c>
      <c r="M491" s="38" t="str">
        <f aca="false">IF($C491="","",N(TOP!$C$16)*N($K491))</f>
        <v/>
      </c>
      <c r="N491" s="17" t="str">
        <f aca="false">IF($C491="","",ROUNDUP(N($M491)/N($L491),0))</f>
        <v/>
      </c>
      <c r="O491" s="17" t="str">
        <f aca="false">IF($C491="","",N(商品マスタ!$R490))</f>
        <v/>
      </c>
      <c r="P491" s="17" t="str">
        <f aca="false">IF($C491="","",IF($F491="理論",(N($O491)+N($N491))-N($G491),(N($O491)+N($N491))-N($I491)))</f>
        <v/>
      </c>
      <c r="Q491" s="17" t="str">
        <f aca="false">IF($C491="","",MAX(1,N(商品マスタ!$K490)))</f>
        <v/>
      </c>
      <c r="R491" s="39" t="str">
        <f aca="false">IF($C491="","",IF(N($P491)/N($Q491)&lt;=0,"",ROUNDUP(N($P491)/N($Q491),0)))</f>
        <v/>
      </c>
      <c r="S491" s="14"/>
      <c r="T491" s="40" t="str">
        <f aca="false">IF($C491="","",N(商品マスタ!$M490))</f>
        <v/>
      </c>
      <c r="U491" s="40" t="str">
        <f aca="false">IF($S491="","",N($S491)*N($T491))</f>
        <v/>
      </c>
      <c r="V491" s="18"/>
    </row>
    <row r="492" customFormat="false" ht="15" hidden="false" customHeight="false" outlineLevel="0" collapsed="false">
      <c r="B492" s="12" t="n">
        <v>486</v>
      </c>
      <c r="C492" s="36" t="str">
        <f aca="false">IF(商品マスタ!$C491="","",商品マスタ!$C491)</f>
        <v/>
      </c>
      <c r="D492" s="12" t="str">
        <f aca="false">IF($C492="","",商品マスタ!$D491)</f>
        <v/>
      </c>
      <c r="E492" s="12" t="str">
        <f aca="false">IF($C492="","",商品マスタ!$G491)</f>
        <v/>
      </c>
      <c r="F492" s="12" t="str">
        <f aca="false">IF($C492="","",IF(商品マスタ!$P491="","理論",商品マスタ!$P491))</f>
        <v/>
      </c>
      <c r="G492" s="17" t="str">
        <f aca="false">IF($C492="","",N(商品マスタ!$H491))</f>
        <v/>
      </c>
      <c r="H492" s="14"/>
      <c r="I492" s="17" t="str">
        <f aca="false">IF($C492="","",N($H492)*N(商品マスタ!$N491))</f>
        <v/>
      </c>
      <c r="J492" s="17" t="str">
        <f aca="false">IF($C492="","",N($I492)-N($G492))</f>
        <v/>
      </c>
      <c r="K492" s="37" t="str">
        <f aca="false">IF($C492="","",N(商品マスタ!$I491))</f>
        <v/>
      </c>
      <c r="L492" s="17" t="str">
        <f aca="false">IF($C492="","",MAX(1,N(商品マスタ!$J491)))</f>
        <v/>
      </c>
      <c r="M492" s="38" t="str">
        <f aca="false">IF($C492="","",N(TOP!$C$16)*N($K492))</f>
        <v/>
      </c>
      <c r="N492" s="17" t="str">
        <f aca="false">IF($C492="","",ROUNDUP(N($M492)/N($L492),0))</f>
        <v/>
      </c>
      <c r="O492" s="17" t="str">
        <f aca="false">IF($C492="","",N(商品マスタ!$R491))</f>
        <v/>
      </c>
      <c r="P492" s="17" t="str">
        <f aca="false">IF($C492="","",IF($F492="理論",(N($O492)+N($N492))-N($G492),(N($O492)+N($N492))-N($I492)))</f>
        <v/>
      </c>
      <c r="Q492" s="17" t="str">
        <f aca="false">IF($C492="","",MAX(1,N(商品マスタ!$K491)))</f>
        <v/>
      </c>
      <c r="R492" s="39" t="str">
        <f aca="false">IF($C492="","",IF(N($P492)/N($Q492)&lt;=0,"",ROUNDUP(N($P492)/N($Q492),0)))</f>
        <v/>
      </c>
      <c r="S492" s="14"/>
      <c r="T492" s="40" t="str">
        <f aca="false">IF($C492="","",N(商品マスタ!$M491))</f>
        <v/>
      </c>
      <c r="U492" s="40" t="str">
        <f aca="false">IF($S492="","",N($S492)*N($T492))</f>
        <v/>
      </c>
      <c r="V492" s="18"/>
    </row>
    <row r="493" customFormat="false" ht="15" hidden="false" customHeight="false" outlineLevel="0" collapsed="false">
      <c r="B493" s="12" t="n">
        <v>487</v>
      </c>
      <c r="C493" s="36" t="str">
        <f aca="false">IF(商品マスタ!$C492="","",商品マスタ!$C492)</f>
        <v/>
      </c>
      <c r="D493" s="12" t="str">
        <f aca="false">IF($C493="","",商品マスタ!$D492)</f>
        <v/>
      </c>
      <c r="E493" s="12" t="str">
        <f aca="false">IF($C493="","",商品マスタ!$G492)</f>
        <v/>
      </c>
      <c r="F493" s="12" t="str">
        <f aca="false">IF($C493="","",IF(商品マスタ!$P492="","理論",商品マスタ!$P492))</f>
        <v/>
      </c>
      <c r="G493" s="17" t="str">
        <f aca="false">IF($C493="","",N(商品マスタ!$H492))</f>
        <v/>
      </c>
      <c r="H493" s="14"/>
      <c r="I493" s="17" t="str">
        <f aca="false">IF($C493="","",N($H493)*N(商品マスタ!$N492))</f>
        <v/>
      </c>
      <c r="J493" s="17" t="str">
        <f aca="false">IF($C493="","",N($I493)-N($G493))</f>
        <v/>
      </c>
      <c r="K493" s="37" t="str">
        <f aca="false">IF($C493="","",N(商品マスタ!$I492))</f>
        <v/>
      </c>
      <c r="L493" s="17" t="str">
        <f aca="false">IF($C493="","",MAX(1,N(商品マスタ!$J492)))</f>
        <v/>
      </c>
      <c r="M493" s="38" t="str">
        <f aca="false">IF($C493="","",N(TOP!$C$16)*N($K493))</f>
        <v/>
      </c>
      <c r="N493" s="17" t="str">
        <f aca="false">IF($C493="","",ROUNDUP(N($M493)/N($L493),0))</f>
        <v/>
      </c>
      <c r="O493" s="17" t="str">
        <f aca="false">IF($C493="","",N(商品マスタ!$R492))</f>
        <v/>
      </c>
      <c r="P493" s="17" t="str">
        <f aca="false">IF($C493="","",IF($F493="理論",(N($O493)+N($N493))-N($G493),(N($O493)+N($N493))-N($I493)))</f>
        <v/>
      </c>
      <c r="Q493" s="17" t="str">
        <f aca="false">IF($C493="","",MAX(1,N(商品マスタ!$K492)))</f>
        <v/>
      </c>
      <c r="R493" s="39" t="str">
        <f aca="false">IF($C493="","",IF(N($P493)/N($Q493)&lt;=0,"",ROUNDUP(N($P493)/N($Q493),0)))</f>
        <v/>
      </c>
      <c r="S493" s="14"/>
      <c r="T493" s="40" t="str">
        <f aca="false">IF($C493="","",N(商品マスタ!$M492))</f>
        <v/>
      </c>
      <c r="U493" s="40" t="str">
        <f aca="false">IF($S493="","",N($S493)*N($T493))</f>
        <v/>
      </c>
      <c r="V493" s="18"/>
    </row>
    <row r="494" customFormat="false" ht="15" hidden="false" customHeight="false" outlineLevel="0" collapsed="false">
      <c r="B494" s="12" t="n">
        <v>488</v>
      </c>
      <c r="C494" s="36" t="str">
        <f aca="false">IF(商品マスタ!$C493="","",商品マスタ!$C493)</f>
        <v/>
      </c>
      <c r="D494" s="12" t="str">
        <f aca="false">IF($C494="","",商品マスタ!$D493)</f>
        <v/>
      </c>
      <c r="E494" s="12" t="str">
        <f aca="false">IF($C494="","",商品マスタ!$G493)</f>
        <v/>
      </c>
      <c r="F494" s="12" t="str">
        <f aca="false">IF($C494="","",IF(商品マスタ!$P493="","理論",商品マスタ!$P493))</f>
        <v/>
      </c>
      <c r="G494" s="17" t="str">
        <f aca="false">IF($C494="","",N(商品マスタ!$H493))</f>
        <v/>
      </c>
      <c r="H494" s="14"/>
      <c r="I494" s="17" t="str">
        <f aca="false">IF($C494="","",N($H494)*N(商品マスタ!$N493))</f>
        <v/>
      </c>
      <c r="J494" s="17" t="str">
        <f aca="false">IF($C494="","",N($I494)-N($G494))</f>
        <v/>
      </c>
      <c r="K494" s="37" t="str">
        <f aca="false">IF($C494="","",N(商品マスタ!$I493))</f>
        <v/>
      </c>
      <c r="L494" s="17" t="str">
        <f aca="false">IF($C494="","",MAX(1,N(商品マスタ!$J493)))</f>
        <v/>
      </c>
      <c r="M494" s="38" t="str">
        <f aca="false">IF($C494="","",N(TOP!$C$16)*N($K494))</f>
        <v/>
      </c>
      <c r="N494" s="17" t="str">
        <f aca="false">IF($C494="","",ROUNDUP(N($M494)/N($L494),0))</f>
        <v/>
      </c>
      <c r="O494" s="17" t="str">
        <f aca="false">IF($C494="","",N(商品マスタ!$R493))</f>
        <v/>
      </c>
      <c r="P494" s="17" t="str">
        <f aca="false">IF($C494="","",IF($F494="理論",(N($O494)+N($N494))-N($G494),(N($O494)+N($N494))-N($I494)))</f>
        <v/>
      </c>
      <c r="Q494" s="17" t="str">
        <f aca="false">IF($C494="","",MAX(1,N(商品マスタ!$K493)))</f>
        <v/>
      </c>
      <c r="R494" s="39" t="str">
        <f aca="false">IF($C494="","",IF(N($P494)/N($Q494)&lt;=0,"",ROUNDUP(N($P494)/N($Q494),0)))</f>
        <v/>
      </c>
      <c r="S494" s="14"/>
      <c r="T494" s="40" t="str">
        <f aca="false">IF($C494="","",N(商品マスタ!$M493))</f>
        <v/>
      </c>
      <c r="U494" s="40" t="str">
        <f aca="false">IF($S494="","",N($S494)*N($T494))</f>
        <v/>
      </c>
      <c r="V494" s="18"/>
    </row>
    <row r="495" customFormat="false" ht="15" hidden="false" customHeight="false" outlineLevel="0" collapsed="false">
      <c r="B495" s="12" t="n">
        <v>489</v>
      </c>
      <c r="C495" s="36" t="str">
        <f aca="false">IF(商品マスタ!$C494="","",商品マスタ!$C494)</f>
        <v/>
      </c>
      <c r="D495" s="12" t="str">
        <f aca="false">IF($C495="","",商品マスタ!$D494)</f>
        <v/>
      </c>
      <c r="E495" s="12" t="str">
        <f aca="false">IF($C495="","",商品マスタ!$G494)</f>
        <v/>
      </c>
      <c r="F495" s="12" t="str">
        <f aca="false">IF($C495="","",IF(商品マスタ!$P494="","理論",商品マスタ!$P494))</f>
        <v/>
      </c>
      <c r="G495" s="17" t="str">
        <f aca="false">IF($C495="","",N(商品マスタ!$H494))</f>
        <v/>
      </c>
      <c r="H495" s="14"/>
      <c r="I495" s="17" t="str">
        <f aca="false">IF($C495="","",N($H495)*N(商品マスタ!$N494))</f>
        <v/>
      </c>
      <c r="J495" s="17" t="str">
        <f aca="false">IF($C495="","",N($I495)-N($G495))</f>
        <v/>
      </c>
      <c r="K495" s="37" t="str">
        <f aca="false">IF($C495="","",N(商品マスタ!$I494))</f>
        <v/>
      </c>
      <c r="L495" s="17" t="str">
        <f aca="false">IF($C495="","",MAX(1,N(商品マスタ!$J494)))</f>
        <v/>
      </c>
      <c r="M495" s="38" t="str">
        <f aca="false">IF($C495="","",N(TOP!$C$16)*N($K495))</f>
        <v/>
      </c>
      <c r="N495" s="17" t="str">
        <f aca="false">IF($C495="","",ROUNDUP(N($M495)/N($L495),0))</f>
        <v/>
      </c>
      <c r="O495" s="17" t="str">
        <f aca="false">IF($C495="","",N(商品マスタ!$R494))</f>
        <v/>
      </c>
      <c r="P495" s="17" t="str">
        <f aca="false">IF($C495="","",IF($F495="理論",(N($O495)+N($N495))-N($G495),(N($O495)+N($N495))-N($I495)))</f>
        <v/>
      </c>
      <c r="Q495" s="17" t="str">
        <f aca="false">IF($C495="","",MAX(1,N(商品マスタ!$K494)))</f>
        <v/>
      </c>
      <c r="R495" s="39" t="str">
        <f aca="false">IF($C495="","",IF(N($P495)/N($Q495)&lt;=0,"",ROUNDUP(N($P495)/N($Q495),0)))</f>
        <v/>
      </c>
      <c r="S495" s="14"/>
      <c r="T495" s="40" t="str">
        <f aca="false">IF($C495="","",N(商品マスタ!$M494))</f>
        <v/>
      </c>
      <c r="U495" s="40" t="str">
        <f aca="false">IF($S495="","",N($S495)*N($T495))</f>
        <v/>
      </c>
      <c r="V495" s="18"/>
    </row>
    <row r="496" customFormat="false" ht="15" hidden="false" customHeight="false" outlineLevel="0" collapsed="false">
      <c r="B496" s="12" t="n">
        <v>490</v>
      </c>
      <c r="C496" s="36" t="str">
        <f aca="false">IF(商品マスタ!$C495="","",商品マスタ!$C495)</f>
        <v/>
      </c>
      <c r="D496" s="12" t="str">
        <f aca="false">IF($C496="","",商品マスタ!$D495)</f>
        <v/>
      </c>
      <c r="E496" s="12" t="str">
        <f aca="false">IF($C496="","",商品マスタ!$G495)</f>
        <v/>
      </c>
      <c r="F496" s="12" t="str">
        <f aca="false">IF($C496="","",IF(商品マスタ!$P495="","理論",商品マスタ!$P495))</f>
        <v/>
      </c>
      <c r="G496" s="17" t="str">
        <f aca="false">IF($C496="","",N(商品マスタ!$H495))</f>
        <v/>
      </c>
      <c r="H496" s="14"/>
      <c r="I496" s="17" t="str">
        <f aca="false">IF($C496="","",N($H496)*N(商品マスタ!$N495))</f>
        <v/>
      </c>
      <c r="J496" s="17" t="str">
        <f aca="false">IF($C496="","",N($I496)-N($G496))</f>
        <v/>
      </c>
      <c r="K496" s="37" t="str">
        <f aca="false">IF($C496="","",N(商品マスタ!$I495))</f>
        <v/>
      </c>
      <c r="L496" s="17" t="str">
        <f aca="false">IF($C496="","",MAX(1,N(商品マスタ!$J495)))</f>
        <v/>
      </c>
      <c r="M496" s="38" t="str">
        <f aca="false">IF($C496="","",N(TOP!$C$16)*N($K496))</f>
        <v/>
      </c>
      <c r="N496" s="17" t="str">
        <f aca="false">IF($C496="","",ROUNDUP(N($M496)/N($L496),0))</f>
        <v/>
      </c>
      <c r="O496" s="17" t="str">
        <f aca="false">IF($C496="","",N(商品マスタ!$R495))</f>
        <v/>
      </c>
      <c r="P496" s="17" t="str">
        <f aca="false">IF($C496="","",IF($F496="理論",(N($O496)+N($N496))-N($G496),(N($O496)+N($N496))-N($I496)))</f>
        <v/>
      </c>
      <c r="Q496" s="17" t="str">
        <f aca="false">IF($C496="","",MAX(1,N(商品マスタ!$K495)))</f>
        <v/>
      </c>
      <c r="R496" s="39" t="str">
        <f aca="false">IF($C496="","",IF(N($P496)/N($Q496)&lt;=0,"",ROUNDUP(N($P496)/N($Q496),0)))</f>
        <v/>
      </c>
      <c r="S496" s="14"/>
      <c r="T496" s="40" t="str">
        <f aca="false">IF($C496="","",N(商品マスタ!$M495))</f>
        <v/>
      </c>
      <c r="U496" s="40" t="str">
        <f aca="false">IF($S496="","",N($S496)*N($T496))</f>
        <v/>
      </c>
      <c r="V496" s="18"/>
    </row>
    <row r="497" customFormat="false" ht="15" hidden="false" customHeight="false" outlineLevel="0" collapsed="false">
      <c r="B497" s="12" t="n">
        <v>491</v>
      </c>
      <c r="C497" s="36" t="str">
        <f aca="false">IF(商品マスタ!$C496="","",商品マスタ!$C496)</f>
        <v/>
      </c>
      <c r="D497" s="12" t="str">
        <f aca="false">IF($C497="","",商品マスタ!$D496)</f>
        <v/>
      </c>
      <c r="E497" s="12" t="str">
        <f aca="false">IF($C497="","",商品マスタ!$G496)</f>
        <v/>
      </c>
      <c r="F497" s="12" t="str">
        <f aca="false">IF($C497="","",IF(商品マスタ!$P496="","理論",商品マスタ!$P496))</f>
        <v/>
      </c>
      <c r="G497" s="17" t="str">
        <f aca="false">IF($C497="","",N(商品マスタ!$H496))</f>
        <v/>
      </c>
      <c r="H497" s="14"/>
      <c r="I497" s="17" t="str">
        <f aca="false">IF($C497="","",N($H497)*N(商品マスタ!$N496))</f>
        <v/>
      </c>
      <c r="J497" s="17" t="str">
        <f aca="false">IF($C497="","",N($I497)-N($G497))</f>
        <v/>
      </c>
      <c r="K497" s="37" t="str">
        <f aca="false">IF($C497="","",N(商品マスタ!$I496))</f>
        <v/>
      </c>
      <c r="L497" s="17" t="str">
        <f aca="false">IF($C497="","",MAX(1,N(商品マスタ!$J496)))</f>
        <v/>
      </c>
      <c r="M497" s="38" t="str">
        <f aca="false">IF($C497="","",N(TOP!$C$16)*N($K497))</f>
        <v/>
      </c>
      <c r="N497" s="17" t="str">
        <f aca="false">IF($C497="","",ROUNDUP(N($M497)/N($L497),0))</f>
        <v/>
      </c>
      <c r="O497" s="17" t="str">
        <f aca="false">IF($C497="","",N(商品マスタ!$R496))</f>
        <v/>
      </c>
      <c r="P497" s="17" t="str">
        <f aca="false">IF($C497="","",IF($F497="理論",(N($O497)+N($N497))-N($G497),(N($O497)+N($N497))-N($I497)))</f>
        <v/>
      </c>
      <c r="Q497" s="17" t="str">
        <f aca="false">IF($C497="","",MAX(1,N(商品マスタ!$K496)))</f>
        <v/>
      </c>
      <c r="R497" s="39" t="str">
        <f aca="false">IF($C497="","",IF(N($P497)/N($Q497)&lt;=0,"",ROUNDUP(N($P497)/N($Q497),0)))</f>
        <v/>
      </c>
      <c r="S497" s="14"/>
      <c r="T497" s="40" t="str">
        <f aca="false">IF($C497="","",N(商品マスタ!$M496))</f>
        <v/>
      </c>
      <c r="U497" s="40" t="str">
        <f aca="false">IF($S497="","",N($S497)*N($T497))</f>
        <v/>
      </c>
      <c r="V497" s="18"/>
    </row>
    <row r="498" customFormat="false" ht="15" hidden="false" customHeight="false" outlineLevel="0" collapsed="false">
      <c r="B498" s="12" t="n">
        <v>492</v>
      </c>
      <c r="C498" s="36" t="str">
        <f aca="false">IF(商品マスタ!$C497="","",商品マスタ!$C497)</f>
        <v/>
      </c>
      <c r="D498" s="12" t="str">
        <f aca="false">IF($C498="","",商品マスタ!$D497)</f>
        <v/>
      </c>
      <c r="E498" s="12" t="str">
        <f aca="false">IF($C498="","",商品マスタ!$G497)</f>
        <v/>
      </c>
      <c r="F498" s="12" t="str">
        <f aca="false">IF($C498="","",IF(商品マスタ!$P497="","理論",商品マスタ!$P497))</f>
        <v/>
      </c>
      <c r="G498" s="17" t="str">
        <f aca="false">IF($C498="","",N(商品マスタ!$H497))</f>
        <v/>
      </c>
      <c r="H498" s="14"/>
      <c r="I498" s="17" t="str">
        <f aca="false">IF($C498="","",N($H498)*N(商品マスタ!$N497))</f>
        <v/>
      </c>
      <c r="J498" s="17" t="str">
        <f aca="false">IF($C498="","",N($I498)-N($G498))</f>
        <v/>
      </c>
      <c r="K498" s="37" t="str">
        <f aca="false">IF($C498="","",N(商品マスタ!$I497))</f>
        <v/>
      </c>
      <c r="L498" s="17" t="str">
        <f aca="false">IF($C498="","",MAX(1,N(商品マスタ!$J497)))</f>
        <v/>
      </c>
      <c r="M498" s="38" t="str">
        <f aca="false">IF($C498="","",N(TOP!$C$16)*N($K498))</f>
        <v/>
      </c>
      <c r="N498" s="17" t="str">
        <f aca="false">IF($C498="","",ROUNDUP(N($M498)/N($L498),0))</f>
        <v/>
      </c>
      <c r="O498" s="17" t="str">
        <f aca="false">IF($C498="","",N(商品マスタ!$R497))</f>
        <v/>
      </c>
      <c r="P498" s="17" t="str">
        <f aca="false">IF($C498="","",IF($F498="理論",(N($O498)+N($N498))-N($G498),(N($O498)+N($N498))-N($I498)))</f>
        <v/>
      </c>
      <c r="Q498" s="17" t="str">
        <f aca="false">IF($C498="","",MAX(1,N(商品マスタ!$K497)))</f>
        <v/>
      </c>
      <c r="R498" s="39" t="str">
        <f aca="false">IF($C498="","",IF(N($P498)/N($Q498)&lt;=0,"",ROUNDUP(N($P498)/N($Q498),0)))</f>
        <v/>
      </c>
      <c r="S498" s="14"/>
      <c r="T498" s="40" t="str">
        <f aca="false">IF($C498="","",N(商品マスタ!$M497))</f>
        <v/>
      </c>
      <c r="U498" s="40" t="str">
        <f aca="false">IF($S498="","",N($S498)*N($T498))</f>
        <v/>
      </c>
      <c r="V498" s="18"/>
    </row>
    <row r="499" customFormat="false" ht="15" hidden="false" customHeight="false" outlineLevel="0" collapsed="false">
      <c r="B499" s="12" t="n">
        <v>493</v>
      </c>
      <c r="C499" s="36" t="str">
        <f aca="false">IF(商品マスタ!$C498="","",商品マスタ!$C498)</f>
        <v/>
      </c>
      <c r="D499" s="12" t="str">
        <f aca="false">IF($C499="","",商品マスタ!$D498)</f>
        <v/>
      </c>
      <c r="E499" s="12" t="str">
        <f aca="false">IF($C499="","",商品マスタ!$G498)</f>
        <v/>
      </c>
      <c r="F499" s="12" t="str">
        <f aca="false">IF($C499="","",IF(商品マスタ!$P498="","理論",商品マスタ!$P498))</f>
        <v/>
      </c>
      <c r="G499" s="17" t="str">
        <f aca="false">IF($C499="","",N(商品マスタ!$H498))</f>
        <v/>
      </c>
      <c r="H499" s="14"/>
      <c r="I499" s="17" t="str">
        <f aca="false">IF($C499="","",N($H499)*N(商品マスタ!$N498))</f>
        <v/>
      </c>
      <c r="J499" s="17" t="str">
        <f aca="false">IF($C499="","",N($I499)-N($G499))</f>
        <v/>
      </c>
      <c r="K499" s="37" t="str">
        <f aca="false">IF($C499="","",N(商品マスタ!$I498))</f>
        <v/>
      </c>
      <c r="L499" s="17" t="str">
        <f aca="false">IF($C499="","",MAX(1,N(商品マスタ!$J498)))</f>
        <v/>
      </c>
      <c r="M499" s="38" t="str">
        <f aca="false">IF($C499="","",N(TOP!$C$16)*N($K499))</f>
        <v/>
      </c>
      <c r="N499" s="17" t="str">
        <f aca="false">IF($C499="","",ROUNDUP(N($M499)/N($L499),0))</f>
        <v/>
      </c>
      <c r="O499" s="17" t="str">
        <f aca="false">IF($C499="","",N(商品マスタ!$R498))</f>
        <v/>
      </c>
      <c r="P499" s="17" t="str">
        <f aca="false">IF($C499="","",IF($F499="理論",(N($O499)+N($N499))-N($G499),(N($O499)+N($N499))-N($I499)))</f>
        <v/>
      </c>
      <c r="Q499" s="17" t="str">
        <f aca="false">IF($C499="","",MAX(1,N(商品マスタ!$K498)))</f>
        <v/>
      </c>
      <c r="R499" s="39" t="str">
        <f aca="false">IF($C499="","",IF(N($P499)/N($Q499)&lt;=0,"",ROUNDUP(N($P499)/N($Q499),0)))</f>
        <v/>
      </c>
      <c r="S499" s="14"/>
      <c r="T499" s="40" t="str">
        <f aca="false">IF($C499="","",N(商品マスタ!$M498))</f>
        <v/>
      </c>
      <c r="U499" s="40" t="str">
        <f aca="false">IF($S499="","",N($S499)*N($T499))</f>
        <v/>
      </c>
      <c r="V499" s="18"/>
    </row>
    <row r="500" customFormat="false" ht="15" hidden="false" customHeight="false" outlineLevel="0" collapsed="false">
      <c r="B500" s="12" t="n">
        <v>494</v>
      </c>
      <c r="C500" s="36" t="str">
        <f aca="false">IF(商品マスタ!$C499="","",商品マスタ!$C499)</f>
        <v/>
      </c>
      <c r="D500" s="12" t="str">
        <f aca="false">IF($C500="","",商品マスタ!$D499)</f>
        <v/>
      </c>
      <c r="E500" s="12" t="str">
        <f aca="false">IF($C500="","",商品マスタ!$G499)</f>
        <v/>
      </c>
      <c r="F500" s="12" t="str">
        <f aca="false">IF($C500="","",IF(商品マスタ!$P499="","理論",商品マスタ!$P499))</f>
        <v/>
      </c>
      <c r="G500" s="17" t="str">
        <f aca="false">IF($C500="","",N(商品マスタ!$H499))</f>
        <v/>
      </c>
      <c r="H500" s="14"/>
      <c r="I500" s="17" t="str">
        <f aca="false">IF($C500="","",N($H500)*N(商品マスタ!$N499))</f>
        <v/>
      </c>
      <c r="J500" s="17" t="str">
        <f aca="false">IF($C500="","",N($I500)-N($G500))</f>
        <v/>
      </c>
      <c r="K500" s="37" t="str">
        <f aca="false">IF($C500="","",N(商品マスタ!$I499))</f>
        <v/>
      </c>
      <c r="L500" s="17" t="str">
        <f aca="false">IF($C500="","",MAX(1,N(商品マスタ!$J499)))</f>
        <v/>
      </c>
      <c r="M500" s="38" t="str">
        <f aca="false">IF($C500="","",N(TOP!$C$16)*N($K500))</f>
        <v/>
      </c>
      <c r="N500" s="17" t="str">
        <f aca="false">IF($C500="","",ROUNDUP(N($M500)/N($L500),0))</f>
        <v/>
      </c>
      <c r="O500" s="17" t="str">
        <f aca="false">IF($C500="","",N(商品マスタ!$R499))</f>
        <v/>
      </c>
      <c r="P500" s="17" t="str">
        <f aca="false">IF($C500="","",IF($F500="理論",(N($O500)+N($N500))-N($G500),(N($O500)+N($N500))-N($I500)))</f>
        <v/>
      </c>
      <c r="Q500" s="17" t="str">
        <f aca="false">IF($C500="","",MAX(1,N(商品マスタ!$K499)))</f>
        <v/>
      </c>
      <c r="R500" s="39" t="str">
        <f aca="false">IF($C500="","",IF(N($P500)/N($Q500)&lt;=0,"",ROUNDUP(N($P500)/N($Q500),0)))</f>
        <v/>
      </c>
      <c r="S500" s="14"/>
      <c r="T500" s="40" t="str">
        <f aca="false">IF($C500="","",N(商品マスタ!$M499))</f>
        <v/>
      </c>
      <c r="U500" s="40" t="str">
        <f aca="false">IF($S500="","",N($S500)*N($T500))</f>
        <v/>
      </c>
      <c r="V500" s="18"/>
    </row>
    <row r="501" customFormat="false" ht="15" hidden="false" customHeight="false" outlineLevel="0" collapsed="false">
      <c r="B501" s="12" t="n">
        <v>495</v>
      </c>
      <c r="C501" s="36" t="str">
        <f aca="false">IF(商品マスタ!$C500="","",商品マスタ!$C500)</f>
        <v/>
      </c>
      <c r="D501" s="12" t="str">
        <f aca="false">IF($C501="","",商品マスタ!$D500)</f>
        <v/>
      </c>
      <c r="E501" s="12" t="str">
        <f aca="false">IF($C501="","",商品マスタ!$G500)</f>
        <v/>
      </c>
      <c r="F501" s="12" t="str">
        <f aca="false">IF($C501="","",IF(商品マスタ!$P500="","理論",商品マスタ!$P500))</f>
        <v/>
      </c>
      <c r="G501" s="17" t="str">
        <f aca="false">IF($C501="","",N(商品マスタ!$H500))</f>
        <v/>
      </c>
      <c r="H501" s="14"/>
      <c r="I501" s="17" t="str">
        <f aca="false">IF($C501="","",N($H501)*N(商品マスタ!$N500))</f>
        <v/>
      </c>
      <c r="J501" s="17" t="str">
        <f aca="false">IF($C501="","",N($I501)-N($G501))</f>
        <v/>
      </c>
      <c r="K501" s="37" t="str">
        <f aca="false">IF($C501="","",N(商品マスタ!$I500))</f>
        <v/>
      </c>
      <c r="L501" s="17" t="str">
        <f aca="false">IF($C501="","",MAX(1,N(商品マスタ!$J500)))</f>
        <v/>
      </c>
      <c r="M501" s="38" t="str">
        <f aca="false">IF($C501="","",N(TOP!$C$16)*N($K501))</f>
        <v/>
      </c>
      <c r="N501" s="17" t="str">
        <f aca="false">IF($C501="","",ROUNDUP(N($M501)/N($L501),0))</f>
        <v/>
      </c>
      <c r="O501" s="17" t="str">
        <f aca="false">IF($C501="","",N(商品マスタ!$R500))</f>
        <v/>
      </c>
      <c r="P501" s="17" t="str">
        <f aca="false">IF($C501="","",IF($F501="理論",(N($O501)+N($N501))-N($G501),(N($O501)+N($N501))-N($I501)))</f>
        <v/>
      </c>
      <c r="Q501" s="17" t="str">
        <f aca="false">IF($C501="","",MAX(1,N(商品マスタ!$K500)))</f>
        <v/>
      </c>
      <c r="R501" s="39" t="str">
        <f aca="false">IF($C501="","",IF(N($P501)/N($Q501)&lt;=0,"",ROUNDUP(N($P501)/N($Q501),0)))</f>
        <v/>
      </c>
      <c r="S501" s="14"/>
      <c r="T501" s="40" t="str">
        <f aca="false">IF($C501="","",N(商品マスタ!$M500))</f>
        <v/>
      </c>
      <c r="U501" s="40" t="str">
        <f aca="false">IF($S501="","",N($S501)*N($T501))</f>
        <v/>
      </c>
      <c r="V501" s="18"/>
    </row>
    <row r="502" customFormat="false" ht="15" hidden="false" customHeight="false" outlineLevel="0" collapsed="false">
      <c r="B502" s="12" t="n">
        <v>496</v>
      </c>
      <c r="C502" s="36" t="str">
        <f aca="false">IF(商品マスタ!$C501="","",商品マスタ!$C501)</f>
        <v/>
      </c>
      <c r="D502" s="12" t="str">
        <f aca="false">IF($C502="","",商品マスタ!$D501)</f>
        <v/>
      </c>
      <c r="E502" s="12" t="str">
        <f aca="false">IF($C502="","",商品マスタ!$G501)</f>
        <v/>
      </c>
      <c r="F502" s="12" t="str">
        <f aca="false">IF($C502="","",IF(商品マスタ!$P501="","理論",商品マスタ!$P501))</f>
        <v/>
      </c>
      <c r="G502" s="17" t="str">
        <f aca="false">IF($C502="","",N(商品マスタ!$H501))</f>
        <v/>
      </c>
      <c r="H502" s="14"/>
      <c r="I502" s="17" t="str">
        <f aca="false">IF($C502="","",N($H502)*N(商品マスタ!$N501))</f>
        <v/>
      </c>
      <c r="J502" s="17" t="str">
        <f aca="false">IF($C502="","",N($I502)-N($G502))</f>
        <v/>
      </c>
      <c r="K502" s="37" t="str">
        <f aca="false">IF($C502="","",N(商品マスタ!$I501))</f>
        <v/>
      </c>
      <c r="L502" s="17" t="str">
        <f aca="false">IF($C502="","",MAX(1,N(商品マスタ!$J501)))</f>
        <v/>
      </c>
      <c r="M502" s="38" t="str">
        <f aca="false">IF($C502="","",N(TOP!$C$16)*N($K502))</f>
        <v/>
      </c>
      <c r="N502" s="17" t="str">
        <f aca="false">IF($C502="","",ROUNDUP(N($M502)/N($L502),0))</f>
        <v/>
      </c>
      <c r="O502" s="17" t="str">
        <f aca="false">IF($C502="","",N(商品マスタ!$R501))</f>
        <v/>
      </c>
      <c r="P502" s="17" t="str">
        <f aca="false">IF($C502="","",IF($F502="理論",(N($O502)+N($N502))-N($G502),(N($O502)+N($N502))-N($I502)))</f>
        <v/>
      </c>
      <c r="Q502" s="17" t="str">
        <f aca="false">IF($C502="","",MAX(1,N(商品マスタ!$K501)))</f>
        <v/>
      </c>
      <c r="R502" s="39" t="str">
        <f aca="false">IF($C502="","",IF(N($P502)/N($Q502)&lt;=0,"",ROUNDUP(N($P502)/N($Q502),0)))</f>
        <v/>
      </c>
      <c r="S502" s="14"/>
      <c r="T502" s="40" t="str">
        <f aca="false">IF($C502="","",N(商品マスタ!$M501))</f>
        <v/>
      </c>
      <c r="U502" s="40" t="str">
        <f aca="false">IF($S502="","",N($S502)*N($T502))</f>
        <v/>
      </c>
      <c r="V502" s="18"/>
    </row>
    <row r="503" customFormat="false" ht="15" hidden="false" customHeight="false" outlineLevel="0" collapsed="false">
      <c r="B503" s="12" t="n">
        <v>497</v>
      </c>
      <c r="C503" s="36" t="str">
        <f aca="false">IF(商品マスタ!$C502="","",商品マスタ!$C502)</f>
        <v/>
      </c>
      <c r="D503" s="12" t="str">
        <f aca="false">IF($C503="","",商品マスタ!$D502)</f>
        <v/>
      </c>
      <c r="E503" s="12" t="str">
        <f aca="false">IF($C503="","",商品マスタ!$G502)</f>
        <v/>
      </c>
      <c r="F503" s="12" t="str">
        <f aca="false">IF($C503="","",IF(商品マスタ!$P502="","理論",商品マスタ!$P502))</f>
        <v/>
      </c>
      <c r="G503" s="17" t="str">
        <f aca="false">IF($C503="","",N(商品マスタ!$H502))</f>
        <v/>
      </c>
      <c r="H503" s="14"/>
      <c r="I503" s="17" t="str">
        <f aca="false">IF($C503="","",N($H503)*N(商品マスタ!$N502))</f>
        <v/>
      </c>
      <c r="J503" s="17" t="str">
        <f aca="false">IF($C503="","",N($I503)-N($G503))</f>
        <v/>
      </c>
      <c r="K503" s="37" t="str">
        <f aca="false">IF($C503="","",N(商品マスタ!$I502))</f>
        <v/>
      </c>
      <c r="L503" s="17" t="str">
        <f aca="false">IF($C503="","",MAX(1,N(商品マスタ!$J502)))</f>
        <v/>
      </c>
      <c r="M503" s="38" t="str">
        <f aca="false">IF($C503="","",N(TOP!$C$16)*N($K503))</f>
        <v/>
      </c>
      <c r="N503" s="17" t="str">
        <f aca="false">IF($C503="","",ROUNDUP(N($M503)/N($L503),0))</f>
        <v/>
      </c>
      <c r="O503" s="17" t="str">
        <f aca="false">IF($C503="","",N(商品マスタ!$R502))</f>
        <v/>
      </c>
      <c r="P503" s="17" t="str">
        <f aca="false">IF($C503="","",IF($F503="理論",(N($O503)+N($N503))-N($G503),(N($O503)+N($N503))-N($I503)))</f>
        <v/>
      </c>
      <c r="Q503" s="17" t="str">
        <f aca="false">IF($C503="","",MAX(1,N(商品マスタ!$K502)))</f>
        <v/>
      </c>
      <c r="R503" s="39" t="str">
        <f aca="false">IF($C503="","",IF(N($P503)/N($Q503)&lt;=0,"",ROUNDUP(N($P503)/N($Q503),0)))</f>
        <v/>
      </c>
      <c r="S503" s="14"/>
      <c r="T503" s="40" t="str">
        <f aca="false">IF($C503="","",N(商品マスタ!$M502))</f>
        <v/>
      </c>
      <c r="U503" s="40" t="str">
        <f aca="false">IF($S503="","",N($S503)*N($T503))</f>
        <v/>
      </c>
      <c r="V503" s="18"/>
    </row>
    <row r="504" customFormat="false" ht="15" hidden="false" customHeight="false" outlineLevel="0" collapsed="false">
      <c r="B504" s="12" t="n">
        <v>498</v>
      </c>
      <c r="C504" s="36" t="str">
        <f aca="false">IF(商品マスタ!$C503="","",商品マスタ!$C503)</f>
        <v/>
      </c>
      <c r="D504" s="12" t="str">
        <f aca="false">IF($C504="","",商品マスタ!$D503)</f>
        <v/>
      </c>
      <c r="E504" s="12" t="str">
        <f aca="false">IF($C504="","",商品マスタ!$G503)</f>
        <v/>
      </c>
      <c r="F504" s="12" t="str">
        <f aca="false">IF($C504="","",IF(商品マスタ!$P503="","理論",商品マスタ!$P503))</f>
        <v/>
      </c>
      <c r="G504" s="17" t="str">
        <f aca="false">IF($C504="","",N(商品マスタ!$H503))</f>
        <v/>
      </c>
      <c r="H504" s="14"/>
      <c r="I504" s="17" t="str">
        <f aca="false">IF($C504="","",N($H504)*N(商品マスタ!$N503))</f>
        <v/>
      </c>
      <c r="J504" s="17" t="str">
        <f aca="false">IF($C504="","",N($I504)-N($G504))</f>
        <v/>
      </c>
      <c r="K504" s="37" t="str">
        <f aca="false">IF($C504="","",N(商品マスタ!$I503))</f>
        <v/>
      </c>
      <c r="L504" s="17" t="str">
        <f aca="false">IF($C504="","",MAX(1,N(商品マスタ!$J503)))</f>
        <v/>
      </c>
      <c r="M504" s="38" t="str">
        <f aca="false">IF($C504="","",N(TOP!$C$16)*N($K504))</f>
        <v/>
      </c>
      <c r="N504" s="17" t="str">
        <f aca="false">IF($C504="","",ROUNDUP(N($M504)/N($L504),0))</f>
        <v/>
      </c>
      <c r="O504" s="17" t="str">
        <f aca="false">IF($C504="","",N(商品マスタ!$R503))</f>
        <v/>
      </c>
      <c r="P504" s="17" t="str">
        <f aca="false">IF($C504="","",IF($F504="理論",(N($O504)+N($N504))-N($G504),(N($O504)+N($N504))-N($I504)))</f>
        <v/>
      </c>
      <c r="Q504" s="17" t="str">
        <f aca="false">IF($C504="","",MAX(1,N(商品マスタ!$K503)))</f>
        <v/>
      </c>
      <c r="R504" s="39" t="str">
        <f aca="false">IF($C504="","",IF(N($P504)/N($Q504)&lt;=0,"",ROUNDUP(N($P504)/N($Q504),0)))</f>
        <v/>
      </c>
      <c r="S504" s="14"/>
      <c r="T504" s="40" t="str">
        <f aca="false">IF($C504="","",N(商品マスタ!$M503))</f>
        <v/>
      </c>
      <c r="U504" s="40" t="str">
        <f aca="false">IF($S504="","",N($S504)*N($T504))</f>
        <v/>
      </c>
      <c r="V504" s="18"/>
    </row>
    <row r="505" customFormat="false" ht="15" hidden="false" customHeight="false" outlineLevel="0" collapsed="false">
      <c r="B505" s="12" t="n">
        <v>499</v>
      </c>
      <c r="C505" s="36" t="str">
        <f aca="false">IF(商品マスタ!$C504="","",商品マスタ!$C504)</f>
        <v/>
      </c>
      <c r="D505" s="12" t="str">
        <f aca="false">IF($C505="","",商品マスタ!$D504)</f>
        <v/>
      </c>
      <c r="E505" s="12" t="str">
        <f aca="false">IF($C505="","",商品マスタ!$G504)</f>
        <v/>
      </c>
      <c r="F505" s="12" t="str">
        <f aca="false">IF($C505="","",IF(商品マスタ!$P504="","理論",商品マスタ!$P504))</f>
        <v/>
      </c>
      <c r="G505" s="17" t="str">
        <f aca="false">IF($C505="","",N(商品マスタ!$H504))</f>
        <v/>
      </c>
      <c r="H505" s="14"/>
      <c r="I505" s="17" t="str">
        <f aca="false">IF($C505="","",N($H505)*N(商品マスタ!$N504))</f>
        <v/>
      </c>
      <c r="J505" s="17" t="str">
        <f aca="false">IF($C505="","",N($I505)-N($G505))</f>
        <v/>
      </c>
      <c r="K505" s="37" t="str">
        <f aca="false">IF($C505="","",N(商品マスタ!$I504))</f>
        <v/>
      </c>
      <c r="L505" s="17" t="str">
        <f aca="false">IF($C505="","",MAX(1,N(商品マスタ!$J504)))</f>
        <v/>
      </c>
      <c r="M505" s="38" t="str">
        <f aca="false">IF($C505="","",N(TOP!$C$16)*N($K505))</f>
        <v/>
      </c>
      <c r="N505" s="17" t="str">
        <f aca="false">IF($C505="","",ROUNDUP(N($M505)/N($L505),0))</f>
        <v/>
      </c>
      <c r="O505" s="17" t="str">
        <f aca="false">IF($C505="","",N(商品マスタ!$R504))</f>
        <v/>
      </c>
      <c r="P505" s="17" t="str">
        <f aca="false">IF($C505="","",IF($F505="理論",(N($O505)+N($N505))-N($G505),(N($O505)+N($N505))-N($I505)))</f>
        <v/>
      </c>
      <c r="Q505" s="17" t="str">
        <f aca="false">IF($C505="","",MAX(1,N(商品マスタ!$K504)))</f>
        <v/>
      </c>
      <c r="R505" s="39" t="str">
        <f aca="false">IF($C505="","",IF(N($P505)/N($Q505)&lt;=0,"",ROUNDUP(N($P505)/N($Q505),0)))</f>
        <v/>
      </c>
      <c r="S505" s="14"/>
      <c r="T505" s="40" t="str">
        <f aca="false">IF($C505="","",N(商品マスタ!$M504))</f>
        <v/>
      </c>
      <c r="U505" s="40" t="str">
        <f aca="false">IF($S505="","",N($S505)*N($T505))</f>
        <v/>
      </c>
      <c r="V505" s="18"/>
    </row>
    <row r="506" customFormat="false" ht="15" hidden="false" customHeight="false" outlineLevel="0" collapsed="false">
      <c r="B506" s="12" t="n">
        <v>500</v>
      </c>
      <c r="C506" s="36" t="str">
        <f aca="false">IF(商品マスタ!$C505="","",商品マスタ!$C505)</f>
        <v/>
      </c>
      <c r="D506" s="12" t="str">
        <f aca="false">IF($C506="","",商品マスタ!$D505)</f>
        <v/>
      </c>
      <c r="E506" s="12" t="str">
        <f aca="false">IF($C506="","",商品マスタ!$G505)</f>
        <v/>
      </c>
      <c r="F506" s="12" t="str">
        <f aca="false">IF($C506="","",IF(商品マスタ!$P505="","理論",商品マスタ!$P505))</f>
        <v/>
      </c>
      <c r="G506" s="17" t="str">
        <f aca="false">IF($C506="","",N(商品マスタ!$H505))</f>
        <v/>
      </c>
      <c r="H506" s="14"/>
      <c r="I506" s="17" t="str">
        <f aca="false">IF($C506="","",N($H506)*N(商品マスタ!$N505))</f>
        <v/>
      </c>
      <c r="J506" s="17" t="str">
        <f aca="false">IF($C506="","",N($I506)-N($G506))</f>
        <v/>
      </c>
      <c r="K506" s="37" t="str">
        <f aca="false">IF($C506="","",N(商品マスタ!$I505))</f>
        <v/>
      </c>
      <c r="L506" s="17" t="str">
        <f aca="false">IF($C506="","",MAX(1,N(商品マスタ!$J505)))</f>
        <v/>
      </c>
      <c r="M506" s="38" t="str">
        <f aca="false">IF($C506="","",N(TOP!$C$16)*N($K506))</f>
        <v/>
      </c>
      <c r="N506" s="17" t="str">
        <f aca="false">IF($C506="","",ROUNDUP(N($M506)/N($L506),0))</f>
        <v/>
      </c>
      <c r="O506" s="17" t="str">
        <f aca="false">IF($C506="","",N(商品マスタ!$R505))</f>
        <v/>
      </c>
      <c r="P506" s="17" t="str">
        <f aca="false">IF($C506="","",IF($F506="理論",(N($O506)+N($N506))-N($G506),(N($O506)+N($N506))-N($I506)))</f>
        <v/>
      </c>
      <c r="Q506" s="17" t="str">
        <f aca="false">IF($C506="","",MAX(1,N(商品マスタ!$K505)))</f>
        <v/>
      </c>
      <c r="R506" s="39" t="str">
        <f aca="false">IF($C506="","",IF(N($P506)/N($Q506)&lt;=0,"",ROUNDUP(N($P506)/N($Q506),0)))</f>
        <v/>
      </c>
      <c r="S506" s="14"/>
      <c r="T506" s="40" t="str">
        <f aca="false">IF($C506="","",N(商品マスタ!$M505))</f>
        <v/>
      </c>
      <c r="U506" s="40" t="str">
        <f aca="false">IF($S506="","",N($S506)*N($T506))</f>
        <v/>
      </c>
      <c r="V506" s="18"/>
    </row>
    <row r="507" customFormat="false" ht="15" hidden="false" customHeight="false" outlineLevel="0" collapsed="false">
      <c r="B507" s="12" t="n">
        <v>501</v>
      </c>
      <c r="C507" s="36" t="str">
        <f aca="false">IF(商品マスタ!$C506="","",商品マスタ!$C506)</f>
        <v/>
      </c>
      <c r="D507" s="12" t="str">
        <f aca="false">IF($C507="","",商品マスタ!$D506)</f>
        <v/>
      </c>
      <c r="E507" s="12" t="str">
        <f aca="false">IF($C507="","",商品マスタ!$G506)</f>
        <v/>
      </c>
      <c r="F507" s="12" t="str">
        <f aca="false">IF($C507="","",IF(商品マスタ!$P506="","理論",商品マスタ!$P506))</f>
        <v/>
      </c>
      <c r="G507" s="17" t="str">
        <f aca="false">IF($C507="","",N(商品マスタ!$H506))</f>
        <v/>
      </c>
      <c r="H507" s="14"/>
      <c r="I507" s="17" t="str">
        <f aca="false">IF($C507="","",N($H507)*N(商品マスタ!$N506))</f>
        <v/>
      </c>
      <c r="J507" s="17" t="str">
        <f aca="false">IF($C507="","",N($I507)-N($G507))</f>
        <v/>
      </c>
      <c r="K507" s="37" t="str">
        <f aca="false">IF($C507="","",N(商品マスタ!$I506))</f>
        <v/>
      </c>
      <c r="L507" s="17" t="str">
        <f aca="false">IF($C507="","",MAX(1,N(商品マスタ!$J506)))</f>
        <v/>
      </c>
      <c r="M507" s="38" t="str">
        <f aca="false">IF($C507="","",N(TOP!$C$16)*N($K507))</f>
        <v/>
      </c>
      <c r="N507" s="17" t="str">
        <f aca="false">IF($C507="","",ROUNDUP(N($M507)/N($L507),0))</f>
        <v/>
      </c>
      <c r="O507" s="17" t="str">
        <f aca="false">IF($C507="","",N(商品マスタ!$R506))</f>
        <v/>
      </c>
      <c r="P507" s="17" t="str">
        <f aca="false">IF($C507="","",IF($F507="理論",(N($O507)+N($N507))-N($G507),(N($O507)+N($N507))-N($I507)))</f>
        <v/>
      </c>
      <c r="Q507" s="17" t="str">
        <f aca="false">IF($C507="","",MAX(1,N(商品マスタ!$K506)))</f>
        <v/>
      </c>
      <c r="R507" s="39" t="str">
        <f aca="false">IF($C507="","",IF(N($P507)/N($Q507)&lt;=0,"",ROUNDUP(N($P507)/N($Q507),0)))</f>
        <v/>
      </c>
      <c r="S507" s="14"/>
      <c r="T507" s="40" t="str">
        <f aca="false">IF($C507="","",N(商品マスタ!$M506))</f>
        <v/>
      </c>
      <c r="U507" s="40" t="str">
        <f aca="false">IF($S507="","",N($S507)*N($T507))</f>
        <v/>
      </c>
      <c r="V507" s="18"/>
    </row>
    <row r="508" customFormat="false" ht="15" hidden="false" customHeight="false" outlineLevel="0" collapsed="false">
      <c r="B508" s="12" t="n">
        <v>502</v>
      </c>
      <c r="C508" s="36" t="str">
        <f aca="false">IF(商品マスタ!$C507="","",商品マスタ!$C507)</f>
        <v/>
      </c>
      <c r="D508" s="12" t="str">
        <f aca="false">IF($C508="","",商品マスタ!$D507)</f>
        <v/>
      </c>
      <c r="E508" s="12" t="str">
        <f aca="false">IF($C508="","",商品マスタ!$G507)</f>
        <v/>
      </c>
      <c r="F508" s="12" t="str">
        <f aca="false">IF($C508="","",IF(商品マスタ!$P507="","理論",商品マスタ!$P507))</f>
        <v/>
      </c>
      <c r="G508" s="17" t="str">
        <f aca="false">IF($C508="","",N(商品マスタ!$H507))</f>
        <v/>
      </c>
      <c r="H508" s="14"/>
      <c r="I508" s="17" t="str">
        <f aca="false">IF($C508="","",N($H508)*N(商品マスタ!$N507))</f>
        <v/>
      </c>
      <c r="J508" s="17" t="str">
        <f aca="false">IF($C508="","",N($I508)-N($G508))</f>
        <v/>
      </c>
      <c r="K508" s="37" t="str">
        <f aca="false">IF($C508="","",N(商品マスタ!$I507))</f>
        <v/>
      </c>
      <c r="L508" s="17" t="str">
        <f aca="false">IF($C508="","",MAX(1,N(商品マスタ!$J507)))</f>
        <v/>
      </c>
      <c r="M508" s="38" t="str">
        <f aca="false">IF($C508="","",N(TOP!$C$16)*N($K508))</f>
        <v/>
      </c>
      <c r="N508" s="17" t="str">
        <f aca="false">IF($C508="","",ROUNDUP(N($M508)/N($L508),0))</f>
        <v/>
      </c>
      <c r="O508" s="17" t="str">
        <f aca="false">IF($C508="","",N(商品マスタ!$R507))</f>
        <v/>
      </c>
      <c r="P508" s="17" t="str">
        <f aca="false">IF($C508="","",IF($F508="理論",(N($O508)+N($N508))-N($G508),(N($O508)+N($N508))-N($I508)))</f>
        <v/>
      </c>
      <c r="Q508" s="17" t="str">
        <f aca="false">IF($C508="","",MAX(1,N(商品マスタ!$K507)))</f>
        <v/>
      </c>
      <c r="R508" s="39" t="str">
        <f aca="false">IF($C508="","",IF(N($P508)/N($Q508)&lt;=0,"",ROUNDUP(N($P508)/N($Q508),0)))</f>
        <v/>
      </c>
      <c r="S508" s="14"/>
      <c r="T508" s="40" t="str">
        <f aca="false">IF($C508="","",N(商品マスタ!$M507))</f>
        <v/>
      </c>
      <c r="U508" s="40" t="str">
        <f aca="false">IF($S508="","",N($S508)*N($T508))</f>
        <v/>
      </c>
      <c r="V508" s="18"/>
    </row>
    <row r="509" customFormat="false" ht="15" hidden="false" customHeight="false" outlineLevel="0" collapsed="false">
      <c r="B509" s="12" t="n">
        <v>503</v>
      </c>
      <c r="C509" s="36" t="str">
        <f aca="false">IF(商品マスタ!$C508="","",商品マスタ!$C508)</f>
        <v/>
      </c>
      <c r="D509" s="12" t="str">
        <f aca="false">IF($C509="","",商品マスタ!$D508)</f>
        <v/>
      </c>
      <c r="E509" s="12" t="str">
        <f aca="false">IF($C509="","",商品マスタ!$G508)</f>
        <v/>
      </c>
      <c r="F509" s="12" t="str">
        <f aca="false">IF($C509="","",IF(商品マスタ!$P508="","理論",商品マスタ!$P508))</f>
        <v/>
      </c>
      <c r="G509" s="17" t="str">
        <f aca="false">IF($C509="","",N(商品マスタ!$H508))</f>
        <v/>
      </c>
      <c r="H509" s="14"/>
      <c r="I509" s="17" t="str">
        <f aca="false">IF($C509="","",N($H509)*N(商品マスタ!$N508))</f>
        <v/>
      </c>
      <c r="J509" s="17" t="str">
        <f aca="false">IF($C509="","",N($I509)-N($G509))</f>
        <v/>
      </c>
      <c r="K509" s="37" t="str">
        <f aca="false">IF($C509="","",N(商品マスタ!$I508))</f>
        <v/>
      </c>
      <c r="L509" s="17" t="str">
        <f aca="false">IF($C509="","",MAX(1,N(商品マスタ!$J508)))</f>
        <v/>
      </c>
      <c r="M509" s="38" t="str">
        <f aca="false">IF($C509="","",N(TOP!$C$16)*N($K509))</f>
        <v/>
      </c>
      <c r="N509" s="17" t="str">
        <f aca="false">IF($C509="","",ROUNDUP(N($M509)/N($L509),0))</f>
        <v/>
      </c>
      <c r="O509" s="17" t="str">
        <f aca="false">IF($C509="","",N(商品マスタ!$R508))</f>
        <v/>
      </c>
      <c r="P509" s="17" t="str">
        <f aca="false">IF($C509="","",IF($F509="理論",(N($O509)+N($N509))-N($G509),(N($O509)+N($N509))-N($I509)))</f>
        <v/>
      </c>
      <c r="Q509" s="17" t="str">
        <f aca="false">IF($C509="","",MAX(1,N(商品マスタ!$K508)))</f>
        <v/>
      </c>
      <c r="R509" s="39" t="str">
        <f aca="false">IF($C509="","",IF(N($P509)/N($Q509)&lt;=0,"",ROUNDUP(N($P509)/N($Q509),0)))</f>
        <v/>
      </c>
      <c r="S509" s="14"/>
      <c r="T509" s="40" t="str">
        <f aca="false">IF($C509="","",N(商品マスタ!$M508))</f>
        <v/>
      </c>
      <c r="U509" s="40" t="str">
        <f aca="false">IF($S509="","",N($S509)*N($T509))</f>
        <v/>
      </c>
      <c r="V509" s="18"/>
    </row>
    <row r="510" customFormat="false" ht="15" hidden="false" customHeight="false" outlineLevel="0" collapsed="false">
      <c r="B510" s="12" t="n">
        <v>504</v>
      </c>
      <c r="C510" s="36" t="str">
        <f aca="false">IF(商品マスタ!$C509="","",商品マスタ!$C509)</f>
        <v/>
      </c>
      <c r="D510" s="12" t="str">
        <f aca="false">IF($C510="","",商品マスタ!$D509)</f>
        <v/>
      </c>
      <c r="E510" s="12" t="str">
        <f aca="false">IF($C510="","",商品マスタ!$G509)</f>
        <v/>
      </c>
      <c r="F510" s="12" t="str">
        <f aca="false">IF($C510="","",IF(商品マスタ!$P509="","理論",商品マスタ!$P509))</f>
        <v/>
      </c>
      <c r="G510" s="17" t="str">
        <f aca="false">IF($C510="","",N(商品マスタ!$H509))</f>
        <v/>
      </c>
      <c r="H510" s="14"/>
      <c r="I510" s="17" t="str">
        <f aca="false">IF($C510="","",N($H510)*N(商品マスタ!$N509))</f>
        <v/>
      </c>
      <c r="J510" s="17" t="str">
        <f aca="false">IF($C510="","",N($I510)-N($G510))</f>
        <v/>
      </c>
      <c r="K510" s="37" t="str">
        <f aca="false">IF($C510="","",N(商品マスタ!$I509))</f>
        <v/>
      </c>
      <c r="L510" s="17" t="str">
        <f aca="false">IF($C510="","",MAX(1,N(商品マスタ!$J509)))</f>
        <v/>
      </c>
      <c r="M510" s="38" t="str">
        <f aca="false">IF($C510="","",N(TOP!$C$16)*N($K510))</f>
        <v/>
      </c>
      <c r="N510" s="17" t="str">
        <f aca="false">IF($C510="","",ROUNDUP(N($M510)/N($L510),0))</f>
        <v/>
      </c>
      <c r="O510" s="17" t="str">
        <f aca="false">IF($C510="","",N(商品マスタ!$R509))</f>
        <v/>
      </c>
      <c r="P510" s="17" t="str">
        <f aca="false">IF($C510="","",IF($F510="理論",(N($O510)+N($N510))-N($G510),(N($O510)+N($N510))-N($I510)))</f>
        <v/>
      </c>
      <c r="Q510" s="17" t="str">
        <f aca="false">IF($C510="","",MAX(1,N(商品マスタ!$K509)))</f>
        <v/>
      </c>
      <c r="R510" s="39" t="str">
        <f aca="false">IF($C510="","",IF(N($P510)/N($Q510)&lt;=0,"",ROUNDUP(N($P510)/N($Q510),0)))</f>
        <v/>
      </c>
      <c r="S510" s="14"/>
      <c r="T510" s="40" t="str">
        <f aca="false">IF($C510="","",N(商品マスタ!$M509))</f>
        <v/>
      </c>
      <c r="U510" s="40" t="str">
        <f aca="false">IF($S510="","",N($S510)*N($T510))</f>
        <v/>
      </c>
      <c r="V510" s="18"/>
    </row>
    <row r="511" customFormat="false" ht="15" hidden="false" customHeight="false" outlineLevel="0" collapsed="false">
      <c r="B511" s="12" t="n">
        <v>505</v>
      </c>
      <c r="C511" s="36" t="str">
        <f aca="false">IF(商品マスタ!$C510="","",商品マスタ!$C510)</f>
        <v/>
      </c>
      <c r="D511" s="12" t="str">
        <f aca="false">IF($C511="","",商品マスタ!$D510)</f>
        <v/>
      </c>
      <c r="E511" s="12" t="str">
        <f aca="false">IF($C511="","",商品マスタ!$G510)</f>
        <v/>
      </c>
      <c r="F511" s="12" t="str">
        <f aca="false">IF($C511="","",IF(商品マスタ!$P510="","理論",商品マスタ!$P510))</f>
        <v/>
      </c>
      <c r="G511" s="17" t="str">
        <f aca="false">IF($C511="","",N(商品マスタ!$H510))</f>
        <v/>
      </c>
      <c r="H511" s="14"/>
      <c r="I511" s="17" t="str">
        <f aca="false">IF($C511="","",N($H511)*N(商品マスタ!$N510))</f>
        <v/>
      </c>
      <c r="J511" s="17" t="str">
        <f aca="false">IF($C511="","",N($I511)-N($G511))</f>
        <v/>
      </c>
      <c r="K511" s="37" t="str">
        <f aca="false">IF($C511="","",N(商品マスタ!$I510))</f>
        <v/>
      </c>
      <c r="L511" s="17" t="str">
        <f aca="false">IF($C511="","",MAX(1,N(商品マスタ!$J510)))</f>
        <v/>
      </c>
      <c r="M511" s="38" t="str">
        <f aca="false">IF($C511="","",N(TOP!$C$16)*N($K511))</f>
        <v/>
      </c>
      <c r="N511" s="17" t="str">
        <f aca="false">IF($C511="","",ROUNDUP(N($M511)/N($L511),0))</f>
        <v/>
      </c>
      <c r="O511" s="17" t="str">
        <f aca="false">IF($C511="","",N(商品マスタ!$R510))</f>
        <v/>
      </c>
      <c r="P511" s="17" t="str">
        <f aca="false">IF($C511="","",IF($F511="理論",(N($O511)+N($N511))-N($G511),(N($O511)+N($N511))-N($I511)))</f>
        <v/>
      </c>
      <c r="Q511" s="17" t="str">
        <f aca="false">IF($C511="","",MAX(1,N(商品マスタ!$K510)))</f>
        <v/>
      </c>
      <c r="R511" s="39" t="str">
        <f aca="false">IF($C511="","",IF(N($P511)/N($Q511)&lt;=0,"",ROUNDUP(N($P511)/N($Q511),0)))</f>
        <v/>
      </c>
      <c r="S511" s="14"/>
      <c r="T511" s="40" t="str">
        <f aca="false">IF($C511="","",N(商品マスタ!$M510))</f>
        <v/>
      </c>
      <c r="U511" s="40" t="str">
        <f aca="false">IF($S511="","",N($S511)*N($T511))</f>
        <v/>
      </c>
      <c r="V511" s="18"/>
    </row>
    <row r="512" customFormat="false" ht="15" hidden="false" customHeight="false" outlineLevel="0" collapsed="false">
      <c r="B512" s="12" t="n">
        <v>506</v>
      </c>
      <c r="C512" s="36" t="str">
        <f aca="false">IF(商品マスタ!$C511="","",商品マスタ!$C511)</f>
        <v/>
      </c>
      <c r="D512" s="12" t="str">
        <f aca="false">IF($C512="","",商品マスタ!$D511)</f>
        <v/>
      </c>
      <c r="E512" s="12" t="str">
        <f aca="false">IF($C512="","",商品マスタ!$G511)</f>
        <v/>
      </c>
      <c r="F512" s="12" t="str">
        <f aca="false">IF($C512="","",IF(商品マスタ!$P511="","理論",商品マスタ!$P511))</f>
        <v/>
      </c>
      <c r="G512" s="17" t="str">
        <f aca="false">IF($C512="","",N(商品マスタ!$H511))</f>
        <v/>
      </c>
      <c r="H512" s="14"/>
      <c r="I512" s="17" t="str">
        <f aca="false">IF($C512="","",N($H512)*N(商品マスタ!$N511))</f>
        <v/>
      </c>
      <c r="J512" s="17" t="str">
        <f aca="false">IF($C512="","",N($I512)-N($G512))</f>
        <v/>
      </c>
      <c r="K512" s="37" t="str">
        <f aca="false">IF($C512="","",N(商品マスタ!$I511))</f>
        <v/>
      </c>
      <c r="L512" s="17" t="str">
        <f aca="false">IF($C512="","",MAX(1,N(商品マスタ!$J511)))</f>
        <v/>
      </c>
      <c r="M512" s="38" t="str">
        <f aca="false">IF($C512="","",N(TOP!$C$16)*N($K512))</f>
        <v/>
      </c>
      <c r="N512" s="17" t="str">
        <f aca="false">IF($C512="","",ROUNDUP(N($M512)/N($L512),0))</f>
        <v/>
      </c>
      <c r="O512" s="17" t="str">
        <f aca="false">IF($C512="","",N(商品マスタ!$R511))</f>
        <v/>
      </c>
      <c r="P512" s="17" t="str">
        <f aca="false">IF($C512="","",IF($F512="理論",(N($O512)+N($N512))-N($G512),(N($O512)+N($N512))-N($I512)))</f>
        <v/>
      </c>
      <c r="Q512" s="17" t="str">
        <f aca="false">IF($C512="","",MAX(1,N(商品マスタ!$K511)))</f>
        <v/>
      </c>
      <c r="R512" s="39" t="str">
        <f aca="false">IF($C512="","",IF(N($P512)/N($Q512)&lt;=0,"",ROUNDUP(N($P512)/N($Q512),0)))</f>
        <v/>
      </c>
      <c r="S512" s="14"/>
      <c r="T512" s="40" t="str">
        <f aca="false">IF($C512="","",N(商品マスタ!$M511))</f>
        <v/>
      </c>
      <c r="U512" s="40" t="str">
        <f aca="false">IF($S512="","",N($S512)*N($T512))</f>
        <v/>
      </c>
      <c r="V512" s="18"/>
    </row>
    <row r="513" customFormat="false" ht="15" hidden="false" customHeight="false" outlineLevel="0" collapsed="false">
      <c r="B513" s="12" t="n">
        <v>507</v>
      </c>
      <c r="C513" s="36" t="str">
        <f aca="false">IF(商品マスタ!$C512="","",商品マスタ!$C512)</f>
        <v/>
      </c>
      <c r="D513" s="12" t="str">
        <f aca="false">IF($C513="","",商品マスタ!$D512)</f>
        <v/>
      </c>
      <c r="E513" s="12" t="str">
        <f aca="false">IF($C513="","",商品マスタ!$G512)</f>
        <v/>
      </c>
      <c r="F513" s="12" t="str">
        <f aca="false">IF($C513="","",IF(商品マスタ!$P512="","理論",商品マスタ!$P512))</f>
        <v/>
      </c>
      <c r="G513" s="17" t="str">
        <f aca="false">IF($C513="","",N(商品マスタ!$H512))</f>
        <v/>
      </c>
      <c r="H513" s="14"/>
      <c r="I513" s="17" t="str">
        <f aca="false">IF($C513="","",N($H513)*N(商品マスタ!$N512))</f>
        <v/>
      </c>
      <c r="J513" s="17" t="str">
        <f aca="false">IF($C513="","",N($I513)-N($G513))</f>
        <v/>
      </c>
      <c r="K513" s="37" t="str">
        <f aca="false">IF($C513="","",N(商品マスタ!$I512))</f>
        <v/>
      </c>
      <c r="L513" s="17" t="str">
        <f aca="false">IF($C513="","",MAX(1,N(商品マスタ!$J512)))</f>
        <v/>
      </c>
      <c r="M513" s="38" t="str">
        <f aca="false">IF($C513="","",N(TOP!$C$16)*N($K513))</f>
        <v/>
      </c>
      <c r="N513" s="17" t="str">
        <f aca="false">IF($C513="","",ROUNDUP(N($M513)/N($L513),0))</f>
        <v/>
      </c>
      <c r="O513" s="17" t="str">
        <f aca="false">IF($C513="","",N(商品マスタ!$R512))</f>
        <v/>
      </c>
      <c r="P513" s="17" t="str">
        <f aca="false">IF($C513="","",IF($F513="理論",(N($O513)+N($N513))-N($G513),(N($O513)+N($N513))-N($I513)))</f>
        <v/>
      </c>
      <c r="Q513" s="17" t="str">
        <f aca="false">IF($C513="","",MAX(1,N(商品マスタ!$K512)))</f>
        <v/>
      </c>
      <c r="R513" s="39" t="str">
        <f aca="false">IF($C513="","",IF(N($P513)/N($Q513)&lt;=0,"",ROUNDUP(N($P513)/N($Q513),0)))</f>
        <v/>
      </c>
      <c r="S513" s="14"/>
      <c r="T513" s="40" t="str">
        <f aca="false">IF($C513="","",N(商品マスタ!$M512))</f>
        <v/>
      </c>
      <c r="U513" s="40" t="str">
        <f aca="false">IF($S513="","",N($S513)*N($T513))</f>
        <v/>
      </c>
      <c r="V513" s="18"/>
    </row>
    <row r="514" customFormat="false" ht="15" hidden="false" customHeight="false" outlineLevel="0" collapsed="false">
      <c r="B514" s="12" t="n">
        <v>508</v>
      </c>
      <c r="C514" s="36" t="str">
        <f aca="false">IF(商品マスタ!$C513="","",商品マスタ!$C513)</f>
        <v/>
      </c>
      <c r="D514" s="12" t="str">
        <f aca="false">IF($C514="","",商品マスタ!$D513)</f>
        <v/>
      </c>
      <c r="E514" s="12" t="str">
        <f aca="false">IF($C514="","",商品マスタ!$G513)</f>
        <v/>
      </c>
      <c r="F514" s="12" t="str">
        <f aca="false">IF($C514="","",IF(商品マスタ!$P513="","理論",商品マスタ!$P513))</f>
        <v/>
      </c>
      <c r="G514" s="17" t="str">
        <f aca="false">IF($C514="","",N(商品マスタ!$H513))</f>
        <v/>
      </c>
      <c r="H514" s="14"/>
      <c r="I514" s="17" t="str">
        <f aca="false">IF($C514="","",N($H514)*N(商品マスタ!$N513))</f>
        <v/>
      </c>
      <c r="J514" s="17" t="str">
        <f aca="false">IF($C514="","",N($I514)-N($G514))</f>
        <v/>
      </c>
      <c r="K514" s="37" t="str">
        <f aca="false">IF($C514="","",N(商品マスタ!$I513))</f>
        <v/>
      </c>
      <c r="L514" s="17" t="str">
        <f aca="false">IF($C514="","",MAX(1,N(商品マスタ!$J513)))</f>
        <v/>
      </c>
      <c r="M514" s="38" t="str">
        <f aca="false">IF($C514="","",N(TOP!$C$16)*N($K514))</f>
        <v/>
      </c>
      <c r="N514" s="17" t="str">
        <f aca="false">IF($C514="","",ROUNDUP(N($M514)/N($L514),0))</f>
        <v/>
      </c>
      <c r="O514" s="17" t="str">
        <f aca="false">IF($C514="","",N(商品マスタ!$R513))</f>
        <v/>
      </c>
      <c r="P514" s="17" t="str">
        <f aca="false">IF($C514="","",IF($F514="理論",(N($O514)+N($N514))-N($G514),(N($O514)+N($N514))-N($I514)))</f>
        <v/>
      </c>
      <c r="Q514" s="17" t="str">
        <f aca="false">IF($C514="","",MAX(1,N(商品マスタ!$K513)))</f>
        <v/>
      </c>
      <c r="R514" s="39" t="str">
        <f aca="false">IF($C514="","",IF(N($P514)/N($Q514)&lt;=0,"",ROUNDUP(N($P514)/N($Q514),0)))</f>
        <v/>
      </c>
      <c r="S514" s="14"/>
      <c r="T514" s="40" t="str">
        <f aca="false">IF($C514="","",N(商品マスタ!$M513))</f>
        <v/>
      </c>
      <c r="U514" s="40" t="str">
        <f aca="false">IF($S514="","",N($S514)*N($T514))</f>
        <v/>
      </c>
      <c r="V514" s="18"/>
    </row>
    <row r="515" customFormat="false" ht="15" hidden="false" customHeight="false" outlineLevel="0" collapsed="false">
      <c r="B515" s="12" t="n">
        <v>509</v>
      </c>
      <c r="C515" s="36" t="str">
        <f aca="false">IF(商品マスタ!$C514="","",商品マスタ!$C514)</f>
        <v/>
      </c>
      <c r="D515" s="12" t="str">
        <f aca="false">IF($C515="","",商品マスタ!$D514)</f>
        <v/>
      </c>
      <c r="E515" s="12" t="str">
        <f aca="false">IF($C515="","",商品マスタ!$G514)</f>
        <v/>
      </c>
      <c r="F515" s="12" t="str">
        <f aca="false">IF($C515="","",IF(商品マスタ!$P514="","理論",商品マスタ!$P514))</f>
        <v/>
      </c>
      <c r="G515" s="17" t="str">
        <f aca="false">IF($C515="","",N(商品マスタ!$H514))</f>
        <v/>
      </c>
      <c r="H515" s="14"/>
      <c r="I515" s="17" t="str">
        <f aca="false">IF($C515="","",N($H515)*N(商品マスタ!$N514))</f>
        <v/>
      </c>
      <c r="J515" s="17" t="str">
        <f aca="false">IF($C515="","",N($I515)-N($G515))</f>
        <v/>
      </c>
      <c r="K515" s="37" t="str">
        <f aca="false">IF($C515="","",N(商品マスタ!$I514))</f>
        <v/>
      </c>
      <c r="L515" s="17" t="str">
        <f aca="false">IF($C515="","",MAX(1,N(商品マスタ!$J514)))</f>
        <v/>
      </c>
      <c r="M515" s="38" t="str">
        <f aca="false">IF($C515="","",N(TOP!$C$16)*N($K515))</f>
        <v/>
      </c>
      <c r="N515" s="17" t="str">
        <f aca="false">IF($C515="","",ROUNDUP(N($M515)/N($L515),0))</f>
        <v/>
      </c>
      <c r="O515" s="17" t="str">
        <f aca="false">IF($C515="","",N(商品マスタ!$R514))</f>
        <v/>
      </c>
      <c r="P515" s="17" t="str">
        <f aca="false">IF($C515="","",IF($F515="理論",(N($O515)+N($N515))-N($G515),(N($O515)+N($N515))-N($I515)))</f>
        <v/>
      </c>
      <c r="Q515" s="17" t="str">
        <f aca="false">IF($C515="","",MAX(1,N(商品マスタ!$K514)))</f>
        <v/>
      </c>
      <c r="R515" s="39" t="str">
        <f aca="false">IF($C515="","",IF(N($P515)/N($Q515)&lt;=0,"",ROUNDUP(N($P515)/N($Q515),0)))</f>
        <v/>
      </c>
      <c r="S515" s="14"/>
      <c r="T515" s="40" t="str">
        <f aca="false">IF($C515="","",N(商品マスタ!$M514))</f>
        <v/>
      </c>
      <c r="U515" s="40" t="str">
        <f aca="false">IF($S515="","",N($S515)*N($T515))</f>
        <v/>
      </c>
      <c r="V515" s="18"/>
    </row>
    <row r="516" customFormat="false" ht="15" hidden="false" customHeight="false" outlineLevel="0" collapsed="false">
      <c r="B516" s="12" t="n">
        <v>510</v>
      </c>
      <c r="C516" s="36" t="str">
        <f aca="false">IF(商品マスタ!$C515="","",商品マスタ!$C515)</f>
        <v/>
      </c>
      <c r="D516" s="12" t="str">
        <f aca="false">IF($C516="","",商品マスタ!$D515)</f>
        <v/>
      </c>
      <c r="E516" s="12" t="str">
        <f aca="false">IF($C516="","",商品マスタ!$G515)</f>
        <v/>
      </c>
      <c r="F516" s="12" t="str">
        <f aca="false">IF($C516="","",IF(商品マスタ!$P515="","理論",商品マスタ!$P515))</f>
        <v/>
      </c>
      <c r="G516" s="17" t="str">
        <f aca="false">IF($C516="","",N(商品マスタ!$H515))</f>
        <v/>
      </c>
      <c r="H516" s="14"/>
      <c r="I516" s="17" t="str">
        <f aca="false">IF($C516="","",N($H516)*N(商品マスタ!$N515))</f>
        <v/>
      </c>
      <c r="J516" s="17" t="str">
        <f aca="false">IF($C516="","",N($I516)-N($G516))</f>
        <v/>
      </c>
      <c r="K516" s="37" t="str">
        <f aca="false">IF($C516="","",N(商品マスタ!$I515))</f>
        <v/>
      </c>
      <c r="L516" s="17" t="str">
        <f aca="false">IF($C516="","",MAX(1,N(商品マスタ!$J515)))</f>
        <v/>
      </c>
      <c r="M516" s="38" t="str">
        <f aca="false">IF($C516="","",N(TOP!$C$16)*N($K516))</f>
        <v/>
      </c>
      <c r="N516" s="17" t="str">
        <f aca="false">IF($C516="","",ROUNDUP(N($M516)/N($L516),0))</f>
        <v/>
      </c>
      <c r="O516" s="17" t="str">
        <f aca="false">IF($C516="","",N(商品マスタ!$R515))</f>
        <v/>
      </c>
      <c r="P516" s="17" t="str">
        <f aca="false">IF($C516="","",IF($F516="理論",(N($O516)+N($N516))-N($G516),(N($O516)+N($N516))-N($I516)))</f>
        <v/>
      </c>
      <c r="Q516" s="17" t="str">
        <f aca="false">IF($C516="","",MAX(1,N(商品マスタ!$K515)))</f>
        <v/>
      </c>
      <c r="R516" s="39" t="str">
        <f aca="false">IF($C516="","",IF(N($P516)/N($Q516)&lt;=0,"",ROUNDUP(N($P516)/N($Q516),0)))</f>
        <v/>
      </c>
      <c r="S516" s="14"/>
      <c r="T516" s="40" t="str">
        <f aca="false">IF($C516="","",N(商品マスタ!$M515))</f>
        <v/>
      </c>
      <c r="U516" s="40" t="str">
        <f aca="false">IF($S516="","",N($S516)*N($T516))</f>
        <v/>
      </c>
      <c r="V516" s="18"/>
    </row>
    <row r="517" customFormat="false" ht="15" hidden="false" customHeight="false" outlineLevel="0" collapsed="false">
      <c r="B517" s="12" t="n">
        <v>511</v>
      </c>
      <c r="C517" s="36" t="str">
        <f aca="false">IF(商品マスタ!$C516="","",商品マスタ!$C516)</f>
        <v/>
      </c>
      <c r="D517" s="12" t="str">
        <f aca="false">IF($C517="","",商品マスタ!$D516)</f>
        <v/>
      </c>
      <c r="E517" s="12" t="str">
        <f aca="false">IF($C517="","",商品マスタ!$G516)</f>
        <v/>
      </c>
      <c r="F517" s="12" t="str">
        <f aca="false">IF($C517="","",IF(商品マスタ!$P516="","理論",商品マスタ!$P516))</f>
        <v/>
      </c>
      <c r="G517" s="17" t="str">
        <f aca="false">IF($C517="","",N(商品マスタ!$H516))</f>
        <v/>
      </c>
      <c r="H517" s="14"/>
      <c r="I517" s="17" t="str">
        <f aca="false">IF($C517="","",N($H517)*N(商品マスタ!$N516))</f>
        <v/>
      </c>
      <c r="J517" s="17" t="str">
        <f aca="false">IF($C517="","",N($I517)-N($G517))</f>
        <v/>
      </c>
      <c r="K517" s="37" t="str">
        <f aca="false">IF($C517="","",N(商品マスタ!$I516))</f>
        <v/>
      </c>
      <c r="L517" s="17" t="str">
        <f aca="false">IF($C517="","",MAX(1,N(商品マスタ!$J516)))</f>
        <v/>
      </c>
      <c r="M517" s="38" t="str">
        <f aca="false">IF($C517="","",N(TOP!$C$16)*N($K517))</f>
        <v/>
      </c>
      <c r="N517" s="17" t="str">
        <f aca="false">IF($C517="","",ROUNDUP(N($M517)/N($L517),0))</f>
        <v/>
      </c>
      <c r="O517" s="17" t="str">
        <f aca="false">IF($C517="","",N(商品マスタ!$R516))</f>
        <v/>
      </c>
      <c r="P517" s="17" t="str">
        <f aca="false">IF($C517="","",IF($F517="理論",(N($O517)+N($N517))-N($G517),(N($O517)+N($N517))-N($I517)))</f>
        <v/>
      </c>
      <c r="Q517" s="17" t="str">
        <f aca="false">IF($C517="","",MAX(1,N(商品マスタ!$K516)))</f>
        <v/>
      </c>
      <c r="R517" s="39" t="str">
        <f aca="false">IF($C517="","",IF(N($P517)/N($Q517)&lt;=0,"",ROUNDUP(N($P517)/N($Q517),0)))</f>
        <v/>
      </c>
      <c r="S517" s="14"/>
      <c r="T517" s="40" t="str">
        <f aca="false">IF($C517="","",N(商品マスタ!$M516))</f>
        <v/>
      </c>
      <c r="U517" s="40" t="str">
        <f aca="false">IF($S517="","",N($S517)*N($T517))</f>
        <v/>
      </c>
      <c r="V517" s="18"/>
    </row>
    <row r="518" customFormat="false" ht="15" hidden="false" customHeight="false" outlineLevel="0" collapsed="false">
      <c r="B518" s="12" t="n">
        <v>512</v>
      </c>
      <c r="C518" s="36" t="str">
        <f aca="false">IF(商品マスタ!$C517="","",商品マスタ!$C517)</f>
        <v/>
      </c>
      <c r="D518" s="12" t="str">
        <f aca="false">IF($C518="","",商品マスタ!$D517)</f>
        <v/>
      </c>
      <c r="E518" s="12" t="str">
        <f aca="false">IF($C518="","",商品マスタ!$G517)</f>
        <v/>
      </c>
      <c r="F518" s="12" t="str">
        <f aca="false">IF($C518="","",IF(商品マスタ!$P517="","理論",商品マスタ!$P517))</f>
        <v/>
      </c>
      <c r="G518" s="17" t="str">
        <f aca="false">IF($C518="","",N(商品マスタ!$H517))</f>
        <v/>
      </c>
      <c r="H518" s="14"/>
      <c r="I518" s="17" t="str">
        <f aca="false">IF($C518="","",N($H518)*N(商品マスタ!$N517))</f>
        <v/>
      </c>
      <c r="J518" s="17" t="str">
        <f aca="false">IF($C518="","",N($I518)-N($G518))</f>
        <v/>
      </c>
      <c r="K518" s="37" t="str">
        <f aca="false">IF($C518="","",N(商品マスタ!$I517))</f>
        <v/>
      </c>
      <c r="L518" s="17" t="str">
        <f aca="false">IF($C518="","",MAX(1,N(商品マスタ!$J517)))</f>
        <v/>
      </c>
      <c r="M518" s="38" t="str">
        <f aca="false">IF($C518="","",N(TOP!$C$16)*N($K518))</f>
        <v/>
      </c>
      <c r="N518" s="17" t="str">
        <f aca="false">IF($C518="","",ROUNDUP(N($M518)/N($L518),0))</f>
        <v/>
      </c>
      <c r="O518" s="17" t="str">
        <f aca="false">IF($C518="","",N(商品マスタ!$R517))</f>
        <v/>
      </c>
      <c r="P518" s="17" t="str">
        <f aca="false">IF($C518="","",IF($F518="理論",(N($O518)+N($N518))-N($G518),(N($O518)+N($N518))-N($I518)))</f>
        <v/>
      </c>
      <c r="Q518" s="17" t="str">
        <f aca="false">IF($C518="","",MAX(1,N(商品マスタ!$K517)))</f>
        <v/>
      </c>
      <c r="R518" s="39" t="str">
        <f aca="false">IF($C518="","",IF(N($P518)/N($Q518)&lt;=0,"",ROUNDUP(N($P518)/N($Q518),0)))</f>
        <v/>
      </c>
      <c r="S518" s="14"/>
      <c r="T518" s="40" t="str">
        <f aca="false">IF($C518="","",N(商品マスタ!$M517))</f>
        <v/>
      </c>
      <c r="U518" s="40" t="str">
        <f aca="false">IF($S518="","",N($S518)*N($T518))</f>
        <v/>
      </c>
      <c r="V518" s="18"/>
    </row>
    <row r="519" customFormat="false" ht="15" hidden="false" customHeight="false" outlineLevel="0" collapsed="false">
      <c r="B519" s="12" t="n">
        <v>513</v>
      </c>
      <c r="C519" s="36" t="str">
        <f aca="false">IF(商品マスタ!$C518="","",商品マスタ!$C518)</f>
        <v/>
      </c>
      <c r="D519" s="12" t="str">
        <f aca="false">IF($C519="","",商品マスタ!$D518)</f>
        <v/>
      </c>
      <c r="E519" s="12" t="str">
        <f aca="false">IF($C519="","",商品マスタ!$G518)</f>
        <v/>
      </c>
      <c r="F519" s="12" t="str">
        <f aca="false">IF($C519="","",IF(商品マスタ!$P518="","理論",商品マスタ!$P518))</f>
        <v/>
      </c>
      <c r="G519" s="17" t="str">
        <f aca="false">IF($C519="","",N(商品マスタ!$H518))</f>
        <v/>
      </c>
      <c r="H519" s="14"/>
      <c r="I519" s="17" t="str">
        <f aca="false">IF($C519="","",N($H519)*N(商品マスタ!$N518))</f>
        <v/>
      </c>
      <c r="J519" s="17" t="str">
        <f aca="false">IF($C519="","",N($I519)-N($G519))</f>
        <v/>
      </c>
      <c r="K519" s="37" t="str">
        <f aca="false">IF($C519="","",N(商品マスタ!$I518))</f>
        <v/>
      </c>
      <c r="L519" s="17" t="str">
        <f aca="false">IF($C519="","",MAX(1,N(商品マスタ!$J518)))</f>
        <v/>
      </c>
      <c r="M519" s="38" t="str">
        <f aca="false">IF($C519="","",N(TOP!$C$16)*N($K519))</f>
        <v/>
      </c>
      <c r="N519" s="17" t="str">
        <f aca="false">IF($C519="","",ROUNDUP(N($M519)/N($L519),0))</f>
        <v/>
      </c>
      <c r="O519" s="17" t="str">
        <f aca="false">IF($C519="","",N(商品マスタ!$R518))</f>
        <v/>
      </c>
      <c r="P519" s="17" t="str">
        <f aca="false">IF($C519="","",IF($F519="理論",(N($O519)+N($N519))-N($G519),(N($O519)+N($N519))-N($I519)))</f>
        <v/>
      </c>
      <c r="Q519" s="17" t="str">
        <f aca="false">IF($C519="","",MAX(1,N(商品マスタ!$K518)))</f>
        <v/>
      </c>
      <c r="R519" s="39" t="str">
        <f aca="false">IF($C519="","",IF(N($P519)/N($Q519)&lt;=0,"",ROUNDUP(N($P519)/N($Q519),0)))</f>
        <v/>
      </c>
      <c r="S519" s="14"/>
      <c r="T519" s="40" t="str">
        <f aca="false">IF($C519="","",N(商品マスタ!$M518))</f>
        <v/>
      </c>
      <c r="U519" s="40" t="str">
        <f aca="false">IF($S519="","",N($S519)*N($T519))</f>
        <v/>
      </c>
      <c r="V519" s="18"/>
    </row>
    <row r="520" customFormat="false" ht="15" hidden="false" customHeight="false" outlineLevel="0" collapsed="false">
      <c r="B520" s="12" t="n">
        <v>514</v>
      </c>
      <c r="C520" s="36" t="str">
        <f aca="false">IF(商品マスタ!$C519="","",商品マスタ!$C519)</f>
        <v/>
      </c>
      <c r="D520" s="12" t="str">
        <f aca="false">IF($C520="","",商品マスタ!$D519)</f>
        <v/>
      </c>
      <c r="E520" s="12" t="str">
        <f aca="false">IF($C520="","",商品マスタ!$G519)</f>
        <v/>
      </c>
      <c r="F520" s="12" t="str">
        <f aca="false">IF($C520="","",IF(商品マスタ!$P519="","理論",商品マスタ!$P519))</f>
        <v/>
      </c>
      <c r="G520" s="17" t="str">
        <f aca="false">IF($C520="","",N(商品マスタ!$H519))</f>
        <v/>
      </c>
      <c r="H520" s="14"/>
      <c r="I520" s="17" t="str">
        <f aca="false">IF($C520="","",N($H520)*N(商品マスタ!$N519))</f>
        <v/>
      </c>
      <c r="J520" s="17" t="str">
        <f aca="false">IF($C520="","",N($I520)-N($G520))</f>
        <v/>
      </c>
      <c r="K520" s="37" t="str">
        <f aca="false">IF($C520="","",N(商品マスタ!$I519))</f>
        <v/>
      </c>
      <c r="L520" s="17" t="str">
        <f aca="false">IF($C520="","",MAX(1,N(商品マスタ!$J519)))</f>
        <v/>
      </c>
      <c r="M520" s="38" t="str">
        <f aca="false">IF($C520="","",N(TOP!$C$16)*N($K520))</f>
        <v/>
      </c>
      <c r="N520" s="17" t="str">
        <f aca="false">IF($C520="","",ROUNDUP(N($M520)/N($L520),0))</f>
        <v/>
      </c>
      <c r="O520" s="17" t="str">
        <f aca="false">IF($C520="","",N(商品マスタ!$R519))</f>
        <v/>
      </c>
      <c r="P520" s="17" t="str">
        <f aca="false">IF($C520="","",IF($F520="理論",(N($O520)+N($N520))-N($G520),(N($O520)+N($N520))-N($I520)))</f>
        <v/>
      </c>
      <c r="Q520" s="17" t="str">
        <f aca="false">IF($C520="","",MAX(1,N(商品マスタ!$K519)))</f>
        <v/>
      </c>
      <c r="R520" s="39" t="str">
        <f aca="false">IF($C520="","",IF(N($P520)/N($Q520)&lt;=0,"",ROUNDUP(N($P520)/N($Q520),0)))</f>
        <v/>
      </c>
      <c r="S520" s="14"/>
      <c r="T520" s="40" t="str">
        <f aca="false">IF($C520="","",N(商品マスタ!$M519))</f>
        <v/>
      </c>
      <c r="U520" s="40" t="str">
        <f aca="false">IF($S520="","",N($S520)*N($T520))</f>
        <v/>
      </c>
      <c r="V520" s="18"/>
    </row>
    <row r="521" customFormat="false" ht="15" hidden="false" customHeight="false" outlineLevel="0" collapsed="false">
      <c r="B521" s="12" t="n">
        <v>515</v>
      </c>
      <c r="C521" s="36" t="str">
        <f aca="false">IF(商品マスタ!$C520="","",商品マスタ!$C520)</f>
        <v/>
      </c>
      <c r="D521" s="12" t="str">
        <f aca="false">IF($C521="","",商品マスタ!$D520)</f>
        <v/>
      </c>
      <c r="E521" s="12" t="str">
        <f aca="false">IF($C521="","",商品マスタ!$G520)</f>
        <v/>
      </c>
      <c r="F521" s="12" t="str">
        <f aca="false">IF($C521="","",IF(商品マスタ!$P520="","理論",商品マスタ!$P520))</f>
        <v/>
      </c>
      <c r="G521" s="17" t="str">
        <f aca="false">IF($C521="","",N(商品マスタ!$H520))</f>
        <v/>
      </c>
      <c r="H521" s="14"/>
      <c r="I521" s="17" t="str">
        <f aca="false">IF($C521="","",N($H521)*N(商品マスタ!$N520))</f>
        <v/>
      </c>
      <c r="J521" s="17" t="str">
        <f aca="false">IF($C521="","",N($I521)-N($G521))</f>
        <v/>
      </c>
      <c r="K521" s="37" t="str">
        <f aca="false">IF($C521="","",N(商品マスタ!$I520))</f>
        <v/>
      </c>
      <c r="L521" s="17" t="str">
        <f aca="false">IF($C521="","",MAX(1,N(商品マスタ!$J520)))</f>
        <v/>
      </c>
      <c r="M521" s="38" t="str">
        <f aca="false">IF($C521="","",N(TOP!$C$16)*N($K521))</f>
        <v/>
      </c>
      <c r="N521" s="17" t="str">
        <f aca="false">IF($C521="","",ROUNDUP(N($M521)/N($L521),0))</f>
        <v/>
      </c>
      <c r="O521" s="17" t="str">
        <f aca="false">IF($C521="","",N(商品マスタ!$R520))</f>
        <v/>
      </c>
      <c r="P521" s="17" t="str">
        <f aca="false">IF($C521="","",IF($F521="理論",(N($O521)+N($N521))-N($G521),(N($O521)+N($N521))-N($I521)))</f>
        <v/>
      </c>
      <c r="Q521" s="17" t="str">
        <f aca="false">IF($C521="","",MAX(1,N(商品マスタ!$K520)))</f>
        <v/>
      </c>
      <c r="R521" s="39" t="str">
        <f aca="false">IF($C521="","",IF(N($P521)/N($Q521)&lt;=0,"",ROUNDUP(N($P521)/N($Q521),0)))</f>
        <v/>
      </c>
      <c r="S521" s="14"/>
      <c r="T521" s="40" t="str">
        <f aca="false">IF($C521="","",N(商品マスタ!$M520))</f>
        <v/>
      </c>
      <c r="U521" s="40" t="str">
        <f aca="false">IF($S521="","",N($S521)*N($T521))</f>
        <v/>
      </c>
      <c r="V521" s="18"/>
    </row>
    <row r="522" customFormat="false" ht="15" hidden="false" customHeight="false" outlineLevel="0" collapsed="false">
      <c r="B522" s="12" t="n">
        <v>516</v>
      </c>
      <c r="C522" s="36" t="str">
        <f aca="false">IF(商品マスタ!$C521="","",商品マスタ!$C521)</f>
        <v/>
      </c>
      <c r="D522" s="12" t="str">
        <f aca="false">IF($C522="","",商品マスタ!$D521)</f>
        <v/>
      </c>
      <c r="E522" s="12" t="str">
        <f aca="false">IF($C522="","",商品マスタ!$G521)</f>
        <v/>
      </c>
      <c r="F522" s="12" t="str">
        <f aca="false">IF($C522="","",IF(商品マスタ!$P521="","理論",商品マスタ!$P521))</f>
        <v/>
      </c>
      <c r="G522" s="17" t="str">
        <f aca="false">IF($C522="","",N(商品マスタ!$H521))</f>
        <v/>
      </c>
      <c r="H522" s="14"/>
      <c r="I522" s="17" t="str">
        <f aca="false">IF($C522="","",N($H522)*N(商品マスタ!$N521))</f>
        <v/>
      </c>
      <c r="J522" s="17" t="str">
        <f aca="false">IF($C522="","",N($I522)-N($G522))</f>
        <v/>
      </c>
      <c r="K522" s="37" t="str">
        <f aca="false">IF($C522="","",N(商品マスタ!$I521))</f>
        <v/>
      </c>
      <c r="L522" s="17" t="str">
        <f aca="false">IF($C522="","",MAX(1,N(商品マスタ!$J521)))</f>
        <v/>
      </c>
      <c r="M522" s="38" t="str">
        <f aca="false">IF($C522="","",N(TOP!$C$16)*N($K522))</f>
        <v/>
      </c>
      <c r="N522" s="17" t="str">
        <f aca="false">IF($C522="","",ROUNDUP(N($M522)/N($L522),0))</f>
        <v/>
      </c>
      <c r="O522" s="17" t="str">
        <f aca="false">IF($C522="","",N(商品マスタ!$R521))</f>
        <v/>
      </c>
      <c r="P522" s="17" t="str">
        <f aca="false">IF($C522="","",IF($F522="理論",(N($O522)+N($N522))-N($G522),(N($O522)+N($N522))-N($I522)))</f>
        <v/>
      </c>
      <c r="Q522" s="17" t="str">
        <f aca="false">IF($C522="","",MAX(1,N(商品マスタ!$K521)))</f>
        <v/>
      </c>
      <c r="R522" s="39" t="str">
        <f aca="false">IF($C522="","",IF(N($P522)/N($Q522)&lt;=0,"",ROUNDUP(N($P522)/N($Q522),0)))</f>
        <v/>
      </c>
      <c r="S522" s="14"/>
      <c r="T522" s="40" t="str">
        <f aca="false">IF($C522="","",N(商品マスタ!$M521))</f>
        <v/>
      </c>
      <c r="U522" s="40" t="str">
        <f aca="false">IF($S522="","",N($S522)*N($T522))</f>
        <v/>
      </c>
      <c r="V522" s="18"/>
    </row>
    <row r="523" customFormat="false" ht="15" hidden="false" customHeight="false" outlineLevel="0" collapsed="false">
      <c r="B523" s="12" t="n">
        <v>517</v>
      </c>
      <c r="C523" s="36" t="str">
        <f aca="false">IF(商品マスタ!$C522="","",商品マスタ!$C522)</f>
        <v/>
      </c>
      <c r="D523" s="12" t="str">
        <f aca="false">IF($C523="","",商品マスタ!$D522)</f>
        <v/>
      </c>
      <c r="E523" s="12" t="str">
        <f aca="false">IF($C523="","",商品マスタ!$G522)</f>
        <v/>
      </c>
      <c r="F523" s="12" t="str">
        <f aca="false">IF($C523="","",IF(商品マスタ!$P522="","理論",商品マスタ!$P522))</f>
        <v/>
      </c>
      <c r="G523" s="17" t="str">
        <f aca="false">IF($C523="","",N(商品マスタ!$H522))</f>
        <v/>
      </c>
      <c r="H523" s="14"/>
      <c r="I523" s="17" t="str">
        <f aca="false">IF($C523="","",N($H523)*N(商品マスタ!$N522))</f>
        <v/>
      </c>
      <c r="J523" s="17" t="str">
        <f aca="false">IF($C523="","",N($I523)-N($G523))</f>
        <v/>
      </c>
      <c r="K523" s="37" t="str">
        <f aca="false">IF($C523="","",N(商品マスタ!$I522))</f>
        <v/>
      </c>
      <c r="L523" s="17" t="str">
        <f aca="false">IF($C523="","",MAX(1,N(商品マスタ!$J522)))</f>
        <v/>
      </c>
      <c r="M523" s="38" t="str">
        <f aca="false">IF($C523="","",N(TOP!$C$16)*N($K523))</f>
        <v/>
      </c>
      <c r="N523" s="17" t="str">
        <f aca="false">IF($C523="","",ROUNDUP(N($M523)/N($L523),0))</f>
        <v/>
      </c>
      <c r="O523" s="17" t="str">
        <f aca="false">IF($C523="","",N(商品マスタ!$R522))</f>
        <v/>
      </c>
      <c r="P523" s="17" t="str">
        <f aca="false">IF($C523="","",IF($F523="理論",(N($O523)+N($N523))-N($G523),(N($O523)+N($N523))-N($I523)))</f>
        <v/>
      </c>
      <c r="Q523" s="17" t="str">
        <f aca="false">IF($C523="","",MAX(1,N(商品マスタ!$K522)))</f>
        <v/>
      </c>
      <c r="R523" s="39" t="str">
        <f aca="false">IF($C523="","",IF(N($P523)/N($Q523)&lt;=0,"",ROUNDUP(N($P523)/N($Q523),0)))</f>
        <v/>
      </c>
      <c r="S523" s="14"/>
      <c r="T523" s="40" t="str">
        <f aca="false">IF($C523="","",N(商品マスタ!$M522))</f>
        <v/>
      </c>
      <c r="U523" s="40" t="str">
        <f aca="false">IF($S523="","",N($S523)*N($T523))</f>
        <v/>
      </c>
      <c r="V523" s="18"/>
    </row>
    <row r="524" customFormat="false" ht="15" hidden="false" customHeight="false" outlineLevel="0" collapsed="false">
      <c r="B524" s="12" t="n">
        <v>518</v>
      </c>
      <c r="C524" s="36" t="str">
        <f aca="false">IF(商品マスタ!$C523="","",商品マスタ!$C523)</f>
        <v/>
      </c>
      <c r="D524" s="12" t="str">
        <f aca="false">IF($C524="","",商品マスタ!$D523)</f>
        <v/>
      </c>
      <c r="E524" s="12" t="str">
        <f aca="false">IF($C524="","",商品マスタ!$G523)</f>
        <v/>
      </c>
      <c r="F524" s="12" t="str">
        <f aca="false">IF($C524="","",IF(商品マスタ!$P523="","理論",商品マスタ!$P523))</f>
        <v/>
      </c>
      <c r="G524" s="17" t="str">
        <f aca="false">IF($C524="","",N(商品マスタ!$H523))</f>
        <v/>
      </c>
      <c r="H524" s="14"/>
      <c r="I524" s="17" t="str">
        <f aca="false">IF($C524="","",N($H524)*N(商品マスタ!$N523))</f>
        <v/>
      </c>
      <c r="J524" s="17" t="str">
        <f aca="false">IF($C524="","",N($I524)-N($G524))</f>
        <v/>
      </c>
      <c r="K524" s="37" t="str">
        <f aca="false">IF($C524="","",N(商品マスタ!$I523))</f>
        <v/>
      </c>
      <c r="L524" s="17" t="str">
        <f aca="false">IF($C524="","",MAX(1,N(商品マスタ!$J523)))</f>
        <v/>
      </c>
      <c r="M524" s="38" t="str">
        <f aca="false">IF($C524="","",N(TOP!$C$16)*N($K524))</f>
        <v/>
      </c>
      <c r="N524" s="17" t="str">
        <f aca="false">IF($C524="","",ROUNDUP(N($M524)/N($L524),0))</f>
        <v/>
      </c>
      <c r="O524" s="17" t="str">
        <f aca="false">IF($C524="","",N(商品マスタ!$R523))</f>
        <v/>
      </c>
      <c r="P524" s="17" t="str">
        <f aca="false">IF($C524="","",IF($F524="理論",(N($O524)+N($N524))-N($G524),(N($O524)+N($N524))-N($I524)))</f>
        <v/>
      </c>
      <c r="Q524" s="17" t="str">
        <f aca="false">IF($C524="","",MAX(1,N(商品マスタ!$K523)))</f>
        <v/>
      </c>
      <c r="R524" s="39" t="str">
        <f aca="false">IF($C524="","",IF(N($P524)/N($Q524)&lt;=0,"",ROUNDUP(N($P524)/N($Q524),0)))</f>
        <v/>
      </c>
      <c r="S524" s="14"/>
      <c r="T524" s="40" t="str">
        <f aca="false">IF($C524="","",N(商品マスタ!$M523))</f>
        <v/>
      </c>
      <c r="U524" s="40" t="str">
        <f aca="false">IF($S524="","",N($S524)*N($T524))</f>
        <v/>
      </c>
      <c r="V524" s="18"/>
    </row>
    <row r="525" customFormat="false" ht="15" hidden="false" customHeight="false" outlineLevel="0" collapsed="false">
      <c r="B525" s="12" t="n">
        <v>519</v>
      </c>
      <c r="C525" s="36" t="str">
        <f aca="false">IF(商品マスタ!$C524="","",商品マスタ!$C524)</f>
        <v/>
      </c>
      <c r="D525" s="12" t="str">
        <f aca="false">IF($C525="","",商品マスタ!$D524)</f>
        <v/>
      </c>
      <c r="E525" s="12" t="str">
        <f aca="false">IF($C525="","",商品マスタ!$G524)</f>
        <v/>
      </c>
      <c r="F525" s="12" t="str">
        <f aca="false">IF($C525="","",IF(商品マスタ!$P524="","理論",商品マスタ!$P524))</f>
        <v/>
      </c>
      <c r="G525" s="17" t="str">
        <f aca="false">IF($C525="","",N(商品マスタ!$H524))</f>
        <v/>
      </c>
      <c r="H525" s="14"/>
      <c r="I525" s="17" t="str">
        <f aca="false">IF($C525="","",N($H525)*N(商品マスタ!$N524))</f>
        <v/>
      </c>
      <c r="J525" s="17" t="str">
        <f aca="false">IF($C525="","",N($I525)-N($G525))</f>
        <v/>
      </c>
      <c r="K525" s="37" t="str">
        <f aca="false">IF($C525="","",N(商品マスタ!$I524))</f>
        <v/>
      </c>
      <c r="L525" s="17" t="str">
        <f aca="false">IF($C525="","",MAX(1,N(商品マスタ!$J524)))</f>
        <v/>
      </c>
      <c r="M525" s="38" t="str">
        <f aca="false">IF($C525="","",N(TOP!$C$16)*N($K525))</f>
        <v/>
      </c>
      <c r="N525" s="17" t="str">
        <f aca="false">IF($C525="","",ROUNDUP(N($M525)/N($L525),0))</f>
        <v/>
      </c>
      <c r="O525" s="17" t="str">
        <f aca="false">IF($C525="","",N(商品マスタ!$R524))</f>
        <v/>
      </c>
      <c r="P525" s="17" t="str">
        <f aca="false">IF($C525="","",IF($F525="理論",(N($O525)+N($N525))-N($G525),(N($O525)+N($N525))-N($I525)))</f>
        <v/>
      </c>
      <c r="Q525" s="17" t="str">
        <f aca="false">IF($C525="","",MAX(1,N(商品マスタ!$K524)))</f>
        <v/>
      </c>
      <c r="R525" s="39" t="str">
        <f aca="false">IF($C525="","",IF(N($P525)/N($Q525)&lt;=0,"",ROUNDUP(N($P525)/N($Q525),0)))</f>
        <v/>
      </c>
      <c r="S525" s="14"/>
      <c r="T525" s="40" t="str">
        <f aca="false">IF($C525="","",N(商品マスタ!$M524))</f>
        <v/>
      </c>
      <c r="U525" s="40" t="str">
        <f aca="false">IF($S525="","",N($S525)*N($T525))</f>
        <v/>
      </c>
      <c r="V525" s="18"/>
    </row>
    <row r="526" customFormat="false" ht="15" hidden="false" customHeight="false" outlineLevel="0" collapsed="false">
      <c r="B526" s="12" t="n">
        <v>520</v>
      </c>
      <c r="C526" s="36" t="str">
        <f aca="false">IF(商品マスタ!$C525="","",商品マスタ!$C525)</f>
        <v/>
      </c>
      <c r="D526" s="12" t="str">
        <f aca="false">IF($C526="","",商品マスタ!$D525)</f>
        <v/>
      </c>
      <c r="E526" s="12" t="str">
        <f aca="false">IF($C526="","",商品マスタ!$G525)</f>
        <v/>
      </c>
      <c r="F526" s="12" t="str">
        <f aca="false">IF($C526="","",IF(商品マスタ!$P525="","理論",商品マスタ!$P525))</f>
        <v/>
      </c>
      <c r="G526" s="17" t="str">
        <f aca="false">IF($C526="","",N(商品マスタ!$H525))</f>
        <v/>
      </c>
      <c r="H526" s="14"/>
      <c r="I526" s="17" t="str">
        <f aca="false">IF($C526="","",N($H526)*N(商品マスタ!$N525))</f>
        <v/>
      </c>
      <c r="J526" s="17" t="str">
        <f aca="false">IF($C526="","",N($I526)-N($G526))</f>
        <v/>
      </c>
      <c r="K526" s="37" t="str">
        <f aca="false">IF($C526="","",N(商品マスタ!$I525))</f>
        <v/>
      </c>
      <c r="L526" s="17" t="str">
        <f aca="false">IF($C526="","",MAX(1,N(商品マスタ!$J525)))</f>
        <v/>
      </c>
      <c r="M526" s="38" t="str">
        <f aca="false">IF($C526="","",N(TOP!$C$16)*N($K526))</f>
        <v/>
      </c>
      <c r="N526" s="17" t="str">
        <f aca="false">IF($C526="","",ROUNDUP(N($M526)/N($L526),0))</f>
        <v/>
      </c>
      <c r="O526" s="17" t="str">
        <f aca="false">IF($C526="","",N(商品マスタ!$R525))</f>
        <v/>
      </c>
      <c r="P526" s="17" t="str">
        <f aca="false">IF($C526="","",IF($F526="理論",(N($O526)+N($N526))-N($G526),(N($O526)+N($N526))-N($I526)))</f>
        <v/>
      </c>
      <c r="Q526" s="17" t="str">
        <f aca="false">IF($C526="","",MAX(1,N(商品マスタ!$K525)))</f>
        <v/>
      </c>
      <c r="R526" s="39" t="str">
        <f aca="false">IF($C526="","",IF(N($P526)/N($Q526)&lt;=0,"",ROUNDUP(N($P526)/N($Q526),0)))</f>
        <v/>
      </c>
      <c r="S526" s="14"/>
      <c r="T526" s="40" t="str">
        <f aca="false">IF($C526="","",N(商品マスタ!$M525))</f>
        <v/>
      </c>
      <c r="U526" s="40" t="str">
        <f aca="false">IF($S526="","",N($S526)*N($T526))</f>
        <v/>
      </c>
      <c r="V526" s="18"/>
    </row>
    <row r="527" customFormat="false" ht="15" hidden="false" customHeight="false" outlineLevel="0" collapsed="false">
      <c r="B527" s="12" t="n">
        <v>521</v>
      </c>
      <c r="C527" s="36" t="str">
        <f aca="false">IF(商品マスタ!$C526="","",商品マスタ!$C526)</f>
        <v/>
      </c>
      <c r="D527" s="12" t="str">
        <f aca="false">IF($C527="","",商品マスタ!$D526)</f>
        <v/>
      </c>
      <c r="E527" s="12" t="str">
        <f aca="false">IF($C527="","",商品マスタ!$G526)</f>
        <v/>
      </c>
      <c r="F527" s="12" t="str">
        <f aca="false">IF($C527="","",IF(商品マスタ!$P526="","理論",商品マスタ!$P526))</f>
        <v/>
      </c>
      <c r="G527" s="17" t="str">
        <f aca="false">IF($C527="","",N(商品マスタ!$H526))</f>
        <v/>
      </c>
      <c r="H527" s="14"/>
      <c r="I527" s="17" t="str">
        <f aca="false">IF($C527="","",N($H527)*N(商品マスタ!$N526))</f>
        <v/>
      </c>
      <c r="J527" s="17" t="str">
        <f aca="false">IF($C527="","",N($I527)-N($G527))</f>
        <v/>
      </c>
      <c r="K527" s="37" t="str">
        <f aca="false">IF($C527="","",N(商品マスタ!$I526))</f>
        <v/>
      </c>
      <c r="L527" s="17" t="str">
        <f aca="false">IF($C527="","",MAX(1,N(商品マスタ!$J526)))</f>
        <v/>
      </c>
      <c r="M527" s="38" t="str">
        <f aca="false">IF($C527="","",N(TOP!$C$16)*N($K527))</f>
        <v/>
      </c>
      <c r="N527" s="17" t="str">
        <f aca="false">IF($C527="","",ROUNDUP(N($M527)/N($L527),0))</f>
        <v/>
      </c>
      <c r="O527" s="17" t="str">
        <f aca="false">IF($C527="","",N(商品マスタ!$R526))</f>
        <v/>
      </c>
      <c r="P527" s="17" t="str">
        <f aca="false">IF($C527="","",IF($F527="理論",(N($O527)+N($N527))-N($G527),(N($O527)+N($N527))-N($I527)))</f>
        <v/>
      </c>
      <c r="Q527" s="17" t="str">
        <f aca="false">IF($C527="","",MAX(1,N(商品マスタ!$K526)))</f>
        <v/>
      </c>
      <c r="R527" s="39" t="str">
        <f aca="false">IF($C527="","",IF(N($P527)/N($Q527)&lt;=0,"",ROUNDUP(N($P527)/N($Q527),0)))</f>
        <v/>
      </c>
      <c r="S527" s="14"/>
      <c r="T527" s="40" t="str">
        <f aca="false">IF($C527="","",N(商品マスタ!$M526))</f>
        <v/>
      </c>
      <c r="U527" s="40" t="str">
        <f aca="false">IF($S527="","",N($S527)*N($T527))</f>
        <v/>
      </c>
      <c r="V527" s="18"/>
    </row>
    <row r="528" customFormat="false" ht="15" hidden="false" customHeight="false" outlineLevel="0" collapsed="false">
      <c r="B528" s="12" t="n">
        <v>522</v>
      </c>
      <c r="C528" s="36" t="str">
        <f aca="false">IF(商品マスタ!$C527="","",商品マスタ!$C527)</f>
        <v/>
      </c>
      <c r="D528" s="12" t="str">
        <f aca="false">IF($C528="","",商品マスタ!$D527)</f>
        <v/>
      </c>
      <c r="E528" s="12" t="str">
        <f aca="false">IF($C528="","",商品マスタ!$G527)</f>
        <v/>
      </c>
      <c r="F528" s="12" t="str">
        <f aca="false">IF($C528="","",IF(商品マスタ!$P527="","理論",商品マスタ!$P527))</f>
        <v/>
      </c>
      <c r="G528" s="17" t="str">
        <f aca="false">IF($C528="","",N(商品マスタ!$H527))</f>
        <v/>
      </c>
      <c r="H528" s="14"/>
      <c r="I528" s="17" t="str">
        <f aca="false">IF($C528="","",N($H528)*N(商品マスタ!$N527))</f>
        <v/>
      </c>
      <c r="J528" s="17" t="str">
        <f aca="false">IF($C528="","",N($I528)-N($G528))</f>
        <v/>
      </c>
      <c r="K528" s="37" t="str">
        <f aca="false">IF($C528="","",N(商品マスタ!$I527))</f>
        <v/>
      </c>
      <c r="L528" s="17" t="str">
        <f aca="false">IF($C528="","",MAX(1,N(商品マスタ!$J527)))</f>
        <v/>
      </c>
      <c r="M528" s="38" t="str">
        <f aca="false">IF($C528="","",N(TOP!$C$16)*N($K528))</f>
        <v/>
      </c>
      <c r="N528" s="17" t="str">
        <f aca="false">IF($C528="","",ROUNDUP(N($M528)/N($L528),0))</f>
        <v/>
      </c>
      <c r="O528" s="17" t="str">
        <f aca="false">IF($C528="","",N(商品マスタ!$R527))</f>
        <v/>
      </c>
      <c r="P528" s="17" t="str">
        <f aca="false">IF($C528="","",IF($F528="理論",(N($O528)+N($N528))-N($G528),(N($O528)+N($N528))-N($I528)))</f>
        <v/>
      </c>
      <c r="Q528" s="17" t="str">
        <f aca="false">IF($C528="","",MAX(1,N(商品マスタ!$K527)))</f>
        <v/>
      </c>
      <c r="R528" s="39" t="str">
        <f aca="false">IF($C528="","",IF(N($P528)/N($Q528)&lt;=0,"",ROUNDUP(N($P528)/N($Q528),0)))</f>
        <v/>
      </c>
      <c r="S528" s="14"/>
      <c r="T528" s="40" t="str">
        <f aca="false">IF($C528="","",N(商品マスタ!$M527))</f>
        <v/>
      </c>
      <c r="U528" s="40" t="str">
        <f aca="false">IF($S528="","",N($S528)*N($T528))</f>
        <v/>
      </c>
      <c r="V528" s="18"/>
    </row>
    <row r="529" customFormat="false" ht="15" hidden="false" customHeight="false" outlineLevel="0" collapsed="false">
      <c r="B529" s="12" t="n">
        <v>523</v>
      </c>
      <c r="C529" s="36" t="str">
        <f aca="false">IF(商品マスタ!$C528="","",商品マスタ!$C528)</f>
        <v/>
      </c>
      <c r="D529" s="12" t="str">
        <f aca="false">IF($C529="","",商品マスタ!$D528)</f>
        <v/>
      </c>
      <c r="E529" s="12" t="str">
        <f aca="false">IF($C529="","",商品マスタ!$G528)</f>
        <v/>
      </c>
      <c r="F529" s="12" t="str">
        <f aca="false">IF($C529="","",IF(商品マスタ!$P528="","理論",商品マスタ!$P528))</f>
        <v/>
      </c>
      <c r="G529" s="17" t="str">
        <f aca="false">IF($C529="","",N(商品マスタ!$H528))</f>
        <v/>
      </c>
      <c r="H529" s="14"/>
      <c r="I529" s="17" t="str">
        <f aca="false">IF($C529="","",N($H529)*N(商品マスタ!$N528))</f>
        <v/>
      </c>
      <c r="J529" s="17" t="str">
        <f aca="false">IF($C529="","",N($I529)-N($G529))</f>
        <v/>
      </c>
      <c r="K529" s="37" t="str">
        <f aca="false">IF($C529="","",N(商品マスタ!$I528))</f>
        <v/>
      </c>
      <c r="L529" s="17" t="str">
        <f aca="false">IF($C529="","",MAX(1,N(商品マスタ!$J528)))</f>
        <v/>
      </c>
      <c r="M529" s="38" t="str">
        <f aca="false">IF($C529="","",N(TOP!$C$16)*N($K529))</f>
        <v/>
      </c>
      <c r="N529" s="17" t="str">
        <f aca="false">IF($C529="","",ROUNDUP(N($M529)/N($L529),0))</f>
        <v/>
      </c>
      <c r="O529" s="17" t="str">
        <f aca="false">IF($C529="","",N(商品マスタ!$R528))</f>
        <v/>
      </c>
      <c r="P529" s="17" t="str">
        <f aca="false">IF($C529="","",IF($F529="理論",(N($O529)+N($N529))-N($G529),(N($O529)+N($N529))-N($I529)))</f>
        <v/>
      </c>
      <c r="Q529" s="17" t="str">
        <f aca="false">IF($C529="","",MAX(1,N(商品マスタ!$K528)))</f>
        <v/>
      </c>
      <c r="R529" s="39" t="str">
        <f aca="false">IF($C529="","",IF(N($P529)/N($Q529)&lt;=0,"",ROUNDUP(N($P529)/N($Q529),0)))</f>
        <v/>
      </c>
      <c r="S529" s="14"/>
      <c r="T529" s="40" t="str">
        <f aca="false">IF($C529="","",N(商品マスタ!$M528))</f>
        <v/>
      </c>
      <c r="U529" s="40" t="str">
        <f aca="false">IF($S529="","",N($S529)*N($T529))</f>
        <v/>
      </c>
      <c r="V529" s="18"/>
    </row>
    <row r="530" customFormat="false" ht="15" hidden="false" customHeight="false" outlineLevel="0" collapsed="false">
      <c r="B530" s="12" t="n">
        <v>524</v>
      </c>
      <c r="C530" s="36" t="str">
        <f aca="false">IF(商品マスタ!$C529="","",商品マスタ!$C529)</f>
        <v/>
      </c>
      <c r="D530" s="12" t="str">
        <f aca="false">IF($C530="","",商品マスタ!$D529)</f>
        <v/>
      </c>
      <c r="E530" s="12" t="str">
        <f aca="false">IF($C530="","",商品マスタ!$G529)</f>
        <v/>
      </c>
      <c r="F530" s="12" t="str">
        <f aca="false">IF($C530="","",IF(商品マスタ!$P529="","理論",商品マスタ!$P529))</f>
        <v/>
      </c>
      <c r="G530" s="17" t="str">
        <f aca="false">IF($C530="","",N(商品マスタ!$H529))</f>
        <v/>
      </c>
      <c r="H530" s="14"/>
      <c r="I530" s="17" t="str">
        <f aca="false">IF($C530="","",N($H530)*N(商品マスタ!$N529))</f>
        <v/>
      </c>
      <c r="J530" s="17" t="str">
        <f aca="false">IF($C530="","",N($I530)-N($G530))</f>
        <v/>
      </c>
      <c r="K530" s="37" t="str">
        <f aca="false">IF($C530="","",N(商品マスタ!$I529))</f>
        <v/>
      </c>
      <c r="L530" s="17" t="str">
        <f aca="false">IF($C530="","",MAX(1,N(商品マスタ!$J529)))</f>
        <v/>
      </c>
      <c r="M530" s="38" t="str">
        <f aca="false">IF($C530="","",N(TOP!$C$16)*N($K530))</f>
        <v/>
      </c>
      <c r="N530" s="17" t="str">
        <f aca="false">IF($C530="","",ROUNDUP(N($M530)/N($L530),0))</f>
        <v/>
      </c>
      <c r="O530" s="17" t="str">
        <f aca="false">IF($C530="","",N(商品マスタ!$R529))</f>
        <v/>
      </c>
      <c r="P530" s="17" t="str">
        <f aca="false">IF($C530="","",IF($F530="理論",(N($O530)+N($N530))-N($G530),(N($O530)+N($N530))-N($I530)))</f>
        <v/>
      </c>
      <c r="Q530" s="17" t="str">
        <f aca="false">IF($C530="","",MAX(1,N(商品マスタ!$K529)))</f>
        <v/>
      </c>
      <c r="R530" s="39" t="str">
        <f aca="false">IF($C530="","",IF(N($P530)/N($Q530)&lt;=0,"",ROUNDUP(N($P530)/N($Q530),0)))</f>
        <v/>
      </c>
      <c r="S530" s="14"/>
      <c r="T530" s="40" t="str">
        <f aca="false">IF($C530="","",N(商品マスタ!$M529))</f>
        <v/>
      </c>
      <c r="U530" s="40" t="str">
        <f aca="false">IF($S530="","",N($S530)*N($T530))</f>
        <v/>
      </c>
      <c r="V530" s="18"/>
    </row>
    <row r="531" customFormat="false" ht="15" hidden="false" customHeight="false" outlineLevel="0" collapsed="false">
      <c r="B531" s="12" t="n">
        <v>525</v>
      </c>
      <c r="C531" s="36" t="str">
        <f aca="false">IF(商品マスタ!$C530="","",商品マスタ!$C530)</f>
        <v/>
      </c>
      <c r="D531" s="12" t="str">
        <f aca="false">IF($C531="","",商品マスタ!$D530)</f>
        <v/>
      </c>
      <c r="E531" s="12" t="str">
        <f aca="false">IF($C531="","",商品マスタ!$G530)</f>
        <v/>
      </c>
      <c r="F531" s="12" t="str">
        <f aca="false">IF($C531="","",IF(商品マスタ!$P530="","理論",商品マスタ!$P530))</f>
        <v/>
      </c>
      <c r="G531" s="17" t="str">
        <f aca="false">IF($C531="","",N(商品マスタ!$H530))</f>
        <v/>
      </c>
      <c r="H531" s="14"/>
      <c r="I531" s="17" t="str">
        <f aca="false">IF($C531="","",N($H531)*N(商品マスタ!$N530))</f>
        <v/>
      </c>
      <c r="J531" s="17" t="str">
        <f aca="false">IF($C531="","",N($I531)-N($G531))</f>
        <v/>
      </c>
      <c r="K531" s="37" t="str">
        <f aca="false">IF($C531="","",N(商品マスタ!$I530))</f>
        <v/>
      </c>
      <c r="L531" s="17" t="str">
        <f aca="false">IF($C531="","",MAX(1,N(商品マスタ!$J530)))</f>
        <v/>
      </c>
      <c r="M531" s="38" t="str">
        <f aca="false">IF($C531="","",N(TOP!$C$16)*N($K531))</f>
        <v/>
      </c>
      <c r="N531" s="17" t="str">
        <f aca="false">IF($C531="","",ROUNDUP(N($M531)/N($L531),0))</f>
        <v/>
      </c>
      <c r="O531" s="17" t="str">
        <f aca="false">IF($C531="","",N(商品マスタ!$R530))</f>
        <v/>
      </c>
      <c r="P531" s="17" t="str">
        <f aca="false">IF($C531="","",IF($F531="理論",(N($O531)+N($N531))-N($G531),(N($O531)+N($N531))-N($I531)))</f>
        <v/>
      </c>
      <c r="Q531" s="17" t="str">
        <f aca="false">IF($C531="","",MAX(1,N(商品マスタ!$K530)))</f>
        <v/>
      </c>
      <c r="R531" s="39" t="str">
        <f aca="false">IF($C531="","",IF(N($P531)/N($Q531)&lt;=0,"",ROUNDUP(N($P531)/N($Q531),0)))</f>
        <v/>
      </c>
      <c r="S531" s="14"/>
      <c r="T531" s="40" t="str">
        <f aca="false">IF($C531="","",N(商品マスタ!$M530))</f>
        <v/>
      </c>
      <c r="U531" s="40" t="str">
        <f aca="false">IF($S531="","",N($S531)*N($T531))</f>
        <v/>
      </c>
      <c r="V531" s="18"/>
    </row>
    <row r="532" customFormat="false" ht="15" hidden="false" customHeight="false" outlineLevel="0" collapsed="false">
      <c r="B532" s="12" t="n">
        <v>526</v>
      </c>
      <c r="C532" s="36" t="str">
        <f aca="false">IF(商品マスタ!$C531="","",商品マスタ!$C531)</f>
        <v/>
      </c>
      <c r="D532" s="12" t="str">
        <f aca="false">IF($C532="","",商品マスタ!$D531)</f>
        <v/>
      </c>
      <c r="E532" s="12" t="str">
        <f aca="false">IF($C532="","",商品マスタ!$G531)</f>
        <v/>
      </c>
      <c r="F532" s="12" t="str">
        <f aca="false">IF($C532="","",IF(商品マスタ!$P531="","理論",商品マスタ!$P531))</f>
        <v/>
      </c>
      <c r="G532" s="17" t="str">
        <f aca="false">IF($C532="","",N(商品マスタ!$H531))</f>
        <v/>
      </c>
      <c r="H532" s="14"/>
      <c r="I532" s="17" t="str">
        <f aca="false">IF($C532="","",N($H532)*N(商品マスタ!$N531))</f>
        <v/>
      </c>
      <c r="J532" s="17" t="str">
        <f aca="false">IF($C532="","",N($I532)-N($G532))</f>
        <v/>
      </c>
      <c r="K532" s="37" t="str">
        <f aca="false">IF($C532="","",N(商品マスタ!$I531))</f>
        <v/>
      </c>
      <c r="L532" s="17" t="str">
        <f aca="false">IF($C532="","",MAX(1,N(商品マスタ!$J531)))</f>
        <v/>
      </c>
      <c r="M532" s="38" t="str">
        <f aca="false">IF($C532="","",N(TOP!$C$16)*N($K532))</f>
        <v/>
      </c>
      <c r="N532" s="17" t="str">
        <f aca="false">IF($C532="","",ROUNDUP(N($M532)/N($L532),0))</f>
        <v/>
      </c>
      <c r="O532" s="17" t="str">
        <f aca="false">IF($C532="","",N(商品マスタ!$R531))</f>
        <v/>
      </c>
      <c r="P532" s="17" t="str">
        <f aca="false">IF($C532="","",IF($F532="理論",(N($O532)+N($N532))-N($G532),(N($O532)+N($N532))-N($I532)))</f>
        <v/>
      </c>
      <c r="Q532" s="17" t="str">
        <f aca="false">IF($C532="","",MAX(1,N(商品マスタ!$K531)))</f>
        <v/>
      </c>
      <c r="R532" s="39" t="str">
        <f aca="false">IF($C532="","",IF(N($P532)/N($Q532)&lt;=0,"",ROUNDUP(N($P532)/N($Q532),0)))</f>
        <v/>
      </c>
      <c r="S532" s="14"/>
      <c r="T532" s="40" t="str">
        <f aca="false">IF($C532="","",N(商品マスタ!$M531))</f>
        <v/>
      </c>
      <c r="U532" s="40" t="str">
        <f aca="false">IF($S532="","",N($S532)*N($T532))</f>
        <v/>
      </c>
      <c r="V532" s="18"/>
    </row>
    <row r="533" customFormat="false" ht="15" hidden="false" customHeight="false" outlineLevel="0" collapsed="false">
      <c r="B533" s="12" t="n">
        <v>527</v>
      </c>
      <c r="C533" s="36" t="str">
        <f aca="false">IF(商品マスタ!$C532="","",商品マスタ!$C532)</f>
        <v/>
      </c>
      <c r="D533" s="12" t="str">
        <f aca="false">IF($C533="","",商品マスタ!$D532)</f>
        <v/>
      </c>
      <c r="E533" s="12" t="str">
        <f aca="false">IF($C533="","",商品マスタ!$G532)</f>
        <v/>
      </c>
      <c r="F533" s="12" t="str">
        <f aca="false">IF($C533="","",IF(商品マスタ!$P532="","理論",商品マスタ!$P532))</f>
        <v/>
      </c>
      <c r="G533" s="17" t="str">
        <f aca="false">IF($C533="","",N(商品マスタ!$H532))</f>
        <v/>
      </c>
      <c r="H533" s="14"/>
      <c r="I533" s="17" t="str">
        <f aca="false">IF($C533="","",N($H533)*N(商品マスタ!$N532))</f>
        <v/>
      </c>
      <c r="J533" s="17" t="str">
        <f aca="false">IF($C533="","",N($I533)-N($G533))</f>
        <v/>
      </c>
      <c r="K533" s="37" t="str">
        <f aca="false">IF($C533="","",N(商品マスタ!$I532))</f>
        <v/>
      </c>
      <c r="L533" s="17" t="str">
        <f aca="false">IF($C533="","",MAX(1,N(商品マスタ!$J532)))</f>
        <v/>
      </c>
      <c r="M533" s="38" t="str">
        <f aca="false">IF($C533="","",N(TOP!$C$16)*N($K533))</f>
        <v/>
      </c>
      <c r="N533" s="17" t="str">
        <f aca="false">IF($C533="","",ROUNDUP(N($M533)/N($L533),0))</f>
        <v/>
      </c>
      <c r="O533" s="17" t="str">
        <f aca="false">IF($C533="","",N(商品マスタ!$R532))</f>
        <v/>
      </c>
      <c r="P533" s="17" t="str">
        <f aca="false">IF($C533="","",IF($F533="理論",(N($O533)+N($N533))-N($G533),(N($O533)+N($N533))-N($I533)))</f>
        <v/>
      </c>
      <c r="Q533" s="17" t="str">
        <f aca="false">IF($C533="","",MAX(1,N(商品マスタ!$K532)))</f>
        <v/>
      </c>
      <c r="R533" s="39" t="str">
        <f aca="false">IF($C533="","",IF(N($P533)/N($Q533)&lt;=0,"",ROUNDUP(N($P533)/N($Q533),0)))</f>
        <v/>
      </c>
      <c r="S533" s="14"/>
      <c r="T533" s="40" t="str">
        <f aca="false">IF($C533="","",N(商品マスタ!$M532))</f>
        <v/>
      </c>
      <c r="U533" s="40" t="str">
        <f aca="false">IF($S533="","",N($S533)*N($T533))</f>
        <v/>
      </c>
      <c r="V533" s="18"/>
    </row>
    <row r="534" customFormat="false" ht="15" hidden="false" customHeight="false" outlineLevel="0" collapsed="false">
      <c r="B534" s="12" t="n">
        <v>528</v>
      </c>
      <c r="C534" s="36" t="str">
        <f aca="false">IF(商品マスタ!$C533="","",商品マスタ!$C533)</f>
        <v/>
      </c>
      <c r="D534" s="12" t="str">
        <f aca="false">IF($C534="","",商品マスタ!$D533)</f>
        <v/>
      </c>
      <c r="E534" s="12" t="str">
        <f aca="false">IF($C534="","",商品マスタ!$G533)</f>
        <v/>
      </c>
      <c r="F534" s="12" t="str">
        <f aca="false">IF($C534="","",IF(商品マスタ!$P533="","理論",商品マスタ!$P533))</f>
        <v/>
      </c>
      <c r="G534" s="17" t="str">
        <f aca="false">IF($C534="","",N(商品マスタ!$H533))</f>
        <v/>
      </c>
      <c r="H534" s="14"/>
      <c r="I534" s="17" t="str">
        <f aca="false">IF($C534="","",N($H534)*N(商品マスタ!$N533))</f>
        <v/>
      </c>
      <c r="J534" s="17" t="str">
        <f aca="false">IF($C534="","",N($I534)-N($G534))</f>
        <v/>
      </c>
      <c r="K534" s="37" t="str">
        <f aca="false">IF($C534="","",N(商品マスタ!$I533))</f>
        <v/>
      </c>
      <c r="L534" s="17" t="str">
        <f aca="false">IF($C534="","",MAX(1,N(商品マスタ!$J533)))</f>
        <v/>
      </c>
      <c r="M534" s="38" t="str">
        <f aca="false">IF($C534="","",N(TOP!$C$16)*N($K534))</f>
        <v/>
      </c>
      <c r="N534" s="17" t="str">
        <f aca="false">IF($C534="","",ROUNDUP(N($M534)/N($L534),0))</f>
        <v/>
      </c>
      <c r="O534" s="17" t="str">
        <f aca="false">IF($C534="","",N(商品マスタ!$R533))</f>
        <v/>
      </c>
      <c r="P534" s="17" t="str">
        <f aca="false">IF($C534="","",IF($F534="理論",(N($O534)+N($N534))-N($G534),(N($O534)+N($N534))-N($I534)))</f>
        <v/>
      </c>
      <c r="Q534" s="17" t="str">
        <f aca="false">IF($C534="","",MAX(1,N(商品マスタ!$K533)))</f>
        <v/>
      </c>
      <c r="R534" s="39" t="str">
        <f aca="false">IF($C534="","",IF(N($P534)/N($Q534)&lt;=0,"",ROUNDUP(N($P534)/N($Q534),0)))</f>
        <v/>
      </c>
      <c r="S534" s="14"/>
      <c r="T534" s="40" t="str">
        <f aca="false">IF($C534="","",N(商品マスタ!$M533))</f>
        <v/>
      </c>
      <c r="U534" s="40" t="str">
        <f aca="false">IF($S534="","",N($S534)*N($T534))</f>
        <v/>
      </c>
      <c r="V534" s="18"/>
    </row>
    <row r="535" customFormat="false" ht="15" hidden="false" customHeight="false" outlineLevel="0" collapsed="false">
      <c r="B535" s="12" t="n">
        <v>529</v>
      </c>
      <c r="C535" s="36" t="str">
        <f aca="false">IF(商品マスタ!$C534="","",商品マスタ!$C534)</f>
        <v/>
      </c>
      <c r="D535" s="12" t="str">
        <f aca="false">IF($C535="","",商品マスタ!$D534)</f>
        <v/>
      </c>
      <c r="E535" s="12" t="str">
        <f aca="false">IF($C535="","",商品マスタ!$G534)</f>
        <v/>
      </c>
      <c r="F535" s="12" t="str">
        <f aca="false">IF($C535="","",IF(商品マスタ!$P534="","理論",商品マスタ!$P534))</f>
        <v/>
      </c>
      <c r="G535" s="17" t="str">
        <f aca="false">IF($C535="","",N(商品マスタ!$H534))</f>
        <v/>
      </c>
      <c r="H535" s="14"/>
      <c r="I535" s="17" t="str">
        <f aca="false">IF($C535="","",N($H535)*N(商品マスタ!$N534))</f>
        <v/>
      </c>
      <c r="J535" s="17" t="str">
        <f aca="false">IF($C535="","",N($I535)-N($G535))</f>
        <v/>
      </c>
      <c r="K535" s="37" t="str">
        <f aca="false">IF($C535="","",N(商品マスタ!$I534))</f>
        <v/>
      </c>
      <c r="L535" s="17" t="str">
        <f aca="false">IF($C535="","",MAX(1,N(商品マスタ!$J534)))</f>
        <v/>
      </c>
      <c r="M535" s="38" t="str">
        <f aca="false">IF($C535="","",N(TOP!$C$16)*N($K535))</f>
        <v/>
      </c>
      <c r="N535" s="17" t="str">
        <f aca="false">IF($C535="","",ROUNDUP(N($M535)/N($L535),0))</f>
        <v/>
      </c>
      <c r="O535" s="17" t="str">
        <f aca="false">IF($C535="","",N(商品マスタ!$R534))</f>
        <v/>
      </c>
      <c r="P535" s="17" t="str">
        <f aca="false">IF($C535="","",IF($F535="理論",(N($O535)+N($N535))-N($G535),(N($O535)+N($N535))-N($I535)))</f>
        <v/>
      </c>
      <c r="Q535" s="17" t="str">
        <f aca="false">IF($C535="","",MAX(1,N(商品マスタ!$K534)))</f>
        <v/>
      </c>
      <c r="R535" s="39" t="str">
        <f aca="false">IF($C535="","",IF(N($P535)/N($Q535)&lt;=0,"",ROUNDUP(N($P535)/N($Q535),0)))</f>
        <v/>
      </c>
      <c r="S535" s="14"/>
      <c r="T535" s="40" t="str">
        <f aca="false">IF($C535="","",N(商品マスタ!$M534))</f>
        <v/>
      </c>
      <c r="U535" s="40" t="str">
        <f aca="false">IF($S535="","",N($S535)*N($T535))</f>
        <v/>
      </c>
      <c r="V535" s="18"/>
    </row>
    <row r="536" customFormat="false" ht="15" hidden="false" customHeight="false" outlineLevel="0" collapsed="false">
      <c r="B536" s="12" t="n">
        <v>530</v>
      </c>
      <c r="C536" s="36" t="str">
        <f aca="false">IF(商品マスタ!$C535="","",商品マスタ!$C535)</f>
        <v/>
      </c>
      <c r="D536" s="12" t="str">
        <f aca="false">IF($C536="","",商品マスタ!$D535)</f>
        <v/>
      </c>
      <c r="E536" s="12" t="str">
        <f aca="false">IF($C536="","",商品マスタ!$G535)</f>
        <v/>
      </c>
      <c r="F536" s="12" t="str">
        <f aca="false">IF($C536="","",IF(商品マスタ!$P535="","理論",商品マスタ!$P535))</f>
        <v/>
      </c>
      <c r="G536" s="17" t="str">
        <f aca="false">IF($C536="","",N(商品マスタ!$H535))</f>
        <v/>
      </c>
      <c r="H536" s="14"/>
      <c r="I536" s="17" t="str">
        <f aca="false">IF($C536="","",N($H536)*N(商品マスタ!$N535))</f>
        <v/>
      </c>
      <c r="J536" s="17" t="str">
        <f aca="false">IF($C536="","",N($I536)-N($G536))</f>
        <v/>
      </c>
      <c r="K536" s="37" t="str">
        <f aca="false">IF($C536="","",N(商品マスタ!$I535))</f>
        <v/>
      </c>
      <c r="L536" s="17" t="str">
        <f aca="false">IF($C536="","",MAX(1,N(商品マスタ!$J535)))</f>
        <v/>
      </c>
      <c r="M536" s="38" t="str">
        <f aca="false">IF($C536="","",N(TOP!$C$16)*N($K536))</f>
        <v/>
      </c>
      <c r="N536" s="17" t="str">
        <f aca="false">IF($C536="","",ROUNDUP(N($M536)/N($L536),0))</f>
        <v/>
      </c>
      <c r="O536" s="17" t="str">
        <f aca="false">IF($C536="","",N(商品マスタ!$R535))</f>
        <v/>
      </c>
      <c r="P536" s="17" t="str">
        <f aca="false">IF($C536="","",IF($F536="理論",(N($O536)+N($N536))-N($G536),(N($O536)+N($N536))-N($I536)))</f>
        <v/>
      </c>
      <c r="Q536" s="17" t="str">
        <f aca="false">IF($C536="","",MAX(1,N(商品マスタ!$K535)))</f>
        <v/>
      </c>
      <c r="R536" s="39" t="str">
        <f aca="false">IF($C536="","",IF(N($P536)/N($Q536)&lt;=0,"",ROUNDUP(N($P536)/N($Q536),0)))</f>
        <v/>
      </c>
      <c r="S536" s="14"/>
      <c r="T536" s="40" t="str">
        <f aca="false">IF($C536="","",N(商品マスタ!$M535))</f>
        <v/>
      </c>
      <c r="U536" s="40" t="str">
        <f aca="false">IF($S536="","",N($S536)*N($T536))</f>
        <v/>
      </c>
      <c r="V536" s="18"/>
    </row>
    <row r="537" customFormat="false" ht="15" hidden="false" customHeight="false" outlineLevel="0" collapsed="false">
      <c r="B537" s="12" t="n">
        <v>531</v>
      </c>
      <c r="C537" s="36" t="str">
        <f aca="false">IF(商品マスタ!$C536="","",商品マスタ!$C536)</f>
        <v/>
      </c>
      <c r="D537" s="12" t="str">
        <f aca="false">IF($C537="","",商品マスタ!$D536)</f>
        <v/>
      </c>
      <c r="E537" s="12" t="str">
        <f aca="false">IF($C537="","",商品マスタ!$G536)</f>
        <v/>
      </c>
      <c r="F537" s="12" t="str">
        <f aca="false">IF($C537="","",IF(商品マスタ!$P536="","理論",商品マスタ!$P536))</f>
        <v/>
      </c>
      <c r="G537" s="17" t="str">
        <f aca="false">IF($C537="","",N(商品マスタ!$H536))</f>
        <v/>
      </c>
      <c r="H537" s="14"/>
      <c r="I537" s="17" t="str">
        <f aca="false">IF($C537="","",N($H537)*N(商品マスタ!$N536))</f>
        <v/>
      </c>
      <c r="J537" s="17" t="str">
        <f aca="false">IF($C537="","",N($I537)-N($G537))</f>
        <v/>
      </c>
      <c r="K537" s="37" t="str">
        <f aca="false">IF($C537="","",N(商品マスタ!$I536))</f>
        <v/>
      </c>
      <c r="L537" s="17" t="str">
        <f aca="false">IF($C537="","",MAX(1,N(商品マスタ!$J536)))</f>
        <v/>
      </c>
      <c r="M537" s="38" t="str">
        <f aca="false">IF($C537="","",N(TOP!$C$16)*N($K537))</f>
        <v/>
      </c>
      <c r="N537" s="17" t="str">
        <f aca="false">IF($C537="","",ROUNDUP(N($M537)/N($L537),0))</f>
        <v/>
      </c>
      <c r="O537" s="17" t="str">
        <f aca="false">IF($C537="","",N(商品マスタ!$R536))</f>
        <v/>
      </c>
      <c r="P537" s="17" t="str">
        <f aca="false">IF($C537="","",IF($F537="理論",(N($O537)+N($N537))-N($G537),(N($O537)+N($N537))-N($I537)))</f>
        <v/>
      </c>
      <c r="Q537" s="17" t="str">
        <f aca="false">IF($C537="","",MAX(1,N(商品マスタ!$K536)))</f>
        <v/>
      </c>
      <c r="R537" s="39" t="str">
        <f aca="false">IF($C537="","",IF(N($P537)/N($Q537)&lt;=0,"",ROUNDUP(N($P537)/N($Q537),0)))</f>
        <v/>
      </c>
      <c r="S537" s="14"/>
      <c r="T537" s="40" t="str">
        <f aca="false">IF($C537="","",N(商品マスタ!$M536))</f>
        <v/>
      </c>
      <c r="U537" s="40" t="str">
        <f aca="false">IF($S537="","",N($S537)*N($T537))</f>
        <v/>
      </c>
      <c r="V537" s="18"/>
    </row>
    <row r="538" customFormat="false" ht="15" hidden="false" customHeight="false" outlineLevel="0" collapsed="false">
      <c r="B538" s="12" t="n">
        <v>532</v>
      </c>
      <c r="C538" s="36" t="str">
        <f aca="false">IF(商品マスタ!$C537="","",商品マスタ!$C537)</f>
        <v/>
      </c>
      <c r="D538" s="12" t="str">
        <f aca="false">IF($C538="","",商品マスタ!$D537)</f>
        <v/>
      </c>
      <c r="E538" s="12" t="str">
        <f aca="false">IF($C538="","",商品マスタ!$G537)</f>
        <v/>
      </c>
      <c r="F538" s="12" t="str">
        <f aca="false">IF($C538="","",IF(商品マスタ!$P537="","理論",商品マスタ!$P537))</f>
        <v/>
      </c>
      <c r="G538" s="17" t="str">
        <f aca="false">IF($C538="","",N(商品マスタ!$H537))</f>
        <v/>
      </c>
      <c r="H538" s="14"/>
      <c r="I538" s="17" t="str">
        <f aca="false">IF($C538="","",N($H538)*N(商品マスタ!$N537))</f>
        <v/>
      </c>
      <c r="J538" s="17" t="str">
        <f aca="false">IF($C538="","",N($I538)-N($G538))</f>
        <v/>
      </c>
      <c r="K538" s="37" t="str">
        <f aca="false">IF($C538="","",N(商品マスタ!$I537))</f>
        <v/>
      </c>
      <c r="L538" s="17" t="str">
        <f aca="false">IF($C538="","",MAX(1,N(商品マスタ!$J537)))</f>
        <v/>
      </c>
      <c r="M538" s="38" t="str">
        <f aca="false">IF($C538="","",N(TOP!$C$16)*N($K538))</f>
        <v/>
      </c>
      <c r="N538" s="17" t="str">
        <f aca="false">IF($C538="","",ROUNDUP(N($M538)/N($L538),0))</f>
        <v/>
      </c>
      <c r="O538" s="17" t="str">
        <f aca="false">IF($C538="","",N(商品マスタ!$R537))</f>
        <v/>
      </c>
      <c r="P538" s="17" t="str">
        <f aca="false">IF($C538="","",IF($F538="理論",(N($O538)+N($N538))-N($G538),(N($O538)+N($N538))-N($I538)))</f>
        <v/>
      </c>
      <c r="Q538" s="17" t="str">
        <f aca="false">IF($C538="","",MAX(1,N(商品マスタ!$K537)))</f>
        <v/>
      </c>
      <c r="R538" s="39" t="str">
        <f aca="false">IF($C538="","",IF(N($P538)/N($Q538)&lt;=0,"",ROUNDUP(N($P538)/N($Q538),0)))</f>
        <v/>
      </c>
      <c r="S538" s="14"/>
      <c r="T538" s="40" t="str">
        <f aca="false">IF($C538="","",N(商品マスタ!$M537))</f>
        <v/>
      </c>
      <c r="U538" s="40" t="str">
        <f aca="false">IF($S538="","",N($S538)*N($T538))</f>
        <v/>
      </c>
      <c r="V538" s="18"/>
    </row>
    <row r="539" customFormat="false" ht="15" hidden="false" customHeight="false" outlineLevel="0" collapsed="false">
      <c r="B539" s="12" t="n">
        <v>533</v>
      </c>
      <c r="C539" s="36" t="str">
        <f aca="false">IF(商品マスタ!$C538="","",商品マスタ!$C538)</f>
        <v/>
      </c>
      <c r="D539" s="12" t="str">
        <f aca="false">IF($C539="","",商品マスタ!$D538)</f>
        <v/>
      </c>
      <c r="E539" s="12" t="str">
        <f aca="false">IF($C539="","",商品マスタ!$G538)</f>
        <v/>
      </c>
      <c r="F539" s="12" t="str">
        <f aca="false">IF($C539="","",IF(商品マスタ!$P538="","理論",商品マスタ!$P538))</f>
        <v/>
      </c>
      <c r="G539" s="17" t="str">
        <f aca="false">IF($C539="","",N(商品マスタ!$H538))</f>
        <v/>
      </c>
      <c r="H539" s="14"/>
      <c r="I539" s="17" t="str">
        <f aca="false">IF($C539="","",N($H539)*N(商品マスタ!$N538))</f>
        <v/>
      </c>
      <c r="J539" s="17" t="str">
        <f aca="false">IF($C539="","",N($I539)-N($G539))</f>
        <v/>
      </c>
      <c r="K539" s="37" t="str">
        <f aca="false">IF($C539="","",N(商品マスタ!$I538))</f>
        <v/>
      </c>
      <c r="L539" s="17" t="str">
        <f aca="false">IF($C539="","",MAX(1,N(商品マスタ!$J538)))</f>
        <v/>
      </c>
      <c r="M539" s="38" t="str">
        <f aca="false">IF($C539="","",N(TOP!$C$16)*N($K539))</f>
        <v/>
      </c>
      <c r="N539" s="17" t="str">
        <f aca="false">IF($C539="","",ROUNDUP(N($M539)/N($L539),0))</f>
        <v/>
      </c>
      <c r="O539" s="17" t="str">
        <f aca="false">IF($C539="","",N(商品マスタ!$R538))</f>
        <v/>
      </c>
      <c r="P539" s="17" t="str">
        <f aca="false">IF($C539="","",IF($F539="理論",(N($O539)+N($N539))-N($G539),(N($O539)+N($N539))-N($I539)))</f>
        <v/>
      </c>
      <c r="Q539" s="17" t="str">
        <f aca="false">IF($C539="","",MAX(1,N(商品マスタ!$K538)))</f>
        <v/>
      </c>
      <c r="R539" s="39" t="str">
        <f aca="false">IF($C539="","",IF(N($P539)/N($Q539)&lt;=0,"",ROUNDUP(N($P539)/N($Q539),0)))</f>
        <v/>
      </c>
      <c r="S539" s="14"/>
      <c r="T539" s="40" t="str">
        <f aca="false">IF($C539="","",N(商品マスタ!$M538))</f>
        <v/>
      </c>
      <c r="U539" s="40" t="str">
        <f aca="false">IF($S539="","",N($S539)*N($T539))</f>
        <v/>
      </c>
      <c r="V539" s="18"/>
    </row>
    <row r="540" customFormat="false" ht="15" hidden="false" customHeight="false" outlineLevel="0" collapsed="false">
      <c r="B540" s="12" t="n">
        <v>534</v>
      </c>
      <c r="C540" s="36" t="str">
        <f aca="false">IF(商品マスタ!$C539="","",商品マスタ!$C539)</f>
        <v/>
      </c>
      <c r="D540" s="12" t="str">
        <f aca="false">IF($C540="","",商品マスタ!$D539)</f>
        <v/>
      </c>
      <c r="E540" s="12" t="str">
        <f aca="false">IF($C540="","",商品マスタ!$G539)</f>
        <v/>
      </c>
      <c r="F540" s="12" t="str">
        <f aca="false">IF($C540="","",IF(商品マスタ!$P539="","理論",商品マスタ!$P539))</f>
        <v/>
      </c>
      <c r="G540" s="17" t="str">
        <f aca="false">IF($C540="","",N(商品マスタ!$H539))</f>
        <v/>
      </c>
      <c r="H540" s="14"/>
      <c r="I540" s="17" t="str">
        <f aca="false">IF($C540="","",N($H540)*N(商品マスタ!$N539))</f>
        <v/>
      </c>
      <c r="J540" s="17" t="str">
        <f aca="false">IF($C540="","",N($I540)-N($G540))</f>
        <v/>
      </c>
      <c r="K540" s="37" t="str">
        <f aca="false">IF($C540="","",N(商品マスタ!$I539))</f>
        <v/>
      </c>
      <c r="L540" s="17" t="str">
        <f aca="false">IF($C540="","",MAX(1,N(商品マスタ!$J539)))</f>
        <v/>
      </c>
      <c r="M540" s="38" t="str">
        <f aca="false">IF($C540="","",N(TOP!$C$16)*N($K540))</f>
        <v/>
      </c>
      <c r="N540" s="17" t="str">
        <f aca="false">IF($C540="","",ROUNDUP(N($M540)/N($L540),0))</f>
        <v/>
      </c>
      <c r="O540" s="17" t="str">
        <f aca="false">IF($C540="","",N(商品マスタ!$R539))</f>
        <v/>
      </c>
      <c r="P540" s="17" t="str">
        <f aca="false">IF($C540="","",IF($F540="理論",(N($O540)+N($N540))-N($G540),(N($O540)+N($N540))-N($I540)))</f>
        <v/>
      </c>
      <c r="Q540" s="17" t="str">
        <f aca="false">IF($C540="","",MAX(1,N(商品マスタ!$K539)))</f>
        <v/>
      </c>
      <c r="R540" s="39" t="str">
        <f aca="false">IF($C540="","",IF(N($P540)/N($Q540)&lt;=0,"",ROUNDUP(N($P540)/N($Q540),0)))</f>
        <v/>
      </c>
      <c r="S540" s="14"/>
      <c r="T540" s="40" t="str">
        <f aca="false">IF($C540="","",N(商品マスタ!$M539))</f>
        <v/>
      </c>
      <c r="U540" s="40" t="str">
        <f aca="false">IF($S540="","",N($S540)*N($T540))</f>
        <v/>
      </c>
      <c r="V540" s="18"/>
    </row>
    <row r="541" customFormat="false" ht="15" hidden="false" customHeight="false" outlineLevel="0" collapsed="false">
      <c r="B541" s="12" t="n">
        <v>535</v>
      </c>
      <c r="C541" s="36" t="str">
        <f aca="false">IF(商品マスタ!$C540="","",商品マスタ!$C540)</f>
        <v/>
      </c>
      <c r="D541" s="12" t="str">
        <f aca="false">IF($C541="","",商品マスタ!$D540)</f>
        <v/>
      </c>
      <c r="E541" s="12" t="str">
        <f aca="false">IF($C541="","",商品マスタ!$G540)</f>
        <v/>
      </c>
      <c r="F541" s="12" t="str">
        <f aca="false">IF($C541="","",IF(商品マスタ!$P540="","理論",商品マスタ!$P540))</f>
        <v/>
      </c>
      <c r="G541" s="17" t="str">
        <f aca="false">IF($C541="","",N(商品マスタ!$H540))</f>
        <v/>
      </c>
      <c r="H541" s="14"/>
      <c r="I541" s="17" t="str">
        <f aca="false">IF($C541="","",N($H541)*N(商品マスタ!$N540))</f>
        <v/>
      </c>
      <c r="J541" s="17" t="str">
        <f aca="false">IF($C541="","",N($I541)-N($G541))</f>
        <v/>
      </c>
      <c r="K541" s="37" t="str">
        <f aca="false">IF($C541="","",N(商品マスタ!$I540))</f>
        <v/>
      </c>
      <c r="L541" s="17" t="str">
        <f aca="false">IF($C541="","",MAX(1,N(商品マスタ!$J540)))</f>
        <v/>
      </c>
      <c r="M541" s="38" t="str">
        <f aca="false">IF($C541="","",N(TOP!$C$16)*N($K541))</f>
        <v/>
      </c>
      <c r="N541" s="17" t="str">
        <f aca="false">IF($C541="","",ROUNDUP(N($M541)/N($L541),0))</f>
        <v/>
      </c>
      <c r="O541" s="17" t="str">
        <f aca="false">IF($C541="","",N(商品マスタ!$R540))</f>
        <v/>
      </c>
      <c r="P541" s="17" t="str">
        <f aca="false">IF($C541="","",IF($F541="理論",(N($O541)+N($N541))-N($G541),(N($O541)+N($N541))-N($I541)))</f>
        <v/>
      </c>
      <c r="Q541" s="17" t="str">
        <f aca="false">IF($C541="","",MAX(1,N(商品マスタ!$K540)))</f>
        <v/>
      </c>
      <c r="R541" s="39" t="str">
        <f aca="false">IF($C541="","",IF(N($P541)/N($Q541)&lt;=0,"",ROUNDUP(N($P541)/N($Q541),0)))</f>
        <v/>
      </c>
      <c r="S541" s="14"/>
      <c r="T541" s="40" t="str">
        <f aca="false">IF($C541="","",N(商品マスタ!$M540))</f>
        <v/>
      </c>
      <c r="U541" s="40" t="str">
        <f aca="false">IF($S541="","",N($S541)*N($T541))</f>
        <v/>
      </c>
      <c r="V541" s="18"/>
    </row>
    <row r="542" customFormat="false" ht="15" hidden="false" customHeight="false" outlineLevel="0" collapsed="false">
      <c r="B542" s="12" t="n">
        <v>536</v>
      </c>
      <c r="C542" s="36" t="str">
        <f aca="false">IF(商品マスタ!$C541="","",商品マスタ!$C541)</f>
        <v/>
      </c>
      <c r="D542" s="12" t="str">
        <f aca="false">IF($C542="","",商品マスタ!$D541)</f>
        <v/>
      </c>
      <c r="E542" s="12" t="str">
        <f aca="false">IF($C542="","",商品マスタ!$G541)</f>
        <v/>
      </c>
      <c r="F542" s="12" t="str">
        <f aca="false">IF($C542="","",IF(商品マスタ!$P541="","理論",商品マスタ!$P541))</f>
        <v/>
      </c>
      <c r="G542" s="17" t="str">
        <f aca="false">IF($C542="","",N(商品マスタ!$H541))</f>
        <v/>
      </c>
      <c r="H542" s="14"/>
      <c r="I542" s="17" t="str">
        <f aca="false">IF($C542="","",N($H542)*N(商品マスタ!$N541))</f>
        <v/>
      </c>
      <c r="J542" s="17" t="str">
        <f aca="false">IF($C542="","",N($I542)-N($G542))</f>
        <v/>
      </c>
      <c r="K542" s="37" t="str">
        <f aca="false">IF($C542="","",N(商品マスタ!$I541))</f>
        <v/>
      </c>
      <c r="L542" s="17" t="str">
        <f aca="false">IF($C542="","",MAX(1,N(商品マスタ!$J541)))</f>
        <v/>
      </c>
      <c r="M542" s="38" t="str">
        <f aca="false">IF($C542="","",N(TOP!$C$16)*N($K542))</f>
        <v/>
      </c>
      <c r="N542" s="17" t="str">
        <f aca="false">IF($C542="","",ROUNDUP(N($M542)/N($L542),0))</f>
        <v/>
      </c>
      <c r="O542" s="17" t="str">
        <f aca="false">IF($C542="","",N(商品マスタ!$R541))</f>
        <v/>
      </c>
      <c r="P542" s="17" t="str">
        <f aca="false">IF($C542="","",IF($F542="理論",(N($O542)+N($N542))-N($G542),(N($O542)+N($N542))-N($I542)))</f>
        <v/>
      </c>
      <c r="Q542" s="17" t="str">
        <f aca="false">IF($C542="","",MAX(1,N(商品マスタ!$K541)))</f>
        <v/>
      </c>
      <c r="R542" s="39" t="str">
        <f aca="false">IF($C542="","",IF(N($P542)/N($Q542)&lt;=0,"",ROUNDUP(N($P542)/N($Q542),0)))</f>
        <v/>
      </c>
      <c r="S542" s="14"/>
      <c r="T542" s="40" t="str">
        <f aca="false">IF($C542="","",N(商品マスタ!$M541))</f>
        <v/>
      </c>
      <c r="U542" s="40" t="str">
        <f aca="false">IF($S542="","",N($S542)*N($T542))</f>
        <v/>
      </c>
      <c r="V542" s="18"/>
    </row>
    <row r="543" customFormat="false" ht="15" hidden="false" customHeight="false" outlineLevel="0" collapsed="false">
      <c r="B543" s="12" t="n">
        <v>537</v>
      </c>
      <c r="C543" s="36" t="str">
        <f aca="false">IF(商品マスタ!$C542="","",商品マスタ!$C542)</f>
        <v/>
      </c>
      <c r="D543" s="12" t="str">
        <f aca="false">IF($C543="","",商品マスタ!$D542)</f>
        <v/>
      </c>
      <c r="E543" s="12" t="str">
        <f aca="false">IF($C543="","",商品マスタ!$G542)</f>
        <v/>
      </c>
      <c r="F543" s="12" t="str">
        <f aca="false">IF($C543="","",IF(商品マスタ!$P542="","理論",商品マスタ!$P542))</f>
        <v/>
      </c>
      <c r="G543" s="17" t="str">
        <f aca="false">IF($C543="","",N(商品マスタ!$H542))</f>
        <v/>
      </c>
      <c r="H543" s="14"/>
      <c r="I543" s="17" t="str">
        <f aca="false">IF($C543="","",N($H543)*N(商品マスタ!$N542))</f>
        <v/>
      </c>
      <c r="J543" s="17" t="str">
        <f aca="false">IF($C543="","",N($I543)-N($G543))</f>
        <v/>
      </c>
      <c r="K543" s="37" t="str">
        <f aca="false">IF($C543="","",N(商品マスタ!$I542))</f>
        <v/>
      </c>
      <c r="L543" s="17" t="str">
        <f aca="false">IF($C543="","",MAX(1,N(商品マスタ!$J542)))</f>
        <v/>
      </c>
      <c r="M543" s="38" t="str">
        <f aca="false">IF($C543="","",N(TOP!$C$16)*N($K543))</f>
        <v/>
      </c>
      <c r="N543" s="17" t="str">
        <f aca="false">IF($C543="","",ROUNDUP(N($M543)/N($L543),0))</f>
        <v/>
      </c>
      <c r="O543" s="17" t="str">
        <f aca="false">IF($C543="","",N(商品マスタ!$R542))</f>
        <v/>
      </c>
      <c r="P543" s="17" t="str">
        <f aca="false">IF($C543="","",IF($F543="理論",(N($O543)+N($N543))-N($G543),(N($O543)+N($N543))-N($I543)))</f>
        <v/>
      </c>
      <c r="Q543" s="17" t="str">
        <f aca="false">IF($C543="","",MAX(1,N(商品マスタ!$K542)))</f>
        <v/>
      </c>
      <c r="R543" s="39" t="str">
        <f aca="false">IF($C543="","",IF(N($P543)/N($Q543)&lt;=0,"",ROUNDUP(N($P543)/N($Q543),0)))</f>
        <v/>
      </c>
      <c r="S543" s="14"/>
      <c r="T543" s="40" t="str">
        <f aca="false">IF($C543="","",N(商品マスタ!$M542))</f>
        <v/>
      </c>
      <c r="U543" s="40" t="str">
        <f aca="false">IF($S543="","",N($S543)*N($T543))</f>
        <v/>
      </c>
      <c r="V543" s="18"/>
    </row>
    <row r="544" customFormat="false" ht="15" hidden="false" customHeight="false" outlineLevel="0" collapsed="false">
      <c r="B544" s="12" t="n">
        <v>538</v>
      </c>
      <c r="C544" s="36" t="str">
        <f aca="false">IF(商品マスタ!$C543="","",商品マスタ!$C543)</f>
        <v/>
      </c>
      <c r="D544" s="12" t="str">
        <f aca="false">IF($C544="","",商品マスタ!$D543)</f>
        <v/>
      </c>
      <c r="E544" s="12" t="str">
        <f aca="false">IF($C544="","",商品マスタ!$G543)</f>
        <v/>
      </c>
      <c r="F544" s="12" t="str">
        <f aca="false">IF($C544="","",IF(商品マスタ!$P543="","理論",商品マスタ!$P543))</f>
        <v/>
      </c>
      <c r="G544" s="17" t="str">
        <f aca="false">IF($C544="","",N(商品マスタ!$H543))</f>
        <v/>
      </c>
      <c r="H544" s="14"/>
      <c r="I544" s="17" t="str">
        <f aca="false">IF($C544="","",N($H544)*N(商品マスタ!$N543))</f>
        <v/>
      </c>
      <c r="J544" s="17" t="str">
        <f aca="false">IF($C544="","",N($I544)-N($G544))</f>
        <v/>
      </c>
      <c r="K544" s="37" t="str">
        <f aca="false">IF($C544="","",N(商品マスタ!$I543))</f>
        <v/>
      </c>
      <c r="L544" s="17" t="str">
        <f aca="false">IF($C544="","",MAX(1,N(商品マスタ!$J543)))</f>
        <v/>
      </c>
      <c r="M544" s="38" t="str">
        <f aca="false">IF($C544="","",N(TOP!$C$16)*N($K544))</f>
        <v/>
      </c>
      <c r="N544" s="17" t="str">
        <f aca="false">IF($C544="","",ROUNDUP(N($M544)/N($L544),0))</f>
        <v/>
      </c>
      <c r="O544" s="17" t="str">
        <f aca="false">IF($C544="","",N(商品マスタ!$R543))</f>
        <v/>
      </c>
      <c r="P544" s="17" t="str">
        <f aca="false">IF($C544="","",IF($F544="理論",(N($O544)+N($N544))-N($G544),(N($O544)+N($N544))-N($I544)))</f>
        <v/>
      </c>
      <c r="Q544" s="17" t="str">
        <f aca="false">IF($C544="","",MAX(1,N(商品マスタ!$K543)))</f>
        <v/>
      </c>
      <c r="R544" s="39" t="str">
        <f aca="false">IF($C544="","",IF(N($P544)/N($Q544)&lt;=0,"",ROUNDUP(N($P544)/N($Q544),0)))</f>
        <v/>
      </c>
      <c r="S544" s="14"/>
      <c r="T544" s="40" t="str">
        <f aca="false">IF($C544="","",N(商品マスタ!$M543))</f>
        <v/>
      </c>
      <c r="U544" s="40" t="str">
        <f aca="false">IF($S544="","",N($S544)*N($T544))</f>
        <v/>
      </c>
      <c r="V544" s="18"/>
    </row>
    <row r="545" customFormat="false" ht="15" hidden="false" customHeight="false" outlineLevel="0" collapsed="false">
      <c r="B545" s="12" t="n">
        <v>539</v>
      </c>
      <c r="C545" s="36" t="str">
        <f aca="false">IF(商品マスタ!$C544="","",商品マスタ!$C544)</f>
        <v/>
      </c>
      <c r="D545" s="12" t="str">
        <f aca="false">IF($C545="","",商品マスタ!$D544)</f>
        <v/>
      </c>
      <c r="E545" s="12" t="str">
        <f aca="false">IF($C545="","",商品マスタ!$G544)</f>
        <v/>
      </c>
      <c r="F545" s="12" t="str">
        <f aca="false">IF($C545="","",IF(商品マスタ!$P544="","理論",商品マスタ!$P544))</f>
        <v/>
      </c>
      <c r="G545" s="17" t="str">
        <f aca="false">IF($C545="","",N(商品マスタ!$H544))</f>
        <v/>
      </c>
      <c r="H545" s="14"/>
      <c r="I545" s="17" t="str">
        <f aca="false">IF($C545="","",N($H545)*N(商品マスタ!$N544))</f>
        <v/>
      </c>
      <c r="J545" s="17" t="str">
        <f aca="false">IF($C545="","",N($I545)-N($G545))</f>
        <v/>
      </c>
      <c r="K545" s="37" t="str">
        <f aca="false">IF($C545="","",N(商品マスタ!$I544))</f>
        <v/>
      </c>
      <c r="L545" s="17" t="str">
        <f aca="false">IF($C545="","",MAX(1,N(商品マスタ!$J544)))</f>
        <v/>
      </c>
      <c r="M545" s="38" t="str">
        <f aca="false">IF($C545="","",N(TOP!$C$16)*N($K545))</f>
        <v/>
      </c>
      <c r="N545" s="17" t="str">
        <f aca="false">IF($C545="","",ROUNDUP(N($M545)/N($L545),0))</f>
        <v/>
      </c>
      <c r="O545" s="17" t="str">
        <f aca="false">IF($C545="","",N(商品マスタ!$R544))</f>
        <v/>
      </c>
      <c r="P545" s="17" t="str">
        <f aca="false">IF($C545="","",IF($F545="理論",(N($O545)+N($N545))-N($G545),(N($O545)+N($N545))-N($I545)))</f>
        <v/>
      </c>
      <c r="Q545" s="17" t="str">
        <f aca="false">IF($C545="","",MAX(1,N(商品マスタ!$K544)))</f>
        <v/>
      </c>
      <c r="R545" s="39" t="str">
        <f aca="false">IF($C545="","",IF(N($P545)/N($Q545)&lt;=0,"",ROUNDUP(N($P545)/N($Q545),0)))</f>
        <v/>
      </c>
      <c r="S545" s="14"/>
      <c r="T545" s="40" t="str">
        <f aca="false">IF($C545="","",N(商品マスタ!$M544))</f>
        <v/>
      </c>
      <c r="U545" s="40" t="str">
        <f aca="false">IF($S545="","",N($S545)*N($T545))</f>
        <v/>
      </c>
      <c r="V545" s="18"/>
    </row>
    <row r="546" customFormat="false" ht="15" hidden="false" customHeight="false" outlineLevel="0" collapsed="false">
      <c r="B546" s="12" t="n">
        <v>540</v>
      </c>
      <c r="C546" s="36" t="str">
        <f aca="false">IF(商品マスタ!$C545="","",商品マスタ!$C545)</f>
        <v/>
      </c>
      <c r="D546" s="12" t="str">
        <f aca="false">IF($C546="","",商品マスタ!$D545)</f>
        <v/>
      </c>
      <c r="E546" s="12" t="str">
        <f aca="false">IF($C546="","",商品マスタ!$G545)</f>
        <v/>
      </c>
      <c r="F546" s="12" t="str">
        <f aca="false">IF($C546="","",IF(商品マスタ!$P545="","理論",商品マスタ!$P545))</f>
        <v/>
      </c>
      <c r="G546" s="17" t="str">
        <f aca="false">IF($C546="","",N(商品マスタ!$H545))</f>
        <v/>
      </c>
      <c r="H546" s="14"/>
      <c r="I546" s="17" t="str">
        <f aca="false">IF($C546="","",N($H546)*N(商品マスタ!$N545))</f>
        <v/>
      </c>
      <c r="J546" s="17" t="str">
        <f aca="false">IF($C546="","",N($I546)-N($G546))</f>
        <v/>
      </c>
      <c r="K546" s="37" t="str">
        <f aca="false">IF($C546="","",N(商品マスタ!$I545))</f>
        <v/>
      </c>
      <c r="L546" s="17" t="str">
        <f aca="false">IF($C546="","",MAX(1,N(商品マスタ!$J545)))</f>
        <v/>
      </c>
      <c r="M546" s="38" t="str">
        <f aca="false">IF($C546="","",N(TOP!$C$16)*N($K546))</f>
        <v/>
      </c>
      <c r="N546" s="17" t="str">
        <f aca="false">IF($C546="","",ROUNDUP(N($M546)/N($L546),0))</f>
        <v/>
      </c>
      <c r="O546" s="17" t="str">
        <f aca="false">IF($C546="","",N(商品マスタ!$R545))</f>
        <v/>
      </c>
      <c r="P546" s="17" t="str">
        <f aca="false">IF($C546="","",IF($F546="理論",(N($O546)+N($N546))-N($G546),(N($O546)+N($N546))-N($I546)))</f>
        <v/>
      </c>
      <c r="Q546" s="17" t="str">
        <f aca="false">IF($C546="","",MAX(1,N(商品マスタ!$K545)))</f>
        <v/>
      </c>
      <c r="R546" s="39" t="str">
        <f aca="false">IF($C546="","",IF(N($P546)/N($Q546)&lt;=0,"",ROUNDUP(N($P546)/N($Q546),0)))</f>
        <v/>
      </c>
      <c r="S546" s="14"/>
      <c r="T546" s="40" t="str">
        <f aca="false">IF($C546="","",N(商品マスタ!$M545))</f>
        <v/>
      </c>
      <c r="U546" s="40" t="str">
        <f aca="false">IF($S546="","",N($S546)*N($T546))</f>
        <v/>
      </c>
      <c r="V546" s="18"/>
    </row>
    <row r="547" customFormat="false" ht="15" hidden="false" customHeight="false" outlineLevel="0" collapsed="false">
      <c r="B547" s="12" t="n">
        <v>541</v>
      </c>
      <c r="C547" s="36" t="str">
        <f aca="false">IF(商品マスタ!$C546="","",商品マスタ!$C546)</f>
        <v/>
      </c>
      <c r="D547" s="12" t="str">
        <f aca="false">IF($C547="","",商品マスタ!$D546)</f>
        <v/>
      </c>
      <c r="E547" s="12" t="str">
        <f aca="false">IF($C547="","",商品マスタ!$G546)</f>
        <v/>
      </c>
      <c r="F547" s="12" t="str">
        <f aca="false">IF($C547="","",IF(商品マスタ!$P546="","理論",商品マスタ!$P546))</f>
        <v/>
      </c>
      <c r="G547" s="17" t="str">
        <f aca="false">IF($C547="","",N(商品マスタ!$H546))</f>
        <v/>
      </c>
      <c r="H547" s="14"/>
      <c r="I547" s="17" t="str">
        <f aca="false">IF($C547="","",N($H547)*N(商品マスタ!$N546))</f>
        <v/>
      </c>
      <c r="J547" s="17" t="str">
        <f aca="false">IF($C547="","",N($I547)-N($G547))</f>
        <v/>
      </c>
      <c r="K547" s="37" t="str">
        <f aca="false">IF($C547="","",N(商品マスタ!$I546))</f>
        <v/>
      </c>
      <c r="L547" s="17" t="str">
        <f aca="false">IF($C547="","",MAX(1,N(商品マスタ!$J546)))</f>
        <v/>
      </c>
      <c r="M547" s="38" t="str">
        <f aca="false">IF($C547="","",N(TOP!$C$16)*N($K547))</f>
        <v/>
      </c>
      <c r="N547" s="17" t="str">
        <f aca="false">IF($C547="","",ROUNDUP(N($M547)/N($L547),0))</f>
        <v/>
      </c>
      <c r="O547" s="17" t="str">
        <f aca="false">IF($C547="","",N(商品マスタ!$R546))</f>
        <v/>
      </c>
      <c r="P547" s="17" t="str">
        <f aca="false">IF($C547="","",IF($F547="理論",(N($O547)+N($N547))-N($G547),(N($O547)+N($N547))-N($I547)))</f>
        <v/>
      </c>
      <c r="Q547" s="17" t="str">
        <f aca="false">IF($C547="","",MAX(1,N(商品マスタ!$K546)))</f>
        <v/>
      </c>
      <c r="R547" s="39" t="str">
        <f aca="false">IF($C547="","",IF(N($P547)/N($Q547)&lt;=0,"",ROUNDUP(N($P547)/N($Q547),0)))</f>
        <v/>
      </c>
      <c r="S547" s="14"/>
      <c r="T547" s="40" t="str">
        <f aca="false">IF($C547="","",N(商品マスタ!$M546))</f>
        <v/>
      </c>
      <c r="U547" s="40" t="str">
        <f aca="false">IF($S547="","",N($S547)*N($T547))</f>
        <v/>
      </c>
      <c r="V547" s="18"/>
    </row>
    <row r="548" customFormat="false" ht="15" hidden="false" customHeight="false" outlineLevel="0" collapsed="false">
      <c r="B548" s="12" t="n">
        <v>542</v>
      </c>
      <c r="C548" s="36" t="str">
        <f aca="false">IF(商品マスタ!$C547="","",商品マスタ!$C547)</f>
        <v/>
      </c>
      <c r="D548" s="12" t="str">
        <f aca="false">IF($C548="","",商品マスタ!$D547)</f>
        <v/>
      </c>
      <c r="E548" s="12" t="str">
        <f aca="false">IF($C548="","",商品マスタ!$G547)</f>
        <v/>
      </c>
      <c r="F548" s="12" t="str">
        <f aca="false">IF($C548="","",IF(商品マスタ!$P547="","理論",商品マスタ!$P547))</f>
        <v/>
      </c>
      <c r="G548" s="17" t="str">
        <f aca="false">IF($C548="","",N(商品マスタ!$H547))</f>
        <v/>
      </c>
      <c r="H548" s="14"/>
      <c r="I548" s="17" t="str">
        <f aca="false">IF($C548="","",N($H548)*N(商品マスタ!$N547))</f>
        <v/>
      </c>
      <c r="J548" s="17" t="str">
        <f aca="false">IF($C548="","",N($I548)-N($G548))</f>
        <v/>
      </c>
      <c r="K548" s="37" t="str">
        <f aca="false">IF($C548="","",N(商品マスタ!$I547))</f>
        <v/>
      </c>
      <c r="L548" s="17" t="str">
        <f aca="false">IF($C548="","",MAX(1,N(商品マスタ!$J547)))</f>
        <v/>
      </c>
      <c r="M548" s="38" t="str">
        <f aca="false">IF($C548="","",N(TOP!$C$16)*N($K548))</f>
        <v/>
      </c>
      <c r="N548" s="17" t="str">
        <f aca="false">IF($C548="","",ROUNDUP(N($M548)/N($L548),0))</f>
        <v/>
      </c>
      <c r="O548" s="17" t="str">
        <f aca="false">IF($C548="","",N(商品マスタ!$R547))</f>
        <v/>
      </c>
      <c r="P548" s="17" t="str">
        <f aca="false">IF($C548="","",IF($F548="理論",(N($O548)+N($N548))-N($G548),(N($O548)+N($N548))-N($I548)))</f>
        <v/>
      </c>
      <c r="Q548" s="17" t="str">
        <f aca="false">IF($C548="","",MAX(1,N(商品マスタ!$K547)))</f>
        <v/>
      </c>
      <c r="R548" s="39" t="str">
        <f aca="false">IF($C548="","",IF(N($P548)/N($Q548)&lt;=0,"",ROUNDUP(N($P548)/N($Q548),0)))</f>
        <v/>
      </c>
      <c r="S548" s="14"/>
      <c r="T548" s="40" t="str">
        <f aca="false">IF($C548="","",N(商品マスタ!$M547))</f>
        <v/>
      </c>
      <c r="U548" s="40" t="str">
        <f aca="false">IF($S548="","",N($S548)*N($T548))</f>
        <v/>
      </c>
      <c r="V548" s="18"/>
    </row>
    <row r="549" customFormat="false" ht="15" hidden="false" customHeight="false" outlineLevel="0" collapsed="false">
      <c r="B549" s="12" t="n">
        <v>543</v>
      </c>
      <c r="C549" s="36" t="str">
        <f aca="false">IF(商品マスタ!$C548="","",商品マスタ!$C548)</f>
        <v/>
      </c>
      <c r="D549" s="12" t="str">
        <f aca="false">IF($C549="","",商品マスタ!$D548)</f>
        <v/>
      </c>
      <c r="E549" s="12" t="str">
        <f aca="false">IF($C549="","",商品マスタ!$G548)</f>
        <v/>
      </c>
      <c r="F549" s="12" t="str">
        <f aca="false">IF($C549="","",IF(商品マスタ!$P548="","理論",商品マスタ!$P548))</f>
        <v/>
      </c>
      <c r="G549" s="17" t="str">
        <f aca="false">IF($C549="","",N(商品マスタ!$H548))</f>
        <v/>
      </c>
      <c r="H549" s="14"/>
      <c r="I549" s="17" t="str">
        <f aca="false">IF($C549="","",N($H549)*N(商品マスタ!$N548))</f>
        <v/>
      </c>
      <c r="J549" s="17" t="str">
        <f aca="false">IF($C549="","",N($I549)-N($G549))</f>
        <v/>
      </c>
      <c r="K549" s="37" t="str">
        <f aca="false">IF($C549="","",N(商品マスタ!$I548))</f>
        <v/>
      </c>
      <c r="L549" s="17" t="str">
        <f aca="false">IF($C549="","",MAX(1,N(商品マスタ!$J548)))</f>
        <v/>
      </c>
      <c r="M549" s="38" t="str">
        <f aca="false">IF($C549="","",N(TOP!$C$16)*N($K549))</f>
        <v/>
      </c>
      <c r="N549" s="17" t="str">
        <f aca="false">IF($C549="","",ROUNDUP(N($M549)/N($L549),0))</f>
        <v/>
      </c>
      <c r="O549" s="17" t="str">
        <f aca="false">IF($C549="","",N(商品マスタ!$R548))</f>
        <v/>
      </c>
      <c r="P549" s="17" t="str">
        <f aca="false">IF($C549="","",IF($F549="理論",(N($O549)+N($N549))-N($G549),(N($O549)+N($N549))-N($I549)))</f>
        <v/>
      </c>
      <c r="Q549" s="17" t="str">
        <f aca="false">IF($C549="","",MAX(1,N(商品マスタ!$K548)))</f>
        <v/>
      </c>
      <c r="R549" s="39" t="str">
        <f aca="false">IF($C549="","",IF(N($P549)/N($Q549)&lt;=0,"",ROUNDUP(N($P549)/N($Q549),0)))</f>
        <v/>
      </c>
      <c r="S549" s="14"/>
      <c r="T549" s="40" t="str">
        <f aca="false">IF($C549="","",N(商品マスタ!$M548))</f>
        <v/>
      </c>
      <c r="U549" s="40" t="str">
        <f aca="false">IF($S549="","",N($S549)*N($T549))</f>
        <v/>
      </c>
      <c r="V549" s="18"/>
    </row>
    <row r="550" customFormat="false" ht="15" hidden="false" customHeight="false" outlineLevel="0" collapsed="false">
      <c r="B550" s="12" t="n">
        <v>544</v>
      </c>
      <c r="C550" s="36" t="str">
        <f aca="false">IF(商品マスタ!$C549="","",商品マスタ!$C549)</f>
        <v/>
      </c>
      <c r="D550" s="12" t="str">
        <f aca="false">IF($C550="","",商品マスタ!$D549)</f>
        <v/>
      </c>
      <c r="E550" s="12" t="str">
        <f aca="false">IF($C550="","",商品マスタ!$G549)</f>
        <v/>
      </c>
      <c r="F550" s="12" t="str">
        <f aca="false">IF($C550="","",IF(商品マスタ!$P549="","理論",商品マスタ!$P549))</f>
        <v/>
      </c>
      <c r="G550" s="17" t="str">
        <f aca="false">IF($C550="","",N(商品マスタ!$H549))</f>
        <v/>
      </c>
      <c r="H550" s="14"/>
      <c r="I550" s="17" t="str">
        <f aca="false">IF($C550="","",N($H550)*N(商品マスタ!$N549))</f>
        <v/>
      </c>
      <c r="J550" s="17" t="str">
        <f aca="false">IF($C550="","",N($I550)-N($G550))</f>
        <v/>
      </c>
      <c r="K550" s="37" t="str">
        <f aca="false">IF($C550="","",N(商品マスタ!$I549))</f>
        <v/>
      </c>
      <c r="L550" s="17" t="str">
        <f aca="false">IF($C550="","",MAX(1,N(商品マスタ!$J549)))</f>
        <v/>
      </c>
      <c r="M550" s="38" t="str">
        <f aca="false">IF($C550="","",N(TOP!$C$16)*N($K550))</f>
        <v/>
      </c>
      <c r="N550" s="17" t="str">
        <f aca="false">IF($C550="","",ROUNDUP(N($M550)/N($L550),0))</f>
        <v/>
      </c>
      <c r="O550" s="17" t="str">
        <f aca="false">IF($C550="","",N(商品マスタ!$R549))</f>
        <v/>
      </c>
      <c r="P550" s="17" t="str">
        <f aca="false">IF($C550="","",IF($F550="理論",(N($O550)+N($N550))-N($G550),(N($O550)+N($N550))-N($I550)))</f>
        <v/>
      </c>
      <c r="Q550" s="17" t="str">
        <f aca="false">IF($C550="","",MAX(1,N(商品マスタ!$K549)))</f>
        <v/>
      </c>
      <c r="R550" s="39" t="str">
        <f aca="false">IF($C550="","",IF(N($P550)/N($Q550)&lt;=0,"",ROUNDUP(N($P550)/N($Q550),0)))</f>
        <v/>
      </c>
      <c r="S550" s="14"/>
      <c r="T550" s="40" t="str">
        <f aca="false">IF($C550="","",N(商品マスタ!$M549))</f>
        <v/>
      </c>
      <c r="U550" s="40" t="str">
        <f aca="false">IF($S550="","",N($S550)*N($T550))</f>
        <v/>
      </c>
      <c r="V550" s="18"/>
    </row>
    <row r="551" customFormat="false" ht="15" hidden="false" customHeight="false" outlineLevel="0" collapsed="false">
      <c r="B551" s="12" t="n">
        <v>545</v>
      </c>
      <c r="C551" s="36" t="str">
        <f aca="false">IF(商品マスタ!$C550="","",商品マスタ!$C550)</f>
        <v/>
      </c>
      <c r="D551" s="12" t="str">
        <f aca="false">IF($C551="","",商品マスタ!$D550)</f>
        <v/>
      </c>
      <c r="E551" s="12" t="str">
        <f aca="false">IF($C551="","",商品マスタ!$G550)</f>
        <v/>
      </c>
      <c r="F551" s="12" t="str">
        <f aca="false">IF($C551="","",IF(商品マスタ!$P550="","理論",商品マスタ!$P550))</f>
        <v/>
      </c>
      <c r="G551" s="17" t="str">
        <f aca="false">IF($C551="","",N(商品マスタ!$H550))</f>
        <v/>
      </c>
      <c r="H551" s="14"/>
      <c r="I551" s="17" t="str">
        <f aca="false">IF($C551="","",N($H551)*N(商品マスタ!$N550))</f>
        <v/>
      </c>
      <c r="J551" s="17" t="str">
        <f aca="false">IF($C551="","",N($I551)-N($G551))</f>
        <v/>
      </c>
      <c r="K551" s="37" t="str">
        <f aca="false">IF($C551="","",N(商品マスタ!$I550))</f>
        <v/>
      </c>
      <c r="L551" s="17" t="str">
        <f aca="false">IF($C551="","",MAX(1,N(商品マスタ!$J550)))</f>
        <v/>
      </c>
      <c r="M551" s="38" t="str">
        <f aca="false">IF($C551="","",N(TOP!$C$16)*N($K551))</f>
        <v/>
      </c>
      <c r="N551" s="17" t="str">
        <f aca="false">IF($C551="","",ROUNDUP(N($M551)/N($L551),0))</f>
        <v/>
      </c>
      <c r="O551" s="17" t="str">
        <f aca="false">IF($C551="","",N(商品マスタ!$R550))</f>
        <v/>
      </c>
      <c r="P551" s="17" t="str">
        <f aca="false">IF($C551="","",IF($F551="理論",(N($O551)+N($N551))-N($G551),(N($O551)+N($N551))-N($I551)))</f>
        <v/>
      </c>
      <c r="Q551" s="17" t="str">
        <f aca="false">IF($C551="","",MAX(1,N(商品マスタ!$K550)))</f>
        <v/>
      </c>
      <c r="R551" s="39" t="str">
        <f aca="false">IF($C551="","",IF(N($P551)/N($Q551)&lt;=0,"",ROUNDUP(N($P551)/N($Q551),0)))</f>
        <v/>
      </c>
      <c r="S551" s="14"/>
      <c r="T551" s="40" t="str">
        <f aca="false">IF($C551="","",N(商品マスタ!$M550))</f>
        <v/>
      </c>
      <c r="U551" s="40" t="str">
        <f aca="false">IF($S551="","",N($S551)*N($T551))</f>
        <v/>
      </c>
      <c r="V551" s="18"/>
    </row>
    <row r="552" customFormat="false" ht="15" hidden="false" customHeight="false" outlineLevel="0" collapsed="false">
      <c r="B552" s="12" t="n">
        <v>546</v>
      </c>
      <c r="C552" s="36" t="str">
        <f aca="false">IF(商品マスタ!$C551="","",商品マスタ!$C551)</f>
        <v/>
      </c>
      <c r="D552" s="12" t="str">
        <f aca="false">IF($C552="","",商品マスタ!$D551)</f>
        <v/>
      </c>
      <c r="E552" s="12" t="str">
        <f aca="false">IF($C552="","",商品マスタ!$G551)</f>
        <v/>
      </c>
      <c r="F552" s="12" t="str">
        <f aca="false">IF($C552="","",IF(商品マスタ!$P551="","理論",商品マスタ!$P551))</f>
        <v/>
      </c>
      <c r="G552" s="17" t="str">
        <f aca="false">IF($C552="","",N(商品マスタ!$H551))</f>
        <v/>
      </c>
      <c r="H552" s="14"/>
      <c r="I552" s="17" t="str">
        <f aca="false">IF($C552="","",N($H552)*N(商品マスタ!$N551))</f>
        <v/>
      </c>
      <c r="J552" s="17" t="str">
        <f aca="false">IF($C552="","",N($I552)-N($G552))</f>
        <v/>
      </c>
      <c r="K552" s="37" t="str">
        <f aca="false">IF($C552="","",N(商品マスタ!$I551))</f>
        <v/>
      </c>
      <c r="L552" s="17" t="str">
        <f aca="false">IF($C552="","",MAX(1,N(商品マスタ!$J551)))</f>
        <v/>
      </c>
      <c r="M552" s="38" t="str">
        <f aca="false">IF($C552="","",N(TOP!$C$16)*N($K552))</f>
        <v/>
      </c>
      <c r="N552" s="17" t="str">
        <f aca="false">IF($C552="","",ROUNDUP(N($M552)/N($L552),0))</f>
        <v/>
      </c>
      <c r="O552" s="17" t="str">
        <f aca="false">IF($C552="","",N(商品マスタ!$R551))</f>
        <v/>
      </c>
      <c r="P552" s="17" t="str">
        <f aca="false">IF($C552="","",IF($F552="理論",(N($O552)+N($N552))-N($G552),(N($O552)+N($N552))-N($I552)))</f>
        <v/>
      </c>
      <c r="Q552" s="17" t="str">
        <f aca="false">IF($C552="","",MAX(1,N(商品マスタ!$K551)))</f>
        <v/>
      </c>
      <c r="R552" s="39" t="str">
        <f aca="false">IF($C552="","",IF(N($P552)/N($Q552)&lt;=0,"",ROUNDUP(N($P552)/N($Q552),0)))</f>
        <v/>
      </c>
      <c r="S552" s="14"/>
      <c r="T552" s="40" t="str">
        <f aca="false">IF($C552="","",N(商品マスタ!$M551))</f>
        <v/>
      </c>
      <c r="U552" s="40" t="str">
        <f aca="false">IF($S552="","",N($S552)*N($T552))</f>
        <v/>
      </c>
      <c r="V552" s="18"/>
    </row>
    <row r="553" customFormat="false" ht="15" hidden="false" customHeight="false" outlineLevel="0" collapsed="false">
      <c r="B553" s="12" t="n">
        <v>547</v>
      </c>
      <c r="C553" s="36" t="str">
        <f aca="false">IF(商品マスタ!$C552="","",商品マスタ!$C552)</f>
        <v/>
      </c>
      <c r="D553" s="12" t="str">
        <f aca="false">IF($C553="","",商品マスタ!$D552)</f>
        <v/>
      </c>
      <c r="E553" s="12" t="str">
        <f aca="false">IF($C553="","",商品マスタ!$G552)</f>
        <v/>
      </c>
      <c r="F553" s="12" t="str">
        <f aca="false">IF($C553="","",IF(商品マスタ!$P552="","理論",商品マスタ!$P552))</f>
        <v/>
      </c>
      <c r="G553" s="17" t="str">
        <f aca="false">IF($C553="","",N(商品マスタ!$H552))</f>
        <v/>
      </c>
      <c r="H553" s="14"/>
      <c r="I553" s="17" t="str">
        <f aca="false">IF($C553="","",N($H553)*N(商品マスタ!$N552))</f>
        <v/>
      </c>
      <c r="J553" s="17" t="str">
        <f aca="false">IF($C553="","",N($I553)-N($G553))</f>
        <v/>
      </c>
      <c r="K553" s="37" t="str">
        <f aca="false">IF($C553="","",N(商品マスタ!$I552))</f>
        <v/>
      </c>
      <c r="L553" s="17" t="str">
        <f aca="false">IF($C553="","",MAX(1,N(商品マスタ!$J552)))</f>
        <v/>
      </c>
      <c r="M553" s="38" t="str">
        <f aca="false">IF($C553="","",N(TOP!$C$16)*N($K553))</f>
        <v/>
      </c>
      <c r="N553" s="17" t="str">
        <f aca="false">IF($C553="","",ROUNDUP(N($M553)/N($L553),0))</f>
        <v/>
      </c>
      <c r="O553" s="17" t="str">
        <f aca="false">IF($C553="","",N(商品マスタ!$R552))</f>
        <v/>
      </c>
      <c r="P553" s="17" t="str">
        <f aca="false">IF($C553="","",IF($F553="理論",(N($O553)+N($N553))-N($G553),(N($O553)+N($N553))-N($I553)))</f>
        <v/>
      </c>
      <c r="Q553" s="17" t="str">
        <f aca="false">IF($C553="","",MAX(1,N(商品マスタ!$K552)))</f>
        <v/>
      </c>
      <c r="R553" s="39" t="str">
        <f aca="false">IF($C553="","",IF(N($P553)/N($Q553)&lt;=0,"",ROUNDUP(N($P553)/N($Q553),0)))</f>
        <v/>
      </c>
      <c r="S553" s="14"/>
      <c r="T553" s="40" t="str">
        <f aca="false">IF($C553="","",N(商品マスタ!$M552))</f>
        <v/>
      </c>
      <c r="U553" s="40" t="str">
        <f aca="false">IF($S553="","",N($S553)*N($T553))</f>
        <v/>
      </c>
      <c r="V553" s="18"/>
    </row>
    <row r="554" customFormat="false" ht="15" hidden="false" customHeight="false" outlineLevel="0" collapsed="false">
      <c r="B554" s="12" t="n">
        <v>548</v>
      </c>
      <c r="C554" s="36" t="str">
        <f aca="false">IF(商品マスタ!$C553="","",商品マスタ!$C553)</f>
        <v/>
      </c>
      <c r="D554" s="12" t="str">
        <f aca="false">IF($C554="","",商品マスタ!$D553)</f>
        <v/>
      </c>
      <c r="E554" s="12" t="str">
        <f aca="false">IF($C554="","",商品マスタ!$G553)</f>
        <v/>
      </c>
      <c r="F554" s="12" t="str">
        <f aca="false">IF($C554="","",IF(商品マスタ!$P553="","理論",商品マスタ!$P553))</f>
        <v/>
      </c>
      <c r="G554" s="17" t="str">
        <f aca="false">IF($C554="","",N(商品マスタ!$H553))</f>
        <v/>
      </c>
      <c r="H554" s="14"/>
      <c r="I554" s="17" t="str">
        <f aca="false">IF($C554="","",N($H554)*N(商品マスタ!$N553))</f>
        <v/>
      </c>
      <c r="J554" s="17" t="str">
        <f aca="false">IF($C554="","",N($I554)-N($G554))</f>
        <v/>
      </c>
      <c r="K554" s="37" t="str">
        <f aca="false">IF($C554="","",N(商品マスタ!$I553))</f>
        <v/>
      </c>
      <c r="L554" s="17" t="str">
        <f aca="false">IF($C554="","",MAX(1,N(商品マスタ!$J553)))</f>
        <v/>
      </c>
      <c r="M554" s="38" t="str">
        <f aca="false">IF($C554="","",N(TOP!$C$16)*N($K554))</f>
        <v/>
      </c>
      <c r="N554" s="17" t="str">
        <f aca="false">IF($C554="","",ROUNDUP(N($M554)/N($L554),0))</f>
        <v/>
      </c>
      <c r="O554" s="17" t="str">
        <f aca="false">IF($C554="","",N(商品マスタ!$R553))</f>
        <v/>
      </c>
      <c r="P554" s="17" t="str">
        <f aca="false">IF($C554="","",IF($F554="理論",(N($O554)+N($N554))-N($G554),(N($O554)+N($N554))-N($I554)))</f>
        <v/>
      </c>
      <c r="Q554" s="17" t="str">
        <f aca="false">IF($C554="","",MAX(1,N(商品マスタ!$K553)))</f>
        <v/>
      </c>
      <c r="R554" s="39" t="str">
        <f aca="false">IF($C554="","",IF(N($P554)/N($Q554)&lt;=0,"",ROUNDUP(N($P554)/N($Q554),0)))</f>
        <v/>
      </c>
      <c r="S554" s="14"/>
      <c r="T554" s="40" t="str">
        <f aca="false">IF($C554="","",N(商品マスタ!$M553))</f>
        <v/>
      </c>
      <c r="U554" s="40" t="str">
        <f aca="false">IF($S554="","",N($S554)*N($T554))</f>
        <v/>
      </c>
      <c r="V554" s="18"/>
    </row>
    <row r="555" customFormat="false" ht="15" hidden="false" customHeight="false" outlineLevel="0" collapsed="false">
      <c r="B555" s="12" t="n">
        <v>549</v>
      </c>
      <c r="C555" s="36" t="str">
        <f aca="false">IF(商品マスタ!$C554="","",商品マスタ!$C554)</f>
        <v/>
      </c>
      <c r="D555" s="12" t="str">
        <f aca="false">IF($C555="","",商品マスタ!$D554)</f>
        <v/>
      </c>
      <c r="E555" s="12" t="str">
        <f aca="false">IF($C555="","",商品マスタ!$G554)</f>
        <v/>
      </c>
      <c r="F555" s="12" t="str">
        <f aca="false">IF($C555="","",IF(商品マスタ!$P554="","理論",商品マスタ!$P554))</f>
        <v/>
      </c>
      <c r="G555" s="17" t="str">
        <f aca="false">IF($C555="","",N(商品マスタ!$H554))</f>
        <v/>
      </c>
      <c r="H555" s="14"/>
      <c r="I555" s="17" t="str">
        <f aca="false">IF($C555="","",N($H555)*N(商品マスタ!$N554))</f>
        <v/>
      </c>
      <c r="J555" s="17" t="str">
        <f aca="false">IF($C555="","",N($I555)-N($G555))</f>
        <v/>
      </c>
      <c r="K555" s="37" t="str">
        <f aca="false">IF($C555="","",N(商品マスタ!$I554))</f>
        <v/>
      </c>
      <c r="L555" s="17" t="str">
        <f aca="false">IF($C555="","",MAX(1,N(商品マスタ!$J554)))</f>
        <v/>
      </c>
      <c r="M555" s="38" t="str">
        <f aca="false">IF($C555="","",N(TOP!$C$16)*N($K555))</f>
        <v/>
      </c>
      <c r="N555" s="17" t="str">
        <f aca="false">IF($C555="","",ROUNDUP(N($M555)/N($L555),0))</f>
        <v/>
      </c>
      <c r="O555" s="17" t="str">
        <f aca="false">IF($C555="","",N(商品マスタ!$R554))</f>
        <v/>
      </c>
      <c r="P555" s="17" t="str">
        <f aca="false">IF($C555="","",IF($F555="理論",(N($O555)+N($N555))-N($G555),(N($O555)+N($N555))-N($I555)))</f>
        <v/>
      </c>
      <c r="Q555" s="17" t="str">
        <f aca="false">IF($C555="","",MAX(1,N(商品マスタ!$K554)))</f>
        <v/>
      </c>
      <c r="R555" s="39" t="str">
        <f aca="false">IF($C555="","",IF(N($P555)/N($Q555)&lt;=0,"",ROUNDUP(N($P555)/N($Q555),0)))</f>
        <v/>
      </c>
      <c r="S555" s="14"/>
      <c r="T555" s="40" t="str">
        <f aca="false">IF($C555="","",N(商品マスタ!$M554))</f>
        <v/>
      </c>
      <c r="U555" s="40" t="str">
        <f aca="false">IF($S555="","",N($S555)*N($T555))</f>
        <v/>
      </c>
      <c r="V555" s="18"/>
    </row>
    <row r="556" customFormat="false" ht="15" hidden="false" customHeight="false" outlineLevel="0" collapsed="false">
      <c r="B556" s="12" t="n">
        <v>550</v>
      </c>
      <c r="C556" s="36" t="str">
        <f aca="false">IF(商品マスタ!$C555="","",商品マスタ!$C555)</f>
        <v/>
      </c>
      <c r="D556" s="12" t="str">
        <f aca="false">IF($C556="","",商品マスタ!$D555)</f>
        <v/>
      </c>
      <c r="E556" s="12" t="str">
        <f aca="false">IF($C556="","",商品マスタ!$G555)</f>
        <v/>
      </c>
      <c r="F556" s="12" t="str">
        <f aca="false">IF($C556="","",IF(商品マスタ!$P555="","理論",商品マスタ!$P555))</f>
        <v/>
      </c>
      <c r="G556" s="17" t="str">
        <f aca="false">IF($C556="","",N(商品マスタ!$H555))</f>
        <v/>
      </c>
      <c r="H556" s="14"/>
      <c r="I556" s="17" t="str">
        <f aca="false">IF($C556="","",N($H556)*N(商品マスタ!$N555))</f>
        <v/>
      </c>
      <c r="J556" s="17" t="str">
        <f aca="false">IF($C556="","",N($I556)-N($G556))</f>
        <v/>
      </c>
      <c r="K556" s="37" t="str">
        <f aca="false">IF($C556="","",N(商品マスタ!$I555))</f>
        <v/>
      </c>
      <c r="L556" s="17" t="str">
        <f aca="false">IF($C556="","",MAX(1,N(商品マスタ!$J555)))</f>
        <v/>
      </c>
      <c r="M556" s="38" t="str">
        <f aca="false">IF($C556="","",N(TOP!$C$16)*N($K556))</f>
        <v/>
      </c>
      <c r="N556" s="17" t="str">
        <f aca="false">IF($C556="","",ROUNDUP(N($M556)/N($L556),0))</f>
        <v/>
      </c>
      <c r="O556" s="17" t="str">
        <f aca="false">IF($C556="","",N(商品マスタ!$R555))</f>
        <v/>
      </c>
      <c r="P556" s="17" t="str">
        <f aca="false">IF($C556="","",IF($F556="理論",(N($O556)+N($N556))-N($G556),(N($O556)+N($N556))-N($I556)))</f>
        <v/>
      </c>
      <c r="Q556" s="17" t="str">
        <f aca="false">IF($C556="","",MAX(1,N(商品マスタ!$K555)))</f>
        <v/>
      </c>
      <c r="R556" s="39" t="str">
        <f aca="false">IF($C556="","",IF(N($P556)/N($Q556)&lt;=0,"",ROUNDUP(N($P556)/N($Q556),0)))</f>
        <v/>
      </c>
      <c r="S556" s="14"/>
      <c r="T556" s="40" t="str">
        <f aca="false">IF($C556="","",N(商品マスタ!$M555))</f>
        <v/>
      </c>
      <c r="U556" s="40" t="str">
        <f aca="false">IF($S556="","",N($S556)*N($T556))</f>
        <v/>
      </c>
      <c r="V556" s="18"/>
    </row>
    <row r="557" customFormat="false" ht="15" hidden="false" customHeight="false" outlineLevel="0" collapsed="false">
      <c r="B557" s="12" t="n">
        <v>551</v>
      </c>
      <c r="C557" s="36" t="str">
        <f aca="false">IF(商品マスタ!$C556="","",商品マスタ!$C556)</f>
        <v/>
      </c>
      <c r="D557" s="12" t="str">
        <f aca="false">IF($C557="","",商品マスタ!$D556)</f>
        <v/>
      </c>
      <c r="E557" s="12" t="str">
        <f aca="false">IF($C557="","",商品マスタ!$G556)</f>
        <v/>
      </c>
      <c r="F557" s="12" t="str">
        <f aca="false">IF($C557="","",IF(商品マスタ!$P556="","理論",商品マスタ!$P556))</f>
        <v/>
      </c>
      <c r="G557" s="17" t="str">
        <f aca="false">IF($C557="","",N(商品マスタ!$H556))</f>
        <v/>
      </c>
      <c r="H557" s="14"/>
      <c r="I557" s="17" t="str">
        <f aca="false">IF($C557="","",N($H557)*N(商品マスタ!$N556))</f>
        <v/>
      </c>
      <c r="J557" s="17" t="str">
        <f aca="false">IF($C557="","",N($I557)-N($G557))</f>
        <v/>
      </c>
      <c r="K557" s="37" t="str">
        <f aca="false">IF($C557="","",N(商品マスタ!$I556))</f>
        <v/>
      </c>
      <c r="L557" s="17" t="str">
        <f aca="false">IF($C557="","",MAX(1,N(商品マスタ!$J556)))</f>
        <v/>
      </c>
      <c r="M557" s="38" t="str">
        <f aca="false">IF($C557="","",N(TOP!$C$16)*N($K557))</f>
        <v/>
      </c>
      <c r="N557" s="17" t="str">
        <f aca="false">IF($C557="","",ROUNDUP(N($M557)/N($L557),0))</f>
        <v/>
      </c>
      <c r="O557" s="17" t="str">
        <f aca="false">IF($C557="","",N(商品マスタ!$R556))</f>
        <v/>
      </c>
      <c r="P557" s="17" t="str">
        <f aca="false">IF($C557="","",IF($F557="理論",(N($O557)+N($N557))-N($G557),(N($O557)+N($N557))-N($I557)))</f>
        <v/>
      </c>
      <c r="Q557" s="17" t="str">
        <f aca="false">IF($C557="","",MAX(1,N(商品マスタ!$K556)))</f>
        <v/>
      </c>
      <c r="R557" s="39" t="str">
        <f aca="false">IF($C557="","",IF(N($P557)/N($Q557)&lt;=0,"",ROUNDUP(N($P557)/N($Q557),0)))</f>
        <v/>
      </c>
      <c r="S557" s="14"/>
      <c r="T557" s="40" t="str">
        <f aca="false">IF($C557="","",N(商品マスタ!$M556))</f>
        <v/>
      </c>
      <c r="U557" s="40" t="str">
        <f aca="false">IF($S557="","",N($S557)*N($T557))</f>
        <v/>
      </c>
      <c r="V557" s="18"/>
    </row>
    <row r="558" customFormat="false" ht="15" hidden="false" customHeight="false" outlineLevel="0" collapsed="false">
      <c r="B558" s="12" t="n">
        <v>552</v>
      </c>
      <c r="C558" s="36" t="str">
        <f aca="false">IF(商品マスタ!$C557="","",商品マスタ!$C557)</f>
        <v/>
      </c>
      <c r="D558" s="12" t="str">
        <f aca="false">IF($C558="","",商品マスタ!$D557)</f>
        <v/>
      </c>
      <c r="E558" s="12" t="str">
        <f aca="false">IF($C558="","",商品マスタ!$G557)</f>
        <v/>
      </c>
      <c r="F558" s="12" t="str">
        <f aca="false">IF($C558="","",IF(商品マスタ!$P557="","理論",商品マスタ!$P557))</f>
        <v/>
      </c>
      <c r="G558" s="17" t="str">
        <f aca="false">IF($C558="","",N(商品マスタ!$H557))</f>
        <v/>
      </c>
      <c r="H558" s="14"/>
      <c r="I558" s="17" t="str">
        <f aca="false">IF($C558="","",N($H558)*N(商品マスタ!$N557))</f>
        <v/>
      </c>
      <c r="J558" s="17" t="str">
        <f aca="false">IF($C558="","",N($I558)-N($G558))</f>
        <v/>
      </c>
      <c r="K558" s="37" t="str">
        <f aca="false">IF($C558="","",N(商品マスタ!$I557))</f>
        <v/>
      </c>
      <c r="L558" s="17" t="str">
        <f aca="false">IF($C558="","",MAX(1,N(商品マスタ!$J557)))</f>
        <v/>
      </c>
      <c r="M558" s="38" t="str">
        <f aca="false">IF($C558="","",N(TOP!$C$16)*N($K558))</f>
        <v/>
      </c>
      <c r="N558" s="17" t="str">
        <f aca="false">IF($C558="","",ROUNDUP(N($M558)/N($L558),0))</f>
        <v/>
      </c>
      <c r="O558" s="17" t="str">
        <f aca="false">IF($C558="","",N(商品マスタ!$R557))</f>
        <v/>
      </c>
      <c r="P558" s="17" t="str">
        <f aca="false">IF($C558="","",IF($F558="理論",(N($O558)+N($N558))-N($G558),(N($O558)+N($N558))-N($I558)))</f>
        <v/>
      </c>
      <c r="Q558" s="17" t="str">
        <f aca="false">IF($C558="","",MAX(1,N(商品マスタ!$K557)))</f>
        <v/>
      </c>
      <c r="R558" s="39" t="str">
        <f aca="false">IF($C558="","",IF(N($P558)/N($Q558)&lt;=0,"",ROUNDUP(N($P558)/N($Q558),0)))</f>
        <v/>
      </c>
      <c r="S558" s="14"/>
      <c r="T558" s="40" t="str">
        <f aca="false">IF($C558="","",N(商品マスタ!$M557))</f>
        <v/>
      </c>
      <c r="U558" s="40" t="str">
        <f aca="false">IF($S558="","",N($S558)*N($T558))</f>
        <v/>
      </c>
      <c r="V558" s="18"/>
    </row>
    <row r="559" customFormat="false" ht="15" hidden="false" customHeight="false" outlineLevel="0" collapsed="false">
      <c r="B559" s="12" t="n">
        <v>553</v>
      </c>
      <c r="C559" s="36" t="str">
        <f aca="false">IF(商品マスタ!$C558="","",商品マスタ!$C558)</f>
        <v/>
      </c>
      <c r="D559" s="12" t="str">
        <f aca="false">IF($C559="","",商品マスタ!$D558)</f>
        <v/>
      </c>
      <c r="E559" s="12" t="str">
        <f aca="false">IF($C559="","",商品マスタ!$G558)</f>
        <v/>
      </c>
      <c r="F559" s="12" t="str">
        <f aca="false">IF($C559="","",IF(商品マスタ!$P558="","理論",商品マスタ!$P558))</f>
        <v/>
      </c>
      <c r="G559" s="17" t="str">
        <f aca="false">IF($C559="","",N(商品マスタ!$H558))</f>
        <v/>
      </c>
      <c r="H559" s="14"/>
      <c r="I559" s="17" t="str">
        <f aca="false">IF($C559="","",N($H559)*N(商品マスタ!$N558))</f>
        <v/>
      </c>
      <c r="J559" s="17" t="str">
        <f aca="false">IF($C559="","",N($I559)-N($G559))</f>
        <v/>
      </c>
      <c r="K559" s="37" t="str">
        <f aca="false">IF($C559="","",N(商品マスタ!$I558))</f>
        <v/>
      </c>
      <c r="L559" s="17" t="str">
        <f aca="false">IF($C559="","",MAX(1,N(商品マスタ!$J558)))</f>
        <v/>
      </c>
      <c r="M559" s="38" t="str">
        <f aca="false">IF($C559="","",N(TOP!$C$16)*N($K559))</f>
        <v/>
      </c>
      <c r="N559" s="17" t="str">
        <f aca="false">IF($C559="","",ROUNDUP(N($M559)/N($L559),0))</f>
        <v/>
      </c>
      <c r="O559" s="17" t="str">
        <f aca="false">IF($C559="","",N(商品マスタ!$R558))</f>
        <v/>
      </c>
      <c r="P559" s="17" t="str">
        <f aca="false">IF($C559="","",IF($F559="理論",(N($O559)+N($N559))-N($G559),(N($O559)+N($N559))-N($I559)))</f>
        <v/>
      </c>
      <c r="Q559" s="17" t="str">
        <f aca="false">IF($C559="","",MAX(1,N(商品マスタ!$K558)))</f>
        <v/>
      </c>
      <c r="R559" s="39" t="str">
        <f aca="false">IF($C559="","",IF(N($P559)/N($Q559)&lt;=0,"",ROUNDUP(N($P559)/N($Q559),0)))</f>
        <v/>
      </c>
      <c r="S559" s="14"/>
      <c r="T559" s="40" t="str">
        <f aca="false">IF($C559="","",N(商品マスタ!$M558))</f>
        <v/>
      </c>
      <c r="U559" s="40" t="str">
        <f aca="false">IF($S559="","",N($S559)*N($T559))</f>
        <v/>
      </c>
      <c r="V559" s="18"/>
    </row>
    <row r="560" customFormat="false" ht="15" hidden="false" customHeight="false" outlineLevel="0" collapsed="false">
      <c r="B560" s="12" t="n">
        <v>554</v>
      </c>
      <c r="C560" s="36" t="str">
        <f aca="false">IF(商品マスタ!$C559="","",商品マスタ!$C559)</f>
        <v/>
      </c>
      <c r="D560" s="12" t="str">
        <f aca="false">IF($C560="","",商品マスタ!$D559)</f>
        <v/>
      </c>
      <c r="E560" s="12" t="str">
        <f aca="false">IF($C560="","",商品マスタ!$G559)</f>
        <v/>
      </c>
      <c r="F560" s="12" t="str">
        <f aca="false">IF($C560="","",IF(商品マスタ!$P559="","理論",商品マスタ!$P559))</f>
        <v/>
      </c>
      <c r="G560" s="17" t="str">
        <f aca="false">IF($C560="","",N(商品マスタ!$H559))</f>
        <v/>
      </c>
      <c r="H560" s="14"/>
      <c r="I560" s="17" t="str">
        <f aca="false">IF($C560="","",N($H560)*N(商品マスタ!$N559))</f>
        <v/>
      </c>
      <c r="J560" s="17" t="str">
        <f aca="false">IF($C560="","",N($I560)-N($G560))</f>
        <v/>
      </c>
      <c r="K560" s="37" t="str">
        <f aca="false">IF($C560="","",N(商品マスタ!$I559))</f>
        <v/>
      </c>
      <c r="L560" s="17" t="str">
        <f aca="false">IF($C560="","",MAX(1,N(商品マスタ!$J559)))</f>
        <v/>
      </c>
      <c r="M560" s="38" t="str">
        <f aca="false">IF($C560="","",N(TOP!$C$16)*N($K560))</f>
        <v/>
      </c>
      <c r="N560" s="17" t="str">
        <f aca="false">IF($C560="","",ROUNDUP(N($M560)/N($L560),0))</f>
        <v/>
      </c>
      <c r="O560" s="17" t="str">
        <f aca="false">IF($C560="","",N(商品マスタ!$R559))</f>
        <v/>
      </c>
      <c r="P560" s="17" t="str">
        <f aca="false">IF($C560="","",IF($F560="理論",(N($O560)+N($N560))-N($G560),(N($O560)+N($N560))-N($I560)))</f>
        <v/>
      </c>
      <c r="Q560" s="17" t="str">
        <f aca="false">IF($C560="","",MAX(1,N(商品マスタ!$K559)))</f>
        <v/>
      </c>
      <c r="R560" s="39" t="str">
        <f aca="false">IF($C560="","",IF(N($P560)/N($Q560)&lt;=0,"",ROUNDUP(N($P560)/N($Q560),0)))</f>
        <v/>
      </c>
      <c r="S560" s="14"/>
      <c r="T560" s="40" t="str">
        <f aca="false">IF($C560="","",N(商品マスタ!$M559))</f>
        <v/>
      </c>
      <c r="U560" s="40" t="str">
        <f aca="false">IF($S560="","",N($S560)*N($T560))</f>
        <v/>
      </c>
      <c r="V560" s="18"/>
    </row>
    <row r="561" customFormat="false" ht="15" hidden="false" customHeight="false" outlineLevel="0" collapsed="false">
      <c r="B561" s="12" t="n">
        <v>555</v>
      </c>
      <c r="C561" s="36" t="str">
        <f aca="false">IF(商品マスタ!$C560="","",商品マスタ!$C560)</f>
        <v/>
      </c>
      <c r="D561" s="12" t="str">
        <f aca="false">IF($C561="","",商品マスタ!$D560)</f>
        <v/>
      </c>
      <c r="E561" s="12" t="str">
        <f aca="false">IF($C561="","",商品マスタ!$G560)</f>
        <v/>
      </c>
      <c r="F561" s="12" t="str">
        <f aca="false">IF($C561="","",IF(商品マスタ!$P560="","理論",商品マスタ!$P560))</f>
        <v/>
      </c>
      <c r="G561" s="17" t="str">
        <f aca="false">IF($C561="","",N(商品マスタ!$H560))</f>
        <v/>
      </c>
      <c r="H561" s="14"/>
      <c r="I561" s="17" t="str">
        <f aca="false">IF($C561="","",N($H561)*N(商品マスタ!$N560))</f>
        <v/>
      </c>
      <c r="J561" s="17" t="str">
        <f aca="false">IF($C561="","",N($I561)-N($G561))</f>
        <v/>
      </c>
      <c r="K561" s="37" t="str">
        <f aca="false">IF($C561="","",N(商品マスタ!$I560))</f>
        <v/>
      </c>
      <c r="L561" s="17" t="str">
        <f aca="false">IF($C561="","",MAX(1,N(商品マスタ!$J560)))</f>
        <v/>
      </c>
      <c r="M561" s="38" t="str">
        <f aca="false">IF($C561="","",N(TOP!$C$16)*N($K561))</f>
        <v/>
      </c>
      <c r="N561" s="17" t="str">
        <f aca="false">IF($C561="","",ROUNDUP(N($M561)/N($L561),0))</f>
        <v/>
      </c>
      <c r="O561" s="17" t="str">
        <f aca="false">IF($C561="","",N(商品マスタ!$R560))</f>
        <v/>
      </c>
      <c r="P561" s="17" t="str">
        <f aca="false">IF($C561="","",IF($F561="理論",(N($O561)+N($N561))-N($G561),(N($O561)+N($N561))-N($I561)))</f>
        <v/>
      </c>
      <c r="Q561" s="17" t="str">
        <f aca="false">IF($C561="","",MAX(1,N(商品マスタ!$K560)))</f>
        <v/>
      </c>
      <c r="R561" s="39" t="str">
        <f aca="false">IF($C561="","",IF(N($P561)/N($Q561)&lt;=0,"",ROUNDUP(N($P561)/N($Q561),0)))</f>
        <v/>
      </c>
      <c r="S561" s="14"/>
      <c r="T561" s="40" t="str">
        <f aca="false">IF($C561="","",N(商品マスタ!$M560))</f>
        <v/>
      </c>
      <c r="U561" s="40" t="str">
        <f aca="false">IF($S561="","",N($S561)*N($T561))</f>
        <v/>
      </c>
      <c r="V561" s="18"/>
    </row>
    <row r="562" customFormat="false" ht="15" hidden="false" customHeight="false" outlineLevel="0" collapsed="false">
      <c r="B562" s="12" t="n">
        <v>556</v>
      </c>
      <c r="C562" s="36" t="str">
        <f aca="false">IF(商品マスタ!$C561="","",商品マスタ!$C561)</f>
        <v/>
      </c>
      <c r="D562" s="12" t="str">
        <f aca="false">IF($C562="","",商品マスタ!$D561)</f>
        <v/>
      </c>
      <c r="E562" s="12" t="str">
        <f aca="false">IF($C562="","",商品マスタ!$G561)</f>
        <v/>
      </c>
      <c r="F562" s="12" t="str">
        <f aca="false">IF($C562="","",IF(商品マスタ!$P561="","理論",商品マスタ!$P561))</f>
        <v/>
      </c>
      <c r="G562" s="17" t="str">
        <f aca="false">IF($C562="","",N(商品マスタ!$H561))</f>
        <v/>
      </c>
      <c r="H562" s="14"/>
      <c r="I562" s="17" t="str">
        <f aca="false">IF($C562="","",N($H562)*N(商品マスタ!$N561))</f>
        <v/>
      </c>
      <c r="J562" s="17" t="str">
        <f aca="false">IF($C562="","",N($I562)-N($G562))</f>
        <v/>
      </c>
      <c r="K562" s="37" t="str">
        <f aca="false">IF($C562="","",N(商品マスタ!$I561))</f>
        <v/>
      </c>
      <c r="L562" s="17" t="str">
        <f aca="false">IF($C562="","",MAX(1,N(商品マスタ!$J561)))</f>
        <v/>
      </c>
      <c r="M562" s="38" t="str">
        <f aca="false">IF($C562="","",N(TOP!$C$16)*N($K562))</f>
        <v/>
      </c>
      <c r="N562" s="17" t="str">
        <f aca="false">IF($C562="","",ROUNDUP(N($M562)/N($L562),0))</f>
        <v/>
      </c>
      <c r="O562" s="17" t="str">
        <f aca="false">IF($C562="","",N(商品マスタ!$R561))</f>
        <v/>
      </c>
      <c r="P562" s="17" t="str">
        <f aca="false">IF($C562="","",IF($F562="理論",(N($O562)+N($N562))-N($G562),(N($O562)+N($N562))-N($I562)))</f>
        <v/>
      </c>
      <c r="Q562" s="17" t="str">
        <f aca="false">IF($C562="","",MAX(1,N(商品マスタ!$K561)))</f>
        <v/>
      </c>
      <c r="R562" s="39" t="str">
        <f aca="false">IF($C562="","",IF(N($P562)/N($Q562)&lt;=0,"",ROUNDUP(N($P562)/N($Q562),0)))</f>
        <v/>
      </c>
      <c r="S562" s="14"/>
      <c r="T562" s="40" t="str">
        <f aca="false">IF($C562="","",N(商品マスタ!$M561))</f>
        <v/>
      </c>
      <c r="U562" s="40" t="str">
        <f aca="false">IF($S562="","",N($S562)*N($T562))</f>
        <v/>
      </c>
      <c r="V562" s="18"/>
    </row>
    <row r="563" customFormat="false" ht="15" hidden="false" customHeight="false" outlineLevel="0" collapsed="false">
      <c r="B563" s="12" t="n">
        <v>557</v>
      </c>
      <c r="C563" s="36" t="str">
        <f aca="false">IF(商品マスタ!$C562="","",商品マスタ!$C562)</f>
        <v/>
      </c>
      <c r="D563" s="12" t="str">
        <f aca="false">IF($C563="","",商品マスタ!$D562)</f>
        <v/>
      </c>
      <c r="E563" s="12" t="str">
        <f aca="false">IF($C563="","",商品マスタ!$G562)</f>
        <v/>
      </c>
      <c r="F563" s="12" t="str">
        <f aca="false">IF($C563="","",IF(商品マスタ!$P562="","理論",商品マスタ!$P562))</f>
        <v/>
      </c>
      <c r="G563" s="17" t="str">
        <f aca="false">IF($C563="","",N(商品マスタ!$H562))</f>
        <v/>
      </c>
      <c r="H563" s="14"/>
      <c r="I563" s="17" t="str">
        <f aca="false">IF($C563="","",N($H563)*N(商品マスタ!$N562))</f>
        <v/>
      </c>
      <c r="J563" s="17" t="str">
        <f aca="false">IF($C563="","",N($I563)-N($G563))</f>
        <v/>
      </c>
      <c r="K563" s="37" t="str">
        <f aca="false">IF($C563="","",N(商品マスタ!$I562))</f>
        <v/>
      </c>
      <c r="L563" s="17" t="str">
        <f aca="false">IF($C563="","",MAX(1,N(商品マスタ!$J562)))</f>
        <v/>
      </c>
      <c r="M563" s="38" t="str">
        <f aca="false">IF($C563="","",N(TOP!$C$16)*N($K563))</f>
        <v/>
      </c>
      <c r="N563" s="17" t="str">
        <f aca="false">IF($C563="","",ROUNDUP(N($M563)/N($L563),0))</f>
        <v/>
      </c>
      <c r="O563" s="17" t="str">
        <f aca="false">IF($C563="","",N(商品マスタ!$R562))</f>
        <v/>
      </c>
      <c r="P563" s="17" t="str">
        <f aca="false">IF($C563="","",IF($F563="理論",(N($O563)+N($N563))-N($G563),(N($O563)+N($N563))-N($I563)))</f>
        <v/>
      </c>
      <c r="Q563" s="17" t="str">
        <f aca="false">IF($C563="","",MAX(1,N(商品マスタ!$K562)))</f>
        <v/>
      </c>
      <c r="R563" s="39" t="str">
        <f aca="false">IF($C563="","",IF(N($P563)/N($Q563)&lt;=0,"",ROUNDUP(N($P563)/N($Q563),0)))</f>
        <v/>
      </c>
      <c r="S563" s="14"/>
      <c r="T563" s="40" t="str">
        <f aca="false">IF($C563="","",N(商品マスタ!$M562))</f>
        <v/>
      </c>
      <c r="U563" s="40" t="str">
        <f aca="false">IF($S563="","",N($S563)*N($T563))</f>
        <v/>
      </c>
      <c r="V563" s="18"/>
    </row>
    <row r="564" customFormat="false" ht="15" hidden="false" customHeight="false" outlineLevel="0" collapsed="false">
      <c r="B564" s="12" t="n">
        <v>558</v>
      </c>
      <c r="C564" s="36" t="str">
        <f aca="false">IF(商品マスタ!$C563="","",商品マスタ!$C563)</f>
        <v/>
      </c>
      <c r="D564" s="12" t="str">
        <f aca="false">IF($C564="","",商品マスタ!$D563)</f>
        <v/>
      </c>
      <c r="E564" s="12" t="str">
        <f aca="false">IF($C564="","",商品マスタ!$G563)</f>
        <v/>
      </c>
      <c r="F564" s="12" t="str">
        <f aca="false">IF($C564="","",IF(商品マスタ!$P563="","理論",商品マスタ!$P563))</f>
        <v/>
      </c>
      <c r="G564" s="17" t="str">
        <f aca="false">IF($C564="","",N(商品マスタ!$H563))</f>
        <v/>
      </c>
      <c r="H564" s="14"/>
      <c r="I564" s="17" t="str">
        <f aca="false">IF($C564="","",N($H564)*N(商品マスタ!$N563))</f>
        <v/>
      </c>
      <c r="J564" s="17" t="str">
        <f aca="false">IF($C564="","",N($I564)-N($G564))</f>
        <v/>
      </c>
      <c r="K564" s="37" t="str">
        <f aca="false">IF($C564="","",N(商品マスタ!$I563))</f>
        <v/>
      </c>
      <c r="L564" s="17" t="str">
        <f aca="false">IF($C564="","",MAX(1,N(商品マスタ!$J563)))</f>
        <v/>
      </c>
      <c r="M564" s="38" t="str">
        <f aca="false">IF($C564="","",N(TOP!$C$16)*N($K564))</f>
        <v/>
      </c>
      <c r="N564" s="17" t="str">
        <f aca="false">IF($C564="","",ROUNDUP(N($M564)/N($L564),0))</f>
        <v/>
      </c>
      <c r="O564" s="17" t="str">
        <f aca="false">IF($C564="","",N(商品マスタ!$R563))</f>
        <v/>
      </c>
      <c r="P564" s="17" t="str">
        <f aca="false">IF($C564="","",IF($F564="理論",(N($O564)+N($N564))-N($G564),(N($O564)+N($N564))-N($I564)))</f>
        <v/>
      </c>
      <c r="Q564" s="17" t="str">
        <f aca="false">IF($C564="","",MAX(1,N(商品マスタ!$K563)))</f>
        <v/>
      </c>
      <c r="R564" s="39" t="str">
        <f aca="false">IF($C564="","",IF(N($P564)/N($Q564)&lt;=0,"",ROUNDUP(N($P564)/N($Q564),0)))</f>
        <v/>
      </c>
      <c r="S564" s="14"/>
      <c r="T564" s="40" t="str">
        <f aca="false">IF($C564="","",N(商品マスタ!$M563))</f>
        <v/>
      </c>
      <c r="U564" s="40" t="str">
        <f aca="false">IF($S564="","",N($S564)*N($T564))</f>
        <v/>
      </c>
      <c r="V564" s="18"/>
    </row>
    <row r="565" customFormat="false" ht="15" hidden="false" customHeight="false" outlineLevel="0" collapsed="false">
      <c r="B565" s="12" t="n">
        <v>559</v>
      </c>
      <c r="C565" s="36" t="str">
        <f aca="false">IF(商品マスタ!$C564="","",商品マスタ!$C564)</f>
        <v/>
      </c>
      <c r="D565" s="12" t="str">
        <f aca="false">IF($C565="","",商品マスタ!$D564)</f>
        <v/>
      </c>
      <c r="E565" s="12" t="str">
        <f aca="false">IF($C565="","",商品マスタ!$G564)</f>
        <v/>
      </c>
      <c r="F565" s="12" t="str">
        <f aca="false">IF($C565="","",IF(商品マスタ!$P564="","理論",商品マスタ!$P564))</f>
        <v/>
      </c>
      <c r="G565" s="17" t="str">
        <f aca="false">IF($C565="","",N(商品マスタ!$H564))</f>
        <v/>
      </c>
      <c r="H565" s="14"/>
      <c r="I565" s="17" t="str">
        <f aca="false">IF($C565="","",N($H565)*N(商品マスタ!$N564))</f>
        <v/>
      </c>
      <c r="J565" s="17" t="str">
        <f aca="false">IF($C565="","",N($I565)-N($G565))</f>
        <v/>
      </c>
      <c r="K565" s="37" t="str">
        <f aca="false">IF($C565="","",N(商品マスタ!$I564))</f>
        <v/>
      </c>
      <c r="L565" s="17" t="str">
        <f aca="false">IF($C565="","",MAX(1,N(商品マスタ!$J564)))</f>
        <v/>
      </c>
      <c r="M565" s="38" t="str">
        <f aca="false">IF($C565="","",N(TOP!$C$16)*N($K565))</f>
        <v/>
      </c>
      <c r="N565" s="17" t="str">
        <f aca="false">IF($C565="","",ROUNDUP(N($M565)/N($L565),0))</f>
        <v/>
      </c>
      <c r="O565" s="17" t="str">
        <f aca="false">IF($C565="","",N(商品マスタ!$R564))</f>
        <v/>
      </c>
      <c r="P565" s="17" t="str">
        <f aca="false">IF($C565="","",IF($F565="理論",(N($O565)+N($N565))-N($G565),(N($O565)+N($N565))-N($I565)))</f>
        <v/>
      </c>
      <c r="Q565" s="17" t="str">
        <f aca="false">IF($C565="","",MAX(1,N(商品マスタ!$K564)))</f>
        <v/>
      </c>
      <c r="R565" s="39" t="str">
        <f aca="false">IF($C565="","",IF(N($P565)/N($Q565)&lt;=0,"",ROUNDUP(N($P565)/N($Q565),0)))</f>
        <v/>
      </c>
      <c r="S565" s="14"/>
      <c r="T565" s="40" t="str">
        <f aca="false">IF($C565="","",N(商品マスタ!$M564))</f>
        <v/>
      </c>
      <c r="U565" s="40" t="str">
        <f aca="false">IF($S565="","",N($S565)*N($T565))</f>
        <v/>
      </c>
      <c r="V565" s="18"/>
    </row>
    <row r="566" customFormat="false" ht="15" hidden="false" customHeight="false" outlineLevel="0" collapsed="false">
      <c r="B566" s="12" t="n">
        <v>560</v>
      </c>
      <c r="C566" s="36" t="str">
        <f aca="false">IF(商品マスタ!$C565="","",商品マスタ!$C565)</f>
        <v/>
      </c>
      <c r="D566" s="12" t="str">
        <f aca="false">IF($C566="","",商品マスタ!$D565)</f>
        <v/>
      </c>
      <c r="E566" s="12" t="str">
        <f aca="false">IF($C566="","",商品マスタ!$G565)</f>
        <v/>
      </c>
      <c r="F566" s="12" t="str">
        <f aca="false">IF($C566="","",IF(商品マスタ!$P565="","理論",商品マスタ!$P565))</f>
        <v/>
      </c>
      <c r="G566" s="17" t="str">
        <f aca="false">IF($C566="","",N(商品マスタ!$H565))</f>
        <v/>
      </c>
      <c r="H566" s="14"/>
      <c r="I566" s="17" t="str">
        <f aca="false">IF($C566="","",N($H566)*N(商品マスタ!$N565))</f>
        <v/>
      </c>
      <c r="J566" s="17" t="str">
        <f aca="false">IF($C566="","",N($I566)-N($G566))</f>
        <v/>
      </c>
      <c r="K566" s="37" t="str">
        <f aca="false">IF($C566="","",N(商品マスタ!$I565))</f>
        <v/>
      </c>
      <c r="L566" s="17" t="str">
        <f aca="false">IF($C566="","",MAX(1,N(商品マスタ!$J565)))</f>
        <v/>
      </c>
      <c r="M566" s="38" t="str">
        <f aca="false">IF($C566="","",N(TOP!$C$16)*N($K566))</f>
        <v/>
      </c>
      <c r="N566" s="17" t="str">
        <f aca="false">IF($C566="","",ROUNDUP(N($M566)/N($L566),0))</f>
        <v/>
      </c>
      <c r="O566" s="17" t="str">
        <f aca="false">IF($C566="","",N(商品マスタ!$R565))</f>
        <v/>
      </c>
      <c r="P566" s="17" t="str">
        <f aca="false">IF($C566="","",IF($F566="理論",(N($O566)+N($N566))-N($G566),(N($O566)+N($N566))-N($I566)))</f>
        <v/>
      </c>
      <c r="Q566" s="17" t="str">
        <f aca="false">IF($C566="","",MAX(1,N(商品マスタ!$K565)))</f>
        <v/>
      </c>
      <c r="R566" s="39" t="str">
        <f aca="false">IF($C566="","",IF(N($P566)/N($Q566)&lt;=0,"",ROUNDUP(N($P566)/N($Q566),0)))</f>
        <v/>
      </c>
      <c r="S566" s="14"/>
      <c r="T566" s="40" t="str">
        <f aca="false">IF($C566="","",N(商品マスタ!$M565))</f>
        <v/>
      </c>
      <c r="U566" s="40" t="str">
        <f aca="false">IF($S566="","",N($S566)*N($T566))</f>
        <v/>
      </c>
      <c r="V566" s="18"/>
    </row>
    <row r="567" customFormat="false" ht="15" hidden="false" customHeight="false" outlineLevel="0" collapsed="false">
      <c r="B567" s="12" t="n">
        <v>561</v>
      </c>
      <c r="C567" s="36" t="str">
        <f aca="false">IF(商品マスタ!$C566="","",商品マスタ!$C566)</f>
        <v/>
      </c>
      <c r="D567" s="12" t="str">
        <f aca="false">IF($C567="","",商品マスタ!$D566)</f>
        <v/>
      </c>
      <c r="E567" s="12" t="str">
        <f aca="false">IF($C567="","",商品マスタ!$G566)</f>
        <v/>
      </c>
      <c r="F567" s="12" t="str">
        <f aca="false">IF($C567="","",IF(商品マスタ!$P566="","理論",商品マスタ!$P566))</f>
        <v/>
      </c>
      <c r="G567" s="17" t="str">
        <f aca="false">IF($C567="","",N(商品マスタ!$H566))</f>
        <v/>
      </c>
      <c r="H567" s="14"/>
      <c r="I567" s="17" t="str">
        <f aca="false">IF($C567="","",N($H567)*N(商品マスタ!$N566))</f>
        <v/>
      </c>
      <c r="J567" s="17" t="str">
        <f aca="false">IF($C567="","",N($I567)-N($G567))</f>
        <v/>
      </c>
      <c r="K567" s="37" t="str">
        <f aca="false">IF($C567="","",N(商品マスタ!$I566))</f>
        <v/>
      </c>
      <c r="L567" s="17" t="str">
        <f aca="false">IF($C567="","",MAX(1,N(商品マスタ!$J566)))</f>
        <v/>
      </c>
      <c r="M567" s="38" t="str">
        <f aca="false">IF($C567="","",N(TOP!$C$16)*N($K567))</f>
        <v/>
      </c>
      <c r="N567" s="17" t="str">
        <f aca="false">IF($C567="","",ROUNDUP(N($M567)/N($L567),0))</f>
        <v/>
      </c>
      <c r="O567" s="17" t="str">
        <f aca="false">IF($C567="","",N(商品マスタ!$R566))</f>
        <v/>
      </c>
      <c r="P567" s="17" t="str">
        <f aca="false">IF($C567="","",IF($F567="理論",(N($O567)+N($N567))-N($G567),(N($O567)+N($N567))-N($I567)))</f>
        <v/>
      </c>
      <c r="Q567" s="17" t="str">
        <f aca="false">IF($C567="","",MAX(1,N(商品マスタ!$K566)))</f>
        <v/>
      </c>
      <c r="R567" s="39" t="str">
        <f aca="false">IF($C567="","",IF(N($P567)/N($Q567)&lt;=0,"",ROUNDUP(N($P567)/N($Q567),0)))</f>
        <v/>
      </c>
      <c r="S567" s="14"/>
      <c r="T567" s="40" t="str">
        <f aca="false">IF($C567="","",N(商品マスタ!$M566))</f>
        <v/>
      </c>
      <c r="U567" s="40" t="str">
        <f aca="false">IF($S567="","",N($S567)*N($T567))</f>
        <v/>
      </c>
      <c r="V567" s="18"/>
    </row>
    <row r="568" customFormat="false" ht="15" hidden="false" customHeight="false" outlineLevel="0" collapsed="false">
      <c r="B568" s="12" t="n">
        <v>562</v>
      </c>
      <c r="C568" s="36" t="str">
        <f aca="false">IF(商品マスタ!$C567="","",商品マスタ!$C567)</f>
        <v/>
      </c>
      <c r="D568" s="12" t="str">
        <f aca="false">IF($C568="","",商品マスタ!$D567)</f>
        <v/>
      </c>
      <c r="E568" s="12" t="str">
        <f aca="false">IF($C568="","",商品マスタ!$G567)</f>
        <v/>
      </c>
      <c r="F568" s="12" t="str">
        <f aca="false">IF($C568="","",IF(商品マスタ!$P567="","理論",商品マスタ!$P567))</f>
        <v/>
      </c>
      <c r="G568" s="17" t="str">
        <f aca="false">IF($C568="","",N(商品マスタ!$H567))</f>
        <v/>
      </c>
      <c r="H568" s="14"/>
      <c r="I568" s="17" t="str">
        <f aca="false">IF($C568="","",N($H568)*N(商品マスタ!$N567))</f>
        <v/>
      </c>
      <c r="J568" s="17" t="str">
        <f aca="false">IF($C568="","",N($I568)-N($G568))</f>
        <v/>
      </c>
      <c r="K568" s="37" t="str">
        <f aca="false">IF($C568="","",N(商品マスタ!$I567))</f>
        <v/>
      </c>
      <c r="L568" s="17" t="str">
        <f aca="false">IF($C568="","",MAX(1,N(商品マスタ!$J567)))</f>
        <v/>
      </c>
      <c r="M568" s="38" t="str">
        <f aca="false">IF($C568="","",N(TOP!$C$16)*N($K568))</f>
        <v/>
      </c>
      <c r="N568" s="17" t="str">
        <f aca="false">IF($C568="","",ROUNDUP(N($M568)/N($L568),0))</f>
        <v/>
      </c>
      <c r="O568" s="17" t="str">
        <f aca="false">IF($C568="","",N(商品マスタ!$R567))</f>
        <v/>
      </c>
      <c r="P568" s="17" t="str">
        <f aca="false">IF($C568="","",IF($F568="理論",(N($O568)+N($N568))-N($G568),(N($O568)+N($N568))-N($I568)))</f>
        <v/>
      </c>
      <c r="Q568" s="17" t="str">
        <f aca="false">IF($C568="","",MAX(1,N(商品マスタ!$K567)))</f>
        <v/>
      </c>
      <c r="R568" s="39" t="str">
        <f aca="false">IF($C568="","",IF(N($P568)/N($Q568)&lt;=0,"",ROUNDUP(N($P568)/N($Q568),0)))</f>
        <v/>
      </c>
      <c r="S568" s="14"/>
      <c r="T568" s="40" t="str">
        <f aca="false">IF($C568="","",N(商品マスタ!$M567))</f>
        <v/>
      </c>
      <c r="U568" s="40" t="str">
        <f aca="false">IF($S568="","",N($S568)*N($T568))</f>
        <v/>
      </c>
      <c r="V568" s="18"/>
    </row>
    <row r="569" customFormat="false" ht="15" hidden="false" customHeight="false" outlineLevel="0" collapsed="false">
      <c r="B569" s="12" t="n">
        <v>563</v>
      </c>
      <c r="C569" s="36" t="str">
        <f aca="false">IF(商品マスタ!$C568="","",商品マスタ!$C568)</f>
        <v/>
      </c>
      <c r="D569" s="12" t="str">
        <f aca="false">IF($C569="","",商品マスタ!$D568)</f>
        <v/>
      </c>
      <c r="E569" s="12" t="str">
        <f aca="false">IF($C569="","",商品マスタ!$G568)</f>
        <v/>
      </c>
      <c r="F569" s="12" t="str">
        <f aca="false">IF($C569="","",IF(商品マスタ!$P568="","理論",商品マスタ!$P568))</f>
        <v/>
      </c>
      <c r="G569" s="17" t="str">
        <f aca="false">IF($C569="","",N(商品マスタ!$H568))</f>
        <v/>
      </c>
      <c r="H569" s="14"/>
      <c r="I569" s="17" t="str">
        <f aca="false">IF($C569="","",N($H569)*N(商品マスタ!$N568))</f>
        <v/>
      </c>
      <c r="J569" s="17" t="str">
        <f aca="false">IF($C569="","",N($I569)-N($G569))</f>
        <v/>
      </c>
      <c r="K569" s="37" t="str">
        <f aca="false">IF($C569="","",N(商品マスタ!$I568))</f>
        <v/>
      </c>
      <c r="L569" s="17" t="str">
        <f aca="false">IF($C569="","",MAX(1,N(商品マスタ!$J568)))</f>
        <v/>
      </c>
      <c r="M569" s="38" t="str">
        <f aca="false">IF($C569="","",N(TOP!$C$16)*N($K569))</f>
        <v/>
      </c>
      <c r="N569" s="17" t="str">
        <f aca="false">IF($C569="","",ROUNDUP(N($M569)/N($L569),0))</f>
        <v/>
      </c>
      <c r="O569" s="17" t="str">
        <f aca="false">IF($C569="","",N(商品マスタ!$R568))</f>
        <v/>
      </c>
      <c r="P569" s="17" t="str">
        <f aca="false">IF($C569="","",IF($F569="理論",(N($O569)+N($N569))-N($G569),(N($O569)+N($N569))-N($I569)))</f>
        <v/>
      </c>
      <c r="Q569" s="17" t="str">
        <f aca="false">IF($C569="","",MAX(1,N(商品マスタ!$K568)))</f>
        <v/>
      </c>
      <c r="R569" s="39" t="str">
        <f aca="false">IF($C569="","",IF(N($P569)/N($Q569)&lt;=0,"",ROUNDUP(N($P569)/N($Q569),0)))</f>
        <v/>
      </c>
      <c r="S569" s="14"/>
      <c r="T569" s="40" t="str">
        <f aca="false">IF($C569="","",N(商品マスタ!$M568))</f>
        <v/>
      </c>
      <c r="U569" s="40" t="str">
        <f aca="false">IF($S569="","",N($S569)*N($T569))</f>
        <v/>
      </c>
      <c r="V569" s="18"/>
    </row>
    <row r="570" customFormat="false" ht="15" hidden="false" customHeight="false" outlineLevel="0" collapsed="false">
      <c r="B570" s="12" t="n">
        <v>564</v>
      </c>
      <c r="C570" s="36" t="str">
        <f aca="false">IF(商品マスタ!$C569="","",商品マスタ!$C569)</f>
        <v/>
      </c>
      <c r="D570" s="12" t="str">
        <f aca="false">IF($C570="","",商品マスタ!$D569)</f>
        <v/>
      </c>
      <c r="E570" s="12" t="str">
        <f aca="false">IF($C570="","",商品マスタ!$G569)</f>
        <v/>
      </c>
      <c r="F570" s="12" t="str">
        <f aca="false">IF($C570="","",IF(商品マスタ!$P569="","理論",商品マスタ!$P569))</f>
        <v/>
      </c>
      <c r="G570" s="17" t="str">
        <f aca="false">IF($C570="","",N(商品マスタ!$H569))</f>
        <v/>
      </c>
      <c r="H570" s="14"/>
      <c r="I570" s="17" t="str">
        <f aca="false">IF($C570="","",N($H570)*N(商品マスタ!$N569))</f>
        <v/>
      </c>
      <c r="J570" s="17" t="str">
        <f aca="false">IF($C570="","",N($I570)-N($G570))</f>
        <v/>
      </c>
      <c r="K570" s="37" t="str">
        <f aca="false">IF($C570="","",N(商品マスタ!$I569))</f>
        <v/>
      </c>
      <c r="L570" s="17" t="str">
        <f aca="false">IF($C570="","",MAX(1,N(商品マスタ!$J569)))</f>
        <v/>
      </c>
      <c r="M570" s="38" t="str">
        <f aca="false">IF($C570="","",N(TOP!$C$16)*N($K570))</f>
        <v/>
      </c>
      <c r="N570" s="17" t="str">
        <f aca="false">IF($C570="","",ROUNDUP(N($M570)/N($L570),0))</f>
        <v/>
      </c>
      <c r="O570" s="17" t="str">
        <f aca="false">IF($C570="","",N(商品マスタ!$R569))</f>
        <v/>
      </c>
      <c r="P570" s="17" t="str">
        <f aca="false">IF($C570="","",IF($F570="理論",(N($O570)+N($N570))-N($G570),(N($O570)+N($N570))-N($I570)))</f>
        <v/>
      </c>
      <c r="Q570" s="17" t="str">
        <f aca="false">IF($C570="","",MAX(1,N(商品マスタ!$K569)))</f>
        <v/>
      </c>
      <c r="R570" s="39" t="str">
        <f aca="false">IF($C570="","",IF(N($P570)/N($Q570)&lt;=0,"",ROUNDUP(N($P570)/N($Q570),0)))</f>
        <v/>
      </c>
      <c r="S570" s="14"/>
      <c r="T570" s="40" t="str">
        <f aca="false">IF($C570="","",N(商品マスタ!$M569))</f>
        <v/>
      </c>
      <c r="U570" s="40" t="str">
        <f aca="false">IF($S570="","",N($S570)*N($T570))</f>
        <v/>
      </c>
      <c r="V570" s="18"/>
    </row>
    <row r="571" customFormat="false" ht="15" hidden="false" customHeight="false" outlineLevel="0" collapsed="false">
      <c r="B571" s="12" t="n">
        <v>565</v>
      </c>
      <c r="C571" s="36" t="str">
        <f aca="false">IF(商品マスタ!$C570="","",商品マスタ!$C570)</f>
        <v/>
      </c>
      <c r="D571" s="12" t="str">
        <f aca="false">IF($C571="","",商品マスタ!$D570)</f>
        <v/>
      </c>
      <c r="E571" s="12" t="str">
        <f aca="false">IF($C571="","",商品マスタ!$G570)</f>
        <v/>
      </c>
      <c r="F571" s="12" t="str">
        <f aca="false">IF($C571="","",IF(商品マスタ!$P570="","理論",商品マスタ!$P570))</f>
        <v/>
      </c>
      <c r="G571" s="17" t="str">
        <f aca="false">IF($C571="","",N(商品マスタ!$H570))</f>
        <v/>
      </c>
      <c r="H571" s="14"/>
      <c r="I571" s="17" t="str">
        <f aca="false">IF($C571="","",N($H571)*N(商品マスタ!$N570))</f>
        <v/>
      </c>
      <c r="J571" s="17" t="str">
        <f aca="false">IF($C571="","",N($I571)-N($G571))</f>
        <v/>
      </c>
      <c r="K571" s="37" t="str">
        <f aca="false">IF($C571="","",N(商品マスタ!$I570))</f>
        <v/>
      </c>
      <c r="L571" s="17" t="str">
        <f aca="false">IF($C571="","",MAX(1,N(商品マスタ!$J570)))</f>
        <v/>
      </c>
      <c r="M571" s="38" t="str">
        <f aca="false">IF($C571="","",N(TOP!$C$16)*N($K571))</f>
        <v/>
      </c>
      <c r="N571" s="17" t="str">
        <f aca="false">IF($C571="","",ROUNDUP(N($M571)/N($L571),0))</f>
        <v/>
      </c>
      <c r="O571" s="17" t="str">
        <f aca="false">IF($C571="","",N(商品マスタ!$R570))</f>
        <v/>
      </c>
      <c r="P571" s="17" t="str">
        <f aca="false">IF($C571="","",IF($F571="理論",(N($O571)+N($N571))-N($G571),(N($O571)+N($N571))-N($I571)))</f>
        <v/>
      </c>
      <c r="Q571" s="17" t="str">
        <f aca="false">IF($C571="","",MAX(1,N(商品マスタ!$K570)))</f>
        <v/>
      </c>
      <c r="R571" s="39" t="str">
        <f aca="false">IF($C571="","",IF(N($P571)/N($Q571)&lt;=0,"",ROUNDUP(N($P571)/N($Q571),0)))</f>
        <v/>
      </c>
      <c r="S571" s="14"/>
      <c r="T571" s="40" t="str">
        <f aca="false">IF($C571="","",N(商品マスタ!$M570))</f>
        <v/>
      </c>
      <c r="U571" s="40" t="str">
        <f aca="false">IF($S571="","",N($S571)*N($T571))</f>
        <v/>
      </c>
      <c r="V571" s="18"/>
    </row>
    <row r="572" customFormat="false" ht="15" hidden="false" customHeight="false" outlineLevel="0" collapsed="false">
      <c r="B572" s="12" t="n">
        <v>566</v>
      </c>
      <c r="C572" s="36" t="str">
        <f aca="false">IF(商品マスタ!$C571="","",商品マスタ!$C571)</f>
        <v/>
      </c>
      <c r="D572" s="12" t="str">
        <f aca="false">IF($C572="","",商品マスタ!$D571)</f>
        <v/>
      </c>
      <c r="E572" s="12" t="str">
        <f aca="false">IF($C572="","",商品マスタ!$G571)</f>
        <v/>
      </c>
      <c r="F572" s="12" t="str">
        <f aca="false">IF($C572="","",IF(商品マスタ!$P571="","理論",商品マスタ!$P571))</f>
        <v/>
      </c>
      <c r="G572" s="17" t="str">
        <f aca="false">IF($C572="","",N(商品マスタ!$H571))</f>
        <v/>
      </c>
      <c r="H572" s="14"/>
      <c r="I572" s="17" t="str">
        <f aca="false">IF($C572="","",N($H572)*N(商品マスタ!$N571))</f>
        <v/>
      </c>
      <c r="J572" s="17" t="str">
        <f aca="false">IF($C572="","",N($I572)-N($G572))</f>
        <v/>
      </c>
      <c r="K572" s="37" t="str">
        <f aca="false">IF($C572="","",N(商品マスタ!$I571))</f>
        <v/>
      </c>
      <c r="L572" s="17" t="str">
        <f aca="false">IF($C572="","",MAX(1,N(商品マスタ!$J571)))</f>
        <v/>
      </c>
      <c r="M572" s="38" t="str">
        <f aca="false">IF($C572="","",N(TOP!$C$16)*N($K572))</f>
        <v/>
      </c>
      <c r="N572" s="17" t="str">
        <f aca="false">IF($C572="","",ROUNDUP(N($M572)/N($L572),0))</f>
        <v/>
      </c>
      <c r="O572" s="17" t="str">
        <f aca="false">IF($C572="","",N(商品マスタ!$R571))</f>
        <v/>
      </c>
      <c r="P572" s="17" t="str">
        <f aca="false">IF($C572="","",IF($F572="理論",(N($O572)+N($N572))-N($G572),(N($O572)+N($N572))-N($I572)))</f>
        <v/>
      </c>
      <c r="Q572" s="17" t="str">
        <f aca="false">IF($C572="","",MAX(1,N(商品マスタ!$K571)))</f>
        <v/>
      </c>
      <c r="R572" s="39" t="str">
        <f aca="false">IF($C572="","",IF(N($P572)/N($Q572)&lt;=0,"",ROUNDUP(N($P572)/N($Q572),0)))</f>
        <v/>
      </c>
      <c r="S572" s="14"/>
      <c r="T572" s="40" t="str">
        <f aca="false">IF($C572="","",N(商品マスタ!$M571))</f>
        <v/>
      </c>
      <c r="U572" s="40" t="str">
        <f aca="false">IF($S572="","",N($S572)*N($T572))</f>
        <v/>
      </c>
      <c r="V572" s="18"/>
    </row>
    <row r="573" customFormat="false" ht="15" hidden="false" customHeight="false" outlineLevel="0" collapsed="false">
      <c r="B573" s="12" t="n">
        <v>567</v>
      </c>
      <c r="C573" s="36" t="str">
        <f aca="false">IF(商品マスタ!$C572="","",商品マスタ!$C572)</f>
        <v/>
      </c>
      <c r="D573" s="12" t="str">
        <f aca="false">IF($C573="","",商品マスタ!$D572)</f>
        <v/>
      </c>
      <c r="E573" s="12" t="str">
        <f aca="false">IF($C573="","",商品マスタ!$G572)</f>
        <v/>
      </c>
      <c r="F573" s="12" t="str">
        <f aca="false">IF($C573="","",IF(商品マスタ!$P572="","理論",商品マスタ!$P572))</f>
        <v/>
      </c>
      <c r="G573" s="17" t="str">
        <f aca="false">IF($C573="","",N(商品マスタ!$H572))</f>
        <v/>
      </c>
      <c r="H573" s="14"/>
      <c r="I573" s="17" t="str">
        <f aca="false">IF($C573="","",N($H573)*N(商品マスタ!$N572))</f>
        <v/>
      </c>
      <c r="J573" s="17" t="str">
        <f aca="false">IF($C573="","",N($I573)-N($G573))</f>
        <v/>
      </c>
      <c r="K573" s="37" t="str">
        <f aca="false">IF($C573="","",N(商品マスタ!$I572))</f>
        <v/>
      </c>
      <c r="L573" s="17" t="str">
        <f aca="false">IF($C573="","",MAX(1,N(商品マスタ!$J572)))</f>
        <v/>
      </c>
      <c r="M573" s="38" t="str">
        <f aca="false">IF($C573="","",N(TOP!$C$16)*N($K573))</f>
        <v/>
      </c>
      <c r="N573" s="17" t="str">
        <f aca="false">IF($C573="","",ROUNDUP(N($M573)/N($L573),0))</f>
        <v/>
      </c>
      <c r="O573" s="17" t="str">
        <f aca="false">IF($C573="","",N(商品マスタ!$R572))</f>
        <v/>
      </c>
      <c r="P573" s="17" t="str">
        <f aca="false">IF($C573="","",IF($F573="理論",(N($O573)+N($N573))-N($G573),(N($O573)+N($N573))-N($I573)))</f>
        <v/>
      </c>
      <c r="Q573" s="17" t="str">
        <f aca="false">IF($C573="","",MAX(1,N(商品マスタ!$K572)))</f>
        <v/>
      </c>
      <c r="R573" s="39" t="str">
        <f aca="false">IF($C573="","",IF(N($P573)/N($Q573)&lt;=0,"",ROUNDUP(N($P573)/N($Q573),0)))</f>
        <v/>
      </c>
      <c r="S573" s="14"/>
      <c r="T573" s="40" t="str">
        <f aca="false">IF($C573="","",N(商品マスタ!$M572))</f>
        <v/>
      </c>
      <c r="U573" s="40" t="str">
        <f aca="false">IF($S573="","",N($S573)*N($T573))</f>
        <v/>
      </c>
      <c r="V573" s="18"/>
    </row>
    <row r="574" customFormat="false" ht="15" hidden="false" customHeight="false" outlineLevel="0" collapsed="false">
      <c r="B574" s="12" t="n">
        <v>568</v>
      </c>
      <c r="C574" s="36" t="str">
        <f aca="false">IF(商品マスタ!$C573="","",商品マスタ!$C573)</f>
        <v/>
      </c>
      <c r="D574" s="12" t="str">
        <f aca="false">IF($C574="","",商品マスタ!$D573)</f>
        <v/>
      </c>
      <c r="E574" s="12" t="str">
        <f aca="false">IF($C574="","",商品マスタ!$G573)</f>
        <v/>
      </c>
      <c r="F574" s="12" t="str">
        <f aca="false">IF($C574="","",IF(商品マスタ!$P573="","理論",商品マスタ!$P573))</f>
        <v/>
      </c>
      <c r="G574" s="17" t="str">
        <f aca="false">IF($C574="","",N(商品マスタ!$H573))</f>
        <v/>
      </c>
      <c r="H574" s="14"/>
      <c r="I574" s="17" t="str">
        <f aca="false">IF($C574="","",N($H574)*N(商品マスタ!$N573))</f>
        <v/>
      </c>
      <c r="J574" s="17" t="str">
        <f aca="false">IF($C574="","",N($I574)-N($G574))</f>
        <v/>
      </c>
      <c r="K574" s="37" t="str">
        <f aca="false">IF($C574="","",N(商品マスタ!$I573))</f>
        <v/>
      </c>
      <c r="L574" s="17" t="str">
        <f aca="false">IF($C574="","",MAX(1,N(商品マスタ!$J573)))</f>
        <v/>
      </c>
      <c r="M574" s="38" t="str">
        <f aca="false">IF($C574="","",N(TOP!$C$16)*N($K574))</f>
        <v/>
      </c>
      <c r="N574" s="17" t="str">
        <f aca="false">IF($C574="","",ROUNDUP(N($M574)/N($L574),0))</f>
        <v/>
      </c>
      <c r="O574" s="17" t="str">
        <f aca="false">IF($C574="","",N(商品マスタ!$R573))</f>
        <v/>
      </c>
      <c r="P574" s="17" t="str">
        <f aca="false">IF($C574="","",IF($F574="理論",(N($O574)+N($N574))-N($G574),(N($O574)+N($N574))-N($I574)))</f>
        <v/>
      </c>
      <c r="Q574" s="17" t="str">
        <f aca="false">IF($C574="","",MAX(1,N(商品マスタ!$K573)))</f>
        <v/>
      </c>
      <c r="R574" s="39" t="str">
        <f aca="false">IF($C574="","",IF(N($P574)/N($Q574)&lt;=0,"",ROUNDUP(N($P574)/N($Q574),0)))</f>
        <v/>
      </c>
      <c r="S574" s="14"/>
      <c r="T574" s="40" t="str">
        <f aca="false">IF($C574="","",N(商品マスタ!$M573))</f>
        <v/>
      </c>
      <c r="U574" s="40" t="str">
        <f aca="false">IF($S574="","",N($S574)*N($T574))</f>
        <v/>
      </c>
      <c r="V574" s="18"/>
    </row>
    <row r="575" customFormat="false" ht="15" hidden="false" customHeight="false" outlineLevel="0" collapsed="false">
      <c r="B575" s="12" t="n">
        <v>569</v>
      </c>
      <c r="C575" s="36" t="str">
        <f aca="false">IF(商品マスタ!$C574="","",商品マスタ!$C574)</f>
        <v/>
      </c>
      <c r="D575" s="12" t="str">
        <f aca="false">IF($C575="","",商品マスタ!$D574)</f>
        <v/>
      </c>
      <c r="E575" s="12" t="str">
        <f aca="false">IF($C575="","",商品マスタ!$G574)</f>
        <v/>
      </c>
      <c r="F575" s="12" t="str">
        <f aca="false">IF($C575="","",IF(商品マスタ!$P574="","理論",商品マスタ!$P574))</f>
        <v/>
      </c>
      <c r="G575" s="17" t="str">
        <f aca="false">IF($C575="","",N(商品マスタ!$H574))</f>
        <v/>
      </c>
      <c r="H575" s="14"/>
      <c r="I575" s="17" t="str">
        <f aca="false">IF($C575="","",N($H575)*N(商品マスタ!$N574))</f>
        <v/>
      </c>
      <c r="J575" s="17" t="str">
        <f aca="false">IF($C575="","",N($I575)-N($G575))</f>
        <v/>
      </c>
      <c r="K575" s="37" t="str">
        <f aca="false">IF($C575="","",N(商品マスタ!$I574))</f>
        <v/>
      </c>
      <c r="L575" s="17" t="str">
        <f aca="false">IF($C575="","",MAX(1,N(商品マスタ!$J574)))</f>
        <v/>
      </c>
      <c r="M575" s="38" t="str">
        <f aca="false">IF($C575="","",N(TOP!$C$16)*N($K575))</f>
        <v/>
      </c>
      <c r="N575" s="17" t="str">
        <f aca="false">IF($C575="","",ROUNDUP(N($M575)/N($L575),0))</f>
        <v/>
      </c>
      <c r="O575" s="17" t="str">
        <f aca="false">IF($C575="","",N(商品マスタ!$R574))</f>
        <v/>
      </c>
      <c r="P575" s="17" t="str">
        <f aca="false">IF($C575="","",IF($F575="理論",(N($O575)+N($N575))-N($G575),(N($O575)+N($N575))-N($I575)))</f>
        <v/>
      </c>
      <c r="Q575" s="17" t="str">
        <f aca="false">IF($C575="","",MAX(1,N(商品マスタ!$K574)))</f>
        <v/>
      </c>
      <c r="R575" s="39" t="str">
        <f aca="false">IF($C575="","",IF(N($P575)/N($Q575)&lt;=0,"",ROUNDUP(N($P575)/N($Q575),0)))</f>
        <v/>
      </c>
      <c r="S575" s="14"/>
      <c r="T575" s="40" t="str">
        <f aca="false">IF($C575="","",N(商品マスタ!$M574))</f>
        <v/>
      </c>
      <c r="U575" s="40" t="str">
        <f aca="false">IF($S575="","",N($S575)*N($T575))</f>
        <v/>
      </c>
      <c r="V575" s="18"/>
    </row>
    <row r="576" customFormat="false" ht="15" hidden="false" customHeight="false" outlineLevel="0" collapsed="false">
      <c r="B576" s="12" t="n">
        <v>570</v>
      </c>
      <c r="C576" s="36" t="str">
        <f aca="false">IF(商品マスタ!$C575="","",商品マスタ!$C575)</f>
        <v/>
      </c>
      <c r="D576" s="12" t="str">
        <f aca="false">IF($C576="","",商品マスタ!$D575)</f>
        <v/>
      </c>
      <c r="E576" s="12" t="str">
        <f aca="false">IF($C576="","",商品マスタ!$G575)</f>
        <v/>
      </c>
      <c r="F576" s="12" t="str">
        <f aca="false">IF($C576="","",IF(商品マスタ!$P575="","理論",商品マスタ!$P575))</f>
        <v/>
      </c>
      <c r="G576" s="17" t="str">
        <f aca="false">IF($C576="","",N(商品マスタ!$H575))</f>
        <v/>
      </c>
      <c r="H576" s="14"/>
      <c r="I576" s="17" t="str">
        <f aca="false">IF($C576="","",N($H576)*N(商品マスタ!$N575))</f>
        <v/>
      </c>
      <c r="J576" s="17" t="str">
        <f aca="false">IF($C576="","",N($I576)-N($G576))</f>
        <v/>
      </c>
      <c r="K576" s="37" t="str">
        <f aca="false">IF($C576="","",N(商品マスタ!$I575))</f>
        <v/>
      </c>
      <c r="L576" s="17" t="str">
        <f aca="false">IF($C576="","",MAX(1,N(商品マスタ!$J575)))</f>
        <v/>
      </c>
      <c r="M576" s="38" t="str">
        <f aca="false">IF($C576="","",N(TOP!$C$16)*N($K576))</f>
        <v/>
      </c>
      <c r="N576" s="17" t="str">
        <f aca="false">IF($C576="","",ROUNDUP(N($M576)/N($L576),0))</f>
        <v/>
      </c>
      <c r="O576" s="17" t="str">
        <f aca="false">IF($C576="","",N(商品マスタ!$R575))</f>
        <v/>
      </c>
      <c r="P576" s="17" t="str">
        <f aca="false">IF($C576="","",IF($F576="理論",(N($O576)+N($N576))-N($G576),(N($O576)+N($N576))-N($I576)))</f>
        <v/>
      </c>
      <c r="Q576" s="17" t="str">
        <f aca="false">IF($C576="","",MAX(1,N(商品マスタ!$K575)))</f>
        <v/>
      </c>
      <c r="R576" s="39" t="str">
        <f aca="false">IF($C576="","",IF(N($P576)/N($Q576)&lt;=0,"",ROUNDUP(N($P576)/N($Q576),0)))</f>
        <v/>
      </c>
      <c r="S576" s="14"/>
      <c r="T576" s="40" t="str">
        <f aca="false">IF($C576="","",N(商品マスタ!$M575))</f>
        <v/>
      </c>
      <c r="U576" s="40" t="str">
        <f aca="false">IF($S576="","",N($S576)*N($T576))</f>
        <v/>
      </c>
      <c r="V576" s="18"/>
    </row>
    <row r="577" customFormat="false" ht="15" hidden="false" customHeight="false" outlineLevel="0" collapsed="false">
      <c r="B577" s="12" t="n">
        <v>571</v>
      </c>
      <c r="C577" s="36" t="str">
        <f aca="false">IF(商品マスタ!$C576="","",商品マスタ!$C576)</f>
        <v/>
      </c>
      <c r="D577" s="12" t="str">
        <f aca="false">IF($C577="","",商品マスタ!$D576)</f>
        <v/>
      </c>
      <c r="E577" s="12" t="str">
        <f aca="false">IF($C577="","",商品マスタ!$G576)</f>
        <v/>
      </c>
      <c r="F577" s="12" t="str">
        <f aca="false">IF($C577="","",IF(商品マスタ!$P576="","理論",商品マスタ!$P576))</f>
        <v/>
      </c>
      <c r="G577" s="17" t="str">
        <f aca="false">IF($C577="","",N(商品マスタ!$H576))</f>
        <v/>
      </c>
      <c r="H577" s="14"/>
      <c r="I577" s="17" t="str">
        <f aca="false">IF($C577="","",N($H577)*N(商品マスタ!$N576))</f>
        <v/>
      </c>
      <c r="J577" s="17" t="str">
        <f aca="false">IF($C577="","",N($I577)-N($G577))</f>
        <v/>
      </c>
      <c r="K577" s="37" t="str">
        <f aca="false">IF($C577="","",N(商品マスタ!$I576))</f>
        <v/>
      </c>
      <c r="L577" s="17" t="str">
        <f aca="false">IF($C577="","",MAX(1,N(商品マスタ!$J576)))</f>
        <v/>
      </c>
      <c r="M577" s="38" t="str">
        <f aca="false">IF($C577="","",N(TOP!$C$16)*N($K577))</f>
        <v/>
      </c>
      <c r="N577" s="17" t="str">
        <f aca="false">IF($C577="","",ROUNDUP(N($M577)/N($L577),0))</f>
        <v/>
      </c>
      <c r="O577" s="17" t="str">
        <f aca="false">IF($C577="","",N(商品マスタ!$R576))</f>
        <v/>
      </c>
      <c r="P577" s="17" t="str">
        <f aca="false">IF($C577="","",IF($F577="理論",(N($O577)+N($N577))-N($G577),(N($O577)+N($N577))-N($I577)))</f>
        <v/>
      </c>
      <c r="Q577" s="17" t="str">
        <f aca="false">IF($C577="","",MAX(1,N(商品マスタ!$K576)))</f>
        <v/>
      </c>
      <c r="R577" s="39" t="str">
        <f aca="false">IF($C577="","",IF(N($P577)/N($Q577)&lt;=0,"",ROUNDUP(N($P577)/N($Q577),0)))</f>
        <v/>
      </c>
      <c r="S577" s="14"/>
      <c r="T577" s="40" t="str">
        <f aca="false">IF($C577="","",N(商品マスタ!$M576))</f>
        <v/>
      </c>
      <c r="U577" s="40" t="str">
        <f aca="false">IF($S577="","",N($S577)*N($T577))</f>
        <v/>
      </c>
      <c r="V577" s="18"/>
    </row>
    <row r="578" customFormat="false" ht="15" hidden="false" customHeight="false" outlineLevel="0" collapsed="false">
      <c r="B578" s="12" t="n">
        <v>572</v>
      </c>
      <c r="C578" s="36" t="str">
        <f aca="false">IF(商品マスタ!$C577="","",商品マスタ!$C577)</f>
        <v/>
      </c>
      <c r="D578" s="12" t="str">
        <f aca="false">IF($C578="","",商品マスタ!$D577)</f>
        <v/>
      </c>
      <c r="E578" s="12" t="str">
        <f aca="false">IF($C578="","",商品マスタ!$G577)</f>
        <v/>
      </c>
      <c r="F578" s="12" t="str">
        <f aca="false">IF($C578="","",IF(商品マスタ!$P577="","理論",商品マスタ!$P577))</f>
        <v/>
      </c>
      <c r="G578" s="17" t="str">
        <f aca="false">IF($C578="","",N(商品マスタ!$H577))</f>
        <v/>
      </c>
      <c r="H578" s="14"/>
      <c r="I578" s="17" t="str">
        <f aca="false">IF($C578="","",N($H578)*N(商品マスタ!$N577))</f>
        <v/>
      </c>
      <c r="J578" s="17" t="str">
        <f aca="false">IF($C578="","",N($I578)-N($G578))</f>
        <v/>
      </c>
      <c r="K578" s="37" t="str">
        <f aca="false">IF($C578="","",N(商品マスタ!$I577))</f>
        <v/>
      </c>
      <c r="L578" s="17" t="str">
        <f aca="false">IF($C578="","",MAX(1,N(商品マスタ!$J577)))</f>
        <v/>
      </c>
      <c r="M578" s="38" t="str">
        <f aca="false">IF($C578="","",N(TOP!$C$16)*N($K578))</f>
        <v/>
      </c>
      <c r="N578" s="17" t="str">
        <f aca="false">IF($C578="","",ROUNDUP(N($M578)/N($L578),0))</f>
        <v/>
      </c>
      <c r="O578" s="17" t="str">
        <f aca="false">IF($C578="","",N(商品マスタ!$R577))</f>
        <v/>
      </c>
      <c r="P578" s="17" t="str">
        <f aca="false">IF($C578="","",IF($F578="理論",(N($O578)+N($N578))-N($G578),(N($O578)+N($N578))-N($I578)))</f>
        <v/>
      </c>
      <c r="Q578" s="17" t="str">
        <f aca="false">IF($C578="","",MAX(1,N(商品マスタ!$K577)))</f>
        <v/>
      </c>
      <c r="R578" s="39" t="str">
        <f aca="false">IF($C578="","",IF(N($P578)/N($Q578)&lt;=0,"",ROUNDUP(N($P578)/N($Q578),0)))</f>
        <v/>
      </c>
      <c r="S578" s="14"/>
      <c r="T578" s="40" t="str">
        <f aca="false">IF($C578="","",N(商品マスタ!$M577))</f>
        <v/>
      </c>
      <c r="U578" s="40" t="str">
        <f aca="false">IF($S578="","",N($S578)*N($T578))</f>
        <v/>
      </c>
      <c r="V578" s="18"/>
    </row>
    <row r="579" customFormat="false" ht="15" hidden="false" customHeight="false" outlineLevel="0" collapsed="false">
      <c r="B579" s="12" t="n">
        <v>573</v>
      </c>
      <c r="C579" s="36" t="str">
        <f aca="false">IF(商品マスタ!$C578="","",商品マスタ!$C578)</f>
        <v/>
      </c>
      <c r="D579" s="12" t="str">
        <f aca="false">IF($C579="","",商品マスタ!$D578)</f>
        <v/>
      </c>
      <c r="E579" s="12" t="str">
        <f aca="false">IF($C579="","",商品マスタ!$G578)</f>
        <v/>
      </c>
      <c r="F579" s="12" t="str">
        <f aca="false">IF($C579="","",IF(商品マスタ!$P578="","理論",商品マスタ!$P578))</f>
        <v/>
      </c>
      <c r="G579" s="17" t="str">
        <f aca="false">IF($C579="","",N(商品マスタ!$H578))</f>
        <v/>
      </c>
      <c r="H579" s="14"/>
      <c r="I579" s="17" t="str">
        <f aca="false">IF($C579="","",N($H579)*N(商品マスタ!$N578))</f>
        <v/>
      </c>
      <c r="J579" s="17" t="str">
        <f aca="false">IF($C579="","",N($I579)-N($G579))</f>
        <v/>
      </c>
      <c r="K579" s="37" t="str">
        <f aca="false">IF($C579="","",N(商品マスタ!$I578))</f>
        <v/>
      </c>
      <c r="L579" s="17" t="str">
        <f aca="false">IF($C579="","",MAX(1,N(商品マスタ!$J578)))</f>
        <v/>
      </c>
      <c r="M579" s="38" t="str">
        <f aca="false">IF($C579="","",N(TOP!$C$16)*N($K579))</f>
        <v/>
      </c>
      <c r="N579" s="17" t="str">
        <f aca="false">IF($C579="","",ROUNDUP(N($M579)/N($L579),0))</f>
        <v/>
      </c>
      <c r="O579" s="17" t="str">
        <f aca="false">IF($C579="","",N(商品マスタ!$R578))</f>
        <v/>
      </c>
      <c r="P579" s="17" t="str">
        <f aca="false">IF($C579="","",IF($F579="理論",(N($O579)+N($N579))-N($G579),(N($O579)+N($N579))-N($I579)))</f>
        <v/>
      </c>
      <c r="Q579" s="17" t="str">
        <f aca="false">IF($C579="","",MAX(1,N(商品マスタ!$K578)))</f>
        <v/>
      </c>
      <c r="R579" s="39" t="str">
        <f aca="false">IF($C579="","",IF(N($P579)/N($Q579)&lt;=0,"",ROUNDUP(N($P579)/N($Q579),0)))</f>
        <v/>
      </c>
      <c r="S579" s="14"/>
      <c r="T579" s="40" t="str">
        <f aca="false">IF($C579="","",N(商品マスタ!$M578))</f>
        <v/>
      </c>
      <c r="U579" s="40" t="str">
        <f aca="false">IF($S579="","",N($S579)*N($T579))</f>
        <v/>
      </c>
      <c r="V579" s="18"/>
    </row>
    <row r="580" customFormat="false" ht="15" hidden="false" customHeight="false" outlineLevel="0" collapsed="false">
      <c r="B580" s="12" t="n">
        <v>574</v>
      </c>
      <c r="C580" s="36" t="str">
        <f aca="false">IF(商品マスタ!$C579="","",商品マスタ!$C579)</f>
        <v/>
      </c>
      <c r="D580" s="12" t="str">
        <f aca="false">IF($C580="","",商品マスタ!$D579)</f>
        <v/>
      </c>
      <c r="E580" s="12" t="str">
        <f aca="false">IF($C580="","",商品マスタ!$G579)</f>
        <v/>
      </c>
      <c r="F580" s="12" t="str">
        <f aca="false">IF($C580="","",IF(商品マスタ!$P579="","理論",商品マスタ!$P579))</f>
        <v/>
      </c>
      <c r="G580" s="17" t="str">
        <f aca="false">IF($C580="","",N(商品マスタ!$H579))</f>
        <v/>
      </c>
      <c r="H580" s="14"/>
      <c r="I580" s="17" t="str">
        <f aca="false">IF($C580="","",N($H580)*N(商品マスタ!$N579))</f>
        <v/>
      </c>
      <c r="J580" s="17" t="str">
        <f aca="false">IF($C580="","",N($I580)-N($G580))</f>
        <v/>
      </c>
      <c r="K580" s="37" t="str">
        <f aca="false">IF($C580="","",N(商品マスタ!$I579))</f>
        <v/>
      </c>
      <c r="L580" s="17" t="str">
        <f aca="false">IF($C580="","",MAX(1,N(商品マスタ!$J579)))</f>
        <v/>
      </c>
      <c r="M580" s="38" t="str">
        <f aca="false">IF($C580="","",N(TOP!$C$16)*N($K580))</f>
        <v/>
      </c>
      <c r="N580" s="17" t="str">
        <f aca="false">IF($C580="","",ROUNDUP(N($M580)/N($L580),0))</f>
        <v/>
      </c>
      <c r="O580" s="17" t="str">
        <f aca="false">IF($C580="","",N(商品マスタ!$R579))</f>
        <v/>
      </c>
      <c r="P580" s="17" t="str">
        <f aca="false">IF($C580="","",IF($F580="理論",(N($O580)+N($N580))-N($G580),(N($O580)+N($N580))-N($I580)))</f>
        <v/>
      </c>
      <c r="Q580" s="17" t="str">
        <f aca="false">IF($C580="","",MAX(1,N(商品マスタ!$K579)))</f>
        <v/>
      </c>
      <c r="R580" s="39" t="str">
        <f aca="false">IF($C580="","",IF(N($P580)/N($Q580)&lt;=0,"",ROUNDUP(N($P580)/N($Q580),0)))</f>
        <v/>
      </c>
      <c r="S580" s="14"/>
      <c r="T580" s="40" t="str">
        <f aca="false">IF($C580="","",N(商品マスタ!$M579))</f>
        <v/>
      </c>
      <c r="U580" s="40" t="str">
        <f aca="false">IF($S580="","",N($S580)*N($T580))</f>
        <v/>
      </c>
      <c r="V580" s="18"/>
    </row>
    <row r="581" customFormat="false" ht="15" hidden="false" customHeight="false" outlineLevel="0" collapsed="false">
      <c r="B581" s="12" t="n">
        <v>575</v>
      </c>
      <c r="C581" s="36" t="str">
        <f aca="false">IF(商品マスタ!$C580="","",商品マスタ!$C580)</f>
        <v/>
      </c>
      <c r="D581" s="12" t="str">
        <f aca="false">IF($C581="","",商品マスタ!$D580)</f>
        <v/>
      </c>
      <c r="E581" s="12" t="str">
        <f aca="false">IF($C581="","",商品マスタ!$G580)</f>
        <v/>
      </c>
      <c r="F581" s="12" t="str">
        <f aca="false">IF($C581="","",IF(商品マスタ!$P580="","理論",商品マスタ!$P580))</f>
        <v/>
      </c>
      <c r="G581" s="17" t="str">
        <f aca="false">IF($C581="","",N(商品マスタ!$H580))</f>
        <v/>
      </c>
      <c r="H581" s="14"/>
      <c r="I581" s="17" t="str">
        <f aca="false">IF($C581="","",N($H581)*N(商品マスタ!$N580))</f>
        <v/>
      </c>
      <c r="J581" s="17" t="str">
        <f aca="false">IF($C581="","",N($I581)-N($G581))</f>
        <v/>
      </c>
      <c r="K581" s="37" t="str">
        <f aca="false">IF($C581="","",N(商品マスタ!$I580))</f>
        <v/>
      </c>
      <c r="L581" s="17" t="str">
        <f aca="false">IF($C581="","",MAX(1,N(商品マスタ!$J580)))</f>
        <v/>
      </c>
      <c r="M581" s="38" t="str">
        <f aca="false">IF($C581="","",N(TOP!$C$16)*N($K581))</f>
        <v/>
      </c>
      <c r="N581" s="17" t="str">
        <f aca="false">IF($C581="","",ROUNDUP(N($M581)/N($L581),0))</f>
        <v/>
      </c>
      <c r="O581" s="17" t="str">
        <f aca="false">IF($C581="","",N(商品マスタ!$R580))</f>
        <v/>
      </c>
      <c r="P581" s="17" t="str">
        <f aca="false">IF($C581="","",IF($F581="理論",(N($O581)+N($N581))-N($G581),(N($O581)+N($N581))-N($I581)))</f>
        <v/>
      </c>
      <c r="Q581" s="17" t="str">
        <f aca="false">IF($C581="","",MAX(1,N(商品マスタ!$K580)))</f>
        <v/>
      </c>
      <c r="R581" s="39" t="str">
        <f aca="false">IF($C581="","",IF(N($P581)/N($Q581)&lt;=0,"",ROUNDUP(N($P581)/N($Q581),0)))</f>
        <v/>
      </c>
      <c r="S581" s="14"/>
      <c r="T581" s="40" t="str">
        <f aca="false">IF($C581="","",N(商品マスタ!$M580))</f>
        <v/>
      </c>
      <c r="U581" s="40" t="str">
        <f aca="false">IF($S581="","",N($S581)*N($T581))</f>
        <v/>
      </c>
      <c r="V581" s="18"/>
    </row>
    <row r="582" customFormat="false" ht="15" hidden="false" customHeight="false" outlineLevel="0" collapsed="false">
      <c r="B582" s="12" t="n">
        <v>576</v>
      </c>
      <c r="C582" s="36" t="str">
        <f aca="false">IF(商品マスタ!$C581="","",商品マスタ!$C581)</f>
        <v/>
      </c>
      <c r="D582" s="12" t="str">
        <f aca="false">IF($C582="","",商品マスタ!$D581)</f>
        <v/>
      </c>
      <c r="E582" s="12" t="str">
        <f aca="false">IF($C582="","",商品マスタ!$G581)</f>
        <v/>
      </c>
      <c r="F582" s="12" t="str">
        <f aca="false">IF($C582="","",IF(商品マスタ!$P581="","理論",商品マスタ!$P581))</f>
        <v/>
      </c>
      <c r="G582" s="17" t="str">
        <f aca="false">IF($C582="","",N(商品マスタ!$H581))</f>
        <v/>
      </c>
      <c r="H582" s="14"/>
      <c r="I582" s="17" t="str">
        <f aca="false">IF($C582="","",N($H582)*N(商品マスタ!$N581))</f>
        <v/>
      </c>
      <c r="J582" s="17" t="str">
        <f aca="false">IF($C582="","",N($I582)-N($G582))</f>
        <v/>
      </c>
      <c r="K582" s="37" t="str">
        <f aca="false">IF($C582="","",N(商品マスタ!$I581))</f>
        <v/>
      </c>
      <c r="L582" s="17" t="str">
        <f aca="false">IF($C582="","",MAX(1,N(商品マスタ!$J581)))</f>
        <v/>
      </c>
      <c r="M582" s="38" t="str">
        <f aca="false">IF($C582="","",N(TOP!$C$16)*N($K582))</f>
        <v/>
      </c>
      <c r="N582" s="17" t="str">
        <f aca="false">IF($C582="","",ROUNDUP(N($M582)/N($L582),0))</f>
        <v/>
      </c>
      <c r="O582" s="17" t="str">
        <f aca="false">IF($C582="","",N(商品マスタ!$R581))</f>
        <v/>
      </c>
      <c r="P582" s="17" t="str">
        <f aca="false">IF($C582="","",IF($F582="理論",(N($O582)+N($N582))-N($G582),(N($O582)+N($N582))-N($I582)))</f>
        <v/>
      </c>
      <c r="Q582" s="17" t="str">
        <f aca="false">IF($C582="","",MAX(1,N(商品マスタ!$K581)))</f>
        <v/>
      </c>
      <c r="R582" s="39" t="str">
        <f aca="false">IF($C582="","",IF(N($P582)/N($Q582)&lt;=0,"",ROUNDUP(N($P582)/N($Q582),0)))</f>
        <v/>
      </c>
      <c r="S582" s="14"/>
      <c r="T582" s="40" t="str">
        <f aca="false">IF($C582="","",N(商品マスタ!$M581))</f>
        <v/>
      </c>
      <c r="U582" s="40" t="str">
        <f aca="false">IF($S582="","",N($S582)*N($T582))</f>
        <v/>
      </c>
      <c r="V582" s="18"/>
    </row>
    <row r="583" customFormat="false" ht="15" hidden="false" customHeight="false" outlineLevel="0" collapsed="false">
      <c r="B583" s="12" t="n">
        <v>577</v>
      </c>
      <c r="C583" s="36" t="str">
        <f aca="false">IF(商品マスタ!$C582="","",商品マスタ!$C582)</f>
        <v/>
      </c>
      <c r="D583" s="12" t="str">
        <f aca="false">IF($C583="","",商品マスタ!$D582)</f>
        <v/>
      </c>
      <c r="E583" s="12" t="str">
        <f aca="false">IF($C583="","",商品マスタ!$G582)</f>
        <v/>
      </c>
      <c r="F583" s="12" t="str">
        <f aca="false">IF($C583="","",IF(商品マスタ!$P582="","理論",商品マスタ!$P582))</f>
        <v/>
      </c>
      <c r="G583" s="17" t="str">
        <f aca="false">IF($C583="","",N(商品マスタ!$H582))</f>
        <v/>
      </c>
      <c r="H583" s="14"/>
      <c r="I583" s="17" t="str">
        <f aca="false">IF($C583="","",N($H583)*N(商品マスタ!$N582))</f>
        <v/>
      </c>
      <c r="J583" s="17" t="str">
        <f aca="false">IF($C583="","",N($I583)-N($G583))</f>
        <v/>
      </c>
      <c r="K583" s="37" t="str">
        <f aca="false">IF($C583="","",N(商品マスタ!$I582))</f>
        <v/>
      </c>
      <c r="L583" s="17" t="str">
        <f aca="false">IF($C583="","",MAX(1,N(商品マスタ!$J582)))</f>
        <v/>
      </c>
      <c r="M583" s="38" t="str">
        <f aca="false">IF($C583="","",N(TOP!$C$16)*N($K583))</f>
        <v/>
      </c>
      <c r="N583" s="17" t="str">
        <f aca="false">IF($C583="","",ROUNDUP(N($M583)/N($L583),0))</f>
        <v/>
      </c>
      <c r="O583" s="17" t="str">
        <f aca="false">IF($C583="","",N(商品マスタ!$R582))</f>
        <v/>
      </c>
      <c r="P583" s="17" t="str">
        <f aca="false">IF($C583="","",IF($F583="理論",(N($O583)+N($N583))-N($G583),(N($O583)+N($N583))-N($I583)))</f>
        <v/>
      </c>
      <c r="Q583" s="17" t="str">
        <f aca="false">IF($C583="","",MAX(1,N(商品マスタ!$K582)))</f>
        <v/>
      </c>
      <c r="R583" s="39" t="str">
        <f aca="false">IF($C583="","",IF(N($P583)/N($Q583)&lt;=0,"",ROUNDUP(N($P583)/N($Q583),0)))</f>
        <v/>
      </c>
      <c r="S583" s="14"/>
      <c r="T583" s="40" t="str">
        <f aca="false">IF($C583="","",N(商品マスタ!$M582))</f>
        <v/>
      </c>
      <c r="U583" s="40" t="str">
        <f aca="false">IF($S583="","",N($S583)*N($T583))</f>
        <v/>
      </c>
      <c r="V583" s="18"/>
    </row>
    <row r="584" customFormat="false" ht="15" hidden="false" customHeight="false" outlineLevel="0" collapsed="false">
      <c r="B584" s="12" t="n">
        <v>578</v>
      </c>
      <c r="C584" s="36" t="str">
        <f aca="false">IF(商品マスタ!$C583="","",商品マスタ!$C583)</f>
        <v/>
      </c>
      <c r="D584" s="12" t="str">
        <f aca="false">IF($C584="","",商品マスタ!$D583)</f>
        <v/>
      </c>
      <c r="E584" s="12" t="str">
        <f aca="false">IF($C584="","",商品マスタ!$G583)</f>
        <v/>
      </c>
      <c r="F584" s="12" t="str">
        <f aca="false">IF($C584="","",IF(商品マスタ!$P583="","理論",商品マスタ!$P583))</f>
        <v/>
      </c>
      <c r="G584" s="17" t="str">
        <f aca="false">IF($C584="","",N(商品マスタ!$H583))</f>
        <v/>
      </c>
      <c r="H584" s="14"/>
      <c r="I584" s="17" t="str">
        <f aca="false">IF($C584="","",N($H584)*N(商品マスタ!$N583))</f>
        <v/>
      </c>
      <c r="J584" s="17" t="str">
        <f aca="false">IF($C584="","",N($I584)-N($G584))</f>
        <v/>
      </c>
      <c r="K584" s="37" t="str">
        <f aca="false">IF($C584="","",N(商品マスタ!$I583))</f>
        <v/>
      </c>
      <c r="L584" s="17" t="str">
        <f aca="false">IF($C584="","",MAX(1,N(商品マスタ!$J583)))</f>
        <v/>
      </c>
      <c r="M584" s="38" t="str">
        <f aca="false">IF($C584="","",N(TOP!$C$16)*N($K584))</f>
        <v/>
      </c>
      <c r="N584" s="17" t="str">
        <f aca="false">IF($C584="","",ROUNDUP(N($M584)/N($L584),0))</f>
        <v/>
      </c>
      <c r="O584" s="17" t="str">
        <f aca="false">IF($C584="","",N(商品マスタ!$R583))</f>
        <v/>
      </c>
      <c r="P584" s="17" t="str">
        <f aca="false">IF($C584="","",IF($F584="理論",(N($O584)+N($N584))-N($G584),(N($O584)+N($N584))-N($I584)))</f>
        <v/>
      </c>
      <c r="Q584" s="17" t="str">
        <f aca="false">IF($C584="","",MAX(1,N(商品マスタ!$K583)))</f>
        <v/>
      </c>
      <c r="R584" s="39" t="str">
        <f aca="false">IF($C584="","",IF(N($P584)/N($Q584)&lt;=0,"",ROUNDUP(N($P584)/N($Q584),0)))</f>
        <v/>
      </c>
      <c r="S584" s="14"/>
      <c r="T584" s="40" t="str">
        <f aca="false">IF($C584="","",N(商品マスタ!$M583))</f>
        <v/>
      </c>
      <c r="U584" s="40" t="str">
        <f aca="false">IF($S584="","",N($S584)*N($T584))</f>
        <v/>
      </c>
      <c r="V584" s="18"/>
    </row>
    <row r="585" customFormat="false" ht="15" hidden="false" customHeight="false" outlineLevel="0" collapsed="false">
      <c r="B585" s="12" t="n">
        <v>579</v>
      </c>
      <c r="C585" s="36" t="str">
        <f aca="false">IF(商品マスタ!$C584="","",商品マスタ!$C584)</f>
        <v/>
      </c>
      <c r="D585" s="12" t="str">
        <f aca="false">IF($C585="","",商品マスタ!$D584)</f>
        <v/>
      </c>
      <c r="E585" s="12" t="str">
        <f aca="false">IF($C585="","",商品マスタ!$G584)</f>
        <v/>
      </c>
      <c r="F585" s="12" t="str">
        <f aca="false">IF($C585="","",IF(商品マスタ!$P584="","理論",商品マスタ!$P584))</f>
        <v/>
      </c>
      <c r="G585" s="17" t="str">
        <f aca="false">IF($C585="","",N(商品マスタ!$H584))</f>
        <v/>
      </c>
      <c r="H585" s="14"/>
      <c r="I585" s="17" t="str">
        <f aca="false">IF($C585="","",N($H585)*N(商品マスタ!$N584))</f>
        <v/>
      </c>
      <c r="J585" s="17" t="str">
        <f aca="false">IF($C585="","",N($I585)-N($G585))</f>
        <v/>
      </c>
      <c r="K585" s="37" t="str">
        <f aca="false">IF($C585="","",N(商品マスタ!$I584))</f>
        <v/>
      </c>
      <c r="L585" s="17" t="str">
        <f aca="false">IF($C585="","",MAX(1,N(商品マスタ!$J584)))</f>
        <v/>
      </c>
      <c r="M585" s="38" t="str">
        <f aca="false">IF($C585="","",N(TOP!$C$16)*N($K585))</f>
        <v/>
      </c>
      <c r="N585" s="17" t="str">
        <f aca="false">IF($C585="","",ROUNDUP(N($M585)/N($L585),0))</f>
        <v/>
      </c>
      <c r="O585" s="17" t="str">
        <f aca="false">IF($C585="","",N(商品マスタ!$R584))</f>
        <v/>
      </c>
      <c r="P585" s="17" t="str">
        <f aca="false">IF($C585="","",IF($F585="理論",(N($O585)+N($N585))-N($G585),(N($O585)+N($N585))-N($I585)))</f>
        <v/>
      </c>
      <c r="Q585" s="17" t="str">
        <f aca="false">IF($C585="","",MAX(1,N(商品マスタ!$K584)))</f>
        <v/>
      </c>
      <c r="R585" s="39" t="str">
        <f aca="false">IF($C585="","",IF(N($P585)/N($Q585)&lt;=0,"",ROUNDUP(N($P585)/N($Q585),0)))</f>
        <v/>
      </c>
      <c r="S585" s="14"/>
      <c r="T585" s="40" t="str">
        <f aca="false">IF($C585="","",N(商品マスタ!$M584))</f>
        <v/>
      </c>
      <c r="U585" s="40" t="str">
        <f aca="false">IF($S585="","",N($S585)*N($T585))</f>
        <v/>
      </c>
      <c r="V585" s="18"/>
    </row>
    <row r="586" customFormat="false" ht="15" hidden="false" customHeight="false" outlineLevel="0" collapsed="false">
      <c r="B586" s="12" t="n">
        <v>580</v>
      </c>
      <c r="C586" s="36" t="str">
        <f aca="false">IF(商品マスタ!$C585="","",商品マスタ!$C585)</f>
        <v/>
      </c>
      <c r="D586" s="12" t="str">
        <f aca="false">IF($C586="","",商品マスタ!$D585)</f>
        <v/>
      </c>
      <c r="E586" s="12" t="str">
        <f aca="false">IF($C586="","",商品マスタ!$G585)</f>
        <v/>
      </c>
      <c r="F586" s="12" t="str">
        <f aca="false">IF($C586="","",IF(商品マスタ!$P585="","理論",商品マスタ!$P585))</f>
        <v/>
      </c>
      <c r="G586" s="17" t="str">
        <f aca="false">IF($C586="","",N(商品マスタ!$H585))</f>
        <v/>
      </c>
      <c r="H586" s="14"/>
      <c r="I586" s="17" t="str">
        <f aca="false">IF($C586="","",N($H586)*N(商品マスタ!$N585))</f>
        <v/>
      </c>
      <c r="J586" s="17" t="str">
        <f aca="false">IF($C586="","",N($I586)-N($G586))</f>
        <v/>
      </c>
      <c r="K586" s="37" t="str">
        <f aca="false">IF($C586="","",N(商品マスタ!$I585))</f>
        <v/>
      </c>
      <c r="L586" s="17" t="str">
        <f aca="false">IF($C586="","",MAX(1,N(商品マスタ!$J585)))</f>
        <v/>
      </c>
      <c r="M586" s="38" t="str">
        <f aca="false">IF($C586="","",N(TOP!$C$16)*N($K586))</f>
        <v/>
      </c>
      <c r="N586" s="17" t="str">
        <f aca="false">IF($C586="","",ROUNDUP(N($M586)/N($L586),0))</f>
        <v/>
      </c>
      <c r="O586" s="17" t="str">
        <f aca="false">IF($C586="","",N(商品マスタ!$R585))</f>
        <v/>
      </c>
      <c r="P586" s="17" t="str">
        <f aca="false">IF($C586="","",IF($F586="理論",(N($O586)+N($N586))-N($G586),(N($O586)+N($N586))-N($I586)))</f>
        <v/>
      </c>
      <c r="Q586" s="17" t="str">
        <f aca="false">IF($C586="","",MAX(1,N(商品マスタ!$K585)))</f>
        <v/>
      </c>
      <c r="R586" s="39" t="str">
        <f aca="false">IF($C586="","",IF(N($P586)/N($Q586)&lt;=0,"",ROUNDUP(N($P586)/N($Q586),0)))</f>
        <v/>
      </c>
      <c r="S586" s="14"/>
      <c r="T586" s="40" t="str">
        <f aca="false">IF($C586="","",N(商品マスタ!$M585))</f>
        <v/>
      </c>
      <c r="U586" s="40" t="str">
        <f aca="false">IF($S586="","",N($S586)*N($T586))</f>
        <v/>
      </c>
      <c r="V586" s="18"/>
    </row>
    <row r="587" customFormat="false" ht="15" hidden="false" customHeight="false" outlineLevel="0" collapsed="false">
      <c r="B587" s="12" t="n">
        <v>581</v>
      </c>
      <c r="C587" s="36" t="str">
        <f aca="false">IF(商品マスタ!$C586="","",商品マスタ!$C586)</f>
        <v/>
      </c>
      <c r="D587" s="12" t="str">
        <f aca="false">IF($C587="","",商品マスタ!$D586)</f>
        <v/>
      </c>
      <c r="E587" s="12" t="str">
        <f aca="false">IF($C587="","",商品マスタ!$G586)</f>
        <v/>
      </c>
      <c r="F587" s="12" t="str">
        <f aca="false">IF($C587="","",IF(商品マスタ!$P586="","理論",商品マスタ!$P586))</f>
        <v/>
      </c>
      <c r="G587" s="17" t="str">
        <f aca="false">IF($C587="","",N(商品マスタ!$H586))</f>
        <v/>
      </c>
      <c r="H587" s="14"/>
      <c r="I587" s="17" t="str">
        <f aca="false">IF($C587="","",N($H587)*N(商品マスタ!$N586))</f>
        <v/>
      </c>
      <c r="J587" s="17" t="str">
        <f aca="false">IF($C587="","",N($I587)-N($G587))</f>
        <v/>
      </c>
      <c r="K587" s="37" t="str">
        <f aca="false">IF($C587="","",N(商品マスタ!$I586))</f>
        <v/>
      </c>
      <c r="L587" s="17" t="str">
        <f aca="false">IF($C587="","",MAX(1,N(商品マスタ!$J586)))</f>
        <v/>
      </c>
      <c r="M587" s="38" t="str">
        <f aca="false">IF($C587="","",N(TOP!$C$16)*N($K587))</f>
        <v/>
      </c>
      <c r="N587" s="17" t="str">
        <f aca="false">IF($C587="","",ROUNDUP(N($M587)/N($L587),0))</f>
        <v/>
      </c>
      <c r="O587" s="17" t="str">
        <f aca="false">IF($C587="","",N(商品マスタ!$R586))</f>
        <v/>
      </c>
      <c r="P587" s="17" t="str">
        <f aca="false">IF($C587="","",IF($F587="理論",(N($O587)+N($N587))-N($G587),(N($O587)+N($N587))-N($I587)))</f>
        <v/>
      </c>
      <c r="Q587" s="17" t="str">
        <f aca="false">IF($C587="","",MAX(1,N(商品マスタ!$K586)))</f>
        <v/>
      </c>
      <c r="R587" s="39" t="str">
        <f aca="false">IF($C587="","",IF(N($P587)/N($Q587)&lt;=0,"",ROUNDUP(N($P587)/N($Q587),0)))</f>
        <v/>
      </c>
      <c r="S587" s="14"/>
      <c r="T587" s="40" t="str">
        <f aca="false">IF($C587="","",N(商品マスタ!$M586))</f>
        <v/>
      </c>
      <c r="U587" s="40" t="str">
        <f aca="false">IF($S587="","",N($S587)*N($T587))</f>
        <v/>
      </c>
      <c r="V587" s="18"/>
    </row>
    <row r="588" customFormat="false" ht="15" hidden="false" customHeight="false" outlineLevel="0" collapsed="false">
      <c r="B588" s="12" t="n">
        <v>582</v>
      </c>
      <c r="C588" s="36" t="str">
        <f aca="false">IF(商品マスタ!$C587="","",商品マスタ!$C587)</f>
        <v/>
      </c>
      <c r="D588" s="12" t="str">
        <f aca="false">IF($C588="","",商品マスタ!$D587)</f>
        <v/>
      </c>
      <c r="E588" s="12" t="str">
        <f aca="false">IF($C588="","",商品マスタ!$G587)</f>
        <v/>
      </c>
      <c r="F588" s="12" t="str">
        <f aca="false">IF($C588="","",IF(商品マスタ!$P587="","理論",商品マスタ!$P587))</f>
        <v/>
      </c>
      <c r="G588" s="17" t="str">
        <f aca="false">IF($C588="","",N(商品マスタ!$H587))</f>
        <v/>
      </c>
      <c r="H588" s="14"/>
      <c r="I588" s="17" t="str">
        <f aca="false">IF($C588="","",N($H588)*N(商品マスタ!$N587))</f>
        <v/>
      </c>
      <c r="J588" s="17" t="str">
        <f aca="false">IF($C588="","",N($I588)-N($G588))</f>
        <v/>
      </c>
      <c r="K588" s="37" t="str">
        <f aca="false">IF($C588="","",N(商品マスタ!$I587))</f>
        <v/>
      </c>
      <c r="L588" s="17" t="str">
        <f aca="false">IF($C588="","",MAX(1,N(商品マスタ!$J587)))</f>
        <v/>
      </c>
      <c r="M588" s="38" t="str">
        <f aca="false">IF($C588="","",N(TOP!$C$16)*N($K588))</f>
        <v/>
      </c>
      <c r="N588" s="17" t="str">
        <f aca="false">IF($C588="","",ROUNDUP(N($M588)/N($L588),0))</f>
        <v/>
      </c>
      <c r="O588" s="17" t="str">
        <f aca="false">IF($C588="","",N(商品マスタ!$R587))</f>
        <v/>
      </c>
      <c r="P588" s="17" t="str">
        <f aca="false">IF($C588="","",IF($F588="理論",(N($O588)+N($N588))-N($G588),(N($O588)+N($N588))-N($I588)))</f>
        <v/>
      </c>
      <c r="Q588" s="17" t="str">
        <f aca="false">IF($C588="","",MAX(1,N(商品マスタ!$K587)))</f>
        <v/>
      </c>
      <c r="R588" s="39" t="str">
        <f aca="false">IF($C588="","",IF(N($P588)/N($Q588)&lt;=0,"",ROUNDUP(N($P588)/N($Q588),0)))</f>
        <v/>
      </c>
      <c r="S588" s="14"/>
      <c r="T588" s="40" t="str">
        <f aca="false">IF($C588="","",N(商品マスタ!$M587))</f>
        <v/>
      </c>
      <c r="U588" s="40" t="str">
        <f aca="false">IF($S588="","",N($S588)*N($T588))</f>
        <v/>
      </c>
      <c r="V588" s="18"/>
    </row>
    <row r="589" customFormat="false" ht="15" hidden="false" customHeight="false" outlineLevel="0" collapsed="false">
      <c r="B589" s="12" t="n">
        <v>583</v>
      </c>
      <c r="C589" s="36" t="str">
        <f aca="false">IF(商品マスタ!$C588="","",商品マスタ!$C588)</f>
        <v/>
      </c>
      <c r="D589" s="12" t="str">
        <f aca="false">IF($C589="","",商品マスタ!$D588)</f>
        <v/>
      </c>
      <c r="E589" s="12" t="str">
        <f aca="false">IF($C589="","",商品マスタ!$G588)</f>
        <v/>
      </c>
      <c r="F589" s="12" t="str">
        <f aca="false">IF($C589="","",IF(商品マスタ!$P588="","理論",商品マスタ!$P588))</f>
        <v/>
      </c>
      <c r="G589" s="17" t="str">
        <f aca="false">IF($C589="","",N(商品マスタ!$H588))</f>
        <v/>
      </c>
      <c r="H589" s="14"/>
      <c r="I589" s="17" t="str">
        <f aca="false">IF($C589="","",N($H589)*N(商品マスタ!$N588))</f>
        <v/>
      </c>
      <c r="J589" s="17" t="str">
        <f aca="false">IF($C589="","",N($I589)-N($G589))</f>
        <v/>
      </c>
      <c r="K589" s="37" t="str">
        <f aca="false">IF($C589="","",N(商品マスタ!$I588))</f>
        <v/>
      </c>
      <c r="L589" s="17" t="str">
        <f aca="false">IF($C589="","",MAX(1,N(商品マスタ!$J588)))</f>
        <v/>
      </c>
      <c r="M589" s="38" t="str">
        <f aca="false">IF($C589="","",N(TOP!$C$16)*N($K589))</f>
        <v/>
      </c>
      <c r="N589" s="17" t="str">
        <f aca="false">IF($C589="","",ROUNDUP(N($M589)/N($L589),0))</f>
        <v/>
      </c>
      <c r="O589" s="17" t="str">
        <f aca="false">IF($C589="","",N(商品マスタ!$R588))</f>
        <v/>
      </c>
      <c r="P589" s="17" t="str">
        <f aca="false">IF($C589="","",IF($F589="理論",(N($O589)+N($N589))-N($G589),(N($O589)+N($N589))-N($I589)))</f>
        <v/>
      </c>
      <c r="Q589" s="17" t="str">
        <f aca="false">IF($C589="","",MAX(1,N(商品マスタ!$K588)))</f>
        <v/>
      </c>
      <c r="R589" s="39" t="str">
        <f aca="false">IF($C589="","",IF(N($P589)/N($Q589)&lt;=0,"",ROUNDUP(N($P589)/N($Q589),0)))</f>
        <v/>
      </c>
      <c r="S589" s="14"/>
      <c r="T589" s="40" t="str">
        <f aca="false">IF($C589="","",N(商品マスタ!$M588))</f>
        <v/>
      </c>
      <c r="U589" s="40" t="str">
        <f aca="false">IF($S589="","",N($S589)*N($T589))</f>
        <v/>
      </c>
      <c r="V589" s="18"/>
    </row>
    <row r="590" customFormat="false" ht="15" hidden="false" customHeight="false" outlineLevel="0" collapsed="false">
      <c r="B590" s="12" t="n">
        <v>584</v>
      </c>
      <c r="C590" s="36" t="str">
        <f aca="false">IF(商品マスタ!$C589="","",商品マスタ!$C589)</f>
        <v/>
      </c>
      <c r="D590" s="12" t="str">
        <f aca="false">IF($C590="","",商品マスタ!$D589)</f>
        <v/>
      </c>
      <c r="E590" s="12" t="str">
        <f aca="false">IF($C590="","",商品マスタ!$G589)</f>
        <v/>
      </c>
      <c r="F590" s="12" t="str">
        <f aca="false">IF($C590="","",IF(商品マスタ!$P589="","理論",商品マスタ!$P589))</f>
        <v/>
      </c>
      <c r="G590" s="17" t="str">
        <f aca="false">IF($C590="","",N(商品マスタ!$H589))</f>
        <v/>
      </c>
      <c r="H590" s="14"/>
      <c r="I590" s="17" t="str">
        <f aca="false">IF($C590="","",N($H590)*N(商品マスタ!$N589))</f>
        <v/>
      </c>
      <c r="J590" s="17" t="str">
        <f aca="false">IF($C590="","",N($I590)-N($G590))</f>
        <v/>
      </c>
      <c r="K590" s="37" t="str">
        <f aca="false">IF($C590="","",N(商品マスタ!$I589))</f>
        <v/>
      </c>
      <c r="L590" s="17" t="str">
        <f aca="false">IF($C590="","",MAX(1,N(商品マスタ!$J589)))</f>
        <v/>
      </c>
      <c r="M590" s="38" t="str">
        <f aca="false">IF($C590="","",N(TOP!$C$16)*N($K590))</f>
        <v/>
      </c>
      <c r="N590" s="17" t="str">
        <f aca="false">IF($C590="","",ROUNDUP(N($M590)/N($L590),0))</f>
        <v/>
      </c>
      <c r="O590" s="17" t="str">
        <f aca="false">IF($C590="","",N(商品マスタ!$R589))</f>
        <v/>
      </c>
      <c r="P590" s="17" t="str">
        <f aca="false">IF($C590="","",IF($F590="理論",(N($O590)+N($N590))-N($G590),(N($O590)+N($N590))-N($I590)))</f>
        <v/>
      </c>
      <c r="Q590" s="17" t="str">
        <f aca="false">IF($C590="","",MAX(1,N(商品マスタ!$K589)))</f>
        <v/>
      </c>
      <c r="R590" s="39" t="str">
        <f aca="false">IF($C590="","",IF(N($P590)/N($Q590)&lt;=0,"",ROUNDUP(N($P590)/N($Q590),0)))</f>
        <v/>
      </c>
      <c r="S590" s="14"/>
      <c r="T590" s="40" t="str">
        <f aca="false">IF($C590="","",N(商品マスタ!$M589))</f>
        <v/>
      </c>
      <c r="U590" s="40" t="str">
        <f aca="false">IF($S590="","",N($S590)*N($T590))</f>
        <v/>
      </c>
      <c r="V590" s="18"/>
    </row>
    <row r="591" customFormat="false" ht="15" hidden="false" customHeight="false" outlineLevel="0" collapsed="false">
      <c r="B591" s="12" t="n">
        <v>585</v>
      </c>
      <c r="C591" s="36" t="str">
        <f aca="false">IF(商品マスタ!$C590="","",商品マスタ!$C590)</f>
        <v/>
      </c>
      <c r="D591" s="12" t="str">
        <f aca="false">IF($C591="","",商品マスタ!$D590)</f>
        <v/>
      </c>
      <c r="E591" s="12" t="str">
        <f aca="false">IF($C591="","",商品マスタ!$G590)</f>
        <v/>
      </c>
      <c r="F591" s="12" t="str">
        <f aca="false">IF($C591="","",IF(商品マスタ!$P590="","理論",商品マスタ!$P590))</f>
        <v/>
      </c>
      <c r="G591" s="17" t="str">
        <f aca="false">IF($C591="","",N(商品マスタ!$H590))</f>
        <v/>
      </c>
      <c r="H591" s="14"/>
      <c r="I591" s="17" t="str">
        <f aca="false">IF($C591="","",N($H591)*N(商品マスタ!$N590))</f>
        <v/>
      </c>
      <c r="J591" s="17" t="str">
        <f aca="false">IF($C591="","",N($I591)-N($G591))</f>
        <v/>
      </c>
      <c r="K591" s="37" t="str">
        <f aca="false">IF($C591="","",N(商品マスタ!$I590))</f>
        <v/>
      </c>
      <c r="L591" s="17" t="str">
        <f aca="false">IF($C591="","",MAX(1,N(商品マスタ!$J590)))</f>
        <v/>
      </c>
      <c r="M591" s="38" t="str">
        <f aca="false">IF($C591="","",N(TOP!$C$16)*N($K591))</f>
        <v/>
      </c>
      <c r="N591" s="17" t="str">
        <f aca="false">IF($C591="","",ROUNDUP(N($M591)/N($L591),0))</f>
        <v/>
      </c>
      <c r="O591" s="17" t="str">
        <f aca="false">IF($C591="","",N(商品マスタ!$R590))</f>
        <v/>
      </c>
      <c r="P591" s="17" t="str">
        <f aca="false">IF($C591="","",IF($F591="理論",(N($O591)+N($N591))-N($G591),(N($O591)+N($N591))-N($I591)))</f>
        <v/>
      </c>
      <c r="Q591" s="17" t="str">
        <f aca="false">IF($C591="","",MAX(1,N(商品マスタ!$K590)))</f>
        <v/>
      </c>
      <c r="R591" s="39" t="str">
        <f aca="false">IF($C591="","",IF(N($P591)/N($Q591)&lt;=0,"",ROUNDUP(N($P591)/N($Q591),0)))</f>
        <v/>
      </c>
      <c r="S591" s="14"/>
      <c r="T591" s="40" t="str">
        <f aca="false">IF($C591="","",N(商品マスタ!$M590))</f>
        <v/>
      </c>
      <c r="U591" s="40" t="str">
        <f aca="false">IF($S591="","",N($S591)*N($T591))</f>
        <v/>
      </c>
      <c r="V591" s="18"/>
    </row>
    <row r="592" customFormat="false" ht="15" hidden="false" customHeight="false" outlineLevel="0" collapsed="false">
      <c r="B592" s="12" t="n">
        <v>586</v>
      </c>
      <c r="C592" s="36" t="str">
        <f aca="false">IF(商品マスタ!$C591="","",商品マスタ!$C591)</f>
        <v/>
      </c>
      <c r="D592" s="12" t="str">
        <f aca="false">IF($C592="","",商品マスタ!$D591)</f>
        <v/>
      </c>
      <c r="E592" s="12" t="str">
        <f aca="false">IF($C592="","",商品マスタ!$G591)</f>
        <v/>
      </c>
      <c r="F592" s="12" t="str">
        <f aca="false">IF($C592="","",IF(商品マスタ!$P591="","理論",商品マスタ!$P591))</f>
        <v/>
      </c>
      <c r="G592" s="17" t="str">
        <f aca="false">IF($C592="","",N(商品マスタ!$H591))</f>
        <v/>
      </c>
      <c r="H592" s="14"/>
      <c r="I592" s="17" t="str">
        <f aca="false">IF($C592="","",N($H592)*N(商品マスタ!$N591))</f>
        <v/>
      </c>
      <c r="J592" s="17" t="str">
        <f aca="false">IF($C592="","",N($I592)-N($G592))</f>
        <v/>
      </c>
      <c r="K592" s="37" t="str">
        <f aca="false">IF($C592="","",N(商品マスタ!$I591))</f>
        <v/>
      </c>
      <c r="L592" s="17" t="str">
        <f aca="false">IF($C592="","",MAX(1,N(商品マスタ!$J591)))</f>
        <v/>
      </c>
      <c r="M592" s="38" t="str">
        <f aca="false">IF($C592="","",N(TOP!$C$16)*N($K592))</f>
        <v/>
      </c>
      <c r="N592" s="17" t="str">
        <f aca="false">IF($C592="","",ROUNDUP(N($M592)/N($L592),0))</f>
        <v/>
      </c>
      <c r="O592" s="17" t="str">
        <f aca="false">IF($C592="","",N(商品マスタ!$R591))</f>
        <v/>
      </c>
      <c r="P592" s="17" t="str">
        <f aca="false">IF($C592="","",IF($F592="理論",(N($O592)+N($N592))-N($G592),(N($O592)+N($N592))-N($I592)))</f>
        <v/>
      </c>
      <c r="Q592" s="17" t="str">
        <f aca="false">IF($C592="","",MAX(1,N(商品マスタ!$K591)))</f>
        <v/>
      </c>
      <c r="R592" s="39" t="str">
        <f aca="false">IF($C592="","",IF(N($P592)/N($Q592)&lt;=0,"",ROUNDUP(N($P592)/N($Q592),0)))</f>
        <v/>
      </c>
      <c r="S592" s="14"/>
      <c r="T592" s="40" t="str">
        <f aca="false">IF($C592="","",N(商品マスタ!$M591))</f>
        <v/>
      </c>
      <c r="U592" s="40" t="str">
        <f aca="false">IF($S592="","",N($S592)*N($T592))</f>
        <v/>
      </c>
      <c r="V592" s="18"/>
    </row>
    <row r="593" customFormat="false" ht="15" hidden="false" customHeight="false" outlineLevel="0" collapsed="false">
      <c r="B593" s="12" t="n">
        <v>587</v>
      </c>
      <c r="C593" s="36" t="str">
        <f aca="false">IF(商品マスタ!$C592="","",商品マスタ!$C592)</f>
        <v/>
      </c>
      <c r="D593" s="12" t="str">
        <f aca="false">IF($C593="","",商品マスタ!$D592)</f>
        <v/>
      </c>
      <c r="E593" s="12" t="str">
        <f aca="false">IF($C593="","",商品マスタ!$G592)</f>
        <v/>
      </c>
      <c r="F593" s="12" t="str">
        <f aca="false">IF($C593="","",IF(商品マスタ!$P592="","理論",商品マスタ!$P592))</f>
        <v/>
      </c>
      <c r="G593" s="17" t="str">
        <f aca="false">IF($C593="","",N(商品マスタ!$H592))</f>
        <v/>
      </c>
      <c r="H593" s="14"/>
      <c r="I593" s="17" t="str">
        <f aca="false">IF($C593="","",N($H593)*N(商品マスタ!$N592))</f>
        <v/>
      </c>
      <c r="J593" s="17" t="str">
        <f aca="false">IF($C593="","",N($I593)-N($G593))</f>
        <v/>
      </c>
      <c r="K593" s="37" t="str">
        <f aca="false">IF($C593="","",N(商品マスタ!$I592))</f>
        <v/>
      </c>
      <c r="L593" s="17" t="str">
        <f aca="false">IF($C593="","",MAX(1,N(商品マスタ!$J592)))</f>
        <v/>
      </c>
      <c r="M593" s="38" t="str">
        <f aca="false">IF($C593="","",N(TOP!$C$16)*N($K593))</f>
        <v/>
      </c>
      <c r="N593" s="17" t="str">
        <f aca="false">IF($C593="","",ROUNDUP(N($M593)/N($L593),0))</f>
        <v/>
      </c>
      <c r="O593" s="17" t="str">
        <f aca="false">IF($C593="","",N(商品マスタ!$R592))</f>
        <v/>
      </c>
      <c r="P593" s="17" t="str">
        <f aca="false">IF($C593="","",IF($F593="理論",(N($O593)+N($N593))-N($G593),(N($O593)+N($N593))-N($I593)))</f>
        <v/>
      </c>
      <c r="Q593" s="17" t="str">
        <f aca="false">IF($C593="","",MAX(1,N(商品マスタ!$K592)))</f>
        <v/>
      </c>
      <c r="R593" s="39" t="str">
        <f aca="false">IF($C593="","",IF(N($P593)/N($Q593)&lt;=0,"",ROUNDUP(N($P593)/N($Q593),0)))</f>
        <v/>
      </c>
      <c r="S593" s="14"/>
      <c r="T593" s="40" t="str">
        <f aca="false">IF($C593="","",N(商品マスタ!$M592))</f>
        <v/>
      </c>
      <c r="U593" s="40" t="str">
        <f aca="false">IF($S593="","",N($S593)*N($T593))</f>
        <v/>
      </c>
      <c r="V593" s="18"/>
    </row>
    <row r="594" customFormat="false" ht="15" hidden="false" customHeight="false" outlineLevel="0" collapsed="false">
      <c r="B594" s="12" t="n">
        <v>588</v>
      </c>
      <c r="C594" s="36" t="str">
        <f aca="false">IF(商品マスタ!$C593="","",商品マスタ!$C593)</f>
        <v/>
      </c>
      <c r="D594" s="12" t="str">
        <f aca="false">IF($C594="","",商品マスタ!$D593)</f>
        <v/>
      </c>
      <c r="E594" s="12" t="str">
        <f aca="false">IF($C594="","",商品マスタ!$G593)</f>
        <v/>
      </c>
      <c r="F594" s="12" t="str">
        <f aca="false">IF($C594="","",IF(商品マスタ!$P593="","理論",商品マスタ!$P593))</f>
        <v/>
      </c>
      <c r="G594" s="17" t="str">
        <f aca="false">IF($C594="","",N(商品マスタ!$H593))</f>
        <v/>
      </c>
      <c r="H594" s="14"/>
      <c r="I594" s="17" t="str">
        <f aca="false">IF($C594="","",N($H594)*N(商品マスタ!$N593))</f>
        <v/>
      </c>
      <c r="J594" s="17" t="str">
        <f aca="false">IF($C594="","",N($I594)-N($G594))</f>
        <v/>
      </c>
      <c r="K594" s="37" t="str">
        <f aca="false">IF($C594="","",N(商品マスタ!$I593))</f>
        <v/>
      </c>
      <c r="L594" s="17" t="str">
        <f aca="false">IF($C594="","",MAX(1,N(商品マスタ!$J593)))</f>
        <v/>
      </c>
      <c r="M594" s="38" t="str">
        <f aca="false">IF($C594="","",N(TOP!$C$16)*N($K594))</f>
        <v/>
      </c>
      <c r="N594" s="17" t="str">
        <f aca="false">IF($C594="","",ROUNDUP(N($M594)/N($L594),0))</f>
        <v/>
      </c>
      <c r="O594" s="17" t="str">
        <f aca="false">IF($C594="","",N(商品マスタ!$R593))</f>
        <v/>
      </c>
      <c r="P594" s="17" t="str">
        <f aca="false">IF($C594="","",IF($F594="理論",(N($O594)+N($N594))-N($G594),(N($O594)+N($N594))-N($I594)))</f>
        <v/>
      </c>
      <c r="Q594" s="17" t="str">
        <f aca="false">IF($C594="","",MAX(1,N(商品マスタ!$K593)))</f>
        <v/>
      </c>
      <c r="R594" s="39" t="str">
        <f aca="false">IF($C594="","",IF(N($P594)/N($Q594)&lt;=0,"",ROUNDUP(N($P594)/N($Q594),0)))</f>
        <v/>
      </c>
      <c r="S594" s="14"/>
      <c r="T594" s="40" t="str">
        <f aca="false">IF($C594="","",N(商品マスタ!$M593))</f>
        <v/>
      </c>
      <c r="U594" s="40" t="str">
        <f aca="false">IF($S594="","",N($S594)*N($T594))</f>
        <v/>
      </c>
      <c r="V594" s="18"/>
    </row>
    <row r="595" customFormat="false" ht="15" hidden="false" customHeight="false" outlineLevel="0" collapsed="false">
      <c r="B595" s="12" t="n">
        <v>589</v>
      </c>
      <c r="C595" s="36" t="str">
        <f aca="false">IF(商品マスタ!$C594="","",商品マスタ!$C594)</f>
        <v/>
      </c>
      <c r="D595" s="12" t="str">
        <f aca="false">IF($C595="","",商品マスタ!$D594)</f>
        <v/>
      </c>
      <c r="E595" s="12" t="str">
        <f aca="false">IF($C595="","",商品マスタ!$G594)</f>
        <v/>
      </c>
      <c r="F595" s="12" t="str">
        <f aca="false">IF($C595="","",IF(商品マスタ!$P594="","理論",商品マスタ!$P594))</f>
        <v/>
      </c>
      <c r="G595" s="17" t="str">
        <f aca="false">IF($C595="","",N(商品マスタ!$H594))</f>
        <v/>
      </c>
      <c r="H595" s="14"/>
      <c r="I595" s="17" t="str">
        <f aca="false">IF($C595="","",N($H595)*N(商品マスタ!$N594))</f>
        <v/>
      </c>
      <c r="J595" s="17" t="str">
        <f aca="false">IF($C595="","",N($I595)-N($G595))</f>
        <v/>
      </c>
      <c r="K595" s="37" t="str">
        <f aca="false">IF($C595="","",N(商品マスタ!$I594))</f>
        <v/>
      </c>
      <c r="L595" s="17" t="str">
        <f aca="false">IF($C595="","",MAX(1,N(商品マスタ!$J594)))</f>
        <v/>
      </c>
      <c r="M595" s="38" t="str">
        <f aca="false">IF($C595="","",N(TOP!$C$16)*N($K595))</f>
        <v/>
      </c>
      <c r="N595" s="17" t="str">
        <f aca="false">IF($C595="","",ROUNDUP(N($M595)/N($L595),0))</f>
        <v/>
      </c>
      <c r="O595" s="17" t="str">
        <f aca="false">IF($C595="","",N(商品マスタ!$R594))</f>
        <v/>
      </c>
      <c r="P595" s="17" t="str">
        <f aca="false">IF($C595="","",IF($F595="理論",(N($O595)+N($N595))-N($G595),(N($O595)+N($N595))-N($I595)))</f>
        <v/>
      </c>
      <c r="Q595" s="17" t="str">
        <f aca="false">IF($C595="","",MAX(1,N(商品マスタ!$K594)))</f>
        <v/>
      </c>
      <c r="R595" s="39" t="str">
        <f aca="false">IF($C595="","",IF(N($P595)/N($Q595)&lt;=0,"",ROUNDUP(N($P595)/N($Q595),0)))</f>
        <v/>
      </c>
      <c r="S595" s="14"/>
      <c r="T595" s="40" t="str">
        <f aca="false">IF($C595="","",N(商品マスタ!$M594))</f>
        <v/>
      </c>
      <c r="U595" s="40" t="str">
        <f aca="false">IF($S595="","",N($S595)*N($T595))</f>
        <v/>
      </c>
      <c r="V595" s="18"/>
    </row>
    <row r="596" customFormat="false" ht="15" hidden="false" customHeight="false" outlineLevel="0" collapsed="false">
      <c r="B596" s="12" t="n">
        <v>590</v>
      </c>
      <c r="C596" s="36" t="str">
        <f aca="false">IF(商品マスタ!$C595="","",商品マスタ!$C595)</f>
        <v/>
      </c>
      <c r="D596" s="12" t="str">
        <f aca="false">IF($C596="","",商品マスタ!$D595)</f>
        <v/>
      </c>
      <c r="E596" s="12" t="str">
        <f aca="false">IF($C596="","",商品マスタ!$G595)</f>
        <v/>
      </c>
      <c r="F596" s="12" t="str">
        <f aca="false">IF($C596="","",IF(商品マスタ!$P595="","理論",商品マスタ!$P595))</f>
        <v/>
      </c>
      <c r="G596" s="17" t="str">
        <f aca="false">IF($C596="","",N(商品マスタ!$H595))</f>
        <v/>
      </c>
      <c r="H596" s="14"/>
      <c r="I596" s="17" t="str">
        <f aca="false">IF($C596="","",N($H596)*N(商品マスタ!$N595))</f>
        <v/>
      </c>
      <c r="J596" s="17" t="str">
        <f aca="false">IF($C596="","",N($I596)-N($G596))</f>
        <v/>
      </c>
      <c r="K596" s="37" t="str">
        <f aca="false">IF($C596="","",N(商品マスタ!$I595))</f>
        <v/>
      </c>
      <c r="L596" s="17" t="str">
        <f aca="false">IF($C596="","",MAX(1,N(商品マスタ!$J595)))</f>
        <v/>
      </c>
      <c r="M596" s="38" t="str">
        <f aca="false">IF($C596="","",N(TOP!$C$16)*N($K596))</f>
        <v/>
      </c>
      <c r="N596" s="17" t="str">
        <f aca="false">IF($C596="","",ROUNDUP(N($M596)/N($L596),0))</f>
        <v/>
      </c>
      <c r="O596" s="17" t="str">
        <f aca="false">IF($C596="","",N(商品マスタ!$R595))</f>
        <v/>
      </c>
      <c r="P596" s="17" t="str">
        <f aca="false">IF($C596="","",IF($F596="理論",(N($O596)+N($N596))-N($G596),(N($O596)+N($N596))-N($I596)))</f>
        <v/>
      </c>
      <c r="Q596" s="17" t="str">
        <f aca="false">IF($C596="","",MAX(1,N(商品マスタ!$K595)))</f>
        <v/>
      </c>
      <c r="R596" s="39" t="str">
        <f aca="false">IF($C596="","",IF(N($P596)/N($Q596)&lt;=0,"",ROUNDUP(N($P596)/N($Q596),0)))</f>
        <v/>
      </c>
      <c r="S596" s="14"/>
      <c r="T596" s="40" t="str">
        <f aca="false">IF($C596="","",N(商品マスタ!$M595))</f>
        <v/>
      </c>
      <c r="U596" s="40" t="str">
        <f aca="false">IF($S596="","",N($S596)*N($T596))</f>
        <v/>
      </c>
      <c r="V596" s="18"/>
    </row>
    <row r="597" customFormat="false" ht="15" hidden="false" customHeight="false" outlineLevel="0" collapsed="false">
      <c r="B597" s="12" t="n">
        <v>591</v>
      </c>
      <c r="C597" s="36" t="str">
        <f aca="false">IF(商品マスタ!$C596="","",商品マスタ!$C596)</f>
        <v/>
      </c>
      <c r="D597" s="12" t="str">
        <f aca="false">IF($C597="","",商品マスタ!$D596)</f>
        <v/>
      </c>
      <c r="E597" s="12" t="str">
        <f aca="false">IF($C597="","",商品マスタ!$G596)</f>
        <v/>
      </c>
      <c r="F597" s="12" t="str">
        <f aca="false">IF($C597="","",IF(商品マスタ!$P596="","理論",商品マスタ!$P596))</f>
        <v/>
      </c>
      <c r="G597" s="17" t="str">
        <f aca="false">IF($C597="","",N(商品マスタ!$H596))</f>
        <v/>
      </c>
      <c r="H597" s="14"/>
      <c r="I597" s="17" t="str">
        <f aca="false">IF($C597="","",N($H597)*N(商品マスタ!$N596))</f>
        <v/>
      </c>
      <c r="J597" s="17" t="str">
        <f aca="false">IF($C597="","",N($I597)-N($G597))</f>
        <v/>
      </c>
      <c r="K597" s="37" t="str">
        <f aca="false">IF($C597="","",N(商品マスタ!$I596))</f>
        <v/>
      </c>
      <c r="L597" s="17" t="str">
        <f aca="false">IF($C597="","",MAX(1,N(商品マスタ!$J596)))</f>
        <v/>
      </c>
      <c r="M597" s="38" t="str">
        <f aca="false">IF($C597="","",N(TOP!$C$16)*N($K597))</f>
        <v/>
      </c>
      <c r="N597" s="17" t="str">
        <f aca="false">IF($C597="","",ROUNDUP(N($M597)/N($L597),0))</f>
        <v/>
      </c>
      <c r="O597" s="17" t="str">
        <f aca="false">IF($C597="","",N(商品マスタ!$R596))</f>
        <v/>
      </c>
      <c r="P597" s="17" t="str">
        <f aca="false">IF($C597="","",IF($F597="理論",(N($O597)+N($N597))-N($G597),(N($O597)+N($N597))-N($I597)))</f>
        <v/>
      </c>
      <c r="Q597" s="17" t="str">
        <f aca="false">IF($C597="","",MAX(1,N(商品マスタ!$K596)))</f>
        <v/>
      </c>
      <c r="R597" s="39" t="str">
        <f aca="false">IF($C597="","",IF(N($P597)/N($Q597)&lt;=0,"",ROUNDUP(N($P597)/N($Q597),0)))</f>
        <v/>
      </c>
      <c r="S597" s="14"/>
      <c r="T597" s="40" t="str">
        <f aca="false">IF($C597="","",N(商品マスタ!$M596))</f>
        <v/>
      </c>
      <c r="U597" s="40" t="str">
        <f aca="false">IF($S597="","",N($S597)*N($T597))</f>
        <v/>
      </c>
      <c r="V597" s="18"/>
    </row>
    <row r="598" customFormat="false" ht="15" hidden="false" customHeight="false" outlineLevel="0" collapsed="false">
      <c r="B598" s="12" t="n">
        <v>592</v>
      </c>
      <c r="C598" s="36" t="str">
        <f aca="false">IF(商品マスタ!$C597="","",商品マスタ!$C597)</f>
        <v/>
      </c>
      <c r="D598" s="12" t="str">
        <f aca="false">IF($C598="","",商品マスタ!$D597)</f>
        <v/>
      </c>
      <c r="E598" s="12" t="str">
        <f aca="false">IF($C598="","",商品マスタ!$G597)</f>
        <v/>
      </c>
      <c r="F598" s="12" t="str">
        <f aca="false">IF($C598="","",IF(商品マスタ!$P597="","理論",商品マスタ!$P597))</f>
        <v/>
      </c>
      <c r="G598" s="17" t="str">
        <f aca="false">IF($C598="","",N(商品マスタ!$H597))</f>
        <v/>
      </c>
      <c r="H598" s="14"/>
      <c r="I598" s="17" t="str">
        <f aca="false">IF($C598="","",N($H598)*N(商品マスタ!$N597))</f>
        <v/>
      </c>
      <c r="J598" s="17" t="str">
        <f aca="false">IF($C598="","",N($I598)-N($G598))</f>
        <v/>
      </c>
      <c r="K598" s="37" t="str">
        <f aca="false">IF($C598="","",N(商品マスタ!$I597))</f>
        <v/>
      </c>
      <c r="L598" s="17" t="str">
        <f aca="false">IF($C598="","",MAX(1,N(商品マスタ!$J597)))</f>
        <v/>
      </c>
      <c r="M598" s="38" t="str">
        <f aca="false">IF($C598="","",N(TOP!$C$16)*N($K598))</f>
        <v/>
      </c>
      <c r="N598" s="17" t="str">
        <f aca="false">IF($C598="","",ROUNDUP(N($M598)/N($L598),0))</f>
        <v/>
      </c>
      <c r="O598" s="17" t="str">
        <f aca="false">IF($C598="","",N(商品マスタ!$R597))</f>
        <v/>
      </c>
      <c r="P598" s="17" t="str">
        <f aca="false">IF($C598="","",IF($F598="理論",(N($O598)+N($N598))-N($G598),(N($O598)+N($N598))-N($I598)))</f>
        <v/>
      </c>
      <c r="Q598" s="17" t="str">
        <f aca="false">IF($C598="","",MAX(1,N(商品マスタ!$K597)))</f>
        <v/>
      </c>
      <c r="R598" s="39" t="str">
        <f aca="false">IF($C598="","",IF(N($P598)/N($Q598)&lt;=0,"",ROUNDUP(N($P598)/N($Q598),0)))</f>
        <v/>
      </c>
      <c r="S598" s="14"/>
      <c r="T598" s="40" t="str">
        <f aca="false">IF($C598="","",N(商品マスタ!$M597))</f>
        <v/>
      </c>
      <c r="U598" s="40" t="str">
        <f aca="false">IF($S598="","",N($S598)*N($T598))</f>
        <v/>
      </c>
      <c r="V598" s="18"/>
    </row>
    <row r="599" customFormat="false" ht="15" hidden="false" customHeight="false" outlineLevel="0" collapsed="false">
      <c r="B599" s="12" t="n">
        <v>593</v>
      </c>
      <c r="C599" s="36" t="str">
        <f aca="false">IF(商品マスタ!$C598="","",商品マスタ!$C598)</f>
        <v/>
      </c>
      <c r="D599" s="12" t="str">
        <f aca="false">IF($C599="","",商品マスタ!$D598)</f>
        <v/>
      </c>
      <c r="E599" s="12" t="str">
        <f aca="false">IF($C599="","",商品マスタ!$G598)</f>
        <v/>
      </c>
      <c r="F599" s="12" t="str">
        <f aca="false">IF($C599="","",IF(商品マスタ!$P598="","理論",商品マスタ!$P598))</f>
        <v/>
      </c>
      <c r="G599" s="17" t="str">
        <f aca="false">IF($C599="","",N(商品マスタ!$H598))</f>
        <v/>
      </c>
      <c r="H599" s="14"/>
      <c r="I599" s="17" t="str">
        <f aca="false">IF($C599="","",N($H599)*N(商品マスタ!$N598))</f>
        <v/>
      </c>
      <c r="J599" s="17" t="str">
        <f aca="false">IF($C599="","",N($I599)-N($G599))</f>
        <v/>
      </c>
      <c r="K599" s="37" t="str">
        <f aca="false">IF($C599="","",N(商品マスタ!$I598))</f>
        <v/>
      </c>
      <c r="L599" s="17" t="str">
        <f aca="false">IF($C599="","",MAX(1,N(商品マスタ!$J598)))</f>
        <v/>
      </c>
      <c r="M599" s="38" t="str">
        <f aca="false">IF($C599="","",N(TOP!$C$16)*N($K599))</f>
        <v/>
      </c>
      <c r="N599" s="17" t="str">
        <f aca="false">IF($C599="","",ROUNDUP(N($M599)/N($L599),0))</f>
        <v/>
      </c>
      <c r="O599" s="17" t="str">
        <f aca="false">IF($C599="","",N(商品マスタ!$R598))</f>
        <v/>
      </c>
      <c r="P599" s="17" t="str">
        <f aca="false">IF($C599="","",IF($F599="理論",(N($O599)+N($N599))-N($G599),(N($O599)+N($N599))-N($I599)))</f>
        <v/>
      </c>
      <c r="Q599" s="17" t="str">
        <f aca="false">IF($C599="","",MAX(1,N(商品マスタ!$K598)))</f>
        <v/>
      </c>
      <c r="R599" s="39" t="str">
        <f aca="false">IF($C599="","",IF(N($P599)/N($Q599)&lt;=0,"",ROUNDUP(N($P599)/N($Q599),0)))</f>
        <v/>
      </c>
      <c r="S599" s="14"/>
      <c r="T599" s="40" t="str">
        <f aca="false">IF($C599="","",N(商品マスタ!$M598))</f>
        <v/>
      </c>
      <c r="U599" s="40" t="str">
        <f aca="false">IF($S599="","",N($S599)*N($T599))</f>
        <v/>
      </c>
      <c r="V599" s="18"/>
    </row>
    <row r="600" customFormat="false" ht="15" hidden="false" customHeight="false" outlineLevel="0" collapsed="false">
      <c r="B600" s="12" t="n">
        <v>594</v>
      </c>
      <c r="C600" s="36" t="str">
        <f aca="false">IF(商品マスタ!$C599="","",商品マスタ!$C599)</f>
        <v/>
      </c>
      <c r="D600" s="12" t="str">
        <f aca="false">IF($C600="","",商品マスタ!$D599)</f>
        <v/>
      </c>
      <c r="E600" s="12" t="str">
        <f aca="false">IF($C600="","",商品マスタ!$G599)</f>
        <v/>
      </c>
      <c r="F600" s="12" t="str">
        <f aca="false">IF($C600="","",IF(商品マスタ!$P599="","理論",商品マスタ!$P599))</f>
        <v/>
      </c>
      <c r="G600" s="17" t="str">
        <f aca="false">IF($C600="","",N(商品マスタ!$H599))</f>
        <v/>
      </c>
      <c r="H600" s="14"/>
      <c r="I600" s="17" t="str">
        <f aca="false">IF($C600="","",N($H600)*N(商品マスタ!$N599))</f>
        <v/>
      </c>
      <c r="J600" s="17" t="str">
        <f aca="false">IF($C600="","",N($I600)-N($G600))</f>
        <v/>
      </c>
      <c r="K600" s="37" t="str">
        <f aca="false">IF($C600="","",N(商品マスタ!$I599))</f>
        <v/>
      </c>
      <c r="L600" s="17" t="str">
        <f aca="false">IF($C600="","",MAX(1,N(商品マスタ!$J599)))</f>
        <v/>
      </c>
      <c r="M600" s="38" t="str">
        <f aca="false">IF($C600="","",N(TOP!$C$16)*N($K600))</f>
        <v/>
      </c>
      <c r="N600" s="17" t="str">
        <f aca="false">IF($C600="","",ROUNDUP(N($M600)/N($L600),0))</f>
        <v/>
      </c>
      <c r="O600" s="17" t="str">
        <f aca="false">IF($C600="","",N(商品マスタ!$R599))</f>
        <v/>
      </c>
      <c r="P600" s="17" t="str">
        <f aca="false">IF($C600="","",IF($F600="理論",(N($O600)+N($N600))-N($G600),(N($O600)+N($N600))-N($I600)))</f>
        <v/>
      </c>
      <c r="Q600" s="17" t="str">
        <f aca="false">IF($C600="","",MAX(1,N(商品マスタ!$K599)))</f>
        <v/>
      </c>
      <c r="R600" s="39" t="str">
        <f aca="false">IF($C600="","",IF(N($P600)/N($Q600)&lt;=0,"",ROUNDUP(N($P600)/N($Q600),0)))</f>
        <v/>
      </c>
      <c r="S600" s="14"/>
      <c r="T600" s="40" t="str">
        <f aca="false">IF($C600="","",N(商品マスタ!$M599))</f>
        <v/>
      </c>
      <c r="U600" s="40" t="str">
        <f aca="false">IF($S600="","",N($S600)*N($T600))</f>
        <v/>
      </c>
      <c r="V600" s="18"/>
    </row>
    <row r="601" customFormat="false" ht="15" hidden="false" customHeight="false" outlineLevel="0" collapsed="false">
      <c r="B601" s="12" t="n">
        <v>595</v>
      </c>
      <c r="C601" s="36" t="str">
        <f aca="false">IF(商品マスタ!$C600="","",商品マスタ!$C600)</f>
        <v/>
      </c>
      <c r="D601" s="12" t="str">
        <f aca="false">IF($C601="","",商品マスタ!$D600)</f>
        <v/>
      </c>
      <c r="E601" s="12" t="str">
        <f aca="false">IF($C601="","",商品マスタ!$G600)</f>
        <v/>
      </c>
      <c r="F601" s="12" t="str">
        <f aca="false">IF($C601="","",IF(商品マスタ!$P600="","理論",商品マスタ!$P600))</f>
        <v/>
      </c>
      <c r="G601" s="17" t="str">
        <f aca="false">IF($C601="","",N(商品マスタ!$H600))</f>
        <v/>
      </c>
      <c r="H601" s="14"/>
      <c r="I601" s="17" t="str">
        <f aca="false">IF($C601="","",N($H601)*N(商品マスタ!$N600))</f>
        <v/>
      </c>
      <c r="J601" s="17" t="str">
        <f aca="false">IF($C601="","",N($I601)-N($G601))</f>
        <v/>
      </c>
      <c r="K601" s="37" t="str">
        <f aca="false">IF($C601="","",N(商品マスタ!$I600))</f>
        <v/>
      </c>
      <c r="L601" s="17" t="str">
        <f aca="false">IF($C601="","",MAX(1,N(商品マスタ!$J600)))</f>
        <v/>
      </c>
      <c r="M601" s="38" t="str">
        <f aca="false">IF($C601="","",N(TOP!$C$16)*N($K601))</f>
        <v/>
      </c>
      <c r="N601" s="17" t="str">
        <f aca="false">IF($C601="","",ROUNDUP(N($M601)/N($L601),0))</f>
        <v/>
      </c>
      <c r="O601" s="17" t="str">
        <f aca="false">IF($C601="","",N(商品マスタ!$R600))</f>
        <v/>
      </c>
      <c r="P601" s="17" t="str">
        <f aca="false">IF($C601="","",IF($F601="理論",(N($O601)+N($N601))-N($G601),(N($O601)+N($N601))-N($I601)))</f>
        <v/>
      </c>
      <c r="Q601" s="17" t="str">
        <f aca="false">IF($C601="","",MAX(1,N(商品マスタ!$K600)))</f>
        <v/>
      </c>
      <c r="R601" s="39" t="str">
        <f aca="false">IF($C601="","",IF(N($P601)/N($Q601)&lt;=0,"",ROUNDUP(N($P601)/N($Q601),0)))</f>
        <v/>
      </c>
      <c r="S601" s="14"/>
      <c r="T601" s="40" t="str">
        <f aca="false">IF($C601="","",N(商品マスタ!$M600))</f>
        <v/>
      </c>
      <c r="U601" s="40" t="str">
        <f aca="false">IF($S601="","",N($S601)*N($T601))</f>
        <v/>
      </c>
      <c r="V601" s="18"/>
    </row>
    <row r="602" customFormat="false" ht="15" hidden="false" customHeight="false" outlineLevel="0" collapsed="false">
      <c r="B602" s="12" t="n">
        <v>596</v>
      </c>
      <c r="C602" s="36" t="str">
        <f aca="false">IF(商品マスタ!$C601="","",商品マスタ!$C601)</f>
        <v/>
      </c>
      <c r="D602" s="12" t="str">
        <f aca="false">IF($C602="","",商品マスタ!$D601)</f>
        <v/>
      </c>
      <c r="E602" s="12" t="str">
        <f aca="false">IF($C602="","",商品マスタ!$G601)</f>
        <v/>
      </c>
      <c r="F602" s="12" t="str">
        <f aca="false">IF($C602="","",IF(商品マスタ!$P601="","理論",商品マスタ!$P601))</f>
        <v/>
      </c>
      <c r="G602" s="17" t="str">
        <f aca="false">IF($C602="","",N(商品マスタ!$H601))</f>
        <v/>
      </c>
      <c r="H602" s="14"/>
      <c r="I602" s="17" t="str">
        <f aca="false">IF($C602="","",N($H602)*N(商品マスタ!$N601))</f>
        <v/>
      </c>
      <c r="J602" s="17" t="str">
        <f aca="false">IF($C602="","",N($I602)-N($G602))</f>
        <v/>
      </c>
      <c r="K602" s="37" t="str">
        <f aca="false">IF($C602="","",N(商品マスタ!$I601))</f>
        <v/>
      </c>
      <c r="L602" s="17" t="str">
        <f aca="false">IF($C602="","",MAX(1,N(商品マスタ!$J601)))</f>
        <v/>
      </c>
      <c r="M602" s="38" t="str">
        <f aca="false">IF($C602="","",N(TOP!$C$16)*N($K602))</f>
        <v/>
      </c>
      <c r="N602" s="17" t="str">
        <f aca="false">IF($C602="","",ROUNDUP(N($M602)/N($L602),0))</f>
        <v/>
      </c>
      <c r="O602" s="17" t="str">
        <f aca="false">IF($C602="","",N(商品マスタ!$R601))</f>
        <v/>
      </c>
      <c r="P602" s="17" t="str">
        <f aca="false">IF($C602="","",IF($F602="理論",(N($O602)+N($N602))-N($G602),(N($O602)+N($N602))-N($I602)))</f>
        <v/>
      </c>
      <c r="Q602" s="17" t="str">
        <f aca="false">IF($C602="","",MAX(1,N(商品マスタ!$K601)))</f>
        <v/>
      </c>
      <c r="R602" s="39" t="str">
        <f aca="false">IF($C602="","",IF(N($P602)/N($Q602)&lt;=0,"",ROUNDUP(N($P602)/N($Q602),0)))</f>
        <v/>
      </c>
      <c r="S602" s="14"/>
      <c r="T602" s="40" t="str">
        <f aca="false">IF($C602="","",N(商品マスタ!$M601))</f>
        <v/>
      </c>
      <c r="U602" s="40" t="str">
        <f aca="false">IF($S602="","",N($S602)*N($T602))</f>
        <v/>
      </c>
      <c r="V602" s="18"/>
    </row>
    <row r="603" customFormat="false" ht="15" hidden="false" customHeight="false" outlineLevel="0" collapsed="false">
      <c r="B603" s="12" t="n">
        <v>597</v>
      </c>
      <c r="C603" s="36" t="str">
        <f aca="false">IF(商品マスタ!$C602="","",商品マスタ!$C602)</f>
        <v/>
      </c>
      <c r="D603" s="12" t="str">
        <f aca="false">IF($C603="","",商品マスタ!$D602)</f>
        <v/>
      </c>
      <c r="E603" s="12" t="str">
        <f aca="false">IF($C603="","",商品マスタ!$G602)</f>
        <v/>
      </c>
      <c r="F603" s="12" t="str">
        <f aca="false">IF($C603="","",IF(商品マスタ!$P602="","理論",商品マスタ!$P602))</f>
        <v/>
      </c>
      <c r="G603" s="17" t="str">
        <f aca="false">IF($C603="","",N(商品マスタ!$H602))</f>
        <v/>
      </c>
      <c r="H603" s="14"/>
      <c r="I603" s="17" t="str">
        <f aca="false">IF($C603="","",N($H603)*N(商品マスタ!$N602))</f>
        <v/>
      </c>
      <c r="J603" s="17" t="str">
        <f aca="false">IF($C603="","",N($I603)-N($G603))</f>
        <v/>
      </c>
      <c r="K603" s="37" t="str">
        <f aca="false">IF($C603="","",N(商品マスタ!$I602))</f>
        <v/>
      </c>
      <c r="L603" s="17" t="str">
        <f aca="false">IF($C603="","",MAX(1,N(商品マスタ!$J602)))</f>
        <v/>
      </c>
      <c r="M603" s="38" t="str">
        <f aca="false">IF($C603="","",N(TOP!$C$16)*N($K603))</f>
        <v/>
      </c>
      <c r="N603" s="17" t="str">
        <f aca="false">IF($C603="","",ROUNDUP(N($M603)/N($L603),0))</f>
        <v/>
      </c>
      <c r="O603" s="17" t="str">
        <f aca="false">IF($C603="","",N(商品マスタ!$R602))</f>
        <v/>
      </c>
      <c r="P603" s="17" t="str">
        <f aca="false">IF($C603="","",IF($F603="理論",(N($O603)+N($N603))-N($G603),(N($O603)+N($N603))-N($I603)))</f>
        <v/>
      </c>
      <c r="Q603" s="17" t="str">
        <f aca="false">IF($C603="","",MAX(1,N(商品マスタ!$K602)))</f>
        <v/>
      </c>
      <c r="R603" s="39" t="str">
        <f aca="false">IF($C603="","",IF(N($P603)/N($Q603)&lt;=0,"",ROUNDUP(N($P603)/N($Q603),0)))</f>
        <v/>
      </c>
      <c r="S603" s="14"/>
      <c r="T603" s="40" t="str">
        <f aca="false">IF($C603="","",N(商品マスタ!$M602))</f>
        <v/>
      </c>
      <c r="U603" s="40" t="str">
        <f aca="false">IF($S603="","",N($S603)*N($T603))</f>
        <v/>
      </c>
      <c r="V603" s="18"/>
    </row>
    <row r="604" customFormat="false" ht="15" hidden="false" customHeight="false" outlineLevel="0" collapsed="false">
      <c r="B604" s="12" t="n">
        <v>598</v>
      </c>
      <c r="C604" s="36" t="str">
        <f aca="false">IF(商品マスタ!$C603="","",商品マスタ!$C603)</f>
        <v/>
      </c>
      <c r="D604" s="12" t="str">
        <f aca="false">IF($C604="","",商品マスタ!$D603)</f>
        <v/>
      </c>
      <c r="E604" s="12" t="str">
        <f aca="false">IF($C604="","",商品マスタ!$G603)</f>
        <v/>
      </c>
      <c r="F604" s="12" t="str">
        <f aca="false">IF($C604="","",IF(商品マスタ!$P603="","理論",商品マスタ!$P603))</f>
        <v/>
      </c>
      <c r="G604" s="17" t="str">
        <f aca="false">IF($C604="","",N(商品マスタ!$H603))</f>
        <v/>
      </c>
      <c r="H604" s="14"/>
      <c r="I604" s="17" t="str">
        <f aca="false">IF($C604="","",N($H604)*N(商品マスタ!$N603))</f>
        <v/>
      </c>
      <c r="J604" s="17" t="str">
        <f aca="false">IF($C604="","",N($I604)-N($G604))</f>
        <v/>
      </c>
      <c r="K604" s="37" t="str">
        <f aca="false">IF($C604="","",N(商品マスタ!$I603))</f>
        <v/>
      </c>
      <c r="L604" s="17" t="str">
        <f aca="false">IF($C604="","",MAX(1,N(商品マスタ!$J603)))</f>
        <v/>
      </c>
      <c r="M604" s="38" t="str">
        <f aca="false">IF($C604="","",N(TOP!$C$16)*N($K604))</f>
        <v/>
      </c>
      <c r="N604" s="17" t="str">
        <f aca="false">IF($C604="","",ROUNDUP(N($M604)/N($L604),0))</f>
        <v/>
      </c>
      <c r="O604" s="17" t="str">
        <f aca="false">IF($C604="","",N(商品マスタ!$R603))</f>
        <v/>
      </c>
      <c r="P604" s="17" t="str">
        <f aca="false">IF($C604="","",IF($F604="理論",(N($O604)+N($N604))-N($G604),(N($O604)+N($N604))-N($I604)))</f>
        <v/>
      </c>
      <c r="Q604" s="17" t="str">
        <f aca="false">IF($C604="","",MAX(1,N(商品マスタ!$K603)))</f>
        <v/>
      </c>
      <c r="R604" s="39" t="str">
        <f aca="false">IF($C604="","",IF(N($P604)/N($Q604)&lt;=0,"",ROUNDUP(N($P604)/N($Q604),0)))</f>
        <v/>
      </c>
      <c r="S604" s="14"/>
      <c r="T604" s="40" t="str">
        <f aca="false">IF($C604="","",N(商品マスタ!$M603))</f>
        <v/>
      </c>
      <c r="U604" s="40" t="str">
        <f aca="false">IF($S604="","",N($S604)*N($T604))</f>
        <v/>
      </c>
      <c r="V604" s="18"/>
    </row>
    <row r="605" customFormat="false" ht="15" hidden="false" customHeight="false" outlineLevel="0" collapsed="false">
      <c r="B605" s="12" t="n">
        <v>599</v>
      </c>
      <c r="C605" s="36" t="str">
        <f aca="false">IF(商品マスタ!$C604="","",商品マスタ!$C604)</f>
        <v/>
      </c>
      <c r="D605" s="12" t="str">
        <f aca="false">IF($C605="","",商品マスタ!$D604)</f>
        <v/>
      </c>
      <c r="E605" s="12" t="str">
        <f aca="false">IF($C605="","",商品マスタ!$G604)</f>
        <v/>
      </c>
      <c r="F605" s="12" t="str">
        <f aca="false">IF($C605="","",IF(商品マスタ!$P604="","理論",商品マスタ!$P604))</f>
        <v/>
      </c>
      <c r="G605" s="17" t="str">
        <f aca="false">IF($C605="","",N(商品マスタ!$H604))</f>
        <v/>
      </c>
      <c r="H605" s="14"/>
      <c r="I605" s="17" t="str">
        <f aca="false">IF($C605="","",N($H605)*N(商品マスタ!$N604))</f>
        <v/>
      </c>
      <c r="J605" s="17" t="str">
        <f aca="false">IF($C605="","",N($I605)-N($G605))</f>
        <v/>
      </c>
      <c r="K605" s="37" t="str">
        <f aca="false">IF($C605="","",N(商品マスタ!$I604))</f>
        <v/>
      </c>
      <c r="L605" s="17" t="str">
        <f aca="false">IF($C605="","",MAX(1,N(商品マスタ!$J604)))</f>
        <v/>
      </c>
      <c r="M605" s="38" t="str">
        <f aca="false">IF($C605="","",N(TOP!$C$16)*N($K605))</f>
        <v/>
      </c>
      <c r="N605" s="17" t="str">
        <f aca="false">IF($C605="","",ROUNDUP(N($M605)/N($L605),0))</f>
        <v/>
      </c>
      <c r="O605" s="17" t="str">
        <f aca="false">IF($C605="","",N(商品マスタ!$R604))</f>
        <v/>
      </c>
      <c r="P605" s="17" t="str">
        <f aca="false">IF($C605="","",IF($F605="理論",(N($O605)+N($N605))-N($G605),(N($O605)+N($N605))-N($I605)))</f>
        <v/>
      </c>
      <c r="Q605" s="17" t="str">
        <f aca="false">IF($C605="","",MAX(1,N(商品マスタ!$K604)))</f>
        <v/>
      </c>
      <c r="R605" s="39" t="str">
        <f aca="false">IF($C605="","",IF(N($P605)/N($Q605)&lt;=0,"",ROUNDUP(N($P605)/N($Q605),0)))</f>
        <v/>
      </c>
      <c r="S605" s="14"/>
      <c r="T605" s="40" t="str">
        <f aca="false">IF($C605="","",N(商品マスタ!$M604))</f>
        <v/>
      </c>
      <c r="U605" s="40" t="str">
        <f aca="false">IF($S605="","",N($S605)*N($T605))</f>
        <v/>
      </c>
      <c r="V605" s="18"/>
    </row>
    <row r="606" customFormat="false" ht="15" hidden="false" customHeight="false" outlineLevel="0" collapsed="false">
      <c r="B606" s="12" t="n">
        <v>600</v>
      </c>
      <c r="C606" s="36" t="str">
        <f aca="false">IF(商品マスタ!$C605="","",商品マスタ!$C605)</f>
        <v/>
      </c>
      <c r="D606" s="12" t="str">
        <f aca="false">IF($C606="","",商品マスタ!$D605)</f>
        <v/>
      </c>
      <c r="E606" s="12" t="str">
        <f aca="false">IF($C606="","",商品マスタ!$G605)</f>
        <v/>
      </c>
      <c r="F606" s="12" t="str">
        <f aca="false">IF($C606="","",IF(商品マスタ!$P605="","理論",商品マスタ!$P605))</f>
        <v/>
      </c>
      <c r="G606" s="17" t="str">
        <f aca="false">IF($C606="","",N(商品マスタ!$H605))</f>
        <v/>
      </c>
      <c r="H606" s="14"/>
      <c r="I606" s="17" t="str">
        <f aca="false">IF($C606="","",N($H606)*N(商品マスタ!$N605))</f>
        <v/>
      </c>
      <c r="J606" s="17" t="str">
        <f aca="false">IF($C606="","",N($I606)-N($G606))</f>
        <v/>
      </c>
      <c r="K606" s="37" t="str">
        <f aca="false">IF($C606="","",N(商品マスタ!$I605))</f>
        <v/>
      </c>
      <c r="L606" s="17" t="str">
        <f aca="false">IF($C606="","",MAX(1,N(商品マスタ!$J605)))</f>
        <v/>
      </c>
      <c r="M606" s="38" t="str">
        <f aca="false">IF($C606="","",N(TOP!$C$16)*N($K606))</f>
        <v/>
      </c>
      <c r="N606" s="17" t="str">
        <f aca="false">IF($C606="","",ROUNDUP(N($M606)/N($L606),0))</f>
        <v/>
      </c>
      <c r="O606" s="17" t="str">
        <f aca="false">IF($C606="","",N(商品マスタ!$R605))</f>
        <v/>
      </c>
      <c r="P606" s="17" t="str">
        <f aca="false">IF($C606="","",IF($F606="理論",(N($O606)+N($N606))-N($G606),(N($O606)+N($N606))-N($I606)))</f>
        <v/>
      </c>
      <c r="Q606" s="17" t="str">
        <f aca="false">IF($C606="","",MAX(1,N(商品マスタ!$K605)))</f>
        <v/>
      </c>
      <c r="R606" s="39" t="str">
        <f aca="false">IF($C606="","",IF(N($P606)/N($Q606)&lt;=0,"",ROUNDUP(N($P606)/N($Q606),0)))</f>
        <v/>
      </c>
      <c r="S606" s="14"/>
      <c r="T606" s="40" t="str">
        <f aca="false">IF($C606="","",N(商品マスタ!$M605))</f>
        <v/>
      </c>
      <c r="U606" s="40" t="str">
        <f aca="false">IF($S606="","",N($S606)*N($T606))</f>
        <v/>
      </c>
      <c r="V606" s="18"/>
    </row>
    <row r="607" customFormat="false" ht="15" hidden="false" customHeight="false" outlineLevel="0" collapsed="false">
      <c r="B607" s="12" t="n">
        <v>601</v>
      </c>
      <c r="C607" s="36" t="str">
        <f aca="false">IF(商品マスタ!$C606="","",商品マスタ!$C606)</f>
        <v/>
      </c>
      <c r="D607" s="12" t="str">
        <f aca="false">IF($C607="","",商品マスタ!$D606)</f>
        <v/>
      </c>
      <c r="E607" s="12" t="str">
        <f aca="false">IF($C607="","",商品マスタ!$G606)</f>
        <v/>
      </c>
      <c r="F607" s="12" t="str">
        <f aca="false">IF($C607="","",IF(商品マスタ!$P606="","理論",商品マスタ!$P606))</f>
        <v/>
      </c>
      <c r="G607" s="17" t="str">
        <f aca="false">IF($C607="","",N(商品マスタ!$H606))</f>
        <v/>
      </c>
      <c r="H607" s="14"/>
      <c r="I607" s="17" t="str">
        <f aca="false">IF($C607="","",N($H607)*N(商品マスタ!$N606))</f>
        <v/>
      </c>
      <c r="J607" s="17" t="str">
        <f aca="false">IF($C607="","",N($I607)-N($G607))</f>
        <v/>
      </c>
      <c r="K607" s="37" t="str">
        <f aca="false">IF($C607="","",N(商品マスタ!$I606))</f>
        <v/>
      </c>
      <c r="L607" s="17" t="str">
        <f aca="false">IF($C607="","",MAX(1,N(商品マスタ!$J606)))</f>
        <v/>
      </c>
      <c r="M607" s="38" t="str">
        <f aca="false">IF($C607="","",N(TOP!$C$16)*N($K607))</f>
        <v/>
      </c>
      <c r="N607" s="17" t="str">
        <f aca="false">IF($C607="","",ROUNDUP(N($M607)/N($L607),0))</f>
        <v/>
      </c>
      <c r="O607" s="17" t="str">
        <f aca="false">IF($C607="","",N(商品マスタ!$R606))</f>
        <v/>
      </c>
      <c r="P607" s="17" t="str">
        <f aca="false">IF($C607="","",IF($F607="理論",(N($O607)+N($N607))-N($G607),(N($O607)+N($N607))-N($I607)))</f>
        <v/>
      </c>
      <c r="Q607" s="17" t="str">
        <f aca="false">IF($C607="","",MAX(1,N(商品マスタ!$K606)))</f>
        <v/>
      </c>
      <c r="R607" s="39" t="str">
        <f aca="false">IF($C607="","",IF(N($P607)/N($Q607)&lt;=0,"",ROUNDUP(N($P607)/N($Q607),0)))</f>
        <v/>
      </c>
      <c r="S607" s="14"/>
      <c r="T607" s="40" t="str">
        <f aca="false">IF($C607="","",N(商品マスタ!$M606))</f>
        <v/>
      </c>
      <c r="U607" s="40" t="str">
        <f aca="false">IF($S607="","",N($S607)*N($T607))</f>
        <v/>
      </c>
      <c r="V607" s="18"/>
    </row>
    <row r="608" customFormat="false" ht="15" hidden="false" customHeight="false" outlineLevel="0" collapsed="false">
      <c r="B608" s="12" t="n">
        <v>602</v>
      </c>
      <c r="C608" s="36" t="str">
        <f aca="false">IF(商品マスタ!$C607="","",商品マスタ!$C607)</f>
        <v/>
      </c>
      <c r="D608" s="12" t="str">
        <f aca="false">IF($C608="","",商品マスタ!$D607)</f>
        <v/>
      </c>
      <c r="E608" s="12" t="str">
        <f aca="false">IF($C608="","",商品マスタ!$G607)</f>
        <v/>
      </c>
      <c r="F608" s="12" t="str">
        <f aca="false">IF($C608="","",IF(商品マスタ!$P607="","理論",商品マスタ!$P607))</f>
        <v/>
      </c>
      <c r="G608" s="17" t="str">
        <f aca="false">IF($C608="","",N(商品マスタ!$H607))</f>
        <v/>
      </c>
      <c r="H608" s="14"/>
      <c r="I608" s="17" t="str">
        <f aca="false">IF($C608="","",N($H608)*N(商品マスタ!$N607))</f>
        <v/>
      </c>
      <c r="J608" s="17" t="str">
        <f aca="false">IF($C608="","",N($I608)-N($G608))</f>
        <v/>
      </c>
      <c r="K608" s="37" t="str">
        <f aca="false">IF($C608="","",N(商品マスタ!$I607))</f>
        <v/>
      </c>
      <c r="L608" s="17" t="str">
        <f aca="false">IF($C608="","",MAX(1,N(商品マスタ!$J607)))</f>
        <v/>
      </c>
      <c r="M608" s="38" t="str">
        <f aca="false">IF($C608="","",N(TOP!$C$16)*N($K608))</f>
        <v/>
      </c>
      <c r="N608" s="17" t="str">
        <f aca="false">IF($C608="","",ROUNDUP(N($M608)/N($L608),0))</f>
        <v/>
      </c>
      <c r="O608" s="17" t="str">
        <f aca="false">IF($C608="","",N(商品マスタ!$R607))</f>
        <v/>
      </c>
      <c r="P608" s="17" t="str">
        <f aca="false">IF($C608="","",IF($F608="理論",(N($O608)+N($N608))-N($G608),(N($O608)+N($N608))-N($I608)))</f>
        <v/>
      </c>
      <c r="Q608" s="17" t="str">
        <f aca="false">IF($C608="","",MAX(1,N(商品マスタ!$K607)))</f>
        <v/>
      </c>
      <c r="R608" s="39" t="str">
        <f aca="false">IF($C608="","",IF(N($P608)/N($Q608)&lt;=0,"",ROUNDUP(N($P608)/N($Q608),0)))</f>
        <v/>
      </c>
      <c r="S608" s="14"/>
      <c r="T608" s="40" t="str">
        <f aca="false">IF($C608="","",N(商品マスタ!$M607))</f>
        <v/>
      </c>
      <c r="U608" s="40" t="str">
        <f aca="false">IF($S608="","",N($S608)*N($T608))</f>
        <v/>
      </c>
      <c r="V608" s="18"/>
    </row>
    <row r="609" customFormat="false" ht="15" hidden="false" customHeight="false" outlineLevel="0" collapsed="false">
      <c r="B609" s="12" t="n">
        <v>603</v>
      </c>
      <c r="C609" s="36" t="str">
        <f aca="false">IF(商品マスタ!$C608="","",商品マスタ!$C608)</f>
        <v/>
      </c>
      <c r="D609" s="12" t="str">
        <f aca="false">IF($C609="","",商品マスタ!$D608)</f>
        <v/>
      </c>
      <c r="E609" s="12" t="str">
        <f aca="false">IF($C609="","",商品マスタ!$G608)</f>
        <v/>
      </c>
      <c r="F609" s="12" t="str">
        <f aca="false">IF($C609="","",IF(商品マスタ!$P608="","理論",商品マスタ!$P608))</f>
        <v/>
      </c>
      <c r="G609" s="17" t="str">
        <f aca="false">IF($C609="","",N(商品マスタ!$H608))</f>
        <v/>
      </c>
      <c r="H609" s="14"/>
      <c r="I609" s="17" t="str">
        <f aca="false">IF($C609="","",N($H609)*N(商品マスタ!$N608))</f>
        <v/>
      </c>
      <c r="J609" s="17" t="str">
        <f aca="false">IF($C609="","",N($I609)-N($G609))</f>
        <v/>
      </c>
      <c r="K609" s="37" t="str">
        <f aca="false">IF($C609="","",N(商品マスタ!$I608))</f>
        <v/>
      </c>
      <c r="L609" s="17" t="str">
        <f aca="false">IF($C609="","",MAX(1,N(商品マスタ!$J608)))</f>
        <v/>
      </c>
      <c r="M609" s="38" t="str">
        <f aca="false">IF($C609="","",N(TOP!$C$16)*N($K609))</f>
        <v/>
      </c>
      <c r="N609" s="17" t="str">
        <f aca="false">IF($C609="","",ROUNDUP(N($M609)/N($L609),0))</f>
        <v/>
      </c>
      <c r="O609" s="17" t="str">
        <f aca="false">IF($C609="","",N(商品マスタ!$R608))</f>
        <v/>
      </c>
      <c r="P609" s="17" t="str">
        <f aca="false">IF($C609="","",IF($F609="理論",(N($O609)+N($N609))-N($G609),(N($O609)+N($N609))-N($I609)))</f>
        <v/>
      </c>
      <c r="Q609" s="17" t="str">
        <f aca="false">IF($C609="","",MAX(1,N(商品マスタ!$K608)))</f>
        <v/>
      </c>
      <c r="R609" s="39" t="str">
        <f aca="false">IF($C609="","",IF(N($P609)/N($Q609)&lt;=0,"",ROUNDUP(N($P609)/N($Q609),0)))</f>
        <v/>
      </c>
      <c r="S609" s="14"/>
      <c r="T609" s="40" t="str">
        <f aca="false">IF($C609="","",N(商品マスタ!$M608))</f>
        <v/>
      </c>
      <c r="U609" s="40" t="str">
        <f aca="false">IF($S609="","",N($S609)*N($T609))</f>
        <v/>
      </c>
      <c r="V609" s="18"/>
    </row>
    <row r="610" customFormat="false" ht="15" hidden="false" customHeight="false" outlineLevel="0" collapsed="false">
      <c r="B610" s="12" t="n">
        <v>604</v>
      </c>
      <c r="C610" s="36" t="str">
        <f aca="false">IF(商品マスタ!$C609="","",商品マスタ!$C609)</f>
        <v/>
      </c>
      <c r="D610" s="12" t="str">
        <f aca="false">IF($C610="","",商品マスタ!$D609)</f>
        <v/>
      </c>
      <c r="E610" s="12" t="str">
        <f aca="false">IF($C610="","",商品マスタ!$G609)</f>
        <v/>
      </c>
      <c r="F610" s="12" t="str">
        <f aca="false">IF($C610="","",IF(商品マスタ!$P609="","理論",商品マスタ!$P609))</f>
        <v/>
      </c>
      <c r="G610" s="17" t="str">
        <f aca="false">IF($C610="","",N(商品マスタ!$H609))</f>
        <v/>
      </c>
      <c r="H610" s="14"/>
      <c r="I610" s="17" t="str">
        <f aca="false">IF($C610="","",N($H610)*N(商品マスタ!$N609))</f>
        <v/>
      </c>
      <c r="J610" s="17" t="str">
        <f aca="false">IF($C610="","",N($I610)-N($G610))</f>
        <v/>
      </c>
      <c r="K610" s="37" t="str">
        <f aca="false">IF($C610="","",N(商品マスタ!$I609))</f>
        <v/>
      </c>
      <c r="L610" s="17" t="str">
        <f aca="false">IF($C610="","",MAX(1,N(商品マスタ!$J609)))</f>
        <v/>
      </c>
      <c r="M610" s="38" t="str">
        <f aca="false">IF($C610="","",N(TOP!$C$16)*N($K610))</f>
        <v/>
      </c>
      <c r="N610" s="17" t="str">
        <f aca="false">IF($C610="","",ROUNDUP(N($M610)/N($L610),0))</f>
        <v/>
      </c>
      <c r="O610" s="17" t="str">
        <f aca="false">IF($C610="","",N(商品マスタ!$R609))</f>
        <v/>
      </c>
      <c r="P610" s="17" t="str">
        <f aca="false">IF($C610="","",IF($F610="理論",(N($O610)+N($N610))-N($G610),(N($O610)+N($N610))-N($I610)))</f>
        <v/>
      </c>
      <c r="Q610" s="17" t="str">
        <f aca="false">IF($C610="","",MAX(1,N(商品マスタ!$K609)))</f>
        <v/>
      </c>
      <c r="R610" s="39" t="str">
        <f aca="false">IF($C610="","",IF(N($P610)/N($Q610)&lt;=0,"",ROUNDUP(N($P610)/N($Q610),0)))</f>
        <v/>
      </c>
      <c r="S610" s="14"/>
      <c r="T610" s="40" t="str">
        <f aca="false">IF($C610="","",N(商品マスタ!$M609))</f>
        <v/>
      </c>
      <c r="U610" s="40" t="str">
        <f aca="false">IF($S610="","",N($S610)*N($T610))</f>
        <v/>
      </c>
      <c r="V610" s="18"/>
    </row>
    <row r="611" customFormat="false" ht="15" hidden="false" customHeight="false" outlineLevel="0" collapsed="false">
      <c r="B611" s="12" t="n">
        <v>605</v>
      </c>
      <c r="C611" s="36" t="str">
        <f aca="false">IF(商品マスタ!$C610="","",商品マスタ!$C610)</f>
        <v/>
      </c>
      <c r="D611" s="12" t="str">
        <f aca="false">IF($C611="","",商品マスタ!$D610)</f>
        <v/>
      </c>
      <c r="E611" s="12" t="str">
        <f aca="false">IF($C611="","",商品マスタ!$G610)</f>
        <v/>
      </c>
      <c r="F611" s="12" t="str">
        <f aca="false">IF($C611="","",IF(商品マスタ!$P610="","理論",商品マスタ!$P610))</f>
        <v/>
      </c>
      <c r="G611" s="17" t="str">
        <f aca="false">IF($C611="","",N(商品マスタ!$H610))</f>
        <v/>
      </c>
      <c r="H611" s="14"/>
      <c r="I611" s="17" t="str">
        <f aca="false">IF($C611="","",N($H611)*N(商品マスタ!$N610))</f>
        <v/>
      </c>
      <c r="J611" s="17" t="str">
        <f aca="false">IF($C611="","",N($I611)-N($G611))</f>
        <v/>
      </c>
      <c r="K611" s="37" t="str">
        <f aca="false">IF($C611="","",N(商品マスタ!$I610))</f>
        <v/>
      </c>
      <c r="L611" s="17" t="str">
        <f aca="false">IF($C611="","",MAX(1,N(商品マスタ!$J610)))</f>
        <v/>
      </c>
      <c r="M611" s="38" t="str">
        <f aca="false">IF($C611="","",N(TOP!$C$16)*N($K611))</f>
        <v/>
      </c>
      <c r="N611" s="17" t="str">
        <f aca="false">IF($C611="","",ROUNDUP(N($M611)/N($L611),0))</f>
        <v/>
      </c>
      <c r="O611" s="17" t="str">
        <f aca="false">IF($C611="","",N(商品マスタ!$R610))</f>
        <v/>
      </c>
      <c r="P611" s="17" t="str">
        <f aca="false">IF($C611="","",IF($F611="理論",(N($O611)+N($N611))-N($G611),(N($O611)+N($N611))-N($I611)))</f>
        <v/>
      </c>
      <c r="Q611" s="17" t="str">
        <f aca="false">IF($C611="","",MAX(1,N(商品マスタ!$K610)))</f>
        <v/>
      </c>
      <c r="R611" s="39" t="str">
        <f aca="false">IF($C611="","",IF(N($P611)/N($Q611)&lt;=0,"",ROUNDUP(N($P611)/N($Q611),0)))</f>
        <v/>
      </c>
      <c r="S611" s="14"/>
      <c r="T611" s="40" t="str">
        <f aca="false">IF($C611="","",N(商品マスタ!$M610))</f>
        <v/>
      </c>
      <c r="U611" s="40" t="str">
        <f aca="false">IF($S611="","",N($S611)*N($T611))</f>
        <v/>
      </c>
      <c r="V611" s="18"/>
    </row>
    <row r="612" customFormat="false" ht="15" hidden="false" customHeight="false" outlineLevel="0" collapsed="false">
      <c r="B612" s="12" t="n">
        <v>606</v>
      </c>
      <c r="C612" s="36" t="str">
        <f aca="false">IF(商品マスタ!$C611="","",商品マスタ!$C611)</f>
        <v/>
      </c>
      <c r="D612" s="12" t="str">
        <f aca="false">IF($C612="","",商品マスタ!$D611)</f>
        <v/>
      </c>
      <c r="E612" s="12" t="str">
        <f aca="false">IF($C612="","",商品マスタ!$G611)</f>
        <v/>
      </c>
      <c r="F612" s="12" t="str">
        <f aca="false">IF($C612="","",IF(商品マスタ!$P611="","理論",商品マスタ!$P611))</f>
        <v/>
      </c>
      <c r="G612" s="17" t="str">
        <f aca="false">IF($C612="","",N(商品マスタ!$H611))</f>
        <v/>
      </c>
      <c r="H612" s="14"/>
      <c r="I612" s="17" t="str">
        <f aca="false">IF($C612="","",N($H612)*N(商品マスタ!$N611))</f>
        <v/>
      </c>
      <c r="J612" s="17" t="str">
        <f aca="false">IF($C612="","",N($I612)-N($G612))</f>
        <v/>
      </c>
      <c r="K612" s="37" t="str">
        <f aca="false">IF($C612="","",N(商品マスタ!$I611))</f>
        <v/>
      </c>
      <c r="L612" s="17" t="str">
        <f aca="false">IF($C612="","",MAX(1,N(商品マスタ!$J611)))</f>
        <v/>
      </c>
      <c r="M612" s="38" t="str">
        <f aca="false">IF($C612="","",N(TOP!$C$16)*N($K612))</f>
        <v/>
      </c>
      <c r="N612" s="17" t="str">
        <f aca="false">IF($C612="","",ROUNDUP(N($M612)/N($L612),0))</f>
        <v/>
      </c>
      <c r="O612" s="17" t="str">
        <f aca="false">IF($C612="","",N(商品マスタ!$R611))</f>
        <v/>
      </c>
      <c r="P612" s="17" t="str">
        <f aca="false">IF($C612="","",IF($F612="理論",(N($O612)+N($N612))-N($G612),(N($O612)+N($N612))-N($I612)))</f>
        <v/>
      </c>
      <c r="Q612" s="17" t="str">
        <f aca="false">IF($C612="","",MAX(1,N(商品マスタ!$K611)))</f>
        <v/>
      </c>
      <c r="R612" s="39" t="str">
        <f aca="false">IF($C612="","",IF(N($P612)/N($Q612)&lt;=0,"",ROUNDUP(N($P612)/N($Q612),0)))</f>
        <v/>
      </c>
      <c r="S612" s="14"/>
      <c r="T612" s="40" t="str">
        <f aca="false">IF($C612="","",N(商品マスタ!$M611))</f>
        <v/>
      </c>
      <c r="U612" s="40" t="str">
        <f aca="false">IF($S612="","",N($S612)*N($T612))</f>
        <v/>
      </c>
      <c r="V612" s="18"/>
    </row>
    <row r="613" customFormat="false" ht="15" hidden="false" customHeight="false" outlineLevel="0" collapsed="false">
      <c r="B613" s="12" t="n">
        <v>607</v>
      </c>
      <c r="C613" s="36" t="str">
        <f aca="false">IF(商品マスタ!$C612="","",商品マスタ!$C612)</f>
        <v/>
      </c>
      <c r="D613" s="12" t="str">
        <f aca="false">IF($C613="","",商品マスタ!$D612)</f>
        <v/>
      </c>
      <c r="E613" s="12" t="str">
        <f aca="false">IF($C613="","",商品マスタ!$G612)</f>
        <v/>
      </c>
      <c r="F613" s="12" t="str">
        <f aca="false">IF($C613="","",IF(商品マスタ!$P612="","理論",商品マスタ!$P612))</f>
        <v/>
      </c>
      <c r="G613" s="17" t="str">
        <f aca="false">IF($C613="","",N(商品マスタ!$H612))</f>
        <v/>
      </c>
      <c r="H613" s="14"/>
      <c r="I613" s="17" t="str">
        <f aca="false">IF($C613="","",N($H613)*N(商品マスタ!$N612))</f>
        <v/>
      </c>
      <c r="J613" s="17" t="str">
        <f aca="false">IF($C613="","",N($I613)-N($G613))</f>
        <v/>
      </c>
      <c r="K613" s="37" t="str">
        <f aca="false">IF($C613="","",N(商品マスタ!$I612))</f>
        <v/>
      </c>
      <c r="L613" s="17" t="str">
        <f aca="false">IF($C613="","",MAX(1,N(商品マスタ!$J612)))</f>
        <v/>
      </c>
      <c r="M613" s="38" t="str">
        <f aca="false">IF($C613="","",N(TOP!$C$16)*N($K613))</f>
        <v/>
      </c>
      <c r="N613" s="17" t="str">
        <f aca="false">IF($C613="","",ROUNDUP(N($M613)/N($L613),0))</f>
        <v/>
      </c>
      <c r="O613" s="17" t="str">
        <f aca="false">IF($C613="","",N(商品マスタ!$R612))</f>
        <v/>
      </c>
      <c r="P613" s="17" t="str">
        <f aca="false">IF($C613="","",IF($F613="理論",(N($O613)+N($N613))-N($G613),(N($O613)+N($N613))-N($I613)))</f>
        <v/>
      </c>
      <c r="Q613" s="17" t="str">
        <f aca="false">IF($C613="","",MAX(1,N(商品マスタ!$K612)))</f>
        <v/>
      </c>
      <c r="R613" s="39" t="str">
        <f aca="false">IF($C613="","",IF(N($P613)/N($Q613)&lt;=0,"",ROUNDUP(N($P613)/N($Q613),0)))</f>
        <v/>
      </c>
      <c r="S613" s="14"/>
      <c r="T613" s="40" t="str">
        <f aca="false">IF($C613="","",N(商品マスタ!$M612))</f>
        <v/>
      </c>
      <c r="U613" s="40" t="str">
        <f aca="false">IF($S613="","",N($S613)*N($T613))</f>
        <v/>
      </c>
      <c r="V613" s="18"/>
    </row>
    <row r="614" customFormat="false" ht="15" hidden="false" customHeight="false" outlineLevel="0" collapsed="false">
      <c r="B614" s="12" t="n">
        <v>608</v>
      </c>
      <c r="C614" s="36" t="str">
        <f aca="false">IF(商品マスタ!$C613="","",商品マスタ!$C613)</f>
        <v/>
      </c>
      <c r="D614" s="12" t="str">
        <f aca="false">IF($C614="","",商品マスタ!$D613)</f>
        <v/>
      </c>
      <c r="E614" s="12" t="str">
        <f aca="false">IF($C614="","",商品マスタ!$G613)</f>
        <v/>
      </c>
      <c r="F614" s="12" t="str">
        <f aca="false">IF($C614="","",IF(商品マスタ!$P613="","理論",商品マスタ!$P613))</f>
        <v/>
      </c>
      <c r="G614" s="17" t="str">
        <f aca="false">IF($C614="","",N(商品マスタ!$H613))</f>
        <v/>
      </c>
      <c r="H614" s="14"/>
      <c r="I614" s="17" t="str">
        <f aca="false">IF($C614="","",N($H614)*N(商品マスタ!$N613))</f>
        <v/>
      </c>
      <c r="J614" s="17" t="str">
        <f aca="false">IF($C614="","",N($I614)-N($G614))</f>
        <v/>
      </c>
      <c r="K614" s="37" t="str">
        <f aca="false">IF($C614="","",N(商品マスタ!$I613))</f>
        <v/>
      </c>
      <c r="L614" s="17" t="str">
        <f aca="false">IF($C614="","",MAX(1,N(商品マスタ!$J613)))</f>
        <v/>
      </c>
      <c r="M614" s="38" t="str">
        <f aca="false">IF($C614="","",N(TOP!$C$16)*N($K614))</f>
        <v/>
      </c>
      <c r="N614" s="17" t="str">
        <f aca="false">IF($C614="","",ROUNDUP(N($M614)/N($L614),0))</f>
        <v/>
      </c>
      <c r="O614" s="17" t="str">
        <f aca="false">IF($C614="","",N(商品マスタ!$R613))</f>
        <v/>
      </c>
      <c r="P614" s="17" t="str">
        <f aca="false">IF($C614="","",IF($F614="理論",(N($O614)+N($N614))-N($G614),(N($O614)+N($N614))-N($I614)))</f>
        <v/>
      </c>
      <c r="Q614" s="17" t="str">
        <f aca="false">IF($C614="","",MAX(1,N(商品マスタ!$K613)))</f>
        <v/>
      </c>
      <c r="R614" s="39" t="str">
        <f aca="false">IF($C614="","",IF(N($P614)/N($Q614)&lt;=0,"",ROUNDUP(N($P614)/N($Q614),0)))</f>
        <v/>
      </c>
      <c r="S614" s="14"/>
      <c r="T614" s="40" t="str">
        <f aca="false">IF($C614="","",N(商品マスタ!$M613))</f>
        <v/>
      </c>
      <c r="U614" s="40" t="str">
        <f aca="false">IF($S614="","",N($S614)*N($T614))</f>
        <v/>
      </c>
      <c r="V614" s="18"/>
    </row>
    <row r="615" customFormat="false" ht="15" hidden="false" customHeight="false" outlineLevel="0" collapsed="false">
      <c r="B615" s="12" t="n">
        <v>609</v>
      </c>
      <c r="C615" s="36" t="str">
        <f aca="false">IF(商品マスタ!$C614="","",商品マスタ!$C614)</f>
        <v/>
      </c>
      <c r="D615" s="12" t="str">
        <f aca="false">IF($C615="","",商品マスタ!$D614)</f>
        <v/>
      </c>
      <c r="E615" s="12" t="str">
        <f aca="false">IF($C615="","",商品マスタ!$G614)</f>
        <v/>
      </c>
      <c r="F615" s="12" t="str">
        <f aca="false">IF($C615="","",IF(商品マスタ!$P614="","理論",商品マスタ!$P614))</f>
        <v/>
      </c>
      <c r="G615" s="17" t="str">
        <f aca="false">IF($C615="","",N(商品マスタ!$H614))</f>
        <v/>
      </c>
      <c r="H615" s="14"/>
      <c r="I615" s="17" t="str">
        <f aca="false">IF($C615="","",N($H615)*N(商品マスタ!$N614))</f>
        <v/>
      </c>
      <c r="J615" s="17" t="str">
        <f aca="false">IF($C615="","",N($I615)-N($G615))</f>
        <v/>
      </c>
      <c r="K615" s="37" t="str">
        <f aca="false">IF($C615="","",N(商品マスタ!$I614))</f>
        <v/>
      </c>
      <c r="L615" s="17" t="str">
        <f aca="false">IF($C615="","",MAX(1,N(商品マスタ!$J614)))</f>
        <v/>
      </c>
      <c r="M615" s="38" t="str">
        <f aca="false">IF($C615="","",N(TOP!$C$16)*N($K615))</f>
        <v/>
      </c>
      <c r="N615" s="17" t="str">
        <f aca="false">IF($C615="","",ROUNDUP(N($M615)/N($L615),0))</f>
        <v/>
      </c>
      <c r="O615" s="17" t="str">
        <f aca="false">IF($C615="","",N(商品マスタ!$R614))</f>
        <v/>
      </c>
      <c r="P615" s="17" t="str">
        <f aca="false">IF($C615="","",IF($F615="理論",(N($O615)+N($N615))-N($G615),(N($O615)+N($N615))-N($I615)))</f>
        <v/>
      </c>
      <c r="Q615" s="17" t="str">
        <f aca="false">IF($C615="","",MAX(1,N(商品マスタ!$K614)))</f>
        <v/>
      </c>
      <c r="R615" s="39" t="str">
        <f aca="false">IF($C615="","",IF(N($P615)/N($Q615)&lt;=0,"",ROUNDUP(N($P615)/N($Q615),0)))</f>
        <v/>
      </c>
      <c r="S615" s="14"/>
      <c r="T615" s="40" t="str">
        <f aca="false">IF($C615="","",N(商品マスタ!$M614))</f>
        <v/>
      </c>
      <c r="U615" s="40" t="str">
        <f aca="false">IF($S615="","",N($S615)*N($T615))</f>
        <v/>
      </c>
      <c r="V615" s="18"/>
    </row>
    <row r="616" customFormat="false" ht="15" hidden="false" customHeight="false" outlineLevel="0" collapsed="false">
      <c r="B616" s="12" t="n">
        <v>610</v>
      </c>
      <c r="C616" s="36" t="str">
        <f aca="false">IF(商品マスタ!$C615="","",商品マスタ!$C615)</f>
        <v/>
      </c>
      <c r="D616" s="12" t="str">
        <f aca="false">IF($C616="","",商品マスタ!$D615)</f>
        <v/>
      </c>
      <c r="E616" s="12" t="str">
        <f aca="false">IF($C616="","",商品マスタ!$G615)</f>
        <v/>
      </c>
      <c r="F616" s="12" t="str">
        <f aca="false">IF($C616="","",IF(商品マスタ!$P615="","理論",商品マスタ!$P615))</f>
        <v/>
      </c>
      <c r="G616" s="17" t="str">
        <f aca="false">IF($C616="","",N(商品マスタ!$H615))</f>
        <v/>
      </c>
      <c r="H616" s="14"/>
      <c r="I616" s="17" t="str">
        <f aca="false">IF($C616="","",N($H616)*N(商品マスタ!$N615))</f>
        <v/>
      </c>
      <c r="J616" s="17" t="str">
        <f aca="false">IF($C616="","",N($I616)-N($G616))</f>
        <v/>
      </c>
      <c r="K616" s="37" t="str">
        <f aca="false">IF($C616="","",N(商品マスタ!$I615))</f>
        <v/>
      </c>
      <c r="L616" s="17" t="str">
        <f aca="false">IF($C616="","",MAX(1,N(商品マスタ!$J615)))</f>
        <v/>
      </c>
      <c r="M616" s="38" t="str">
        <f aca="false">IF($C616="","",N(TOP!$C$16)*N($K616))</f>
        <v/>
      </c>
      <c r="N616" s="17" t="str">
        <f aca="false">IF($C616="","",ROUNDUP(N($M616)/N($L616),0))</f>
        <v/>
      </c>
      <c r="O616" s="17" t="str">
        <f aca="false">IF($C616="","",N(商品マスタ!$R615))</f>
        <v/>
      </c>
      <c r="P616" s="17" t="str">
        <f aca="false">IF($C616="","",IF($F616="理論",(N($O616)+N($N616))-N($G616),(N($O616)+N($N616))-N($I616)))</f>
        <v/>
      </c>
      <c r="Q616" s="17" t="str">
        <f aca="false">IF($C616="","",MAX(1,N(商品マスタ!$K615)))</f>
        <v/>
      </c>
      <c r="R616" s="39" t="str">
        <f aca="false">IF($C616="","",IF(N($P616)/N($Q616)&lt;=0,"",ROUNDUP(N($P616)/N($Q616),0)))</f>
        <v/>
      </c>
      <c r="S616" s="14"/>
      <c r="T616" s="40" t="str">
        <f aca="false">IF($C616="","",N(商品マスタ!$M615))</f>
        <v/>
      </c>
      <c r="U616" s="40" t="str">
        <f aca="false">IF($S616="","",N($S616)*N($T616))</f>
        <v/>
      </c>
      <c r="V616" s="18"/>
    </row>
    <row r="617" customFormat="false" ht="15" hidden="false" customHeight="false" outlineLevel="0" collapsed="false">
      <c r="B617" s="12" t="n">
        <v>611</v>
      </c>
      <c r="C617" s="36" t="str">
        <f aca="false">IF(商品マスタ!$C616="","",商品マスタ!$C616)</f>
        <v/>
      </c>
      <c r="D617" s="12" t="str">
        <f aca="false">IF($C617="","",商品マスタ!$D616)</f>
        <v/>
      </c>
      <c r="E617" s="12" t="str">
        <f aca="false">IF($C617="","",商品マスタ!$G616)</f>
        <v/>
      </c>
      <c r="F617" s="12" t="str">
        <f aca="false">IF($C617="","",IF(商品マスタ!$P616="","理論",商品マスタ!$P616))</f>
        <v/>
      </c>
      <c r="G617" s="17" t="str">
        <f aca="false">IF($C617="","",N(商品マスタ!$H616))</f>
        <v/>
      </c>
      <c r="H617" s="14"/>
      <c r="I617" s="17" t="str">
        <f aca="false">IF($C617="","",N($H617)*N(商品マスタ!$N616))</f>
        <v/>
      </c>
      <c r="J617" s="17" t="str">
        <f aca="false">IF($C617="","",N($I617)-N($G617))</f>
        <v/>
      </c>
      <c r="K617" s="37" t="str">
        <f aca="false">IF($C617="","",N(商品マスタ!$I616))</f>
        <v/>
      </c>
      <c r="L617" s="17" t="str">
        <f aca="false">IF($C617="","",MAX(1,N(商品マスタ!$J616)))</f>
        <v/>
      </c>
      <c r="M617" s="38" t="str">
        <f aca="false">IF($C617="","",N(TOP!$C$16)*N($K617))</f>
        <v/>
      </c>
      <c r="N617" s="17" t="str">
        <f aca="false">IF($C617="","",ROUNDUP(N($M617)/N($L617),0))</f>
        <v/>
      </c>
      <c r="O617" s="17" t="str">
        <f aca="false">IF($C617="","",N(商品マスタ!$R616))</f>
        <v/>
      </c>
      <c r="P617" s="17" t="str">
        <f aca="false">IF($C617="","",IF($F617="理論",(N($O617)+N($N617))-N($G617),(N($O617)+N($N617))-N($I617)))</f>
        <v/>
      </c>
      <c r="Q617" s="17" t="str">
        <f aca="false">IF($C617="","",MAX(1,N(商品マスタ!$K616)))</f>
        <v/>
      </c>
      <c r="R617" s="39" t="str">
        <f aca="false">IF($C617="","",IF(N($P617)/N($Q617)&lt;=0,"",ROUNDUP(N($P617)/N($Q617),0)))</f>
        <v/>
      </c>
      <c r="S617" s="14"/>
      <c r="T617" s="40" t="str">
        <f aca="false">IF($C617="","",N(商品マスタ!$M616))</f>
        <v/>
      </c>
      <c r="U617" s="40" t="str">
        <f aca="false">IF($S617="","",N($S617)*N($T617))</f>
        <v/>
      </c>
      <c r="V617" s="18"/>
    </row>
    <row r="618" customFormat="false" ht="15" hidden="false" customHeight="false" outlineLevel="0" collapsed="false">
      <c r="B618" s="12" t="n">
        <v>612</v>
      </c>
      <c r="C618" s="36" t="str">
        <f aca="false">IF(商品マスタ!$C617="","",商品マスタ!$C617)</f>
        <v/>
      </c>
      <c r="D618" s="12" t="str">
        <f aca="false">IF($C618="","",商品マスタ!$D617)</f>
        <v/>
      </c>
      <c r="E618" s="12" t="str">
        <f aca="false">IF($C618="","",商品マスタ!$G617)</f>
        <v/>
      </c>
      <c r="F618" s="12" t="str">
        <f aca="false">IF($C618="","",IF(商品マスタ!$P617="","理論",商品マスタ!$P617))</f>
        <v/>
      </c>
      <c r="G618" s="17" t="str">
        <f aca="false">IF($C618="","",N(商品マスタ!$H617))</f>
        <v/>
      </c>
      <c r="H618" s="14"/>
      <c r="I618" s="17" t="str">
        <f aca="false">IF($C618="","",N($H618)*N(商品マスタ!$N617))</f>
        <v/>
      </c>
      <c r="J618" s="17" t="str">
        <f aca="false">IF($C618="","",N($I618)-N($G618))</f>
        <v/>
      </c>
      <c r="K618" s="37" t="str">
        <f aca="false">IF($C618="","",N(商品マスタ!$I617))</f>
        <v/>
      </c>
      <c r="L618" s="17" t="str">
        <f aca="false">IF($C618="","",MAX(1,N(商品マスタ!$J617)))</f>
        <v/>
      </c>
      <c r="M618" s="38" t="str">
        <f aca="false">IF($C618="","",N(TOP!$C$16)*N($K618))</f>
        <v/>
      </c>
      <c r="N618" s="17" t="str">
        <f aca="false">IF($C618="","",ROUNDUP(N($M618)/N($L618),0))</f>
        <v/>
      </c>
      <c r="O618" s="17" t="str">
        <f aca="false">IF($C618="","",N(商品マスタ!$R617))</f>
        <v/>
      </c>
      <c r="P618" s="17" t="str">
        <f aca="false">IF($C618="","",IF($F618="理論",(N($O618)+N($N618))-N($G618),(N($O618)+N($N618))-N($I618)))</f>
        <v/>
      </c>
      <c r="Q618" s="17" t="str">
        <f aca="false">IF($C618="","",MAX(1,N(商品マスタ!$K617)))</f>
        <v/>
      </c>
      <c r="R618" s="39" t="str">
        <f aca="false">IF($C618="","",IF(N($P618)/N($Q618)&lt;=0,"",ROUNDUP(N($P618)/N($Q618),0)))</f>
        <v/>
      </c>
      <c r="S618" s="14"/>
      <c r="T618" s="40" t="str">
        <f aca="false">IF($C618="","",N(商品マスタ!$M617))</f>
        <v/>
      </c>
      <c r="U618" s="40" t="str">
        <f aca="false">IF($S618="","",N($S618)*N($T618))</f>
        <v/>
      </c>
      <c r="V618" s="18"/>
    </row>
    <row r="619" customFormat="false" ht="15" hidden="false" customHeight="false" outlineLevel="0" collapsed="false">
      <c r="B619" s="12" t="n">
        <v>613</v>
      </c>
      <c r="C619" s="36" t="str">
        <f aca="false">IF(商品マスタ!$C618="","",商品マスタ!$C618)</f>
        <v/>
      </c>
      <c r="D619" s="12" t="str">
        <f aca="false">IF($C619="","",商品マスタ!$D618)</f>
        <v/>
      </c>
      <c r="E619" s="12" t="str">
        <f aca="false">IF($C619="","",商品マスタ!$G618)</f>
        <v/>
      </c>
      <c r="F619" s="12" t="str">
        <f aca="false">IF($C619="","",IF(商品マスタ!$P618="","理論",商品マスタ!$P618))</f>
        <v/>
      </c>
      <c r="G619" s="17" t="str">
        <f aca="false">IF($C619="","",N(商品マスタ!$H618))</f>
        <v/>
      </c>
      <c r="H619" s="14"/>
      <c r="I619" s="17" t="str">
        <f aca="false">IF($C619="","",N($H619)*N(商品マスタ!$N618))</f>
        <v/>
      </c>
      <c r="J619" s="17" t="str">
        <f aca="false">IF($C619="","",N($I619)-N($G619))</f>
        <v/>
      </c>
      <c r="K619" s="37" t="str">
        <f aca="false">IF($C619="","",N(商品マスタ!$I618))</f>
        <v/>
      </c>
      <c r="L619" s="17" t="str">
        <f aca="false">IF($C619="","",MAX(1,N(商品マスタ!$J618)))</f>
        <v/>
      </c>
      <c r="M619" s="38" t="str">
        <f aca="false">IF($C619="","",N(TOP!$C$16)*N($K619))</f>
        <v/>
      </c>
      <c r="N619" s="17" t="str">
        <f aca="false">IF($C619="","",ROUNDUP(N($M619)/N($L619),0))</f>
        <v/>
      </c>
      <c r="O619" s="17" t="str">
        <f aca="false">IF($C619="","",N(商品マスタ!$R618))</f>
        <v/>
      </c>
      <c r="P619" s="17" t="str">
        <f aca="false">IF($C619="","",IF($F619="理論",(N($O619)+N($N619))-N($G619),(N($O619)+N($N619))-N($I619)))</f>
        <v/>
      </c>
      <c r="Q619" s="17" t="str">
        <f aca="false">IF($C619="","",MAX(1,N(商品マスタ!$K618)))</f>
        <v/>
      </c>
      <c r="R619" s="39" t="str">
        <f aca="false">IF($C619="","",IF(N($P619)/N($Q619)&lt;=0,"",ROUNDUP(N($P619)/N($Q619),0)))</f>
        <v/>
      </c>
      <c r="S619" s="14"/>
      <c r="T619" s="40" t="str">
        <f aca="false">IF($C619="","",N(商品マスタ!$M618))</f>
        <v/>
      </c>
      <c r="U619" s="40" t="str">
        <f aca="false">IF($S619="","",N($S619)*N($T619))</f>
        <v/>
      </c>
      <c r="V619" s="18"/>
    </row>
    <row r="620" customFormat="false" ht="15" hidden="false" customHeight="false" outlineLevel="0" collapsed="false">
      <c r="B620" s="12" t="n">
        <v>614</v>
      </c>
      <c r="C620" s="36" t="str">
        <f aca="false">IF(商品マスタ!$C619="","",商品マスタ!$C619)</f>
        <v/>
      </c>
      <c r="D620" s="12" t="str">
        <f aca="false">IF($C620="","",商品マスタ!$D619)</f>
        <v/>
      </c>
      <c r="E620" s="12" t="str">
        <f aca="false">IF($C620="","",商品マスタ!$G619)</f>
        <v/>
      </c>
      <c r="F620" s="12" t="str">
        <f aca="false">IF($C620="","",IF(商品マスタ!$P619="","理論",商品マスタ!$P619))</f>
        <v/>
      </c>
      <c r="G620" s="17" t="str">
        <f aca="false">IF($C620="","",N(商品マスタ!$H619))</f>
        <v/>
      </c>
      <c r="H620" s="14"/>
      <c r="I620" s="17" t="str">
        <f aca="false">IF($C620="","",N($H620)*N(商品マスタ!$N619))</f>
        <v/>
      </c>
      <c r="J620" s="17" t="str">
        <f aca="false">IF($C620="","",N($I620)-N($G620))</f>
        <v/>
      </c>
      <c r="K620" s="37" t="str">
        <f aca="false">IF($C620="","",N(商品マスタ!$I619))</f>
        <v/>
      </c>
      <c r="L620" s="17" t="str">
        <f aca="false">IF($C620="","",MAX(1,N(商品マスタ!$J619)))</f>
        <v/>
      </c>
      <c r="M620" s="38" t="str">
        <f aca="false">IF($C620="","",N(TOP!$C$16)*N($K620))</f>
        <v/>
      </c>
      <c r="N620" s="17" t="str">
        <f aca="false">IF($C620="","",ROUNDUP(N($M620)/N($L620),0))</f>
        <v/>
      </c>
      <c r="O620" s="17" t="str">
        <f aca="false">IF($C620="","",N(商品マスタ!$R619))</f>
        <v/>
      </c>
      <c r="P620" s="17" t="str">
        <f aca="false">IF($C620="","",IF($F620="理論",(N($O620)+N($N620))-N($G620),(N($O620)+N($N620))-N($I620)))</f>
        <v/>
      </c>
      <c r="Q620" s="17" t="str">
        <f aca="false">IF($C620="","",MAX(1,N(商品マスタ!$K619)))</f>
        <v/>
      </c>
      <c r="R620" s="39" t="str">
        <f aca="false">IF($C620="","",IF(N($P620)/N($Q620)&lt;=0,"",ROUNDUP(N($P620)/N($Q620),0)))</f>
        <v/>
      </c>
      <c r="S620" s="14"/>
      <c r="T620" s="40" t="str">
        <f aca="false">IF($C620="","",N(商品マスタ!$M619))</f>
        <v/>
      </c>
      <c r="U620" s="40" t="str">
        <f aca="false">IF($S620="","",N($S620)*N($T620))</f>
        <v/>
      </c>
      <c r="V620" s="18"/>
    </row>
    <row r="621" customFormat="false" ht="15" hidden="false" customHeight="false" outlineLevel="0" collapsed="false">
      <c r="B621" s="12" t="n">
        <v>615</v>
      </c>
      <c r="C621" s="36" t="str">
        <f aca="false">IF(商品マスタ!$C620="","",商品マスタ!$C620)</f>
        <v/>
      </c>
      <c r="D621" s="12" t="str">
        <f aca="false">IF($C621="","",商品マスタ!$D620)</f>
        <v/>
      </c>
      <c r="E621" s="12" t="str">
        <f aca="false">IF($C621="","",商品マスタ!$G620)</f>
        <v/>
      </c>
      <c r="F621" s="12" t="str">
        <f aca="false">IF($C621="","",IF(商品マスタ!$P620="","理論",商品マスタ!$P620))</f>
        <v/>
      </c>
      <c r="G621" s="17" t="str">
        <f aca="false">IF($C621="","",N(商品マスタ!$H620))</f>
        <v/>
      </c>
      <c r="H621" s="14"/>
      <c r="I621" s="17" t="str">
        <f aca="false">IF($C621="","",N($H621)*N(商品マスタ!$N620))</f>
        <v/>
      </c>
      <c r="J621" s="17" t="str">
        <f aca="false">IF($C621="","",N($I621)-N($G621))</f>
        <v/>
      </c>
      <c r="K621" s="37" t="str">
        <f aca="false">IF($C621="","",N(商品マスタ!$I620))</f>
        <v/>
      </c>
      <c r="L621" s="17" t="str">
        <f aca="false">IF($C621="","",MAX(1,N(商品マスタ!$J620)))</f>
        <v/>
      </c>
      <c r="M621" s="38" t="str">
        <f aca="false">IF($C621="","",N(TOP!$C$16)*N($K621))</f>
        <v/>
      </c>
      <c r="N621" s="17" t="str">
        <f aca="false">IF($C621="","",ROUNDUP(N($M621)/N($L621),0))</f>
        <v/>
      </c>
      <c r="O621" s="17" t="str">
        <f aca="false">IF($C621="","",N(商品マスタ!$R620))</f>
        <v/>
      </c>
      <c r="P621" s="17" t="str">
        <f aca="false">IF($C621="","",IF($F621="理論",(N($O621)+N($N621))-N($G621),(N($O621)+N($N621))-N($I621)))</f>
        <v/>
      </c>
      <c r="Q621" s="17" t="str">
        <f aca="false">IF($C621="","",MAX(1,N(商品マスタ!$K620)))</f>
        <v/>
      </c>
      <c r="R621" s="39" t="str">
        <f aca="false">IF($C621="","",IF(N($P621)/N($Q621)&lt;=0,"",ROUNDUP(N($P621)/N($Q621),0)))</f>
        <v/>
      </c>
      <c r="S621" s="14"/>
      <c r="T621" s="40" t="str">
        <f aca="false">IF($C621="","",N(商品マスタ!$M620))</f>
        <v/>
      </c>
      <c r="U621" s="40" t="str">
        <f aca="false">IF($S621="","",N($S621)*N($T621))</f>
        <v/>
      </c>
      <c r="V621" s="18"/>
    </row>
    <row r="622" customFormat="false" ht="15" hidden="false" customHeight="false" outlineLevel="0" collapsed="false">
      <c r="B622" s="12" t="n">
        <v>616</v>
      </c>
      <c r="C622" s="36" t="str">
        <f aca="false">IF(商品マスタ!$C621="","",商品マスタ!$C621)</f>
        <v/>
      </c>
      <c r="D622" s="12" t="str">
        <f aca="false">IF($C622="","",商品マスタ!$D621)</f>
        <v/>
      </c>
      <c r="E622" s="12" t="str">
        <f aca="false">IF($C622="","",商品マスタ!$G621)</f>
        <v/>
      </c>
      <c r="F622" s="12" t="str">
        <f aca="false">IF($C622="","",IF(商品マスタ!$P621="","理論",商品マスタ!$P621))</f>
        <v/>
      </c>
      <c r="G622" s="17" t="str">
        <f aca="false">IF($C622="","",N(商品マスタ!$H621))</f>
        <v/>
      </c>
      <c r="H622" s="14"/>
      <c r="I622" s="17" t="str">
        <f aca="false">IF($C622="","",N($H622)*N(商品マスタ!$N621))</f>
        <v/>
      </c>
      <c r="J622" s="17" t="str">
        <f aca="false">IF($C622="","",N($I622)-N($G622))</f>
        <v/>
      </c>
      <c r="K622" s="37" t="str">
        <f aca="false">IF($C622="","",N(商品マスタ!$I621))</f>
        <v/>
      </c>
      <c r="L622" s="17" t="str">
        <f aca="false">IF($C622="","",MAX(1,N(商品マスタ!$J621)))</f>
        <v/>
      </c>
      <c r="M622" s="38" t="str">
        <f aca="false">IF($C622="","",N(TOP!$C$16)*N($K622))</f>
        <v/>
      </c>
      <c r="N622" s="17" t="str">
        <f aca="false">IF($C622="","",ROUNDUP(N($M622)/N($L622),0))</f>
        <v/>
      </c>
      <c r="O622" s="17" t="str">
        <f aca="false">IF($C622="","",N(商品マスタ!$R621))</f>
        <v/>
      </c>
      <c r="P622" s="17" t="str">
        <f aca="false">IF($C622="","",IF($F622="理論",(N($O622)+N($N622))-N($G622),(N($O622)+N($N622))-N($I622)))</f>
        <v/>
      </c>
      <c r="Q622" s="17" t="str">
        <f aca="false">IF($C622="","",MAX(1,N(商品マスタ!$K621)))</f>
        <v/>
      </c>
      <c r="R622" s="39" t="str">
        <f aca="false">IF($C622="","",IF(N($P622)/N($Q622)&lt;=0,"",ROUNDUP(N($P622)/N($Q622),0)))</f>
        <v/>
      </c>
      <c r="S622" s="14"/>
      <c r="T622" s="40" t="str">
        <f aca="false">IF($C622="","",N(商品マスタ!$M621))</f>
        <v/>
      </c>
      <c r="U622" s="40" t="str">
        <f aca="false">IF($S622="","",N($S622)*N($T622))</f>
        <v/>
      </c>
      <c r="V622" s="18"/>
    </row>
    <row r="623" customFormat="false" ht="15" hidden="false" customHeight="false" outlineLevel="0" collapsed="false">
      <c r="B623" s="12" t="n">
        <v>617</v>
      </c>
      <c r="C623" s="36" t="str">
        <f aca="false">IF(商品マスタ!$C622="","",商品マスタ!$C622)</f>
        <v/>
      </c>
      <c r="D623" s="12" t="str">
        <f aca="false">IF($C623="","",商品マスタ!$D622)</f>
        <v/>
      </c>
      <c r="E623" s="12" t="str">
        <f aca="false">IF($C623="","",商品マスタ!$G622)</f>
        <v/>
      </c>
      <c r="F623" s="12" t="str">
        <f aca="false">IF($C623="","",IF(商品マスタ!$P622="","理論",商品マスタ!$P622))</f>
        <v/>
      </c>
      <c r="G623" s="17" t="str">
        <f aca="false">IF($C623="","",N(商品マスタ!$H622))</f>
        <v/>
      </c>
      <c r="H623" s="14"/>
      <c r="I623" s="17" t="str">
        <f aca="false">IF($C623="","",N($H623)*N(商品マスタ!$N622))</f>
        <v/>
      </c>
      <c r="J623" s="17" t="str">
        <f aca="false">IF($C623="","",N($I623)-N($G623))</f>
        <v/>
      </c>
      <c r="K623" s="37" t="str">
        <f aca="false">IF($C623="","",N(商品マスタ!$I622))</f>
        <v/>
      </c>
      <c r="L623" s="17" t="str">
        <f aca="false">IF($C623="","",MAX(1,N(商品マスタ!$J622)))</f>
        <v/>
      </c>
      <c r="M623" s="38" t="str">
        <f aca="false">IF($C623="","",N(TOP!$C$16)*N($K623))</f>
        <v/>
      </c>
      <c r="N623" s="17" t="str">
        <f aca="false">IF($C623="","",ROUNDUP(N($M623)/N($L623),0))</f>
        <v/>
      </c>
      <c r="O623" s="17" t="str">
        <f aca="false">IF($C623="","",N(商品マスタ!$R622))</f>
        <v/>
      </c>
      <c r="P623" s="17" t="str">
        <f aca="false">IF($C623="","",IF($F623="理論",(N($O623)+N($N623))-N($G623),(N($O623)+N($N623))-N($I623)))</f>
        <v/>
      </c>
      <c r="Q623" s="17" t="str">
        <f aca="false">IF($C623="","",MAX(1,N(商品マスタ!$K622)))</f>
        <v/>
      </c>
      <c r="R623" s="39" t="str">
        <f aca="false">IF($C623="","",IF(N($P623)/N($Q623)&lt;=0,"",ROUNDUP(N($P623)/N($Q623),0)))</f>
        <v/>
      </c>
      <c r="S623" s="14"/>
      <c r="T623" s="40" t="str">
        <f aca="false">IF($C623="","",N(商品マスタ!$M622))</f>
        <v/>
      </c>
      <c r="U623" s="40" t="str">
        <f aca="false">IF($S623="","",N($S623)*N($T623))</f>
        <v/>
      </c>
      <c r="V623" s="18"/>
    </row>
    <row r="624" customFormat="false" ht="15" hidden="false" customHeight="false" outlineLevel="0" collapsed="false">
      <c r="B624" s="12" t="n">
        <v>618</v>
      </c>
      <c r="C624" s="36" t="str">
        <f aca="false">IF(商品マスタ!$C623="","",商品マスタ!$C623)</f>
        <v/>
      </c>
      <c r="D624" s="12" t="str">
        <f aca="false">IF($C624="","",商品マスタ!$D623)</f>
        <v/>
      </c>
      <c r="E624" s="12" t="str">
        <f aca="false">IF($C624="","",商品マスタ!$G623)</f>
        <v/>
      </c>
      <c r="F624" s="12" t="str">
        <f aca="false">IF($C624="","",IF(商品マスタ!$P623="","理論",商品マスタ!$P623))</f>
        <v/>
      </c>
      <c r="G624" s="17" t="str">
        <f aca="false">IF($C624="","",N(商品マスタ!$H623))</f>
        <v/>
      </c>
      <c r="H624" s="14"/>
      <c r="I624" s="17" t="str">
        <f aca="false">IF($C624="","",N($H624)*N(商品マスタ!$N623))</f>
        <v/>
      </c>
      <c r="J624" s="17" t="str">
        <f aca="false">IF($C624="","",N($I624)-N($G624))</f>
        <v/>
      </c>
      <c r="K624" s="37" t="str">
        <f aca="false">IF($C624="","",N(商品マスタ!$I623))</f>
        <v/>
      </c>
      <c r="L624" s="17" t="str">
        <f aca="false">IF($C624="","",MAX(1,N(商品マスタ!$J623)))</f>
        <v/>
      </c>
      <c r="M624" s="38" t="str">
        <f aca="false">IF($C624="","",N(TOP!$C$16)*N($K624))</f>
        <v/>
      </c>
      <c r="N624" s="17" t="str">
        <f aca="false">IF($C624="","",ROUNDUP(N($M624)/N($L624),0))</f>
        <v/>
      </c>
      <c r="O624" s="17" t="str">
        <f aca="false">IF($C624="","",N(商品マスタ!$R623))</f>
        <v/>
      </c>
      <c r="P624" s="17" t="str">
        <f aca="false">IF($C624="","",IF($F624="理論",(N($O624)+N($N624))-N($G624),(N($O624)+N($N624))-N($I624)))</f>
        <v/>
      </c>
      <c r="Q624" s="17" t="str">
        <f aca="false">IF($C624="","",MAX(1,N(商品マスタ!$K623)))</f>
        <v/>
      </c>
      <c r="R624" s="39" t="str">
        <f aca="false">IF($C624="","",IF(N($P624)/N($Q624)&lt;=0,"",ROUNDUP(N($P624)/N($Q624),0)))</f>
        <v/>
      </c>
      <c r="S624" s="14"/>
      <c r="T624" s="40" t="str">
        <f aca="false">IF($C624="","",N(商品マスタ!$M623))</f>
        <v/>
      </c>
      <c r="U624" s="40" t="str">
        <f aca="false">IF($S624="","",N($S624)*N($T624))</f>
        <v/>
      </c>
      <c r="V624" s="18"/>
    </row>
    <row r="625" customFormat="false" ht="15" hidden="false" customHeight="false" outlineLevel="0" collapsed="false">
      <c r="B625" s="12" t="n">
        <v>619</v>
      </c>
      <c r="C625" s="36" t="str">
        <f aca="false">IF(商品マスタ!$C624="","",商品マスタ!$C624)</f>
        <v/>
      </c>
      <c r="D625" s="12" t="str">
        <f aca="false">IF($C625="","",商品マスタ!$D624)</f>
        <v/>
      </c>
      <c r="E625" s="12" t="str">
        <f aca="false">IF($C625="","",商品マスタ!$G624)</f>
        <v/>
      </c>
      <c r="F625" s="12" t="str">
        <f aca="false">IF($C625="","",IF(商品マスタ!$P624="","理論",商品マスタ!$P624))</f>
        <v/>
      </c>
      <c r="G625" s="17" t="str">
        <f aca="false">IF($C625="","",N(商品マスタ!$H624))</f>
        <v/>
      </c>
      <c r="H625" s="14"/>
      <c r="I625" s="17" t="str">
        <f aca="false">IF($C625="","",N($H625)*N(商品マスタ!$N624))</f>
        <v/>
      </c>
      <c r="J625" s="17" t="str">
        <f aca="false">IF($C625="","",N($I625)-N($G625))</f>
        <v/>
      </c>
      <c r="K625" s="37" t="str">
        <f aca="false">IF($C625="","",N(商品マスタ!$I624))</f>
        <v/>
      </c>
      <c r="L625" s="17" t="str">
        <f aca="false">IF($C625="","",MAX(1,N(商品マスタ!$J624)))</f>
        <v/>
      </c>
      <c r="M625" s="38" t="str">
        <f aca="false">IF($C625="","",N(TOP!$C$16)*N($K625))</f>
        <v/>
      </c>
      <c r="N625" s="17" t="str">
        <f aca="false">IF($C625="","",ROUNDUP(N($M625)/N($L625),0))</f>
        <v/>
      </c>
      <c r="O625" s="17" t="str">
        <f aca="false">IF($C625="","",N(商品マスタ!$R624))</f>
        <v/>
      </c>
      <c r="P625" s="17" t="str">
        <f aca="false">IF($C625="","",IF($F625="理論",(N($O625)+N($N625))-N($G625),(N($O625)+N($N625))-N($I625)))</f>
        <v/>
      </c>
      <c r="Q625" s="17" t="str">
        <f aca="false">IF($C625="","",MAX(1,N(商品マスタ!$K624)))</f>
        <v/>
      </c>
      <c r="R625" s="39" t="str">
        <f aca="false">IF($C625="","",IF(N($P625)/N($Q625)&lt;=0,"",ROUNDUP(N($P625)/N($Q625),0)))</f>
        <v/>
      </c>
      <c r="S625" s="14"/>
      <c r="T625" s="40" t="str">
        <f aca="false">IF($C625="","",N(商品マスタ!$M624))</f>
        <v/>
      </c>
      <c r="U625" s="40" t="str">
        <f aca="false">IF($S625="","",N($S625)*N($T625))</f>
        <v/>
      </c>
      <c r="V625" s="18"/>
    </row>
    <row r="626" customFormat="false" ht="15" hidden="false" customHeight="false" outlineLevel="0" collapsed="false">
      <c r="B626" s="12" t="n">
        <v>620</v>
      </c>
      <c r="C626" s="36" t="str">
        <f aca="false">IF(商品マスタ!$C625="","",商品マスタ!$C625)</f>
        <v/>
      </c>
      <c r="D626" s="12" t="str">
        <f aca="false">IF($C626="","",商品マスタ!$D625)</f>
        <v/>
      </c>
      <c r="E626" s="12" t="str">
        <f aca="false">IF($C626="","",商品マスタ!$G625)</f>
        <v/>
      </c>
      <c r="F626" s="12" t="str">
        <f aca="false">IF($C626="","",IF(商品マスタ!$P625="","理論",商品マスタ!$P625))</f>
        <v/>
      </c>
      <c r="G626" s="17" t="str">
        <f aca="false">IF($C626="","",N(商品マスタ!$H625))</f>
        <v/>
      </c>
      <c r="H626" s="14"/>
      <c r="I626" s="17" t="str">
        <f aca="false">IF($C626="","",N($H626)*N(商品マスタ!$N625))</f>
        <v/>
      </c>
      <c r="J626" s="17" t="str">
        <f aca="false">IF($C626="","",N($I626)-N($G626))</f>
        <v/>
      </c>
      <c r="K626" s="37" t="str">
        <f aca="false">IF($C626="","",N(商品マスタ!$I625))</f>
        <v/>
      </c>
      <c r="L626" s="17" t="str">
        <f aca="false">IF($C626="","",MAX(1,N(商品マスタ!$J625)))</f>
        <v/>
      </c>
      <c r="M626" s="38" t="str">
        <f aca="false">IF($C626="","",N(TOP!$C$16)*N($K626))</f>
        <v/>
      </c>
      <c r="N626" s="17" t="str">
        <f aca="false">IF($C626="","",ROUNDUP(N($M626)/N($L626),0))</f>
        <v/>
      </c>
      <c r="O626" s="17" t="str">
        <f aca="false">IF($C626="","",N(商品マスタ!$R625))</f>
        <v/>
      </c>
      <c r="P626" s="17" t="str">
        <f aca="false">IF($C626="","",IF($F626="理論",(N($O626)+N($N626))-N($G626),(N($O626)+N($N626))-N($I626)))</f>
        <v/>
      </c>
      <c r="Q626" s="17" t="str">
        <f aca="false">IF($C626="","",MAX(1,N(商品マスタ!$K625)))</f>
        <v/>
      </c>
      <c r="R626" s="39" t="str">
        <f aca="false">IF($C626="","",IF(N($P626)/N($Q626)&lt;=0,"",ROUNDUP(N($P626)/N($Q626),0)))</f>
        <v/>
      </c>
      <c r="S626" s="14"/>
      <c r="T626" s="40" t="str">
        <f aca="false">IF($C626="","",N(商品マスタ!$M625))</f>
        <v/>
      </c>
      <c r="U626" s="40" t="str">
        <f aca="false">IF($S626="","",N($S626)*N($T626))</f>
        <v/>
      </c>
      <c r="V626" s="18"/>
    </row>
    <row r="627" customFormat="false" ht="15" hidden="false" customHeight="false" outlineLevel="0" collapsed="false">
      <c r="B627" s="12" t="n">
        <v>621</v>
      </c>
      <c r="C627" s="36" t="str">
        <f aca="false">IF(商品マスタ!$C626="","",商品マスタ!$C626)</f>
        <v/>
      </c>
      <c r="D627" s="12" t="str">
        <f aca="false">IF($C627="","",商品マスタ!$D626)</f>
        <v/>
      </c>
      <c r="E627" s="12" t="str">
        <f aca="false">IF($C627="","",商品マスタ!$G626)</f>
        <v/>
      </c>
      <c r="F627" s="12" t="str">
        <f aca="false">IF($C627="","",IF(商品マスタ!$P626="","理論",商品マスタ!$P626))</f>
        <v/>
      </c>
      <c r="G627" s="17" t="str">
        <f aca="false">IF($C627="","",N(商品マスタ!$H626))</f>
        <v/>
      </c>
      <c r="H627" s="14"/>
      <c r="I627" s="17" t="str">
        <f aca="false">IF($C627="","",N($H627)*N(商品マスタ!$N626))</f>
        <v/>
      </c>
      <c r="J627" s="17" t="str">
        <f aca="false">IF($C627="","",N($I627)-N($G627))</f>
        <v/>
      </c>
      <c r="K627" s="37" t="str">
        <f aca="false">IF($C627="","",N(商品マスタ!$I626))</f>
        <v/>
      </c>
      <c r="L627" s="17" t="str">
        <f aca="false">IF($C627="","",MAX(1,N(商品マスタ!$J626)))</f>
        <v/>
      </c>
      <c r="M627" s="38" t="str">
        <f aca="false">IF($C627="","",N(TOP!$C$16)*N($K627))</f>
        <v/>
      </c>
      <c r="N627" s="17" t="str">
        <f aca="false">IF($C627="","",ROUNDUP(N($M627)/N($L627),0))</f>
        <v/>
      </c>
      <c r="O627" s="17" t="str">
        <f aca="false">IF($C627="","",N(商品マスタ!$R626))</f>
        <v/>
      </c>
      <c r="P627" s="17" t="str">
        <f aca="false">IF($C627="","",IF($F627="理論",(N($O627)+N($N627))-N($G627),(N($O627)+N($N627))-N($I627)))</f>
        <v/>
      </c>
      <c r="Q627" s="17" t="str">
        <f aca="false">IF($C627="","",MAX(1,N(商品マスタ!$K626)))</f>
        <v/>
      </c>
      <c r="R627" s="39" t="str">
        <f aca="false">IF($C627="","",IF(N($P627)/N($Q627)&lt;=0,"",ROUNDUP(N($P627)/N($Q627),0)))</f>
        <v/>
      </c>
      <c r="S627" s="14"/>
      <c r="T627" s="40" t="str">
        <f aca="false">IF($C627="","",N(商品マスタ!$M626))</f>
        <v/>
      </c>
      <c r="U627" s="40" t="str">
        <f aca="false">IF($S627="","",N($S627)*N($T627))</f>
        <v/>
      </c>
      <c r="V627" s="18"/>
    </row>
    <row r="628" customFormat="false" ht="15" hidden="false" customHeight="false" outlineLevel="0" collapsed="false">
      <c r="B628" s="12" t="n">
        <v>622</v>
      </c>
      <c r="C628" s="36" t="str">
        <f aca="false">IF(商品マスタ!$C627="","",商品マスタ!$C627)</f>
        <v/>
      </c>
      <c r="D628" s="12" t="str">
        <f aca="false">IF($C628="","",商品マスタ!$D627)</f>
        <v/>
      </c>
      <c r="E628" s="12" t="str">
        <f aca="false">IF($C628="","",商品マスタ!$G627)</f>
        <v/>
      </c>
      <c r="F628" s="12" t="str">
        <f aca="false">IF($C628="","",IF(商品マスタ!$P627="","理論",商品マスタ!$P627))</f>
        <v/>
      </c>
      <c r="G628" s="17" t="str">
        <f aca="false">IF($C628="","",N(商品マスタ!$H627))</f>
        <v/>
      </c>
      <c r="H628" s="14"/>
      <c r="I628" s="17" t="str">
        <f aca="false">IF($C628="","",N($H628)*N(商品マスタ!$N627))</f>
        <v/>
      </c>
      <c r="J628" s="17" t="str">
        <f aca="false">IF($C628="","",N($I628)-N($G628))</f>
        <v/>
      </c>
      <c r="K628" s="37" t="str">
        <f aca="false">IF($C628="","",N(商品マスタ!$I627))</f>
        <v/>
      </c>
      <c r="L628" s="17" t="str">
        <f aca="false">IF($C628="","",MAX(1,N(商品マスタ!$J627)))</f>
        <v/>
      </c>
      <c r="M628" s="38" t="str">
        <f aca="false">IF($C628="","",N(TOP!$C$16)*N($K628))</f>
        <v/>
      </c>
      <c r="N628" s="17" t="str">
        <f aca="false">IF($C628="","",ROUNDUP(N($M628)/N($L628),0))</f>
        <v/>
      </c>
      <c r="O628" s="17" t="str">
        <f aca="false">IF($C628="","",N(商品マスタ!$R627))</f>
        <v/>
      </c>
      <c r="P628" s="17" t="str">
        <f aca="false">IF($C628="","",IF($F628="理論",(N($O628)+N($N628))-N($G628),(N($O628)+N($N628))-N($I628)))</f>
        <v/>
      </c>
      <c r="Q628" s="17" t="str">
        <f aca="false">IF($C628="","",MAX(1,N(商品マスタ!$K627)))</f>
        <v/>
      </c>
      <c r="R628" s="39" t="str">
        <f aca="false">IF($C628="","",IF(N($P628)/N($Q628)&lt;=0,"",ROUNDUP(N($P628)/N($Q628),0)))</f>
        <v/>
      </c>
      <c r="S628" s="14"/>
      <c r="T628" s="40" t="str">
        <f aca="false">IF($C628="","",N(商品マスタ!$M627))</f>
        <v/>
      </c>
      <c r="U628" s="40" t="str">
        <f aca="false">IF($S628="","",N($S628)*N($T628))</f>
        <v/>
      </c>
      <c r="V628" s="18"/>
    </row>
    <row r="629" customFormat="false" ht="15" hidden="false" customHeight="false" outlineLevel="0" collapsed="false">
      <c r="B629" s="12" t="n">
        <v>623</v>
      </c>
      <c r="C629" s="36" t="str">
        <f aca="false">IF(商品マスタ!$C628="","",商品マスタ!$C628)</f>
        <v/>
      </c>
      <c r="D629" s="12" t="str">
        <f aca="false">IF($C629="","",商品マスタ!$D628)</f>
        <v/>
      </c>
      <c r="E629" s="12" t="str">
        <f aca="false">IF($C629="","",商品マスタ!$G628)</f>
        <v/>
      </c>
      <c r="F629" s="12" t="str">
        <f aca="false">IF($C629="","",IF(商品マスタ!$P628="","理論",商品マスタ!$P628))</f>
        <v/>
      </c>
      <c r="G629" s="17" t="str">
        <f aca="false">IF($C629="","",N(商品マスタ!$H628))</f>
        <v/>
      </c>
      <c r="H629" s="14"/>
      <c r="I629" s="17" t="str">
        <f aca="false">IF($C629="","",N($H629)*N(商品マスタ!$N628))</f>
        <v/>
      </c>
      <c r="J629" s="17" t="str">
        <f aca="false">IF($C629="","",N($I629)-N($G629))</f>
        <v/>
      </c>
      <c r="K629" s="37" t="str">
        <f aca="false">IF($C629="","",N(商品マスタ!$I628))</f>
        <v/>
      </c>
      <c r="L629" s="17" t="str">
        <f aca="false">IF($C629="","",MAX(1,N(商品マスタ!$J628)))</f>
        <v/>
      </c>
      <c r="M629" s="38" t="str">
        <f aca="false">IF($C629="","",N(TOP!$C$16)*N($K629))</f>
        <v/>
      </c>
      <c r="N629" s="17" t="str">
        <f aca="false">IF($C629="","",ROUNDUP(N($M629)/N($L629),0))</f>
        <v/>
      </c>
      <c r="O629" s="17" t="str">
        <f aca="false">IF($C629="","",N(商品マスタ!$R628))</f>
        <v/>
      </c>
      <c r="P629" s="17" t="str">
        <f aca="false">IF($C629="","",IF($F629="理論",(N($O629)+N($N629))-N($G629),(N($O629)+N($N629))-N($I629)))</f>
        <v/>
      </c>
      <c r="Q629" s="17" t="str">
        <f aca="false">IF($C629="","",MAX(1,N(商品マスタ!$K628)))</f>
        <v/>
      </c>
      <c r="R629" s="39" t="str">
        <f aca="false">IF($C629="","",IF(N($P629)/N($Q629)&lt;=0,"",ROUNDUP(N($P629)/N($Q629),0)))</f>
        <v/>
      </c>
      <c r="S629" s="14"/>
      <c r="T629" s="40" t="str">
        <f aca="false">IF($C629="","",N(商品マスタ!$M628))</f>
        <v/>
      </c>
      <c r="U629" s="40" t="str">
        <f aca="false">IF($S629="","",N($S629)*N($T629))</f>
        <v/>
      </c>
      <c r="V629" s="18"/>
    </row>
    <row r="630" customFormat="false" ht="15" hidden="false" customHeight="false" outlineLevel="0" collapsed="false">
      <c r="B630" s="12" t="n">
        <v>624</v>
      </c>
      <c r="C630" s="36" t="str">
        <f aca="false">IF(商品マスタ!$C629="","",商品マスタ!$C629)</f>
        <v/>
      </c>
      <c r="D630" s="12" t="str">
        <f aca="false">IF($C630="","",商品マスタ!$D629)</f>
        <v/>
      </c>
      <c r="E630" s="12" t="str">
        <f aca="false">IF($C630="","",商品マスタ!$G629)</f>
        <v/>
      </c>
      <c r="F630" s="12" t="str">
        <f aca="false">IF($C630="","",IF(商品マスタ!$P629="","理論",商品マスタ!$P629))</f>
        <v/>
      </c>
      <c r="G630" s="17" t="str">
        <f aca="false">IF($C630="","",N(商品マスタ!$H629))</f>
        <v/>
      </c>
      <c r="H630" s="14"/>
      <c r="I630" s="17" t="str">
        <f aca="false">IF($C630="","",N($H630)*N(商品マスタ!$N629))</f>
        <v/>
      </c>
      <c r="J630" s="17" t="str">
        <f aca="false">IF($C630="","",N($I630)-N($G630))</f>
        <v/>
      </c>
      <c r="K630" s="37" t="str">
        <f aca="false">IF($C630="","",N(商品マスタ!$I629))</f>
        <v/>
      </c>
      <c r="L630" s="17" t="str">
        <f aca="false">IF($C630="","",MAX(1,N(商品マスタ!$J629)))</f>
        <v/>
      </c>
      <c r="M630" s="38" t="str">
        <f aca="false">IF($C630="","",N(TOP!$C$16)*N($K630))</f>
        <v/>
      </c>
      <c r="N630" s="17" t="str">
        <f aca="false">IF($C630="","",ROUNDUP(N($M630)/N($L630),0))</f>
        <v/>
      </c>
      <c r="O630" s="17" t="str">
        <f aca="false">IF($C630="","",N(商品マスタ!$R629))</f>
        <v/>
      </c>
      <c r="P630" s="17" t="str">
        <f aca="false">IF($C630="","",IF($F630="理論",(N($O630)+N($N630))-N($G630),(N($O630)+N($N630))-N($I630)))</f>
        <v/>
      </c>
      <c r="Q630" s="17" t="str">
        <f aca="false">IF($C630="","",MAX(1,N(商品マスタ!$K629)))</f>
        <v/>
      </c>
      <c r="R630" s="39" t="str">
        <f aca="false">IF($C630="","",IF(N($P630)/N($Q630)&lt;=0,"",ROUNDUP(N($P630)/N($Q630),0)))</f>
        <v/>
      </c>
      <c r="S630" s="14"/>
      <c r="T630" s="40" t="str">
        <f aca="false">IF($C630="","",N(商品マスタ!$M629))</f>
        <v/>
      </c>
      <c r="U630" s="40" t="str">
        <f aca="false">IF($S630="","",N($S630)*N($T630))</f>
        <v/>
      </c>
      <c r="V630" s="18"/>
    </row>
    <row r="631" customFormat="false" ht="15" hidden="false" customHeight="false" outlineLevel="0" collapsed="false">
      <c r="B631" s="12" t="n">
        <v>625</v>
      </c>
      <c r="C631" s="36" t="str">
        <f aca="false">IF(商品マスタ!$C630="","",商品マスタ!$C630)</f>
        <v/>
      </c>
      <c r="D631" s="12" t="str">
        <f aca="false">IF($C631="","",商品マスタ!$D630)</f>
        <v/>
      </c>
      <c r="E631" s="12" t="str">
        <f aca="false">IF($C631="","",商品マスタ!$G630)</f>
        <v/>
      </c>
      <c r="F631" s="12" t="str">
        <f aca="false">IF($C631="","",IF(商品マスタ!$P630="","理論",商品マスタ!$P630))</f>
        <v/>
      </c>
      <c r="G631" s="17" t="str">
        <f aca="false">IF($C631="","",N(商品マスタ!$H630))</f>
        <v/>
      </c>
      <c r="H631" s="14"/>
      <c r="I631" s="17" t="str">
        <f aca="false">IF($C631="","",N($H631)*N(商品マスタ!$N630))</f>
        <v/>
      </c>
      <c r="J631" s="17" t="str">
        <f aca="false">IF($C631="","",N($I631)-N($G631))</f>
        <v/>
      </c>
      <c r="K631" s="37" t="str">
        <f aca="false">IF($C631="","",N(商品マスタ!$I630))</f>
        <v/>
      </c>
      <c r="L631" s="17" t="str">
        <f aca="false">IF($C631="","",MAX(1,N(商品マスタ!$J630)))</f>
        <v/>
      </c>
      <c r="M631" s="38" t="str">
        <f aca="false">IF($C631="","",N(TOP!$C$16)*N($K631))</f>
        <v/>
      </c>
      <c r="N631" s="17" t="str">
        <f aca="false">IF($C631="","",ROUNDUP(N($M631)/N($L631),0))</f>
        <v/>
      </c>
      <c r="O631" s="17" t="str">
        <f aca="false">IF($C631="","",N(商品マスタ!$R630))</f>
        <v/>
      </c>
      <c r="P631" s="17" t="str">
        <f aca="false">IF($C631="","",IF($F631="理論",(N($O631)+N($N631))-N($G631),(N($O631)+N($N631))-N($I631)))</f>
        <v/>
      </c>
      <c r="Q631" s="17" t="str">
        <f aca="false">IF($C631="","",MAX(1,N(商品マスタ!$K630)))</f>
        <v/>
      </c>
      <c r="R631" s="39" t="str">
        <f aca="false">IF($C631="","",IF(N($P631)/N($Q631)&lt;=0,"",ROUNDUP(N($P631)/N($Q631),0)))</f>
        <v/>
      </c>
      <c r="S631" s="14"/>
      <c r="T631" s="40" t="str">
        <f aca="false">IF($C631="","",N(商品マスタ!$M630))</f>
        <v/>
      </c>
      <c r="U631" s="40" t="str">
        <f aca="false">IF($S631="","",N($S631)*N($T631))</f>
        <v/>
      </c>
      <c r="V631" s="18"/>
    </row>
    <row r="632" customFormat="false" ht="15" hidden="false" customHeight="false" outlineLevel="0" collapsed="false">
      <c r="B632" s="12" t="n">
        <v>626</v>
      </c>
      <c r="C632" s="36" t="str">
        <f aca="false">IF(商品マスタ!$C631="","",商品マスタ!$C631)</f>
        <v/>
      </c>
      <c r="D632" s="12" t="str">
        <f aca="false">IF($C632="","",商品マスタ!$D631)</f>
        <v/>
      </c>
      <c r="E632" s="12" t="str">
        <f aca="false">IF($C632="","",商品マスタ!$G631)</f>
        <v/>
      </c>
      <c r="F632" s="12" t="str">
        <f aca="false">IF($C632="","",IF(商品マスタ!$P631="","理論",商品マスタ!$P631))</f>
        <v/>
      </c>
      <c r="G632" s="17" t="str">
        <f aca="false">IF($C632="","",N(商品マスタ!$H631))</f>
        <v/>
      </c>
      <c r="H632" s="14"/>
      <c r="I632" s="17" t="str">
        <f aca="false">IF($C632="","",N($H632)*N(商品マスタ!$N631))</f>
        <v/>
      </c>
      <c r="J632" s="17" t="str">
        <f aca="false">IF($C632="","",N($I632)-N($G632))</f>
        <v/>
      </c>
      <c r="K632" s="37" t="str">
        <f aca="false">IF($C632="","",N(商品マスタ!$I631))</f>
        <v/>
      </c>
      <c r="L632" s="17" t="str">
        <f aca="false">IF($C632="","",MAX(1,N(商品マスタ!$J631)))</f>
        <v/>
      </c>
      <c r="M632" s="38" t="str">
        <f aca="false">IF($C632="","",N(TOP!$C$16)*N($K632))</f>
        <v/>
      </c>
      <c r="N632" s="17" t="str">
        <f aca="false">IF($C632="","",ROUNDUP(N($M632)/N($L632),0))</f>
        <v/>
      </c>
      <c r="O632" s="17" t="str">
        <f aca="false">IF($C632="","",N(商品マスタ!$R631))</f>
        <v/>
      </c>
      <c r="P632" s="17" t="str">
        <f aca="false">IF($C632="","",IF($F632="理論",(N($O632)+N($N632))-N($G632),(N($O632)+N($N632))-N($I632)))</f>
        <v/>
      </c>
      <c r="Q632" s="17" t="str">
        <f aca="false">IF($C632="","",MAX(1,N(商品マスタ!$K631)))</f>
        <v/>
      </c>
      <c r="R632" s="39" t="str">
        <f aca="false">IF($C632="","",IF(N($P632)/N($Q632)&lt;=0,"",ROUNDUP(N($P632)/N($Q632),0)))</f>
        <v/>
      </c>
      <c r="S632" s="14"/>
      <c r="T632" s="40" t="str">
        <f aca="false">IF($C632="","",N(商品マスタ!$M631))</f>
        <v/>
      </c>
      <c r="U632" s="40" t="str">
        <f aca="false">IF($S632="","",N($S632)*N($T632))</f>
        <v/>
      </c>
      <c r="V632" s="18"/>
    </row>
    <row r="633" customFormat="false" ht="15" hidden="false" customHeight="false" outlineLevel="0" collapsed="false">
      <c r="B633" s="12" t="n">
        <v>627</v>
      </c>
      <c r="C633" s="36" t="str">
        <f aca="false">IF(商品マスタ!$C632="","",商品マスタ!$C632)</f>
        <v/>
      </c>
      <c r="D633" s="12" t="str">
        <f aca="false">IF($C633="","",商品マスタ!$D632)</f>
        <v/>
      </c>
      <c r="E633" s="12" t="str">
        <f aca="false">IF($C633="","",商品マスタ!$G632)</f>
        <v/>
      </c>
      <c r="F633" s="12" t="str">
        <f aca="false">IF($C633="","",IF(商品マスタ!$P632="","理論",商品マスタ!$P632))</f>
        <v/>
      </c>
      <c r="G633" s="17" t="str">
        <f aca="false">IF($C633="","",N(商品マスタ!$H632))</f>
        <v/>
      </c>
      <c r="H633" s="14"/>
      <c r="I633" s="17" t="str">
        <f aca="false">IF($C633="","",N($H633)*N(商品マスタ!$N632))</f>
        <v/>
      </c>
      <c r="J633" s="17" t="str">
        <f aca="false">IF($C633="","",N($I633)-N($G633))</f>
        <v/>
      </c>
      <c r="K633" s="37" t="str">
        <f aca="false">IF($C633="","",N(商品マスタ!$I632))</f>
        <v/>
      </c>
      <c r="L633" s="17" t="str">
        <f aca="false">IF($C633="","",MAX(1,N(商品マスタ!$J632)))</f>
        <v/>
      </c>
      <c r="M633" s="38" t="str">
        <f aca="false">IF($C633="","",N(TOP!$C$16)*N($K633))</f>
        <v/>
      </c>
      <c r="N633" s="17" t="str">
        <f aca="false">IF($C633="","",ROUNDUP(N($M633)/N($L633),0))</f>
        <v/>
      </c>
      <c r="O633" s="17" t="str">
        <f aca="false">IF($C633="","",N(商品マスタ!$R632))</f>
        <v/>
      </c>
      <c r="P633" s="17" t="str">
        <f aca="false">IF($C633="","",IF($F633="理論",(N($O633)+N($N633))-N($G633),(N($O633)+N($N633))-N($I633)))</f>
        <v/>
      </c>
      <c r="Q633" s="17" t="str">
        <f aca="false">IF($C633="","",MAX(1,N(商品マスタ!$K632)))</f>
        <v/>
      </c>
      <c r="R633" s="39" t="str">
        <f aca="false">IF($C633="","",IF(N($P633)/N($Q633)&lt;=0,"",ROUNDUP(N($P633)/N($Q633),0)))</f>
        <v/>
      </c>
      <c r="S633" s="14"/>
      <c r="T633" s="40" t="str">
        <f aca="false">IF($C633="","",N(商品マスタ!$M632))</f>
        <v/>
      </c>
      <c r="U633" s="40" t="str">
        <f aca="false">IF($S633="","",N($S633)*N($T633))</f>
        <v/>
      </c>
      <c r="V633" s="18"/>
    </row>
    <row r="634" customFormat="false" ht="15" hidden="false" customHeight="false" outlineLevel="0" collapsed="false">
      <c r="B634" s="12" t="n">
        <v>628</v>
      </c>
      <c r="C634" s="36" t="str">
        <f aca="false">IF(商品マスタ!$C633="","",商品マスタ!$C633)</f>
        <v/>
      </c>
      <c r="D634" s="12" t="str">
        <f aca="false">IF($C634="","",商品マスタ!$D633)</f>
        <v/>
      </c>
      <c r="E634" s="12" t="str">
        <f aca="false">IF($C634="","",商品マスタ!$G633)</f>
        <v/>
      </c>
      <c r="F634" s="12" t="str">
        <f aca="false">IF($C634="","",IF(商品マスタ!$P633="","理論",商品マスタ!$P633))</f>
        <v/>
      </c>
      <c r="G634" s="17" t="str">
        <f aca="false">IF($C634="","",N(商品マスタ!$H633))</f>
        <v/>
      </c>
      <c r="H634" s="14"/>
      <c r="I634" s="17" t="str">
        <f aca="false">IF($C634="","",N($H634)*N(商品マスタ!$N633))</f>
        <v/>
      </c>
      <c r="J634" s="17" t="str">
        <f aca="false">IF($C634="","",N($I634)-N($G634))</f>
        <v/>
      </c>
      <c r="K634" s="37" t="str">
        <f aca="false">IF($C634="","",N(商品マスタ!$I633))</f>
        <v/>
      </c>
      <c r="L634" s="17" t="str">
        <f aca="false">IF($C634="","",MAX(1,N(商品マスタ!$J633)))</f>
        <v/>
      </c>
      <c r="M634" s="38" t="str">
        <f aca="false">IF($C634="","",N(TOP!$C$16)*N($K634))</f>
        <v/>
      </c>
      <c r="N634" s="17" t="str">
        <f aca="false">IF($C634="","",ROUNDUP(N($M634)/N($L634),0))</f>
        <v/>
      </c>
      <c r="O634" s="17" t="str">
        <f aca="false">IF($C634="","",N(商品マスタ!$R633))</f>
        <v/>
      </c>
      <c r="P634" s="17" t="str">
        <f aca="false">IF($C634="","",IF($F634="理論",(N($O634)+N($N634))-N($G634),(N($O634)+N($N634))-N($I634)))</f>
        <v/>
      </c>
      <c r="Q634" s="17" t="str">
        <f aca="false">IF($C634="","",MAX(1,N(商品マスタ!$K633)))</f>
        <v/>
      </c>
      <c r="R634" s="39" t="str">
        <f aca="false">IF($C634="","",IF(N($P634)/N($Q634)&lt;=0,"",ROUNDUP(N($P634)/N($Q634),0)))</f>
        <v/>
      </c>
      <c r="S634" s="14"/>
      <c r="T634" s="40" t="str">
        <f aca="false">IF($C634="","",N(商品マスタ!$M633))</f>
        <v/>
      </c>
      <c r="U634" s="40" t="str">
        <f aca="false">IF($S634="","",N($S634)*N($T634))</f>
        <v/>
      </c>
      <c r="V634" s="18"/>
    </row>
    <row r="635" customFormat="false" ht="15" hidden="false" customHeight="false" outlineLevel="0" collapsed="false">
      <c r="B635" s="12" t="n">
        <v>629</v>
      </c>
      <c r="C635" s="36" t="str">
        <f aca="false">IF(商品マスタ!$C634="","",商品マスタ!$C634)</f>
        <v/>
      </c>
      <c r="D635" s="12" t="str">
        <f aca="false">IF($C635="","",商品マスタ!$D634)</f>
        <v/>
      </c>
      <c r="E635" s="12" t="str">
        <f aca="false">IF($C635="","",商品マスタ!$G634)</f>
        <v/>
      </c>
      <c r="F635" s="12" t="str">
        <f aca="false">IF($C635="","",IF(商品マスタ!$P634="","理論",商品マスタ!$P634))</f>
        <v/>
      </c>
      <c r="G635" s="17" t="str">
        <f aca="false">IF($C635="","",N(商品マスタ!$H634))</f>
        <v/>
      </c>
      <c r="H635" s="14"/>
      <c r="I635" s="17" t="str">
        <f aca="false">IF($C635="","",N($H635)*N(商品マスタ!$N634))</f>
        <v/>
      </c>
      <c r="J635" s="17" t="str">
        <f aca="false">IF($C635="","",N($I635)-N($G635))</f>
        <v/>
      </c>
      <c r="K635" s="37" t="str">
        <f aca="false">IF($C635="","",N(商品マスタ!$I634))</f>
        <v/>
      </c>
      <c r="L635" s="17" t="str">
        <f aca="false">IF($C635="","",MAX(1,N(商品マスタ!$J634)))</f>
        <v/>
      </c>
      <c r="M635" s="38" t="str">
        <f aca="false">IF($C635="","",N(TOP!$C$16)*N($K635))</f>
        <v/>
      </c>
      <c r="N635" s="17" t="str">
        <f aca="false">IF($C635="","",ROUNDUP(N($M635)/N($L635),0))</f>
        <v/>
      </c>
      <c r="O635" s="17" t="str">
        <f aca="false">IF($C635="","",N(商品マスタ!$R634))</f>
        <v/>
      </c>
      <c r="P635" s="17" t="str">
        <f aca="false">IF($C635="","",IF($F635="理論",(N($O635)+N($N635))-N($G635),(N($O635)+N($N635))-N($I635)))</f>
        <v/>
      </c>
      <c r="Q635" s="17" t="str">
        <f aca="false">IF($C635="","",MAX(1,N(商品マスタ!$K634)))</f>
        <v/>
      </c>
      <c r="R635" s="39" t="str">
        <f aca="false">IF($C635="","",IF(N($P635)/N($Q635)&lt;=0,"",ROUNDUP(N($P635)/N($Q635),0)))</f>
        <v/>
      </c>
      <c r="S635" s="14"/>
      <c r="T635" s="40" t="str">
        <f aca="false">IF($C635="","",N(商品マスタ!$M634))</f>
        <v/>
      </c>
      <c r="U635" s="40" t="str">
        <f aca="false">IF($S635="","",N($S635)*N($T635))</f>
        <v/>
      </c>
      <c r="V635" s="18"/>
    </row>
    <row r="636" customFormat="false" ht="15" hidden="false" customHeight="false" outlineLevel="0" collapsed="false">
      <c r="B636" s="12" t="n">
        <v>630</v>
      </c>
      <c r="C636" s="36" t="str">
        <f aca="false">IF(商品マスタ!$C635="","",商品マスタ!$C635)</f>
        <v/>
      </c>
      <c r="D636" s="12" t="str">
        <f aca="false">IF($C636="","",商品マスタ!$D635)</f>
        <v/>
      </c>
      <c r="E636" s="12" t="str">
        <f aca="false">IF($C636="","",商品マスタ!$G635)</f>
        <v/>
      </c>
      <c r="F636" s="12" t="str">
        <f aca="false">IF($C636="","",IF(商品マスタ!$P635="","理論",商品マスタ!$P635))</f>
        <v/>
      </c>
      <c r="G636" s="17" t="str">
        <f aca="false">IF($C636="","",N(商品マスタ!$H635))</f>
        <v/>
      </c>
      <c r="H636" s="14"/>
      <c r="I636" s="17" t="str">
        <f aca="false">IF($C636="","",N($H636)*N(商品マスタ!$N635))</f>
        <v/>
      </c>
      <c r="J636" s="17" t="str">
        <f aca="false">IF($C636="","",N($I636)-N($G636))</f>
        <v/>
      </c>
      <c r="K636" s="37" t="str">
        <f aca="false">IF($C636="","",N(商品マスタ!$I635))</f>
        <v/>
      </c>
      <c r="L636" s="17" t="str">
        <f aca="false">IF($C636="","",MAX(1,N(商品マスタ!$J635)))</f>
        <v/>
      </c>
      <c r="M636" s="38" t="str">
        <f aca="false">IF($C636="","",N(TOP!$C$16)*N($K636))</f>
        <v/>
      </c>
      <c r="N636" s="17" t="str">
        <f aca="false">IF($C636="","",ROUNDUP(N($M636)/N($L636),0))</f>
        <v/>
      </c>
      <c r="O636" s="17" t="str">
        <f aca="false">IF($C636="","",N(商品マスタ!$R635))</f>
        <v/>
      </c>
      <c r="P636" s="17" t="str">
        <f aca="false">IF($C636="","",IF($F636="理論",(N($O636)+N($N636))-N($G636),(N($O636)+N($N636))-N($I636)))</f>
        <v/>
      </c>
      <c r="Q636" s="17" t="str">
        <f aca="false">IF($C636="","",MAX(1,N(商品マスタ!$K635)))</f>
        <v/>
      </c>
      <c r="R636" s="39" t="str">
        <f aca="false">IF($C636="","",IF(N($P636)/N($Q636)&lt;=0,"",ROUNDUP(N($P636)/N($Q636),0)))</f>
        <v/>
      </c>
      <c r="S636" s="14"/>
      <c r="T636" s="40" t="str">
        <f aca="false">IF($C636="","",N(商品マスタ!$M635))</f>
        <v/>
      </c>
      <c r="U636" s="40" t="str">
        <f aca="false">IF($S636="","",N($S636)*N($T636))</f>
        <v/>
      </c>
      <c r="V636" s="18"/>
    </row>
    <row r="637" customFormat="false" ht="15" hidden="false" customHeight="false" outlineLevel="0" collapsed="false">
      <c r="B637" s="12" t="n">
        <v>631</v>
      </c>
      <c r="C637" s="36" t="str">
        <f aca="false">IF(商品マスタ!$C636="","",商品マスタ!$C636)</f>
        <v/>
      </c>
      <c r="D637" s="12" t="str">
        <f aca="false">IF($C637="","",商品マスタ!$D636)</f>
        <v/>
      </c>
      <c r="E637" s="12" t="str">
        <f aca="false">IF($C637="","",商品マスタ!$G636)</f>
        <v/>
      </c>
      <c r="F637" s="12" t="str">
        <f aca="false">IF($C637="","",IF(商品マスタ!$P636="","理論",商品マスタ!$P636))</f>
        <v/>
      </c>
      <c r="G637" s="17" t="str">
        <f aca="false">IF($C637="","",N(商品マスタ!$H636))</f>
        <v/>
      </c>
      <c r="H637" s="14"/>
      <c r="I637" s="17" t="str">
        <f aca="false">IF($C637="","",N($H637)*N(商品マスタ!$N636))</f>
        <v/>
      </c>
      <c r="J637" s="17" t="str">
        <f aca="false">IF($C637="","",N($I637)-N($G637))</f>
        <v/>
      </c>
      <c r="K637" s="37" t="str">
        <f aca="false">IF($C637="","",N(商品マスタ!$I636))</f>
        <v/>
      </c>
      <c r="L637" s="17" t="str">
        <f aca="false">IF($C637="","",MAX(1,N(商品マスタ!$J636)))</f>
        <v/>
      </c>
      <c r="M637" s="38" t="str">
        <f aca="false">IF($C637="","",N(TOP!$C$16)*N($K637))</f>
        <v/>
      </c>
      <c r="N637" s="17" t="str">
        <f aca="false">IF($C637="","",ROUNDUP(N($M637)/N($L637),0))</f>
        <v/>
      </c>
      <c r="O637" s="17" t="str">
        <f aca="false">IF($C637="","",N(商品マスタ!$R636))</f>
        <v/>
      </c>
      <c r="P637" s="17" t="str">
        <f aca="false">IF($C637="","",IF($F637="理論",(N($O637)+N($N637))-N($G637),(N($O637)+N($N637))-N($I637)))</f>
        <v/>
      </c>
      <c r="Q637" s="17" t="str">
        <f aca="false">IF($C637="","",MAX(1,N(商品マスタ!$K636)))</f>
        <v/>
      </c>
      <c r="R637" s="39" t="str">
        <f aca="false">IF($C637="","",IF(N($P637)/N($Q637)&lt;=0,"",ROUNDUP(N($P637)/N($Q637),0)))</f>
        <v/>
      </c>
      <c r="S637" s="14"/>
      <c r="T637" s="40" t="str">
        <f aca="false">IF($C637="","",N(商品マスタ!$M636))</f>
        <v/>
      </c>
      <c r="U637" s="40" t="str">
        <f aca="false">IF($S637="","",N($S637)*N($T637))</f>
        <v/>
      </c>
      <c r="V637" s="18"/>
    </row>
    <row r="638" customFormat="false" ht="15" hidden="false" customHeight="false" outlineLevel="0" collapsed="false">
      <c r="B638" s="12" t="n">
        <v>632</v>
      </c>
      <c r="C638" s="36" t="str">
        <f aca="false">IF(商品マスタ!$C637="","",商品マスタ!$C637)</f>
        <v/>
      </c>
      <c r="D638" s="12" t="str">
        <f aca="false">IF($C638="","",商品マスタ!$D637)</f>
        <v/>
      </c>
      <c r="E638" s="12" t="str">
        <f aca="false">IF($C638="","",商品マスタ!$G637)</f>
        <v/>
      </c>
      <c r="F638" s="12" t="str">
        <f aca="false">IF($C638="","",IF(商品マスタ!$P637="","理論",商品マスタ!$P637))</f>
        <v/>
      </c>
      <c r="G638" s="17" t="str">
        <f aca="false">IF($C638="","",N(商品マスタ!$H637))</f>
        <v/>
      </c>
      <c r="H638" s="14"/>
      <c r="I638" s="17" t="str">
        <f aca="false">IF($C638="","",N($H638)*N(商品マスタ!$N637))</f>
        <v/>
      </c>
      <c r="J638" s="17" t="str">
        <f aca="false">IF($C638="","",N($I638)-N($G638))</f>
        <v/>
      </c>
      <c r="K638" s="37" t="str">
        <f aca="false">IF($C638="","",N(商品マスタ!$I637))</f>
        <v/>
      </c>
      <c r="L638" s="17" t="str">
        <f aca="false">IF($C638="","",MAX(1,N(商品マスタ!$J637)))</f>
        <v/>
      </c>
      <c r="M638" s="38" t="str">
        <f aca="false">IF($C638="","",N(TOP!$C$16)*N($K638))</f>
        <v/>
      </c>
      <c r="N638" s="17" t="str">
        <f aca="false">IF($C638="","",ROUNDUP(N($M638)/N($L638),0))</f>
        <v/>
      </c>
      <c r="O638" s="17" t="str">
        <f aca="false">IF($C638="","",N(商品マスタ!$R637))</f>
        <v/>
      </c>
      <c r="P638" s="17" t="str">
        <f aca="false">IF($C638="","",IF($F638="理論",(N($O638)+N($N638))-N($G638),(N($O638)+N($N638))-N($I638)))</f>
        <v/>
      </c>
      <c r="Q638" s="17" t="str">
        <f aca="false">IF($C638="","",MAX(1,N(商品マスタ!$K637)))</f>
        <v/>
      </c>
      <c r="R638" s="39" t="str">
        <f aca="false">IF($C638="","",IF(N($P638)/N($Q638)&lt;=0,"",ROUNDUP(N($P638)/N($Q638),0)))</f>
        <v/>
      </c>
      <c r="S638" s="14"/>
      <c r="T638" s="40" t="str">
        <f aca="false">IF($C638="","",N(商品マスタ!$M637))</f>
        <v/>
      </c>
      <c r="U638" s="40" t="str">
        <f aca="false">IF($S638="","",N($S638)*N($T638))</f>
        <v/>
      </c>
      <c r="V638" s="18"/>
    </row>
    <row r="639" customFormat="false" ht="15" hidden="false" customHeight="false" outlineLevel="0" collapsed="false">
      <c r="B639" s="12" t="n">
        <v>633</v>
      </c>
      <c r="C639" s="36" t="str">
        <f aca="false">IF(商品マスタ!$C638="","",商品マスタ!$C638)</f>
        <v/>
      </c>
      <c r="D639" s="12" t="str">
        <f aca="false">IF($C639="","",商品マスタ!$D638)</f>
        <v/>
      </c>
      <c r="E639" s="12" t="str">
        <f aca="false">IF($C639="","",商品マスタ!$G638)</f>
        <v/>
      </c>
      <c r="F639" s="12" t="str">
        <f aca="false">IF($C639="","",IF(商品マスタ!$P638="","理論",商品マスタ!$P638))</f>
        <v/>
      </c>
      <c r="G639" s="17" t="str">
        <f aca="false">IF($C639="","",N(商品マスタ!$H638))</f>
        <v/>
      </c>
      <c r="H639" s="14"/>
      <c r="I639" s="17" t="str">
        <f aca="false">IF($C639="","",N($H639)*N(商品マスタ!$N638))</f>
        <v/>
      </c>
      <c r="J639" s="17" t="str">
        <f aca="false">IF($C639="","",N($I639)-N($G639))</f>
        <v/>
      </c>
      <c r="K639" s="37" t="str">
        <f aca="false">IF($C639="","",N(商品マスタ!$I638))</f>
        <v/>
      </c>
      <c r="L639" s="17" t="str">
        <f aca="false">IF($C639="","",MAX(1,N(商品マスタ!$J638)))</f>
        <v/>
      </c>
      <c r="M639" s="38" t="str">
        <f aca="false">IF($C639="","",N(TOP!$C$16)*N($K639))</f>
        <v/>
      </c>
      <c r="N639" s="17" t="str">
        <f aca="false">IF($C639="","",ROUNDUP(N($M639)/N($L639),0))</f>
        <v/>
      </c>
      <c r="O639" s="17" t="str">
        <f aca="false">IF($C639="","",N(商品マスタ!$R638))</f>
        <v/>
      </c>
      <c r="P639" s="17" t="str">
        <f aca="false">IF($C639="","",IF($F639="理論",(N($O639)+N($N639))-N($G639),(N($O639)+N($N639))-N($I639)))</f>
        <v/>
      </c>
      <c r="Q639" s="17" t="str">
        <f aca="false">IF($C639="","",MAX(1,N(商品マスタ!$K638)))</f>
        <v/>
      </c>
      <c r="R639" s="39" t="str">
        <f aca="false">IF($C639="","",IF(N($P639)/N($Q639)&lt;=0,"",ROUNDUP(N($P639)/N($Q639),0)))</f>
        <v/>
      </c>
      <c r="S639" s="14"/>
      <c r="T639" s="40" t="str">
        <f aca="false">IF($C639="","",N(商品マスタ!$M638))</f>
        <v/>
      </c>
      <c r="U639" s="40" t="str">
        <f aca="false">IF($S639="","",N($S639)*N($T639))</f>
        <v/>
      </c>
      <c r="V639" s="18"/>
    </row>
    <row r="640" customFormat="false" ht="15" hidden="false" customHeight="false" outlineLevel="0" collapsed="false">
      <c r="B640" s="12" t="n">
        <v>634</v>
      </c>
      <c r="C640" s="36" t="str">
        <f aca="false">IF(商品マスタ!$C639="","",商品マスタ!$C639)</f>
        <v/>
      </c>
      <c r="D640" s="12" t="str">
        <f aca="false">IF($C640="","",商品マスタ!$D639)</f>
        <v/>
      </c>
      <c r="E640" s="12" t="str">
        <f aca="false">IF($C640="","",商品マスタ!$G639)</f>
        <v/>
      </c>
      <c r="F640" s="12" t="str">
        <f aca="false">IF($C640="","",IF(商品マスタ!$P639="","理論",商品マスタ!$P639))</f>
        <v/>
      </c>
      <c r="G640" s="17" t="str">
        <f aca="false">IF($C640="","",N(商品マスタ!$H639))</f>
        <v/>
      </c>
      <c r="H640" s="14"/>
      <c r="I640" s="17" t="str">
        <f aca="false">IF($C640="","",N($H640)*N(商品マスタ!$N639))</f>
        <v/>
      </c>
      <c r="J640" s="17" t="str">
        <f aca="false">IF($C640="","",N($I640)-N($G640))</f>
        <v/>
      </c>
      <c r="K640" s="37" t="str">
        <f aca="false">IF($C640="","",N(商品マスタ!$I639))</f>
        <v/>
      </c>
      <c r="L640" s="17" t="str">
        <f aca="false">IF($C640="","",MAX(1,N(商品マスタ!$J639)))</f>
        <v/>
      </c>
      <c r="M640" s="38" t="str">
        <f aca="false">IF($C640="","",N(TOP!$C$16)*N($K640))</f>
        <v/>
      </c>
      <c r="N640" s="17" t="str">
        <f aca="false">IF($C640="","",ROUNDUP(N($M640)/N($L640),0))</f>
        <v/>
      </c>
      <c r="O640" s="17" t="str">
        <f aca="false">IF($C640="","",N(商品マスタ!$R639))</f>
        <v/>
      </c>
      <c r="P640" s="17" t="str">
        <f aca="false">IF($C640="","",IF($F640="理論",(N($O640)+N($N640))-N($G640),(N($O640)+N($N640))-N($I640)))</f>
        <v/>
      </c>
      <c r="Q640" s="17" t="str">
        <f aca="false">IF($C640="","",MAX(1,N(商品マスタ!$K639)))</f>
        <v/>
      </c>
      <c r="R640" s="39" t="str">
        <f aca="false">IF($C640="","",IF(N($P640)/N($Q640)&lt;=0,"",ROUNDUP(N($P640)/N($Q640),0)))</f>
        <v/>
      </c>
      <c r="S640" s="14"/>
      <c r="T640" s="40" t="str">
        <f aca="false">IF($C640="","",N(商品マスタ!$M639))</f>
        <v/>
      </c>
      <c r="U640" s="40" t="str">
        <f aca="false">IF($S640="","",N($S640)*N($T640))</f>
        <v/>
      </c>
      <c r="V640" s="18"/>
    </row>
    <row r="641" customFormat="false" ht="15" hidden="false" customHeight="false" outlineLevel="0" collapsed="false">
      <c r="B641" s="12" t="n">
        <v>635</v>
      </c>
      <c r="C641" s="36" t="str">
        <f aca="false">IF(商品マスタ!$C640="","",商品マスタ!$C640)</f>
        <v/>
      </c>
      <c r="D641" s="12" t="str">
        <f aca="false">IF($C641="","",商品マスタ!$D640)</f>
        <v/>
      </c>
      <c r="E641" s="12" t="str">
        <f aca="false">IF($C641="","",商品マスタ!$G640)</f>
        <v/>
      </c>
      <c r="F641" s="12" t="str">
        <f aca="false">IF($C641="","",IF(商品マスタ!$P640="","理論",商品マスタ!$P640))</f>
        <v/>
      </c>
      <c r="G641" s="17" t="str">
        <f aca="false">IF($C641="","",N(商品マスタ!$H640))</f>
        <v/>
      </c>
      <c r="H641" s="14"/>
      <c r="I641" s="17" t="str">
        <f aca="false">IF($C641="","",N($H641)*N(商品マスタ!$N640))</f>
        <v/>
      </c>
      <c r="J641" s="17" t="str">
        <f aca="false">IF($C641="","",N($I641)-N($G641))</f>
        <v/>
      </c>
      <c r="K641" s="37" t="str">
        <f aca="false">IF($C641="","",N(商品マスタ!$I640))</f>
        <v/>
      </c>
      <c r="L641" s="17" t="str">
        <f aca="false">IF($C641="","",MAX(1,N(商品マスタ!$J640)))</f>
        <v/>
      </c>
      <c r="M641" s="38" t="str">
        <f aca="false">IF($C641="","",N(TOP!$C$16)*N($K641))</f>
        <v/>
      </c>
      <c r="N641" s="17" t="str">
        <f aca="false">IF($C641="","",ROUNDUP(N($M641)/N($L641),0))</f>
        <v/>
      </c>
      <c r="O641" s="17" t="str">
        <f aca="false">IF($C641="","",N(商品マスタ!$R640))</f>
        <v/>
      </c>
      <c r="P641" s="17" t="str">
        <f aca="false">IF($C641="","",IF($F641="理論",(N($O641)+N($N641))-N($G641),(N($O641)+N($N641))-N($I641)))</f>
        <v/>
      </c>
      <c r="Q641" s="17" t="str">
        <f aca="false">IF($C641="","",MAX(1,N(商品マスタ!$K640)))</f>
        <v/>
      </c>
      <c r="R641" s="39" t="str">
        <f aca="false">IF($C641="","",IF(N($P641)/N($Q641)&lt;=0,"",ROUNDUP(N($P641)/N($Q641),0)))</f>
        <v/>
      </c>
      <c r="S641" s="14"/>
      <c r="T641" s="40" t="str">
        <f aca="false">IF($C641="","",N(商品マスタ!$M640))</f>
        <v/>
      </c>
      <c r="U641" s="40" t="str">
        <f aca="false">IF($S641="","",N($S641)*N($T641))</f>
        <v/>
      </c>
      <c r="V641" s="18"/>
    </row>
    <row r="642" customFormat="false" ht="15" hidden="false" customHeight="false" outlineLevel="0" collapsed="false">
      <c r="B642" s="12" t="n">
        <v>636</v>
      </c>
      <c r="C642" s="36" t="str">
        <f aca="false">IF(商品マスタ!$C641="","",商品マスタ!$C641)</f>
        <v/>
      </c>
      <c r="D642" s="12" t="str">
        <f aca="false">IF($C642="","",商品マスタ!$D641)</f>
        <v/>
      </c>
      <c r="E642" s="12" t="str">
        <f aca="false">IF($C642="","",商品マスタ!$G641)</f>
        <v/>
      </c>
      <c r="F642" s="12" t="str">
        <f aca="false">IF($C642="","",IF(商品マスタ!$P641="","理論",商品マスタ!$P641))</f>
        <v/>
      </c>
      <c r="G642" s="17" t="str">
        <f aca="false">IF($C642="","",N(商品マスタ!$H641))</f>
        <v/>
      </c>
      <c r="H642" s="14"/>
      <c r="I642" s="17" t="str">
        <f aca="false">IF($C642="","",N($H642)*N(商品マスタ!$N641))</f>
        <v/>
      </c>
      <c r="J642" s="17" t="str">
        <f aca="false">IF($C642="","",N($I642)-N($G642))</f>
        <v/>
      </c>
      <c r="K642" s="37" t="str">
        <f aca="false">IF($C642="","",N(商品マスタ!$I641))</f>
        <v/>
      </c>
      <c r="L642" s="17" t="str">
        <f aca="false">IF($C642="","",MAX(1,N(商品マスタ!$J641)))</f>
        <v/>
      </c>
      <c r="M642" s="38" t="str">
        <f aca="false">IF($C642="","",N(TOP!$C$16)*N($K642))</f>
        <v/>
      </c>
      <c r="N642" s="17" t="str">
        <f aca="false">IF($C642="","",ROUNDUP(N($M642)/N($L642),0))</f>
        <v/>
      </c>
      <c r="O642" s="17" t="str">
        <f aca="false">IF($C642="","",N(商品マスタ!$R641))</f>
        <v/>
      </c>
      <c r="P642" s="17" t="str">
        <f aca="false">IF($C642="","",IF($F642="理論",(N($O642)+N($N642))-N($G642),(N($O642)+N($N642))-N($I642)))</f>
        <v/>
      </c>
      <c r="Q642" s="17" t="str">
        <f aca="false">IF($C642="","",MAX(1,N(商品マスタ!$K641)))</f>
        <v/>
      </c>
      <c r="R642" s="39" t="str">
        <f aca="false">IF($C642="","",IF(N($P642)/N($Q642)&lt;=0,"",ROUNDUP(N($P642)/N($Q642),0)))</f>
        <v/>
      </c>
      <c r="S642" s="14"/>
      <c r="T642" s="40" t="str">
        <f aca="false">IF($C642="","",N(商品マスタ!$M641))</f>
        <v/>
      </c>
      <c r="U642" s="40" t="str">
        <f aca="false">IF($S642="","",N($S642)*N($T642))</f>
        <v/>
      </c>
      <c r="V642" s="18"/>
    </row>
    <row r="643" customFormat="false" ht="15" hidden="false" customHeight="false" outlineLevel="0" collapsed="false">
      <c r="B643" s="12" t="n">
        <v>637</v>
      </c>
      <c r="C643" s="36" t="str">
        <f aca="false">IF(商品マスタ!$C642="","",商品マスタ!$C642)</f>
        <v/>
      </c>
      <c r="D643" s="12" t="str">
        <f aca="false">IF($C643="","",商品マスタ!$D642)</f>
        <v/>
      </c>
      <c r="E643" s="12" t="str">
        <f aca="false">IF($C643="","",商品マスタ!$G642)</f>
        <v/>
      </c>
      <c r="F643" s="12" t="str">
        <f aca="false">IF($C643="","",IF(商品マスタ!$P642="","理論",商品マスタ!$P642))</f>
        <v/>
      </c>
      <c r="G643" s="17" t="str">
        <f aca="false">IF($C643="","",N(商品マスタ!$H642))</f>
        <v/>
      </c>
      <c r="H643" s="14"/>
      <c r="I643" s="17" t="str">
        <f aca="false">IF($C643="","",N($H643)*N(商品マスタ!$N642))</f>
        <v/>
      </c>
      <c r="J643" s="17" t="str">
        <f aca="false">IF($C643="","",N($I643)-N($G643))</f>
        <v/>
      </c>
      <c r="K643" s="37" t="str">
        <f aca="false">IF($C643="","",N(商品マスタ!$I642))</f>
        <v/>
      </c>
      <c r="L643" s="17" t="str">
        <f aca="false">IF($C643="","",MAX(1,N(商品マスタ!$J642)))</f>
        <v/>
      </c>
      <c r="M643" s="38" t="str">
        <f aca="false">IF($C643="","",N(TOP!$C$16)*N($K643))</f>
        <v/>
      </c>
      <c r="N643" s="17" t="str">
        <f aca="false">IF($C643="","",ROUNDUP(N($M643)/N($L643),0))</f>
        <v/>
      </c>
      <c r="O643" s="17" t="str">
        <f aca="false">IF($C643="","",N(商品マスタ!$R642))</f>
        <v/>
      </c>
      <c r="P643" s="17" t="str">
        <f aca="false">IF($C643="","",IF($F643="理論",(N($O643)+N($N643))-N($G643),(N($O643)+N($N643))-N($I643)))</f>
        <v/>
      </c>
      <c r="Q643" s="17" t="str">
        <f aca="false">IF($C643="","",MAX(1,N(商品マスタ!$K642)))</f>
        <v/>
      </c>
      <c r="R643" s="39" t="str">
        <f aca="false">IF($C643="","",IF(N($P643)/N($Q643)&lt;=0,"",ROUNDUP(N($P643)/N($Q643),0)))</f>
        <v/>
      </c>
      <c r="S643" s="14"/>
      <c r="T643" s="40" t="str">
        <f aca="false">IF($C643="","",N(商品マスタ!$M642))</f>
        <v/>
      </c>
      <c r="U643" s="40" t="str">
        <f aca="false">IF($S643="","",N($S643)*N($T643))</f>
        <v/>
      </c>
      <c r="V643" s="18"/>
    </row>
    <row r="644" customFormat="false" ht="15" hidden="false" customHeight="false" outlineLevel="0" collapsed="false">
      <c r="B644" s="12" t="n">
        <v>638</v>
      </c>
      <c r="C644" s="36" t="str">
        <f aca="false">IF(商品マスタ!$C643="","",商品マスタ!$C643)</f>
        <v/>
      </c>
      <c r="D644" s="12" t="str">
        <f aca="false">IF($C644="","",商品マスタ!$D643)</f>
        <v/>
      </c>
      <c r="E644" s="12" t="str">
        <f aca="false">IF($C644="","",商品マスタ!$G643)</f>
        <v/>
      </c>
      <c r="F644" s="12" t="str">
        <f aca="false">IF($C644="","",IF(商品マスタ!$P643="","理論",商品マスタ!$P643))</f>
        <v/>
      </c>
      <c r="G644" s="17" t="str">
        <f aca="false">IF($C644="","",N(商品マスタ!$H643))</f>
        <v/>
      </c>
      <c r="H644" s="14"/>
      <c r="I644" s="17" t="str">
        <f aca="false">IF($C644="","",N($H644)*N(商品マスタ!$N643))</f>
        <v/>
      </c>
      <c r="J644" s="17" t="str">
        <f aca="false">IF($C644="","",N($I644)-N($G644))</f>
        <v/>
      </c>
      <c r="K644" s="37" t="str">
        <f aca="false">IF($C644="","",N(商品マスタ!$I643))</f>
        <v/>
      </c>
      <c r="L644" s="17" t="str">
        <f aca="false">IF($C644="","",MAX(1,N(商品マスタ!$J643)))</f>
        <v/>
      </c>
      <c r="M644" s="38" t="str">
        <f aca="false">IF($C644="","",N(TOP!$C$16)*N($K644))</f>
        <v/>
      </c>
      <c r="N644" s="17" t="str">
        <f aca="false">IF($C644="","",ROUNDUP(N($M644)/N($L644),0))</f>
        <v/>
      </c>
      <c r="O644" s="17" t="str">
        <f aca="false">IF($C644="","",N(商品マスタ!$R643))</f>
        <v/>
      </c>
      <c r="P644" s="17" t="str">
        <f aca="false">IF($C644="","",IF($F644="理論",(N($O644)+N($N644))-N($G644),(N($O644)+N($N644))-N($I644)))</f>
        <v/>
      </c>
      <c r="Q644" s="17" t="str">
        <f aca="false">IF($C644="","",MAX(1,N(商品マスタ!$K643)))</f>
        <v/>
      </c>
      <c r="R644" s="39" t="str">
        <f aca="false">IF($C644="","",IF(N($P644)/N($Q644)&lt;=0,"",ROUNDUP(N($P644)/N($Q644),0)))</f>
        <v/>
      </c>
      <c r="S644" s="14"/>
      <c r="T644" s="40" t="str">
        <f aca="false">IF($C644="","",N(商品マスタ!$M643))</f>
        <v/>
      </c>
      <c r="U644" s="40" t="str">
        <f aca="false">IF($S644="","",N($S644)*N($T644))</f>
        <v/>
      </c>
      <c r="V644" s="18"/>
    </row>
    <row r="645" customFormat="false" ht="15" hidden="false" customHeight="false" outlineLevel="0" collapsed="false">
      <c r="B645" s="12" t="n">
        <v>639</v>
      </c>
      <c r="C645" s="36" t="str">
        <f aca="false">IF(商品マスタ!$C644="","",商品マスタ!$C644)</f>
        <v/>
      </c>
      <c r="D645" s="12" t="str">
        <f aca="false">IF($C645="","",商品マスタ!$D644)</f>
        <v/>
      </c>
      <c r="E645" s="12" t="str">
        <f aca="false">IF($C645="","",商品マスタ!$G644)</f>
        <v/>
      </c>
      <c r="F645" s="12" t="str">
        <f aca="false">IF($C645="","",IF(商品マスタ!$P644="","理論",商品マスタ!$P644))</f>
        <v/>
      </c>
      <c r="G645" s="17" t="str">
        <f aca="false">IF($C645="","",N(商品マスタ!$H644))</f>
        <v/>
      </c>
      <c r="H645" s="14"/>
      <c r="I645" s="17" t="str">
        <f aca="false">IF($C645="","",N($H645)*N(商品マスタ!$N644))</f>
        <v/>
      </c>
      <c r="J645" s="17" t="str">
        <f aca="false">IF($C645="","",N($I645)-N($G645))</f>
        <v/>
      </c>
      <c r="K645" s="37" t="str">
        <f aca="false">IF($C645="","",N(商品マスタ!$I644))</f>
        <v/>
      </c>
      <c r="L645" s="17" t="str">
        <f aca="false">IF($C645="","",MAX(1,N(商品マスタ!$J644)))</f>
        <v/>
      </c>
      <c r="M645" s="38" t="str">
        <f aca="false">IF($C645="","",N(TOP!$C$16)*N($K645))</f>
        <v/>
      </c>
      <c r="N645" s="17" t="str">
        <f aca="false">IF($C645="","",ROUNDUP(N($M645)/N($L645),0))</f>
        <v/>
      </c>
      <c r="O645" s="17" t="str">
        <f aca="false">IF($C645="","",N(商品マスタ!$R644))</f>
        <v/>
      </c>
      <c r="P645" s="17" t="str">
        <f aca="false">IF($C645="","",IF($F645="理論",(N($O645)+N($N645))-N($G645),(N($O645)+N($N645))-N($I645)))</f>
        <v/>
      </c>
      <c r="Q645" s="17" t="str">
        <f aca="false">IF($C645="","",MAX(1,N(商品マスタ!$K644)))</f>
        <v/>
      </c>
      <c r="R645" s="39" t="str">
        <f aca="false">IF($C645="","",IF(N($P645)/N($Q645)&lt;=0,"",ROUNDUP(N($P645)/N($Q645),0)))</f>
        <v/>
      </c>
      <c r="S645" s="14"/>
      <c r="T645" s="40" t="str">
        <f aca="false">IF($C645="","",N(商品マスタ!$M644))</f>
        <v/>
      </c>
      <c r="U645" s="40" t="str">
        <f aca="false">IF($S645="","",N($S645)*N($T645))</f>
        <v/>
      </c>
      <c r="V645" s="18"/>
    </row>
    <row r="646" customFormat="false" ht="15" hidden="false" customHeight="false" outlineLevel="0" collapsed="false">
      <c r="B646" s="12" t="n">
        <v>640</v>
      </c>
      <c r="C646" s="36" t="str">
        <f aca="false">IF(商品マスタ!$C645="","",商品マスタ!$C645)</f>
        <v/>
      </c>
      <c r="D646" s="12" t="str">
        <f aca="false">IF($C646="","",商品マスタ!$D645)</f>
        <v/>
      </c>
      <c r="E646" s="12" t="str">
        <f aca="false">IF($C646="","",商品マスタ!$G645)</f>
        <v/>
      </c>
      <c r="F646" s="12" t="str">
        <f aca="false">IF($C646="","",IF(商品マスタ!$P645="","理論",商品マスタ!$P645))</f>
        <v/>
      </c>
      <c r="G646" s="17" t="str">
        <f aca="false">IF($C646="","",N(商品マスタ!$H645))</f>
        <v/>
      </c>
      <c r="H646" s="14"/>
      <c r="I646" s="17" t="str">
        <f aca="false">IF($C646="","",N($H646)*N(商品マスタ!$N645))</f>
        <v/>
      </c>
      <c r="J646" s="17" t="str">
        <f aca="false">IF($C646="","",N($I646)-N($G646))</f>
        <v/>
      </c>
      <c r="K646" s="37" t="str">
        <f aca="false">IF($C646="","",N(商品マスタ!$I645))</f>
        <v/>
      </c>
      <c r="L646" s="17" t="str">
        <f aca="false">IF($C646="","",MAX(1,N(商品マスタ!$J645)))</f>
        <v/>
      </c>
      <c r="M646" s="38" t="str">
        <f aca="false">IF($C646="","",N(TOP!$C$16)*N($K646))</f>
        <v/>
      </c>
      <c r="N646" s="17" t="str">
        <f aca="false">IF($C646="","",ROUNDUP(N($M646)/N($L646),0))</f>
        <v/>
      </c>
      <c r="O646" s="17" t="str">
        <f aca="false">IF($C646="","",N(商品マスタ!$R645))</f>
        <v/>
      </c>
      <c r="P646" s="17" t="str">
        <f aca="false">IF($C646="","",IF($F646="理論",(N($O646)+N($N646))-N($G646),(N($O646)+N($N646))-N($I646)))</f>
        <v/>
      </c>
      <c r="Q646" s="17" t="str">
        <f aca="false">IF($C646="","",MAX(1,N(商品マスタ!$K645)))</f>
        <v/>
      </c>
      <c r="R646" s="39" t="str">
        <f aca="false">IF($C646="","",IF(N($P646)/N($Q646)&lt;=0,"",ROUNDUP(N($P646)/N($Q646),0)))</f>
        <v/>
      </c>
      <c r="S646" s="14"/>
      <c r="T646" s="40" t="str">
        <f aca="false">IF($C646="","",N(商品マスタ!$M645))</f>
        <v/>
      </c>
      <c r="U646" s="40" t="str">
        <f aca="false">IF($S646="","",N($S646)*N($T646))</f>
        <v/>
      </c>
      <c r="V646" s="18"/>
    </row>
    <row r="647" customFormat="false" ht="15" hidden="false" customHeight="false" outlineLevel="0" collapsed="false">
      <c r="B647" s="12" t="n">
        <v>641</v>
      </c>
      <c r="C647" s="36" t="str">
        <f aca="false">IF(商品マスタ!$C646="","",商品マスタ!$C646)</f>
        <v/>
      </c>
      <c r="D647" s="12" t="str">
        <f aca="false">IF($C647="","",商品マスタ!$D646)</f>
        <v/>
      </c>
      <c r="E647" s="12" t="str">
        <f aca="false">IF($C647="","",商品マスタ!$G646)</f>
        <v/>
      </c>
      <c r="F647" s="12" t="str">
        <f aca="false">IF($C647="","",IF(商品マスタ!$P646="","理論",商品マスタ!$P646))</f>
        <v/>
      </c>
      <c r="G647" s="17" t="str">
        <f aca="false">IF($C647="","",N(商品マスタ!$H646))</f>
        <v/>
      </c>
      <c r="H647" s="14"/>
      <c r="I647" s="17" t="str">
        <f aca="false">IF($C647="","",N($H647)*N(商品マスタ!$N646))</f>
        <v/>
      </c>
      <c r="J647" s="17" t="str">
        <f aca="false">IF($C647="","",N($I647)-N($G647))</f>
        <v/>
      </c>
      <c r="K647" s="37" t="str">
        <f aca="false">IF($C647="","",N(商品マスタ!$I646))</f>
        <v/>
      </c>
      <c r="L647" s="17" t="str">
        <f aca="false">IF($C647="","",MAX(1,N(商品マスタ!$J646)))</f>
        <v/>
      </c>
      <c r="M647" s="38" t="str">
        <f aca="false">IF($C647="","",N(TOP!$C$16)*N($K647))</f>
        <v/>
      </c>
      <c r="N647" s="17" t="str">
        <f aca="false">IF($C647="","",ROUNDUP(N($M647)/N($L647),0))</f>
        <v/>
      </c>
      <c r="O647" s="17" t="str">
        <f aca="false">IF($C647="","",N(商品マスタ!$R646))</f>
        <v/>
      </c>
      <c r="P647" s="17" t="str">
        <f aca="false">IF($C647="","",IF($F647="理論",(N($O647)+N($N647))-N($G647),(N($O647)+N($N647))-N($I647)))</f>
        <v/>
      </c>
      <c r="Q647" s="17" t="str">
        <f aca="false">IF($C647="","",MAX(1,N(商品マスタ!$K646)))</f>
        <v/>
      </c>
      <c r="R647" s="39" t="str">
        <f aca="false">IF($C647="","",IF(N($P647)/N($Q647)&lt;=0,"",ROUNDUP(N($P647)/N($Q647),0)))</f>
        <v/>
      </c>
      <c r="S647" s="14"/>
      <c r="T647" s="40" t="str">
        <f aca="false">IF($C647="","",N(商品マスタ!$M646))</f>
        <v/>
      </c>
      <c r="U647" s="40" t="str">
        <f aca="false">IF($S647="","",N($S647)*N($T647))</f>
        <v/>
      </c>
      <c r="V647" s="18"/>
    </row>
    <row r="648" customFormat="false" ht="15" hidden="false" customHeight="false" outlineLevel="0" collapsed="false">
      <c r="B648" s="12" t="n">
        <v>642</v>
      </c>
      <c r="C648" s="36" t="str">
        <f aca="false">IF(商品マスタ!$C647="","",商品マスタ!$C647)</f>
        <v/>
      </c>
      <c r="D648" s="12" t="str">
        <f aca="false">IF($C648="","",商品マスタ!$D647)</f>
        <v/>
      </c>
      <c r="E648" s="12" t="str">
        <f aca="false">IF($C648="","",商品マスタ!$G647)</f>
        <v/>
      </c>
      <c r="F648" s="12" t="str">
        <f aca="false">IF($C648="","",IF(商品マスタ!$P647="","理論",商品マスタ!$P647))</f>
        <v/>
      </c>
      <c r="G648" s="17" t="str">
        <f aca="false">IF($C648="","",N(商品マスタ!$H647))</f>
        <v/>
      </c>
      <c r="H648" s="14"/>
      <c r="I648" s="17" t="str">
        <f aca="false">IF($C648="","",N($H648)*N(商品マスタ!$N647))</f>
        <v/>
      </c>
      <c r="J648" s="17" t="str">
        <f aca="false">IF($C648="","",N($I648)-N($G648))</f>
        <v/>
      </c>
      <c r="K648" s="37" t="str">
        <f aca="false">IF($C648="","",N(商品マスタ!$I647))</f>
        <v/>
      </c>
      <c r="L648" s="17" t="str">
        <f aca="false">IF($C648="","",MAX(1,N(商品マスタ!$J647)))</f>
        <v/>
      </c>
      <c r="M648" s="38" t="str">
        <f aca="false">IF($C648="","",N(TOP!$C$16)*N($K648))</f>
        <v/>
      </c>
      <c r="N648" s="17" t="str">
        <f aca="false">IF($C648="","",ROUNDUP(N($M648)/N($L648),0))</f>
        <v/>
      </c>
      <c r="O648" s="17" t="str">
        <f aca="false">IF($C648="","",N(商品マスタ!$R647))</f>
        <v/>
      </c>
      <c r="P648" s="17" t="str">
        <f aca="false">IF($C648="","",IF($F648="理論",(N($O648)+N($N648))-N($G648),(N($O648)+N($N648))-N($I648)))</f>
        <v/>
      </c>
      <c r="Q648" s="17" t="str">
        <f aca="false">IF($C648="","",MAX(1,N(商品マスタ!$K647)))</f>
        <v/>
      </c>
      <c r="R648" s="39" t="str">
        <f aca="false">IF($C648="","",IF(N($P648)/N($Q648)&lt;=0,"",ROUNDUP(N($P648)/N($Q648),0)))</f>
        <v/>
      </c>
      <c r="S648" s="14"/>
      <c r="T648" s="40" t="str">
        <f aca="false">IF($C648="","",N(商品マスタ!$M647))</f>
        <v/>
      </c>
      <c r="U648" s="40" t="str">
        <f aca="false">IF($S648="","",N($S648)*N($T648))</f>
        <v/>
      </c>
      <c r="V648" s="18"/>
    </row>
    <row r="649" customFormat="false" ht="15" hidden="false" customHeight="false" outlineLevel="0" collapsed="false">
      <c r="B649" s="12" t="n">
        <v>643</v>
      </c>
      <c r="C649" s="36" t="str">
        <f aca="false">IF(商品マスタ!$C648="","",商品マスタ!$C648)</f>
        <v/>
      </c>
      <c r="D649" s="12" t="str">
        <f aca="false">IF($C649="","",商品マスタ!$D648)</f>
        <v/>
      </c>
      <c r="E649" s="12" t="str">
        <f aca="false">IF($C649="","",商品マスタ!$G648)</f>
        <v/>
      </c>
      <c r="F649" s="12" t="str">
        <f aca="false">IF($C649="","",IF(商品マスタ!$P648="","理論",商品マスタ!$P648))</f>
        <v/>
      </c>
      <c r="G649" s="17" t="str">
        <f aca="false">IF($C649="","",N(商品マスタ!$H648))</f>
        <v/>
      </c>
      <c r="H649" s="14"/>
      <c r="I649" s="17" t="str">
        <f aca="false">IF($C649="","",N($H649)*N(商品マスタ!$N648))</f>
        <v/>
      </c>
      <c r="J649" s="17" t="str">
        <f aca="false">IF($C649="","",N($I649)-N($G649))</f>
        <v/>
      </c>
      <c r="K649" s="37" t="str">
        <f aca="false">IF($C649="","",N(商品マスタ!$I648))</f>
        <v/>
      </c>
      <c r="L649" s="17" t="str">
        <f aca="false">IF($C649="","",MAX(1,N(商品マスタ!$J648)))</f>
        <v/>
      </c>
      <c r="M649" s="38" t="str">
        <f aca="false">IF($C649="","",N(TOP!$C$16)*N($K649))</f>
        <v/>
      </c>
      <c r="N649" s="17" t="str">
        <f aca="false">IF($C649="","",ROUNDUP(N($M649)/N($L649),0))</f>
        <v/>
      </c>
      <c r="O649" s="17" t="str">
        <f aca="false">IF($C649="","",N(商品マスタ!$R648))</f>
        <v/>
      </c>
      <c r="P649" s="17" t="str">
        <f aca="false">IF($C649="","",IF($F649="理論",(N($O649)+N($N649))-N($G649),(N($O649)+N($N649))-N($I649)))</f>
        <v/>
      </c>
      <c r="Q649" s="17" t="str">
        <f aca="false">IF($C649="","",MAX(1,N(商品マスタ!$K648)))</f>
        <v/>
      </c>
      <c r="R649" s="39" t="str">
        <f aca="false">IF($C649="","",IF(N($P649)/N($Q649)&lt;=0,"",ROUNDUP(N($P649)/N($Q649),0)))</f>
        <v/>
      </c>
      <c r="S649" s="14"/>
      <c r="T649" s="40" t="str">
        <f aca="false">IF($C649="","",N(商品マスタ!$M648))</f>
        <v/>
      </c>
      <c r="U649" s="40" t="str">
        <f aca="false">IF($S649="","",N($S649)*N($T649))</f>
        <v/>
      </c>
      <c r="V649" s="18"/>
    </row>
    <row r="650" customFormat="false" ht="15" hidden="false" customHeight="false" outlineLevel="0" collapsed="false">
      <c r="B650" s="12" t="n">
        <v>644</v>
      </c>
      <c r="C650" s="36" t="str">
        <f aca="false">IF(商品マスタ!$C649="","",商品マスタ!$C649)</f>
        <v/>
      </c>
      <c r="D650" s="12" t="str">
        <f aca="false">IF($C650="","",商品マスタ!$D649)</f>
        <v/>
      </c>
      <c r="E650" s="12" t="str">
        <f aca="false">IF($C650="","",商品マスタ!$G649)</f>
        <v/>
      </c>
      <c r="F650" s="12" t="str">
        <f aca="false">IF($C650="","",IF(商品マスタ!$P649="","理論",商品マスタ!$P649))</f>
        <v/>
      </c>
      <c r="G650" s="17" t="str">
        <f aca="false">IF($C650="","",N(商品マスタ!$H649))</f>
        <v/>
      </c>
      <c r="H650" s="14"/>
      <c r="I650" s="17" t="str">
        <f aca="false">IF($C650="","",N($H650)*N(商品マスタ!$N649))</f>
        <v/>
      </c>
      <c r="J650" s="17" t="str">
        <f aca="false">IF($C650="","",N($I650)-N($G650))</f>
        <v/>
      </c>
      <c r="K650" s="37" t="str">
        <f aca="false">IF($C650="","",N(商品マスタ!$I649))</f>
        <v/>
      </c>
      <c r="L650" s="17" t="str">
        <f aca="false">IF($C650="","",MAX(1,N(商品マスタ!$J649)))</f>
        <v/>
      </c>
      <c r="M650" s="38" t="str">
        <f aca="false">IF($C650="","",N(TOP!$C$16)*N($K650))</f>
        <v/>
      </c>
      <c r="N650" s="17" t="str">
        <f aca="false">IF($C650="","",ROUNDUP(N($M650)/N($L650),0))</f>
        <v/>
      </c>
      <c r="O650" s="17" t="str">
        <f aca="false">IF($C650="","",N(商品マスタ!$R649))</f>
        <v/>
      </c>
      <c r="P650" s="17" t="str">
        <f aca="false">IF($C650="","",IF($F650="理論",(N($O650)+N($N650))-N($G650),(N($O650)+N($N650))-N($I650)))</f>
        <v/>
      </c>
      <c r="Q650" s="17" t="str">
        <f aca="false">IF($C650="","",MAX(1,N(商品マスタ!$K649)))</f>
        <v/>
      </c>
      <c r="R650" s="39" t="str">
        <f aca="false">IF($C650="","",IF(N($P650)/N($Q650)&lt;=0,"",ROUNDUP(N($P650)/N($Q650),0)))</f>
        <v/>
      </c>
      <c r="S650" s="14"/>
      <c r="T650" s="40" t="str">
        <f aca="false">IF($C650="","",N(商品マスタ!$M649))</f>
        <v/>
      </c>
      <c r="U650" s="40" t="str">
        <f aca="false">IF($S650="","",N($S650)*N($T650))</f>
        <v/>
      </c>
      <c r="V650" s="18"/>
    </row>
    <row r="651" customFormat="false" ht="15" hidden="false" customHeight="false" outlineLevel="0" collapsed="false">
      <c r="B651" s="12" t="n">
        <v>645</v>
      </c>
      <c r="C651" s="36" t="str">
        <f aca="false">IF(商品マスタ!$C650="","",商品マスタ!$C650)</f>
        <v/>
      </c>
      <c r="D651" s="12" t="str">
        <f aca="false">IF($C651="","",商品マスタ!$D650)</f>
        <v/>
      </c>
      <c r="E651" s="12" t="str">
        <f aca="false">IF($C651="","",商品マスタ!$G650)</f>
        <v/>
      </c>
      <c r="F651" s="12" t="str">
        <f aca="false">IF($C651="","",IF(商品マスタ!$P650="","理論",商品マスタ!$P650))</f>
        <v/>
      </c>
      <c r="G651" s="17" t="str">
        <f aca="false">IF($C651="","",N(商品マスタ!$H650))</f>
        <v/>
      </c>
      <c r="H651" s="14"/>
      <c r="I651" s="17" t="str">
        <f aca="false">IF($C651="","",N($H651)*N(商品マスタ!$N650))</f>
        <v/>
      </c>
      <c r="J651" s="17" t="str">
        <f aca="false">IF($C651="","",N($I651)-N($G651))</f>
        <v/>
      </c>
      <c r="K651" s="37" t="str">
        <f aca="false">IF($C651="","",N(商品マスタ!$I650))</f>
        <v/>
      </c>
      <c r="L651" s="17" t="str">
        <f aca="false">IF($C651="","",MAX(1,N(商品マスタ!$J650)))</f>
        <v/>
      </c>
      <c r="M651" s="38" t="str">
        <f aca="false">IF($C651="","",N(TOP!$C$16)*N($K651))</f>
        <v/>
      </c>
      <c r="N651" s="17" t="str">
        <f aca="false">IF($C651="","",ROUNDUP(N($M651)/N($L651),0))</f>
        <v/>
      </c>
      <c r="O651" s="17" t="str">
        <f aca="false">IF($C651="","",N(商品マスタ!$R650))</f>
        <v/>
      </c>
      <c r="P651" s="17" t="str">
        <f aca="false">IF($C651="","",IF($F651="理論",(N($O651)+N($N651))-N($G651),(N($O651)+N($N651))-N($I651)))</f>
        <v/>
      </c>
      <c r="Q651" s="17" t="str">
        <f aca="false">IF($C651="","",MAX(1,N(商品マスタ!$K650)))</f>
        <v/>
      </c>
      <c r="R651" s="39" t="str">
        <f aca="false">IF($C651="","",IF(N($P651)/N($Q651)&lt;=0,"",ROUNDUP(N($P651)/N($Q651),0)))</f>
        <v/>
      </c>
      <c r="S651" s="14"/>
      <c r="T651" s="40" t="str">
        <f aca="false">IF($C651="","",N(商品マスタ!$M650))</f>
        <v/>
      </c>
      <c r="U651" s="40" t="str">
        <f aca="false">IF($S651="","",N($S651)*N($T651))</f>
        <v/>
      </c>
      <c r="V651" s="18"/>
    </row>
    <row r="652" customFormat="false" ht="15" hidden="false" customHeight="false" outlineLevel="0" collapsed="false">
      <c r="B652" s="12" t="n">
        <v>646</v>
      </c>
      <c r="C652" s="36" t="str">
        <f aca="false">IF(商品マスタ!$C651="","",商品マスタ!$C651)</f>
        <v/>
      </c>
      <c r="D652" s="12" t="str">
        <f aca="false">IF($C652="","",商品マスタ!$D651)</f>
        <v/>
      </c>
      <c r="E652" s="12" t="str">
        <f aca="false">IF($C652="","",商品マスタ!$G651)</f>
        <v/>
      </c>
      <c r="F652" s="12" t="str">
        <f aca="false">IF($C652="","",IF(商品マスタ!$P651="","理論",商品マスタ!$P651))</f>
        <v/>
      </c>
      <c r="G652" s="17" t="str">
        <f aca="false">IF($C652="","",N(商品マスタ!$H651))</f>
        <v/>
      </c>
      <c r="H652" s="14"/>
      <c r="I652" s="17" t="str">
        <f aca="false">IF($C652="","",N($H652)*N(商品マスタ!$N651))</f>
        <v/>
      </c>
      <c r="J652" s="17" t="str">
        <f aca="false">IF($C652="","",N($I652)-N($G652))</f>
        <v/>
      </c>
      <c r="K652" s="37" t="str">
        <f aca="false">IF($C652="","",N(商品マスタ!$I651))</f>
        <v/>
      </c>
      <c r="L652" s="17" t="str">
        <f aca="false">IF($C652="","",MAX(1,N(商品マスタ!$J651)))</f>
        <v/>
      </c>
      <c r="M652" s="38" t="str">
        <f aca="false">IF($C652="","",N(TOP!$C$16)*N($K652))</f>
        <v/>
      </c>
      <c r="N652" s="17" t="str">
        <f aca="false">IF($C652="","",ROUNDUP(N($M652)/N($L652),0))</f>
        <v/>
      </c>
      <c r="O652" s="17" t="str">
        <f aca="false">IF($C652="","",N(商品マスタ!$R651))</f>
        <v/>
      </c>
      <c r="P652" s="17" t="str">
        <f aca="false">IF($C652="","",IF($F652="理論",(N($O652)+N($N652))-N($G652),(N($O652)+N($N652))-N($I652)))</f>
        <v/>
      </c>
      <c r="Q652" s="17" t="str">
        <f aca="false">IF($C652="","",MAX(1,N(商品マスタ!$K651)))</f>
        <v/>
      </c>
      <c r="R652" s="39" t="str">
        <f aca="false">IF($C652="","",IF(N($P652)/N($Q652)&lt;=0,"",ROUNDUP(N($P652)/N($Q652),0)))</f>
        <v/>
      </c>
      <c r="S652" s="14"/>
      <c r="T652" s="40" t="str">
        <f aca="false">IF($C652="","",N(商品マスタ!$M651))</f>
        <v/>
      </c>
      <c r="U652" s="40" t="str">
        <f aca="false">IF($S652="","",N($S652)*N($T652))</f>
        <v/>
      </c>
      <c r="V652" s="18"/>
    </row>
    <row r="653" customFormat="false" ht="15" hidden="false" customHeight="false" outlineLevel="0" collapsed="false">
      <c r="B653" s="12" t="n">
        <v>647</v>
      </c>
      <c r="C653" s="36" t="str">
        <f aca="false">IF(商品マスタ!$C652="","",商品マスタ!$C652)</f>
        <v/>
      </c>
      <c r="D653" s="12" t="str">
        <f aca="false">IF($C653="","",商品マスタ!$D652)</f>
        <v/>
      </c>
      <c r="E653" s="12" t="str">
        <f aca="false">IF($C653="","",商品マスタ!$G652)</f>
        <v/>
      </c>
      <c r="F653" s="12" t="str">
        <f aca="false">IF($C653="","",IF(商品マスタ!$P652="","理論",商品マスタ!$P652))</f>
        <v/>
      </c>
      <c r="G653" s="17" t="str">
        <f aca="false">IF($C653="","",N(商品マスタ!$H652))</f>
        <v/>
      </c>
      <c r="H653" s="14"/>
      <c r="I653" s="17" t="str">
        <f aca="false">IF($C653="","",N($H653)*N(商品マスタ!$N652))</f>
        <v/>
      </c>
      <c r="J653" s="17" t="str">
        <f aca="false">IF($C653="","",N($I653)-N($G653))</f>
        <v/>
      </c>
      <c r="K653" s="37" t="str">
        <f aca="false">IF($C653="","",N(商品マスタ!$I652))</f>
        <v/>
      </c>
      <c r="L653" s="17" t="str">
        <f aca="false">IF($C653="","",MAX(1,N(商品マスタ!$J652)))</f>
        <v/>
      </c>
      <c r="M653" s="38" t="str">
        <f aca="false">IF($C653="","",N(TOP!$C$16)*N($K653))</f>
        <v/>
      </c>
      <c r="N653" s="17" t="str">
        <f aca="false">IF($C653="","",ROUNDUP(N($M653)/N($L653),0))</f>
        <v/>
      </c>
      <c r="O653" s="17" t="str">
        <f aca="false">IF($C653="","",N(商品マスタ!$R652))</f>
        <v/>
      </c>
      <c r="P653" s="17" t="str">
        <f aca="false">IF($C653="","",IF($F653="理論",(N($O653)+N($N653))-N($G653),(N($O653)+N($N653))-N($I653)))</f>
        <v/>
      </c>
      <c r="Q653" s="17" t="str">
        <f aca="false">IF($C653="","",MAX(1,N(商品マスタ!$K652)))</f>
        <v/>
      </c>
      <c r="R653" s="39" t="str">
        <f aca="false">IF($C653="","",IF(N($P653)/N($Q653)&lt;=0,"",ROUNDUP(N($P653)/N($Q653),0)))</f>
        <v/>
      </c>
      <c r="S653" s="14"/>
      <c r="T653" s="40" t="str">
        <f aca="false">IF($C653="","",N(商品マスタ!$M652))</f>
        <v/>
      </c>
      <c r="U653" s="40" t="str">
        <f aca="false">IF($S653="","",N($S653)*N($T653))</f>
        <v/>
      </c>
      <c r="V653" s="18"/>
    </row>
    <row r="654" customFormat="false" ht="15" hidden="false" customHeight="false" outlineLevel="0" collapsed="false">
      <c r="B654" s="12" t="n">
        <v>648</v>
      </c>
      <c r="C654" s="36" t="str">
        <f aca="false">IF(商品マスタ!$C653="","",商品マスタ!$C653)</f>
        <v/>
      </c>
      <c r="D654" s="12" t="str">
        <f aca="false">IF($C654="","",商品マスタ!$D653)</f>
        <v/>
      </c>
      <c r="E654" s="12" t="str">
        <f aca="false">IF($C654="","",商品マスタ!$G653)</f>
        <v/>
      </c>
      <c r="F654" s="12" t="str">
        <f aca="false">IF($C654="","",IF(商品マスタ!$P653="","理論",商品マスタ!$P653))</f>
        <v/>
      </c>
      <c r="G654" s="17" t="str">
        <f aca="false">IF($C654="","",N(商品マスタ!$H653))</f>
        <v/>
      </c>
      <c r="H654" s="14"/>
      <c r="I654" s="17" t="str">
        <f aca="false">IF($C654="","",N($H654)*N(商品マスタ!$N653))</f>
        <v/>
      </c>
      <c r="J654" s="17" t="str">
        <f aca="false">IF($C654="","",N($I654)-N($G654))</f>
        <v/>
      </c>
      <c r="K654" s="37" t="str">
        <f aca="false">IF($C654="","",N(商品マスタ!$I653))</f>
        <v/>
      </c>
      <c r="L654" s="17" t="str">
        <f aca="false">IF($C654="","",MAX(1,N(商品マスタ!$J653)))</f>
        <v/>
      </c>
      <c r="M654" s="38" t="str">
        <f aca="false">IF($C654="","",N(TOP!$C$16)*N($K654))</f>
        <v/>
      </c>
      <c r="N654" s="17" t="str">
        <f aca="false">IF($C654="","",ROUNDUP(N($M654)/N($L654),0))</f>
        <v/>
      </c>
      <c r="O654" s="17" t="str">
        <f aca="false">IF($C654="","",N(商品マスタ!$R653))</f>
        <v/>
      </c>
      <c r="P654" s="17" t="str">
        <f aca="false">IF($C654="","",IF($F654="理論",(N($O654)+N($N654))-N($G654),(N($O654)+N($N654))-N($I654)))</f>
        <v/>
      </c>
      <c r="Q654" s="17" t="str">
        <f aca="false">IF($C654="","",MAX(1,N(商品マスタ!$K653)))</f>
        <v/>
      </c>
      <c r="R654" s="39" t="str">
        <f aca="false">IF($C654="","",IF(N($P654)/N($Q654)&lt;=0,"",ROUNDUP(N($P654)/N($Q654),0)))</f>
        <v/>
      </c>
      <c r="S654" s="14"/>
      <c r="T654" s="40" t="str">
        <f aca="false">IF($C654="","",N(商品マスタ!$M653))</f>
        <v/>
      </c>
      <c r="U654" s="40" t="str">
        <f aca="false">IF($S654="","",N($S654)*N($T654))</f>
        <v/>
      </c>
      <c r="V654" s="18"/>
    </row>
    <row r="655" customFormat="false" ht="15" hidden="false" customHeight="false" outlineLevel="0" collapsed="false">
      <c r="B655" s="12" t="n">
        <v>649</v>
      </c>
      <c r="C655" s="36" t="str">
        <f aca="false">IF(商品マスタ!$C654="","",商品マスタ!$C654)</f>
        <v/>
      </c>
      <c r="D655" s="12" t="str">
        <f aca="false">IF($C655="","",商品マスタ!$D654)</f>
        <v/>
      </c>
      <c r="E655" s="12" t="str">
        <f aca="false">IF($C655="","",商品マスタ!$G654)</f>
        <v/>
      </c>
      <c r="F655" s="12" t="str">
        <f aca="false">IF($C655="","",IF(商品マスタ!$P654="","理論",商品マスタ!$P654))</f>
        <v/>
      </c>
      <c r="G655" s="17" t="str">
        <f aca="false">IF($C655="","",N(商品マスタ!$H654))</f>
        <v/>
      </c>
      <c r="H655" s="14"/>
      <c r="I655" s="17" t="str">
        <f aca="false">IF($C655="","",N($H655)*N(商品マスタ!$N654))</f>
        <v/>
      </c>
      <c r="J655" s="17" t="str">
        <f aca="false">IF($C655="","",N($I655)-N($G655))</f>
        <v/>
      </c>
      <c r="K655" s="37" t="str">
        <f aca="false">IF($C655="","",N(商品マスタ!$I654))</f>
        <v/>
      </c>
      <c r="L655" s="17" t="str">
        <f aca="false">IF($C655="","",MAX(1,N(商品マスタ!$J654)))</f>
        <v/>
      </c>
      <c r="M655" s="38" t="str">
        <f aca="false">IF($C655="","",N(TOP!$C$16)*N($K655))</f>
        <v/>
      </c>
      <c r="N655" s="17" t="str">
        <f aca="false">IF($C655="","",ROUNDUP(N($M655)/N($L655),0))</f>
        <v/>
      </c>
      <c r="O655" s="17" t="str">
        <f aca="false">IF($C655="","",N(商品マスタ!$R654))</f>
        <v/>
      </c>
      <c r="P655" s="17" t="str">
        <f aca="false">IF($C655="","",IF($F655="理論",(N($O655)+N($N655))-N($G655),(N($O655)+N($N655))-N($I655)))</f>
        <v/>
      </c>
      <c r="Q655" s="17" t="str">
        <f aca="false">IF($C655="","",MAX(1,N(商品マスタ!$K654)))</f>
        <v/>
      </c>
      <c r="R655" s="39" t="str">
        <f aca="false">IF($C655="","",IF(N($P655)/N($Q655)&lt;=0,"",ROUNDUP(N($P655)/N($Q655),0)))</f>
        <v/>
      </c>
      <c r="S655" s="14"/>
      <c r="T655" s="40" t="str">
        <f aca="false">IF($C655="","",N(商品マスタ!$M654))</f>
        <v/>
      </c>
      <c r="U655" s="40" t="str">
        <f aca="false">IF($S655="","",N($S655)*N($T655))</f>
        <v/>
      </c>
      <c r="V655" s="18"/>
    </row>
    <row r="656" customFormat="false" ht="15" hidden="false" customHeight="false" outlineLevel="0" collapsed="false">
      <c r="B656" s="12" t="n">
        <v>650</v>
      </c>
      <c r="C656" s="36" t="str">
        <f aca="false">IF(商品マスタ!$C655="","",商品マスタ!$C655)</f>
        <v/>
      </c>
      <c r="D656" s="12" t="str">
        <f aca="false">IF($C656="","",商品マスタ!$D655)</f>
        <v/>
      </c>
      <c r="E656" s="12" t="str">
        <f aca="false">IF($C656="","",商品マスタ!$G655)</f>
        <v/>
      </c>
      <c r="F656" s="12" t="str">
        <f aca="false">IF($C656="","",IF(商品マスタ!$P655="","理論",商品マスタ!$P655))</f>
        <v/>
      </c>
      <c r="G656" s="17" t="str">
        <f aca="false">IF($C656="","",N(商品マスタ!$H655))</f>
        <v/>
      </c>
      <c r="H656" s="14"/>
      <c r="I656" s="17" t="str">
        <f aca="false">IF($C656="","",N($H656)*N(商品マスタ!$N655))</f>
        <v/>
      </c>
      <c r="J656" s="17" t="str">
        <f aca="false">IF($C656="","",N($I656)-N($G656))</f>
        <v/>
      </c>
      <c r="K656" s="37" t="str">
        <f aca="false">IF($C656="","",N(商品マスタ!$I655))</f>
        <v/>
      </c>
      <c r="L656" s="17" t="str">
        <f aca="false">IF($C656="","",MAX(1,N(商品マスタ!$J655)))</f>
        <v/>
      </c>
      <c r="M656" s="38" t="str">
        <f aca="false">IF($C656="","",N(TOP!$C$16)*N($K656))</f>
        <v/>
      </c>
      <c r="N656" s="17" t="str">
        <f aca="false">IF($C656="","",ROUNDUP(N($M656)/N($L656),0))</f>
        <v/>
      </c>
      <c r="O656" s="17" t="str">
        <f aca="false">IF($C656="","",N(商品マスタ!$R655))</f>
        <v/>
      </c>
      <c r="P656" s="17" t="str">
        <f aca="false">IF($C656="","",IF($F656="理論",(N($O656)+N($N656))-N($G656),(N($O656)+N($N656))-N($I656)))</f>
        <v/>
      </c>
      <c r="Q656" s="17" t="str">
        <f aca="false">IF($C656="","",MAX(1,N(商品マスタ!$K655)))</f>
        <v/>
      </c>
      <c r="R656" s="39" t="str">
        <f aca="false">IF($C656="","",IF(N($P656)/N($Q656)&lt;=0,"",ROUNDUP(N($P656)/N($Q656),0)))</f>
        <v/>
      </c>
      <c r="S656" s="14"/>
      <c r="T656" s="40" t="str">
        <f aca="false">IF($C656="","",N(商品マスタ!$M655))</f>
        <v/>
      </c>
      <c r="U656" s="40" t="str">
        <f aca="false">IF($S656="","",N($S656)*N($T656))</f>
        <v/>
      </c>
      <c r="V656" s="18"/>
    </row>
    <row r="657" customFormat="false" ht="15" hidden="false" customHeight="false" outlineLevel="0" collapsed="false">
      <c r="B657" s="12" t="n">
        <v>651</v>
      </c>
      <c r="C657" s="36" t="str">
        <f aca="false">IF(商品マスタ!$C656="","",商品マスタ!$C656)</f>
        <v/>
      </c>
      <c r="D657" s="12" t="str">
        <f aca="false">IF($C657="","",商品マスタ!$D656)</f>
        <v/>
      </c>
      <c r="E657" s="12" t="str">
        <f aca="false">IF($C657="","",商品マスタ!$G656)</f>
        <v/>
      </c>
      <c r="F657" s="12" t="str">
        <f aca="false">IF($C657="","",IF(商品マスタ!$P656="","理論",商品マスタ!$P656))</f>
        <v/>
      </c>
      <c r="G657" s="17" t="str">
        <f aca="false">IF($C657="","",N(商品マスタ!$H656))</f>
        <v/>
      </c>
      <c r="H657" s="14"/>
      <c r="I657" s="17" t="str">
        <f aca="false">IF($C657="","",N($H657)*N(商品マスタ!$N656))</f>
        <v/>
      </c>
      <c r="J657" s="17" t="str">
        <f aca="false">IF($C657="","",N($I657)-N($G657))</f>
        <v/>
      </c>
      <c r="K657" s="37" t="str">
        <f aca="false">IF($C657="","",N(商品マスタ!$I656))</f>
        <v/>
      </c>
      <c r="L657" s="17" t="str">
        <f aca="false">IF($C657="","",MAX(1,N(商品マスタ!$J656)))</f>
        <v/>
      </c>
      <c r="M657" s="38" t="str">
        <f aca="false">IF($C657="","",N(TOP!$C$16)*N($K657))</f>
        <v/>
      </c>
      <c r="N657" s="17" t="str">
        <f aca="false">IF($C657="","",ROUNDUP(N($M657)/N($L657),0))</f>
        <v/>
      </c>
      <c r="O657" s="17" t="str">
        <f aca="false">IF($C657="","",N(商品マスタ!$R656))</f>
        <v/>
      </c>
      <c r="P657" s="17" t="str">
        <f aca="false">IF($C657="","",IF($F657="理論",(N($O657)+N($N657))-N($G657),(N($O657)+N($N657))-N($I657)))</f>
        <v/>
      </c>
      <c r="Q657" s="17" t="str">
        <f aca="false">IF($C657="","",MAX(1,N(商品マスタ!$K656)))</f>
        <v/>
      </c>
      <c r="R657" s="39" t="str">
        <f aca="false">IF($C657="","",IF(N($P657)/N($Q657)&lt;=0,"",ROUNDUP(N($P657)/N($Q657),0)))</f>
        <v/>
      </c>
      <c r="S657" s="14"/>
      <c r="T657" s="40" t="str">
        <f aca="false">IF($C657="","",N(商品マスタ!$M656))</f>
        <v/>
      </c>
      <c r="U657" s="40" t="str">
        <f aca="false">IF($S657="","",N($S657)*N($T657))</f>
        <v/>
      </c>
      <c r="V657" s="18"/>
    </row>
    <row r="658" customFormat="false" ht="15" hidden="false" customHeight="false" outlineLevel="0" collapsed="false">
      <c r="B658" s="12" t="n">
        <v>652</v>
      </c>
      <c r="C658" s="36" t="str">
        <f aca="false">IF(商品マスタ!$C657="","",商品マスタ!$C657)</f>
        <v/>
      </c>
      <c r="D658" s="12" t="str">
        <f aca="false">IF($C658="","",商品マスタ!$D657)</f>
        <v/>
      </c>
      <c r="E658" s="12" t="str">
        <f aca="false">IF($C658="","",商品マスタ!$G657)</f>
        <v/>
      </c>
      <c r="F658" s="12" t="str">
        <f aca="false">IF($C658="","",IF(商品マスタ!$P657="","理論",商品マスタ!$P657))</f>
        <v/>
      </c>
      <c r="G658" s="17" t="str">
        <f aca="false">IF($C658="","",N(商品マスタ!$H657))</f>
        <v/>
      </c>
      <c r="H658" s="14"/>
      <c r="I658" s="17" t="str">
        <f aca="false">IF($C658="","",N($H658)*N(商品マスタ!$N657))</f>
        <v/>
      </c>
      <c r="J658" s="17" t="str">
        <f aca="false">IF($C658="","",N($I658)-N($G658))</f>
        <v/>
      </c>
      <c r="K658" s="37" t="str">
        <f aca="false">IF($C658="","",N(商品マスタ!$I657))</f>
        <v/>
      </c>
      <c r="L658" s="17" t="str">
        <f aca="false">IF($C658="","",MAX(1,N(商品マスタ!$J657)))</f>
        <v/>
      </c>
      <c r="M658" s="38" t="str">
        <f aca="false">IF($C658="","",N(TOP!$C$16)*N($K658))</f>
        <v/>
      </c>
      <c r="N658" s="17" t="str">
        <f aca="false">IF($C658="","",ROUNDUP(N($M658)/N($L658),0))</f>
        <v/>
      </c>
      <c r="O658" s="17" t="str">
        <f aca="false">IF($C658="","",N(商品マスタ!$R657))</f>
        <v/>
      </c>
      <c r="P658" s="17" t="str">
        <f aca="false">IF($C658="","",IF($F658="理論",(N($O658)+N($N658))-N($G658),(N($O658)+N($N658))-N($I658)))</f>
        <v/>
      </c>
      <c r="Q658" s="17" t="str">
        <f aca="false">IF($C658="","",MAX(1,N(商品マスタ!$K657)))</f>
        <v/>
      </c>
      <c r="R658" s="39" t="str">
        <f aca="false">IF($C658="","",IF(N($P658)/N($Q658)&lt;=0,"",ROUNDUP(N($P658)/N($Q658),0)))</f>
        <v/>
      </c>
      <c r="S658" s="14"/>
      <c r="T658" s="40" t="str">
        <f aca="false">IF($C658="","",N(商品マスタ!$M657))</f>
        <v/>
      </c>
      <c r="U658" s="40" t="str">
        <f aca="false">IF($S658="","",N($S658)*N($T658))</f>
        <v/>
      </c>
      <c r="V658" s="18"/>
    </row>
    <row r="659" customFormat="false" ht="15" hidden="false" customHeight="false" outlineLevel="0" collapsed="false">
      <c r="B659" s="12" t="n">
        <v>653</v>
      </c>
      <c r="C659" s="36" t="str">
        <f aca="false">IF(商品マスタ!$C658="","",商品マスタ!$C658)</f>
        <v/>
      </c>
      <c r="D659" s="12" t="str">
        <f aca="false">IF($C659="","",商品マスタ!$D658)</f>
        <v/>
      </c>
      <c r="E659" s="12" t="str">
        <f aca="false">IF($C659="","",商品マスタ!$G658)</f>
        <v/>
      </c>
      <c r="F659" s="12" t="str">
        <f aca="false">IF($C659="","",IF(商品マスタ!$P658="","理論",商品マスタ!$P658))</f>
        <v/>
      </c>
      <c r="G659" s="17" t="str">
        <f aca="false">IF($C659="","",N(商品マスタ!$H658))</f>
        <v/>
      </c>
      <c r="H659" s="14"/>
      <c r="I659" s="17" t="str">
        <f aca="false">IF($C659="","",N($H659)*N(商品マスタ!$N658))</f>
        <v/>
      </c>
      <c r="J659" s="17" t="str">
        <f aca="false">IF($C659="","",N($I659)-N($G659))</f>
        <v/>
      </c>
      <c r="K659" s="37" t="str">
        <f aca="false">IF($C659="","",N(商品マスタ!$I658))</f>
        <v/>
      </c>
      <c r="L659" s="17" t="str">
        <f aca="false">IF($C659="","",MAX(1,N(商品マスタ!$J658)))</f>
        <v/>
      </c>
      <c r="M659" s="38" t="str">
        <f aca="false">IF($C659="","",N(TOP!$C$16)*N($K659))</f>
        <v/>
      </c>
      <c r="N659" s="17" t="str">
        <f aca="false">IF($C659="","",ROUNDUP(N($M659)/N($L659),0))</f>
        <v/>
      </c>
      <c r="O659" s="17" t="str">
        <f aca="false">IF($C659="","",N(商品マスタ!$R658))</f>
        <v/>
      </c>
      <c r="P659" s="17" t="str">
        <f aca="false">IF($C659="","",IF($F659="理論",(N($O659)+N($N659))-N($G659),(N($O659)+N($N659))-N($I659)))</f>
        <v/>
      </c>
      <c r="Q659" s="17" t="str">
        <f aca="false">IF($C659="","",MAX(1,N(商品マスタ!$K658)))</f>
        <v/>
      </c>
      <c r="R659" s="39" t="str">
        <f aca="false">IF($C659="","",IF(N($P659)/N($Q659)&lt;=0,"",ROUNDUP(N($P659)/N($Q659),0)))</f>
        <v/>
      </c>
      <c r="S659" s="14"/>
      <c r="T659" s="40" t="str">
        <f aca="false">IF($C659="","",N(商品マスタ!$M658))</f>
        <v/>
      </c>
      <c r="U659" s="40" t="str">
        <f aca="false">IF($S659="","",N($S659)*N($T659))</f>
        <v/>
      </c>
      <c r="V659" s="18"/>
    </row>
    <row r="660" customFormat="false" ht="15" hidden="false" customHeight="false" outlineLevel="0" collapsed="false">
      <c r="B660" s="12" t="n">
        <v>654</v>
      </c>
      <c r="C660" s="36" t="str">
        <f aca="false">IF(商品マスタ!$C659="","",商品マスタ!$C659)</f>
        <v/>
      </c>
      <c r="D660" s="12" t="str">
        <f aca="false">IF($C660="","",商品マスタ!$D659)</f>
        <v/>
      </c>
      <c r="E660" s="12" t="str">
        <f aca="false">IF($C660="","",商品マスタ!$G659)</f>
        <v/>
      </c>
      <c r="F660" s="12" t="str">
        <f aca="false">IF($C660="","",IF(商品マスタ!$P659="","理論",商品マスタ!$P659))</f>
        <v/>
      </c>
      <c r="G660" s="17" t="str">
        <f aca="false">IF($C660="","",N(商品マスタ!$H659))</f>
        <v/>
      </c>
      <c r="H660" s="14"/>
      <c r="I660" s="17" t="str">
        <f aca="false">IF($C660="","",N($H660)*N(商品マスタ!$N659))</f>
        <v/>
      </c>
      <c r="J660" s="17" t="str">
        <f aca="false">IF($C660="","",N($I660)-N($G660))</f>
        <v/>
      </c>
      <c r="K660" s="37" t="str">
        <f aca="false">IF($C660="","",N(商品マスタ!$I659))</f>
        <v/>
      </c>
      <c r="L660" s="17" t="str">
        <f aca="false">IF($C660="","",MAX(1,N(商品マスタ!$J659)))</f>
        <v/>
      </c>
      <c r="M660" s="38" t="str">
        <f aca="false">IF($C660="","",N(TOP!$C$16)*N($K660))</f>
        <v/>
      </c>
      <c r="N660" s="17" t="str">
        <f aca="false">IF($C660="","",ROUNDUP(N($M660)/N($L660),0))</f>
        <v/>
      </c>
      <c r="O660" s="17" t="str">
        <f aca="false">IF($C660="","",N(商品マスタ!$R659))</f>
        <v/>
      </c>
      <c r="P660" s="17" t="str">
        <f aca="false">IF($C660="","",IF($F660="理論",(N($O660)+N($N660))-N($G660),(N($O660)+N($N660))-N($I660)))</f>
        <v/>
      </c>
      <c r="Q660" s="17" t="str">
        <f aca="false">IF($C660="","",MAX(1,N(商品マスタ!$K659)))</f>
        <v/>
      </c>
      <c r="R660" s="39" t="str">
        <f aca="false">IF($C660="","",IF(N($P660)/N($Q660)&lt;=0,"",ROUNDUP(N($P660)/N($Q660),0)))</f>
        <v/>
      </c>
      <c r="S660" s="14"/>
      <c r="T660" s="40" t="str">
        <f aca="false">IF($C660="","",N(商品マスタ!$M659))</f>
        <v/>
      </c>
      <c r="U660" s="40" t="str">
        <f aca="false">IF($S660="","",N($S660)*N($T660))</f>
        <v/>
      </c>
      <c r="V660" s="18"/>
    </row>
    <row r="661" customFormat="false" ht="15" hidden="false" customHeight="false" outlineLevel="0" collapsed="false">
      <c r="B661" s="12" t="n">
        <v>655</v>
      </c>
      <c r="C661" s="36" t="str">
        <f aca="false">IF(商品マスタ!$C660="","",商品マスタ!$C660)</f>
        <v/>
      </c>
      <c r="D661" s="12" t="str">
        <f aca="false">IF($C661="","",商品マスタ!$D660)</f>
        <v/>
      </c>
      <c r="E661" s="12" t="str">
        <f aca="false">IF($C661="","",商品マスタ!$G660)</f>
        <v/>
      </c>
      <c r="F661" s="12" t="str">
        <f aca="false">IF($C661="","",IF(商品マスタ!$P660="","理論",商品マスタ!$P660))</f>
        <v/>
      </c>
      <c r="G661" s="17" t="str">
        <f aca="false">IF($C661="","",N(商品マスタ!$H660))</f>
        <v/>
      </c>
      <c r="H661" s="14"/>
      <c r="I661" s="17" t="str">
        <f aca="false">IF($C661="","",N($H661)*N(商品マスタ!$N660))</f>
        <v/>
      </c>
      <c r="J661" s="17" t="str">
        <f aca="false">IF($C661="","",N($I661)-N($G661))</f>
        <v/>
      </c>
      <c r="K661" s="37" t="str">
        <f aca="false">IF($C661="","",N(商品マスタ!$I660))</f>
        <v/>
      </c>
      <c r="L661" s="17" t="str">
        <f aca="false">IF($C661="","",MAX(1,N(商品マスタ!$J660)))</f>
        <v/>
      </c>
      <c r="M661" s="38" t="str">
        <f aca="false">IF($C661="","",N(TOP!$C$16)*N($K661))</f>
        <v/>
      </c>
      <c r="N661" s="17" t="str">
        <f aca="false">IF($C661="","",ROUNDUP(N($M661)/N($L661),0))</f>
        <v/>
      </c>
      <c r="O661" s="17" t="str">
        <f aca="false">IF($C661="","",N(商品マスタ!$R660))</f>
        <v/>
      </c>
      <c r="P661" s="17" t="str">
        <f aca="false">IF($C661="","",IF($F661="理論",(N($O661)+N($N661))-N($G661),(N($O661)+N($N661))-N($I661)))</f>
        <v/>
      </c>
      <c r="Q661" s="17" t="str">
        <f aca="false">IF($C661="","",MAX(1,N(商品マスタ!$K660)))</f>
        <v/>
      </c>
      <c r="R661" s="39" t="str">
        <f aca="false">IF($C661="","",IF(N($P661)/N($Q661)&lt;=0,"",ROUNDUP(N($P661)/N($Q661),0)))</f>
        <v/>
      </c>
      <c r="S661" s="14"/>
      <c r="T661" s="40" t="str">
        <f aca="false">IF($C661="","",N(商品マスタ!$M660))</f>
        <v/>
      </c>
      <c r="U661" s="40" t="str">
        <f aca="false">IF($S661="","",N($S661)*N($T661))</f>
        <v/>
      </c>
      <c r="V661" s="18"/>
    </row>
    <row r="662" customFormat="false" ht="15" hidden="false" customHeight="false" outlineLevel="0" collapsed="false">
      <c r="B662" s="12" t="n">
        <v>656</v>
      </c>
      <c r="C662" s="36" t="str">
        <f aca="false">IF(商品マスタ!$C661="","",商品マスタ!$C661)</f>
        <v/>
      </c>
      <c r="D662" s="12" t="str">
        <f aca="false">IF($C662="","",商品マスタ!$D661)</f>
        <v/>
      </c>
      <c r="E662" s="12" t="str">
        <f aca="false">IF($C662="","",商品マスタ!$G661)</f>
        <v/>
      </c>
      <c r="F662" s="12" t="str">
        <f aca="false">IF($C662="","",IF(商品マスタ!$P661="","理論",商品マスタ!$P661))</f>
        <v/>
      </c>
      <c r="G662" s="17" t="str">
        <f aca="false">IF($C662="","",N(商品マスタ!$H661))</f>
        <v/>
      </c>
      <c r="H662" s="14"/>
      <c r="I662" s="17" t="str">
        <f aca="false">IF($C662="","",N($H662)*N(商品マスタ!$N661))</f>
        <v/>
      </c>
      <c r="J662" s="17" t="str">
        <f aca="false">IF($C662="","",N($I662)-N($G662))</f>
        <v/>
      </c>
      <c r="K662" s="37" t="str">
        <f aca="false">IF($C662="","",N(商品マスタ!$I661))</f>
        <v/>
      </c>
      <c r="L662" s="17" t="str">
        <f aca="false">IF($C662="","",MAX(1,N(商品マスタ!$J661)))</f>
        <v/>
      </c>
      <c r="M662" s="38" t="str">
        <f aca="false">IF($C662="","",N(TOP!$C$16)*N($K662))</f>
        <v/>
      </c>
      <c r="N662" s="17" t="str">
        <f aca="false">IF($C662="","",ROUNDUP(N($M662)/N($L662),0))</f>
        <v/>
      </c>
      <c r="O662" s="17" t="str">
        <f aca="false">IF($C662="","",N(商品マスタ!$R661))</f>
        <v/>
      </c>
      <c r="P662" s="17" t="str">
        <f aca="false">IF($C662="","",IF($F662="理論",(N($O662)+N($N662))-N($G662),(N($O662)+N($N662))-N($I662)))</f>
        <v/>
      </c>
      <c r="Q662" s="17" t="str">
        <f aca="false">IF($C662="","",MAX(1,N(商品マスタ!$K661)))</f>
        <v/>
      </c>
      <c r="R662" s="39" t="str">
        <f aca="false">IF($C662="","",IF(N($P662)/N($Q662)&lt;=0,"",ROUNDUP(N($P662)/N($Q662),0)))</f>
        <v/>
      </c>
      <c r="S662" s="14"/>
      <c r="T662" s="40" t="str">
        <f aca="false">IF($C662="","",N(商品マスタ!$M661))</f>
        <v/>
      </c>
      <c r="U662" s="40" t="str">
        <f aca="false">IF($S662="","",N($S662)*N($T662))</f>
        <v/>
      </c>
      <c r="V662" s="18"/>
    </row>
    <row r="663" customFormat="false" ht="15" hidden="false" customHeight="false" outlineLevel="0" collapsed="false">
      <c r="B663" s="12" t="n">
        <v>657</v>
      </c>
      <c r="C663" s="36" t="str">
        <f aca="false">IF(商品マスタ!$C662="","",商品マスタ!$C662)</f>
        <v/>
      </c>
      <c r="D663" s="12" t="str">
        <f aca="false">IF($C663="","",商品マスタ!$D662)</f>
        <v/>
      </c>
      <c r="E663" s="12" t="str">
        <f aca="false">IF($C663="","",商品マスタ!$G662)</f>
        <v/>
      </c>
      <c r="F663" s="12" t="str">
        <f aca="false">IF($C663="","",IF(商品マスタ!$P662="","理論",商品マスタ!$P662))</f>
        <v/>
      </c>
      <c r="G663" s="17" t="str">
        <f aca="false">IF($C663="","",N(商品マスタ!$H662))</f>
        <v/>
      </c>
      <c r="H663" s="14"/>
      <c r="I663" s="17" t="str">
        <f aca="false">IF($C663="","",N($H663)*N(商品マスタ!$N662))</f>
        <v/>
      </c>
      <c r="J663" s="17" t="str">
        <f aca="false">IF($C663="","",N($I663)-N($G663))</f>
        <v/>
      </c>
      <c r="K663" s="37" t="str">
        <f aca="false">IF($C663="","",N(商品マスタ!$I662))</f>
        <v/>
      </c>
      <c r="L663" s="17" t="str">
        <f aca="false">IF($C663="","",MAX(1,N(商品マスタ!$J662)))</f>
        <v/>
      </c>
      <c r="M663" s="38" t="str">
        <f aca="false">IF($C663="","",N(TOP!$C$16)*N($K663))</f>
        <v/>
      </c>
      <c r="N663" s="17" t="str">
        <f aca="false">IF($C663="","",ROUNDUP(N($M663)/N($L663),0))</f>
        <v/>
      </c>
      <c r="O663" s="17" t="str">
        <f aca="false">IF($C663="","",N(商品マスタ!$R662))</f>
        <v/>
      </c>
      <c r="P663" s="17" t="str">
        <f aca="false">IF($C663="","",IF($F663="理論",(N($O663)+N($N663))-N($G663),(N($O663)+N($N663))-N($I663)))</f>
        <v/>
      </c>
      <c r="Q663" s="17" t="str">
        <f aca="false">IF($C663="","",MAX(1,N(商品マスタ!$K662)))</f>
        <v/>
      </c>
      <c r="R663" s="39" t="str">
        <f aca="false">IF($C663="","",IF(N($P663)/N($Q663)&lt;=0,"",ROUNDUP(N($P663)/N($Q663),0)))</f>
        <v/>
      </c>
      <c r="S663" s="14"/>
      <c r="T663" s="40" t="str">
        <f aca="false">IF($C663="","",N(商品マスタ!$M662))</f>
        <v/>
      </c>
      <c r="U663" s="40" t="str">
        <f aca="false">IF($S663="","",N($S663)*N($T663))</f>
        <v/>
      </c>
      <c r="V663" s="18"/>
    </row>
    <row r="664" customFormat="false" ht="15" hidden="false" customHeight="false" outlineLevel="0" collapsed="false">
      <c r="B664" s="12" t="n">
        <v>658</v>
      </c>
      <c r="C664" s="36" t="str">
        <f aca="false">IF(商品マスタ!$C663="","",商品マスタ!$C663)</f>
        <v/>
      </c>
      <c r="D664" s="12" t="str">
        <f aca="false">IF($C664="","",商品マスタ!$D663)</f>
        <v/>
      </c>
      <c r="E664" s="12" t="str">
        <f aca="false">IF($C664="","",商品マスタ!$G663)</f>
        <v/>
      </c>
      <c r="F664" s="12" t="str">
        <f aca="false">IF($C664="","",IF(商品マスタ!$P663="","理論",商品マスタ!$P663))</f>
        <v/>
      </c>
      <c r="G664" s="17" t="str">
        <f aca="false">IF($C664="","",N(商品マスタ!$H663))</f>
        <v/>
      </c>
      <c r="H664" s="14"/>
      <c r="I664" s="17" t="str">
        <f aca="false">IF($C664="","",N($H664)*N(商品マスタ!$N663))</f>
        <v/>
      </c>
      <c r="J664" s="17" t="str">
        <f aca="false">IF($C664="","",N($I664)-N($G664))</f>
        <v/>
      </c>
      <c r="K664" s="37" t="str">
        <f aca="false">IF($C664="","",N(商品マスタ!$I663))</f>
        <v/>
      </c>
      <c r="L664" s="17" t="str">
        <f aca="false">IF($C664="","",MAX(1,N(商品マスタ!$J663)))</f>
        <v/>
      </c>
      <c r="M664" s="38" t="str">
        <f aca="false">IF($C664="","",N(TOP!$C$16)*N($K664))</f>
        <v/>
      </c>
      <c r="N664" s="17" t="str">
        <f aca="false">IF($C664="","",ROUNDUP(N($M664)/N($L664),0))</f>
        <v/>
      </c>
      <c r="O664" s="17" t="str">
        <f aca="false">IF($C664="","",N(商品マスタ!$R663))</f>
        <v/>
      </c>
      <c r="P664" s="17" t="str">
        <f aca="false">IF($C664="","",IF($F664="理論",(N($O664)+N($N664))-N($G664),(N($O664)+N($N664))-N($I664)))</f>
        <v/>
      </c>
      <c r="Q664" s="17" t="str">
        <f aca="false">IF($C664="","",MAX(1,N(商品マスタ!$K663)))</f>
        <v/>
      </c>
      <c r="R664" s="39" t="str">
        <f aca="false">IF($C664="","",IF(N($P664)/N($Q664)&lt;=0,"",ROUNDUP(N($P664)/N($Q664),0)))</f>
        <v/>
      </c>
      <c r="S664" s="14"/>
      <c r="T664" s="40" t="str">
        <f aca="false">IF($C664="","",N(商品マスタ!$M663))</f>
        <v/>
      </c>
      <c r="U664" s="40" t="str">
        <f aca="false">IF($S664="","",N($S664)*N($T664))</f>
        <v/>
      </c>
      <c r="V664" s="18"/>
    </row>
    <row r="665" customFormat="false" ht="15" hidden="false" customHeight="false" outlineLevel="0" collapsed="false">
      <c r="B665" s="12" t="n">
        <v>659</v>
      </c>
      <c r="C665" s="36" t="str">
        <f aca="false">IF(商品マスタ!$C664="","",商品マスタ!$C664)</f>
        <v/>
      </c>
      <c r="D665" s="12" t="str">
        <f aca="false">IF($C665="","",商品マスタ!$D664)</f>
        <v/>
      </c>
      <c r="E665" s="12" t="str">
        <f aca="false">IF($C665="","",商品マスタ!$G664)</f>
        <v/>
      </c>
      <c r="F665" s="12" t="str">
        <f aca="false">IF($C665="","",IF(商品マスタ!$P664="","理論",商品マスタ!$P664))</f>
        <v/>
      </c>
      <c r="G665" s="17" t="str">
        <f aca="false">IF($C665="","",N(商品マスタ!$H664))</f>
        <v/>
      </c>
      <c r="H665" s="14"/>
      <c r="I665" s="17" t="str">
        <f aca="false">IF($C665="","",N($H665)*N(商品マスタ!$N664))</f>
        <v/>
      </c>
      <c r="J665" s="17" t="str">
        <f aca="false">IF($C665="","",N($I665)-N($G665))</f>
        <v/>
      </c>
      <c r="K665" s="37" t="str">
        <f aca="false">IF($C665="","",N(商品マスタ!$I664))</f>
        <v/>
      </c>
      <c r="L665" s="17" t="str">
        <f aca="false">IF($C665="","",MAX(1,N(商品マスタ!$J664)))</f>
        <v/>
      </c>
      <c r="M665" s="38" t="str">
        <f aca="false">IF($C665="","",N(TOP!$C$16)*N($K665))</f>
        <v/>
      </c>
      <c r="N665" s="17" t="str">
        <f aca="false">IF($C665="","",ROUNDUP(N($M665)/N($L665),0))</f>
        <v/>
      </c>
      <c r="O665" s="17" t="str">
        <f aca="false">IF($C665="","",N(商品マスタ!$R664))</f>
        <v/>
      </c>
      <c r="P665" s="17" t="str">
        <f aca="false">IF($C665="","",IF($F665="理論",(N($O665)+N($N665))-N($G665),(N($O665)+N($N665))-N($I665)))</f>
        <v/>
      </c>
      <c r="Q665" s="17" t="str">
        <f aca="false">IF($C665="","",MAX(1,N(商品マスタ!$K664)))</f>
        <v/>
      </c>
      <c r="R665" s="39" t="str">
        <f aca="false">IF($C665="","",IF(N($P665)/N($Q665)&lt;=0,"",ROUNDUP(N($P665)/N($Q665),0)))</f>
        <v/>
      </c>
      <c r="S665" s="14"/>
      <c r="T665" s="40" t="str">
        <f aca="false">IF($C665="","",N(商品マスタ!$M664))</f>
        <v/>
      </c>
      <c r="U665" s="40" t="str">
        <f aca="false">IF($S665="","",N($S665)*N($T665))</f>
        <v/>
      </c>
      <c r="V665" s="18"/>
    </row>
    <row r="666" customFormat="false" ht="15" hidden="false" customHeight="false" outlineLevel="0" collapsed="false">
      <c r="B666" s="12" t="n">
        <v>660</v>
      </c>
      <c r="C666" s="36" t="str">
        <f aca="false">IF(商品マスタ!$C665="","",商品マスタ!$C665)</f>
        <v/>
      </c>
      <c r="D666" s="12" t="str">
        <f aca="false">IF($C666="","",商品マスタ!$D665)</f>
        <v/>
      </c>
      <c r="E666" s="12" t="str">
        <f aca="false">IF($C666="","",商品マスタ!$G665)</f>
        <v/>
      </c>
      <c r="F666" s="12" t="str">
        <f aca="false">IF($C666="","",IF(商品マスタ!$P665="","理論",商品マスタ!$P665))</f>
        <v/>
      </c>
      <c r="G666" s="17" t="str">
        <f aca="false">IF($C666="","",N(商品マスタ!$H665))</f>
        <v/>
      </c>
      <c r="H666" s="14"/>
      <c r="I666" s="17" t="str">
        <f aca="false">IF($C666="","",N($H666)*N(商品マスタ!$N665))</f>
        <v/>
      </c>
      <c r="J666" s="17" t="str">
        <f aca="false">IF($C666="","",N($I666)-N($G666))</f>
        <v/>
      </c>
      <c r="K666" s="37" t="str">
        <f aca="false">IF($C666="","",N(商品マスタ!$I665))</f>
        <v/>
      </c>
      <c r="L666" s="17" t="str">
        <f aca="false">IF($C666="","",MAX(1,N(商品マスタ!$J665)))</f>
        <v/>
      </c>
      <c r="M666" s="38" t="str">
        <f aca="false">IF($C666="","",N(TOP!$C$16)*N($K666))</f>
        <v/>
      </c>
      <c r="N666" s="17" t="str">
        <f aca="false">IF($C666="","",ROUNDUP(N($M666)/N($L666),0))</f>
        <v/>
      </c>
      <c r="O666" s="17" t="str">
        <f aca="false">IF($C666="","",N(商品マスタ!$R665))</f>
        <v/>
      </c>
      <c r="P666" s="17" t="str">
        <f aca="false">IF($C666="","",IF($F666="理論",(N($O666)+N($N666))-N($G666),(N($O666)+N($N666))-N($I666)))</f>
        <v/>
      </c>
      <c r="Q666" s="17" t="str">
        <f aca="false">IF($C666="","",MAX(1,N(商品マスタ!$K665)))</f>
        <v/>
      </c>
      <c r="R666" s="39" t="str">
        <f aca="false">IF($C666="","",IF(N($P666)/N($Q666)&lt;=0,"",ROUNDUP(N($P666)/N($Q666),0)))</f>
        <v/>
      </c>
      <c r="S666" s="14"/>
      <c r="T666" s="40" t="str">
        <f aca="false">IF($C666="","",N(商品マスタ!$M665))</f>
        <v/>
      </c>
      <c r="U666" s="40" t="str">
        <f aca="false">IF($S666="","",N($S666)*N($T666))</f>
        <v/>
      </c>
      <c r="V666" s="18"/>
    </row>
    <row r="667" customFormat="false" ht="15" hidden="false" customHeight="false" outlineLevel="0" collapsed="false">
      <c r="B667" s="12" t="n">
        <v>661</v>
      </c>
      <c r="C667" s="36" t="str">
        <f aca="false">IF(商品マスタ!$C666="","",商品マスタ!$C666)</f>
        <v/>
      </c>
      <c r="D667" s="12" t="str">
        <f aca="false">IF($C667="","",商品マスタ!$D666)</f>
        <v/>
      </c>
      <c r="E667" s="12" t="str">
        <f aca="false">IF($C667="","",商品マスタ!$G666)</f>
        <v/>
      </c>
      <c r="F667" s="12" t="str">
        <f aca="false">IF($C667="","",IF(商品マスタ!$P666="","理論",商品マスタ!$P666))</f>
        <v/>
      </c>
      <c r="G667" s="17" t="str">
        <f aca="false">IF($C667="","",N(商品マスタ!$H666))</f>
        <v/>
      </c>
      <c r="H667" s="14"/>
      <c r="I667" s="17" t="str">
        <f aca="false">IF($C667="","",N($H667)*N(商品マスタ!$N666))</f>
        <v/>
      </c>
      <c r="J667" s="17" t="str">
        <f aca="false">IF($C667="","",N($I667)-N($G667))</f>
        <v/>
      </c>
      <c r="K667" s="37" t="str">
        <f aca="false">IF($C667="","",N(商品マスタ!$I666))</f>
        <v/>
      </c>
      <c r="L667" s="17" t="str">
        <f aca="false">IF($C667="","",MAX(1,N(商品マスタ!$J666)))</f>
        <v/>
      </c>
      <c r="M667" s="38" t="str">
        <f aca="false">IF($C667="","",N(TOP!$C$16)*N($K667))</f>
        <v/>
      </c>
      <c r="N667" s="17" t="str">
        <f aca="false">IF($C667="","",ROUNDUP(N($M667)/N($L667),0))</f>
        <v/>
      </c>
      <c r="O667" s="17" t="str">
        <f aca="false">IF($C667="","",N(商品マスタ!$R666))</f>
        <v/>
      </c>
      <c r="P667" s="17" t="str">
        <f aca="false">IF($C667="","",IF($F667="理論",(N($O667)+N($N667))-N($G667),(N($O667)+N($N667))-N($I667)))</f>
        <v/>
      </c>
      <c r="Q667" s="17" t="str">
        <f aca="false">IF($C667="","",MAX(1,N(商品マスタ!$K666)))</f>
        <v/>
      </c>
      <c r="R667" s="39" t="str">
        <f aca="false">IF($C667="","",IF(N($P667)/N($Q667)&lt;=0,"",ROUNDUP(N($P667)/N($Q667),0)))</f>
        <v/>
      </c>
      <c r="S667" s="14"/>
      <c r="T667" s="40" t="str">
        <f aca="false">IF($C667="","",N(商品マスタ!$M666))</f>
        <v/>
      </c>
      <c r="U667" s="40" t="str">
        <f aca="false">IF($S667="","",N($S667)*N($T667))</f>
        <v/>
      </c>
      <c r="V667" s="18"/>
    </row>
    <row r="668" customFormat="false" ht="15" hidden="false" customHeight="false" outlineLevel="0" collapsed="false">
      <c r="B668" s="12" t="n">
        <v>662</v>
      </c>
      <c r="C668" s="36" t="str">
        <f aca="false">IF(商品マスタ!$C667="","",商品マスタ!$C667)</f>
        <v/>
      </c>
      <c r="D668" s="12" t="str">
        <f aca="false">IF($C668="","",商品マスタ!$D667)</f>
        <v/>
      </c>
      <c r="E668" s="12" t="str">
        <f aca="false">IF($C668="","",商品マスタ!$G667)</f>
        <v/>
      </c>
      <c r="F668" s="12" t="str">
        <f aca="false">IF($C668="","",IF(商品マスタ!$P667="","理論",商品マスタ!$P667))</f>
        <v/>
      </c>
      <c r="G668" s="17" t="str">
        <f aca="false">IF($C668="","",N(商品マスタ!$H667))</f>
        <v/>
      </c>
      <c r="H668" s="14"/>
      <c r="I668" s="17" t="str">
        <f aca="false">IF($C668="","",N($H668)*N(商品マスタ!$N667))</f>
        <v/>
      </c>
      <c r="J668" s="17" t="str">
        <f aca="false">IF($C668="","",N($I668)-N($G668))</f>
        <v/>
      </c>
      <c r="K668" s="37" t="str">
        <f aca="false">IF($C668="","",N(商品マスタ!$I667))</f>
        <v/>
      </c>
      <c r="L668" s="17" t="str">
        <f aca="false">IF($C668="","",MAX(1,N(商品マスタ!$J667)))</f>
        <v/>
      </c>
      <c r="M668" s="38" t="str">
        <f aca="false">IF($C668="","",N(TOP!$C$16)*N($K668))</f>
        <v/>
      </c>
      <c r="N668" s="17" t="str">
        <f aca="false">IF($C668="","",ROUNDUP(N($M668)/N($L668),0))</f>
        <v/>
      </c>
      <c r="O668" s="17" t="str">
        <f aca="false">IF($C668="","",N(商品マスタ!$R667))</f>
        <v/>
      </c>
      <c r="P668" s="17" t="str">
        <f aca="false">IF($C668="","",IF($F668="理論",(N($O668)+N($N668))-N($G668),(N($O668)+N($N668))-N($I668)))</f>
        <v/>
      </c>
      <c r="Q668" s="17" t="str">
        <f aca="false">IF($C668="","",MAX(1,N(商品マスタ!$K667)))</f>
        <v/>
      </c>
      <c r="R668" s="39" t="str">
        <f aca="false">IF($C668="","",IF(N($P668)/N($Q668)&lt;=0,"",ROUNDUP(N($P668)/N($Q668),0)))</f>
        <v/>
      </c>
      <c r="S668" s="14"/>
      <c r="T668" s="40" t="str">
        <f aca="false">IF($C668="","",N(商品マスタ!$M667))</f>
        <v/>
      </c>
      <c r="U668" s="40" t="str">
        <f aca="false">IF($S668="","",N($S668)*N($T668))</f>
        <v/>
      </c>
      <c r="V668" s="18"/>
    </row>
    <row r="669" customFormat="false" ht="15" hidden="false" customHeight="false" outlineLevel="0" collapsed="false">
      <c r="B669" s="12" t="n">
        <v>663</v>
      </c>
      <c r="C669" s="36" t="str">
        <f aca="false">IF(商品マスタ!$C668="","",商品マスタ!$C668)</f>
        <v/>
      </c>
      <c r="D669" s="12" t="str">
        <f aca="false">IF($C669="","",商品マスタ!$D668)</f>
        <v/>
      </c>
      <c r="E669" s="12" t="str">
        <f aca="false">IF($C669="","",商品マスタ!$G668)</f>
        <v/>
      </c>
      <c r="F669" s="12" t="str">
        <f aca="false">IF($C669="","",IF(商品マスタ!$P668="","理論",商品マスタ!$P668))</f>
        <v/>
      </c>
      <c r="G669" s="17" t="str">
        <f aca="false">IF($C669="","",N(商品マスタ!$H668))</f>
        <v/>
      </c>
      <c r="H669" s="14"/>
      <c r="I669" s="17" t="str">
        <f aca="false">IF($C669="","",N($H669)*N(商品マスタ!$N668))</f>
        <v/>
      </c>
      <c r="J669" s="17" t="str">
        <f aca="false">IF($C669="","",N($I669)-N($G669))</f>
        <v/>
      </c>
      <c r="K669" s="37" t="str">
        <f aca="false">IF($C669="","",N(商品マスタ!$I668))</f>
        <v/>
      </c>
      <c r="L669" s="17" t="str">
        <f aca="false">IF($C669="","",MAX(1,N(商品マスタ!$J668)))</f>
        <v/>
      </c>
      <c r="M669" s="38" t="str">
        <f aca="false">IF($C669="","",N(TOP!$C$16)*N($K669))</f>
        <v/>
      </c>
      <c r="N669" s="17" t="str">
        <f aca="false">IF($C669="","",ROUNDUP(N($M669)/N($L669),0))</f>
        <v/>
      </c>
      <c r="O669" s="17" t="str">
        <f aca="false">IF($C669="","",N(商品マスタ!$R668))</f>
        <v/>
      </c>
      <c r="P669" s="17" t="str">
        <f aca="false">IF($C669="","",IF($F669="理論",(N($O669)+N($N669))-N($G669),(N($O669)+N($N669))-N($I669)))</f>
        <v/>
      </c>
      <c r="Q669" s="17" t="str">
        <f aca="false">IF($C669="","",MAX(1,N(商品マスタ!$K668)))</f>
        <v/>
      </c>
      <c r="R669" s="39" t="str">
        <f aca="false">IF($C669="","",IF(N($P669)/N($Q669)&lt;=0,"",ROUNDUP(N($P669)/N($Q669),0)))</f>
        <v/>
      </c>
      <c r="S669" s="14"/>
      <c r="T669" s="40" t="str">
        <f aca="false">IF($C669="","",N(商品マスタ!$M668))</f>
        <v/>
      </c>
      <c r="U669" s="40" t="str">
        <f aca="false">IF($S669="","",N($S669)*N($T669))</f>
        <v/>
      </c>
      <c r="V669" s="18"/>
    </row>
    <row r="670" customFormat="false" ht="15" hidden="false" customHeight="false" outlineLevel="0" collapsed="false">
      <c r="B670" s="12" t="n">
        <v>664</v>
      </c>
      <c r="C670" s="36" t="str">
        <f aca="false">IF(商品マスタ!$C669="","",商品マスタ!$C669)</f>
        <v/>
      </c>
      <c r="D670" s="12" t="str">
        <f aca="false">IF($C670="","",商品マスタ!$D669)</f>
        <v/>
      </c>
      <c r="E670" s="12" t="str">
        <f aca="false">IF($C670="","",商品マスタ!$G669)</f>
        <v/>
      </c>
      <c r="F670" s="12" t="str">
        <f aca="false">IF($C670="","",IF(商品マスタ!$P669="","理論",商品マスタ!$P669))</f>
        <v/>
      </c>
      <c r="G670" s="17" t="str">
        <f aca="false">IF($C670="","",N(商品マスタ!$H669))</f>
        <v/>
      </c>
      <c r="H670" s="14"/>
      <c r="I670" s="17" t="str">
        <f aca="false">IF($C670="","",N($H670)*N(商品マスタ!$N669))</f>
        <v/>
      </c>
      <c r="J670" s="17" t="str">
        <f aca="false">IF($C670="","",N($I670)-N($G670))</f>
        <v/>
      </c>
      <c r="K670" s="37" t="str">
        <f aca="false">IF($C670="","",N(商品マスタ!$I669))</f>
        <v/>
      </c>
      <c r="L670" s="17" t="str">
        <f aca="false">IF($C670="","",MAX(1,N(商品マスタ!$J669)))</f>
        <v/>
      </c>
      <c r="M670" s="38" t="str">
        <f aca="false">IF($C670="","",N(TOP!$C$16)*N($K670))</f>
        <v/>
      </c>
      <c r="N670" s="17" t="str">
        <f aca="false">IF($C670="","",ROUNDUP(N($M670)/N($L670),0))</f>
        <v/>
      </c>
      <c r="O670" s="17" t="str">
        <f aca="false">IF($C670="","",N(商品マスタ!$R669))</f>
        <v/>
      </c>
      <c r="P670" s="17" t="str">
        <f aca="false">IF($C670="","",IF($F670="理論",(N($O670)+N($N670))-N($G670),(N($O670)+N($N670))-N($I670)))</f>
        <v/>
      </c>
      <c r="Q670" s="17" t="str">
        <f aca="false">IF($C670="","",MAX(1,N(商品マスタ!$K669)))</f>
        <v/>
      </c>
      <c r="R670" s="39" t="str">
        <f aca="false">IF($C670="","",IF(N($P670)/N($Q670)&lt;=0,"",ROUNDUP(N($P670)/N($Q670),0)))</f>
        <v/>
      </c>
      <c r="S670" s="14"/>
      <c r="T670" s="40" t="str">
        <f aca="false">IF($C670="","",N(商品マスタ!$M669))</f>
        <v/>
      </c>
      <c r="U670" s="40" t="str">
        <f aca="false">IF($S670="","",N($S670)*N($T670))</f>
        <v/>
      </c>
      <c r="V670" s="18"/>
    </row>
    <row r="671" customFormat="false" ht="15" hidden="false" customHeight="false" outlineLevel="0" collapsed="false">
      <c r="B671" s="12" t="n">
        <v>665</v>
      </c>
      <c r="C671" s="36" t="str">
        <f aca="false">IF(商品マスタ!$C670="","",商品マスタ!$C670)</f>
        <v/>
      </c>
      <c r="D671" s="12" t="str">
        <f aca="false">IF($C671="","",商品マスタ!$D670)</f>
        <v/>
      </c>
      <c r="E671" s="12" t="str">
        <f aca="false">IF($C671="","",商品マスタ!$G670)</f>
        <v/>
      </c>
      <c r="F671" s="12" t="str">
        <f aca="false">IF($C671="","",IF(商品マスタ!$P670="","理論",商品マスタ!$P670))</f>
        <v/>
      </c>
      <c r="G671" s="17" t="str">
        <f aca="false">IF($C671="","",N(商品マスタ!$H670))</f>
        <v/>
      </c>
      <c r="H671" s="14"/>
      <c r="I671" s="17" t="str">
        <f aca="false">IF($C671="","",N($H671)*N(商品マスタ!$N670))</f>
        <v/>
      </c>
      <c r="J671" s="17" t="str">
        <f aca="false">IF($C671="","",N($I671)-N($G671))</f>
        <v/>
      </c>
      <c r="K671" s="37" t="str">
        <f aca="false">IF($C671="","",N(商品マスタ!$I670))</f>
        <v/>
      </c>
      <c r="L671" s="17" t="str">
        <f aca="false">IF($C671="","",MAX(1,N(商品マスタ!$J670)))</f>
        <v/>
      </c>
      <c r="M671" s="38" t="str">
        <f aca="false">IF($C671="","",N(TOP!$C$16)*N($K671))</f>
        <v/>
      </c>
      <c r="N671" s="17" t="str">
        <f aca="false">IF($C671="","",ROUNDUP(N($M671)/N($L671),0))</f>
        <v/>
      </c>
      <c r="O671" s="17" t="str">
        <f aca="false">IF($C671="","",N(商品マスタ!$R670))</f>
        <v/>
      </c>
      <c r="P671" s="17" t="str">
        <f aca="false">IF($C671="","",IF($F671="理論",(N($O671)+N($N671))-N($G671),(N($O671)+N($N671))-N($I671)))</f>
        <v/>
      </c>
      <c r="Q671" s="17" t="str">
        <f aca="false">IF($C671="","",MAX(1,N(商品マスタ!$K670)))</f>
        <v/>
      </c>
      <c r="R671" s="39" t="str">
        <f aca="false">IF($C671="","",IF(N($P671)/N($Q671)&lt;=0,"",ROUNDUP(N($P671)/N($Q671),0)))</f>
        <v/>
      </c>
      <c r="S671" s="14"/>
      <c r="T671" s="40" t="str">
        <f aca="false">IF($C671="","",N(商品マスタ!$M670))</f>
        <v/>
      </c>
      <c r="U671" s="40" t="str">
        <f aca="false">IF($S671="","",N($S671)*N($T671))</f>
        <v/>
      </c>
      <c r="V671" s="18"/>
    </row>
    <row r="672" customFormat="false" ht="15" hidden="false" customHeight="false" outlineLevel="0" collapsed="false">
      <c r="B672" s="12" t="n">
        <v>666</v>
      </c>
      <c r="C672" s="36" t="str">
        <f aca="false">IF(商品マスタ!$C671="","",商品マスタ!$C671)</f>
        <v/>
      </c>
      <c r="D672" s="12" t="str">
        <f aca="false">IF($C672="","",商品マスタ!$D671)</f>
        <v/>
      </c>
      <c r="E672" s="12" t="str">
        <f aca="false">IF($C672="","",商品マスタ!$G671)</f>
        <v/>
      </c>
      <c r="F672" s="12" t="str">
        <f aca="false">IF($C672="","",IF(商品マスタ!$P671="","理論",商品マスタ!$P671))</f>
        <v/>
      </c>
      <c r="G672" s="17" t="str">
        <f aca="false">IF($C672="","",N(商品マスタ!$H671))</f>
        <v/>
      </c>
      <c r="H672" s="14"/>
      <c r="I672" s="17" t="str">
        <f aca="false">IF($C672="","",N($H672)*N(商品マスタ!$N671))</f>
        <v/>
      </c>
      <c r="J672" s="17" t="str">
        <f aca="false">IF($C672="","",N($I672)-N($G672))</f>
        <v/>
      </c>
      <c r="K672" s="37" t="str">
        <f aca="false">IF($C672="","",N(商品マスタ!$I671))</f>
        <v/>
      </c>
      <c r="L672" s="17" t="str">
        <f aca="false">IF($C672="","",MAX(1,N(商品マスタ!$J671)))</f>
        <v/>
      </c>
      <c r="M672" s="38" t="str">
        <f aca="false">IF($C672="","",N(TOP!$C$16)*N($K672))</f>
        <v/>
      </c>
      <c r="N672" s="17" t="str">
        <f aca="false">IF($C672="","",ROUNDUP(N($M672)/N($L672),0))</f>
        <v/>
      </c>
      <c r="O672" s="17" t="str">
        <f aca="false">IF($C672="","",N(商品マスタ!$R671))</f>
        <v/>
      </c>
      <c r="P672" s="17" t="str">
        <f aca="false">IF($C672="","",IF($F672="理論",(N($O672)+N($N672))-N($G672),(N($O672)+N($N672))-N($I672)))</f>
        <v/>
      </c>
      <c r="Q672" s="17" t="str">
        <f aca="false">IF($C672="","",MAX(1,N(商品マスタ!$K671)))</f>
        <v/>
      </c>
      <c r="R672" s="39" t="str">
        <f aca="false">IF($C672="","",IF(N($P672)/N($Q672)&lt;=0,"",ROUNDUP(N($P672)/N($Q672),0)))</f>
        <v/>
      </c>
      <c r="S672" s="14"/>
      <c r="T672" s="40" t="str">
        <f aca="false">IF($C672="","",N(商品マスタ!$M671))</f>
        <v/>
      </c>
      <c r="U672" s="40" t="str">
        <f aca="false">IF($S672="","",N($S672)*N($T672))</f>
        <v/>
      </c>
      <c r="V672" s="18"/>
    </row>
    <row r="673" customFormat="false" ht="15" hidden="false" customHeight="false" outlineLevel="0" collapsed="false">
      <c r="B673" s="12" t="n">
        <v>667</v>
      </c>
      <c r="C673" s="36" t="str">
        <f aca="false">IF(商品マスタ!$C672="","",商品マスタ!$C672)</f>
        <v/>
      </c>
      <c r="D673" s="12" t="str">
        <f aca="false">IF($C673="","",商品マスタ!$D672)</f>
        <v/>
      </c>
      <c r="E673" s="12" t="str">
        <f aca="false">IF($C673="","",商品マスタ!$G672)</f>
        <v/>
      </c>
      <c r="F673" s="12" t="str">
        <f aca="false">IF($C673="","",IF(商品マスタ!$P672="","理論",商品マスタ!$P672))</f>
        <v/>
      </c>
      <c r="G673" s="17" t="str">
        <f aca="false">IF($C673="","",N(商品マスタ!$H672))</f>
        <v/>
      </c>
      <c r="H673" s="14"/>
      <c r="I673" s="17" t="str">
        <f aca="false">IF($C673="","",N($H673)*N(商品マスタ!$N672))</f>
        <v/>
      </c>
      <c r="J673" s="17" t="str">
        <f aca="false">IF($C673="","",N($I673)-N($G673))</f>
        <v/>
      </c>
      <c r="K673" s="37" t="str">
        <f aca="false">IF($C673="","",N(商品マスタ!$I672))</f>
        <v/>
      </c>
      <c r="L673" s="17" t="str">
        <f aca="false">IF($C673="","",MAX(1,N(商品マスタ!$J672)))</f>
        <v/>
      </c>
      <c r="M673" s="38" t="str">
        <f aca="false">IF($C673="","",N(TOP!$C$16)*N($K673))</f>
        <v/>
      </c>
      <c r="N673" s="17" t="str">
        <f aca="false">IF($C673="","",ROUNDUP(N($M673)/N($L673),0))</f>
        <v/>
      </c>
      <c r="O673" s="17" t="str">
        <f aca="false">IF($C673="","",N(商品マスタ!$R672))</f>
        <v/>
      </c>
      <c r="P673" s="17" t="str">
        <f aca="false">IF($C673="","",IF($F673="理論",(N($O673)+N($N673))-N($G673),(N($O673)+N($N673))-N($I673)))</f>
        <v/>
      </c>
      <c r="Q673" s="17" t="str">
        <f aca="false">IF($C673="","",MAX(1,N(商品マスタ!$K672)))</f>
        <v/>
      </c>
      <c r="R673" s="39" t="str">
        <f aca="false">IF($C673="","",IF(N($P673)/N($Q673)&lt;=0,"",ROUNDUP(N($P673)/N($Q673),0)))</f>
        <v/>
      </c>
      <c r="S673" s="14"/>
      <c r="T673" s="40" t="str">
        <f aca="false">IF($C673="","",N(商品マスタ!$M672))</f>
        <v/>
      </c>
      <c r="U673" s="40" t="str">
        <f aca="false">IF($S673="","",N($S673)*N($T673))</f>
        <v/>
      </c>
      <c r="V673" s="18"/>
    </row>
    <row r="674" customFormat="false" ht="15" hidden="false" customHeight="false" outlineLevel="0" collapsed="false">
      <c r="B674" s="12" t="n">
        <v>668</v>
      </c>
      <c r="C674" s="36" t="str">
        <f aca="false">IF(商品マスタ!$C673="","",商品マスタ!$C673)</f>
        <v/>
      </c>
      <c r="D674" s="12" t="str">
        <f aca="false">IF($C674="","",商品マスタ!$D673)</f>
        <v/>
      </c>
      <c r="E674" s="12" t="str">
        <f aca="false">IF($C674="","",商品マスタ!$G673)</f>
        <v/>
      </c>
      <c r="F674" s="12" t="str">
        <f aca="false">IF($C674="","",IF(商品マスタ!$P673="","理論",商品マスタ!$P673))</f>
        <v/>
      </c>
      <c r="G674" s="17" t="str">
        <f aca="false">IF($C674="","",N(商品マスタ!$H673))</f>
        <v/>
      </c>
      <c r="H674" s="14"/>
      <c r="I674" s="17" t="str">
        <f aca="false">IF($C674="","",N($H674)*N(商品マスタ!$N673))</f>
        <v/>
      </c>
      <c r="J674" s="17" t="str">
        <f aca="false">IF($C674="","",N($I674)-N($G674))</f>
        <v/>
      </c>
      <c r="K674" s="37" t="str">
        <f aca="false">IF($C674="","",N(商品マスタ!$I673))</f>
        <v/>
      </c>
      <c r="L674" s="17" t="str">
        <f aca="false">IF($C674="","",MAX(1,N(商品マスタ!$J673)))</f>
        <v/>
      </c>
      <c r="M674" s="38" t="str">
        <f aca="false">IF($C674="","",N(TOP!$C$16)*N($K674))</f>
        <v/>
      </c>
      <c r="N674" s="17" t="str">
        <f aca="false">IF($C674="","",ROUNDUP(N($M674)/N($L674),0))</f>
        <v/>
      </c>
      <c r="O674" s="17" t="str">
        <f aca="false">IF($C674="","",N(商品マスタ!$R673))</f>
        <v/>
      </c>
      <c r="P674" s="17" t="str">
        <f aca="false">IF($C674="","",IF($F674="理論",(N($O674)+N($N674))-N($G674),(N($O674)+N($N674))-N($I674)))</f>
        <v/>
      </c>
      <c r="Q674" s="17" t="str">
        <f aca="false">IF($C674="","",MAX(1,N(商品マスタ!$K673)))</f>
        <v/>
      </c>
      <c r="R674" s="39" t="str">
        <f aca="false">IF($C674="","",IF(N($P674)/N($Q674)&lt;=0,"",ROUNDUP(N($P674)/N($Q674),0)))</f>
        <v/>
      </c>
      <c r="S674" s="14"/>
      <c r="T674" s="40" t="str">
        <f aca="false">IF($C674="","",N(商品マスタ!$M673))</f>
        <v/>
      </c>
      <c r="U674" s="40" t="str">
        <f aca="false">IF($S674="","",N($S674)*N($T674))</f>
        <v/>
      </c>
      <c r="V674" s="18"/>
    </row>
    <row r="675" customFormat="false" ht="15" hidden="false" customHeight="false" outlineLevel="0" collapsed="false">
      <c r="B675" s="12" t="n">
        <v>669</v>
      </c>
      <c r="C675" s="36" t="str">
        <f aca="false">IF(商品マスタ!$C674="","",商品マスタ!$C674)</f>
        <v/>
      </c>
      <c r="D675" s="12" t="str">
        <f aca="false">IF($C675="","",商品マスタ!$D674)</f>
        <v/>
      </c>
      <c r="E675" s="12" t="str">
        <f aca="false">IF($C675="","",商品マスタ!$G674)</f>
        <v/>
      </c>
      <c r="F675" s="12" t="str">
        <f aca="false">IF($C675="","",IF(商品マスタ!$P674="","理論",商品マスタ!$P674))</f>
        <v/>
      </c>
      <c r="G675" s="17" t="str">
        <f aca="false">IF($C675="","",N(商品マスタ!$H674))</f>
        <v/>
      </c>
      <c r="H675" s="14"/>
      <c r="I675" s="17" t="str">
        <f aca="false">IF($C675="","",N($H675)*N(商品マスタ!$N674))</f>
        <v/>
      </c>
      <c r="J675" s="17" t="str">
        <f aca="false">IF($C675="","",N($I675)-N($G675))</f>
        <v/>
      </c>
      <c r="K675" s="37" t="str">
        <f aca="false">IF($C675="","",N(商品マスタ!$I674))</f>
        <v/>
      </c>
      <c r="L675" s="17" t="str">
        <f aca="false">IF($C675="","",MAX(1,N(商品マスタ!$J674)))</f>
        <v/>
      </c>
      <c r="M675" s="38" t="str">
        <f aca="false">IF($C675="","",N(TOP!$C$16)*N($K675))</f>
        <v/>
      </c>
      <c r="N675" s="17" t="str">
        <f aca="false">IF($C675="","",ROUNDUP(N($M675)/N($L675),0))</f>
        <v/>
      </c>
      <c r="O675" s="17" t="str">
        <f aca="false">IF($C675="","",N(商品マスタ!$R674))</f>
        <v/>
      </c>
      <c r="P675" s="17" t="str">
        <f aca="false">IF($C675="","",IF($F675="理論",(N($O675)+N($N675))-N($G675),(N($O675)+N($N675))-N($I675)))</f>
        <v/>
      </c>
      <c r="Q675" s="17" t="str">
        <f aca="false">IF($C675="","",MAX(1,N(商品マスタ!$K674)))</f>
        <v/>
      </c>
      <c r="R675" s="39" t="str">
        <f aca="false">IF($C675="","",IF(N($P675)/N($Q675)&lt;=0,"",ROUNDUP(N($P675)/N($Q675),0)))</f>
        <v/>
      </c>
      <c r="S675" s="14"/>
      <c r="T675" s="40" t="str">
        <f aca="false">IF($C675="","",N(商品マスタ!$M674))</f>
        <v/>
      </c>
      <c r="U675" s="40" t="str">
        <f aca="false">IF($S675="","",N($S675)*N($T675))</f>
        <v/>
      </c>
      <c r="V675" s="18"/>
    </row>
    <row r="676" customFormat="false" ht="15" hidden="false" customHeight="false" outlineLevel="0" collapsed="false">
      <c r="B676" s="12" t="n">
        <v>670</v>
      </c>
      <c r="C676" s="36" t="str">
        <f aca="false">IF(商品マスタ!$C675="","",商品マスタ!$C675)</f>
        <v/>
      </c>
      <c r="D676" s="12" t="str">
        <f aca="false">IF($C676="","",商品マスタ!$D675)</f>
        <v/>
      </c>
      <c r="E676" s="12" t="str">
        <f aca="false">IF($C676="","",商品マスタ!$G675)</f>
        <v/>
      </c>
      <c r="F676" s="12" t="str">
        <f aca="false">IF($C676="","",IF(商品マスタ!$P675="","理論",商品マスタ!$P675))</f>
        <v/>
      </c>
      <c r="G676" s="17" t="str">
        <f aca="false">IF($C676="","",N(商品マスタ!$H675))</f>
        <v/>
      </c>
      <c r="H676" s="14"/>
      <c r="I676" s="17" t="str">
        <f aca="false">IF($C676="","",N($H676)*N(商品マスタ!$N675))</f>
        <v/>
      </c>
      <c r="J676" s="17" t="str">
        <f aca="false">IF($C676="","",N($I676)-N($G676))</f>
        <v/>
      </c>
      <c r="K676" s="37" t="str">
        <f aca="false">IF($C676="","",N(商品マスタ!$I675))</f>
        <v/>
      </c>
      <c r="L676" s="17" t="str">
        <f aca="false">IF($C676="","",MAX(1,N(商品マスタ!$J675)))</f>
        <v/>
      </c>
      <c r="M676" s="38" t="str">
        <f aca="false">IF($C676="","",N(TOP!$C$16)*N($K676))</f>
        <v/>
      </c>
      <c r="N676" s="17" t="str">
        <f aca="false">IF($C676="","",ROUNDUP(N($M676)/N($L676),0))</f>
        <v/>
      </c>
      <c r="O676" s="17" t="str">
        <f aca="false">IF($C676="","",N(商品マスタ!$R675))</f>
        <v/>
      </c>
      <c r="P676" s="17" t="str">
        <f aca="false">IF($C676="","",IF($F676="理論",(N($O676)+N($N676))-N($G676),(N($O676)+N($N676))-N($I676)))</f>
        <v/>
      </c>
      <c r="Q676" s="17" t="str">
        <f aca="false">IF($C676="","",MAX(1,N(商品マスタ!$K675)))</f>
        <v/>
      </c>
      <c r="R676" s="39" t="str">
        <f aca="false">IF($C676="","",IF(N($P676)/N($Q676)&lt;=0,"",ROUNDUP(N($P676)/N($Q676),0)))</f>
        <v/>
      </c>
      <c r="S676" s="14"/>
      <c r="T676" s="40" t="str">
        <f aca="false">IF($C676="","",N(商品マスタ!$M675))</f>
        <v/>
      </c>
      <c r="U676" s="40" t="str">
        <f aca="false">IF($S676="","",N($S676)*N($T676))</f>
        <v/>
      </c>
      <c r="V676" s="18"/>
    </row>
    <row r="677" customFormat="false" ht="15" hidden="false" customHeight="false" outlineLevel="0" collapsed="false">
      <c r="B677" s="12" t="n">
        <v>671</v>
      </c>
      <c r="C677" s="36" t="str">
        <f aca="false">IF(商品マスタ!$C676="","",商品マスタ!$C676)</f>
        <v/>
      </c>
      <c r="D677" s="12" t="str">
        <f aca="false">IF($C677="","",商品マスタ!$D676)</f>
        <v/>
      </c>
      <c r="E677" s="12" t="str">
        <f aca="false">IF($C677="","",商品マスタ!$G676)</f>
        <v/>
      </c>
      <c r="F677" s="12" t="str">
        <f aca="false">IF($C677="","",IF(商品マスタ!$P676="","理論",商品マスタ!$P676))</f>
        <v/>
      </c>
      <c r="G677" s="17" t="str">
        <f aca="false">IF($C677="","",N(商品マスタ!$H676))</f>
        <v/>
      </c>
      <c r="H677" s="14"/>
      <c r="I677" s="17" t="str">
        <f aca="false">IF($C677="","",N($H677)*N(商品マスタ!$N676))</f>
        <v/>
      </c>
      <c r="J677" s="17" t="str">
        <f aca="false">IF($C677="","",N($I677)-N($G677))</f>
        <v/>
      </c>
      <c r="K677" s="37" t="str">
        <f aca="false">IF($C677="","",N(商品マスタ!$I676))</f>
        <v/>
      </c>
      <c r="L677" s="17" t="str">
        <f aca="false">IF($C677="","",MAX(1,N(商品マスタ!$J676)))</f>
        <v/>
      </c>
      <c r="M677" s="38" t="str">
        <f aca="false">IF($C677="","",N(TOP!$C$16)*N($K677))</f>
        <v/>
      </c>
      <c r="N677" s="17" t="str">
        <f aca="false">IF($C677="","",ROUNDUP(N($M677)/N($L677),0))</f>
        <v/>
      </c>
      <c r="O677" s="17" t="str">
        <f aca="false">IF($C677="","",N(商品マスタ!$R676))</f>
        <v/>
      </c>
      <c r="P677" s="17" t="str">
        <f aca="false">IF($C677="","",IF($F677="理論",(N($O677)+N($N677))-N($G677),(N($O677)+N($N677))-N($I677)))</f>
        <v/>
      </c>
      <c r="Q677" s="17" t="str">
        <f aca="false">IF($C677="","",MAX(1,N(商品マスタ!$K676)))</f>
        <v/>
      </c>
      <c r="R677" s="39" t="str">
        <f aca="false">IF($C677="","",IF(N($P677)/N($Q677)&lt;=0,"",ROUNDUP(N($P677)/N($Q677),0)))</f>
        <v/>
      </c>
      <c r="S677" s="14"/>
      <c r="T677" s="40" t="str">
        <f aca="false">IF($C677="","",N(商品マスタ!$M676))</f>
        <v/>
      </c>
      <c r="U677" s="40" t="str">
        <f aca="false">IF($S677="","",N($S677)*N($T677))</f>
        <v/>
      </c>
      <c r="V677" s="18"/>
    </row>
    <row r="678" customFormat="false" ht="15" hidden="false" customHeight="false" outlineLevel="0" collapsed="false">
      <c r="B678" s="12" t="n">
        <v>672</v>
      </c>
      <c r="C678" s="36" t="str">
        <f aca="false">IF(商品マスタ!$C677="","",商品マスタ!$C677)</f>
        <v/>
      </c>
      <c r="D678" s="12" t="str">
        <f aca="false">IF($C678="","",商品マスタ!$D677)</f>
        <v/>
      </c>
      <c r="E678" s="12" t="str">
        <f aca="false">IF($C678="","",商品マスタ!$G677)</f>
        <v/>
      </c>
      <c r="F678" s="12" t="str">
        <f aca="false">IF($C678="","",IF(商品マスタ!$P677="","理論",商品マスタ!$P677))</f>
        <v/>
      </c>
      <c r="G678" s="17" t="str">
        <f aca="false">IF($C678="","",N(商品マスタ!$H677))</f>
        <v/>
      </c>
      <c r="H678" s="14"/>
      <c r="I678" s="17" t="str">
        <f aca="false">IF($C678="","",N($H678)*N(商品マスタ!$N677))</f>
        <v/>
      </c>
      <c r="J678" s="17" t="str">
        <f aca="false">IF($C678="","",N($I678)-N($G678))</f>
        <v/>
      </c>
      <c r="K678" s="37" t="str">
        <f aca="false">IF($C678="","",N(商品マスタ!$I677))</f>
        <v/>
      </c>
      <c r="L678" s="17" t="str">
        <f aca="false">IF($C678="","",MAX(1,N(商品マスタ!$J677)))</f>
        <v/>
      </c>
      <c r="M678" s="38" t="str">
        <f aca="false">IF($C678="","",N(TOP!$C$16)*N($K678))</f>
        <v/>
      </c>
      <c r="N678" s="17" t="str">
        <f aca="false">IF($C678="","",ROUNDUP(N($M678)/N($L678),0))</f>
        <v/>
      </c>
      <c r="O678" s="17" t="str">
        <f aca="false">IF($C678="","",N(商品マスタ!$R677))</f>
        <v/>
      </c>
      <c r="P678" s="17" t="str">
        <f aca="false">IF($C678="","",IF($F678="理論",(N($O678)+N($N678))-N($G678),(N($O678)+N($N678))-N($I678)))</f>
        <v/>
      </c>
      <c r="Q678" s="17" t="str">
        <f aca="false">IF($C678="","",MAX(1,N(商品マスタ!$K677)))</f>
        <v/>
      </c>
      <c r="R678" s="39" t="str">
        <f aca="false">IF($C678="","",IF(N($P678)/N($Q678)&lt;=0,"",ROUNDUP(N($P678)/N($Q678),0)))</f>
        <v/>
      </c>
      <c r="S678" s="14"/>
      <c r="T678" s="40" t="str">
        <f aca="false">IF($C678="","",N(商品マスタ!$M677))</f>
        <v/>
      </c>
      <c r="U678" s="40" t="str">
        <f aca="false">IF($S678="","",N($S678)*N($T678))</f>
        <v/>
      </c>
      <c r="V678" s="18"/>
    </row>
    <row r="679" customFormat="false" ht="15" hidden="false" customHeight="false" outlineLevel="0" collapsed="false">
      <c r="B679" s="12" t="n">
        <v>673</v>
      </c>
      <c r="C679" s="36" t="str">
        <f aca="false">IF(商品マスタ!$C678="","",商品マスタ!$C678)</f>
        <v/>
      </c>
      <c r="D679" s="12" t="str">
        <f aca="false">IF($C679="","",商品マスタ!$D678)</f>
        <v/>
      </c>
      <c r="E679" s="12" t="str">
        <f aca="false">IF($C679="","",商品マスタ!$G678)</f>
        <v/>
      </c>
      <c r="F679" s="12" t="str">
        <f aca="false">IF($C679="","",IF(商品マスタ!$P678="","理論",商品マスタ!$P678))</f>
        <v/>
      </c>
      <c r="G679" s="17" t="str">
        <f aca="false">IF($C679="","",N(商品マスタ!$H678))</f>
        <v/>
      </c>
      <c r="H679" s="14"/>
      <c r="I679" s="17" t="str">
        <f aca="false">IF($C679="","",N($H679)*N(商品マスタ!$N678))</f>
        <v/>
      </c>
      <c r="J679" s="17" t="str">
        <f aca="false">IF($C679="","",N($I679)-N($G679))</f>
        <v/>
      </c>
      <c r="K679" s="37" t="str">
        <f aca="false">IF($C679="","",N(商品マスタ!$I678))</f>
        <v/>
      </c>
      <c r="L679" s="17" t="str">
        <f aca="false">IF($C679="","",MAX(1,N(商品マスタ!$J678)))</f>
        <v/>
      </c>
      <c r="M679" s="38" t="str">
        <f aca="false">IF($C679="","",N(TOP!$C$16)*N($K679))</f>
        <v/>
      </c>
      <c r="N679" s="17" t="str">
        <f aca="false">IF($C679="","",ROUNDUP(N($M679)/N($L679),0))</f>
        <v/>
      </c>
      <c r="O679" s="17" t="str">
        <f aca="false">IF($C679="","",N(商品マスタ!$R678))</f>
        <v/>
      </c>
      <c r="P679" s="17" t="str">
        <f aca="false">IF($C679="","",IF($F679="理論",(N($O679)+N($N679))-N($G679),(N($O679)+N($N679))-N($I679)))</f>
        <v/>
      </c>
      <c r="Q679" s="17" t="str">
        <f aca="false">IF($C679="","",MAX(1,N(商品マスタ!$K678)))</f>
        <v/>
      </c>
      <c r="R679" s="39" t="str">
        <f aca="false">IF($C679="","",IF(N($P679)/N($Q679)&lt;=0,"",ROUNDUP(N($P679)/N($Q679),0)))</f>
        <v/>
      </c>
      <c r="S679" s="14"/>
      <c r="T679" s="40" t="str">
        <f aca="false">IF($C679="","",N(商品マスタ!$M678))</f>
        <v/>
      </c>
      <c r="U679" s="40" t="str">
        <f aca="false">IF($S679="","",N($S679)*N($T679))</f>
        <v/>
      </c>
      <c r="V679" s="18"/>
    </row>
    <row r="680" customFormat="false" ht="15" hidden="false" customHeight="false" outlineLevel="0" collapsed="false">
      <c r="B680" s="12" t="n">
        <v>674</v>
      </c>
      <c r="C680" s="36" t="str">
        <f aca="false">IF(商品マスタ!$C679="","",商品マスタ!$C679)</f>
        <v/>
      </c>
      <c r="D680" s="12" t="str">
        <f aca="false">IF($C680="","",商品マスタ!$D679)</f>
        <v/>
      </c>
      <c r="E680" s="12" t="str">
        <f aca="false">IF($C680="","",商品マスタ!$G679)</f>
        <v/>
      </c>
      <c r="F680" s="12" t="str">
        <f aca="false">IF($C680="","",IF(商品マスタ!$P679="","理論",商品マスタ!$P679))</f>
        <v/>
      </c>
      <c r="G680" s="17" t="str">
        <f aca="false">IF($C680="","",N(商品マスタ!$H679))</f>
        <v/>
      </c>
      <c r="H680" s="14"/>
      <c r="I680" s="17" t="str">
        <f aca="false">IF($C680="","",N($H680)*N(商品マスタ!$N679))</f>
        <v/>
      </c>
      <c r="J680" s="17" t="str">
        <f aca="false">IF($C680="","",N($I680)-N($G680))</f>
        <v/>
      </c>
      <c r="K680" s="37" t="str">
        <f aca="false">IF($C680="","",N(商品マスタ!$I679))</f>
        <v/>
      </c>
      <c r="L680" s="17" t="str">
        <f aca="false">IF($C680="","",MAX(1,N(商品マスタ!$J679)))</f>
        <v/>
      </c>
      <c r="M680" s="38" t="str">
        <f aca="false">IF($C680="","",N(TOP!$C$16)*N($K680))</f>
        <v/>
      </c>
      <c r="N680" s="17" t="str">
        <f aca="false">IF($C680="","",ROUNDUP(N($M680)/N($L680),0))</f>
        <v/>
      </c>
      <c r="O680" s="17" t="str">
        <f aca="false">IF($C680="","",N(商品マスタ!$R679))</f>
        <v/>
      </c>
      <c r="P680" s="17" t="str">
        <f aca="false">IF($C680="","",IF($F680="理論",(N($O680)+N($N680))-N($G680),(N($O680)+N($N680))-N($I680)))</f>
        <v/>
      </c>
      <c r="Q680" s="17" t="str">
        <f aca="false">IF($C680="","",MAX(1,N(商品マスタ!$K679)))</f>
        <v/>
      </c>
      <c r="R680" s="39" t="str">
        <f aca="false">IF($C680="","",IF(N($P680)/N($Q680)&lt;=0,"",ROUNDUP(N($P680)/N($Q680),0)))</f>
        <v/>
      </c>
      <c r="S680" s="14"/>
      <c r="T680" s="40" t="str">
        <f aca="false">IF($C680="","",N(商品マスタ!$M679))</f>
        <v/>
      </c>
      <c r="U680" s="40" t="str">
        <f aca="false">IF($S680="","",N($S680)*N($T680))</f>
        <v/>
      </c>
      <c r="V680" s="18"/>
    </row>
    <row r="681" customFormat="false" ht="15" hidden="false" customHeight="false" outlineLevel="0" collapsed="false">
      <c r="B681" s="12" t="n">
        <v>675</v>
      </c>
      <c r="C681" s="36" t="str">
        <f aca="false">IF(商品マスタ!$C680="","",商品マスタ!$C680)</f>
        <v/>
      </c>
      <c r="D681" s="12" t="str">
        <f aca="false">IF($C681="","",商品マスタ!$D680)</f>
        <v/>
      </c>
      <c r="E681" s="12" t="str">
        <f aca="false">IF($C681="","",商品マスタ!$G680)</f>
        <v/>
      </c>
      <c r="F681" s="12" t="str">
        <f aca="false">IF($C681="","",IF(商品マスタ!$P680="","理論",商品マスタ!$P680))</f>
        <v/>
      </c>
      <c r="G681" s="17" t="str">
        <f aca="false">IF($C681="","",N(商品マスタ!$H680))</f>
        <v/>
      </c>
      <c r="H681" s="14"/>
      <c r="I681" s="17" t="str">
        <f aca="false">IF($C681="","",N($H681)*N(商品マスタ!$N680))</f>
        <v/>
      </c>
      <c r="J681" s="17" t="str">
        <f aca="false">IF($C681="","",N($I681)-N($G681))</f>
        <v/>
      </c>
      <c r="K681" s="37" t="str">
        <f aca="false">IF($C681="","",N(商品マスタ!$I680))</f>
        <v/>
      </c>
      <c r="L681" s="17" t="str">
        <f aca="false">IF($C681="","",MAX(1,N(商品マスタ!$J680)))</f>
        <v/>
      </c>
      <c r="M681" s="38" t="str">
        <f aca="false">IF($C681="","",N(TOP!$C$16)*N($K681))</f>
        <v/>
      </c>
      <c r="N681" s="17" t="str">
        <f aca="false">IF($C681="","",ROUNDUP(N($M681)/N($L681),0))</f>
        <v/>
      </c>
      <c r="O681" s="17" t="str">
        <f aca="false">IF($C681="","",N(商品マスタ!$R680))</f>
        <v/>
      </c>
      <c r="P681" s="17" t="str">
        <f aca="false">IF($C681="","",IF($F681="理論",(N($O681)+N($N681))-N($G681),(N($O681)+N($N681))-N($I681)))</f>
        <v/>
      </c>
      <c r="Q681" s="17" t="str">
        <f aca="false">IF($C681="","",MAX(1,N(商品マスタ!$K680)))</f>
        <v/>
      </c>
      <c r="R681" s="39" t="str">
        <f aca="false">IF($C681="","",IF(N($P681)/N($Q681)&lt;=0,"",ROUNDUP(N($P681)/N($Q681),0)))</f>
        <v/>
      </c>
      <c r="S681" s="14"/>
      <c r="T681" s="40" t="str">
        <f aca="false">IF($C681="","",N(商品マスタ!$M680))</f>
        <v/>
      </c>
      <c r="U681" s="40" t="str">
        <f aca="false">IF($S681="","",N($S681)*N($T681))</f>
        <v/>
      </c>
      <c r="V681" s="18"/>
    </row>
    <row r="682" customFormat="false" ht="15" hidden="false" customHeight="false" outlineLevel="0" collapsed="false">
      <c r="B682" s="12" t="n">
        <v>676</v>
      </c>
      <c r="C682" s="36" t="str">
        <f aca="false">IF(商品マスタ!$C681="","",商品マスタ!$C681)</f>
        <v/>
      </c>
      <c r="D682" s="12" t="str">
        <f aca="false">IF($C682="","",商品マスタ!$D681)</f>
        <v/>
      </c>
      <c r="E682" s="12" t="str">
        <f aca="false">IF($C682="","",商品マスタ!$G681)</f>
        <v/>
      </c>
      <c r="F682" s="12" t="str">
        <f aca="false">IF($C682="","",IF(商品マスタ!$P681="","理論",商品マスタ!$P681))</f>
        <v/>
      </c>
      <c r="G682" s="17" t="str">
        <f aca="false">IF($C682="","",N(商品マスタ!$H681))</f>
        <v/>
      </c>
      <c r="H682" s="14"/>
      <c r="I682" s="17" t="str">
        <f aca="false">IF($C682="","",N($H682)*N(商品マスタ!$N681))</f>
        <v/>
      </c>
      <c r="J682" s="17" t="str">
        <f aca="false">IF($C682="","",N($I682)-N($G682))</f>
        <v/>
      </c>
      <c r="K682" s="37" t="str">
        <f aca="false">IF($C682="","",N(商品マスタ!$I681))</f>
        <v/>
      </c>
      <c r="L682" s="17" t="str">
        <f aca="false">IF($C682="","",MAX(1,N(商品マスタ!$J681)))</f>
        <v/>
      </c>
      <c r="M682" s="38" t="str">
        <f aca="false">IF($C682="","",N(TOP!$C$16)*N($K682))</f>
        <v/>
      </c>
      <c r="N682" s="17" t="str">
        <f aca="false">IF($C682="","",ROUNDUP(N($M682)/N($L682),0))</f>
        <v/>
      </c>
      <c r="O682" s="17" t="str">
        <f aca="false">IF($C682="","",N(商品マスタ!$R681))</f>
        <v/>
      </c>
      <c r="P682" s="17" t="str">
        <f aca="false">IF($C682="","",IF($F682="理論",(N($O682)+N($N682))-N($G682),(N($O682)+N($N682))-N($I682)))</f>
        <v/>
      </c>
      <c r="Q682" s="17" t="str">
        <f aca="false">IF($C682="","",MAX(1,N(商品マスタ!$K681)))</f>
        <v/>
      </c>
      <c r="R682" s="39" t="str">
        <f aca="false">IF($C682="","",IF(N($P682)/N($Q682)&lt;=0,"",ROUNDUP(N($P682)/N($Q682),0)))</f>
        <v/>
      </c>
      <c r="S682" s="14"/>
      <c r="T682" s="40" t="str">
        <f aca="false">IF($C682="","",N(商品マスタ!$M681))</f>
        <v/>
      </c>
      <c r="U682" s="40" t="str">
        <f aca="false">IF($S682="","",N($S682)*N($T682))</f>
        <v/>
      </c>
      <c r="V682" s="18"/>
    </row>
    <row r="683" customFormat="false" ht="15" hidden="false" customHeight="false" outlineLevel="0" collapsed="false">
      <c r="B683" s="12" t="n">
        <v>677</v>
      </c>
      <c r="C683" s="36" t="str">
        <f aca="false">IF(商品マスタ!$C682="","",商品マスタ!$C682)</f>
        <v/>
      </c>
      <c r="D683" s="12" t="str">
        <f aca="false">IF($C683="","",商品マスタ!$D682)</f>
        <v/>
      </c>
      <c r="E683" s="12" t="str">
        <f aca="false">IF($C683="","",商品マスタ!$G682)</f>
        <v/>
      </c>
      <c r="F683" s="12" t="str">
        <f aca="false">IF($C683="","",IF(商品マスタ!$P682="","理論",商品マスタ!$P682))</f>
        <v/>
      </c>
      <c r="G683" s="17" t="str">
        <f aca="false">IF($C683="","",N(商品マスタ!$H682))</f>
        <v/>
      </c>
      <c r="H683" s="14"/>
      <c r="I683" s="17" t="str">
        <f aca="false">IF($C683="","",N($H683)*N(商品マスタ!$N682))</f>
        <v/>
      </c>
      <c r="J683" s="17" t="str">
        <f aca="false">IF($C683="","",N($I683)-N($G683))</f>
        <v/>
      </c>
      <c r="K683" s="37" t="str">
        <f aca="false">IF($C683="","",N(商品マスタ!$I682))</f>
        <v/>
      </c>
      <c r="L683" s="17" t="str">
        <f aca="false">IF($C683="","",MAX(1,N(商品マスタ!$J682)))</f>
        <v/>
      </c>
      <c r="M683" s="38" t="str">
        <f aca="false">IF($C683="","",N(TOP!$C$16)*N($K683))</f>
        <v/>
      </c>
      <c r="N683" s="17" t="str">
        <f aca="false">IF($C683="","",ROUNDUP(N($M683)/N($L683),0))</f>
        <v/>
      </c>
      <c r="O683" s="17" t="str">
        <f aca="false">IF($C683="","",N(商品マスタ!$R682))</f>
        <v/>
      </c>
      <c r="P683" s="17" t="str">
        <f aca="false">IF($C683="","",IF($F683="理論",(N($O683)+N($N683))-N($G683),(N($O683)+N($N683))-N($I683)))</f>
        <v/>
      </c>
      <c r="Q683" s="17" t="str">
        <f aca="false">IF($C683="","",MAX(1,N(商品マスタ!$K682)))</f>
        <v/>
      </c>
      <c r="R683" s="39" t="str">
        <f aca="false">IF($C683="","",IF(N($P683)/N($Q683)&lt;=0,"",ROUNDUP(N($P683)/N($Q683),0)))</f>
        <v/>
      </c>
      <c r="S683" s="14"/>
      <c r="T683" s="40" t="str">
        <f aca="false">IF($C683="","",N(商品マスタ!$M682))</f>
        <v/>
      </c>
      <c r="U683" s="40" t="str">
        <f aca="false">IF($S683="","",N($S683)*N($T683))</f>
        <v/>
      </c>
      <c r="V683" s="18"/>
    </row>
    <row r="684" customFormat="false" ht="15" hidden="false" customHeight="false" outlineLevel="0" collapsed="false">
      <c r="B684" s="12" t="n">
        <v>678</v>
      </c>
      <c r="C684" s="36" t="str">
        <f aca="false">IF(商品マスタ!$C683="","",商品マスタ!$C683)</f>
        <v/>
      </c>
      <c r="D684" s="12" t="str">
        <f aca="false">IF($C684="","",商品マスタ!$D683)</f>
        <v/>
      </c>
      <c r="E684" s="12" t="str">
        <f aca="false">IF($C684="","",商品マスタ!$G683)</f>
        <v/>
      </c>
      <c r="F684" s="12" t="str">
        <f aca="false">IF($C684="","",IF(商品マスタ!$P683="","理論",商品マスタ!$P683))</f>
        <v/>
      </c>
      <c r="G684" s="17" t="str">
        <f aca="false">IF($C684="","",N(商品マスタ!$H683))</f>
        <v/>
      </c>
      <c r="H684" s="14"/>
      <c r="I684" s="17" t="str">
        <f aca="false">IF($C684="","",N($H684)*N(商品マスタ!$N683))</f>
        <v/>
      </c>
      <c r="J684" s="17" t="str">
        <f aca="false">IF($C684="","",N($I684)-N($G684))</f>
        <v/>
      </c>
      <c r="K684" s="37" t="str">
        <f aca="false">IF($C684="","",N(商品マスタ!$I683))</f>
        <v/>
      </c>
      <c r="L684" s="17" t="str">
        <f aca="false">IF($C684="","",MAX(1,N(商品マスタ!$J683)))</f>
        <v/>
      </c>
      <c r="M684" s="38" t="str">
        <f aca="false">IF($C684="","",N(TOP!$C$16)*N($K684))</f>
        <v/>
      </c>
      <c r="N684" s="17" t="str">
        <f aca="false">IF($C684="","",ROUNDUP(N($M684)/N($L684),0))</f>
        <v/>
      </c>
      <c r="O684" s="17" t="str">
        <f aca="false">IF($C684="","",N(商品マスタ!$R683))</f>
        <v/>
      </c>
      <c r="P684" s="17" t="str">
        <f aca="false">IF($C684="","",IF($F684="理論",(N($O684)+N($N684))-N($G684),(N($O684)+N($N684))-N($I684)))</f>
        <v/>
      </c>
      <c r="Q684" s="17" t="str">
        <f aca="false">IF($C684="","",MAX(1,N(商品マスタ!$K683)))</f>
        <v/>
      </c>
      <c r="R684" s="39" t="str">
        <f aca="false">IF($C684="","",IF(N($P684)/N($Q684)&lt;=0,"",ROUNDUP(N($P684)/N($Q684),0)))</f>
        <v/>
      </c>
      <c r="S684" s="14"/>
      <c r="T684" s="40" t="str">
        <f aca="false">IF($C684="","",N(商品マスタ!$M683))</f>
        <v/>
      </c>
      <c r="U684" s="40" t="str">
        <f aca="false">IF($S684="","",N($S684)*N($T684))</f>
        <v/>
      </c>
      <c r="V684" s="18"/>
    </row>
    <row r="685" customFormat="false" ht="15" hidden="false" customHeight="false" outlineLevel="0" collapsed="false">
      <c r="B685" s="12" t="n">
        <v>679</v>
      </c>
      <c r="C685" s="36" t="str">
        <f aca="false">IF(商品マスタ!$C684="","",商品マスタ!$C684)</f>
        <v/>
      </c>
      <c r="D685" s="12" t="str">
        <f aca="false">IF($C685="","",商品マスタ!$D684)</f>
        <v/>
      </c>
      <c r="E685" s="12" t="str">
        <f aca="false">IF($C685="","",商品マスタ!$G684)</f>
        <v/>
      </c>
      <c r="F685" s="12" t="str">
        <f aca="false">IF($C685="","",IF(商品マスタ!$P684="","理論",商品マスタ!$P684))</f>
        <v/>
      </c>
      <c r="G685" s="17" t="str">
        <f aca="false">IF($C685="","",N(商品マスタ!$H684))</f>
        <v/>
      </c>
      <c r="H685" s="14"/>
      <c r="I685" s="17" t="str">
        <f aca="false">IF($C685="","",N($H685)*N(商品マスタ!$N684))</f>
        <v/>
      </c>
      <c r="J685" s="17" t="str">
        <f aca="false">IF($C685="","",N($I685)-N($G685))</f>
        <v/>
      </c>
      <c r="K685" s="37" t="str">
        <f aca="false">IF($C685="","",N(商品マスタ!$I684))</f>
        <v/>
      </c>
      <c r="L685" s="17" t="str">
        <f aca="false">IF($C685="","",MAX(1,N(商品マスタ!$J684)))</f>
        <v/>
      </c>
      <c r="M685" s="38" t="str">
        <f aca="false">IF($C685="","",N(TOP!$C$16)*N($K685))</f>
        <v/>
      </c>
      <c r="N685" s="17" t="str">
        <f aca="false">IF($C685="","",ROUNDUP(N($M685)/N($L685),0))</f>
        <v/>
      </c>
      <c r="O685" s="17" t="str">
        <f aca="false">IF($C685="","",N(商品マスタ!$R684))</f>
        <v/>
      </c>
      <c r="P685" s="17" t="str">
        <f aca="false">IF($C685="","",IF($F685="理論",(N($O685)+N($N685))-N($G685),(N($O685)+N($N685))-N($I685)))</f>
        <v/>
      </c>
      <c r="Q685" s="17" t="str">
        <f aca="false">IF($C685="","",MAX(1,N(商品マスタ!$K684)))</f>
        <v/>
      </c>
      <c r="R685" s="39" t="str">
        <f aca="false">IF($C685="","",IF(N($P685)/N($Q685)&lt;=0,"",ROUNDUP(N($P685)/N($Q685),0)))</f>
        <v/>
      </c>
      <c r="S685" s="14"/>
      <c r="T685" s="40" t="str">
        <f aca="false">IF($C685="","",N(商品マスタ!$M684))</f>
        <v/>
      </c>
      <c r="U685" s="40" t="str">
        <f aca="false">IF($S685="","",N($S685)*N($T685))</f>
        <v/>
      </c>
      <c r="V685" s="18"/>
    </row>
    <row r="686" customFormat="false" ht="15" hidden="false" customHeight="false" outlineLevel="0" collapsed="false">
      <c r="B686" s="12" t="n">
        <v>680</v>
      </c>
      <c r="C686" s="36" t="str">
        <f aca="false">IF(商品マスタ!$C685="","",商品マスタ!$C685)</f>
        <v/>
      </c>
      <c r="D686" s="12" t="str">
        <f aca="false">IF($C686="","",商品マスタ!$D685)</f>
        <v/>
      </c>
      <c r="E686" s="12" t="str">
        <f aca="false">IF($C686="","",商品マスタ!$G685)</f>
        <v/>
      </c>
      <c r="F686" s="12" t="str">
        <f aca="false">IF($C686="","",IF(商品マスタ!$P685="","理論",商品マスタ!$P685))</f>
        <v/>
      </c>
      <c r="G686" s="17" t="str">
        <f aca="false">IF($C686="","",N(商品マスタ!$H685))</f>
        <v/>
      </c>
      <c r="H686" s="14"/>
      <c r="I686" s="17" t="str">
        <f aca="false">IF($C686="","",N($H686)*N(商品マスタ!$N685))</f>
        <v/>
      </c>
      <c r="J686" s="17" t="str">
        <f aca="false">IF($C686="","",N($I686)-N($G686))</f>
        <v/>
      </c>
      <c r="K686" s="37" t="str">
        <f aca="false">IF($C686="","",N(商品マスタ!$I685))</f>
        <v/>
      </c>
      <c r="L686" s="17" t="str">
        <f aca="false">IF($C686="","",MAX(1,N(商品マスタ!$J685)))</f>
        <v/>
      </c>
      <c r="M686" s="38" t="str">
        <f aca="false">IF($C686="","",N(TOP!$C$16)*N($K686))</f>
        <v/>
      </c>
      <c r="N686" s="17" t="str">
        <f aca="false">IF($C686="","",ROUNDUP(N($M686)/N($L686),0))</f>
        <v/>
      </c>
      <c r="O686" s="17" t="str">
        <f aca="false">IF($C686="","",N(商品マスタ!$R685))</f>
        <v/>
      </c>
      <c r="P686" s="17" t="str">
        <f aca="false">IF($C686="","",IF($F686="理論",(N($O686)+N($N686))-N($G686),(N($O686)+N($N686))-N($I686)))</f>
        <v/>
      </c>
      <c r="Q686" s="17" t="str">
        <f aca="false">IF($C686="","",MAX(1,N(商品マスタ!$K685)))</f>
        <v/>
      </c>
      <c r="R686" s="39" t="str">
        <f aca="false">IF($C686="","",IF(N($P686)/N($Q686)&lt;=0,"",ROUNDUP(N($P686)/N($Q686),0)))</f>
        <v/>
      </c>
      <c r="S686" s="14"/>
      <c r="T686" s="40" t="str">
        <f aca="false">IF($C686="","",N(商品マスタ!$M685))</f>
        <v/>
      </c>
      <c r="U686" s="40" t="str">
        <f aca="false">IF($S686="","",N($S686)*N($T686))</f>
        <v/>
      </c>
      <c r="V686" s="18"/>
    </row>
    <row r="687" customFormat="false" ht="15" hidden="false" customHeight="false" outlineLevel="0" collapsed="false">
      <c r="B687" s="12" t="n">
        <v>681</v>
      </c>
      <c r="C687" s="36" t="str">
        <f aca="false">IF(商品マスタ!$C686="","",商品マスタ!$C686)</f>
        <v/>
      </c>
      <c r="D687" s="12" t="str">
        <f aca="false">IF($C687="","",商品マスタ!$D686)</f>
        <v/>
      </c>
      <c r="E687" s="12" t="str">
        <f aca="false">IF($C687="","",商品マスタ!$G686)</f>
        <v/>
      </c>
      <c r="F687" s="12" t="str">
        <f aca="false">IF($C687="","",IF(商品マスタ!$P686="","理論",商品マスタ!$P686))</f>
        <v/>
      </c>
      <c r="G687" s="17" t="str">
        <f aca="false">IF($C687="","",N(商品マスタ!$H686))</f>
        <v/>
      </c>
      <c r="H687" s="14"/>
      <c r="I687" s="17" t="str">
        <f aca="false">IF($C687="","",N($H687)*N(商品マスタ!$N686))</f>
        <v/>
      </c>
      <c r="J687" s="17" t="str">
        <f aca="false">IF($C687="","",N($I687)-N($G687))</f>
        <v/>
      </c>
      <c r="K687" s="37" t="str">
        <f aca="false">IF($C687="","",N(商品マスタ!$I686))</f>
        <v/>
      </c>
      <c r="L687" s="17" t="str">
        <f aca="false">IF($C687="","",MAX(1,N(商品マスタ!$J686)))</f>
        <v/>
      </c>
      <c r="M687" s="38" t="str">
        <f aca="false">IF($C687="","",N(TOP!$C$16)*N($K687))</f>
        <v/>
      </c>
      <c r="N687" s="17" t="str">
        <f aca="false">IF($C687="","",ROUNDUP(N($M687)/N($L687),0))</f>
        <v/>
      </c>
      <c r="O687" s="17" t="str">
        <f aca="false">IF($C687="","",N(商品マスタ!$R686))</f>
        <v/>
      </c>
      <c r="P687" s="17" t="str">
        <f aca="false">IF($C687="","",IF($F687="理論",(N($O687)+N($N687))-N($G687),(N($O687)+N($N687))-N($I687)))</f>
        <v/>
      </c>
      <c r="Q687" s="17" t="str">
        <f aca="false">IF($C687="","",MAX(1,N(商品マスタ!$K686)))</f>
        <v/>
      </c>
      <c r="R687" s="39" t="str">
        <f aca="false">IF($C687="","",IF(N($P687)/N($Q687)&lt;=0,"",ROUNDUP(N($P687)/N($Q687),0)))</f>
        <v/>
      </c>
      <c r="S687" s="14"/>
      <c r="T687" s="40" t="str">
        <f aca="false">IF($C687="","",N(商品マスタ!$M686))</f>
        <v/>
      </c>
      <c r="U687" s="40" t="str">
        <f aca="false">IF($S687="","",N($S687)*N($T687))</f>
        <v/>
      </c>
      <c r="V687" s="18"/>
    </row>
    <row r="688" customFormat="false" ht="15" hidden="false" customHeight="false" outlineLevel="0" collapsed="false">
      <c r="B688" s="12" t="n">
        <v>682</v>
      </c>
      <c r="C688" s="36" t="str">
        <f aca="false">IF(商品マスタ!$C687="","",商品マスタ!$C687)</f>
        <v/>
      </c>
      <c r="D688" s="12" t="str">
        <f aca="false">IF($C688="","",商品マスタ!$D687)</f>
        <v/>
      </c>
      <c r="E688" s="12" t="str">
        <f aca="false">IF($C688="","",商品マスタ!$G687)</f>
        <v/>
      </c>
      <c r="F688" s="12" t="str">
        <f aca="false">IF($C688="","",IF(商品マスタ!$P687="","理論",商品マスタ!$P687))</f>
        <v/>
      </c>
      <c r="G688" s="17" t="str">
        <f aca="false">IF($C688="","",N(商品マスタ!$H687))</f>
        <v/>
      </c>
      <c r="H688" s="14"/>
      <c r="I688" s="17" t="str">
        <f aca="false">IF($C688="","",N($H688)*N(商品マスタ!$N687))</f>
        <v/>
      </c>
      <c r="J688" s="17" t="str">
        <f aca="false">IF($C688="","",N($I688)-N($G688))</f>
        <v/>
      </c>
      <c r="K688" s="37" t="str">
        <f aca="false">IF($C688="","",N(商品マスタ!$I687))</f>
        <v/>
      </c>
      <c r="L688" s="17" t="str">
        <f aca="false">IF($C688="","",MAX(1,N(商品マスタ!$J687)))</f>
        <v/>
      </c>
      <c r="M688" s="38" t="str">
        <f aca="false">IF($C688="","",N(TOP!$C$16)*N($K688))</f>
        <v/>
      </c>
      <c r="N688" s="17" t="str">
        <f aca="false">IF($C688="","",ROUNDUP(N($M688)/N($L688),0))</f>
        <v/>
      </c>
      <c r="O688" s="17" t="str">
        <f aca="false">IF($C688="","",N(商品マスタ!$R687))</f>
        <v/>
      </c>
      <c r="P688" s="17" t="str">
        <f aca="false">IF($C688="","",IF($F688="理論",(N($O688)+N($N688))-N($G688),(N($O688)+N($N688))-N($I688)))</f>
        <v/>
      </c>
      <c r="Q688" s="17" t="str">
        <f aca="false">IF($C688="","",MAX(1,N(商品マスタ!$K687)))</f>
        <v/>
      </c>
      <c r="R688" s="39" t="str">
        <f aca="false">IF($C688="","",IF(N($P688)/N($Q688)&lt;=0,"",ROUNDUP(N($P688)/N($Q688),0)))</f>
        <v/>
      </c>
      <c r="S688" s="14"/>
      <c r="T688" s="40" t="str">
        <f aca="false">IF($C688="","",N(商品マスタ!$M687))</f>
        <v/>
      </c>
      <c r="U688" s="40" t="str">
        <f aca="false">IF($S688="","",N($S688)*N($T688))</f>
        <v/>
      </c>
      <c r="V688" s="18"/>
    </row>
    <row r="689" customFormat="false" ht="15" hidden="false" customHeight="false" outlineLevel="0" collapsed="false">
      <c r="B689" s="12" t="n">
        <v>683</v>
      </c>
      <c r="C689" s="36" t="str">
        <f aca="false">IF(商品マスタ!$C688="","",商品マスタ!$C688)</f>
        <v/>
      </c>
      <c r="D689" s="12" t="str">
        <f aca="false">IF($C689="","",商品マスタ!$D688)</f>
        <v/>
      </c>
      <c r="E689" s="12" t="str">
        <f aca="false">IF($C689="","",商品マスタ!$G688)</f>
        <v/>
      </c>
      <c r="F689" s="12" t="str">
        <f aca="false">IF($C689="","",IF(商品マスタ!$P688="","理論",商品マスタ!$P688))</f>
        <v/>
      </c>
      <c r="G689" s="17" t="str">
        <f aca="false">IF($C689="","",N(商品マスタ!$H688))</f>
        <v/>
      </c>
      <c r="H689" s="14"/>
      <c r="I689" s="17" t="str">
        <f aca="false">IF($C689="","",N($H689)*N(商品マスタ!$N688))</f>
        <v/>
      </c>
      <c r="J689" s="17" t="str">
        <f aca="false">IF($C689="","",N($I689)-N($G689))</f>
        <v/>
      </c>
      <c r="K689" s="37" t="str">
        <f aca="false">IF($C689="","",N(商品マスタ!$I688))</f>
        <v/>
      </c>
      <c r="L689" s="17" t="str">
        <f aca="false">IF($C689="","",MAX(1,N(商品マスタ!$J688)))</f>
        <v/>
      </c>
      <c r="M689" s="38" t="str">
        <f aca="false">IF($C689="","",N(TOP!$C$16)*N($K689))</f>
        <v/>
      </c>
      <c r="N689" s="17" t="str">
        <f aca="false">IF($C689="","",ROUNDUP(N($M689)/N($L689),0))</f>
        <v/>
      </c>
      <c r="O689" s="17" t="str">
        <f aca="false">IF($C689="","",N(商品マスタ!$R688))</f>
        <v/>
      </c>
      <c r="P689" s="17" t="str">
        <f aca="false">IF($C689="","",IF($F689="理論",(N($O689)+N($N689))-N($G689),(N($O689)+N($N689))-N($I689)))</f>
        <v/>
      </c>
      <c r="Q689" s="17" t="str">
        <f aca="false">IF($C689="","",MAX(1,N(商品マスタ!$K688)))</f>
        <v/>
      </c>
      <c r="R689" s="39" t="str">
        <f aca="false">IF($C689="","",IF(N($P689)/N($Q689)&lt;=0,"",ROUNDUP(N($P689)/N($Q689),0)))</f>
        <v/>
      </c>
      <c r="S689" s="14"/>
      <c r="T689" s="40" t="str">
        <f aca="false">IF($C689="","",N(商品マスタ!$M688))</f>
        <v/>
      </c>
      <c r="U689" s="40" t="str">
        <f aca="false">IF($S689="","",N($S689)*N($T689))</f>
        <v/>
      </c>
      <c r="V689" s="18"/>
    </row>
    <row r="690" customFormat="false" ht="15" hidden="false" customHeight="false" outlineLevel="0" collapsed="false">
      <c r="B690" s="12" t="n">
        <v>684</v>
      </c>
      <c r="C690" s="36" t="str">
        <f aca="false">IF(商品マスタ!$C689="","",商品マスタ!$C689)</f>
        <v/>
      </c>
      <c r="D690" s="12" t="str">
        <f aca="false">IF($C690="","",商品マスタ!$D689)</f>
        <v/>
      </c>
      <c r="E690" s="12" t="str">
        <f aca="false">IF($C690="","",商品マスタ!$G689)</f>
        <v/>
      </c>
      <c r="F690" s="12" t="str">
        <f aca="false">IF($C690="","",IF(商品マスタ!$P689="","理論",商品マスタ!$P689))</f>
        <v/>
      </c>
      <c r="G690" s="17" t="str">
        <f aca="false">IF($C690="","",N(商品マスタ!$H689))</f>
        <v/>
      </c>
      <c r="H690" s="14"/>
      <c r="I690" s="17" t="str">
        <f aca="false">IF($C690="","",N($H690)*N(商品マスタ!$N689))</f>
        <v/>
      </c>
      <c r="J690" s="17" t="str">
        <f aca="false">IF($C690="","",N($I690)-N($G690))</f>
        <v/>
      </c>
      <c r="K690" s="37" t="str">
        <f aca="false">IF($C690="","",N(商品マスタ!$I689))</f>
        <v/>
      </c>
      <c r="L690" s="17" t="str">
        <f aca="false">IF($C690="","",MAX(1,N(商品マスタ!$J689)))</f>
        <v/>
      </c>
      <c r="M690" s="38" t="str">
        <f aca="false">IF($C690="","",N(TOP!$C$16)*N($K690))</f>
        <v/>
      </c>
      <c r="N690" s="17" t="str">
        <f aca="false">IF($C690="","",ROUNDUP(N($M690)/N($L690),0))</f>
        <v/>
      </c>
      <c r="O690" s="17" t="str">
        <f aca="false">IF($C690="","",N(商品マスタ!$R689))</f>
        <v/>
      </c>
      <c r="P690" s="17" t="str">
        <f aca="false">IF($C690="","",IF($F690="理論",(N($O690)+N($N690))-N($G690),(N($O690)+N($N690))-N($I690)))</f>
        <v/>
      </c>
      <c r="Q690" s="17" t="str">
        <f aca="false">IF($C690="","",MAX(1,N(商品マスタ!$K689)))</f>
        <v/>
      </c>
      <c r="R690" s="39" t="str">
        <f aca="false">IF($C690="","",IF(N($P690)/N($Q690)&lt;=0,"",ROUNDUP(N($P690)/N($Q690),0)))</f>
        <v/>
      </c>
      <c r="S690" s="14"/>
      <c r="T690" s="40" t="str">
        <f aca="false">IF($C690="","",N(商品マスタ!$M689))</f>
        <v/>
      </c>
      <c r="U690" s="40" t="str">
        <f aca="false">IF($S690="","",N($S690)*N($T690))</f>
        <v/>
      </c>
      <c r="V690" s="18"/>
    </row>
    <row r="691" customFormat="false" ht="15" hidden="false" customHeight="false" outlineLevel="0" collapsed="false">
      <c r="B691" s="12" t="n">
        <v>685</v>
      </c>
      <c r="C691" s="36" t="str">
        <f aca="false">IF(商品マスタ!$C690="","",商品マスタ!$C690)</f>
        <v/>
      </c>
      <c r="D691" s="12" t="str">
        <f aca="false">IF($C691="","",商品マスタ!$D690)</f>
        <v/>
      </c>
      <c r="E691" s="12" t="str">
        <f aca="false">IF($C691="","",商品マスタ!$G690)</f>
        <v/>
      </c>
      <c r="F691" s="12" t="str">
        <f aca="false">IF($C691="","",IF(商品マスタ!$P690="","理論",商品マスタ!$P690))</f>
        <v/>
      </c>
      <c r="G691" s="17" t="str">
        <f aca="false">IF($C691="","",N(商品マスタ!$H690))</f>
        <v/>
      </c>
      <c r="H691" s="14"/>
      <c r="I691" s="17" t="str">
        <f aca="false">IF($C691="","",N($H691)*N(商品マスタ!$N690))</f>
        <v/>
      </c>
      <c r="J691" s="17" t="str">
        <f aca="false">IF($C691="","",N($I691)-N($G691))</f>
        <v/>
      </c>
      <c r="K691" s="37" t="str">
        <f aca="false">IF($C691="","",N(商品マスタ!$I690))</f>
        <v/>
      </c>
      <c r="L691" s="17" t="str">
        <f aca="false">IF($C691="","",MAX(1,N(商品マスタ!$J690)))</f>
        <v/>
      </c>
      <c r="M691" s="38" t="str">
        <f aca="false">IF($C691="","",N(TOP!$C$16)*N($K691))</f>
        <v/>
      </c>
      <c r="N691" s="17" t="str">
        <f aca="false">IF($C691="","",ROUNDUP(N($M691)/N($L691),0))</f>
        <v/>
      </c>
      <c r="O691" s="17" t="str">
        <f aca="false">IF($C691="","",N(商品マスタ!$R690))</f>
        <v/>
      </c>
      <c r="P691" s="17" t="str">
        <f aca="false">IF($C691="","",IF($F691="理論",(N($O691)+N($N691))-N($G691),(N($O691)+N($N691))-N($I691)))</f>
        <v/>
      </c>
      <c r="Q691" s="17" t="str">
        <f aca="false">IF($C691="","",MAX(1,N(商品マスタ!$K690)))</f>
        <v/>
      </c>
      <c r="R691" s="39" t="str">
        <f aca="false">IF($C691="","",IF(N($P691)/N($Q691)&lt;=0,"",ROUNDUP(N($P691)/N($Q691),0)))</f>
        <v/>
      </c>
      <c r="S691" s="14"/>
      <c r="T691" s="40" t="str">
        <f aca="false">IF($C691="","",N(商品マスタ!$M690))</f>
        <v/>
      </c>
      <c r="U691" s="40" t="str">
        <f aca="false">IF($S691="","",N($S691)*N($T691))</f>
        <v/>
      </c>
      <c r="V691" s="18"/>
    </row>
    <row r="692" customFormat="false" ht="15" hidden="false" customHeight="false" outlineLevel="0" collapsed="false">
      <c r="B692" s="12" t="n">
        <v>686</v>
      </c>
      <c r="C692" s="36" t="str">
        <f aca="false">IF(商品マスタ!$C691="","",商品マスタ!$C691)</f>
        <v/>
      </c>
      <c r="D692" s="12" t="str">
        <f aca="false">IF($C692="","",商品マスタ!$D691)</f>
        <v/>
      </c>
      <c r="E692" s="12" t="str">
        <f aca="false">IF($C692="","",商品マスタ!$G691)</f>
        <v/>
      </c>
      <c r="F692" s="12" t="str">
        <f aca="false">IF($C692="","",IF(商品マスタ!$P691="","理論",商品マスタ!$P691))</f>
        <v/>
      </c>
      <c r="G692" s="17" t="str">
        <f aca="false">IF($C692="","",N(商品マスタ!$H691))</f>
        <v/>
      </c>
      <c r="H692" s="14"/>
      <c r="I692" s="17" t="str">
        <f aca="false">IF($C692="","",N($H692)*N(商品マスタ!$N691))</f>
        <v/>
      </c>
      <c r="J692" s="17" t="str">
        <f aca="false">IF($C692="","",N($I692)-N($G692))</f>
        <v/>
      </c>
      <c r="K692" s="37" t="str">
        <f aca="false">IF($C692="","",N(商品マスタ!$I691))</f>
        <v/>
      </c>
      <c r="L692" s="17" t="str">
        <f aca="false">IF($C692="","",MAX(1,N(商品マスタ!$J691)))</f>
        <v/>
      </c>
      <c r="M692" s="38" t="str">
        <f aca="false">IF($C692="","",N(TOP!$C$16)*N($K692))</f>
        <v/>
      </c>
      <c r="N692" s="17" t="str">
        <f aca="false">IF($C692="","",ROUNDUP(N($M692)/N($L692),0))</f>
        <v/>
      </c>
      <c r="O692" s="17" t="str">
        <f aca="false">IF($C692="","",N(商品マスタ!$R691))</f>
        <v/>
      </c>
      <c r="P692" s="17" t="str">
        <f aca="false">IF($C692="","",IF($F692="理論",(N($O692)+N($N692))-N($G692),(N($O692)+N($N692))-N($I692)))</f>
        <v/>
      </c>
      <c r="Q692" s="17" t="str">
        <f aca="false">IF($C692="","",MAX(1,N(商品マスタ!$K691)))</f>
        <v/>
      </c>
      <c r="R692" s="39" t="str">
        <f aca="false">IF($C692="","",IF(N($P692)/N($Q692)&lt;=0,"",ROUNDUP(N($P692)/N($Q692),0)))</f>
        <v/>
      </c>
      <c r="S692" s="14"/>
      <c r="T692" s="40" t="str">
        <f aca="false">IF($C692="","",N(商品マスタ!$M691))</f>
        <v/>
      </c>
      <c r="U692" s="40" t="str">
        <f aca="false">IF($S692="","",N($S692)*N($T692))</f>
        <v/>
      </c>
      <c r="V692" s="18"/>
    </row>
    <row r="693" customFormat="false" ht="15" hidden="false" customHeight="false" outlineLevel="0" collapsed="false">
      <c r="B693" s="12" t="n">
        <v>687</v>
      </c>
      <c r="C693" s="36" t="str">
        <f aca="false">IF(商品マスタ!$C692="","",商品マスタ!$C692)</f>
        <v/>
      </c>
      <c r="D693" s="12" t="str">
        <f aca="false">IF($C693="","",商品マスタ!$D692)</f>
        <v/>
      </c>
      <c r="E693" s="12" t="str">
        <f aca="false">IF($C693="","",商品マスタ!$G692)</f>
        <v/>
      </c>
      <c r="F693" s="12" t="str">
        <f aca="false">IF($C693="","",IF(商品マスタ!$P692="","理論",商品マスタ!$P692))</f>
        <v/>
      </c>
      <c r="G693" s="17" t="str">
        <f aca="false">IF($C693="","",N(商品マスタ!$H692))</f>
        <v/>
      </c>
      <c r="H693" s="14"/>
      <c r="I693" s="17" t="str">
        <f aca="false">IF($C693="","",N($H693)*N(商品マスタ!$N692))</f>
        <v/>
      </c>
      <c r="J693" s="17" t="str">
        <f aca="false">IF($C693="","",N($I693)-N($G693))</f>
        <v/>
      </c>
      <c r="K693" s="37" t="str">
        <f aca="false">IF($C693="","",N(商品マスタ!$I692))</f>
        <v/>
      </c>
      <c r="L693" s="17" t="str">
        <f aca="false">IF($C693="","",MAX(1,N(商品マスタ!$J692)))</f>
        <v/>
      </c>
      <c r="M693" s="38" t="str">
        <f aca="false">IF($C693="","",N(TOP!$C$16)*N($K693))</f>
        <v/>
      </c>
      <c r="N693" s="17" t="str">
        <f aca="false">IF($C693="","",ROUNDUP(N($M693)/N($L693),0))</f>
        <v/>
      </c>
      <c r="O693" s="17" t="str">
        <f aca="false">IF($C693="","",N(商品マスタ!$R692))</f>
        <v/>
      </c>
      <c r="P693" s="17" t="str">
        <f aca="false">IF($C693="","",IF($F693="理論",(N($O693)+N($N693))-N($G693),(N($O693)+N($N693))-N($I693)))</f>
        <v/>
      </c>
      <c r="Q693" s="17" t="str">
        <f aca="false">IF($C693="","",MAX(1,N(商品マスタ!$K692)))</f>
        <v/>
      </c>
      <c r="R693" s="39" t="str">
        <f aca="false">IF($C693="","",IF(N($P693)/N($Q693)&lt;=0,"",ROUNDUP(N($P693)/N($Q693),0)))</f>
        <v/>
      </c>
      <c r="S693" s="14"/>
      <c r="T693" s="40" t="str">
        <f aca="false">IF($C693="","",N(商品マスタ!$M692))</f>
        <v/>
      </c>
      <c r="U693" s="40" t="str">
        <f aca="false">IF($S693="","",N($S693)*N($T693))</f>
        <v/>
      </c>
      <c r="V693" s="18"/>
    </row>
    <row r="694" customFormat="false" ht="15" hidden="false" customHeight="false" outlineLevel="0" collapsed="false">
      <c r="B694" s="12" t="n">
        <v>688</v>
      </c>
      <c r="C694" s="36" t="str">
        <f aca="false">IF(商品マスタ!$C693="","",商品マスタ!$C693)</f>
        <v/>
      </c>
      <c r="D694" s="12" t="str">
        <f aca="false">IF($C694="","",商品マスタ!$D693)</f>
        <v/>
      </c>
      <c r="E694" s="12" t="str">
        <f aca="false">IF($C694="","",商品マスタ!$G693)</f>
        <v/>
      </c>
      <c r="F694" s="12" t="str">
        <f aca="false">IF($C694="","",IF(商品マスタ!$P693="","理論",商品マスタ!$P693))</f>
        <v/>
      </c>
      <c r="G694" s="17" t="str">
        <f aca="false">IF($C694="","",N(商品マスタ!$H693))</f>
        <v/>
      </c>
      <c r="H694" s="14"/>
      <c r="I694" s="17" t="str">
        <f aca="false">IF($C694="","",N($H694)*N(商品マスタ!$N693))</f>
        <v/>
      </c>
      <c r="J694" s="17" t="str">
        <f aca="false">IF($C694="","",N($I694)-N($G694))</f>
        <v/>
      </c>
      <c r="K694" s="37" t="str">
        <f aca="false">IF($C694="","",N(商品マスタ!$I693))</f>
        <v/>
      </c>
      <c r="L694" s="17" t="str">
        <f aca="false">IF($C694="","",MAX(1,N(商品マスタ!$J693)))</f>
        <v/>
      </c>
      <c r="M694" s="38" t="str">
        <f aca="false">IF($C694="","",N(TOP!$C$16)*N($K694))</f>
        <v/>
      </c>
      <c r="N694" s="17" t="str">
        <f aca="false">IF($C694="","",ROUNDUP(N($M694)/N($L694),0))</f>
        <v/>
      </c>
      <c r="O694" s="17" t="str">
        <f aca="false">IF($C694="","",N(商品マスタ!$R693))</f>
        <v/>
      </c>
      <c r="P694" s="17" t="str">
        <f aca="false">IF($C694="","",IF($F694="理論",(N($O694)+N($N694))-N($G694),(N($O694)+N($N694))-N($I694)))</f>
        <v/>
      </c>
      <c r="Q694" s="17" t="str">
        <f aca="false">IF($C694="","",MAX(1,N(商品マスタ!$K693)))</f>
        <v/>
      </c>
      <c r="R694" s="39" t="str">
        <f aca="false">IF($C694="","",IF(N($P694)/N($Q694)&lt;=0,"",ROUNDUP(N($P694)/N($Q694),0)))</f>
        <v/>
      </c>
      <c r="S694" s="14"/>
      <c r="T694" s="40" t="str">
        <f aca="false">IF($C694="","",N(商品マスタ!$M693))</f>
        <v/>
      </c>
      <c r="U694" s="40" t="str">
        <f aca="false">IF($S694="","",N($S694)*N($T694))</f>
        <v/>
      </c>
      <c r="V694" s="18"/>
    </row>
    <row r="695" customFormat="false" ht="15" hidden="false" customHeight="false" outlineLevel="0" collapsed="false">
      <c r="B695" s="12" t="n">
        <v>689</v>
      </c>
      <c r="C695" s="36" t="str">
        <f aca="false">IF(商品マスタ!$C694="","",商品マスタ!$C694)</f>
        <v/>
      </c>
      <c r="D695" s="12" t="str">
        <f aca="false">IF($C695="","",商品マスタ!$D694)</f>
        <v/>
      </c>
      <c r="E695" s="12" t="str">
        <f aca="false">IF($C695="","",商品マスタ!$G694)</f>
        <v/>
      </c>
      <c r="F695" s="12" t="str">
        <f aca="false">IF($C695="","",IF(商品マスタ!$P694="","理論",商品マスタ!$P694))</f>
        <v/>
      </c>
      <c r="G695" s="17" t="str">
        <f aca="false">IF($C695="","",N(商品マスタ!$H694))</f>
        <v/>
      </c>
      <c r="H695" s="14"/>
      <c r="I695" s="17" t="str">
        <f aca="false">IF($C695="","",N($H695)*N(商品マスタ!$N694))</f>
        <v/>
      </c>
      <c r="J695" s="17" t="str">
        <f aca="false">IF($C695="","",N($I695)-N($G695))</f>
        <v/>
      </c>
      <c r="K695" s="37" t="str">
        <f aca="false">IF($C695="","",N(商品マスタ!$I694))</f>
        <v/>
      </c>
      <c r="L695" s="17" t="str">
        <f aca="false">IF($C695="","",MAX(1,N(商品マスタ!$J694)))</f>
        <v/>
      </c>
      <c r="M695" s="38" t="str">
        <f aca="false">IF($C695="","",N(TOP!$C$16)*N($K695))</f>
        <v/>
      </c>
      <c r="N695" s="17" t="str">
        <f aca="false">IF($C695="","",ROUNDUP(N($M695)/N($L695),0))</f>
        <v/>
      </c>
      <c r="O695" s="17" t="str">
        <f aca="false">IF($C695="","",N(商品マスタ!$R694))</f>
        <v/>
      </c>
      <c r="P695" s="17" t="str">
        <f aca="false">IF($C695="","",IF($F695="理論",(N($O695)+N($N695))-N($G695),(N($O695)+N($N695))-N($I695)))</f>
        <v/>
      </c>
      <c r="Q695" s="17" t="str">
        <f aca="false">IF($C695="","",MAX(1,N(商品マスタ!$K694)))</f>
        <v/>
      </c>
      <c r="R695" s="39" t="str">
        <f aca="false">IF($C695="","",IF(N($P695)/N($Q695)&lt;=0,"",ROUNDUP(N($P695)/N($Q695),0)))</f>
        <v/>
      </c>
      <c r="S695" s="14"/>
      <c r="T695" s="40" t="str">
        <f aca="false">IF($C695="","",N(商品マスタ!$M694))</f>
        <v/>
      </c>
      <c r="U695" s="40" t="str">
        <f aca="false">IF($S695="","",N($S695)*N($T695))</f>
        <v/>
      </c>
      <c r="V695" s="18"/>
    </row>
    <row r="696" customFormat="false" ht="15" hidden="false" customHeight="false" outlineLevel="0" collapsed="false">
      <c r="B696" s="12" t="n">
        <v>690</v>
      </c>
      <c r="C696" s="36" t="str">
        <f aca="false">IF(商品マスタ!$C695="","",商品マスタ!$C695)</f>
        <v/>
      </c>
      <c r="D696" s="12" t="str">
        <f aca="false">IF($C696="","",商品マスタ!$D695)</f>
        <v/>
      </c>
      <c r="E696" s="12" t="str">
        <f aca="false">IF($C696="","",商品マスタ!$G695)</f>
        <v/>
      </c>
      <c r="F696" s="12" t="str">
        <f aca="false">IF($C696="","",IF(商品マスタ!$P695="","理論",商品マスタ!$P695))</f>
        <v/>
      </c>
      <c r="G696" s="17" t="str">
        <f aca="false">IF($C696="","",N(商品マスタ!$H695))</f>
        <v/>
      </c>
      <c r="H696" s="14"/>
      <c r="I696" s="17" t="str">
        <f aca="false">IF($C696="","",N($H696)*N(商品マスタ!$N695))</f>
        <v/>
      </c>
      <c r="J696" s="17" t="str">
        <f aca="false">IF($C696="","",N($I696)-N($G696))</f>
        <v/>
      </c>
      <c r="K696" s="37" t="str">
        <f aca="false">IF($C696="","",N(商品マスタ!$I695))</f>
        <v/>
      </c>
      <c r="L696" s="17" t="str">
        <f aca="false">IF($C696="","",MAX(1,N(商品マスタ!$J695)))</f>
        <v/>
      </c>
      <c r="M696" s="38" t="str">
        <f aca="false">IF($C696="","",N(TOP!$C$16)*N($K696))</f>
        <v/>
      </c>
      <c r="N696" s="17" t="str">
        <f aca="false">IF($C696="","",ROUNDUP(N($M696)/N($L696),0))</f>
        <v/>
      </c>
      <c r="O696" s="17" t="str">
        <f aca="false">IF($C696="","",N(商品マスタ!$R695))</f>
        <v/>
      </c>
      <c r="P696" s="17" t="str">
        <f aca="false">IF($C696="","",IF($F696="理論",(N($O696)+N($N696))-N($G696),(N($O696)+N($N696))-N($I696)))</f>
        <v/>
      </c>
      <c r="Q696" s="17" t="str">
        <f aca="false">IF($C696="","",MAX(1,N(商品マスタ!$K695)))</f>
        <v/>
      </c>
      <c r="R696" s="39" t="str">
        <f aca="false">IF($C696="","",IF(N($P696)/N($Q696)&lt;=0,"",ROUNDUP(N($P696)/N($Q696),0)))</f>
        <v/>
      </c>
      <c r="S696" s="14"/>
      <c r="T696" s="40" t="str">
        <f aca="false">IF($C696="","",N(商品マスタ!$M695))</f>
        <v/>
      </c>
      <c r="U696" s="40" t="str">
        <f aca="false">IF($S696="","",N($S696)*N($T696))</f>
        <v/>
      </c>
      <c r="V696" s="18"/>
    </row>
    <row r="697" customFormat="false" ht="15" hidden="false" customHeight="false" outlineLevel="0" collapsed="false">
      <c r="B697" s="12" t="n">
        <v>691</v>
      </c>
      <c r="C697" s="36" t="str">
        <f aca="false">IF(商品マスタ!$C696="","",商品マスタ!$C696)</f>
        <v/>
      </c>
      <c r="D697" s="12" t="str">
        <f aca="false">IF($C697="","",商品マスタ!$D696)</f>
        <v/>
      </c>
      <c r="E697" s="12" t="str">
        <f aca="false">IF($C697="","",商品マスタ!$G696)</f>
        <v/>
      </c>
      <c r="F697" s="12" t="str">
        <f aca="false">IF($C697="","",IF(商品マスタ!$P696="","理論",商品マスタ!$P696))</f>
        <v/>
      </c>
      <c r="G697" s="17" t="str">
        <f aca="false">IF($C697="","",N(商品マスタ!$H696))</f>
        <v/>
      </c>
      <c r="H697" s="14"/>
      <c r="I697" s="17" t="str">
        <f aca="false">IF($C697="","",N($H697)*N(商品マスタ!$N696))</f>
        <v/>
      </c>
      <c r="J697" s="17" t="str">
        <f aca="false">IF($C697="","",N($I697)-N($G697))</f>
        <v/>
      </c>
      <c r="K697" s="37" t="str">
        <f aca="false">IF($C697="","",N(商品マスタ!$I696))</f>
        <v/>
      </c>
      <c r="L697" s="17" t="str">
        <f aca="false">IF($C697="","",MAX(1,N(商品マスタ!$J696)))</f>
        <v/>
      </c>
      <c r="M697" s="38" t="str">
        <f aca="false">IF($C697="","",N(TOP!$C$16)*N($K697))</f>
        <v/>
      </c>
      <c r="N697" s="17" t="str">
        <f aca="false">IF($C697="","",ROUNDUP(N($M697)/N($L697),0))</f>
        <v/>
      </c>
      <c r="O697" s="17" t="str">
        <f aca="false">IF($C697="","",N(商品マスタ!$R696))</f>
        <v/>
      </c>
      <c r="P697" s="17" t="str">
        <f aca="false">IF($C697="","",IF($F697="理論",(N($O697)+N($N697))-N($G697),(N($O697)+N($N697))-N($I697)))</f>
        <v/>
      </c>
      <c r="Q697" s="17" t="str">
        <f aca="false">IF($C697="","",MAX(1,N(商品マスタ!$K696)))</f>
        <v/>
      </c>
      <c r="R697" s="39" t="str">
        <f aca="false">IF($C697="","",IF(N($P697)/N($Q697)&lt;=0,"",ROUNDUP(N($P697)/N($Q697),0)))</f>
        <v/>
      </c>
      <c r="S697" s="14"/>
      <c r="T697" s="40" t="str">
        <f aca="false">IF($C697="","",N(商品マスタ!$M696))</f>
        <v/>
      </c>
      <c r="U697" s="40" t="str">
        <f aca="false">IF($S697="","",N($S697)*N($T697))</f>
        <v/>
      </c>
      <c r="V697" s="18"/>
    </row>
    <row r="698" customFormat="false" ht="15" hidden="false" customHeight="false" outlineLevel="0" collapsed="false">
      <c r="B698" s="12" t="n">
        <v>692</v>
      </c>
      <c r="C698" s="36" t="str">
        <f aca="false">IF(商品マスタ!$C697="","",商品マスタ!$C697)</f>
        <v/>
      </c>
      <c r="D698" s="12" t="str">
        <f aca="false">IF($C698="","",商品マスタ!$D697)</f>
        <v/>
      </c>
      <c r="E698" s="12" t="str">
        <f aca="false">IF($C698="","",商品マスタ!$G697)</f>
        <v/>
      </c>
      <c r="F698" s="12" t="str">
        <f aca="false">IF($C698="","",IF(商品マスタ!$P697="","理論",商品マスタ!$P697))</f>
        <v/>
      </c>
      <c r="G698" s="17" t="str">
        <f aca="false">IF($C698="","",N(商品マスタ!$H697))</f>
        <v/>
      </c>
      <c r="H698" s="14"/>
      <c r="I698" s="17" t="str">
        <f aca="false">IF($C698="","",N($H698)*N(商品マスタ!$N697))</f>
        <v/>
      </c>
      <c r="J698" s="17" t="str">
        <f aca="false">IF($C698="","",N($I698)-N($G698))</f>
        <v/>
      </c>
      <c r="K698" s="37" t="str">
        <f aca="false">IF($C698="","",N(商品マスタ!$I697))</f>
        <v/>
      </c>
      <c r="L698" s="17" t="str">
        <f aca="false">IF($C698="","",MAX(1,N(商品マスタ!$J697)))</f>
        <v/>
      </c>
      <c r="M698" s="38" t="str">
        <f aca="false">IF($C698="","",N(TOP!$C$16)*N($K698))</f>
        <v/>
      </c>
      <c r="N698" s="17" t="str">
        <f aca="false">IF($C698="","",ROUNDUP(N($M698)/N($L698),0))</f>
        <v/>
      </c>
      <c r="O698" s="17" t="str">
        <f aca="false">IF($C698="","",N(商品マスタ!$R697))</f>
        <v/>
      </c>
      <c r="P698" s="17" t="str">
        <f aca="false">IF($C698="","",IF($F698="理論",(N($O698)+N($N698))-N($G698),(N($O698)+N($N698))-N($I698)))</f>
        <v/>
      </c>
      <c r="Q698" s="17" t="str">
        <f aca="false">IF($C698="","",MAX(1,N(商品マスタ!$K697)))</f>
        <v/>
      </c>
      <c r="R698" s="39" t="str">
        <f aca="false">IF($C698="","",IF(N($P698)/N($Q698)&lt;=0,"",ROUNDUP(N($P698)/N($Q698),0)))</f>
        <v/>
      </c>
      <c r="S698" s="14"/>
      <c r="T698" s="40" t="str">
        <f aca="false">IF($C698="","",N(商品マスタ!$M697))</f>
        <v/>
      </c>
      <c r="U698" s="40" t="str">
        <f aca="false">IF($S698="","",N($S698)*N($T698))</f>
        <v/>
      </c>
      <c r="V698" s="18"/>
    </row>
    <row r="699" customFormat="false" ht="15" hidden="false" customHeight="false" outlineLevel="0" collapsed="false">
      <c r="B699" s="12" t="n">
        <v>693</v>
      </c>
      <c r="C699" s="36" t="str">
        <f aca="false">IF(商品マスタ!$C698="","",商品マスタ!$C698)</f>
        <v/>
      </c>
      <c r="D699" s="12" t="str">
        <f aca="false">IF($C699="","",商品マスタ!$D698)</f>
        <v/>
      </c>
      <c r="E699" s="12" t="str">
        <f aca="false">IF($C699="","",商品マスタ!$G698)</f>
        <v/>
      </c>
      <c r="F699" s="12" t="str">
        <f aca="false">IF($C699="","",IF(商品マスタ!$P698="","理論",商品マスタ!$P698))</f>
        <v/>
      </c>
      <c r="G699" s="17" t="str">
        <f aca="false">IF($C699="","",N(商品マスタ!$H698))</f>
        <v/>
      </c>
      <c r="H699" s="14"/>
      <c r="I699" s="17" t="str">
        <f aca="false">IF($C699="","",N($H699)*N(商品マスタ!$N698))</f>
        <v/>
      </c>
      <c r="J699" s="17" t="str">
        <f aca="false">IF($C699="","",N($I699)-N($G699))</f>
        <v/>
      </c>
      <c r="K699" s="37" t="str">
        <f aca="false">IF($C699="","",N(商品マスタ!$I698))</f>
        <v/>
      </c>
      <c r="L699" s="17" t="str">
        <f aca="false">IF($C699="","",MAX(1,N(商品マスタ!$J698)))</f>
        <v/>
      </c>
      <c r="M699" s="38" t="str">
        <f aca="false">IF($C699="","",N(TOP!$C$16)*N($K699))</f>
        <v/>
      </c>
      <c r="N699" s="17" t="str">
        <f aca="false">IF($C699="","",ROUNDUP(N($M699)/N($L699),0))</f>
        <v/>
      </c>
      <c r="O699" s="17" t="str">
        <f aca="false">IF($C699="","",N(商品マスタ!$R698))</f>
        <v/>
      </c>
      <c r="P699" s="17" t="str">
        <f aca="false">IF($C699="","",IF($F699="理論",(N($O699)+N($N699))-N($G699),(N($O699)+N($N699))-N($I699)))</f>
        <v/>
      </c>
      <c r="Q699" s="17" t="str">
        <f aca="false">IF($C699="","",MAX(1,N(商品マスタ!$K698)))</f>
        <v/>
      </c>
      <c r="R699" s="39" t="str">
        <f aca="false">IF($C699="","",IF(N($P699)/N($Q699)&lt;=0,"",ROUNDUP(N($P699)/N($Q699),0)))</f>
        <v/>
      </c>
      <c r="S699" s="14"/>
      <c r="T699" s="40" t="str">
        <f aca="false">IF($C699="","",N(商品マスタ!$M698))</f>
        <v/>
      </c>
      <c r="U699" s="40" t="str">
        <f aca="false">IF($S699="","",N($S699)*N($T699))</f>
        <v/>
      </c>
      <c r="V699" s="18"/>
    </row>
    <row r="700" customFormat="false" ht="15" hidden="false" customHeight="false" outlineLevel="0" collapsed="false">
      <c r="B700" s="12" t="n">
        <v>694</v>
      </c>
      <c r="C700" s="36" t="str">
        <f aca="false">IF(商品マスタ!$C699="","",商品マスタ!$C699)</f>
        <v/>
      </c>
      <c r="D700" s="12" t="str">
        <f aca="false">IF($C700="","",商品マスタ!$D699)</f>
        <v/>
      </c>
      <c r="E700" s="12" t="str">
        <f aca="false">IF($C700="","",商品マスタ!$G699)</f>
        <v/>
      </c>
      <c r="F700" s="12" t="str">
        <f aca="false">IF($C700="","",IF(商品マスタ!$P699="","理論",商品マスタ!$P699))</f>
        <v/>
      </c>
      <c r="G700" s="17" t="str">
        <f aca="false">IF($C700="","",N(商品マスタ!$H699))</f>
        <v/>
      </c>
      <c r="H700" s="14"/>
      <c r="I700" s="17" t="str">
        <f aca="false">IF($C700="","",N($H700)*N(商品マスタ!$N699))</f>
        <v/>
      </c>
      <c r="J700" s="17" t="str">
        <f aca="false">IF($C700="","",N($I700)-N($G700))</f>
        <v/>
      </c>
      <c r="K700" s="37" t="str">
        <f aca="false">IF($C700="","",N(商品マスタ!$I699))</f>
        <v/>
      </c>
      <c r="L700" s="17" t="str">
        <f aca="false">IF($C700="","",MAX(1,N(商品マスタ!$J699)))</f>
        <v/>
      </c>
      <c r="M700" s="38" t="str">
        <f aca="false">IF($C700="","",N(TOP!$C$16)*N($K700))</f>
        <v/>
      </c>
      <c r="N700" s="17" t="str">
        <f aca="false">IF($C700="","",ROUNDUP(N($M700)/N($L700),0))</f>
        <v/>
      </c>
      <c r="O700" s="17" t="str">
        <f aca="false">IF($C700="","",N(商品マスタ!$R699))</f>
        <v/>
      </c>
      <c r="P700" s="17" t="str">
        <f aca="false">IF($C700="","",IF($F700="理論",(N($O700)+N($N700))-N($G700),(N($O700)+N($N700))-N($I700)))</f>
        <v/>
      </c>
      <c r="Q700" s="17" t="str">
        <f aca="false">IF($C700="","",MAX(1,N(商品マスタ!$K699)))</f>
        <v/>
      </c>
      <c r="R700" s="39" t="str">
        <f aca="false">IF($C700="","",IF(N($P700)/N($Q700)&lt;=0,"",ROUNDUP(N($P700)/N($Q700),0)))</f>
        <v/>
      </c>
      <c r="S700" s="14"/>
      <c r="T700" s="40" t="str">
        <f aca="false">IF($C700="","",N(商品マスタ!$M699))</f>
        <v/>
      </c>
      <c r="U700" s="40" t="str">
        <f aca="false">IF($S700="","",N($S700)*N($T700))</f>
        <v/>
      </c>
      <c r="V700" s="18"/>
    </row>
    <row r="701" customFormat="false" ht="15" hidden="false" customHeight="false" outlineLevel="0" collapsed="false">
      <c r="B701" s="12" t="n">
        <v>695</v>
      </c>
      <c r="C701" s="36" t="str">
        <f aca="false">IF(商品マスタ!$C700="","",商品マスタ!$C700)</f>
        <v/>
      </c>
      <c r="D701" s="12" t="str">
        <f aca="false">IF($C701="","",商品マスタ!$D700)</f>
        <v/>
      </c>
      <c r="E701" s="12" t="str">
        <f aca="false">IF($C701="","",商品マスタ!$G700)</f>
        <v/>
      </c>
      <c r="F701" s="12" t="str">
        <f aca="false">IF($C701="","",IF(商品マスタ!$P700="","理論",商品マスタ!$P700))</f>
        <v/>
      </c>
      <c r="G701" s="17" t="str">
        <f aca="false">IF($C701="","",N(商品マスタ!$H700))</f>
        <v/>
      </c>
      <c r="H701" s="14"/>
      <c r="I701" s="17" t="str">
        <f aca="false">IF($C701="","",N($H701)*N(商品マスタ!$N700))</f>
        <v/>
      </c>
      <c r="J701" s="17" t="str">
        <f aca="false">IF($C701="","",N($I701)-N($G701))</f>
        <v/>
      </c>
      <c r="K701" s="37" t="str">
        <f aca="false">IF($C701="","",N(商品マスタ!$I700))</f>
        <v/>
      </c>
      <c r="L701" s="17" t="str">
        <f aca="false">IF($C701="","",MAX(1,N(商品マスタ!$J700)))</f>
        <v/>
      </c>
      <c r="M701" s="38" t="str">
        <f aca="false">IF($C701="","",N(TOP!$C$16)*N($K701))</f>
        <v/>
      </c>
      <c r="N701" s="17" t="str">
        <f aca="false">IF($C701="","",ROUNDUP(N($M701)/N($L701),0))</f>
        <v/>
      </c>
      <c r="O701" s="17" t="str">
        <f aca="false">IF($C701="","",N(商品マスタ!$R700))</f>
        <v/>
      </c>
      <c r="P701" s="17" t="str">
        <f aca="false">IF($C701="","",IF($F701="理論",(N($O701)+N($N701))-N($G701),(N($O701)+N($N701))-N($I701)))</f>
        <v/>
      </c>
      <c r="Q701" s="17" t="str">
        <f aca="false">IF($C701="","",MAX(1,N(商品マスタ!$K700)))</f>
        <v/>
      </c>
      <c r="R701" s="39" t="str">
        <f aca="false">IF($C701="","",IF(N($P701)/N($Q701)&lt;=0,"",ROUNDUP(N($P701)/N($Q701),0)))</f>
        <v/>
      </c>
      <c r="S701" s="14"/>
      <c r="T701" s="40" t="str">
        <f aca="false">IF($C701="","",N(商品マスタ!$M700))</f>
        <v/>
      </c>
      <c r="U701" s="40" t="str">
        <f aca="false">IF($S701="","",N($S701)*N($T701))</f>
        <v/>
      </c>
      <c r="V701" s="18"/>
    </row>
    <row r="702" customFormat="false" ht="15" hidden="false" customHeight="false" outlineLevel="0" collapsed="false">
      <c r="B702" s="12" t="n">
        <v>696</v>
      </c>
      <c r="C702" s="36" t="str">
        <f aca="false">IF(商品マスタ!$C701="","",商品マスタ!$C701)</f>
        <v/>
      </c>
      <c r="D702" s="12" t="str">
        <f aca="false">IF($C702="","",商品マスタ!$D701)</f>
        <v/>
      </c>
      <c r="E702" s="12" t="str">
        <f aca="false">IF($C702="","",商品マスタ!$G701)</f>
        <v/>
      </c>
      <c r="F702" s="12" t="str">
        <f aca="false">IF($C702="","",IF(商品マスタ!$P701="","理論",商品マスタ!$P701))</f>
        <v/>
      </c>
      <c r="G702" s="17" t="str">
        <f aca="false">IF($C702="","",N(商品マスタ!$H701))</f>
        <v/>
      </c>
      <c r="H702" s="14"/>
      <c r="I702" s="17" t="str">
        <f aca="false">IF($C702="","",N($H702)*N(商品マスタ!$N701))</f>
        <v/>
      </c>
      <c r="J702" s="17" t="str">
        <f aca="false">IF($C702="","",N($I702)-N($G702))</f>
        <v/>
      </c>
      <c r="K702" s="37" t="str">
        <f aca="false">IF($C702="","",N(商品マスタ!$I701))</f>
        <v/>
      </c>
      <c r="L702" s="17" t="str">
        <f aca="false">IF($C702="","",MAX(1,N(商品マスタ!$J701)))</f>
        <v/>
      </c>
      <c r="M702" s="38" t="str">
        <f aca="false">IF($C702="","",N(TOP!$C$16)*N($K702))</f>
        <v/>
      </c>
      <c r="N702" s="17" t="str">
        <f aca="false">IF($C702="","",ROUNDUP(N($M702)/N($L702),0))</f>
        <v/>
      </c>
      <c r="O702" s="17" t="str">
        <f aca="false">IF($C702="","",N(商品マスタ!$R701))</f>
        <v/>
      </c>
      <c r="P702" s="17" t="str">
        <f aca="false">IF($C702="","",IF($F702="理論",(N($O702)+N($N702))-N($G702),(N($O702)+N($N702))-N($I702)))</f>
        <v/>
      </c>
      <c r="Q702" s="17" t="str">
        <f aca="false">IF($C702="","",MAX(1,N(商品マスタ!$K701)))</f>
        <v/>
      </c>
      <c r="R702" s="39" t="str">
        <f aca="false">IF($C702="","",IF(N($P702)/N($Q702)&lt;=0,"",ROUNDUP(N($P702)/N($Q702),0)))</f>
        <v/>
      </c>
      <c r="S702" s="14"/>
      <c r="T702" s="40" t="str">
        <f aca="false">IF($C702="","",N(商品マスタ!$M701))</f>
        <v/>
      </c>
      <c r="U702" s="40" t="str">
        <f aca="false">IF($S702="","",N($S702)*N($T702))</f>
        <v/>
      </c>
      <c r="V702" s="18"/>
    </row>
    <row r="703" customFormat="false" ht="15" hidden="false" customHeight="false" outlineLevel="0" collapsed="false">
      <c r="B703" s="12" t="n">
        <v>697</v>
      </c>
      <c r="C703" s="36" t="str">
        <f aca="false">IF(商品マスタ!$C702="","",商品マスタ!$C702)</f>
        <v/>
      </c>
      <c r="D703" s="12" t="str">
        <f aca="false">IF($C703="","",商品マスタ!$D702)</f>
        <v/>
      </c>
      <c r="E703" s="12" t="str">
        <f aca="false">IF($C703="","",商品マスタ!$G702)</f>
        <v/>
      </c>
      <c r="F703" s="12" t="str">
        <f aca="false">IF($C703="","",IF(商品マスタ!$P702="","理論",商品マスタ!$P702))</f>
        <v/>
      </c>
      <c r="G703" s="17" t="str">
        <f aca="false">IF($C703="","",N(商品マスタ!$H702))</f>
        <v/>
      </c>
      <c r="H703" s="14"/>
      <c r="I703" s="17" t="str">
        <f aca="false">IF($C703="","",N($H703)*N(商品マスタ!$N702))</f>
        <v/>
      </c>
      <c r="J703" s="17" t="str">
        <f aca="false">IF($C703="","",N($I703)-N($G703))</f>
        <v/>
      </c>
      <c r="K703" s="37" t="str">
        <f aca="false">IF($C703="","",N(商品マスタ!$I702))</f>
        <v/>
      </c>
      <c r="L703" s="17" t="str">
        <f aca="false">IF($C703="","",MAX(1,N(商品マスタ!$J702)))</f>
        <v/>
      </c>
      <c r="M703" s="38" t="str">
        <f aca="false">IF($C703="","",N(TOP!$C$16)*N($K703))</f>
        <v/>
      </c>
      <c r="N703" s="17" t="str">
        <f aca="false">IF($C703="","",ROUNDUP(N($M703)/N($L703),0))</f>
        <v/>
      </c>
      <c r="O703" s="17" t="str">
        <f aca="false">IF($C703="","",N(商品マスタ!$R702))</f>
        <v/>
      </c>
      <c r="P703" s="17" t="str">
        <f aca="false">IF($C703="","",IF($F703="理論",(N($O703)+N($N703))-N($G703),(N($O703)+N($N703))-N($I703)))</f>
        <v/>
      </c>
      <c r="Q703" s="17" t="str">
        <f aca="false">IF($C703="","",MAX(1,N(商品マスタ!$K702)))</f>
        <v/>
      </c>
      <c r="R703" s="39" t="str">
        <f aca="false">IF($C703="","",IF(N($P703)/N($Q703)&lt;=0,"",ROUNDUP(N($P703)/N($Q703),0)))</f>
        <v/>
      </c>
      <c r="S703" s="14"/>
      <c r="T703" s="40" t="str">
        <f aca="false">IF($C703="","",N(商品マスタ!$M702))</f>
        <v/>
      </c>
      <c r="U703" s="40" t="str">
        <f aca="false">IF($S703="","",N($S703)*N($T703))</f>
        <v/>
      </c>
      <c r="V703" s="18"/>
    </row>
    <row r="704" customFormat="false" ht="15" hidden="false" customHeight="false" outlineLevel="0" collapsed="false">
      <c r="B704" s="12" t="n">
        <v>698</v>
      </c>
      <c r="C704" s="36" t="str">
        <f aca="false">IF(商品マスタ!$C703="","",商品マスタ!$C703)</f>
        <v/>
      </c>
      <c r="D704" s="12" t="str">
        <f aca="false">IF($C704="","",商品マスタ!$D703)</f>
        <v/>
      </c>
      <c r="E704" s="12" t="str">
        <f aca="false">IF($C704="","",商品マスタ!$G703)</f>
        <v/>
      </c>
      <c r="F704" s="12" t="str">
        <f aca="false">IF($C704="","",IF(商品マスタ!$P703="","理論",商品マスタ!$P703))</f>
        <v/>
      </c>
      <c r="G704" s="17" t="str">
        <f aca="false">IF($C704="","",N(商品マスタ!$H703))</f>
        <v/>
      </c>
      <c r="H704" s="14"/>
      <c r="I704" s="17" t="str">
        <f aca="false">IF($C704="","",N($H704)*N(商品マスタ!$N703))</f>
        <v/>
      </c>
      <c r="J704" s="17" t="str">
        <f aca="false">IF($C704="","",N($I704)-N($G704))</f>
        <v/>
      </c>
      <c r="K704" s="37" t="str">
        <f aca="false">IF($C704="","",N(商品マスタ!$I703))</f>
        <v/>
      </c>
      <c r="L704" s="17" t="str">
        <f aca="false">IF($C704="","",MAX(1,N(商品マスタ!$J703)))</f>
        <v/>
      </c>
      <c r="M704" s="38" t="str">
        <f aca="false">IF($C704="","",N(TOP!$C$16)*N($K704))</f>
        <v/>
      </c>
      <c r="N704" s="17" t="str">
        <f aca="false">IF($C704="","",ROUNDUP(N($M704)/N($L704),0))</f>
        <v/>
      </c>
      <c r="O704" s="17" t="str">
        <f aca="false">IF($C704="","",N(商品マスタ!$R703))</f>
        <v/>
      </c>
      <c r="P704" s="17" t="str">
        <f aca="false">IF($C704="","",IF($F704="理論",(N($O704)+N($N704))-N($G704),(N($O704)+N($N704))-N($I704)))</f>
        <v/>
      </c>
      <c r="Q704" s="17" t="str">
        <f aca="false">IF($C704="","",MAX(1,N(商品マスタ!$K703)))</f>
        <v/>
      </c>
      <c r="R704" s="39" t="str">
        <f aca="false">IF($C704="","",IF(N($P704)/N($Q704)&lt;=0,"",ROUNDUP(N($P704)/N($Q704),0)))</f>
        <v/>
      </c>
      <c r="S704" s="14"/>
      <c r="T704" s="40" t="str">
        <f aca="false">IF($C704="","",N(商品マスタ!$M703))</f>
        <v/>
      </c>
      <c r="U704" s="40" t="str">
        <f aca="false">IF($S704="","",N($S704)*N($T704))</f>
        <v/>
      </c>
      <c r="V704" s="18"/>
    </row>
    <row r="705" customFormat="false" ht="15" hidden="false" customHeight="false" outlineLevel="0" collapsed="false">
      <c r="B705" s="12" t="n">
        <v>699</v>
      </c>
      <c r="C705" s="36" t="str">
        <f aca="false">IF(商品マスタ!$C704="","",商品マスタ!$C704)</f>
        <v/>
      </c>
      <c r="D705" s="12" t="str">
        <f aca="false">IF($C705="","",商品マスタ!$D704)</f>
        <v/>
      </c>
      <c r="E705" s="12" t="str">
        <f aca="false">IF($C705="","",商品マスタ!$G704)</f>
        <v/>
      </c>
      <c r="F705" s="12" t="str">
        <f aca="false">IF($C705="","",IF(商品マスタ!$P704="","理論",商品マスタ!$P704))</f>
        <v/>
      </c>
      <c r="G705" s="17" t="str">
        <f aca="false">IF($C705="","",N(商品マスタ!$H704))</f>
        <v/>
      </c>
      <c r="H705" s="14"/>
      <c r="I705" s="17" t="str">
        <f aca="false">IF($C705="","",N($H705)*N(商品マスタ!$N704))</f>
        <v/>
      </c>
      <c r="J705" s="17" t="str">
        <f aca="false">IF($C705="","",N($I705)-N($G705))</f>
        <v/>
      </c>
      <c r="K705" s="37" t="str">
        <f aca="false">IF($C705="","",N(商品マスタ!$I704))</f>
        <v/>
      </c>
      <c r="L705" s="17" t="str">
        <f aca="false">IF($C705="","",MAX(1,N(商品マスタ!$J704)))</f>
        <v/>
      </c>
      <c r="M705" s="38" t="str">
        <f aca="false">IF($C705="","",N(TOP!$C$16)*N($K705))</f>
        <v/>
      </c>
      <c r="N705" s="17" t="str">
        <f aca="false">IF($C705="","",ROUNDUP(N($M705)/N($L705),0))</f>
        <v/>
      </c>
      <c r="O705" s="17" t="str">
        <f aca="false">IF($C705="","",N(商品マスタ!$R704))</f>
        <v/>
      </c>
      <c r="P705" s="17" t="str">
        <f aca="false">IF($C705="","",IF($F705="理論",(N($O705)+N($N705))-N($G705),(N($O705)+N($N705))-N($I705)))</f>
        <v/>
      </c>
      <c r="Q705" s="17" t="str">
        <f aca="false">IF($C705="","",MAX(1,N(商品マスタ!$K704)))</f>
        <v/>
      </c>
      <c r="R705" s="39" t="str">
        <f aca="false">IF($C705="","",IF(N($P705)/N($Q705)&lt;=0,"",ROUNDUP(N($P705)/N($Q705),0)))</f>
        <v/>
      </c>
      <c r="S705" s="14"/>
      <c r="T705" s="40" t="str">
        <f aca="false">IF($C705="","",N(商品マスタ!$M704))</f>
        <v/>
      </c>
      <c r="U705" s="40" t="str">
        <f aca="false">IF($S705="","",N($S705)*N($T705))</f>
        <v/>
      </c>
      <c r="V705" s="18"/>
    </row>
    <row r="706" customFormat="false" ht="15" hidden="false" customHeight="false" outlineLevel="0" collapsed="false">
      <c r="B706" s="12" t="n">
        <v>700</v>
      </c>
      <c r="C706" s="36" t="str">
        <f aca="false">IF(商品マスタ!$C705="","",商品マスタ!$C705)</f>
        <v/>
      </c>
      <c r="D706" s="12" t="str">
        <f aca="false">IF($C706="","",商品マスタ!$D705)</f>
        <v/>
      </c>
      <c r="E706" s="12" t="str">
        <f aca="false">IF($C706="","",商品マスタ!$G705)</f>
        <v/>
      </c>
      <c r="F706" s="12" t="str">
        <f aca="false">IF($C706="","",IF(商品マスタ!$P705="","理論",商品マスタ!$P705))</f>
        <v/>
      </c>
      <c r="G706" s="17" t="str">
        <f aca="false">IF($C706="","",N(商品マスタ!$H705))</f>
        <v/>
      </c>
      <c r="H706" s="14"/>
      <c r="I706" s="17" t="str">
        <f aca="false">IF($C706="","",N($H706)*N(商品マスタ!$N705))</f>
        <v/>
      </c>
      <c r="J706" s="17" t="str">
        <f aca="false">IF($C706="","",N($I706)-N($G706))</f>
        <v/>
      </c>
      <c r="K706" s="37" t="str">
        <f aca="false">IF($C706="","",N(商品マスタ!$I705))</f>
        <v/>
      </c>
      <c r="L706" s="17" t="str">
        <f aca="false">IF($C706="","",MAX(1,N(商品マスタ!$J705)))</f>
        <v/>
      </c>
      <c r="M706" s="38" t="str">
        <f aca="false">IF($C706="","",N(TOP!$C$16)*N($K706))</f>
        <v/>
      </c>
      <c r="N706" s="17" t="str">
        <f aca="false">IF($C706="","",ROUNDUP(N($M706)/N($L706),0))</f>
        <v/>
      </c>
      <c r="O706" s="17" t="str">
        <f aca="false">IF($C706="","",N(商品マスタ!$R705))</f>
        <v/>
      </c>
      <c r="P706" s="17" t="str">
        <f aca="false">IF($C706="","",IF($F706="理論",(N($O706)+N($N706))-N($G706),(N($O706)+N($N706))-N($I706)))</f>
        <v/>
      </c>
      <c r="Q706" s="17" t="str">
        <f aca="false">IF($C706="","",MAX(1,N(商品マスタ!$K705)))</f>
        <v/>
      </c>
      <c r="R706" s="39" t="str">
        <f aca="false">IF($C706="","",IF(N($P706)/N($Q706)&lt;=0,"",ROUNDUP(N($P706)/N($Q706),0)))</f>
        <v/>
      </c>
      <c r="S706" s="14"/>
      <c r="T706" s="40" t="str">
        <f aca="false">IF($C706="","",N(商品マスタ!$M705))</f>
        <v/>
      </c>
      <c r="U706" s="40" t="str">
        <f aca="false">IF($S706="","",N($S706)*N($T706))</f>
        <v/>
      </c>
      <c r="V706" s="18"/>
    </row>
    <row r="707" customFormat="false" ht="15" hidden="false" customHeight="false" outlineLevel="0" collapsed="false">
      <c r="B707" s="12" t="n">
        <v>701</v>
      </c>
      <c r="C707" s="36" t="str">
        <f aca="false">IF(商品マスタ!$C706="","",商品マスタ!$C706)</f>
        <v/>
      </c>
      <c r="D707" s="12" t="str">
        <f aca="false">IF($C707="","",商品マスタ!$D706)</f>
        <v/>
      </c>
      <c r="E707" s="12" t="str">
        <f aca="false">IF($C707="","",商品マスタ!$G706)</f>
        <v/>
      </c>
      <c r="F707" s="12" t="str">
        <f aca="false">IF($C707="","",IF(商品マスタ!$P706="","理論",商品マスタ!$P706))</f>
        <v/>
      </c>
      <c r="G707" s="17" t="str">
        <f aca="false">IF($C707="","",N(商品マスタ!$H706))</f>
        <v/>
      </c>
      <c r="H707" s="14"/>
      <c r="I707" s="17" t="str">
        <f aca="false">IF($C707="","",N($H707)*N(商品マスタ!$N706))</f>
        <v/>
      </c>
      <c r="J707" s="17" t="str">
        <f aca="false">IF($C707="","",N($I707)-N($G707))</f>
        <v/>
      </c>
      <c r="K707" s="37" t="str">
        <f aca="false">IF($C707="","",N(商品マスタ!$I706))</f>
        <v/>
      </c>
      <c r="L707" s="17" t="str">
        <f aca="false">IF($C707="","",MAX(1,N(商品マスタ!$J706)))</f>
        <v/>
      </c>
      <c r="M707" s="38" t="str">
        <f aca="false">IF($C707="","",N(TOP!$C$16)*N($K707))</f>
        <v/>
      </c>
      <c r="N707" s="17" t="str">
        <f aca="false">IF($C707="","",ROUNDUP(N($M707)/N($L707),0))</f>
        <v/>
      </c>
      <c r="O707" s="17" t="str">
        <f aca="false">IF($C707="","",N(商品マスタ!$R706))</f>
        <v/>
      </c>
      <c r="P707" s="17" t="str">
        <f aca="false">IF($C707="","",IF($F707="理論",(N($O707)+N($N707))-N($G707),(N($O707)+N($N707))-N($I707)))</f>
        <v/>
      </c>
      <c r="Q707" s="17" t="str">
        <f aca="false">IF($C707="","",MAX(1,N(商品マスタ!$K706)))</f>
        <v/>
      </c>
      <c r="R707" s="39" t="str">
        <f aca="false">IF($C707="","",IF(N($P707)/N($Q707)&lt;=0,"",ROUNDUP(N($P707)/N($Q707),0)))</f>
        <v/>
      </c>
      <c r="S707" s="14"/>
      <c r="T707" s="40" t="str">
        <f aca="false">IF($C707="","",N(商品マスタ!$M706))</f>
        <v/>
      </c>
      <c r="U707" s="40" t="str">
        <f aca="false">IF($S707="","",N($S707)*N($T707))</f>
        <v/>
      </c>
      <c r="V707" s="18"/>
    </row>
    <row r="708" customFormat="false" ht="15" hidden="false" customHeight="false" outlineLevel="0" collapsed="false">
      <c r="B708" s="12" t="n">
        <v>702</v>
      </c>
      <c r="C708" s="36" t="str">
        <f aca="false">IF(商品マスタ!$C707="","",商品マスタ!$C707)</f>
        <v/>
      </c>
      <c r="D708" s="12" t="str">
        <f aca="false">IF($C708="","",商品マスタ!$D707)</f>
        <v/>
      </c>
      <c r="E708" s="12" t="str">
        <f aca="false">IF($C708="","",商品マスタ!$G707)</f>
        <v/>
      </c>
      <c r="F708" s="12" t="str">
        <f aca="false">IF($C708="","",IF(商品マスタ!$P707="","理論",商品マスタ!$P707))</f>
        <v/>
      </c>
      <c r="G708" s="17" t="str">
        <f aca="false">IF($C708="","",N(商品マスタ!$H707))</f>
        <v/>
      </c>
      <c r="H708" s="14"/>
      <c r="I708" s="17" t="str">
        <f aca="false">IF($C708="","",N($H708)*N(商品マスタ!$N707))</f>
        <v/>
      </c>
      <c r="J708" s="17" t="str">
        <f aca="false">IF($C708="","",N($I708)-N($G708))</f>
        <v/>
      </c>
      <c r="K708" s="37" t="str">
        <f aca="false">IF($C708="","",N(商品マスタ!$I707))</f>
        <v/>
      </c>
      <c r="L708" s="17" t="str">
        <f aca="false">IF($C708="","",MAX(1,N(商品マスタ!$J707)))</f>
        <v/>
      </c>
      <c r="M708" s="38" t="str">
        <f aca="false">IF($C708="","",N(TOP!$C$16)*N($K708))</f>
        <v/>
      </c>
      <c r="N708" s="17" t="str">
        <f aca="false">IF($C708="","",ROUNDUP(N($M708)/N($L708),0))</f>
        <v/>
      </c>
      <c r="O708" s="17" t="str">
        <f aca="false">IF($C708="","",N(商品マスタ!$R707))</f>
        <v/>
      </c>
      <c r="P708" s="17" t="str">
        <f aca="false">IF($C708="","",IF($F708="理論",(N($O708)+N($N708))-N($G708),(N($O708)+N($N708))-N($I708)))</f>
        <v/>
      </c>
      <c r="Q708" s="17" t="str">
        <f aca="false">IF($C708="","",MAX(1,N(商品マスタ!$K707)))</f>
        <v/>
      </c>
      <c r="R708" s="39" t="str">
        <f aca="false">IF($C708="","",IF(N($P708)/N($Q708)&lt;=0,"",ROUNDUP(N($P708)/N($Q708),0)))</f>
        <v/>
      </c>
      <c r="S708" s="14"/>
      <c r="T708" s="40" t="str">
        <f aca="false">IF($C708="","",N(商品マスタ!$M707))</f>
        <v/>
      </c>
      <c r="U708" s="40" t="str">
        <f aca="false">IF($S708="","",N($S708)*N($T708))</f>
        <v/>
      </c>
      <c r="V708" s="18"/>
    </row>
    <row r="709" customFormat="false" ht="15" hidden="false" customHeight="false" outlineLevel="0" collapsed="false">
      <c r="B709" s="12" t="n">
        <v>703</v>
      </c>
      <c r="C709" s="36" t="str">
        <f aca="false">IF(商品マスタ!$C708="","",商品マスタ!$C708)</f>
        <v/>
      </c>
      <c r="D709" s="12" t="str">
        <f aca="false">IF($C709="","",商品マスタ!$D708)</f>
        <v/>
      </c>
      <c r="E709" s="12" t="str">
        <f aca="false">IF($C709="","",商品マスタ!$G708)</f>
        <v/>
      </c>
      <c r="F709" s="12" t="str">
        <f aca="false">IF($C709="","",IF(商品マスタ!$P708="","理論",商品マスタ!$P708))</f>
        <v/>
      </c>
      <c r="G709" s="17" t="str">
        <f aca="false">IF($C709="","",N(商品マスタ!$H708))</f>
        <v/>
      </c>
      <c r="H709" s="14"/>
      <c r="I709" s="17" t="str">
        <f aca="false">IF($C709="","",N($H709)*N(商品マスタ!$N708))</f>
        <v/>
      </c>
      <c r="J709" s="17" t="str">
        <f aca="false">IF($C709="","",N($I709)-N($G709))</f>
        <v/>
      </c>
      <c r="K709" s="37" t="str">
        <f aca="false">IF($C709="","",N(商品マスタ!$I708))</f>
        <v/>
      </c>
      <c r="L709" s="17" t="str">
        <f aca="false">IF($C709="","",MAX(1,N(商品マスタ!$J708)))</f>
        <v/>
      </c>
      <c r="M709" s="38" t="str">
        <f aca="false">IF($C709="","",N(TOP!$C$16)*N($K709))</f>
        <v/>
      </c>
      <c r="N709" s="17" t="str">
        <f aca="false">IF($C709="","",ROUNDUP(N($M709)/N($L709),0))</f>
        <v/>
      </c>
      <c r="O709" s="17" t="str">
        <f aca="false">IF($C709="","",N(商品マスタ!$R708))</f>
        <v/>
      </c>
      <c r="P709" s="17" t="str">
        <f aca="false">IF($C709="","",IF($F709="理論",(N($O709)+N($N709))-N($G709),(N($O709)+N($N709))-N($I709)))</f>
        <v/>
      </c>
      <c r="Q709" s="17" t="str">
        <f aca="false">IF($C709="","",MAX(1,N(商品マスタ!$K708)))</f>
        <v/>
      </c>
      <c r="R709" s="39" t="str">
        <f aca="false">IF($C709="","",IF(N($P709)/N($Q709)&lt;=0,"",ROUNDUP(N($P709)/N($Q709),0)))</f>
        <v/>
      </c>
      <c r="S709" s="14"/>
      <c r="T709" s="40" t="str">
        <f aca="false">IF($C709="","",N(商品マスタ!$M708))</f>
        <v/>
      </c>
      <c r="U709" s="40" t="str">
        <f aca="false">IF($S709="","",N($S709)*N($T709))</f>
        <v/>
      </c>
      <c r="V709" s="18"/>
    </row>
    <row r="710" customFormat="false" ht="15" hidden="false" customHeight="false" outlineLevel="0" collapsed="false">
      <c r="B710" s="12" t="n">
        <v>704</v>
      </c>
      <c r="C710" s="36" t="str">
        <f aca="false">IF(商品マスタ!$C709="","",商品マスタ!$C709)</f>
        <v/>
      </c>
      <c r="D710" s="12" t="str">
        <f aca="false">IF($C710="","",商品マスタ!$D709)</f>
        <v/>
      </c>
      <c r="E710" s="12" t="str">
        <f aca="false">IF($C710="","",商品マスタ!$G709)</f>
        <v/>
      </c>
      <c r="F710" s="12" t="str">
        <f aca="false">IF($C710="","",IF(商品マスタ!$P709="","理論",商品マスタ!$P709))</f>
        <v/>
      </c>
      <c r="G710" s="17" t="str">
        <f aca="false">IF($C710="","",N(商品マスタ!$H709))</f>
        <v/>
      </c>
      <c r="H710" s="14"/>
      <c r="I710" s="17" t="str">
        <f aca="false">IF($C710="","",N($H710)*N(商品マスタ!$N709))</f>
        <v/>
      </c>
      <c r="J710" s="17" t="str">
        <f aca="false">IF($C710="","",N($I710)-N($G710))</f>
        <v/>
      </c>
      <c r="K710" s="37" t="str">
        <f aca="false">IF($C710="","",N(商品マスタ!$I709))</f>
        <v/>
      </c>
      <c r="L710" s="17" t="str">
        <f aca="false">IF($C710="","",MAX(1,N(商品マスタ!$J709)))</f>
        <v/>
      </c>
      <c r="M710" s="38" t="str">
        <f aca="false">IF($C710="","",N(TOP!$C$16)*N($K710))</f>
        <v/>
      </c>
      <c r="N710" s="17" t="str">
        <f aca="false">IF($C710="","",ROUNDUP(N($M710)/N($L710),0))</f>
        <v/>
      </c>
      <c r="O710" s="17" t="str">
        <f aca="false">IF($C710="","",N(商品マスタ!$R709))</f>
        <v/>
      </c>
      <c r="P710" s="17" t="str">
        <f aca="false">IF($C710="","",IF($F710="理論",(N($O710)+N($N710))-N($G710),(N($O710)+N($N710))-N($I710)))</f>
        <v/>
      </c>
      <c r="Q710" s="17" t="str">
        <f aca="false">IF($C710="","",MAX(1,N(商品マスタ!$K709)))</f>
        <v/>
      </c>
      <c r="R710" s="39" t="str">
        <f aca="false">IF($C710="","",IF(N($P710)/N($Q710)&lt;=0,"",ROUNDUP(N($P710)/N($Q710),0)))</f>
        <v/>
      </c>
      <c r="S710" s="14"/>
      <c r="T710" s="40" t="str">
        <f aca="false">IF($C710="","",N(商品マスタ!$M709))</f>
        <v/>
      </c>
      <c r="U710" s="40" t="str">
        <f aca="false">IF($S710="","",N($S710)*N($T710))</f>
        <v/>
      </c>
      <c r="V710" s="18"/>
    </row>
    <row r="711" customFormat="false" ht="15" hidden="false" customHeight="false" outlineLevel="0" collapsed="false">
      <c r="B711" s="12" t="n">
        <v>705</v>
      </c>
      <c r="C711" s="36" t="str">
        <f aca="false">IF(商品マスタ!$C710="","",商品マスタ!$C710)</f>
        <v/>
      </c>
      <c r="D711" s="12" t="str">
        <f aca="false">IF($C711="","",商品マスタ!$D710)</f>
        <v/>
      </c>
      <c r="E711" s="12" t="str">
        <f aca="false">IF($C711="","",商品マスタ!$G710)</f>
        <v/>
      </c>
      <c r="F711" s="12" t="str">
        <f aca="false">IF($C711="","",IF(商品マスタ!$P710="","理論",商品マスタ!$P710))</f>
        <v/>
      </c>
      <c r="G711" s="17" t="str">
        <f aca="false">IF($C711="","",N(商品マスタ!$H710))</f>
        <v/>
      </c>
      <c r="H711" s="14"/>
      <c r="I711" s="17" t="str">
        <f aca="false">IF($C711="","",N($H711)*N(商品マスタ!$N710))</f>
        <v/>
      </c>
      <c r="J711" s="17" t="str">
        <f aca="false">IF($C711="","",N($I711)-N($G711))</f>
        <v/>
      </c>
      <c r="K711" s="37" t="str">
        <f aca="false">IF($C711="","",N(商品マスタ!$I710))</f>
        <v/>
      </c>
      <c r="L711" s="17" t="str">
        <f aca="false">IF($C711="","",MAX(1,N(商品マスタ!$J710)))</f>
        <v/>
      </c>
      <c r="M711" s="38" t="str">
        <f aca="false">IF($C711="","",N(TOP!$C$16)*N($K711))</f>
        <v/>
      </c>
      <c r="N711" s="17" t="str">
        <f aca="false">IF($C711="","",ROUNDUP(N($M711)/N($L711),0))</f>
        <v/>
      </c>
      <c r="O711" s="17" t="str">
        <f aca="false">IF($C711="","",N(商品マスタ!$R710))</f>
        <v/>
      </c>
      <c r="P711" s="17" t="str">
        <f aca="false">IF($C711="","",IF($F711="理論",(N($O711)+N($N711))-N($G711),(N($O711)+N($N711))-N($I711)))</f>
        <v/>
      </c>
      <c r="Q711" s="17" t="str">
        <f aca="false">IF($C711="","",MAX(1,N(商品マスタ!$K710)))</f>
        <v/>
      </c>
      <c r="R711" s="39" t="str">
        <f aca="false">IF($C711="","",IF(N($P711)/N($Q711)&lt;=0,"",ROUNDUP(N($P711)/N($Q711),0)))</f>
        <v/>
      </c>
      <c r="S711" s="14"/>
      <c r="T711" s="40" t="str">
        <f aca="false">IF($C711="","",N(商品マスタ!$M710))</f>
        <v/>
      </c>
      <c r="U711" s="40" t="str">
        <f aca="false">IF($S711="","",N($S711)*N($T711))</f>
        <v/>
      </c>
      <c r="V711" s="18"/>
    </row>
    <row r="712" customFormat="false" ht="15" hidden="false" customHeight="false" outlineLevel="0" collapsed="false">
      <c r="B712" s="12" t="n">
        <v>706</v>
      </c>
      <c r="C712" s="36" t="str">
        <f aca="false">IF(商品マスタ!$C711="","",商品マスタ!$C711)</f>
        <v/>
      </c>
      <c r="D712" s="12" t="str">
        <f aca="false">IF($C712="","",商品マスタ!$D711)</f>
        <v/>
      </c>
      <c r="E712" s="12" t="str">
        <f aca="false">IF($C712="","",商品マスタ!$G711)</f>
        <v/>
      </c>
      <c r="F712" s="12" t="str">
        <f aca="false">IF($C712="","",IF(商品マスタ!$P711="","理論",商品マスタ!$P711))</f>
        <v/>
      </c>
      <c r="G712" s="17" t="str">
        <f aca="false">IF($C712="","",N(商品マスタ!$H711))</f>
        <v/>
      </c>
      <c r="H712" s="14"/>
      <c r="I712" s="17" t="str">
        <f aca="false">IF($C712="","",N($H712)*N(商品マスタ!$N711))</f>
        <v/>
      </c>
      <c r="J712" s="17" t="str">
        <f aca="false">IF($C712="","",N($I712)-N($G712))</f>
        <v/>
      </c>
      <c r="K712" s="37" t="str">
        <f aca="false">IF($C712="","",N(商品マスタ!$I711))</f>
        <v/>
      </c>
      <c r="L712" s="17" t="str">
        <f aca="false">IF($C712="","",MAX(1,N(商品マスタ!$J711)))</f>
        <v/>
      </c>
      <c r="M712" s="38" t="str">
        <f aca="false">IF($C712="","",N(TOP!$C$16)*N($K712))</f>
        <v/>
      </c>
      <c r="N712" s="17" t="str">
        <f aca="false">IF($C712="","",ROUNDUP(N($M712)/N($L712),0))</f>
        <v/>
      </c>
      <c r="O712" s="17" t="str">
        <f aca="false">IF($C712="","",N(商品マスタ!$R711))</f>
        <v/>
      </c>
      <c r="P712" s="17" t="str">
        <f aca="false">IF($C712="","",IF($F712="理論",(N($O712)+N($N712))-N($G712),(N($O712)+N($N712))-N($I712)))</f>
        <v/>
      </c>
      <c r="Q712" s="17" t="str">
        <f aca="false">IF($C712="","",MAX(1,N(商品マスタ!$K711)))</f>
        <v/>
      </c>
      <c r="R712" s="39" t="str">
        <f aca="false">IF($C712="","",IF(N($P712)/N($Q712)&lt;=0,"",ROUNDUP(N($P712)/N($Q712),0)))</f>
        <v/>
      </c>
      <c r="S712" s="14"/>
      <c r="T712" s="40" t="str">
        <f aca="false">IF($C712="","",N(商品マスタ!$M711))</f>
        <v/>
      </c>
      <c r="U712" s="40" t="str">
        <f aca="false">IF($S712="","",N($S712)*N($T712))</f>
        <v/>
      </c>
      <c r="V712" s="18"/>
    </row>
    <row r="713" customFormat="false" ht="15" hidden="false" customHeight="false" outlineLevel="0" collapsed="false">
      <c r="B713" s="12" t="n">
        <v>707</v>
      </c>
      <c r="C713" s="36" t="str">
        <f aca="false">IF(商品マスタ!$C712="","",商品マスタ!$C712)</f>
        <v/>
      </c>
      <c r="D713" s="12" t="str">
        <f aca="false">IF($C713="","",商品マスタ!$D712)</f>
        <v/>
      </c>
      <c r="E713" s="12" t="str">
        <f aca="false">IF($C713="","",商品マスタ!$G712)</f>
        <v/>
      </c>
      <c r="F713" s="12" t="str">
        <f aca="false">IF($C713="","",IF(商品マスタ!$P712="","理論",商品マスタ!$P712))</f>
        <v/>
      </c>
      <c r="G713" s="17" t="str">
        <f aca="false">IF($C713="","",N(商品マスタ!$H712))</f>
        <v/>
      </c>
      <c r="H713" s="14"/>
      <c r="I713" s="17" t="str">
        <f aca="false">IF($C713="","",N($H713)*N(商品マスタ!$N712))</f>
        <v/>
      </c>
      <c r="J713" s="17" t="str">
        <f aca="false">IF($C713="","",N($I713)-N($G713))</f>
        <v/>
      </c>
      <c r="K713" s="37" t="str">
        <f aca="false">IF($C713="","",N(商品マスタ!$I712))</f>
        <v/>
      </c>
      <c r="L713" s="17" t="str">
        <f aca="false">IF($C713="","",MAX(1,N(商品マスタ!$J712)))</f>
        <v/>
      </c>
      <c r="M713" s="38" t="str">
        <f aca="false">IF($C713="","",N(TOP!$C$16)*N($K713))</f>
        <v/>
      </c>
      <c r="N713" s="17" t="str">
        <f aca="false">IF($C713="","",ROUNDUP(N($M713)/N($L713),0))</f>
        <v/>
      </c>
      <c r="O713" s="17" t="str">
        <f aca="false">IF($C713="","",N(商品マスタ!$R712))</f>
        <v/>
      </c>
      <c r="P713" s="17" t="str">
        <f aca="false">IF($C713="","",IF($F713="理論",(N($O713)+N($N713))-N($G713),(N($O713)+N($N713))-N($I713)))</f>
        <v/>
      </c>
      <c r="Q713" s="17" t="str">
        <f aca="false">IF($C713="","",MAX(1,N(商品マスタ!$K712)))</f>
        <v/>
      </c>
      <c r="R713" s="39" t="str">
        <f aca="false">IF($C713="","",IF(N($P713)/N($Q713)&lt;=0,"",ROUNDUP(N($P713)/N($Q713),0)))</f>
        <v/>
      </c>
      <c r="S713" s="14"/>
      <c r="T713" s="40" t="str">
        <f aca="false">IF($C713="","",N(商品マスタ!$M712))</f>
        <v/>
      </c>
      <c r="U713" s="40" t="str">
        <f aca="false">IF($S713="","",N($S713)*N($T713))</f>
        <v/>
      </c>
      <c r="V713" s="18"/>
    </row>
    <row r="714" customFormat="false" ht="15" hidden="false" customHeight="false" outlineLevel="0" collapsed="false">
      <c r="B714" s="12" t="n">
        <v>708</v>
      </c>
      <c r="C714" s="36" t="str">
        <f aca="false">IF(商品マスタ!$C713="","",商品マスタ!$C713)</f>
        <v/>
      </c>
      <c r="D714" s="12" t="str">
        <f aca="false">IF($C714="","",商品マスタ!$D713)</f>
        <v/>
      </c>
      <c r="E714" s="12" t="str">
        <f aca="false">IF($C714="","",商品マスタ!$G713)</f>
        <v/>
      </c>
      <c r="F714" s="12" t="str">
        <f aca="false">IF($C714="","",IF(商品マスタ!$P713="","理論",商品マスタ!$P713))</f>
        <v/>
      </c>
      <c r="G714" s="17" t="str">
        <f aca="false">IF($C714="","",N(商品マスタ!$H713))</f>
        <v/>
      </c>
      <c r="H714" s="14"/>
      <c r="I714" s="17" t="str">
        <f aca="false">IF($C714="","",N($H714)*N(商品マスタ!$N713))</f>
        <v/>
      </c>
      <c r="J714" s="17" t="str">
        <f aca="false">IF($C714="","",N($I714)-N($G714))</f>
        <v/>
      </c>
      <c r="K714" s="37" t="str">
        <f aca="false">IF($C714="","",N(商品マスタ!$I713))</f>
        <v/>
      </c>
      <c r="L714" s="17" t="str">
        <f aca="false">IF($C714="","",MAX(1,N(商品マスタ!$J713)))</f>
        <v/>
      </c>
      <c r="M714" s="38" t="str">
        <f aca="false">IF($C714="","",N(TOP!$C$16)*N($K714))</f>
        <v/>
      </c>
      <c r="N714" s="17" t="str">
        <f aca="false">IF($C714="","",ROUNDUP(N($M714)/N($L714),0))</f>
        <v/>
      </c>
      <c r="O714" s="17" t="str">
        <f aca="false">IF($C714="","",N(商品マスタ!$R713))</f>
        <v/>
      </c>
      <c r="P714" s="17" t="str">
        <f aca="false">IF($C714="","",IF($F714="理論",(N($O714)+N($N714))-N($G714),(N($O714)+N($N714))-N($I714)))</f>
        <v/>
      </c>
      <c r="Q714" s="17" t="str">
        <f aca="false">IF($C714="","",MAX(1,N(商品マスタ!$K713)))</f>
        <v/>
      </c>
      <c r="R714" s="39" t="str">
        <f aca="false">IF($C714="","",IF(N($P714)/N($Q714)&lt;=0,"",ROUNDUP(N($P714)/N($Q714),0)))</f>
        <v/>
      </c>
      <c r="S714" s="14"/>
      <c r="T714" s="40" t="str">
        <f aca="false">IF($C714="","",N(商品マスタ!$M713))</f>
        <v/>
      </c>
      <c r="U714" s="40" t="str">
        <f aca="false">IF($S714="","",N($S714)*N($T714))</f>
        <v/>
      </c>
      <c r="V714" s="18"/>
    </row>
    <row r="715" customFormat="false" ht="15" hidden="false" customHeight="false" outlineLevel="0" collapsed="false">
      <c r="B715" s="12" t="n">
        <v>709</v>
      </c>
      <c r="C715" s="36" t="str">
        <f aca="false">IF(商品マスタ!$C714="","",商品マスタ!$C714)</f>
        <v/>
      </c>
      <c r="D715" s="12" t="str">
        <f aca="false">IF($C715="","",商品マスタ!$D714)</f>
        <v/>
      </c>
      <c r="E715" s="12" t="str">
        <f aca="false">IF($C715="","",商品マスタ!$G714)</f>
        <v/>
      </c>
      <c r="F715" s="12" t="str">
        <f aca="false">IF($C715="","",IF(商品マスタ!$P714="","理論",商品マスタ!$P714))</f>
        <v/>
      </c>
      <c r="G715" s="17" t="str">
        <f aca="false">IF($C715="","",N(商品マスタ!$H714))</f>
        <v/>
      </c>
      <c r="H715" s="14"/>
      <c r="I715" s="17" t="str">
        <f aca="false">IF($C715="","",N($H715)*N(商品マスタ!$N714))</f>
        <v/>
      </c>
      <c r="J715" s="17" t="str">
        <f aca="false">IF($C715="","",N($I715)-N($G715))</f>
        <v/>
      </c>
      <c r="K715" s="37" t="str">
        <f aca="false">IF($C715="","",N(商品マスタ!$I714))</f>
        <v/>
      </c>
      <c r="L715" s="17" t="str">
        <f aca="false">IF($C715="","",MAX(1,N(商品マスタ!$J714)))</f>
        <v/>
      </c>
      <c r="M715" s="38" t="str">
        <f aca="false">IF($C715="","",N(TOP!$C$16)*N($K715))</f>
        <v/>
      </c>
      <c r="N715" s="17" t="str">
        <f aca="false">IF($C715="","",ROUNDUP(N($M715)/N($L715),0))</f>
        <v/>
      </c>
      <c r="O715" s="17" t="str">
        <f aca="false">IF($C715="","",N(商品マスタ!$R714))</f>
        <v/>
      </c>
      <c r="P715" s="17" t="str">
        <f aca="false">IF($C715="","",IF($F715="理論",(N($O715)+N($N715))-N($G715),(N($O715)+N($N715))-N($I715)))</f>
        <v/>
      </c>
      <c r="Q715" s="17" t="str">
        <f aca="false">IF($C715="","",MAX(1,N(商品マスタ!$K714)))</f>
        <v/>
      </c>
      <c r="R715" s="39" t="str">
        <f aca="false">IF($C715="","",IF(N($P715)/N($Q715)&lt;=0,"",ROUNDUP(N($P715)/N($Q715),0)))</f>
        <v/>
      </c>
      <c r="S715" s="14"/>
      <c r="T715" s="40" t="str">
        <f aca="false">IF($C715="","",N(商品マスタ!$M714))</f>
        <v/>
      </c>
      <c r="U715" s="40" t="str">
        <f aca="false">IF($S715="","",N($S715)*N($T715))</f>
        <v/>
      </c>
      <c r="V715" s="18"/>
    </row>
    <row r="716" customFormat="false" ht="15" hidden="false" customHeight="false" outlineLevel="0" collapsed="false">
      <c r="B716" s="12" t="n">
        <v>710</v>
      </c>
      <c r="C716" s="36" t="str">
        <f aca="false">IF(商品マスタ!$C715="","",商品マスタ!$C715)</f>
        <v/>
      </c>
      <c r="D716" s="12" t="str">
        <f aca="false">IF($C716="","",商品マスタ!$D715)</f>
        <v/>
      </c>
      <c r="E716" s="12" t="str">
        <f aca="false">IF($C716="","",商品マスタ!$G715)</f>
        <v/>
      </c>
      <c r="F716" s="12" t="str">
        <f aca="false">IF($C716="","",IF(商品マスタ!$P715="","理論",商品マスタ!$P715))</f>
        <v/>
      </c>
      <c r="G716" s="17" t="str">
        <f aca="false">IF($C716="","",N(商品マスタ!$H715))</f>
        <v/>
      </c>
      <c r="H716" s="14"/>
      <c r="I716" s="17" t="str">
        <f aca="false">IF($C716="","",N($H716)*N(商品マスタ!$N715))</f>
        <v/>
      </c>
      <c r="J716" s="17" t="str">
        <f aca="false">IF($C716="","",N($I716)-N($G716))</f>
        <v/>
      </c>
      <c r="K716" s="37" t="str">
        <f aca="false">IF($C716="","",N(商品マスタ!$I715))</f>
        <v/>
      </c>
      <c r="L716" s="17" t="str">
        <f aca="false">IF($C716="","",MAX(1,N(商品マスタ!$J715)))</f>
        <v/>
      </c>
      <c r="M716" s="38" t="str">
        <f aca="false">IF($C716="","",N(TOP!$C$16)*N($K716))</f>
        <v/>
      </c>
      <c r="N716" s="17" t="str">
        <f aca="false">IF($C716="","",ROUNDUP(N($M716)/N($L716),0))</f>
        <v/>
      </c>
      <c r="O716" s="17" t="str">
        <f aca="false">IF($C716="","",N(商品マスタ!$R715))</f>
        <v/>
      </c>
      <c r="P716" s="17" t="str">
        <f aca="false">IF($C716="","",IF($F716="理論",(N($O716)+N($N716))-N($G716),(N($O716)+N($N716))-N($I716)))</f>
        <v/>
      </c>
      <c r="Q716" s="17" t="str">
        <f aca="false">IF($C716="","",MAX(1,N(商品マスタ!$K715)))</f>
        <v/>
      </c>
      <c r="R716" s="39" t="str">
        <f aca="false">IF($C716="","",IF(N($P716)/N($Q716)&lt;=0,"",ROUNDUP(N($P716)/N($Q716),0)))</f>
        <v/>
      </c>
      <c r="S716" s="14"/>
      <c r="T716" s="40" t="str">
        <f aca="false">IF($C716="","",N(商品マスタ!$M715))</f>
        <v/>
      </c>
      <c r="U716" s="40" t="str">
        <f aca="false">IF($S716="","",N($S716)*N($T716))</f>
        <v/>
      </c>
      <c r="V716" s="18"/>
    </row>
    <row r="717" customFormat="false" ht="15" hidden="false" customHeight="false" outlineLevel="0" collapsed="false">
      <c r="B717" s="12" t="n">
        <v>711</v>
      </c>
      <c r="C717" s="36" t="str">
        <f aca="false">IF(商品マスタ!$C716="","",商品マスタ!$C716)</f>
        <v/>
      </c>
      <c r="D717" s="12" t="str">
        <f aca="false">IF($C717="","",商品マスタ!$D716)</f>
        <v/>
      </c>
      <c r="E717" s="12" t="str">
        <f aca="false">IF($C717="","",商品マスタ!$G716)</f>
        <v/>
      </c>
      <c r="F717" s="12" t="str">
        <f aca="false">IF($C717="","",IF(商品マスタ!$P716="","理論",商品マスタ!$P716))</f>
        <v/>
      </c>
      <c r="G717" s="17" t="str">
        <f aca="false">IF($C717="","",N(商品マスタ!$H716))</f>
        <v/>
      </c>
      <c r="H717" s="14"/>
      <c r="I717" s="17" t="str">
        <f aca="false">IF($C717="","",N($H717)*N(商品マスタ!$N716))</f>
        <v/>
      </c>
      <c r="J717" s="17" t="str">
        <f aca="false">IF($C717="","",N($I717)-N($G717))</f>
        <v/>
      </c>
      <c r="K717" s="37" t="str">
        <f aca="false">IF($C717="","",N(商品マスタ!$I716))</f>
        <v/>
      </c>
      <c r="L717" s="17" t="str">
        <f aca="false">IF($C717="","",MAX(1,N(商品マスタ!$J716)))</f>
        <v/>
      </c>
      <c r="M717" s="38" t="str">
        <f aca="false">IF($C717="","",N(TOP!$C$16)*N($K717))</f>
        <v/>
      </c>
      <c r="N717" s="17" t="str">
        <f aca="false">IF($C717="","",ROUNDUP(N($M717)/N($L717),0))</f>
        <v/>
      </c>
      <c r="O717" s="17" t="str">
        <f aca="false">IF($C717="","",N(商品マスタ!$R716))</f>
        <v/>
      </c>
      <c r="P717" s="17" t="str">
        <f aca="false">IF($C717="","",IF($F717="理論",(N($O717)+N($N717))-N($G717),(N($O717)+N($N717))-N($I717)))</f>
        <v/>
      </c>
      <c r="Q717" s="17" t="str">
        <f aca="false">IF($C717="","",MAX(1,N(商品マスタ!$K716)))</f>
        <v/>
      </c>
      <c r="R717" s="39" t="str">
        <f aca="false">IF($C717="","",IF(N($P717)/N($Q717)&lt;=0,"",ROUNDUP(N($P717)/N($Q717),0)))</f>
        <v/>
      </c>
      <c r="S717" s="14"/>
      <c r="T717" s="40" t="str">
        <f aca="false">IF($C717="","",N(商品マスタ!$M716))</f>
        <v/>
      </c>
      <c r="U717" s="40" t="str">
        <f aca="false">IF($S717="","",N($S717)*N($T717))</f>
        <v/>
      </c>
      <c r="V717" s="18"/>
    </row>
    <row r="718" customFormat="false" ht="15" hidden="false" customHeight="false" outlineLevel="0" collapsed="false">
      <c r="B718" s="12" t="n">
        <v>712</v>
      </c>
      <c r="C718" s="36" t="str">
        <f aca="false">IF(商品マスタ!$C717="","",商品マスタ!$C717)</f>
        <v/>
      </c>
      <c r="D718" s="12" t="str">
        <f aca="false">IF($C718="","",商品マスタ!$D717)</f>
        <v/>
      </c>
      <c r="E718" s="12" t="str">
        <f aca="false">IF($C718="","",商品マスタ!$G717)</f>
        <v/>
      </c>
      <c r="F718" s="12" t="str">
        <f aca="false">IF($C718="","",IF(商品マスタ!$P717="","理論",商品マスタ!$P717))</f>
        <v/>
      </c>
      <c r="G718" s="17" t="str">
        <f aca="false">IF($C718="","",N(商品マスタ!$H717))</f>
        <v/>
      </c>
      <c r="H718" s="14"/>
      <c r="I718" s="17" t="str">
        <f aca="false">IF($C718="","",N($H718)*N(商品マスタ!$N717))</f>
        <v/>
      </c>
      <c r="J718" s="17" t="str">
        <f aca="false">IF($C718="","",N($I718)-N($G718))</f>
        <v/>
      </c>
      <c r="K718" s="37" t="str">
        <f aca="false">IF($C718="","",N(商品マスタ!$I717))</f>
        <v/>
      </c>
      <c r="L718" s="17" t="str">
        <f aca="false">IF($C718="","",MAX(1,N(商品マスタ!$J717)))</f>
        <v/>
      </c>
      <c r="M718" s="38" t="str">
        <f aca="false">IF($C718="","",N(TOP!$C$16)*N($K718))</f>
        <v/>
      </c>
      <c r="N718" s="17" t="str">
        <f aca="false">IF($C718="","",ROUNDUP(N($M718)/N($L718),0))</f>
        <v/>
      </c>
      <c r="O718" s="17" t="str">
        <f aca="false">IF($C718="","",N(商品マスタ!$R717))</f>
        <v/>
      </c>
      <c r="P718" s="17" t="str">
        <f aca="false">IF($C718="","",IF($F718="理論",(N($O718)+N($N718))-N($G718),(N($O718)+N($N718))-N($I718)))</f>
        <v/>
      </c>
      <c r="Q718" s="17" t="str">
        <f aca="false">IF($C718="","",MAX(1,N(商品マスタ!$K717)))</f>
        <v/>
      </c>
      <c r="R718" s="39" t="str">
        <f aca="false">IF($C718="","",IF(N($P718)/N($Q718)&lt;=0,"",ROUNDUP(N($P718)/N($Q718),0)))</f>
        <v/>
      </c>
      <c r="S718" s="14"/>
      <c r="T718" s="40" t="str">
        <f aca="false">IF($C718="","",N(商品マスタ!$M717))</f>
        <v/>
      </c>
      <c r="U718" s="40" t="str">
        <f aca="false">IF($S718="","",N($S718)*N($T718))</f>
        <v/>
      </c>
      <c r="V718" s="18"/>
    </row>
    <row r="719" customFormat="false" ht="15" hidden="false" customHeight="false" outlineLevel="0" collapsed="false">
      <c r="B719" s="12" t="n">
        <v>713</v>
      </c>
      <c r="C719" s="36" t="str">
        <f aca="false">IF(商品マスタ!$C718="","",商品マスタ!$C718)</f>
        <v/>
      </c>
      <c r="D719" s="12" t="str">
        <f aca="false">IF($C719="","",商品マスタ!$D718)</f>
        <v/>
      </c>
      <c r="E719" s="12" t="str">
        <f aca="false">IF($C719="","",商品マスタ!$G718)</f>
        <v/>
      </c>
      <c r="F719" s="12" t="str">
        <f aca="false">IF($C719="","",IF(商品マスタ!$P718="","理論",商品マスタ!$P718))</f>
        <v/>
      </c>
      <c r="G719" s="17" t="str">
        <f aca="false">IF($C719="","",N(商品マスタ!$H718))</f>
        <v/>
      </c>
      <c r="H719" s="14"/>
      <c r="I719" s="17" t="str">
        <f aca="false">IF($C719="","",N($H719)*N(商品マスタ!$N718))</f>
        <v/>
      </c>
      <c r="J719" s="17" t="str">
        <f aca="false">IF($C719="","",N($I719)-N($G719))</f>
        <v/>
      </c>
      <c r="K719" s="37" t="str">
        <f aca="false">IF($C719="","",N(商品マスタ!$I718))</f>
        <v/>
      </c>
      <c r="L719" s="17" t="str">
        <f aca="false">IF($C719="","",MAX(1,N(商品マスタ!$J718)))</f>
        <v/>
      </c>
      <c r="M719" s="38" t="str">
        <f aca="false">IF($C719="","",N(TOP!$C$16)*N($K719))</f>
        <v/>
      </c>
      <c r="N719" s="17" t="str">
        <f aca="false">IF($C719="","",ROUNDUP(N($M719)/N($L719),0))</f>
        <v/>
      </c>
      <c r="O719" s="17" t="str">
        <f aca="false">IF($C719="","",N(商品マスタ!$R718))</f>
        <v/>
      </c>
      <c r="P719" s="17" t="str">
        <f aca="false">IF($C719="","",IF($F719="理論",(N($O719)+N($N719))-N($G719),(N($O719)+N($N719))-N($I719)))</f>
        <v/>
      </c>
      <c r="Q719" s="17" t="str">
        <f aca="false">IF($C719="","",MAX(1,N(商品マスタ!$K718)))</f>
        <v/>
      </c>
      <c r="R719" s="39" t="str">
        <f aca="false">IF($C719="","",IF(N($P719)/N($Q719)&lt;=0,"",ROUNDUP(N($P719)/N($Q719),0)))</f>
        <v/>
      </c>
      <c r="S719" s="14"/>
      <c r="T719" s="40" t="str">
        <f aca="false">IF($C719="","",N(商品マスタ!$M718))</f>
        <v/>
      </c>
      <c r="U719" s="40" t="str">
        <f aca="false">IF($S719="","",N($S719)*N($T719))</f>
        <v/>
      </c>
      <c r="V719" s="18"/>
    </row>
    <row r="720" customFormat="false" ht="15" hidden="false" customHeight="false" outlineLevel="0" collapsed="false">
      <c r="B720" s="12" t="n">
        <v>714</v>
      </c>
      <c r="C720" s="36" t="str">
        <f aca="false">IF(商品マスタ!$C719="","",商品マスタ!$C719)</f>
        <v/>
      </c>
      <c r="D720" s="12" t="str">
        <f aca="false">IF($C720="","",商品マスタ!$D719)</f>
        <v/>
      </c>
      <c r="E720" s="12" t="str">
        <f aca="false">IF($C720="","",商品マスタ!$G719)</f>
        <v/>
      </c>
      <c r="F720" s="12" t="str">
        <f aca="false">IF($C720="","",IF(商品マスタ!$P719="","理論",商品マスタ!$P719))</f>
        <v/>
      </c>
      <c r="G720" s="17" t="str">
        <f aca="false">IF($C720="","",N(商品マスタ!$H719))</f>
        <v/>
      </c>
      <c r="H720" s="14"/>
      <c r="I720" s="17" t="str">
        <f aca="false">IF($C720="","",N($H720)*N(商品マスタ!$N719))</f>
        <v/>
      </c>
      <c r="J720" s="17" t="str">
        <f aca="false">IF($C720="","",N($I720)-N($G720))</f>
        <v/>
      </c>
      <c r="K720" s="37" t="str">
        <f aca="false">IF($C720="","",N(商品マスタ!$I719))</f>
        <v/>
      </c>
      <c r="L720" s="17" t="str">
        <f aca="false">IF($C720="","",MAX(1,N(商品マスタ!$J719)))</f>
        <v/>
      </c>
      <c r="M720" s="38" t="str">
        <f aca="false">IF($C720="","",N(TOP!$C$16)*N($K720))</f>
        <v/>
      </c>
      <c r="N720" s="17" t="str">
        <f aca="false">IF($C720="","",ROUNDUP(N($M720)/N($L720),0))</f>
        <v/>
      </c>
      <c r="O720" s="17" t="str">
        <f aca="false">IF($C720="","",N(商品マスタ!$R719))</f>
        <v/>
      </c>
      <c r="P720" s="17" t="str">
        <f aca="false">IF($C720="","",IF($F720="理論",(N($O720)+N($N720))-N($G720),(N($O720)+N($N720))-N($I720)))</f>
        <v/>
      </c>
      <c r="Q720" s="17" t="str">
        <f aca="false">IF($C720="","",MAX(1,N(商品マスタ!$K719)))</f>
        <v/>
      </c>
      <c r="R720" s="39" t="str">
        <f aca="false">IF($C720="","",IF(N($P720)/N($Q720)&lt;=0,"",ROUNDUP(N($P720)/N($Q720),0)))</f>
        <v/>
      </c>
      <c r="S720" s="14"/>
      <c r="T720" s="40" t="str">
        <f aca="false">IF($C720="","",N(商品マスタ!$M719))</f>
        <v/>
      </c>
      <c r="U720" s="40" t="str">
        <f aca="false">IF($S720="","",N($S720)*N($T720))</f>
        <v/>
      </c>
      <c r="V720" s="18"/>
    </row>
    <row r="721" customFormat="false" ht="15" hidden="false" customHeight="false" outlineLevel="0" collapsed="false">
      <c r="B721" s="12" t="n">
        <v>715</v>
      </c>
      <c r="C721" s="36" t="str">
        <f aca="false">IF(商品マスタ!$C720="","",商品マスタ!$C720)</f>
        <v/>
      </c>
      <c r="D721" s="12" t="str">
        <f aca="false">IF($C721="","",商品マスタ!$D720)</f>
        <v/>
      </c>
      <c r="E721" s="12" t="str">
        <f aca="false">IF($C721="","",商品マスタ!$G720)</f>
        <v/>
      </c>
      <c r="F721" s="12" t="str">
        <f aca="false">IF($C721="","",IF(商品マスタ!$P720="","理論",商品マスタ!$P720))</f>
        <v/>
      </c>
      <c r="G721" s="17" t="str">
        <f aca="false">IF($C721="","",N(商品マスタ!$H720))</f>
        <v/>
      </c>
      <c r="H721" s="14"/>
      <c r="I721" s="17" t="str">
        <f aca="false">IF($C721="","",N($H721)*N(商品マスタ!$N720))</f>
        <v/>
      </c>
      <c r="J721" s="17" t="str">
        <f aca="false">IF($C721="","",N($I721)-N($G721))</f>
        <v/>
      </c>
      <c r="K721" s="37" t="str">
        <f aca="false">IF($C721="","",N(商品マスタ!$I720))</f>
        <v/>
      </c>
      <c r="L721" s="17" t="str">
        <f aca="false">IF($C721="","",MAX(1,N(商品マスタ!$J720)))</f>
        <v/>
      </c>
      <c r="M721" s="38" t="str">
        <f aca="false">IF($C721="","",N(TOP!$C$16)*N($K721))</f>
        <v/>
      </c>
      <c r="N721" s="17" t="str">
        <f aca="false">IF($C721="","",ROUNDUP(N($M721)/N($L721),0))</f>
        <v/>
      </c>
      <c r="O721" s="17" t="str">
        <f aca="false">IF($C721="","",N(商品マスタ!$R720))</f>
        <v/>
      </c>
      <c r="P721" s="17" t="str">
        <f aca="false">IF($C721="","",IF($F721="理論",(N($O721)+N($N721))-N($G721),(N($O721)+N($N721))-N($I721)))</f>
        <v/>
      </c>
      <c r="Q721" s="17" t="str">
        <f aca="false">IF($C721="","",MAX(1,N(商品マスタ!$K720)))</f>
        <v/>
      </c>
      <c r="R721" s="39" t="str">
        <f aca="false">IF($C721="","",IF(N($P721)/N($Q721)&lt;=0,"",ROUNDUP(N($P721)/N($Q721),0)))</f>
        <v/>
      </c>
      <c r="S721" s="14"/>
      <c r="T721" s="40" t="str">
        <f aca="false">IF($C721="","",N(商品マスタ!$M720))</f>
        <v/>
      </c>
      <c r="U721" s="40" t="str">
        <f aca="false">IF($S721="","",N($S721)*N($T721))</f>
        <v/>
      </c>
      <c r="V721" s="18"/>
    </row>
    <row r="722" customFormat="false" ht="15" hidden="false" customHeight="false" outlineLevel="0" collapsed="false">
      <c r="B722" s="12" t="n">
        <v>716</v>
      </c>
      <c r="C722" s="36" t="str">
        <f aca="false">IF(商品マスタ!$C721="","",商品マスタ!$C721)</f>
        <v/>
      </c>
      <c r="D722" s="12" t="str">
        <f aca="false">IF($C722="","",商品マスタ!$D721)</f>
        <v/>
      </c>
      <c r="E722" s="12" t="str">
        <f aca="false">IF($C722="","",商品マスタ!$G721)</f>
        <v/>
      </c>
      <c r="F722" s="12" t="str">
        <f aca="false">IF($C722="","",IF(商品マスタ!$P721="","理論",商品マスタ!$P721))</f>
        <v/>
      </c>
      <c r="G722" s="17" t="str">
        <f aca="false">IF($C722="","",N(商品マスタ!$H721))</f>
        <v/>
      </c>
      <c r="H722" s="14"/>
      <c r="I722" s="17" t="str">
        <f aca="false">IF($C722="","",N($H722)*N(商品マスタ!$N721))</f>
        <v/>
      </c>
      <c r="J722" s="17" t="str">
        <f aca="false">IF($C722="","",N($I722)-N($G722))</f>
        <v/>
      </c>
      <c r="K722" s="37" t="str">
        <f aca="false">IF($C722="","",N(商品マスタ!$I721))</f>
        <v/>
      </c>
      <c r="L722" s="17" t="str">
        <f aca="false">IF($C722="","",MAX(1,N(商品マスタ!$J721)))</f>
        <v/>
      </c>
      <c r="M722" s="38" t="str">
        <f aca="false">IF($C722="","",N(TOP!$C$16)*N($K722))</f>
        <v/>
      </c>
      <c r="N722" s="17" t="str">
        <f aca="false">IF($C722="","",ROUNDUP(N($M722)/N($L722),0))</f>
        <v/>
      </c>
      <c r="O722" s="17" t="str">
        <f aca="false">IF($C722="","",N(商品マスタ!$R721))</f>
        <v/>
      </c>
      <c r="P722" s="17" t="str">
        <f aca="false">IF($C722="","",IF($F722="理論",(N($O722)+N($N722))-N($G722),(N($O722)+N($N722))-N($I722)))</f>
        <v/>
      </c>
      <c r="Q722" s="17" t="str">
        <f aca="false">IF($C722="","",MAX(1,N(商品マスタ!$K721)))</f>
        <v/>
      </c>
      <c r="R722" s="39" t="str">
        <f aca="false">IF($C722="","",IF(N($P722)/N($Q722)&lt;=0,"",ROUNDUP(N($P722)/N($Q722),0)))</f>
        <v/>
      </c>
      <c r="S722" s="14"/>
      <c r="T722" s="40" t="str">
        <f aca="false">IF($C722="","",N(商品マスタ!$M721))</f>
        <v/>
      </c>
      <c r="U722" s="40" t="str">
        <f aca="false">IF($S722="","",N($S722)*N($T722))</f>
        <v/>
      </c>
      <c r="V722" s="18"/>
    </row>
    <row r="723" customFormat="false" ht="15" hidden="false" customHeight="false" outlineLevel="0" collapsed="false">
      <c r="B723" s="12" t="n">
        <v>717</v>
      </c>
      <c r="C723" s="36" t="str">
        <f aca="false">IF(商品マスタ!$C722="","",商品マスタ!$C722)</f>
        <v/>
      </c>
      <c r="D723" s="12" t="str">
        <f aca="false">IF($C723="","",商品マスタ!$D722)</f>
        <v/>
      </c>
      <c r="E723" s="12" t="str">
        <f aca="false">IF($C723="","",商品マスタ!$G722)</f>
        <v/>
      </c>
      <c r="F723" s="12" t="str">
        <f aca="false">IF($C723="","",IF(商品マスタ!$P722="","理論",商品マスタ!$P722))</f>
        <v/>
      </c>
      <c r="G723" s="17" t="str">
        <f aca="false">IF($C723="","",N(商品マスタ!$H722))</f>
        <v/>
      </c>
      <c r="H723" s="14"/>
      <c r="I723" s="17" t="str">
        <f aca="false">IF($C723="","",N($H723)*N(商品マスタ!$N722))</f>
        <v/>
      </c>
      <c r="J723" s="17" t="str">
        <f aca="false">IF($C723="","",N($I723)-N($G723))</f>
        <v/>
      </c>
      <c r="K723" s="37" t="str">
        <f aca="false">IF($C723="","",N(商品マスタ!$I722))</f>
        <v/>
      </c>
      <c r="L723" s="17" t="str">
        <f aca="false">IF($C723="","",MAX(1,N(商品マスタ!$J722)))</f>
        <v/>
      </c>
      <c r="M723" s="38" t="str">
        <f aca="false">IF($C723="","",N(TOP!$C$16)*N($K723))</f>
        <v/>
      </c>
      <c r="N723" s="17" t="str">
        <f aca="false">IF($C723="","",ROUNDUP(N($M723)/N($L723),0))</f>
        <v/>
      </c>
      <c r="O723" s="17" t="str">
        <f aca="false">IF($C723="","",N(商品マスタ!$R722))</f>
        <v/>
      </c>
      <c r="P723" s="17" t="str">
        <f aca="false">IF($C723="","",IF($F723="理論",(N($O723)+N($N723))-N($G723),(N($O723)+N($N723))-N($I723)))</f>
        <v/>
      </c>
      <c r="Q723" s="17" t="str">
        <f aca="false">IF($C723="","",MAX(1,N(商品マスタ!$K722)))</f>
        <v/>
      </c>
      <c r="R723" s="39" t="str">
        <f aca="false">IF($C723="","",IF(N($P723)/N($Q723)&lt;=0,"",ROUNDUP(N($P723)/N($Q723),0)))</f>
        <v/>
      </c>
      <c r="S723" s="14"/>
      <c r="T723" s="40" t="str">
        <f aca="false">IF($C723="","",N(商品マスタ!$M722))</f>
        <v/>
      </c>
      <c r="U723" s="40" t="str">
        <f aca="false">IF($S723="","",N($S723)*N($T723))</f>
        <v/>
      </c>
      <c r="V723" s="18"/>
    </row>
    <row r="724" customFormat="false" ht="15" hidden="false" customHeight="false" outlineLevel="0" collapsed="false">
      <c r="B724" s="12" t="n">
        <v>718</v>
      </c>
      <c r="C724" s="36" t="str">
        <f aca="false">IF(商品マスタ!$C723="","",商品マスタ!$C723)</f>
        <v/>
      </c>
      <c r="D724" s="12" t="str">
        <f aca="false">IF($C724="","",商品マスタ!$D723)</f>
        <v/>
      </c>
      <c r="E724" s="12" t="str">
        <f aca="false">IF($C724="","",商品マスタ!$G723)</f>
        <v/>
      </c>
      <c r="F724" s="12" t="str">
        <f aca="false">IF($C724="","",IF(商品マスタ!$P723="","理論",商品マスタ!$P723))</f>
        <v/>
      </c>
      <c r="G724" s="17" t="str">
        <f aca="false">IF($C724="","",N(商品マスタ!$H723))</f>
        <v/>
      </c>
      <c r="H724" s="14"/>
      <c r="I724" s="17" t="str">
        <f aca="false">IF($C724="","",N($H724)*N(商品マスタ!$N723))</f>
        <v/>
      </c>
      <c r="J724" s="17" t="str">
        <f aca="false">IF($C724="","",N($I724)-N($G724))</f>
        <v/>
      </c>
      <c r="K724" s="37" t="str">
        <f aca="false">IF($C724="","",N(商品マスタ!$I723))</f>
        <v/>
      </c>
      <c r="L724" s="17" t="str">
        <f aca="false">IF($C724="","",MAX(1,N(商品マスタ!$J723)))</f>
        <v/>
      </c>
      <c r="M724" s="38" t="str">
        <f aca="false">IF($C724="","",N(TOP!$C$16)*N($K724))</f>
        <v/>
      </c>
      <c r="N724" s="17" t="str">
        <f aca="false">IF($C724="","",ROUNDUP(N($M724)/N($L724),0))</f>
        <v/>
      </c>
      <c r="O724" s="17" t="str">
        <f aca="false">IF($C724="","",N(商品マスタ!$R723))</f>
        <v/>
      </c>
      <c r="P724" s="17" t="str">
        <f aca="false">IF($C724="","",IF($F724="理論",(N($O724)+N($N724))-N($G724),(N($O724)+N($N724))-N($I724)))</f>
        <v/>
      </c>
      <c r="Q724" s="17" t="str">
        <f aca="false">IF($C724="","",MAX(1,N(商品マスタ!$K723)))</f>
        <v/>
      </c>
      <c r="R724" s="39" t="str">
        <f aca="false">IF($C724="","",IF(N($P724)/N($Q724)&lt;=0,"",ROUNDUP(N($P724)/N($Q724),0)))</f>
        <v/>
      </c>
      <c r="S724" s="14"/>
      <c r="T724" s="40" t="str">
        <f aca="false">IF($C724="","",N(商品マスタ!$M723))</f>
        <v/>
      </c>
      <c r="U724" s="40" t="str">
        <f aca="false">IF($S724="","",N($S724)*N($T724))</f>
        <v/>
      </c>
      <c r="V724" s="18"/>
    </row>
    <row r="725" customFormat="false" ht="15" hidden="false" customHeight="false" outlineLevel="0" collapsed="false">
      <c r="B725" s="12" t="n">
        <v>719</v>
      </c>
      <c r="C725" s="36" t="str">
        <f aca="false">IF(商品マスタ!$C724="","",商品マスタ!$C724)</f>
        <v/>
      </c>
      <c r="D725" s="12" t="str">
        <f aca="false">IF($C725="","",商品マスタ!$D724)</f>
        <v/>
      </c>
      <c r="E725" s="12" t="str">
        <f aca="false">IF($C725="","",商品マスタ!$G724)</f>
        <v/>
      </c>
      <c r="F725" s="12" t="str">
        <f aca="false">IF($C725="","",IF(商品マスタ!$P724="","理論",商品マスタ!$P724))</f>
        <v/>
      </c>
      <c r="G725" s="17" t="str">
        <f aca="false">IF($C725="","",N(商品マスタ!$H724))</f>
        <v/>
      </c>
      <c r="H725" s="14"/>
      <c r="I725" s="17" t="str">
        <f aca="false">IF($C725="","",N($H725)*N(商品マスタ!$N724))</f>
        <v/>
      </c>
      <c r="J725" s="17" t="str">
        <f aca="false">IF($C725="","",N($I725)-N($G725))</f>
        <v/>
      </c>
      <c r="K725" s="37" t="str">
        <f aca="false">IF($C725="","",N(商品マスタ!$I724))</f>
        <v/>
      </c>
      <c r="L725" s="17" t="str">
        <f aca="false">IF($C725="","",MAX(1,N(商品マスタ!$J724)))</f>
        <v/>
      </c>
      <c r="M725" s="38" t="str">
        <f aca="false">IF($C725="","",N(TOP!$C$16)*N($K725))</f>
        <v/>
      </c>
      <c r="N725" s="17" t="str">
        <f aca="false">IF($C725="","",ROUNDUP(N($M725)/N($L725),0))</f>
        <v/>
      </c>
      <c r="O725" s="17" t="str">
        <f aca="false">IF($C725="","",N(商品マスタ!$R724))</f>
        <v/>
      </c>
      <c r="P725" s="17" t="str">
        <f aca="false">IF($C725="","",IF($F725="理論",(N($O725)+N($N725))-N($G725),(N($O725)+N($N725))-N($I725)))</f>
        <v/>
      </c>
      <c r="Q725" s="17" t="str">
        <f aca="false">IF($C725="","",MAX(1,N(商品マスタ!$K724)))</f>
        <v/>
      </c>
      <c r="R725" s="39" t="str">
        <f aca="false">IF($C725="","",IF(N($P725)/N($Q725)&lt;=0,"",ROUNDUP(N($P725)/N($Q725),0)))</f>
        <v/>
      </c>
      <c r="S725" s="14"/>
      <c r="T725" s="40" t="str">
        <f aca="false">IF($C725="","",N(商品マスタ!$M724))</f>
        <v/>
      </c>
      <c r="U725" s="40" t="str">
        <f aca="false">IF($S725="","",N($S725)*N($T725))</f>
        <v/>
      </c>
      <c r="V725" s="18"/>
    </row>
    <row r="726" customFormat="false" ht="15" hidden="false" customHeight="false" outlineLevel="0" collapsed="false">
      <c r="B726" s="12" t="n">
        <v>720</v>
      </c>
      <c r="C726" s="36" t="str">
        <f aca="false">IF(商品マスタ!$C725="","",商品マスタ!$C725)</f>
        <v/>
      </c>
      <c r="D726" s="12" t="str">
        <f aca="false">IF($C726="","",商品マスタ!$D725)</f>
        <v/>
      </c>
      <c r="E726" s="12" t="str">
        <f aca="false">IF($C726="","",商品マスタ!$G725)</f>
        <v/>
      </c>
      <c r="F726" s="12" t="str">
        <f aca="false">IF($C726="","",IF(商品マスタ!$P725="","理論",商品マスタ!$P725))</f>
        <v/>
      </c>
      <c r="G726" s="17" t="str">
        <f aca="false">IF($C726="","",N(商品マスタ!$H725))</f>
        <v/>
      </c>
      <c r="H726" s="14"/>
      <c r="I726" s="17" t="str">
        <f aca="false">IF($C726="","",N($H726)*N(商品マスタ!$N725))</f>
        <v/>
      </c>
      <c r="J726" s="17" t="str">
        <f aca="false">IF($C726="","",N($I726)-N($G726))</f>
        <v/>
      </c>
      <c r="K726" s="37" t="str">
        <f aca="false">IF($C726="","",N(商品マスタ!$I725))</f>
        <v/>
      </c>
      <c r="L726" s="17" t="str">
        <f aca="false">IF($C726="","",MAX(1,N(商品マスタ!$J725)))</f>
        <v/>
      </c>
      <c r="M726" s="38" t="str">
        <f aca="false">IF($C726="","",N(TOP!$C$16)*N($K726))</f>
        <v/>
      </c>
      <c r="N726" s="17" t="str">
        <f aca="false">IF($C726="","",ROUNDUP(N($M726)/N($L726),0))</f>
        <v/>
      </c>
      <c r="O726" s="17" t="str">
        <f aca="false">IF($C726="","",N(商品マスタ!$R725))</f>
        <v/>
      </c>
      <c r="P726" s="17" t="str">
        <f aca="false">IF($C726="","",IF($F726="理論",(N($O726)+N($N726))-N($G726),(N($O726)+N($N726))-N($I726)))</f>
        <v/>
      </c>
      <c r="Q726" s="17" t="str">
        <f aca="false">IF($C726="","",MAX(1,N(商品マスタ!$K725)))</f>
        <v/>
      </c>
      <c r="R726" s="39" t="str">
        <f aca="false">IF($C726="","",IF(N($P726)/N($Q726)&lt;=0,"",ROUNDUP(N($P726)/N($Q726),0)))</f>
        <v/>
      </c>
      <c r="S726" s="14"/>
      <c r="T726" s="40" t="str">
        <f aca="false">IF($C726="","",N(商品マスタ!$M725))</f>
        <v/>
      </c>
      <c r="U726" s="40" t="str">
        <f aca="false">IF($S726="","",N($S726)*N($T726))</f>
        <v/>
      </c>
      <c r="V726" s="18"/>
    </row>
    <row r="727" customFormat="false" ht="15" hidden="false" customHeight="false" outlineLevel="0" collapsed="false">
      <c r="B727" s="12" t="n">
        <v>721</v>
      </c>
      <c r="C727" s="36" t="str">
        <f aca="false">IF(商品マスタ!$C726="","",商品マスタ!$C726)</f>
        <v/>
      </c>
      <c r="D727" s="12" t="str">
        <f aca="false">IF($C727="","",商品マスタ!$D726)</f>
        <v/>
      </c>
      <c r="E727" s="12" t="str">
        <f aca="false">IF($C727="","",商品マスタ!$G726)</f>
        <v/>
      </c>
      <c r="F727" s="12" t="str">
        <f aca="false">IF($C727="","",IF(商品マスタ!$P726="","理論",商品マスタ!$P726))</f>
        <v/>
      </c>
      <c r="G727" s="17" t="str">
        <f aca="false">IF($C727="","",N(商品マスタ!$H726))</f>
        <v/>
      </c>
      <c r="H727" s="14"/>
      <c r="I727" s="17" t="str">
        <f aca="false">IF($C727="","",N($H727)*N(商品マスタ!$N726))</f>
        <v/>
      </c>
      <c r="J727" s="17" t="str">
        <f aca="false">IF($C727="","",N($I727)-N($G727))</f>
        <v/>
      </c>
      <c r="K727" s="37" t="str">
        <f aca="false">IF($C727="","",N(商品マスタ!$I726))</f>
        <v/>
      </c>
      <c r="L727" s="17" t="str">
        <f aca="false">IF($C727="","",MAX(1,N(商品マスタ!$J726)))</f>
        <v/>
      </c>
      <c r="M727" s="38" t="str">
        <f aca="false">IF($C727="","",N(TOP!$C$16)*N($K727))</f>
        <v/>
      </c>
      <c r="N727" s="17" t="str">
        <f aca="false">IF($C727="","",ROUNDUP(N($M727)/N($L727),0))</f>
        <v/>
      </c>
      <c r="O727" s="17" t="str">
        <f aca="false">IF($C727="","",N(商品マスタ!$R726))</f>
        <v/>
      </c>
      <c r="P727" s="17" t="str">
        <f aca="false">IF($C727="","",IF($F727="理論",(N($O727)+N($N727))-N($G727),(N($O727)+N($N727))-N($I727)))</f>
        <v/>
      </c>
      <c r="Q727" s="17" t="str">
        <f aca="false">IF($C727="","",MAX(1,N(商品マスタ!$K726)))</f>
        <v/>
      </c>
      <c r="R727" s="39" t="str">
        <f aca="false">IF($C727="","",IF(N($P727)/N($Q727)&lt;=0,"",ROUNDUP(N($P727)/N($Q727),0)))</f>
        <v/>
      </c>
      <c r="S727" s="14"/>
      <c r="T727" s="40" t="str">
        <f aca="false">IF($C727="","",N(商品マスタ!$M726))</f>
        <v/>
      </c>
      <c r="U727" s="40" t="str">
        <f aca="false">IF($S727="","",N($S727)*N($T727))</f>
        <v/>
      </c>
      <c r="V727" s="18"/>
    </row>
    <row r="728" customFormat="false" ht="15" hidden="false" customHeight="false" outlineLevel="0" collapsed="false">
      <c r="B728" s="12" t="n">
        <v>722</v>
      </c>
      <c r="C728" s="36" t="str">
        <f aca="false">IF(商品マスタ!$C727="","",商品マスタ!$C727)</f>
        <v/>
      </c>
      <c r="D728" s="12" t="str">
        <f aca="false">IF($C728="","",商品マスタ!$D727)</f>
        <v/>
      </c>
      <c r="E728" s="12" t="str">
        <f aca="false">IF($C728="","",商品マスタ!$G727)</f>
        <v/>
      </c>
      <c r="F728" s="12" t="str">
        <f aca="false">IF($C728="","",IF(商品マスタ!$P727="","理論",商品マスタ!$P727))</f>
        <v/>
      </c>
      <c r="G728" s="17" t="str">
        <f aca="false">IF($C728="","",N(商品マスタ!$H727))</f>
        <v/>
      </c>
      <c r="H728" s="14"/>
      <c r="I728" s="17" t="str">
        <f aca="false">IF($C728="","",N($H728)*N(商品マスタ!$N727))</f>
        <v/>
      </c>
      <c r="J728" s="17" t="str">
        <f aca="false">IF($C728="","",N($I728)-N($G728))</f>
        <v/>
      </c>
      <c r="K728" s="37" t="str">
        <f aca="false">IF($C728="","",N(商品マスタ!$I727))</f>
        <v/>
      </c>
      <c r="L728" s="17" t="str">
        <f aca="false">IF($C728="","",MAX(1,N(商品マスタ!$J727)))</f>
        <v/>
      </c>
      <c r="M728" s="38" t="str">
        <f aca="false">IF($C728="","",N(TOP!$C$16)*N($K728))</f>
        <v/>
      </c>
      <c r="N728" s="17" t="str">
        <f aca="false">IF($C728="","",ROUNDUP(N($M728)/N($L728),0))</f>
        <v/>
      </c>
      <c r="O728" s="17" t="str">
        <f aca="false">IF($C728="","",N(商品マスタ!$R727))</f>
        <v/>
      </c>
      <c r="P728" s="17" t="str">
        <f aca="false">IF($C728="","",IF($F728="理論",(N($O728)+N($N728))-N($G728),(N($O728)+N($N728))-N($I728)))</f>
        <v/>
      </c>
      <c r="Q728" s="17" t="str">
        <f aca="false">IF($C728="","",MAX(1,N(商品マスタ!$K727)))</f>
        <v/>
      </c>
      <c r="R728" s="39" t="str">
        <f aca="false">IF($C728="","",IF(N($P728)/N($Q728)&lt;=0,"",ROUNDUP(N($P728)/N($Q728),0)))</f>
        <v/>
      </c>
      <c r="S728" s="14"/>
      <c r="T728" s="40" t="str">
        <f aca="false">IF($C728="","",N(商品マスタ!$M727))</f>
        <v/>
      </c>
      <c r="U728" s="40" t="str">
        <f aca="false">IF($S728="","",N($S728)*N($T728))</f>
        <v/>
      </c>
      <c r="V728" s="18"/>
    </row>
    <row r="729" customFormat="false" ht="15" hidden="false" customHeight="false" outlineLevel="0" collapsed="false">
      <c r="B729" s="12" t="n">
        <v>723</v>
      </c>
      <c r="C729" s="36" t="str">
        <f aca="false">IF(商品マスタ!$C728="","",商品マスタ!$C728)</f>
        <v/>
      </c>
      <c r="D729" s="12" t="str">
        <f aca="false">IF($C729="","",商品マスタ!$D728)</f>
        <v/>
      </c>
      <c r="E729" s="12" t="str">
        <f aca="false">IF($C729="","",商品マスタ!$G728)</f>
        <v/>
      </c>
      <c r="F729" s="12" t="str">
        <f aca="false">IF($C729="","",IF(商品マスタ!$P728="","理論",商品マスタ!$P728))</f>
        <v/>
      </c>
      <c r="G729" s="17" t="str">
        <f aca="false">IF($C729="","",N(商品マスタ!$H728))</f>
        <v/>
      </c>
      <c r="H729" s="14"/>
      <c r="I729" s="17" t="str">
        <f aca="false">IF($C729="","",N($H729)*N(商品マスタ!$N728))</f>
        <v/>
      </c>
      <c r="J729" s="17" t="str">
        <f aca="false">IF($C729="","",N($I729)-N($G729))</f>
        <v/>
      </c>
      <c r="K729" s="37" t="str">
        <f aca="false">IF($C729="","",N(商品マスタ!$I728))</f>
        <v/>
      </c>
      <c r="L729" s="17" t="str">
        <f aca="false">IF($C729="","",MAX(1,N(商品マスタ!$J728)))</f>
        <v/>
      </c>
      <c r="M729" s="38" t="str">
        <f aca="false">IF($C729="","",N(TOP!$C$16)*N($K729))</f>
        <v/>
      </c>
      <c r="N729" s="17" t="str">
        <f aca="false">IF($C729="","",ROUNDUP(N($M729)/N($L729),0))</f>
        <v/>
      </c>
      <c r="O729" s="17" t="str">
        <f aca="false">IF($C729="","",N(商品マスタ!$R728))</f>
        <v/>
      </c>
      <c r="P729" s="17" t="str">
        <f aca="false">IF($C729="","",IF($F729="理論",(N($O729)+N($N729))-N($G729),(N($O729)+N($N729))-N($I729)))</f>
        <v/>
      </c>
      <c r="Q729" s="17" t="str">
        <f aca="false">IF($C729="","",MAX(1,N(商品マスタ!$K728)))</f>
        <v/>
      </c>
      <c r="R729" s="39" t="str">
        <f aca="false">IF($C729="","",IF(N($P729)/N($Q729)&lt;=0,"",ROUNDUP(N($P729)/N($Q729),0)))</f>
        <v/>
      </c>
      <c r="S729" s="14"/>
      <c r="T729" s="40" t="str">
        <f aca="false">IF($C729="","",N(商品マスタ!$M728))</f>
        <v/>
      </c>
      <c r="U729" s="40" t="str">
        <f aca="false">IF($S729="","",N($S729)*N($T729))</f>
        <v/>
      </c>
      <c r="V729" s="18"/>
    </row>
    <row r="730" customFormat="false" ht="15" hidden="false" customHeight="false" outlineLevel="0" collapsed="false">
      <c r="B730" s="12" t="n">
        <v>724</v>
      </c>
      <c r="C730" s="36" t="str">
        <f aca="false">IF(商品マスタ!$C729="","",商品マスタ!$C729)</f>
        <v/>
      </c>
      <c r="D730" s="12" t="str">
        <f aca="false">IF($C730="","",商品マスタ!$D729)</f>
        <v/>
      </c>
      <c r="E730" s="12" t="str">
        <f aca="false">IF($C730="","",商品マスタ!$G729)</f>
        <v/>
      </c>
      <c r="F730" s="12" t="str">
        <f aca="false">IF($C730="","",IF(商品マスタ!$P729="","理論",商品マスタ!$P729))</f>
        <v/>
      </c>
      <c r="G730" s="17" t="str">
        <f aca="false">IF($C730="","",N(商品マスタ!$H729))</f>
        <v/>
      </c>
      <c r="H730" s="14"/>
      <c r="I730" s="17" t="str">
        <f aca="false">IF($C730="","",N($H730)*N(商品マスタ!$N729))</f>
        <v/>
      </c>
      <c r="J730" s="17" t="str">
        <f aca="false">IF($C730="","",N($I730)-N($G730))</f>
        <v/>
      </c>
      <c r="K730" s="37" t="str">
        <f aca="false">IF($C730="","",N(商品マスタ!$I729))</f>
        <v/>
      </c>
      <c r="L730" s="17" t="str">
        <f aca="false">IF($C730="","",MAX(1,N(商品マスタ!$J729)))</f>
        <v/>
      </c>
      <c r="M730" s="38" t="str">
        <f aca="false">IF($C730="","",N(TOP!$C$16)*N($K730))</f>
        <v/>
      </c>
      <c r="N730" s="17" t="str">
        <f aca="false">IF($C730="","",ROUNDUP(N($M730)/N($L730),0))</f>
        <v/>
      </c>
      <c r="O730" s="17" t="str">
        <f aca="false">IF($C730="","",N(商品マスタ!$R729))</f>
        <v/>
      </c>
      <c r="P730" s="17" t="str">
        <f aca="false">IF($C730="","",IF($F730="理論",(N($O730)+N($N730))-N($G730),(N($O730)+N($N730))-N($I730)))</f>
        <v/>
      </c>
      <c r="Q730" s="17" t="str">
        <f aca="false">IF($C730="","",MAX(1,N(商品マスタ!$K729)))</f>
        <v/>
      </c>
      <c r="R730" s="39" t="str">
        <f aca="false">IF($C730="","",IF(N($P730)/N($Q730)&lt;=0,"",ROUNDUP(N($P730)/N($Q730),0)))</f>
        <v/>
      </c>
      <c r="S730" s="14"/>
      <c r="T730" s="40" t="str">
        <f aca="false">IF($C730="","",N(商品マスタ!$M729))</f>
        <v/>
      </c>
      <c r="U730" s="40" t="str">
        <f aca="false">IF($S730="","",N($S730)*N($T730))</f>
        <v/>
      </c>
      <c r="V730" s="18"/>
    </row>
    <row r="731" customFormat="false" ht="15" hidden="false" customHeight="false" outlineLevel="0" collapsed="false">
      <c r="B731" s="12" t="n">
        <v>725</v>
      </c>
      <c r="C731" s="36" t="str">
        <f aca="false">IF(商品マスタ!$C730="","",商品マスタ!$C730)</f>
        <v/>
      </c>
      <c r="D731" s="12" t="str">
        <f aca="false">IF($C731="","",商品マスタ!$D730)</f>
        <v/>
      </c>
      <c r="E731" s="12" t="str">
        <f aca="false">IF($C731="","",商品マスタ!$G730)</f>
        <v/>
      </c>
      <c r="F731" s="12" t="str">
        <f aca="false">IF($C731="","",IF(商品マスタ!$P730="","理論",商品マスタ!$P730))</f>
        <v/>
      </c>
      <c r="G731" s="17" t="str">
        <f aca="false">IF($C731="","",N(商品マスタ!$H730))</f>
        <v/>
      </c>
      <c r="H731" s="14"/>
      <c r="I731" s="17" t="str">
        <f aca="false">IF($C731="","",N($H731)*N(商品マスタ!$N730))</f>
        <v/>
      </c>
      <c r="J731" s="17" t="str">
        <f aca="false">IF($C731="","",N($I731)-N($G731))</f>
        <v/>
      </c>
      <c r="K731" s="37" t="str">
        <f aca="false">IF($C731="","",N(商品マスタ!$I730))</f>
        <v/>
      </c>
      <c r="L731" s="17" t="str">
        <f aca="false">IF($C731="","",MAX(1,N(商品マスタ!$J730)))</f>
        <v/>
      </c>
      <c r="M731" s="38" t="str">
        <f aca="false">IF($C731="","",N(TOP!$C$16)*N($K731))</f>
        <v/>
      </c>
      <c r="N731" s="17" t="str">
        <f aca="false">IF($C731="","",ROUNDUP(N($M731)/N($L731),0))</f>
        <v/>
      </c>
      <c r="O731" s="17" t="str">
        <f aca="false">IF($C731="","",N(商品マスタ!$R730))</f>
        <v/>
      </c>
      <c r="P731" s="17" t="str">
        <f aca="false">IF($C731="","",IF($F731="理論",(N($O731)+N($N731))-N($G731),(N($O731)+N($N731))-N($I731)))</f>
        <v/>
      </c>
      <c r="Q731" s="17" t="str">
        <f aca="false">IF($C731="","",MAX(1,N(商品マスタ!$K730)))</f>
        <v/>
      </c>
      <c r="R731" s="39" t="str">
        <f aca="false">IF($C731="","",IF(N($P731)/N($Q731)&lt;=0,"",ROUNDUP(N($P731)/N($Q731),0)))</f>
        <v/>
      </c>
      <c r="S731" s="14"/>
      <c r="T731" s="40" t="str">
        <f aca="false">IF($C731="","",N(商品マスタ!$M730))</f>
        <v/>
      </c>
      <c r="U731" s="40" t="str">
        <f aca="false">IF($S731="","",N($S731)*N($T731))</f>
        <v/>
      </c>
      <c r="V731" s="18"/>
    </row>
    <row r="732" customFormat="false" ht="15" hidden="false" customHeight="false" outlineLevel="0" collapsed="false">
      <c r="B732" s="12" t="n">
        <v>726</v>
      </c>
      <c r="C732" s="36" t="str">
        <f aca="false">IF(商品マスタ!$C731="","",商品マスタ!$C731)</f>
        <v/>
      </c>
      <c r="D732" s="12" t="str">
        <f aca="false">IF($C732="","",商品マスタ!$D731)</f>
        <v/>
      </c>
      <c r="E732" s="12" t="str">
        <f aca="false">IF($C732="","",商品マスタ!$G731)</f>
        <v/>
      </c>
      <c r="F732" s="12" t="str">
        <f aca="false">IF($C732="","",IF(商品マスタ!$P731="","理論",商品マスタ!$P731))</f>
        <v/>
      </c>
      <c r="G732" s="17" t="str">
        <f aca="false">IF($C732="","",N(商品マスタ!$H731))</f>
        <v/>
      </c>
      <c r="H732" s="14"/>
      <c r="I732" s="17" t="str">
        <f aca="false">IF($C732="","",N($H732)*N(商品マスタ!$N731))</f>
        <v/>
      </c>
      <c r="J732" s="17" t="str">
        <f aca="false">IF($C732="","",N($I732)-N($G732))</f>
        <v/>
      </c>
      <c r="K732" s="37" t="str">
        <f aca="false">IF($C732="","",N(商品マスタ!$I731))</f>
        <v/>
      </c>
      <c r="L732" s="17" t="str">
        <f aca="false">IF($C732="","",MAX(1,N(商品マスタ!$J731)))</f>
        <v/>
      </c>
      <c r="M732" s="38" t="str">
        <f aca="false">IF($C732="","",N(TOP!$C$16)*N($K732))</f>
        <v/>
      </c>
      <c r="N732" s="17" t="str">
        <f aca="false">IF($C732="","",ROUNDUP(N($M732)/N($L732),0))</f>
        <v/>
      </c>
      <c r="O732" s="17" t="str">
        <f aca="false">IF($C732="","",N(商品マスタ!$R731))</f>
        <v/>
      </c>
      <c r="P732" s="17" t="str">
        <f aca="false">IF($C732="","",IF($F732="理論",(N($O732)+N($N732))-N($G732),(N($O732)+N($N732))-N($I732)))</f>
        <v/>
      </c>
      <c r="Q732" s="17" t="str">
        <f aca="false">IF($C732="","",MAX(1,N(商品マスタ!$K731)))</f>
        <v/>
      </c>
      <c r="R732" s="39" t="str">
        <f aca="false">IF($C732="","",IF(N($P732)/N($Q732)&lt;=0,"",ROUNDUP(N($P732)/N($Q732),0)))</f>
        <v/>
      </c>
      <c r="S732" s="14"/>
      <c r="T732" s="40" t="str">
        <f aca="false">IF($C732="","",N(商品マスタ!$M731))</f>
        <v/>
      </c>
      <c r="U732" s="40" t="str">
        <f aca="false">IF($S732="","",N($S732)*N($T732))</f>
        <v/>
      </c>
      <c r="V732" s="18"/>
    </row>
    <row r="733" customFormat="false" ht="15" hidden="false" customHeight="false" outlineLevel="0" collapsed="false">
      <c r="B733" s="12" t="n">
        <v>727</v>
      </c>
      <c r="C733" s="36" t="str">
        <f aca="false">IF(商品マスタ!$C732="","",商品マスタ!$C732)</f>
        <v/>
      </c>
      <c r="D733" s="12" t="str">
        <f aca="false">IF($C733="","",商品マスタ!$D732)</f>
        <v/>
      </c>
      <c r="E733" s="12" t="str">
        <f aca="false">IF($C733="","",商品マスタ!$G732)</f>
        <v/>
      </c>
      <c r="F733" s="12" t="str">
        <f aca="false">IF($C733="","",IF(商品マスタ!$P732="","理論",商品マスタ!$P732))</f>
        <v/>
      </c>
      <c r="G733" s="17" t="str">
        <f aca="false">IF($C733="","",N(商品マスタ!$H732))</f>
        <v/>
      </c>
      <c r="H733" s="14"/>
      <c r="I733" s="17" t="str">
        <f aca="false">IF($C733="","",N($H733)*N(商品マスタ!$N732))</f>
        <v/>
      </c>
      <c r="J733" s="17" t="str">
        <f aca="false">IF($C733="","",N($I733)-N($G733))</f>
        <v/>
      </c>
      <c r="K733" s="37" t="str">
        <f aca="false">IF($C733="","",N(商品マスタ!$I732))</f>
        <v/>
      </c>
      <c r="L733" s="17" t="str">
        <f aca="false">IF($C733="","",MAX(1,N(商品マスタ!$J732)))</f>
        <v/>
      </c>
      <c r="M733" s="38" t="str">
        <f aca="false">IF($C733="","",N(TOP!$C$16)*N($K733))</f>
        <v/>
      </c>
      <c r="N733" s="17" t="str">
        <f aca="false">IF($C733="","",ROUNDUP(N($M733)/N($L733),0))</f>
        <v/>
      </c>
      <c r="O733" s="17" t="str">
        <f aca="false">IF($C733="","",N(商品マスタ!$R732))</f>
        <v/>
      </c>
      <c r="P733" s="17" t="str">
        <f aca="false">IF($C733="","",IF($F733="理論",(N($O733)+N($N733))-N($G733),(N($O733)+N($N733))-N($I733)))</f>
        <v/>
      </c>
      <c r="Q733" s="17" t="str">
        <f aca="false">IF($C733="","",MAX(1,N(商品マスタ!$K732)))</f>
        <v/>
      </c>
      <c r="R733" s="39" t="str">
        <f aca="false">IF($C733="","",IF(N($P733)/N($Q733)&lt;=0,"",ROUNDUP(N($P733)/N($Q733),0)))</f>
        <v/>
      </c>
      <c r="S733" s="14"/>
      <c r="T733" s="40" t="str">
        <f aca="false">IF($C733="","",N(商品マスタ!$M732))</f>
        <v/>
      </c>
      <c r="U733" s="40" t="str">
        <f aca="false">IF($S733="","",N($S733)*N($T733))</f>
        <v/>
      </c>
      <c r="V733" s="18"/>
    </row>
    <row r="734" customFormat="false" ht="15" hidden="false" customHeight="false" outlineLevel="0" collapsed="false">
      <c r="B734" s="12" t="n">
        <v>728</v>
      </c>
      <c r="C734" s="36" t="str">
        <f aca="false">IF(商品マスタ!$C733="","",商品マスタ!$C733)</f>
        <v/>
      </c>
      <c r="D734" s="12" t="str">
        <f aca="false">IF($C734="","",商品マスタ!$D733)</f>
        <v/>
      </c>
      <c r="E734" s="12" t="str">
        <f aca="false">IF($C734="","",商品マスタ!$G733)</f>
        <v/>
      </c>
      <c r="F734" s="12" t="str">
        <f aca="false">IF($C734="","",IF(商品マスタ!$P733="","理論",商品マスタ!$P733))</f>
        <v/>
      </c>
      <c r="G734" s="17" t="str">
        <f aca="false">IF($C734="","",N(商品マスタ!$H733))</f>
        <v/>
      </c>
      <c r="H734" s="14"/>
      <c r="I734" s="17" t="str">
        <f aca="false">IF($C734="","",N($H734)*N(商品マスタ!$N733))</f>
        <v/>
      </c>
      <c r="J734" s="17" t="str">
        <f aca="false">IF($C734="","",N($I734)-N($G734))</f>
        <v/>
      </c>
      <c r="K734" s="37" t="str">
        <f aca="false">IF($C734="","",N(商品マスタ!$I733))</f>
        <v/>
      </c>
      <c r="L734" s="17" t="str">
        <f aca="false">IF($C734="","",MAX(1,N(商品マスタ!$J733)))</f>
        <v/>
      </c>
      <c r="M734" s="38" t="str">
        <f aca="false">IF($C734="","",N(TOP!$C$16)*N($K734))</f>
        <v/>
      </c>
      <c r="N734" s="17" t="str">
        <f aca="false">IF($C734="","",ROUNDUP(N($M734)/N($L734),0))</f>
        <v/>
      </c>
      <c r="O734" s="17" t="str">
        <f aca="false">IF($C734="","",N(商品マスタ!$R733))</f>
        <v/>
      </c>
      <c r="P734" s="17" t="str">
        <f aca="false">IF($C734="","",IF($F734="理論",(N($O734)+N($N734))-N($G734),(N($O734)+N($N734))-N($I734)))</f>
        <v/>
      </c>
      <c r="Q734" s="17" t="str">
        <f aca="false">IF($C734="","",MAX(1,N(商品マスタ!$K733)))</f>
        <v/>
      </c>
      <c r="R734" s="39" t="str">
        <f aca="false">IF($C734="","",IF(N($P734)/N($Q734)&lt;=0,"",ROUNDUP(N($P734)/N($Q734),0)))</f>
        <v/>
      </c>
      <c r="S734" s="14"/>
      <c r="T734" s="40" t="str">
        <f aca="false">IF($C734="","",N(商品マスタ!$M733))</f>
        <v/>
      </c>
      <c r="U734" s="40" t="str">
        <f aca="false">IF($S734="","",N($S734)*N($T734))</f>
        <v/>
      </c>
      <c r="V734" s="18"/>
    </row>
    <row r="735" customFormat="false" ht="15" hidden="false" customHeight="false" outlineLevel="0" collapsed="false">
      <c r="B735" s="12" t="n">
        <v>729</v>
      </c>
      <c r="C735" s="36" t="str">
        <f aca="false">IF(商品マスタ!$C734="","",商品マスタ!$C734)</f>
        <v/>
      </c>
      <c r="D735" s="12" t="str">
        <f aca="false">IF($C735="","",商品マスタ!$D734)</f>
        <v/>
      </c>
      <c r="E735" s="12" t="str">
        <f aca="false">IF($C735="","",商品マスタ!$G734)</f>
        <v/>
      </c>
      <c r="F735" s="12" t="str">
        <f aca="false">IF($C735="","",IF(商品マスタ!$P734="","理論",商品マスタ!$P734))</f>
        <v/>
      </c>
      <c r="G735" s="17" t="str">
        <f aca="false">IF($C735="","",N(商品マスタ!$H734))</f>
        <v/>
      </c>
      <c r="H735" s="14"/>
      <c r="I735" s="17" t="str">
        <f aca="false">IF($C735="","",N($H735)*N(商品マスタ!$N734))</f>
        <v/>
      </c>
      <c r="J735" s="17" t="str">
        <f aca="false">IF($C735="","",N($I735)-N($G735))</f>
        <v/>
      </c>
      <c r="K735" s="37" t="str">
        <f aca="false">IF($C735="","",N(商品マスタ!$I734))</f>
        <v/>
      </c>
      <c r="L735" s="17" t="str">
        <f aca="false">IF($C735="","",MAX(1,N(商品マスタ!$J734)))</f>
        <v/>
      </c>
      <c r="M735" s="38" t="str">
        <f aca="false">IF($C735="","",N(TOP!$C$16)*N($K735))</f>
        <v/>
      </c>
      <c r="N735" s="17" t="str">
        <f aca="false">IF($C735="","",ROUNDUP(N($M735)/N($L735),0))</f>
        <v/>
      </c>
      <c r="O735" s="17" t="str">
        <f aca="false">IF($C735="","",N(商品マスタ!$R734))</f>
        <v/>
      </c>
      <c r="P735" s="17" t="str">
        <f aca="false">IF($C735="","",IF($F735="理論",(N($O735)+N($N735))-N($G735),(N($O735)+N($N735))-N($I735)))</f>
        <v/>
      </c>
      <c r="Q735" s="17" t="str">
        <f aca="false">IF($C735="","",MAX(1,N(商品マスタ!$K734)))</f>
        <v/>
      </c>
      <c r="R735" s="39" t="str">
        <f aca="false">IF($C735="","",IF(N($P735)/N($Q735)&lt;=0,"",ROUNDUP(N($P735)/N($Q735),0)))</f>
        <v/>
      </c>
      <c r="S735" s="14"/>
      <c r="T735" s="40" t="str">
        <f aca="false">IF($C735="","",N(商品マスタ!$M734))</f>
        <v/>
      </c>
      <c r="U735" s="40" t="str">
        <f aca="false">IF($S735="","",N($S735)*N($T735))</f>
        <v/>
      </c>
      <c r="V735" s="18"/>
    </row>
    <row r="736" customFormat="false" ht="15" hidden="false" customHeight="false" outlineLevel="0" collapsed="false">
      <c r="B736" s="12" t="n">
        <v>730</v>
      </c>
      <c r="C736" s="36" t="str">
        <f aca="false">IF(商品マスタ!$C735="","",商品マスタ!$C735)</f>
        <v/>
      </c>
      <c r="D736" s="12" t="str">
        <f aca="false">IF($C736="","",商品マスタ!$D735)</f>
        <v/>
      </c>
      <c r="E736" s="12" t="str">
        <f aca="false">IF($C736="","",商品マスタ!$G735)</f>
        <v/>
      </c>
      <c r="F736" s="12" t="str">
        <f aca="false">IF($C736="","",IF(商品マスタ!$P735="","理論",商品マスタ!$P735))</f>
        <v/>
      </c>
      <c r="G736" s="17" t="str">
        <f aca="false">IF($C736="","",N(商品マスタ!$H735))</f>
        <v/>
      </c>
      <c r="H736" s="14"/>
      <c r="I736" s="17" t="str">
        <f aca="false">IF($C736="","",N($H736)*N(商品マスタ!$N735))</f>
        <v/>
      </c>
      <c r="J736" s="17" t="str">
        <f aca="false">IF($C736="","",N($I736)-N($G736))</f>
        <v/>
      </c>
      <c r="K736" s="37" t="str">
        <f aca="false">IF($C736="","",N(商品マスタ!$I735))</f>
        <v/>
      </c>
      <c r="L736" s="17" t="str">
        <f aca="false">IF($C736="","",MAX(1,N(商品マスタ!$J735)))</f>
        <v/>
      </c>
      <c r="M736" s="38" t="str">
        <f aca="false">IF($C736="","",N(TOP!$C$16)*N($K736))</f>
        <v/>
      </c>
      <c r="N736" s="17" t="str">
        <f aca="false">IF($C736="","",ROUNDUP(N($M736)/N($L736),0))</f>
        <v/>
      </c>
      <c r="O736" s="17" t="str">
        <f aca="false">IF($C736="","",N(商品マスタ!$R735))</f>
        <v/>
      </c>
      <c r="P736" s="17" t="str">
        <f aca="false">IF($C736="","",IF($F736="理論",(N($O736)+N($N736))-N($G736),(N($O736)+N($N736))-N($I736)))</f>
        <v/>
      </c>
      <c r="Q736" s="17" t="str">
        <f aca="false">IF($C736="","",MAX(1,N(商品マスタ!$K735)))</f>
        <v/>
      </c>
      <c r="R736" s="39" t="str">
        <f aca="false">IF($C736="","",IF(N($P736)/N($Q736)&lt;=0,"",ROUNDUP(N($P736)/N($Q736),0)))</f>
        <v/>
      </c>
      <c r="S736" s="14"/>
      <c r="T736" s="40" t="str">
        <f aca="false">IF($C736="","",N(商品マスタ!$M735))</f>
        <v/>
      </c>
      <c r="U736" s="40" t="str">
        <f aca="false">IF($S736="","",N($S736)*N($T736))</f>
        <v/>
      </c>
      <c r="V736" s="18"/>
    </row>
    <row r="737" customFormat="false" ht="15" hidden="false" customHeight="false" outlineLevel="0" collapsed="false">
      <c r="B737" s="12" t="n">
        <v>731</v>
      </c>
      <c r="C737" s="36" t="str">
        <f aca="false">IF(商品マスタ!$C736="","",商品マスタ!$C736)</f>
        <v/>
      </c>
      <c r="D737" s="12" t="str">
        <f aca="false">IF($C737="","",商品マスタ!$D736)</f>
        <v/>
      </c>
      <c r="E737" s="12" t="str">
        <f aca="false">IF($C737="","",商品マスタ!$G736)</f>
        <v/>
      </c>
      <c r="F737" s="12" t="str">
        <f aca="false">IF($C737="","",IF(商品マスタ!$P736="","理論",商品マスタ!$P736))</f>
        <v/>
      </c>
      <c r="G737" s="17" t="str">
        <f aca="false">IF($C737="","",N(商品マスタ!$H736))</f>
        <v/>
      </c>
      <c r="H737" s="14"/>
      <c r="I737" s="17" t="str">
        <f aca="false">IF($C737="","",N($H737)*N(商品マスタ!$N736))</f>
        <v/>
      </c>
      <c r="J737" s="17" t="str">
        <f aca="false">IF($C737="","",N($I737)-N($G737))</f>
        <v/>
      </c>
      <c r="K737" s="37" t="str">
        <f aca="false">IF($C737="","",N(商品マスタ!$I736))</f>
        <v/>
      </c>
      <c r="L737" s="17" t="str">
        <f aca="false">IF($C737="","",MAX(1,N(商品マスタ!$J736)))</f>
        <v/>
      </c>
      <c r="M737" s="38" t="str">
        <f aca="false">IF($C737="","",N(TOP!$C$16)*N($K737))</f>
        <v/>
      </c>
      <c r="N737" s="17" t="str">
        <f aca="false">IF($C737="","",ROUNDUP(N($M737)/N($L737),0))</f>
        <v/>
      </c>
      <c r="O737" s="17" t="str">
        <f aca="false">IF($C737="","",N(商品マスタ!$R736))</f>
        <v/>
      </c>
      <c r="P737" s="17" t="str">
        <f aca="false">IF($C737="","",IF($F737="理論",(N($O737)+N($N737))-N($G737),(N($O737)+N($N737))-N($I737)))</f>
        <v/>
      </c>
      <c r="Q737" s="17" t="str">
        <f aca="false">IF($C737="","",MAX(1,N(商品マスタ!$K736)))</f>
        <v/>
      </c>
      <c r="R737" s="39" t="str">
        <f aca="false">IF($C737="","",IF(N($P737)/N($Q737)&lt;=0,"",ROUNDUP(N($P737)/N($Q737),0)))</f>
        <v/>
      </c>
      <c r="S737" s="14"/>
      <c r="T737" s="40" t="str">
        <f aca="false">IF($C737="","",N(商品マスタ!$M736))</f>
        <v/>
      </c>
      <c r="U737" s="40" t="str">
        <f aca="false">IF($S737="","",N($S737)*N($T737))</f>
        <v/>
      </c>
      <c r="V737" s="18"/>
    </row>
    <row r="738" customFormat="false" ht="15" hidden="false" customHeight="false" outlineLevel="0" collapsed="false">
      <c r="B738" s="12" t="n">
        <v>732</v>
      </c>
      <c r="C738" s="36" t="str">
        <f aca="false">IF(商品マスタ!$C737="","",商品マスタ!$C737)</f>
        <v/>
      </c>
      <c r="D738" s="12" t="str">
        <f aca="false">IF($C738="","",商品マスタ!$D737)</f>
        <v/>
      </c>
      <c r="E738" s="12" t="str">
        <f aca="false">IF($C738="","",商品マスタ!$G737)</f>
        <v/>
      </c>
      <c r="F738" s="12" t="str">
        <f aca="false">IF($C738="","",IF(商品マスタ!$P737="","理論",商品マスタ!$P737))</f>
        <v/>
      </c>
      <c r="G738" s="17" t="str">
        <f aca="false">IF($C738="","",N(商品マスタ!$H737))</f>
        <v/>
      </c>
      <c r="H738" s="14"/>
      <c r="I738" s="17" t="str">
        <f aca="false">IF($C738="","",N($H738)*N(商品マスタ!$N737))</f>
        <v/>
      </c>
      <c r="J738" s="17" t="str">
        <f aca="false">IF($C738="","",N($I738)-N($G738))</f>
        <v/>
      </c>
      <c r="K738" s="37" t="str">
        <f aca="false">IF($C738="","",N(商品マスタ!$I737))</f>
        <v/>
      </c>
      <c r="L738" s="17" t="str">
        <f aca="false">IF($C738="","",MAX(1,N(商品マスタ!$J737)))</f>
        <v/>
      </c>
      <c r="M738" s="38" t="str">
        <f aca="false">IF($C738="","",N(TOP!$C$16)*N($K738))</f>
        <v/>
      </c>
      <c r="N738" s="17" t="str">
        <f aca="false">IF($C738="","",ROUNDUP(N($M738)/N($L738),0))</f>
        <v/>
      </c>
      <c r="O738" s="17" t="str">
        <f aca="false">IF($C738="","",N(商品マスタ!$R737))</f>
        <v/>
      </c>
      <c r="P738" s="17" t="str">
        <f aca="false">IF($C738="","",IF($F738="理論",(N($O738)+N($N738))-N($G738),(N($O738)+N($N738))-N($I738)))</f>
        <v/>
      </c>
      <c r="Q738" s="17" t="str">
        <f aca="false">IF($C738="","",MAX(1,N(商品マスタ!$K737)))</f>
        <v/>
      </c>
      <c r="R738" s="39" t="str">
        <f aca="false">IF($C738="","",IF(N($P738)/N($Q738)&lt;=0,"",ROUNDUP(N($P738)/N($Q738),0)))</f>
        <v/>
      </c>
      <c r="S738" s="14"/>
      <c r="T738" s="40" t="str">
        <f aca="false">IF($C738="","",N(商品マスタ!$M737))</f>
        <v/>
      </c>
      <c r="U738" s="40" t="str">
        <f aca="false">IF($S738="","",N($S738)*N($T738))</f>
        <v/>
      </c>
      <c r="V738" s="18"/>
    </row>
    <row r="739" customFormat="false" ht="15" hidden="false" customHeight="false" outlineLevel="0" collapsed="false">
      <c r="B739" s="12" t="n">
        <v>733</v>
      </c>
      <c r="C739" s="36" t="str">
        <f aca="false">IF(商品マスタ!$C738="","",商品マスタ!$C738)</f>
        <v/>
      </c>
      <c r="D739" s="12" t="str">
        <f aca="false">IF($C739="","",商品マスタ!$D738)</f>
        <v/>
      </c>
      <c r="E739" s="12" t="str">
        <f aca="false">IF($C739="","",商品マスタ!$G738)</f>
        <v/>
      </c>
      <c r="F739" s="12" t="str">
        <f aca="false">IF($C739="","",IF(商品マスタ!$P738="","理論",商品マスタ!$P738))</f>
        <v/>
      </c>
      <c r="G739" s="17" t="str">
        <f aca="false">IF($C739="","",N(商品マスタ!$H738))</f>
        <v/>
      </c>
      <c r="H739" s="14"/>
      <c r="I739" s="17" t="str">
        <f aca="false">IF($C739="","",N($H739)*N(商品マスタ!$N738))</f>
        <v/>
      </c>
      <c r="J739" s="17" t="str">
        <f aca="false">IF($C739="","",N($I739)-N($G739))</f>
        <v/>
      </c>
      <c r="K739" s="37" t="str">
        <f aca="false">IF($C739="","",N(商品マスタ!$I738))</f>
        <v/>
      </c>
      <c r="L739" s="17" t="str">
        <f aca="false">IF($C739="","",MAX(1,N(商品マスタ!$J738)))</f>
        <v/>
      </c>
      <c r="M739" s="38" t="str">
        <f aca="false">IF($C739="","",N(TOP!$C$16)*N($K739))</f>
        <v/>
      </c>
      <c r="N739" s="17" t="str">
        <f aca="false">IF($C739="","",ROUNDUP(N($M739)/N($L739),0))</f>
        <v/>
      </c>
      <c r="O739" s="17" t="str">
        <f aca="false">IF($C739="","",N(商品マスタ!$R738))</f>
        <v/>
      </c>
      <c r="P739" s="17" t="str">
        <f aca="false">IF($C739="","",IF($F739="理論",(N($O739)+N($N739))-N($G739),(N($O739)+N($N739))-N($I739)))</f>
        <v/>
      </c>
      <c r="Q739" s="17" t="str">
        <f aca="false">IF($C739="","",MAX(1,N(商品マスタ!$K738)))</f>
        <v/>
      </c>
      <c r="R739" s="39" t="str">
        <f aca="false">IF($C739="","",IF(N($P739)/N($Q739)&lt;=0,"",ROUNDUP(N($P739)/N($Q739),0)))</f>
        <v/>
      </c>
      <c r="S739" s="14"/>
      <c r="T739" s="40" t="str">
        <f aca="false">IF($C739="","",N(商品マスタ!$M738))</f>
        <v/>
      </c>
      <c r="U739" s="40" t="str">
        <f aca="false">IF($S739="","",N($S739)*N($T739))</f>
        <v/>
      </c>
      <c r="V739" s="18"/>
    </row>
    <row r="740" customFormat="false" ht="15" hidden="false" customHeight="false" outlineLevel="0" collapsed="false">
      <c r="B740" s="12" t="n">
        <v>734</v>
      </c>
      <c r="C740" s="36" t="str">
        <f aca="false">IF(商品マスタ!$C739="","",商品マスタ!$C739)</f>
        <v/>
      </c>
      <c r="D740" s="12" t="str">
        <f aca="false">IF($C740="","",商品マスタ!$D739)</f>
        <v/>
      </c>
      <c r="E740" s="12" t="str">
        <f aca="false">IF($C740="","",商品マスタ!$G739)</f>
        <v/>
      </c>
      <c r="F740" s="12" t="str">
        <f aca="false">IF($C740="","",IF(商品マスタ!$P739="","理論",商品マスタ!$P739))</f>
        <v/>
      </c>
      <c r="G740" s="17" t="str">
        <f aca="false">IF($C740="","",N(商品マスタ!$H739))</f>
        <v/>
      </c>
      <c r="H740" s="14"/>
      <c r="I740" s="17" t="str">
        <f aca="false">IF($C740="","",N($H740)*N(商品マスタ!$N739))</f>
        <v/>
      </c>
      <c r="J740" s="17" t="str">
        <f aca="false">IF($C740="","",N($I740)-N($G740))</f>
        <v/>
      </c>
      <c r="K740" s="37" t="str">
        <f aca="false">IF($C740="","",N(商品マスタ!$I739))</f>
        <v/>
      </c>
      <c r="L740" s="17" t="str">
        <f aca="false">IF($C740="","",MAX(1,N(商品マスタ!$J739)))</f>
        <v/>
      </c>
      <c r="M740" s="38" t="str">
        <f aca="false">IF($C740="","",N(TOP!$C$16)*N($K740))</f>
        <v/>
      </c>
      <c r="N740" s="17" t="str">
        <f aca="false">IF($C740="","",ROUNDUP(N($M740)/N($L740),0))</f>
        <v/>
      </c>
      <c r="O740" s="17" t="str">
        <f aca="false">IF($C740="","",N(商品マスタ!$R739))</f>
        <v/>
      </c>
      <c r="P740" s="17" t="str">
        <f aca="false">IF($C740="","",IF($F740="理論",(N($O740)+N($N740))-N($G740),(N($O740)+N($N740))-N($I740)))</f>
        <v/>
      </c>
      <c r="Q740" s="17" t="str">
        <f aca="false">IF($C740="","",MAX(1,N(商品マスタ!$K739)))</f>
        <v/>
      </c>
      <c r="R740" s="39" t="str">
        <f aca="false">IF($C740="","",IF(N($P740)/N($Q740)&lt;=0,"",ROUNDUP(N($P740)/N($Q740),0)))</f>
        <v/>
      </c>
      <c r="S740" s="14"/>
      <c r="T740" s="40" t="str">
        <f aca="false">IF($C740="","",N(商品マスタ!$M739))</f>
        <v/>
      </c>
      <c r="U740" s="40" t="str">
        <f aca="false">IF($S740="","",N($S740)*N($T740))</f>
        <v/>
      </c>
      <c r="V740" s="18"/>
    </row>
    <row r="741" customFormat="false" ht="15" hidden="false" customHeight="false" outlineLevel="0" collapsed="false">
      <c r="B741" s="12" t="n">
        <v>735</v>
      </c>
      <c r="C741" s="36" t="str">
        <f aca="false">IF(商品マスタ!$C740="","",商品マスタ!$C740)</f>
        <v/>
      </c>
      <c r="D741" s="12" t="str">
        <f aca="false">IF($C741="","",商品マスタ!$D740)</f>
        <v/>
      </c>
      <c r="E741" s="12" t="str">
        <f aca="false">IF($C741="","",商品マスタ!$G740)</f>
        <v/>
      </c>
      <c r="F741" s="12" t="str">
        <f aca="false">IF($C741="","",IF(商品マスタ!$P740="","理論",商品マスタ!$P740))</f>
        <v/>
      </c>
      <c r="G741" s="17" t="str">
        <f aca="false">IF($C741="","",N(商品マスタ!$H740))</f>
        <v/>
      </c>
      <c r="H741" s="14"/>
      <c r="I741" s="17" t="str">
        <f aca="false">IF($C741="","",N($H741)*N(商品マスタ!$N740))</f>
        <v/>
      </c>
      <c r="J741" s="17" t="str">
        <f aca="false">IF($C741="","",N($I741)-N($G741))</f>
        <v/>
      </c>
      <c r="K741" s="37" t="str">
        <f aca="false">IF($C741="","",N(商品マスタ!$I740))</f>
        <v/>
      </c>
      <c r="L741" s="17" t="str">
        <f aca="false">IF($C741="","",MAX(1,N(商品マスタ!$J740)))</f>
        <v/>
      </c>
      <c r="M741" s="38" t="str">
        <f aca="false">IF($C741="","",N(TOP!$C$16)*N($K741))</f>
        <v/>
      </c>
      <c r="N741" s="17" t="str">
        <f aca="false">IF($C741="","",ROUNDUP(N($M741)/N($L741),0))</f>
        <v/>
      </c>
      <c r="O741" s="17" t="str">
        <f aca="false">IF($C741="","",N(商品マスタ!$R740))</f>
        <v/>
      </c>
      <c r="P741" s="17" t="str">
        <f aca="false">IF($C741="","",IF($F741="理論",(N($O741)+N($N741))-N($G741),(N($O741)+N($N741))-N($I741)))</f>
        <v/>
      </c>
      <c r="Q741" s="17" t="str">
        <f aca="false">IF($C741="","",MAX(1,N(商品マスタ!$K740)))</f>
        <v/>
      </c>
      <c r="R741" s="39" t="str">
        <f aca="false">IF($C741="","",IF(N($P741)/N($Q741)&lt;=0,"",ROUNDUP(N($P741)/N($Q741),0)))</f>
        <v/>
      </c>
      <c r="S741" s="14"/>
      <c r="T741" s="40" t="str">
        <f aca="false">IF($C741="","",N(商品マスタ!$M740))</f>
        <v/>
      </c>
      <c r="U741" s="40" t="str">
        <f aca="false">IF($S741="","",N($S741)*N($T741))</f>
        <v/>
      </c>
      <c r="V741" s="18"/>
    </row>
    <row r="742" customFormat="false" ht="15" hidden="false" customHeight="false" outlineLevel="0" collapsed="false">
      <c r="B742" s="12" t="n">
        <v>736</v>
      </c>
      <c r="C742" s="36" t="str">
        <f aca="false">IF(商品マスタ!$C741="","",商品マスタ!$C741)</f>
        <v/>
      </c>
      <c r="D742" s="12" t="str">
        <f aca="false">IF($C742="","",商品マスタ!$D741)</f>
        <v/>
      </c>
      <c r="E742" s="12" t="str">
        <f aca="false">IF($C742="","",商品マスタ!$G741)</f>
        <v/>
      </c>
      <c r="F742" s="12" t="str">
        <f aca="false">IF($C742="","",IF(商品マスタ!$P741="","理論",商品マスタ!$P741))</f>
        <v/>
      </c>
      <c r="G742" s="17" t="str">
        <f aca="false">IF($C742="","",N(商品マスタ!$H741))</f>
        <v/>
      </c>
      <c r="H742" s="14"/>
      <c r="I742" s="17" t="str">
        <f aca="false">IF($C742="","",N($H742)*N(商品マスタ!$N741))</f>
        <v/>
      </c>
      <c r="J742" s="17" t="str">
        <f aca="false">IF($C742="","",N($I742)-N($G742))</f>
        <v/>
      </c>
      <c r="K742" s="37" t="str">
        <f aca="false">IF($C742="","",N(商品マスタ!$I741))</f>
        <v/>
      </c>
      <c r="L742" s="17" t="str">
        <f aca="false">IF($C742="","",MAX(1,N(商品マスタ!$J741)))</f>
        <v/>
      </c>
      <c r="M742" s="38" t="str">
        <f aca="false">IF($C742="","",N(TOP!$C$16)*N($K742))</f>
        <v/>
      </c>
      <c r="N742" s="17" t="str">
        <f aca="false">IF($C742="","",ROUNDUP(N($M742)/N($L742),0))</f>
        <v/>
      </c>
      <c r="O742" s="17" t="str">
        <f aca="false">IF($C742="","",N(商品マスタ!$R741))</f>
        <v/>
      </c>
      <c r="P742" s="17" t="str">
        <f aca="false">IF($C742="","",IF($F742="理論",(N($O742)+N($N742))-N($G742),(N($O742)+N($N742))-N($I742)))</f>
        <v/>
      </c>
      <c r="Q742" s="17" t="str">
        <f aca="false">IF($C742="","",MAX(1,N(商品マスタ!$K741)))</f>
        <v/>
      </c>
      <c r="R742" s="39" t="str">
        <f aca="false">IF($C742="","",IF(N($P742)/N($Q742)&lt;=0,"",ROUNDUP(N($P742)/N($Q742),0)))</f>
        <v/>
      </c>
      <c r="S742" s="14"/>
      <c r="T742" s="40" t="str">
        <f aca="false">IF($C742="","",N(商品マスタ!$M741))</f>
        <v/>
      </c>
      <c r="U742" s="40" t="str">
        <f aca="false">IF($S742="","",N($S742)*N($T742))</f>
        <v/>
      </c>
      <c r="V742" s="18"/>
    </row>
    <row r="743" customFormat="false" ht="15" hidden="false" customHeight="false" outlineLevel="0" collapsed="false">
      <c r="B743" s="12" t="n">
        <v>737</v>
      </c>
      <c r="C743" s="36" t="str">
        <f aca="false">IF(商品マスタ!$C742="","",商品マスタ!$C742)</f>
        <v/>
      </c>
      <c r="D743" s="12" t="str">
        <f aca="false">IF($C743="","",商品マスタ!$D742)</f>
        <v/>
      </c>
      <c r="E743" s="12" t="str">
        <f aca="false">IF($C743="","",商品マスタ!$G742)</f>
        <v/>
      </c>
      <c r="F743" s="12" t="str">
        <f aca="false">IF($C743="","",IF(商品マスタ!$P742="","理論",商品マスタ!$P742))</f>
        <v/>
      </c>
      <c r="G743" s="17" t="str">
        <f aca="false">IF($C743="","",N(商品マスタ!$H742))</f>
        <v/>
      </c>
      <c r="H743" s="14"/>
      <c r="I743" s="17" t="str">
        <f aca="false">IF($C743="","",N($H743)*N(商品マスタ!$N742))</f>
        <v/>
      </c>
      <c r="J743" s="17" t="str">
        <f aca="false">IF($C743="","",N($I743)-N($G743))</f>
        <v/>
      </c>
      <c r="K743" s="37" t="str">
        <f aca="false">IF($C743="","",N(商品マスタ!$I742))</f>
        <v/>
      </c>
      <c r="L743" s="17" t="str">
        <f aca="false">IF($C743="","",MAX(1,N(商品マスタ!$J742)))</f>
        <v/>
      </c>
      <c r="M743" s="38" t="str">
        <f aca="false">IF($C743="","",N(TOP!$C$16)*N($K743))</f>
        <v/>
      </c>
      <c r="N743" s="17" t="str">
        <f aca="false">IF($C743="","",ROUNDUP(N($M743)/N($L743),0))</f>
        <v/>
      </c>
      <c r="O743" s="17" t="str">
        <f aca="false">IF($C743="","",N(商品マスタ!$R742))</f>
        <v/>
      </c>
      <c r="P743" s="17" t="str">
        <f aca="false">IF($C743="","",IF($F743="理論",(N($O743)+N($N743))-N($G743),(N($O743)+N($N743))-N($I743)))</f>
        <v/>
      </c>
      <c r="Q743" s="17" t="str">
        <f aca="false">IF($C743="","",MAX(1,N(商品マスタ!$K742)))</f>
        <v/>
      </c>
      <c r="R743" s="39" t="str">
        <f aca="false">IF($C743="","",IF(N($P743)/N($Q743)&lt;=0,"",ROUNDUP(N($P743)/N($Q743),0)))</f>
        <v/>
      </c>
      <c r="S743" s="14"/>
      <c r="T743" s="40" t="str">
        <f aca="false">IF($C743="","",N(商品マスタ!$M742))</f>
        <v/>
      </c>
      <c r="U743" s="40" t="str">
        <f aca="false">IF($S743="","",N($S743)*N($T743))</f>
        <v/>
      </c>
      <c r="V743" s="18"/>
    </row>
    <row r="744" customFormat="false" ht="15" hidden="false" customHeight="false" outlineLevel="0" collapsed="false">
      <c r="B744" s="12" t="n">
        <v>738</v>
      </c>
      <c r="C744" s="36" t="str">
        <f aca="false">IF(商品マスタ!$C743="","",商品マスタ!$C743)</f>
        <v/>
      </c>
      <c r="D744" s="12" t="str">
        <f aca="false">IF($C744="","",商品マスタ!$D743)</f>
        <v/>
      </c>
      <c r="E744" s="12" t="str">
        <f aca="false">IF($C744="","",商品マスタ!$G743)</f>
        <v/>
      </c>
      <c r="F744" s="12" t="str">
        <f aca="false">IF($C744="","",IF(商品マスタ!$P743="","理論",商品マスタ!$P743))</f>
        <v/>
      </c>
      <c r="G744" s="17" t="str">
        <f aca="false">IF($C744="","",N(商品マスタ!$H743))</f>
        <v/>
      </c>
      <c r="H744" s="14"/>
      <c r="I744" s="17" t="str">
        <f aca="false">IF($C744="","",N($H744)*N(商品マスタ!$N743))</f>
        <v/>
      </c>
      <c r="J744" s="17" t="str">
        <f aca="false">IF($C744="","",N($I744)-N($G744))</f>
        <v/>
      </c>
      <c r="K744" s="37" t="str">
        <f aca="false">IF($C744="","",N(商品マスタ!$I743))</f>
        <v/>
      </c>
      <c r="L744" s="17" t="str">
        <f aca="false">IF($C744="","",MAX(1,N(商品マスタ!$J743)))</f>
        <v/>
      </c>
      <c r="M744" s="38" t="str">
        <f aca="false">IF($C744="","",N(TOP!$C$16)*N($K744))</f>
        <v/>
      </c>
      <c r="N744" s="17" t="str">
        <f aca="false">IF($C744="","",ROUNDUP(N($M744)/N($L744),0))</f>
        <v/>
      </c>
      <c r="O744" s="17" t="str">
        <f aca="false">IF($C744="","",N(商品マスタ!$R743))</f>
        <v/>
      </c>
      <c r="P744" s="17" t="str">
        <f aca="false">IF($C744="","",IF($F744="理論",(N($O744)+N($N744))-N($G744),(N($O744)+N($N744))-N($I744)))</f>
        <v/>
      </c>
      <c r="Q744" s="17" t="str">
        <f aca="false">IF($C744="","",MAX(1,N(商品マスタ!$K743)))</f>
        <v/>
      </c>
      <c r="R744" s="39" t="str">
        <f aca="false">IF($C744="","",IF(N($P744)/N($Q744)&lt;=0,"",ROUNDUP(N($P744)/N($Q744),0)))</f>
        <v/>
      </c>
      <c r="S744" s="14"/>
      <c r="T744" s="40" t="str">
        <f aca="false">IF($C744="","",N(商品マスタ!$M743))</f>
        <v/>
      </c>
      <c r="U744" s="40" t="str">
        <f aca="false">IF($S744="","",N($S744)*N($T744))</f>
        <v/>
      </c>
      <c r="V744" s="18"/>
    </row>
    <row r="745" customFormat="false" ht="15" hidden="false" customHeight="false" outlineLevel="0" collapsed="false">
      <c r="B745" s="12" t="n">
        <v>739</v>
      </c>
      <c r="C745" s="36" t="str">
        <f aca="false">IF(商品マスタ!$C744="","",商品マスタ!$C744)</f>
        <v/>
      </c>
      <c r="D745" s="12" t="str">
        <f aca="false">IF($C745="","",商品マスタ!$D744)</f>
        <v/>
      </c>
      <c r="E745" s="12" t="str">
        <f aca="false">IF($C745="","",商品マスタ!$G744)</f>
        <v/>
      </c>
      <c r="F745" s="12" t="str">
        <f aca="false">IF($C745="","",IF(商品マスタ!$P744="","理論",商品マスタ!$P744))</f>
        <v/>
      </c>
      <c r="G745" s="17" t="str">
        <f aca="false">IF($C745="","",N(商品マスタ!$H744))</f>
        <v/>
      </c>
      <c r="H745" s="14"/>
      <c r="I745" s="17" t="str">
        <f aca="false">IF($C745="","",N($H745)*N(商品マスタ!$N744))</f>
        <v/>
      </c>
      <c r="J745" s="17" t="str">
        <f aca="false">IF($C745="","",N($I745)-N($G745))</f>
        <v/>
      </c>
      <c r="K745" s="37" t="str">
        <f aca="false">IF($C745="","",N(商品マスタ!$I744))</f>
        <v/>
      </c>
      <c r="L745" s="17" t="str">
        <f aca="false">IF($C745="","",MAX(1,N(商品マスタ!$J744)))</f>
        <v/>
      </c>
      <c r="M745" s="38" t="str">
        <f aca="false">IF($C745="","",N(TOP!$C$16)*N($K745))</f>
        <v/>
      </c>
      <c r="N745" s="17" t="str">
        <f aca="false">IF($C745="","",ROUNDUP(N($M745)/N($L745),0))</f>
        <v/>
      </c>
      <c r="O745" s="17" t="str">
        <f aca="false">IF($C745="","",N(商品マスタ!$R744))</f>
        <v/>
      </c>
      <c r="P745" s="17" t="str">
        <f aca="false">IF($C745="","",IF($F745="理論",(N($O745)+N($N745))-N($G745),(N($O745)+N($N745))-N($I745)))</f>
        <v/>
      </c>
      <c r="Q745" s="17" t="str">
        <f aca="false">IF($C745="","",MAX(1,N(商品マスタ!$K744)))</f>
        <v/>
      </c>
      <c r="R745" s="39" t="str">
        <f aca="false">IF($C745="","",IF(N($P745)/N($Q745)&lt;=0,"",ROUNDUP(N($P745)/N($Q745),0)))</f>
        <v/>
      </c>
      <c r="S745" s="14"/>
      <c r="T745" s="40" t="str">
        <f aca="false">IF($C745="","",N(商品マスタ!$M744))</f>
        <v/>
      </c>
      <c r="U745" s="40" t="str">
        <f aca="false">IF($S745="","",N($S745)*N($T745))</f>
        <v/>
      </c>
      <c r="V745" s="18"/>
    </row>
    <row r="746" customFormat="false" ht="15" hidden="false" customHeight="false" outlineLevel="0" collapsed="false">
      <c r="B746" s="12" t="n">
        <v>740</v>
      </c>
      <c r="C746" s="36" t="str">
        <f aca="false">IF(商品マスタ!$C745="","",商品マスタ!$C745)</f>
        <v/>
      </c>
      <c r="D746" s="12" t="str">
        <f aca="false">IF($C746="","",商品マスタ!$D745)</f>
        <v/>
      </c>
      <c r="E746" s="12" t="str">
        <f aca="false">IF($C746="","",商品マスタ!$G745)</f>
        <v/>
      </c>
      <c r="F746" s="12" t="str">
        <f aca="false">IF($C746="","",IF(商品マスタ!$P745="","理論",商品マスタ!$P745))</f>
        <v/>
      </c>
      <c r="G746" s="17" t="str">
        <f aca="false">IF($C746="","",N(商品マスタ!$H745))</f>
        <v/>
      </c>
      <c r="H746" s="14"/>
      <c r="I746" s="17" t="str">
        <f aca="false">IF($C746="","",N($H746)*N(商品マスタ!$N745))</f>
        <v/>
      </c>
      <c r="J746" s="17" t="str">
        <f aca="false">IF($C746="","",N($I746)-N($G746))</f>
        <v/>
      </c>
      <c r="K746" s="37" t="str">
        <f aca="false">IF($C746="","",N(商品マスタ!$I745))</f>
        <v/>
      </c>
      <c r="L746" s="17" t="str">
        <f aca="false">IF($C746="","",MAX(1,N(商品マスタ!$J745)))</f>
        <v/>
      </c>
      <c r="M746" s="38" t="str">
        <f aca="false">IF($C746="","",N(TOP!$C$16)*N($K746))</f>
        <v/>
      </c>
      <c r="N746" s="17" t="str">
        <f aca="false">IF($C746="","",ROUNDUP(N($M746)/N($L746),0))</f>
        <v/>
      </c>
      <c r="O746" s="17" t="str">
        <f aca="false">IF($C746="","",N(商品マスタ!$R745))</f>
        <v/>
      </c>
      <c r="P746" s="17" t="str">
        <f aca="false">IF($C746="","",IF($F746="理論",(N($O746)+N($N746))-N($G746),(N($O746)+N($N746))-N($I746)))</f>
        <v/>
      </c>
      <c r="Q746" s="17" t="str">
        <f aca="false">IF($C746="","",MAX(1,N(商品マスタ!$K745)))</f>
        <v/>
      </c>
      <c r="R746" s="39" t="str">
        <f aca="false">IF($C746="","",IF(N($P746)/N($Q746)&lt;=0,"",ROUNDUP(N($P746)/N($Q746),0)))</f>
        <v/>
      </c>
      <c r="S746" s="14"/>
      <c r="T746" s="40" t="str">
        <f aca="false">IF($C746="","",N(商品マスタ!$M745))</f>
        <v/>
      </c>
      <c r="U746" s="40" t="str">
        <f aca="false">IF($S746="","",N($S746)*N($T746))</f>
        <v/>
      </c>
      <c r="V746" s="18"/>
    </row>
    <row r="747" customFormat="false" ht="15" hidden="false" customHeight="false" outlineLevel="0" collapsed="false">
      <c r="B747" s="12" t="n">
        <v>741</v>
      </c>
      <c r="C747" s="36" t="str">
        <f aca="false">IF(商品マスタ!$C746="","",商品マスタ!$C746)</f>
        <v/>
      </c>
      <c r="D747" s="12" t="str">
        <f aca="false">IF($C747="","",商品マスタ!$D746)</f>
        <v/>
      </c>
      <c r="E747" s="12" t="str">
        <f aca="false">IF($C747="","",商品マスタ!$G746)</f>
        <v/>
      </c>
      <c r="F747" s="12" t="str">
        <f aca="false">IF($C747="","",IF(商品マスタ!$P746="","理論",商品マスタ!$P746))</f>
        <v/>
      </c>
      <c r="G747" s="17" t="str">
        <f aca="false">IF($C747="","",N(商品マスタ!$H746))</f>
        <v/>
      </c>
      <c r="H747" s="14"/>
      <c r="I747" s="17" t="str">
        <f aca="false">IF($C747="","",N($H747)*N(商品マスタ!$N746))</f>
        <v/>
      </c>
      <c r="J747" s="17" t="str">
        <f aca="false">IF($C747="","",N($I747)-N($G747))</f>
        <v/>
      </c>
      <c r="K747" s="37" t="str">
        <f aca="false">IF($C747="","",N(商品マスタ!$I746))</f>
        <v/>
      </c>
      <c r="L747" s="17" t="str">
        <f aca="false">IF($C747="","",MAX(1,N(商品マスタ!$J746)))</f>
        <v/>
      </c>
      <c r="M747" s="38" t="str">
        <f aca="false">IF($C747="","",N(TOP!$C$16)*N($K747))</f>
        <v/>
      </c>
      <c r="N747" s="17" t="str">
        <f aca="false">IF($C747="","",ROUNDUP(N($M747)/N($L747),0))</f>
        <v/>
      </c>
      <c r="O747" s="17" t="str">
        <f aca="false">IF($C747="","",N(商品マスタ!$R746))</f>
        <v/>
      </c>
      <c r="P747" s="17" t="str">
        <f aca="false">IF($C747="","",IF($F747="理論",(N($O747)+N($N747))-N($G747),(N($O747)+N($N747))-N($I747)))</f>
        <v/>
      </c>
      <c r="Q747" s="17" t="str">
        <f aca="false">IF($C747="","",MAX(1,N(商品マスタ!$K746)))</f>
        <v/>
      </c>
      <c r="R747" s="39" t="str">
        <f aca="false">IF($C747="","",IF(N($P747)/N($Q747)&lt;=0,"",ROUNDUP(N($P747)/N($Q747),0)))</f>
        <v/>
      </c>
      <c r="S747" s="14"/>
      <c r="T747" s="40" t="str">
        <f aca="false">IF($C747="","",N(商品マスタ!$M746))</f>
        <v/>
      </c>
      <c r="U747" s="40" t="str">
        <f aca="false">IF($S747="","",N($S747)*N($T747))</f>
        <v/>
      </c>
      <c r="V747" s="18"/>
    </row>
    <row r="748" customFormat="false" ht="15" hidden="false" customHeight="false" outlineLevel="0" collapsed="false">
      <c r="B748" s="12" t="n">
        <v>742</v>
      </c>
      <c r="C748" s="36" t="str">
        <f aca="false">IF(商品マスタ!$C747="","",商品マスタ!$C747)</f>
        <v/>
      </c>
      <c r="D748" s="12" t="str">
        <f aca="false">IF($C748="","",商品マスタ!$D747)</f>
        <v/>
      </c>
      <c r="E748" s="12" t="str">
        <f aca="false">IF($C748="","",商品マスタ!$G747)</f>
        <v/>
      </c>
      <c r="F748" s="12" t="str">
        <f aca="false">IF($C748="","",IF(商品マスタ!$P747="","理論",商品マスタ!$P747))</f>
        <v/>
      </c>
      <c r="G748" s="17" t="str">
        <f aca="false">IF($C748="","",N(商品マスタ!$H747))</f>
        <v/>
      </c>
      <c r="H748" s="14"/>
      <c r="I748" s="17" t="str">
        <f aca="false">IF($C748="","",N($H748)*N(商品マスタ!$N747))</f>
        <v/>
      </c>
      <c r="J748" s="17" t="str">
        <f aca="false">IF($C748="","",N($I748)-N($G748))</f>
        <v/>
      </c>
      <c r="K748" s="37" t="str">
        <f aca="false">IF($C748="","",N(商品マスタ!$I747))</f>
        <v/>
      </c>
      <c r="L748" s="17" t="str">
        <f aca="false">IF($C748="","",MAX(1,N(商品マスタ!$J747)))</f>
        <v/>
      </c>
      <c r="M748" s="38" t="str">
        <f aca="false">IF($C748="","",N(TOP!$C$16)*N($K748))</f>
        <v/>
      </c>
      <c r="N748" s="17" t="str">
        <f aca="false">IF($C748="","",ROUNDUP(N($M748)/N($L748),0))</f>
        <v/>
      </c>
      <c r="O748" s="17" t="str">
        <f aca="false">IF($C748="","",N(商品マスタ!$R747))</f>
        <v/>
      </c>
      <c r="P748" s="17" t="str">
        <f aca="false">IF($C748="","",IF($F748="理論",(N($O748)+N($N748))-N($G748),(N($O748)+N($N748))-N($I748)))</f>
        <v/>
      </c>
      <c r="Q748" s="17" t="str">
        <f aca="false">IF($C748="","",MAX(1,N(商品マスタ!$K747)))</f>
        <v/>
      </c>
      <c r="R748" s="39" t="str">
        <f aca="false">IF($C748="","",IF(N($P748)/N($Q748)&lt;=0,"",ROUNDUP(N($P748)/N($Q748),0)))</f>
        <v/>
      </c>
      <c r="S748" s="14"/>
      <c r="T748" s="40" t="str">
        <f aca="false">IF($C748="","",N(商品マスタ!$M747))</f>
        <v/>
      </c>
      <c r="U748" s="40" t="str">
        <f aca="false">IF($S748="","",N($S748)*N($T748))</f>
        <v/>
      </c>
      <c r="V748" s="18"/>
    </row>
    <row r="749" customFormat="false" ht="15" hidden="false" customHeight="false" outlineLevel="0" collapsed="false">
      <c r="B749" s="12" t="n">
        <v>743</v>
      </c>
      <c r="C749" s="36" t="str">
        <f aca="false">IF(商品マスタ!$C748="","",商品マスタ!$C748)</f>
        <v/>
      </c>
      <c r="D749" s="12" t="str">
        <f aca="false">IF($C749="","",商品マスタ!$D748)</f>
        <v/>
      </c>
      <c r="E749" s="12" t="str">
        <f aca="false">IF($C749="","",商品マスタ!$G748)</f>
        <v/>
      </c>
      <c r="F749" s="12" t="str">
        <f aca="false">IF($C749="","",IF(商品マスタ!$P748="","理論",商品マスタ!$P748))</f>
        <v/>
      </c>
      <c r="G749" s="17" t="str">
        <f aca="false">IF($C749="","",N(商品マスタ!$H748))</f>
        <v/>
      </c>
      <c r="H749" s="14"/>
      <c r="I749" s="17" t="str">
        <f aca="false">IF($C749="","",N($H749)*N(商品マスタ!$N748))</f>
        <v/>
      </c>
      <c r="J749" s="17" t="str">
        <f aca="false">IF($C749="","",N($I749)-N($G749))</f>
        <v/>
      </c>
      <c r="K749" s="37" t="str">
        <f aca="false">IF($C749="","",N(商品マスタ!$I748))</f>
        <v/>
      </c>
      <c r="L749" s="17" t="str">
        <f aca="false">IF($C749="","",MAX(1,N(商品マスタ!$J748)))</f>
        <v/>
      </c>
      <c r="M749" s="38" t="str">
        <f aca="false">IF($C749="","",N(TOP!$C$16)*N($K749))</f>
        <v/>
      </c>
      <c r="N749" s="17" t="str">
        <f aca="false">IF($C749="","",ROUNDUP(N($M749)/N($L749),0))</f>
        <v/>
      </c>
      <c r="O749" s="17" t="str">
        <f aca="false">IF($C749="","",N(商品マスタ!$R748))</f>
        <v/>
      </c>
      <c r="P749" s="17" t="str">
        <f aca="false">IF($C749="","",IF($F749="理論",(N($O749)+N($N749))-N($G749),(N($O749)+N($N749))-N($I749)))</f>
        <v/>
      </c>
      <c r="Q749" s="17" t="str">
        <f aca="false">IF($C749="","",MAX(1,N(商品マスタ!$K748)))</f>
        <v/>
      </c>
      <c r="R749" s="39" t="str">
        <f aca="false">IF($C749="","",IF(N($P749)/N($Q749)&lt;=0,"",ROUNDUP(N($P749)/N($Q749),0)))</f>
        <v/>
      </c>
      <c r="S749" s="14"/>
      <c r="T749" s="40" t="str">
        <f aca="false">IF($C749="","",N(商品マスタ!$M748))</f>
        <v/>
      </c>
      <c r="U749" s="40" t="str">
        <f aca="false">IF($S749="","",N($S749)*N($T749))</f>
        <v/>
      </c>
      <c r="V749" s="18"/>
    </row>
    <row r="750" customFormat="false" ht="15" hidden="false" customHeight="false" outlineLevel="0" collapsed="false">
      <c r="B750" s="12" t="n">
        <v>744</v>
      </c>
      <c r="C750" s="36" t="str">
        <f aca="false">IF(商品マスタ!$C749="","",商品マスタ!$C749)</f>
        <v/>
      </c>
      <c r="D750" s="12" t="str">
        <f aca="false">IF($C750="","",商品マスタ!$D749)</f>
        <v/>
      </c>
      <c r="E750" s="12" t="str">
        <f aca="false">IF($C750="","",商品マスタ!$G749)</f>
        <v/>
      </c>
      <c r="F750" s="12" t="str">
        <f aca="false">IF($C750="","",IF(商品マスタ!$P749="","理論",商品マスタ!$P749))</f>
        <v/>
      </c>
      <c r="G750" s="17" t="str">
        <f aca="false">IF($C750="","",N(商品マスタ!$H749))</f>
        <v/>
      </c>
      <c r="H750" s="14"/>
      <c r="I750" s="17" t="str">
        <f aca="false">IF($C750="","",N($H750)*N(商品マスタ!$N749))</f>
        <v/>
      </c>
      <c r="J750" s="17" t="str">
        <f aca="false">IF($C750="","",N($I750)-N($G750))</f>
        <v/>
      </c>
      <c r="K750" s="37" t="str">
        <f aca="false">IF($C750="","",N(商品マスタ!$I749))</f>
        <v/>
      </c>
      <c r="L750" s="17" t="str">
        <f aca="false">IF($C750="","",MAX(1,N(商品マスタ!$J749)))</f>
        <v/>
      </c>
      <c r="M750" s="38" t="str">
        <f aca="false">IF($C750="","",N(TOP!$C$16)*N($K750))</f>
        <v/>
      </c>
      <c r="N750" s="17" t="str">
        <f aca="false">IF($C750="","",ROUNDUP(N($M750)/N($L750),0))</f>
        <v/>
      </c>
      <c r="O750" s="17" t="str">
        <f aca="false">IF($C750="","",N(商品マスタ!$R749))</f>
        <v/>
      </c>
      <c r="P750" s="17" t="str">
        <f aca="false">IF($C750="","",IF($F750="理論",(N($O750)+N($N750))-N($G750),(N($O750)+N($N750))-N($I750)))</f>
        <v/>
      </c>
      <c r="Q750" s="17" t="str">
        <f aca="false">IF($C750="","",MAX(1,N(商品マスタ!$K749)))</f>
        <v/>
      </c>
      <c r="R750" s="39" t="str">
        <f aca="false">IF($C750="","",IF(N($P750)/N($Q750)&lt;=0,"",ROUNDUP(N($P750)/N($Q750),0)))</f>
        <v/>
      </c>
      <c r="S750" s="14"/>
      <c r="T750" s="40" t="str">
        <f aca="false">IF($C750="","",N(商品マスタ!$M749))</f>
        <v/>
      </c>
      <c r="U750" s="40" t="str">
        <f aca="false">IF($S750="","",N($S750)*N($T750))</f>
        <v/>
      </c>
      <c r="V750" s="18"/>
    </row>
    <row r="751" customFormat="false" ht="15" hidden="false" customHeight="false" outlineLevel="0" collapsed="false">
      <c r="B751" s="12" t="n">
        <v>745</v>
      </c>
      <c r="C751" s="36" t="str">
        <f aca="false">IF(商品マスタ!$C750="","",商品マスタ!$C750)</f>
        <v/>
      </c>
      <c r="D751" s="12" t="str">
        <f aca="false">IF($C751="","",商品マスタ!$D750)</f>
        <v/>
      </c>
      <c r="E751" s="12" t="str">
        <f aca="false">IF($C751="","",商品マスタ!$G750)</f>
        <v/>
      </c>
      <c r="F751" s="12" t="str">
        <f aca="false">IF($C751="","",IF(商品マスタ!$P750="","理論",商品マスタ!$P750))</f>
        <v/>
      </c>
      <c r="G751" s="17" t="str">
        <f aca="false">IF($C751="","",N(商品マスタ!$H750))</f>
        <v/>
      </c>
      <c r="H751" s="14"/>
      <c r="I751" s="17" t="str">
        <f aca="false">IF($C751="","",N($H751)*N(商品マスタ!$N750))</f>
        <v/>
      </c>
      <c r="J751" s="17" t="str">
        <f aca="false">IF($C751="","",N($I751)-N($G751))</f>
        <v/>
      </c>
      <c r="K751" s="37" t="str">
        <f aca="false">IF($C751="","",N(商品マスタ!$I750))</f>
        <v/>
      </c>
      <c r="L751" s="17" t="str">
        <f aca="false">IF($C751="","",MAX(1,N(商品マスタ!$J750)))</f>
        <v/>
      </c>
      <c r="M751" s="38" t="str">
        <f aca="false">IF($C751="","",N(TOP!$C$16)*N($K751))</f>
        <v/>
      </c>
      <c r="N751" s="17" t="str">
        <f aca="false">IF($C751="","",ROUNDUP(N($M751)/N($L751),0))</f>
        <v/>
      </c>
      <c r="O751" s="17" t="str">
        <f aca="false">IF($C751="","",N(商品マスタ!$R750))</f>
        <v/>
      </c>
      <c r="P751" s="17" t="str">
        <f aca="false">IF($C751="","",IF($F751="理論",(N($O751)+N($N751))-N($G751),(N($O751)+N($N751))-N($I751)))</f>
        <v/>
      </c>
      <c r="Q751" s="17" t="str">
        <f aca="false">IF($C751="","",MAX(1,N(商品マスタ!$K750)))</f>
        <v/>
      </c>
      <c r="R751" s="39" t="str">
        <f aca="false">IF($C751="","",IF(N($P751)/N($Q751)&lt;=0,"",ROUNDUP(N($P751)/N($Q751),0)))</f>
        <v/>
      </c>
      <c r="S751" s="14"/>
      <c r="T751" s="40" t="str">
        <f aca="false">IF($C751="","",N(商品マスタ!$M750))</f>
        <v/>
      </c>
      <c r="U751" s="40" t="str">
        <f aca="false">IF($S751="","",N($S751)*N($T751))</f>
        <v/>
      </c>
      <c r="V751" s="18"/>
    </row>
    <row r="752" customFormat="false" ht="15" hidden="false" customHeight="false" outlineLevel="0" collapsed="false">
      <c r="B752" s="12" t="n">
        <v>746</v>
      </c>
      <c r="C752" s="36" t="str">
        <f aca="false">IF(商品マスタ!$C751="","",商品マスタ!$C751)</f>
        <v/>
      </c>
      <c r="D752" s="12" t="str">
        <f aca="false">IF($C752="","",商品マスタ!$D751)</f>
        <v/>
      </c>
      <c r="E752" s="12" t="str">
        <f aca="false">IF($C752="","",商品マスタ!$G751)</f>
        <v/>
      </c>
      <c r="F752" s="12" t="str">
        <f aca="false">IF($C752="","",IF(商品マスタ!$P751="","理論",商品マスタ!$P751))</f>
        <v/>
      </c>
      <c r="G752" s="17" t="str">
        <f aca="false">IF($C752="","",N(商品マスタ!$H751))</f>
        <v/>
      </c>
      <c r="H752" s="14"/>
      <c r="I752" s="17" t="str">
        <f aca="false">IF($C752="","",N($H752)*N(商品マスタ!$N751))</f>
        <v/>
      </c>
      <c r="J752" s="17" t="str">
        <f aca="false">IF($C752="","",N($I752)-N($G752))</f>
        <v/>
      </c>
      <c r="K752" s="37" t="str">
        <f aca="false">IF($C752="","",N(商品マスタ!$I751))</f>
        <v/>
      </c>
      <c r="L752" s="17" t="str">
        <f aca="false">IF($C752="","",MAX(1,N(商品マスタ!$J751)))</f>
        <v/>
      </c>
      <c r="M752" s="38" t="str">
        <f aca="false">IF($C752="","",N(TOP!$C$16)*N($K752))</f>
        <v/>
      </c>
      <c r="N752" s="17" t="str">
        <f aca="false">IF($C752="","",ROUNDUP(N($M752)/N($L752),0))</f>
        <v/>
      </c>
      <c r="O752" s="17" t="str">
        <f aca="false">IF($C752="","",N(商品マスタ!$R751))</f>
        <v/>
      </c>
      <c r="P752" s="17" t="str">
        <f aca="false">IF($C752="","",IF($F752="理論",(N($O752)+N($N752))-N($G752),(N($O752)+N($N752))-N($I752)))</f>
        <v/>
      </c>
      <c r="Q752" s="17" t="str">
        <f aca="false">IF($C752="","",MAX(1,N(商品マスタ!$K751)))</f>
        <v/>
      </c>
      <c r="R752" s="39" t="str">
        <f aca="false">IF($C752="","",IF(N($P752)/N($Q752)&lt;=0,"",ROUNDUP(N($P752)/N($Q752),0)))</f>
        <v/>
      </c>
      <c r="S752" s="14"/>
      <c r="T752" s="40" t="str">
        <f aca="false">IF($C752="","",N(商品マスタ!$M751))</f>
        <v/>
      </c>
      <c r="U752" s="40" t="str">
        <f aca="false">IF($S752="","",N($S752)*N($T752))</f>
        <v/>
      </c>
      <c r="V752" s="18"/>
    </row>
    <row r="753" customFormat="false" ht="15" hidden="false" customHeight="false" outlineLevel="0" collapsed="false">
      <c r="B753" s="12" t="n">
        <v>747</v>
      </c>
      <c r="C753" s="36" t="str">
        <f aca="false">IF(商品マスタ!$C752="","",商品マスタ!$C752)</f>
        <v/>
      </c>
      <c r="D753" s="12" t="str">
        <f aca="false">IF($C753="","",商品マスタ!$D752)</f>
        <v/>
      </c>
      <c r="E753" s="12" t="str">
        <f aca="false">IF($C753="","",商品マスタ!$G752)</f>
        <v/>
      </c>
      <c r="F753" s="12" t="str">
        <f aca="false">IF($C753="","",IF(商品マスタ!$P752="","理論",商品マスタ!$P752))</f>
        <v/>
      </c>
      <c r="G753" s="17" t="str">
        <f aca="false">IF($C753="","",N(商品マスタ!$H752))</f>
        <v/>
      </c>
      <c r="H753" s="14"/>
      <c r="I753" s="17" t="str">
        <f aca="false">IF($C753="","",N($H753)*N(商品マスタ!$N752))</f>
        <v/>
      </c>
      <c r="J753" s="17" t="str">
        <f aca="false">IF($C753="","",N($I753)-N($G753))</f>
        <v/>
      </c>
      <c r="K753" s="37" t="str">
        <f aca="false">IF($C753="","",N(商品マスタ!$I752))</f>
        <v/>
      </c>
      <c r="L753" s="17" t="str">
        <f aca="false">IF($C753="","",MAX(1,N(商品マスタ!$J752)))</f>
        <v/>
      </c>
      <c r="M753" s="38" t="str">
        <f aca="false">IF($C753="","",N(TOP!$C$16)*N($K753))</f>
        <v/>
      </c>
      <c r="N753" s="17" t="str">
        <f aca="false">IF($C753="","",ROUNDUP(N($M753)/N($L753),0))</f>
        <v/>
      </c>
      <c r="O753" s="17" t="str">
        <f aca="false">IF($C753="","",N(商品マスタ!$R752))</f>
        <v/>
      </c>
      <c r="P753" s="17" t="str">
        <f aca="false">IF($C753="","",IF($F753="理論",(N($O753)+N($N753))-N($G753),(N($O753)+N($N753))-N($I753)))</f>
        <v/>
      </c>
      <c r="Q753" s="17" t="str">
        <f aca="false">IF($C753="","",MAX(1,N(商品マスタ!$K752)))</f>
        <v/>
      </c>
      <c r="R753" s="39" t="str">
        <f aca="false">IF($C753="","",IF(N($P753)/N($Q753)&lt;=0,"",ROUNDUP(N($P753)/N($Q753),0)))</f>
        <v/>
      </c>
      <c r="S753" s="14"/>
      <c r="T753" s="40" t="str">
        <f aca="false">IF($C753="","",N(商品マスタ!$M752))</f>
        <v/>
      </c>
      <c r="U753" s="40" t="str">
        <f aca="false">IF($S753="","",N($S753)*N($T753))</f>
        <v/>
      </c>
      <c r="V753" s="18"/>
    </row>
    <row r="754" customFormat="false" ht="15" hidden="false" customHeight="false" outlineLevel="0" collapsed="false">
      <c r="B754" s="12" t="n">
        <v>748</v>
      </c>
      <c r="C754" s="36" t="str">
        <f aca="false">IF(商品マスタ!$C753="","",商品マスタ!$C753)</f>
        <v/>
      </c>
      <c r="D754" s="12" t="str">
        <f aca="false">IF($C754="","",商品マスタ!$D753)</f>
        <v/>
      </c>
      <c r="E754" s="12" t="str">
        <f aca="false">IF($C754="","",商品マスタ!$G753)</f>
        <v/>
      </c>
      <c r="F754" s="12" t="str">
        <f aca="false">IF($C754="","",IF(商品マスタ!$P753="","理論",商品マスタ!$P753))</f>
        <v/>
      </c>
      <c r="G754" s="17" t="str">
        <f aca="false">IF($C754="","",N(商品マスタ!$H753))</f>
        <v/>
      </c>
      <c r="H754" s="14"/>
      <c r="I754" s="17" t="str">
        <f aca="false">IF($C754="","",N($H754)*N(商品マスタ!$N753))</f>
        <v/>
      </c>
      <c r="J754" s="17" t="str">
        <f aca="false">IF($C754="","",N($I754)-N($G754))</f>
        <v/>
      </c>
      <c r="K754" s="37" t="str">
        <f aca="false">IF($C754="","",N(商品マスタ!$I753))</f>
        <v/>
      </c>
      <c r="L754" s="17" t="str">
        <f aca="false">IF($C754="","",MAX(1,N(商品マスタ!$J753)))</f>
        <v/>
      </c>
      <c r="M754" s="38" t="str">
        <f aca="false">IF($C754="","",N(TOP!$C$16)*N($K754))</f>
        <v/>
      </c>
      <c r="N754" s="17" t="str">
        <f aca="false">IF($C754="","",ROUNDUP(N($M754)/N($L754),0))</f>
        <v/>
      </c>
      <c r="O754" s="17" t="str">
        <f aca="false">IF($C754="","",N(商品マスタ!$R753))</f>
        <v/>
      </c>
      <c r="P754" s="17" t="str">
        <f aca="false">IF($C754="","",IF($F754="理論",(N($O754)+N($N754))-N($G754),(N($O754)+N($N754))-N($I754)))</f>
        <v/>
      </c>
      <c r="Q754" s="17" t="str">
        <f aca="false">IF($C754="","",MAX(1,N(商品マスタ!$K753)))</f>
        <v/>
      </c>
      <c r="R754" s="39" t="str">
        <f aca="false">IF($C754="","",IF(N($P754)/N($Q754)&lt;=0,"",ROUNDUP(N($P754)/N($Q754),0)))</f>
        <v/>
      </c>
      <c r="S754" s="14"/>
      <c r="T754" s="40" t="str">
        <f aca="false">IF($C754="","",N(商品マスタ!$M753))</f>
        <v/>
      </c>
      <c r="U754" s="40" t="str">
        <f aca="false">IF($S754="","",N($S754)*N($T754))</f>
        <v/>
      </c>
      <c r="V754" s="18"/>
    </row>
    <row r="755" customFormat="false" ht="15" hidden="false" customHeight="false" outlineLevel="0" collapsed="false">
      <c r="B755" s="12" t="n">
        <v>749</v>
      </c>
      <c r="C755" s="36" t="str">
        <f aca="false">IF(商品マスタ!$C754="","",商品マスタ!$C754)</f>
        <v/>
      </c>
      <c r="D755" s="12" t="str">
        <f aca="false">IF($C755="","",商品マスタ!$D754)</f>
        <v/>
      </c>
      <c r="E755" s="12" t="str">
        <f aca="false">IF($C755="","",商品マスタ!$G754)</f>
        <v/>
      </c>
      <c r="F755" s="12" t="str">
        <f aca="false">IF($C755="","",IF(商品マスタ!$P754="","理論",商品マスタ!$P754))</f>
        <v/>
      </c>
      <c r="G755" s="17" t="str">
        <f aca="false">IF($C755="","",N(商品マスタ!$H754))</f>
        <v/>
      </c>
      <c r="H755" s="14"/>
      <c r="I755" s="17" t="str">
        <f aca="false">IF($C755="","",N($H755)*N(商品マスタ!$N754))</f>
        <v/>
      </c>
      <c r="J755" s="17" t="str">
        <f aca="false">IF($C755="","",N($I755)-N($G755))</f>
        <v/>
      </c>
      <c r="K755" s="37" t="str">
        <f aca="false">IF($C755="","",N(商品マスタ!$I754))</f>
        <v/>
      </c>
      <c r="L755" s="17" t="str">
        <f aca="false">IF($C755="","",MAX(1,N(商品マスタ!$J754)))</f>
        <v/>
      </c>
      <c r="M755" s="38" t="str">
        <f aca="false">IF($C755="","",N(TOP!$C$16)*N($K755))</f>
        <v/>
      </c>
      <c r="N755" s="17" t="str">
        <f aca="false">IF($C755="","",ROUNDUP(N($M755)/N($L755),0))</f>
        <v/>
      </c>
      <c r="O755" s="17" t="str">
        <f aca="false">IF($C755="","",N(商品マスタ!$R754))</f>
        <v/>
      </c>
      <c r="P755" s="17" t="str">
        <f aca="false">IF($C755="","",IF($F755="理論",(N($O755)+N($N755))-N($G755),(N($O755)+N($N755))-N($I755)))</f>
        <v/>
      </c>
      <c r="Q755" s="17" t="str">
        <f aca="false">IF($C755="","",MAX(1,N(商品マスタ!$K754)))</f>
        <v/>
      </c>
      <c r="R755" s="39" t="str">
        <f aca="false">IF($C755="","",IF(N($P755)/N($Q755)&lt;=0,"",ROUNDUP(N($P755)/N($Q755),0)))</f>
        <v/>
      </c>
      <c r="S755" s="14"/>
      <c r="T755" s="40" t="str">
        <f aca="false">IF($C755="","",N(商品マスタ!$M754))</f>
        <v/>
      </c>
      <c r="U755" s="40" t="str">
        <f aca="false">IF($S755="","",N($S755)*N($T755))</f>
        <v/>
      </c>
      <c r="V755" s="18"/>
    </row>
    <row r="756" customFormat="false" ht="15" hidden="false" customHeight="false" outlineLevel="0" collapsed="false">
      <c r="B756" s="12" t="n">
        <v>750</v>
      </c>
      <c r="C756" s="36" t="str">
        <f aca="false">IF(商品マスタ!$C755="","",商品マスタ!$C755)</f>
        <v/>
      </c>
      <c r="D756" s="12" t="str">
        <f aca="false">IF($C756="","",商品マスタ!$D755)</f>
        <v/>
      </c>
      <c r="E756" s="12" t="str">
        <f aca="false">IF($C756="","",商品マスタ!$G755)</f>
        <v/>
      </c>
      <c r="F756" s="12" t="str">
        <f aca="false">IF($C756="","",IF(商品マスタ!$P755="","理論",商品マスタ!$P755))</f>
        <v/>
      </c>
      <c r="G756" s="17" t="str">
        <f aca="false">IF($C756="","",N(商品マスタ!$H755))</f>
        <v/>
      </c>
      <c r="H756" s="14"/>
      <c r="I756" s="17" t="str">
        <f aca="false">IF($C756="","",N($H756)*N(商品マスタ!$N755))</f>
        <v/>
      </c>
      <c r="J756" s="17" t="str">
        <f aca="false">IF($C756="","",N($I756)-N($G756))</f>
        <v/>
      </c>
      <c r="K756" s="37" t="str">
        <f aca="false">IF($C756="","",N(商品マスタ!$I755))</f>
        <v/>
      </c>
      <c r="L756" s="17" t="str">
        <f aca="false">IF($C756="","",MAX(1,N(商品マスタ!$J755)))</f>
        <v/>
      </c>
      <c r="M756" s="38" t="str">
        <f aca="false">IF($C756="","",N(TOP!$C$16)*N($K756))</f>
        <v/>
      </c>
      <c r="N756" s="17" t="str">
        <f aca="false">IF($C756="","",ROUNDUP(N($M756)/N($L756),0))</f>
        <v/>
      </c>
      <c r="O756" s="17" t="str">
        <f aca="false">IF($C756="","",N(商品マスタ!$R755))</f>
        <v/>
      </c>
      <c r="P756" s="17" t="str">
        <f aca="false">IF($C756="","",IF($F756="理論",(N($O756)+N($N756))-N($G756),(N($O756)+N($N756))-N($I756)))</f>
        <v/>
      </c>
      <c r="Q756" s="17" t="str">
        <f aca="false">IF($C756="","",MAX(1,N(商品マスタ!$K755)))</f>
        <v/>
      </c>
      <c r="R756" s="39" t="str">
        <f aca="false">IF($C756="","",IF(N($P756)/N($Q756)&lt;=0,"",ROUNDUP(N($P756)/N($Q756),0)))</f>
        <v/>
      </c>
      <c r="S756" s="14"/>
      <c r="T756" s="40" t="str">
        <f aca="false">IF($C756="","",N(商品マスタ!$M755))</f>
        <v/>
      </c>
      <c r="U756" s="40" t="str">
        <f aca="false">IF($S756="","",N($S756)*N($T756))</f>
        <v/>
      </c>
      <c r="V756" s="18"/>
    </row>
    <row r="757" customFormat="false" ht="15" hidden="false" customHeight="false" outlineLevel="0" collapsed="false">
      <c r="B757" s="12" t="n">
        <v>751</v>
      </c>
      <c r="C757" s="36" t="str">
        <f aca="false">IF(商品マスタ!$C756="","",商品マスタ!$C756)</f>
        <v/>
      </c>
      <c r="D757" s="12" t="str">
        <f aca="false">IF($C757="","",商品マスタ!$D756)</f>
        <v/>
      </c>
      <c r="E757" s="12" t="str">
        <f aca="false">IF($C757="","",商品マスタ!$G756)</f>
        <v/>
      </c>
      <c r="F757" s="12" t="str">
        <f aca="false">IF($C757="","",IF(商品マスタ!$P756="","理論",商品マスタ!$P756))</f>
        <v/>
      </c>
      <c r="G757" s="17" t="str">
        <f aca="false">IF($C757="","",N(商品マスタ!$H756))</f>
        <v/>
      </c>
      <c r="H757" s="14"/>
      <c r="I757" s="17" t="str">
        <f aca="false">IF($C757="","",N($H757)*N(商品マスタ!$N756))</f>
        <v/>
      </c>
      <c r="J757" s="17" t="str">
        <f aca="false">IF($C757="","",N($I757)-N($G757))</f>
        <v/>
      </c>
      <c r="K757" s="37" t="str">
        <f aca="false">IF($C757="","",N(商品マスタ!$I756))</f>
        <v/>
      </c>
      <c r="L757" s="17" t="str">
        <f aca="false">IF($C757="","",MAX(1,N(商品マスタ!$J756)))</f>
        <v/>
      </c>
      <c r="M757" s="38" t="str">
        <f aca="false">IF($C757="","",N(TOP!$C$16)*N($K757))</f>
        <v/>
      </c>
      <c r="N757" s="17" t="str">
        <f aca="false">IF($C757="","",ROUNDUP(N($M757)/N($L757),0))</f>
        <v/>
      </c>
      <c r="O757" s="17" t="str">
        <f aca="false">IF($C757="","",N(商品マスタ!$R756))</f>
        <v/>
      </c>
      <c r="P757" s="17" t="str">
        <f aca="false">IF($C757="","",IF($F757="理論",(N($O757)+N($N757))-N($G757),(N($O757)+N($N757))-N($I757)))</f>
        <v/>
      </c>
      <c r="Q757" s="17" t="str">
        <f aca="false">IF($C757="","",MAX(1,N(商品マスタ!$K756)))</f>
        <v/>
      </c>
      <c r="R757" s="39" t="str">
        <f aca="false">IF($C757="","",IF(N($P757)/N($Q757)&lt;=0,"",ROUNDUP(N($P757)/N($Q757),0)))</f>
        <v/>
      </c>
      <c r="S757" s="14"/>
      <c r="T757" s="40" t="str">
        <f aca="false">IF($C757="","",N(商品マスタ!$M756))</f>
        <v/>
      </c>
      <c r="U757" s="40" t="str">
        <f aca="false">IF($S757="","",N($S757)*N($T757))</f>
        <v/>
      </c>
      <c r="V757" s="18"/>
    </row>
    <row r="758" customFormat="false" ht="15" hidden="false" customHeight="false" outlineLevel="0" collapsed="false">
      <c r="B758" s="12" t="n">
        <v>752</v>
      </c>
      <c r="C758" s="36" t="str">
        <f aca="false">IF(商品マスタ!$C757="","",商品マスタ!$C757)</f>
        <v/>
      </c>
      <c r="D758" s="12" t="str">
        <f aca="false">IF($C758="","",商品マスタ!$D757)</f>
        <v/>
      </c>
      <c r="E758" s="12" t="str">
        <f aca="false">IF($C758="","",商品マスタ!$G757)</f>
        <v/>
      </c>
      <c r="F758" s="12" t="str">
        <f aca="false">IF($C758="","",IF(商品マスタ!$P757="","理論",商品マスタ!$P757))</f>
        <v/>
      </c>
      <c r="G758" s="17" t="str">
        <f aca="false">IF($C758="","",N(商品マスタ!$H757))</f>
        <v/>
      </c>
      <c r="H758" s="14"/>
      <c r="I758" s="17" t="str">
        <f aca="false">IF($C758="","",N($H758)*N(商品マスタ!$N757))</f>
        <v/>
      </c>
      <c r="J758" s="17" t="str">
        <f aca="false">IF($C758="","",N($I758)-N($G758))</f>
        <v/>
      </c>
      <c r="K758" s="37" t="str">
        <f aca="false">IF($C758="","",N(商品マスタ!$I757))</f>
        <v/>
      </c>
      <c r="L758" s="17" t="str">
        <f aca="false">IF($C758="","",MAX(1,N(商品マスタ!$J757)))</f>
        <v/>
      </c>
      <c r="M758" s="38" t="str">
        <f aca="false">IF($C758="","",N(TOP!$C$16)*N($K758))</f>
        <v/>
      </c>
      <c r="N758" s="17" t="str">
        <f aca="false">IF($C758="","",ROUNDUP(N($M758)/N($L758),0))</f>
        <v/>
      </c>
      <c r="O758" s="17" t="str">
        <f aca="false">IF($C758="","",N(商品マスタ!$R757))</f>
        <v/>
      </c>
      <c r="P758" s="17" t="str">
        <f aca="false">IF($C758="","",IF($F758="理論",(N($O758)+N($N758))-N($G758),(N($O758)+N($N758))-N($I758)))</f>
        <v/>
      </c>
      <c r="Q758" s="17" t="str">
        <f aca="false">IF($C758="","",MAX(1,N(商品マスタ!$K757)))</f>
        <v/>
      </c>
      <c r="R758" s="39" t="str">
        <f aca="false">IF($C758="","",IF(N($P758)/N($Q758)&lt;=0,"",ROUNDUP(N($P758)/N($Q758),0)))</f>
        <v/>
      </c>
      <c r="S758" s="14"/>
      <c r="T758" s="40" t="str">
        <f aca="false">IF($C758="","",N(商品マスタ!$M757))</f>
        <v/>
      </c>
      <c r="U758" s="40" t="str">
        <f aca="false">IF($S758="","",N($S758)*N($T758))</f>
        <v/>
      </c>
      <c r="V758" s="18"/>
    </row>
    <row r="759" customFormat="false" ht="15" hidden="false" customHeight="false" outlineLevel="0" collapsed="false">
      <c r="B759" s="12" t="n">
        <v>753</v>
      </c>
      <c r="C759" s="36" t="str">
        <f aca="false">IF(商品マスタ!$C758="","",商品マスタ!$C758)</f>
        <v/>
      </c>
      <c r="D759" s="12" t="str">
        <f aca="false">IF($C759="","",商品マスタ!$D758)</f>
        <v/>
      </c>
      <c r="E759" s="12" t="str">
        <f aca="false">IF($C759="","",商品マスタ!$G758)</f>
        <v/>
      </c>
      <c r="F759" s="12" t="str">
        <f aca="false">IF($C759="","",IF(商品マスタ!$P758="","理論",商品マスタ!$P758))</f>
        <v/>
      </c>
      <c r="G759" s="17" t="str">
        <f aca="false">IF($C759="","",N(商品マスタ!$H758))</f>
        <v/>
      </c>
      <c r="H759" s="14"/>
      <c r="I759" s="17" t="str">
        <f aca="false">IF($C759="","",N($H759)*N(商品マスタ!$N758))</f>
        <v/>
      </c>
      <c r="J759" s="17" t="str">
        <f aca="false">IF($C759="","",N($I759)-N($G759))</f>
        <v/>
      </c>
      <c r="K759" s="37" t="str">
        <f aca="false">IF($C759="","",N(商品マスタ!$I758))</f>
        <v/>
      </c>
      <c r="L759" s="17" t="str">
        <f aca="false">IF($C759="","",MAX(1,N(商品マスタ!$J758)))</f>
        <v/>
      </c>
      <c r="M759" s="38" t="str">
        <f aca="false">IF($C759="","",N(TOP!$C$16)*N($K759))</f>
        <v/>
      </c>
      <c r="N759" s="17" t="str">
        <f aca="false">IF($C759="","",ROUNDUP(N($M759)/N($L759),0))</f>
        <v/>
      </c>
      <c r="O759" s="17" t="str">
        <f aca="false">IF($C759="","",N(商品マスタ!$R758))</f>
        <v/>
      </c>
      <c r="P759" s="17" t="str">
        <f aca="false">IF($C759="","",IF($F759="理論",(N($O759)+N($N759))-N($G759),(N($O759)+N($N759))-N($I759)))</f>
        <v/>
      </c>
      <c r="Q759" s="17" t="str">
        <f aca="false">IF($C759="","",MAX(1,N(商品マスタ!$K758)))</f>
        <v/>
      </c>
      <c r="R759" s="39" t="str">
        <f aca="false">IF($C759="","",IF(N($P759)/N($Q759)&lt;=0,"",ROUNDUP(N($P759)/N($Q759),0)))</f>
        <v/>
      </c>
      <c r="S759" s="14"/>
      <c r="T759" s="40" t="str">
        <f aca="false">IF($C759="","",N(商品マスタ!$M758))</f>
        <v/>
      </c>
      <c r="U759" s="40" t="str">
        <f aca="false">IF($S759="","",N($S759)*N($T759))</f>
        <v/>
      </c>
      <c r="V759" s="18"/>
    </row>
    <row r="760" customFormat="false" ht="15" hidden="false" customHeight="false" outlineLevel="0" collapsed="false">
      <c r="B760" s="12" t="n">
        <v>754</v>
      </c>
      <c r="C760" s="36" t="str">
        <f aca="false">IF(商品マスタ!$C759="","",商品マスタ!$C759)</f>
        <v/>
      </c>
      <c r="D760" s="12" t="str">
        <f aca="false">IF($C760="","",商品マスタ!$D759)</f>
        <v/>
      </c>
      <c r="E760" s="12" t="str">
        <f aca="false">IF($C760="","",商品マスタ!$G759)</f>
        <v/>
      </c>
      <c r="F760" s="12" t="str">
        <f aca="false">IF($C760="","",IF(商品マスタ!$P759="","理論",商品マスタ!$P759))</f>
        <v/>
      </c>
      <c r="G760" s="17" t="str">
        <f aca="false">IF($C760="","",N(商品マスタ!$H759))</f>
        <v/>
      </c>
      <c r="H760" s="14"/>
      <c r="I760" s="17" t="str">
        <f aca="false">IF($C760="","",N($H760)*N(商品マスタ!$N759))</f>
        <v/>
      </c>
      <c r="J760" s="17" t="str">
        <f aca="false">IF($C760="","",N($I760)-N($G760))</f>
        <v/>
      </c>
      <c r="K760" s="37" t="str">
        <f aca="false">IF($C760="","",N(商品マスタ!$I759))</f>
        <v/>
      </c>
      <c r="L760" s="17" t="str">
        <f aca="false">IF($C760="","",MAX(1,N(商品マスタ!$J759)))</f>
        <v/>
      </c>
      <c r="M760" s="38" t="str">
        <f aca="false">IF($C760="","",N(TOP!$C$16)*N($K760))</f>
        <v/>
      </c>
      <c r="N760" s="17" t="str">
        <f aca="false">IF($C760="","",ROUNDUP(N($M760)/N($L760),0))</f>
        <v/>
      </c>
      <c r="O760" s="17" t="str">
        <f aca="false">IF($C760="","",N(商品マスタ!$R759))</f>
        <v/>
      </c>
      <c r="P760" s="17" t="str">
        <f aca="false">IF($C760="","",IF($F760="理論",(N($O760)+N($N760))-N($G760),(N($O760)+N($N760))-N($I760)))</f>
        <v/>
      </c>
      <c r="Q760" s="17" t="str">
        <f aca="false">IF($C760="","",MAX(1,N(商品マスタ!$K759)))</f>
        <v/>
      </c>
      <c r="R760" s="39" t="str">
        <f aca="false">IF($C760="","",IF(N($P760)/N($Q760)&lt;=0,"",ROUNDUP(N($P760)/N($Q760),0)))</f>
        <v/>
      </c>
      <c r="S760" s="14"/>
      <c r="T760" s="40" t="str">
        <f aca="false">IF($C760="","",N(商品マスタ!$M759))</f>
        <v/>
      </c>
      <c r="U760" s="40" t="str">
        <f aca="false">IF($S760="","",N($S760)*N($T760))</f>
        <v/>
      </c>
      <c r="V760" s="18"/>
    </row>
    <row r="761" customFormat="false" ht="15" hidden="false" customHeight="false" outlineLevel="0" collapsed="false">
      <c r="B761" s="12" t="n">
        <v>755</v>
      </c>
      <c r="C761" s="36" t="str">
        <f aca="false">IF(商品マスタ!$C760="","",商品マスタ!$C760)</f>
        <v/>
      </c>
      <c r="D761" s="12" t="str">
        <f aca="false">IF($C761="","",商品マスタ!$D760)</f>
        <v/>
      </c>
      <c r="E761" s="12" t="str">
        <f aca="false">IF($C761="","",商品マスタ!$G760)</f>
        <v/>
      </c>
      <c r="F761" s="12" t="str">
        <f aca="false">IF($C761="","",IF(商品マスタ!$P760="","理論",商品マスタ!$P760))</f>
        <v/>
      </c>
      <c r="G761" s="17" t="str">
        <f aca="false">IF($C761="","",N(商品マスタ!$H760))</f>
        <v/>
      </c>
      <c r="H761" s="14"/>
      <c r="I761" s="17" t="str">
        <f aca="false">IF($C761="","",N($H761)*N(商品マスタ!$N760))</f>
        <v/>
      </c>
      <c r="J761" s="17" t="str">
        <f aca="false">IF($C761="","",N($I761)-N($G761))</f>
        <v/>
      </c>
      <c r="K761" s="37" t="str">
        <f aca="false">IF($C761="","",N(商品マスタ!$I760))</f>
        <v/>
      </c>
      <c r="L761" s="17" t="str">
        <f aca="false">IF($C761="","",MAX(1,N(商品マスタ!$J760)))</f>
        <v/>
      </c>
      <c r="M761" s="38" t="str">
        <f aca="false">IF($C761="","",N(TOP!$C$16)*N($K761))</f>
        <v/>
      </c>
      <c r="N761" s="17" t="str">
        <f aca="false">IF($C761="","",ROUNDUP(N($M761)/N($L761),0))</f>
        <v/>
      </c>
      <c r="O761" s="17" t="str">
        <f aca="false">IF($C761="","",N(商品マスタ!$R760))</f>
        <v/>
      </c>
      <c r="P761" s="17" t="str">
        <f aca="false">IF($C761="","",IF($F761="理論",(N($O761)+N($N761))-N($G761),(N($O761)+N($N761))-N($I761)))</f>
        <v/>
      </c>
      <c r="Q761" s="17" t="str">
        <f aca="false">IF($C761="","",MAX(1,N(商品マスタ!$K760)))</f>
        <v/>
      </c>
      <c r="R761" s="39" t="str">
        <f aca="false">IF($C761="","",IF(N($P761)/N($Q761)&lt;=0,"",ROUNDUP(N($P761)/N($Q761),0)))</f>
        <v/>
      </c>
      <c r="S761" s="14"/>
      <c r="T761" s="40" t="str">
        <f aca="false">IF($C761="","",N(商品マスタ!$M760))</f>
        <v/>
      </c>
      <c r="U761" s="40" t="str">
        <f aca="false">IF($S761="","",N($S761)*N($T761))</f>
        <v/>
      </c>
      <c r="V761" s="18"/>
    </row>
    <row r="762" customFormat="false" ht="15" hidden="false" customHeight="false" outlineLevel="0" collapsed="false">
      <c r="B762" s="12" t="n">
        <v>756</v>
      </c>
      <c r="C762" s="36" t="str">
        <f aca="false">IF(商品マスタ!$C761="","",商品マスタ!$C761)</f>
        <v/>
      </c>
      <c r="D762" s="12" t="str">
        <f aca="false">IF($C762="","",商品マスタ!$D761)</f>
        <v/>
      </c>
      <c r="E762" s="12" t="str">
        <f aca="false">IF($C762="","",商品マスタ!$G761)</f>
        <v/>
      </c>
      <c r="F762" s="12" t="str">
        <f aca="false">IF($C762="","",IF(商品マスタ!$P761="","理論",商品マスタ!$P761))</f>
        <v/>
      </c>
      <c r="G762" s="17" t="str">
        <f aca="false">IF($C762="","",N(商品マスタ!$H761))</f>
        <v/>
      </c>
      <c r="H762" s="14"/>
      <c r="I762" s="17" t="str">
        <f aca="false">IF($C762="","",N($H762)*N(商品マスタ!$N761))</f>
        <v/>
      </c>
      <c r="J762" s="17" t="str">
        <f aca="false">IF($C762="","",N($I762)-N($G762))</f>
        <v/>
      </c>
      <c r="K762" s="37" t="str">
        <f aca="false">IF($C762="","",N(商品マスタ!$I761))</f>
        <v/>
      </c>
      <c r="L762" s="17" t="str">
        <f aca="false">IF($C762="","",MAX(1,N(商品マスタ!$J761)))</f>
        <v/>
      </c>
      <c r="M762" s="38" t="str">
        <f aca="false">IF($C762="","",N(TOP!$C$16)*N($K762))</f>
        <v/>
      </c>
      <c r="N762" s="17" t="str">
        <f aca="false">IF($C762="","",ROUNDUP(N($M762)/N($L762),0))</f>
        <v/>
      </c>
      <c r="O762" s="17" t="str">
        <f aca="false">IF($C762="","",N(商品マスタ!$R761))</f>
        <v/>
      </c>
      <c r="P762" s="17" t="str">
        <f aca="false">IF($C762="","",IF($F762="理論",(N($O762)+N($N762))-N($G762),(N($O762)+N($N762))-N($I762)))</f>
        <v/>
      </c>
      <c r="Q762" s="17" t="str">
        <f aca="false">IF($C762="","",MAX(1,N(商品マスタ!$K761)))</f>
        <v/>
      </c>
      <c r="R762" s="39" t="str">
        <f aca="false">IF($C762="","",IF(N($P762)/N($Q762)&lt;=0,"",ROUNDUP(N($P762)/N($Q762),0)))</f>
        <v/>
      </c>
      <c r="S762" s="14"/>
      <c r="T762" s="40" t="str">
        <f aca="false">IF($C762="","",N(商品マスタ!$M761))</f>
        <v/>
      </c>
      <c r="U762" s="40" t="str">
        <f aca="false">IF($S762="","",N($S762)*N($T762))</f>
        <v/>
      </c>
      <c r="V762" s="18"/>
    </row>
    <row r="763" customFormat="false" ht="15" hidden="false" customHeight="false" outlineLevel="0" collapsed="false">
      <c r="B763" s="12" t="n">
        <v>757</v>
      </c>
      <c r="C763" s="36" t="str">
        <f aca="false">IF(商品マスタ!$C762="","",商品マスタ!$C762)</f>
        <v/>
      </c>
      <c r="D763" s="12" t="str">
        <f aca="false">IF($C763="","",商品マスタ!$D762)</f>
        <v/>
      </c>
      <c r="E763" s="12" t="str">
        <f aca="false">IF($C763="","",商品マスタ!$G762)</f>
        <v/>
      </c>
      <c r="F763" s="12" t="str">
        <f aca="false">IF($C763="","",IF(商品マスタ!$P762="","理論",商品マスタ!$P762))</f>
        <v/>
      </c>
      <c r="G763" s="17" t="str">
        <f aca="false">IF($C763="","",N(商品マスタ!$H762))</f>
        <v/>
      </c>
      <c r="H763" s="14"/>
      <c r="I763" s="17" t="str">
        <f aca="false">IF($C763="","",N($H763)*N(商品マスタ!$N762))</f>
        <v/>
      </c>
      <c r="J763" s="17" t="str">
        <f aca="false">IF($C763="","",N($I763)-N($G763))</f>
        <v/>
      </c>
      <c r="K763" s="37" t="str">
        <f aca="false">IF($C763="","",N(商品マスタ!$I762))</f>
        <v/>
      </c>
      <c r="L763" s="17" t="str">
        <f aca="false">IF($C763="","",MAX(1,N(商品マスタ!$J762)))</f>
        <v/>
      </c>
      <c r="M763" s="38" t="str">
        <f aca="false">IF($C763="","",N(TOP!$C$16)*N($K763))</f>
        <v/>
      </c>
      <c r="N763" s="17" t="str">
        <f aca="false">IF($C763="","",ROUNDUP(N($M763)/N($L763),0))</f>
        <v/>
      </c>
      <c r="O763" s="17" t="str">
        <f aca="false">IF($C763="","",N(商品マスタ!$R762))</f>
        <v/>
      </c>
      <c r="P763" s="17" t="str">
        <f aca="false">IF($C763="","",IF($F763="理論",(N($O763)+N($N763))-N($G763),(N($O763)+N($N763))-N($I763)))</f>
        <v/>
      </c>
      <c r="Q763" s="17" t="str">
        <f aca="false">IF($C763="","",MAX(1,N(商品マスタ!$K762)))</f>
        <v/>
      </c>
      <c r="R763" s="39" t="str">
        <f aca="false">IF($C763="","",IF(N($P763)/N($Q763)&lt;=0,"",ROUNDUP(N($P763)/N($Q763),0)))</f>
        <v/>
      </c>
      <c r="S763" s="14"/>
      <c r="T763" s="40" t="str">
        <f aca="false">IF($C763="","",N(商品マスタ!$M762))</f>
        <v/>
      </c>
      <c r="U763" s="40" t="str">
        <f aca="false">IF($S763="","",N($S763)*N($T763))</f>
        <v/>
      </c>
      <c r="V763" s="18"/>
    </row>
    <row r="764" customFormat="false" ht="15" hidden="false" customHeight="false" outlineLevel="0" collapsed="false">
      <c r="B764" s="12" t="n">
        <v>758</v>
      </c>
      <c r="C764" s="36" t="str">
        <f aca="false">IF(商品マスタ!$C763="","",商品マスタ!$C763)</f>
        <v/>
      </c>
      <c r="D764" s="12" t="str">
        <f aca="false">IF($C764="","",商品マスタ!$D763)</f>
        <v/>
      </c>
      <c r="E764" s="12" t="str">
        <f aca="false">IF($C764="","",商品マスタ!$G763)</f>
        <v/>
      </c>
      <c r="F764" s="12" t="str">
        <f aca="false">IF($C764="","",IF(商品マスタ!$P763="","理論",商品マスタ!$P763))</f>
        <v/>
      </c>
      <c r="G764" s="17" t="str">
        <f aca="false">IF($C764="","",N(商品マスタ!$H763))</f>
        <v/>
      </c>
      <c r="H764" s="14"/>
      <c r="I764" s="17" t="str">
        <f aca="false">IF($C764="","",N($H764)*N(商品マスタ!$N763))</f>
        <v/>
      </c>
      <c r="J764" s="17" t="str">
        <f aca="false">IF($C764="","",N($I764)-N($G764))</f>
        <v/>
      </c>
      <c r="K764" s="37" t="str">
        <f aca="false">IF($C764="","",N(商品マスタ!$I763))</f>
        <v/>
      </c>
      <c r="L764" s="17" t="str">
        <f aca="false">IF($C764="","",MAX(1,N(商品マスタ!$J763)))</f>
        <v/>
      </c>
      <c r="M764" s="38" t="str">
        <f aca="false">IF($C764="","",N(TOP!$C$16)*N($K764))</f>
        <v/>
      </c>
      <c r="N764" s="17" t="str">
        <f aca="false">IF($C764="","",ROUNDUP(N($M764)/N($L764),0))</f>
        <v/>
      </c>
      <c r="O764" s="17" t="str">
        <f aca="false">IF($C764="","",N(商品マスタ!$R763))</f>
        <v/>
      </c>
      <c r="P764" s="17" t="str">
        <f aca="false">IF($C764="","",IF($F764="理論",(N($O764)+N($N764))-N($G764),(N($O764)+N($N764))-N($I764)))</f>
        <v/>
      </c>
      <c r="Q764" s="17" t="str">
        <f aca="false">IF($C764="","",MAX(1,N(商品マスタ!$K763)))</f>
        <v/>
      </c>
      <c r="R764" s="39" t="str">
        <f aca="false">IF($C764="","",IF(N($P764)/N($Q764)&lt;=0,"",ROUNDUP(N($P764)/N($Q764),0)))</f>
        <v/>
      </c>
      <c r="S764" s="14"/>
      <c r="T764" s="40" t="str">
        <f aca="false">IF($C764="","",N(商品マスタ!$M763))</f>
        <v/>
      </c>
      <c r="U764" s="40" t="str">
        <f aca="false">IF($S764="","",N($S764)*N($T764))</f>
        <v/>
      </c>
      <c r="V764" s="18"/>
    </row>
    <row r="765" customFormat="false" ht="15" hidden="false" customHeight="false" outlineLevel="0" collapsed="false">
      <c r="B765" s="12" t="n">
        <v>759</v>
      </c>
      <c r="C765" s="36" t="str">
        <f aca="false">IF(商品マスタ!$C764="","",商品マスタ!$C764)</f>
        <v/>
      </c>
      <c r="D765" s="12" t="str">
        <f aca="false">IF($C765="","",商品マスタ!$D764)</f>
        <v/>
      </c>
      <c r="E765" s="12" t="str">
        <f aca="false">IF($C765="","",商品マスタ!$G764)</f>
        <v/>
      </c>
      <c r="F765" s="12" t="str">
        <f aca="false">IF($C765="","",IF(商品マスタ!$P764="","理論",商品マスタ!$P764))</f>
        <v/>
      </c>
      <c r="G765" s="17" t="str">
        <f aca="false">IF($C765="","",N(商品マスタ!$H764))</f>
        <v/>
      </c>
      <c r="H765" s="14"/>
      <c r="I765" s="17" t="str">
        <f aca="false">IF($C765="","",N($H765)*N(商品マスタ!$N764))</f>
        <v/>
      </c>
      <c r="J765" s="17" t="str">
        <f aca="false">IF($C765="","",N($I765)-N($G765))</f>
        <v/>
      </c>
      <c r="K765" s="37" t="str">
        <f aca="false">IF($C765="","",N(商品マスタ!$I764))</f>
        <v/>
      </c>
      <c r="L765" s="17" t="str">
        <f aca="false">IF($C765="","",MAX(1,N(商品マスタ!$J764)))</f>
        <v/>
      </c>
      <c r="M765" s="38" t="str">
        <f aca="false">IF($C765="","",N(TOP!$C$16)*N($K765))</f>
        <v/>
      </c>
      <c r="N765" s="17" t="str">
        <f aca="false">IF($C765="","",ROUNDUP(N($M765)/N($L765),0))</f>
        <v/>
      </c>
      <c r="O765" s="17" t="str">
        <f aca="false">IF($C765="","",N(商品マスタ!$R764))</f>
        <v/>
      </c>
      <c r="P765" s="17" t="str">
        <f aca="false">IF($C765="","",IF($F765="理論",(N($O765)+N($N765))-N($G765),(N($O765)+N($N765))-N($I765)))</f>
        <v/>
      </c>
      <c r="Q765" s="17" t="str">
        <f aca="false">IF($C765="","",MAX(1,N(商品マスタ!$K764)))</f>
        <v/>
      </c>
      <c r="R765" s="39" t="str">
        <f aca="false">IF($C765="","",IF(N($P765)/N($Q765)&lt;=0,"",ROUNDUP(N($P765)/N($Q765),0)))</f>
        <v/>
      </c>
      <c r="S765" s="14"/>
      <c r="T765" s="40" t="str">
        <f aca="false">IF($C765="","",N(商品マスタ!$M764))</f>
        <v/>
      </c>
      <c r="U765" s="40" t="str">
        <f aca="false">IF($S765="","",N($S765)*N($T765))</f>
        <v/>
      </c>
      <c r="V765" s="18"/>
    </row>
    <row r="766" customFormat="false" ht="15" hidden="false" customHeight="false" outlineLevel="0" collapsed="false">
      <c r="B766" s="12" t="n">
        <v>760</v>
      </c>
      <c r="C766" s="36" t="str">
        <f aca="false">IF(商品マスタ!$C765="","",商品マスタ!$C765)</f>
        <v/>
      </c>
      <c r="D766" s="12" t="str">
        <f aca="false">IF($C766="","",商品マスタ!$D765)</f>
        <v/>
      </c>
      <c r="E766" s="12" t="str">
        <f aca="false">IF($C766="","",商品マスタ!$G765)</f>
        <v/>
      </c>
      <c r="F766" s="12" t="str">
        <f aca="false">IF($C766="","",IF(商品マスタ!$P765="","理論",商品マスタ!$P765))</f>
        <v/>
      </c>
      <c r="G766" s="17" t="str">
        <f aca="false">IF($C766="","",N(商品マスタ!$H765))</f>
        <v/>
      </c>
      <c r="H766" s="14"/>
      <c r="I766" s="17" t="str">
        <f aca="false">IF($C766="","",N($H766)*N(商品マスタ!$N765))</f>
        <v/>
      </c>
      <c r="J766" s="17" t="str">
        <f aca="false">IF($C766="","",N($I766)-N($G766))</f>
        <v/>
      </c>
      <c r="K766" s="37" t="str">
        <f aca="false">IF($C766="","",N(商品マスタ!$I765))</f>
        <v/>
      </c>
      <c r="L766" s="17" t="str">
        <f aca="false">IF($C766="","",MAX(1,N(商品マスタ!$J765)))</f>
        <v/>
      </c>
      <c r="M766" s="38" t="str">
        <f aca="false">IF($C766="","",N(TOP!$C$16)*N($K766))</f>
        <v/>
      </c>
      <c r="N766" s="17" t="str">
        <f aca="false">IF($C766="","",ROUNDUP(N($M766)/N($L766),0))</f>
        <v/>
      </c>
      <c r="O766" s="17" t="str">
        <f aca="false">IF($C766="","",N(商品マスタ!$R765))</f>
        <v/>
      </c>
      <c r="P766" s="17" t="str">
        <f aca="false">IF($C766="","",IF($F766="理論",(N($O766)+N($N766))-N($G766),(N($O766)+N($N766))-N($I766)))</f>
        <v/>
      </c>
      <c r="Q766" s="17" t="str">
        <f aca="false">IF($C766="","",MAX(1,N(商品マスタ!$K765)))</f>
        <v/>
      </c>
      <c r="R766" s="39" t="str">
        <f aca="false">IF($C766="","",IF(N($P766)/N($Q766)&lt;=0,"",ROUNDUP(N($P766)/N($Q766),0)))</f>
        <v/>
      </c>
      <c r="S766" s="14"/>
      <c r="T766" s="40" t="str">
        <f aca="false">IF($C766="","",N(商品マスタ!$M765))</f>
        <v/>
      </c>
      <c r="U766" s="40" t="str">
        <f aca="false">IF($S766="","",N($S766)*N($T766))</f>
        <v/>
      </c>
      <c r="V766" s="18"/>
    </row>
    <row r="767" customFormat="false" ht="15" hidden="false" customHeight="false" outlineLevel="0" collapsed="false">
      <c r="B767" s="12" t="n">
        <v>761</v>
      </c>
      <c r="C767" s="36" t="str">
        <f aca="false">IF(商品マスタ!$C766="","",商品マスタ!$C766)</f>
        <v/>
      </c>
      <c r="D767" s="12" t="str">
        <f aca="false">IF($C767="","",商品マスタ!$D766)</f>
        <v/>
      </c>
      <c r="E767" s="12" t="str">
        <f aca="false">IF($C767="","",商品マスタ!$G766)</f>
        <v/>
      </c>
      <c r="F767" s="12" t="str">
        <f aca="false">IF($C767="","",IF(商品マスタ!$P766="","理論",商品マスタ!$P766))</f>
        <v/>
      </c>
      <c r="G767" s="17" t="str">
        <f aca="false">IF($C767="","",N(商品マスタ!$H766))</f>
        <v/>
      </c>
      <c r="H767" s="14"/>
      <c r="I767" s="17" t="str">
        <f aca="false">IF($C767="","",N($H767)*N(商品マスタ!$N766))</f>
        <v/>
      </c>
      <c r="J767" s="17" t="str">
        <f aca="false">IF($C767="","",N($I767)-N($G767))</f>
        <v/>
      </c>
      <c r="K767" s="37" t="str">
        <f aca="false">IF($C767="","",N(商品マスタ!$I766))</f>
        <v/>
      </c>
      <c r="L767" s="17" t="str">
        <f aca="false">IF($C767="","",MAX(1,N(商品マスタ!$J766)))</f>
        <v/>
      </c>
      <c r="M767" s="38" t="str">
        <f aca="false">IF($C767="","",N(TOP!$C$16)*N($K767))</f>
        <v/>
      </c>
      <c r="N767" s="17" t="str">
        <f aca="false">IF($C767="","",ROUNDUP(N($M767)/N($L767),0))</f>
        <v/>
      </c>
      <c r="O767" s="17" t="str">
        <f aca="false">IF($C767="","",N(商品マスタ!$R766))</f>
        <v/>
      </c>
      <c r="P767" s="17" t="str">
        <f aca="false">IF($C767="","",IF($F767="理論",(N($O767)+N($N767))-N($G767),(N($O767)+N($N767))-N($I767)))</f>
        <v/>
      </c>
      <c r="Q767" s="17" t="str">
        <f aca="false">IF($C767="","",MAX(1,N(商品マスタ!$K766)))</f>
        <v/>
      </c>
      <c r="R767" s="39" t="str">
        <f aca="false">IF($C767="","",IF(N($P767)/N($Q767)&lt;=0,"",ROUNDUP(N($P767)/N($Q767),0)))</f>
        <v/>
      </c>
      <c r="S767" s="14"/>
      <c r="T767" s="40" t="str">
        <f aca="false">IF($C767="","",N(商品マスタ!$M766))</f>
        <v/>
      </c>
      <c r="U767" s="40" t="str">
        <f aca="false">IF($S767="","",N($S767)*N($T767))</f>
        <v/>
      </c>
      <c r="V767" s="18"/>
    </row>
    <row r="768" customFormat="false" ht="15" hidden="false" customHeight="false" outlineLevel="0" collapsed="false">
      <c r="B768" s="12" t="n">
        <v>762</v>
      </c>
      <c r="C768" s="36" t="str">
        <f aca="false">IF(商品マスタ!$C767="","",商品マスタ!$C767)</f>
        <v/>
      </c>
      <c r="D768" s="12" t="str">
        <f aca="false">IF($C768="","",商品マスタ!$D767)</f>
        <v/>
      </c>
      <c r="E768" s="12" t="str">
        <f aca="false">IF($C768="","",商品マスタ!$G767)</f>
        <v/>
      </c>
      <c r="F768" s="12" t="str">
        <f aca="false">IF($C768="","",IF(商品マスタ!$P767="","理論",商品マスタ!$P767))</f>
        <v/>
      </c>
      <c r="G768" s="17" t="str">
        <f aca="false">IF($C768="","",N(商品マスタ!$H767))</f>
        <v/>
      </c>
      <c r="H768" s="14"/>
      <c r="I768" s="17" t="str">
        <f aca="false">IF($C768="","",N($H768)*N(商品マスタ!$N767))</f>
        <v/>
      </c>
      <c r="J768" s="17" t="str">
        <f aca="false">IF($C768="","",N($I768)-N($G768))</f>
        <v/>
      </c>
      <c r="K768" s="37" t="str">
        <f aca="false">IF($C768="","",N(商品マスタ!$I767))</f>
        <v/>
      </c>
      <c r="L768" s="17" t="str">
        <f aca="false">IF($C768="","",MAX(1,N(商品マスタ!$J767)))</f>
        <v/>
      </c>
      <c r="M768" s="38" t="str">
        <f aca="false">IF($C768="","",N(TOP!$C$16)*N($K768))</f>
        <v/>
      </c>
      <c r="N768" s="17" t="str">
        <f aca="false">IF($C768="","",ROUNDUP(N($M768)/N($L768),0))</f>
        <v/>
      </c>
      <c r="O768" s="17" t="str">
        <f aca="false">IF($C768="","",N(商品マスタ!$R767))</f>
        <v/>
      </c>
      <c r="P768" s="17" t="str">
        <f aca="false">IF($C768="","",IF($F768="理論",(N($O768)+N($N768))-N($G768),(N($O768)+N($N768))-N($I768)))</f>
        <v/>
      </c>
      <c r="Q768" s="17" t="str">
        <f aca="false">IF($C768="","",MAX(1,N(商品マスタ!$K767)))</f>
        <v/>
      </c>
      <c r="R768" s="39" t="str">
        <f aca="false">IF($C768="","",IF(N($P768)/N($Q768)&lt;=0,"",ROUNDUP(N($P768)/N($Q768),0)))</f>
        <v/>
      </c>
      <c r="S768" s="14"/>
      <c r="T768" s="40" t="str">
        <f aca="false">IF($C768="","",N(商品マスタ!$M767))</f>
        <v/>
      </c>
      <c r="U768" s="40" t="str">
        <f aca="false">IF($S768="","",N($S768)*N($T768))</f>
        <v/>
      </c>
      <c r="V768" s="18"/>
    </row>
    <row r="769" customFormat="false" ht="15" hidden="false" customHeight="false" outlineLevel="0" collapsed="false">
      <c r="B769" s="12" t="n">
        <v>763</v>
      </c>
      <c r="C769" s="36" t="str">
        <f aca="false">IF(商品マスタ!$C768="","",商品マスタ!$C768)</f>
        <v/>
      </c>
      <c r="D769" s="12" t="str">
        <f aca="false">IF($C769="","",商品マスタ!$D768)</f>
        <v/>
      </c>
      <c r="E769" s="12" t="str">
        <f aca="false">IF($C769="","",商品マスタ!$G768)</f>
        <v/>
      </c>
      <c r="F769" s="12" t="str">
        <f aca="false">IF($C769="","",IF(商品マスタ!$P768="","理論",商品マスタ!$P768))</f>
        <v/>
      </c>
      <c r="G769" s="17" t="str">
        <f aca="false">IF($C769="","",N(商品マスタ!$H768))</f>
        <v/>
      </c>
      <c r="H769" s="14"/>
      <c r="I769" s="17" t="str">
        <f aca="false">IF($C769="","",N($H769)*N(商品マスタ!$N768))</f>
        <v/>
      </c>
      <c r="J769" s="17" t="str">
        <f aca="false">IF($C769="","",N($I769)-N($G769))</f>
        <v/>
      </c>
      <c r="K769" s="37" t="str">
        <f aca="false">IF($C769="","",N(商品マスタ!$I768))</f>
        <v/>
      </c>
      <c r="L769" s="17" t="str">
        <f aca="false">IF($C769="","",MAX(1,N(商品マスタ!$J768)))</f>
        <v/>
      </c>
      <c r="M769" s="38" t="str">
        <f aca="false">IF($C769="","",N(TOP!$C$16)*N($K769))</f>
        <v/>
      </c>
      <c r="N769" s="17" t="str">
        <f aca="false">IF($C769="","",ROUNDUP(N($M769)/N($L769),0))</f>
        <v/>
      </c>
      <c r="O769" s="17" t="str">
        <f aca="false">IF($C769="","",N(商品マスタ!$R768))</f>
        <v/>
      </c>
      <c r="P769" s="17" t="str">
        <f aca="false">IF($C769="","",IF($F769="理論",(N($O769)+N($N769))-N($G769),(N($O769)+N($N769))-N($I769)))</f>
        <v/>
      </c>
      <c r="Q769" s="17" t="str">
        <f aca="false">IF($C769="","",MAX(1,N(商品マスタ!$K768)))</f>
        <v/>
      </c>
      <c r="R769" s="39" t="str">
        <f aca="false">IF($C769="","",IF(N($P769)/N($Q769)&lt;=0,"",ROUNDUP(N($P769)/N($Q769),0)))</f>
        <v/>
      </c>
      <c r="S769" s="14"/>
      <c r="T769" s="40" t="str">
        <f aca="false">IF($C769="","",N(商品マスタ!$M768))</f>
        <v/>
      </c>
      <c r="U769" s="40" t="str">
        <f aca="false">IF($S769="","",N($S769)*N($T769))</f>
        <v/>
      </c>
      <c r="V769" s="18"/>
    </row>
    <row r="770" customFormat="false" ht="15" hidden="false" customHeight="false" outlineLevel="0" collapsed="false">
      <c r="B770" s="12" t="n">
        <v>764</v>
      </c>
      <c r="C770" s="36" t="str">
        <f aca="false">IF(商品マスタ!$C769="","",商品マスタ!$C769)</f>
        <v/>
      </c>
      <c r="D770" s="12" t="str">
        <f aca="false">IF($C770="","",商品マスタ!$D769)</f>
        <v/>
      </c>
      <c r="E770" s="12" t="str">
        <f aca="false">IF($C770="","",商品マスタ!$G769)</f>
        <v/>
      </c>
      <c r="F770" s="12" t="str">
        <f aca="false">IF($C770="","",IF(商品マスタ!$P769="","理論",商品マスタ!$P769))</f>
        <v/>
      </c>
      <c r="G770" s="17" t="str">
        <f aca="false">IF($C770="","",N(商品マスタ!$H769))</f>
        <v/>
      </c>
      <c r="H770" s="14"/>
      <c r="I770" s="17" t="str">
        <f aca="false">IF($C770="","",N($H770)*N(商品マスタ!$N769))</f>
        <v/>
      </c>
      <c r="J770" s="17" t="str">
        <f aca="false">IF($C770="","",N($I770)-N($G770))</f>
        <v/>
      </c>
      <c r="K770" s="37" t="str">
        <f aca="false">IF($C770="","",N(商品マスタ!$I769))</f>
        <v/>
      </c>
      <c r="L770" s="17" t="str">
        <f aca="false">IF($C770="","",MAX(1,N(商品マスタ!$J769)))</f>
        <v/>
      </c>
      <c r="M770" s="38" t="str">
        <f aca="false">IF($C770="","",N(TOP!$C$16)*N($K770))</f>
        <v/>
      </c>
      <c r="N770" s="17" t="str">
        <f aca="false">IF($C770="","",ROUNDUP(N($M770)/N($L770),0))</f>
        <v/>
      </c>
      <c r="O770" s="17" t="str">
        <f aca="false">IF($C770="","",N(商品マスタ!$R769))</f>
        <v/>
      </c>
      <c r="P770" s="17" t="str">
        <f aca="false">IF($C770="","",IF($F770="理論",(N($O770)+N($N770))-N($G770),(N($O770)+N($N770))-N($I770)))</f>
        <v/>
      </c>
      <c r="Q770" s="17" t="str">
        <f aca="false">IF($C770="","",MAX(1,N(商品マスタ!$K769)))</f>
        <v/>
      </c>
      <c r="R770" s="39" t="str">
        <f aca="false">IF($C770="","",IF(N($P770)/N($Q770)&lt;=0,"",ROUNDUP(N($P770)/N($Q770),0)))</f>
        <v/>
      </c>
      <c r="S770" s="14"/>
      <c r="T770" s="40" t="str">
        <f aca="false">IF($C770="","",N(商品マスタ!$M769))</f>
        <v/>
      </c>
      <c r="U770" s="40" t="str">
        <f aca="false">IF($S770="","",N($S770)*N($T770))</f>
        <v/>
      </c>
      <c r="V770" s="18"/>
    </row>
    <row r="771" customFormat="false" ht="15" hidden="false" customHeight="false" outlineLevel="0" collapsed="false">
      <c r="B771" s="12" t="n">
        <v>765</v>
      </c>
      <c r="C771" s="36" t="str">
        <f aca="false">IF(商品マスタ!$C770="","",商品マスタ!$C770)</f>
        <v/>
      </c>
      <c r="D771" s="12" t="str">
        <f aca="false">IF($C771="","",商品マスタ!$D770)</f>
        <v/>
      </c>
      <c r="E771" s="12" t="str">
        <f aca="false">IF($C771="","",商品マスタ!$G770)</f>
        <v/>
      </c>
      <c r="F771" s="12" t="str">
        <f aca="false">IF($C771="","",IF(商品マスタ!$P770="","理論",商品マスタ!$P770))</f>
        <v/>
      </c>
      <c r="G771" s="17" t="str">
        <f aca="false">IF($C771="","",N(商品マスタ!$H770))</f>
        <v/>
      </c>
      <c r="H771" s="14"/>
      <c r="I771" s="17" t="str">
        <f aca="false">IF($C771="","",N($H771)*N(商品マスタ!$N770))</f>
        <v/>
      </c>
      <c r="J771" s="17" t="str">
        <f aca="false">IF($C771="","",N($I771)-N($G771))</f>
        <v/>
      </c>
      <c r="K771" s="37" t="str">
        <f aca="false">IF($C771="","",N(商品マスタ!$I770))</f>
        <v/>
      </c>
      <c r="L771" s="17" t="str">
        <f aca="false">IF($C771="","",MAX(1,N(商品マスタ!$J770)))</f>
        <v/>
      </c>
      <c r="M771" s="38" t="str">
        <f aca="false">IF($C771="","",N(TOP!$C$16)*N($K771))</f>
        <v/>
      </c>
      <c r="N771" s="17" t="str">
        <f aca="false">IF($C771="","",ROUNDUP(N($M771)/N($L771),0))</f>
        <v/>
      </c>
      <c r="O771" s="17" t="str">
        <f aca="false">IF($C771="","",N(商品マスタ!$R770))</f>
        <v/>
      </c>
      <c r="P771" s="17" t="str">
        <f aca="false">IF($C771="","",IF($F771="理論",(N($O771)+N($N771))-N($G771),(N($O771)+N($N771))-N($I771)))</f>
        <v/>
      </c>
      <c r="Q771" s="17" t="str">
        <f aca="false">IF($C771="","",MAX(1,N(商品マスタ!$K770)))</f>
        <v/>
      </c>
      <c r="R771" s="39" t="str">
        <f aca="false">IF($C771="","",IF(N($P771)/N($Q771)&lt;=0,"",ROUNDUP(N($P771)/N($Q771),0)))</f>
        <v/>
      </c>
      <c r="S771" s="14"/>
      <c r="T771" s="40" t="str">
        <f aca="false">IF($C771="","",N(商品マスタ!$M770))</f>
        <v/>
      </c>
      <c r="U771" s="40" t="str">
        <f aca="false">IF($S771="","",N($S771)*N($T771))</f>
        <v/>
      </c>
      <c r="V771" s="18"/>
    </row>
    <row r="772" customFormat="false" ht="15" hidden="false" customHeight="false" outlineLevel="0" collapsed="false">
      <c r="B772" s="12" t="n">
        <v>766</v>
      </c>
      <c r="C772" s="36" t="str">
        <f aca="false">IF(商品マスタ!$C771="","",商品マスタ!$C771)</f>
        <v/>
      </c>
      <c r="D772" s="12" t="str">
        <f aca="false">IF($C772="","",商品マスタ!$D771)</f>
        <v/>
      </c>
      <c r="E772" s="12" t="str">
        <f aca="false">IF($C772="","",商品マスタ!$G771)</f>
        <v/>
      </c>
      <c r="F772" s="12" t="str">
        <f aca="false">IF($C772="","",IF(商品マスタ!$P771="","理論",商品マスタ!$P771))</f>
        <v/>
      </c>
      <c r="G772" s="17" t="str">
        <f aca="false">IF($C772="","",N(商品マスタ!$H771))</f>
        <v/>
      </c>
      <c r="H772" s="14"/>
      <c r="I772" s="17" t="str">
        <f aca="false">IF($C772="","",N($H772)*N(商品マスタ!$N771))</f>
        <v/>
      </c>
      <c r="J772" s="17" t="str">
        <f aca="false">IF($C772="","",N($I772)-N($G772))</f>
        <v/>
      </c>
      <c r="K772" s="37" t="str">
        <f aca="false">IF($C772="","",N(商品マスタ!$I771))</f>
        <v/>
      </c>
      <c r="L772" s="17" t="str">
        <f aca="false">IF($C772="","",MAX(1,N(商品マスタ!$J771)))</f>
        <v/>
      </c>
      <c r="M772" s="38" t="str">
        <f aca="false">IF($C772="","",N(TOP!$C$16)*N($K772))</f>
        <v/>
      </c>
      <c r="N772" s="17" t="str">
        <f aca="false">IF($C772="","",ROUNDUP(N($M772)/N($L772),0))</f>
        <v/>
      </c>
      <c r="O772" s="17" t="str">
        <f aca="false">IF($C772="","",N(商品マスタ!$R771))</f>
        <v/>
      </c>
      <c r="P772" s="17" t="str">
        <f aca="false">IF($C772="","",IF($F772="理論",(N($O772)+N($N772))-N($G772),(N($O772)+N($N772))-N($I772)))</f>
        <v/>
      </c>
      <c r="Q772" s="17" t="str">
        <f aca="false">IF($C772="","",MAX(1,N(商品マスタ!$K771)))</f>
        <v/>
      </c>
      <c r="R772" s="39" t="str">
        <f aca="false">IF($C772="","",IF(N($P772)/N($Q772)&lt;=0,"",ROUNDUP(N($P772)/N($Q772),0)))</f>
        <v/>
      </c>
      <c r="S772" s="14"/>
      <c r="T772" s="40" t="str">
        <f aca="false">IF($C772="","",N(商品マスタ!$M771))</f>
        <v/>
      </c>
      <c r="U772" s="40" t="str">
        <f aca="false">IF($S772="","",N($S772)*N($T772))</f>
        <v/>
      </c>
      <c r="V772" s="18"/>
    </row>
    <row r="773" customFormat="false" ht="15" hidden="false" customHeight="false" outlineLevel="0" collapsed="false">
      <c r="B773" s="12" t="n">
        <v>767</v>
      </c>
      <c r="C773" s="36" t="str">
        <f aca="false">IF(商品マスタ!$C772="","",商品マスタ!$C772)</f>
        <v/>
      </c>
      <c r="D773" s="12" t="str">
        <f aca="false">IF($C773="","",商品マスタ!$D772)</f>
        <v/>
      </c>
      <c r="E773" s="12" t="str">
        <f aca="false">IF($C773="","",商品マスタ!$G772)</f>
        <v/>
      </c>
      <c r="F773" s="12" t="str">
        <f aca="false">IF($C773="","",IF(商品マスタ!$P772="","理論",商品マスタ!$P772))</f>
        <v/>
      </c>
      <c r="G773" s="17" t="str">
        <f aca="false">IF($C773="","",N(商品マスタ!$H772))</f>
        <v/>
      </c>
      <c r="H773" s="14"/>
      <c r="I773" s="17" t="str">
        <f aca="false">IF($C773="","",N($H773)*N(商品マスタ!$N772))</f>
        <v/>
      </c>
      <c r="J773" s="17" t="str">
        <f aca="false">IF($C773="","",N($I773)-N($G773))</f>
        <v/>
      </c>
      <c r="K773" s="37" t="str">
        <f aca="false">IF($C773="","",N(商品マスタ!$I772))</f>
        <v/>
      </c>
      <c r="L773" s="17" t="str">
        <f aca="false">IF($C773="","",MAX(1,N(商品マスタ!$J772)))</f>
        <v/>
      </c>
      <c r="M773" s="38" t="str">
        <f aca="false">IF($C773="","",N(TOP!$C$16)*N($K773))</f>
        <v/>
      </c>
      <c r="N773" s="17" t="str">
        <f aca="false">IF($C773="","",ROUNDUP(N($M773)/N($L773),0))</f>
        <v/>
      </c>
      <c r="O773" s="17" t="str">
        <f aca="false">IF($C773="","",N(商品マスタ!$R772))</f>
        <v/>
      </c>
      <c r="P773" s="17" t="str">
        <f aca="false">IF($C773="","",IF($F773="理論",(N($O773)+N($N773))-N($G773),(N($O773)+N($N773))-N($I773)))</f>
        <v/>
      </c>
      <c r="Q773" s="17" t="str">
        <f aca="false">IF($C773="","",MAX(1,N(商品マスタ!$K772)))</f>
        <v/>
      </c>
      <c r="R773" s="39" t="str">
        <f aca="false">IF($C773="","",IF(N($P773)/N($Q773)&lt;=0,"",ROUNDUP(N($P773)/N($Q773),0)))</f>
        <v/>
      </c>
      <c r="S773" s="14"/>
      <c r="T773" s="40" t="str">
        <f aca="false">IF($C773="","",N(商品マスタ!$M772))</f>
        <v/>
      </c>
      <c r="U773" s="40" t="str">
        <f aca="false">IF($S773="","",N($S773)*N($T773))</f>
        <v/>
      </c>
      <c r="V773" s="18"/>
    </row>
    <row r="774" customFormat="false" ht="15" hidden="false" customHeight="false" outlineLevel="0" collapsed="false">
      <c r="B774" s="12" t="n">
        <v>768</v>
      </c>
      <c r="C774" s="36" t="str">
        <f aca="false">IF(商品マスタ!$C773="","",商品マスタ!$C773)</f>
        <v/>
      </c>
      <c r="D774" s="12" t="str">
        <f aca="false">IF($C774="","",商品マスタ!$D773)</f>
        <v/>
      </c>
      <c r="E774" s="12" t="str">
        <f aca="false">IF($C774="","",商品マスタ!$G773)</f>
        <v/>
      </c>
      <c r="F774" s="12" t="str">
        <f aca="false">IF($C774="","",IF(商品マスタ!$P773="","理論",商品マスタ!$P773))</f>
        <v/>
      </c>
      <c r="G774" s="17" t="str">
        <f aca="false">IF($C774="","",N(商品マスタ!$H773))</f>
        <v/>
      </c>
      <c r="H774" s="14"/>
      <c r="I774" s="17" t="str">
        <f aca="false">IF($C774="","",N($H774)*N(商品マスタ!$N773))</f>
        <v/>
      </c>
      <c r="J774" s="17" t="str">
        <f aca="false">IF($C774="","",N($I774)-N($G774))</f>
        <v/>
      </c>
      <c r="K774" s="37" t="str">
        <f aca="false">IF($C774="","",N(商品マスタ!$I773))</f>
        <v/>
      </c>
      <c r="L774" s="17" t="str">
        <f aca="false">IF($C774="","",MAX(1,N(商品マスタ!$J773)))</f>
        <v/>
      </c>
      <c r="M774" s="38" t="str">
        <f aca="false">IF($C774="","",N(TOP!$C$16)*N($K774))</f>
        <v/>
      </c>
      <c r="N774" s="17" t="str">
        <f aca="false">IF($C774="","",ROUNDUP(N($M774)/N($L774),0))</f>
        <v/>
      </c>
      <c r="O774" s="17" t="str">
        <f aca="false">IF($C774="","",N(商品マスタ!$R773))</f>
        <v/>
      </c>
      <c r="P774" s="17" t="str">
        <f aca="false">IF($C774="","",IF($F774="理論",(N($O774)+N($N774))-N($G774),(N($O774)+N($N774))-N($I774)))</f>
        <v/>
      </c>
      <c r="Q774" s="17" t="str">
        <f aca="false">IF($C774="","",MAX(1,N(商品マスタ!$K773)))</f>
        <v/>
      </c>
      <c r="R774" s="39" t="str">
        <f aca="false">IF($C774="","",IF(N($P774)/N($Q774)&lt;=0,"",ROUNDUP(N($P774)/N($Q774),0)))</f>
        <v/>
      </c>
      <c r="S774" s="14"/>
      <c r="T774" s="40" t="str">
        <f aca="false">IF($C774="","",N(商品マスタ!$M773))</f>
        <v/>
      </c>
      <c r="U774" s="40" t="str">
        <f aca="false">IF($S774="","",N($S774)*N($T774))</f>
        <v/>
      </c>
      <c r="V774" s="18"/>
    </row>
    <row r="775" customFormat="false" ht="15" hidden="false" customHeight="false" outlineLevel="0" collapsed="false">
      <c r="B775" s="12" t="n">
        <v>769</v>
      </c>
      <c r="C775" s="36" t="str">
        <f aca="false">IF(商品マスタ!$C774="","",商品マスタ!$C774)</f>
        <v/>
      </c>
      <c r="D775" s="12" t="str">
        <f aca="false">IF($C775="","",商品マスタ!$D774)</f>
        <v/>
      </c>
      <c r="E775" s="12" t="str">
        <f aca="false">IF($C775="","",商品マスタ!$G774)</f>
        <v/>
      </c>
      <c r="F775" s="12" t="str">
        <f aca="false">IF($C775="","",IF(商品マスタ!$P774="","理論",商品マスタ!$P774))</f>
        <v/>
      </c>
      <c r="G775" s="17" t="str">
        <f aca="false">IF($C775="","",N(商品マスタ!$H774))</f>
        <v/>
      </c>
      <c r="H775" s="14"/>
      <c r="I775" s="17" t="str">
        <f aca="false">IF($C775="","",N($H775)*N(商品マスタ!$N774))</f>
        <v/>
      </c>
      <c r="J775" s="17" t="str">
        <f aca="false">IF($C775="","",N($I775)-N($G775))</f>
        <v/>
      </c>
      <c r="K775" s="37" t="str">
        <f aca="false">IF($C775="","",N(商品マスタ!$I774))</f>
        <v/>
      </c>
      <c r="L775" s="17" t="str">
        <f aca="false">IF($C775="","",MAX(1,N(商品マスタ!$J774)))</f>
        <v/>
      </c>
      <c r="M775" s="38" t="str">
        <f aca="false">IF($C775="","",N(TOP!$C$16)*N($K775))</f>
        <v/>
      </c>
      <c r="N775" s="17" t="str">
        <f aca="false">IF($C775="","",ROUNDUP(N($M775)/N($L775),0))</f>
        <v/>
      </c>
      <c r="O775" s="17" t="str">
        <f aca="false">IF($C775="","",N(商品マスタ!$R774))</f>
        <v/>
      </c>
      <c r="P775" s="17" t="str">
        <f aca="false">IF($C775="","",IF($F775="理論",(N($O775)+N($N775))-N($G775),(N($O775)+N($N775))-N($I775)))</f>
        <v/>
      </c>
      <c r="Q775" s="17" t="str">
        <f aca="false">IF($C775="","",MAX(1,N(商品マスタ!$K774)))</f>
        <v/>
      </c>
      <c r="R775" s="39" t="str">
        <f aca="false">IF($C775="","",IF(N($P775)/N($Q775)&lt;=0,"",ROUNDUP(N($P775)/N($Q775),0)))</f>
        <v/>
      </c>
      <c r="S775" s="14"/>
      <c r="T775" s="40" t="str">
        <f aca="false">IF($C775="","",N(商品マスタ!$M774))</f>
        <v/>
      </c>
      <c r="U775" s="40" t="str">
        <f aca="false">IF($S775="","",N($S775)*N($T775))</f>
        <v/>
      </c>
      <c r="V775" s="18"/>
    </row>
    <row r="776" customFormat="false" ht="15" hidden="false" customHeight="false" outlineLevel="0" collapsed="false">
      <c r="B776" s="12" t="n">
        <v>770</v>
      </c>
      <c r="C776" s="36" t="str">
        <f aca="false">IF(商品マスタ!$C775="","",商品マスタ!$C775)</f>
        <v/>
      </c>
      <c r="D776" s="12" t="str">
        <f aca="false">IF($C776="","",商品マスタ!$D775)</f>
        <v/>
      </c>
      <c r="E776" s="12" t="str">
        <f aca="false">IF($C776="","",商品マスタ!$G775)</f>
        <v/>
      </c>
      <c r="F776" s="12" t="str">
        <f aca="false">IF($C776="","",IF(商品マスタ!$P775="","理論",商品マスタ!$P775))</f>
        <v/>
      </c>
      <c r="G776" s="17" t="str">
        <f aca="false">IF($C776="","",N(商品マスタ!$H775))</f>
        <v/>
      </c>
      <c r="H776" s="14"/>
      <c r="I776" s="17" t="str">
        <f aca="false">IF($C776="","",N($H776)*N(商品マスタ!$N775))</f>
        <v/>
      </c>
      <c r="J776" s="17" t="str">
        <f aca="false">IF($C776="","",N($I776)-N($G776))</f>
        <v/>
      </c>
      <c r="K776" s="37" t="str">
        <f aca="false">IF($C776="","",N(商品マスタ!$I775))</f>
        <v/>
      </c>
      <c r="L776" s="17" t="str">
        <f aca="false">IF($C776="","",MAX(1,N(商品マスタ!$J775)))</f>
        <v/>
      </c>
      <c r="M776" s="38" t="str">
        <f aca="false">IF($C776="","",N(TOP!$C$16)*N($K776))</f>
        <v/>
      </c>
      <c r="N776" s="17" t="str">
        <f aca="false">IF($C776="","",ROUNDUP(N($M776)/N($L776),0))</f>
        <v/>
      </c>
      <c r="O776" s="17" t="str">
        <f aca="false">IF($C776="","",N(商品マスタ!$R775))</f>
        <v/>
      </c>
      <c r="P776" s="17" t="str">
        <f aca="false">IF($C776="","",IF($F776="理論",(N($O776)+N($N776))-N($G776),(N($O776)+N($N776))-N($I776)))</f>
        <v/>
      </c>
      <c r="Q776" s="17" t="str">
        <f aca="false">IF($C776="","",MAX(1,N(商品マスタ!$K775)))</f>
        <v/>
      </c>
      <c r="R776" s="39" t="str">
        <f aca="false">IF($C776="","",IF(N($P776)/N($Q776)&lt;=0,"",ROUNDUP(N($P776)/N($Q776),0)))</f>
        <v/>
      </c>
      <c r="S776" s="14"/>
      <c r="T776" s="40" t="str">
        <f aca="false">IF($C776="","",N(商品マスタ!$M775))</f>
        <v/>
      </c>
      <c r="U776" s="40" t="str">
        <f aca="false">IF($S776="","",N($S776)*N($T776))</f>
        <v/>
      </c>
      <c r="V776" s="18"/>
    </row>
    <row r="777" customFormat="false" ht="15" hidden="false" customHeight="false" outlineLevel="0" collapsed="false">
      <c r="B777" s="12" t="n">
        <v>771</v>
      </c>
      <c r="C777" s="36" t="str">
        <f aca="false">IF(商品マスタ!$C776="","",商品マスタ!$C776)</f>
        <v/>
      </c>
      <c r="D777" s="12" t="str">
        <f aca="false">IF($C777="","",商品マスタ!$D776)</f>
        <v/>
      </c>
      <c r="E777" s="12" t="str">
        <f aca="false">IF($C777="","",商品マスタ!$G776)</f>
        <v/>
      </c>
      <c r="F777" s="12" t="str">
        <f aca="false">IF($C777="","",IF(商品マスタ!$P776="","理論",商品マスタ!$P776))</f>
        <v/>
      </c>
      <c r="G777" s="17" t="str">
        <f aca="false">IF($C777="","",N(商品マスタ!$H776))</f>
        <v/>
      </c>
      <c r="H777" s="14"/>
      <c r="I777" s="17" t="str">
        <f aca="false">IF($C777="","",N($H777)*N(商品マスタ!$N776))</f>
        <v/>
      </c>
      <c r="J777" s="17" t="str">
        <f aca="false">IF($C777="","",N($I777)-N($G777))</f>
        <v/>
      </c>
      <c r="K777" s="37" t="str">
        <f aca="false">IF($C777="","",N(商品マスタ!$I776))</f>
        <v/>
      </c>
      <c r="L777" s="17" t="str">
        <f aca="false">IF($C777="","",MAX(1,N(商品マスタ!$J776)))</f>
        <v/>
      </c>
      <c r="M777" s="38" t="str">
        <f aca="false">IF($C777="","",N(TOP!$C$16)*N($K777))</f>
        <v/>
      </c>
      <c r="N777" s="17" t="str">
        <f aca="false">IF($C777="","",ROUNDUP(N($M777)/N($L777),0))</f>
        <v/>
      </c>
      <c r="O777" s="17" t="str">
        <f aca="false">IF($C777="","",N(商品マスタ!$R776))</f>
        <v/>
      </c>
      <c r="P777" s="17" t="str">
        <f aca="false">IF($C777="","",IF($F777="理論",(N($O777)+N($N777))-N($G777),(N($O777)+N($N777))-N($I777)))</f>
        <v/>
      </c>
      <c r="Q777" s="17" t="str">
        <f aca="false">IF($C777="","",MAX(1,N(商品マスタ!$K776)))</f>
        <v/>
      </c>
      <c r="R777" s="39" t="str">
        <f aca="false">IF($C777="","",IF(N($P777)/N($Q777)&lt;=0,"",ROUNDUP(N($P777)/N($Q777),0)))</f>
        <v/>
      </c>
      <c r="S777" s="14"/>
      <c r="T777" s="40" t="str">
        <f aca="false">IF($C777="","",N(商品マスタ!$M776))</f>
        <v/>
      </c>
      <c r="U777" s="40" t="str">
        <f aca="false">IF($S777="","",N($S777)*N($T777))</f>
        <v/>
      </c>
      <c r="V777" s="18"/>
    </row>
    <row r="778" customFormat="false" ht="15" hidden="false" customHeight="false" outlineLevel="0" collapsed="false">
      <c r="B778" s="12" t="n">
        <v>772</v>
      </c>
      <c r="C778" s="36" t="str">
        <f aca="false">IF(商品マスタ!$C777="","",商品マスタ!$C777)</f>
        <v/>
      </c>
      <c r="D778" s="12" t="str">
        <f aca="false">IF($C778="","",商品マスタ!$D777)</f>
        <v/>
      </c>
      <c r="E778" s="12" t="str">
        <f aca="false">IF($C778="","",商品マスタ!$G777)</f>
        <v/>
      </c>
      <c r="F778" s="12" t="str">
        <f aca="false">IF($C778="","",IF(商品マスタ!$P777="","理論",商品マスタ!$P777))</f>
        <v/>
      </c>
      <c r="G778" s="17" t="str">
        <f aca="false">IF($C778="","",N(商品マスタ!$H777))</f>
        <v/>
      </c>
      <c r="H778" s="14"/>
      <c r="I778" s="17" t="str">
        <f aca="false">IF($C778="","",N($H778)*N(商品マスタ!$N777))</f>
        <v/>
      </c>
      <c r="J778" s="17" t="str">
        <f aca="false">IF($C778="","",N($I778)-N($G778))</f>
        <v/>
      </c>
      <c r="K778" s="37" t="str">
        <f aca="false">IF($C778="","",N(商品マスタ!$I777))</f>
        <v/>
      </c>
      <c r="L778" s="17" t="str">
        <f aca="false">IF($C778="","",MAX(1,N(商品マスタ!$J777)))</f>
        <v/>
      </c>
      <c r="M778" s="38" t="str">
        <f aca="false">IF($C778="","",N(TOP!$C$16)*N($K778))</f>
        <v/>
      </c>
      <c r="N778" s="17" t="str">
        <f aca="false">IF($C778="","",ROUNDUP(N($M778)/N($L778),0))</f>
        <v/>
      </c>
      <c r="O778" s="17" t="str">
        <f aca="false">IF($C778="","",N(商品マスタ!$R777))</f>
        <v/>
      </c>
      <c r="P778" s="17" t="str">
        <f aca="false">IF($C778="","",IF($F778="理論",(N($O778)+N($N778))-N($G778),(N($O778)+N($N778))-N($I778)))</f>
        <v/>
      </c>
      <c r="Q778" s="17" t="str">
        <f aca="false">IF($C778="","",MAX(1,N(商品マスタ!$K777)))</f>
        <v/>
      </c>
      <c r="R778" s="39" t="str">
        <f aca="false">IF($C778="","",IF(N($P778)/N($Q778)&lt;=0,"",ROUNDUP(N($P778)/N($Q778),0)))</f>
        <v/>
      </c>
      <c r="S778" s="14"/>
      <c r="T778" s="40" t="str">
        <f aca="false">IF($C778="","",N(商品マスタ!$M777))</f>
        <v/>
      </c>
      <c r="U778" s="40" t="str">
        <f aca="false">IF($S778="","",N($S778)*N($T778))</f>
        <v/>
      </c>
      <c r="V778" s="18"/>
    </row>
    <row r="779" customFormat="false" ht="15" hidden="false" customHeight="false" outlineLevel="0" collapsed="false">
      <c r="B779" s="12" t="n">
        <v>773</v>
      </c>
      <c r="C779" s="36" t="str">
        <f aca="false">IF(商品マスタ!$C778="","",商品マスタ!$C778)</f>
        <v/>
      </c>
      <c r="D779" s="12" t="str">
        <f aca="false">IF($C779="","",商品マスタ!$D778)</f>
        <v/>
      </c>
      <c r="E779" s="12" t="str">
        <f aca="false">IF($C779="","",商品マスタ!$G778)</f>
        <v/>
      </c>
      <c r="F779" s="12" t="str">
        <f aca="false">IF($C779="","",IF(商品マスタ!$P778="","理論",商品マスタ!$P778))</f>
        <v/>
      </c>
      <c r="G779" s="17" t="str">
        <f aca="false">IF($C779="","",N(商品マスタ!$H778))</f>
        <v/>
      </c>
      <c r="H779" s="14"/>
      <c r="I779" s="17" t="str">
        <f aca="false">IF($C779="","",N($H779)*N(商品マスタ!$N778))</f>
        <v/>
      </c>
      <c r="J779" s="17" t="str">
        <f aca="false">IF($C779="","",N($I779)-N($G779))</f>
        <v/>
      </c>
      <c r="K779" s="37" t="str">
        <f aca="false">IF($C779="","",N(商品マスタ!$I778))</f>
        <v/>
      </c>
      <c r="L779" s="17" t="str">
        <f aca="false">IF($C779="","",MAX(1,N(商品マスタ!$J778)))</f>
        <v/>
      </c>
      <c r="M779" s="38" t="str">
        <f aca="false">IF($C779="","",N(TOP!$C$16)*N($K779))</f>
        <v/>
      </c>
      <c r="N779" s="17" t="str">
        <f aca="false">IF($C779="","",ROUNDUP(N($M779)/N($L779),0))</f>
        <v/>
      </c>
      <c r="O779" s="17" t="str">
        <f aca="false">IF($C779="","",N(商品マスタ!$R778))</f>
        <v/>
      </c>
      <c r="P779" s="17" t="str">
        <f aca="false">IF($C779="","",IF($F779="理論",(N($O779)+N($N779))-N($G779),(N($O779)+N($N779))-N($I779)))</f>
        <v/>
      </c>
      <c r="Q779" s="17" t="str">
        <f aca="false">IF($C779="","",MAX(1,N(商品マスタ!$K778)))</f>
        <v/>
      </c>
      <c r="R779" s="39" t="str">
        <f aca="false">IF($C779="","",IF(N($P779)/N($Q779)&lt;=0,"",ROUNDUP(N($P779)/N($Q779),0)))</f>
        <v/>
      </c>
      <c r="S779" s="14"/>
      <c r="T779" s="40" t="str">
        <f aca="false">IF($C779="","",N(商品マスタ!$M778))</f>
        <v/>
      </c>
      <c r="U779" s="40" t="str">
        <f aca="false">IF($S779="","",N($S779)*N($T779))</f>
        <v/>
      </c>
      <c r="V779" s="18"/>
    </row>
    <row r="780" customFormat="false" ht="15" hidden="false" customHeight="false" outlineLevel="0" collapsed="false">
      <c r="B780" s="12" t="n">
        <v>774</v>
      </c>
      <c r="C780" s="36" t="str">
        <f aca="false">IF(商品マスタ!$C779="","",商品マスタ!$C779)</f>
        <v/>
      </c>
      <c r="D780" s="12" t="str">
        <f aca="false">IF($C780="","",商品マスタ!$D779)</f>
        <v/>
      </c>
      <c r="E780" s="12" t="str">
        <f aca="false">IF($C780="","",商品マスタ!$G779)</f>
        <v/>
      </c>
      <c r="F780" s="12" t="str">
        <f aca="false">IF($C780="","",IF(商品マスタ!$P779="","理論",商品マスタ!$P779))</f>
        <v/>
      </c>
      <c r="G780" s="17" t="str">
        <f aca="false">IF($C780="","",N(商品マスタ!$H779))</f>
        <v/>
      </c>
      <c r="H780" s="14"/>
      <c r="I780" s="17" t="str">
        <f aca="false">IF($C780="","",N($H780)*N(商品マスタ!$N779))</f>
        <v/>
      </c>
      <c r="J780" s="17" t="str">
        <f aca="false">IF($C780="","",N($I780)-N($G780))</f>
        <v/>
      </c>
      <c r="K780" s="37" t="str">
        <f aca="false">IF($C780="","",N(商品マスタ!$I779))</f>
        <v/>
      </c>
      <c r="L780" s="17" t="str">
        <f aca="false">IF($C780="","",MAX(1,N(商品マスタ!$J779)))</f>
        <v/>
      </c>
      <c r="M780" s="38" t="str">
        <f aca="false">IF($C780="","",N(TOP!$C$16)*N($K780))</f>
        <v/>
      </c>
      <c r="N780" s="17" t="str">
        <f aca="false">IF($C780="","",ROUNDUP(N($M780)/N($L780),0))</f>
        <v/>
      </c>
      <c r="O780" s="17" t="str">
        <f aca="false">IF($C780="","",N(商品マスタ!$R779))</f>
        <v/>
      </c>
      <c r="P780" s="17" t="str">
        <f aca="false">IF($C780="","",IF($F780="理論",(N($O780)+N($N780))-N($G780),(N($O780)+N($N780))-N($I780)))</f>
        <v/>
      </c>
      <c r="Q780" s="17" t="str">
        <f aca="false">IF($C780="","",MAX(1,N(商品マスタ!$K779)))</f>
        <v/>
      </c>
      <c r="R780" s="39" t="str">
        <f aca="false">IF($C780="","",IF(N($P780)/N($Q780)&lt;=0,"",ROUNDUP(N($P780)/N($Q780),0)))</f>
        <v/>
      </c>
      <c r="S780" s="14"/>
      <c r="T780" s="40" t="str">
        <f aca="false">IF($C780="","",N(商品マスタ!$M779))</f>
        <v/>
      </c>
      <c r="U780" s="40" t="str">
        <f aca="false">IF($S780="","",N($S780)*N($T780))</f>
        <v/>
      </c>
      <c r="V780" s="18"/>
    </row>
    <row r="781" customFormat="false" ht="15" hidden="false" customHeight="false" outlineLevel="0" collapsed="false">
      <c r="B781" s="12" t="n">
        <v>775</v>
      </c>
      <c r="C781" s="36" t="str">
        <f aca="false">IF(商品マスタ!$C780="","",商品マスタ!$C780)</f>
        <v/>
      </c>
      <c r="D781" s="12" t="str">
        <f aca="false">IF($C781="","",商品マスタ!$D780)</f>
        <v/>
      </c>
      <c r="E781" s="12" t="str">
        <f aca="false">IF($C781="","",商品マスタ!$G780)</f>
        <v/>
      </c>
      <c r="F781" s="12" t="str">
        <f aca="false">IF($C781="","",IF(商品マスタ!$P780="","理論",商品マスタ!$P780))</f>
        <v/>
      </c>
      <c r="G781" s="17" t="str">
        <f aca="false">IF($C781="","",N(商品マスタ!$H780))</f>
        <v/>
      </c>
      <c r="H781" s="14"/>
      <c r="I781" s="17" t="str">
        <f aca="false">IF($C781="","",N($H781)*N(商品マスタ!$N780))</f>
        <v/>
      </c>
      <c r="J781" s="17" t="str">
        <f aca="false">IF($C781="","",N($I781)-N($G781))</f>
        <v/>
      </c>
      <c r="K781" s="37" t="str">
        <f aca="false">IF($C781="","",N(商品マスタ!$I780))</f>
        <v/>
      </c>
      <c r="L781" s="17" t="str">
        <f aca="false">IF($C781="","",MAX(1,N(商品マスタ!$J780)))</f>
        <v/>
      </c>
      <c r="M781" s="38" t="str">
        <f aca="false">IF($C781="","",N(TOP!$C$16)*N($K781))</f>
        <v/>
      </c>
      <c r="N781" s="17" t="str">
        <f aca="false">IF($C781="","",ROUNDUP(N($M781)/N($L781),0))</f>
        <v/>
      </c>
      <c r="O781" s="17" t="str">
        <f aca="false">IF($C781="","",N(商品マスタ!$R780))</f>
        <v/>
      </c>
      <c r="P781" s="17" t="str">
        <f aca="false">IF($C781="","",IF($F781="理論",(N($O781)+N($N781))-N($G781),(N($O781)+N($N781))-N($I781)))</f>
        <v/>
      </c>
      <c r="Q781" s="17" t="str">
        <f aca="false">IF($C781="","",MAX(1,N(商品マスタ!$K780)))</f>
        <v/>
      </c>
      <c r="R781" s="39" t="str">
        <f aca="false">IF($C781="","",IF(N($P781)/N($Q781)&lt;=0,"",ROUNDUP(N($P781)/N($Q781),0)))</f>
        <v/>
      </c>
      <c r="S781" s="14"/>
      <c r="T781" s="40" t="str">
        <f aca="false">IF($C781="","",N(商品マスタ!$M780))</f>
        <v/>
      </c>
      <c r="U781" s="40" t="str">
        <f aca="false">IF($S781="","",N($S781)*N($T781))</f>
        <v/>
      </c>
      <c r="V781" s="18"/>
    </row>
    <row r="782" customFormat="false" ht="15" hidden="false" customHeight="false" outlineLevel="0" collapsed="false">
      <c r="B782" s="12" t="n">
        <v>776</v>
      </c>
      <c r="C782" s="36" t="str">
        <f aca="false">IF(商品マスタ!$C781="","",商品マスタ!$C781)</f>
        <v/>
      </c>
      <c r="D782" s="12" t="str">
        <f aca="false">IF($C782="","",商品マスタ!$D781)</f>
        <v/>
      </c>
      <c r="E782" s="12" t="str">
        <f aca="false">IF($C782="","",商品マスタ!$G781)</f>
        <v/>
      </c>
      <c r="F782" s="12" t="str">
        <f aca="false">IF($C782="","",IF(商品マスタ!$P781="","理論",商品マスタ!$P781))</f>
        <v/>
      </c>
      <c r="G782" s="17" t="str">
        <f aca="false">IF($C782="","",N(商品マスタ!$H781))</f>
        <v/>
      </c>
      <c r="H782" s="14"/>
      <c r="I782" s="17" t="str">
        <f aca="false">IF($C782="","",N($H782)*N(商品マスタ!$N781))</f>
        <v/>
      </c>
      <c r="J782" s="17" t="str">
        <f aca="false">IF($C782="","",N($I782)-N($G782))</f>
        <v/>
      </c>
      <c r="K782" s="37" t="str">
        <f aca="false">IF($C782="","",N(商品マスタ!$I781))</f>
        <v/>
      </c>
      <c r="L782" s="17" t="str">
        <f aca="false">IF($C782="","",MAX(1,N(商品マスタ!$J781)))</f>
        <v/>
      </c>
      <c r="M782" s="38" t="str">
        <f aca="false">IF($C782="","",N(TOP!$C$16)*N($K782))</f>
        <v/>
      </c>
      <c r="N782" s="17" t="str">
        <f aca="false">IF($C782="","",ROUNDUP(N($M782)/N($L782),0))</f>
        <v/>
      </c>
      <c r="O782" s="17" t="str">
        <f aca="false">IF($C782="","",N(商品マスタ!$R781))</f>
        <v/>
      </c>
      <c r="P782" s="17" t="str">
        <f aca="false">IF($C782="","",IF($F782="理論",(N($O782)+N($N782))-N($G782),(N($O782)+N($N782))-N($I782)))</f>
        <v/>
      </c>
      <c r="Q782" s="17" t="str">
        <f aca="false">IF($C782="","",MAX(1,N(商品マスタ!$K781)))</f>
        <v/>
      </c>
      <c r="R782" s="39" t="str">
        <f aca="false">IF($C782="","",IF(N($P782)/N($Q782)&lt;=0,"",ROUNDUP(N($P782)/N($Q782),0)))</f>
        <v/>
      </c>
      <c r="S782" s="14"/>
      <c r="T782" s="40" t="str">
        <f aca="false">IF($C782="","",N(商品マスタ!$M781))</f>
        <v/>
      </c>
      <c r="U782" s="40" t="str">
        <f aca="false">IF($S782="","",N($S782)*N($T782))</f>
        <v/>
      </c>
      <c r="V782" s="18"/>
    </row>
    <row r="783" customFormat="false" ht="15" hidden="false" customHeight="false" outlineLevel="0" collapsed="false">
      <c r="B783" s="12" t="n">
        <v>777</v>
      </c>
      <c r="C783" s="36" t="str">
        <f aca="false">IF(商品マスタ!$C782="","",商品マスタ!$C782)</f>
        <v/>
      </c>
      <c r="D783" s="12" t="str">
        <f aca="false">IF($C783="","",商品マスタ!$D782)</f>
        <v/>
      </c>
      <c r="E783" s="12" t="str">
        <f aca="false">IF($C783="","",商品マスタ!$G782)</f>
        <v/>
      </c>
      <c r="F783" s="12" t="str">
        <f aca="false">IF($C783="","",IF(商品マスタ!$P782="","理論",商品マスタ!$P782))</f>
        <v/>
      </c>
      <c r="G783" s="17" t="str">
        <f aca="false">IF($C783="","",N(商品マスタ!$H782))</f>
        <v/>
      </c>
      <c r="H783" s="14"/>
      <c r="I783" s="17" t="str">
        <f aca="false">IF($C783="","",N($H783)*N(商品マスタ!$N782))</f>
        <v/>
      </c>
      <c r="J783" s="17" t="str">
        <f aca="false">IF($C783="","",N($I783)-N($G783))</f>
        <v/>
      </c>
      <c r="K783" s="37" t="str">
        <f aca="false">IF($C783="","",N(商品マスタ!$I782))</f>
        <v/>
      </c>
      <c r="L783" s="17" t="str">
        <f aca="false">IF($C783="","",MAX(1,N(商品マスタ!$J782)))</f>
        <v/>
      </c>
      <c r="M783" s="38" t="str">
        <f aca="false">IF($C783="","",N(TOP!$C$16)*N($K783))</f>
        <v/>
      </c>
      <c r="N783" s="17" t="str">
        <f aca="false">IF($C783="","",ROUNDUP(N($M783)/N($L783),0))</f>
        <v/>
      </c>
      <c r="O783" s="17" t="str">
        <f aca="false">IF($C783="","",N(商品マスタ!$R782))</f>
        <v/>
      </c>
      <c r="P783" s="17" t="str">
        <f aca="false">IF($C783="","",IF($F783="理論",(N($O783)+N($N783))-N($G783),(N($O783)+N($N783))-N($I783)))</f>
        <v/>
      </c>
      <c r="Q783" s="17" t="str">
        <f aca="false">IF($C783="","",MAX(1,N(商品マスタ!$K782)))</f>
        <v/>
      </c>
      <c r="R783" s="39" t="str">
        <f aca="false">IF($C783="","",IF(N($P783)/N($Q783)&lt;=0,"",ROUNDUP(N($P783)/N($Q783),0)))</f>
        <v/>
      </c>
      <c r="S783" s="14"/>
      <c r="T783" s="40" t="str">
        <f aca="false">IF($C783="","",N(商品マスタ!$M782))</f>
        <v/>
      </c>
      <c r="U783" s="40" t="str">
        <f aca="false">IF($S783="","",N($S783)*N($T783))</f>
        <v/>
      </c>
      <c r="V783" s="18"/>
    </row>
    <row r="784" customFormat="false" ht="15" hidden="false" customHeight="false" outlineLevel="0" collapsed="false">
      <c r="B784" s="12" t="n">
        <v>778</v>
      </c>
      <c r="C784" s="36" t="str">
        <f aca="false">IF(商品マスタ!$C783="","",商品マスタ!$C783)</f>
        <v/>
      </c>
      <c r="D784" s="12" t="str">
        <f aca="false">IF($C784="","",商品マスタ!$D783)</f>
        <v/>
      </c>
      <c r="E784" s="12" t="str">
        <f aca="false">IF($C784="","",商品マスタ!$G783)</f>
        <v/>
      </c>
      <c r="F784" s="12" t="str">
        <f aca="false">IF($C784="","",IF(商品マスタ!$P783="","理論",商品マスタ!$P783))</f>
        <v/>
      </c>
      <c r="G784" s="17" t="str">
        <f aca="false">IF($C784="","",N(商品マスタ!$H783))</f>
        <v/>
      </c>
      <c r="H784" s="14"/>
      <c r="I784" s="17" t="str">
        <f aca="false">IF($C784="","",N($H784)*N(商品マスタ!$N783))</f>
        <v/>
      </c>
      <c r="J784" s="17" t="str">
        <f aca="false">IF($C784="","",N($I784)-N($G784))</f>
        <v/>
      </c>
      <c r="K784" s="37" t="str">
        <f aca="false">IF($C784="","",N(商品マスタ!$I783))</f>
        <v/>
      </c>
      <c r="L784" s="17" t="str">
        <f aca="false">IF($C784="","",MAX(1,N(商品マスタ!$J783)))</f>
        <v/>
      </c>
      <c r="M784" s="38" t="str">
        <f aca="false">IF($C784="","",N(TOP!$C$16)*N($K784))</f>
        <v/>
      </c>
      <c r="N784" s="17" t="str">
        <f aca="false">IF($C784="","",ROUNDUP(N($M784)/N($L784),0))</f>
        <v/>
      </c>
      <c r="O784" s="17" t="str">
        <f aca="false">IF($C784="","",N(商品マスタ!$R783))</f>
        <v/>
      </c>
      <c r="P784" s="17" t="str">
        <f aca="false">IF($C784="","",IF($F784="理論",(N($O784)+N($N784))-N($G784),(N($O784)+N($N784))-N($I784)))</f>
        <v/>
      </c>
      <c r="Q784" s="17" t="str">
        <f aca="false">IF($C784="","",MAX(1,N(商品マスタ!$K783)))</f>
        <v/>
      </c>
      <c r="R784" s="39" t="str">
        <f aca="false">IF($C784="","",IF(N($P784)/N($Q784)&lt;=0,"",ROUNDUP(N($P784)/N($Q784),0)))</f>
        <v/>
      </c>
      <c r="S784" s="14"/>
      <c r="T784" s="40" t="str">
        <f aca="false">IF($C784="","",N(商品マスタ!$M783))</f>
        <v/>
      </c>
      <c r="U784" s="40" t="str">
        <f aca="false">IF($S784="","",N($S784)*N($T784))</f>
        <v/>
      </c>
      <c r="V784" s="18"/>
    </row>
    <row r="785" customFormat="false" ht="15" hidden="false" customHeight="false" outlineLevel="0" collapsed="false">
      <c r="B785" s="12" t="n">
        <v>779</v>
      </c>
      <c r="C785" s="36" t="str">
        <f aca="false">IF(商品マスタ!$C784="","",商品マスタ!$C784)</f>
        <v/>
      </c>
      <c r="D785" s="12" t="str">
        <f aca="false">IF($C785="","",商品マスタ!$D784)</f>
        <v/>
      </c>
      <c r="E785" s="12" t="str">
        <f aca="false">IF($C785="","",商品マスタ!$G784)</f>
        <v/>
      </c>
      <c r="F785" s="12" t="str">
        <f aca="false">IF($C785="","",IF(商品マスタ!$P784="","理論",商品マスタ!$P784))</f>
        <v/>
      </c>
      <c r="G785" s="17" t="str">
        <f aca="false">IF($C785="","",N(商品マスタ!$H784))</f>
        <v/>
      </c>
      <c r="H785" s="14"/>
      <c r="I785" s="17" t="str">
        <f aca="false">IF($C785="","",N($H785)*N(商品マスタ!$N784))</f>
        <v/>
      </c>
      <c r="J785" s="17" t="str">
        <f aca="false">IF($C785="","",N($I785)-N($G785))</f>
        <v/>
      </c>
      <c r="K785" s="37" t="str">
        <f aca="false">IF($C785="","",N(商品マスタ!$I784))</f>
        <v/>
      </c>
      <c r="L785" s="17" t="str">
        <f aca="false">IF($C785="","",MAX(1,N(商品マスタ!$J784)))</f>
        <v/>
      </c>
      <c r="M785" s="38" t="str">
        <f aca="false">IF($C785="","",N(TOP!$C$16)*N($K785))</f>
        <v/>
      </c>
      <c r="N785" s="17" t="str">
        <f aca="false">IF($C785="","",ROUNDUP(N($M785)/N($L785),0))</f>
        <v/>
      </c>
      <c r="O785" s="17" t="str">
        <f aca="false">IF($C785="","",N(商品マスタ!$R784))</f>
        <v/>
      </c>
      <c r="P785" s="17" t="str">
        <f aca="false">IF($C785="","",IF($F785="理論",(N($O785)+N($N785))-N($G785),(N($O785)+N($N785))-N($I785)))</f>
        <v/>
      </c>
      <c r="Q785" s="17" t="str">
        <f aca="false">IF($C785="","",MAX(1,N(商品マスタ!$K784)))</f>
        <v/>
      </c>
      <c r="R785" s="39" t="str">
        <f aca="false">IF($C785="","",IF(N($P785)/N($Q785)&lt;=0,"",ROUNDUP(N($P785)/N($Q785),0)))</f>
        <v/>
      </c>
      <c r="S785" s="14"/>
      <c r="T785" s="40" t="str">
        <f aca="false">IF($C785="","",N(商品マスタ!$M784))</f>
        <v/>
      </c>
      <c r="U785" s="40" t="str">
        <f aca="false">IF($S785="","",N($S785)*N($T785))</f>
        <v/>
      </c>
      <c r="V785" s="18"/>
    </row>
    <row r="786" customFormat="false" ht="15" hidden="false" customHeight="false" outlineLevel="0" collapsed="false">
      <c r="B786" s="12" t="n">
        <v>780</v>
      </c>
      <c r="C786" s="36" t="str">
        <f aca="false">IF(商品マスタ!$C785="","",商品マスタ!$C785)</f>
        <v/>
      </c>
      <c r="D786" s="12" t="str">
        <f aca="false">IF($C786="","",商品マスタ!$D785)</f>
        <v/>
      </c>
      <c r="E786" s="12" t="str">
        <f aca="false">IF($C786="","",商品マスタ!$G785)</f>
        <v/>
      </c>
      <c r="F786" s="12" t="str">
        <f aca="false">IF($C786="","",IF(商品マスタ!$P785="","理論",商品マスタ!$P785))</f>
        <v/>
      </c>
      <c r="G786" s="17" t="str">
        <f aca="false">IF($C786="","",N(商品マスタ!$H785))</f>
        <v/>
      </c>
      <c r="H786" s="14"/>
      <c r="I786" s="17" t="str">
        <f aca="false">IF($C786="","",N($H786)*N(商品マスタ!$N785))</f>
        <v/>
      </c>
      <c r="J786" s="17" t="str">
        <f aca="false">IF($C786="","",N($I786)-N($G786))</f>
        <v/>
      </c>
      <c r="K786" s="37" t="str">
        <f aca="false">IF($C786="","",N(商品マスタ!$I785))</f>
        <v/>
      </c>
      <c r="L786" s="17" t="str">
        <f aca="false">IF($C786="","",MAX(1,N(商品マスタ!$J785)))</f>
        <v/>
      </c>
      <c r="M786" s="38" t="str">
        <f aca="false">IF($C786="","",N(TOP!$C$16)*N($K786))</f>
        <v/>
      </c>
      <c r="N786" s="17" t="str">
        <f aca="false">IF($C786="","",ROUNDUP(N($M786)/N($L786),0))</f>
        <v/>
      </c>
      <c r="O786" s="17" t="str">
        <f aca="false">IF($C786="","",N(商品マスタ!$R785))</f>
        <v/>
      </c>
      <c r="P786" s="17" t="str">
        <f aca="false">IF($C786="","",IF($F786="理論",(N($O786)+N($N786))-N($G786),(N($O786)+N($N786))-N($I786)))</f>
        <v/>
      </c>
      <c r="Q786" s="17" t="str">
        <f aca="false">IF($C786="","",MAX(1,N(商品マスタ!$K785)))</f>
        <v/>
      </c>
      <c r="R786" s="39" t="str">
        <f aca="false">IF($C786="","",IF(N($P786)/N($Q786)&lt;=0,"",ROUNDUP(N($P786)/N($Q786),0)))</f>
        <v/>
      </c>
      <c r="S786" s="14"/>
      <c r="T786" s="40" t="str">
        <f aca="false">IF($C786="","",N(商品マスタ!$M785))</f>
        <v/>
      </c>
      <c r="U786" s="40" t="str">
        <f aca="false">IF($S786="","",N($S786)*N($T786))</f>
        <v/>
      </c>
      <c r="V786" s="18"/>
    </row>
    <row r="787" customFormat="false" ht="15" hidden="false" customHeight="false" outlineLevel="0" collapsed="false">
      <c r="B787" s="12" t="n">
        <v>781</v>
      </c>
      <c r="C787" s="36" t="str">
        <f aca="false">IF(商品マスタ!$C786="","",商品マスタ!$C786)</f>
        <v/>
      </c>
      <c r="D787" s="12" t="str">
        <f aca="false">IF($C787="","",商品マスタ!$D786)</f>
        <v/>
      </c>
      <c r="E787" s="12" t="str">
        <f aca="false">IF($C787="","",商品マスタ!$G786)</f>
        <v/>
      </c>
      <c r="F787" s="12" t="str">
        <f aca="false">IF($C787="","",IF(商品マスタ!$P786="","理論",商品マスタ!$P786))</f>
        <v/>
      </c>
      <c r="G787" s="17" t="str">
        <f aca="false">IF($C787="","",N(商品マスタ!$H786))</f>
        <v/>
      </c>
      <c r="H787" s="14"/>
      <c r="I787" s="17" t="str">
        <f aca="false">IF($C787="","",N($H787)*N(商品マスタ!$N786))</f>
        <v/>
      </c>
      <c r="J787" s="17" t="str">
        <f aca="false">IF($C787="","",N($I787)-N($G787))</f>
        <v/>
      </c>
      <c r="K787" s="37" t="str">
        <f aca="false">IF($C787="","",N(商品マスタ!$I786))</f>
        <v/>
      </c>
      <c r="L787" s="17" t="str">
        <f aca="false">IF($C787="","",MAX(1,N(商品マスタ!$J786)))</f>
        <v/>
      </c>
      <c r="M787" s="38" t="str">
        <f aca="false">IF($C787="","",N(TOP!$C$16)*N($K787))</f>
        <v/>
      </c>
      <c r="N787" s="17" t="str">
        <f aca="false">IF($C787="","",ROUNDUP(N($M787)/N($L787),0))</f>
        <v/>
      </c>
      <c r="O787" s="17" t="str">
        <f aca="false">IF($C787="","",N(商品マスタ!$R786))</f>
        <v/>
      </c>
      <c r="P787" s="17" t="str">
        <f aca="false">IF($C787="","",IF($F787="理論",(N($O787)+N($N787))-N($G787),(N($O787)+N($N787))-N($I787)))</f>
        <v/>
      </c>
      <c r="Q787" s="17" t="str">
        <f aca="false">IF($C787="","",MAX(1,N(商品マスタ!$K786)))</f>
        <v/>
      </c>
      <c r="R787" s="39" t="str">
        <f aca="false">IF($C787="","",IF(N($P787)/N($Q787)&lt;=0,"",ROUNDUP(N($P787)/N($Q787),0)))</f>
        <v/>
      </c>
      <c r="S787" s="14"/>
      <c r="T787" s="40" t="str">
        <f aca="false">IF($C787="","",N(商品マスタ!$M786))</f>
        <v/>
      </c>
      <c r="U787" s="40" t="str">
        <f aca="false">IF($S787="","",N($S787)*N($T787))</f>
        <v/>
      </c>
      <c r="V787" s="18"/>
    </row>
    <row r="788" customFormat="false" ht="15" hidden="false" customHeight="false" outlineLevel="0" collapsed="false">
      <c r="B788" s="12" t="n">
        <v>782</v>
      </c>
      <c r="C788" s="36" t="str">
        <f aca="false">IF(商品マスタ!$C787="","",商品マスタ!$C787)</f>
        <v/>
      </c>
      <c r="D788" s="12" t="str">
        <f aca="false">IF($C788="","",商品マスタ!$D787)</f>
        <v/>
      </c>
      <c r="E788" s="12" t="str">
        <f aca="false">IF($C788="","",商品マスタ!$G787)</f>
        <v/>
      </c>
      <c r="F788" s="12" t="str">
        <f aca="false">IF($C788="","",IF(商品マスタ!$P787="","理論",商品マスタ!$P787))</f>
        <v/>
      </c>
      <c r="G788" s="17" t="str">
        <f aca="false">IF($C788="","",N(商品マスタ!$H787))</f>
        <v/>
      </c>
      <c r="H788" s="14"/>
      <c r="I788" s="17" t="str">
        <f aca="false">IF($C788="","",N($H788)*N(商品マスタ!$N787))</f>
        <v/>
      </c>
      <c r="J788" s="17" t="str">
        <f aca="false">IF($C788="","",N($I788)-N($G788))</f>
        <v/>
      </c>
      <c r="K788" s="37" t="str">
        <f aca="false">IF($C788="","",N(商品マスタ!$I787))</f>
        <v/>
      </c>
      <c r="L788" s="17" t="str">
        <f aca="false">IF($C788="","",MAX(1,N(商品マスタ!$J787)))</f>
        <v/>
      </c>
      <c r="M788" s="38" t="str">
        <f aca="false">IF($C788="","",N(TOP!$C$16)*N($K788))</f>
        <v/>
      </c>
      <c r="N788" s="17" t="str">
        <f aca="false">IF($C788="","",ROUNDUP(N($M788)/N($L788),0))</f>
        <v/>
      </c>
      <c r="O788" s="17" t="str">
        <f aca="false">IF($C788="","",N(商品マスタ!$R787))</f>
        <v/>
      </c>
      <c r="P788" s="17" t="str">
        <f aca="false">IF($C788="","",IF($F788="理論",(N($O788)+N($N788))-N($G788),(N($O788)+N($N788))-N($I788)))</f>
        <v/>
      </c>
      <c r="Q788" s="17" t="str">
        <f aca="false">IF($C788="","",MAX(1,N(商品マスタ!$K787)))</f>
        <v/>
      </c>
      <c r="R788" s="39" t="str">
        <f aca="false">IF($C788="","",IF(N($P788)/N($Q788)&lt;=0,"",ROUNDUP(N($P788)/N($Q788),0)))</f>
        <v/>
      </c>
      <c r="S788" s="14"/>
      <c r="T788" s="40" t="str">
        <f aca="false">IF($C788="","",N(商品マスタ!$M787))</f>
        <v/>
      </c>
      <c r="U788" s="40" t="str">
        <f aca="false">IF($S788="","",N($S788)*N($T788))</f>
        <v/>
      </c>
      <c r="V788" s="18"/>
    </row>
    <row r="789" customFormat="false" ht="15" hidden="false" customHeight="false" outlineLevel="0" collapsed="false">
      <c r="B789" s="12" t="n">
        <v>783</v>
      </c>
      <c r="C789" s="36" t="str">
        <f aca="false">IF(商品マスタ!$C788="","",商品マスタ!$C788)</f>
        <v/>
      </c>
      <c r="D789" s="12" t="str">
        <f aca="false">IF($C789="","",商品マスタ!$D788)</f>
        <v/>
      </c>
      <c r="E789" s="12" t="str">
        <f aca="false">IF($C789="","",商品マスタ!$G788)</f>
        <v/>
      </c>
      <c r="F789" s="12" t="str">
        <f aca="false">IF($C789="","",IF(商品マスタ!$P788="","理論",商品マスタ!$P788))</f>
        <v/>
      </c>
      <c r="G789" s="17" t="str">
        <f aca="false">IF($C789="","",N(商品マスタ!$H788))</f>
        <v/>
      </c>
      <c r="H789" s="14"/>
      <c r="I789" s="17" t="str">
        <f aca="false">IF($C789="","",N($H789)*N(商品マスタ!$N788))</f>
        <v/>
      </c>
      <c r="J789" s="17" t="str">
        <f aca="false">IF($C789="","",N($I789)-N($G789))</f>
        <v/>
      </c>
      <c r="K789" s="37" t="str">
        <f aca="false">IF($C789="","",N(商品マスタ!$I788))</f>
        <v/>
      </c>
      <c r="L789" s="17" t="str">
        <f aca="false">IF($C789="","",MAX(1,N(商品マスタ!$J788)))</f>
        <v/>
      </c>
      <c r="M789" s="38" t="str">
        <f aca="false">IF($C789="","",N(TOP!$C$16)*N($K789))</f>
        <v/>
      </c>
      <c r="N789" s="17" t="str">
        <f aca="false">IF($C789="","",ROUNDUP(N($M789)/N($L789),0))</f>
        <v/>
      </c>
      <c r="O789" s="17" t="str">
        <f aca="false">IF($C789="","",N(商品マスタ!$R788))</f>
        <v/>
      </c>
      <c r="P789" s="17" t="str">
        <f aca="false">IF($C789="","",IF($F789="理論",(N($O789)+N($N789))-N($G789),(N($O789)+N($N789))-N($I789)))</f>
        <v/>
      </c>
      <c r="Q789" s="17" t="str">
        <f aca="false">IF($C789="","",MAX(1,N(商品マスタ!$K788)))</f>
        <v/>
      </c>
      <c r="R789" s="39" t="str">
        <f aca="false">IF($C789="","",IF(N($P789)/N($Q789)&lt;=0,"",ROUNDUP(N($P789)/N($Q789),0)))</f>
        <v/>
      </c>
      <c r="S789" s="14"/>
      <c r="T789" s="40" t="str">
        <f aca="false">IF($C789="","",N(商品マスタ!$M788))</f>
        <v/>
      </c>
      <c r="U789" s="40" t="str">
        <f aca="false">IF($S789="","",N($S789)*N($T789))</f>
        <v/>
      </c>
      <c r="V789" s="18"/>
    </row>
    <row r="790" customFormat="false" ht="15" hidden="false" customHeight="false" outlineLevel="0" collapsed="false">
      <c r="B790" s="12" t="n">
        <v>784</v>
      </c>
      <c r="C790" s="36" t="str">
        <f aca="false">IF(商品マスタ!$C789="","",商品マスタ!$C789)</f>
        <v/>
      </c>
      <c r="D790" s="12" t="str">
        <f aca="false">IF($C790="","",商品マスタ!$D789)</f>
        <v/>
      </c>
      <c r="E790" s="12" t="str">
        <f aca="false">IF($C790="","",商品マスタ!$G789)</f>
        <v/>
      </c>
      <c r="F790" s="12" t="str">
        <f aca="false">IF($C790="","",IF(商品マスタ!$P789="","理論",商品マスタ!$P789))</f>
        <v/>
      </c>
      <c r="G790" s="17" t="str">
        <f aca="false">IF($C790="","",N(商品マスタ!$H789))</f>
        <v/>
      </c>
      <c r="H790" s="14"/>
      <c r="I790" s="17" t="str">
        <f aca="false">IF($C790="","",N($H790)*N(商品マスタ!$N789))</f>
        <v/>
      </c>
      <c r="J790" s="17" t="str">
        <f aca="false">IF($C790="","",N($I790)-N($G790))</f>
        <v/>
      </c>
      <c r="K790" s="37" t="str">
        <f aca="false">IF($C790="","",N(商品マスタ!$I789))</f>
        <v/>
      </c>
      <c r="L790" s="17" t="str">
        <f aca="false">IF($C790="","",MAX(1,N(商品マスタ!$J789)))</f>
        <v/>
      </c>
      <c r="M790" s="38" t="str">
        <f aca="false">IF($C790="","",N(TOP!$C$16)*N($K790))</f>
        <v/>
      </c>
      <c r="N790" s="17" t="str">
        <f aca="false">IF($C790="","",ROUNDUP(N($M790)/N($L790),0))</f>
        <v/>
      </c>
      <c r="O790" s="17" t="str">
        <f aca="false">IF($C790="","",N(商品マスタ!$R789))</f>
        <v/>
      </c>
      <c r="P790" s="17" t="str">
        <f aca="false">IF($C790="","",IF($F790="理論",(N($O790)+N($N790))-N($G790),(N($O790)+N($N790))-N($I790)))</f>
        <v/>
      </c>
      <c r="Q790" s="17" t="str">
        <f aca="false">IF($C790="","",MAX(1,N(商品マスタ!$K789)))</f>
        <v/>
      </c>
      <c r="R790" s="39" t="str">
        <f aca="false">IF($C790="","",IF(N($P790)/N($Q790)&lt;=0,"",ROUNDUP(N($P790)/N($Q790),0)))</f>
        <v/>
      </c>
      <c r="S790" s="14"/>
      <c r="T790" s="40" t="str">
        <f aca="false">IF($C790="","",N(商品マスタ!$M789))</f>
        <v/>
      </c>
      <c r="U790" s="40" t="str">
        <f aca="false">IF($S790="","",N($S790)*N($T790))</f>
        <v/>
      </c>
      <c r="V790" s="18"/>
    </row>
    <row r="791" customFormat="false" ht="15" hidden="false" customHeight="false" outlineLevel="0" collapsed="false">
      <c r="B791" s="12" t="n">
        <v>785</v>
      </c>
      <c r="C791" s="36" t="str">
        <f aca="false">IF(商品マスタ!$C790="","",商品マスタ!$C790)</f>
        <v/>
      </c>
      <c r="D791" s="12" t="str">
        <f aca="false">IF($C791="","",商品マスタ!$D790)</f>
        <v/>
      </c>
      <c r="E791" s="12" t="str">
        <f aca="false">IF($C791="","",商品マスタ!$G790)</f>
        <v/>
      </c>
      <c r="F791" s="12" t="str">
        <f aca="false">IF($C791="","",IF(商品マスタ!$P790="","理論",商品マスタ!$P790))</f>
        <v/>
      </c>
      <c r="G791" s="17" t="str">
        <f aca="false">IF($C791="","",N(商品マスタ!$H790))</f>
        <v/>
      </c>
      <c r="H791" s="14"/>
      <c r="I791" s="17" t="str">
        <f aca="false">IF($C791="","",N($H791)*N(商品マスタ!$N790))</f>
        <v/>
      </c>
      <c r="J791" s="17" t="str">
        <f aca="false">IF($C791="","",N($I791)-N($G791))</f>
        <v/>
      </c>
      <c r="K791" s="37" t="str">
        <f aca="false">IF($C791="","",N(商品マスタ!$I790))</f>
        <v/>
      </c>
      <c r="L791" s="17" t="str">
        <f aca="false">IF($C791="","",MAX(1,N(商品マスタ!$J790)))</f>
        <v/>
      </c>
      <c r="M791" s="38" t="str">
        <f aca="false">IF($C791="","",N(TOP!$C$16)*N($K791))</f>
        <v/>
      </c>
      <c r="N791" s="17" t="str">
        <f aca="false">IF($C791="","",ROUNDUP(N($M791)/N($L791),0))</f>
        <v/>
      </c>
      <c r="O791" s="17" t="str">
        <f aca="false">IF($C791="","",N(商品マスタ!$R790))</f>
        <v/>
      </c>
      <c r="P791" s="17" t="str">
        <f aca="false">IF($C791="","",IF($F791="理論",(N($O791)+N($N791))-N($G791),(N($O791)+N($N791))-N($I791)))</f>
        <v/>
      </c>
      <c r="Q791" s="17" t="str">
        <f aca="false">IF($C791="","",MAX(1,N(商品マスタ!$K790)))</f>
        <v/>
      </c>
      <c r="R791" s="39" t="str">
        <f aca="false">IF($C791="","",IF(N($P791)/N($Q791)&lt;=0,"",ROUNDUP(N($P791)/N($Q791),0)))</f>
        <v/>
      </c>
      <c r="S791" s="14"/>
      <c r="T791" s="40" t="str">
        <f aca="false">IF($C791="","",N(商品マスタ!$M790))</f>
        <v/>
      </c>
      <c r="U791" s="40" t="str">
        <f aca="false">IF($S791="","",N($S791)*N($T791))</f>
        <v/>
      </c>
      <c r="V791" s="18"/>
    </row>
    <row r="792" customFormat="false" ht="15" hidden="false" customHeight="false" outlineLevel="0" collapsed="false">
      <c r="B792" s="12" t="n">
        <v>786</v>
      </c>
      <c r="C792" s="36" t="str">
        <f aca="false">IF(商品マスタ!$C791="","",商品マスタ!$C791)</f>
        <v/>
      </c>
      <c r="D792" s="12" t="str">
        <f aca="false">IF($C792="","",商品マスタ!$D791)</f>
        <v/>
      </c>
      <c r="E792" s="12" t="str">
        <f aca="false">IF($C792="","",商品マスタ!$G791)</f>
        <v/>
      </c>
      <c r="F792" s="12" t="str">
        <f aca="false">IF($C792="","",IF(商品マスタ!$P791="","理論",商品マスタ!$P791))</f>
        <v/>
      </c>
      <c r="G792" s="17" t="str">
        <f aca="false">IF($C792="","",N(商品マスタ!$H791))</f>
        <v/>
      </c>
      <c r="H792" s="14"/>
      <c r="I792" s="17" t="str">
        <f aca="false">IF($C792="","",N($H792)*N(商品マスタ!$N791))</f>
        <v/>
      </c>
      <c r="J792" s="17" t="str">
        <f aca="false">IF($C792="","",N($I792)-N($G792))</f>
        <v/>
      </c>
      <c r="K792" s="37" t="str">
        <f aca="false">IF($C792="","",N(商品マスタ!$I791))</f>
        <v/>
      </c>
      <c r="L792" s="17" t="str">
        <f aca="false">IF($C792="","",MAX(1,N(商品マスタ!$J791)))</f>
        <v/>
      </c>
      <c r="M792" s="38" t="str">
        <f aca="false">IF($C792="","",N(TOP!$C$16)*N($K792))</f>
        <v/>
      </c>
      <c r="N792" s="17" t="str">
        <f aca="false">IF($C792="","",ROUNDUP(N($M792)/N($L792),0))</f>
        <v/>
      </c>
      <c r="O792" s="17" t="str">
        <f aca="false">IF($C792="","",N(商品マスタ!$R791))</f>
        <v/>
      </c>
      <c r="P792" s="17" t="str">
        <f aca="false">IF($C792="","",IF($F792="理論",(N($O792)+N($N792))-N($G792),(N($O792)+N($N792))-N($I792)))</f>
        <v/>
      </c>
      <c r="Q792" s="17" t="str">
        <f aca="false">IF($C792="","",MAX(1,N(商品マスタ!$K791)))</f>
        <v/>
      </c>
      <c r="R792" s="39" t="str">
        <f aca="false">IF($C792="","",IF(N($P792)/N($Q792)&lt;=0,"",ROUNDUP(N($P792)/N($Q792),0)))</f>
        <v/>
      </c>
      <c r="S792" s="14"/>
      <c r="T792" s="40" t="str">
        <f aca="false">IF($C792="","",N(商品マスタ!$M791))</f>
        <v/>
      </c>
      <c r="U792" s="40" t="str">
        <f aca="false">IF($S792="","",N($S792)*N($T792))</f>
        <v/>
      </c>
      <c r="V792" s="18"/>
    </row>
    <row r="793" customFormat="false" ht="15" hidden="false" customHeight="false" outlineLevel="0" collapsed="false">
      <c r="B793" s="12" t="n">
        <v>787</v>
      </c>
      <c r="C793" s="36" t="str">
        <f aca="false">IF(商品マスタ!$C792="","",商品マスタ!$C792)</f>
        <v/>
      </c>
      <c r="D793" s="12" t="str">
        <f aca="false">IF($C793="","",商品マスタ!$D792)</f>
        <v/>
      </c>
      <c r="E793" s="12" t="str">
        <f aca="false">IF($C793="","",商品マスタ!$G792)</f>
        <v/>
      </c>
      <c r="F793" s="12" t="str">
        <f aca="false">IF($C793="","",IF(商品マスタ!$P792="","理論",商品マスタ!$P792))</f>
        <v/>
      </c>
      <c r="G793" s="17" t="str">
        <f aca="false">IF($C793="","",N(商品マスタ!$H792))</f>
        <v/>
      </c>
      <c r="H793" s="14"/>
      <c r="I793" s="17" t="str">
        <f aca="false">IF($C793="","",N($H793)*N(商品マスタ!$N792))</f>
        <v/>
      </c>
      <c r="J793" s="17" t="str">
        <f aca="false">IF($C793="","",N($I793)-N($G793))</f>
        <v/>
      </c>
      <c r="K793" s="37" t="str">
        <f aca="false">IF($C793="","",N(商品マスタ!$I792))</f>
        <v/>
      </c>
      <c r="L793" s="17" t="str">
        <f aca="false">IF($C793="","",MAX(1,N(商品マスタ!$J792)))</f>
        <v/>
      </c>
      <c r="M793" s="38" t="str">
        <f aca="false">IF($C793="","",N(TOP!$C$16)*N($K793))</f>
        <v/>
      </c>
      <c r="N793" s="17" t="str">
        <f aca="false">IF($C793="","",ROUNDUP(N($M793)/N($L793),0))</f>
        <v/>
      </c>
      <c r="O793" s="17" t="str">
        <f aca="false">IF($C793="","",N(商品マスタ!$R792))</f>
        <v/>
      </c>
      <c r="P793" s="17" t="str">
        <f aca="false">IF($C793="","",IF($F793="理論",(N($O793)+N($N793))-N($G793),(N($O793)+N($N793))-N($I793)))</f>
        <v/>
      </c>
      <c r="Q793" s="17" t="str">
        <f aca="false">IF($C793="","",MAX(1,N(商品マスタ!$K792)))</f>
        <v/>
      </c>
      <c r="R793" s="39" t="str">
        <f aca="false">IF($C793="","",IF(N($P793)/N($Q793)&lt;=0,"",ROUNDUP(N($P793)/N($Q793),0)))</f>
        <v/>
      </c>
      <c r="S793" s="14"/>
      <c r="T793" s="40" t="str">
        <f aca="false">IF($C793="","",N(商品マスタ!$M792))</f>
        <v/>
      </c>
      <c r="U793" s="40" t="str">
        <f aca="false">IF($S793="","",N($S793)*N($T793))</f>
        <v/>
      </c>
      <c r="V793" s="18"/>
    </row>
    <row r="794" customFormat="false" ht="15" hidden="false" customHeight="false" outlineLevel="0" collapsed="false">
      <c r="B794" s="12" t="n">
        <v>788</v>
      </c>
      <c r="C794" s="36" t="str">
        <f aca="false">IF(商品マスタ!$C793="","",商品マスタ!$C793)</f>
        <v/>
      </c>
      <c r="D794" s="12" t="str">
        <f aca="false">IF($C794="","",商品マスタ!$D793)</f>
        <v/>
      </c>
      <c r="E794" s="12" t="str">
        <f aca="false">IF($C794="","",商品マスタ!$G793)</f>
        <v/>
      </c>
      <c r="F794" s="12" t="str">
        <f aca="false">IF($C794="","",IF(商品マスタ!$P793="","理論",商品マスタ!$P793))</f>
        <v/>
      </c>
      <c r="G794" s="17" t="str">
        <f aca="false">IF($C794="","",N(商品マスタ!$H793))</f>
        <v/>
      </c>
      <c r="H794" s="14"/>
      <c r="I794" s="17" t="str">
        <f aca="false">IF($C794="","",N($H794)*N(商品マスタ!$N793))</f>
        <v/>
      </c>
      <c r="J794" s="17" t="str">
        <f aca="false">IF($C794="","",N($I794)-N($G794))</f>
        <v/>
      </c>
      <c r="K794" s="37" t="str">
        <f aca="false">IF($C794="","",N(商品マスタ!$I793))</f>
        <v/>
      </c>
      <c r="L794" s="17" t="str">
        <f aca="false">IF($C794="","",MAX(1,N(商品マスタ!$J793)))</f>
        <v/>
      </c>
      <c r="M794" s="38" t="str">
        <f aca="false">IF($C794="","",N(TOP!$C$16)*N($K794))</f>
        <v/>
      </c>
      <c r="N794" s="17" t="str">
        <f aca="false">IF($C794="","",ROUNDUP(N($M794)/N($L794),0))</f>
        <v/>
      </c>
      <c r="O794" s="17" t="str">
        <f aca="false">IF($C794="","",N(商品マスタ!$R793))</f>
        <v/>
      </c>
      <c r="P794" s="17" t="str">
        <f aca="false">IF($C794="","",IF($F794="理論",(N($O794)+N($N794))-N($G794),(N($O794)+N($N794))-N($I794)))</f>
        <v/>
      </c>
      <c r="Q794" s="17" t="str">
        <f aca="false">IF($C794="","",MAX(1,N(商品マスタ!$K793)))</f>
        <v/>
      </c>
      <c r="R794" s="39" t="str">
        <f aca="false">IF($C794="","",IF(N($P794)/N($Q794)&lt;=0,"",ROUNDUP(N($P794)/N($Q794),0)))</f>
        <v/>
      </c>
      <c r="S794" s="14"/>
      <c r="T794" s="40" t="str">
        <f aca="false">IF($C794="","",N(商品マスタ!$M793))</f>
        <v/>
      </c>
      <c r="U794" s="40" t="str">
        <f aca="false">IF($S794="","",N($S794)*N($T794))</f>
        <v/>
      </c>
      <c r="V794" s="18"/>
    </row>
    <row r="795" customFormat="false" ht="15" hidden="false" customHeight="false" outlineLevel="0" collapsed="false">
      <c r="B795" s="12" t="n">
        <v>789</v>
      </c>
      <c r="C795" s="36" t="str">
        <f aca="false">IF(商品マスタ!$C794="","",商品マスタ!$C794)</f>
        <v/>
      </c>
      <c r="D795" s="12" t="str">
        <f aca="false">IF($C795="","",商品マスタ!$D794)</f>
        <v/>
      </c>
      <c r="E795" s="12" t="str">
        <f aca="false">IF($C795="","",商品マスタ!$G794)</f>
        <v/>
      </c>
      <c r="F795" s="12" t="str">
        <f aca="false">IF($C795="","",IF(商品マスタ!$P794="","理論",商品マスタ!$P794))</f>
        <v/>
      </c>
      <c r="G795" s="17" t="str">
        <f aca="false">IF($C795="","",N(商品マスタ!$H794))</f>
        <v/>
      </c>
      <c r="H795" s="14"/>
      <c r="I795" s="17" t="str">
        <f aca="false">IF($C795="","",N($H795)*N(商品マスタ!$N794))</f>
        <v/>
      </c>
      <c r="J795" s="17" t="str">
        <f aca="false">IF($C795="","",N($I795)-N($G795))</f>
        <v/>
      </c>
      <c r="K795" s="37" t="str">
        <f aca="false">IF($C795="","",N(商品マスタ!$I794))</f>
        <v/>
      </c>
      <c r="L795" s="17" t="str">
        <f aca="false">IF($C795="","",MAX(1,N(商品マスタ!$J794)))</f>
        <v/>
      </c>
      <c r="M795" s="38" t="str">
        <f aca="false">IF($C795="","",N(TOP!$C$16)*N($K795))</f>
        <v/>
      </c>
      <c r="N795" s="17" t="str">
        <f aca="false">IF($C795="","",ROUNDUP(N($M795)/N($L795),0))</f>
        <v/>
      </c>
      <c r="O795" s="17" t="str">
        <f aca="false">IF($C795="","",N(商品マスタ!$R794))</f>
        <v/>
      </c>
      <c r="P795" s="17" t="str">
        <f aca="false">IF($C795="","",IF($F795="理論",(N($O795)+N($N795))-N($G795),(N($O795)+N($N795))-N($I795)))</f>
        <v/>
      </c>
      <c r="Q795" s="17" t="str">
        <f aca="false">IF($C795="","",MAX(1,N(商品マスタ!$K794)))</f>
        <v/>
      </c>
      <c r="R795" s="39" t="str">
        <f aca="false">IF($C795="","",IF(N($P795)/N($Q795)&lt;=0,"",ROUNDUP(N($P795)/N($Q795),0)))</f>
        <v/>
      </c>
      <c r="S795" s="14"/>
      <c r="T795" s="40" t="str">
        <f aca="false">IF($C795="","",N(商品マスタ!$M794))</f>
        <v/>
      </c>
      <c r="U795" s="40" t="str">
        <f aca="false">IF($S795="","",N($S795)*N($T795))</f>
        <v/>
      </c>
      <c r="V795" s="18"/>
    </row>
    <row r="796" customFormat="false" ht="15" hidden="false" customHeight="false" outlineLevel="0" collapsed="false">
      <c r="B796" s="12" t="n">
        <v>790</v>
      </c>
      <c r="C796" s="36" t="str">
        <f aca="false">IF(商品マスタ!$C795="","",商品マスタ!$C795)</f>
        <v/>
      </c>
      <c r="D796" s="12" t="str">
        <f aca="false">IF($C796="","",商品マスタ!$D795)</f>
        <v/>
      </c>
      <c r="E796" s="12" t="str">
        <f aca="false">IF($C796="","",商品マスタ!$G795)</f>
        <v/>
      </c>
      <c r="F796" s="12" t="str">
        <f aca="false">IF($C796="","",IF(商品マスタ!$P795="","理論",商品マスタ!$P795))</f>
        <v/>
      </c>
      <c r="G796" s="17" t="str">
        <f aca="false">IF($C796="","",N(商品マスタ!$H795))</f>
        <v/>
      </c>
      <c r="H796" s="14"/>
      <c r="I796" s="17" t="str">
        <f aca="false">IF($C796="","",N($H796)*N(商品マスタ!$N795))</f>
        <v/>
      </c>
      <c r="J796" s="17" t="str">
        <f aca="false">IF($C796="","",N($I796)-N($G796))</f>
        <v/>
      </c>
      <c r="K796" s="37" t="str">
        <f aca="false">IF($C796="","",N(商品マスタ!$I795))</f>
        <v/>
      </c>
      <c r="L796" s="17" t="str">
        <f aca="false">IF($C796="","",MAX(1,N(商品マスタ!$J795)))</f>
        <v/>
      </c>
      <c r="M796" s="38" t="str">
        <f aca="false">IF($C796="","",N(TOP!$C$16)*N($K796))</f>
        <v/>
      </c>
      <c r="N796" s="17" t="str">
        <f aca="false">IF($C796="","",ROUNDUP(N($M796)/N($L796),0))</f>
        <v/>
      </c>
      <c r="O796" s="17" t="str">
        <f aca="false">IF($C796="","",N(商品マスタ!$R795))</f>
        <v/>
      </c>
      <c r="P796" s="17" t="str">
        <f aca="false">IF($C796="","",IF($F796="理論",(N($O796)+N($N796))-N($G796),(N($O796)+N($N796))-N($I796)))</f>
        <v/>
      </c>
      <c r="Q796" s="17" t="str">
        <f aca="false">IF($C796="","",MAX(1,N(商品マスタ!$K795)))</f>
        <v/>
      </c>
      <c r="R796" s="39" t="str">
        <f aca="false">IF($C796="","",IF(N($P796)/N($Q796)&lt;=0,"",ROUNDUP(N($P796)/N($Q796),0)))</f>
        <v/>
      </c>
      <c r="S796" s="14"/>
      <c r="T796" s="40" t="str">
        <f aca="false">IF($C796="","",N(商品マスタ!$M795))</f>
        <v/>
      </c>
      <c r="U796" s="40" t="str">
        <f aca="false">IF($S796="","",N($S796)*N($T796))</f>
        <v/>
      </c>
      <c r="V796" s="18"/>
    </row>
    <row r="797" customFormat="false" ht="15" hidden="false" customHeight="false" outlineLevel="0" collapsed="false">
      <c r="B797" s="12" t="n">
        <v>791</v>
      </c>
      <c r="C797" s="36" t="str">
        <f aca="false">IF(商品マスタ!$C796="","",商品マスタ!$C796)</f>
        <v/>
      </c>
      <c r="D797" s="12" t="str">
        <f aca="false">IF($C797="","",商品マスタ!$D796)</f>
        <v/>
      </c>
      <c r="E797" s="12" t="str">
        <f aca="false">IF($C797="","",商品マスタ!$G796)</f>
        <v/>
      </c>
      <c r="F797" s="12" t="str">
        <f aca="false">IF($C797="","",IF(商品マスタ!$P796="","理論",商品マスタ!$P796))</f>
        <v/>
      </c>
      <c r="G797" s="17" t="str">
        <f aca="false">IF($C797="","",N(商品マスタ!$H796))</f>
        <v/>
      </c>
      <c r="H797" s="14"/>
      <c r="I797" s="17" t="str">
        <f aca="false">IF($C797="","",N($H797)*N(商品マスタ!$N796))</f>
        <v/>
      </c>
      <c r="J797" s="17" t="str">
        <f aca="false">IF($C797="","",N($I797)-N($G797))</f>
        <v/>
      </c>
      <c r="K797" s="37" t="str">
        <f aca="false">IF($C797="","",N(商品マスタ!$I796))</f>
        <v/>
      </c>
      <c r="L797" s="17" t="str">
        <f aca="false">IF($C797="","",MAX(1,N(商品マスタ!$J796)))</f>
        <v/>
      </c>
      <c r="M797" s="38" t="str">
        <f aca="false">IF($C797="","",N(TOP!$C$16)*N($K797))</f>
        <v/>
      </c>
      <c r="N797" s="17" t="str">
        <f aca="false">IF($C797="","",ROUNDUP(N($M797)/N($L797),0))</f>
        <v/>
      </c>
      <c r="O797" s="17" t="str">
        <f aca="false">IF($C797="","",N(商品マスタ!$R796))</f>
        <v/>
      </c>
      <c r="P797" s="17" t="str">
        <f aca="false">IF($C797="","",IF($F797="理論",(N($O797)+N($N797))-N($G797),(N($O797)+N($N797))-N($I797)))</f>
        <v/>
      </c>
      <c r="Q797" s="17" t="str">
        <f aca="false">IF($C797="","",MAX(1,N(商品マスタ!$K796)))</f>
        <v/>
      </c>
      <c r="R797" s="39" t="str">
        <f aca="false">IF($C797="","",IF(N($P797)/N($Q797)&lt;=0,"",ROUNDUP(N($P797)/N($Q797),0)))</f>
        <v/>
      </c>
      <c r="S797" s="14"/>
      <c r="T797" s="40" t="str">
        <f aca="false">IF($C797="","",N(商品マスタ!$M796))</f>
        <v/>
      </c>
      <c r="U797" s="40" t="str">
        <f aca="false">IF($S797="","",N($S797)*N($T797))</f>
        <v/>
      </c>
      <c r="V797" s="18"/>
    </row>
    <row r="798" customFormat="false" ht="15" hidden="false" customHeight="false" outlineLevel="0" collapsed="false">
      <c r="B798" s="12" t="n">
        <v>792</v>
      </c>
      <c r="C798" s="36" t="str">
        <f aca="false">IF(商品マスタ!$C797="","",商品マスタ!$C797)</f>
        <v/>
      </c>
      <c r="D798" s="12" t="str">
        <f aca="false">IF($C798="","",商品マスタ!$D797)</f>
        <v/>
      </c>
      <c r="E798" s="12" t="str">
        <f aca="false">IF($C798="","",商品マスタ!$G797)</f>
        <v/>
      </c>
      <c r="F798" s="12" t="str">
        <f aca="false">IF($C798="","",IF(商品マスタ!$P797="","理論",商品マスタ!$P797))</f>
        <v/>
      </c>
      <c r="G798" s="17" t="str">
        <f aca="false">IF($C798="","",N(商品マスタ!$H797))</f>
        <v/>
      </c>
      <c r="H798" s="14"/>
      <c r="I798" s="17" t="str">
        <f aca="false">IF($C798="","",N($H798)*N(商品マスタ!$N797))</f>
        <v/>
      </c>
      <c r="J798" s="17" t="str">
        <f aca="false">IF($C798="","",N($I798)-N($G798))</f>
        <v/>
      </c>
      <c r="K798" s="37" t="str">
        <f aca="false">IF($C798="","",N(商品マスタ!$I797))</f>
        <v/>
      </c>
      <c r="L798" s="17" t="str">
        <f aca="false">IF($C798="","",MAX(1,N(商品マスタ!$J797)))</f>
        <v/>
      </c>
      <c r="M798" s="38" t="str">
        <f aca="false">IF($C798="","",N(TOP!$C$16)*N($K798))</f>
        <v/>
      </c>
      <c r="N798" s="17" t="str">
        <f aca="false">IF($C798="","",ROUNDUP(N($M798)/N($L798),0))</f>
        <v/>
      </c>
      <c r="O798" s="17" t="str">
        <f aca="false">IF($C798="","",N(商品マスタ!$R797))</f>
        <v/>
      </c>
      <c r="P798" s="17" t="str">
        <f aca="false">IF($C798="","",IF($F798="理論",(N($O798)+N($N798))-N($G798),(N($O798)+N($N798))-N($I798)))</f>
        <v/>
      </c>
      <c r="Q798" s="17" t="str">
        <f aca="false">IF($C798="","",MAX(1,N(商品マスタ!$K797)))</f>
        <v/>
      </c>
      <c r="R798" s="39" t="str">
        <f aca="false">IF($C798="","",IF(N($P798)/N($Q798)&lt;=0,"",ROUNDUP(N($P798)/N($Q798),0)))</f>
        <v/>
      </c>
      <c r="S798" s="14"/>
      <c r="T798" s="40" t="str">
        <f aca="false">IF($C798="","",N(商品マスタ!$M797))</f>
        <v/>
      </c>
      <c r="U798" s="40" t="str">
        <f aca="false">IF($S798="","",N($S798)*N($T798))</f>
        <v/>
      </c>
      <c r="V798" s="18"/>
    </row>
    <row r="799" customFormat="false" ht="15" hidden="false" customHeight="false" outlineLevel="0" collapsed="false">
      <c r="B799" s="12" t="n">
        <v>793</v>
      </c>
      <c r="C799" s="36" t="str">
        <f aca="false">IF(商品マスタ!$C798="","",商品マスタ!$C798)</f>
        <v/>
      </c>
      <c r="D799" s="12" t="str">
        <f aca="false">IF($C799="","",商品マスタ!$D798)</f>
        <v/>
      </c>
      <c r="E799" s="12" t="str">
        <f aca="false">IF($C799="","",商品マスタ!$G798)</f>
        <v/>
      </c>
      <c r="F799" s="12" t="str">
        <f aca="false">IF($C799="","",IF(商品マスタ!$P798="","理論",商品マスタ!$P798))</f>
        <v/>
      </c>
      <c r="G799" s="17" t="str">
        <f aca="false">IF($C799="","",N(商品マスタ!$H798))</f>
        <v/>
      </c>
      <c r="H799" s="14"/>
      <c r="I799" s="17" t="str">
        <f aca="false">IF($C799="","",N($H799)*N(商品マスタ!$N798))</f>
        <v/>
      </c>
      <c r="J799" s="17" t="str">
        <f aca="false">IF($C799="","",N($I799)-N($G799))</f>
        <v/>
      </c>
      <c r="K799" s="37" t="str">
        <f aca="false">IF($C799="","",N(商品マスタ!$I798))</f>
        <v/>
      </c>
      <c r="L799" s="17" t="str">
        <f aca="false">IF($C799="","",MAX(1,N(商品マスタ!$J798)))</f>
        <v/>
      </c>
      <c r="M799" s="38" t="str">
        <f aca="false">IF($C799="","",N(TOP!$C$16)*N($K799))</f>
        <v/>
      </c>
      <c r="N799" s="17" t="str">
        <f aca="false">IF($C799="","",ROUNDUP(N($M799)/N($L799),0))</f>
        <v/>
      </c>
      <c r="O799" s="17" t="str">
        <f aca="false">IF($C799="","",N(商品マスタ!$R798))</f>
        <v/>
      </c>
      <c r="P799" s="17" t="str">
        <f aca="false">IF($C799="","",IF($F799="理論",(N($O799)+N($N799))-N($G799),(N($O799)+N($N799))-N($I799)))</f>
        <v/>
      </c>
      <c r="Q799" s="17" t="str">
        <f aca="false">IF($C799="","",MAX(1,N(商品マスタ!$K798)))</f>
        <v/>
      </c>
      <c r="R799" s="39" t="str">
        <f aca="false">IF($C799="","",IF(N($P799)/N($Q799)&lt;=0,"",ROUNDUP(N($P799)/N($Q799),0)))</f>
        <v/>
      </c>
      <c r="S799" s="14"/>
      <c r="T799" s="40" t="str">
        <f aca="false">IF($C799="","",N(商品マスタ!$M798))</f>
        <v/>
      </c>
      <c r="U799" s="40" t="str">
        <f aca="false">IF($S799="","",N($S799)*N($T799))</f>
        <v/>
      </c>
      <c r="V799" s="18"/>
    </row>
    <row r="800" customFormat="false" ht="15" hidden="false" customHeight="false" outlineLevel="0" collapsed="false">
      <c r="B800" s="12" t="n">
        <v>794</v>
      </c>
      <c r="C800" s="36" t="str">
        <f aca="false">IF(商品マスタ!$C799="","",商品マスタ!$C799)</f>
        <v/>
      </c>
      <c r="D800" s="12" t="str">
        <f aca="false">IF($C800="","",商品マスタ!$D799)</f>
        <v/>
      </c>
      <c r="E800" s="12" t="str">
        <f aca="false">IF($C800="","",商品マスタ!$G799)</f>
        <v/>
      </c>
      <c r="F800" s="12" t="str">
        <f aca="false">IF($C800="","",IF(商品マスタ!$P799="","理論",商品マスタ!$P799))</f>
        <v/>
      </c>
      <c r="G800" s="17" t="str">
        <f aca="false">IF($C800="","",N(商品マスタ!$H799))</f>
        <v/>
      </c>
      <c r="H800" s="14"/>
      <c r="I800" s="17" t="str">
        <f aca="false">IF($C800="","",N($H800)*N(商品マスタ!$N799))</f>
        <v/>
      </c>
      <c r="J800" s="17" t="str">
        <f aca="false">IF($C800="","",N($I800)-N($G800))</f>
        <v/>
      </c>
      <c r="K800" s="37" t="str">
        <f aca="false">IF($C800="","",N(商品マスタ!$I799))</f>
        <v/>
      </c>
      <c r="L800" s="17" t="str">
        <f aca="false">IF($C800="","",MAX(1,N(商品マスタ!$J799)))</f>
        <v/>
      </c>
      <c r="M800" s="38" t="str">
        <f aca="false">IF($C800="","",N(TOP!$C$16)*N($K800))</f>
        <v/>
      </c>
      <c r="N800" s="17" t="str">
        <f aca="false">IF($C800="","",ROUNDUP(N($M800)/N($L800),0))</f>
        <v/>
      </c>
      <c r="O800" s="17" t="str">
        <f aca="false">IF($C800="","",N(商品マスタ!$R799))</f>
        <v/>
      </c>
      <c r="P800" s="17" t="str">
        <f aca="false">IF($C800="","",IF($F800="理論",(N($O800)+N($N800))-N($G800),(N($O800)+N($N800))-N($I800)))</f>
        <v/>
      </c>
      <c r="Q800" s="17" t="str">
        <f aca="false">IF($C800="","",MAX(1,N(商品マスタ!$K799)))</f>
        <v/>
      </c>
      <c r="R800" s="39" t="str">
        <f aca="false">IF($C800="","",IF(N($P800)/N($Q800)&lt;=0,"",ROUNDUP(N($P800)/N($Q800),0)))</f>
        <v/>
      </c>
      <c r="S800" s="14"/>
      <c r="T800" s="40" t="str">
        <f aca="false">IF($C800="","",N(商品マスタ!$M799))</f>
        <v/>
      </c>
      <c r="U800" s="40" t="str">
        <f aca="false">IF($S800="","",N($S800)*N($T800))</f>
        <v/>
      </c>
      <c r="V800" s="18"/>
    </row>
    <row r="801" customFormat="false" ht="15" hidden="false" customHeight="false" outlineLevel="0" collapsed="false">
      <c r="B801" s="12" t="n">
        <v>795</v>
      </c>
      <c r="C801" s="36" t="str">
        <f aca="false">IF(商品マスタ!$C800="","",商品マスタ!$C800)</f>
        <v/>
      </c>
      <c r="D801" s="12" t="str">
        <f aca="false">IF($C801="","",商品マスタ!$D800)</f>
        <v/>
      </c>
      <c r="E801" s="12" t="str">
        <f aca="false">IF($C801="","",商品マスタ!$G800)</f>
        <v/>
      </c>
      <c r="F801" s="12" t="str">
        <f aca="false">IF($C801="","",IF(商品マスタ!$P800="","理論",商品マスタ!$P800))</f>
        <v/>
      </c>
      <c r="G801" s="17" t="str">
        <f aca="false">IF($C801="","",N(商品マスタ!$H800))</f>
        <v/>
      </c>
      <c r="H801" s="14"/>
      <c r="I801" s="17" t="str">
        <f aca="false">IF($C801="","",N($H801)*N(商品マスタ!$N800))</f>
        <v/>
      </c>
      <c r="J801" s="17" t="str">
        <f aca="false">IF($C801="","",N($I801)-N($G801))</f>
        <v/>
      </c>
      <c r="K801" s="37" t="str">
        <f aca="false">IF($C801="","",N(商品マスタ!$I800))</f>
        <v/>
      </c>
      <c r="L801" s="17" t="str">
        <f aca="false">IF($C801="","",MAX(1,N(商品マスタ!$J800)))</f>
        <v/>
      </c>
      <c r="M801" s="38" t="str">
        <f aca="false">IF($C801="","",N(TOP!$C$16)*N($K801))</f>
        <v/>
      </c>
      <c r="N801" s="17" t="str">
        <f aca="false">IF($C801="","",ROUNDUP(N($M801)/N($L801),0))</f>
        <v/>
      </c>
      <c r="O801" s="17" t="str">
        <f aca="false">IF($C801="","",N(商品マスタ!$R800))</f>
        <v/>
      </c>
      <c r="P801" s="17" t="str">
        <f aca="false">IF($C801="","",IF($F801="理論",(N($O801)+N($N801))-N($G801),(N($O801)+N($N801))-N($I801)))</f>
        <v/>
      </c>
      <c r="Q801" s="17" t="str">
        <f aca="false">IF($C801="","",MAX(1,N(商品マスタ!$K800)))</f>
        <v/>
      </c>
      <c r="R801" s="39" t="str">
        <f aca="false">IF($C801="","",IF(N($P801)/N($Q801)&lt;=0,"",ROUNDUP(N($P801)/N($Q801),0)))</f>
        <v/>
      </c>
      <c r="S801" s="14"/>
      <c r="T801" s="40" t="str">
        <f aca="false">IF($C801="","",N(商品マスタ!$M800))</f>
        <v/>
      </c>
      <c r="U801" s="40" t="str">
        <f aca="false">IF($S801="","",N($S801)*N($T801))</f>
        <v/>
      </c>
      <c r="V801" s="18"/>
    </row>
    <row r="802" customFormat="false" ht="15" hidden="false" customHeight="false" outlineLevel="0" collapsed="false">
      <c r="B802" s="12" t="n">
        <v>796</v>
      </c>
      <c r="C802" s="36" t="str">
        <f aca="false">IF(商品マスタ!$C801="","",商品マスタ!$C801)</f>
        <v/>
      </c>
      <c r="D802" s="12" t="str">
        <f aca="false">IF($C802="","",商品マスタ!$D801)</f>
        <v/>
      </c>
      <c r="E802" s="12" t="str">
        <f aca="false">IF($C802="","",商品マスタ!$G801)</f>
        <v/>
      </c>
      <c r="F802" s="12" t="str">
        <f aca="false">IF($C802="","",IF(商品マスタ!$P801="","理論",商品マスタ!$P801))</f>
        <v/>
      </c>
      <c r="G802" s="17" t="str">
        <f aca="false">IF($C802="","",N(商品マスタ!$H801))</f>
        <v/>
      </c>
      <c r="H802" s="14"/>
      <c r="I802" s="17" t="str">
        <f aca="false">IF($C802="","",N($H802)*N(商品マスタ!$N801))</f>
        <v/>
      </c>
      <c r="J802" s="17" t="str">
        <f aca="false">IF($C802="","",N($I802)-N($G802))</f>
        <v/>
      </c>
      <c r="K802" s="37" t="str">
        <f aca="false">IF($C802="","",N(商品マスタ!$I801))</f>
        <v/>
      </c>
      <c r="L802" s="17" t="str">
        <f aca="false">IF($C802="","",MAX(1,N(商品マスタ!$J801)))</f>
        <v/>
      </c>
      <c r="M802" s="38" t="str">
        <f aca="false">IF($C802="","",N(TOP!$C$16)*N($K802))</f>
        <v/>
      </c>
      <c r="N802" s="17" t="str">
        <f aca="false">IF($C802="","",ROUNDUP(N($M802)/N($L802),0))</f>
        <v/>
      </c>
      <c r="O802" s="17" t="str">
        <f aca="false">IF($C802="","",N(商品マスタ!$R801))</f>
        <v/>
      </c>
      <c r="P802" s="17" t="str">
        <f aca="false">IF($C802="","",IF($F802="理論",(N($O802)+N($N802))-N($G802),(N($O802)+N($N802))-N($I802)))</f>
        <v/>
      </c>
      <c r="Q802" s="17" t="str">
        <f aca="false">IF($C802="","",MAX(1,N(商品マスタ!$K801)))</f>
        <v/>
      </c>
      <c r="R802" s="39" t="str">
        <f aca="false">IF($C802="","",IF(N($P802)/N($Q802)&lt;=0,"",ROUNDUP(N($P802)/N($Q802),0)))</f>
        <v/>
      </c>
      <c r="S802" s="14"/>
      <c r="T802" s="40" t="str">
        <f aca="false">IF($C802="","",N(商品マスタ!$M801))</f>
        <v/>
      </c>
      <c r="U802" s="40" t="str">
        <f aca="false">IF($S802="","",N($S802)*N($T802))</f>
        <v/>
      </c>
      <c r="V802" s="18"/>
    </row>
    <row r="803" customFormat="false" ht="15" hidden="false" customHeight="false" outlineLevel="0" collapsed="false">
      <c r="B803" s="12" t="n">
        <v>797</v>
      </c>
      <c r="C803" s="36" t="str">
        <f aca="false">IF(商品マスタ!$C802="","",商品マスタ!$C802)</f>
        <v/>
      </c>
      <c r="D803" s="12" t="str">
        <f aca="false">IF($C803="","",商品マスタ!$D802)</f>
        <v/>
      </c>
      <c r="E803" s="12" t="str">
        <f aca="false">IF($C803="","",商品マスタ!$G802)</f>
        <v/>
      </c>
      <c r="F803" s="12" t="str">
        <f aca="false">IF($C803="","",IF(商品マスタ!$P802="","理論",商品マスタ!$P802))</f>
        <v/>
      </c>
      <c r="G803" s="17" t="str">
        <f aca="false">IF($C803="","",N(商品マスタ!$H802))</f>
        <v/>
      </c>
      <c r="H803" s="14"/>
      <c r="I803" s="17" t="str">
        <f aca="false">IF($C803="","",N($H803)*N(商品マスタ!$N802))</f>
        <v/>
      </c>
      <c r="J803" s="17" t="str">
        <f aca="false">IF($C803="","",N($I803)-N($G803))</f>
        <v/>
      </c>
      <c r="K803" s="37" t="str">
        <f aca="false">IF($C803="","",N(商品マスタ!$I802))</f>
        <v/>
      </c>
      <c r="L803" s="17" t="str">
        <f aca="false">IF($C803="","",MAX(1,N(商品マスタ!$J802)))</f>
        <v/>
      </c>
      <c r="M803" s="38" t="str">
        <f aca="false">IF($C803="","",N(TOP!$C$16)*N($K803))</f>
        <v/>
      </c>
      <c r="N803" s="17" t="str">
        <f aca="false">IF($C803="","",ROUNDUP(N($M803)/N($L803),0))</f>
        <v/>
      </c>
      <c r="O803" s="17" t="str">
        <f aca="false">IF($C803="","",N(商品マスタ!$R802))</f>
        <v/>
      </c>
      <c r="P803" s="17" t="str">
        <f aca="false">IF($C803="","",IF($F803="理論",(N($O803)+N($N803))-N($G803),(N($O803)+N($N803))-N($I803)))</f>
        <v/>
      </c>
      <c r="Q803" s="17" t="str">
        <f aca="false">IF($C803="","",MAX(1,N(商品マスタ!$K802)))</f>
        <v/>
      </c>
      <c r="R803" s="39" t="str">
        <f aca="false">IF($C803="","",IF(N($P803)/N($Q803)&lt;=0,"",ROUNDUP(N($P803)/N($Q803),0)))</f>
        <v/>
      </c>
      <c r="S803" s="14"/>
      <c r="T803" s="40" t="str">
        <f aca="false">IF($C803="","",N(商品マスタ!$M802))</f>
        <v/>
      </c>
      <c r="U803" s="40" t="str">
        <f aca="false">IF($S803="","",N($S803)*N($T803))</f>
        <v/>
      </c>
      <c r="V803" s="18"/>
    </row>
    <row r="804" customFormat="false" ht="15" hidden="false" customHeight="false" outlineLevel="0" collapsed="false">
      <c r="B804" s="12" t="n">
        <v>798</v>
      </c>
      <c r="C804" s="36" t="str">
        <f aca="false">IF(商品マスタ!$C803="","",商品マスタ!$C803)</f>
        <v/>
      </c>
      <c r="D804" s="12" t="str">
        <f aca="false">IF($C804="","",商品マスタ!$D803)</f>
        <v/>
      </c>
      <c r="E804" s="12" t="str">
        <f aca="false">IF($C804="","",商品マスタ!$G803)</f>
        <v/>
      </c>
      <c r="F804" s="12" t="str">
        <f aca="false">IF($C804="","",IF(商品マスタ!$P803="","理論",商品マスタ!$P803))</f>
        <v/>
      </c>
      <c r="G804" s="17" t="str">
        <f aca="false">IF($C804="","",N(商品マスタ!$H803))</f>
        <v/>
      </c>
      <c r="H804" s="14"/>
      <c r="I804" s="17" t="str">
        <f aca="false">IF($C804="","",N($H804)*N(商品マスタ!$N803))</f>
        <v/>
      </c>
      <c r="J804" s="17" t="str">
        <f aca="false">IF($C804="","",N($I804)-N($G804))</f>
        <v/>
      </c>
      <c r="K804" s="37" t="str">
        <f aca="false">IF($C804="","",N(商品マスタ!$I803))</f>
        <v/>
      </c>
      <c r="L804" s="17" t="str">
        <f aca="false">IF($C804="","",MAX(1,N(商品マスタ!$J803)))</f>
        <v/>
      </c>
      <c r="M804" s="38" t="str">
        <f aca="false">IF($C804="","",N(TOP!$C$16)*N($K804))</f>
        <v/>
      </c>
      <c r="N804" s="17" t="str">
        <f aca="false">IF($C804="","",ROUNDUP(N($M804)/N($L804),0))</f>
        <v/>
      </c>
      <c r="O804" s="17" t="str">
        <f aca="false">IF($C804="","",N(商品マスタ!$R803))</f>
        <v/>
      </c>
      <c r="P804" s="17" t="str">
        <f aca="false">IF($C804="","",IF($F804="理論",(N($O804)+N($N804))-N($G804),(N($O804)+N($N804))-N($I804)))</f>
        <v/>
      </c>
      <c r="Q804" s="17" t="str">
        <f aca="false">IF($C804="","",MAX(1,N(商品マスタ!$K803)))</f>
        <v/>
      </c>
      <c r="R804" s="39" t="str">
        <f aca="false">IF($C804="","",IF(N($P804)/N($Q804)&lt;=0,"",ROUNDUP(N($P804)/N($Q804),0)))</f>
        <v/>
      </c>
      <c r="S804" s="14"/>
      <c r="T804" s="40" t="str">
        <f aca="false">IF($C804="","",N(商品マスタ!$M803))</f>
        <v/>
      </c>
      <c r="U804" s="40" t="str">
        <f aca="false">IF($S804="","",N($S804)*N($T804))</f>
        <v/>
      </c>
      <c r="V804" s="18"/>
    </row>
    <row r="805" customFormat="false" ht="15" hidden="false" customHeight="false" outlineLevel="0" collapsed="false">
      <c r="B805" s="12" t="n">
        <v>799</v>
      </c>
      <c r="C805" s="36" t="str">
        <f aca="false">IF(商品マスタ!$C804="","",商品マスタ!$C804)</f>
        <v/>
      </c>
      <c r="D805" s="12" t="str">
        <f aca="false">IF($C805="","",商品マスタ!$D804)</f>
        <v/>
      </c>
      <c r="E805" s="12" t="str">
        <f aca="false">IF($C805="","",商品マスタ!$G804)</f>
        <v/>
      </c>
      <c r="F805" s="12" t="str">
        <f aca="false">IF($C805="","",IF(商品マスタ!$P804="","理論",商品マスタ!$P804))</f>
        <v/>
      </c>
      <c r="G805" s="17" t="str">
        <f aca="false">IF($C805="","",N(商品マスタ!$H804))</f>
        <v/>
      </c>
      <c r="H805" s="14"/>
      <c r="I805" s="17" t="str">
        <f aca="false">IF($C805="","",N($H805)*N(商品マスタ!$N804))</f>
        <v/>
      </c>
      <c r="J805" s="17" t="str">
        <f aca="false">IF($C805="","",N($I805)-N($G805))</f>
        <v/>
      </c>
      <c r="K805" s="37" t="str">
        <f aca="false">IF($C805="","",N(商品マスタ!$I804))</f>
        <v/>
      </c>
      <c r="L805" s="17" t="str">
        <f aca="false">IF($C805="","",MAX(1,N(商品マスタ!$J804)))</f>
        <v/>
      </c>
      <c r="M805" s="38" t="str">
        <f aca="false">IF($C805="","",N(TOP!$C$16)*N($K805))</f>
        <v/>
      </c>
      <c r="N805" s="17" t="str">
        <f aca="false">IF($C805="","",ROUNDUP(N($M805)/N($L805),0))</f>
        <v/>
      </c>
      <c r="O805" s="17" t="str">
        <f aca="false">IF($C805="","",N(商品マスタ!$R804))</f>
        <v/>
      </c>
      <c r="P805" s="17" t="str">
        <f aca="false">IF($C805="","",IF($F805="理論",(N($O805)+N($N805))-N($G805),(N($O805)+N($N805))-N($I805)))</f>
        <v/>
      </c>
      <c r="Q805" s="17" t="str">
        <f aca="false">IF($C805="","",MAX(1,N(商品マスタ!$K804)))</f>
        <v/>
      </c>
      <c r="R805" s="39" t="str">
        <f aca="false">IF($C805="","",IF(N($P805)/N($Q805)&lt;=0,"",ROUNDUP(N($P805)/N($Q805),0)))</f>
        <v/>
      </c>
      <c r="S805" s="14"/>
      <c r="T805" s="40" t="str">
        <f aca="false">IF($C805="","",N(商品マスタ!$M804))</f>
        <v/>
      </c>
      <c r="U805" s="40" t="str">
        <f aca="false">IF($S805="","",N($S805)*N($T805))</f>
        <v/>
      </c>
      <c r="V805" s="18"/>
    </row>
    <row r="806" customFormat="false" ht="15" hidden="false" customHeight="false" outlineLevel="0" collapsed="false">
      <c r="B806" s="12" t="n">
        <v>800</v>
      </c>
      <c r="C806" s="36" t="str">
        <f aca="false">IF(商品マスタ!$C805="","",商品マスタ!$C805)</f>
        <v/>
      </c>
      <c r="D806" s="12" t="str">
        <f aca="false">IF($C806="","",商品マスタ!$D805)</f>
        <v/>
      </c>
      <c r="E806" s="12" t="str">
        <f aca="false">IF($C806="","",商品マスタ!$G805)</f>
        <v/>
      </c>
      <c r="F806" s="12" t="str">
        <f aca="false">IF($C806="","",IF(商品マスタ!$P805="","理論",商品マスタ!$P805))</f>
        <v/>
      </c>
      <c r="G806" s="17" t="str">
        <f aca="false">IF($C806="","",N(商品マスタ!$H805))</f>
        <v/>
      </c>
      <c r="H806" s="14"/>
      <c r="I806" s="17" t="str">
        <f aca="false">IF($C806="","",N($H806)*N(商品マスタ!$N805))</f>
        <v/>
      </c>
      <c r="J806" s="17" t="str">
        <f aca="false">IF($C806="","",N($I806)-N($G806))</f>
        <v/>
      </c>
      <c r="K806" s="37" t="str">
        <f aca="false">IF($C806="","",N(商品マスタ!$I805))</f>
        <v/>
      </c>
      <c r="L806" s="17" t="str">
        <f aca="false">IF($C806="","",MAX(1,N(商品マスタ!$J805)))</f>
        <v/>
      </c>
      <c r="M806" s="38" t="str">
        <f aca="false">IF($C806="","",N(TOP!$C$16)*N($K806))</f>
        <v/>
      </c>
      <c r="N806" s="17" t="str">
        <f aca="false">IF($C806="","",ROUNDUP(N($M806)/N($L806),0))</f>
        <v/>
      </c>
      <c r="O806" s="17" t="str">
        <f aca="false">IF($C806="","",N(商品マスタ!$R805))</f>
        <v/>
      </c>
      <c r="P806" s="17" t="str">
        <f aca="false">IF($C806="","",IF($F806="理論",(N($O806)+N($N806))-N($G806),(N($O806)+N($N806))-N($I806)))</f>
        <v/>
      </c>
      <c r="Q806" s="17" t="str">
        <f aca="false">IF($C806="","",MAX(1,N(商品マスタ!$K805)))</f>
        <v/>
      </c>
      <c r="R806" s="39" t="str">
        <f aca="false">IF($C806="","",IF(N($P806)/N($Q806)&lt;=0,"",ROUNDUP(N($P806)/N($Q806),0)))</f>
        <v/>
      </c>
      <c r="S806" s="14"/>
      <c r="T806" s="40" t="str">
        <f aca="false">IF($C806="","",N(商品マスタ!$M805))</f>
        <v/>
      </c>
      <c r="U806" s="40" t="str">
        <f aca="false">IF($S806="","",N($S806)*N($T806))</f>
        <v/>
      </c>
      <c r="V806" s="18"/>
    </row>
    <row r="807" customFormat="false" ht="15" hidden="false" customHeight="false" outlineLevel="0" collapsed="false">
      <c r="B807" s="12" t="n">
        <v>801</v>
      </c>
      <c r="C807" s="36" t="str">
        <f aca="false">IF(商品マスタ!$C806="","",商品マスタ!$C806)</f>
        <v/>
      </c>
      <c r="D807" s="12" t="str">
        <f aca="false">IF($C807="","",商品マスタ!$D806)</f>
        <v/>
      </c>
      <c r="E807" s="12" t="str">
        <f aca="false">IF($C807="","",商品マスタ!$G806)</f>
        <v/>
      </c>
      <c r="F807" s="12" t="str">
        <f aca="false">IF($C807="","",IF(商品マスタ!$P806="","理論",商品マスタ!$P806))</f>
        <v/>
      </c>
      <c r="G807" s="17" t="str">
        <f aca="false">IF($C807="","",N(商品マスタ!$H806))</f>
        <v/>
      </c>
      <c r="H807" s="14"/>
      <c r="I807" s="17" t="str">
        <f aca="false">IF($C807="","",N($H807)*N(商品マスタ!$N806))</f>
        <v/>
      </c>
      <c r="J807" s="17" t="str">
        <f aca="false">IF($C807="","",N($I807)-N($G807))</f>
        <v/>
      </c>
      <c r="K807" s="37" t="str">
        <f aca="false">IF($C807="","",N(商品マスタ!$I806))</f>
        <v/>
      </c>
      <c r="L807" s="17" t="str">
        <f aca="false">IF($C807="","",MAX(1,N(商品マスタ!$J806)))</f>
        <v/>
      </c>
      <c r="M807" s="38" t="str">
        <f aca="false">IF($C807="","",N(TOP!$C$16)*N($K807))</f>
        <v/>
      </c>
      <c r="N807" s="17" t="str">
        <f aca="false">IF($C807="","",ROUNDUP(N($M807)/N($L807),0))</f>
        <v/>
      </c>
      <c r="O807" s="17" t="str">
        <f aca="false">IF($C807="","",N(商品マスタ!$R806))</f>
        <v/>
      </c>
      <c r="P807" s="17" t="str">
        <f aca="false">IF($C807="","",IF($F807="理論",(N($O807)+N($N807))-N($G807),(N($O807)+N($N807))-N($I807)))</f>
        <v/>
      </c>
      <c r="Q807" s="17" t="str">
        <f aca="false">IF($C807="","",MAX(1,N(商品マスタ!$K806)))</f>
        <v/>
      </c>
      <c r="R807" s="39" t="str">
        <f aca="false">IF($C807="","",IF(N($P807)/N($Q807)&lt;=0,"",ROUNDUP(N($P807)/N($Q807),0)))</f>
        <v/>
      </c>
      <c r="S807" s="14"/>
      <c r="T807" s="40" t="str">
        <f aca="false">IF($C807="","",N(商品マスタ!$M806))</f>
        <v/>
      </c>
      <c r="U807" s="40" t="str">
        <f aca="false">IF($S807="","",N($S807)*N($T807))</f>
        <v/>
      </c>
      <c r="V807" s="18"/>
    </row>
    <row r="808" customFormat="false" ht="15" hidden="false" customHeight="false" outlineLevel="0" collapsed="false">
      <c r="B808" s="12" t="n">
        <v>802</v>
      </c>
      <c r="C808" s="36" t="str">
        <f aca="false">IF(商品マスタ!$C807="","",商品マスタ!$C807)</f>
        <v/>
      </c>
      <c r="D808" s="12" t="str">
        <f aca="false">IF($C808="","",商品マスタ!$D807)</f>
        <v/>
      </c>
      <c r="E808" s="12" t="str">
        <f aca="false">IF($C808="","",商品マスタ!$G807)</f>
        <v/>
      </c>
      <c r="F808" s="12" t="str">
        <f aca="false">IF($C808="","",IF(商品マスタ!$P807="","理論",商品マスタ!$P807))</f>
        <v/>
      </c>
      <c r="G808" s="17" t="str">
        <f aca="false">IF($C808="","",N(商品マスタ!$H807))</f>
        <v/>
      </c>
      <c r="H808" s="14"/>
      <c r="I808" s="17" t="str">
        <f aca="false">IF($C808="","",N($H808)*N(商品マスタ!$N807))</f>
        <v/>
      </c>
      <c r="J808" s="17" t="str">
        <f aca="false">IF($C808="","",N($I808)-N($G808))</f>
        <v/>
      </c>
      <c r="K808" s="37" t="str">
        <f aca="false">IF($C808="","",N(商品マスタ!$I807))</f>
        <v/>
      </c>
      <c r="L808" s="17" t="str">
        <f aca="false">IF($C808="","",MAX(1,N(商品マスタ!$J807)))</f>
        <v/>
      </c>
      <c r="M808" s="38" t="str">
        <f aca="false">IF($C808="","",N(TOP!$C$16)*N($K808))</f>
        <v/>
      </c>
      <c r="N808" s="17" t="str">
        <f aca="false">IF($C808="","",ROUNDUP(N($M808)/N($L808),0))</f>
        <v/>
      </c>
      <c r="O808" s="17" t="str">
        <f aca="false">IF($C808="","",N(商品マスタ!$R807))</f>
        <v/>
      </c>
      <c r="P808" s="17" t="str">
        <f aca="false">IF($C808="","",IF($F808="理論",(N($O808)+N($N808))-N($G808),(N($O808)+N($N808))-N($I808)))</f>
        <v/>
      </c>
      <c r="Q808" s="17" t="str">
        <f aca="false">IF($C808="","",MAX(1,N(商品マスタ!$K807)))</f>
        <v/>
      </c>
      <c r="R808" s="39" t="str">
        <f aca="false">IF($C808="","",IF(N($P808)/N($Q808)&lt;=0,"",ROUNDUP(N($P808)/N($Q808),0)))</f>
        <v/>
      </c>
      <c r="S808" s="14"/>
      <c r="T808" s="40" t="str">
        <f aca="false">IF($C808="","",N(商品マスタ!$M807))</f>
        <v/>
      </c>
      <c r="U808" s="40" t="str">
        <f aca="false">IF($S808="","",N($S808)*N($T808))</f>
        <v/>
      </c>
      <c r="V808" s="18"/>
    </row>
    <row r="809" customFormat="false" ht="15" hidden="false" customHeight="false" outlineLevel="0" collapsed="false">
      <c r="B809" s="12" t="n">
        <v>803</v>
      </c>
      <c r="C809" s="36" t="str">
        <f aca="false">IF(商品マスタ!$C808="","",商品マスタ!$C808)</f>
        <v/>
      </c>
      <c r="D809" s="12" t="str">
        <f aca="false">IF($C809="","",商品マスタ!$D808)</f>
        <v/>
      </c>
      <c r="E809" s="12" t="str">
        <f aca="false">IF($C809="","",商品マスタ!$G808)</f>
        <v/>
      </c>
      <c r="F809" s="12" t="str">
        <f aca="false">IF($C809="","",IF(商品マスタ!$P808="","理論",商品マスタ!$P808))</f>
        <v/>
      </c>
      <c r="G809" s="17" t="str">
        <f aca="false">IF($C809="","",N(商品マスタ!$H808))</f>
        <v/>
      </c>
      <c r="H809" s="14"/>
      <c r="I809" s="17" t="str">
        <f aca="false">IF($C809="","",N($H809)*N(商品マスタ!$N808))</f>
        <v/>
      </c>
      <c r="J809" s="17" t="str">
        <f aca="false">IF($C809="","",N($I809)-N($G809))</f>
        <v/>
      </c>
      <c r="K809" s="37" t="str">
        <f aca="false">IF($C809="","",N(商品マスタ!$I808))</f>
        <v/>
      </c>
      <c r="L809" s="17" t="str">
        <f aca="false">IF($C809="","",MAX(1,N(商品マスタ!$J808)))</f>
        <v/>
      </c>
      <c r="M809" s="38" t="str">
        <f aca="false">IF($C809="","",N(TOP!$C$16)*N($K809))</f>
        <v/>
      </c>
      <c r="N809" s="17" t="str">
        <f aca="false">IF($C809="","",ROUNDUP(N($M809)/N($L809),0))</f>
        <v/>
      </c>
      <c r="O809" s="17" t="str">
        <f aca="false">IF($C809="","",N(商品マスタ!$R808))</f>
        <v/>
      </c>
      <c r="P809" s="17" t="str">
        <f aca="false">IF($C809="","",IF($F809="理論",(N($O809)+N($N809))-N($G809),(N($O809)+N($N809))-N($I809)))</f>
        <v/>
      </c>
      <c r="Q809" s="17" t="str">
        <f aca="false">IF($C809="","",MAX(1,N(商品マスタ!$K808)))</f>
        <v/>
      </c>
      <c r="R809" s="39" t="str">
        <f aca="false">IF($C809="","",IF(N($P809)/N($Q809)&lt;=0,"",ROUNDUP(N($P809)/N($Q809),0)))</f>
        <v/>
      </c>
      <c r="S809" s="14"/>
      <c r="T809" s="40" t="str">
        <f aca="false">IF($C809="","",N(商品マスタ!$M808))</f>
        <v/>
      </c>
      <c r="U809" s="40" t="str">
        <f aca="false">IF($S809="","",N($S809)*N($T809))</f>
        <v/>
      </c>
      <c r="V809" s="18"/>
    </row>
    <row r="810" customFormat="false" ht="15" hidden="false" customHeight="false" outlineLevel="0" collapsed="false">
      <c r="B810" s="12" t="n">
        <v>804</v>
      </c>
      <c r="C810" s="36" t="str">
        <f aca="false">IF(商品マスタ!$C809="","",商品マスタ!$C809)</f>
        <v/>
      </c>
      <c r="D810" s="12" t="str">
        <f aca="false">IF($C810="","",商品マスタ!$D809)</f>
        <v/>
      </c>
      <c r="E810" s="12" t="str">
        <f aca="false">IF($C810="","",商品マスタ!$G809)</f>
        <v/>
      </c>
      <c r="F810" s="12" t="str">
        <f aca="false">IF($C810="","",IF(商品マスタ!$P809="","理論",商品マスタ!$P809))</f>
        <v/>
      </c>
      <c r="G810" s="17" t="str">
        <f aca="false">IF($C810="","",N(商品マスタ!$H809))</f>
        <v/>
      </c>
      <c r="H810" s="14"/>
      <c r="I810" s="17" t="str">
        <f aca="false">IF($C810="","",N($H810)*N(商品マスタ!$N809))</f>
        <v/>
      </c>
      <c r="J810" s="17" t="str">
        <f aca="false">IF($C810="","",N($I810)-N($G810))</f>
        <v/>
      </c>
      <c r="K810" s="37" t="str">
        <f aca="false">IF($C810="","",N(商品マスタ!$I809))</f>
        <v/>
      </c>
      <c r="L810" s="17" t="str">
        <f aca="false">IF($C810="","",MAX(1,N(商品マスタ!$J809)))</f>
        <v/>
      </c>
      <c r="M810" s="38" t="str">
        <f aca="false">IF($C810="","",N(TOP!$C$16)*N($K810))</f>
        <v/>
      </c>
      <c r="N810" s="17" t="str">
        <f aca="false">IF($C810="","",ROUNDUP(N($M810)/N($L810),0))</f>
        <v/>
      </c>
      <c r="O810" s="17" t="str">
        <f aca="false">IF($C810="","",N(商品マスタ!$R809))</f>
        <v/>
      </c>
      <c r="P810" s="17" t="str">
        <f aca="false">IF($C810="","",IF($F810="理論",(N($O810)+N($N810))-N($G810),(N($O810)+N($N810))-N($I810)))</f>
        <v/>
      </c>
      <c r="Q810" s="17" t="str">
        <f aca="false">IF($C810="","",MAX(1,N(商品マスタ!$K809)))</f>
        <v/>
      </c>
      <c r="R810" s="39" t="str">
        <f aca="false">IF($C810="","",IF(N($P810)/N($Q810)&lt;=0,"",ROUNDUP(N($P810)/N($Q810),0)))</f>
        <v/>
      </c>
      <c r="S810" s="14"/>
      <c r="T810" s="40" t="str">
        <f aca="false">IF($C810="","",N(商品マスタ!$M809))</f>
        <v/>
      </c>
      <c r="U810" s="40" t="str">
        <f aca="false">IF($S810="","",N($S810)*N($T810))</f>
        <v/>
      </c>
      <c r="V810" s="18"/>
    </row>
    <row r="811" customFormat="false" ht="15" hidden="false" customHeight="false" outlineLevel="0" collapsed="false">
      <c r="B811" s="12" t="n">
        <v>805</v>
      </c>
      <c r="C811" s="36" t="str">
        <f aca="false">IF(商品マスタ!$C810="","",商品マスタ!$C810)</f>
        <v/>
      </c>
      <c r="D811" s="12" t="str">
        <f aca="false">IF($C811="","",商品マスタ!$D810)</f>
        <v/>
      </c>
      <c r="E811" s="12" t="str">
        <f aca="false">IF($C811="","",商品マスタ!$G810)</f>
        <v/>
      </c>
      <c r="F811" s="12" t="str">
        <f aca="false">IF($C811="","",IF(商品マスタ!$P810="","理論",商品マスタ!$P810))</f>
        <v/>
      </c>
      <c r="G811" s="17" t="str">
        <f aca="false">IF($C811="","",N(商品マスタ!$H810))</f>
        <v/>
      </c>
      <c r="H811" s="14"/>
      <c r="I811" s="17" t="str">
        <f aca="false">IF($C811="","",N($H811)*N(商品マスタ!$N810))</f>
        <v/>
      </c>
      <c r="J811" s="17" t="str">
        <f aca="false">IF($C811="","",N($I811)-N($G811))</f>
        <v/>
      </c>
      <c r="K811" s="37" t="str">
        <f aca="false">IF($C811="","",N(商品マスタ!$I810))</f>
        <v/>
      </c>
      <c r="L811" s="17" t="str">
        <f aca="false">IF($C811="","",MAX(1,N(商品マスタ!$J810)))</f>
        <v/>
      </c>
      <c r="M811" s="38" t="str">
        <f aca="false">IF($C811="","",N(TOP!$C$16)*N($K811))</f>
        <v/>
      </c>
      <c r="N811" s="17" t="str">
        <f aca="false">IF($C811="","",ROUNDUP(N($M811)/N($L811),0))</f>
        <v/>
      </c>
      <c r="O811" s="17" t="str">
        <f aca="false">IF($C811="","",N(商品マスタ!$R810))</f>
        <v/>
      </c>
      <c r="P811" s="17" t="str">
        <f aca="false">IF($C811="","",IF($F811="理論",(N($O811)+N($N811))-N($G811),(N($O811)+N($N811))-N($I811)))</f>
        <v/>
      </c>
      <c r="Q811" s="17" t="str">
        <f aca="false">IF($C811="","",MAX(1,N(商品マスタ!$K810)))</f>
        <v/>
      </c>
      <c r="R811" s="39" t="str">
        <f aca="false">IF($C811="","",IF(N($P811)/N($Q811)&lt;=0,"",ROUNDUP(N($P811)/N($Q811),0)))</f>
        <v/>
      </c>
      <c r="S811" s="14"/>
      <c r="T811" s="40" t="str">
        <f aca="false">IF($C811="","",N(商品マスタ!$M810))</f>
        <v/>
      </c>
      <c r="U811" s="40" t="str">
        <f aca="false">IF($S811="","",N($S811)*N($T811))</f>
        <v/>
      </c>
      <c r="V811" s="18"/>
    </row>
    <row r="812" customFormat="false" ht="15" hidden="false" customHeight="false" outlineLevel="0" collapsed="false">
      <c r="B812" s="12" t="n">
        <v>806</v>
      </c>
      <c r="C812" s="36" t="str">
        <f aca="false">IF(商品マスタ!$C811="","",商品マスタ!$C811)</f>
        <v/>
      </c>
      <c r="D812" s="12" t="str">
        <f aca="false">IF($C812="","",商品マスタ!$D811)</f>
        <v/>
      </c>
      <c r="E812" s="12" t="str">
        <f aca="false">IF($C812="","",商品マスタ!$G811)</f>
        <v/>
      </c>
      <c r="F812" s="12" t="str">
        <f aca="false">IF($C812="","",IF(商品マスタ!$P811="","理論",商品マスタ!$P811))</f>
        <v/>
      </c>
      <c r="G812" s="17" t="str">
        <f aca="false">IF($C812="","",N(商品マスタ!$H811))</f>
        <v/>
      </c>
      <c r="H812" s="14"/>
      <c r="I812" s="17" t="str">
        <f aca="false">IF($C812="","",N($H812)*N(商品マスタ!$N811))</f>
        <v/>
      </c>
      <c r="J812" s="17" t="str">
        <f aca="false">IF($C812="","",N($I812)-N($G812))</f>
        <v/>
      </c>
      <c r="K812" s="37" t="str">
        <f aca="false">IF($C812="","",N(商品マスタ!$I811))</f>
        <v/>
      </c>
      <c r="L812" s="17" t="str">
        <f aca="false">IF($C812="","",MAX(1,N(商品マスタ!$J811)))</f>
        <v/>
      </c>
      <c r="M812" s="38" t="str">
        <f aca="false">IF($C812="","",N(TOP!$C$16)*N($K812))</f>
        <v/>
      </c>
      <c r="N812" s="17" t="str">
        <f aca="false">IF($C812="","",ROUNDUP(N($M812)/N($L812),0))</f>
        <v/>
      </c>
      <c r="O812" s="17" t="str">
        <f aca="false">IF($C812="","",N(商品マスタ!$R811))</f>
        <v/>
      </c>
      <c r="P812" s="17" t="str">
        <f aca="false">IF($C812="","",IF($F812="理論",(N($O812)+N($N812))-N($G812),(N($O812)+N($N812))-N($I812)))</f>
        <v/>
      </c>
      <c r="Q812" s="17" t="str">
        <f aca="false">IF($C812="","",MAX(1,N(商品マスタ!$K811)))</f>
        <v/>
      </c>
      <c r="R812" s="39" t="str">
        <f aca="false">IF($C812="","",IF(N($P812)/N($Q812)&lt;=0,"",ROUNDUP(N($P812)/N($Q812),0)))</f>
        <v/>
      </c>
      <c r="S812" s="14"/>
      <c r="T812" s="40" t="str">
        <f aca="false">IF($C812="","",N(商品マスタ!$M811))</f>
        <v/>
      </c>
      <c r="U812" s="40" t="str">
        <f aca="false">IF($S812="","",N($S812)*N($T812))</f>
        <v/>
      </c>
      <c r="V812" s="18"/>
    </row>
    <row r="813" customFormat="false" ht="15" hidden="false" customHeight="false" outlineLevel="0" collapsed="false">
      <c r="B813" s="12" t="n">
        <v>807</v>
      </c>
      <c r="C813" s="36" t="str">
        <f aca="false">IF(商品マスタ!$C812="","",商品マスタ!$C812)</f>
        <v/>
      </c>
      <c r="D813" s="12" t="str">
        <f aca="false">IF($C813="","",商品マスタ!$D812)</f>
        <v/>
      </c>
      <c r="E813" s="12" t="str">
        <f aca="false">IF($C813="","",商品マスタ!$G812)</f>
        <v/>
      </c>
      <c r="F813" s="12" t="str">
        <f aca="false">IF($C813="","",IF(商品マスタ!$P812="","理論",商品マスタ!$P812))</f>
        <v/>
      </c>
      <c r="G813" s="17" t="str">
        <f aca="false">IF($C813="","",N(商品マスタ!$H812))</f>
        <v/>
      </c>
      <c r="H813" s="14"/>
      <c r="I813" s="17" t="str">
        <f aca="false">IF($C813="","",N($H813)*N(商品マスタ!$N812))</f>
        <v/>
      </c>
      <c r="J813" s="17" t="str">
        <f aca="false">IF($C813="","",N($I813)-N($G813))</f>
        <v/>
      </c>
      <c r="K813" s="37" t="str">
        <f aca="false">IF($C813="","",N(商品マスタ!$I812))</f>
        <v/>
      </c>
      <c r="L813" s="17" t="str">
        <f aca="false">IF($C813="","",MAX(1,N(商品マスタ!$J812)))</f>
        <v/>
      </c>
      <c r="M813" s="38" t="str">
        <f aca="false">IF($C813="","",N(TOP!$C$16)*N($K813))</f>
        <v/>
      </c>
      <c r="N813" s="17" t="str">
        <f aca="false">IF($C813="","",ROUNDUP(N($M813)/N($L813),0))</f>
        <v/>
      </c>
      <c r="O813" s="17" t="str">
        <f aca="false">IF($C813="","",N(商品マスタ!$R812))</f>
        <v/>
      </c>
      <c r="P813" s="17" t="str">
        <f aca="false">IF($C813="","",IF($F813="理論",(N($O813)+N($N813))-N($G813),(N($O813)+N($N813))-N($I813)))</f>
        <v/>
      </c>
      <c r="Q813" s="17" t="str">
        <f aca="false">IF($C813="","",MAX(1,N(商品マスタ!$K812)))</f>
        <v/>
      </c>
      <c r="R813" s="39" t="str">
        <f aca="false">IF($C813="","",IF(N($P813)/N($Q813)&lt;=0,"",ROUNDUP(N($P813)/N($Q813),0)))</f>
        <v/>
      </c>
      <c r="S813" s="14"/>
      <c r="T813" s="40" t="str">
        <f aca="false">IF($C813="","",N(商品マスタ!$M812))</f>
        <v/>
      </c>
      <c r="U813" s="40" t="str">
        <f aca="false">IF($S813="","",N($S813)*N($T813))</f>
        <v/>
      </c>
      <c r="V813" s="18"/>
    </row>
    <row r="814" customFormat="false" ht="15" hidden="false" customHeight="false" outlineLevel="0" collapsed="false">
      <c r="B814" s="12" t="n">
        <v>808</v>
      </c>
      <c r="C814" s="36" t="str">
        <f aca="false">IF(商品マスタ!$C813="","",商品マスタ!$C813)</f>
        <v/>
      </c>
      <c r="D814" s="12" t="str">
        <f aca="false">IF($C814="","",商品マスタ!$D813)</f>
        <v/>
      </c>
      <c r="E814" s="12" t="str">
        <f aca="false">IF($C814="","",商品マスタ!$G813)</f>
        <v/>
      </c>
      <c r="F814" s="12" t="str">
        <f aca="false">IF($C814="","",IF(商品マスタ!$P813="","理論",商品マスタ!$P813))</f>
        <v/>
      </c>
      <c r="G814" s="17" t="str">
        <f aca="false">IF($C814="","",N(商品マスタ!$H813))</f>
        <v/>
      </c>
      <c r="H814" s="14"/>
      <c r="I814" s="17" t="str">
        <f aca="false">IF($C814="","",N($H814)*N(商品マスタ!$N813))</f>
        <v/>
      </c>
      <c r="J814" s="17" t="str">
        <f aca="false">IF($C814="","",N($I814)-N($G814))</f>
        <v/>
      </c>
      <c r="K814" s="37" t="str">
        <f aca="false">IF($C814="","",N(商品マスタ!$I813))</f>
        <v/>
      </c>
      <c r="L814" s="17" t="str">
        <f aca="false">IF($C814="","",MAX(1,N(商品マスタ!$J813)))</f>
        <v/>
      </c>
      <c r="M814" s="38" t="str">
        <f aca="false">IF($C814="","",N(TOP!$C$16)*N($K814))</f>
        <v/>
      </c>
      <c r="N814" s="17" t="str">
        <f aca="false">IF($C814="","",ROUNDUP(N($M814)/N($L814),0))</f>
        <v/>
      </c>
      <c r="O814" s="17" t="str">
        <f aca="false">IF($C814="","",N(商品マスタ!$R813))</f>
        <v/>
      </c>
      <c r="P814" s="17" t="str">
        <f aca="false">IF($C814="","",IF($F814="理論",(N($O814)+N($N814))-N($G814),(N($O814)+N($N814))-N($I814)))</f>
        <v/>
      </c>
      <c r="Q814" s="17" t="str">
        <f aca="false">IF($C814="","",MAX(1,N(商品マスタ!$K813)))</f>
        <v/>
      </c>
      <c r="R814" s="39" t="str">
        <f aca="false">IF($C814="","",IF(N($P814)/N($Q814)&lt;=0,"",ROUNDUP(N($P814)/N($Q814),0)))</f>
        <v/>
      </c>
      <c r="S814" s="14"/>
      <c r="T814" s="40" t="str">
        <f aca="false">IF($C814="","",N(商品マスタ!$M813))</f>
        <v/>
      </c>
      <c r="U814" s="40" t="str">
        <f aca="false">IF($S814="","",N($S814)*N($T814))</f>
        <v/>
      </c>
      <c r="V814" s="18"/>
    </row>
    <row r="815" customFormat="false" ht="15" hidden="false" customHeight="false" outlineLevel="0" collapsed="false">
      <c r="B815" s="12" t="n">
        <v>809</v>
      </c>
      <c r="C815" s="36" t="str">
        <f aca="false">IF(商品マスタ!$C814="","",商品マスタ!$C814)</f>
        <v/>
      </c>
      <c r="D815" s="12" t="str">
        <f aca="false">IF($C815="","",商品マスタ!$D814)</f>
        <v/>
      </c>
      <c r="E815" s="12" t="str">
        <f aca="false">IF($C815="","",商品マスタ!$G814)</f>
        <v/>
      </c>
      <c r="F815" s="12" t="str">
        <f aca="false">IF($C815="","",IF(商品マスタ!$P814="","理論",商品マスタ!$P814))</f>
        <v/>
      </c>
      <c r="G815" s="17" t="str">
        <f aca="false">IF($C815="","",N(商品マスタ!$H814))</f>
        <v/>
      </c>
      <c r="H815" s="14"/>
      <c r="I815" s="17" t="str">
        <f aca="false">IF($C815="","",N($H815)*N(商品マスタ!$N814))</f>
        <v/>
      </c>
      <c r="J815" s="17" t="str">
        <f aca="false">IF($C815="","",N($I815)-N($G815))</f>
        <v/>
      </c>
      <c r="K815" s="37" t="str">
        <f aca="false">IF($C815="","",N(商品マスタ!$I814))</f>
        <v/>
      </c>
      <c r="L815" s="17" t="str">
        <f aca="false">IF($C815="","",MAX(1,N(商品マスタ!$J814)))</f>
        <v/>
      </c>
      <c r="M815" s="38" t="str">
        <f aca="false">IF($C815="","",N(TOP!$C$16)*N($K815))</f>
        <v/>
      </c>
      <c r="N815" s="17" t="str">
        <f aca="false">IF($C815="","",ROUNDUP(N($M815)/N($L815),0))</f>
        <v/>
      </c>
      <c r="O815" s="17" t="str">
        <f aca="false">IF($C815="","",N(商品マスタ!$R814))</f>
        <v/>
      </c>
      <c r="P815" s="17" t="str">
        <f aca="false">IF($C815="","",IF($F815="理論",(N($O815)+N($N815))-N($G815),(N($O815)+N($N815))-N($I815)))</f>
        <v/>
      </c>
      <c r="Q815" s="17" t="str">
        <f aca="false">IF($C815="","",MAX(1,N(商品マスタ!$K814)))</f>
        <v/>
      </c>
      <c r="R815" s="39" t="str">
        <f aca="false">IF($C815="","",IF(N($P815)/N($Q815)&lt;=0,"",ROUNDUP(N($P815)/N($Q815),0)))</f>
        <v/>
      </c>
      <c r="S815" s="14"/>
      <c r="T815" s="40" t="str">
        <f aca="false">IF($C815="","",N(商品マスタ!$M814))</f>
        <v/>
      </c>
      <c r="U815" s="40" t="str">
        <f aca="false">IF($S815="","",N($S815)*N($T815))</f>
        <v/>
      </c>
      <c r="V815" s="18"/>
    </row>
    <row r="816" customFormat="false" ht="15" hidden="false" customHeight="false" outlineLevel="0" collapsed="false">
      <c r="B816" s="12" t="n">
        <v>810</v>
      </c>
      <c r="C816" s="36" t="str">
        <f aca="false">IF(商品マスタ!$C815="","",商品マスタ!$C815)</f>
        <v/>
      </c>
      <c r="D816" s="12" t="str">
        <f aca="false">IF($C816="","",商品マスタ!$D815)</f>
        <v/>
      </c>
      <c r="E816" s="12" t="str">
        <f aca="false">IF($C816="","",商品マスタ!$G815)</f>
        <v/>
      </c>
      <c r="F816" s="12" t="str">
        <f aca="false">IF($C816="","",IF(商品マスタ!$P815="","理論",商品マスタ!$P815))</f>
        <v/>
      </c>
      <c r="G816" s="17" t="str">
        <f aca="false">IF($C816="","",N(商品マスタ!$H815))</f>
        <v/>
      </c>
      <c r="H816" s="14"/>
      <c r="I816" s="17" t="str">
        <f aca="false">IF($C816="","",N($H816)*N(商品マスタ!$N815))</f>
        <v/>
      </c>
      <c r="J816" s="17" t="str">
        <f aca="false">IF($C816="","",N($I816)-N($G816))</f>
        <v/>
      </c>
      <c r="K816" s="37" t="str">
        <f aca="false">IF($C816="","",N(商品マスタ!$I815))</f>
        <v/>
      </c>
      <c r="L816" s="17" t="str">
        <f aca="false">IF($C816="","",MAX(1,N(商品マスタ!$J815)))</f>
        <v/>
      </c>
      <c r="M816" s="38" t="str">
        <f aca="false">IF($C816="","",N(TOP!$C$16)*N($K816))</f>
        <v/>
      </c>
      <c r="N816" s="17" t="str">
        <f aca="false">IF($C816="","",ROUNDUP(N($M816)/N($L816),0))</f>
        <v/>
      </c>
      <c r="O816" s="17" t="str">
        <f aca="false">IF($C816="","",N(商品マスタ!$R815))</f>
        <v/>
      </c>
      <c r="P816" s="17" t="str">
        <f aca="false">IF($C816="","",IF($F816="理論",(N($O816)+N($N816))-N($G816),(N($O816)+N($N816))-N($I816)))</f>
        <v/>
      </c>
      <c r="Q816" s="17" t="str">
        <f aca="false">IF($C816="","",MAX(1,N(商品マスタ!$K815)))</f>
        <v/>
      </c>
      <c r="R816" s="39" t="str">
        <f aca="false">IF($C816="","",IF(N($P816)/N($Q816)&lt;=0,"",ROUNDUP(N($P816)/N($Q816),0)))</f>
        <v/>
      </c>
      <c r="S816" s="14"/>
      <c r="T816" s="40" t="str">
        <f aca="false">IF($C816="","",N(商品マスタ!$M815))</f>
        <v/>
      </c>
      <c r="U816" s="40" t="str">
        <f aca="false">IF($S816="","",N($S816)*N($T816))</f>
        <v/>
      </c>
      <c r="V816" s="18"/>
    </row>
    <row r="817" customFormat="false" ht="15" hidden="false" customHeight="false" outlineLevel="0" collapsed="false">
      <c r="B817" s="12" t="n">
        <v>811</v>
      </c>
      <c r="C817" s="36" t="str">
        <f aca="false">IF(商品マスタ!$C816="","",商品マスタ!$C816)</f>
        <v/>
      </c>
      <c r="D817" s="12" t="str">
        <f aca="false">IF($C817="","",商品マスタ!$D816)</f>
        <v/>
      </c>
      <c r="E817" s="12" t="str">
        <f aca="false">IF($C817="","",商品マスタ!$G816)</f>
        <v/>
      </c>
      <c r="F817" s="12" t="str">
        <f aca="false">IF($C817="","",IF(商品マスタ!$P816="","理論",商品マスタ!$P816))</f>
        <v/>
      </c>
      <c r="G817" s="17" t="str">
        <f aca="false">IF($C817="","",N(商品マスタ!$H816))</f>
        <v/>
      </c>
      <c r="H817" s="14"/>
      <c r="I817" s="17" t="str">
        <f aca="false">IF($C817="","",N($H817)*N(商品マスタ!$N816))</f>
        <v/>
      </c>
      <c r="J817" s="17" t="str">
        <f aca="false">IF($C817="","",N($I817)-N($G817))</f>
        <v/>
      </c>
      <c r="K817" s="37" t="str">
        <f aca="false">IF($C817="","",N(商品マスタ!$I816))</f>
        <v/>
      </c>
      <c r="L817" s="17" t="str">
        <f aca="false">IF($C817="","",MAX(1,N(商品マスタ!$J816)))</f>
        <v/>
      </c>
      <c r="M817" s="38" t="str">
        <f aca="false">IF($C817="","",N(TOP!$C$16)*N($K817))</f>
        <v/>
      </c>
      <c r="N817" s="17" t="str">
        <f aca="false">IF($C817="","",ROUNDUP(N($M817)/N($L817),0))</f>
        <v/>
      </c>
      <c r="O817" s="17" t="str">
        <f aca="false">IF($C817="","",N(商品マスタ!$R816))</f>
        <v/>
      </c>
      <c r="P817" s="17" t="str">
        <f aca="false">IF($C817="","",IF($F817="理論",(N($O817)+N($N817))-N($G817),(N($O817)+N($N817))-N($I817)))</f>
        <v/>
      </c>
      <c r="Q817" s="17" t="str">
        <f aca="false">IF($C817="","",MAX(1,N(商品マスタ!$K816)))</f>
        <v/>
      </c>
      <c r="R817" s="39" t="str">
        <f aca="false">IF($C817="","",IF(N($P817)/N($Q817)&lt;=0,"",ROUNDUP(N($P817)/N($Q817),0)))</f>
        <v/>
      </c>
      <c r="S817" s="14"/>
      <c r="T817" s="40" t="str">
        <f aca="false">IF($C817="","",N(商品マスタ!$M816))</f>
        <v/>
      </c>
      <c r="U817" s="40" t="str">
        <f aca="false">IF($S817="","",N($S817)*N($T817))</f>
        <v/>
      </c>
      <c r="V817" s="18"/>
    </row>
    <row r="818" customFormat="false" ht="15" hidden="false" customHeight="false" outlineLevel="0" collapsed="false">
      <c r="B818" s="12" t="n">
        <v>812</v>
      </c>
      <c r="C818" s="36" t="str">
        <f aca="false">IF(商品マスタ!$C817="","",商品マスタ!$C817)</f>
        <v/>
      </c>
      <c r="D818" s="12" t="str">
        <f aca="false">IF($C818="","",商品マスタ!$D817)</f>
        <v/>
      </c>
      <c r="E818" s="12" t="str">
        <f aca="false">IF($C818="","",商品マスタ!$G817)</f>
        <v/>
      </c>
      <c r="F818" s="12" t="str">
        <f aca="false">IF($C818="","",IF(商品マスタ!$P817="","理論",商品マスタ!$P817))</f>
        <v/>
      </c>
      <c r="G818" s="17" t="str">
        <f aca="false">IF($C818="","",N(商品マスタ!$H817))</f>
        <v/>
      </c>
      <c r="H818" s="14"/>
      <c r="I818" s="17" t="str">
        <f aca="false">IF($C818="","",N($H818)*N(商品マスタ!$N817))</f>
        <v/>
      </c>
      <c r="J818" s="17" t="str">
        <f aca="false">IF($C818="","",N($I818)-N($G818))</f>
        <v/>
      </c>
      <c r="K818" s="37" t="str">
        <f aca="false">IF($C818="","",N(商品マスタ!$I817))</f>
        <v/>
      </c>
      <c r="L818" s="17" t="str">
        <f aca="false">IF($C818="","",MAX(1,N(商品マスタ!$J817)))</f>
        <v/>
      </c>
      <c r="M818" s="38" t="str">
        <f aca="false">IF($C818="","",N(TOP!$C$16)*N($K818))</f>
        <v/>
      </c>
      <c r="N818" s="17" t="str">
        <f aca="false">IF($C818="","",ROUNDUP(N($M818)/N($L818),0))</f>
        <v/>
      </c>
      <c r="O818" s="17" t="str">
        <f aca="false">IF($C818="","",N(商品マスタ!$R817))</f>
        <v/>
      </c>
      <c r="P818" s="17" t="str">
        <f aca="false">IF($C818="","",IF($F818="理論",(N($O818)+N($N818))-N($G818),(N($O818)+N($N818))-N($I818)))</f>
        <v/>
      </c>
      <c r="Q818" s="17" t="str">
        <f aca="false">IF($C818="","",MAX(1,N(商品マスタ!$K817)))</f>
        <v/>
      </c>
      <c r="R818" s="39" t="str">
        <f aca="false">IF($C818="","",IF(N($P818)/N($Q818)&lt;=0,"",ROUNDUP(N($P818)/N($Q818),0)))</f>
        <v/>
      </c>
      <c r="S818" s="14"/>
      <c r="T818" s="40" t="str">
        <f aca="false">IF($C818="","",N(商品マスタ!$M817))</f>
        <v/>
      </c>
      <c r="U818" s="40" t="str">
        <f aca="false">IF($S818="","",N($S818)*N($T818))</f>
        <v/>
      </c>
      <c r="V818" s="18"/>
    </row>
    <row r="819" customFormat="false" ht="15" hidden="false" customHeight="false" outlineLevel="0" collapsed="false">
      <c r="B819" s="12" t="n">
        <v>813</v>
      </c>
      <c r="C819" s="36" t="str">
        <f aca="false">IF(商品マスタ!$C818="","",商品マスタ!$C818)</f>
        <v/>
      </c>
      <c r="D819" s="12" t="str">
        <f aca="false">IF($C819="","",商品マスタ!$D818)</f>
        <v/>
      </c>
      <c r="E819" s="12" t="str">
        <f aca="false">IF($C819="","",商品マスタ!$G818)</f>
        <v/>
      </c>
      <c r="F819" s="12" t="str">
        <f aca="false">IF($C819="","",IF(商品マスタ!$P818="","理論",商品マスタ!$P818))</f>
        <v/>
      </c>
      <c r="G819" s="17" t="str">
        <f aca="false">IF($C819="","",N(商品マスタ!$H818))</f>
        <v/>
      </c>
      <c r="H819" s="14"/>
      <c r="I819" s="17" t="str">
        <f aca="false">IF($C819="","",N($H819)*N(商品マスタ!$N818))</f>
        <v/>
      </c>
      <c r="J819" s="17" t="str">
        <f aca="false">IF($C819="","",N($I819)-N($G819))</f>
        <v/>
      </c>
      <c r="K819" s="37" t="str">
        <f aca="false">IF($C819="","",N(商品マスタ!$I818))</f>
        <v/>
      </c>
      <c r="L819" s="17" t="str">
        <f aca="false">IF($C819="","",MAX(1,N(商品マスタ!$J818)))</f>
        <v/>
      </c>
      <c r="M819" s="38" t="str">
        <f aca="false">IF($C819="","",N(TOP!$C$16)*N($K819))</f>
        <v/>
      </c>
      <c r="N819" s="17" t="str">
        <f aca="false">IF($C819="","",ROUNDUP(N($M819)/N($L819),0))</f>
        <v/>
      </c>
      <c r="O819" s="17" t="str">
        <f aca="false">IF($C819="","",N(商品マスタ!$R818))</f>
        <v/>
      </c>
      <c r="P819" s="17" t="str">
        <f aca="false">IF($C819="","",IF($F819="理論",(N($O819)+N($N819))-N($G819),(N($O819)+N($N819))-N($I819)))</f>
        <v/>
      </c>
      <c r="Q819" s="17" t="str">
        <f aca="false">IF($C819="","",MAX(1,N(商品マスタ!$K818)))</f>
        <v/>
      </c>
      <c r="R819" s="39" t="str">
        <f aca="false">IF($C819="","",IF(N($P819)/N($Q819)&lt;=0,"",ROUNDUP(N($P819)/N($Q819),0)))</f>
        <v/>
      </c>
      <c r="S819" s="14"/>
      <c r="T819" s="40" t="str">
        <f aca="false">IF($C819="","",N(商品マスタ!$M818))</f>
        <v/>
      </c>
      <c r="U819" s="40" t="str">
        <f aca="false">IF($S819="","",N($S819)*N($T819))</f>
        <v/>
      </c>
      <c r="V819" s="18"/>
    </row>
    <row r="820" customFormat="false" ht="15" hidden="false" customHeight="false" outlineLevel="0" collapsed="false">
      <c r="B820" s="12" t="n">
        <v>814</v>
      </c>
      <c r="C820" s="36" t="str">
        <f aca="false">IF(商品マスタ!$C819="","",商品マスタ!$C819)</f>
        <v/>
      </c>
      <c r="D820" s="12" t="str">
        <f aca="false">IF($C820="","",商品マスタ!$D819)</f>
        <v/>
      </c>
      <c r="E820" s="12" t="str">
        <f aca="false">IF($C820="","",商品マスタ!$G819)</f>
        <v/>
      </c>
      <c r="F820" s="12" t="str">
        <f aca="false">IF($C820="","",IF(商品マスタ!$P819="","理論",商品マスタ!$P819))</f>
        <v/>
      </c>
      <c r="G820" s="17" t="str">
        <f aca="false">IF($C820="","",N(商品マスタ!$H819))</f>
        <v/>
      </c>
      <c r="H820" s="14"/>
      <c r="I820" s="17" t="str">
        <f aca="false">IF($C820="","",N($H820)*N(商品マスタ!$N819))</f>
        <v/>
      </c>
      <c r="J820" s="17" t="str">
        <f aca="false">IF($C820="","",N($I820)-N($G820))</f>
        <v/>
      </c>
      <c r="K820" s="37" t="str">
        <f aca="false">IF($C820="","",N(商品マスタ!$I819))</f>
        <v/>
      </c>
      <c r="L820" s="17" t="str">
        <f aca="false">IF($C820="","",MAX(1,N(商品マスタ!$J819)))</f>
        <v/>
      </c>
      <c r="M820" s="38" t="str">
        <f aca="false">IF($C820="","",N(TOP!$C$16)*N($K820))</f>
        <v/>
      </c>
      <c r="N820" s="17" t="str">
        <f aca="false">IF($C820="","",ROUNDUP(N($M820)/N($L820),0))</f>
        <v/>
      </c>
      <c r="O820" s="17" t="str">
        <f aca="false">IF($C820="","",N(商品マスタ!$R819))</f>
        <v/>
      </c>
      <c r="P820" s="17" t="str">
        <f aca="false">IF($C820="","",IF($F820="理論",(N($O820)+N($N820))-N($G820),(N($O820)+N($N820))-N($I820)))</f>
        <v/>
      </c>
      <c r="Q820" s="17" t="str">
        <f aca="false">IF($C820="","",MAX(1,N(商品マスタ!$K819)))</f>
        <v/>
      </c>
      <c r="R820" s="39" t="str">
        <f aca="false">IF($C820="","",IF(N($P820)/N($Q820)&lt;=0,"",ROUNDUP(N($P820)/N($Q820),0)))</f>
        <v/>
      </c>
      <c r="S820" s="14"/>
      <c r="T820" s="40" t="str">
        <f aca="false">IF($C820="","",N(商品マスタ!$M819))</f>
        <v/>
      </c>
      <c r="U820" s="40" t="str">
        <f aca="false">IF($S820="","",N($S820)*N($T820))</f>
        <v/>
      </c>
      <c r="V820" s="18"/>
    </row>
    <row r="821" customFormat="false" ht="15" hidden="false" customHeight="false" outlineLevel="0" collapsed="false">
      <c r="B821" s="12" t="n">
        <v>815</v>
      </c>
      <c r="C821" s="36" t="str">
        <f aca="false">IF(商品マスタ!$C820="","",商品マスタ!$C820)</f>
        <v/>
      </c>
      <c r="D821" s="12" t="str">
        <f aca="false">IF($C821="","",商品マスタ!$D820)</f>
        <v/>
      </c>
      <c r="E821" s="12" t="str">
        <f aca="false">IF($C821="","",商品マスタ!$G820)</f>
        <v/>
      </c>
      <c r="F821" s="12" t="str">
        <f aca="false">IF($C821="","",IF(商品マスタ!$P820="","理論",商品マスタ!$P820))</f>
        <v/>
      </c>
      <c r="G821" s="17" t="str">
        <f aca="false">IF($C821="","",N(商品マスタ!$H820))</f>
        <v/>
      </c>
      <c r="H821" s="14"/>
      <c r="I821" s="17" t="str">
        <f aca="false">IF($C821="","",N($H821)*N(商品マスタ!$N820))</f>
        <v/>
      </c>
      <c r="J821" s="17" t="str">
        <f aca="false">IF($C821="","",N($I821)-N($G821))</f>
        <v/>
      </c>
      <c r="K821" s="37" t="str">
        <f aca="false">IF($C821="","",N(商品マスタ!$I820))</f>
        <v/>
      </c>
      <c r="L821" s="17" t="str">
        <f aca="false">IF($C821="","",MAX(1,N(商品マスタ!$J820)))</f>
        <v/>
      </c>
      <c r="M821" s="38" t="str">
        <f aca="false">IF($C821="","",N(TOP!$C$16)*N($K821))</f>
        <v/>
      </c>
      <c r="N821" s="17" t="str">
        <f aca="false">IF($C821="","",ROUNDUP(N($M821)/N($L821),0))</f>
        <v/>
      </c>
      <c r="O821" s="17" t="str">
        <f aca="false">IF($C821="","",N(商品マスタ!$R820))</f>
        <v/>
      </c>
      <c r="P821" s="17" t="str">
        <f aca="false">IF($C821="","",IF($F821="理論",(N($O821)+N($N821))-N($G821),(N($O821)+N($N821))-N($I821)))</f>
        <v/>
      </c>
      <c r="Q821" s="17" t="str">
        <f aca="false">IF($C821="","",MAX(1,N(商品マスタ!$K820)))</f>
        <v/>
      </c>
      <c r="R821" s="39" t="str">
        <f aca="false">IF($C821="","",IF(N($P821)/N($Q821)&lt;=0,"",ROUNDUP(N($P821)/N($Q821),0)))</f>
        <v/>
      </c>
      <c r="S821" s="14"/>
      <c r="T821" s="40" t="str">
        <f aca="false">IF($C821="","",N(商品マスタ!$M820))</f>
        <v/>
      </c>
      <c r="U821" s="40" t="str">
        <f aca="false">IF($S821="","",N($S821)*N($T821))</f>
        <v/>
      </c>
      <c r="V821" s="18"/>
    </row>
    <row r="822" customFormat="false" ht="15" hidden="false" customHeight="false" outlineLevel="0" collapsed="false">
      <c r="B822" s="12" t="n">
        <v>816</v>
      </c>
      <c r="C822" s="36" t="str">
        <f aca="false">IF(商品マスタ!$C821="","",商品マスタ!$C821)</f>
        <v/>
      </c>
      <c r="D822" s="12" t="str">
        <f aca="false">IF($C822="","",商品マスタ!$D821)</f>
        <v/>
      </c>
      <c r="E822" s="12" t="str">
        <f aca="false">IF($C822="","",商品マスタ!$G821)</f>
        <v/>
      </c>
      <c r="F822" s="12" t="str">
        <f aca="false">IF($C822="","",IF(商品マスタ!$P821="","理論",商品マスタ!$P821))</f>
        <v/>
      </c>
      <c r="G822" s="17" t="str">
        <f aca="false">IF($C822="","",N(商品マスタ!$H821))</f>
        <v/>
      </c>
      <c r="H822" s="14"/>
      <c r="I822" s="17" t="str">
        <f aca="false">IF($C822="","",N($H822)*N(商品マスタ!$N821))</f>
        <v/>
      </c>
      <c r="J822" s="17" t="str">
        <f aca="false">IF($C822="","",N($I822)-N($G822))</f>
        <v/>
      </c>
      <c r="K822" s="37" t="str">
        <f aca="false">IF($C822="","",N(商品マスタ!$I821))</f>
        <v/>
      </c>
      <c r="L822" s="17" t="str">
        <f aca="false">IF($C822="","",MAX(1,N(商品マスタ!$J821)))</f>
        <v/>
      </c>
      <c r="M822" s="38" t="str">
        <f aca="false">IF($C822="","",N(TOP!$C$16)*N($K822))</f>
        <v/>
      </c>
      <c r="N822" s="17" t="str">
        <f aca="false">IF($C822="","",ROUNDUP(N($M822)/N($L822),0))</f>
        <v/>
      </c>
      <c r="O822" s="17" t="str">
        <f aca="false">IF($C822="","",N(商品マスタ!$R821))</f>
        <v/>
      </c>
      <c r="P822" s="17" t="str">
        <f aca="false">IF($C822="","",IF($F822="理論",(N($O822)+N($N822))-N($G822),(N($O822)+N($N822))-N($I822)))</f>
        <v/>
      </c>
      <c r="Q822" s="17" t="str">
        <f aca="false">IF($C822="","",MAX(1,N(商品マスタ!$K821)))</f>
        <v/>
      </c>
      <c r="R822" s="39" t="str">
        <f aca="false">IF($C822="","",IF(N($P822)/N($Q822)&lt;=0,"",ROUNDUP(N($P822)/N($Q822),0)))</f>
        <v/>
      </c>
      <c r="S822" s="14"/>
      <c r="T822" s="40" t="str">
        <f aca="false">IF($C822="","",N(商品マスタ!$M821))</f>
        <v/>
      </c>
      <c r="U822" s="40" t="str">
        <f aca="false">IF($S822="","",N($S822)*N($T822))</f>
        <v/>
      </c>
      <c r="V822" s="18"/>
    </row>
    <row r="823" customFormat="false" ht="15" hidden="false" customHeight="false" outlineLevel="0" collapsed="false">
      <c r="B823" s="12" t="n">
        <v>817</v>
      </c>
      <c r="C823" s="36" t="str">
        <f aca="false">IF(商品マスタ!$C822="","",商品マスタ!$C822)</f>
        <v/>
      </c>
      <c r="D823" s="12" t="str">
        <f aca="false">IF($C823="","",商品マスタ!$D822)</f>
        <v/>
      </c>
      <c r="E823" s="12" t="str">
        <f aca="false">IF($C823="","",商品マスタ!$G822)</f>
        <v/>
      </c>
      <c r="F823" s="12" t="str">
        <f aca="false">IF($C823="","",IF(商品マスタ!$P822="","理論",商品マスタ!$P822))</f>
        <v/>
      </c>
      <c r="G823" s="17" t="str">
        <f aca="false">IF($C823="","",N(商品マスタ!$H822))</f>
        <v/>
      </c>
      <c r="H823" s="14"/>
      <c r="I823" s="17" t="str">
        <f aca="false">IF($C823="","",N($H823)*N(商品マスタ!$N822))</f>
        <v/>
      </c>
      <c r="J823" s="17" t="str">
        <f aca="false">IF($C823="","",N($I823)-N($G823))</f>
        <v/>
      </c>
      <c r="K823" s="37" t="str">
        <f aca="false">IF($C823="","",N(商品マスタ!$I822))</f>
        <v/>
      </c>
      <c r="L823" s="17" t="str">
        <f aca="false">IF($C823="","",MAX(1,N(商品マスタ!$J822)))</f>
        <v/>
      </c>
      <c r="M823" s="38" t="str">
        <f aca="false">IF($C823="","",N(TOP!$C$16)*N($K823))</f>
        <v/>
      </c>
      <c r="N823" s="17" t="str">
        <f aca="false">IF($C823="","",ROUNDUP(N($M823)/N($L823),0))</f>
        <v/>
      </c>
      <c r="O823" s="17" t="str">
        <f aca="false">IF($C823="","",N(商品マスタ!$R822))</f>
        <v/>
      </c>
      <c r="P823" s="17" t="str">
        <f aca="false">IF($C823="","",IF($F823="理論",(N($O823)+N($N823))-N($G823),(N($O823)+N($N823))-N($I823)))</f>
        <v/>
      </c>
      <c r="Q823" s="17" t="str">
        <f aca="false">IF($C823="","",MAX(1,N(商品マスタ!$K822)))</f>
        <v/>
      </c>
      <c r="R823" s="39" t="str">
        <f aca="false">IF($C823="","",IF(N($P823)/N($Q823)&lt;=0,"",ROUNDUP(N($P823)/N($Q823),0)))</f>
        <v/>
      </c>
      <c r="S823" s="14"/>
      <c r="T823" s="40" t="str">
        <f aca="false">IF($C823="","",N(商品マスタ!$M822))</f>
        <v/>
      </c>
      <c r="U823" s="40" t="str">
        <f aca="false">IF($S823="","",N($S823)*N($T823))</f>
        <v/>
      </c>
      <c r="V823" s="18"/>
    </row>
    <row r="824" customFormat="false" ht="15" hidden="false" customHeight="false" outlineLevel="0" collapsed="false">
      <c r="B824" s="12" t="n">
        <v>818</v>
      </c>
      <c r="C824" s="36" t="str">
        <f aca="false">IF(商品マスタ!$C823="","",商品マスタ!$C823)</f>
        <v/>
      </c>
      <c r="D824" s="12" t="str">
        <f aca="false">IF($C824="","",商品マスタ!$D823)</f>
        <v/>
      </c>
      <c r="E824" s="12" t="str">
        <f aca="false">IF($C824="","",商品マスタ!$G823)</f>
        <v/>
      </c>
      <c r="F824" s="12" t="str">
        <f aca="false">IF($C824="","",IF(商品マスタ!$P823="","理論",商品マスタ!$P823))</f>
        <v/>
      </c>
      <c r="G824" s="17" t="str">
        <f aca="false">IF($C824="","",N(商品マスタ!$H823))</f>
        <v/>
      </c>
      <c r="H824" s="14"/>
      <c r="I824" s="17" t="str">
        <f aca="false">IF($C824="","",N($H824)*N(商品マスタ!$N823))</f>
        <v/>
      </c>
      <c r="J824" s="17" t="str">
        <f aca="false">IF($C824="","",N($I824)-N($G824))</f>
        <v/>
      </c>
      <c r="K824" s="37" t="str">
        <f aca="false">IF($C824="","",N(商品マスタ!$I823))</f>
        <v/>
      </c>
      <c r="L824" s="17" t="str">
        <f aca="false">IF($C824="","",MAX(1,N(商品マスタ!$J823)))</f>
        <v/>
      </c>
      <c r="M824" s="38" t="str">
        <f aca="false">IF($C824="","",N(TOP!$C$16)*N($K824))</f>
        <v/>
      </c>
      <c r="N824" s="17" t="str">
        <f aca="false">IF($C824="","",ROUNDUP(N($M824)/N($L824),0))</f>
        <v/>
      </c>
      <c r="O824" s="17" t="str">
        <f aca="false">IF($C824="","",N(商品マスタ!$R823))</f>
        <v/>
      </c>
      <c r="P824" s="17" t="str">
        <f aca="false">IF($C824="","",IF($F824="理論",(N($O824)+N($N824))-N($G824),(N($O824)+N($N824))-N($I824)))</f>
        <v/>
      </c>
      <c r="Q824" s="17" t="str">
        <f aca="false">IF($C824="","",MAX(1,N(商品マスタ!$K823)))</f>
        <v/>
      </c>
      <c r="R824" s="39" t="str">
        <f aca="false">IF($C824="","",IF(N($P824)/N($Q824)&lt;=0,"",ROUNDUP(N($P824)/N($Q824),0)))</f>
        <v/>
      </c>
      <c r="S824" s="14"/>
      <c r="T824" s="40" t="str">
        <f aca="false">IF($C824="","",N(商品マスタ!$M823))</f>
        <v/>
      </c>
      <c r="U824" s="40" t="str">
        <f aca="false">IF($S824="","",N($S824)*N($T824))</f>
        <v/>
      </c>
      <c r="V824" s="18"/>
    </row>
    <row r="825" customFormat="false" ht="15" hidden="false" customHeight="false" outlineLevel="0" collapsed="false">
      <c r="B825" s="12" t="n">
        <v>819</v>
      </c>
      <c r="C825" s="36" t="str">
        <f aca="false">IF(商品マスタ!$C824="","",商品マスタ!$C824)</f>
        <v/>
      </c>
      <c r="D825" s="12" t="str">
        <f aca="false">IF($C825="","",商品マスタ!$D824)</f>
        <v/>
      </c>
      <c r="E825" s="12" t="str">
        <f aca="false">IF($C825="","",商品マスタ!$G824)</f>
        <v/>
      </c>
      <c r="F825" s="12" t="str">
        <f aca="false">IF($C825="","",IF(商品マスタ!$P824="","理論",商品マスタ!$P824))</f>
        <v/>
      </c>
      <c r="G825" s="17" t="str">
        <f aca="false">IF($C825="","",N(商品マスタ!$H824))</f>
        <v/>
      </c>
      <c r="H825" s="14"/>
      <c r="I825" s="17" t="str">
        <f aca="false">IF($C825="","",N($H825)*N(商品マスタ!$N824))</f>
        <v/>
      </c>
      <c r="J825" s="17" t="str">
        <f aca="false">IF($C825="","",N($I825)-N($G825))</f>
        <v/>
      </c>
      <c r="K825" s="37" t="str">
        <f aca="false">IF($C825="","",N(商品マスタ!$I824))</f>
        <v/>
      </c>
      <c r="L825" s="17" t="str">
        <f aca="false">IF($C825="","",MAX(1,N(商品マスタ!$J824)))</f>
        <v/>
      </c>
      <c r="M825" s="38" t="str">
        <f aca="false">IF($C825="","",N(TOP!$C$16)*N($K825))</f>
        <v/>
      </c>
      <c r="N825" s="17" t="str">
        <f aca="false">IF($C825="","",ROUNDUP(N($M825)/N($L825),0))</f>
        <v/>
      </c>
      <c r="O825" s="17" t="str">
        <f aca="false">IF($C825="","",N(商品マスタ!$R824))</f>
        <v/>
      </c>
      <c r="P825" s="17" t="str">
        <f aca="false">IF($C825="","",IF($F825="理論",(N($O825)+N($N825))-N($G825),(N($O825)+N($N825))-N($I825)))</f>
        <v/>
      </c>
      <c r="Q825" s="17" t="str">
        <f aca="false">IF($C825="","",MAX(1,N(商品マスタ!$K824)))</f>
        <v/>
      </c>
      <c r="R825" s="39" t="str">
        <f aca="false">IF($C825="","",IF(N($P825)/N($Q825)&lt;=0,"",ROUNDUP(N($P825)/N($Q825),0)))</f>
        <v/>
      </c>
      <c r="S825" s="14"/>
      <c r="T825" s="40" t="str">
        <f aca="false">IF($C825="","",N(商品マスタ!$M824))</f>
        <v/>
      </c>
      <c r="U825" s="40" t="str">
        <f aca="false">IF($S825="","",N($S825)*N($T825))</f>
        <v/>
      </c>
      <c r="V825" s="18"/>
    </row>
    <row r="826" customFormat="false" ht="15" hidden="false" customHeight="false" outlineLevel="0" collapsed="false">
      <c r="B826" s="12" t="n">
        <v>820</v>
      </c>
      <c r="C826" s="36" t="str">
        <f aca="false">IF(商品マスタ!$C825="","",商品マスタ!$C825)</f>
        <v/>
      </c>
      <c r="D826" s="12" t="str">
        <f aca="false">IF($C826="","",商品マスタ!$D825)</f>
        <v/>
      </c>
      <c r="E826" s="12" t="str">
        <f aca="false">IF($C826="","",商品マスタ!$G825)</f>
        <v/>
      </c>
      <c r="F826" s="12" t="str">
        <f aca="false">IF($C826="","",IF(商品マスタ!$P825="","理論",商品マスタ!$P825))</f>
        <v/>
      </c>
      <c r="G826" s="17" t="str">
        <f aca="false">IF($C826="","",N(商品マスタ!$H825))</f>
        <v/>
      </c>
      <c r="H826" s="14"/>
      <c r="I826" s="17" t="str">
        <f aca="false">IF($C826="","",N($H826)*N(商品マスタ!$N825))</f>
        <v/>
      </c>
      <c r="J826" s="17" t="str">
        <f aca="false">IF($C826="","",N($I826)-N($G826))</f>
        <v/>
      </c>
      <c r="K826" s="37" t="str">
        <f aca="false">IF($C826="","",N(商品マスタ!$I825))</f>
        <v/>
      </c>
      <c r="L826" s="17" t="str">
        <f aca="false">IF($C826="","",MAX(1,N(商品マスタ!$J825)))</f>
        <v/>
      </c>
      <c r="M826" s="38" t="str">
        <f aca="false">IF($C826="","",N(TOP!$C$16)*N($K826))</f>
        <v/>
      </c>
      <c r="N826" s="17" t="str">
        <f aca="false">IF($C826="","",ROUNDUP(N($M826)/N($L826),0))</f>
        <v/>
      </c>
      <c r="O826" s="17" t="str">
        <f aca="false">IF($C826="","",N(商品マスタ!$R825))</f>
        <v/>
      </c>
      <c r="P826" s="17" t="str">
        <f aca="false">IF($C826="","",IF($F826="理論",(N($O826)+N($N826))-N($G826),(N($O826)+N($N826))-N($I826)))</f>
        <v/>
      </c>
      <c r="Q826" s="17" t="str">
        <f aca="false">IF($C826="","",MAX(1,N(商品マスタ!$K825)))</f>
        <v/>
      </c>
      <c r="R826" s="39" t="str">
        <f aca="false">IF($C826="","",IF(N($P826)/N($Q826)&lt;=0,"",ROUNDUP(N($P826)/N($Q826),0)))</f>
        <v/>
      </c>
      <c r="S826" s="14"/>
      <c r="T826" s="40" t="str">
        <f aca="false">IF($C826="","",N(商品マスタ!$M825))</f>
        <v/>
      </c>
      <c r="U826" s="40" t="str">
        <f aca="false">IF($S826="","",N($S826)*N($T826))</f>
        <v/>
      </c>
      <c r="V826" s="18"/>
    </row>
    <row r="827" customFormat="false" ht="15" hidden="false" customHeight="false" outlineLevel="0" collapsed="false">
      <c r="B827" s="12" t="n">
        <v>821</v>
      </c>
      <c r="C827" s="36" t="str">
        <f aca="false">IF(商品マスタ!$C826="","",商品マスタ!$C826)</f>
        <v/>
      </c>
      <c r="D827" s="12" t="str">
        <f aca="false">IF($C827="","",商品マスタ!$D826)</f>
        <v/>
      </c>
      <c r="E827" s="12" t="str">
        <f aca="false">IF($C827="","",商品マスタ!$G826)</f>
        <v/>
      </c>
      <c r="F827" s="12" t="str">
        <f aca="false">IF($C827="","",IF(商品マスタ!$P826="","理論",商品マスタ!$P826))</f>
        <v/>
      </c>
      <c r="G827" s="17" t="str">
        <f aca="false">IF($C827="","",N(商品マスタ!$H826))</f>
        <v/>
      </c>
      <c r="H827" s="14"/>
      <c r="I827" s="17" t="str">
        <f aca="false">IF($C827="","",N($H827)*N(商品マスタ!$N826))</f>
        <v/>
      </c>
      <c r="J827" s="17" t="str">
        <f aca="false">IF($C827="","",N($I827)-N($G827))</f>
        <v/>
      </c>
      <c r="K827" s="37" t="str">
        <f aca="false">IF($C827="","",N(商品マスタ!$I826))</f>
        <v/>
      </c>
      <c r="L827" s="17" t="str">
        <f aca="false">IF($C827="","",MAX(1,N(商品マスタ!$J826)))</f>
        <v/>
      </c>
      <c r="M827" s="38" t="str">
        <f aca="false">IF($C827="","",N(TOP!$C$16)*N($K827))</f>
        <v/>
      </c>
      <c r="N827" s="17" t="str">
        <f aca="false">IF($C827="","",ROUNDUP(N($M827)/N($L827),0))</f>
        <v/>
      </c>
      <c r="O827" s="17" t="str">
        <f aca="false">IF($C827="","",N(商品マスタ!$R826))</f>
        <v/>
      </c>
      <c r="P827" s="17" t="str">
        <f aca="false">IF($C827="","",IF($F827="理論",(N($O827)+N($N827))-N($G827),(N($O827)+N($N827))-N($I827)))</f>
        <v/>
      </c>
      <c r="Q827" s="17" t="str">
        <f aca="false">IF($C827="","",MAX(1,N(商品マスタ!$K826)))</f>
        <v/>
      </c>
      <c r="R827" s="39" t="str">
        <f aca="false">IF($C827="","",IF(N($P827)/N($Q827)&lt;=0,"",ROUNDUP(N($P827)/N($Q827),0)))</f>
        <v/>
      </c>
      <c r="S827" s="14"/>
      <c r="T827" s="40" t="str">
        <f aca="false">IF($C827="","",N(商品マスタ!$M826))</f>
        <v/>
      </c>
      <c r="U827" s="40" t="str">
        <f aca="false">IF($S827="","",N($S827)*N($T827))</f>
        <v/>
      </c>
      <c r="V827" s="18"/>
    </row>
    <row r="828" customFormat="false" ht="15" hidden="false" customHeight="false" outlineLevel="0" collapsed="false">
      <c r="B828" s="12" t="n">
        <v>822</v>
      </c>
      <c r="C828" s="36" t="str">
        <f aca="false">IF(商品マスタ!$C827="","",商品マスタ!$C827)</f>
        <v/>
      </c>
      <c r="D828" s="12" t="str">
        <f aca="false">IF($C828="","",商品マスタ!$D827)</f>
        <v/>
      </c>
      <c r="E828" s="12" t="str">
        <f aca="false">IF($C828="","",商品マスタ!$G827)</f>
        <v/>
      </c>
      <c r="F828" s="12" t="str">
        <f aca="false">IF($C828="","",IF(商品マスタ!$P827="","理論",商品マスタ!$P827))</f>
        <v/>
      </c>
      <c r="G828" s="17" t="str">
        <f aca="false">IF($C828="","",N(商品マスタ!$H827))</f>
        <v/>
      </c>
      <c r="H828" s="14"/>
      <c r="I828" s="17" t="str">
        <f aca="false">IF($C828="","",N($H828)*N(商品マスタ!$N827))</f>
        <v/>
      </c>
      <c r="J828" s="17" t="str">
        <f aca="false">IF($C828="","",N($I828)-N($G828))</f>
        <v/>
      </c>
      <c r="K828" s="37" t="str">
        <f aca="false">IF($C828="","",N(商品マスタ!$I827))</f>
        <v/>
      </c>
      <c r="L828" s="17" t="str">
        <f aca="false">IF($C828="","",MAX(1,N(商品マスタ!$J827)))</f>
        <v/>
      </c>
      <c r="M828" s="38" t="str">
        <f aca="false">IF($C828="","",N(TOP!$C$16)*N($K828))</f>
        <v/>
      </c>
      <c r="N828" s="17" t="str">
        <f aca="false">IF($C828="","",ROUNDUP(N($M828)/N($L828),0))</f>
        <v/>
      </c>
      <c r="O828" s="17" t="str">
        <f aca="false">IF($C828="","",N(商品マスタ!$R827))</f>
        <v/>
      </c>
      <c r="P828" s="17" t="str">
        <f aca="false">IF($C828="","",IF($F828="理論",(N($O828)+N($N828))-N($G828),(N($O828)+N($N828))-N($I828)))</f>
        <v/>
      </c>
      <c r="Q828" s="17" t="str">
        <f aca="false">IF($C828="","",MAX(1,N(商品マスタ!$K827)))</f>
        <v/>
      </c>
      <c r="R828" s="39" t="str">
        <f aca="false">IF($C828="","",IF(N($P828)/N($Q828)&lt;=0,"",ROUNDUP(N($P828)/N($Q828),0)))</f>
        <v/>
      </c>
      <c r="S828" s="14"/>
      <c r="T828" s="40" t="str">
        <f aca="false">IF($C828="","",N(商品マスタ!$M827))</f>
        <v/>
      </c>
      <c r="U828" s="40" t="str">
        <f aca="false">IF($S828="","",N($S828)*N($T828))</f>
        <v/>
      </c>
      <c r="V828" s="18"/>
    </row>
    <row r="829" customFormat="false" ht="15" hidden="false" customHeight="false" outlineLevel="0" collapsed="false">
      <c r="B829" s="12" t="n">
        <v>823</v>
      </c>
      <c r="C829" s="36" t="str">
        <f aca="false">IF(商品マスタ!$C828="","",商品マスタ!$C828)</f>
        <v/>
      </c>
      <c r="D829" s="12" t="str">
        <f aca="false">IF($C829="","",商品マスタ!$D828)</f>
        <v/>
      </c>
      <c r="E829" s="12" t="str">
        <f aca="false">IF($C829="","",商品マスタ!$G828)</f>
        <v/>
      </c>
      <c r="F829" s="12" t="str">
        <f aca="false">IF($C829="","",IF(商品マスタ!$P828="","理論",商品マスタ!$P828))</f>
        <v/>
      </c>
      <c r="G829" s="17" t="str">
        <f aca="false">IF($C829="","",N(商品マスタ!$H828))</f>
        <v/>
      </c>
      <c r="H829" s="14"/>
      <c r="I829" s="17" t="str">
        <f aca="false">IF($C829="","",N($H829)*N(商品マスタ!$N828))</f>
        <v/>
      </c>
      <c r="J829" s="17" t="str">
        <f aca="false">IF($C829="","",N($I829)-N($G829))</f>
        <v/>
      </c>
      <c r="K829" s="37" t="str">
        <f aca="false">IF($C829="","",N(商品マスタ!$I828))</f>
        <v/>
      </c>
      <c r="L829" s="17" t="str">
        <f aca="false">IF($C829="","",MAX(1,N(商品マスタ!$J828)))</f>
        <v/>
      </c>
      <c r="M829" s="38" t="str">
        <f aca="false">IF($C829="","",N(TOP!$C$16)*N($K829))</f>
        <v/>
      </c>
      <c r="N829" s="17" t="str">
        <f aca="false">IF($C829="","",ROUNDUP(N($M829)/N($L829),0))</f>
        <v/>
      </c>
      <c r="O829" s="17" t="str">
        <f aca="false">IF($C829="","",N(商品マスタ!$R828))</f>
        <v/>
      </c>
      <c r="P829" s="17" t="str">
        <f aca="false">IF($C829="","",IF($F829="理論",(N($O829)+N($N829))-N($G829),(N($O829)+N($N829))-N($I829)))</f>
        <v/>
      </c>
      <c r="Q829" s="17" t="str">
        <f aca="false">IF($C829="","",MAX(1,N(商品マスタ!$K828)))</f>
        <v/>
      </c>
      <c r="R829" s="39" t="str">
        <f aca="false">IF($C829="","",IF(N($P829)/N($Q829)&lt;=0,"",ROUNDUP(N($P829)/N($Q829),0)))</f>
        <v/>
      </c>
      <c r="S829" s="14"/>
      <c r="T829" s="40" t="str">
        <f aca="false">IF($C829="","",N(商品マスタ!$M828))</f>
        <v/>
      </c>
      <c r="U829" s="40" t="str">
        <f aca="false">IF($S829="","",N($S829)*N($T829))</f>
        <v/>
      </c>
      <c r="V829" s="18"/>
    </row>
    <row r="830" customFormat="false" ht="15" hidden="false" customHeight="false" outlineLevel="0" collapsed="false">
      <c r="B830" s="12" t="n">
        <v>824</v>
      </c>
      <c r="C830" s="36" t="str">
        <f aca="false">IF(商品マスタ!$C829="","",商品マスタ!$C829)</f>
        <v/>
      </c>
      <c r="D830" s="12" t="str">
        <f aca="false">IF($C830="","",商品マスタ!$D829)</f>
        <v/>
      </c>
      <c r="E830" s="12" t="str">
        <f aca="false">IF($C830="","",商品マスタ!$G829)</f>
        <v/>
      </c>
      <c r="F830" s="12" t="str">
        <f aca="false">IF($C830="","",IF(商品マスタ!$P829="","理論",商品マスタ!$P829))</f>
        <v/>
      </c>
      <c r="G830" s="17" t="str">
        <f aca="false">IF($C830="","",N(商品マスタ!$H829))</f>
        <v/>
      </c>
      <c r="H830" s="14"/>
      <c r="I830" s="17" t="str">
        <f aca="false">IF($C830="","",N($H830)*N(商品マスタ!$N829))</f>
        <v/>
      </c>
      <c r="J830" s="17" t="str">
        <f aca="false">IF($C830="","",N($I830)-N($G830))</f>
        <v/>
      </c>
      <c r="K830" s="37" t="str">
        <f aca="false">IF($C830="","",N(商品マスタ!$I829))</f>
        <v/>
      </c>
      <c r="L830" s="17" t="str">
        <f aca="false">IF($C830="","",MAX(1,N(商品マスタ!$J829)))</f>
        <v/>
      </c>
      <c r="M830" s="38" t="str">
        <f aca="false">IF($C830="","",N(TOP!$C$16)*N($K830))</f>
        <v/>
      </c>
      <c r="N830" s="17" t="str">
        <f aca="false">IF($C830="","",ROUNDUP(N($M830)/N($L830),0))</f>
        <v/>
      </c>
      <c r="O830" s="17" t="str">
        <f aca="false">IF($C830="","",N(商品マスタ!$R829))</f>
        <v/>
      </c>
      <c r="P830" s="17" t="str">
        <f aca="false">IF($C830="","",IF($F830="理論",(N($O830)+N($N830))-N($G830),(N($O830)+N($N830))-N($I830)))</f>
        <v/>
      </c>
      <c r="Q830" s="17" t="str">
        <f aca="false">IF($C830="","",MAX(1,N(商品マスタ!$K829)))</f>
        <v/>
      </c>
      <c r="R830" s="39" t="str">
        <f aca="false">IF($C830="","",IF(N($P830)/N($Q830)&lt;=0,"",ROUNDUP(N($P830)/N($Q830),0)))</f>
        <v/>
      </c>
      <c r="S830" s="14"/>
      <c r="T830" s="40" t="str">
        <f aca="false">IF($C830="","",N(商品マスタ!$M829))</f>
        <v/>
      </c>
      <c r="U830" s="40" t="str">
        <f aca="false">IF($S830="","",N($S830)*N($T830))</f>
        <v/>
      </c>
      <c r="V830" s="18"/>
    </row>
    <row r="831" customFormat="false" ht="15" hidden="false" customHeight="false" outlineLevel="0" collapsed="false">
      <c r="B831" s="12" t="n">
        <v>825</v>
      </c>
      <c r="C831" s="36" t="str">
        <f aca="false">IF(商品マスタ!$C830="","",商品マスタ!$C830)</f>
        <v/>
      </c>
      <c r="D831" s="12" t="str">
        <f aca="false">IF($C831="","",商品マスタ!$D830)</f>
        <v/>
      </c>
      <c r="E831" s="12" t="str">
        <f aca="false">IF($C831="","",商品マスタ!$G830)</f>
        <v/>
      </c>
      <c r="F831" s="12" t="str">
        <f aca="false">IF($C831="","",IF(商品マスタ!$P830="","理論",商品マスタ!$P830))</f>
        <v/>
      </c>
      <c r="G831" s="17" t="str">
        <f aca="false">IF($C831="","",N(商品マスタ!$H830))</f>
        <v/>
      </c>
      <c r="H831" s="14"/>
      <c r="I831" s="17" t="str">
        <f aca="false">IF($C831="","",N($H831)*N(商品マスタ!$N830))</f>
        <v/>
      </c>
      <c r="J831" s="17" t="str">
        <f aca="false">IF($C831="","",N($I831)-N($G831))</f>
        <v/>
      </c>
      <c r="K831" s="37" t="str">
        <f aca="false">IF($C831="","",N(商品マスタ!$I830))</f>
        <v/>
      </c>
      <c r="L831" s="17" t="str">
        <f aca="false">IF($C831="","",MAX(1,N(商品マスタ!$J830)))</f>
        <v/>
      </c>
      <c r="M831" s="38" t="str">
        <f aca="false">IF($C831="","",N(TOP!$C$16)*N($K831))</f>
        <v/>
      </c>
      <c r="N831" s="17" t="str">
        <f aca="false">IF($C831="","",ROUNDUP(N($M831)/N($L831),0))</f>
        <v/>
      </c>
      <c r="O831" s="17" t="str">
        <f aca="false">IF($C831="","",N(商品マスタ!$R830))</f>
        <v/>
      </c>
      <c r="P831" s="17" t="str">
        <f aca="false">IF($C831="","",IF($F831="理論",(N($O831)+N($N831))-N($G831),(N($O831)+N($N831))-N($I831)))</f>
        <v/>
      </c>
      <c r="Q831" s="17" t="str">
        <f aca="false">IF($C831="","",MAX(1,N(商品マスタ!$K830)))</f>
        <v/>
      </c>
      <c r="R831" s="39" t="str">
        <f aca="false">IF($C831="","",IF(N($P831)/N($Q831)&lt;=0,"",ROUNDUP(N($P831)/N($Q831),0)))</f>
        <v/>
      </c>
      <c r="S831" s="14"/>
      <c r="T831" s="40" t="str">
        <f aca="false">IF($C831="","",N(商品マスタ!$M830))</f>
        <v/>
      </c>
      <c r="U831" s="40" t="str">
        <f aca="false">IF($S831="","",N($S831)*N($T831))</f>
        <v/>
      </c>
      <c r="V831" s="18"/>
    </row>
    <row r="832" customFormat="false" ht="15" hidden="false" customHeight="false" outlineLevel="0" collapsed="false">
      <c r="B832" s="12" t="n">
        <v>826</v>
      </c>
      <c r="C832" s="36" t="str">
        <f aca="false">IF(商品マスタ!$C831="","",商品マスタ!$C831)</f>
        <v/>
      </c>
      <c r="D832" s="12" t="str">
        <f aca="false">IF($C832="","",商品マスタ!$D831)</f>
        <v/>
      </c>
      <c r="E832" s="12" t="str">
        <f aca="false">IF($C832="","",商品マスタ!$G831)</f>
        <v/>
      </c>
      <c r="F832" s="12" t="str">
        <f aca="false">IF($C832="","",IF(商品マスタ!$P831="","理論",商品マスタ!$P831))</f>
        <v/>
      </c>
      <c r="G832" s="17" t="str">
        <f aca="false">IF($C832="","",N(商品マスタ!$H831))</f>
        <v/>
      </c>
      <c r="H832" s="14"/>
      <c r="I832" s="17" t="str">
        <f aca="false">IF($C832="","",N($H832)*N(商品マスタ!$N831))</f>
        <v/>
      </c>
      <c r="J832" s="17" t="str">
        <f aca="false">IF($C832="","",N($I832)-N($G832))</f>
        <v/>
      </c>
      <c r="K832" s="37" t="str">
        <f aca="false">IF($C832="","",N(商品マスタ!$I831))</f>
        <v/>
      </c>
      <c r="L832" s="17" t="str">
        <f aca="false">IF($C832="","",MAX(1,N(商品マスタ!$J831)))</f>
        <v/>
      </c>
      <c r="M832" s="38" t="str">
        <f aca="false">IF($C832="","",N(TOP!$C$16)*N($K832))</f>
        <v/>
      </c>
      <c r="N832" s="17" t="str">
        <f aca="false">IF($C832="","",ROUNDUP(N($M832)/N($L832),0))</f>
        <v/>
      </c>
      <c r="O832" s="17" t="str">
        <f aca="false">IF($C832="","",N(商品マスタ!$R831))</f>
        <v/>
      </c>
      <c r="P832" s="17" t="str">
        <f aca="false">IF($C832="","",IF($F832="理論",(N($O832)+N($N832))-N($G832),(N($O832)+N($N832))-N($I832)))</f>
        <v/>
      </c>
      <c r="Q832" s="17" t="str">
        <f aca="false">IF($C832="","",MAX(1,N(商品マスタ!$K831)))</f>
        <v/>
      </c>
      <c r="R832" s="39" t="str">
        <f aca="false">IF($C832="","",IF(N($P832)/N($Q832)&lt;=0,"",ROUNDUP(N($P832)/N($Q832),0)))</f>
        <v/>
      </c>
      <c r="S832" s="14"/>
      <c r="T832" s="40" t="str">
        <f aca="false">IF($C832="","",N(商品マスタ!$M831))</f>
        <v/>
      </c>
      <c r="U832" s="40" t="str">
        <f aca="false">IF($S832="","",N($S832)*N($T832))</f>
        <v/>
      </c>
      <c r="V832" s="18"/>
    </row>
    <row r="833" customFormat="false" ht="15" hidden="false" customHeight="false" outlineLevel="0" collapsed="false">
      <c r="B833" s="12" t="n">
        <v>827</v>
      </c>
      <c r="C833" s="36" t="str">
        <f aca="false">IF(商品マスタ!$C832="","",商品マスタ!$C832)</f>
        <v/>
      </c>
      <c r="D833" s="12" t="str">
        <f aca="false">IF($C833="","",商品マスタ!$D832)</f>
        <v/>
      </c>
      <c r="E833" s="12" t="str">
        <f aca="false">IF($C833="","",商品マスタ!$G832)</f>
        <v/>
      </c>
      <c r="F833" s="12" t="str">
        <f aca="false">IF($C833="","",IF(商品マスタ!$P832="","理論",商品マスタ!$P832))</f>
        <v/>
      </c>
      <c r="G833" s="17" t="str">
        <f aca="false">IF($C833="","",N(商品マスタ!$H832))</f>
        <v/>
      </c>
      <c r="H833" s="14"/>
      <c r="I833" s="17" t="str">
        <f aca="false">IF($C833="","",N($H833)*N(商品マスタ!$N832))</f>
        <v/>
      </c>
      <c r="J833" s="17" t="str">
        <f aca="false">IF($C833="","",N($I833)-N($G833))</f>
        <v/>
      </c>
      <c r="K833" s="37" t="str">
        <f aca="false">IF($C833="","",N(商品マスタ!$I832))</f>
        <v/>
      </c>
      <c r="L833" s="17" t="str">
        <f aca="false">IF($C833="","",MAX(1,N(商品マスタ!$J832)))</f>
        <v/>
      </c>
      <c r="M833" s="38" t="str">
        <f aca="false">IF($C833="","",N(TOP!$C$16)*N($K833))</f>
        <v/>
      </c>
      <c r="N833" s="17" t="str">
        <f aca="false">IF($C833="","",ROUNDUP(N($M833)/N($L833),0))</f>
        <v/>
      </c>
      <c r="O833" s="17" t="str">
        <f aca="false">IF($C833="","",N(商品マスタ!$R832))</f>
        <v/>
      </c>
      <c r="P833" s="17" t="str">
        <f aca="false">IF($C833="","",IF($F833="理論",(N($O833)+N($N833))-N($G833),(N($O833)+N($N833))-N($I833)))</f>
        <v/>
      </c>
      <c r="Q833" s="17" t="str">
        <f aca="false">IF($C833="","",MAX(1,N(商品マスタ!$K832)))</f>
        <v/>
      </c>
      <c r="R833" s="39" t="str">
        <f aca="false">IF($C833="","",IF(N($P833)/N($Q833)&lt;=0,"",ROUNDUP(N($P833)/N($Q833),0)))</f>
        <v/>
      </c>
      <c r="S833" s="14"/>
      <c r="T833" s="40" t="str">
        <f aca="false">IF($C833="","",N(商品マスタ!$M832))</f>
        <v/>
      </c>
      <c r="U833" s="40" t="str">
        <f aca="false">IF($S833="","",N($S833)*N($T833))</f>
        <v/>
      </c>
      <c r="V833" s="18"/>
    </row>
    <row r="834" customFormat="false" ht="15" hidden="false" customHeight="false" outlineLevel="0" collapsed="false">
      <c r="B834" s="12" t="n">
        <v>828</v>
      </c>
      <c r="C834" s="36" t="str">
        <f aca="false">IF(商品マスタ!$C833="","",商品マスタ!$C833)</f>
        <v/>
      </c>
      <c r="D834" s="12" t="str">
        <f aca="false">IF($C834="","",商品マスタ!$D833)</f>
        <v/>
      </c>
      <c r="E834" s="12" t="str">
        <f aca="false">IF($C834="","",商品マスタ!$G833)</f>
        <v/>
      </c>
      <c r="F834" s="12" t="str">
        <f aca="false">IF($C834="","",IF(商品マスタ!$P833="","理論",商品マスタ!$P833))</f>
        <v/>
      </c>
      <c r="G834" s="17" t="str">
        <f aca="false">IF($C834="","",N(商品マスタ!$H833))</f>
        <v/>
      </c>
      <c r="H834" s="14"/>
      <c r="I834" s="17" t="str">
        <f aca="false">IF($C834="","",N($H834)*N(商品マスタ!$N833))</f>
        <v/>
      </c>
      <c r="J834" s="17" t="str">
        <f aca="false">IF($C834="","",N($I834)-N($G834))</f>
        <v/>
      </c>
      <c r="K834" s="37" t="str">
        <f aca="false">IF($C834="","",N(商品マスタ!$I833))</f>
        <v/>
      </c>
      <c r="L834" s="17" t="str">
        <f aca="false">IF($C834="","",MAX(1,N(商品マスタ!$J833)))</f>
        <v/>
      </c>
      <c r="M834" s="38" t="str">
        <f aca="false">IF($C834="","",N(TOP!$C$16)*N($K834))</f>
        <v/>
      </c>
      <c r="N834" s="17" t="str">
        <f aca="false">IF($C834="","",ROUNDUP(N($M834)/N($L834),0))</f>
        <v/>
      </c>
      <c r="O834" s="17" t="str">
        <f aca="false">IF($C834="","",N(商品マスタ!$R833))</f>
        <v/>
      </c>
      <c r="P834" s="17" t="str">
        <f aca="false">IF($C834="","",IF($F834="理論",(N($O834)+N($N834))-N($G834),(N($O834)+N($N834))-N($I834)))</f>
        <v/>
      </c>
      <c r="Q834" s="17" t="str">
        <f aca="false">IF($C834="","",MAX(1,N(商品マスタ!$K833)))</f>
        <v/>
      </c>
      <c r="R834" s="39" t="str">
        <f aca="false">IF($C834="","",IF(N($P834)/N($Q834)&lt;=0,"",ROUNDUP(N($P834)/N($Q834),0)))</f>
        <v/>
      </c>
      <c r="S834" s="14"/>
      <c r="T834" s="40" t="str">
        <f aca="false">IF($C834="","",N(商品マスタ!$M833))</f>
        <v/>
      </c>
      <c r="U834" s="40" t="str">
        <f aca="false">IF($S834="","",N($S834)*N($T834))</f>
        <v/>
      </c>
      <c r="V834" s="18"/>
    </row>
    <row r="835" customFormat="false" ht="15" hidden="false" customHeight="false" outlineLevel="0" collapsed="false">
      <c r="B835" s="12" t="n">
        <v>829</v>
      </c>
      <c r="C835" s="36" t="str">
        <f aca="false">IF(商品マスタ!$C834="","",商品マスタ!$C834)</f>
        <v/>
      </c>
      <c r="D835" s="12" t="str">
        <f aca="false">IF($C835="","",商品マスタ!$D834)</f>
        <v/>
      </c>
      <c r="E835" s="12" t="str">
        <f aca="false">IF($C835="","",商品マスタ!$G834)</f>
        <v/>
      </c>
      <c r="F835" s="12" t="str">
        <f aca="false">IF($C835="","",IF(商品マスタ!$P834="","理論",商品マスタ!$P834))</f>
        <v/>
      </c>
      <c r="G835" s="17" t="str">
        <f aca="false">IF($C835="","",N(商品マスタ!$H834))</f>
        <v/>
      </c>
      <c r="H835" s="14"/>
      <c r="I835" s="17" t="str">
        <f aca="false">IF($C835="","",N($H835)*N(商品マスタ!$N834))</f>
        <v/>
      </c>
      <c r="J835" s="17" t="str">
        <f aca="false">IF($C835="","",N($I835)-N($G835))</f>
        <v/>
      </c>
      <c r="K835" s="37" t="str">
        <f aca="false">IF($C835="","",N(商品マスタ!$I834))</f>
        <v/>
      </c>
      <c r="L835" s="17" t="str">
        <f aca="false">IF($C835="","",MAX(1,N(商品マスタ!$J834)))</f>
        <v/>
      </c>
      <c r="M835" s="38" t="str">
        <f aca="false">IF($C835="","",N(TOP!$C$16)*N($K835))</f>
        <v/>
      </c>
      <c r="N835" s="17" t="str">
        <f aca="false">IF($C835="","",ROUNDUP(N($M835)/N($L835),0))</f>
        <v/>
      </c>
      <c r="O835" s="17" t="str">
        <f aca="false">IF($C835="","",N(商品マスタ!$R834))</f>
        <v/>
      </c>
      <c r="P835" s="17" t="str">
        <f aca="false">IF($C835="","",IF($F835="理論",(N($O835)+N($N835))-N($G835),(N($O835)+N($N835))-N($I835)))</f>
        <v/>
      </c>
      <c r="Q835" s="17" t="str">
        <f aca="false">IF($C835="","",MAX(1,N(商品マスタ!$K834)))</f>
        <v/>
      </c>
      <c r="R835" s="39" t="str">
        <f aca="false">IF($C835="","",IF(N($P835)/N($Q835)&lt;=0,"",ROUNDUP(N($P835)/N($Q835),0)))</f>
        <v/>
      </c>
      <c r="S835" s="14"/>
      <c r="T835" s="40" t="str">
        <f aca="false">IF($C835="","",N(商品マスタ!$M834))</f>
        <v/>
      </c>
      <c r="U835" s="40" t="str">
        <f aca="false">IF($S835="","",N($S835)*N($T835))</f>
        <v/>
      </c>
      <c r="V835" s="18"/>
    </row>
    <row r="836" customFormat="false" ht="15" hidden="false" customHeight="false" outlineLevel="0" collapsed="false">
      <c r="B836" s="12" t="n">
        <v>830</v>
      </c>
      <c r="C836" s="36" t="str">
        <f aca="false">IF(商品マスタ!$C835="","",商品マスタ!$C835)</f>
        <v/>
      </c>
      <c r="D836" s="12" t="str">
        <f aca="false">IF($C836="","",商品マスタ!$D835)</f>
        <v/>
      </c>
      <c r="E836" s="12" t="str">
        <f aca="false">IF($C836="","",商品マスタ!$G835)</f>
        <v/>
      </c>
      <c r="F836" s="12" t="str">
        <f aca="false">IF($C836="","",IF(商品マスタ!$P835="","理論",商品マスタ!$P835))</f>
        <v/>
      </c>
      <c r="G836" s="17" t="str">
        <f aca="false">IF($C836="","",N(商品マスタ!$H835))</f>
        <v/>
      </c>
      <c r="H836" s="14"/>
      <c r="I836" s="17" t="str">
        <f aca="false">IF($C836="","",N($H836)*N(商品マスタ!$N835))</f>
        <v/>
      </c>
      <c r="J836" s="17" t="str">
        <f aca="false">IF($C836="","",N($I836)-N($G836))</f>
        <v/>
      </c>
      <c r="K836" s="37" t="str">
        <f aca="false">IF($C836="","",N(商品マスタ!$I835))</f>
        <v/>
      </c>
      <c r="L836" s="17" t="str">
        <f aca="false">IF($C836="","",MAX(1,N(商品マスタ!$J835)))</f>
        <v/>
      </c>
      <c r="M836" s="38" t="str">
        <f aca="false">IF($C836="","",N(TOP!$C$16)*N($K836))</f>
        <v/>
      </c>
      <c r="N836" s="17" t="str">
        <f aca="false">IF($C836="","",ROUNDUP(N($M836)/N($L836),0))</f>
        <v/>
      </c>
      <c r="O836" s="17" t="str">
        <f aca="false">IF($C836="","",N(商品マスタ!$R835))</f>
        <v/>
      </c>
      <c r="P836" s="17" t="str">
        <f aca="false">IF($C836="","",IF($F836="理論",(N($O836)+N($N836))-N($G836),(N($O836)+N($N836))-N($I836)))</f>
        <v/>
      </c>
      <c r="Q836" s="17" t="str">
        <f aca="false">IF($C836="","",MAX(1,N(商品マスタ!$K835)))</f>
        <v/>
      </c>
      <c r="R836" s="39" t="str">
        <f aca="false">IF($C836="","",IF(N($P836)/N($Q836)&lt;=0,"",ROUNDUP(N($P836)/N($Q836),0)))</f>
        <v/>
      </c>
      <c r="S836" s="14"/>
      <c r="T836" s="40" t="str">
        <f aca="false">IF($C836="","",N(商品マスタ!$M835))</f>
        <v/>
      </c>
      <c r="U836" s="40" t="str">
        <f aca="false">IF($S836="","",N($S836)*N($T836))</f>
        <v/>
      </c>
      <c r="V836" s="18"/>
    </row>
    <row r="837" customFormat="false" ht="15" hidden="false" customHeight="false" outlineLevel="0" collapsed="false">
      <c r="B837" s="12" t="n">
        <v>831</v>
      </c>
      <c r="C837" s="36" t="str">
        <f aca="false">IF(商品マスタ!$C836="","",商品マスタ!$C836)</f>
        <v/>
      </c>
      <c r="D837" s="12" t="str">
        <f aca="false">IF($C837="","",商品マスタ!$D836)</f>
        <v/>
      </c>
      <c r="E837" s="12" t="str">
        <f aca="false">IF($C837="","",商品マスタ!$G836)</f>
        <v/>
      </c>
      <c r="F837" s="12" t="str">
        <f aca="false">IF($C837="","",IF(商品マスタ!$P836="","理論",商品マスタ!$P836))</f>
        <v/>
      </c>
      <c r="G837" s="17" t="str">
        <f aca="false">IF($C837="","",N(商品マスタ!$H836))</f>
        <v/>
      </c>
      <c r="H837" s="14"/>
      <c r="I837" s="17" t="str">
        <f aca="false">IF($C837="","",N($H837)*N(商品マスタ!$N836))</f>
        <v/>
      </c>
      <c r="J837" s="17" t="str">
        <f aca="false">IF($C837="","",N($I837)-N($G837))</f>
        <v/>
      </c>
      <c r="K837" s="37" t="str">
        <f aca="false">IF($C837="","",N(商品マスタ!$I836))</f>
        <v/>
      </c>
      <c r="L837" s="17" t="str">
        <f aca="false">IF($C837="","",MAX(1,N(商品マスタ!$J836)))</f>
        <v/>
      </c>
      <c r="M837" s="38" t="str">
        <f aca="false">IF($C837="","",N(TOP!$C$16)*N($K837))</f>
        <v/>
      </c>
      <c r="N837" s="17" t="str">
        <f aca="false">IF($C837="","",ROUNDUP(N($M837)/N($L837),0))</f>
        <v/>
      </c>
      <c r="O837" s="17" t="str">
        <f aca="false">IF($C837="","",N(商品マスタ!$R836))</f>
        <v/>
      </c>
      <c r="P837" s="17" t="str">
        <f aca="false">IF($C837="","",IF($F837="理論",(N($O837)+N($N837))-N($G837),(N($O837)+N($N837))-N($I837)))</f>
        <v/>
      </c>
      <c r="Q837" s="17" t="str">
        <f aca="false">IF($C837="","",MAX(1,N(商品マスタ!$K836)))</f>
        <v/>
      </c>
      <c r="R837" s="39" t="str">
        <f aca="false">IF($C837="","",IF(N($P837)/N($Q837)&lt;=0,"",ROUNDUP(N($P837)/N($Q837),0)))</f>
        <v/>
      </c>
      <c r="S837" s="14"/>
      <c r="T837" s="40" t="str">
        <f aca="false">IF($C837="","",N(商品マスタ!$M836))</f>
        <v/>
      </c>
      <c r="U837" s="40" t="str">
        <f aca="false">IF($S837="","",N($S837)*N($T837))</f>
        <v/>
      </c>
      <c r="V837" s="18"/>
    </row>
    <row r="838" customFormat="false" ht="15" hidden="false" customHeight="false" outlineLevel="0" collapsed="false">
      <c r="B838" s="12" t="n">
        <v>832</v>
      </c>
      <c r="C838" s="36" t="str">
        <f aca="false">IF(商品マスタ!$C837="","",商品マスタ!$C837)</f>
        <v/>
      </c>
      <c r="D838" s="12" t="str">
        <f aca="false">IF($C838="","",商品マスタ!$D837)</f>
        <v/>
      </c>
      <c r="E838" s="12" t="str">
        <f aca="false">IF($C838="","",商品マスタ!$G837)</f>
        <v/>
      </c>
      <c r="F838" s="12" t="str">
        <f aca="false">IF($C838="","",IF(商品マスタ!$P837="","理論",商品マスタ!$P837))</f>
        <v/>
      </c>
      <c r="G838" s="17" t="str">
        <f aca="false">IF($C838="","",N(商品マスタ!$H837))</f>
        <v/>
      </c>
      <c r="H838" s="14"/>
      <c r="I838" s="17" t="str">
        <f aca="false">IF($C838="","",N($H838)*N(商品マスタ!$N837))</f>
        <v/>
      </c>
      <c r="J838" s="17" t="str">
        <f aca="false">IF($C838="","",N($I838)-N($G838))</f>
        <v/>
      </c>
      <c r="K838" s="37" t="str">
        <f aca="false">IF($C838="","",N(商品マスタ!$I837))</f>
        <v/>
      </c>
      <c r="L838" s="17" t="str">
        <f aca="false">IF($C838="","",MAX(1,N(商品マスタ!$J837)))</f>
        <v/>
      </c>
      <c r="M838" s="38" t="str">
        <f aca="false">IF($C838="","",N(TOP!$C$16)*N($K838))</f>
        <v/>
      </c>
      <c r="N838" s="17" t="str">
        <f aca="false">IF($C838="","",ROUNDUP(N($M838)/N($L838),0))</f>
        <v/>
      </c>
      <c r="O838" s="17" t="str">
        <f aca="false">IF($C838="","",N(商品マスタ!$R837))</f>
        <v/>
      </c>
      <c r="P838" s="17" t="str">
        <f aca="false">IF($C838="","",IF($F838="理論",(N($O838)+N($N838))-N($G838),(N($O838)+N($N838))-N($I838)))</f>
        <v/>
      </c>
      <c r="Q838" s="17" t="str">
        <f aca="false">IF($C838="","",MAX(1,N(商品マスタ!$K837)))</f>
        <v/>
      </c>
      <c r="R838" s="39" t="str">
        <f aca="false">IF($C838="","",IF(N($P838)/N($Q838)&lt;=0,"",ROUNDUP(N($P838)/N($Q838),0)))</f>
        <v/>
      </c>
      <c r="S838" s="14"/>
      <c r="T838" s="40" t="str">
        <f aca="false">IF($C838="","",N(商品マスタ!$M837))</f>
        <v/>
      </c>
      <c r="U838" s="40" t="str">
        <f aca="false">IF($S838="","",N($S838)*N($T838))</f>
        <v/>
      </c>
      <c r="V838" s="18"/>
    </row>
    <row r="839" customFormat="false" ht="15" hidden="false" customHeight="false" outlineLevel="0" collapsed="false">
      <c r="B839" s="12" t="n">
        <v>833</v>
      </c>
      <c r="C839" s="36" t="str">
        <f aca="false">IF(商品マスタ!$C838="","",商品マスタ!$C838)</f>
        <v/>
      </c>
      <c r="D839" s="12" t="str">
        <f aca="false">IF($C839="","",商品マスタ!$D838)</f>
        <v/>
      </c>
      <c r="E839" s="12" t="str">
        <f aca="false">IF($C839="","",商品マスタ!$G838)</f>
        <v/>
      </c>
      <c r="F839" s="12" t="str">
        <f aca="false">IF($C839="","",IF(商品マスタ!$P838="","理論",商品マスタ!$P838))</f>
        <v/>
      </c>
      <c r="G839" s="17" t="str">
        <f aca="false">IF($C839="","",N(商品マスタ!$H838))</f>
        <v/>
      </c>
      <c r="H839" s="14"/>
      <c r="I839" s="17" t="str">
        <f aca="false">IF($C839="","",N($H839)*N(商品マスタ!$N838))</f>
        <v/>
      </c>
      <c r="J839" s="17" t="str">
        <f aca="false">IF($C839="","",N($I839)-N($G839))</f>
        <v/>
      </c>
      <c r="K839" s="37" t="str">
        <f aca="false">IF($C839="","",N(商品マスタ!$I838))</f>
        <v/>
      </c>
      <c r="L839" s="17" t="str">
        <f aca="false">IF($C839="","",MAX(1,N(商品マスタ!$J838)))</f>
        <v/>
      </c>
      <c r="M839" s="38" t="str">
        <f aca="false">IF($C839="","",N(TOP!$C$16)*N($K839))</f>
        <v/>
      </c>
      <c r="N839" s="17" t="str">
        <f aca="false">IF($C839="","",ROUNDUP(N($M839)/N($L839),0))</f>
        <v/>
      </c>
      <c r="O839" s="17" t="str">
        <f aca="false">IF($C839="","",N(商品マスタ!$R838))</f>
        <v/>
      </c>
      <c r="P839" s="17" t="str">
        <f aca="false">IF($C839="","",IF($F839="理論",(N($O839)+N($N839))-N($G839),(N($O839)+N($N839))-N($I839)))</f>
        <v/>
      </c>
      <c r="Q839" s="17" t="str">
        <f aca="false">IF($C839="","",MAX(1,N(商品マスタ!$K838)))</f>
        <v/>
      </c>
      <c r="R839" s="39" t="str">
        <f aca="false">IF($C839="","",IF(N($P839)/N($Q839)&lt;=0,"",ROUNDUP(N($P839)/N($Q839),0)))</f>
        <v/>
      </c>
      <c r="S839" s="14"/>
      <c r="T839" s="40" t="str">
        <f aca="false">IF($C839="","",N(商品マスタ!$M838))</f>
        <v/>
      </c>
      <c r="U839" s="40" t="str">
        <f aca="false">IF($S839="","",N($S839)*N($T839))</f>
        <v/>
      </c>
      <c r="V839" s="18"/>
    </row>
    <row r="840" customFormat="false" ht="15" hidden="false" customHeight="false" outlineLevel="0" collapsed="false">
      <c r="B840" s="12" t="n">
        <v>834</v>
      </c>
      <c r="C840" s="36" t="str">
        <f aca="false">IF(商品マスタ!$C839="","",商品マスタ!$C839)</f>
        <v/>
      </c>
      <c r="D840" s="12" t="str">
        <f aca="false">IF($C840="","",商品マスタ!$D839)</f>
        <v/>
      </c>
      <c r="E840" s="12" t="str">
        <f aca="false">IF($C840="","",商品マスタ!$G839)</f>
        <v/>
      </c>
      <c r="F840" s="12" t="str">
        <f aca="false">IF($C840="","",IF(商品マスタ!$P839="","理論",商品マスタ!$P839))</f>
        <v/>
      </c>
      <c r="G840" s="17" t="str">
        <f aca="false">IF($C840="","",N(商品マスタ!$H839))</f>
        <v/>
      </c>
      <c r="H840" s="14"/>
      <c r="I840" s="17" t="str">
        <f aca="false">IF($C840="","",N($H840)*N(商品マスタ!$N839))</f>
        <v/>
      </c>
      <c r="J840" s="17" t="str">
        <f aca="false">IF($C840="","",N($I840)-N($G840))</f>
        <v/>
      </c>
      <c r="K840" s="37" t="str">
        <f aca="false">IF($C840="","",N(商品マスタ!$I839))</f>
        <v/>
      </c>
      <c r="L840" s="17" t="str">
        <f aca="false">IF($C840="","",MAX(1,N(商品マスタ!$J839)))</f>
        <v/>
      </c>
      <c r="M840" s="38" t="str">
        <f aca="false">IF($C840="","",N(TOP!$C$16)*N($K840))</f>
        <v/>
      </c>
      <c r="N840" s="17" t="str">
        <f aca="false">IF($C840="","",ROUNDUP(N($M840)/N($L840),0))</f>
        <v/>
      </c>
      <c r="O840" s="17" t="str">
        <f aca="false">IF($C840="","",N(商品マスタ!$R839))</f>
        <v/>
      </c>
      <c r="P840" s="17" t="str">
        <f aca="false">IF($C840="","",IF($F840="理論",(N($O840)+N($N840))-N($G840),(N($O840)+N($N840))-N($I840)))</f>
        <v/>
      </c>
      <c r="Q840" s="17" t="str">
        <f aca="false">IF($C840="","",MAX(1,N(商品マスタ!$K839)))</f>
        <v/>
      </c>
      <c r="R840" s="39" t="str">
        <f aca="false">IF($C840="","",IF(N($P840)/N($Q840)&lt;=0,"",ROUNDUP(N($P840)/N($Q840),0)))</f>
        <v/>
      </c>
      <c r="S840" s="14"/>
      <c r="T840" s="40" t="str">
        <f aca="false">IF($C840="","",N(商品マスタ!$M839))</f>
        <v/>
      </c>
      <c r="U840" s="40" t="str">
        <f aca="false">IF($S840="","",N($S840)*N($T840))</f>
        <v/>
      </c>
      <c r="V840" s="18"/>
    </row>
    <row r="841" customFormat="false" ht="15" hidden="false" customHeight="false" outlineLevel="0" collapsed="false">
      <c r="B841" s="12" t="n">
        <v>835</v>
      </c>
      <c r="C841" s="36" t="str">
        <f aca="false">IF(商品マスタ!$C840="","",商品マスタ!$C840)</f>
        <v/>
      </c>
      <c r="D841" s="12" t="str">
        <f aca="false">IF($C841="","",商品マスタ!$D840)</f>
        <v/>
      </c>
      <c r="E841" s="12" t="str">
        <f aca="false">IF($C841="","",商品マスタ!$G840)</f>
        <v/>
      </c>
      <c r="F841" s="12" t="str">
        <f aca="false">IF($C841="","",IF(商品マスタ!$P840="","理論",商品マスタ!$P840))</f>
        <v/>
      </c>
      <c r="G841" s="17" t="str">
        <f aca="false">IF($C841="","",N(商品マスタ!$H840))</f>
        <v/>
      </c>
      <c r="H841" s="14"/>
      <c r="I841" s="17" t="str">
        <f aca="false">IF($C841="","",N($H841)*N(商品マスタ!$N840))</f>
        <v/>
      </c>
      <c r="J841" s="17" t="str">
        <f aca="false">IF($C841="","",N($I841)-N($G841))</f>
        <v/>
      </c>
      <c r="K841" s="37" t="str">
        <f aca="false">IF($C841="","",N(商品マスタ!$I840))</f>
        <v/>
      </c>
      <c r="L841" s="17" t="str">
        <f aca="false">IF($C841="","",MAX(1,N(商品マスタ!$J840)))</f>
        <v/>
      </c>
      <c r="M841" s="38" t="str">
        <f aca="false">IF($C841="","",N(TOP!$C$16)*N($K841))</f>
        <v/>
      </c>
      <c r="N841" s="17" t="str">
        <f aca="false">IF($C841="","",ROUNDUP(N($M841)/N($L841),0))</f>
        <v/>
      </c>
      <c r="O841" s="17" t="str">
        <f aca="false">IF($C841="","",N(商品マスタ!$R840))</f>
        <v/>
      </c>
      <c r="P841" s="17" t="str">
        <f aca="false">IF($C841="","",IF($F841="理論",(N($O841)+N($N841))-N($G841),(N($O841)+N($N841))-N($I841)))</f>
        <v/>
      </c>
      <c r="Q841" s="17" t="str">
        <f aca="false">IF($C841="","",MAX(1,N(商品マスタ!$K840)))</f>
        <v/>
      </c>
      <c r="R841" s="39" t="str">
        <f aca="false">IF($C841="","",IF(N($P841)/N($Q841)&lt;=0,"",ROUNDUP(N($P841)/N($Q841),0)))</f>
        <v/>
      </c>
      <c r="S841" s="14"/>
      <c r="T841" s="40" t="str">
        <f aca="false">IF($C841="","",N(商品マスタ!$M840))</f>
        <v/>
      </c>
      <c r="U841" s="40" t="str">
        <f aca="false">IF($S841="","",N($S841)*N($T841))</f>
        <v/>
      </c>
      <c r="V841" s="18"/>
    </row>
    <row r="842" customFormat="false" ht="15" hidden="false" customHeight="false" outlineLevel="0" collapsed="false">
      <c r="B842" s="12" t="n">
        <v>836</v>
      </c>
      <c r="C842" s="36" t="str">
        <f aca="false">IF(商品マスタ!$C841="","",商品マスタ!$C841)</f>
        <v/>
      </c>
      <c r="D842" s="12" t="str">
        <f aca="false">IF($C842="","",商品マスタ!$D841)</f>
        <v/>
      </c>
      <c r="E842" s="12" t="str">
        <f aca="false">IF($C842="","",商品マスタ!$G841)</f>
        <v/>
      </c>
      <c r="F842" s="12" t="str">
        <f aca="false">IF($C842="","",IF(商品マスタ!$P841="","理論",商品マスタ!$P841))</f>
        <v/>
      </c>
      <c r="G842" s="17" t="str">
        <f aca="false">IF($C842="","",N(商品マスタ!$H841))</f>
        <v/>
      </c>
      <c r="H842" s="14"/>
      <c r="I842" s="17" t="str">
        <f aca="false">IF($C842="","",N($H842)*N(商品マスタ!$N841))</f>
        <v/>
      </c>
      <c r="J842" s="17" t="str">
        <f aca="false">IF($C842="","",N($I842)-N($G842))</f>
        <v/>
      </c>
      <c r="K842" s="37" t="str">
        <f aca="false">IF($C842="","",N(商品マスタ!$I841))</f>
        <v/>
      </c>
      <c r="L842" s="17" t="str">
        <f aca="false">IF($C842="","",MAX(1,N(商品マスタ!$J841)))</f>
        <v/>
      </c>
      <c r="M842" s="38" t="str">
        <f aca="false">IF($C842="","",N(TOP!$C$16)*N($K842))</f>
        <v/>
      </c>
      <c r="N842" s="17" t="str">
        <f aca="false">IF($C842="","",ROUNDUP(N($M842)/N($L842),0))</f>
        <v/>
      </c>
      <c r="O842" s="17" t="str">
        <f aca="false">IF($C842="","",N(商品マスタ!$R841))</f>
        <v/>
      </c>
      <c r="P842" s="17" t="str">
        <f aca="false">IF($C842="","",IF($F842="理論",(N($O842)+N($N842))-N($G842),(N($O842)+N($N842))-N($I842)))</f>
        <v/>
      </c>
      <c r="Q842" s="17" t="str">
        <f aca="false">IF($C842="","",MAX(1,N(商品マスタ!$K841)))</f>
        <v/>
      </c>
      <c r="R842" s="39" t="str">
        <f aca="false">IF($C842="","",IF(N($P842)/N($Q842)&lt;=0,"",ROUNDUP(N($P842)/N($Q842),0)))</f>
        <v/>
      </c>
      <c r="S842" s="14"/>
      <c r="T842" s="40" t="str">
        <f aca="false">IF($C842="","",N(商品マスタ!$M841))</f>
        <v/>
      </c>
      <c r="U842" s="40" t="str">
        <f aca="false">IF($S842="","",N($S842)*N($T842))</f>
        <v/>
      </c>
      <c r="V842" s="18"/>
    </row>
    <row r="843" customFormat="false" ht="15" hidden="false" customHeight="false" outlineLevel="0" collapsed="false">
      <c r="B843" s="12" t="n">
        <v>837</v>
      </c>
      <c r="C843" s="36" t="str">
        <f aca="false">IF(商品マスタ!$C842="","",商品マスタ!$C842)</f>
        <v/>
      </c>
      <c r="D843" s="12" t="str">
        <f aca="false">IF($C843="","",商品マスタ!$D842)</f>
        <v/>
      </c>
      <c r="E843" s="12" t="str">
        <f aca="false">IF($C843="","",商品マスタ!$G842)</f>
        <v/>
      </c>
      <c r="F843" s="12" t="str">
        <f aca="false">IF($C843="","",IF(商品マスタ!$P842="","理論",商品マスタ!$P842))</f>
        <v/>
      </c>
      <c r="G843" s="17" t="str">
        <f aca="false">IF($C843="","",N(商品マスタ!$H842))</f>
        <v/>
      </c>
      <c r="H843" s="14"/>
      <c r="I843" s="17" t="str">
        <f aca="false">IF($C843="","",N($H843)*N(商品マスタ!$N842))</f>
        <v/>
      </c>
      <c r="J843" s="17" t="str">
        <f aca="false">IF($C843="","",N($I843)-N($G843))</f>
        <v/>
      </c>
      <c r="K843" s="37" t="str">
        <f aca="false">IF($C843="","",N(商品マスタ!$I842))</f>
        <v/>
      </c>
      <c r="L843" s="17" t="str">
        <f aca="false">IF($C843="","",MAX(1,N(商品マスタ!$J842)))</f>
        <v/>
      </c>
      <c r="M843" s="38" t="str">
        <f aca="false">IF($C843="","",N(TOP!$C$16)*N($K843))</f>
        <v/>
      </c>
      <c r="N843" s="17" t="str">
        <f aca="false">IF($C843="","",ROUNDUP(N($M843)/N($L843),0))</f>
        <v/>
      </c>
      <c r="O843" s="17" t="str">
        <f aca="false">IF($C843="","",N(商品マスタ!$R842))</f>
        <v/>
      </c>
      <c r="P843" s="17" t="str">
        <f aca="false">IF($C843="","",IF($F843="理論",(N($O843)+N($N843))-N($G843),(N($O843)+N($N843))-N($I843)))</f>
        <v/>
      </c>
      <c r="Q843" s="17" t="str">
        <f aca="false">IF($C843="","",MAX(1,N(商品マスタ!$K842)))</f>
        <v/>
      </c>
      <c r="R843" s="39" t="str">
        <f aca="false">IF($C843="","",IF(N($P843)/N($Q843)&lt;=0,"",ROUNDUP(N($P843)/N($Q843),0)))</f>
        <v/>
      </c>
      <c r="S843" s="14"/>
      <c r="T843" s="40" t="str">
        <f aca="false">IF($C843="","",N(商品マスタ!$M842))</f>
        <v/>
      </c>
      <c r="U843" s="40" t="str">
        <f aca="false">IF($S843="","",N($S843)*N($T843))</f>
        <v/>
      </c>
      <c r="V843" s="18"/>
    </row>
    <row r="844" customFormat="false" ht="15" hidden="false" customHeight="false" outlineLevel="0" collapsed="false">
      <c r="B844" s="12" t="n">
        <v>838</v>
      </c>
      <c r="C844" s="36" t="str">
        <f aca="false">IF(商品マスタ!$C843="","",商品マスタ!$C843)</f>
        <v/>
      </c>
      <c r="D844" s="12" t="str">
        <f aca="false">IF($C844="","",商品マスタ!$D843)</f>
        <v/>
      </c>
      <c r="E844" s="12" t="str">
        <f aca="false">IF($C844="","",商品マスタ!$G843)</f>
        <v/>
      </c>
      <c r="F844" s="12" t="str">
        <f aca="false">IF($C844="","",IF(商品マスタ!$P843="","理論",商品マスタ!$P843))</f>
        <v/>
      </c>
      <c r="G844" s="17" t="str">
        <f aca="false">IF($C844="","",N(商品マスタ!$H843))</f>
        <v/>
      </c>
      <c r="H844" s="14"/>
      <c r="I844" s="17" t="str">
        <f aca="false">IF($C844="","",N($H844)*N(商品マスタ!$N843))</f>
        <v/>
      </c>
      <c r="J844" s="17" t="str">
        <f aca="false">IF($C844="","",N($I844)-N($G844))</f>
        <v/>
      </c>
      <c r="K844" s="37" t="str">
        <f aca="false">IF($C844="","",N(商品マスタ!$I843))</f>
        <v/>
      </c>
      <c r="L844" s="17" t="str">
        <f aca="false">IF($C844="","",MAX(1,N(商品マスタ!$J843)))</f>
        <v/>
      </c>
      <c r="M844" s="38" t="str">
        <f aca="false">IF($C844="","",N(TOP!$C$16)*N($K844))</f>
        <v/>
      </c>
      <c r="N844" s="17" t="str">
        <f aca="false">IF($C844="","",ROUNDUP(N($M844)/N($L844),0))</f>
        <v/>
      </c>
      <c r="O844" s="17" t="str">
        <f aca="false">IF($C844="","",N(商品マスタ!$R843))</f>
        <v/>
      </c>
      <c r="P844" s="17" t="str">
        <f aca="false">IF($C844="","",IF($F844="理論",(N($O844)+N($N844))-N($G844),(N($O844)+N($N844))-N($I844)))</f>
        <v/>
      </c>
      <c r="Q844" s="17" t="str">
        <f aca="false">IF($C844="","",MAX(1,N(商品マスタ!$K843)))</f>
        <v/>
      </c>
      <c r="R844" s="39" t="str">
        <f aca="false">IF($C844="","",IF(N($P844)/N($Q844)&lt;=0,"",ROUNDUP(N($P844)/N($Q844),0)))</f>
        <v/>
      </c>
      <c r="S844" s="14"/>
      <c r="T844" s="40" t="str">
        <f aca="false">IF($C844="","",N(商品マスタ!$M843))</f>
        <v/>
      </c>
      <c r="U844" s="40" t="str">
        <f aca="false">IF($S844="","",N($S844)*N($T844))</f>
        <v/>
      </c>
      <c r="V844" s="18"/>
    </row>
    <row r="845" customFormat="false" ht="15" hidden="false" customHeight="false" outlineLevel="0" collapsed="false">
      <c r="B845" s="12" t="n">
        <v>839</v>
      </c>
      <c r="C845" s="36" t="str">
        <f aca="false">IF(商品マスタ!$C844="","",商品マスタ!$C844)</f>
        <v/>
      </c>
      <c r="D845" s="12" t="str">
        <f aca="false">IF($C845="","",商品マスタ!$D844)</f>
        <v/>
      </c>
      <c r="E845" s="12" t="str">
        <f aca="false">IF($C845="","",商品マスタ!$G844)</f>
        <v/>
      </c>
      <c r="F845" s="12" t="str">
        <f aca="false">IF($C845="","",IF(商品マスタ!$P844="","理論",商品マスタ!$P844))</f>
        <v/>
      </c>
      <c r="G845" s="17" t="str">
        <f aca="false">IF($C845="","",N(商品マスタ!$H844))</f>
        <v/>
      </c>
      <c r="H845" s="14"/>
      <c r="I845" s="17" t="str">
        <f aca="false">IF($C845="","",N($H845)*N(商品マスタ!$N844))</f>
        <v/>
      </c>
      <c r="J845" s="17" t="str">
        <f aca="false">IF($C845="","",N($I845)-N($G845))</f>
        <v/>
      </c>
      <c r="K845" s="37" t="str">
        <f aca="false">IF($C845="","",N(商品マスタ!$I844))</f>
        <v/>
      </c>
      <c r="L845" s="17" t="str">
        <f aca="false">IF($C845="","",MAX(1,N(商品マスタ!$J844)))</f>
        <v/>
      </c>
      <c r="M845" s="38" t="str">
        <f aca="false">IF($C845="","",N(TOP!$C$16)*N($K845))</f>
        <v/>
      </c>
      <c r="N845" s="17" t="str">
        <f aca="false">IF($C845="","",ROUNDUP(N($M845)/N($L845),0))</f>
        <v/>
      </c>
      <c r="O845" s="17" t="str">
        <f aca="false">IF($C845="","",N(商品マスタ!$R844))</f>
        <v/>
      </c>
      <c r="P845" s="17" t="str">
        <f aca="false">IF($C845="","",IF($F845="理論",(N($O845)+N($N845))-N($G845),(N($O845)+N($N845))-N($I845)))</f>
        <v/>
      </c>
      <c r="Q845" s="17" t="str">
        <f aca="false">IF($C845="","",MAX(1,N(商品マスタ!$K844)))</f>
        <v/>
      </c>
      <c r="R845" s="39" t="str">
        <f aca="false">IF($C845="","",IF(N($P845)/N($Q845)&lt;=0,"",ROUNDUP(N($P845)/N($Q845),0)))</f>
        <v/>
      </c>
      <c r="S845" s="14"/>
      <c r="T845" s="40" t="str">
        <f aca="false">IF($C845="","",N(商品マスタ!$M844))</f>
        <v/>
      </c>
      <c r="U845" s="40" t="str">
        <f aca="false">IF($S845="","",N($S845)*N($T845))</f>
        <v/>
      </c>
      <c r="V845" s="18"/>
    </row>
    <row r="846" customFormat="false" ht="15" hidden="false" customHeight="false" outlineLevel="0" collapsed="false">
      <c r="B846" s="12" t="n">
        <v>840</v>
      </c>
      <c r="C846" s="36" t="str">
        <f aca="false">IF(商品マスタ!$C845="","",商品マスタ!$C845)</f>
        <v/>
      </c>
      <c r="D846" s="12" t="str">
        <f aca="false">IF($C846="","",商品マスタ!$D845)</f>
        <v/>
      </c>
      <c r="E846" s="12" t="str">
        <f aca="false">IF($C846="","",商品マスタ!$G845)</f>
        <v/>
      </c>
      <c r="F846" s="12" t="str">
        <f aca="false">IF($C846="","",IF(商品マスタ!$P845="","理論",商品マスタ!$P845))</f>
        <v/>
      </c>
      <c r="G846" s="17" t="str">
        <f aca="false">IF($C846="","",N(商品マスタ!$H845))</f>
        <v/>
      </c>
      <c r="H846" s="14"/>
      <c r="I846" s="17" t="str">
        <f aca="false">IF($C846="","",N($H846)*N(商品マスタ!$N845))</f>
        <v/>
      </c>
      <c r="J846" s="17" t="str">
        <f aca="false">IF($C846="","",N($I846)-N($G846))</f>
        <v/>
      </c>
      <c r="K846" s="37" t="str">
        <f aca="false">IF($C846="","",N(商品マスタ!$I845))</f>
        <v/>
      </c>
      <c r="L846" s="17" t="str">
        <f aca="false">IF($C846="","",MAX(1,N(商品マスタ!$J845)))</f>
        <v/>
      </c>
      <c r="M846" s="38" t="str">
        <f aca="false">IF($C846="","",N(TOP!$C$16)*N($K846))</f>
        <v/>
      </c>
      <c r="N846" s="17" t="str">
        <f aca="false">IF($C846="","",ROUNDUP(N($M846)/N($L846),0))</f>
        <v/>
      </c>
      <c r="O846" s="17" t="str">
        <f aca="false">IF($C846="","",N(商品マスタ!$R845))</f>
        <v/>
      </c>
      <c r="P846" s="17" t="str">
        <f aca="false">IF($C846="","",IF($F846="理論",(N($O846)+N($N846))-N($G846),(N($O846)+N($N846))-N($I846)))</f>
        <v/>
      </c>
      <c r="Q846" s="17" t="str">
        <f aca="false">IF($C846="","",MAX(1,N(商品マスタ!$K845)))</f>
        <v/>
      </c>
      <c r="R846" s="39" t="str">
        <f aca="false">IF($C846="","",IF(N($P846)/N($Q846)&lt;=0,"",ROUNDUP(N($P846)/N($Q846),0)))</f>
        <v/>
      </c>
      <c r="S846" s="14"/>
      <c r="T846" s="40" t="str">
        <f aca="false">IF($C846="","",N(商品マスタ!$M845))</f>
        <v/>
      </c>
      <c r="U846" s="40" t="str">
        <f aca="false">IF($S846="","",N($S846)*N($T846))</f>
        <v/>
      </c>
      <c r="V846" s="18"/>
    </row>
    <row r="847" customFormat="false" ht="15" hidden="false" customHeight="false" outlineLevel="0" collapsed="false">
      <c r="B847" s="12" t="n">
        <v>841</v>
      </c>
      <c r="C847" s="36" t="str">
        <f aca="false">IF(商品マスタ!$C846="","",商品マスタ!$C846)</f>
        <v/>
      </c>
      <c r="D847" s="12" t="str">
        <f aca="false">IF($C847="","",商品マスタ!$D846)</f>
        <v/>
      </c>
      <c r="E847" s="12" t="str">
        <f aca="false">IF($C847="","",商品マスタ!$G846)</f>
        <v/>
      </c>
      <c r="F847" s="12" t="str">
        <f aca="false">IF($C847="","",IF(商品マスタ!$P846="","理論",商品マスタ!$P846))</f>
        <v/>
      </c>
      <c r="G847" s="17" t="str">
        <f aca="false">IF($C847="","",N(商品マスタ!$H846))</f>
        <v/>
      </c>
      <c r="H847" s="14"/>
      <c r="I847" s="17" t="str">
        <f aca="false">IF($C847="","",N($H847)*N(商品マスタ!$N846))</f>
        <v/>
      </c>
      <c r="J847" s="17" t="str">
        <f aca="false">IF($C847="","",N($I847)-N($G847))</f>
        <v/>
      </c>
      <c r="K847" s="37" t="str">
        <f aca="false">IF($C847="","",N(商品マスタ!$I846))</f>
        <v/>
      </c>
      <c r="L847" s="17" t="str">
        <f aca="false">IF($C847="","",MAX(1,N(商品マスタ!$J846)))</f>
        <v/>
      </c>
      <c r="M847" s="38" t="str">
        <f aca="false">IF($C847="","",N(TOP!$C$16)*N($K847))</f>
        <v/>
      </c>
      <c r="N847" s="17" t="str">
        <f aca="false">IF($C847="","",ROUNDUP(N($M847)/N($L847),0))</f>
        <v/>
      </c>
      <c r="O847" s="17" t="str">
        <f aca="false">IF($C847="","",N(商品マスタ!$R846))</f>
        <v/>
      </c>
      <c r="P847" s="17" t="str">
        <f aca="false">IF($C847="","",IF($F847="理論",(N($O847)+N($N847))-N($G847),(N($O847)+N($N847))-N($I847)))</f>
        <v/>
      </c>
      <c r="Q847" s="17" t="str">
        <f aca="false">IF($C847="","",MAX(1,N(商品マスタ!$K846)))</f>
        <v/>
      </c>
      <c r="R847" s="39" t="str">
        <f aca="false">IF($C847="","",IF(N($P847)/N($Q847)&lt;=0,"",ROUNDUP(N($P847)/N($Q847),0)))</f>
        <v/>
      </c>
      <c r="S847" s="14"/>
      <c r="T847" s="40" t="str">
        <f aca="false">IF($C847="","",N(商品マスタ!$M846))</f>
        <v/>
      </c>
      <c r="U847" s="40" t="str">
        <f aca="false">IF($S847="","",N($S847)*N($T847))</f>
        <v/>
      </c>
      <c r="V847" s="18"/>
    </row>
    <row r="848" customFormat="false" ht="15" hidden="false" customHeight="false" outlineLevel="0" collapsed="false">
      <c r="B848" s="12" t="n">
        <v>842</v>
      </c>
      <c r="C848" s="36" t="str">
        <f aca="false">IF(商品マスタ!$C847="","",商品マスタ!$C847)</f>
        <v/>
      </c>
      <c r="D848" s="12" t="str">
        <f aca="false">IF($C848="","",商品マスタ!$D847)</f>
        <v/>
      </c>
      <c r="E848" s="12" t="str">
        <f aca="false">IF($C848="","",商品マスタ!$G847)</f>
        <v/>
      </c>
      <c r="F848" s="12" t="str">
        <f aca="false">IF($C848="","",IF(商品マスタ!$P847="","理論",商品マスタ!$P847))</f>
        <v/>
      </c>
      <c r="G848" s="17" t="str">
        <f aca="false">IF($C848="","",N(商品マスタ!$H847))</f>
        <v/>
      </c>
      <c r="H848" s="14"/>
      <c r="I848" s="17" t="str">
        <f aca="false">IF($C848="","",N($H848)*N(商品マスタ!$N847))</f>
        <v/>
      </c>
      <c r="J848" s="17" t="str">
        <f aca="false">IF($C848="","",N($I848)-N($G848))</f>
        <v/>
      </c>
      <c r="K848" s="37" t="str">
        <f aca="false">IF($C848="","",N(商品マスタ!$I847))</f>
        <v/>
      </c>
      <c r="L848" s="17" t="str">
        <f aca="false">IF($C848="","",MAX(1,N(商品マスタ!$J847)))</f>
        <v/>
      </c>
      <c r="M848" s="38" t="str">
        <f aca="false">IF($C848="","",N(TOP!$C$16)*N($K848))</f>
        <v/>
      </c>
      <c r="N848" s="17" t="str">
        <f aca="false">IF($C848="","",ROUNDUP(N($M848)/N($L848),0))</f>
        <v/>
      </c>
      <c r="O848" s="17" t="str">
        <f aca="false">IF($C848="","",N(商品マスタ!$R847))</f>
        <v/>
      </c>
      <c r="P848" s="17" t="str">
        <f aca="false">IF($C848="","",IF($F848="理論",(N($O848)+N($N848))-N($G848),(N($O848)+N($N848))-N($I848)))</f>
        <v/>
      </c>
      <c r="Q848" s="17" t="str">
        <f aca="false">IF($C848="","",MAX(1,N(商品マスタ!$K847)))</f>
        <v/>
      </c>
      <c r="R848" s="39" t="str">
        <f aca="false">IF($C848="","",IF(N($P848)/N($Q848)&lt;=0,"",ROUNDUP(N($P848)/N($Q848),0)))</f>
        <v/>
      </c>
      <c r="S848" s="14"/>
      <c r="T848" s="40" t="str">
        <f aca="false">IF($C848="","",N(商品マスタ!$M847))</f>
        <v/>
      </c>
      <c r="U848" s="40" t="str">
        <f aca="false">IF($S848="","",N($S848)*N($T848))</f>
        <v/>
      </c>
      <c r="V848" s="18"/>
    </row>
    <row r="849" customFormat="false" ht="15" hidden="false" customHeight="false" outlineLevel="0" collapsed="false">
      <c r="B849" s="12" t="n">
        <v>843</v>
      </c>
      <c r="C849" s="36" t="str">
        <f aca="false">IF(商品マスタ!$C848="","",商品マスタ!$C848)</f>
        <v/>
      </c>
      <c r="D849" s="12" t="str">
        <f aca="false">IF($C849="","",商品マスタ!$D848)</f>
        <v/>
      </c>
      <c r="E849" s="12" t="str">
        <f aca="false">IF($C849="","",商品マスタ!$G848)</f>
        <v/>
      </c>
      <c r="F849" s="12" t="str">
        <f aca="false">IF($C849="","",IF(商品マスタ!$P848="","理論",商品マスタ!$P848))</f>
        <v/>
      </c>
      <c r="G849" s="17" t="str">
        <f aca="false">IF($C849="","",N(商品マスタ!$H848))</f>
        <v/>
      </c>
      <c r="H849" s="14"/>
      <c r="I849" s="17" t="str">
        <f aca="false">IF($C849="","",N($H849)*N(商品マスタ!$N848))</f>
        <v/>
      </c>
      <c r="J849" s="17" t="str">
        <f aca="false">IF($C849="","",N($I849)-N($G849))</f>
        <v/>
      </c>
      <c r="K849" s="37" t="str">
        <f aca="false">IF($C849="","",N(商品マスタ!$I848))</f>
        <v/>
      </c>
      <c r="L849" s="17" t="str">
        <f aca="false">IF($C849="","",MAX(1,N(商品マスタ!$J848)))</f>
        <v/>
      </c>
      <c r="M849" s="38" t="str">
        <f aca="false">IF($C849="","",N(TOP!$C$16)*N($K849))</f>
        <v/>
      </c>
      <c r="N849" s="17" t="str">
        <f aca="false">IF($C849="","",ROUNDUP(N($M849)/N($L849),0))</f>
        <v/>
      </c>
      <c r="O849" s="17" t="str">
        <f aca="false">IF($C849="","",N(商品マスタ!$R848))</f>
        <v/>
      </c>
      <c r="P849" s="17" t="str">
        <f aca="false">IF($C849="","",IF($F849="理論",(N($O849)+N($N849))-N($G849),(N($O849)+N($N849))-N($I849)))</f>
        <v/>
      </c>
      <c r="Q849" s="17" t="str">
        <f aca="false">IF($C849="","",MAX(1,N(商品マスタ!$K848)))</f>
        <v/>
      </c>
      <c r="R849" s="39" t="str">
        <f aca="false">IF($C849="","",IF(N($P849)/N($Q849)&lt;=0,"",ROUNDUP(N($P849)/N($Q849),0)))</f>
        <v/>
      </c>
      <c r="S849" s="14"/>
      <c r="T849" s="40" t="str">
        <f aca="false">IF($C849="","",N(商品マスタ!$M848))</f>
        <v/>
      </c>
      <c r="U849" s="40" t="str">
        <f aca="false">IF($S849="","",N($S849)*N($T849))</f>
        <v/>
      </c>
      <c r="V849" s="18"/>
    </row>
    <row r="850" customFormat="false" ht="15" hidden="false" customHeight="false" outlineLevel="0" collapsed="false">
      <c r="B850" s="12" t="n">
        <v>844</v>
      </c>
      <c r="C850" s="36" t="str">
        <f aca="false">IF(商品マスタ!$C849="","",商品マスタ!$C849)</f>
        <v/>
      </c>
      <c r="D850" s="12" t="str">
        <f aca="false">IF($C850="","",商品マスタ!$D849)</f>
        <v/>
      </c>
      <c r="E850" s="12" t="str">
        <f aca="false">IF($C850="","",商品マスタ!$G849)</f>
        <v/>
      </c>
      <c r="F850" s="12" t="str">
        <f aca="false">IF($C850="","",IF(商品マスタ!$P849="","理論",商品マスタ!$P849))</f>
        <v/>
      </c>
      <c r="G850" s="17" t="str">
        <f aca="false">IF($C850="","",N(商品マスタ!$H849))</f>
        <v/>
      </c>
      <c r="H850" s="14"/>
      <c r="I850" s="17" t="str">
        <f aca="false">IF($C850="","",N($H850)*N(商品マスタ!$N849))</f>
        <v/>
      </c>
      <c r="J850" s="17" t="str">
        <f aca="false">IF($C850="","",N($I850)-N($G850))</f>
        <v/>
      </c>
      <c r="K850" s="37" t="str">
        <f aca="false">IF($C850="","",N(商品マスタ!$I849))</f>
        <v/>
      </c>
      <c r="L850" s="17" t="str">
        <f aca="false">IF($C850="","",MAX(1,N(商品マスタ!$J849)))</f>
        <v/>
      </c>
      <c r="M850" s="38" t="str">
        <f aca="false">IF($C850="","",N(TOP!$C$16)*N($K850))</f>
        <v/>
      </c>
      <c r="N850" s="17" t="str">
        <f aca="false">IF($C850="","",ROUNDUP(N($M850)/N($L850),0))</f>
        <v/>
      </c>
      <c r="O850" s="17" t="str">
        <f aca="false">IF($C850="","",N(商品マスタ!$R849))</f>
        <v/>
      </c>
      <c r="P850" s="17" t="str">
        <f aca="false">IF($C850="","",IF($F850="理論",(N($O850)+N($N850))-N($G850),(N($O850)+N($N850))-N($I850)))</f>
        <v/>
      </c>
      <c r="Q850" s="17" t="str">
        <f aca="false">IF($C850="","",MAX(1,N(商品マスタ!$K849)))</f>
        <v/>
      </c>
      <c r="R850" s="39" t="str">
        <f aca="false">IF($C850="","",IF(N($P850)/N($Q850)&lt;=0,"",ROUNDUP(N($P850)/N($Q850),0)))</f>
        <v/>
      </c>
      <c r="S850" s="14"/>
      <c r="T850" s="40" t="str">
        <f aca="false">IF($C850="","",N(商品マスタ!$M849))</f>
        <v/>
      </c>
      <c r="U850" s="40" t="str">
        <f aca="false">IF($S850="","",N($S850)*N($T850))</f>
        <v/>
      </c>
      <c r="V850" s="18"/>
    </row>
    <row r="851" customFormat="false" ht="15" hidden="false" customHeight="false" outlineLevel="0" collapsed="false">
      <c r="B851" s="12" t="n">
        <v>845</v>
      </c>
      <c r="C851" s="36" t="str">
        <f aca="false">IF(商品マスタ!$C850="","",商品マスタ!$C850)</f>
        <v/>
      </c>
      <c r="D851" s="12" t="str">
        <f aca="false">IF($C851="","",商品マスタ!$D850)</f>
        <v/>
      </c>
      <c r="E851" s="12" t="str">
        <f aca="false">IF($C851="","",商品マスタ!$G850)</f>
        <v/>
      </c>
      <c r="F851" s="12" t="str">
        <f aca="false">IF($C851="","",IF(商品マスタ!$P850="","理論",商品マスタ!$P850))</f>
        <v/>
      </c>
      <c r="G851" s="17" t="str">
        <f aca="false">IF($C851="","",N(商品マスタ!$H850))</f>
        <v/>
      </c>
      <c r="H851" s="14"/>
      <c r="I851" s="17" t="str">
        <f aca="false">IF($C851="","",N($H851)*N(商品マスタ!$N850))</f>
        <v/>
      </c>
      <c r="J851" s="17" t="str">
        <f aca="false">IF($C851="","",N($I851)-N($G851))</f>
        <v/>
      </c>
      <c r="K851" s="37" t="str">
        <f aca="false">IF($C851="","",N(商品マスタ!$I850))</f>
        <v/>
      </c>
      <c r="L851" s="17" t="str">
        <f aca="false">IF($C851="","",MAX(1,N(商品マスタ!$J850)))</f>
        <v/>
      </c>
      <c r="M851" s="38" t="str">
        <f aca="false">IF($C851="","",N(TOP!$C$16)*N($K851))</f>
        <v/>
      </c>
      <c r="N851" s="17" t="str">
        <f aca="false">IF($C851="","",ROUNDUP(N($M851)/N($L851),0))</f>
        <v/>
      </c>
      <c r="O851" s="17" t="str">
        <f aca="false">IF($C851="","",N(商品マスタ!$R850))</f>
        <v/>
      </c>
      <c r="P851" s="17" t="str">
        <f aca="false">IF($C851="","",IF($F851="理論",(N($O851)+N($N851))-N($G851),(N($O851)+N($N851))-N($I851)))</f>
        <v/>
      </c>
      <c r="Q851" s="17" t="str">
        <f aca="false">IF($C851="","",MAX(1,N(商品マスタ!$K850)))</f>
        <v/>
      </c>
      <c r="R851" s="39" t="str">
        <f aca="false">IF($C851="","",IF(N($P851)/N($Q851)&lt;=0,"",ROUNDUP(N($P851)/N($Q851),0)))</f>
        <v/>
      </c>
      <c r="S851" s="14"/>
      <c r="T851" s="40" t="str">
        <f aca="false">IF($C851="","",N(商品マスタ!$M850))</f>
        <v/>
      </c>
      <c r="U851" s="40" t="str">
        <f aca="false">IF($S851="","",N($S851)*N($T851))</f>
        <v/>
      </c>
      <c r="V851" s="18"/>
    </row>
    <row r="852" customFormat="false" ht="15" hidden="false" customHeight="false" outlineLevel="0" collapsed="false">
      <c r="B852" s="12" t="n">
        <v>846</v>
      </c>
      <c r="C852" s="36" t="str">
        <f aca="false">IF(商品マスタ!$C851="","",商品マスタ!$C851)</f>
        <v/>
      </c>
      <c r="D852" s="12" t="str">
        <f aca="false">IF($C852="","",商品マスタ!$D851)</f>
        <v/>
      </c>
      <c r="E852" s="12" t="str">
        <f aca="false">IF($C852="","",商品マスタ!$G851)</f>
        <v/>
      </c>
      <c r="F852" s="12" t="str">
        <f aca="false">IF($C852="","",IF(商品マスタ!$P851="","理論",商品マスタ!$P851))</f>
        <v/>
      </c>
      <c r="G852" s="17" t="str">
        <f aca="false">IF($C852="","",N(商品マスタ!$H851))</f>
        <v/>
      </c>
      <c r="H852" s="14"/>
      <c r="I852" s="17" t="str">
        <f aca="false">IF($C852="","",N($H852)*N(商品マスタ!$N851))</f>
        <v/>
      </c>
      <c r="J852" s="17" t="str">
        <f aca="false">IF($C852="","",N($I852)-N($G852))</f>
        <v/>
      </c>
      <c r="K852" s="37" t="str">
        <f aca="false">IF($C852="","",N(商品マスタ!$I851))</f>
        <v/>
      </c>
      <c r="L852" s="17" t="str">
        <f aca="false">IF($C852="","",MAX(1,N(商品マスタ!$J851)))</f>
        <v/>
      </c>
      <c r="M852" s="38" t="str">
        <f aca="false">IF($C852="","",N(TOP!$C$16)*N($K852))</f>
        <v/>
      </c>
      <c r="N852" s="17" t="str">
        <f aca="false">IF($C852="","",ROUNDUP(N($M852)/N($L852),0))</f>
        <v/>
      </c>
      <c r="O852" s="17" t="str">
        <f aca="false">IF($C852="","",N(商品マスタ!$R851))</f>
        <v/>
      </c>
      <c r="P852" s="17" t="str">
        <f aca="false">IF($C852="","",IF($F852="理論",(N($O852)+N($N852))-N($G852),(N($O852)+N($N852))-N($I852)))</f>
        <v/>
      </c>
      <c r="Q852" s="17" t="str">
        <f aca="false">IF($C852="","",MAX(1,N(商品マスタ!$K851)))</f>
        <v/>
      </c>
      <c r="R852" s="39" t="str">
        <f aca="false">IF($C852="","",IF(N($P852)/N($Q852)&lt;=0,"",ROUNDUP(N($P852)/N($Q852),0)))</f>
        <v/>
      </c>
      <c r="S852" s="14"/>
      <c r="T852" s="40" t="str">
        <f aca="false">IF($C852="","",N(商品マスタ!$M851))</f>
        <v/>
      </c>
      <c r="U852" s="40" t="str">
        <f aca="false">IF($S852="","",N($S852)*N($T852))</f>
        <v/>
      </c>
      <c r="V852" s="18"/>
    </row>
    <row r="853" customFormat="false" ht="15" hidden="false" customHeight="false" outlineLevel="0" collapsed="false">
      <c r="B853" s="12" t="n">
        <v>847</v>
      </c>
      <c r="C853" s="36" t="str">
        <f aca="false">IF(商品マスタ!$C852="","",商品マスタ!$C852)</f>
        <v/>
      </c>
      <c r="D853" s="12" t="str">
        <f aca="false">IF($C853="","",商品マスタ!$D852)</f>
        <v/>
      </c>
      <c r="E853" s="12" t="str">
        <f aca="false">IF($C853="","",商品マスタ!$G852)</f>
        <v/>
      </c>
      <c r="F853" s="12" t="str">
        <f aca="false">IF($C853="","",IF(商品マスタ!$P852="","理論",商品マスタ!$P852))</f>
        <v/>
      </c>
      <c r="G853" s="17" t="str">
        <f aca="false">IF($C853="","",N(商品マスタ!$H852))</f>
        <v/>
      </c>
      <c r="H853" s="14"/>
      <c r="I853" s="17" t="str">
        <f aca="false">IF($C853="","",N($H853)*N(商品マスタ!$N852))</f>
        <v/>
      </c>
      <c r="J853" s="17" t="str">
        <f aca="false">IF($C853="","",N($I853)-N($G853))</f>
        <v/>
      </c>
      <c r="K853" s="37" t="str">
        <f aca="false">IF($C853="","",N(商品マスタ!$I852))</f>
        <v/>
      </c>
      <c r="L853" s="17" t="str">
        <f aca="false">IF($C853="","",MAX(1,N(商品マスタ!$J852)))</f>
        <v/>
      </c>
      <c r="M853" s="38" t="str">
        <f aca="false">IF($C853="","",N(TOP!$C$16)*N($K853))</f>
        <v/>
      </c>
      <c r="N853" s="17" t="str">
        <f aca="false">IF($C853="","",ROUNDUP(N($M853)/N($L853),0))</f>
        <v/>
      </c>
      <c r="O853" s="17" t="str">
        <f aca="false">IF($C853="","",N(商品マスタ!$R852))</f>
        <v/>
      </c>
      <c r="P853" s="17" t="str">
        <f aca="false">IF($C853="","",IF($F853="理論",(N($O853)+N($N853))-N($G853),(N($O853)+N($N853))-N($I853)))</f>
        <v/>
      </c>
      <c r="Q853" s="17" t="str">
        <f aca="false">IF($C853="","",MAX(1,N(商品マスタ!$K852)))</f>
        <v/>
      </c>
      <c r="R853" s="39" t="str">
        <f aca="false">IF($C853="","",IF(N($P853)/N($Q853)&lt;=0,"",ROUNDUP(N($P853)/N($Q853),0)))</f>
        <v/>
      </c>
      <c r="S853" s="14"/>
      <c r="T853" s="40" t="str">
        <f aca="false">IF($C853="","",N(商品マスタ!$M852))</f>
        <v/>
      </c>
      <c r="U853" s="40" t="str">
        <f aca="false">IF($S853="","",N($S853)*N($T853))</f>
        <v/>
      </c>
      <c r="V853" s="18"/>
    </row>
    <row r="854" customFormat="false" ht="15" hidden="false" customHeight="false" outlineLevel="0" collapsed="false">
      <c r="B854" s="12" t="n">
        <v>848</v>
      </c>
      <c r="C854" s="36" t="str">
        <f aca="false">IF(商品マスタ!$C853="","",商品マスタ!$C853)</f>
        <v/>
      </c>
      <c r="D854" s="12" t="str">
        <f aca="false">IF($C854="","",商品マスタ!$D853)</f>
        <v/>
      </c>
      <c r="E854" s="12" t="str">
        <f aca="false">IF($C854="","",商品マスタ!$G853)</f>
        <v/>
      </c>
      <c r="F854" s="12" t="str">
        <f aca="false">IF($C854="","",IF(商品マスタ!$P853="","理論",商品マスタ!$P853))</f>
        <v/>
      </c>
      <c r="G854" s="17" t="str">
        <f aca="false">IF($C854="","",N(商品マスタ!$H853))</f>
        <v/>
      </c>
      <c r="H854" s="14"/>
      <c r="I854" s="17" t="str">
        <f aca="false">IF($C854="","",N($H854)*N(商品マスタ!$N853))</f>
        <v/>
      </c>
      <c r="J854" s="17" t="str">
        <f aca="false">IF($C854="","",N($I854)-N($G854))</f>
        <v/>
      </c>
      <c r="K854" s="37" t="str">
        <f aca="false">IF($C854="","",N(商品マスタ!$I853))</f>
        <v/>
      </c>
      <c r="L854" s="17" t="str">
        <f aca="false">IF($C854="","",MAX(1,N(商品マスタ!$J853)))</f>
        <v/>
      </c>
      <c r="M854" s="38" t="str">
        <f aca="false">IF($C854="","",N(TOP!$C$16)*N($K854))</f>
        <v/>
      </c>
      <c r="N854" s="17" t="str">
        <f aca="false">IF($C854="","",ROUNDUP(N($M854)/N($L854),0))</f>
        <v/>
      </c>
      <c r="O854" s="17" t="str">
        <f aca="false">IF($C854="","",N(商品マスタ!$R853))</f>
        <v/>
      </c>
      <c r="P854" s="17" t="str">
        <f aca="false">IF($C854="","",IF($F854="理論",(N($O854)+N($N854))-N($G854),(N($O854)+N($N854))-N($I854)))</f>
        <v/>
      </c>
      <c r="Q854" s="17" t="str">
        <f aca="false">IF($C854="","",MAX(1,N(商品マスタ!$K853)))</f>
        <v/>
      </c>
      <c r="R854" s="39" t="str">
        <f aca="false">IF($C854="","",IF(N($P854)/N($Q854)&lt;=0,"",ROUNDUP(N($P854)/N($Q854),0)))</f>
        <v/>
      </c>
      <c r="S854" s="14"/>
      <c r="T854" s="40" t="str">
        <f aca="false">IF($C854="","",N(商品マスタ!$M853))</f>
        <v/>
      </c>
      <c r="U854" s="40" t="str">
        <f aca="false">IF($S854="","",N($S854)*N($T854))</f>
        <v/>
      </c>
      <c r="V854" s="18"/>
    </row>
    <row r="855" customFormat="false" ht="15" hidden="false" customHeight="false" outlineLevel="0" collapsed="false">
      <c r="B855" s="12" t="n">
        <v>849</v>
      </c>
      <c r="C855" s="36" t="str">
        <f aca="false">IF(商品マスタ!$C854="","",商品マスタ!$C854)</f>
        <v/>
      </c>
      <c r="D855" s="12" t="str">
        <f aca="false">IF($C855="","",商品マスタ!$D854)</f>
        <v/>
      </c>
      <c r="E855" s="12" t="str">
        <f aca="false">IF($C855="","",商品マスタ!$G854)</f>
        <v/>
      </c>
      <c r="F855" s="12" t="str">
        <f aca="false">IF($C855="","",IF(商品マスタ!$P854="","理論",商品マスタ!$P854))</f>
        <v/>
      </c>
      <c r="G855" s="17" t="str">
        <f aca="false">IF($C855="","",N(商品マスタ!$H854))</f>
        <v/>
      </c>
      <c r="H855" s="14"/>
      <c r="I855" s="17" t="str">
        <f aca="false">IF($C855="","",N($H855)*N(商品マスタ!$N854))</f>
        <v/>
      </c>
      <c r="J855" s="17" t="str">
        <f aca="false">IF($C855="","",N($I855)-N($G855))</f>
        <v/>
      </c>
      <c r="K855" s="37" t="str">
        <f aca="false">IF($C855="","",N(商品マスタ!$I854))</f>
        <v/>
      </c>
      <c r="L855" s="17" t="str">
        <f aca="false">IF($C855="","",MAX(1,N(商品マスタ!$J854)))</f>
        <v/>
      </c>
      <c r="M855" s="38" t="str">
        <f aca="false">IF($C855="","",N(TOP!$C$16)*N($K855))</f>
        <v/>
      </c>
      <c r="N855" s="17" t="str">
        <f aca="false">IF($C855="","",ROUNDUP(N($M855)/N($L855),0))</f>
        <v/>
      </c>
      <c r="O855" s="17" t="str">
        <f aca="false">IF($C855="","",N(商品マスタ!$R854))</f>
        <v/>
      </c>
      <c r="P855" s="17" t="str">
        <f aca="false">IF($C855="","",IF($F855="理論",(N($O855)+N($N855))-N($G855),(N($O855)+N($N855))-N($I855)))</f>
        <v/>
      </c>
      <c r="Q855" s="17" t="str">
        <f aca="false">IF($C855="","",MAX(1,N(商品マスタ!$K854)))</f>
        <v/>
      </c>
      <c r="R855" s="39" t="str">
        <f aca="false">IF($C855="","",IF(N($P855)/N($Q855)&lt;=0,"",ROUNDUP(N($P855)/N($Q855),0)))</f>
        <v/>
      </c>
      <c r="S855" s="14"/>
      <c r="T855" s="40" t="str">
        <f aca="false">IF($C855="","",N(商品マスタ!$M854))</f>
        <v/>
      </c>
      <c r="U855" s="40" t="str">
        <f aca="false">IF($S855="","",N($S855)*N($T855))</f>
        <v/>
      </c>
      <c r="V855" s="18"/>
    </row>
    <row r="856" customFormat="false" ht="15" hidden="false" customHeight="false" outlineLevel="0" collapsed="false">
      <c r="B856" s="12" t="n">
        <v>850</v>
      </c>
      <c r="C856" s="36" t="str">
        <f aca="false">IF(商品マスタ!$C855="","",商品マスタ!$C855)</f>
        <v/>
      </c>
      <c r="D856" s="12" t="str">
        <f aca="false">IF($C856="","",商品マスタ!$D855)</f>
        <v/>
      </c>
      <c r="E856" s="12" t="str">
        <f aca="false">IF($C856="","",商品マスタ!$G855)</f>
        <v/>
      </c>
      <c r="F856" s="12" t="str">
        <f aca="false">IF($C856="","",IF(商品マスタ!$P855="","理論",商品マスタ!$P855))</f>
        <v/>
      </c>
      <c r="G856" s="17" t="str">
        <f aca="false">IF($C856="","",N(商品マスタ!$H855))</f>
        <v/>
      </c>
      <c r="H856" s="14"/>
      <c r="I856" s="17" t="str">
        <f aca="false">IF($C856="","",N($H856)*N(商品マスタ!$N855))</f>
        <v/>
      </c>
      <c r="J856" s="17" t="str">
        <f aca="false">IF($C856="","",N($I856)-N($G856))</f>
        <v/>
      </c>
      <c r="K856" s="37" t="str">
        <f aca="false">IF($C856="","",N(商品マスタ!$I855))</f>
        <v/>
      </c>
      <c r="L856" s="17" t="str">
        <f aca="false">IF($C856="","",MAX(1,N(商品マスタ!$J855)))</f>
        <v/>
      </c>
      <c r="M856" s="38" t="str">
        <f aca="false">IF($C856="","",N(TOP!$C$16)*N($K856))</f>
        <v/>
      </c>
      <c r="N856" s="17" t="str">
        <f aca="false">IF($C856="","",ROUNDUP(N($M856)/N($L856),0))</f>
        <v/>
      </c>
      <c r="O856" s="17" t="str">
        <f aca="false">IF($C856="","",N(商品マスタ!$R855))</f>
        <v/>
      </c>
      <c r="P856" s="17" t="str">
        <f aca="false">IF($C856="","",IF($F856="理論",(N($O856)+N($N856))-N($G856),(N($O856)+N($N856))-N($I856)))</f>
        <v/>
      </c>
      <c r="Q856" s="17" t="str">
        <f aca="false">IF($C856="","",MAX(1,N(商品マスタ!$K855)))</f>
        <v/>
      </c>
      <c r="R856" s="39" t="str">
        <f aca="false">IF($C856="","",IF(N($P856)/N($Q856)&lt;=0,"",ROUNDUP(N($P856)/N($Q856),0)))</f>
        <v/>
      </c>
      <c r="S856" s="14"/>
      <c r="T856" s="40" t="str">
        <f aca="false">IF($C856="","",N(商品マスタ!$M855))</f>
        <v/>
      </c>
      <c r="U856" s="40" t="str">
        <f aca="false">IF($S856="","",N($S856)*N($T856))</f>
        <v/>
      </c>
      <c r="V856" s="18"/>
    </row>
    <row r="857" customFormat="false" ht="15" hidden="false" customHeight="false" outlineLevel="0" collapsed="false">
      <c r="B857" s="12" t="n">
        <v>851</v>
      </c>
      <c r="C857" s="36" t="str">
        <f aca="false">IF(商品マスタ!$C856="","",商品マスタ!$C856)</f>
        <v/>
      </c>
      <c r="D857" s="12" t="str">
        <f aca="false">IF($C857="","",商品マスタ!$D856)</f>
        <v/>
      </c>
      <c r="E857" s="12" t="str">
        <f aca="false">IF($C857="","",商品マスタ!$G856)</f>
        <v/>
      </c>
      <c r="F857" s="12" t="str">
        <f aca="false">IF($C857="","",IF(商品マスタ!$P856="","理論",商品マスタ!$P856))</f>
        <v/>
      </c>
      <c r="G857" s="17" t="str">
        <f aca="false">IF($C857="","",N(商品マスタ!$H856))</f>
        <v/>
      </c>
      <c r="H857" s="14"/>
      <c r="I857" s="17" t="str">
        <f aca="false">IF($C857="","",N($H857)*N(商品マスタ!$N856))</f>
        <v/>
      </c>
      <c r="J857" s="17" t="str">
        <f aca="false">IF($C857="","",N($I857)-N($G857))</f>
        <v/>
      </c>
      <c r="K857" s="37" t="str">
        <f aca="false">IF($C857="","",N(商品マスタ!$I856))</f>
        <v/>
      </c>
      <c r="L857" s="17" t="str">
        <f aca="false">IF($C857="","",MAX(1,N(商品マスタ!$J856)))</f>
        <v/>
      </c>
      <c r="M857" s="38" t="str">
        <f aca="false">IF($C857="","",N(TOP!$C$16)*N($K857))</f>
        <v/>
      </c>
      <c r="N857" s="17" t="str">
        <f aca="false">IF($C857="","",ROUNDUP(N($M857)/N($L857),0))</f>
        <v/>
      </c>
      <c r="O857" s="17" t="str">
        <f aca="false">IF($C857="","",N(商品マスタ!$R856))</f>
        <v/>
      </c>
      <c r="P857" s="17" t="str">
        <f aca="false">IF($C857="","",IF($F857="理論",(N($O857)+N($N857))-N($G857),(N($O857)+N($N857))-N($I857)))</f>
        <v/>
      </c>
      <c r="Q857" s="17" t="str">
        <f aca="false">IF($C857="","",MAX(1,N(商品マスタ!$K856)))</f>
        <v/>
      </c>
      <c r="R857" s="39" t="str">
        <f aca="false">IF($C857="","",IF(N($P857)/N($Q857)&lt;=0,"",ROUNDUP(N($P857)/N($Q857),0)))</f>
        <v/>
      </c>
      <c r="S857" s="14"/>
      <c r="T857" s="40" t="str">
        <f aca="false">IF($C857="","",N(商品マスタ!$M856))</f>
        <v/>
      </c>
      <c r="U857" s="40" t="str">
        <f aca="false">IF($S857="","",N($S857)*N($T857))</f>
        <v/>
      </c>
      <c r="V857" s="18"/>
    </row>
    <row r="858" customFormat="false" ht="15" hidden="false" customHeight="false" outlineLevel="0" collapsed="false">
      <c r="B858" s="12" t="n">
        <v>852</v>
      </c>
      <c r="C858" s="36" t="str">
        <f aca="false">IF(商品マスタ!$C857="","",商品マスタ!$C857)</f>
        <v/>
      </c>
      <c r="D858" s="12" t="str">
        <f aca="false">IF($C858="","",商品マスタ!$D857)</f>
        <v/>
      </c>
      <c r="E858" s="12" t="str">
        <f aca="false">IF($C858="","",商品マスタ!$G857)</f>
        <v/>
      </c>
      <c r="F858" s="12" t="str">
        <f aca="false">IF($C858="","",IF(商品マスタ!$P857="","理論",商品マスタ!$P857))</f>
        <v/>
      </c>
      <c r="G858" s="17" t="str">
        <f aca="false">IF($C858="","",N(商品マスタ!$H857))</f>
        <v/>
      </c>
      <c r="H858" s="14"/>
      <c r="I858" s="17" t="str">
        <f aca="false">IF($C858="","",N($H858)*N(商品マスタ!$N857))</f>
        <v/>
      </c>
      <c r="J858" s="17" t="str">
        <f aca="false">IF($C858="","",N($I858)-N($G858))</f>
        <v/>
      </c>
      <c r="K858" s="37" t="str">
        <f aca="false">IF($C858="","",N(商品マスタ!$I857))</f>
        <v/>
      </c>
      <c r="L858" s="17" t="str">
        <f aca="false">IF($C858="","",MAX(1,N(商品マスタ!$J857)))</f>
        <v/>
      </c>
      <c r="M858" s="38" t="str">
        <f aca="false">IF($C858="","",N(TOP!$C$16)*N($K858))</f>
        <v/>
      </c>
      <c r="N858" s="17" t="str">
        <f aca="false">IF($C858="","",ROUNDUP(N($M858)/N($L858),0))</f>
        <v/>
      </c>
      <c r="O858" s="17" t="str">
        <f aca="false">IF($C858="","",N(商品マスタ!$R857))</f>
        <v/>
      </c>
      <c r="P858" s="17" t="str">
        <f aca="false">IF($C858="","",IF($F858="理論",(N($O858)+N($N858))-N($G858),(N($O858)+N($N858))-N($I858)))</f>
        <v/>
      </c>
      <c r="Q858" s="17" t="str">
        <f aca="false">IF($C858="","",MAX(1,N(商品マスタ!$K857)))</f>
        <v/>
      </c>
      <c r="R858" s="39" t="str">
        <f aca="false">IF($C858="","",IF(N($P858)/N($Q858)&lt;=0,"",ROUNDUP(N($P858)/N($Q858),0)))</f>
        <v/>
      </c>
      <c r="S858" s="14"/>
      <c r="T858" s="40" t="str">
        <f aca="false">IF($C858="","",N(商品マスタ!$M857))</f>
        <v/>
      </c>
      <c r="U858" s="40" t="str">
        <f aca="false">IF($S858="","",N($S858)*N($T858))</f>
        <v/>
      </c>
      <c r="V858" s="18"/>
    </row>
    <row r="859" customFormat="false" ht="15" hidden="false" customHeight="false" outlineLevel="0" collapsed="false">
      <c r="B859" s="12" t="n">
        <v>853</v>
      </c>
      <c r="C859" s="36" t="str">
        <f aca="false">IF(商品マスタ!$C858="","",商品マスタ!$C858)</f>
        <v/>
      </c>
      <c r="D859" s="12" t="str">
        <f aca="false">IF($C859="","",商品マスタ!$D858)</f>
        <v/>
      </c>
      <c r="E859" s="12" t="str">
        <f aca="false">IF($C859="","",商品マスタ!$G858)</f>
        <v/>
      </c>
      <c r="F859" s="12" t="str">
        <f aca="false">IF($C859="","",IF(商品マスタ!$P858="","理論",商品マスタ!$P858))</f>
        <v/>
      </c>
      <c r="G859" s="17" t="str">
        <f aca="false">IF($C859="","",N(商品マスタ!$H858))</f>
        <v/>
      </c>
      <c r="H859" s="14"/>
      <c r="I859" s="17" t="str">
        <f aca="false">IF($C859="","",N($H859)*N(商品マスタ!$N858))</f>
        <v/>
      </c>
      <c r="J859" s="17" t="str">
        <f aca="false">IF($C859="","",N($I859)-N($G859))</f>
        <v/>
      </c>
      <c r="K859" s="37" t="str">
        <f aca="false">IF($C859="","",N(商品マスタ!$I858))</f>
        <v/>
      </c>
      <c r="L859" s="17" t="str">
        <f aca="false">IF($C859="","",MAX(1,N(商品マスタ!$J858)))</f>
        <v/>
      </c>
      <c r="M859" s="38" t="str">
        <f aca="false">IF($C859="","",N(TOP!$C$16)*N($K859))</f>
        <v/>
      </c>
      <c r="N859" s="17" t="str">
        <f aca="false">IF($C859="","",ROUNDUP(N($M859)/N($L859),0))</f>
        <v/>
      </c>
      <c r="O859" s="17" t="str">
        <f aca="false">IF($C859="","",N(商品マスタ!$R858))</f>
        <v/>
      </c>
      <c r="P859" s="17" t="str">
        <f aca="false">IF($C859="","",IF($F859="理論",(N($O859)+N($N859))-N($G859),(N($O859)+N($N859))-N($I859)))</f>
        <v/>
      </c>
      <c r="Q859" s="17" t="str">
        <f aca="false">IF($C859="","",MAX(1,N(商品マスタ!$K858)))</f>
        <v/>
      </c>
      <c r="R859" s="39" t="str">
        <f aca="false">IF($C859="","",IF(N($P859)/N($Q859)&lt;=0,"",ROUNDUP(N($P859)/N($Q859),0)))</f>
        <v/>
      </c>
      <c r="S859" s="14"/>
      <c r="T859" s="40" t="str">
        <f aca="false">IF($C859="","",N(商品マスタ!$M858))</f>
        <v/>
      </c>
      <c r="U859" s="40" t="str">
        <f aca="false">IF($S859="","",N($S859)*N($T859))</f>
        <v/>
      </c>
      <c r="V859" s="18"/>
    </row>
    <row r="860" customFormat="false" ht="15" hidden="false" customHeight="false" outlineLevel="0" collapsed="false">
      <c r="B860" s="12" t="n">
        <v>854</v>
      </c>
      <c r="C860" s="36" t="str">
        <f aca="false">IF(商品マスタ!$C859="","",商品マスタ!$C859)</f>
        <v/>
      </c>
      <c r="D860" s="12" t="str">
        <f aca="false">IF($C860="","",商品マスタ!$D859)</f>
        <v/>
      </c>
      <c r="E860" s="12" t="str">
        <f aca="false">IF($C860="","",商品マスタ!$G859)</f>
        <v/>
      </c>
      <c r="F860" s="12" t="str">
        <f aca="false">IF($C860="","",IF(商品マスタ!$P859="","理論",商品マスタ!$P859))</f>
        <v/>
      </c>
      <c r="G860" s="17" t="str">
        <f aca="false">IF($C860="","",N(商品マスタ!$H859))</f>
        <v/>
      </c>
      <c r="H860" s="14"/>
      <c r="I860" s="17" t="str">
        <f aca="false">IF($C860="","",N($H860)*N(商品マスタ!$N859))</f>
        <v/>
      </c>
      <c r="J860" s="17" t="str">
        <f aca="false">IF($C860="","",N($I860)-N($G860))</f>
        <v/>
      </c>
      <c r="K860" s="37" t="str">
        <f aca="false">IF($C860="","",N(商品マスタ!$I859))</f>
        <v/>
      </c>
      <c r="L860" s="17" t="str">
        <f aca="false">IF($C860="","",MAX(1,N(商品マスタ!$J859)))</f>
        <v/>
      </c>
      <c r="M860" s="38" t="str">
        <f aca="false">IF($C860="","",N(TOP!$C$16)*N($K860))</f>
        <v/>
      </c>
      <c r="N860" s="17" t="str">
        <f aca="false">IF($C860="","",ROUNDUP(N($M860)/N($L860),0))</f>
        <v/>
      </c>
      <c r="O860" s="17" t="str">
        <f aca="false">IF($C860="","",N(商品マスタ!$R859))</f>
        <v/>
      </c>
      <c r="P860" s="17" t="str">
        <f aca="false">IF($C860="","",IF($F860="理論",(N($O860)+N($N860))-N($G860),(N($O860)+N($N860))-N($I860)))</f>
        <v/>
      </c>
      <c r="Q860" s="17" t="str">
        <f aca="false">IF($C860="","",MAX(1,N(商品マスタ!$K859)))</f>
        <v/>
      </c>
      <c r="R860" s="39" t="str">
        <f aca="false">IF($C860="","",IF(N($P860)/N($Q860)&lt;=0,"",ROUNDUP(N($P860)/N($Q860),0)))</f>
        <v/>
      </c>
      <c r="S860" s="14"/>
      <c r="T860" s="40" t="str">
        <f aca="false">IF($C860="","",N(商品マスタ!$M859))</f>
        <v/>
      </c>
      <c r="U860" s="40" t="str">
        <f aca="false">IF($S860="","",N($S860)*N($T860))</f>
        <v/>
      </c>
      <c r="V860" s="18"/>
    </row>
    <row r="861" customFormat="false" ht="15" hidden="false" customHeight="false" outlineLevel="0" collapsed="false">
      <c r="B861" s="12" t="n">
        <v>855</v>
      </c>
      <c r="C861" s="36" t="str">
        <f aca="false">IF(商品マスタ!$C860="","",商品マスタ!$C860)</f>
        <v/>
      </c>
      <c r="D861" s="12" t="str">
        <f aca="false">IF($C861="","",商品マスタ!$D860)</f>
        <v/>
      </c>
      <c r="E861" s="12" t="str">
        <f aca="false">IF($C861="","",商品マスタ!$G860)</f>
        <v/>
      </c>
      <c r="F861" s="12" t="str">
        <f aca="false">IF($C861="","",IF(商品マスタ!$P860="","理論",商品マスタ!$P860))</f>
        <v/>
      </c>
      <c r="G861" s="17" t="str">
        <f aca="false">IF($C861="","",N(商品マスタ!$H860))</f>
        <v/>
      </c>
      <c r="H861" s="14"/>
      <c r="I861" s="17" t="str">
        <f aca="false">IF($C861="","",N($H861)*N(商品マスタ!$N860))</f>
        <v/>
      </c>
      <c r="J861" s="17" t="str">
        <f aca="false">IF($C861="","",N($I861)-N($G861))</f>
        <v/>
      </c>
      <c r="K861" s="37" t="str">
        <f aca="false">IF($C861="","",N(商品マスタ!$I860))</f>
        <v/>
      </c>
      <c r="L861" s="17" t="str">
        <f aca="false">IF($C861="","",MAX(1,N(商品マスタ!$J860)))</f>
        <v/>
      </c>
      <c r="M861" s="38" t="str">
        <f aca="false">IF($C861="","",N(TOP!$C$16)*N($K861))</f>
        <v/>
      </c>
      <c r="N861" s="17" t="str">
        <f aca="false">IF($C861="","",ROUNDUP(N($M861)/N($L861),0))</f>
        <v/>
      </c>
      <c r="O861" s="17" t="str">
        <f aca="false">IF($C861="","",N(商品マスタ!$R860))</f>
        <v/>
      </c>
      <c r="P861" s="17" t="str">
        <f aca="false">IF($C861="","",IF($F861="理論",(N($O861)+N($N861))-N($G861),(N($O861)+N($N861))-N($I861)))</f>
        <v/>
      </c>
      <c r="Q861" s="17" t="str">
        <f aca="false">IF($C861="","",MAX(1,N(商品マスタ!$K860)))</f>
        <v/>
      </c>
      <c r="R861" s="39" t="str">
        <f aca="false">IF($C861="","",IF(N($P861)/N($Q861)&lt;=0,"",ROUNDUP(N($P861)/N($Q861),0)))</f>
        <v/>
      </c>
      <c r="S861" s="14"/>
      <c r="T861" s="40" t="str">
        <f aca="false">IF($C861="","",N(商品マスタ!$M860))</f>
        <v/>
      </c>
      <c r="U861" s="40" t="str">
        <f aca="false">IF($S861="","",N($S861)*N($T861))</f>
        <v/>
      </c>
      <c r="V861" s="18"/>
    </row>
    <row r="862" customFormat="false" ht="15" hidden="false" customHeight="false" outlineLevel="0" collapsed="false">
      <c r="B862" s="12" t="n">
        <v>856</v>
      </c>
      <c r="C862" s="36" t="str">
        <f aca="false">IF(商品マスタ!$C861="","",商品マスタ!$C861)</f>
        <v/>
      </c>
      <c r="D862" s="12" t="str">
        <f aca="false">IF($C862="","",商品マスタ!$D861)</f>
        <v/>
      </c>
      <c r="E862" s="12" t="str">
        <f aca="false">IF($C862="","",商品マスタ!$G861)</f>
        <v/>
      </c>
      <c r="F862" s="12" t="str">
        <f aca="false">IF($C862="","",IF(商品マスタ!$P861="","理論",商品マスタ!$P861))</f>
        <v/>
      </c>
      <c r="G862" s="17" t="str">
        <f aca="false">IF($C862="","",N(商品マスタ!$H861))</f>
        <v/>
      </c>
      <c r="H862" s="14"/>
      <c r="I862" s="17" t="str">
        <f aca="false">IF($C862="","",N($H862)*N(商品マスタ!$N861))</f>
        <v/>
      </c>
      <c r="J862" s="17" t="str">
        <f aca="false">IF($C862="","",N($I862)-N($G862))</f>
        <v/>
      </c>
      <c r="K862" s="37" t="str">
        <f aca="false">IF($C862="","",N(商品マスタ!$I861))</f>
        <v/>
      </c>
      <c r="L862" s="17" t="str">
        <f aca="false">IF($C862="","",MAX(1,N(商品マスタ!$J861)))</f>
        <v/>
      </c>
      <c r="M862" s="38" t="str">
        <f aca="false">IF($C862="","",N(TOP!$C$16)*N($K862))</f>
        <v/>
      </c>
      <c r="N862" s="17" t="str">
        <f aca="false">IF($C862="","",ROUNDUP(N($M862)/N($L862),0))</f>
        <v/>
      </c>
      <c r="O862" s="17" t="str">
        <f aca="false">IF($C862="","",N(商品マスタ!$R861))</f>
        <v/>
      </c>
      <c r="P862" s="17" t="str">
        <f aca="false">IF($C862="","",IF($F862="理論",(N($O862)+N($N862))-N($G862),(N($O862)+N($N862))-N($I862)))</f>
        <v/>
      </c>
      <c r="Q862" s="17" t="str">
        <f aca="false">IF($C862="","",MAX(1,N(商品マスタ!$K861)))</f>
        <v/>
      </c>
      <c r="R862" s="39" t="str">
        <f aca="false">IF($C862="","",IF(N($P862)/N($Q862)&lt;=0,"",ROUNDUP(N($P862)/N($Q862),0)))</f>
        <v/>
      </c>
      <c r="S862" s="14"/>
      <c r="T862" s="40" t="str">
        <f aca="false">IF($C862="","",N(商品マスタ!$M861))</f>
        <v/>
      </c>
      <c r="U862" s="40" t="str">
        <f aca="false">IF($S862="","",N($S862)*N($T862))</f>
        <v/>
      </c>
      <c r="V862" s="18"/>
    </row>
    <row r="863" customFormat="false" ht="15" hidden="false" customHeight="false" outlineLevel="0" collapsed="false">
      <c r="B863" s="12" t="n">
        <v>857</v>
      </c>
      <c r="C863" s="36" t="str">
        <f aca="false">IF(商品マスタ!$C862="","",商品マスタ!$C862)</f>
        <v/>
      </c>
      <c r="D863" s="12" t="str">
        <f aca="false">IF($C863="","",商品マスタ!$D862)</f>
        <v/>
      </c>
      <c r="E863" s="12" t="str">
        <f aca="false">IF($C863="","",商品マスタ!$G862)</f>
        <v/>
      </c>
      <c r="F863" s="12" t="str">
        <f aca="false">IF($C863="","",IF(商品マスタ!$P862="","理論",商品マスタ!$P862))</f>
        <v/>
      </c>
      <c r="G863" s="17" t="str">
        <f aca="false">IF($C863="","",N(商品マスタ!$H862))</f>
        <v/>
      </c>
      <c r="H863" s="14"/>
      <c r="I863" s="17" t="str">
        <f aca="false">IF($C863="","",N($H863)*N(商品マスタ!$N862))</f>
        <v/>
      </c>
      <c r="J863" s="17" t="str">
        <f aca="false">IF($C863="","",N($I863)-N($G863))</f>
        <v/>
      </c>
      <c r="K863" s="37" t="str">
        <f aca="false">IF($C863="","",N(商品マスタ!$I862))</f>
        <v/>
      </c>
      <c r="L863" s="17" t="str">
        <f aca="false">IF($C863="","",MAX(1,N(商品マスタ!$J862)))</f>
        <v/>
      </c>
      <c r="M863" s="38" t="str">
        <f aca="false">IF($C863="","",N(TOP!$C$16)*N($K863))</f>
        <v/>
      </c>
      <c r="N863" s="17" t="str">
        <f aca="false">IF($C863="","",ROUNDUP(N($M863)/N($L863),0))</f>
        <v/>
      </c>
      <c r="O863" s="17" t="str">
        <f aca="false">IF($C863="","",N(商品マスタ!$R862))</f>
        <v/>
      </c>
      <c r="P863" s="17" t="str">
        <f aca="false">IF($C863="","",IF($F863="理論",(N($O863)+N($N863))-N($G863),(N($O863)+N($N863))-N($I863)))</f>
        <v/>
      </c>
      <c r="Q863" s="17" t="str">
        <f aca="false">IF($C863="","",MAX(1,N(商品マスタ!$K862)))</f>
        <v/>
      </c>
      <c r="R863" s="39" t="str">
        <f aca="false">IF($C863="","",IF(N($P863)/N($Q863)&lt;=0,"",ROUNDUP(N($P863)/N($Q863),0)))</f>
        <v/>
      </c>
      <c r="S863" s="14"/>
      <c r="T863" s="40" t="str">
        <f aca="false">IF($C863="","",N(商品マスタ!$M862))</f>
        <v/>
      </c>
      <c r="U863" s="40" t="str">
        <f aca="false">IF($S863="","",N($S863)*N($T863))</f>
        <v/>
      </c>
      <c r="V863" s="18"/>
    </row>
    <row r="864" customFormat="false" ht="15" hidden="false" customHeight="false" outlineLevel="0" collapsed="false">
      <c r="B864" s="12" t="n">
        <v>858</v>
      </c>
      <c r="C864" s="36" t="str">
        <f aca="false">IF(商品マスタ!$C863="","",商品マスタ!$C863)</f>
        <v/>
      </c>
      <c r="D864" s="12" t="str">
        <f aca="false">IF($C864="","",商品マスタ!$D863)</f>
        <v/>
      </c>
      <c r="E864" s="12" t="str">
        <f aca="false">IF($C864="","",商品マスタ!$G863)</f>
        <v/>
      </c>
      <c r="F864" s="12" t="str">
        <f aca="false">IF($C864="","",IF(商品マスタ!$P863="","理論",商品マスタ!$P863))</f>
        <v/>
      </c>
      <c r="G864" s="17" t="str">
        <f aca="false">IF($C864="","",N(商品マスタ!$H863))</f>
        <v/>
      </c>
      <c r="H864" s="14"/>
      <c r="I864" s="17" t="str">
        <f aca="false">IF($C864="","",N($H864)*N(商品マスタ!$N863))</f>
        <v/>
      </c>
      <c r="J864" s="17" t="str">
        <f aca="false">IF($C864="","",N($I864)-N($G864))</f>
        <v/>
      </c>
      <c r="K864" s="37" t="str">
        <f aca="false">IF($C864="","",N(商品マスタ!$I863))</f>
        <v/>
      </c>
      <c r="L864" s="17" t="str">
        <f aca="false">IF($C864="","",MAX(1,N(商品マスタ!$J863)))</f>
        <v/>
      </c>
      <c r="M864" s="38" t="str">
        <f aca="false">IF($C864="","",N(TOP!$C$16)*N($K864))</f>
        <v/>
      </c>
      <c r="N864" s="17" t="str">
        <f aca="false">IF($C864="","",ROUNDUP(N($M864)/N($L864),0))</f>
        <v/>
      </c>
      <c r="O864" s="17" t="str">
        <f aca="false">IF($C864="","",N(商品マスタ!$R863))</f>
        <v/>
      </c>
      <c r="P864" s="17" t="str">
        <f aca="false">IF($C864="","",IF($F864="理論",(N($O864)+N($N864))-N($G864),(N($O864)+N($N864))-N($I864)))</f>
        <v/>
      </c>
      <c r="Q864" s="17" t="str">
        <f aca="false">IF($C864="","",MAX(1,N(商品マスタ!$K863)))</f>
        <v/>
      </c>
      <c r="R864" s="39" t="str">
        <f aca="false">IF($C864="","",IF(N($P864)/N($Q864)&lt;=0,"",ROUNDUP(N($P864)/N($Q864),0)))</f>
        <v/>
      </c>
      <c r="S864" s="14"/>
      <c r="T864" s="40" t="str">
        <f aca="false">IF($C864="","",N(商品マスタ!$M863))</f>
        <v/>
      </c>
      <c r="U864" s="40" t="str">
        <f aca="false">IF($S864="","",N($S864)*N($T864))</f>
        <v/>
      </c>
      <c r="V864" s="18"/>
    </row>
    <row r="865" customFormat="false" ht="15" hidden="false" customHeight="false" outlineLevel="0" collapsed="false">
      <c r="B865" s="12" t="n">
        <v>859</v>
      </c>
      <c r="C865" s="36" t="str">
        <f aca="false">IF(商品マスタ!$C864="","",商品マスタ!$C864)</f>
        <v/>
      </c>
      <c r="D865" s="12" t="str">
        <f aca="false">IF($C865="","",商品マスタ!$D864)</f>
        <v/>
      </c>
      <c r="E865" s="12" t="str">
        <f aca="false">IF($C865="","",商品マスタ!$G864)</f>
        <v/>
      </c>
      <c r="F865" s="12" t="str">
        <f aca="false">IF($C865="","",IF(商品マスタ!$P864="","理論",商品マスタ!$P864))</f>
        <v/>
      </c>
      <c r="G865" s="17" t="str">
        <f aca="false">IF($C865="","",N(商品マスタ!$H864))</f>
        <v/>
      </c>
      <c r="H865" s="14"/>
      <c r="I865" s="17" t="str">
        <f aca="false">IF($C865="","",N($H865)*N(商品マスタ!$N864))</f>
        <v/>
      </c>
      <c r="J865" s="17" t="str">
        <f aca="false">IF($C865="","",N($I865)-N($G865))</f>
        <v/>
      </c>
      <c r="K865" s="37" t="str">
        <f aca="false">IF($C865="","",N(商品マスタ!$I864))</f>
        <v/>
      </c>
      <c r="L865" s="17" t="str">
        <f aca="false">IF($C865="","",MAX(1,N(商品マスタ!$J864)))</f>
        <v/>
      </c>
      <c r="M865" s="38" t="str">
        <f aca="false">IF($C865="","",N(TOP!$C$16)*N($K865))</f>
        <v/>
      </c>
      <c r="N865" s="17" t="str">
        <f aca="false">IF($C865="","",ROUNDUP(N($M865)/N($L865),0))</f>
        <v/>
      </c>
      <c r="O865" s="17" t="str">
        <f aca="false">IF($C865="","",N(商品マスタ!$R864))</f>
        <v/>
      </c>
      <c r="P865" s="17" t="str">
        <f aca="false">IF($C865="","",IF($F865="理論",(N($O865)+N($N865))-N($G865),(N($O865)+N($N865))-N($I865)))</f>
        <v/>
      </c>
      <c r="Q865" s="17" t="str">
        <f aca="false">IF($C865="","",MAX(1,N(商品マスタ!$K864)))</f>
        <v/>
      </c>
      <c r="R865" s="39" t="str">
        <f aca="false">IF($C865="","",IF(N($P865)/N($Q865)&lt;=0,"",ROUNDUP(N($P865)/N($Q865),0)))</f>
        <v/>
      </c>
      <c r="S865" s="14"/>
      <c r="T865" s="40" t="str">
        <f aca="false">IF($C865="","",N(商品マスタ!$M864))</f>
        <v/>
      </c>
      <c r="U865" s="40" t="str">
        <f aca="false">IF($S865="","",N($S865)*N($T865))</f>
        <v/>
      </c>
      <c r="V865" s="18"/>
    </row>
    <row r="866" customFormat="false" ht="15" hidden="false" customHeight="false" outlineLevel="0" collapsed="false">
      <c r="B866" s="12" t="n">
        <v>860</v>
      </c>
      <c r="C866" s="36" t="str">
        <f aca="false">IF(商品マスタ!$C865="","",商品マスタ!$C865)</f>
        <v/>
      </c>
      <c r="D866" s="12" t="str">
        <f aca="false">IF($C866="","",商品マスタ!$D865)</f>
        <v/>
      </c>
      <c r="E866" s="12" t="str">
        <f aca="false">IF($C866="","",商品マスタ!$G865)</f>
        <v/>
      </c>
      <c r="F866" s="12" t="str">
        <f aca="false">IF($C866="","",IF(商品マスタ!$P865="","理論",商品マスタ!$P865))</f>
        <v/>
      </c>
      <c r="G866" s="17" t="str">
        <f aca="false">IF($C866="","",N(商品マスタ!$H865))</f>
        <v/>
      </c>
      <c r="H866" s="14"/>
      <c r="I866" s="17" t="str">
        <f aca="false">IF($C866="","",N($H866)*N(商品マスタ!$N865))</f>
        <v/>
      </c>
      <c r="J866" s="17" t="str">
        <f aca="false">IF($C866="","",N($I866)-N($G866))</f>
        <v/>
      </c>
      <c r="K866" s="37" t="str">
        <f aca="false">IF($C866="","",N(商品マスタ!$I865))</f>
        <v/>
      </c>
      <c r="L866" s="17" t="str">
        <f aca="false">IF($C866="","",MAX(1,N(商品マスタ!$J865)))</f>
        <v/>
      </c>
      <c r="M866" s="38" t="str">
        <f aca="false">IF($C866="","",N(TOP!$C$16)*N($K866))</f>
        <v/>
      </c>
      <c r="N866" s="17" t="str">
        <f aca="false">IF($C866="","",ROUNDUP(N($M866)/N($L866),0))</f>
        <v/>
      </c>
      <c r="O866" s="17" t="str">
        <f aca="false">IF($C866="","",N(商品マスタ!$R865))</f>
        <v/>
      </c>
      <c r="P866" s="17" t="str">
        <f aca="false">IF($C866="","",IF($F866="理論",(N($O866)+N($N866))-N($G866),(N($O866)+N($N866))-N($I866)))</f>
        <v/>
      </c>
      <c r="Q866" s="17" t="str">
        <f aca="false">IF($C866="","",MAX(1,N(商品マスタ!$K865)))</f>
        <v/>
      </c>
      <c r="R866" s="39" t="str">
        <f aca="false">IF($C866="","",IF(N($P866)/N($Q866)&lt;=0,"",ROUNDUP(N($P866)/N($Q866),0)))</f>
        <v/>
      </c>
      <c r="S866" s="14"/>
      <c r="T866" s="40" t="str">
        <f aca="false">IF($C866="","",N(商品マスタ!$M865))</f>
        <v/>
      </c>
      <c r="U866" s="40" t="str">
        <f aca="false">IF($S866="","",N($S866)*N($T866))</f>
        <v/>
      </c>
      <c r="V866" s="18"/>
    </row>
    <row r="867" customFormat="false" ht="15" hidden="false" customHeight="false" outlineLevel="0" collapsed="false">
      <c r="B867" s="12" t="n">
        <v>861</v>
      </c>
      <c r="C867" s="36" t="str">
        <f aca="false">IF(商品マスタ!$C866="","",商品マスタ!$C866)</f>
        <v/>
      </c>
      <c r="D867" s="12" t="str">
        <f aca="false">IF($C867="","",商品マスタ!$D866)</f>
        <v/>
      </c>
      <c r="E867" s="12" t="str">
        <f aca="false">IF($C867="","",商品マスタ!$G866)</f>
        <v/>
      </c>
      <c r="F867" s="12" t="str">
        <f aca="false">IF($C867="","",IF(商品マスタ!$P866="","理論",商品マスタ!$P866))</f>
        <v/>
      </c>
      <c r="G867" s="17" t="str">
        <f aca="false">IF($C867="","",N(商品マスタ!$H866))</f>
        <v/>
      </c>
      <c r="H867" s="14"/>
      <c r="I867" s="17" t="str">
        <f aca="false">IF($C867="","",N($H867)*N(商品マスタ!$N866))</f>
        <v/>
      </c>
      <c r="J867" s="17" t="str">
        <f aca="false">IF($C867="","",N($I867)-N($G867))</f>
        <v/>
      </c>
      <c r="K867" s="37" t="str">
        <f aca="false">IF($C867="","",N(商品マスタ!$I866))</f>
        <v/>
      </c>
      <c r="L867" s="17" t="str">
        <f aca="false">IF($C867="","",MAX(1,N(商品マスタ!$J866)))</f>
        <v/>
      </c>
      <c r="M867" s="38" t="str">
        <f aca="false">IF($C867="","",N(TOP!$C$16)*N($K867))</f>
        <v/>
      </c>
      <c r="N867" s="17" t="str">
        <f aca="false">IF($C867="","",ROUNDUP(N($M867)/N($L867),0))</f>
        <v/>
      </c>
      <c r="O867" s="17" t="str">
        <f aca="false">IF($C867="","",N(商品マスタ!$R866))</f>
        <v/>
      </c>
      <c r="P867" s="17" t="str">
        <f aca="false">IF($C867="","",IF($F867="理論",(N($O867)+N($N867))-N($G867),(N($O867)+N($N867))-N($I867)))</f>
        <v/>
      </c>
      <c r="Q867" s="17" t="str">
        <f aca="false">IF($C867="","",MAX(1,N(商品マスタ!$K866)))</f>
        <v/>
      </c>
      <c r="R867" s="39" t="str">
        <f aca="false">IF($C867="","",IF(N($P867)/N($Q867)&lt;=0,"",ROUNDUP(N($P867)/N($Q867),0)))</f>
        <v/>
      </c>
      <c r="S867" s="14"/>
      <c r="T867" s="40" t="str">
        <f aca="false">IF($C867="","",N(商品マスタ!$M866))</f>
        <v/>
      </c>
      <c r="U867" s="40" t="str">
        <f aca="false">IF($S867="","",N($S867)*N($T867))</f>
        <v/>
      </c>
      <c r="V867" s="18"/>
    </row>
    <row r="868" customFormat="false" ht="15" hidden="false" customHeight="false" outlineLevel="0" collapsed="false">
      <c r="B868" s="12" t="n">
        <v>862</v>
      </c>
      <c r="C868" s="36" t="str">
        <f aca="false">IF(商品マスタ!$C867="","",商品マスタ!$C867)</f>
        <v/>
      </c>
      <c r="D868" s="12" t="str">
        <f aca="false">IF($C868="","",商品マスタ!$D867)</f>
        <v/>
      </c>
      <c r="E868" s="12" t="str">
        <f aca="false">IF($C868="","",商品マスタ!$G867)</f>
        <v/>
      </c>
      <c r="F868" s="12" t="str">
        <f aca="false">IF($C868="","",IF(商品マスタ!$P867="","理論",商品マスタ!$P867))</f>
        <v/>
      </c>
      <c r="G868" s="17" t="str">
        <f aca="false">IF($C868="","",N(商品マスタ!$H867))</f>
        <v/>
      </c>
      <c r="H868" s="14"/>
      <c r="I868" s="17" t="str">
        <f aca="false">IF($C868="","",N($H868)*N(商品マスタ!$N867))</f>
        <v/>
      </c>
      <c r="J868" s="17" t="str">
        <f aca="false">IF($C868="","",N($I868)-N($G868))</f>
        <v/>
      </c>
      <c r="K868" s="37" t="str">
        <f aca="false">IF($C868="","",N(商品マスタ!$I867))</f>
        <v/>
      </c>
      <c r="L868" s="17" t="str">
        <f aca="false">IF($C868="","",MAX(1,N(商品マスタ!$J867)))</f>
        <v/>
      </c>
      <c r="M868" s="38" t="str">
        <f aca="false">IF($C868="","",N(TOP!$C$16)*N($K868))</f>
        <v/>
      </c>
      <c r="N868" s="17" t="str">
        <f aca="false">IF($C868="","",ROUNDUP(N($M868)/N($L868),0))</f>
        <v/>
      </c>
      <c r="O868" s="17" t="str">
        <f aca="false">IF($C868="","",N(商品マスタ!$R867))</f>
        <v/>
      </c>
      <c r="P868" s="17" t="str">
        <f aca="false">IF($C868="","",IF($F868="理論",(N($O868)+N($N868))-N($G868),(N($O868)+N($N868))-N($I868)))</f>
        <v/>
      </c>
      <c r="Q868" s="17" t="str">
        <f aca="false">IF($C868="","",MAX(1,N(商品マスタ!$K867)))</f>
        <v/>
      </c>
      <c r="R868" s="39" t="str">
        <f aca="false">IF($C868="","",IF(N($P868)/N($Q868)&lt;=0,"",ROUNDUP(N($P868)/N($Q868),0)))</f>
        <v/>
      </c>
      <c r="S868" s="14"/>
      <c r="T868" s="40" t="str">
        <f aca="false">IF($C868="","",N(商品マスタ!$M867))</f>
        <v/>
      </c>
      <c r="U868" s="40" t="str">
        <f aca="false">IF($S868="","",N($S868)*N($T868))</f>
        <v/>
      </c>
      <c r="V868" s="18"/>
    </row>
    <row r="869" customFormat="false" ht="15" hidden="false" customHeight="false" outlineLevel="0" collapsed="false">
      <c r="B869" s="12" t="n">
        <v>863</v>
      </c>
      <c r="C869" s="36" t="str">
        <f aca="false">IF(商品マスタ!$C868="","",商品マスタ!$C868)</f>
        <v/>
      </c>
      <c r="D869" s="12" t="str">
        <f aca="false">IF($C869="","",商品マスタ!$D868)</f>
        <v/>
      </c>
      <c r="E869" s="12" t="str">
        <f aca="false">IF($C869="","",商品マスタ!$G868)</f>
        <v/>
      </c>
      <c r="F869" s="12" t="str">
        <f aca="false">IF($C869="","",IF(商品マスタ!$P868="","理論",商品マスタ!$P868))</f>
        <v/>
      </c>
      <c r="G869" s="17" t="str">
        <f aca="false">IF($C869="","",N(商品マスタ!$H868))</f>
        <v/>
      </c>
      <c r="H869" s="14"/>
      <c r="I869" s="17" t="str">
        <f aca="false">IF($C869="","",N($H869)*N(商品マスタ!$N868))</f>
        <v/>
      </c>
      <c r="J869" s="17" t="str">
        <f aca="false">IF($C869="","",N($I869)-N($G869))</f>
        <v/>
      </c>
      <c r="K869" s="37" t="str">
        <f aca="false">IF($C869="","",N(商品マスタ!$I868))</f>
        <v/>
      </c>
      <c r="L869" s="17" t="str">
        <f aca="false">IF($C869="","",MAX(1,N(商品マスタ!$J868)))</f>
        <v/>
      </c>
      <c r="M869" s="38" t="str">
        <f aca="false">IF($C869="","",N(TOP!$C$16)*N($K869))</f>
        <v/>
      </c>
      <c r="N869" s="17" t="str">
        <f aca="false">IF($C869="","",ROUNDUP(N($M869)/N($L869),0))</f>
        <v/>
      </c>
      <c r="O869" s="17" t="str">
        <f aca="false">IF($C869="","",N(商品マスタ!$R868))</f>
        <v/>
      </c>
      <c r="P869" s="17" t="str">
        <f aca="false">IF($C869="","",IF($F869="理論",(N($O869)+N($N869))-N($G869),(N($O869)+N($N869))-N($I869)))</f>
        <v/>
      </c>
      <c r="Q869" s="17" t="str">
        <f aca="false">IF($C869="","",MAX(1,N(商品マスタ!$K868)))</f>
        <v/>
      </c>
      <c r="R869" s="39" t="str">
        <f aca="false">IF($C869="","",IF(N($P869)/N($Q869)&lt;=0,"",ROUNDUP(N($P869)/N($Q869),0)))</f>
        <v/>
      </c>
      <c r="S869" s="14"/>
      <c r="T869" s="40" t="str">
        <f aca="false">IF($C869="","",N(商品マスタ!$M868))</f>
        <v/>
      </c>
      <c r="U869" s="40" t="str">
        <f aca="false">IF($S869="","",N($S869)*N($T869))</f>
        <v/>
      </c>
      <c r="V869" s="18"/>
    </row>
    <row r="870" customFormat="false" ht="15" hidden="false" customHeight="false" outlineLevel="0" collapsed="false">
      <c r="B870" s="12" t="n">
        <v>864</v>
      </c>
      <c r="C870" s="36" t="str">
        <f aca="false">IF(商品マスタ!$C869="","",商品マスタ!$C869)</f>
        <v/>
      </c>
      <c r="D870" s="12" t="str">
        <f aca="false">IF($C870="","",商品マスタ!$D869)</f>
        <v/>
      </c>
      <c r="E870" s="12" t="str">
        <f aca="false">IF($C870="","",商品マスタ!$G869)</f>
        <v/>
      </c>
      <c r="F870" s="12" t="str">
        <f aca="false">IF($C870="","",IF(商品マスタ!$P869="","理論",商品マスタ!$P869))</f>
        <v/>
      </c>
      <c r="G870" s="17" t="str">
        <f aca="false">IF($C870="","",N(商品マスタ!$H869))</f>
        <v/>
      </c>
      <c r="H870" s="14"/>
      <c r="I870" s="17" t="str">
        <f aca="false">IF($C870="","",N($H870)*N(商品マスタ!$N869))</f>
        <v/>
      </c>
      <c r="J870" s="17" t="str">
        <f aca="false">IF($C870="","",N($I870)-N($G870))</f>
        <v/>
      </c>
      <c r="K870" s="37" t="str">
        <f aca="false">IF($C870="","",N(商品マスタ!$I869))</f>
        <v/>
      </c>
      <c r="L870" s="17" t="str">
        <f aca="false">IF($C870="","",MAX(1,N(商品マスタ!$J869)))</f>
        <v/>
      </c>
      <c r="M870" s="38" t="str">
        <f aca="false">IF($C870="","",N(TOP!$C$16)*N($K870))</f>
        <v/>
      </c>
      <c r="N870" s="17" t="str">
        <f aca="false">IF($C870="","",ROUNDUP(N($M870)/N($L870),0))</f>
        <v/>
      </c>
      <c r="O870" s="17" t="str">
        <f aca="false">IF($C870="","",N(商品マスタ!$R869))</f>
        <v/>
      </c>
      <c r="P870" s="17" t="str">
        <f aca="false">IF($C870="","",IF($F870="理論",(N($O870)+N($N870))-N($G870),(N($O870)+N($N870))-N($I870)))</f>
        <v/>
      </c>
      <c r="Q870" s="17" t="str">
        <f aca="false">IF($C870="","",MAX(1,N(商品マスタ!$K869)))</f>
        <v/>
      </c>
      <c r="R870" s="39" t="str">
        <f aca="false">IF($C870="","",IF(N($P870)/N($Q870)&lt;=0,"",ROUNDUP(N($P870)/N($Q870),0)))</f>
        <v/>
      </c>
      <c r="S870" s="14"/>
      <c r="T870" s="40" t="str">
        <f aca="false">IF($C870="","",N(商品マスタ!$M869))</f>
        <v/>
      </c>
      <c r="U870" s="40" t="str">
        <f aca="false">IF($S870="","",N($S870)*N($T870))</f>
        <v/>
      </c>
      <c r="V870" s="18"/>
    </row>
    <row r="871" customFormat="false" ht="15" hidden="false" customHeight="false" outlineLevel="0" collapsed="false">
      <c r="B871" s="12" t="n">
        <v>865</v>
      </c>
      <c r="C871" s="36" t="str">
        <f aca="false">IF(商品マスタ!$C870="","",商品マスタ!$C870)</f>
        <v/>
      </c>
      <c r="D871" s="12" t="str">
        <f aca="false">IF($C871="","",商品マスタ!$D870)</f>
        <v/>
      </c>
      <c r="E871" s="12" t="str">
        <f aca="false">IF($C871="","",商品マスタ!$G870)</f>
        <v/>
      </c>
      <c r="F871" s="12" t="str">
        <f aca="false">IF($C871="","",IF(商品マスタ!$P870="","理論",商品マスタ!$P870))</f>
        <v/>
      </c>
      <c r="G871" s="17" t="str">
        <f aca="false">IF($C871="","",N(商品マスタ!$H870))</f>
        <v/>
      </c>
      <c r="H871" s="14"/>
      <c r="I871" s="17" t="str">
        <f aca="false">IF($C871="","",N($H871)*N(商品マスタ!$N870))</f>
        <v/>
      </c>
      <c r="J871" s="17" t="str">
        <f aca="false">IF($C871="","",N($I871)-N($G871))</f>
        <v/>
      </c>
      <c r="K871" s="37" t="str">
        <f aca="false">IF($C871="","",N(商品マスタ!$I870))</f>
        <v/>
      </c>
      <c r="L871" s="17" t="str">
        <f aca="false">IF($C871="","",MAX(1,N(商品マスタ!$J870)))</f>
        <v/>
      </c>
      <c r="M871" s="38" t="str">
        <f aca="false">IF($C871="","",N(TOP!$C$16)*N($K871))</f>
        <v/>
      </c>
      <c r="N871" s="17" t="str">
        <f aca="false">IF($C871="","",ROUNDUP(N($M871)/N($L871),0))</f>
        <v/>
      </c>
      <c r="O871" s="17" t="str">
        <f aca="false">IF($C871="","",N(商品マスタ!$R870))</f>
        <v/>
      </c>
      <c r="P871" s="17" t="str">
        <f aca="false">IF($C871="","",IF($F871="理論",(N($O871)+N($N871))-N($G871),(N($O871)+N($N871))-N($I871)))</f>
        <v/>
      </c>
      <c r="Q871" s="17" t="str">
        <f aca="false">IF($C871="","",MAX(1,N(商品マスタ!$K870)))</f>
        <v/>
      </c>
      <c r="R871" s="39" t="str">
        <f aca="false">IF($C871="","",IF(N($P871)/N($Q871)&lt;=0,"",ROUNDUP(N($P871)/N($Q871),0)))</f>
        <v/>
      </c>
      <c r="S871" s="14"/>
      <c r="T871" s="40" t="str">
        <f aca="false">IF($C871="","",N(商品マスタ!$M870))</f>
        <v/>
      </c>
      <c r="U871" s="40" t="str">
        <f aca="false">IF($S871="","",N($S871)*N($T871))</f>
        <v/>
      </c>
      <c r="V871" s="18"/>
    </row>
    <row r="872" customFormat="false" ht="15" hidden="false" customHeight="false" outlineLevel="0" collapsed="false">
      <c r="B872" s="12" t="n">
        <v>866</v>
      </c>
      <c r="C872" s="36" t="str">
        <f aca="false">IF(商品マスタ!$C871="","",商品マスタ!$C871)</f>
        <v/>
      </c>
      <c r="D872" s="12" t="str">
        <f aca="false">IF($C872="","",商品マスタ!$D871)</f>
        <v/>
      </c>
      <c r="E872" s="12" t="str">
        <f aca="false">IF($C872="","",商品マスタ!$G871)</f>
        <v/>
      </c>
      <c r="F872" s="12" t="str">
        <f aca="false">IF($C872="","",IF(商品マスタ!$P871="","理論",商品マスタ!$P871))</f>
        <v/>
      </c>
      <c r="G872" s="17" t="str">
        <f aca="false">IF($C872="","",N(商品マスタ!$H871))</f>
        <v/>
      </c>
      <c r="H872" s="14"/>
      <c r="I872" s="17" t="str">
        <f aca="false">IF($C872="","",N($H872)*N(商品マスタ!$N871))</f>
        <v/>
      </c>
      <c r="J872" s="17" t="str">
        <f aca="false">IF($C872="","",N($I872)-N($G872))</f>
        <v/>
      </c>
      <c r="K872" s="37" t="str">
        <f aca="false">IF($C872="","",N(商品マスタ!$I871))</f>
        <v/>
      </c>
      <c r="L872" s="17" t="str">
        <f aca="false">IF($C872="","",MAX(1,N(商品マスタ!$J871)))</f>
        <v/>
      </c>
      <c r="M872" s="38" t="str">
        <f aca="false">IF($C872="","",N(TOP!$C$16)*N($K872))</f>
        <v/>
      </c>
      <c r="N872" s="17" t="str">
        <f aca="false">IF($C872="","",ROUNDUP(N($M872)/N($L872),0))</f>
        <v/>
      </c>
      <c r="O872" s="17" t="str">
        <f aca="false">IF($C872="","",N(商品マスタ!$R871))</f>
        <v/>
      </c>
      <c r="P872" s="17" t="str">
        <f aca="false">IF($C872="","",IF($F872="理論",(N($O872)+N($N872))-N($G872),(N($O872)+N($N872))-N($I872)))</f>
        <v/>
      </c>
      <c r="Q872" s="17" t="str">
        <f aca="false">IF($C872="","",MAX(1,N(商品マスタ!$K871)))</f>
        <v/>
      </c>
      <c r="R872" s="39" t="str">
        <f aca="false">IF($C872="","",IF(N($P872)/N($Q872)&lt;=0,"",ROUNDUP(N($P872)/N($Q872),0)))</f>
        <v/>
      </c>
      <c r="S872" s="14"/>
      <c r="T872" s="40" t="str">
        <f aca="false">IF($C872="","",N(商品マスタ!$M871))</f>
        <v/>
      </c>
      <c r="U872" s="40" t="str">
        <f aca="false">IF($S872="","",N($S872)*N($T872))</f>
        <v/>
      </c>
      <c r="V872" s="18"/>
    </row>
    <row r="873" customFormat="false" ht="15" hidden="false" customHeight="false" outlineLevel="0" collapsed="false">
      <c r="B873" s="12" t="n">
        <v>867</v>
      </c>
      <c r="C873" s="36" t="str">
        <f aca="false">IF(商品マスタ!$C872="","",商品マスタ!$C872)</f>
        <v/>
      </c>
      <c r="D873" s="12" t="str">
        <f aca="false">IF($C873="","",商品マスタ!$D872)</f>
        <v/>
      </c>
      <c r="E873" s="12" t="str">
        <f aca="false">IF($C873="","",商品マスタ!$G872)</f>
        <v/>
      </c>
      <c r="F873" s="12" t="str">
        <f aca="false">IF($C873="","",IF(商品マスタ!$P872="","理論",商品マスタ!$P872))</f>
        <v/>
      </c>
      <c r="G873" s="17" t="str">
        <f aca="false">IF($C873="","",N(商品マスタ!$H872))</f>
        <v/>
      </c>
      <c r="H873" s="14"/>
      <c r="I873" s="17" t="str">
        <f aca="false">IF($C873="","",N($H873)*N(商品マスタ!$N872))</f>
        <v/>
      </c>
      <c r="J873" s="17" t="str">
        <f aca="false">IF($C873="","",N($I873)-N($G873))</f>
        <v/>
      </c>
      <c r="K873" s="37" t="str">
        <f aca="false">IF($C873="","",N(商品マスタ!$I872))</f>
        <v/>
      </c>
      <c r="L873" s="17" t="str">
        <f aca="false">IF($C873="","",MAX(1,N(商品マスタ!$J872)))</f>
        <v/>
      </c>
      <c r="M873" s="38" t="str">
        <f aca="false">IF($C873="","",N(TOP!$C$16)*N($K873))</f>
        <v/>
      </c>
      <c r="N873" s="17" t="str">
        <f aca="false">IF($C873="","",ROUNDUP(N($M873)/N($L873),0))</f>
        <v/>
      </c>
      <c r="O873" s="17" t="str">
        <f aca="false">IF($C873="","",N(商品マスタ!$R872))</f>
        <v/>
      </c>
      <c r="P873" s="17" t="str">
        <f aca="false">IF($C873="","",IF($F873="理論",(N($O873)+N($N873))-N($G873),(N($O873)+N($N873))-N($I873)))</f>
        <v/>
      </c>
      <c r="Q873" s="17" t="str">
        <f aca="false">IF($C873="","",MAX(1,N(商品マスタ!$K872)))</f>
        <v/>
      </c>
      <c r="R873" s="39" t="str">
        <f aca="false">IF($C873="","",IF(N($P873)/N($Q873)&lt;=0,"",ROUNDUP(N($P873)/N($Q873),0)))</f>
        <v/>
      </c>
      <c r="S873" s="14"/>
      <c r="T873" s="40" t="str">
        <f aca="false">IF($C873="","",N(商品マスタ!$M872))</f>
        <v/>
      </c>
      <c r="U873" s="40" t="str">
        <f aca="false">IF($S873="","",N($S873)*N($T873))</f>
        <v/>
      </c>
      <c r="V873" s="18"/>
    </row>
    <row r="874" customFormat="false" ht="15" hidden="false" customHeight="false" outlineLevel="0" collapsed="false">
      <c r="B874" s="12" t="n">
        <v>868</v>
      </c>
      <c r="C874" s="36" t="str">
        <f aca="false">IF(商品マスタ!$C873="","",商品マスタ!$C873)</f>
        <v/>
      </c>
      <c r="D874" s="12" t="str">
        <f aca="false">IF($C874="","",商品マスタ!$D873)</f>
        <v/>
      </c>
      <c r="E874" s="12" t="str">
        <f aca="false">IF($C874="","",商品マスタ!$G873)</f>
        <v/>
      </c>
      <c r="F874" s="12" t="str">
        <f aca="false">IF($C874="","",IF(商品マスタ!$P873="","理論",商品マスタ!$P873))</f>
        <v/>
      </c>
      <c r="G874" s="17" t="str">
        <f aca="false">IF($C874="","",N(商品マスタ!$H873))</f>
        <v/>
      </c>
      <c r="H874" s="14"/>
      <c r="I874" s="17" t="str">
        <f aca="false">IF($C874="","",N($H874)*N(商品マスタ!$N873))</f>
        <v/>
      </c>
      <c r="J874" s="17" t="str">
        <f aca="false">IF($C874="","",N($I874)-N($G874))</f>
        <v/>
      </c>
      <c r="K874" s="37" t="str">
        <f aca="false">IF($C874="","",N(商品マスタ!$I873))</f>
        <v/>
      </c>
      <c r="L874" s="17" t="str">
        <f aca="false">IF($C874="","",MAX(1,N(商品マスタ!$J873)))</f>
        <v/>
      </c>
      <c r="M874" s="38" t="str">
        <f aca="false">IF($C874="","",N(TOP!$C$16)*N($K874))</f>
        <v/>
      </c>
      <c r="N874" s="17" t="str">
        <f aca="false">IF($C874="","",ROUNDUP(N($M874)/N($L874),0))</f>
        <v/>
      </c>
      <c r="O874" s="17" t="str">
        <f aca="false">IF($C874="","",N(商品マスタ!$R873))</f>
        <v/>
      </c>
      <c r="P874" s="17" t="str">
        <f aca="false">IF($C874="","",IF($F874="理論",(N($O874)+N($N874))-N($G874),(N($O874)+N($N874))-N($I874)))</f>
        <v/>
      </c>
      <c r="Q874" s="17" t="str">
        <f aca="false">IF($C874="","",MAX(1,N(商品マスタ!$K873)))</f>
        <v/>
      </c>
      <c r="R874" s="39" t="str">
        <f aca="false">IF($C874="","",IF(N($P874)/N($Q874)&lt;=0,"",ROUNDUP(N($P874)/N($Q874),0)))</f>
        <v/>
      </c>
      <c r="S874" s="14"/>
      <c r="T874" s="40" t="str">
        <f aca="false">IF($C874="","",N(商品マスタ!$M873))</f>
        <v/>
      </c>
      <c r="U874" s="40" t="str">
        <f aca="false">IF($S874="","",N($S874)*N($T874))</f>
        <v/>
      </c>
      <c r="V874" s="18"/>
    </row>
    <row r="875" customFormat="false" ht="15" hidden="false" customHeight="false" outlineLevel="0" collapsed="false">
      <c r="B875" s="12" t="n">
        <v>869</v>
      </c>
      <c r="C875" s="36" t="str">
        <f aca="false">IF(商品マスタ!$C874="","",商品マスタ!$C874)</f>
        <v/>
      </c>
      <c r="D875" s="12" t="str">
        <f aca="false">IF($C875="","",商品マスタ!$D874)</f>
        <v/>
      </c>
      <c r="E875" s="12" t="str">
        <f aca="false">IF($C875="","",商品マスタ!$G874)</f>
        <v/>
      </c>
      <c r="F875" s="12" t="str">
        <f aca="false">IF($C875="","",IF(商品マスタ!$P874="","理論",商品マスタ!$P874))</f>
        <v/>
      </c>
      <c r="G875" s="17" t="str">
        <f aca="false">IF($C875="","",N(商品マスタ!$H874))</f>
        <v/>
      </c>
      <c r="H875" s="14"/>
      <c r="I875" s="17" t="str">
        <f aca="false">IF($C875="","",N($H875)*N(商品マスタ!$N874))</f>
        <v/>
      </c>
      <c r="J875" s="17" t="str">
        <f aca="false">IF($C875="","",N($I875)-N($G875))</f>
        <v/>
      </c>
      <c r="K875" s="37" t="str">
        <f aca="false">IF($C875="","",N(商品マスタ!$I874))</f>
        <v/>
      </c>
      <c r="L875" s="17" t="str">
        <f aca="false">IF($C875="","",MAX(1,N(商品マスタ!$J874)))</f>
        <v/>
      </c>
      <c r="M875" s="38" t="str">
        <f aca="false">IF($C875="","",N(TOP!$C$16)*N($K875))</f>
        <v/>
      </c>
      <c r="N875" s="17" t="str">
        <f aca="false">IF($C875="","",ROUNDUP(N($M875)/N($L875),0))</f>
        <v/>
      </c>
      <c r="O875" s="17" t="str">
        <f aca="false">IF($C875="","",N(商品マスタ!$R874))</f>
        <v/>
      </c>
      <c r="P875" s="17" t="str">
        <f aca="false">IF($C875="","",IF($F875="理論",(N($O875)+N($N875))-N($G875),(N($O875)+N($N875))-N($I875)))</f>
        <v/>
      </c>
      <c r="Q875" s="17" t="str">
        <f aca="false">IF($C875="","",MAX(1,N(商品マスタ!$K874)))</f>
        <v/>
      </c>
      <c r="R875" s="39" t="str">
        <f aca="false">IF($C875="","",IF(N($P875)/N($Q875)&lt;=0,"",ROUNDUP(N($P875)/N($Q875),0)))</f>
        <v/>
      </c>
      <c r="S875" s="14"/>
      <c r="T875" s="40" t="str">
        <f aca="false">IF($C875="","",N(商品マスタ!$M874))</f>
        <v/>
      </c>
      <c r="U875" s="40" t="str">
        <f aca="false">IF($S875="","",N($S875)*N($T875))</f>
        <v/>
      </c>
      <c r="V875" s="18"/>
    </row>
    <row r="876" customFormat="false" ht="15" hidden="false" customHeight="false" outlineLevel="0" collapsed="false">
      <c r="B876" s="12" t="n">
        <v>870</v>
      </c>
      <c r="C876" s="36" t="str">
        <f aca="false">IF(商品マスタ!$C875="","",商品マスタ!$C875)</f>
        <v/>
      </c>
      <c r="D876" s="12" t="str">
        <f aca="false">IF($C876="","",商品マスタ!$D875)</f>
        <v/>
      </c>
      <c r="E876" s="12" t="str">
        <f aca="false">IF($C876="","",商品マスタ!$G875)</f>
        <v/>
      </c>
      <c r="F876" s="12" t="str">
        <f aca="false">IF($C876="","",IF(商品マスタ!$P875="","理論",商品マスタ!$P875))</f>
        <v/>
      </c>
      <c r="G876" s="17" t="str">
        <f aca="false">IF($C876="","",N(商品マスタ!$H875))</f>
        <v/>
      </c>
      <c r="H876" s="14"/>
      <c r="I876" s="17" t="str">
        <f aca="false">IF($C876="","",N($H876)*N(商品マスタ!$N875))</f>
        <v/>
      </c>
      <c r="J876" s="17" t="str">
        <f aca="false">IF($C876="","",N($I876)-N($G876))</f>
        <v/>
      </c>
      <c r="K876" s="37" t="str">
        <f aca="false">IF($C876="","",N(商品マスタ!$I875))</f>
        <v/>
      </c>
      <c r="L876" s="17" t="str">
        <f aca="false">IF($C876="","",MAX(1,N(商品マスタ!$J875)))</f>
        <v/>
      </c>
      <c r="M876" s="38" t="str">
        <f aca="false">IF($C876="","",N(TOP!$C$16)*N($K876))</f>
        <v/>
      </c>
      <c r="N876" s="17" t="str">
        <f aca="false">IF($C876="","",ROUNDUP(N($M876)/N($L876),0))</f>
        <v/>
      </c>
      <c r="O876" s="17" t="str">
        <f aca="false">IF($C876="","",N(商品マスタ!$R875))</f>
        <v/>
      </c>
      <c r="P876" s="17" t="str">
        <f aca="false">IF($C876="","",IF($F876="理論",(N($O876)+N($N876))-N($G876),(N($O876)+N($N876))-N($I876)))</f>
        <v/>
      </c>
      <c r="Q876" s="17" t="str">
        <f aca="false">IF($C876="","",MAX(1,N(商品マスタ!$K875)))</f>
        <v/>
      </c>
      <c r="R876" s="39" t="str">
        <f aca="false">IF($C876="","",IF(N($P876)/N($Q876)&lt;=0,"",ROUNDUP(N($P876)/N($Q876),0)))</f>
        <v/>
      </c>
      <c r="S876" s="14"/>
      <c r="T876" s="40" t="str">
        <f aca="false">IF($C876="","",N(商品マスタ!$M875))</f>
        <v/>
      </c>
      <c r="U876" s="40" t="str">
        <f aca="false">IF($S876="","",N($S876)*N($T876))</f>
        <v/>
      </c>
      <c r="V876" s="18"/>
    </row>
    <row r="877" customFormat="false" ht="15" hidden="false" customHeight="false" outlineLevel="0" collapsed="false">
      <c r="B877" s="12" t="n">
        <v>871</v>
      </c>
      <c r="C877" s="36" t="str">
        <f aca="false">IF(商品マスタ!$C876="","",商品マスタ!$C876)</f>
        <v/>
      </c>
      <c r="D877" s="12" t="str">
        <f aca="false">IF($C877="","",商品マスタ!$D876)</f>
        <v/>
      </c>
      <c r="E877" s="12" t="str">
        <f aca="false">IF($C877="","",商品マスタ!$G876)</f>
        <v/>
      </c>
      <c r="F877" s="12" t="str">
        <f aca="false">IF($C877="","",IF(商品マスタ!$P876="","理論",商品マスタ!$P876))</f>
        <v/>
      </c>
      <c r="G877" s="17" t="str">
        <f aca="false">IF($C877="","",N(商品マスタ!$H876))</f>
        <v/>
      </c>
      <c r="H877" s="14"/>
      <c r="I877" s="17" t="str">
        <f aca="false">IF($C877="","",N($H877)*N(商品マスタ!$N876))</f>
        <v/>
      </c>
      <c r="J877" s="17" t="str">
        <f aca="false">IF($C877="","",N($I877)-N($G877))</f>
        <v/>
      </c>
      <c r="K877" s="37" t="str">
        <f aca="false">IF($C877="","",N(商品マスタ!$I876))</f>
        <v/>
      </c>
      <c r="L877" s="17" t="str">
        <f aca="false">IF($C877="","",MAX(1,N(商品マスタ!$J876)))</f>
        <v/>
      </c>
      <c r="M877" s="38" t="str">
        <f aca="false">IF($C877="","",N(TOP!$C$16)*N($K877))</f>
        <v/>
      </c>
      <c r="N877" s="17" t="str">
        <f aca="false">IF($C877="","",ROUNDUP(N($M877)/N($L877),0))</f>
        <v/>
      </c>
      <c r="O877" s="17" t="str">
        <f aca="false">IF($C877="","",N(商品マスタ!$R876))</f>
        <v/>
      </c>
      <c r="P877" s="17" t="str">
        <f aca="false">IF($C877="","",IF($F877="理論",(N($O877)+N($N877))-N($G877),(N($O877)+N($N877))-N($I877)))</f>
        <v/>
      </c>
      <c r="Q877" s="17" t="str">
        <f aca="false">IF($C877="","",MAX(1,N(商品マスタ!$K876)))</f>
        <v/>
      </c>
      <c r="R877" s="39" t="str">
        <f aca="false">IF($C877="","",IF(N($P877)/N($Q877)&lt;=0,"",ROUNDUP(N($P877)/N($Q877),0)))</f>
        <v/>
      </c>
      <c r="S877" s="14"/>
      <c r="T877" s="40" t="str">
        <f aca="false">IF($C877="","",N(商品マスタ!$M876))</f>
        <v/>
      </c>
      <c r="U877" s="40" t="str">
        <f aca="false">IF($S877="","",N($S877)*N($T877))</f>
        <v/>
      </c>
      <c r="V877" s="18"/>
    </row>
    <row r="878" customFormat="false" ht="15" hidden="false" customHeight="false" outlineLevel="0" collapsed="false">
      <c r="B878" s="12" t="n">
        <v>872</v>
      </c>
      <c r="C878" s="36" t="str">
        <f aca="false">IF(商品マスタ!$C877="","",商品マスタ!$C877)</f>
        <v/>
      </c>
      <c r="D878" s="12" t="str">
        <f aca="false">IF($C878="","",商品マスタ!$D877)</f>
        <v/>
      </c>
      <c r="E878" s="12" t="str">
        <f aca="false">IF($C878="","",商品マスタ!$G877)</f>
        <v/>
      </c>
      <c r="F878" s="12" t="str">
        <f aca="false">IF($C878="","",IF(商品マスタ!$P877="","理論",商品マスタ!$P877))</f>
        <v/>
      </c>
      <c r="G878" s="17" t="str">
        <f aca="false">IF($C878="","",N(商品マスタ!$H877))</f>
        <v/>
      </c>
      <c r="H878" s="14"/>
      <c r="I878" s="17" t="str">
        <f aca="false">IF($C878="","",N($H878)*N(商品マスタ!$N877))</f>
        <v/>
      </c>
      <c r="J878" s="17" t="str">
        <f aca="false">IF($C878="","",N($I878)-N($G878))</f>
        <v/>
      </c>
      <c r="K878" s="37" t="str">
        <f aca="false">IF($C878="","",N(商品マスタ!$I877))</f>
        <v/>
      </c>
      <c r="L878" s="17" t="str">
        <f aca="false">IF($C878="","",MAX(1,N(商品マスタ!$J877)))</f>
        <v/>
      </c>
      <c r="M878" s="38" t="str">
        <f aca="false">IF($C878="","",N(TOP!$C$16)*N($K878))</f>
        <v/>
      </c>
      <c r="N878" s="17" t="str">
        <f aca="false">IF($C878="","",ROUNDUP(N($M878)/N($L878),0))</f>
        <v/>
      </c>
      <c r="O878" s="17" t="str">
        <f aca="false">IF($C878="","",N(商品マスタ!$R877))</f>
        <v/>
      </c>
      <c r="P878" s="17" t="str">
        <f aca="false">IF($C878="","",IF($F878="理論",(N($O878)+N($N878))-N($G878),(N($O878)+N($N878))-N($I878)))</f>
        <v/>
      </c>
      <c r="Q878" s="17" t="str">
        <f aca="false">IF($C878="","",MAX(1,N(商品マスタ!$K877)))</f>
        <v/>
      </c>
      <c r="R878" s="39" t="str">
        <f aca="false">IF($C878="","",IF(N($P878)/N($Q878)&lt;=0,"",ROUNDUP(N($P878)/N($Q878),0)))</f>
        <v/>
      </c>
      <c r="S878" s="14"/>
      <c r="T878" s="40" t="str">
        <f aca="false">IF($C878="","",N(商品マスタ!$M877))</f>
        <v/>
      </c>
      <c r="U878" s="40" t="str">
        <f aca="false">IF($S878="","",N($S878)*N($T878))</f>
        <v/>
      </c>
      <c r="V878" s="18"/>
    </row>
    <row r="879" customFormat="false" ht="15" hidden="false" customHeight="false" outlineLevel="0" collapsed="false">
      <c r="B879" s="12" t="n">
        <v>873</v>
      </c>
      <c r="C879" s="36" t="str">
        <f aca="false">IF(商品マスタ!$C878="","",商品マスタ!$C878)</f>
        <v/>
      </c>
      <c r="D879" s="12" t="str">
        <f aca="false">IF($C879="","",商品マスタ!$D878)</f>
        <v/>
      </c>
      <c r="E879" s="12" t="str">
        <f aca="false">IF($C879="","",商品マスタ!$G878)</f>
        <v/>
      </c>
      <c r="F879" s="12" t="str">
        <f aca="false">IF($C879="","",IF(商品マスタ!$P878="","理論",商品マスタ!$P878))</f>
        <v/>
      </c>
      <c r="G879" s="17" t="str">
        <f aca="false">IF($C879="","",N(商品マスタ!$H878))</f>
        <v/>
      </c>
      <c r="H879" s="14"/>
      <c r="I879" s="17" t="str">
        <f aca="false">IF($C879="","",N($H879)*N(商品マスタ!$N878))</f>
        <v/>
      </c>
      <c r="J879" s="17" t="str">
        <f aca="false">IF($C879="","",N($I879)-N($G879))</f>
        <v/>
      </c>
      <c r="K879" s="37" t="str">
        <f aca="false">IF($C879="","",N(商品マスタ!$I878))</f>
        <v/>
      </c>
      <c r="L879" s="17" t="str">
        <f aca="false">IF($C879="","",MAX(1,N(商品マスタ!$J878)))</f>
        <v/>
      </c>
      <c r="M879" s="38" t="str">
        <f aca="false">IF($C879="","",N(TOP!$C$16)*N($K879))</f>
        <v/>
      </c>
      <c r="N879" s="17" t="str">
        <f aca="false">IF($C879="","",ROUNDUP(N($M879)/N($L879),0))</f>
        <v/>
      </c>
      <c r="O879" s="17" t="str">
        <f aca="false">IF($C879="","",N(商品マスタ!$R878))</f>
        <v/>
      </c>
      <c r="P879" s="17" t="str">
        <f aca="false">IF($C879="","",IF($F879="理論",(N($O879)+N($N879))-N($G879),(N($O879)+N($N879))-N($I879)))</f>
        <v/>
      </c>
      <c r="Q879" s="17" t="str">
        <f aca="false">IF($C879="","",MAX(1,N(商品マスタ!$K878)))</f>
        <v/>
      </c>
      <c r="R879" s="39" t="str">
        <f aca="false">IF($C879="","",IF(N($P879)/N($Q879)&lt;=0,"",ROUNDUP(N($P879)/N($Q879),0)))</f>
        <v/>
      </c>
      <c r="S879" s="14"/>
      <c r="T879" s="40" t="str">
        <f aca="false">IF($C879="","",N(商品マスタ!$M878))</f>
        <v/>
      </c>
      <c r="U879" s="40" t="str">
        <f aca="false">IF($S879="","",N($S879)*N($T879))</f>
        <v/>
      </c>
      <c r="V879" s="18"/>
    </row>
    <row r="880" customFormat="false" ht="15" hidden="false" customHeight="false" outlineLevel="0" collapsed="false">
      <c r="B880" s="12" t="n">
        <v>874</v>
      </c>
      <c r="C880" s="36" t="str">
        <f aca="false">IF(商品マスタ!$C879="","",商品マスタ!$C879)</f>
        <v/>
      </c>
      <c r="D880" s="12" t="str">
        <f aca="false">IF($C880="","",商品マスタ!$D879)</f>
        <v/>
      </c>
      <c r="E880" s="12" t="str">
        <f aca="false">IF($C880="","",商品マスタ!$G879)</f>
        <v/>
      </c>
      <c r="F880" s="12" t="str">
        <f aca="false">IF($C880="","",IF(商品マスタ!$P879="","理論",商品マスタ!$P879))</f>
        <v/>
      </c>
      <c r="G880" s="17" t="str">
        <f aca="false">IF($C880="","",N(商品マスタ!$H879))</f>
        <v/>
      </c>
      <c r="H880" s="14"/>
      <c r="I880" s="17" t="str">
        <f aca="false">IF($C880="","",N($H880)*N(商品マスタ!$N879))</f>
        <v/>
      </c>
      <c r="J880" s="17" t="str">
        <f aca="false">IF($C880="","",N($I880)-N($G880))</f>
        <v/>
      </c>
      <c r="K880" s="37" t="str">
        <f aca="false">IF($C880="","",N(商品マスタ!$I879))</f>
        <v/>
      </c>
      <c r="L880" s="17" t="str">
        <f aca="false">IF($C880="","",MAX(1,N(商品マスタ!$J879)))</f>
        <v/>
      </c>
      <c r="M880" s="38" t="str">
        <f aca="false">IF($C880="","",N(TOP!$C$16)*N($K880))</f>
        <v/>
      </c>
      <c r="N880" s="17" t="str">
        <f aca="false">IF($C880="","",ROUNDUP(N($M880)/N($L880),0))</f>
        <v/>
      </c>
      <c r="O880" s="17" t="str">
        <f aca="false">IF($C880="","",N(商品マスタ!$R879))</f>
        <v/>
      </c>
      <c r="P880" s="17" t="str">
        <f aca="false">IF($C880="","",IF($F880="理論",(N($O880)+N($N880))-N($G880),(N($O880)+N($N880))-N($I880)))</f>
        <v/>
      </c>
      <c r="Q880" s="17" t="str">
        <f aca="false">IF($C880="","",MAX(1,N(商品マスタ!$K879)))</f>
        <v/>
      </c>
      <c r="R880" s="39" t="str">
        <f aca="false">IF($C880="","",IF(N($P880)/N($Q880)&lt;=0,"",ROUNDUP(N($P880)/N($Q880),0)))</f>
        <v/>
      </c>
      <c r="S880" s="14"/>
      <c r="T880" s="40" t="str">
        <f aca="false">IF($C880="","",N(商品マスタ!$M879))</f>
        <v/>
      </c>
      <c r="U880" s="40" t="str">
        <f aca="false">IF($S880="","",N($S880)*N($T880))</f>
        <v/>
      </c>
      <c r="V880" s="18"/>
    </row>
    <row r="881" customFormat="false" ht="15" hidden="false" customHeight="false" outlineLevel="0" collapsed="false">
      <c r="B881" s="12" t="n">
        <v>875</v>
      </c>
      <c r="C881" s="36" t="str">
        <f aca="false">IF(商品マスタ!$C880="","",商品マスタ!$C880)</f>
        <v/>
      </c>
      <c r="D881" s="12" t="str">
        <f aca="false">IF($C881="","",商品マスタ!$D880)</f>
        <v/>
      </c>
      <c r="E881" s="12" t="str">
        <f aca="false">IF($C881="","",商品マスタ!$G880)</f>
        <v/>
      </c>
      <c r="F881" s="12" t="str">
        <f aca="false">IF($C881="","",IF(商品マスタ!$P880="","理論",商品マスタ!$P880))</f>
        <v/>
      </c>
      <c r="G881" s="17" t="str">
        <f aca="false">IF($C881="","",N(商品マスタ!$H880))</f>
        <v/>
      </c>
      <c r="H881" s="14"/>
      <c r="I881" s="17" t="str">
        <f aca="false">IF($C881="","",N($H881)*N(商品マスタ!$N880))</f>
        <v/>
      </c>
      <c r="J881" s="17" t="str">
        <f aca="false">IF($C881="","",N($I881)-N($G881))</f>
        <v/>
      </c>
      <c r="K881" s="37" t="str">
        <f aca="false">IF($C881="","",N(商品マスタ!$I880))</f>
        <v/>
      </c>
      <c r="L881" s="17" t="str">
        <f aca="false">IF($C881="","",MAX(1,N(商品マスタ!$J880)))</f>
        <v/>
      </c>
      <c r="M881" s="38" t="str">
        <f aca="false">IF($C881="","",N(TOP!$C$16)*N($K881))</f>
        <v/>
      </c>
      <c r="N881" s="17" t="str">
        <f aca="false">IF($C881="","",ROUNDUP(N($M881)/N($L881),0))</f>
        <v/>
      </c>
      <c r="O881" s="17" t="str">
        <f aca="false">IF($C881="","",N(商品マスタ!$R880))</f>
        <v/>
      </c>
      <c r="P881" s="17" t="str">
        <f aca="false">IF($C881="","",IF($F881="理論",(N($O881)+N($N881))-N($G881),(N($O881)+N($N881))-N($I881)))</f>
        <v/>
      </c>
      <c r="Q881" s="17" t="str">
        <f aca="false">IF($C881="","",MAX(1,N(商品マスタ!$K880)))</f>
        <v/>
      </c>
      <c r="R881" s="39" t="str">
        <f aca="false">IF($C881="","",IF(N($P881)/N($Q881)&lt;=0,"",ROUNDUP(N($P881)/N($Q881),0)))</f>
        <v/>
      </c>
      <c r="S881" s="14"/>
      <c r="T881" s="40" t="str">
        <f aca="false">IF($C881="","",N(商品マスタ!$M880))</f>
        <v/>
      </c>
      <c r="U881" s="40" t="str">
        <f aca="false">IF($S881="","",N($S881)*N($T881))</f>
        <v/>
      </c>
      <c r="V881" s="18"/>
    </row>
    <row r="882" customFormat="false" ht="15" hidden="false" customHeight="false" outlineLevel="0" collapsed="false">
      <c r="B882" s="12" t="n">
        <v>876</v>
      </c>
      <c r="C882" s="36" t="str">
        <f aca="false">IF(商品マスタ!$C881="","",商品マスタ!$C881)</f>
        <v/>
      </c>
      <c r="D882" s="12" t="str">
        <f aca="false">IF($C882="","",商品マスタ!$D881)</f>
        <v/>
      </c>
      <c r="E882" s="12" t="str">
        <f aca="false">IF($C882="","",商品マスタ!$G881)</f>
        <v/>
      </c>
      <c r="F882" s="12" t="str">
        <f aca="false">IF($C882="","",IF(商品マスタ!$P881="","理論",商品マスタ!$P881))</f>
        <v/>
      </c>
      <c r="G882" s="17" t="str">
        <f aca="false">IF($C882="","",N(商品マスタ!$H881))</f>
        <v/>
      </c>
      <c r="H882" s="14"/>
      <c r="I882" s="17" t="str">
        <f aca="false">IF($C882="","",N($H882)*N(商品マスタ!$N881))</f>
        <v/>
      </c>
      <c r="J882" s="17" t="str">
        <f aca="false">IF($C882="","",N($I882)-N($G882))</f>
        <v/>
      </c>
      <c r="K882" s="37" t="str">
        <f aca="false">IF($C882="","",N(商品マスタ!$I881))</f>
        <v/>
      </c>
      <c r="L882" s="17" t="str">
        <f aca="false">IF($C882="","",MAX(1,N(商品マスタ!$J881)))</f>
        <v/>
      </c>
      <c r="M882" s="38" t="str">
        <f aca="false">IF($C882="","",N(TOP!$C$16)*N($K882))</f>
        <v/>
      </c>
      <c r="N882" s="17" t="str">
        <f aca="false">IF($C882="","",ROUNDUP(N($M882)/N($L882),0))</f>
        <v/>
      </c>
      <c r="O882" s="17" t="str">
        <f aca="false">IF($C882="","",N(商品マスタ!$R881))</f>
        <v/>
      </c>
      <c r="P882" s="17" t="str">
        <f aca="false">IF($C882="","",IF($F882="理論",(N($O882)+N($N882))-N($G882),(N($O882)+N($N882))-N($I882)))</f>
        <v/>
      </c>
      <c r="Q882" s="17" t="str">
        <f aca="false">IF($C882="","",MAX(1,N(商品マスタ!$K881)))</f>
        <v/>
      </c>
      <c r="R882" s="39" t="str">
        <f aca="false">IF($C882="","",IF(N($P882)/N($Q882)&lt;=0,"",ROUNDUP(N($P882)/N($Q882),0)))</f>
        <v/>
      </c>
      <c r="S882" s="14"/>
      <c r="T882" s="40" t="str">
        <f aca="false">IF($C882="","",N(商品マスタ!$M881))</f>
        <v/>
      </c>
      <c r="U882" s="40" t="str">
        <f aca="false">IF($S882="","",N($S882)*N($T882))</f>
        <v/>
      </c>
      <c r="V882" s="18"/>
    </row>
    <row r="883" customFormat="false" ht="15" hidden="false" customHeight="false" outlineLevel="0" collapsed="false">
      <c r="B883" s="12" t="n">
        <v>877</v>
      </c>
      <c r="C883" s="36" t="str">
        <f aca="false">IF(商品マスタ!$C882="","",商品マスタ!$C882)</f>
        <v/>
      </c>
      <c r="D883" s="12" t="str">
        <f aca="false">IF($C883="","",商品マスタ!$D882)</f>
        <v/>
      </c>
      <c r="E883" s="12" t="str">
        <f aca="false">IF($C883="","",商品マスタ!$G882)</f>
        <v/>
      </c>
      <c r="F883" s="12" t="str">
        <f aca="false">IF($C883="","",IF(商品マスタ!$P882="","理論",商品マスタ!$P882))</f>
        <v/>
      </c>
      <c r="G883" s="17" t="str">
        <f aca="false">IF($C883="","",N(商品マスタ!$H882))</f>
        <v/>
      </c>
      <c r="H883" s="14"/>
      <c r="I883" s="17" t="str">
        <f aca="false">IF($C883="","",N($H883)*N(商品マスタ!$N882))</f>
        <v/>
      </c>
      <c r="J883" s="17" t="str">
        <f aca="false">IF($C883="","",N($I883)-N($G883))</f>
        <v/>
      </c>
      <c r="K883" s="37" t="str">
        <f aca="false">IF($C883="","",N(商品マスタ!$I882))</f>
        <v/>
      </c>
      <c r="L883" s="17" t="str">
        <f aca="false">IF($C883="","",MAX(1,N(商品マスタ!$J882)))</f>
        <v/>
      </c>
      <c r="M883" s="38" t="str">
        <f aca="false">IF($C883="","",N(TOP!$C$16)*N($K883))</f>
        <v/>
      </c>
      <c r="N883" s="17" t="str">
        <f aca="false">IF($C883="","",ROUNDUP(N($M883)/N($L883),0))</f>
        <v/>
      </c>
      <c r="O883" s="17" t="str">
        <f aca="false">IF($C883="","",N(商品マスタ!$R882))</f>
        <v/>
      </c>
      <c r="P883" s="17" t="str">
        <f aca="false">IF($C883="","",IF($F883="理論",(N($O883)+N($N883))-N($G883),(N($O883)+N($N883))-N($I883)))</f>
        <v/>
      </c>
      <c r="Q883" s="17" t="str">
        <f aca="false">IF($C883="","",MAX(1,N(商品マスタ!$K882)))</f>
        <v/>
      </c>
      <c r="R883" s="39" t="str">
        <f aca="false">IF($C883="","",IF(N($P883)/N($Q883)&lt;=0,"",ROUNDUP(N($P883)/N($Q883),0)))</f>
        <v/>
      </c>
      <c r="S883" s="14"/>
      <c r="T883" s="40" t="str">
        <f aca="false">IF($C883="","",N(商品マスタ!$M882))</f>
        <v/>
      </c>
      <c r="U883" s="40" t="str">
        <f aca="false">IF($S883="","",N($S883)*N($T883))</f>
        <v/>
      </c>
      <c r="V883" s="18"/>
    </row>
    <row r="884" customFormat="false" ht="15" hidden="false" customHeight="false" outlineLevel="0" collapsed="false">
      <c r="B884" s="12" t="n">
        <v>878</v>
      </c>
      <c r="C884" s="36" t="str">
        <f aca="false">IF(商品マスタ!$C883="","",商品マスタ!$C883)</f>
        <v/>
      </c>
      <c r="D884" s="12" t="str">
        <f aca="false">IF($C884="","",商品マスタ!$D883)</f>
        <v/>
      </c>
      <c r="E884" s="12" t="str">
        <f aca="false">IF($C884="","",商品マスタ!$G883)</f>
        <v/>
      </c>
      <c r="F884" s="12" t="str">
        <f aca="false">IF($C884="","",IF(商品マスタ!$P883="","理論",商品マスタ!$P883))</f>
        <v/>
      </c>
      <c r="G884" s="17" t="str">
        <f aca="false">IF($C884="","",N(商品マスタ!$H883))</f>
        <v/>
      </c>
      <c r="H884" s="14"/>
      <c r="I884" s="17" t="str">
        <f aca="false">IF($C884="","",N($H884)*N(商品マスタ!$N883))</f>
        <v/>
      </c>
      <c r="J884" s="17" t="str">
        <f aca="false">IF($C884="","",N($I884)-N($G884))</f>
        <v/>
      </c>
      <c r="K884" s="37" t="str">
        <f aca="false">IF($C884="","",N(商品マスタ!$I883))</f>
        <v/>
      </c>
      <c r="L884" s="17" t="str">
        <f aca="false">IF($C884="","",MAX(1,N(商品マスタ!$J883)))</f>
        <v/>
      </c>
      <c r="M884" s="38" t="str">
        <f aca="false">IF($C884="","",N(TOP!$C$16)*N($K884))</f>
        <v/>
      </c>
      <c r="N884" s="17" t="str">
        <f aca="false">IF($C884="","",ROUNDUP(N($M884)/N($L884),0))</f>
        <v/>
      </c>
      <c r="O884" s="17" t="str">
        <f aca="false">IF($C884="","",N(商品マスタ!$R883))</f>
        <v/>
      </c>
      <c r="P884" s="17" t="str">
        <f aca="false">IF($C884="","",IF($F884="理論",(N($O884)+N($N884))-N($G884),(N($O884)+N($N884))-N($I884)))</f>
        <v/>
      </c>
      <c r="Q884" s="17" t="str">
        <f aca="false">IF($C884="","",MAX(1,N(商品マスタ!$K883)))</f>
        <v/>
      </c>
      <c r="R884" s="39" t="str">
        <f aca="false">IF($C884="","",IF(N($P884)/N($Q884)&lt;=0,"",ROUNDUP(N($P884)/N($Q884),0)))</f>
        <v/>
      </c>
      <c r="S884" s="14"/>
      <c r="T884" s="40" t="str">
        <f aca="false">IF($C884="","",N(商品マスタ!$M883))</f>
        <v/>
      </c>
      <c r="U884" s="40" t="str">
        <f aca="false">IF($S884="","",N($S884)*N($T884))</f>
        <v/>
      </c>
      <c r="V884" s="18"/>
    </row>
    <row r="885" customFormat="false" ht="15" hidden="false" customHeight="false" outlineLevel="0" collapsed="false">
      <c r="B885" s="12" t="n">
        <v>879</v>
      </c>
      <c r="C885" s="36" t="str">
        <f aca="false">IF(商品マスタ!$C884="","",商品マスタ!$C884)</f>
        <v/>
      </c>
      <c r="D885" s="12" t="str">
        <f aca="false">IF($C885="","",商品マスタ!$D884)</f>
        <v/>
      </c>
      <c r="E885" s="12" t="str">
        <f aca="false">IF($C885="","",商品マスタ!$G884)</f>
        <v/>
      </c>
      <c r="F885" s="12" t="str">
        <f aca="false">IF($C885="","",IF(商品マスタ!$P884="","理論",商品マスタ!$P884))</f>
        <v/>
      </c>
      <c r="G885" s="17" t="str">
        <f aca="false">IF($C885="","",N(商品マスタ!$H884))</f>
        <v/>
      </c>
      <c r="H885" s="14"/>
      <c r="I885" s="17" t="str">
        <f aca="false">IF($C885="","",N($H885)*N(商品マスタ!$N884))</f>
        <v/>
      </c>
      <c r="J885" s="17" t="str">
        <f aca="false">IF($C885="","",N($I885)-N($G885))</f>
        <v/>
      </c>
      <c r="K885" s="37" t="str">
        <f aca="false">IF($C885="","",N(商品マスタ!$I884))</f>
        <v/>
      </c>
      <c r="L885" s="17" t="str">
        <f aca="false">IF($C885="","",MAX(1,N(商品マスタ!$J884)))</f>
        <v/>
      </c>
      <c r="M885" s="38" t="str">
        <f aca="false">IF($C885="","",N(TOP!$C$16)*N($K885))</f>
        <v/>
      </c>
      <c r="N885" s="17" t="str">
        <f aca="false">IF($C885="","",ROUNDUP(N($M885)/N($L885),0))</f>
        <v/>
      </c>
      <c r="O885" s="17" t="str">
        <f aca="false">IF($C885="","",N(商品マスタ!$R884))</f>
        <v/>
      </c>
      <c r="P885" s="17" t="str">
        <f aca="false">IF($C885="","",IF($F885="理論",(N($O885)+N($N885))-N($G885),(N($O885)+N($N885))-N($I885)))</f>
        <v/>
      </c>
      <c r="Q885" s="17" t="str">
        <f aca="false">IF($C885="","",MAX(1,N(商品マスタ!$K884)))</f>
        <v/>
      </c>
      <c r="R885" s="39" t="str">
        <f aca="false">IF($C885="","",IF(N($P885)/N($Q885)&lt;=0,"",ROUNDUP(N($P885)/N($Q885),0)))</f>
        <v/>
      </c>
      <c r="S885" s="14"/>
      <c r="T885" s="40" t="str">
        <f aca="false">IF($C885="","",N(商品マスタ!$M884))</f>
        <v/>
      </c>
      <c r="U885" s="40" t="str">
        <f aca="false">IF($S885="","",N($S885)*N($T885))</f>
        <v/>
      </c>
      <c r="V885" s="18"/>
    </row>
    <row r="886" customFormat="false" ht="15" hidden="false" customHeight="false" outlineLevel="0" collapsed="false">
      <c r="B886" s="12" t="n">
        <v>880</v>
      </c>
      <c r="C886" s="36" t="str">
        <f aca="false">IF(商品マスタ!$C885="","",商品マスタ!$C885)</f>
        <v/>
      </c>
      <c r="D886" s="12" t="str">
        <f aca="false">IF($C886="","",商品マスタ!$D885)</f>
        <v/>
      </c>
      <c r="E886" s="12" t="str">
        <f aca="false">IF($C886="","",商品マスタ!$G885)</f>
        <v/>
      </c>
      <c r="F886" s="12" t="str">
        <f aca="false">IF($C886="","",IF(商品マスタ!$P885="","理論",商品マスタ!$P885))</f>
        <v/>
      </c>
      <c r="G886" s="17" t="str">
        <f aca="false">IF($C886="","",N(商品マスタ!$H885))</f>
        <v/>
      </c>
      <c r="H886" s="14"/>
      <c r="I886" s="17" t="str">
        <f aca="false">IF($C886="","",N($H886)*N(商品マスタ!$N885))</f>
        <v/>
      </c>
      <c r="J886" s="17" t="str">
        <f aca="false">IF($C886="","",N($I886)-N($G886))</f>
        <v/>
      </c>
      <c r="K886" s="37" t="str">
        <f aca="false">IF($C886="","",N(商品マスタ!$I885))</f>
        <v/>
      </c>
      <c r="L886" s="17" t="str">
        <f aca="false">IF($C886="","",MAX(1,N(商品マスタ!$J885)))</f>
        <v/>
      </c>
      <c r="M886" s="38" t="str">
        <f aca="false">IF($C886="","",N(TOP!$C$16)*N($K886))</f>
        <v/>
      </c>
      <c r="N886" s="17" t="str">
        <f aca="false">IF($C886="","",ROUNDUP(N($M886)/N($L886),0))</f>
        <v/>
      </c>
      <c r="O886" s="17" t="str">
        <f aca="false">IF($C886="","",N(商品マスタ!$R885))</f>
        <v/>
      </c>
      <c r="P886" s="17" t="str">
        <f aca="false">IF($C886="","",IF($F886="理論",(N($O886)+N($N886))-N($G886),(N($O886)+N($N886))-N($I886)))</f>
        <v/>
      </c>
      <c r="Q886" s="17" t="str">
        <f aca="false">IF($C886="","",MAX(1,N(商品マスタ!$K885)))</f>
        <v/>
      </c>
      <c r="R886" s="39" t="str">
        <f aca="false">IF($C886="","",IF(N($P886)/N($Q886)&lt;=0,"",ROUNDUP(N($P886)/N($Q886),0)))</f>
        <v/>
      </c>
      <c r="S886" s="14"/>
      <c r="T886" s="40" t="str">
        <f aca="false">IF($C886="","",N(商品マスタ!$M885))</f>
        <v/>
      </c>
      <c r="U886" s="40" t="str">
        <f aca="false">IF($S886="","",N($S886)*N($T886))</f>
        <v/>
      </c>
      <c r="V886" s="18"/>
    </row>
    <row r="887" customFormat="false" ht="15" hidden="false" customHeight="false" outlineLevel="0" collapsed="false">
      <c r="B887" s="12" t="n">
        <v>881</v>
      </c>
      <c r="C887" s="36" t="str">
        <f aca="false">IF(商品マスタ!$C886="","",商品マスタ!$C886)</f>
        <v/>
      </c>
      <c r="D887" s="12" t="str">
        <f aca="false">IF($C887="","",商品マスタ!$D886)</f>
        <v/>
      </c>
      <c r="E887" s="12" t="str">
        <f aca="false">IF($C887="","",商品マスタ!$G886)</f>
        <v/>
      </c>
      <c r="F887" s="12" t="str">
        <f aca="false">IF($C887="","",IF(商品マスタ!$P886="","理論",商品マスタ!$P886))</f>
        <v/>
      </c>
      <c r="G887" s="17" t="str">
        <f aca="false">IF($C887="","",N(商品マスタ!$H886))</f>
        <v/>
      </c>
      <c r="H887" s="14"/>
      <c r="I887" s="17" t="str">
        <f aca="false">IF($C887="","",N($H887)*N(商品マスタ!$N886))</f>
        <v/>
      </c>
      <c r="J887" s="17" t="str">
        <f aca="false">IF($C887="","",N($I887)-N($G887))</f>
        <v/>
      </c>
      <c r="K887" s="37" t="str">
        <f aca="false">IF($C887="","",N(商品マスタ!$I886))</f>
        <v/>
      </c>
      <c r="L887" s="17" t="str">
        <f aca="false">IF($C887="","",MAX(1,N(商品マスタ!$J886)))</f>
        <v/>
      </c>
      <c r="M887" s="38" t="str">
        <f aca="false">IF($C887="","",N(TOP!$C$16)*N($K887))</f>
        <v/>
      </c>
      <c r="N887" s="17" t="str">
        <f aca="false">IF($C887="","",ROUNDUP(N($M887)/N($L887),0))</f>
        <v/>
      </c>
      <c r="O887" s="17" t="str">
        <f aca="false">IF($C887="","",N(商品マスタ!$R886))</f>
        <v/>
      </c>
      <c r="P887" s="17" t="str">
        <f aca="false">IF($C887="","",IF($F887="理論",(N($O887)+N($N887))-N($G887),(N($O887)+N($N887))-N($I887)))</f>
        <v/>
      </c>
      <c r="Q887" s="17" t="str">
        <f aca="false">IF($C887="","",MAX(1,N(商品マスタ!$K886)))</f>
        <v/>
      </c>
      <c r="R887" s="39" t="str">
        <f aca="false">IF($C887="","",IF(N($P887)/N($Q887)&lt;=0,"",ROUNDUP(N($P887)/N($Q887),0)))</f>
        <v/>
      </c>
      <c r="S887" s="14"/>
      <c r="T887" s="40" t="str">
        <f aca="false">IF($C887="","",N(商品マスタ!$M886))</f>
        <v/>
      </c>
      <c r="U887" s="40" t="str">
        <f aca="false">IF($S887="","",N($S887)*N($T887))</f>
        <v/>
      </c>
      <c r="V887" s="18"/>
    </row>
    <row r="888" customFormat="false" ht="15" hidden="false" customHeight="false" outlineLevel="0" collapsed="false">
      <c r="B888" s="12" t="n">
        <v>882</v>
      </c>
      <c r="C888" s="36" t="str">
        <f aca="false">IF(商品マスタ!$C887="","",商品マスタ!$C887)</f>
        <v/>
      </c>
      <c r="D888" s="12" t="str">
        <f aca="false">IF($C888="","",商品マスタ!$D887)</f>
        <v/>
      </c>
      <c r="E888" s="12" t="str">
        <f aca="false">IF($C888="","",商品マスタ!$G887)</f>
        <v/>
      </c>
      <c r="F888" s="12" t="str">
        <f aca="false">IF($C888="","",IF(商品マスタ!$P887="","理論",商品マスタ!$P887))</f>
        <v/>
      </c>
      <c r="G888" s="17" t="str">
        <f aca="false">IF($C888="","",N(商品マスタ!$H887))</f>
        <v/>
      </c>
      <c r="H888" s="14"/>
      <c r="I888" s="17" t="str">
        <f aca="false">IF($C888="","",N($H888)*N(商品マスタ!$N887))</f>
        <v/>
      </c>
      <c r="J888" s="17" t="str">
        <f aca="false">IF($C888="","",N($I888)-N($G888))</f>
        <v/>
      </c>
      <c r="K888" s="37" t="str">
        <f aca="false">IF($C888="","",N(商品マスタ!$I887))</f>
        <v/>
      </c>
      <c r="L888" s="17" t="str">
        <f aca="false">IF($C888="","",MAX(1,N(商品マスタ!$J887)))</f>
        <v/>
      </c>
      <c r="M888" s="38" t="str">
        <f aca="false">IF($C888="","",N(TOP!$C$16)*N($K888))</f>
        <v/>
      </c>
      <c r="N888" s="17" t="str">
        <f aca="false">IF($C888="","",ROUNDUP(N($M888)/N($L888),0))</f>
        <v/>
      </c>
      <c r="O888" s="17" t="str">
        <f aca="false">IF($C888="","",N(商品マスタ!$R887))</f>
        <v/>
      </c>
      <c r="P888" s="17" t="str">
        <f aca="false">IF($C888="","",IF($F888="理論",(N($O888)+N($N888))-N($G888),(N($O888)+N($N888))-N($I888)))</f>
        <v/>
      </c>
      <c r="Q888" s="17" t="str">
        <f aca="false">IF($C888="","",MAX(1,N(商品マスタ!$K887)))</f>
        <v/>
      </c>
      <c r="R888" s="39" t="str">
        <f aca="false">IF($C888="","",IF(N($P888)/N($Q888)&lt;=0,"",ROUNDUP(N($P888)/N($Q888),0)))</f>
        <v/>
      </c>
      <c r="S888" s="14"/>
      <c r="T888" s="40" t="str">
        <f aca="false">IF($C888="","",N(商品マスタ!$M887))</f>
        <v/>
      </c>
      <c r="U888" s="40" t="str">
        <f aca="false">IF($S888="","",N($S888)*N($T888))</f>
        <v/>
      </c>
      <c r="V888" s="18"/>
    </row>
    <row r="889" customFormat="false" ht="15" hidden="false" customHeight="false" outlineLevel="0" collapsed="false">
      <c r="B889" s="12" t="n">
        <v>883</v>
      </c>
      <c r="C889" s="36" t="str">
        <f aca="false">IF(商品マスタ!$C888="","",商品マスタ!$C888)</f>
        <v/>
      </c>
      <c r="D889" s="12" t="str">
        <f aca="false">IF($C889="","",商品マスタ!$D888)</f>
        <v/>
      </c>
      <c r="E889" s="12" t="str">
        <f aca="false">IF($C889="","",商品マスタ!$G888)</f>
        <v/>
      </c>
      <c r="F889" s="12" t="str">
        <f aca="false">IF($C889="","",IF(商品マスタ!$P888="","理論",商品マスタ!$P888))</f>
        <v/>
      </c>
      <c r="G889" s="17" t="str">
        <f aca="false">IF($C889="","",N(商品マスタ!$H888))</f>
        <v/>
      </c>
      <c r="H889" s="14"/>
      <c r="I889" s="17" t="str">
        <f aca="false">IF($C889="","",N($H889)*N(商品マスタ!$N888))</f>
        <v/>
      </c>
      <c r="J889" s="17" t="str">
        <f aca="false">IF($C889="","",N($I889)-N($G889))</f>
        <v/>
      </c>
      <c r="K889" s="37" t="str">
        <f aca="false">IF($C889="","",N(商品マスタ!$I888))</f>
        <v/>
      </c>
      <c r="L889" s="17" t="str">
        <f aca="false">IF($C889="","",MAX(1,N(商品マスタ!$J888)))</f>
        <v/>
      </c>
      <c r="M889" s="38" t="str">
        <f aca="false">IF($C889="","",N(TOP!$C$16)*N($K889))</f>
        <v/>
      </c>
      <c r="N889" s="17" t="str">
        <f aca="false">IF($C889="","",ROUNDUP(N($M889)/N($L889),0))</f>
        <v/>
      </c>
      <c r="O889" s="17" t="str">
        <f aca="false">IF($C889="","",N(商品マスタ!$R888))</f>
        <v/>
      </c>
      <c r="P889" s="17" t="str">
        <f aca="false">IF($C889="","",IF($F889="理論",(N($O889)+N($N889))-N($G889),(N($O889)+N($N889))-N($I889)))</f>
        <v/>
      </c>
      <c r="Q889" s="17" t="str">
        <f aca="false">IF($C889="","",MAX(1,N(商品マスタ!$K888)))</f>
        <v/>
      </c>
      <c r="R889" s="39" t="str">
        <f aca="false">IF($C889="","",IF(N($P889)/N($Q889)&lt;=0,"",ROUNDUP(N($P889)/N($Q889),0)))</f>
        <v/>
      </c>
      <c r="S889" s="14"/>
      <c r="T889" s="40" t="str">
        <f aca="false">IF($C889="","",N(商品マスタ!$M888))</f>
        <v/>
      </c>
      <c r="U889" s="40" t="str">
        <f aca="false">IF($S889="","",N($S889)*N($T889))</f>
        <v/>
      </c>
      <c r="V889" s="18"/>
    </row>
    <row r="890" customFormat="false" ht="15" hidden="false" customHeight="false" outlineLevel="0" collapsed="false">
      <c r="B890" s="12" t="n">
        <v>884</v>
      </c>
      <c r="C890" s="36" t="str">
        <f aca="false">IF(商品マスタ!$C889="","",商品マスタ!$C889)</f>
        <v/>
      </c>
      <c r="D890" s="12" t="str">
        <f aca="false">IF($C890="","",商品マスタ!$D889)</f>
        <v/>
      </c>
      <c r="E890" s="12" t="str">
        <f aca="false">IF($C890="","",商品マスタ!$G889)</f>
        <v/>
      </c>
      <c r="F890" s="12" t="str">
        <f aca="false">IF($C890="","",IF(商品マスタ!$P889="","理論",商品マスタ!$P889))</f>
        <v/>
      </c>
      <c r="G890" s="17" t="str">
        <f aca="false">IF($C890="","",N(商品マスタ!$H889))</f>
        <v/>
      </c>
      <c r="H890" s="14"/>
      <c r="I890" s="17" t="str">
        <f aca="false">IF($C890="","",N($H890)*N(商品マスタ!$N889))</f>
        <v/>
      </c>
      <c r="J890" s="17" t="str">
        <f aca="false">IF($C890="","",N($I890)-N($G890))</f>
        <v/>
      </c>
      <c r="K890" s="37" t="str">
        <f aca="false">IF($C890="","",N(商品マスタ!$I889))</f>
        <v/>
      </c>
      <c r="L890" s="17" t="str">
        <f aca="false">IF($C890="","",MAX(1,N(商品マスタ!$J889)))</f>
        <v/>
      </c>
      <c r="M890" s="38" t="str">
        <f aca="false">IF($C890="","",N(TOP!$C$16)*N($K890))</f>
        <v/>
      </c>
      <c r="N890" s="17" t="str">
        <f aca="false">IF($C890="","",ROUNDUP(N($M890)/N($L890),0))</f>
        <v/>
      </c>
      <c r="O890" s="17" t="str">
        <f aca="false">IF($C890="","",N(商品マスタ!$R889))</f>
        <v/>
      </c>
      <c r="P890" s="17" t="str">
        <f aca="false">IF($C890="","",IF($F890="理論",(N($O890)+N($N890))-N($G890),(N($O890)+N($N890))-N($I890)))</f>
        <v/>
      </c>
      <c r="Q890" s="17" t="str">
        <f aca="false">IF($C890="","",MAX(1,N(商品マスタ!$K889)))</f>
        <v/>
      </c>
      <c r="R890" s="39" t="str">
        <f aca="false">IF($C890="","",IF(N($P890)/N($Q890)&lt;=0,"",ROUNDUP(N($P890)/N($Q890),0)))</f>
        <v/>
      </c>
      <c r="S890" s="14"/>
      <c r="T890" s="40" t="str">
        <f aca="false">IF($C890="","",N(商品マスタ!$M889))</f>
        <v/>
      </c>
      <c r="U890" s="40" t="str">
        <f aca="false">IF($S890="","",N($S890)*N($T890))</f>
        <v/>
      </c>
      <c r="V890" s="18"/>
    </row>
    <row r="891" customFormat="false" ht="15" hidden="false" customHeight="false" outlineLevel="0" collapsed="false">
      <c r="B891" s="12" t="n">
        <v>885</v>
      </c>
      <c r="C891" s="36" t="str">
        <f aca="false">IF(商品マスタ!$C890="","",商品マスタ!$C890)</f>
        <v/>
      </c>
      <c r="D891" s="12" t="str">
        <f aca="false">IF($C891="","",商品マスタ!$D890)</f>
        <v/>
      </c>
      <c r="E891" s="12" t="str">
        <f aca="false">IF($C891="","",商品マスタ!$G890)</f>
        <v/>
      </c>
      <c r="F891" s="12" t="str">
        <f aca="false">IF($C891="","",IF(商品マスタ!$P890="","理論",商品マスタ!$P890))</f>
        <v/>
      </c>
      <c r="G891" s="17" t="str">
        <f aca="false">IF($C891="","",N(商品マスタ!$H890))</f>
        <v/>
      </c>
      <c r="H891" s="14"/>
      <c r="I891" s="17" t="str">
        <f aca="false">IF($C891="","",N($H891)*N(商品マスタ!$N890))</f>
        <v/>
      </c>
      <c r="J891" s="17" t="str">
        <f aca="false">IF($C891="","",N($I891)-N($G891))</f>
        <v/>
      </c>
      <c r="K891" s="37" t="str">
        <f aca="false">IF($C891="","",N(商品マスタ!$I890))</f>
        <v/>
      </c>
      <c r="L891" s="17" t="str">
        <f aca="false">IF($C891="","",MAX(1,N(商品マスタ!$J890)))</f>
        <v/>
      </c>
      <c r="M891" s="38" t="str">
        <f aca="false">IF($C891="","",N(TOP!$C$16)*N($K891))</f>
        <v/>
      </c>
      <c r="N891" s="17" t="str">
        <f aca="false">IF($C891="","",ROUNDUP(N($M891)/N($L891),0))</f>
        <v/>
      </c>
      <c r="O891" s="17" t="str">
        <f aca="false">IF($C891="","",N(商品マスタ!$R890))</f>
        <v/>
      </c>
      <c r="P891" s="17" t="str">
        <f aca="false">IF($C891="","",IF($F891="理論",(N($O891)+N($N891))-N($G891),(N($O891)+N($N891))-N($I891)))</f>
        <v/>
      </c>
      <c r="Q891" s="17" t="str">
        <f aca="false">IF($C891="","",MAX(1,N(商品マスタ!$K890)))</f>
        <v/>
      </c>
      <c r="R891" s="39" t="str">
        <f aca="false">IF($C891="","",IF(N($P891)/N($Q891)&lt;=0,"",ROUNDUP(N($P891)/N($Q891),0)))</f>
        <v/>
      </c>
      <c r="S891" s="14"/>
      <c r="T891" s="40" t="str">
        <f aca="false">IF($C891="","",N(商品マスタ!$M890))</f>
        <v/>
      </c>
      <c r="U891" s="40" t="str">
        <f aca="false">IF($S891="","",N($S891)*N($T891))</f>
        <v/>
      </c>
      <c r="V891" s="18"/>
    </row>
    <row r="892" customFormat="false" ht="15" hidden="false" customHeight="false" outlineLevel="0" collapsed="false">
      <c r="B892" s="12" t="n">
        <v>886</v>
      </c>
      <c r="C892" s="36" t="str">
        <f aca="false">IF(商品マスタ!$C891="","",商品マスタ!$C891)</f>
        <v/>
      </c>
      <c r="D892" s="12" t="str">
        <f aca="false">IF($C892="","",商品マスタ!$D891)</f>
        <v/>
      </c>
      <c r="E892" s="12" t="str">
        <f aca="false">IF($C892="","",商品マスタ!$G891)</f>
        <v/>
      </c>
      <c r="F892" s="12" t="str">
        <f aca="false">IF($C892="","",IF(商品マスタ!$P891="","理論",商品マスタ!$P891))</f>
        <v/>
      </c>
      <c r="G892" s="17" t="str">
        <f aca="false">IF($C892="","",N(商品マスタ!$H891))</f>
        <v/>
      </c>
      <c r="H892" s="14"/>
      <c r="I892" s="17" t="str">
        <f aca="false">IF($C892="","",N($H892)*N(商品マスタ!$N891))</f>
        <v/>
      </c>
      <c r="J892" s="17" t="str">
        <f aca="false">IF($C892="","",N($I892)-N($G892))</f>
        <v/>
      </c>
      <c r="K892" s="37" t="str">
        <f aca="false">IF($C892="","",N(商品マスタ!$I891))</f>
        <v/>
      </c>
      <c r="L892" s="17" t="str">
        <f aca="false">IF($C892="","",MAX(1,N(商品マスタ!$J891)))</f>
        <v/>
      </c>
      <c r="M892" s="38" t="str">
        <f aca="false">IF($C892="","",N(TOP!$C$16)*N($K892))</f>
        <v/>
      </c>
      <c r="N892" s="17" t="str">
        <f aca="false">IF($C892="","",ROUNDUP(N($M892)/N($L892),0))</f>
        <v/>
      </c>
      <c r="O892" s="17" t="str">
        <f aca="false">IF($C892="","",N(商品マスタ!$R891))</f>
        <v/>
      </c>
      <c r="P892" s="17" t="str">
        <f aca="false">IF($C892="","",IF($F892="理論",(N($O892)+N($N892))-N($G892),(N($O892)+N($N892))-N($I892)))</f>
        <v/>
      </c>
      <c r="Q892" s="17" t="str">
        <f aca="false">IF($C892="","",MAX(1,N(商品マスタ!$K891)))</f>
        <v/>
      </c>
      <c r="R892" s="39" t="str">
        <f aca="false">IF($C892="","",IF(N($P892)/N($Q892)&lt;=0,"",ROUNDUP(N($P892)/N($Q892),0)))</f>
        <v/>
      </c>
      <c r="S892" s="14"/>
      <c r="T892" s="40" t="str">
        <f aca="false">IF($C892="","",N(商品マスタ!$M891))</f>
        <v/>
      </c>
      <c r="U892" s="40" t="str">
        <f aca="false">IF($S892="","",N($S892)*N($T892))</f>
        <v/>
      </c>
      <c r="V892" s="18"/>
    </row>
    <row r="893" customFormat="false" ht="15" hidden="false" customHeight="false" outlineLevel="0" collapsed="false">
      <c r="B893" s="12" t="n">
        <v>887</v>
      </c>
      <c r="C893" s="36" t="str">
        <f aca="false">IF(商品マスタ!$C892="","",商品マスタ!$C892)</f>
        <v/>
      </c>
      <c r="D893" s="12" t="str">
        <f aca="false">IF($C893="","",商品マスタ!$D892)</f>
        <v/>
      </c>
      <c r="E893" s="12" t="str">
        <f aca="false">IF($C893="","",商品マスタ!$G892)</f>
        <v/>
      </c>
      <c r="F893" s="12" t="str">
        <f aca="false">IF($C893="","",IF(商品マスタ!$P892="","理論",商品マスタ!$P892))</f>
        <v/>
      </c>
      <c r="G893" s="17" t="str">
        <f aca="false">IF($C893="","",N(商品マスタ!$H892))</f>
        <v/>
      </c>
      <c r="H893" s="14"/>
      <c r="I893" s="17" t="str">
        <f aca="false">IF($C893="","",N($H893)*N(商品マスタ!$N892))</f>
        <v/>
      </c>
      <c r="J893" s="17" t="str">
        <f aca="false">IF($C893="","",N($I893)-N($G893))</f>
        <v/>
      </c>
      <c r="K893" s="37" t="str">
        <f aca="false">IF($C893="","",N(商品マスタ!$I892))</f>
        <v/>
      </c>
      <c r="L893" s="17" t="str">
        <f aca="false">IF($C893="","",MAX(1,N(商品マスタ!$J892)))</f>
        <v/>
      </c>
      <c r="M893" s="38" t="str">
        <f aca="false">IF($C893="","",N(TOP!$C$16)*N($K893))</f>
        <v/>
      </c>
      <c r="N893" s="17" t="str">
        <f aca="false">IF($C893="","",ROUNDUP(N($M893)/N($L893),0))</f>
        <v/>
      </c>
      <c r="O893" s="17" t="str">
        <f aca="false">IF($C893="","",N(商品マスタ!$R892))</f>
        <v/>
      </c>
      <c r="P893" s="17" t="str">
        <f aca="false">IF($C893="","",IF($F893="理論",(N($O893)+N($N893))-N($G893),(N($O893)+N($N893))-N($I893)))</f>
        <v/>
      </c>
      <c r="Q893" s="17" t="str">
        <f aca="false">IF($C893="","",MAX(1,N(商品マスタ!$K892)))</f>
        <v/>
      </c>
      <c r="R893" s="39" t="str">
        <f aca="false">IF($C893="","",IF(N($P893)/N($Q893)&lt;=0,"",ROUNDUP(N($P893)/N($Q893),0)))</f>
        <v/>
      </c>
      <c r="S893" s="14"/>
      <c r="T893" s="40" t="str">
        <f aca="false">IF($C893="","",N(商品マスタ!$M892))</f>
        <v/>
      </c>
      <c r="U893" s="40" t="str">
        <f aca="false">IF($S893="","",N($S893)*N($T893))</f>
        <v/>
      </c>
      <c r="V893" s="18"/>
    </row>
    <row r="894" customFormat="false" ht="15" hidden="false" customHeight="false" outlineLevel="0" collapsed="false">
      <c r="B894" s="12" t="n">
        <v>888</v>
      </c>
      <c r="C894" s="36" t="str">
        <f aca="false">IF(商品マスタ!$C893="","",商品マスタ!$C893)</f>
        <v/>
      </c>
      <c r="D894" s="12" t="str">
        <f aca="false">IF($C894="","",商品マスタ!$D893)</f>
        <v/>
      </c>
      <c r="E894" s="12" t="str">
        <f aca="false">IF($C894="","",商品マスタ!$G893)</f>
        <v/>
      </c>
      <c r="F894" s="12" t="str">
        <f aca="false">IF($C894="","",IF(商品マスタ!$P893="","理論",商品マスタ!$P893))</f>
        <v/>
      </c>
      <c r="G894" s="17" t="str">
        <f aca="false">IF($C894="","",N(商品マスタ!$H893))</f>
        <v/>
      </c>
      <c r="H894" s="14"/>
      <c r="I894" s="17" t="str">
        <f aca="false">IF($C894="","",N($H894)*N(商品マスタ!$N893))</f>
        <v/>
      </c>
      <c r="J894" s="17" t="str">
        <f aca="false">IF($C894="","",N($I894)-N($G894))</f>
        <v/>
      </c>
      <c r="K894" s="37" t="str">
        <f aca="false">IF($C894="","",N(商品マスタ!$I893))</f>
        <v/>
      </c>
      <c r="L894" s="17" t="str">
        <f aca="false">IF($C894="","",MAX(1,N(商品マスタ!$J893)))</f>
        <v/>
      </c>
      <c r="M894" s="38" t="str">
        <f aca="false">IF($C894="","",N(TOP!$C$16)*N($K894))</f>
        <v/>
      </c>
      <c r="N894" s="17" t="str">
        <f aca="false">IF($C894="","",ROUNDUP(N($M894)/N($L894),0))</f>
        <v/>
      </c>
      <c r="O894" s="17" t="str">
        <f aca="false">IF($C894="","",N(商品マスタ!$R893))</f>
        <v/>
      </c>
      <c r="P894" s="17" t="str">
        <f aca="false">IF($C894="","",IF($F894="理論",(N($O894)+N($N894))-N($G894),(N($O894)+N($N894))-N($I894)))</f>
        <v/>
      </c>
      <c r="Q894" s="17" t="str">
        <f aca="false">IF($C894="","",MAX(1,N(商品マスタ!$K893)))</f>
        <v/>
      </c>
      <c r="R894" s="39" t="str">
        <f aca="false">IF($C894="","",IF(N($P894)/N($Q894)&lt;=0,"",ROUNDUP(N($P894)/N($Q894),0)))</f>
        <v/>
      </c>
      <c r="S894" s="14"/>
      <c r="T894" s="40" t="str">
        <f aca="false">IF($C894="","",N(商品マスタ!$M893))</f>
        <v/>
      </c>
      <c r="U894" s="40" t="str">
        <f aca="false">IF($S894="","",N($S894)*N($T894))</f>
        <v/>
      </c>
      <c r="V894" s="18"/>
    </row>
    <row r="895" customFormat="false" ht="15" hidden="false" customHeight="false" outlineLevel="0" collapsed="false">
      <c r="B895" s="12" t="n">
        <v>889</v>
      </c>
      <c r="C895" s="36" t="str">
        <f aca="false">IF(商品マスタ!$C894="","",商品マスタ!$C894)</f>
        <v/>
      </c>
      <c r="D895" s="12" t="str">
        <f aca="false">IF($C895="","",商品マスタ!$D894)</f>
        <v/>
      </c>
      <c r="E895" s="12" t="str">
        <f aca="false">IF($C895="","",商品マスタ!$G894)</f>
        <v/>
      </c>
      <c r="F895" s="12" t="str">
        <f aca="false">IF($C895="","",IF(商品マスタ!$P894="","理論",商品マスタ!$P894))</f>
        <v/>
      </c>
      <c r="G895" s="17" t="str">
        <f aca="false">IF($C895="","",N(商品マスタ!$H894))</f>
        <v/>
      </c>
      <c r="H895" s="14"/>
      <c r="I895" s="17" t="str">
        <f aca="false">IF($C895="","",N($H895)*N(商品マスタ!$N894))</f>
        <v/>
      </c>
      <c r="J895" s="17" t="str">
        <f aca="false">IF($C895="","",N($I895)-N($G895))</f>
        <v/>
      </c>
      <c r="K895" s="37" t="str">
        <f aca="false">IF($C895="","",N(商品マスタ!$I894))</f>
        <v/>
      </c>
      <c r="L895" s="17" t="str">
        <f aca="false">IF($C895="","",MAX(1,N(商品マスタ!$J894)))</f>
        <v/>
      </c>
      <c r="M895" s="38" t="str">
        <f aca="false">IF($C895="","",N(TOP!$C$16)*N($K895))</f>
        <v/>
      </c>
      <c r="N895" s="17" t="str">
        <f aca="false">IF($C895="","",ROUNDUP(N($M895)/N($L895),0))</f>
        <v/>
      </c>
      <c r="O895" s="17" t="str">
        <f aca="false">IF($C895="","",N(商品マスタ!$R894))</f>
        <v/>
      </c>
      <c r="P895" s="17" t="str">
        <f aca="false">IF($C895="","",IF($F895="理論",(N($O895)+N($N895))-N($G895),(N($O895)+N($N895))-N($I895)))</f>
        <v/>
      </c>
      <c r="Q895" s="17" t="str">
        <f aca="false">IF($C895="","",MAX(1,N(商品マスタ!$K894)))</f>
        <v/>
      </c>
      <c r="R895" s="39" t="str">
        <f aca="false">IF($C895="","",IF(N($P895)/N($Q895)&lt;=0,"",ROUNDUP(N($P895)/N($Q895),0)))</f>
        <v/>
      </c>
      <c r="S895" s="14"/>
      <c r="T895" s="40" t="str">
        <f aca="false">IF($C895="","",N(商品マスタ!$M894))</f>
        <v/>
      </c>
      <c r="U895" s="40" t="str">
        <f aca="false">IF($S895="","",N($S895)*N($T895))</f>
        <v/>
      </c>
      <c r="V895" s="18"/>
    </row>
    <row r="896" customFormat="false" ht="15" hidden="false" customHeight="false" outlineLevel="0" collapsed="false">
      <c r="B896" s="12" t="n">
        <v>890</v>
      </c>
      <c r="C896" s="36" t="str">
        <f aca="false">IF(商品マスタ!$C895="","",商品マスタ!$C895)</f>
        <v/>
      </c>
      <c r="D896" s="12" t="str">
        <f aca="false">IF($C896="","",商品マスタ!$D895)</f>
        <v/>
      </c>
      <c r="E896" s="12" t="str">
        <f aca="false">IF($C896="","",商品マスタ!$G895)</f>
        <v/>
      </c>
      <c r="F896" s="12" t="str">
        <f aca="false">IF($C896="","",IF(商品マスタ!$P895="","理論",商品マスタ!$P895))</f>
        <v/>
      </c>
      <c r="G896" s="17" t="str">
        <f aca="false">IF($C896="","",N(商品マスタ!$H895))</f>
        <v/>
      </c>
      <c r="H896" s="14"/>
      <c r="I896" s="17" t="str">
        <f aca="false">IF($C896="","",N($H896)*N(商品マスタ!$N895))</f>
        <v/>
      </c>
      <c r="J896" s="17" t="str">
        <f aca="false">IF($C896="","",N($I896)-N($G896))</f>
        <v/>
      </c>
      <c r="K896" s="37" t="str">
        <f aca="false">IF($C896="","",N(商品マスタ!$I895))</f>
        <v/>
      </c>
      <c r="L896" s="17" t="str">
        <f aca="false">IF($C896="","",MAX(1,N(商品マスタ!$J895)))</f>
        <v/>
      </c>
      <c r="M896" s="38" t="str">
        <f aca="false">IF($C896="","",N(TOP!$C$16)*N($K896))</f>
        <v/>
      </c>
      <c r="N896" s="17" t="str">
        <f aca="false">IF($C896="","",ROUNDUP(N($M896)/N($L896),0))</f>
        <v/>
      </c>
      <c r="O896" s="17" t="str">
        <f aca="false">IF($C896="","",N(商品マスタ!$R895))</f>
        <v/>
      </c>
      <c r="P896" s="17" t="str">
        <f aca="false">IF($C896="","",IF($F896="理論",(N($O896)+N($N896))-N($G896),(N($O896)+N($N896))-N($I896)))</f>
        <v/>
      </c>
      <c r="Q896" s="17" t="str">
        <f aca="false">IF($C896="","",MAX(1,N(商品マスタ!$K895)))</f>
        <v/>
      </c>
      <c r="R896" s="39" t="str">
        <f aca="false">IF($C896="","",IF(N($P896)/N($Q896)&lt;=0,"",ROUNDUP(N($P896)/N($Q896),0)))</f>
        <v/>
      </c>
      <c r="S896" s="14"/>
      <c r="T896" s="40" t="str">
        <f aca="false">IF($C896="","",N(商品マスタ!$M895))</f>
        <v/>
      </c>
      <c r="U896" s="40" t="str">
        <f aca="false">IF($S896="","",N($S896)*N($T896))</f>
        <v/>
      </c>
      <c r="V896" s="18"/>
    </row>
    <row r="897" customFormat="false" ht="15" hidden="false" customHeight="false" outlineLevel="0" collapsed="false">
      <c r="B897" s="12" t="n">
        <v>891</v>
      </c>
      <c r="C897" s="36" t="str">
        <f aca="false">IF(商品マスタ!$C896="","",商品マスタ!$C896)</f>
        <v/>
      </c>
      <c r="D897" s="12" t="str">
        <f aca="false">IF($C897="","",商品マスタ!$D896)</f>
        <v/>
      </c>
      <c r="E897" s="12" t="str">
        <f aca="false">IF($C897="","",商品マスタ!$G896)</f>
        <v/>
      </c>
      <c r="F897" s="12" t="str">
        <f aca="false">IF($C897="","",IF(商品マスタ!$P896="","理論",商品マスタ!$P896))</f>
        <v/>
      </c>
      <c r="G897" s="17" t="str">
        <f aca="false">IF($C897="","",N(商品マスタ!$H896))</f>
        <v/>
      </c>
      <c r="H897" s="14"/>
      <c r="I897" s="17" t="str">
        <f aca="false">IF($C897="","",N($H897)*N(商品マスタ!$N896))</f>
        <v/>
      </c>
      <c r="J897" s="17" t="str">
        <f aca="false">IF($C897="","",N($I897)-N($G897))</f>
        <v/>
      </c>
      <c r="K897" s="37" t="str">
        <f aca="false">IF($C897="","",N(商品マスタ!$I896))</f>
        <v/>
      </c>
      <c r="L897" s="17" t="str">
        <f aca="false">IF($C897="","",MAX(1,N(商品マスタ!$J896)))</f>
        <v/>
      </c>
      <c r="M897" s="38" t="str">
        <f aca="false">IF($C897="","",N(TOP!$C$16)*N($K897))</f>
        <v/>
      </c>
      <c r="N897" s="17" t="str">
        <f aca="false">IF($C897="","",ROUNDUP(N($M897)/N($L897),0))</f>
        <v/>
      </c>
      <c r="O897" s="17" t="str">
        <f aca="false">IF($C897="","",N(商品マスタ!$R896))</f>
        <v/>
      </c>
      <c r="P897" s="17" t="str">
        <f aca="false">IF($C897="","",IF($F897="理論",(N($O897)+N($N897))-N($G897),(N($O897)+N($N897))-N($I897)))</f>
        <v/>
      </c>
      <c r="Q897" s="17" t="str">
        <f aca="false">IF($C897="","",MAX(1,N(商品マスタ!$K896)))</f>
        <v/>
      </c>
      <c r="R897" s="39" t="str">
        <f aca="false">IF($C897="","",IF(N($P897)/N($Q897)&lt;=0,"",ROUNDUP(N($P897)/N($Q897),0)))</f>
        <v/>
      </c>
      <c r="S897" s="14"/>
      <c r="T897" s="40" t="str">
        <f aca="false">IF($C897="","",N(商品マスタ!$M896))</f>
        <v/>
      </c>
      <c r="U897" s="40" t="str">
        <f aca="false">IF($S897="","",N($S897)*N($T897))</f>
        <v/>
      </c>
      <c r="V897" s="18"/>
    </row>
    <row r="898" customFormat="false" ht="15" hidden="false" customHeight="false" outlineLevel="0" collapsed="false">
      <c r="B898" s="12" t="n">
        <v>892</v>
      </c>
      <c r="C898" s="36" t="str">
        <f aca="false">IF(商品マスタ!$C897="","",商品マスタ!$C897)</f>
        <v/>
      </c>
      <c r="D898" s="12" t="str">
        <f aca="false">IF($C898="","",商品マスタ!$D897)</f>
        <v/>
      </c>
      <c r="E898" s="12" t="str">
        <f aca="false">IF($C898="","",商品マスタ!$G897)</f>
        <v/>
      </c>
      <c r="F898" s="12" t="str">
        <f aca="false">IF($C898="","",IF(商品マスタ!$P897="","理論",商品マスタ!$P897))</f>
        <v/>
      </c>
      <c r="G898" s="17" t="str">
        <f aca="false">IF($C898="","",N(商品マスタ!$H897))</f>
        <v/>
      </c>
      <c r="H898" s="14"/>
      <c r="I898" s="17" t="str">
        <f aca="false">IF($C898="","",N($H898)*N(商品マスタ!$N897))</f>
        <v/>
      </c>
      <c r="J898" s="17" t="str">
        <f aca="false">IF($C898="","",N($I898)-N($G898))</f>
        <v/>
      </c>
      <c r="K898" s="37" t="str">
        <f aca="false">IF($C898="","",N(商品マスタ!$I897))</f>
        <v/>
      </c>
      <c r="L898" s="17" t="str">
        <f aca="false">IF($C898="","",MAX(1,N(商品マスタ!$J897)))</f>
        <v/>
      </c>
      <c r="M898" s="38" t="str">
        <f aca="false">IF($C898="","",N(TOP!$C$16)*N($K898))</f>
        <v/>
      </c>
      <c r="N898" s="17" t="str">
        <f aca="false">IF($C898="","",ROUNDUP(N($M898)/N($L898),0))</f>
        <v/>
      </c>
      <c r="O898" s="17" t="str">
        <f aca="false">IF($C898="","",N(商品マスタ!$R897))</f>
        <v/>
      </c>
      <c r="P898" s="17" t="str">
        <f aca="false">IF($C898="","",IF($F898="理論",(N($O898)+N($N898))-N($G898),(N($O898)+N($N898))-N($I898)))</f>
        <v/>
      </c>
      <c r="Q898" s="17" t="str">
        <f aca="false">IF($C898="","",MAX(1,N(商品マスタ!$K897)))</f>
        <v/>
      </c>
      <c r="R898" s="39" t="str">
        <f aca="false">IF($C898="","",IF(N($P898)/N($Q898)&lt;=0,"",ROUNDUP(N($P898)/N($Q898),0)))</f>
        <v/>
      </c>
      <c r="S898" s="14"/>
      <c r="T898" s="40" t="str">
        <f aca="false">IF($C898="","",N(商品マスタ!$M897))</f>
        <v/>
      </c>
      <c r="U898" s="40" t="str">
        <f aca="false">IF($S898="","",N($S898)*N($T898))</f>
        <v/>
      </c>
      <c r="V898" s="18"/>
    </row>
    <row r="899" customFormat="false" ht="15" hidden="false" customHeight="false" outlineLevel="0" collapsed="false">
      <c r="B899" s="12" t="n">
        <v>893</v>
      </c>
      <c r="C899" s="36" t="str">
        <f aca="false">IF(商品マスタ!$C898="","",商品マスタ!$C898)</f>
        <v/>
      </c>
      <c r="D899" s="12" t="str">
        <f aca="false">IF($C899="","",商品マスタ!$D898)</f>
        <v/>
      </c>
      <c r="E899" s="12" t="str">
        <f aca="false">IF($C899="","",商品マスタ!$G898)</f>
        <v/>
      </c>
      <c r="F899" s="12" t="str">
        <f aca="false">IF($C899="","",IF(商品マスタ!$P898="","理論",商品マスタ!$P898))</f>
        <v/>
      </c>
      <c r="G899" s="17" t="str">
        <f aca="false">IF($C899="","",N(商品マスタ!$H898))</f>
        <v/>
      </c>
      <c r="H899" s="14"/>
      <c r="I899" s="17" t="str">
        <f aca="false">IF($C899="","",N($H899)*N(商品マスタ!$N898))</f>
        <v/>
      </c>
      <c r="J899" s="17" t="str">
        <f aca="false">IF($C899="","",N($I899)-N($G899))</f>
        <v/>
      </c>
      <c r="K899" s="37" t="str">
        <f aca="false">IF($C899="","",N(商品マスタ!$I898))</f>
        <v/>
      </c>
      <c r="L899" s="17" t="str">
        <f aca="false">IF($C899="","",MAX(1,N(商品マスタ!$J898)))</f>
        <v/>
      </c>
      <c r="M899" s="38" t="str">
        <f aca="false">IF($C899="","",N(TOP!$C$16)*N($K899))</f>
        <v/>
      </c>
      <c r="N899" s="17" t="str">
        <f aca="false">IF($C899="","",ROUNDUP(N($M899)/N($L899),0))</f>
        <v/>
      </c>
      <c r="O899" s="17" t="str">
        <f aca="false">IF($C899="","",N(商品マスタ!$R898))</f>
        <v/>
      </c>
      <c r="P899" s="17" t="str">
        <f aca="false">IF($C899="","",IF($F899="理論",(N($O899)+N($N899))-N($G899),(N($O899)+N($N899))-N($I899)))</f>
        <v/>
      </c>
      <c r="Q899" s="17" t="str">
        <f aca="false">IF($C899="","",MAX(1,N(商品マスタ!$K898)))</f>
        <v/>
      </c>
      <c r="R899" s="39" t="str">
        <f aca="false">IF($C899="","",IF(N($P899)/N($Q899)&lt;=0,"",ROUNDUP(N($P899)/N($Q899),0)))</f>
        <v/>
      </c>
      <c r="S899" s="14"/>
      <c r="T899" s="40" t="str">
        <f aca="false">IF($C899="","",N(商品マスタ!$M898))</f>
        <v/>
      </c>
      <c r="U899" s="40" t="str">
        <f aca="false">IF($S899="","",N($S899)*N($T899))</f>
        <v/>
      </c>
      <c r="V899" s="18"/>
    </row>
    <row r="900" customFormat="false" ht="15" hidden="false" customHeight="false" outlineLevel="0" collapsed="false">
      <c r="B900" s="12" t="n">
        <v>894</v>
      </c>
      <c r="C900" s="36" t="str">
        <f aca="false">IF(商品マスタ!$C899="","",商品マスタ!$C899)</f>
        <v/>
      </c>
      <c r="D900" s="12" t="str">
        <f aca="false">IF($C900="","",商品マスタ!$D899)</f>
        <v/>
      </c>
      <c r="E900" s="12" t="str">
        <f aca="false">IF($C900="","",商品マスタ!$G899)</f>
        <v/>
      </c>
      <c r="F900" s="12" t="str">
        <f aca="false">IF($C900="","",IF(商品マスタ!$P899="","理論",商品マスタ!$P899))</f>
        <v/>
      </c>
      <c r="G900" s="17" t="str">
        <f aca="false">IF($C900="","",N(商品マスタ!$H899))</f>
        <v/>
      </c>
      <c r="H900" s="14"/>
      <c r="I900" s="17" t="str">
        <f aca="false">IF($C900="","",N($H900)*N(商品マスタ!$N899))</f>
        <v/>
      </c>
      <c r="J900" s="17" t="str">
        <f aca="false">IF($C900="","",N($I900)-N($G900))</f>
        <v/>
      </c>
      <c r="K900" s="37" t="str">
        <f aca="false">IF($C900="","",N(商品マスタ!$I899))</f>
        <v/>
      </c>
      <c r="L900" s="17" t="str">
        <f aca="false">IF($C900="","",MAX(1,N(商品マスタ!$J899)))</f>
        <v/>
      </c>
      <c r="M900" s="38" t="str">
        <f aca="false">IF($C900="","",N(TOP!$C$16)*N($K900))</f>
        <v/>
      </c>
      <c r="N900" s="17" t="str">
        <f aca="false">IF($C900="","",ROUNDUP(N($M900)/N($L900),0))</f>
        <v/>
      </c>
      <c r="O900" s="17" t="str">
        <f aca="false">IF($C900="","",N(商品マスタ!$R899))</f>
        <v/>
      </c>
      <c r="P900" s="17" t="str">
        <f aca="false">IF($C900="","",IF($F900="理論",(N($O900)+N($N900))-N($G900),(N($O900)+N($N900))-N($I900)))</f>
        <v/>
      </c>
      <c r="Q900" s="17" t="str">
        <f aca="false">IF($C900="","",MAX(1,N(商品マスタ!$K899)))</f>
        <v/>
      </c>
      <c r="R900" s="39" t="str">
        <f aca="false">IF($C900="","",IF(N($P900)/N($Q900)&lt;=0,"",ROUNDUP(N($P900)/N($Q900),0)))</f>
        <v/>
      </c>
      <c r="S900" s="14"/>
      <c r="T900" s="40" t="str">
        <f aca="false">IF($C900="","",N(商品マスタ!$M899))</f>
        <v/>
      </c>
      <c r="U900" s="40" t="str">
        <f aca="false">IF($S900="","",N($S900)*N($T900))</f>
        <v/>
      </c>
      <c r="V900" s="18"/>
    </row>
    <row r="901" customFormat="false" ht="15" hidden="false" customHeight="false" outlineLevel="0" collapsed="false">
      <c r="B901" s="12" t="n">
        <v>895</v>
      </c>
      <c r="C901" s="36" t="str">
        <f aca="false">IF(商品マスタ!$C900="","",商品マスタ!$C900)</f>
        <v/>
      </c>
      <c r="D901" s="12" t="str">
        <f aca="false">IF($C901="","",商品マスタ!$D900)</f>
        <v/>
      </c>
      <c r="E901" s="12" t="str">
        <f aca="false">IF($C901="","",商品マスタ!$G900)</f>
        <v/>
      </c>
      <c r="F901" s="12" t="str">
        <f aca="false">IF($C901="","",IF(商品マスタ!$P900="","理論",商品マスタ!$P900))</f>
        <v/>
      </c>
      <c r="G901" s="17" t="str">
        <f aca="false">IF($C901="","",N(商品マスタ!$H900))</f>
        <v/>
      </c>
      <c r="H901" s="14"/>
      <c r="I901" s="17" t="str">
        <f aca="false">IF($C901="","",N($H901)*N(商品マスタ!$N900))</f>
        <v/>
      </c>
      <c r="J901" s="17" t="str">
        <f aca="false">IF($C901="","",N($I901)-N($G901))</f>
        <v/>
      </c>
      <c r="K901" s="37" t="str">
        <f aca="false">IF($C901="","",N(商品マスタ!$I900))</f>
        <v/>
      </c>
      <c r="L901" s="17" t="str">
        <f aca="false">IF($C901="","",MAX(1,N(商品マスタ!$J900)))</f>
        <v/>
      </c>
      <c r="M901" s="38" t="str">
        <f aca="false">IF($C901="","",N(TOP!$C$16)*N($K901))</f>
        <v/>
      </c>
      <c r="N901" s="17" t="str">
        <f aca="false">IF($C901="","",ROUNDUP(N($M901)/N($L901),0))</f>
        <v/>
      </c>
      <c r="O901" s="17" t="str">
        <f aca="false">IF($C901="","",N(商品マスタ!$R900))</f>
        <v/>
      </c>
      <c r="P901" s="17" t="str">
        <f aca="false">IF($C901="","",IF($F901="理論",(N($O901)+N($N901))-N($G901),(N($O901)+N($N901))-N($I901)))</f>
        <v/>
      </c>
      <c r="Q901" s="17" t="str">
        <f aca="false">IF($C901="","",MAX(1,N(商品マスタ!$K900)))</f>
        <v/>
      </c>
      <c r="R901" s="39" t="str">
        <f aca="false">IF($C901="","",IF(N($P901)/N($Q901)&lt;=0,"",ROUNDUP(N($P901)/N($Q901),0)))</f>
        <v/>
      </c>
      <c r="S901" s="14"/>
      <c r="T901" s="40" t="str">
        <f aca="false">IF($C901="","",N(商品マスタ!$M900))</f>
        <v/>
      </c>
      <c r="U901" s="40" t="str">
        <f aca="false">IF($S901="","",N($S901)*N($T901))</f>
        <v/>
      </c>
      <c r="V901" s="18"/>
    </row>
    <row r="902" customFormat="false" ht="15" hidden="false" customHeight="false" outlineLevel="0" collapsed="false">
      <c r="B902" s="12" t="n">
        <v>896</v>
      </c>
      <c r="C902" s="36" t="str">
        <f aca="false">IF(商品マスタ!$C901="","",商品マスタ!$C901)</f>
        <v/>
      </c>
      <c r="D902" s="12" t="str">
        <f aca="false">IF($C902="","",商品マスタ!$D901)</f>
        <v/>
      </c>
      <c r="E902" s="12" t="str">
        <f aca="false">IF($C902="","",商品マスタ!$G901)</f>
        <v/>
      </c>
      <c r="F902" s="12" t="str">
        <f aca="false">IF($C902="","",IF(商品マスタ!$P901="","理論",商品マスタ!$P901))</f>
        <v/>
      </c>
      <c r="G902" s="17" t="str">
        <f aca="false">IF($C902="","",N(商品マスタ!$H901))</f>
        <v/>
      </c>
      <c r="H902" s="14"/>
      <c r="I902" s="17" t="str">
        <f aca="false">IF($C902="","",N($H902)*N(商品マスタ!$N901))</f>
        <v/>
      </c>
      <c r="J902" s="17" t="str">
        <f aca="false">IF($C902="","",N($I902)-N($G902))</f>
        <v/>
      </c>
      <c r="K902" s="37" t="str">
        <f aca="false">IF($C902="","",N(商品マスタ!$I901))</f>
        <v/>
      </c>
      <c r="L902" s="17" t="str">
        <f aca="false">IF($C902="","",MAX(1,N(商品マスタ!$J901)))</f>
        <v/>
      </c>
      <c r="M902" s="38" t="str">
        <f aca="false">IF($C902="","",N(TOP!$C$16)*N($K902))</f>
        <v/>
      </c>
      <c r="N902" s="17" t="str">
        <f aca="false">IF($C902="","",ROUNDUP(N($M902)/N($L902),0))</f>
        <v/>
      </c>
      <c r="O902" s="17" t="str">
        <f aca="false">IF($C902="","",N(商品マスタ!$R901))</f>
        <v/>
      </c>
      <c r="P902" s="17" t="str">
        <f aca="false">IF($C902="","",IF($F902="理論",(N($O902)+N($N902))-N($G902),(N($O902)+N($N902))-N($I902)))</f>
        <v/>
      </c>
      <c r="Q902" s="17" t="str">
        <f aca="false">IF($C902="","",MAX(1,N(商品マスタ!$K901)))</f>
        <v/>
      </c>
      <c r="R902" s="39" t="str">
        <f aca="false">IF($C902="","",IF(N($P902)/N($Q902)&lt;=0,"",ROUNDUP(N($P902)/N($Q902),0)))</f>
        <v/>
      </c>
      <c r="S902" s="14"/>
      <c r="T902" s="40" t="str">
        <f aca="false">IF($C902="","",N(商品マスタ!$M901))</f>
        <v/>
      </c>
      <c r="U902" s="40" t="str">
        <f aca="false">IF($S902="","",N($S902)*N($T902))</f>
        <v/>
      </c>
      <c r="V902" s="18"/>
    </row>
    <row r="903" customFormat="false" ht="15" hidden="false" customHeight="false" outlineLevel="0" collapsed="false">
      <c r="B903" s="12" t="n">
        <v>897</v>
      </c>
      <c r="C903" s="36" t="str">
        <f aca="false">IF(商品マスタ!$C902="","",商品マスタ!$C902)</f>
        <v/>
      </c>
      <c r="D903" s="12" t="str">
        <f aca="false">IF($C903="","",商品マスタ!$D902)</f>
        <v/>
      </c>
      <c r="E903" s="12" t="str">
        <f aca="false">IF($C903="","",商品マスタ!$G902)</f>
        <v/>
      </c>
      <c r="F903" s="12" t="str">
        <f aca="false">IF($C903="","",IF(商品マスタ!$P902="","理論",商品マスタ!$P902))</f>
        <v/>
      </c>
      <c r="G903" s="17" t="str">
        <f aca="false">IF($C903="","",N(商品マスタ!$H902))</f>
        <v/>
      </c>
      <c r="H903" s="14"/>
      <c r="I903" s="17" t="str">
        <f aca="false">IF($C903="","",N($H903)*N(商品マスタ!$N902))</f>
        <v/>
      </c>
      <c r="J903" s="17" t="str">
        <f aca="false">IF($C903="","",N($I903)-N($G903))</f>
        <v/>
      </c>
      <c r="K903" s="37" t="str">
        <f aca="false">IF($C903="","",N(商品マスタ!$I902))</f>
        <v/>
      </c>
      <c r="L903" s="17" t="str">
        <f aca="false">IF($C903="","",MAX(1,N(商品マスタ!$J902)))</f>
        <v/>
      </c>
      <c r="M903" s="38" t="str">
        <f aca="false">IF($C903="","",N(TOP!$C$16)*N($K903))</f>
        <v/>
      </c>
      <c r="N903" s="17" t="str">
        <f aca="false">IF($C903="","",ROUNDUP(N($M903)/N($L903),0))</f>
        <v/>
      </c>
      <c r="O903" s="17" t="str">
        <f aca="false">IF($C903="","",N(商品マスタ!$R902))</f>
        <v/>
      </c>
      <c r="P903" s="17" t="str">
        <f aca="false">IF($C903="","",IF($F903="理論",(N($O903)+N($N903))-N($G903),(N($O903)+N($N903))-N($I903)))</f>
        <v/>
      </c>
      <c r="Q903" s="17" t="str">
        <f aca="false">IF($C903="","",MAX(1,N(商品マスタ!$K902)))</f>
        <v/>
      </c>
      <c r="R903" s="39" t="str">
        <f aca="false">IF($C903="","",IF(N($P903)/N($Q903)&lt;=0,"",ROUNDUP(N($P903)/N($Q903),0)))</f>
        <v/>
      </c>
      <c r="S903" s="14"/>
      <c r="T903" s="40" t="str">
        <f aca="false">IF($C903="","",N(商品マスタ!$M902))</f>
        <v/>
      </c>
      <c r="U903" s="40" t="str">
        <f aca="false">IF($S903="","",N($S903)*N($T903))</f>
        <v/>
      </c>
      <c r="V903" s="18"/>
    </row>
    <row r="904" customFormat="false" ht="15" hidden="false" customHeight="false" outlineLevel="0" collapsed="false">
      <c r="B904" s="12" t="n">
        <v>898</v>
      </c>
      <c r="C904" s="36" t="str">
        <f aca="false">IF(商品マスタ!$C903="","",商品マスタ!$C903)</f>
        <v/>
      </c>
      <c r="D904" s="12" t="str">
        <f aca="false">IF($C904="","",商品マスタ!$D903)</f>
        <v/>
      </c>
      <c r="E904" s="12" t="str">
        <f aca="false">IF($C904="","",商品マスタ!$G903)</f>
        <v/>
      </c>
      <c r="F904" s="12" t="str">
        <f aca="false">IF($C904="","",IF(商品マスタ!$P903="","理論",商品マスタ!$P903))</f>
        <v/>
      </c>
      <c r="G904" s="17" t="str">
        <f aca="false">IF($C904="","",N(商品マスタ!$H903))</f>
        <v/>
      </c>
      <c r="H904" s="14"/>
      <c r="I904" s="17" t="str">
        <f aca="false">IF($C904="","",N($H904)*N(商品マスタ!$N903))</f>
        <v/>
      </c>
      <c r="J904" s="17" t="str">
        <f aca="false">IF($C904="","",N($I904)-N($G904))</f>
        <v/>
      </c>
      <c r="K904" s="37" t="str">
        <f aca="false">IF($C904="","",N(商品マスタ!$I903))</f>
        <v/>
      </c>
      <c r="L904" s="17" t="str">
        <f aca="false">IF($C904="","",MAX(1,N(商品マスタ!$J903)))</f>
        <v/>
      </c>
      <c r="M904" s="38" t="str">
        <f aca="false">IF($C904="","",N(TOP!$C$16)*N($K904))</f>
        <v/>
      </c>
      <c r="N904" s="17" t="str">
        <f aca="false">IF($C904="","",ROUNDUP(N($M904)/N($L904),0))</f>
        <v/>
      </c>
      <c r="O904" s="17" t="str">
        <f aca="false">IF($C904="","",N(商品マスタ!$R903))</f>
        <v/>
      </c>
      <c r="P904" s="17" t="str">
        <f aca="false">IF($C904="","",IF($F904="理論",(N($O904)+N($N904))-N($G904),(N($O904)+N($N904))-N($I904)))</f>
        <v/>
      </c>
      <c r="Q904" s="17" t="str">
        <f aca="false">IF($C904="","",MAX(1,N(商品マスタ!$K903)))</f>
        <v/>
      </c>
      <c r="R904" s="39" t="str">
        <f aca="false">IF($C904="","",IF(N($P904)/N($Q904)&lt;=0,"",ROUNDUP(N($P904)/N($Q904),0)))</f>
        <v/>
      </c>
      <c r="S904" s="14"/>
      <c r="T904" s="40" t="str">
        <f aca="false">IF($C904="","",N(商品マスタ!$M903))</f>
        <v/>
      </c>
      <c r="U904" s="40" t="str">
        <f aca="false">IF($S904="","",N($S904)*N($T904))</f>
        <v/>
      </c>
      <c r="V904" s="18"/>
    </row>
    <row r="905" customFormat="false" ht="15" hidden="false" customHeight="false" outlineLevel="0" collapsed="false">
      <c r="B905" s="12" t="n">
        <v>899</v>
      </c>
      <c r="C905" s="36" t="str">
        <f aca="false">IF(商品マスタ!$C904="","",商品マスタ!$C904)</f>
        <v/>
      </c>
      <c r="D905" s="12" t="str">
        <f aca="false">IF($C905="","",商品マスタ!$D904)</f>
        <v/>
      </c>
      <c r="E905" s="12" t="str">
        <f aca="false">IF($C905="","",商品マスタ!$G904)</f>
        <v/>
      </c>
      <c r="F905" s="12" t="str">
        <f aca="false">IF($C905="","",IF(商品マスタ!$P904="","理論",商品マスタ!$P904))</f>
        <v/>
      </c>
      <c r="G905" s="17" t="str">
        <f aca="false">IF($C905="","",N(商品マスタ!$H904))</f>
        <v/>
      </c>
      <c r="H905" s="14"/>
      <c r="I905" s="17" t="str">
        <f aca="false">IF($C905="","",N($H905)*N(商品マスタ!$N904))</f>
        <v/>
      </c>
      <c r="J905" s="17" t="str">
        <f aca="false">IF($C905="","",N($I905)-N($G905))</f>
        <v/>
      </c>
      <c r="K905" s="37" t="str">
        <f aca="false">IF($C905="","",N(商品マスタ!$I904))</f>
        <v/>
      </c>
      <c r="L905" s="17" t="str">
        <f aca="false">IF($C905="","",MAX(1,N(商品マスタ!$J904)))</f>
        <v/>
      </c>
      <c r="M905" s="38" t="str">
        <f aca="false">IF($C905="","",N(TOP!$C$16)*N($K905))</f>
        <v/>
      </c>
      <c r="N905" s="17" t="str">
        <f aca="false">IF($C905="","",ROUNDUP(N($M905)/N($L905),0))</f>
        <v/>
      </c>
      <c r="O905" s="17" t="str">
        <f aca="false">IF($C905="","",N(商品マスタ!$R904))</f>
        <v/>
      </c>
      <c r="P905" s="17" t="str">
        <f aca="false">IF($C905="","",IF($F905="理論",(N($O905)+N($N905))-N($G905),(N($O905)+N($N905))-N($I905)))</f>
        <v/>
      </c>
      <c r="Q905" s="17" t="str">
        <f aca="false">IF($C905="","",MAX(1,N(商品マスタ!$K904)))</f>
        <v/>
      </c>
      <c r="R905" s="39" t="str">
        <f aca="false">IF($C905="","",IF(N($P905)/N($Q905)&lt;=0,"",ROUNDUP(N($P905)/N($Q905),0)))</f>
        <v/>
      </c>
      <c r="S905" s="14"/>
      <c r="T905" s="40" t="str">
        <f aca="false">IF($C905="","",N(商品マスタ!$M904))</f>
        <v/>
      </c>
      <c r="U905" s="40" t="str">
        <f aca="false">IF($S905="","",N($S905)*N($T905))</f>
        <v/>
      </c>
      <c r="V905" s="18"/>
    </row>
    <row r="906" customFormat="false" ht="15" hidden="false" customHeight="false" outlineLevel="0" collapsed="false">
      <c r="B906" s="12" t="n">
        <v>900</v>
      </c>
      <c r="C906" s="36" t="str">
        <f aca="false">IF(商品マスタ!$C905="","",商品マスタ!$C905)</f>
        <v/>
      </c>
      <c r="D906" s="12" t="str">
        <f aca="false">IF($C906="","",商品マスタ!$D905)</f>
        <v/>
      </c>
      <c r="E906" s="12" t="str">
        <f aca="false">IF($C906="","",商品マスタ!$G905)</f>
        <v/>
      </c>
      <c r="F906" s="12" t="str">
        <f aca="false">IF($C906="","",IF(商品マスタ!$P905="","理論",商品マスタ!$P905))</f>
        <v/>
      </c>
      <c r="G906" s="17" t="str">
        <f aca="false">IF($C906="","",N(商品マスタ!$H905))</f>
        <v/>
      </c>
      <c r="H906" s="14"/>
      <c r="I906" s="17" t="str">
        <f aca="false">IF($C906="","",N($H906)*N(商品マスタ!$N905))</f>
        <v/>
      </c>
      <c r="J906" s="17" t="str">
        <f aca="false">IF($C906="","",N($I906)-N($G906))</f>
        <v/>
      </c>
      <c r="K906" s="37" t="str">
        <f aca="false">IF($C906="","",N(商品マスタ!$I905))</f>
        <v/>
      </c>
      <c r="L906" s="17" t="str">
        <f aca="false">IF($C906="","",MAX(1,N(商品マスタ!$J905)))</f>
        <v/>
      </c>
      <c r="M906" s="38" t="str">
        <f aca="false">IF($C906="","",N(TOP!$C$16)*N($K906))</f>
        <v/>
      </c>
      <c r="N906" s="17" t="str">
        <f aca="false">IF($C906="","",ROUNDUP(N($M906)/N($L906),0))</f>
        <v/>
      </c>
      <c r="O906" s="17" t="str">
        <f aca="false">IF($C906="","",N(商品マスタ!$R905))</f>
        <v/>
      </c>
      <c r="P906" s="17" t="str">
        <f aca="false">IF($C906="","",IF($F906="理論",(N($O906)+N($N906))-N($G906),(N($O906)+N($N906))-N($I906)))</f>
        <v/>
      </c>
      <c r="Q906" s="17" t="str">
        <f aca="false">IF($C906="","",MAX(1,N(商品マスタ!$K905)))</f>
        <v/>
      </c>
      <c r="R906" s="39" t="str">
        <f aca="false">IF($C906="","",IF(N($P906)/N($Q906)&lt;=0,"",ROUNDUP(N($P906)/N($Q906),0)))</f>
        <v/>
      </c>
      <c r="S906" s="14"/>
      <c r="T906" s="40" t="str">
        <f aca="false">IF($C906="","",N(商品マスタ!$M905))</f>
        <v/>
      </c>
      <c r="U906" s="40" t="str">
        <f aca="false">IF($S906="","",N($S906)*N($T906))</f>
        <v/>
      </c>
      <c r="V906" s="18"/>
    </row>
    <row r="907" customFormat="false" ht="15" hidden="false" customHeight="false" outlineLevel="0" collapsed="false">
      <c r="B907" s="12" t="n">
        <v>901</v>
      </c>
      <c r="C907" s="36" t="str">
        <f aca="false">IF(商品マスタ!$C906="","",商品マスタ!$C906)</f>
        <v/>
      </c>
      <c r="D907" s="12" t="str">
        <f aca="false">IF($C907="","",商品マスタ!$D906)</f>
        <v/>
      </c>
      <c r="E907" s="12" t="str">
        <f aca="false">IF($C907="","",商品マスタ!$G906)</f>
        <v/>
      </c>
      <c r="F907" s="12" t="str">
        <f aca="false">IF($C907="","",IF(商品マスタ!$P906="","理論",商品マスタ!$P906))</f>
        <v/>
      </c>
      <c r="G907" s="17" t="str">
        <f aca="false">IF($C907="","",N(商品マスタ!$H906))</f>
        <v/>
      </c>
      <c r="H907" s="14"/>
      <c r="I907" s="17" t="str">
        <f aca="false">IF($C907="","",N($H907)*N(商品マスタ!$N906))</f>
        <v/>
      </c>
      <c r="J907" s="17" t="str">
        <f aca="false">IF($C907="","",N($I907)-N($G907))</f>
        <v/>
      </c>
      <c r="K907" s="37" t="str">
        <f aca="false">IF($C907="","",N(商品マスタ!$I906))</f>
        <v/>
      </c>
      <c r="L907" s="17" t="str">
        <f aca="false">IF($C907="","",MAX(1,N(商品マスタ!$J906)))</f>
        <v/>
      </c>
      <c r="M907" s="38" t="str">
        <f aca="false">IF($C907="","",N(TOP!$C$16)*N($K907))</f>
        <v/>
      </c>
      <c r="N907" s="17" t="str">
        <f aca="false">IF($C907="","",ROUNDUP(N($M907)/N($L907),0))</f>
        <v/>
      </c>
      <c r="O907" s="17" t="str">
        <f aca="false">IF($C907="","",N(商品マスタ!$R906))</f>
        <v/>
      </c>
      <c r="P907" s="17" t="str">
        <f aca="false">IF($C907="","",IF($F907="理論",(N($O907)+N($N907))-N($G907),(N($O907)+N($N907))-N($I907)))</f>
        <v/>
      </c>
      <c r="Q907" s="17" t="str">
        <f aca="false">IF($C907="","",MAX(1,N(商品マスタ!$K906)))</f>
        <v/>
      </c>
      <c r="R907" s="39" t="str">
        <f aca="false">IF($C907="","",IF(N($P907)/N($Q907)&lt;=0,"",ROUNDUP(N($P907)/N($Q907),0)))</f>
        <v/>
      </c>
      <c r="S907" s="14"/>
      <c r="T907" s="40" t="str">
        <f aca="false">IF($C907="","",N(商品マスタ!$M906))</f>
        <v/>
      </c>
      <c r="U907" s="40" t="str">
        <f aca="false">IF($S907="","",N($S907)*N($T907))</f>
        <v/>
      </c>
      <c r="V907" s="18"/>
    </row>
    <row r="908" customFormat="false" ht="15" hidden="false" customHeight="false" outlineLevel="0" collapsed="false">
      <c r="B908" s="12" t="n">
        <v>902</v>
      </c>
      <c r="C908" s="36" t="str">
        <f aca="false">IF(商品マスタ!$C907="","",商品マスタ!$C907)</f>
        <v/>
      </c>
      <c r="D908" s="12" t="str">
        <f aca="false">IF($C908="","",商品マスタ!$D907)</f>
        <v/>
      </c>
      <c r="E908" s="12" t="str">
        <f aca="false">IF($C908="","",商品マスタ!$G907)</f>
        <v/>
      </c>
      <c r="F908" s="12" t="str">
        <f aca="false">IF($C908="","",IF(商品マスタ!$P907="","理論",商品マスタ!$P907))</f>
        <v/>
      </c>
      <c r="G908" s="17" t="str">
        <f aca="false">IF($C908="","",N(商品マスタ!$H907))</f>
        <v/>
      </c>
      <c r="H908" s="14"/>
      <c r="I908" s="17" t="str">
        <f aca="false">IF($C908="","",N($H908)*N(商品マスタ!$N907))</f>
        <v/>
      </c>
      <c r="J908" s="17" t="str">
        <f aca="false">IF($C908="","",N($I908)-N($G908))</f>
        <v/>
      </c>
      <c r="K908" s="37" t="str">
        <f aca="false">IF($C908="","",N(商品マスタ!$I907))</f>
        <v/>
      </c>
      <c r="L908" s="17" t="str">
        <f aca="false">IF($C908="","",MAX(1,N(商品マスタ!$J907)))</f>
        <v/>
      </c>
      <c r="M908" s="38" t="str">
        <f aca="false">IF($C908="","",N(TOP!$C$16)*N($K908))</f>
        <v/>
      </c>
      <c r="N908" s="17" t="str">
        <f aca="false">IF($C908="","",ROUNDUP(N($M908)/N($L908),0))</f>
        <v/>
      </c>
      <c r="O908" s="17" t="str">
        <f aca="false">IF($C908="","",N(商品マスタ!$R907))</f>
        <v/>
      </c>
      <c r="P908" s="17" t="str">
        <f aca="false">IF($C908="","",IF($F908="理論",(N($O908)+N($N908))-N($G908),(N($O908)+N($N908))-N($I908)))</f>
        <v/>
      </c>
      <c r="Q908" s="17" t="str">
        <f aca="false">IF($C908="","",MAX(1,N(商品マスタ!$K907)))</f>
        <v/>
      </c>
      <c r="R908" s="39" t="str">
        <f aca="false">IF($C908="","",IF(N($P908)/N($Q908)&lt;=0,"",ROUNDUP(N($P908)/N($Q908),0)))</f>
        <v/>
      </c>
      <c r="S908" s="14"/>
      <c r="T908" s="40" t="str">
        <f aca="false">IF($C908="","",N(商品マスタ!$M907))</f>
        <v/>
      </c>
      <c r="U908" s="40" t="str">
        <f aca="false">IF($S908="","",N($S908)*N($T908))</f>
        <v/>
      </c>
      <c r="V908" s="18"/>
    </row>
    <row r="909" customFormat="false" ht="15" hidden="false" customHeight="false" outlineLevel="0" collapsed="false">
      <c r="B909" s="12" t="n">
        <v>903</v>
      </c>
      <c r="C909" s="36" t="str">
        <f aca="false">IF(商品マスタ!$C908="","",商品マスタ!$C908)</f>
        <v/>
      </c>
      <c r="D909" s="12" t="str">
        <f aca="false">IF($C909="","",商品マスタ!$D908)</f>
        <v/>
      </c>
      <c r="E909" s="12" t="str">
        <f aca="false">IF($C909="","",商品マスタ!$G908)</f>
        <v/>
      </c>
      <c r="F909" s="12" t="str">
        <f aca="false">IF($C909="","",IF(商品マスタ!$P908="","理論",商品マスタ!$P908))</f>
        <v/>
      </c>
      <c r="G909" s="17" t="str">
        <f aca="false">IF($C909="","",N(商品マスタ!$H908))</f>
        <v/>
      </c>
      <c r="H909" s="14"/>
      <c r="I909" s="17" t="str">
        <f aca="false">IF($C909="","",N($H909)*N(商品マスタ!$N908))</f>
        <v/>
      </c>
      <c r="J909" s="17" t="str">
        <f aca="false">IF($C909="","",N($I909)-N($G909))</f>
        <v/>
      </c>
      <c r="K909" s="37" t="str">
        <f aca="false">IF($C909="","",N(商品マスタ!$I908))</f>
        <v/>
      </c>
      <c r="L909" s="17" t="str">
        <f aca="false">IF($C909="","",MAX(1,N(商品マスタ!$J908)))</f>
        <v/>
      </c>
      <c r="M909" s="38" t="str">
        <f aca="false">IF($C909="","",N(TOP!$C$16)*N($K909))</f>
        <v/>
      </c>
      <c r="N909" s="17" t="str">
        <f aca="false">IF($C909="","",ROUNDUP(N($M909)/N($L909),0))</f>
        <v/>
      </c>
      <c r="O909" s="17" t="str">
        <f aca="false">IF($C909="","",N(商品マスタ!$R908))</f>
        <v/>
      </c>
      <c r="P909" s="17" t="str">
        <f aca="false">IF($C909="","",IF($F909="理論",(N($O909)+N($N909))-N($G909),(N($O909)+N($N909))-N($I909)))</f>
        <v/>
      </c>
      <c r="Q909" s="17" t="str">
        <f aca="false">IF($C909="","",MAX(1,N(商品マスタ!$K908)))</f>
        <v/>
      </c>
      <c r="R909" s="39" t="str">
        <f aca="false">IF($C909="","",IF(N($P909)/N($Q909)&lt;=0,"",ROUNDUP(N($P909)/N($Q909),0)))</f>
        <v/>
      </c>
      <c r="S909" s="14"/>
      <c r="T909" s="40" t="str">
        <f aca="false">IF($C909="","",N(商品マスタ!$M908))</f>
        <v/>
      </c>
      <c r="U909" s="40" t="str">
        <f aca="false">IF($S909="","",N($S909)*N($T909))</f>
        <v/>
      </c>
      <c r="V909" s="18"/>
    </row>
    <row r="910" customFormat="false" ht="15" hidden="false" customHeight="false" outlineLevel="0" collapsed="false">
      <c r="B910" s="12" t="n">
        <v>904</v>
      </c>
      <c r="C910" s="36" t="str">
        <f aca="false">IF(商品マスタ!$C909="","",商品マスタ!$C909)</f>
        <v/>
      </c>
      <c r="D910" s="12" t="str">
        <f aca="false">IF($C910="","",商品マスタ!$D909)</f>
        <v/>
      </c>
      <c r="E910" s="12" t="str">
        <f aca="false">IF($C910="","",商品マスタ!$G909)</f>
        <v/>
      </c>
      <c r="F910" s="12" t="str">
        <f aca="false">IF($C910="","",IF(商品マスタ!$P909="","理論",商品マスタ!$P909))</f>
        <v/>
      </c>
      <c r="G910" s="17" t="str">
        <f aca="false">IF($C910="","",N(商品マスタ!$H909))</f>
        <v/>
      </c>
      <c r="H910" s="14"/>
      <c r="I910" s="17" t="str">
        <f aca="false">IF($C910="","",N($H910)*N(商品マスタ!$N909))</f>
        <v/>
      </c>
      <c r="J910" s="17" t="str">
        <f aca="false">IF($C910="","",N($I910)-N($G910))</f>
        <v/>
      </c>
      <c r="K910" s="37" t="str">
        <f aca="false">IF($C910="","",N(商品マスタ!$I909))</f>
        <v/>
      </c>
      <c r="L910" s="17" t="str">
        <f aca="false">IF($C910="","",MAX(1,N(商品マスタ!$J909)))</f>
        <v/>
      </c>
      <c r="M910" s="38" t="str">
        <f aca="false">IF($C910="","",N(TOP!$C$16)*N($K910))</f>
        <v/>
      </c>
      <c r="N910" s="17" t="str">
        <f aca="false">IF($C910="","",ROUNDUP(N($M910)/N($L910),0))</f>
        <v/>
      </c>
      <c r="O910" s="17" t="str">
        <f aca="false">IF($C910="","",N(商品マスタ!$R909))</f>
        <v/>
      </c>
      <c r="P910" s="17" t="str">
        <f aca="false">IF($C910="","",IF($F910="理論",(N($O910)+N($N910))-N($G910),(N($O910)+N($N910))-N($I910)))</f>
        <v/>
      </c>
      <c r="Q910" s="17" t="str">
        <f aca="false">IF($C910="","",MAX(1,N(商品マスタ!$K909)))</f>
        <v/>
      </c>
      <c r="R910" s="39" t="str">
        <f aca="false">IF($C910="","",IF(N($P910)/N($Q910)&lt;=0,"",ROUNDUP(N($P910)/N($Q910),0)))</f>
        <v/>
      </c>
      <c r="S910" s="14"/>
      <c r="T910" s="40" t="str">
        <f aca="false">IF($C910="","",N(商品マスタ!$M909))</f>
        <v/>
      </c>
      <c r="U910" s="40" t="str">
        <f aca="false">IF($S910="","",N($S910)*N($T910))</f>
        <v/>
      </c>
      <c r="V910" s="18"/>
    </row>
    <row r="911" customFormat="false" ht="15" hidden="false" customHeight="false" outlineLevel="0" collapsed="false">
      <c r="B911" s="12" t="n">
        <v>905</v>
      </c>
      <c r="C911" s="36" t="str">
        <f aca="false">IF(商品マスタ!$C910="","",商品マスタ!$C910)</f>
        <v/>
      </c>
      <c r="D911" s="12" t="str">
        <f aca="false">IF($C911="","",商品マスタ!$D910)</f>
        <v/>
      </c>
      <c r="E911" s="12" t="str">
        <f aca="false">IF($C911="","",商品マスタ!$G910)</f>
        <v/>
      </c>
      <c r="F911" s="12" t="str">
        <f aca="false">IF($C911="","",IF(商品マスタ!$P910="","理論",商品マスタ!$P910))</f>
        <v/>
      </c>
      <c r="G911" s="17" t="str">
        <f aca="false">IF($C911="","",N(商品マスタ!$H910))</f>
        <v/>
      </c>
      <c r="H911" s="14"/>
      <c r="I911" s="17" t="str">
        <f aca="false">IF($C911="","",N($H911)*N(商品マスタ!$N910))</f>
        <v/>
      </c>
      <c r="J911" s="17" t="str">
        <f aca="false">IF($C911="","",N($I911)-N($G911))</f>
        <v/>
      </c>
      <c r="K911" s="37" t="str">
        <f aca="false">IF($C911="","",N(商品マスタ!$I910))</f>
        <v/>
      </c>
      <c r="L911" s="17" t="str">
        <f aca="false">IF($C911="","",MAX(1,N(商品マスタ!$J910)))</f>
        <v/>
      </c>
      <c r="M911" s="38" t="str">
        <f aca="false">IF($C911="","",N(TOP!$C$16)*N($K911))</f>
        <v/>
      </c>
      <c r="N911" s="17" t="str">
        <f aca="false">IF($C911="","",ROUNDUP(N($M911)/N($L911),0))</f>
        <v/>
      </c>
      <c r="O911" s="17" t="str">
        <f aca="false">IF($C911="","",N(商品マスタ!$R910))</f>
        <v/>
      </c>
      <c r="P911" s="17" t="str">
        <f aca="false">IF($C911="","",IF($F911="理論",(N($O911)+N($N911))-N($G911),(N($O911)+N($N911))-N($I911)))</f>
        <v/>
      </c>
      <c r="Q911" s="17" t="str">
        <f aca="false">IF($C911="","",MAX(1,N(商品マスタ!$K910)))</f>
        <v/>
      </c>
      <c r="R911" s="39" t="str">
        <f aca="false">IF($C911="","",IF(N($P911)/N($Q911)&lt;=0,"",ROUNDUP(N($P911)/N($Q911),0)))</f>
        <v/>
      </c>
      <c r="S911" s="14"/>
      <c r="T911" s="40" t="str">
        <f aca="false">IF($C911="","",N(商品マスタ!$M910))</f>
        <v/>
      </c>
      <c r="U911" s="40" t="str">
        <f aca="false">IF($S911="","",N($S911)*N($T911))</f>
        <v/>
      </c>
      <c r="V911" s="18"/>
    </row>
    <row r="912" customFormat="false" ht="15" hidden="false" customHeight="false" outlineLevel="0" collapsed="false">
      <c r="B912" s="12" t="n">
        <v>906</v>
      </c>
      <c r="C912" s="36" t="str">
        <f aca="false">IF(商品マスタ!$C911="","",商品マスタ!$C911)</f>
        <v/>
      </c>
      <c r="D912" s="12" t="str">
        <f aca="false">IF($C912="","",商品マスタ!$D911)</f>
        <v/>
      </c>
      <c r="E912" s="12" t="str">
        <f aca="false">IF($C912="","",商品マスタ!$G911)</f>
        <v/>
      </c>
      <c r="F912" s="12" t="str">
        <f aca="false">IF($C912="","",IF(商品マスタ!$P911="","理論",商品マスタ!$P911))</f>
        <v/>
      </c>
      <c r="G912" s="17" t="str">
        <f aca="false">IF($C912="","",N(商品マスタ!$H911))</f>
        <v/>
      </c>
      <c r="H912" s="14"/>
      <c r="I912" s="17" t="str">
        <f aca="false">IF($C912="","",N($H912)*N(商品マスタ!$N911))</f>
        <v/>
      </c>
      <c r="J912" s="17" t="str">
        <f aca="false">IF($C912="","",N($I912)-N($G912))</f>
        <v/>
      </c>
      <c r="K912" s="37" t="str">
        <f aca="false">IF($C912="","",N(商品マスタ!$I911))</f>
        <v/>
      </c>
      <c r="L912" s="17" t="str">
        <f aca="false">IF($C912="","",MAX(1,N(商品マスタ!$J911)))</f>
        <v/>
      </c>
      <c r="M912" s="38" t="str">
        <f aca="false">IF($C912="","",N(TOP!$C$16)*N($K912))</f>
        <v/>
      </c>
      <c r="N912" s="17" t="str">
        <f aca="false">IF($C912="","",ROUNDUP(N($M912)/N($L912),0))</f>
        <v/>
      </c>
      <c r="O912" s="17" t="str">
        <f aca="false">IF($C912="","",N(商品マスタ!$R911))</f>
        <v/>
      </c>
      <c r="P912" s="17" t="str">
        <f aca="false">IF($C912="","",IF($F912="理論",(N($O912)+N($N912))-N($G912),(N($O912)+N($N912))-N($I912)))</f>
        <v/>
      </c>
      <c r="Q912" s="17" t="str">
        <f aca="false">IF($C912="","",MAX(1,N(商品マスタ!$K911)))</f>
        <v/>
      </c>
      <c r="R912" s="39" t="str">
        <f aca="false">IF($C912="","",IF(N($P912)/N($Q912)&lt;=0,"",ROUNDUP(N($P912)/N($Q912),0)))</f>
        <v/>
      </c>
      <c r="S912" s="14"/>
      <c r="T912" s="40" t="str">
        <f aca="false">IF($C912="","",N(商品マスタ!$M911))</f>
        <v/>
      </c>
      <c r="U912" s="40" t="str">
        <f aca="false">IF($S912="","",N($S912)*N($T912))</f>
        <v/>
      </c>
      <c r="V912" s="18"/>
    </row>
    <row r="913" customFormat="false" ht="15" hidden="false" customHeight="false" outlineLevel="0" collapsed="false">
      <c r="B913" s="12" t="n">
        <v>907</v>
      </c>
      <c r="C913" s="36" t="str">
        <f aca="false">IF(商品マスタ!$C912="","",商品マスタ!$C912)</f>
        <v/>
      </c>
      <c r="D913" s="12" t="str">
        <f aca="false">IF($C913="","",商品マスタ!$D912)</f>
        <v/>
      </c>
      <c r="E913" s="12" t="str">
        <f aca="false">IF($C913="","",商品マスタ!$G912)</f>
        <v/>
      </c>
      <c r="F913" s="12" t="str">
        <f aca="false">IF($C913="","",IF(商品マスタ!$P912="","理論",商品マスタ!$P912))</f>
        <v/>
      </c>
      <c r="G913" s="17" t="str">
        <f aca="false">IF($C913="","",N(商品マスタ!$H912))</f>
        <v/>
      </c>
      <c r="H913" s="14"/>
      <c r="I913" s="17" t="str">
        <f aca="false">IF($C913="","",N($H913)*N(商品マスタ!$N912))</f>
        <v/>
      </c>
      <c r="J913" s="17" t="str">
        <f aca="false">IF($C913="","",N($I913)-N($G913))</f>
        <v/>
      </c>
      <c r="K913" s="37" t="str">
        <f aca="false">IF($C913="","",N(商品マスタ!$I912))</f>
        <v/>
      </c>
      <c r="L913" s="17" t="str">
        <f aca="false">IF($C913="","",MAX(1,N(商品マスタ!$J912)))</f>
        <v/>
      </c>
      <c r="M913" s="38" t="str">
        <f aca="false">IF($C913="","",N(TOP!$C$16)*N($K913))</f>
        <v/>
      </c>
      <c r="N913" s="17" t="str">
        <f aca="false">IF($C913="","",ROUNDUP(N($M913)/N($L913),0))</f>
        <v/>
      </c>
      <c r="O913" s="17" t="str">
        <f aca="false">IF($C913="","",N(商品マスタ!$R912))</f>
        <v/>
      </c>
      <c r="P913" s="17" t="str">
        <f aca="false">IF($C913="","",IF($F913="理論",(N($O913)+N($N913))-N($G913),(N($O913)+N($N913))-N($I913)))</f>
        <v/>
      </c>
      <c r="Q913" s="17" t="str">
        <f aca="false">IF($C913="","",MAX(1,N(商品マスタ!$K912)))</f>
        <v/>
      </c>
      <c r="R913" s="39" t="str">
        <f aca="false">IF($C913="","",IF(N($P913)/N($Q913)&lt;=0,"",ROUNDUP(N($P913)/N($Q913),0)))</f>
        <v/>
      </c>
      <c r="S913" s="14"/>
      <c r="T913" s="40" t="str">
        <f aca="false">IF($C913="","",N(商品マスタ!$M912))</f>
        <v/>
      </c>
      <c r="U913" s="40" t="str">
        <f aca="false">IF($S913="","",N($S913)*N($T913))</f>
        <v/>
      </c>
      <c r="V913" s="18"/>
    </row>
    <row r="914" customFormat="false" ht="15" hidden="false" customHeight="false" outlineLevel="0" collapsed="false">
      <c r="B914" s="12" t="n">
        <v>908</v>
      </c>
      <c r="C914" s="36" t="str">
        <f aca="false">IF(商品マスタ!$C913="","",商品マスタ!$C913)</f>
        <v/>
      </c>
      <c r="D914" s="12" t="str">
        <f aca="false">IF($C914="","",商品マスタ!$D913)</f>
        <v/>
      </c>
      <c r="E914" s="12" t="str">
        <f aca="false">IF($C914="","",商品マスタ!$G913)</f>
        <v/>
      </c>
      <c r="F914" s="12" t="str">
        <f aca="false">IF($C914="","",IF(商品マスタ!$P913="","理論",商品マスタ!$P913))</f>
        <v/>
      </c>
      <c r="G914" s="17" t="str">
        <f aca="false">IF($C914="","",N(商品マスタ!$H913))</f>
        <v/>
      </c>
      <c r="H914" s="14"/>
      <c r="I914" s="17" t="str">
        <f aca="false">IF($C914="","",N($H914)*N(商品マスタ!$N913))</f>
        <v/>
      </c>
      <c r="J914" s="17" t="str">
        <f aca="false">IF($C914="","",N($I914)-N($G914))</f>
        <v/>
      </c>
      <c r="K914" s="37" t="str">
        <f aca="false">IF($C914="","",N(商品マスタ!$I913))</f>
        <v/>
      </c>
      <c r="L914" s="17" t="str">
        <f aca="false">IF($C914="","",MAX(1,N(商品マスタ!$J913)))</f>
        <v/>
      </c>
      <c r="M914" s="38" t="str">
        <f aca="false">IF($C914="","",N(TOP!$C$16)*N($K914))</f>
        <v/>
      </c>
      <c r="N914" s="17" t="str">
        <f aca="false">IF($C914="","",ROUNDUP(N($M914)/N($L914),0))</f>
        <v/>
      </c>
      <c r="O914" s="17" t="str">
        <f aca="false">IF($C914="","",N(商品マスタ!$R913))</f>
        <v/>
      </c>
      <c r="P914" s="17" t="str">
        <f aca="false">IF($C914="","",IF($F914="理論",(N($O914)+N($N914))-N($G914),(N($O914)+N($N914))-N($I914)))</f>
        <v/>
      </c>
      <c r="Q914" s="17" t="str">
        <f aca="false">IF($C914="","",MAX(1,N(商品マスタ!$K913)))</f>
        <v/>
      </c>
      <c r="R914" s="39" t="str">
        <f aca="false">IF($C914="","",IF(N($P914)/N($Q914)&lt;=0,"",ROUNDUP(N($P914)/N($Q914),0)))</f>
        <v/>
      </c>
      <c r="S914" s="14"/>
      <c r="T914" s="40" t="str">
        <f aca="false">IF($C914="","",N(商品マスタ!$M913))</f>
        <v/>
      </c>
      <c r="U914" s="40" t="str">
        <f aca="false">IF($S914="","",N($S914)*N($T914))</f>
        <v/>
      </c>
      <c r="V914" s="18"/>
    </row>
    <row r="915" customFormat="false" ht="15" hidden="false" customHeight="false" outlineLevel="0" collapsed="false">
      <c r="B915" s="12" t="n">
        <v>909</v>
      </c>
      <c r="C915" s="36" t="str">
        <f aca="false">IF(商品マスタ!$C914="","",商品マスタ!$C914)</f>
        <v/>
      </c>
      <c r="D915" s="12" t="str">
        <f aca="false">IF($C915="","",商品マスタ!$D914)</f>
        <v/>
      </c>
      <c r="E915" s="12" t="str">
        <f aca="false">IF($C915="","",商品マスタ!$G914)</f>
        <v/>
      </c>
      <c r="F915" s="12" t="str">
        <f aca="false">IF($C915="","",IF(商品マスタ!$P914="","理論",商品マスタ!$P914))</f>
        <v/>
      </c>
      <c r="G915" s="17" t="str">
        <f aca="false">IF($C915="","",N(商品マスタ!$H914))</f>
        <v/>
      </c>
      <c r="H915" s="14"/>
      <c r="I915" s="17" t="str">
        <f aca="false">IF($C915="","",N($H915)*N(商品マスタ!$N914))</f>
        <v/>
      </c>
      <c r="J915" s="17" t="str">
        <f aca="false">IF($C915="","",N($I915)-N($G915))</f>
        <v/>
      </c>
      <c r="K915" s="37" t="str">
        <f aca="false">IF($C915="","",N(商品マスタ!$I914))</f>
        <v/>
      </c>
      <c r="L915" s="17" t="str">
        <f aca="false">IF($C915="","",MAX(1,N(商品マスタ!$J914)))</f>
        <v/>
      </c>
      <c r="M915" s="38" t="str">
        <f aca="false">IF($C915="","",N(TOP!$C$16)*N($K915))</f>
        <v/>
      </c>
      <c r="N915" s="17" t="str">
        <f aca="false">IF($C915="","",ROUNDUP(N($M915)/N($L915),0))</f>
        <v/>
      </c>
      <c r="O915" s="17" t="str">
        <f aca="false">IF($C915="","",N(商品マスタ!$R914))</f>
        <v/>
      </c>
      <c r="P915" s="17" t="str">
        <f aca="false">IF($C915="","",IF($F915="理論",(N($O915)+N($N915))-N($G915),(N($O915)+N($N915))-N($I915)))</f>
        <v/>
      </c>
      <c r="Q915" s="17" t="str">
        <f aca="false">IF($C915="","",MAX(1,N(商品マスタ!$K914)))</f>
        <v/>
      </c>
      <c r="R915" s="39" t="str">
        <f aca="false">IF($C915="","",IF(N($P915)/N($Q915)&lt;=0,"",ROUNDUP(N($P915)/N($Q915),0)))</f>
        <v/>
      </c>
      <c r="S915" s="14"/>
      <c r="T915" s="40" t="str">
        <f aca="false">IF($C915="","",N(商品マスタ!$M914))</f>
        <v/>
      </c>
      <c r="U915" s="40" t="str">
        <f aca="false">IF($S915="","",N($S915)*N($T915))</f>
        <v/>
      </c>
      <c r="V915" s="18"/>
    </row>
    <row r="916" customFormat="false" ht="15" hidden="false" customHeight="false" outlineLevel="0" collapsed="false">
      <c r="B916" s="12" t="n">
        <v>910</v>
      </c>
      <c r="C916" s="36" t="str">
        <f aca="false">IF(商品マスタ!$C915="","",商品マスタ!$C915)</f>
        <v/>
      </c>
      <c r="D916" s="12" t="str">
        <f aca="false">IF($C916="","",商品マスタ!$D915)</f>
        <v/>
      </c>
      <c r="E916" s="12" t="str">
        <f aca="false">IF($C916="","",商品マスタ!$G915)</f>
        <v/>
      </c>
      <c r="F916" s="12" t="str">
        <f aca="false">IF($C916="","",IF(商品マスタ!$P915="","理論",商品マスタ!$P915))</f>
        <v/>
      </c>
      <c r="G916" s="17" t="str">
        <f aca="false">IF($C916="","",N(商品マスタ!$H915))</f>
        <v/>
      </c>
      <c r="H916" s="14"/>
      <c r="I916" s="17" t="str">
        <f aca="false">IF($C916="","",N($H916)*N(商品マスタ!$N915))</f>
        <v/>
      </c>
      <c r="J916" s="17" t="str">
        <f aca="false">IF($C916="","",N($I916)-N($G916))</f>
        <v/>
      </c>
      <c r="K916" s="37" t="str">
        <f aca="false">IF($C916="","",N(商品マスタ!$I915))</f>
        <v/>
      </c>
      <c r="L916" s="17" t="str">
        <f aca="false">IF($C916="","",MAX(1,N(商品マスタ!$J915)))</f>
        <v/>
      </c>
      <c r="M916" s="38" t="str">
        <f aca="false">IF($C916="","",N(TOP!$C$16)*N($K916))</f>
        <v/>
      </c>
      <c r="N916" s="17" t="str">
        <f aca="false">IF($C916="","",ROUNDUP(N($M916)/N($L916),0))</f>
        <v/>
      </c>
      <c r="O916" s="17" t="str">
        <f aca="false">IF($C916="","",N(商品マスタ!$R915))</f>
        <v/>
      </c>
      <c r="P916" s="17" t="str">
        <f aca="false">IF($C916="","",IF($F916="理論",(N($O916)+N($N916))-N($G916),(N($O916)+N($N916))-N($I916)))</f>
        <v/>
      </c>
      <c r="Q916" s="17" t="str">
        <f aca="false">IF($C916="","",MAX(1,N(商品マスタ!$K915)))</f>
        <v/>
      </c>
      <c r="R916" s="39" t="str">
        <f aca="false">IF($C916="","",IF(N($P916)/N($Q916)&lt;=0,"",ROUNDUP(N($P916)/N($Q916),0)))</f>
        <v/>
      </c>
      <c r="S916" s="14"/>
      <c r="T916" s="40" t="str">
        <f aca="false">IF($C916="","",N(商品マスタ!$M915))</f>
        <v/>
      </c>
      <c r="U916" s="40" t="str">
        <f aca="false">IF($S916="","",N($S916)*N($T916))</f>
        <v/>
      </c>
      <c r="V916" s="18"/>
    </row>
    <row r="917" customFormat="false" ht="15" hidden="false" customHeight="false" outlineLevel="0" collapsed="false">
      <c r="B917" s="12" t="n">
        <v>911</v>
      </c>
      <c r="C917" s="36" t="str">
        <f aca="false">IF(商品マスタ!$C916="","",商品マスタ!$C916)</f>
        <v/>
      </c>
      <c r="D917" s="12" t="str">
        <f aca="false">IF($C917="","",商品マスタ!$D916)</f>
        <v/>
      </c>
      <c r="E917" s="12" t="str">
        <f aca="false">IF($C917="","",商品マスタ!$G916)</f>
        <v/>
      </c>
      <c r="F917" s="12" t="str">
        <f aca="false">IF($C917="","",IF(商品マスタ!$P916="","理論",商品マスタ!$P916))</f>
        <v/>
      </c>
      <c r="G917" s="17" t="str">
        <f aca="false">IF($C917="","",N(商品マスタ!$H916))</f>
        <v/>
      </c>
      <c r="H917" s="14"/>
      <c r="I917" s="17" t="str">
        <f aca="false">IF($C917="","",N($H917)*N(商品マスタ!$N916))</f>
        <v/>
      </c>
      <c r="J917" s="17" t="str">
        <f aca="false">IF($C917="","",N($I917)-N($G917))</f>
        <v/>
      </c>
      <c r="K917" s="37" t="str">
        <f aca="false">IF($C917="","",N(商品マスタ!$I916))</f>
        <v/>
      </c>
      <c r="L917" s="17" t="str">
        <f aca="false">IF($C917="","",MAX(1,N(商品マスタ!$J916)))</f>
        <v/>
      </c>
      <c r="M917" s="38" t="str">
        <f aca="false">IF($C917="","",N(TOP!$C$16)*N($K917))</f>
        <v/>
      </c>
      <c r="N917" s="17" t="str">
        <f aca="false">IF($C917="","",ROUNDUP(N($M917)/N($L917),0))</f>
        <v/>
      </c>
      <c r="O917" s="17" t="str">
        <f aca="false">IF($C917="","",N(商品マスタ!$R916))</f>
        <v/>
      </c>
      <c r="P917" s="17" t="str">
        <f aca="false">IF($C917="","",IF($F917="理論",(N($O917)+N($N917))-N($G917),(N($O917)+N($N917))-N($I917)))</f>
        <v/>
      </c>
      <c r="Q917" s="17" t="str">
        <f aca="false">IF($C917="","",MAX(1,N(商品マスタ!$K916)))</f>
        <v/>
      </c>
      <c r="R917" s="39" t="str">
        <f aca="false">IF($C917="","",IF(N($P917)/N($Q917)&lt;=0,"",ROUNDUP(N($P917)/N($Q917),0)))</f>
        <v/>
      </c>
      <c r="S917" s="14"/>
      <c r="T917" s="40" t="str">
        <f aca="false">IF($C917="","",N(商品マスタ!$M916))</f>
        <v/>
      </c>
      <c r="U917" s="40" t="str">
        <f aca="false">IF($S917="","",N($S917)*N($T917))</f>
        <v/>
      </c>
      <c r="V917" s="18"/>
    </row>
    <row r="918" customFormat="false" ht="15" hidden="false" customHeight="false" outlineLevel="0" collapsed="false">
      <c r="B918" s="12" t="n">
        <v>912</v>
      </c>
      <c r="C918" s="36" t="str">
        <f aca="false">IF(商品マスタ!$C917="","",商品マスタ!$C917)</f>
        <v/>
      </c>
      <c r="D918" s="12" t="str">
        <f aca="false">IF($C918="","",商品マスタ!$D917)</f>
        <v/>
      </c>
      <c r="E918" s="12" t="str">
        <f aca="false">IF($C918="","",商品マスタ!$G917)</f>
        <v/>
      </c>
      <c r="F918" s="12" t="str">
        <f aca="false">IF($C918="","",IF(商品マスタ!$P917="","理論",商品マスタ!$P917))</f>
        <v/>
      </c>
      <c r="G918" s="17" t="str">
        <f aca="false">IF($C918="","",N(商品マスタ!$H917))</f>
        <v/>
      </c>
      <c r="H918" s="14"/>
      <c r="I918" s="17" t="str">
        <f aca="false">IF($C918="","",N($H918)*N(商品マスタ!$N917))</f>
        <v/>
      </c>
      <c r="J918" s="17" t="str">
        <f aca="false">IF($C918="","",N($I918)-N($G918))</f>
        <v/>
      </c>
      <c r="K918" s="37" t="str">
        <f aca="false">IF($C918="","",N(商品マスタ!$I917))</f>
        <v/>
      </c>
      <c r="L918" s="17" t="str">
        <f aca="false">IF($C918="","",MAX(1,N(商品マスタ!$J917)))</f>
        <v/>
      </c>
      <c r="M918" s="38" t="str">
        <f aca="false">IF($C918="","",N(TOP!$C$16)*N($K918))</f>
        <v/>
      </c>
      <c r="N918" s="17" t="str">
        <f aca="false">IF($C918="","",ROUNDUP(N($M918)/N($L918),0))</f>
        <v/>
      </c>
      <c r="O918" s="17" t="str">
        <f aca="false">IF($C918="","",N(商品マスタ!$R917))</f>
        <v/>
      </c>
      <c r="P918" s="17" t="str">
        <f aca="false">IF($C918="","",IF($F918="理論",(N($O918)+N($N918))-N($G918),(N($O918)+N($N918))-N($I918)))</f>
        <v/>
      </c>
      <c r="Q918" s="17" t="str">
        <f aca="false">IF($C918="","",MAX(1,N(商品マスタ!$K917)))</f>
        <v/>
      </c>
      <c r="R918" s="39" t="str">
        <f aca="false">IF($C918="","",IF(N($P918)/N($Q918)&lt;=0,"",ROUNDUP(N($P918)/N($Q918),0)))</f>
        <v/>
      </c>
      <c r="S918" s="14"/>
      <c r="T918" s="40" t="str">
        <f aca="false">IF($C918="","",N(商品マスタ!$M917))</f>
        <v/>
      </c>
      <c r="U918" s="40" t="str">
        <f aca="false">IF($S918="","",N($S918)*N($T918))</f>
        <v/>
      </c>
      <c r="V918" s="18"/>
    </row>
    <row r="919" customFormat="false" ht="15" hidden="false" customHeight="false" outlineLevel="0" collapsed="false">
      <c r="B919" s="12" t="n">
        <v>913</v>
      </c>
      <c r="C919" s="36" t="str">
        <f aca="false">IF(商品マスタ!$C918="","",商品マスタ!$C918)</f>
        <v/>
      </c>
      <c r="D919" s="12" t="str">
        <f aca="false">IF($C919="","",商品マスタ!$D918)</f>
        <v/>
      </c>
      <c r="E919" s="12" t="str">
        <f aca="false">IF($C919="","",商品マスタ!$G918)</f>
        <v/>
      </c>
      <c r="F919" s="12" t="str">
        <f aca="false">IF($C919="","",IF(商品マスタ!$P918="","理論",商品マスタ!$P918))</f>
        <v/>
      </c>
      <c r="G919" s="17" t="str">
        <f aca="false">IF($C919="","",N(商品マスタ!$H918))</f>
        <v/>
      </c>
      <c r="H919" s="14"/>
      <c r="I919" s="17" t="str">
        <f aca="false">IF($C919="","",N($H919)*N(商品マスタ!$N918))</f>
        <v/>
      </c>
      <c r="J919" s="17" t="str">
        <f aca="false">IF($C919="","",N($I919)-N($G919))</f>
        <v/>
      </c>
      <c r="K919" s="37" t="str">
        <f aca="false">IF($C919="","",N(商品マスタ!$I918))</f>
        <v/>
      </c>
      <c r="L919" s="17" t="str">
        <f aca="false">IF($C919="","",MAX(1,N(商品マスタ!$J918)))</f>
        <v/>
      </c>
      <c r="M919" s="38" t="str">
        <f aca="false">IF($C919="","",N(TOP!$C$16)*N($K919))</f>
        <v/>
      </c>
      <c r="N919" s="17" t="str">
        <f aca="false">IF($C919="","",ROUNDUP(N($M919)/N($L919),0))</f>
        <v/>
      </c>
      <c r="O919" s="17" t="str">
        <f aca="false">IF($C919="","",N(商品マスタ!$R918))</f>
        <v/>
      </c>
      <c r="P919" s="17" t="str">
        <f aca="false">IF($C919="","",IF($F919="理論",(N($O919)+N($N919))-N($G919),(N($O919)+N($N919))-N($I919)))</f>
        <v/>
      </c>
      <c r="Q919" s="17" t="str">
        <f aca="false">IF($C919="","",MAX(1,N(商品マスタ!$K918)))</f>
        <v/>
      </c>
      <c r="R919" s="39" t="str">
        <f aca="false">IF($C919="","",IF(N($P919)/N($Q919)&lt;=0,"",ROUNDUP(N($P919)/N($Q919),0)))</f>
        <v/>
      </c>
      <c r="S919" s="14"/>
      <c r="T919" s="40" t="str">
        <f aca="false">IF($C919="","",N(商品マスタ!$M918))</f>
        <v/>
      </c>
      <c r="U919" s="40" t="str">
        <f aca="false">IF($S919="","",N($S919)*N($T919))</f>
        <v/>
      </c>
      <c r="V919" s="18"/>
    </row>
    <row r="920" customFormat="false" ht="15" hidden="false" customHeight="false" outlineLevel="0" collapsed="false">
      <c r="B920" s="12" t="n">
        <v>914</v>
      </c>
      <c r="C920" s="36" t="str">
        <f aca="false">IF(商品マスタ!$C919="","",商品マスタ!$C919)</f>
        <v/>
      </c>
      <c r="D920" s="12" t="str">
        <f aca="false">IF($C920="","",商品マスタ!$D919)</f>
        <v/>
      </c>
      <c r="E920" s="12" t="str">
        <f aca="false">IF($C920="","",商品マスタ!$G919)</f>
        <v/>
      </c>
      <c r="F920" s="12" t="str">
        <f aca="false">IF($C920="","",IF(商品マスタ!$P919="","理論",商品マスタ!$P919))</f>
        <v/>
      </c>
      <c r="G920" s="17" t="str">
        <f aca="false">IF($C920="","",N(商品マスタ!$H919))</f>
        <v/>
      </c>
      <c r="H920" s="14"/>
      <c r="I920" s="17" t="str">
        <f aca="false">IF($C920="","",N($H920)*N(商品マスタ!$N919))</f>
        <v/>
      </c>
      <c r="J920" s="17" t="str">
        <f aca="false">IF($C920="","",N($I920)-N($G920))</f>
        <v/>
      </c>
      <c r="K920" s="37" t="str">
        <f aca="false">IF($C920="","",N(商品マスタ!$I919))</f>
        <v/>
      </c>
      <c r="L920" s="17" t="str">
        <f aca="false">IF($C920="","",MAX(1,N(商品マスタ!$J919)))</f>
        <v/>
      </c>
      <c r="M920" s="38" t="str">
        <f aca="false">IF($C920="","",N(TOP!$C$16)*N($K920))</f>
        <v/>
      </c>
      <c r="N920" s="17" t="str">
        <f aca="false">IF($C920="","",ROUNDUP(N($M920)/N($L920),0))</f>
        <v/>
      </c>
      <c r="O920" s="17" t="str">
        <f aca="false">IF($C920="","",N(商品マスタ!$R919))</f>
        <v/>
      </c>
      <c r="P920" s="17" t="str">
        <f aca="false">IF($C920="","",IF($F920="理論",(N($O920)+N($N920))-N($G920),(N($O920)+N($N920))-N($I920)))</f>
        <v/>
      </c>
      <c r="Q920" s="17" t="str">
        <f aca="false">IF($C920="","",MAX(1,N(商品マスタ!$K919)))</f>
        <v/>
      </c>
      <c r="R920" s="39" t="str">
        <f aca="false">IF($C920="","",IF(N($P920)/N($Q920)&lt;=0,"",ROUNDUP(N($P920)/N($Q920),0)))</f>
        <v/>
      </c>
      <c r="S920" s="14"/>
      <c r="T920" s="40" t="str">
        <f aca="false">IF($C920="","",N(商品マスタ!$M919))</f>
        <v/>
      </c>
      <c r="U920" s="40" t="str">
        <f aca="false">IF($S920="","",N($S920)*N($T920))</f>
        <v/>
      </c>
      <c r="V920" s="18"/>
    </row>
    <row r="921" customFormat="false" ht="15" hidden="false" customHeight="false" outlineLevel="0" collapsed="false">
      <c r="B921" s="12" t="n">
        <v>915</v>
      </c>
      <c r="C921" s="36" t="str">
        <f aca="false">IF(商品マスタ!$C920="","",商品マスタ!$C920)</f>
        <v/>
      </c>
      <c r="D921" s="12" t="str">
        <f aca="false">IF($C921="","",商品マスタ!$D920)</f>
        <v/>
      </c>
      <c r="E921" s="12" t="str">
        <f aca="false">IF($C921="","",商品マスタ!$G920)</f>
        <v/>
      </c>
      <c r="F921" s="12" t="str">
        <f aca="false">IF($C921="","",IF(商品マスタ!$P920="","理論",商品マスタ!$P920))</f>
        <v/>
      </c>
      <c r="G921" s="17" t="str">
        <f aca="false">IF($C921="","",N(商品マスタ!$H920))</f>
        <v/>
      </c>
      <c r="H921" s="14"/>
      <c r="I921" s="17" t="str">
        <f aca="false">IF($C921="","",N($H921)*N(商品マスタ!$N920))</f>
        <v/>
      </c>
      <c r="J921" s="17" t="str">
        <f aca="false">IF($C921="","",N($I921)-N($G921))</f>
        <v/>
      </c>
      <c r="K921" s="37" t="str">
        <f aca="false">IF($C921="","",N(商品マスタ!$I920))</f>
        <v/>
      </c>
      <c r="L921" s="17" t="str">
        <f aca="false">IF($C921="","",MAX(1,N(商品マスタ!$J920)))</f>
        <v/>
      </c>
      <c r="M921" s="38" t="str">
        <f aca="false">IF($C921="","",N(TOP!$C$16)*N($K921))</f>
        <v/>
      </c>
      <c r="N921" s="17" t="str">
        <f aca="false">IF($C921="","",ROUNDUP(N($M921)/N($L921),0))</f>
        <v/>
      </c>
      <c r="O921" s="17" t="str">
        <f aca="false">IF($C921="","",N(商品マスタ!$R920))</f>
        <v/>
      </c>
      <c r="P921" s="17" t="str">
        <f aca="false">IF($C921="","",IF($F921="理論",(N($O921)+N($N921))-N($G921),(N($O921)+N($N921))-N($I921)))</f>
        <v/>
      </c>
      <c r="Q921" s="17" t="str">
        <f aca="false">IF($C921="","",MAX(1,N(商品マスタ!$K920)))</f>
        <v/>
      </c>
      <c r="R921" s="39" t="str">
        <f aca="false">IF($C921="","",IF(N($P921)/N($Q921)&lt;=0,"",ROUNDUP(N($P921)/N($Q921),0)))</f>
        <v/>
      </c>
      <c r="S921" s="14"/>
      <c r="T921" s="40" t="str">
        <f aca="false">IF($C921="","",N(商品マスタ!$M920))</f>
        <v/>
      </c>
      <c r="U921" s="40" t="str">
        <f aca="false">IF($S921="","",N($S921)*N($T921))</f>
        <v/>
      </c>
      <c r="V921" s="18"/>
    </row>
    <row r="922" customFormat="false" ht="15" hidden="false" customHeight="false" outlineLevel="0" collapsed="false">
      <c r="B922" s="12" t="n">
        <v>916</v>
      </c>
      <c r="C922" s="36" t="str">
        <f aca="false">IF(商品マスタ!$C921="","",商品マスタ!$C921)</f>
        <v/>
      </c>
      <c r="D922" s="12" t="str">
        <f aca="false">IF($C922="","",商品マスタ!$D921)</f>
        <v/>
      </c>
      <c r="E922" s="12" t="str">
        <f aca="false">IF($C922="","",商品マスタ!$G921)</f>
        <v/>
      </c>
      <c r="F922" s="12" t="str">
        <f aca="false">IF($C922="","",IF(商品マスタ!$P921="","理論",商品マスタ!$P921))</f>
        <v/>
      </c>
      <c r="G922" s="17" t="str">
        <f aca="false">IF($C922="","",N(商品マスタ!$H921))</f>
        <v/>
      </c>
      <c r="H922" s="14"/>
      <c r="I922" s="17" t="str">
        <f aca="false">IF($C922="","",N($H922)*N(商品マスタ!$N921))</f>
        <v/>
      </c>
      <c r="J922" s="17" t="str">
        <f aca="false">IF($C922="","",N($I922)-N($G922))</f>
        <v/>
      </c>
      <c r="K922" s="37" t="str">
        <f aca="false">IF($C922="","",N(商品マスタ!$I921))</f>
        <v/>
      </c>
      <c r="L922" s="17" t="str">
        <f aca="false">IF($C922="","",MAX(1,N(商品マスタ!$J921)))</f>
        <v/>
      </c>
      <c r="M922" s="38" t="str">
        <f aca="false">IF($C922="","",N(TOP!$C$16)*N($K922))</f>
        <v/>
      </c>
      <c r="N922" s="17" t="str">
        <f aca="false">IF($C922="","",ROUNDUP(N($M922)/N($L922),0))</f>
        <v/>
      </c>
      <c r="O922" s="17" t="str">
        <f aca="false">IF($C922="","",N(商品マスタ!$R921))</f>
        <v/>
      </c>
      <c r="P922" s="17" t="str">
        <f aca="false">IF($C922="","",IF($F922="理論",(N($O922)+N($N922))-N($G922),(N($O922)+N($N922))-N($I922)))</f>
        <v/>
      </c>
      <c r="Q922" s="17" t="str">
        <f aca="false">IF($C922="","",MAX(1,N(商品マスタ!$K921)))</f>
        <v/>
      </c>
      <c r="R922" s="39" t="str">
        <f aca="false">IF($C922="","",IF(N($P922)/N($Q922)&lt;=0,"",ROUNDUP(N($P922)/N($Q922),0)))</f>
        <v/>
      </c>
      <c r="S922" s="14"/>
      <c r="T922" s="40" t="str">
        <f aca="false">IF($C922="","",N(商品マスタ!$M921))</f>
        <v/>
      </c>
      <c r="U922" s="40" t="str">
        <f aca="false">IF($S922="","",N($S922)*N($T922))</f>
        <v/>
      </c>
      <c r="V922" s="18"/>
    </row>
    <row r="923" customFormat="false" ht="15" hidden="false" customHeight="false" outlineLevel="0" collapsed="false">
      <c r="B923" s="12" t="n">
        <v>917</v>
      </c>
      <c r="C923" s="36" t="str">
        <f aca="false">IF(商品マスタ!$C922="","",商品マスタ!$C922)</f>
        <v/>
      </c>
      <c r="D923" s="12" t="str">
        <f aca="false">IF($C923="","",商品マスタ!$D922)</f>
        <v/>
      </c>
      <c r="E923" s="12" t="str">
        <f aca="false">IF($C923="","",商品マスタ!$G922)</f>
        <v/>
      </c>
      <c r="F923" s="12" t="str">
        <f aca="false">IF($C923="","",IF(商品マスタ!$P922="","理論",商品マスタ!$P922))</f>
        <v/>
      </c>
      <c r="G923" s="17" t="str">
        <f aca="false">IF($C923="","",N(商品マスタ!$H922))</f>
        <v/>
      </c>
      <c r="H923" s="14"/>
      <c r="I923" s="17" t="str">
        <f aca="false">IF($C923="","",N($H923)*N(商品マスタ!$N922))</f>
        <v/>
      </c>
      <c r="J923" s="17" t="str">
        <f aca="false">IF($C923="","",N($I923)-N($G923))</f>
        <v/>
      </c>
      <c r="K923" s="37" t="str">
        <f aca="false">IF($C923="","",N(商品マスタ!$I922))</f>
        <v/>
      </c>
      <c r="L923" s="17" t="str">
        <f aca="false">IF($C923="","",MAX(1,N(商品マスタ!$J922)))</f>
        <v/>
      </c>
      <c r="M923" s="38" t="str">
        <f aca="false">IF($C923="","",N(TOP!$C$16)*N($K923))</f>
        <v/>
      </c>
      <c r="N923" s="17" t="str">
        <f aca="false">IF($C923="","",ROUNDUP(N($M923)/N($L923),0))</f>
        <v/>
      </c>
      <c r="O923" s="17" t="str">
        <f aca="false">IF($C923="","",N(商品マスタ!$R922))</f>
        <v/>
      </c>
      <c r="P923" s="17" t="str">
        <f aca="false">IF($C923="","",IF($F923="理論",(N($O923)+N($N923))-N($G923),(N($O923)+N($N923))-N($I923)))</f>
        <v/>
      </c>
      <c r="Q923" s="17" t="str">
        <f aca="false">IF($C923="","",MAX(1,N(商品マスタ!$K922)))</f>
        <v/>
      </c>
      <c r="R923" s="39" t="str">
        <f aca="false">IF($C923="","",IF(N($P923)/N($Q923)&lt;=0,"",ROUNDUP(N($P923)/N($Q923),0)))</f>
        <v/>
      </c>
      <c r="S923" s="14"/>
      <c r="T923" s="40" t="str">
        <f aca="false">IF($C923="","",N(商品マスタ!$M922))</f>
        <v/>
      </c>
      <c r="U923" s="40" t="str">
        <f aca="false">IF($S923="","",N($S923)*N($T923))</f>
        <v/>
      </c>
      <c r="V923" s="18"/>
    </row>
    <row r="924" customFormat="false" ht="15" hidden="false" customHeight="false" outlineLevel="0" collapsed="false">
      <c r="B924" s="12" t="n">
        <v>918</v>
      </c>
      <c r="C924" s="36" t="str">
        <f aca="false">IF(商品マスタ!$C923="","",商品マスタ!$C923)</f>
        <v/>
      </c>
      <c r="D924" s="12" t="str">
        <f aca="false">IF($C924="","",商品マスタ!$D923)</f>
        <v/>
      </c>
      <c r="E924" s="12" t="str">
        <f aca="false">IF($C924="","",商品マスタ!$G923)</f>
        <v/>
      </c>
      <c r="F924" s="12" t="str">
        <f aca="false">IF($C924="","",IF(商品マスタ!$P923="","理論",商品マスタ!$P923))</f>
        <v/>
      </c>
      <c r="G924" s="17" t="str">
        <f aca="false">IF($C924="","",N(商品マスタ!$H923))</f>
        <v/>
      </c>
      <c r="H924" s="14"/>
      <c r="I924" s="17" t="str">
        <f aca="false">IF($C924="","",N($H924)*N(商品マスタ!$N923))</f>
        <v/>
      </c>
      <c r="J924" s="17" t="str">
        <f aca="false">IF($C924="","",N($I924)-N($G924))</f>
        <v/>
      </c>
      <c r="K924" s="37" t="str">
        <f aca="false">IF($C924="","",N(商品マスタ!$I923))</f>
        <v/>
      </c>
      <c r="L924" s="17" t="str">
        <f aca="false">IF($C924="","",MAX(1,N(商品マスタ!$J923)))</f>
        <v/>
      </c>
      <c r="M924" s="38" t="str">
        <f aca="false">IF($C924="","",N(TOP!$C$16)*N($K924))</f>
        <v/>
      </c>
      <c r="N924" s="17" t="str">
        <f aca="false">IF($C924="","",ROUNDUP(N($M924)/N($L924),0))</f>
        <v/>
      </c>
      <c r="O924" s="17" t="str">
        <f aca="false">IF($C924="","",N(商品マスタ!$R923))</f>
        <v/>
      </c>
      <c r="P924" s="17" t="str">
        <f aca="false">IF($C924="","",IF($F924="理論",(N($O924)+N($N924))-N($G924),(N($O924)+N($N924))-N($I924)))</f>
        <v/>
      </c>
      <c r="Q924" s="17" t="str">
        <f aca="false">IF($C924="","",MAX(1,N(商品マスタ!$K923)))</f>
        <v/>
      </c>
      <c r="R924" s="39" t="str">
        <f aca="false">IF($C924="","",IF(N($P924)/N($Q924)&lt;=0,"",ROUNDUP(N($P924)/N($Q924),0)))</f>
        <v/>
      </c>
      <c r="S924" s="14"/>
      <c r="T924" s="40" t="str">
        <f aca="false">IF($C924="","",N(商品マスタ!$M923))</f>
        <v/>
      </c>
      <c r="U924" s="40" t="str">
        <f aca="false">IF($S924="","",N($S924)*N($T924))</f>
        <v/>
      </c>
      <c r="V924" s="18"/>
    </row>
    <row r="925" customFormat="false" ht="15" hidden="false" customHeight="false" outlineLevel="0" collapsed="false">
      <c r="B925" s="12" t="n">
        <v>919</v>
      </c>
      <c r="C925" s="36" t="str">
        <f aca="false">IF(商品マスタ!$C924="","",商品マスタ!$C924)</f>
        <v/>
      </c>
      <c r="D925" s="12" t="str">
        <f aca="false">IF($C925="","",商品マスタ!$D924)</f>
        <v/>
      </c>
      <c r="E925" s="12" t="str">
        <f aca="false">IF($C925="","",商品マスタ!$G924)</f>
        <v/>
      </c>
      <c r="F925" s="12" t="str">
        <f aca="false">IF($C925="","",IF(商品マスタ!$P924="","理論",商品マスタ!$P924))</f>
        <v/>
      </c>
      <c r="G925" s="17" t="str">
        <f aca="false">IF($C925="","",N(商品マスタ!$H924))</f>
        <v/>
      </c>
      <c r="H925" s="14"/>
      <c r="I925" s="17" t="str">
        <f aca="false">IF($C925="","",N($H925)*N(商品マスタ!$N924))</f>
        <v/>
      </c>
      <c r="J925" s="17" t="str">
        <f aca="false">IF($C925="","",N($I925)-N($G925))</f>
        <v/>
      </c>
      <c r="K925" s="37" t="str">
        <f aca="false">IF($C925="","",N(商品マスタ!$I924))</f>
        <v/>
      </c>
      <c r="L925" s="17" t="str">
        <f aca="false">IF($C925="","",MAX(1,N(商品マスタ!$J924)))</f>
        <v/>
      </c>
      <c r="M925" s="38" t="str">
        <f aca="false">IF($C925="","",N(TOP!$C$16)*N($K925))</f>
        <v/>
      </c>
      <c r="N925" s="17" t="str">
        <f aca="false">IF($C925="","",ROUNDUP(N($M925)/N($L925),0))</f>
        <v/>
      </c>
      <c r="O925" s="17" t="str">
        <f aca="false">IF($C925="","",N(商品マスタ!$R924))</f>
        <v/>
      </c>
      <c r="P925" s="17" t="str">
        <f aca="false">IF($C925="","",IF($F925="理論",(N($O925)+N($N925))-N($G925),(N($O925)+N($N925))-N($I925)))</f>
        <v/>
      </c>
      <c r="Q925" s="17" t="str">
        <f aca="false">IF($C925="","",MAX(1,N(商品マスタ!$K924)))</f>
        <v/>
      </c>
      <c r="R925" s="39" t="str">
        <f aca="false">IF($C925="","",IF(N($P925)/N($Q925)&lt;=0,"",ROUNDUP(N($P925)/N($Q925),0)))</f>
        <v/>
      </c>
      <c r="S925" s="14"/>
      <c r="T925" s="40" t="str">
        <f aca="false">IF($C925="","",N(商品マスタ!$M924))</f>
        <v/>
      </c>
      <c r="U925" s="40" t="str">
        <f aca="false">IF($S925="","",N($S925)*N($T925))</f>
        <v/>
      </c>
      <c r="V925" s="18"/>
    </row>
    <row r="926" customFormat="false" ht="15" hidden="false" customHeight="false" outlineLevel="0" collapsed="false">
      <c r="B926" s="12" t="n">
        <v>920</v>
      </c>
      <c r="C926" s="36" t="str">
        <f aca="false">IF(商品マスタ!$C925="","",商品マスタ!$C925)</f>
        <v/>
      </c>
      <c r="D926" s="12" t="str">
        <f aca="false">IF($C926="","",商品マスタ!$D925)</f>
        <v/>
      </c>
      <c r="E926" s="12" t="str">
        <f aca="false">IF($C926="","",商品マスタ!$G925)</f>
        <v/>
      </c>
      <c r="F926" s="12" t="str">
        <f aca="false">IF($C926="","",IF(商品マスタ!$P925="","理論",商品マスタ!$P925))</f>
        <v/>
      </c>
      <c r="G926" s="17" t="str">
        <f aca="false">IF($C926="","",N(商品マスタ!$H925))</f>
        <v/>
      </c>
      <c r="H926" s="14"/>
      <c r="I926" s="17" t="str">
        <f aca="false">IF($C926="","",N($H926)*N(商品マスタ!$N925))</f>
        <v/>
      </c>
      <c r="J926" s="17" t="str">
        <f aca="false">IF($C926="","",N($I926)-N($G926))</f>
        <v/>
      </c>
      <c r="K926" s="37" t="str">
        <f aca="false">IF($C926="","",N(商品マスタ!$I925))</f>
        <v/>
      </c>
      <c r="L926" s="17" t="str">
        <f aca="false">IF($C926="","",MAX(1,N(商品マスタ!$J925)))</f>
        <v/>
      </c>
      <c r="M926" s="38" t="str">
        <f aca="false">IF($C926="","",N(TOP!$C$16)*N($K926))</f>
        <v/>
      </c>
      <c r="N926" s="17" t="str">
        <f aca="false">IF($C926="","",ROUNDUP(N($M926)/N($L926),0))</f>
        <v/>
      </c>
      <c r="O926" s="17" t="str">
        <f aca="false">IF($C926="","",N(商品マスタ!$R925))</f>
        <v/>
      </c>
      <c r="P926" s="17" t="str">
        <f aca="false">IF($C926="","",IF($F926="理論",(N($O926)+N($N926))-N($G926),(N($O926)+N($N926))-N($I926)))</f>
        <v/>
      </c>
      <c r="Q926" s="17" t="str">
        <f aca="false">IF($C926="","",MAX(1,N(商品マスタ!$K925)))</f>
        <v/>
      </c>
      <c r="R926" s="39" t="str">
        <f aca="false">IF($C926="","",IF(N($P926)/N($Q926)&lt;=0,"",ROUNDUP(N($P926)/N($Q926),0)))</f>
        <v/>
      </c>
      <c r="S926" s="14"/>
      <c r="T926" s="40" t="str">
        <f aca="false">IF($C926="","",N(商品マスタ!$M925))</f>
        <v/>
      </c>
      <c r="U926" s="40" t="str">
        <f aca="false">IF($S926="","",N($S926)*N($T926))</f>
        <v/>
      </c>
      <c r="V926" s="18"/>
    </row>
    <row r="927" customFormat="false" ht="15" hidden="false" customHeight="false" outlineLevel="0" collapsed="false">
      <c r="B927" s="12" t="n">
        <v>921</v>
      </c>
      <c r="C927" s="36" t="str">
        <f aca="false">IF(商品マスタ!$C926="","",商品マスタ!$C926)</f>
        <v/>
      </c>
      <c r="D927" s="12" t="str">
        <f aca="false">IF($C927="","",商品マスタ!$D926)</f>
        <v/>
      </c>
      <c r="E927" s="12" t="str">
        <f aca="false">IF($C927="","",商品マスタ!$G926)</f>
        <v/>
      </c>
      <c r="F927" s="12" t="str">
        <f aca="false">IF($C927="","",IF(商品マスタ!$P926="","理論",商品マスタ!$P926))</f>
        <v/>
      </c>
      <c r="G927" s="17" t="str">
        <f aca="false">IF($C927="","",N(商品マスタ!$H926))</f>
        <v/>
      </c>
      <c r="H927" s="14"/>
      <c r="I927" s="17" t="str">
        <f aca="false">IF($C927="","",N($H927)*N(商品マスタ!$N926))</f>
        <v/>
      </c>
      <c r="J927" s="17" t="str">
        <f aca="false">IF($C927="","",N($I927)-N($G927))</f>
        <v/>
      </c>
      <c r="K927" s="37" t="str">
        <f aca="false">IF($C927="","",N(商品マスタ!$I926))</f>
        <v/>
      </c>
      <c r="L927" s="17" t="str">
        <f aca="false">IF($C927="","",MAX(1,N(商品マスタ!$J926)))</f>
        <v/>
      </c>
      <c r="M927" s="38" t="str">
        <f aca="false">IF($C927="","",N(TOP!$C$16)*N($K927))</f>
        <v/>
      </c>
      <c r="N927" s="17" t="str">
        <f aca="false">IF($C927="","",ROUNDUP(N($M927)/N($L927),0))</f>
        <v/>
      </c>
      <c r="O927" s="17" t="str">
        <f aca="false">IF($C927="","",N(商品マスタ!$R926))</f>
        <v/>
      </c>
      <c r="P927" s="17" t="str">
        <f aca="false">IF($C927="","",IF($F927="理論",(N($O927)+N($N927))-N($G927),(N($O927)+N($N927))-N($I927)))</f>
        <v/>
      </c>
      <c r="Q927" s="17" t="str">
        <f aca="false">IF($C927="","",MAX(1,N(商品マスタ!$K926)))</f>
        <v/>
      </c>
      <c r="R927" s="39" t="str">
        <f aca="false">IF($C927="","",IF(N($P927)/N($Q927)&lt;=0,"",ROUNDUP(N($P927)/N($Q927),0)))</f>
        <v/>
      </c>
      <c r="S927" s="14"/>
      <c r="T927" s="40" t="str">
        <f aca="false">IF($C927="","",N(商品マスタ!$M926))</f>
        <v/>
      </c>
      <c r="U927" s="40" t="str">
        <f aca="false">IF($S927="","",N($S927)*N($T927))</f>
        <v/>
      </c>
      <c r="V927" s="18"/>
    </row>
    <row r="928" customFormat="false" ht="15" hidden="false" customHeight="false" outlineLevel="0" collapsed="false">
      <c r="B928" s="12" t="n">
        <v>922</v>
      </c>
      <c r="C928" s="36" t="str">
        <f aca="false">IF(商品マスタ!$C927="","",商品マスタ!$C927)</f>
        <v/>
      </c>
      <c r="D928" s="12" t="str">
        <f aca="false">IF($C928="","",商品マスタ!$D927)</f>
        <v/>
      </c>
      <c r="E928" s="12" t="str">
        <f aca="false">IF($C928="","",商品マスタ!$G927)</f>
        <v/>
      </c>
      <c r="F928" s="12" t="str">
        <f aca="false">IF($C928="","",IF(商品マスタ!$P927="","理論",商品マスタ!$P927))</f>
        <v/>
      </c>
      <c r="G928" s="17" t="str">
        <f aca="false">IF($C928="","",N(商品マスタ!$H927))</f>
        <v/>
      </c>
      <c r="H928" s="14"/>
      <c r="I928" s="17" t="str">
        <f aca="false">IF($C928="","",N($H928)*N(商品マスタ!$N927))</f>
        <v/>
      </c>
      <c r="J928" s="17" t="str">
        <f aca="false">IF($C928="","",N($I928)-N($G928))</f>
        <v/>
      </c>
      <c r="K928" s="37" t="str">
        <f aca="false">IF($C928="","",N(商品マスタ!$I927))</f>
        <v/>
      </c>
      <c r="L928" s="17" t="str">
        <f aca="false">IF($C928="","",MAX(1,N(商品マスタ!$J927)))</f>
        <v/>
      </c>
      <c r="M928" s="38" t="str">
        <f aca="false">IF($C928="","",N(TOP!$C$16)*N($K928))</f>
        <v/>
      </c>
      <c r="N928" s="17" t="str">
        <f aca="false">IF($C928="","",ROUNDUP(N($M928)/N($L928),0))</f>
        <v/>
      </c>
      <c r="O928" s="17" t="str">
        <f aca="false">IF($C928="","",N(商品マスタ!$R927))</f>
        <v/>
      </c>
      <c r="P928" s="17" t="str">
        <f aca="false">IF($C928="","",IF($F928="理論",(N($O928)+N($N928))-N($G928),(N($O928)+N($N928))-N($I928)))</f>
        <v/>
      </c>
      <c r="Q928" s="17" t="str">
        <f aca="false">IF($C928="","",MAX(1,N(商品マスタ!$K927)))</f>
        <v/>
      </c>
      <c r="R928" s="39" t="str">
        <f aca="false">IF($C928="","",IF(N($P928)/N($Q928)&lt;=0,"",ROUNDUP(N($P928)/N($Q928),0)))</f>
        <v/>
      </c>
      <c r="S928" s="14"/>
      <c r="T928" s="40" t="str">
        <f aca="false">IF($C928="","",N(商品マスタ!$M927))</f>
        <v/>
      </c>
      <c r="U928" s="40" t="str">
        <f aca="false">IF($S928="","",N($S928)*N($T928))</f>
        <v/>
      </c>
      <c r="V928" s="18"/>
    </row>
    <row r="929" customFormat="false" ht="15" hidden="false" customHeight="false" outlineLevel="0" collapsed="false">
      <c r="B929" s="12" t="n">
        <v>923</v>
      </c>
      <c r="C929" s="36" t="str">
        <f aca="false">IF(商品マスタ!$C928="","",商品マスタ!$C928)</f>
        <v/>
      </c>
      <c r="D929" s="12" t="str">
        <f aca="false">IF($C929="","",商品マスタ!$D928)</f>
        <v/>
      </c>
      <c r="E929" s="12" t="str">
        <f aca="false">IF($C929="","",商品マスタ!$G928)</f>
        <v/>
      </c>
      <c r="F929" s="12" t="str">
        <f aca="false">IF($C929="","",IF(商品マスタ!$P928="","理論",商品マスタ!$P928))</f>
        <v/>
      </c>
      <c r="G929" s="17" t="str">
        <f aca="false">IF($C929="","",N(商品マスタ!$H928))</f>
        <v/>
      </c>
      <c r="H929" s="14"/>
      <c r="I929" s="17" t="str">
        <f aca="false">IF($C929="","",N($H929)*N(商品マスタ!$N928))</f>
        <v/>
      </c>
      <c r="J929" s="17" t="str">
        <f aca="false">IF($C929="","",N($I929)-N($G929))</f>
        <v/>
      </c>
      <c r="K929" s="37" t="str">
        <f aca="false">IF($C929="","",N(商品マスタ!$I928))</f>
        <v/>
      </c>
      <c r="L929" s="17" t="str">
        <f aca="false">IF($C929="","",MAX(1,N(商品マスタ!$J928)))</f>
        <v/>
      </c>
      <c r="M929" s="38" t="str">
        <f aca="false">IF($C929="","",N(TOP!$C$16)*N($K929))</f>
        <v/>
      </c>
      <c r="N929" s="17" t="str">
        <f aca="false">IF($C929="","",ROUNDUP(N($M929)/N($L929),0))</f>
        <v/>
      </c>
      <c r="O929" s="17" t="str">
        <f aca="false">IF($C929="","",N(商品マスタ!$R928))</f>
        <v/>
      </c>
      <c r="P929" s="17" t="str">
        <f aca="false">IF($C929="","",IF($F929="理論",(N($O929)+N($N929))-N($G929),(N($O929)+N($N929))-N($I929)))</f>
        <v/>
      </c>
      <c r="Q929" s="17" t="str">
        <f aca="false">IF($C929="","",MAX(1,N(商品マスタ!$K928)))</f>
        <v/>
      </c>
      <c r="R929" s="39" t="str">
        <f aca="false">IF($C929="","",IF(N($P929)/N($Q929)&lt;=0,"",ROUNDUP(N($P929)/N($Q929),0)))</f>
        <v/>
      </c>
      <c r="S929" s="14"/>
      <c r="T929" s="40" t="str">
        <f aca="false">IF($C929="","",N(商品マスタ!$M928))</f>
        <v/>
      </c>
      <c r="U929" s="40" t="str">
        <f aca="false">IF($S929="","",N($S929)*N($T929))</f>
        <v/>
      </c>
      <c r="V929" s="18"/>
    </row>
    <row r="930" customFormat="false" ht="15" hidden="false" customHeight="false" outlineLevel="0" collapsed="false">
      <c r="B930" s="12" t="n">
        <v>924</v>
      </c>
      <c r="C930" s="36" t="str">
        <f aca="false">IF(商品マスタ!$C929="","",商品マスタ!$C929)</f>
        <v/>
      </c>
      <c r="D930" s="12" t="str">
        <f aca="false">IF($C930="","",商品マスタ!$D929)</f>
        <v/>
      </c>
      <c r="E930" s="12" t="str">
        <f aca="false">IF($C930="","",商品マスタ!$G929)</f>
        <v/>
      </c>
      <c r="F930" s="12" t="str">
        <f aca="false">IF($C930="","",IF(商品マスタ!$P929="","理論",商品マスタ!$P929))</f>
        <v/>
      </c>
      <c r="G930" s="17" t="str">
        <f aca="false">IF($C930="","",N(商品マスタ!$H929))</f>
        <v/>
      </c>
      <c r="H930" s="14"/>
      <c r="I930" s="17" t="str">
        <f aca="false">IF($C930="","",N($H930)*N(商品マスタ!$N929))</f>
        <v/>
      </c>
      <c r="J930" s="17" t="str">
        <f aca="false">IF($C930="","",N($I930)-N($G930))</f>
        <v/>
      </c>
      <c r="K930" s="37" t="str">
        <f aca="false">IF($C930="","",N(商品マスタ!$I929))</f>
        <v/>
      </c>
      <c r="L930" s="17" t="str">
        <f aca="false">IF($C930="","",MAX(1,N(商品マスタ!$J929)))</f>
        <v/>
      </c>
      <c r="M930" s="38" t="str">
        <f aca="false">IF($C930="","",N(TOP!$C$16)*N($K930))</f>
        <v/>
      </c>
      <c r="N930" s="17" t="str">
        <f aca="false">IF($C930="","",ROUNDUP(N($M930)/N($L930),0))</f>
        <v/>
      </c>
      <c r="O930" s="17" t="str">
        <f aca="false">IF($C930="","",N(商品マスタ!$R929))</f>
        <v/>
      </c>
      <c r="P930" s="17" t="str">
        <f aca="false">IF($C930="","",IF($F930="理論",(N($O930)+N($N930))-N($G930),(N($O930)+N($N930))-N($I930)))</f>
        <v/>
      </c>
      <c r="Q930" s="17" t="str">
        <f aca="false">IF($C930="","",MAX(1,N(商品マスタ!$K929)))</f>
        <v/>
      </c>
      <c r="R930" s="39" t="str">
        <f aca="false">IF($C930="","",IF(N($P930)/N($Q930)&lt;=0,"",ROUNDUP(N($P930)/N($Q930),0)))</f>
        <v/>
      </c>
      <c r="S930" s="14"/>
      <c r="T930" s="40" t="str">
        <f aca="false">IF($C930="","",N(商品マスタ!$M929))</f>
        <v/>
      </c>
      <c r="U930" s="40" t="str">
        <f aca="false">IF($S930="","",N($S930)*N($T930))</f>
        <v/>
      </c>
      <c r="V930" s="18"/>
    </row>
    <row r="931" customFormat="false" ht="15" hidden="false" customHeight="false" outlineLevel="0" collapsed="false">
      <c r="B931" s="12" t="n">
        <v>925</v>
      </c>
      <c r="C931" s="36" t="str">
        <f aca="false">IF(商品マスタ!$C930="","",商品マスタ!$C930)</f>
        <v/>
      </c>
      <c r="D931" s="12" t="str">
        <f aca="false">IF($C931="","",商品マスタ!$D930)</f>
        <v/>
      </c>
      <c r="E931" s="12" t="str">
        <f aca="false">IF($C931="","",商品マスタ!$G930)</f>
        <v/>
      </c>
      <c r="F931" s="12" t="str">
        <f aca="false">IF($C931="","",IF(商品マスタ!$P930="","理論",商品マスタ!$P930))</f>
        <v/>
      </c>
      <c r="G931" s="17" t="str">
        <f aca="false">IF($C931="","",N(商品マスタ!$H930))</f>
        <v/>
      </c>
      <c r="H931" s="14"/>
      <c r="I931" s="17" t="str">
        <f aca="false">IF($C931="","",N($H931)*N(商品マスタ!$N930))</f>
        <v/>
      </c>
      <c r="J931" s="17" t="str">
        <f aca="false">IF($C931="","",N($I931)-N($G931))</f>
        <v/>
      </c>
      <c r="K931" s="37" t="str">
        <f aca="false">IF($C931="","",N(商品マスタ!$I930))</f>
        <v/>
      </c>
      <c r="L931" s="17" t="str">
        <f aca="false">IF($C931="","",MAX(1,N(商品マスタ!$J930)))</f>
        <v/>
      </c>
      <c r="M931" s="38" t="str">
        <f aca="false">IF($C931="","",N(TOP!$C$16)*N($K931))</f>
        <v/>
      </c>
      <c r="N931" s="17" t="str">
        <f aca="false">IF($C931="","",ROUNDUP(N($M931)/N($L931),0))</f>
        <v/>
      </c>
      <c r="O931" s="17" t="str">
        <f aca="false">IF($C931="","",N(商品マスタ!$R930))</f>
        <v/>
      </c>
      <c r="P931" s="17" t="str">
        <f aca="false">IF($C931="","",IF($F931="理論",(N($O931)+N($N931))-N($G931),(N($O931)+N($N931))-N($I931)))</f>
        <v/>
      </c>
      <c r="Q931" s="17" t="str">
        <f aca="false">IF($C931="","",MAX(1,N(商品マスタ!$K930)))</f>
        <v/>
      </c>
      <c r="R931" s="39" t="str">
        <f aca="false">IF($C931="","",IF(N($P931)/N($Q931)&lt;=0,"",ROUNDUP(N($P931)/N($Q931),0)))</f>
        <v/>
      </c>
      <c r="S931" s="14"/>
      <c r="T931" s="40" t="str">
        <f aca="false">IF($C931="","",N(商品マスタ!$M930))</f>
        <v/>
      </c>
      <c r="U931" s="40" t="str">
        <f aca="false">IF($S931="","",N($S931)*N($T931))</f>
        <v/>
      </c>
      <c r="V931" s="18"/>
    </row>
    <row r="932" customFormat="false" ht="15" hidden="false" customHeight="false" outlineLevel="0" collapsed="false">
      <c r="B932" s="12" t="n">
        <v>926</v>
      </c>
      <c r="C932" s="36" t="str">
        <f aca="false">IF(商品マスタ!$C931="","",商品マスタ!$C931)</f>
        <v/>
      </c>
      <c r="D932" s="12" t="str">
        <f aca="false">IF($C932="","",商品マスタ!$D931)</f>
        <v/>
      </c>
      <c r="E932" s="12" t="str">
        <f aca="false">IF($C932="","",商品マスタ!$G931)</f>
        <v/>
      </c>
      <c r="F932" s="12" t="str">
        <f aca="false">IF($C932="","",IF(商品マスタ!$P931="","理論",商品マスタ!$P931))</f>
        <v/>
      </c>
      <c r="G932" s="17" t="str">
        <f aca="false">IF($C932="","",N(商品マスタ!$H931))</f>
        <v/>
      </c>
      <c r="H932" s="14"/>
      <c r="I932" s="17" t="str">
        <f aca="false">IF($C932="","",N($H932)*N(商品マスタ!$N931))</f>
        <v/>
      </c>
      <c r="J932" s="17" t="str">
        <f aca="false">IF($C932="","",N($I932)-N($G932))</f>
        <v/>
      </c>
      <c r="K932" s="37" t="str">
        <f aca="false">IF($C932="","",N(商品マスタ!$I931))</f>
        <v/>
      </c>
      <c r="L932" s="17" t="str">
        <f aca="false">IF($C932="","",MAX(1,N(商品マスタ!$J931)))</f>
        <v/>
      </c>
      <c r="M932" s="38" t="str">
        <f aca="false">IF($C932="","",N(TOP!$C$16)*N($K932))</f>
        <v/>
      </c>
      <c r="N932" s="17" t="str">
        <f aca="false">IF($C932="","",ROUNDUP(N($M932)/N($L932),0))</f>
        <v/>
      </c>
      <c r="O932" s="17" t="str">
        <f aca="false">IF($C932="","",N(商品マスタ!$R931))</f>
        <v/>
      </c>
      <c r="P932" s="17" t="str">
        <f aca="false">IF($C932="","",IF($F932="理論",(N($O932)+N($N932))-N($G932),(N($O932)+N($N932))-N($I932)))</f>
        <v/>
      </c>
      <c r="Q932" s="17" t="str">
        <f aca="false">IF($C932="","",MAX(1,N(商品マスタ!$K931)))</f>
        <v/>
      </c>
      <c r="R932" s="39" t="str">
        <f aca="false">IF($C932="","",IF(N($P932)/N($Q932)&lt;=0,"",ROUNDUP(N($P932)/N($Q932),0)))</f>
        <v/>
      </c>
      <c r="S932" s="14"/>
      <c r="T932" s="40" t="str">
        <f aca="false">IF($C932="","",N(商品マスタ!$M931))</f>
        <v/>
      </c>
      <c r="U932" s="40" t="str">
        <f aca="false">IF($S932="","",N($S932)*N($T932))</f>
        <v/>
      </c>
      <c r="V932" s="18"/>
    </row>
    <row r="933" customFormat="false" ht="15" hidden="false" customHeight="false" outlineLevel="0" collapsed="false">
      <c r="B933" s="12" t="n">
        <v>927</v>
      </c>
      <c r="C933" s="36" t="str">
        <f aca="false">IF(商品マスタ!$C932="","",商品マスタ!$C932)</f>
        <v/>
      </c>
      <c r="D933" s="12" t="str">
        <f aca="false">IF($C933="","",商品マスタ!$D932)</f>
        <v/>
      </c>
      <c r="E933" s="12" t="str">
        <f aca="false">IF($C933="","",商品マスタ!$G932)</f>
        <v/>
      </c>
      <c r="F933" s="12" t="str">
        <f aca="false">IF($C933="","",IF(商品マスタ!$P932="","理論",商品マスタ!$P932))</f>
        <v/>
      </c>
      <c r="G933" s="17" t="str">
        <f aca="false">IF($C933="","",N(商品マスタ!$H932))</f>
        <v/>
      </c>
      <c r="H933" s="14"/>
      <c r="I933" s="17" t="str">
        <f aca="false">IF($C933="","",N($H933)*N(商品マスタ!$N932))</f>
        <v/>
      </c>
      <c r="J933" s="17" t="str">
        <f aca="false">IF($C933="","",N($I933)-N($G933))</f>
        <v/>
      </c>
      <c r="K933" s="37" t="str">
        <f aca="false">IF($C933="","",N(商品マスタ!$I932))</f>
        <v/>
      </c>
      <c r="L933" s="17" t="str">
        <f aca="false">IF($C933="","",MAX(1,N(商品マスタ!$J932)))</f>
        <v/>
      </c>
      <c r="M933" s="38" t="str">
        <f aca="false">IF($C933="","",N(TOP!$C$16)*N($K933))</f>
        <v/>
      </c>
      <c r="N933" s="17" t="str">
        <f aca="false">IF($C933="","",ROUNDUP(N($M933)/N($L933),0))</f>
        <v/>
      </c>
      <c r="O933" s="17" t="str">
        <f aca="false">IF($C933="","",N(商品マスタ!$R932))</f>
        <v/>
      </c>
      <c r="P933" s="17" t="str">
        <f aca="false">IF($C933="","",IF($F933="理論",(N($O933)+N($N933))-N($G933),(N($O933)+N($N933))-N($I933)))</f>
        <v/>
      </c>
      <c r="Q933" s="17" t="str">
        <f aca="false">IF($C933="","",MAX(1,N(商品マスタ!$K932)))</f>
        <v/>
      </c>
      <c r="R933" s="39" t="str">
        <f aca="false">IF($C933="","",IF(N($P933)/N($Q933)&lt;=0,"",ROUNDUP(N($P933)/N($Q933),0)))</f>
        <v/>
      </c>
      <c r="S933" s="14"/>
      <c r="T933" s="40" t="str">
        <f aca="false">IF($C933="","",N(商品マスタ!$M932))</f>
        <v/>
      </c>
      <c r="U933" s="40" t="str">
        <f aca="false">IF($S933="","",N($S933)*N($T933))</f>
        <v/>
      </c>
      <c r="V933" s="18"/>
    </row>
    <row r="934" customFormat="false" ht="15" hidden="false" customHeight="false" outlineLevel="0" collapsed="false">
      <c r="B934" s="12" t="n">
        <v>928</v>
      </c>
      <c r="C934" s="36" t="str">
        <f aca="false">IF(商品マスタ!$C933="","",商品マスタ!$C933)</f>
        <v/>
      </c>
      <c r="D934" s="12" t="str">
        <f aca="false">IF($C934="","",商品マスタ!$D933)</f>
        <v/>
      </c>
      <c r="E934" s="12" t="str">
        <f aca="false">IF($C934="","",商品マスタ!$G933)</f>
        <v/>
      </c>
      <c r="F934" s="12" t="str">
        <f aca="false">IF($C934="","",IF(商品マスタ!$P933="","理論",商品マスタ!$P933))</f>
        <v/>
      </c>
      <c r="G934" s="17" t="str">
        <f aca="false">IF($C934="","",N(商品マスタ!$H933))</f>
        <v/>
      </c>
      <c r="H934" s="14"/>
      <c r="I934" s="17" t="str">
        <f aca="false">IF($C934="","",N($H934)*N(商品マスタ!$N933))</f>
        <v/>
      </c>
      <c r="J934" s="17" t="str">
        <f aca="false">IF($C934="","",N($I934)-N($G934))</f>
        <v/>
      </c>
      <c r="K934" s="37" t="str">
        <f aca="false">IF($C934="","",N(商品マスタ!$I933))</f>
        <v/>
      </c>
      <c r="L934" s="17" t="str">
        <f aca="false">IF($C934="","",MAX(1,N(商品マスタ!$J933)))</f>
        <v/>
      </c>
      <c r="M934" s="38" t="str">
        <f aca="false">IF($C934="","",N(TOP!$C$16)*N($K934))</f>
        <v/>
      </c>
      <c r="N934" s="17" t="str">
        <f aca="false">IF($C934="","",ROUNDUP(N($M934)/N($L934),0))</f>
        <v/>
      </c>
      <c r="O934" s="17" t="str">
        <f aca="false">IF($C934="","",N(商品マスタ!$R933))</f>
        <v/>
      </c>
      <c r="P934" s="17" t="str">
        <f aca="false">IF($C934="","",IF($F934="理論",(N($O934)+N($N934))-N($G934),(N($O934)+N($N934))-N($I934)))</f>
        <v/>
      </c>
      <c r="Q934" s="17" t="str">
        <f aca="false">IF($C934="","",MAX(1,N(商品マスタ!$K933)))</f>
        <v/>
      </c>
      <c r="R934" s="39" t="str">
        <f aca="false">IF($C934="","",IF(N($P934)/N($Q934)&lt;=0,"",ROUNDUP(N($P934)/N($Q934),0)))</f>
        <v/>
      </c>
      <c r="S934" s="14"/>
      <c r="T934" s="40" t="str">
        <f aca="false">IF($C934="","",N(商品マスタ!$M933))</f>
        <v/>
      </c>
      <c r="U934" s="40" t="str">
        <f aca="false">IF($S934="","",N($S934)*N($T934))</f>
        <v/>
      </c>
      <c r="V934" s="18"/>
    </row>
    <row r="935" customFormat="false" ht="15" hidden="false" customHeight="false" outlineLevel="0" collapsed="false">
      <c r="B935" s="12" t="n">
        <v>929</v>
      </c>
      <c r="C935" s="36" t="str">
        <f aca="false">IF(商品マスタ!$C934="","",商品マスタ!$C934)</f>
        <v/>
      </c>
      <c r="D935" s="12" t="str">
        <f aca="false">IF($C935="","",商品マスタ!$D934)</f>
        <v/>
      </c>
      <c r="E935" s="12" t="str">
        <f aca="false">IF($C935="","",商品マスタ!$G934)</f>
        <v/>
      </c>
      <c r="F935" s="12" t="str">
        <f aca="false">IF($C935="","",IF(商品マスタ!$P934="","理論",商品マスタ!$P934))</f>
        <v/>
      </c>
      <c r="G935" s="17" t="str">
        <f aca="false">IF($C935="","",N(商品マスタ!$H934))</f>
        <v/>
      </c>
      <c r="H935" s="14"/>
      <c r="I935" s="17" t="str">
        <f aca="false">IF($C935="","",N($H935)*N(商品マスタ!$N934))</f>
        <v/>
      </c>
      <c r="J935" s="17" t="str">
        <f aca="false">IF($C935="","",N($I935)-N($G935))</f>
        <v/>
      </c>
      <c r="K935" s="37" t="str">
        <f aca="false">IF($C935="","",N(商品マスタ!$I934))</f>
        <v/>
      </c>
      <c r="L935" s="17" t="str">
        <f aca="false">IF($C935="","",MAX(1,N(商品マスタ!$J934)))</f>
        <v/>
      </c>
      <c r="M935" s="38" t="str">
        <f aca="false">IF($C935="","",N(TOP!$C$16)*N($K935))</f>
        <v/>
      </c>
      <c r="N935" s="17" t="str">
        <f aca="false">IF($C935="","",ROUNDUP(N($M935)/N($L935),0))</f>
        <v/>
      </c>
      <c r="O935" s="17" t="str">
        <f aca="false">IF($C935="","",N(商品マスタ!$R934))</f>
        <v/>
      </c>
      <c r="P935" s="17" t="str">
        <f aca="false">IF($C935="","",IF($F935="理論",(N($O935)+N($N935))-N($G935),(N($O935)+N($N935))-N($I935)))</f>
        <v/>
      </c>
      <c r="Q935" s="17" t="str">
        <f aca="false">IF($C935="","",MAX(1,N(商品マスタ!$K934)))</f>
        <v/>
      </c>
      <c r="R935" s="39" t="str">
        <f aca="false">IF($C935="","",IF(N($P935)/N($Q935)&lt;=0,"",ROUNDUP(N($P935)/N($Q935),0)))</f>
        <v/>
      </c>
      <c r="S935" s="14"/>
      <c r="T935" s="40" t="str">
        <f aca="false">IF($C935="","",N(商品マスタ!$M934))</f>
        <v/>
      </c>
      <c r="U935" s="40" t="str">
        <f aca="false">IF($S935="","",N($S935)*N($T935))</f>
        <v/>
      </c>
      <c r="V935" s="18"/>
    </row>
    <row r="936" customFormat="false" ht="15" hidden="false" customHeight="false" outlineLevel="0" collapsed="false">
      <c r="B936" s="12" t="n">
        <v>930</v>
      </c>
      <c r="C936" s="36" t="str">
        <f aca="false">IF(商品マスタ!$C935="","",商品マスタ!$C935)</f>
        <v/>
      </c>
      <c r="D936" s="12" t="str">
        <f aca="false">IF($C936="","",商品マスタ!$D935)</f>
        <v/>
      </c>
      <c r="E936" s="12" t="str">
        <f aca="false">IF($C936="","",商品マスタ!$G935)</f>
        <v/>
      </c>
      <c r="F936" s="12" t="str">
        <f aca="false">IF($C936="","",IF(商品マスタ!$P935="","理論",商品マスタ!$P935))</f>
        <v/>
      </c>
      <c r="G936" s="17" t="str">
        <f aca="false">IF($C936="","",N(商品マスタ!$H935))</f>
        <v/>
      </c>
      <c r="H936" s="14"/>
      <c r="I936" s="17" t="str">
        <f aca="false">IF($C936="","",N($H936)*N(商品マスタ!$N935))</f>
        <v/>
      </c>
      <c r="J936" s="17" t="str">
        <f aca="false">IF($C936="","",N($I936)-N($G936))</f>
        <v/>
      </c>
      <c r="K936" s="37" t="str">
        <f aca="false">IF($C936="","",N(商品マスタ!$I935))</f>
        <v/>
      </c>
      <c r="L936" s="17" t="str">
        <f aca="false">IF($C936="","",MAX(1,N(商品マスタ!$J935)))</f>
        <v/>
      </c>
      <c r="M936" s="38" t="str">
        <f aca="false">IF($C936="","",N(TOP!$C$16)*N($K936))</f>
        <v/>
      </c>
      <c r="N936" s="17" t="str">
        <f aca="false">IF($C936="","",ROUNDUP(N($M936)/N($L936),0))</f>
        <v/>
      </c>
      <c r="O936" s="17" t="str">
        <f aca="false">IF($C936="","",N(商品マスタ!$R935))</f>
        <v/>
      </c>
      <c r="P936" s="17" t="str">
        <f aca="false">IF($C936="","",IF($F936="理論",(N($O936)+N($N936))-N($G936),(N($O936)+N($N936))-N($I936)))</f>
        <v/>
      </c>
      <c r="Q936" s="17" t="str">
        <f aca="false">IF($C936="","",MAX(1,N(商品マスタ!$K935)))</f>
        <v/>
      </c>
      <c r="R936" s="39" t="str">
        <f aca="false">IF($C936="","",IF(N($P936)/N($Q936)&lt;=0,"",ROUNDUP(N($P936)/N($Q936),0)))</f>
        <v/>
      </c>
      <c r="S936" s="14"/>
      <c r="T936" s="40" t="str">
        <f aca="false">IF($C936="","",N(商品マスタ!$M935))</f>
        <v/>
      </c>
      <c r="U936" s="40" t="str">
        <f aca="false">IF($S936="","",N($S936)*N($T936))</f>
        <v/>
      </c>
      <c r="V936" s="18"/>
    </row>
    <row r="937" customFormat="false" ht="15" hidden="false" customHeight="false" outlineLevel="0" collapsed="false">
      <c r="B937" s="12" t="n">
        <v>931</v>
      </c>
      <c r="C937" s="36" t="str">
        <f aca="false">IF(商品マスタ!$C936="","",商品マスタ!$C936)</f>
        <v/>
      </c>
      <c r="D937" s="12" t="str">
        <f aca="false">IF($C937="","",商品マスタ!$D936)</f>
        <v/>
      </c>
      <c r="E937" s="12" t="str">
        <f aca="false">IF($C937="","",商品マスタ!$G936)</f>
        <v/>
      </c>
      <c r="F937" s="12" t="str">
        <f aca="false">IF($C937="","",IF(商品マスタ!$P936="","理論",商品マスタ!$P936))</f>
        <v/>
      </c>
      <c r="G937" s="17" t="str">
        <f aca="false">IF($C937="","",N(商品マスタ!$H936))</f>
        <v/>
      </c>
      <c r="H937" s="14"/>
      <c r="I937" s="17" t="str">
        <f aca="false">IF($C937="","",N($H937)*N(商品マスタ!$N936))</f>
        <v/>
      </c>
      <c r="J937" s="17" t="str">
        <f aca="false">IF($C937="","",N($I937)-N($G937))</f>
        <v/>
      </c>
      <c r="K937" s="37" t="str">
        <f aca="false">IF($C937="","",N(商品マスタ!$I936))</f>
        <v/>
      </c>
      <c r="L937" s="17" t="str">
        <f aca="false">IF($C937="","",MAX(1,N(商品マスタ!$J936)))</f>
        <v/>
      </c>
      <c r="M937" s="38" t="str">
        <f aca="false">IF($C937="","",N(TOP!$C$16)*N($K937))</f>
        <v/>
      </c>
      <c r="N937" s="17" t="str">
        <f aca="false">IF($C937="","",ROUNDUP(N($M937)/N($L937),0))</f>
        <v/>
      </c>
      <c r="O937" s="17" t="str">
        <f aca="false">IF($C937="","",N(商品マスタ!$R936))</f>
        <v/>
      </c>
      <c r="P937" s="17" t="str">
        <f aca="false">IF($C937="","",IF($F937="理論",(N($O937)+N($N937))-N($G937),(N($O937)+N($N937))-N($I937)))</f>
        <v/>
      </c>
      <c r="Q937" s="17" t="str">
        <f aca="false">IF($C937="","",MAX(1,N(商品マスタ!$K936)))</f>
        <v/>
      </c>
      <c r="R937" s="39" t="str">
        <f aca="false">IF($C937="","",IF(N($P937)/N($Q937)&lt;=0,"",ROUNDUP(N($P937)/N($Q937),0)))</f>
        <v/>
      </c>
      <c r="S937" s="14"/>
      <c r="T937" s="40" t="str">
        <f aca="false">IF($C937="","",N(商品マスタ!$M936))</f>
        <v/>
      </c>
      <c r="U937" s="40" t="str">
        <f aca="false">IF($S937="","",N($S937)*N($T937))</f>
        <v/>
      </c>
      <c r="V937" s="18"/>
    </row>
    <row r="938" customFormat="false" ht="15" hidden="false" customHeight="false" outlineLevel="0" collapsed="false">
      <c r="B938" s="12" t="n">
        <v>932</v>
      </c>
      <c r="C938" s="36" t="str">
        <f aca="false">IF(商品マスタ!$C937="","",商品マスタ!$C937)</f>
        <v/>
      </c>
      <c r="D938" s="12" t="str">
        <f aca="false">IF($C938="","",商品マスタ!$D937)</f>
        <v/>
      </c>
      <c r="E938" s="12" t="str">
        <f aca="false">IF($C938="","",商品マスタ!$G937)</f>
        <v/>
      </c>
      <c r="F938" s="12" t="str">
        <f aca="false">IF($C938="","",IF(商品マスタ!$P937="","理論",商品マスタ!$P937))</f>
        <v/>
      </c>
      <c r="G938" s="17" t="str">
        <f aca="false">IF($C938="","",N(商品マスタ!$H937))</f>
        <v/>
      </c>
      <c r="H938" s="14"/>
      <c r="I938" s="17" t="str">
        <f aca="false">IF($C938="","",N($H938)*N(商品マスタ!$N937))</f>
        <v/>
      </c>
      <c r="J938" s="17" t="str">
        <f aca="false">IF($C938="","",N($I938)-N($G938))</f>
        <v/>
      </c>
      <c r="K938" s="37" t="str">
        <f aca="false">IF($C938="","",N(商品マスタ!$I937))</f>
        <v/>
      </c>
      <c r="L938" s="17" t="str">
        <f aca="false">IF($C938="","",MAX(1,N(商品マスタ!$J937)))</f>
        <v/>
      </c>
      <c r="M938" s="38" t="str">
        <f aca="false">IF($C938="","",N(TOP!$C$16)*N($K938))</f>
        <v/>
      </c>
      <c r="N938" s="17" t="str">
        <f aca="false">IF($C938="","",ROUNDUP(N($M938)/N($L938),0))</f>
        <v/>
      </c>
      <c r="O938" s="17" t="str">
        <f aca="false">IF($C938="","",N(商品マスタ!$R937))</f>
        <v/>
      </c>
      <c r="P938" s="17" t="str">
        <f aca="false">IF($C938="","",IF($F938="理論",(N($O938)+N($N938))-N($G938),(N($O938)+N($N938))-N($I938)))</f>
        <v/>
      </c>
      <c r="Q938" s="17" t="str">
        <f aca="false">IF($C938="","",MAX(1,N(商品マスタ!$K937)))</f>
        <v/>
      </c>
      <c r="R938" s="39" t="str">
        <f aca="false">IF($C938="","",IF(N($P938)/N($Q938)&lt;=0,"",ROUNDUP(N($P938)/N($Q938),0)))</f>
        <v/>
      </c>
      <c r="S938" s="14"/>
      <c r="T938" s="40" t="str">
        <f aca="false">IF($C938="","",N(商品マスタ!$M937))</f>
        <v/>
      </c>
      <c r="U938" s="40" t="str">
        <f aca="false">IF($S938="","",N($S938)*N($T938))</f>
        <v/>
      </c>
      <c r="V938" s="18"/>
    </row>
    <row r="939" customFormat="false" ht="15" hidden="false" customHeight="false" outlineLevel="0" collapsed="false">
      <c r="B939" s="12" t="n">
        <v>933</v>
      </c>
      <c r="C939" s="36" t="str">
        <f aca="false">IF(商品マスタ!$C938="","",商品マスタ!$C938)</f>
        <v/>
      </c>
      <c r="D939" s="12" t="str">
        <f aca="false">IF($C939="","",商品マスタ!$D938)</f>
        <v/>
      </c>
      <c r="E939" s="12" t="str">
        <f aca="false">IF($C939="","",商品マスタ!$G938)</f>
        <v/>
      </c>
      <c r="F939" s="12" t="str">
        <f aca="false">IF($C939="","",IF(商品マスタ!$P938="","理論",商品マスタ!$P938))</f>
        <v/>
      </c>
      <c r="G939" s="17" t="str">
        <f aca="false">IF($C939="","",N(商品マスタ!$H938))</f>
        <v/>
      </c>
      <c r="H939" s="14"/>
      <c r="I939" s="17" t="str">
        <f aca="false">IF($C939="","",N($H939)*N(商品マスタ!$N938))</f>
        <v/>
      </c>
      <c r="J939" s="17" t="str">
        <f aca="false">IF($C939="","",N($I939)-N($G939))</f>
        <v/>
      </c>
      <c r="K939" s="37" t="str">
        <f aca="false">IF($C939="","",N(商品マスタ!$I938))</f>
        <v/>
      </c>
      <c r="L939" s="17" t="str">
        <f aca="false">IF($C939="","",MAX(1,N(商品マスタ!$J938)))</f>
        <v/>
      </c>
      <c r="M939" s="38" t="str">
        <f aca="false">IF($C939="","",N(TOP!$C$16)*N($K939))</f>
        <v/>
      </c>
      <c r="N939" s="17" t="str">
        <f aca="false">IF($C939="","",ROUNDUP(N($M939)/N($L939),0))</f>
        <v/>
      </c>
      <c r="O939" s="17" t="str">
        <f aca="false">IF($C939="","",N(商品マスタ!$R938))</f>
        <v/>
      </c>
      <c r="P939" s="17" t="str">
        <f aca="false">IF($C939="","",IF($F939="理論",(N($O939)+N($N939))-N($G939),(N($O939)+N($N939))-N($I939)))</f>
        <v/>
      </c>
      <c r="Q939" s="17" t="str">
        <f aca="false">IF($C939="","",MAX(1,N(商品マスタ!$K938)))</f>
        <v/>
      </c>
      <c r="R939" s="39" t="str">
        <f aca="false">IF($C939="","",IF(N($P939)/N($Q939)&lt;=0,"",ROUNDUP(N($P939)/N($Q939),0)))</f>
        <v/>
      </c>
      <c r="S939" s="14"/>
      <c r="T939" s="40" t="str">
        <f aca="false">IF($C939="","",N(商品マスタ!$M938))</f>
        <v/>
      </c>
      <c r="U939" s="40" t="str">
        <f aca="false">IF($S939="","",N($S939)*N($T939))</f>
        <v/>
      </c>
      <c r="V939" s="18"/>
    </row>
    <row r="940" customFormat="false" ht="15" hidden="false" customHeight="false" outlineLevel="0" collapsed="false">
      <c r="B940" s="12" t="n">
        <v>934</v>
      </c>
      <c r="C940" s="36" t="str">
        <f aca="false">IF(商品マスタ!$C939="","",商品マスタ!$C939)</f>
        <v/>
      </c>
      <c r="D940" s="12" t="str">
        <f aca="false">IF($C940="","",商品マスタ!$D939)</f>
        <v/>
      </c>
      <c r="E940" s="12" t="str">
        <f aca="false">IF($C940="","",商品マスタ!$G939)</f>
        <v/>
      </c>
      <c r="F940" s="12" t="str">
        <f aca="false">IF($C940="","",IF(商品マスタ!$P939="","理論",商品マスタ!$P939))</f>
        <v/>
      </c>
      <c r="G940" s="17" t="str">
        <f aca="false">IF($C940="","",N(商品マスタ!$H939))</f>
        <v/>
      </c>
      <c r="H940" s="14"/>
      <c r="I940" s="17" t="str">
        <f aca="false">IF($C940="","",N($H940)*N(商品マスタ!$N939))</f>
        <v/>
      </c>
      <c r="J940" s="17" t="str">
        <f aca="false">IF($C940="","",N($I940)-N($G940))</f>
        <v/>
      </c>
      <c r="K940" s="37" t="str">
        <f aca="false">IF($C940="","",N(商品マスタ!$I939))</f>
        <v/>
      </c>
      <c r="L940" s="17" t="str">
        <f aca="false">IF($C940="","",MAX(1,N(商品マスタ!$J939)))</f>
        <v/>
      </c>
      <c r="M940" s="38" t="str">
        <f aca="false">IF($C940="","",N(TOP!$C$16)*N($K940))</f>
        <v/>
      </c>
      <c r="N940" s="17" t="str">
        <f aca="false">IF($C940="","",ROUNDUP(N($M940)/N($L940),0))</f>
        <v/>
      </c>
      <c r="O940" s="17" t="str">
        <f aca="false">IF($C940="","",N(商品マスタ!$R939))</f>
        <v/>
      </c>
      <c r="P940" s="17" t="str">
        <f aca="false">IF($C940="","",IF($F940="理論",(N($O940)+N($N940))-N($G940),(N($O940)+N($N940))-N($I940)))</f>
        <v/>
      </c>
      <c r="Q940" s="17" t="str">
        <f aca="false">IF($C940="","",MAX(1,N(商品マスタ!$K939)))</f>
        <v/>
      </c>
      <c r="R940" s="39" t="str">
        <f aca="false">IF($C940="","",IF(N($P940)/N($Q940)&lt;=0,"",ROUNDUP(N($P940)/N($Q940),0)))</f>
        <v/>
      </c>
      <c r="S940" s="14"/>
      <c r="T940" s="40" t="str">
        <f aca="false">IF($C940="","",N(商品マスタ!$M939))</f>
        <v/>
      </c>
      <c r="U940" s="40" t="str">
        <f aca="false">IF($S940="","",N($S940)*N($T940))</f>
        <v/>
      </c>
      <c r="V940" s="18"/>
    </row>
    <row r="941" customFormat="false" ht="15" hidden="false" customHeight="false" outlineLevel="0" collapsed="false">
      <c r="B941" s="12" t="n">
        <v>935</v>
      </c>
      <c r="C941" s="36" t="str">
        <f aca="false">IF(商品マスタ!$C940="","",商品マスタ!$C940)</f>
        <v/>
      </c>
      <c r="D941" s="12" t="str">
        <f aca="false">IF($C941="","",商品マスタ!$D940)</f>
        <v/>
      </c>
      <c r="E941" s="12" t="str">
        <f aca="false">IF($C941="","",商品マスタ!$G940)</f>
        <v/>
      </c>
      <c r="F941" s="12" t="str">
        <f aca="false">IF($C941="","",IF(商品マスタ!$P940="","理論",商品マスタ!$P940))</f>
        <v/>
      </c>
      <c r="G941" s="17" t="str">
        <f aca="false">IF($C941="","",N(商品マスタ!$H940))</f>
        <v/>
      </c>
      <c r="H941" s="14"/>
      <c r="I941" s="17" t="str">
        <f aca="false">IF($C941="","",N($H941)*N(商品マスタ!$N940))</f>
        <v/>
      </c>
      <c r="J941" s="17" t="str">
        <f aca="false">IF($C941="","",N($I941)-N($G941))</f>
        <v/>
      </c>
      <c r="K941" s="37" t="str">
        <f aca="false">IF($C941="","",N(商品マスタ!$I940))</f>
        <v/>
      </c>
      <c r="L941" s="17" t="str">
        <f aca="false">IF($C941="","",MAX(1,N(商品マスタ!$J940)))</f>
        <v/>
      </c>
      <c r="M941" s="38" t="str">
        <f aca="false">IF($C941="","",N(TOP!$C$16)*N($K941))</f>
        <v/>
      </c>
      <c r="N941" s="17" t="str">
        <f aca="false">IF($C941="","",ROUNDUP(N($M941)/N($L941),0))</f>
        <v/>
      </c>
      <c r="O941" s="17" t="str">
        <f aca="false">IF($C941="","",N(商品マスタ!$R940))</f>
        <v/>
      </c>
      <c r="P941" s="17" t="str">
        <f aca="false">IF($C941="","",IF($F941="理論",(N($O941)+N($N941))-N($G941),(N($O941)+N($N941))-N($I941)))</f>
        <v/>
      </c>
      <c r="Q941" s="17" t="str">
        <f aca="false">IF($C941="","",MAX(1,N(商品マスタ!$K940)))</f>
        <v/>
      </c>
      <c r="R941" s="39" t="str">
        <f aca="false">IF($C941="","",IF(N($P941)/N($Q941)&lt;=0,"",ROUNDUP(N($P941)/N($Q941),0)))</f>
        <v/>
      </c>
      <c r="S941" s="14"/>
      <c r="T941" s="40" t="str">
        <f aca="false">IF($C941="","",N(商品マスタ!$M940))</f>
        <v/>
      </c>
      <c r="U941" s="40" t="str">
        <f aca="false">IF($S941="","",N($S941)*N($T941))</f>
        <v/>
      </c>
      <c r="V941" s="18"/>
    </row>
    <row r="942" customFormat="false" ht="15" hidden="false" customHeight="false" outlineLevel="0" collapsed="false">
      <c r="B942" s="12" t="n">
        <v>936</v>
      </c>
      <c r="C942" s="36" t="str">
        <f aca="false">IF(商品マスタ!$C941="","",商品マスタ!$C941)</f>
        <v/>
      </c>
      <c r="D942" s="12" t="str">
        <f aca="false">IF($C942="","",商品マスタ!$D941)</f>
        <v/>
      </c>
      <c r="E942" s="12" t="str">
        <f aca="false">IF($C942="","",商品マスタ!$G941)</f>
        <v/>
      </c>
      <c r="F942" s="12" t="str">
        <f aca="false">IF($C942="","",IF(商品マスタ!$P941="","理論",商品マスタ!$P941))</f>
        <v/>
      </c>
      <c r="G942" s="17" t="str">
        <f aca="false">IF($C942="","",N(商品マスタ!$H941))</f>
        <v/>
      </c>
      <c r="H942" s="14"/>
      <c r="I942" s="17" t="str">
        <f aca="false">IF($C942="","",N($H942)*N(商品マスタ!$N941))</f>
        <v/>
      </c>
      <c r="J942" s="17" t="str">
        <f aca="false">IF($C942="","",N($I942)-N($G942))</f>
        <v/>
      </c>
      <c r="K942" s="37" t="str">
        <f aca="false">IF($C942="","",N(商品マスタ!$I941))</f>
        <v/>
      </c>
      <c r="L942" s="17" t="str">
        <f aca="false">IF($C942="","",MAX(1,N(商品マスタ!$J941)))</f>
        <v/>
      </c>
      <c r="M942" s="38" t="str">
        <f aca="false">IF($C942="","",N(TOP!$C$16)*N($K942))</f>
        <v/>
      </c>
      <c r="N942" s="17" t="str">
        <f aca="false">IF($C942="","",ROUNDUP(N($M942)/N($L942),0))</f>
        <v/>
      </c>
      <c r="O942" s="17" t="str">
        <f aca="false">IF($C942="","",N(商品マスタ!$R941))</f>
        <v/>
      </c>
      <c r="P942" s="17" t="str">
        <f aca="false">IF($C942="","",IF($F942="理論",(N($O942)+N($N942))-N($G942),(N($O942)+N($N942))-N($I942)))</f>
        <v/>
      </c>
      <c r="Q942" s="17" t="str">
        <f aca="false">IF($C942="","",MAX(1,N(商品マスタ!$K941)))</f>
        <v/>
      </c>
      <c r="R942" s="39" t="str">
        <f aca="false">IF($C942="","",IF(N($P942)/N($Q942)&lt;=0,"",ROUNDUP(N($P942)/N($Q942),0)))</f>
        <v/>
      </c>
      <c r="S942" s="14"/>
      <c r="T942" s="40" t="str">
        <f aca="false">IF($C942="","",N(商品マスタ!$M941))</f>
        <v/>
      </c>
      <c r="U942" s="40" t="str">
        <f aca="false">IF($S942="","",N($S942)*N($T942))</f>
        <v/>
      </c>
      <c r="V942" s="18"/>
    </row>
    <row r="943" customFormat="false" ht="15" hidden="false" customHeight="false" outlineLevel="0" collapsed="false">
      <c r="B943" s="12" t="n">
        <v>937</v>
      </c>
      <c r="C943" s="36" t="str">
        <f aca="false">IF(商品マスタ!$C942="","",商品マスタ!$C942)</f>
        <v/>
      </c>
      <c r="D943" s="12" t="str">
        <f aca="false">IF($C943="","",商品マスタ!$D942)</f>
        <v/>
      </c>
      <c r="E943" s="12" t="str">
        <f aca="false">IF($C943="","",商品マスタ!$G942)</f>
        <v/>
      </c>
      <c r="F943" s="12" t="str">
        <f aca="false">IF($C943="","",IF(商品マスタ!$P942="","理論",商品マスタ!$P942))</f>
        <v/>
      </c>
      <c r="G943" s="17" t="str">
        <f aca="false">IF($C943="","",N(商品マスタ!$H942))</f>
        <v/>
      </c>
      <c r="H943" s="14"/>
      <c r="I943" s="17" t="str">
        <f aca="false">IF($C943="","",N($H943)*N(商品マスタ!$N942))</f>
        <v/>
      </c>
      <c r="J943" s="17" t="str">
        <f aca="false">IF($C943="","",N($I943)-N($G943))</f>
        <v/>
      </c>
      <c r="K943" s="37" t="str">
        <f aca="false">IF($C943="","",N(商品マスタ!$I942))</f>
        <v/>
      </c>
      <c r="L943" s="17" t="str">
        <f aca="false">IF($C943="","",MAX(1,N(商品マスタ!$J942)))</f>
        <v/>
      </c>
      <c r="M943" s="38" t="str">
        <f aca="false">IF($C943="","",N(TOP!$C$16)*N($K943))</f>
        <v/>
      </c>
      <c r="N943" s="17" t="str">
        <f aca="false">IF($C943="","",ROUNDUP(N($M943)/N($L943),0))</f>
        <v/>
      </c>
      <c r="O943" s="17" t="str">
        <f aca="false">IF($C943="","",N(商品マスタ!$R942))</f>
        <v/>
      </c>
      <c r="P943" s="17" t="str">
        <f aca="false">IF($C943="","",IF($F943="理論",(N($O943)+N($N943))-N($G943),(N($O943)+N($N943))-N($I943)))</f>
        <v/>
      </c>
      <c r="Q943" s="17" t="str">
        <f aca="false">IF($C943="","",MAX(1,N(商品マスタ!$K942)))</f>
        <v/>
      </c>
      <c r="R943" s="39" t="str">
        <f aca="false">IF($C943="","",IF(N($P943)/N($Q943)&lt;=0,"",ROUNDUP(N($P943)/N($Q943),0)))</f>
        <v/>
      </c>
      <c r="S943" s="14"/>
      <c r="T943" s="40" t="str">
        <f aca="false">IF($C943="","",N(商品マスタ!$M942))</f>
        <v/>
      </c>
      <c r="U943" s="40" t="str">
        <f aca="false">IF($S943="","",N($S943)*N($T943))</f>
        <v/>
      </c>
      <c r="V943" s="18"/>
    </row>
    <row r="944" customFormat="false" ht="15" hidden="false" customHeight="false" outlineLevel="0" collapsed="false">
      <c r="B944" s="12" t="n">
        <v>938</v>
      </c>
      <c r="C944" s="36" t="str">
        <f aca="false">IF(商品マスタ!$C943="","",商品マスタ!$C943)</f>
        <v/>
      </c>
      <c r="D944" s="12" t="str">
        <f aca="false">IF($C944="","",商品マスタ!$D943)</f>
        <v/>
      </c>
      <c r="E944" s="12" t="str">
        <f aca="false">IF($C944="","",商品マスタ!$G943)</f>
        <v/>
      </c>
      <c r="F944" s="12" t="str">
        <f aca="false">IF($C944="","",IF(商品マスタ!$P943="","理論",商品マスタ!$P943))</f>
        <v/>
      </c>
      <c r="G944" s="17" t="str">
        <f aca="false">IF($C944="","",N(商品マスタ!$H943))</f>
        <v/>
      </c>
      <c r="H944" s="14"/>
      <c r="I944" s="17" t="str">
        <f aca="false">IF($C944="","",N($H944)*N(商品マスタ!$N943))</f>
        <v/>
      </c>
      <c r="J944" s="17" t="str">
        <f aca="false">IF($C944="","",N($I944)-N($G944))</f>
        <v/>
      </c>
      <c r="K944" s="37" t="str">
        <f aca="false">IF($C944="","",N(商品マスタ!$I943))</f>
        <v/>
      </c>
      <c r="L944" s="17" t="str">
        <f aca="false">IF($C944="","",MAX(1,N(商品マスタ!$J943)))</f>
        <v/>
      </c>
      <c r="M944" s="38" t="str">
        <f aca="false">IF($C944="","",N(TOP!$C$16)*N($K944))</f>
        <v/>
      </c>
      <c r="N944" s="17" t="str">
        <f aca="false">IF($C944="","",ROUNDUP(N($M944)/N($L944),0))</f>
        <v/>
      </c>
      <c r="O944" s="17" t="str">
        <f aca="false">IF($C944="","",N(商品マスタ!$R943))</f>
        <v/>
      </c>
      <c r="P944" s="17" t="str">
        <f aca="false">IF($C944="","",IF($F944="理論",(N($O944)+N($N944))-N($G944),(N($O944)+N($N944))-N($I944)))</f>
        <v/>
      </c>
      <c r="Q944" s="17" t="str">
        <f aca="false">IF($C944="","",MAX(1,N(商品マスタ!$K943)))</f>
        <v/>
      </c>
      <c r="R944" s="39" t="str">
        <f aca="false">IF($C944="","",IF(N($P944)/N($Q944)&lt;=0,"",ROUNDUP(N($P944)/N($Q944),0)))</f>
        <v/>
      </c>
      <c r="S944" s="14"/>
      <c r="T944" s="40" t="str">
        <f aca="false">IF($C944="","",N(商品マスタ!$M943))</f>
        <v/>
      </c>
      <c r="U944" s="40" t="str">
        <f aca="false">IF($S944="","",N($S944)*N($T944))</f>
        <v/>
      </c>
      <c r="V944" s="18"/>
    </row>
    <row r="945" customFormat="false" ht="15" hidden="false" customHeight="false" outlineLevel="0" collapsed="false">
      <c r="B945" s="12" t="n">
        <v>939</v>
      </c>
      <c r="C945" s="36" t="str">
        <f aca="false">IF(商品マスタ!$C944="","",商品マスタ!$C944)</f>
        <v/>
      </c>
      <c r="D945" s="12" t="str">
        <f aca="false">IF($C945="","",商品マスタ!$D944)</f>
        <v/>
      </c>
      <c r="E945" s="12" t="str">
        <f aca="false">IF($C945="","",商品マスタ!$G944)</f>
        <v/>
      </c>
      <c r="F945" s="12" t="str">
        <f aca="false">IF($C945="","",IF(商品マスタ!$P944="","理論",商品マスタ!$P944))</f>
        <v/>
      </c>
      <c r="G945" s="17" t="str">
        <f aca="false">IF($C945="","",N(商品マスタ!$H944))</f>
        <v/>
      </c>
      <c r="H945" s="14"/>
      <c r="I945" s="17" t="str">
        <f aca="false">IF($C945="","",N($H945)*N(商品マスタ!$N944))</f>
        <v/>
      </c>
      <c r="J945" s="17" t="str">
        <f aca="false">IF($C945="","",N($I945)-N($G945))</f>
        <v/>
      </c>
      <c r="K945" s="37" t="str">
        <f aca="false">IF($C945="","",N(商品マスタ!$I944))</f>
        <v/>
      </c>
      <c r="L945" s="17" t="str">
        <f aca="false">IF($C945="","",MAX(1,N(商品マスタ!$J944)))</f>
        <v/>
      </c>
      <c r="M945" s="38" t="str">
        <f aca="false">IF($C945="","",N(TOP!$C$16)*N($K945))</f>
        <v/>
      </c>
      <c r="N945" s="17" t="str">
        <f aca="false">IF($C945="","",ROUNDUP(N($M945)/N($L945),0))</f>
        <v/>
      </c>
      <c r="O945" s="17" t="str">
        <f aca="false">IF($C945="","",N(商品マスタ!$R944))</f>
        <v/>
      </c>
      <c r="P945" s="17" t="str">
        <f aca="false">IF($C945="","",IF($F945="理論",(N($O945)+N($N945))-N($G945),(N($O945)+N($N945))-N($I945)))</f>
        <v/>
      </c>
      <c r="Q945" s="17" t="str">
        <f aca="false">IF($C945="","",MAX(1,N(商品マスタ!$K944)))</f>
        <v/>
      </c>
      <c r="R945" s="39" t="str">
        <f aca="false">IF($C945="","",IF(N($P945)/N($Q945)&lt;=0,"",ROUNDUP(N($P945)/N($Q945),0)))</f>
        <v/>
      </c>
      <c r="S945" s="14"/>
      <c r="T945" s="40" t="str">
        <f aca="false">IF($C945="","",N(商品マスタ!$M944))</f>
        <v/>
      </c>
      <c r="U945" s="40" t="str">
        <f aca="false">IF($S945="","",N($S945)*N($T945))</f>
        <v/>
      </c>
      <c r="V945" s="18"/>
    </row>
    <row r="946" customFormat="false" ht="15" hidden="false" customHeight="false" outlineLevel="0" collapsed="false">
      <c r="B946" s="12" t="n">
        <v>940</v>
      </c>
      <c r="C946" s="36" t="str">
        <f aca="false">IF(商品マスタ!$C945="","",商品マスタ!$C945)</f>
        <v/>
      </c>
      <c r="D946" s="12" t="str">
        <f aca="false">IF($C946="","",商品マスタ!$D945)</f>
        <v/>
      </c>
      <c r="E946" s="12" t="str">
        <f aca="false">IF($C946="","",商品マスタ!$G945)</f>
        <v/>
      </c>
      <c r="F946" s="12" t="str">
        <f aca="false">IF($C946="","",IF(商品マスタ!$P945="","理論",商品マスタ!$P945))</f>
        <v/>
      </c>
      <c r="G946" s="17" t="str">
        <f aca="false">IF($C946="","",N(商品マスタ!$H945))</f>
        <v/>
      </c>
      <c r="H946" s="14"/>
      <c r="I946" s="17" t="str">
        <f aca="false">IF($C946="","",N($H946)*N(商品マスタ!$N945))</f>
        <v/>
      </c>
      <c r="J946" s="17" t="str">
        <f aca="false">IF($C946="","",N($I946)-N($G946))</f>
        <v/>
      </c>
      <c r="K946" s="37" t="str">
        <f aca="false">IF($C946="","",N(商品マスタ!$I945))</f>
        <v/>
      </c>
      <c r="L946" s="17" t="str">
        <f aca="false">IF($C946="","",MAX(1,N(商品マスタ!$J945)))</f>
        <v/>
      </c>
      <c r="M946" s="38" t="str">
        <f aca="false">IF($C946="","",N(TOP!$C$16)*N($K946))</f>
        <v/>
      </c>
      <c r="N946" s="17" t="str">
        <f aca="false">IF($C946="","",ROUNDUP(N($M946)/N($L946),0))</f>
        <v/>
      </c>
      <c r="O946" s="17" t="str">
        <f aca="false">IF($C946="","",N(商品マスタ!$R945))</f>
        <v/>
      </c>
      <c r="P946" s="17" t="str">
        <f aca="false">IF($C946="","",IF($F946="理論",(N($O946)+N($N946))-N($G946),(N($O946)+N($N946))-N($I946)))</f>
        <v/>
      </c>
      <c r="Q946" s="17" t="str">
        <f aca="false">IF($C946="","",MAX(1,N(商品マスタ!$K945)))</f>
        <v/>
      </c>
      <c r="R946" s="39" t="str">
        <f aca="false">IF($C946="","",IF(N($P946)/N($Q946)&lt;=0,"",ROUNDUP(N($P946)/N($Q946),0)))</f>
        <v/>
      </c>
      <c r="S946" s="14"/>
      <c r="T946" s="40" t="str">
        <f aca="false">IF($C946="","",N(商品マスタ!$M945))</f>
        <v/>
      </c>
      <c r="U946" s="40" t="str">
        <f aca="false">IF($S946="","",N($S946)*N($T946))</f>
        <v/>
      </c>
      <c r="V946" s="18"/>
    </row>
    <row r="947" customFormat="false" ht="15" hidden="false" customHeight="false" outlineLevel="0" collapsed="false">
      <c r="B947" s="12" t="n">
        <v>941</v>
      </c>
      <c r="C947" s="36" t="str">
        <f aca="false">IF(商品マスタ!$C946="","",商品マスタ!$C946)</f>
        <v/>
      </c>
      <c r="D947" s="12" t="str">
        <f aca="false">IF($C947="","",商品マスタ!$D946)</f>
        <v/>
      </c>
      <c r="E947" s="12" t="str">
        <f aca="false">IF($C947="","",商品マスタ!$G946)</f>
        <v/>
      </c>
      <c r="F947" s="12" t="str">
        <f aca="false">IF($C947="","",IF(商品マスタ!$P946="","理論",商品マスタ!$P946))</f>
        <v/>
      </c>
      <c r="G947" s="17" t="str">
        <f aca="false">IF($C947="","",N(商品マスタ!$H946))</f>
        <v/>
      </c>
      <c r="H947" s="14"/>
      <c r="I947" s="17" t="str">
        <f aca="false">IF($C947="","",N($H947)*N(商品マスタ!$N946))</f>
        <v/>
      </c>
      <c r="J947" s="17" t="str">
        <f aca="false">IF($C947="","",N($I947)-N($G947))</f>
        <v/>
      </c>
      <c r="K947" s="37" t="str">
        <f aca="false">IF($C947="","",N(商品マスタ!$I946))</f>
        <v/>
      </c>
      <c r="L947" s="17" t="str">
        <f aca="false">IF($C947="","",MAX(1,N(商品マスタ!$J946)))</f>
        <v/>
      </c>
      <c r="M947" s="38" t="str">
        <f aca="false">IF($C947="","",N(TOP!$C$16)*N($K947))</f>
        <v/>
      </c>
      <c r="N947" s="17" t="str">
        <f aca="false">IF($C947="","",ROUNDUP(N($M947)/N($L947),0))</f>
        <v/>
      </c>
      <c r="O947" s="17" t="str">
        <f aca="false">IF($C947="","",N(商品マスタ!$R946))</f>
        <v/>
      </c>
      <c r="P947" s="17" t="str">
        <f aca="false">IF($C947="","",IF($F947="理論",(N($O947)+N($N947))-N($G947),(N($O947)+N($N947))-N($I947)))</f>
        <v/>
      </c>
      <c r="Q947" s="17" t="str">
        <f aca="false">IF($C947="","",MAX(1,N(商品マスタ!$K946)))</f>
        <v/>
      </c>
      <c r="R947" s="39" t="str">
        <f aca="false">IF($C947="","",IF(N($P947)/N($Q947)&lt;=0,"",ROUNDUP(N($P947)/N($Q947),0)))</f>
        <v/>
      </c>
      <c r="S947" s="14"/>
      <c r="T947" s="40" t="str">
        <f aca="false">IF($C947="","",N(商品マスタ!$M946))</f>
        <v/>
      </c>
      <c r="U947" s="40" t="str">
        <f aca="false">IF($S947="","",N($S947)*N($T947))</f>
        <v/>
      </c>
      <c r="V947" s="18"/>
    </row>
    <row r="948" customFormat="false" ht="15" hidden="false" customHeight="false" outlineLevel="0" collapsed="false">
      <c r="B948" s="12" t="n">
        <v>942</v>
      </c>
      <c r="C948" s="36" t="str">
        <f aca="false">IF(商品マスタ!$C947="","",商品マスタ!$C947)</f>
        <v/>
      </c>
      <c r="D948" s="12" t="str">
        <f aca="false">IF($C948="","",商品マスタ!$D947)</f>
        <v/>
      </c>
      <c r="E948" s="12" t="str">
        <f aca="false">IF($C948="","",商品マスタ!$G947)</f>
        <v/>
      </c>
      <c r="F948" s="12" t="str">
        <f aca="false">IF($C948="","",IF(商品マスタ!$P947="","理論",商品マスタ!$P947))</f>
        <v/>
      </c>
      <c r="G948" s="17" t="str">
        <f aca="false">IF($C948="","",N(商品マスタ!$H947))</f>
        <v/>
      </c>
      <c r="H948" s="14"/>
      <c r="I948" s="17" t="str">
        <f aca="false">IF($C948="","",N($H948)*N(商品マスタ!$N947))</f>
        <v/>
      </c>
      <c r="J948" s="17" t="str">
        <f aca="false">IF($C948="","",N($I948)-N($G948))</f>
        <v/>
      </c>
      <c r="K948" s="37" t="str">
        <f aca="false">IF($C948="","",N(商品マスタ!$I947))</f>
        <v/>
      </c>
      <c r="L948" s="17" t="str">
        <f aca="false">IF($C948="","",MAX(1,N(商品マスタ!$J947)))</f>
        <v/>
      </c>
      <c r="M948" s="38" t="str">
        <f aca="false">IF($C948="","",N(TOP!$C$16)*N($K948))</f>
        <v/>
      </c>
      <c r="N948" s="17" t="str">
        <f aca="false">IF($C948="","",ROUNDUP(N($M948)/N($L948),0))</f>
        <v/>
      </c>
      <c r="O948" s="17" t="str">
        <f aca="false">IF($C948="","",N(商品マスタ!$R947))</f>
        <v/>
      </c>
      <c r="P948" s="17" t="str">
        <f aca="false">IF($C948="","",IF($F948="理論",(N($O948)+N($N948))-N($G948),(N($O948)+N($N948))-N($I948)))</f>
        <v/>
      </c>
      <c r="Q948" s="17" t="str">
        <f aca="false">IF($C948="","",MAX(1,N(商品マスタ!$K947)))</f>
        <v/>
      </c>
      <c r="R948" s="39" t="str">
        <f aca="false">IF($C948="","",IF(N($P948)/N($Q948)&lt;=0,"",ROUNDUP(N($P948)/N($Q948),0)))</f>
        <v/>
      </c>
      <c r="S948" s="14"/>
      <c r="T948" s="40" t="str">
        <f aca="false">IF($C948="","",N(商品マスタ!$M947))</f>
        <v/>
      </c>
      <c r="U948" s="40" t="str">
        <f aca="false">IF($S948="","",N($S948)*N($T948))</f>
        <v/>
      </c>
      <c r="V948" s="18"/>
    </row>
    <row r="949" customFormat="false" ht="15" hidden="false" customHeight="false" outlineLevel="0" collapsed="false">
      <c r="B949" s="12" t="n">
        <v>943</v>
      </c>
      <c r="C949" s="36" t="str">
        <f aca="false">IF(商品マスタ!$C948="","",商品マスタ!$C948)</f>
        <v/>
      </c>
      <c r="D949" s="12" t="str">
        <f aca="false">IF($C949="","",商品マスタ!$D948)</f>
        <v/>
      </c>
      <c r="E949" s="12" t="str">
        <f aca="false">IF($C949="","",商品マスタ!$G948)</f>
        <v/>
      </c>
      <c r="F949" s="12" t="str">
        <f aca="false">IF($C949="","",IF(商品マスタ!$P948="","理論",商品マスタ!$P948))</f>
        <v/>
      </c>
      <c r="G949" s="17" t="str">
        <f aca="false">IF($C949="","",N(商品マスタ!$H948))</f>
        <v/>
      </c>
      <c r="H949" s="14"/>
      <c r="I949" s="17" t="str">
        <f aca="false">IF($C949="","",N($H949)*N(商品マスタ!$N948))</f>
        <v/>
      </c>
      <c r="J949" s="17" t="str">
        <f aca="false">IF($C949="","",N($I949)-N($G949))</f>
        <v/>
      </c>
      <c r="K949" s="37" t="str">
        <f aca="false">IF($C949="","",N(商品マスタ!$I948))</f>
        <v/>
      </c>
      <c r="L949" s="17" t="str">
        <f aca="false">IF($C949="","",MAX(1,N(商品マスタ!$J948)))</f>
        <v/>
      </c>
      <c r="M949" s="38" t="str">
        <f aca="false">IF($C949="","",N(TOP!$C$16)*N($K949))</f>
        <v/>
      </c>
      <c r="N949" s="17" t="str">
        <f aca="false">IF($C949="","",ROUNDUP(N($M949)/N($L949),0))</f>
        <v/>
      </c>
      <c r="O949" s="17" t="str">
        <f aca="false">IF($C949="","",N(商品マスタ!$R948))</f>
        <v/>
      </c>
      <c r="P949" s="17" t="str">
        <f aca="false">IF($C949="","",IF($F949="理論",(N($O949)+N($N949))-N($G949),(N($O949)+N($N949))-N($I949)))</f>
        <v/>
      </c>
      <c r="Q949" s="17" t="str">
        <f aca="false">IF($C949="","",MAX(1,N(商品マスタ!$K948)))</f>
        <v/>
      </c>
      <c r="R949" s="39" t="str">
        <f aca="false">IF($C949="","",IF(N($P949)/N($Q949)&lt;=0,"",ROUNDUP(N($P949)/N($Q949),0)))</f>
        <v/>
      </c>
      <c r="S949" s="14"/>
      <c r="T949" s="40" t="str">
        <f aca="false">IF($C949="","",N(商品マスタ!$M948))</f>
        <v/>
      </c>
      <c r="U949" s="40" t="str">
        <f aca="false">IF($S949="","",N($S949)*N($T949))</f>
        <v/>
      </c>
      <c r="V949" s="18"/>
    </row>
    <row r="950" customFormat="false" ht="15" hidden="false" customHeight="false" outlineLevel="0" collapsed="false">
      <c r="B950" s="12" t="n">
        <v>944</v>
      </c>
      <c r="C950" s="36" t="str">
        <f aca="false">IF(商品マスタ!$C949="","",商品マスタ!$C949)</f>
        <v/>
      </c>
      <c r="D950" s="12" t="str">
        <f aca="false">IF($C950="","",商品マスタ!$D949)</f>
        <v/>
      </c>
      <c r="E950" s="12" t="str">
        <f aca="false">IF($C950="","",商品マスタ!$G949)</f>
        <v/>
      </c>
      <c r="F950" s="12" t="str">
        <f aca="false">IF($C950="","",IF(商品マスタ!$P949="","理論",商品マスタ!$P949))</f>
        <v/>
      </c>
      <c r="G950" s="17" t="str">
        <f aca="false">IF($C950="","",N(商品マスタ!$H949))</f>
        <v/>
      </c>
      <c r="H950" s="14"/>
      <c r="I950" s="17" t="str">
        <f aca="false">IF($C950="","",N($H950)*N(商品マスタ!$N949))</f>
        <v/>
      </c>
      <c r="J950" s="17" t="str">
        <f aca="false">IF($C950="","",N($I950)-N($G950))</f>
        <v/>
      </c>
      <c r="K950" s="37" t="str">
        <f aca="false">IF($C950="","",N(商品マスタ!$I949))</f>
        <v/>
      </c>
      <c r="L950" s="17" t="str">
        <f aca="false">IF($C950="","",MAX(1,N(商品マスタ!$J949)))</f>
        <v/>
      </c>
      <c r="M950" s="38" t="str">
        <f aca="false">IF($C950="","",N(TOP!$C$16)*N($K950))</f>
        <v/>
      </c>
      <c r="N950" s="17" t="str">
        <f aca="false">IF($C950="","",ROUNDUP(N($M950)/N($L950),0))</f>
        <v/>
      </c>
      <c r="O950" s="17" t="str">
        <f aca="false">IF($C950="","",N(商品マスタ!$R949))</f>
        <v/>
      </c>
      <c r="P950" s="17" t="str">
        <f aca="false">IF($C950="","",IF($F950="理論",(N($O950)+N($N950))-N($G950),(N($O950)+N($N950))-N($I950)))</f>
        <v/>
      </c>
      <c r="Q950" s="17" t="str">
        <f aca="false">IF($C950="","",MAX(1,N(商品マスタ!$K949)))</f>
        <v/>
      </c>
      <c r="R950" s="39" t="str">
        <f aca="false">IF($C950="","",IF(N($P950)/N($Q950)&lt;=0,"",ROUNDUP(N($P950)/N($Q950),0)))</f>
        <v/>
      </c>
      <c r="S950" s="14"/>
      <c r="T950" s="40" t="str">
        <f aca="false">IF($C950="","",N(商品マスタ!$M949))</f>
        <v/>
      </c>
      <c r="U950" s="40" t="str">
        <f aca="false">IF($S950="","",N($S950)*N($T950))</f>
        <v/>
      </c>
      <c r="V950" s="18"/>
    </row>
    <row r="951" customFormat="false" ht="15" hidden="false" customHeight="false" outlineLevel="0" collapsed="false">
      <c r="B951" s="12" t="n">
        <v>945</v>
      </c>
      <c r="C951" s="36" t="str">
        <f aca="false">IF(商品マスタ!$C950="","",商品マスタ!$C950)</f>
        <v/>
      </c>
      <c r="D951" s="12" t="str">
        <f aca="false">IF($C951="","",商品マスタ!$D950)</f>
        <v/>
      </c>
      <c r="E951" s="12" t="str">
        <f aca="false">IF($C951="","",商品マスタ!$G950)</f>
        <v/>
      </c>
      <c r="F951" s="12" t="str">
        <f aca="false">IF($C951="","",IF(商品マスタ!$P950="","理論",商品マスタ!$P950))</f>
        <v/>
      </c>
      <c r="G951" s="17" t="str">
        <f aca="false">IF($C951="","",N(商品マスタ!$H950))</f>
        <v/>
      </c>
      <c r="H951" s="14"/>
      <c r="I951" s="17" t="str">
        <f aca="false">IF($C951="","",N($H951)*N(商品マスタ!$N950))</f>
        <v/>
      </c>
      <c r="J951" s="17" t="str">
        <f aca="false">IF($C951="","",N($I951)-N($G951))</f>
        <v/>
      </c>
      <c r="K951" s="37" t="str">
        <f aca="false">IF($C951="","",N(商品マスタ!$I950))</f>
        <v/>
      </c>
      <c r="L951" s="17" t="str">
        <f aca="false">IF($C951="","",MAX(1,N(商品マスタ!$J950)))</f>
        <v/>
      </c>
      <c r="M951" s="38" t="str">
        <f aca="false">IF($C951="","",N(TOP!$C$16)*N($K951))</f>
        <v/>
      </c>
      <c r="N951" s="17" t="str">
        <f aca="false">IF($C951="","",ROUNDUP(N($M951)/N($L951),0))</f>
        <v/>
      </c>
      <c r="O951" s="17" t="str">
        <f aca="false">IF($C951="","",N(商品マスタ!$R950))</f>
        <v/>
      </c>
      <c r="P951" s="17" t="str">
        <f aca="false">IF($C951="","",IF($F951="理論",(N($O951)+N($N951))-N($G951),(N($O951)+N($N951))-N($I951)))</f>
        <v/>
      </c>
      <c r="Q951" s="17" t="str">
        <f aca="false">IF($C951="","",MAX(1,N(商品マスタ!$K950)))</f>
        <v/>
      </c>
      <c r="R951" s="39" t="str">
        <f aca="false">IF($C951="","",IF(N($P951)/N($Q951)&lt;=0,"",ROUNDUP(N($P951)/N($Q951),0)))</f>
        <v/>
      </c>
      <c r="S951" s="14"/>
      <c r="T951" s="40" t="str">
        <f aca="false">IF($C951="","",N(商品マスタ!$M950))</f>
        <v/>
      </c>
      <c r="U951" s="40" t="str">
        <f aca="false">IF($S951="","",N($S951)*N($T951))</f>
        <v/>
      </c>
      <c r="V951" s="18"/>
    </row>
    <row r="952" customFormat="false" ht="15" hidden="false" customHeight="false" outlineLevel="0" collapsed="false">
      <c r="B952" s="12" t="n">
        <v>946</v>
      </c>
      <c r="C952" s="36" t="str">
        <f aca="false">IF(商品マスタ!$C951="","",商品マスタ!$C951)</f>
        <v/>
      </c>
      <c r="D952" s="12" t="str">
        <f aca="false">IF($C952="","",商品マスタ!$D951)</f>
        <v/>
      </c>
      <c r="E952" s="12" t="str">
        <f aca="false">IF($C952="","",商品マスタ!$G951)</f>
        <v/>
      </c>
      <c r="F952" s="12" t="str">
        <f aca="false">IF($C952="","",IF(商品マスタ!$P951="","理論",商品マスタ!$P951))</f>
        <v/>
      </c>
      <c r="G952" s="17" t="str">
        <f aca="false">IF($C952="","",N(商品マスタ!$H951))</f>
        <v/>
      </c>
      <c r="H952" s="14"/>
      <c r="I952" s="17" t="str">
        <f aca="false">IF($C952="","",N($H952)*N(商品マスタ!$N951))</f>
        <v/>
      </c>
      <c r="J952" s="17" t="str">
        <f aca="false">IF($C952="","",N($I952)-N($G952))</f>
        <v/>
      </c>
      <c r="K952" s="37" t="str">
        <f aca="false">IF($C952="","",N(商品マスタ!$I951))</f>
        <v/>
      </c>
      <c r="L952" s="17" t="str">
        <f aca="false">IF($C952="","",MAX(1,N(商品マスタ!$J951)))</f>
        <v/>
      </c>
      <c r="M952" s="38" t="str">
        <f aca="false">IF($C952="","",N(TOP!$C$16)*N($K952))</f>
        <v/>
      </c>
      <c r="N952" s="17" t="str">
        <f aca="false">IF($C952="","",ROUNDUP(N($M952)/N($L952),0))</f>
        <v/>
      </c>
      <c r="O952" s="17" t="str">
        <f aca="false">IF($C952="","",N(商品マスタ!$R951))</f>
        <v/>
      </c>
      <c r="P952" s="17" t="str">
        <f aca="false">IF($C952="","",IF($F952="理論",(N($O952)+N($N952))-N($G952),(N($O952)+N($N952))-N($I952)))</f>
        <v/>
      </c>
      <c r="Q952" s="17" t="str">
        <f aca="false">IF($C952="","",MAX(1,N(商品マスタ!$K951)))</f>
        <v/>
      </c>
      <c r="R952" s="39" t="str">
        <f aca="false">IF($C952="","",IF(N($P952)/N($Q952)&lt;=0,"",ROUNDUP(N($P952)/N($Q952),0)))</f>
        <v/>
      </c>
      <c r="S952" s="14"/>
      <c r="T952" s="40" t="str">
        <f aca="false">IF($C952="","",N(商品マスタ!$M951))</f>
        <v/>
      </c>
      <c r="U952" s="40" t="str">
        <f aca="false">IF($S952="","",N($S952)*N($T952))</f>
        <v/>
      </c>
      <c r="V952" s="18"/>
    </row>
    <row r="953" customFormat="false" ht="15" hidden="false" customHeight="false" outlineLevel="0" collapsed="false">
      <c r="B953" s="12" t="n">
        <v>947</v>
      </c>
      <c r="C953" s="36" t="str">
        <f aca="false">IF(商品マスタ!$C952="","",商品マスタ!$C952)</f>
        <v/>
      </c>
      <c r="D953" s="12" t="str">
        <f aca="false">IF($C953="","",商品マスタ!$D952)</f>
        <v/>
      </c>
      <c r="E953" s="12" t="str">
        <f aca="false">IF($C953="","",商品マスタ!$G952)</f>
        <v/>
      </c>
      <c r="F953" s="12" t="str">
        <f aca="false">IF($C953="","",IF(商品マスタ!$P952="","理論",商品マスタ!$P952))</f>
        <v/>
      </c>
      <c r="G953" s="17" t="str">
        <f aca="false">IF($C953="","",N(商品マスタ!$H952))</f>
        <v/>
      </c>
      <c r="H953" s="14"/>
      <c r="I953" s="17" t="str">
        <f aca="false">IF($C953="","",N($H953)*N(商品マスタ!$N952))</f>
        <v/>
      </c>
      <c r="J953" s="17" t="str">
        <f aca="false">IF($C953="","",N($I953)-N($G953))</f>
        <v/>
      </c>
      <c r="K953" s="37" t="str">
        <f aca="false">IF($C953="","",N(商品マスタ!$I952))</f>
        <v/>
      </c>
      <c r="L953" s="17" t="str">
        <f aca="false">IF($C953="","",MAX(1,N(商品マスタ!$J952)))</f>
        <v/>
      </c>
      <c r="M953" s="38" t="str">
        <f aca="false">IF($C953="","",N(TOP!$C$16)*N($K953))</f>
        <v/>
      </c>
      <c r="N953" s="17" t="str">
        <f aca="false">IF($C953="","",ROUNDUP(N($M953)/N($L953),0))</f>
        <v/>
      </c>
      <c r="O953" s="17" t="str">
        <f aca="false">IF($C953="","",N(商品マスタ!$R952))</f>
        <v/>
      </c>
      <c r="P953" s="17" t="str">
        <f aca="false">IF($C953="","",IF($F953="理論",(N($O953)+N($N953))-N($G953),(N($O953)+N($N953))-N($I953)))</f>
        <v/>
      </c>
      <c r="Q953" s="17" t="str">
        <f aca="false">IF($C953="","",MAX(1,N(商品マスタ!$K952)))</f>
        <v/>
      </c>
      <c r="R953" s="39" t="str">
        <f aca="false">IF($C953="","",IF(N($P953)/N($Q953)&lt;=0,"",ROUNDUP(N($P953)/N($Q953),0)))</f>
        <v/>
      </c>
      <c r="S953" s="14"/>
      <c r="T953" s="40" t="str">
        <f aca="false">IF($C953="","",N(商品マスタ!$M952))</f>
        <v/>
      </c>
      <c r="U953" s="40" t="str">
        <f aca="false">IF($S953="","",N($S953)*N($T953))</f>
        <v/>
      </c>
      <c r="V953" s="18"/>
    </row>
    <row r="954" customFormat="false" ht="15" hidden="false" customHeight="false" outlineLevel="0" collapsed="false">
      <c r="B954" s="12" t="n">
        <v>948</v>
      </c>
      <c r="C954" s="36" t="str">
        <f aca="false">IF(商品マスタ!$C953="","",商品マスタ!$C953)</f>
        <v/>
      </c>
      <c r="D954" s="12" t="str">
        <f aca="false">IF($C954="","",商品マスタ!$D953)</f>
        <v/>
      </c>
      <c r="E954" s="12" t="str">
        <f aca="false">IF($C954="","",商品マスタ!$G953)</f>
        <v/>
      </c>
      <c r="F954" s="12" t="str">
        <f aca="false">IF($C954="","",IF(商品マスタ!$P953="","理論",商品マスタ!$P953))</f>
        <v/>
      </c>
      <c r="G954" s="17" t="str">
        <f aca="false">IF($C954="","",N(商品マスタ!$H953))</f>
        <v/>
      </c>
      <c r="H954" s="14"/>
      <c r="I954" s="17" t="str">
        <f aca="false">IF($C954="","",N($H954)*N(商品マスタ!$N953))</f>
        <v/>
      </c>
      <c r="J954" s="17" t="str">
        <f aca="false">IF($C954="","",N($I954)-N($G954))</f>
        <v/>
      </c>
      <c r="K954" s="37" t="str">
        <f aca="false">IF($C954="","",N(商品マスタ!$I953))</f>
        <v/>
      </c>
      <c r="L954" s="17" t="str">
        <f aca="false">IF($C954="","",MAX(1,N(商品マスタ!$J953)))</f>
        <v/>
      </c>
      <c r="M954" s="38" t="str">
        <f aca="false">IF($C954="","",N(TOP!$C$16)*N($K954))</f>
        <v/>
      </c>
      <c r="N954" s="17" t="str">
        <f aca="false">IF($C954="","",ROUNDUP(N($M954)/N($L954),0))</f>
        <v/>
      </c>
      <c r="O954" s="17" t="str">
        <f aca="false">IF($C954="","",N(商品マスタ!$R953))</f>
        <v/>
      </c>
      <c r="P954" s="17" t="str">
        <f aca="false">IF($C954="","",IF($F954="理論",(N($O954)+N($N954))-N($G954),(N($O954)+N($N954))-N($I954)))</f>
        <v/>
      </c>
      <c r="Q954" s="17" t="str">
        <f aca="false">IF($C954="","",MAX(1,N(商品マスタ!$K953)))</f>
        <v/>
      </c>
      <c r="R954" s="39" t="str">
        <f aca="false">IF($C954="","",IF(N($P954)/N($Q954)&lt;=0,"",ROUNDUP(N($P954)/N($Q954),0)))</f>
        <v/>
      </c>
      <c r="S954" s="14"/>
      <c r="T954" s="40" t="str">
        <f aca="false">IF($C954="","",N(商品マスタ!$M953))</f>
        <v/>
      </c>
      <c r="U954" s="40" t="str">
        <f aca="false">IF($S954="","",N($S954)*N($T954))</f>
        <v/>
      </c>
      <c r="V954" s="18"/>
    </row>
    <row r="955" customFormat="false" ht="15" hidden="false" customHeight="false" outlineLevel="0" collapsed="false">
      <c r="B955" s="12" t="n">
        <v>949</v>
      </c>
      <c r="C955" s="36" t="str">
        <f aca="false">IF(商品マスタ!$C954="","",商品マスタ!$C954)</f>
        <v/>
      </c>
      <c r="D955" s="12" t="str">
        <f aca="false">IF($C955="","",商品マスタ!$D954)</f>
        <v/>
      </c>
      <c r="E955" s="12" t="str">
        <f aca="false">IF($C955="","",商品マスタ!$G954)</f>
        <v/>
      </c>
      <c r="F955" s="12" t="str">
        <f aca="false">IF($C955="","",IF(商品マスタ!$P954="","理論",商品マスタ!$P954))</f>
        <v/>
      </c>
      <c r="G955" s="17" t="str">
        <f aca="false">IF($C955="","",N(商品マスタ!$H954))</f>
        <v/>
      </c>
      <c r="H955" s="14"/>
      <c r="I955" s="17" t="str">
        <f aca="false">IF($C955="","",N($H955)*N(商品マスタ!$N954))</f>
        <v/>
      </c>
      <c r="J955" s="17" t="str">
        <f aca="false">IF($C955="","",N($I955)-N($G955))</f>
        <v/>
      </c>
      <c r="K955" s="37" t="str">
        <f aca="false">IF($C955="","",N(商品マスタ!$I954))</f>
        <v/>
      </c>
      <c r="L955" s="17" t="str">
        <f aca="false">IF($C955="","",MAX(1,N(商品マスタ!$J954)))</f>
        <v/>
      </c>
      <c r="M955" s="38" t="str">
        <f aca="false">IF($C955="","",N(TOP!$C$16)*N($K955))</f>
        <v/>
      </c>
      <c r="N955" s="17" t="str">
        <f aca="false">IF($C955="","",ROUNDUP(N($M955)/N($L955),0))</f>
        <v/>
      </c>
      <c r="O955" s="17" t="str">
        <f aca="false">IF($C955="","",N(商品マスタ!$R954))</f>
        <v/>
      </c>
      <c r="P955" s="17" t="str">
        <f aca="false">IF($C955="","",IF($F955="理論",(N($O955)+N($N955))-N($G955),(N($O955)+N($N955))-N($I955)))</f>
        <v/>
      </c>
      <c r="Q955" s="17" t="str">
        <f aca="false">IF($C955="","",MAX(1,N(商品マスタ!$K954)))</f>
        <v/>
      </c>
      <c r="R955" s="39" t="str">
        <f aca="false">IF($C955="","",IF(N($P955)/N($Q955)&lt;=0,"",ROUNDUP(N($P955)/N($Q955),0)))</f>
        <v/>
      </c>
      <c r="S955" s="14"/>
      <c r="T955" s="40" t="str">
        <f aca="false">IF($C955="","",N(商品マスタ!$M954))</f>
        <v/>
      </c>
      <c r="U955" s="40" t="str">
        <f aca="false">IF($S955="","",N($S955)*N($T955))</f>
        <v/>
      </c>
      <c r="V955" s="18"/>
    </row>
    <row r="956" customFormat="false" ht="15" hidden="false" customHeight="false" outlineLevel="0" collapsed="false">
      <c r="B956" s="12" t="n">
        <v>950</v>
      </c>
      <c r="C956" s="36" t="str">
        <f aca="false">IF(商品マスタ!$C955="","",商品マスタ!$C955)</f>
        <v/>
      </c>
      <c r="D956" s="12" t="str">
        <f aca="false">IF($C956="","",商品マスタ!$D955)</f>
        <v/>
      </c>
      <c r="E956" s="12" t="str">
        <f aca="false">IF($C956="","",商品マスタ!$G955)</f>
        <v/>
      </c>
      <c r="F956" s="12" t="str">
        <f aca="false">IF($C956="","",IF(商品マスタ!$P955="","理論",商品マスタ!$P955))</f>
        <v/>
      </c>
      <c r="G956" s="17" t="str">
        <f aca="false">IF($C956="","",N(商品マスタ!$H955))</f>
        <v/>
      </c>
      <c r="H956" s="14"/>
      <c r="I956" s="17" t="str">
        <f aca="false">IF($C956="","",N($H956)*N(商品マスタ!$N955))</f>
        <v/>
      </c>
      <c r="J956" s="17" t="str">
        <f aca="false">IF($C956="","",N($I956)-N($G956))</f>
        <v/>
      </c>
      <c r="K956" s="37" t="str">
        <f aca="false">IF($C956="","",N(商品マスタ!$I955))</f>
        <v/>
      </c>
      <c r="L956" s="17" t="str">
        <f aca="false">IF($C956="","",MAX(1,N(商品マスタ!$J955)))</f>
        <v/>
      </c>
      <c r="M956" s="38" t="str">
        <f aca="false">IF($C956="","",N(TOP!$C$16)*N($K956))</f>
        <v/>
      </c>
      <c r="N956" s="17" t="str">
        <f aca="false">IF($C956="","",ROUNDUP(N($M956)/N($L956),0))</f>
        <v/>
      </c>
      <c r="O956" s="17" t="str">
        <f aca="false">IF($C956="","",N(商品マスタ!$R955))</f>
        <v/>
      </c>
      <c r="P956" s="17" t="str">
        <f aca="false">IF($C956="","",IF($F956="理論",(N($O956)+N($N956))-N($G956),(N($O956)+N($N956))-N($I956)))</f>
        <v/>
      </c>
      <c r="Q956" s="17" t="str">
        <f aca="false">IF($C956="","",MAX(1,N(商品マスタ!$K955)))</f>
        <v/>
      </c>
      <c r="R956" s="39" t="str">
        <f aca="false">IF($C956="","",IF(N($P956)/N($Q956)&lt;=0,"",ROUNDUP(N($P956)/N($Q956),0)))</f>
        <v/>
      </c>
      <c r="S956" s="14"/>
      <c r="T956" s="40" t="str">
        <f aca="false">IF($C956="","",N(商品マスタ!$M955))</f>
        <v/>
      </c>
      <c r="U956" s="40" t="str">
        <f aca="false">IF($S956="","",N($S956)*N($T956))</f>
        <v/>
      </c>
      <c r="V956" s="18"/>
    </row>
    <row r="957" customFormat="false" ht="15" hidden="false" customHeight="false" outlineLevel="0" collapsed="false">
      <c r="B957" s="12" t="n">
        <v>951</v>
      </c>
      <c r="C957" s="36" t="str">
        <f aca="false">IF(商品マスタ!$C956="","",商品マスタ!$C956)</f>
        <v/>
      </c>
      <c r="D957" s="12" t="str">
        <f aca="false">IF($C957="","",商品マスタ!$D956)</f>
        <v/>
      </c>
      <c r="E957" s="12" t="str">
        <f aca="false">IF($C957="","",商品マスタ!$G956)</f>
        <v/>
      </c>
      <c r="F957" s="12" t="str">
        <f aca="false">IF($C957="","",IF(商品マスタ!$P956="","理論",商品マスタ!$P956))</f>
        <v/>
      </c>
      <c r="G957" s="17" t="str">
        <f aca="false">IF($C957="","",N(商品マスタ!$H956))</f>
        <v/>
      </c>
      <c r="H957" s="14"/>
      <c r="I957" s="17" t="str">
        <f aca="false">IF($C957="","",N($H957)*N(商品マスタ!$N956))</f>
        <v/>
      </c>
      <c r="J957" s="17" t="str">
        <f aca="false">IF($C957="","",N($I957)-N($G957))</f>
        <v/>
      </c>
      <c r="K957" s="37" t="str">
        <f aca="false">IF($C957="","",N(商品マスタ!$I956))</f>
        <v/>
      </c>
      <c r="L957" s="17" t="str">
        <f aca="false">IF($C957="","",MAX(1,N(商品マスタ!$J956)))</f>
        <v/>
      </c>
      <c r="M957" s="38" t="str">
        <f aca="false">IF($C957="","",N(TOP!$C$16)*N($K957))</f>
        <v/>
      </c>
      <c r="N957" s="17" t="str">
        <f aca="false">IF($C957="","",ROUNDUP(N($M957)/N($L957),0))</f>
        <v/>
      </c>
      <c r="O957" s="17" t="str">
        <f aca="false">IF($C957="","",N(商品マスタ!$R956))</f>
        <v/>
      </c>
      <c r="P957" s="17" t="str">
        <f aca="false">IF($C957="","",IF($F957="理論",(N($O957)+N($N957))-N($G957),(N($O957)+N($N957))-N($I957)))</f>
        <v/>
      </c>
      <c r="Q957" s="17" t="str">
        <f aca="false">IF($C957="","",MAX(1,N(商品マスタ!$K956)))</f>
        <v/>
      </c>
      <c r="R957" s="39" t="str">
        <f aca="false">IF($C957="","",IF(N($P957)/N($Q957)&lt;=0,"",ROUNDUP(N($P957)/N($Q957),0)))</f>
        <v/>
      </c>
      <c r="S957" s="14"/>
      <c r="T957" s="40" t="str">
        <f aca="false">IF($C957="","",N(商品マスタ!$M956))</f>
        <v/>
      </c>
      <c r="U957" s="40" t="str">
        <f aca="false">IF($S957="","",N($S957)*N($T957))</f>
        <v/>
      </c>
      <c r="V957" s="18"/>
    </row>
    <row r="958" customFormat="false" ht="15" hidden="false" customHeight="false" outlineLevel="0" collapsed="false">
      <c r="B958" s="12" t="n">
        <v>952</v>
      </c>
      <c r="C958" s="36" t="str">
        <f aca="false">IF(商品マスタ!$C957="","",商品マスタ!$C957)</f>
        <v/>
      </c>
      <c r="D958" s="12" t="str">
        <f aca="false">IF($C958="","",商品マスタ!$D957)</f>
        <v/>
      </c>
      <c r="E958" s="12" t="str">
        <f aca="false">IF($C958="","",商品マスタ!$G957)</f>
        <v/>
      </c>
      <c r="F958" s="12" t="str">
        <f aca="false">IF($C958="","",IF(商品マスタ!$P957="","理論",商品マスタ!$P957))</f>
        <v/>
      </c>
      <c r="G958" s="17" t="str">
        <f aca="false">IF($C958="","",N(商品マスタ!$H957))</f>
        <v/>
      </c>
      <c r="H958" s="14"/>
      <c r="I958" s="17" t="str">
        <f aca="false">IF($C958="","",N($H958)*N(商品マスタ!$N957))</f>
        <v/>
      </c>
      <c r="J958" s="17" t="str">
        <f aca="false">IF($C958="","",N($I958)-N($G958))</f>
        <v/>
      </c>
      <c r="K958" s="37" t="str">
        <f aca="false">IF($C958="","",N(商品マスタ!$I957))</f>
        <v/>
      </c>
      <c r="L958" s="17" t="str">
        <f aca="false">IF($C958="","",MAX(1,N(商品マスタ!$J957)))</f>
        <v/>
      </c>
      <c r="M958" s="38" t="str">
        <f aca="false">IF($C958="","",N(TOP!$C$16)*N($K958))</f>
        <v/>
      </c>
      <c r="N958" s="17" t="str">
        <f aca="false">IF($C958="","",ROUNDUP(N($M958)/N($L958),0))</f>
        <v/>
      </c>
      <c r="O958" s="17" t="str">
        <f aca="false">IF($C958="","",N(商品マスタ!$R957))</f>
        <v/>
      </c>
      <c r="P958" s="17" t="str">
        <f aca="false">IF($C958="","",IF($F958="理論",(N($O958)+N($N958))-N($G958),(N($O958)+N($N958))-N($I958)))</f>
        <v/>
      </c>
      <c r="Q958" s="17" t="str">
        <f aca="false">IF($C958="","",MAX(1,N(商品マスタ!$K957)))</f>
        <v/>
      </c>
      <c r="R958" s="39" t="str">
        <f aca="false">IF($C958="","",IF(N($P958)/N($Q958)&lt;=0,"",ROUNDUP(N($P958)/N($Q958),0)))</f>
        <v/>
      </c>
      <c r="S958" s="14"/>
      <c r="T958" s="40" t="str">
        <f aca="false">IF($C958="","",N(商品マスタ!$M957))</f>
        <v/>
      </c>
      <c r="U958" s="40" t="str">
        <f aca="false">IF($S958="","",N($S958)*N($T958))</f>
        <v/>
      </c>
      <c r="V958" s="18"/>
    </row>
    <row r="959" customFormat="false" ht="15" hidden="false" customHeight="false" outlineLevel="0" collapsed="false">
      <c r="B959" s="12" t="n">
        <v>953</v>
      </c>
      <c r="C959" s="36" t="str">
        <f aca="false">IF(商品マスタ!$C958="","",商品マスタ!$C958)</f>
        <v/>
      </c>
      <c r="D959" s="12" t="str">
        <f aca="false">IF($C959="","",商品マスタ!$D958)</f>
        <v/>
      </c>
      <c r="E959" s="12" t="str">
        <f aca="false">IF($C959="","",商品マスタ!$G958)</f>
        <v/>
      </c>
      <c r="F959" s="12" t="str">
        <f aca="false">IF($C959="","",IF(商品マスタ!$P958="","理論",商品マスタ!$P958))</f>
        <v/>
      </c>
      <c r="G959" s="17" t="str">
        <f aca="false">IF($C959="","",N(商品マスタ!$H958))</f>
        <v/>
      </c>
      <c r="H959" s="14"/>
      <c r="I959" s="17" t="str">
        <f aca="false">IF($C959="","",N($H959)*N(商品マスタ!$N958))</f>
        <v/>
      </c>
      <c r="J959" s="17" t="str">
        <f aca="false">IF($C959="","",N($I959)-N($G959))</f>
        <v/>
      </c>
      <c r="K959" s="37" t="str">
        <f aca="false">IF($C959="","",N(商品マスタ!$I958))</f>
        <v/>
      </c>
      <c r="L959" s="17" t="str">
        <f aca="false">IF($C959="","",MAX(1,N(商品マスタ!$J958)))</f>
        <v/>
      </c>
      <c r="M959" s="38" t="str">
        <f aca="false">IF($C959="","",N(TOP!$C$16)*N($K959))</f>
        <v/>
      </c>
      <c r="N959" s="17" t="str">
        <f aca="false">IF($C959="","",ROUNDUP(N($M959)/N($L959),0))</f>
        <v/>
      </c>
      <c r="O959" s="17" t="str">
        <f aca="false">IF($C959="","",N(商品マスタ!$R958))</f>
        <v/>
      </c>
      <c r="P959" s="17" t="str">
        <f aca="false">IF($C959="","",IF($F959="理論",(N($O959)+N($N959))-N($G959),(N($O959)+N($N959))-N($I959)))</f>
        <v/>
      </c>
      <c r="Q959" s="17" t="str">
        <f aca="false">IF($C959="","",MAX(1,N(商品マスタ!$K958)))</f>
        <v/>
      </c>
      <c r="R959" s="39" t="str">
        <f aca="false">IF($C959="","",IF(N($P959)/N($Q959)&lt;=0,"",ROUNDUP(N($P959)/N($Q959),0)))</f>
        <v/>
      </c>
      <c r="S959" s="14"/>
      <c r="T959" s="40" t="str">
        <f aca="false">IF($C959="","",N(商品マスタ!$M958))</f>
        <v/>
      </c>
      <c r="U959" s="40" t="str">
        <f aca="false">IF($S959="","",N($S959)*N($T959))</f>
        <v/>
      </c>
      <c r="V959" s="18"/>
    </row>
    <row r="960" customFormat="false" ht="15" hidden="false" customHeight="false" outlineLevel="0" collapsed="false">
      <c r="B960" s="12" t="n">
        <v>954</v>
      </c>
      <c r="C960" s="36" t="str">
        <f aca="false">IF(商品マスタ!$C959="","",商品マスタ!$C959)</f>
        <v/>
      </c>
      <c r="D960" s="12" t="str">
        <f aca="false">IF($C960="","",商品マスタ!$D959)</f>
        <v/>
      </c>
      <c r="E960" s="12" t="str">
        <f aca="false">IF($C960="","",商品マスタ!$G959)</f>
        <v/>
      </c>
      <c r="F960" s="12" t="str">
        <f aca="false">IF($C960="","",IF(商品マスタ!$P959="","理論",商品マスタ!$P959))</f>
        <v/>
      </c>
      <c r="G960" s="17" t="str">
        <f aca="false">IF($C960="","",N(商品マスタ!$H959))</f>
        <v/>
      </c>
      <c r="H960" s="14"/>
      <c r="I960" s="17" t="str">
        <f aca="false">IF($C960="","",N($H960)*N(商品マスタ!$N959))</f>
        <v/>
      </c>
      <c r="J960" s="17" t="str">
        <f aca="false">IF($C960="","",N($I960)-N($G960))</f>
        <v/>
      </c>
      <c r="K960" s="37" t="str">
        <f aca="false">IF($C960="","",N(商品マスタ!$I959))</f>
        <v/>
      </c>
      <c r="L960" s="17" t="str">
        <f aca="false">IF($C960="","",MAX(1,N(商品マスタ!$J959)))</f>
        <v/>
      </c>
      <c r="M960" s="38" t="str">
        <f aca="false">IF($C960="","",N(TOP!$C$16)*N($K960))</f>
        <v/>
      </c>
      <c r="N960" s="17" t="str">
        <f aca="false">IF($C960="","",ROUNDUP(N($M960)/N($L960),0))</f>
        <v/>
      </c>
      <c r="O960" s="17" t="str">
        <f aca="false">IF($C960="","",N(商品マスタ!$R959))</f>
        <v/>
      </c>
      <c r="P960" s="17" t="str">
        <f aca="false">IF($C960="","",IF($F960="理論",(N($O960)+N($N960))-N($G960),(N($O960)+N($N960))-N($I960)))</f>
        <v/>
      </c>
      <c r="Q960" s="17" t="str">
        <f aca="false">IF($C960="","",MAX(1,N(商品マスタ!$K959)))</f>
        <v/>
      </c>
      <c r="R960" s="39" t="str">
        <f aca="false">IF($C960="","",IF(N($P960)/N($Q960)&lt;=0,"",ROUNDUP(N($P960)/N($Q960),0)))</f>
        <v/>
      </c>
      <c r="S960" s="14"/>
      <c r="T960" s="40" t="str">
        <f aca="false">IF($C960="","",N(商品マスタ!$M959))</f>
        <v/>
      </c>
      <c r="U960" s="40" t="str">
        <f aca="false">IF($S960="","",N($S960)*N($T960))</f>
        <v/>
      </c>
      <c r="V960" s="18"/>
    </row>
    <row r="961" customFormat="false" ht="15" hidden="false" customHeight="false" outlineLevel="0" collapsed="false">
      <c r="B961" s="12" t="n">
        <v>955</v>
      </c>
      <c r="C961" s="36" t="str">
        <f aca="false">IF(商品マスタ!$C960="","",商品マスタ!$C960)</f>
        <v/>
      </c>
      <c r="D961" s="12" t="str">
        <f aca="false">IF($C961="","",商品マスタ!$D960)</f>
        <v/>
      </c>
      <c r="E961" s="12" t="str">
        <f aca="false">IF($C961="","",商品マスタ!$G960)</f>
        <v/>
      </c>
      <c r="F961" s="12" t="str">
        <f aca="false">IF($C961="","",IF(商品マスタ!$P960="","理論",商品マスタ!$P960))</f>
        <v/>
      </c>
      <c r="G961" s="17" t="str">
        <f aca="false">IF($C961="","",N(商品マスタ!$H960))</f>
        <v/>
      </c>
      <c r="H961" s="14"/>
      <c r="I961" s="17" t="str">
        <f aca="false">IF($C961="","",N($H961)*N(商品マスタ!$N960))</f>
        <v/>
      </c>
      <c r="J961" s="17" t="str">
        <f aca="false">IF($C961="","",N($I961)-N($G961))</f>
        <v/>
      </c>
      <c r="K961" s="37" t="str">
        <f aca="false">IF($C961="","",N(商品マスタ!$I960))</f>
        <v/>
      </c>
      <c r="L961" s="17" t="str">
        <f aca="false">IF($C961="","",MAX(1,N(商品マスタ!$J960)))</f>
        <v/>
      </c>
      <c r="M961" s="38" t="str">
        <f aca="false">IF($C961="","",N(TOP!$C$16)*N($K961))</f>
        <v/>
      </c>
      <c r="N961" s="17" t="str">
        <f aca="false">IF($C961="","",ROUNDUP(N($M961)/N($L961),0))</f>
        <v/>
      </c>
      <c r="O961" s="17" t="str">
        <f aca="false">IF($C961="","",N(商品マスタ!$R960))</f>
        <v/>
      </c>
      <c r="P961" s="17" t="str">
        <f aca="false">IF($C961="","",IF($F961="理論",(N($O961)+N($N961))-N($G961),(N($O961)+N($N961))-N($I961)))</f>
        <v/>
      </c>
      <c r="Q961" s="17" t="str">
        <f aca="false">IF($C961="","",MAX(1,N(商品マスタ!$K960)))</f>
        <v/>
      </c>
      <c r="R961" s="39" t="str">
        <f aca="false">IF($C961="","",IF(N($P961)/N($Q961)&lt;=0,"",ROUNDUP(N($P961)/N($Q961),0)))</f>
        <v/>
      </c>
      <c r="S961" s="14"/>
      <c r="T961" s="40" t="str">
        <f aca="false">IF($C961="","",N(商品マスタ!$M960))</f>
        <v/>
      </c>
      <c r="U961" s="40" t="str">
        <f aca="false">IF($S961="","",N($S961)*N($T961))</f>
        <v/>
      </c>
      <c r="V961" s="18"/>
    </row>
    <row r="962" customFormat="false" ht="15" hidden="false" customHeight="false" outlineLevel="0" collapsed="false">
      <c r="B962" s="12" t="n">
        <v>956</v>
      </c>
      <c r="C962" s="36" t="str">
        <f aca="false">IF(商品マスタ!$C961="","",商品マスタ!$C961)</f>
        <v/>
      </c>
      <c r="D962" s="12" t="str">
        <f aca="false">IF($C962="","",商品マスタ!$D961)</f>
        <v/>
      </c>
      <c r="E962" s="12" t="str">
        <f aca="false">IF($C962="","",商品マスタ!$G961)</f>
        <v/>
      </c>
      <c r="F962" s="12" t="str">
        <f aca="false">IF($C962="","",IF(商品マスタ!$P961="","理論",商品マスタ!$P961))</f>
        <v/>
      </c>
      <c r="G962" s="17" t="str">
        <f aca="false">IF($C962="","",N(商品マスタ!$H961))</f>
        <v/>
      </c>
      <c r="H962" s="14"/>
      <c r="I962" s="17" t="str">
        <f aca="false">IF($C962="","",N($H962)*N(商品マスタ!$N961))</f>
        <v/>
      </c>
      <c r="J962" s="17" t="str">
        <f aca="false">IF($C962="","",N($I962)-N($G962))</f>
        <v/>
      </c>
      <c r="K962" s="37" t="str">
        <f aca="false">IF($C962="","",N(商品マスタ!$I961))</f>
        <v/>
      </c>
      <c r="L962" s="17" t="str">
        <f aca="false">IF($C962="","",MAX(1,N(商品マスタ!$J961)))</f>
        <v/>
      </c>
      <c r="M962" s="38" t="str">
        <f aca="false">IF($C962="","",N(TOP!$C$16)*N($K962))</f>
        <v/>
      </c>
      <c r="N962" s="17" t="str">
        <f aca="false">IF($C962="","",ROUNDUP(N($M962)/N($L962),0))</f>
        <v/>
      </c>
      <c r="O962" s="17" t="str">
        <f aca="false">IF($C962="","",N(商品マスタ!$R961))</f>
        <v/>
      </c>
      <c r="P962" s="17" t="str">
        <f aca="false">IF($C962="","",IF($F962="理論",(N($O962)+N($N962))-N($G962),(N($O962)+N($N962))-N($I962)))</f>
        <v/>
      </c>
      <c r="Q962" s="17" t="str">
        <f aca="false">IF($C962="","",MAX(1,N(商品マスタ!$K961)))</f>
        <v/>
      </c>
      <c r="R962" s="39" t="str">
        <f aca="false">IF($C962="","",IF(N($P962)/N($Q962)&lt;=0,"",ROUNDUP(N($P962)/N($Q962),0)))</f>
        <v/>
      </c>
      <c r="S962" s="14"/>
      <c r="T962" s="40" t="str">
        <f aca="false">IF($C962="","",N(商品マスタ!$M961))</f>
        <v/>
      </c>
      <c r="U962" s="40" t="str">
        <f aca="false">IF($S962="","",N($S962)*N($T962))</f>
        <v/>
      </c>
      <c r="V962" s="18"/>
    </row>
    <row r="963" customFormat="false" ht="15" hidden="false" customHeight="false" outlineLevel="0" collapsed="false">
      <c r="B963" s="12" t="n">
        <v>957</v>
      </c>
      <c r="C963" s="36" t="str">
        <f aca="false">IF(商品マスタ!$C962="","",商品マスタ!$C962)</f>
        <v/>
      </c>
      <c r="D963" s="12" t="str">
        <f aca="false">IF($C963="","",商品マスタ!$D962)</f>
        <v/>
      </c>
      <c r="E963" s="12" t="str">
        <f aca="false">IF($C963="","",商品マスタ!$G962)</f>
        <v/>
      </c>
      <c r="F963" s="12" t="str">
        <f aca="false">IF($C963="","",IF(商品マスタ!$P962="","理論",商品マスタ!$P962))</f>
        <v/>
      </c>
      <c r="G963" s="17" t="str">
        <f aca="false">IF($C963="","",N(商品マスタ!$H962))</f>
        <v/>
      </c>
      <c r="H963" s="14"/>
      <c r="I963" s="17" t="str">
        <f aca="false">IF($C963="","",N($H963)*N(商品マスタ!$N962))</f>
        <v/>
      </c>
      <c r="J963" s="17" t="str">
        <f aca="false">IF($C963="","",N($I963)-N($G963))</f>
        <v/>
      </c>
      <c r="K963" s="37" t="str">
        <f aca="false">IF($C963="","",N(商品マスタ!$I962))</f>
        <v/>
      </c>
      <c r="L963" s="17" t="str">
        <f aca="false">IF($C963="","",MAX(1,N(商品マスタ!$J962)))</f>
        <v/>
      </c>
      <c r="M963" s="38" t="str">
        <f aca="false">IF($C963="","",N(TOP!$C$16)*N($K963))</f>
        <v/>
      </c>
      <c r="N963" s="17" t="str">
        <f aca="false">IF($C963="","",ROUNDUP(N($M963)/N($L963),0))</f>
        <v/>
      </c>
      <c r="O963" s="17" t="str">
        <f aca="false">IF($C963="","",N(商品マスタ!$R962))</f>
        <v/>
      </c>
      <c r="P963" s="17" t="str">
        <f aca="false">IF($C963="","",IF($F963="理論",(N($O963)+N($N963))-N($G963),(N($O963)+N($N963))-N($I963)))</f>
        <v/>
      </c>
      <c r="Q963" s="17" t="str">
        <f aca="false">IF($C963="","",MAX(1,N(商品マスタ!$K962)))</f>
        <v/>
      </c>
      <c r="R963" s="39" t="str">
        <f aca="false">IF($C963="","",IF(N($P963)/N($Q963)&lt;=0,"",ROUNDUP(N($P963)/N($Q963),0)))</f>
        <v/>
      </c>
      <c r="S963" s="14"/>
      <c r="T963" s="40" t="str">
        <f aca="false">IF($C963="","",N(商品マスタ!$M962))</f>
        <v/>
      </c>
      <c r="U963" s="40" t="str">
        <f aca="false">IF($S963="","",N($S963)*N($T963))</f>
        <v/>
      </c>
      <c r="V963" s="18"/>
    </row>
    <row r="964" customFormat="false" ht="15" hidden="false" customHeight="false" outlineLevel="0" collapsed="false">
      <c r="B964" s="12" t="n">
        <v>958</v>
      </c>
      <c r="C964" s="36" t="str">
        <f aca="false">IF(商品マスタ!$C963="","",商品マスタ!$C963)</f>
        <v/>
      </c>
      <c r="D964" s="12" t="str">
        <f aca="false">IF($C964="","",商品マスタ!$D963)</f>
        <v/>
      </c>
      <c r="E964" s="12" t="str">
        <f aca="false">IF($C964="","",商品マスタ!$G963)</f>
        <v/>
      </c>
      <c r="F964" s="12" t="str">
        <f aca="false">IF($C964="","",IF(商品マスタ!$P963="","理論",商品マスタ!$P963))</f>
        <v/>
      </c>
      <c r="G964" s="17" t="str">
        <f aca="false">IF($C964="","",N(商品マスタ!$H963))</f>
        <v/>
      </c>
      <c r="H964" s="14"/>
      <c r="I964" s="17" t="str">
        <f aca="false">IF($C964="","",N($H964)*N(商品マスタ!$N963))</f>
        <v/>
      </c>
      <c r="J964" s="17" t="str">
        <f aca="false">IF($C964="","",N($I964)-N($G964))</f>
        <v/>
      </c>
      <c r="K964" s="37" t="str">
        <f aca="false">IF($C964="","",N(商品マスタ!$I963))</f>
        <v/>
      </c>
      <c r="L964" s="17" t="str">
        <f aca="false">IF($C964="","",MAX(1,N(商品マスタ!$J963)))</f>
        <v/>
      </c>
      <c r="M964" s="38" t="str">
        <f aca="false">IF($C964="","",N(TOP!$C$16)*N($K964))</f>
        <v/>
      </c>
      <c r="N964" s="17" t="str">
        <f aca="false">IF($C964="","",ROUNDUP(N($M964)/N($L964),0))</f>
        <v/>
      </c>
      <c r="O964" s="17" t="str">
        <f aca="false">IF($C964="","",N(商品マスタ!$R963))</f>
        <v/>
      </c>
      <c r="P964" s="17" t="str">
        <f aca="false">IF($C964="","",IF($F964="理論",(N($O964)+N($N964))-N($G964),(N($O964)+N($N964))-N($I964)))</f>
        <v/>
      </c>
      <c r="Q964" s="17" t="str">
        <f aca="false">IF($C964="","",MAX(1,N(商品マスタ!$K963)))</f>
        <v/>
      </c>
      <c r="R964" s="39" t="str">
        <f aca="false">IF($C964="","",IF(N($P964)/N($Q964)&lt;=0,"",ROUNDUP(N($P964)/N($Q964),0)))</f>
        <v/>
      </c>
      <c r="S964" s="14"/>
      <c r="T964" s="40" t="str">
        <f aca="false">IF($C964="","",N(商品マスタ!$M963))</f>
        <v/>
      </c>
      <c r="U964" s="40" t="str">
        <f aca="false">IF($S964="","",N($S964)*N($T964))</f>
        <v/>
      </c>
      <c r="V964" s="18"/>
    </row>
    <row r="965" customFormat="false" ht="15" hidden="false" customHeight="false" outlineLevel="0" collapsed="false">
      <c r="B965" s="12" t="n">
        <v>959</v>
      </c>
      <c r="C965" s="36" t="str">
        <f aca="false">IF(商品マスタ!$C964="","",商品マスタ!$C964)</f>
        <v/>
      </c>
      <c r="D965" s="12" t="str">
        <f aca="false">IF($C965="","",商品マスタ!$D964)</f>
        <v/>
      </c>
      <c r="E965" s="12" t="str">
        <f aca="false">IF($C965="","",商品マスタ!$G964)</f>
        <v/>
      </c>
      <c r="F965" s="12" t="str">
        <f aca="false">IF($C965="","",IF(商品マスタ!$P964="","理論",商品マスタ!$P964))</f>
        <v/>
      </c>
      <c r="G965" s="17" t="str">
        <f aca="false">IF($C965="","",N(商品マスタ!$H964))</f>
        <v/>
      </c>
      <c r="H965" s="14"/>
      <c r="I965" s="17" t="str">
        <f aca="false">IF($C965="","",N($H965)*N(商品マスタ!$N964))</f>
        <v/>
      </c>
      <c r="J965" s="17" t="str">
        <f aca="false">IF($C965="","",N($I965)-N($G965))</f>
        <v/>
      </c>
      <c r="K965" s="37" t="str">
        <f aca="false">IF($C965="","",N(商品マスタ!$I964))</f>
        <v/>
      </c>
      <c r="L965" s="17" t="str">
        <f aca="false">IF($C965="","",MAX(1,N(商品マスタ!$J964)))</f>
        <v/>
      </c>
      <c r="M965" s="38" t="str">
        <f aca="false">IF($C965="","",N(TOP!$C$16)*N($K965))</f>
        <v/>
      </c>
      <c r="N965" s="17" t="str">
        <f aca="false">IF($C965="","",ROUNDUP(N($M965)/N($L965),0))</f>
        <v/>
      </c>
      <c r="O965" s="17" t="str">
        <f aca="false">IF($C965="","",N(商品マスタ!$R964))</f>
        <v/>
      </c>
      <c r="P965" s="17" t="str">
        <f aca="false">IF($C965="","",IF($F965="理論",(N($O965)+N($N965))-N($G965),(N($O965)+N($N965))-N($I965)))</f>
        <v/>
      </c>
      <c r="Q965" s="17" t="str">
        <f aca="false">IF($C965="","",MAX(1,N(商品マスタ!$K964)))</f>
        <v/>
      </c>
      <c r="R965" s="39" t="str">
        <f aca="false">IF($C965="","",IF(N($P965)/N($Q965)&lt;=0,"",ROUNDUP(N($P965)/N($Q965),0)))</f>
        <v/>
      </c>
      <c r="S965" s="14"/>
      <c r="T965" s="40" t="str">
        <f aca="false">IF($C965="","",N(商品マスタ!$M964))</f>
        <v/>
      </c>
      <c r="U965" s="40" t="str">
        <f aca="false">IF($S965="","",N($S965)*N($T965))</f>
        <v/>
      </c>
      <c r="V965" s="18"/>
    </row>
    <row r="966" customFormat="false" ht="15" hidden="false" customHeight="false" outlineLevel="0" collapsed="false">
      <c r="B966" s="12" t="n">
        <v>960</v>
      </c>
      <c r="C966" s="36" t="str">
        <f aca="false">IF(商品マスタ!$C965="","",商品マスタ!$C965)</f>
        <v/>
      </c>
      <c r="D966" s="12" t="str">
        <f aca="false">IF($C966="","",商品マスタ!$D965)</f>
        <v/>
      </c>
      <c r="E966" s="12" t="str">
        <f aca="false">IF($C966="","",商品マスタ!$G965)</f>
        <v/>
      </c>
      <c r="F966" s="12" t="str">
        <f aca="false">IF($C966="","",IF(商品マスタ!$P965="","理論",商品マスタ!$P965))</f>
        <v/>
      </c>
      <c r="G966" s="17" t="str">
        <f aca="false">IF($C966="","",N(商品マスタ!$H965))</f>
        <v/>
      </c>
      <c r="H966" s="14"/>
      <c r="I966" s="17" t="str">
        <f aca="false">IF($C966="","",N($H966)*N(商品マスタ!$N965))</f>
        <v/>
      </c>
      <c r="J966" s="17" t="str">
        <f aca="false">IF($C966="","",N($I966)-N($G966))</f>
        <v/>
      </c>
      <c r="K966" s="37" t="str">
        <f aca="false">IF($C966="","",N(商品マスタ!$I965))</f>
        <v/>
      </c>
      <c r="L966" s="17" t="str">
        <f aca="false">IF($C966="","",MAX(1,N(商品マスタ!$J965)))</f>
        <v/>
      </c>
      <c r="M966" s="38" t="str">
        <f aca="false">IF($C966="","",N(TOP!$C$16)*N($K966))</f>
        <v/>
      </c>
      <c r="N966" s="17" t="str">
        <f aca="false">IF($C966="","",ROUNDUP(N($M966)/N($L966),0))</f>
        <v/>
      </c>
      <c r="O966" s="17" t="str">
        <f aca="false">IF($C966="","",N(商品マスタ!$R965))</f>
        <v/>
      </c>
      <c r="P966" s="17" t="str">
        <f aca="false">IF($C966="","",IF($F966="理論",(N($O966)+N($N966))-N($G966),(N($O966)+N($N966))-N($I966)))</f>
        <v/>
      </c>
      <c r="Q966" s="17" t="str">
        <f aca="false">IF($C966="","",MAX(1,N(商品マスタ!$K965)))</f>
        <v/>
      </c>
      <c r="R966" s="39" t="str">
        <f aca="false">IF($C966="","",IF(N($P966)/N($Q966)&lt;=0,"",ROUNDUP(N($P966)/N($Q966),0)))</f>
        <v/>
      </c>
      <c r="S966" s="14"/>
      <c r="T966" s="40" t="str">
        <f aca="false">IF($C966="","",N(商品マスタ!$M965))</f>
        <v/>
      </c>
      <c r="U966" s="40" t="str">
        <f aca="false">IF($S966="","",N($S966)*N($T966))</f>
        <v/>
      </c>
      <c r="V966" s="18"/>
    </row>
    <row r="967" customFormat="false" ht="15" hidden="false" customHeight="false" outlineLevel="0" collapsed="false">
      <c r="B967" s="12" t="n">
        <v>961</v>
      </c>
      <c r="C967" s="36" t="str">
        <f aca="false">IF(商品マスタ!$C966="","",商品マスタ!$C966)</f>
        <v/>
      </c>
      <c r="D967" s="12" t="str">
        <f aca="false">IF($C967="","",商品マスタ!$D966)</f>
        <v/>
      </c>
      <c r="E967" s="12" t="str">
        <f aca="false">IF($C967="","",商品マスタ!$G966)</f>
        <v/>
      </c>
      <c r="F967" s="12" t="str">
        <f aca="false">IF($C967="","",IF(商品マスタ!$P966="","理論",商品マスタ!$P966))</f>
        <v/>
      </c>
      <c r="G967" s="17" t="str">
        <f aca="false">IF($C967="","",N(商品マスタ!$H966))</f>
        <v/>
      </c>
      <c r="H967" s="14"/>
      <c r="I967" s="17" t="str">
        <f aca="false">IF($C967="","",N($H967)*N(商品マスタ!$N966))</f>
        <v/>
      </c>
      <c r="J967" s="17" t="str">
        <f aca="false">IF($C967="","",N($I967)-N($G967))</f>
        <v/>
      </c>
      <c r="K967" s="37" t="str">
        <f aca="false">IF($C967="","",N(商品マスタ!$I966))</f>
        <v/>
      </c>
      <c r="L967" s="17" t="str">
        <f aca="false">IF($C967="","",MAX(1,N(商品マスタ!$J966)))</f>
        <v/>
      </c>
      <c r="M967" s="38" t="str">
        <f aca="false">IF($C967="","",N(TOP!$C$16)*N($K967))</f>
        <v/>
      </c>
      <c r="N967" s="17" t="str">
        <f aca="false">IF($C967="","",ROUNDUP(N($M967)/N($L967),0))</f>
        <v/>
      </c>
      <c r="O967" s="17" t="str">
        <f aca="false">IF($C967="","",N(商品マスタ!$R966))</f>
        <v/>
      </c>
      <c r="P967" s="17" t="str">
        <f aca="false">IF($C967="","",IF($F967="理論",(N($O967)+N($N967))-N($G967),(N($O967)+N($N967))-N($I967)))</f>
        <v/>
      </c>
      <c r="Q967" s="17" t="str">
        <f aca="false">IF($C967="","",MAX(1,N(商品マスタ!$K966)))</f>
        <v/>
      </c>
      <c r="R967" s="39" t="str">
        <f aca="false">IF($C967="","",IF(N($P967)/N($Q967)&lt;=0,"",ROUNDUP(N($P967)/N($Q967),0)))</f>
        <v/>
      </c>
      <c r="S967" s="14"/>
      <c r="T967" s="40" t="str">
        <f aca="false">IF($C967="","",N(商品マスタ!$M966))</f>
        <v/>
      </c>
      <c r="U967" s="40" t="str">
        <f aca="false">IF($S967="","",N($S967)*N($T967))</f>
        <v/>
      </c>
      <c r="V967" s="18"/>
    </row>
    <row r="968" customFormat="false" ht="15" hidden="false" customHeight="false" outlineLevel="0" collapsed="false">
      <c r="B968" s="12" t="n">
        <v>962</v>
      </c>
      <c r="C968" s="36" t="str">
        <f aca="false">IF(商品マスタ!$C967="","",商品マスタ!$C967)</f>
        <v/>
      </c>
      <c r="D968" s="12" t="str">
        <f aca="false">IF($C968="","",商品マスタ!$D967)</f>
        <v/>
      </c>
      <c r="E968" s="12" t="str">
        <f aca="false">IF($C968="","",商品マスタ!$G967)</f>
        <v/>
      </c>
      <c r="F968" s="12" t="str">
        <f aca="false">IF($C968="","",IF(商品マスタ!$P967="","理論",商品マスタ!$P967))</f>
        <v/>
      </c>
      <c r="G968" s="17" t="str">
        <f aca="false">IF($C968="","",N(商品マスタ!$H967))</f>
        <v/>
      </c>
      <c r="H968" s="14"/>
      <c r="I968" s="17" t="str">
        <f aca="false">IF($C968="","",N($H968)*N(商品マスタ!$N967))</f>
        <v/>
      </c>
      <c r="J968" s="17" t="str">
        <f aca="false">IF($C968="","",N($I968)-N($G968))</f>
        <v/>
      </c>
      <c r="K968" s="37" t="str">
        <f aca="false">IF($C968="","",N(商品マスタ!$I967))</f>
        <v/>
      </c>
      <c r="L968" s="17" t="str">
        <f aca="false">IF($C968="","",MAX(1,N(商品マスタ!$J967)))</f>
        <v/>
      </c>
      <c r="M968" s="38" t="str">
        <f aca="false">IF($C968="","",N(TOP!$C$16)*N($K968))</f>
        <v/>
      </c>
      <c r="N968" s="17" t="str">
        <f aca="false">IF($C968="","",ROUNDUP(N($M968)/N($L968),0))</f>
        <v/>
      </c>
      <c r="O968" s="17" t="str">
        <f aca="false">IF($C968="","",N(商品マスタ!$R967))</f>
        <v/>
      </c>
      <c r="P968" s="17" t="str">
        <f aca="false">IF($C968="","",IF($F968="理論",(N($O968)+N($N968))-N($G968),(N($O968)+N($N968))-N($I968)))</f>
        <v/>
      </c>
      <c r="Q968" s="17" t="str">
        <f aca="false">IF($C968="","",MAX(1,N(商品マスタ!$K967)))</f>
        <v/>
      </c>
      <c r="R968" s="39" t="str">
        <f aca="false">IF($C968="","",IF(N($P968)/N($Q968)&lt;=0,"",ROUNDUP(N($P968)/N($Q968),0)))</f>
        <v/>
      </c>
      <c r="S968" s="14"/>
      <c r="T968" s="40" t="str">
        <f aca="false">IF($C968="","",N(商品マスタ!$M967))</f>
        <v/>
      </c>
      <c r="U968" s="40" t="str">
        <f aca="false">IF($S968="","",N($S968)*N($T968))</f>
        <v/>
      </c>
      <c r="V968" s="18"/>
    </row>
    <row r="969" customFormat="false" ht="15" hidden="false" customHeight="false" outlineLevel="0" collapsed="false">
      <c r="B969" s="12" t="n">
        <v>963</v>
      </c>
      <c r="C969" s="36" t="str">
        <f aca="false">IF(商品マスタ!$C968="","",商品マスタ!$C968)</f>
        <v/>
      </c>
      <c r="D969" s="12" t="str">
        <f aca="false">IF($C969="","",商品マスタ!$D968)</f>
        <v/>
      </c>
      <c r="E969" s="12" t="str">
        <f aca="false">IF($C969="","",商品マスタ!$G968)</f>
        <v/>
      </c>
      <c r="F969" s="12" t="str">
        <f aca="false">IF($C969="","",IF(商品マスタ!$P968="","理論",商品マスタ!$P968))</f>
        <v/>
      </c>
      <c r="G969" s="17" t="str">
        <f aca="false">IF($C969="","",N(商品マスタ!$H968))</f>
        <v/>
      </c>
      <c r="H969" s="14"/>
      <c r="I969" s="17" t="str">
        <f aca="false">IF($C969="","",N($H969)*N(商品マスタ!$N968))</f>
        <v/>
      </c>
      <c r="J969" s="17" t="str">
        <f aca="false">IF($C969="","",N($I969)-N($G969))</f>
        <v/>
      </c>
      <c r="K969" s="37" t="str">
        <f aca="false">IF($C969="","",N(商品マスタ!$I968))</f>
        <v/>
      </c>
      <c r="L969" s="17" t="str">
        <f aca="false">IF($C969="","",MAX(1,N(商品マスタ!$J968)))</f>
        <v/>
      </c>
      <c r="M969" s="38" t="str">
        <f aca="false">IF($C969="","",N(TOP!$C$16)*N($K969))</f>
        <v/>
      </c>
      <c r="N969" s="17" t="str">
        <f aca="false">IF($C969="","",ROUNDUP(N($M969)/N($L969),0))</f>
        <v/>
      </c>
      <c r="O969" s="17" t="str">
        <f aca="false">IF($C969="","",N(商品マスタ!$R968))</f>
        <v/>
      </c>
      <c r="P969" s="17" t="str">
        <f aca="false">IF($C969="","",IF($F969="理論",(N($O969)+N($N969))-N($G969),(N($O969)+N($N969))-N($I969)))</f>
        <v/>
      </c>
      <c r="Q969" s="17" t="str">
        <f aca="false">IF($C969="","",MAX(1,N(商品マスタ!$K968)))</f>
        <v/>
      </c>
      <c r="R969" s="39" t="str">
        <f aca="false">IF($C969="","",IF(N($P969)/N($Q969)&lt;=0,"",ROUNDUP(N($P969)/N($Q969),0)))</f>
        <v/>
      </c>
      <c r="S969" s="14"/>
      <c r="T969" s="40" t="str">
        <f aca="false">IF($C969="","",N(商品マスタ!$M968))</f>
        <v/>
      </c>
      <c r="U969" s="40" t="str">
        <f aca="false">IF($S969="","",N($S969)*N($T969))</f>
        <v/>
      </c>
      <c r="V969" s="18"/>
    </row>
    <row r="970" customFormat="false" ht="15" hidden="false" customHeight="false" outlineLevel="0" collapsed="false">
      <c r="B970" s="12" t="n">
        <v>964</v>
      </c>
      <c r="C970" s="36" t="str">
        <f aca="false">IF(商品マスタ!$C969="","",商品マスタ!$C969)</f>
        <v/>
      </c>
      <c r="D970" s="12" t="str">
        <f aca="false">IF($C970="","",商品マスタ!$D969)</f>
        <v/>
      </c>
      <c r="E970" s="12" t="str">
        <f aca="false">IF($C970="","",商品マスタ!$G969)</f>
        <v/>
      </c>
      <c r="F970" s="12" t="str">
        <f aca="false">IF($C970="","",IF(商品マスタ!$P969="","理論",商品マスタ!$P969))</f>
        <v/>
      </c>
      <c r="G970" s="17" t="str">
        <f aca="false">IF($C970="","",N(商品マスタ!$H969))</f>
        <v/>
      </c>
      <c r="H970" s="14"/>
      <c r="I970" s="17" t="str">
        <f aca="false">IF($C970="","",N($H970)*N(商品マスタ!$N969))</f>
        <v/>
      </c>
      <c r="J970" s="17" t="str">
        <f aca="false">IF($C970="","",N($I970)-N($G970))</f>
        <v/>
      </c>
      <c r="K970" s="37" t="str">
        <f aca="false">IF($C970="","",N(商品マスタ!$I969))</f>
        <v/>
      </c>
      <c r="L970" s="17" t="str">
        <f aca="false">IF($C970="","",MAX(1,N(商品マスタ!$J969)))</f>
        <v/>
      </c>
      <c r="M970" s="38" t="str">
        <f aca="false">IF($C970="","",N(TOP!$C$16)*N($K970))</f>
        <v/>
      </c>
      <c r="N970" s="17" t="str">
        <f aca="false">IF($C970="","",ROUNDUP(N($M970)/N($L970),0))</f>
        <v/>
      </c>
      <c r="O970" s="17" t="str">
        <f aca="false">IF($C970="","",N(商品マスタ!$R969))</f>
        <v/>
      </c>
      <c r="P970" s="17" t="str">
        <f aca="false">IF($C970="","",IF($F970="理論",(N($O970)+N($N970))-N($G970),(N($O970)+N($N970))-N($I970)))</f>
        <v/>
      </c>
      <c r="Q970" s="17" t="str">
        <f aca="false">IF($C970="","",MAX(1,N(商品マスタ!$K969)))</f>
        <v/>
      </c>
      <c r="R970" s="39" t="str">
        <f aca="false">IF($C970="","",IF(N($P970)/N($Q970)&lt;=0,"",ROUNDUP(N($P970)/N($Q970),0)))</f>
        <v/>
      </c>
      <c r="S970" s="14"/>
      <c r="T970" s="40" t="str">
        <f aca="false">IF($C970="","",N(商品マスタ!$M969))</f>
        <v/>
      </c>
      <c r="U970" s="40" t="str">
        <f aca="false">IF($S970="","",N($S970)*N($T970))</f>
        <v/>
      </c>
      <c r="V970" s="18"/>
    </row>
    <row r="971" customFormat="false" ht="15" hidden="false" customHeight="false" outlineLevel="0" collapsed="false">
      <c r="B971" s="12" t="n">
        <v>965</v>
      </c>
      <c r="C971" s="36" t="str">
        <f aca="false">IF(商品マスタ!$C970="","",商品マスタ!$C970)</f>
        <v/>
      </c>
      <c r="D971" s="12" t="str">
        <f aca="false">IF($C971="","",商品マスタ!$D970)</f>
        <v/>
      </c>
      <c r="E971" s="12" t="str">
        <f aca="false">IF($C971="","",商品マスタ!$G970)</f>
        <v/>
      </c>
      <c r="F971" s="12" t="str">
        <f aca="false">IF($C971="","",IF(商品マスタ!$P970="","理論",商品マスタ!$P970))</f>
        <v/>
      </c>
      <c r="G971" s="17" t="str">
        <f aca="false">IF($C971="","",N(商品マスタ!$H970))</f>
        <v/>
      </c>
      <c r="H971" s="14"/>
      <c r="I971" s="17" t="str">
        <f aca="false">IF($C971="","",N($H971)*N(商品マスタ!$N970))</f>
        <v/>
      </c>
      <c r="J971" s="17" t="str">
        <f aca="false">IF($C971="","",N($I971)-N($G971))</f>
        <v/>
      </c>
      <c r="K971" s="37" t="str">
        <f aca="false">IF($C971="","",N(商品マスタ!$I970))</f>
        <v/>
      </c>
      <c r="L971" s="17" t="str">
        <f aca="false">IF($C971="","",MAX(1,N(商品マスタ!$J970)))</f>
        <v/>
      </c>
      <c r="M971" s="38" t="str">
        <f aca="false">IF($C971="","",N(TOP!$C$16)*N($K971))</f>
        <v/>
      </c>
      <c r="N971" s="17" t="str">
        <f aca="false">IF($C971="","",ROUNDUP(N($M971)/N($L971),0))</f>
        <v/>
      </c>
      <c r="O971" s="17" t="str">
        <f aca="false">IF($C971="","",N(商品マスタ!$R970))</f>
        <v/>
      </c>
      <c r="P971" s="17" t="str">
        <f aca="false">IF($C971="","",IF($F971="理論",(N($O971)+N($N971))-N($G971),(N($O971)+N($N971))-N($I971)))</f>
        <v/>
      </c>
      <c r="Q971" s="17" t="str">
        <f aca="false">IF($C971="","",MAX(1,N(商品マスタ!$K970)))</f>
        <v/>
      </c>
      <c r="R971" s="39" t="str">
        <f aca="false">IF($C971="","",IF(N($P971)/N($Q971)&lt;=0,"",ROUNDUP(N($P971)/N($Q971),0)))</f>
        <v/>
      </c>
      <c r="S971" s="14"/>
      <c r="T971" s="40" t="str">
        <f aca="false">IF($C971="","",N(商品マスタ!$M970))</f>
        <v/>
      </c>
      <c r="U971" s="40" t="str">
        <f aca="false">IF($S971="","",N($S971)*N($T971))</f>
        <v/>
      </c>
      <c r="V971" s="18"/>
    </row>
    <row r="972" customFormat="false" ht="15" hidden="false" customHeight="false" outlineLevel="0" collapsed="false">
      <c r="B972" s="12" t="n">
        <v>966</v>
      </c>
      <c r="C972" s="36" t="str">
        <f aca="false">IF(商品マスタ!$C971="","",商品マスタ!$C971)</f>
        <v/>
      </c>
      <c r="D972" s="12" t="str">
        <f aca="false">IF($C972="","",商品マスタ!$D971)</f>
        <v/>
      </c>
      <c r="E972" s="12" t="str">
        <f aca="false">IF($C972="","",商品マスタ!$G971)</f>
        <v/>
      </c>
      <c r="F972" s="12" t="str">
        <f aca="false">IF($C972="","",IF(商品マスタ!$P971="","理論",商品マスタ!$P971))</f>
        <v/>
      </c>
      <c r="G972" s="17" t="str">
        <f aca="false">IF($C972="","",N(商品マスタ!$H971))</f>
        <v/>
      </c>
      <c r="H972" s="14"/>
      <c r="I972" s="17" t="str">
        <f aca="false">IF($C972="","",N($H972)*N(商品マスタ!$N971))</f>
        <v/>
      </c>
      <c r="J972" s="17" t="str">
        <f aca="false">IF($C972="","",N($I972)-N($G972))</f>
        <v/>
      </c>
      <c r="K972" s="37" t="str">
        <f aca="false">IF($C972="","",N(商品マスタ!$I971))</f>
        <v/>
      </c>
      <c r="L972" s="17" t="str">
        <f aca="false">IF($C972="","",MAX(1,N(商品マスタ!$J971)))</f>
        <v/>
      </c>
      <c r="M972" s="38" t="str">
        <f aca="false">IF($C972="","",N(TOP!$C$16)*N($K972))</f>
        <v/>
      </c>
      <c r="N972" s="17" t="str">
        <f aca="false">IF($C972="","",ROUNDUP(N($M972)/N($L972),0))</f>
        <v/>
      </c>
      <c r="O972" s="17" t="str">
        <f aca="false">IF($C972="","",N(商品マスタ!$R971))</f>
        <v/>
      </c>
      <c r="P972" s="17" t="str">
        <f aca="false">IF($C972="","",IF($F972="理論",(N($O972)+N($N972))-N($G972),(N($O972)+N($N972))-N($I972)))</f>
        <v/>
      </c>
      <c r="Q972" s="17" t="str">
        <f aca="false">IF($C972="","",MAX(1,N(商品マスタ!$K971)))</f>
        <v/>
      </c>
      <c r="R972" s="39" t="str">
        <f aca="false">IF($C972="","",IF(N($P972)/N($Q972)&lt;=0,"",ROUNDUP(N($P972)/N($Q972),0)))</f>
        <v/>
      </c>
      <c r="S972" s="14"/>
      <c r="T972" s="40" t="str">
        <f aca="false">IF($C972="","",N(商品マスタ!$M971))</f>
        <v/>
      </c>
      <c r="U972" s="40" t="str">
        <f aca="false">IF($S972="","",N($S972)*N($T972))</f>
        <v/>
      </c>
      <c r="V972" s="18"/>
    </row>
    <row r="973" customFormat="false" ht="15" hidden="false" customHeight="false" outlineLevel="0" collapsed="false">
      <c r="B973" s="12" t="n">
        <v>967</v>
      </c>
      <c r="C973" s="36" t="str">
        <f aca="false">IF(商品マスタ!$C972="","",商品マスタ!$C972)</f>
        <v/>
      </c>
      <c r="D973" s="12" t="str">
        <f aca="false">IF($C973="","",商品マスタ!$D972)</f>
        <v/>
      </c>
      <c r="E973" s="12" t="str">
        <f aca="false">IF($C973="","",商品マスタ!$G972)</f>
        <v/>
      </c>
      <c r="F973" s="12" t="str">
        <f aca="false">IF($C973="","",IF(商品マスタ!$P972="","理論",商品マスタ!$P972))</f>
        <v/>
      </c>
      <c r="G973" s="17" t="str">
        <f aca="false">IF($C973="","",N(商品マスタ!$H972))</f>
        <v/>
      </c>
      <c r="H973" s="14"/>
      <c r="I973" s="17" t="str">
        <f aca="false">IF($C973="","",N($H973)*N(商品マスタ!$N972))</f>
        <v/>
      </c>
      <c r="J973" s="17" t="str">
        <f aca="false">IF($C973="","",N($I973)-N($G973))</f>
        <v/>
      </c>
      <c r="K973" s="37" t="str">
        <f aca="false">IF($C973="","",N(商品マスタ!$I972))</f>
        <v/>
      </c>
      <c r="L973" s="17" t="str">
        <f aca="false">IF($C973="","",MAX(1,N(商品マスタ!$J972)))</f>
        <v/>
      </c>
      <c r="M973" s="38" t="str">
        <f aca="false">IF($C973="","",N(TOP!$C$16)*N($K973))</f>
        <v/>
      </c>
      <c r="N973" s="17" t="str">
        <f aca="false">IF($C973="","",ROUNDUP(N($M973)/N($L973),0))</f>
        <v/>
      </c>
      <c r="O973" s="17" t="str">
        <f aca="false">IF($C973="","",N(商品マスタ!$R972))</f>
        <v/>
      </c>
      <c r="P973" s="17" t="str">
        <f aca="false">IF($C973="","",IF($F973="理論",(N($O973)+N($N973))-N($G973),(N($O973)+N($N973))-N($I973)))</f>
        <v/>
      </c>
      <c r="Q973" s="17" t="str">
        <f aca="false">IF($C973="","",MAX(1,N(商品マスタ!$K972)))</f>
        <v/>
      </c>
      <c r="R973" s="39" t="str">
        <f aca="false">IF($C973="","",IF(N($P973)/N($Q973)&lt;=0,"",ROUNDUP(N($P973)/N($Q973),0)))</f>
        <v/>
      </c>
      <c r="S973" s="14"/>
      <c r="T973" s="40" t="str">
        <f aca="false">IF($C973="","",N(商品マスタ!$M972))</f>
        <v/>
      </c>
      <c r="U973" s="40" t="str">
        <f aca="false">IF($S973="","",N($S973)*N($T973))</f>
        <v/>
      </c>
      <c r="V973" s="18"/>
    </row>
    <row r="974" customFormat="false" ht="15" hidden="false" customHeight="false" outlineLevel="0" collapsed="false">
      <c r="B974" s="12" t="n">
        <v>968</v>
      </c>
      <c r="C974" s="36" t="str">
        <f aca="false">IF(商品マスタ!$C973="","",商品マスタ!$C973)</f>
        <v/>
      </c>
      <c r="D974" s="12" t="str">
        <f aca="false">IF($C974="","",商品マスタ!$D973)</f>
        <v/>
      </c>
      <c r="E974" s="12" t="str">
        <f aca="false">IF($C974="","",商品マスタ!$G973)</f>
        <v/>
      </c>
      <c r="F974" s="12" t="str">
        <f aca="false">IF($C974="","",IF(商品マスタ!$P973="","理論",商品マスタ!$P973))</f>
        <v/>
      </c>
      <c r="G974" s="17" t="str">
        <f aca="false">IF($C974="","",N(商品マスタ!$H973))</f>
        <v/>
      </c>
      <c r="H974" s="14"/>
      <c r="I974" s="17" t="str">
        <f aca="false">IF($C974="","",N($H974)*N(商品マスタ!$N973))</f>
        <v/>
      </c>
      <c r="J974" s="17" t="str">
        <f aca="false">IF($C974="","",N($I974)-N($G974))</f>
        <v/>
      </c>
      <c r="K974" s="37" t="str">
        <f aca="false">IF($C974="","",N(商品マスタ!$I973))</f>
        <v/>
      </c>
      <c r="L974" s="17" t="str">
        <f aca="false">IF($C974="","",MAX(1,N(商品マスタ!$J973)))</f>
        <v/>
      </c>
      <c r="M974" s="38" t="str">
        <f aca="false">IF($C974="","",N(TOP!$C$16)*N($K974))</f>
        <v/>
      </c>
      <c r="N974" s="17" t="str">
        <f aca="false">IF($C974="","",ROUNDUP(N($M974)/N($L974),0))</f>
        <v/>
      </c>
      <c r="O974" s="17" t="str">
        <f aca="false">IF($C974="","",N(商品マスタ!$R973))</f>
        <v/>
      </c>
      <c r="P974" s="17" t="str">
        <f aca="false">IF($C974="","",IF($F974="理論",(N($O974)+N($N974))-N($G974),(N($O974)+N($N974))-N($I974)))</f>
        <v/>
      </c>
      <c r="Q974" s="17" t="str">
        <f aca="false">IF($C974="","",MAX(1,N(商品マスタ!$K973)))</f>
        <v/>
      </c>
      <c r="R974" s="39" t="str">
        <f aca="false">IF($C974="","",IF(N($P974)/N($Q974)&lt;=0,"",ROUNDUP(N($P974)/N($Q974),0)))</f>
        <v/>
      </c>
      <c r="S974" s="14"/>
      <c r="T974" s="40" t="str">
        <f aca="false">IF($C974="","",N(商品マスタ!$M973))</f>
        <v/>
      </c>
      <c r="U974" s="40" t="str">
        <f aca="false">IF($S974="","",N($S974)*N($T974))</f>
        <v/>
      </c>
      <c r="V974" s="18"/>
    </row>
    <row r="975" customFormat="false" ht="15" hidden="false" customHeight="false" outlineLevel="0" collapsed="false">
      <c r="B975" s="12" t="n">
        <v>969</v>
      </c>
      <c r="C975" s="36" t="str">
        <f aca="false">IF(商品マスタ!$C974="","",商品マスタ!$C974)</f>
        <v/>
      </c>
      <c r="D975" s="12" t="str">
        <f aca="false">IF($C975="","",商品マスタ!$D974)</f>
        <v/>
      </c>
      <c r="E975" s="12" t="str">
        <f aca="false">IF($C975="","",商品マスタ!$G974)</f>
        <v/>
      </c>
      <c r="F975" s="12" t="str">
        <f aca="false">IF($C975="","",IF(商品マスタ!$P974="","理論",商品マスタ!$P974))</f>
        <v/>
      </c>
      <c r="G975" s="17" t="str">
        <f aca="false">IF($C975="","",N(商品マスタ!$H974))</f>
        <v/>
      </c>
      <c r="H975" s="14"/>
      <c r="I975" s="17" t="str">
        <f aca="false">IF($C975="","",N($H975)*N(商品マスタ!$N974))</f>
        <v/>
      </c>
      <c r="J975" s="17" t="str">
        <f aca="false">IF($C975="","",N($I975)-N($G975))</f>
        <v/>
      </c>
      <c r="K975" s="37" t="str">
        <f aca="false">IF($C975="","",N(商品マスタ!$I974))</f>
        <v/>
      </c>
      <c r="L975" s="17" t="str">
        <f aca="false">IF($C975="","",MAX(1,N(商品マスタ!$J974)))</f>
        <v/>
      </c>
      <c r="M975" s="38" t="str">
        <f aca="false">IF($C975="","",N(TOP!$C$16)*N($K975))</f>
        <v/>
      </c>
      <c r="N975" s="17" t="str">
        <f aca="false">IF($C975="","",ROUNDUP(N($M975)/N($L975),0))</f>
        <v/>
      </c>
      <c r="O975" s="17" t="str">
        <f aca="false">IF($C975="","",N(商品マスタ!$R974))</f>
        <v/>
      </c>
      <c r="P975" s="17" t="str">
        <f aca="false">IF($C975="","",IF($F975="理論",(N($O975)+N($N975))-N($G975),(N($O975)+N($N975))-N($I975)))</f>
        <v/>
      </c>
      <c r="Q975" s="17" t="str">
        <f aca="false">IF($C975="","",MAX(1,N(商品マスタ!$K974)))</f>
        <v/>
      </c>
      <c r="R975" s="39" t="str">
        <f aca="false">IF($C975="","",IF(N($P975)/N($Q975)&lt;=0,"",ROUNDUP(N($P975)/N($Q975),0)))</f>
        <v/>
      </c>
      <c r="S975" s="14"/>
      <c r="T975" s="40" t="str">
        <f aca="false">IF($C975="","",N(商品マスタ!$M974))</f>
        <v/>
      </c>
      <c r="U975" s="40" t="str">
        <f aca="false">IF($S975="","",N($S975)*N($T975))</f>
        <v/>
      </c>
      <c r="V975" s="18"/>
    </row>
    <row r="976" customFormat="false" ht="15" hidden="false" customHeight="false" outlineLevel="0" collapsed="false">
      <c r="B976" s="12" t="n">
        <v>970</v>
      </c>
      <c r="C976" s="36" t="str">
        <f aca="false">IF(商品マスタ!$C975="","",商品マスタ!$C975)</f>
        <v/>
      </c>
      <c r="D976" s="12" t="str">
        <f aca="false">IF($C976="","",商品マスタ!$D975)</f>
        <v/>
      </c>
      <c r="E976" s="12" t="str">
        <f aca="false">IF($C976="","",商品マスタ!$G975)</f>
        <v/>
      </c>
      <c r="F976" s="12" t="str">
        <f aca="false">IF($C976="","",IF(商品マスタ!$P975="","理論",商品マスタ!$P975))</f>
        <v/>
      </c>
      <c r="G976" s="17" t="str">
        <f aca="false">IF($C976="","",N(商品マスタ!$H975))</f>
        <v/>
      </c>
      <c r="H976" s="14"/>
      <c r="I976" s="17" t="str">
        <f aca="false">IF($C976="","",N($H976)*N(商品マスタ!$N975))</f>
        <v/>
      </c>
      <c r="J976" s="17" t="str">
        <f aca="false">IF($C976="","",N($I976)-N($G976))</f>
        <v/>
      </c>
      <c r="K976" s="37" t="str">
        <f aca="false">IF($C976="","",N(商品マスタ!$I975))</f>
        <v/>
      </c>
      <c r="L976" s="17" t="str">
        <f aca="false">IF($C976="","",MAX(1,N(商品マスタ!$J975)))</f>
        <v/>
      </c>
      <c r="M976" s="38" t="str">
        <f aca="false">IF($C976="","",N(TOP!$C$16)*N($K976))</f>
        <v/>
      </c>
      <c r="N976" s="17" t="str">
        <f aca="false">IF($C976="","",ROUNDUP(N($M976)/N($L976),0))</f>
        <v/>
      </c>
      <c r="O976" s="17" t="str">
        <f aca="false">IF($C976="","",N(商品マスタ!$R975))</f>
        <v/>
      </c>
      <c r="P976" s="17" t="str">
        <f aca="false">IF($C976="","",IF($F976="理論",(N($O976)+N($N976))-N($G976),(N($O976)+N($N976))-N($I976)))</f>
        <v/>
      </c>
      <c r="Q976" s="17" t="str">
        <f aca="false">IF($C976="","",MAX(1,N(商品マスタ!$K975)))</f>
        <v/>
      </c>
      <c r="R976" s="39" t="str">
        <f aca="false">IF($C976="","",IF(N($P976)/N($Q976)&lt;=0,"",ROUNDUP(N($P976)/N($Q976),0)))</f>
        <v/>
      </c>
      <c r="S976" s="14"/>
      <c r="T976" s="40" t="str">
        <f aca="false">IF($C976="","",N(商品マスタ!$M975))</f>
        <v/>
      </c>
      <c r="U976" s="40" t="str">
        <f aca="false">IF($S976="","",N($S976)*N($T976))</f>
        <v/>
      </c>
      <c r="V976" s="18"/>
    </row>
    <row r="977" customFormat="false" ht="15" hidden="false" customHeight="false" outlineLevel="0" collapsed="false">
      <c r="B977" s="12" t="n">
        <v>971</v>
      </c>
      <c r="C977" s="36" t="str">
        <f aca="false">IF(商品マスタ!$C976="","",商品マスタ!$C976)</f>
        <v/>
      </c>
      <c r="D977" s="12" t="str">
        <f aca="false">IF($C977="","",商品マスタ!$D976)</f>
        <v/>
      </c>
      <c r="E977" s="12" t="str">
        <f aca="false">IF($C977="","",商品マスタ!$G976)</f>
        <v/>
      </c>
      <c r="F977" s="12" t="str">
        <f aca="false">IF($C977="","",IF(商品マスタ!$P976="","理論",商品マスタ!$P976))</f>
        <v/>
      </c>
      <c r="G977" s="17" t="str">
        <f aca="false">IF($C977="","",N(商品マスタ!$H976))</f>
        <v/>
      </c>
      <c r="H977" s="14"/>
      <c r="I977" s="17" t="str">
        <f aca="false">IF($C977="","",N($H977)*N(商品マスタ!$N976))</f>
        <v/>
      </c>
      <c r="J977" s="17" t="str">
        <f aca="false">IF($C977="","",N($I977)-N($G977))</f>
        <v/>
      </c>
      <c r="K977" s="37" t="str">
        <f aca="false">IF($C977="","",N(商品マスタ!$I976))</f>
        <v/>
      </c>
      <c r="L977" s="17" t="str">
        <f aca="false">IF($C977="","",MAX(1,N(商品マスタ!$J976)))</f>
        <v/>
      </c>
      <c r="M977" s="38" t="str">
        <f aca="false">IF($C977="","",N(TOP!$C$16)*N($K977))</f>
        <v/>
      </c>
      <c r="N977" s="17" t="str">
        <f aca="false">IF($C977="","",ROUNDUP(N($M977)/N($L977),0))</f>
        <v/>
      </c>
      <c r="O977" s="17" t="str">
        <f aca="false">IF($C977="","",N(商品マスタ!$R976))</f>
        <v/>
      </c>
      <c r="P977" s="17" t="str">
        <f aca="false">IF($C977="","",IF($F977="理論",(N($O977)+N($N977))-N($G977),(N($O977)+N($N977))-N($I977)))</f>
        <v/>
      </c>
      <c r="Q977" s="17" t="str">
        <f aca="false">IF($C977="","",MAX(1,N(商品マスタ!$K976)))</f>
        <v/>
      </c>
      <c r="R977" s="39" t="str">
        <f aca="false">IF($C977="","",IF(N($P977)/N($Q977)&lt;=0,"",ROUNDUP(N($P977)/N($Q977),0)))</f>
        <v/>
      </c>
      <c r="S977" s="14"/>
      <c r="T977" s="40" t="str">
        <f aca="false">IF($C977="","",N(商品マスタ!$M976))</f>
        <v/>
      </c>
      <c r="U977" s="40" t="str">
        <f aca="false">IF($S977="","",N($S977)*N($T977))</f>
        <v/>
      </c>
      <c r="V977" s="18"/>
    </row>
    <row r="978" customFormat="false" ht="15" hidden="false" customHeight="false" outlineLevel="0" collapsed="false">
      <c r="B978" s="12" t="n">
        <v>972</v>
      </c>
      <c r="C978" s="36" t="str">
        <f aca="false">IF(商品マスタ!$C977="","",商品マスタ!$C977)</f>
        <v/>
      </c>
      <c r="D978" s="12" t="str">
        <f aca="false">IF($C978="","",商品マスタ!$D977)</f>
        <v/>
      </c>
      <c r="E978" s="12" t="str">
        <f aca="false">IF($C978="","",商品マスタ!$G977)</f>
        <v/>
      </c>
      <c r="F978" s="12" t="str">
        <f aca="false">IF($C978="","",IF(商品マスタ!$P977="","理論",商品マスタ!$P977))</f>
        <v/>
      </c>
      <c r="G978" s="17" t="str">
        <f aca="false">IF($C978="","",N(商品マスタ!$H977))</f>
        <v/>
      </c>
      <c r="H978" s="14"/>
      <c r="I978" s="17" t="str">
        <f aca="false">IF($C978="","",N($H978)*N(商品マスタ!$N977))</f>
        <v/>
      </c>
      <c r="J978" s="17" t="str">
        <f aca="false">IF($C978="","",N($I978)-N($G978))</f>
        <v/>
      </c>
      <c r="K978" s="37" t="str">
        <f aca="false">IF($C978="","",N(商品マスタ!$I977))</f>
        <v/>
      </c>
      <c r="L978" s="17" t="str">
        <f aca="false">IF($C978="","",MAX(1,N(商品マスタ!$J977)))</f>
        <v/>
      </c>
      <c r="M978" s="38" t="str">
        <f aca="false">IF($C978="","",N(TOP!$C$16)*N($K978))</f>
        <v/>
      </c>
      <c r="N978" s="17" t="str">
        <f aca="false">IF($C978="","",ROUNDUP(N($M978)/N($L978),0))</f>
        <v/>
      </c>
      <c r="O978" s="17" t="str">
        <f aca="false">IF($C978="","",N(商品マスタ!$R977))</f>
        <v/>
      </c>
      <c r="P978" s="17" t="str">
        <f aca="false">IF($C978="","",IF($F978="理論",(N($O978)+N($N978))-N($G978),(N($O978)+N($N978))-N($I978)))</f>
        <v/>
      </c>
      <c r="Q978" s="17" t="str">
        <f aca="false">IF($C978="","",MAX(1,N(商品マスタ!$K977)))</f>
        <v/>
      </c>
      <c r="R978" s="39" t="str">
        <f aca="false">IF($C978="","",IF(N($P978)/N($Q978)&lt;=0,"",ROUNDUP(N($P978)/N($Q978),0)))</f>
        <v/>
      </c>
      <c r="S978" s="14"/>
      <c r="T978" s="40" t="str">
        <f aca="false">IF($C978="","",N(商品マスタ!$M977))</f>
        <v/>
      </c>
      <c r="U978" s="40" t="str">
        <f aca="false">IF($S978="","",N($S978)*N($T978))</f>
        <v/>
      </c>
      <c r="V978" s="18"/>
    </row>
    <row r="979" customFormat="false" ht="15" hidden="false" customHeight="false" outlineLevel="0" collapsed="false">
      <c r="B979" s="12" t="n">
        <v>973</v>
      </c>
      <c r="C979" s="36" t="str">
        <f aca="false">IF(商品マスタ!$C978="","",商品マスタ!$C978)</f>
        <v/>
      </c>
      <c r="D979" s="12" t="str">
        <f aca="false">IF($C979="","",商品マスタ!$D978)</f>
        <v/>
      </c>
      <c r="E979" s="12" t="str">
        <f aca="false">IF($C979="","",商品マスタ!$G978)</f>
        <v/>
      </c>
      <c r="F979" s="12" t="str">
        <f aca="false">IF($C979="","",IF(商品マスタ!$P978="","理論",商品マスタ!$P978))</f>
        <v/>
      </c>
      <c r="G979" s="17" t="str">
        <f aca="false">IF($C979="","",N(商品マスタ!$H978))</f>
        <v/>
      </c>
      <c r="H979" s="14"/>
      <c r="I979" s="17" t="str">
        <f aca="false">IF($C979="","",N($H979)*N(商品マスタ!$N978))</f>
        <v/>
      </c>
      <c r="J979" s="17" t="str">
        <f aca="false">IF($C979="","",N($I979)-N($G979))</f>
        <v/>
      </c>
      <c r="K979" s="37" t="str">
        <f aca="false">IF($C979="","",N(商品マスタ!$I978))</f>
        <v/>
      </c>
      <c r="L979" s="17" t="str">
        <f aca="false">IF($C979="","",MAX(1,N(商品マスタ!$J978)))</f>
        <v/>
      </c>
      <c r="M979" s="38" t="str">
        <f aca="false">IF($C979="","",N(TOP!$C$16)*N($K979))</f>
        <v/>
      </c>
      <c r="N979" s="17" t="str">
        <f aca="false">IF($C979="","",ROUNDUP(N($M979)/N($L979),0))</f>
        <v/>
      </c>
      <c r="O979" s="17" t="str">
        <f aca="false">IF($C979="","",N(商品マスタ!$R978))</f>
        <v/>
      </c>
      <c r="P979" s="17" t="str">
        <f aca="false">IF($C979="","",IF($F979="理論",(N($O979)+N($N979))-N($G979),(N($O979)+N($N979))-N($I979)))</f>
        <v/>
      </c>
      <c r="Q979" s="17" t="str">
        <f aca="false">IF($C979="","",MAX(1,N(商品マスタ!$K978)))</f>
        <v/>
      </c>
      <c r="R979" s="39" t="str">
        <f aca="false">IF($C979="","",IF(N($P979)/N($Q979)&lt;=0,"",ROUNDUP(N($P979)/N($Q979),0)))</f>
        <v/>
      </c>
      <c r="S979" s="14"/>
      <c r="T979" s="40" t="str">
        <f aca="false">IF($C979="","",N(商品マスタ!$M978))</f>
        <v/>
      </c>
      <c r="U979" s="40" t="str">
        <f aca="false">IF($S979="","",N($S979)*N($T979))</f>
        <v/>
      </c>
      <c r="V979" s="18"/>
    </row>
    <row r="980" customFormat="false" ht="15" hidden="false" customHeight="false" outlineLevel="0" collapsed="false">
      <c r="B980" s="12" t="n">
        <v>974</v>
      </c>
      <c r="C980" s="36" t="str">
        <f aca="false">IF(商品マスタ!$C979="","",商品マスタ!$C979)</f>
        <v/>
      </c>
      <c r="D980" s="12" t="str">
        <f aca="false">IF($C980="","",商品マスタ!$D979)</f>
        <v/>
      </c>
      <c r="E980" s="12" t="str">
        <f aca="false">IF($C980="","",商品マスタ!$G979)</f>
        <v/>
      </c>
      <c r="F980" s="12" t="str">
        <f aca="false">IF($C980="","",IF(商品マスタ!$P979="","理論",商品マスタ!$P979))</f>
        <v/>
      </c>
      <c r="G980" s="17" t="str">
        <f aca="false">IF($C980="","",N(商品マスタ!$H979))</f>
        <v/>
      </c>
      <c r="H980" s="14"/>
      <c r="I980" s="17" t="str">
        <f aca="false">IF($C980="","",N($H980)*N(商品マスタ!$N979))</f>
        <v/>
      </c>
      <c r="J980" s="17" t="str">
        <f aca="false">IF($C980="","",N($I980)-N($G980))</f>
        <v/>
      </c>
      <c r="K980" s="37" t="str">
        <f aca="false">IF($C980="","",N(商品マスタ!$I979))</f>
        <v/>
      </c>
      <c r="L980" s="17" t="str">
        <f aca="false">IF($C980="","",MAX(1,N(商品マスタ!$J979)))</f>
        <v/>
      </c>
      <c r="M980" s="38" t="str">
        <f aca="false">IF($C980="","",N(TOP!$C$16)*N($K980))</f>
        <v/>
      </c>
      <c r="N980" s="17" t="str">
        <f aca="false">IF($C980="","",ROUNDUP(N($M980)/N($L980),0))</f>
        <v/>
      </c>
      <c r="O980" s="17" t="str">
        <f aca="false">IF($C980="","",N(商品マスタ!$R979))</f>
        <v/>
      </c>
      <c r="P980" s="17" t="str">
        <f aca="false">IF($C980="","",IF($F980="理論",(N($O980)+N($N980))-N($G980),(N($O980)+N($N980))-N($I980)))</f>
        <v/>
      </c>
      <c r="Q980" s="17" t="str">
        <f aca="false">IF($C980="","",MAX(1,N(商品マスタ!$K979)))</f>
        <v/>
      </c>
      <c r="R980" s="39" t="str">
        <f aca="false">IF($C980="","",IF(N($P980)/N($Q980)&lt;=0,"",ROUNDUP(N($P980)/N($Q980),0)))</f>
        <v/>
      </c>
      <c r="S980" s="14"/>
      <c r="T980" s="40" t="str">
        <f aca="false">IF($C980="","",N(商品マスタ!$M979))</f>
        <v/>
      </c>
      <c r="U980" s="40" t="str">
        <f aca="false">IF($S980="","",N($S980)*N($T980))</f>
        <v/>
      </c>
      <c r="V980" s="18"/>
    </row>
    <row r="981" customFormat="false" ht="15" hidden="false" customHeight="false" outlineLevel="0" collapsed="false">
      <c r="B981" s="12" t="n">
        <v>975</v>
      </c>
      <c r="C981" s="36" t="str">
        <f aca="false">IF(商品マスタ!$C980="","",商品マスタ!$C980)</f>
        <v/>
      </c>
      <c r="D981" s="12" t="str">
        <f aca="false">IF($C981="","",商品マスタ!$D980)</f>
        <v/>
      </c>
      <c r="E981" s="12" t="str">
        <f aca="false">IF($C981="","",商品マスタ!$G980)</f>
        <v/>
      </c>
      <c r="F981" s="12" t="str">
        <f aca="false">IF($C981="","",IF(商品マスタ!$P980="","理論",商品マスタ!$P980))</f>
        <v/>
      </c>
      <c r="G981" s="17" t="str">
        <f aca="false">IF($C981="","",N(商品マスタ!$H980))</f>
        <v/>
      </c>
      <c r="H981" s="14"/>
      <c r="I981" s="17" t="str">
        <f aca="false">IF($C981="","",N($H981)*N(商品マスタ!$N980))</f>
        <v/>
      </c>
      <c r="J981" s="17" t="str">
        <f aca="false">IF($C981="","",N($I981)-N($G981))</f>
        <v/>
      </c>
      <c r="K981" s="37" t="str">
        <f aca="false">IF($C981="","",N(商品マスタ!$I980))</f>
        <v/>
      </c>
      <c r="L981" s="17" t="str">
        <f aca="false">IF($C981="","",MAX(1,N(商品マスタ!$J980)))</f>
        <v/>
      </c>
      <c r="M981" s="38" t="str">
        <f aca="false">IF($C981="","",N(TOP!$C$16)*N($K981))</f>
        <v/>
      </c>
      <c r="N981" s="17" t="str">
        <f aca="false">IF($C981="","",ROUNDUP(N($M981)/N($L981),0))</f>
        <v/>
      </c>
      <c r="O981" s="17" t="str">
        <f aca="false">IF($C981="","",N(商品マスタ!$R980))</f>
        <v/>
      </c>
      <c r="P981" s="17" t="str">
        <f aca="false">IF($C981="","",IF($F981="理論",(N($O981)+N($N981))-N($G981),(N($O981)+N($N981))-N($I981)))</f>
        <v/>
      </c>
      <c r="Q981" s="17" t="str">
        <f aca="false">IF($C981="","",MAX(1,N(商品マスタ!$K980)))</f>
        <v/>
      </c>
      <c r="R981" s="39" t="str">
        <f aca="false">IF($C981="","",IF(N($P981)/N($Q981)&lt;=0,"",ROUNDUP(N($P981)/N($Q981),0)))</f>
        <v/>
      </c>
      <c r="S981" s="14"/>
      <c r="T981" s="40" t="str">
        <f aca="false">IF($C981="","",N(商品マスタ!$M980))</f>
        <v/>
      </c>
      <c r="U981" s="40" t="str">
        <f aca="false">IF($S981="","",N($S981)*N($T981))</f>
        <v/>
      </c>
      <c r="V981" s="18"/>
    </row>
    <row r="982" customFormat="false" ht="15" hidden="false" customHeight="false" outlineLevel="0" collapsed="false">
      <c r="B982" s="12" t="n">
        <v>976</v>
      </c>
      <c r="C982" s="36" t="str">
        <f aca="false">IF(商品マスタ!$C981="","",商品マスタ!$C981)</f>
        <v/>
      </c>
      <c r="D982" s="12" t="str">
        <f aca="false">IF($C982="","",商品マスタ!$D981)</f>
        <v/>
      </c>
      <c r="E982" s="12" t="str">
        <f aca="false">IF($C982="","",商品マスタ!$G981)</f>
        <v/>
      </c>
      <c r="F982" s="12" t="str">
        <f aca="false">IF($C982="","",IF(商品マスタ!$P981="","理論",商品マスタ!$P981))</f>
        <v/>
      </c>
      <c r="G982" s="17" t="str">
        <f aca="false">IF($C982="","",N(商品マスタ!$H981))</f>
        <v/>
      </c>
      <c r="H982" s="14"/>
      <c r="I982" s="17" t="str">
        <f aca="false">IF($C982="","",N($H982)*N(商品マスタ!$N981))</f>
        <v/>
      </c>
      <c r="J982" s="17" t="str">
        <f aca="false">IF($C982="","",N($I982)-N($G982))</f>
        <v/>
      </c>
      <c r="K982" s="37" t="str">
        <f aca="false">IF($C982="","",N(商品マスタ!$I981))</f>
        <v/>
      </c>
      <c r="L982" s="17" t="str">
        <f aca="false">IF($C982="","",MAX(1,N(商品マスタ!$J981)))</f>
        <v/>
      </c>
      <c r="M982" s="38" t="str">
        <f aca="false">IF($C982="","",N(TOP!$C$16)*N($K982))</f>
        <v/>
      </c>
      <c r="N982" s="17" t="str">
        <f aca="false">IF($C982="","",ROUNDUP(N($M982)/N($L982),0))</f>
        <v/>
      </c>
      <c r="O982" s="17" t="str">
        <f aca="false">IF($C982="","",N(商品マスタ!$R981))</f>
        <v/>
      </c>
      <c r="P982" s="17" t="str">
        <f aca="false">IF($C982="","",IF($F982="理論",(N($O982)+N($N982))-N($G982),(N($O982)+N($N982))-N($I982)))</f>
        <v/>
      </c>
      <c r="Q982" s="17" t="str">
        <f aca="false">IF($C982="","",MAX(1,N(商品マスタ!$K981)))</f>
        <v/>
      </c>
      <c r="R982" s="39" t="str">
        <f aca="false">IF($C982="","",IF(N($P982)/N($Q982)&lt;=0,"",ROUNDUP(N($P982)/N($Q982),0)))</f>
        <v/>
      </c>
      <c r="S982" s="14"/>
      <c r="T982" s="40" t="str">
        <f aca="false">IF($C982="","",N(商品マスタ!$M981))</f>
        <v/>
      </c>
      <c r="U982" s="40" t="str">
        <f aca="false">IF($S982="","",N($S982)*N($T982))</f>
        <v/>
      </c>
      <c r="V982" s="18"/>
    </row>
    <row r="983" customFormat="false" ht="15" hidden="false" customHeight="false" outlineLevel="0" collapsed="false">
      <c r="B983" s="12" t="n">
        <v>977</v>
      </c>
      <c r="C983" s="36" t="str">
        <f aca="false">IF(商品マスタ!$C982="","",商品マスタ!$C982)</f>
        <v/>
      </c>
      <c r="D983" s="12" t="str">
        <f aca="false">IF($C983="","",商品マスタ!$D982)</f>
        <v/>
      </c>
      <c r="E983" s="12" t="str">
        <f aca="false">IF($C983="","",商品マスタ!$G982)</f>
        <v/>
      </c>
      <c r="F983" s="12" t="str">
        <f aca="false">IF($C983="","",IF(商品マスタ!$P982="","理論",商品マスタ!$P982))</f>
        <v/>
      </c>
      <c r="G983" s="17" t="str">
        <f aca="false">IF($C983="","",N(商品マスタ!$H982))</f>
        <v/>
      </c>
      <c r="H983" s="14"/>
      <c r="I983" s="17" t="str">
        <f aca="false">IF($C983="","",N($H983)*N(商品マスタ!$N982))</f>
        <v/>
      </c>
      <c r="J983" s="17" t="str">
        <f aca="false">IF($C983="","",N($I983)-N($G983))</f>
        <v/>
      </c>
      <c r="K983" s="37" t="str">
        <f aca="false">IF($C983="","",N(商品マスタ!$I982))</f>
        <v/>
      </c>
      <c r="L983" s="17" t="str">
        <f aca="false">IF($C983="","",MAX(1,N(商品マスタ!$J982)))</f>
        <v/>
      </c>
      <c r="M983" s="38" t="str">
        <f aca="false">IF($C983="","",N(TOP!$C$16)*N($K983))</f>
        <v/>
      </c>
      <c r="N983" s="17" t="str">
        <f aca="false">IF($C983="","",ROUNDUP(N($M983)/N($L983),0))</f>
        <v/>
      </c>
      <c r="O983" s="17" t="str">
        <f aca="false">IF($C983="","",N(商品マスタ!$R982))</f>
        <v/>
      </c>
      <c r="P983" s="17" t="str">
        <f aca="false">IF($C983="","",IF($F983="理論",(N($O983)+N($N983))-N($G983),(N($O983)+N($N983))-N($I983)))</f>
        <v/>
      </c>
      <c r="Q983" s="17" t="str">
        <f aca="false">IF($C983="","",MAX(1,N(商品マスタ!$K982)))</f>
        <v/>
      </c>
      <c r="R983" s="39" t="str">
        <f aca="false">IF($C983="","",IF(N($P983)/N($Q983)&lt;=0,"",ROUNDUP(N($P983)/N($Q983),0)))</f>
        <v/>
      </c>
      <c r="S983" s="14"/>
      <c r="T983" s="40" t="str">
        <f aca="false">IF($C983="","",N(商品マスタ!$M982))</f>
        <v/>
      </c>
      <c r="U983" s="40" t="str">
        <f aca="false">IF($S983="","",N($S983)*N($T983))</f>
        <v/>
      </c>
      <c r="V983" s="18"/>
    </row>
    <row r="984" customFormat="false" ht="15" hidden="false" customHeight="false" outlineLevel="0" collapsed="false">
      <c r="B984" s="12" t="n">
        <v>978</v>
      </c>
      <c r="C984" s="36" t="str">
        <f aca="false">IF(商品マスタ!$C983="","",商品マスタ!$C983)</f>
        <v/>
      </c>
      <c r="D984" s="12" t="str">
        <f aca="false">IF($C984="","",商品マスタ!$D983)</f>
        <v/>
      </c>
      <c r="E984" s="12" t="str">
        <f aca="false">IF($C984="","",商品マスタ!$G983)</f>
        <v/>
      </c>
      <c r="F984" s="12" t="str">
        <f aca="false">IF($C984="","",IF(商品マスタ!$P983="","理論",商品マスタ!$P983))</f>
        <v/>
      </c>
      <c r="G984" s="17" t="str">
        <f aca="false">IF($C984="","",N(商品マスタ!$H983))</f>
        <v/>
      </c>
      <c r="H984" s="14"/>
      <c r="I984" s="17" t="str">
        <f aca="false">IF($C984="","",N($H984)*N(商品マスタ!$N983))</f>
        <v/>
      </c>
      <c r="J984" s="17" t="str">
        <f aca="false">IF($C984="","",N($I984)-N($G984))</f>
        <v/>
      </c>
      <c r="K984" s="37" t="str">
        <f aca="false">IF($C984="","",N(商品マスタ!$I983))</f>
        <v/>
      </c>
      <c r="L984" s="17" t="str">
        <f aca="false">IF($C984="","",MAX(1,N(商品マスタ!$J983)))</f>
        <v/>
      </c>
      <c r="M984" s="38" t="str">
        <f aca="false">IF($C984="","",N(TOP!$C$16)*N($K984))</f>
        <v/>
      </c>
      <c r="N984" s="17" t="str">
        <f aca="false">IF($C984="","",ROUNDUP(N($M984)/N($L984),0))</f>
        <v/>
      </c>
      <c r="O984" s="17" t="str">
        <f aca="false">IF($C984="","",N(商品マスタ!$R983))</f>
        <v/>
      </c>
      <c r="P984" s="17" t="str">
        <f aca="false">IF($C984="","",IF($F984="理論",(N($O984)+N($N984))-N($G984),(N($O984)+N($N984))-N($I984)))</f>
        <v/>
      </c>
      <c r="Q984" s="17" t="str">
        <f aca="false">IF($C984="","",MAX(1,N(商品マスタ!$K983)))</f>
        <v/>
      </c>
      <c r="R984" s="39" t="str">
        <f aca="false">IF($C984="","",IF(N($P984)/N($Q984)&lt;=0,"",ROUNDUP(N($P984)/N($Q984),0)))</f>
        <v/>
      </c>
      <c r="S984" s="14"/>
      <c r="T984" s="40" t="str">
        <f aca="false">IF($C984="","",N(商品マスタ!$M983))</f>
        <v/>
      </c>
      <c r="U984" s="40" t="str">
        <f aca="false">IF($S984="","",N($S984)*N($T984))</f>
        <v/>
      </c>
      <c r="V984" s="18"/>
    </row>
    <row r="985" customFormat="false" ht="15" hidden="false" customHeight="false" outlineLevel="0" collapsed="false">
      <c r="B985" s="12" t="n">
        <v>979</v>
      </c>
      <c r="C985" s="36" t="str">
        <f aca="false">IF(商品マスタ!$C984="","",商品マスタ!$C984)</f>
        <v/>
      </c>
      <c r="D985" s="12" t="str">
        <f aca="false">IF($C985="","",商品マスタ!$D984)</f>
        <v/>
      </c>
      <c r="E985" s="12" t="str">
        <f aca="false">IF($C985="","",商品マスタ!$G984)</f>
        <v/>
      </c>
      <c r="F985" s="12" t="str">
        <f aca="false">IF($C985="","",IF(商品マスタ!$P984="","理論",商品マスタ!$P984))</f>
        <v/>
      </c>
      <c r="G985" s="17" t="str">
        <f aca="false">IF($C985="","",N(商品マスタ!$H984))</f>
        <v/>
      </c>
      <c r="H985" s="14"/>
      <c r="I985" s="17" t="str">
        <f aca="false">IF($C985="","",N($H985)*N(商品マスタ!$N984))</f>
        <v/>
      </c>
      <c r="J985" s="17" t="str">
        <f aca="false">IF($C985="","",N($I985)-N($G985))</f>
        <v/>
      </c>
      <c r="K985" s="37" t="str">
        <f aca="false">IF($C985="","",N(商品マスタ!$I984))</f>
        <v/>
      </c>
      <c r="L985" s="17" t="str">
        <f aca="false">IF($C985="","",MAX(1,N(商品マスタ!$J984)))</f>
        <v/>
      </c>
      <c r="M985" s="38" t="str">
        <f aca="false">IF($C985="","",N(TOP!$C$16)*N($K985))</f>
        <v/>
      </c>
      <c r="N985" s="17" t="str">
        <f aca="false">IF($C985="","",ROUNDUP(N($M985)/N($L985),0))</f>
        <v/>
      </c>
      <c r="O985" s="17" t="str">
        <f aca="false">IF($C985="","",N(商品マスタ!$R984))</f>
        <v/>
      </c>
      <c r="P985" s="17" t="str">
        <f aca="false">IF($C985="","",IF($F985="理論",(N($O985)+N($N985))-N($G985),(N($O985)+N($N985))-N($I985)))</f>
        <v/>
      </c>
      <c r="Q985" s="17" t="str">
        <f aca="false">IF($C985="","",MAX(1,N(商品マスタ!$K984)))</f>
        <v/>
      </c>
      <c r="R985" s="39" t="str">
        <f aca="false">IF($C985="","",IF(N($P985)/N($Q985)&lt;=0,"",ROUNDUP(N($P985)/N($Q985),0)))</f>
        <v/>
      </c>
      <c r="S985" s="14"/>
      <c r="T985" s="40" t="str">
        <f aca="false">IF($C985="","",N(商品マスタ!$M984))</f>
        <v/>
      </c>
      <c r="U985" s="40" t="str">
        <f aca="false">IF($S985="","",N($S985)*N($T985))</f>
        <v/>
      </c>
      <c r="V985" s="18"/>
    </row>
    <row r="986" customFormat="false" ht="15" hidden="false" customHeight="false" outlineLevel="0" collapsed="false">
      <c r="B986" s="12" t="n">
        <v>980</v>
      </c>
      <c r="C986" s="36" t="str">
        <f aca="false">IF(商品マスタ!$C985="","",商品マスタ!$C985)</f>
        <v/>
      </c>
      <c r="D986" s="12" t="str">
        <f aca="false">IF($C986="","",商品マスタ!$D985)</f>
        <v/>
      </c>
      <c r="E986" s="12" t="str">
        <f aca="false">IF($C986="","",商品マスタ!$G985)</f>
        <v/>
      </c>
      <c r="F986" s="12" t="str">
        <f aca="false">IF($C986="","",IF(商品マスタ!$P985="","理論",商品マスタ!$P985))</f>
        <v/>
      </c>
      <c r="G986" s="17" t="str">
        <f aca="false">IF($C986="","",N(商品マスタ!$H985))</f>
        <v/>
      </c>
      <c r="H986" s="14"/>
      <c r="I986" s="17" t="str">
        <f aca="false">IF($C986="","",N($H986)*N(商品マスタ!$N985))</f>
        <v/>
      </c>
      <c r="J986" s="17" t="str">
        <f aca="false">IF($C986="","",N($I986)-N($G986))</f>
        <v/>
      </c>
      <c r="K986" s="37" t="str">
        <f aca="false">IF($C986="","",N(商品マスタ!$I985))</f>
        <v/>
      </c>
      <c r="L986" s="17" t="str">
        <f aca="false">IF($C986="","",MAX(1,N(商品マスタ!$J985)))</f>
        <v/>
      </c>
      <c r="M986" s="38" t="str">
        <f aca="false">IF($C986="","",N(TOP!$C$16)*N($K986))</f>
        <v/>
      </c>
      <c r="N986" s="17" t="str">
        <f aca="false">IF($C986="","",ROUNDUP(N($M986)/N($L986),0))</f>
        <v/>
      </c>
      <c r="O986" s="17" t="str">
        <f aca="false">IF($C986="","",N(商品マスタ!$R985))</f>
        <v/>
      </c>
      <c r="P986" s="17" t="str">
        <f aca="false">IF($C986="","",IF($F986="理論",(N($O986)+N($N986))-N($G986),(N($O986)+N($N986))-N($I986)))</f>
        <v/>
      </c>
      <c r="Q986" s="17" t="str">
        <f aca="false">IF($C986="","",MAX(1,N(商品マスタ!$K985)))</f>
        <v/>
      </c>
      <c r="R986" s="39" t="str">
        <f aca="false">IF($C986="","",IF(N($P986)/N($Q986)&lt;=0,"",ROUNDUP(N($P986)/N($Q986),0)))</f>
        <v/>
      </c>
      <c r="S986" s="14"/>
      <c r="T986" s="40" t="str">
        <f aca="false">IF($C986="","",N(商品マスタ!$M985))</f>
        <v/>
      </c>
      <c r="U986" s="40" t="str">
        <f aca="false">IF($S986="","",N($S986)*N($T986))</f>
        <v/>
      </c>
      <c r="V986" s="18"/>
    </row>
    <row r="987" customFormat="false" ht="15" hidden="false" customHeight="false" outlineLevel="0" collapsed="false">
      <c r="B987" s="12" t="n">
        <v>981</v>
      </c>
      <c r="C987" s="36" t="str">
        <f aca="false">IF(商品マスタ!$C986="","",商品マスタ!$C986)</f>
        <v/>
      </c>
      <c r="D987" s="12" t="str">
        <f aca="false">IF($C987="","",商品マスタ!$D986)</f>
        <v/>
      </c>
      <c r="E987" s="12" t="str">
        <f aca="false">IF($C987="","",商品マスタ!$G986)</f>
        <v/>
      </c>
      <c r="F987" s="12" t="str">
        <f aca="false">IF($C987="","",IF(商品マスタ!$P986="","理論",商品マスタ!$P986))</f>
        <v/>
      </c>
      <c r="G987" s="17" t="str">
        <f aca="false">IF($C987="","",N(商品マスタ!$H986))</f>
        <v/>
      </c>
      <c r="H987" s="14"/>
      <c r="I987" s="17" t="str">
        <f aca="false">IF($C987="","",N($H987)*N(商品マスタ!$N986))</f>
        <v/>
      </c>
      <c r="J987" s="17" t="str">
        <f aca="false">IF($C987="","",N($I987)-N($G987))</f>
        <v/>
      </c>
      <c r="K987" s="37" t="str">
        <f aca="false">IF($C987="","",N(商品マスタ!$I986))</f>
        <v/>
      </c>
      <c r="L987" s="17" t="str">
        <f aca="false">IF($C987="","",MAX(1,N(商品マスタ!$J986)))</f>
        <v/>
      </c>
      <c r="M987" s="38" t="str">
        <f aca="false">IF($C987="","",N(TOP!$C$16)*N($K987))</f>
        <v/>
      </c>
      <c r="N987" s="17" t="str">
        <f aca="false">IF($C987="","",ROUNDUP(N($M987)/N($L987),0))</f>
        <v/>
      </c>
      <c r="O987" s="17" t="str">
        <f aca="false">IF($C987="","",N(商品マスタ!$R986))</f>
        <v/>
      </c>
      <c r="P987" s="17" t="str">
        <f aca="false">IF($C987="","",IF($F987="理論",(N($O987)+N($N987))-N($G987),(N($O987)+N($N987))-N($I987)))</f>
        <v/>
      </c>
      <c r="Q987" s="17" t="str">
        <f aca="false">IF($C987="","",MAX(1,N(商品マスタ!$K986)))</f>
        <v/>
      </c>
      <c r="R987" s="39" t="str">
        <f aca="false">IF($C987="","",IF(N($P987)/N($Q987)&lt;=0,"",ROUNDUP(N($P987)/N($Q987),0)))</f>
        <v/>
      </c>
      <c r="S987" s="14"/>
      <c r="T987" s="40" t="str">
        <f aca="false">IF($C987="","",N(商品マスタ!$M986))</f>
        <v/>
      </c>
      <c r="U987" s="40" t="str">
        <f aca="false">IF($S987="","",N($S987)*N($T987))</f>
        <v/>
      </c>
      <c r="V987" s="18"/>
    </row>
    <row r="988" customFormat="false" ht="15" hidden="false" customHeight="false" outlineLevel="0" collapsed="false">
      <c r="B988" s="12" t="n">
        <v>982</v>
      </c>
      <c r="C988" s="36" t="str">
        <f aca="false">IF(商品マスタ!$C987="","",商品マスタ!$C987)</f>
        <v/>
      </c>
      <c r="D988" s="12" t="str">
        <f aca="false">IF($C988="","",商品マスタ!$D987)</f>
        <v/>
      </c>
      <c r="E988" s="12" t="str">
        <f aca="false">IF($C988="","",商品マスタ!$G987)</f>
        <v/>
      </c>
      <c r="F988" s="12" t="str">
        <f aca="false">IF($C988="","",IF(商品マスタ!$P987="","理論",商品マスタ!$P987))</f>
        <v/>
      </c>
      <c r="G988" s="17" t="str">
        <f aca="false">IF($C988="","",N(商品マスタ!$H987))</f>
        <v/>
      </c>
      <c r="H988" s="14"/>
      <c r="I988" s="17" t="str">
        <f aca="false">IF($C988="","",N($H988)*N(商品マスタ!$N987))</f>
        <v/>
      </c>
      <c r="J988" s="17" t="str">
        <f aca="false">IF($C988="","",N($I988)-N($G988))</f>
        <v/>
      </c>
      <c r="K988" s="37" t="str">
        <f aca="false">IF($C988="","",N(商品マスタ!$I987))</f>
        <v/>
      </c>
      <c r="L988" s="17" t="str">
        <f aca="false">IF($C988="","",MAX(1,N(商品マスタ!$J987)))</f>
        <v/>
      </c>
      <c r="M988" s="38" t="str">
        <f aca="false">IF($C988="","",N(TOP!$C$16)*N($K988))</f>
        <v/>
      </c>
      <c r="N988" s="17" t="str">
        <f aca="false">IF($C988="","",ROUNDUP(N($M988)/N($L988),0))</f>
        <v/>
      </c>
      <c r="O988" s="17" t="str">
        <f aca="false">IF($C988="","",N(商品マスタ!$R987))</f>
        <v/>
      </c>
      <c r="P988" s="17" t="str">
        <f aca="false">IF($C988="","",IF($F988="理論",(N($O988)+N($N988))-N($G988),(N($O988)+N($N988))-N($I988)))</f>
        <v/>
      </c>
      <c r="Q988" s="17" t="str">
        <f aca="false">IF($C988="","",MAX(1,N(商品マスタ!$K987)))</f>
        <v/>
      </c>
      <c r="R988" s="39" t="str">
        <f aca="false">IF($C988="","",IF(N($P988)/N($Q988)&lt;=0,"",ROUNDUP(N($P988)/N($Q988),0)))</f>
        <v/>
      </c>
      <c r="S988" s="14"/>
      <c r="T988" s="40" t="str">
        <f aca="false">IF($C988="","",N(商品マスタ!$M987))</f>
        <v/>
      </c>
      <c r="U988" s="40" t="str">
        <f aca="false">IF($S988="","",N($S988)*N($T988))</f>
        <v/>
      </c>
      <c r="V988" s="18"/>
    </row>
    <row r="989" customFormat="false" ht="15" hidden="false" customHeight="false" outlineLevel="0" collapsed="false">
      <c r="B989" s="12" t="n">
        <v>983</v>
      </c>
      <c r="C989" s="36" t="str">
        <f aca="false">IF(商品マスタ!$C988="","",商品マスタ!$C988)</f>
        <v/>
      </c>
      <c r="D989" s="12" t="str">
        <f aca="false">IF($C989="","",商品マスタ!$D988)</f>
        <v/>
      </c>
      <c r="E989" s="12" t="str">
        <f aca="false">IF($C989="","",商品マスタ!$G988)</f>
        <v/>
      </c>
      <c r="F989" s="12" t="str">
        <f aca="false">IF($C989="","",IF(商品マスタ!$P988="","理論",商品マスタ!$P988))</f>
        <v/>
      </c>
      <c r="G989" s="17" t="str">
        <f aca="false">IF($C989="","",N(商品マスタ!$H988))</f>
        <v/>
      </c>
      <c r="H989" s="14"/>
      <c r="I989" s="17" t="str">
        <f aca="false">IF($C989="","",N($H989)*N(商品マスタ!$N988))</f>
        <v/>
      </c>
      <c r="J989" s="17" t="str">
        <f aca="false">IF($C989="","",N($I989)-N($G989))</f>
        <v/>
      </c>
      <c r="K989" s="37" t="str">
        <f aca="false">IF($C989="","",N(商品マスタ!$I988))</f>
        <v/>
      </c>
      <c r="L989" s="17" t="str">
        <f aca="false">IF($C989="","",MAX(1,N(商品マスタ!$J988)))</f>
        <v/>
      </c>
      <c r="M989" s="38" t="str">
        <f aca="false">IF($C989="","",N(TOP!$C$16)*N($K989))</f>
        <v/>
      </c>
      <c r="N989" s="17" t="str">
        <f aca="false">IF($C989="","",ROUNDUP(N($M989)/N($L989),0))</f>
        <v/>
      </c>
      <c r="O989" s="17" t="str">
        <f aca="false">IF($C989="","",N(商品マスタ!$R988))</f>
        <v/>
      </c>
      <c r="P989" s="17" t="str">
        <f aca="false">IF($C989="","",IF($F989="理論",(N($O989)+N($N989))-N($G989),(N($O989)+N($N989))-N($I989)))</f>
        <v/>
      </c>
      <c r="Q989" s="17" t="str">
        <f aca="false">IF($C989="","",MAX(1,N(商品マスタ!$K988)))</f>
        <v/>
      </c>
      <c r="R989" s="39" t="str">
        <f aca="false">IF($C989="","",IF(N($P989)/N($Q989)&lt;=0,"",ROUNDUP(N($P989)/N($Q989),0)))</f>
        <v/>
      </c>
      <c r="S989" s="14"/>
      <c r="T989" s="40" t="str">
        <f aca="false">IF($C989="","",N(商品マスタ!$M988))</f>
        <v/>
      </c>
      <c r="U989" s="40" t="str">
        <f aca="false">IF($S989="","",N($S989)*N($T989))</f>
        <v/>
      </c>
      <c r="V989" s="18"/>
    </row>
    <row r="990" customFormat="false" ht="15" hidden="false" customHeight="false" outlineLevel="0" collapsed="false">
      <c r="B990" s="12" t="n">
        <v>984</v>
      </c>
      <c r="C990" s="36" t="str">
        <f aca="false">IF(商品マスタ!$C989="","",商品マスタ!$C989)</f>
        <v/>
      </c>
      <c r="D990" s="12" t="str">
        <f aca="false">IF($C990="","",商品マスタ!$D989)</f>
        <v/>
      </c>
      <c r="E990" s="12" t="str">
        <f aca="false">IF($C990="","",商品マスタ!$G989)</f>
        <v/>
      </c>
      <c r="F990" s="12" t="str">
        <f aca="false">IF($C990="","",IF(商品マスタ!$P989="","理論",商品マスタ!$P989))</f>
        <v/>
      </c>
      <c r="G990" s="17" t="str">
        <f aca="false">IF($C990="","",N(商品マスタ!$H989))</f>
        <v/>
      </c>
      <c r="H990" s="14"/>
      <c r="I990" s="17" t="str">
        <f aca="false">IF($C990="","",N($H990)*N(商品マスタ!$N989))</f>
        <v/>
      </c>
      <c r="J990" s="17" t="str">
        <f aca="false">IF($C990="","",N($I990)-N($G990))</f>
        <v/>
      </c>
      <c r="K990" s="37" t="str">
        <f aca="false">IF($C990="","",N(商品マスタ!$I989))</f>
        <v/>
      </c>
      <c r="L990" s="17" t="str">
        <f aca="false">IF($C990="","",MAX(1,N(商品マスタ!$J989)))</f>
        <v/>
      </c>
      <c r="M990" s="38" t="str">
        <f aca="false">IF($C990="","",N(TOP!$C$16)*N($K990))</f>
        <v/>
      </c>
      <c r="N990" s="17" t="str">
        <f aca="false">IF($C990="","",ROUNDUP(N($M990)/N($L990),0))</f>
        <v/>
      </c>
      <c r="O990" s="17" t="str">
        <f aca="false">IF($C990="","",N(商品マスタ!$R989))</f>
        <v/>
      </c>
      <c r="P990" s="17" t="str">
        <f aca="false">IF($C990="","",IF($F990="理論",(N($O990)+N($N990))-N($G990),(N($O990)+N($N990))-N($I990)))</f>
        <v/>
      </c>
      <c r="Q990" s="17" t="str">
        <f aca="false">IF($C990="","",MAX(1,N(商品マスタ!$K989)))</f>
        <v/>
      </c>
      <c r="R990" s="39" t="str">
        <f aca="false">IF($C990="","",IF(N($P990)/N($Q990)&lt;=0,"",ROUNDUP(N($P990)/N($Q990),0)))</f>
        <v/>
      </c>
      <c r="S990" s="14"/>
      <c r="T990" s="40" t="str">
        <f aca="false">IF($C990="","",N(商品マスタ!$M989))</f>
        <v/>
      </c>
      <c r="U990" s="40" t="str">
        <f aca="false">IF($S990="","",N($S990)*N($T990))</f>
        <v/>
      </c>
      <c r="V990" s="18"/>
    </row>
    <row r="991" customFormat="false" ht="15" hidden="false" customHeight="false" outlineLevel="0" collapsed="false">
      <c r="B991" s="12" t="n">
        <v>985</v>
      </c>
      <c r="C991" s="36" t="str">
        <f aca="false">IF(商品マスタ!$C990="","",商品マスタ!$C990)</f>
        <v/>
      </c>
      <c r="D991" s="12" t="str">
        <f aca="false">IF($C991="","",商品マスタ!$D990)</f>
        <v/>
      </c>
      <c r="E991" s="12" t="str">
        <f aca="false">IF($C991="","",商品マスタ!$G990)</f>
        <v/>
      </c>
      <c r="F991" s="12" t="str">
        <f aca="false">IF($C991="","",IF(商品マスタ!$P990="","理論",商品マスタ!$P990))</f>
        <v/>
      </c>
      <c r="G991" s="17" t="str">
        <f aca="false">IF($C991="","",N(商品マスタ!$H990))</f>
        <v/>
      </c>
      <c r="H991" s="14"/>
      <c r="I991" s="17" t="str">
        <f aca="false">IF($C991="","",N($H991)*N(商品マスタ!$N990))</f>
        <v/>
      </c>
      <c r="J991" s="17" t="str">
        <f aca="false">IF($C991="","",N($I991)-N($G991))</f>
        <v/>
      </c>
      <c r="K991" s="37" t="str">
        <f aca="false">IF($C991="","",N(商品マスタ!$I990))</f>
        <v/>
      </c>
      <c r="L991" s="17" t="str">
        <f aca="false">IF($C991="","",MAX(1,N(商品マスタ!$J990)))</f>
        <v/>
      </c>
      <c r="M991" s="38" t="str">
        <f aca="false">IF($C991="","",N(TOP!$C$16)*N($K991))</f>
        <v/>
      </c>
      <c r="N991" s="17" t="str">
        <f aca="false">IF($C991="","",ROUNDUP(N($M991)/N($L991),0))</f>
        <v/>
      </c>
      <c r="O991" s="17" t="str">
        <f aca="false">IF($C991="","",N(商品マスタ!$R990))</f>
        <v/>
      </c>
      <c r="P991" s="17" t="str">
        <f aca="false">IF($C991="","",IF($F991="理論",(N($O991)+N($N991))-N($G991),(N($O991)+N($N991))-N($I991)))</f>
        <v/>
      </c>
      <c r="Q991" s="17" t="str">
        <f aca="false">IF($C991="","",MAX(1,N(商品マスタ!$K990)))</f>
        <v/>
      </c>
      <c r="R991" s="39" t="str">
        <f aca="false">IF($C991="","",IF(N($P991)/N($Q991)&lt;=0,"",ROUNDUP(N($P991)/N($Q991),0)))</f>
        <v/>
      </c>
      <c r="S991" s="14"/>
      <c r="T991" s="40" t="str">
        <f aca="false">IF($C991="","",N(商品マスタ!$M990))</f>
        <v/>
      </c>
      <c r="U991" s="40" t="str">
        <f aca="false">IF($S991="","",N($S991)*N($T991))</f>
        <v/>
      </c>
      <c r="V991" s="18"/>
    </row>
    <row r="992" customFormat="false" ht="15" hidden="false" customHeight="false" outlineLevel="0" collapsed="false">
      <c r="B992" s="12" t="n">
        <v>986</v>
      </c>
      <c r="C992" s="36" t="str">
        <f aca="false">IF(商品マスタ!$C991="","",商品マスタ!$C991)</f>
        <v/>
      </c>
      <c r="D992" s="12" t="str">
        <f aca="false">IF($C992="","",商品マスタ!$D991)</f>
        <v/>
      </c>
      <c r="E992" s="12" t="str">
        <f aca="false">IF($C992="","",商品マスタ!$G991)</f>
        <v/>
      </c>
      <c r="F992" s="12" t="str">
        <f aca="false">IF($C992="","",IF(商品マスタ!$P991="","理論",商品マスタ!$P991))</f>
        <v/>
      </c>
      <c r="G992" s="17" t="str">
        <f aca="false">IF($C992="","",N(商品マスタ!$H991))</f>
        <v/>
      </c>
      <c r="H992" s="14"/>
      <c r="I992" s="17" t="str">
        <f aca="false">IF($C992="","",N($H992)*N(商品マスタ!$N991))</f>
        <v/>
      </c>
      <c r="J992" s="17" t="str">
        <f aca="false">IF($C992="","",N($I992)-N($G992))</f>
        <v/>
      </c>
      <c r="K992" s="37" t="str">
        <f aca="false">IF($C992="","",N(商品マスタ!$I991))</f>
        <v/>
      </c>
      <c r="L992" s="17" t="str">
        <f aca="false">IF($C992="","",MAX(1,N(商品マスタ!$J991)))</f>
        <v/>
      </c>
      <c r="M992" s="38" t="str">
        <f aca="false">IF($C992="","",N(TOP!$C$16)*N($K992))</f>
        <v/>
      </c>
      <c r="N992" s="17" t="str">
        <f aca="false">IF($C992="","",ROUNDUP(N($M992)/N($L992),0))</f>
        <v/>
      </c>
      <c r="O992" s="17" t="str">
        <f aca="false">IF($C992="","",N(商品マスタ!$R991))</f>
        <v/>
      </c>
      <c r="P992" s="17" t="str">
        <f aca="false">IF($C992="","",IF($F992="理論",(N($O992)+N($N992))-N($G992),(N($O992)+N($N992))-N($I992)))</f>
        <v/>
      </c>
      <c r="Q992" s="17" t="str">
        <f aca="false">IF($C992="","",MAX(1,N(商品マスタ!$K991)))</f>
        <v/>
      </c>
      <c r="R992" s="39" t="str">
        <f aca="false">IF($C992="","",IF(N($P992)/N($Q992)&lt;=0,"",ROUNDUP(N($P992)/N($Q992),0)))</f>
        <v/>
      </c>
      <c r="S992" s="14"/>
      <c r="T992" s="40" t="str">
        <f aca="false">IF($C992="","",N(商品マスタ!$M991))</f>
        <v/>
      </c>
      <c r="U992" s="40" t="str">
        <f aca="false">IF($S992="","",N($S992)*N($T992))</f>
        <v/>
      </c>
      <c r="V992" s="18"/>
    </row>
    <row r="993" customFormat="false" ht="15" hidden="false" customHeight="false" outlineLevel="0" collapsed="false">
      <c r="B993" s="12" t="n">
        <v>987</v>
      </c>
      <c r="C993" s="36" t="str">
        <f aca="false">IF(商品マスタ!$C992="","",商品マスタ!$C992)</f>
        <v/>
      </c>
      <c r="D993" s="12" t="str">
        <f aca="false">IF($C993="","",商品マスタ!$D992)</f>
        <v/>
      </c>
      <c r="E993" s="12" t="str">
        <f aca="false">IF($C993="","",商品マスタ!$G992)</f>
        <v/>
      </c>
      <c r="F993" s="12" t="str">
        <f aca="false">IF($C993="","",IF(商品マスタ!$P992="","理論",商品マスタ!$P992))</f>
        <v/>
      </c>
      <c r="G993" s="17" t="str">
        <f aca="false">IF($C993="","",N(商品マスタ!$H992))</f>
        <v/>
      </c>
      <c r="H993" s="14"/>
      <c r="I993" s="17" t="str">
        <f aca="false">IF($C993="","",N($H993)*N(商品マスタ!$N992))</f>
        <v/>
      </c>
      <c r="J993" s="17" t="str">
        <f aca="false">IF($C993="","",N($I993)-N($G993))</f>
        <v/>
      </c>
      <c r="K993" s="37" t="str">
        <f aca="false">IF($C993="","",N(商品マスタ!$I992))</f>
        <v/>
      </c>
      <c r="L993" s="17" t="str">
        <f aca="false">IF($C993="","",MAX(1,N(商品マスタ!$J992)))</f>
        <v/>
      </c>
      <c r="M993" s="38" t="str">
        <f aca="false">IF($C993="","",N(TOP!$C$16)*N($K993))</f>
        <v/>
      </c>
      <c r="N993" s="17" t="str">
        <f aca="false">IF($C993="","",ROUNDUP(N($M993)/N($L993),0))</f>
        <v/>
      </c>
      <c r="O993" s="17" t="str">
        <f aca="false">IF($C993="","",N(商品マスタ!$R992))</f>
        <v/>
      </c>
      <c r="P993" s="17" t="str">
        <f aca="false">IF($C993="","",IF($F993="理論",(N($O993)+N($N993))-N($G993),(N($O993)+N($N993))-N($I993)))</f>
        <v/>
      </c>
      <c r="Q993" s="17" t="str">
        <f aca="false">IF($C993="","",MAX(1,N(商品マスタ!$K992)))</f>
        <v/>
      </c>
      <c r="R993" s="39" t="str">
        <f aca="false">IF($C993="","",IF(N($P993)/N($Q993)&lt;=0,"",ROUNDUP(N($P993)/N($Q993),0)))</f>
        <v/>
      </c>
      <c r="S993" s="14"/>
      <c r="T993" s="40" t="str">
        <f aca="false">IF($C993="","",N(商品マスタ!$M992))</f>
        <v/>
      </c>
      <c r="U993" s="40" t="str">
        <f aca="false">IF($S993="","",N($S993)*N($T993))</f>
        <v/>
      </c>
      <c r="V993" s="18"/>
    </row>
    <row r="994" customFormat="false" ht="15" hidden="false" customHeight="false" outlineLevel="0" collapsed="false">
      <c r="B994" s="12" t="n">
        <v>988</v>
      </c>
      <c r="C994" s="36" t="str">
        <f aca="false">IF(商品マスタ!$C993="","",商品マスタ!$C993)</f>
        <v/>
      </c>
      <c r="D994" s="12" t="str">
        <f aca="false">IF($C994="","",商品マスタ!$D993)</f>
        <v/>
      </c>
      <c r="E994" s="12" t="str">
        <f aca="false">IF($C994="","",商品マスタ!$G993)</f>
        <v/>
      </c>
      <c r="F994" s="12" t="str">
        <f aca="false">IF($C994="","",IF(商品マスタ!$P993="","理論",商品マスタ!$P993))</f>
        <v/>
      </c>
      <c r="G994" s="17" t="str">
        <f aca="false">IF($C994="","",N(商品マスタ!$H993))</f>
        <v/>
      </c>
      <c r="H994" s="14"/>
      <c r="I994" s="17" t="str">
        <f aca="false">IF($C994="","",N($H994)*N(商品マスタ!$N993))</f>
        <v/>
      </c>
      <c r="J994" s="17" t="str">
        <f aca="false">IF($C994="","",N($I994)-N($G994))</f>
        <v/>
      </c>
      <c r="K994" s="37" t="str">
        <f aca="false">IF($C994="","",N(商品マスタ!$I993))</f>
        <v/>
      </c>
      <c r="L994" s="17" t="str">
        <f aca="false">IF($C994="","",MAX(1,N(商品マスタ!$J993)))</f>
        <v/>
      </c>
      <c r="M994" s="38" t="str">
        <f aca="false">IF($C994="","",N(TOP!$C$16)*N($K994))</f>
        <v/>
      </c>
      <c r="N994" s="17" t="str">
        <f aca="false">IF($C994="","",ROUNDUP(N($M994)/N($L994),0))</f>
        <v/>
      </c>
      <c r="O994" s="17" t="str">
        <f aca="false">IF($C994="","",N(商品マスタ!$R993))</f>
        <v/>
      </c>
      <c r="P994" s="17" t="str">
        <f aca="false">IF($C994="","",IF($F994="理論",(N($O994)+N($N994))-N($G994),(N($O994)+N($N994))-N($I994)))</f>
        <v/>
      </c>
      <c r="Q994" s="17" t="str">
        <f aca="false">IF($C994="","",MAX(1,N(商品マスタ!$K993)))</f>
        <v/>
      </c>
      <c r="R994" s="39" t="str">
        <f aca="false">IF($C994="","",IF(N($P994)/N($Q994)&lt;=0,"",ROUNDUP(N($P994)/N($Q994),0)))</f>
        <v/>
      </c>
      <c r="S994" s="14"/>
      <c r="T994" s="40" t="str">
        <f aca="false">IF($C994="","",N(商品マスタ!$M993))</f>
        <v/>
      </c>
      <c r="U994" s="40" t="str">
        <f aca="false">IF($S994="","",N($S994)*N($T994))</f>
        <v/>
      </c>
      <c r="V994" s="18"/>
    </row>
    <row r="995" customFormat="false" ht="15" hidden="false" customHeight="false" outlineLevel="0" collapsed="false">
      <c r="B995" s="12" t="n">
        <v>989</v>
      </c>
      <c r="C995" s="36" t="str">
        <f aca="false">IF(商品マスタ!$C994="","",商品マスタ!$C994)</f>
        <v/>
      </c>
      <c r="D995" s="12" t="str">
        <f aca="false">IF($C995="","",商品マスタ!$D994)</f>
        <v/>
      </c>
      <c r="E995" s="12" t="str">
        <f aca="false">IF($C995="","",商品マスタ!$G994)</f>
        <v/>
      </c>
      <c r="F995" s="12" t="str">
        <f aca="false">IF($C995="","",IF(商品マスタ!$P994="","理論",商品マスタ!$P994))</f>
        <v/>
      </c>
      <c r="G995" s="17" t="str">
        <f aca="false">IF($C995="","",N(商品マスタ!$H994))</f>
        <v/>
      </c>
      <c r="H995" s="14"/>
      <c r="I995" s="17" t="str">
        <f aca="false">IF($C995="","",N($H995)*N(商品マスタ!$N994))</f>
        <v/>
      </c>
      <c r="J995" s="17" t="str">
        <f aca="false">IF($C995="","",N($I995)-N($G995))</f>
        <v/>
      </c>
      <c r="K995" s="37" t="str">
        <f aca="false">IF($C995="","",N(商品マスタ!$I994))</f>
        <v/>
      </c>
      <c r="L995" s="17" t="str">
        <f aca="false">IF($C995="","",MAX(1,N(商品マスタ!$J994)))</f>
        <v/>
      </c>
      <c r="M995" s="38" t="str">
        <f aca="false">IF($C995="","",N(TOP!$C$16)*N($K995))</f>
        <v/>
      </c>
      <c r="N995" s="17" t="str">
        <f aca="false">IF($C995="","",ROUNDUP(N($M995)/N($L995),0))</f>
        <v/>
      </c>
      <c r="O995" s="17" t="str">
        <f aca="false">IF($C995="","",N(商品マスタ!$R994))</f>
        <v/>
      </c>
      <c r="P995" s="17" t="str">
        <f aca="false">IF($C995="","",IF($F995="理論",(N($O995)+N($N995))-N($G995),(N($O995)+N($N995))-N($I995)))</f>
        <v/>
      </c>
      <c r="Q995" s="17" t="str">
        <f aca="false">IF($C995="","",MAX(1,N(商品マスタ!$K994)))</f>
        <v/>
      </c>
      <c r="R995" s="39" t="str">
        <f aca="false">IF($C995="","",IF(N($P995)/N($Q995)&lt;=0,"",ROUNDUP(N($P995)/N($Q995),0)))</f>
        <v/>
      </c>
      <c r="S995" s="14"/>
      <c r="T995" s="40" t="str">
        <f aca="false">IF($C995="","",N(商品マスタ!$M994))</f>
        <v/>
      </c>
      <c r="U995" s="40" t="str">
        <f aca="false">IF($S995="","",N($S995)*N($T995))</f>
        <v/>
      </c>
      <c r="V995" s="18"/>
    </row>
    <row r="996" customFormat="false" ht="15" hidden="false" customHeight="false" outlineLevel="0" collapsed="false">
      <c r="B996" s="12" t="n">
        <v>990</v>
      </c>
      <c r="C996" s="36" t="str">
        <f aca="false">IF(商品マスタ!$C995="","",商品マスタ!$C995)</f>
        <v/>
      </c>
      <c r="D996" s="12" t="str">
        <f aca="false">IF($C996="","",商品マスタ!$D995)</f>
        <v/>
      </c>
      <c r="E996" s="12" t="str">
        <f aca="false">IF($C996="","",商品マスタ!$G995)</f>
        <v/>
      </c>
      <c r="F996" s="12" t="str">
        <f aca="false">IF($C996="","",IF(商品マスタ!$P995="","理論",商品マスタ!$P995))</f>
        <v/>
      </c>
      <c r="G996" s="17" t="str">
        <f aca="false">IF($C996="","",N(商品マスタ!$H995))</f>
        <v/>
      </c>
      <c r="H996" s="14"/>
      <c r="I996" s="17" t="str">
        <f aca="false">IF($C996="","",N($H996)*N(商品マスタ!$N995))</f>
        <v/>
      </c>
      <c r="J996" s="17" t="str">
        <f aca="false">IF($C996="","",N($I996)-N($G996))</f>
        <v/>
      </c>
      <c r="K996" s="37" t="str">
        <f aca="false">IF($C996="","",N(商品マスタ!$I995))</f>
        <v/>
      </c>
      <c r="L996" s="17" t="str">
        <f aca="false">IF($C996="","",MAX(1,N(商品マスタ!$J995)))</f>
        <v/>
      </c>
      <c r="M996" s="38" t="str">
        <f aca="false">IF($C996="","",N(TOP!$C$16)*N($K996))</f>
        <v/>
      </c>
      <c r="N996" s="17" t="str">
        <f aca="false">IF($C996="","",ROUNDUP(N($M996)/N($L996),0))</f>
        <v/>
      </c>
      <c r="O996" s="17" t="str">
        <f aca="false">IF($C996="","",N(商品マスタ!$R995))</f>
        <v/>
      </c>
      <c r="P996" s="17" t="str">
        <f aca="false">IF($C996="","",IF($F996="理論",(N($O996)+N($N996))-N($G996),(N($O996)+N($N996))-N($I996)))</f>
        <v/>
      </c>
      <c r="Q996" s="17" t="str">
        <f aca="false">IF($C996="","",MAX(1,N(商品マスタ!$K995)))</f>
        <v/>
      </c>
      <c r="R996" s="39" t="str">
        <f aca="false">IF($C996="","",IF(N($P996)/N($Q996)&lt;=0,"",ROUNDUP(N($P996)/N($Q996),0)))</f>
        <v/>
      </c>
      <c r="S996" s="14"/>
      <c r="T996" s="40" t="str">
        <f aca="false">IF($C996="","",N(商品マスタ!$M995))</f>
        <v/>
      </c>
      <c r="U996" s="40" t="str">
        <f aca="false">IF($S996="","",N($S996)*N($T996))</f>
        <v/>
      </c>
      <c r="V996" s="18"/>
    </row>
    <row r="997" customFormat="false" ht="15" hidden="false" customHeight="false" outlineLevel="0" collapsed="false">
      <c r="B997" s="12" t="n">
        <v>991</v>
      </c>
      <c r="C997" s="36" t="str">
        <f aca="false">IF(商品マスタ!$C996="","",商品マスタ!$C996)</f>
        <v/>
      </c>
      <c r="D997" s="12" t="str">
        <f aca="false">IF($C997="","",商品マスタ!$D996)</f>
        <v/>
      </c>
      <c r="E997" s="12" t="str">
        <f aca="false">IF($C997="","",商品マスタ!$G996)</f>
        <v/>
      </c>
      <c r="F997" s="12" t="str">
        <f aca="false">IF($C997="","",IF(商品マスタ!$P996="","理論",商品マスタ!$P996))</f>
        <v/>
      </c>
      <c r="G997" s="17" t="str">
        <f aca="false">IF($C997="","",N(商品マスタ!$H996))</f>
        <v/>
      </c>
      <c r="H997" s="14"/>
      <c r="I997" s="17" t="str">
        <f aca="false">IF($C997="","",N($H997)*N(商品マスタ!$N996))</f>
        <v/>
      </c>
      <c r="J997" s="17" t="str">
        <f aca="false">IF($C997="","",N($I997)-N($G997))</f>
        <v/>
      </c>
      <c r="K997" s="37" t="str">
        <f aca="false">IF($C997="","",N(商品マスタ!$I996))</f>
        <v/>
      </c>
      <c r="L997" s="17" t="str">
        <f aca="false">IF($C997="","",MAX(1,N(商品マスタ!$J996)))</f>
        <v/>
      </c>
      <c r="M997" s="38" t="str">
        <f aca="false">IF($C997="","",N(TOP!$C$16)*N($K997))</f>
        <v/>
      </c>
      <c r="N997" s="17" t="str">
        <f aca="false">IF($C997="","",ROUNDUP(N($M997)/N($L997),0))</f>
        <v/>
      </c>
      <c r="O997" s="17" t="str">
        <f aca="false">IF($C997="","",N(商品マスタ!$R996))</f>
        <v/>
      </c>
      <c r="P997" s="17" t="str">
        <f aca="false">IF($C997="","",IF($F997="理論",(N($O997)+N($N997))-N($G997),(N($O997)+N($N997))-N($I997)))</f>
        <v/>
      </c>
      <c r="Q997" s="17" t="str">
        <f aca="false">IF($C997="","",MAX(1,N(商品マスタ!$K996)))</f>
        <v/>
      </c>
      <c r="R997" s="39" t="str">
        <f aca="false">IF($C997="","",IF(N($P997)/N($Q997)&lt;=0,"",ROUNDUP(N($P997)/N($Q997),0)))</f>
        <v/>
      </c>
      <c r="S997" s="14"/>
      <c r="T997" s="40" t="str">
        <f aca="false">IF($C997="","",N(商品マスタ!$M996))</f>
        <v/>
      </c>
      <c r="U997" s="40" t="str">
        <f aca="false">IF($S997="","",N($S997)*N($T997))</f>
        <v/>
      </c>
      <c r="V997" s="18"/>
    </row>
    <row r="998" customFormat="false" ht="15" hidden="false" customHeight="false" outlineLevel="0" collapsed="false">
      <c r="B998" s="12" t="n">
        <v>992</v>
      </c>
      <c r="C998" s="36" t="str">
        <f aca="false">IF(商品マスタ!$C997="","",商品マスタ!$C997)</f>
        <v/>
      </c>
      <c r="D998" s="12" t="str">
        <f aca="false">IF($C998="","",商品マスタ!$D997)</f>
        <v/>
      </c>
      <c r="E998" s="12" t="str">
        <f aca="false">IF($C998="","",商品マスタ!$G997)</f>
        <v/>
      </c>
      <c r="F998" s="12" t="str">
        <f aca="false">IF($C998="","",IF(商品マスタ!$P997="","理論",商品マスタ!$P997))</f>
        <v/>
      </c>
      <c r="G998" s="17" t="str">
        <f aca="false">IF($C998="","",N(商品マスタ!$H997))</f>
        <v/>
      </c>
      <c r="H998" s="14"/>
      <c r="I998" s="17" t="str">
        <f aca="false">IF($C998="","",N($H998)*N(商品マスタ!$N997))</f>
        <v/>
      </c>
      <c r="J998" s="17" t="str">
        <f aca="false">IF($C998="","",N($I998)-N($G998))</f>
        <v/>
      </c>
      <c r="K998" s="37" t="str">
        <f aca="false">IF($C998="","",N(商品マスタ!$I997))</f>
        <v/>
      </c>
      <c r="L998" s="17" t="str">
        <f aca="false">IF($C998="","",MAX(1,N(商品マスタ!$J997)))</f>
        <v/>
      </c>
      <c r="M998" s="38" t="str">
        <f aca="false">IF($C998="","",N(TOP!$C$16)*N($K998))</f>
        <v/>
      </c>
      <c r="N998" s="17" t="str">
        <f aca="false">IF($C998="","",ROUNDUP(N($M998)/N($L998),0))</f>
        <v/>
      </c>
      <c r="O998" s="17" t="str">
        <f aca="false">IF($C998="","",N(商品マスタ!$R997))</f>
        <v/>
      </c>
      <c r="P998" s="17" t="str">
        <f aca="false">IF($C998="","",IF($F998="理論",(N($O998)+N($N998))-N($G998),(N($O998)+N($N998))-N($I998)))</f>
        <v/>
      </c>
      <c r="Q998" s="17" t="str">
        <f aca="false">IF($C998="","",MAX(1,N(商品マスタ!$K997)))</f>
        <v/>
      </c>
      <c r="R998" s="39" t="str">
        <f aca="false">IF($C998="","",IF(N($P998)/N($Q998)&lt;=0,"",ROUNDUP(N($P998)/N($Q998),0)))</f>
        <v/>
      </c>
      <c r="S998" s="14"/>
      <c r="T998" s="40" t="str">
        <f aca="false">IF($C998="","",N(商品マスタ!$M997))</f>
        <v/>
      </c>
      <c r="U998" s="40" t="str">
        <f aca="false">IF($S998="","",N($S998)*N($T998))</f>
        <v/>
      </c>
      <c r="V998" s="18"/>
    </row>
    <row r="999" customFormat="false" ht="15" hidden="false" customHeight="false" outlineLevel="0" collapsed="false">
      <c r="B999" s="12" t="n">
        <v>993</v>
      </c>
      <c r="C999" s="36" t="str">
        <f aca="false">IF(商品マスタ!$C998="","",商品マスタ!$C998)</f>
        <v/>
      </c>
      <c r="D999" s="12" t="str">
        <f aca="false">IF($C999="","",商品マスタ!$D998)</f>
        <v/>
      </c>
      <c r="E999" s="12" t="str">
        <f aca="false">IF($C999="","",商品マスタ!$G998)</f>
        <v/>
      </c>
      <c r="F999" s="12" t="str">
        <f aca="false">IF($C999="","",IF(商品マスタ!$P998="","理論",商品マスタ!$P998))</f>
        <v/>
      </c>
      <c r="G999" s="17" t="str">
        <f aca="false">IF($C999="","",N(商品マスタ!$H998))</f>
        <v/>
      </c>
      <c r="H999" s="14"/>
      <c r="I999" s="17" t="str">
        <f aca="false">IF($C999="","",N($H999)*N(商品マスタ!$N998))</f>
        <v/>
      </c>
      <c r="J999" s="17" t="str">
        <f aca="false">IF($C999="","",N($I999)-N($G999))</f>
        <v/>
      </c>
      <c r="K999" s="37" t="str">
        <f aca="false">IF($C999="","",N(商品マスタ!$I998))</f>
        <v/>
      </c>
      <c r="L999" s="17" t="str">
        <f aca="false">IF($C999="","",MAX(1,N(商品マスタ!$J998)))</f>
        <v/>
      </c>
      <c r="M999" s="38" t="str">
        <f aca="false">IF($C999="","",N(TOP!$C$16)*N($K999))</f>
        <v/>
      </c>
      <c r="N999" s="17" t="str">
        <f aca="false">IF($C999="","",ROUNDUP(N($M999)/N($L999),0))</f>
        <v/>
      </c>
      <c r="O999" s="17" t="str">
        <f aca="false">IF($C999="","",N(商品マスタ!$R998))</f>
        <v/>
      </c>
      <c r="P999" s="17" t="str">
        <f aca="false">IF($C999="","",IF($F999="理論",(N($O999)+N($N999))-N($G999),(N($O999)+N($N999))-N($I999)))</f>
        <v/>
      </c>
      <c r="Q999" s="17" t="str">
        <f aca="false">IF($C999="","",MAX(1,N(商品マスタ!$K998)))</f>
        <v/>
      </c>
      <c r="R999" s="39" t="str">
        <f aca="false">IF($C999="","",IF(N($P999)/N($Q999)&lt;=0,"",ROUNDUP(N($P999)/N($Q999),0)))</f>
        <v/>
      </c>
      <c r="S999" s="14"/>
      <c r="T999" s="40" t="str">
        <f aca="false">IF($C999="","",N(商品マスタ!$M998))</f>
        <v/>
      </c>
      <c r="U999" s="40" t="str">
        <f aca="false">IF($S999="","",N($S999)*N($T999))</f>
        <v/>
      </c>
      <c r="V999" s="18"/>
    </row>
    <row r="1000" customFormat="false" ht="15" hidden="false" customHeight="false" outlineLevel="0" collapsed="false">
      <c r="B1000" s="12" t="n">
        <v>994</v>
      </c>
      <c r="C1000" s="36" t="str">
        <f aca="false">IF(商品マスタ!$C999="","",商品マスタ!$C999)</f>
        <v/>
      </c>
      <c r="D1000" s="12" t="str">
        <f aca="false">IF($C1000="","",商品マスタ!$D999)</f>
        <v/>
      </c>
      <c r="E1000" s="12" t="str">
        <f aca="false">IF($C1000="","",商品マスタ!$G999)</f>
        <v/>
      </c>
      <c r="F1000" s="12" t="str">
        <f aca="false">IF($C1000="","",IF(商品マスタ!$P999="","理論",商品マスタ!$P999))</f>
        <v/>
      </c>
      <c r="G1000" s="17" t="str">
        <f aca="false">IF($C1000="","",N(商品マスタ!$H999))</f>
        <v/>
      </c>
      <c r="H1000" s="14"/>
      <c r="I1000" s="17" t="str">
        <f aca="false">IF($C1000="","",N($H1000)*N(商品マスタ!$N999))</f>
        <v/>
      </c>
      <c r="J1000" s="17" t="str">
        <f aca="false">IF($C1000="","",N($I1000)-N($G1000))</f>
        <v/>
      </c>
      <c r="K1000" s="37" t="str">
        <f aca="false">IF($C1000="","",N(商品マスタ!$I999))</f>
        <v/>
      </c>
      <c r="L1000" s="17" t="str">
        <f aca="false">IF($C1000="","",MAX(1,N(商品マスタ!$J999)))</f>
        <v/>
      </c>
      <c r="M1000" s="38" t="str">
        <f aca="false">IF($C1000="","",N(TOP!$C$16)*N($K1000))</f>
        <v/>
      </c>
      <c r="N1000" s="17" t="str">
        <f aca="false">IF($C1000="","",ROUNDUP(N($M1000)/N($L1000),0))</f>
        <v/>
      </c>
      <c r="O1000" s="17" t="str">
        <f aca="false">IF($C1000="","",N(商品マスタ!$R999))</f>
        <v/>
      </c>
      <c r="P1000" s="17" t="str">
        <f aca="false">IF($C1000="","",IF($F1000="理論",(N($O1000)+N($N1000))-N($G1000),(N($O1000)+N($N1000))-N($I1000)))</f>
        <v/>
      </c>
      <c r="Q1000" s="17" t="str">
        <f aca="false">IF($C1000="","",MAX(1,N(商品マスタ!$K999)))</f>
        <v/>
      </c>
      <c r="R1000" s="39" t="str">
        <f aca="false">IF($C1000="","",IF(N($P1000)/N($Q1000)&lt;=0,"",ROUNDUP(N($P1000)/N($Q1000),0)))</f>
        <v/>
      </c>
      <c r="S1000" s="14"/>
      <c r="T1000" s="40" t="str">
        <f aca="false">IF($C1000="","",N(商品マスタ!$M999))</f>
        <v/>
      </c>
      <c r="U1000" s="40" t="str">
        <f aca="false">IF($S1000="","",N($S1000)*N($T1000))</f>
        <v/>
      </c>
      <c r="V1000" s="18"/>
    </row>
    <row r="1001" customFormat="false" ht="15" hidden="false" customHeight="false" outlineLevel="0" collapsed="false">
      <c r="B1001" s="12" t="n">
        <v>995</v>
      </c>
      <c r="C1001" s="36" t="str">
        <f aca="false">IF(商品マスタ!$C1000="","",商品マスタ!$C1000)</f>
        <v/>
      </c>
      <c r="D1001" s="12" t="str">
        <f aca="false">IF($C1001="","",商品マスタ!$D1000)</f>
        <v/>
      </c>
      <c r="E1001" s="12" t="str">
        <f aca="false">IF($C1001="","",商品マスタ!$G1000)</f>
        <v/>
      </c>
      <c r="F1001" s="12" t="str">
        <f aca="false">IF($C1001="","",IF(商品マスタ!$P1000="","理論",商品マスタ!$P1000))</f>
        <v/>
      </c>
      <c r="G1001" s="17" t="str">
        <f aca="false">IF($C1001="","",N(商品マスタ!$H1000))</f>
        <v/>
      </c>
      <c r="H1001" s="14"/>
      <c r="I1001" s="17" t="str">
        <f aca="false">IF($C1001="","",N($H1001)*N(商品マスタ!$N1000))</f>
        <v/>
      </c>
      <c r="J1001" s="17" t="str">
        <f aca="false">IF($C1001="","",N($I1001)-N($G1001))</f>
        <v/>
      </c>
      <c r="K1001" s="37" t="str">
        <f aca="false">IF($C1001="","",N(商品マスタ!$I1000))</f>
        <v/>
      </c>
      <c r="L1001" s="17" t="str">
        <f aca="false">IF($C1001="","",MAX(1,N(商品マスタ!$J1000)))</f>
        <v/>
      </c>
      <c r="M1001" s="38" t="str">
        <f aca="false">IF($C1001="","",N(TOP!$C$16)*N($K1001))</f>
        <v/>
      </c>
      <c r="N1001" s="17" t="str">
        <f aca="false">IF($C1001="","",ROUNDUP(N($M1001)/N($L1001),0))</f>
        <v/>
      </c>
      <c r="O1001" s="17" t="str">
        <f aca="false">IF($C1001="","",N(商品マスタ!$R1000))</f>
        <v/>
      </c>
      <c r="P1001" s="17" t="str">
        <f aca="false">IF($C1001="","",IF($F1001="理論",(N($O1001)+N($N1001))-N($G1001),(N($O1001)+N($N1001))-N($I1001)))</f>
        <v/>
      </c>
      <c r="Q1001" s="17" t="str">
        <f aca="false">IF($C1001="","",MAX(1,N(商品マスタ!$K1000)))</f>
        <v/>
      </c>
      <c r="R1001" s="39" t="str">
        <f aca="false">IF($C1001="","",IF(N($P1001)/N($Q1001)&lt;=0,"",ROUNDUP(N($P1001)/N($Q1001),0)))</f>
        <v/>
      </c>
      <c r="S1001" s="14"/>
      <c r="T1001" s="40" t="str">
        <f aca="false">IF($C1001="","",N(商品マスタ!$M1000))</f>
        <v/>
      </c>
      <c r="U1001" s="40" t="str">
        <f aca="false">IF($S1001="","",N($S1001)*N($T1001))</f>
        <v/>
      </c>
      <c r="V1001" s="18"/>
    </row>
    <row r="1002" customFormat="false" ht="15" hidden="false" customHeight="false" outlineLevel="0" collapsed="false">
      <c r="B1002" s="12" t="n">
        <v>996</v>
      </c>
      <c r="C1002" s="36" t="str">
        <f aca="false">IF(商品マスタ!$C1001="","",商品マスタ!$C1001)</f>
        <v/>
      </c>
      <c r="D1002" s="12" t="str">
        <f aca="false">IF($C1002="","",商品マスタ!$D1001)</f>
        <v/>
      </c>
      <c r="E1002" s="12" t="str">
        <f aca="false">IF($C1002="","",商品マスタ!$G1001)</f>
        <v/>
      </c>
      <c r="F1002" s="12" t="str">
        <f aca="false">IF($C1002="","",IF(商品マスタ!$P1001="","理論",商品マスタ!$P1001))</f>
        <v/>
      </c>
      <c r="G1002" s="17" t="str">
        <f aca="false">IF($C1002="","",N(商品マスタ!$H1001))</f>
        <v/>
      </c>
      <c r="H1002" s="14"/>
      <c r="I1002" s="17" t="str">
        <f aca="false">IF($C1002="","",N($H1002)*N(商品マスタ!$N1001))</f>
        <v/>
      </c>
      <c r="J1002" s="17" t="str">
        <f aca="false">IF($C1002="","",N($I1002)-N($G1002))</f>
        <v/>
      </c>
      <c r="K1002" s="37" t="str">
        <f aca="false">IF($C1002="","",N(商品マスタ!$I1001))</f>
        <v/>
      </c>
      <c r="L1002" s="17" t="str">
        <f aca="false">IF($C1002="","",MAX(1,N(商品マスタ!$J1001)))</f>
        <v/>
      </c>
      <c r="M1002" s="38" t="str">
        <f aca="false">IF($C1002="","",N(TOP!$C$16)*N($K1002))</f>
        <v/>
      </c>
      <c r="N1002" s="17" t="str">
        <f aca="false">IF($C1002="","",ROUNDUP(N($M1002)/N($L1002),0))</f>
        <v/>
      </c>
      <c r="O1002" s="17" t="str">
        <f aca="false">IF($C1002="","",N(商品マスタ!$R1001))</f>
        <v/>
      </c>
      <c r="P1002" s="17" t="str">
        <f aca="false">IF($C1002="","",IF($F1002="理論",(N($O1002)+N($N1002))-N($G1002),(N($O1002)+N($N1002))-N($I1002)))</f>
        <v/>
      </c>
      <c r="Q1002" s="17" t="str">
        <f aca="false">IF($C1002="","",MAX(1,N(商品マスタ!$K1001)))</f>
        <v/>
      </c>
      <c r="R1002" s="39" t="str">
        <f aca="false">IF($C1002="","",IF(N($P1002)/N($Q1002)&lt;=0,"",ROUNDUP(N($P1002)/N($Q1002),0)))</f>
        <v/>
      </c>
      <c r="S1002" s="14"/>
      <c r="T1002" s="40" t="str">
        <f aca="false">IF($C1002="","",N(商品マスタ!$M1001))</f>
        <v/>
      </c>
      <c r="U1002" s="40" t="str">
        <f aca="false">IF($S1002="","",N($S1002)*N($T1002))</f>
        <v/>
      </c>
      <c r="V1002" s="18"/>
    </row>
    <row r="1003" customFormat="false" ht="15" hidden="false" customHeight="false" outlineLevel="0" collapsed="false">
      <c r="B1003" s="12" t="n">
        <v>997</v>
      </c>
      <c r="C1003" s="36" t="str">
        <f aca="false">IF(商品マスタ!$C1002="","",商品マスタ!$C1002)</f>
        <v/>
      </c>
      <c r="D1003" s="12" t="str">
        <f aca="false">IF($C1003="","",商品マスタ!$D1002)</f>
        <v/>
      </c>
      <c r="E1003" s="12" t="str">
        <f aca="false">IF($C1003="","",商品マスタ!$G1002)</f>
        <v/>
      </c>
      <c r="F1003" s="12" t="str">
        <f aca="false">IF($C1003="","",IF(商品マスタ!$P1002="","理論",商品マスタ!$P1002))</f>
        <v/>
      </c>
      <c r="G1003" s="17" t="str">
        <f aca="false">IF($C1003="","",N(商品マスタ!$H1002))</f>
        <v/>
      </c>
      <c r="H1003" s="14"/>
      <c r="I1003" s="17" t="str">
        <f aca="false">IF($C1003="","",N($H1003)*N(商品マスタ!$N1002))</f>
        <v/>
      </c>
      <c r="J1003" s="17" t="str">
        <f aca="false">IF($C1003="","",N($I1003)-N($G1003))</f>
        <v/>
      </c>
      <c r="K1003" s="37" t="str">
        <f aca="false">IF($C1003="","",N(商品マスタ!$I1002))</f>
        <v/>
      </c>
      <c r="L1003" s="17" t="str">
        <f aca="false">IF($C1003="","",MAX(1,N(商品マスタ!$J1002)))</f>
        <v/>
      </c>
      <c r="M1003" s="38" t="str">
        <f aca="false">IF($C1003="","",N(TOP!$C$16)*N($K1003))</f>
        <v/>
      </c>
      <c r="N1003" s="17" t="str">
        <f aca="false">IF($C1003="","",ROUNDUP(N($M1003)/N($L1003),0))</f>
        <v/>
      </c>
      <c r="O1003" s="17" t="str">
        <f aca="false">IF($C1003="","",N(商品マスタ!$R1002))</f>
        <v/>
      </c>
      <c r="P1003" s="17" t="str">
        <f aca="false">IF($C1003="","",IF($F1003="理論",(N($O1003)+N($N1003))-N($G1003),(N($O1003)+N($N1003))-N($I1003)))</f>
        <v/>
      </c>
      <c r="Q1003" s="17" t="str">
        <f aca="false">IF($C1003="","",MAX(1,N(商品マスタ!$K1002)))</f>
        <v/>
      </c>
      <c r="R1003" s="39" t="str">
        <f aca="false">IF($C1003="","",IF(N($P1003)/N($Q1003)&lt;=0,"",ROUNDUP(N($P1003)/N($Q1003),0)))</f>
        <v/>
      </c>
      <c r="S1003" s="14"/>
      <c r="T1003" s="40" t="str">
        <f aca="false">IF($C1003="","",N(商品マスタ!$M1002))</f>
        <v/>
      </c>
      <c r="U1003" s="40" t="str">
        <f aca="false">IF($S1003="","",N($S1003)*N($T1003))</f>
        <v/>
      </c>
      <c r="V1003" s="18"/>
    </row>
    <row r="1004" customFormat="false" ht="15" hidden="false" customHeight="false" outlineLevel="0" collapsed="false">
      <c r="B1004" s="12" t="n">
        <v>998</v>
      </c>
      <c r="C1004" s="36" t="str">
        <f aca="false">IF(商品マスタ!$C1003="","",商品マスタ!$C1003)</f>
        <v/>
      </c>
      <c r="D1004" s="12" t="str">
        <f aca="false">IF($C1004="","",商品マスタ!$D1003)</f>
        <v/>
      </c>
      <c r="E1004" s="12" t="str">
        <f aca="false">IF($C1004="","",商品マスタ!$G1003)</f>
        <v/>
      </c>
      <c r="F1004" s="12" t="str">
        <f aca="false">IF($C1004="","",IF(商品マスタ!$P1003="","理論",商品マスタ!$P1003))</f>
        <v/>
      </c>
      <c r="G1004" s="17" t="str">
        <f aca="false">IF($C1004="","",N(商品マスタ!$H1003))</f>
        <v/>
      </c>
      <c r="H1004" s="14"/>
      <c r="I1004" s="17" t="str">
        <f aca="false">IF($C1004="","",N($H1004)*N(商品マスタ!$N1003))</f>
        <v/>
      </c>
      <c r="J1004" s="17" t="str">
        <f aca="false">IF($C1004="","",N($I1004)-N($G1004))</f>
        <v/>
      </c>
      <c r="K1004" s="37" t="str">
        <f aca="false">IF($C1004="","",N(商品マスタ!$I1003))</f>
        <v/>
      </c>
      <c r="L1004" s="17" t="str">
        <f aca="false">IF($C1004="","",MAX(1,N(商品マスタ!$J1003)))</f>
        <v/>
      </c>
      <c r="M1004" s="38" t="str">
        <f aca="false">IF($C1004="","",N(TOP!$C$16)*N($K1004))</f>
        <v/>
      </c>
      <c r="N1004" s="17" t="str">
        <f aca="false">IF($C1004="","",ROUNDUP(N($M1004)/N($L1004),0))</f>
        <v/>
      </c>
      <c r="O1004" s="17" t="str">
        <f aca="false">IF($C1004="","",N(商品マスタ!$R1003))</f>
        <v/>
      </c>
      <c r="P1004" s="17" t="str">
        <f aca="false">IF($C1004="","",IF($F1004="理論",(N($O1004)+N($N1004))-N($G1004),(N($O1004)+N($N1004))-N($I1004)))</f>
        <v/>
      </c>
      <c r="Q1004" s="17" t="str">
        <f aca="false">IF($C1004="","",MAX(1,N(商品マスタ!$K1003)))</f>
        <v/>
      </c>
      <c r="R1004" s="39" t="str">
        <f aca="false">IF($C1004="","",IF(N($P1004)/N($Q1004)&lt;=0,"",ROUNDUP(N($P1004)/N($Q1004),0)))</f>
        <v/>
      </c>
      <c r="S1004" s="14"/>
      <c r="T1004" s="40" t="str">
        <f aca="false">IF($C1004="","",N(商品マスタ!$M1003))</f>
        <v/>
      </c>
      <c r="U1004" s="40" t="str">
        <f aca="false">IF($S1004="","",N($S1004)*N($T1004))</f>
        <v/>
      </c>
      <c r="V1004" s="18"/>
    </row>
    <row r="1005" customFormat="false" ht="15" hidden="false" customHeight="false" outlineLevel="0" collapsed="false">
      <c r="B1005" s="12" t="n">
        <v>999</v>
      </c>
      <c r="C1005" s="36" t="str">
        <f aca="false">IF(商品マスタ!$C1004="","",商品マスタ!$C1004)</f>
        <v/>
      </c>
      <c r="D1005" s="12" t="str">
        <f aca="false">IF($C1005="","",商品マスタ!$D1004)</f>
        <v/>
      </c>
      <c r="E1005" s="12" t="str">
        <f aca="false">IF($C1005="","",商品マスタ!$G1004)</f>
        <v/>
      </c>
      <c r="F1005" s="12" t="str">
        <f aca="false">IF($C1005="","",IF(商品マスタ!$P1004="","理論",商品マスタ!$P1004))</f>
        <v/>
      </c>
      <c r="G1005" s="17" t="str">
        <f aca="false">IF($C1005="","",N(商品マスタ!$H1004))</f>
        <v/>
      </c>
      <c r="H1005" s="14"/>
      <c r="I1005" s="17" t="str">
        <f aca="false">IF($C1005="","",N($H1005)*N(商品マスタ!$N1004))</f>
        <v/>
      </c>
      <c r="J1005" s="17" t="str">
        <f aca="false">IF($C1005="","",N($I1005)-N($G1005))</f>
        <v/>
      </c>
      <c r="K1005" s="37" t="str">
        <f aca="false">IF($C1005="","",N(商品マスタ!$I1004))</f>
        <v/>
      </c>
      <c r="L1005" s="17" t="str">
        <f aca="false">IF($C1005="","",MAX(1,N(商品マスタ!$J1004)))</f>
        <v/>
      </c>
      <c r="M1005" s="38" t="str">
        <f aca="false">IF($C1005="","",N(TOP!$C$16)*N($K1005))</f>
        <v/>
      </c>
      <c r="N1005" s="17" t="str">
        <f aca="false">IF($C1005="","",ROUNDUP(N($M1005)/N($L1005),0))</f>
        <v/>
      </c>
      <c r="O1005" s="17" t="str">
        <f aca="false">IF($C1005="","",N(商品マスタ!$R1004))</f>
        <v/>
      </c>
      <c r="P1005" s="17" t="str">
        <f aca="false">IF($C1005="","",IF($F1005="理論",(N($O1005)+N($N1005))-N($G1005),(N($O1005)+N($N1005))-N($I1005)))</f>
        <v/>
      </c>
      <c r="Q1005" s="17" t="str">
        <f aca="false">IF($C1005="","",MAX(1,N(商品マスタ!$K1004)))</f>
        <v/>
      </c>
      <c r="R1005" s="39" t="str">
        <f aca="false">IF($C1005="","",IF(N($P1005)/N($Q1005)&lt;=0,"",ROUNDUP(N($P1005)/N($Q1005),0)))</f>
        <v/>
      </c>
      <c r="S1005" s="14"/>
      <c r="T1005" s="40" t="str">
        <f aca="false">IF($C1005="","",N(商品マスタ!$M1004))</f>
        <v/>
      </c>
      <c r="U1005" s="40" t="str">
        <f aca="false">IF($S1005="","",N($S1005)*N($T1005))</f>
        <v/>
      </c>
      <c r="V1005" s="18"/>
    </row>
    <row r="1006" customFormat="false" ht="15" hidden="false" customHeight="false" outlineLevel="0" collapsed="false">
      <c r="B1006" s="12" t="n">
        <v>1000</v>
      </c>
      <c r="C1006" s="36" t="str">
        <f aca="false">IF(商品マスタ!$C1005="","",商品マスタ!$C1005)</f>
        <v/>
      </c>
      <c r="D1006" s="12" t="str">
        <f aca="false">IF($C1006="","",商品マスタ!$D1005)</f>
        <v/>
      </c>
      <c r="E1006" s="12" t="str">
        <f aca="false">IF($C1006="","",商品マスタ!$G1005)</f>
        <v/>
      </c>
      <c r="F1006" s="12" t="str">
        <f aca="false">IF($C1006="","",IF(商品マスタ!$P1005="","理論",商品マスタ!$P1005))</f>
        <v/>
      </c>
      <c r="G1006" s="17" t="str">
        <f aca="false">IF($C1006="","",N(商品マスタ!$H1005))</f>
        <v/>
      </c>
      <c r="H1006" s="14"/>
      <c r="I1006" s="17" t="str">
        <f aca="false">IF($C1006="","",N($H1006)*N(商品マスタ!$N1005))</f>
        <v/>
      </c>
      <c r="J1006" s="17" t="str">
        <f aca="false">IF($C1006="","",N($I1006)-N($G1006))</f>
        <v/>
      </c>
      <c r="K1006" s="37" t="str">
        <f aca="false">IF($C1006="","",N(商品マスタ!$I1005))</f>
        <v/>
      </c>
      <c r="L1006" s="17" t="str">
        <f aca="false">IF($C1006="","",MAX(1,N(商品マスタ!$J1005)))</f>
        <v/>
      </c>
      <c r="M1006" s="38" t="str">
        <f aca="false">IF($C1006="","",N(TOP!$C$16)*N($K1006))</f>
        <v/>
      </c>
      <c r="N1006" s="17" t="str">
        <f aca="false">IF($C1006="","",ROUNDUP(N($M1006)/N($L1006),0))</f>
        <v/>
      </c>
      <c r="O1006" s="17" t="str">
        <f aca="false">IF($C1006="","",N(商品マスタ!$R1005))</f>
        <v/>
      </c>
      <c r="P1006" s="17" t="str">
        <f aca="false">IF($C1006="","",IF($F1006="理論",(N($O1006)+N($N1006))-N($G1006),(N($O1006)+N($N1006))-N($I1006)))</f>
        <v/>
      </c>
      <c r="Q1006" s="17" t="str">
        <f aca="false">IF($C1006="","",MAX(1,N(商品マスタ!$K1005)))</f>
        <v/>
      </c>
      <c r="R1006" s="39" t="str">
        <f aca="false">IF($C1006="","",IF(N($P1006)/N($Q1006)&lt;=0,"",ROUNDUP(N($P1006)/N($Q1006),0)))</f>
        <v/>
      </c>
      <c r="S1006" s="14"/>
      <c r="T1006" s="40" t="str">
        <f aca="false">IF($C1006="","",N(商品マスタ!$M1005))</f>
        <v/>
      </c>
      <c r="U1006" s="40" t="str">
        <f aca="false">IF($S1006="","",N($S1006)*N($T1006))</f>
        <v/>
      </c>
      <c r="V1006" s="18"/>
    </row>
    <row r="1007" customFormat="false" ht="15" hidden="false" customHeight="false" outlineLevel="0" collapsed="false">
      <c r="B1007" s="12" t="n">
        <v>1001</v>
      </c>
      <c r="C1007" s="36" t="str">
        <f aca="false">IF(商品マスタ!$C1006="","",商品マスタ!$C1006)</f>
        <v/>
      </c>
      <c r="D1007" s="12" t="str">
        <f aca="false">IF($C1007="","",商品マスタ!$D1006)</f>
        <v/>
      </c>
      <c r="E1007" s="12" t="str">
        <f aca="false">IF($C1007="","",商品マスタ!$G1006)</f>
        <v/>
      </c>
      <c r="F1007" s="12" t="str">
        <f aca="false">IF($C1007="","",IF(商品マスタ!$P1006="","理論",商品マスタ!$P1006))</f>
        <v/>
      </c>
      <c r="G1007" s="17" t="str">
        <f aca="false">IF($C1007="","",N(商品マスタ!$H1006))</f>
        <v/>
      </c>
      <c r="H1007" s="14"/>
      <c r="I1007" s="17" t="str">
        <f aca="false">IF($C1007="","",N($H1007)*N(商品マスタ!$N1006))</f>
        <v/>
      </c>
      <c r="J1007" s="17" t="str">
        <f aca="false">IF($C1007="","",N($I1007)-N($G1007))</f>
        <v/>
      </c>
      <c r="K1007" s="37" t="str">
        <f aca="false">IF($C1007="","",N(商品マスタ!$I1006))</f>
        <v/>
      </c>
      <c r="L1007" s="17" t="str">
        <f aca="false">IF($C1007="","",MAX(1,N(商品マスタ!$J1006)))</f>
        <v/>
      </c>
      <c r="M1007" s="38" t="str">
        <f aca="false">IF($C1007="","",N(TOP!$C$16)*N($K1007))</f>
        <v/>
      </c>
      <c r="N1007" s="17" t="str">
        <f aca="false">IF($C1007="","",ROUNDUP(N($M1007)/N($L1007),0))</f>
        <v/>
      </c>
      <c r="O1007" s="17" t="str">
        <f aca="false">IF($C1007="","",N(商品マスタ!$R1006))</f>
        <v/>
      </c>
      <c r="P1007" s="17" t="str">
        <f aca="false">IF($C1007="","",IF($F1007="理論",(N($O1007)+N($N1007))-N($G1007),(N($O1007)+N($N1007))-N($I1007)))</f>
        <v/>
      </c>
      <c r="Q1007" s="17" t="str">
        <f aca="false">IF($C1007="","",MAX(1,N(商品マスタ!$K1006)))</f>
        <v/>
      </c>
      <c r="R1007" s="39" t="str">
        <f aca="false">IF($C1007="","",IF(N($P1007)/N($Q1007)&lt;=0,"",ROUNDUP(N($P1007)/N($Q1007),0)))</f>
        <v/>
      </c>
      <c r="S1007" s="14"/>
      <c r="T1007" s="40" t="str">
        <f aca="false">IF($C1007="","",N(商品マスタ!$M1006))</f>
        <v/>
      </c>
      <c r="U1007" s="40" t="str">
        <f aca="false">IF($S1007="","",N($S1007)*N($T1007))</f>
        <v/>
      </c>
      <c r="V1007" s="18"/>
    </row>
    <row r="1008" customFormat="false" ht="15" hidden="false" customHeight="false" outlineLevel="0" collapsed="false">
      <c r="B1008" s="12" t="n">
        <v>1002</v>
      </c>
      <c r="C1008" s="36" t="str">
        <f aca="false">IF(商品マスタ!$C1007="","",商品マスタ!$C1007)</f>
        <v/>
      </c>
      <c r="D1008" s="12" t="str">
        <f aca="false">IF($C1008="","",商品マスタ!$D1007)</f>
        <v/>
      </c>
      <c r="E1008" s="12" t="str">
        <f aca="false">IF($C1008="","",商品マスタ!$G1007)</f>
        <v/>
      </c>
      <c r="F1008" s="12" t="str">
        <f aca="false">IF($C1008="","",IF(商品マスタ!$P1007="","理論",商品マスタ!$P1007))</f>
        <v/>
      </c>
      <c r="G1008" s="17" t="str">
        <f aca="false">IF($C1008="","",N(商品マスタ!$H1007))</f>
        <v/>
      </c>
      <c r="H1008" s="14"/>
      <c r="I1008" s="17" t="str">
        <f aca="false">IF($C1008="","",N($H1008)*N(商品マスタ!$N1007))</f>
        <v/>
      </c>
      <c r="J1008" s="17" t="str">
        <f aca="false">IF($C1008="","",N($I1008)-N($G1008))</f>
        <v/>
      </c>
      <c r="K1008" s="37" t="str">
        <f aca="false">IF($C1008="","",N(商品マスタ!$I1007))</f>
        <v/>
      </c>
      <c r="L1008" s="17" t="str">
        <f aca="false">IF($C1008="","",MAX(1,N(商品マスタ!$J1007)))</f>
        <v/>
      </c>
      <c r="M1008" s="38" t="str">
        <f aca="false">IF($C1008="","",N(TOP!$C$16)*N($K1008))</f>
        <v/>
      </c>
      <c r="N1008" s="17" t="str">
        <f aca="false">IF($C1008="","",ROUNDUP(N($M1008)/N($L1008),0))</f>
        <v/>
      </c>
      <c r="O1008" s="17" t="str">
        <f aca="false">IF($C1008="","",N(商品マスタ!$R1007))</f>
        <v/>
      </c>
      <c r="P1008" s="17" t="str">
        <f aca="false">IF($C1008="","",IF($F1008="理論",(N($O1008)+N($N1008))-N($G1008),(N($O1008)+N($N1008))-N($I1008)))</f>
        <v/>
      </c>
      <c r="Q1008" s="17" t="str">
        <f aca="false">IF($C1008="","",MAX(1,N(商品マスタ!$K1007)))</f>
        <v/>
      </c>
      <c r="R1008" s="39" t="str">
        <f aca="false">IF($C1008="","",IF(N($P1008)/N($Q1008)&lt;=0,"",ROUNDUP(N($P1008)/N($Q1008),0)))</f>
        <v/>
      </c>
      <c r="S1008" s="14"/>
      <c r="T1008" s="40" t="str">
        <f aca="false">IF($C1008="","",N(商品マスタ!$M1007))</f>
        <v/>
      </c>
      <c r="U1008" s="40" t="str">
        <f aca="false">IF($S1008="","",N($S1008)*N($T1008))</f>
        <v/>
      </c>
      <c r="V1008" s="18"/>
    </row>
    <row r="1009" customFormat="false" ht="15" hidden="false" customHeight="false" outlineLevel="0" collapsed="false">
      <c r="B1009" s="12" t="n">
        <v>1003</v>
      </c>
      <c r="C1009" s="36" t="str">
        <f aca="false">IF(商品マスタ!$C1008="","",商品マスタ!$C1008)</f>
        <v/>
      </c>
      <c r="D1009" s="12" t="str">
        <f aca="false">IF($C1009="","",商品マスタ!$D1008)</f>
        <v/>
      </c>
      <c r="E1009" s="12" t="str">
        <f aca="false">IF($C1009="","",商品マスタ!$G1008)</f>
        <v/>
      </c>
      <c r="F1009" s="12" t="str">
        <f aca="false">IF($C1009="","",IF(商品マスタ!$P1008="","理論",商品マスタ!$P1008))</f>
        <v/>
      </c>
      <c r="G1009" s="17" t="str">
        <f aca="false">IF($C1009="","",N(商品マスタ!$H1008))</f>
        <v/>
      </c>
      <c r="H1009" s="14"/>
      <c r="I1009" s="17" t="str">
        <f aca="false">IF($C1009="","",N($H1009)*N(商品マスタ!$N1008))</f>
        <v/>
      </c>
      <c r="J1009" s="17" t="str">
        <f aca="false">IF($C1009="","",N($I1009)-N($G1009))</f>
        <v/>
      </c>
      <c r="K1009" s="37" t="str">
        <f aca="false">IF($C1009="","",N(商品マスタ!$I1008))</f>
        <v/>
      </c>
      <c r="L1009" s="17" t="str">
        <f aca="false">IF($C1009="","",MAX(1,N(商品マスタ!$J1008)))</f>
        <v/>
      </c>
      <c r="M1009" s="38" t="str">
        <f aca="false">IF($C1009="","",N(TOP!$C$16)*N($K1009))</f>
        <v/>
      </c>
      <c r="N1009" s="17" t="str">
        <f aca="false">IF($C1009="","",ROUNDUP(N($M1009)/N($L1009),0))</f>
        <v/>
      </c>
      <c r="O1009" s="17" t="str">
        <f aca="false">IF($C1009="","",N(商品マスタ!$R1008))</f>
        <v/>
      </c>
      <c r="P1009" s="17" t="str">
        <f aca="false">IF($C1009="","",IF($F1009="理論",(N($O1009)+N($N1009))-N($G1009),(N($O1009)+N($N1009))-N($I1009)))</f>
        <v/>
      </c>
      <c r="Q1009" s="17" t="str">
        <f aca="false">IF($C1009="","",MAX(1,N(商品マスタ!$K1008)))</f>
        <v/>
      </c>
      <c r="R1009" s="39" t="str">
        <f aca="false">IF($C1009="","",IF(N($P1009)/N($Q1009)&lt;=0,"",ROUNDUP(N($P1009)/N($Q1009),0)))</f>
        <v/>
      </c>
      <c r="S1009" s="14"/>
      <c r="T1009" s="40" t="str">
        <f aca="false">IF($C1009="","",N(商品マスタ!$M1008))</f>
        <v/>
      </c>
      <c r="U1009" s="40" t="str">
        <f aca="false">IF($S1009="","",N($S1009)*N($T1009))</f>
        <v/>
      </c>
      <c r="V1009" s="18"/>
    </row>
    <row r="1010" customFormat="false" ht="15" hidden="false" customHeight="false" outlineLevel="0" collapsed="false">
      <c r="B1010" s="12" t="n">
        <v>1004</v>
      </c>
      <c r="C1010" s="36" t="str">
        <f aca="false">IF(商品マスタ!$C1009="","",商品マスタ!$C1009)</f>
        <v/>
      </c>
      <c r="D1010" s="12" t="str">
        <f aca="false">IF($C1010="","",商品マスタ!$D1009)</f>
        <v/>
      </c>
      <c r="E1010" s="12" t="str">
        <f aca="false">IF($C1010="","",商品マスタ!$G1009)</f>
        <v/>
      </c>
      <c r="F1010" s="12" t="str">
        <f aca="false">IF($C1010="","",IF(商品マスタ!$P1009="","理論",商品マスタ!$P1009))</f>
        <v/>
      </c>
      <c r="G1010" s="17" t="str">
        <f aca="false">IF($C1010="","",N(商品マスタ!$H1009))</f>
        <v/>
      </c>
      <c r="H1010" s="14"/>
      <c r="I1010" s="17" t="str">
        <f aca="false">IF($C1010="","",N($H1010)*N(商品マスタ!$N1009))</f>
        <v/>
      </c>
      <c r="J1010" s="17" t="str">
        <f aca="false">IF($C1010="","",N($I1010)-N($G1010))</f>
        <v/>
      </c>
      <c r="K1010" s="37" t="str">
        <f aca="false">IF($C1010="","",N(商品マスタ!$I1009))</f>
        <v/>
      </c>
      <c r="L1010" s="17" t="str">
        <f aca="false">IF($C1010="","",MAX(1,N(商品マスタ!$J1009)))</f>
        <v/>
      </c>
      <c r="M1010" s="38" t="str">
        <f aca="false">IF($C1010="","",N(TOP!$C$16)*N($K1010))</f>
        <v/>
      </c>
      <c r="N1010" s="17" t="str">
        <f aca="false">IF($C1010="","",ROUNDUP(N($M1010)/N($L1010),0))</f>
        <v/>
      </c>
      <c r="O1010" s="17" t="str">
        <f aca="false">IF($C1010="","",N(商品マスタ!$R1009))</f>
        <v/>
      </c>
      <c r="P1010" s="17" t="str">
        <f aca="false">IF($C1010="","",IF($F1010="理論",(N($O1010)+N($N1010))-N($G1010),(N($O1010)+N($N1010))-N($I1010)))</f>
        <v/>
      </c>
      <c r="Q1010" s="17" t="str">
        <f aca="false">IF($C1010="","",MAX(1,N(商品マスタ!$K1009)))</f>
        <v/>
      </c>
      <c r="R1010" s="39" t="str">
        <f aca="false">IF($C1010="","",IF(N($P1010)/N($Q1010)&lt;=0,"",ROUNDUP(N($P1010)/N($Q1010),0)))</f>
        <v/>
      </c>
      <c r="S1010" s="14"/>
      <c r="T1010" s="40" t="str">
        <f aca="false">IF($C1010="","",N(商品マスタ!$M1009))</f>
        <v/>
      </c>
      <c r="U1010" s="40" t="str">
        <f aca="false">IF($S1010="","",N($S1010)*N($T1010))</f>
        <v/>
      </c>
      <c r="V1010" s="18"/>
    </row>
    <row r="1011" customFormat="false" ht="15" hidden="false" customHeight="false" outlineLevel="0" collapsed="false">
      <c r="B1011" s="12" t="n">
        <v>1005</v>
      </c>
      <c r="C1011" s="36" t="str">
        <f aca="false">IF(商品マスタ!$C1010="","",商品マスタ!$C1010)</f>
        <v/>
      </c>
      <c r="D1011" s="12" t="str">
        <f aca="false">IF($C1011="","",商品マスタ!$D1010)</f>
        <v/>
      </c>
      <c r="E1011" s="12" t="str">
        <f aca="false">IF($C1011="","",商品マスタ!$G1010)</f>
        <v/>
      </c>
      <c r="F1011" s="12" t="str">
        <f aca="false">IF($C1011="","",IF(商品マスタ!$P1010="","理論",商品マスタ!$P1010))</f>
        <v/>
      </c>
      <c r="G1011" s="17" t="str">
        <f aca="false">IF($C1011="","",N(商品マスタ!$H1010))</f>
        <v/>
      </c>
      <c r="H1011" s="14"/>
      <c r="I1011" s="17" t="str">
        <f aca="false">IF($C1011="","",N($H1011)*N(商品マスタ!$N1010))</f>
        <v/>
      </c>
      <c r="J1011" s="17" t="str">
        <f aca="false">IF($C1011="","",N($I1011)-N($G1011))</f>
        <v/>
      </c>
      <c r="K1011" s="37" t="str">
        <f aca="false">IF($C1011="","",N(商品マスタ!$I1010))</f>
        <v/>
      </c>
      <c r="L1011" s="17" t="str">
        <f aca="false">IF($C1011="","",MAX(1,N(商品マスタ!$J1010)))</f>
        <v/>
      </c>
      <c r="M1011" s="38" t="str">
        <f aca="false">IF($C1011="","",N(TOP!$C$16)*N($K1011))</f>
        <v/>
      </c>
      <c r="N1011" s="17" t="str">
        <f aca="false">IF($C1011="","",ROUNDUP(N($M1011)/N($L1011),0))</f>
        <v/>
      </c>
      <c r="O1011" s="17" t="str">
        <f aca="false">IF($C1011="","",N(商品マスタ!$R1010))</f>
        <v/>
      </c>
      <c r="P1011" s="17" t="str">
        <f aca="false">IF($C1011="","",IF($F1011="理論",(N($O1011)+N($N1011))-N($G1011),(N($O1011)+N($N1011))-N($I1011)))</f>
        <v/>
      </c>
      <c r="Q1011" s="17" t="str">
        <f aca="false">IF($C1011="","",MAX(1,N(商品マスタ!$K1010)))</f>
        <v/>
      </c>
      <c r="R1011" s="39" t="str">
        <f aca="false">IF($C1011="","",IF(N($P1011)/N($Q1011)&lt;=0,"",ROUNDUP(N($P1011)/N($Q1011),0)))</f>
        <v/>
      </c>
      <c r="S1011" s="14"/>
      <c r="T1011" s="40" t="str">
        <f aca="false">IF($C1011="","",N(商品マスタ!$M1010))</f>
        <v/>
      </c>
      <c r="U1011" s="40" t="str">
        <f aca="false">IF($S1011="","",N($S1011)*N($T1011))</f>
        <v/>
      </c>
      <c r="V1011" s="18"/>
    </row>
    <row r="1012" customFormat="false" ht="15" hidden="false" customHeight="false" outlineLevel="0" collapsed="false">
      <c r="B1012" s="12" t="n">
        <v>1006</v>
      </c>
      <c r="C1012" s="36" t="str">
        <f aca="false">IF(商品マスタ!$C1011="","",商品マスタ!$C1011)</f>
        <v/>
      </c>
      <c r="D1012" s="12" t="str">
        <f aca="false">IF($C1012="","",商品マスタ!$D1011)</f>
        <v/>
      </c>
      <c r="E1012" s="12" t="str">
        <f aca="false">IF($C1012="","",商品マスタ!$G1011)</f>
        <v/>
      </c>
      <c r="F1012" s="12" t="str">
        <f aca="false">IF($C1012="","",IF(商品マスタ!$P1011="","理論",商品マスタ!$P1011))</f>
        <v/>
      </c>
      <c r="G1012" s="17" t="str">
        <f aca="false">IF($C1012="","",N(商品マスタ!$H1011))</f>
        <v/>
      </c>
      <c r="H1012" s="14"/>
      <c r="I1012" s="17" t="str">
        <f aca="false">IF($C1012="","",N($H1012)*N(商品マスタ!$N1011))</f>
        <v/>
      </c>
      <c r="J1012" s="17" t="str">
        <f aca="false">IF($C1012="","",N($I1012)-N($G1012))</f>
        <v/>
      </c>
      <c r="K1012" s="37" t="str">
        <f aca="false">IF($C1012="","",N(商品マスタ!$I1011))</f>
        <v/>
      </c>
      <c r="L1012" s="17" t="str">
        <f aca="false">IF($C1012="","",MAX(1,N(商品マスタ!$J1011)))</f>
        <v/>
      </c>
      <c r="M1012" s="38" t="str">
        <f aca="false">IF($C1012="","",N(TOP!$C$16)*N($K1012))</f>
        <v/>
      </c>
      <c r="N1012" s="17" t="str">
        <f aca="false">IF($C1012="","",ROUNDUP(N($M1012)/N($L1012),0))</f>
        <v/>
      </c>
      <c r="O1012" s="17" t="str">
        <f aca="false">IF($C1012="","",N(商品マスタ!$R1011))</f>
        <v/>
      </c>
      <c r="P1012" s="17" t="str">
        <f aca="false">IF($C1012="","",IF($F1012="理論",(N($O1012)+N($N1012))-N($G1012),(N($O1012)+N($N1012))-N($I1012)))</f>
        <v/>
      </c>
      <c r="Q1012" s="17" t="str">
        <f aca="false">IF($C1012="","",MAX(1,N(商品マスタ!$K1011)))</f>
        <v/>
      </c>
      <c r="R1012" s="39" t="str">
        <f aca="false">IF($C1012="","",IF(N($P1012)/N($Q1012)&lt;=0,"",ROUNDUP(N($P1012)/N($Q1012),0)))</f>
        <v/>
      </c>
      <c r="S1012" s="14"/>
      <c r="T1012" s="40" t="str">
        <f aca="false">IF($C1012="","",N(商品マスタ!$M1011))</f>
        <v/>
      </c>
      <c r="U1012" s="40" t="str">
        <f aca="false">IF($S1012="","",N($S1012)*N($T1012))</f>
        <v/>
      </c>
      <c r="V1012" s="18"/>
    </row>
    <row r="1013" customFormat="false" ht="15" hidden="false" customHeight="false" outlineLevel="0" collapsed="false">
      <c r="B1013" s="12" t="n">
        <v>1007</v>
      </c>
      <c r="C1013" s="36" t="str">
        <f aca="false">IF(商品マスタ!$C1012="","",商品マスタ!$C1012)</f>
        <v/>
      </c>
      <c r="D1013" s="12" t="str">
        <f aca="false">IF($C1013="","",商品マスタ!$D1012)</f>
        <v/>
      </c>
      <c r="E1013" s="12" t="str">
        <f aca="false">IF($C1013="","",商品マスタ!$G1012)</f>
        <v/>
      </c>
      <c r="F1013" s="12" t="str">
        <f aca="false">IF($C1013="","",IF(商品マスタ!$P1012="","理論",商品マスタ!$P1012))</f>
        <v/>
      </c>
      <c r="G1013" s="17" t="str">
        <f aca="false">IF($C1013="","",N(商品マスタ!$H1012))</f>
        <v/>
      </c>
      <c r="H1013" s="14"/>
      <c r="I1013" s="17" t="str">
        <f aca="false">IF($C1013="","",N($H1013)*N(商品マスタ!$N1012))</f>
        <v/>
      </c>
      <c r="J1013" s="17" t="str">
        <f aca="false">IF($C1013="","",N($I1013)-N($G1013))</f>
        <v/>
      </c>
      <c r="K1013" s="37" t="str">
        <f aca="false">IF($C1013="","",N(商品マスタ!$I1012))</f>
        <v/>
      </c>
      <c r="L1013" s="17" t="str">
        <f aca="false">IF($C1013="","",MAX(1,N(商品マスタ!$J1012)))</f>
        <v/>
      </c>
      <c r="M1013" s="38" t="str">
        <f aca="false">IF($C1013="","",N(TOP!$C$16)*N($K1013))</f>
        <v/>
      </c>
      <c r="N1013" s="17" t="str">
        <f aca="false">IF($C1013="","",ROUNDUP(N($M1013)/N($L1013),0))</f>
        <v/>
      </c>
      <c r="O1013" s="17" t="str">
        <f aca="false">IF($C1013="","",N(商品マスタ!$R1012))</f>
        <v/>
      </c>
      <c r="P1013" s="17" t="str">
        <f aca="false">IF($C1013="","",IF($F1013="理論",(N($O1013)+N($N1013))-N($G1013),(N($O1013)+N($N1013))-N($I1013)))</f>
        <v/>
      </c>
      <c r="Q1013" s="17" t="str">
        <f aca="false">IF($C1013="","",MAX(1,N(商品マスタ!$K1012)))</f>
        <v/>
      </c>
      <c r="R1013" s="39" t="str">
        <f aca="false">IF($C1013="","",IF(N($P1013)/N($Q1013)&lt;=0,"",ROUNDUP(N($P1013)/N($Q1013),0)))</f>
        <v/>
      </c>
      <c r="S1013" s="14"/>
      <c r="T1013" s="40" t="str">
        <f aca="false">IF($C1013="","",N(商品マスタ!$M1012))</f>
        <v/>
      </c>
      <c r="U1013" s="40" t="str">
        <f aca="false">IF($S1013="","",N($S1013)*N($T1013))</f>
        <v/>
      </c>
      <c r="V1013" s="18"/>
    </row>
    <row r="1014" customFormat="false" ht="15" hidden="false" customHeight="false" outlineLevel="0" collapsed="false">
      <c r="B1014" s="12" t="n">
        <v>1008</v>
      </c>
      <c r="C1014" s="36" t="str">
        <f aca="false">IF(商品マスタ!$C1013="","",商品マスタ!$C1013)</f>
        <v/>
      </c>
      <c r="D1014" s="12" t="str">
        <f aca="false">IF($C1014="","",商品マスタ!$D1013)</f>
        <v/>
      </c>
      <c r="E1014" s="12" t="str">
        <f aca="false">IF($C1014="","",商品マスタ!$G1013)</f>
        <v/>
      </c>
      <c r="F1014" s="12" t="str">
        <f aca="false">IF($C1014="","",IF(商品マスタ!$P1013="","理論",商品マスタ!$P1013))</f>
        <v/>
      </c>
      <c r="G1014" s="17" t="str">
        <f aca="false">IF($C1014="","",N(商品マスタ!$H1013))</f>
        <v/>
      </c>
      <c r="H1014" s="14"/>
      <c r="I1014" s="17" t="str">
        <f aca="false">IF($C1014="","",N($H1014)*N(商品マスタ!$N1013))</f>
        <v/>
      </c>
      <c r="J1014" s="17" t="str">
        <f aca="false">IF($C1014="","",N($I1014)-N($G1014))</f>
        <v/>
      </c>
      <c r="K1014" s="37" t="str">
        <f aca="false">IF($C1014="","",N(商品マスタ!$I1013))</f>
        <v/>
      </c>
      <c r="L1014" s="17" t="str">
        <f aca="false">IF($C1014="","",MAX(1,N(商品マスタ!$J1013)))</f>
        <v/>
      </c>
      <c r="M1014" s="38" t="str">
        <f aca="false">IF($C1014="","",N(TOP!$C$16)*N($K1014))</f>
        <v/>
      </c>
      <c r="N1014" s="17" t="str">
        <f aca="false">IF($C1014="","",ROUNDUP(N($M1014)/N($L1014),0))</f>
        <v/>
      </c>
      <c r="O1014" s="17" t="str">
        <f aca="false">IF($C1014="","",N(商品マスタ!$R1013))</f>
        <v/>
      </c>
      <c r="P1014" s="17" t="str">
        <f aca="false">IF($C1014="","",IF($F1014="理論",(N($O1014)+N($N1014))-N($G1014),(N($O1014)+N($N1014))-N($I1014)))</f>
        <v/>
      </c>
      <c r="Q1014" s="17" t="str">
        <f aca="false">IF($C1014="","",MAX(1,N(商品マスタ!$K1013)))</f>
        <v/>
      </c>
      <c r="R1014" s="39" t="str">
        <f aca="false">IF($C1014="","",IF(N($P1014)/N($Q1014)&lt;=0,"",ROUNDUP(N($P1014)/N($Q1014),0)))</f>
        <v/>
      </c>
      <c r="S1014" s="14"/>
      <c r="T1014" s="40" t="str">
        <f aca="false">IF($C1014="","",N(商品マスタ!$M1013))</f>
        <v/>
      </c>
      <c r="U1014" s="40" t="str">
        <f aca="false">IF($S1014="","",N($S1014)*N($T1014))</f>
        <v/>
      </c>
      <c r="V1014" s="18"/>
    </row>
    <row r="1015" customFormat="false" ht="15" hidden="false" customHeight="false" outlineLevel="0" collapsed="false">
      <c r="B1015" s="12" t="n">
        <v>1009</v>
      </c>
      <c r="C1015" s="36" t="str">
        <f aca="false">IF(商品マスタ!$C1014="","",商品マスタ!$C1014)</f>
        <v/>
      </c>
      <c r="D1015" s="12" t="str">
        <f aca="false">IF($C1015="","",商品マスタ!$D1014)</f>
        <v/>
      </c>
      <c r="E1015" s="12" t="str">
        <f aca="false">IF($C1015="","",商品マスタ!$G1014)</f>
        <v/>
      </c>
      <c r="F1015" s="12" t="str">
        <f aca="false">IF($C1015="","",IF(商品マスタ!$P1014="","理論",商品マスタ!$P1014))</f>
        <v/>
      </c>
      <c r="G1015" s="17" t="str">
        <f aca="false">IF($C1015="","",N(商品マスタ!$H1014))</f>
        <v/>
      </c>
      <c r="H1015" s="14"/>
      <c r="I1015" s="17" t="str">
        <f aca="false">IF($C1015="","",N($H1015)*N(商品マスタ!$N1014))</f>
        <v/>
      </c>
      <c r="J1015" s="17" t="str">
        <f aca="false">IF($C1015="","",N($I1015)-N($G1015))</f>
        <v/>
      </c>
      <c r="K1015" s="37" t="str">
        <f aca="false">IF($C1015="","",N(商品マスタ!$I1014))</f>
        <v/>
      </c>
      <c r="L1015" s="17" t="str">
        <f aca="false">IF($C1015="","",MAX(1,N(商品マスタ!$J1014)))</f>
        <v/>
      </c>
      <c r="M1015" s="38" t="str">
        <f aca="false">IF($C1015="","",N(TOP!$C$16)*N($K1015))</f>
        <v/>
      </c>
      <c r="N1015" s="17" t="str">
        <f aca="false">IF($C1015="","",ROUNDUP(N($M1015)/N($L1015),0))</f>
        <v/>
      </c>
      <c r="O1015" s="17" t="str">
        <f aca="false">IF($C1015="","",N(商品マスタ!$R1014))</f>
        <v/>
      </c>
      <c r="P1015" s="17" t="str">
        <f aca="false">IF($C1015="","",IF($F1015="理論",(N($O1015)+N($N1015))-N($G1015),(N($O1015)+N($N1015))-N($I1015)))</f>
        <v/>
      </c>
      <c r="Q1015" s="17" t="str">
        <f aca="false">IF($C1015="","",MAX(1,N(商品マスタ!$K1014)))</f>
        <v/>
      </c>
      <c r="R1015" s="39" t="str">
        <f aca="false">IF($C1015="","",IF(N($P1015)/N($Q1015)&lt;=0,"",ROUNDUP(N($P1015)/N($Q1015),0)))</f>
        <v/>
      </c>
      <c r="S1015" s="14"/>
      <c r="T1015" s="40" t="str">
        <f aca="false">IF($C1015="","",N(商品マスタ!$M1014))</f>
        <v/>
      </c>
      <c r="U1015" s="40" t="str">
        <f aca="false">IF($S1015="","",N($S1015)*N($T1015))</f>
        <v/>
      </c>
      <c r="V1015" s="18"/>
    </row>
    <row r="1016" customFormat="false" ht="15" hidden="false" customHeight="false" outlineLevel="0" collapsed="false">
      <c r="B1016" s="12" t="n">
        <v>1010</v>
      </c>
      <c r="C1016" s="36" t="str">
        <f aca="false">IF(商品マスタ!$C1015="","",商品マスタ!$C1015)</f>
        <v/>
      </c>
      <c r="D1016" s="12" t="str">
        <f aca="false">IF($C1016="","",商品マスタ!$D1015)</f>
        <v/>
      </c>
      <c r="E1016" s="12" t="str">
        <f aca="false">IF($C1016="","",商品マスタ!$G1015)</f>
        <v/>
      </c>
      <c r="F1016" s="12" t="str">
        <f aca="false">IF($C1016="","",IF(商品マスタ!$P1015="","理論",商品マスタ!$P1015))</f>
        <v/>
      </c>
      <c r="G1016" s="17" t="str">
        <f aca="false">IF($C1016="","",N(商品マスタ!$H1015))</f>
        <v/>
      </c>
      <c r="H1016" s="14"/>
      <c r="I1016" s="17" t="str">
        <f aca="false">IF($C1016="","",N($H1016)*N(商品マスタ!$N1015))</f>
        <v/>
      </c>
      <c r="J1016" s="17" t="str">
        <f aca="false">IF($C1016="","",N($I1016)-N($G1016))</f>
        <v/>
      </c>
      <c r="K1016" s="37" t="str">
        <f aca="false">IF($C1016="","",N(商品マスタ!$I1015))</f>
        <v/>
      </c>
      <c r="L1016" s="17" t="str">
        <f aca="false">IF($C1016="","",MAX(1,N(商品マスタ!$J1015)))</f>
        <v/>
      </c>
      <c r="M1016" s="38" t="str">
        <f aca="false">IF($C1016="","",N(TOP!$C$16)*N($K1016))</f>
        <v/>
      </c>
      <c r="N1016" s="17" t="str">
        <f aca="false">IF($C1016="","",ROUNDUP(N($M1016)/N($L1016),0))</f>
        <v/>
      </c>
      <c r="O1016" s="17" t="str">
        <f aca="false">IF($C1016="","",N(商品マスタ!$R1015))</f>
        <v/>
      </c>
      <c r="P1016" s="17" t="str">
        <f aca="false">IF($C1016="","",IF($F1016="理論",(N($O1016)+N($N1016))-N($G1016),(N($O1016)+N($N1016))-N($I1016)))</f>
        <v/>
      </c>
      <c r="Q1016" s="17" t="str">
        <f aca="false">IF($C1016="","",MAX(1,N(商品マスタ!$K1015)))</f>
        <v/>
      </c>
      <c r="R1016" s="39" t="str">
        <f aca="false">IF($C1016="","",IF(N($P1016)/N($Q1016)&lt;=0,"",ROUNDUP(N($P1016)/N($Q1016),0)))</f>
        <v/>
      </c>
      <c r="S1016" s="14"/>
      <c r="T1016" s="40" t="str">
        <f aca="false">IF($C1016="","",N(商品マスタ!$M1015))</f>
        <v/>
      </c>
      <c r="U1016" s="40" t="str">
        <f aca="false">IF($S1016="","",N($S1016)*N($T1016))</f>
        <v/>
      </c>
      <c r="V1016" s="18"/>
    </row>
    <row r="1017" customFormat="false" ht="15" hidden="false" customHeight="false" outlineLevel="0" collapsed="false">
      <c r="B1017" s="12" t="n">
        <v>1011</v>
      </c>
      <c r="C1017" s="36" t="str">
        <f aca="false">IF(商品マスタ!$C1016="","",商品マスタ!$C1016)</f>
        <v/>
      </c>
      <c r="D1017" s="12" t="str">
        <f aca="false">IF($C1017="","",商品マスタ!$D1016)</f>
        <v/>
      </c>
      <c r="E1017" s="12" t="str">
        <f aca="false">IF($C1017="","",商品マスタ!$G1016)</f>
        <v/>
      </c>
      <c r="F1017" s="12" t="str">
        <f aca="false">IF($C1017="","",IF(商品マスタ!$P1016="","理論",商品マスタ!$P1016))</f>
        <v/>
      </c>
      <c r="G1017" s="17" t="str">
        <f aca="false">IF($C1017="","",N(商品マスタ!$H1016))</f>
        <v/>
      </c>
      <c r="H1017" s="14"/>
      <c r="I1017" s="17" t="str">
        <f aca="false">IF($C1017="","",N($H1017)*N(商品マスタ!$N1016))</f>
        <v/>
      </c>
      <c r="J1017" s="17" t="str">
        <f aca="false">IF($C1017="","",N($I1017)-N($G1017))</f>
        <v/>
      </c>
      <c r="K1017" s="37" t="str">
        <f aca="false">IF($C1017="","",N(商品マスタ!$I1016))</f>
        <v/>
      </c>
      <c r="L1017" s="17" t="str">
        <f aca="false">IF($C1017="","",MAX(1,N(商品マスタ!$J1016)))</f>
        <v/>
      </c>
      <c r="M1017" s="38" t="str">
        <f aca="false">IF($C1017="","",N(TOP!$C$16)*N($K1017))</f>
        <v/>
      </c>
      <c r="N1017" s="17" t="str">
        <f aca="false">IF($C1017="","",ROUNDUP(N($M1017)/N($L1017),0))</f>
        <v/>
      </c>
      <c r="O1017" s="17" t="str">
        <f aca="false">IF($C1017="","",N(商品マスタ!$R1016))</f>
        <v/>
      </c>
      <c r="P1017" s="17" t="str">
        <f aca="false">IF($C1017="","",IF($F1017="理論",(N($O1017)+N($N1017))-N($G1017),(N($O1017)+N($N1017))-N($I1017)))</f>
        <v/>
      </c>
      <c r="Q1017" s="17" t="str">
        <f aca="false">IF($C1017="","",MAX(1,N(商品マスタ!$K1016)))</f>
        <v/>
      </c>
      <c r="R1017" s="39" t="str">
        <f aca="false">IF($C1017="","",IF(N($P1017)/N($Q1017)&lt;=0,"",ROUNDUP(N($P1017)/N($Q1017),0)))</f>
        <v/>
      </c>
      <c r="S1017" s="14"/>
      <c r="T1017" s="40" t="str">
        <f aca="false">IF($C1017="","",N(商品マスタ!$M1016))</f>
        <v/>
      </c>
      <c r="U1017" s="40" t="str">
        <f aca="false">IF($S1017="","",N($S1017)*N($T1017))</f>
        <v/>
      </c>
      <c r="V1017" s="18"/>
    </row>
    <row r="1018" customFormat="false" ht="15" hidden="false" customHeight="false" outlineLevel="0" collapsed="false">
      <c r="B1018" s="12" t="n">
        <v>1012</v>
      </c>
      <c r="C1018" s="36" t="str">
        <f aca="false">IF(商品マスタ!$C1017="","",商品マスタ!$C1017)</f>
        <v/>
      </c>
      <c r="D1018" s="12" t="str">
        <f aca="false">IF($C1018="","",商品マスタ!$D1017)</f>
        <v/>
      </c>
      <c r="E1018" s="12" t="str">
        <f aca="false">IF($C1018="","",商品マスタ!$G1017)</f>
        <v/>
      </c>
      <c r="F1018" s="12" t="str">
        <f aca="false">IF($C1018="","",IF(商品マスタ!$P1017="","理論",商品マスタ!$P1017))</f>
        <v/>
      </c>
      <c r="G1018" s="17" t="str">
        <f aca="false">IF($C1018="","",N(商品マスタ!$H1017))</f>
        <v/>
      </c>
      <c r="H1018" s="14"/>
      <c r="I1018" s="17" t="str">
        <f aca="false">IF($C1018="","",N($H1018)*N(商品マスタ!$N1017))</f>
        <v/>
      </c>
      <c r="J1018" s="17" t="str">
        <f aca="false">IF($C1018="","",N($I1018)-N($G1018))</f>
        <v/>
      </c>
      <c r="K1018" s="37" t="str">
        <f aca="false">IF($C1018="","",N(商品マスタ!$I1017))</f>
        <v/>
      </c>
      <c r="L1018" s="17" t="str">
        <f aca="false">IF($C1018="","",MAX(1,N(商品マスタ!$J1017)))</f>
        <v/>
      </c>
      <c r="M1018" s="38" t="str">
        <f aca="false">IF($C1018="","",N(TOP!$C$16)*N($K1018))</f>
        <v/>
      </c>
      <c r="N1018" s="17" t="str">
        <f aca="false">IF($C1018="","",ROUNDUP(N($M1018)/N($L1018),0))</f>
        <v/>
      </c>
      <c r="O1018" s="17" t="str">
        <f aca="false">IF($C1018="","",N(商品マスタ!$R1017))</f>
        <v/>
      </c>
      <c r="P1018" s="17" t="str">
        <f aca="false">IF($C1018="","",IF($F1018="理論",(N($O1018)+N($N1018))-N($G1018),(N($O1018)+N($N1018))-N($I1018)))</f>
        <v/>
      </c>
      <c r="Q1018" s="17" t="str">
        <f aca="false">IF($C1018="","",MAX(1,N(商品マスタ!$K1017)))</f>
        <v/>
      </c>
      <c r="R1018" s="39" t="str">
        <f aca="false">IF($C1018="","",IF(N($P1018)/N($Q1018)&lt;=0,"",ROUNDUP(N($P1018)/N($Q1018),0)))</f>
        <v/>
      </c>
      <c r="S1018" s="14"/>
      <c r="T1018" s="40" t="str">
        <f aca="false">IF($C1018="","",N(商品マスタ!$M1017))</f>
        <v/>
      </c>
      <c r="U1018" s="40" t="str">
        <f aca="false">IF($S1018="","",N($S1018)*N($T1018))</f>
        <v/>
      </c>
      <c r="V1018" s="18"/>
    </row>
    <row r="1019" customFormat="false" ht="15" hidden="false" customHeight="false" outlineLevel="0" collapsed="false">
      <c r="B1019" s="12" t="n">
        <v>1013</v>
      </c>
      <c r="C1019" s="36" t="str">
        <f aca="false">IF(商品マスタ!$C1018="","",商品マスタ!$C1018)</f>
        <v/>
      </c>
      <c r="D1019" s="12" t="str">
        <f aca="false">IF($C1019="","",商品マスタ!$D1018)</f>
        <v/>
      </c>
      <c r="E1019" s="12" t="str">
        <f aca="false">IF($C1019="","",商品マスタ!$G1018)</f>
        <v/>
      </c>
      <c r="F1019" s="12" t="str">
        <f aca="false">IF($C1019="","",IF(商品マスタ!$P1018="","理論",商品マスタ!$P1018))</f>
        <v/>
      </c>
      <c r="G1019" s="17" t="str">
        <f aca="false">IF($C1019="","",N(商品マスタ!$H1018))</f>
        <v/>
      </c>
      <c r="H1019" s="14"/>
      <c r="I1019" s="17" t="str">
        <f aca="false">IF($C1019="","",N($H1019)*N(商品マスタ!$N1018))</f>
        <v/>
      </c>
      <c r="J1019" s="17" t="str">
        <f aca="false">IF($C1019="","",N($I1019)-N($G1019))</f>
        <v/>
      </c>
      <c r="K1019" s="37" t="str">
        <f aca="false">IF($C1019="","",N(商品マスタ!$I1018))</f>
        <v/>
      </c>
      <c r="L1019" s="17" t="str">
        <f aca="false">IF($C1019="","",MAX(1,N(商品マスタ!$J1018)))</f>
        <v/>
      </c>
      <c r="M1019" s="38" t="str">
        <f aca="false">IF($C1019="","",N(TOP!$C$16)*N($K1019))</f>
        <v/>
      </c>
      <c r="N1019" s="17" t="str">
        <f aca="false">IF($C1019="","",ROUNDUP(N($M1019)/N($L1019),0))</f>
        <v/>
      </c>
      <c r="O1019" s="17" t="str">
        <f aca="false">IF($C1019="","",N(商品マスタ!$R1018))</f>
        <v/>
      </c>
      <c r="P1019" s="17" t="str">
        <f aca="false">IF($C1019="","",IF($F1019="理論",(N($O1019)+N($N1019))-N($G1019),(N($O1019)+N($N1019))-N($I1019)))</f>
        <v/>
      </c>
      <c r="Q1019" s="17" t="str">
        <f aca="false">IF($C1019="","",MAX(1,N(商品マスタ!$K1018)))</f>
        <v/>
      </c>
      <c r="R1019" s="39" t="str">
        <f aca="false">IF($C1019="","",IF(N($P1019)/N($Q1019)&lt;=0,"",ROUNDUP(N($P1019)/N($Q1019),0)))</f>
        <v/>
      </c>
      <c r="S1019" s="14"/>
      <c r="T1019" s="40" t="str">
        <f aca="false">IF($C1019="","",N(商品マスタ!$M1018))</f>
        <v/>
      </c>
      <c r="U1019" s="40" t="str">
        <f aca="false">IF($S1019="","",N($S1019)*N($T1019))</f>
        <v/>
      </c>
      <c r="V1019" s="18"/>
    </row>
    <row r="1020" customFormat="false" ht="15" hidden="false" customHeight="false" outlineLevel="0" collapsed="false">
      <c r="B1020" s="12" t="n">
        <v>1014</v>
      </c>
      <c r="C1020" s="36" t="str">
        <f aca="false">IF(商品マスタ!$C1019="","",商品マスタ!$C1019)</f>
        <v/>
      </c>
      <c r="D1020" s="12" t="str">
        <f aca="false">IF($C1020="","",商品マスタ!$D1019)</f>
        <v/>
      </c>
      <c r="E1020" s="12" t="str">
        <f aca="false">IF($C1020="","",商品マスタ!$G1019)</f>
        <v/>
      </c>
      <c r="F1020" s="12" t="str">
        <f aca="false">IF($C1020="","",IF(商品マスタ!$P1019="","理論",商品マスタ!$P1019))</f>
        <v/>
      </c>
      <c r="G1020" s="17" t="str">
        <f aca="false">IF($C1020="","",N(商品マスタ!$H1019))</f>
        <v/>
      </c>
      <c r="H1020" s="14"/>
      <c r="I1020" s="17" t="str">
        <f aca="false">IF($C1020="","",N($H1020)*N(商品マスタ!$N1019))</f>
        <v/>
      </c>
      <c r="J1020" s="17" t="str">
        <f aca="false">IF($C1020="","",N($I1020)-N($G1020))</f>
        <v/>
      </c>
      <c r="K1020" s="37" t="str">
        <f aca="false">IF($C1020="","",N(商品マスタ!$I1019))</f>
        <v/>
      </c>
      <c r="L1020" s="17" t="str">
        <f aca="false">IF($C1020="","",MAX(1,N(商品マスタ!$J1019)))</f>
        <v/>
      </c>
      <c r="M1020" s="38" t="str">
        <f aca="false">IF($C1020="","",N(TOP!$C$16)*N($K1020))</f>
        <v/>
      </c>
      <c r="N1020" s="17" t="str">
        <f aca="false">IF($C1020="","",ROUNDUP(N($M1020)/N($L1020),0))</f>
        <v/>
      </c>
      <c r="O1020" s="17" t="str">
        <f aca="false">IF($C1020="","",N(商品マスタ!$R1019))</f>
        <v/>
      </c>
      <c r="P1020" s="17" t="str">
        <f aca="false">IF($C1020="","",IF($F1020="理論",(N($O1020)+N($N1020))-N($G1020),(N($O1020)+N($N1020))-N($I1020)))</f>
        <v/>
      </c>
      <c r="Q1020" s="17" t="str">
        <f aca="false">IF($C1020="","",MAX(1,N(商品マスタ!$K1019)))</f>
        <v/>
      </c>
      <c r="R1020" s="39" t="str">
        <f aca="false">IF($C1020="","",IF(N($P1020)/N($Q1020)&lt;=0,"",ROUNDUP(N($P1020)/N($Q1020),0)))</f>
        <v/>
      </c>
      <c r="S1020" s="14"/>
      <c r="T1020" s="40" t="str">
        <f aca="false">IF($C1020="","",N(商品マスタ!$M1019))</f>
        <v/>
      </c>
      <c r="U1020" s="40" t="str">
        <f aca="false">IF($S1020="","",N($S1020)*N($T1020))</f>
        <v/>
      </c>
      <c r="V1020" s="18"/>
    </row>
    <row r="1021" customFormat="false" ht="15" hidden="false" customHeight="false" outlineLevel="0" collapsed="false">
      <c r="B1021" s="12" t="n">
        <v>1015</v>
      </c>
      <c r="C1021" s="36" t="str">
        <f aca="false">IF(商品マスタ!$C1020="","",商品マスタ!$C1020)</f>
        <v/>
      </c>
      <c r="D1021" s="12" t="str">
        <f aca="false">IF($C1021="","",商品マスタ!$D1020)</f>
        <v/>
      </c>
      <c r="E1021" s="12" t="str">
        <f aca="false">IF($C1021="","",商品マスタ!$G1020)</f>
        <v/>
      </c>
      <c r="F1021" s="12" t="str">
        <f aca="false">IF($C1021="","",IF(商品マスタ!$P1020="","理論",商品マスタ!$P1020))</f>
        <v/>
      </c>
      <c r="G1021" s="17" t="str">
        <f aca="false">IF($C1021="","",N(商品マスタ!$H1020))</f>
        <v/>
      </c>
      <c r="H1021" s="14"/>
      <c r="I1021" s="17" t="str">
        <f aca="false">IF($C1021="","",N($H1021)*N(商品マスタ!$N1020))</f>
        <v/>
      </c>
      <c r="J1021" s="17" t="str">
        <f aca="false">IF($C1021="","",N($I1021)-N($G1021))</f>
        <v/>
      </c>
      <c r="K1021" s="37" t="str">
        <f aca="false">IF($C1021="","",N(商品マスタ!$I1020))</f>
        <v/>
      </c>
      <c r="L1021" s="17" t="str">
        <f aca="false">IF($C1021="","",MAX(1,N(商品マスタ!$J1020)))</f>
        <v/>
      </c>
      <c r="M1021" s="38" t="str">
        <f aca="false">IF($C1021="","",N(TOP!$C$16)*N($K1021))</f>
        <v/>
      </c>
      <c r="N1021" s="17" t="str">
        <f aca="false">IF($C1021="","",ROUNDUP(N($M1021)/N($L1021),0))</f>
        <v/>
      </c>
      <c r="O1021" s="17" t="str">
        <f aca="false">IF($C1021="","",N(商品マスタ!$R1020))</f>
        <v/>
      </c>
      <c r="P1021" s="17" t="str">
        <f aca="false">IF($C1021="","",IF($F1021="理論",(N($O1021)+N($N1021))-N($G1021),(N($O1021)+N($N1021))-N($I1021)))</f>
        <v/>
      </c>
      <c r="Q1021" s="17" t="str">
        <f aca="false">IF($C1021="","",MAX(1,N(商品マスタ!$K1020)))</f>
        <v/>
      </c>
      <c r="R1021" s="39" t="str">
        <f aca="false">IF($C1021="","",IF(N($P1021)/N($Q1021)&lt;=0,"",ROUNDUP(N($P1021)/N($Q1021),0)))</f>
        <v/>
      </c>
      <c r="S1021" s="14"/>
      <c r="T1021" s="40" t="str">
        <f aca="false">IF($C1021="","",N(商品マスタ!$M1020))</f>
        <v/>
      </c>
      <c r="U1021" s="40" t="str">
        <f aca="false">IF($S1021="","",N($S1021)*N($T1021))</f>
        <v/>
      </c>
      <c r="V1021" s="18"/>
    </row>
    <row r="1022" customFormat="false" ht="15" hidden="false" customHeight="false" outlineLevel="0" collapsed="false">
      <c r="B1022" s="12" t="n">
        <v>1016</v>
      </c>
      <c r="C1022" s="36" t="str">
        <f aca="false">IF(商品マスタ!$C1021="","",商品マスタ!$C1021)</f>
        <v/>
      </c>
      <c r="D1022" s="12" t="str">
        <f aca="false">IF($C1022="","",商品マスタ!$D1021)</f>
        <v/>
      </c>
      <c r="E1022" s="12" t="str">
        <f aca="false">IF($C1022="","",商品マスタ!$G1021)</f>
        <v/>
      </c>
      <c r="F1022" s="12" t="str">
        <f aca="false">IF($C1022="","",IF(商品マスタ!$P1021="","理論",商品マスタ!$P1021))</f>
        <v/>
      </c>
      <c r="G1022" s="17" t="str">
        <f aca="false">IF($C1022="","",N(商品マスタ!$H1021))</f>
        <v/>
      </c>
      <c r="H1022" s="14"/>
      <c r="I1022" s="17" t="str">
        <f aca="false">IF($C1022="","",N($H1022)*N(商品マスタ!$N1021))</f>
        <v/>
      </c>
      <c r="J1022" s="17" t="str">
        <f aca="false">IF($C1022="","",N($I1022)-N($G1022))</f>
        <v/>
      </c>
      <c r="K1022" s="37" t="str">
        <f aca="false">IF($C1022="","",N(商品マスタ!$I1021))</f>
        <v/>
      </c>
      <c r="L1022" s="17" t="str">
        <f aca="false">IF($C1022="","",MAX(1,N(商品マスタ!$J1021)))</f>
        <v/>
      </c>
      <c r="M1022" s="38" t="str">
        <f aca="false">IF($C1022="","",N(TOP!$C$16)*N($K1022))</f>
        <v/>
      </c>
      <c r="N1022" s="17" t="str">
        <f aca="false">IF($C1022="","",ROUNDUP(N($M1022)/N($L1022),0))</f>
        <v/>
      </c>
      <c r="O1022" s="17" t="str">
        <f aca="false">IF($C1022="","",N(商品マスタ!$R1021))</f>
        <v/>
      </c>
      <c r="P1022" s="17" t="str">
        <f aca="false">IF($C1022="","",IF($F1022="理論",(N($O1022)+N($N1022))-N($G1022),(N($O1022)+N($N1022))-N($I1022)))</f>
        <v/>
      </c>
      <c r="Q1022" s="17" t="str">
        <f aca="false">IF($C1022="","",MAX(1,N(商品マスタ!$K1021)))</f>
        <v/>
      </c>
      <c r="R1022" s="39" t="str">
        <f aca="false">IF($C1022="","",IF(N($P1022)/N($Q1022)&lt;=0,"",ROUNDUP(N($P1022)/N($Q1022),0)))</f>
        <v/>
      </c>
      <c r="S1022" s="14"/>
      <c r="T1022" s="40" t="str">
        <f aca="false">IF($C1022="","",N(商品マスタ!$M1021))</f>
        <v/>
      </c>
      <c r="U1022" s="40" t="str">
        <f aca="false">IF($S1022="","",N($S1022)*N($T1022))</f>
        <v/>
      </c>
      <c r="V1022" s="18"/>
    </row>
    <row r="1023" customFormat="false" ht="15" hidden="false" customHeight="false" outlineLevel="0" collapsed="false">
      <c r="B1023" s="12" t="n">
        <v>1017</v>
      </c>
      <c r="C1023" s="36" t="str">
        <f aca="false">IF(商品マスタ!$C1022="","",商品マスタ!$C1022)</f>
        <v/>
      </c>
      <c r="D1023" s="12" t="str">
        <f aca="false">IF($C1023="","",商品マスタ!$D1022)</f>
        <v/>
      </c>
      <c r="E1023" s="12" t="str">
        <f aca="false">IF($C1023="","",商品マスタ!$G1022)</f>
        <v/>
      </c>
      <c r="F1023" s="12" t="str">
        <f aca="false">IF($C1023="","",IF(商品マスタ!$P1022="","理論",商品マスタ!$P1022))</f>
        <v/>
      </c>
      <c r="G1023" s="17" t="str">
        <f aca="false">IF($C1023="","",N(商品マスタ!$H1022))</f>
        <v/>
      </c>
      <c r="H1023" s="14"/>
      <c r="I1023" s="17" t="str">
        <f aca="false">IF($C1023="","",N($H1023)*N(商品マスタ!$N1022))</f>
        <v/>
      </c>
      <c r="J1023" s="17" t="str">
        <f aca="false">IF($C1023="","",N($I1023)-N($G1023))</f>
        <v/>
      </c>
      <c r="K1023" s="37" t="str">
        <f aca="false">IF($C1023="","",N(商品マスタ!$I1022))</f>
        <v/>
      </c>
      <c r="L1023" s="17" t="str">
        <f aca="false">IF($C1023="","",MAX(1,N(商品マスタ!$J1022)))</f>
        <v/>
      </c>
      <c r="M1023" s="38" t="str">
        <f aca="false">IF($C1023="","",N(TOP!$C$16)*N($K1023))</f>
        <v/>
      </c>
      <c r="N1023" s="17" t="str">
        <f aca="false">IF($C1023="","",ROUNDUP(N($M1023)/N($L1023),0))</f>
        <v/>
      </c>
      <c r="O1023" s="17" t="str">
        <f aca="false">IF($C1023="","",N(商品マスタ!$R1022))</f>
        <v/>
      </c>
      <c r="P1023" s="17" t="str">
        <f aca="false">IF($C1023="","",IF($F1023="理論",(N($O1023)+N($N1023))-N($G1023),(N($O1023)+N($N1023))-N($I1023)))</f>
        <v/>
      </c>
      <c r="Q1023" s="17" t="str">
        <f aca="false">IF($C1023="","",MAX(1,N(商品マスタ!$K1022)))</f>
        <v/>
      </c>
      <c r="R1023" s="39" t="str">
        <f aca="false">IF($C1023="","",IF(N($P1023)/N($Q1023)&lt;=0,"",ROUNDUP(N($P1023)/N($Q1023),0)))</f>
        <v/>
      </c>
      <c r="S1023" s="14"/>
      <c r="T1023" s="40" t="str">
        <f aca="false">IF($C1023="","",N(商品マスタ!$M1022))</f>
        <v/>
      </c>
      <c r="U1023" s="40" t="str">
        <f aca="false">IF($S1023="","",N($S1023)*N($T1023))</f>
        <v/>
      </c>
      <c r="V1023" s="18"/>
    </row>
    <row r="1024" customFormat="false" ht="15" hidden="false" customHeight="false" outlineLevel="0" collapsed="false">
      <c r="B1024" s="12" t="n">
        <v>1018</v>
      </c>
      <c r="C1024" s="36" t="str">
        <f aca="false">IF(商品マスタ!$C1023="","",商品マスタ!$C1023)</f>
        <v/>
      </c>
      <c r="D1024" s="12" t="str">
        <f aca="false">IF($C1024="","",商品マスタ!$D1023)</f>
        <v/>
      </c>
      <c r="E1024" s="12" t="str">
        <f aca="false">IF($C1024="","",商品マスタ!$G1023)</f>
        <v/>
      </c>
      <c r="F1024" s="12" t="str">
        <f aca="false">IF($C1024="","",IF(商品マスタ!$P1023="","理論",商品マスタ!$P1023))</f>
        <v/>
      </c>
      <c r="G1024" s="17" t="str">
        <f aca="false">IF($C1024="","",N(商品マスタ!$H1023))</f>
        <v/>
      </c>
      <c r="H1024" s="14"/>
      <c r="I1024" s="17" t="str">
        <f aca="false">IF($C1024="","",N($H1024)*N(商品マスタ!$N1023))</f>
        <v/>
      </c>
      <c r="J1024" s="17" t="str">
        <f aca="false">IF($C1024="","",N($I1024)-N($G1024))</f>
        <v/>
      </c>
      <c r="K1024" s="37" t="str">
        <f aca="false">IF($C1024="","",N(商品マスタ!$I1023))</f>
        <v/>
      </c>
      <c r="L1024" s="17" t="str">
        <f aca="false">IF($C1024="","",MAX(1,N(商品マスタ!$J1023)))</f>
        <v/>
      </c>
      <c r="M1024" s="38" t="str">
        <f aca="false">IF($C1024="","",N(TOP!$C$16)*N($K1024))</f>
        <v/>
      </c>
      <c r="N1024" s="17" t="str">
        <f aca="false">IF($C1024="","",ROUNDUP(N($M1024)/N($L1024),0))</f>
        <v/>
      </c>
      <c r="O1024" s="17" t="str">
        <f aca="false">IF($C1024="","",N(商品マスタ!$R1023))</f>
        <v/>
      </c>
      <c r="P1024" s="17" t="str">
        <f aca="false">IF($C1024="","",IF($F1024="理論",(N($O1024)+N($N1024))-N($G1024),(N($O1024)+N($N1024))-N($I1024)))</f>
        <v/>
      </c>
      <c r="Q1024" s="17" t="str">
        <f aca="false">IF($C1024="","",MAX(1,N(商品マスタ!$K1023)))</f>
        <v/>
      </c>
      <c r="R1024" s="39" t="str">
        <f aca="false">IF($C1024="","",IF(N($P1024)/N($Q1024)&lt;=0,"",ROUNDUP(N($P1024)/N($Q1024),0)))</f>
        <v/>
      </c>
      <c r="S1024" s="14"/>
      <c r="T1024" s="40" t="str">
        <f aca="false">IF($C1024="","",N(商品マスタ!$M1023))</f>
        <v/>
      </c>
      <c r="U1024" s="40" t="str">
        <f aca="false">IF($S1024="","",N($S1024)*N($T1024))</f>
        <v/>
      </c>
      <c r="V1024" s="18"/>
    </row>
    <row r="1025" customFormat="false" ht="15" hidden="false" customHeight="false" outlineLevel="0" collapsed="false">
      <c r="B1025" s="12" t="n">
        <v>1019</v>
      </c>
      <c r="C1025" s="36" t="str">
        <f aca="false">IF(商品マスタ!$C1024="","",商品マスタ!$C1024)</f>
        <v/>
      </c>
      <c r="D1025" s="12" t="str">
        <f aca="false">IF($C1025="","",商品マスタ!$D1024)</f>
        <v/>
      </c>
      <c r="E1025" s="12" t="str">
        <f aca="false">IF($C1025="","",商品マスタ!$G1024)</f>
        <v/>
      </c>
      <c r="F1025" s="12" t="str">
        <f aca="false">IF($C1025="","",IF(商品マスタ!$P1024="","理論",商品マスタ!$P1024))</f>
        <v/>
      </c>
      <c r="G1025" s="17" t="str">
        <f aca="false">IF($C1025="","",N(商品マスタ!$H1024))</f>
        <v/>
      </c>
      <c r="H1025" s="14"/>
      <c r="I1025" s="17" t="str">
        <f aca="false">IF($C1025="","",N($H1025)*N(商品マスタ!$N1024))</f>
        <v/>
      </c>
      <c r="J1025" s="17" t="str">
        <f aca="false">IF($C1025="","",N($I1025)-N($G1025))</f>
        <v/>
      </c>
      <c r="K1025" s="37" t="str">
        <f aca="false">IF($C1025="","",N(商品マスタ!$I1024))</f>
        <v/>
      </c>
      <c r="L1025" s="17" t="str">
        <f aca="false">IF($C1025="","",MAX(1,N(商品マスタ!$J1024)))</f>
        <v/>
      </c>
      <c r="M1025" s="38" t="str">
        <f aca="false">IF($C1025="","",N(TOP!$C$16)*N($K1025))</f>
        <v/>
      </c>
      <c r="N1025" s="17" t="str">
        <f aca="false">IF($C1025="","",ROUNDUP(N($M1025)/N($L1025),0))</f>
        <v/>
      </c>
      <c r="O1025" s="17" t="str">
        <f aca="false">IF($C1025="","",N(商品マスタ!$R1024))</f>
        <v/>
      </c>
      <c r="P1025" s="17" t="str">
        <f aca="false">IF($C1025="","",IF($F1025="理論",(N($O1025)+N($N1025))-N($G1025),(N($O1025)+N($N1025))-N($I1025)))</f>
        <v/>
      </c>
      <c r="Q1025" s="17" t="str">
        <f aca="false">IF($C1025="","",MAX(1,N(商品マスタ!$K1024)))</f>
        <v/>
      </c>
      <c r="R1025" s="39" t="str">
        <f aca="false">IF($C1025="","",IF(N($P1025)/N($Q1025)&lt;=0,"",ROUNDUP(N($P1025)/N($Q1025),0)))</f>
        <v/>
      </c>
      <c r="S1025" s="14"/>
      <c r="T1025" s="40" t="str">
        <f aca="false">IF($C1025="","",N(商品マスタ!$M1024))</f>
        <v/>
      </c>
      <c r="U1025" s="40" t="str">
        <f aca="false">IF($S1025="","",N($S1025)*N($T1025))</f>
        <v/>
      </c>
      <c r="V1025" s="18"/>
    </row>
    <row r="1026" customFormat="false" ht="15" hidden="false" customHeight="false" outlineLevel="0" collapsed="false">
      <c r="B1026" s="12" t="n">
        <v>1020</v>
      </c>
      <c r="C1026" s="36" t="str">
        <f aca="false">IF(商品マスタ!$C1025="","",商品マスタ!$C1025)</f>
        <v/>
      </c>
      <c r="D1026" s="12" t="str">
        <f aca="false">IF($C1026="","",商品マスタ!$D1025)</f>
        <v/>
      </c>
      <c r="E1026" s="12" t="str">
        <f aca="false">IF($C1026="","",商品マスタ!$G1025)</f>
        <v/>
      </c>
      <c r="F1026" s="12" t="str">
        <f aca="false">IF($C1026="","",IF(商品マスタ!$P1025="","理論",商品マスタ!$P1025))</f>
        <v/>
      </c>
      <c r="G1026" s="17" t="str">
        <f aca="false">IF($C1026="","",N(商品マスタ!$H1025))</f>
        <v/>
      </c>
      <c r="H1026" s="14"/>
      <c r="I1026" s="17" t="str">
        <f aca="false">IF($C1026="","",N($H1026)*N(商品マスタ!$N1025))</f>
        <v/>
      </c>
      <c r="J1026" s="17" t="str">
        <f aca="false">IF($C1026="","",N($I1026)-N($G1026))</f>
        <v/>
      </c>
      <c r="K1026" s="37" t="str">
        <f aca="false">IF($C1026="","",N(商品マスタ!$I1025))</f>
        <v/>
      </c>
      <c r="L1026" s="17" t="str">
        <f aca="false">IF($C1026="","",MAX(1,N(商品マスタ!$J1025)))</f>
        <v/>
      </c>
      <c r="M1026" s="38" t="str">
        <f aca="false">IF($C1026="","",N(TOP!$C$16)*N($K1026))</f>
        <v/>
      </c>
      <c r="N1026" s="17" t="str">
        <f aca="false">IF($C1026="","",ROUNDUP(N($M1026)/N($L1026),0))</f>
        <v/>
      </c>
      <c r="O1026" s="17" t="str">
        <f aca="false">IF($C1026="","",N(商品マスタ!$R1025))</f>
        <v/>
      </c>
      <c r="P1026" s="17" t="str">
        <f aca="false">IF($C1026="","",IF($F1026="理論",(N($O1026)+N($N1026))-N($G1026),(N($O1026)+N($N1026))-N($I1026)))</f>
        <v/>
      </c>
      <c r="Q1026" s="17" t="str">
        <f aca="false">IF($C1026="","",MAX(1,N(商品マスタ!$K1025)))</f>
        <v/>
      </c>
      <c r="R1026" s="39" t="str">
        <f aca="false">IF($C1026="","",IF(N($P1026)/N($Q1026)&lt;=0,"",ROUNDUP(N($P1026)/N($Q1026),0)))</f>
        <v/>
      </c>
      <c r="S1026" s="14"/>
      <c r="T1026" s="40" t="str">
        <f aca="false">IF($C1026="","",N(商品マスタ!$M1025))</f>
        <v/>
      </c>
      <c r="U1026" s="40" t="str">
        <f aca="false">IF($S1026="","",N($S1026)*N($T1026))</f>
        <v/>
      </c>
      <c r="V1026" s="18"/>
    </row>
    <row r="1027" customFormat="false" ht="15" hidden="false" customHeight="false" outlineLevel="0" collapsed="false">
      <c r="B1027" s="12" t="n">
        <v>1021</v>
      </c>
      <c r="C1027" s="36" t="str">
        <f aca="false">IF(商品マスタ!$C1026="","",商品マスタ!$C1026)</f>
        <v/>
      </c>
      <c r="D1027" s="12" t="str">
        <f aca="false">IF($C1027="","",商品マスタ!$D1026)</f>
        <v/>
      </c>
      <c r="E1027" s="12" t="str">
        <f aca="false">IF($C1027="","",商品マスタ!$G1026)</f>
        <v/>
      </c>
      <c r="F1027" s="12" t="str">
        <f aca="false">IF($C1027="","",IF(商品マスタ!$P1026="","理論",商品マスタ!$P1026))</f>
        <v/>
      </c>
      <c r="G1027" s="17" t="str">
        <f aca="false">IF($C1027="","",N(商品マスタ!$H1026))</f>
        <v/>
      </c>
      <c r="H1027" s="14"/>
      <c r="I1027" s="17" t="str">
        <f aca="false">IF($C1027="","",N($H1027)*N(商品マスタ!$N1026))</f>
        <v/>
      </c>
      <c r="J1027" s="17" t="str">
        <f aca="false">IF($C1027="","",N($I1027)-N($G1027))</f>
        <v/>
      </c>
      <c r="K1027" s="37" t="str">
        <f aca="false">IF($C1027="","",N(商品マスタ!$I1026))</f>
        <v/>
      </c>
      <c r="L1027" s="17" t="str">
        <f aca="false">IF($C1027="","",MAX(1,N(商品マスタ!$J1026)))</f>
        <v/>
      </c>
      <c r="M1027" s="38" t="str">
        <f aca="false">IF($C1027="","",N(TOP!$C$16)*N($K1027))</f>
        <v/>
      </c>
      <c r="N1027" s="17" t="str">
        <f aca="false">IF($C1027="","",ROUNDUP(N($M1027)/N($L1027),0))</f>
        <v/>
      </c>
      <c r="O1027" s="17" t="str">
        <f aca="false">IF($C1027="","",N(商品マスタ!$R1026))</f>
        <v/>
      </c>
      <c r="P1027" s="17" t="str">
        <f aca="false">IF($C1027="","",IF($F1027="理論",(N($O1027)+N($N1027))-N($G1027),(N($O1027)+N($N1027))-N($I1027)))</f>
        <v/>
      </c>
      <c r="Q1027" s="17" t="str">
        <f aca="false">IF($C1027="","",MAX(1,N(商品マスタ!$K1026)))</f>
        <v/>
      </c>
      <c r="R1027" s="39" t="str">
        <f aca="false">IF($C1027="","",IF(N($P1027)/N($Q1027)&lt;=0,"",ROUNDUP(N($P1027)/N($Q1027),0)))</f>
        <v/>
      </c>
      <c r="S1027" s="14"/>
      <c r="T1027" s="40" t="str">
        <f aca="false">IF($C1027="","",N(商品マスタ!$M1026))</f>
        <v/>
      </c>
      <c r="U1027" s="40" t="str">
        <f aca="false">IF($S1027="","",N($S1027)*N($T1027))</f>
        <v/>
      </c>
      <c r="V1027" s="18"/>
    </row>
    <row r="1028" customFormat="false" ht="15" hidden="false" customHeight="false" outlineLevel="0" collapsed="false">
      <c r="B1028" s="12" t="n">
        <v>1022</v>
      </c>
      <c r="C1028" s="36" t="str">
        <f aca="false">IF(商品マスタ!$C1027="","",商品マスタ!$C1027)</f>
        <v/>
      </c>
      <c r="D1028" s="12" t="str">
        <f aca="false">IF($C1028="","",商品マスタ!$D1027)</f>
        <v/>
      </c>
      <c r="E1028" s="12" t="str">
        <f aca="false">IF($C1028="","",商品マスタ!$G1027)</f>
        <v/>
      </c>
      <c r="F1028" s="12" t="str">
        <f aca="false">IF($C1028="","",IF(商品マスタ!$P1027="","理論",商品マスタ!$P1027))</f>
        <v/>
      </c>
      <c r="G1028" s="17" t="str">
        <f aca="false">IF($C1028="","",N(商品マスタ!$H1027))</f>
        <v/>
      </c>
      <c r="H1028" s="14"/>
      <c r="I1028" s="17" t="str">
        <f aca="false">IF($C1028="","",N($H1028)*N(商品マスタ!$N1027))</f>
        <v/>
      </c>
      <c r="J1028" s="17" t="str">
        <f aca="false">IF($C1028="","",N($I1028)-N($G1028))</f>
        <v/>
      </c>
      <c r="K1028" s="37" t="str">
        <f aca="false">IF($C1028="","",N(商品マスタ!$I1027))</f>
        <v/>
      </c>
      <c r="L1028" s="17" t="str">
        <f aca="false">IF($C1028="","",MAX(1,N(商品マスタ!$J1027)))</f>
        <v/>
      </c>
      <c r="M1028" s="38" t="str">
        <f aca="false">IF($C1028="","",N(TOP!$C$16)*N($K1028))</f>
        <v/>
      </c>
      <c r="N1028" s="17" t="str">
        <f aca="false">IF($C1028="","",ROUNDUP(N($M1028)/N($L1028),0))</f>
        <v/>
      </c>
      <c r="O1028" s="17" t="str">
        <f aca="false">IF($C1028="","",N(商品マスタ!$R1027))</f>
        <v/>
      </c>
      <c r="P1028" s="17" t="str">
        <f aca="false">IF($C1028="","",IF($F1028="理論",(N($O1028)+N($N1028))-N($G1028),(N($O1028)+N($N1028))-N($I1028)))</f>
        <v/>
      </c>
      <c r="Q1028" s="17" t="str">
        <f aca="false">IF($C1028="","",MAX(1,N(商品マスタ!$K1027)))</f>
        <v/>
      </c>
      <c r="R1028" s="39" t="str">
        <f aca="false">IF($C1028="","",IF(N($P1028)/N($Q1028)&lt;=0,"",ROUNDUP(N($P1028)/N($Q1028),0)))</f>
        <v/>
      </c>
      <c r="S1028" s="14"/>
      <c r="T1028" s="40" t="str">
        <f aca="false">IF($C1028="","",N(商品マスタ!$M1027))</f>
        <v/>
      </c>
      <c r="U1028" s="40" t="str">
        <f aca="false">IF($S1028="","",N($S1028)*N($T1028))</f>
        <v/>
      </c>
      <c r="V1028" s="18"/>
    </row>
    <row r="1029" customFormat="false" ht="15" hidden="false" customHeight="false" outlineLevel="0" collapsed="false">
      <c r="B1029" s="12" t="n">
        <v>1023</v>
      </c>
      <c r="C1029" s="36" t="str">
        <f aca="false">IF(商品マスタ!$C1028="","",商品マスタ!$C1028)</f>
        <v/>
      </c>
      <c r="D1029" s="12" t="str">
        <f aca="false">IF($C1029="","",商品マスタ!$D1028)</f>
        <v/>
      </c>
      <c r="E1029" s="12" t="str">
        <f aca="false">IF($C1029="","",商品マスタ!$G1028)</f>
        <v/>
      </c>
      <c r="F1029" s="12" t="str">
        <f aca="false">IF($C1029="","",IF(商品マスタ!$P1028="","理論",商品マスタ!$P1028))</f>
        <v/>
      </c>
      <c r="G1029" s="17" t="str">
        <f aca="false">IF($C1029="","",N(商品マスタ!$H1028))</f>
        <v/>
      </c>
      <c r="H1029" s="14"/>
      <c r="I1029" s="17" t="str">
        <f aca="false">IF($C1029="","",N($H1029)*N(商品マスタ!$N1028))</f>
        <v/>
      </c>
      <c r="J1029" s="17" t="str">
        <f aca="false">IF($C1029="","",N($I1029)-N($G1029))</f>
        <v/>
      </c>
      <c r="K1029" s="37" t="str">
        <f aca="false">IF($C1029="","",N(商品マスタ!$I1028))</f>
        <v/>
      </c>
      <c r="L1029" s="17" t="str">
        <f aca="false">IF($C1029="","",MAX(1,N(商品マスタ!$J1028)))</f>
        <v/>
      </c>
      <c r="M1029" s="38" t="str">
        <f aca="false">IF($C1029="","",N(TOP!$C$16)*N($K1029))</f>
        <v/>
      </c>
      <c r="N1029" s="17" t="str">
        <f aca="false">IF($C1029="","",ROUNDUP(N($M1029)/N($L1029),0))</f>
        <v/>
      </c>
      <c r="O1029" s="17" t="str">
        <f aca="false">IF($C1029="","",N(商品マスタ!$R1028))</f>
        <v/>
      </c>
      <c r="P1029" s="17" t="str">
        <f aca="false">IF($C1029="","",IF($F1029="理論",(N($O1029)+N($N1029))-N($G1029),(N($O1029)+N($N1029))-N($I1029)))</f>
        <v/>
      </c>
      <c r="Q1029" s="17" t="str">
        <f aca="false">IF($C1029="","",MAX(1,N(商品マスタ!$K1028)))</f>
        <v/>
      </c>
      <c r="R1029" s="39" t="str">
        <f aca="false">IF($C1029="","",IF(N($P1029)/N($Q1029)&lt;=0,"",ROUNDUP(N($P1029)/N($Q1029),0)))</f>
        <v/>
      </c>
      <c r="S1029" s="14"/>
      <c r="T1029" s="40" t="str">
        <f aca="false">IF($C1029="","",N(商品マスタ!$M1028))</f>
        <v/>
      </c>
      <c r="U1029" s="40" t="str">
        <f aca="false">IF($S1029="","",N($S1029)*N($T1029))</f>
        <v/>
      </c>
      <c r="V1029" s="18"/>
    </row>
    <row r="1030" customFormat="false" ht="15" hidden="false" customHeight="false" outlineLevel="0" collapsed="false">
      <c r="B1030" s="12" t="n">
        <v>1024</v>
      </c>
      <c r="C1030" s="36" t="str">
        <f aca="false">IF(商品マスタ!$C1029="","",商品マスタ!$C1029)</f>
        <v/>
      </c>
      <c r="D1030" s="12" t="str">
        <f aca="false">IF($C1030="","",商品マスタ!$D1029)</f>
        <v/>
      </c>
      <c r="E1030" s="12" t="str">
        <f aca="false">IF($C1030="","",商品マスタ!$G1029)</f>
        <v/>
      </c>
      <c r="F1030" s="12" t="str">
        <f aca="false">IF($C1030="","",IF(商品マスタ!$P1029="","理論",商品マスタ!$P1029))</f>
        <v/>
      </c>
      <c r="G1030" s="17" t="str">
        <f aca="false">IF($C1030="","",N(商品マスタ!$H1029))</f>
        <v/>
      </c>
      <c r="H1030" s="14"/>
      <c r="I1030" s="17" t="str">
        <f aca="false">IF($C1030="","",N($H1030)*N(商品マスタ!$N1029))</f>
        <v/>
      </c>
      <c r="J1030" s="17" t="str">
        <f aca="false">IF($C1030="","",N($I1030)-N($G1030))</f>
        <v/>
      </c>
      <c r="K1030" s="37" t="str">
        <f aca="false">IF($C1030="","",N(商品マスタ!$I1029))</f>
        <v/>
      </c>
      <c r="L1030" s="17" t="str">
        <f aca="false">IF($C1030="","",MAX(1,N(商品マスタ!$J1029)))</f>
        <v/>
      </c>
      <c r="M1030" s="38" t="str">
        <f aca="false">IF($C1030="","",N(TOP!$C$16)*N($K1030))</f>
        <v/>
      </c>
      <c r="N1030" s="17" t="str">
        <f aca="false">IF($C1030="","",ROUNDUP(N($M1030)/N($L1030),0))</f>
        <v/>
      </c>
      <c r="O1030" s="17" t="str">
        <f aca="false">IF($C1030="","",N(商品マスタ!$R1029))</f>
        <v/>
      </c>
      <c r="P1030" s="17" t="str">
        <f aca="false">IF($C1030="","",IF($F1030="理論",(N($O1030)+N($N1030))-N($G1030),(N($O1030)+N($N1030))-N($I1030)))</f>
        <v/>
      </c>
      <c r="Q1030" s="17" t="str">
        <f aca="false">IF($C1030="","",MAX(1,N(商品マスタ!$K1029)))</f>
        <v/>
      </c>
      <c r="R1030" s="39" t="str">
        <f aca="false">IF($C1030="","",IF(N($P1030)/N($Q1030)&lt;=0,"",ROUNDUP(N($P1030)/N($Q1030),0)))</f>
        <v/>
      </c>
      <c r="S1030" s="14"/>
      <c r="T1030" s="40" t="str">
        <f aca="false">IF($C1030="","",N(商品マスタ!$M1029))</f>
        <v/>
      </c>
      <c r="U1030" s="40" t="str">
        <f aca="false">IF($S1030="","",N($S1030)*N($T1030))</f>
        <v/>
      </c>
      <c r="V1030" s="18"/>
    </row>
    <row r="1031" customFormat="false" ht="15" hidden="false" customHeight="false" outlineLevel="0" collapsed="false">
      <c r="B1031" s="12" t="n">
        <v>1025</v>
      </c>
      <c r="C1031" s="36" t="str">
        <f aca="false">IF(商品マスタ!$C1030="","",商品マスタ!$C1030)</f>
        <v/>
      </c>
      <c r="D1031" s="12" t="str">
        <f aca="false">IF($C1031="","",商品マスタ!$D1030)</f>
        <v/>
      </c>
      <c r="E1031" s="12" t="str">
        <f aca="false">IF($C1031="","",商品マスタ!$G1030)</f>
        <v/>
      </c>
      <c r="F1031" s="12" t="str">
        <f aca="false">IF($C1031="","",IF(商品マスタ!$P1030="","理論",商品マスタ!$P1030))</f>
        <v/>
      </c>
      <c r="G1031" s="17" t="str">
        <f aca="false">IF($C1031="","",N(商品マスタ!$H1030))</f>
        <v/>
      </c>
      <c r="H1031" s="14"/>
      <c r="I1031" s="17" t="str">
        <f aca="false">IF($C1031="","",N($H1031)*N(商品マスタ!$N1030))</f>
        <v/>
      </c>
      <c r="J1031" s="17" t="str">
        <f aca="false">IF($C1031="","",N($I1031)-N($G1031))</f>
        <v/>
      </c>
      <c r="K1031" s="37" t="str">
        <f aca="false">IF($C1031="","",N(商品マスタ!$I1030))</f>
        <v/>
      </c>
      <c r="L1031" s="17" t="str">
        <f aca="false">IF($C1031="","",MAX(1,N(商品マスタ!$J1030)))</f>
        <v/>
      </c>
      <c r="M1031" s="38" t="str">
        <f aca="false">IF($C1031="","",N(TOP!$C$16)*N($K1031))</f>
        <v/>
      </c>
      <c r="N1031" s="17" t="str">
        <f aca="false">IF($C1031="","",ROUNDUP(N($M1031)/N($L1031),0))</f>
        <v/>
      </c>
      <c r="O1031" s="17" t="str">
        <f aca="false">IF($C1031="","",N(商品マスタ!$R1030))</f>
        <v/>
      </c>
      <c r="P1031" s="17" t="str">
        <f aca="false">IF($C1031="","",IF($F1031="理論",(N($O1031)+N($N1031))-N($G1031),(N($O1031)+N($N1031))-N($I1031)))</f>
        <v/>
      </c>
      <c r="Q1031" s="17" t="str">
        <f aca="false">IF($C1031="","",MAX(1,N(商品マスタ!$K1030)))</f>
        <v/>
      </c>
      <c r="R1031" s="39" t="str">
        <f aca="false">IF($C1031="","",IF(N($P1031)/N($Q1031)&lt;=0,"",ROUNDUP(N($P1031)/N($Q1031),0)))</f>
        <v/>
      </c>
      <c r="S1031" s="14"/>
      <c r="T1031" s="40" t="str">
        <f aca="false">IF($C1031="","",N(商品マスタ!$M1030))</f>
        <v/>
      </c>
      <c r="U1031" s="40" t="str">
        <f aca="false">IF($S1031="","",N($S1031)*N($T1031))</f>
        <v/>
      </c>
      <c r="V1031" s="18"/>
    </row>
    <row r="1032" customFormat="false" ht="15" hidden="false" customHeight="false" outlineLevel="0" collapsed="false">
      <c r="B1032" s="12" t="n">
        <v>1026</v>
      </c>
      <c r="C1032" s="36" t="str">
        <f aca="false">IF(商品マスタ!$C1031="","",商品マスタ!$C1031)</f>
        <v/>
      </c>
      <c r="D1032" s="12" t="str">
        <f aca="false">IF($C1032="","",商品マスタ!$D1031)</f>
        <v/>
      </c>
      <c r="E1032" s="12" t="str">
        <f aca="false">IF($C1032="","",商品マスタ!$G1031)</f>
        <v/>
      </c>
      <c r="F1032" s="12" t="str">
        <f aca="false">IF($C1032="","",IF(商品マスタ!$P1031="","理論",商品マスタ!$P1031))</f>
        <v/>
      </c>
      <c r="G1032" s="17" t="str">
        <f aca="false">IF($C1032="","",N(商品マスタ!$H1031))</f>
        <v/>
      </c>
      <c r="H1032" s="14"/>
      <c r="I1032" s="17" t="str">
        <f aca="false">IF($C1032="","",N($H1032)*N(商品マスタ!$N1031))</f>
        <v/>
      </c>
      <c r="J1032" s="17" t="str">
        <f aca="false">IF($C1032="","",N($I1032)-N($G1032))</f>
        <v/>
      </c>
      <c r="K1032" s="37" t="str">
        <f aca="false">IF($C1032="","",N(商品マスタ!$I1031))</f>
        <v/>
      </c>
      <c r="L1032" s="17" t="str">
        <f aca="false">IF($C1032="","",MAX(1,N(商品マスタ!$J1031)))</f>
        <v/>
      </c>
      <c r="M1032" s="38" t="str">
        <f aca="false">IF($C1032="","",N(TOP!$C$16)*N($K1032))</f>
        <v/>
      </c>
      <c r="N1032" s="17" t="str">
        <f aca="false">IF($C1032="","",ROUNDUP(N($M1032)/N($L1032),0))</f>
        <v/>
      </c>
      <c r="O1032" s="17" t="str">
        <f aca="false">IF($C1032="","",N(商品マスタ!$R1031))</f>
        <v/>
      </c>
      <c r="P1032" s="17" t="str">
        <f aca="false">IF($C1032="","",IF($F1032="理論",(N($O1032)+N($N1032))-N($G1032),(N($O1032)+N($N1032))-N($I1032)))</f>
        <v/>
      </c>
      <c r="Q1032" s="17" t="str">
        <f aca="false">IF($C1032="","",MAX(1,N(商品マスタ!$K1031)))</f>
        <v/>
      </c>
      <c r="R1032" s="39" t="str">
        <f aca="false">IF($C1032="","",IF(N($P1032)/N($Q1032)&lt;=0,"",ROUNDUP(N($P1032)/N($Q1032),0)))</f>
        <v/>
      </c>
      <c r="S1032" s="14"/>
      <c r="T1032" s="40" t="str">
        <f aca="false">IF($C1032="","",N(商品マスタ!$M1031))</f>
        <v/>
      </c>
      <c r="U1032" s="40" t="str">
        <f aca="false">IF($S1032="","",N($S1032)*N($T1032))</f>
        <v/>
      </c>
      <c r="V1032" s="18"/>
    </row>
    <row r="1033" customFormat="false" ht="15" hidden="false" customHeight="false" outlineLevel="0" collapsed="false">
      <c r="B1033" s="12" t="n">
        <v>1027</v>
      </c>
      <c r="C1033" s="36" t="str">
        <f aca="false">IF(商品マスタ!$C1032="","",商品マスタ!$C1032)</f>
        <v/>
      </c>
      <c r="D1033" s="12" t="str">
        <f aca="false">IF($C1033="","",商品マスタ!$D1032)</f>
        <v/>
      </c>
      <c r="E1033" s="12" t="str">
        <f aca="false">IF($C1033="","",商品マスタ!$G1032)</f>
        <v/>
      </c>
      <c r="F1033" s="12" t="str">
        <f aca="false">IF($C1033="","",IF(商品マスタ!$P1032="","理論",商品マスタ!$P1032))</f>
        <v/>
      </c>
      <c r="G1033" s="17" t="str">
        <f aca="false">IF($C1033="","",N(商品マスタ!$H1032))</f>
        <v/>
      </c>
      <c r="H1033" s="14"/>
      <c r="I1033" s="17" t="str">
        <f aca="false">IF($C1033="","",N($H1033)*N(商品マスタ!$N1032))</f>
        <v/>
      </c>
      <c r="J1033" s="17" t="str">
        <f aca="false">IF($C1033="","",N($I1033)-N($G1033))</f>
        <v/>
      </c>
      <c r="K1033" s="37" t="str">
        <f aca="false">IF($C1033="","",N(商品マスタ!$I1032))</f>
        <v/>
      </c>
      <c r="L1033" s="17" t="str">
        <f aca="false">IF($C1033="","",MAX(1,N(商品マスタ!$J1032)))</f>
        <v/>
      </c>
      <c r="M1033" s="38" t="str">
        <f aca="false">IF($C1033="","",N(TOP!$C$16)*N($K1033))</f>
        <v/>
      </c>
      <c r="N1033" s="17" t="str">
        <f aca="false">IF($C1033="","",ROUNDUP(N($M1033)/N($L1033),0))</f>
        <v/>
      </c>
      <c r="O1033" s="17" t="str">
        <f aca="false">IF($C1033="","",N(商品マスタ!$R1032))</f>
        <v/>
      </c>
      <c r="P1033" s="17" t="str">
        <f aca="false">IF($C1033="","",IF($F1033="理論",(N($O1033)+N($N1033))-N($G1033),(N($O1033)+N($N1033))-N($I1033)))</f>
        <v/>
      </c>
      <c r="Q1033" s="17" t="str">
        <f aca="false">IF($C1033="","",MAX(1,N(商品マスタ!$K1032)))</f>
        <v/>
      </c>
      <c r="R1033" s="39" t="str">
        <f aca="false">IF($C1033="","",IF(N($P1033)/N($Q1033)&lt;=0,"",ROUNDUP(N($P1033)/N($Q1033),0)))</f>
        <v/>
      </c>
      <c r="S1033" s="14"/>
      <c r="T1033" s="40" t="str">
        <f aca="false">IF($C1033="","",N(商品マスタ!$M1032))</f>
        <v/>
      </c>
      <c r="U1033" s="40" t="str">
        <f aca="false">IF($S1033="","",N($S1033)*N($T1033))</f>
        <v/>
      </c>
      <c r="V1033" s="18"/>
    </row>
    <row r="1034" customFormat="false" ht="15" hidden="false" customHeight="false" outlineLevel="0" collapsed="false">
      <c r="B1034" s="12" t="n">
        <v>1028</v>
      </c>
      <c r="C1034" s="36" t="str">
        <f aca="false">IF(商品マスタ!$C1033="","",商品マスタ!$C1033)</f>
        <v/>
      </c>
      <c r="D1034" s="12" t="str">
        <f aca="false">IF($C1034="","",商品マスタ!$D1033)</f>
        <v/>
      </c>
      <c r="E1034" s="12" t="str">
        <f aca="false">IF($C1034="","",商品マスタ!$G1033)</f>
        <v/>
      </c>
      <c r="F1034" s="12" t="str">
        <f aca="false">IF($C1034="","",IF(商品マスタ!$P1033="","理論",商品マスタ!$P1033))</f>
        <v/>
      </c>
      <c r="G1034" s="17" t="str">
        <f aca="false">IF($C1034="","",N(商品マスタ!$H1033))</f>
        <v/>
      </c>
      <c r="H1034" s="14"/>
      <c r="I1034" s="17" t="str">
        <f aca="false">IF($C1034="","",N($H1034)*N(商品マスタ!$N1033))</f>
        <v/>
      </c>
      <c r="J1034" s="17" t="str">
        <f aca="false">IF($C1034="","",N($I1034)-N($G1034))</f>
        <v/>
      </c>
      <c r="K1034" s="37" t="str">
        <f aca="false">IF($C1034="","",N(商品マスタ!$I1033))</f>
        <v/>
      </c>
      <c r="L1034" s="17" t="str">
        <f aca="false">IF($C1034="","",MAX(1,N(商品マスタ!$J1033)))</f>
        <v/>
      </c>
      <c r="M1034" s="38" t="str">
        <f aca="false">IF($C1034="","",N(TOP!$C$16)*N($K1034))</f>
        <v/>
      </c>
      <c r="N1034" s="17" t="str">
        <f aca="false">IF($C1034="","",ROUNDUP(N($M1034)/N($L1034),0))</f>
        <v/>
      </c>
      <c r="O1034" s="17" t="str">
        <f aca="false">IF($C1034="","",N(商品マスタ!$R1033))</f>
        <v/>
      </c>
      <c r="P1034" s="17" t="str">
        <f aca="false">IF($C1034="","",IF($F1034="理論",(N($O1034)+N($N1034))-N($G1034),(N($O1034)+N($N1034))-N($I1034)))</f>
        <v/>
      </c>
      <c r="Q1034" s="17" t="str">
        <f aca="false">IF($C1034="","",MAX(1,N(商品マスタ!$K1033)))</f>
        <v/>
      </c>
      <c r="R1034" s="39" t="str">
        <f aca="false">IF($C1034="","",IF(N($P1034)/N($Q1034)&lt;=0,"",ROUNDUP(N($P1034)/N($Q1034),0)))</f>
        <v/>
      </c>
      <c r="S1034" s="14"/>
      <c r="T1034" s="40" t="str">
        <f aca="false">IF($C1034="","",N(商品マスタ!$M1033))</f>
        <v/>
      </c>
      <c r="U1034" s="40" t="str">
        <f aca="false">IF($S1034="","",N($S1034)*N($T1034))</f>
        <v/>
      </c>
      <c r="V1034" s="18"/>
    </row>
    <row r="1035" customFormat="false" ht="15" hidden="false" customHeight="false" outlineLevel="0" collapsed="false">
      <c r="B1035" s="12" t="n">
        <v>1029</v>
      </c>
      <c r="C1035" s="36" t="str">
        <f aca="false">IF(商品マスタ!$C1034="","",商品マスタ!$C1034)</f>
        <v/>
      </c>
      <c r="D1035" s="12" t="str">
        <f aca="false">IF($C1035="","",商品マスタ!$D1034)</f>
        <v/>
      </c>
      <c r="E1035" s="12" t="str">
        <f aca="false">IF($C1035="","",商品マスタ!$G1034)</f>
        <v/>
      </c>
      <c r="F1035" s="12" t="str">
        <f aca="false">IF($C1035="","",IF(商品マスタ!$P1034="","理論",商品マスタ!$P1034))</f>
        <v/>
      </c>
      <c r="G1035" s="17" t="str">
        <f aca="false">IF($C1035="","",N(商品マスタ!$H1034))</f>
        <v/>
      </c>
      <c r="H1035" s="14"/>
      <c r="I1035" s="17" t="str">
        <f aca="false">IF($C1035="","",N($H1035)*N(商品マスタ!$N1034))</f>
        <v/>
      </c>
      <c r="J1035" s="17" t="str">
        <f aca="false">IF($C1035="","",N($I1035)-N($G1035))</f>
        <v/>
      </c>
      <c r="K1035" s="37" t="str">
        <f aca="false">IF($C1035="","",N(商品マスタ!$I1034))</f>
        <v/>
      </c>
      <c r="L1035" s="17" t="str">
        <f aca="false">IF($C1035="","",MAX(1,N(商品マスタ!$J1034)))</f>
        <v/>
      </c>
      <c r="M1035" s="38" t="str">
        <f aca="false">IF($C1035="","",N(TOP!$C$16)*N($K1035))</f>
        <v/>
      </c>
      <c r="N1035" s="17" t="str">
        <f aca="false">IF($C1035="","",ROUNDUP(N($M1035)/N($L1035),0))</f>
        <v/>
      </c>
      <c r="O1035" s="17" t="str">
        <f aca="false">IF($C1035="","",N(商品マスタ!$R1034))</f>
        <v/>
      </c>
      <c r="P1035" s="17" t="str">
        <f aca="false">IF($C1035="","",IF($F1035="理論",(N($O1035)+N($N1035))-N($G1035),(N($O1035)+N($N1035))-N($I1035)))</f>
        <v/>
      </c>
      <c r="Q1035" s="17" t="str">
        <f aca="false">IF($C1035="","",MAX(1,N(商品マスタ!$K1034)))</f>
        <v/>
      </c>
      <c r="R1035" s="39" t="str">
        <f aca="false">IF($C1035="","",IF(N($P1035)/N($Q1035)&lt;=0,"",ROUNDUP(N($P1035)/N($Q1035),0)))</f>
        <v/>
      </c>
      <c r="S1035" s="14"/>
      <c r="T1035" s="40" t="str">
        <f aca="false">IF($C1035="","",N(商品マスタ!$M1034))</f>
        <v/>
      </c>
      <c r="U1035" s="40" t="str">
        <f aca="false">IF($S1035="","",N($S1035)*N($T1035))</f>
        <v/>
      </c>
      <c r="V1035" s="18"/>
    </row>
    <row r="1036" customFormat="false" ht="15" hidden="false" customHeight="false" outlineLevel="0" collapsed="false">
      <c r="B1036" s="12" t="n">
        <v>1030</v>
      </c>
      <c r="C1036" s="36" t="str">
        <f aca="false">IF(商品マスタ!$C1035="","",商品マスタ!$C1035)</f>
        <v/>
      </c>
      <c r="D1036" s="12" t="str">
        <f aca="false">IF($C1036="","",商品マスタ!$D1035)</f>
        <v/>
      </c>
      <c r="E1036" s="12" t="str">
        <f aca="false">IF($C1036="","",商品マスタ!$G1035)</f>
        <v/>
      </c>
      <c r="F1036" s="12" t="str">
        <f aca="false">IF($C1036="","",IF(商品マスタ!$P1035="","理論",商品マスタ!$P1035))</f>
        <v/>
      </c>
      <c r="G1036" s="17" t="str">
        <f aca="false">IF($C1036="","",N(商品マスタ!$H1035))</f>
        <v/>
      </c>
      <c r="H1036" s="14"/>
      <c r="I1036" s="17" t="str">
        <f aca="false">IF($C1036="","",N($H1036)*N(商品マスタ!$N1035))</f>
        <v/>
      </c>
      <c r="J1036" s="17" t="str">
        <f aca="false">IF($C1036="","",N($I1036)-N($G1036))</f>
        <v/>
      </c>
      <c r="K1036" s="37" t="str">
        <f aca="false">IF($C1036="","",N(商品マスタ!$I1035))</f>
        <v/>
      </c>
      <c r="L1036" s="17" t="str">
        <f aca="false">IF($C1036="","",MAX(1,N(商品マスタ!$J1035)))</f>
        <v/>
      </c>
      <c r="M1036" s="38" t="str">
        <f aca="false">IF($C1036="","",N(TOP!$C$16)*N($K1036))</f>
        <v/>
      </c>
      <c r="N1036" s="17" t="str">
        <f aca="false">IF($C1036="","",ROUNDUP(N($M1036)/N($L1036),0))</f>
        <v/>
      </c>
      <c r="O1036" s="17" t="str">
        <f aca="false">IF($C1036="","",N(商品マスタ!$R1035))</f>
        <v/>
      </c>
      <c r="P1036" s="17" t="str">
        <f aca="false">IF($C1036="","",IF($F1036="理論",(N($O1036)+N($N1036))-N($G1036),(N($O1036)+N($N1036))-N($I1036)))</f>
        <v/>
      </c>
      <c r="Q1036" s="17" t="str">
        <f aca="false">IF($C1036="","",MAX(1,N(商品マスタ!$K1035)))</f>
        <v/>
      </c>
      <c r="R1036" s="39" t="str">
        <f aca="false">IF($C1036="","",IF(N($P1036)/N($Q1036)&lt;=0,"",ROUNDUP(N($P1036)/N($Q1036),0)))</f>
        <v/>
      </c>
      <c r="S1036" s="14"/>
      <c r="T1036" s="40" t="str">
        <f aca="false">IF($C1036="","",N(商品マスタ!$M1035))</f>
        <v/>
      </c>
      <c r="U1036" s="40" t="str">
        <f aca="false">IF($S1036="","",N($S1036)*N($T1036))</f>
        <v/>
      </c>
      <c r="V1036" s="18"/>
    </row>
    <row r="1037" customFormat="false" ht="15" hidden="false" customHeight="false" outlineLevel="0" collapsed="false">
      <c r="B1037" s="12" t="n">
        <v>1031</v>
      </c>
      <c r="C1037" s="36" t="str">
        <f aca="false">IF(商品マスタ!$C1036="","",商品マスタ!$C1036)</f>
        <v/>
      </c>
      <c r="D1037" s="12" t="str">
        <f aca="false">IF($C1037="","",商品マスタ!$D1036)</f>
        <v/>
      </c>
      <c r="E1037" s="12" t="str">
        <f aca="false">IF($C1037="","",商品マスタ!$G1036)</f>
        <v/>
      </c>
      <c r="F1037" s="12" t="str">
        <f aca="false">IF($C1037="","",IF(商品マスタ!$P1036="","理論",商品マスタ!$P1036))</f>
        <v/>
      </c>
      <c r="G1037" s="17" t="str">
        <f aca="false">IF($C1037="","",N(商品マスタ!$H1036))</f>
        <v/>
      </c>
      <c r="H1037" s="14"/>
      <c r="I1037" s="17" t="str">
        <f aca="false">IF($C1037="","",N($H1037)*N(商品マスタ!$N1036))</f>
        <v/>
      </c>
      <c r="J1037" s="17" t="str">
        <f aca="false">IF($C1037="","",N($I1037)-N($G1037))</f>
        <v/>
      </c>
      <c r="K1037" s="37" t="str">
        <f aca="false">IF($C1037="","",N(商品マスタ!$I1036))</f>
        <v/>
      </c>
      <c r="L1037" s="17" t="str">
        <f aca="false">IF($C1037="","",MAX(1,N(商品マスタ!$J1036)))</f>
        <v/>
      </c>
      <c r="M1037" s="38" t="str">
        <f aca="false">IF($C1037="","",N(TOP!$C$16)*N($K1037))</f>
        <v/>
      </c>
      <c r="N1037" s="17" t="str">
        <f aca="false">IF($C1037="","",ROUNDUP(N($M1037)/N($L1037),0))</f>
        <v/>
      </c>
      <c r="O1037" s="17" t="str">
        <f aca="false">IF($C1037="","",N(商品マスタ!$R1036))</f>
        <v/>
      </c>
      <c r="P1037" s="17" t="str">
        <f aca="false">IF($C1037="","",IF($F1037="理論",(N($O1037)+N($N1037))-N($G1037),(N($O1037)+N($N1037))-N($I1037)))</f>
        <v/>
      </c>
      <c r="Q1037" s="17" t="str">
        <f aca="false">IF($C1037="","",MAX(1,N(商品マスタ!$K1036)))</f>
        <v/>
      </c>
      <c r="R1037" s="39" t="str">
        <f aca="false">IF($C1037="","",IF(N($P1037)/N($Q1037)&lt;=0,"",ROUNDUP(N($P1037)/N($Q1037),0)))</f>
        <v/>
      </c>
      <c r="S1037" s="14"/>
      <c r="T1037" s="40" t="str">
        <f aca="false">IF($C1037="","",N(商品マスタ!$M1036))</f>
        <v/>
      </c>
      <c r="U1037" s="40" t="str">
        <f aca="false">IF($S1037="","",N($S1037)*N($T1037))</f>
        <v/>
      </c>
      <c r="V1037" s="18"/>
    </row>
    <row r="1038" customFormat="false" ht="15" hidden="false" customHeight="false" outlineLevel="0" collapsed="false">
      <c r="B1038" s="12" t="n">
        <v>1032</v>
      </c>
      <c r="C1038" s="36" t="str">
        <f aca="false">IF(商品マスタ!$C1037="","",商品マスタ!$C1037)</f>
        <v/>
      </c>
      <c r="D1038" s="12" t="str">
        <f aca="false">IF($C1038="","",商品マスタ!$D1037)</f>
        <v/>
      </c>
      <c r="E1038" s="12" t="str">
        <f aca="false">IF($C1038="","",商品マスタ!$G1037)</f>
        <v/>
      </c>
      <c r="F1038" s="12" t="str">
        <f aca="false">IF($C1038="","",IF(商品マスタ!$P1037="","理論",商品マスタ!$P1037))</f>
        <v/>
      </c>
      <c r="G1038" s="17" t="str">
        <f aca="false">IF($C1038="","",N(商品マスタ!$H1037))</f>
        <v/>
      </c>
      <c r="H1038" s="14"/>
      <c r="I1038" s="17" t="str">
        <f aca="false">IF($C1038="","",N($H1038)*N(商品マスタ!$N1037))</f>
        <v/>
      </c>
      <c r="J1038" s="17" t="str">
        <f aca="false">IF($C1038="","",N($I1038)-N($G1038))</f>
        <v/>
      </c>
      <c r="K1038" s="37" t="str">
        <f aca="false">IF($C1038="","",N(商品マスタ!$I1037))</f>
        <v/>
      </c>
      <c r="L1038" s="17" t="str">
        <f aca="false">IF($C1038="","",MAX(1,N(商品マスタ!$J1037)))</f>
        <v/>
      </c>
      <c r="M1038" s="38" t="str">
        <f aca="false">IF($C1038="","",N(TOP!$C$16)*N($K1038))</f>
        <v/>
      </c>
      <c r="N1038" s="17" t="str">
        <f aca="false">IF($C1038="","",ROUNDUP(N($M1038)/N($L1038),0))</f>
        <v/>
      </c>
      <c r="O1038" s="17" t="str">
        <f aca="false">IF($C1038="","",N(商品マスタ!$R1037))</f>
        <v/>
      </c>
      <c r="P1038" s="17" t="str">
        <f aca="false">IF($C1038="","",IF($F1038="理論",(N($O1038)+N($N1038))-N($G1038),(N($O1038)+N($N1038))-N($I1038)))</f>
        <v/>
      </c>
      <c r="Q1038" s="17" t="str">
        <f aca="false">IF($C1038="","",MAX(1,N(商品マスタ!$K1037)))</f>
        <v/>
      </c>
      <c r="R1038" s="39" t="str">
        <f aca="false">IF($C1038="","",IF(N($P1038)/N($Q1038)&lt;=0,"",ROUNDUP(N($P1038)/N($Q1038),0)))</f>
        <v/>
      </c>
      <c r="S1038" s="14"/>
      <c r="T1038" s="40" t="str">
        <f aca="false">IF($C1038="","",N(商品マスタ!$M1037))</f>
        <v/>
      </c>
      <c r="U1038" s="40" t="str">
        <f aca="false">IF($S1038="","",N($S1038)*N($T1038))</f>
        <v/>
      </c>
      <c r="V1038" s="18"/>
    </row>
    <row r="1039" customFormat="false" ht="15" hidden="false" customHeight="false" outlineLevel="0" collapsed="false">
      <c r="B1039" s="12" t="n">
        <v>1033</v>
      </c>
      <c r="C1039" s="36" t="str">
        <f aca="false">IF(商品マスタ!$C1038="","",商品マスタ!$C1038)</f>
        <v/>
      </c>
      <c r="D1039" s="12" t="str">
        <f aca="false">IF($C1039="","",商品マスタ!$D1038)</f>
        <v/>
      </c>
      <c r="E1039" s="12" t="str">
        <f aca="false">IF($C1039="","",商品マスタ!$G1038)</f>
        <v/>
      </c>
      <c r="F1039" s="12" t="str">
        <f aca="false">IF($C1039="","",IF(商品マスタ!$P1038="","理論",商品マスタ!$P1038))</f>
        <v/>
      </c>
      <c r="G1039" s="17" t="str">
        <f aca="false">IF($C1039="","",N(商品マスタ!$H1038))</f>
        <v/>
      </c>
      <c r="H1039" s="14"/>
      <c r="I1039" s="17" t="str">
        <f aca="false">IF($C1039="","",N($H1039)*N(商品マスタ!$N1038))</f>
        <v/>
      </c>
      <c r="J1039" s="17" t="str">
        <f aca="false">IF($C1039="","",N($I1039)-N($G1039))</f>
        <v/>
      </c>
      <c r="K1039" s="37" t="str">
        <f aca="false">IF($C1039="","",N(商品マスタ!$I1038))</f>
        <v/>
      </c>
      <c r="L1039" s="17" t="str">
        <f aca="false">IF($C1039="","",MAX(1,N(商品マスタ!$J1038)))</f>
        <v/>
      </c>
      <c r="M1039" s="38" t="str">
        <f aca="false">IF($C1039="","",N(TOP!$C$16)*N($K1039))</f>
        <v/>
      </c>
      <c r="N1039" s="17" t="str">
        <f aca="false">IF($C1039="","",ROUNDUP(N($M1039)/N($L1039),0))</f>
        <v/>
      </c>
      <c r="O1039" s="17" t="str">
        <f aca="false">IF($C1039="","",N(商品マスタ!$R1038))</f>
        <v/>
      </c>
      <c r="P1039" s="17" t="str">
        <f aca="false">IF($C1039="","",IF($F1039="理論",(N($O1039)+N($N1039))-N($G1039),(N($O1039)+N($N1039))-N($I1039)))</f>
        <v/>
      </c>
      <c r="Q1039" s="17" t="str">
        <f aca="false">IF($C1039="","",MAX(1,N(商品マスタ!$K1038)))</f>
        <v/>
      </c>
      <c r="R1039" s="39" t="str">
        <f aca="false">IF($C1039="","",IF(N($P1039)/N($Q1039)&lt;=0,"",ROUNDUP(N($P1039)/N($Q1039),0)))</f>
        <v/>
      </c>
      <c r="S1039" s="14"/>
      <c r="T1039" s="40" t="str">
        <f aca="false">IF($C1039="","",N(商品マスタ!$M1038))</f>
        <v/>
      </c>
      <c r="U1039" s="40" t="str">
        <f aca="false">IF($S1039="","",N($S1039)*N($T1039))</f>
        <v/>
      </c>
      <c r="V1039" s="18"/>
    </row>
    <row r="1040" customFormat="false" ht="15" hidden="false" customHeight="false" outlineLevel="0" collapsed="false">
      <c r="B1040" s="12" t="n">
        <v>1034</v>
      </c>
      <c r="C1040" s="36" t="str">
        <f aca="false">IF(商品マスタ!$C1039="","",商品マスタ!$C1039)</f>
        <v/>
      </c>
      <c r="D1040" s="12" t="str">
        <f aca="false">IF($C1040="","",商品マスタ!$D1039)</f>
        <v/>
      </c>
      <c r="E1040" s="12" t="str">
        <f aca="false">IF($C1040="","",商品マスタ!$G1039)</f>
        <v/>
      </c>
      <c r="F1040" s="12" t="str">
        <f aca="false">IF($C1040="","",IF(商品マスタ!$P1039="","理論",商品マスタ!$P1039))</f>
        <v/>
      </c>
      <c r="G1040" s="17" t="str">
        <f aca="false">IF($C1040="","",N(商品マスタ!$H1039))</f>
        <v/>
      </c>
      <c r="H1040" s="14"/>
      <c r="I1040" s="17" t="str">
        <f aca="false">IF($C1040="","",N($H1040)*N(商品マスタ!$N1039))</f>
        <v/>
      </c>
      <c r="J1040" s="17" t="str">
        <f aca="false">IF($C1040="","",N($I1040)-N($G1040))</f>
        <v/>
      </c>
      <c r="K1040" s="37" t="str">
        <f aca="false">IF($C1040="","",N(商品マスタ!$I1039))</f>
        <v/>
      </c>
      <c r="L1040" s="17" t="str">
        <f aca="false">IF($C1040="","",MAX(1,N(商品マスタ!$J1039)))</f>
        <v/>
      </c>
      <c r="M1040" s="38" t="str">
        <f aca="false">IF($C1040="","",N(TOP!$C$16)*N($K1040))</f>
        <v/>
      </c>
      <c r="N1040" s="17" t="str">
        <f aca="false">IF($C1040="","",ROUNDUP(N($M1040)/N($L1040),0))</f>
        <v/>
      </c>
      <c r="O1040" s="17" t="str">
        <f aca="false">IF($C1040="","",N(商品マスタ!$R1039))</f>
        <v/>
      </c>
      <c r="P1040" s="17" t="str">
        <f aca="false">IF($C1040="","",IF($F1040="理論",(N($O1040)+N($N1040))-N($G1040),(N($O1040)+N($N1040))-N($I1040)))</f>
        <v/>
      </c>
      <c r="Q1040" s="17" t="str">
        <f aca="false">IF($C1040="","",MAX(1,N(商品マスタ!$K1039)))</f>
        <v/>
      </c>
      <c r="R1040" s="39" t="str">
        <f aca="false">IF($C1040="","",IF(N($P1040)/N($Q1040)&lt;=0,"",ROUNDUP(N($P1040)/N($Q1040),0)))</f>
        <v/>
      </c>
      <c r="S1040" s="14"/>
      <c r="T1040" s="40" t="str">
        <f aca="false">IF($C1040="","",N(商品マスタ!$M1039))</f>
        <v/>
      </c>
      <c r="U1040" s="40" t="str">
        <f aca="false">IF($S1040="","",N($S1040)*N($T1040))</f>
        <v/>
      </c>
      <c r="V1040" s="18"/>
    </row>
    <row r="1041" customFormat="false" ht="15" hidden="false" customHeight="false" outlineLevel="0" collapsed="false">
      <c r="B1041" s="12" t="n">
        <v>1035</v>
      </c>
      <c r="C1041" s="36" t="str">
        <f aca="false">IF(商品マスタ!$C1040="","",商品マスタ!$C1040)</f>
        <v/>
      </c>
      <c r="D1041" s="12" t="str">
        <f aca="false">IF($C1041="","",商品マスタ!$D1040)</f>
        <v/>
      </c>
      <c r="E1041" s="12" t="str">
        <f aca="false">IF($C1041="","",商品マスタ!$G1040)</f>
        <v/>
      </c>
      <c r="F1041" s="12" t="str">
        <f aca="false">IF($C1041="","",IF(商品マスタ!$P1040="","理論",商品マスタ!$P1040))</f>
        <v/>
      </c>
      <c r="G1041" s="17" t="str">
        <f aca="false">IF($C1041="","",N(商品マスタ!$H1040))</f>
        <v/>
      </c>
      <c r="H1041" s="14"/>
      <c r="I1041" s="17" t="str">
        <f aca="false">IF($C1041="","",N($H1041)*N(商品マスタ!$N1040))</f>
        <v/>
      </c>
      <c r="J1041" s="17" t="str">
        <f aca="false">IF($C1041="","",N($I1041)-N($G1041))</f>
        <v/>
      </c>
      <c r="K1041" s="37" t="str">
        <f aca="false">IF($C1041="","",N(商品マスタ!$I1040))</f>
        <v/>
      </c>
      <c r="L1041" s="17" t="str">
        <f aca="false">IF($C1041="","",MAX(1,N(商品マスタ!$J1040)))</f>
        <v/>
      </c>
      <c r="M1041" s="38" t="str">
        <f aca="false">IF($C1041="","",N(TOP!$C$16)*N($K1041))</f>
        <v/>
      </c>
      <c r="N1041" s="17" t="str">
        <f aca="false">IF($C1041="","",ROUNDUP(N($M1041)/N($L1041),0))</f>
        <v/>
      </c>
      <c r="O1041" s="17" t="str">
        <f aca="false">IF($C1041="","",N(商品マスタ!$R1040))</f>
        <v/>
      </c>
      <c r="P1041" s="17" t="str">
        <f aca="false">IF($C1041="","",IF($F1041="理論",(N($O1041)+N($N1041))-N($G1041),(N($O1041)+N($N1041))-N($I1041)))</f>
        <v/>
      </c>
      <c r="Q1041" s="17" t="str">
        <f aca="false">IF($C1041="","",MAX(1,N(商品マスタ!$K1040)))</f>
        <v/>
      </c>
      <c r="R1041" s="39" t="str">
        <f aca="false">IF($C1041="","",IF(N($P1041)/N($Q1041)&lt;=0,"",ROUNDUP(N($P1041)/N($Q1041),0)))</f>
        <v/>
      </c>
      <c r="S1041" s="14"/>
      <c r="T1041" s="40" t="str">
        <f aca="false">IF($C1041="","",N(商品マスタ!$M1040))</f>
        <v/>
      </c>
      <c r="U1041" s="40" t="str">
        <f aca="false">IF($S1041="","",N($S1041)*N($T1041))</f>
        <v/>
      </c>
      <c r="V1041" s="18"/>
    </row>
    <row r="1042" customFormat="false" ht="15" hidden="false" customHeight="false" outlineLevel="0" collapsed="false">
      <c r="B1042" s="12" t="n">
        <v>1036</v>
      </c>
      <c r="C1042" s="36" t="str">
        <f aca="false">IF(商品マスタ!$C1041="","",商品マスタ!$C1041)</f>
        <v/>
      </c>
      <c r="D1042" s="12" t="str">
        <f aca="false">IF($C1042="","",商品マスタ!$D1041)</f>
        <v/>
      </c>
      <c r="E1042" s="12" t="str">
        <f aca="false">IF($C1042="","",商品マスタ!$G1041)</f>
        <v/>
      </c>
      <c r="F1042" s="12" t="str">
        <f aca="false">IF($C1042="","",IF(商品マスタ!$P1041="","理論",商品マスタ!$P1041))</f>
        <v/>
      </c>
      <c r="G1042" s="17" t="str">
        <f aca="false">IF($C1042="","",N(商品マスタ!$H1041))</f>
        <v/>
      </c>
      <c r="H1042" s="14"/>
      <c r="I1042" s="17" t="str">
        <f aca="false">IF($C1042="","",N($H1042)*N(商品マスタ!$N1041))</f>
        <v/>
      </c>
      <c r="J1042" s="17" t="str">
        <f aca="false">IF($C1042="","",N($I1042)-N($G1042))</f>
        <v/>
      </c>
      <c r="K1042" s="37" t="str">
        <f aca="false">IF($C1042="","",N(商品マスタ!$I1041))</f>
        <v/>
      </c>
      <c r="L1042" s="17" t="str">
        <f aca="false">IF($C1042="","",MAX(1,N(商品マスタ!$J1041)))</f>
        <v/>
      </c>
      <c r="M1042" s="38" t="str">
        <f aca="false">IF($C1042="","",N(TOP!$C$16)*N($K1042))</f>
        <v/>
      </c>
      <c r="N1042" s="17" t="str">
        <f aca="false">IF($C1042="","",ROUNDUP(N($M1042)/N($L1042),0))</f>
        <v/>
      </c>
      <c r="O1042" s="17" t="str">
        <f aca="false">IF($C1042="","",N(商品マスタ!$R1041))</f>
        <v/>
      </c>
      <c r="P1042" s="17" t="str">
        <f aca="false">IF($C1042="","",IF($F1042="理論",(N($O1042)+N($N1042))-N($G1042),(N($O1042)+N($N1042))-N($I1042)))</f>
        <v/>
      </c>
      <c r="Q1042" s="17" t="str">
        <f aca="false">IF($C1042="","",MAX(1,N(商品マスタ!$K1041)))</f>
        <v/>
      </c>
      <c r="R1042" s="39" t="str">
        <f aca="false">IF($C1042="","",IF(N($P1042)/N($Q1042)&lt;=0,"",ROUNDUP(N($P1042)/N($Q1042),0)))</f>
        <v/>
      </c>
      <c r="S1042" s="14"/>
      <c r="T1042" s="40" t="str">
        <f aca="false">IF($C1042="","",N(商品マスタ!$M1041))</f>
        <v/>
      </c>
      <c r="U1042" s="40" t="str">
        <f aca="false">IF($S1042="","",N($S1042)*N($T1042))</f>
        <v/>
      </c>
      <c r="V1042" s="18"/>
    </row>
    <row r="1043" customFormat="false" ht="15" hidden="false" customHeight="false" outlineLevel="0" collapsed="false">
      <c r="B1043" s="12" t="n">
        <v>1037</v>
      </c>
      <c r="C1043" s="36" t="str">
        <f aca="false">IF(商品マスタ!$C1042="","",商品マスタ!$C1042)</f>
        <v/>
      </c>
      <c r="D1043" s="12" t="str">
        <f aca="false">IF($C1043="","",商品マスタ!$D1042)</f>
        <v/>
      </c>
      <c r="E1043" s="12" t="str">
        <f aca="false">IF($C1043="","",商品マスタ!$G1042)</f>
        <v/>
      </c>
      <c r="F1043" s="12" t="str">
        <f aca="false">IF($C1043="","",IF(商品マスタ!$P1042="","理論",商品マスタ!$P1042))</f>
        <v/>
      </c>
      <c r="G1043" s="17" t="str">
        <f aca="false">IF($C1043="","",N(商品マスタ!$H1042))</f>
        <v/>
      </c>
      <c r="H1043" s="14"/>
      <c r="I1043" s="17" t="str">
        <f aca="false">IF($C1043="","",N($H1043)*N(商品マスタ!$N1042))</f>
        <v/>
      </c>
      <c r="J1043" s="17" t="str">
        <f aca="false">IF($C1043="","",N($I1043)-N($G1043))</f>
        <v/>
      </c>
      <c r="K1043" s="37" t="str">
        <f aca="false">IF($C1043="","",N(商品マスタ!$I1042))</f>
        <v/>
      </c>
      <c r="L1043" s="17" t="str">
        <f aca="false">IF($C1043="","",MAX(1,N(商品マスタ!$J1042)))</f>
        <v/>
      </c>
      <c r="M1043" s="38" t="str">
        <f aca="false">IF($C1043="","",N(TOP!$C$16)*N($K1043))</f>
        <v/>
      </c>
      <c r="N1043" s="17" t="str">
        <f aca="false">IF($C1043="","",ROUNDUP(N($M1043)/N($L1043),0))</f>
        <v/>
      </c>
      <c r="O1043" s="17" t="str">
        <f aca="false">IF($C1043="","",N(商品マスタ!$R1042))</f>
        <v/>
      </c>
      <c r="P1043" s="17" t="str">
        <f aca="false">IF($C1043="","",IF($F1043="理論",(N($O1043)+N($N1043))-N($G1043),(N($O1043)+N($N1043))-N($I1043)))</f>
        <v/>
      </c>
      <c r="Q1043" s="17" t="str">
        <f aca="false">IF($C1043="","",MAX(1,N(商品マスタ!$K1042)))</f>
        <v/>
      </c>
      <c r="R1043" s="39" t="str">
        <f aca="false">IF($C1043="","",IF(N($P1043)/N($Q1043)&lt;=0,"",ROUNDUP(N($P1043)/N($Q1043),0)))</f>
        <v/>
      </c>
      <c r="S1043" s="14"/>
      <c r="T1043" s="40" t="str">
        <f aca="false">IF($C1043="","",N(商品マスタ!$M1042))</f>
        <v/>
      </c>
      <c r="U1043" s="40" t="str">
        <f aca="false">IF($S1043="","",N($S1043)*N($T1043))</f>
        <v/>
      </c>
      <c r="V1043" s="18"/>
    </row>
    <row r="1044" customFormat="false" ht="15" hidden="false" customHeight="false" outlineLevel="0" collapsed="false">
      <c r="B1044" s="12" t="n">
        <v>1038</v>
      </c>
      <c r="C1044" s="36" t="str">
        <f aca="false">IF(商品マスタ!$C1043="","",商品マスタ!$C1043)</f>
        <v/>
      </c>
      <c r="D1044" s="12" t="str">
        <f aca="false">IF($C1044="","",商品マスタ!$D1043)</f>
        <v/>
      </c>
      <c r="E1044" s="12" t="str">
        <f aca="false">IF($C1044="","",商品マスタ!$G1043)</f>
        <v/>
      </c>
      <c r="F1044" s="12" t="str">
        <f aca="false">IF($C1044="","",IF(商品マスタ!$P1043="","理論",商品マスタ!$P1043))</f>
        <v/>
      </c>
      <c r="G1044" s="17" t="str">
        <f aca="false">IF($C1044="","",N(商品マスタ!$H1043))</f>
        <v/>
      </c>
      <c r="H1044" s="14"/>
      <c r="I1044" s="17" t="str">
        <f aca="false">IF($C1044="","",N($H1044)*N(商品マスタ!$N1043))</f>
        <v/>
      </c>
      <c r="J1044" s="17" t="str">
        <f aca="false">IF($C1044="","",N($I1044)-N($G1044))</f>
        <v/>
      </c>
      <c r="K1044" s="37" t="str">
        <f aca="false">IF($C1044="","",N(商品マスタ!$I1043))</f>
        <v/>
      </c>
      <c r="L1044" s="17" t="str">
        <f aca="false">IF($C1044="","",MAX(1,N(商品マスタ!$J1043)))</f>
        <v/>
      </c>
      <c r="M1044" s="38" t="str">
        <f aca="false">IF($C1044="","",N(TOP!$C$16)*N($K1044))</f>
        <v/>
      </c>
      <c r="N1044" s="17" t="str">
        <f aca="false">IF($C1044="","",ROUNDUP(N($M1044)/N($L1044),0))</f>
        <v/>
      </c>
      <c r="O1044" s="17" t="str">
        <f aca="false">IF($C1044="","",N(商品マスタ!$R1043))</f>
        <v/>
      </c>
      <c r="P1044" s="17" t="str">
        <f aca="false">IF($C1044="","",IF($F1044="理論",(N($O1044)+N($N1044))-N($G1044),(N($O1044)+N($N1044))-N($I1044)))</f>
        <v/>
      </c>
      <c r="Q1044" s="17" t="str">
        <f aca="false">IF($C1044="","",MAX(1,N(商品マスタ!$K1043)))</f>
        <v/>
      </c>
      <c r="R1044" s="39" t="str">
        <f aca="false">IF($C1044="","",IF(N($P1044)/N($Q1044)&lt;=0,"",ROUNDUP(N($P1044)/N($Q1044),0)))</f>
        <v/>
      </c>
      <c r="S1044" s="14"/>
      <c r="T1044" s="40" t="str">
        <f aca="false">IF($C1044="","",N(商品マスタ!$M1043))</f>
        <v/>
      </c>
      <c r="U1044" s="40" t="str">
        <f aca="false">IF($S1044="","",N($S1044)*N($T1044))</f>
        <v/>
      </c>
      <c r="V1044" s="18"/>
    </row>
    <row r="1045" customFormat="false" ht="15" hidden="false" customHeight="false" outlineLevel="0" collapsed="false">
      <c r="B1045" s="12" t="n">
        <v>1039</v>
      </c>
      <c r="C1045" s="36" t="str">
        <f aca="false">IF(商品マスタ!$C1044="","",商品マスタ!$C1044)</f>
        <v/>
      </c>
      <c r="D1045" s="12" t="str">
        <f aca="false">IF($C1045="","",商品マスタ!$D1044)</f>
        <v/>
      </c>
      <c r="E1045" s="12" t="str">
        <f aca="false">IF($C1045="","",商品マスタ!$G1044)</f>
        <v/>
      </c>
      <c r="F1045" s="12" t="str">
        <f aca="false">IF($C1045="","",IF(商品マスタ!$P1044="","理論",商品マスタ!$P1044))</f>
        <v/>
      </c>
      <c r="G1045" s="17" t="str">
        <f aca="false">IF($C1045="","",N(商品マスタ!$H1044))</f>
        <v/>
      </c>
      <c r="H1045" s="14"/>
      <c r="I1045" s="17" t="str">
        <f aca="false">IF($C1045="","",N($H1045)*N(商品マスタ!$N1044))</f>
        <v/>
      </c>
      <c r="J1045" s="17" t="str">
        <f aca="false">IF($C1045="","",N($I1045)-N($G1045))</f>
        <v/>
      </c>
      <c r="K1045" s="37" t="str">
        <f aca="false">IF($C1045="","",N(商品マスタ!$I1044))</f>
        <v/>
      </c>
      <c r="L1045" s="17" t="str">
        <f aca="false">IF($C1045="","",MAX(1,N(商品マスタ!$J1044)))</f>
        <v/>
      </c>
      <c r="M1045" s="38" t="str">
        <f aca="false">IF($C1045="","",N(TOP!$C$16)*N($K1045))</f>
        <v/>
      </c>
      <c r="N1045" s="17" t="str">
        <f aca="false">IF($C1045="","",ROUNDUP(N($M1045)/N($L1045),0))</f>
        <v/>
      </c>
      <c r="O1045" s="17" t="str">
        <f aca="false">IF($C1045="","",N(商品マスタ!$R1044))</f>
        <v/>
      </c>
      <c r="P1045" s="17" t="str">
        <f aca="false">IF($C1045="","",IF($F1045="理論",(N($O1045)+N($N1045))-N($G1045),(N($O1045)+N($N1045))-N($I1045)))</f>
        <v/>
      </c>
      <c r="Q1045" s="17" t="str">
        <f aca="false">IF($C1045="","",MAX(1,N(商品マスタ!$K1044)))</f>
        <v/>
      </c>
      <c r="R1045" s="39" t="str">
        <f aca="false">IF($C1045="","",IF(N($P1045)/N($Q1045)&lt;=0,"",ROUNDUP(N($P1045)/N($Q1045),0)))</f>
        <v/>
      </c>
      <c r="S1045" s="14"/>
      <c r="T1045" s="40" t="str">
        <f aca="false">IF($C1045="","",N(商品マスタ!$M1044))</f>
        <v/>
      </c>
      <c r="U1045" s="40" t="str">
        <f aca="false">IF($S1045="","",N($S1045)*N($T1045))</f>
        <v/>
      </c>
      <c r="V1045" s="18"/>
    </row>
    <row r="1046" customFormat="false" ht="15" hidden="false" customHeight="false" outlineLevel="0" collapsed="false">
      <c r="B1046" s="12" t="n">
        <v>1040</v>
      </c>
      <c r="C1046" s="36" t="str">
        <f aca="false">IF(商品マスタ!$C1045="","",商品マスタ!$C1045)</f>
        <v/>
      </c>
      <c r="D1046" s="12" t="str">
        <f aca="false">IF($C1046="","",商品マスタ!$D1045)</f>
        <v/>
      </c>
      <c r="E1046" s="12" t="str">
        <f aca="false">IF($C1046="","",商品マスタ!$G1045)</f>
        <v/>
      </c>
      <c r="F1046" s="12" t="str">
        <f aca="false">IF($C1046="","",IF(商品マスタ!$P1045="","理論",商品マスタ!$P1045))</f>
        <v/>
      </c>
      <c r="G1046" s="17" t="str">
        <f aca="false">IF($C1046="","",N(商品マスタ!$H1045))</f>
        <v/>
      </c>
      <c r="H1046" s="14"/>
      <c r="I1046" s="17" t="str">
        <f aca="false">IF($C1046="","",N($H1046)*N(商品マスタ!$N1045))</f>
        <v/>
      </c>
      <c r="J1046" s="17" t="str">
        <f aca="false">IF($C1046="","",N($I1046)-N($G1046))</f>
        <v/>
      </c>
      <c r="K1046" s="37" t="str">
        <f aca="false">IF($C1046="","",N(商品マスタ!$I1045))</f>
        <v/>
      </c>
      <c r="L1046" s="17" t="str">
        <f aca="false">IF($C1046="","",MAX(1,N(商品マスタ!$J1045)))</f>
        <v/>
      </c>
      <c r="M1046" s="38" t="str">
        <f aca="false">IF($C1046="","",N(TOP!$C$16)*N($K1046))</f>
        <v/>
      </c>
      <c r="N1046" s="17" t="str">
        <f aca="false">IF($C1046="","",ROUNDUP(N($M1046)/N($L1046),0))</f>
        <v/>
      </c>
      <c r="O1046" s="17" t="str">
        <f aca="false">IF($C1046="","",N(商品マスタ!$R1045))</f>
        <v/>
      </c>
      <c r="P1046" s="17" t="str">
        <f aca="false">IF($C1046="","",IF($F1046="理論",(N($O1046)+N($N1046))-N($G1046),(N($O1046)+N($N1046))-N($I1046)))</f>
        <v/>
      </c>
      <c r="Q1046" s="17" t="str">
        <f aca="false">IF($C1046="","",MAX(1,N(商品マスタ!$K1045)))</f>
        <v/>
      </c>
      <c r="R1046" s="39" t="str">
        <f aca="false">IF($C1046="","",IF(N($P1046)/N($Q1046)&lt;=0,"",ROUNDUP(N($P1046)/N($Q1046),0)))</f>
        <v/>
      </c>
      <c r="S1046" s="14"/>
      <c r="T1046" s="40" t="str">
        <f aca="false">IF($C1046="","",N(商品マスタ!$M1045))</f>
        <v/>
      </c>
      <c r="U1046" s="40" t="str">
        <f aca="false">IF($S1046="","",N($S1046)*N($T1046))</f>
        <v/>
      </c>
      <c r="V1046" s="18"/>
    </row>
    <row r="1047" customFormat="false" ht="15" hidden="false" customHeight="false" outlineLevel="0" collapsed="false">
      <c r="B1047" s="12" t="n">
        <v>1041</v>
      </c>
      <c r="C1047" s="36" t="str">
        <f aca="false">IF(商品マスタ!$C1046="","",商品マスタ!$C1046)</f>
        <v/>
      </c>
      <c r="D1047" s="12" t="str">
        <f aca="false">IF($C1047="","",商品マスタ!$D1046)</f>
        <v/>
      </c>
      <c r="E1047" s="12" t="str">
        <f aca="false">IF($C1047="","",商品マスタ!$G1046)</f>
        <v/>
      </c>
      <c r="F1047" s="12" t="str">
        <f aca="false">IF($C1047="","",IF(商品マスタ!$P1046="","理論",商品マスタ!$P1046))</f>
        <v/>
      </c>
      <c r="G1047" s="17" t="str">
        <f aca="false">IF($C1047="","",N(商品マスタ!$H1046))</f>
        <v/>
      </c>
      <c r="H1047" s="14"/>
      <c r="I1047" s="17" t="str">
        <f aca="false">IF($C1047="","",N($H1047)*N(商品マスタ!$N1046))</f>
        <v/>
      </c>
      <c r="J1047" s="17" t="str">
        <f aca="false">IF($C1047="","",N($I1047)-N($G1047))</f>
        <v/>
      </c>
      <c r="K1047" s="37" t="str">
        <f aca="false">IF($C1047="","",N(商品マスタ!$I1046))</f>
        <v/>
      </c>
      <c r="L1047" s="17" t="str">
        <f aca="false">IF($C1047="","",MAX(1,N(商品マスタ!$J1046)))</f>
        <v/>
      </c>
      <c r="M1047" s="38" t="str">
        <f aca="false">IF($C1047="","",N(TOP!$C$16)*N($K1047))</f>
        <v/>
      </c>
      <c r="N1047" s="17" t="str">
        <f aca="false">IF($C1047="","",ROUNDUP(N($M1047)/N($L1047),0))</f>
        <v/>
      </c>
      <c r="O1047" s="17" t="str">
        <f aca="false">IF($C1047="","",N(商品マスタ!$R1046))</f>
        <v/>
      </c>
      <c r="P1047" s="17" t="str">
        <f aca="false">IF($C1047="","",IF($F1047="理論",(N($O1047)+N($N1047))-N($G1047),(N($O1047)+N($N1047))-N($I1047)))</f>
        <v/>
      </c>
      <c r="Q1047" s="17" t="str">
        <f aca="false">IF($C1047="","",MAX(1,N(商品マスタ!$K1046)))</f>
        <v/>
      </c>
      <c r="R1047" s="39" t="str">
        <f aca="false">IF($C1047="","",IF(N($P1047)/N($Q1047)&lt;=0,"",ROUNDUP(N($P1047)/N($Q1047),0)))</f>
        <v/>
      </c>
      <c r="S1047" s="14"/>
      <c r="T1047" s="40" t="str">
        <f aca="false">IF($C1047="","",N(商品マスタ!$M1046))</f>
        <v/>
      </c>
      <c r="U1047" s="40" t="str">
        <f aca="false">IF($S1047="","",N($S1047)*N($T1047))</f>
        <v/>
      </c>
      <c r="V1047" s="18"/>
    </row>
    <row r="1048" customFormat="false" ht="15" hidden="false" customHeight="false" outlineLevel="0" collapsed="false">
      <c r="B1048" s="12" t="n">
        <v>1042</v>
      </c>
      <c r="C1048" s="36" t="str">
        <f aca="false">IF(商品マスタ!$C1047="","",商品マスタ!$C1047)</f>
        <v/>
      </c>
      <c r="D1048" s="12" t="str">
        <f aca="false">IF($C1048="","",商品マスタ!$D1047)</f>
        <v/>
      </c>
      <c r="E1048" s="12" t="str">
        <f aca="false">IF($C1048="","",商品マスタ!$G1047)</f>
        <v/>
      </c>
      <c r="F1048" s="12" t="str">
        <f aca="false">IF($C1048="","",IF(商品マスタ!$P1047="","理論",商品マスタ!$P1047))</f>
        <v/>
      </c>
      <c r="G1048" s="17" t="str">
        <f aca="false">IF($C1048="","",N(商品マスタ!$H1047))</f>
        <v/>
      </c>
      <c r="H1048" s="14"/>
      <c r="I1048" s="17" t="str">
        <f aca="false">IF($C1048="","",N($H1048)*N(商品マスタ!$N1047))</f>
        <v/>
      </c>
      <c r="J1048" s="17" t="str">
        <f aca="false">IF($C1048="","",N($I1048)-N($G1048))</f>
        <v/>
      </c>
      <c r="K1048" s="37" t="str">
        <f aca="false">IF($C1048="","",N(商品マスタ!$I1047))</f>
        <v/>
      </c>
      <c r="L1048" s="17" t="str">
        <f aca="false">IF($C1048="","",MAX(1,N(商品マスタ!$J1047)))</f>
        <v/>
      </c>
      <c r="M1048" s="38" t="str">
        <f aca="false">IF($C1048="","",N(TOP!$C$16)*N($K1048))</f>
        <v/>
      </c>
      <c r="N1048" s="17" t="str">
        <f aca="false">IF($C1048="","",ROUNDUP(N($M1048)/N($L1048),0))</f>
        <v/>
      </c>
      <c r="O1048" s="17" t="str">
        <f aca="false">IF($C1048="","",N(商品マスタ!$R1047))</f>
        <v/>
      </c>
      <c r="P1048" s="17" t="str">
        <f aca="false">IF($C1048="","",IF($F1048="理論",(N($O1048)+N($N1048))-N($G1048),(N($O1048)+N($N1048))-N($I1048)))</f>
        <v/>
      </c>
      <c r="Q1048" s="17" t="str">
        <f aca="false">IF($C1048="","",MAX(1,N(商品マスタ!$K1047)))</f>
        <v/>
      </c>
      <c r="R1048" s="39" t="str">
        <f aca="false">IF($C1048="","",IF(N($P1048)/N($Q1048)&lt;=0,"",ROUNDUP(N($P1048)/N($Q1048),0)))</f>
        <v/>
      </c>
      <c r="S1048" s="14"/>
      <c r="T1048" s="40" t="str">
        <f aca="false">IF($C1048="","",N(商品マスタ!$M1047))</f>
        <v/>
      </c>
      <c r="U1048" s="40" t="str">
        <f aca="false">IF($S1048="","",N($S1048)*N($T1048))</f>
        <v/>
      </c>
      <c r="V1048" s="18"/>
    </row>
    <row r="1049" customFormat="false" ht="15" hidden="false" customHeight="false" outlineLevel="0" collapsed="false">
      <c r="B1049" s="12" t="n">
        <v>1043</v>
      </c>
      <c r="C1049" s="36" t="str">
        <f aca="false">IF(商品マスタ!$C1048="","",商品マスタ!$C1048)</f>
        <v/>
      </c>
      <c r="D1049" s="12" t="str">
        <f aca="false">IF($C1049="","",商品マスタ!$D1048)</f>
        <v/>
      </c>
      <c r="E1049" s="12" t="str">
        <f aca="false">IF($C1049="","",商品マスタ!$G1048)</f>
        <v/>
      </c>
      <c r="F1049" s="12" t="str">
        <f aca="false">IF($C1049="","",IF(商品マスタ!$P1048="","理論",商品マスタ!$P1048))</f>
        <v/>
      </c>
      <c r="G1049" s="17" t="str">
        <f aca="false">IF($C1049="","",N(商品マスタ!$H1048))</f>
        <v/>
      </c>
      <c r="H1049" s="14"/>
      <c r="I1049" s="17" t="str">
        <f aca="false">IF($C1049="","",N($H1049)*N(商品マスタ!$N1048))</f>
        <v/>
      </c>
      <c r="J1049" s="17" t="str">
        <f aca="false">IF($C1049="","",N($I1049)-N($G1049))</f>
        <v/>
      </c>
      <c r="K1049" s="37" t="str">
        <f aca="false">IF($C1049="","",N(商品マスタ!$I1048))</f>
        <v/>
      </c>
      <c r="L1049" s="17" t="str">
        <f aca="false">IF($C1049="","",MAX(1,N(商品マスタ!$J1048)))</f>
        <v/>
      </c>
      <c r="M1049" s="38" t="str">
        <f aca="false">IF($C1049="","",N(TOP!$C$16)*N($K1049))</f>
        <v/>
      </c>
      <c r="N1049" s="17" t="str">
        <f aca="false">IF($C1049="","",ROUNDUP(N($M1049)/N($L1049),0))</f>
        <v/>
      </c>
      <c r="O1049" s="17" t="str">
        <f aca="false">IF($C1049="","",N(商品マスタ!$R1048))</f>
        <v/>
      </c>
      <c r="P1049" s="17" t="str">
        <f aca="false">IF($C1049="","",IF($F1049="理論",(N($O1049)+N($N1049))-N($G1049),(N($O1049)+N($N1049))-N($I1049)))</f>
        <v/>
      </c>
      <c r="Q1049" s="17" t="str">
        <f aca="false">IF($C1049="","",MAX(1,N(商品マスタ!$K1048)))</f>
        <v/>
      </c>
      <c r="R1049" s="39" t="str">
        <f aca="false">IF($C1049="","",IF(N($P1049)/N($Q1049)&lt;=0,"",ROUNDUP(N($P1049)/N($Q1049),0)))</f>
        <v/>
      </c>
      <c r="S1049" s="14"/>
      <c r="T1049" s="40" t="str">
        <f aca="false">IF($C1049="","",N(商品マスタ!$M1048))</f>
        <v/>
      </c>
      <c r="U1049" s="40" t="str">
        <f aca="false">IF($S1049="","",N($S1049)*N($T1049))</f>
        <v/>
      </c>
      <c r="V1049" s="18"/>
    </row>
    <row r="1050" customFormat="false" ht="15" hidden="false" customHeight="false" outlineLevel="0" collapsed="false">
      <c r="B1050" s="12" t="n">
        <v>1044</v>
      </c>
      <c r="C1050" s="36" t="str">
        <f aca="false">IF(商品マスタ!$C1049="","",商品マスタ!$C1049)</f>
        <v/>
      </c>
      <c r="D1050" s="12" t="str">
        <f aca="false">IF($C1050="","",商品マスタ!$D1049)</f>
        <v/>
      </c>
      <c r="E1050" s="12" t="str">
        <f aca="false">IF($C1050="","",商品マスタ!$G1049)</f>
        <v/>
      </c>
      <c r="F1050" s="12" t="str">
        <f aca="false">IF($C1050="","",IF(商品マスタ!$P1049="","理論",商品マスタ!$P1049))</f>
        <v/>
      </c>
      <c r="G1050" s="17" t="str">
        <f aca="false">IF($C1050="","",N(商品マスタ!$H1049))</f>
        <v/>
      </c>
      <c r="H1050" s="14"/>
      <c r="I1050" s="17" t="str">
        <f aca="false">IF($C1050="","",N($H1050)*N(商品マスタ!$N1049))</f>
        <v/>
      </c>
      <c r="J1050" s="17" t="str">
        <f aca="false">IF($C1050="","",N($I1050)-N($G1050))</f>
        <v/>
      </c>
      <c r="K1050" s="37" t="str">
        <f aca="false">IF($C1050="","",N(商品マスタ!$I1049))</f>
        <v/>
      </c>
      <c r="L1050" s="17" t="str">
        <f aca="false">IF($C1050="","",MAX(1,N(商品マスタ!$J1049)))</f>
        <v/>
      </c>
      <c r="M1050" s="38" t="str">
        <f aca="false">IF($C1050="","",N(TOP!$C$16)*N($K1050))</f>
        <v/>
      </c>
      <c r="N1050" s="17" t="str">
        <f aca="false">IF($C1050="","",ROUNDUP(N($M1050)/N($L1050),0))</f>
        <v/>
      </c>
      <c r="O1050" s="17" t="str">
        <f aca="false">IF($C1050="","",N(商品マスタ!$R1049))</f>
        <v/>
      </c>
      <c r="P1050" s="17" t="str">
        <f aca="false">IF($C1050="","",IF($F1050="理論",(N($O1050)+N($N1050))-N($G1050),(N($O1050)+N($N1050))-N($I1050)))</f>
        <v/>
      </c>
      <c r="Q1050" s="17" t="str">
        <f aca="false">IF($C1050="","",MAX(1,N(商品マスタ!$K1049)))</f>
        <v/>
      </c>
      <c r="R1050" s="39" t="str">
        <f aca="false">IF($C1050="","",IF(N($P1050)/N($Q1050)&lt;=0,"",ROUNDUP(N($P1050)/N($Q1050),0)))</f>
        <v/>
      </c>
      <c r="S1050" s="14"/>
      <c r="T1050" s="40" t="str">
        <f aca="false">IF($C1050="","",N(商品マスタ!$M1049))</f>
        <v/>
      </c>
      <c r="U1050" s="40" t="str">
        <f aca="false">IF($S1050="","",N($S1050)*N($T1050))</f>
        <v/>
      </c>
      <c r="V1050" s="18"/>
    </row>
    <row r="1051" customFormat="false" ht="15" hidden="false" customHeight="false" outlineLevel="0" collapsed="false">
      <c r="B1051" s="12" t="n">
        <v>1045</v>
      </c>
      <c r="C1051" s="36" t="str">
        <f aca="false">IF(商品マスタ!$C1050="","",商品マスタ!$C1050)</f>
        <v/>
      </c>
      <c r="D1051" s="12" t="str">
        <f aca="false">IF($C1051="","",商品マスタ!$D1050)</f>
        <v/>
      </c>
      <c r="E1051" s="12" t="str">
        <f aca="false">IF($C1051="","",商品マスタ!$G1050)</f>
        <v/>
      </c>
      <c r="F1051" s="12" t="str">
        <f aca="false">IF($C1051="","",IF(商品マスタ!$P1050="","理論",商品マスタ!$P1050))</f>
        <v/>
      </c>
      <c r="G1051" s="17" t="str">
        <f aca="false">IF($C1051="","",N(商品マスタ!$H1050))</f>
        <v/>
      </c>
      <c r="H1051" s="14"/>
      <c r="I1051" s="17" t="str">
        <f aca="false">IF($C1051="","",N($H1051)*N(商品マスタ!$N1050))</f>
        <v/>
      </c>
      <c r="J1051" s="17" t="str">
        <f aca="false">IF($C1051="","",N($I1051)-N($G1051))</f>
        <v/>
      </c>
      <c r="K1051" s="37" t="str">
        <f aca="false">IF($C1051="","",N(商品マスタ!$I1050))</f>
        <v/>
      </c>
      <c r="L1051" s="17" t="str">
        <f aca="false">IF($C1051="","",MAX(1,N(商品マスタ!$J1050)))</f>
        <v/>
      </c>
      <c r="M1051" s="38" t="str">
        <f aca="false">IF($C1051="","",N(TOP!$C$16)*N($K1051))</f>
        <v/>
      </c>
      <c r="N1051" s="17" t="str">
        <f aca="false">IF($C1051="","",ROUNDUP(N($M1051)/N($L1051),0))</f>
        <v/>
      </c>
      <c r="O1051" s="17" t="str">
        <f aca="false">IF($C1051="","",N(商品マスタ!$R1050))</f>
        <v/>
      </c>
      <c r="P1051" s="17" t="str">
        <f aca="false">IF($C1051="","",IF($F1051="理論",(N($O1051)+N($N1051))-N($G1051),(N($O1051)+N($N1051))-N($I1051)))</f>
        <v/>
      </c>
      <c r="Q1051" s="17" t="str">
        <f aca="false">IF($C1051="","",MAX(1,N(商品マスタ!$K1050)))</f>
        <v/>
      </c>
      <c r="R1051" s="39" t="str">
        <f aca="false">IF($C1051="","",IF(N($P1051)/N($Q1051)&lt;=0,"",ROUNDUP(N($P1051)/N($Q1051),0)))</f>
        <v/>
      </c>
      <c r="S1051" s="14"/>
      <c r="T1051" s="40" t="str">
        <f aca="false">IF($C1051="","",N(商品マスタ!$M1050))</f>
        <v/>
      </c>
      <c r="U1051" s="40" t="str">
        <f aca="false">IF($S1051="","",N($S1051)*N($T1051))</f>
        <v/>
      </c>
      <c r="V1051" s="18"/>
    </row>
    <row r="1052" customFormat="false" ht="15" hidden="false" customHeight="false" outlineLevel="0" collapsed="false">
      <c r="B1052" s="12" t="n">
        <v>1046</v>
      </c>
      <c r="C1052" s="36" t="str">
        <f aca="false">IF(商品マスタ!$C1051="","",商品マスタ!$C1051)</f>
        <v/>
      </c>
      <c r="D1052" s="12" t="str">
        <f aca="false">IF($C1052="","",商品マスタ!$D1051)</f>
        <v/>
      </c>
      <c r="E1052" s="12" t="str">
        <f aca="false">IF($C1052="","",商品マスタ!$G1051)</f>
        <v/>
      </c>
      <c r="F1052" s="12" t="str">
        <f aca="false">IF($C1052="","",IF(商品マスタ!$P1051="","理論",商品マスタ!$P1051))</f>
        <v/>
      </c>
      <c r="G1052" s="17" t="str">
        <f aca="false">IF($C1052="","",N(商品マスタ!$H1051))</f>
        <v/>
      </c>
      <c r="H1052" s="14"/>
      <c r="I1052" s="17" t="str">
        <f aca="false">IF($C1052="","",N($H1052)*N(商品マスタ!$N1051))</f>
        <v/>
      </c>
      <c r="J1052" s="17" t="str">
        <f aca="false">IF($C1052="","",N($I1052)-N($G1052))</f>
        <v/>
      </c>
      <c r="K1052" s="37" t="str">
        <f aca="false">IF($C1052="","",N(商品マスタ!$I1051))</f>
        <v/>
      </c>
      <c r="L1052" s="17" t="str">
        <f aca="false">IF($C1052="","",MAX(1,N(商品マスタ!$J1051)))</f>
        <v/>
      </c>
      <c r="M1052" s="38" t="str">
        <f aca="false">IF($C1052="","",N(TOP!$C$16)*N($K1052))</f>
        <v/>
      </c>
      <c r="N1052" s="17" t="str">
        <f aca="false">IF($C1052="","",ROUNDUP(N($M1052)/N($L1052),0))</f>
        <v/>
      </c>
      <c r="O1052" s="17" t="str">
        <f aca="false">IF($C1052="","",N(商品マスタ!$R1051))</f>
        <v/>
      </c>
      <c r="P1052" s="17" t="str">
        <f aca="false">IF($C1052="","",IF($F1052="理論",(N($O1052)+N($N1052))-N($G1052),(N($O1052)+N($N1052))-N($I1052)))</f>
        <v/>
      </c>
      <c r="Q1052" s="17" t="str">
        <f aca="false">IF($C1052="","",MAX(1,N(商品マスタ!$K1051)))</f>
        <v/>
      </c>
      <c r="R1052" s="39" t="str">
        <f aca="false">IF($C1052="","",IF(N($P1052)/N($Q1052)&lt;=0,"",ROUNDUP(N($P1052)/N($Q1052),0)))</f>
        <v/>
      </c>
      <c r="S1052" s="14"/>
      <c r="T1052" s="40" t="str">
        <f aca="false">IF($C1052="","",N(商品マスタ!$M1051))</f>
        <v/>
      </c>
      <c r="U1052" s="40" t="str">
        <f aca="false">IF($S1052="","",N($S1052)*N($T1052))</f>
        <v/>
      </c>
      <c r="V1052" s="18"/>
    </row>
    <row r="1053" customFormat="false" ht="15" hidden="false" customHeight="false" outlineLevel="0" collapsed="false">
      <c r="B1053" s="12" t="n">
        <v>1047</v>
      </c>
      <c r="C1053" s="36" t="str">
        <f aca="false">IF(商品マスタ!$C1052="","",商品マスタ!$C1052)</f>
        <v/>
      </c>
      <c r="D1053" s="12" t="str">
        <f aca="false">IF($C1053="","",商品マスタ!$D1052)</f>
        <v/>
      </c>
      <c r="E1053" s="12" t="str">
        <f aca="false">IF($C1053="","",商品マスタ!$G1052)</f>
        <v/>
      </c>
      <c r="F1053" s="12" t="str">
        <f aca="false">IF($C1053="","",IF(商品マスタ!$P1052="","理論",商品マスタ!$P1052))</f>
        <v/>
      </c>
      <c r="G1053" s="17" t="str">
        <f aca="false">IF($C1053="","",N(商品マスタ!$H1052))</f>
        <v/>
      </c>
      <c r="H1053" s="14"/>
      <c r="I1053" s="17" t="str">
        <f aca="false">IF($C1053="","",N($H1053)*N(商品マスタ!$N1052))</f>
        <v/>
      </c>
      <c r="J1053" s="17" t="str">
        <f aca="false">IF($C1053="","",N($I1053)-N($G1053))</f>
        <v/>
      </c>
      <c r="K1053" s="37" t="str">
        <f aca="false">IF($C1053="","",N(商品マスタ!$I1052))</f>
        <v/>
      </c>
      <c r="L1053" s="17" t="str">
        <f aca="false">IF($C1053="","",MAX(1,N(商品マスタ!$J1052)))</f>
        <v/>
      </c>
      <c r="M1053" s="38" t="str">
        <f aca="false">IF($C1053="","",N(TOP!$C$16)*N($K1053))</f>
        <v/>
      </c>
      <c r="N1053" s="17" t="str">
        <f aca="false">IF($C1053="","",ROUNDUP(N($M1053)/N($L1053),0))</f>
        <v/>
      </c>
      <c r="O1053" s="17" t="str">
        <f aca="false">IF($C1053="","",N(商品マスタ!$R1052))</f>
        <v/>
      </c>
      <c r="P1053" s="17" t="str">
        <f aca="false">IF($C1053="","",IF($F1053="理論",(N($O1053)+N($N1053))-N($G1053),(N($O1053)+N($N1053))-N($I1053)))</f>
        <v/>
      </c>
      <c r="Q1053" s="17" t="str">
        <f aca="false">IF($C1053="","",MAX(1,N(商品マスタ!$K1052)))</f>
        <v/>
      </c>
      <c r="R1053" s="39" t="str">
        <f aca="false">IF($C1053="","",IF(N($P1053)/N($Q1053)&lt;=0,"",ROUNDUP(N($P1053)/N($Q1053),0)))</f>
        <v/>
      </c>
      <c r="S1053" s="14"/>
      <c r="T1053" s="40" t="str">
        <f aca="false">IF($C1053="","",N(商品マスタ!$M1052))</f>
        <v/>
      </c>
      <c r="U1053" s="40" t="str">
        <f aca="false">IF($S1053="","",N($S1053)*N($T1053))</f>
        <v/>
      </c>
      <c r="V1053" s="18"/>
    </row>
    <row r="1054" customFormat="false" ht="15" hidden="false" customHeight="false" outlineLevel="0" collapsed="false">
      <c r="B1054" s="12" t="n">
        <v>1048</v>
      </c>
      <c r="C1054" s="36" t="str">
        <f aca="false">IF(商品マスタ!$C1053="","",商品マスタ!$C1053)</f>
        <v/>
      </c>
      <c r="D1054" s="12" t="str">
        <f aca="false">IF($C1054="","",商品マスタ!$D1053)</f>
        <v/>
      </c>
      <c r="E1054" s="12" t="str">
        <f aca="false">IF($C1054="","",商品マスタ!$G1053)</f>
        <v/>
      </c>
      <c r="F1054" s="12" t="str">
        <f aca="false">IF($C1054="","",IF(商品マスタ!$P1053="","理論",商品マスタ!$P1053))</f>
        <v/>
      </c>
      <c r="G1054" s="17" t="str">
        <f aca="false">IF($C1054="","",N(商品マスタ!$H1053))</f>
        <v/>
      </c>
      <c r="H1054" s="14"/>
      <c r="I1054" s="17" t="str">
        <f aca="false">IF($C1054="","",N($H1054)*N(商品マスタ!$N1053))</f>
        <v/>
      </c>
      <c r="J1054" s="17" t="str">
        <f aca="false">IF($C1054="","",N($I1054)-N($G1054))</f>
        <v/>
      </c>
      <c r="K1054" s="37" t="str">
        <f aca="false">IF($C1054="","",N(商品マスタ!$I1053))</f>
        <v/>
      </c>
      <c r="L1054" s="17" t="str">
        <f aca="false">IF($C1054="","",MAX(1,N(商品マスタ!$J1053)))</f>
        <v/>
      </c>
      <c r="M1054" s="38" t="str">
        <f aca="false">IF($C1054="","",N(TOP!$C$16)*N($K1054))</f>
        <v/>
      </c>
      <c r="N1054" s="17" t="str">
        <f aca="false">IF($C1054="","",ROUNDUP(N($M1054)/N($L1054),0))</f>
        <v/>
      </c>
      <c r="O1054" s="17" t="str">
        <f aca="false">IF($C1054="","",N(商品マスタ!$R1053))</f>
        <v/>
      </c>
      <c r="P1054" s="17" t="str">
        <f aca="false">IF($C1054="","",IF($F1054="理論",(N($O1054)+N($N1054))-N($G1054),(N($O1054)+N($N1054))-N($I1054)))</f>
        <v/>
      </c>
      <c r="Q1054" s="17" t="str">
        <f aca="false">IF($C1054="","",MAX(1,N(商品マスタ!$K1053)))</f>
        <v/>
      </c>
      <c r="R1054" s="39" t="str">
        <f aca="false">IF($C1054="","",IF(N($P1054)/N($Q1054)&lt;=0,"",ROUNDUP(N($P1054)/N($Q1054),0)))</f>
        <v/>
      </c>
      <c r="S1054" s="14"/>
      <c r="T1054" s="40" t="str">
        <f aca="false">IF($C1054="","",N(商品マスタ!$M1053))</f>
        <v/>
      </c>
      <c r="U1054" s="40" t="str">
        <f aca="false">IF($S1054="","",N($S1054)*N($T1054))</f>
        <v/>
      </c>
      <c r="V1054" s="18"/>
    </row>
    <row r="1055" customFormat="false" ht="15" hidden="false" customHeight="false" outlineLevel="0" collapsed="false">
      <c r="B1055" s="12" t="n">
        <v>1049</v>
      </c>
      <c r="C1055" s="36" t="str">
        <f aca="false">IF(商品マスタ!$C1054="","",商品マスタ!$C1054)</f>
        <v/>
      </c>
      <c r="D1055" s="12" t="str">
        <f aca="false">IF($C1055="","",商品マスタ!$D1054)</f>
        <v/>
      </c>
      <c r="E1055" s="12" t="str">
        <f aca="false">IF($C1055="","",商品マスタ!$G1054)</f>
        <v/>
      </c>
      <c r="F1055" s="12" t="str">
        <f aca="false">IF($C1055="","",IF(商品マスタ!$P1054="","理論",商品マスタ!$P1054))</f>
        <v/>
      </c>
      <c r="G1055" s="17" t="str">
        <f aca="false">IF($C1055="","",N(商品マスタ!$H1054))</f>
        <v/>
      </c>
      <c r="H1055" s="14"/>
      <c r="I1055" s="17" t="str">
        <f aca="false">IF($C1055="","",N($H1055)*N(商品マスタ!$N1054))</f>
        <v/>
      </c>
      <c r="J1055" s="17" t="str">
        <f aca="false">IF($C1055="","",N($I1055)-N($G1055))</f>
        <v/>
      </c>
      <c r="K1055" s="37" t="str">
        <f aca="false">IF($C1055="","",N(商品マスタ!$I1054))</f>
        <v/>
      </c>
      <c r="L1055" s="17" t="str">
        <f aca="false">IF($C1055="","",MAX(1,N(商品マスタ!$J1054)))</f>
        <v/>
      </c>
      <c r="M1055" s="38" t="str">
        <f aca="false">IF($C1055="","",N(TOP!$C$16)*N($K1055))</f>
        <v/>
      </c>
      <c r="N1055" s="17" t="str">
        <f aca="false">IF($C1055="","",ROUNDUP(N($M1055)/N($L1055),0))</f>
        <v/>
      </c>
      <c r="O1055" s="17" t="str">
        <f aca="false">IF($C1055="","",N(商品マスタ!$R1054))</f>
        <v/>
      </c>
      <c r="P1055" s="17" t="str">
        <f aca="false">IF($C1055="","",IF($F1055="理論",(N($O1055)+N($N1055))-N($G1055),(N($O1055)+N($N1055))-N($I1055)))</f>
        <v/>
      </c>
      <c r="Q1055" s="17" t="str">
        <f aca="false">IF($C1055="","",MAX(1,N(商品マスタ!$K1054)))</f>
        <v/>
      </c>
      <c r="R1055" s="39" t="str">
        <f aca="false">IF($C1055="","",IF(N($P1055)/N($Q1055)&lt;=0,"",ROUNDUP(N($P1055)/N($Q1055),0)))</f>
        <v/>
      </c>
      <c r="S1055" s="14"/>
      <c r="T1055" s="40" t="str">
        <f aca="false">IF($C1055="","",N(商品マスタ!$M1054))</f>
        <v/>
      </c>
      <c r="U1055" s="40" t="str">
        <f aca="false">IF($S1055="","",N($S1055)*N($T1055))</f>
        <v/>
      </c>
      <c r="V1055" s="18"/>
    </row>
    <row r="1056" customFormat="false" ht="15" hidden="false" customHeight="false" outlineLevel="0" collapsed="false">
      <c r="B1056" s="12" t="n">
        <v>1050</v>
      </c>
      <c r="C1056" s="36" t="str">
        <f aca="false">IF(商品マスタ!$C1055="","",商品マスタ!$C1055)</f>
        <v/>
      </c>
      <c r="D1056" s="12" t="str">
        <f aca="false">IF($C1056="","",商品マスタ!$D1055)</f>
        <v/>
      </c>
      <c r="E1056" s="12" t="str">
        <f aca="false">IF($C1056="","",商品マスタ!$G1055)</f>
        <v/>
      </c>
      <c r="F1056" s="12" t="str">
        <f aca="false">IF($C1056="","",IF(商品マスタ!$P1055="","理論",商品マスタ!$P1055))</f>
        <v/>
      </c>
      <c r="G1056" s="17" t="str">
        <f aca="false">IF($C1056="","",N(商品マスタ!$H1055))</f>
        <v/>
      </c>
      <c r="H1056" s="14"/>
      <c r="I1056" s="17" t="str">
        <f aca="false">IF($C1056="","",N($H1056)*N(商品マスタ!$N1055))</f>
        <v/>
      </c>
      <c r="J1056" s="17" t="str">
        <f aca="false">IF($C1056="","",N($I1056)-N($G1056))</f>
        <v/>
      </c>
      <c r="K1056" s="37" t="str">
        <f aca="false">IF($C1056="","",N(商品マスタ!$I1055))</f>
        <v/>
      </c>
      <c r="L1056" s="17" t="str">
        <f aca="false">IF($C1056="","",MAX(1,N(商品マスタ!$J1055)))</f>
        <v/>
      </c>
      <c r="M1056" s="38" t="str">
        <f aca="false">IF($C1056="","",N(TOP!$C$16)*N($K1056))</f>
        <v/>
      </c>
      <c r="N1056" s="17" t="str">
        <f aca="false">IF($C1056="","",ROUNDUP(N($M1056)/N($L1056),0))</f>
        <v/>
      </c>
      <c r="O1056" s="17" t="str">
        <f aca="false">IF($C1056="","",N(商品マスタ!$R1055))</f>
        <v/>
      </c>
      <c r="P1056" s="17" t="str">
        <f aca="false">IF($C1056="","",IF($F1056="理論",(N($O1056)+N($N1056))-N($G1056),(N($O1056)+N($N1056))-N($I1056)))</f>
        <v/>
      </c>
      <c r="Q1056" s="17" t="str">
        <f aca="false">IF($C1056="","",MAX(1,N(商品マスタ!$K1055)))</f>
        <v/>
      </c>
      <c r="R1056" s="39" t="str">
        <f aca="false">IF($C1056="","",IF(N($P1056)/N($Q1056)&lt;=0,"",ROUNDUP(N($P1056)/N($Q1056),0)))</f>
        <v/>
      </c>
      <c r="S1056" s="14"/>
      <c r="T1056" s="40" t="str">
        <f aca="false">IF($C1056="","",N(商品マスタ!$M1055))</f>
        <v/>
      </c>
      <c r="U1056" s="40" t="str">
        <f aca="false">IF($S1056="","",N($S1056)*N($T1056))</f>
        <v/>
      </c>
      <c r="V1056" s="18"/>
    </row>
    <row r="1057" customFormat="false" ht="15" hidden="false" customHeight="false" outlineLevel="0" collapsed="false">
      <c r="B1057" s="12" t="n">
        <v>1051</v>
      </c>
      <c r="C1057" s="36" t="str">
        <f aca="false">IF(商品マスタ!$C1056="","",商品マスタ!$C1056)</f>
        <v/>
      </c>
      <c r="D1057" s="12" t="str">
        <f aca="false">IF($C1057="","",商品マスタ!$D1056)</f>
        <v/>
      </c>
      <c r="E1057" s="12" t="str">
        <f aca="false">IF($C1057="","",商品マスタ!$G1056)</f>
        <v/>
      </c>
      <c r="F1057" s="12" t="str">
        <f aca="false">IF($C1057="","",IF(商品マスタ!$P1056="","理論",商品マスタ!$P1056))</f>
        <v/>
      </c>
      <c r="G1057" s="17" t="str">
        <f aca="false">IF($C1057="","",N(商品マスタ!$H1056))</f>
        <v/>
      </c>
      <c r="H1057" s="14"/>
      <c r="I1057" s="17" t="str">
        <f aca="false">IF($C1057="","",N($H1057)*N(商品マスタ!$N1056))</f>
        <v/>
      </c>
      <c r="J1057" s="17" t="str">
        <f aca="false">IF($C1057="","",N($I1057)-N($G1057))</f>
        <v/>
      </c>
      <c r="K1057" s="37" t="str">
        <f aca="false">IF($C1057="","",N(商品マスタ!$I1056))</f>
        <v/>
      </c>
      <c r="L1057" s="17" t="str">
        <f aca="false">IF($C1057="","",MAX(1,N(商品マスタ!$J1056)))</f>
        <v/>
      </c>
      <c r="M1057" s="38" t="str">
        <f aca="false">IF($C1057="","",N(TOP!$C$16)*N($K1057))</f>
        <v/>
      </c>
      <c r="N1057" s="17" t="str">
        <f aca="false">IF($C1057="","",ROUNDUP(N($M1057)/N($L1057),0))</f>
        <v/>
      </c>
      <c r="O1057" s="17" t="str">
        <f aca="false">IF($C1057="","",N(商品マスタ!$R1056))</f>
        <v/>
      </c>
      <c r="P1057" s="17" t="str">
        <f aca="false">IF($C1057="","",IF($F1057="理論",(N($O1057)+N($N1057))-N($G1057),(N($O1057)+N($N1057))-N($I1057)))</f>
        <v/>
      </c>
      <c r="Q1057" s="17" t="str">
        <f aca="false">IF($C1057="","",MAX(1,N(商品マスタ!$K1056)))</f>
        <v/>
      </c>
      <c r="R1057" s="39" t="str">
        <f aca="false">IF($C1057="","",IF(N($P1057)/N($Q1057)&lt;=0,"",ROUNDUP(N($P1057)/N($Q1057),0)))</f>
        <v/>
      </c>
      <c r="S1057" s="14"/>
      <c r="T1057" s="40" t="str">
        <f aca="false">IF($C1057="","",N(商品マスタ!$M1056))</f>
        <v/>
      </c>
      <c r="U1057" s="40" t="str">
        <f aca="false">IF($S1057="","",N($S1057)*N($T1057))</f>
        <v/>
      </c>
      <c r="V1057" s="18"/>
    </row>
    <row r="1058" customFormat="false" ht="15" hidden="false" customHeight="false" outlineLevel="0" collapsed="false">
      <c r="B1058" s="12" t="n">
        <v>1052</v>
      </c>
      <c r="C1058" s="36" t="str">
        <f aca="false">IF(商品マスタ!$C1057="","",商品マスタ!$C1057)</f>
        <v/>
      </c>
      <c r="D1058" s="12" t="str">
        <f aca="false">IF($C1058="","",商品マスタ!$D1057)</f>
        <v/>
      </c>
      <c r="E1058" s="12" t="str">
        <f aca="false">IF($C1058="","",商品マスタ!$G1057)</f>
        <v/>
      </c>
      <c r="F1058" s="12" t="str">
        <f aca="false">IF($C1058="","",IF(商品マスタ!$P1057="","理論",商品マスタ!$P1057))</f>
        <v/>
      </c>
      <c r="G1058" s="17" t="str">
        <f aca="false">IF($C1058="","",N(商品マスタ!$H1057))</f>
        <v/>
      </c>
      <c r="H1058" s="14"/>
      <c r="I1058" s="17" t="str">
        <f aca="false">IF($C1058="","",N($H1058)*N(商品マスタ!$N1057))</f>
        <v/>
      </c>
      <c r="J1058" s="17" t="str">
        <f aca="false">IF($C1058="","",N($I1058)-N($G1058))</f>
        <v/>
      </c>
      <c r="K1058" s="37" t="str">
        <f aca="false">IF($C1058="","",N(商品マスタ!$I1057))</f>
        <v/>
      </c>
      <c r="L1058" s="17" t="str">
        <f aca="false">IF($C1058="","",MAX(1,N(商品マスタ!$J1057)))</f>
        <v/>
      </c>
      <c r="M1058" s="38" t="str">
        <f aca="false">IF($C1058="","",N(TOP!$C$16)*N($K1058))</f>
        <v/>
      </c>
      <c r="N1058" s="17" t="str">
        <f aca="false">IF($C1058="","",ROUNDUP(N($M1058)/N($L1058),0))</f>
        <v/>
      </c>
      <c r="O1058" s="17" t="str">
        <f aca="false">IF($C1058="","",N(商品マスタ!$R1057))</f>
        <v/>
      </c>
      <c r="P1058" s="17" t="str">
        <f aca="false">IF($C1058="","",IF($F1058="理論",(N($O1058)+N($N1058))-N($G1058),(N($O1058)+N($N1058))-N($I1058)))</f>
        <v/>
      </c>
      <c r="Q1058" s="17" t="str">
        <f aca="false">IF($C1058="","",MAX(1,N(商品マスタ!$K1057)))</f>
        <v/>
      </c>
      <c r="R1058" s="39" t="str">
        <f aca="false">IF($C1058="","",IF(N($P1058)/N($Q1058)&lt;=0,"",ROUNDUP(N($P1058)/N($Q1058),0)))</f>
        <v/>
      </c>
      <c r="S1058" s="14"/>
      <c r="T1058" s="40" t="str">
        <f aca="false">IF($C1058="","",N(商品マスタ!$M1057))</f>
        <v/>
      </c>
      <c r="U1058" s="40" t="str">
        <f aca="false">IF($S1058="","",N($S1058)*N($T1058))</f>
        <v/>
      </c>
      <c r="V1058" s="18"/>
    </row>
    <row r="1059" customFormat="false" ht="15" hidden="false" customHeight="false" outlineLevel="0" collapsed="false">
      <c r="B1059" s="12" t="n">
        <v>1053</v>
      </c>
      <c r="C1059" s="36" t="str">
        <f aca="false">IF(商品マスタ!$C1058="","",商品マスタ!$C1058)</f>
        <v/>
      </c>
      <c r="D1059" s="12" t="str">
        <f aca="false">IF($C1059="","",商品マスタ!$D1058)</f>
        <v/>
      </c>
      <c r="E1059" s="12" t="str">
        <f aca="false">IF($C1059="","",商品マスタ!$G1058)</f>
        <v/>
      </c>
      <c r="F1059" s="12" t="str">
        <f aca="false">IF($C1059="","",IF(商品マスタ!$P1058="","理論",商品マスタ!$P1058))</f>
        <v/>
      </c>
      <c r="G1059" s="17" t="str">
        <f aca="false">IF($C1059="","",N(商品マスタ!$H1058))</f>
        <v/>
      </c>
      <c r="H1059" s="14"/>
      <c r="I1059" s="17" t="str">
        <f aca="false">IF($C1059="","",N($H1059)*N(商品マスタ!$N1058))</f>
        <v/>
      </c>
      <c r="J1059" s="17" t="str">
        <f aca="false">IF($C1059="","",N($I1059)-N($G1059))</f>
        <v/>
      </c>
      <c r="K1059" s="37" t="str">
        <f aca="false">IF($C1059="","",N(商品マスタ!$I1058))</f>
        <v/>
      </c>
      <c r="L1059" s="17" t="str">
        <f aca="false">IF($C1059="","",MAX(1,N(商品マスタ!$J1058)))</f>
        <v/>
      </c>
      <c r="M1059" s="38" t="str">
        <f aca="false">IF($C1059="","",N(TOP!$C$16)*N($K1059))</f>
        <v/>
      </c>
      <c r="N1059" s="17" t="str">
        <f aca="false">IF($C1059="","",ROUNDUP(N($M1059)/N($L1059),0))</f>
        <v/>
      </c>
      <c r="O1059" s="17" t="str">
        <f aca="false">IF($C1059="","",N(商品マスタ!$R1058))</f>
        <v/>
      </c>
      <c r="P1059" s="17" t="str">
        <f aca="false">IF($C1059="","",IF($F1059="理論",(N($O1059)+N($N1059))-N($G1059),(N($O1059)+N($N1059))-N($I1059)))</f>
        <v/>
      </c>
      <c r="Q1059" s="17" t="str">
        <f aca="false">IF($C1059="","",MAX(1,N(商品マスタ!$K1058)))</f>
        <v/>
      </c>
      <c r="R1059" s="39" t="str">
        <f aca="false">IF($C1059="","",IF(N($P1059)/N($Q1059)&lt;=0,"",ROUNDUP(N($P1059)/N($Q1059),0)))</f>
        <v/>
      </c>
      <c r="S1059" s="14"/>
      <c r="T1059" s="40" t="str">
        <f aca="false">IF($C1059="","",N(商品マスタ!$M1058))</f>
        <v/>
      </c>
      <c r="U1059" s="40" t="str">
        <f aca="false">IF($S1059="","",N($S1059)*N($T1059))</f>
        <v/>
      </c>
      <c r="V1059" s="18"/>
    </row>
    <row r="1060" customFormat="false" ht="15" hidden="false" customHeight="false" outlineLevel="0" collapsed="false">
      <c r="B1060" s="12" t="n">
        <v>1054</v>
      </c>
      <c r="C1060" s="36" t="str">
        <f aca="false">IF(商品マスタ!$C1059="","",商品マスタ!$C1059)</f>
        <v/>
      </c>
      <c r="D1060" s="12" t="str">
        <f aca="false">IF($C1060="","",商品マスタ!$D1059)</f>
        <v/>
      </c>
      <c r="E1060" s="12" t="str">
        <f aca="false">IF($C1060="","",商品マスタ!$G1059)</f>
        <v/>
      </c>
      <c r="F1060" s="12" t="str">
        <f aca="false">IF($C1060="","",IF(商品マスタ!$P1059="","理論",商品マスタ!$P1059))</f>
        <v/>
      </c>
      <c r="G1060" s="17" t="str">
        <f aca="false">IF($C1060="","",N(商品マスタ!$H1059))</f>
        <v/>
      </c>
      <c r="H1060" s="14"/>
      <c r="I1060" s="17" t="str">
        <f aca="false">IF($C1060="","",N($H1060)*N(商品マスタ!$N1059))</f>
        <v/>
      </c>
      <c r="J1060" s="17" t="str">
        <f aca="false">IF($C1060="","",N($I1060)-N($G1060))</f>
        <v/>
      </c>
      <c r="K1060" s="37" t="str">
        <f aca="false">IF($C1060="","",N(商品マスタ!$I1059))</f>
        <v/>
      </c>
      <c r="L1060" s="17" t="str">
        <f aca="false">IF($C1060="","",MAX(1,N(商品マスタ!$J1059)))</f>
        <v/>
      </c>
      <c r="M1060" s="38" t="str">
        <f aca="false">IF($C1060="","",N(TOP!$C$16)*N($K1060))</f>
        <v/>
      </c>
      <c r="N1060" s="17" t="str">
        <f aca="false">IF($C1060="","",ROUNDUP(N($M1060)/N($L1060),0))</f>
        <v/>
      </c>
      <c r="O1060" s="17" t="str">
        <f aca="false">IF($C1060="","",N(商品マスタ!$R1059))</f>
        <v/>
      </c>
      <c r="P1060" s="17" t="str">
        <f aca="false">IF($C1060="","",IF($F1060="理論",(N($O1060)+N($N1060))-N($G1060),(N($O1060)+N($N1060))-N($I1060)))</f>
        <v/>
      </c>
      <c r="Q1060" s="17" t="str">
        <f aca="false">IF($C1060="","",MAX(1,N(商品マスタ!$K1059)))</f>
        <v/>
      </c>
      <c r="R1060" s="39" t="str">
        <f aca="false">IF($C1060="","",IF(N($P1060)/N($Q1060)&lt;=0,"",ROUNDUP(N($P1060)/N($Q1060),0)))</f>
        <v/>
      </c>
      <c r="S1060" s="14"/>
      <c r="T1060" s="40" t="str">
        <f aca="false">IF($C1060="","",N(商品マスタ!$M1059))</f>
        <v/>
      </c>
      <c r="U1060" s="40" t="str">
        <f aca="false">IF($S1060="","",N($S1060)*N($T1060))</f>
        <v/>
      </c>
      <c r="V1060" s="18"/>
    </row>
    <row r="1061" customFormat="false" ht="15" hidden="false" customHeight="false" outlineLevel="0" collapsed="false">
      <c r="B1061" s="12" t="n">
        <v>1055</v>
      </c>
      <c r="C1061" s="36" t="str">
        <f aca="false">IF(商品マスタ!$C1060="","",商品マスタ!$C1060)</f>
        <v/>
      </c>
      <c r="D1061" s="12" t="str">
        <f aca="false">IF($C1061="","",商品マスタ!$D1060)</f>
        <v/>
      </c>
      <c r="E1061" s="12" t="str">
        <f aca="false">IF($C1061="","",商品マスタ!$G1060)</f>
        <v/>
      </c>
      <c r="F1061" s="12" t="str">
        <f aca="false">IF($C1061="","",IF(商品マスタ!$P1060="","理論",商品マスタ!$P1060))</f>
        <v/>
      </c>
      <c r="G1061" s="17" t="str">
        <f aca="false">IF($C1061="","",N(商品マスタ!$H1060))</f>
        <v/>
      </c>
      <c r="H1061" s="14"/>
      <c r="I1061" s="17" t="str">
        <f aca="false">IF($C1061="","",N($H1061)*N(商品マスタ!$N1060))</f>
        <v/>
      </c>
      <c r="J1061" s="17" t="str">
        <f aca="false">IF($C1061="","",N($I1061)-N($G1061))</f>
        <v/>
      </c>
      <c r="K1061" s="37" t="str">
        <f aca="false">IF($C1061="","",N(商品マスタ!$I1060))</f>
        <v/>
      </c>
      <c r="L1061" s="17" t="str">
        <f aca="false">IF($C1061="","",MAX(1,N(商品マスタ!$J1060)))</f>
        <v/>
      </c>
      <c r="M1061" s="38" t="str">
        <f aca="false">IF($C1061="","",N(TOP!$C$16)*N($K1061))</f>
        <v/>
      </c>
      <c r="N1061" s="17" t="str">
        <f aca="false">IF($C1061="","",ROUNDUP(N($M1061)/N($L1061),0))</f>
        <v/>
      </c>
      <c r="O1061" s="17" t="str">
        <f aca="false">IF($C1061="","",N(商品マスタ!$R1060))</f>
        <v/>
      </c>
      <c r="P1061" s="17" t="str">
        <f aca="false">IF($C1061="","",IF($F1061="理論",(N($O1061)+N($N1061))-N($G1061),(N($O1061)+N($N1061))-N($I1061)))</f>
        <v/>
      </c>
      <c r="Q1061" s="17" t="str">
        <f aca="false">IF($C1061="","",MAX(1,N(商品マスタ!$K1060)))</f>
        <v/>
      </c>
      <c r="R1061" s="39" t="str">
        <f aca="false">IF($C1061="","",IF(N($P1061)/N($Q1061)&lt;=0,"",ROUNDUP(N($P1061)/N($Q1061),0)))</f>
        <v/>
      </c>
      <c r="S1061" s="14"/>
      <c r="T1061" s="40" t="str">
        <f aca="false">IF($C1061="","",N(商品マスタ!$M1060))</f>
        <v/>
      </c>
      <c r="U1061" s="40" t="str">
        <f aca="false">IF($S1061="","",N($S1061)*N($T1061))</f>
        <v/>
      </c>
      <c r="V1061" s="18"/>
    </row>
    <row r="1062" customFormat="false" ht="15" hidden="false" customHeight="false" outlineLevel="0" collapsed="false">
      <c r="B1062" s="12" t="n">
        <v>1056</v>
      </c>
      <c r="C1062" s="36" t="str">
        <f aca="false">IF(商品マスタ!$C1061="","",商品マスタ!$C1061)</f>
        <v/>
      </c>
      <c r="D1062" s="12" t="str">
        <f aca="false">IF($C1062="","",商品マスタ!$D1061)</f>
        <v/>
      </c>
      <c r="E1062" s="12" t="str">
        <f aca="false">IF($C1062="","",商品マスタ!$G1061)</f>
        <v/>
      </c>
      <c r="F1062" s="12" t="str">
        <f aca="false">IF($C1062="","",IF(商品マスタ!$P1061="","理論",商品マスタ!$P1061))</f>
        <v/>
      </c>
      <c r="G1062" s="17" t="str">
        <f aca="false">IF($C1062="","",N(商品マスタ!$H1061))</f>
        <v/>
      </c>
      <c r="H1062" s="14"/>
      <c r="I1062" s="17" t="str">
        <f aca="false">IF($C1062="","",N($H1062)*N(商品マスタ!$N1061))</f>
        <v/>
      </c>
      <c r="J1062" s="17" t="str">
        <f aca="false">IF($C1062="","",N($I1062)-N($G1062))</f>
        <v/>
      </c>
      <c r="K1062" s="37" t="str">
        <f aca="false">IF($C1062="","",N(商品マスタ!$I1061))</f>
        <v/>
      </c>
      <c r="L1062" s="17" t="str">
        <f aca="false">IF($C1062="","",MAX(1,N(商品マスタ!$J1061)))</f>
        <v/>
      </c>
      <c r="M1062" s="38" t="str">
        <f aca="false">IF($C1062="","",N(TOP!$C$16)*N($K1062))</f>
        <v/>
      </c>
      <c r="N1062" s="17" t="str">
        <f aca="false">IF($C1062="","",ROUNDUP(N($M1062)/N($L1062),0))</f>
        <v/>
      </c>
      <c r="O1062" s="17" t="str">
        <f aca="false">IF($C1062="","",N(商品マスタ!$R1061))</f>
        <v/>
      </c>
      <c r="P1062" s="17" t="str">
        <f aca="false">IF($C1062="","",IF($F1062="理論",(N($O1062)+N($N1062))-N($G1062),(N($O1062)+N($N1062))-N($I1062)))</f>
        <v/>
      </c>
      <c r="Q1062" s="17" t="str">
        <f aca="false">IF($C1062="","",MAX(1,N(商品マスタ!$K1061)))</f>
        <v/>
      </c>
      <c r="R1062" s="39" t="str">
        <f aca="false">IF($C1062="","",IF(N($P1062)/N($Q1062)&lt;=0,"",ROUNDUP(N($P1062)/N($Q1062),0)))</f>
        <v/>
      </c>
      <c r="S1062" s="14"/>
      <c r="T1062" s="40" t="str">
        <f aca="false">IF($C1062="","",N(商品マスタ!$M1061))</f>
        <v/>
      </c>
      <c r="U1062" s="40" t="str">
        <f aca="false">IF($S1062="","",N($S1062)*N($T1062))</f>
        <v/>
      </c>
      <c r="V1062" s="18"/>
    </row>
    <row r="1063" customFormat="false" ht="15" hidden="false" customHeight="false" outlineLevel="0" collapsed="false">
      <c r="B1063" s="12" t="n">
        <v>1057</v>
      </c>
      <c r="C1063" s="36" t="str">
        <f aca="false">IF(商品マスタ!$C1062="","",商品マスタ!$C1062)</f>
        <v/>
      </c>
      <c r="D1063" s="12" t="str">
        <f aca="false">IF($C1063="","",商品マスタ!$D1062)</f>
        <v/>
      </c>
      <c r="E1063" s="12" t="str">
        <f aca="false">IF($C1063="","",商品マスタ!$G1062)</f>
        <v/>
      </c>
      <c r="F1063" s="12" t="str">
        <f aca="false">IF($C1063="","",IF(商品マスタ!$P1062="","理論",商品マスタ!$P1062))</f>
        <v/>
      </c>
      <c r="G1063" s="17" t="str">
        <f aca="false">IF($C1063="","",N(商品マスタ!$H1062))</f>
        <v/>
      </c>
      <c r="H1063" s="14"/>
      <c r="I1063" s="17" t="str">
        <f aca="false">IF($C1063="","",N($H1063)*N(商品マスタ!$N1062))</f>
        <v/>
      </c>
      <c r="J1063" s="17" t="str">
        <f aca="false">IF($C1063="","",N($I1063)-N($G1063))</f>
        <v/>
      </c>
      <c r="K1063" s="37" t="str">
        <f aca="false">IF($C1063="","",N(商品マスタ!$I1062))</f>
        <v/>
      </c>
      <c r="L1063" s="17" t="str">
        <f aca="false">IF($C1063="","",MAX(1,N(商品マスタ!$J1062)))</f>
        <v/>
      </c>
      <c r="M1063" s="38" t="str">
        <f aca="false">IF($C1063="","",N(TOP!$C$16)*N($K1063))</f>
        <v/>
      </c>
      <c r="N1063" s="17" t="str">
        <f aca="false">IF($C1063="","",ROUNDUP(N($M1063)/N($L1063),0))</f>
        <v/>
      </c>
      <c r="O1063" s="17" t="str">
        <f aca="false">IF($C1063="","",N(商品マスタ!$R1062))</f>
        <v/>
      </c>
      <c r="P1063" s="17" t="str">
        <f aca="false">IF($C1063="","",IF($F1063="理論",(N($O1063)+N($N1063))-N($G1063),(N($O1063)+N($N1063))-N($I1063)))</f>
        <v/>
      </c>
      <c r="Q1063" s="17" t="str">
        <f aca="false">IF($C1063="","",MAX(1,N(商品マスタ!$K1062)))</f>
        <v/>
      </c>
      <c r="R1063" s="39" t="str">
        <f aca="false">IF($C1063="","",IF(N($P1063)/N($Q1063)&lt;=0,"",ROUNDUP(N($P1063)/N($Q1063),0)))</f>
        <v/>
      </c>
      <c r="S1063" s="14"/>
      <c r="T1063" s="40" t="str">
        <f aca="false">IF($C1063="","",N(商品マスタ!$M1062))</f>
        <v/>
      </c>
      <c r="U1063" s="40" t="str">
        <f aca="false">IF($S1063="","",N($S1063)*N($T1063))</f>
        <v/>
      </c>
      <c r="V1063" s="18"/>
    </row>
    <row r="1064" customFormat="false" ht="15" hidden="false" customHeight="false" outlineLevel="0" collapsed="false">
      <c r="B1064" s="12" t="n">
        <v>1058</v>
      </c>
      <c r="C1064" s="36" t="str">
        <f aca="false">IF(商品マスタ!$C1063="","",商品マスタ!$C1063)</f>
        <v/>
      </c>
      <c r="D1064" s="12" t="str">
        <f aca="false">IF($C1064="","",商品マスタ!$D1063)</f>
        <v/>
      </c>
      <c r="E1064" s="12" t="str">
        <f aca="false">IF($C1064="","",商品マスタ!$G1063)</f>
        <v/>
      </c>
      <c r="F1064" s="12" t="str">
        <f aca="false">IF($C1064="","",IF(商品マスタ!$P1063="","理論",商品マスタ!$P1063))</f>
        <v/>
      </c>
      <c r="G1064" s="17" t="str">
        <f aca="false">IF($C1064="","",N(商品マスタ!$H1063))</f>
        <v/>
      </c>
      <c r="H1064" s="14"/>
      <c r="I1064" s="17" t="str">
        <f aca="false">IF($C1064="","",N($H1064)*N(商品マスタ!$N1063))</f>
        <v/>
      </c>
      <c r="J1064" s="17" t="str">
        <f aca="false">IF($C1064="","",N($I1064)-N($G1064))</f>
        <v/>
      </c>
      <c r="K1064" s="37" t="str">
        <f aca="false">IF($C1064="","",N(商品マスタ!$I1063))</f>
        <v/>
      </c>
      <c r="L1064" s="17" t="str">
        <f aca="false">IF($C1064="","",MAX(1,N(商品マスタ!$J1063)))</f>
        <v/>
      </c>
      <c r="M1064" s="38" t="str">
        <f aca="false">IF($C1064="","",N(TOP!$C$16)*N($K1064))</f>
        <v/>
      </c>
      <c r="N1064" s="17" t="str">
        <f aca="false">IF($C1064="","",ROUNDUP(N($M1064)/N($L1064),0))</f>
        <v/>
      </c>
      <c r="O1064" s="17" t="str">
        <f aca="false">IF($C1064="","",N(商品マスタ!$R1063))</f>
        <v/>
      </c>
      <c r="P1064" s="17" t="str">
        <f aca="false">IF($C1064="","",IF($F1064="理論",(N($O1064)+N($N1064))-N($G1064),(N($O1064)+N($N1064))-N($I1064)))</f>
        <v/>
      </c>
      <c r="Q1064" s="17" t="str">
        <f aca="false">IF($C1064="","",MAX(1,N(商品マスタ!$K1063)))</f>
        <v/>
      </c>
      <c r="R1064" s="39" t="str">
        <f aca="false">IF($C1064="","",IF(N($P1064)/N($Q1064)&lt;=0,"",ROUNDUP(N($P1064)/N($Q1064),0)))</f>
        <v/>
      </c>
      <c r="S1064" s="14"/>
      <c r="T1064" s="40" t="str">
        <f aca="false">IF($C1064="","",N(商品マスタ!$M1063))</f>
        <v/>
      </c>
      <c r="U1064" s="40" t="str">
        <f aca="false">IF($S1064="","",N($S1064)*N($T1064))</f>
        <v/>
      </c>
      <c r="V1064" s="18"/>
    </row>
    <row r="1065" customFormat="false" ht="15" hidden="false" customHeight="false" outlineLevel="0" collapsed="false">
      <c r="B1065" s="12" t="n">
        <v>1059</v>
      </c>
      <c r="C1065" s="36" t="str">
        <f aca="false">IF(商品マスタ!$C1064="","",商品マスタ!$C1064)</f>
        <v/>
      </c>
      <c r="D1065" s="12" t="str">
        <f aca="false">IF($C1065="","",商品マスタ!$D1064)</f>
        <v/>
      </c>
      <c r="E1065" s="12" t="str">
        <f aca="false">IF($C1065="","",商品マスタ!$G1064)</f>
        <v/>
      </c>
      <c r="F1065" s="12" t="str">
        <f aca="false">IF($C1065="","",IF(商品マスタ!$P1064="","理論",商品マスタ!$P1064))</f>
        <v/>
      </c>
      <c r="G1065" s="17" t="str">
        <f aca="false">IF($C1065="","",N(商品マスタ!$H1064))</f>
        <v/>
      </c>
      <c r="H1065" s="14"/>
      <c r="I1065" s="17" t="str">
        <f aca="false">IF($C1065="","",N($H1065)*N(商品マスタ!$N1064))</f>
        <v/>
      </c>
      <c r="J1065" s="17" t="str">
        <f aca="false">IF($C1065="","",N($I1065)-N($G1065))</f>
        <v/>
      </c>
      <c r="K1065" s="37" t="str">
        <f aca="false">IF($C1065="","",N(商品マスタ!$I1064))</f>
        <v/>
      </c>
      <c r="L1065" s="17" t="str">
        <f aca="false">IF($C1065="","",MAX(1,N(商品マスタ!$J1064)))</f>
        <v/>
      </c>
      <c r="M1065" s="38" t="str">
        <f aca="false">IF($C1065="","",N(TOP!$C$16)*N($K1065))</f>
        <v/>
      </c>
      <c r="N1065" s="17" t="str">
        <f aca="false">IF($C1065="","",ROUNDUP(N($M1065)/N($L1065),0))</f>
        <v/>
      </c>
      <c r="O1065" s="17" t="str">
        <f aca="false">IF($C1065="","",N(商品マスタ!$R1064))</f>
        <v/>
      </c>
      <c r="P1065" s="17" t="str">
        <f aca="false">IF($C1065="","",IF($F1065="理論",(N($O1065)+N($N1065))-N($G1065),(N($O1065)+N($N1065))-N($I1065)))</f>
        <v/>
      </c>
      <c r="Q1065" s="17" t="str">
        <f aca="false">IF($C1065="","",MAX(1,N(商品マスタ!$K1064)))</f>
        <v/>
      </c>
      <c r="R1065" s="39" t="str">
        <f aca="false">IF($C1065="","",IF(N($P1065)/N($Q1065)&lt;=0,"",ROUNDUP(N($P1065)/N($Q1065),0)))</f>
        <v/>
      </c>
      <c r="S1065" s="14"/>
      <c r="T1065" s="40" t="str">
        <f aca="false">IF($C1065="","",N(商品マスタ!$M1064))</f>
        <v/>
      </c>
      <c r="U1065" s="40" t="str">
        <f aca="false">IF($S1065="","",N($S1065)*N($T1065))</f>
        <v/>
      </c>
      <c r="V1065" s="18"/>
    </row>
    <row r="1066" customFormat="false" ht="15" hidden="false" customHeight="false" outlineLevel="0" collapsed="false">
      <c r="B1066" s="12" t="n">
        <v>1060</v>
      </c>
      <c r="C1066" s="36" t="str">
        <f aca="false">IF(商品マスタ!$C1065="","",商品マスタ!$C1065)</f>
        <v/>
      </c>
      <c r="D1066" s="12" t="str">
        <f aca="false">IF($C1066="","",商品マスタ!$D1065)</f>
        <v/>
      </c>
      <c r="E1066" s="12" t="str">
        <f aca="false">IF($C1066="","",商品マスタ!$G1065)</f>
        <v/>
      </c>
      <c r="F1066" s="12" t="str">
        <f aca="false">IF($C1066="","",IF(商品マスタ!$P1065="","理論",商品マスタ!$P1065))</f>
        <v/>
      </c>
      <c r="G1066" s="17" t="str">
        <f aca="false">IF($C1066="","",N(商品マスタ!$H1065))</f>
        <v/>
      </c>
      <c r="H1066" s="14"/>
      <c r="I1066" s="17" t="str">
        <f aca="false">IF($C1066="","",N($H1066)*N(商品マスタ!$N1065))</f>
        <v/>
      </c>
      <c r="J1066" s="17" t="str">
        <f aca="false">IF($C1066="","",N($I1066)-N($G1066))</f>
        <v/>
      </c>
      <c r="K1066" s="37" t="str">
        <f aca="false">IF($C1066="","",N(商品マスタ!$I1065))</f>
        <v/>
      </c>
      <c r="L1066" s="17" t="str">
        <f aca="false">IF($C1066="","",MAX(1,N(商品マスタ!$J1065)))</f>
        <v/>
      </c>
      <c r="M1066" s="38" t="str">
        <f aca="false">IF($C1066="","",N(TOP!$C$16)*N($K1066))</f>
        <v/>
      </c>
      <c r="N1066" s="17" t="str">
        <f aca="false">IF($C1066="","",ROUNDUP(N($M1066)/N($L1066),0))</f>
        <v/>
      </c>
      <c r="O1066" s="17" t="str">
        <f aca="false">IF($C1066="","",N(商品マスタ!$R1065))</f>
        <v/>
      </c>
      <c r="P1066" s="17" t="str">
        <f aca="false">IF($C1066="","",IF($F1066="理論",(N($O1066)+N($N1066))-N($G1066),(N($O1066)+N($N1066))-N($I1066)))</f>
        <v/>
      </c>
      <c r="Q1066" s="17" t="str">
        <f aca="false">IF($C1066="","",MAX(1,N(商品マスタ!$K1065)))</f>
        <v/>
      </c>
      <c r="R1066" s="39" t="str">
        <f aca="false">IF($C1066="","",IF(N($P1066)/N($Q1066)&lt;=0,"",ROUNDUP(N($P1066)/N($Q1066),0)))</f>
        <v/>
      </c>
      <c r="S1066" s="14"/>
      <c r="T1066" s="40" t="str">
        <f aca="false">IF($C1066="","",N(商品マスタ!$M1065))</f>
        <v/>
      </c>
      <c r="U1066" s="40" t="str">
        <f aca="false">IF($S1066="","",N($S1066)*N($T1066))</f>
        <v/>
      </c>
      <c r="V1066" s="18"/>
    </row>
    <row r="1067" customFormat="false" ht="15" hidden="false" customHeight="false" outlineLevel="0" collapsed="false">
      <c r="B1067" s="12" t="n">
        <v>1061</v>
      </c>
      <c r="C1067" s="36" t="str">
        <f aca="false">IF(商品マスタ!$C1066="","",商品マスタ!$C1066)</f>
        <v/>
      </c>
      <c r="D1067" s="12" t="str">
        <f aca="false">IF($C1067="","",商品マスタ!$D1066)</f>
        <v/>
      </c>
      <c r="E1067" s="12" t="str">
        <f aca="false">IF($C1067="","",商品マスタ!$G1066)</f>
        <v/>
      </c>
      <c r="F1067" s="12" t="str">
        <f aca="false">IF($C1067="","",IF(商品マスタ!$P1066="","理論",商品マスタ!$P1066))</f>
        <v/>
      </c>
      <c r="G1067" s="17" t="str">
        <f aca="false">IF($C1067="","",N(商品マスタ!$H1066))</f>
        <v/>
      </c>
      <c r="H1067" s="14"/>
      <c r="I1067" s="17" t="str">
        <f aca="false">IF($C1067="","",N($H1067)*N(商品マスタ!$N1066))</f>
        <v/>
      </c>
      <c r="J1067" s="17" t="str">
        <f aca="false">IF($C1067="","",N($I1067)-N($G1067))</f>
        <v/>
      </c>
      <c r="K1067" s="37" t="str">
        <f aca="false">IF($C1067="","",N(商品マスタ!$I1066))</f>
        <v/>
      </c>
      <c r="L1067" s="17" t="str">
        <f aca="false">IF($C1067="","",MAX(1,N(商品マスタ!$J1066)))</f>
        <v/>
      </c>
      <c r="M1067" s="38" t="str">
        <f aca="false">IF($C1067="","",N(TOP!$C$16)*N($K1067))</f>
        <v/>
      </c>
      <c r="N1067" s="17" t="str">
        <f aca="false">IF($C1067="","",ROUNDUP(N($M1067)/N($L1067),0))</f>
        <v/>
      </c>
      <c r="O1067" s="17" t="str">
        <f aca="false">IF($C1067="","",N(商品マスタ!$R1066))</f>
        <v/>
      </c>
      <c r="P1067" s="17" t="str">
        <f aca="false">IF($C1067="","",IF($F1067="理論",(N($O1067)+N($N1067))-N($G1067),(N($O1067)+N($N1067))-N($I1067)))</f>
        <v/>
      </c>
      <c r="Q1067" s="17" t="str">
        <f aca="false">IF($C1067="","",MAX(1,N(商品マスタ!$K1066)))</f>
        <v/>
      </c>
      <c r="R1067" s="39" t="str">
        <f aca="false">IF($C1067="","",IF(N($P1067)/N($Q1067)&lt;=0,"",ROUNDUP(N($P1067)/N($Q1067),0)))</f>
        <v/>
      </c>
      <c r="S1067" s="14"/>
      <c r="T1067" s="40" t="str">
        <f aca="false">IF($C1067="","",N(商品マスタ!$M1066))</f>
        <v/>
      </c>
      <c r="U1067" s="40" t="str">
        <f aca="false">IF($S1067="","",N($S1067)*N($T1067))</f>
        <v/>
      </c>
      <c r="V1067" s="18"/>
    </row>
    <row r="1068" customFormat="false" ht="15" hidden="false" customHeight="false" outlineLevel="0" collapsed="false">
      <c r="B1068" s="12" t="n">
        <v>1062</v>
      </c>
      <c r="C1068" s="36" t="str">
        <f aca="false">IF(商品マスタ!$C1067="","",商品マスタ!$C1067)</f>
        <v/>
      </c>
      <c r="D1068" s="12" t="str">
        <f aca="false">IF($C1068="","",商品マスタ!$D1067)</f>
        <v/>
      </c>
      <c r="E1068" s="12" t="str">
        <f aca="false">IF($C1068="","",商品マスタ!$G1067)</f>
        <v/>
      </c>
      <c r="F1068" s="12" t="str">
        <f aca="false">IF($C1068="","",IF(商品マスタ!$P1067="","理論",商品マスタ!$P1067))</f>
        <v/>
      </c>
      <c r="G1068" s="17" t="str">
        <f aca="false">IF($C1068="","",N(商品マスタ!$H1067))</f>
        <v/>
      </c>
      <c r="H1068" s="14"/>
      <c r="I1068" s="17" t="str">
        <f aca="false">IF($C1068="","",N($H1068)*N(商品マスタ!$N1067))</f>
        <v/>
      </c>
      <c r="J1068" s="17" t="str">
        <f aca="false">IF($C1068="","",N($I1068)-N($G1068))</f>
        <v/>
      </c>
      <c r="K1068" s="37" t="str">
        <f aca="false">IF($C1068="","",N(商品マスタ!$I1067))</f>
        <v/>
      </c>
      <c r="L1068" s="17" t="str">
        <f aca="false">IF($C1068="","",MAX(1,N(商品マスタ!$J1067)))</f>
        <v/>
      </c>
      <c r="M1068" s="38" t="str">
        <f aca="false">IF($C1068="","",N(TOP!$C$16)*N($K1068))</f>
        <v/>
      </c>
      <c r="N1068" s="17" t="str">
        <f aca="false">IF($C1068="","",ROUNDUP(N($M1068)/N($L1068),0))</f>
        <v/>
      </c>
      <c r="O1068" s="17" t="str">
        <f aca="false">IF($C1068="","",N(商品マスタ!$R1067))</f>
        <v/>
      </c>
      <c r="P1068" s="17" t="str">
        <f aca="false">IF($C1068="","",IF($F1068="理論",(N($O1068)+N($N1068))-N($G1068),(N($O1068)+N($N1068))-N($I1068)))</f>
        <v/>
      </c>
      <c r="Q1068" s="17" t="str">
        <f aca="false">IF($C1068="","",MAX(1,N(商品マスタ!$K1067)))</f>
        <v/>
      </c>
      <c r="R1068" s="39" t="str">
        <f aca="false">IF($C1068="","",IF(N($P1068)/N($Q1068)&lt;=0,"",ROUNDUP(N($P1068)/N($Q1068),0)))</f>
        <v/>
      </c>
      <c r="S1068" s="14"/>
      <c r="T1068" s="40" t="str">
        <f aca="false">IF($C1068="","",N(商品マスタ!$M1067))</f>
        <v/>
      </c>
      <c r="U1068" s="40" t="str">
        <f aca="false">IF($S1068="","",N($S1068)*N($T1068))</f>
        <v/>
      </c>
      <c r="V1068" s="18"/>
    </row>
    <row r="1069" customFormat="false" ht="15" hidden="false" customHeight="false" outlineLevel="0" collapsed="false">
      <c r="B1069" s="12" t="n">
        <v>1063</v>
      </c>
      <c r="C1069" s="36" t="str">
        <f aca="false">IF(商品マスタ!$C1068="","",商品マスタ!$C1068)</f>
        <v/>
      </c>
      <c r="D1069" s="12" t="str">
        <f aca="false">IF($C1069="","",商品マスタ!$D1068)</f>
        <v/>
      </c>
      <c r="E1069" s="12" t="str">
        <f aca="false">IF($C1069="","",商品マスタ!$G1068)</f>
        <v/>
      </c>
      <c r="F1069" s="12" t="str">
        <f aca="false">IF($C1069="","",IF(商品マスタ!$P1068="","理論",商品マスタ!$P1068))</f>
        <v/>
      </c>
      <c r="G1069" s="17" t="str">
        <f aca="false">IF($C1069="","",N(商品マスタ!$H1068))</f>
        <v/>
      </c>
      <c r="H1069" s="14"/>
      <c r="I1069" s="17" t="str">
        <f aca="false">IF($C1069="","",N($H1069)*N(商品マスタ!$N1068))</f>
        <v/>
      </c>
      <c r="J1069" s="17" t="str">
        <f aca="false">IF($C1069="","",N($I1069)-N($G1069))</f>
        <v/>
      </c>
      <c r="K1069" s="37" t="str">
        <f aca="false">IF($C1069="","",N(商品マスタ!$I1068))</f>
        <v/>
      </c>
      <c r="L1069" s="17" t="str">
        <f aca="false">IF($C1069="","",MAX(1,N(商品マスタ!$J1068)))</f>
        <v/>
      </c>
      <c r="M1069" s="38" t="str">
        <f aca="false">IF($C1069="","",N(TOP!$C$16)*N($K1069))</f>
        <v/>
      </c>
      <c r="N1069" s="17" t="str">
        <f aca="false">IF($C1069="","",ROUNDUP(N($M1069)/N($L1069),0))</f>
        <v/>
      </c>
      <c r="O1069" s="17" t="str">
        <f aca="false">IF($C1069="","",N(商品マスタ!$R1068))</f>
        <v/>
      </c>
      <c r="P1069" s="17" t="str">
        <f aca="false">IF($C1069="","",IF($F1069="理論",(N($O1069)+N($N1069))-N($G1069),(N($O1069)+N($N1069))-N($I1069)))</f>
        <v/>
      </c>
      <c r="Q1069" s="17" t="str">
        <f aca="false">IF($C1069="","",MAX(1,N(商品マスタ!$K1068)))</f>
        <v/>
      </c>
      <c r="R1069" s="39" t="str">
        <f aca="false">IF($C1069="","",IF(N($P1069)/N($Q1069)&lt;=0,"",ROUNDUP(N($P1069)/N($Q1069),0)))</f>
        <v/>
      </c>
      <c r="S1069" s="14"/>
      <c r="T1069" s="40" t="str">
        <f aca="false">IF($C1069="","",N(商品マスタ!$M1068))</f>
        <v/>
      </c>
      <c r="U1069" s="40" t="str">
        <f aca="false">IF($S1069="","",N($S1069)*N($T1069))</f>
        <v/>
      </c>
      <c r="V1069" s="18"/>
    </row>
    <row r="1070" customFormat="false" ht="15" hidden="false" customHeight="false" outlineLevel="0" collapsed="false">
      <c r="B1070" s="12" t="n">
        <v>1064</v>
      </c>
      <c r="C1070" s="36" t="str">
        <f aca="false">IF(商品マスタ!$C1069="","",商品マスタ!$C1069)</f>
        <v/>
      </c>
      <c r="D1070" s="12" t="str">
        <f aca="false">IF($C1070="","",商品マスタ!$D1069)</f>
        <v/>
      </c>
      <c r="E1070" s="12" t="str">
        <f aca="false">IF($C1070="","",商品マスタ!$G1069)</f>
        <v/>
      </c>
      <c r="F1070" s="12" t="str">
        <f aca="false">IF($C1070="","",IF(商品マスタ!$P1069="","理論",商品マスタ!$P1069))</f>
        <v/>
      </c>
      <c r="G1070" s="17" t="str">
        <f aca="false">IF($C1070="","",N(商品マスタ!$H1069))</f>
        <v/>
      </c>
      <c r="H1070" s="14"/>
      <c r="I1070" s="17" t="str">
        <f aca="false">IF($C1070="","",N($H1070)*N(商品マスタ!$N1069))</f>
        <v/>
      </c>
      <c r="J1070" s="17" t="str">
        <f aca="false">IF($C1070="","",N($I1070)-N($G1070))</f>
        <v/>
      </c>
      <c r="K1070" s="37" t="str">
        <f aca="false">IF($C1070="","",N(商品マスタ!$I1069))</f>
        <v/>
      </c>
      <c r="L1070" s="17" t="str">
        <f aca="false">IF($C1070="","",MAX(1,N(商品マスタ!$J1069)))</f>
        <v/>
      </c>
      <c r="M1070" s="38" t="str">
        <f aca="false">IF($C1070="","",N(TOP!$C$16)*N($K1070))</f>
        <v/>
      </c>
      <c r="N1070" s="17" t="str">
        <f aca="false">IF($C1070="","",ROUNDUP(N($M1070)/N($L1070),0))</f>
        <v/>
      </c>
      <c r="O1070" s="17" t="str">
        <f aca="false">IF($C1070="","",N(商品マスタ!$R1069))</f>
        <v/>
      </c>
      <c r="P1070" s="17" t="str">
        <f aca="false">IF($C1070="","",IF($F1070="理論",(N($O1070)+N($N1070))-N($G1070),(N($O1070)+N($N1070))-N($I1070)))</f>
        <v/>
      </c>
      <c r="Q1070" s="17" t="str">
        <f aca="false">IF($C1070="","",MAX(1,N(商品マスタ!$K1069)))</f>
        <v/>
      </c>
      <c r="R1070" s="39" t="str">
        <f aca="false">IF($C1070="","",IF(N($P1070)/N($Q1070)&lt;=0,"",ROUNDUP(N($P1070)/N($Q1070),0)))</f>
        <v/>
      </c>
      <c r="S1070" s="14"/>
      <c r="T1070" s="40" t="str">
        <f aca="false">IF($C1070="","",N(商品マスタ!$M1069))</f>
        <v/>
      </c>
      <c r="U1070" s="40" t="str">
        <f aca="false">IF($S1070="","",N($S1070)*N($T1070))</f>
        <v/>
      </c>
      <c r="V1070" s="18"/>
    </row>
    <row r="1071" customFormat="false" ht="15" hidden="false" customHeight="false" outlineLevel="0" collapsed="false">
      <c r="B1071" s="12" t="n">
        <v>1065</v>
      </c>
      <c r="C1071" s="36" t="str">
        <f aca="false">IF(商品マスタ!$C1070="","",商品マスタ!$C1070)</f>
        <v/>
      </c>
      <c r="D1071" s="12" t="str">
        <f aca="false">IF($C1071="","",商品マスタ!$D1070)</f>
        <v/>
      </c>
      <c r="E1071" s="12" t="str">
        <f aca="false">IF($C1071="","",商品マスタ!$G1070)</f>
        <v/>
      </c>
      <c r="F1071" s="12" t="str">
        <f aca="false">IF($C1071="","",IF(商品マスタ!$P1070="","理論",商品マスタ!$P1070))</f>
        <v/>
      </c>
      <c r="G1071" s="17" t="str">
        <f aca="false">IF($C1071="","",N(商品マスタ!$H1070))</f>
        <v/>
      </c>
      <c r="H1071" s="14"/>
      <c r="I1071" s="17" t="str">
        <f aca="false">IF($C1071="","",N($H1071)*N(商品マスタ!$N1070))</f>
        <v/>
      </c>
      <c r="J1071" s="17" t="str">
        <f aca="false">IF($C1071="","",N($I1071)-N($G1071))</f>
        <v/>
      </c>
      <c r="K1071" s="37" t="str">
        <f aca="false">IF($C1071="","",N(商品マスタ!$I1070))</f>
        <v/>
      </c>
      <c r="L1071" s="17" t="str">
        <f aca="false">IF($C1071="","",MAX(1,N(商品マスタ!$J1070)))</f>
        <v/>
      </c>
      <c r="M1071" s="38" t="str">
        <f aca="false">IF($C1071="","",N(TOP!$C$16)*N($K1071))</f>
        <v/>
      </c>
      <c r="N1071" s="17" t="str">
        <f aca="false">IF($C1071="","",ROUNDUP(N($M1071)/N($L1071),0))</f>
        <v/>
      </c>
      <c r="O1071" s="17" t="str">
        <f aca="false">IF($C1071="","",N(商品マスタ!$R1070))</f>
        <v/>
      </c>
      <c r="P1071" s="17" t="str">
        <f aca="false">IF($C1071="","",IF($F1071="理論",(N($O1071)+N($N1071))-N($G1071),(N($O1071)+N($N1071))-N($I1071)))</f>
        <v/>
      </c>
      <c r="Q1071" s="17" t="str">
        <f aca="false">IF($C1071="","",MAX(1,N(商品マスタ!$K1070)))</f>
        <v/>
      </c>
      <c r="R1071" s="39" t="str">
        <f aca="false">IF($C1071="","",IF(N($P1071)/N($Q1071)&lt;=0,"",ROUNDUP(N($P1071)/N($Q1071),0)))</f>
        <v/>
      </c>
      <c r="S1071" s="14"/>
      <c r="T1071" s="40" t="str">
        <f aca="false">IF($C1071="","",N(商品マスタ!$M1070))</f>
        <v/>
      </c>
      <c r="U1071" s="40" t="str">
        <f aca="false">IF($S1071="","",N($S1071)*N($T1071))</f>
        <v/>
      </c>
      <c r="V1071" s="18"/>
    </row>
    <row r="1072" customFormat="false" ht="15" hidden="false" customHeight="false" outlineLevel="0" collapsed="false">
      <c r="B1072" s="12" t="n">
        <v>1066</v>
      </c>
      <c r="C1072" s="36" t="str">
        <f aca="false">IF(商品マスタ!$C1071="","",商品マスタ!$C1071)</f>
        <v/>
      </c>
      <c r="D1072" s="12" t="str">
        <f aca="false">IF($C1072="","",商品マスタ!$D1071)</f>
        <v/>
      </c>
      <c r="E1072" s="12" t="str">
        <f aca="false">IF($C1072="","",商品マスタ!$G1071)</f>
        <v/>
      </c>
      <c r="F1072" s="12" t="str">
        <f aca="false">IF($C1072="","",IF(商品マスタ!$P1071="","理論",商品マスタ!$P1071))</f>
        <v/>
      </c>
      <c r="G1072" s="17" t="str">
        <f aca="false">IF($C1072="","",N(商品マスタ!$H1071))</f>
        <v/>
      </c>
      <c r="H1072" s="14"/>
      <c r="I1072" s="17" t="str">
        <f aca="false">IF($C1072="","",N($H1072)*N(商品マスタ!$N1071))</f>
        <v/>
      </c>
      <c r="J1072" s="17" t="str">
        <f aca="false">IF($C1072="","",N($I1072)-N($G1072))</f>
        <v/>
      </c>
      <c r="K1072" s="37" t="str">
        <f aca="false">IF($C1072="","",N(商品マスタ!$I1071))</f>
        <v/>
      </c>
      <c r="L1072" s="17" t="str">
        <f aca="false">IF($C1072="","",MAX(1,N(商品マスタ!$J1071)))</f>
        <v/>
      </c>
      <c r="M1072" s="38" t="str">
        <f aca="false">IF($C1072="","",N(TOP!$C$16)*N($K1072))</f>
        <v/>
      </c>
      <c r="N1072" s="17" t="str">
        <f aca="false">IF($C1072="","",ROUNDUP(N($M1072)/N($L1072),0))</f>
        <v/>
      </c>
      <c r="O1072" s="17" t="str">
        <f aca="false">IF($C1072="","",N(商品マスタ!$R1071))</f>
        <v/>
      </c>
      <c r="P1072" s="17" t="str">
        <f aca="false">IF($C1072="","",IF($F1072="理論",(N($O1072)+N($N1072))-N($G1072),(N($O1072)+N($N1072))-N($I1072)))</f>
        <v/>
      </c>
      <c r="Q1072" s="17" t="str">
        <f aca="false">IF($C1072="","",MAX(1,N(商品マスタ!$K1071)))</f>
        <v/>
      </c>
      <c r="R1072" s="39" t="str">
        <f aca="false">IF($C1072="","",IF(N($P1072)/N($Q1072)&lt;=0,"",ROUNDUP(N($P1072)/N($Q1072),0)))</f>
        <v/>
      </c>
      <c r="S1072" s="14"/>
      <c r="T1072" s="40" t="str">
        <f aca="false">IF($C1072="","",N(商品マスタ!$M1071))</f>
        <v/>
      </c>
      <c r="U1072" s="40" t="str">
        <f aca="false">IF($S1072="","",N($S1072)*N($T1072))</f>
        <v/>
      </c>
      <c r="V1072" s="18"/>
    </row>
    <row r="1073" customFormat="false" ht="15" hidden="false" customHeight="false" outlineLevel="0" collapsed="false">
      <c r="B1073" s="12" t="n">
        <v>1067</v>
      </c>
      <c r="C1073" s="36" t="str">
        <f aca="false">IF(商品マスタ!$C1072="","",商品マスタ!$C1072)</f>
        <v/>
      </c>
      <c r="D1073" s="12" t="str">
        <f aca="false">IF($C1073="","",商品マスタ!$D1072)</f>
        <v/>
      </c>
      <c r="E1073" s="12" t="str">
        <f aca="false">IF($C1073="","",商品マスタ!$G1072)</f>
        <v/>
      </c>
      <c r="F1073" s="12" t="str">
        <f aca="false">IF($C1073="","",IF(商品マスタ!$P1072="","理論",商品マスタ!$P1072))</f>
        <v/>
      </c>
      <c r="G1073" s="17" t="str">
        <f aca="false">IF($C1073="","",N(商品マスタ!$H1072))</f>
        <v/>
      </c>
      <c r="H1073" s="14"/>
      <c r="I1073" s="17" t="str">
        <f aca="false">IF($C1073="","",N($H1073)*N(商品マスタ!$N1072))</f>
        <v/>
      </c>
      <c r="J1073" s="17" t="str">
        <f aca="false">IF($C1073="","",N($I1073)-N($G1073))</f>
        <v/>
      </c>
      <c r="K1073" s="37" t="str">
        <f aca="false">IF($C1073="","",N(商品マスタ!$I1072))</f>
        <v/>
      </c>
      <c r="L1073" s="17" t="str">
        <f aca="false">IF($C1073="","",MAX(1,N(商品マスタ!$J1072)))</f>
        <v/>
      </c>
      <c r="M1073" s="38" t="str">
        <f aca="false">IF($C1073="","",N(TOP!$C$16)*N($K1073))</f>
        <v/>
      </c>
      <c r="N1073" s="17" t="str">
        <f aca="false">IF($C1073="","",ROUNDUP(N($M1073)/N($L1073),0))</f>
        <v/>
      </c>
      <c r="O1073" s="17" t="str">
        <f aca="false">IF($C1073="","",N(商品マスタ!$R1072))</f>
        <v/>
      </c>
      <c r="P1073" s="17" t="str">
        <f aca="false">IF($C1073="","",IF($F1073="理論",(N($O1073)+N($N1073))-N($G1073),(N($O1073)+N($N1073))-N($I1073)))</f>
        <v/>
      </c>
      <c r="Q1073" s="17" t="str">
        <f aca="false">IF($C1073="","",MAX(1,N(商品マスタ!$K1072)))</f>
        <v/>
      </c>
      <c r="R1073" s="39" t="str">
        <f aca="false">IF($C1073="","",IF(N($P1073)/N($Q1073)&lt;=0,"",ROUNDUP(N($P1073)/N($Q1073),0)))</f>
        <v/>
      </c>
      <c r="S1073" s="14"/>
      <c r="T1073" s="40" t="str">
        <f aca="false">IF($C1073="","",N(商品マスタ!$M1072))</f>
        <v/>
      </c>
      <c r="U1073" s="40" t="str">
        <f aca="false">IF($S1073="","",N($S1073)*N($T1073))</f>
        <v/>
      </c>
      <c r="V1073" s="18"/>
    </row>
    <row r="1074" customFormat="false" ht="15" hidden="false" customHeight="false" outlineLevel="0" collapsed="false">
      <c r="B1074" s="12" t="n">
        <v>1068</v>
      </c>
      <c r="C1074" s="36" t="str">
        <f aca="false">IF(商品マスタ!$C1073="","",商品マスタ!$C1073)</f>
        <v/>
      </c>
      <c r="D1074" s="12" t="str">
        <f aca="false">IF($C1074="","",商品マスタ!$D1073)</f>
        <v/>
      </c>
      <c r="E1074" s="12" t="str">
        <f aca="false">IF($C1074="","",商品マスタ!$G1073)</f>
        <v/>
      </c>
      <c r="F1074" s="12" t="str">
        <f aca="false">IF($C1074="","",IF(商品マスタ!$P1073="","理論",商品マスタ!$P1073))</f>
        <v/>
      </c>
      <c r="G1074" s="17" t="str">
        <f aca="false">IF($C1074="","",N(商品マスタ!$H1073))</f>
        <v/>
      </c>
      <c r="H1074" s="14"/>
      <c r="I1074" s="17" t="str">
        <f aca="false">IF($C1074="","",N($H1074)*N(商品マスタ!$N1073))</f>
        <v/>
      </c>
      <c r="J1074" s="17" t="str">
        <f aca="false">IF($C1074="","",N($I1074)-N($G1074))</f>
        <v/>
      </c>
      <c r="K1074" s="37" t="str">
        <f aca="false">IF($C1074="","",N(商品マスタ!$I1073))</f>
        <v/>
      </c>
      <c r="L1074" s="17" t="str">
        <f aca="false">IF($C1074="","",MAX(1,N(商品マスタ!$J1073)))</f>
        <v/>
      </c>
      <c r="M1074" s="38" t="str">
        <f aca="false">IF($C1074="","",N(TOP!$C$16)*N($K1074))</f>
        <v/>
      </c>
      <c r="N1074" s="17" t="str">
        <f aca="false">IF($C1074="","",ROUNDUP(N($M1074)/N($L1074),0))</f>
        <v/>
      </c>
      <c r="O1074" s="17" t="str">
        <f aca="false">IF($C1074="","",N(商品マスタ!$R1073))</f>
        <v/>
      </c>
      <c r="P1074" s="17" t="str">
        <f aca="false">IF($C1074="","",IF($F1074="理論",(N($O1074)+N($N1074))-N($G1074),(N($O1074)+N($N1074))-N($I1074)))</f>
        <v/>
      </c>
      <c r="Q1074" s="17" t="str">
        <f aca="false">IF($C1074="","",MAX(1,N(商品マスタ!$K1073)))</f>
        <v/>
      </c>
      <c r="R1074" s="39" t="str">
        <f aca="false">IF($C1074="","",IF(N($P1074)/N($Q1074)&lt;=0,"",ROUNDUP(N($P1074)/N($Q1074),0)))</f>
        <v/>
      </c>
      <c r="S1074" s="14"/>
      <c r="T1074" s="40" t="str">
        <f aca="false">IF($C1074="","",N(商品マスタ!$M1073))</f>
        <v/>
      </c>
      <c r="U1074" s="40" t="str">
        <f aca="false">IF($S1074="","",N($S1074)*N($T1074))</f>
        <v/>
      </c>
      <c r="V1074" s="18"/>
    </row>
    <row r="1075" customFormat="false" ht="15" hidden="false" customHeight="false" outlineLevel="0" collapsed="false">
      <c r="B1075" s="12" t="n">
        <v>1069</v>
      </c>
      <c r="C1075" s="36" t="str">
        <f aca="false">IF(商品マスタ!$C1074="","",商品マスタ!$C1074)</f>
        <v/>
      </c>
      <c r="D1075" s="12" t="str">
        <f aca="false">IF($C1075="","",商品マスタ!$D1074)</f>
        <v/>
      </c>
      <c r="E1075" s="12" t="str">
        <f aca="false">IF($C1075="","",商品マスタ!$G1074)</f>
        <v/>
      </c>
      <c r="F1075" s="12" t="str">
        <f aca="false">IF($C1075="","",IF(商品マスタ!$P1074="","理論",商品マスタ!$P1074))</f>
        <v/>
      </c>
      <c r="G1075" s="17" t="str">
        <f aca="false">IF($C1075="","",N(商品マスタ!$H1074))</f>
        <v/>
      </c>
      <c r="H1075" s="14"/>
      <c r="I1075" s="17" t="str">
        <f aca="false">IF($C1075="","",N($H1075)*N(商品マスタ!$N1074))</f>
        <v/>
      </c>
      <c r="J1075" s="17" t="str">
        <f aca="false">IF($C1075="","",N($I1075)-N($G1075))</f>
        <v/>
      </c>
      <c r="K1075" s="37" t="str">
        <f aca="false">IF($C1075="","",N(商品マスタ!$I1074))</f>
        <v/>
      </c>
      <c r="L1075" s="17" t="str">
        <f aca="false">IF($C1075="","",MAX(1,N(商品マスタ!$J1074)))</f>
        <v/>
      </c>
      <c r="M1075" s="38" t="str">
        <f aca="false">IF($C1075="","",N(TOP!$C$16)*N($K1075))</f>
        <v/>
      </c>
      <c r="N1075" s="17" t="str">
        <f aca="false">IF($C1075="","",ROUNDUP(N($M1075)/N($L1075),0))</f>
        <v/>
      </c>
      <c r="O1075" s="17" t="str">
        <f aca="false">IF($C1075="","",N(商品マスタ!$R1074))</f>
        <v/>
      </c>
      <c r="P1075" s="17" t="str">
        <f aca="false">IF($C1075="","",IF($F1075="理論",(N($O1075)+N($N1075))-N($G1075),(N($O1075)+N($N1075))-N($I1075)))</f>
        <v/>
      </c>
      <c r="Q1075" s="17" t="str">
        <f aca="false">IF($C1075="","",MAX(1,N(商品マスタ!$K1074)))</f>
        <v/>
      </c>
      <c r="R1075" s="39" t="str">
        <f aca="false">IF($C1075="","",IF(N($P1075)/N($Q1075)&lt;=0,"",ROUNDUP(N($P1075)/N($Q1075),0)))</f>
        <v/>
      </c>
      <c r="S1075" s="14"/>
      <c r="T1075" s="40" t="str">
        <f aca="false">IF($C1075="","",N(商品マスタ!$M1074))</f>
        <v/>
      </c>
      <c r="U1075" s="40" t="str">
        <f aca="false">IF($S1075="","",N($S1075)*N($T1075))</f>
        <v/>
      </c>
      <c r="V1075" s="18"/>
    </row>
    <row r="1076" customFormat="false" ht="15" hidden="false" customHeight="false" outlineLevel="0" collapsed="false">
      <c r="B1076" s="12" t="n">
        <v>1070</v>
      </c>
      <c r="C1076" s="36" t="str">
        <f aca="false">IF(商品マスタ!$C1075="","",商品マスタ!$C1075)</f>
        <v/>
      </c>
      <c r="D1076" s="12" t="str">
        <f aca="false">IF($C1076="","",商品マスタ!$D1075)</f>
        <v/>
      </c>
      <c r="E1076" s="12" t="str">
        <f aca="false">IF($C1076="","",商品マスタ!$G1075)</f>
        <v/>
      </c>
      <c r="F1076" s="12" t="str">
        <f aca="false">IF($C1076="","",IF(商品マスタ!$P1075="","理論",商品マスタ!$P1075))</f>
        <v/>
      </c>
      <c r="G1076" s="17" t="str">
        <f aca="false">IF($C1076="","",N(商品マスタ!$H1075))</f>
        <v/>
      </c>
      <c r="H1076" s="14"/>
      <c r="I1076" s="17" t="str">
        <f aca="false">IF($C1076="","",N($H1076)*N(商品マスタ!$N1075))</f>
        <v/>
      </c>
      <c r="J1076" s="17" t="str">
        <f aca="false">IF($C1076="","",N($I1076)-N($G1076))</f>
        <v/>
      </c>
      <c r="K1076" s="37" t="str">
        <f aca="false">IF($C1076="","",N(商品マスタ!$I1075))</f>
        <v/>
      </c>
      <c r="L1076" s="17" t="str">
        <f aca="false">IF($C1076="","",MAX(1,N(商品マスタ!$J1075)))</f>
        <v/>
      </c>
      <c r="M1076" s="38" t="str">
        <f aca="false">IF($C1076="","",N(TOP!$C$16)*N($K1076))</f>
        <v/>
      </c>
      <c r="N1076" s="17" t="str">
        <f aca="false">IF($C1076="","",ROUNDUP(N($M1076)/N($L1076),0))</f>
        <v/>
      </c>
      <c r="O1076" s="17" t="str">
        <f aca="false">IF($C1076="","",N(商品マスタ!$R1075))</f>
        <v/>
      </c>
      <c r="P1076" s="17" t="str">
        <f aca="false">IF($C1076="","",IF($F1076="理論",(N($O1076)+N($N1076))-N($G1076),(N($O1076)+N($N1076))-N($I1076)))</f>
        <v/>
      </c>
      <c r="Q1076" s="17" t="str">
        <f aca="false">IF($C1076="","",MAX(1,N(商品マスタ!$K1075)))</f>
        <v/>
      </c>
      <c r="R1076" s="39" t="str">
        <f aca="false">IF($C1076="","",IF(N($P1076)/N($Q1076)&lt;=0,"",ROUNDUP(N($P1076)/N($Q1076),0)))</f>
        <v/>
      </c>
      <c r="S1076" s="14"/>
      <c r="T1076" s="40" t="str">
        <f aca="false">IF($C1076="","",N(商品マスタ!$M1075))</f>
        <v/>
      </c>
      <c r="U1076" s="40" t="str">
        <f aca="false">IF($S1076="","",N($S1076)*N($T1076))</f>
        <v/>
      </c>
      <c r="V1076" s="18"/>
    </row>
    <row r="1077" customFormat="false" ht="15" hidden="false" customHeight="false" outlineLevel="0" collapsed="false">
      <c r="B1077" s="12" t="n">
        <v>1071</v>
      </c>
      <c r="C1077" s="36" t="str">
        <f aca="false">IF(商品マスタ!$C1076="","",商品マスタ!$C1076)</f>
        <v/>
      </c>
      <c r="D1077" s="12" t="str">
        <f aca="false">IF($C1077="","",商品マスタ!$D1076)</f>
        <v/>
      </c>
      <c r="E1077" s="12" t="str">
        <f aca="false">IF($C1077="","",商品マスタ!$G1076)</f>
        <v/>
      </c>
      <c r="F1077" s="12" t="str">
        <f aca="false">IF($C1077="","",IF(商品マスタ!$P1076="","理論",商品マスタ!$P1076))</f>
        <v/>
      </c>
      <c r="G1077" s="17" t="str">
        <f aca="false">IF($C1077="","",N(商品マスタ!$H1076))</f>
        <v/>
      </c>
      <c r="H1077" s="14"/>
      <c r="I1077" s="17" t="str">
        <f aca="false">IF($C1077="","",N($H1077)*N(商品マスタ!$N1076))</f>
        <v/>
      </c>
      <c r="J1077" s="17" t="str">
        <f aca="false">IF($C1077="","",N($I1077)-N($G1077))</f>
        <v/>
      </c>
      <c r="K1077" s="37" t="str">
        <f aca="false">IF($C1077="","",N(商品マスタ!$I1076))</f>
        <v/>
      </c>
      <c r="L1077" s="17" t="str">
        <f aca="false">IF($C1077="","",MAX(1,N(商品マスタ!$J1076)))</f>
        <v/>
      </c>
      <c r="M1077" s="38" t="str">
        <f aca="false">IF($C1077="","",N(TOP!$C$16)*N($K1077))</f>
        <v/>
      </c>
      <c r="N1077" s="17" t="str">
        <f aca="false">IF($C1077="","",ROUNDUP(N($M1077)/N($L1077),0))</f>
        <v/>
      </c>
      <c r="O1077" s="17" t="str">
        <f aca="false">IF($C1077="","",N(商品マスタ!$R1076))</f>
        <v/>
      </c>
      <c r="P1077" s="17" t="str">
        <f aca="false">IF($C1077="","",IF($F1077="理論",(N($O1077)+N($N1077))-N($G1077),(N($O1077)+N($N1077))-N($I1077)))</f>
        <v/>
      </c>
      <c r="Q1077" s="17" t="str">
        <f aca="false">IF($C1077="","",MAX(1,N(商品マスタ!$K1076)))</f>
        <v/>
      </c>
      <c r="R1077" s="39" t="str">
        <f aca="false">IF($C1077="","",IF(N($P1077)/N($Q1077)&lt;=0,"",ROUNDUP(N($P1077)/N($Q1077),0)))</f>
        <v/>
      </c>
      <c r="S1077" s="14"/>
      <c r="T1077" s="40" t="str">
        <f aca="false">IF($C1077="","",N(商品マスタ!$M1076))</f>
        <v/>
      </c>
      <c r="U1077" s="40" t="str">
        <f aca="false">IF($S1077="","",N($S1077)*N($T1077))</f>
        <v/>
      </c>
      <c r="V1077" s="18"/>
    </row>
    <row r="1078" customFormat="false" ht="15" hidden="false" customHeight="false" outlineLevel="0" collapsed="false">
      <c r="B1078" s="12" t="n">
        <v>1072</v>
      </c>
      <c r="C1078" s="36" t="str">
        <f aca="false">IF(商品マスタ!$C1077="","",商品マスタ!$C1077)</f>
        <v/>
      </c>
      <c r="D1078" s="12" t="str">
        <f aca="false">IF($C1078="","",商品マスタ!$D1077)</f>
        <v/>
      </c>
      <c r="E1078" s="12" t="str">
        <f aca="false">IF($C1078="","",商品マスタ!$G1077)</f>
        <v/>
      </c>
      <c r="F1078" s="12" t="str">
        <f aca="false">IF($C1078="","",IF(商品マスタ!$P1077="","理論",商品マスタ!$P1077))</f>
        <v/>
      </c>
      <c r="G1078" s="17" t="str">
        <f aca="false">IF($C1078="","",N(商品マスタ!$H1077))</f>
        <v/>
      </c>
      <c r="H1078" s="14"/>
      <c r="I1078" s="17" t="str">
        <f aca="false">IF($C1078="","",N($H1078)*N(商品マスタ!$N1077))</f>
        <v/>
      </c>
      <c r="J1078" s="17" t="str">
        <f aca="false">IF($C1078="","",N($I1078)-N($G1078))</f>
        <v/>
      </c>
      <c r="K1078" s="37" t="str">
        <f aca="false">IF($C1078="","",N(商品マスタ!$I1077))</f>
        <v/>
      </c>
      <c r="L1078" s="17" t="str">
        <f aca="false">IF($C1078="","",MAX(1,N(商品マスタ!$J1077)))</f>
        <v/>
      </c>
      <c r="M1078" s="38" t="str">
        <f aca="false">IF($C1078="","",N(TOP!$C$16)*N($K1078))</f>
        <v/>
      </c>
      <c r="N1078" s="17" t="str">
        <f aca="false">IF($C1078="","",ROUNDUP(N($M1078)/N($L1078),0))</f>
        <v/>
      </c>
      <c r="O1078" s="17" t="str">
        <f aca="false">IF($C1078="","",N(商品マスタ!$R1077))</f>
        <v/>
      </c>
      <c r="P1078" s="17" t="str">
        <f aca="false">IF($C1078="","",IF($F1078="理論",(N($O1078)+N($N1078))-N($G1078),(N($O1078)+N($N1078))-N($I1078)))</f>
        <v/>
      </c>
      <c r="Q1078" s="17" t="str">
        <f aca="false">IF($C1078="","",MAX(1,N(商品マスタ!$K1077)))</f>
        <v/>
      </c>
      <c r="R1078" s="39" t="str">
        <f aca="false">IF($C1078="","",IF(N($P1078)/N($Q1078)&lt;=0,"",ROUNDUP(N($P1078)/N($Q1078),0)))</f>
        <v/>
      </c>
      <c r="S1078" s="14"/>
      <c r="T1078" s="40" t="str">
        <f aca="false">IF($C1078="","",N(商品マスタ!$M1077))</f>
        <v/>
      </c>
      <c r="U1078" s="40" t="str">
        <f aca="false">IF($S1078="","",N($S1078)*N($T1078))</f>
        <v/>
      </c>
      <c r="V1078" s="18"/>
    </row>
    <row r="1079" customFormat="false" ht="15" hidden="false" customHeight="false" outlineLevel="0" collapsed="false">
      <c r="B1079" s="12" t="n">
        <v>1073</v>
      </c>
      <c r="C1079" s="36" t="str">
        <f aca="false">IF(商品マスタ!$C1078="","",商品マスタ!$C1078)</f>
        <v/>
      </c>
      <c r="D1079" s="12" t="str">
        <f aca="false">IF($C1079="","",商品マスタ!$D1078)</f>
        <v/>
      </c>
      <c r="E1079" s="12" t="str">
        <f aca="false">IF($C1079="","",商品マスタ!$G1078)</f>
        <v/>
      </c>
      <c r="F1079" s="12" t="str">
        <f aca="false">IF($C1079="","",IF(商品マスタ!$P1078="","理論",商品マスタ!$P1078))</f>
        <v/>
      </c>
      <c r="G1079" s="17" t="str">
        <f aca="false">IF($C1079="","",N(商品マスタ!$H1078))</f>
        <v/>
      </c>
      <c r="H1079" s="14"/>
      <c r="I1079" s="17" t="str">
        <f aca="false">IF($C1079="","",N($H1079)*N(商品マスタ!$N1078))</f>
        <v/>
      </c>
      <c r="J1079" s="17" t="str">
        <f aca="false">IF($C1079="","",N($I1079)-N($G1079))</f>
        <v/>
      </c>
      <c r="K1079" s="37" t="str">
        <f aca="false">IF($C1079="","",N(商品マスタ!$I1078))</f>
        <v/>
      </c>
      <c r="L1079" s="17" t="str">
        <f aca="false">IF($C1079="","",MAX(1,N(商品マスタ!$J1078)))</f>
        <v/>
      </c>
      <c r="M1079" s="38" t="str">
        <f aca="false">IF($C1079="","",N(TOP!$C$16)*N($K1079))</f>
        <v/>
      </c>
      <c r="N1079" s="17" t="str">
        <f aca="false">IF($C1079="","",ROUNDUP(N($M1079)/N($L1079),0))</f>
        <v/>
      </c>
      <c r="O1079" s="17" t="str">
        <f aca="false">IF($C1079="","",N(商品マスタ!$R1078))</f>
        <v/>
      </c>
      <c r="P1079" s="17" t="str">
        <f aca="false">IF($C1079="","",IF($F1079="理論",(N($O1079)+N($N1079))-N($G1079),(N($O1079)+N($N1079))-N($I1079)))</f>
        <v/>
      </c>
      <c r="Q1079" s="17" t="str">
        <f aca="false">IF($C1079="","",MAX(1,N(商品マスタ!$K1078)))</f>
        <v/>
      </c>
      <c r="R1079" s="39" t="str">
        <f aca="false">IF($C1079="","",IF(N($P1079)/N($Q1079)&lt;=0,"",ROUNDUP(N($P1079)/N($Q1079),0)))</f>
        <v/>
      </c>
      <c r="S1079" s="14"/>
      <c r="T1079" s="40" t="str">
        <f aca="false">IF($C1079="","",N(商品マスタ!$M1078))</f>
        <v/>
      </c>
      <c r="U1079" s="40" t="str">
        <f aca="false">IF($S1079="","",N($S1079)*N($T1079))</f>
        <v/>
      </c>
      <c r="V1079" s="18"/>
    </row>
    <row r="1080" customFormat="false" ht="15" hidden="false" customHeight="false" outlineLevel="0" collapsed="false">
      <c r="B1080" s="12" t="n">
        <v>1074</v>
      </c>
      <c r="C1080" s="36" t="str">
        <f aca="false">IF(商品マスタ!$C1079="","",商品マスタ!$C1079)</f>
        <v/>
      </c>
      <c r="D1080" s="12" t="str">
        <f aca="false">IF($C1080="","",商品マスタ!$D1079)</f>
        <v/>
      </c>
      <c r="E1080" s="12" t="str">
        <f aca="false">IF($C1080="","",商品マスタ!$G1079)</f>
        <v/>
      </c>
      <c r="F1080" s="12" t="str">
        <f aca="false">IF($C1080="","",IF(商品マスタ!$P1079="","理論",商品マスタ!$P1079))</f>
        <v/>
      </c>
      <c r="G1080" s="17" t="str">
        <f aca="false">IF($C1080="","",N(商品マスタ!$H1079))</f>
        <v/>
      </c>
      <c r="H1080" s="14"/>
      <c r="I1080" s="17" t="str">
        <f aca="false">IF($C1080="","",N($H1080)*N(商品マスタ!$N1079))</f>
        <v/>
      </c>
      <c r="J1080" s="17" t="str">
        <f aca="false">IF($C1080="","",N($I1080)-N($G1080))</f>
        <v/>
      </c>
      <c r="K1080" s="37" t="str">
        <f aca="false">IF($C1080="","",N(商品マスタ!$I1079))</f>
        <v/>
      </c>
      <c r="L1080" s="17" t="str">
        <f aca="false">IF($C1080="","",MAX(1,N(商品マスタ!$J1079)))</f>
        <v/>
      </c>
      <c r="M1080" s="38" t="str">
        <f aca="false">IF($C1080="","",N(TOP!$C$16)*N($K1080))</f>
        <v/>
      </c>
      <c r="N1080" s="17" t="str">
        <f aca="false">IF($C1080="","",ROUNDUP(N($M1080)/N($L1080),0))</f>
        <v/>
      </c>
      <c r="O1080" s="17" t="str">
        <f aca="false">IF($C1080="","",N(商品マスタ!$R1079))</f>
        <v/>
      </c>
      <c r="P1080" s="17" t="str">
        <f aca="false">IF($C1080="","",IF($F1080="理論",(N($O1080)+N($N1080))-N($G1080),(N($O1080)+N($N1080))-N($I1080)))</f>
        <v/>
      </c>
      <c r="Q1080" s="17" t="str">
        <f aca="false">IF($C1080="","",MAX(1,N(商品マスタ!$K1079)))</f>
        <v/>
      </c>
      <c r="R1080" s="39" t="str">
        <f aca="false">IF($C1080="","",IF(N($P1080)/N($Q1080)&lt;=0,"",ROUNDUP(N($P1080)/N($Q1080),0)))</f>
        <v/>
      </c>
      <c r="S1080" s="14"/>
      <c r="T1080" s="40" t="str">
        <f aca="false">IF($C1080="","",N(商品マスタ!$M1079))</f>
        <v/>
      </c>
      <c r="U1080" s="40" t="str">
        <f aca="false">IF($S1080="","",N($S1080)*N($T1080))</f>
        <v/>
      </c>
      <c r="V1080" s="18"/>
    </row>
    <row r="1081" customFormat="false" ht="15" hidden="false" customHeight="false" outlineLevel="0" collapsed="false">
      <c r="B1081" s="12" t="n">
        <v>1075</v>
      </c>
      <c r="C1081" s="36" t="str">
        <f aca="false">IF(商品マスタ!$C1080="","",商品マスタ!$C1080)</f>
        <v/>
      </c>
      <c r="D1081" s="12" t="str">
        <f aca="false">IF($C1081="","",商品マスタ!$D1080)</f>
        <v/>
      </c>
      <c r="E1081" s="12" t="str">
        <f aca="false">IF($C1081="","",商品マスタ!$G1080)</f>
        <v/>
      </c>
      <c r="F1081" s="12" t="str">
        <f aca="false">IF($C1081="","",IF(商品マスタ!$P1080="","理論",商品マスタ!$P1080))</f>
        <v/>
      </c>
      <c r="G1081" s="17" t="str">
        <f aca="false">IF($C1081="","",N(商品マスタ!$H1080))</f>
        <v/>
      </c>
      <c r="H1081" s="14"/>
      <c r="I1081" s="17" t="str">
        <f aca="false">IF($C1081="","",N($H1081)*N(商品マスタ!$N1080))</f>
        <v/>
      </c>
      <c r="J1081" s="17" t="str">
        <f aca="false">IF($C1081="","",N($I1081)-N($G1081))</f>
        <v/>
      </c>
      <c r="K1081" s="37" t="str">
        <f aca="false">IF($C1081="","",N(商品マスタ!$I1080))</f>
        <v/>
      </c>
      <c r="L1081" s="17" t="str">
        <f aca="false">IF($C1081="","",MAX(1,N(商品マスタ!$J1080)))</f>
        <v/>
      </c>
      <c r="M1081" s="38" t="str">
        <f aca="false">IF($C1081="","",N(TOP!$C$16)*N($K1081))</f>
        <v/>
      </c>
      <c r="N1081" s="17" t="str">
        <f aca="false">IF($C1081="","",ROUNDUP(N($M1081)/N($L1081),0))</f>
        <v/>
      </c>
      <c r="O1081" s="17" t="str">
        <f aca="false">IF($C1081="","",N(商品マスタ!$R1080))</f>
        <v/>
      </c>
      <c r="P1081" s="17" t="str">
        <f aca="false">IF($C1081="","",IF($F1081="理論",(N($O1081)+N($N1081))-N($G1081),(N($O1081)+N($N1081))-N($I1081)))</f>
        <v/>
      </c>
      <c r="Q1081" s="17" t="str">
        <f aca="false">IF($C1081="","",MAX(1,N(商品マスタ!$K1080)))</f>
        <v/>
      </c>
      <c r="R1081" s="39" t="str">
        <f aca="false">IF($C1081="","",IF(N($P1081)/N($Q1081)&lt;=0,"",ROUNDUP(N($P1081)/N($Q1081),0)))</f>
        <v/>
      </c>
      <c r="S1081" s="14"/>
      <c r="T1081" s="40" t="str">
        <f aca="false">IF($C1081="","",N(商品マスタ!$M1080))</f>
        <v/>
      </c>
      <c r="U1081" s="40" t="str">
        <f aca="false">IF($S1081="","",N($S1081)*N($T1081))</f>
        <v/>
      </c>
      <c r="V1081" s="18"/>
    </row>
    <row r="1082" customFormat="false" ht="15" hidden="false" customHeight="false" outlineLevel="0" collapsed="false">
      <c r="B1082" s="12" t="n">
        <v>1076</v>
      </c>
      <c r="C1082" s="36" t="str">
        <f aca="false">IF(商品マスタ!$C1081="","",商品マスタ!$C1081)</f>
        <v/>
      </c>
      <c r="D1082" s="12" t="str">
        <f aca="false">IF($C1082="","",商品マスタ!$D1081)</f>
        <v/>
      </c>
      <c r="E1082" s="12" t="str">
        <f aca="false">IF($C1082="","",商品マスタ!$G1081)</f>
        <v/>
      </c>
      <c r="F1082" s="12" t="str">
        <f aca="false">IF($C1082="","",IF(商品マスタ!$P1081="","理論",商品マスタ!$P1081))</f>
        <v/>
      </c>
      <c r="G1082" s="17" t="str">
        <f aca="false">IF($C1082="","",N(商品マスタ!$H1081))</f>
        <v/>
      </c>
      <c r="H1082" s="14"/>
      <c r="I1082" s="17" t="str">
        <f aca="false">IF($C1082="","",N($H1082)*N(商品マスタ!$N1081))</f>
        <v/>
      </c>
      <c r="J1082" s="17" t="str">
        <f aca="false">IF($C1082="","",N($I1082)-N($G1082))</f>
        <v/>
      </c>
      <c r="K1082" s="37" t="str">
        <f aca="false">IF($C1082="","",N(商品マスタ!$I1081))</f>
        <v/>
      </c>
      <c r="L1082" s="17" t="str">
        <f aca="false">IF($C1082="","",MAX(1,N(商品マスタ!$J1081)))</f>
        <v/>
      </c>
      <c r="M1082" s="38" t="str">
        <f aca="false">IF($C1082="","",N(TOP!$C$16)*N($K1082))</f>
        <v/>
      </c>
      <c r="N1082" s="17" t="str">
        <f aca="false">IF($C1082="","",ROUNDUP(N($M1082)/N($L1082),0))</f>
        <v/>
      </c>
      <c r="O1082" s="17" t="str">
        <f aca="false">IF($C1082="","",N(商品マスタ!$R1081))</f>
        <v/>
      </c>
      <c r="P1082" s="17" t="str">
        <f aca="false">IF($C1082="","",IF($F1082="理論",(N($O1082)+N($N1082))-N($G1082),(N($O1082)+N($N1082))-N($I1082)))</f>
        <v/>
      </c>
      <c r="Q1082" s="17" t="str">
        <f aca="false">IF($C1082="","",MAX(1,N(商品マスタ!$K1081)))</f>
        <v/>
      </c>
      <c r="R1082" s="39" t="str">
        <f aca="false">IF($C1082="","",IF(N($P1082)/N($Q1082)&lt;=0,"",ROUNDUP(N($P1082)/N($Q1082),0)))</f>
        <v/>
      </c>
      <c r="S1082" s="14"/>
      <c r="T1082" s="40" t="str">
        <f aca="false">IF($C1082="","",N(商品マスタ!$M1081))</f>
        <v/>
      </c>
      <c r="U1082" s="40" t="str">
        <f aca="false">IF($S1082="","",N($S1082)*N($T1082))</f>
        <v/>
      </c>
      <c r="V1082" s="18"/>
    </row>
    <row r="1083" customFormat="false" ht="15" hidden="false" customHeight="false" outlineLevel="0" collapsed="false">
      <c r="B1083" s="12" t="n">
        <v>1077</v>
      </c>
      <c r="C1083" s="36" t="str">
        <f aca="false">IF(商品マスタ!$C1082="","",商品マスタ!$C1082)</f>
        <v/>
      </c>
      <c r="D1083" s="12" t="str">
        <f aca="false">IF($C1083="","",商品マスタ!$D1082)</f>
        <v/>
      </c>
      <c r="E1083" s="12" t="str">
        <f aca="false">IF($C1083="","",商品マスタ!$G1082)</f>
        <v/>
      </c>
      <c r="F1083" s="12" t="str">
        <f aca="false">IF($C1083="","",IF(商品マスタ!$P1082="","理論",商品マスタ!$P1082))</f>
        <v/>
      </c>
      <c r="G1083" s="17" t="str">
        <f aca="false">IF($C1083="","",N(商品マスタ!$H1082))</f>
        <v/>
      </c>
      <c r="H1083" s="14"/>
      <c r="I1083" s="17" t="str">
        <f aca="false">IF($C1083="","",N($H1083)*N(商品マスタ!$N1082))</f>
        <v/>
      </c>
      <c r="J1083" s="17" t="str">
        <f aca="false">IF($C1083="","",N($I1083)-N($G1083))</f>
        <v/>
      </c>
      <c r="K1083" s="37" t="str">
        <f aca="false">IF($C1083="","",N(商品マスタ!$I1082))</f>
        <v/>
      </c>
      <c r="L1083" s="17" t="str">
        <f aca="false">IF($C1083="","",MAX(1,N(商品マスタ!$J1082)))</f>
        <v/>
      </c>
      <c r="M1083" s="38" t="str">
        <f aca="false">IF($C1083="","",N(TOP!$C$16)*N($K1083))</f>
        <v/>
      </c>
      <c r="N1083" s="17" t="str">
        <f aca="false">IF($C1083="","",ROUNDUP(N($M1083)/N($L1083),0))</f>
        <v/>
      </c>
      <c r="O1083" s="17" t="str">
        <f aca="false">IF($C1083="","",N(商品マスタ!$R1082))</f>
        <v/>
      </c>
      <c r="P1083" s="17" t="str">
        <f aca="false">IF($C1083="","",IF($F1083="理論",(N($O1083)+N($N1083))-N($G1083),(N($O1083)+N($N1083))-N($I1083)))</f>
        <v/>
      </c>
      <c r="Q1083" s="17" t="str">
        <f aca="false">IF($C1083="","",MAX(1,N(商品マスタ!$K1082)))</f>
        <v/>
      </c>
      <c r="R1083" s="39" t="str">
        <f aca="false">IF($C1083="","",IF(N($P1083)/N($Q1083)&lt;=0,"",ROUNDUP(N($P1083)/N($Q1083),0)))</f>
        <v/>
      </c>
      <c r="S1083" s="14"/>
      <c r="T1083" s="40" t="str">
        <f aca="false">IF($C1083="","",N(商品マスタ!$M1082))</f>
        <v/>
      </c>
      <c r="U1083" s="40" t="str">
        <f aca="false">IF($S1083="","",N($S1083)*N($T1083))</f>
        <v/>
      </c>
      <c r="V1083" s="18"/>
    </row>
    <row r="1084" customFormat="false" ht="15" hidden="false" customHeight="false" outlineLevel="0" collapsed="false">
      <c r="B1084" s="12" t="n">
        <v>1078</v>
      </c>
      <c r="C1084" s="36" t="str">
        <f aca="false">IF(商品マスタ!$C1083="","",商品マスタ!$C1083)</f>
        <v/>
      </c>
      <c r="D1084" s="12" t="str">
        <f aca="false">IF($C1084="","",商品マスタ!$D1083)</f>
        <v/>
      </c>
      <c r="E1084" s="12" t="str">
        <f aca="false">IF($C1084="","",商品マスタ!$G1083)</f>
        <v/>
      </c>
      <c r="F1084" s="12" t="str">
        <f aca="false">IF($C1084="","",IF(商品マスタ!$P1083="","理論",商品マスタ!$P1083))</f>
        <v/>
      </c>
      <c r="G1084" s="17" t="str">
        <f aca="false">IF($C1084="","",N(商品マスタ!$H1083))</f>
        <v/>
      </c>
      <c r="H1084" s="14"/>
      <c r="I1084" s="17" t="str">
        <f aca="false">IF($C1084="","",N($H1084)*N(商品マスタ!$N1083))</f>
        <v/>
      </c>
      <c r="J1084" s="17" t="str">
        <f aca="false">IF($C1084="","",N($I1084)-N($G1084))</f>
        <v/>
      </c>
      <c r="K1084" s="37" t="str">
        <f aca="false">IF($C1084="","",N(商品マスタ!$I1083))</f>
        <v/>
      </c>
      <c r="L1084" s="17" t="str">
        <f aca="false">IF($C1084="","",MAX(1,N(商品マスタ!$J1083)))</f>
        <v/>
      </c>
      <c r="M1084" s="38" t="str">
        <f aca="false">IF($C1084="","",N(TOP!$C$16)*N($K1084))</f>
        <v/>
      </c>
      <c r="N1084" s="17" t="str">
        <f aca="false">IF($C1084="","",ROUNDUP(N($M1084)/N($L1084),0))</f>
        <v/>
      </c>
      <c r="O1084" s="17" t="str">
        <f aca="false">IF($C1084="","",N(商品マスタ!$R1083))</f>
        <v/>
      </c>
      <c r="P1084" s="17" t="str">
        <f aca="false">IF($C1084="","",IF($F1084="理論",(N($O1084)+N($N1084))-N($G1084),(N($O1084)+N($N1084))-N($I1084)))</f>
        <v/>
      </c>
      <c r="Q1084" s="17" t="str">
        <f aca="false">IF($C1084="","",MAX(1,N(商品マスタ!$K1083)))</f>
        <v/>
      </c>
      <c r="R1084" s="39" t="str">
        <f aca="false">IF($C1084="","",IF(N($P1084)/N($Q1084)&lt;=0,"",ROUNDUP(N($P1084)/N($Q1084),0)))</f>
        <v/>
      </c>
      <c r="S1084" s="14"/>
      <c r="T1084" s="40" t="str">
        <f aca="false">IF($C1084="","",N(商品マスタ!$M1083))</f>
        <v/>
      </c>
      <c r="U1084" s="40" t="str">
        <f aca="false">IF($S1084="","",N($S1084)*N($T1084))</f>
        <v/>
      </c>
      <c r="V1084" s="18"/>
    </row>
    <row r="1085" customFormat="false" ht="15" hidden="false" customHeight="false" outlineLevel="0" collapsed="false">
      <c r="B1085" s="12" t="n">
        <v>1079</v>
      </c>
      <c r="C1085" s="36" t="str">
        <f aca="false">IF(商品マスタ!$C1084="","",商品マスタ!$C1084)</f>
        <v/>
      </c>
      <c r="D1085" s="12" t="str">
        <f aca="false">IF($C1085="","",商品マスタ!$D1084)</f>
        <v/>
      </c>
      <c r="E1085" s="12" t="str">
        <f aca="false">IF($C1085="","",商品マスタ!$G1084)</f>
        <v/>
      </c>
      <c r="F1085" s="12" t="str">
        <f aca="false">IF($C1085="","",IF(商品マスタ!$P1084="","理論",商品マスタ!$P1084))</f>
        <v/>
      </c>
      <c r="G1085" s="17" t="str">
        <f aca="false">IF($C1085="","",N(商品マスタ!$H1084))</f>
        <v/>
      </c>
      <c r="H1085" s="14"/>
      <c r="I1085" s="17" t="str">
        <f aca="false">IF($C1085="","",N($H1085)*N(商品マスタ!$N1084))</f>
        <v/>
      </c>
      <c r="J1085" s="17" t="str">
        <f aca="false">IF($C1085="","",N($I1085)-N($G1085))</f>
        <v/>
      </c>
      <c r="K1085" s="37" t="str">
        <f aca="false">IF($C1085="","",N(商品マスタ!$I1084))</f>
        <v/>
      </c>
      <c r="L1085" s="17" t="str">
        <f aca="false">IF($C1085="","",MAX(1,N(商品マスタ!$J1084)))</f>
        <v/>
      </c>
      <c r="M1085" s="38" t="str">
        <f aca="false">IF($C1085="","",N(TOP!$C$16)*N($K1085))</f>
        <v/>
      </c>
      <c r="N1085" s="17" t="str">
        <f aca="false">IF($C1085="","",ROUNDUP(N($M1085)/N($L1085),0))</f>
        <v/>
      </c>
      <c r="O1085" s="17" t="str">
        <f aca="false">IF($C1085="","",N(商品マスタ!$R1084))</f>
        <v/>
      </c>
      <c r="P1085" s="17" t="str">
        <f aca="false">IF($C1085="","",IF($F1085="理論",(N($O1085)+N($N1085))-N($G1085),(N($O1085)+N($N1085))-N($I1085)))</f>
        <v/>
      </c>
      <c r="Q1085" s="17" t="str">
        <f aca="false">IF($C1085="","",MAX(1,N(商品マスタ!$K1084)))</f>
        <v/>
      </c>
      <c r="R1085" s="39" t="str">
        <f aca="false">IF($C1085="","",IF(N($P1085)/N($Q1085)&lt;=0,"",ROUNDUP(N($P1085)/N($Q1085),0)))</f>
        <v/>
      </c>
      <c r="S1085" s="14"/>
      <c r="T1085" s="40" t="str">
        <f aca="false">IF($C1085="","",N(商品マスタ!$M1084))</f>
        <v/>
      </c>
      <c r="U1085" s="40" t="str">
        <f aca="false">IF($S1085="","",N($S1085)*N($T1085))</f>
        <v/>
      </c>
      <c r="V1085" s="18"/>
    </row>
    <row r="1086" customFormat="false" ht="15" hidden="false" customHeight="false" outlineLevel="0" collapsed="false">
      <c r="B1086" s="12" t="n">
        <v>1080</v>
      </c>
      <c r="C1086" s="36" t="str">
        <f aca="false">IF(商品マスタ!$C1085="","",商品マスタ!$C1085)</f>
        <v/>
      </c>
      <c r="D1086" s="12" t="str">
        <f aca="false">IF($C1086="","",商品マスタ!$D1085)</f>
        <v/>
      </c>
      <c r="E1086" s="12" t="str">
        <f aca="false">IF($C1086="","",商品マスタ!$G1085)</f>
        <v/>
      </c>
      <c r="F1086" s="12" t="str">
        <f aca="false">IF($C1086="","",IF(商品マスタ!$P1085="","理論",商品マスタ!$P1085))</f>
        <v/>
      </c>
      <c r="G1086" s="17" t="str">
        <f aca="false">IF($C1086="","",N(商品マスタ!$H1085))</f>
        <v/>
      </c>
      <c r="H1086" s="14"/>
      <c r="I1086" s="17" t="str">
        <f aca="false">IF($C1086="","",N($H1086)*N(商品マスタ!$N1085))</f>
        <v/>
      </c>
      <c r="J1086" s="17" t="str">
        <f aca="false">IF($C1086="","",N($I1086)-N($G1086))</f>
        <v/>
      </c>
      <c r="K1086" s="37" t="str">
        <f aca="false">IF($C1086="","",N(商品マスタ!$I1085))</f>
        <v/>
      </c>
      <c r="L1086" s="17" t="str">
        <f aca="false">IF($C1086="","",MAX(1,N(商品マスタ!$J1085)))</f>
        <v/>
      </c>
      <c r="M1086" s="38" t="str">
        <f aca="false">IF($C1086="","",N(TOP!$C$16)*N($K1086))</f>
        <v/>
      </c>
      <c r="N1086" s="17" t="str">
        <f aca="false">IF($C1086="","",ROUNDUP(N($M1086)/N($L1086),0))</f>
        <v/>
      </c>
      <c r="O1086" s="17" t="str">
        <f aca="false">IF($C1086="","",N(商品マスタ!$R1085))</f>
        <v/>
      </c>
      <c r="P1086" s="17" t="str">
        <f aca="false">IF($C1086="","",IF($F1086="理論",(N($O1086)+N($N1086))-N($G1086),(N($O1086)+N($N1086))-N($I1086)))</f>
        <v/>
      </c>
      <c r="Q1086" s="17" t="str">
        <f aca="false">IF($C1086="","",MAX(1,N(商品マスタ!$K1085)))</f>
        <v/>
      </c>
      <c r="R1086" s="39" t="str">
        <f aca="false">IF($C1086="","",IF(N($P1086)/N($Q1086)&lt;=0,"",ROUNDUP(N($P1086)/N($Q1086),0)))</f>
        <v/>
      </c>
      <c r="S1086" s="14"/>
      <c r="T1086" s="40" t="str">
        <f aca="false">IF($C1086="","",N(商品マスタ!$M1085))</f>
        <v/>
      </c>
      <c r="U1086" s="40" t="str">
        <f aca="false">IF($S1086="","",N($S1086)*N($T1086))</f>
        <v/>
      </c>
      <c r="V1086" s="18"/>
    </row>
    <row r="1087" customFormat="false" ht="15" hidden="false" customHeight="false" outlineLevel="0" collapsed="false">
      <c r="B1087" s="12" t="n">
        <v>1081</v>
      </c>
      <c r="C1087" s="36" t="str">
        <f aca="false">IF(商品マスタ!$C1086="","",商品マスタ!$C1086)</f>
        <v/>
      </c>
      <c r="D1087" s="12" t="str">
        <f aca="false">IF($C1087="","",商品マスタ!$D1086)</f>
        <v/>
      </c>
      <c r="E1087" s="12" t="str">
        <f aca="false">IF($C1087="","",商品マスタ!$G1086)</f>
        <v/>
      </c>
      <c r="F1087" s="12" t="str">
        <f aca="false">IF($C1087="","",IF(商品マスタ!$P1086="","理論",商品マスタ!$P1086))</f>
        <v/>
      </c>
      <c r="G1087" s="17" t="str">
        <f aca="false">IF($C1087="","",N(商品マスタ!$H1086))</f>
        <v/>
      </c>
      <c r="H1087" s="14"/>
      <c r="I1087" s="17" t="str">
        <f aca="false">IF($C1087="","",N($H1087)*N(商品マスタ!$N1086))</f>
        <v/>
      </c>
      <c r="J1087" s="17" t="str">
        <f aca="false">IF($C1087="","",N($I1087)-N($G1087))</f>
        <v/>
      </c>
      <c r="K1087" s="37" t="str">
        <f aca="false">IF($C1087="","",N(商品マスタ!$I1086))</f>
        <v/>
      </c>
      <c r="L1087" s="17" t="str">
        <f aca="false">IF($C1087="","",MAX(1,N(商品マスタ!$J1086)))</f>
        <v/>
      </c>
      <c r="M1087" s="38" t="str">
        <f aca="false">IF($C1087="","",N(TOP!$C$16)*N($K1087))</f>
        <v/>
      </c>
      <c r="N1087" s="17" t="str">
        <f aca="false">IF($C1087="","",ROUNDUP(N($M1087)/N($L1087),0))</f>
        <v/>
      </c>
      <c r="O1087" s="17" t="str">
        <f aca="false">IF($C1087="","",N(商品マスタ!$R1086))</f>
        <v/>
      </c>
      <c r="P1087" s="17" t="str">
        <f aca="false">IF($C1087="","",IF($F1087="理論",(N($O1087)+N($N1087))-N($G1087),(N($O1087)+N($N1087))-N($I1087)))</f>
        <v/>
      </c>
      <c r="Q1087" s="17" t="str">
        <f aca="false">IF($C1087="","",MAX(1,N(商品マスタ!$K1086)))</f>
        <v/>
      </c>
      <c r="R1087" s="39" t="str">
        <f aca="false">IF($C1087="","",IF(N($P1087)/N($Q1087)&lt;=0,"",ROUNDUP(N($P1087)/N($Q1087),0)))</f>
        <v/>
      </c>
      <c r="S1087" s="14"/>
      <c r="T1087" s="40" t="str">
        <f aca="false">IF($C1087="","",N(商品マスタ!$M1086))</f>
        <v/>
      </c>
      <c r="U1087" s="40" t="str">
        <f aca="false">IF($S1087="","",N($S1087)*N($T1087))</f>
        <v/>
      </c>
      <c r="V1087" s="18"/>
    </row>
    <row r="1088" customFormat="false" ht="15" hidden="false" customHeight="false" outlineLevel="0" collapsed="false">
      <c r="B1088" s="12" t="n">
        <v>1082</v>
      </c>
      <c r="C1088" s="36" t="str">
        <f aca="false">IF(商品マスタ!$C1087="","",商品マスタ!$C1087)</f>
        <v/>
      </c>
      <c r="D1088" s="12" t="str">
        <f aca="false">IF($C1088="","",商品マスタ!$D1087)</f>
        <v/>
      </c>
      <c r="E1088" s="12" t="str">
        <f aca="false">IF($C1088="","",商品マスタ!$G1087)</f>
        <v/>
      </c>
      <c r="F1088" s="12" t="str">
        <f aca="false">IF($C1088="","",IF(商品マスタ!$P1087="","理論",商品マスタ!$P1087))</f>
        <v/>
      </c>
      <c r="G1088" s="17" t="str">
        <f aca="false">IF($C1088="","",N(商品マスタ!$H1087))</f>
        <v/>
      </c>
      <c r="H1088" s="14"/>
      <c r="I1088" s="17" t="str">
        <f aca="false">IF($C1088="","",N($H1088)*N(商品マスタ!$N1087))</f>
        <v/>
      </c>
      <c r="J1088" s="17" t="str">
        <f aca="false">IF($C1088="","",N($I1088)-N($G1088))</f>
        <v/>
      </c>
      <c r="K1088" s="37" t="str">
        <f aca="false">IF($C1088="","",N(商品マスタ!$I1087))</f>
        <v/>
      </c>
      <c r="L1088" s="17" t="str">
        <f aca="false">IF($C1088="","",MAX(1,N(商品マスタ!$J1087)))</f>
        <v/>
      </c>
      <c r="M1088" s="38" t="str">
        <f aca="false">IF($C1088="","",N(TOP!$C$16)*N($K1088))</f>
        <v/>
      </c>
      <c r="N1088" s="17" t="str">
        <f aca="false">IF($C1088="","",ROUNDUP(N($M1088)/N($L1088),0))</f>
        <v/>
      </c>
      <c r="O1088" s="17" t="str">
        <f aca="false">IF($C1088="","",N(商品マスタ!$R1087))</f>
        <v/>
      </c>
      <c r="P1088" s="17" t="str">
        <f aca="false">IF($C1088="","",IF($F1088="理論",(N($O1088)+N($N1088))-N($G1088),(N($O1088)+N($N1088))-N($I1088)))</f>
        <v/>
      </c>
      <c r="Q1088" s="17" t="str">
        <f aca="false">IF($C1088="","",MAX(1,N(商品マスタ!$K1087)))</f>
        <v/>
      </c>
      <c r="R1088" s="39" t="str">
        <f aca="false">IF($C1088="","",IF(N($P1088)/N($Q1088)&lt;=0,"",ROUNDUP(N($P1088)/N($Q1088),0)))</f>
        <v/>
      </c>
      <c r="S1088" s="14"/>
      <c r="T1088" s="40" t="str">
        <f aca="false">IF($C1088="","",N(商品マスタ!$M1087))</f>
        <v/>
      </c>
      <c r="U1088" s="40" t="str">
        <f aca="false">IF($S1088="","",N($S1088)*N($T1088))</f>
        <v/>
      </c>
      <c r="V1088" s="18"/>
    </row>
    <row r="1089" customFormat="false" ht="15" hidden="false" customHeight="false" outlineLevel="0" collapsed="false">
      <c r="B1089" s="12" t="n">
        <v>1083</v>
      </c>
      <c r="C1089" s="36" t="str">
        <f aca="false">IF(商品マスタ!$C1088="","",商品マスタ!$C1088)</f>
        <v/>
      </c>
      <c r="D1089" s="12" t="str">
        <f aca="false">IF($C1089="","",商品マスタ!$D1088)</f>
        <v/>
      </c>
      <c r="E1089" s="12" t="str">
        <f aca="false">IF($C1089="","",商品マスタ!$G1088)</f>
        <v/>
      </c>
      <c r="F1089" s="12" t="str">
        <f aca="false">IF($C1089="","",IF(商品マスタ!$P1088="","理論",商品マスタ!$P1088))</f>
        <v/>
      </c>
      <c r="G1089" s="17" t="str">
        <f aca="false">IF($C1089="","",N(商品マスタ!$H1088))</f>
        <v/>
      </c>
      <c r="H1089" s="14"/>
      <c r="I1089" s="17" t="str">
        <f aca="false">IF($C1089="","",N($H1089)*N(商品マスタ!$N1088))</f>
        <v/>
      </c>
      <c r="J1089" s="17" t="str">
        <f aca="false">IF($C1089="","",N($I1089)-N($G1089))</f>
        <v/>
      </c>
      <c r="K1089" s="37" t="str">
        <f aca="false">IF($C1089="","",N(商品マスタ!$I1088))</f>
        <v/>
      </c>
      <c r="L1089" s="17" t="str">
        <f aca="false">IF($C1089="","",MAX(1,N(商品マスタ!$J1088)))</f>
        <v/>
      </c>
      <c r="M1089" s="38" t="str">
        <f aca="false">IF($C1089="","",N(TOP!$C$16)*N($K1089))</f>
        <v/>
      </c>
      <c r="N1089" s="17" t="str">
        <f aca="false">IF($C1089="","",ROUNDUP(N($M1089)/N($L1089),0))</f>
        <v/>
      </c>
      <c r="O1089" s="17" t="str">
        <f aca="false">IF($C1089="","",N(商品マスタ!$R1088))</f>
        <v/>
      </c>
      <c r="P1089" s="17" t="str">
        <f aca="false">IF($C1089="","",IF($F1089="理論",(N($O1089)+N($N1089))-N($G1089),(N($O1089)+N($N1089))-N($I1089)))</f>
        <v/>
      </c>
      <c r="Q1089" s="17" t="str">
        <f aca="false">IF($C1089="","",MAX(1,N(商品マスタ!$K1088)))</f>
        <v/>
      </c>
      <c r="R1089" s="39" t="str">
        <f aca="false">IF($C1089="","",IF(N($P1089)/N($Q1089)&lt;=0,"",ROUNDUP(N($P1089)/N($Q1089),0)))</f>
        <v/>
      </c>
      <c r="S1089" s="14"/>
      <c r="T1089" s="40" t="str">
        <f aca="false">IF($C1089="","",N(商品マスタ!$M1088))</f>
        <v/>
      </c>
      <c r="U1089" s="40" t="str">
        <f aca="false">IF($S1089="","",N($S1089)*N($T1089))</f>
        <v/>
      </c>
      <c r="V1089" s="18"/>
    </row>
    <row r="1090" customFormat="false" ht="15" hidden="false" customHeight="false" outlineLevel="0" collapsed="false">
      <c r="B1090" s="12" t="n">
        <v>1084</v>
      </c>
      <c r="C1090" s="36" t="str">
        <f aca="false">IF(商品マスタ!$C1089="","",商品マスタ!$C1089)</f>
        <v/>
      </c>
      <c r="D1090" s="12" t="str">
        <f aca="false">IF($C1090="","",商品マスタ!$D1089)</f>
        <v/>
      </c>
      <c r="E1090" s="12" t="str">
        <f aca="false">IF($C1090="","",商品マスタ!$G1089)</f>
        <v/>
      </c>
      <c r="F1090" s="12" t="str">
        <f aca="false">IF($C1090="","",IF(商品マスタ!$P1089="","理論",商品マスタ!$P1089))</f>
        <v/>
      </c>
      <c r="G1090" s="17" t="str">
        <f aca="false">IF($C1090="","",N(商品マスタ!$H1089))</f>
        <v/>
      </c>
      <c r="H1090" s="14"/>
      <c r="I1090" s="17" t="str">
        <f aca="false">IF($C1090="","",N($H1090)*N(商品マスタ!$N1089))</f>
        <v/>
      </c>
      <c r="J1090" s="17" t="str">
        <f aca="false">IF($C1090="","",N($I1090)-N($G1090))</f>
        <v/>
      </c>
      <c r="K1090" s="37" t="str">
        <f aca="false">IF($C1090="","",N(商品マスタ!$I1089))</f>
        <v/>
      </c>
      <c r="L1090" s="17" t="str">
        <f aca="false">IF($C1090="","",MAX(1,N(商品マスタ!$J1089)))</f>
        <v/>
      </c>
      <c r="M1090" s="38" t="str">
        <f aca="false">IF($C1090="","",N(TOP!$C$16)*N($K1090))</f>
        <v/>
      </c>
      <c r="N1090" s="17" t="str">
        <f aca="false">IF($C1090="","",ROUNDUP(N($M1090)/N($L1090),0))</f>
        <v/>
      </c>
      <c r="O1090" s="17" t="str">
        <f aca="false">IF($C1090="","",N(商品マスタ!$R1089))</f>
        <v/>
      </c>
      <c r="P1090" s="17" t="str">
        <f aca="false">IF($C1090="","",IF($F1090="理論",(N($O1090)+N($N1090))-N($G1090),(N($O1090)+N($N1090))-N($I1090)))</f>
        <v/>
      </c>
      <c r="Q1090" s="17" t="str">
        <f aca="false">IF($C1090="","",MAX(1,N(商品マスタ!$K1089)))</f>
        <v/>
      </c>
      <c r="R1090" s="39" t="str">
        <f aca="false">IF($C1090="","",IF(N($P1090)/N($Q1090)&lt;=0,"",ROUNDUP(N($P1090)/N($Q1090),0)))</f>
        <v/>
      </c>
      <c r="S1090" s="14"/>
      <c r="T1090" s="40" t="str">
        <f aca="false">IF($C1090="","",N(商品マスタ!$M1089))</f>
        <v/>
      </c>
      <c r="U1090" s="40" t="str">
        <f aca="false">IF($S1090="","",N($S1090)*N($T1090))</f>
        <v/>
      </c>
      <c r="V1090" s="18"/>
    </row>
    <row r="1091" customFormat="false" ht="15" hidden="false" customHeight="false" outlineLevel="0" collapsed="false">
      <c r="B1091" s="12" t="n">
        <v>1085</v>
      </c>
      <c r="C1091" s="36" t="str">
        <f aca="false">IF(商品マスタ!$C1090="","",商品マスタ!$C1090)</f>
        <v/>
      </c>
      <c r="D1091" s="12" t="str">
        <f aca="false">IF($C1091="","",商品マスタ!$D1090)</f>
        <v/>
      </c>
      <c r="E1091" s="12" t="str">
        <f aca="false">IF($C1091="","",商品マスタ!$G1090)</f>
        <v/>
      </c>
      <c r="F1091" s="12" t="str">
        <f aca="false">IF($C1091="","",IF(商品マスタ!$P1090="","理論",商品マスタ!$P1090))</f>
        <v/>
      </c>
      <c r="G1091" s="17" t="str">
        <f aca="false">IF($C1091="","",N(商品マスタ!$H1090))</f>
        <v/>
      </c>
      <c r="H1091" s="14"/>
      <c r="I1091" s="17" t="str">
        <f aca="false">IF($C1091="","",N($H1091)*N(商品マスタ!$N1090))</f>
        <v/>
      </c>
      <c r="J1091" s="17" t="str">
        <f aca="false">IF($C1091="","",N($I1091)-N($G1091))</f>
        <v/>
      </c>
      <c r="K1091" s="37" t="str">
        <f aca="false">IF($C1091="","",N(商品マスタ!$I1090))</f>
        <v/>
      </c>
      <c r="L1091" s="17" t="str">
        <f aca="false">IF($C1091="","",MAX(1,N(商品マスタ!$J1090)))</f>
        <v/>
      </c>
      <c r="M1091" s="38" t="str">
        <f aca="false">IF($C1091="","",N(TOP!$C$16)*N($K1091))</f>
        <v/>
      </c>
      <c r="N1091" s="17" t="str">
        <f aca="false">IF($C1091="","",ROUNDUP(N($M1091)/N($L1091),0))</f>
        <v/>
      </c>
      <c r="O1091" s="17" t="str">
        <f aca="false">IF($C1091="","",N(商品マスタ!$R1090))</f>
        <v/>
      </c>
      <c r="P1091" s="17" t="str">
        <f aca="false">IF($C1091="","",IF($F1091="理論",(N($O1091)+N($N1091))-N($G1091),(N($O1091)+N($N1091))-N($I1091)))</f>
        <v/>
      </c>
      <c r="Q1091" s="17" t="str">
        <f aca="false">IF($C1091="","",MAX(1,N(商品マスタ!$K1090)))</f>
        <v/>
      </c>
      <c r="R1091" s="39" t="str">
        <f aca="false">IF($C1091="","",IF(N($P1091)/N($Q1091)&lt;=0,"",ROUNDUP(N($P1091)/N($Q1091),0)))</f>
        <v/>
      </c>
      <c r="S1091" s="14"/>
      <c r="T1091" s="40" t="str">
        <f aca="false">IF($C1091="","",N(商品マスタ!$M1090))</f>
        <v/>
      </c>
      <c r="U1091" s="40" t="str">
        <f aca="false">IF($S1091="","",N($S1091)*N($T1091))</f>
        <v/>
      </c>
      <c r="V1091" s="18"/>
    </row>
    <row r="1092" customFormat="false" ht="15" hidden="false" customHeight="false" outlineLevel="0" collapsed="false">
      <c r="B1092" s="12" t="n">
        <v>1086</v>
      </c>
      <c r="C1092" s="36" t="str">
        <f aca="false">IF(商品マスタ!$C1091="","",商品マスタ!$C1091)</f>
        <v/>
      </c>
      <c r="D1092" s="12" t="str">
        <f aca="false">IF($C1092="","",商品マスタ!$D1091)</f>
        <v/>
      </c>
      <c r="E1092" s="12" t="str">
        <f aca="false">IF($C1092="","",商品マスタ!$G1091)</f>
        <v/>
      </c>
      <c r="F1092" s="12" t="str">
        <f aca="false">IF($C1092="","",IF(商品マスタ!$P1091="","理論",商品マスタ!$P1091))</f>
        <v/>
      </c>
      <c r="G1092" s="17" t="str">
        <f aca="false">IF($C1092="","",N(商品マスタ!$H1091))</f>
        <v/>
      </c>
      <c r="H1092" s="14"/>
      <c r="I1092" s="17" t="str">
        <f aca="false">IF($C1092="","",N($H1092)*N(商品マスタ!$N1091))</f>
        <v/>
      </c>
      <c r="J1092" s="17" t="str">
        <f aca="false">IF($C1092="","",N($I1092)-N($G1092))</f>
        <v/>
      </c>
      <c r="K1092" s="37" t="str">
        <f aca="false">IF($C1092="","",N(商品マスタ!$I1091))</f>
        <v/>
      </c>
      <c r="L1092" s="17" t="str">
        <f aca="false">IF($C1092="","",MAX(1,N(商品マスタ!$J1091)))</f>
        <v/>
      </c>
      <c r="M1092" s="38" t="str">
        <f aca="false">IF($C1092="","",N(TOP!$C$16)*N($K1092))</f>
        <v/>
      </c>
      <c r="N1092" s="17" t="str">
        <f aca="false">IF($C1092="","",ROUNDUP(N($M1092)/N($L1092),0))</f>
        <v/>
      </c>
      <c r="O1092" s="17" t="str">
        <f aca="false">IF($C1092="","",N(商品マスタ!$R1091))</f>
        <v/>
      </c>
      <c r="P1092" s="17" t="str">
        <f aca="false">IF($C1092="","",IF($F1092="理論",(N($O1092)+N($N1092))-N($G1092),(N($O1092)+N($N1092))-N($I1092)))</f>
        <v/>
      </c>
      <c r="Q1092" s="17" t="str">
        <f aca="false">IF($C1092="","",MAX(1,N(商品マスタ!$K1091)))</f>
        <v/>
      </c>
      <c r="R1092" s="39" t="str">
        <f aca="false">IF($C1092="","",IF(N($P1092)/N($Q1092)&lt;=0,"",ROUNDUP(N($P1092)/N($Q1092),0)))</f>
        <v/>
      </c>
      <c r="S1092" s="14"/>
      <c r="T1092" s="40" t="str">
        <f aca="false">IF($C1092="","",N(商品マスタ!$M1091))</f>
        <v/>
      </c>
      <c r="U1092" s="40" t="str">
        <f aca="false">IF($S1092="","",N($S1092)*N($T1092))</f>
        <v/>
      </c>
      <c r="V1092" s="18"/>
    </row>
    <row r="1093" customFormat="false" ht="15" hidden="false" customHeight="false" outlineLevel="0" collapsed="false">
      <c r="B1093" s="12" t="n">
        <v>1087</v>
      </c>
      <c r="C1093" s="36" t="str">
        <f aca="false">IF(商品マスタ!$C1092="","",商品マスタ!$C1092)</f>
        <v/>
      </c>
      <c r="D1093" s="12" t="str">
        <f aca="false">IF($C1093="","",商品マスタ!$D1092)</f>
        <v/>
      </c>
      <c r="E1093" s="12" t="str">
        <f aca="false">IF($C1093="","",商品マスタ!$G1092)</f>
        <v/>
      </c>
      <c r="F1093" s="12" t="str">
        <f aca="false">IF($C1093="","",IF(商品マスタ!$P1092="","理論",商品マスタ!$P1092))</f>
        <v/>
      </c>
      <c r="G1093" s="17" t="str">
        <f aca="false">IF($C1093="","",N(商品マスタ!$H1092))</f>
        <v/>
      </c>
      <c r="H1093" s="14"/>
      <c r="I1093" s="17" t="str">
        <f aca="false">IF($C1093="","",N($H1093)*N(商品マスタ!$N1092))</f>
        <v/>
      </c>
      <c r="J1093" s="17" t="str">
        <f aca="false">IF($C1093="","",N($I1093)-N($G1093))</f>
        <v/>
      </c>
      <c r="K1093" s="37" t="str">
        <f aca="false">IF($C1093="","",N(商品マスタ!$I1092))</f>
        <v/>
      </c>
      <c r="L1093" s="17" t="str">
        <f aca="false">IF($C1093="","",MAX(1,N(商品マスタ!$J1092)))</f>
        <v/>
      </c>
      <c r="M1093" s="38" t="str">
        <f aca="false">IF($C1093="","",N(TOP!$C$16)*N($K1093))</f>
        <v/>
      </c>
      <c r="N1093" s="17" t="str">
        <f aca="false">IF($C1093="","",ROUNDUP(N($M1093)/N($L1093),0))</f>
        <v/>
      </c>
      <c r="O1093" s="17" t="str">
        <f aca="false">IF($C1093="","",N(商品マスタ!$R1092))</f>
        <v/>
      </c>
      <c r="P1093" s="17" t="str">
        <f aca="false">IF($C1093="","",IF($F1093="理論",(N($O1093)+N($N1093))-N($G1093),(N($O1093)+N($N1093))-N($I1093)))</f>
        <v/>
      </c>
      <c r="Q1093" s="17" t="str">
        <f aca="false">IF($C1093="","",MAX(1,N(商品マスタ!$K1092)))</f>
        <v/>
      </c>
      <c r="R1093" s="39" t="str">
        <f aca="false">IF($C1093="","",IF(N($P1093)/N($Q1093)&lt;=0,"",ROUNDUP(N($P1093)/N($Q1093),0)))</f>
        <v/>
      </c>
      <c r="S1093" s="14"/>
      <c r="T1093" s="40" t="str">
        <f aca="false">IF($C1093="","",N(商品マスタ!$M1092))</f>
        <v/>
      </c>
      <c r="U1093" s="40" t="str">
        <f aca="false">IF($S1093="","",N($S1093)*N($T1093))</f>
        <v/>
      </c>
      <c r="V1093" s="18"/>
    </row>
    <row r="1094" customFormat="false" ht="15" hidden="false" customHeight="false" outlineLevel="0" collapsed="false">
      <c r="B1094" s="12" t="n">
        <v>1088</v>
      </c>
      <c r="C1094" s="36" t="str">
        <f aca="false">IF(商品マスタ!$C1093="","",商品マスタ!$C1093)</f>
        <v/>
      </c>
      <c r="D1094" s="12" t="str">
        <f aca="false">IF($C1094="","",商品マスタ!$D1093)</f>
        <v/>
      </c>
      <c r="E1094" s="12" t="str">
        <f aca="false">IF($C1094="","",商品マスタ!$G1093)</f>
        <v/>
      </c>
      <c r="F1094" s="12" t="str">
        <f aca="false">IF($C1094="","",IF(商品マスタ!$P1093="","理論",商品マスタ!$P1093))</f>
        <v/>
      </c>
      <c r="G1094" s="17" t="str">
        <f aca="false">IF($C1094="","",N(商品マスタ!$H1093))</f>
        <v/>
      </c>
      <c r="H1094" s="14"/>
      <c r="I1094" s="17" t="str">
        <f aca="false">IF($C1094="","",N($H1094)*N(商品マスタ!$N1093))</f>
        <v/>
      </c>
      <c r="J1094" s="17" t="str">
        <f aca="false">IF($C1094="","",N($I1094)-N($G1094))</f>
        <v/>
      </c>
      <c r="K1094" s="37" t="str">
        <f aca="false">IF($C1094="","",N(商品マスタ!$I1093))</f>
        <v/>
      </c>
      <c r="L1094" s="17" t="str">
        <f aca="false">IF($C1094="","",MAX(1,N(商品マスタ!$J1093)))</f>
        <v/>
      </c>
      <c r="M1094" s="38" t="str">
        <f aca="false">IF($C1094="","",N(TOP!$C$16)*N($K1094))</f>
        <v/>
      </c>
      <c r="N1094" s="17" t="str">
        <f aca="false">IF($C1094="","",ROUNDUP(N($M1094)/N($L1094),0))</f>
        <v/>
      </c>
      <c r="O1094" s="17" t="str">
        <f aca="false">IF($C1094="","",N(商品マスタ!$R1093))</f>
        <v/>
      </c>
      <c r="P1094" s="17" t="str">
        <f aca="false">IF($C1094="","",IF($F1094="理論",(N($O1094)+N($N1094))-N($G1094),(N($O1094)+N($N1094))-N($I1094)))</f>
        <v/>
      </c>
      <c r="Q1094" s="17" t="str">
        <f aca="false">IF($C1094="","",MAX(1,N(商品マスタ!$K1093)))</f>
        <v/>
      </c>
      <c r="R1094" s="39" t="str">
        <f aca="false">IF($C1094="","",IF(N($P1094)/N($Q1094)&lt;=0,"",ROUNDUP(N($P1094)/N($Q1094),0)))</f>
        <v/>
      </c>
      <c r="S1094" s="14"/>
      <c r="T1094" s="40" t="str">
        <f aca="false">IF($C1094="","",N(商品マスタ!$M1093))</f>
        <v/>
      </c>
      <c r="U1094" s="40" t="str">
        <f aca="false">IF($S1094="","",N($S1094)*N($T1094))</f>
        <v/>
      </c>
      <c r="V1094" s="18"/>
    </row>
    <row r="1095" customFormat="false" ht="15" hidden="false" customHeight="false" outlineLevel="0" collapsed="false">
      <c r="B1095" s="12" t="n">
        <v>1089</v>
      </c>
      <c r="C1095" s="36" t="str">
        <f aca="false">IF(商品マスタ!$C1094="","",商品マスタ!$C1094)</f>
        <v/>
      </c>
      <c r="D1095" s="12" t="str">
        <f aca="false">IF($C1095="","",商品マスタ!$D1094)</f>
        <v/>
      </c>
      <c r="E1095" s="12" t="str">
        <f aca="false">IF($C1095="","",商品マスタ!$G1094)</f>
        <v/>
      </c>
      <c r="F1095" s="12" t="str">
        <f aca="false">IF($C1095="","",IF(商品マスタ!$P1094="","理論",商品マスタ!$P1094))</f>
        <v/>
      </c>
      <c r="G1095" s="17" t="str">
        <f aca="false">IF($C1095="","",N(商品マスタ!$H1094))</f>
        <v/>
      </c>
      <c r="H1095" s="14"/>
      <c r="I1095" s="17" t="str">
        <f aca="false">IF($C1095="","",N($H1095)*N(商品マスタ!$N1094))</f>
        <v/>
      </c>
      <c r="J1095" s="17" t="str">
        <f aca="false">IF($C1095="","",N($I1095)-N($G1095))</f>
        <v/>
      </c>
      <c r="K1095" s="37" t="str">
        <f aca="false">IF($C1095="","",N(商品マスタ!$I1094))</f>
        <v/>
      </c>
      <c r="L1095" s="17" t="str">
        <f aca="false">IF($C1095="","",MAX(1,N(商品マスタ!$J1094)))</f>
        <v/>
      </c>
      <c r="M1095" s="38" t="str">
        <f aca="false">IF($C1095="","",N(TOP!$C$16)*N($K1095))</f>
        <v/>
      </c>
      <c r="N1095" s="17" t="str">
        <f aca="false">IF($C1095="","",ROUNDUP(N($M1095)/N($L1095),0))</f>
        <v/>
      </c>
      <c r="O1095" s="17" t="str">
        <f aca="false">IF($C1095="","",N(商品マスタ!$R1094))</f>
        <v/>
      </c>
      <c r="P1095" s="17" t="str">
        <f aca="false">IF($C1095="","",IF($F1095="理論",(N($O1095)+N($N1095))-N($G1095),(N($O1095)+N($N1095))-N($I1095)))</f>
        <v/>
      </c>
      <c r="Q1095" s="17" t="str">
        <f aca="false">IF($C1095="","",MAX(1,N(商品マスタ!$K1094)))</f>
        <v/>
      </c>
      <c r="R1095" s="39" t="str">
        <f aca="false">IF($C1095="","",IF(N($P1095)/N($Q1095)&lt;=0,"",ROUNDUP(N($P1095)/N($Q1095),0)))</f>
        <v/>
      </c>
      <c r="S1095" s="14"/>
      <c r="T1095" s="40" t="str">
        <f aca="false">IF($C1095="","",N(商品マスタ!$M1094))</f>
        <v/>
      </c>
      <c r="U1095" s="40" t="str">
        <f aca="false">IF($S1095="","",N($S1095)*N($T1095))</f>
        <v/>
      </c>
      <c r="V1095" s="18"/>
    </row>
    <row r="1096" customFormat="false" ht="15" hidden="false" customHeight="false" outlineLevel="0" collapsed="false">
      <c r="B1096" s="12" t="n">
        <v>1090</v>
      </c>
      <c r="C1096" s="36" t="str">
        <f aca="false">IF(商品マスタ!$C1095="","",商品マスタ!$C1095)</f>
        <v/>
      </c>
      <c r="D1096" s="12" t="str">
        <f aca="false">IF($C1096="","",商品マスタ!$D1095)</f>
        <v/>
      </c>
      <c r="E1096" s="12" t="str">
        <f aca="false">IF($C1096="","",商品マスタ!$G1095)</f>
        <v/>
      </c>
      <c r="F1096" s="12" t="str">
        <f aca="false">IF($C1096="","",IF(商品マスタ!$P1095="","理論",商品マスタ!$P1095))</f>
        <v/>
      </c>
      <c r="G1096" s="17" t="str">
        <f aca="false">IF($C1096="","",N(商品マスタ!$H1095))</f>
        <v/>
      </c>
      <c r="H1096" s="14"/>
      <c r="I1096" s="17" t="str">
        <f aca="false">IF($C1096="","",N($H1096)*N(商品マスタ!$N1095))</f>
        <v/>
      </c>
      <c r="J1096" s="17" t="str">
        <f aca="false">IF($C1096="","",N($I1096)-N($G1096))</f>
        <v/>
      </c>
      <c r="K1096" s="37" t="str">
        <f aca="false">IF($C1096="","",N(商品マスタ!$I1095))</f>
        <v/>
      </c>
      <c r="L1096" s="17" t="str">
        <f aca="false">IF($C1096="","",MAX(1,N(商品マスタ!$J1095)))</f>
        <v/>
      </c>
      <c r="M1096" s="38" t="str">
        <f aca="false">IF($C1096="","",N(TOP!$C$16)*N($K1096))</f>
        <v/>
      </c>
      <c r="N1096" s="17" t="str">
        <f aca="false">IF($C1096="","",ROUNDUP(N($M1096)/N($L1096),0))</f>
        <v/>
      </c>
      <c r="O1096" s="17" t="str">
        <f aca="false">IF($C1096="","",N(商品マスタ!$R1095))</f>
        <v/>
      </c>
      <c r="P1096" s="17" t="str">
        <f aca="false">IF($C1096="","",IF($F1096="理論",(N($O1096)+N($N1096))-N($G1096),(N($O1096)+N($N1096))-N($I1096)))</f>
        <v/>
      </c>
      <c r="Q1096" s="17" t="str">
        <f aca="false">IF($C1096="","",MAX(1,N(商品マスタ!$K1095)))</f>
        <v/>
      </c>
      <c r="R1096" s="39" t="str">
        <f aca="false">IF($C1096="","",IF(N($P1096)/N($Q1096)&lt;=0,"",ROUNDUP(N($P1096)/N($Q1096),0)))</f>
        <v/>
      </c>
      <c r="S1096" s="14"/>
      <c r="T1096" s="40" t="str">
        <f aca="false">IF($C1096="","",N(商品マスタ!$M1095))</f>
        <v/>
      </c>
      <c r="U1096" s="40" t="str">
        <f aca="false">IF($S1096="","",N($S1096)*N($T1096))</f>
        <v/>
      </c>
      <c r="V1096" s="18"/>
    </row>
    <row r="1097" customFormat="false" ht="15" hidden="false" customHeight="false" outlineLevel="0" collapsed="false">
      <c r="B1097" s="12" t="n">
        <v>1091</v>
      </c>
      <c r="C1097" s="36" t="str">
        <f aca="false">IF(商品マスタ!$C1096="","",商品マスタ!$C1096)</f>
        <v/>
      </c>
      <c r="D1097" s="12" t="str">
        <f aca="false">IF($C1097="","",商品マスタ!$D1096)</f>
        <v/>
      </c>
      <c r="E1097" s="12" t="str">
        <f aca="false">IF($C1097="","",商品マスタ!$G1096)</f>
        <v/>
      </c>
      <c r="F1097" s="12" t="str">
        <f aca="false">IF($C1097="","",IF(商品マスタ!$P1096="","理論",商品マスタ!$P1096))</f>
        <v/>
      </c>
      <c r="G1097" s="17" t="str">
        <f aca="false">IF($C1097="","",N(商品マスタ!$H1096))</f>
        <v/>
      </c>
      <c r="H1097" s="14"/>
      <c r="I1097" s="17" t="str">
        <f aca="false">IF($C1097="","",N($H1097)*N(商品マスタ!$N1096))</f>
        <v/>
      </c>
      <c r="J1097" s="17" t="str">
        <f aca="false">IF($C1097="","",N($I1097)-N($G1097))</f>
        <v/>
      </c>
      <c r="K1097" s="37" t="str">
        <f aca="false">IF($C1097="","",N(商品マスタ!$I1096))</f>
        <v/>
      </c>
      <c r="L1097" s="17" t="str">
        <f aca="false">IF($C1097="","",MAX(1,N(商品マスタ!$J1096)))</f>
        <v/>
      </c>
      <c r="M1097" s="38" t="str">
        <f aca="false">IF($C1097="","",N(TOP!$C$16)*N($K1097))</f>
        <v/>
      </c>
      <c r="N1097" s="17" t="str">
        <f aca="false">IF($C1097="","",ROUNDUP(N($M1097)/N($L1097),0))</f>
        <v/>
      </c>
      <c r="O1097" s="17" t="str">
        <f aca="false">IF($C1097="","",N(商品マスタ!$R1096))</f>
        <v/>
      </c>
      <c r="P1097" s="17" t="str">
        <f aca="false">IF($C1097="","",IF($F1097="理論",(N($O1097)+N($N1097))-N($G1097),(N($O1097)+N($N1097))-N($I1097)))</f>
        <v/>
      </c>
      <c r="Q1097" s="17" t="str">
        <f aca="false">IF($C1097="","",MAX(1,N(商品マスタ!$K1096)))</f>
        <v/>
      </c>
      <c r="R1097" s="39" t="str">
        <f aca="false">IF($C1097="","",IF(N($P1097)/N($Q1097)&lt;=0,"",ROUNDUP(N($P1097)/N($Q1097),0)))</f>
        <v/>
      </c>
      <c r="S1097" s="14"/>
      <c r="T1097" s="40" t="str">
        <f aca="false">IF($C1097="","",N(商品マスタ!$M1096))</f>
        <v/>
      </c>
      <c r="U1097" s="40" t="str">
        <f aca="false">IF($S1097="","",N($S1097)*N($T1097))</f>
        <v/>
      </c>
      <c r="V1097" s="18"/>
    </row>
    <row r="1098" customFormat="false" ht="15" hidden="false" customHeight="false" outlineLevel="0" collapsed="false">
      <c r="B1098" s="12" t="n">
        <v>1092</v>
      </c>
      <c r="C1098" s="36" t="str">
        <f aca="false">IF(商品マスタ!$C1097="","",商品マスタ!$C1097)</f>
        <v/>
      </c>
      <c r="D1098" s="12" t="str">
        <f aca="false">IF($C1098="","",商品マスタ!$D1097)</f>
        <v/>
      </c>
      <c r="E1098" s="12" t="str">
        <f aca="false">IF($C1098="","",商品マスタ!$G1097)</f>
        <v/>
      </c>
      <c r="F1098" s="12" t="str">
        <f aca="false">IF($C1098="","",IF(商品マスタ!$P1097="","理論",商品マスタ!$P1097))</f>
        <v/>
      </c>
      <c r="G1098" s="17" t="str">
        <f aca="false">IF($C1098="","",N(商品マスタ!$H1097))</f>
        <v/>
      </c>
      <c r="H1098" s="14"/>
      <c r="I1098" s="17" t="str">
        <f aca="false">IF($C1098="","",N($H1098)*N(商品マスタ!$N1097))</f>
        <v/>
      </c>
      <c r="J1098" s="17" t="str">
        <f aca="false">IF($C1098="","",N($I1098)-N($G1098))</f>
        <v/>
      </c>
      <c r="K1098" s="37" t="str">
        <f aca="false">IF($C1098="","",N(商品マスタ!$I1097))</f>
        <v/>
      </c>
      <c r="L1098" s="17" t="str">
        <f aca="false">IF($C1098="","",MAX(1,N(商品マスタ!$J1097)))</f>
        <v/>
      </c>
      <c r="M1098" s="38" t="str">
        <f aca="false">IF($C1098="","",N(TOP!$C$16)*N($K1098))</f>
        <v/>
      </c>
      <c r="N1098" s="17" t="str">
        <f aca="false">IF($C1098="","",ROUNDUP(N($M1098)/N($L1098),0))</f>
        <v/>
      </c>
      <c r="O1098" s="17" t="str">
        <f aca="false">IF($C1098="","",N(商品マスタ!$R1097))</f>
        <v/>
      </c>
      <c r="P1098" s="17" t="str">
        <f aca="false">IF($C1098="","",IF($F1098="理論",(N($O1098)+N($N1098))-N($G1098),(N($O1098)+N($N1098))-N($I1098)))</f>
        <v/>
      </c>
      <c r="Q1098" s="17" t="str">
        <f aca="false">IF($C1098="","",MAX(1,N(商品マスタ!$K1097)))</f>
        <v/>
      </c>
      <c r="R1098" s="39" t="str">
        <f aca="false">IF($C1098="","",IF(N($P1098)/N($Q1098)&lt;=0,"",ROUNDUP(N($P1098)/N($Q1098),0)))</f>
        <v/>
      </c>
      <c r="S1098" s="14"/>
      <c r="T1098" s="40" t="str">
        <f aca="false">IF($C1098="","",N(商品マスタ!$M1097))</f>
        <v/>
      </c>
      <c r="U1098" s="40" t="str">
        <f aca="false">IF($S1098="","",N($S1098)*N($T1098))</f>
        <v/>
      </c>
      <c r="V1098" s="18"/>
    </row>
    <row r="1099" customFormat="false" ht="15" hidden="false" customHeight="false" outlineLevel="0" collapsed="false">
      <c r="B1099" s="12" t="n">
        <v>1093</v>
      </c>
      <c r="C1099" s="36" t="str">
        <f aca="false">IF(商品マスタ!$C1098="","",商品マスタ!$C1098)</f>
        <v/>
      </c>
      <c r="D1099" s="12" t="str">
        <f aca="false">IF($C1099="","",商品マスタ!$D1098)</f>
        <v/>
      </c>
      <c r="E1099" s="12" t="str">
        <f aca="false">IF($C1099="","",商品マスタ!$G1098)</f>
        <v/>
      </c>
      <c r="F1099" s="12" t="str">
        <f aca="false">IF($C1099="","",IF(商品マスタ!$P1098="","理論",商品マスタ!$P1098))</f>
        <v/>
      </c>
      <c r="G1099" s="17" t="str">
        <f aca="false">IF($C1099="","",N(商品マスタ!$H1098))</f>
        <v/>
      </c>
      <c r="H1099" s="14"/>
      <c r="I1099" s="17" t="str">
        <f aca="false">IF($C1099="","",N($H1099)*N(商品マスタ!$N1098))</f>
        <v/>
      </c>
      <c r="J1099" s="17" t="str">
        <f aca="false">IF($C1099="","",N($I1099)-N($G1099))</f>
        <v/>
      </c>
      <c r="K1099" s="37" t="str">
        <f aca="false">IF($C1099="","",N(商品マスタ!$I1098))</f>
        <v/>
      </c>
      <c r="L1099" s="17" t="str">
        <f aca="false">IF($C1099="","",MAX(1,N(商品マスタ!$J1098)))</f>
        <v/>
      </c>
      <c r="M1099" s="38" t="str">
        <f aca="false">IF($C1099="","",N(TOP!$C$16)*N($K1099))</f>
        <v/>
      </c>
      <c r="N1099" s="17" t="str">
        <f aca="false">IF($C1099="","",ROUNDUP(N($M1099)/N($L1099),0))</f>
        <v/>
      </c>
      <c r="O1099" s="17" t="str">
        <f aca="false">IF($C1099="","",N(商品マスタ!$R1098))</f>
        <v/>
      </c>
      <c r="P1099" s="17" t="str">
        <f aca="false">IF($C1099="","",IF($F1099="理論",(N($O1099)+N($N1099))-N($G1099),(N($O1099)+N($N1099))-N($I1099)))</f>
        <v/>
      </c>
      <c r="Q1099" s="17" t="str">
        <f aca="false">IF($C1099="","",MAX(1,N(商品マスタ!$K1098)))</f>
        <v/>
      </c>
      <c r="R1099" s="39" t="str">
        <f aca="false">IF($C1099="","",IF(N($P1099)/N($Q1099)&lt;=0,"",ROUNDUP(N($P1099)/N($Q1099),0)))</f>
        <v/>
      </c>
      <c r="S1099" s="14"/>
      <c r="T1099" s="40" t="str">
        <f aca="false">IF($C1099="","",N(商品マスタ!$M1098))</f>
        <v/>
      </c>
      <c r="U1099" s="40" t="str">
        <f aca="false">IF($S1099="","",N($S1099)*N($T1099))</f>
        <v/>
      </c>
      <c r="V1099" s="18"/>
    </row>
    <row r="1100" customFormat="false" ht="15" hidden="false" customHeight="false" outlineLevel="0" collapsed="false">
      <c r="B1100" s="12" t="n">
        <v>1094</v>
      </c>
      <c r="C1100" s="36" t="str">
        <f aca="false">IF(商品マスタ!$C1099="","",商品マスタ!$C1099)</f>
        <v/>
      </c>
      <c r="D1100" s="12" t="str">
        <f aca="false">IF($C1100="","",商品マスタ!$D1099)</f>
        <v/>
      </c>
      <c r="E1100" s="12" t="str">
        <f aca="false">IF($C1100="","",商品マスタ!$G1099)</f>
        <v/>
      </c>
      <c r="F1100" s="12" t="str">
        <f aca="false">IF($C1100="","",IF(商品マスタ!$P1099="","理論",商品マスタ!$P1099))</f>
        <v/>
      </c>
      <c r="G1100" s="17" t="str">
        <f aca="false">IF($C1100="","",N(商品マスタ!$H1099))</f>
        <v/>
      </c>
      <c r="H1100" s="14"/>
      <c r="I1100" s="17" t="str">
        <f aca="false">IF($C1100="","",N($H1100)*N(商品マスタ!$N1099))</f>
        <v/>
      </c>
      <c r="J1100" s="17" t="str">
        <f aca="false">IF($C1100="","",N($I1100)-N($G1100))</f>
        <v/>
      </c>
      <c r="K1100" s="37" t="str">
        <f aca="false">IF($C1100="","",N(商品マスタ!$I1099))</f>
        <v/>
      </c>
      <c r="L1100" s="17" t="str">
        <f aca="false">IF($C1100="","",MAX(1,N(商品マスタ!$J1099)))</f>
        <v/>
      </c>
      <c r="M1100" s="38" t="str">
        <f aca="false">IF($C1100="","",N(TOP!$C$16)*N($K1100))</f>
        <v/>
      </c>
      <c r="N1100" s="17" t="str">
        <f aca="false">IF($C1100="","",ROUNDUP(N($M1100)/N($L1100),0))</f>
        <v/>
      </c>
      <c r="O1100" s="17" t="str">
        <f aca="false">IF($C1100="","",N(商品マスタ!$R1099))</f>
        <v/>
      </c>
      <c r="P1100" s="17" t="str">
        <f aca="false">IF($C1100="","",IF($F1100="理論",(N($O1100)+N($N1100))-N($G1100),(N($O1100)+N($N1100))-N($I1100)))</f>
        <v/>
      </c>
      <c r="Q1100" s="17" t="str">
        <f aca="false">IF($C1100="","",MAX(1,N(商品マスタ!$K1099)))</f>
        <v/>
      </c>
      <c r="R1100" s="39" t="str">
        <f aca="false">IF($C1100="","",IF(N($P1100)/N($Q1100)&lt;=0,"",ROUNDUP(N($P1100)/N($Q1100),0)))</f>
        <v/>
      </c>
      <c r="S1100" s="14"/>
      <c r="T1100" s="40" t="str">
        <f aca="false">IF($C1100="","",N(商品マスタ!$M1099))</f>
        <v/>
      </c>
      <c r="U1100" s="40" t="str">
        <f aca="false">IF($S1100="","",N($S1100)*N($T1100))</f>
        <v/>
      </c>
      <c r="V1100" s="18"/>
    </row>
    <row r="1101" customFormat="false" ht="15" hidden="false" customHeight="false" outlineLevel="0" collapsed="false">
      <c r="B1101" s="12" t="n">
        <v>1095</v>
      </c>
      <c r="C1101" s="36" t="str">
        <f aca="false">IF(商品マスタ!$C1100="","",商品マスタ!$C1100)</f>
        <v/>
      </c>
      <c r="D1101" s="12" t="str">
        <f aca="false">IF($C1101="","",商品マスタ!$D1100)</f>
        <v/>
      </c>
      <c r="E1101" s="12" t="str">
        <f aca="false">IF($C1101="","",商品マスタ!$G1100)</f>
        <v/>
      </c>
      <c r="F1101" s="12" t="str">
        <f aca="false">IF($C1101="","",IF(商品マスタ!$P1100="","理論",商品マスタ!$P1100))</f>
        <v/>
      </c>
      <c r="G1101" s="17" t="str">
        <f aca="false">IF($C1101="","",N(商品マスタ!$H1100))</f>
        <v/>
      </c>
      <c r="H1101" s="14"/>
      <c r="I1101" s="17" t="str">
        <f aca="false">IF($C1101="","",N($H1101)*N(商品マスタ!$N1100))</f>
        <v/>
      </c>
      <c r="J1101" s="17" t="str">
        <f aca="false">IF($C1101="","",N($I1101)-N($G1101))</f>
        <v/>
      </c>
      <c r="K1101" s="37" t="str">
        <f aca="false">IF($C1101="","",N(商品マスタ!$I1100))</f>
        <v/>
      </c>
      <c r="L1101" s="17" t="str">
        <f aca="false">IF($C1101="","",MAX(1,N(商品マスタ!$J1100)))</f>
        <v/>
      </c>
      <c r="M1101" s="38" t="str">
        <f aca="false">IF($C1101="","",N(TOP!$C$16)*N($K1101))</f>
        <v/>
      </c>
      <c r="N1101" s="17" t="str">
        <f aca="false">IF($C1101="","",ROUNDUP(N($M1101)/N($L1101),0))</f>
        <v/>
      </c>
      <c r="O1101" s="17" t="str">
        <f aca="false">IF($C1101="","",N(商品マスタ!$R1100))</f>
        <v/>
      </c>
      <c r="P1101" s="17" t="str">
        <f aca="false">IF($C1101="","",IF($F1101="理論",(N($O1101)+N($N1101))-N($G1101),(N($O1101)+N($N1101))-N($I1101)))</f>
        <v/>
      </c>
      <c r="Q1101" s="17" t="str">
        <f aca="false">IF($C1101="","",MAX(1,N(商品マスタ!$K1100)))</f>
        <v/>
      </c>
      <c r="R1101" s="39" t="str">
        <f aca="false">IF($C1101="","",IF(N($P1101)/N($Q1101)&lt;=0,"",ROUNDUP(N($P1101)/N($Q1101),0)))</f>
        <v/>
      </c>
      <c r="S1101" s="14"/>
      <c r="T1101" s="40" t="str">
        <f aca="false">IF($C1101="","",N(商品マスタ!$M1100))</f>
        <v/>
      </c>
      <c r="U1101" s="40" t="str">
        <f aca="false">IF($S1101="","",N($S1101)*N($T1101))</f>
        <v/>
      </c>
      <c r="V1101" s="18"/>
    </row>
    <row r="1102" customFormat="false" ht="15" hidden="false" customHeight="false" outlineLevel="0" collapsed="false">
      <c r="B1102" s="12" t="n">
        <v>1096</v>
      </c>
      <c r="C1102" s="36" t="str">
        <f aca="false">IF(商品マスタ!$C1101="","",商品マスタ!$C1101)</f>
        <v/>
      </c>
      <c r="D1102" s="12" t="str">
        <f aca="false">IF($C1102="","",商品マスタ!$D1101)</f>
        <v/>
      </c>
      <c r="E1102" s="12" t="str">
        <f aca="false">IF($C1102="","",商品マスタ!$G1101)</f>
        <v/>
      </c>
      <c r="F1102" s="12" t="str">
        <f aca="false">IF($C1102="","",IF(商品マスタ!$P1101="","理論",商品マスタ!$P1101))</f>
        <v/>
      </c>
      <c r="G1102" s="17" t="str">
        <f aca="false">IF($C1102="","",N(商品マスタ!$H1101))</f>
        <v/>
      </c>
      <c r="H1102" s="14"/>
      <c r="I1102" s="17" t="str">
        <f aca="false">IF($C1102="","",N($H1102)*N(商品マスタ!$N1101))</f>
        <v/>
      </c>
      <c r="J1102" s="17" t="str">
        <f aca="false">IF($C1102="","",N($I1102)-N($G1102))</f>
        <v/>
      </c>
      <c r="K1102" s="37" t="str">
        <f aca="false">IF($C1102="","",N(商品マスタ!$I1101))</f>
        <v/>
      </c>
      <c r="L1102" s="17" t="str">
        <f aca="false">IF($C1102="","",MAX(1,N(商品マスタ!$J1101)))</f>
        <v/>
      </c>
      <c r="M1102" s="38" t="str">
        <f aca="false">IF($C1102="","",N(TOP!$C$16)*N($K1102))</f>
        <v/>
      </c>
      <c r="N1102" s="17" t="str">
        <f aca="false">IF($C1102="","",ROUNDUP(N($M1102)/N($L1102),0))</f>
        <v/>
      </c>
      <c r="O1102" s="17" t="str">
        <f aca="false">IF($C1102="","",N(商品マスタ!$R1101))</f>
        <v/>
      </c>
      <c r="P1102" s="17" t="str">
        <f aca="false">IF($C1102="","",IF($F1102="理論",(N($O1102)+N($N1102))-N($G1102),(N($O1102)+N($N1102))-N($I1102)))</f>
        <v/>
      </c>
      <c r="Q1102" s="17" t="str">
        <f aca="false">IF($C1102="","",MAX(1,N(商品マスタ!$K1101)))</f>
        <v/>
      </c>
      <c r="R1102" s="39" t="str">
        <f aca="false">IF($C1102="","",IF(N($P1102)/N($Q1102)&lt;=0,"",ROUNDUP(N($P1102)/N($Q1102),0)))</f>
        <v/>
      </c>
      <c r="S1102" s="14"/>
      <c r="T1102" s="40" t="str">
        <f aca="false">IF($C1102="","",N(商品マスタ!$M1101))</f>
        <v/>
      </c>
      <c r="U1102" s="40" t="str">
        <f aca="false">IF($S1102="","",N($S1102)*N($T1102))</f>
        <v/>
      </c>
      <c r="V1102" s="18"/>
    </row>
    <row r="1103" customFormat="false" ht="15" hidden="false" customHeight="false" outlineLevel="0" collapsed="false">
      <c r="B1103" s="12" t="n">
        <v>1097</v>
      </c>
      <c r="C1103" s="36" t="str">
        <f aca="false">IF(商品マスタ!$C1102="","",商品マスタ!$C1102)</f>
        <v/>
      </c>
      <c r="D1103" s="12" t="str">
        <f aca="false">IF($C1103="","",商品マスタ!$D1102)</f>
        <v/>
      </c>
      <c r="E1103" s="12" t="str">
        <f aca="false">IF($C1103="","",商品マスタ!$G1102)</f>
        <v/>
      </c>
      <c r="F1103" s="12" t="str">
        <f aca="false">IF($C1103="","",IF(商品マスタ!$P1102="","理論",商品マスタ!$P1102))</f>
        <v/>
      </c>
      <c r="G1103" s="17" t="str">
        <f aca="false">IF($C1103="","",N(商品マスタ!$H1102))</f>
        <v/>
      </c>
      <c r="H1103" s="14"/>
      <c r="I1103" s="17" t="str">
        <f aca="false">IF($C1103="","",N($H1103)*N(商品マスタ!$N1102))</f>
        <v/>
      </c>
      <c r="J1103" s="17" t="str">
        <f aca="false">IF($C1103="","",N($I1103)-N($G1103))</f>
        <v/>
      </c>
      <c r="K1103" s="37" t="str">
        <f aca="false">IF($C1103="","",N(商品マスタ!$I1102))</f>
        <v/>
      </c>
      <c r="L1103" s="17" t="str">
        <f aca="false">IF($C1103="","",MAX(1,N(商品マスタ!$J1102)))</f>
        <v/>
      </c>
      <c r="M1103" s="38" t="str">
        <f aca="false">IF($C1103="","",N(TOP!$C$16)*N($K1103))</f>
        <v/>
      </c>
      <c r="N1103" s="17" t="str">
        <f aca="false">IF($C1103="","",ROUNDUP(N($M1103)/N($L1103),0))</f>
        <v/>
      </c>
      <c r="O1103" s="17" t="str">
        <f aca="false">IF($C1103="","",N(商品マスタ!$R1102))</f>
        <v/>
      </c>
      <c r="P1103" s="17" t="str">
        <f aca="false">IF($C1103="","",IF($F1103="理論",(N($O1103)+N($N1103))-N($G1103),(N($O1103)+N($N1103))-N($I1103)))</f>
        <v/>
      </c>
      <c r="Q1103" s="17" t="str">
        <f aca="false">IF($C1103="","",MAX(1,N(商品マスタ!$K1102)))</f>
        <v/>
      </c>
      <c r="R1103" s="39" t="str">
        <f aca="false">IF($C1103="","",IF(N($P1103)/N($Q1103)&lt;=0,"",ROUNDUP(N($P1103)/N($Q1103),0)))</f>
        <v/>
      </c>
      <c r="S1103" s="14"/>
      <c r="T1103" s="40" t="str">
        <f aca="false">IF($C1103="","",N(商品マスタ!$M1102))</f>
        <v/>
      </c>
      <c r="U1103" s="40" t="str">
        <f aca="false">IF($S1103="","",N($S1103)*N($T1103))</f>
        <v/>
      </c>
      <c r="V1103" s="18"/>
    </row>
    <row r="1104" customFormat="false" ht="15" hidden="false" customHeight="false" outlineLevel="0" collapsed="false">
      <c r="B1104" s="12" t="n">
        <v>1098</v>
      </c>
      <c r="C1104" s="36" t="str">
        <f aca="false">IF(商品マスタ!$C1103="","",商品マスタ!$C1103)</f>
        <v/>
      </c>
      <c r="D1104" s="12" t="str">
        <f aca="false">IF($C1104="","",商品マスタ!$D1103)</f>
        <v/>
      </c>
      <c r="E1104" s="12" t="str">
        <f aca="false">IF($C1104="","",商品マスタ!$G1103)</f>
        <v/>
      </c>
      <c r="F1104" s="12" t="str">
        <f aca="false">IF($C1104="","",IF(商品マスタ!$P1103="","理論",商品マスタ!$P1103))</f>
        <v/>
      </c>
      <c r="G1104" s="17" t="str">
        <f aca="false">IF($C1104="","",N(商品マスタ!$H1103))</f>
        <v/>
      </c>
      <c r="H1104" s="14"/>
      <c r="I1104" s="17" t="str">
        <f aca="false">IF($C1104="","",N($H1104)*N(商品マスタ!$N1103))</f>
        <v/>
      </c>
      <c r="J1104" s="17" t="str">
        <f aca="false">IF($C1104="","",N($I1104)-N($G1104))</f>
        <v/>
      </c>
      <c r="K1104" s="37" t="str">
        <f aca="false">IF($C1104="","",N(商品マスタ!$I1103))</f>
        <v/>
      </c>
      <c r="L1104" s="17" t="str">
        <f aca="false">IF($C1104="","",MAX(1,N(商品マスタ!$J1103)))</f>
        <v/>
      </c>
      <c r="M1104" s="38" t="str">
        <f aca="false">IF($C1104="","",N(TOP!$C$16)*N($K1104))</f>
        <v/>
      </c>
      <c r="N1104" s="17" t="str">
        <f aca="false">IF($C1104="","",ROUNDUP(N($M1104)/N($L1104),0))</f>
        <v/>
      </c>
      <c r="O1104" s="17" t="str">
        <f aca="false">IF($C1104="","",N(商品マスタ!$R1103))</f>
        <v/>
      </c>
      <c r="P1104" s="17" t="str">
        <f aca="false">IF($C1104="","",IF($F1104="理論",(N($O1104)+N($N1104))-N($G1104),(N($O1104)+N($N1104))-N($I1104)))</f>
        <v/>
      </c>
      <c r="Q1104" s="17" t="str">
        <f aca="false">IF($C1104="","",MAX(1,N(商品マスタ!$K1103)))</f>
        <v/>
      </c>
      <c r="R1104" s="39" t="str">
        <f aca="false">IF($C1104="","",IF(N($P1104)/N($Q1104)&lt;=0,"",ROUNDUP(N($P1104)/N($Q1104),0)))</f>
        <v/>
      </c>
      <c r="S1104" s="14"/>
      <c r="T1104" s="40" t="str">
        <f aca="false">IF($C1104="","",N(商品マスタ!$M1103))</f>
        <v/>
      </c>
      <c r="U1104" s="40" t="str">
        <f aca="false">IF($S1104="","",N($S1104)*N($T1104))</f>
        <v/>
      </c>
      <c r="V1104" s="18"/>
    </row>
    <row r="1105" customFormat="false" ht="15" hidden="false" customHeight="false" outlineLevel="0" collapsed="false">
      <c r="B1105" s="12" t="n">
        <v>1099</v>
      </c>
      <c r="C1105" s="36" t="str">
        <f aca="false">IF(商品マスタ!$C1104="","",商品マスタ!$C1104)</f>
        <v/>
      </c>
      <c r="D1105" s="12" t="str">
        <f aca="false">IF($C1105="","",商品マスタ!$D1104)</f>
        <v/>
      </c>
      <c r="E1105" s="12" t="str">
        <f aca="false">IF($C1105="","",商品マスタ!$G1104)</f>
        <v/>
      </c>
      <c r="F1105" s="12" t="str">
        <f aca="false">IF($C1105="","",IF(商品マスタ!$P1104="","理論",商品マスタ!$P1104))</f>
        <v/>
      </c>
      <c r="G1105" s="17" t="str">
        <f aca="false">IF($C1105="","",N(商品マスタ!$H1104))</f>
        <v/>
      </c>
      <c r="H1105" s="14"/>
      <c r="I1105" s="17" t="str">
        <f aca="false">IF($C1105="","",N($H1105)*N(商品マスタ!$N1104))</f>
        <v/>
      </c>
      <c r="J1105" s="17" t="str">
        <f aca="false">IF($C1105="","",N($I1105)-N($G1105))</f>
        <v/>
      </c>
      <c r="K1105" s="37" t="str">
        <f aca="false">IF($C1105="","",N(商品マスタ!$I1104))</f>
        <v/>
      </c>
      <c r="L1105" s="17" t="str">
        <f aca="false">IF($C1105="","",MAX(1,N(商品マスタ!$J1104)))</f>
        <v/>
      </c>
      <c r="M1105" s="38" t="str">
        <f aca="false">IF($C1105="","",N(TOP!$C$16)*N($K1105))</f>
        <v/>
      </c>
      <c r="N1105" s="17" t="str">
        <f aca="false">IF($C1105="","",ROUNDUP(N($M1105)/N($L1105),0))</f>
        <v/>
      </c>
      <c r="O1105" s="17" t="str">
        <f aca="false">IF($C1105="","",N(商品マスタ!$R1104))</f>
        <v/>
      </c>
      <c r="P1105" s="17" t="str">
        <f aca="false">IF($C1105="","",IF($F1105="理論",(N($O1105)+N($N1105))-N($G1105),(N($O1105)+N($N1105))-N($I1105)))</f>
        <v/>
      </c>
      <c r="Q1105" s="17" t="str">
        <f aca="false">IF($C1105="","",MAX(1,N(商品マスタ!$K1104)))</f>
        <v/>
      </c>
      <c r="R1105" s="39" t="str">
        <f aca="false">IF($C1105="","",IF(N($P1105)/N($Q1105)&lt;=0,"",ROUNDUP(N($P1105)/N($Q1105),0)))</f>
        <v/>
      </c>
      <c r="S1105" s="14"/>
      <c r="T1105" s="40" t="str">
        <f aca="false">IF($C1105="","",N(商品マスタ!$M1104))</f>
        <v/>
      </c>
      <c r="U1105" s="40" t="str">
        <f aca="false">IF($S1105="","",N($S1105)*N($T1105))</f>
        <v/>
      </c>
      <c r="V1105" s="18"/>
    </row>
    <row r="1106" customFormat="false" ht="15" hidden="false" customHeight="false" outlineLevel="0" collapsed="false">
      <c r="B1106" s="12" t="n">
        <v>1100</v>
      </c>
      <c r="C1106" s="36" t="str">
        <f aca="false">IF(商品マスタ!$C1105="","",商品マスタ!$C1105)</f>
        <v/>
      </c>
      <c r="D1106" s="12" t="str">
        <f aca="false">IF($C1106="","",商品マスタ!$D1105)</f>
        <v/>
      </c>
      <c r="E1106" s="12" t="str">
        <f aca="false">IF($C1106="","",商品マスタ!$G1105)</f>
        <v/>
      </c>
      <c r="F1106" s="12" t="str">
        <f aca="false">IF($C1106="","",IF(商品マスタ!$P1105="","理論",商品マスタ!$P1105))</f>
        <v/>
      </c>
      <c r="G1106" s="17" t="str">
        <f aca="false">IF($C1106="","",N(商品マスタ!$H1105))</f>
        <v/>
      </c>
      <c r="H1106" s="14"/>
      <c r="I1106" s="17" t="str">
        <f aca="false">IF($C1106="","",N($H1106)*N(商品マスタ!$N1105))</f>
        <v/>
      </c>
      <c r="J1106" s="17" t="str">
        <f aca="false">IF($C1106="","",N($I1106)-N($G1106))</f>
        <v/>
      </c>
      <c r="K1106" s="37" t="str">
        <f aca="false">IF($C1106="","",N(商品マスタ!$I1105))</f>
        <v/>
      </c>
      <c r="L1106" s="17" t="str">
        <f aca="false">IF($C1106="","",MAX(1,N(商品マスタ!$J1105)))</f>
        <v/>
      </c>
      <c r="M1106" s="38" t="str">
        <f aca="false">IF($C1106="","",N(TOP!$C$16)*N($K1106))</f>
        <v/>
      </c>
      <c r="N1106" s="17" t="str">
        <f aca="false">IF($C1106="","",ROUNDUP(N($M1106)/N($L1106),0))</f>
        <v/>
      </c>
      <c r="O1106" s="17" t="str">
        <f aca="false">IF($C1106="","",N(商品マスタ!$R1105))</f>
        <v/>
      </c>
      <c r="P1106" s="17" t="str">
        <f aca="false">IF($C1106="","",IF($F1106="理論",(N($O1106)+N($N1106))-N($G1106),(N($O1106)+N($N1106))-N($I1106)))</f>
        <v/>
      </c>
      <c r="Q1106" s="17" t="str">
        <f aca="false">IF($C1106="","",MAX(1,N(商品マスタ!$K1105)))</f>
        <v/>
      </c>
      <c r="R1106" s="39" t="str">
        <f aca="false">IF($C1106="","",IF(N($P1106)/N($Q1106)&lt;=0,"",ROUNDUP(N($P1106)/N($Q1106),0)))</f>
        <v/>
      </c>
      <c r="S1106" s="14"/>
      <c r="T1106" s="40" t="str">
        <f aca="false">IF($C1106="","",N(商品マスタ!$M1105))</f>
        <v/>
      </c>
      <c r="U1106" s="40" t="str">
        <f aca="false">IF($S1106="","",N($S1106)*N($T1106))</f>
        <v/>
      </c>
      <c r="V1106" s="18"/>
    </row>
    <row r="1107" customFormat="false" ht="15" hidden="false" customHeight="false" outlineLevel="0" collapsed="false">
      <c r="B1107" s="12" t="n">
        <v>1101</v>
      </c>
      <c r="C1107" s="36" t="str">
        <f aca="false">IF(商品マスタ!$C1106="","",商品マスタ!$C1106)</f>
        <v/>
      </c>
      <c r="D1107" s="12" t="str">
        <f aca="false">IF($C1107="","",商品マスタ!$D1106)</f>
        <v/>
      </c>
      <c r="E1107" s="12" t="str">
        <f aca="false">IF($C1107="","",商品マスタ!$G1106)</f>
        <v/>
      </c>
      <c r="F1107" s="12" t="str">
        <f aca="false">IF($C1107="","",IF(商品マスタ!$P1106="","理論",商品マスタ!$P1106))</f>
        <v/>
      </c>
      <c r="G1107" s="17" t="str">
        <f aca="false">IF($C1107="","",N(商品マスタ!$H1106))</f>
        <v/>
      </c>
      <c r="H1107" s="14"/>
      <c r="I1107" s="17" t="str">
        <f aca="false">IF($C1107="","",N($H1107)*N(商品マスタ!$N1106))</f>
        <v/>
      </c>
      <c r="J1107" s="17" t="str">
        <f aca="false">IF($C1107="","",N($I1107)-N($G1107))</f>
        <v/>
      </c>
      <c r="K1107" s="37" t="str">
        <f aca="false">IF($C1107="","",N(商品マスタ!$I1106))</f>
        <v/>
      </c>
      <c r="L1107" s="17" t="str">
        <f aca="false">IF($C1107="","",MAX(1,N(商品マスタ!$J1106)))</f>
        <v/>
      </c>
      <c r="M1107" s="38" t="str">
        <f aca="false">IF($C1107="","",N(TOP!$C$16)*N($K1107))</f>
        <v/>
      </c>
      <c r="N1107" s="17" t="str">
        <f aca="false">IF($C1107="","",ROUNDUP(N($M1107)/N($L1107),0))</f>
        <v/>
      </c>
      <c r="O1107" s="17" t="str">
        <f aca="false">IF($C1107="","",N(商品マスタ!$R1106))</f>
        <v/>
      </c>
      <c r="P1107" s="17" t="str">
        <f aca="false">IF($C1107="","",IF($F1107="理論",(N($O1107)+N($N1107))-N($G1107),(N($O1107)+N($N1107))-N($I1107)))</f>
        <v/>
      </c>
      <c r="Q1107" s="17" t="str">
        <f aca="false">IF($C1107="","",MAX(1,N(商品マスタ!$K1106)))</f>
        <v/>
      </c>
      <c r="R1107" s="39" t="str">
        <f aca="false">IF($C1107="","",IF(N($P1107)/N($Q1107)&lt;=0,"",ROUNDUP(N($P1107)/N($Q1107),0)))</f>
        <v/>
      </c>
      <c r="S1107" s="14"/>
      <c r="T1107" s="40" t="str">
        <f aca="false">IF($C1107="","",N(商品マスタ!$M1106))</f>
        <v/>
      </c>
      <c r="U1107" s="40" t="str">
        <f aca="false">IF($S1107="","",N($S1107)*N($T1107))</f>
        <v/>
      </c>
      <c r="V1107" s="18"/>
    </row>
    <row r="1108" customFormat="false" ht="15" hidden="false" customHeight="false" outlineLevel="0" collapsed="false">
      <c r="B1108" s="12" t="n">
        <v>1102</v>
      </c>
      <c r="C1108" s="36" t="str">
        <f aca="false">IF(商品マスタ!$C1107="","",商品マスタ!$C1107)</f>
        <v/>
      </c>
      <c r="D1108" s="12" t="str">
        <f aca="false">IF($C1108="","",商品マスタ!$D1107)</f>
        <v/>
      </c>
      <c r="E1108" s="12" t="str">
        <f aca="false">IF($C1108="","",商品マスタ!$G1107)</f>
        <v/>
      </c>
      <c r="F1108" s="12" t="str">
        <f aca="false">IF($C1108="","",IF(商品マスタ!$P1107="","理論",商品マスタ!$P1107))</f>
        <v/>
      </c>
      <c r="G1108" s="17" t="str">
        <f aca="false">IF($C1108="","",N(商品マスタ!$H1107))</f>
        <v/>
      </c>
      <c r="H1108" s="14"/>
      <c r="I1108" s="17" t="str">
        <f aca="false">IF($C1108="","",N($H1108)*N(商品マスタ!$N1107))</f>
        <v/>
      </c>
      <c r="J1108" s="17" t="str">
        <f aca="false">IF($C1108="","",N($I1108)-N($G1108))</f>
        <v/>
      </c>
      <c r="K1108" s="37" t="str">
        <f aca="false">IF($C1108="","",N(商品マスタ!$I1107))</f>
        <v/>
      </c>
      <c r="L1108" s="17" t="str">
        <f aca="false">IF($C1108="","",MAX(1,N(商品マスタ!$J1107)))</f>
        <v/>
      </c>
      <c r="M1108" s="38" t="str">
        <f aca="false">IF($C1108="","",N(TOP!$C$16)*N($K1108))</f>
        <v/>
      </c>
      <c r="N1108" s="17" t="str">
        <f aca="false">IF($C1108="","",ROUNDUP(N($M1108)/N($L1108),0))</f>
        <v/>
      </c>
      <c r="O1108" s="17" t="str">
        <f aca="false">IF($C1108="","",N(商品マスタ!$R1107))</f>
        <v/>
      </c>
      <c r="P1108" s="17" t="str">
        <f aca="false">IF($C1108="","",IF($F1108="理論",(N($O1108)+N($N1108))-N($G1108),(N($O1108)+N($N1108))-N($I1108)))</f>
        <v/>
      </c>
      <c r="Q1108" s="17" t="str">
        <f aca="false">IF($C1108="","",MAX(1,N(商品マスタ!$K1107)))</f>
        <v/>
      </c>
      <c r="R1108" s="39" t="str">
        <f aca="false">IF($C1108="","",IF(N($P1108)/N($Q1108)&lt;=0,"",ROUNDUP(N($P1108)/N($Q1108),0)))</f>
        <v/>
      </c>
      <c r="S1108" s="14"/>
      <c r="T1108" s="40" t="str">
        <f aca="false">IF($C1108="","",N(商品マスタ!$M1107))</f>
        <v/>
      </c>
      <c r="U1108" s="40" t="str">
        <f aca="false">IF($S1108="","",N($S1108)*N($T1108))</f>
        <v/>
      </c>
      <c r="V1108" s="18"/>
    </row>
    <row r="1109" customFormat="false" ht="15" hidden="false" customHeight="false" outlineLevel="0" collapsed="false">
      <c r="B1109" s="12" t="n">
        <v>1103</v>
      </c>
      <c r="C1109" s="36" t="str">
        <f aca="false">IF(商品マスタ!$C1108="","",商品マスタ!$C1108)</f>
        <v/>
      </c>
      <c r="D1109" s="12" t="str">
        <f aca="false">IF($C1109="","",商品マスタ!$D1108)</f>
        <v/>
      </c>
      <c r="E1109" s="12" t="str">
        <f aca="false">IF($C1109="","",商品マスタ!$G1108)</f>
        <v/>
      </c>
      <c r="F1109" s="12" t="str">
        <f aca="false">IF($C1109="","",IF(商品マスタ!$P1108="","理論",商品マスタ!$P1108))</f>
        <v/>
      </c>
      <c r="G1109" s="17" t="str">
        <f aca="false">IF($C1109="","",N(商品マスタ!$H1108))</f>
        <v/>
      </c>
      <c r="H1109" s="14"/>
      <c r="I1109" s="17" t="str">
        <f aca="false">IF($C1109="","",N($H1109)*N(商品マスタ!$N1108))</f>
        <v/>
      </c>
      <c r="J1109" s="17" t="str">
        <f aca="false">IF($C1109="","",N($I1109)-N($G1109))</f>
        <v/>
      </c>
      <c r="K1109" s="37" t="str">
        <f aca="false">IF($C1109="","",N(商品マスタ!$I1108))</f>
        <v/>
      </c>
      <c r="L1109" s="17" t="str">
        <f aca="false">IF($C1109="","",MAX(1,N(商品マスタ!$J1108)))</f>
        <v/>
      </c>
      <c r="M1109" s="38" t="str">
        <f aca="false">IF($C1109="","",N(TOP!$C$16)*N($K1109))</f>
        <v/>
      </c>
      <c r="N1109" s="17" t="str">
        <f aca="false">IF($C1109="","",ROUNDUP(N($M1109)/N($L1109),0))</f>
        <v/>
      </c>
      <c r="O1109" s="17" t="str">
        <f aca="false">IF($C1109="","",N(商品マスタ!$R1108))</f>
        <v/>
      </c>
      <c r="P1109" s="17" t="str">
        <f aca="false">IF($C1109="","",IF($F1109="理論",(N($O1109)+N($N1109))-N($G1109),(N($O1109)+N($N1109))-N($I1109)))</f>
        <v/>
      </c>
      <c r="Q1109" s="17" t="str">
        <f aca="false">IF($C1109="","",MAX(1,N(商品マスタ!$K1108)))</f>
        <v/>
      </c>
      <c r="R1109" s="39" t="str">
        <f aca="false">IF($C1109="","",IF(N($P1109)/N($Q1109)&lt;=0,"",ROUNDUP(N($P1109)/N($Q1109),0)))</f>
        <v/>
      </c>
      <c r="S1109" s="14"/>
      <c r="T1109" s="40" t="str">
        <f aca="false">IF($C1109="","",N(商品マスタ!$M1108))</f>
        <v/>
      </c>
      <c r="U1109" s="40" t="str">
        <f aca="false">IF($S1109="","",N($S1109)*N($T1109))</f>
        <v/>
      </c>
      <c r="V1109" s="18"/>
    </row>
    <row r="1110" customFormat="false" ht="15" hidden="false" customHeight="false" outlineLevel="0" collapsed="false">
      <c r="B1110" s="12" t="n">
        <v>1104</v>
      </c>
      <c r="C1110" s="36" t="str">
        <f aca="false">IF(商品マスタ!$C1109="","",商品マスタ!$C1109)</f>
        <v/>
      </c>
      <c r="D1110" s="12" t="str">
        <f aca="false">IF($C1110="","",商品マスタ!$D1109)</f>
        <v/>
      </c>
      <c r="E1110" s="12" t="str">
        <f aca="false">IF($C1110="","",商品マスタ!$G1109)</f>
        <v/>
      </c>
      <c r="F1110" s="12" t="str">
        <f aca="false">IF($C1110="","",IF(商品マスタ!$P1109="","理論",商品マスタ!$P1109))</f>
        <v/>
      </c>
      <c r="G1110" s="17" t="str">
        <f aca="false">IF($C1110="","",N(商品マスタ!$H1109))</f>
        <v/>
      </c>
      <c r="H1110" s="14"/>
      <c r="I1110" s="17" t="str">
        <f aca="false">IF($C1110="","",N($H1110)*N(商品マスタ!$N1109))</f>
        <v/>
      </c>
      <c r="J1110" s="17" t="str">
        <f aca="false">IF($C1110="","",N($I1110)-N($G1110))</f>
        <v/>
      </c>
      <c r="K1110" s="37" t="str">
        <f aca="false">IF($C1110="","",N(商品マスタ!$I1109))</f>
        <v/>
      </c>
      <c r="L1110" s="17" t="str">
        <f aca="false">IF($C1110="","",MAX(1,N(商品マスタ!$J1109)))</f>
        <v/>
      </c>
      <c r="M1110" s="38" t="str">
        <f aca="false">IF($C1110="","",N(TOP!$C$16)*N($K1110))</f>
        <v/>
      </c>
      <c r="N1110" s="17" t="str">
        <f aca="false">IF($C1110="","",ROUNDUP(N($M1110)/N($L1110),0))</f>
        <v/>
      </c>
      <c r="O1110" s="17" t="str">
        <f aca="false">IF($C1110="","",N(商品マスタ!$R1109))</f>
        <v/>
      </c>
      <c r="P1110" s="17" t="str">
        <f aca="false">IF($C1110="","",IF($F1110="理論",(N($O1110)+N($N1110))-N($G1110),(N($O1110)+N($N1110))-N($I1110)))</f>
        <v/>
      </c>
      <c r="Q1110" s="17" t="str">
        <f aca="false">IF($C1110="","",MAX(1,N(商品マスタ!$K1109)))</f>
        <v/>
      </c>
      <c r="R1110" s="39" t="str">
        <f aca="false">IF($C1110="","",IF(N($P1110)/N($Q1110)&lt;=0,"",ROUNDUP(N($P1110)/N($Q1110),0)))</f>
        <v/>
      </c>
      <c r="S1110" s="14"/>
      <c r="T1110" s="40" t="str">
        <f aca="false">IF($C1110="","",N(商品マスタ!$M1109))</f>
        <v/>
      </c>
      <c r="U1110" s="40" t="str">
        <f aca="false">IF($S1110="","",N($S1110)*N($T1110))</f>
        <v/>
      </c>
      <c r="V1110" s="18"/>
    </row>
    <row r="1111" customFormat="false" ht="15" hidden="false" customHeight="false" outlineLevel="0" collapsed="false">
      <c r="B1111" s="12" t="n">
        <v>1105</v>
      </c>
      <c r="C1111" s="36" t="str">
        <f aca="false">IF(商品マスタ!$C1110="","",商品マスタ!$C1110)</f>
        <v/>
      </c>
      <c r="D1111" s="12" t="str">
        <f aca="false">IF($C1111="","",商品マスタ!$D1110)</f>
        <v/>
      </c>
      <c r="E1111" s="12" t="str">
        <f aca="false">IF($C1111="","",商品マスタ!$G1110)</f>
        <v/>
      </c>
      <c r="F1111" s="12" t="str">
        <f aca="false">IF($C1111="","",IF(商品マスタ!$P1110="","理論",商品マスタ!$P1110))</f>
        <v/>
      </c>
      <c r="G1111" s="17" t="str">
        <f aca="false">IF($C1111="","",N(商品マスタ!$H1110))</f>
        <v/>
      </c>
      <c r="H1111" s="14"/>
      <c r="I1111" s="17" t="str">
        <f aca="false">IF($C1111="","",N($H1111)*N(商品マスタ!$N1110))</f>
        <v/>
      </c>
      <c r="J1111" s="17" t="str">
        <f aca="false">IF($C1111="","",N($I1111)-N($G1111))</f>
        <v/>
      </c>
      <c r="K1111" s="37" t="str">
        <f aca="false">IF($C1111="","",N(商品マスタ!$I1110))</f>
        <v/>
      </c>
      <c r="L1111" s="17" t="str">
        <f aca="false">IF($C1111="","",MAX(1,N(商品マスタ!$J1110)))</f>
        <v/>
      </c>
      <c r="M1111" s="38" t="str">
        <f aca="false">IF($C1111="","",N(TOP!$C$16)*N($K1111))</f>
        <v/>
      </c>
      <c r="N1111" s="17" t="str">
        <f aca="false">IF($C1111="","",ROUNDUP(N($M1111)/N($L1111),0))</f>
        <v/>
      </c>
      <c r="O1111" s="17" t="str">
        <f aca="false">IF($C1111="","",N(商品マスタ!$R1110))</f>
        <v/>
      </c>
      <c r="P1111" s="17" t="str">
        <f aca="false">IF($C1111="","",IF($F1111="理論",(N($O1111)+N($N1111))-N($G1111),(N($O1111)+N($N1111))-N($I1111)))</f>
        <v/>
      </c>
      <c r="Q1111" s="17" t="str">
        <f aca="false">IF($C1111="","",MAX(1,N(商品マスタ!$K1110)))</f>
        <v/>
      </c>
      <c r="R1111" s="39" t="str">
        <f aca="false">IF($C1111="","",IF(N($P1111)/N($Q1111)&lt;=0,"",ROUNDUP(N($P1111)/N($Q1111),0)))</f>
        <v/>
      </c>
      <c r="S1111" s="14"/>
      <c r="T1111" s="40" t="str">
        <f aca="false">IF($C1111="","",N(商品マスタ!$M1110))</f>
        <v/>
      </c>
      <c r="U1111" s="40" t="str">
        <f aca="false">IF($S1111="","",N($S1111)*N($T1111))</f>
        <v/>
      </c>
      <c r="V1111" s="18"/>
    </row>
    <row r="1112" customFormat="false" ht="15" hidden="false" customHeight="false" outlineLevel="0" collapsed="false">
      <c r="B1112" s="12" t="n">
        <v>1106</v>
      </c>
      <c r="C1112" s="36" t="str">
        <f aca="false">IF(商品マスタ!$C1111="","",商品マスタ!$C1111)</f>
        <v/>
      </c>
      <c r="D1112" s="12" t="str">
        <f aca="false">IF($C1112="","",商品マスタ!$D1111)</f>
        <v/>
      </c>
      <c r="E1112" s="12" t="str">
        <f aca="false">IF($C1112="","",商品マスタ!$G1111)</f>
        <v/>
      </c>
      <c r="F1112" s="12" t="str">
        <f aca="false">IF($C1112="","",IF(商品マスタ!$P1111="","理論",商品マスタ!$P1111))</f>
        <v/>
      </c>
      <c r="G1112" s="17" t="str">
        <f aca="false">IF($C1112="","",N(商品マスタ!$H1111))</f>
        <v/>
      </c>
      <c r="H1112" s="14"/>
      <c r="I1112" s="17" t="str">
        <f aca="false">IF($C1112="","",N($H1112)*N(商品マスタ!$N1111))</f>
        <v/>
      </c>
      <c r="J1112" s="17" t="str">
        <f aca="false">IF($C1112="","",N($I1112)-N($G1112))</f>
        <v/>
      </c>
      <c r="K1112" s="37" t="str">
        <f aca="false">IF($C1112="","",N(商品マスタ!$I1111))</f>
        <v/>
      </c>
      <c r="L1112" s="17" t="str">
        <f aca="false">IF($C1112="","",MAX(1,N(商品マスタ!$J1111)))</f>
        <v/>
      </c>
      <c r="M1112" s="38" t="str">
        <f aca="false">IF($C1112="","",N(TOP!$C$16)*N($K1112))</f>
        <v/>
      </c>
      <c r="N1112" s="17" t="str">
        <f aca="false">IF($C1112="","",ROUNDUP(N($M1112)/N($L1112),0))</f>
        <v/>
      </c>
      <c r="O1112" s="17" t="str">
        <f aca="false">IF($C1112="","",N(商品マスタ!$R1111))</f>
        <v/>
      </c>
      <c r="P1112" s="17" t="str">
        <f aca="false">IF($C1112="","",IF($F1112="理論",(N($O1112)+N($N1112))-N($G1112),(N($O1112)+N($N1112))-N($I1112)))</f>
        <v/>
      </c>
      <c r="Q1112" s="17" t="str">
        <f aca="false">IF($C1112="","",MAX(1,N(商品マスタ!$K1111)))</f>
        <v/>
      </c>
      <c r="R1112" s="39" t="str">
        <f aca="false">IF($C1112="","",IF(N($P1112)/N($Q1112)&lt;=0,"",ROUNDUP(N($P1112)/N($Q1112),0)))</f>
        <v/>
      </c>
      <c r="S1112" s="14"/>
      <c r="T1112" s="40" t="str">
        <f aca="false">IF($C1112="","",N(商品マスタ!$M1111))</f>
        <v/>
      </c>
      <c r="U1112" s="40" t="str">
        <f aca="false">IF($S1112="","",N($S1112)*N($T1112))</f>
        <v/>
      </c>
      <c r="V1112" s="18"/>
    </row>
    <row r="1113" customFormat="false" ht="15" hidden="false" customHeight="false" outlineLevel="0" collapsed="false">
      <c r="B1113" s="12" t="n">
        <v>1107</v>
      </c>
      <c r="C1113" s="36" t="str">
        <f aca="false">IF(商品マスタ!$C1112="","",商品マスタ!$C1112)</f>
        <v/>
      </c>
      <c r="D1113" s="12" t="str">
        <f aca="false">IF($C1113="","",商品マスタ!$D1112)</f>
        <v/>
      </c>
      <c r="E1113" s="12" t="str">
        <f aca="false">IF($C1113="","",商品マスタ!$G1112)</f>
        <v/>
      </c>
      <c r="F1113" s="12" t="str">
        <f aca="false">IF($C1113="","",IF(商品マスタ!$P1112="","理論",商品マスタ!$P1112))</f>
        <v/>
      </c>
      <c r="G1113" s="17" t="str">
        <f aca="false">IF($C1113="","",N(商品マスタ!$H1112))</f>
        <v/>
      </c>
      <c r="H1113" s="14"/>
      <c r="I1113" s="17" t="str">
        <f aca="false">IF($C1113="","",N($H1113)*N(商品マスタ!$N1112))</f>
        <v/>
      </c>
      <c r="J1113" s="17" t="str">
        <f aca="false">IF($C1113="","",N($I1113)-N($G1113))</f>
        <v/>
      </c>
      <c r="K1113" s="37" t="str">
        <f aca="false">IF($C1113="","",N(商品マスタ!$I1112))</f>
        <v/>
      </c>
      <c r="L1113" s="17" t="str">
        <f aca="false">IF($C1113="","",MAX(1,N(商品マスタ!$J1112)))</f>
        <v/>
      </c>
      <c r="M1113" s="38" t="str">
        <f aca="false">IF($C1113="","",N(TOP!$C$16)*N($K1113))</f>
        <v/>
      </c>
      <c r="N1113" s="17" t="str">
        <f aca="false">IF($C1113="","",ROUNDUP(N($M1113)/N($L1113),0))</f>
        <v/>
      </c>
      <c r="O1113" s="17" t="str">
        <f aca="false">IF($C1113="","",N(商品マスタ!$R1112))</f>
        <v/>
      </c>
      <c r="P1113" s="17" t="str">
        <f aca="false">IF($C1113="","",IF($F1113="理論",(N($O1113)+N($N1113))-N($G1113),(N($O1113)+N($N1113))-N($I1113)))</f>
        <v/>
      </c>
      <c r="Q1113" s="17" t="str">
        <f aca="false">IF($C1113="","",MAX(1,N(商品マスタ!$K1112)))</f>
        <v/>
      </c>
      <c r="R1113" s="39" t="str">
        <f aca="false">IF($C1113="","",IF(N($P1113)/N($Q1113)&lt;=0,"",ROUNDUP(N($P1113)/N($Q1113),0)))</f>
        <v/>
      </c>
      <c r="S1113" s="14"/>
      <c r="T1113" s="40" t="str">
        <f aca="false">IF($C1113="","",N(商品マスタ!$M1112))</f>
        <v/>
      </c>
      <c r="U1113" s="40" t="str">
        <f aca="false">IF($S1113="","",N($S1113)*N($T1113))</f>
        <v/>
      </c>
      <c r="V1113" s="18"/>
    </row>
    <row r="1114" customFormat="false" ht="15" hidden="false" customHeight="false" outlineLevel="0" collapsed="false">
      <c r="B1114" s="12" t="n">
        <v>1108</v>
      </c>
      <c r="C1114" s="36" t="str">
        <f aca="false">IF(商品マスタ!$C1113="","",商品マスタ!$C1113)</f>
        <v/>
      </c>
      <c r="D1114" s="12" t="str">
        <f aca="false">IF($C1114="","",商品マスタ!$D1113)</f>
        <v/>
      </c>
      <c r="E1114" s="12" t="str">
        <f aca="false">IF($C1114="","",商品マスタ!$G1113)</f>
        <v/>
      </c>
      <c r="F1114" s="12" t="str">
        <f aca="false">IF($C1114="","",IF(商品マスタ!$P1113="","理論",商品マスタ!$P1113))</f>
        <v/>
      </c>
      <c r="G1114" s="17" t="str">
        <f aca="false">IF($C1114="","",N(商品マスタ!$H1113))</f>
        <v/>
      </c>
      <c r="H1114" s="14"/>
      <c r="I1114" s="17" t="str">
        <f aca="false">IF($C1114="","",N($H1114)*N(商品マスタ!$N1113))</f>
        <v/>
      </c>
      <c r="J1114" s="17" t="str">
        <f aca="false">IF($C1114="","",N($I1114)-N($G1114))</f>
        <v/>
      </c>
      <c r="K1114" s="37" t="str">
        <f aca="false">IF($C1114="","",N(商品マスタ!$I1113))</f>
        <v/>
      </c>
      <c r="L1114" s="17" t="str">
        <f aca="false">IF($C1114="","",MAX(1,N(商品マスタ!$J1113)))</f>
        <v/>
      </c>
      <c r="M1114" s="38" t="str">
        <f aca="false">IF($C1114="","",N(TOP!$C$16)*N($K1114))</f>
        <v/>
      </c>
      <c r="N1114" s="17" t="str">
        <f aca="false">IF($C1114="","",ROUNDUP(N($M1114)/N($L1114),0))</f>
        <v/>
      </c>
      <c r="O1114" s="17" t="str">
        <f aca="false">IF($C1114="","",N(商品マスタ!$R1113))</f>
        <v/>
      </c>
      <c r="P1114" s="17" t="str">
        <f aca="false">IF($C1114="","",IF($F1114="理論",(N($O1114)+N($N1114))-N($G1114),(N($O1114)+N($N1114))-N($I1114)))</f>
        <v/>
      </c>
      <c r="Q1114" s="17" t="str">
        <f aca="false">IF($C1114="","",MAX(1,N(商品マスタ!$K1113)))</f>
        <v/>
      </c>
      <c r="R1114" s="39" t="str">
        <f aca="false">IF($C1114="","",IF(N($P1114)/N($Q1114)&lt;=0,"",ROUNDUP(N($P1114)/N($Q1114),0)))</f>
        <v/>
      </c>
      <c r="S1114" s="14"/>
      <c r="T1114" s="40" t="str">
        <f aca="false">IF($C1114="","",N(商品マスタ!$M1113))</f>
        <v/>
      </c>
      <c r="U1114" s="40" t="str">
        <f aca="false">IF($S1114="","",N($S1114)*N($T1114))</f>
        <v/>
      </c>
      <c r="V1114" s="18"/>
    </row>
    <row r="1115" customFormat="false" ht="15" hidden="false" customHeight="false" outlineLevel="0" collapsed="false">
      <c r="B1115" s="12" t="n">
        <v>1109</v>
      </c>
      <c r="C1115" s="36" t="str">
        <f aca="false">IF(商品マスタ!$C1114="","",商品マスタ!$C1114)</f>
        <v/>
      </c>
      <c r="D1115" s="12" t="str">
        <f aca="false">IF($C1115="","",商品マスタ!$D1114)</f>
        <v/>
      </c>
      <c r="E1115" s="12" t="str">
        <f aca="false">IF($C1115="","",商品マスタ!$G1114)</f>
        <v/>
      </c>
      <c r="F1115" s="12" t="str">
        <f aca="false">IF($C1115="","",IF(商品マスタ!$P1114="","理論",商品マスタ!$P1114))</f>
        <v/>
      </c>
      <c r="G1115" s="17" t="str">
        <f aca="false">IF($C1115="","",N(商品マスタ!$H1114))</f>
        <v/>
      </c>
      <c r="H1115" s="14"/>
      <c r="I1115" s="17" t="str">
        <f aca="false">IF($C1115="","",N($H1115)*N(商品マスタ!$N1114))</f>
        <v/>
      </c>
      <c r="J1115" s="17" t="str">
        <f aca="false">IF($C1115="","",N($I1115)-N($G1115))</f>
        <v/>
      </c>
      <c r="K1115" s="37" t="str">
        <f aca="false">IF($C1115="","",N(商品マスタ!$I1114))</f>
        <v/>
      </c>
      <c r="L1115" s="17" t="str">
        <f aca="false">IF($C1115="","",MAX(1,N(商品マスタ!$J1114)))</f>
        <v/>
      </c>
      <c r="M1115" s="38" t="str">
        <f aca="false">IF($C1115="","",N(TOP!$C$16)*N($K1115))</f>
        <v/>
      </c>
      <c r="N1115" s="17" t="str">
        <f aca="false">IF($C1115="","",ROUNDUP(N($M1115)/N($L1115),0))</f>
        <v/>
      </c>
      <c r="O1115" s="17" t="str">
        <f aca="false">IF($C1115="","",N(商品マスタ!$R1114))</f>
        <v/>
      </c>
      <c r="P1115" s="17" t="str">
        <f aca="false">IF($C1115="","",IF($F1115="理論",(N($O1115)+N($N1115))-N($G1115),(N($O1115)+N($N1115))-N($I1115)))</f>
        <v/>
      </c>
      <c r="Q1115" s="17" t="str">
        <f aca="false">IF($C1115="","",MAX(1,N(商品マスタ!$K1114)))</f>
        <v/>
      </c>
      <c r="R1115" s="39" t="str">
        <f aca="false">IF($C1115="","",IF(N($P1115)/N($Q1115)&lt;=0,"",ROUNDUP(N($P1115)/N($Q1115),0)))</f>
        <v/>
      </c>
      <c r="S1115" s="14"/>
      <c r="T1115" s="40" t="str">
        <f aca="false">IF($C1115="","",N(商品マスタ!$M1114))</f>
        <v/>
      </c>
      <c r="U1115" s="40" t="str">
        <f aca="false">IF($S1115="","",N($S1115)*N($T1115))</f>
        <v/>
      </c>
      <c r="V1115" s="18"/>
    </row>
    <row r="1116" customFormat="false" ht="15" hidden="false" customHeight="false" outlineLevel="0" collapsed="false">
      <c r="B1116" s="12" t="n">
        <v>1110</v>
      </c>
      <c r="C1116" s="36" t="str">
        <f aca="false">IF(商品マスタ!$C1115="","",商品マスタ!$C1115)</f>
        <v/>
      </c>
      <c r="D1116" s="12" t="str">
        <f aca="false">IF($C1116="","",商品マスタ!$D1115)</f>
        <v/>
      </c>
      <c r="E1116" s="12" t="str">
        <f aca="false">IF($C1116="","",商品マスタ!$G1115)</f>
        <v/>
      </c>
      <c r="F1116" s="12" t="str">
        <f aca="false">IF($C1116="","",IF(商品マスタ!$P1115="","理論",商品マスタ!$P1115))</f>
        <v/>
      </c>
      <c r="G1116" s="17" t="str">
        <f aca="false">IF($C1116="","",N(商品マスタ!$H1115))</f>
        <v/>
      </c>
      <c r="H1116" s="14"/>
      <c r="I1116" s="17" t="str">
        <f aca="false">IF($C1116="","",N($H1116)*N(商品マスタ!$N1115))</f>
        <v/>
      </c>
      <c r="J1116" s="17" t="str">
        <f aca="false">IF($C1116="","",N($I1116)-N($G1116))</f>
        <v/>
      </c>
      <c r="K1116" s="37" t="str">
        <f aca="false">IF($C1116="","",N(商品マスタ!$I1115))</f>
        <v/>
      </c>
      <c r="L1116" s="17" t="str">
        <f aca="false">IF($C1116="","",MAX(1,N(商品マスタ!$J1115)))</f>
        <v/>
      </c>
      <c r="M1116" s="38" t="str">
        <f aca="false">IF($C1116="","",N(TOP!$C$16)*N($K1116))</f>
        <v/>
      </c>
      <c r="N1116" s="17" t="str">
        <f aca="false">IF($C1116="","",ROUNDUP(N($M1116)/N($L1116),0))</f>
        <v/>
      </c>
      <c r="O1116" s="17" t="str">
        <f aca="false">IF($C1116="","",N(商品マスタ!$R1115))</f>
        <v/>
      </c>
      <c r="P1116" s="17" t="str">
        <f aca="false">IF($C1116="","",IF($F1116="理論",(N($O1116)+N($N1116))-N($G1116),(N($O1116)+N($N1116))-N($I1116)))</f>
        <v/>
      </c>
      <c r="Q1116" s="17" t="str">
        <f aca="false">IF($C1116="","",MAX(1,N(商品マスタ!$K1115)))</f>
        <v/>
      </c>
      <c r="R1116" s="39" t="str">
        <f aca="false">IF($C1116="","",IF(N($P1116)/N($Q1116)&lt;=0,"",ROUNDUP(N($P1116)/N($Q1116),0)))</f>
        <v/>
      </c>
      <c r="S1116" s="14"/>
      <c r="T1116" s="40" t="str">
        <f aca="false">IF($C1116="","",N(商品マスタ!$M1115))</f>
        <v/>
      </c>
      <c r="U1116" s="40" t="str">
        <f aca="false">IF($S1116="","",N($S1116)*N($T1116))</f>
        <v/>
      </c>
      <c r="V1116" s="18"/>
    </row>
    <row r="1117" customFormat="false" ht="15" hidden="false" customHeight="false" outlineLevel="0" collapsed="false">
      <c r="B1117" s="12" t="n">
        <v>1111</v>
      </c>
      <c r="C1117" s="36" t="str">
        <f aca="false">IF(商品マスタ!$C1116="","",商品マスタ!$C1116)</f>
        <v/>
      </c>
      <c r="D1117" s="12" t="str">
        <f aca="false">IF($C1117="","",商品マスタ!$D1116)</f>
        <v/>
      </c>
      <c r="E1117" s="12" t="str">
        <f aca="false">IF($C1117="","",商品マスタ!$G1116)</f>
        <v/>
      </c>
      <c r="F1117" s="12" t="str">
        <f aca="false">IF($C1117="","",IF(商品マスタ!$P1116="","理論",商品マスタ!$P1116))</f>
        <v/>
      </c>
      <c r="G1117" s="17" t="str">
        <f aca="false">IF($C1117="","",N(商品マスタ!$H1116))</f>
        <v/>
      </c>
      <c r="H1117" s="14"/>
      <c r="I1117" s="17" t="str">
        <f aca="false">IF($C1117="","",N($H1117)*N(商品マスタ!$N1116))</f>
        <v/>
      </c>
      <c r="J1117" s="17" t="str">
        <f aca="false">IF($C1117="","",N($I1117)-N($G1117))</f>
        <v/>
      </c>
      <c r="K1117" s="37" t="str">
        <f aca="false">IF($C1117="","",N(商品マスタ!$I1116))</f>
        <v/>
      </c>
      <c r="L1117" s="17" t="str">
        <f aca="false">IF($C1117="","",MAX(1,N(商品マスタ!$J1116)))</f>
        <v/>
      </c>
      <c r="M1117" s="38" t="str">
        <f aca="false">IF($C1117="","",N(TOP!$C$16)*N($K1117))</f>
        <v/>
      </c>
      <c r="N1117" s="17" t="str">
        <f aca="false">IF($C1117="","",ROUNDUP(N($M1117)/N($L1117),0))</f>
        <v/>
      </c>
      <c r="O1117" s="17" t="str">
        <f aca="false">IF($C1117="","",N(商品マスタ!$R1116))</f>
        <v/>
      </c>
      <c r="P1117" s="17" t="str">
        <f aca="false">IF($C1117="","",IF($F1117="理論",(N($O1117)+N($N1117))-N($G1117),(N($O1117)+N($N1117))-N($I1117)))</f>
        <v/>
      </c>
      <c r="Q1117" s="17" t="str">
        <f aca="false">IF($C1117="","",MAX(1,N(商品マスタ!$K1116)))</f>
        <v/>
      </c>
      <c r="R1117" s="39" t="str">
        <f aca="false">IF($C1117="","",IF(N($P1117)/N($Q1117)&lt;=0,"",ROUNDUP(N($P1117)/N($Q1117),0)))</f>
        <v/>
      </c>
      <c r="S1117" s="14"/>
      <c r="T1117" s="40" t="str">
        <f aca="false">IF($C1117="","",N(商品マスタ!$M1116))</f>
        <v/>
      </c>
      <c r="U1117" s="40" t="str">
        <f aca="false">IF($S1117="","",N($S1117)*N($T1117))</f>
        <v/>
      </c>
      <c r="V1117" s="18"/>
    </row>
    <row r="1118" customFormat="false" ht="15" hidden="false" customHeight="false" outlineLevel="0" collapsed="false">
      <c r="B1118" s="12" t="n">
        <v>1112</v>
      </c>
      <c r="C1118" s="36" t="str">
        <f aca="false">IF(商品マスタ!$C1117="","",商品マスタ!$C1117)</f>
        <v/>
      </c>
      <c r="D1118" s="12" t="str">
        <f aca="false">IF($C1118="","",商品マスタ!$D1117)</f>
        <v/>
      </c>
      <c r="E1118" s="12" t="str">
        <f aca="false">IF($C1118="","",商品マスタ!$G1117)</f>
        <v/>
      </c>
      <c r="F1118" s="12" t="str">
        <f aca="false">IF($C1118="","",IF(商品マスタ!$P1117="","理論",商品マスタ!$P1117))</f>
        <v/>
      </c>
      <c r="G1118" s="17" t="str">
        <f aca="false">IF($C1118="","",N(商品マスタ!$H1117))</f>
        <v/>
      </c>
      <c r="H1118" s="14"/>
      <c r="I1118" s="17" t="str">
        <f aca="false">IF($C1118="","",N($H1118)*N(商品マスタ!$N1117))</f>
        <v/>
      </c>
      <c r="J1118" s="17" t="str">
        <f aca="false">IF($C1118="","",N($I1118)-N($G1118))</f>
        <v/>
      </c>
      <c r="K1118" s="37" t="str">
        <f aca="false">IF($C1118="","",N(商品マスタ!$I1117))</f>
        <v/>
      </c>
      <c r="L1118" s="17" t="str">
        <f aca="false">IF($C1118="","",MAX(1,N(商品マスタ!$J1117)))</f>
        <v/>
      </c>
      <c r="M1118" s="38" t="str">
        <f aca="false">IF($C1118="","",N(TOP!$C$16)*N($K1118))</f>
        <v/>
      </c>
      <c r="N1118" s="17" t="str">
        <f aca="false">IF($C1118="","",ROUNDUP(N($M1118)/N($L1118),0))</f>
        <v/>
      </c>
      <c r="O1118" s="17" t="str">
        <f aca="false">IF($C1118="","",N(商品マスタ!$R1117))</f>
        <v/>
      </c>
      <c r="P1118" s="17" t="str">
        <f aca="false">IF($C1118="","",IF($F1118="理論",(N($O1118)+N($N1118))-N($G1118),(N($O1118)+N($N1118))-N($I1118)))</f>
        <v/>
      </c>
      <c r="Q1118" s="17" t="str">
        <f aca="false">IF($C1118="","",MAX(1,N(商品マスタ!$K1117)))</f>
        <v/>
      </c>
      <c r="R1118" s="39" t="str">
        <f aca="false">IF($C1118="","",IF(N($P1118)/N($Q1118)&lt;=0,"",ROUNDUP(N($P1118)/N($Q1118),0)))</f>
        <v/>
      </c>
      <c r="S1118" s="14"/>
      <c r="T1118" s="40" t="str">
        <f aca="false">IF($C1118="","",N(商品マスタ!$M1117))</f>
        <v/>
      </c>
      <c r="U1118" s="40" t="str">
        <f aca="false">IF($S1118="","",N($S1118)*N($T1118))</f>
        <v/>
      </c>
      <c r="V1118" s="18"/>
    </row>
    <row r="1119" customFormat="false" ht="15" hidden="false" customHeight="false" outlineLevel="0" collapsed="false">
      <c r="B1119" s="12" t="n">
        <v>1113</v>
      </c>
      <c r="C1119" s="36" t="str">
        <f aca="false">IF(商品マスタ!$C1118="","",商品マスタ!$C1118)</f>
        <v/>
      </c>
      <c r="D1119" s="12" t="str">
        <f aca="false">IF($C1119="","",商品マスタ!$D1118)</f>
        <v/>
      </c>
      <c r="E1119" s="12" t="str">
        <f aca="false">IF($C1119="","",商品マスタ!$G1118)</f>
        <v/>
      </c>
      <c r="F1119" s="12" t="str">
        <f aca="false">IF($C1119="","",IF(商品マスタ!$P1118="","理論",商品マスタ!$P1118))</f>
        <v/>
      </c>
      <c r="G1119" s="17" t="str">
        <f aca="false">IF($C1119="","",N(商品マスタ!$H1118))</f>
        <v/>
      </c>
      <c r="H1119" s="14"/>
      <c r="I1119" s="17" t="str">
        <f aca="false">IF($C1119="","",N($H1119)*N(商品マスタ!$N1118))</f>
        <v/>
      </c>
      <c r="J1119" s="17" t="str">
        <f aca="false">IF($C1119="","",N($I1119)-N($G1119))</f>
        <v/>
      </c>
      <c r="K1119" s="37" t="str">
        <f aca="false">IF($C1119="","",N(商品マスタ!$I1118))</f>
        <v/>
      </c>
      <c r="L1119" s="17" t="str">
        <f aca="false">IF($C1119="","",MAX(1,N(商品マスタ!$J1118)))</f>
        <v/>
      </c>
      <c r="M1119" s="38" t="str">
        <f aca="false">IF($C1119="","",N(TOP!$C$16)*N($K1119))</f>
        <v/>
      </c>
      <c r="N1119" s="17" t="str">
        <f aca="false">IF($C1119="","",ROUNDUP(N($M1119)/N($L1119),0))</f>
        <v/>
      </c>
      <c r="O1119" s="17" t="str">
        <f aca="false">IF($C1119="","",N(商品マスタ!$R1118))</f>
        <v/>
      </c>
      <c r="P1119" s="17" t="str">
        <f aca="false">IF($C1119="","",IF($F1119="理論",(N($O1119)+N($N1119))-N($G1119),(N($O1119)+N($N1119))-N($I1119)))</f>
        <v/>
      </c>
      <c r="Q1119" s="17" t="str">
        <f aca="false">IF($C1119="","",MAX(1,N(商品マスタ!$K1118)))</f>
        <v/>
      </c>
      <c r="R1119" s="39" t="str">
        <f aca="false">IF($C1119="","",IF(N($P1119)/N($Q1119)&lt;=0,"",ROUNDUP(N($P1119)/N($Q1119),0)))</f>
        <v/>
      </c>
      <c r="S1119" s="14"/>
      <c r="T1119" s="40" t="str">
        <f aca="false">IF($C1119="","",N(商品マスタ!$M1118))</f>
        <v/>
      </c>
      <c r="U1119" s="40" t="str">
        <f aca="false">IF($S1119="","",N($S1119)*N($T1119))</f>
        <v/>
      </c>
      <c r="V1119" s="18"/>
    </row>
    <row r="1120" customFormat="false" ht="15" hidden="false" customHeight="false" outlineLevel="0" collapsed="false">
      <c r="B1120" s="12" t="n">
        <v>1114</v>
      </c>
      <c r="C1120" s="36" t="str">
        <f aca="false">IF(商品マスタ!$C1119="","",商品マスタ!$C1119)</f>
        <v/>
      </c>
      <c r="D1120" s="12" t="str">
        <f aca="false">IF($C1120="","",商品マスタ!$D1119)</f>
        <v/>
      </c>
      <c r="E1120" s="12" t="str">
        <f aca="false">IF($C1120="","",商品マスタ!$G1119)</f>
        <v/>
      </c>
      <c r="F1120" s="12" t="str">
        <f aca="false">IF($C1120="","",IF(商品マスタ!$P1119="","理論",商品マスタ!$P1119))</f>
        <v/>
      </c>
      <c r="G1120" s="17" t="str">
        <f aca="false">IF($C1120="","",N(商品マスタ!$H1119))</f>
        <v/>
      </c>
      <c r="H1120" s="14"/>
      <c r="I1120" s="17" t="str">
        <f aca="false">IF($C1120="","",N($H1120)*N(商品マスタ!$N1119))</f>
        <v/>
      </c>
      <c r="J1120" s="17" t="str">
        <f aca="false">IF($C1120="","",N($I1120)-N($G1120))</f>
        <v/>
      </c>
      <c r="K1120" s="37" t="str">
        <f aca="false">IF($C1120="","",N(商品マスタ!$I1119))</f>
        <v/>
      </c>
      <c r="L1120" s="17" t="str">
        <f aca="false">IF($C1120="","",MAX(1,N(商品マスタ!$J1119)))</f>
        <v/>
      </c>
      <c r="M1120" s="38" t="str">
        <f aca="false">IF($C1120="","",N(TOP!$C$16)*N($K1120))</f>
        <v/>
      </c>
      <c r="N1120" s="17" t="str">
        <f aca="false">IF($C1120="","",ROUNDUP(N($M1120)/N($L1120),0))</f>
        <v/>
      </c>
      <c r="O1120" s="17" t="str">
        <f aca="false">IF($C1120="","",N(商品マスタ!$R1119))</f>
        <v/>
      </c>
      <c r="P1120" s="17" t="str">
        <f aca="false">IF($C1120="","",IF($F1120="理論",(N($O1120)+N($N1120))-N($G1120),(N($O1120)+N($N1120))-N($I1120)))</f>
        <v/>
      </c>
      <c r="Q1120" s="17" t="str">
        <f aca="false">IF($C1120="","",MAX(1,N(商品マスタ!$K1119)))</f>
        <v/>
      </c>
      <c r="R1120" s="39" t="str">
        <f aca="false">IF($C1120="","",IF(N($P1120)/N($Q1120)&lt;=0,"",ROUNDUP(N($P1120)/N($Q1120),0)))</f>
        <v/>
      </c>
      <c r="S1120" s="14"/>
      <c r="T1120" s="40" t="str">
        <f aca="false">IF($C1120="","",N(商品マスタ!$M1119))</f>
        <v/>
      </c>
      <c r="U1120" s="40" t="str">
        <f aca="false">IF($S1120="","",N($S1120)*N($T1120))</f>
        <v/>
      </c>
      <c r="V1120" s="18"/>
    </row>
    <row r="1121" customFormat="false" ht="15" hidden="false" customHeight="false" outlineLevel="0" collapsed="false">
      <c r="B1121" s="12" t="n">
        <v>1115</v>
      </c>
      <c r="C1121" s="36" t="str">
        <f aca="false">IF(商品マスタ!$C1120="","",商品マスタ!$C1120)</f>
        <v/>
      </c>
      <c r="D1121" s="12" t="str">
        <f aca="false">IF($C1121="","",商品マスタ!$D1120)</f>
        <v/>
      </c>
      <c r="E1121" s="12" t="str">
        <f aca="false">IF($C1121="","",商品マスタ!$G1120)</f>
        <v/>
      </c>
      <c r="F1121" s="12" t="str">
        <f aca="false">IF($C1121="","",IF(商品マスタ!$P1120="","理論",商品マスタ!$P1120))</f>
        <v/>
      </c>
      <c r="G1121" s="17" t="str">
        <f aca="false">IF($C1121="","",N(商品マスタ!$H1120))</f>
        <v/>
      </c>
      <c r="H1121" s="14"/>
      <c r="I1121" s="17" t="str">
        <f aca="false">IF($C1121="","",N($H1121)*N(商品マスタ!$N1120))</f>
        <v/>
      </c>
      <c r="J1121" s="17" t="str">
        <f aca="false">IF($C1121="","",N($I1121)-N($G1121))</f>
        <v/>
      </c>
      <c r="K1121" s="37" t="str">
        <f aca="false">IF($C1121="","",N(商品マスタ!$I1120))</f>
        <v/>
      </c>
      <c r="L1121" s="17" t="str">
        <f aca="false">IF($C1121="","",MAX(1,N(商品マスタ!$J1120)))</f>
        <v/>
      </c>
      <c r="M1121" s="38" t="str">
        <f aca="false">IF($C1121="","",N(TOP!$C$16)*N($K1121))</f>
        <v/>
      </c>
      <c r="N1121" s="17" t="str">
        <f aca="false">IF($C1121="","",ROUNDUP(N($M1121)/N($L1121),0))</f>
        <v/>
      </c>
      <c r="O1121" s="17" t="str">
        <f aca="false">IF($C1121="","",N(商品マスタ!$R1120))</f>
        <v/>
      </c>
      <c r="P1121" s="17" t="str">
        <f aca="false">IF($C1121="","",IF($F1121="理論",(N($O1121)+N($N1121))-N($G1121),(N($O1121)+N($N1121))-N($I1121)))</f>
        <v/>
      </c>
      <c r="Q1121" s="17" t="str">
        <f aca="false">IF($C1121="","",MAX(1,N(商品マスタ!$K1120)))</f>
        <v/>
      </c>
      <c r="R1121" s="39" t="str">
        <f aca="false">IF($C1121="","",IF(N($P1121)/N($Q1121)&lt;=0,"",ROUNDUP(N($P1121)/N($Q1121),0)))</f>
        <v/>
      </c>
      <c r="S1121" s="14"/>
      <c r="T1121" s="40" t="str">
        <f aca="false">IF($C1121="","",N(商品マスタ!$M1120))</f>
        <v/>
      </c>
      <c r="U1121" s="40" t="str">
        <f aca="false">IF($S1121="","",N($S1121)*N($T1121))</f>
        <v/>
      </c>
      <c r="V1121" s="18"/>
    </row>
    <row r="1122" customFormat="false" ht="15" hidden="false" customHeight="false" outlineLevel="0" collapsed="false">
      <c r="B1122" s="12" t="n">
        <v>1116</v>
      </c>
      <c r="C1122" s="36" t="str">
        <f aca="false">IF(商品マスタ!$C1121="","",商品マスタ!$C1121)</f>
        <v/>
      </c>
      <c r="D1122" s="12" t="str">
        <f aca="false">IF($C1122="","",商品マスタ!$D1121)</f>
        <v/>
      </c>
      <c r="E1122" s="12" t="str">
        <f aca="false">IF($C1122="","",商品マスタ!$G1121)</f>
        <v/>
      </c>
      <c r="F1122" s="12" t="str">
        <f aca="false">IF($C1122="","",IF(商品マスタ!$P1121="","理論",商品マスタ!$P1121))</f>
        <v/>
      </c>
      <c r="G1122" s="17" t="str">
        <f aca="false">IF($C1122="","",N(商品マスタ!$H1121))</f>
        <v/>
      </c>
      <c r="H1122" s="14"/>
      <c r="I1122" s="17" t="str">
        <f aca="false">IF($C1122="","",N($H1122)*N(商品マスタ!$N1121))</f>
        <v/>
      </c>
      <c r="J1122" s="17" t="str">
        <f aca="false">IF($C1122="","",N($I1122)-N($G1122))</f>
        <v/>
      </c>
      <c r="K1122" s="37" t="str">
        <f aca="false">IF($C1122="","",N(商品マスタ!$I1121))</f>
        <v/>
      </c>
      <c r="L1122" s="17" t="str">
        <f aca="false">IF($C1122="","",MAX(1,N(商品マスタ!$J1121)))</f>
        <v/>
      </c>
      <c r="M1122" s="38" t="str">
        <f aca="false">IF($C1122="","",N(TOP!$C$16)*N($K1122))</f>
        <v/>
      </c>
      <c r="N1122" s="17" t="str">
        <f aca="false">IF($C1122="","",ROUNDUP(N($M1122)/N($L1122),0))</f>
        <v/>
      </c>
      <c r="O1122" s="17" t="str">
        <f aca="false">IF($C1122="","",N(商品マスタ!$R1121))</f>
        <v/>
      </c>
      <c r="P1122" s="17" t="str">
        <f aca="false">IF($C1122="","",IF($F1122="理論",(N($O1122)+N($N1122))-N($G1122),(N($O1122)+N($N1122))-N($I1122)))</f>
        <v/>
      </c>
      <c r="Q1122" s="17" t="str">
        <f aca="false">IF($C1122="","",MAX(1,N(商品マスタ!$K1121)))</f>
        <v/>
      </c>
      <c r="R1122" s="39" t="str">
        <f aca="false">IF($C1122="","",IF(N($P1122)/N($Q1122)&lt;=0,"",ROUNDUP(N($P1122)/N($Q1122),0)))</f>
        <v/>
      </c>
      <c r="S1122" s="14"/>
      <c r="T1122" s="40" t="str">
        <f aca="false">IF($C1122="","",N(商品マスタ!$M1121))</f>
        <v/>
      </c>
      <c r="U1122" s="40" t="str">
        <f aca="false">IF($S1122="","",N($S1122)*N($T1122))</f>
        <v/>
      </c>
      <c r="V1122" s="18"/>
    </row>
    <row r="1123" customFormat="false" ht="15" hidden="false" customHeight="false" outlineLevel="0" collapsed="false">
      <c r="B1123" s="12" t="n">
        <v>1117</v>
      </c>
      <c r="C1123" s="36" t="str">
        <f aca="false">IF(商品マスタ!$C1122="","",商品マスタ!$C1122)</f>
        <v/>
      </c>
      <c r="D1123" s="12" t="str">
        <f aca="false">IF($C1123="","",商品マスタ!$D1122)</f>
        <v/>
      </c>
      <c r="E1123" s="12" t="str">
        <f aca="false">IF($C1123="","",商品マスタ!$G1122)</f>
        <v/>
      </c>
      <c r="F1123" s="12" t="str">
        <f aca="false">IF($C1123="","",IF(商品マスタ!$P1122="","理論",商品マスタ!$P1122))</f>
        <v/>
      </c>
      <c r="G1123" s="17" t="str">
        <f aca="false">IF($C1123="","",N(商品マスタ!$H1122))</f>
        <v/>
      </c>
      <c r="H1123" s="14"/>
      <c r="I1123" s="17" t="str">
        <f aca="false">IF($C1123="","",N($H1123)*N(商品マスタ!$N1122))</f>
        <v/>
      </c>
      <c r="J1123" s="17" t="str">
        <f aca="false">IF($C1123="","",N($I1123)-N($G1123))</f>
        <v/>
      </c>
      <c r="K1123" s="37" t="str">
        <f aca="false">IF($C1123="","",N(商品マスタ!$I1122))</f>
        <v/>
      </c>
      <c r="L1123" s="17" t="str">
        <f aca="false">IF($C1123="","",MAX(1,N(商品マスタ!$J1122)))</f>
        <v/>
      </c>
      <c r="M1123" s="38" t="str">
        <f aca="false">IF($C1123="","",N(TOP!$C$16)*N($K1123))</f>
        <v/>
      </c>
      <c r="N1123" s="17" t="str">
        <f aca="false">IF($C1123="","",ROUNDUP(N($M1123)/N($L1123),0))</f>
        <v/>
      </c>
      <c r="O1123" s="17" t="str">
        <f aca="false">IF($C1123="","",N(商品マスタ!$R1122))</f>
        <v/>
      </c>
      <c r="P1123" s="17" t="str">
        <f aca="false">IF($C1123="","",IF($F1123="理論",(N($O1123)+N($N1123))-N($G1123),(N($O1123)+N($N1123))-N($I1123)))</f>
        <v/>
      </c>
      <c r="Q1123" s="17" t="str">
        <f aca="false">IF($C1123="","",MAX(1,N(商品マスタ!$K1122)))</f>
        <v/>
      </c>
      <c r="R1123" s="39" t="str">
        <f aca="false">IF($C1123="","",IF(N($P1123)/N($Q1123)&lt;=0,"",ROUNDUP(N($P1123)/N($Q1123),0)))</f>
        <v/>
      </c>
      <c r="S1123" s="14"/>
      <c r="T1123" s="40" t="str">
        <f aca="false">IF($C1123="","",N(商品マスタ!$M1122))</f>
        <v/>
      </c>
      <c r="U1123" s="40" t="str">
        <f aca="false">IF($S1123="","",N($S1123)*N($T1123))</f>
        <v/>
      </c>
      <c r="V1123" s="18"/>
    </row>
    <row r="1124" customFormat="false" ht="15" hidden="false" customHeight="false" outlineLevel="0" collapsed="false">
      <c r="B1124" s="12" t="n">
        <v>1118</v>
      </c>
      <c r="C1124" s="36" t="str">
        <f aca="false">IF(商品マスタ!$C1123="","",商品マスタ!$C1123)</f>
        <v/>
      </c>
      <c r="D1124" s="12" t="str">
        <f aca="false">IF($C1124="","",商品マスタ!$D1123)</f>
        <v/>
      </c>
      <c r="E1124" s="12" t="str">
        <f aca="false">IF($C1124="","",商品マスタ!$G1123)</f>
        <v/>
      </c>
      <c r="F1124" s="12" t="str">
        <f aca="false">IF($C1124="","",IF(商品マスタ!$P1123="","理論",商品マスタ!$P1123))</f>
        <v/>
      </c>
      <c r="G1124" s="17" t="str">
        <f aca="false">IF($C1124="","",N(商品マスタ!$H1123))</f>
        <v/>
      </c>
      <c r="H1124" s="14"/>
      <c r="I1124" s="17" t="str">
        <f aca="false">IF($C1124="","",N($H1124)*N(商品マスタ!$N1123))</f>
        <v/>
      </c>
      <c r="J1124" s="17" t="str">
        <f aca="false">IF($C1124="","",N($I1124)-N($G1124))</f>
        <v/>
      </c>
      <c r="K1124" s="37" t="str">
        <f aca="false">IF($C1124="","",N(商品マスタ!$I1123))</f>
        <v/>
      </c>
      <c r="L1124" s="17" t="str">
        <f aca="false">IF($C1124="","",MAX(1,N(商品マスタ!$J1123)))</f>
        <v/>
      </c>
      <c r="M1124" s="38" t="str">
        <f aca="false">IF($C1124="","",N(TOP!$C$16)*N($K1124))</f>
        <v/>
      </c>
      <c r="N1124" s="17" t="str">
        <f aca="false">IF($C1124="","",ROUNDUP(N($M1124)/N($L1124),0))</f>
        <v/>
      </c>
      <c r="O1124" s="17" t="str">
        <f aca="false">IF($C1124="","",N(商品マスタ!$R1123))</f>
        <v/>
      </c>
      <c r="P1124" s="17" t="str">
        <f aca="false">IF($C1124="","",IF($F1124="理論",(N($O1124)+N($N1124))-N($G1124),(N($O1124)+N($N1124))-N($I1124)))</f>
        <v/>
      </c>
      <c r="Q1124" s="17" t="str">
        <f aca="false">IF($C1124="","",MAX(1,N(商品マスタ!$K1123)))</f>
        <v/>
      </c>
      <c r="R1124" s="39" t="str">
        <f aca="false">IF($C1124="","",IF(N($P1124)/N($Q1124)&lt;=0,"",ROUNDUP(N($P1124)/N($Q1124),0)))</f>
        <v/>
      </c>
      <c r="S1124" s="14"/>
      <c r="T1124" s="40" t="str">
        <f aca="false">IF($C1124="","",N(商品マスタ!$M1123))</f>
        <v/>
      </c>
      <c r="U1124" s="40" t="str">
        <f aca="false">IF($S1124="","",N($S1124)*N($T1124))</f>
        <v/>
      </c>
      <c r="V1124" s="18"/>
    </row>
    <row r="1125" customFormat="false" ht="15" hidden="false" customHeight="false" outlineLevel="0" collapsed="false">
      <c r="B1125" s="12" t="n">
        <v>1119</v>
      </c>
      <c r="C1125" s="36" t="str">
        <f aca="false">IF(商品マスタ!$C1124="","",商品マスタ!$C1124)</f>
        <v/>
      </c>
      <c r="D1125" s="12" t="str">
        <f aca="false">IF($C1125="","",商品マスタ!$D1124)</f>
        <v/>
      </c>
      <c r="E1125" s="12" t="str">
        <f aca="false">IF($C1125="","",商品マスタ!$G1124)</f>
        <v/>
      </c>
      <c r="F1125" s="12" t="str">
        <f aca="false">IF($C1125="","",IF(商品マスタ!$P1124="","理論",商品マスタ!$P1124))</f>
        <v/>
      </c>
      <c r="G1125" s="17" t="str">
        <f aca="false">IF($C1125="","",N(商品マスタ!$H1124))</f>
        <v/>
      </c>
      <c r="H1125" s="14"/>
      <c r="I1125" s="17" t="str">
        <f aca="false">IF($C1125="","",N($H1125)*N(商品マスタ!$N1124))</f>
        <v/>
      </c>
      <c r="J1125" s="17" t="str">
        <f aca="false">IF($C1125="","",N($I1125)-N($G1125))</f>
        <v/>
      </c>
      <c r="K1125" s="37" t="str">
        <f aca="false">IF($C1125="","",N(商品マスタ!$I1124))</f>
        <v/>
      </c>
      <c r="L1125" s="17" t="str">
        <f aca="false">IF($C1125="","",MAX(1,N(商品マスタ!$J1124)))</f>
        <v/>
      </c>
      <c r="M1125" s="38" t="str">
        <f aca="false">IF($C1125="","",N(TOP!$C$16)*N($K1125))</f>
        <v/>
      </c>
      <c r="N1125" s="17" t="str">
        <f aca="false">IF($C1125="","",ROUNDUP(N($M1125)/N($L1125),0))</f>
        <v/>
      </c>
      <c r="O1125" s="17" t="str">
        <f aca="false">IF($C1125="","",N(商品マスタ!$R1124))</f>
        <v/>
      </c>
      <c r="P1125" s="17" t="str">
        <f aca="false">IF($C1125="","",IF($F1125="理論",(N($O1125)+N($N1125))-N($G1125),(N($O1125)+N($N1125))-N($I1125)))</f>
        <v/>
      </c>
      <c r="Q1125" s="17" t="str">
        <f aca="false">IF($C1125="","",MAX(1,N(商品マスタ!$K1124)))</f>
        <v/>
      </c>
      <c r="R1125" s="39" t="str">
        <f aca="false">IF($C1125="","",IF(N($P1125)/N($Q1125)&lt;=0,"",ROUNDUP(N($P1125)/N($Q1125),0)))</f>
        <v/>
      </c>
      <c r="S1125" s="14"/>
      <c r="T1125" s="40" t="str">
        <f aca="false">IF($C1125="","",N(商品マスタ!$M1124))</f>
        <v/>
      </c>
      <c r="U1125" s="40" t="str">
        <f aca="false">IF($S1125="","",N($S1125)*N($T1125))</f>
        <v/>
      </c>
      <c r="V1125" s="18"/>
    </row>
    <row r="1126" customFormat="false" ht="15" hidden="false" customHeight="false" outlineLevel="0" collapsed="false">
      <c r="B1126" s="12" t="n">
        <v>1120</v>
      </c>
      <c r="C1126" s="36" t="str">
        <f aca="false">IF(商品マスタ!$C1125="","",商品マスタ!$C1125)</f>
        <v/>
      </c>
      <c r="D1126" s="12" t="str">
        <f aca="false">IF($C1126="","",商品マスタ!$D1125)</f>
        <v/>
      </c>
      <c r="E1126" s="12" t="str">
        <f aca="false">IF($C1126="","",商品マスタ!$G1125)</f>
        <v/>
      </c>
      <c r="F1126" s="12" t="str">
        <f aca="false">IF($C1126="","",IF(商品マスタ!$P1125="","理論",商品マスタ!$P1125))</f>
        <v/>
      </c>
      <c r="G1126" s="17" t="str">
        <f aca="false">IF($C1126="","",N(商品マスタ!$H1125))</f>
        <v/>
      </c>
      <c r="H1126" s="14"/>
      <c r="I1126" s="17" t="str">
        <f aca="false">IF($C1126="","",N($H1126)*N(商品マスタ!$N1125))</f>
        <v/>
      </c>
      <c r="J1126" s="17" t="str">
        <f aca="false">IF($C1126="","",N($I1126)-N($G1126))</f>
        <v/>
      </c>
      <c r="K1126" s="37" t="str">
        <f aca="false">IF($C1126="","",N(商品マスタ!$I1125))</f>
        <v/>
      </c>
      <c r="L1126" s="17" t="str">
        <f aca="false">IF($C1126="","",MAX(1,N(商品マスタ!$J1125)))</f>
        <v/>
      </c>
      <c r="M1126" s="38" t="str">
        <f aca="false">IF($C1126="","",N(TOP!$C$16)*N($K1126))</f>
        <v/>
      </c>
      <c r="N1126" s="17" t="str">
        <f aca="false">IF($C1126="","",ROUNDUP(N($M1126)/N($L1126),0))</f>
        <v/>
      </c>
      <c r="O1126" s="17" t="str">
        <f aca="false">IF($C1126="","",N(商品マスタ!$R1125))</f>
        <v/>
      </c>
      <c r="P1126" s="17" t="str">
        <f aca="false">IF($C1126="","",IF($F1126="理論",(N($O1126)+N($N1126))-N($G1126),(N($O1126)+N($N1126))-N($I1126)))</f>
        <v/>
      </c>
      <c r="Q1126" s="17" t="str">
        <f aca="false">IF($C1126="","",MAX(1,N(商品マスタ!$K1125)))</f>
        <v/>
      </c>
      <c r="R1126" s="39" t="str">
        <f aca="false">IF($C1126="","",IF(N($P1126)/N($Q1126)&lt;=0,"",ROUNDUP(N($P1126)/N($Q1126),0)))</f>
        <v/>
      </c>
      <c r="S1126" s="14"/>
      <c r="T1126" s="40" t="str">
        <f aca="false">IF($C1126="","",N(商品マスタ!$M1125))</f>
        <v/>
      </c>
      <c r="U1126" s="40" t="str">
        <f aca="false">IF($S1126="","",N($S1126)*N($T1126))</f>
        <v/>
      </c>
      <c r="V1126" s="18"/>
    </row>
    <row r="1127" customFormat="false" ht="15" hidden="false" customHeight="false" outlineLevel="0" collapsed="false">
      <c r="B1127" s="12" t="n">
        <v>1121</v>
      </c>
      <c r="C1127" s="36" t="str">
        <f aca="false">IF(商品マスタ!$C1126="","",商品マスタ!$C1126)</f>
        <v/>
      </c>
      <c r="D1127" s="12" t="str">
        <f aca="false">IF($C1127="","",商品マスタ!$D1126)</f>
        <v/>
      </c>
      <c r="E1127" s="12" t="str">
        <f aca="false">IF($C1127="","",商品マスタ!$G1126)</f>
        <v/>
      </c>
      <c r="F1127" s="12" t="str">
        <f aca="false">IF($C1127="","",IF(商品マスタ!$P1126="","理論",商品マスタ!$P1126))</f>
        <v/>
      </c>
      <c r="G1127" s="17" t="str">
        <f aca="false">IF($C1127="","",N(商品マスタ!$H1126))</f>
        <v/>
      </c>
      <c r="H1127" s="14"/>
      <c r="I1127" s="17" t="str">
        <f aca="false">IF($C1127="","",N($H1127)*N(商品マスタ!$N1126))</f>
        <v/>
      </c>
      <c r="J1127" s="17" t="str">
        <f aca="false">IF($C1127="","",N($I1127)-N($G1127))</f>
        <v/>
      </c>
      <c r="K1127" s="37" t="str">
        <f aca="false">IF($C1127="","",N(商品マスタ!$I1126))</f>
        <v/>
      </c>
      <c r="L1127" s="17" t="str">
        <f aca="false">IF($C1127="","",MAX(1,N(商品マスタ!$J1126)))</f>
        <v/>
      </c>
      <c r="M1127" s="38" t="str">
        <f aca="false">IF($C1127="","",N(TOP!$C$16)*N($K1127))</f>
        <v/>
      </c>
      <c r="N1127" s="17" t="str">
        <f aca="false">IF($C1127="","",ROUNDUP(N($M1127)/N($L1127),0))</f>
        <v/>
      </c>
      <c r="O1127" s="17" t="str">
        <f aca="false">IF($C1127="","",N(商品マスタ!$R1126))</f>
        <v/>
      </c>
      <c r="P1127" s="17" t="str">
        <f aca="false">IF($C1127="","",IF($F1127="理論",(N($O1127)+N($N1127))-N($G1127),(N($O1127)+N($N1127))-N($I1127)))</f>
        <v/>
      </c>
      <c r="Q1127" s="17" t="str">
        <f aca="false">IF($C1127="","",MAX(1,N(商品マスタ!$K1126)))</f>
        <v/>
      </c>
      <c r="R1127" s="39" t="str">
        <f aca="false">IF($C1127="","",IF(N($P1127)/N($Q1127)&lt;=0,"",ROUNDUP(N($P1127)/N($Q1127),0)))</f>
        <v/>
      </c>
      <c r="S1127" s="14"/>
      <c r="T1127" s="40" t="str">
        <f aca="false">IF($C1127="","",N(商品マスタ!$M1126))</f>
        <v/>
      </c>
      <c r="U1127" s="40" t="str">
        <f aca="false">IF($S1127="","",N($S1127)*N($T1127))</f>
        <v/>
      </c>
      <c r="V1127" s="18"/>
    </row>
    <row r="1128" customFormat="false" ht="15" hidden="false" customHeight="false" outlineLevel="0" collapsed="false">
      <c r="B1128" s="12" t="n">
        <v>1122</v>
      </c>
      <c r="C1128" s="36" t="str">
        <f aca="false">IF(商品マスタ!$C1127="","",商品マスタ!$C1127)</f>
        <v/>
      </c>
      <c r="D1128" s="12" t="str">
        <f aca="false">IF($C1128="","",商品マスタ!$D1127)</f>
        <v/>
      </c>
      <c r="E1128" s="12" t="str">
        <f aca="false">IF($C1128="","",商品マスタ!$G1127)</f>
        <v/>
      </c>
      <c r="F1128" s="12" t="str">
        <f aca="false">IF($C1128="","",IF(商品マスタ!$P1127="","理論",商品マスタ!$P1127))</f>
        <v/>
      </c>
      <c r="G1128" s="17" t="str">
        <f aca="false">IF($C1128="","",N(商品マスタ!$H1127))</f>
        <v/>
      </c>
      <c r="H1128" s="14"/>
      <c r="I1128" s="17" t="str">
        <f aca="false">IF($C1128="","",N($H1128)*N(商品マスタ!$N1127))</f>
        <v/>
      </c>
      <c r="J1128" s="17" t="str">
        <f aca="false">IF($C1128="","",N($I1128)-N($G1128))</f>
        <v/>
      </c>
      <c r="K1128" s="37" t="str">
        <f aca="false">IF($C1128="","",N(商品マスタ!$I1127))</f>
        <v/>
      </c>
      <c r="L1128" s="17" t="str">
        <f aca="false">IF($C1128="","",MAX(1,N(商品マスタ!$J1127)))</f>
        <v/>
      </c>
      <c r="M1128" s="38" t="str">
        <f aca="false">IF($C1128="","",N(TOP!$C$16)*N($K1128))</f>
        <v/>
      </c>
      <c r="N1128" s="17" t="str">
        <f aca="false">IF($C1128="","",ROUNDUP(N($M1128)/N($L1128),0))</f>
        <v/>
      </c>
      <c r="O1128" s="17" t="str">
        <f aca="false">IF($C1128="","",N(商品マスタ!$R1127))</f>
        <v/>
      </c>
      <c r="P1128" s="17" t="str">
        <f aca="false">IF($C1128="","",IF($F1128="理論",(N($O1128)+N($N1128))-N($G1128),(N($O1128)+N($N1128))-N($I1128)))</f>
        <v/>
      </c>
      <c r="Q1128" s="17" t="str">
        <f aca="false">IF($C1128="","",MAX(1,N(商品マスタ!$K1127)))</f>
        <v/>
      </c>
      <c r="R1128" s="39" t="str">
        <f aca="false">IF($C1128="","",IF(N($P1128)/N($Q1128)&lt;=0,"",ROUNDUP(N($P1128)/N($Q1128),0)))</f>
        <v/>
      </c>
      <c r="S1128" s="14"/>
      <c r="T1128" s="40" t="str">
        <f aca="false">IF($C1128="","",N(商品マスタ!$M1127))</f>
        <v/>
      </c>
      <c r="U1128" s="40" t="str">
        <f aca="false">IF($S1128="","",N($S1128)*N($T1128))</f>
        <v/>
      </c>
      <c r="V1128" s="18"/>
    </row>
    <row r="1129" customFormat="false" ht="15" hidden="false" customHeight="false" outlineLevel="0" collapsed="false">
      <c r="B1129" s="12" t="n">
        <v>1123</v>
      </c>
      <c r="C1129" s="36" t="str">
        <f aca="false">IF(商品マスタ!$C1128="","",商品マスタ!$C1128)</f>
        <v/>
      </c>
      <c r="D1129" s="12" t="str">
        <f aca="false">IF($C1129="","",商品マスタ!$D1128)</f>
        <v/>
      </c>
      <c r="E1129" s="12" t="str">
        <f aca="false">IF($C1129="","",商品マスタ!$G1128)</f>
        <v/>
      </c>
      <c r="F1129" s="12" t="str">
        <f aca="false">IF($C1129="","",IF(商品マスタ!$P1128="","理論",商品マスタ!$P1128))</f>
        <v/>
      </c>
      <c r="G1129" s="17" t="str">
        <f aca="false">IF($C1129="","",N(商品マスタ!$H1128))</f>
        <v/>
      </c>
      <c r="H1129" s="14"/>
      <c r="I1129" s="17" t="str">
        <f aca="false">IF($C1129="","",N($H1129)*N(商品マスタ!$N1128))</f>
        <v/>
      </c>
      <c r="J1129" s="17" t="str">
        <f aca="false">IF($C1129="","",N($I1129)-N($G1129))</f>
        <v/>
      </c>
      <c r="K1129" s="37" t="str">
        <f aca="false">IF($C1129="","",N(商品マスタ!$I1128))</f>
        <v/>
      </c>
      <c r="L1129" s="17" t="str">
        <f aca="false">IF($C1129="","",MAX(1,N(商品マスタ!$J1128)))</f>
        <v/>
      </c>
      <c r="M1129" s="38" t="str">
        <f aca="false">IF($C1129="","",N(TOP!$C$16)*N($K1129))</f>
        <v/>
      </c>
      <c r="N1129" s="17" t="str">
        <f aca="false">IF($C1129="","",ROUNDUP(N($M1129)/N($L1129),0))</f>
        <v/>
      </c>
      <c r="O1129" s="17" t="str">
        <f aca="false">IF($C1129="","",N(商品マスタ!$R1128))</f>
        <v/>
      </c>
      <c r="P1129" s="17" t="str">
        <f aca="false">IF($C1129="","",IF($F1129="理論",(N($O1129)+N($N1129))-N($G1129),(N($O1129)+N($N1129))-N($I1129)))</f>
        <v/>
      </c>
      <c r="Q1129" s="17" t="str">
        <f aca="false">IF($C1129="","",MAX(1,N(商品マスタ!$K1128)))</f>
        <v/>
      </c>
      <c r="R1129" s="39" t="str">
        <f aca="false">IF($C1129="","",IF(N($P1129)/N($Q1129)&lt;=0,"",ROUNDUP(N($P1129)/N($Q1129),0)))</f>
        <v/>
      </c>
      <c r="S1129" s="14"/>
      <c r="T1129" s="40" t="str">
        <f aca="false">IF($C1129="","",N(商品マスタ!$M1128))</f>
        <v/>
      </c>
      <c r="U1129" s="40" t="str">
        <f aca="false">IF($S1129="","",N($S1129)*N($T1129))</f>
        <v/>
      </c>
      <c r="V1129" s="18"/>
    </row>
    <row r="1130" customFormat="false" ht="15" hidden="false" customHeight="false" outlineLevel="0" collapsed="false">
      <c r="B1130" s="12" t="n">
        <v>1124</v>
      </c>
      <c r="C1130" s="36" t="str">
        <f aca="false">IF(商品マスタ!$C1129="","",商品マスタ!$C1129)</f>
        <v/>
      </c>
      <c r="D1130" s="12" t="str">
        <f aca="false">IF($C1130="","",商品マスタ!$D1129)</f>
        <v/>
      </c>
      <c r="E1130" s="12" t="str">
        <f aca="false">IF($C1130="","",商品マスタ!$G1129)</f>
        <v/>
      </c>
      <c r="F1130" s="12" t="str">
        <f aca="false">IF($C1130="","",IF(商品マスタ!$P1129="","理論",商品マスタ!$P1129))</f>
        <v/>
      </c>
      <c r="G1130" s="17" t="str">
        <f aca="false">IF($C1130="","",N(商品マスタ!$H1129))</f>
        <v/>
      </c>
      <c r="H1130" s="14"/>
      <c r="I1130" s="17" t="str">
        <f aca="false">IF($C1130="","",N($H1130)*N(商品マスタ!$N1129))</f>
        <v/>
      </c>
      <c r="J1130" s="17" t="str">
        <f aca="false">IF($C1130="","",N($I1130)-N($G1130))</f>
        <v/>
      </c>
      <c r="K1130" s="37" t="str">
        <f aca="false">IF($C1130="","",N(商品マスタ!$I1129))</f>
        <v/>
      </c>
      <c r="L1130" s="17" t="str">
        <f aca="false">IF($C1130="","",MAX(1,N(商品マスタ!$J1129)))</f>
        <v/>
      </c>
      <c r="M1130" s="38" t="str">
        <f aca="false">IF($C1130="","",N(TOP!$C$16)*N($K1130))</f>
        <v/>
      </c>
      <c r="N1130" s="17" t="str">
        <f aca="false">IF($C1130="","",ROUNDUP(N($M1130)/N($L1130),0))</f>
        <v/>
      </c>
      <c r="O1130" s="17" t="str">
        <f aca="false">IF($C1130="","",N(商品マスタ!$R1129))</f>
        <v/>
      </c>
      <c r="P1130" s="17" t="str">
        <f aca="false">IF($C1130="","",IF($F1130="理論",(N($O1130)+N($N1130))-N($G1130),(N($O1130)+N($N1130))-N($I1130)))</f>
        <v/>
      </c>
      <c r="Q1130" s="17" t="str">
        <f aca="false">IF($C1130="","",MAX(1,N(商品マスタ!$K1129)))</f>
        <v/>
      </c>
      <c r="R1130" s="39" t="str">
        <f aca="false">IF($C1130="","",IF(N($P1130)/N($Q1130)&lt;=0,"",ROUNDUP(N($P1130)/N($Q1130),0)))</f>
        <v/>
      </c>
      <c r="S1130" s="14"/>
      <c r="T1130" s="40" t="str">
        <f aca="false">IF($C1130="","",N(商品マスタ!$M1129))</f>
        <v/>
      </c>
      <c r="U1130" s="40" t="str">
        <f aca="false">IF($S1130="","",N($S1130)*N($T1130))</f>
        <v/>
      </c>
      <c r="V1130" s="18"/>
    </row>
    <row r="1131" customFormat="false" ht="15" hidden="false" customHeight="false" outlineLevel="0" collapsed="false">
      <c r="B1131" s="12" t="n">
        <v>1125</v>
      </c>
      <c r="C1131" s="36" t="str">
        <f aca="false">IF(商品マスタ!$C1130="","",商品マスタ!$C1130)</f>
        <v/>
      </c>
      <c r="D1131" s="12" t="str">
        <f aca="false">IF($C1131="","",商品マスタ!$D1130)</f>
        <v/>
      </c>
      <c r="E1131" s="12" t="str">
        <f aca="false">IF($C1131="","",商品マスタ!$G1130)</f>
        <v/>
      </c>
      <c r="F1131" s="12" t="str">
        <f aca="false">IF($C1131="","",IF(商品マスタ!$P1130="","理論",商品マスタ!$P1130))</f>
        <v/>
      </c>
      <c r="G1131" s="17" t="str">
        <f aca="false">IF($C1131="","",N(商品マスタ!$H1130))</f>
        <v/>
      </c>
      <c r="H1131" s="14"/>
      <c r="I1131" s="17" t="str">
        <f aca="false">IF($C1131="","",N($H1131)*N(商品マスタ!$N1130))</f>
        <v/>
      </c>
      <c r="J1131" s="17" t="str">
        <f aca="false">IF($C1131="","",N($I1131)-N($G1131))</f>
        <v/>
      </c>
      <c r="K1131" s="37" t="str">
        <f aca="false">IF($C1131="","",N(商品マスタ!$I1130))</f>
        <v/>
      </c>
      <c r="L1131" s="17" t="str">
        <f aca="false">IF($C1131="","",MAX(1,N(商品マスタ!$J1130)))</f>
        <v/>
      </c>
      <c r="M1131" s="38" t="str">
        <f aca="false">IF($C1131="","",N(TOP!$C$16)*N($K1131))</f>
        <v/>
      </c>
      <c r="N1131" s="17" t="str">
        <f aca="false">IF($C1131="","",ROUNDUP(N($M1131)/N($L1131),0))</f>
        <v/>
      </c>
      <c r="O1131" s="17" t="str">
        <f aca="false">IF($C1131="","",N(商品マスタ!$R1130))</f>
        <v/>
      </c>
      <c r="P1131" s="17" t="str">
        <f aca="false">IF($C1131="","",IF($F1131="理論",(N($O1131)+N($N1131))-N($G1131),(N($O1131)+N($N1131))-N($I1131)))</f>
        <v/>
      </c>
      <c r="Q1131" s="17" t="str">
        <f aca="false">IF($C1131="","",MAX(1,N(商品マスタ!$K1130)))</f>
        <v/>
      </c>
      <c r="R1131" s="39" t="str">
        <f aca="false">IF($C1131="","",IF(N($P1131)/N($Q1131)&lt;=0,"",ROUNDUP(N($P1131)/N($Q1131),0)))</f>
        <v/>
      </c>
      <c r="S1131" s="14"/>
      <c r="T1131" s="40" t="str">
        <f aca="false">IF($C1131="","",N(商品マスタ!$M1130))</f>
        <v/>
      </c>
      <c r="U1131" s="40" t="str">
        <f aca="false">IF($S1131="","",N($S1131)*N($T1131))</f>
        <v/>
      </c>
      <c r="V1131" s="18"/>
    </row>
    <row r="1132" customFormat="false" ht="15" hidden="false" customHeight="false" outlineLevel="0" collapsed="false">
      <c r="B1132" s="12" t="n">
        <v>1126</v>
      </c>
      <c r="C1132" s="36" t="str">
        <f aca="false">IF(商品マスタ!$C1131="","",商品マスタ!$C1131)</f>
        <v/>
      </c>
      <c r="D1132" s="12" t="str">
        <f aca="false">IF($C1132="","",商品マスタ!$D1131)</f>
        <v/>
      </c>
      <c r="E1132" s="12" t="str">
        <f aca="false">IF($C1132="","",商品マスタ!$G1131)</f>
        <v/>
      </c>
      <c r="F1132" s="12" t="str">
        <f aca="false">IF($C1132="","",IF(商品マスタ!$P1131="","理論",商品マスタ!$P1131))</f>
        <v/>
      </c>
      <c r="G1132" s="17" t="str">
        <f aca="false">IF($C1132="","",N(商品マスタ!$H1131))</f>
        <v/>
      </c>
      <c r="H1132" s="14"/>
      <c r="I1132" s="17" t="str">
        <f aca="false">IF($C1132="","",N($H1132)*N(商品マスタ!$N1131))</f>
        <v/>
      </c>
      <c r="J1132" s="17" t="str">
        <f aca="false">IF($C1132="","",N($I1132)-N($G1132))</f>
        <v/>
      </c>
      <c r="K1132" s="37" t="str">
        <f aca="false">IF($C1132="","",N(商品マスタ!$I1131))</f>
        <v/>
      </c>
      <c r="L1132" s="17" t="str">
        <f aca="false">IF($C1132="","",MAX(1,N(商品マスタ!$J1131)))</f>
        <v/>
      </c>
      <c r="M1132" s="38" t="str">
        <f aca="false">IF($C1132="","",N(TOP!$C$16)*N($K1132))</f>
        <v/>
      </c>
      <c r="N1132" s="17" t="str">
        <f aca="false">IF($C1132="","",ROUNDUP(N($M1132)/N($L1132),0))</f>
        <v/>
      </c>
      <c r="O1132" s="17" t="str">
        <f aca="false">IF($C1132="","",N(商品マスタ!$R1131))</f>
        <v/>
      </c>
      <c r="P1132" s="17" t="str">
        <f aca="false">IF($C1132="","",IF($F1132="理論",(N($O1132)+N($N1132))-N($G1132),(N($O1132)+N($N1132))-N($I1132)))</f>
        <v/>
      </c>
      <c r="Q1132" s="17" t="str">
        <f aca="false">IF($C1132="","",MAX(1,N(商品マスタ!$K1131)))</f>
        <v/>
      </c>
      <c r="R1132" s="39" t="str">
        <f aca="false">IF($C1132="","",IF(N($P1132)/N($Q1132)&lt;=0,"",ROUNDUP(N($P1132)/N($Q1132),0)))</f>
        <v/>
      </c>
      <c r="S1132" s="14"/>
      <c r="T1132" s="40" t="str">
        <f aca="false">IF($C1132="","",N(商品マスタ!$M1131))</f>
        <v/>
      </c>
      <c r="U1132" s="40" t="str">
        <f aca="false">IF($S1132="","",N($S1132)*N($T1132))</f>
        <v/>
      </c>
      <c r="V1132" s="18"/>
    </row>
    <row r="1133" customFormat="false" ht="15" hidden="false" customHeight="false" outlineLevel="0" collapsed="false">
      <c r="B1133" s="12" t="n">
        <v>1127</v>
      </c>
      <c r="C1133" s="36" t="str">
        <f aca="false">IF(商品マスタ!$C1132="","",商品マスタ!$C1132)</f>
        <v/>
      </c>
      <c r="D1133" s="12" t="str">
        <f aca="false">IF($C1133="","",商品マスタ!$D1132)</f>
        <v/>
      </c>
      <c r="E1133" s="12" t="str">
        <f aca="false">IF($C1133="","",商品マスタ!$G1132)</f>
        <v/>
      </c>
      <c r="F1133" s="12" t="str">
        <f aca="false">IF($C1133="","",IF(商品マスタ!$P1132="","理論",商品マスタ!$P1132))</f>
        <v/>
      </c>
      <c r="G1133" s="17" t="str">
        <f aca="false">IF($C1133="","",N(商品マスタ!$H1132))</f>
        <v/>
      </c>
      <c r="H1133" s="14"/>
      <c r="I1133" s="17" t="str">
        <f aca="false">IF($C1133="","",N($H1133)*N(商品マスタ!$N1132))</f>
        <v/>
      </c>
      <c r="J1133" s="17" t="str">
        <f aca="false">IF($C1133="","",N($I1133)-N($G1133))</f>
        <v/>
      </c>
      <c r="K1133" s="37" t="str">
        <f aca="false">IF($C1133="","",N(商品マスタ!$I1132))</f>
        <v/>
      </c>
      <c r="L1133" s="17" t="str">
        <f aca="false">IF($C1133="","",MAX(1,N(商品マスタ!$J1132)))</f>
        <v/>
      </c>
      <c r="M1133" s="38" t="str">
        <f aca="false">IF($C1133="","",N(TOP!$C$16)*N($K1133))</f>
        <v/>
      </c>
      <c r="N1133" s="17" t="str">
        <f aca="false">IF($C1133="","",ROUNDUP(N($M1133)/N($L1133),0))</f>
        <v/>
      </c>
      <c r="O1133" s="17" t="str">
        <f aca="false">IF($C1133="","",N(商品マスタ!$R1132))</f>
        <v/>
      </c>
      <c r="P1133" s="17" t="str">
        <f aca="false">IF($C1133="","",IF($F1133="理論",(N($O1133)+N($N1133))-N($G1133),(N($O1133)+N($N1133))-N($I1133)))</f>
        <v/>
      </c>
      <c r="Q1133" s="17" t="str">
        <f aca="false">IF($C1133="","",MAX(1,N(商品マスタ!$K1132)))</f>
        <v/>
      </c>
      <c r="R1133" s="39" t="str">
        <f aca="false">IF($C1133="","",IF(N($P1133)/N($Q1133)&lt;=0,"",ROUNDUP(N($P1133)/N($Q1133),0)))</f>
        <v/>
      </c>
      <c r="S1133" s="14"/>
      <c r="T1133" s="40" t="str">
        <f aca="false">IF($C1133="","",N(商品マスタ!$M1132))</f>
        <v/>
      </c>
      <c r="U1133" s="40" t="str">
        <f aca="false">IF($S1133="","",N($S1133)*N($T1133))</f>
        <v/>
      </c>
      <c r="V1133" s="18"/>
    </row>
    <row r="1134" customFormat="false" ht="15" hidden="false" customHeight="false" outlineLevel="0" collapsed="false">
      <c r="B1134" s="12" t="n">
        <v>1128</v>
      </c>
      <c r="C1134" s="36" t="str">
        <f aca="false">IF(商品マスタ!$C1133="","",商品マスタ!$C1133)</f>
        <v/>
      </c>
      <c r="D1134" s="12" t="str">
        <f aca="false">IF($C1134="","",商品マスタ!$D1133)</f>
        <v/>
      </c>
      <c r="E1134" s="12" t="str">
        <f aca="false">IF($C1134="","",商品マスタ!$G1133)</f>
        <v/>
      </c>
      <c r="F1134" s="12" t="str">
        <f aca="false">IF($C1134="","",IF(商品マスタ!$P1133="","理論",商品マスタ!$P1133))</f>
        <v/>
      </c>
      <c r="G1134" s="17" t="str">
        <f aca="false">IF($C1134="","",N(商品マスタ!$H1133))</f>
        <v/>
      </c>
      <c r="H1134" s="14"/>
      <c r="I1134" s="17" t="str">
        <f aca="false">IF($C1134="","",N($H1134)*N(商品マスタ!$N1133))</f>
        <v/>
      </c>
      <c r="J1134" s="17" t="str">
        <f aca="false">IF($C1134="","",N($I1134)-N($G1134))</f>
        <v/>
      </c>
      <c r="K1134" s="37" t="str">
        <f aca="false">IF($C1134="","",N(商品マスタ!$I1133))</f>
        <v/>
      </c>
      <c r="L1134" s="17" t="str">
        <f aca="false">IF($C1134="","",MAX(1,N(商品マスタ!$J1133)))</f>
        <v/>
      </c>
      <c r="M1134" s="38" t="str">
        <f aca="false">IF($C1134="","",N(TOP!$C$16)*N($K1134))</f>
        <v/>
      </c>
      <c r="N1134" s="17" t="str">
        <f aca="false">IF($C1134="","",ROUNDUP(N($M1134)/N($L1134),0))</f>
        <v/>
      </c>
      <c r="O1134" s="17" t="str">
        <f aca="false">IF($C1134="","",N(商品マスタ!$R1133))</f>
        <v/>
      </c>
      <c r="P1134" s="17" t="str">
        <f aca="false">IF($C1134="","",IF($F1134="理論",(N($O1134)+N($N1134))-N($G1134),(N($O1134)+N($N1134))-N($I1134)))</f>
        <v/>
      </c>
      <c r="Q1134" s="17" t="str">
        <f aca="false">IF($C1134="","",MAX(1,N(商品マスタ!$K1133)))</f>
        <v/>
      </c>
      <c r="R1134" s="39" t="str">
        <f aca="false">IF($C1134="","",IF(N($P1134)/N($Q1134)&lt;=0,"",ROUNDUP(N($P1134)/N($Q1134),0)))</f>
        <v/>
      </c>
      <c r="S1134" s="14"/>
      <c r="T1134" s="40" t="str">
        <f aca="false">IF($C1134="","",N(商品マスタ!$M1133))</f>
        <v/>
      </c>
      <c r="U1134" s="40" t="str">
        <f aca="false">IF($S1134="","",N($S1134)*N($T1134))</f>
        <v/>
      </c>
      <c r="V1134" s="18"/>
    </row>
    <row r="1135" customFormat="false" ht="15" hidden="false" customHeight="false" outlineLevel="0" collapsed="false">
      <c r="B1135" s="12" t="n">
        <v>1129</v>
      </c>
      <c r="C1135" s="36" t="str">
        <f aca="false">IF(商品マスタ!$C1134="","",商品マスタ!$C1134)</f>
        <v/>
      </c>
      <c r="D1135" s="12" t="str">
        <f aca="false">IF($C1135="","",商品マスタ!$D1134)</f>
        <v/>
      </c>
      <c r="E1135" s="12" t="str">
        <f aca="false">IF($C1135="","",商品マスタ!$G1134)</f>
        <v/>
      </c>
      <c r="F1135" s="12" t="str">
        <f aca="false">IF($C1135="","",IF(商品マスタ!$P1134="","理論",商品マスタ!$P1134))</f>
        <v/>
      </c>
      <c r="G1135" s="17" t="str">
        <f aca="false">IF($C1135="","",N(商品マスタ!$H1134))</f>
        <v/>
      </c>
      <c r="H1135" s="14"/>
      <c r="I1135" s="17" t="str">
        <f aca="false">IF($C1135="","",N($H1135)*N(商品マスタ!$N1134))</f>
        <v/>
      </c>
      <c r="J1135" s="17" t="str">
        <f aca="false">IF($C1135="","",N($I1135)-N($G1135))</f>
        <v/>
      </c>
      <c r="K1135" s="37" t="str">
        <f aca="false">IF($C1135="","",N(商品マスタ!$I1134))</f>
        <v/>
      </c>
      <c r="L1135" s="17" t="str">
        <f aca="false">IF($C1135="","",MAX(1,N(商品マスタ!$J1134)))</f>
        <v/>
      </c>
      <c r="M1135" s="38" t="str">
        <f aca="false">IF($C1135="","",N(TOP!$C$16)*N($K1135))</f>
        <v/>
      </c>
      <c r="N1135" s="17" t="str">
        <f aca="false">IF($C1135="","",ROUNDUP(N($M1135)/N($L1135),0))</f>
        <v/>
      </c>
      <c r="O1135" s="17" t="str">
        <f aca="false">IF($C1135="","",N(商品マスタ!$R1134))</f>
        <v/>
      </c>
      <c r="P1135" s="17" t="str">
        <f aca="false">IF($C1135="","",IF($F1135="理論",(N($O1135)+N($N1135))-N($G1135),(N($O1135)+N($N1135))-N($I1135)))</f>
        <v/>
      </c>
      <c r="Q1135" s="17" t="str">
        <f aca="false">IF($C1135="","",MAX(1,N(商品マスタ!$K1134)))</f>
        <v/>
      </c>
      <c r="R1135" s="39" t="str">
        <f aca="false">IF($C1135="","",IF(N($P1135)/N($Q1135)&lt;=0,"",ROUNDUP(N($P1135)/N($Q1135),0)))</f>
        <v/>
      </c>
      <c r="S1135" s="14"/>
      <c r="T1135" s="40" t="str">
        <f aca="false">IF($C1135="","",N(商品マスタ!$M1134))</f>
        <v/>
      </c>
      <c r="U1135" s="40" t="str">
        <f aca="false">IF($S1135="","",N($S1135)*N($T1135))</f>
        <v/>
      </c>
      <c r="V1135" s="18"/>
    </row>
    <row r="1136" customFormat="false" ht="15" hidden="false" customHeight="false" outlineLevel="0" collapsed="false">
      <c r="B1136" s="12" t="n">
        <v>1130</v>
      </c>
      <c r="C1136" s="36" t="str">
        <f aca="false">IF(商品マスタ!$C1135="","",商品マスタ!$C1135)</f>
        <v/>
      </c>
      <c r="D1136" s="12" t="str">
        <f aca="false">IF($C1136="","",商品マスタ!$D1135)</f>
        <v/>
      </c>
      <c r="E1136" s="12" t="str">
        <f aca="false">IF($C1136="","",商品マスタ!$G1135)</f>
        <v/>
      </c>
      <c r="F1136" s="12" t="str">
        <f aca="false">IF($C1136="","",IF(商品マスタ!$P1135="","理論",商品マスタ!$P1135))</f>
        <v/>
      </c>
      <c r="G1136" s="17" t="str">
        <f aca="false">IF($C1136="","",N(商品マスタ!$H1135))</f>
        <v/>
      </c>
      <c r="H1136" s="14"/>
      <c r="I1136" s="17" t="str">
        <f aca="false">IF($C1136="","",N($H1136)*N(商品マスタ!$N1135))</f>
        <v/>
      </c>
      <c r="J1136" s="17" t="str">
        <f aca="false">IF($C1136="","",N($I1136)-N($G1136))</f>
        <v/>
      </c>
      <c r="K1136" s="37" t="str">
        <f aca="false">IF($C1136="","",N(商品マスタ!$I1135))</f>
        <v/>
      </c>
      <c r="L1136" s="17" t="str">
        <f aca="false">IF($C1136="","",MAX(1,N(商品マスタ!$J1135)))</f>
        <v/>
      </c>
      <c r="M1136" s="38" t="str">
        <f aca="false">IF($C1136="","",N(TOP!$C$16)*N($K1136))</f>
        <v/>
      </c>
      <c r="N1136" s="17" t="str">
        <f aca="false">IF($C1136="","",ROUNDUP(N($M1136)/N($L1136),0))</f>
        <v/>
      </c>
      <c r="O1136" s="17" t="str">
        <f aca="false">IF($C1136="","",N(商品マスタ!$R1135))</f>
        <v/>
      </c>
      <c r="P1136" s="17" t="str">
        <f aca="false">IF($C1136="","",IF($F1136="理論",(N($O1136)+N($N1136))-N($G1136),(N($O1136)+N($N1136))-N($I1136)))</f>
        <v/>
      </c>
      <c r="Q1136" s="17" t="str">
        <f aca="false">IF($C1136="","",MAX(1,N(商品マスタ!$K1135)))</f>
        <v/>
      </c>
      <c r="R1136" s="39" t="str">
        <f aca="false">IF($C1136="","",IF(N($P1136)/N($Q1136)&lt;=0,"",ROUNDUP(N($P1136)/N($Q1136),0)))</f>
        <v/>
      </c>
      <c r="S1136" s="14"/>
      <c r="T1136" s="40" t="str">
        <f aca="false">IF($C1136="","",N(商品マスタ!$M1135))</f>
        <v/>
      </c>
      <c r="U1136" s="40" t="str">
        <f aca="false">IF($S1136="","",N($S1136)*N($T1136))</f>
        <v/>
      </c>
      <c r="V1136" s="18"/>
    </row>
    <row r="1137" customFormat="false" ht="15" hidden="false" customHeight="false" outlineLevel="0" collapsed="false">
      <c r="B1137" s="12" t="n">
        <v>1131</v>
      </c>
      <c r="C1137" s="36" t="str">
        <f aca="false">IF(商品マスタ!$C1136="","",商品マスタ!$C1136)</f>
        <v/>
      </c>
      <c r="D1137" s="12" t="str">
        <f aca="false">IF($C1137="","",商品マスタ!$D1136)</f>
        <v/>
      </c>
      <c r="E1137" s="12" t="str">
        <f aca="false">IF($C1137="","",商品マスタ!$G1136)</f>
        <v/>
      </c>
      <c r="F1137" s="12" t="str">
        <f aca="false">IF($C1137="","",IF(商品マスタ!$P1136="","理論",商品マスタ!$P1136))</f>
        <v/>
      </c>
      <c r="G1137" s="17" t="str">
        <f aca="false">IF($C1137="","",N(商品マスタ!$H1136))</f>
        <v/>
      </c>
      <c r="H1137" s="14"/>
      <c r="I1137" s="17" t="str">
        <f aca="false">IF($C1137="","",N($H1137)*N(商品マスタ!$N1136))</f>
        <v/>
      </c>
      <c r="J1137" s="17" t="str">
        <f aca="false">IF($C1137="","",N($I1137)-N($G1137))</f>
        <v/>
      </c>
      <c r="K1137" s="37" t="str">
        <f aca="false">IF($C1137="","",N(商品マスタ!$I1136))</f>
        <v/>
      </c>
      <c r="L1137" s="17" t="str">
        <f aca="false">IF($C1137="","",MAX(1,N(商品マスタ!$J1136)))</f>
        <v/>
      </c>
      <c r="M1137" s="38" t="str">
        <f aca="false">IF($C1137="","",N(TOP!$C$16)*N($K1137))</f>
        <v/>
      </c>
      <c r="N1137" s="17" t="str">
        <f aca="false">IF($C1137="","",ROUNDUP(N($M1137)/N($L1137),0))</f>
        <v/>
      </c>
      <c r="O1137" s="17" t="str">
        <f aca="false">IF($C1137="","",N(商品マスタ!$R1136))</f>
        <v/>
      </c>
      <c r="P1137" s="17" t="str">
        <f aca="false">IF($C1137="","",IF($F1137="理論",(N($O1137)+N($N1137))-N($G1137),(N($O1137)+N($N1137))-N($I1137)))</f>
        <v/>
      </c>
      <c r="Q1137" s="17" t="str">
        <f aca="false">IF($C1137="","",MAX(1,N(商品マスタ!$K1136)))</f>
        <v/>
      </c>
      <c r="R1137" s="39" t="str">
        <f aca="false">IF($C1137="","",IF(N($P1137)/N($Q1137)&lt;=0,"",ROUNDUP(N($P1137)/N($Q1137),0)))</f>
        <v/>
      </c>
      <c r="S1137" s="14"/>
      <c r="T1137" s="40" t="str">
        <f aca="false">IF($C1137="","",N(商品マスタ!$M1136))</f>
        <v/>
      </c>
      <c r="U1137" s="40" t="str">
        <f aca="false">IF($S1137="","",N($S1137)*N($T1137))</f>
        <v/>
      </c>
      <c r="V1137" s="18"/>
    </row>
    <row r="1138" customFormat="false" ht="15" hidden="false" customHeight="false" outlineLevel="0" collapsed="false">
      <c r="B1138" s="12" t="n">
        <v>1132</v>
      </c>
      <c r="C1138" s="36" t="str">
        <f aca="false">IF(商品マスタ!$C1137="","",商品マスタ!$C1137)</f>
        <v/>
      </c>
      <c r="D1138" s="12" t="str">
        <f aca="false">IF($C1138="","",商品マスタ!$D1137)</f>
        <v/>
      </c>
      <c r="E1138" s="12" t="str">
        <f aca="false">IF($C1138="","",商品マスタ!$G1137)</f>
        <v/>
      </c>
      <c r="F1138" s="12" t="str">
        <f aca="false">IF($C1138="","",IF(商品マスタ!$P1137="","理論",商品マスタ!$P1137))</f>
        <v/>
      </c>
      <c r="G1138" s="17" t="str">
        <f aca="false">IF($C1138="","",N(商品マスタ!$H1137))</f>
        <v/>
      </c>
      <c r="H1138" s="14"/>
      <c r="I1138" s="17" t="str">
        <f aca="false">IF($C1138="","",N($H1138)*N(商品マスタ!$N1137))</f>
        <v/>
      </c>
      <c r="J1138" s="17" t="str">
        <f aca="false">IF($C1138="","",N($I1138)-N($G1138))</f>
        <v/>
      </c>
      <c r="K1138" s="37" t="str">
        <f aca="false">IF($C1138="","",N(商品マスタ!$I1137))</f>
        <v/>
      </c>
      <c r="L1138" s="17" t="str">
        <f aca="false">IF($C1138="","",MAX(1,N(商品マスタ!$J1137)))</f>
        <v/>
      </c>
      <c r="M1138" s="38" t="str">
        <f aca="false">IF($C1138="","",N(TOP!$C$16)*N($K1138))</f>
        <v/>
      </c>
      <c r="N1138" s="17" t="str">
        <f aca="false">IF($C1138="","",ROUNDUP(N($M1138)/N($L1138),0))</f>
        <v/>
      </c>
      <c r="O1138" s="17" t="str">
        <f aca="false">IF($C1138="","",N(商品マスタ!$R1137))</f>
        <v/>
      </c>
      <c r="P1138" s="17" t="str">
        <f aca="false">IF($C1138="","",IF($F1138="理論",(N($O1138)+N($N1138))-N($G1138),(N($O1138)+N($N1138))-N($I1138)))</f>
        <v/>
      </c>
      <c r="Q1138" s="17" t="str">
        <f aca="false">IF($C1138="","",MAX(1,N(商品マスタ!$K1137)))</f>
        <v/>
      </c>
      <c r="R1138" s="39" t="str">
        <f aca="false">IF($C1138="","",IF(N($P1138)/N($Q1138)&lt;=0,"",ROUNDUP(N($P1138)/N($Q1138),0)))</f>
        <v/>
      </c>
      <c r="S1138" s="14"/>
      <c r="T1138" s="40" t="str">
        <f aca="false">IF($C1138="","",N(商品マスタ!$M1137))</f>
        <v/>
      </c>
      <c r="U1138" s="40" t="str">
        <f aca="false">IF($S1138="","",N($S1138)*N($T1138))</f>
        <v/>
      </c>
      <c r="V1138" s="18"/>
    </row>
    <row r="1139" customFormat="false" ht="15" hidden="false" customHeight="false" outlineLevel="0" collapsed="false">
      <c r="B1139" s="12" t="n">
        <v>1133</v>
      </c>
      <c r="C1139" s="36" t="str">
        <f aca="false">IF(商品マスタ!$C1138="","",商品マスタ!$C1138)</f>
        <v/>
      </c>
      <c r="D1139" s="12" t="str">
        <f aca="false">IF($C1139="","",商品マスタ!$D1138)</f>
        <v/>
      </c>
      <c r="E1139" s="12" t="str">
        <f aca="false">IF($C1139="","",商品マスタ!$G1138)</f>
        <v/>
      </c>
      <c r="F1139" s="12" t="str">
        <f aca="false">IF($C1139="","",IF(商品マスタ!$P1138="","理論",商品マスタ!$P1138))</f>
        <v/>
      </c>
      <c r="G1139" s="17" t="str">
        <f aca="false">IF($C1139="","",N(商品マスタ!$H1138))</f>
        <v/>
      </c>
      <c r="H1139" s="14"/>
      <c r="I1139" s="17" t="str">
        <f aca="false">IF($C1139="","",N($H1139)*N(商品マスタ!$N1138))</f>
        <v/>
      </c>
      <c r="J1139" s="17" t="str">
        <f aca="false">IF($C1139="","",N($I1139)-N($G1139))</f>
        <v/>
      </c>
      <c r="K1139" s="37" t="str">
        <f aca="false">IF($C1139="","",N(商品マスタ!$I1138))</f>
        <v/>
      </c>
      <c r="L1139" s="17" t="str">
        <f aca="false">IF($C1139="","",MAX(1,N(商品マスタ!$J1138)))</f>
        <v/>
      </c>
      <c r="M1139" s="38" t="str">
        <f aca="false">IF($C1139="","",N(TOP!$C$16)*N($K1139))</f>
        <v/>
      </c>
      <c r="N1139" s="17" t="str">
        <f aca="false">IF($C1139="","",ROUNDUP(N($M1139)/N($L1139),0))</f>
        <v/>
      </c>
      <c r="O1139" s="17" t="str">
        <f aca="false">IF($C1139="","",N(商品マスタ!$R1138))</f>
        <v/>
      </c>
      <c r="P1139" s="17" t="str">
        <f aca="false">IF($C1139="","",IF($F1139="理論",(N($O1139)+N($N1139))-N($G1139),(N($O1139)+N($N1139))-N($I1139)))</f>
        <v/>
      </c>
      <c r="Q1139" s="17" t="str">
        <f aca="false">IF($C1139="","",MAX(1,N(商品マスタ!$K1138)))</f>
        <v/>
      </c>
      <c r="R1139" s="39" t="str">
        <f aca="false">IF($C1139="","",IF(N($P1139)/N($Q1139)&lt;=0,"",ROUNDUP(N($P1139)/N($Q1139),0)))</f>
        <v/>
      </c>
      <c r="S1139" s="14"/>
      <c r="T1139" s="40" t="str">
        <f aca="false">IF($C1139="","",N(商品マスタ!$M1138))</f>
        <v/>
      </c>
      <c r="U1139" s="40" t="str">
        <f aca="false">IF($S1139="","",N($S1139)*N($T1139))</f>
        <v/>
      </c>
      <c r="V1139" s="18"/>
    </row>
    <row r="1140" customFormat="false" ht="15" hidden="false" customHeight="false" outlineLevel="0" collapsed="false">
      <c r="B1140" s="12" t="n">
        <v>1134</v>
      </c>
      <c r="C1140" s="36" t="str">
        <f aca="false">IF(商品マスタ!$C1139="","",商品マスタ!$C1139)</f>
        <v/>
      </c>
      <c r="D1140" s="12" t="str">
        <f aca="false">IF($C1140="","",商品マスタ!$D1139)</f>
        <v/>
      </c>
      <c r="E1140" s="12" t="str">
        <f aca="false">IF($C1140="","",商品マスタ!$G1139)</f>
        <v/>
      </c>
      <c r="F1140" s="12" t="str">
        <f aca="false">IF($C1140="","",IF(商品マスタ!$P1139="","理論",商品マスタ!$P1139))</f>
        <v/>
      </c>
      <c r="G1140" s="17" t="str">
        <f aca="false">IF($C1140="","",N(商品マスタ!$H1139))</f>
        <v/>
      </c>
      <c r="H1140" s="14"/>
      <c r="I1140" s="17" t="str">
        <f aca="false">IF($C1140="","",N($H1140)*N(商品マスタ!$N1139))</f>
        <v/>
      </c>
      <c r="J1140" s="17" t="str">
        <f aca="false">IF($C1140="","",N($I1140)-N($G1140))</f>
        <v/>
      </c>
      <c r="K1140" s="37" t="str">
        <f aca="false">IF($C1140="","",N(商品マスタ!$I1139))</f>
        <v/>
      </c>
      <c r="L1140" s="17" t="str">
        <f aca="false">IF($C1140="","",MAX(1,N(商品マスタ!$J1139)))</f>
        <v/>
      </c>
      <c r="M1140" s="38" t="str">
        <f aca="false">IF($C1140="","",N(TOP!$C$16)*N($K1140))</f>
        <v/>
      </c>
      <c r="N1140" s="17" t="str">
        <f aca="false">IF($C1140="","",ROUNDUP(N($M1140)/N($L1140),0))</f>
        <v/>
      </c>
      <c r="O1140" s="17" t="str">
        <f aca="false">IF($C1140="","",N(商品マスタ!$R1139))</f>
        <v/>
      </c>
      <c r="P1140" s="17" t="str">
        <f aca="false">IF($C1140="","",IF($F1140="理論",(N($O1140)+N($N1140))-N($G1140),(N($O1140)+N($N1140))-N($I1140)))</f>
        <v/>
      </c>
      <c r="Q1140" s="17" t="str">
        <f aca="false">IF($C1140="","",MAX(1,N(商品マスタ!$K1139)))</f>
        <v/>
      </c>
      <c r="R1140" s="39" t="str">
        <f aca="false">IF($C1140="","",IF(N($P1140)/N($Q1140)&lt;=0,"",ROUNDUP(N($P1140)/N($Q1140),0)))</f>
        <v/>
      </c>
      <c r="S1140" s="14"/>
      <c r="T1140" s="40" t="str">
        <f aca="false">IF($C1140="","",N(商品マスタ!$M1139))</f>
        <v/>
      </c>
      <c r="U1140" s="40" t="str">
        <f aca="false">IF($S1140="","",N($S1140)*N($T1140))</f>
        <v/>
      </c>
      <c r="V1140" s="18"/>
    </row>
    <row r="1141" customFormat="false" ht="15" hidden="false" customHeight="false" outlineLevel="0" collapsed="false">
      <c r="B1141" s="12" t="n">
        <v>1135</v>
      </c>
      <c r="C1141" s="36" t="str">
        <f aca="false">IF(商品マスタ!$C1140="","",商品マスタ!$C1140)</f>
        <v/>
      </c>
      <c r="D1141" s="12" t="str">
        <f aca="false">IF($C1141="","",商品マスタ!$D1140)</f>
        <v/>
      </c>
      <c r="E1141" s="12" t="str">
        <f aca="false">IF($C1141="","",商品マスタ!$G1140)</f>
        <v/>
      </c>
      <c r="F1141" s="12" t="str">
        <f aca="false">IF($C1141="","",IF(商品マスタ!$P1140="","理論",商品マスタ!$P1140))</f>
        <v/>
      </c>
      <c r="G1141" s="17" t="str">
        <f aca="false">IF($C1141="","",N(商品マスタ!$H1140))</f>
        <v/>
      </c>
      <c r="H1141" s="14"/>
      <c r="I1141" s="17" t="str">
        <f aca="false">IF($C1141="","",N($H1141)*N(商品マスタ!$N1140))</f>
        <v/>
      </c>
      <c r="J1141" s="17" t="str">
        <f aca="false">IF($C1141="","",N($I1141)-N($G1141))</f>
        <v/>
      </c>
      <c r="K1141" s="37" t="str">
        <f aca="false">IF($C1141="","",N(商品マスタ!$I1140))</f>
        <v/>
      </c>
      <c r="L1141" s="17" t="str">
        <f aca="false">IF($C1141="","",MAX(1,N(商品マスタ!$J1140)))</f>
        <v/>
      </c>
      <c r="M1141" s="38" t="str">
        <f aca="false">IF($C1141="","",N(TOP!$C$16)*N($K1141))</f>
        <v/>
      </c>
      <c r="N1141" s="17" t="str">
        <f aca="false">IF($C1141="","",ROUNDUP(N($M1141)/N($L1141),0))</f>
        <v/>
      </c>
      <c r="O1141" s="17" t="str">
        <f aca="false">IF($C1141="","",N(商品マスタ!$R1140))</f>
        <v/>
      </c>
      <c r="P1141" s="17" t="str">
        <f aca="false">IF($C1141="","",IF($F1141="理論",(N($O1141)+N($N1141))-N($G1141),(N($O1141)+N($N1141))-N($I1141)))</f>
        <v/>
      </c>
      <c r="Q1141" s="17" t="str">
        <f aca="false">IF($C1141="","",MAX(1,N(商品マスタ!$K1140)))</f>
        <v/>
      </c>
      <c r="R1141" s="39" t="str">
        <f aca="false">IF($C1141="","",IF(N($P1141)/N($Q1141)&lt;=0,"",ROUNDUP(N($P1141)/N($Q1141),0)))</f>
        <v/>
      </c>
      <c r="S1141" s="14"/>
      <c r="T1141" s="40" t="str">
        <f aca="false">IF($C1141="","",N(商品マスタ!$M1140))</f>
        <v/>
      </c>
      <c r="U1141" s="40" t="str">
        <f aca="false">IF($S1141="","",N($S1141)*N($T1141))</f>
        <v/>
      </c>
      <c r="V1141" s="18"/>
    </row>
    <row r="1142" customFormat="false" ht="15" hidden="false" customHeight="false" outlineLevel="0" collapsed="false">
      <c r="B1142" s="12" t="n">
        <v>1136</v>
      </c>
      <c r="C1142" s="36" t="str">
        <f aca="false">IF(商品マスタ!$C1141="","",商品マスタ!$C1141)</f>
        <v/>
      </c>
      <c r="D1142" s="12" t="str">
        <f aca="false">IF($C1142="","",商品マスタ!$D1141)</f>
        <v/>
      </c>
      <c r="E1142" s="12" t="str">
        <f aca="false">IF($C1142="","",商品マスタ!$G1141)</f>
        <v/>
      </c>
      <c r="F1142" s="12" t="str">
        <f aca="false">IF($C1142="","",IF(商品マスタ!$P1141="","理論",商品マスタ!$P1141))</f>
        <v/>
      </c>
      <c r="G1142" s="17" t="str">
        <f aca="false">IF($C1142="","",N(商品マスタ!$H1141))</f>
        <v/>
      </c>
      <c r="H1142" s="14"/>
      <c r="I1142" s="17" t="str">
        <f aca="false">IF($C1142="","",N($H1142)*N(商品マスタ!$N1141))</f>
        <v/>
      </c>
      <c r="J1142" s="17" t="str">
        <f aca="false">IF($C1142="","",N($I1142)-N($G1142))</f>
        <v/>
      </c>
      <c r="K1142" s="37" t="str">
        <f aca="false">IF($C1142="","",N(商品マスタ!$I1141))</f>
        <v/>
      </c>
      <c r="L1142" s="17" t="str">
        <f aca="false">IF($C1142="","",MAX(1,N(商品マスタ!$J1141)))</f>
        <v/>
      </c>
      <c r="M1142" s="38" t="str">
        <f aca="false">IF($C1142="","",N(TOP!$C$16)*N($K1142))</f>
        <v/>
      </c>
      <c r="N1142" s="17" t="str">
        <f aca="false">IF($C1142="","",ROUNDUP(N($M1142)/N($L1142),0))</f>
        <v/>
      </c>
      <c r="O1142" s="17" t="str">
        <f aca="false">IF($C1142="","",N(商品マスタ!$R1141))</f>
        <v/>
      </c>
      <c r="P1142" s="17" t="str">
        <f aca="false">IF($C1142="","",IF($F1142="理論",(N($O1142)+N($N1142))-N($G1142),(N($O1142)+N($N1142))-N($I1142)))</f>
        <v/>
      </c>
      <c r="Q1142" s="17" t="str">
        <f aca="false">IF($C1142="","",MAX(1,N(商品マスタ!$K1141)))</f>
        <v/>
      </c>
      <c r="R1142" s="39" t="str">
        <f aca="false">IF($C1142="","",IF(N($P1142)/N($Q1142)&lt;=0,"",ROUNDUP(N($P1142)/N($Q1142),0)))</f>
        <v/>
      </c>
      <c r="S1142" s="14"/>
      <c r="T1142" s="40" t="str">
        <f aca="false">IF($C1142="","",N(商品マスタ!$M1141))</f>
        <v/>
      </c>
      <c r="U1142" s="40" t="str">
        <f aca="false">IF($S1142="","",N($S1142)*N($T1142))</f>
        <v/>
      </c>
      <c r="V1142" s="18"/>
    </row>
    <row r="1143" customFormat="false" ht="15" hidden="false" customHeight="false" outlineLevel="0" collapsed="false">
      <c r="B1143" s="12" t="n">
        <v>1137</v>
      </c>
      <c r="C1143" s="36" t="str">
        <f aca="false">IF(商品マスタ!$C1142="","",商品マスタ!$C1142)</f>
        <v/>
      </c>
      <c r="D1143" s="12" t="str">
        <f aca="false">IF($C1143="","",商品マスタ!$D1142)</f>
        <v/>
      </c>
      <c r="E1143" s="12" t="str">
        <f aca="false">IF($C1143="","",商品マスタ!$G1142)</f>
        <v/>
      </c>
      <c r="F1143" s="12" t="str">
        <f aca="false">IF($C1143="","",IF(商品マスタ!$P1142="","理論",商品マスタ!$P1142))</f>
        <v/>
      </c>
      <c r="G1143" s="17" t="str">
        <f aca="false">IF($C1143="","",N(商品マスタ!$H1142))</f>
        <v/>
      </c>
      <c r="H1143" s="14"/>
      <c r="I1143" s="17" t="str">
        <f aca="false">IF($C1143="","",N($H1143)*N(商品マスタ!$N1142))</f>
        <v/>
      </c>
      <c r="J1143" s="17" t="str">
        <f aca="false">IF($C1143="","",N($I1143)-N($G1143))</f>
        <v/>
      </c>
      <c r="K1143" s="37" t="str">
        <f aca="false">IF($C1143="","",N(商品マスタ!$I1142))</f>
        <v/>
      </c>
      <c r="L1143" s="17" t="str">
        <f aca="false">IF($C1143="","",MAX(1,N(商品マスタ!$J1142)))</f>
        <v/>
      </c>
      <c r="M1143" s="38" t="str">
        <f aca="false">IF($C1143="","",N(TOP!$C$16)*N($K1143))</f>
        <v/>
      </c>
      <c r="N1143" s="17" t="str">
        <f aca="false">IF($C1143="","",ROUNDUP(N($M1143)/N($L1143),0))</f>
        <v/>
      </c>
      <c r="O1143" s="17" t="str">
        <f aca="false">IF($C1143="","",N(商品マスタ!$R1142))</f>
        <v/>
      </c>
      <c r="P1143" s="17" t="str">
        <f aca="false">IF($C1143="","",IF($F1143="理論",(N($O1143)+N($N1143))-N($G1143),(N($O1143)+N($N1143))-N($I1143)))</f>
        <v/>
      </c>
      <c r="Q1143" s="17" t="str">
        <f aca="false">IF($C1143="","",MAX(1,N(商品マスタ!$K1142)))</f>
        <v/>
      </c>
      <c r="R1143" s="39" t="str">
        <f aca="false">IF($C1143="","",IF(N($P1143)/N($Q1143)&lt;=0,"",ROUNDUP(N($P1143)/N($Q1143),0)))</f>
        <v/>
      </c>
      <c r="S1143" s="14"/>
      <c r="T1143" s="40" t="str">
        <f aca="false">IF($C1143="","",N(商品マスタ!$M1142))</f>
        <v/>
      </c>
      <c r="U1143" s="40" t="str">
        <f aca="false">IF($S1143="","",N($S1143)*N($T1143))</f>
        <v/>
      </c>
      <c r="V1143" s="18"/>
    </row>
    <row r="1144" customFormat="false" ht="15" hidden="false" customHeight="false" outlineLevel="0" collapsed="false">
      <c r="B1144" s="12" t="n">
        <v>1138</v>
      </c>
      <c r="C1144" s="36" t="str">
        <f aca="false">IF(商品マスタ!$C1143="","",商品マスタ!$C1143)</f>
        <v/>
      </c>
      <c r="D1144" s="12" t="str">
        <f aca="false">IF($C1144="","",商品マスタ!$D1143)</f>
        <v/>
      </c>
      <c r="E1144" s="12" t="str">
        <f aca="false">IF($C1144="","",商品マスタ!$G1143)</f>
        <v/>
      </c>
      <c r="F1144" s="12" t="str">
        <f aca="false">IF($C1144="","",IF(商品マスタ!$P1143="","理論",商品マスタ!$P1143))</f>
        <v/>
      </c>
      <c r="G1144" s="17" t="str">
        <f aca="false">IF($C1144="","",N(商品マスタ!$H1143))</f>
        <v/>
      </c>
      <c r="H1144" s="14"/>
      <c r="I1144" s="17" t="str">
        <f aca="false">IF($C1144="","",N($H1144)*N(商品マスタ!$N1143))</f>
        <v/>
      </c>
      <c r="J1144" s="17" t="str">
        <f aca="false">IF($C1144="","",N($I1144)-N($G1144))</f>
        <v/>
      </c>
      <c r="K1144" s="37" t="str">
        <f aca="false">IF($C1144="","",N(商品マスタ!$I1143))</f>
        <v/>
      </c>
      <c r="L1144" s="17" t="str">
        <f aca="false">IF($C1144="","",MAX(1,N(商品マスタ!$J1143)))</f>
        <v/>
      </c>
      <c r="M1144" s="38" t="str">
        <f aca="false">IF($C1144="","",N(TOP!$C$16)*N($K1144))</f>
        <v/>
      </c>
      <c r="N1144" s="17" t="str">
        <f aca="false">IF($C1144="","",ROUNDUP(N($M1144)/N($L1144),0))</f>
        <v/>
      </c>
      <c r="O1144" s="17" t="str">
        <f aca="false">IF($C1144="","",N(商品マスタ!$R1143))</f>
        <v/>
      </c>
      <c r="P1144" s="17" t="str">
        <f aca="false">IF($C1144="","",IF($F1144="理論",(N($O1144)+N($N1144))-N($G1144),(N($O1144)+N($N1144))-N($I1144)))</f>
        <v/>
      </c>
      <c r="Q1144" s="17" t="str">
        <f aca="false">IF($C1144="","",MAX(1,N(商品マスタ!$K1143)))</f>
        <v/>
      </c>
      <c r="R1144" s="39" t="str">
        <f aca="false">IF($C1144="","",IF(N($P1144)/N($Q1144)&lt;=0,"",ROUNDUP(N($P1144)/N($Q1144),0)))</f>
        <v/>
      </c>
      <c r="S1144" s="14"/>
      <c r="T1144" s="40" t="str">
        <f aca="false">IF($C1144="","",N(商品マスタ!$M1143))</f>
        <v/>
      </c>
      <c r="U1144" s="40" t="str">
        <f aca="false">IF($S1144="","",N($S1144)*N($T1144))</f>
        <v/>
      </c>
      <c r="V1144" s="18"/>
    </row>
    <row r="1145" customFormat="false" ht="15" hidden="false" customHeight="false" outlineLevel="0" collapsed="false">
      <c r="B1145" s="12" t="n">
        <v>1139</v>
      </c>
      <c r="C1145" s="36" t="str">
        <f aca="false">IF(商品マスタ!$C1144="","",商品マスタ!$C1144)</f>
        <v/>
      </c>
      <c r="D1145" s="12" t="str">
        <f aca="false">IF($C1145="","",商品マスタ!$D1144)</f>
        <v/>
      </c>
      <c r="E1145" s="12" t="str">
        <f aca="false">IF($C1145="","",商品マスタ!$G1144)</f>
        <v/>
      </c>
      <c r="F1145" s="12" t="str">
        <f aca="false">IF($C1145="","",IF(商品マスタ!$P1144="","理論",商品マスタ!$P1144))</f>
        <v/>
      </c>
      <c r="G1145" s="17" t="str">
        <f aca="false">IF($C1145="","",N(商品マスタ!$H1144))</f>
        <v/>
      </c>
      <c r="H1145" s="14"/>
      <c r="I1145" s="17" t="str">
        <f aca="false">IF($C1145="","",N($H1145)*N(商品マスタ!$N1144))</f>
        <v/>
      </c>
      <c r="J1145" s="17" t="str">
        <f aca="false">IF($C1145="","",N($I1145)-N($G1145))</f>
        <v/>
      </c>
      <c r="K1145" s="37" t="str">
        <f aca="false">IF($C1145="","",N(商品マスタ!$I1144))</f>
        <v/>
      </c>
      <c r="L1145" s="17" t="str">
        <f aca="false">IF($C1145="","",MAX(1,N(商品マスタ!$J1144)))</f>
        <v/>
      </c>
      <c r="M1145" s="38" t="str">
        <f aca="false">IF($C1145="","",N(TOP!$C$16)*N($K1145))</f>
        <v/>
      </c>
      <c r="N1145" s="17" t="str">
        <f aca="false">IF($C1145="","",ROUNDUP(N($M1145)/N($L1145),0))</f>
        <v/>
      </c>
      <c r="O1145" s="17" t="str">
        <f aca="false">IF($C1145="","",N(商品マスタ!$R1144))</f>
        <v/>
      </c>
      <c r="P1145" s="17" t="str">
        <f aca="false">IF($C1145="","",IF($F1145="理論",(N($O1145)+N($N1145))-N($G1145),(N($O1145)+N($N1145))-N($I1145)))</f>
        <v/>
      </c>
      <c r="Q1145" s="17" t="str">
        <f aca="false">IF($C1145="","",MAX(1,N(商品マスタ!$K1144)))</f>
        <v/>
      </c>
      <c r="R1145" s="39" t="str">
        <f aca="false">IF($C1145="","",IF(N($P1145)/N($Q1145)&lt;=0,"",ROUNDUP(N($P1145)/N($Q1145),0)))</f>
        <v/>
      </c>
      <c r="S1145" s="14"/>
      <c r="T1145" s="40" t="str">
        <f aca="false">IF($C1145="","",N(商品マスタ!$M1144))</f>
        <v/>
      </c>
      <c r="U1145" s="40" t="str">
        <f aca="false">IF($S1145="","",N($S1145)*N($T1145))</f>
        <v/>
      </c>
      <c r="V1145" s="18"/>
    </row>
    <row r="1146" customFormat="false" ht="15" hidden="false" customHeight="false" outlineLevel="0" collapsed="false">
      <c r="B1146" s="12" t="n">
        <v>1140</v>
      </c>
      <c r="C1146" s="36" t="str">
        <f aca="false">IF(商品マスタ!$C1145="","",商品マスタ!$C1145)</f>
        <v/>
      </c>
      <c r="D1146" s="12" t="str">
        <f aca="false">IF($C1146="","",商品マスタ!$D1145)</f>
        <v/>
      </c>
      <c r="E1146" s="12" t="str">
        <f aca="false">IF($C1146="","",商品マスタ!$G1145)</f>
        <v/>
      </c>
      <c r="F1146" s="12" t="str">
        <f aca="false">IF($C1146="","",IF(商品マスタ!$P1145="","理論",商品マスタ!$P1145))</f>
        <v/>
      </c>
      <c r="G1146" s="17" t="str">
        <f aca="false">IF($C1146="","",N(商品マスタ!$H1145))</f>
        <v/>
      </c>
      <c r="H1146" s="14"/>
      <c r="I1146" s="17" t="str">
        <f aca="false">IF($C1146="","",N($H1146)*N(商品マスタ!$N1145))</f>
        <v/>
      </c>
      <c r="J1146" s="17" t="str">
        <f aca="false">IF($C1146="","",N($I1146)-N($G1146))</f>
        <v/>
      </c>
      <c r="K1146" s="37" t="str">
        <f aca="false">IF($C1146="","",N(商品マスタ!$I1145))</f>
        <v/>
      </c>
      <c r="L1146" s="17" t="str">
        <f aca="false">IF($C1146="","",MAX(1,N(商品マスタ!$J1145)))</f>
        <v/>
      </c>
      <c r="M1146" s="38" t="str">
        <f aca="false">IF($C1146="","",N(TOP!$C$16)*N($K1146))</f>
        <v/>
      </c>
      <c r="N1146" s="17" t="str">
        <f aca="false">IF($C1146="","",ROUNDUP(N($M1146)/N($L1146),0))</f>
        <v/>
      </c>
      <c r="O1146" s="17" t="str">
        <f aca="false">IF($C1146="","",N(商品マスタ!$R1145))</f>
        <v/>
      </c>
      <c r="P1146" s="17" t="str">
        <f aca="false">IF($C1146="","",IF($F1146="理論",(N($O1146)+N($N1146))-N($G1146),(N($O1146)+N($N1146))-N($I1146)))</f>
        <v/>
      </c>
      <c r="Q1146" s="17" t="str">
        <f aca="false">IF($C1146="","",MAX(1,N(商品マスタ!$K1145)))</f>
        <v/>
      </c>
      <c r="R1146" s="39" t="str">
        <f aca="false">IF($C1146="","",IF(N($P1146)/N($Q1146)&lt;=0,"",ROUNDUP(N($P1146)/N($Q1146),0)))</f>
        <v/>
      </c>
      <c r="S1146" s="14"/>
      <c r="T1146" s="40" t="str">
        <f aca="false">IF($C1146="","",N(商品マスタ!$M1145))</f>
        <v/>
      </c>
      <c r="U1146" s="40" t="str">
        <f aca="false">IF($S1146="","",N($S1146)*N($T1146))</f>
        <v/>
      </c>
      <c r="V1146" s="18"/>
    </row>
    <row r="1147" customFormat="false" ht="15" hidden="false" customHeight="false" outlineLevel="0" collapsed="false">
      <c r="B1147" s="12" t="n">
        <v>1141</v>
      </c>
      <c r="C1147" s="36" t="str">
        <f aca="false">IF(商品マスタ!$C1146="","",商品マスタ!$C1146)</f>
        <v/>
      </c>
      <c r="D1147" s="12" t="str">
        <f aca="false">IF($C1147="","",商品マスタ!$D1146)</f>
        <v/>
      </c>
      <c r="E1147" s="12" t="str">
        <f aca="false">IF($C1147="","",商品マスタ!$G1146)</f>
        <v/>
      </c>
      <c r="F1147" s="12" t="str">
        <f aca="false">IF($C1147="","",IF(商品マスタ!$P1146="","理論",商品マスタ!$P1146))</f>
        <v/>
      </c>
      <c r="G1147" s="17" t="str">
        <f aca="false">IF($C1147="","",N(商品マスタ!$H1146))</f>
        <v/>
      </c>
      <c r="H1147" s="14"/>
      <c r="I1147" s="17" t="str">
        <f aca="false">IF($C1147="","",N($H1147)*N(商品マスタ!$N1146))</f>
        <v/>
      </c>
      <c r="J1147" s="17" t="str">
        <f aca="false">IF($C1147="","",N($I1147)-N($G1147))</f>
        <v/>
      </c>
      <c r="K1147" s="37" t="str">
        <f aca="false">IF($C1147="","",N(商品マスタ!$I1146))</f>
        <v/>
      </c>
      <c r="L1147" s="17" t="str">
        <f aca="false">IF($C1147="","",MAX(1,N(商品マスタ!$J1146)))</f>
        <v/>
      </c>
      <c r="M1147" s="38" t="str">
        <f aca="false">IF($C1147="","",N(TOP!$C$16)*N($K1147))</f>
        <v/>
      </c>
      <c r="N1147" s="17" t="str">
        <f aca="false">IF($C1147="","",ROUNDUP(N($M1147)/N($L1147),0))</f>
        <v/>
      </c>
      <c r="O1147" s="17" t="str">
        <f aca="false">IF($C1147="","",N(商品マスタ!$R1146))</f>
        <v/>
      </c>
      <c r="P1147" s="17" t="str">
        <f aca="false">IF($C1147="","",IF($F1147="理論",(N($O1147)+N($N1147))-N($G1147),(N($O1147)+N($N1147))-N($I1147)))</f>
        <v/>
      </c>
      <c r="Q1147" s="17" t="str">
        <f aca="false">IF($C1147="","",MAX(1,N(商品マスタ!$K1146)))</f>
        <v/>
      </c>
      <c r="R1147" s="39" t="str">
        <f aca="false">IF($C1147="","",IF(N($P1147)/N($Q1147)&lt;=0,"",ROUNDUP(N($P1147)/N($Q1147),0)))</f>
        <v/>
      </c>
      <c r="S1147" s="14"/>
      <c r="T1147" s="40" t="str">
        <f aca="false">IF($C1147="","",N(商品マスタ!$M1146))</f>
        <v/>
      </c>
      <c r="U1147" s="40" t="str">
        <f aca="false">IF($S1147="","",N($S1147)*N($T1147))</f>
        <v/>
      </c>
      <c r="V1147" s="18"/>
    </row>
    <row r="1148" customFormat="false" ht="15" hidden="false" customHeight="false" outlineLevel="0" collapsed="false">
      <c r="B1148" s="12" t="n">
        <v>1142</v>
      </c>
      <c r="C1148" s="36" t="str">
        <f aca="false">IF(商品マスタ!$C1147="","",商品マスタ!$C1147)</f>
        <v/>
      </c>
      <c r="D1148" s="12" t="str">
        <f aca="false">IF($C1148="","",商品マスタ!$D1147)</f>
        <v/>
      </c>
      <c r="E1148" s="12" t="str">
        <f aca="false">IF($C1148="","",商品マスタ!$G1147)</f>
        <v/>
      </c>
      <c r="F1148" s="12" t="str">
        <f aca="false">IF($C1148="","",IF(商品マスタ!$P1147="","理論",商品マスタ!$P1147))</f>
        <v/>
      </c>
      <c r="G1148" s="17" t="str">
        <f aca="false">IF($C1148="","",N(商品マスタ!$H1147))</f>
        <v/>
      </c>
      <c r="H1148" s="14"/>
      <c r="I1148" s="17" t="str">
        <f aca="false">IF($C1148="","",N($H1148)*N(商品マスタ!$N1147))</f>
        <v/>
      </c>
      <c r="J1148" s="17" t="str">
        <f aca="false">IF($C1148="","",N($I1148)-N($G1148))</f>
        <v/>
      </c>
      <c r="K1148" s="37" t="str">
        <f aca="false">IF($C1148="","",N(商品マスタ!$I1147))</f>
        <v/>
      </c>
      <c r="L1148" s="17" t="str">
        <f aca="false">IF($C1148="","",MAX(1,N(商品マスタ!$J1147)))</f>
        <v/>
      </c>
      <c r="M1148" s="38" t="str">
        <f aca="false">IF($C1148="","",N(TOP!$C$16)*N($K1148))</f>
        <v/>
      </c>
      <c r="N1148" s="17" t="str">
        <f aca="false">IF($C1148="","",ROUNDUP(N($M1148)/N($L1148),0))</f>
        <v/>
      </c>
      <c r="O1148" s="17" t="str">
        <f aca="false">IF($C1148="","",N(商品マスタ!$R1147))</f>
        <v/>
      </c>
      <c r="P1148" s="17" t="str">
        <f aca="false">IF($C1148="","",IF($F1148="理論",(N($O1148)+N($N1148))-N($G1148),(N($O1148)+N($N1148))-N($I1148)))</f>
        <v/>
      </c>
      <c r="Q1148" s="17" t="str">
        <f aca="false">IF($C1148="","",MAX(1,N(商品マスタ!$K1147)))</f>
        <v/>
      </c>
      <c r="R1148" s="39" t="str">
        <f aca="false">IF($C1148="","",IF(N($P1148)/N($Q1148)&lt;=0,"",ROUNDUP(N($P1148)/N($Q1148),0)))</f>
        <v/>
      </c>
      <c r="S1148" s="14"/>
      <c r="T1148" s="40" t="str">
        <f aca="false">IF($C1148="","",N(商品マスタ!$M1147))</f>
        <v/>
      </c>
      <c r="U1148" s="40" t="str">
        <f aca="false">IF($S1148="","",N($S1148)*N($T1148))</f>
        <v/>
      </c>
      <c r="V1148" s="18"/>
    </row>
    <row r="1149" customFormat="false" ht="15" hidden="false" customHeight="false" outlineLevel="0" collapsed="false">
      <c r="B1149" s="12" t="n">
        <v>1143</v>
      </c>
      <c r="C1149" s="36" t="str">
        <f aca="false">IF(商品マスタ!$C1148="","",商品マスタ!$C1148)</f>
        <v/>
      </c>
      <c r="D1149" s="12" t="str">
        <f aca="false">IF($C1149="","",商品マスタ!$D1148)</f>
        <v/>
      </c>
      <c r="E1149" s="12" t="str">
        <f aca="false">IF($C1149="","",商品マスタ!$G1148)</f>
        <v/>
      </c>
      <c r="F1149" s="12" t="str">
        <f aca="false">IF($C1149="","",IF(商品マスタ!$P1148="","理論",商品マスタ!$P1148))</f>
        <v/>
      </c>
      <c r="G1149" s="17" t="str">
        <f aca="false">IF($C1149="","",N(商品マスタ!$H1148))</f>
        <v/>
      </c>
      <c r="H1149" s="14"/>
      <c r="I1149" s="17" t="str">
        <f aca="false">IF($C1149="","",N($H1149)*N(商品マスタ!$N1148))</f>
        <v/>
      </c>
      <c r="J1149" s="17" t="str">
        <f aca="false">IF($C1149="","",N($I1149)-N($G1149))</f>
        <v/>
      </c>
      <c r="K1149" s="37" t="str">
        <f aca="false">IF($C1149="","",N(商品マスタ!$I1148))</f>
        <v/>
      </c>
      <c r="L1149" s="17" t="str">
        <f aca="false">IF($C1149="","",MAX(1,N(商品マスタ!$J1148)))</f>
        <v/>
      </c>
      <c r="M1149" s="38" t="str">
        <f aca="false">IF($C1149="","",N(TOP!$C$16)*N($K1149))</f>
        <v/>
      </c>
      <c r="N1149" s="17" t="str">
        <f aca="false">IF($C1149="","",ROUNDUP(N($M1149)/N($L1149),0))</f>
        <v/>
      </c>
      <c r="O1149" s="17" t="str">
        <f aca="false">IF($C1149="","",N(商品マスタ!$R1148))</f>
        <v/>
      </c>
      <c r="P1149" s="17" t="str">
        <f aca="false">IF($C1149="","",IF($F1149="理論",(N($O1149)+N($N1149))-N($G1149),(N($O1149)+N($N1149))-N($I1149)))</f>
        <v/>
      </c>
      <c r="Q1149" s="17" t="str">
        <f aca="false">IF($C1149="","",MAX(1,N(商品マスタ!$K1148)))</f>
        <v/>
      </c>
      <c r="R1149" s="39" t="str">
        <f aca="false">IF($C1149="","",IF(N($P1149)/N($Q1149)&lt;=0,"",ROUNDUP(N($P1149)/N($Q1149),0)))</f>
        <v/>
      </c>
      <c r="S1149" s="14"/>
      <c r="T1149" s="40" t="str">
        <f aca="false">IF($C1149="","",N(商品マスタ!$M1148))</f>
        <v/>
      </c>
      <c r="U1149" s="40" t="str">
        <f aca="false">IF($S1149="","",N($S1149)*N($T1149))</f>
        <v/>
      </c>
      <c r="V1149" s="18"/>
    </row>
    <row r="1150" customFormat="false" ht="15" hidden="false" customHeight="false" outlineLevel="0" collapsed="false">
      <c r="B1150" s="12" t="n">
        <v>1144</v>
      </c>
      <c r="C1150" s="36" t="str">
        <f aca="false">IF(商品マスタ!$C1149="","",商品マスタ!$C1149)</f>
        <v/>
      </c>
      <c r="D1150" s="12" t="str">
        <f aca="false">IF($C1150="","",商品マスタ!$D1149)</f>
        <v/>
      </c>
      <c r="E1150" s="12" t="str">
        <f aca="false">IF($C1150="","",商品マスタ!$G1149)</f>
        <v/>
      </c>
      <c r="F1150" s="12" t="str">
        <f aca="false">IF($C1150="","",IF(商品マスタ!$P1149="","理論",商品マスタ!$P1149))</f>
        <v/>
      </c>
      <c r="G1150" s="17" t="str">
        <f aca="false">IF($C1150="","",N(商品マスタ!$H1149))</f>
        <v/>
      </c>
      <c r="H1150" s="14"/>
      <c r="I1150" s="17" t="str">
        <f aca="false">IF($C1150="","",N($H1150)*N(商品マスタ!$N1149))</f>
        <v/>
      </c>
      <c r="J1150" s="17" t="str">
        <f aca="false">IF($C1150="","",N($I1150)-N($G1150))</f>
        <v/>
      </c>
      <c r="K1150" s="37" t="str">
        <f aca="false">IF($C1150="","",N(商品マスタ!$I1149))</f>
        <v/>
      </c>
      <c r="L1150" s="17" t="str">
        <f aca="false">IF($C1150="","",MAX(1,N(商品マスタ!$J1149)))</f>
        <v/>
      </c>
      <c r="M1150" s="38" t="str">
        <f aca="false">IF($C1150="","",N(TOP!$C$16)*N($K1150))</f>
        <v/>
      </c>
      <c r="N1150" s="17" t="str">
        <f aca="false">IF($C1150="","",ROUNDUP(N($M1150)/N($L1150),0))</f>
        <v/>
      </c>
      <c r="O1150" s="17" t="str">
        <f aca="false">IF($C1150="","",N(商品マスタ!$R1149))</f>
        <v/>
      </c>
      <c r="P1150" s="17" t="str">
        <f aca="false">IF($C1150="","",IF($F1150="理論",(N($O1150)+N($N1150))-N($G1150),(N($O1150)+N($N1150))-N($I1150)))</f>
        <v/>
      </c>
      <c r="Q1150" s="17" t="str">
        <f aca="false">IF($C1150="","",MAX(1,N(商品マスタ!$K1149)))</f>
        <v/>
      </c>
      <c r="R1150" s="39" t="str">
        <f aca="false">IF($C1150="","",IF(N($P1150)/N($Q1150)&lt;=0,"",ROUNDUP(N($P1150)/N($Q1150),0)))</f>
        <v/>
      </c>
      <c r="S1150" s="14"/>
      <c r="T1150" s="40" t="str">
        <f aca="false">IF($C1150="","",N(商品マスタ!$M1149))</f>
        <v/>
      </c>
      <c r="U1150" s="40" t="str">
        <f aca="false">IF($S1150="","",N($S1150)*N($T1150))</f>
        <v/>
      </c>
      <c r="V1150" s="18"/>
    </row>
    <row r="1151" customFormat="false" ht="15" hidden="false" customHeight="false" outlineLevel="0" collapsed="false">
      <c r="B1151" s="12" t="n">
        <v>1145</v>
      </c>
      <c r="C1151" s="36" t="str">
        <f aca="false">IF(商品マスタ!$C1150="","",商品マスタ!$C1150)</f>
        <v/>
      </c>
      <c r="D1151" s="12" t="str">
        <f aca="false">IF($C1151="","",商品マスタ!$D1150)</f>
        <v/>
      </c>
      <c r="E1151" s="12" t="str">
        <f aca="false">IF($C1151="","",商品マスタ!$G1150)</f>
        <v/>
      </c>
      <c r="F1151" s="12" t="str">
        <f aca="false">IF($C1151="","",IF(商品マスタ!$P1150="","理論",商品マスタ!$P1150))</f>
        <v/>
      </c>
      <c r="G1151" s="17" t="str">
        <f aca="false">IF($C1151="","",N(商品マスタ!$H1150))</f>
        <v/>
      </c>
      <c r="H1151" s="14"/>
      <c r="I1151" s="17" t="str">
        <f aca="false">IF($C1151="","",N($H1151)*N(商品マスタ!$N1150))</f>
        <v/>
      </c>
      <c r="J1151" s="17" t="str">
        <f aca="false">IF($C1151="","",N($I1151)-N($G1151))</f>
        <v/>
      </c>
      <c r="K1151" s="37" t="str">
        <f aca="false">IF($C1151="","",N(商品マスタ!$I1150))</f>
        <v/>
      </c>
      <c r="L1151" s="17" t="str">
        <f aca="false">IF($C1151="","",MAX(1,N(商品マスタ!$J1150)))</f>
        <v/>
      </c>
      <c r="M1151" s="38" t="str">
        <f aca="false">IF($C1151="","",N(TOP!$C$16)*N($K1151))</f>
        <v/>
      </c>
      <c r="N1151" s="17" t="str">
        <f aca="false">IF($C1151="","",ROUNDUP(N($M1151)/N($L1151),0))</f>
        <v/>
      </c>
      <c r="O1151" s="17" t="str">
        <f aca="false">IF($C1151="","",N(商品マスタ!$R1150))</f>
        <v/>
      </c>
      <c r="P1151" s="17" t="str">
        <f aca="false">IF($C1151="","",IF($F1151="理論",(N($O1151)+N($N1151))-N($G1151),(N($O1151)+N($N1151))-N($I1151)))</f>
        <v/>
      </c>
      <c r="Q1151" s="17" t="str">
        <f aca="false">IF($C1151="","",MAX(1,N(商品マスタ!$K1150)))</f>
        <v/>
      </c>
      <c r="R1151" s="39" t="str">
        <f aca="false">IF($C1151="","",IF(N($P1151)/N($Q1151)&lt;=0,"",ROUNDUP(N($P1151)/N($Q1151),0)))</f>
        <v/>
      </c>
      <c r="S1151" s="14"/>
      <c r="T1151" s="40" t="str">
        <f aca="false">IF($C1151="","",N(商品マスタ!$M1150))</f>
        <v/>
      </c>
      <c r="U1151" s="40" t="str">
        <f aca="false">IF($S1151="","",N($S1151)*N($T1151))</f>
        <v/>
      </c>
      <c r="V1151" s="18"/>
    </row>
    <row r="1152" customFormat="false" ht="15" hidden="false" customHeight="false" outlineLevel="0" collapsed="false">
      <c r="B1152" s="12" t="n">
        <v>1146</v>
      </c>
      <c r="C1152" s="36" t="str">
        <f aca="false">IF(商品マスタ!$C1151="","",商品マスタ!$C1151)</f>
        <v/>
      </c>
      <c r="D1152" s="12" t="str">
        <f aca="false">IF($C1152="","",商品マスタ!$D1151)</f>
        <v/>
      </c>
      <c r="E1152" s="12" t="str">
        <f aca="false">IF($C1152="","",商品マスタ!$G1151)</f>
        <v/>
      </c>
      <c r="F1152" s="12" t="str">
        <f aca="false">IF($C1152="","",IF(商品マスタ!$P1151="","理論",商品マスタ!$P1151))</f>
        <v/>
      </c>
      <c r="G1152" s="17" t="str">
        <f aca="false">IF($C1152="","",N(商品マスタ!$H1151))</f>
        <v/>
      </c>
      <c r="H1152" s="14"/>
      <c r="I1152" s="17" t="str">
        <f aca="false">IF($C1152="","",N($H1152)*N(商品マスタ!$N1151))</f>
        <v/>
      </c>
      <c r="J1152" s="17" t="str">
        <f aca="false">IF($C1152="","",N($I1152)-N($G1152))</f>
        <v/>
      </c>
      <c r="K1152" s="37" t="str">
        <f aca="false">IF($C1152="","",N(商品マスタ!$I1151))</f>
        <v/>
      </c>
      <c r="L1152" s="17" t="str">
        <f aca="false">IF($C1152="","",MAX(1,N(商品マスタ!$J1151)))</f>
        <v/>
      </c>
      <c r="M1152" s="38" t="str">
        <f aca="false">IF($C1152="","",N(TOP!$C$16)*N($K1152))</f>
        <v/>
      </c>
      <c r="N1152" s="17" t="str">
        <f aca="false">IF($C1152="","",ROUNDUP(N($M1152)/N($L1152),0))</f>
        <v/>
      </c>
      <c r="O1152" s="17" t="str">
        <f aca="false">IF($C1152="","",N(商品マスタ!$R1151))</f>
        <v/>
      </c>
      <c r="P1152" s="17" t="str">
        <f aca="false">IF($C1152="","",IF($F1152="理論",(N($O1152)+N($N1152))-N($G1152),(N($O1152)+N($N1152))-N($I1152)))</f>
        <v/>
      </c>
      <c r="Q1152" s="17" t="str">
        <f aca="false">IF($C1152="","",MAX(1,N(商品マスタ!$K1151)))</f>
        <v/>
      </c>
      <c r="R1152" s="39" t="str">
        <f aca="false">IF($C1152="","",IF(N($P1152)/N($Q1152)&lt;=0,"",ROUNDUP(N($P1152)/N($Q1152),0)))</f>
        <v/>
      </c>
      <c r="S1152" s="14"/>
      <c r="T1152" s="40" t="str">
        <f aca="false">IF($C1152="","",N(商品マスタ!$M1151))</f>
        <v/>
      </c>
      <c r="U1152" s="40" t="str">
        <f aca="false">IF($S1152="","",N($S1152)*N($T1152))</f>
        <v/>
      </c>
      <c r="V1152" s="18"/>
    </row>
    <row r="1153" customFormat="false" ht="15" hidden="false" customHeight="false" outlineLevel="0" collapsed="false">
      <c r="B1153" s="12" t="n">
        <v>1147</v>
      </c>
      <c r="C1153" s="36" t="str">
        <f aca="false">IF(商品マスタ!$C1152="","",商品マスタ!$C1152)</f>
        <v/>
      </c>
      <c r="D1153" s="12" t="str">
        <f aca="false">IF($C1153="","",商品マスタ!$D1152)</f>
        <v/>
      </c>
      <c r="E1153" s="12" t="str">
        <f aca="false">IF($C1153="","",商品マスタ!$G1152)</f>
        <v/>
      </c>
      <c r="F1153" s="12" t="str">
        <f aca="false">IF($C1153="","",IF(商品マスタ!$P1152="","理論",商品マスタ!$P1152))</f>
        <v/>
      </c>
      <c r="G1153" s="17" t="str">
        <f aca="false">IF($C1153="","",N(商品マスタ!$H1152))</f>
        <v/>
      </c>
      <c r="H1153" s="14"/>
      <c r="I1153" s="17" t="str">
        <f aca="false">IF($C1153="","",N($H1153)*N(商品マスタ!$N1152))</f>
        <v/>
      </c>
      <c r="J1153" s="17" t="str">
        <f aca="false">IF($C1153="","",N($I1153)-N($G1153))</f>
        <v/>
      </c>
      <c r="K1153" s="37" t="str">
        <f aca="false">IF($C1153="","",N(商品マスタ!$I1152))</f>
        <v/>
      </c>
      <c r="L1153" s="17" t="str">
        <f aca="false">IF($C1153="","",MAX(1,N(商品マスタ!$J1152)))</f>
        <v/>
      </c>
      <c r="M1153" s="38" t="str">
        <f aca="false">IF($C1153="","",N(TOP!$C$16)*N($K1153))</f>
        <v/>
      </c>
      <c r="N1153" s="17" t="str">
        <f aca="false">IF($C1153="","",ROUNDUP(N($M1153)/N($L1153),0))</f>
        <v/>
      </c>
      <c r="O1153" s="17" t="str">
        <f aca="false">IF($C1153="","",N(商品マスタ!$R1152))</f>
        <v/>
      </c>
      <c r="P1153" s="17" t="str">
        <f aca="false">IF($C1153="","",IF($F1153="理論",(N($O1153)+N($N1153))-N($G1153),(N($O1153)+N($N1153))-N($I1153)))</f>
        <v/>
      </c>
      <c r="Q1153" s="17" t="str">
        <f aca="false">IF($C1153="","",MAX(1,N(商品マスタ!$K1152)))</f>
        <v/>
      </c>
      <c r="R1153" s="39" t="str">
        <f aca="false">IF($C1153="","",IF(N($P1153)/N($Q1153)&lt;=0,"",ROUNDUP(N($P1153)/N($Q1153),0)))</f>
        <v/>
      </c>
      <c r="S1153" s="14"/>
      <c r="T1153" s="40" t="str">
        <f aca="false">IF($C1153="","",N(商品マスタ!$M1152))</f>
        <v/>
      </c>
      <c r="U1153" s="40" t="str">
        <f aca="false">IF($S1153="","",N($S1153)*N($T1153))</f>
        <v/>
      </c>
      <c r="V1153" s="18"/>
    </row>
    <row r="1154" customFormat="false" ht="15" hidden="false" customHeight="false" outlineLevel="0" collapsed="false">
      <c r="B1154" s="12" t="n">
        <v>1148</v>
      </c>
      <c r="C1154" s="36" t="str">
        <f aca="false">IF(商品マスタ!$C1153="","",商品マスタ!$C1153)</f>
        <v/>
      </c>
      <c r="D1154" s="12" t="str">
        <f aca="false">IF($C1154="","",商品マスタ!$D1153)</f>
        <v/>
      </c>
      <c r="E1154" s="12" t="str">
        <f aca="false">IF($C1154="","",商品マスタ!$G1153)</f>
        <v/>
      </c>
      <c r="F1154" s="12" t="str">
        <f aca="false">IF($C1154="","",IF(商品マスタ!$P1153="","理論",商品マスタ!$P1153))</f>
        <v/>
      </c>
      <c r="G1154" s="17" t="str">
        <f aca="false">IF($C1154="","",N(商品マスタ!$H1153))</f>
        <v/>
      </c>
      <c r="H1154" s="14"/>
      <c r="I1154" s="17" t="str">
        <f aca="false">IF($C1154="","",N($H1154)*N(商品マスタ!$N1153))</f>
        <v/>
      </c>
      <c r="J1154" s="17" t="str">
        <f aca="false">IF($C1154="","",N($I1154)-N($G1154))</f>
        <v/>
      </c>
      <c r="K1154" s="37" t="str">
        <f aca="false">IF($C1154="","",N(商品マスタ!$I1153))</f>
        <v/>
      </c>
      <c r="L1154" s="17" t="str">
        <f aca="false">IF($C1154="","",MAX(1,N(商品マスタ!$J1153)))</f>
        <v/>
      </c>
      <c r="M1154" s="38" t="str">
        <f aca="false">IF($C1154="","",N(TOP!$C$16)*N($K1154))</f>
        <v/>
      </c>
      <c r="N1154" s="17" t="str">
        <f aca="false">IF($C1154="","",ROUNDUP(N($M1154)/N($L1154),0))</f>
        <v/>
      </c>
      <c r="O1154" s="17" t="str">
        <f aca="false">IF($C1154="","",N(商品マスタ!$R1153))</f>
        <v/>
      </c>
      <c r="P1154" s="17" t="str">
        <f aca="false">IF($C1154="","",IF($F1154="理論",(N($O1154)+N($N1154))-N($G1154),(N($O1154)+N($N1154))-N($I1154)))</f>
        <v/>
      </c>
      <c r="Q1154" s="17" t="str">
        <f aca="false">IF($C1154="","",MAX(1,N(商品マスタ!$K1153)))</f>
        <v/>
      </c>
      <c r="R1154" s="39" t="str">
        <f aca="false">IF($C1154="","",IF(N($P1154)/N($Q1154)&lt;=0,"",ROUNDUP(N($P1154)/N($Q1154),0)))</f>
        <v/>
      </c>
      <c r="S1154" s="14"/>
      <c r="T1154" s="40" t="str">
        <f aca="false">IF($C1154="","",N(商品マスタ!$M1153))</f>
        <v/>
      </c>
      <c r="U1154" s="40" t="str">
        <f aca="false">IF($S1154="","",N($S1154)*N($T1154))</f>
        <v/>
      </c>
      <c r="V1154" s="18"/>
    </row>
    <row r="1155" customFormat="false" ht="15" hidden="false" customHeight="false" outlineLevel="0" collapsed="false">
      <c r="B1155" s="12" t="n">
        <v>1149</v>
      </c>
      <c r="C1155" s="36" t="str">
        <f aca="false">IF(商品マスタ!$C1154="","",商品マスタ!$C1154)</f>
        <v/>
      </c>
      <c r="D1155" s="12" t="str">
        <f aca="false">IF($C1155="","",商品マスタ!$D1154)</f>
        <v/>
      </c>
      <c r="E1155" s="12" t="str">
        <f aca="false">IF($C1155="","",商品マスタ!$G1154)</f>
        <v/>
      </c>
      <c r="F1155" s="12" t="str">
        <f aca="false">IF($C1155="","",IF(商品マスタ!$P1154="","理論",商品マスタ!$P1154))</f>
        <v/>
      </c>
      <c r="G1155" s="17" t="str">
        <f aca="false">IF($C1155="","",N(商品マスタ!$H1154))</f>
        <v/>
      </c>
      <c r="H1155" s="14"/>
      <c r="I1155" s="17" t="str">
        <f aca="false">IF($C1155="","",N($H1155)*N(商品マスタ!$N1154))</f>
        <v/>
      </c>
      <c r="J1155" s="17" t="str">
        <f aca="false">IF($C1155="","",N($I1155)-N($G1155))</f>
        <v/>
      </c>
      <c r="K1155" s="37" t="str">
        <f aca="false">IF($C1155="","",N(商品マスタ!$I1154))</f>
        <v/>
      </c>
      <c r="L1155" s="17" t="str">
        <f aca="false">IF($C1155="","",MAX(1,N(商品マスタ!$J1154)))</f>
        <v/>
      </c>
      <c r="M1155" s="38" t="str">
        <f aca="false">IF($C1155="","",N(TOP!$C$16)*N($K1155))</f>
        <v/>
      </c>
      <c r="N1155" s="17" t="str">
        <f aca="false">IF($C1155="","",ROUNDUP(N($M1155)/N($L1155),0))</f>
        <v/>
      </c>
      <c r="O1155" s="17" t="str">
        <f aca="false">IF($C1155="","",N(商品マスタ!$R1154))</f>
        <v/>
      </c>
      <c r="P1155" s="17" t="str">
        <f aca="false">IF($C1155="","",IF($F1155="理論",(N($O1155)+N($N1155))-N($G1155),(N($O1155)+N($N1155))-N($I1155)))</f>
        <v/>
      </c>
      <c r="Q1155" s="17" t="str">
        <f aca="false">IF($C1155="","",MAX(1,N(商品マスタ!$K1154)))</f>
        <v/>
      </c>
      <c r="R1155" s="39" t="str">
        <f aca="false">IF($C1155="","",IF(N($P1155)/N($Q1155)&lt;=0,"",ROUNDUP(N($P1155)/N($Q1155),0)))</f>
        <v/>
      </c>
      <c r="S1155" s="14"/>
      <c r="T1155" s="40" t="str">
        <f aca="false">IF($C1155="","",N(商品マスタ!$M1154))</f>
        <v/>
      </c>
      <c r="U1155" s="40" t="str">
        <f aca="false">IF($S1155="","",N($S1155)*N($T1155))</f>
        <v/>
      </c>
      <c r="V1155" s="18"/>
    </row>
    <row r="1156" customFormat="false" ht="15" hidden="false" customHeight="false" outlineLevel="0" collapsed="false">
      <c r="B1156" s="12" t="n">
        <v>1150</v>
      </c>
      <c r="C1156" s="36" t="str">
        <f aca="false">IF(商品マスタ!$C1155="","",商品マスタ!$C1155)</f>
        <v/>
      </c>
      <c r="D1156" s="12" t="str">
        <f aca="false">IF($C1156="","",商品マスタ!$D1155)</f>
        <v/>
      </c>
      <c r="E1156" s="12" t="str">
        <f aca="false">IF($C1156="","",商品マスタ!$G1155)</f>
        <v/>
      </c>
      <c r="F1156" s="12" t="str">
        <f aca="false">IF($C1156="","",IF(商品マスタ!$P1155="","理論",商品マスタ!$P1155))</f>
        <v/>
      </c>
      <c r="G1156" s="17" t="str">
        <f aca="false">IF($C1156="","",N(商品マスタ!$H1155))</f>
        <v/>
      </c>
      <c r="H1156" s="14"/>
      <c r="I1156" s="17" t="str">
        <f aca="false">IF($C1156="","",N($H1156)*N(商品マスタ!$N1155))</f>
        <v/>
      </c>
      <c r="J1156" s="17" t="str">
        <f aca="false">IF($C1156="","",N($I1156)-N($G1156))</f>
        <v/>
      </c>
      <c r="K1156" s="37" t="str">
        <f aca="false">IF($C1156="","",N(商品マスタ!$I1155))</f>
        <v/>
      </c>
      <c r="L1156" s="17" t="str">
        <f aca="false">IF($C1156="","",MAX(1,N(商品マスタ!$J1155)))</f>
        <v/>
      </c>
      <c r="M1156" s="38" t="str">
        <f aca="false">IF($C1156="","",N(TOP!$C$16)*N($K1156))</f>
        <v/>
      </c>
      <c r="N1156" s="17" t="str">
        <f aca="false">IF($C1156="","",ROUNDUP(N($M1156)/N($L1156),0))</f>
        <v/>
      </c>
      <c r="O1156" s="17" t="str">
        <f aca="false">IF($C1156="","",N(商品マスタ!$R1155))</f>
        <v/>
      </c>
      <c r="P1156" s="17" t="str">
        <f aca="false">IF($C1156="","",IF($F1156="理論",(N($O1156)+N($N1156))-N($G1156),(N($O1156)+N($N1156))-N($I1156)))</f>
        <v/>
      </c>
      <c r="Q1156" s="17" t="str">
        <f aca="false">IF($C1156="","",MAX(1,N(商品マスタ!$K1155)))</f>
        <v/>
      </c>
      <c r="R1156" s="39" t="str">
        <f aca="false">IF($C1156="","",IF(N($P1156)/N($Q1156)&lt;=0,"",ROUNDUP(N($P1156)/N($Q1156),0)))</f>
        <v/>
      </c>
      <c r="S1156" s="14"/>
      <c r="T1156" s="40" t="str">
        <f aca="false">IF($C1156="","",N(商品マスタ!$M1155))</f>
        <v/>
      </c>
      <c r="U1156" s="40" t="str">
        <f aca="false">IF($S1156="","",N($S1156)*N($T1156))</f>
        <v/>
      </c>
      <c r="V1156" s="18"/>
    </row>
    <row r="1157" customFormat="false" ht="15" hidden="false" customHeight="false" outlineLevel="0" collapsed="false">
      <c r="B1157" s="12" t="n">
        <v>1151</v>
      </c>
      <c r="C1157" s="36" t="str">
        <f aca="false">IF(商品マスタ!$C1156="","",商品マスタ!$C1156)</f>
        <v/>
      </c>
      <c r="D1157" s="12" t="str">
        <f aca="false">IF($C1157="","",商品マスタ!$D1156)</f>
        <v/>
      </c>
      <c r="E1157" s="12" t="str">
        <f aca="false">IF($C1157="","",商品マスタ!$G1156)</f>
        <v/>
      </c>
      <c r="F1157" s="12" t="str">
        <f aca="false">IF($C1157="","",IF(商品マスタ!$P1156="","理論",商品マスタ!$P1156))</f>
        <v/>
      </c>
      <c r="G1157" s="17" t="str">
        <f aca="false">IF($C1157="","",N(商品マスタ!$H1156))</f>
        <v/>
      </c>
      <c r="H1157" s="14"/>
      <c r="I1157" s="17" t="str">
        <f aca="false">IF($C1157="","",N($H1157)*N(商品マスタ!$N1156))</f>
        <v/>
      </c>
      <c r="J1157" s="17" t="str">
        <f aca="false">IF($C1157="","",N($I1157)-N($G1157))</f>
        <v/>
      </c>
      <c r="K1157" s="37" t="str">
        <f aca="false">IF($C1157="","",N(商品マスタ!$I1156))</f>
        <v/>
      </c>
      <c r="L1157" s="17" t="str">
        <f aca="false">IF($C1157="","",MAX(1,N(商品マスタ!$J1156)))</f>
        <v/>
      </c>
      <c r="M1157" s="38" t="str">
        <f aca="false">IF($C1157="","",N(TOP!$C$16)*N($K1157))</f>
        <v/>
      </c>
      <c r="N1157" s="17" t="str">
        <f aca="false">IF($C1157="","",ROUNDUP(N($M1157)/N($L1157),0))</f>
        <v/>
      </c>
      <c r="O1157" s="17" t="str">
        <f aca="false">IF($C1157="","",N(商品マスタ!$R1156))</f>
        <v/>
      </c>
      <c r="P1157" s="17" t="str">
        <f aca="false">IF($C1157="","",IF($F1157="理論",(N($O1157)+N($N1157))-N($G1157),(N($O1157)+N($N1157))-N($I1157)))</f>
        <v/>
      </c>
      <c r="Q1157" s="17" t="str">
        <f aca="false">IF($C1157="","",MAX(1,N(商品マスタ!$K1156)))</f>
        <v/>
      </c>
      <c r="R1157" s="39" t="str">
        <f aca="false">IF($C1157="","",IF(N($P1157)/N($Q1157)&lt;=0,"",ROUNDUP(N($P1157)/N($Q1157),0)))</f>
        <v/>
      </c>
      <c r="S1157" s="14"/>
      <c r="T1157" s="40" t="str">
        <f aca="false">IF($C1157="","",N(商品マスタ!$M1156))</f>
        <v/>
      </c>
      <c r="U1157" s="40" t="str">
        <f aca="false">IF($S1157="","",N($S1157)*N($T1157))</f>
        <v/>
      </c>
      <c r="V1157" s="18"/>
    </row>
    <row r="1158" customFormat="false" ht="15" hidden="false" customHeight="false" outlineLevel="0" collapsed="false">
      <c r="B1158" s="12" t="n">
        <v>1152</v>
      </c>
      <c r="C1158" s="36" t="str">
        <f aca="false">IF(商品マスタ!$C1157="","",商品マスタ!$C1157)</f>
        <v/>
      </c>
      <c r="D1158" s="12" t="str">
        <f aca="false">IF($C1158="","",商品マスタ!$D1157)</f>
        <v/>
      </c>
      <c r="E1158" s="12" t="str">
        <f aca="false">IF($C1158="","",商品マスタ!$G1157)</f>
        <v/>
      </c>
      <c r="F1158" s="12" t="str">
        <f aca="false">IF($C1158="","",IF(商品マスタ!$P1157="","理論",商品マスタ!$P1157))</f>
        <v/>
      </c>
      <c r="G1158" s="17" t="str">
        <f aca="false">IF($C1158="","",N(商品マスタ!$H1157))</f>
        <v/>
      </c>
      <c r="H1158" s="14"/>
      <c r="I1158" s="17" t="str">
        <f aca="false">IF($C1158="","",N($H1158)*N(商品マスタ!$N1157))</f>
        <v/>
      </c>
      <c r="J1158" s="17" t="str">
        <f aca="false">IF($C1158="","",N($I1158)-N($G1158))</f>
        <v/>
      </c>
      <c r="K1158" s="37" t="str">
        <f aca="false">IF($C1158="","",N(商品マスタ!$I1157))</f>
        <v/>
      </c>
      <c r="L1158" s="17" t="str">
        <f aca="false">IF($C1158="","",MAX(1,N(商品マスタ!$J1157)))</f>
        <v/>
      </c>
      <c r="M1158" s="38" t="str">
        <f aca="false">IF($C1158="","",N(TOP!$C$16)*N($K1158))</f>
        <v/>
      </c>
      <c r="N1158" s="17" t="str">
        <f aca="false">IF($C1158="","",ROUNDUP(N($M1158)/N($L1158),0))</f>
        <v/>
      </c>
      <c r="O1158" s="17" t="str">
        <f aca="false">IF($C1158="","",N(商品マスタ!$R1157))</f>
        <v/>
      </c>
      <c r="P1158" s="17" t="str">
        <f aca="false">IF($C1158="","",IF($F1158="理論",(N($O1158)+N($N1158))-N($G1158),(N($O1158)+N($N1158))-N($I1158)))</f>
        <v/>
      </c>
      <c r="Q1158" s="17" t="str">
        <f aca="false">IF($C1158="","",MAX(1,N(商品マスタ!$K1157)))</f>
        <v/>
      </c>
      <c r="R1158" s="39" t="str">
        <f aca="false">IF($C1158="","",IF(N($P1158)/N($Q1158)&lt;=0,"",ROUNDUP(N($P1158)/N($Q1158),0)))</f>
        <v/>
      </c>
      <c r="S1158" s="14"/>
      <c r="T1158" s="40" t="str">
        <f aca="false">IF($C1158="","",N(商品マスタ!$M1157))</f>
        <v/>
      </c>
      <c r="U1158" s="40" t="str">
        <f aca="false">IF($S1158="","",N($S1158)*N($T1158))</f>
        <v/>
      </c>
      <c r="V1158" s="18"/>
    </row>
    <row r="1159" customFormat="false" ht="15" hidden="false" customHeight="false" outlineLevel="0" collapsed="false">
      <c r="B1159" s="12" t="n">
        <v>1153</v>
      </c>
      <c r="C1159" s="36" t="str">
        <f aca="false">IF(商品マスタ!$C1158="","",商品マスタ!$C1158)</f>
        <v/>
      </c>
      <c r="D1159" s="12" t="str">
        <f aca="false">IF($C1159="","",商品マスタ!$D1158)</f>
        <v/>
      </c>
      <c r="E1159" s="12" t="str">
        <f aca="false">IF($C1159="","",商品マスタ!$G1158)</f>
        <v/>
      </c>
      <c r="F1159" s="12" t="str">
        <f aca="false">IF($C1159="","",IF(商品マスタ!$P1158="","理論",商品マスタ!$P1158))</f>
        <v/>
      </c>
      <c r="G1159" s="17" t="str">
        <f aca="false">IF($C1159="","",N(商品マスタ!$H1158))</f>
        <v/>
      </c>
      <c r="H1159" s="14"/>
      <c r="I1159" s="17" t="str">
        <f aca="false">IF($C1159="","",N($H1159)*N(商品マスタ!$N1158))</f>
        <v/>
      </c>
      <c r="J1159" s="17" t="str">
        <f aca="false">IF($C1159="","",N($I1159)-N($G1159))</f>
        <v/>
      </c>
      <c r="K1159" s="37" t="str">
        <f aca="false">IF($C1159="","",N(商品マスタ!$I1158))</f>
        <v/>
      </c>
      <c r="L1159" s="17" t="str">
        <f aca="false">IF($C1159="","",MAX(1,N(商品マスタ!$J1158)))</f>
        <v/>
      </c>
      <c r="M1159" s="38" t="str">
        <f aca="false">IF($C1159="","",N(TOP!$C$16)*N($K1159))</f>
        <v/>
      </c>
      <c r="N1159" s="17" t="str">
        <f aca="false">IF($C1159="","",ROUNDUP(N($M1159)/N($L1159),0))</f>
        <v/>
      </c>
      <c r="O1159" s="17" t="str">
        <f aca="false">IF($C1159="","",N(商品マスタ!$R1158))</f>
        <v/>
      </c>
      <c r="P1159" s="17" t="str">
        <f aca="false">IF($C1159="","",IF($F1159="理論",(N($O1159)+N($N1159))-N($G1159),(N($O1159)+N($N1159))-N($I1159)))</f>
        <v/>
      </c>
      <c r="Q1159" s="17" t="str">
        <f aca="false">IF($C1159="","",MAX(1,N(商品マスタ!$K1158)))</f>
        <v/>
      </c>
      <c r="R1159" s="39" t="str">
        <f aca="false">IF($C1159="","",IF(N($P1159)/N($Q1159)&lt;=0,"",ROUNDUP(N($P1159)/N($Q1159),0)))</f>
        <v/>
      </c>
      <c r="S1159" s="14"/>
      <c r="T1159" s="40" t="str">
        <f aca="false">IF($C1159="","",N(商品マスタ!$M1158))</f>
        <v/>
      </c>
      <c r="U1159" s="40" t="str">
        <f aca="false">IF($S1159="","",N($S1159)*N($T1159))</f>
        <v/>
      </c>
      <c r="V1159" s="18"/>
    </row>
    <row r="1160" customFormat="false" ht="15" hidden="false" customHeight="false" outlineLevel="0" collapsed="false">
      <c r="B1160" s="12" t="n">
        <v>1154</v>
      </c>
      <c r="C1160" s="36" t="str">
        <f aca="false">IF(商品マスタ!$C1159="","",商品マスタ!$C1159)</f>
        <v/>
      </c>
      <c r="D1160" s="12" t="str">
        <f aca="false">IF($C1160="","",商品マスタ!$D1159)</f>
        <v/>
      </c>
      <c r="E1160" s="12" t="str">
        <f aca="false">IF($C1160="","",商品マスタ!$G1159)</f>
        <v/>
      </c>
      <c r="F1160" s="12" t="str">
        <f aca="false">IF($C1160="","",IF(商品マスタ!$P1159="","理論",商品マスタ!$P1159))</f>
        <v/>
      </c>
      <c r="G1160" s="17" t="str">
        <f aca="false">IF($C1160="","",N(商品マスタ!$H1159))</f>
        <v/>
      </c>
      <c r="H1160" s="14"/>
      <c r="I1160" s="17" t="str">
        <f aca="false">IF($C1160="","",N($H1160)*N(商品マスタ!$N1159))</f>
        <v/>
      </c>
      <c r="J1160" s="17" t="str">
        <f aca="false">IF($C1160="","",N($I1160)-N($G1160))</f>
        <v/>
      </c>
      <c r="K1160" s="37" t="str">
        <f aca="false">IF($C1160="","",N(商品マスタ!$I1159))</f>
        <v/>
      </c>
      <c r="L1160" s="17" t="str">
        <f aca="false">IF($C1160="","",MAX(1,N(商品マスタ!$J1159)))</f>
        <v/>
      </c>
      <c r="M1160" s="38" t="str">
        <f aca="false">IF($C1160="","",N(TOP!$C$16)*N($K1160))</f>
        <v/>
      </c>
      <c r="N1160" s="17" t="str">
        <f aca="false">IF($C1160="","",ROUNDUP(N($M1160)/N($L1160),0))</f>
        <v/>
      </c>
      <c r="O1160" s="17" t="str">
        <f aca="false">IF($C1160="","",N(商品マスタ!$R1159))</f>
        <v/>
      </c>
      <c r="P1160" s="17" t="str">
        <f aca="false">IF($C1160="","",IF($F1160="理論",(N($O1160)+N($N1160))-N($G1160),(N($O1160)+N($N1160))-N($I1160)))</f>
        <v/>
      </c>
      <c r="Q1160" s="17" t="str">
        <f aca="false">IF($C1160="","",MAX(1,N(商品マスタ!$K1159)))</f>
        <v/>
      </c>
      <c r="R1160" s="39" t="str">
        <f aca="false">IF($C1160="","",IF(N($P1160)/N($Q1160)&lt;=0,"",ROUNDUP(N($P1160)/N($Q1160),0)))</f>
        <v/>
      </c>
      <c r="S1160" s="14"/>
      <c r="T1160" s="40" t="str">
        <f aca="false">IF($C1160="","",N(商品マスタ!$M1159))</f>
        <v/>
      </c>
      <c r="U1160" s="40" t="str">
        <f aca="false">IF($S1160="","",N($S1160)*N($T1160))</f>
        <v/>
      </c>
      <c r="V1160" s="18"/>
    </row>
    <row r="1161" customFormat="false" ht="15" hidden="false" customHeight="false" outlineLevel="0" collapsed="false">
      <c r="B1161" s="12" t="n">
        <v>1155</v>
      </c>
      <c r="C1161" s="36" t="str">
        <f aca="false">IF(商品マスタ!$C1160="","",商品マスタ!$C1160)</f>
        <v/>
      </c>
      <c r="D1161" s="12" t="str">
        <f aca="false">IF($C1161="","",商品マスタ!$D1160)</f>
        <v/>
      </c>
      <c r="E1161" s="12" t="str">
        <f aca="false">IF($C1161="","",商品マスタ!$G1160)</f>
        <v/>
      </c>
      <c r="F1161" s="12" t="str">
        <f aca="false">IF($C1161="","",IF(商品マスタ!$P1160="","理論",商品マスタ!$P1160))</f>
        <v/>
      </c>
      <c r="G1161" s="17" t="str">
        <f aca="false">IF($C1161="","",N(商品マスタ!$H1160))</f>
        <v/>
      </c>
      <c r="H1161" s="14"/>
      <c r="I1161" s="17" t="str">
        <f aca="false">IF($C1161="","",N($H1161)*N(商品マスタ!$N1160))</f>
        <v/>
      </c>
      <c r="J1161" s="17" t="str">
        <f aca="false">IF($C1161="","",N($I1161)-N($G1161))</f>
        <v/>
      </c>
      <c r="K1161" s="37" t="str">
        <f aca="false">IF($C1161="","",N(商品マスタ!$I1160))</f>
        <v/>
      </c>
      <c r="L1161" s="17" t="str">
        <f aca="false">IF($C1161="","",MAX(1,N(商品マスタ!$J1160)))</f>
        <v/>
      </c>
      <c r="M1161" s="38" t="str">
        <f aca="false">IF($C1161="","",N(TOP!$C$16)*N($K1161))</f>
        <v/>
      </c>
      <c r="N1161" s="17" t="str">
        <f aca="false">IF($C1161="","",ROUNDUP(N($M1161)/N($L1161),0))</f>
        <v/>
      </c>
      <c r="O1161" s="17" t="str">
        <f aca="false">IF($C1161="","",N(商品マスタ!$R1160))</f>
        <v/>
      </c>
      <c r="P1161" s="17" t="str">
        <f aca="false">IF($C1161="","",IF($F1161="理論",(N($O1161)+N($N1161))-N($G1161),(N($O1161)+N($N1161))-N($I1161)))</f>
        <v/>
      </c>
      <c r="Q1161" s="17" t="str">
        <f aca="false">IF($C1161="","",MAX(1,N(商品マスタ!$K1160)))</f>
        <v/>
      </c>
      <c r="R1161" s="39" t="str">
        <f aca="false">IF($C1161="","",IF(N($P1161)/N($Q1161)&lt;=0,"",ROUNDUP(N($P1161)/N($Q1161),0)))</f>
        <v/>
      </c>
      <c r="S1161" s="14"/>
      <c r="T1161" s="40" t="str">
        <f aca="false">IF($C1161="","",N(商品マスタ!$M1160))</f>
        <v/>
      </c>
      <c r="U1161" s="40" t="str">
        <f aca="false">IF($S1161="","",N($S1161)*N($T1161))</f>
        <v/>
      </c>
      <c r="V1161" s="18"/>
    </row>
    <row r="1162" customFormat="false" ht="15" hidden="false" customHeight="false" outlineLevel="0" collapsed="false">
      <c r="B1162" s="12" t="n">
        <v>1156</v>
      </c>
      <c r="C1162" s="36" t="str">
        <f aca="false">IF(商品マスタ!$C1161="","",商品マスタ!$C1161)</f>
        <v/>
      </c>
      <c r="D1162" s="12" t="str">
        <f aca="false">IF($C1162="","",商品マスタ!$D1161)</f>
        <v/>
      </c>
      <c r="E1162" s="12" t="str">
        <f aca="false">IF($C1162="","",商品マスタ!$G1161)</f>
        <v/>
      </c>
      <c r="F1162" s="12" t="str">
        <f aca="false">IF($C1162="","",IF(商品マスタ!$P1161="","理論",商品マスタ!$P1161))</f>
        <v/>
      </c>
      <c r="G1162" s="17" t="str">
        <f aca="false">IF($C1162="","",N(商品マスタ!$H1161))</f>
        <v/>
      </c>
      <c r="H1162" s="14"/>
      <c r="I1162" s="17" t="str">
        <f aca="false">IF($C1162="","",N($H1162)*N(商品マスタ!$N1161))</f>
        <v/>
      </c>
      <c r="J1162" s="17" t="str">
        <f aca="false">IF($C1162="","",N($I1162)-N($G1162))</f>
        <v/>
      </c>
      <c r="K1162" s="37" t="str">
        <f aca="false">IF($C1162="","",N(商品マスタ!$I1161))</f>
        <v/>
      </c>
      <c r="L1162" s="17" t="str">
        <f aca="false">IF($C1162="","",MAX(1,N(商品マスタ!$J1161)))</f>
        <v/>
      </c>
      <c r="M1162" s="38" t="str">
        <f aca="false">IF($C1162="","",N(TOP!$C$16)*N($K1162))</f>
        <v/>
      </c>
      <c r="N1162" s="17" t="str">
        <f aca="false">IF($C1162="","",ROUNDUP(N($M1162)/N($L1162),0))</f>
        <v/>
      </c>
      <c r="O1162" s="17" t="str">
        <f aca="false">IF($C1162="","",N(商品マスタ!$R1161))</f>
        <v/>
      </c>
      <c r="P1162" s="17" t="str">
        <f aca="false">IF($C1162="","",IF($F1162="理論",(N($O1162)+N($N1162))-N($G1162),(N($O1162)+N($N1162))-N($I1162)))</f>
        <v/>
      </c>
      <c r="Q1162" s="17" t="str">
        <f aca="false">IF($C1162="","",MAX(1,N(商品マスタ!$K1161)))</f>
        <v/>
      </c>
      <c r="R1162" s="39" t="str">
        <f aca="false">IF($C1162="","",IF(N($P1162)/N($Q1162)&lt;=0,"",ROUNDUP(N($P1162)/N($Q1162),0)))</f>
        <v/>
      </c>
      <c r="S1162" s="14"/>
      <c r="T1162" s="40" t="str">
        <f aca="false">IF($C1162="","",N(商品マスタ!$M1161))</f>
        <v/>
      </c>
      <c r="U1162" s="40" t="str">
        <f aca="false">IF($S1162="","",N($S1162)*N($T1162))</f>
        <v/>
      </c>
      <c r="V1162" s="18"/>
    </row>
    <row r="1163" customFormat="false" ht="15" hidden="false" customHeight="false" outlineLevel="0" collapsed="false">
      <c r="B1163" s="12" t="n">
        <v>1157</v>
      </c>
      <c r="C1163" s="36" t="str">
        <f aca="false">IF(商品マスタ!$C1162="","",商品マスタ!$C1162)</f>
        <v/>
      </c>
      <c r="D1163" s="12" t="str">
        <f aca="false">IF($C1163="","",商品マスタ!$D1162)</f>
        <v/>
      </c>
      <c r="E1163" s="12" t="str">
        <f aca="false">IF($C1163="","",商品マスタ!$G1162)</f>
        <v/>
      </c>
      <c r="F1163" s="12" t="str">
        <f aca="false">IF($C1163="","",IF(商品マスタ!$P1162="","理論",商品マスタ!$P1162))</f>
        <v/>
      </c>
      <c r="G1163" s="17" t="str">
        <f aca="false">IF($C1163="","",N(商品マスタ!$H1162))</f>
        <v/>
      </c>
      <c r="H1163" s="14"/>
      <c r="I1163" s="17" t="str">
        <f aca="false">IF($C1163="","",N($H1163)*N(商品マスタ!$N1162))</f>
        <v/>
      </c>
      <c r="J1163" s="17" t="str">
        <f aca="false">IF($C1163="","",N($I1163)-N($G1163))</f>
        <v/>
      </c>
      <c r="K1163" s="37" t="str">
        <f aca="false">IF($C1163="","",N(商品マスタ!$I1162))</f>
        <v/>
      </c>
      <c r="L1163" s="17" t="str">
        <f aca="false">IF($C1163="","",MAX(1,N(商品マスタ!$J1162)))</f>
        <v/>
      </c>
      <c r="M1163" s="38" t="str">
        <f aca="false">IF($C1163="","",N(TOP!$C$16)*N($K1163))</f>
        <v/>
      </c>
      <c r="N1163" s="17" t="str">
        <f aca="false">IF($C1163="","",ROUNDUP(N($M1163)/N($L1163),0))</f>
        <v/>
      </c>
      <c r="O1163" s="17" t="str">
        <f aca="false">IF($C1163="","",N(商品マスタ!$R1162))</f>
        <v/>
      </c>
      <c r="P1163" s="17" t="str">
        <f aca="false">IF($C1163="","",IF($F1163="理論",(N($O1163)+N($N1163))-N($G1163),(N($O1163)+N($N1163))-N($I1163)))</f>
        <v/>
      </c>
      <c r="Q1163" s="17" t="str">
        <f aca="false">IF($C1163="","",MAX(1,N(商品マスタ!$K1162)))</f>
        <v/>
      </c>
      <c r="R1163" s="39" t="str">
        <f aca="false">IF($C1163="","",IF(N($P1163)/N($Q1163)&lt;=0,"",ROUNDUP(N($P1163)/N($Q1163),0)))</f>
        <v/>
      </c>
      <c r="S1163" s="14"/>
      <c r="T1163" s="40" t="str">
        <f aca="false">IF($C1163="","",N(商品マスタ!$M1162))</f>
        <v/>
      </c>
      <c r="U1163" s="40" t="str">
        <f aca="false">IF($S1163="","",N($S1163)*N($T1163))</f>
        <v/>
      </c>
      <c r="V1163" s="18"/>
    </row>
    <row r="1164" customFormat="false" ht="15" hidden="false" customHeight="false" outlineLevel="0" collapsed="false">
      <c r="B1164" s="12" t="n">
        <v>1158</v>
      </c>
      <c r="C1164" s="36" t="str">
        <f aca="false">IF(商品マスタ!$C1163="","",商品マスタ!$C1163)</f>
        <v/>
      </c>
      <c r="D1164" s="12" t="str">
        <f aca="false">IF($C1164="","",商品マスタ!$D1163)</f>
        <v/>
      </c>
      <c r="E1164" s="12" t="str">
        <f aca="false">IF($C1164="","",商品マスタ!$G1163)</f>
        <v/>
      </c>
      <c r="F1164" s="12" t="str">
        <f aca="false">IF($C1164="","",IF(商品マスタ!$P1163="","理論",商品マスタ!$P1163))</f>
        <v/>
      </c>
      <c r="G1164" s="17" t="str">
        <f aca="false">IF($C1164="","",N(商品マスタ!$H1163))</f>
        <v/>
      </c>
      <c r="H1164" s="14"/>
      <c r="I1164" s="17" t="str">
        <f aca="false">IF($C1164="","",N($H1164)*N(商品マスタ!$N1163))</f>
        <v/>
      </c>
      <c r="J1164" s="17" t="str">
        <f aca="false">IF($C1164="","",N($I1164)-N($G1164))</f>
        <v/>
      </c>
      <c r="K1164" s="37" t="str">
        <f aca="false">IF($C1164="","",N(商品マスタ!$I1163))</f>
        <v/>
      </c>
      <c r="L1164" s="17" t="str">
        <f aca="false">IF($C1164="","",MAX(1,N(商品マスタ!$J1163)))</f>
        <v/>
      </c>
      <c r="M1164" s="38" t="str">
        <f aca="false">IF($C1164="","",N(TOP!$C$16)*N($K1164))</f>
        <v/>
      </c>
      <c r="N1164" s="17" t="str">
        <f aca="false">IF($C1164="","",ROUNDUP(N($M1164)/N($L1164),0))</f>
        <v/>
      </c>
      <c r="O1164" s="17" t="str">
        <f aca="false">IF($C1164="","",N(商品マスタ!$R1163))</f>
        <v/>
      </c>
      <c r="P1164" s="17" t="str">
        <f aca="false">IF($C1164="","",IF($F1164="理論",(N($O1164)+N($N1164))-N($G1164),(N($O1164)+N($N1164))-N($I1164)))</f>
        <v/>
      </c>
      <c r="Q1164" s="17" t="str">
        <f aca="false">IF($C1164="","",MAX(1,N(商品マスタ!$K1163)))</f>
        <v/>
      </c>
      <c r="R1164" s="39" t="str">
        <f aca="false">IF($C1164="","",IF(N($P1164)/N($Q1164)&lt;=0,"",ROUNDUP(N($P1164)/N($Q1164),0)))</f>
        <v/>
      </c>
      <c r="S1164" s="14"/>
      <c r="T1164" s="40" t="str">
        <f aca="false">IF($C1164="","",N(商品マスタ!$M1163))</f>
        <v/>
      </c>
      <c r="U1164" s="40" t="str">
        <f aca="false">IF($S1164="","",N($S1164)*N($T1164))</f>
        <v/>
      </c>
      <c r="V1164" s="18"/>
    </row>
    <row r="1165" customFormat="false" ht="15" hidden="false" customHeight="false" outlineLevel="0" collapsed="false">
      <c r="B1165" s="12" t="n">
        <v>1159</v>
      </c>
      <c r="C1165" s="36" t="str">
        <f aca="false">IF(商品マスタ!$C1164="","",商品マスタ!$C1164)</f>
        <v/>
      </c>
      <c r="D1165" s="12" t="str">
        <f aca="false">IF($C1165="","",商品マスタ!$D1164)</f>
        <v/>
      </c>
      <c r="E1165" s="12" t="str">
        <f aca="false">IF($C1165="","",商品マスタ!$G1164)</f>
        <v/>
      </c>
      <c r="F1165" s="12" t="str">
        <f aca="false">IF($C1165="","",IF(商品マスタ!$P1164="","理論",商品マスタ!$P1164))</f>
        <v/>
      </c>
      <c r="G1165" s="17" t="str">
        <f aca="false">IF($C1165="","",N(商品マスタ!$H1164))</f>
        <v/>
      </c>
      <c r="H1165" s="14"/>
      <c r="I1165" s="17" t="str">
        <f aca="false">IF($C1165="","",N($H1165)*N(商品マスタ!$N1164))</f>
        <v/>
      </c>
      <c r="J1165" s="17" t="str">
        <f aca="false">IF($C1165="","",N($I1165)-N($G1165))</f>
        <v/>
      </c>
      <c r="K1165" s="37" t="str">
        <f aca="false">IF($C1165="","",N(商品マスタ!$I1164))</f>
        <v/>
      </c>
      <c r="L1165" s="17" t="str">
        <f aca="false">IF($C1165="","",MAX(1,N(商品マスタ!$J1164)))</f>
        <v/>
      </c>
      <c r="M1165" s="38" t="str">
        <f aca="false">IF($C1165="","",N(TOP!$C$16)*N($K1165))</f>
        <v/>
      </c>
      <c r="N1165" s="17" t="str">
        <f aca="false">IF($C1165="","",ROUNDUP(N($M1165)/N($L1165),0))</f>
        <v/>
      </c>
      <c r="O1165" s="17" t="str">
        <f aca="false">IF($C1165="","",N(商品マスタ!$R1164))</f>
        <v/>
      </c>
      <c r="P1165" s="17" t="str">
        <f aca="false">IF($C1165="","",IF($F1165="理論",(N($O1165)+N($N1165))-N($G1165),(N($O1165)+N($N1165))-N($I1165)))</f>
        <v/>
      </c>
      <c r="Q1165" s="17" t="str">
        <f aca="false">IF($C1165="","",MAX(1,N(商品マスタ!$K1164)))</f>
        <v/>
      </c>
      <c r="R1165" s="39" t="str">
        <f aca="false">IF($C1165="","",IF(N($P1165)/N($Q1165)&lt;=0,"",ROUNDUP(N($P1165)/N($Q1165),0)))</f>
        <v/>
      </c>
      <c r="S1165" s="14"/>
      <c r="T1165" s="40" t="str">
        <f aca="false">IF($C1165="","",N(商品マスタ!$M1164))</f>
        <v/>
      </c>
      <c r="U1165" s="40" t="str">
        <f aca="false">IF($S1165="","",N($S1165)*N($T1165))</f>
        <v/>
      </c>
      <c r="V1165" s="18"/>
    </row>
    <row r="1166" customFormat="false" ht="15" hidden="false" customHeight="false" outlineLevel="0" collapsed="false">
      <c r="B1166" s="12" t="n">
        <v>1160</v>
      </c>
      <c r="C1166" s="36" t="str">
        <f aca="false">IF(商品マスタ!$C1165="","",商品マスタ!$C1165)</f>
        <v/>
      </c>
      <c r="D1166" s="12" t="str">
        <f aca="false">IF($C1166="","",商品マスタ!$D1165)</f>
        <v/>
      </c>
      <c r="E1166" s="12" t="str">
        <f aca="false">IF($C1166="","",商品マスタ!$G1165)</f>
        <v/>
      </c>
      <c r="F1166" s="12" t="str">
        <f aca="false">IF($C1166="","",IF(商品マスタ!$P1165="","理論",商品マスタ!$P1165))</f>
        <v/>
      </c>
      <c r="G1166" s="17" t="str">
        <f aca="false">IF($C1166="","",N(商品マスタ!$H1165))</f>
        <v/>
      </c>
      <c r="H1166" s="14"/>
      <c r="I1166" s="17" t="str">
        <f aca="false">IF($C1166="","",N($H1166)*N(商品マスタ!$N1165))</f>
        <v/>
      </c>
      <c r="J1166" s="17" t="str">
        <f aca="false">IF($C1166="","",N($I1166)-N($G1166))</f>
        <v/>
      </c>
      <c r="K1166" s="37" t="str">
        <f aca="false">IF($C1166="","",N(商品マスタ!$I1165))</f>
        <v/>
      </c>
      <c r="L1166" s="17" t="str">
        <f aca="false">IF($C1166="","",MAX(1,N(商品マスタ!$J1165)))</f>
        <v/>
      </c>
      <c r="M1166" s="38" t="str">
        <f aca="false">IF($C1166="","",N(TOP!$C$16)*N($K1166))</f>
        <v/>
      </c>
      <c r="N1166" s="17" t="str">
        <f aca="false">IF($C1166="","",ROUNDUP(N($M1166)/N($L1166),0))</f>
        <v/>
      </c>
      <c r="O1166" s="17" t="str">
        <f aca="false">IF($C1166="","",N(商品マスタ!$R1165))</f>
        <v/>
      </c>
      <c r="P1166" s="17" t="str">
        <f aca="false">IF($C1166="","",IF($F1166="理論",(N($O1166)+N($N1166))-N($G1166),(N($O1166)+N($N1166))-N($I1166)))</f>
        <v/>
      </c>
      <c r="Q1166" s="17" t="str">
        <f aca="false">IF($C1166="","",MAX(1,N(商品マスタ!$K1165)))</f>
        <v/>
      </c>
      <c r="R1166" s="39" t="str">
        <f aca="false">IF($C1166="","",IF(N($P1166)/N($Q1166)&lt;=0,"",ROUNDUP(N($P1166)/N($Q1166),0)))</f>
        <v/>
      </c>
      <c r="S1166" s="14"/>
      <c r="T1166" s="40" t="str">
        <f aca="false">IF($C1166="","",N(商品マスタ!$M1165))</f>
        <v/>
      </c>
      <c r="U1166" s="40" t="str">
        <f aca="false">IF($S1166="","",N($S1166)*N($T1166))</f>
        <v/>
      </c>
      <c r="V1166" s="18"/>
    </row>
    <row r="1167" customFormat="false" ht="15" hidden="false" customHeight="false" outlineLevel="0" collapsed="false">
      <c r="B1167" s="12" t="n">
        <v>1161</v>
      </c>
      <c r="C1167" s="36" t="str">
        <f aca="false">IF(商品マスタ!$C1166="","",商品マスタ!$C1166)</f>
        <v/>
      </c>
      <c r="D1167" s="12" t="str">
        <f aca="false">IF($C1167="","",商品マスタ!$D1166)</f>
        <v/>
      </c>
      <c r="E1167" s="12" t="str">
        <f aca="false">IF($C1167="","",商品マスタ!$G1166)</f>
        <v/>
      </c>
      <c r="F1167" s="12" t="str">
        <f aca="false">IF($C1167="","",IF(商品マスタ!$P1166="","理論",商品マスタ!$P1166))</f>
        <v/>
      </c>
      <c r="G1167" s="17" t="str">
        <f aca="false">IF($C1167="","",N(商品マスタ!$H1166))</f>
        <v/>
      </c>
      <c r="H1167" s="14"/>
      <c r="I1167" s="17" t="str">
        <f aca="false">IF($C1167="","",N($H1167)*N(商品マスタ!$N1166))</f>
        <v/>
      </c>
      <c r="J1167" s="17" t="str">
        <f aca="false">IF($C1167="","",N($I1167)-N($G1167))</f>
        <v/>
      </c>
      <c r="K1167" s="37" t="str">
        <f aca="false">IF($C1167="","",N(商品マスタ!$I1166))</f>
        <v/>
      </c>
      <c r="L1167" s="17" t="str">
        <f aca="false">IF($C1167="","",MAX(1,N(商品マスタ!$J1166)))</f>
        <v/>
      </c>
      <c r="M1167" s="38" t="str">
        <f aca="false">IF($C1167="","",N(TOP!$C$16)*N($K1167))</f>
        <v/>
      </c>
      <c r="N1167" s="17" t="str">
        <f aca="false">IF($C1167="","",ROUNDUP(N($M1167)/N($L1167),0))</f>
        <v/>
      </c>
      <c r="O1167" s="17" t="str">
        <f aca="false">IF($C1167="","",N(商品マスタ!$R1166))</f>
        <v/>
      </c>
      <c r="P1167" s="17" t="str">
        <f aca="false">IF($C1167="","",IF($F1167="理論",(N($O1167)+N($N1167))-N($G1167),(N($O1167)+N($N1167))-N($I1167)))</f>
        <v/>
      </c>
      <c r="Q1167" s="17" t="str">
        <f aca="false">IF($C1167="","",MAX(1,N(商品マスタ!$K1166)))</f>
        <v/>
      </c>
      <c r="R1167" s="39" t="str">
        <f aca="false">IF($C1167="","",IF(N($P1167)/N($Q1167)&lt;=0,"",ROUNDUP(N($P1167)/N($Q1167),0)))</f>
        <v/>
      </c>
      <c r="S1167" s="14"/>
      <c r="T1167" s="40" t="str">
        <f aca="false">IF($C1167="","",N(商品マスタ!$M1166))</f>
        <v/>
      </c>
      <c r="U1167" s="40" t="str">
        <f aca="false">IF($S1167="","",N($S1167)*N($T1167))</f>
        <v/>
      </c>
      <c r="V1167" s="18"/>
    </row>
    <row r="1168" customFormat="false" ht="15" hidden="false" customHeight="false" outlineLevel="0" collapsed="false">
      <c r="B1168" s="12" t="n">
        <v>1162</v>
      </c>
      <c r="C1168" s="36" t="str">
        <f aca="false">IF(商品マスタ!$C1167="","",商品マスタ!$C1167)</f>
        <v/>
      </c>
      <c r="D1168" s="12" t="str">
        <f aca="false">IF($C1168="","",商品マスタ!$D1167)</f>
        <v/>
      </c>
      <c r="E1168" s="12" t="str">
        <f aca="false">IF($C1168="","",商品マスタ!$G1167)</f>
        <v/>
      </c>
      <c r="F1168" s="12" t="str">
        <f aca="false">IF($C1168="","",IF(商品マスタ!$P1167="","理論",商品マスタ!$P1167))</f>
        <v/>
      </c>
      <c r="G1168" s="17" t="str">
        <f aca="false">IF($C1168="","",N(商品マスタ!$H1167))</f>
        <v/>
      </c>
      <c r="H1168" s="14"/>
      <c r="I1168" s="17" t="str">
        <f aca="false">IF($C1168="","",N($H1168)*N(商品マスタ!$N1167))</f>
        <v/>
      </c>
      <c r="J1168" s="17" t="str">
        <f aca="false">IF($C1168="","",N($I1168)-N($G1168))</f>
        <v/>
      </c>
      <c r="K1168" s="37" t="str">
        <f aca="false">IF($C1168="","",N(商品マスタ!$I1167))</f>
        <v/>
      </c>
      <c r="L1168" s="17" t="str">
        <f aca="false">IF($C1168="","",MAX(1,N(商品マスタ!$J1167)))</f>
        <v/>
      </c>
      <c r="M1168" s="38" t="str">
        <f aca="false">IF($C1168="","",N(TOP!$C$16)*N($K1168))</f>
        <v/>
      </c>
      <c r="N1168" s="17" t="str">
        <f aca="false">IF($C1168="","",ROUNDUP(N($M1168)/N($L1168),0))</f>
        <v/>
      </c>
      <c r="O1168" s="17" t="str">
        <f aca="false">IF($C1168="","",N(商品マスタ!$R1167))</f>
        <v/>
      </c>
      <c r="P1168" s="17" t="str">
        <f aca="false">IF($C1168="","",IF($F1168="理論",(N($O1168)+N($N1168))-N($G1168),(N($O1168)+N($N1168))-N($I1168)))</f>
        <v/>
      </c>
      <c r="Q1168" s="17" t="str">
        <f aca="false">IF($C1168="","",MAX(1,N(商品マスタ!$K1167)))</f>
        <v/>
      </c>
      <c r="R1168" s="39" t="str">
        <f aca="false">IF($C1168="","",IF(N($P1168)/N($Q1168)&lt;=0,"",ROUNDUP(N($P1168)/N($Q1168),0)))</f>
        <v/>
      </c>
      <c r="S1168" s="14"/>
      <c r="T1168" s="40" t="str">
        <f aca="false">IF($C1168="","",N(商品マスタ!$M1167))</f>
        <v/>
      </c>
      <c r="U1168" s="40" t="str">
        <f aca="false">IF($S1168="","",N($S1168)*N($T1168))</f>
        <v/>
      </c>
      <c r="V1168" s="18"/>
    </row>
    <row r="1169" customFormat="false" ht="15" hidden="false" customHeight="false" outlineLevel="0" collapsed="false">
      <c r="B1169" s="12" t="n">
        <v>1163</v>
      </c>
      <c r="C1169" s="36" t="str">
        <f aca="false">IF(商品マスタ!$C1168="","",商品マスタ!$C1168)</f>
        <v/>
      </c>
      <c r="D1169" s="12" t="str">
        <f aca="false">IF($C1169="","",商品マスタ!$D1168)</f>
        <v/>
      </c>
      <c r="E1169" s="12" t="str">
        <f aca="false">IF($C1169="","",商品マスタ!$G1168)</f>
        <v/>
      </c>
      <c r="F1169" s="12" t="str">
        <f aca="false">IF($C1169="","",IF(商品マスタ!$P1168="","理論",商品マスタ!$P1168))</f>
        <v/>
      </c>
      <c r="G1169" s="17" t="str">
        <f aca="false">IF($C1169="","",N(商品マスタ!$H1168))</f>
        <v/>
      </c>
      <c r="H1169" s="14"/>
      <c r="I1169" s="17" t="str">
        <f aca="false">IF($C1169="","",N($H1169)*N(商品マスタ!$N1168))</f>
        <v/>
      </c>
      <c r="J1169" s="17" t="str">
        <f aca="false">IF($C1169="","",N($I1169)-N($G1169))</f>
        <v/>
      </c>
      <c r="K1169" s="37" t="str">
        <f aca="false">IF($C1169="","",N(商品マスタ!$I1168))</f>
        <v/>
      </c>
      <c r="L1169" s="17" t="str">
        <f aca="false">IF($C1169="","",MAX(1,N(商品マスタ!$J1168)))</f>
        <v/>
      </c>
      <c r="M1169" s="38" t="str">
        <f aca="false">IF($C1169="","",N(TOP!$C$16)*N($K1169))</f>
        <v/>
      </c>
      <c r="N1169" s="17" t="str">
        <f aca="false">IF($C1169="","",ROUNDUP(N($M1169)/N($L1169),0))</f>
        <v/>
      </c>
      <c r="O1169" s="17" t="str">
        <f aca="false">IF($C1169="","",N(商品マスタ!$R1168))</f>
        <v/>
      </c>
      <c r="P1169" s="17" t="str">
        <f aca="false">IF($C1169="","",IF($F1169="理論",(N($O1169)+N($N1169))-N($G1169),(N($O1169)+N($N1169))-N($I1169)))</f>
        <v/>
      </c>
      <c r="Q1169" s="17" t="str">
        <f aca="false">IF($C1169="","",MAX(1,N(商品マスタ!$K1168)))</f>
        <v/>
      </c>
      <c r="R1169" s="39" t="str">
        <f aca="false">IF($C1169="","",IF(N($P1169)/N($Q1169)&lt;=0,"",ROUNDUP(N($P1169)/N($Q1169),0)))</f>
        <v/>
      </c>
      <c r="S1169" s="14"/>
      <c r="T1169" s="40" t="str">
        <f aca="false">IF($C1169="","",N(商品マスタ!$M1168))</f>
        <v/>
      </c>
      <c r="U1169" s="40" t="str">
        <f aca="false">IF($S1169="","",N($S1169)*N($T1169))</f>
        <v/>
      </c>
      <c r="V1169" s="18"/>
    </row>
    <row r="1170" customFormat="false" ht="15" hidden="false" customHeight="false" outlineLevel="0" collapsed="false">
      <c r="B1170" s="12" t="n">
        <v>1164</v>
      </c>
      <c r="C1170" s="36" t="str">
        <f aca="false">IF(商品マスタ!$C1169="","",商品マスタ!$C1169)</f>
        <v/>
      </c>
      <c r="D1170" s="12" t="str">
        <f aca="false">IF($C1170="","",商品マスタ!$D1169)</f>
        <v/>
      </c>
      <c r="E1170" s="12" t="str">
        <f aca="false">IF($C1170="","",商品マスタ!$G1169)</f>
        <v/>
      </c>
      <c r="F1170" s="12" t="str">
        <f aca="false">IF($C1170="","",IF(商品マスタ!$P1169="","理論",商品マスタ!$P1169))</f>
        <v/>
      </c>
      <c r="G1170" s="17" t="str">
        <f aca="false">IF($C1170="","",N(商品マスタ!$H1169))</f>
        <v/>
      </c>
      <c r="H1170" s="14"/>
      <c r="I1170" s="17" t="str">
        <f aca="false">IF($C1170="","",N($H1170)*N(商品マスタ!$N1169))</f>
        <v/>
      </c>
      <c r="J1170" s="17" t="str">
        <f aca="false">IF($C1170="","",N($I1170)-N($G1170))</f>
        <v/>
      </c>
      <c r="K1170" s="37" t="str">
        <f aca="false">IF($C1170="","",N(商品マスタ!$I1169))</f>
        <v/>
      </c>
      <c r="L1170" s="17" t="str">
        <f aca="false">IF($C1170="","",MAX(1,N(商品マスタ!$J1169)))</f>
        <v/>
      </c>
      <c r="M1170" s="38" t="str">
        <f aca="false">IF($C1170="","",N(TOP!$C$16)*N($K1170))</f>
        <v/>
      </c>
      <c r="N1170" s="17" t="str">
        <f aca="false">IF($C1170="","",ROUNDUP(N($M1170)/N($L1170),0))</f>
        <v/>
      </c>
      <c r="O1170" s="17" t="str">
        <f aca="false">IF($C1170="","",N(商品マスタ!$R1169))</f>
        <v/>
      </c>
      <c r="P1170" s="17" t="str">
        <f aca="false">IF($C1170="","",IF($F1170="理論",(N($O1170)+N($N1170))-N($G1170),(N($O1170)+N($N1170))-N($I1170)))</f>
        <v/>
      </c>
      <c r="Q1170" s="17" t="str">
        <f aca="false">IF($C1170="","",MAX(1,N(商品マスタ!$K1169)))</f>
        <v/>
      </c>
      <c r="R1170" s="39" t="str">
        <f aca="false">IF($C1170="","",IF(N($P1170)/N($Q1170)&lt;=0,"",ROUNDUP(N($P1170)/N($Q1170),0)))</f>
        <v/>
      </c>
      <c r="S1170" s="14"/>
      <c r="T1170" s="40" t="str">
        <f aca="false">IF($C1170="","",N(商品マスタ!$M1169))</f>
        <v/>
      </c>
      <c r="U1170" s="40" t="str">
        <f aca="false">IF($S1170="","",N($S1170)*N($T1170))</f>
        <v/>
      </c>
      <c r="V1170" s="18"/>
    </row>
    <row r="1171" customFormat="false" ht="15" hidden="false" customHeight="false" outlineLevel="0" collapsed="false">
      <c r="B1171" s="12" t="n">
        <v>1165</v>
      </c>
      <c r="C1171" s="36" t="str">
        <f aca="false">IF(商品マスタ!$C1170="","",商品マスタ!$C1170)</f>
        <v/>
      </c>
      <c r="D1171" s="12" t="str">
        <f aca="false">IF($C1171="","",商品マスタ!$D1170)</f>
        <v/>
      </c>
      <c r="E1171" s="12" t="str">
        <f aca="false">IF($C1171="","",商品マスタ!$G1170)</f>
        <v/>
      </c>
      <c r="F1171" s="12" t="str">
        <f aca="false">IF($C1171="","",IF(商品マスタ!$P1170="","理論",商品マスタ!$P1170))</f>
        <v/>
      </c>
      <c r="G1171" s="17" t="str">
        <f aca="false">IF($C1171="","",N(商品マスタ!$H1170))</f>
        <v/>
      </c>
      <c r="H1171" s="14"/>
      <c r="I1171" s="17" t="str">
        <f aca="false">IF($C1171="","",N($H1171)*N(商品マスタ!$N1170))</f>
        <v/>
      </c>
      <c r="J1171" s="17" t="str">
        <f aca="false">IF($C1171="","",N($I1171)-N($G1171))</f>
        <v/>
      </c>
      <c r="K1171" s="37" t="str">
        <f aca="false">IF($C1171="","",N(商品マスタ!$I1170))</f>
        <v/>
      </c>
      <c r="L1171" s="17" t="str">
        <f aca="false">IF($C1171="","",MAX(1,N(商品マスタ!$J1170)))</f>
        <v/>
      </c>
      <c r="M1171" s="38" t="str">
        <f aca="false">IF($C1171="","",N(TOP!$C$16)*N($K1171))</f>
        <v/>
      </c>
      <c r="N1171" s="17" t="str">
        <f aca="false">IF($C1171="","",ROUNDUP(N($M1171)/N($L1171),0))</f>
        <v/>
      </c>
      <c r="O1171" s="17" t="str">
        <f aca="false">IF($C1171="","",N(商品マスタ!$R1170))</f>
        <v/>
      </c>
      <c r="P1171" s="17" t="str">
        <f aca="false">IF($C1171="","",IF($F1171="理論",(N($O1171)+N($N1171))-N($G1171),(N($O1171)+N($N1171))-N($I1171)))</f>
        <v/>
      </c>
      <c r="Q1171" s="17" t="str">
        <f aca="false">IF($C1171="","",MAX(1,N(商品マスタ!$K1170)))</f>
        <v/>
      </c>
      <c r="R1171" s="39" t="str">
        <f aca="false">IF($C1171="","",IF(N($P1171)/N($Q1171)&lt;=0,"",ROUNDUP(N($P1171)/N($Q1171),0)))</f>
        <v/>
      </c>
      <c r="S1171" s="14"/>
      <c r="T1171" s="40" t="str">
        <f aca="false">IF($C1171="","",N(商品マスタ!$M1170))</f>
        <v/>
      </c>
      <c r="U1171" s="40" t="str">
        <f aca="false">IF($S1171="","",N($S1171)*N($T1171))</f>
        <v/>
      </c>
      <c r="V1171" s="18"/>
    </row>
    <row r="1172" customFormat="false" ht="15" hidden="false" customHeight="false" outlineLevel="0" collapsed="false">
      <c r="B1172" s="12" t="n">
        <v>1166</v>
      </c>
      <c r="C1172" s="36" t="str">
        <f aca="false">IF(商品マスタ!$C1171="","",商品マスタ!$C1171)</f>
        <v/>
      </c>
      <c r="D1172" s="12" t="str">
        <f aca="false">IF($C1172="","",商品マスタ!$D1171)</f>
        <v/>
      </c>
      <c r="E1172" s="12" t="str">
        <f aca="false">IF($C1172="","",商品マスタ!$G1171)</f>
        <v/>
      </c>
      <c r="F1172" s="12" t="str">
        <f aca="false">IF($C1172="","",IF(商品マスタ!$P1171="","理論",商品マスタ!$P1171))</f>
        <v/>
      </c>
      <c r="G1172" s="17" t="str">
        <f aca="false">IF($C1172="","",N(商品マスタ!$H1171))</f>
        <v/>
      </c>
      <c r="H1172" s="14"/>
      <c r="I1172" s="17" t="str">
        <f aca="false">IF($C1172="","",N($H1172)*N(商品マスタ!$N1171))</f>
        <v/>
      </c>
      <c r="J1172" s="17" t="str">
        <f aca="false">IF($C1172="","",N($I1172)-N($G1172))</f>
        <v/>
      </c>
      <c r="K1172" s="37" t="str">
        <f aca="false">IF($C1172="","",N(商品マスタ!$I1171))</f>
        <v/>
      </c>
      <c r="L1172" s="17" t="str">
        <f aca="false">IF($C1172="","",MAX(1,N(商品マスタ!$J1171)))</f>
        <v/>
      </c>
      <c r="M1172" s="38" t="str">
        <f aca="false">IF($C1172="","",N(TOP!$C$16)*N($K1172))</f>
        <v/>
      </c>
      <c r="N1172" s="17" t="str">
        <f aca="false">IF($C1172="","",ROUNDUP(N($M1172)/N($L1172),0))</f>
        <v/>
      </c>
      <c r="O1172" s="17" t="str">
        <f aca="false">IF($C1172="","",N(商品マスタ!$R1171))</f>
        <v/>
      </c>
      <c r="P1172" s="17" t="str">
        <f aca="false">IF($C1172="","",IF($F1172="理論",(N($O1172)+N($N1172))-N($G1172),(N($O1172)+N($N1172))-N($I1172)))</f>
        <v/>
      </c>
      <c r="Q1172" s="17" t="str">
        <f aca="false">IF($C1172="","",MAX(1,N(商品マスタ!$K1171)))</f>
        <v/>
      </c>
      <c r="R1172" s="39" t="str">
        <f aca="false">IF($C1172="","",IF(N($P1172)/N($Q1172)&lt;=0,"",ROUNDUP(N($P1172)/N($Q1172),0)))</f>
        <v/>
      </c>
      <c r="S1172" s="14"/>
      <c r="T1172" s="40" t="str">
        <f aca="false">IF($C1172="","",N(商品マスタ!$M1171))</f>
        <v/>
      </c>
      <c r="U1172" s="40" t="str">
        <f aca="false">IF($S1172="","",N($S1172)*N($T1172))</f>
        <v/>
      </c>
      <c r="V1172" s="18"/>
    </row>
    <row r="1173" customFormat="false" ht="15" hidden="false" customHeight="false" outlineLevel="0" collapsed="false">
      <c r="B1173" s="12" t="n">
        <v>1167</v>
      </c>
      <c r="C1173" s="36" t="str">
        <f aca="false">IF(商品マスタ!$C1172="","",商品マスタ!$C1172)</f>
        <v/>
      </c>
      <c r="D1173" s="12" t="str">
        <f aca="false">IF($C1173="","",商品マスタ!$D1172)</f>
        <v/>
      </c>
      <c r="E1173" s="12" t="str">
        <f aca="false">IF($C1173="","",商品マスタ!$G1172)</f>
        <v/>
      </c>
      <c r="F1173" s="12" t="str">
        <f aca="false">IF($C1173="","",IF(商品マスタ!$P1172="","理論",商品マスタ!$P1172))</f>
        <v/>
      </c>
      <c r="G1173" s="17" t="str">
        <f aca="false">IF($C1173="","",N(商品マスタ!$H1172))</f>
        <v/>
      </c>
      <c r="H1173" s="14"/>
      <c r="I1173" s="17" t="str">
        <f aca="false">IF($C1173="","",N($H1173)*N(商品マスタ!$N1172))</f>
        <v/>
      </c>
      <c r="J1173" s="17" t="str">
        <f aca="false">IF($C1173="","",N($I1173)-N($G1173))</f>
        <v/>
      </c>
      <c r="K1173" s="37" t="str">
        <f aca="false">IF($C1173="","",N(商品マスタ!$I1172))</f>
        <v/>
      </c>
      <c r="L1173" s="17" t="str">
        <f aca="false">IF($C1173="","",MAX(1,N(商品マスタ!$J1172)))</f>
        <v/>
      </c>
      <c r="M1173" s="38" t="str">
        <f aca="false">IF($C1173="","",N(TOP!$C$16)*N($K1173))</f>
        <v/>
      </c>
      <c r="N1173" s="17" t="str">
        <f aca="false">IF($C1173="","",ROUNDUP(N($M1173)/N($L1173),0))</f>
        <v/>
      </c>
      <c r="O1173" s="17" t="str">
        <f aca="false">IF($C1173="","",N(商品マスタ!$R1172))</f>
        <v/>
      </c>
      <c r="P1173" s="17" t="str">
        <f aca="false">IF($C1173="","",IF($F1173="理論",(N($O1173)+N($N1173))-N($G1173),(N($O1173)+N($N1173))-N($I1173)))</f>
        <v/>
      </c>
      <c r="Q1173" s="17" t="str">
        <f aca="false">IF($C1173="","",MAX(1,N(商品マスタ!$K1172)))</f>
        <v/>
      </c>
      <c r="R1173" s="39" t="str">
        <f aca="false">IF($C1173="","",IF(N($P1173)/N($Q1173)&lt;=0,"",ROUNDUP(N($P1173)/N($Q1173),0)))</f>
        <v/>
      </c>
      <c r="S1173" s="14"/>
      <c r="T1173" s="40" t="str">
        <f aca="false">IF($C1173="","",N(商品マスタ!$M1172))</f>
        <v/>
      </c>
      <c r="U1173" s="40" t="str">
        <f aca="false">IF($S1173="","",N($S1173)*N($T1173))</f>
        <v/>
      </c>
      <c r="V1173" s="18"/>
    </row>
    <row r="1174" customFormat="false" ht="15" hidden="false" customHeight="false" outlineLevel="0" collapsed="false">
      <c r="B1174" s="12" t="n">
        <v>1168</v>
      </c>
      <c r="C1174" s="36" t="str">
        <f aca="false">IF(商品マスタ!$C1173="","",商品マスタ!$C1173)</f>
        <v/>
      </c>
      <c r="D1174" s="12" t="str">
        <f aca="false">IF($C1174="","",商品マスタ!$D1173)</f>
        <v/>
      </c>
      <c r="E1174" s="12" t="str">
        <f aca="false">IF($C1174="","",商品マスタ!$G1173)</f>
        <v/>
      </c>
      <c r="F1174" s="12" t="str">
        <f aca="false">IF($C1174="","",IF(商品マスタ!$P1173="","理論",商品マスタ!$P1173))</f>
        <v/>
      </c>
      <c r="G1174" s="17" t="str">
        <f aca="false">IF($C1174="","",N(商品マスタ!$H1173))</f>
        <v/>
      </c>
      <c r="H1174" s="14"/>
      <c r="I1174" s="17" t="str">
        <f aca="false">IF($C1174="","",N($H1174)*N(商品マスタ!$N1173))</f>
        <v/>
      </c>
      <c r="J1174" s="17" t="str">
        <f aca="false">IF($C1174="","",N($I1174)-N($G1174))</f>
        <v/>
      </c>
      <c r="K1174" s="37" t="str">
        <f aca="false">IF($C1174="","",N(商品マスタ!$I1173))</f>
        <v/>
      </c>
      <c r="L1174" s="17" t="str">
        <f aca="false">IF($C1174="","",MAX(1,N(商品マスタ!$J1173)))</f>
        <v/>
      </c>
      <c r="M1174" s="38" t="str">
        <f aca="false">IF($C1174="","",N(TOP!$C$16)*N($K1174))</f>
        <v/>
      </c>
      <c r="N1174" s="17" t="str">
        <f aca="false">IF($C1174="","",ROUNDUP(N($M1174)/N($L1174),0))</f>
        <v/>
      </c>
      <c r="O1174" s="17" t="str">
        <f aca="false">IF($C1174="","",N(商品マスタ!$R1173))</f>
        <v/>
      </c>
      <c r="P1174" s="17" t="str">
        <f aca="false">IF($C1174="","",IF($F1174="理論",(N($O1174)+N($N1174))-N($G1174),(N($O1174)+N($N1174))-N($I1174)))</f>
        <v/>
      </c>
      <c r="Q1174" s="17" t="str">
        <f aca="false">IF($C1174="","",MAX(1,N(商品マスタ!$K1173)))</f>
        <v/>
      </c>
      <c r="R1174" s="39" t="str">
        <f aca="false">IF($C1174="","",IF(N($P1174)/N($Q1174)&lt;=0,"",ROUNDUP(N($P1174)/N($Q1174),0)))</f>
        <v/>
      </c>
      <c r="S1174" s="14"/>
      <c r="T1174" s="40" t="str">
        <f aca="false">IF($C1174="","",N(商品マスタ!$M1173))</f>
        <v/>
      </c>
      <c r="U1174" s="40" t="str">
        <f aca="false">IF($S1174="","",N($S1174)*N($T1174))</f>
        <v/>
      </c>
      <c r="V1174" s="18"/>
    </row>
    <row r="1175" customFormat="false" ht="15" hidden="false" customHeight="false" outlineLevel="0" collapsed="false">
      <c r="B1175" s="12" t="n">
        <v>1169</v>
      </c>
      <c r="C1175" s="36" t="str">
        <f aca="false">IF(商品マスタ!$C1174="","",商品マスタ!$C1174)</f>
        <v/>
      </c>
      <c r="D1175" s="12" t="str">
        <f aca="false">IF($C1175="","",商品マスタ!$D1174)</f>
        <v/>
      </c>
      <c r="E1175" s="12" t="str">
        <f aca="false">IF($C1175="","",商品マスタ!$G1174)</f>
        <v/>
      </c>
      <c r="F1175" s="12" t="str">
        <f aca="false">IF($C1175="","",IF(商品マスタ!$P1174="","理論",商品マスタ!$P1174))</f>
        <v/>
      </c>
      <c r="G1175" s="17" t="str">
        <f aca="false">IF($C1175="","",N(商品マスタ!$H1174))</f>
        <v/>
      </c>
      <c r="H1175" s="14"/>
      <c r="I1175" s="17" t="str">
        <f aca="false">IF($C1175="","",N($H1175)*N(商品マスタ!$N1174))</f>
        <v/>
      </c>
      <c r="J1175" s="17" t="str">
        <f aca="false">IF($C1175="","",N($I1175)-N($G1175))</f>
        <v/>
      </c>
      <c r="K1175" s="37" t="str">
        <f aca="false">IF($C1175="","",N(商品マスタ!$I1174))</f>
        <v/>
      </c>
      <c r="L1175" s="17" t="str">
        <f aca="false">IF($C1175="","",MAX(1,N(商品マスタ!$J1174)))</f>
        <v/>
      </c>
      <c r="M1175" s="38" t="str">
        <f aca="false">IF($C1175="","",N(TOP!$C$16)*N($K1175))</f>
        <v/>
      </c>
      <c r="N1175" s="17" t="str">
        <f aca="false">IF($C1175="","",ROUNDUP(N($M1175)/N($L1175),0))</f>
        <v/>
      </c>
      <c r="O1175" s="17" t="str">
        <f aca="false">IF($C1175="","",N(商品マスタ!$R1174))</f>
        <v/>
      </c>
      <c r="P1175" s="17" t="str">
        <f aca="false">IF($C1175="","",IF($F1175="理論",(N($O1175)+N($N1175))-N($G1175),(N($O1175)+N($N1175))-N($I1175)))</f>
        <v/>
      </c>
      <c r="Q1175" s="17" t="str">
        <f aca="false">IF($C1175="","",MAX(1,N(商品マスタ!$K1174)))</f>
        <v/>
      </c>
      <c r="R1175" s="39" t="str">
        <f aca="false">IF($C1175="","",IF(N($P1175)/N($Q1175)&lt;=0,"",ROUNDUP(N($P1175)/N($Q1175),0)))</f>
        <v/>
      </c>
      <c r="S1175" s="14"/>
      <c r="T1175" s="40" t="str">
        <f aca="false">IF($C1175="","",N(商品マスタ!$M1174))</f>
        <v/>
      </c>
      <c r="U1175" s="40" t="str">
        <f aca="false">IF($S1175="","",N($S1175)*N($T1175))</f>
        <v/>
      </c>
      <c r="V1175" s="18"/>
    </row>
    <row r="1176" customFormat="false" ht="15" hidden="false" customHeight="false" outlineLevel="0" collapsed="false">
      <c r="B1176" s="12" t="n">
        <v>1170</v>
      </c>
      <c r="C1176" s="36" t="str">
        <f aca="false">IF(商品マスタ!$C1175="","",商品マスタ!$C1175)</f>
        <v/>
      </c>
      <c r="D1176" s="12" t="str">
        <f aca="false">IF($C1176="","",商品マスタ!$D1175)</f>
        <v/>
      </c>
      <c r="E1176" s="12" t="str">
        <f aca="false">IF($C1176="","",商品マスタ!$G1175)</f>
        <v/>
      </c>
      <c r="F1176" s="12" t="str">
        <f aca="false">IF($C1176="","",IF(商品マスタ!$P1175="","理論",商品マスタ!$P1175))</f>
        <v/>
      </c>
      <c r="G1176" s="17" t="str">
        <f aca="false">IF($C1176="","",N(商品マスタ!$H1175))</f>
        <v/>
      </c>
      <c r="H1176" s="14"/>
      <c r="I1176" s="17" t="str">
        <f aca="false">IF($C1176="","",N($H1176)*N(商品マスタ!$N1175))</f>
        <v/>
      </c>
      <c r="J1176" s="17" t="str">
        <f aca="false">IF($C1176="","",N($I1176)-N($G1176))</f>
        <v/>
      </c>
      <c r="K1176" s="37" t="str">
        <f aca="false">IF($C1176="","",N(商品マスタ!$I1175))</f>
        <v/>
      </c>
      <c r="L1176" s="17" t="str">
        <f aca="false">IF($C1176="","",MAX(1,N(商品マスタ!$J1175)))</f>
        <v/>
      </c>
      <c r="M1176" s="38" t="str">
        <f aca="false">IF($C1176="","",N(TOP!$C$16)*N($K1176))</f>
        <v/>
      </c>
      <c r="N1176" s="17" t="str">
        <f aca="false">IF($C1176="","",ROUNDUP(N($M1176)/N($L1176),0))</f>
        <v/>
      </c>
      <c r="O1176" s="17" t="str">
        <f aca="false">IF($C1176="","",N(商品マスタ!$R1175))</f>
        <v/>
      </c>
      <c r="P1176" s="17" t="str">
        <f aca="false">IF($C1176="","",IF($F1176="理論",(N($O1176)+N($N1176))-N($G1176),(N($O1176)+N($N1176))-N($I1176)))</f>
        <v/>
      </c>
      <c r="Q1176" s="17" t="str">
        <f aca="false">IF($C1176="","",MAX(1,N(商品マスタ!$K1175)))</f>
        <v/>
      </c>
      <c r="R1176" s="39" t="str">
        <f aca="false">IF($C1176="","",IF(N($P1176)/N($Q1176)&lt;=0,"",ROUNDUP(N($P1176)/N($Q1176),0)))</f>
        <v/>
      </c>
      <c r="S1176" s="14"/>
      <c r="T1176" s="40" t="str">
        <f aca="false">IF($C1176="","",N(商品マスタ!$M1175))</f>
        <v/>
      </c>
      <c r="U1176" s="40" t="str">
        <f aca="false">IF($S1176="","",N($S1176)*N($T1176))</f>
        <v/>
      </c>
      <c r="V1176" s="18"/>
    </row>
    <row r="1177" customFormat="false" ht="15" hidden="false" customHeight="false" outlineLevel="0" collapsed="false">
      <c r="B1177" s="12" t="n">
        <v>1171</v>
      </c>
      <c r="C1177" s="36" t="str">
        <f aca="false">IF(商品マスタ!$C1176="","",商品マスタ!$C1176)</f>
        <v/>
      </c>
      <c r="D1177" s="12" t="str">
        <f aca="false">IF($C1177="","",商品マスタ!$D1176)</f>
        <v/>
      </c>
      <c r="E1177" s="12" t="str">
        <f aca="false">IF($C1177="","",商品マスタ!$G1176)</f>
        <v/>
      </c>
      <c r="F1177" s="12" t="str">
        <f aca="false">IF($C1177="","",IF(商品マスタ!$P1176="","理論",商品マスタ!$P1176))</f>
        <v/>
      </c>
      <c r="G1177" s="17" t="str">
        <f aca="false">IF($C1177="","",N(商品マスタ!$H1176))</f>
        <v/>
      </c>
      <c r="H1177" s="14"/>
      <c r="I1177" s="17" t="str">
        <f aca="false">IF($C1177="","",N($H1177)*N(商品マスタ!$N1176))</f>
        <v/>
      </c>
      <c r="J1177" s="17" t="str">
        <f aca="false">IF($C1177="","",N($I1177)-N($G1177))</f>
        <v/>
      </c>
      <c r="K1177" s="37" t="str">
        <f aca="false">IF($C1177="","",N(商品マスタ!$I1176))</f>
        <v/>
      </c>
      <c r="L1177" s="17" t="str">
        <f aca="false">IF($C1177="","",MAX(1,N(商品マスタ!$J1176)))</f>
        <v/>
      </c>
      <c r="M1177" s="38" t="str">
        <f aca="false">IF($C1177="","",N(TOP!$C$16)*N($K1177))</f>
        <v/>
      </c>
      <c r="N1177" s="17" t="str">
        <f aca="false">IF($C1177="","",ROUNDUP(N($M1177)/N($L1177),0))</f>
        <v/>
      </c>
      <c r="O1177" s="17" t="str">
        <f aca="false">IF($C1177="","",N(商品マスタ!$R1176))</f>
        <v/>
      </c>
      <c r="P1177" s="17" t="str">
        <f aca="false">IF($C1177="","",IF($F1177="理論",(N($O1177)+N($N1177))-N($G1177),(N($O1177)+N($N1177))-N($I1177)))</f>
        <v/>
      </c>
      <c r="Q1177" s="17" t="str">
        <f aca="false">IF($C1177="","",MAX(1,N(商品マスタ!$K1176)))</f>
        <v/>
      </c>
      <c r="R1177" s="39" t="str">
        <f aca="false">IF($C1177="","",IF(N($P1177)/N($Q1177)&lt;=0,"",ROUNDUP(N($P1177)/N($Q1177),0)))</f>
        <v/>
      </c>
      <c r="S1177" s="14"/>
      <c r="T1177" s="40" t="str">
        <f aca="false">IF($C1177="","",N(商品マスタ!$M1176))</f>
        <v/>
      </c>
      <c r="U1177" s="40" t="str">
        <f aca="false">IF($S1177="","",N($S1177)*N($T1177))</f>
        <v/>
      </c>
      <c r="V1177" s="18"/>
    </row>
    <row r="1178" customFormat="false" ht="15" hidden="false" customHeight="false" outlineLevel="0" collapsed="false">
      <c r="B1178" s="12" t="n">
        <v>1172</v>
      </c>
      <c r="C1178" s="36" t="str">
        <f aca="false">IF(商品マスタ!$C1177="","",商品マスタ!$C1177)</f>
        <v/>
      </c>
      <c r="D1178" s="12" t="str">
        <f aca="false">IF($C1178="","",商品マスタ!$D1177)</f>
        <v/>
      </c>
      <c r="E1178" s="12" t="str">
        <f aca="false">IF($C1178="","",商品マスタ!$G1177)</f>
        <v/>
      </c>
      <c r="F1178" s="12" t="str">
        <f aca="false">IF($C1178="","",IF(商品マスタ!$P1177="","理論",商品マスタ!$P1177))</f>
        <v/>
      </c>
      <c r="G1178" s="17" t="str">
        <f aca="false">IF($C1178="","",N(商品マスタ!$H1177))</f>
        <v/>
      </c>
      <c r="H1178" s="14"/>
      <c r="I1178" s="17" t="str">
        <f aca="false">IF($C1178="","",N($H1178)*N(商品マスタ!$N1177))</f>
        <v/>
      </c>
      <c r="J1178" s="17" t="str">
        <f aca="false">IF($C1178="","",N($I1178)-N($G1178))</f>
        <v/>
      </c>
      <c r="K1178" s="37" t="str">
        <f aca="false">IF($C1178="","",N(商品マスタ!$I1177))</f>
        <v/>
      </c>
      <c r="L1178" s="17" t="str">
        <f aca="false">IF($C1178="","",MAX(1,N(商品マスタ!$J1177)))</f>
        <v/>
      </c>
      <c r="M1178" s="38" t="str">
        <f aca="false">IF($C1178="","",N(TOP!$C$16)*N($K1178))</f>
        <v/>
      </c>
      <c r="N1178" s="17" t="str">
        <f aca="false">IF($C1178="","",ROUNDUP(N($M1178)/N($L1178),0))</f>
        <v/>
      </c>
      <c r="O1178" s="17" t="str">
        <f aca="false">IF($C1178="","",N(商品マスタ!$R1177))</f>
        <v/>
      </c>
      <c r="P1178" s="17" t="str">
        <f aca="false">IF($C1178="","",IF($F1178="理論",(N($O1178)+N($N1178))-N($G1178),(N($O1178)+N($N1178))-N($I1178)))</f>
        <v/>
      </c>
      <c r="Q1178" s="17" t="str">
        <f aca="false">IF($C1178="","",MAX(1,N(商品マスタ!$K1177)))</f>
        <v/>
      </c>
      <c r="R1178" s="39" t="str">
        <f aca="false">IF($C1178="","",IF(N($P1178)/N($Q1178)&lt;=0,"",ROUNDUP(N($P1178)/N($Q1178),0)))</f>
        <v/>
      </c>
      <c r="S1178" s="14"/>
      <c r="T1178" s="40" t="str">
        <f aca="false">IF($C1178="","",N(商品マスタ!$M1177))</f>
        <v/>
      </c>
      <c r="U1178" s="40" t="str">
        <f aca="false">IF($S1178="","",N($S1178)*N($T1178))</f>
        <v/>
      </c>
      <c r="V1178" s="18"/>
    </row>
    <row r="1179" customFormat="false" ht="15" hidden="false" customHeight="false" outlineLevel="0" collapsed="false">
      <c r="B1179" s="12" t="n">
        <v>1173</v>
      </c>
      <c r="C1179" s="36" t="str">
        <f aca="false">IF(商品マスタ!$C1178="","",商品マスタ!$C1178)</f>
        <v/>
      </c>
      <c r="D1179" s="12" t="str">
        <f aca="false">IF($C1179="","",商品マスタ!$D1178)</f>
        <v/>
      </c>
      <c r="E1179" s="12" t="str">
        <f aca="false">IF($C1179="","",商品マスタ!$G1178)</f>
        <v/>
      </c>
      <c r="F1179" s="12" t="str">
        <f aca="false">IF($C1179="","",IF(商品マスタ!$P1178="","理論",商品マスタ!$P1178))</f>
        <v/>
      </c>
      <c r="G1179" s="17" t="str">
        <f aca="false">IF($C1179="","",N(商品マスタ!$H1178))</f>
        <v/>
      </c>
      <c r="H1179" s="14"/>
      <c r="I1179" s="17" t="str">
        <f aca="false">IF($C1179="","",N($H1179)*N(商品マスタ!$N1178))</f>
        <v/>
      </c>
      <c r="J1179" s="17" t="str">
        <f aca="false">IF($C1179="","",N($I1179)-N($G1179))</f>
        <v/>
      </c>
      <c r="K1179" s="37" t="str">
        <f aca="false">IF($C1179="","",N(商品マスタ!$I1178))</f>
        <v/>
      </c>
      <c r="L1179" s="17" t="str">
        <f aca="false">IF($C1179="","",MAX(1,N(商品マスタ!$J1178)))</f>
        <v/>
      </c>
      <c r="M1179" s="38" t="str">
        <f aca="false">IF($C1179="","",N(TOP!$C$16)*N($K1179))</f>
        <v/>
      </c>
      <c r="N1179" s="17" t="str">
        <f aca="false">IF($C1179="","",ROUNDUP(N($M1179)/N($L1179),0))</f>
        <v/>
      </c>
      <c r="O1179" s="17" t="str">
        <f aca="false">IF($C1179="","",N(商品マスタ!$R1178))</f>
        <v/>
      </c>
      <c r="P1179" s="17" t="str">
        <f aca="false">IF($C1179="","",IF($F1179="理論",(N($O1179)+N($N1179))-N($G1179),(N($O1179)+N($N1179))-N($I1179)))</f>
        <v/>
      </c>
      <c r="Q1179" s="17" t="str">
        <f aca="false">IF($C1179="","",MAX(1,N(商品マスタ!$K1178)))</f>
        <v/>
      </c>
      <c r="R1179" s="39" t="str">
        <f aca="false">IF($C1179="","",IF(N($P1179)/N($Q1179)&lt;=0,"",ROUNDUP(N($P1179)/N($Q1179),0)))</f>
        <v/>
      </c>
      <c r="S1179" s="14"/>
      <c r="T1179" s="40" t="str">
        <f aca="false">IF($C1179="","",N(商品マスタ!$M1178))</f>
        <v/>
      </c>
      <c r="U1179" s="40" t="str">
        <f aca="false">IF($S1179="","",N($S1179)*N($T1179))</f>
        <v/>
      </c>
      <c r="V1179" s="18"/>
    </row>
    <row r="1180" customFormat="false" ht="15" hidden="false" customHeight="false" outlineLevel="0" collapsed="false">
      <c r="B1180" s="12" t="n">
        <v>1174</v>
      </c>
      <c r="C1180" s="36" t="str">
        <f aca="false">IF(商品マスタ!$C1179="","",商品マスタ!$C1179)</f>
        <v/>
      </c>
      <c r="D1180" s="12" t="str">
        <f aca="false">IF($C1180="","",商品マスタ!$D1179)</f>
        <v/>
      </c>
      <c r="E1180" s="12" t="str">
        <f aca="false">IF($C1180="","",商品マスタ!$G1179)</f>
        <v/>
      </c>
      <c r="F1180" s="12" t="str">
        <f aca="false">IF($C1180="","",IF(商品マスタ!$P1179="","理論",商品マスタ!$P1179))</f>
        <v/>
      </c>
      <c r="G1180" s="17" t="str">
        <f aca="false">IF($C1180="","",N(商品マスタ!$H1179))</f>
        <v/>
      </c>
      <c r="H1180" s="14"/>
      <c r="I1180" s="17" t="str">
        <f aca="false">IF($C1180="","",N($H1180)*N(商品マスタ!$N1179))</f>
        <v/>
      </c>
      <c r="J1180" s="17" t="str">
        <f aca="false">IF($C1180="","",N($I1180)-N($G1180))</f>
        <v/>
      </c>
      <c r="K1180" s="37" t="str">
        <f aca="false">IF($C1180="","",N(商品マスタ!$I1179))</f>
        <v/>
      </c>
      <c r="L1180" s="17" t="str">
        <f aca="false">IF($C1180="","",MAX(1,N(商品マスタ!$J1179)))</f>
        <v/>
      </c>
      <c r="M1180" s="38" t="str">
        <f aca="false">IF($C1180="","",N(TOP!$C$16)*N($K1180))</f>
        <v/>
      </c>
      <c r="N1180" s="17" t="str">
        <f aca="false">IF($C1180="","",ROUNDUP(N($M1180)/N($L1180),0))</f>
        <v/>
      </c>
      <c r="O1180" s="17" t="str">
        <f aca="false">IF($C1180="","",N(商品マスタ!$R1179))</f>
        <v/>
      </c>
      <c r="P1180" s="17" t="str">
        <f aca="false">IF($C1180="","",IF($F1180="理論",(N($O1180)+N($N1180))-N($G1180),(N($O1180)+N($N1180))-N($I1180)))</f>
        <v/>
      </c>
      <c r="Q1180" s="17" t="str">
        <f aca="false">IF($C1180="","",MAX(1,N(商品マスタ!$K1179)))</f>
        <v/>
      </c>
      <c r="R1180" s="39" t="str">
        <f aca="false">IF($C1180="","",IF(N($P1180)/N($Q1180)&lt;=0,"",ROUNDUP(N($P1180)/N($Q1180),0)))</f>
        <v/>
      </c>
      <c r="S1180" s="14"/>
      <c r="T1180" s="40" t="str">
        <f aca="false">IF($C1180="","",N(商品マスタ!$M1179))</f>
        <v/>
      </c>
      <c r="U1180" s="40" t="str">
        <f aca="false">IF($S1180="","",N($S1180)*N($T1180))</f>
        <v/>
      </c>
      <c r="V1180" s="18"/>
    </row>
    <row r="1181" customFormat="false" ht="15" hidden="false" customHeight="false" outlineLevel="0" collapsed="false">
      <c r="B1181" s="12" t="n">
        <v>1175</v>
      </c>
      <c r="C1181" s="36" t="str">
        <f aca="false">IF(商品マスタ!$C1180="","",商品マスタ!$C1180)</f>
        <v/>
      </c>
      <c r="D1181" s="12" t="str">
        <f aca="false">IF($C1181="","",商品マスタ!$D1180)</f>
        <v/>
      </c>
      <c r="E1181" s="12" t="str">
        <f aca="false">IF($C1181="","",商品マスタ!$G1180)</f>
        <v/>
      </c>
      <c r="F1181" s="12" t="str">
        <f aca="false">IF($C1181="","",IF(商品マスタ!$P1180="","理論",商品マスタ!$P1180))</f>
        <v/>
      </c>
      <c r="G1181" s="17" t="str">
        <f aca="false">IF($C1181="","",N(商品マスタ!$H1180))</f>
        <v/>
      </c>
      <c r="H1181" s="14"/>
      <c r="I1181" s="17" t="str">
        <f aca="false">IF($C1181="","",N($H1181)*N(商品マスタ!$N1180))</f>
        <v/>
      </c>
      <c r="J1181" s="17" t="str">
        <f aca="false">IF($C1181="","",N($I1181)-N($G1181))</f>
        <v/>
      </c>
      <c r="K1181" s="37" t="str">
        <f aca="false">IF($C1181="","",N(商品マスタ!$I1180))</f>
        <v/>
      </c>
      <c r="L1181" s="17" t="str">
        <f aca="false">IF($C1181="","",MAX(1,N(商品マスタ!$J1180)))</f>
        <v/>
      </c>
      <c r="M1181" s="38" t="str">
        <f aca="false">IF($C1181="","",N(TOP!$C$16)*N($K1181))</f>
        <v/>
      </c>
      <c r="N1181" s="17" t="str">
        <f aca="false">IF($C1181="","",ROUNDUP(N($M1181)/N($L1181),0))</f>
        <v/>
      </c>
      <c r="O1181" s="17" t="str">
        <f aca="false">IF($C1181="","",N(商品マスタ!$R1180))</f>
        <v/>
      </c>
      <c r="P1181" s="17" t="str">
        <f aca="false">IF($C1181="","",IF($F1181="理論",(N($O1181)+N($N1181))-N($G1181),(N($O1181)+N($N1181))-N($I1181)))</f>
        <v/>
      </c>
      <c r="Q1181" s="17" t="str">
        <f aca="false">IF($C1181="","",MAX(1,N(商品マスタ!$K1180)))</f>
        <v/>
      </c>
      <c r="R1181" s="39" t="str">
        <f aca="false">IF($C1181="","",IF(N($P1181)/N($Q1181)&lt;=0,"",ROUNDUP(N($P1181)/N($Q1181),0)))</f>
        <v/>
      </c>
      <c r="S1181" s="14"/>
      <c r="T1181" s="40" t="str">
        <f aca="false">IF($C1181="","",N(商品マスタ!$M1180))</f>
        <v/>
      </c>
      <c r="U1181" s="40" t="str">
        <f aca="false">IF($S1181="","",N($S1181)*N($T1181))</f>
        <v/>
      </c>
      <c r="V1181" s="18"/>
    </row>
    <row r="1182" customFormat="false" ht="15" hidden="false" customHeight="false" outlineLevel="0" collapsed="false">
      <c r="B1182" s="12" t="n">
        <v>1176</v>
      </c>
      <c r="C1182" s="36" t="str">
        <f aca="false">IF(商品マスタ!$C1181="","",商品マスタ!$C1181)</f>
        <v/>
      </c>
      <c r="D1182" s="12" t="str">
        <f aca="false">IF($C1182="","",商品マスタ!$D1181)</f>
        <v/>
      </c>
      <c r="E1182" s="12" t="str">
        <f aca="false">IF($C1182="","",商品マスタ!$G1181)</f>
        <v/>
      </c>
      <c r="F1182" s="12" t="str">
        <f aca="false">IF($C1182="","",IF(商品マスタ!$P1181="","理論",商品マスタ!$P1181))</f>
        <v/>
      </c>
      <c r="G1182" s="17" t="str">
        <f aca="false">IF($C1182="","",N(商品マスタ!$H1181))</f>
        <v/>
      </c>
      <c r="H1182" s="14"/>
      <c r="I1182" s="17" t="str">
        <f aca="false">IF($C1182="","",N($H1182)*N(商品マスタ!$N1181))</f>
        <v/>
      </c>
      <c r="J1182" s="17" t="str">
        <f aca="false">IF($C1182="","",N($I1182)-N($G1182))</f>
        <v/>
      </c>
      <c r="K1182" s="37" t="str">
        <f aca="false">IF($C1182="","",N(商品マスタ!$I1181))</f>
        <v/>
      </c>
      <c r="L1182" s="17" t="str">
        <f aca="false">IF($C1182="","",MAX(1,N(商品マスタ!$J1181)))</f>
        <v/>
      </c>
      <c r="M1182" s="38" t="str">
        <f aca="false">IF($C1182="","",N(TOP!$C$16)*N($K1182))</f>
        <v/>
      </c>
      <c r="N1182" s="17" t="str">
        <f aca="false">IF($C1182="","",ROUNDUP(N($M1182)/N($L1182),0))</f>
        <v/>
      </c>
      <c r="O1182" s="17" t="str">
        <f aca="false">IF($C1182="","",N(商品マスタ!$R1181))</f>
        <v/>
      </c>
      <c r="P1182" s="17" t="str">
        <f aca="false">IF($C1182="","",IF($F1182="理論",(N($O1182)+N($N1182))-N($G1182),(N($O1182)+N($N1182))-N($I1182)))</f>
        <v/>
      </c>
      <c r="Q1182" s="17" t="str">
        <f aca="false">IF($C1182="","",MAX(1,N(商品マスタ!$K1181)))</f>
        <v/>
      </c>
      <c r="R1182" s="39" t="str">
        <f aca="false">IF($C1182="","",IF(N($P1182)/N($Q1182)&lt;=0,"",ROUNDUP(N($P1182)/N($Q1182),0)))</f>
        <v/>
      </c>
      <c r="S1182" s="14"/>
      <c r="T1182" s="40" t="str">
        <f aca="false">IF($C1182="","",N(商品マスタ!$M1181))</f>
        <v/>
      </c>
      <c r="U1182" s="40" t="str">
        <f aca="false">IF($S1182="","",N($S1182)*N($T1182))</f>
        <v/>
      </c>
      <c r="V1182" s="18"/>
    </row>
    <row r="1183" customFormat="false" ht="15" hidden="false" customHeight="false" outlineLevel="0" collapsed="false">
      <c r="B1183" s="12" t="n">
        <v>1177</v>
      </c>
      <c r="C1183" s="36" t="str">
        <f aca="false">IF(商品マスタ!$C1182="","",商品マスタ!$C1182)</f>
        <v/>
      </c>
      <c r="D1183" s="12" t="str">
        <f aca="false">IF($C1183="","",商品マスタ!$D1182)</f>
        <v/>
      </c>
      <c r="E1183" s="12" t="str">
        <f aca="false">IF($C1183="","",商品マスタ!$G1182)</f>
        <v/>
      </c>
      <c r="F1183" s="12" t="str">
        <f aca="false">IF($C1183="","",IF(商品マスタ!$P1182="","理論",商品マスタ!$P1182))</f>
        <v/>
      </c>
      <c r="G1183" s="17" t="str">
        <f aca="false">IF($C1183="","",N(商品マスタ!$H1182))</f>
        <v/>
      </c>
      <c r="H1183" s="14"/>
      <c r="I1183" s="17" t="str">
        <f aca="false">IF($C1183="","",N($H1183)*N(商品マスタ!$N1182))</f>
        <v/>
      </c>
      <c r="J1183" s="17" t="str">
        <f aca="false">IF($C1183="","",N($I1183)-N($G1183))</f>
        <v/>
      </c>
      <c r="K1183" s="37" t="str">
        <f aca="false">IF($C1183="","",N(商品マスタ!$I1182))</f>
        <v/>
      </c>
      <c r="L1183" s="17" t="str">
        <f aca="false">IF($C1183="","",MAX(1,N(商品マスタ!$J1182)))</f>
        <v/>
      </c>
      <c r="M1183" s="38" t="str">
        <f aca="false">IF($C1183="","",N(TOP!$C$16)*N($K1183))</f>
        <v/>
      </c>
      <c r="N1183" s="17" t="str">
        <f aca="false">IF($C1183="","",ROUNDUP(N($M1183)/N($L1183),0))</f>
        <v/>
      </c>
      <c r="O1183" s="17" t="str">
        <f aca="false">IF($C1183="","",N(商品マスタ!$R1182))</f>
        <v/>
      </c>
      <c r="P1183" s="17" t="str">
        <f aca="false">IF($C1183="","",IF($F1183="理論",(N($O1183)+N($N1183))-N($G1183),(N($O1183)+N($N1183))-N($I1183)))</f>
        <v/>
      </c>
      <c r="Q1183" s="17" t="str">
        <f aca="false">IF($C1183="","",MAX(1,N(商品マスタ!$K1182)))</f>
        <v/>
      </c>
      <c r="R1183" s="39" t="str">
        <f aca="false">IF($C1183="","",IF(N($P1183)/N($Q1183)&lt;=0,"",ROUNDUP(N($P1183)/N($Q1183),0)))</f>
        <v/>
      </c>
      <c r="S1183" s="14"/>
      <c r="T1183" s="40" t="str">
        <f aca="false">IF($C1183="","",N(商品マスタ!$M1182))</f>
        <v/>
      </c>
      <c r="U1183" s="40" t="str">
        <f aca="false">IF($S1183="","",N($S1183)*N($T1183))</f>
        <v/>
      </c>
      <c r="V1183" s="18"/>
    </row>
    <row r="1184" customFormat="false" ht="15" hidden="false" customHeight="false" outlineLevel="0" collapsed="false">
      <c r="B1184" s="12" t="n">
        <v>1178</v>
      </c>
      <c r="C1184" s="36" t="str">
        <f aca="false">IF(商品マスタ!$C1183="","",商品マスタ!$C1183)</f>
        <v/>
      </c>
      <c r="D1184" s="12" t="str">
        <f aca="false">IF($C1184="","",商品マスタ!$D1183)</f>
        <v/>
      </c>
      <c r="E1184" s="12" t="str">
        <f aca="false">IF($C1184="","",商品マスタ!$G1183)</f>
        <v/>
      </c>
      <c r="F1184" s="12" t="str">
        <f aca="false">IF($C1184="","",IF(商品マスタ!$P1183="","理論",商品マスタ!$P1183))</f>
        <v/>
      </c>
      <c r="G1184" s="17" t="str">
        <f aca="false">IF($C1184="","",N(商品マスタ!$H1183))</f>
        <v/>
      </c>
      <c r="H1184" s="14"/>
      <c r="I1184" s="17" t="str">
        <f aca="false">IF($C1184="","",N($H1184)*N(商品マスタ!$N1183))</f>
        <v/>
      </c>
      <c r="J1184" s="17" t="str">
        <f aca="false">IF($C1184="","",N($I1184)-N($G1184))</f>
        <v/>
      </c>
      <c r="K1184" s="37" t="str">
        <f aca="false">IF($C1184="","",N(商品マスタ!$I1183))</f>
        <v/>
      </c>
      <c r="L1184" s="17" t="str">
        <f aca="false">IF($C1184="","",MAX(1,N(商品マスタ!$J1183)))</f>
        <v/>
      </c>
      <c r="M1184" s="38" t="str">
        <f aca="false">IF($C1184="","",N(TOP!$C$16)*N($K1184))</f>
        <v/>
      </c>
      <c r="N1184" s="17" t="str">
        <f aca="false">IF($C1184="","",ROUNDUP(N($M1184)/N($L1184),0))</f>
        <v/>
      </c>
      <c r="O1184" s="17" t="str">
        <f aca="false">IF($C1184="","",N(商品マスタ!$R1183))</f>
        <v/>
      </c>
      <c r="P1184" s="17" t="str">
        <f aca="false">IF($C1184="","",IF($F1184="理論",(N($O1184)+N($N1184))-N($G1184),(N($O1184)+N($N1184))-N($I1184)))</f>
        <v/>
      </c>
      <c r="Q1184" s="17" t="str">
        <f aca="false">IF($C1184="","",MAX(1,N(商品マスタ!$K1183)))</f>
        <v/>
      </c>
      <c r="R1184" s="39" t="str">
        <f aca="false">IF($C1184="","",IF(N($P1184)/N($Q1184)&lt;=0,"",ROUNDUP(N($P1184)/N($Q1184),0)))</f>
        <v/>
      </c>
      <c r="S1184" s="14"/>
      <c r="T1184" s="40" t="str">
        <f aca="false">IF($C1184="","",N(商品マスタ!$M1183))</f>
        <v/>
      </c>
      <c r="U1184" s="40" t="str">
        <f aca="false">IF($S1184="","",N($S1184)*N($T1184))</f>
        <v/>
      </c>
      <c r="V1184" s="18"/>
    </row>
    <row r="1185" customFormat="false" ht="15" hidden="false" customHeight="false" outlineLevel="0" collapsed="false">
      <c r="B1185" s="12" t="n">
        <v>1179</v>
      </c>
      <c r="C1185" s="36" t="str">
        <f aca="false">IF(商品マスタ!$C1184="","",商品マスタ!$C1184)</f>
        <v/>
      </c>
      <c r="D1185" s="12" t="str">
        <f aca="false">IF($C1185="","",商品マスタ!$D1184)</f>
        <v/>
      </c>
      <c r="E1185" s="12" t="str">
        <f aca="false">IF($C1185="","",商品マスタ!$G1184)</f>
        <v/>
      </c>
      <c r="F1185" s="12" t="str">
        <f aca="false">IF($C1185="","",IF(商品マスタ!$P1184="","理論",商品マスタ!$P1184))</f>
        <v/>
      </c>
      <c r="G1185" s="17" t="str">
        <f aca="false">IF($C1185="","",N(商品マスタ!$H1184))</f>
        <v/>
      </c>
      <c r="H1185" s="14"/>
      <c r="I1185" s="17" t="str">
        <f aca="false">IF($C1185="","",N($H1185)*N(商品マスタ!$N1184))</f>
        <v/>
      </c>
      <c r="J1185" s="17" t="str">
        <f aca="false">IF($C1185="","",N($I1185)-N($G1185))</f>
        <v/>
      </c>
      <c r="K1185" s="37" t="str">
        <f aca="false">IF($C1185="","",N(商品マスタ!$I1184))</f>
        <v/>
      </c>
      <c r="L1185" s="17" t="str">
        <f aca="false">IF($C1185="","",MAX(1,N(商品マスタ!$J1184)))</f>
        <v/>
      </c>
      <c r="M1185" s="38" t="str">
        <f aca="false">IF($C1185="","",N(TOP!$C$16)*N($K1185))</f>
        <v/>
      </c>
      <c r="N1185" s="17" t="str">
        <f aca="false">IF($C1185="","",ROUNDUP(N($M1185)/N($L1185),0))</f>
        <v/>
      </c>
      <c r="O1185" s="17" t="str">
        <f aca="false">IF($C1185="","",N(商品マスタ!$R1184))</f>
        <v/>
      </c>
      <c r="P1185" s="17" t="str">
        <f aca="false">IF($C1185="","",IF($F1185="理論",(N($O1185)+N($N1185))-N($G1185),(N($O1185)+N($N1185))-N($I1185)))</f>
        <v/>
      </c>
      <c r="Q1185" s="17" t="str">
        <f aca="false">IF($C1185="","",MAX(1,N(商品マスタ!$K1184)))</f>
        <v/>
      </c>
      <c r="R1185" s="39" t="str">
        <f aca="false">IF($C1185="","",IF(N($P1185)/N($Q1185)&lt;=0,"",ROUNDUP(N($P1185)/N($Q1185),0)))</f>
        <v/>
      </c>
      <c r="S1185" s="14"/>
      <c r="T1185" s="40" t="str">
        <f aca="false">IF($C1185="","",N(商品マスタ!$M1184))</f>
        <v/>
      </c>
      <c r="U1185" s="40" t="str">
        <f aca="false">IF($S1185="","",N($S1185)*N($T1185))</f>
        <v/>
      </c>
      <c r="V1185" s="18"/>
    </row>
    <row r="1186" customFormat="false" ht="15" hidden="false" customHeight="false" outlineLevel="0" collapsed="false">
      <c r="B1186" s="12" t="n">
        <v>1180</v>
      </c>
      <c r="C1186" s="36" t="str">
        <f aca="false">IF(商品マスタ!$C1185="","",商品マスタ!$C1185)</f>
        <v/>
      </c>
      <c r="D1186" s="12" t="str">
        <f aca="false">IF($C1186="","",商品マスタ!$D1185)</f>
        <v/>
      </c>
      <c r="E1186" s="12" t="str">
        <f aca="false">IF($C1186="","",商品マスタ!$G1185)</f>
        <v/>
      </c>
      <c r="F1186" s="12" t="str">
        <f aca="false">IF($C1186="","",IF(商品マスタ!$P1185="","理論",商品マスタ!$P1185))</f>
        <v/>
      </c>
      <c r="G1186" s="17" t="str">
        <f aca="false">IF($C1186="","",N(商品マスタ!$H1185))</f>
        <v/>
      </c>
      <c r="H1186" s="14"/>
      <c r="I1186" s="17" t="str">
        <f aca="false">IF($C1186="","",N($H1186)*N(商品マスタ!$N1185))</f>
        <v/>
      </c>
      <c r="J1186" s="17" t="str">
        <f aca="false">IF($C1186="","",N($I1186)-N($G1186))</f>
        <v/>
      </c>
      <c r="K1186" s="37" t="str">
        <f aca="false">IF($C1186="","",N(商品マスタ!$I1185))</f>
        <v/>
      </c>
      <c r="L1186" s="17" t="str">
        <f aca="false">IF($C1186="","",MAX(1,N(商品マスタ!$J1185)))</f>
        <v/>
      </c>
      <c r="M1186" s="38" t="str">
        <f aca="false">IF($C1186="","",N(TOP!$C$16)*N($K1186))</f>
        <v/>
      </c>
      <c r="N1186" s="17" t="str">
        <f aca="false">IF($C1186="","",ROUNDUP(N($M1186)/N($L1186),0))</f>
        <v/>
      </c>
      <c r="O1186" s="17" t="str">
        <f aca="false">IF($C1186="","",N(商品マスタ!$R1185))</f>
        <v/>
      </c>
      <c r="P1186" s="17" t="str">
        <f aca="false">IF($C1186="","",IF($F1186="理論",(N($O1186)+N($N1186))-N($G1186),(N($O1186)+N($N1186))-N($I1186)))</f>
        <v/>
      </c>
      <c r="Q1186" s="17" t="str">
        <f aca="false">IF($C1186="","",MAX(1,N(商品マスタ!$K1185)))</f>
        <v/>
      </c>
      <c r="R1186" s="39" t="str">
        <f aca="false">IF($C1186="","",IF(N($P1186)/N($Q1186)&lt;=0,"",ROUNDUP(N($P1186)/N($Q1186),0)))</f>
        <v/>
      </c>
      <c r="S1186" s="14"/>
      <c r="T1186" s="40" t="str">
        <f aca="false">IF($C1186="","",N(商品マスタ!$M1185))</f>
        <v/>
      </c>
      <c r="U1186" s="40" t="str">
        <f aca="false">IF($S1186="","",N($S1186)*N($T1186))</f>
        <v/>
      </c>
      <c r="V1186" s="18"/>
    </row>
    <row r="1187" customFormat="false" ht="15" hidden="false" customHeight="false" outlineLevel="0" collapsed="false">
      <c r="B1187" s="12" t="n">
        <v>1181</v>
      </c>
      <c r="C1187" s="36" t="str">
        <f aca="false">IF(商品マスタ!$C1186="","",商品マスタ!$C1186)</f>
        <v/>
      </c>
      <c r="D1187" s="12" t="str">
        <f aca="false">IF($C1187="","",商品マスタ!$D1186)</f>
        <v/>
      </c>
      <c r="E1187" s="12" t="str">
        <f aca="false">IF($C1187="","",商品マスタ!$G1186)</f>
        <v/>
      </c>
      <c r="F1187" s="12" t="str">
        <f aca="false">IF($C1187="","",IF(商品マスタ!$P1186="","理論",商品マスタ!$P1186))</f>
        <v/>
      </c>
      <c r="G1187" s="17" t="str">
        <f aca="false">IF($C1187="","",N(商品マスタ!$H1186))</f>
        <v/>
      </c>
      <c r="H1187" s="14"/>
      <c r="I1187" s="17" t="str">
        <f aca="false">IF($C1187="","",N($H1187)*N(商品マスタ!$N1186))</f>
        <v/>
      </c>
      <c r="J1187" s="17" t="str">
        <f aca="false">IF($C1187="","",N($I1187)-N($G1187))</f>
        <v/>
      </c>
      <c r="K1187" s="37" t="str">
        <f aca="false">IF($C1187="","",N(商品マスタ!$I1186))</f>
        <v/>
      </c>
      <c r="L1187" s="17" t="str">
        <f aca="false">IF($C1187="","",MAX(1,N(商品マスタ!$J1186)))</f>
        <v/>
      </c>
      <c r="M1187" s="38" t="str">
        <f aca="false">IF($C1187="","",N(TOP!$C$16)*N($K1187))</f>
        <v/>
      </c>
      <c r="N1187" s="17" t="str">
        <f aca="false">IF($C1187="","",ROUNDUP(N($M1187)/N($L1187),0))</f>
        <v/>
      </c>
      <c r="O1187" s="17" t="str">
        <f aca="false">IF($C1187="","",N(商品マスタ!$R1186))</f>
        <v/>
      </c>
      <c r="P1187" s="17" t="str">
        <f aca="false">IF($C1187="","",IF($F1187="理論",(N($O1187)+N($N1187))-N($G1187),(N($O1187)+N($N1187))-N($I1187)))</f>
        <v/>
      </c>
      <c r="Q1187" s="17" t="str">
        <f aca="false">IF($C1187="","",MAX(1,N(商品マスタ!$K1186)))</f>
        <v/>
      </c>
      <c r="R1187" s="39" t="str">
        <f aca="false">IF($C1187="","",IF(N($P1187)/N($Q1187)&lt;=0,"",ROUNDUP(N($P1187)/N($Q1187),0)))</f>
        <v/>
      </c>
      <c r="S1187" s="14"/>
      <c r="T1187" s="40" t="str">
        <f aca="false">IF($C1187="","",N(商品マスタ!$M1186))</f>
        <v/>
      </c>
      <c r="U1187" s="40" t="str">
        <f aca="false">IF($S1187="","",N($S1187)*N($T1187))</f>
        <v/>
      </c>
      <c r="V1187" s="18"/>
    </row>
    <row r="1188" customFormat="false" ht="15" hidden="false" customHeight="false" outlineLevel="0" collapsed="false">
      <c r="B1188" s="12" t="n">
        <v>1182</v>
      </c>
      <c r="C1188" s="36" t="str">
        <f aca="false">IF(商品マスタ!$C1187="","",商品マスタ!$C1187)</f>
        <v/>
      </c>
      <c r="D1188" s="12" t="str">
        <f aca="false">IF($C1188="","",商品マスタ!$D1187)</f>
        <v/>
      </c>
      <c r="E1188" s="12" t="str">
        <f aca="false">IF($C1188="","",商品マスタ!$G1187)</f>
        <v/>
      </c>
      <c r="F1188" s="12" t="str">
        <f aca="false">IF($C1188="","",IF(商品マスタ!$P1187="","理論",商品マスタ!$P1187))</f>
        <v/>
      </c>
      <c r="G1188" s="17" t="str">
        <f aca="false">IF($C1188="","",N(商品マスタ!$H1187))</f>
        <v/>
      </c>
      <c r="H1188" s="14"/>
      <c r="I1188" s="17" t="str">
        <f aca="false">IF($C1188="","",N($H1188)*N(商品マスタ!$N1187))</f>
        <v/>
      </c>
      <c r="J1188" s="17" t="str">
        <f aca="false">IF($C1188="","",N($I1188)-N($G1188))</f>
        <v/>
      </c>
      <c r="K1188" s="37" t="str">
        <f aca="false">IF($C1188="","",N(商品マスタ!$I1187))</f>
        <v/>
      </c>
      <c r="L1188" s="17" t="str">
        <f aca="false">IF($C1188="","",MAX(1,N(商品マスタ!$J1187)))</f>
        <v/>
      </c>
      <c r="M1188" s="38" t="str">
        <f aca="false">IF($C1188="","",N(TOP!$C$16)*N($K1188))</f>
        <v/>
      </c>
      <c r="N1188" s="17" t="str">
        <f aca="false">IF($C1188="","",ROUNDUP(N($M1188)/N($L1188),0))</f>
        <v/>
      </c>
      <c r="O1188" s="17" t="str">
        <f aca="false">IF($C1188="","",N(商品マスタ!$R1187))</f>
        <v/>
      </c>
      <c r="P1188" s="17" t="str">
        <f aca="false">IF($C1188="","",IF($F1188="理論",(N($O1188)+N($N1188))-N($G1188),(N($O1188)+N($N1188))-N($I1188)))</f>
        <v/>
      </c>
      <c r="Q1188" s="17" t="str">
        <f aca="false">IF($C1188="","",MAX(1,N(商品マスタ!$K1187)))</f>
        <v/>
      </c>
      <c r="R1188" s="39" t="str">
        <f aca="false">IF($C1188="","",IF(N($P1188)/N($Q1188)&lt;=0,"",ROUNDUP(N($P1188)/N($Q1188),0)))</f>
        <v/>
      </c>
      <c r="S1188" s="14"/>
      <c r="T1188" s="40" t="str">
        <f aca="false">IF($C1188="","",N(商品マスタ!$M1187))</f>
        <v/>
      </c>
      <c r="U1188" s="40" t="str">
        <f aca="false">IF($S1188="","",N($S1188)*N($T1188))</f>
        <v/>
      </c>
      <c r="V1188" s="18"/>
    </row>
    <row r="1189" customFormat="false" ht="15" hidden="false" customHeight="false" outlineLevel="0" collapsed="false">
      <c r="B1189" s="12" t="n">
        <v>1183</v>
      </c>
      <c r="C1189" s="36" t="str">
        <f aca="false">IF(商品マスタ!$C1188="","",商品マスタ!$C1188)</f>
        <v/>
      </c>
      <c r="D1189" s="12" t="str">
        <f aca="false">IF($C1189="","",商品マスタ!$D1188)</f>
        <v/>
      </c>
      <c r="E1189" s="12" t="str">
        <f aca="false">IF($C1189="","",商品マスタ!$G1188)</f>
        <v/>
      </c>
      <c r="F1189" s="12" t="str">
        <f aca="false">IF($C1189="","",IF(商品マスタ!$P1188="","理論",商品マスタ!$P1188))</f>
        <v/>
      </c>
      <c r="G1189" s="17" t="str">
        <f aca="false">IF($C1189="","",N(商品マスタ!$H1188))</f>
        <v/>
      </c>
      <c r="H1189" s="14"/>
      <c r="I1189" s="17" t="str">
        <f aca="false">IF($C1189="","",N($H1189)*N(商品マスタ!$N1188))</f>
        <v/>
      </c>
      <c r="J1189" s="17" t="str">
        <f aca="false">IF($C1189="","",N($I1189)-N($G1189))</f>
        <v/>
      </c>
      <c r="K1189" s="37" t="str">
        <f aca="false">IF($C1189="","",N(商品マスタ!$I1188))</f>
        <v/>
      </c>
      <c r="L1189" s="17" t="str">
        <f aca="false">IF($C1189="","",MAX(1,N(商品マスタ!$J1188)))</f>
        <v/>
      </c>
      <c r="M1189" s="38" t="str">
        <f aca="false">IF($C1189="","",N(TOP!$C$16)*N($K1189))</f>
        <v/>
      </c>
      <c r="N1189" s="17" t="str">
        <f aca="false">IF($C1189="","",ROUNDUP(N($M1189)/N($L1189),0))</f>
        <v/>
      </c>
      <c r="O1189" s="17" t="str">
        <f aca="false">IF($C1189="","",N(商品マスタ!$R1188))</f>
        <v/>
      </c>
      <c r="P1189" s="17" t="str">
        <f aca="false">IF($C1189="","",IF($F1189="理論",(N($O1189)+N($N1189))-N($G1189),(N($O1189)+N($N1189))-N($I1189)))</f>
        <v/>
      </c>
      <c r="Q1189" s="17" t="str">
        <f aca="false">IF($C1189="","",MAX(1,N(商品マスタ!$K1188)))</f>
        <v/>
      </c>
      <c r="R1189" s="39" t="str">
        <f aca="false">IF($C1189="","",IF(N($P1189)/N($Q1189)&lt;=0,"",ROUNDUP(N($P1189)/N($Q1189),0)))</f>
        <v/>
      </c>
      <c r="S1189" s="14"/>
      <c r="T1189" s="40" t="str">
        <f aca="false">IF($C1189="","",N(商品マスタ!$M1188))</f>
        <v/>
      </c>
      <c r="U1189" s="40" t="str">
        <f aca="false">IF($S1189="","",N($S1189)*N($T1189))</f>
        <v/>
      </c>
      <c r="V1189" s="18"/>
    </row>
    <row r="1190" customFormat="false" ht="15" hidden="false" customHeight="false" outlineLevel="0" collapsed="false">
      <c r="B1190" s="12" t="n">
        <v>1184</v>
      </c>
      <c r="C1190" s="36" t="str">
        <f aca="false">IF(商品マスタ!$C1189="","",商品マスタ!$C1189)</f>
        <v/>
      </c>
      <c r="D1190" s="12" t="str">
        <f aca="false">IF($C1190="","",商品マスタ!$D1189)</f>
        <v/>
      </c>
      <c r="E1190" s="12" t="str">
        <f aca="false">IF($C1190="","",商品マスタ!$G1189)</f>
        <v/>
      </c>
      <c r="F1190" s="12" t="str">
        <f aca="false">IF($C1190="","",IF(商品マスタ!$P1189="","理論",商品マスタ!$P1189))</f>
        <v/>
      </c>
      <c r="G1190" s="17" t="str">
        <f aca="false">IF($C1190="","",N(商品マスタ!$H1189))</f>
        <v/>
      </c>
      <c r="H1190" s="14"/>
      <c r="I1190" s="17" t="str">
        <f aca="false">IF($C1190="","",N($H1190)*N(商品マスタ!$N1189))</f>
        <v/>
      </c>
      <c r="J1190" s="17" t="str">
        <f aca="false">IF($C1190="","",N($I1190)-N($G1190))</f>
        <v/>
      </c>
      <c r="K1190" s="37" t="str">
        <f aca="false">IF($C1190="","",N(商品マスタ!$I1189))</f>
        <v/>
      </c>
      <c r="L1190" s="17" t="str">
        <f aca="false">IF($C1190="","",MAX(1,N(商品マスタ!$J1189)))</f>
        <v/>
      </c>
      <c r="M1190" s="38" t="str">
        <f aca="false">IF($C1190="","",N(TOP!$C$16)*N($K1190))</f>
        <v/>
      </c>
      <c r="N1190" s="17" t="str">
        <f aca="false">IF($C1190="","",ROUNDUP(N($M1190)/N($L1190),0))</f>
        <v/>
      </c>
      <c r="O1190" s="17" t="str">
        <f aca="false">IF($C1190="","",N(商品マスタ!$R1189))</f>
        <v/>
      </c>
      <c r="P1190" s="17" t="str">
        <f aca="false">IF($C1190="","",IF($F1190="理論",(N($O1190)+N($N1190))-N($G1190),(N($O1190)+N($N1190))-N($I1190)))</f>
        <v/>
      </c>
      <c r="Q1190" s="17" t="str">
        <f aca="false">IF($C1190="","",MAX(1,N(商品マスタ!$K1189)))</f>
        <v/>
      </c>
      <c r="R1190" s="39" t="str">
        <f aca="false">IF($C1190="","",IF(N($P1190)/N($Q1190)&lt;=0,"",ROUNDUP(N($P1190)/N($Q1190),0)))</f>
        <v/>
      </c>
      <c r="S1190" s="14"/>
      <c r="T1190" s="40" t="str">
        <f aca="false">IF($C1190="","",N(商品マスタ!$M1189))</f>
        <v/>
      </c>
      <c r="U1190" s="40" t="str">
        <f aca="false">IF($S1190="","",N($S1190)*N($T1190))</f>
        <v/>
      </c>
      <c r="V1190" s="18"/>
    </row>
    <row r="1191" customFormat="false" ht="15" hidden="false" customHeight="false" outlineLevel="0" collapsed="false">
      <c r="B1191" s="12" t="n">
        <v>1185</v>
      </c>
      <c r="C1191" s="36" t="str">
        <f aca="false">IF(商品マスタ!$C1190="","",商品マスタ!$C1190)</f>
        <v/>
      </c>
      <c r="D1191" s="12" t="str">
        <f aca="false">IF($C1191="","",商品マスタ!$D1190)</f>
        <v/>
      </c>
      <c r="E1191" s="12" t="str">
        <f aca="false">IF($C1191="","",商品マスタ!$G1190)</f>
        <v/>
      </c>
      <c r="F1191" s="12" t="str">
        <f aca="false">IF($C1191="","",IF(商品マスタ!$P1190="","理論",商品マスタ!$P1190))</f>
        <v/>
      </c>
      <c r="G1191" s="17" t="str">
        <f aca="false">IF($C1191="","",N(商品マスタ!$H1190))</f>
        <v/>
      </c>
      <c r="H1191" s="14"/>
      <c r="I1191" s="17" t="str">
        <f aca="false">IF($C1191="","",N($H1191)*N(商品マスタ!$N1190))</f>
        <v/>
      </c>
      <c r="J1191" s="17" t="str">
        <f aca="false">IF($C1191="","",N($I1191)-N($G1191))</f>
        <v/>
      </c>
      <c r="K1191" s="37" t="str">
        <f aca="false">IF($C1191="","",N(商品マスタ!$I1190))</f>
        <v/>
      </c>
      <c r="L1191" s="17" t="str">
        <f aca="false">IF($C1191="","",MAX(1,N(商品マスタ!$J1190)))</f>
        <v/>
      </c>
      <c r="M1191" s="38" t="str">
        <f aca="false">IF($C1191="","",N(TOP!$C$16)*N($K1191))</f>
        <v/>
      </c>
      <c r="N1191" s="17" t="str">
        <f aca="false">IF($C1191="","",ROUNDUP(N($M1191)/N($L1191),0))</f>
        <v/>
      </c>
      <c r="O1191" s="17" t="str">
        <f aca="false">IF($C1191="","",N(商品マスタ!$R1190))</f>
        <v/>
      </c>
      <c r="P1191" s="17" t="str">
        <f aca="false">IF($C1191="","",IF($F1191="理論",(N($O1191)+N($N1191))-N($G1191),(N($O1191)+N($N1191))-N($I1191)))</f>
        <v/>
      </c>
      <c r="Q1191" s="17" t="str">
        <f aca="false">IF($C1191="","",MAX(1,N(商品マスタ!$K1190)))</f>
        <v/>
      </c>
      <c r="R1191" s="39" t="str">
        <f aca="false">IF($C1191="","",IF(N($P1191)/N($Q1191)&lt;=0,"",ROUNDUP(N($P1191)/N($Q1191),0)))</f>
        <v/>
      </c>
      <c r="S1191" s="14"/>
      <c r="T1191" s="40" t="str">
        <f aca="false">IF($C1191="","",N(商品マスタ!$M1190))</f>
        <v/>
      </c>
      <c r="U1191" s="40" t="str">
        <f aca="false">IF($S1191="","",N($S1191)*N($T1191))</f>
        <v/>
      </c>
      <c r="V1191" s="18"/>
    </row>
    <row r="1192" customFormat="false" ht="15" hidden="false" customHeight="false" outlineLevel="0" collapsed="false">
      <c r="B1192" s="12" t="n">
        <v>1186</v>
      </c>
      <c r="C1192" s="36" t="str">
        <f aca="false">IF(商品マスタ!$C1191="","",商品マスタ!$C1191)</f>
        <v/>
      </c>
      <c r="D1192" s="12" t="str">
        <f aca="false">IF($C1192="","",商品マスタ!$D1191)</f>
        <v/>
      </c>
      <c r="E1192" s="12" t="str">
        <f aca="false">IF($C1192="","",商品マスタ!$G1191)</f>
        <v/>
      </c>
      <c r="F1192" s="12" t="str">
        <f aca="false">IF($C1192="","",IF(商品マスタ!$P1191="","理論",商品マスタ!$P1191))</f>
        <v/>
      </c>
      <c r="G1192" s="17" t="str">
        <f aca="false">IF($C1192="","",N(商品マスタ!$H1191))</f>
        <v/>
      </c>
      <c r="H1192" s="14"/>
      <c r="I1192" s="17" t="str">
        <f aca="false">IF($C1192="","",N($H1192)*N(商品マスタ!$N1191))</f>
        <v/>
      </c>
      <c r="J1192" s="17" t="str">
        <f aca="false">IF($C1192="","",N($I1192)-N($G1192))</f>
        <v/>
      </c>
      <c r="K1192" s="37" t="str">
        <f aca="false">IF($C1192="","",N(商品マスタ!$I1191))</f>
        <v/>
      </c>
      <c r="L1192" s="17" t="str">
        <f aca="false">IF($C1192="","",MAX(1,N(商品マスタ!$J1191)))</f>
        <v/>
      </c>
      <c r="M1192" s="38" t="str">
        <f aca="false">IF($C1192="","",N(TOP!$C$16)*N($K1192))</f>
        <v/>
      </c>
      <c r="N1192" s="17" t="str">
        <f aca="false">IF($C1192="","",ROUNDUP(N($M1192)/N($L1192),0))</f>
        <v/>
      </c>
      <c r="O1192" s="17" t="str">
        <f aca="false">IF($C1192="","",N(商品マスタ!$R1191))</f>
        <v/>
      </c>
      <c r="P1192" s="17" t="str">
        <f aca="false">IF($C1192="","",IF($F1192="理論",(N($O1192)+N($N1192))-N($G1192),(N($O1192)+N($N1192))-N($I1192)))</f>
        <v/>
      </c>
      <c r="Q1192" s="17" t="str">
        <f aca="false">IF($C1192="","",MAX(1,N(商品マスタ!$K1191)))</f>
        <v/>
      </c>
      <c r="R1192" s="39" t="str">
        <f aca="false">IF($C1192="","",IF(N($P1192)/N($Q1192)&lt;=0,"",ROUNDUP(N($P1192)/N($Q1192),0)))</f>
        <v/>
      </c>
      <c r="S1192" s="14"/>
      <c r="T1192" s="40" t="str">
        <f aca="false">IF($C1192="","",N(商品マスタ!$M1191))</f>
        <v/>
      </c>
      <c r="U1192" s="40" t="str">
        <f aca="false">IF($S1192="","",N($S1192)*N($T1192))</f>
        <v/>
      </c>
      <c r="V1192" s="18"/>
    </row>
    <row r="1193" customFormat="false" ht="15" hidden="false" customHeight="false" outlineLevel="0" collapsed="false">
      <c r="B1193" s="12" t="n">
        <v>1187</v>
      </c>
      <c r="C1193" s="36" t="str">
        <f aca="false">IF(商品マスタ!$C1192="","",商品マスタ!$C1192)</f>
        <v/>
      </c>
      <c r="D1193" s="12" t="str">
        <f aca="false">IF($C1193="","",商品マスタ!$D1192)</f>
        <v/>
      </c>
      <c r="E1193" s="12" t="str">
        <f aca="false">IF($C1193="","",商品マスタ!$G1192)</f>
        <v/>
      </c>
      <c r="F1193" s="12" t="str">
        <f aca="false">IF($C1193="","",IF(商品マスタ!$P1192="","理論",商品マスタ!$P1192))</f>
        <v/>
      </c>
      <c r="G1193" s="17" t="str">
        <f aca="false">IF($C1193="","",N(商品マスタ!$H1192))</f>
        <v/>
      </c>
      <c r="H1193" s="14"/>
      <c r="I1193" s="17" t="str">
        <f aca="false">IF($C1193="","",N($H1193)*N(商品マスタ!$N1192))</f>
        <v/>
      </c>
      <c r="J1193" s="17" t="str">
        <f aca="false">IF($C1193="","",N($I1193)-N($G1193))</f>
        <v/>
      </c>
      <c r="K1193" s="37" t="str">
        <f aca="false">IF($C1193="","",N(商品マスタ!$I1192))</f>
        <v/>
      </c>
      <c r="L1193" s="17" t="str">
        <f aca="false">IF($C1193="","",MAX(1,N(商品マスタ!$J1192)))</f>
        <v/>
      </c>
      <c r="M1193" s="38" t="str">
        <f aca="false">IF($C1193="","",N(TOP!$C$16)*N($K1193))</f>
        <v/>
      </c>
      <c r="N1193" s="17" t="str">
        <f aca="false">IF($C1193="","",ROUNDUP(N($M1193)/N($L1193),0))</f>
        <v/>
      </c>
      <c r="O1193" s="17" t="str">
        <f aca="false">IF($C1193="","",N(商品マスタ!$R1192))</f>
        <v/>
      </c>
      <c r="P1193" s="17" t="str">
        <f aca="false">IF($C1193="","",IF($F1193="理論",(N($O1193)+N($N1193))-N($G1193),(N($O1193)+N($N1193))-N($I1193)))</f>
        <v/>
      </c>
      <c r="Q1193" s="17" t="str">
        <f aca="false">IF($C1193="","",MAX(1,N(商品マスタ!$K1192)))</f>
        <v/>
      </c>
      <c r="R1193" s="39" t="str">
        <f aca="false">IF($C1193="","",IF(N($P1193)/N($Q1193)&lt;=0,"",ROUNDUP(N($P1193)/N($Q1193),0)))</f>
        <v/>
      </c>
      <c r="S1193" s="14"/>
      <c r="T1193" s="40" t="str">
        <f aca="false">IF($C1193="","",N(商品マスタ!$M1192))</f>
        <v/>
      </c>
      <c r="U1193" s="40" t="str">
        <f aca="false">IF($S1193="","",N($S1193)*N($T1193))</f>
        <v/>
      </c>
      <c r="V1193" s="18"/>
    </row>
    <row r="1194" customFormat="false" ht="15" hidden="false" customHeight="false" outlineLevel="0" collapsed="false">
      <c r="B1194" s="12" t="n">
        <v>1188</v>
      </c>
      <c r="C1194" s="36" t="str">
        <f aca="false">IF(商品マスタ!$C1193="","",商品マスタ!$C1193)</f>
        <v/>
      </c>
      <c r="D1194" s="12" t="str">
        <f aca="false">IF($C1194="","",商品マスタ!$D1193)</f>
        <v/>
      </c>
      <c r="E1194" s="12" t="str">
        <f aca="false">IF($C1194="","",商品マスタ!$G1193)</f>
        <v/>
      </c>
      <c r="F1194" s="12" t="str">
        <f aca="false">IF($C1194="","",IF(商品マスタ!$P1193="","理論",商品マスタ!$P1193))</f>
        <v/>
      </c>
      <c r="G1194" s="17" t="str">
        <f aca="false">IF($C1194="","",N(商品マスタ!$H1193))</f>
        <v/>
      </c>
      <c r="H1194" s="14"/>
      <c r="I1194" s="17" t="str">
        <f aca="false">IF($C1194="","",N($H1194)*N(商品マスタ!$N1193))</f>
        <v/>
      </c>
      <c r="J1194" s="17" t="str">
        <f aca="false">IF($C1194="","",N($I1194)-N($G1194))</f>
        <v/>
      </c>
      <c r="K1194" s="37" t="str">
        <f aca="false">IF($C1194="","",N(商品マスタ!$I1193))</f>
        <v/>
      </c>
      <c r="L1194" s="17" t="str">
        <f aca="false">IF($C1194="","",MAX(1,N(商品マスタ!$J1193)))</f>
        <v/>
      </c>
      <c r="M1194" s="38" t="str">
        <f aca="false">IF($C1194="","",N(TOP!$C$16)*N($K1194))</f>
        <v/>
      </c>
      <c r="N1194" s="17" t="str">
        <f aca="false">IF($C1194="","",ROUNDUP(N($M1194)/N($L1194),0))</f>
        <v/>
      </c>
      <c r="O1194" s="17" t="str">
        <f aca="false">IF($C1194="","",N(商品マスタ!$R1193))</f>
        <v/>
      </c>
      <c r="P1194" s="17" t="str">
        <f aca="false">IF($C1194="","",IF($F1194="理論",(N($O1194)+N($N1194))-N($G1194),(N($O1194)+N($N1194))-N($I1194)))</f>
        <v/>
      </c>
      <c r="Q1194" s="17" t="str">
        <f aca="false">IF($C1194="","",MAX(1,N(商品マスタ!$K1193)))</f>
        <v/>
      </c>
      <c r="R1194" s="39" t="str">
        <f aca="false">IF($C1194="","",IF(N($P1194)/N($Q1194)&lt;=0,"",ROUNDUP(N($P1194)/N($Q1194),0)))</f>
        <v/>
      </c>
      <c r="S1194" s="14"/>
      <c r="T1194" s="40" t="str">
        <f aca="false">IF($C1194="","",N(商品マスタ!$M1193))</f>
        <v/>
      </c>
      <c r="U1194" s="40" t="str">
        <f aca="false">IF($S1194="","",N($S1194)*N($T1194))</f>
        <v/>
      </c>
      <c r="V1194" s="18"/>
    </row>
    <row r="1195" customFormat="false" ht="15" hidden="false" customHeight="false" outlineLevel="0" collapsed="false">
      <c r="B1195" s="12" t="n">
        <v>1189</v>
      </c>
      <c r="C1195" s="36" t="str">
        <f aca="false">IF(商品マスタ!$C1194="","",商品マスタ!$C1194)</f>
        <v/>
      </c>
      <c r="D1195" s="12" t="str">
        <f aca="false">IF($C1195="","",商品マスタ!$D1194)</f>
        <v/>
      </c>
      <c r="E1195" s="12" t="str">
        <f aca="false">IF($C1195="","",商品マスタ!$G1194)</f>
        <v/>
      </c>
      <c r="F1195" s="12" t="str">
        <f aca="false">IF($C1195="","",IF(商品マスタ!$P1194="","理論",商品マスタ!$P1194))</f>
        <v/>
      </c>
      <c r="G1195" s="17" t="str">
        <f aca="false">IF($C1195="","",N(商品マスタ!$H1194))</f>
        <v/>
      </c>
      <c r="H1195" s="14"/>
      <c r="I1195" s="17" t="str">
        <f aca="false">IF($C1195="","",N($H1195)*N(商品マスタ!$N1194))</f>
        <v/>
      </c>
      <c r="J1195" s="17" t="str">
        <f aca="false">IF($C1195="","",N($I1195)-N($G1195))</f>
        <v/>
      </c>
      <c r="K1195" s="37" t="str">
        <f aca="false">IF($C1195="","",N(商品マスタ!$I1194))</f>
        <v/>
      </c>
      <c r="L1195" s="17" t="str">
        <f aca="false">IF($C1195="","",MAX(1,N(商品マスタ!$J1194)))</f>
        <v/>
      </c>
      <c r="M1195" s="38" t="str">
        <f aca="false">IF($C1195="","",N(TOP!$C$16)*N($K1195))</f>
        <v/>
      </c>
      <c r="N1195" s="17" t="str">
        <f aca="false">IF($C1195="","",ROUNDUP(N($M1195)/N($L1195),0))</f>
        <v/>
      </c>
      <c r="O1195" s="17" t="str">
        <f aca="false">IF($C1195="","",N(商品マスタ!$R1194))</f>
        <v/>
      </c>
      <c r="P1195" s="17" t="str">
        <f aca="false">IF($C1195="","",IF($F1195="理論",(N($O1195)+N($N1195))-N($G1195),(N($O1195)+N($N1195))-N($I1195)))</f>
        <v/>
      </c>
      <c r="Q1195" s="17" t="str">
        <f aca="false">IF($C1195="","",MAX(1,N(商品マスタ!$K1194)))</f>
        <v/>
      </c>
      <c r="R1195" s="39" t="str">
        <f aca="false">IF($C1195="","",IF(N($P1195)/N($Q1195)&lt;=0,"",ROUNDUP(N($P1195)/N($Q1195),0)))</f>
        <v/>
      </c>
      <c r="S1195" s="14"/>
      <c r="T1195" s="40" t="str">
        <f aca="false">IF($C1195="","",N(商品マスタ!$M1194))</f>
        <v/>
      </c>
      <c r="U1195" s="40" t="str">
        <f aca="false">IF($S1195="","",N($S1195)*N($T1195))</f>
        <v/>
      </c>
      <c r="V1195" s="18"/>
    </row>
    <row r="1196" customFormat="false" ht="15" hidden="false" customHeight="false" outlineLevel="0" collapsed="false">
      <c r="B1196" s="12" t="n">
        <v>1190</v>
      </c>
      <c r="C1196" s="36" t="str">
        <f aca="false">IF(商品マスタ!$C1195="","",商品マスタ!$C1195)</f>
        <v/>
      </c>
      <c r="D1196" s="12" t="str">
        <f aca="false">IF($C1196="","",商品マスタ!$D1195)</f>
        <v/>
      </c>
      <c r="E1196" s="12" t="str">
        <f aca="false">IF($C1196="","",商品マスタ!$G1195)</f>
        <v/>
      </c>
      <c r="F1196" s="12" t="str">
        <f aca="false">IF($C1196="","",IF(商品マスタ!$P1195="","理論",商品マスタ!$P1195))</f>
        <v/>
      </c>
      <c r="G1196" s="17" t="str">
        <f aca="false">IF($C1196="","",N(商品マスタ!$H1195))</f>
        <v/>
      </c>
      <c r="H1196" s="14"/>
      <c r="I1196" s="17" t="str">
        <f aca="false">IF($C1196="","",N($H1196)*N(商品マスタ!$N1195))</f>
        <v/>
      </c>
      <c r="J1196" s="17" t="str">
        <f aca="false">IF($C1196="","",N($I1196)-N($G1196))</f>
        <v/>
      </c>
      <c r="K1196" s="37" t="str">
        <f aca="false">IF($C1196="","",N(商品マスタ!$I1195))</f>
        <v/>
      </c>
      <c r="L1196" s="17" t="str">
        <f aca="false">IF($C1196="","",MAX(1,N(商品マスタ!$J1195)))</f>
        <v/>
      </c>
      <c r="M1196" s="38" t="str">
        <f aca="false">IF($C1196="","",N(TOP!$C$16)*N($K1196))</f>
        <v/>
      </c>
      <c r="N1196" s="17" t="str">
        <f aca="false">IF($C1196="","",ROUNDUP(N($M1196)/N($L1196),0))</f>
        <v/>
      </c>
      <c r="O1196" s="17" t="str">
        <f aca="false">IF($C1196="","",N(商品マスタ!$R1195))</f>
        <v/>
      </c>
      <c r="P1196" s="17" t="str">
        <f aca="false">IF($C1196="","",IF($F1196="理論",(N($O1196)+N($N1196))-N($G1196),(N($O1196)+N($N1196))-N($I1196)))</f>
        <v/>
      </c>
      <c r="Q1196" s="17" t="str">
        <f aca="false">IF($C1196="","",MAX(1,N(商品マスタ!$K1195)))</f>
        <v/>
      </c>
      <c r="R1196" s="39" t="str">
        <f aca="false">IF($C1196="","",IF(N($P1196)/N($Q1196)&lt;=0,"",ROUNDUP(N($P1196)/N($Q1196),0)))</f>
        <v/>
      </c>
      <c r="S1196" s="14"/>
      <c r="T1196" s="40" t="str">
        <f aca="false">IF($C1196="","",N(商品マスタ!$M1195))</f>
        <v/>
      </c>
      <c r="U1196" s="40" t="str">
        <f aca="false">IF($S1196="","",N($S1196)*N($T1196))</f>
        <v/>
      </c>
      <c r="V1196" s="18"/>
    </row>
    <row r="1197" customFormat="false" ht="15" hidden="false" customHeight="false" outlineLevel="0" collapsed="false">
      <c r="B1197" s="12" t="n">
        <v>1191</v>
      </c>
      <c r="C1197" s="36" t="str">
        <f aca="false">IF(商品マスタ!$C1196="","",商品マスタ!$C1196)</f>
        <v/>
      </c>
      <c r="D1197" s="12" t="str">
        <f aca="false">IF($C1197="","",商品マスタ!$D1196)</f>
        <v/>
      </c>
      <c r="E1197" s="12" t="str">
        <f aca="false">IF($C1197="","",商品マスタ!$G1196)</f>
        <v/>
      </c>
      <c r="F1197" s="12" t="str">
        <f aca="false">IF($C1197="","",IF(商品マスタ!$P1196="","理論",商品マスタ!$P1196))</f>
        <v/>
      </c>
      <c r="G1197" s="17" t="str">
        <f aca="false">IF($C1197="","",N(商品マスタ!$H1196))</f>
        <v/>
      </c>
      <c r="H1197" s="14"/>
      <c r="I1197" s="17" t="str">
        <f aca="false">IF($C1197="","",N($H1197)*N(商品マスタ!$N1196))</f>
        <v/>
      </c>
      <c r="J1197" s="17" t="str">
        <f aca="false">IF($C1197="","",N($I1197)-N($G1197))</f>
        <v/>
      </c>
      <c r="K1197" s="37" t="str">
        <f aca="false">IF($C1197="","",N(商品マスタ!$I1196))</f>
        <v/>
      </c>
      <c r="L1197" s="17" t="str">
        <f aca="false">IF($C1197="","",MAX(1,N(商品マスタ!$J1196)))</f>
        <v/>
      </c>
      <c r="M1197" s="38" t="str">
        <f aca="false">IF($C1197="","",N(TOP!$C$16)*N($K1197))</f>
        <v/>
      </c>
      <c r="N1197" s="17" t="str">
        <f aca="false">IF($C1197="","",ROUNDUP(N($M1197)/N($L1197),0))</f>
        <v/>
      </c>
      <c r="O1197" s="17" t="str">
        <f aca="false">IF($C1197="","",N(商品マスタ!$R1196))</f>
        <v/>
      </c>
      <c r="P1197" s="17" t="str">
        <f aca="false">IF($C1197="","",IF($F1197="理論",(N($O1197)+N($N1197))-N($G1197),(N($O1197)+N($N1197))-N($I1197)))</f>
        <v/>
      </c>
      <c r="Q1197" s="17" t="str">
        <f aca="false">IF($C1197="","",MAX(1,N(商品マスタ!$K1196)))</f>
        <v/>
      </c>
      <c r="R1197" s="39" t="str">
        <f aca="false">IF($C1197="","",IF(N($P1197)/N($Q1197)&lt;=0,"",ROUNDUP(N($P1197)/N($Q1197),0)))</f>
        <v/>
      </c>
      <c r="S1197" s="14"/>
      <c r="T1197" s="40" t="str">
        <f aca="false">IF($C1197="","",N(商品マスタ!$M1196))</f>
        <v/>
      </c>
      <c r="U1197" s="40" t="str">
        <f aca="false">IF($S1197="","",N($S1197)*N($T1197))</f>
        <v/>
      </c>
      <c r="V1197" s="18"/>
    </row>
    <row r="1198" customFormat="false" ht="15" hidden="false" customHeight="false" outlineLevel="0" collapsed="false">
      <c r="B1198" s="12" t="n">
        <v>1192</v>
      </c>
      <c r="C1198" s="36" t="str">
        <f aca="false">IF(商品マスタ!$C1197="","",商品マスタ!$C1197)</f>
        <v/>
      </c>
      <c r="D1198" s="12" t="str">
        <f aca="false">IF($C1198="","",商品マスタ!$D1197)</f>
        <v/>
      </c>
      <c r="E1198" s="12" t="str">
        <f aca="false">IF($C1198="","",商品マスタ!$G1197)</f>
        <v/>
      </c>
      <c r="F1198" s="12" t="str">
        <f aca="false">IF($C1198="","",IF(商品マスタ!$P1197="","理論",商品マスタ!$P1197))</f>
        <v/>
      </c>
      <c r="G1198" s="17" t="str">
        <f aca="false">IF($C1198="","",N(商品マスタ!$H1197))</f>
        <v/>
      </c>
      <c r="H1198" s="14"/>
      <c r="I1198" s="17" t="str">
        <f aca="false">IF($C1198="","",N($H1198)*N(商品マスタ!$N1197))</f>
        <v/>
      </c>
      <c r="J1198" s="17" t="str">
        <f aca="false">IF($C1198="","",N($I1198)-N($G1198))</f>
        <v/>
      </c>
      <c r="K1198" s="37" t="str">
        <f aca="false">IF($C1198="","",N(商品マスタ!$I1197))</f>
        <v/>
      </c>
      <c r="L1198" s="17" t="str">
        <f aca="false">IF($C1198="","",MAX(1,N(商品マスタ!$J1197)))</f>
        <v/>
      </c>
      <c r="M1198" s="38" t="str">
        <f aca="false">IF($C1198="","",N(TOP!$C$16)*N($K1198))</f>
        <v/>
      </c>
      <c r="N1198" s="17" t="str">
        <f aca="false">IF($C1198="","",ROUNDUP(N($M1198)/N($L1198),0))</f>
        <v/>
      </c>
      <c r="O1198" s="17" t="str">
        <f aca="false">IF($C1198="","",N(商品マスタ!$R1197))</f>
        <v/>
      </c>
      <c r="P1198" s="17" t="str">
        <f aca="false">IF($C1198="","",IF($F1198="理論",(N($O1198)+N($N1198))-N($G1198),(N($O1198)+N($N1198))-N($I1198)))</f>
        <v/>
      </c>
      <c r="Q1198" s="17" t="str">
        <f aca="false">IF($C1198="","",MAX(1,N(商品マスタ!$K1197)))</f>
        <v/>
      </c>
      <c r="R1198" s="39" t="str">
        <f aca="false">IF($C1198="","",IF(N($P1198)/N($Q1198)&lt;=0,"",ROUNDUP(N($P1198)/N($Q1198),0)))</f>
        <v/>
      </c>
      <c r="S1198" s="14"/>
      <c r="T1198" s="40" t="str">
        <f aca="false">IF($C1198="","",N(商品マスタ!$M1197))</f>
        <v/>
      </c>
      <c r="U1198" s="40" t="str">
        <f aca="false">IF($S1198="","",N($S1198)*N($T1198))</f>
        <v/>
      </c>
      <c r="V1198" s="18"/>
    </row>
    <row r="1199" customFormat="false" ht="15" hidden="false" customHeight="false" outlineLevel="0" collapsed="false">
      <c r="B1199" s="12" t="n">
        <v>1193</v>
      </c>
      <c r="C1199" s="36" t="str">
        <f aca="false">IF(商品マスタ!$C1198="","",商品マスタ!$C1198)</f>
        <v/>
      </c>
      <c r="D1199" s="12" t="str">
        <f aca="false">IF($C1199="","",商品マスタ!$D1198)</f>
        <v/>
      </c>
      <c r="E1199" s="12" t="str">
        <f aca="false">IF($C1199="","",商品マスタ!$G1198)</f>
        <v/>
      </c>
      <c r="F1199" s="12" t="str">
        <f aca="false">IF($C1199="","",IF(商品マスタ!$P1198="","理論",商品マスタ!$P1198))</f>
        <v/>
      </c>
      <c r="G1199" s="17" t="str">
        <f aca="false">IF($C1199="","",N(商品マスタ!$H1198))</f>
        <v/>
      </c>
      <c r="H1199" s="14"/>
      <c r="I1199" s="17" t="str">
        <f aca="false">IF($C1199="","",N($H1199)*N(商品マスタ!$N1198))</f>
        <v/>
      </c>
      <c r="J1199" s="17" t="str">
        <f aca="false">IF($C1199="","",N($I1199)-N($G1199))</f>
        <v/>
      </c>
      <c r="K1199" s="37" t="str">
        <f aca="false">IF($C1199="","",N(商品マスタ!$I1198))</f>
        <v/>
      </c>
      <c r="L1199" s="17" t="str">
        <f aca="false">IF($C1199="","",MAX(1,N(商品マスタ!$J1198)))</f>
        <v/>
      </c>
      <c r="M1199" s="38" t="str">
        <f aca="false">IF($C1199="","",N(TOP!$C$16)*N($K1199))</f>
        <v/>
      </c>
      <c r="N1199" s="17" t="str">
        <f aca="false">IF($C1199="","",ROUNDUP(N($M1199)/N($L1199),0))</f>
        <v/>
      </c>
      <c r="O1199" s="17" t="str">
        <f aca="false">IF($C1199="","",N(商品マスタ!$R1198))</f>
        <v/>
      </c>
      <c r="P1199" s="17" t="str">
        <f aca="false">IF($C1199="","",IF($F1199="理論",(N($O1199)+N($N1199))-N($G1199),(N($O1199)+N($N1199))-N($I1199)))</f>
        <v/>
      </c>
      <c r="Q1199" s="17" t="str">
        <f aca="false">IF($C1199="","",MAX(1,N(商品マスタ!$K1198)))</f>
        <v/>
      </c>
      <c r="R1199" s="39" t="str">
        <f aca="false">IF($C1199="","",IF(N($P1199)/N($Q1199)&lt;=0,"",ROUNDUP(N($P1199)/N($Q1199),0)))</f>
        <v/>
      </c>
      <c r="S1199" s="14"/>
      <c r="T1199" s="40" t="str">
        <f aca="false">IF($C1199="","",N(商品マスタ!$M1198))</f>
        <v/>
      </c>
      <c r="U1199" s="40" t="str">
        <f aca="false">IF($S1199="","",N($S1199)*N($T1199))</f>
        <v/>
      </c>
      <c r="V1199" s="18"/>
    </row>
    <row r="1200" customFormat="false" ht="15" hidden="false" customHeight="false" outlineLevel="0" collapsed="false">
      <c r="B1200" s="12" t="n">
        <v>1194</v>
      </c>
      <c r="C1200" s="36" t="str">
        <f aca="false">IF(商品マスタ!$C1199="","",商品マスタ!$C1199)</f>
        <v/>
      </c>
      <c r="D1200" s="12" t="str">
        <f aca="false">IF($C1200="","",商品マスタ!$D1199)</f>
        <v/>
      </c>
      <c r="E1200" s="12" t="str">
        <f aca="false">IF($C1200="","",商品マスタ!$G1199)</f>
        <v/>
      </c>
      <c r="F1200" s="12" t="str">
        <f aca="false">IF($C1200="","",IF(商品マスタ!$P1199="","理論",商品マスタ!$P1199))</f>
        <v/>
      </c>
      <c r="G1200" s="17" t="str">
        <f aca="false">IF($C1200="","",N(商品マスタ!$H1199))</f>
        <v/>
      </c>
      <c r="H1200" s="14"/>
      <c r="I1200" s="17" t="str">
        <f aca="false">IF($C1200="","",N($H1200)*N(商品マスタ!$N1199))</f>
        <v/>
      </c>
      <c r="J1200" s="17" t="str">
        <f aca="false">IF($C1200="","",N($I1200)-N($G1200))</f>
        <v/>
      </c>
      <c r="K1200" s="37" t="str">
        <f aca="false">IF($C1200="","",N(商品マスタ!$I1199))</f>
        <v/>
      </c>
      <c r="L1200" s="17" t="str">
        <f aca="false">IF($C1200="","",MAX(1,N(商品マスタ!$J1199)))</f>
        <v/>
      </c>
      <c r="M1200" s="38" t="str">
        <f aca="false">IF($C1200="","",N(TOP!$C$16)*N($K1200))</f>
        <v/>
      </c>
      <c r="N1200" s="17" t="str">
        <f aca="false">IF($C1200="","",ROUNDUP(N($M1200)/N($L1200),0))</f>
        <v/>
      </c>
      <c r="O1200" s="17" t="str">
        <f aca="false">IF($C1200="","",N(商品マスタ!$R1199))</f>
        <v/>
      </c>
      <c r="P1200" s="17" t="str">
        <f aca="false">IF($C1200="","",IF($F1200="理論",(N($O1200)+N($N1200))-N($G1200),(N($O1200)+N($N1200))-N($I1200)))</f>
        <v/>
      </c>
      <c r="Q1200" s="17" t="str">
        <f aca="false">IF($C1200="","",MAX(1,N(商品マスタ!$K1199)))</f>
        <v/>
      </c>
      <c r="R1200" s="39" t="str">
        <f aca="false">IF($C1200="","",IF(N($P1200)/N($Q1200)&lt;=0,"",ROUNDUP(N($P1200)/N($Q1200),0)))</f>
        <v/>
      </c>
      <c r="S1200" s="14"/>
      <c r="T1200" s="40" t="str">
        <f aca="false">IF($C1200="","",N(商品マスタ!$M1199))</f>
        <v/>
      </c>
      <c r="U1200" s="40" t="str">
        <f aca="false">IF($S1200="","",N($S1200)*N($T1200))</f>
        <v/>
      </c>
      <c r="V1200" s="18"/>
    </row>
    <row r="1201" customFormat="false" ht="15" hidden="false" customHeight="false" outlineLevel="0" collapsed="false">
      <c r="B1201" s="12" t="n">
        <v>1195</v>
      </c>
      <c r="C1201" s="36" t="str">
        <f aca="false">IF(商品マスタ!$C1200="","",商品マスタ!$C1200)</f>
        <v/>
      </c>
      <c r="D1201" s="12" t="str">
        <f aca="false">IF($C1201="","",商品マスタ!$D1200)</f>
        <v/>
      </c>
      <c r="E1201" s="12" t="str">
        <f aca="false">IF($C1201="","",商品マスタ!$G1200)</f>
        <v/>
      </c>
      <c r="F1201" s="12" t="str">
        <f aca="false">IF($C1201="","",IF(商品マスタ!$P1200="","理論",商品マスタ!$P1200))</f>
        <v/>
      </c>
      <c r="G1201" s="17" t="str">
        <f aca="false">IF($C1201="","",N(商品マスタ!$H1200))</f>
        <v/>
      </c>
      <c r="H1201" s="14"/>
      <c r="I1201" s="17" t="str">
        <f aca="false">IF($C1201="","",N($H1201)*N(商品マスタ!$N1200))</f>
        <v/>
      </c>
      <c r="J1201" s="17" t="str">
        <f aca="false">IF($C1201="","",N($I1201)-N($G1201))</f>
        <v/>
      </c>
      <c r="K1201" s="37" t="str">
        <f aca="false">IF($C1201="","",N(商品マスタ!$I1200))</f>
        <v/>
      </c>
      <c r="L1201" s="17" t="str">
        <f aca="false">IF($C1201="","",MAX(1,N(商品マスタ!$J1200)))</f>
        <v/>
      </c>
      <c r="M1201" s="38" t="str">
        <f aca="false">IF($C1201="","",N(TOP!$C$16)*N($K1201))</f>
        <v/>
      </c>
      <c r="N1201" s="17" t="str">
        <f aca="false">IF($C1201="","",ROUNDUP(N($M1201)/N($L1201),0))</f>
        <v/>
      </c>
      <c r="O1201" s="17" t="str">
        <f aca="false">IF($C1201="","",N(商品マスタ!$R1200))</f>
        <v/>
      </c>
      <c r="P1201" s="17" t="str">
        <f aca="false">IF($C1201="","",IF($F1201="理論",(N($O1201)+N($N1201))-N($G1201),(N($O1201)+N($N1201))-N($I1201)))</f>
        <v/>
      </c>
      <c r="Q1201" s="17" t="str">
        <f aca="false">IF($C1201="","",MAX(1,N(商品マスタ!$K1200)))</f>
        <v/>
      </c>
      <c r="R1201" s="39" t="str">
        <f aca="false">IF($C1201="","",IF(N($P1201)/N($Q1201)&lt;=0,"",ROUNDUP(N($P1201)/N($Q1201),0)))</f>
        <v/>
      </c>
      <c r="S1201" s="14"/>
      <c r="T1201" s="40" t="str">
        <f aca="false">IF($C1201="","",N(商品マスタ!$M1200))</f>
        <v/>
      </c>
      <c r="U1201" s="40" t="str">
        <f aca="false">IF($S1201="","",N($S1201)*N($T1201))</f>
        <v/>
      </c>
      <c r="V1201" s="18"/>
    </row>
    <row r="1202" customFormat="false" ht="15" hidden="false" customHeight="false" outlineLevel="0" collapsed="false">
      <c r="B1202" s="12" t="n">
        <v>1196</v>
      </c>
      <c r="C1202" s="36" t="str">
        <f aca="false">IF(商品マスタ!$C1201="","",商品マスタ!$C1201)</f>
        <v/>
      </c>
      <c r="D1202" s="12" t="str">
        <f aca="false">IF($C1202="","",商品マスタ!$D1201)</f>
        <v/>
      </c>
      <c r="E1202" s="12" t="str">
        <f aca="false">IF($C1202="","",商品マスタ!$G1201)</f>
        <v/>
      </c>
      <c r="F1202" s="12" t="str">
        <f aca="false">IF($C1202="","",IF(商品マスタ!$P1201="","理論",商品マスタ!$P1201))</f>
        <v/>
      </c>
      <c r="G1202" s="17" t="str">
        <f aca="false">IF($C1202="","",N(商品マスタ!$H1201))</f>
        <v/>
      </c>
      <c r="H1202" s="14"/>
      <c r="I1202" s="17" t="str">
        <f aca="false">IF($C1202="","",N($H1202)*N(商品マスタ!$N1201))</f>
        <v/>
      </c>
      <c r="J1202" s="17" t="str">
        <f aca="false">IF($C1202="","",N($I1202)-N($G1202))</f>
        <v/>
      </c>
      <c r="K1202" s="37" t="str">
        <f aca="false">IF($C1202="","",N(商品マスタ!$I1201))</f>
        <v/>
      </c>
      <c r="L1202" s="17" t="str">
        <f aca="false">IF($C1202="","",MAX(1,N(商品マスタ!$J1201)))</f>
        <v/>
      </c>
      <c r="M1202" s="38" t="str">
        <f aca="false">IF($C1202="","",N(TOP!$C$16)*N($K1202))</f>
        <v/>
      </c>
      <c r="N1202" s="17" t="str">
        <f aca="false">IF($C1202="","",ROUNDUP(N($M1202)/N($L1202),0))</f>
        <v/>
      </c>
      <c r="O1202" s="17" t="str">
        <f aca="false">IF($C1202="","",N(商品マスタ!$R1201))</f>
        <v/>
      </c>
      <c r="P1202" s="17" t="str">
        <f aca="false">IF($C1202="","",IF($F1202="理論",(N($O1202)+N($N1202))-N($G1202),(N($O1202)+N($N1202))-N($I1202)))</f>
        <v/>
      </c>
      <c r="Q1202" s="17" t="str">
        <f aca="false">IF($C1202="","",MAX(1,N(商品マスタ!$K1201)))</f>
        <v/>
      </c>
      <c r="R1202" s="39" t="str">
        <f aca="false">IF($C1202="","",IF(N($P1202)/N($Q1202)&lt;=0,"",ROUNDUP(N($P1202)/N($Q1202),0)))</f>
        <v/>
      </c>
      <c r="S1202" s="14"/>
      <c r="T1202" s="40" t="str">
        <f aca="false">IF($C1202="","",N(商品マスタ!$M1201))</f>
        <v/>
      </c>
      <c r="U1202" s="40" t="str">
        <f aca="false">IF($S1202="","",N($S1202)*N($T1202))</f>
        <v/>
      </c>
      <c r="V1202" s="18"/>
    </row>
    <row r="1203" customFormat="false" ht="15" hidden="false" customHeight="false" outlineLevel="0" collapsed="false">
      <c r="B1203" s="12" t="n">
        <v>1197</v>
      </c>
      <c r="C1203" s="36" t="str">
        <f aca="false">IF(商品マスタ!$C1202="","",商品マスタ!$C1202)</f>
        <v/>
      </c>
      <c r="D1203" s="12" t="str">
        <f aca="false">IF($C1203="","",商品マスタ!$D1202)</f>
        <v/>
      </c>
      <c r="E1203" s="12" t="str">
        <f aca="false">IF($C1203="","",商品マスタ!$G1202)</f>
        <v/>
      </c>
      <c r="F1203" s="12" t="str">
        <f aca="false">IF($C1203="","",IF(商品マスタ!$P1202="","理論",商品マスタ!$P1202))</f>
        <v/>
      </c>
      <c r="G1203" s="17" t="str">
        <f aca="false">IF($C1203="","",N(商品マスタ!$H1202))</f>
        <v/>
      </c>
      <c r="H1203" s="14"/>
      <c r="I1203" s="17" t="str">
        <f aca="false">IF($C1203="","",N($H1203)*N(商品マスタ!$N1202))</f>
        <v/>
      </c>
      <c r="J1203" s="17" t="str">
        <f aca="false">IF($C1203="","",N($I1203)-N($G1203))</f>
        <v/>
      </c>
      <c r="K1203" s="37" t="str">
        <f aca="false">IF($C1203="","",N(商品マスタ!$I1202))</f>
        <v/>
      </c>
      <c r="L1203" s="17" t="str">
        <f aca="false">IF($C1203="","",MAX(1,N(商品マスタ!$J1202)))</f>
        <v/>
      </c>
      <c r="M1203" s="38" t="str">
        <f aca="false">IF($C1203="","",N(TOP!$C$16)*N($K1203))</f>
        <v/>
      </c>
      <c r="N1203" s="17" t="str">
        <f aca="false">IF($C1203="","",ROUNDUP(N($M1203)/N($L1203),0))</f>
        <v/>
      </c>
      <c r="O1203" s="17" t="str">
        <f aca="false">IF($C1203="","",N(商品マスタ!$R1202))</f>
        <v/>
      </c>
      <c r="P1203" s="17" t="str">
        <f aca="false">IF($C1203="","",IF($F1203="理論",(N($O1203)+N($N1203))-N($G1203),(N($O1203)+N($N1203))-N($I1203)))</f>
        <v/>
      </c>
      <c r="Q1203" s="17" t="str">
        <f aca="false">IF($C1203="","",MAX(1,N(商品マスタ!$K1202)))</f>
        <v/>
      </c>
      <c r="R1203" s="39" t="str">
        <f aca="false">IF($C1203="","",IF(N($P1203)/N($Q1203)&lt;=0,"",ROUNDUP(N($P1203)/N($Q1203),0)))</f>
        <v/>
      </c>
      <c r="S1203" s="14"/>
      <c r="T1203" s="40" t="str">
        <f aca="false">IF($C1203="","",N(商品マスタ!$M1202))</f>
        <v/>
      </c>
      <c r="U1203" s="40" t="str">
        <f aca="false">IF($S1203="","",N($S1203)*N($T1203))</f>
        <v/>
      </c>
      <c r="V1203" s="18"/>
    </row>
    <row r="1204" customFormat="false" ht="15" hidden="false" customHeight="false" outlineLevel="0" collapsed="false">
      <c r="B1204" s="12" t="n">
        <v>1198</v>
      </c>
      <c r="C1204" s="36" t="str">
        <f aca="false">IF(商品マスタ!$C1203="","",商品マスタ!$C1203)</f>
        <v/>
      </c>
      <c r="D1204" s="12" t="str">
        <f aca="false">IF($C1204="","",商品マスタ!$D1203)</f>
        <v/>
      </c>
      <c r="E1204" s="12" t="str">
        <f aca="false">IF($C1204="","",商品マスタ!$G1203)</f>
        <v/>
      </c>
      <c r="F1204" s="12" t="str">
        <f aca="false">IF($C1204="","",IF(商品マスタ!$P1203="","理論",商品マスタ!$P1203))</f>
        <v/>
      </c>
      <c r="G1204" s="17" t="str">
        <f aca="false">IF($C1204="","",N(商品マスタ!$H1203))</f>
        <v/>
      </c>
      <c r="H1204" s="14"/>
      <c r="I1204" s="17" t="str">
        <f aca="false">IF($C1204="","",N($H1204)*N(商品マスタ!$N1203))</f>
        <v/>
      </c>
      <c r="J1204" s="17" t="str">
        <f aca="false">IF($C1204="","",N($I1204)-N($G1204))</f>
        <v/>
      </c>
      <c r="K1204" s="37" t="str">
        <f aca="false">IF($C1204="","",N(商品マスタ!$I1203))</f>
        <v/>
      </c>
      <c r="L1204" s="17" t="str">
        <f aca="false">IF($C1204="","",MAX(1,N(商品マスタ!$J1203)))</f>
        <v/>
      </c>
      <c r="M1204" s="38" t="str">
        <f aca="false">IF($C1204="","",N(TOP!$C$16)*N($K1204))</f>
        <v/>
      </c>
      <c r="N1204" s="17" t="str">
        <f aca="false">IF($C1204="","",ROUNDUP(N($M1204)/N($L1204),0))</f>
        <v/>
      </c>
      <c r="O1204" s="17" t="str">
        <f aca="false">IF($C1204="","",N(商品マスタ!$R1203))</f>
        <v/>
      </c>
      <c r="P1204" s="17" t="str">
        <f aca="false">IF($C1204="","",IF($F1204="理論",(N($O1204)+N($N1204))-N($G1204),(N($O1204)+N($N1204))-N($I1204)))</f>
        <v/>
      </c>
      <c r="Q1204" s="17" t="str">
        <f aca="false">IF($C1204="","",MAX(1,N(商品マスタ!$K1203)))</f>
        <v/>
      </c>
      <c r="R1204" s="39" t="str">
        <f aca="false">IF($C1204="","",IF(N($P1204)/N($Q1204)&lt;=0,"",ROUNDUP(N($P1204)/N($Q1204),0)))</f>
        <v/>
      </c>
      <c r="S1204" s="14"/>
      <c r="T1204" s="40" t="str">
        <f aca="false">IF($C1204="","",N(商品マスタ!$M1203))</f>
        <v/>
      </c>
      <c r="U1204" s="40" t="str">
        <f aca="false">IF($S1204="","",N($S1204)*N($T1204))</f>
        <v/>
      </c>
      <c r="V1204" s="18"/>
    </row>
    <row r="1205" customFormat="false" ht="15" hidden="false" customHeight="false" outlineLevel="0" collapsed="false">
      <c r="B1205" s="12" t="n">
        <v>1199</v>
      </c>
      <c r="C1205" s="36" t="str">
        <f aca="false">IF(商品マスタ!$C1204="","",商品マスタ!$C1204)</f>
        <v/>
      </c>
      <c r="D1205" s="12" t="str">
        <f aca="false">IF($C1205="","",商品マスタ!$D1204)</f>
        <v/>
      </c>
      <c r="E1205" s="12" t="str">
        <f aca="false">IF($C1205="","",商品マスタ!$G1204)</f>
        <v/>
      </c>
      <c r="F1205" s="12" t="str">
        <f aca="false">IF($C1205="","",IF(商品マスタ!$P1204="","理論",商品マスタ!$P1204))</f>
        <v/>
      </c>
      <c r="G1205" s="17" t="str">
        <f aca="false">IF($C1205="","",N(商品マスタ!$H1204))</f>
        <v/>
      </c>
      <c r="H1205" s="14"/>
      <c r="I1205" s="17" t="str">
        <f aca="false">IF($C1205="","",N($H1205)*N(商品マスタ!$N1204))</f>
        <v/>
      </c>
      <c r="J1205" s="17" t="str">
        <f aca="false">IF($C1205="","",N($I1205)-N($G1205))</f>
        <v/>
      </c>
      <c r="K1205" s="37" t="str">
        <f aca="false">IF($C1205="","",N(商品マスタ!$I1204))</f>
        <v/>
      </c>
      <c r="L1205" s="17" t="str">
        <f aca="false">IF($C1205="","",MAX(1,N(商品マスタ!$J1204)))</f>
        <v/>
      </c>
      <c r="M1205" s="38" t="str">
        <f aca="false">IF($C1205="","",N(TOP!$C$16)*N($K1205))</f>
        <v/>
      </c>
      <c r="N1205" s="17" t="str">
        <f aca="false">IF($C1205="","",ROUNDUP(N($M1205)/N($L1205),0))</f>
        <v/>
      </c>
      <c r="O1205" s="17" t="str">
        <f aca="false">IF($C1205="","",N(商品マスタ!$R1204))</f>
        <v/>
      </c>
      <c r="P1205" s="17" t="str">
        <f aca="false">IF($C1205="","",IF($F1205="理論",(N($O1205)+N($N1205))-N($G1205),(N($O1205)+N($N1205))-N($I1205)))</f>
        <v/>
      </c>
      <c r="Q1205" s="17" t="str">
        <f aca="false">IF($C1205="","",MAX(1,N(商品マスタ!$K1204)))</f>
        <v/>
      </c>
      <c r="R1205" s="39" t="str">
        <f aca="false">IF($C1205="","",IF(N($P1205)/N($Q1205)&lt;=0,"",ROUNDUP(N($P1205)/N($Q1205),0)))</f>
        <v/>
      </c>
      <c r="S1205" s="14"/>
      <c r="T1205" s="40" t="str">
        <f aca="false">IF($C1205="","",N(商品マスタ!$M1204))</f>
        <v/>
      </c>
      <c r="U1205" s="40" t="str">
        <f aca="false">IF($S1205="","",N($S1205)*N($T1205))</f>
        <v/>
      </c>
      <c r="V1205" s="18"/>
    </row>
    <row r="1206" customFormat="false" ht="15" hidden="false" customHeight="false" outlineLevel="0" collapsed="false">
      <c r="B1206" s="12" t="n">
        <v>1200</v>
      </c>
      <c r="C1206" s="36" t="str">
        <f aca="false">IF(商品マスタ!$C1205="","",商品マスタ!$C1205)</f>
        <v/>
      </c>
      <c r="D1206" s="12" t="str">
        <f aca="false">IF($C1206="","",商品マスタ!$D1205)</f>
        <v/>
      </c>
      <c r="E1206" s="12" t="str">
        <f aca="false">IF($C1206="","",商品マスタ!$G1205)</f>
        <v/>
      </c>
      <c r="F1206" s="12" t="str">
        <f aca="false">IF($C1206="","",IF(商品マスタ!$P1205="","理論",商品マスタ!$P1205))</f>
        <v/>
      </c>
      <c r="G1206" s="17" t="str">
        <f aca="false">IF($C1206="","",N(商品マスタ!$H1205))</f>
        <v/>
      </c>
      <c r="H1206" s="14"/>
      <c r="I1206" s="17" t="str">
        <f aca="false">IF($C1206="","",N($H1206)*N(商品マスタ!$N1205))</f>
        <v/>
      </c>
      <c r="J1206" s="17" t="str">
        <f aca="false">IF($C1206="","",N($I1206)-N($G1206))</f>
        <v/>
      </c>
      <c r="K1206" s="37" t="str">
        <f aca="false">IF($C1206="","",N(商品マスタ!$I1205))</f>
        <v/>
      </c>
      <c r="L1206" s="17" t="str">
        <f aca="false">IF($C1206="","",MAX(1,N(商品マスタ!$J1205)))</f>
        <v/>
      </c>
      <c r="M1206" s="38" t="str">
        <f aca="false">IF($C1206="","",N(TOP!$C$16)*N($K1206))</f>
        <v/>
      </c>
      <c r="N1206" s="17" t="str">
        <f aca="false">IF($C1206="","",ROUNDUP(N($M1206)/N($L1206),0))</f>
        <v/>
      </c>
      <c r="O1206" s="17" t="str">
        <f aca="false">IF($C1206="","",N(商品マスタ!$R1205))</f>
        <v/>
      </c>
      <c r="P1206" s="17" t="str">
        <f aca="false">IF($C1206="","",IF($F1206="理論",(N($O1206)+N($N1206))-N($G1206),(N($O1206)+N($N1206))-N($I1206)))</f>
        <v/>
      </c>
      <c r="Q1206" s="17" t="str">
        <f aca="false">IF($C1206="","",MAX(1,N(商品マスタ!$K1205)))</f>
        <v/>
      </c>
      <c r="R1206" s="39" t="str">
        <f aca="false">IF($C1206="","",IF(N($P1206)/N($Q1206)&lt;=0,"",ROUNDUP(N($P1206)/N($Q1206),0)))</f>
        <v/>
      </c>
      <c r="S1206" s="14"/>
      <c r="T1206" s="40" t="str">
        <f aca="false">IF($C1206="","",N(商品マスタ!$M1205))</f>
        <v/>
      </c>
      <c r="U1206" s="40" t="str">
        <f aca="false">IF($S1206="","",N($S1206)*N($T1206))</f>
        <v/>
      </c>
      <c r="V1206" s="18"/>
    </row>
    <row r="1207" customFormat="false" ht="15" hidden="false" customHeight="false" outlineLevel="0" collapsed="false">
      <c r="B1207" s="12" t="n">
        <v>1201</v>
      </c>
      <c r="C1207" s="36" t="str">
        <f aca="false">IF(商品マスタ!$C1206="","",商品マスタ!$C1206)</f>
        <v/>
      </c>
      <c r="D1207" s="12" t="str">
        <f aca="false">IF($C1207="","",商品マスタ!$D1206)</f>
        <v/>
      </c>
      <c r="E1207" s="12" t="str">
        <f aca="false">IF($C1207="","",商品マスタ!$G1206)</f>
        <v/>
      </c>
      <c r="F1207" s="12" t="str">
        <f aca="false">IF($C1207="","",IF(商品マスタ!$P1206="","理論",商品マスタ!$P1206))</f>
        <v/>
      </c>
      <c r="G1207" s="17" t="str">
        <f aca="false">IF($C1207="","",N(商品マスタ!$H1206))</f>
        <v/>
      </c>
      <c r="H1207" s="14"/>
      <c r="I1207" s="17" t="str">
        <f aca="false">IF($C1207="","",N($H1207)*N(商品マスタ!$N1206))</f>
        <v/>
      </c>
      <c r="J1207" s="17" t="str">
        <f aca="false">IF($C1207="","",N($I1207)-N($G1207))</f>
        <v/>
      </c>
      <c r="K1207" s="37" t="str">
        <f aca="false">IF($C1207="","",N(商品マスタ!$I1206))</f>
        <v/>
      </c>
      <c r="L1207" s="17" t="str">
        <f aca="false">IF($C1207="","",MAX(1,N(商品マスタ!$J1206)))</f>
        <v/>
      </c>
      <c r="M1207" s="38" t="str">
        <f aca="false">IF($C1207="","",N(TOP!$C$16)*N($K1207))</f>
        <v/>
      </c>
      <c r="N1207" s="17" t="str">
        <f aca="false">IF($C1207="","",ROUNDUP(N($M1207)/N($L1207),0))</f>
        <v/>
      </c>
      <c r="O1207" s="17" t="str">
        <f aca="false">IF($C1207="","",N(商品マスタ!$R1206))</f>
        <v/>
      </c>
      <c r="P1207" s="17" t="str">
        <f aca="false">IF($C1207="","",IF($F1207="理論",(N($O1207)+N($N1207))-N($G1207),(N($O1207)+N($N1207))-N($I1207)))</f>
        <v/>
      </c>
      <c r="Q1207" s="17" t="str">
        <f aca="false">IF($C1207="","",MAX(1,N(商品マスタ!$K1206)))</f>
        <v/>
      </c>
      <c r="R1207" s="39" t="str">
        <f aca="false">IF($C1207="","",IF(N($P1207)/N($Q1207)&lt;=0,"",ROUNDUP(N($P1207)/N($Q1207),0)))</f>
        <v/>
      </c>
      <c r="S1207" s="14"/>
      <c r="T1207" s="40" t="str">
        <f aca="false">IF($C1207="","",N(商品マスタ!$M1206))</f>
        <v/>
      </c>
      <c r="U1207" s="40" t="str">
        <f aca="false">IF($S1207="","",N($S1207)*N($T1207))</f>
        <v/>
      </c>
      <c r="V1207" s="18"/>
    </row>
    <row r="1208" customFormat="false" ht="15" hidden="false" customHeight="false" outlineLevel="0" collapsed="false">
      <c r="B1208" s="12" t="n">
        <v>1202</v>
      </c>
      <c r="C1208" s="36" t="str">
        <f aca="false">IF(商品マスタ!$C1207="","",商品マスタ!$C1207)</f>
        <v/>
      </c>
      <c r="D1208" s="12" t="str">
        <f aca="false">IF($C1208="","",商品マスタ!$D1207)</f>
        <v/>
      </c>
      <c r="E1208" s="12" t="str">
        <f aca="false">IF($C1208="","",商品マスタ!$G1207)</f>
        <v/>
      </c>
      <c r="F1208" s="12" t="str">
        <f aca="false">IF($C1208="","",IF(商品マスタ!$P1207="","理論",商品マスタ!$P1207))</f>
        <v/>
      </c>
      <c r="G1208" s="17" t="str">
        <f aca="false">IF($C1208="","",N(商品マスタ!$H1207))</f>
        <v/>
      </c>
      <c r="H1208" s="14"/>
      <c r="I1208" s="17" t="str">
        <f aca="false">IF($C1208="","",N($H1208)*N(商品マスタ!$N1207))</f>
        <v/>
      </c>
      <c r="J1208" s="17" t="str">
        <f aca="false">IF($C1208="","",N($I1208)-N($G1208))</f>
        <v/>
      </c>
      <c r="K1208" s="37" t="str">
        <f aca="false">IF($C1208="","",N(商品マスタ!$I1207))</f>
        <v/>
      </c>
      <c r="L1208" s="17" t="str">
        <f aca="false">IF($C1208="","",MAX(1,N(商品マスタ!$J1207)))</f>
        <v/>
      </c>
      <c r="M1208" s="38" t="str">
        <f aca="false">IF($C1208="","",N(TOP!$C$16)*N($K1208))</f>
        <v/>
      </c>
      <c r="N1208" s="17" t="str">
        <f aca="false">IF($C1208="","",ROUNDUP(N($M1208)/N($L1208),0))</f>
        <v/>
      </c>
      <c r="O1208" s="17" t="str">
        <f aca="false">IF($C1208="","",N(商品マスタ!$R1207))</f>
        <v/>
      </c>
      <c r="P1208" s="17" t="str">
        <f aca="false">IF($C1208="","",IF($F1208="理論",(N($O1208)+N($N1208))-N($G1208),(N($O1208)+N($N1208))-N($I1208)))</f>
        <v/>
      </c>
      <c r="Q1208" s="17" t="str">
        <f aca="false">IF($C1208="","",MAX(1,N(商品マスタ!$K1207)))</f>
        <v/>
      </c>
      <c r="R1208" s="39" t="str">
        <f aca="false">IF($C1208="","",IF(N($P1208)/N($Q1208)&lt;=0,"",ROUNDUP(N($P1208)/N($Q1208),0)))</f>
        <v/>
      </c>
      <c r="S1208" s="14"/>
      <c r="T1208" s="40" t="str">
        <f aca="false">IF($C1208="","",N(商品マスタ!$M1207))</f>
        <v/>
      </c>
      <c r="U1208" s="40" t="str">
        <f aca="false">IF($S1208="","",N($S1208)*N($T1208))</f>
        <v/>
      </c>
      <c r="V1208" s="18"/>
    </row>
    <row r="1209" customFormat="false" ht="15" hidden="false" customHeight="false" outlineLevel="0" collapsed="false">
      <c r="B1209" s="12" t="n">
        <v>1203</v>
      </c>
      <c r="C1209" s="36" t="str">
        <f aca="false">IF(商品マスタ!$C1208="","",商品マスタ!$C1208)</f>
        <v/>
      </c>
      <c r="D1209" s="12" t="str">
        <f aca="false">IF($C1209="","",商品マスタ!$D1208)</f>
        <v/>
      </c>
      <c r="E1209" s="12" t="str">
        <f aca="false">IF($C1209="","",商品マスタ!$G1208)</f>
        <v/>
      </c>
      <c r="F1209" s="12" t="str">
        <f aca="false">IF($C1209="","",IF(商品マスタ!$P1208="","理論",商品マスタ!$P1208))</f>
        <v/>
      </c>
      <c r="G1209" s="17" t="str">
        <f aca="false">IF($C1209="","",N(商品マスタ!$H1208))</f>
        <v/>
      </c>
      <c r="H1209" s="14"/>
      <c r="I1209" s="17" t="str">
        <f aca="false">IF($C1209="","",N($H1209)*N(商品マスタ!$N1208))</f>
        <v/>
      </c>
      <c r="J1209" s="17" t="str">
        <f aca="false">IF($C1209="","",N($I1209)-N($G1209))</f>
        <v/>
      </c>
      <c r="K1209" s="37" t="str">
        <f aca="false">IF($C1209="","",N(商品マスタ!$I1208))</f>
        <v/>
      </c>
      <c r="L1209" s="17" t="str">
        <f aca="false">IF($C1209="","",MAX(1,N(商品マスタ!$J1208)))</f>
        <v/>
      </c>
      <c r="M1209" s="38" t="str">
        <f aca="false">IF($C1209="","",N(TOP!$C$16)*N($K1209))</f>
        <v/>
      </c>
      <c r="N1209" s="17" t="str">
        <f aca="false">IF($C1209="","",ROUNDUP(N($M1209)/N($L1209),0))</f>
        <v/>
      </c>
      <c r="O1209" s="17" t="str">
        <f aca="false">IF($C1209="","",N(商品マスタ!$R1208))</f>
        <v/>
      </c>
      <c r="P1209" s="17" t="str">
        <f aca="false">IF($C1209="","",IF($F1209="理論",(N($O1209)+N($N1209))-N($G1209),(N($O1209)+N($N1209))-N($I1209)))</f>
        <v/>
      </c>
      <c r="Q1209" s="17" t="str">
        <f aca="false">IF($C1209="","",MAX(1,N(商品マスタ!$K1208)))</f>
        <v/>
      </c>
      <c r="R1209" s="39" t="str">
        <f aca="false">IF($C1209="","",IF(N($P1209)/N($Q1209)&lt;=0,"",ROUNDUP(N($P1209)/N($Q1209),0)))</f>
        <v/>
      </c>
      <c r="S1209" s="14"/>
      <c r="T1209" s="40" t="str">
        <f aca="false">IF($C1209="","",N(商品マスタ!$M1208))</f>
        <v/>
      </c>
      <c r="U1209" s="40" t="str">
        <f aca="false">IF($S1209="","",N($S1209)*N($T1209))</f>
        <v/>
      </c>
      <c r="V1209" s="18"/>
    </row>
    <row r="1210" customFormat="false" ht="15" hidden="false" customHeight="false" outlineLevel="0" collapsed="false">
      <c r="B1210" s="12" t="n">
        <v>1204</v>
      </c>
      <c r="C1210" s="36" t="str">
        <f aca="false">IF(商品マスタ!$C1209="","",商品マスタ!$C1209)</f>
        <v/>
      </c>
      <c r="D1210" s="12" t="str">
        <f aca="false">IF($C1210="","",商品マスタ!$D1209)</f>
        <v/>
      </c>
      <c r="E1210" s="12" t="str">
        <f aca="false">IF($C1210="","",商品マスタ!$G1209)</f>
        <v/>
      </c>
      <c r="F1210" s="12" t="str">
        <f aca="false">IF($C1210="","",IF(商品マスタ!$P1209="","理論",商品マスタ!$P1209))</f>
        <v/>
      </c>
      <c r="G1210" s="17" t="str">
        <f aca="false">IF($C1210="","",N(商品マスタ!$H1209))</f>
        <v/>
      </c>
      <c r="H1210" s="14"/>
      <c r="I1210" s="17" t="str">
        <f aca="false">IF($C1210="","",N($H1210)*N(商品マスタ!$N1209))</f>
        <v/>
      </c>
      <c r="J1210" s="17" t="str">
        <f aca="false">IF($C1210="","",N($I1210)-N($G1210))</f>
        <v/>
      </c>
      <c r="K1210" s="37" t="str">
        <f aca="false">IF($C1210="","",N(商品マスタ!$I1209))</f>
        <v/>
      </c>
      <c r="L1210" s="17" t="str">
        <f aca="false">IF($C1210="","",MAX(1,N(商品マスタ!$J1209)))</f>
        <v/>
      </c>
      <c r="M1210" s="38" t="str">
        <f aca="false">IF($C1210="","",N(TOP!$C$16)*N($K1210))</f>
        <v/>
      </c>
      <c r="N1210" s="17" t="str">
        <f aca="false">IF($C1210="","",ROUNDUP(N($M1210)/N($L1210),0))</f>
        <v/>
      </c>
      <c r="O1210" s="17" t="str">
        <f aca="false">IF($C1210="","",N(商品マスタ!$R1209))</f>
        <v/>
      </c>
      <c r="P1210" s="17" t="str">
        <f aca="false">IF($C1210="","",IF($F1210="理論",(N($O1210)+N($N1210))-N($G1210),(N($O1210)+N($N1210))-N($I1210)))</f>
        <v/>
      </c>
      <c r="Q1210" s="17" t="str">
        <f aca="false">IF($C1210="","",MAX(1,N(商品マスタ!$K1209)))</f>
        <v/>
      </c>
      <c r="R1210" s="39" t="str">
        <f aca="false">IF($C1210="","",IF(N($P1210)/N($Q1210)&lt;=0,"",ROUNDUP(N($P1210)/N($Q1210),0)))</f>
        <v/>
      </c>
      <c r="S1210" s="14"/>
      <c r="T1210" s="40" t="str">
        <f aca="false">IF($C1210="","",N(商品マスタ!$M1209))</f>
        <v/>
      </c>
      <c r="U1210" s="40" t="str">
        <f aca="false">IF($S1210="","",N($S1210)*N($T1210))</f>
        <v/>
      </c>
      <c r="V1210" s="18"/>
    </row>
    <row r="1211" customFormat="false" ht="15" hidden="false" customHeight="false" outlineLevel="0" collapsed="false">
      <c r="B1211" s="12" t="n">
        <v>1205</v>
      </c>
      <c r="C1211" s="36" t="str">
        <f aca="false">IF(商品マスタ!$C1210="","",商品マスタ!$C1210)</f>
        <v/>
      </c>
      <c r="D1211" s="12" t="str">
        <f aca="false">IF($C1211="","",商品マスタ!$D1210)</f>
        <v/>
      </c>
      <c r="E1211" s="12" t="str">
        <f aca="false">IF($C1211="","",商品マスタ!$G1210)</f>
        <v/>
      </c>
      <c r="F1211" s="12" t="str">
        <f aca="false">IF($C1211="","",IF(商品マスタ!$P1210="","理論",商品マスタ!$P1210))</f>
        <v/>
      </c>
      <c r="G1211" s="17" t="str">
        <f aca="false">IF($C1211="","",N(商品マスタ!$H1210))</f>
        <v/>
      </c>
      <c r="H1211" s="14"/>
      <c r="I1211" s="17" t="str">
        <f aca="false">IF($C1211="","",N($H1211)*N(商品マスタ!$N1210))</f>
        <v/>
      </c>
      <c r="J1211" s="17" t="str">
        <f aca="false">IF($C1211="","",N($I1211)-N($G1211))</f>
        <v/>
      </c>
      <c r="K1211" s="37" t="str">
        <f aca="false">IF($C1211="","",N(商品マスタ!$I1210))</f>
        <v/>
      </c>
      <c r="L1211" s="17" t="str">
        <f aca="false">IF($C1211="","",MAX(1,N(商品マスタ!$J1210)))</f>
        <v/>
      </c>
      <c r="M1211" s="38" t="str">
        <f aca="false">IF($C1211="","",N(TOP!$C$16)*N($K1211))</f>
        <v/>
      </c>
      <c r="N1211" s="17" t="str">
        <f aca="false">IF($C1211="","",ROUNDUP(N($M1211)/N($L1211),0))</f>
        <v/>
      </c>
      <c r="O1211" s="17" t="str">
        <f aca="false">IF($C1211="","",N(商品マスタ!$R1210))</f>
        <v/>
      </c>
      <c r="P1211" s="17" t="str">
        <f aca="false">IF($C1211="","",IF($F1211="理論",(N($O1211)+N($N1211))-N($G1211),(N($O1211)+N($N1211))-N($I1211)))</f>
        <v/>
      </c>
      <c r="Q1211" s="17" t="str">
        <f aca="false">IF($C1211="","",MAX(1,N(商品マスタ!$K1210)))</f>
        <v/>
      </c>
      <c r="R1211" s="39" t="str">
        <f aca="false">IF($C1211="","",IF(N($P1211)/N($Q1211)&lt;=0,"",ROUNDUP(N($P1211)/N($Q1211),0)))</f>
        <v/>
      </c>
      <c r="S1211" s="14"/>
      <c r="T1211" s="40" t="str">
        <f aca="false">IF($C1211="","",N(商品マスタ!$M1210))</f>
        <v/>
      </c>
      <c r="U1211" s="40" t="str">
        <f aca="false">IF($S1211="","",N($S1211)*N($T1211))</f>
        <v/>
      </c>
      <c r="V1211" s="18"/>
    </row>
    <row r="1212" customFormat="false" ht="15" hidden="false" customHeight="false" outlineLevel="0" collapsed="false">
      <c r="B1212" s="12" t="n">
        <v>1206</v>
      </c>
      <c r="C1212" s="36" t="str">
        <f aca="false">IF(商品マスタ!$C1211="","",商品マスタ!$C1211)</f>
        <v/>
      </c>
      <c r="D1212" s="12" t="str">
        <f aca="false">IF($C1212="","",商品マスタ!$D1211)</f>
        <v/>
      </c>
      <c r="E1212" s="12" t="str">
        <f aca="false">IF($C1212="","",商品マスタ!$G1211)</f>
        <v/>
      </c>
      <c r="F1212" s="12" t="str">
        <f aca="false">IF($C1212="","",IF(商品マスタ!$P1211="","理論",商品マスタ!$P1211))</f>
        <v/>
      </c>
      <c r="G1212" s="17" t="str">
        <f aca="false">IF($C1212="","",N(商品マスタ!$H1211))</f>
        <v/>
      </c>
      <c r="H1212" s="14"/>
      <c r="I1212" s="17" t="str">
        <f aca="false">IF($C1212="","",N($H1212)*N(商品マスタ!$N1211))</f>
        <v/>
      </c>
      <c r="J1212" s="17" t="str">
        <f aca="false">IF($C1212="","",N($I1212)-N($G1212))</f>
        <v/>
      </c>
      <c r="K1212" s="37" t="str">
        <f aca="false">IF($C1212="","",N(商品マスタ!$I1211))</f>
        <v/>
      </c>
      <c r="L1212" s="17" t="str">
        <f aca="false">IF($C1212="","",MAX(1,N(商品マスタ!$J1211)))</f>
        <v/>
      </c>
      <c r="M1212" s="38" t="str">
        <f aca="false">IF($C1212="","",N(TOP!$C$16)*N($K1212))</f>
        <v/>
      </c>
      <c r="N1212" s="17" t="str">
        <f aca="false">IF($C1212="","",ROUNDUP(N($M1212)/N($L1212),0))</f>
        <v/>
      </c>
      <c r="O1212" s="17" t="str">
        <f aca="false">IF($C1212="","",N(商品マスタ!$R1211))</f>
        <v/>
      </c>
      <c r="P1212" s="17" t="str">
        <f aca="false">IF($C1212="","",IF($F1212="理論",(N($O1212)+N($N1212))-N($G1212),(N($O1212)+N($N1212))-N($I1212)))</f>
        <v/>
      </c>
      <c r="Q1212" s="17" t="str">
        <f aca="false">IF($C1212="","",MAX(1,N(商品マスタ!$K1211)))</f>
        <v/>
      </c>
      <c r="R1212" s="39" t="str">
        <f aca="false">IF($C1212="","",IF(N($P1212)/N($Q1212)&lt;=0,"",ROUNDUP(N($P1212)/N($Q1212),0)))</f>
        <v/>
      </c>
      <c r="S1212" s="14"/>
      <c r="T1212" s="40" t="str">
        <f aca="false">IF($C1212="","",N(商品マスタ!$M1211))</f>
        <v/>
      </c>
      <c r="U1212" s="40" t="str">
        <f aca="false">IF($S1212="","",N($S1212)*N($T1212))</f>
        <v/>
      </c>
      <c r="V1212" s="18"/>
    </row>
    <row r="1213" customFormat="false" ht="15" hidden="false" customHeight="false" outlineLevel="0" collapsed="false">
      <c r="B1213" s="12" t="n">
        <v>1207</v>
      </c>
      <c r="C1213" s="36" t="str">
        <f aca="false">IF(商品マスタ!$C1212="","",商品マスタ!$C1212)</f>
        <v/>
      </c>
      <c r="D1213" s="12" t="str">
        <f aca="false">IF($C1213="","",商品マスタ!$D1212)</f>
        <v/>
      </c>
      <c r="E1213" s="12" t="str">
        <f aca="false">IF($C1213="","",商品マスタ!$G1212)</f>
        <v/>
      </c>
      <c r="F1213" s="12" t="str">
        <f aca="false">IF($C1213="","",IF(商品マスタ!$P1212="","理論",商品マスタ!$P1212))</f>
        <v/>
      </c>
      <c r="G1213" s="17" t="str">
        <f aca="false">IF($C1213="","",N(商品マスタ!$H1212))</f>
        <v/>
      </c>
      <c r="H1213" s="14"/>
      <c r="I1213" s="17" t="str">
        <f aca="false">IF($C1213="","",N($H1213)*N(商品マスタ!$N1212))</f>
        <v/>
      </c>
      <c r="J1213" s="17" t="str">
        <f aca="false">IF($C1213="","",N($I1213)-N($G1213))</f>
        <v/>
      </c>
      <c r="K1213" s="37" t="str">
        <f aca="false">IF($C1213="","",N(商品マスタ!$I1212))</f>
        <v/>
      </c>
      <c r="L1213" s="17" t="str">
        <f aca="false">IF($C1213="","",MAX(1,N(商品マスタ!$J1212)))</f>
        <v/>
      </c>
      <c r="M1213" s="38" t="str">
        <f aca="false">IF($C1213="","",N(TOP!$C$16)*N($K1213))</f>
        <v/>
      </c>
      <c r="N1213" s="17" t="str">
        <f aca="false">IF($C1213="","",ROUNDUP(N($M1213)/N($L1213),0))</f>
        <v/>
      </c>
      <c r="O1213" s="17" t="str">
        <f aca="false">IF($C1213="","",N(商品マスタ!$R1212))</f>
        <v/>
      </c>
      <c r="P1213" s="17" t="str">
        <f aca="false">IF($C1213="","",IF($F1213="理論",(N($O1213)+N($N1213))-N($G1213),(N($O1213)+N($N1213))-N($I1213)))</f>
        <v/>
      </c>
      <c r="Q1213" s="17" t="str">
        <f aca="false">IF($C1213="","",MAX(1,N(商品マスタ!$K1212)))</f>
        <v/>
      </c>
      <c r="R1213" s="39" t="str">
        <f aca="false">IF($C1213="","",IF(N($P1213)/N($Q1213)&lt;=0,"",ROUNDUP(N($P1213)/N($Q1213),0)))</f>
        <v/>
      </c>
      <c r="S1213" s="14"/>
      <c r="T1213" s="40" t="str">
        <f aca="false">IF($C1213="","",N(商品マスタ!$M1212))</f>
        <v/>
      </c>
      <c r="U1213" s="40" t="str">
        <f aca="false">IF($S1213="","",N($S1213)*N($T1213))</f>
        <v/>
      </c>
      <c r="V1213" s="18"/>
    </row>
    <row r="1214" customFormat="false" ht="15" hidden="false" customHeight="false" outlineLevel="0" collapsed="false">
      <c r="B1214" s="12" t="n">
        <v>1208</v>
      </c>
      <c r="C1214" s="36" t="str">
        <f aca="false">IF(商品マスタ!$C1213="","",商品マスタ!$C1213)</f>
        <v/>
      </c>
      <c r="D1214" s="12" t="str">
        <f aca="false">IF($C1214="","",商品マスタ!$D1213)</f>
        <v/>
      </c>
      <c r="E1214" s="12" t="str">
        <f aca="false">IF($C1214="","",商品マスタ!$G1213)</f>
        <v/>
      </c>
      <c r="F1214" s="12" t="str">
        <f aca="false">IF($C1214="","",IF(商品マスタ!$P1213="","理論",商品マスタ!$P1213))</f>
        <v/>
      </c>
      <c r="G1214" s="17" t="str">
        <f aca="false">IF($C1214="","",N(商品マスタ!$H1213))</f>
        <v/>
      </c>
      <c r="H1214" s="14"/>
      <c r="I1214" s="17" t="str">
        <f aca="false">IF($C1214="","",N($H1214)*N(商品マスタ!$N1213))</f>
        <v/>
      </c>
      <c r="J1214" s="17" t="str">
        <f aca="false">IF($C1214="","",N($I1214)-N($G1214))</f>
        <v/>
      </c>
      <c r="K1214" s="37" t="str">
        <f aca="false">IF($C1214="","",N(商品マスタ!$I1213))</f>
        <v/>
      </c>
      <c r="L1214" s="17" t="str">
        <f aca="false">IF($C1214="","",MAX(1,N(商品マスタ!$J1213)))</f>
        <v/>
      </c>
      <c r="M1214" s="38" t="str">
        <f aca="false">IF($C1214="","",N(TOP!$C$16)*N($K1214))</f>
        <v/>
      </c>
      <c r="N1214" s="17" t="str">
        <f aca="false">IF($C1214="","",ROUNDUP(N($M1214)/N($L1214),0))</f>
        <v/>
      </c>
      <c r="O1214" s="17" t="str">
        <f aca="false">IF($C1214="","",N(商品マスタ!$R1213))</f>
        <v/>
      </c>
      <c r="P1214" s="17" t="str">
        <f aca="false">IF($C1214="","",IF($F1214="理論",(N($O1214)+N($N1214))-N($G1214),(N($O1214)+N($N1214))-N($I1214)))</f>
        <v/>
      </c>
      <c r="Q1214" s="17" t="str">
        <f aca="false">IF($C1214="","",MAX(1,N(商品マスタ!$K1213)))</f>
        <v/>
      </c>
      <c r="R1214" s="39" t="str">
        <f aca="false">IF($C1214="","",IF(N($P1214)/N($Q1214)&lt;=0,"",ROUNDUP(N($P1214)/N($Q1214),0)))</f>
        <v/>
      </c>
      <c r="S1214" s="14"/>
      <c r="T1214" s="40" t="str">
        <f aca="false">IF($C1214="","",N(商品マスタ!$M1213))</f>
        <v/>
      </c>
      <c r="U1214" s="40" t="str">
        <f aca="false">IF($S1214="","",N($S1214)*N($T1214))</f>
        <v/>
      </c>
      <c r="V1214" s="18"/>
    </row>
    <row r="1215" customFormat="false" ht="15" hidden="false" customHeight="false" outlineLevel="0" collapsed="false">
      <c r="B1215" s="12" t="n">
        <v>1209</v>
      </c>
      <c r="C1215" s="36" t="str">
        <f aca="false">IF(商品マスタ!$C1214="","",商品マスタ!$C1214)</f>
        <v/>
      </c>
      <c r="D1215" s="12" t="str">
        <f aca="false">IF($C1215="","",商品マスタ!$D1214)</f>
        <v/>
      </c>
      <c r="E1215" s="12" t="str">
        <f aca="false">IF($C1215="","",商品マスタ!$G1214)</f>
        <v/>
      </c>
      <c r="F1215" s="12" t="str">
        <f aca="false">IF($C1215="","",IF(商品マスタ!$P1214="","理論",商品マスタ!$P1214))</f>
        <v/>
      </c>
      <c r="G1215" s="17" t="str">
        <f aca="false">IF($C1215="","",N(商品マスタ!$H1214))</f>
        <v/>
      </c>
      <c r="H1215" s="14"/>
      <c r="I1215" s="17" t="str">
        <f aca="false">IF($C1215="","",N($H1215)*N(商品マスタ!$N1214))</f>
        <v/>
      </c>
      <c r="J1215" s="17" t="str">
        <f aca="false">IF($C1215="","",N($I1215)-N($G1215))</f>
        <v/>
      </c>
      <c r="K1215" s="37" t="str">
        <f aca="false">IF($C1215="","",N(商品マスタ!$I1214))</f>
        <v/>
      </c>
      <c r="L1215" s="17" t="str">
        <f aca="false">IF($C1215="","",MAX(1,N(商品マスタ!$J1214)))</f>
        <v/>
      </c>
      <c r="M1215" s="38" t="str">
        <f aca="false">IF($C1215="","",N(TOP!$C$16)*N($K1215))</f>
        <v/>
      </c>
      <c r="N1215" s="17" t="str">
        <f aca="false">IF($C1215="","",ROUNDUP(N($M1215)/N($L1215),0))</f>
        <v/>
      </c>
      <c r="O1215" s="17" t="str">
        <f aca="false">IF($C1215="","",N(商品マスタ!$R1214))</f>
        <v/>
      </c>
      <c r="P1215" s="17" t="str">
        <f aca="false">IF($C1215="","",IF($F1215="理論",(N($O1215)+N($N1215))-N($G1215),(N($O1215)+N($N1215))-N($I1215)))</f>
        <v/>
      </c>
      <c r="Q1215" s="17" t="str">
        <f aca="false">IF($C1215="","",MAX(1,N(商品マスタ!$K1214)))</f>
        <v/>
      </c>
      <c r="R1215" s="39" t="str">
        <f aca="false">IF($C1215="","",IF(N($P1215)/N($Q1215)&lt;=0,"",ROUNDUP(N($P1215)/N($Q1215),0)))</f>
        <v/>
      </c>
      <c r="S1215" s="14"/>
      <c r="T1215" s="40" t="str">
        <f aca="false">IF($C1215="","",N(商品マスタ!$M1214))</f>
        <v/>
      </c>
      <c r="U1215" s="40" t="str">
        <f aca="false">IF($S1215="","",N($S1215)*N($T1215))</f>
        <v/>
      </c>
      <c r="V1215" s="18"/>
    </row>
    <row r="1216" customFormat="false" ht="15" hidden="false" customHeight="false" outlineLevel="0" collapsed="false">
      <c r="B1216" s="12" t="n">
        <v>1210</v>
      </c>
      <c r="C1216" s="36" t="str">
        <f aca="false">IF(商品マスタ!$C1215="","",商品マスタ!$C1215)</f>
        <v/>
      </c>
      <c r="D1216" s="12" t="str">
        <f aca="false">IF($C1216="","",商品マスタ!$D1215)</f>
        <v/>
      </c>
      <c r="E1216" s="12" t="str">
        <f aca="false">IF($C1216="","",商品マスタ!$G1215)</f>
        <v/>
      </c>
      <c r="F1216" s="12" t="str">
        <f aca="false">IF($C1216="","",IF(商品マスタ!$P1215="","理論",商品マスタ!$P1215))</f>
        <v/>
      </c>
      <c r="G1216" s="17" t="str">
        <f aca="false">IF($C1216="","",N(商品マスタ!$H1215))</f>
        <v/>
      </c>
      <c r="H1216" s="14"/>
      <c r="I1216" s="17" t="str">
        <f aca="false">IF($C1216="","",N($H1216)*N(商品マスタ!$N1215))</f>
        <v/>
      </c>
      <c r="J1216" s="17" t="str">
        <f aca="false">IF($C1216="","",N($I1216)-N($G1216))</f>
        <v/>
      </c>
      <c r="K1216" s="37" t="str">
        <f aca="false">IF($C1216="","",N(商品マスタ!$I1215))</f>
        <v/>
      </c>
      <c r="L1216" s="17" t="str">
        <f aca="false">IF($C1216="","",MAX(1,N(商品マスタ!$J1215)))</f>
        <v/>
      </c>
      <c r="M1216" s="38" t="str">
        <f aca="false">IF($C1216="","",N(TOP!$C$16)*N($K1216))</f>
        <v/>
      </c>
      <c r="N1216" s="17" t="str">
        <f aca="false">IF($C1216="","",ROUNDUP(N($M1216)/N($L1216),0))</f>
        <v/>
      </c>
      <c r="O1216" s="17" t="str">
        <f aca="false">IF($C1216="","",N(商品マスタ!$R1215))</f>
        <v/>
      </c>
      <c r="P1216" s="17" t="str">
        <f aca="false">IF($C1216="","",IF($F1216="理論",(N($O1216)+N($N1216))-N($G1216),(N($O1216)+N($N1216))-N($I1216)))</f>
        <v/>
      </c>
      <c r="Q1216" s="17" t="str">
        <f aca="false">IF($C1216="","",MAX(1,N(商品マスタ!$K1215)))</f>
        <v/>
      </c>
      <c r="R1216" s="39" t="str">
        <f aca="false">IF($C1216="","",IF(N($P1216)/N($Q1216)&lt;=0,"",ROUNDUP(N($P1216)/N($Q1216),0)))</f>
        <v/>
      </c>
      <c r="S1216" s="14"/>
      <c r="T1216" s="40" t="str">
        <f aca="false">IF($C1216="","",N(商品マスタ!$M1215))</f>
        <v/>
      </c>
      <c r="U1216" s="40" t="str">
        <f aca="false">IF($S1216="","",N($S1216)*N($T1216))</f>
        <v/>
      </c>
      <c r="V1216" s="18"/>
    </row>
    <row r="1217" customFormat="false" ht="15" hidden="false" customHeight="false" outlineLevel="0" collapsed="false">
      <c r="B1217" s="12" t="n">
        <v>1211</v>
      </c>
      <c r="C1217" s="36" t="str">
        <f aca="false">IF(商品マスタ!$C1216="","",商品マスタ!$C1216)</f>
        <v/>
      </c>
      <c r="D1217" s="12" t="str">
        <f aca="false">IF($C1217="","",商品マスタ!$D1216)</f>
        <v/>
      </c>
      <c r="E1217" s="12" t="str">
        <f aca="false">IF($C1217="","",商品マスタ!$G1216)</f>
        <v/>
      </c>
      <c r="F1217" s="12" t="str">
        <f aca="false">IF($C1217="","",IF(商品マスタ!$P1216="","理論",商品マスタ!$P1216))</f>
        <v/>
      </c>
      <c r="G1217" s="17" t="str">
        <f aca="false">IF($C1217="","",N(商品マスタ!$H1216))</f>
        <v/>
      </c>
      <c r="H1217" s="14"/>
      <c r="I1217" s="17" t="str">
        <f aca="false">IF($C1217="","",N($H1217)*N(商品マスタ!$N1216))</f>
        <v/>
      </c>
      <c r="J1217" s="17" t="str">
        <f aca="false">IF($C1217="","",N($I1217)-N($G1217))</f>
        <v/>
      </c>
      <c r="K1217" s="37" t="str">
        <f aca="false">IF($C1217="","",N(商品マスタ!$I1216))</f>
        <v/>
      </c>
      <c r="L1217" s="17" t="str">
        <f aca="false">IF($C1217="","",MAX(1,N(商品マスタ!$J1216)))</f>
        <v/>
      </c>
      <c r="M1217" s="38" t="str">
        <f aca="false">IF($C1217="","",N(TOP!$C$16)*N($K1217))</f>
        <v/>
      </c>
      <c r="N1217" s="17" t="str">
        <f aca="false">IF($C1217="","",ROUNDUP(N($M1217)/N($L1217),0))</f>
        <v/>
      </c>
      <c r="O1217" s="17" t="str">
        <f aca="false">IF($C1217="","",N(商品マスタ!$R1216))</f>
        <v/>
      </c>
      <c r="P1217" s="17" t="str">
        <f aca="false">IF($C1217="","",IF($F1217="理論",(N($O1217)+N($N1217))-N($G1217),(N($O1217)+N($N1217))-N($I1217)))</f>
        <v/>
      </c>
      <c r="Q1217" s="17" t="str">
        <f aca="false">IF($C1217="","",MAX(1,N(商品マスタ!$K1216)))</f>
        <v/>
      </c>
      <c r="R1217" s="39" t="str">
        <f aca="false">IF($C1217="","",IF(N($P1217)/N($Q1217)&lt;=0,"",ROUNDUP(N($P1217)/N($Q1217),0)))</f>
        <v/>
      </c>
      <c r="S1217" s="14"/>
      <c r="T1217" s="40" t="str">
        <f aca="false">IF($C1217="","",N(商品マスタ!$M1216))</f>
        <v/>
      </c>
      <c r="U1217" s="40" t="str">
        <f aca="false">IF($S1217="","",N($S1217)*N($T1217))</f>
        <v/>
      </c>
      <c r="V1217" s="18"/>
    </row>
    <row r="1218" customFormat="false" ht="15" hidden="false" customHeight="false" outlineLevel="0" collapsed="false">
      <c r="B1218" s="12" t="n">
        <v>1212</v>
      </c>
      <c r="C1218" s="36" t="str">
        <f aca="false">IF(商品マスタ!$C1217="","",商品マスタ!$C1217)</f>
        <v/>
      </c>
      <c r="D1218" s="12" t="str">
        <f aca="false">IF($C1218="","",商品マスタ!$D1217)</f>
        <v/>
      </c>
      <c r="E1218" s="12" t="str">
        <f aca="false">IF($C1218="","",商品マスタ!$G1217)</f>
        <v/>
      </c>
      <c r="F1218" s="12" t="str">
        <f aca="false">IF($C1218="","",IF(商品マスタ!$P1217="","理論",商品マスタ!$P1217))</f>
        <v/>
      </c>
      <c r="G1218" s="17" t="str">
        <f aca="false">IF($C1218="","",N(商品マスタ!$H1217))</f>
        <v/>
      </c>
      <c r="H1218" s="14"/>
      <c r="I1218" s="17" t="str">
        <f aca="false">IF($C1218="","",N($H1218)*N(商品マスタ!$N1217))</f>
        <v/>
      </c>
      <c r="J1218" s="17" t="str">
        <f aca="false">IF($C1218="","",N($I1218)-N($G1218))</f>
        <v/>
      </c>
      <c r="K1218" s="37" t="str">
        <f aca="false">IF($C1218="","",N(商品マスタ!$I1217))</f>
        <v/>
      </c>
      <c r="L1218" s="17" t="str">
        <f aca="false">IF($C1218="","",MAX(1,N(商品マスタ!$J1217)))</f>
        <v/>
      </c>
      <c r="M1218" s="38" t="str">
        <f aca="false">IF($C1218="","",N(TOP!$C$16)*N($K1218))</f>
        <v/>
      </c>
      <c r="N1218" s="17" t="str">
        <f aca="false">IF($C1218="","",ROUNDUP(N($M1218)/N($L1218),0))</f>
        <v/>
      </c>
      <c r="O1218" s="17" t="str">
        <f aca="false">IF($C1218="","",N(商品マスタ!$R1217))</f>
        <v/>
      </c>
      <c r="P1218" s="17" t="str">
        <f aca="false">IF($C1218="","",IF($F1218="理論",(N($O1218)+N($N1218))-N($G1218),(N($O1218)+N($N1218))-N($I1218)))</f>
        <v/>
      </c>
      <c r="Q1218" s="17" t="str">
        <f aca="false">IF($C1218="","",MAX(1,N(商品マスタ!$K1217)))</f>
        <v/>
      </c>
      <c r="R1218" s="39" t="str">
        <f aca="false">IF($C1218="","",IF(N($P1218)/N($Q1218)&lt;=0,"",ROUNDUP(N($P1218)/N($Q1218),0)))</f>
        <v/>
      </c>
      <c r="S1218" s="14"/>
      <c r="T1218" s="40" t="str">
        <f aca="false">IF($C1218="","",N(商品マスタ!$M1217))</f>
        <v/>
      </c>
      <c r="U1218" s="40" t="str">
        <f aca="false">IF($S1218="","",N($S1218)*N($T1218))</f>
        <v/>
      </c>
      <c r="V1218" s="18"/>
    </row>
    <row r="1219" customFormat="false" ht="15" hidden="false" customHeight="false" outlineLevel="0" collapsed="false">
      <c r="B1219" s="12" t="n">
        <v>1213</v>
      </c>
      <c r="C1219" s="36" t="str">
        <f aca="false">IF(商品マスタ!$C1218="","",商品マスタ!$C1218)</f>
        <v/>
      </c>
      <c r="D1219" s="12" t="str">
        <f aca="false">IF($C1219="","",商品マスタ!$D1218)</f>
        <v/>
      </c>
      <c r="E1219" s="12" t="str">
        <f aca="false">IF($C1219="","",商品マスタ!$G1218)</f>
        <v/>
      </c>
      <c r="F1219" s="12" t="str">
        <f aca="false">IF($C1219="","",IF(商品マスタ!$P1218="","理論",商品マスタ!$P1218))</f>
        <v/>
      </c>
      <c r="G1219" s="17" t="str">
        <f aca="false">IF($C1219="","",N(商品マスタ!$H1218))</f>
        <v/>
      </c>
      <c r="H1219" s="14"/>
      <c r="I1219" s="17" t="str">
        <f aca="false">IF($C1219="","",N($H1219)*N(商品マスタ!$N1218))</f>
        <v/>
      </c>
      <c r="J1219" s="17" t="str">
        <f aca="false">IF($C1219="","",N($I1219)-N($G1219))</f>
        <v/>
      </c>
      <c r="K1219" s="37" t="str">
        <f aca="false">IF($C1219="","",N(商品マスタ!$I1218))</f>
        <v/>
      </c>
      <c r="L1219" s="17" t="str">
        <f aca="false">IF($C1219="","",MAX(1,N(商品マスタ!$J1218)))</f>
        <v/>
      </c>
      <c r="M1219" s="38" t="str">
        <f aca="false">IF($C1219="","",N(TOP!$C$16)*N($K1219))</f>
        <v/>
      </c>
      <c r="N1219" s="17" t="str">
        <f aca="false">IF($C1219="","",ROUNDUP(N($M1219)/N($L1219),0))</f>
        <v/>
      </c>
      <c r="O1219" s="17" t="str">
        <f aca="false">IF($C1219="","",N(商品マスタ!$R1218))</f>
        <v/>
      </c>
      <c r="P1219" s="17" t="str">
        <f aca="false">IF($C1219="","",IF($F1219="理論",(N($O1219)+N($N1219))-N($G1219),(N($O1219)+N($N1219))-N($I1219)))</f>
        <v/>
      </c>
      <c r="Q1219" s="17" t="str">
        <f aca="false">IF($C1219="","",MAX(1,N(商品マスタ!$K1218)))</f>
        <v/>
      </c>
      <c r="R1219" s="39" t="str">
        <f aca="false">IF($C1219="","",IF(N($P1219)/N($Q1219)&lt;=0,"",ROUNDUP(N($P1219)/N($Q1219),0)))</f>
        <v/>
      </c>
      <c r="S1219" s="14"/>
      <c r="T1219" s="40" t="str">
        <f aca="false">IF($C1219="","",N(商品マスタ!$M1218))</f>
        <v/>
      </c>
      <c r="U1219" s="40" t="str">
        <f aca="false">IF($S1219="","",N($S1219)*N($T1219))</f>
        <v/>
      </c>
      <c r="V1219" s="18"/>
    </row>
    <row r="1220" customFormat="false" ht="15" hidden="false" customHeight="false" outlineLevel="0" collapsed="false">
      <c r="B1220" s="12" t="n">
        <v>1214</v>
      </c>
      <c r="C1220" s="36" t="str">
        <f aca="false">IF(商品マスタ!$C1219="","",商品マスタ!$C1219)</f>
        <v/>
      </c>
      <c r="D1220" s="12" t="str">
        <f aca="false">IF($C1220="","",商品マスタ!$D1219)</f>
        <v/>
      </c>
      <c r="E1220" s="12" t="str">
        <f aca="false">IF($C1220="","",商品マスタ!$G1219)</f>
        <v/>
      </c>
      <c r="F1220" s="12" t="str">
        <f aca="false">IF($C1220="","",IF(商品マスタ!$P1219="","理論",商品マスタ!$P1219))</f>
        <v/>
      </c>
      <c r="G1220" s="17" t="str">
        <f aca="false">IF($C1220="","",N(商品マスタ!$H1219))</f>
        <v/>
      </c>
      <c r="H1220" s="14"/>
      <c r="I1220" s="17" t="str">
        <f aca="false">IF($C1220="","",N($H1220)*N(商品マスタ!$N1219))</f>
        <v/>
      </c>
      <c r="J1220" s="17" t="str">
        <f aca="false">IF($C1220="","",N($I1220)-N($G1220))</f>
        <v/>
      </c>
      <c r="K1220" s="37" t="str">
        <f aca="false">IF($C1220="","",N(商品マスタ!$I1219))</f>
        <v/>
      </c>
      <c r="L1220" s="17" t="str">
        <f aca="false">IF($C1220="","",MAX(1,N(商品マスタ!$J1219)))</f>
        <v/>
      </c>
      <c r="M1220" s="38" t="str">
        <f aca="false">IF($C1220="","",N(TOP!$C$16)*N($K1220))</f>
        <v/>
      </c>
      <c r="N1220" s="17" t="str">
        <f aca="false">IF($C1220="","",ROUNDUP(N($M1220)/N($L1220),0))</f>
        <v/>
      </c>
      <c r="O1220" s="17" t="str">
        <f aca="false">IF($C1220="","",N(商品マスタ!$R1219))</f>
        <v/>
      </c>
      <c r="P1220" s="17" t="str">
        <f aca="false">IF($C1220="","",IF($F1220="理論",(N($O1220)+N($N1220))-N($G1220),(N($O1220)+N($N1220))-N($I1220)))</f>
        <v/>
      </c>
      <c r="Q1220" s="17" t="str">
        <f aca="false">IF($C1220="","",MAX(1,N(商品マスタ!$K1219)))</f>
        <v/>
      </c>
      <c r="R1220" s="39" t="str">
        <f aca="false">IF($C1220="","",IF(N($P1220)/N($Q1220)&lt;=0,"",ROUNDUP(N($P1220)/N($Q1220),0)))</f>
        <v/>
      </c>
      <c r="S1220" s="14"/>
      <c r="T1220" s="40" t="str">
        <f aca="false">IF($C1220="","",N(商品マスタ!$M1219))</f>
        <v/>
      </c>
      <c r="U1220" s="40" t="str">
        <f aca="false">IF($S1220="","",N($S1220)*N($T1220))</f>
        <v/>
      </c>
      <c r="V1220" s="18"/>
    </row>
    <row r="1221" customFormat="false" ht="15" hidden="false" customHeight="false" outlineLevel="0" collapsed="false">
      <c r="B1221" s="12" t="n">
        <v>1215</v>
      </c>
      <c r="C1221" s="36" t="str">
        <f aca="false">IF(商品マスタ!$C1220="","",商品マスタ!$C1220)</f>
        <v/>
      </c>
      <c r="D1221" s="12" t="str">
        <f aca="false">IF($C1221="","",商品マスタ!$D1220)</f>
        <v/>
      </c>
      <c r="E1221" s="12" t="str">
        <f aca="false">IF($C1221="","",商品マスタ!$G1220)</f>
        <v/>
      </c>
      <c r="F1221" s="12" t="str">
        <f aca="false">IF($C1221="","",IF(商品マスタ!$P1220="","理論",商品マスタ!$P1220))</f>
        <v/>
      </c>
      <c r="G1221" s="17" t="str">
        <f aca="false">IF($C1221="","",N(商品マスタ!$H1220))</f>
        <v/>
      </c>
      <c r="H1221" s="14"/>
      <c r="I1221" s="17" t="str">
        <f aca="false">IF($C1221="","",N($H1221)*N(商品マスタ!$N1220))</f>
        <v/>
      </c>
      <c r="J1221" s="17" t="str">
        <f aca="false">IF($C1221="","",N($I1221)-N($G1221))</f>
        <v/>
      </c>
      <c r="K1221" s="37" t="str">
        <f aca="false">IF($C1221="","",N(商品マスタ!$I1220))</f>
        <v/>
      </c>
      <c r="L1221" s="17" t="str">
        <f aca="false">IF($C1221="","",MAX(1,N(商品マスタ!$J1220)))</f>
        <v/>
      </c>
      <c r="M1221" s="38" t="str">
        <f aca="false">IF($C1221="","",N(TOP!$C$16)*N($K1221))</f>
        <v/>
      </c>
      <c r="N1221" s="17" t="str">
        <f aca="false">IF($C1221="","",ROUNDUP(N($M1221)/N($L1221),0))</f>
        <v/>
      </c>
      <c r="O1221" s="17" t="str">
        <f aca="false">IF($C1221="","",N(商品マスタ!$R1220))</f>
        <v/>
      </c>
      <c r="P1221" s="17" t="str">
        <f aca="false">IF($C1221="","",IF($F1221="理論",(N($O1221)+N($N1221))-N($G1221),(N($O1221)+N($N1221))-N($I1221)))</f>
        <v/>
      </c>
      <c r="Q1221" s="17" t="str">
        <f aca="false">IF($C1221="","",MAX(1,N(商品マスタ!$K1220)))</f>
        <v/>
      </c>
      <c r="R1221" s="39" t="str">
        <f aca="false">IF($C1221="","",IF(N($P1221)/N($Q1221)&lt;=0,"",ROUNDUP(N($P1221)/N($Q1221),0)))</f>
        <v/>
      </c>
      <c r="S1221" s="14"/>
      <c r="T1221" s="40" t="str">
        <f aca="false">IF($C1221="","",N(商品マスタ!$M1220))</f>
        <v/>
      </c>
      <c r="U1221" s="40" t="str">
        <f aca="false">IF($S1221="","",N($S1221)*N($T1221))</f>
        <v/>
      </c>
      <c r="V1221" s="18"/>
    </row>
    <row r="1222" customFormat="false" ht="15" hidden="false" customHeight="false" outlineLevel="0" collapsed="false">
      <c r="B1222" s="12" t="n">
        <v>1216</v>
      </c>
      <c r="C1222" s="36" t="str">
        <f aca="false">IF(商品マスタ!$C1221="","",商品マスタ!$C1221)</f>
        <v/>
      </c>
      <c r="D1222" s="12" t="str">
        <f aca="false">IF($C1222="","",商品マスタ!$D1221)</f>
        <v/>
      </c>
      <c r="E1222" s="12" t="str">
        <f aca="false">IF($C1222="","",商品マスタ!$G1221)</f>
        <v/>
      </c>
      <c r="F1222" s="12" t="str">
        <f aca="false">IF($C1222="","",IF(商品マスタ!$P1221="","理論",商品マスタ!$P1221))</f>
        <v/>
      </c>
      <c r="G1222" s="17" t="str">
        <f aca="false">IF($C1222="","",N(商品マスタ!$H1221))</f>
        <v/>
      </c>
      <c r="H1222" s="14"/>
      <c r="I1222" s="17" t="str">
        <f aca="false">IF($C1222="","",N($H1222)*N(商品マスタ!$N1221))</f>
        <v/>
      </c>
      <c r="J1222" s="17" t="str">
        <f aca="false">IF($C1222="","",N($I1222)-N($G1222))</f>
        <v/>
      </c>
      <c r="K1222" s="37" t="str">
        <f aca="false">IF($C1222="","",N(商品マスタ!$I1221))</f>
        <v/>
      </c>
      <c r="L1222" s="17" t="str">
        <f aca="false">IF($C1222="","",MAX(1,N(商品マスタ!$J1221)))</f>
        <v/>
      </c>
      <c r="M1222" s="38" t="str">
        <f aca="false">IF($C1222="","",N(TOP!$C$16)*N($K1222))</f>
        <v/>
      </c>
      <c r="N1222" s="17" t="str">
        <f aca="false">IF($C1222="","",ROUNDUP(N($M1222)/N($L1222),0))</f>
        <v/>
      </c>
      <c r="O1222" s="17" t="str">
        <f aca="false">IF($C1222="","",N(商品マスタ!$R1221))</f>
        <v/>
      </c>
      <c r="P1222" s="17" t="str">
        <f aca="false">IF($C1222="","",IF($F1222="理論",(N($O1222)+N($N1222))-N($G1222),(N($O1222)+N($N1222))-N($I1222)))</f>
        <v/>
      </c>
      <c r="Q1222" s="17" t="str">
        <f aca="false">IF($C1222="","",MAX(1,N(商品マスタ!$K1221)))</f>
        <v/>
      </c>
      <c r="R1222" s="39" t="str">
        <f aca="false">IF($C1222="","",IF(N($P1222)/N($Q1222)&lt;=0,"",ROUNDUP(N($P1222)/N($Q1222),0)))</f>
        <v/>
      </c>
      <c r="S1222" s="14"/>
      <c r="T1222" s="40" t="str">
        <f aca="false">IF($C1222="","",N(商品マスタ!$M1221))</f>
        <v/>
      </c>
      <c r="U1222" s="40" t="str">
        <f aca="false">IF($S1222="","",N($S1222)*N($T1222))</f>
        <v/>
      </c>
      <c r="V1222" s="18"/>
    </row>
    <row r="1223" customFormat="false" ht="15" hidden="false" customHeight="false" outlineLevel="0" collapsed="false">
      <c r="B1223" s="12" t="n">
        <v>1217</v>
      </c>
      <c r="C1223" s="36" t="str">
        <f aca="false">IF(商品マスタ!$C1222="","",商品マスタ!$C1222)</f>
        <v/>
      </c>
      <c r="D1223" s="12" t="str">
        <f aca="false">IF($C1223="","",商品マスタ!$D1222)</f>
        <v/>
      </c>
      <c r="E1223" s="12" t="str">
        <f aca="false">IF($C1223="","",商品マスタ!$G1222)</f>
        <v/>
      </c>
      <c r="F1223" s="12" t="str">
        <f aca="false">IF($C1223="","",IF(商品マスタ!$P1222="","理論",商品マスタ!$P1222))</f>
        <v/>
      </c>
      <c r="G1223" s="17" t="str">
        <f aca="false">IF($C1223="","",N(商品マスタ!$H1222))</f>
        <v/>
      </c>
      <c r="H1223" s="14"/>
      <c r="I1223" s="17" t="str">
        <f aca="false">IF($C1223="","",N($H1223)*N(商品マスタ!$N1222))</f>
        <v/>
      </c>
      <c r="J1223" s="17" t="str">
        <f aca="false">IF($C1223="","",N($I1223)-N($G1223))</f>
        <v/>
      </c>
      <c r="K1223" s="37" t="str">
        <f aca="false">IF($C1223="","",N(商品マスタ!$I1222))</f>
        <v/>
      </c>
      <c r="L1223" s="17" t="str">
        <f aca="false">IF($C1223="","",MAX(1,N(商品マスタ!$J1222)))</f>
        <v/>
      </c>
      <c r="M1223" s="38" t="str">
        <f aca="false">IF($C1223="","",N(TOP!$C$16)*N($K1223))</f>
        <v/>
      </c>
      <c r="N1223" s="17" t="str">
        <f aca="false">IF($C1223="","",ROUNDUP(N($M1223)/N($L1223),0))</f>
        <v/>
      </c>
      <c r="O1223" s="17" t="str">
        <f aca="false">IF($C1223="","",N(商品マスタ!$R1222))</f>
        <v/>
      </c>
      <c r="P1223" s="17" t="str">
        <f aca="false">IF($C1223="","",IF($F1223="理論",(N($O1223)+N($N1223))-N($G1223),(N($O1223)+N($N1223))-N($I1223)))</f>
        <v/>
      </c>
      <c r="Q1223" s="17" t="str">
        <f aca="false">IF($C1223="","",MAX(1,N(商品マスタ!$K1222)))</f>
        <v/>
      </c>
      <c r="R1223" s="39" t="str">
        <f aca="false">IF($C1223="","",IF(N($P1223)/N($Q1223)&lt;=0,"",ROUNDUP(N($P1223)/N($Q1223),0)))</f>
        <v/>
      </c>
      <c r="S1223" s="14"/>
      <c r="T1223" s="40" t="str">
        <f aca="false">IF($C1223="","",N(商品マスタ!$M1222))</f>
        <v/>
      </c>
      <c r="U1223" s="40" t="str">
        <f aca="false">IF($S1223="","",N($S1223)*N($T1223))</f>
        <v/>
      </c>
      <c r="V1223" s="18"/>
    </row>
    <row r="1224" customFormat="false" ht="15" hidden="false" customHeight="false" outlineLevel="0" collapsed="false">
      <c r="B1224" s="12" t="n">
        <v>1218</v>
      </c>
      <c r="C1224" s="36" t="str">
        <f aca="false">IF(商品マスタ!$C1223="","",商品マスタ!$C1223)</f>
        <v/>
      </c>
      <c r="D1224" s="12" t="str">
        <f aca="false">IF($C1224="","",商品マスタ!$D1223)</f>
        <v/>
      </c>
      <c r="E1224" s="12" t="str">
        <f aca="false">IF($C1224="","",商品マスタ!$G1223)</f>
        <v/>
      </c>
      <c r="F1224" s="12" t="str">
        <f aca="false">IF($C1224="","",IF(商品マスタ!$P1223="","理論",商品マスタ!$P1223))</f>
        <v/>
      </c>
      <c r="G1224" s="17" t="str">
        <f aca="false">IF($C1224="","",N(商品マスタ!$H1223))</f>
        <v/>
      </c>
      <c r="H1224" s="14"/>
      <c r="I1224" s="17" t="str">
        <f aca="false">IF($C1224="","",N($H1224)*N(商品マスタ!$N1223))</f>
        <v/>
      </c>
      <c r="J1224" s="17" t="str">
        <f aca="false">IF($C1224="","",N($I1224)-N($G1224))</f>
        <v/>
      </c>
      <c r="K1224" s="37" t="str">
        <f aca="false">IF($C1224="","",N(商品マスタ!$I1223))</f>
        <v/>
      </c>
      <c r="L1224" s="17" t="str">
        <f aca="false">IF($C1224="","",MAX(1,N(商品マスタ!$J1223)))</f>
        <v/>
      </c>
      <c r="M1224" s="38" t="str">
        <f aca="false">IF($C1224="","",N(TOP!$C$16)*N($K1224))</f>
        <v/>
      </c>
      <c r="N1224" s="17" t="str">
        <f aca="false">IF($C1224="","",ROUNDUP(N($M1224)/N($L1224),0))</f>
        <v/>
      </c>
      <c r="O1224" s="17" t="str">
        <f aca="false">IF($C1224="","",N(商品マスタ!$R1223))</f>
        <v/>
      </c>
      <c r="P1224" s="17" t="str">
        <f aca="false">IF($C1224="","",IF($F1224="理論",(N($O1224)+N($N1224))-N($G1224),(N($O1224)+N($N1224))-N($I1224)))</f>
        <v/>
      </c>
      <c r="Q1224" s="17" t="str">
        <f aca="false">IF($C1224="","",MAX(1,N(商品マスタ!$K1223)))</f>
        <v/>
      </c>
      <c r="R1224" s="39" t="str">
        <f aca="false">IF($C1224="","",IF(N($P1224)/N($Q1224)&lt;=0,"",ROUNDUP(N($P1224)/N($Q1224),0)))</f>
        <v/>
      </c>
      <c r="S1224" s="14"/>
      <c r="T1224" s="40" t="str">
        <f aca="false">IF($C1224="","",N(商品マスタ!$M1223))</f>
        <v/>
      </c>
      <c r="U1224" s="40" t="str">
        <f aca="false">IF($S1224="","",N($S1224)*N($T1224))</f>
        <v/>
      </c>
      <c r="V1224" s="18"/>
    </row>
    <row r="1225" customFormat="false" ht="15" hidden="false" customHeight="false" outlineLevel="0" collapsed="false">
      <c r="B1225" s="12" t="n">
        <v>1219</v>
      </c>
      <c r="C1225" s="36" t="str">
        <f aca="false">IF(商品マスタ!$C1224="","",商品マスタ!$C1224)</f>
        <v/>
      </c>
      <c r="D1225" s="12" t="str">
        <f aca="false">IF($C1225="","",商品マスタ!$D1224)</f>
        <v/>
      </c>
      <c r="E1225" s="12" t="str">
        <f aca="false">IF($C1225="","",商品マスタ!$G1224)</f>
        <v/>
      </c>
      <c r="F1225" s="12" t="str">
        <f aca="false">IF($C1225="","",IF(商品マスタ!$P1224="","理論",商品マスタ!$P1224))</f>
        <v/>
      </c>
      <c r="G1225" s="17" t="str">
        <f aca="false">IF($C1225="","",N(商品マスタ!$H1224))</f>
        <v/>
      </c>
      <c r="H1225" s="14"/>
      <c r="I1225" s="17" t="str">
        <f aca="false">IF($C1225="","",N($H1225)*N(商品マスタ!$N1224))</f>
        <v/>
      </c>
      <c r="J1225" s="17" t="str">
        <f aca="false">IF($C1225="","",N($I1225)-N($G1225))</f>
        <v/>
      </c>
      <c r="K1225" s="37" t="str">
        <f aca="false">IF($C1225="","",N(商品マスタ!$I1224))</f>
        <v/>
      </c>
      <c r="L1225" s="17" t="str">
        <f aca="false">IF($C1225="","",MAX(1,N(商品マスタ!$J1224)))</f>
        <v/>
      </c>
      <c r="M1225" s="38" t="str">
        <f aca="false">IF($C1225="","",N(TOP!$C$16)*N($K1225))</f>
        <v/>
      </c>
      <c r="N1225" s="17" t="str">
        <f aca="false">IF($C1225="","",ROUNDUP(N($M1225)/N($L1225),0))</f>
        <v/>
      </c>
      <c r="O1225" s="17" t="str">
        <f aca="false">IF($C1225="","",N(商品マスタ!$R1224))</f>
        <v/>
      </c>
      <c r="P1225" s="17" t="str">
        <f aca="false">IF($C1225="","",IF($F1225="理論",(N($O1225)+N($N1225))-N($G1225),(N($O1225)+N($N1225))-N($I1225)))</f>
        <v/>
      </c>
      <c r="Q1225" s="17" t="str">
        <f aca="false">IF($C1225="","",MAX(1,N(商品マスタ!$K1224)))</f>
        <v/>
      </c>
      <c r="R1225" s="39" t="str">
        <f aca="false">IF($C1225="","",IF(N($P1225)/N($Q1225)&lt;=0,"",ROUNDUP(N($P1225)/N($Q1225),0)))</f>
        <v/>
      </c>
      <c r="S1225" s="14"/>
      <c r="T1225" s="40" t="str">
        <f aca="false">IF($C1225="","",N(商品マスタ!$M1224))</f>
        <v/>
      </c>
      <c r="U1225" s="40" t="str">
        <f aca="false">IF($S1225="","",N($S1225)*N($T1225))</f>
        <v/>
      </c>
      <c r="V1225" s="18"/>
    </row>
    <row r="1226" customFormat="false" ht="15" hidden="false" customHeight="false" outlineLevel="0" collapsed="false">
      <c r="B1226" s="12" t="n">
        <v>1220</v>
      </c>
      <c r="C1226" s="36" t="str">
        <f aca="false">IF(商品マスタ!$C1225="","",商品マスタ!$C1225)</f>
        <v/>
      </c>
      <c r="D1226" s="12" t="str">
        <f aca="false">IF($C1226="","",商品マスタ!$D1225)</f>
        <v/>
      </c>
      <c r="E1226" s="12" t="str">
        <f aca="false">IF($C1226="","",商品マスタ!$G1225)</f>
        <v/>
      </c>
      <c r="F1226" s="12" t="str">
        <f aca="false">IF($C1226="","",IF(商品マスタ!$P1225="","理論",商品マスタ!$P1225))</f>
        <v/>
      </c>
      <c r="G1226" s="17" t="str">
        <f aca="false">IF($C1226="","",N(商品マスタ!$H1225))</f>
        <v/>
      </c>
      <c r="H1226" s="14"/>
      <c r="I1226" s="17" t="str">
        <f aca="false">IF($C1226="","",N($H1226)*N(商品マスタ!$N1225))</f>
        <v/>
      </c>
      <c r="J1226" s="17" t="str">
        <f aca="false">IF($C1226="","",N($I1226)-N($G1226))</f>
        <v/>
      </c>
      <c r="K1226" s="37" t="str">
        <f aca="false">IF($C1226="","",N(商品マスタ!$I1225))</f>
        <v/>
      </c>
      <c r="L1226" s="17" t="str">
        <f aca="false">IF($C1226="","",MAX(1,N(商品マスタ!$J1225)))</f>
        <v/>
      </c>
      <c r="M1226" s="38" t="str">
        <f aca="false">IF($C1226="","",N(TOP!$C$16)*N($K1226))</f>
        <v/>
      </c>
      <c r="N1226" s="17" t="str">
        <f aca="false">IF($C1226="","",ROUNDUP(N($M1226)/N($L1226),0))</f>
        <v/>
      </c>
      <c r="O1226" s="17" t="str">
        <f aca="false">IF($C1226="","",N(商品マスタ!$R1225))</f>
        <v/>
      </c>
      <c r="P1226" s="17" t="str">
        <f aca="false">IF($C1226="","",IF($F1226="理論",(N($O1226)+N($N1226))-N($G1226),(N($O1226)+N($N1226))-N($I1226)))</f>
        <v/>
      </c>
      <c r="Q1226" s="17" t="str">
        <f aca="false">IF($C1226="","",MAX(1,N(商品マスタ!$K1225)))</f>
        <v/>
      </c>
      <c r="R1226" s="39" t="str">
        <f aca="false">IF($C1226="","",IF(N($P1226)/N($Q1226)&lt;=0,"",ROUNDUP(N($P1226)/N($Q1226),0)))</f>
        <v/>
      </c>
      <c r="S1226" s="14"/>
      <c r="T1226" s="40" t="str">
        <f aca="false">IF($C1226="","",N(商品マスタ!$M1225))</f>
        <v/>
      </c>
      <c r="U1226" s="40" t="str">
        <f aca="false">IF($S1226="","",N($S1226)*N($T1226))</f>
        <v/>
      </c>
      <c r="V1226" s="18"/>
    </row>
    <row r="1227" customFormat="false" ht="15" hidden="false" customHeight="false" outlineLevel="0" collapsed="false">
      <c r="B1227" s="12" t="n">
        <v>1221</v>
      </c>
      <c r="C1227" s="36" t="str">
        <f aca="false">IF(商品マスタ!$C1226="","",商品マスタ!$C1226)</f>
        <v/>
      </c>
      <c r="D1227" s="12" t="str">
        <f aca="false">IF($C1227="","",商品マスタ!$D1226)</f>
        <v/>
      </c>
      <c r="E1227" s="12" t="str">
        <f aca="false">IF($C1227="","",商品マスタ!$G1226)</f>
        <v/>
      </c>
      <c r="F1227" s="12" t="str">
        <f aca="false">IF($C1227="","",IF(商品マスタ!$P1226="","理論",商品マスタ!$P1226))</f>
        <v/>
      </c>
      <c r="G1227" s="17" t="str">
        <f aca="false">IF($C1227="","",N(商品マスタ!$H1226))</f>
        <v/>
      </c>
      <c r="H1227" s="14"/>
      <c r="I1227" s="17" t="str">
        <f aca="false">IF($C1227="","",N($H1227)*N(商品マスタ!$N1226))</f>
        <v/>
      </c>
      <c r="J1227" s="17" t="str">
        <f aca="false">IF($C1227="","",N($I1227)-N($G1227))</f>
        <v/>
      </c>
      <c r="K1227" s="37" t="str">
        <f aca="false">IF($C1227="","",N(商品マスタ!$I1226))</f>
        <v/>
      </c>
      <c r="L1227" s="17" t="str">
        <f aca="false">IF($C1227="","",MAX(1,N(商品マスタ!$J1226)))</f>
        <v/>
      </c>
      <c r="M1227" s="38" t="str">
        <f aca="false">IF($C1227="","",N(TOP!$C$16)*N($K1227))</f>
        <v/>
      </c>
      <c r="N1227" s="17" t="str">
        <f aca="false">IF($C1227="","",ROUNDUP(N($M1227)/N($L1227),0))</f>
        <v/>
      </c>
      <c r="O1227" s="17" t="str">
        <f aca="false">IF($C1227="","",N(商品マスタ!$R1226))</f>
        <v/>
      </c>
      <c r="P1227" s="17" t="str">
        <f aca="false">IF($C1227="","",IF($F1227="理論",(N($O1227)+N($N1227))-N($G1227),(N($O1227)+N($N1227))-N($I1227)))</f>
        <v/>
      </c>
      <c r="Q1227" s="17" t="str">
        <f aca="false">IF($C1227="","",MAX(1,N(商品マスタ!$K1226)))</f>
        <v/>
      </c>
      <c r="R1227" s="39" t="str">
        <f aca="false">IF($C1227="","",IF(N($P1227)/N($Q1227)&lt;=0,"",ROUNDUP(N($P1227)/N($Q1227),0)))</f>
        <v/>
      </c>
      <c r="S1227" s="14"/>
      <c r="T1227" s="40" t="str">
        <f aca="false">IF($C1227="","",N(商品マスタ!$M1226))</f>
        <v/>
      </c>
      <c r="U1227" s="40" t="str">
        <f aca="false">IF($S1227="","",N($S1227)*N($T1227))</f>
        <v/>
      </c>
      <c r="V1227" s="18"/>
    </row>
    <row r="1228" customFormat="false" ht="15" hidden="false" customHeight="false" outlineLevel="0" collapsed="false">
      <c r="B1228" s="12" t="n">
        <v>1222</v>
      </c>
      <c r="C1228" s="36" t="str">
        <f aca="false">IF(商品マスタ!$C1227="","",商品マスタ!$C1227)</f>
        <v/>
      </c>
      <c r="D1228" s="12" t="str">
        <f aca="false">IF($C1228="","",商品マスタ!$D1227)</f>
        <v/>
      </c>
      <c r="E1228" s="12" t="str">
        <f aca="false">IF($C1228="","",商品マスタ!$G1227)</f>
        <v/>
      </c>
      <c r="F1228" s="12" t="str">
        <f aca="false">IF($C1228="","",IF(商品マスタ!$P1227="","理論",商品マスタ!$P1227))</f>
        <v/>
      </c>
      <c r="G1228" s="17" t="str">
        <f aca="false">IF($C1228="","",N(商品マスタ!$H1227))</f>
        <v/>
      </c>
      <c r="H1228" s="14"/>
      <c r="I1228" s="17" t="str">
        <f aca="false">IF($C1228="","",N($H1228)*N(商品マスタ!$N1227))</f>
        <v/>
      </c>
      <c r="J1228" s="17" t="str">
        <f aca="false">IF($C1228="","",N($I1228)-N($G1228))</f>
        <v/>
      </c>
      <c r="K1228" s="37" t="str">
        <f aca="false">IF($C1228="","",N(商品マスタ!$I1227))</f>
        <v/>
      </c>
      <c r="L1228" s="17" t="str">
        <f aca="false">IF($C1228="","",MAX(1,N(商品マスタ!$J1227)))</f>
        <v/>
      </c>
      <c r="M1228" s="38" t="str">
        <f aca="false">IF($C1228="","",N(TOP!$C$16)*N($K1228))</f>
        <v/>
      </c>
      <c r="N1228" s="17" t="str">
        <f aca="false">IF($C1228="","",ROUNDUP(N($M1228)/N($L1228),0))</f>
        <v/>
      </c>
      <c r="O1228" s="17" t="str">
        <f aca="false">IF($C1228="","",N(商品マスタ!$R1227))</f>
        <v/>
      </c>
      <c r="P1228" s="17" t="str">
        <f aca="false">IF($C1228="","",IF($F1228="理論",(N($O1228)+N($N1228))-N($G1228),(N($O1228)+N($N1228))-N($I1228)))</f>
        <v/>
      </c>
      <c r="Q1228" s="17" t="str">
        <f aca="false">IF($C1228="","",MAX(1,N(商品マスタ!$K1227)))</f>
        <v/>
      </c>
      <c r="R1228" s="39" t="str">
        <f aca="false">IF($C1228="","",IF(N($P1228)/N($Q1228)&lt;=0,"",ROUNDUP(N($P1228)/N($Q1228),0)))</f>
        <v/>
      </c>
      <c r="S1228" s="14"/>
      <c r="T1228" s="40" t="str">
        <f aca="false">IF($C1228="","",N(商品マスタ!$M1227))</f>
        <v/>
      </c>
      <c r="U1228" s="40" t="str">
        <f aca="false">IF($S1228="","",N($S1228)*N($T1228))</f>
        <v/>
      </c>
      <c r="V1228" s="18"/>
    </row>
    <row r="1229" customFormat="false" ht="15" hidden="false" customHeight="false" outlineLevel="0" collapsed="false">
      <c r="B1229" s="12" t="n">
        <v>1223</v>
      </c>
      <c r="C1229" s="36" t="str">
        <f aca="false">IF(商品マスタ!$C1228="","",商品マスタ!$C1228)</f>
        <v/>
      </c>
      <c r="D1229" s="12" t="str">
        <f aca="false">IF($C1229="","",商品マスタ!$D1228)</f>
        <v/>
      </c>
      <c r="E1229" s="12" t="str">
        <f aca="false">IF($C1229="","",商品マスタ!$G1228)</f>
        <v/>
      </c>
      <c r="F1229" s="12" t="str">
        <f aca="false">IF($C1229="","",IF(商品マスタ!$P1228="","理論",商品マスタ!$P1228))</f>
        <v/>
      </c>
      <c r="G1229" s="17" t="str">
        <f aca="false">IF($C1229="","",N(商品マスタ!$H1228))</f>
        <v/>
      </c>
      <c r="H1229" s="14"/>
      <c r="I1229" s="17" t="str">
        <f aca="false">IF($C1229="","",N($H1229)*N(商品マスタ!$N1228))</f>
        <v/>
      </c>
      <c r="J1229" s="17" t="str">
        <f aca="false">IF($C1229="","",N($I1229)-N($G1229))</f>
        <v/>
      </c>
      <c r="K1229" s="37" t="str">
        <f aca="false">IF($C1229="","",N(商品マスタ!$I1228))</f>
        <v/>
      </c>
      <c r="L1229" s="17" t="str">
        <f aca="false">IF($C1229="","",MAX(1,N(商品マスタ!$J1228)))</f>
        <v/>
      </c>
      <c r="M1229" s="38" t="str">
        <f aca="false">IF($C1229="","",N(TOP!$C$16)*N($K1229))</f>
        <v/>
      </c>
      <c r="N1229" s="17" t="str">
        <f aca="false">IF($C1229="","",ROUNDUP(N($M1229)/N($L1229),0))</f>
        <v/>
      </c>
      <c r="O1229" s="17" t="str">
        <f aca="false">IF($C1229="","",N(商品マスタ!$R1228))</f>
        <v/>
      </c>
      <c r="P1229" s="17" t="str">
        <f aca="false">IF($C1229="","",IF($F1229="理論",(N($O1229)+N($N1229))-N($G1229),(N($O1229)+N($N1229))-N($I1229)))</f>
        <v/>
      </c>
      <c r="Q1229" s="17" t="str">
        <f aca="false">IF($C1229="","",MAX(1,N(商品マスタ!$K1228)))</f>
        <v/>
      </c>
      <c r="R1229" s="39" t="str">
        <f aca="false">IF($C1229="","",IF(N($P1229)/N($Q1229)&lt;=0,"",ROUNDUP(N($P1229)/N($Q1229),0)))</f>
        <v/>
      </c>
      <c r="S1229" s="14"/>
      <c r="T1229" s="40" t="str">
        <f aca="false">IF($C1229="","",N(商品マスタ!$M1228))</f>
        <v/>
      </c>
      <c r="U1229" s="40" t="str">
        <f aca="false">IF($S1229="","",N($S1229)*N($T1229))</f>
        <v/>
      </c>
      <c r="V1229" s="18"/>
    </row>
    <row r="1230" customFormat="false" ht="15" hidden="false" customHeight="false" outlineLevel="0" collapsed="false">
      <c r="B1230" s="12" t="n">
        <v>1224</v>
      </c>
      <c r="C1230" s="36" t="str">
        <f aca="false">IF(商品マスタ!$C1229="","",商品マスタ!$C1229)</f>
        <v/>
      </c>
      <c r="D1230" s="12" t="str">
        <f aca="false">IF($C1230="","",商品マスタ!$D1229)</f>
        <v/>
      </c>
      <c r="E1230" s="12" t="str">
        <f aca="false">IF($C1230="","",商品マスタ!$G1229)</f>
        <v/>
      </c>
      <c r="F1230" s="12" t="str">
        <f aca="false">IF($C1230="","",IF(商品マスタ!$P1229="","理論",商品マスタ!$P1229))</f>
        <v/>
      </c>
      <c r="G1230" s="17" t="str">
        <f aca="false">IF($C1230="","",N(商品マスタ!$H1229))</f>
        <v/>
      </c>
      <c r="H1230" s="14"/>
      <c r="I1230" s="17" t="str">
        <f aca="false">IF($C1230="","",N($H1230)*N(商品マスタ!$N1229))</f>
        <v/>
      </c>
      <c r="J1230" s="17" t="str">
        <f aca="false">IF($C1230="","",N($I1230)-N($G1230))</f>
        <v/>
      </c>
      <c r="K1230" s="37" t="str">
        <f aca="false">IF($C1230="","",N(商品マスタ!$I1229))</f>
        <v/>
      </c>
      <c r="L1230" s="17" t="str">
        <f aca="false">IF($C1230="","",MAX(1,N(商品マスタ!$J1229)))</f>
        <v/>
      </c>
      <c r="M1230" s="38" t="str">
        <f aca="false">IF($C1230="","",N(TOP!$C$16)*N($K1230))</f>
        <v/>
      </c>
      <c r="N1230" s="17" t="str">
        <f aca="false">IF($C1230="","",ROUNDUP(N($M1230)/N($L1230),0))</f>
        <v/>
      </c>
      <c r="O1230" s="17" t="str">
        <f aca="false">IF($C1230="","",N(商品マスタ!$R1229))</f>
        <v/>
      </c>
      <c r="P1230" s="17" t="str">
        <f aca="false">IF($C1230="","",IF($F1230="理論",(N($O1230)+N($N1230))-N($G1230),(N($O1230)+N($N1230))-N($I1230)))</f>
        <v/>
      </c>
      <c r="Q1230" s="17" t="str">
        <f aca="false">IF($C1230="","",MAX(1,N(商品マスタ!$K1229)))</f>
        <v/>
      </c>
      <c r="R1230" s="39" t="str">
        <f aca="false">IF($C1230="","",IF(N($P1230)/N($Q1230)&lt;=0,"",ROUNDUP(N($P1230)/N($Q1230),0)))</f>
        <v/>
      </c>
      <c r="S1230" s="14"/>
      <c r="T1230" s="40" t="str">
        <f aca="false">IF($C1230="","",N(商品マスタ!$M1229))</f>
        <v/>
      </c>
      <c r="U1230" s="40" t="str">
        <f aca="false">IF($S1230="","",N($S1230)*N($T1230))</f>
        <v/>
      </c>
      <c r="V1230" s="18"/>
    </row>
    <row r="1231" customFormat="false" ht="15" hidden="false" customHeight="false" outlineLevel="0" collapsed="false">
      <c r="B1231" s="12" t="n">
        <v>1225</v>
      </c>
      <c r="C1231" s="36" t="str">
        <f aca="false">IF(商品マスタ!$C1230="","",商品マスタ!$C1230)</f>
        <v/>
      </c>
      <c r="D1231" s="12" t="str">
        <f aca="false">IF($C1231="","",商品マスタ!$D1230)</f>
        <v/>
      </c>
      <c r="E1231" s="12" t="str">
        <f aca="false">IF($C1231="","",商品マスタ!$G1230)</f>
        <v/>
      </c>
      <c r="F1231" s="12" t="str">
        <f aca="false">IF($C1231="","",IF(商品マスタ!$P1230="","理論",商品マスタ!$P1230))</f>
        <v/>
      </c>
      <c r="G1231" s="17" t="str">
        <f aca="false">IF($C1231="","",N(商品マスタ!$H1230))</f>
        <v/>
      </c>
      <c r="H1231" s="14"/>
      <c r="I1231" s="17" t="str">
        <f aca="false">IF($C1231="","",N($H1231)*N(商品マスタ!$N1230))</f>
        <v/>
      </c>
      <c r="J1231" s="17" t="str">
        <f aca="false">IF($C1231="","",N($I1231)-N($G1231))</f>
        <v/>
      </c>
      <c r="K1231" s="37" t="str">
        <f aca="false">IF($C1231="","",N(商品マスタ!$I1230))</f>
        <v/>
      </c>
      <c r="L1231" s="17" t="str">
        <f aca="false">IF($C1231="","",MAX(1,N(商品マスタ!$J1230)))</f>
        <v/>
      </c>
      <c r="M1231" s="38" t="str">
        <f aca="false">IF($C1231="","",N(TOP!$C$16)*N($K1231))</f>
        <v/>
      </c>
      <c r="N1231" s="17" t="str">
        <f aca="false">IF($C1231="","",ROUNDUP(N($M1231)/N($L1231),0))</f>
        <v/>
      </c>
      <c r="O1231" s="17" t="str">
        <f aca="false">IF($C1231="","",N(商品マスタ!$R1230))</f>
        <v/>
      </c>
      <c r="P1231" s="17" t="str">
        <f aca="false">IF($C1231="","",IF($F1231="理論",(N($O1231)+N($N1231))-N($G1231),(N($O1231)+N($N1231))-N($I1231)))</f>
        <v/>
      </c>
      <c r="Q1231" s="17" t="str">
        <f aca="false">IF($C1231="","",MAX(1,N(商品マスタ!$K1230)))</f>
        <v/>
      </c>
      <c r="R1231" s="39" t="str">
        <f aca="false">IF($C1231="","",IF(N($P1231)/N($Q1231)&lt;=0,"",ROUNDUP(N($P1231)/N($Q1231),0)))</f>
        <v/>
      </c>
      <c r="S1231" s="14"/>
      <c r="T1231" s="40" t="str">
        <f aca="false">IF($C1231="","",N(商品マスタ!$M1230))</f>
        <v/>
      </c>
      <c r="U1231" s="40" t="str">
        <f aca="false">IF($S1231="","",N($S1231)*N($T1231))</f>
        <v/>
      </c>
      <c r="V1231" s="18"/>
    </row>
    <row r="1232" customFormat="false" ht="15" hidden="false" customHeight="false" outlineLevel="0" collapsed="false">
      <c r="B1232" s="12" t="n">
        <v>1226</v>
      </c>
      <c r="C1232" s="36" t="str">
        <f aca="false">IF(商品マスタ!$C1231="","",商品マスタ!$C1231)</f>
        <v/>
      </c>
      <c r="D1232" s="12" t="str">
        <f aca="false">IF($C1232="","",商品マスタ!$D1231)</f>
        <v/>
      </c>
      <c r="E1232" s="12" t="str">
        <f aca="false">IF($C1232="","",商品マスタ!$G1231)</f>
        <v/>
      </c>
      <c r="F1232" s="12" t="str">
        <f aca="false">IF($C1232="","",IF(商品マスタ!$P1231="","理論",商品マスタ!$P1231))</f>
        <v/>
      </c>
      <c r="G1232" s="17" t="str">
        <f aca="false">IF($C1232="","",N(商品マスタ!$H1231))</f>
        <v/>
      </c>
      <c r="H1232" s="14"/>
      <c r="I1232" s="17" t="str">
        <f aca="false">IF($C1232="","",N($H1232)*N(商品マスタ!$N1231))</f>
        <v/>
      </c>
      <c r="J1232" s="17" t="str">
        <f aca="false">IF($C1232="","",N($I1232)-N($G1232))</f>
        <v/>
      </c>
      <c r="K1232" s="37" t="str">
        <f aca="false">IF($C1232="","",N(商品マスタ!$I1231))</f>
        <v/>
      </c>
      <c r="L1232" s="17" t="str">
        <f aca="false">IF($C1232="","",MAX(1,N(商品マスタ!$J1231)))</f>
        <v/>
      </c>
      <c r="M1232" s="38" t="str">
        <f aca="false">IF($C1232="","",N(TOP!$C$16)*N($K1232))</f>
        <v/>
      </c>
      <c r="N1232" s="17" t="str">
        <f aca="false">IF($C1232="","",ROUNDUP(N($M1232)/N($L1232),0))</f>
        <v/>
      </c>
      <c r="O1232" s="17" t="str">
        <f aca="false">IF($C1232="","",N(商品マスタ!$R1231))</f>
        <v/>
      </c>
      <c r="P1232" s="17" t="str">
        <f aca="false">IF($C1232="","",IF($F1232="理論",(N($O1232)+N($N1232))-N($G1232),(N($O1232)+N($N1232))-N($I1232)))</f>
        <v/>
      </c>
      <c r="Q1232" s="17" t="str">
        <f aca="false">IF($C1232="","",MAX(1,N(商品マスタ!$K1231)))</f>
        <v/>
      </c>
      <c r="R1232" s="39" t="str">
        <f aca="false">IF($C1232="","",IF(N($P1232)/N($Q1232)&lt;=0,"",ROUNDUP(N($P1232)/N($Q1232),0)))</f>
        <v/>
      </c>
      <c r="S1232" s="14"/>
      <c r="T1232" s="40" t="str">
        <f aca="false">IF($C1232="","",N(商品マスタ!$M1231))</f>
        <v/>
      </c>
      <c r="U1232" s="40" t="str">
        <f aca="false">IF($S1232="","",N($S1232)*N($T1232))</f>
        <v/>
      </c>
      <c r="V1232" s="18"/>
    </row>
    <row r="1233" customFormat="false" ht="15" hidden="false" customHeight="false" outlineLevel="0" collapsed="false">
      <c r="B1233" s="12" t="n">
        <v>1227</v>
      </c>
      <c r="C1233" s="36" t="str">
        <f aca="false">IF(商品マスタ!$C1232="","",商品マスタ!$C1232)</f>
        <v/>
      </c>
      <c r="D1233" s="12" t="str">
        <f aca="false">IF($C1233="","",商品マスタ!$D1232)</f>
        <v/>
      </c>
      <c r="E1233" s="12" t="str">
        <f aca="false">IF($C1233="","",商品マスタ!$G1232)</f>
        <v/>
      </c>
      <c r="F1233" s="12" t="str">
        <f aca="false">IF($C1233="","",IF(商品マスタ!$P1232="","理論",商品マスタ!$P1232))</f>
        <v/>
      </c>
      <c r="G1233" s="17" t="str">
        <f aca="false">IF($C1233="","",N(商品マスタ!$H1232))</f>
        <v/>
      </c>
      <c r="H1233" s="14"/>
      <c r="I1233" s="17" t="str">
        <f aca="false">IF($C1233="","",N($H1233)*N(商品マスタ!$N1232))</f>
        <v/>
      </c>
      <c r="J1233" s="17" t="str">
        <f aca="false">IF($C1233="","",N($I1233)-N($G1233))</f>
        <v/>
      </c>
      <c r="K1233" s="37" t="str">
        <f aca="false">IF($C1233="","",N(商品マスタ!$I1232))</f>
        <v/>
      </c>
      <c r="L1233" s="17" t="str">
        <f aca="false">IF($C1233="","",MAX(1,N(商品マスタ!$J1232)))</f>
        <v/>
      </c>
      <c r="M1233" s="38" t="str">
        <f aca="false">IF($C1233="","",N(TOP!$C$16)*N($K1233))</f>
        <v/>
      </c>
      <c r="N1233" s="17" t="str">
        <f aca="false">IF($C1233="","",ROUNDUP(N($M1233)/N($L1233),0))</f>
        <v/>
      </c>
      <c r="O1233" s="17" t="str">
        <f aca="false">IF($C1233="","",N(商品マスタ!$R1232))</f>
        <v/>
      </c>
      <c r="P1233" s="17" t="str">
        <f aca="false">IF($C1233="","",IF($F1233="理論",(N($O1233)+N($N1233))-N($G1233),(N($O1233)+N($N1233))-N($I1233)))</f>
        <v/>
      </c>
      <c r="Q1233" s="17" t="str">
        <f aca="false">IF($C1233="","",MAX(1,N(商品マスタ!$K1232)))</f>
        <v/>
      </c>
      <c r="R1233" s="39" t="str">
        <f aca="false">IF($C1233="","",IF(N($P1233)/N($Q1233)&lt;=0,"",ROUNDUP(N($P1233)/N($Q1233),0)))</f>
        <v/>
      </c>
      <c r="S1233" s="14"/>
      <c r="T1233" s="40" t="str">
        <f aca="false">IF($C1233="","",N(商品マスタ!$M1232))</f>
        <v/>
      </c>
      <c r="U1233" s="40" t="str">
        <f aca="false">IF($S1233="","",N($S1233)*N($T1233))</f>
        <v/>
      </c>
      <c r="V1233" s="18"/>
    </row>
    <row r="1234" customFormat="false" ht="15" hidden="false" customHeight="false" outlineLevel="0" collapsed="false">
      <c r="B1234" s="12" t="n">
        <v>1228</v>
      </c>
      <c r="C1234" s="36" t="str">
        <f aca="false">IF(商品マスタ!$C1233="","",商品マスタ!$C1233)</f>
        <v/>
      </c>
      <c r="D1234" s="12" t="str">
        <f aca="false">IF($C1234="","",商品マスタ!$D1233)</f>
        <v/>
      </c>
      <c r="E1234" s="12" t="str">
        <f aca="false">IF($C1234="","",商品マスタ!$G1233)</f>
        <v/>
      </c>
      <c r="F1234" s="12" t="str">
        <f aca="false">IF($C1234="","",IF(商品マスタ!$P1233="","理論",商品マスタ!$P1233))</f>
        <v/>
      </c>
      <c r="G1234" s="17" t="str">
        <f aca="false">IF($C1234="","",N(商品マスタ!$H1233))</f>
        <v/>
      </c>
      <c r="H1234" s="14"/>
      <c r="I1234" s="17" t="str">
        <f aca="false">IF($C1234="","",N($H1234)*N(商品マスタ!$N1233))</f>
        <v/>
      </c>
      <c r="J1234" s="17" t="str">
        <f aca="false">IF($C1234="","",N($I1234)-N($G1234))</f>
        <v/>
      </c>
      <c r="K1234" s="37" t="str">
        <f aca="false">IF($C1234="","",N(商品マスタ!$I1233))</f>
        <v/>
      </c>
      <c r="L1234" s="17" t="str">
        <f aca="false">IF($C1234="","",MAX(1,N(商品マスタ!$J1233)))</f>
        <v/>
      </c>
      <c r="M1234" s="38" t="str">
        <f aca="false">IF($C1234="","",N(TOP!$C$16)*N($K1234))</f>
        <v/>
      </c>
      <c r="N1234" s="17" t="str">
        <f aca="false">IF($C1234="","",ROUNDUP(N($M1234)/N($L1234),0))</f>
        <v/>
      </c>
      <c r="O1234" s="17" t="str">
        <f aca="false">IF($C1234="","",N(商品マスタ!$R1233))</f>
        <v/>
      </c>
      <c r="P1234" s="17" t="str">
        <f aca="false">IF($C1234="","",IF($F1234="理論",(N($O1234)+N($N1234))-N($G1234),(N($O1234)+N($N1234))-N($I1234)))</f>
        <v/>
      </c>
      <c r="Q1234" s="17" t="str">
        <f aca="false">IF($C1234="","",MAX(1,N(商品マスタ!$K1233)))</f>
        <v/>
      </c>
      <c r="R1234" s="39" t="str">
        <f aca="false">IF($C1234="","",IF(N($P1234)/N($Q1234)&lt;=0,"",ROUNDUP(N($P1234)/N($Q1234),0)))</f>
        <v/>
      </c>
      <c r="S1234" s="14"/>
      <c r="T1234" s="40" t="str">
        <f aca="false">IF($C1234="","",N(商品マスタ!$M1233))</f>
        <v/>
      </c>
      <c r="U1234" s="40" t="str">
        <f aca="false">IF($S1234="","",N($S1234)*N($T1234))</f>
        <v/>
      </c>
      <c r="V1234" s="18"/>
    </row>
    <row r="1235" customFormat="false" ht="15" hidden="false" customHeight="false" outlineLevel="0" collapsed="false">
      <c r="B1235" s="12" t="n">
        <v>1229</v>
      </c>
      <c r="C1235" s="36" t="str">
        <f aca="false">IF(商品マスタ!$C1234="","",商品マスタ!$C1234)</f>
        <v/>
      </c>
      <c r="D1235" s="12" t="str">
        <f aca="false">IF($C1235="","",商品マスタ!$D1234)</f>
        <v/>
      </c>
      <c r="E1235" s="12" t="str">
        <f aca="false">IF($C1235="","",商品マスタ!$G1234)</f>
        <v/>
      </c>
      <c r="F1235" s="12" t="str">
        <f aca="false">IF($C1235="","",IF(商品マスタ!$P1234="","理論",商品マスタ!$P1234))</f>
        <v/>
      </c>
      <c r="G1235" s="17" t="str">
        <f aca="false">IF($C1235="","",N(商品マスタ!$H1234))</f>
        <v/>
      </c>
      <c r="H1235" s="14"/>
      <c r="I1235" s="17" t="str">
        <f aca="false">IF($C1235="","",N($H1235)*N(商品マスタ!$N1234))</f>
        <v/>
      </c>
      <c r="J1235" s="17" t="str">
        <f aca="false">IF($C1235="","",N($I1235)-N($G1235))</f>
        <v/>
      </c>
      <c r="K1235" s="37" t="str">
        <f aca="false">IF($C1235="","",N(商品マスタ!$I1234))</f>
        <v/>
      </c>
      <c r="L1235" s="17" t="str">
        <f aca="false">IF($C1235="","",MAX(1,N(商品マスタ!$J1234)))</f>
        <v/>
      </c>
      <c r="M1235" s="38" t="str">
        <f aca="false">IF($C1235="","",N(TOP!$C$16)*N($K1235))</f>
        <v/>
      </c>
      <c r="N1235" s="17" t="str">
        <f aca="false">IF($C1235="","",ROUNDUP(N($M1235)/N($L1235),0))</f>
        <v/>
      </c>
      <c r="O1235" s="17" t="str">
        <f aca="false">IF($C1235="","",N(商品マスタ!$R1234))</f>
        <v/>
      </c>
      <c r="P1235" s="17" t="str">
        <f aca="false">IF($C1235="","",IF($F1235="理論",(N($O1235)+N($N1235))-N($G1235),(N($O1235)+N($N1235))-N($I1235)))</f>
        <v/>
      </c>
      <c r="Q1235" s="17" t="str">
        <f aca="false">IF($C1235="","",MAX(1,N(商品マスタ!$K1234)))</f>
        <v/>
      </c>
      <c r="R1235" s="39" t="str">
        <f aca="false">IF($C1235="","",IF(N($P1235)/N($Q1235)&lt;=0,"",ROUNDUP(N($P1235)/N($Q1235),0)))</f>
        <v/>
      </c>
      <c r="S1235" s="14"/>
      <c r="T1235" s="40" t="str">
        <f aca="false">IF($C1235="","",N(商品マスタ!$M1234))</f>
        <v/>
      </c>
      <c r="U1235" s="40" t="str">
        <f aca="false">IF($S1235="","",N($S1235)*N($T1235))</f>
        <v/>
      </c>
      <c r="V1235" s="18"/>
    </row>
    <row r="1236" customFormat="false" ht="15" hidden="false" customHeight="false" outlineLevel="0" collapsed="false">
      <c r="B1236" s="12" t="n">
        <v>1230</v>
      </c>
      <c r="C1236" s="36" t="str">
        <f aca="false">IF(商品マスタ!$C1235="","",商品マスタ!$C1235)</f>
        <v/>
      </c>
      <c r="D1236" s="12" t="str">
        <f aca="false">IF($C1236="","",商品マスタ!$D1235)</f>
        <v/>
      </c>
      <c r="E1236" s="12" t="str">
        <f aca="false">IF($C1236="","",商品マスタ!$G1235)</f>
        <v/>
      </c>
      <c r="F1236" s="12" t="str">
        <f aca="false">IF($C1236="","",IF(商品マスタ!$P1235="","理論",商品マスタ!$P1235))</f>
        <v/>
      </c>
      <c r="G1236" s="17" t="str">
        <f aca="false">IF($C1236="","",N(商品マスタ!$H1235))</f>
        <v/>
      </c>
      <c r="H1236" s="14"/>
      <c r="I1236" s="17" t="str">
        <f aca="false">IF($C1236="","",N($H1236)*N(商品マスタ!$N1235))</f>
        <v/>
      </c>
      <c r="J1236" s="17" t="str">
        <f aca="false">IF($C1236="","",N($I1236)-N($G1236))</f>
        <v/>
      </c>
      <c r="K1236" s="37" t="str">
        <f aca="false">IF($C1236="","",N(商品マスタ!$I1235))</f>
        <v/>
      </c>
      <c r="L1236" s="17" t="str">
        <f aca="false">IF($C1236="","",MAX(1,N(商品マスタ!$J1235)))</f>
        <v/>
      </c>
      <c r="M1236" s="38" t="str">
        <f aca="false">IF($C1236="","",N(TOP!$C$16)*N($K1236))</f>
        <v/>
      </c>
      <c r="N1236" s="17" t="str">
        <f aca="false">IF($C1236="","",ROUNDUP(N($M1236)/N($L1236),0))</f>
        <v/>
      </c>
      <c r="O1236" s="17" t="str">
        <f aca="false">IF($C1236="","",N(商品マスタ!$R1235))</f>
        <v/>
      </c>
      <c r="P1236" s="17" t="str">
        <f aca="false">IF($C1236="","",IF($F1236="理論",(N($O1236)+N($N1236))-N($G1236),(N($O1236)+N($N1236))-N($I1236)))</f>
        <v/>
      </c>
      <c r="Q1236" s="17" t="str">
        <f aca="false">IF($C1236="","",MAX(1,N(商品マスタ!$K1235)))</f>
        <v/>
      </c>
      <c r="R1236" s="39" t="str">
        <f aca="false">IF($C1236="","",IF(N($P1236)/N($Q1236)&lt;=0,"",ROUNDUP(N($P1236)/N($Q1236),0)))</f>
        <v/>
      </c>
      <c r="S1236" s="14"/>
      <c r="T1236" s="40" t="str">
        <f aca="false">IF($C1236="","",N(商品マスタ!$M1235))</f>
        <v/>
      </c>
      <c r="U1236" s="40" t="str">
        <f aca="false">IF($S1236="","",N($S1236)*N($T1236))</f>
        <v/>
      </c>
      <c r="V1236" s="18"/>
    </row>
    <row r="1237" customFormat="false" ht="15" hidden="false" customHeight="false" outlineLevel="0" collapsed="false">
      <c r="B1237" s="12" t="n">
        <v>1231</v>
      </c>
      <c r="C1237" s="36" t="str">
        <f aca="false">IF(商品マスタ!$C1236="","",商品マスタ!$C1236)</f>
        <v/>
      </c>
      <c r="D1237" s="12" t="str">
        <f aca="false">IF($C1237="","",商品マスタ!$D1236)</f>
        <v/>
      </c>
      <c r="E1237" s="12" t="str">
        <f aca="false">IF($C1237="","",商品マスタ!$G1236)</f>
        <v/>
      </c>
      <c r="F1237" s="12" t="str">
        <f aca="false">IF($C1237="","",IF(商品マスタ!$P1236="","理論",商品マスタ!$P1236))</f>
        <v/>
      </c>
      <c r="G1237" s="17" t="str">
        <f aca="false">IF($C1237="","",N(商品マスタ!$H1236))</f>
        <v/>
      </c>
      <c r="H1237" s="14"/>
      <c r="I1237" s="17" t="str">
        <f aca="false">IF($C1237="","",N($H1237)*N(商品マスタ!$N1236))</f>
        <v/>
      </c>
      <c r="J1237" s="17" t="str">
        <f aca="false">IF($C1237="","",N($I1237)-N($G1237))</f>
        <v/>
      </c>
      <c r="K1237" s="37" t="str">
        <f aca="false">IF($C1237="","",N(商品マスタ!$I1236))</f>
        <v/>
      </c>
      <c r="L1237" s="17" t="str">
        <f aca="false">IF($C1237="","",MAX(1,N(商品マスタ!$J1236)))</f>
        <v/>
      </c>
      <c r="M1237" s="38" t="str">
        <f aca="false">IF($C1237="","",N(TOP!$C$16)*N($K1237))</f>
        <v/>
      </c>
      <c r="N1237" s="17" t="str">
        <f aca="false">IF($C1237="","",ROUNDUP(N($M1237)/N($L1237),0))</f>
        <v/>
      </c>
      <c r="O1237" s="17" t="str">
        <f aca="false">IF($C1237="","",N(商品マスタ!$R1236))</f>
        <v/>
      </c>
      <c r="P1237" s="17" t="str">
        <f aca="false">IF($C1237="","",IF($F1237="理論",(N($O1237)+N($N1237))-N($G1237),(N($O1237)+N($N1237))-N($I1237)))</f>
        <v/>
      </c>
      <c r="Q1237" s="17" t="str">
        <f aca="false">IF($C1237="","",MAX(1,N(商品マスタ!$K1236)))</f>
        <v/>
      </c>
      <c r="R1237" s="39" t="str">
        <f aca="false">IF($C1237="","",IF(N($P1237)/N($Q1237)&lt;=0,"",ROUNDUP(N($P1237)/N($Q1237),0)))</f>
        <v/>
      </c>
      <c r="S1237" s="14"/>
      <c r="T1237" s="40" t="str">
        <f aca="false">IF($C1237="","",N(商品マスタ!$M1236))</f>
        <v/>
      </c>
      <c r="U1237" s="40" t="str">
        <f aca="false">IF($S1237="","",N($S1237)*N($T1237))</f>
        <v/>
      </c>
      <c r="V1237" s="18"/>
    </row>
    <row r="1238" customFormat="false" ht="15" hidden="false" customHeight="false" outlineLevel="0" collapsed="false">
      <c r="B1238" s="12" t="n">
        <v>1232</v>
      </c>
      <c r="C1238" s="36" t="str">
        <f aca="false">IF(商品マスタ!$C1237="","",商品マスタ!$C1237)</f>
        <v/>
      </c>
      <c r="D1238" s="12" t="str">
        <f aca="false">IF($C1238="","",商品マスタ!$D1237)</f>
        <v/>
      </c>
      <c r="E1238" s="12" t="str">
        <f aca="false">IF($C1238="","",商品マスタ!$G1237)</f>
        <v/>
      </c>
      <c r="F1238" s="12" t="str">
        <f aca="false">IF($C1238="","",IF(商品マスタ!$P1237="","理論",商品マスタ!$P1237))</f>
        <v/>
      </c>
      <c r="G1238" s="17" t="str">
        <f aca="false">IF($C1238="","",N(商品マスタ!$H1237))</f>
        <v/>
      </c>
      <c r="H1238" s="14"/>
      <c r="I1238" s="17" t="str">
        <f aca="false">IF($C1238="","",N($H1238)*N(商品マスタ!$N1237))</f>
        <v/>
      </c>
      <c r="J1238" s="17" t="str">
        <f aca="false">IF($C1238="","",N($I1238)-N($G1238))</f>
        <v/>
      </c>
      <c r="K1238" s="37" t="str">
        <f aca="false">IF($C1238="","",N(商品マスタ!$I1237))</f>
        <v/>
      </c>
      <c r="L1238" s="17" t="str">
        <f aca="false">IF($C1238="","",MAX(1,N(商品マスタ!$J1237)))</f>
        <v/>
      </c>
      <c r="M1238" s="38" t="str">
        <f aca="false">IF($C1238="","",N(TOP!$C$16)*N($K1238))</f>
        <v/>
      </c>
      <c r="N1238" s="17" t="str">
        <f aca="false">IF($C1238="","",ROUNDUP(N($M1238)/N($L1238),0))</f>
        <v/>
      </c>
      <c r="O1238" s="17" t="str">
        <f aca="false">IF($C1238="","",N(商品マスタ!$R1237))</f>
        <v/>
      </c>
      <c r="P1238" s="17" t="str">
        <f aca="false">IF($C1238="","",IF($F1238="理論",(N($O1238)+N($N1238))-N($G1238),(N($O1238)+N($N1238))-N($I1238)))</f>
        <v/>
      </c>
      <c r="Q1238" s="17" t="str">
        <f aca="false">IF($C1238="","",MAX(1,N(商品マスタ!$K1237)))</f>
        <v/>
      </c>
      <c r="R1238" s="39" t="str">
        <f aca="false">IF($C1238="","",IF(N($P1238)/N($Q1238)&lt;=0,"",ROUNDUP(N($P1238)/N($Q1238),0)))</f>
        <v/>
      </c>
      <c r="S1238" s="14"/>
      <c r="T1238" s="40" t="str">
        <f aca="false">IF($C1238="","",N(商品マスタ!$M1237))</f>
        <v/>
      </c>
      <c r="U1238" s="40" t="str">
        <f aca="false">IF($S1238="","",N($S1238)*N($T1238))</f>
        <v/>
      </c>
      <c r="V1238" s="18"/>
    </row>
    <row r="1239" customFormat="false" ht="15" hidden="false" customHeight="false" outlineLevel="0" collapsed="false">
      <c r="B1239" s="12" t="n">
        <v>1233</v>
      </c>
      <c r="C1239" s="36" t="str">
        <f aca="false">IF(商品マスタ!$C1238="","",商品マスタ!$C1238)</f>
        <v/>
      </c>
      <c r="D1239" s="12" t="str">
        <f aca="false">IF($C1239="","",商品マスタ!$D1238)</f>
        <v/>
      </c>
      <c r="E1239" s="12" t="str">
        <f aca="false">IF($C1239="","",商品マスタ!$G1238)</f>
        <v/>
      </c>
      <c r="F1239" s="12" t="str">
        <f aca="false">IF($C1239="","",IF(商品マスタ!$P1238="","理論",商品マスタ!$P1238))</f>
        <v/>
      </c>
      <c r="G1239" s="17" t="str">
        <f aca="false">IF($C1239="","",N(商品マスタ!$H1238))</f>
        <v/>
      </c>
      <c r="H1239" s="14"/>
      <c r="I1239" s="17" t="str">
        <f aca="false">IF($C1239="","",N($H1239)*N(商品マスタ!$N1238))</f>
        <v/>
      </c>
      <c r="J1239" s="17" t="str">
        <f aca="false">IF($C1239="","",N($I1239)-N($G1239))</f>
        <v/>
      </c>
      <c r="K1239" s="37" t="str">
        <f aca="false">IF($C1239="","",N(商品マスタ!$I1238))</f>
        <v/>
      </c>
      <c r="L1239" s="17" t="str">
        <f aca="false">IF($C1239="","",MAX(1,N(商品マスタ!$J1238)))</f>
        <v/>
      </c>
      <c r="M1239" s="38" t="str">
        <f aca="false">IF($C1239="","",N(TOP!$C$16)*N($K1239))</f>
        <v/>
      </c>
      <c r="N1239" s="17" t="str">
        <f aca="false">IF($C1239="","",ROUNDUP(N($M1239)/N($L1239),0))</f>
        <v/>
      </c>
      <c r="O1239" s="17" t="str">
        <f aca="false">IF($C1239="","",N(商品マスタ!$R1238))</f>
        <v/>
      </c>
      <c r="P1239" s="17" t="str">
        <f aca="false">IF($C1239="","",IF($F1239="理論",(N($O1239)+N($N1239))-N($G1239),(N($O1239)+N($N1239))-N($I1239)))</f>
        <v/>
      </c>
      <c r="Q1239" s="17" t="str">
        <f aca="false">IF($C1239="","",MAX(1,N(商品マスタ!$K1238)))</f>
        <v/>
      </c>
      <c r="R1239" s="39" t="str">
        <f aca="false">IF($C1239="","",IF(N($P1239)/N($Q1239)&lt;=0,"",ROUNDUP(N($P1239)/N($Q1239),0)))</f>
        <v/>
      </c>
      <c r="S1239" s="14"/>
      <c r="T1239" s="40" t="str">
        <f aca="false">IF($C1239="","",N(商品マスタ!$M1238))</f>
        <v/>
      </c>
      <c r="U1239" s="40" t="str">
        <f aca="false">IF($S1239="","",N($S1239)*N($T1239))</f>
        <v/>
      </c>
      <c r="V1239" s="18"/>
    </row>
    <row r="1240" customFormat="false" ht="15" hidden="false" customHeight="false" outlineLevel="0" collapsed="false">
      <c r="B1240" s="12" t="n">
        <v>1234</v>
      </c>
      <c r="C1240" s="36" t="str">
        <f aca="false">IF(商品マスタ!$C1239="","",商品マスタ!$C1239)</f>
        <v/>
      </c>
      <c r="D1240" s="12" t="str">
        <f aca="false">IF($C1240="","",商品マスタ!$D1239)</f>
        <v/>
      </c>
      <c r="E1240" s="12" t="str">
        <f aca="false">IF($C1240="","",商品マスタ!$G1239)</f>
        <v/>
      </c>
      <c r="F1240" s="12" t="str">
        <f aca="false">IF($C1240="","",IF(商品マスタ!$P1239="","理論",商品マスタ!$P1239))</f>
        <v/>
      </c>
      <c r="G1240" s="17" t="str">
        <f aca="false">IF($C1240="","",N(商品マスタ!$H1239))</f>
        <v/>
      </c>
      <c r="H1240" s="14"/>
      <c r="I1240" s="17" t="str">
        <f aca="false">IF($C1240="","",N($H1240)*N(商品マスタ!$N1239))</f>
        <v/>
      </c>
      <c r="J1240" s="17" t="str">
        <f aca="false">IF($C1240="","",N($I1240)-N($G1240))</f>
        <v/>
      </c>
      <c r="K1240" s="37" t="str">
        <f aca="false">IF($C1240="","",N(商品マスタ!$I1239))</f>
        <v/>
      </c>
      <c r="L1240" s="17" t="str">
        <f aca="false">IF($C1240="","",MAX(1,N(商品マスタ!$J1239)))</f>
        <v/>
      </c>
      <c r="M1240" s="38" t="str">
        <f aca="false">IF($C1240="","",N(TOP!$C$16)*N($K1240))</f>
        <v/>
      </c>
      <c r="N1240" s="17" t="str">
        <f aca="false">IF($C1240="","",ROUNDUP(N($M1240)/N($L1240),0))</f>
        <v/>
      </c>
      <c r="O1240" s="17" t="str">
        <f aca="false">IF($C1240="","",N(商品マスタ!$R1239))</f>
        <v/>
      </c>
      <c r="P1240" s="17" t="str">
        <f aca="false">IF($C1240="","",IF($F1240="理論",(N($O1240)+N($N1240))-N($G1240),(N($O1240)+N($N1240))-N($I1240)))</f>
        <v/>
      </c>
      <c r="Q1240" s="17" t="str">
        <f aca="false">IF($C1240="","",MAX(1,N(商品マスタ!$K1239)))</f>
        <v/>
      </c>
      <c r="R1240" s="39" t="str">
        <f aca="false">IF($C1240="","",IF(N($P1240)/N($Q1240)&lt;=0,"",ROUNDUP(N($P1240)/N($Q1240),0)))</f>
        <v/>
      </c>
      <c r="S1240" s="14"/>
      <c r="T1240" s="40" t="str">
        <f aca="false">IF($C1240="","",N(商品マスタ!$M1239))</f>
        <v/>
      </c>
      <c r="U1240" s="40" t="str">
        <f aca="false">IF($S1240="","",N($S1240)*N($T1240))</f>
        <v/>
      </c>
      <c r="V1240" s="18"/>
    </row>
    <row r="1241" customFormat="false" ht="15" hidden="false" customHeight="false" outlineLevel="0" collapsed="false">
      <c r="B1241" s="12" t="n">
        <v>1235</v>
      </c>
      <c r="C1241" s="36" t="str">
        <f aca="false">IF(商品マスタ!$C1240="","",商品マスタ!$C1240)</f>
        <v/>
      </c>
      <c r="D1241" s="12" t="str">
        <f aca="false">IF($C1241="","",商品マスタ!$D1240)</f>
        <v/>
      </c>
      <c r="E1241" s="12" t="str">
        <f aca="false">IF($C1241="","",商品マスタ!$G1240)</f>
        <v/>
      </c>
      <c r="F1241" s="12" t="str">
        <f aca="false">IF($C1241="","",IF(商品マスタ!$P1240="","理論",商品マスタ!$P1240))</f>
        <v/>
      </c>
      <c r="G1241" s="17" t="str">
        <f aca="false">IF($C1241="","",N(商品マスタ!$H1240))</f>
        <v/>
      </c>
      <c r="H1241" s="14"/>
      <c r="I1241" s="17" t="str">
        <f aca="false">IF($C1241="","",N($H1241)*N(商品マスタ!$N1240))</f>
        <v/>
      </c>
      <c r="J1241" s="17" t="str">
        <f aca="false">IF($C1241="","",N($I1241)-N($G1241))</f>
        <v/>
      </c>
      <c r="K1241" s="37" t="str">
        <f aca="false">IF($C1241="","",N(商品マスタ!$I1240))</f>
        <v/>
      </c>
      <c r="L1241" s="17" t="str">
        <f aca="false">IF($C1241="","",MAX(1,N(商品マスタ!$J1240)))</f>
        <v/>
      </c>
      <c r="M1241" s="38" t="str">
        <f aca="false">IF($C1241="","",N(TOP!$C$16)*N($K1241))</f>
        <v/>
      </c>
      <c r="N1241" s="17" t="str">
        <f aca="false">IF($C1241="","",ROUNDUP(N($M1241)/N($L1241),0))</f>
        <v/>
      </c>
      <c r="O1241" s="17" t="str">
        <f aca="false">IF($C1241="","",N(商品マスタ!$R1240))</f>
        <v/>
      </c>
      <c r="P1241" s="17" t="str">
        <f aca="false">IF($C1241="","",IF($F1241="理論",(N($O1241)+N($N1241))-N($G1241),(N($O1241)+N($N1241))-N($I1241)))</f>
        <v/>
      </c>
      <c r="Q1241" s="17" t="str">
        <f aca="false">IF($C1241="","",MAX(1,N(商品マスタ!$K1240)))</f>
        <v/>
      </c>
      <c r="R1241" s="39" t="str">
        <f aca="false">IF($C1241="","",IF(N($P1241)/N($Q1241)&lt;=0,"",ROUNDUP(N($P1241)/N($Q1241),0)))</f>
        <v/>
      </c>
      <c r="S1241" s="14"/>
      <c r="T1241" s="40" t="str">
        <f aca="false">IF($C1241="","",N(商品マスタ!$M1240))</f>
        <v/>
      </c>
      <c r="U1241" s="40" t="str">
        <f aca="false">IF($S1241="","",N($S1241)*N($T1241))</f>
        <v/>
      </c>
      <c r="V1241" s="18"/>
    </row>
    <row r="1242" customFormat="false" ht="15" hidden="false" customHeight="false" outlineLevel="0" collapsed="false">
      <c r="B1242" s="12" t="n">
        <v>1236</v>
      </c>
      <c r="C1242" s="36" t="str">
        <f aca="false">IF(商品マスタ!$C1241="","",商品マスタ!$C1241)</f>
        <v/>
      </c>
      <c r="D1242" s="12" t="str">
        <f aca="false">IF($C1242="","",商品マスタ!$D1241)</f>
        <v/>
      </c>
      <c r="E1242" s="12" t="str">
        <f aca="false">IF($C1242="","",商品マスタ!$G1241)</f>
        <v/>
      </c>
      <c r="F1242" s="12" t="str">
        <f aca="false">IF($C1242="","",IF(商品マスタ!$P1241="","理論",商品マスタ!$P1241))</f>
        <v/>
      </c>
      <c r="G1242" s="17" t="str">
        <f aca="false">IF($C1242="","",N(商品マスタ!$H1241))</f>
        <v/>
      </c>
      <c r="H1242" s="14"/>
      <c r="I1242" s="17" t="str">
        <f aca="false">IF($C1242="","",N($H1242)*N(商品マスタ!$N1241))</f>
        <v/>
      </c>
      <c r="J1242" s="17" t="str">
        <f aca="false">IF($C1242="","",N($I1242)-N($G1242))</f>
        <v/>
      </c>
      <c r="K1242" s="37" t="str">
        <f aca="false">IF($C1242="","",N(商品マスタ!$I1241))</f>
        <v/>
      </c>
      <c r="L1242" s="17" t="str">
        <f aca="false">IF($C1242="","",MAX(1,N(商品マスタ!$J1241)))</f>
        <v/>
      </c>
      <c r="M1242" s="38" t="str">
        <f aca="false">IF($C1242="","",N(TOP!$C$16)*N($K1242))</f>
        <v/>
      </c>
      <c r="N1242" s="17" t="str">
        <f aca="false">IF($C1242="","",ROUNDUP(N($M1242)/N($L1242),0))</f>
        <v/>
      </c>
      <c r="O1242" s="17" t="str">
        <f aca="false">IF($C1242="","",N(商品マスタ!$R1241))</f>
        <v/>
      </c>
      <c r="P1242" s="17" t="str">
        <f aca="false">IF($C1242="","",IF($F1242="理論",(N($O1242)+N($N1242))-N($G1242),(N($O1242)+N($N1242))-N($I1242)))</f>
        <v/>
      </c>
      <c r="Q1242" s="17" t="str">
        <f aca="false">IF($C1242="","",MAX(1,N(商品マスタ!$K1241)))</f>
        <v/>
      </c>
      <c r="R1242" s="39" t="str">
        <f aca="false">IF($C1242="","",IF(N($P1242)/N($Q1242)&lt;=0,"",ROUNDUP(N($P1242)/N($Q1242),0)))</f>
        <v/>
      </c>
      <c r="S1242" s="14"/>
      <c r="T1242" s="40" t="str">
        <f aca="false">IF($C1242="","",N(商品マスタ!$M1241))</f>
        <v/>
      </c>
      <c r="U1242" s="40" t="str">
        <f aca="false">IF($S1242="","",N($S1242)*N($T1242))</f>
        <v/>
      </c>
      <c r="V1242" s="18"/>
    </row>
    <row r="1243" customFormat="false" ht="15" hidden="false" customHeight="false" outlineLevel="0" collapsed="false">
      <c r="B1243" s="12" t="n">
        <v>1237</v>
      </c>
      <c r="C1243" s="36" t="str">
        <f aca="false">IF(商品マスタ!$C1242="","",商品マスタ!$C1242)</f>
        <v/>
      </c>
      <c r="D1243" s="12" t="str">
        <f aca="false">IF($C1243="","",商品マスタ!$D1242)</f>
        <v/>
      </c>
      <c r="E1243" s="12" t="str">
        <f aca="false">IF($C1243="","",商品マスタ!$G1242)</f>
        <v/>
      </c>
      <c r="F1243" s="12" t="str">
        <f aca="false">IF($C1243="","",IF(商品マスタ!$P1242="","理論",商品マスタ!$P1242))</f>
        <v/>
      </c>
      <c r="G1243" s="17" t="str">
        <f aca="false">IF($C1243="","",N(商品マスタ!$H1242))</f>
        <v/>
      </c>
      <c r="H1243" s="14"/>
      <c r="I1243" s="17" t="str">
        <f aca="false">IF($C1243="","",N($H1243)*N(商品マスタ!$N1242))</f>
        <v/>
      </c>
      <c r="J1243" s="17" t="str">
        <f aca="false">IF($C1243="","",N($I1243)-N($G1243))</f>
        <v/>
      </c>
      <c r="K1243" s="37" t="str">
        <f aca="false">IF($C1243="","",N(商品マスタ!$I1242))</f>
        <v/>
      </c>
      <c r="L1243" s="17" t="str">
        <f aca="false">IF($C1243="","",MAX(1,N(商品マスタ!$J1242)))</f>
        <v/>
      </c>
      <c r="M1243" s="38" t="str">
        <f aca="false">IF($C1243="","",N(TOP!$C$16)*N($K1243))</f>
        <v/>
      </c>
      <c r="N1243" s="17" t="str">
        <f aca="false">IF($C1243="","",ROUNDUP(N($M1243)/N($L1243),0))</f>
        <v/>
      </c>
      <c r="O1243" s="17" t="str">
        <f aca="false">IF($C1243="","",N(商品マスタ!$R1242))</f>
        <v/>
      </c>
      <c r="P1243" s="17" t="str">
        <f aca="false">IF($C1243="","",IF($F1243="理論",(N($O1243)+N($N1243))-N($G1243),(N($O1243)+N($N1243))-N($I1243)))</f>
        <v/>
      </c>
      <c r="Q1243" s="17" t="str">
        <f aca="false">IF($C1243="","",MAX(1,N(商品マスタ!$K1242)))</f>
        <v/>
      </c>
      <c r="R1243" s="39" t="str">
        <f aca="false">IF($C1243="","",IF(N($P1243)/N($Q1243)&lt;=0,"",ROUNDUP(N($P1243)/N($Q1243),0)))</f>
        <v/>
      </c>
      <c r="S1243" s="14"/>
      <c r="T1243" s="40" t="str">
        <f aca="false">IF($C1243="","",N(商品マスタ!$M1242))</f>
        <v/>
      </c>
      <c r="U1243" s="40" t="str">
        <f aca="false">IF($S1243="","",N($S1243)*N($T1243))</f>
        <v/>
      </c>
      <c r="V1243" s="18"/>
    </row>
    <row r="1244" customFormat="false" ht="15" hidden="false" customHeight="false" outlineLevel="0" collapsed="false">
      <c r="B1244" s="12" t="n">
        <v>1238</v>
      </c>
      <c r="C1244" s="36" t="str">
        <f aca="false">IF(商品マスタ!$C1243="","",商品マスタ!$C1243)</f>
        <v/>
      </c>
      <c r="D1244" s="12" t="str">
        <f aca="false">IF($C1244="","",商品マスタ!$D1243)</f>
        <v/>
      </c>
      <c r="E1244" s="12" t="str">
        <f aca="false">IF($C1244="","",商品マスタ!$G1243)</f>
        <v/>
      </c>
      <c r="F1244" s="12" t="str">
        <f aca="false">IF($C1244="","",IF(商品マスタ!$P1243="","理論",商品マスタ!$P1243))</f>
        <v/>
      </c>
      <c r="G1244" s="17" t="str">
        <f aca="false">IF($C1244="","",N(商品マスタ!$H1243))</f>
        <v/>
      </c>
      <c r="H1244" s="14"/>
      <c r="I1244" s="17" t="str">
        <f aca="false">IF($C1244="","",N($H1244)*N(商品マスタ!$N1243))</f>
        <v/>
      </c>
      <c r="J1244" s="17" t="str">
        <f aca="false">IF($C1244="","",N($I1244)-N($G1244))</f>
        <v/>
      </c>
      <c r="K1244" s="37" t="str">
        <f aca="false">IF($C1244="","",N(商品マスタ!$I1243))</f>
        <v/>
      </c>
      <c r="L1244" s="17" t="str">
        <f aca="false">IF($C1244="","",MAX(1,N(商品マスタ!$J1243)))</f>
        <v/>
      </c>
      <c r="M1244" s="38" t="str">
        <f aca="false">IF($C1244="","",N(TOP!$C$16)*N($K1244))</f>
        <v/>
      </c>
      <c r="N1244" s="17" t="str">
        <f aca="false">IF($C1244="","",ROUNDUP(N($M1244)/N($L1244),0))</f>
        <v/>
      </c>
      <c r="O1244" s="17" t="str">
        <f aca="false">IF($C1244="","",N(商品マスタ!$R1243))</f>
        <v/>
      </c>
      <c r="P1244" s="17" t="str">
        <f aca="false">IF($C1244="","",IF($F1244="理論",(N($O1244)+N($N1244))-N($G1244),(N($O1244)+N($N1244))-N($I1244)))</f>
        <v/>
      </c>
      <c r="Q1244" s="17" t="str">
        <f aca="false">IF($C1244="","",MAX(1,N(商品マスタ!$K1243)))</f>
        <v/>
      </c>
      <c r="R1244" s="39" t="str">
        <f aca="false">IF($C1244="","",IF(N($P1244)/N($Q1244)&lt;=0,"",ROUNDUP(N($P1244)/N($Q1244),0)))</f>
        <v/>
      </c>
      <c r="S1244" s="14"/>
      <c r="T1244" s="40" t="str">
        <f aca="false">IF($C1244="","",N(商品マスタ!$M1243))</f>
        <v/>
      </c>
      <c r="U1244" s="40" t="str">
        <f aca="false">IF($S1244="","",N($S1244)*N($T1244))</f>
        <v/>
      </c>
      <c r="V1244" s="18"/>
    </row>
    <row r="1245" customFormat="false" ht="15" hidden="false" customHeight="false" outlineLevel="0" collapsed="false">
      <c r="B1245" s="12" t="n">
        <v>1239</v>
      </c>
      <c r="C1245" s="36" t="str">
        <f aca="false">IF(商品マスタ!$C1244="","",商品マスタ!$C1244)</f>
        <v/>
      </c>
      <c r="D1245" s="12" t="str">
        <f aca="false">IF($C1245="","",商品マスタ!$D1244)</f>
        <v/>
      </c>
      <c r="E1245" s="12" t="str">
        <f aca="false">IF($C1245="","",商品マスタ!$G1244)</f>
        <v/>
      </c>
      <c r="F1245" s="12" t="str">
        <f aca="false">IF($C1245="","",IF(商品マスタ!$P1244="","理論",商品マスタ!$P1244))</f>
        <v/>
      </c>
      <c r="G1245" s="17" t="str">
        <f aca="false">IF($C1245="","",N(商品マスタ!$H1244))</f>
        <v/>
      </c>
      <c r="H1245" s="14"/>
      <c r="I1245" s="17" t="str">
        <f aca="false">IF($C1245="","",N($H1245)*N(商品マスタ!$N1244))</f>
        <v/>
      </c>
      <c r="J1245" s="17" t="str">
        <f aca="false">IF($C1245="","",N($I1245)-N($G1245))</f>
        <v/>
      </c>
      <c r="K1245" s="37" t="str">
        <f aca="false">IF($C1245="","",N(商品マスタ!$I1244))</f>
        <v/>
      </c>
      <c r="L1245" s="17" t="str">
        <f aca="false">IF($C1245="","",MAX(1,N(商品マスタ!$J1244)))</f>
        <v/>
      </c>
      <c r="M1245" s="38" t="str">
        <f aca="false">IF($C1245="","",N(TOP!$C$16)*N($K1245))</f>
        <v/>
      </c>
      <c r="N1245" s="17" t="str">
        <f aca="false">IF($C1245="","",ROUNDUP(N($M1245)/N($L1245),0))</f>
        <v/>
      </c>
      <c r="O1245" s="17" t="str">
        <f aca="false">IF($C1245="","",N(商品マスタ!$R1244))</f>
        <v/>
      </c>
      <c r="P1245" s="17" t="str">
        <f aca="false">IF($C1245="","",IF($F1245="理論",(N($O1245)+N($N1245))-N($G1245),(N($O1245)+N($N1245))-N($I1245)))</f>
        <v/>
      </c>
      <c r="Q1245" s="17" t="str">
        <f aca="false">IF($C1245="","",MAX(1,N(商品マスタ!$K1244)))</f>
        <v/>
      </c>
      <c r="R1245" s="39" t="str">
        <f aca="false">IF($C1245="","",IF(N($P1245)/N($Q1245)&lt;=0,"",ROUNDUP(N($P1245)/N($Q1245),0)))</f>
        <v/>
      </c>
      <c r="S1245" s="14"/>
      <c r="T1245" s="40" t="str">
        <f aca="false">IF($C1245="","",N(商品マスタ!$M1244))</f>
        <v/>
      </c>
      <c r="U1245" s="40" t="str">
        <f aca="false">IF($S1245="","",N($S1245)*N($T1245))</f>
        <v/>
      </c>
      <c r="V1245" s="18"/>
    </row>
    <row r="1246" customFormat="false" ht="15" hidden="false" customHeight="false" outlineLevel="0" collapsed="false">
      <c r="B1246" s="12" t="n">
        <v>1240</v>
      </c>
      <c r="C1246" s="36" t="str">
        <f aca="false">IF(商品マスタ!$C1245="","",商品マスタ!$C1245)</f>
        <v/>
      </c>
      <c r="D1246" s="12" t="str">
        <f aca="false">IF($C1246="","",商品マスタ!$D1245)</f>
        <v/>
      </c>
      <c r="E1246" s="12" t="str">
        <f aca="false">IF($C1246="","",商品マスタ!$G1245)</f>
        <v/>
      </c>
      <c r="F1246" s="12" t="str">
        <f aca="false">IF($C1246="","",IF(商品マスタ!$P1245="","理論",商品マスタ!$P1245))</f>
        <v/>
      </c>
      <c r="G1246" s="17" t="str">
        <f aca="false">IF($C1246="","",N(商品マスタ!$H1245))</f>
        <v/>
      </c>
      <c r="H1246" s="14"/>
      <c r="I1246" s="17" t="str">
        <f aca="false">IF($C1246="","",N($H1246)*N(商品マスタ!$N1245))</f>
        <v/>
      </c>
      <c r="J1246" s="17" t="str">
        <f aca="false">IF($C1246="","",N($I1246)-N($G1246))</f>
        <v/>
      </c>
      <c r="K1246" s="37" t="str">
        <f aca="false">IF($C1246="","",N(商品マスタ!$I1245))</f>
        <v/>
      </c>
      <c r="L1246" s="17" t="str">
        <f aca="false">IF($C1246="","",MAX(1,N(商品マスタ!$J1245)))</f>
        <v/>
      </c>
      <c r="M1246" s="38" t="str">
        <f aca="false">IF($C1246="","",N(TOP!$C$16)*N($K1246))</f>
        <v/>
      </c>
      <c r="N1246" s="17" t="str">
        <f aca="false">IF($C1246="","",ROUNDUP(N($M1246)/N($L1246),0))</f>
        <v/>
      </c>
      <c r="O1246" s="17" t="str">
        <f aca="false">IF($C1246="","",N(商品マスタ!$R1245))</f>
        <v/>
      </c>
      <c r="P1246" s="17" t="str">
        <f aca="false">IF($C1246="","",IF($F1246="理論",(N($O1246)+N($N1246))-N($G1246),(N($O1246)+N($N1246))-N($I1246)))</f>
        <v/>
      </c>
      <c r="Q1246" s="17" t="str">
        <f aca="false">IF($C1246="","",MAX(1,N(商品マスタ!$K1245)))</f>
        <v/>
      </c>
      <c r="R1246" s="39" t="str">
        <f aca="false">IF($C1246="","",IF(N($P1246)/N($Q1246)&lt;=0,"",ROUNDUP(N($P1246)/N($Q1246),0)))</f>
        <v/>
      </c>
      <c r="S1246" s="14"/>
      <c r="T1246" s="40" t="str">
        <f aca="false">IF($C1246="","",N(商品マスタ!$M1245))</f>
        <v/>
      </c>
      <c r="U1246" s="40" t="str">
        <f aca="false">IF($S1246="","",N($S1246)*N($T1246))</f>
        <v/>
      </c>
      <c r="V1246" s="18"/>
    </row>
    <row r="1247" customFormat="false" ht="15" hidden="false" customHeight="false" outlineLevel="0" collapsed="false">
      <c r="B1247" s="12" t="n">
        <v>1241</v>
      </c>
      <c r="C1247" s="36" t="str">
        <f aca="false">IF(商品マスタ!$C1246="","",商品マスタ!$C1246)</f>
        <v/>
      </c>
      <c r="D1247" s="12" t="str">
        <f aca="false">IF($C1247="","",商品マスタ!$D1246)</f>
        <v/>
      </c>
      <c r="E1247" s="12" t="str">
        <f aca="false">IF($C1247="","",商品マスタ!$G1246)</f>
        <v/>
      </c>
      <c r="F1247" s="12" t="str">
        <f aca="false">IF($C1247="","",IF(商品マスタ!$P1246="","理論",商品マスタ!$P1246))</f>
        <v/>
      </c>
      <c r="G1247" s="17" t="str">
        <f aca="false">IF($C1247="","",N(商品マスタ!$H1246))</f>
        <v/>
      </c>
      <c r="H1247" s="14"/>
      <c r="I1247" s="17" t="str">
        <f aca="false">IF($C1247="","",N($H1247)*N(商品マスタ!$N1246))</f>
        <v/>
      </c>
      <c r="J1247" s="17" t="str">
        <f aca="false">IF($C1247="","",N($I1247)-N($G1247))</f>
        <v/>
      </c>
      <c r="K1247" s="37" t="str">
        <f aca="false">IF($C1247="","",N(商品マスタ!$I1246))</f>
        <v/>
      </c>
      <c r="L1247" s="17" t="str">
        <f aca="false">IF($C1247="","",MAX(1,N(商品マスタ!$J1246)))</f>
        <v/>
      </c>
      <c r="M1247" s="38" t="str">
        <f aca="false">IF($C1247="","",N(TOP!$C$16)*N($K1247))</f>
        <v/>
      </c>
      <c r="N1247" s="17" t="str">
        <f aca="false">IF($C1247="","",ROUNDUP(N($M1247)/N($L1247),0))</f>
        <v/>
      </c>
      <c r="O1247" s="17" t="str">
        <f aca="false">IF($C1247="","",N(商品マスタ!$R1246))</f>
        <v/>
      </c>
      <c r="P1247" s="17" t="str">
        <f aca="false">IF($C1247="","",IF($F1247="理論",(N($O1247)+N($N1247))-N($G1247),(N($O1247)+N($N1247))-N($I1247)))</f>
        <v/>
      </c>
      <c r="Q1247" s="17" t="str">
        <f aca="false">IF($C1247="","",MAX(1,N(商品マスタ!$K1246)))</f>
        <v/>
      </c>
      <c r="R1247" s="39" t="str">
        <f aca="false">IF($C1247="","",IF(N($P1247)/N($Q1247)&lt;=0,"",ROUNDUP(N($P1247)/N($Q1247),0)))</f>
        <v/>
      </c>
      <c r="S1247" s="14"/>
      <c r="T1247" s="40" t="str">
        <f aca="false">IF($C1247="","",N(商品マスタ!$M1246))</f>
        <v/>
      </c>
      <c r="U1247" s="40" t="str">
        <f aca="false">IF($S1247="","",N($S1247)*N($T1247))</f>
        <v/>
      </c>
      <c r="V1247" s="18"/>
    </row>
    <row r="1248" customFormat="false" ht="15" hidden="false" customHeight="false" outlineLevel="0" collapsed="false">
      <c r="B1248" s="12" t="n">
        <v>1242</v>
      </c>
      <c r="C1248" s="36" t="str">
        <f aca="false">IF(商品マスタ!$C1247="","",商品マスタ!$C1247)</f>
        <v/>
      </c>
      <c r="D1248" s="12" t="str">
        <f aca="false">IF($C1248="","",商品マスタ!$D1247)</f>
        <v/>
      </c>
      <c r="E1248" s="12" t="str">
        <f aca="false">IF($C1248="","",商品マスタ!$G1247)</f>
        <v/>
      </c>
      <c r="F1248" s="12" t="str">
        <f aca="false">IF($C1248="","",IF(商品マスタ!$P1247="","理論",商品マスタ!$P1247))</f>
        <v/>
      </c>
      <c r="G1248" s="17" t="str">
        <f aca="false">IF($C1248="","",N(商品マスタ!$H1247))</f>
        <v/>
      </c>
      <c r="H1248" s="14"/>
      <c r="I1248" s="17" t="str">
        <f aca="false">IF($C1248="","",N($H1248)*N(商品マスタ!$N1247))</f>
        <v/>
      </c>
      <c r="J1248" s="17" t="str">
        <f aca="false">IF($C1248="","",N($I1248)-N($G1248))</f>
        <v/>
      </c>
      <c r="K1248" s="37" t="str">
        <f aca="false">IF($C1248="","",N(商品マスタ!$I1247))</f>
        <v/>
      </c>
      <c r="L1248" s="17" t="str">
        <f aca="false">IF($C1248="","",MAX(1,N(商品マスタ!$J1247)))</f>
        <v/>
      </c>
      <c r="M1248" s="38" t="str">
        <f aca="false">IF($C1248="","",N(TOP!$C$16)*N($K1248))</f>
        <v/>
      </c>
      <c r="N1248" s="17" t="str">
        <f aca="false">IF($C1248="","",ROUNDUP(N($M1248)/N($L1248),0))</f>
        <v/>
      </c>
      <c r="O1248" s="17" t="str">
        <f aca="false">IF($C1248="","",N(商品マスタ!$R1247))</f>
        <v/>
      </c>
      <c r="P1248" s="17" t="str">
        <f aca="false">IF($C1248="","",IF($F1248="理論",(N($O1248)+N($N1248))-N($G1248),(N($O1248)+N($N1248))-N($I1248)))</f>
        <v/>
      </c>
      <c r="Q1248" s="17" t="str">
        <f aca="false">IF($C1248="","",MAX(1,N(商品マスタ!$K1247)))</f>
        <v/>
      </c>
      <c r="R1248" s="39" t="str">
        <f aca="false">IF($C1248="","",IF(N($P1248)/N($Q1248)&lt;=0,"",ROUNDUP(N($P1248)/N($Q1248),0)))</f>
        <v/>
      </c>
      <c r="S1248" s="14"/>
      <c r="T1248" s="40" t="str">
        <f aca="false">IF($C1248="","",N(商品マスタ!$M1247))</f>
        <v/>
      </c>
      <c r="U1248" s="40" t="str">
        <f aca="false">IF($S1248="","",N($S1248)*N($T1248))</f>
        <v/>
      </c>
      <c r="V1248" s="18"/>
    </row>
    <row r="1249" customFormat="false" ht="15" hidden="false" customHeight="false" outlineLevel="0" collapsed="false">
      <c r="B1249" s="12" t="n">
        <v>1243</v>
      </c>
      <c r="C1249" s="36" t="str">
        <f aca="false">IF(商品マスタ!$C1248="","",商品マスタ!$C1248)</f>
        <v/>
      </c>
      <c r="D1249" s="12" t="str">
        <f aca="false">IF($C1249="","",商品マスタ!$D1248)</f>
        <v/>
      </c>
      <c r="E1249" s="12" t="str">
        <f aca="false">IF($C1249="","",商品マスタ!$G1248)</f>
        <v/>
      </c>
      <c r="F1249" s="12" t="str">
        <f aca="false">IF($C1249="","",IF(商品マスタ!$P1248="","理論",商品マスタ!$P1248))</f>
        <v/>
      </c>
      <c r="G1249" s="17" t="str">
        <f aca="false">IF($C1249="","",N(商品マスタ!$H1248))</f>
        <v/>
      </c>
      <c r="H1249" s="14"/>
      <c r="I1249" s="17" t="str">
        <f aca="false">IF($C1249="","",N($H1249)*N(商品マスタ!$N1248))</f>
        <v/>
      </c>
      <c r="J1249" s="17" t="str">
        <f aca="false">IF($C1249="","",N($I1249)-N($G1249))</f>
        <v/>
      </c>
      <c r="K1249" s="37" t="str">
        <f aca="false">IF($C1249="","",N(商品マスタ!$I1248))</f>
        <v/>
      </c>
      <c r="L1249" s="17" t="str">
        <f aca="false">IF($C1249="","",MAX(1,N(商品マスタ!$J1248)))</f>
        <v/>
      </c>
      <c r="M1249" s="38" t="str">
        <f aca="false">IF($C1249="","",N(TOP!$C$16)*N($K1249))</f>
        <v/>
      </c>
      <c r="N1249" s="17" t="str">
        <f aca="false">IF($C1249="","",ROUNDUP(N($M1249)/N($L1249),0))</f>
        <v/>
      </c>
      <c r="O1249" s="17" t="str">
        <f aca="false">IF($C1249="","",N(商品マスタ!$R1248))</f>
        <v/>
      </c>
      <c r="P1249" s="17" t="str">
        <f aca="false">IF($C1249="","",IF($F1249="理論",(N($O1249)+N($N1249))-N($G1249),(N($O1249)+N($N1249))-N($I1249)))</f>
        <v/>
      </c>
      <c r="Q1249" s="17" t="str">
        <f aca="false">IF($C1249="","",MAX(1,N(商品マスタ!$K1248)))</f>
        <v/>
      </c>
      <c r="R1249" s="39" t="str">
        <f aca="false">IF($C1249="","",IF(N($P1249)/N($Q1249)&lt;=0,"",ROUNDUP(N($P1249)/N($Q1249),0)))</f>
        <v/>
      </c>
      <c r="S1249" s="14"/>
      <c r="T1249" s="40" t="str">
        <f aca="false">IF($C1249="","",N(商品マスタ!$M1248))</f>
        <v/>
      </c>
      <c r="U1249" s="40" t="str">
        <f aca="false">IF($S1249="","",N($S1249)*N($T1249))</f>
        <v/>
      </c>
      <c r="V1249" s="18"/>
    </row>
    <row r="1250" customFormat="false" ht="15" hidden="false" customHeight="false" outlineLevel="0" collapsed="false">
      <c r="B1250" s="12" t="n">
        <v>1244</v>
      </c>
      <c r="C1250" s="36" t="str">
        <f aca="false">IF(商品マスタ!$C1249="","",商品マスタ!$C1249)</f>
        <v/>
      </c>
      <c r="D1250" s="12" t="str">
        <f aca="false">IF($C1250="","",商品マスタ!$D1249)</f>
        <v/>
      </c>
      <c r="E1250" s="12" t="str">
        <f aca="false">IF($C1250="","",商品マスタ!$G1249)</f>
        <v/>
      </c>
      <c r="F1250" s="12" t="str">
        <f aca="false">IF($C1250="","",IF(商品マスタ!$P1249="","理論",商品マスタ!$P1249))</f>
        <v/>
      </c>
      <c r="G1250" s="17" t="str">
        <f aca="false">IF($C1250="","",N(商品マスタ!$H1249))</f>
        <v/>
      </c>
      <c r="H1250" s="14"/>
      <c r="I1250" s="17" t="str">
        <f aca="false">IF($C1250="","",N($H1250)*N(商品マスタ!$N1249))</f>
        <v/>
      </c>
      <c r="J1250" s="17" t="str">
        <f aca="false">IF($C1250="","",N($I1250)-N($G1250))</f>
        <v/>
      </c>
      <c r="K1250" s="37" t="str">
        <f aca="false">IF($C1250="","",N(商品マスタ!$I1249))</f>
        <v/>
      </c>
      <c r="L1250" s="17" t="str">
        <f aca="false">IF($C1250="","",MAX(1,N(商品マスタ!$J1249)))</f>
        <v/>
      </c>
      <c r="M1250" s="38" t="str">
        <f aca="false">IF($C1250="","",N(TOP!$C$16)*N($K1250))</f>
        <v/>
      </c>
      <c r="N1250" s="17" t="str">
        <f aca="false">IF($C1250="","",ROUNDUP(N($M1250)/N($L1250),0))</f>
        <v/>
      </c>
      <c r="O1250" s="17" t="str">
        <f aca="false">IF($C1250="","",N(商品マスタ!$R1249))</f>
        <v/>
      </c>
      <c r="P1250" s="17" t="str">
        <f aca="false">IF($C1250="","",IF($F1250="理論",(N($O1250)+N($N1250))-N($G1250),(N($O1250)+N($N1250))-N($I1250)))</f>
        <v/>
      </c>
      <c r="Q1250" s="17" t="str">
        <f aca="false">IF($C1250="","",MAX(1,N(商品マスタ!$K1249)))</f>
        <v/>
      </c>
      <c r="R1250" s="39" t="str">
        <f aca="false">IF($C1250="","",IF(N($P1250)/N($Q1250)&lt;=0,"",ROUNDUP(N($P1250)/N($Q1250),0)))</f>
        <v/>
      </c>
      <c r="S1250" s="14"/>
      <c r="T1250" s="40" t="str">
        <f aca="false">IF($C1250="","",N(商品マスタ!$M1249))</f>
        <v/>
      </c>
      <c r="U1250" s="40" t="str">
        <f aca="false">IF($S1250="","",N($S1250)*N($T1250))</f>
        <v/>
      </c>
      <c r="V1250" s="18"/>
    </row>
    <row r="1251" customFormat="false" ht="15" hidden="false" customHeight="false" outlineLevel="0" collapsed="false">
      <c r="B1251" s="12" t="n">
        <v>1245</v>
      </c>
      <c r="C1251" s="36" t="str">
        <f aca="false">IF(商品マスタ!$C1250="","",商品マスタ!$C1250)</f>
        <v/>
      </c>
      <c r="D1251" s="12" t="str">
        <f aca="false">IF($C1251="","",商品マスタ!$D1250)</f>
        <v/>
      </c>
      <c r="E1251" s="12" t="str">
        <f aca="false">IF($C1251="","",商品マスタ!$G1250)</f>
        <v/>
      </c>
      <c r="F1251" s="12" t="str">
        <f aca="false">IF($C1251="","",IF(商品マスタ!$P1250="","理論",商品マスタ!$P1250))</f>
        <v/>
      </c>
      <c r="G1251" s="17" t="str">
        <f aca="false">IF($C1251="","",N(商品マスタ!$H1250))</f>
        <v/>
      </c>
      <c r="H1251" s="14"/>
      <c r="I1251" s="17" t="str">
        <f aca="false">IF($C1251="","",N($H1251)*N(商品マスタ!$N1250))</f>
        <v/>
      </c>
      <c r="J1251" s="17" t="str">
        <f aca="false">IF($C1251="","",N($I1251)-N($G1251))</f>
        <v/>
      </c>
      <c r="K1251" s="37" t="str">
        <f aca="false">IF($C1251="","",N(商品マスタ!$I1250))</f>
        <v/>
      </c>
      <c r="L1251" s="17" t="str">
        <f aca="false">IF($C1251="","",MAX(1,N(商品マスタ!$J1250)))</f>
        <v/>
      </c>
      <c r="M1251" s="38" t="str">
        <f aca="false">IF($C1251="","",N(TOP!$C$16)*N($K1251))</f>
        <v/>
      </c>
      <c r="N1251" s="17" t="str">
        <f aca="false">IF($C1251="","",ROUNDUP(N($M1251)/N($L1251),0))</f>
        <v/>
      </c>
      <c r="O1251" s="17" t="str">
        <f aca="false">IF($C1251="","",N(商品マスタ!$R1250))</f>
        <v/>
      </c>
      <c r="P1251" s="17" t="str">
        <f aca="false">IF($C1251="","",IF($F1251="理論",(N($O1251)+N($N1251))-N($G1251),(N($O1251)+N($N1251))-N($I1251)))</f>
        <v/>
      </c>
      <c r="Q1251" s="17" t="str">
        <f aca="false">IF($C1251="","",MAX(1,N(商品マスタ!$K1250)))</f>
        <v/>
      </c>
      <c r="R1251" s="39" t="str">
        <f aca="false">IF($C1251="","",IF(N($P1251)/N($Q1251)&lt;=0,"",ROUNDUP(N($P1251)/N($Q1251),0)))</f>
        <v/>
      </c>
      <c r="S1251" s="14"/>
      <c r="T1251" s="40" t="str">
        <f aca="false">IF($C1251="","",N(商品マスタ!$M1250))</f>
        <v/>
      </c>
      <c r="U1251" s="40" t="str">
        <f aca="false">IF($S1251="","",N($S1251)*N($T1251))</f>
        <v/>
      </c>
      <c r="V1251" s="18"/>
    </row>
    <row r="1252" customFormat="false" ht="15" hidden="false" customHeight="false" outlineLevel="0" collapsed="false">
      <c r="B1252" s="12" t="n">
        <v>1246</v>
      </c>
      <c r="C1252" s="36" t="str">
        <f aca="false">IF(商品マスタ!$C1251="","",商品マスタ!$C1251)</f>
        <v/>
      </c>
      <c r="D1252" s="12" t="str">
        <f aca="false">IF($C1252="","",商品マスタ!$D1251)</f>
        <v/>
      </c>
      <c r="E1252" s="12" t="str">
        <f aca="false">IF($C1252="","",商品マスタ!$G1251)</f>
        <v/>
      </c>
      <c r="F1252" s="12" t="str">
        <f aca="false">IF($C1252="","",IF(商品マスタ!$P1251="","理論",商品マスタ!$P1251))</f>
        <v/>
      </c>
      <c r="G1252" s="17" t="str">
        <f aca="false">IF($C1252="","",N(商品マスタ!$H1251))</f>
        <v/>
      </c>
      <c r="H1252" s="14"/>
      <c r="I1252" s="17" t="str">
        <f aca="false">IF($C1252="","",N($H1252)*N(商品マスタ!$N1251))</f>
        <v/>
      </c>
      <c r="J1252" s="17" t="str">
        <f aca="false">IF($C1252="","",N($I1252)-N($G1252))</f>
        <v/>
      </c>
      <c r="K1252" s="37" t="str">
        <f aca="false">IF($C1252="","",N(商品マスタ!$I1251))</f>
        <v/>
      </c>
      <c r="L1252" s="17" t="str">
        <f aca="false">IF($C1252="","",MAX(1,N(商品マスタ!$J1251)))</f>
        <v/>
      </c>
      <c r="M1252" s="38" t="str">
        <f aca="false">IF($C1252="","",N(TOP!$C$16)*N($K1252))</f>
        <v/>
      </c>
      <c r="N1252" s="17" t="str">
        <f aca="false">IF($C1252="","",ROUNDUP(N($M1252)/N($L1252),0))</f>
        <v/>
      </c>
      <c r="O1252" s="17" t="str">
        <f aca="false">IF($C1252="","",N(商品マスタ!$R1251))</f>
        <v/>
      </c>
      <c r="P1252" s="17" t="str">
        <f aca="false">IF($C1252="","",IF($F1252="理論",(N($O1252)+N($N1252))-N($G1252),(N($O1252)+N($N1252))-N($I1252)))</f>
        <v/>
      </c>
      <c r="Q1252" s="17" t="str">
        <f aca="false">IF($C1252="","",MAX(1,N(商品マスタ!$K1251)))</f>
        <v/>
      </c>
      <c r="R1252" s="39" t="str">
        <f aca="false">IF($C1252="","",IF(N($P1252)/N($Q1252)&lt;=0,"",ROUNDUP(N($P1252)/N($Q1252),0)))</f>
        <v/>
      </c>
      <c r="S1252" s="14"/>
      <c r="T1252" s="40" t="str">
        <f aca="false">IF($C1252="","",N(商品マスタ!$M1251))</f>
        <v/>
      </c>
      <c r="U1252" s="40" t="str">
        <f aca="false">IF($S1252="","",N($S1252)*N($T1252))</f>
        <v/>
      </c>
      <c r="V1252" s="18"/>
    </row>
    <row r="1253" customFormat="false" ht="15" hidden="false" customHeight="false" outlineLevel="0" collapsed="false">
      <c r="B1253" s="12" t="n">
        <v>1247</v>
      </c>
      <c r="C1253" s="36" t="str">
        <f aca="false">IF(商品マスタ!$C1252="","",商品マスタ!$C1252)</f>
        <v/>
      </c>
      <c r="D1253" s="12" t="str">
        <f aca="false">IF($C1253="","",商品マスタ!$D1252)</f>
        <v/>
      </c>
      <c r="E1253" s="12" t="str">
        <f aca="false">IF($C1253="","",商品マスタ!$G1252)</f>
        <v/>
      </c>
      <c r="F1253" s="12" t="str">
        <f aca="false">IF($C1253="","",IF(商品マスタ!$P1252="","理論",商品マスタ!$P1252))</f>
        <v/>
      </c>
      <c r="G1253" s="17" t="str">
        <f aca="false">IF($C1253="","",N(商品マスタ!$H1252))</f>
        <v/>
      </c>
      <c r="H1253" s="14"/>
      <c r="I1253" s="17" t="str">
        <f aca="false">IF($C1253="","",N($H1253)*N(商品マスタ!$N1252))</f>
        <v/>
      </c>
      <c r="J1253" s="17" t="str">
        <f aca="false">IF($C1253="","",N($I1253)-N($G1253))</f>
        <v/>
      </c>
      <c r="K1253" s="37" t="str">
        <f aca="false">IF($C1253="","",N(商品マスタ!$I1252))</f>
        <v/>
      </c>
      <c r="L1253" s="17" t="str">
        <f aca="false">IF($C1253="","",MAX(1,N(商品マスタ!$J1252)))</f>
        <v/>
      </c>
      <c r="M1253" s="38" t="str">
        <f aca="false">IF($C1253="","",N(TOP!$C$16)*N($K1253))</f>
        <v/>
      </c>
      <c r="N1253" s="17" t="str">
        <f aca="false">IF($C1253="","",ROUNDUP(N($M1253)/N($L1253),0))</f>
        <v/>
      </c>
      <c r="O1253" s="17" t="str">
        <f aca="false">IF($C1253="","",N(商品マスタ!$R1252))</f>
        <v/>
      </c>
      <c r="P1253" s="17" t="str">
        <f aca="false">IF($C1253="","",IF($F1253="理論",(N($O1253)+N($N1253))-N($G1253),(N($O1253)+N($N1253))-N($I1253)))</f>
        <v/>
      </c>
      <c r="Q1253" s="17" t="str">
        <f aca="false">IF($C1253="","",MAX(1,N(商品マスタ!$K1252)))</f>
        <v/>
      </c>
      <c r="R1253" s="39" t="str">
        <f aca="false">IF($C1253="","",IF(N($P1253)/N($Q1253)&lt;=0,"",ROUNDUP(N($P1253)/N($Q1253),0)))</f>
        <v/>
      </c>
      <c r="S1253" s="14"/>
      <c r="T1253" s="40" t="str">
        <f aca="false">IF($C1253="","",N(商品マスタ!$M1252))</f>
        <v/>
      </c>
      <c r="U1253" s="40" t="str">
        <f aca="false">IF($S1253="","",N($S1253)*N($T1253))</f>
        <v/>
      </c>
      <c r="V1253" s="18"/>
    </row>
    <row r="1254" customFormat="false" ht="15" hidden="false" customHeight="false" outlineLevel="0" collapsed="false">
      <c r="B1254" s="12" t="n">
        <v>1248</v>
      </c>
      <c r="C1254" s="36" t="str">
        <f aca="false">IF(商品マスタ!$C1253="","",商品マスタ!$C1253)</f>
        <v/>
      </c>
      <c r="D1254" s="12" t="str">
        <f aca="false">IF($C1254="","",商品マスタ!$D1253)</f>
        <v/>
      </c>
      <c r="E1254" s="12" t="str">
        <f aca="false">IF($C1254="","",商品マスタ!$G1253)</f>
        <v/>
      </c>
      <c r="F1254" s="12" t="str">
        <f aca="false">IF($C1254="","",IF(商品マスタ!$P1253="","理論",商品マスタ!$P1253))</f>
        <v/>
      </c>
      <c r="G1254" s="17" t="str">
        <f aca="false">IF($C1254="","",N(商品マスタ!$H1253))</f>
        <v/>
      </c>
      <c r="H1254" s="14"/>
      <c r="I1254" s="17" t="str">
        <f aca="false">IF($C1254="","",N($H1254)*N(商品マスタ!$N1253))</f>
        <v/>
      </c>
      <c r="J1254" s="17" t="str">
        <f aca="false">IF($C1254="","",N($I1254)-N($G1254))</f>
        <v/>
      </c>
      <c r="K1254" s="37" t="str">
        <f aca="false">IF($C1254="","",N(商品マスタ!$I1253))</f>
        <v/>
      </c>
      <c r="L1254" s="17" t="str">
        <f aca="false">IF($C1254="","",MAX(1,N(商品マスタ!$J1253)))</f>
        <v/>
      </c>
      <c r="M1254" s="38" t="str">
        <f aca="false">IF($C1254="","",N(TOP!$C$16)*N($K1254))</f>
        <v/>
      </c>
      <c r="N1254" s="17" t="str">
        <f aca="false">IF($C1254="","",ROUNDUP(N($M1254)/N($L1254),0))</f>
        <v/>
      </c>
      <c r="O1254" s="17" t="str">
        <f aca="false">IF($C1254="","",N(商品マスタ!$R1253))</f>
        <v/>
      </c>
      <c r="P1254" s="17" t="str">
        <f aca="false">IF($C1254="","",IF($F1254="理論",(N($O1254)+N($N1254))-N($G1254),(N($O1254)+N($N1254))-N($I1254)))</f>
        <v/>
      </c>
      <c r="Q1254" s="17" t="str">
        <f aca="false">IF($C1254="","",MAX(1,N(商品マスタ!$K1253)))</f>
        <v/>
      </c>
      <c r="R1254" s="39" t="str">
        <f aca="false">IF($C1254="","",IF(N($P1254)/N($Q1254)&lt;=0,"",ROUNDUP(N($P1254)/N($Q1254),0)))</f>
        <v/>
      </c>
      <c r="S1254" s="14"/>
      <c r="T1254" s="40" t="str">
        <f aca="false">IF($C1254="","",N(商品マスタ!$M1253))</f>
        <v/>
      </c>
      <c r="U1254" s="40" t="str">
        <f aca="false">IF($S1254="","",N($S1254)*N($T1254))</f>
        <v/>
      </c>
      <c r="V1254" s="18"/>
    </row>
    <row r="1255" customFormat="false" ht="15" hidden="false" customHeight="false" outlineLevel="0" collapsed="false">
      <c r="B1255" s="12" t="n">
        <v>1249</v>
      </c>
      <c r="C1255" s="36" t="str">
        <f aca="false">IF(商品マスタ!$C1254="","",商品マスタ!$C1254)</f>
        <v/>
      </c>
      <c r="D1255" s="12" t="str">
        <f aca="false">IF($C1255="","",商品マスタ!$D1254)</f>
        <v/>
      </c>
      <c r="E1255" s="12" t="str">
        <f aca="false">IF($C1255="","",商品マスタ!$G1254)</f>
        <v/>
      </c>
      <c r="F1255" s="12" t="str">
        <f aca="false">IF($C1255="","",IF(商品マスタ!$P1254="","理論",商品マスタ!$P1254))</f>
        <v/>
      </c>
      <c r="G1255" s="17" t="str">
        <f aca="false">IF($C1255="","",N(商品マスタ!$H1254))</f>
        <v/>
      </c>
      <c r="H1255" s="14"/>
      <c r="I1255" s="17" t="str">
        <f aca="false">IF($C1255="","",N($H1255)*N(商品マスタ!$N1254))</f>
        <v/>
      </c>
      <c r="J1255" s="17" t="str">
        <f aca="false">IF($C1255="","",N($I1255)-N($G1255))</f>
        <v/>
      </c>
      <c r="K1255" s="37" t="str">
        <f aca="false">IF($C1255="","",N(商品マスタ!$I1254))</f>
        <v/>
      </c>
      <c r="L1255" s="17" t="str">
        <f aca="false">IF($C1255="","",MAX(1,N(商品マスタ!$J1254)))</f>
        <v/>
      </c>
      <c r="M1255" s="38" t="str">
        <f aca="false">IF($C1255="","",N(TOP!$C$16)*N($K1255))</f>
        <v/>
      </c>
      <c r="N1255" s="17" t="str">
        <f aca="false">IF($C1255="","",ROUNDUP(N($M1255)/N($L1255),0))</f>
        <v/>
      </c>
      <c r="O1255" s="17" t="str">
        <f aca="false">IF($C1255="","",N(商品マスタ!$R1254))</f>
        <v/>
      </c>
      <c r="P1255" s="17" t="str">
        <f aca="false">IF($C1255="","",IF($F1255="理論",(N($O1255)+N($N1255))-N($G1255),(N($O1255)+N($N1255))-N($I1255)))</f>
        <v/>
      </c>
      <c r="Q1255" s="17" t="str">
        <f aca="false">IF($C1255="","",MAX(1,N(商品マスタ!$K1254)))</f>
        <v/>
      </c>
      <c r="R1255" s="39" t="str">
        <f aca="false">IF($C1255="","",IF(N($P1255)/N($Q1255)&lt;=0,"",ROUNDUP(N($P1255)/N($Q1255),0)))</f>
        <v/>
      </c>
      <c r="S1255" s="14"/>
      <c r="T1255" s="40" t="str">
        <f aca="false">IF($C1255="","",N(商品マスタ!$M1254))</f>
        <v/>
      </c>
      <c r="U1255" s="40" t="str">
        <f aca="false">IF($S1255="","",N($S1255)*N($T1255))</f>
        <v/>
      </c>
      <c r="V1255" s="18"/>
    </row>
    <row r="1256" customFormat="false" ht="15" hidden="false" customHeight="false" outlineLevel="0" collapsed="false">
      <c r="B1256" s="12" t="n">
        <v>1250</v>
      </c>
      <c r="C1256" s="36" t="str">
        <f aca="false">IF(商品マスタ!$C1255="","",商品マスタ!$C1255)</f>
        <v/>
      </c>
      <c r="D1256" s="12" t="str">
        <f aca="false">IF($C1256="","",商品マスタ!$D1255)</f>
        <v/>
      </c>
      <c r="E1256" s="12" t="str">
        <f aca="false">IF($C1256="","",商品マスタ!$G1255)</f>
        <v/>
      </c>
      <c r="F1256" s="12" t="str">
        <f aca="false">IF($C1256="","",IF(商品マスタ!$P1255="","理論",商品マスタ!$P1255))</f>
        <v/>
      </c>
      <c r="G1256" s="17" t="str">
        <f aca="false">IF($C1256="","",N(商品マスタ!$H1255))</f>
        <v/>
      </c>
      <c r="H1256" s="14"/>
      <c r="I1256" s="17" t="str">
        <f aca="false">IF($C1256="","",N($H1256)*N(商品マスタ!$N1255))</f>
        <v/>
      </c>
      <c r="J1256" s="17" t="str">
        <f aca="false">IF($C1256="","",N($I1256)-N($G1256))</f>
        <v/>
      </c>
      <c r="K1256" s="37" t="str">
        <f aca="false">IF($C1256="","",N(商品マスタ!$I1255))</f>
        <v/>
      </c>
      <c r="L1256" s="17" t="str">
        <f aca="false">IF($C1256="","",MAX(1,N(商品マスタ!$J1255)))</f>
        <v/>
      </c>
      <c r="M1256" s="38" t="str">
        <f aca="false">IF($C1256="","",N(TOP!$C$16)*N($K1256))</f>
        <v/>
      </c>
      <c r="N1256" s="17" t="str">
        <f aca="false">IF($C1256="","",ROUNDUP(N($M1256)/N($L1256),0))</f>
        <v/>
      </c>
      <c r="O1256" s="17" t="str">
        <f aca="false">IF($C1256="","",N(商品マスタ!$R1255))</f>
        <v/>
      </c>
      <c r="P1256" s="17" t="str">
        <f aca="false">IF($C1256="","",IF($F1256="理論",(N($O1256)+N($N1256))-N($G1256),(N($O1256)+N($N1256))-N($I1256)))</f>
        <v/>
      </c>
      <c r="Q1256" s="17" t="str">
        <f aca="false">IF($C1256="","",MAX(1,N(商品マスタ!$K1255)))</f>
        <v/>
      </c>
      <c r="R1256" s="39" t="str">
        <f aca="false">IF($C1256="","",IF(N($P1256)/N($Q1256)&lt;=0,"",ROUNDUP(N($P1256)/N($Q1256),0)))</f>
        <v/>
      </c>
      <c r="S1256" s="14"/>
      <c r="T1256" s="40" t="str">
        <f aca="false">IF($C1256="","",N(商品マスタ!$M1255))</f>
        <v/>
      </c>
      <c r="U1256" s="40" t="str">
        <f aca="false">IF($S1256="","",N($S1256)*N($T1256))</f>
        <v/>
      </c>
      <c r="V1256" s="18"/>
    </row>
    <row r="1257" customFormat="false" ht="15" hidden="false" customHeight="false" outlineLevel="0" collapsed="false">
      <c r="B1257" s="12" t="n">
        <v>1251</v>
      </c>
      <c r="C1257" s="36" t="str">
        <f aca="false">IF(商品マスタ!$C1256="","",商品マスタ!$C1256)</f>
        <v/>
      </c>
      <c r="D1257" s="12" t="str">
        <f aca="false">IF($C1257="","",商品マスタ!$D1256)</f>
        <v/>
      </c>
      <c r="E1257" s="12" t="str">
        <f aca="false">IF($C1257="","",商品マスタ!$G1256)</f>
        <v/>
      </c>
      <c r="F1257" s="12" t="str">
        <f aca="false">IF($C1257="","",IF(商品マスタ!$P1256="","理論",商品マスタ!$P1256))</f>
        <v/>
      </c>
      <c r="G1257" s="17" t="str">
        <f aca="false">IF($C1257="","",N(商品マスタ!$H1256))</f>
        <v/>
      </c>
      <c r="H1257" s="14"/>
      <c r="I1257" s="17" t="str">
        <f aca="false">IF($C1257="","",N($H1257)*N(商品マスタ!$N1256))</f>
        <v/>
      </c>
      <c r="J1257" s="17" t="str">
        <f aca="false">IF($C1257="","",N($I1257)-N($G1257))</f>
        <v/>
      </c>
      <c r="K1257" s="37" t="str">
        <f aca="false">IF($C1257="","",N(商品マスタ!$I1256))</f>
        <v/>
      </c>
      <c r="L1257" s="17" t="str">
        <f aca="false">IF($C1257="","",MAX(1,N(商品マスタ!$J1256)))</f>
        <v/>
      </c>
      <c r="M1257" s="38" t="str">
        <f aca="false">IF($C1257="","",N(TOP!$C$16)*N($K1257))</f>
        <v/>
      </c>
      <c r="N1257" s="17" t="str">
        <f aca="false">IF($C1257="","",ROUNDUP(N($M1257)/N($L1257),0))</f>
        <v/>
      </c>
      <c r="O1257" s="17" t="str">
        <f aca="false">IF($C1257="","",N(商品マスタ!$R1256))</f>
        <v/>
      </c>
      <c r="P1257" s="17" t="str">
        <f aca="false">IF($C1257="","",IF($F1257="理論",(N($O1257)+N($N1257))-N($G1257),(N($O1257)+N($N1257))-N($I1257)))</f>
        <v/>
      </c>
      <c r="Q1257" s="17" t="str">
        <f aca="false">IF($C1257="","",MAX(1,N(商品マスタ!$K1256)))</f>
        <v/>
      </c>
      <c r="R1257" s="39" t="str">
        <f aca="false">IF($C1257="","",IF(N($P1257)/N($Q1257)&lt;=0,"",ROUNDUP(N($P1257)/N($Q1257),0)))</f>
        <v/>
      </c>
      <c r="S1257" s="14"/>
      <c r="T1257" s="40" t="str">
        <f aca="false">IF($C1257="","",N(商品マスタ!$M1256))</f>
        <v/>
      </c>
      <c r="U1257" s="40" t="str">
        <f aca="false">IF($S1257="","",N($S1257)*N($T1257))</f>
        <v/>
      </c>
      <c r="V1257" s="18"/>
    </row>
    <row r="1258" customFormat="false" ht="15" hidden="false" customHeight="false" outlineLevel="0" collapsed="false">
      <c r="B1258" s="12" t="n">
        <v>1252</v>
      </c>
      <c r="C1258" s="36" t="str">
        <f aca="false">IF(商品マスタ!$C1257="","",商品マスタ!$C1257)</f>
        <v/>
      </c>
      <c r="D1258" s="12" t="str">
        <f aca="false">IF($C1258="","",商品マスタ!$D1257)</f>
        <v/>
      </c>
      <c r="E1258" s="12" t="str">
        <f aca="false">IF($C1258="","",商品マスタ!$G1257)</f>
        <v/>
      </c>
      <c r="F1258" s="12" t="str">
        <f aca="false">IF($C1258="","",IF(商品マスタ!$P1257="","理論",商品マスタ!$P1257))</f>
        <v/>
      </c>
      <c r="G1258" s="17" t="str">
        <f aca="false">IF($C1258="","",N(商品マスタ!$H1257))</f>
        <v/>
      </c>
      <c r="H1258" s="14"/>
      <c r="I1258" s="17" t="str">
        <f aca="false">IF($C1258="","",N($H1258)*N(商品マスタ!$N1257))</f>
        <v/>
      </c>
      <c r="J1258" s="17" t="str">
        <f aca="false">IF($C1258="","",N($I1258)-N($G1258))</f>
        <v/>
      </c>
      <c r="K1258" s="37" t="str">
        <f aca="false">IF($C1258="","",N(商品マスタ!$I1257))</f>
        <v/>
      </c>
      <c r="L1258" s="17" t="str">
        <f aca="false">IF($C1258="","",MAX(1,N(商品マスタ!$J1257)))</f>
        <v/>
      </c>
      <c r="M1258" s="38" t="str">
        <f aca="false">IF($C1258="","",N(TOP!$C$16)*N($K1258))</f>
        <v/>
      </c>
      <c r="N1258" s="17" t="str">
        <f aca="false">IF($C1258="","",ROUNDUP(N($M1258)/N($L1258),0))</f>
        <v/>
      </c>
      <c r="O1258" s="17" t="str">
        <f aca="false">IF($C1258="","",N(商品マスタ!$R1257))</f>
        <v/>
      </c>
      <c r="P1258" s="17" t="str">
        <f aca="false">IF($C1258="","",IF($F1258="理論",(N($O1258)+N($N1258))-N($G1258),(N($O1258)+N($N1258))-N($I1258)))</f>
        <v/>
      </c>
      <c r="Q1258" s="17" t="str">
        <f aca="false">IF($C1258="","",MAX(1,N(商品マスタ!$K1257)))</f>
        <v/>
      </c>
      <c r="R1258" s="39" t="str">
        <f aca="false">IF($C1258="","",IF(N($P1258)/N($Q1258)&lt;=0,"",ROUNDUP(N($P1258)/N($Q1258),0)))</f>
        <v/>
      </c>
      <c r="S1258" s="14"/>
      <c r="T1258" s="40" t="str">
        <f aca="false">IF($C1258="","",N(商品マスタ!$M1257))</f>
        <v/>
      </c>
      <c r="U1258" s="40" t="str">
        <f aca="false">IF($S1258="","",N($S1258)*N($T1258))</f>
        <v/>
      </c>
      <c r="V1258" s="18"/>
    </row>
    <row r="1259" customFormat="false" ht="15" hidden="false" customHeight="false" outlineLevel="0" collapsed="false">
      <c r="B1259" s="12" t="n">
        <v>1253</v>
      </c>
      <c r="C1259" s="36" t="str">
        <f aca="false">IF(商品マスタ!$C1258="","",商品マスタ!$C1258)</f>
        <v/>
      </c>
      <c r="D1259" s="12" t="str">
        <f aca="false">IF($C1259="","",商品マスタ!$D1258)</f>
        <v/>
      </c>
      <c r="E1259" s="12" t="str">
        <f aca="false">IF($C1259="","",商品マスタ!$G1258)</f>
        <v/>
      </c>
      <c r="F1259" s="12" t="str">
        <f aca="false">IF($C1259="","",IF(商品マスタ!$P1258="","理論",商品マスタ!$P1258))</f>
        <v/>
      </c>
      <c r="G1259" s="17" t="str">
        <f aca="false">IF($C1259="","",N(商品マスタ!$H1258))</f>
        <v/>
      </c>
      <c r="H1259" s="14"/>
      <c r="I1259" s="17" t="str">
        <f aca="false">IF($C1259="","",N($H1259)*N(商品マスタ!$N1258))</f>
        <v/>
      </c>
      <c r="J1259" s="17" t="str">
        <f aca="false">IF($C1259="","",N($I1259)-N($G1259))</f>
        <v/>
      </c>
      <c r="K1259" s="37" t="str">
        <f aca="false">IF($C1259="","",N(商品マスタ!$I1258))</f>
        <v/>
      </c>
      <c r="L1259" s="17" t="str">
        <f aca="false">IF($C1259="","",MAX(1,N(商品マスタ!$J1258)))</f>
        <v/>
      </c>
      <c r="M1259" s="38" t="str">
        <f aca="false">IF($C1259="","",N(TOP!$C$16)*N($K1259))</f>
        <v/>
      </c>
      <c r="N1259" s="17" t="str">
        <f aca="false">IF($C1259="","",ROUNDUP(N($M1259)/N($L1259),0))</f>
        <v/>
      </c>
      <c r="O1259" s="17" t="str">
        <f aca="false">IF($C1259="","",N(商品マスタ!$R1258))</f>
        <v/>
      </c>
      <c r="P1259" s="17" t="str">
        <f aca="false">IF($C1259="","",IF($F1259="理論",(N($O1259)+N($N1259))-N($G1259),(N($O1259)+N($N1259))-N($I1259)))</f>
        <v/>
      </c>
      <c r="Q1259" s="17" t="str">
        <f aca="false">IF($C1259="","",MAX(1,N(商品マスタ!$K1258)))</f>
        <v/>
      </c>
      <c r="R1259" s="39" t="str">
        <f aca="false">IF($C1259="","",IF(N($P1259)/N($Q1259)&lt;=0,"",ROUNDUP(N($P1259)/N($Q1259),0)))</f>
        <v/>
      </c>
      <c r="S1259" s="14"/>
      <c r="T1259" s="40" t="str">
        <f aca="false">IF($C1259="","",N(商品マスタ!$M1258))</f>
        <v/>
      </c>
      <c r="U1259" s="40" t="str">
        <f aca="false">IF($S1259="","",N($S1259)*N($T1259))</f>
        <v/>
      </c>
      <c r="V1259" s="18"/>
    </row>
    <row r="1260" customFormat="false" ht="15" hidden="false" customHeight="false" outlineLevel="0" collapsed="false">
      <c r="B1260" s="12" t="n">
        <v>1254</v>
      </c>
      <c r="C1260" s="36" t="str">
        <f aca="false">IF(商品マスタ!$C1259="","",商品マスタ!$C1259)</f>
        <v/>
      </c>
      <c r="D1260" s="12" t="str">
        <f aca="false">IF($C1260="","",商品マスタ!$D1259)</f>
        <v/>
      </c>
      <c r="E1260" s="12" t="str">
        <f aca="false">IF($C1260="","",商品マスタ!$G1259)</f>
        <v/>
      </c>
      <c r="F1260" s="12" t="str">
        <f aca="false">IF($C1260="","",IF(商品マスタ!$P1259="","理論",商品マスタ!$P1259))</f>
        <v/>
      </c>
      <c r="G1260" s="17" t="str">
        <f aca="false">IF($C1260="","",N(商品マスタ!$H1259))</f>
        <v/>
      </c>
      <c r="H1260" s="14"/>
      <c r="I1260" s="17" t="str">
        <f aca="false">IF($C1260="","",N($H1260)*N(商品マスタ!$N1259))</f>
        <v/>
      </c>
      <c r="J1260" s="17" t="str">
        <f aca="false">IF($C1260="","",N($I1260)-N($G1260))</f>
        <v/>
      </c>
      <c r="K1260" s="37" t="str">
        <f aca="false">IF($C1260="","",N(商品マスタ!$I1259))</f>
        <v/>
      </c>
      <c r="L1260" s="17" t="str">
        <f aca="false">IF($C1260="","",MAX(1,N(商品マスタ!$J1259)))</f>
        <v/>
      </c>
      <c r="M1260" s="38" t="str">
        <f aca="false">IF($C1260="","",N(TOP!$C$16)*N($K1260))</f>
        <v/>
      </c>
      <c r="N1260" s="17" t="str">
        <f aca="false">IF($C1260="","",ROUNDUP(N($M1260)/N($L1260),0))</f>
        <v/>
      </c>
      <c r="O1260" s="17" t="str">
        <f aca="false">IF($C1260="","",N(商品マスタ!$R1259))</f>
        <v/>
      </c>
      <c r="P1260" s="17" t="str">
        <f aca="false">IF($C1260="","",IF($F1260="理論",(N($O1260)+N($N1260))-N($G1260),(N($O1260)+N($N1260))-N($I1260)))</f>
        <v/>
      </c>
      <c r="Q1260" s="17" t="str">
        <f aca="false">IF($C1260="","",MAX(1,N(商品マスタ!$K1259)))</f>
        <v/>
      </c>
      <c r="R1260" s="39" t="str">
        <f aca="false">IF($C1260="","",IF(N($P1260)/N($Q1260)&lt;=0,"",ROUNDUP(N($P1260)/N($Q1260),0)))</f>
        <v/>
      </c>
      <c r="S1260" s="14"/>
      <c r="T1260" s="40" t="str">
        <f aca="false">IF($C1260="","",N(商品マスタ!$M1259))</f>
        <v/>
      </c>
      <c r="U1260" s="40" t="str">
        <f aca="false">IF($S1260="","",N($S1260)*N($T1260))</f>
        <v/>
      </c>
      <c r="V1260" s="18"/>
    </row>
    <row r="1261" customFormat="false" ht="15" hidden="false" customHeight="false" outlineLevel="0" collapsed="false">
      <c r="B1261" s="12" t="n">
        <v>1255</v>
      </c>
      <c r="C1261" s="36" t="str">
        <f aca="false">IF(商品マスタ!$C1260="","",商品マスタ!$C1260)</f>
        <v/>
      </c>
      <c r="D1261" s="12" t="str">
        <f aca="false">IF($C1261="","",商品マスタ!$D1260)</f>
        <v/>
      </c>
      <c r="E1261" s="12" t="str">
        <f aca="false">IF($C1261="","",商品マスタ!$G1260)</f>
        <v/>
      </c>
      <c r="F1261" s="12" t="str">
        <f aca="false">IF($C1261="","",IF(商品マスタ!$P1260="","理論",商品マスタ!$P1260))</f>
        <v/>
      </c>
      <c r="G1261" s="17" t="str">
        <f aca="false">IF($C1261="","",N(商品マスタ!$H1260))</f>
        <v/>
      </c>
      <c r="H1261" s="14"/>
      <c r="I1261" s="17" t="str">
        <f aca="false">IF($C1261="","",N($H1261)*N(商品マスタ!$N1260))</f>
        <v/>
      </c>
      <c r="J1261" s="17" t="str">
        <f aca="false">IF($C1261="","",N($I1261)-N($G1261))</f>
        <v/>
      </c>
      <c r="K1261" s="37" t="str">
        <f aca="false">IF($C1261="","",N(商品マスタ!$I1260))</f>
        <v/>
      </c>
      <c r="L1261" s="17" t="str">
        <f aca="false">IF($C1261="","",MAX(1,N(商品マスタ!$J1260)))</f>
        <v/>
      </c>
      <c r="M1261" s="38" t="str">
        <f aca="false">IF($C1261="","",N(TOP!$C$16)*N($K1261))</f>
        <v/>
      </c>
      <c r="N1261" s="17" t="str">
        <f aca="false">IF($C1261="","",ROUNDUP(N($M1261)/N($L1261),0))</f>
        <v/>
      </c>
      <c r="O1261" s="17" t="str">
        <f aca="false">IF($C1261="","",N(商品マスタ!$R1260))</f>
        <v/>
      </c>
      <c r="P1261" s="17" t="str">
        <f aca="false">IF($C1261="","",IF($F1261="理論",(N($O1261)+N($N1261))-N($G1261),(N($O1261)+N($N1261))-N($I1261)))</f>
        <v/>
      </c>
      <c r="Q1261" s="17" t="str">
        <f aca="false">IF($C1261="","",MAX(1,N(商品マスタ!$K1260)))</f>
        <v/>
      </c>
      <c r="R1261" s="39" t="str">
        <f aca="false">IF($C1261="","",IF(N($P1261)/N($Q1261)&lt;=0,"",ROUNDUP(N($P1261)/N($Q1261),0)))</f>
        <v/>
      </c>
      <c r="S1261" s="14"/>
      <c r="T1261" s="40" t="str">
        <f aca="false">IF($C1261="","",N(商品マスタ!$M1260))</f>
        <v/>
      </c>
      <c r="U1261" s="40" t="str">
        <f aca="false">IF($S1261="","",N($S1261)*N($T1261))</f>
        <v/>
      </c>
      <c r="V1261" s="18"/>
    </row>
    <row r="1262" customFormat="false" ht="15" hidden="false" customHeight="false" outlineLevel="0" collapsed="false">
      <c r="B1262" s="12" t="n">
        <v>1256</v>
      </c>
      <c r="C1262" s="36" t="str">
        <f aca="false">IF(商品マスタ!$C1261="","",商品マスタ!$C1261)</f>
        <v/>
      </c>
      <c r="D1262" s="12" t="str">
        <f aca="false">IF($C1262="","",商品マスタ!$D1261)</f>
        <v/>
      </c>
      <c r="E1262" s="12" t="str">
        <f aca="false">IF($C1262="","",商品マスタ!$G1261)</f>
        <v/>
      </c>
      <c r="F1262" s="12" t="str">
        <f aca="false">IF($C1262="","",IF(商品マスタ!$P1261="","理論",商品マスタ!$P1261))</f>
        <v/>
      </c>
      <c r="G1262" s="17" t="str">
        <f aca="false">IF($C1262="","",N(商品マスタ!$H1261))</f>
        <v/>
      </c>
      <c r="H1262" s="14"/>
      <c r="I1262" s="17" t="str">
        <f aca="false">IF($C1262="","",N($H1262)*N(商品マスタ!$N1261))</f>
        <v/>
      </c>
      <c r="J1262" s="17" t="str">
        <f aca="false">IF($C1262="","",N($I1262)-N($G1262))</f>
        <v/>
      </c>
      <c r="K1262" s="37" t="str">
        <f aca="false">IF($C1262="","",N(商品マスタ!$I1261))</f>
        <v/>
      </c>
      <c r="L1262" s="17" t="str">
        <f aca="false">IF($C1262="","",MAX(1,N(商品マスタ!$J1261)))</f>
        <v/>
      </c>
      <c r="M1262" s="38" t="str">
        <f aca="false">IF($C1262="","",N(TOP!$C$16)*N($K1262))</f>
        <v/>
      </c>
      <c r="N1262" s="17" t="str">
        <f aca="false">IF($C1262="","",ROUNDUP(N($M1262)/N($L1262),0))</f>
        <v/>
      </c>
      <c r="O1262" s="17" t="str">
        <f aca="false">IF($C1262="","",N(商品マスタ!$R1261))</f>
        <v/>
      </c>
      <c r="P1262" s="17" t="str">
        <f aca="false">IF($C1262="","",IF($F1262="理論",(N($O1262)+N($N1262))-N($G1262),(N($O1262)+N($N1262))-N($I1262)))</f>
        <v/>
      </c>
      <c r="Q1262" s="17" t="str">
        <f aca="false">IF($C1262="","",MAX(1,N(商品マスタ!$K1261)))</f>
        <v/>
      </c>
      <c r="R1262" s="39" t="str">
        <f aca="false">IF($C1262="","",IF(N($P1262)/N($Q1262)&lt;=0,"",ROUNDUP(N($P1262)/N($Q1262),0)))</f>
        <v/>
      </c>
      <c r="S1262" s="14"/>
      <c r="T1262" s="40" t="str">
        <f aca="false">IF($C1262="","",N(商品マスタ!$M1261))</f>
        <v/>
      </c>
      <c r="U1262" s="40" t="str">
        <f aca="false">IF($S1262="","",N($S1262)*N($T1262))</f>
        <v/>
      </c>
      <c r="V1262" s="18"/>
    </row>
    <row r="1263" customFormat="false" ht="15" hidden="false" customHeight="false" outlineLevel="0" collapsed="false">
      <c r="B1263" s="12" t="n">
        <v>1257</v>
      </c>
      <c r="C1263" s="36" t="str">
        <f aca="false">IF(商品マスタ!$C1262="","",商品マスタ!$C1262)</f>
        <v/>
      </c>
      <c r="D1263" s="12" t="str">
        <f aca="false">IF($C1263="","",商品マスタ!$D1262)</f>
        <v/>
      </c>
      <c r="E1263" s="12" t="str">
        <f aca="false">IF($C1263="","",商品マスタ!$G1262)</f>
        <v/>
      </c>
      <c r="F1263" s="12" t="str">
        <f aca="false">IF($C1263="","",IF(商品マスタ!$P1262="","理論",商品マスタ!$P1262))</f>
        <v/>
      </c>
      <c r="G1263" s="17" t="str">
        <f aca="false">IF($C1263="","",N(商品マスタ!$H1262))</f>
        <v/>
      </c>
      <c r="H1263" s="14"/>
      <c r="I1263" s="17" t="str">
        <f aca="false">IF($C1263="","",N($H1263)*N(商品マスタ!$N1262))</f>
        <v/>
      </c>
      <c r="J1263" s="17" t="str">
        <f aca="false">IF($C1263="","",N($I1263)-N($G1263))</f>
        <v/>
      </c>
      <c r="K1263" s="37" t="str">
        <f aca="false">IF($C1263="","",N(商品マスタ!$I1262))</f>
        <v/>
      </c>
      <c r="L1263" s="17" t="str">
        <f aca="false">IF($C1263="","",MAX(1,N(商品マスタ!$J1262)))</f>
        <v/>
      </c>
      <c r="M1263" s="38" t="str">
        <f aca="false">IF($C1263="","",N(TOP!$C$16)*N($K1263))</f>
        <v/>
      </c>
      <c r="N1263" s="17" t="str">
        <f aca="false">IF($C1263="","",ROUNDUP(N($M1263)/N($L1263),0))</f>
        <v/>
      </c>
      <c r="O1263" s="17" t="str">
        <f aca="false">IF($C1263="","",N(商品マスタ!$R1262))</f>
        <v/>
      </c>
      <c r="P1263" s="17" t="str">
        <f aca="false">IF($C1263="","",IF($F1263="理論",(N($O1263)+N($N1263))-N($G1263),(N($O1263)+N($N1263))-N($I1263)))</f>
        <v/>
      </c>
      <c r="Q1263" s="17" t="str">
        <f aca="false">IF($C1263="","",MAX(1,N(商品マスタ!$K1262)))</f>
        <v/>
      </c>
      <c r="R1263" s="39" t="str">
        <f aca="false">IF($C1263="","",IF(N($P1263)/N($Q1263)&lt;=0,"",ROUNDUP(N($P1263)/N($Q1263),0)))</f>
        <v/>
      </c>
      <c r="S1263" s="14"/>
      <c r="T1263" s="40" t="str">
        <f aca="false">IF($C1263="","",N(商品マスタ!$M1262))</f>
        <v/>
      </c>
      <c r="U1263" s="40" t="str">
        <f aca="false">IF($S1263="","",N($S1263)*N($T1263))</f>
        <v/>
      </c>
      <c r="V1263" s="18"/>
    </row>
    <row r="1264" customFormat="false" ht="15" hidden="false" customHeight="false" outlineLevel="0" collapsed="false">
      <c r="B1264" s="12" t="n">
        <v>1258</v>
      </c>
      <c r="C1264" s="36" t="str">
        <f aca="false">IF(商品マスタ!$C1263="","",商品マスタ!$C1263)</f>
        <v/>
      </c>
      <c r="D1264" s="12" t="str">
        <f aca="false">IF($C1264="","",商品マスタ!$D1263)</f>
        <v/>
      </c>
      <c r="E1264" s="12" t="str">
        <f aca="false">IF($C1264="","",商品マスタ!$G1263)</f>
        <v/>
      </c>
      <c r="F1264" s="12" t="str">
        <f aca="false">IF($C1264="","",IF(商品マスタ!$P1263="","理論",商品マスタ!$P1263))</f>
        <v/>
      </c>
      <c r="G1264" s="17" t="str">
        <f aca="false">IF($C1264="","",N(商品マスタ!$H1263))</f>
        <v/>
      </c>
      <c r="H1264" s="14"/>
      <c r="I1264" s="17" t="str">
        <f aca="false">IF($C1264="","",N($H1264)*N(商品マスタ!$N1263))</f>
        <v/>
      </c>
      <c r="J1264" s="17" t="str">
        <f aca="false">IF($C1264="","",N($I1264)-N($G1264))</f>
        <v/>
      </c>
      <c r="K1264" s="37" t="str">
        <f aca="false">IF($C1264="","",N(商品マスタ!$I1263))</f>
        <v/>
      </c>
      <c r="L1264" s="17" t="str">
        <f aca="false">IF($C1264="","",MAX(1,N(商品マスタ!$J1263)))</f>
        <v/>
      </c>
      <c r="M1264" s="38" t="str">
        <f aca="false">IF($C1264="","",N(TOP!$C$16)*N($K1264))</f>
        <v/>
      </c>
      <c r="N1264" s="17" t="str">
        <f aca="false">IF($C1264="","",ROUNDUP(N($M1264)/N($L1264),0))</f>
        <v/>
      </c>
      <c r="O1264" s="17" t="str">
        <f aca="false">IF($C1264="","",N(商品マスタ!$R1263))</f>
        <v/>
      </c>
      <c r="P1264" s="17" t="str">
        <f aca="false">IF($C1264="","",IF($F1264="理論",(N($O1264)+N($N1264))-N($G1264),(N($O1264)+N($N1264))-N($I1264)))</f>
        <v/>
      </c>
      <c r="Q1264" s="17" t="str">
        <f aca="false">IF($C1264="","",MAX(1,N(商品マスタ!$K1263)))</f>
        <v/>
      </c>
      <c r="R1264" s="39" t="str">
        <f aca="false">IF($C1264="","",IF(N($P1264)/N($Q1264)&lt;=0,"",ROUNDUP(N($P1264)/N($Q1264),0)))</f>
        <v/>
      </c>
      <c r="S1264" s="14"/>
      <c r="T1264" s="40" t="str">
        <f aca="false">IF($C1264="","",N(商品マスタ!$M1263))</f>
        <v/>
      </c>
      <c r="U1264" s="40" t="str">
        <f aca="false">IF($S1264="","",N($S1264)*N($T1264))</f>
        <v/>
      </c>
      <c r="V1264" s="18"/>
    </row>
    <row r="1265" customFormat="false" ht="15" hidden="false" customHeight="false" outlineLevel="0" collapsed="false">
      <c r="B1265" s="12" t="n">
        <v>1259</v>
      </c>
      <c r="C1265" s="36" t="str">
        <f aca="false">IF(商品マスタ!$C1264="","",商品マスタ!$C1264)</f>
        <v/>
      </c>
      <c r="D1265" s="12" t="str">
        <f aca="false">IF($C1265="","",商品マスタ!$D1264)</f>
        <v/>
      </c>
      <c r="E1265" s="12" t="str">
        <f aca="false">IF($C1265="","",商品マスタ!$G1264)</f>
        <v/>
      </c>
      <c r="F1265" s="12" t="str">
        <f aca="false">IF($C1265="","",IF(商品マスタ!$P1264="","理論",商品マスタ!$P1264))</f>
        <v/>
      </c>
      <c r="G1265" s="17" t="str">
        <f aca="false">IF($C1265="","",N(商品マスタ!$H1264))</f>
        <v/>
      </c>
      <c r="H1265" s="14"/>
      <c r="I1265" s="17" t="str">
        <f aca="false">IF($C1265="","",N($H1265)*N(商品マスタ!$N1264))</f>
        <v/>
      </c>
      <c r="J1265" s="17" t="str">
        <f aca="false">IF($C1265="","",N($I1265)-N($G1265))</f>
        <v/>
      </c>
      <c r="K1265" s="37" t="str">
        <f aca="false">IF($C1265="","",N(商品マスタ!$I1264))</f>
        <v/>
      </c>
      <c r="L1265" s="17" t="str">
        <f aca="false">IF($C1265="","",MAX(1,N(商品マスタ!$J1264)))</f>
        <v/>
      </c>
      <c r="M1265" s="38" t="str">
        <f aca="false">IF($C1265="","",N(TOP!$C$16)*N($K1265))</f>
        <v/>
      </c>
      <c r="N1265" s="17" t="str">
        <f aca="false">IF($C1265="","",ROUNDUP(N($M1265)/N($L1265),0))</f>
        <v/>
      </c>
      <c r="O1265" s="17" t="str">
        <f aca="false">IF($C1265="","",N(商品マスタ!$R1264))</f>
        <v/>
      </c>
      <c r="P1265" s="17" t="str">
        <f aca="false">IF($C1265="","",IF($F1265="理論",(N($O1265)+N($N1265))-N($G1265),(N($O1265)+N($N1265))-N($I1265)))</f>
        <v/>
      </c>
      <c r="Q1265" s="17" t="str">
        <f aca="false">IF($C1265="","",MAX(1,N(商品マスタ!$K1264)))</f>
        <v/>
      </c>
      <c r="R1265" s="39" t="str">
        <f aca="false">IF($C1265="","",IF(N($P1265)/N($Q1265)&lt;=0,"",ROUNDUP(N($P1265)/N($Q1265),0)))</f>
        <v/>
      </c>
      <c r="S1265" s="14"/>
      <c r="T1265" s="40" t="str">
        <f aca="false">IF($C1265="","",N(商品マスタ!$M1264))</f>
        <v/>
      </c>
      <c r="U1265" s="40" t="str">
        <f aca="false">IF($S1265="","",N($S1265)*N($T1265))</f>
        <v/>
      </c>
      <c r="V1265" s="18"/>
    </row>
    <row r="1266" customFormat="false" ht="15" hidden="false" customHeight="false" outlineLevel="0" collapsed="false">
      <c r="B1266" s="12" t="n">
        <v>1260</v>
      </c>
      <c r="C1266" s="36" t="str">
        <f aca="false">IF(商品マスタ!$C1265="","",商品マスタ!$C1265)</f>
        <v/>
      </c>
      <c r="D1266" s="12" t="str">
        <f aca="false">IF($C1266="","",商品マスタ!$D1265)</f>
        <v/>
      </c>
      <c r="E1266" s="12" t="str">
        <f aca="false">IF($C1266="","",商品マスタ!$G1265)</f>
        <v/>
      </c>
      <c r="F1266" s="12" t="str">
        <f aca="false">IF($C1266="","",IF(商品マスタ!$P1265="","理論",商品マスタ!$P1265))</f>
        <v/>
      </c>
      <c r="G1266" s="17" t="str">
        <f aca="false">IF($C1266="","",N(商品マスタ!$H1265))</f>
        <v/>
      </c>
      <c r="H1266" s="14"/>
      <c r="I1266" s="17" t="str">
        <f aca="false">IF($C1266="","",N($H1266)*N(商品マスタ!$N1265))</f>
        <v/>
      </c>
      <c r="J1266" s="17" t="str">
        <f aca="false">IF($C1266="","",N($I1266)-N($G1266))</f>
        <v/>
      </c>
      <c r="K1266" s="37" t="str">
        <f aca="false">IF($C1266="","",N(商品マスタ!$I1265))</f>
        <v/>
      </c>
      <c r="L1266" s="17" t="str">
        <f aca="false">IF($C1266="","",MAX(1,N(商品マスタ!$J1265)))</f>
        <v/>
      </c>
      <c r="M1266" s="38" t="str">
        <f aca="false">IF($C1266="","",N(TOP!$C$16)*N($K1266))</f>
        <v/>
      </c>
      <c r="N1266" s="17" t="str">
        <f aca="false">IF($C1266="","",ROUNDUP(N($M1266)/N($L1266),0))</f>
        <v/>
      </c>
      <c r="O1266" s="17" t="str">
        <f aca="false">IF($C1266="","",N(商品マスタ!$R1265))</f>
        <v/>
      </c>
      <c r="P1266" s="17" t="str">
        <f aca="false">IF($C1266="","",IF($F1266="理論",(N($O1266)+N($N1266))-N($G1266),(N($O1266)+N($N1266))-N($I1266)))</f>
        <v/>
      </c>
      <c r="Q1266" s="17" t="str">
        <f aca="false">IF($C1266="","",MAX(1,N(商品マスタ!$K1265)))</f>
        <v/>
      </c>
      <c r="R1266" s="39" t="str">
        <f aca="false">IF($C1266="","",IF(N($P1266)/N($Q1266)&lt;=0,"",ROUNDUP(N($P1266)/N($Q1266),0)))</f>
        <v/>
      </c>
      <c r="S1266" s="14"/>
      <c r="T1266" s="40" t="str">
        <f aca="false">IF($C1266="","",N(商品マスタ!$M1265))</f>
        <v/>
      </c>
      <c r="U1266" s="40" t="str">
        <f aca="false">IF($S1266="","",N($S1266)*N($T1266))</f>
        <v/>
      </c>
      <c r="V1266" s="18"/>
    </row>
    <row r="1267" customFormat="false" ht="15" hidden="false" customHeight="false" outlineLevel="0" collapsed="false">
      <c r="B1267" s="12" t="n">
        <v>1261</v>
      </c>
      <c r="C1267" s="36" t="str">
        <f aca="false">IF(商品マスタ!$C1266="","",商品マスタ!$C1266)</f>
        <v/>
      </c>
      <c r="D1267" s="12" t="str">
        <f aca="false">IF($C1267="","",商品マスタ!$D1266)</f>
        <v/>
      </c>
      <c r="E1267" s="12" t="str">
        <f aca="false">IF($C1267="","",商品マスタ!$G1266)</f>
        <v/>
      </c>
      <c r="F1267" s="12" t="str">
        <f aca="false">IF($C1267="","",IF(商品マスタ!$P1266="","理論",商品マスタ!$P1266))</f>
        <v/>
      </c>
      <c r="G1267" s="17" t="str">
        <f aca="false">IF($C1267="","",N(商品マスタ!$H1266))</f>
        <v/>
      </c>
      <c r="H1267" s="14"/>
      <c r="I1267" s="17" t="str">
        <f aca="false">IF($C1267="","",N($H1267)*N(商品マスタ!$N1266))</f>
        <v/>
      </c>
      <c r="J1267" s="17" t="str">
        <f aca="false">IF($C1267="","",N($I1267)-N($G1267))</f>
        <v/>
      </c>
      <c r="K1267" s="37" t="str">
        <f aca="false">IF($C1267="","",N(商品マスタ!$I1266))</f>
        <v/>
      </c>
      <c r="L1267" s="17" t="str">
        <f aca="false">IF($C1267="","",MAX(1,N(商品マスタ!$J1266)))</f>
        <v/>
      </c>
      <c r="M1267" s="38" t="str">
        <f aca="false">IF($C1267="","",N(TOP!$C$16)*N($K1267))</f>
        <v/>
      </c>
      <c r="N1267" s="17" t="str">
        <f aca="false">IF($C1267="","",ROUNDUP(N($M1267)/N($L1267),0))</f>
        <v/>
      </c>
      <c r="O1267" s="17" t="str">
        <f aca="false">IF($C1267="","",N(商品マスタ!$R1266))</f>
        <v/>
      </c>
      <c r="P1267" s="17" t="str">
        <f aca="false">IF($C1267="","",IF($F1267="理論",(N($O1267)+N($N1267))-N($G1267),(N($O1267)+N($N1267))-N($I1267)))</f>
        <v/>
      </c>
      <c r="Q1267" s="17" t="str">
        <f aca="false">IF($C1267="","",MAX(1,N(商品マスタ!$K1266)))</f>
        <v/>
      </c>
      <c r="R1267" s="39" t="str">
        <f aca="false">IF($C1267="","",IF(N($P1267)/N($Q1267)&lt;=0,"",ROUNDUP(N($P1267)/N($Q1267),0)))</f>
        <v/>
      </c>
      <c r="S1267" s="14"/>
      <c r="T1267" s="40" t="str">
        <f aca="false">IF($C1267="","",N(商品マスタ!$M1266))</f>
        <v/>
      </c>
      <c r="U1267" s="40" t="str">
        <f aca="false">IF($S1267="","",N($S1267)*N($T1267))</f>
        <v/>
      </c>
      <c r="V1267" s="18"/>
    </row>
    <row r="1268" customFormat="false" ht="15" hidden="false" customHeight="false" outlineLevel="0" collapsed="false">
      <c r="B1268" s="12" t="n">
        <v>1262</v>
      </c>
      <c r="C1268" s="36" t="str">
        <f aca="false">IF(商品マスタ!$C1267="","",商品マスタ!$C1267)</f>
        <v/>
      </c>
      <c r="D1268" s="12" t="str">
        <f aca="false">IF($C1268="","",商品マスタ!$D1267)</f>
        <v/>
      </c>
      <c r="E1268" s="12" t="str">
        <f aca="false">IF($C1268="","",商品マスタ!$G1267)</f>
        <v/>
      </c>
      <c r="F1268" s="12" t="str">
        <f aca="false">IF($C1268="","",IF(商品マスタ!$P1267="","理論",商品マスタ!$P1267))</f>
        <v/>
      </c>
      <c r="G1268" s="17" t="str">
        <f aca="false">IF($C1268="","",N(商品マスタ!$H1267))</f>
        <v/>
      </c>
      <c r="H1268" s="14"/>
      <c r="I1268" s="17" t="str">
        <f aca="false">IF($C1268="","",N($H1268)*N(商品マスタ!$N1267))</f>
        <v/>
      </c>
      <c r="J1268" s="17" t="str">
        <f aca="false">IF($C1268="","",N($I1268)-N($G1268))</f>
        <v/>
      </c>
      <c r="K1268" s="37" t="str">
        <f aca="false">IF($C1268="","",N(商品マスタ!$I1267))</f>
        <v/>
      </c>
      <c r="L1268" s="17" t="str">
        <f aca="false">IF($C1268="","",MAX(1,N(商品マスタ!$J1267)))</f>
        <v/>
      </c>
      <c r="M1268" s="38" t="str">
        <f aca="false">IF($C1268="","",N(TOP!$C$16)*N($K1268))</f>
        <v/>
      </c>
      <c r="N1268" s="17" t="str">
        <f aca="false">IF($C1268="","",ROUNDUP(N($M1268)/N($L1268),0))</f>
        <v/>
      </c>
      <c r="O1268" s="17" t="str">
        <f aca="false">IF($C1268="","",N(商品マスタ!$R1267))</f>
        <v/>
      </c>
      <c r="P1268" s="17" t="str">
        <f aca="false">IF($C1268="","",IF($F1268="理論",(N($O1268)+N($N1268))-N($G1268),(N($O1268)+N($N1268))-N($I1268)))</f>
        <v/>
      </c>
      <c r="Q1268" s="17" t="str">
        <f aca="false">IF($C1268="","",MAX(1,N(商品マスタ!$K1267)))</f>
        <v/>
      </c>
      <c r="R1268" s="39" t="str">
        <f aca="false">IF($C1268="","",IF(N($P1268)/N($Q1268)&lt;=0,"",ROUNDUP(N($P1268)/N($Q1268),0)))</f>
        <v/>
      </c>
      <c r="S1268" s="14"/>
      <c r="T1268" s="40" t="str">
        <f aca="false">IF($C1268="","",N(商品マスタ!$M1267))</f>
        <v/>
      </c>
      <c r="U1268" s="40" t="str">
        <f aca="false">IF($S1268="","",N($S1268)*N($T1268))</f>
        <v/>
      </c>
      <c r="V1268" s="18"/>
    </row>
    <row r="1269" customFormat="false" ht="15" hidden="false" customHeight="false" outlineLevel="0" collapsed="false">
      <c r="B1269" s="12" t="n">
        <v>1263</v>
      </c>
      <c r="C1269" s="36" t="str">
        <f aca="false">IF(商品マスタ!$C1268="","",商品マスタ!$C1268)</f>
        <v/>
      </c>
      <c r="D1269" s="12" t="str">
        <f aca="false">IF($C1269="","",商品マスタ!$D1268)</f>
        <v/>
      </c>
      <c r="E1269" s="12" t="str">
        <f aca="false">IF($C1269="","",商品マスタ!$G1268)</f>
        <v/>
      </c>
      <c r="F1269" s="12" t="str">
        <f aca="false">IF($C1269="","",IF(商品マスタ!$P1268="","理論",商品マスタ!$P1268))</f>
        <v/>
      </c>
      <c r="G1269" s="17" t="str">
        <f aca="false">IF($C1269="","",N(商品マスタ!$H1268))</f>
        <v/>
      </c>
      <c r="H1269" s="14"/>
      <c r="I1269" s="17" t="str">
        <f aca="false">IF($C1269="","",N($H1269)*N(商品マスタ!$N1268))</f>
        <v/>
      </c>
      <c r="J1269" s="17" t="str">
        <f aca="false">IF($C1269="","",N($I1269)-N($G1269))</f>
        <v/>
      </c>
      <c r="K1269" s="37" t="str">
        <f aca="false">IF($C1269="","",N(商品マスタ!$I1268))</f>
        <v/>
      </c>
      <c r="L1269" s="17" t="str">
        <f aca="false">IF($C1269="","",MAX(1,N(商品マスタ!$J1268)))</f>
        <v/>
      </c>
      <c r="M1269" s="38" t="str">
        <f aca="false">IF($C1269="","",N(TOP!$C$16)*N($K1269))</f>
        <v/>
      </c>
      <c r="N1269" s="17" t="str">
        <f aca="false">IF($C1269="","",ROUNDUP(N($M1269)/N($L1269),0))</f>
        <v/>
      </c>
      <c r="O1269" s="17" t="str">
        <f aca="false">IF($C1269="","",N(商品マスタ!$R1268))</f>
        <v/>
      </c>
      <c r="P1269" s="17" t="str">
        <f aca="false">IF($C1269="","",IF($F1269="理論",(N($O1269)+N($N1269))-N($G1269),(N($O1269)+N($N1269))-N($I1269)))</f>
        <v/>
      </c>
      <c r="Q1269" s="17" t="str">
        <f aca="false">IF($C1269="","",MAX(1,N(商品マスタ!$K1268)))</f>
        <v/>
      </c>
      <c r="R1269" s="39" t="str">
        <f aca="false">IF($C1269="","",IF(N($P1269)/N($Q1269)&lt;=0,"",ROUNDUP(N($P1269)/N($Q1269),0)))</f>
        <v/>
      </c>
      <c r="S1269" s="14"/>
      <c r="T1269" s="40" t="str">
        <f aca="false">IF($C1269="","",N(商品マスタ!$M1268))</f>
        <v/>
      </c>
      <c r="U1269" s="40" t="str">
        <f aca="false">IF($S1269="","",N($S1269)*N($T1269))</f>
        <v/>
      </c>
      <c r="V1269" s="18"/>
    </row>
    <row r="1270" customFormat="false" ht="15" hidden="false" customHeight="false" outlineLevel="0" collapsed="false">
      <c r="B1270" s="12" t="n">
        <v>1264</v>
      </c>
      <c r="C1270" s="36" t="str">
        <f aca="false">IF(商品マスタ!$C1269="","",商品マスタ!$C1269)</f>
        <v/>
      </c>
      <c r="D1270" s="12" t="str">
        <f aca="false">IF($C1270="","",商品マスタ!$D1269)</f>
        <v/>
      </c>
      <c r="E1270" s="12" t="str">
        <f aca="false">IF($C1270="","",商品マスタ!$G1269)</f>
        <v/>
      </c>
      <c r="F1270" s="12" t="str">
        <f aca="false">IF($C1270="","",IF(商品マスタ!$P1269="","理論",商品マスタ!$P1269))</f>
        <v/>
      </c>
      <c r="G1270" s="17" t="str">
        <f aca="false">IF($C1270="","",N(商品マスタ!$H1269))</f>
        <v/>
      </c>
      <c r="H1270" s="14"/>
      <c r="I1270" s="17" t="str">
        <f aca="false">IF($C1270="","",N($H1270)*N(商品マスタ!$N1269))</f>
        <v/>
      </c>
      <c r="J1270" s="17" t="str">
        <f aca="false">IF($C1270="","",N($I1270)-N($G1270))</f>
        <v/>
      </c>
      <c r="K1270" s="37" t="str">
        <f aca="false">IF($C1270="","",N(商品マスタ!$I1269))</f>
        <v/>
      </c>
      <c r="L1270" s="17" t="str">
        <f aca="false">IF($C1270="","",MAX(1,N(商品マスタ!$J1269)))</f>
        <v/>
      </c>
      <c r="M1270" s="38" t="str">
        <f aca="false">IF($C1270="","",N(TOP!$C$16)*N($K1270))</f>
        <v/>
      </c>
      <c r="N1270" s="17" t="str">
        <f aca="false">IF($C1270="","",ROUNDUP(N($M1270)/N($L1270),0))</f>
        <v/>
      </c>
      <c r="O1270" s="17" t="str">
        <f aca="false">IF($C1270="","",N(商品マスタ!$R1269))</f>
        <v/>
      </c>
      <c r="P1270" s="17" t="str">
        <f aca="false">IF($C1270="","",IF($F1270="理論",(N($O1270)+N($N1270))-N($G1270),(N($O1270)+N($N1270))-N($I1270)))</f>
        <v/>
      </c>
      <c r="Q1270" s="17" t="str">
        <f aca="false">IF($C1270="","",MAX(1,N(商品マスタ!$K1269)))</f>
        <v/>
      </c>
      <c r="R1270" s="39" t="str">
        <f aca="false">IF($C1270="","",IF(N($P1270)/N($Q1270)&lt;=0,"",ROUNDUP(N($P1270)/N($Q1270),0)))</f>
        <v/>
      </c>
      <c r="S1270" s="14"/>
      <c r="T1270" s="40" t="str">
        <f aca="false">IF($C1270="","",N(商品マスタ!$M1269))</f>
        <v/>
      </c>
      <c r="U1270" s="40" t="str">
        <f aca="false">IF($S1270="","",N($S1270)*N($T1270))</f>
        <v/>
      </c>
      <c r="V1270" s="18"/>
    </row>
    <row r="1271" customFormat="false" ht="15" hidden="false" customHeight="false" outlineLevel="0" collapsed="false">
      <c r="B1271" s="12" t="n">
        <v>1265</v>
      </c>
      <c r="C1271" s="36" t="str">
        <f aca="false">IF(商品マスタ!$C1270="","",商品マスタ!$C1270)</f>
        <v/>
      </c>
      <c r="D1271" s="12" t="str">
        <f aca="false">IF($C1271="","",商品マスタ!$D1270)</f>
        <v/>
      </c>
      <c r="E1271" s="12" t="str">
        <f aca="false">IF($C1271="","",商品マスタ!$G1270)</f>
        <v/>
      </c>
      <c r="F1271" s="12" t="str">
        <f aca="false">IF($C1271="","",IF(商品マスタ!$P1270="","理論",商品マスタ!$P1270))</f>
        <v/>
      </c>
      <c r="G1271" s="17" t="str">
        <f aca="false">IF($C1271="","",N(商品マスタ!$H1270))</f>
        <v/>
      </c>
      <c r="H1271" s="14"/>
      <c r="I1271" s="17" t="str">
        <f aca="false">IF($C1271="","",N($H1271)*N(商品マスタ!$N1270))</f>
        <v/>
      </c>
      <c r="J1271" s="17" t="str">
        <f aca="false">IF($C1271="","",N($I1271)-N($G1271))</f>
        <v/>
      </c>
      <c r="K1271" s="37" t="str">
        <f aca="false">IF($C1271="","",N(商品マスタ!$I1270))</f>
        <v/>
      </c>
      <c r="L1271" s="17" t="str">
        <f aca="false">IF($C1271="","",MAX(1,N(商品マスタ!$J1270)))</f>
        <v/>
      </c>
      <c r="M1271" s="38" t="str">
        <f aca="false">IF($C1271="","",N(TOP!$C$16)*N($K1271))</f>
        <v/>
      </c>
      <c r="N1271" s="17" t="str">
        <f aca="false">IF($C1271="","",ROUNDUP(N($M1271)/N($L1271),0))</f>
        <v/>
      </c>
      <c r="O1271" s="17" t="str">
        <f aca="false">IF($C1271="","",N(商品マスタ!$R1270))</f>
        <v/>
      </c>
      <c r="P1271" s="17" t="str">
        <f aca="false">IF($C1271="","",IF($F1271="理論",(N($O1271)+N($N1271))-N($G1271),(N($O1271)+N($N1271))-N($I1271)))</f>
        <v/>
      </c>
      <c r="Q1271" s="17" t="str">
        <f aca="false">IF($C1271="","",MAX(1,N(商品マスタ!$K1270)))</f>
        <v/>
      </c>
      <c r="R1271" s="39" t="str">
        <f aca="false">IF($C1271="","",IF(N($P1271)/N($Q1271)&lt;=0,"",ROUNDUP(N($P1271)/N($Q1271),0)))</f>
        <v/>
      </c>
      <c r="S1271" s="14"/>
      <c r="T1271" s="40" t="str">
        <f aca="false">IF($C1271="","",N(商品マスタ!$M1270))</f>
        <v/>
      </c>
      <c r="U1271" s="40" t="str">
        <f aca="false">IF($S1271="","",N($S1271)*N($T1271))</f>
        <v/>
      </c>
      <c r="V1271" s="18"/>
    </row>
    <row r="1272" customFormat="false" ht="15" hidden="false" customHeight="false" outlineLevel="0" collapsed="false">
      <c r="B1272" s="12" t="n">
        <v>1266</v>
      </c>
      <c r="C1272" s="36" t="str">
        <f aca="false">IF(商品マスタ!$C1271="","",商品マスタ!$C1271)</f>
        <v/>
      </c>
      <c r="D1272" s="12" t="str">
        <f aca="false">IF($C1272="","",商品マスタ!$D1271)</f>
        <v/>
      </c>
      <c r="E1272" s="12" t="str">
        <f aca="false">IF($C1272="","",商品マスタ!$G1271)</f>
        <v/>
      </c>
      <c r="F1272" s="12" t="str">
        <f aca="false">IF($C1272="","",IF(商品マスタ!$P1271="","理論",商品マスタ!$P1271))</f>
        <v/>
      </c>
      <c r="G1272" s="17" t="str">
        <f aca="false">IF($C1272="","",N(商品マスタ!$H1271))</f>
        <v/>
      </c>
      <c r="H1272" s="14"/>
      <c r="I1272" s="17" t="str">
        <f aca="false">IF($C1272="","",N($H1272)*N(商品マスタ!$N1271))</f>
        <v/>
      </c>
      <c r="J1272" s="17" t="str">
        <f aca="false">IF($C1272="","",N($I1272)-N($G1272))</f>
        <v/>
      </c>
      <c r="K1272" s="37" t="str">
        <f aca="false">IF($C1272="","",N(商品マスタ!$I1271))</f>
        <v/>
      </c>
      <c r="L1272" s="17" t="str">
        <f aca="false">IF($C1272="","",MAX(1,N(商品マスタ!$J1271)))</f>
        <v/>
      </c>
      <c r="M1272" s="38" t="str">
        <f aca="false">IF($C1272="","",N(TOP!$C$16)*N($K1272))</f>
        <v/>
      </c>
      <c r="N1272" s="17" t="str">
        <f aca="false">IF($C1272="","",ROUNDUP(N($M1272)/N($L1272),0))</f>
        <v/>
      </c>
      <c r="O1272" s="17" t="str">
        <f aca="false">IF($C1272="","",N(商品マスタ!$R1271))</f>
        <v/>
      </c>
      <c r="P1272" s="17" t="str">
        <f aca="false">IF($C1272="","",IF($F1272="理論",(N($O1272)+N($N1272))-N($G1272),(N($O1272)+N($N1272))-N($I1272)))</f>
        <v/>
      </c>
      <c r="Q1272" s="17" t="str">
        <f aca="false">IF($C1272="","",MAX(1,N(商品マスタ!$K1271)))</f>
        <v/>
      </c>
      <c r="R1272" s="39" t="str">
        <f aca="false">IF($C1272="","",IF(N($P1272)/N($Q1272)&lt;=0,"",ROUNDUP(N($P1272)/N($Q1272),0)))</f>
        <v/>
      </c>
      <c r="S1272" s="14"/>
      <c r="T1272" s="40" t="str">
        <f aca="false">IF($C1272="","",N(商品マスタ!$M1271))</f>
        <v/>
      </c>
      <c r="U1272" s="40" t="str">
        <f aca="false">IF($S1272="","",N($S1272)*N($T1272))</f>
        <v/>
      </c>
      <c r="V1272" s="18"/>
    </row>
    <row r="1273" customFormat="false" ht="15" hidden="false" customHeight="false" outlineLevel="0" collapsed="false">
      <c r="B1273" s="12" t="n">
        <v>1267</v>
      </c>
      <c r="C1273" s="36" t="str">
        <f aca="false">IF(商品マスタ!$C1272="","",商品マスタ!$C1272)</f>
        <v/>
      </c>
      <c r="D1273" s="12" t="str">
        <f aca="false">IF($C1273="","",商品マスタ!$D1272)</f>
        <v/>
      </c>
      <c r="E1273" s="12" t="str">
        <f aca="false">IF($C1273="","",商品マスタ!$G1272)</f>
        <v/>
      </c>
      <c r="F1273" s="12" t="str">
        <f aca="false">IF($C1273="","",IF(商品マスタ!$P1272="","理論",商品マスタ!$P1272))</f>
        <v/>
      </c>
      <c r="G1273" s="17" t="str">
        <f aca="false">IF($C1273="","",N(商品マスタ!$H1272))</f>
        <v/>
      </c>
      <c r="H1273" s="14"/>
      <c r="I1273" s="17" t="str">
        <f aca="false">IF($C1273="","",N($H1273)*N(商品マスタ!$N1272))</f>
        <v/>
      </c>
      <c r="J1273" s="17" t="str">
        <f aca="false">IF($C1273="","",N($I1273)-N($G1273))</f>
        <v/>
      </c>
      <c r="K1273" s="37" t="str">
        <f aca="false">IF($C1273="","",N(商品マスタ!$I1272))</f>
        <v/>
      </c>
      <c r="L1273" s="17" t="str">
        <f aca="false">IF($C1273="","",MAX(1,N(商品マスタ!$J1272)))</f>
        <v/>
      </c>
      <c r="M1273" s="38" t="str">
        <f aca="false">IF($C1273="","",N(TOP!$C$16)*N($K1273))</f>
        <v/>
      </c>
      <c r="N1273" s="17" t="str">
        <f aca="false">IF($C1273="","",ROUNDUP(N($M1273)/N($L1273),0))</f>
        <v/>
      </c>
      <c r="O1273" s="17" t="str">
        <f aca="false">IF($C1273="","",N(商品マスタ!$R1272))</f>
        <v/>
      </c>
      <c r="P1273" s="17" t="str">
        <f aca="false">IF($C1273="","",IF($F1273="理論",(N($O1273)+N($N1273))-N($G1273),(N($O1273)+N($N1273))-N($I1273)))</f>
        <v/>
      </c>
      <c r="Q1273" s="17" t="str">
        <f aca="false">IF($C1273="","",MAX(1,N(商品マスタ!$K1272)))</f>
        <v/>
      </c>
      <c r="R1273" s="39" t="str">
        <f aca="false">IF($C1273="","",IF(N($P1273)/N($Q1273)&lt;=0,"",ROUNDUP(N($P1273)/N($Q1273),0)))</f>
        <v/>
      </c>
      <c r="S1273" s="14"/>
      <c r="T1273" s="40" t="str">
        <f aca="false">IF($C1273="","",N(商品マスタ!$M1272))</f>
        <v/>
      </c>
      <c r="U1273" s="40" t="str">
        <f aca="false">IF($S1273="","",N($S1273)*N($T1273))</f>
        <v/>
      </c>
      <c r="V1273" s="18"/>
    </row>
    <row r="1274" customFormat="false" ht="15" hidden="false" customHeight="false" outlineLevel="0" collapsed="false">
      <c r="B1274" s="12" t="n">
        <v>1268</v>
      </c>
      <c r="C1274" s="36" t="str">
        <f aca="false">IF(商品マスタ!$C1273="","",商品マスタ!$C1273)</f>
        <v/>
      </c>
      <c r="D1274" s="12" t="str">
        <f aca="false">IF($C1274="","",商品マスタ!$D1273)</f>
        <v/>
      </c>
      <c r="E1274" s="12" t="str">
        <f aca="false">IF($C1274="","",商品マスタ!$G1273)</f>
        <v/>
      </c>
      <c r="F1274" s="12" t="str">
        <f aca="false">IF($C1274="","",IF(商品マスタ!$P1273="","理論",商品マスタ!$P1273))</f>
        <v/>
      </c>
      <c r="G1274" s="17" t="str">
        <f aca="false">IF($C1274="","",N(商品マスタ!$H1273))</f>
        <v/>
      </c>
      <c r="H1274" s="14"/>
      <c r="I1274" s="17" t="str">
        <f aca="false">IF($C1274="","",N($H1274)*N(商品マスタ!$N1273))</f>
        <v/>
      </c>
      <c r="J1274" s="17" t="str">
        <f aca="false">IF($C1274="","",N($I1274)-N($G1274))</f>
        <v/>
      </c>
      <c r="K1274" s="37" t="str">
        <f aca="false">IF($C1274="","",N(商品マスタ!$I1273))</f>
        <v/>
      </c>
      <c r="L1274" s="17" t="str">
        <f aca="false">IF($C1274="","",MAX(1,N(商品マスタ!$J1273)))</f>
        <v/>
      </c>
      <c r="M1274" s="38" t="str">
        <f aca="false">IF($C1274="","",N(TOP!$C$16)*N($K1274))</f>
        <v/>
      </c>
      <c r="N1274" s="17" t="str">
        <f aca="false">IF($C1274="","",ROUNDUP(N($M1274)/N($L1274),0))</f>
        <v/>
      </c>
      <c r="O1274" s="17" t="str">
        <f aca="false">IF($C1274="","",N(商品マスタ!$R1273))</f>
        <v/>
      </c>
      <c r="P1274" s="17" t="str">
        <f aca="false">IF($C1274="","",IF($F1274="理論",(N($O1274)+N($N1274))-N($G1274),(N($O1274)+N($N1274))-N($I1274)))</f>
        <v/>
      </c>
      <c r="Q1274" s="17" t="str">
        <f aca="false">IF($C1274="","",MAX(1,N(商品マスタ!$K1273)))</f>
        <v/>
      </c>
      <c r="R1274" s="39" t="str">
        <f aca="false">IF($C1274="","",IF(N($P1274)/N($Q1274)&lt;=0,"",ROUNDUP(N($P1274)/N($Q1274),0)))</f>
        <v/>
      </c>
      <c r="S1274" s="14"/>
      <c r="T1274" s="40" t="str">
        <f aca="false">IF($C1274="","",N(商品マスタ!$M1273))</f>
        <v/>
      </c>
      <c r="U1274" s="40" t="str">
        <f aca="false">IF($S1274="","",N($S1274)*N($T1274))</f>
        <v/>
      </c>
      <c r="V1274" s="18"/>
    </row>
    <row r="1275" customFormat="false" ht="15" hidden="false" customHeight="false" outlineLevel="0" collapsed="false">
      <c r="B1275" s="12" t="n">
        <v>1269</v>
      </c>
      <c r="C1275" s="36" t="str">
        <f aca="false">IF(商品マスタ!$C1274="","",商品マスタ!$C1274)</f>
        <v/>
      </c>
      <c r="D1275" s="12" t="str">
        <f aca="false">IF($C1275="","",商品マスタ!$D1274)</f>
        <v/>
      </c>
      <c r="E1275" s="12" t="str">
        <f aca="false">IF($C1275="","",商品マスタ!$G1274)</f>
        <v/>
      </c>
      <c r="F1275" s="12" t="str">
        <f aca="false">IF($C1275="","",IF(商品マスタ!$P1274="","理論",商品マスタ!$P1274))</f>
        <v/>
      </c>
      <c r="G1275" s="17" t="str">
        <f aca="false">IF($C1275="","",N(商品マスタ!$H1274))</f>
        <v/>
      </c>
      <c r="H1275" s="14"/>
      <c r="I1275" s="17" t="str">
        <f aca="false">IF($C1275="","",N($H1275)*N(商品マスタ!$N1274))</f>
        <v/>
      </c>
      <c r="J1275" s="17" t="str">
        <f aca="false">IF($C1275="","",N($I1275)-N($G1275))</f>
        <v/>
      </c>
      <c r="K1275" s="37" t="str">
        <f aca="false">IF($C1275="","",N(商品マスタ!$I1274))</f>
        <v/>
      </c>
      <c r="L1275" s="17" t="str">
        <f aca="false">IF($C1275="","",MAX(1,N(商品マスタ!$J1274)))</f>
        <v/>
      </c>
      <c r="M1275" s="38" t="str">
        <f aca="false">IF($C1275="","",N(TOP!$C$16)*N($K1275))</f>
        <v/>
      </c>
      <c r="N1275" s="17" t="str">
        <f aca="false">IF($C1275="","",ROUNDUP(N($M1275)/N($L1275),0))</f>
        <v/>
      </c>
      <c r="O1275" s="17" t="str">
        <f aca="false">IF($C1275="","",N(商品マスタ!$R1274))</f>
        <v/>
      </c>
      <c r="P1275" s="17" t="str">
        <f aca="false">IF($C1275="","",IF($F1275="理論",(N($O1275)+N($N1275))-N($G1275),(N($O1275)+N($N1275))-N($I1275)))</f>
        <v/>
      </c>
      <c r="Q1275" s="17" t="str">
        <f aca="false">IF($C1275="","",MAX(1,N(商品マスタ!$K1274)))</f>
        <v/>
      </c>
      <c r="R1275" s="39" t="str">
        <f aca="false">IF($C1275="","",IF(N($P1275)/N($Q1275)&lt;=0,"",ROUNDUP(N($P1275)/N($Q1275),0)))</f>
        <v/>
      </c>
      <c r="S1275" s="14"/>
      <c r="T1275" s="40" t="str">
        <f aca="false">IF($C1275="","",N(商品マスタ!$M1274))</f>
        <v/>
      </c>
      <c r="U1275" s="40" t="str">
        <f aca="false">IF($S1275="","",N($S1275)*N($T1275))</f>
        <v/>
      </c>
      <c r="V1275" s="18"/>
    </row>
    <row r="1276" customFormat="false" ht="15" hidden="false" customHeight="false" outlineLevel="0" collapsed="false">
      <c r="B1276" s="12" t="n">
        <v>1270</v>
      </c>
      <c r="C1276" s="36" t="str">
        <f aca="false">IF(商品マスタ!$C1275="","",商品マスタ!$C1275)</f>
        <v/>
      </c>
      <c r="D1276" s="12" t="str">
        <f aca="false">IF($C1276="","",商品マスタ!$D1275)</f>
        <v/>
      </c>
      <c r="E1276" s="12" t="str">
        <f aca="false">IF($C1276="","",商品マスタ!$G1275)</f>
        <v/>
      </c>
      <c r="F1276" s="12" t="str">
        <f aca="false">IF($C1276="","",IF(商品マスタ!$P1275="","理論",商品マスタ!$P1275))</f>
        <v/>
      </c>
      <c r="G1276" s="17" t="str">
        <f aca="false">IF($C1276="","",N(商品マスタ!$H1275))</f>
        <v/>
      </c>
      <c r="H1276" s="14"/>
      <c r="I1276" s="17" t="str">
        <f aca="false">IF($C1276="","",N($H1276)*N(商品マスタ!$N1275))</f>
        <v/>
      </c>
      <c r="J1276" s="17" t="str">
        <f aca="false">IF($C1276="","",N($I1276)-N($G1276))</f>
        <v/>
      </c>
      <c r="K1276" s="37" t="str">
        <f aca="false">IF($C1276="","",N(商品マスタ!$I1275))</f>
        <v/>
      </c>
      <c r="L1276" s="17" t="str">
        <f aca="false">IF($C1276="","",MAX(1,N(商品マスタ!$J1275)))</f>
        <v/>
      </c>
      <c r="M1276" s="38" t="str">
        <f aca="false">IF($C1276="","",N(TOP!$C$16)*N($K1276))</f>
        <v/>
      </c>
      <c r="N1276" s="17" t="str">
        <f aca="false">IF($C1276="","",ROUNDUP(N($M1276)/N($L1276),0))</f>
        <v/>
      </c>
      <c r="O1276" s="17" t="str">
        <f aca="false">IF($C1276="","",N(商品マスタ!$R1275))</f>
        <v/>
      </c>
      <c r="P1276" s="17" t="str">
        <f aca="false">IF($C1276="","",IF($F1276="理論",(N($O1276)+N($N1276))-N($G1276),(N($O1276)+N($N1276))-N($I1276)))</f>
        <v/>
      </c>
      <c r="Q1276" s="17" t="str">
        <f aca="false">IF($C1276="","",MAX(1,N(商品マスタ!$K1275)))</f>
        <v/>
      </c>
      <c r="R1276" s="39" t="str">
        <f aca="false">IF($C1276="","",IF(N($P1276)/N($Q1276)&lt;=0,"",ROUNDUP(N($P1276)/N($Q1276),0)))</f>
        <v/>
      </c>
      <c r="S1276" s="14"/>
      <c r="T1276" s="40" t="str">
        <f aca="false">IF($C1276="","",N(商品マスタ!$M1275))</f>
        <v/>
      </c>
      <c r="U1276" s="40" t="str">
        <f aca="false">IF($S1276="","",N($S1276)*N($T1276))</f>
        <v/>
      </c>
      <c r="V1276" s="18"/>
    </row>
    <row r="1277" customFormat="false" ht="15" hidden="false" customHeight="false" outlineLevel="0" collapsed="false">
      <c r="B1277" s="12" t="n">
        <v>1271</v>
      </c>
      <c r="C1277" s="36" t="str">
        <f aca="false">IF(商品マスタ!$C1276="","",商品マスタ!$C1276)</f>
        <v/>
      </c>
      <c r="D1277" s="12" t="str">
        <f aca="false">IF($C1277="","",商品マスタ!$D1276)</f>
        <v/>
      </c>
      <c r="E1277" s="12" t="str">
        <f aca="false">IF($C1277="","",商品マスタ!$G1276)</f>
        <v/>
      </c>
      <c r="F1277" s="12" t="str">
        <f aca="false">IF($C1277="","",IF(商品マスタ!$P1276="","理論",商品マスタ!$P1276))</f>
        <v/>
      </c>
      <c r="G1277" s="17" t="str">
        <f aca="false">IF($C1277="","",N(商品マスタ!$H1276))</f>
        <v/>
      </c>
      <c r="H1277" s="14"/>
      <c r="I1277" s="17" t="str">
        <f aca="false">IF($C1277="","",N($H1277)*N(商品マスタ!$N1276))</f>
        <v/>
      </c>
      <c r="J1277" s="17" t="str">
        <f aca="false">IF($C1277="","",N($I1277)-N($G1277))</f>
        <v/>
      </c>
      <c r="K1277" s="37" t="str">
        <f aca="false">IF($C1277="","",N(商品マスタ!$I1276))</f>
        <v/>
      </c>
      <c r="L1277" s="17" t="str">
        <f aca="false">IF($C1277="","",MAX(1,N(商品マスタ!$J1276)))</f>
        <v/>
      </c>
      <c r="M1277" s="38" t="str">
        <f aca="false">IF($C1277="","",N(TOP!$C$16)*N($K1277))</f>
        <v/>
      </c>
      <c r="N1277" s="17" t="str">
        <f aca="false">IF($C1277="","",ROUNDUP(N($M1277)/N($L1277),0))</f>
        <v/>
      </c>
      <c r="O1277" s="17" t="str">
        <f aca="false">IF($C1277="","",N(商品マスタ!$R1276))</f>
        <v/>
      </c>
      <c r="P1277" s="17" t="str">
        <f aca="false">IF($C1277="","",IF($F1277="理論",(N($O1277)+N($N1277))-N($G1277),(N($O1277)+N($N1277))-N($I1277)))</f>
        <v/>
      </c>
      <c r="Q1277" s="17" t="str">
        <f aca="false">IF($C1277="","",MAX(1,N(商品マスタ!$K1276)))</f>
        <v/>
      </c>
      <c r="R1277" s="39" t="str">
        <f aca="false">IF($C1277="","",IF(N($P1277)/N($Q1277)&lt;=0,"",ROUNDUP(N($P1277)/N($Q1277),0)))</f>
        <v/>
      </c>
      <c r="S1277" s="14"/>
      <c r="T1277" s="40" t="str">
        <f aca="false">IF($C1277="","",N(商品マスタ!$M1276))</f>
        <v/>
      </c>
      <c r="U1277" s="40" t="str">
        <f aca="false">IF($S1277="","",N($S1277)*N($T1277))</f>
        <v/>
      </c>
      <c r="V1277" s="18"/>
    </row>
    <row r="1278" customFormat="false" ht="15" hidden="false" customHeight="false" outlineLevel="0" collapsed="false">
      <c r="B1278" s="12" t="n">
        <v>1272</v>
      </c>
      <c r="C1278" s="36" t="str">
        <f aca="false">IF(商品マスタ!$C1277="","",商品マスタ!$C1277)</f>
        <v/>
      </c>
      <c r="D1278" s="12" t="str">
        <f aca="false">IF($C1278="","",商品マスタ!$D1277)</f>
        <v/>
      </c>
      <c r="E1278" s="12" t="str">
        <f aca="false">IF($C1278="","",商品マスタ!$G1277)</f>
        <v/>
      </c>
      <c r="F1278" s="12" t="str">
        <f aca="false">IF($C1278="","",IF(商品マスタ!$P1277="","理論",商品マスタ!$P1277))</f>
        <v/>
      </c>
      <c r="G1278" s="17" t="str">
        <f aca="false">IF($C1278="","",N(商品マスタ!$H1277))</f>
        <v/>
      </c>
      <c r="H1278" s="14"/>
      <c r="I1278" s="17" t="str">
        <f aca="false">IF($C1278="","",N($H1278)*N(商品マスタ!$N1277))</f>
        <v/>
      </c>
      <c r="J1278" s="17" t="str">
        <f aca="false">IF($C1278="","",N($I1278)-N($G1278))</f>
        <v/>
      </c>
      <c r="K1278" s="37" t="str">
        <f aca="false">IF($C1278="","",N(商品マスタ!$I1277))</f>
        <v/>
      </c>
      <c r="L1278" s="17" t="str">
        <f aca="false">IF($C1278="","",MAX(1,N(商品マスタ!$J1277)))</f>
        <v/>
      </c>
      <c r="M1278" s="38" t="str">
        <f aca="false">IF($C1278="","",N(TOP!$C$16)*N($K1278))</f>
        <v/>
      </c>
      <c r="N1278" s="17" t="str">
        <f aca="false">IF($C1278="","",ROUNDUP(N($M1278)/N($L1278),0))</f>
        <v/>
      </c>
      <c r="O1278" s="17" t="str">
        <f aca="false">IF($C1278="","",N(商品マスタ!$R1277))</f>
        <v/>
      </c>
      <c r="P1278" s="17" t="str">
        <f aca="false">IF($C1278="","",IF($F1278="理論",(N($O1278)+N($N1278))-N($G1278),(N($O1278)+N($N1278))-N($I1278)))</f>
        <v/>
      </c>
      <c r="Q1278" s="17" t="str">
        <f aca="false">IF($C1278="","",MAX(1,N(商品マスタ!$K1277)))</f>
        <v/>
      </c>
      <c r="R1278" s="39" t="str">
        <f aca="false">IF($C1278="","",IF(N($P1278)/N($Q1278)&lt;=0,"",ROUNDUP(N($P1278)/N($Q1278),0)))</f>
        <v/>
      </c>
      <c r="S1278" s="14"/>
      <c r="T1278" s="40" t="str">
        <f aca="false">IF($C1278="","",N(商品マスタ!$M1277))</f>
        <v/>
      </c>
      <c r="U1278" s="40" t="str">
        <f aca="false">IF($S1278="","",N($S1278)*N($T1278))</f>
        <v/>
      </c>
      <c r="V1278" s="18"/>
    </row>
    <row r="1279" customFormat="false" ht="15" hidden="false" customHeight="false" outlineLevel="0" collapsed="false">
      <c r="B1279" s="12" t="n">
        <v>1273</v>
      </c>
      <c r="C1279" s="36" t="str">
        <f aca="false">IF(商品マスタ!$C1278="","",商品マスタ!$C1278)</f>
        <v/>
      </c>
      <c r="D1279" s="12" t="str">
        <f aca="false">IF($C1279="","",商品マスタ!$D1278)</f>
        <v/>
      </c>
      <c r="E1279" s="12" t="str">
        <f aca="false">IF($C1279="","",商品マスタ!$G1278)</f>
        <v/>
      </c>
      <c r="F1279" s="12" t="str">
        <f aca="false">IF($C1279="","",IF(商品マスタ!$P1278="","理論",商品マスタ!$P1278))</f>
        <v/>
      </c>
      <c r="G1279" s="17" t="str">
        <f aca="false">IF($C1279="","",N(商品マスタ!$H1278))</f>
        <v/>
      </c>
      <c r="H1279" s="14"/>
      <c r="I1279" s="17" t="str">
        <f aca="false">IF($C1279="","",N($H1279)*N(商品マスタ!$N1278))</f>
        <v/>
      </c>
      <c r="J1279" s="17" t="str">
        <f aca="false">IF($C1279="","",N($I1279)-N($G1279))</f>
        <v/>
      </c>
      <c r="K1279" s="37" t="str">
        <f aca="false">IF($C1279="","",N(商品マスタ!$I1278))</f>
        <v/>
      </c>
      <c r="L1279" s="17" t="str">
        <f aca="false">IF($C1279="","",MAX(1,N(商品マスタ!$J1278)))</f>
        <v/>
      </c>
      <c r="M1279" s="38" t="str">
        <f aca="false">IF($C1279="","",N(TOP!$C$16)*N($K1279))</f>
        <v/>
      </c>
      <c r="N1279" s="17" t="str">
        <f aca="false">IF($C1279="","",ROUNDUP(N($M1279)/N($L1279),0))</f>
        <v/>
      </c>
      <c r="O1279" s="17" t="str">
        <f aca="false">IF($C1279="","",N(商品マスタ!$R1278))</f>
        <v/>
      </c>
      <c r="P1279" s="17" t="str">
        <f aca="false">IF($C1279="","",IF($F1279="理論",(N($O1279)+N($N1279))-N($G1279),(N($O1279)+N($N1279))-N($I1279)))</f>
        <v/>
      </c>
      <c r="Q1279" s="17" t="str">
        <f aca="false">IF($C1279="","",MAX(1,N(商品マスタ!$K1278)))</f>
        <v/>
      </c>
      <c r="R1279" s="39" t="str">
        <f aca="false">IF($C1279="","",IF(N($P1279)/N($Q1279)&lt;=0,"",ROUNDUP(N($P1279)/N($Q1279),0)))</f>
        <v/>
      </c>
      <c r="S1279" s="14"/>
      <c r="T1279" s="40" t="str">
        <f aca="false">IF($C1279="","",N(商品マスタ!$M1278))</f>
        <v/>
      </c>
      <c r="U1279" s="40" t="str">
        <f aca="false">IF($S1279="","",N($S1279)*N($T1279))</f>
        <v/>
      </c>
      <c r="V1279" s="18"/>
    </row>
    <row r="1280" customFormat="false" ht="15" hidden="false" customHeight="false" outlineLevel="0" collapsed="false">
      <c r="B1280" s="12" t="n">
        <v>1274</v>
      </c>
      <c r="C1280" s="36" t="str">
        <f aca="false">IF(商品マスタ!$C1279="","",商品マスタ!$C1279)</f>
        <v/>
      </c>
      <c r="D1280" s="12" t="str">
        <f aca="false">IF($C1280="","",商品マスタ!$D1279)</f>
        <v/>
      </c>
      <c r="E1280" s="12" t="str">
        <f aca="false">IF($C1280="","",商品マスタ!$G1279)</f>
        <v/>
      </c>
      <c r="F1280" s="12" t="str">
        <f aca="false">IF($C1280="","",IF(商品マスタ!$P1279="","理論",商品マスタ!$P1279))</f>
        <v/>
      </c>
      <c r="G1280" s="17" t="str">
        <f aca="false">IF($C1280="","",N(商品マスタ!$H1279))</f>
        <v/>
      </c>
      <c r="H1280" s="14"/>
      <c r="I1280" s="17" t="str">
        <f aca="false">IF($C1280="","",N($H1280)*N(商品マスタ!$N1279))</f>
        <v/>
      </c>
      <c r="J1280" s="17" t="str">
        <f aca="false">IF($C1280="","",N($I1280)-N($G1280))</f>
        <v/>
      </c>
      <c r="K1280" s="37" t="str">
        <f aca="false">IF($C1280="","",N(商品マスタ!$I1279))</f>
        <v/>
      </c>
      <c r="L1280" s="17" t="str">
        <f aca="false">IF($C1280="","",MAX(1,N(商品マスタ!$J1279)))</f>
        <v/>
      </c>
      <c r="M1280" s="38" t="str">
        <f aca="false">IF($C1280="","",N(TOP!$C$16)*N($K1280))</f>
        <v/>
      </c>
      <c r="N1280" s="17" t="str">
        <f aca="false">IF($C1280="","",ROUNDUP(N($M1280)/N($L1280),0))</f>
        <v/>
      </c>
      <c r="O1280" s="17" t="str">
        <f aca="false">IF($C1280="","",N(商品マスタ!$R1279))</f>
        <v/>
      </c>
      <c r="P1280" s="17" t="str">
        <f aca="false">IF($C1280="","",IF($F1280="理論",(N($O1280)+N($N1280))-N($G1280),(N($O1280)+N($N1280))-N($I1280)))</f>
        <v/>
      </c>
      <c r="Q1280" s="17" t="str">
        <f aca="false">IF($C1280="","",MAX(1,N(商品マスタ!$K1279)))</f>
        <v/>
      </c>
      <c r="R1280" s="39" t="str">
        <f aca="false">IF($C1280="","",IF(N($P1280)/N($Q1280)&lt;=0,"",ROUNDUP(N($P1280)/N($Q1280),0)))</f>
        <v/>
      </c>
      <c r="S1280" s="14"/>
      <c r="T1280" s="40" t="str">
        <f aca="false">IF($C1280="","",N(商品マスタ!$M1279))</f>
        <v/>
      </c>
      <c r="U1280" s="40" t="str">
        <f aca="false">IF($S1280="","",N($S1280)*N($T1280))</f>
        <v/>
      </c>
      <c r="V1280" s="18"/>
    </row>
    <row r="1281" customFormat="false" ht="15" hidden="false" customHeight="false" outlineLevel="0" collapsed="false">
      <c r="B1281" s="12" t="n">
        <v>1275</v>
      </c>
      <c r="C1281" s="36" t="str">
        <f aca="false">IF(商品マスタ!$C1280="","",商品マスタ!$C1280)</f>
        <v/>
      </c>
      <c r="D1281" s="12" t="str">
        <f aca="false">IF($C1281="","",商品マスタ!$D1280)</f>
        <v/>
      </c>
      <c r="E1281" s="12" t="str">
        <f aca="false">IF($C1281="","",商品マスタ!$G1280)</f>
        <v/>
      </c>
      <c r="F1281" s="12" t="str">
        <f aca="false">IF($C1281="","",IF(商品マスタ!$P1280="","理論",商品マスタ!$P1280))</f>
        <v/>
      </c>
      <c r="G1281" s="17" t="str">
        <f aca="false">IF($C1281="","",N(商品マスタ!$H1280))</f>
        <v/>
      </c>
      <c r="H1281" s="14"/>
      <c r="I1281" s="17" t="str">
        <f aca="false">IF($C1281="","",N($H1281)*N(商品マスタ!$N1280))</f>
        <v/>
      </c>
      <c r="J1281" s="17" t="str">
        <f aca="false">IF($C1281="","",N($I1281)-N($G1281))</f>
        <v/>
      </c>
      <c r="K1281" s="37" t="str">
        <f aca="false">IF($C1281="","",N(商品マスタ!$I1280))</f>
        <v/>
      </c>
      <c r="L1281" s="17" t="str">
        <f aca="false">IF($C1281="","",MAX(1,N(商品マスタ!$J1280)))</f>
        <v/>
      </c>
      <c r="M1281" s="38" t="str">
        <f aca="false">IF($C1281="","",N(TOP!$C$16)*N($K1281))</f>
        <v/>
      </c>
      <c r="N1281" s="17" t="str">
        <f aca="false">IF($C1281="","",ROUNDUP(N($M1281)/N($L1281),0))</f>
        <v/>
      </c>
      <c r="O1281" s="17" t="str">
        <f aca="false">IF($C1281="","",N(商品マスタ!$R1280))</f>
        <v/>
      </c>
      <c r="P1281" s="17" t="str">
        <f aca="false">IF($C1281="","",IF($F1281="理論",(N($O1281)+N($N1281))-N($G1281),(N($O1281)+N($N1281))-N($I1281)))</f>
        <v/>
      </c>
      <c r="Q1281" s="17" t="str">
        <f aca="false">IF($C1281="","",MAX(1,N(商品マスタ!$K1280)))</f>
        <v/>
      </c>
      <c r="R1281" s="39" t="str">
        <f aca="false">IF($C1281="","",IF(N($P1281)/N($Q1281)&lt;=0,"",ROUNDUP(N($P1281)/N($Q1281),0)))</f>
        <v/>
      </c>
      <c r="S1281" s="14"/>
      <c r="T1281" s="40" t="str">
        <f aca="false">IF($C1281="","",N(商品マスタ!$M1280))</f>
        <v/>
      </c>
      <c r="U1281" s="40" t="str">
        <f aca="false">IF($S1281="","",N($S1281)*N($T1281))</f>
        <v/>
      </c>
      <c r="V1281" s="18"/>
    </row>
    <row r="1282" customFormat="false" ht="15" hidden="false" customHeight="false" outlineLevel="0" collapsed="false">
      <c r="B1282" s="12" t="n">
        <v>1276</v>
      </c>
      <c r="C1282" s="36" t="str">
        <f aca="false">IF(商品マスタ!$C1281="","",商品マスタ!$C1281)</f>
        <v/>
      </c>
      <c r="D1282" s="12" t="str">
        <f aca="false">IF($C1282="","",商品マスタ!$D1281)</f>
        <v/>
      </c>
      <c r="E1282" s="12" t="str">
        <f aca="false">IF($C1282="","",商品マスタ!$G1281)</f>
        <v/>
      </c>
      <c r="F1282" s="12" t="str">
        <f aca="false">IF($C1282="","",IF(商品マスタ!$P1281="","理論",商品マスタ!$P1281))</f>
        <v/>
      </c>
      <c r="G1282" s="17" t="str">
        <f aca="false">IF($C1282="","",N(商品マスタ!$H1281))</f>
        <v/>
      </c>
      <c r="H1282" s="14"/>
      <c r="I1282" s="17" t="str">
        <f aca="false">IF($C1282="","",N($H1282)*N(商品マスタ!$N1281))</f>
        <v/>
      </c>
      <c r="J1282" s="17" t="str">
        <f aca="false">IF($C1282="","",N($I1282)-N($G1282))</f>
        <v/>
      </c>
      <c r="K1282" s="37" t="str">
        <f aca="false">IF($C1282="","",N(商品マスタ!$I1281))</f>
        <v/>
      </c>
      <c r="L1282" s="17" t="str">
        <f aca="false">IF($C1282="","",MAX(1,N(商品マスタ!$J1281)))</f>
        <v/>
      </c>
      <c r="M1282" s="38" t="str">
        <f aca="false">IF($C1282="","",N(TOP!$C$16)*N($K1282))</f>
        <v/>
      </c>
      <c r="N1282" s="17" t="str">
        <f aca="false">IF($C1282="","",ROUNDUP(N($M1282)/N($L1282),0))</f>
        <v/>
      </c>
      <c r="O1282" s="17" t="str">
        <f aca="false">IF($C1282="","",N(商品マスタ!$R1281))</f>
        <v/>
      </c>
      <c r="P1282" s="17" t="str">
        <f aca="false">IF($C1282="","",IF($F1282="理論",(N($O1282)+N($N1282))-N($G1282),(N($O1282)+N($N1282))-N($I1282)))</f>
        <v/>
      </c>
      <c r="Q1282" s="17" t="str">
        <f aca="false">IF($C1282="","",MAX(1,N(商品マスタ!$K1281)))</f>
        <v/>
      </c>
      <c r="R1282" s="39" t="str">
        <f aca="false">IF($C1282="","",IF(N($P1282)/N($Q1282)&lt;=0,"",ROUNDUP(N($P1282)/N($Q1282),0)))</f>
        <v/>
      </c>
      <c r="S1282" s="14"/>
      <c r="T1282" s="40" t="str">
        <f aca="false">IF($C1282="","",N(商品マスタ!$M1281))</f>
        <v/>
      </c>
      <c r="U1282" s="40" t="str">
        <f aca="false">IF($S1282="","",N($S1282)*N($T1282))</f>
        <v/>
      </c>
      <c r="V1282" s="18"/>
    </row>
    <row r="1283" customFormat="false" ht="15" hidden="false" customHeight="false" outlineLevel="0" collapsed="false">
      <c r="B1283" s="12" t="n">
        <v>1277</v>
      </c>
      <c r="C1283" s="36" t="str">
        <f aca="false">IF(商品マスタ!$C1282="","",商品マスタ!$C1282)</f>
        <v/>
      </c>
      <c r="D1283" s="12" t="str">
        <f aca="false">IF($C1283="","",商品マスタ!$D1282)</f>
        <v/>
      </c>
      <c r="E1283" s="12" t="str">
        <f aca="false">IF($C1283="","",商品マスタ!$G1282)</f>
        <v/>
      </c>
      <c r="F1283" s="12" t="str">
        <f aca="false">IF($C1283="","",IF(商品マスタ!$P1282="","理論",商品マスタ!$P1282))</f>
        <v/>
      </c>
      <c r="G1283" s="17" t="str">
        <f aca="false">IF($C1283="","",N(商品マスタ!$H1282))</f>
        <v/>
      </c>
      <c r="H1283" s="14"/>
      <c r="I1283" s="17" t="str">
        <f aca="false">IF($C1283="","",N($H1283)*N(商品マスタ!$N1282))</f>
        <v/>
      </c>
      <c r="J1283" s="17" t="str">
        <f aca="false">IF($C1283="","",N($I1283)-N($G1283))</f>
        <v/>
      </c>
      <c r="K1283" s="37" t="str">
        <f aca="false">IF($C1283="","",N(商品マスタ!$I1282))</f>
        <v/>
      </c>
      <c r="L1283" s="17" t="str">
        <f aca="false">IF($C1283="","",MAX(1,N(商品マスタ!$J1282)))</f>
        <v/>
      </c>
      <c r="M1283" s="38" t="str">
        <f aca="false">IF($C1283="","",N(TOP!$C$16)*N($K1283))</f>
        <v/>
      </c>
      <c r="N1283" s="17" t="str">
        <f aca="false">IF($C1283="","",ROUNDUP(N($M1283)/N($L1283),0))</f>
        <v/>
      </c>
      <c r="O1283" s="17" t="str">
        <f aca="false">IF($C1283="","",N(商品マスタ!$R1282))</f>
        <v/>
      </c>
      <c r="P1283" s="17" t="str">
        <f aca="false">IF($C1283="","",IF($F1283="理論",(N($O1283)+N($N1283))-N($G1283),(N($O1283)+N($N1283))-N($I1283)))</f>
        <v/>
      </c>
      <c r="Q1283" s="17" t="str">
        <f aca="false">IF($C1283="","",MAX(1,N(商品マスタ!$K1282)))</f>
        <v/>
      </c>
      <c r="R1283" s="39" t="str">
        <f aca="false">IF($C1283="","",IF(N($P1283)/N($Q1283)&lt;=0,"",ROUNDUP(N($P1283)/N($Q1283),0)))</f>
        <v/>
      </c>
      <c r="S1283" s="14"/>
      <c r="T1283" s="40" t="str">
        <f aca="false">IF($C1283="","",N(商品マスタ!$M1282))</f>
        <v/>
      </c>
      <c r="U1283" s="40" t="str">
        <f aca="false">IF($S1283="","",N($S1283)*N($T1283))</f>
        <v/>
      </c>
      <c r="V1283" s="18"/>
    </row>
    <row r="1284" customFormat="false" ht="15" hidden="false" customHeight="false" outlineLevel="0" collapsed="false">
      <c r="B1284" s="12" t="n">
        <v>1278</v>
      </c>
      <c r="C1284" s="36" t="str">
        <f aca="false">IF(商品マスタ!$C1283="","",商品マスタ!$C1283)</f>
        <v/>
      </c>
      <c r="D1284" s="12" t="str">
        <f aca="false">IF($C1284="","",商品マスタ!$D1283)</f>
        <v/>
      </c>
      <c r="E1284" s="12" t="str">
        <f aca="false">IF($C1284="","",商品マスタ!$G1283)</f>
        <v/>
      </c>
      <c r="F1284" s="12" t="str">
        <f aca="false">IF($C1284="","",IF(商品マスタ!$P1283="","理論",商品マスタ!$P1283))</f>
        <v/>
      </c>
      <c r="G1284" s="17" t="str">
        <f aca="false">IF($C1284="","",N(商品マスタ!$H1283))</f>
        <v/>
      </c>
      <c r="H1284" s="14"/>
      <c r="I1284" s="17" t="str">
        <f aca="false">IF($C1284="","",N($H1284)*N(商品マスタ!$N1283))</f>
        <v/>
      </c>
      <c r="J1284" s="17" t="str">
        <f aca="false">IF($C1284="","",N($I1284)-N($G1284))</f>
        <v/>
      </c>
      <c r="K1284" s="37" t="str">
        <f aca="false">IF($C1284="","",N(商品マスタ!$I1283))</f>
        <v/>
      </c>
      <c r="L1284" s="17" t="str">
        <f aca="false">IF($C1284="","",MAX(1,N(商品マスタ!$J1283)))</f>
        <v/>
      </c>
      <c r="M1284" s="38" t="str">
        <f aca="false">IF($C1284="","",N(TOP!$C$16)*N($K1284))</f>
        <v/>
      </c>
      <c r="N1284" s="17" t="str">
        <f aca="false">IF($C1284="","",ROUNDUP(N($M1284)/N($L1284),0))</f>
        <v/>
      </c>
      <c r="O1284" s="17" t="str">
        <f aca="false">IF($C1284="","",N(商品マスタ!$R1283))</f>
        <v/>
      </c>
      <c r="P1284" s="17" t="str">
        <f aca="false">IF($C1284="","",IF($F1284="理論",(N($O1284)+N($N1284))-N($G1284),(N($O1284)+N($N1284))-N($I1284)))</f>
        <v/>
      </c>
      <c r="Q1284" s="17" t="str">
        <f aca="false">IF($C1284="","",MAX(1,N(商品マスタ!$K1283)))</f>
        <v/>
      </c>
      <c r="R1284" s="39" t="str">
        <f aca="false">IF($C1284="","",IF(N($P1284)/N($Q1284)&lt;=0,"",ROUNDUP(N($P1284)/N($Q1284),0)))</f>
        <v/>
      </c>
      <c r="S1284" s="14"/>
      <c r="T1284" s="40" t="str">
        <f aca="false">IF($C1284="","",N(商品マスタ!$M1283))</f>
        <v/>
      </c>
      <c r="U1284" s="40" t="str">
        <f aca="false">IF($S1284="","",N($S1284)*N($T1284))</f>
        <v/>
      </c>
      <c r="V1284" s="18"/>
    </row>
    <row r="1285" customFormat="false" ht="15" hidden="false" customHeight="false" outlineLevel="0" collapsed="false">
      <c r="B1285" s="12" t="n">
        <v>1279</v>
      </c>
      <c r="C1285" s="36" t="str">
        <f aca="false">IF(商品マスタ!$C1284="","",商品マスタ!$C1284)</f>
        <v/>
      </c>
      <c r="D1285" s="12" t="str">
        <f aca="false">IF($C1285="","",商品マスタ!$D1284)</f>
        <v/>
      </c>
      <c r="E1285" s="12" t="str">
        <f aca="false">IF($C1285="","",商品マスタ!$G1284)</f>
        <v/>
      </c>
      <c r="F1285" s="12" t="str">
        <f aca="false">IF($C1285="","",IF(商品マスタ!$P1284="","理論",商品マスタ!$P1284))</f>
        <v/>
      </c>
      <c r="G1285" s="17" t="str">
        <f aca="false">IF($C1285="","",N(商品マスタ!$H1284))</f>
        <v/>
      </c>
      <c r="H1285" s="14"/>
      <c r="I1285" s="17" t="str">
        <f aca="false">IF($C1285="","",N($H1285)*N(商品マスタ!$N1284))</f>
        <v/>
      </c>
      <c r="J1285" s="17" t="str">
        <f aca="false">IF($C1285="","",N($I1285)-N($G1285))</f>
        <v/>
      </c>
      <c r="K1285" s="37" t="str">
        <f aca="false">IF($C1285="","",N(商品マスタ!$I1284))</f>
        <v/>
      </c>
      <c r="L1285" s="17" t="str">
        <f aca="false">IF($C1285="","",MAX(1,N(商品マスタ!$J1284)))</f>
        <v/>
      </c>
      <c r="M1285" s="38" t="str">
        <f aca="false">IF($C1285="","",N(TOP!$C$16)*N($K1285))</f>
        <v/>
      </c>
      <c r="N1285" s="17" t="str">
        <f aca="false">IF($C1285="","",ROUNDUP(N($M1285)/N($L1285),0))</f>
        <v/>
      </c>
      <c r="O1285" s="17" t="str">
        <f aca="false">IF($C1285="","",N(商品マスタ!$R1284))</f>
        <v/>
      </c>
      <c r="P1285" s="17" t="str">
        <f aca="false">IF($C1285="","",IF($F1285="理論",(N($O1285)+N($N1285))-N($G1285),(N($O1285)+N($N1285))-N($I1285)))</f>
        <v/>
      </c>
      <c r="Q1285" s="17" t="str">
        <f aca="false">IF($C1285="","",MAX(1,N(商品マスタ!$K1284)))</f>
        <v/>
      </c>
      <c r="R1285" s="39" t="str">
        <f aca="false">IF($C1285="","",IF(N($P1285)/N($Q1285)&lt;=0,"",ROUNDUP(N($P1285)/N($Q1285),0)))</f>
        <v/>
      </c>
      <c r="S1285" s="14"/>
      <c r="T1285" s="40" t="str">
        <f aca="false">IF($C1285="","",N(商品マスタ!$M1284))</f>
        <v/>
      </c>
      <c r="U1285" s="40" t="str">
        <f aca="false">IF($S1285="","",N($S1285)*N($T1285))</f>
        <v/>
      </c>
      <c r="V1285" s="18"/>
    </row>
    <row r="1286" customFormat="false" ht="15" hidden="false" customHeight="false" outlineLevel="0" collapsed="false">
      <c r="B1286" s="12" t="n">
        <v>1280</v>
      </c>
      <c r="C1286" s="36" t="str">
        <f aca="false">IF(商品マスタ!$C1285="","",商品マスタ!$C1285)</f>
        <v/>
      </c>
      <c r="D1286" s="12" t="str">
        <f aca="false">IF($C1286="","",商品マスタ!$D1285)</f>
        <v/>
      </c>
      <c r="E1286" s="12" t="str">
        <f aca="false">IF($C1286="","",商品マスタ!$G1285)</f>
        <v/>
      </c>
      <c r="F1286" s="12" t="str">
        <f aca="false">IF($C1286="","",IF(商品マスタ!$P1285="","理論",商品マスタ!$P1285))</f>
        <v/>
      </c>
      <c r="G1286" s="17" t="str">
        <f aca="false">IF($C1286="","",N(商品マスタ!$H1285))</f>
        <v/>
      </c>
      <c r="H1286" s="14"/>
      <c r="I1286" s="17" t="str">
        <f aca="false">IF($C1286="","",N($H1286)*N(商品マスタ!$N1285))</f>
        <v/>
      </c>
      <c r="J1286" s="17" t="str">
        <f aca="false">IF($C1286="","",N($I1286)-N($G1286))</f>
        <v/>
      </c>
      <c r="K1286" s="37" t="str">
        <f aca="false">IF($C1286="","",N(商品マスタ!$I1285))</f>
        <v/>
      </c>
      <c r="L1286" s="17" t="str">
        <f aca="false">IF($C1286="","",MAX(1,N(商品マスタ!$J1285)))</f>
        <v/>
      </c>
      <c r="M1286" s="38" t="str">
        <f aca="false">IF($C1286="","",N(TOP!$C$16)*N($K1286))</f>
        <v/>
      </c>
      <c r="N1286" s="17" t="str">
        <f aca="false">IF($C1286="","",ROUNDUP(N($M1286)/N($L1286),0))</f>
        <v/>
      </c>
      <c r="O1286" s="17" t="str">
        <f aca="false">IF($C1286="","",N(商品マスタ!$R1285))</f>
        <v/>
      </c>
      <c r="P1286" s="17" t="str">
        <f aca="false">IF($C1286="","",IF($F1286="理論",(N($O1286)+N($N1286))-N($G1286),(N($O1286)+N($N1286))-N($I1286)))</f>
        <v/>
      </c>
      <c r="Q1286" s="17" t="str">
        <f aca="false">IF($C1286="","",MAX(1,N(商品マスタ!$K1285)))</f>
        <v/>
      </c>
      <c r="R1286" s="39" t="str">
        <f aca="false">IF($C1286="","",IF(N($P1286)/N($Q1286)&lt;=0,"",ROUNDUP(N($P1286)/N($Q1286),0)))</f>
        <v/>
      </c>
      <c r="S1286" s="14"/>
      <c r="T1286" s="40" t="str">
        <f aca="false">IF($C1286="","",N(商品マスタ!$M1285))</f>
        <v/>
      </c>
      <c r="U1286" s="40" t="str">
        <f aca="false">IF($S1286="","",N($S1286)*N($T1286))</f>
        <v/>
      </c>
      <c r="V1286" s="18"/>
    </row>
    <row r="1287" customFormat="false" ht="15" hidden="false" customHeight="false" outlineLevel="0" collapsed="false">
      <c r="B1287" s="12" t="n">
        <v>1281</v>
      </c>
      <c r="C1287" s="36" t="str">
        <f aca="false">IF(商品マスタ!$C1286="","",商品マスタ!$C1286)</f>
        <v/>
      </c>
      <c r="D1287" s="12" t="str">
        <f aca="false">IF($C1287="","",商品マスタ!$D1286)</f>
        <v/>
      </c>
      <c r="E1287" s="12" t="str">
        <f aca="false">IF($C1287="","",商品マスタ!$G1286)</f>
        <v/>
      </c>
      <c r="F1287" s="12" t="str">
        <f aca="false">IF($C1287="","",IF(商品マスタ!$P1286="","理論",商品マスタ!$P1286))</f>
        <v/>
      </c>
      <c r="G1287" s="17" t="str">
        <f aca="false">IF($C1287="","",N(商品マスタ!$H1286))</f>
        <v/>
      </c>
      <c r="H1287" s="14"/>
      <c r="I1287" s="17" t="str">
        <f aca="false">IF($C1287="","",N($H1287)*N(商品マスタ!$N1286))</f>
        <v/>
      </c>
      <c r="J1287" s="17" t="str">
        <f aca="false">IF($C1287="","",N($I1287)-N($G1287))</f>
        <v/>
      </c>
      <c r="K1287" s="37" t="str">
        <f aca="false">IF($C1287="","",N(商品マスタ!$I1286))</f>
        <v/>
      </c>
      <c r="L1287" s="17" t="str">
        <f aca="false">IF($C1287="","",MAX(1,N(商品マスタ!$J1286)))</f>
        <v/>
      </c>
      <c r="M1287" s="38" t="str">
        <f aca="false">IF($C1287="","",N(TOP!$C$16)*N($K1287))</f>
        <v/>
      </c>
      <c r="N1287" s="17" t="str">
        <f aca="false">IF($C1287="","",ROUNDUP(N($M1287)/N($L1287),0))</f>
        <v/>
      </c>
      <c r="O1287" s="17" t="str">
        <f aca="false">IF($C1287="","",N(商品マスタ!$R1286))</f>
        <v/>
      </c>
      <c r="P1287" s="17" t="str">
        <f aca="false">IF($C1287="","",IF($F1287="理論",(N($O1287)+N($N1287))-N($G1287),(N($O1287)+N($N1287))-N($I1287)))</f>
        <v/>
      </c>
      <c r="Q1287" s="17" t="str">
        <f aca="false">IF($C1287="","",MAX(1,N(商品マスタ!$K1286)))</f>
        <v/>
      </c>
      <c r="R1287" s="39" t="str">
        <f aca="false">IF($C1287="","",IF(N($P1287)/N($Q1287)&lt;=0,"",ROUNDUP(N($P1287)/N($Q1287),0)))</f>
        <v/>
      </c>
      <c r="S1287" s="14"/>
      <c r="T1287" s="40" t="str">
        <f aca="false">IF($C1287="","",N(商品マスタ!$M1286))</f>
        <v/>
      </c>
      <c r="U1287" s="40" t="str">
        <f aca="false">IF($S1287="","",N($S1287)*N($T1287))</f>
        <v/>
      </c>
      <c r="V1287" s="18"/>
    </row>
    <row r="1288" customFormat="false" ht="15" hidden="false" customHeight="false" outlineLevel="0" collapsed="false">
      <c r="B1288" s="12" t="n">
        <v>1282</v>
      </c>
      <c r="C1288" s="36" t="str">
        <f aca="false">IF(商品マスタ!$C1287="","",商品マスタ!$C1287)</f>
        <v/>
      </c>
      <c r="D1288" s="12" t="str">
        <f aca="false">IF($C1288="","",商品マスタ!$D1287)</f>
        <v/>
      </c>
      <c r="E1288" s="12" t="str">
        <f aca="false">IF($C1288="","",商品マスタ!$G1287)</f>
        <v/>
      </c>
      <c r="F1288" s="12" t="str">
        <f aca="false">IF($C1288="","",IF(商品マスタ!$P1287="","理論",商品マスタ!$P1287))</f>
        <v/>
      </c>
      <c r="G1288" s="17" t="str">
        <f aca="false">IF($C1288="","",N(商品マスタ!$H1287))</f>
        <v/>
      </c>
      <c r="H1288" s="14"/>
      <c r="I1288" s="17" t="str">
        <f aca="false">IF($C1288="","",N($H1288)*N(商品マスタ!$N1287))</f>
        <v/>
      </c>
      <c r="J1288" s="17" t="str">
        <f aca="false">IF($C1288="","",N($I1288)-N($G1288))</f>
        <v/>
      </c>
      <c r="K1288" s="37" t="str">
        <f aca="false">IF($C1288="","",N(商品マスタ!$I1287))</f>
        <v/>
      </c>
      <c r="L1288" s="17" t="str">
        <f aca="false">IF($C1288="","",MAX(1,N(商品マスタ!$J1287)))</f>
        <v/>
      </c>
      <c r="M1288" s="38" t="str">
        <f aca="false">IF($C1288="","",N(TOP!$C$16)*N($K1288))</f>
        <v/>
      </c>
      <c r="N1288" s="17" t="str">
        <f aca="false">IF($C1288="","",ROUNDUP(N($M1288)/N($L1288),0))</f>
        <v/>
      </c>
      <c r="O1288" s="17" t="str">
        <f aca="false">IF($C1288="","",N(商品マスタ!$R1287))</f>
        <v/>
      </c>
      <c r="P1288" s="17" t="str">
        <f aca="false">IF($C1288="","",IF($F1288="理論",(N($O1288)+N($N1288))-N($G1288),(N($O1288)+N($N1288))-N($I1288)))</f>
        <v/>
      </c>
      <c r="Q1288" s="17" t="str">
        <f aca="false">IF($C1288="","",MAX(1,N(商品マスタ!$K1287)))</f>
        <v/>
      </c>
      <c r="R1288" s="39" t="str">
        <f aca="false">IF($C1288="","",IF(N($P1288)/N($Q1288)&lt;=0,"",ROUNDUP(N($P1288)/N($Q1288),0)))</f>
        <v/>
      </c>
      <c r="S1288" s="14"/>
      <c r="T1288" s="40" t="str">
        <f aca="false">IF($C1288="","",N(商品マスタ!$M1287))</f>
        <v/>
      </c>
      <c r="U1288" s="40" t="str">
        <f aca="false">IF($S1288="","",N($S1288)*N($T1288))</f>
        <v/>
      </c>
      <c r="V1288" s="18"/>
    </row>
    <row r="1289" customFormat="false" ht="15" hidden="false" customHeight="false" outlineLevel="0" collapsed="false">
      <c r="B1289" s="12" t="n">
        <v>1283</v>
      </c>
      <c r="C1289" s="36" t="str">
        <f aca="false">IF(商品マスタ!$C1288="","",商品マスタ!$C1288)</f>
        <v/>
      </c>
      <c r="D1289" s="12" t="str">
        <f aca="false">IF($C1289="","",商品マスタ!$D1288)</f>
        <v/>
      </c>
      <c r="E1289" s="12" t="str">
        <f aca="false">IF($C1289="","",商品マスタ!$G1288)</f>
        <v/>
      </c>
      <c r="F1289" s="12" t="str">
        <f aca="false">IF($C1289="","",IF(商品マスタ!$P1288="","理論",商品マスタ!$P1288))</f>
        <v/>
      </c>
      <c r="G1289" s="17" t="str">
        <f aca="false">IF($C1289="","",N(商品マスタ!$H1288))</f>
        <v/>
      </c>
      <c r="H1289" s="14"/>
      <c r="I1289" s="17" t="str">
        <f aca="false">IF($C1289="","",N($H1289)*N(商品マスタ!$N1288))</f>
        <v/>
      </c>
      <c r="J1289" s="17" t="str">
        <f aca="false">IF($C1289="","",N($I1289)-N($G1289))</f>
        <v/>
      </c>
      <c r="K1289" s="37" t="str">
        <f aca="false">IF($C1289="","",N(商品マスタ!$I1288))</f>
        <v/>
      </c>
      <c r="L1289" s="17" t="str">
        <f aca="false">IF($C1289="","",MAX(1,N(商品マスタ!$J1288)))</f>
        <v/>
      </c>
      <c r="M1289" s="38" t="str">
        <f aca="false">IF($C1289="","",N(TOP!$C$16)*N($K1289))</f>
        <v/>
      </c>
      <c r="N1289" s="17" t="str">
        <f aca="false">IF($C1289="","",ROUNDUP(N($M1289)/N($L1289),0))</f>
        <v/>
      </c>
      <c r="O1289" s="17" t="str">
        <f aca="false">IF($C1289="","",N(商品マスタ!$R1288))</f>
        <v/>
      </c>
      <c r="P1289" s="17" t="str">
        <f aca="false">IF($C1289="","",IF($F1289="理論",(N($O1289)+N($N1289))-N($G1289),(N($O1289)+N($N1289))-N($I1289)))</f>
        <v/>
      </c>
      <c r="Q1289" s="17" t="str">
        <f aca="false">IF($C1289="","",MAX(1,N(商品マスタ!$K1288)))</f>
        <v/>
      </c>
      <c r="R1289" s="39" t="str">
        <f aca="false">IF($C1289="","",IF(N($P1289)/N($Q1289)&lt;=0,"",ROUNDUP(N($P1289)/N($Q1289),0)))</f>
        <v/>
      </c>
      <c r="S1289" s="14"/>
      <c r="T1289" s="40" t="str">
        <f aca="false">IF($C1289="","",N(商品マスタ!$M1288))</f>
        <v/>
      </c>
      <c r="U1289" s="40" t="str">
        <f aca="false">IF($S1289="","",N($S1289)*N($T1289))</f>
        <v/>
      </c>
      <c r="V1289" s="18"/>
    </row>
    <row r="1290" customFormat="false" ht="15" hidden="false" customHeight="false" outlineLevel="0" collapsed="false">
      <c r="B1290" s="12" t="n">
        <v>1284</v>
      </c>
      <c r="C1290" s="36" t="str">
        <f aca="false">IF(商品マスタ!$C1289="","",商品マスタ!$C1289)</f>
        <v/>
      </c>
      <c r="D1290" s="12" t="str">
        <f aca="false">IF($C1290="","",商品マスタ!$D1289)</f>
        <v/>
      </c>
      <c r="E1290" s="12" t="str">
        <f aca="false">IF($C1290="","",商品マスタ!$G1289)</f>
        <v/>
      </c>
      <c r="F1290" s="12" t="str">
        <f aca="false">IF($C1290="","",IF(商品マスタ!$P1289="","理論",商品マスタ!$P1289))</f>
        <v/>
      </c>
      <c r="G1290" s="17" t="str">
        <f aca="false">IF($C1290="","",N(商品マスタ!$H1289))</f>
        <v/>
      </c>
      <c r="H1290" s="14"/>
      <c r="I1290" s="17" t="str">
        <f aca="false">IF($C1290="","",N($H1290)*N(商品マスタ!$N1289))</f>
        <v/>
      </c>
      <c r="J1290" s="17" t="str">
        <f aca="false">IF($C1290="","",N($I1290)-N($G1290))</f>
        <v/>
      </c>
      <c r="K1290" s="37" t="str">
        <f aca="false">IF($C1290="","",N(商品マスタ!$I1289))</f>
        <v/>
      </c>
      <c r="L1290" s="17" t="str">
        <f aca="false">IF($C1290="","",MAX(1,N(商品マスタ!$J1289)))</f>
        <v/>
      </c>
      <c r="M1290" s="38" t="str">
        <f aca="false">IF($C1290="","",N(TOP!$C$16)*N($K1290))</f>
        <v/>
      </c>
      <c r="N1290" s="17" t="str">
        <f aca="false">IF($C1290="","",ROUNDUP(N($M1290)/N($L1290),0))</f>
        <v/>
      </c>
      <c r="O1290" s="17" t="str">
        <f aca="false">IF($C1290="","",N(商品マスタ!$R1289))</f>
        <v/>
      </c>
      <c r="P1290" s="17" t="str">
        <f aca="false">IF($C1290="","",IF($F1290="理論",(N($O1290)+N($N1290))-N($G1290),(N($O1290)+N($N1290))-N($I1290)))</f>
        <v/>
      </c>
      <c r="Q1290" s="17" t="str">
        <f aca="false">IF($C1290="","",MAX(1,N(商品マスタ!$K1289)))</f>
        <v/>
      </c>
      <c r="R1290" s="39" t="str">
        <f aca="false">IF($C1290="","",IF(N($P1290)/N($Q1290)&lt;=0,"",ROUNDUP(N($P1290)/N($Q1290),0)))</f>
        <v/>
      </c>
      <c r="S1290" s="14"/>
      <c r="T1290" s="40" t="str">
        <f aca="false">IF($C1290="","",N(商品マスタ!$M1289))</f>
        <v/>
      </c>
      <c r="U1290" s="40" t="str">
        <f aca="false">IF($S1290="","",N($S1290)*N($T1290))</f>
        <v/>
      </c>
      <c r="V1290" s="18"/>
    </row>
    <row r="1291" customFormat="false" ht="15" hidden="false" customHeight="false" outlineLevel="0" collapsed="false">
      <c r="B1291" s="12" t="n">
        <v>1285</v>
      </c>
      <c r="C1291" s="36" t="str">
        <f aca="false">IF(商品マスタ!$C1290="","",商品マスタ!$C1290)</f>
        <v/>
      </c>
      <c r="D1291" s="12" t="str">
        <f aca="false">IF($C1291="","",商品マスタ!$D1290)</f>
        <v/>
      </c>
      <c r="E1291" s="12" t="str">
        <f aca="false">IF($C1291="","",商品マスタ!$G1290)</f>
        <v/>
      </c>
      <c r="F1291" s="12" t="str">
        <f aca="false">IF($C1291="","",IF(商品マスタ!$P1290="","理論",商品マスタ!$P1290))</f>
        <v/>
      </c>
      <c r="G1291" s="17" t="str">
        <f aca="false">IF($C1291="","",N(商品マスタ!$H1290))</f>
        <v/>
      </c>
      <c r="H1291" s="14"/>
      <c r="I1291" s="17" t="str">
        <f aca="false">IF($C1291="","",N($H1291)*N(商品マスタ!$N1290))</f>
        <v/>
      </c>
      <c r="J1291" s="17" t="str">
        <f aca="false">IF($C1291="","",N($I1291)-N($G1291))</f>
        <v/>
      </c>
      <c r="K1291" s="37" t="str">
        <f aca="false">IF($C1291="","",N(商品マスタ!$I1290))</f>
        <v/>
      </c>
      <c r="L1291" s="17" t="str">
        <f aca="false">IF($C1291="","",MAX(1,N(商品マスタ!$J1290)))</f>
        <v/>
      </c>
      <c r="M1291" s="38" t="str">
        <f aca="false">IF($C1291="","",N(TOP!$C$16)*N($K1291))</f>
        <v/>
      </c>
      <c r="N1291" s="17" t="str">
        <f aca="false">IF($C1291="","",ROUNDUP(N($M1291)/N($L1291),0))</f>
        <v/>
      </c>
      <c r="O1291" s="17" t="str">
        <f aca="false">IF($C1291="","",N(商品マスタ!$R1290))</f>
        <v/>
      </c>
      <c r="P1291" s="17" t="str">
        <f aca="false">IF($C1291="","",IF($F1291="理論",(N($O1291)+N($N1291))-N($G1291),(N($O1291)+N($N1291))-N($I1291)))</f>
        <v/>
      </c>
      <c r="Q1291" s="17" t="str">
        <f aca="false">IF($C1291="","",MAX(1,N(商品マスタ!$K1290)))</f>
        <v/>
      </c>
      <c r="R1291" s="39" t="str">
        <f aca="false">IF($C1291="","",IF(N($P1291)/N($Q1291)&lt;=0,"",ROUNDUP(N($P1291)/N($Q1291),0)))</f>
        <v/>
      </c>
      <c r="S1291" s="14"/>
      <c r="T1291" s="40" t="str">
        <f aca="false">IF($C1291="","",N(商品マスタ!$M1290))</f>
        <v/>
      </c>
      <c r="U1291" s="40" t="str">
        <f aca="false">IF($S1291="","",N($S1291)*N($T1291))</f>
        <v/>
      </c>
      <c r="V1291" s="18"/>
    </row>
    <row r="1292" customFormat="false" ht="15" hidden="false" customHeight="false" outlineLevel="0" collapsed="false">
      <c r="B1292" s="12" t="n">
        <v>1286</v>
      </c>
      <c r="C1292" s="36" t="str">
        <f aca="false">IF(商品マスタ!$C1291="","",商品マスタ!$C1291)</f>
        <v/>
      </c>
      <c r="D1292" s="12" t="str">
        <f aca="false">IF($C1292="","",商品マスタ!$D1291)</f>
        <v/>
      </c>
      <c r="E1292" s="12" t="str">
        <f aca="false">IF($C1292="","",商品マスタ!$G1291)</f>
        <v/>
      </c>
      <c r="F1292" s="12" t="str">
        <f aca="false">IF($C1292="","",IF(商品マスタ!$P1291="","理論",商品マスタ!$P1291))</f>
        <v/>
      </c>
      <c r="G1292" s="17" t="str">
        <f aca="false">IF($C1292="","",N(商品マスタ!$H1291))</f>
        <v/>
      </c>
      <c r="H1292" s="14"/>
      <c r="I1292" s="17" t="str">
        <f aca="false">IF($C1292="","",N($H1292)*N(商品マスタ!$N1291))</f>
        <v/>
      </c>
      <c r="J1292" s="17" t="str">
        <f aca="false">IF($C1292="","",N($I1292)-N($G1292))</f>
        <v/>
      </c>
      <c r="K1292" s="37" t="str">
        <f aca="false">IF($C1292="","",N(商品マスタ!$I1291))</f>
        <v/>
      </c>
      <c r="L1292" s="17" t="str">
        <f aca="false">IF($C1292="","",MAX(1,N(商品マスタ!$J1291)))</f>
        <v/>
      </c>
      <c r="M1292" s="38" t="str">
        <f aca="false">IF($C1292="","",N(TOP!$C$16)*N($K1292))</f>
        <v/>
      </c>
      <c r="N1292" s="17" t="str">
        <f aca="false">IF($C1292="","",ROUNDUP(N($M1292)/N($L1292),0))</f>
        <v/>
      </c>
      <c r="O1292" s="17" t="str">
        <f aca="false">IF($C1292="","",N(商品マスタ!$R1291))</f>
        <v/>
      </c>
      <c r="P1292" s="17" t="str">
        <f aca="false">IF($C1292="","",IF($F1292="理論",(N($O1292)+N($N1292))-N($G1292),(N($O1292)+N($N1292))-N($I1292)))</f>
        <v/>
      </c>
      <c r="Q1292" s="17" t="str">
        <f aca="false">IF($C1292="","",MAX(1,N(商品マスタ!$K1291)))</f>
        <v/>
      </c>
      <c r="R1292" s="39" t="str">
        <f aca="false">IF($C1292="","",IF(N($P1292)/N($Q1292)&lt;=0,"",ROUNDUP(N($P1292)/N($Q1292),0)))</f>
        <v/>
      </c>
      <c r="S1292" s="14"/>
      <c r="T1292" s="40" t="str">
        <f aca="false">IF($C1292="","",N(商品マスタ!$M1291))</f>
        <v/>
      </c>
      <c r="U1292" s="40" t="str">
        <f aca="false">IF($S1292="","",N($S1292)*N($T1292))</f>
        <v/>
      </c>
      <c r="V1292" s="18"/>
    </row>
    <row r="1293" customFormat="false" ht="15" hidden="false" customHeight="false" outlineLevel="0" collapsed="false">
      <c r="B1293" s="12" t="n">
        <v>1287</v>
      </c>
      <c r="C1293" s="36" t="str">
        <f aca="false">IF(商品マスタ!$C1292="","",商品マスタ!$C1292)</f>
        <v/>
      </c>
      <c r="D1293" s="12" t="str">
        <f aca="false">IF($C1293="","",商品マスタ!$D1292)</f>
        <v/>
      </c>
      <c r="E1293" s="12" t="str">
        <f aca="false">IF($C1293="","",商品マスタ!$G1292)</f>
        <v/>
      </c>
      <c r="F1293" s="12" t="str">
        <f aca="false">IF($C1293="","",IF(商品マスタ!$P1292="","理論",商品マスタ!$P1292))</f>
        <v/>
      </c>
      <c r="G1293" s="17" t="str">
        <f aca="false">IF($C1293="","",N(商品マスタ!$H1292))</f>
        <v/>
      </c>
      <c r="H1293" s="14"/>
      <c r="I1293" s="17" t="str">
        <f aca="false">IF($C1293="","",N($H1293)*N(商品マスタ!$N1292))</f>
        <v/>
      </c>
      <c r="J1293" s="17" t="str">
        <f aca="false">IF($C1293="","",N($I1293)-N($G1293))</f>
        <v/>
      </c>
      <c r="K1293" s="37" t="str">
        <f aca="false">IF($C1293="","",N(商品マスタ!$I1292))</f>
        <v/>
      </c>
      <c r="L1293" s="17" t="str">
        <f aca="false">IF($C1293="","",MAX(1,N(商品マスタ!$J1292)))</f>
        <v/>
      </c>
      <c r="M1293" s="38" t="str">
        <f aca="false">IF($C1293="","",N(TOP!$C$16)*N($K1293))</f>
        <v/>
      </c>
      <c r="N1293" s="17" t="str">
        <f aca="false">IF($C1293="","",ROUNDUP(N($M1293)/N($L1293),0))</f>
        <v/>
      </c>
      <c r="O1293" s="17" t="str">
        <f aca="false">IF($C1293="","",N(商品マスタ!$R1292))</f>
        <v/>
      </c>
      <c r="P1293" s="17" t="str">
        <f aca="false">IF($C1293="","",IF($F1293="理論",(N($O1293)+N($N1293))-N($G1293),(N($O1293)+N($N1293))-N($I1293)))</f>
        <v/>
      </c>
      <c r="Q1293" s="17" t="str">
        <f aca="false">IF($C1293="","",MAX(1,N(商品マスタ!$K1292)))</f>
        <v/>
      </c>
      <c r="R1293" s="39" t="str">
        <f aca="false">IF($C1293="","",IF(N($P1293)/N($Q1293)&lt;=0,"",ROUNDUP(N($P1293)/N($Q1293),0)))</f>
        <v/>
      </c>
      <c r="S1293" s="14"/>
      <c r="T1293" s="40" t="str">
        <f aca="false">IF($C1293="","",N(商品マスタ!$M1292))</f>
        <v/>
      </c>
      <c r="U1293" s="40" t="str">
        <f aca="false">IF($S1293="","",N($S1293)*N($T1293))</f>
        <v/>
      </c>
      <c r="V1293" s="18"/>
    </row>
    <row r="1294" customFormat="false" ht="15" hidden="false" customHeight="false" outlineLevel="0" collapsed="false">
      <c r="B1294" s="12" t="n">
        <v>1288</v>
      </c>
      <c r="C1294" s="36" t="str">
        <f aca="false">IF(商品マスタ!$C1293="","",商品マスタ!$C1293)</f>
        <v/>
      </c>
      <c r="D1294" s="12" t="str">
        <f aca="false">IF($C1294="","",商品マスタ!$D1293)</f>
        <v/>
      </c>
      <c r="E1294" s="12" t="str">
        <f aca="false">IF($C1294="","",商品マスタ!$G1293)</f>
        <v/>
      </c>
      <c r="F1294" s="12" t="str">
        <f aca="false">IF($C1294="","",IF(商品マスタ!$P1293="","理論",商品マスタ!$P1293))</f>
        <v/>
      </c>
      <c r="G1294" s="17" t="str">
        <f aca="false">IF($C1294="","",N(商品マスタ!$H1293))</f>
        <v/>
      </c>
      <c r="H1294" s="14"/>
      <c r="I1294" s="17" t="str">
        <f aca="false">IF($C1294="","",N($H1294)*N(商品マスタ!$N1293))</f>
        <v/>
      </c>
      <c r="J1294" s="17" t="str">
        <f aca="false">IF($C1294="","",N($I1294)-N($G1294))</f>
        <v/>
      </c>
      <c r="K1294" s="37" t="str">
        <f aca="false">IF($C1294="","",N(商品マスタ!$I1293))</f>
        <v/>
      </c>
      <c r="L1294" s="17" t="str">
        <f aca="false">IF($C1294="","",MAX(1,N(商品マスタ!$J1293)))</f>
        <v/>
      </c>
      <c r="M1294" s="38" t="str">
        <f aca="false">IF($C1294="","",N(TOP!$C$16)*N($K1294))</f>
        <v/>
      </c>
      <c r="N1294" s="17" t="str">
        <f aca="false">IF($C1294="","",ROUNDUP(N($M1294)/N($L1294),0))</f>
        <v/>
      </c>
      <c r="O1294" s="17" t="str">
        <f aca="false">IF($C1294="","",N(商品マスタ!$R1293))</f>
        <v/>
      </c>
      <c r="P1294" s="17" t="str">
        <f aca="false">IF($C1294="","",IF($F1294="理論",(N($O1294)+N($N1294))-N($G1294),(N($O1294)+N($N1294))-N($I1294)))</f>
        <v/>
      </c>
      <c r="Q1294" s="17" t="str">
        <f aca="false">IF($C1294="","",MAX(1,N(商品マスタ!$K1293)))</f>
        <v/>
      </c>
      <c r="R1294" s="39" t="str">
        <f aca="false">IF($C1294="","",IF(N($P1294)/N($Q1294)&lt;=0,"",ROUNDUP(N($P1294)/N($Q1294),0)))</f>
        <v/>
      </c>
      <c r="S1294" s="14"/>
      <c r="T1294" s="40" t="str">
        <f aca="false">IF($C1294="","",N(商品マスタ!$M1293))</f>
        <v/>
      </c>
      <c r="U1294" s="40" t="str">
        <f aca="false">IF($S1294="","",N($S1294)*N($T1294))</f>
        <v/>
      </c>
      <c r="V1294" s="18"/>
    </row>
    <row r="1295" customFormat="false" ht="15" hidden="false" customHeight="false" outlineLevel="0" collapsed="false">
      <c r="B1295" s="12" t="n">
        <v>1289</v>
      </c>
      <c r="C1295" s="36" t="str">
        <f aca="false">IF(商品マスタ!$C1294="","",商品マスタ!$C1294)</f>
        <v/>
      </c>
      <c r="D1295" s="12" t="str">
        <f aca="false">IF($C1295="","",商品マスタ!$D1294)</f>
        <v/>
      </c>
      <c r="E1295" s="12" t="str">
        <f aca="false">IF($C1295="","",商品マスタ!$G1294)</f>
        <v/>
      </c>
      <c r="F1295" s="12" t="str">
        <f aca="false">IF($C1295="","",IF(商品マスタ!$P1294="","理論",商品マスタ!$P1294))</f>
        <v/>
      </c>
      <c r="G1295" s="17" t="str">
        <f aca="false">IF($C1295="","",N(商品マスタ!$H1294))</f>
        <v/>
      </c>
      <c r="H1295" s="14"/>
      <c r="I1295" s="17" t="str">
        <f aca="false">IF($C1295="","",N($H1295)*N(商品マスタ!$N1294))</f>
        <v/>
      </c>
      <c r="J1295" s="17" t="str">
        <f aca="false">IF($C1295="","",N($I1295)-N($G1295))</f>
        <v/>
      </c>
      <c r="K1295" s="37" t="str">
        <f aca="false">IF($C1295="","",N(商品マスタ!$I1294))</f>
        <v/>
      </c>
      <c r="L1295" s="17" t="str">
        <f aca="false">IF($C1295="","",MAX(1,N(商品マスタ!$J1294)))</f>
        <v/>
      </c>
      <c r="M1295" s="38" t="str">
        <f aca="false">IF($C1295="","",N(TOP!$C$16)*N($K1295))</f>
        <v/>
      </c>
      <c r="N1295" s="17" t="str">
        <f aca="false">IF($C1295="","",ROUNDUP(N($M1295)/N($L1295),0))</f>
        <v/>
      </c>
      <c r="O1295" s="17" t="str">
        <f aca="false">IF($C1295="","",N(商品マスタ!$R1294))</f>
        <v/>
      </c>
      <c r="P1295" s="17" t="str">
        <f aca="false">IF($C1295="","",IF($F1295="理論",(N($O1295)+N($N1295))-N($G1295),(N($O1295)+N($N1295))-N($I1295)))</f>
        <v/>
      </c>
      <c r="Q1295" s="17" t="str">
        <f aca="false">IF($C1295="","",MAX(1,N(商品マスタ!$K1294)))</f>
        <v/>
      </c>
      <c r="R1295" s="39" t="str">
        <f aca="false">IF($C1295="","",IF(N($P1295)/N($Q1295)&lt;=0,"",ROUNDUP(N($P1295)/N($Q1295),0)))</f>
        <v/>
      </c>
      <c r="S1295" s="14"/>
      <c r="T1295" s="40" t="str">
        <f aca="false">IF($C1295="","",N(商品マスタ!$M1294))</f>
        <v/>
      </c>
      <c r="U1295" s="40" t="str">
        <f aca="false">IF($S1295="","",N($S1295)*N($T1295))</f>
        <v/>
      </c>
      <c r="V1295" s="18"/>
    </row>
    <row r="1296" customFormat="false" ht="15" hidden="false" customHeight="false" outlineLevel="0" collapsed="false">
      <c r="B1296" s="12" t="n">
        <v>1290</v>
      </c>
      <c r="C1296" s="36" t="str">
        <f aca="false">IF(商品マスタ!$C1295="","",商品マスタ!$C1295)</f>
        <v/>
      </c>
      <c r="D1296" s="12" t="str">
        <f aca="false">IF($C1296="","",商品マスタ!$D1295)</f>
        <v/>
      </c>
      <c r="E1296" s="12" t="str">
        <f aca="false">IF($C1296="","",商品マスタ!$G1295)</f>
        <v/>
      </c>
      <c r="F1296" s="12" t="str">
        <f aca="false">IF($C1296="","",IF(商品マスタ!$P1295="","理論",商品マスタ!$P1295))</f>
        <v/>
      </c>
      <c r="G1296" s="17" t="str">
        <f aca="false">IF($C1296="","",N(商品マスタ!$H1295))</f>
        <v/>
      </c>
      <c r="H1296" s="14"/>
      <c r="I1296" s="17" t="str">
        <f aca="false">IF($C1296="","",N($H1296)*N(商品マスタ!$N1295))</f>
        <v/>
      </c>
      <c r="J1296" s="17" t="str">
        <f aca="false">IF($C1296="","",N($I1296)-N($G1296))</f>
        <v/>
      </c>
      <c r="K1296" s="37" t="str">
        <f aca="false">IF($C1296="","",N(商品マスタ!$I1295))</f>
        <v/>
      </c>
      <c r="L1296" s="17" t="str">
        <f aca="false">IF($C1296="","",MAX(1,N(商品マスタ!$J1295)))</f>
        <v/>
      </c>
      <c r="M1296" s="38" t="str">
        <f aca="false">IF($C1296="","",N(TOP!$C$16)*N($K1296))</f>
        <v/>
      </c>
      <c r="N1296" s="17" t="str">
        <f aca="false">IF($C1296="","",ROUNDUP(N($M1296)/N($L1296),0))</f>
        <v/>
      </c>
      <c r="O1296" s="17" t="str">
        <f aca="false">IF($C1296="","",N(商品マスタ!$R1295))</f>
        <v/>
      </c>
      <c r="P1296" s="17" t="str">
        <f aca="false">IF($C1296="","",IF($F1296="理論",(N($O1296)+N($N1296))-N($G1296),(N($O1296)+N($N1296))-N($I1296)))</f>
        <v/>
      </c>
      <c r="Q1296" s="17" t="str">
        <f aca="false">IF($C1296="","",MAX(1,N(商品マスタ!$K1295)))</f>
        <v/>
      </c>
      <c r="R1296" s="39" t="str">
        <f aca="false">IF($C1296="","",IF(N($P1296)/N($Q1296)&lt;=0,"",ROUNDUP(N($P1296)/N($Q1296),0)))</f>
        <v/>
      </c>
      <c r="S1296" s="14"/>
      <c r="T1296" s="40" t="str">
        <f aca="false">IF($C1296="","",N(商品マスタ!$M1295))</f>
        <v/>
      </c>
      <c r="U1296" s="40" t="str">
        <f aca="false">IF($S1296="","",N($S1296)*N($T1296))</f>
        <v/>
      </c>
      <c r="V1296" s="18"/>
    </row>
    <row r="1297" customFormat="false" ht="15" hidden="false" customHeight="false" outlineLevel="0" collapsed="false">
      <c r="B1297" s="12" t="n">
        <v>1291</v>
      </c>
      <c r="C1297" s="36" t="str">
        <f aca="false">IF(商品マスタ!$C1296="","",商品マスタ!$C1296)</f>
        <v/>
      </c>
      <c r="D1297" s="12" t="str">
        <f aca="false">IF($C1297="","",商品マスタ!$D1296)</f>
        <v/>
      </c>
      <c r="E1297" s="12" t="str">
        <f aca="false">IF($C1297="","",商品マスタ!$G1296)</f>
        <v/>
      </c>
      <c r="F1297" s="12" t="str">
        <f aca="false">IF($C1297="","",IF(商品マスタ!$P1296="","理論",商品マスタ!$P1296))</f>
        <v/>
      </c>
      <c r="G1297" s="17" t="str">
        <f aca="false">IF($C1297="","",N(商品マスタ!$H1296))</f>
        <v/>
      </c>
      <c r="H1297" s="14"/>
      <c r="I1297" s="17" t="str">
        <f aca="false">IF($C1297="","",N($H1297)*N(商品マスタ!$N1296))</f>
        <v/>
      </c>
      <c r="J1297" s="17" t="str">
        <f aca="false">IF($C1297="","",N($I1297)-N($G1297))</f>
        <v/>
      </c>
      <c r="K1297" s="37" t="str">
        <f aca="false">IF($C1297="","",N(商品マスタ!$I1296))</f>
        <v/>
      </c>
      <c r="L1297" s="17" t="str">
        <f aca="false">IF($C1297="","",MAX(1,N(商品マスタ!$J1296)))</f>
        <v/>
      </c>
      <c r="M1297" s="38" t="str">
        <f aca="false">IF($C1297="","",N(TOP!$C$16)*N($K1297))</f>
        <v/>
      </c>
      <c r="N1297" s="17" t="str">
        <f aca="false">IF($C1297="","",ROUNDUP(N($M1297)/N($L1297),0))</f>
        <v/>
      </c>
      <c r="O1297" s="17" t="str">
        <f aca="false">IF($C1297="","",N(商品マスタ!$R1296))</f>
        <v/>
      </c>
      <c r="P1297" s="17" t="str">
        <f aca="false">IF($C1297="","",IF($F1297="理論",(N($O1297)+N($N1297))-N($G1297),(N($O1297)+N($N1297))-N($I1297)))</f>
        <v/>
      </c>
      <c r="Q1297" s="17" t="str">
        <f aca="false">IF($C1297="","",MAX(1,N(商品マスタ!$K1296)))</f>
        <v/>
      </c>
      <c r="R1297" s="39" t="str">
        <f aca="false">IF($C1297="","",IF(N($P1297)/N($Q1297)&lt;=0,"",ROUNDUP(N($P1297)/N($Q1297),0)))</f>
        <v/>
      </c>
      <c r="S1297" s="14"/>
      <c r="T1297" s="40" t="str">
        <f aca="false">IF($C1297="","",N(商品マスタ!$M1296))</f>
        <v/>
      </c>
      <c r="U1297" s="40" t="str">
        <f aca="false">IF($S1297="","",N($S1297)*N($T1297))</f>
        <v/>
      </c>
      <c r="V1297" s="18"/>
    </row>
    <row r="1298" customFormat="false" ht="15" hidden="false" customHeight="false" outlineLevel="0" collapsed="false">
      <c r="B1298" s="12" t="n">
        <v>1292</v>
      </c>
      <c r="C1298" s="36" t="str">
        <f aca="false">IF(商品マスタ!$C1297="","",商品マスタ!$C1297)</f>
        <v/>
      </c>
      <c r="D1298" s="12" t="str">
        <f aca="false">IF($C1298="","",商品マスタ!$D1297)</f>
        <v/>
      </c>
      <c r="E1298" s="12" t="str">
        <f aca="false">IF($C1298="","",商品マスタ!$G1297)</f>
        <v/>
      </c>
      <c r="F1298" s="12" t="str">
        <f aca="false">IF($C1298="","",IF(商品マスタ!$P1297="","理論",商品マスタ!$P1297))</f>
        <v/>
      </c>
      <c r="G1298" s="17" t="str">
        <f aca="false">IF($C1298="","",N(商品マスタ!$H1297))</f>
        <v/>
      </c>
      <c r="H1298" s="14"/>
      <c r="I1298" s="17" t="str">
        <f aca="false">IF($C1298="","",N($H1298)*N(商品マスタ!$N1297))</f>
        <v/>
      </c>
      <c r="J1298" s="17" t="str">
        <f aca="false">IF($C1298="","",N($I1298)-N($G1298))</f>
        <v/>
      </c>
      <c r="K1298" s="37" t="str">
        <f aca="false">IF($C1298="","",N(商品マスタ!$I1297))</f>
        <v/>
      </c>
      <c r="L1298" s="17" t="str">
        <f aca="false">IF($C1298="","",MAX(1,N(商品マスタ!$J1297)))</f>
        <v/>
      </c>
      <c r="M1298" s="38" t="str">
        <f aca="false">IF($C1298="","",N(TOP!$C$16)*N($K1298))</f>
        <v/>
      </c>
      <c r="N1298" s="17" t="str">
        <f aca="false">IF($C1298="","",ROUNDUP(N($M1298)/N($L1298),0))</f>
        <v/>
      </c>
      <c r="O1298" s="17" t="str">
        <f aca="false">IF($C1298="","",N(商品マスタ!$R1297))</f>
        <v/>
      </c>
      <c r="P1298" s="17" t="str">
        <f aca="false">IF($C1298="","",IF($F1298="理論",(N($O1298)+N($N1298))-N($G1298),(N($O1298)+N($N1298))-N($I1298)))</f>
        <v/>
      </c>
      <c r="Q1298" s="17" t="str">
        <f aca="false">IF($C1298="","",MAX(1,N(商品マスタ!$K1297)))</f>
        <v/>
      </c>
      <c r="R1298" s="39" t="str">
        <f aca="false">IF($C1298="","",IF(N($P1298)/N($Q1298)&lt;=0,"",ROUNDUP(N($P1298)/N($Q1298),0)))</f>
        <v/>
      </c>
      <c r="S1298" s="14"/>
      <c r="T1298" s="40" t="str">
        <f aca="false">IF($C1298="","",N(商品マスタ!$M1297))</f>
        <v/>
      </c>
      <c r="U1298" s="40" t="str">
        <f aca="false">IF($S1298="","",N($S1298)*N($T1298))</f>
        <v/>
      </c>
      <c r="V1298" s="18"/>
    </row>
    <row r="1299" customFormat="false" ht="15" hidden="false" customHeight="false" outlineLevel="0" collapsed="false">
      <c r="B1299" s="12" t="n">
        <v>1293</v>
      </c>
      <c r="C1299" s="36" t="str">
        <f aca="false">IF(商品マスタ!$C1298="","",商品マスタ!$C1298)</f>
        <v/>
      </c>
      <c r="D1299" s="12" t="str">
        <f aca="false">IF($C1299="","",商品マスタ!$D1298)</f>
        <v/>
      </c>
      <c r="E1299" s="12" t="str">
        <f aca="false">IF($C1299="","",商品マスタ!$G1298)</f>
        <v/>
      </c>
      <c r="F1299" s="12" t="str">
        <f aca="false">IF($C1299="","",IF(商品マスタ!$P1298="","理論",商品マスタ!$P1298))</f>
        <v/>
      </c>
      <c r="G1299" s="17" t="str">
        <f aca="false">IF($C1299="","",N(商品マスタ!$H1298))</f>
        <v/>
      </c>
      <c r="H1299" s="14"/>
      <c r="I1299" s="17" t="str">
        <f aca="false">IF($C1299="","",N($H1299)*N(商品マスタ!$N1298))</f>
        <v/>
      </c>
      <c r="J1299" s="17" t="str">
        <f aca="false">IF($C1299="","",N($I1299)-N($G1299))</f>
        <v/>
      </c>
      <c r="K1299" s="37" t="str">
        <f aca="false">IF($C1299="","",N(商品マスタ!$I1298))</f>
        <v/>
      </c>
      <c r="L1299" s="17" t="str">
        <f aca="false">IF($C1299="","",MAX(1,N(商品マスタ!$J1298)))</f>
        <v/>
      </c>
      <c r="M1299" s="38" t="str">
        <f aca="false">IF($C1299="","",N(TOP!$C$16)*N($K1299))</f>
        <v/>
      </c>
      <c r="N1299" s="17" t="str">
        <f aca="false">IF($C1299="","",ROUNDUP(N($M1299)/N($L1299),0))</f>
        <v/>
      </c>
      <c r="O1299" s="17" t="str">
        <f aca="false">IF($C1299="","",N(商品マスタ!$R1298))</f>
        <v/>
      </c>
      <c r="P1299" s="17" t="str">
        <f aca="false">IF($C1299="","",IF($F1299="理論",(N($O1299)+N($N1299))-N($G1299),(N($O1299)+N($N1299))-N($I1299)))</f>
        <v/>
      </c>
      <c r="Q1299" s="17" t="str">
        <f aca="false">IF($C1299="","",MAX(1,N(商品マスタ!$K1298)))</f>
        <v/>
      </c>
      <c r="R1299" s="39" t="str">
        <f aca="false">IF($C1299="","",IF(N($P1299)/N($Q1299)&lt;=0,"",ROUNDUP(N($P1299)/N($Q1299),0)))</f>
        <v/>
      </c>
      <c r="S1299" s="14"/>
      <c r="T1299" s="40" t="str">
        <f aca="false">IF($C1299="","",N(商品マスタ!$M1298))</f>
        <v/>
      </c>
      <c r="U1299" s="40" t="str">
        <f aca="false">IF($S1299="","",N($S1299)*N($T1299))</f>
        <v/>
      </c>
      <c r="V1299" s="18"/>
    </row>
    <row r="1300" customFormat="false" ht="15" hidden="false" customHeight="false" outlineLevel="0" collapsed="false">
      <c r="B1300" s="12" t="n">
        <v>1294</v>
      </c>
      <c r="C1300" s="36" t="str">
        <f aca="false">IF(商品マスタ!$C1299="","",商品マスタ!$C1299)</f>
        <v/>
      </c>
      <c r="D1300" s="12" t="str">
        <f aca="false">IF($C1300="","",商品マスタ!$D1299)</f>
        <v/>
      </c>
      <c r="E1300" s="12" t="str">
        <f aca="false">IF($C1300="","",商品マスタ!$G1299)</f>
        <v/>
      </c>
      <c r="F1300" s="12" t="str">
        <f aca="false">IF($C1300="","",IF(商品マスタ!$P1299="","理論",商品マスタ!$P1299))</f>
        <v/>
      </c>
      <c r="G1300" s="17" t="str">
        <f aca="false">IF($C1300="","",N(商品マスタ!$H1299))</f>
        <v/>
      </c>
      <c r="H1300" s="14"/>
      <c r="I1300" s="17" t="str">
        <f aca="false">IF($C1300="","",N($H1300)*N(商品マスタ!$N1299))</f>
        <v/>
      </c>
      <c r="J1300" s="17" t="str">
        <f aca="false">IF($C1300="","",N($I1300)-N($G1300))</f>
        <v/>
      </c>
      <c r="K1300" s="37" t="str">
        <f aca="false">IF($C1300="","",N(商品マスタ!$I1299))</f>
        <v/>
      </c>
      <c r="L1300" s="17" t="str">
        <f aca="false">IF($C1300="","",MAX(1,N(商品マスタ!$J1299)))</f>
        <v/>
      </c>
      <c r="M1300" s="38" t="str">
        <f aca="false">IF($C1300="","",N(TOP!$C$16)*N($K1300))</f>
        <v/>
      </c>
      <c r="N1300" s="17" t="str">
        <f aca="false">IF($C1300="","",ROUNDUP(N($M1300)/N($L1300),0))</f>
        <v/>
      </c>
      <c r="O1300" s="17" t="str">
        <f aca="false">IF($C1300="","",N(商品マスタ!$R1299))</f>
        <v/>
      </c>
      <c r="P1300" s="17" t="str">
        <f aca="false">IF($C1300="","",IF($F1300="理論",(N($O1300)+N($N1300))-N($G1300),(N($O1300)+N($N1300))-N($I1300)))</f>
        <v/>
      </c>
      <c r="Q1300" s="17" t="str">
        <f aca="false">IF($C1300="","",MAX(1,N(商品マスタ!$K1299)))</f>
        <v/>
      </c>
      <c r="R1300" s="39" t="str">
        <f aca="false">IF($C1300="","",IF(N($P1300)/N($Q1300)&lt;=0,"",ROUNDUP(N($P1300)/N($Q1300),0)))</f>
        <v/>
      </c>
      <c r="S1300" s="14"/>
      <c r="T1300" s="40" t="str">
        <f aca="false">IF($C1300="","",N(商品マスタ!$M1299))</f>
        <v/>
      </c>
      <c r="U1300" s="40" t="str">
        <f aca="false">IF($S1300="","",N($S1300)*N($T1300))</f>
        <v/>
      </c>
      <c r="V1300" s="18"/>
    </row>
    <row r="1301" customFormat="false" ht="15" hidden="false" customHeight="false" outlineLevel="0" collapsed="false">
      <c r="B1301" s="12" t="n">
        <v>1295</v>
      </c>
      <c r="C1301" s="36" t="str">
        <f aca="false">IF(商品マスタ!$C1300="","",商品マスタ!$C1300)</f>
        <v/>
      </c>
      <c r="D1301" s="12" t="str">
        <f aca="false">IF($C1301="","",商品マスタ!$D1300)</f>
        <v/>
      </c>
      <c r="E1301" s="12" t="str">
        <f aca="false">IF($C1301="","",商品マスタ!$G1300)</f>
        <v/>
      </c>
      <c r="F1301" s="12" t="str">
        <f aca="false">IF($C1301="","",IF(商品マスタ!$P1300="","理論",商品マスタ!$P1300))</f>
        <v/>
      </c>
      <c r="G1301" s="17" t="str">
        <f aca="false">IF($C1301="","",N(商品マスタ!$H1300))</f>
        <v/>
      </c>
      <c r="H1301" s="14"/>
      <c r="I1301" s="17" t="str">
        <f aca="false">IF($C1301="","",N($H1301)*N(商品マスタ!$N1300))</f>
        <v/>
      </c>
      <c r="J1301" s="17" t="str">
        <f aca="false">IF($C1301="","",N($I1301)-N($G1301))</f>
        <v/>
      </c>
      <c r="K1301" s="37" t="str">
        <f aca="false">IF($C1301="","",N(商品マスタ!$I1300))</f>
        <v/>
      </c>
      <c r="L1301" s="17" t="str">
        <f aca="false">IF($C1301="","",MAX(1,N(商品マスタ!$J1300)))</f>
        <v/>
      </c>
      <c r="M1301" s="38" t="str">
        <f aca="false">IF($C1301="","",N(TOP!$C$16)*N($K1301))</f>
        <v/>
      </c>
      <c r="N1301" s="17" t="str">
        <f aca="false">IF($C1301="","",ROUNDUP(N($M1301)/N($L1301),0))</f>
        <v/>
      </c>
      <c r="O1301" s="17" t="str">
        <f aca="false">IF($C1301="","",N(商品マスタ!$R1300))</f>
        <v/>
      </c>
      <c r="P1301" s="17" t="str">
        <f aca="false">IF($C1301="","",IF($F1301="理論",(N($O1301)+N($N1301))-N($G1301),(N($O1301)+N($N1301))-N($I1301)))</f>
        <v/>
      </c>
      <c r="Q1301" s="17" t="str">
        <f aca="false">IF($C1301="","",MAX(1,N(商品マスタ!$K1300)))</f>
        <v/>
      </c>
      <c r="R1301" s="39" t="str">
        <f aca="false">IF($C1301="","",IF(N($P1301)/N($Q1301)&lt;=0,"",ROUNDUP(N($P1301)/N($Q1301),0)))</f>
        <v/>
      </c>
      <c r="S1301" s="14"/>
      <c r="T1301" s="40" t="str">
        <f aca="false">IF($C1301="","",N(商品マスタ!$M1300))</f>
        <v/>
      </c>
      <c r="U1301" s="40" t="str">
        <f aca="false">IF($S1301="","",N($S1301)*N($T1301))</f>
        <v/>
      </c>
      <c r="V1301" s="18"/>
    </row>
    <row r="1302" customFormat="false" ht="15" hidden="false" customHeight="false" outlineLevel="0" collapsed="false">
      <c r="B1302" s="12" t="n">
        <v>1296</v>
      </c>
      <c r="C1302" s="36" t="str">
        <f aca="false">IF(商品マスタ!$C1301="","",商品マスタ!$C1301)</f>
        <v/>
      </c>
      <c r="D1302" s="12" t="str">
        <f aca="false">IF($C1302="","",商品マスタ!$D1301)</f>
        <v/>
      </c>
      <c r="E1302" s="12" t="str">
        <f aca="false">IF($C1302="","",商品マスタ!$G1301)</f>
        <v/>
      </c>
      <c r="F1302" s="12" t="str">
        <f aca="false">IF($C1302="","",IF(商品マスタ!$P1301="","理論",商品マスタ!$P1301))</f>
        <v/>
      </c>
      <c r="G1302" s="17" t="str">
        <f aca="false">IF($C1302="","",N(商品マスタ!$H1301))</f>
        <v/>
      </c>
      <c r="H1302" s="14"/>
      <c r="I1302" s="17" t="str">
        <f aca="false">IF($C1302="","",N($H1302)*N(商品マスタ!$N1301))</f>
        <v/>
      </c>
      <c r="J1302" s="17" t="str">
        <f aca="false">IF($C1302="","",N($I1302)-N($G1302))</f>
        <v/>
      </c>
      <c r="K1302" s="37" t="str">
        <f aca="false">IF($C1302="","",N(商品マスタ!$I1301))</f>
        <v/>
      </c>
      <c r="L1302" s="17" t="str">
        <f aca="false">IF($C1302="","",MAX(1,N(商品マスタ!$J1301)))</f>
        <v/>
      </c>
      <c r="M1302" s="38" t="str">
        <f aca="false">IF($C1302="","",N(TOP!$C$16)*N($K1302))</f>
        <v/>
      </c>
      <c r="N1302" s="17" t="str">
        <f aca="false">IF($C1302="","",ROUNDUP(N($M1302)/N($L1302),0))</f>
        <v/>
      </c>
      <c r="O1302" s="17" t="str">
        <f aca="false">IF($C1302="","",N(商品マスタ!$R1301))</f>
        <v/>
      </c>
      <c r="P1302" s="17" t="str">
        <f aca="false">IF($C1302="","",IF($F1302="理論",(N($O1302)+N($N1302))-N($G1302),(N($O1302)+N($N1302))-N($I1302)))</f>
        <v/>
      </c>
      <c r="Q1302" s="17" t="str">
        <f aca="false">IF($C1302="","",MAX(1,N(商品マスタ!$K1301)))</f>
        <v/>
      </c>
      <c r="R1302" s="39" t="str">
        <f aca="false">IF($C1302="","",IF(N($P1302)/N($Q1302)&lt;=0,"",ROUNDUP(N($P1302)/N($Q1302),0)))</f>
        <v/>
      </c>
      <c r="S1302" s="14"/>
      <c r="T1302" s="40" t="str">
        <f aca="false">IF($C1302="","",N(商品マスタ!$M1301))</f>
        <v/>
      </c>
      <c r="U1302" s="40" t="str">
        <f aca="false">IF($S1302="","",N($S1302)*N($T1302))</f>
        <v/>
      </c>
      <c r="V1302" s="18"/>
    </row>
    <row r="1303" customFormat="false" ht="15" hidden="false" customHeight="false" outlineLevel="0" collapsed="false">
      <c r="B1303" s="12" t="n">
        <v>1297</v>
      </c>
      <c r="C1303" s="36" t="str">
        <f aca="false">IF(商品マスタ!$C1302="","",商品マスタ!$C1302)</f>
        <v/>
      </c>
      <c r="D1303" s="12" t="str">
        <f aca="false">IF($C1303="","",商品マスタ!$D1302)</f>
        <v/>
      </c>
      <c r="E1303" s="12" t="str">
        <f aca="false">IF($C1303="","",商品マスタ!$G1302)</f>
        <v/>
      </c>
      <c r="F1303" s="12" t="str">
        <f aca="false">IF($C1303="","",IF(商品マスタ!$P1302="","理論",商品マスタ!$P1302))</f>
        <v/>
      </c>
      <c r="G1303" s="17" t="str">
        <f aca="false">IF($C1303="","",N(商品マスタ!$H1302))</f>
        <v/>
      </c>
      <c r="H1303" s="14"/>
      <c r="I1303" s="17" t="str">
        <f aca="false">IF($C1303="","",N($H1303)*N(商品マスタ!$N1302))</f>
        <v/>
      </c>
      <c r="J1303" s="17" t="str">
        <f aca="false">IF($C1303="","",N($I1303)-N($G1303))</f>
        <v/>
      </c>
      <c r="K1303" s="37" t="str">
        <f aca="false">IF($C1303="","",N(商品マスタ!$I1302))</f>
        <v/>
      </c>
      <c r="L1303" s="17" t="str">
        <f aca="false">IF($C1303="","",MAX(1,N(商品マスタ!$J1302)))</f>
        <v/>
      </c>
      <c r="M1303" s="38" t="str">
        <f aca="false">IF($C1303="","",N(TOP!$C$16)*N($K1303))</f>
        <v/>
      </c>
      <c r="N1303" s="17" t="str">
        <f aca="false">IF($C1303="","",ROUNDUP(N($M1303)/N($L1303),0))</f>
        <v/>
      </c>
      <c r="O1303" s="17" t="str">
        <f aca="false">IF($C1303="","",N(商品マスタ!$R1302))</f>
        <v/>
      </c>
      <c r="P1303" s="17" t="str">
        <f aca="false">IF($C1303="","",IF($F1303="理論",(N($O1303)+N($N1303))-N($G1303),(N($O1303)+N($N1303))-N($I1303)))</f>
        <v/>
      </c>
      <c r="Q1303" s="17" t="str">
        <f aca="false">IF($C1303="","",MAX(1,N(商品マスタ!$K1302)))</f>
        <v/>
      </c>
      <c r="R1303" s="39" t="str">
        <f aca="false">IF($C1303="","",IF(N($P1303)/N($Q1303)&lt;=0,"",ROUNDUP(N($P1303)/N($Q1303),0)))</f>
        <v/>
      </c>
      <c r="S1303" s="14"/>
      <c r="T1303" s="40" t="str">
        <f aca="false">IF($C1303="","",N(商品マスタ!$M1302))</f>
        <v/>
      </c>
      <c r="U1303" s="40" t="str">
        <f aca="false">IF($S1303="","",N($S1303)*N($T1303))</f>
        <v/>
      </c>
      <c r="V1303" s="18"/>
    </row>
    <row r="1304" customFormat="false" ht="15" hidden="false" customHeight="false" outlineLevel="0" collapsed="false">
      <c r="B1304" s="12" t="n">
        <v>1298</v>
      </c>
      <c r="C1304" s="36" t="str">
        <f aca="false">IF(商品マスタ!$C1303="","",商品マスタ!$C1303)</f>
        <v/>
      </c>
      <c r="D1304" s="12" t="str">
        <f aca="false">IF($C1304="","",商品マスタ!$D1303)</f>
        <v/>
      </c>
      <c r="E1304" s="12" t="str">
        <f aca="false">IF($C1304="","",商品マスタ!$G1303)</f>
        <v/>
      </c>
      <c r="F1304" s="12" t="str">
        <f aca="false">IF($C1304="","",IF(商品マスタ!$P1303="","理論",商品マスタ!$P1303))</f>
        <v/>
      </c>
      <c r="G1304" s="17" t="str">
        <f aca="false">IF($C1304="","",N(商品マスタ!$H1303))</f>
        <v/>
      </c>
      <c r="H1304" s="14"/>
      <c r="I1304" s="17" t="str">
        <f aca="false">IF($C1304="","",N($H1304)*N(商品マスタ!$N1303))</f>
        <v/>
      </c>
      <c r="J1304" s="17" t="str">
        <f aca="false">IF($C1304="","",N($I1304)-N($G1304))</f>
        <v/>
      </c>
      <c r="K1304" s="37" t="str">
        <f aca="false">IF($C1304="","",N(商品マスタ!$I1303))</f>
        <v/>
      </c>
      <c r="L1304" s="17" t="str">
        <f aca="false">IF($C1304="","",MAX(1,N(商品マスタ!$J1303)))</f>
        <v/>
      </c>
      <c r="M1304" s="38" t="str">
        <f aca="false">IF($C1304="","",N(TOP!$C$16)*N($K1304))</f>
        <v/>
      </c>
      <c r="N1304" s="17" t="str">
        <f aca="false">IF($C1304="","",ROUNDUP(N($M1304)/N($L1304),0))</f>
        <v/>
      </c>
      <c r="O1304" s="17" t="str">
        <f aca="false">IF($C1304="","",N(商品マスタ!$R1303))</f>
        <v/>
      </c>
      <c r="P1304" s="17" t="str">
        <f aca="false">IF($C1304="","",IF($F1304="理論",(N($O1304)+N($N1304))-N($G1304),(N($O1304)+N($N1304))-N($I1304)))</f>
        <v/>
      </c>
      <c r="Q1304" s="17" t="str">
        <f aca="false">IF($C1304="","",MAX(1,N(商品マスタ!$K1303)))</f>
        <v/>
      </c>
      <c r="R1304" s="39" t="str">
        <f aca="false">IF($C1304="","",IF(N($P1304)/N($Q1304)&lt;=0,"",ROUNDUP(N($P1304)/N($Q1304),0)))</f>
        <v/>
      </c>
      <c r="S1304" s="14"/>
      <c r="T1304" s="40" t="str">
        <f aca="false">IF($C1304="","",N(商品マスタ!$M1303))</f>
        <v/>
      </c>
      <c r="U1304" s="40" t="str">
        <f aca="false">IF($S1304="","",N($S1304)*N($T1304))</f>
        <v/>
      </c>
      <c r="V1304" s="18"/>
    </row>
    <row r="1305" customFormat="false" ht="15" hidden="false" customHeight="false" outlineLevel="0" collapsed="false">
      <c r="B1305" s="12" t="n">
        <v>1299</v>
      </c>
      <c r="C1305" s="36" t="str">
        <f aca="false">IF(商品マスタ!$C1304="","",商品マスタ!$C1304)</f>
        <v/>
      </c>
      <c r="D1305" s="12" t="str">
        <f aca="false">IF($C1305="","",商品マスタ!$D1304)</f>
        <v/>
      </c>
      <c r="E1305" s="12" t="str">
        <f aca="false">IF($C1305="","",商品マスタ!$G1304)</f>
        <v/>
      </c>
      <c r="F1305" s="12" t="str">
        <f aca="false">IF($C1305="","",IF(商品マスタ!$P1304="","理論",商品マスタ!$P1304))</f>
        <v/>
      </c>
      <c r="G1305" s="17" t="str">
        <f aca="false">IF($C1305="","",N(商品マスタ!$H1304))</f>
        <v/>
      </c>
      <c r="H1305" s="14"/>
      <c r="I1305" s="17" t="str">
        <f aca="false">IF($C1305="","",N($H1305)*N(商品マスタ!$N1304))</f>
        <v/>
      </c>
      <c r="J1305" s="17" t="str">
        <f aca="false">IF($C1305="","",N($I1305)-N($G1305))</f>
        <v/>
      </c>
      <c r="K1305" s="37" t="str">
        <f aca="false">IF($C1305="","",N(商品マスタ!$I1304))</f>
        <v/>
      </c>
      <c r="L1305" s="17" t="str">
        <f aca="false">IF($C1305="","",MAX(1,N(商品マスタ!$J1304)))</f>
        <v/>
      </c>
      <c r="M1305" s="38" t="str">
        <f aca="false">IF($C1305="","",N(TOP!$C$16)*N($K1305))</f>
        <v/>
      </c>
      <c r="N1305" s="17" t="str">
        <f aca="false">IF($C1305="","",ROUNDUP(N($M1305)/N($L1305),0))</f>
        <v/>
      </c>
      <c r="O1305" s="17" t="str">
        <f aca="false">IF($C1305="","",N(商品マスタ!$R1304))</f>
        <v/>
      </c>
      <c r="P1305" s="17" t="str">
        <f aca="false">IF($C1305="","",IF($F1305="理論",(N($O1305)+N($N1305))-N($G1305),(N($O1305)+N($N1305))-N($I1305)))</f>
        <v/>
      </c>
      <c r="Q1305" s="17" t="str">
        <f aca="false">IF($C1305="","",MAX(1,N(商品マスタ!$K1304)))</f>
        <v/>
      </c>
      <c r="R1305" s="39" t="str">
        <f aca="false">IF($C1305="","",IF(N($P1305)/N($Q1305)&lt;=0,"",ROUNDUP(N($P1305)/N($Q1305),0)))</f>
        <v/>
      </c>
      <c r="S1305" s="14"/>
      <c r="T1305" s="40" t="str">
        <f aca="false">IF($C1305="","",N(商品マスタ!$M1304))</f>
        <v/>
      </c>
      <c r="U1305" s="40" t="str">
        <f aca="false">IF($S1305="","",N($S1305)*N($T1305))</f>
        <v/>
      </c>
      <c r="V1305" s="18"/>
    </row>
    <row r="1306" customFormat="false" ht="15" hidden="false" customHeight="false" outlineLevel="0" collapsed="false">
      <c r="B1306" s="12" t="n">
        <v>1300</v>
      </c>
      <c r="C1306" s="36" t="str">
        <f aca="false">IF(商品マスタ!$C1305="","",商品マスタ!$C1305)</f>
        <v/>
      </c>
      <c r="D1306" s="12" t="str">
        <f aca="false">IF($C1306="","",商品マスタ!$D1305)</f>
        <v/>
      </c>
      <c r="E1306" s="12" t="str">
        <f aca="false">IF($C1306="","",商品マスタ!$G1305)</f>
        <v/>
      </c>
      <c r="F1306" s="12" t="str">
        <f aca="false">IF($C1306="","",IF(商品マスタ!$P1305="","理論",商品マスタ!$P1305))</f>
        <v/>
      </c>
      <c r="G1306" s="17" t="str">
        <f aca="false">IF($C1306="","",N(商品マスタ!$H1305))</f>
        <v/>
      </c>
      <c r="H1306" s="14"/>
      <c r="I1306" s="17" t="str">
        <f aca="false">IF($C1306="","",N($H1306)*N(商品マスタ!$N1305))</f>
        <v/>
      </c>
      <c r="J1306" s="17" t="str">
        <f aca="false">IF($C1306="","",N($I1306)-N($G1306))</f>
        <v/>
      </c>
      <c r="K1306" s="37" t="str">
        <f aca="false">IF($C1306="","",N(商品マスタ!$I1305))</f>
        <v/>
      </c>
      <c r="L1306" s="17" t="str">
        <f aca="false">IF($C1306="","",MAX(1,N(商品マスタ!$J1305)))</f>
        <v/>
      </c>
      <c r="M1306" s="38" t="str">
        <f aca="false">IF($C1306="","",N(TOP!$C$16)*N($K1306))</f>
        <v/>
      </c>
      <c r="N1306" s="17" t="str">
        <f aca="false">IF($C1306="","",ROUNDUP(N($M1306)/N($L1306),0))</f>
        <v/>
      </c>
      <c r="O1306" s="17" t="str">
        <f aca="false">IF($C1306="","",N(商品マスタ!$R1305))</f>
        <v/>
      </c>
      <c r="P1306" s="17" t="str">
        <f aca="false">IF($C1306="","",IF($F1306="理論",(N($O1306)+N($N1306))-N($G1306),(N($O1306)+N($N1306))-N($I1306)))</f>
        <v/>
      </c>
      <c r="Q1306" s="17" t="str">
        <f aca="false">IF($C1306="","",MAX(1,N(商品マスタ!$K1305)))</f>
        <v/>
      </c>
      <c r="R1306" s="39" t="str">
        <f aca="false">IF($C1306="","",IF(N($P1306)/N($Q1306)&lt;=0,"",ROUNDUP(N($P1306)/N($Q1306),0)))</f>
        <v/>
      </c>
      <c r="S1306" s="14"/>
      <c r="T1306" s="40" t="str">
        <f aca="false">IF($C1306="","",N(商品マスタ!$M1305))</f>
        <v/>
      </c>
      <c r="U1306" s="40" t="str">
        <f aca="false">IF($S1306="","",N($S1306)*N($T1306))</f>
        <v/>
      </c>
      <c r="V1306" s="18"/>
    </row>
    <row r="1307" customFormat="false" ht="15" hidden="false" customHeight="false" outlineLevel="0" collapsed="false">
      <c r="B1307" s="12" t="n">
        <v>1301</v>
      </c>
      <c r="C1307" s="36" t="str">
        <f aca="false">IF(商品マスタ!$C1306="","",商品マスタ!$C1306)</f>
        <v/>
      </c>
      <c r="D1307" s="12" t="str">
        <f aca="false">IF($C1307="","",商品マスタ!$D1306)</f>
        <v/>
      </c>
      <c r="E1307" s="12" t="str">
        <f aca="false">IF($C1307="","",商品マスタ!$G1306)</f>
        <v/>
      </c>
      <c r="F1307" s="12" t="str">
        <f aca="false">IF($C1307="","",IF(商品マスタ!$P1306="","理論",商品マスタ!$P1306))</f>
        <v/>
      </c>
      <c r="G1307" s="17" t="str">
        <f aca="false">IF($C1307="","",N(商品マスタ!$H1306))</f>
        <v/>
      </c>
      <c r="H1307" s="14"/>
      <c r="I1307" s="17" t="str">
        <f aca="false">IF($C1307="","",N($H1307)*N(商品マスタ!$N1306))</f>
        <v/>
      </c>
      <c r="J1307" s="17" t="str">
        <f aca="false">IF($C1307="","",N($I1307)-N($G1307))</f>
        <v/>
      </c>
      <c r="K1307" s="37" t="str">
        <f aca="false">IF($C1307="","",N(商品マスタ!$I1306))</f>
        <v/>
      </c>
      <c r="L1307" s="17" t="str">
        <f aca="false">IF($C1307="","",MAX(1,N(商品マスタ!$J1306)))</f>
        <v/>
      </c>
      <c r="M1307" s="38" t="str">
        <f aca="false">IF($C1307="","",N(TOP!$C$16)*N($K1307))</f>
        <v/>
      </c>
      <c r="N1307" s="17" t="str">
        <f aca="false">IF($C1307="","",ROUNDUP(N($M1307)/N($L1307),0))</f>
        <v/>
      </c>
      <c r="O1307" s="17" t="str">
        <f aca="false">IF($C1307="","",N(商品マスタ!$R1306))</f>
        <v/>
      </c>
      <c r="P1307" s="17" t="str">
        <f aca="false">IF($C1307="","",IF($F1307="理論",(N($O1307)+N($N1307))-N($G1307),(N($O1307)+N($N1307))-N($I1307)))</f>
        <v/>
      </c>
      <c r="Q1307" s="17" t="str">
        <f aca="false">IF($C1307="","",MAX(1,N(商品マスタ!$K1306)))</f>
        <v/>
      </c>
      <c r="R1307" s="39" t="str">
        <f aca="false">IF($C1307="","",IF(N($P1307)/N($Q1307)&lt;=0,"",ROUNDUP(N($P1307)/N($Q1307),0)))</f>
        <v/>
      </c>
      <c r="S1307" s="14"/>
      <c r="T1307" s="40" t="str">
        <f aca="false">IF($C1307="","",N(商品マスタ!$M1306))</f>
        <v/>
      </c>
      <c r="U1307" s="40" t="str">
        <f aca="false">IF($S1307="","",N($S1307)*N($T1307))</f>
        <v/>
      </c>
      <c r="V1307" s="18"/>
    </row>
    <row r="1308" customFormat="false" ht="15" hidden="false" customHeight="false" outlineLevel="0" collapsed="false">
      <c r="B1308" s="12" t="n">
        <v>1302</v>
      </c>
      <c r="C1308" s="36" t="str">
        <f aca="false">IF(商品マスタ!$C1307="","",商品マスタ!$C1307)</f>
        <v/>
      </c>
      <c r="D1308" s="12" t="str">
        <f aca="false">IF($C1308="","",商品マスタ!$D1307)</f>
        <v/>
      </c>
      <c r="E1308" s="12" t="str">
        <f aca="false">IF($C1308="","",商品マスタ!$G1307)</f>
        <v/>
      </c>
      <c r="F1308" s="12" t="str">
        <f aca="false">IF($C1308="","",IF(商品マスタ!$P1307="","理論",商品マスタ!$P1307))</f>
        <v/>
      </c>
      <c r="G1308" s="17" t="str">
        <f aca="false">IF($C1308="","",N(商品マスタ!$H1307))</f>
        <v/>
      </c>
      <c r="H1308" s="14"/>
      <c r="I1308" s="17" t="str">
        <f aca="false">IF($C1308="","",N($H1308)*N(商品マスタ!$N1307))</f>
        <v/>
      </c>
      <c r="J1308" s="17" t="str">
        <f aca="false">IF($C1308="","",N($I1308)-N($G1308))</f>
        <v/>
      </c>
      <c r="K1308" s="37" t="str">
        <f aca="false">IF($C1308="","",N(商品マスタ!$I1307))</f>
        <v/>
      </c>
      <c r="L1308" s="17" t="str">
        <f aca="false">IF($C1308="","",MAX(1,N(商品マスタ!$J1307)))</f>
        <v/>
      </c>
      <c r="M1308" s="38" t="str">
        <f aca="false">IF($C1308="","",N(TOP!$C$16)*N($K1308))</f>
        <v/>
      </c>
      <c r="N1308" s="17" t="str">
        <f aca="false">IF($C1308="","",ROUNDUP(N($M1308)/N($L1308),0))</f>
        <v/>
      </c>
      <c r="O1308" s="17" t="str">
        <f aca="false">IF($C1308="","",N(商品マスタ!$R1307))</f>
        <v/>
      </c>
      <c r="P1308" s="17" t="str">
        <f aca="false">IF($C1308="","",IF($F1308="理論",(N($O1308)+N($N1308))-N($G1308),(N($O1308)+N($N1308))-N($I1308)))</f>
        <v/>
      </c>
      <c r="Q1308" s="17" t="str">
        <f aca="false">IF($C1308="","",MAX(1,N(商品マスタ!$K1307)))</f>
        <v/>
      </c>
      <c r="R1308" s="39" t="str">
        <f aca="false">IF($C1308="","",IF(N($P1308)/N($Q1308)&lt;=0,"",ROUNDUP(N($P1308)/N($Q1308),0)))</f>
        <v/>
      </c>
      <c r="S1308" s="14"/>
      <c r="T1308" s="40" t="str">
        <f aca="false">IF($C1308="","",N(商品マスタ!$M1307))</f>
        <v/>
      </c>
      <c r="U1308" s="40" t="str">
        <f aca="false">IF($S1308="","",N($S1308)*N($T1308))</f>
        <v/>
      </c>
      <c r="V1308" s="18"/>
    </row>
    <row r="1309" customFormat="false" ht="15" hidden="false" customHeight="false" outlineLevel="0" collapsed="false">
      <c r="B1309" s="12" t="n">
        <v>1303</v>
      </c>
      <c r="C1309" s="36" t="str">
        <f aca="false">IF(商品マスタ!$C1308="","",商品マスタ!$C1308)</f>
        <v/>
      </c>
      <c r="D1309" s="12" t="str">
        <f aca="false">IF($C1309="","",商品マスタ!$D1308)</f>
        <v/>
      </c>
      <c r="E1309" s="12" t="str">
        <f aca="false">IF($C1309="","",商品マスタ!$G1308)</f>
        <v/>
      </c>
      <c r="F1309" s="12" t="str">
        <f aca="false">IF($C1309="","",IF(商品マスタ!$P1308="","理論",商品マスタ!$P1308))</f>
        <v/>
      </c>
      <c r="G1309" s="17" t="str">
        <f aca="false">IF($C1309="","",N(商品マスタ!$H1308))</f>
        <v/>
      </c>
      <c r="H1309" s="14"/>
      <c r="I1309" s="17" t="str">
        <f aca="false">IF($C1309="","",N($H1309)*N(商品マスタ!$N1308))</f>
        <v/>
      </c>
      <c r="J1309" s="17" t="str">
        <f aca="false">IF($C1309="","",N($I1309)-N($G1309))</f>
        <v/>
      </c>
      <c r="K1309" s="37" t="str">
        <f aca="false">IF($C1309="","",N(商品マスタ!$I1308))</f>
        <v/>
      </c>
      <c r="L1309" s="17" t="str">
        <f aca="false">IF($C1309="","",MAX(1,N(商品マスタ!$J1308)))</f>
        <v/>
      </c>
      <c r="M1309" s="38" t="str">
        <f aca="false">IF($C1309="","",N(TOP!$C$16)*N($K1309))</f>
        <v/>
      </c>
      <c r="N1309" s="17" t="str">
        <f aca="false">IF($C1309="","",ROUNDUP(N($M1309)/N($L1309),0))</f>
        <v/>
      </c>
      <c r="O1309" s="17" t="str">
        <f aca="false">IF($C1309="","",N(商品マスタ!$R1308))</f>
        <v/>
      </c>
      <c r="P1309" s="17" t="str">
        <f aca="false">IF($C1309="","",IF($F1309="理論",(N($O1309)+N($N1309))-N($G1309),(N($O1309)+N($N1309))-N($I1309)))</f>
        <v/>
      </c>
      <c r="Q1309" s="17" t="str">
        <f aca="false">IF($C1309="","",MAX(1,N(商品マスタ!$K1308)))</f>
        <v/>
      </c>
      <c r="R1309" s="39" t="str">
        <f aca="false">IF($C1309="","",IF(N($P1309)/N($Q1309)&lt;=0,"",ROUNDUP(N($P1309)/N($Q1309),0)))</f>
        <v/>
      </c>
      <c r="S1309" s="14"/>
      <c r="T1309" s="40" t="str">
        <f aca="false">IF($C1309="","",N(商品マスタ!$M1308))</f>
        <v/>
      </c>
      <c r="U1309" s="40" t="str">
        <f aca="false">IF($S1309="","",N($S1309)*N($T1309))</f>
        <v/>
      </c>
      <c r="V1309" s="18"/>
    </row>
    <row r="1310" customFormat="false" ht="15" hidden="false" customHeight="false" outlineLevel="0" collapsed="false">
      <c r="B1310" s="12" t="n">
        <v>1304</v>
      </c>
      <c r="C1310" s="36" t="str">
        <f aca="false">IF(商品マスタ!$C1309="","",商品マスタ!$C1309)</f>
        <v/>
      </c>
      <c r="D1310" s="12" t="str">
        <f aca="false">IF($C1310="","",商品マスタ!$D1309)</f>
        <v/>
      </c>
      <c r="E1310" s="12" t="str">
        <f aca="false">IF($C1310="","",商品マスタ!$G1309)</f>
        <v/>
      </c>
      <c r="F1310" s="12" t="str">
        <f aca="false">IF($C1310="","",IF(商品マスタ!$P1309="","理論",商品マスタ!$P1309))</f>
        <v/>
      </c>
      <c r="G1310" s="17" t="str">
        <f aca="false">IF($C1310="","",N(商品マスタ!$H1309))</f>
        <v/>
      </c>
      <c r="H1310" s="14"/>
      <c r="I1310" s="17" t="str">
        <f aca="false">IF($C1310="","",N($H1310)*N(商品マスタ!$N1309))</f>
        <v/>
      </c>
      <c r="J1310" s="17" t="str">
        <f aca="false">IF($C1310="","",N($I1310)-N($G1310))</f>
        <v/>
      </c>
      <c r="K1310" s="37" t="str">
        <f aca="false">IF($C1310="","",N(商品マスタ!$I1309))</f>
        <v/>
      </c>
      <c r="L1310" s="17" t="str">
        <f aca="false">IF($C1310="","",MAX(1,N(商品マスタ!$J1309)))</f>
        <v/>
      </c>
      <c r="M1310" s="38" t="str">
        <f aca="false">IF($C1310="","",N(TOP!$C$16)*N($K1310))</f>
        <v/>
      </c>
      <c r="N1310" s="17" t="str">
        <f aca="false">IF($C1310="","",ROUNDUP(N($M1310)/N($L1310),0))</f>
        <v/>
      </c>
      <c r="O1310" s="17" t="str">
        <f aca="false">IF($C1310="","",N(商品マスタ!$R1309))</f>
        <v/>
      </c>
      <c r="P1310" s="17" t="str">
        <f aca="false">IF($C1310="","",IF($F1310="理論",(N($O1310)+N($N1310))-N($G1310),(N($O1310)+N($N1310))-N($I1310)))</f>
        <v/>
      </c>
      <c r="Q1310" s="17" t="str">
        <f aca="false">IF($C1310="","",MAX(1,N(商品マスタ!$K1309)))</f>
        <v/>
      </c>
      <c r="R1310" s="39" t="str">
        <f aca="false">IF($C1310="","",IF(N($P1310)/N($Q1310)&lt;=0,"",ROUNDUP(N($P1310)/N($Q1310),0)))</f>
        <v/>
      </c>
      <c r="S1310" s="14"/>
      <c r="T1310" s="40" t="str">
        <f aca="false">IF($C1310="","",N(商品マスタ!$M1309))</f>
        <v/>
      </c>
      <c r="U1310" s="40" t="str">
        <f aca="false">IF($S1310="","",N($S1310)*N($T1310))</f>
        <v/>
      </c>
      <c r="V1310" s="18"/>
    </row>
    <row r="1311" customFormat="false" ht="15" hidden="false" customHeight="false" outlineLevel="0" collapsed="false">
      <c r="B1311" s="12" t="n">
        <v>1305</v>
      </c>
      <c r="C1311" s="36" t="str">
        <f aca="false">IF(商品マスタ!$C1310="","",商品マスタ!$C1310)</f>
        <v/>
      </c>
      <c r="D1311" s="12" t="str">
        <f aca="false">IF($C1311="","",商品マスタ!$D1310)</f>
        <v/>
      </c>
      <c r="E1311" s="12" t="str">
        <f aca="false">IF($C1311="","",商品マスタ!$G1310)</f>
        <v/>
      </c>
      <c r="F1311" s="12" t="str">
        <f aca="false">IF($C1311="","",IF(商品マスタ!$P1310="","理論",商品マスタ!$P1310))</f>
        <v/>
      </c>
      <c r="G1311" s="17" t="str">
        <f aca="false">IF($C1311="","",N(商品マスタ!$H1310))</f>
        <v/>
      </c>
      <c r="H1311" s="14"/>
      <c r="I1311" s="17" t="str">
        <f aca="false">IF($C1311="","",N($H1311)*N(商品マスタ!$N1310))</f>
        <v/>
      </c>
      <c r="J1311" s="17" t="str">
        <f aca="false">IF($C1311="","",N($I1311)-N($G1311))</f>
        <v/>
      </c>
      <c r="K1311" s="37" t="str">
        <f aca="false">IF($C1311="","",N(商品マスタ!$I1310))</f>
        <v/>
      </c>
      <c r="L1311" s="17" t="str">
        <f aca="false">IF($C1311="","",MAX(1,N(商品マスタ!$J1310)))</f>
        <v/>
      </c>
      <c r="M1311" s="38" t="str">
        <f aca="false">IF($C1311="","",N(TOP!$C$16)*N($K1311))</f>
        <v/>
      </c>
      <c r="N1311" s="17" t="str">
        <f aca="false">IF($C1311="","",ROUNDUP(N($M1311)/N($L1311),0))</f>
        <v/>
      </c>
      <c r="O1311" s="17" t="str">
        <f aca="false">IF($C1311="","",N(商品マスタ!$R1310))</f>
        <v/>
      </c>
      <c r="P1311" s="17" t="str">
        <f aca="false">IF($C1311="","",IF($F1311="理論",(N($O1311)+N($N1311))-N($G1311),(N($O1311)+N($N1311))-N($I1311)))</f>
        <v/>
      </c>
      <c r="Q1311" s="17" t="str">
        <f aca="false">IF($C1311="","",MAX(1,N(商品マスタ!$K1310)))</f>
        <v/>
      </c>
      <c r="R1311" s="39" t="str">
        <f aca="false">IF($C1311="","",IF(N($P1311)/N($Q1311)&lt;=0,"",ROUNDUP(N($P1311)/N($Q1311),0)))</f>
        <v/>
      </c>
      <c r="S1311" s="14"/>
      <c r="T1311" s="40" t="str">
        <f aca="false">IF($C1311="","",N(商品マスタ!$M1310))</f>
        <v/>
      </c>
      <c r="U1311" s="40" t="str">
        <f aca="false">IF($S1311="","",N($S1311)*N($T1311))</f>
        <v/>
      </c>
      <c r="V1311" s="18"/>
    </row>
    <row r="1312" customFormat="false" ht="15" hidden="false" customHeight="false" outlineLevel="0" collapsed="false">
      <c r="B1312" s="12" t="n">
        <v>1306</v>
      </c>
      <c r="C1312" s="36" t="str">
        <f aca="false">IF(商品マスタ!$C1311="","",商品マスタ!$C1311)</f>
        <v/>
      </c>
      <c r="D1312" s="12" t="str">
        <f aca="false">IF($C1312="","",商品マスタ!$D1311)</f>
        <v/>
      </c>
      <c r="E1312" s="12" t="str">
        <f aca="false">IF($C1312="","",商品マスタ!$G1311)</f>
        <v/>
      </c>
      <c r="F1312" s="12" t="str">
        <f aca="false">IF($C1312="","",IF(商品マスタ!$P1311="","理論",商品マスタ!$P1311))</f>
        <v/>
      </c>
      <c r="G1312" s="17" t="str">
        <f aca="false">IF($C1312="","",N(商品マスタ!$H1311))</f>
        <v/>
      </c>
      <c r="H1312" s="14"/>
      <c r="I1312" s="17" t="str">
        <f aca="false">IF($C1312="","",N($H1312)*N(商品マスタ!$N1311))</f>
        <v/>
      </c>
      <c r="J1312" s="17" t="str">
        <f aca="false">IF($C1312="","",N($I1312)-N($G1312))</f>
        <v/>
      </c>
      <c r="K1312" s="37" t="str">
        <f aca="false">IF($C1312="","",N(商品マスタ!$I1311))</f>
        <v/>
      </c>
      <c r="L1312" s="17" t="str">
        <f aca="false">IF($C1312="","",MAX(1,N(商品マスタ!$J1311)))</f>
        <v/>
      </c>
      <c r="M1312" s="38" t="str">
        <f aca="false">IF($C1312="","",N(TOP!$C$16)*N($K1312))</f>
        <v/>
      </c>
      <c r="N1312" s="17" t="str">
        <f aca="false">IF($C1312="","",ROUNDUP(N($M1312)/N($L1312),0))</f>
        <v/>
      </c>
      <c r="O1312" s="17" t="str">
        <f aca="false">IF($C1312="","",N(商品マスタ!$R1311))</f>
        <v/>
      </c>
      <c r="P1312" s="17" t="str">
        <f aca="false">IF($C1312="","",IF($F1312="理論",(N($O1312)+N($N1312))-N($G1312),(N($O1312)+N($N1312))-N($I1312)))</f>
        <v/>
      </c>
      <c r="Q1312" s="17" t="str">
        <f aca="false">IF($C1312="","",MAX(1,N(商品マスタ!$K1311)))</f>
        <v/>
      </c>
      <c r="R1312" s="39" t="str">
        <f aca="false">IF($C1312="","",IF(N($P1312)/N($Q1312)&lt;=0,"",ROUNDUP(N($P1312)/N($Q1312),0)))</f>
        <v/>
      </c>
      <c r="S1312" s="14"/>
      <c r="T1312" s="40" t="str">
        <f aca="false">IF($C1312="","",N(商品マスタ!$M1311))</f>
        <v/>
      </c>
      <c r="U1312" s="40" t="str">
        <f aca="false">IF($S1312="","",N($S1312)*N($T1312))</f>
        <v/>
      </c>
      <c r="V1312" s="18"/>
    </row>
    <row r="1313" customFormat="false" ht="15" hidden="false" customHeight="false" outlineLevel="0" collapsed="false">
      <c r="B1313" s="12" t="n">
        <v>1307</v>
      </c>
      <c r="C1313" s="36" t="str">
        <f aca="false">IF(商品マスタ!$C1312="","",商品マスタ!$C1312)</f>
        <v/>
      </c>
      <c r="D1313" s="12" t="str">
        <f aca="false">IF($C1313="","",商品マスタ!$D1312)</f>
        <v/>
      </c>
      <c r="E1313" s="12" t="str">
        <f aca="false">IF($C1313="","",商品マスタ!$G1312)</f>
        <v/>
      </c>
      <c r="F1313" s="12" t="str">
        <f aca="false">IF($C1313="","",IF(商品マスタ!$P1312="","理論",商品マスタ!$P1312))</f>
        <v/>
      </c>
      <c r="G1313" s="17" t="str">
        <f aca="false">IF($C1313="","",N(商品マスタ!$H1312))</f>
        <v/>
      </c>
      <c r="H1313" s="14"/>
      <c r="I1313" s="17" t="str">
        <f aca="false">IF($C1313="","",N($H1313)*N(商品マスタ!$N1312))</f>
        <v/>
      </c>
      <c r="J1313" s="17" t="str">
        <f aca="false">IF($C1313="","",N($I1313)-N($G1313))</f>
        <v/>
      </c>
      <c r="K1313" s="37" t="str">
        <f aca="false">IF($C1313="","",N(商品マスタ!$I1312))</f>
        <v/>
      </c>
      <c r="L1313" s="17" t="str">
        <f aca="false">IF($C1313="","",MAX(1,N(商品マスタ!$J1312)))</f>
        <v/>
      </c>
      <c r="M1313" s="38" t="str">
        <f aca="false">IF($C1313="","",N(TOP!$C$16)*N($K1313))</f>
        <v/>
      </c>
      <c r="N1313" s="17" t="str">
        <f aca="false">IF($C1313="","",ROUNDUP(N($M1313)/N($L1313),0))</f>
        <v/>
      </c>
      <c r="O1313" s="17" t="str">
        <f aca="false">IF($C1313="","",N(商品マスタ!$R1312))</f>
        <v/>
      </c>
      <c r="P1313" s="17" t="str">
        <f aca="false">IF($C1313="","",IF($F1313="理論",(N($O1313)+N($N1313))-N($G1313),(N($O1313)+N($N1313))-N($I1313)))</f>
        <v/>
      </c>
      <c r="Q1313" s="17" t="str">
        <f aca="false">IF($C1313="","",MAX(1,N(商品マスタ!$K1312)))</f>
        <v/>
      </c>
      <c r="R1313" s="39" t="str">
        <f aca="false">IF($C1313="","",IF(N($P1313)/N($Q1313)&lt;=0,"",ROUNDUP(N($P1313)/N($Q1313),0)))</f>
        <v/>
      </c>
      <c r="S1313" s="14"/>
      <c r="T1313" s="40" t="str">
        <f aca="false">IF($C1313="","",N(商品マスタ!$M1312))</f>
        <v/>
      </c>
      <c r="U1313" s="40" t="str">
        <f aca="false">IF($S1313="","",N($S1313)*N($T1313))</f>
        <v/>
      </c>
      <c r="V1313" s="18"/>
    </row>
    <row r="1314" customFormat="false" ht="15" hidden="false" customHeight="false" outlineLevel="0" collapsed="false">
      <c r="B1314" s="12" t="n">
        <v>1308</v>
      </c>
      <c r="C1314" s="36" t="str">
        <f aca="false">IF(商品マスタ!$C1313="","",商品マスタ!$C1313)</f>
        <v/>
      </c>
      <c r="D1314" s="12" t="str">
        <f aca="false">IF($C1314="","",商品マスタ!$D1313)</f>
        <v/>
      </c>
      <c r="E1314" s="12" t="str">
        <f aca="false">IF($C1314="","",商品マスタ!$G1313)</f>
        <v/>
      </c>
      <c r="F1314" s="12" t="str">
        <f aca="false">IF($C1314="","",IF(商品マスタ!$P1313="","理論",商品マスタ!$P1313))</f>
        <v/>
      </c>
      <c r="G1314" s="17" t="str">
        <f aca="false">IF($C1314="","",N(商品マスタ!$H1313))</f>
        <v/>
      </c>
      <c r="H1314" s="14"/>
      <c r="I1314" s="17" t="str">
        <f aca="false">IF($C1314="","",N($H1314)*N(商品マスタ!$N1313))</f>
        <v/>
      </c>
      <c r="J1314" s="17" t="str">
        <f aca="false">IF($C1314="","",N($I1314)-N($G1314))</f>
        <v/>
      </c>
      <c r="K1314" s="37" t="str">
        <f aca="false">IF($C1314="","",N(商品マスタ!$I1313))</f>
        <v/>
      </c>
      <c r="L1314" s="17" t="str">
        <f aca="false">IF($C1314="","",MAX(1,N(商品マスタ!$J1313)))</f>
        <v/>
      </c>
      <c r="M1314" s="38" t="str">
        <f aca="false">IF($C1314="","",N(TOP!$C$16)*N($K1314))</f>
        <v/>
      </c>
      <c r="N1314" s="17" t="str">
        <f aca="false">IF($C1314="","",ROUNDUP(N($M1314)/N($L1314),0))</f>
        <v/>
      </c>
      <c r="O1314" s="17" t="str">
        <f aca="false">IF($C1314="","",N(商品マスタ!$R1313))</f>
        <v/>
      </c>
      <c r="P1314" s="17" t="str">
        <f aca="false">IF($C1314="","",IF($F1314="理論",(N($O1314)+N($N1314))-N($G1314),(N($O1314)+N($N1314))-N($I1314)))</f>
        <v/>
      </c>
      <c r="Q1314" s="17" t="str">
        <f aca="false">IF($C1314="","",MAX(1,N(商品マスタ!$K1313)))</f>
        <v/>
      </c>
      <c r="R1314" s="39" t="str">
        <f aca="false">IF($C1314="","",IF(N($P1314)/N($Q1314)&lt;=0,"",ROUNDUP(N($P1314)/N($Q1314),0)))</f>
        <v/>
      </c>
      <c r="S1314" s="14"/>
      <c r="T1314" s="40" t="str">
        <f aca="false">IF($C1314="","",N(商品マスタ!$M1313))</f>
        <v/>
      </c>
      <c r="U1314" s="40" t="str">
        <f aca="false">IF($S1314="","",N($S1314)*N($T1314))</f>
        <v/>
      </c>
      <c r="V1314" s="18"/>
    </row>
    <row r="1315" customFormat="false" ht="15" hidden="false" customHeight="false" outlineLevel="0" collapsed="false">
      <c r="B1315" s="12" t="n">
        <v>1309</v>
      </c>
      <c r="C1315" s="36" t="str">
        <f aca="false">IF(商品マスタ!$C1314="","",商品マスタ!$C1314)</f>
        <v/>
      </c>
      <c r="D1315" s="12" t="str">
        <f aca="false">IF($C1315="","",商品マスタ!$D1314)</f>
        <v/>
      </c>
      <c r="E1315" s="12" t="str">
        <f aca="false">IF($C1315="","",商品マスタ!$G1314)</f>
        <v/>
      </c>
      <c r="F1315" s="12" t="str">
        <f aca="false">IF($C1315="","",IF(商品マスタ!$P1314="","理論",商品マスタ!$P1314))</f>
        <v/>
      </c>
      <c r="G1315" s="17" t="str">
        <f aca="false">IF($C1315="","",N(商品マスタ!$H1314))</f>
        <v/>
      </c>
      <c r="H1315" s="14"/>
      <c r="I1315" s="17" t="str">
        <f aca="false">IF($C1315="","",N($H1315)*N(商品マスタ!$N1314))</f>
        <v/>
      </c>
      <c r="J1315" s="17" t="str">
        <f aca="false">IF($C1315="","",N($I1315)-N($G1315))</f>
        <v/>
      </c>
      <c r="K1315" s="37" t="str">
        <f aca="false">IF($C1315="","",N(商品マスタ!$I1314))</f>
        <v/>
      </c>
      <c r="L1315" s="17" t="str">
        <f aca="false">IF($C1315="","",MAX(1,N(商品マスタ!$J1314)))</f>
        <v/>
      </c>
      <c r="M1315" s="38" t="str">
        <f aca="false">IF($C1315="","",N(TOP!$C$16)*N($K1315))</f>
        <v/>
      </c>
      <c r="N1315" s="17" t="str">
        <f aca="false">IF($C1315="","",ROUNDUP(N($M1315)/N($L1315),0))</f>
        <v/>
      </c>
      <c r="O1315" s="17" t="str">
        <f aca="false">IF($C1315="","",N(商品マスタ!$R1314))</f>
        <v/>
      </c>
      <c r="P1315" s="17" t="str">
        <f aca="false">IF($C1315="","",IF($F1315="理論",(N($O1315)+N($N1315))-N($G1315),(N($O1315)+N($N1315))-N($I1315)))</f>
        <v/>
      </c>
      <c r="Q1315" s="17" t="str">
        <f aca="false">IF($C1315="","",MAX(1,N(商品マスタ!$K1314)))</f>
        <v/>
      </c>
      <c r="R1315" s="39" t="str">
        <f aca="false">IF($C1315="","",IF(N($P1315)/N($Q1315)&lt;=0,"",ROUNDUP(N($P1315)/N($Q1315),0)))</f>
        <v/>
      </c>
      <c r="S1315" s="14"/>
      <c r="T1315" s="40" t="str">
        <f aca="false">IF($C1315="","",N(商品マスタ!$M1314))</f>
        <v/>
      </c>
      <c r="U1315" s="40" t="str">
        <f aca="false">IF($S1315="","",N($S1315)*N($T1315))</f>
        <v/>
      </c>
      <c r="V1315" s="18"/>
    </row>
    <row r="1316" customFormat="false" ht="15" hidden="false" customHeight="false" outlineLevel="0" collapsed="false">
      <c r="B1316" s="12" t="n">
        <v>1310</v>
      </c>
      <c r="C1316" s="36" t="str">
        <f aca="false">IF(商品マスタ!$C1315="","",商品マスタ!$C1315)</f>
        <v/>
      </c>
      <c r="D1316" s="12" t="str">
        <f aca="false">IF($C1316="","",商品マスタ!$D1315)</f>
        <v/>
      </c>
      <c r="E1316" s="12" t="str">
        <f aca="false">IF($C1316="","",商品マスタ!$G1315)</f>
        <v/>
      </c>
      <c r="F1316" s="12" t="str">
        <f aca="false">IF($C1316="","",IF(商品マスタ!$P1315="","理論",商品マスタ!$P1315))</f>
        <v/>
      </c>
      <c r="G1316" s="17" t="str">
        <f aca="false">IF($C1316="","",N(商品マスタ!$H1315))</f>
        <v/>
      </c>
      <c r="H1316" s="14"/>
      <c r="I1316" s="17" t="str">
        <f aca="false">IF($C1316="","",N($H1316)*N(商品マスタ!$N1315))</f>
        <v/>
      </c>
      <c r="J1316" s="17" t="str">
        <f aca="false">IF($C1316="","",N($I1316)-N($G1316))</f>
        <v/>
      </c>
      <c r="K1316" s="37" t="str">
        <f aca="false">IF($C1316="","",N(商品マスタ!$I1315))</f>
        <v/>
      </c>
      <c r="L1316" s="17" t="str">
        <f aca="false">IF($C1316="","",MAX(1,N(商品マスタ!$J1315)))</f>
        <v/>
      </c>
      <c r="M1316" s="38" t="str">
        <f aca="false">IF($C1316="","",N(TOP!$C$16)*N($K1316))</f>
        <v/>
      </c>
      <c r="N1316" s="17" t="str">
        <f aca="false">IF($C1316="","",ROUNDUP(N($M1316)/N($L1316),0))</f>
        <v/>
      </c>
      <c r="O1316" s="17" t="str">
        <f aca="false">IF($C1316="","",N(商品マスタ!$R1315))</f>
        <v/>
      </c>
      <c r="P1316" s="17" t="str">
        <f aca="false">IF($C1316="","",IF($F1316="理論",(N($O1316)+N($N1316))-N($G1316),(N($O1316)+N($N1316))-N($I1316)))</f>
        <v/>
      </c>
      <c r="Q1316" s="17" t="str">
        <f aca="false">IF($C1316="","",MAX(1,N(商品マスタ!$K1315)))</f>
        <v/>
      </c>
      <c r="R1316" s="39" t="str">
        <f aca="false">IF($C1316="","",IF(N($P1316)/N($Q1316)&lt;=0,"",ROUNDUP(N($P1316)/N($Q1316),0)))</f>
        <v/>
      </c>
      <c r="S1316" s="14"/>
      <c r="T1316" s="40" t="str">
        <f aca="false">IF($C1316="","",N(商品マスタ!$M1315))</f>
        <v/>
      </c>
      <c r="U1316" s="40" t="str">
        <f aca="false">IF($S1316="","",N($S1316)*N($T1316))</f>
        <v/>
      </c>
      <c r="V1316" s="18"/>
    </row>
    <row r="1317" customFormat="false" ht="15" hidden="false" customHeight="false" outlineLevel="0" collapsed="false">
      <c r="B1317" s="12" t="n">
        <v>1311</v>
      </c>
      <c r="C1317" s="36" t="str">
        <f aca="false">IF(商品マスタ!$C1316="","",商品マスタ!$C1316)</f>
        <v/>
      </c>
      <c r="D1317" s="12" t="str">
        <f aca="false">IF($C1317="","",商品マスタ!$D1316)</f>
        <v/>
      </c>
      <c r="E1317" s="12" t="str">
        <f aca="false">IF($C1317="","",商品マスタ!$G1316)</f>
        <v/>
      </c>
      <c r="F1317" s="12" t="str">
        <f aca="false">IF($C1317="","",IF(商品マスタ!$P1316="","理論",商品マスタ!$P1316))</f>
        <v/>
      </c>
      <c r="G1317" s="17" t="str">
        <f aca="false">IF($C1317="","",N(商品マスタ!$H1316))</f>
        <v/>
      </c>
      <c r="H1317" s="14"/>
      <c r="I1317" s="17" t="str">
        <f aca="false">IF($C1317="","",N($H1317)*N(商品マスタ!$N1316))</f>
        <v/>
      </c>
      <c r="J1317" s="17" t="str">
        <f aca="false">IF($C1317="","",N($I1317)-N($G1317))</f>
        <v/>
      </c>
      <c r="K1317" s="37" t="str">
        <f aca="false">IF($C1317="","",N(商品マスタ!$I1316))</f>
        <v/>
      </c>
      <c r="L1317" s="17" t="str">
        <f aca="false">IF($C1317="","",MAX(1,N(商品マスタ!$J1316)))</f>
        <v/>
      </c>
      <c r="M1317" s="38" t="str">
        <f aca="false">IF($C1317="","",N(TOP!$C$16)*N($K1317))</f>
        <v/>
      </c>
      <c r="N1317" s="17" t="str">
        <f aca="false">IF($C1317="","",ROUNDUP(N($M1317)/N($L1317),0))</f>
        <v/>
      </c>
      <c r="O1317" s="17" t="str">
        <f aca="false">IF($C1317="","",N(商品マスタ!$R1316))</f>
        <v/>
      </c>
      <c r="P1317" s="17" t="str">
        <f aca="false">IF($C1317="","",IF($F1317="理論",(N($O1317)+N($N1317))-N($G1317),(N($O1317)+N($N1317))-N($I1317)))</f>
        <v/>
      </c>
      <c r="Q1317" s="17" t="str">
        <f aca="false">IF($C1317="","",MAX(1,N(商品マスタ!$K1316)))</f>
        <v/>
      </c>
      <c r="R1317" s="39" t="str">
        <f aca="false">IF($C1317="","",IF(N($P1317)/N($Q1317)&lt;=0,"",ROUNDUP(N($P1317)/N($Q1317),0)))</f>
        <v/>
      </c>
      <c r="S1317" s="14"/>
      <c r="T1317" s="40" t="str">
        <f aca="false">IF($C1317="","",N(商品マスタ!$M1316))</f>
        <v/>
      </c>
      <c r="U1317" s="40" t="str">
        <f aca="false">IF($S1317="","",N($S1317)*N($T1317))</f>
        <v/>
      </c>
      <c r="V1317" s="18"/>
    </row>
    <row r="1318" customFormat="false" ht="15" hidden="false" customHeight="false" outlineLevel="0" collapsed="false">
      <c r="B1318" s="12" t="n">
        <v>1312</v>
      </c>
      <c r="C1318" s="36" t="str">
        <f aca="false">IF(商品マスタ!$C1317="","",商品マスタ!$C1317)</f>
        <v/>
      </c>
      <c r="D1318" s="12" t="str">
        <f aca="false">IF($C1318="","",商品マスタ!$D1317)</f>
        <v/>
      </c>
      <c r="E1318" s="12" t="str">
        <f aca="false">IF($C1318="","",商品マスタ!$G1317)</f>
        <v/>
      </c>
      <c r="F1318" s="12" t="str">
        <f aca="false">IF($C1318="","",IF(商品マスタ!$P1317="","理論",商品マスタ!$P1317))</f>
        <v/>
      </c>
      <c r="G1318" s="17" t="str">
        <f aca="false">IF($C1318="","",N(商品マスタ!$H1317))</f>
        <v/>
      </c>
      <c r="H1318" s="14"/>
      <c r="I1318" s="17" t="str">
        <f aca="false">IF($C1318="","",N($H1318)*N(商品マスタ!$N1317))</f>
        <v/>
      </c>
      <c r="J1318" s="17" t="str">
        <f aca="false">IF($C1318="","",N($I1318)-N($G1318))</f>
        <v/>
      </c>
      <c r="K1318" s="37" t="str">
        <f aca="false">IF($C1318="","",N(商品マスタ!$I1317))</f>
        <v/>
      </c>
      <c r="L1318" s="17" t="str">
        <f aca="false">IF($C1318="","",MAX(1,N(商品マスタ!$J1317)))</f>
        <v/>
      </c>
      <c r="M1318" s="38" t="str">
        <f aca="false">IF($C1318="","",N(TOP!$C$16)*N($K1318))</f>
        <v/>
      </c>
      <c r="N1318" s="17" t="str">
        <f aca="false">IF($C1318="","",ROUNDUP(N($M1318)/N($L1318),0))</f>
        <v/>
      </c>
      <c r="O1318" s="17" t="str">
        <f aca="false">IF($C1318="","",N(商品マスタ!$R1317))</f>
        <v/>
      </c>
      <c r="P1318" s="17" t="str">
        <f aca="false">IF($C1318="","",IF($F1318="理論",(N($O1318)+N($N1318))-N($G1318),(N($O1318)+N($N1318))-N($I1318)))</f>
        <v/>
      </c>
      <c r="Q1318" s="17" t="str">
        <f aca="false">IF($C1318="","",MAX(1,N(商品マスタ!$K1317)))</f>
        <v/>
      </c>
      <c r="R1318" s="39" t="str">
        <f aca="false">IF($C1318="","",IF(N($P1318)/N($Q1318)&lt;=0,"",ROUNDUP(N($P1318)/N($Q1318),0)))</f>
        <v/>
      </c>
      <c r="S1318" s="14"/>
      <c r="T1318" s="40" t="str">
        <f aca="false">IF($C1318="","",N(商品マスタ!$M1317))</f>
        <v/>
      </c>
      <c r="U1318" s="40" t="str">
        <f aca="false">IF($S1318="","",N($S1318)*N($T1318))</f>
        <v/>
      </c>
      <c r="V1318" s="18"/>
    </row>
    <row r="1319" customFormat="false" ht="15" hidden="false" customHeight="false" outlineLevel="0" collapsed="false">
      <c r="B1319" s="12" t="n">
        <v>1313</v>
      </c>
      <c r="C1319" s="36" t="str">
        <f aca="false">IF(商品マスタ!$C1318="","",商品マスタ!$C1318)</f>
        <v/>
      </c>
      <c r="D1319" s="12" t="str">
        <f aca="false">IF($C1319="","",商品マスタ!$D1318)</f>
        <v/>
      </c>
      <c r="E1319" s="12" t="str">
        <f aca="false">IF($C1319="","",商品マスタ!$G1318)</f>
        <v/>
      </c>
      <c r="F1319" s="12" t="str">
        <f aca="false">IF($C1319="","",IF(商品マスタ!$P1318="","理論",商品マスタ!$P1318))</f>
        <v/>
      </c>
      <c r="G1319" s="17" t="str">
        <f aca="false">IF($C1319="","",N(商品マスタ!$H1318))</f>
        <v/>
      </c>
      <c r="H1319" s="14"/>
      <c r="I1319" s="17" t="str">
        <f aca="false">IF($C1319="","",N($H1319)*N(商品マスタ!$N1318))</f>
        <v/>
      </c>
      <c r="J1319" s="17" t="str">
        <f aca="false">IF($C1319="","",N($I1319)-N($G1319))</f>
        <v/>
      </c>
      <c r="K1319" s="37" t="str">
        <f aca="false">IF($C1319="","",N(商品マスタ!$I1318))</f>
        <v/>
      </c>
      <c r="L1319" s="17" t="str">
        <f aca="false">IF($C1319="","",MAX(1,N(商品マスタ!$J1318)))</f>
        <v/>
      </c>
      <c r="M1319" s="38" t="str">
        <f aca="false">IF($C1319="","",N(TOP!$C$16)*N($K1319))</f>
        <v/>
      </c>
      <c r="N1319" s="17" t="str">
        <f aca="false">IF($C1319="","",ROUNDUP(N($M1319)/N($L1319),0))</f>
        <v/>
      </c>
      <c r="O1319" s="17" t="str">
        <f aca="false">IF($C1319="","",N(商品マスタ!$R1318))</f>
        <v/>
      </c>
      <c r="P1319" s="17" t="str">
        <f aca="false">IF($C1319="","",IF($F1319="理論",(N($O1319)+N($N1319))-N($G1319),(N($O1319)+N($N1319))-N($I1319)))</f>
        <v/>
      </c>
      <c r="Q1319" s="17" t="str">
        <f aca="false">IF($C1319="","",MAX(1,N(商品マスタ!$K1318)))</f>
        <v/>
      </c>
      <c r="R1319" s="39" t="str">
        <f aca="false">IF($C1319="","",IF(N($P1319)/N($Q1319)&lt;=0,"",ROUNDUP(N($P1319)/N($Q1319),0)))</f>
        <v/>
      </c>
      <c r="S1319" s="14"/>
      <c r="T1319" s="40" t="str">
        <f aca="false">IF($C1319="","",N(商品マスタ!$M1318))</f>
        <v/>
      </c>
      <c r="U1319" s="40" t="str">
        <f aca="false">IF($S1319="","",N($S1319)*N($T1319))</f>
        <v/>
      </c>
      <c r="V1319" s="18"/>
    </row>
    <row r="1320" customFormat="false" ht="15" hidden="false" customHeight="false" outlineLevel="0" collapsed="false">
      <c r="B1320" s="12" t="n">
        <v>1314</v>
      </c>
      <c r="C1320" s="36" t="str">
        <f aca="false">IF(商品マスタ!$C1319="","",商品マスタ!$C1319)</f>
        <v/>
      </c>
      <c r="D1320" s="12" t="str">
        <f aca="false">IF($C1320="","",商品マスタ!$D1319)</f>
        <v/>
      </c>
      <c r="E1320" s="12" t="str">
        <f aca="false">IF($C1320="","",商品マスタ!$G1319)</f>
        <v/>
      </c>
      <c r="F1320" s="12" t="str">
        <f aca="false">IF($C1320="","",IF(商品マスタ!$P1319="","理論",商品マスタ!$P1319))</f>
        <v/>
      </c>
      <c r="G1320" s="17" t="str">
        <f aca="false">IF($C1320="","",N(商品マスタ!$H1319))</f>
        <v/>
      </c>
      <c r="H1320" s="14"/>
      <c r="I1320" s="17" t="str">
        <f aca="false">IF($C1320="","",N($H1320)*N(商品マスタ!$N1319))</f>
        <v/>
      </c>
      <c r="J1320" s="17" t="str">
        <f aca="false">IF($C1320="","",N($I1320)-N($G1320))</f>
        <v/>
      </c>
      <c r="K1320" s="37" t="str">
        <f aca="false">IF($C1320="","",N(商品マスタ!$I1319))</f>
        <v/>
      </c>
      <c r="L1320" s="17" t="str">
        <f aca="false">IF($C1320="","",MAX(1,N(商品マスタ!$J1319)))</f>
        <v/>
      </c>
      <c r="M1320" s="38" t="str">
        <f aca="false">IF($C1320="","",N(TOP!$C$16)*N($K1320))</f>
        <v/>
      </c>
      <c r="N1320" s="17" t="str">
        <f aca="false">IF($C1320="","",ROUNDUP(N($M1320)/N($L1320),0))</f>
        <v/>
      </c>
      <c r="O1320" s="17" t="str">
        <f aca="false">IF($C1320="","",N(商品マスタ!$R1319))</f>
        <v/>
      </c>
      <c r="P1320" s="17" t="str">
        <f aca="false">IF($C1320="","",IF($F1320="理論",(N($O1320)+N($N1320))-N($G1320),(N($O1320)+N($N1320))-N($I1320)))</f>
        <v/>
      </c>
      <c r="Q1320" s="17" t="str">
        <f aca="false">IF($C1320="","",MAX(1,N(商品マスタ!$K1319)))</f>
        <v/>
      </c>
      <c r="R1320" s="39" t="str">
        <f aca="false">IF($C1320="","",IF(N($P1320)/N($Q1320)&lt;=0,"",ROUNDUP(N($P1320)/N($Q1320),0)))</f>
        <v/>
      </c>
      <c r="S1320" s="14"/>
      <c r="T1320" s="40" t="str">
        <f aca="false">IF($C1320="","",N(商品マスタ!$M1319))</f>
        <v/>
      </c>
      <c r="U1320" s="40" t="str">
        <f aca="false">IF($S1320="","",N($S1320)*N($T1320))</f>
        <v/>
      </c>
      <c r="V1320" s="18"/>
    </row>
    <row r="1321" customFormat="false" ht="15" hidden="false" customHeight="false" outlineLevel="0" collapsed="false">
      <c r="B1321" s="12" t="n">
        <v>1315</v>
      </c>
      <c r="C1321" s="36" t="str">
        <f aca="false">IF(商品マスタ!$C1320="","",商品マスタ!$C1320)</f>
        <v/>
      </c>
      <c r="D1321" s="12" t="str">
        <f aca="false">IF($C1321="","",商品マスタ!$D1320)</f>
        <v/>
      </c>
      <c r="E1321" s="12" t="str">
        <f aca="false">IF($C1321="","",商品マスタ!$G1320)</f>
        <v/>
      </c>
      <c r="F1321" s="12" t="str">
        <f aca="false">IF($C1321="","",IF(商品マスタ!$P1320="","理論",商品マスタ!$P1320))</f>
        <v/>
      </c>
      <c r="G1321" s="17" t="str">
        <f aca="false">IF($C1321="","",N(商品マスタ!$H1320))</f>
        <v/>
      </c>
      <c r="H1321" s="14"/>
      <c r="I1321" s="17" t="str">
        <f aca="false">IF($C1321="","",N($H1321)*N(商品マスタ!$N1320))</f>
        <v/>
      </c>
      <c r="J1321" s="17" t="str">
        <f aca="false">IF($C1321="","",N($I1321)-N($G1321))</f>
        <v/>
      </c>
      <c r="K1321" s="37" t="str">
        <f aca="false">IF($C1321="","",N(商品マスタ!$I1320))</f>
        <v/>
      </c>
      <c r="L1321" s="17" t="str">
        <f aca="false">IF($C1321="","",MAX(1,N(商品マスタ!$J1320)))</f>
        <v/>
      </c>
      <c r="M1321" s="38" t="str">
        <f aca="false">IF($C1321="","",N(TOP!$C$16)*N($K1321))</f>
        <v/>
      </c>
      <c r="N1321" s="17" t="str">
        <f aca="false">IF($C1321="","",ROUNDUP(N($M1321)/N($L1321),0))</f>
        <v/>
      </c>
      <c r="O1321" s="17" t="str">
        <f aca="false">IF($C1321="","",N(商品マスタ!$R1320))</f>
        <v/>
      </c>
      <c r="P1321" s="17" t="str">
        <f aca="false">IF($C1321="","",IF($F1321="理論",(N($O1321)+N($N1321))-N($G1321),(N($O1321)+N($N1321))-N($I1321)))</f>
        <v/>
      </c>
      <c r="Q1321" s="17" t="str">
        <f aca="false">IF($C1321="","",MAX(1,N(商品マスタ!$K1320)))</f>
        <v/>
      </c>
      <c r="R1321" s="39" t="str">
        <f aca="false">IF($C1321="","",IF(N($P1321)/N($Q1321)&lt;=0,"",ROUNDUP(N($P1321)/N($Q1321),0)))</f>
        <v/>
      </c>
      <c r="S1321" s="14"/>
      <c r="T1321" s="40" t="str">
        <f aca="false">IF($C1321="","",N(商品マスタ!$M1320))</f>
        <v/>
      </c>
      <c r="U1321" s="40" t="str">
        <f aca="false">IF($S1321="","",N($S1321)*N($T1321))</f>
        <v/>
      </c>
      <c r="V1321" s="18"/>
    </row>
    <row r="1322" customFormat="false" ht="15" hidden="false" customHeight="false" outlineLevel="0" collapsed="false">
      <c r="B1322" s="12" t="n">
        <v>1316</v>
      </c>
      <c r="C1322" s="36" t="str">
        <f aca="false">IF(商品マスタ!$C1321="","",商品マスタ!$C1321)</f>
        <v/>
      </c>
      <c r="D1322" s="12" t="str">
        <f aca="false">IF($C1322="","",商品マスタ!$D1321)</f>
        <v/>
      </c>
      <c r="E1322" s="12" t="str">
        <f aca="false">IF($C1322="","",商品マスタ!$G1321)</f>
        <v/>
      </c>
      <c r="F1322" s="12" t="str">
        <f aca="false">IF($C1322="","",IF(商品マスタ!$P1321="","理論",商品マスタ!$P1321))</f>
        <v/>
      </c>
      <c r="G1322" s="17" t="str">
        <f aca="false">IF($C1322="","",N(商品マスタ!$H1321))</f>
        <v/>
      </c>
      <c r="H1322" s="14"/>
      <c r="I1322" s="17" t="str">
        <f aca="false">IF($C1322="","",N($H1322)*N(商品マスタ!$N1321))</f>
        <v/>
      </c>
      <c r="J1322" s="17" t="str">
        <f aca="false">IF($C1322="","",N($I1322)-N($G1322))</f>
        <v/>
      </c>
      <c r="K1322" s="37" t="str">
        <f aca="false">IF($C1322="","",N(商品マスタ!$I1321))</f>
        <v/>
      </c>
      <c r="L1322" s="17" t="str">
        <f aca="false">IF($C1322="","",MAX(1,N(商品マスタ!$J1321)))</f>
        <v/>
      </c>
      <c r="M1322" s="38" t="str">
        <f aca="false">IF($C1322="","",N(TOP!$C$16)*N($K1322))</f>
        <v/>
      </c>
      <c r="N1322" s="17" t="str">
        <f aca="false">IF($C1322="","",ROUNDUP(N($M1322)/N($L1322),0))</f>
        <v/>
      </c>
      <c r="O1322" s="17" t="str">
        <f aca="false">IF($C1322="","",N(商品マスタ!$R1321))</f>
        <v/>
      </c>
      <c r="P1322" s="17" t="str">
        <f aca="false">IF($C1322="","",IF($F1322="理論",(N($O1322)+N($N1322))-N($G1322),(N($O1322)+N($N1322))-N($I1322)))</f>
        <v/>
      </c>
      <c r="Q1322" s="17" t="str">
        <f aca="false">IF($C1322="","",MAX(1,N(商品マスタ!$K1321)))</f>
        <v/>
      </c>
      <c r="R1322" s="39" t="str">
        <f aca="false">IF($C1322="","",IF(N($P1322)/N($Q1322)&lt;=0,"",ROUNDUP(N($P1322)/N($Q1322),0)))</f>
        <v/>
      </c>
      <c r="S1322" s="14"/>
      <c r="T1322" s="40" t="str">
        <f aca="false">IF($C1322="","",N(商品マスタ!$M1321))</f>
        <v/>
      </c>
      <c r="U1322" s="40" t="str">
        <f aca="false">IF($S1322="","",N($S1322)*N($T1322))</f>
        <v/>
      </c>
      <c r="V1322" s="18"/>
    </row>
    <row r="1323" customFormat="false" ht="15" hidden="false" customHeight="false" outlineLevel="0" collapsed="false">
      <c r="B1323" s="12" t="n">
        <v>1317</v>
      </c>
      <c r="C1323" s="36" t="str">
        <f aca="false">IF(商品マスタ!$C1322="","",商品マスタ!$C1322)</f>
        <v/>
      </c>
      <c r="D1323" s="12" t="str">
        <f aca="false">IF($C1323="","",商品マスタ!$D1322)</f>
        <v/>
      </c>
      <c r="E1323" s="12" t="str">
        <f aca="false">IF($C1323="","",商品マスタ!$G1322)</f>
        <v/>
      </c>
      <c r="F1323" s="12" t="str">
        <f aca="false">IF($C1323="","",IF(商品マスタ!$P1322="","理論",商品マスタ!$P1322))</f>
        <v/>
      </c>
      <c r="G1323" s="17" t="str">
        <f aca="false">IF($C1323="","",N(商品マスタ!$H1322))</f>
        <v/>
      </c>
      <c r="H1323" s="14"/>
      <c r="I1323" s="17" t="str">
        <f aca="false">IF($C1323="","",N($H1323)*N(商品マスタ!$N1322))</f>
        <v/>
      </c>
      <c r="J1323" s="17" t="str">
        <f aca="false">IF($C1323="","",N($I1323)-N($G1323))</f>
        <v/>
      </c>
      <c r="K1323" s="37" t="str">
        <f aca="false">IF($C1323="","",N(商品マスタ!$I1322))</f>
        <v/>
      </c>
      <c r="L1323" s="17" t="str">
        <f aca="false">IF($C1323="","",MAX(1,N(商品マスタ!$J1322)))</f>
        <v/>
      </c>
      <c r="M1323" s="38" t="str">
        <f aca="false">IF($C1323="","",N(TOP!$C$16)*N($K1323))</f>
        <v/>
      </c>
      <c r="N1323" s="17" t="str">
        <f aca="false">IF($C1323="","",ROUNDUP(N($M1323)/N($L1323),0))</f>
        <v/>
      </c>
      <c r="O1323" s="17" t="str">
        <f aca="false">IF($C1323="","",N(商品マスタ!$R1322))</f>
        <v/>
      </c>
      <c r="P1323" s="17" t="str">
        <f aca="false">IF($C1323="","",IF($F1323="理論",(N($O1323)+N($N1323))-N($G1323),(N($O1323)+N($N1323))-N($I1323)))</f>
        <v/>
      </c>
      <c r="Q1323" s="17" t="str">
        <f aca="false">IF($C1323="","",MAX(1,N(商品マスタ!$K1322)))</f>
        <v/>
      </c>
      <c r="R1323" s="39" t="str">
        <f aca="false">IF($C1323="","",IF(N($P1323)/N($Q1323)&lt;=0,"",ROUNDUP(N($P1323)/N($Q1323),0)))</f>
        <v/>
      </c>
      <c r="S1323" s="14"/>
      <c r="T1323" s="40" t="str">
        <f aca="false">IF($C1323="","",N(商品マスタ!$M1322))</f>
        <v/>
      </c>
      <c r="U1323" s="40" t="str">
        <f aca="false">IF($S1323="","",N($S1323)*N($T1323))</f>
        <v/>
      </c>
      <c r="V1323" s="18"/>
    </row>
    <row r="1324" customFormat="false" ht="15" hidden="false" customHeight="false" outlineLevel="0" collapsed="false">
      <c r="B1324" s="12" t="n">
        <v>1318</v>
      </c>
      <c r="C1324" s="36" t="str">
        <f aca="false">IF(商品マスタ!$C1323="","",商品マスタ!$C1323)</f>
        <v/>
      </c>
      <c r="D1324" s="12" t="str">
        <f aca="false">IF($C1324="","",商品マスタ!$D1323)</f>
        <v/>
      </c>
      <c r="E1324" s="12" t="str">
        <f aca="false">IF($C1324="","",商品マスタ!$G1323)</f>
        <v/>
      </c>
      <c r="F1324" s="12" t="str">
        <f aca="false">IF($C1324="","",IF(商品マスタ!$P1323="","理論",商品マスタ!$P1323))</f>
        <v/>
      </c>
      <c r="G1324" s="17" t="str">
        <f aca="false">IF($C1324="","",N(商品マスタ!$H1323))</f>
        <v/>
      </c>
      <c r="H1324" s="14"/>
      <c r="I1324" s="17" t="str">
        <f aca="false">IF($C1324="","",N($H1324)*N(商品マスタ!$N1323))</f>
        <v/>
      </c>
      <c r="J1324" s="17" t="str">
        <f aca="false">IF($C1324="","",N($I1324)-N($G1324))</f>
        <v/>
      </c>
      <c r="K1324" s="37" t="str">
        <f aca="false">IF($C1324="","",N(商品マスタ!$I1323))</f>
        <v/>
      </c>
      <c r="L1324" s="17" t="str">
        <f aca="false">IF($C1324="","",MAX(1,N(商品マスタ!$J1323)))</f>
        <v/>
      </c>
      <c r="M1324" s="38" t="str">
        <f aca="false">IF($C1324="","",N(TOP!$C$16)*N($K1324))</f>
        <v/>
      </c>
      <c r="N1324" s="17" t="str">
        <f aca="false">IF($C1324="","",ROUNDUP(N($M1324)/N($L1324),0))</f>
        <v/>
      </c>
      <c r="O1324" s="17" t="str">
        <f aca="false">IF($C1324="","",N(商品マスタ!$R1323))</f>
        <v/>
      </c>
      <c r="P1324" s="17" t="str">
        <f aca="false">IF($C1324="","",IF($F1324="理論",(N($O1324)+N($N1324))-N($G1324),(N($O1324)+N($N1324))-N($I1324)))</f>
        <v/>
      </c>
      <c r="Q1324" s="17" t="str">
        <f aca="false">IF($C1324="","",MAX(1,N(商品マスタ!$K1323)))</f>
        <v/>
      </c>
      <c r="R1324" s="39" t="str">
        <f aca="false">IF($C1324="","",IF(N($P1324)/N($Q1324)&lt;=0,"",ROUNDUP(N($P1324)/N($Q1324),0)))</f>
        <v/>
      </c>
      <c r="S1324" s="14"/>
      <c r="T1324" s="40" t="str">
        <f aca="false">IF($C1324="","",N(商品マスタ!$M1323))</f>
        <v/>
      </c>
      <c r="U1324" s="40" t="str">
        <f aca="false">IF($S1324="","",N($S1324)*N($T1324))</f>
        <v/>
      </c>
      <c r="V1324" s="18"/>
    </row>
    <row r="1325" customFormat="false" ht="15" hidden="false" customHeight="false" outlineLevel="0" collapsed="false">
      <c r="B1325" s="12" t="n">
        <v>1319</v>
      </c>
      <c r="C1325" s="36" t="str">
        <f aca="false">IF(商品マスタ!$C1324="","",商品マスタ!$C1324)</f>
        <v/>
      </c>
      <c r="D1325" s="12" t="str">
        <f aca="false">IF($C1325="","",商品マスタ!$D1324)</f>
        <v/>
      </c>
      <c r="E1325" s="12" t="str">
        <f aca="false">IF($C1325="","",商品マスタ!$G1324)</f>
        <v/>
      </c>
      <c r="F1325" s="12" t="str">
        <f aca="false">IF($C1325="","",IF(商品マスタ!$P1324="","理論",商品マスタ!$P1324))</f>
        <v/>
      </c>
      <c r="G1325" s="17" t="str">
        <f aca="false">IF($C1325="","",N(商品マスタ!$H1324))</f>
        <v/>
      </c>
      <c r="H1325" s="14"/>
      <c r="I1325" s="17" t="str">
        <f aca="false">IF($C1325="","",N($H1325)*N(商品マスタ!$N1324))</f>
        <v/>
      </c>
      <c r="J1325" s="17" t="str">
        <f aca="false">IF($C1325="","",N($I1325)-N($G1325))</f>
        <v/>
      </c>
      <c r="K1325" s="37" t="str">
        <f aca="false">IF($C1325="","",N(商品マスタ!$I1324))</f>
        <v/>
      </c>
      <c r="L1325" s="17" t="str">
        <f aca="false">IF($C1325="","",MAX(1,N(商品マスタ!$J1324)))</f>
        <v/>
      </c>
      <c r="M1325" s="38" t="str">
        <f aca="false">IF($C1325="","",N(TOP!$C$16)*N($K1325))</f>
        <v/>
      </c>
      <c r="N1325" s="17" t="str">
        <f aca="false">IF($C1325="","",ROUNDUP(N($M1325)/N($L1325),0))</f>
        <v/>
      </c>
      <c r="O1325" s="17" t="str">
        <f aca="false">IF($C1325="","",N(商品マスタ!$R1324))</f>
        <v/>
      </c>
      <c r="P1325" s="17" t="str">
        <f aca="false">IF($C1325="","",IF($F1325="理論",(N($O1325)+N($N1325))-N($G1325),(N($O1325)+N($N1325))-N($I1325)))</f>
        <v/>
      </c>
      <c r="Q1325" s="17" t="str">
        <f aca="false">IF($C1325="","",MAX(1,N(商品マスタ!$K1324)))</f>
        <v/>
      </c>
      <c r="R1325" s="39" t="str">
        <f aca="false">IF($C1325="","",IF(N($P1325)/N($Q1325)&lt;=0,"",ROUNDUP(N($P1325)/N($Q1325),0)))</f>
        <v/>
      </c>
      <c r="S1325" s="14"/>
      <c r="T1325" s="40" t="str">
        <f aca="false">IF($C1325="","",N(商品マスタ!$M1324))</f>
        <v/>
      </c>
      <c r="U1325" s="40" t="str">
        <f aca="false">IF($S1325="","",N($S1325)*N($T1325))</f>
        <v/>
      </c>
      <c r="V1325" s="18"/>
    </row>
    <row r="1326" customFormat="false" ht="15" hidden="false" customHeight="false" outlineLevel="0" collapsed="false">
      <c r="B1326" s="12" t="n">
        <v>1320</v>
      </c>
      <c r="C1326" s="36" t="str">
        <f aca="false">IF(商品マスタ!$C1325="","",商品マスタ!$C1325)</f>
        <v/>
      </c>
      <c r="D1326" s="12" t="str">
        <f aca="false">IF($C1326="","",商品マスタ!$D1325)</f>
        <v/>
      </c>
      <c r="E1326" s="12" t="str">
        <f aca="false">IF($C1326="","",商品マスタ!$G1325)</f>
        <v/>
      </c>
      <c r="F1326" s="12" t="str">
        <f aca="false">IF($C1326="","",IF(商品マスタ!$P1325="","理論",商品マスタ!$P1325))</f>
        <v/>
      </c>
      <c r="G1326" s="17" t="str">
        <f aca="false">IF($C1326="","",N(商品マスタ!$H1325))</f>
        <v/>
      </c>
      <c r="H1326" s="14"/>
      <c r="I1326" s="17" t="str">
        <f aca="false">IF($C1326="","",N($H1326)*N(商品マスタ!$N1325))</f>
        <v/>
      </c>
      <c r="J1326" s="17" t="str">
        <f aca="false">IF($C1326="","",N($I1326)-N($G1326))</f>
        <v/>
      </c>
      <c r="K1326" s="37" t="str">
        <f aca="false">IF($C1326="","",N(商品マスタ!$I1325))</f>
        <v/>
      </c>
      <c r="L1326" s="17" t="str">
        <f aca="false">IF($C1326="","",MAX(1,N(商品マスタ!$J1325)))</f>
        <v/>
      </c>
      <c r="M1326" s="38" t="str">
        <f aca="false">IF($C1326="","",N(TOP!$C$16)*N($K1326))</f>
        <v/>
      </c>
      <c r="N1326" s="17" t="str">
        <f aca="false">IF($C1326="","",ROUNDUP(N($M1326)/N($L1326),0))</f>
        <v/>
      </c>
      <c r="O1326" s="17" t="str">
        <f aca="false">IF($C1326="","",N(商品マスタ!$R1325))</f>
        <v/>
      </c>
      <c r="P1326" s="17" t="str">
        <f aca="false">IF($C1326="","",IF($F1326="理論",(N($O1326)+N($N1326))-N($G1326),(N($O1326)+N($N1326))-N($I1326)))</f>
        <v/>
      </c>
      <c r="Q1326" s="17" t="str">
        <f aca="false">IF($C1326="","",MAX(1,N(商品マスタ!$K1325)))</f>
        <v/>
      </c>
      <c r="R1326" s="39" t="str">
        <f aca="false">IF($C1326="","",IF(N($P1326)/N($Q1326)&lt;=0,"",ROUNDUP(N($P1326)/N($Q1326),0)))</f>
        <v/>
      </c>
      <c r="S1326" s="14"/>
      <c r="T1326" s="40" t="str">
        <f aca="false">IF($C1326="","",N(商品マスタ!$M1325))</f>
        <v/>
      </c>
      <c r="U1326" s="40" t="str">
        <f aca="false">IF($S1326="","",N($S1326)*N($T1326))</f>
        <v/>
      </c>
      <c r="V1326" s="18"/>
    </row>
    <row r="1327" customFormat="false" ht="15" hidden="false" customHeight="false" outlineLevel="0" collapsed="false">
      <c r="B1327" s="12" t="n">
        <v>1321</v>
      </c>
      <c r="C1327" s="36" t="str">
        <f aca="false">IF(商品マスタ!$C1326="","",商品マスタ!$C1326)</f>
        <v/>
      </c>
      <c r="D1327" s="12" t="str">
        <f aca="false">IF($C1327="","",商品マスタ!$D1326)</f>
        <v/>
      </c>
      <c r="E1327" s="12" t="str">
        <f aca="false">IF($C1327="","",商品マスタ!$G1326)</f>
        <v/>
      </c>
      <c r="F1327" s="12" t="str">
        <f aca="false">IF($C1327="","",IF(商品マスタ!$P1326="","理論",商品マスタ!$P1326))</f>
        <v/>
      </c>
      <c r="G1327" s="17" t="str">
        <f aca="false">IF($C1327="","",N(商品マスタ!$H1326))</f>
        <v/>
      </c>
      <c r="H1327" s="14"/>
      <c r="I1327" s="17" t="str">
        <f aca="false">IF($C1327="","",N($H1327)*N(商品マスタ!$N1326))</f>
        <v/>
      </c>
      <c r="J1327" s="17" t="str">
        <f aca="false">IF($C1327="","",N($I1327)-N($G1327))</f>
        <v/>
      </c>
      <c r="K1327" s="37" t="str">
        <f aca="false">IF($C1327="","",N(商品マスタ!$I1326))</f>
        <v/>
      </c>
      <c r="L1327" s="17" t="str">
        <f aca="false">IF($C1327="","",MAX(1,N(商品マスタ!$J1326)))</f>
        <v/>
      </c>
      <c r="M1327" s="38" t="str">
        <f aca="false">IF($C1327="","",N(TOP!$C$16)*N($K1327))</f>
        <v/>
      </c>
      <c r="N1327" s="17" t="str">
        <f aca="false">IF($C1327="","",ROUNDUP(N($M1327)/N($L1327),0))</f>
        <v/>
      </c>
      <c r="O1327" s="17" t="str">
        <f aca="false">IF($C1327="","",N(商品マスタ!$R1326))</f>
        <v/>
      </c>
      <c r="P1327" s="17" t="str">
        <f aca="false">IF($C1327="","",IF($F1327="理論",(N($O1327)+N($N1327))-N($G1327),(N($O1327)+N($N1327))-N($I1327)))</f>
        <v/>
      </c>
      <c r="Q1327" s="17" t="str">
        <f aca="false">IF($C1327="","",MAX(1,N(商品マスタ!$K1326)))</f>
        <v/>
      </c>
      <c r="R1327" s="39" t="str">
        <f aca="false">IF($C1327="","",IF(N($P1327)/N($Q1327)&lt;=0,"",ROUNDUP(N($P1327)/N($Q1327),0)))</f>
        <v/>
      </c>
      <c r="S1327" s="14"/>
      <c r="T1327" s="40" t="str">
        <f aca="false">IF($C1327="","",N(商品マスタ!$M1326))</f>
        <v/>
      </c>
      <c r="U1327" s="40" t="str">
        <f aca="false">IF($S1327="","",N($S1327)*N($T1327))</f>
        <v/>
      </c>
      <c r="V1327" s="18"/>
    </row>
    <row r="1328" customFormat="false" ht="15" hidden="false" customHeight="false" outlineLevel="0" collapsed="false">
      <c r="B1328" s="12" t="n">
        <v>1322</v>
      </c>
      <c r="C1328" s="36" t="str">
        <f aca="false">IF(商品マスタ!$C1327="","",商品マスタ!$C1327)</f>
        <v/>
      </c>
      <c r="D1328" s="12" t="str">
        <f aca="false">IF($C1328="","",商品マスタ!$D1327)</f>
        <v/>
      </c>
      <c r="E1328" s="12" t="str">
        <f aca="false">IF($C1328="","",商品マスタ!$G1327)</f>
        <v/>
      </c>
      <c r="F1328" s="12" t="str">
        <f aca="false">IF($C1328="","",IF(商品マスタ!$P1327="","理論",商品マスタ!$P1327))</f>
        <v/>
      </c>
      <c r="G1328" s="17" t="str">
        <f aca="false">IF($C1328="","",N(商品マスタ!$H1327))</f>
        <v/>
      </c>
      <c r="H1328" s="14"/>
      <c r="I1328" s="17" t="str">
        <f aca="false">IF($C1328="","",N($H1328)*N(商品マスタ!$N1327))</f>
        <v/>
      </c>
      <c r="J1328" s="17" t="str">
        <f aca="false">IF($C1328="","",N($I1328)-N($G1328))</f>
        <v/>
      </c>
      <c r="K1328" s="37" t="str">
        <f aca="false">IF($C1328="","",N(商品マスタ!$I1327))</f>
        <v/>
      </c>
      <c r="L1328" s="17" t="str">
        <f aca="false">IF($C1328="","",MAX(1,N(商品マスタ!$J1327)))</f>
        <v/>
      </c>
      <c r="M1328" s="38" t="str">
        <f aca="false">IF($C1328="","",N(TOP!$C$16)*N($K1328))</f>
        <v/>
      </c>
      <c r="N1328" s="17" t="str">
        <f aca="false">IF($C1328="","",ROUNDUP(N($M1328)/N($L1328),0))</f>
        <v/>
      </c>
      <c r="O1328" s="17" t="str">
        <f aca="false">IF($C1328="","",N(商品マスタ!$R1327))</f>
        <v/>
      </c>
      <c r="P1328" s="17" t="str">
        <f aca="false">IF($C1328="","",IF($F1328="理論",(N($O1328)+N($N1328))-N($G1328),(N($O1328)+N($N1328))-N($I1328)))</f>
        <v/>
      </c>
      <c r="Q1328" s="17" t="str">
        <f aca="false">IF($C1328="","",MAX(1,N(商品マスタ!$K1327)))</f>
        <v/>
      </c>
      <c r="R1328" s="39" t="str">
        <f aca="false">IF($C1328="","",IF(N($P1328)/N($Q1328)&lt;=0,"",ROUNDUP(N($P1328)/N($Q1328),0)))</f>
        <v/>
      </c>
      <c r="S1328" s="14"/>
      <c r="T1328" s="40" t="str">
        <f aca="false">IF($C1328="","",N(商品マスタ!$M1327))</f>
        <v/>
      </c>
      <c r="U1328" s="40" t="str">
        <f aca="false">IF($S1328="","",N($S1328)*N($T1328))</f>
        <v/>
      </c>
      <c r="V1328" s="18"/>
    </row>
    <row r="1329" customFormat="false" ht="15" hidden="false" customHeight="false" outlineLevel="0" collapsed="false">
      <c r="B1329" s="12" t="n">
        <v>1323</v>
      </c>
      <c r="C1329" s="36" t="str">
        <f aca="false">IF(商品マスタ!$C1328="","",商品マスタ!$C1328)</f>
        <v/>
      </c>
      <c r="D1329" s="12" t="str">
        <f aca="false">IF($C1329="","",商品マスタ!$D1328)</f>
        <v/>
      </c>
      <c r="E1329" s="12" t="str">
        <f aca="false">IF($C1329="","",商品マスタ!$G1328)</f>
        <v/>
      </c>
      <c r="F1329" s="12" t="str">
        <f aca="false">IF($C1329="","",IF(商品マスタ!$P1328="","理論",商品マスタ!$P1328))</f>
        <v/>
      </c>
      <c r="G1329" s="17" t="str">
        <f aca="false">IF($C1329="","",N(商品マスタ!$H1328))</f>
        <v/>
      </c>
      <c r="H1329" s="14"/>
      <c r="I1329" s="17" t="str">
        <f aca="false">IF($C1329="","",N($H1329)*N(商品マスタ!$N1328))</f>
        <v/>
      </c>
      <c r="J1329" s="17" t="str">
        <f aca="false">IF($C1329="","",N($I1329)-N($G1329))</f>
        <v/>
      </c>
      <c r="K1329" s="37" t="str">
        <f aca="false">IF($C1329="","",N(商品マスタ!$I1328))</f>
        <v/>
      </c>
      <c r="L1329" s="17" t="str">
        <f aca="false">IF($C1329="","",MAX(1,N(商品マスタ!$J1328)))</f>
        <v/>
      </c>
      <c r="M1329" s="38" t="str">
        <f aca="false">IF($C1329="","",N(TOP!$C$16)*N($K1329))</f>
        <v/>
      </c>
      <c r="N1329" s="17" t="str">
        <f aca="false">IF($C1329="","",ROUNDUP(N($M1329)/N($L1329),0))</f>
        <v/>
      </c>
      <c r="O1329" s="17" t="str">
        <f aca="false">IF($C1329="","",N(商品マスタ!$R1328))</f>
        <v/>
      </c>
      <c r="P1329" s="17" t="str">
        <f aca="false">IF($C1329="","",IF($F1329="理論",(N($O1329)+N($N1329))-N($G1329),(N($O1329)+N($N1329))-N($I1329)))</f>
        <v/>
      </c>
      <c r="Q1329" s="17" t="str">
        <f aca="false">IF($C1329="","",MAX(1,N(商品マスタ!$K1328)))</f>
        <v/>
      </c>
      <c r="R1329" s="39" t="str">
        <f aca="false">IF($C1329="","",IF(N($P1329)/N($Q1329)&lt;=0,"",ROUNDUP(N($P1329)/N($Q1329),0)))</f>
        <v/>
      </c>
      <c r="S1329" s="14"/>
      <c r="T1329" s="40" t="str">
        <f aca="false">IF($C1329="","",N(商品マスタ!$M1328))</f>
        <v/>
      </c>
      <c r="U1329" s="40" t="str">
        <f aca="false">IF($S1329="","",N($S1329)*N($T1329))</f>
        <v/>
      </c>
      <c r="V1329" s="18"/>
    </row>
    <row r="1330" customFormat="false" ht="15" hidden="false" customHeight="false" outlineLevel="0" collapsed="false">
      <c r="B1330" s="12" t="n">
        <v>1324</v>
      </c>
      <c r="C1330" s="36" t="str">
        <f aca="false">IF(商品マスタ!$C1329="","",商品マスタ!$C1329)</f>
        <v/>
      </c>
      <c r="D1330" s="12" t="str">
        <f aca="false">IF($C1330="","",商品マスタ!$D1329)</f>
        <v/>
      </c>
      <c r="E1330" s="12" t="str">
        <f aca="false">IF($C1330="","",商品マスタ!$G1329)</f>
        <v/>
      </c>
      <c r="F1330" s="12" t="str">
        <f aca="false">IF($C1330="","",IF(商品マスタ!$P1329="","理論",商品マスタ!$P1329))</f>
        <v/>
      </c>
      <c r="G1330" s="17" t="str">
        <f aca="false">IF($C1330="","",N(商品マスタ!$H1329))</f>
        <v/>
      </c>
      <c r="H1330" s="14"/>
      <c r="I1330" s="17" t="str">
        <f aca="false">IF($C1330="","",N($H1330)*N(商品マスタ!$N1329))</f>
        <v/>
      </c>
      <c r="J1330" s="17" t="str">
        <f aca="false">IF($C1330="","",N($I1330)-N($G1330))</f>
        <v/>
      </c>
      <c r="K1330" s="37" t="str">
        <f aca="false">IF($C1330="","",N(商品マスタ!$I1329))</f>
        <v/>
      </c>
      <c r="L1330" s="17" t="str">
        <f aca="false">IF($C1330="","",MAX(1,N(商品マスタ!$J1329)))</f>
        <v/>
      </c>
      <c r="M1330" s="38" t="str">
        <f aca="false">IF($C1330="","",N(TOP!$C$16)*N($K1330))</f>
        <v/>
      </c>
      <c r="N1330" s="17" t="str">
        <f aca="false">IF($C1330="","",ROUNDUP(N($M1330)/N($L1330),0))</f>
        <v/>
      </c>
      <c r="O1330" s="17" t="str">
        <f aca="false">IF($C1330="","",N(商品マスタ!$R1329))</f>
        <v/>
      </c>
      <c r="P1330" s="17" t="str">
        <f aca="false">IF($C1330="","",IF($F1330="理論",(N($O1330)+N($N1330))-N($G1330),(N($O1330)+N($N1330))-N($I1330)))</f>
        <v/>
      </c>
      <c r="Q1330" s="17" t="str">
        <f aca="false">IF($C1330="","",MAX(1,N(商品マスタ!$K1329)))</f>
        <v/>
      </c>
      <c r="R1330" s="39" t="str">
        <f aca="false">IF($C1330="","",IF(N($P1330)/N($Q1330)&lt;=0,"",ROUNDUP(N($P1330)/N($Q1330),0)))</f>
        <v/>
      </c>
      <c r="S1330" s="14"/>
      <c r="T1330" s="40" t="str">
        <f aca="false">IF($C1330="","",N(商品マスタ!$M1329))</f>
        <v/>
      </c>
      <c r="U1330" s="40" t="str">
        <f aca="false">IF($S1330="","",N($S1330)*N($T1330))</f>
        <v/>
      </c>
      <c r="V1330" s="18"/>
    </row>
    <row r="1331" customFormat="false" ht="15" hidden="false" customHeight="false" outlineLevel="0" collapsed="false">
      <c r="B1331" s="12" t="n">
        <v>1325</v>
      </c>
      <c r="C1331" s="36" t="str">
        <f aca="false">IF(商品マスタ!$C1330="","",商品マスタ!$C1330)</f>
        <v/>
      </c>
      <c r="D1331" s="12" t="str">
        <f aca="false">IF($C1331="","",商品マスタ!$D1330)</f>
        <v/>
      </c>
      <c r="E1331" s="12" t="str">
        <f aca="false">IF($C1331="","",商品マスタ!$G1330)</f>
        <v/>
      </c>
      <c r="F1331" s="12" t="str">
        <f aca="false">IF($C1331="","",IF(商品マスタ!$P1330="","理論",商品マスタ!$P1330))</f>
        <v/>
      </c>
      <c r="G1331" s="17" t="str">
        <f aca="false">IF($C1331="","",N(商品マスタ!$H1330))</f>
        <v/>
      </c>
      <c r="H1331" s="14"/>
      <c r="I1331" s="17" t="str">
        <f aca="false">IF($C1331="","",N($H1331)*N(商品マスタ!$N1330))</f>
        <v/>
      </c>
      <c r="J1331" s="17" t="str">
        <f aca="false">IF($C1331="","",N($I1331)-N($G1331))</f>
        <v/>
      </c>
      <c r="K1331" s="37" t="str">
        <f aca="false">IF($C1331="","",N(商品マスタ!$I1330))</f>
        <v/>
      </c>
      <c r="L1331" s="17" t="str">
        <f aca="false">IF($C1331="","",MAX(1,N(商品マスタ!$J1330)))</f>
        <v/>
      </c>
      <c r="M1331" s="38" t="str">
        <f aca="false">IF($C1331="","",N(TOP!$C$16)*N($K1331))</f>
        <v/>
      </c>
      <c r="N1331" s="17" t="str">
        <f aca="false">IF($C1331="","",ROUNDUP(N($M1331)/N($L1331),0))</f>
        <v/>
      </c>
      <c r="O1331" s="17" t="str">
        <f aca="false">IF($C1331="","",N(商品マスタ!$R1330))</f>
        <v/>
      </c>
      <c r="P1331" s="17" t="str">
        <f aca="false">IF($C1331="","",IF($F1331="理論",(N($O1331)+N($N1331))-N($G1331),(N($O1331)+N($N1331))-N($I1331)))</f>
        <v/>
      </c>
      <c r="Q1331" s="17" t="str">
        <f aca="false">IF($C1331="","",MAX(1,N(商品マスタ!$K1330)))</f>
        <v/>
      </c>
      <c r="R1331" s="39" t="str">
        <f aca="false">IF($C1331="","",IF(N($P1331)/N($Q1331)&lt;=0,"",ROUNDUP(N($P1331)/N($Q1331),0)))</f>
        <v/>
      </c>
      <c r="S1331" s="14"/>
      <c r="T1331" s="40" t="str">
        <f aca="false">IF($C1331="","",N(商品マスタ!$M1330))</f>
        <v/>
      </c>
      <c r="U1331" s="40" t="str">
        <f aca="false">IF($S1331="","",N($S1331)*N($T1331))</f>
        <v/>
      </c>
      <c r="V1331" s="18"/>
    </row>
    <row r="1332" customFormat="false" ht="15" hidden="false" customHeight="false" outlineLevel="0" collapsed="false">
      <c r="B1332" s="12" t="n">
        <v>1326</v>
      </c>
      <c r="C1332" s="36" t="str">
        <f aca="false">IF(商品マスタ!$C1331="","",商品マスタ!$C1331)</f>
        <v/>
      </c>
      <c r="D1332" s="12" t="str">
        <f aca="false">IF($C1332="","",商品マスタ!$D1331)</f>
        <v/>
      </c>
      <c r="E1332" s="12" t="str">
        <f aca="false">IF($C1332="","",商品マスタ!$G1331)</f>
        <v/>
      </c>
      <c r="F1332" s="12" t="str">
        <f aca="false">IF($C1332="","",IF(商品マスタ!$P1331="","理論",商品マスタ!$P1331))</f>
        <v/>
      </c>
      <c r="G1332" s="17" t="str">
        <f aca="false">IF($C1332="","",N(商品マスタ!$H1331))</f>
        <v/>
      </c>
      <c r="H1332" s="14"/>
      <c r="I1332" s="17" t="str">
        <f aca="false">IF($C1332="","",N($H1332)*N(商品マスタ!$N1331))</f>
        <v/>
      </c>
      <c r="J1332" s="17" t="str">
        <f aca="false">IF($C1332="","",N($I1332)-N($G1332))</f>
        <v/>
      </c>
      <c r="K1332" s="37" t="str">
        <f aca="false">IF($C1332="","",N(商品マスタ!$I1331))</f>
        <v/>
      </c>
      <c r="L1332" s="17" t="str">
        <f aca="false">IF($C1332="","",MAX(1,N(商品マスタ!$J1331)))</f>
        <v/>
      </c>
      <c r="M1332" s="38" t="str">
        <f aca="false">IF($C1332="","",N(TOP!$C$16)*N($K1332))</f>
        <v/>
      </c>
      <c r="N1332" s="17" t="str">
        <f aca="false">IF($C1332="","",ROUNDUP(N($M1332)/N($L1332),0))</f>
        <v/>
      </c>
      <c r="O1332" s="17" t="str">
        <f aca="false">IF($C1332="","",N(商品マスタ!$R1331))</f>
        <v/>
      </c>
      <c r="P1332" s="17" t="str">
        <f aca="false">IF($C1332="","",IF($F1332="理論",(N($O1332)+N($N1332))-N($G1332),(N($O1332)+N($N1332))-N($I1332)))</f>
        <v/>
      </c>
      <c r="Q1332" s="17" t="str">
        <f aca="false">IF($C1332="","",MAX(1,N(商品マスタ!$K1331)))</f>
        <v/>
      </c>
      <c r="R1332" s="39" t="str">
        <f aca="false">IF($C1332="","",IF(N($P1332)/N($Q1332)&lt;=0,"",ROUNDUP(N($P1332)/N($Q1332),0)))</f>
        <v/>
      </c>
      <c r="S1332" s="14"/>
      <c r="T1332" s="40" t="str">
        <f aca="false">IF($C1332="","",N(商品マスタ!$M1331))</f>
        <v/>
      </c>
      <c r="U1332" s="40" t="str">
        <f aca="false">IF($S1332="","",N($S1332)*N($T1332))</f>
        <v/>
      </c>
      <c r="V1332" s="18"/>
    </row>
    <row r="1333" customFormat="false" ht="15" hidden="false" customHeight="false" outlineLevel="0" collapsed="false">
      <c r="B1333" s="12" t="n">
        <v>1327</v>
      </c>
      <c r="C1333" s="36" t="str">
        <f aca="false">IF(商品マスタ!$C1332="","",商品マスタ!$C1332)</f>
        <v/>
      </c>
      <c r="D1333" s="12" t="str">
        <f aca="false">IF($C1333="","",商品マスタ!$D1332)</f>
        <v/>
      </c>
      <c r="E1333" s="12" t="str">
        <f aca="false">IF($C1333="","",商品マスタ!$G1332)</f>
        <v/>
      </c>
      <c r="F1333" s="12" t="str">
        <f aca="false">IF($C1333="","",IF(商品マスタ!$P1332="","理論",商品マスタ!$P1332))</f>
        <v/>
      </c>
      <c r="G1333" s="17" t="str">
        <f aca="false">IF($C1333="","",N(商品マスタ!$H1332))</f>
        <v/>
      </c>
      <c r="H1333" s="14"/>
      <c r="I1333" s="17" t="str">
        <f aca="false">IF($C1333="","",N($H1333)*N(商品マスタ!$N1332))</f>
        <v/>
      </c>
      <c r="J1333" s="17" t="str">
        <f aca="false">IF($C1333="","",N($I1333)-N($G1333))</f>
        <v/>
      </c>
      <c r="K1333" s="37" t="str">
        <f aca="false">IF($C1333="","",N(商品マスタ!$I1332))</f>
        <v/>
      </c>
      <c r="L1333" s="17" t="str">
        <f aca="false">IF($C1333="","",MAX(1,N(商品マスタ!$J1332)))</f>
        <v/>
      </c>
      <c r="M1333" s="38" t="str">
        <f aca="false">IF($C1333="","",N(TOP!$C$16)*N($K1333))</f>
        <v/>
      </c>
      <c r="N1333" s="17" t="str">
        <f aca="false">IF($C1333="","",ROUNDUP(N($M1333)/N($L1333),0))</f>
        <v/>
      </c>
      <c r="O1333" s="17" t="str">
        <f aca="false">IF($C1333="","",N(商品マスタ!$R1332))</f>
        <v/>
      </c>
      <c r="P1333" s="17" t="str">
        <f aca="false">IF($C1333="","",IF($F1333="理論",(N($O1333)+N($N1333))-N($G1333),(N($O1333)+N($N1333))-N($I1333)))</f>
        <v/>
      </c>
      <c r="Q1333" s="17" t="str">
        <f aca="false">IF($C1333="","",MAX(1,N(商品マスタ!$K1332)))</f>
        <v/>
      </c>
      <c r="R1333" s="39" t="str">
        <f aca="false">IF($C1333="","",IF(N($P1333)/N($Q1333)&lt;=0,"",ROUNDUP(N($P1333)/N($Q1333),0)))</f>
        <v/>
      </c>
      <c r="S1333" s="14"/>
      <c r="T1333" s="40" t="str">
        <f aca="false">IF($C1333="","",N(商品マスタ!$M1332))</f>
        <v/>
      </c>
      <c r="U1333" s="40" t="str">
        <f aca="false">IF($S1333="","",N($S1333)*N($T1333))</f>
        <v/>
      </c>
      <c r="V1333" s="18"/>
    </row>
    <row r="1334" customFormat="false" ht="15" hidden="false" customHeight="false" outlineLevel="0" collapsed="false">
      <c r="B1334" s="12" t="n">
        <v>1328</v>
      </c>
      <c r="C1334" s="36" t="str">
        <f aca="false">IF(商品マスタ!$C1333="","",商品マスタ!$C1333)</f>
        <v/>
      </c>
      <c r="D1334" s="12" t="str">
        <f aca="false">IF($C1334="","",商品マスタ!$D1333)</f>
        <v/>
      </c>
      <c r="E1334" s="12" t="str">
        <f aca="false">IF($C1334="","",商品マスタ!$G1333)</f>
        <v/>
      </c>
      <c r="F1334" s="12" t="str">
        <f aca="false">IF($C1334="","",IF(商品マスタ!$P1333="","理論",商品マスタ!$P1333))</f>
        <v/>
      </c>
      <c r="G1334" s="17" t="str">
        <f aca="false">IF($C1334="","",N(商品マスタ!$H1333))</f>
        <v/>
      </c>
      <c r="H1334" s="14"/>
      <c r="I1334" s="17" t="str">
        <f aca="false">IF($C1334="","",N($H1334)*N(商品マスタ!$N1333))</f>
        <v/>
      </c>
      <c r="J1334" s="17" t="str">
        <f aca="false">IF($C1334="","",N($I1334)-N($G1334))</f>
        <v/>
      </c>
      <c r="K1334" s="37" t="str">
        <f aca="false">IF($C1334="","",N(商品マスタ!$I1333))</f>
        <v/>
      </c>
      <c r="L1334" s="17" t="str">
        <f aca="false">IF($C1334="","",MAX(1,N(商品マスタ!$J1333)))</f>
        <v/>
      </c>
      <c r="M1334" s="38" t="str">
        <f aca="false">IF($C1334="","",N(TOP!$C$16)*N($K1334))</f>
        <v/>
      </c>
      <c r="N1334" s="17" t="str">
        <f aca="false">IF($C1334="","",ROUNDUP(N($M1334)/N($L1334),0))</f>
        <v/>
      </c>
      <c r="O1334" s="17" t="str">
        <f aca="false">IF($C1334="","",N(商品マスタ!$R1333))</f>
        <v/>
      </c>
      <c r="P1334" s="17" t="str">
        <f aca="false">IF($C1334="","",IF($F1334="理論",(N($O1334)+N($N1334))-N($G1334),(N($O1334)+N($N1334))-N($I1334)))</f>
        <v/>
      </c>
      <c r="Q1334" s="17" t="str">
        <f aca="false">IF($C1334="","",MAX(1,N(商品マスタ!$K1333)))</f>
        <v/>
      </c>
      <c r="R1334" s="39" t="str">
        <f aca="false">IF($C1334="","",IF(N($P1334)/N($Q1334)&lt;=0,"",ROUNDUP(N($P1334)/N($Q1334),0)))</f>
        <v/>
      </c>
      <c r="S1334" s="14"/>
      <c r="T1334" s="40" t="str">
        <f aca="false">IF($C1334="","",N(商品マスタ!$M1333))</f>
        <v/>
      </c>
      <c r="U1334" s="40" t="str">
        <f aca="false">IF($S1334="","",N($S1334)*N($T1334))</f>
        <v/>
      </c>
      <c r="V1334" s="18"/>
    </row>
    <row r="1335" customFormat="false" ht="15" hidden="false" customHeight="false" outlineLevel="0" collapsed="false">
      <c r="B1335" s="12" t="n">
        <v>1329</v>
      </c>
      <c r="C1335" s="36" t="str">
        <f aca="false">IF(商品マスタ!$C1334="","",商品マスタ!$C1334)</f>
        <v/>
      </c>
      <c r="D1335" s="12" t="str">
        <f aca="false">IF($C1335="","",商品マスタ!$D1334)</f>
        <v/>
      </c>
      <c r="E1335" s="12" t="str">
        <f aca="false">IF($C1335="","",商品マスタ!$G1334)</f>
        <v/>
      </c>
      <c r="F1335" s="12" t="str">
        <f aca="false">IF($C1335="","",IF(商品マスタ!$P1334="","理論",商品マスタ!$P1334))</f>
        <v/>
      </c>
      <c r="G1335" s="17" t="str">
        <f aca="false">IF($C1335="","",N(商品マスタ!$H1334))</f>
        <v/>
      </c>
      <c r="H1335" s="14"/>
      <c r="I1335" s="17" t="str">
        <f aca="false">IF($C1335="","",N($H1335)*N(商品マスタ!$N1334))</f>
        <v/>
      </c>
      <c r="J1335" s="17" t="str">
        <f aca="false">IF($C1335="","",N($I1335)-N($G1335))</f>
        <v/>
      </c>
      <c r="K1335" s="37" t="str">
        <f aca="false">IF($C1335="","",N(商品マスタ!$I1334))</f>
        <v/>
      </c>
      <c r="L1335" s="17" t="str">
        <f aca="false">IF($C1335="","",MAX(1,N(商品マスタ!$J1334)))</f>
        <v/>
      </c>
      <c r="M1335" s="38" t="str">
        <f aca="false">IF($C1335="","",N(TOP!$C$16)*N($K1335))</f>
        <v/>
      </c>
      <c r="N1335" s="17" t="str">
        <f aca="false">IF($C1335="","",ROUNDUP(N($M1335)/N($L1335),0))</f>
        <v/>
      </c>
      <c r="O1335" s="17" t="str">
        <f aca="false">IF($C1335="","",N(商品マスタ!$R1334))</f>
        <v/>
      </c>
      <c r="P1335" s="17" t="str">
        <f aca="false">IF($C1335="","",IF($F1335="理論",(N($O1335)+N($N1335))-N($G1335),(N($O1335)+N($N1335))-N($I1335)))</f>
        <v/>
      </c>
      <c r="Q1335" s="17" t="str">
        <f aca="false">IF($C1335="","",MAX(1,N(商品マスタ!$K1334)))</f>
        <v/>
      </c>
      <c r="R1335" s="39" t="str">
        <f aca="false">IF($C1335="","",IF(N($P1335)/N($Q1335)&lt;=0,"",ROUNDUP(N($P1335)/N($Q1335),0)))</f>
        <v/>
      </c>
      <c r="S1335" s="14"/>
      <c r="T1335" s="40" t="str">
        <f aca="false">IF($C1335="","",N(商品マスタ!$M1334))</f>
        <v/>
      </c>
      <c r="U1335" s="40" t="str">
        <f aca="false">IF($S1335="","",N($S1335)*N($T1335))</f>
        <v/>
      </c>
      <c r="V1335" s="18"/>
    </row>
    <row r="1336" customFormat="false" ht="15" hidden="false" customHeight="false" outlineLevel="0" collapsed="false">
      <c r="B1336" s="12" t="n">
        <v>1330</v>
      </c>
      <c r="C1336" s="36" t="str">
        <f aca="false">IF(商品マスタ!$C1335="","",商品マスタ!$C1335)</f>
        <v/>
      </c>
      <c r="D1336" s="12" t="str">
        <f aca="false">IF($C1336="","",商品マスタ!$D1335)</f>
        <v/>
      </c>
      <c r="E1336" s="12" t="str">
        <f aca="false">IF($C1336="","",商品マスタ!$G1335)</f>
        <v/>
      </c>
      <c r="F1336" s="12" t="str">
        <f aca="false">IF($C1336="","",IF(商品マスタ!$P1335="","理論",商品マスタ!$P1335))</f>
        <v/>
      </c>
      <c r="G1336" s="17" t="str">
        <f aca="false">IF($C1336="","",N(商品マスタ!$H1335))</f>
        <v/>
      </c>
      <c r="H1336" s="14"/>
      <c r="I1336" s="17" t="str">
        <f aca="false">IF($C1336="","",N($H1336)*N(商品マスタ!$N1335))</f>
        <v/>
      </c>
      <c r="J1336" s="17" t="str">
        <f aca="false">IF($C1336="","",N($I1336)-N($G1336))</f>
        <v/>
      </c>
      <c r="K1336" s="37" t="str">
        <f aca="false">IF($C1336="","",N(商品マスタ!$I1335))</f>
        <v/>
      </c>
      <c r="L1336" s="17" t="str">
        <f aca="false">IF($C1336="","",MAX(1,N(商品マスタ!$J1335)))</f>
        <v/>
      </c>
      <c r="M1336" s="38" t="str">
        <f aca="false">IF($C1336="","",N(TOP!$C$16)*N($K1336))</f>
        <v/>
      </c>
      <c r="N1336" s="17" t="str">
        <f aca="false">IF($C1336="","",ROUNDUP(N($M1336)/N($L1336),0))</f>
        <v/>
      </c>
      <c r="O1336" s="17" t="str">
        <f aca="false">IF($C1336="","",N(商品マスタ!$R1335))</f>
        <v/>
      </c>
      <c r="P1336" s="17" t="str">
        <f aca="false">IF($C1336="","",IF($F1336="理論",(N($O1336)+N($N1336))-N($G1336),(N($O1336)+N($N1336))-N($I1336)))</f>
        <v/>
      </c>
      <c r="Q1336" s="17" t="str">
        <f aca="false">IF($C1336="","",MAX(1,N(商品マスタ!$K1335)))</f>
        <v/>
      </c>
      <c r="R1336" s="39" t="str">
        <f aca="false">IF($C1336="","",IF(N($P1336)/N($Q1336)&lt;=0,"",ROUNDUP(N($P1336)/N($Q1336),0)))</f>
        <v/>
      </c>
      <c r="S1336" s="14"/>
      <c r="T1336" s="40" t="str">
        <f aca="false">IF($C1336="","",N(商品マスタ!$M1335))</f>
        <v/>
      </c>
      <c r="U1336" s="40" t="str">
        <f aca="false">IF($S1336="","",N($S1336)*N($T1336))</f>
        <v/>
      </c>
      <c r="V1336" s="18"/>
    </row>
    <row r="1337" customFormat="false" ht="15" hidden="false" customHeight="false" outlineLevel="0" collapsed="false">
      <c r="B1337" s="12" t="n">
        <v>1331</v>
      </c>
      <c r="C1337" s="36" t="str">
        <f aca="false">IF(商品マスタ!$C1336="","",商品マスタ!$C1336)</f>
        <v/>
      </c>
      <c r="D1337" s="12" t="str">
        <f aca="false">IF($C1337="","",商品マスタ!$D1336)</f>
        <v/>
      </c>
      <c r="E1337" s="12" t="str">
        <f aca="false">IF($C1337="","",商品マスタ!$G1336)</f>
        <v/>
      </c>
      <c r="F1337" s="12" t="str">
        <f aca="false">IF($C1337="","",IF(商品マスタ!$P1336="","理論",商品マスタ!$P1336))</f>
        <v/>
      </c>
      <c r="G1337" s="17" t="str">
        <f aca="false">IF($C1337="","",N(商品マスタ!$H1336))</f>
        <v/>
      </c>
      <c r="H1337" s="14"/>
      <c r="I1337" s="17" t="str">
        <f aca="false">IF($C1337="","",N($H1337)*N(商品マスタ!$N1336))</f>
        <v/>
      </c>
      <c r="J1337" s="17" t="str">
        <f aca="false">IF($C1337="","",N($I1337)-N($G1337))</f>
        <v/>
      </c>
      <c r="K1337" s="37" t="str">
        <f aca="false">IF($C1337="","",N(商品マスタ!$I1336))</f>
        <v/>
      </c>
      <c r="L1337" s="17" t="str">
        <f aca="false">IF($C1337="","",MAX(1,N(商品マスタ!$J1336)))</f>
        <v/>
      </c>
      <c r="M1337" s="38" t="str">
        <f aca="false">IF($C1337="","",N(TOP!$C$16)*N($K1337))</f>
        <v/>
      </c>
      <c r="N1337" s="17" t="str">
        <f aca="false">IF($C1337="","",ROUNDUP(N($M1337)/N($L1337),0))</f>
        <v/>
      </c>
      <c r="O1337" s="17" t="str">
        <f aca="false">IF($C1337="","",N(商品マスタ!$R1336))</f>
        <v/>
      </c>
      <c r="P1337" s="17" t="str">
        <f aca="false">IF($C1337="","",IF($F1337="理論",(N($O1337)+N($N1337))-N($G1337),(N($O1337)+N($N1337))-N($I1337)))</f>
        <v/>
      </c>
      <c r="Q1337" s="17" t="str">
        <f aca="false">IF($C1337="","",MAX(1,N(商品マスタ!$K1336)))</f>
        <v/>
      </c>
      <c r="R1337" s="39" t="str">
        <f aca="false">IF($C1337="","",IF(N($P1337)/N($Q1337)&lt;=0,"",ROUNDUP(N($P1337)/N($Q1337),0)))</f>
        <v/>
      </c>
      <c r="S1337" s="14"/>
      <c r="T1337" s="40" t="str">
        <f aca="false">IF($C1337="","",N(商品マスタ!$M1336))</f>
        <v/>
      </c>
      <c r="U1337" s="40" t="str">
        <f aca="false">IF($S1337="","",N($S1337)*N($T1337))</f>
        <v/>
      </c>
      <c r="V1337" s="18"/>
    </row>
    <row r="1338" customFormat="false" ht="15" hidden="false" customHeight="false" outlineLevel="0" collapsed="false">
      <c r="B1338" s="12" t="n">
        <v>1332</v>
      </c>
      <c r="C1338" s="36" t="str">
        <f aca="false">IF(商品マスタ!$C1337="","",商品マスタ!$C1337)</f>
        <v/>
      </c>
      <c r="D1338" s="12" t="str">
        <f aca="false">IF($C1338="","",商品マスタ!$D1337)</f>
        <v/>
      </c>
      <c r="E1338" s="12" t="str">
        <f aca="false">IF($C1338="","",商品マスタ!$G1337)</f>
        <v/>
      </c>
      <c r="F1338" s="12" t="str">
        <f aca="false">IF($C1338="","",IF(商品マスタ!$P1337="","理論",商品マスタ!$P1337))</f>
        <v/>
      </c>
      <c r="G1338" s="17" t="str">
        <f aca="false">IF($C1338="","",N(商品マスタ!$H1337))</f>
        <v/>
      </c>
      <c r="H1338" s="14"/>
      <c r="I1338" s="17" t="str">
        <f aca="false">IF($C1338="","",N($H1338)*N(商品マスタ!$N1337))</f>
        <v/>
      </c>
      <c r="J1338" s="17" t="str">
        <f aca="false">IF($C1338="","",N($I1338)-N($G1338))</f>
        <v/>
      </c>
      <c r="K1338" s="37" t="str">
        <f aca="false">IF($C1338="","",N(商品マスタ!$I1337))</f>
        <v/>
      </c>
      <c r="L1338" s="17" t="str">
        <f aca="false">IF($C1338="","",MAX(1,N(商品マスタ!$J1337)))</f>
        <v/>
      </c>
      <c r="M1338" s="38" t="str">
        <f aca="false">IF($C1338="","",N(TOP!$C$16)*N($K1338))</f>
        <v/>
      </c>
      <c r="N1338" s="17" t="str">
        <f aca="false">IF($C1338="","",ROUNDUP(N($M1338)/N($L1338),0))</f>
        <v/>
      </c>
      <c r="O1338" s="17" t="str">
        <f aca="false">IF($C1338="","",N(商品マスタ!$R1337))</f>
        <v/>
      </c>
      <c r="P1338" s="17" t="str">
        <f aca="false">IF($C1338="","",IF($F1338="理論",(N($O1338)+N($N1338))-N($G1338),(N($O1338)+N($N1338))-N($I1338)))</f>
        <v/>
      </c>
      <c r="Q1338" s="17" t="str">
        <f aca="false">IF($C1338="","",MAX(1,N(商品マスタ!$K1337)))</f>
        <v/>
      </c>
      <c r="R1338" s="39" t="str">
        <f aca="false">IF($C1338="","",IF(N($P1338)/N($Q1338)&lt;=0,"",ROUNDUP(N($P1338)/N($Q1338),0)))</f>
        <v/>
      </c>
      <c r="S1338" s="14"/>
      <c r="T1338" s="40" t="str">
        <f aca="false">IF($C1338="","",N(商品マスタ!$M1337))</f>
        <v/>
      </c>
      <c r="U1338" s="40" t="str">
        <f aca="false">IF($S1338="","",N($S1338)*N($T1338))</f>
        <v/>
      </c>
      <c r="V1338" s="18"/>
    </row>
    <row r="1339" customFormat="false" ht="15" hidden="false" customHeight="false" outlineLevel="0" collapsed="false">
      <c r="B1339" s="12" t="n">
        <v>1333</v>
      </c>
      <c r="C1339" s="36" t="str">
        <f aca="false">IF(商品マスタ!$C1338="","",商品マスタ!$C1338)</f>
        <v/>
      </c>
      <c r="D1339" s="12" t="str">
        <f aca="false">IF($C1339="","",商品マスタ!$D1338)</f>
        <v/>
      </c>
      <c r="E1339" s="12" t="str">
        <f aca="false">IF($C1339="","",商品マスタ!$G1338)</f>
        <v/>
      </c>
      <c r="F1339" s="12" t="str">
        <f aca="false">IF($C1339="","",IF(商品マスタ!$P1338="","理論",商品マスタ!$P1338))</f>
        <v/>
      </c>
      <c r="G1339" s="17" t="str">
        <f aca="false">IF($C1339="","",N(商品マスタ!$H1338))</f>
        <v/>
      </c>
      <c r="H1339" s="14"/>
      <c r="I1339" s="17" t="str">
        <f aca="false">IF($C1339="","",N($H1339)*N(商品マスタ!$N1338))</f>
        <v/>
      </c>
      <c r="J1339" s="17" t="str">
        <f aca="false">IF($C1339="","",N($I1339)-N($G1339))</f>
        <v/>
      </c>
      <c r="K1339" s="37" t="str">
        <f aca="false">IF($C1339="","",N(商品マスタ!$I1338))</f>
        <v/>
      </c>
      <c r="L1339" s="17" t="str">
        <f aca="false">IF($C1339="","",MAX(1,N(商品マスタ!$J1338)))</f>
        <v/>
      </c>
      <c r="M1339" s="38" t="str">
        <f aca="false">IF($C1339="","",N(TOP!$C$16)*N($K1339))</f>
        <v/>
      </c>
      <c r="N1339" s="17" t="str">
        <f aca="false">IF($C1339="","",ROUNDUP(N($M1339)/N($L1339),0))</f>
        <v/>
      </c>
      <c r="O1339" s="17" t="str">
        <f aca="false">IF($C1339="","",N(商品マスタ!$R1338))</f>
        <v/>
      </c>
      <c r="P1339" s="17" t="str">
        <f aca="false">IF($C1339="","",IF($F1339="理論",(N($O1339)+N($N1339))-N($G1339),(N($O1339)+N($N1339))-N($I1339)))</f>
        <v/>
      </c>
      <c r="Q1339" s="17" t="str">
        <f aca="false">IF($C1339="","",MAX(1,N(商品マスタ!$K1338)))</f>
        <v/>
      </c>
      <c r="R1339" s="39" t="str">
        <f aca="false">IF($C1339="","",IF(N($P1339)/N($Q1339)&lt;=0,"",ROUNDUP(N($P1339)/N($Q1339),0)))</f>
        <v/>
      </c>
      <c r="S1339" s="14"/>
      <c r="T1339" s="40" t="str">
        <f aca="false">IF($C1339="","",N(商品マスタ!$M1338))</f>
        <v/>
      </c>
      <c r="U1339" s="40" t="str">
        <f aca="false">IF($S1339="","",N($S1339)*N($T1339))</f>
        <v/>
      </c>
      <c r="V1339" s="18"/>
    </row>
    <row r="1340" customFormat="false" ht="15" hidden="false" customHeight="false" outlineLevel="0" collapsed="false">
      <c r="B1340" s="12" t="n">
        <v>1334</v>
      </c>
      <c r="C1340" s="36" t="str">
        <f aca="false">IF(商品マスタ!$C1339="","",商品マスタ!$C1339)</f>
        <v/>
      </c>
      <c r="D1340" s="12" t="str">
        <f aca="false">IF($C1340="","",商品マスタ!$D1339)</f>
        <v/>
      </c>
      <c r="E1340" s="12" t="str">
        <f aca="false">IF($C1340="","",商品マスタ!$G1339)</f>
        <v/>
      </c>
      <c r="F1340" s="12" t="str">
        <f aca="false">IF($C1340="","",IF(商品マスタ!$P1339="","理論",商品マスタ!$P1339))</f>
        <v/>
      </c>
      <c r="G1340" s="17" t="str">
        <f aca="false">IF($C1340="","",N(商品マスタ!$H1339))</f>
        <v/>
      </c>
      <c r="H1340" s="14"/>
      <c r="I1340" s="17" t="str">
        <f aca="false">IF($C1340="","",N($H1340)*N(商品マスタ!$N1339))</f>
        <v/>
      </c>
      <c r="J1340" s="17" t="str">
        <f aca="false">IF($C1340="","",N($I1340)-N($G1340))</f>
        <v/>
      </c>
      <c r="K1340" s="37" t="str">
        <f aca="false">IF($C1340="","",N(商品マスタ!$I1339))</f>
        <v/>
      </c>
      <c r="L1340" s="17" t="str">
        <f aca="false">IF($C1340="","",MAX(1,N(商品マスタ!$J1339)))</f>
        <v/>
      </c>
      <c r="M1340" s="38" t="str">
        <f aca="false">IF($C1340="","",N(TOP!$C$16)*N($K1340))</f>
        <v/>
      </c>
      <c r="N1340" s="17" t="str">
        <f aca="false">IF($C1340="","",ROUNDUP(N($M1340)/N($L1340),0))</f>
        <v/>
      </c>
      <c r="O1340" s="17" t="str">
        <f aca="false">IF($C1340="","",N(商品マスタ!$R1339))</f>
        <v/>
      </c>
      <c r="P1340" s="17" t="str">
        <f aca="false">IF($C1340="","",IF($F1340="理論",(N($O1340)+N($N1340))-N($G1340),(N($O1340)+N($N1340))-N($I1340)))</f>
        <v/>
      </c>
      <c r="Q1340" s="17" t="str">
        <f aca="false">IF($C1340="","",MAX(1,N(商品マスタ!$K1339)))</f>
        <v/>
      </c>
      <c r="R1340" s="39" t="str">
        <f aca="false">IF($C1340="","",IF(N($P1340)/N($Q1340)&lt;=0,"",ROUNDUP(N($P1340)/N($Q1340),0)))</f>
        <v/>
      </c>
      <c r="S1340" s="14"/>
      <c r="T1340" s="40" t="str">
        <f aca="false">IF($C1340="","",N(商品マスタ!$M1339))</f>
        <v/>
      </c>
      <c r="U1340" s="40" t="str">
        <f aca="false">IF($S1340="","",N($S1340)*N($T1340))</f>
        <v/>
      </c>
      <c r="V1340" s="18"/>
    </row>
    <row r="1341" customFormat="false" ht="15" hidden="false" customHeight="false" outlineLevel="0" collapsed="false">
      <c r="B1341" s="12" t="n">
        <v>1335</v>
      </c>
      <c r="C1341" s="36" t="str">
        <f aca="false">IF(商品マスタ!$C1340="","",商品マスタ!$C1340)</f>
        <v/>
      </c>
      <c r="D1341" s="12" t="str">
        <f aca="false">IF($C1341="","",商品マスタ!$D1340)</f>
        <v/>
      </c>
      <c r="E1341" s="12" t="str">
        <f aca="false">IF($C1341="","",商品マスタ!$G1340)</f>
        <v/>
      </c>
      <c r="F1341" s="12" t="str">
        <f aca="false">IF($C1341="","",IF(商品マスタ!$P1340="","理論",商品マスタ!$P1340))</f>
        <v/>
      </c>
      <c r="G1341" s="17" t="str">
        <f aca="false">IF($C1341="","",N(商品マスタ!$H1340))</f>
        <v/>
      </c>
      <c r="H1341" s="14"/>
      <c r="I1341" s="17" t="str">
        <f aca="false">IF($C1341="","",N($H1341)*N(商品マスタ!$N1340))</f>
        <v/>
      </c>
      <c r="J1341" s="17" t="str">
        <f aca="false">IF($C1341="","",N($I1341)-N($G1341))</f>
        <v/>
      </c>
      <c r="K1341" s="37" t="str">
        <f aca="false">IF($C1341="","",N(商品マスタ!$I1340))</f>
        <v/>
      </c>
      <c r="L1341" s="17" t="str">
        <f aca="false">IF($C1341="","",MAX(1,N(商品マスタ!$J1340)))</f>
        <v/>
      </c>
      <c r="M1341" s="38" t="str">
        <f aca="false">IF($C1341="","",N(TOP!$C$16)*N($K1341))</f>
        <v/>
      </c>
      <c r="N1341" s="17" t="str">
        <f aca="false">IF($C1341="","",ROUNDUP(N($M1341)/N($L1341),0))</f>
        <v/>
      </c>
      <c r="O1341" s="17" t="str">
        <f aca="false">IF($C1341="","",N(商品マスタ!$R1340))</f>
        <v/>
      </c>
      <c r="P1341" s="17" t="str">
        <f aca="false">IF($C1341="","",IF($F1341="理論",(N($O1341)+N($N1341))-N($G1341),(N($O1341)+N($N1341))-N($I1341)))</f>
        <v/>
      </c>
      <c r="Q1341" s="17" t="str">
        <f aca="false">IF($C1341="","",MAX(1,N(商品マスタ!$K1340)))</f>
        <v/>
      </c>
      <c r="R1341" s="39" t="str">
        <f aca="false">IF($C1341="","",IF(N($P1341)/N($Q1341)&lt;=0,"",ROUNDUP(N($P1341)/N($Q1341),0)))</f>
        <v/>
      </c>
      <c r="S1341" s="14"/>
      <c r="T1341" s="40" t="str">
        <f aca="false">IF($C1341="","",N(商品マスタ!$M1340))</f>
        <v/>
      </c>
      <c r="U1341" s="40" t="str">
        <f aca="false">IF($S1341="","",N($S1341)*N($T1341))</f>
        <v/>
      </c>
      <c r="V1341" s="18"/>
    </row>
    <row r="1342" customFormat="false" ht="15" hidden="false" customHeight="false" outlineLevel="0" collapsed="false">
      <c r="B1342" s="12" t="n">
        <v>1336</v>
      </c>
      <c r="C1342" s="36" t="str">
        <f aca="false">IF(商品マスタ!$C1341="","",商品マスタ!$C1341)</f>
        <v/>
      </c>
      <c r="D1342" s="12" t="str">
        <f aca="false">IF($C1342="","",商品マスタ!$D1341)</f>
        <v/>
      </c>
      <c r="E1342" s="12" t="str">
        <f aca="false">IF($C1342="","",商品マスタ!$G1341)</f>
        <v/>
      </c>
      <c r="F1342" s="12" t="str">
        <f aca="false">IF($C1342="","",IF(商品マスタ!$P1341="","理論",商品マスタ!$P1341))</f>
        <v/>
      </c>
      <c r="G1342" s="17" t="str">
        <f aca="false">IF($C1342="","",N(商品マスタ!$H1341))</f>
        <v/>
      </c>
      <c r="H1342" s="14"/>
      <c r="I1342" s="17" t="str">
        <f aca="false">IF($C1342="","",N($H1342)*N(商品マスタ!$N1341))</f>
        <v/>
      </c>
      <c r="J1342" s="17" t="str">
        <f aca="false">IF($C1342="","",N($I1342)-N($G1342))</f>
        <v/>
      </c>
      <c r="K1342" s="37" t="str">
        <f aca="false">IF($C1342="","",N(商品マスタ!$I1341))</f>
        <v/>
      </c>
      <c r="L1342" s="17" t="str">
        <f aca="false">IF($C1342="","",MAX(1,N(商品マスタ!$J1341)))</f>
        <v/>
      </c>
      <c r="M1342" s="38" t="str">
        <f aca="false">IF($C1342="","",N(TOP!$C$16)*N($K1342))</f>
        <v/>
      </c>
      <c r="N1342" s="17" t="str">
        <f aca="false">IF($C1342="","",ROUNDUP(N($M1342)/N($L1342),0))</f>
        <v/>
      </c>
      <c r="O1342" s="17" t="str">
        <f aca="false">IF($C1342="","",N(商品マスタ!$R1341))</f>
        <v/>
      </c>
      <c r="P1342" s="17" t="str">
        <f aca="false">IF($C1342="","",IF($F1342="理論",(N($O1342)+N($N1342))-N($G1342),(N($O1342)+N($N1342))-N($I1342)))</f>
        <v/>
      </c>
      <c r="Q1342" s="17" t="str">
        <f aca="false">IF($C1342="","",MAX(1,N(商品マスタ!$K1341)))</f>
        <v/>
      </c>
      <c r="R1342" s="39" t="str">
        <f aca="false">IF($C1342="","",IF(N($P1342)/N($Q1342)&lt;=0,"",ROUNDUP(N($P1342)/N($Q1342),0)))</f>
        <v/>
      </c>
      <c r="S1342" s="14"/>
      <c r="T1342" s="40" t="str">
        <f aca="false">IF($C1342="","",N(商品マスタ!$M1341))</f>
        <v/>
      </c>
      <c r="U1342" s="40" t="str">
        <f aca="false">IF($S1342="","",N($S1342)*N($T1342))</f>
        <v/>
      </c>
      <c r="V1342" s="18"/>
    </row>
    <row r="1343" customFormat="false" ht="15" hidden="false" customHeight="false" outlineLevel="0" collapsed="false">
      <c r="B1343" s="12" t="n">
        <v>1337</v>
      </c>
      <c r="C1343" s="36" t="str">
        <f aca="false">IF(商品マスタ!$C1342="","",商品マスタ!$C1342)</f>
        <v/>
      </c>
      <c r="D1343" s="12" t="str">
        <f aca="false">IF($C1343="","",商品マスタ!$D1342)</f>
        <v/>
      </c>
      <c r="E1343" s="12" t="str">
        <f aca="false">IF($C1343="","",商品マスタ!$G1342)</f>
        <v/>
      </c>
      <c r="F1343" s="12" t="str">
        <f aca="false">IF($C1343="","",IF(商品マスタ!$P1342="","理論",商品マスタ!$P1342))</f>
        <v/>
      </c>
      <c r="G1343" s="17" t="str">
        <f aca="false">IF($C1343="","",N(商品マスタ!$H1342))</f>
        <v/>
      </c>
      <c r="H1343" s="14"/>
      <c r="I1343" s="17" t="str">
        <f aca="false">IF($C1343="","",N($H1343)*N(商品マスタ!$N1342))</f>
        <v/>
      </c>
      <c r="J1343" s="17" t="str">
        <f aca="false">IF($C1343="","",N($I1343)-N($G1343))</f>
        <v/>
      </c>
      <c r="K1343" s="37" t="str">
        <f aca="false">IF($C1343="","",N(商品マスタ!$I1342))</f>
        <v/>
      </c>
      <c r="L1343" s="17" t="str">
        <f aca="false">IF($C1343="","",MAX(1,N(商品マスタ!$J1342)))</f>
        <v/>
      </c>
      <c r="M1343" s="38" t="str">
        <f aca="false">IF($C1343="","",N(TOP!$C$16)*N($K1343))</f>
        <v/>
      </c>
      <c r="N1343" s="17" t="str">
        <f aca="false">IF($C1343="","",ROUNDUP(N($M1343)/N($L1343),0))</f>
        <v/>
      </c>
      <c r="O1343" s="17" t="str">
        <f aca="false">IF($C1343="","",N(商品マスタ!$R1342))</f>
        <v/>
      </c>
      <c r="P1343" s="17" t="str">
        <f aca="false">IF($C1343="","",IF($F1343="理論",(N($O1343)+N($N1343))-N($G1343),(N($O1343)+N($N1343))-N($I1343)))</f>
        <v/>
      </c>
      <c r="Q1343" s="17" t="str">
        <f aca="false">IF($C1343="","",MAX(1,N(商品マスタ!$K1342)))</f>
        <v/>
      </c>
      <c r="R1343" s="39" t="str">
        <f aca="false">IF($C1343="","",IF(N($P1343)/N($Q1343)&lt;=0,"",ROUNDUP(N($P1343)/N($Q1343),0)))</f>
        <v/>
      </c>
      <c r="S1343" s="14"/>
      <c r="T1343" s="40" t="str">
        <f aca="false">IF($C1343="","",N(商品マスタ!$M1342))</f>
        <v/>
      </c>
      <c r="U1343" s="40" t="str">
        <f aca="false">IF($S1343="","",N($S1343)*N($T1343))</f>
        <v/>
      </c>
      <c r="V1343" s="18"/>
    </row>
    <row r="1344" customFormat="false" ht="15" hidden="false" customHeight="false" outlineLevel="0" collapsed="false">
      <c r="B1344" s="12" t="n">
        <v>1338</v>
      </c>
      <c r="C1344" s="36" t="str">
        <f aca="false">IF(商品マスタ!$C1343="","",商品マスタ!$C1343)</f>
        <v/>
      </c>
      <c r="D1344" s="12" t="str">
        <f aca="false">IF($C1344="","",商品マスタ!$D1343)</f>
        <v/>
      </c>
      <c r="E1344" s="12" t="str">
        <f aca="false">IF($C1344="","",商品マスタ!$G1343)</f>
        <v/>
      </c>
      <c r="F1344" s="12" t="str">
        <f aca="false">IF($C1344="","",IF(商品マスタ!$P1343="","理論",商品マスタ!$P1343))</f>
        <v/>
      </c>
      <c r="G1344" s="17" t="str">
        <f aca="false">IF($C1344="","",N(商品マスタ!$H1343))</f>
        <v/>
      </c>
      <c r="H1344" s="14"/>
      <c r="I1344" s="17" t="str">
        <f aca="false">IF($C1344="","",N($H1344)*N(商品マスタ!$N1343))</f>
        <v/>
      </c>
      <c r="J1344" s="17" t="str">
        <f aca="false">IF($C1344="","",N($I1344)-N($G1344))</f>
        <v/>
      </c>
      <c r="K1344" s="37" t="str">
        <f aca="false">IF($C1344="","",N(商品マスタ!$I1343))</f>
        <v/>
      </c>
      <c r="L1344" s="17" t="str">
        <f aca="false">IF($C1344="","",MAX(1,N(商品マスタ!$J1343)))</f>
        <v/>
      </c>
      <c r="M1344" s="38" t="str">
        <f aca="false">IF($C1344="","",N(TOP!$C$16)*N($K1344))</f>
        <v/>
      </c>
      <c r="N1344" s="17" t="str">
        <f aca="false">IF($C1344="","",ROUNDUP(N($M1344)/N($L1344),0))</f>
        <v/>
      </c>
      <c r="O1344" s="17" t="str">
        <f aca="false">IF($C1344="","",N(商品マスタ!$R1343))</f>
        <v/>
      </c>
      <c r="P1344" s="17" t="str">
        <f aca="false">IF($C1344="","",IF($F1344="理論",(N($O1344)+N($N1344))-N($G1344),(N($O1344)+N($N1344))-N($I1344)))</f>
        <v/>
      </c>
      <c r="Q1344" s="17" t="str">
        <f aca="false">IF($C1344="","",MAX(1,N(商品マスタ!$K1343)))</f>
        <v/>
      </c>
      <c r="R1344" s="39" t="str">
        <f aca="false">IF($C1344="","",IF(N($P1344)/N($Q1344)&lt;=0,"",ROUNDUP(N($P1344)/N($Q1344),0)))</f>
        <v/>
      </c>
      <c r="S1344" s="14"/>
      <c r="T1344" s="40" t="str">
        <f aca="false">IF($C1344="","",N(商品マスタ!$M1343))</f>
        <v/>
      </c>
      <c r="U1344" s="40" t="str">
        <f aca="false">IF($S1344="","",N($S1344)*N($T1344))</f>
        <v/>
      </c>
      <c r="V1344" s="18"/>
    </row>
    <row r="1345" customFormat="false" ht="15" hidden="false" customHeight="false" outlineLevel="0" collapsed="false">
      <c r="B1345" s="12" t="n">
        <v>1339</v>
      </c>
      <c r="C1345" s="36" t="str">
        <f aca="false">IF(商品マスタ!$C1344="","",商品マスタ!$C1344)</f>
        <v/>
      </c>
      <c r="D1345" s="12" t="str">
        <f aca="false">IF($C1345="","",商品マスタ!$D1344)</f>
        <v/>
      </c>
      <c r="E1345" s="12" t="str">
        <f aca="false">IF($C1345="","",商品マスタ!$G1344)</f>
        <v/>
      </c>
      <c r="F1345" s="12" t="str">
        <f aca="false">IF($C1345="","",IF(商品マスタ!$P1344="","理論",商品マスタ!$P1344))</f>
        <v/>
      </c>
      <c r="G1345" s="17" t="str">
        <f aca="false">IF($C1345="","",N(商品マスタ!$H1344))</f>
        <v/>
      </c>
      <c r="H1345" s="14"/>
      <c r="I1345" s="17" t="str">
        <f aca="false">IF($C1345="","",N($H1345)*N(商品マスタ!$N1344))</f>
        <v/>
      </c>
      <c r="J1345" s="17" t="str">
        <f aca="false">IF($C1345="","",N($I1345)-N($G1345))</f>
        <v/>
      </c>
      <c r="K1345" s="37" t="str">
        <f aca="false">IF($C1345="","",N(商品マスタ!$I1344))</f>
        <v/>
      </c>
      <c r="L1345" s="17" t="str">
        <f aca="false">IF($C1345="","",MAX(1,N(商品マスタ!$J1344)))</f>
        <v/>
      </c>
      <c r="M1345" s="38" t="str">
        <f aca="false">IF($C1345="","",N(TOP!$C$16)*N($K1345))</f>
        <v/>
      </c>
      <c r="N1345" s="17" t="str">
        <f aca="false">IF($C1345="","",ROUNDUP(N($M1345)/N($L1345),0))</f>
        <v/>
      </c>
      <c r="O1345" s="17" t="str">
        <f aca="false">IF($C1345="","",N(商品マスタ!$R1344))</f>
        <v/>
      </c>
      <c r="P1345" s="17" t="str">
        <f aca="false">IF($C1345="","",IF($F1345="理論",(N($O1345)+N($N1345))-N($G1345),(N($O1345)+N($N1345))-N($I1345)))</f>
        <v/>
      </c>
      <c r="Q1345" s="17" t="str">
        <f aca="false">IF($C1345="","",MAX(1,N(商品マスタ!$K1344)))</f>
        <v/>
      </c>
      <c r="R1345" s="39" t="str">
        <f aca="false">IF($C1345="","",IF(N($P1345)/N($Q1345)&lt;=0,"",ROUNDUP(N($P1345)/N($Q1345),0)))</f>
        <v/>
      </c>
      <c r="S1345" s="14"/>
      <c r="T1345" s="40" t="str">
        <f aca="false">IF($C1345="","",N(商品マスタ!$M1344))</f>
        <v/>
      </c>
      <c r="U1345" s="40" t="str">
        <f aca="false">IF($S1345="","",N($S1345)*N($T1345))</f>
        <v/>
      </c>
      <c r="V1345" s="18"/>
    </row>
    <row r="1346" customFormat="false" ht="15" hidden="false" customHeight="false" outlineLevel="0" collapsed="false">
      <c r="B1346" s="12" t="n">
        <v>1340</v>
      </c>
      <c r="C1346" s="36" t="str">
        <f aca="false">IF(商品マスタ!$C1345="","",商品マスタ!$C1345)</f>
        <v/>
      </c>
      <c r="D1346" s="12" t="str">
        <f aca="false">IF($C1346="","",商品マスタ!$D1345)</f>
        <v/>
      </c>
      <c r="E1346" s="12" t="str">
        <f aca="false">IF($C1346="","",商品マスタ!$G1345)</f>
        <v/>
      </c>
      <c r="F1346" s="12" t="str">
        <f aca="false">IF($C1346="","",IF(商品マスタ!$P1345="","理論",商品マスタ!$P1345))</f>
        <v/>
      </c>
      <c r="G1346" s="17" t="str">
        <f aca="false">IF($C1346="","",N(商品マスタ!$H1345))</f>
        <v/>
      </c>
      <c r="H1346" s="14"/>
      <c r="I1346" s="17" t="str">
        <f aca="false">IF($C1346="","",N($H1346)*N(商品マスタ!$N1345))</f>
        <v/>
      </c>
      <c r="J1346" s="17" t="str">
        <f aca="false">IF($C1346="","",N($I1346)-N($G1346))</f>
        <v/>
      </c>
      <c r="K1346" s="37" t="str">
        <f aca="false">IF($C1346="","",N(商品マスタ!$I1345))</f>
        <v/>
      </c>
      <c r="L1346" s="17" t="str">
        <f aca="false">IF($C1346="","",MAX(1,N(商品マスタ!$J1345)))</f>
        <v/>
      </c>
      <c r="M1346" s="38" t="str">
        <f aca="false">IF($C1346="","",N(TOP!$C$16)*N($K1346))</f>
        <v/>
      </c>
      <c r="N1346" s="17" t="str">
        <f aca="false">IF($C1346="","",ROUNDUP(N($M1346)/N($L1346),0))</f>
        <v/>
      </c>
      <c r="O1346" s="17" t="str">
        <f aca="false">IF($C1346="","",N(商品マスタ!$R1345))</f>
        <v/>
      </c>
      <c r="P1346" s="17" t="str">
        <f aca="false">IF($C1346="","",IF($F1346="理論",(N($O1346)+N($N1346))-N($G1346),(N($O1346)+N($N1346))-N($I1346)))</f>
        <v/>
      </c>
      <c r="Q1346" s="17" t="str">
        <f aca="false">IF($C1346="","",MAX(1,N(商品マスタ!$K1345)))</f>
        <v/>
      </c>
      <c r="R1346" s="39" t="str">
        <f aca="false">IF($C1346="","",IF(N($P1346)/N($Q1346)&lt;=0,"",ROUNDUP(N($P1346)/N($Q1346),0)))</f>
        <v/>
      </c>
      <c r="S1346" s="14"/>
      <c r="T1346" s="40" t="str">
        <f aca="false">IF($C1346="","",N(商品マスタ!$M1345))</f>
        <v/>
      </c>
      <c r="U1346" s="40" t="str">
        <f aca="false">IF($S1346="","",N($S1346)*N($T1346))</f>
        <v/>
      </c>
      <c r="V1346" s="18"/>
    </row>
    <row r="1347" customFormat="false" ht="15" hidden="false" customHeight="false" outlineLevel="0" collapsed="false">
      <c r="B1347" s="12" t="n">
        <v>1341</v>
      </c>
      <c r="C1347" s="36" t="str">
        <f aca="false">IF(商品マスタ!$C1346="","",商品マスタ!$C1346)</f>
        <v/>
      </c>
      <c r="D1347" s="12" t="str">
        <f aca="false">IF($C1347="","",商品マスタ!$D1346)</f>
        <v/>
      </c>
      <c r="E1347" s="12" t="str">
        <f aca="false">IF($C1347="","",商品マスタ!$G1346)</f>
        <v/>
      </c>
      <c r="F1347" s="12" t="str">
        <f aca="false">IF($C1347="","",IF(商品マスタ!$P1346="","理論",商品マスタ!$P1346))</f>
        <v/>
      </c>
      <c r="G1347" s="17" t="str">
        <f aca="false">IF($C1347="","",N(商品マスタ!$H1346))</f>
        <v/>
      </c>
      <c r="H1347" s="14"/>
      <c r="I1347" s="17" t="str">
        <f aca="false">IF($C1347="","",N($H1347)*N(商品マスタ!$N1346))</f>
        <v/>
      </c>
      <c r="J1347" s="17" t="str">
        <f aca="false">IF($C1347="","",N($I1347)-N($G1347))</f>
        <v/>
      </c>
      <c r="K1347" s="37" t="str">
        <f aca="false">IF($C1347="","",N(商品マスタ!$I1346))</f>
        <v/>
      </c>
      <c r="L1347" s="17" t="str">
        <f aca="false">IF($C1347="","",MAX(1,N(商品マスタ!$J1346)))</f>
        <v/>
      </c>
      <c r="M1347" s="38" t="str">
        <f aca="false">IF($C1347="","",N(TOP!$C$16)*N($K1347))</f>
        <v/>
      </c>
      <c r="N1347" s="17" t="str">
        <f aca="false">IF($C1347="","",ROUNDUP(N($M1347)/N($L1347),0))</f>
        <v/>
      </c>
      <c r="O1347" s="17" t="str">
        <f aca="false">IF($C1347="","",N(商品マスタ!$R1346))</f>
        <v/>
      </c>
      <c r="P1347" s="17" t="str">
        <f aca="false">IF($C1347="","",IF($F1347="理論",(N($O1347)+N($N1347))-N($G1347),(N($O1347)+N($N1347))-N($I1347)))</f>
        <v/>
      </c>
      <c r="Q1347" s="17" t="str">
        <f aca="false">IF($C1347="","",MAX(1,N(商品マスタ!$K1346)))</f>
        <v/>
      </c>
      <c r="R1347" s="39" t="str">
        <f aca="false">IF($C1347="","",IF(N($P1347)/N($Q1347)&lt;=0,"",ROUNDUP(N($P1347)/N($Q1347),0)))</f>
        <v/>
      </c>
      <c r="S1347" s="14"/>
      <c r="T1347" s="40" t="str">
        <f aca="false">IF($C1347="","",N(商品マスタ!$M1346))</f>
        <v/>
      </c>
      <c r="U1347" s="40" t="str">
        <f aca="false">IF($S1347="","",N($S1347)*N($T1347))</f>
        <v/>
      </c>
      <c r="V1347" s="18"/>
    </row>
    <row r="1348" customFormat="false" ht="15" hidden="false" customHeight="false" outlineLevel="0" collapsed="false">
      <c r="B1348" s="12" t="n">
        <v>1342</v>
      </c>
      <c r="C1348" s="36" t="str">
        <f aca="false">IF(商品マスタ!$C1347="","",商品マスタ!$C1347)</f>
        <v/>
      </c>
      <c r="D1348" s="12" t="str">
        <f aca="false">IF($C1348="","",商品マスタ!$D1347)</f>
        <v/>
      </c>
      <c r="E1348" s="12" t="str">
        <f aca="false">IF($C1348="","",商品マスタ!$G1347)</f>
        <v/>
      </c>
      <c r="F1348" s="12" t="str">
        <f aca="false">IF($C1348="","",IF(商品マスタ!$P1347="","理論",商品マスタ!$P1347))</f>
        <v/>
      </c>
      <c r="G1348" s="17" t="str">
        <f aca="false">IF($C1348="","",N(商品マスタ!$H1347))</f>
        <v/>
      </c>
      <c r="H1348" s="14"/>
      <c r="I1348" s="17" t="str">
        <f aca="false">IF($C1348="","",N($H1348)*N(商品マスタ!$N1347))</f>
        <v/>
      </c>
      <c r="J1348" s="17" t="str">
        <f aca="false">IF($C1348="","",N($I1348)-N($G1348))</f>
        <v/>
      </c>
      <c r="K1348" s="37" t="str">
        <f aca="false">IF($C1348="","",N(商品マスタ!$I1347))</f>
        <v/>
      </c>
      <c r="L1348" s="17" t="str">
        <f aca="false">IF($C1348="","",MAX(1,N(商品マスタ!$J1347)))</f>
        <v/>
      </c>
      <c r="M1348" s="38" t="str">
        <f aca="false">IF($C1348="","",N(TOP!$C$16)*N($K1348))</f>
        <v/>
      </c>
      <c r="N1348" s="17" t="str">
        <f aca="false">IF($C1348="","",ROUNDUP(N($M1348)/N($L1348),0))</f>
        <v/>
      </c>
      <c r="O1348" s="17" t="str">
        <f aca="false">IF($C1348="","",N(商品マスタ!$R1347))</f>
        <v/>
      </c>
      <c r="P1348" s="17" t="str">
        <f aca="false">IF($C1348="","",IF($F1348="理論",(N($O1348)+N($N1348))-N($G1348),(N($O1348)+N($N1348))-N($I1348)))</f>
        <v/>
      </c>
      <c r="Q1348" s="17" t="str">
        <f aca="false">IF($C1348="","",MAX(1,N(商品マスタ!$K1347)))</f>
        <v/>
      </c>
      <c r="R1348" s="39" t="str">
        <f aca="false">IF($C1348="","",IF(N($P1348)/N($Q1348)&lt;=0,"",ROUNDUP(N($P1348)/N($Q1348),0)))</f>
        <v/>
      </c>
      <c r="S1348" s="14"/>
      <c r="T1348" s="40" t="str">
        <f aca="false">IF($C1348="","",N(商品マスタ!$M1347))</f>
        <v/>
      </c>
      <c r="U1348" s="40" t="str">
        <f aca="false">IF($S1348="","",N($S1348)*N($T1348))</f>
        <v/>
      </c>
      <c r="V1348" s="18"/>
    </row>
    <row r="1349" customFormat="false" ht="15" hidden="false" customHeight="false" outlineLevel="0" collapsed="false">
      <c r="B1349" s="12" t="n">
        <v>1343</v>
      </c>
      <c r="C1349" s="36" t="str">
        <f aca="false">IF(商品マスタ!$C1348="","",商品マスタ!$C1348)</f>
        <v/>
      </c>
      <c r="D1349" s="12" t="str">
        <f aca="false">IF($C1349="","",商品マスタ!$D1348)</f>
        <v/>
      </c>
      <c r="E1349" s="12" t="str">
        <f aca="false">IF($C1349="","",商品マスタ!$G1348)</f>
        <v/>
      </c>
      <c r="F1349" s="12" t="str">
        <f aca="false">IF($C1349="","",IF(商品マスタ!$P1348="","理論",商品マスタ!$P1348))</f>
        <v/>
      </c>
      <c r="G1349" s="17" t="str">
        <f aca="false">IF($C1349="","",N(商品マスタ!$H1348))</f>
        <v/>
      </c>
      <c r="H1349" s="14"/>
      <c r="I1349" s="17" t="str">
        <f aca="false">IF($C1349="","",N($H1349)*N(商品マスタ!$N1348))</f>
        <v/>
      </c>
      <c r="J1349" s="17" t="str">
        <f aca="false">IF($C1349="","",N($I1349)-N($G1349))</f>
        <v/>
      </c>
      <c r="K1349" s="37" t="str">
        <f aca="false">IF($C1349="","",N(商品マスタ!$I1348))</f>
        <v/>
      </c>
      <c r="L1349" s="17" t="str">
        <f aca="false">IF($C1349="","",MAX(1,N(商品マスタ!$J1348)))</f>
        <v/>
      </c>
      <c r="M1349" s="38" t="str">
        <f aca="false">IF($C1349="","",N(TOP!$C$16)*N($K1349))</f>
        <v/>
      </c>
      <c r="N1349" s="17" t="str">
        <f aca="false">IF($C1349="","",ROUNDUP(N($M1349)/N($L1349),0))</f>
        <v/>
      </c>
      <c r="O1349" s="17" t="str">
        <f aca="false">IF($C1349="","",N(商品マスタ!$R1348))</f>
        <v/>
      </c>
      <c r="P1349" s="17" t="str">
        <f aca="false">IF($C1349="","",IF($F1349="理論",(N($O1349)+N($N1349))-N($G1349),(N($O1349)+N($N1349))-N($I1349)))</f>
        <v/>
      </c>
      <c r="Q1349" s="17" t="str">
        <f aca="false">IF($C1349="","",MAX(1,N(商品マスタ!$K1348)))</f>
        <v/>
      </c>
      <c r="R1349" s="39" t="str">
        <f aca="false">IF($C1349="","",IF(N($P1349)/N($Q1349)&lt;=0,"",ROUNDUP(N($P1349)/N($Q1349),0)))</f>
        <v/>
      </c>
      <c r="S1349" s="14"/>
      <c r="T1349" s="40" t="str">
        <f aca="false">IF($C1349="","",N(商品マスタ!$M1348))</f>
        <v/>
      </c>
      <c r="U1349" s="40" t="str">
        <f aca="false">IF($S1349="","",N($S1349)*N($T1349))</f>
        <v/>
      </c>
      <c r="V1349" s="18"/>
    </row>
    <row r="1350" customFormat="false" ht="15" hidden="false" customHeight="false" outlineLevel="0" collapsed="false">
      <c r="B1350" s="12" t="n">
        <v>1344</v>
      </c>
      <c r="C1350" s="36" t="str">
        <f aca="false">IF(商品マスタ!$C1349="","",商品マスタ!$C1349)</f>
        <v/>
      </c>
      <c r="D1350" s="12" t="str">
        <f aca="false">IF($C1350="","",商品マスタ!$D1349)</f>
        <v/>
      </c>
      <c r="E1350" s="12" t="str">
        <f aca="false">IF($C1350="","",商品マスタ!$G1349)</f>
        <v/>
      </c>
      <c r="F1350" s="12" t="str">
        <f aca="false">IF($C1350="","",IF(商品マスタ!$P1349="","理論",商品マスタ!$P1349))</f>
        <v/>
      </c>
      <c r="G1350" s="17" t="str">
        <f aca="false">IF($C1350="","",N(商品マスタ!$H1349))</f>
        <v/>
      </c>
      <c r="H1350" s="14"/>
      <c r="I1350" s="17" t="str">
        <f aca="false">IF($C1350="","",N($H1350)*N(商品マスタ!$N1349))</f>
        <v/>
      </c>
      <c r="J1350" s="17" t="str">
        <f aca="false">IF($C1350="","",N($I1350)-N($G1350))</f>
        <v/>
      </c>
      <c r="K1350" s="37" t="str">
        <f aca="false">IF($C1350="","",N(商品マスタ!$I1349))</f>
        <v/>
      </c>
      <c r="L1350" s="17" t="str">
        <f aca="false">IF($C1350="","",MAX(1,N(商品マスタ!$J1349)))</f>
        <v/>
      </c>
      <c r="M1350" s="38" t="str">
        <f aca="false">IF($C1350="","",N(TOP!$C$16)*N($K1350))</f>
        <v/>
      </c>
      <c r="N1350" s="17" t="str">
        <f aca="false">IF($C1350="","",ROUNDUP(N($M1350)/N($L1350),0))</f>
        <v/>
      </c>
      <c r="O1350" s="17" t="str">
        <f aca="false">IF($C1350="","",N(商品マスタ!$R1349))</f>
        <v/>
      </c>
      <c r="P1350" s="17" t="str">
        <f aca="false">IF($C1350="","",IF($F1350="理論",(N($O1350)+N($N1350))-N($G1350),(N($O1350)+N($N1350))-N($I1350)))</f>
        <v/>
      </c>
      <c r="Q1350" s="17" t="str">
        <f aca="false">IF($C1350="","",MAX(1,N(商品マスタ!$K1349)))</f>
        <v/>
      </c>
      <c r="R1350" s="39" t="str">
        <f aca="false">IF($C1350="","",IF(N($P1350)/N($Q1350)&lt;=0,"",ROUNDUP(N($P1350)/N($Q1350),0)))</f>
        <v/>
      </c>
      <c r="S1350" s="14"/>
      <c r="T1350" s="40" t="str">
        <f aca="false">IF($C1350="","",N(商品マスタ!$M1349))</f>
        <v/>
      </c>
      <c r="U1350" s="40" t="str">
        <f aca="false">IF($S1350="","",N($S1350)*N($T1350))</f>
        <v/>
      </c>
      <c r="V1350" s="18"/>
    </row>
    <row r="1351" customFormat="false" ht="15" hidden="false" customHeight="false" outlineLevel="0" collapsed="false">
      <c r="B1351" s="12" t="n">
        <v>1345</v>
      </c>
      <c r="C1351" s="36" t="str">
        <f aca="false">IF(商品マスタ!$C1350="","",商品マスタ!$C1350)</f>
        <v/>
      </c>
      <c r="D1351" s="12" t="str">
        <f aca="false">IF($C1351="","",商品マスタ!$D1350)</f>
        <v/>
      </c>
      <c r="E1351" s="12" t="str">
        <f aca="false">IF($C1351="","",商品マスタ!$G1350)</f>
        <v/>
      </c>
      <c r="F1351" s="12" t="str">
        <f aca="false">IF($C1351="","",IF(商品マスタ!$P1350="","理論",商品マスタ!$P1350))</f>
        <v/>
      </c>
      <c r="G1351" s="17" t="str">
        <f aca="false">IF($C1351="","",N(商品マスタ!$H1350))</f>
        <v/>
      </c>
      <c r="H1351" s="14"/>
      <c r="I1351" s="17" t="str">
        <f aca="false">IF($C1351="","",N($H1351)*N(商品マスタ!$N1350))</f>
        <v/>
      </c>
      <c r="J1351" s="17" t="str">
        <f aca="false">IF($C1351="","",N($I1351)-N($G1351))</f>
        <v/>
      </c>
      <c r="K1351" s="37" t="str">
        <f aca="false">IF($C1351="","",N(商品マスタ!$I1350))</f>
        <v/>
      </c>
      <c r="L1351" s="17" t="str">
        <f aca="false">IF($C1351="","",MAX(1,N(商品マスタ!$J1350)))</f>
        <v/>
      </c>
      <c r="M1351" s="38" t="str">
        <f aca="false">IF($C1351="","",N(TOP!$C$16)*N($K1351))</f>
        <v/>
      </c>
      <c r="N1351" s="17" t="str">
        <f aca="false">IF($C1351="","",ROUNDUP(N($M1351)/N($L1351),0))</f>
        <v/>
      </c>
      <c r="O1351" s="17" t="str">
        <f aca="false">IF($C1351="","",N(商品マスタ!$R1350))</f>
        <v/>
      </c>
      <c r="P1351" s="17" t="str">
        <f aca="false">IF($C1351="","",IF($F1351="理論",(N($O1351)+N($N1351))-N($G1351),(N($O1351)+N($N1351))-N($I1351)))</f>
        <v/>
      </c>
      <c r="Q1351" s="17" t="str">
        <f aca="false">IF($C1351="","",MAX(1,N(商品マスタ!$K1350)))</f>
        <v/>
      </c>
      <c r="R1351" s="39" t="str">
        <f aca="false">IF($C1351="","",IF(N($P1351)/N($Q1351)&lt;=0,"",ROUNDUP(N($P1351)/N($Q1351),0)))</f>
        <v/>
      </c>
      <c r="S1351" s="14"/>
      <c r="T1351" s="40" t="str">
        <f aca="false">IF($C1351="","",N(商品マスタ!$M1350))</f>
        <v/>
      </c>
      <c r="U1351" s="40" t="str">
        <f aca="false">IF($S1351="","",N($S1351)*N($T1351))</f>
        <v/>
      </c>
      <c r="V1351" s="18"/>
    </row>
    <row r="1352" customFormat="false" ht="15" hidden="false" customHeight="false" outlineLevel="0" collapsed="false">
      <c r="B1352" s="12" t="n">
        <v>1346</v>
      </c>
      <c r="C1352" s="36" t="str">
        <f aca="false">IF(商品マスタ!$C1351="","",商品マスタ!$C1351)</f>
        <v/>
      </c>
      <c r="D1352" s="12" t="str">
        <f aca="false">IF($C1352="","",商品マスタ!$D1351)</f>
        <v/>
      </c>
      <c r="E1352" s="12" t="str">
        <f aca="false">IF($C1352="","",商品マスタ!$G1351)</f>
        <v/>
      </c>
      <c r="F1352" s="12" t="str">
        <f aca="false">IF($C1352="","",IF(商品マスタ!$P1351="","理論",商品マスタ!$P1351))</f>
        <v/>
      </c>
      <c r="G1352" s="17" t="str">
        <f aca="false">IF($C1352="","",N(商品マスタ!$H1351))</f>
        <v/>
      </c>
      <c r="H1352" s="14"/>
      <c r="I1352" s="17" t="str">
        <f aca="false">IF($C1352="","",N($H1352)*N(商品マスタ!$N1351))</f>
        <v/>
      </c>
      <c r="J1352" s="17" t="str">
        <f aca="false">IF($C1352="","",N($I1352)-N($G1352))</f>
        <v/>
      </c>
      <c r="K1352" s="37" t="str">
        <f aca="false">IF($C1352="","",N(商品マスタ!$I1351))</f>
        <v/>
      </c>
      <c r="L1352" s="17" t="str">
        <f aca="false">IF($C1352="","",MAX(1,N(商品マスタ!$J1351)))</f>
        <v/>
      </c>
      <c r="M1352" s="38" t="str">
        <f aca="false">IF($C1352="","",N(TOP!$C$16)*N($K1352))</f>
        <v/>
      </c>
      <c r="N1352" s="17" t="str">
        <f aca="false">IF($C1352="","",ROUNDUP(N($M1352)/N($L1352),0))</f>
        <v/>
      </c>
      <c r="O1352" s="17" t="str">
        <f aca="false">IF($C1352="","",N(商品マスタ!$R1351))</f>
        <v/>
      </c>
      <c r="P1352" s="17" t="str">
        <f aca="false">IF($C1352="","",IF($F1352="理論",(N($O1352)+N($N1352))-N($G1352),(N($O1352)+N($N1352))-N($I1352)))</f>
        <v/>
      </c>
      <c r="Q1352" s="17" t="str">
        <f aca="false">IF($C1352="","",MAX(1,N(商品マスタ!$K1351)))</f>
        <v/>
      </c>
      <c r="R1352" s="39" t="str">
        <f aca="false">IF($C1352="","",IF(N($P1352)/N($Q1352)&lt;=0,"",ROUNDUP(N($P1352)/N($Q1352),0)))</f>
        <v/>
      </c>
      <c r="S1352" s="14"/>
      <c r="T1352" s="40" t="str">
        <f aca="false">IF($C1352="","",N(商品マスタ!$M1351))</f>
        <v/>
      </c>
      <c r="U1352" s="40" t="str">
        <f aca="false">IF($S1352="","",N($S1352)*N($T1352))</f>
        <v/>
      </c>
      <c r="V1352" s="18"/>
    </row>
    <row r="1353" customFormat="false" ht="15" hidden="false" customHeight="false" outlineLevel="0" collapsed="false">
      <c r="B1353" s="12" t="n">
        <v>1347</v>
      </c>
      <c r="C1353" s="36" t="str">
        <f aca="false">IF(商品マスタ!$C1352="","",商品マスタ!$C1352)</f>
        <v/>
      </c>
      <c r="D1353" s="12" t="str">
        <f aca="false">IF($C1353="","",商品マスタ!$D1352)</f>
        <v/>
      </c>
      <c r="E1353" s="12" t="str">
        <f aca="false">IF($C1353="","",商品マスタ!$G1352)</f>
        <v/>
      </c>
      <c r="F1353" s="12" t="str">
        <f aca="false">IF($C1353="","",IF(商品マスタ!$P1352="","理論",商品マスタ!$P1352))</f>
        <v/>
      </c>
      <c r="G1353" s="17" t="str">
        <f aca="false">IF($C1353="","",N(商品マスタ!$H1352))</f>
        <v/>
      </c>
      <c r="H1353" s="14"/>
      <c r="I1353" s="17" t="str">
        <f aca="false">IF($C1353="","",N($H1353)*N(商品マスタ!$N1352))</f>
        <v/>
      </c>
      <c r="J1353" s="17" t="str">
        <f aca="false">IF($C1353="","",N($I1353)-N($G1353))</f>
        <v/>
      </c>
      <c r="K1353" s="37" t="str">
        <f aca="false">IF($C1353="","",N(商品マスタ!$I1352))</f>
        <v/>
      </c>
      <c r="L1353" s="17" t="str">
        <f aca="false">IF($C1353="","",MAX(1,N(商品マスタ!$J1352)))</f>
        <v/>
      </c>
      <c r="M1353" s="38" t="str">
        <f aca="false">IF($C1353="","",N(TOP!$C$16)*N($K1353))</f>
        <v/>
      </c>
      <c r="N1353" s="17" t="str">
        <f aca="false">IF($C1353="","",ROUNDUP(N($M1353)/N($L1353),0))</f>
        <v/>
      </c>
      <c r="O1353" s="17" t="str">
        <f aca="false">IF($C1353="","",N(商品マスタ!$R1352))</f>
        <v/>
      </c>
      <c r="P1353" s="17" t="str">
        <f aca="false">IF($C1353="","",IF($F1353="理論",(N($O1353)+N($N1353))-N($G1353),(N($O1353)+N($N1353))-N($I1353)))</f>
        <v/>
      </c>
      <c r="Q1353" s="17" t="str">
        <f aca="false">IF($C1353="","",MAX(1,N(商品マスタ!$K1352)))</f>
        <v/>
      </c>
      <c r="R1353" s="39" t="str">
        <f aca="false">IF($C1353="","",IF(N($P1353)/N($Q1353)&lt;=0,"",ROUNDUP(N($P1353)/N($Q1353),0)))</f>
        <v/>
      </c>
      <c r="S1353" s="14"/>
      <c r="T1353" s="40" t="str">
        <f aca="false">IF($C1353="","",N(商品マスタ!$M1352))</f>
        <v/>
      </c>
      <c r="U1353" s="40" t="str">
        <f aca="false">IF($S1353="","",N($S1353)*N($T1353))</f>
        <v/>
      </c>
      <c r="V1353" s="18"/>
    </row>
    <row r="1354" customFormat="false" ht="15" hidden="false" customHeight="false" outlineLevel="0" collapsed="false">
      <c r="B1354" s="12" t="n">
        <v>1348</v>
      </c>
      <c r="C1354" s="36" t="str">
        <f aca="false">IF(商品マスタ!$C1353="","",商品マスタ!$C1353)</f>
        <v/>
      </c>
      <c r="D1354" s="12" t="str">
        <f aca="false">IF($C1354="","",商品マスタ!$D1353)</f>
        <v/>
      </c>
      <c r="E1354" s="12" t="str">
        <f aca="false">IF($C1354="","",商品マスタ!$G1353)</f>
        <v/>
      </c>
      <c r="F1354" s="12" t="str">
        <f aca="false">IF($C1354="","",IF(商品マスタ!$P1353="","理論",商品マスタ!$P1353))</f>
        <v/>
      </c>
      <c r="G1354" s="17" t="str">
        <f aca="false">IF($C1354="","",N(商品マスタ!$H1353))</f>
        <v/>
      </c>
      <c r="H1354" s="14"/>
      <c r="I1354" s="17" t="str">
        <f aca="false">IF($C1354="","",N($H1354)*N(商品マスタ!$N1353))</f>
        <v/>
      </c>
      <c r="J1354" s="17" t="str">
        <f aca="false">IF($C1354="","",N($I1354)-N($G1354))</f>
        <v/>
      </c>
      <c r="K1354" s="37" t="str">
        <f aca="false">IF($C1354="","",N(商品マスタ!$I1353))</f>
        <v/>
      </c>
      <c r="L1354" s="17" t="str">
        <f aca="false">IF($C1354="","",MAX(1,N(商品マスタ!$J1353)))</f>
        <v/>
      </c>
      <c r="M1354" s="38" t="str">
        <f aca="false">IF($C1354="","",N(TOP!$C$16)*N($K1354))</f>
        <v/>
      </c>
      <c r="N1354" s="17" t="str">
        <f aca="false">IF($C1354="","",ROUNDUP(N($M1354)/N($L1354),0))</f>
        <v/>
      </c>
      <c r="O1354" s="17" t="str">
        <f aca="false">IF($C1354="","",N(商品マスタ!$R1353))</f>
        <v/>
      </c>
      <c r="P1354" s="17" t="str">
        <f aca="false">IF($C1354="","",IF($F1354="理論",(N($O1354)+N($N1354))-N($G1354),(N($O1354)+N($N1354))-N($I1354)))</f>
        <v/>
      </c>
      <c r="Q1354" s="17" t="str">
        <f aca="false">IF($C1354="","",MAX(1,N(商品マスタ!$K1353)))</f>
        <v/>
      </c>
      <c r="R1354" s="39" t="str">
        <f aca="false">IF($C1354="","",IF(N($P1354)/N($Q1354)&lt;=0,"",ROUNDUP(N($P1354)/N($Q1354),0)))</f>
        <v/>
      </c>
      <c r="S1354" s="14"/>
      <c r="T1354" s="40" t="str">
        <f aca="false">IF($C1354="","",N(商品マスタ!$M1353))</f>
        <v/>
      </c>
      <c r="U1354" s="40" t="str">
        <f aca="false">IF($S1354="","",N($S1354)*N($T1354))</f>
        <v/>
      </c>
      <c r="V1354" s="18"/>
    </row>
    <row r="1355" customFormat="false" ht="15" hidden="false" customHeight="false" outlineLevel="0" collapsed="false">
      <c r="B1355" s="12" t="n">
        <v>1349</v>
      </c>
      <c r="C1355" s="36" t="str">
        <f aca="false">IF(商品マスタ!$C1354="","",商品マスタ!$C1354)</f>
        <v/>
      </c>
      <c r="D1355" s="12" t="str">
        <f aca="false">IF($C1355="","",商品マスタ!$D1354)</f>
        <v/>
      </c>
      <c r="E1355" s="12" t="str">
        <f aca="false">IF($C1355="","",商品マスタ!$G1354)</f>
        <v/>
      </c>
      <c r="F1355" s="12" t="str">
        <f aca="false">IF($C1355="","",IF(商品マスタ!$P1354="","理論",商品マスタ!$P1354))</f>
        <v/>
      </c>
      <c r="G1355" s="17" t="str">
        <f aca="false">IF($C1355="","",N(商品マスタ!$H1354))</f>
        <v/>
      </c>
      <c r="H1355" s="14"/>
      <c r="I1355" s="17" t="str">
        <f aca="false">IF($C1355="","",N($H1355)*N(商品マスタ!$N1354))</f>
        <v/>
      </c>
      <c r="J1355" s="17" t="str">
        <f aca="false">IF($C1355="","",N($I1355)-N($G1355))</f>
        <v/>
      </c>
      <c r="K1355" s="37" t="str">
        <f aca="false">IF($C1355="","",N(商品マスタ!$I1354))</f>
        <v/>
      </c>
      <c r="L1355" s="17" t="str">
        <f aca="false">IF($C1355="","",MAX(1,N(商品マスタ!$J1354)))</f>
        <v/>
      </c>
      <c r="M1355" s="38" t="str">
        <f aca="false">IF($C1355="","",N(TOP!$C$16)*N($K1355))</f>
        <v/>
      </c>
      <c r="N1355" s="17" t="str">
        <f aca="false">IF($C1355="","",ROUNDUP(N($M1355)/N($L1355),0))</f>
        <v/>
      </c>
      <c r="O1355" s="17" t="str">
        <f aca="false">IF($C1355="","",N(商品マスタ!$R1354))</f>
        <v/>
      </c>
      <c r="P1355" s="17" t="str">
        <f aca="false">IF($C1355="","",IF($F1355="理論",(N($O1355)+N($N1355))-N($G1355),(N($O1355)+N($N1355))-N($I1355)))</f>
        <v/>
      </c>
      <c r="Q1355" s="17" t="str">
        <f aca="false">IF($C1355="","",MAX(1,N(商品マスタ!$K1354)))</f>
        <v/>
      </c>
      <c r="R1355" s="39" t="str">
        <f aca="false">IF($C1355="","",IF(N($P1355)/N($Q1355)&lt;=0,"",ROUNDUP(N($P1355)/N($Q1355),0)))</f>
        <v/>
      </c>
      <c r="S1355" s="14"/>
      <c r="T1355" s="40" t="str">
        <f aca="false">IF($C1355="","",N(商品マスタ!$M1354))</f>
        <v/>
      </c>
      <c r="U1355" s="40" t="str">
        <f aca="false">IF($S1355="","",N($S1355)*N($T1355))</f>
        <v/>
      </c>
      <c r="V1355" s="18"/>
    </row>
    <row r="1356" customFormat="false" ht="15" hidden="false" customHeight="false" outlineLevel="0" collapsed="false">
      <c r="B1356" s="12" t="n">
        <v>1350</v>
      </c>
      <c r="C1356" s="36" t="str">
        <f aca="false">IF(商品マスタ!$C1355="","",商品マスタ!$C1355)</f>
        <v/>
      </c>
      <c r="D1356" s="12" t="str">
        <f aca="false">IF($C1356="","",商品マスタ!$D1355)</f>
        <v/>
      </c>
      <c r="E1356" s="12" t="str">
        <f aca="false">IF($C1356="","",商品マスタ!$G1355)</f>
        <v/>
      </c>
      <c r="F1356" s="12" t="str">
        <f aca="false">IF($C1356="","",IF(商品マスタ!$P1355="","理論",商品マスタ!$P1355))</f>
        <v/>
      </c>
      <c r="G1356" s="17" t="str">
        <f aca="false">IF($C1356="","",N(商品マスタ!$H1355))</f>
        <v/>
      </c>
      <c r="H1356" s="14"/>
      <c r="I1356" s="17" t="str">
        <f aca="false">IF($C1356="","",N($H1356)*N(商品マスタ!$N1355))</f>
        <v/>
      </c>
      <c r="J1356" s="17" t="str">
        <f aca="false">IF($C1356="","",N($I1356)-N($G1356))</f>
        <v/>
      </c>
      <c r="K1356" s="37" t="str">
        <f aca="false">IF($C1356="","",N(商品マスタ!$I1355))</f>
        <v/>
      </c>
      <c r="L1356" s="17" t="str">
        <f aca="false">IF($C1356="","",MAX(1,N(商品マスタ!$J1355)))</f>
        <v/>
      </c>
      <c r="M1356" s="38" t="str">
        <f aca="false">IF($C1356="","",N(TOP!$C$16)*N($K1356))</f>
        <v/>
      </c>
      <c r="N1356" s="17" t="str">
        <f aca="false">IF($C1356="","",ROUNDUP(N($M1356)/N($L1356),0))</f>
        <v/>
      </c>
      <c r="O1356" s="17" t="str">
        <f aca="false">IF($C1356="","",N(商品マスタ!$R1355))</f>
        <v/>
      </c>
      <c r="P1356" s="17" t="str">
        <f aca="false">IF($C1356="","",IF($F1356="理論",(N($O1356)+N($N1356))-N($G1356),(N($O1356)+N($N1356))-N($I1356)))</f>
        <v/>
      </c>
      <c r="Q1356" s="17" t="str">
        <f aca="false">IF($C1356="","",MAX(1,N(商品マスタ!$K1355)))</f>
        <v/>
      </c>
      <c r="R1356" s="39" t="str">
        <f aca="false">IF($C1356="","",IF(N($P1356)/N($Q1356)&lt;=0,"",ROUNDUP(N($P1356)/N($Q1356),0)))</f>
        <v/>
      </c>
      <c r="S1356" s="14"/>
      <c r="T1356" s="40" t="str">
        <f aca="false">IF($C1356="","",N(商品マスタ!$M1355))</f>
        <v/>
      </c>
      <c r="U1356" s="40" t="str">
        <f aca="false">IF($S1356="","",N($S1356)*N($T1356))</f>
        <v/>
      </c>
      <c r="V1356" s="18"/>
    </row>
    <row r="1357" customFormat="false" ht="15" hidden="false" customHeight="false" outlineLevel="0" collapsed="false">
      <c r="B1357" s="12" t="n">
        <v>1351</v>
      </c>
      <c r="C1357" s="36" t="str">
        <f aca="false">IF(商品マスタ!$C1356="","",商品マスタ!$C1356)</f>
        <v/>
      </c>
      <c r="D1357" s="12" t="str">
        <f aca="false">IF($C1357="","",商品マスタ!$D1356)</f>
        <v/>
      </c>
      <c r="E1357" s="12" t="str">
        <f aca="false">IF($C1357="","",商品マスタ!$G1356)</f>
        <v/>
      </c>
      <c r="F1357" s="12" t="str">
        <f aca="false">IF($C1357="","",IF(商品マスタ!$P1356="","理論",商品マスタ!$P1356))</f>
        <v/>
      </c>
      <c r="G1357" s="17" t="str">
        <f aca="false">IF($C1357="","",N(商品マスタ!$H1356))</f>
        <v/>
      </c>
      <c r="H1357" s="14"/>
      <c r="I1357" s="17" t="str">
        <f aca="false">IF($C1357="","",N($H1357)*N(商品マスタ!$N1356))</f>
        <v/>
      </c>
      <c r="J1357" s="17" t="str">
        <f aca="false">IF($C1357="","",N($I1357)-N($G1357))</f>
        <v/>
      </c>
      <c r="K1357" s="37" t="str">
        <f aca="false">IF($C1357="","",N(商品マスタ!$I1356))</f>
        <v/>
      </c>
      <c r="L1357" s="17" t="str">
        <f aca="false">IF($C1357="","",MAX(1,N(商品マスタ!$J1356)))</f>
        <v/>
      </c>
      <c r="M1357" s="38" t="str">
        <f aca="false">IF($C1357="","",N(TOP!$C$16)*N($K1357))</f>
        <v/>
      </c>
      <c r="N1357" s="17" t="str">
        <f aca="false">IF($C1357="","",ROUNDUP(N($M1357)/N($L1357),0))</f>
        <v/>
      </c>
      <c r="O1357" s="17" t="str">
        <f aca="false">IF($C1357="","",N(商品マスタ!$R1356))</f>
        <v/>
      </c>
      <c r="P1357" s="17" t="str">
        <f aca="false">IF($C1357="","",IF($F1357="理論",(N($O1357)+N($N1357))-N($G1357),(N($O1357)+N($N1357))-N($I1357)))</f>
        <v/>
      </c>
      <c r="Q1357" s="17" t="str">
        <f aca="false">IF($C1357="","",MAX(1,N(商品マスタ!$K1356)))</f>
        <v/>
      </c>
      <c r="R1357" s="39" t="str">
        <f aca="false">IF($C1357="","",IF(N($P1357)/N($Q1357)&lt;=0,"",ROUNDUP(N($P1357)/N($Q1357),0)))</f>
        <v/>
      </c>
      <c r="S1357" s="14"/>
      <c r="T1357" s="40" t="str">
        <f aca="false">IF($C1357="","",N(商品マスタ!$M1356))</f>
        <v/>
      </c>
      <c r="U1357" s="40" t="str">
        <f aca="false">IF($S1357="","",N($S1357)*N($T1357))</f>
        <v/>
      </c>
      <c r="V1357" s="18"/>
    </row>
    <row r="1358" customFormat="false" ht="15" hidden="false" customHeight="false" outlineLevel="0" collapsed="false">
      <c r="B1358" s="12" t="n">
        <v>1352</v>
      </c>
      <c r="C1358" s="36" t="str">
        <f aca="false">IF(商品マスタ!$C1357="","",商品マスタ!$C1357)</f>
        <v/>
      </c>
      <c r="D1358" s="12" t="str">
        <f aca="false">IF($C1358="","",商品マスタ!$D1357)</f>
        <v/>
      </c>
      <c r="E1358" s="12" t="str">
        <f aca="false">IF($C1358="","",商品マスタ!$G1357)</f>
        <v/>
      </c>
      <c r="F1358" s="12" t="str">
        <f aca="false">IF($C1358="","",IF(商品マスタ!$P1357="","理論",商品マスタ!$P1357))</f>
        <v/>
      </c>
      <c r="G1358" s="17" t="str">
        <f aca="false">IF($C1358="","",N(商品マスタ!$H1357))</f>
        <v/>
      </c>
      <c r="H1358" s="14"/>
      <c r="I1358" s="17" t="str">
        <f aca="false">IF($C1358="","",N($H1358)*N(商品マスタ!$N1357))</f>
        <v/>
      </c>
      <c r="J1358" s="17" t="str">
        <f aca="false">IF($C1358="","",N($I1358)-N($G1358))</f>
        <v/>
      </c>
      <c r="K1358" s="37" t="str">
        <f aca="false">IF($C1358="","",N(商品マスタ!$I1357))</f>
        <v/>
      </c>
      <c r="L1358" s="17" t="str">
        <f aca="false">IF($C1358="","",MAX(1,N(商品マスタ!$J1357)))</f>
        <v/>
      </c>
      <c r="M1358" s="38" t="str">
        <f aca="false">IF($C1358="","",N(TOP!$C$16)*N($K1358))</f>
        <v/>
      </c>
      <c r="N1358" s="17" t="str">
        <f aca="false">IF($C1358="","",ROUNDUP(N($M1358)/N($L1358),0))</f>
        <v/>
      </c>
      <c r="O1358" s="17" t="str">
        <f aca="false">IF($C1358="","",N(商品マスタ!$R1357))</f>
        <v/>
      </c>
      <c r="P1358" s="17" t="str">
        <f aca="false">IF($C1358="","",IF($F1358="理論",(N($O1358)+N($N1358))-N($G1358),(N($O1358)+N($N1358))-N($I1358)))</f>
        <v/>
      </c>
      <c r="Q1358" s="17" t="str">
        <f aca="false">IF($C1358="","",MAX(1,N(商品マスタ!$K1357)))</f>
        <v/>
      </c>
      <c r="R1358" s="39" t="str">
        <f aca="false">IF($C1358="","",IF(N($P1358)/N($Q1358)&lt;=0,"",ROUNDUP(N($P1358)/N($Q1358),0)))</f>
        <v/>
      </c>
      <c r="S1358" s="14"/>
      <c r="T1358" s="40" t="str">
        <f aca="false">IF($C1358="","",N(商品マスタ!$M1357))</f>
        <v/>
      </c>
      <c r="U1358" s="40" t="str">
        <f aca="false">IF($S1358="","",N($S1358)*N($T1358))</f>
        <v/>
      </c>
      <c r="V1358" s="18"/>
    </row>
    <row r="1359" customFormat="false" ht="15" hidden="false" customHeight="false" outlineLevel="0" collapsed="false">
      <c r="B1359" s="12" t="n">
        <v>1353</v>
      </c>
      <c r="C1359" s="36" t="str">
        <f aca="false">IF(商品マスタ!$C1358="","",商品マスタ!$C1358)</f>
        <v/>
      </c>
      <c r="D1359" s="12" t="str">
        <f aca="false">IF($C1359="","",商品マスタ!$D1358)</f>
        <v/>
      </c>
      <c r="E1359" s="12" t="str">
        <f aca="false">IF($C1359="","",商品マスタ!$G1358)</f>
        <v/>
      </c>
      <c r="F1359" s="12" t="str">
        <f aca="false">IF($C1359="","",IF(商品マスタ!$P1358="","理論",商品マスタ!$P1358))</f>
        <v/>
      </c>
      <c r="G1359" s="17" t="str">
        <f aca="false">IF($C1359="","",N(商品マスタ!$H1358))</f>
        <v/>
      </c>
      <c r="H1359" s="14"/>
      <c r="I1359" s="17" t="str">
        <f aca="false">IF($C1359="","",N($H1359)*N(商品マスタ!$N1358))</f>
        <v/>
      </c>
      <c r="J1359" s="17" t="str">
        <f aca="false">IF($C1359="","",N($I1359)-N($G1359))</f>
        <v/>
      </c>
      <c r="K1359" s="37" t="str">
        <f aca="false">IF($C1359="","",N(商品マスタ!$I1358))</f>
        <v/>
      </c>
      <c r="L1359" s="17" t="str">
        <f aca="false">IF($C1359="","",MAX(1,N(商品マスタ!$J1358)))</f>
        <v/>
      </c>
      <c r="M1359" s="38" t="str">
        <f aca="false">IF($C1359="","",N(TOP!$C$16)*N($K1359))</f>
        <v/>
      </c>
      <c r="N1359" s="17" t="str">
        <f aca="false">IF($C1359="","",ROUNDUP(N($M1359)/N($L1359),0))</f>
        <v/>
      </c>
      <c r="O1359" s="17" t="str">
        <f aca="false">IF($C1359="","",N(商品マスタ!$R1358))</f>
        <v/>
      </c>
      <c r="P1359" s="17" t="str">
        <f aca="false">IF($C1359="","",IF($F1359="理論",(N($O1359)+N($N1359))-N($G1359),(N($O1359)+N($N1359))-N($I1359)))</f>
        <v/>
      </c>
      <c r="Q1359" s="17" t="str">
        <f aca="false">IF($C1359="","",MAX(1,N(商品マスタ!$K1358)))</f>
        <v/>
      </c>
      <c r="R1359" s="39" t="str">
        <f aca="false">IF($C1359="","",IF(N($P1359)/N($Q1359)&lt;=0,"",ROUNDUP(N($P1359)/N($Q1359),0)))</f>
        <v/>
      </c>
      <c r="S1359" s="14"/>
      <c r="T1359" s="40" t="str">
        <f aca="false">IF($C1359="","",N(商品マスタ!$M1358))</f>
        <v/>
      </c>
      <c r="U1359" s="40" t="str">
        <f aca="false">IF($S1359="","",N($S1359)*N($T1359))</f>
        <v/>
      </c>
      <c r="V1359" s="18"/>
    </row>
    <row r="1360" customFormat="false" ht="15" hidden="false" customHeight="false" outlineLevel="0" collapsed="false">
      <c r="B1360" s="12" t="n">
        <v>1354</v>
      </c>
      <c r="C1360" s="36" t="str">
        <f aca="false">IF(商品マスタ!$C1359="","",商品マスタ!$C1359)</f>
        <v/>
      </c>
      <c r="D1360" s="12" t="str">
        <f aca="false">IF($C1360="","",商品マスタ!$D1359)</f>
        <v/>
      </c>
      <c r="E1360" s="12" t="str">
        <f aca="false">IF($C1360="","",商品マスタ!$G1359)</f>
        <v/>
      </c>
      <c r="F1360" s="12" t="str">
        <f aca="false">IF($C1360="","",IF(商品マスタ!$P1359="","理論",商品マスタ!$P1359))</f>
        <v/>
      </c>
      <c r="G1360" s="17" t="str">
        <f aca="false">IF($C1360="","",N(商品マスタ!$H1359))</f>
        <v/>
      </c>
      <c r="H1360" s="14"/>
      <c r="I1360" s="17" t="str">
        <f aca="false">IF($C1360="","",N($H1360)*N(商品マスタ!$N1359))</f>
        <v/>
      </c>
      <c r="J1360" s="17" t="str">
        <f aca="false">IF($C1360="","",N($I1360)-N($G1360))</f>
        <v/>
      </c>
      <c r="K1360" s="37" t="str">
        <f aca="false">IF($C1360="","",N(商品マスタ!$I1359))</f>
        <v/>
      </c>
      <c r="L1360" s="17" t="str">
        <f aca="false">IF($C1360="","",MAX(1,N(商品マスタ!$J1359)))</f>
        <v/>
      </c>
      <c r="M1360" s="38" t="str">
        <f aca="false">IF($C1360="","",N(TOP!$C$16)*N($K1360))</f>
        <v/>
      </c>
      <c r="N1360" s="17" t="str">
        <f aca="false">IF($C1360="","",ROUNDUP(N($M1360)/N($L1360),0))</f>
        <v/>
      </c>
      <c r="O1360" s="17" t="str">
        <f aca="false">IF($C1360="","",N(商品マスタ!$R1359))</f>
        <v/>
      </c>
      <c r="P1360" s="17" t="str">
        <f aca="false">IF($C1360="","",IF($F1360="理論",(N($O1360)+N($N1360))-N($G1360),(N($O1360)+N($N1360))-N($I1360)))</f>
        <v/>
      </c>
      <c r="Q1360" s="17" t="str">
        <f aca="false">IF($C1360="","",MAX(1,N(商品マスタ!$K1359)))</f>
        <v/>
      </c>
      <c r="R1360" s="39" t="str">
        <f aca="false">IF($C1360="","",IF(N($P1360)/N($Q1360)&lt;=0,"",ROUNDUP(N($P1360)/N($Q1360),0)))</f>
        <v/>
      </c>
      <c r="S1360" s="14"/>
      <c r="T1360" s="40" t="str">
        <f aca="false">IF($C1360="","",N(商品マスタ!$M1359))</f>
        <v/>
      </c>
      <c r="U1360" s="40" t="str">
        <f aca="false">IF($S1360="","",N($S1360)*N($T1360))</f>
        <v/>
      </c>
      <c r="V1360" s="18"/>
    </row>
    <row r="1361" customFormat="false" ht="15" hidden="false" customHeight="false" outlineLevel="0" collapsed="false">
      <c r="B1361" s="12" t="n">
        <v>1355</v>
      </c>
      <c r="C1361" s="36" t="str">
        <f aca="false">IF(商品マスタ!$C1360="","",商品マスタ!$C1360)</f>
        <v/>
      </c>
      <c r="D1361" s="12" t="str">
        <f aca="false">IF($C1361="","",商品マスタ!$D1360)</f>
        <v/>
      </c>
      <c r="E1361" s="12" t="str">
        <f aca="false">IF($C1361="","",商品マスタ!$G1360)</f>
        <v/>
      </c>
      <c r="F1361" s="12" t="str">
        <f aca="false">IF($C1361="","",IF(商品マスタ!$P1360="","理論",商品マスタ!$P1360))</f>
        <v/>
      </c>
      <c r="G1361" s="17" t="str">
        <f aca="false">IF($C1361="","",N(商品マスタ!$H1360))</f>
        <v/>
      </c>
      <c r="H1361" s="14"/>
      <c r="I1361" s="17" t="str">
        <f aca="false">IF($C1361="","",N($H1361)*N(商品マスタ!$N1360))</f>
        <v/>
      </c>
      <c r="J1361" s="17" t="str">
        <f aca="false">IF($C1361="","",N($I1361)-N($G1361))</f>
        <v/>
      </c>
      <c r="K1361" s="37" t="str">
        <f aca="false">IF($C1361="","",N(商品マスタ!$I1360))</f>
        <v/>
      </c>
      <c r="L1361" s="17" t="str">
        <f aca="false">IF($C1361="","",MAX(1,N(商品マスタ!$J1360)))</f>
        <v/>
      </c>
      <c r="M1361" s="38" t="str">
        <f aca="false">IF($C1361="","",N(TOP!$C$16)*N($K1361))</f>
        <v/>
      </c>
      <c r="N1361" s="17" t="str">
        <f aca="false">IF($C1361="","",ROUNDUP(N($M1361)/N($L1361),0))</f>
        <v/>
      </c>
      <c r="O1361" s="17" t="str">
        <f aca="false">IF($C1361="","",N(商品マスタ!$R1360))</f>
        <v/>
      </c>
      <c r="P1361" s="17" t="str">
        <f aca="false">IF($C1361="","",IF($F1361="理論",(N($O1361)+N($N1361))-N($G1361),(N($O1361)+N($N1361))-N($I1361)))</f>
        <v/>
      </c>
      <c r="Q1361" s="17" t="str">
        <f aca="false">IF($C1361="","",MAX(1,N(商品マスタ!$K1360)))</f>
        <v/>
      </c>
      <c r="R1361" s="39" t="str">
        <f aca="false">IF($C1361="","",IF(N($P1361)/N($Q1361)&lt;=0,"",ROUNDUP(N($P1361)/N($Q1361),0)))</f>
        <v/>
      </c>
      <c r="S1361" s="14"/>
      <c r="T1361" s="40" t="str">
        <f aca="false">IF($C1361="","",N(商品マスタ!$M1360))</f>
        <v/>
      </c>
      <c r="U1361" s="40" t="str">
        <f aca="false">IF($S1361="","",N($S1361)*N($T1361))</f>
        <v/>
      </c>
      <c r="V1361" s="18"/>
    </row>
    <row r="1362" customFormat="false" ht="15" hidden="false" customHeight="false" outlineLevel="0" collapsed="false">
      <c r="B1362" s="12" t="n">
        <v>1356</v>
      </c>
      <c r="C1362" s="36" t="str">
        <f aca="false">IF(商品マスタ!$C1361="","",商品マスタ!$C1361)</f>
        <v/>
      </c>
      <c r="D1362" s="12" t="str">
        <f aca="false">IF($C1362="","",商品マスタ!$D1361)</f>
        <v/>
      </c>
      <c r="E1362" s="12" t="str">
        <f aca="false">IF($C1362="","",商品マスタ!$G1361)</f>
        <v/>
      </c>
      <c r="F1362" s="12" t="str">
        <f aca="false">IF($C1362="","",IF(商品マスタ!$P1361="","理論",商品マスタ!$P1361))</f>
        <v/>
      </c>
      <c r="G1362" s="17" t="str">
        <f aca="false">IF($C1362="","",N(商品マスタ!$H1361))</f>
        <v/>
      </c>
      <c r="H1362" s="14"/>
      <c r="I1362" s="17" t="str">
        <f aca="false">IF($C1362="","",N($H1362)*N(商品マスタ!$N1361))</f>
        <v/>
      </c>
      <c r="J1362" s="17" t="str">
        <f aca="false">IF($C1362="","",N($I1362)-N($G1362))</f>
        <v/>
      </c>
      <c r="K1362" s="37" t="str">
        <f aca="false">IF($C1362="","",N(商品マスタ!$I1361))</f>
        <v/>
      </c>
      <c r="L1362" s="17" t="str">
        <f aca="false">IF($C1362="","",MAX(1,N(商品マスタ!$J1361)))</f>
        <v/>
      </c>
      <c r="M1362" s="38" t="str">
        <f aca="false">IF($C1362="","",N(TOP!$C$16)*N($K1362))</f>
        <v/>
      </c>
      <c r="N1362" s="17" t="str">
        <f aca="false">IF($C1362="","",ROUNDUP(N($M1362)/N($L1362),0))</f>
        <v/>
      </c>
      <c r="O1362" s="17" t="str">
        <f aca="false">IF($C1362="","",N(商品マスタ!$R1361))</f>
        <v/>
      </c>
      <c r="P1362" s="17" t="str">
        <f aca="false">IF($C1362="","",IF($F1362="理論",(N($O1362)+N($N1362))-N($G1362),(N($O1362)+N($N1362))-N($I1362)))</f>
        <v/>
      </c>
      <c r="Q1362" s="17" t="str">
        <f aca="false">IF($C1362="","",MAX(1,N(商品マスタ!$K1361)))</f>
        <v/>
      </c>
      <c r="R1362" s="39" t="str">
        <f aca="false">IF($C1362="","",IF(N($P1362)/N($Q1362)&lt;=0,"",ROUNDUP(N($P1362)/N($Q1362),0)))</f>
        <v/>
      </c>
      <c r="S1362" s="14"/>
      <c r="T1362" s="40" t="str">
        <f aca="false">IF($C1362="","",N(商品マスタ!$M1361))</f>
        <v/>
      </c>
      <c r="U1362" s="40" t="str">
        <f aca="false">IF($S1362="","",N($S1362)*N($T1362))</f>
        <v/>
      </c>
      <c r="V1362" s="18"/>
    </row>
    <row r="1363" customFormat="false" ht="15" hidden="false" customHeight="false" outlineLevel="0" collapsed="false">
      <c r="B1363" s="12" t="n">
        <v>1357</v>
      </c>
      <c r="C1363" s="36" t="str">
        <f aca="false">IF(商品マスタ!$C1362="","",商品マスタ!$C1362)</f>
        <v/>
      </c>
      <c r="D1363" s="12" t="str">
        <f aca="false">IF($C1363="","",商品マスタ!$D1362)</f>
        <v/>
      </c>
      <c r="E1363" s="12" t="str">
        <f aca="false">IF($C1363="","",商品マスタ!$G1362)</f>
        <v/>
      </c>
      <c r="F1363" s="12" t="str">
        <f aca="false">IF($C1363="","",IF(商品マスタ!$P1362="","理論",商品マスタ!$P1362))</f>
        <v/>
      </c>
      <c r="G1363" s="17" t="str">
        <f aca="false">IF($C1363="","",N(商品マスタ!$H1362))</f>
        <v/>
      </c>
      <c r="H1363" s="14"/>
      <c r="I1363" s="17" t="str">
        <f aca="false">IF($C1363="","",N($H1363)*N(商品マスタ!$N1362))</f>
        <v/>
      </c>
      <c r="J1363" s="17" t="str">
        <f aca="false">IF($C1363="","",N($I1363)-N($G1363))</f>
        <v/>
      </c>
      <c r="K1363" s="37" t="str">
        <f aca="false">IF($C1363="","",N(商品マスタ!$I1362))</f>
        <v/>
      </c>
      <c r="L1363" s="17" t="str">
        <f aca="false">IF($C1363="","",MAX(1,N(商品マスタ!$J1362)))</f>
        <v/>
      </c>
      <c r="M1363" s="38" t="str">
        <f aca="false">IF($C1363="","",N(TOP!$C$16)*N($K1363))</f>
        <v/>
      </c>
      <c r="N1363" s="17" t="str">
        <f aca="false">IF($C1363="","",ROUNDUP(N($M1363)/N($L1363),0))</f>
        <v/>
      </c>
      <c r="O1363" s="17" t="str">
        <f aca="false">IF($C1363="","",N(商品マスタ!$R1362))</f>
        <v/>
      </c>
      <c r="P1363" s="17" t="str">
        <f aca="false">IF($C1363="","",IF($F1363="理論",(N($O1363)+N($N1363))-N($G1363),(N($O1363)+N($N1363))-N($I1363)))</f>
        <v/>
      </c>
      <c r="Q1363" s="17" t="str">
        <f aca="false">IF($C1363="","",MAX(1,N(商品マスタ!$K1362)))</f>
        <v/>
      </c>
      <c r="R1363" s="39" t="str">
        <f aca="false">IF($C1363="","",IF(N($P1363)/N($Q1363)&lt;=0,"",ROUNDUP(N($P1363)/N($Q1363),0)))</f>
        <v/>
      </c>
      <c r="S1363" s="14"/>
      <c r="T1363" s="40" t="str">
        <f aca="false">IF($C1363="","",N(商品マスタ!$M1362))</f>
        <v/>
      </c>
      <c r="U1363" s="40" t="str">
        <f aca="false">IF($S1363="","",N($S1363)*N($T1363))</f>
        <v/>
      </c>
      <c r="V1363" s="18"/>
    </row>
    <row r="1364" customFormat="false" ht="15" hidden="false" customHeight="false" outlineLevel="0" collapsed="false">
      <c r="B1364" s="12" t="n">
        <v>1358</v>
      </c>
      <c r="C1364" s="36" t="str">
        <f aca="false">IF(商品マスタ!$C1363="","",商品マスタ!$C1363)</f>
        <v/>
      </c>
      <c r="D1364" s="12" t="str">
        <f aca="false">IF($C1364="","",商品マスタ!$D1363)</f>
        <v/>
      </c>
      <c r="E1364" s="12" t="str">
        <f aca="false">IF($C1364="","",商品マスタ!$G1363)</f>
        <v/>
      </c>
      <c r="F1364" s="12" t="str">
        <f aca="false">IF($C1364="","",IF(商品マスタ!$P1363="","理論",商品マスタ!$P1363))</f>
        <v/>
      </c>
      <c r="G1364" s="17" t="str">
        <f aca="false">IF($C1364="","",N(商品マスタ!$H1363))</f>
        <v/>
      </c>
      <c r="H1364" s="14"/>
      <c r="I1364" s="17" t="str">
        <f aca="false">IF($C1364="","",N($H1364)*N(商品マスタ!$N1363))</f>
        <v/>
      </c>
      <c r="J1364" s="17" t="str">
        <f aca="false">IF($C1364="","",N($I1364)-N($G1364))</f>
        <v/>
      </c>
      <c r="K1364" s="37" t="str">
        <f aca="false">IF($C1364="","",N(商品マスタ!$I1363))</f>
        <v/>
      </c>
      <c r="L1364" s="17" t="str">
        <f aca="false">IF($C1364="","",MAX(1,N(商品マスタ!$J1363)))</f>
        <v/>
      </c>
      <c r="M1364" s="38" t="str">
        <f aca="false">IF($C1364="","",N(TOP!$C$16)*N($K1364))</f>
        <v/>
      </c>
      <c r="N1364" s="17" t="str">
        <f aca="false">IF($C1364="","",ROUNDUP(N($M1364)/N($L1364),0))</f>
        <v/>
      </c>
      <c r="O1364" s="17" t="str">
        <f aca="false">IF($C1364="","",N(商品マスタ!$R1363))</f>
        <v/>
      </c>
      <c r="P1364" s="17" t="str">
        <f aca="false">IF($C1364="","",IF($F1364="理論",(N($O1364)+N($N1364))-N($G1364),(N($O1364)+N($N1364))-N($I1364)))</f>
        <v/>
      </c>
      <c r="Q1364" s="17" t="str">
        <f aca="false">IF($C1364="","",MAX(1,N(商品マスタ!$K1363)))</f>
        <v/>
      </c>
      <c r="R1364" s="39" t="str">
        <f aca="false">IF($C1364="","",IF(N($P1364)/N($Q1364)&lt;=0,"",ROUNDUP(N($P1364)/N($Q1364),0)))</f>
        <v/>
      </c>
      <c r="S1364" s="14"/>
      <c r="T1364" s="40" t="str">
        <f aca="false">IF($C1364="","",N(商品マスタ!$M1363))</f>
        <v/>
      </c>
      <c r="U1364" s="40" t="str">
        <f aca="false">IF($S1364="","",N($S1364)*N($T1364))</f>
        <v/>
      </c>
      <c r="V1364" s="18"/>
    </row>
    <row r="1365" customFormat="false" ht="15" hidden="false" customHeight="false" outlineLevel="0" collapsed="false">
      <c r="B1365" s="12" t="n">
        <v>1359</v>
      </c>
      <c r="C1365" s="36" t="str">
        <f aca="false">IF(商品マスタ!$C1364="","",商品マスタ!$C1364)</f>
        <v/>
      </c>
      <c r="D1365" s="12" t="str">
        <f aca="false">IF($C1365="","",商品マスタ!$D1364)</f>
        <v/>
      </c>
      <c r="E1365" s="12" t="str">
        <f aca="false">IF($C1365="","",商品マスタ!$G1364)</f>
        <v/>
      </c>
      <c r="F1365" s="12" t="str">
        <f aca="false">IF($C1365="","",IF(商品マスタ!$P1364="","理論",商品マスタ!$P1364))</f>
        <v/>
      </c>
      <c r="G1365" s="17" t="str">
        <f aca="false">IF($C1365="","",N(商品マスタ!$H1364))</f>
        <v/>
      </c>
      <c r="H1365" s="14"/>
      <c r="I1365" s="17" t="str">
        <f aca="false">IF($C1365="","",N($H1365)*N(商品マスタ!$N1364))</f>
        <v/>
      </c>
      <c r="J1365" s="17" t="str">
        <f aca="false">IF($C1365="","",N($I1365)-N($G1365))</f>
        <v/>
      </c>
      <c r="K1365" s="37" t="str">
        <f aca="false">IF($C1365="","",N(商品マスタ!$I1364))</f>
        <v/>
      </c>
      <c r="L1365" s="17" t="str">
        <f aca="false">IF($C1365="","",MAX(1,N(商品マスタ!$J1364)))</f>
        <v/>
      </c>
      <c r="M1365" s="38" t="str">
        <f aca="false">IF($C1365="","",N(TOP!$C$16)*N($K1365))</f>
        <v/>
      </c>
      <c r="N1365" s="17" t="str">
        <f aca="false">IF($C1365="","",ROUNDUP(N($M1365)/N($L1365),0))</f>
        <v/>
      </c>
      <c r="O1365" s="17" t="str">
        <f aca="false">IF($C1365="","",N(商品マスタ!$R1364))</f>
        <v/>
      </c>
      <c r="P1365" s="17" t="str">
        <f aca="false">IF($C1365="","",IF($F1365="理論",(N($O1365)+N($N1365))-N($G1365),(N($O1365)+N($N1365))-N($I1365)))</f>
        <v/>
      </c>
      <c r="Q1365" s="17" t="str">
        <f aca="false">IF($C1365="","",MAX(1,N(商品マスタ!$K1364)))</f>
        <v/>
      </c>
      <c r="R1365" s="39" t="str">
        <f aca="false">IF($C1365="","",IF(N($P1365)/N($Q1365)&lt;=0,"",ROUNDUP(N($P1365)/N($Q1365),0)))</f>
        <v/>
      </c>
      <c r="S1365" s="14"/>
      <c r="T1365" s="40" t="str">
        <f aca="false">IF($C1365="","",N(商品マスタ!$M1364))</f>
        <v/>
      </c>
      <c r="U1365" s="40" t="str">
        <f aca="false">IF($S1365="","",N($S1365)*N($T1365))</f>
        <v/>
      </c>
      <c r="V1365" s="18"/>
    </row>
    <row r="1366" customFormat="false" ht="15" hidden="false" customHeight="false" outlineLevel="0" collapsed="false">
      <c r="B1366" s="12" t="n">
        <v>1360</v>
      </c>
      <c r="C1366" s="36" t="str">
        <f aca="false">IF(商品マスタ!$C1365="","",商品マスタ!$C1365)</f>
        <v/>
      </c>
      <c r="D1366" s="12" t="str">
        <f aca="false">IF($C1366="","",商品マスタ!$D1365)</f>
        <v/>
      </c>
      <c r="E1366" s="12" t="str">
        <f aca="false">IF($C1366="","",商品マスタ!$G1365)</f>
        <v/>
      </c>
      <c r="F1366" s="12" t="str">
        <f aca="false">IF($C1366="","",IF(商品マスタ!$P1365="","理論",商品マスタ!$P1365))</f>
        <v/>
      </c>
      <c r="G1366" s="17" t="str">
        <f aca="false">IF($C1366="","",N(商品マスタ!$H1365))</f>
        <v/>
      </c>
      <c r="H1366" s="14"/>
      <c r="I1366" s="17" t="str">
        <f aca="false">IF($C1366="","",N($H1366)*N(商品マスタ!$N1365))</f>
        <v/>
      </c>
      <c r="J1366" s="17" t="str">
        <f aca="false">IF($C1366="","",N($I1366)-N($G1366))</f>
        <v/>
      </c>
      <c r="K1366" s="37" t="str">
        <f aca="false">IF($C1366="","",N(商品マスタ!$I1365))</f>
        <v/>
      </c>
      <c r="L1366" s="17" t="str">
        <f aca="false">IF($C1366="","",MAX(1,N(商品マスタ!$J1365)))</f>
        <v/>
      </c>
      <c r="M1366" s="38" t="str">
        <f aca="false">IF($C1366="","",N(TOP!$C$16)*N($K1366))</f>
        <v/>
      </c>
      <c r="N1366" s="17" t="str">
        <f aca="false">IF($C1366="","",ROUNDUP(N($M1366)/N($L1366),0))</f>
        <v/>
      </c>
      <c r="O1366" s="17" t="str">
        <f aca="false">IF($C1366="","",N(商品マスタ!$R1365))</f>
        <v/>
      </c>
      <c r="P1366" s="17" t="str">
        <f aca="false">IF($C1366="","",IF($F1366="理論",(N($O1366)+N($N1366))-N($G1366),(N($O1366)+N($N1366))-N($I1366)))</f>
        <v/>
      </c>
      <c r="Q1366" s="17" t="str">
        <f aca="false">IF($C1366="","",MAX(1,N(商品マスタ!$K1365)))</f>
        <v/>
      </c>
      <c r="R1366" s="39" t="str">
        <f aca="false">IF($C1366="","",IF(N($P1366)/N($Q1366)&lt;=0,"",ROUNDUP(N($P1366)/N($Q1366),0)))</f>
        <v/>
      </c>
      <c r="S1366" s="14"/>
      <c r="T1366" s="40" t="str">
        <f aca="false">IF($C1366="","",N(商品マスタ!$M1365))</f>
        <v/>
      </c>
      <c r="U1366" s="40" t="str">
        <f aca="false">IF($S1366="","",N($S1366)*N($T1366))</f>
        <v/>
      </c>
      <c r="V1366" s="18"/>
    </row>
    <row r="1367" customFormat="false" ht="15" hidden="false" customHeight="false" outlineLevel="0" collapsed="false">
      <c r="B1367" s="12" t="n">
        <v>1361</v>
      </c>
      <c r="C1367" s="36" t="str">
        <f aca="false">IF(商品マスタ!$C1366="","",商品マスタ!$C1366)</f>
        <v/>
      </c>
      <c r="D1367" s="12" t="str">
        <f aca="false">IF($C1367="","",商品マスタ!$D1366)</f>
        <v/>
      </c>
      <c r="E1367" s="12" t="str">
        <f aca="false">IF($C1367="","",商品マスタ!$G1366)</f>
        <v/>
      </c>
      <c r="F1367" s="12" t="str">
        <f aca="false">IF($C1367="","",IF(商品マスタ!$P1366="","理論",商品マスタ!$P1366))</f>
        <v/>
      </c>
      <c r="G1367" s="17" t="str">
        <f aca="false">IF($C1367="","",N(商品マスタ!$H1366))</f>
        <v/>
      </c>
      <c r="H1367" s="14"/>
      <c r="I1367" s="17" t="str">
        <f aca="false">IF($C1367="","",N($H1367)*N(商品マスタ!$N1366))</f>
        <v/>
      </c>
      <c r="J1367" s="17" t="str">
        <f aca="false">IF($C1367="","",N($I1367)-N($G1367))</f>
        <v/>
      </c>
      <c r="K1367" s="37" t="str">
        <f aca="false">IF($C1367="","",N(商品マスタ!$I1366))</f>
        <v/>
      </c>
      <c r="L1367" s="17" t="str">
        <f aca="false">IF($C1367="","",MAX(1,N(商品マスタ!$J1366)))</f>
        <v/>
      </c>
      <c r="M1367" s="38" t="str">
        <f aca="false">IF($C1367="","",N(TOP!$C$16)*N($K1367))</f>
        <v/>
      </c>
      <c r="N1367" s="17" t="str">
        <f aca="false">IF($C1367="","",ROUNDUP(N($M1367)/N($L1367),0))</f>
        <v/>
      </c>
      <c r="O1367" s="17" t="str">
        <f aca="false">IF($C1367="","",N(商品マスタ!$R1366))</f>
        <v/>
      </c>
      <c r="P1367" s="17" t="str">
        <f aca="false">IF($C1367="","",IF($F1367="理論",(N($O1367)+N($N1367))-N($G1367),(N($O1367)+N($N1367))-N($I1367)))</f>
        <v/>
      </c>
      <c r="Q1367" s="17" t="str">
        <f aca="false">IF($C1367="","",MAX(1,N(商品マスタ!$K1366)))</f>
        <v/>
      </c>
      <c r="R1367" s="39" t="str">
        <f aca="false">IF($C1367="","",IF(N($P1367)/N($Q1367)&lt;=0,"",ROUNDUP(N($P1367)/N($Q1367),0)))</f>
        <v/>
      </c>
      <c r="S1367" s="14"/>
      <c r="T1367" s="40" t="str">
        <f aca="false">IF($C1367="","",N(商品マスタ!$M1366))</f>
        <v/>
      </c>
      <c r="U1367" s="40" t="str">
        <f aca="false">IF($S1367="","",N($S1367)*N($T1367))</f>
        <v/>
      </c>
      <c r="V1367" s="18"/>
    </row>
    <row r="1368" customFormat="false" ht="15" hidden="false" customHeight="false" outlineLevel="0" collapsed="false">
      <c r="B1368" s="12" t="n">
        <v>1362</v>
      </c>
      <c r="C1368" s="36" t="str">
        <f aca="false">IF(商品マスタ!$C1367="","",商品マスタ!$C1367)</f>
        <v/>
      </c>
      <c r="D1368" s="12" t="str">
        <f aca="false">IF($C1368="","",商品マスタ!$D1367)</f>
        <v/>
      </c>
      <c r="E1368" s="12" t="str">
        <f aca="false">IF($C1368="","",商品マスタ!$G1367)</f>
        <v/>
      </c>
      <c r="F1368" s="12" t="str">
        <f aca="false">IF($C1368="","",IF(商品マスタ!$P1367="","理論",商品マスタ!$P1367))</f>
        <v/>
      </c>
      <c r="G1368" s="17" t="str">
        <f aca="false">IF($C1368="","",N(商品マスタ!$H1367))</f>
        <v/>
      </c>
      <c r="H1368" s="14"/>
      <c r="I1368" s="17" t="str">
        <f aca="false">IF($C1368="","",N($H1368)*N(商品マスタ!$N1367))</f>
        <v/>
      </c>
      <c r="J1368" s="17" t="str">
        <f aca="false">IF($C1368="","",N($I1368)-N($G1368))</f>
        <v/>
      </c>
      <c r="K1368" s="37" t="str">
        <f aca="false">IF($C1368="","",N(商品マスタ!$I1367))</f>
        <v/>
      </c>
      <c r="L1368" s="17" t="str">
        <f aca="false">IF($C1368="","",MAX(1,N(商品マスタ!$J1367)))</f>
        <v/>
      </c>
      <c r="M1368" s="38" t="str">
        <f aca="false">IF($C1368="","",N(TOP!$C$16)*N($K1368))</f>
        <v/>
      </c>
      <c r="N1368" s="17" t="str">
        <f aca="false">IF($C1368="","",ROUNDUP(N($M1368)/N($L1368),0))</f>
        <v/>
      </c>
      <c r="O1368" s="17" t="str">
        <f aca="false">IF($C1368="","",N(商品マスタ!$R1367))</f>
        <v/>
      </c>
      <c r="P1368" s="17" t="str">
        <f aca="false">IF($C1368="","",IF($F1368="理論",(N($O1368)+N($N1368))-N($G1368),(N($O1368)+N($N1368))-N($I1368)))</f>
        <v/>
      </c>
      <c r="Q1368" s="17" t="str">
        <f aca="false">IF($C1368="","",MAX(1,N(商品マスタ!$K1367)))</f>
        <v/>
      </c>
      <c r="R1368" s="39" t="str">
        <f aca="false">IF($C1368="","",IF(N($P1368)/N($Q1368)&lt;=0,"",ROUNDUP(N($P1368)/N($Q1368),0)))</f>
        <v/>
      </c>
      <c r="S1368" s="14"/>
      <c r="T1368" s="40" t="str">
        <f aca="false">IF($C1368="","",N(商品マスタ!$M1367))</f>
        <v/>
      </c>
      <c r="U1368" s="40" t="str">
        <f aca="false">IF($S1368="","",N($S1368)*N($T1368))</f>
        <v/>
      </c>
      <c r="V1368" s="18"/>
    </row>
    <row r="1369" customFormat="false" ht="15" hidden="false" customHeight="false" outlineLevel="0" collapsed="false">
      <c r="B1369" s="12" t="n">
        <v>1363</v>
      </c>
      <c r="C1369" s="36" t="str">
        <f aca="false">IF(商品マスタ!$C1368="","",商品マスタ!$C1368)</f>
        <v/>
      </c>
      <c r="D1369" s="12" t="str">
        <f aca="false">IF($C1369="","",商品マスタ!$D1368)</f>
        <v/>
      </c>
      <c r="E1369" s="12" t="str">
        <f aca="false">IF($C1369="","",商品マスタ!$G1368)</f>
        <v/>
      </c>
      <c r="F1369" s="12" t="str">
        <f aca="false">IF($C1369="","",IF(商品マスタ!$P1368="","理論",商品マスタ!$P1368))</f>
        <v/>
      </c>
      <c r="G1369" s="17" t="str">
        <f aca="false">IF($C1369="","",N(商品マスタ!$H1368))</f>
        <v/>
      </c>
      <c r="H1369" s="14"/>
      <c r="I1369" s="17" t="str">
        <f aca="false">IF($C1369="","",N($H1369)*N(商品マスタ!$N1368))</f>
        <v/>
      </c>
      <c r="J1369" s="17" t="str">
        <f aca="false">IF($C1369="","",N($I1369)-N($G1369))</f>
        <v/>
      </c>
      <c r="K1369" s="37" t="str">
        <f aca="false">IF($C1369="","",N(商品マスタ!$I1368))</f>
        <v/>
      </c>
      <c r="L1369" s="17" t="str">
        <f aca="false">IF($C1369="","",MAX(1,N(商品マスタ!$J1368)))</f>
        <v/>
      </c>
      <c r="M1369" s="38" t="str">
        <f aca="false">IF($C1369="","",N(TOP!$C$16)*N($K1369))</f>
        <v/>
      </c>
      <c r="N1369" s="17" t="str">
        <f aca="false">IF($C1369="","",ROUNDUP(N($M1369)/N($L1369),0))</f>
        <v/>
      </c>
      <c r="O1369" s="17" t="str">
        <f aca="false">IF($C1369="","",N(商品マスタ!$R1368))</f>
        <v/>
      </c>
      <c r="P1369" s="17" t="str">
        <f aca="false">IF($C1369="","",IF($F1369="理論",(N($O1369)+N($N1369))-N($G1369),(N($O1369)+N($N1369))-N($I1369)))</f>
        <v/>
      </c>
      <c r="Q1369" s="17" t="str">
        <f aca="false">IF($C1369="","",MAX(1,N(商品マスタ!$K1368)))</f>
        <v/>
      </c>
      <c r="R1369" s="39" t="str">
        <f aca="false">IF($C1369="","",IF(N($P1369)/N($Q1369)&lt;=0,"",ROUNDUP(N($P1369)/N($Q1369),0)))</f>
        <v/>
      </c>
      <c r="S1369" s="14"/>
      <c r="T1369" s="40" t="str">
        <f aca="false">IF($C1369="","",N(商品マスタ!$M1368))</f>
        <v/>
      </c>
      <c r="U1369" s="40" t="str">
        <f aca="false">IF($S1369="","",N($S1369)*N($T1369))</f>
        <v/>
      </c>
      <c r="V1369" s="18"/>
    </row>
    <row r="1370" customFormat="false" ht="15" hidden="false" customHeight="false" outlineLevel="0" collapsed="false">
      <c r="B1370" s="12" t="n">
        <v>1364</v>
      </c>
      <c r="C1370" s="36" t="str">
        <f aca="false">IF(商品マスタ!$C1369="","",商品マスタ!$C1369)</f>
        <v/>
      </c>
      <c r="D1370" s="12" t="str">
        <f aca="false">IF($C1370="","",商品マスタ!$D1369)</f>
        <v/>
      </c>
      <c r="E1370" s="12" t="str">
        <f aca="false">IF($C1370="","",商品マスタ!$G1369)</f>
        <v/>
      </c>
      <c r="F1370" s="12" t="str">
        <f aca="false">IF($C1370="","",IF(商品マスタ!$P1369="","理論",商品マスタ!$P1369))</f>
        <v/>
      </c>
      <c r="G1370" s="17" t="str">
        <f aca="false">IF($C1370="","",N(商品マスタ!$H1369))</f>
        <v/>
      </c>
      <c r="H1370" s="14"/>
      <c r="I1370" s="17" t="str">
        <f aca="false">IF($C1370="","",N($H1370)*N(商品マスタ!$N1369))</f>
        <v/>
      </c>
      <c r="J1370" s="17" t="str">
        <f aca="false">IF($C1370="","",N($I1370)-N($G1370))</f>
        <v/>
      </c>
      <c r="K1370" s="37" t="str">
        <f aca="false">IF($C1370="","",N(商品マスタ!$I1369))</f>
        <v/>
      </c>
      <c r="L1370" s="17" t="str">
        <f aca="false">IF($C1370="","",MAX(1,N(商品マスタ!$J1369)))</f>
        <v/>
      </c>
      <c r="M1370" s="38" t="str">
        <f aca="false">IF($C1370="","",N(TOP!$C$16)*N($K1370))</f>
        <v/>
      </c>
      <c r="N1370" s="17" t="str">
        <f aca="false">IF($C1370="","",ROUNDUP(N($M1370)/N($L1370),0))</f>
        <v/>
      </c>
      <c r="O1370" s="17" t="str">
        <f aca="false">IF($C1370="","",N(商品マスタ!$R1369))</f>
        <v/>
      </c>
      <c r="P1370" s="17" t="str">
        <f aca="false">IF($C1370="","",IF($F1370="理論",(N($O1370)+N($N1370))-N($G1370),(N($O1370)+N($N1370))-N($I1370)))</f>
        <v/>
      </c>
      <c r="Q1370" s="17" t="str">
        <f aca="false">IF($C1370="","",MAX(1,N(商品マスタ!$K1369)))</f>
        <v/>
      </c>
      <c r="R1370" s="39" t="str">
        <f aca="false">IF($C1370="","",IF(N($P1370)/N($Q1370)&lt;=0,"",ROUNDUP(N($P1370)/N($Q1370),0)))</f>
        <v/>
      </c>
      <c r="S1370" s="14"/>
      <c r="T1370" s="40" t="str">
        <f aca="false">IF($C1370="","",N(商品マスタ!$M1369))</f>
        <v/>
      </c>
      <c r="U1370" s="40" t="str">
        <f aca="false">IF($S1370="","",N($S1370)*N($T1370))</f>
        <v/>
      </c>
      <c r="V1370" s="18"/>
    </row>
    <row r="1371" customFormat="false" ht="15" hidden="false" customHeight="false" outlineLevel="0" collapsed="false">
      <c r="B1371" s="12" t="n">
        <v>1365</v>
      </c>
      <c r="C1371" s="36" t="str">
        <f aca="false">IF(商品マスタ!$C1370="","",商品マスタ!$C1370)</f>
        <v/>
      </c>
      <c r="D1371" s="12" t="str">
        <f aca="false">IF($C1371="","",商品マスタ!$D1370)</f>
        <v/>
      </c>
      <c r="E1371" s="12" t="str">
        <f aca="false">IF($C1371="","",商品マスタ!$G1370)</f>
        <v/>
      </c>
      <c r="F1371" s="12" t="str">
        <f aca="false">IF($C1371="","",IF(商品マスタ!$P1370="","理論",商品マスタ!$P1370))</f>
        <v/>
      </c>
      <c r="G1371" s="17" t="str">
        <f aca="false">IF($C1371="","",N(商品マスタ!$H1370))</f>
        <v/>
      </c>
      <c r="H1371" s="14"/>
      <c r="I1371" s="17" t="str">
        <f aca="false">IF($C1371="","",N($H1371)*N(商品マスタ!$N1370))</f>
        <v/>
      </c>
      <c r="J1371" s="17" t="str">
        <f aca="false">IF($C1371="","",N($I1371)-N($G1371))</f>
        <v/>
      </c>
      <c r="K1371" s="37" t="str">
        <f aca="false">IF($C1371="","",N(商品マスタ!$I1370))</f>
        <v/>
      </c>
      <c r="L1371" s="17" t="str">
        <f aca="false">IF($C1371="","",MAX(1,N(商品マスタ!$J1370)))</f>
        <v/>
      </c>
      <c r="M1371" s="38" t="str">
        <f aca="false">IF($C1371="","",N(TOP!$C$16)*N($K1371))</f>
        <v/>
      </c>
      <c r="N1371" s="17" t="str">
        <f aca="false">IF($C1371="","",ROUNDUP(N($M1371)/N($L1371),0))</f>
        <v/>
      </c>
      <c r="O1371" s="17" t="str">
        <f aca="false">IF($C1371="","",N(商品マスタ!$R1370))</f>
        <v/>
      </c>
      <c r="P1371" s="17" t="str">
        <f aca="false">IF($C1371="","",IF($F1371="理論",(N($O1371)+N($N1371))-N($G1371),(N($O1371)+N($N1371))-N($I1371)))</f>
        <v/>
      </c>
      <c r="Q1371" s="17" t="str">
        <f aca="false">IF($C1371="","",MAX(1,N(商品マスタ!$K1370)))</f>
        <v/>
      </c>
      <c r="R1371" s="39" t="str">
        <f aca="false">IF($C1371="","",IF(N($P1371)/N($Q1371)&lt;=0,"",ROUNDUP(N($P1371)/N($Q1371),0)))</f>
        <v/>
      </c>
      <c r="S1371" s="14"/>
      <c r="T1371" s="40" t="str">
        <f aca="false">IF($C1371="","",N(商品マスタ!$M1370))</f>
        <v/>
      </c>
      <c r="U1371" s="40" t="str">
        <f aca="false">IF($S1371="","",N($S1371)*N($T1371))</f>
        <v/>
      </c>
      <c r="V1371" s="18"/>
    </row>
    <row r="1372" customFormat="false" ht="15" hidden="false" customHeight="false" outlineLevel="0" collapsed="false">
      <c r="B1372" s="12" t="n">
        <v>1366</v>
      </c>
      <c r="C1372" s="36" t="str">
        <f aca="false">IF(商品マスタ!$C1371="","",商品マスタ!$C1371)</f>
        <v/>
      </c>
      <c r="D1372" s="12" t="str">
        <f aca="false">IF($C1372="","",商品マスタ!$D1371)</f>
        <v/>
      </c>
      <c r="E1372" s="12" t="str">
        <f aca="false">IF($C1372="","",商品マスタ!$G1371)</f>
        <v/>
      </c>
      <c r="F1372" s="12" t="str">
        <f aca="false">IF($C1372="","",IF(商品マスタ!$P1371="","理論",商品マスタ!$P1371))</f>
        <v/>
      </c>
      <c r="G1372" s="17" t="str">
        <f aca="false">IF($C1372="","",N(商品マスタ!$H1371))</f>
        <v/>
      </c>
      <c r="H1372" s="14"/>
      <c r="I1372" s="17" t="str">
        <f aca="false">IF($C1372="","",N($H1372)*N(商品マスタ!$N1371))</f>
        <v/>
      </c>
      <c r="J1372" s="17" t="str">
        <f aca="false">IF($C1372="","",N($I1372)-N($G1372))</f>
        <v/>
      </c>
      <c r="K1372" s="37" t="str">
        <f aca="false">IF($C1372="","",N(商品マスタ!$I1371))</f>
        <v/>
      </c>
      <c r="L1372" s="17" t="str">
        <f aca="false">IF($C1372="","",MAX(1,N(商品マスタ!$J1371)))</f>
        <v/>
      </c>
      <c r="M1372" s="38" t="str">
        <f aca="false">IF($C1372="","",N(TOP!$C$16)*N($K1372))</f>
        <v/>
      </c>
      <c r="N1372" s="17" t="str">
        <f aca="false">IF($C1372="","",ROUNDUP(N($M1372)/N($L1372),0))</f>
        <v/>
      </c>
      <c r="O1372" s="17" t="str">
        <f aca="false">IF($C1372="","",N(商品マスタ!$R1371))</f>
        <v/>
      </c>
      <c r="P1372" s="17" t="str">
        <f aca="false">IF($C1372="","",IF($F1372="理論",(N($O1372)+N($N1372))-N($G1372),(N($O1372)+N($N1372))-N($I1372)))</f>
        <v/>
      </c>
      <c r="Q1372" s="17" t="str">
        <f aca="false">IF($C1372="","",MAX(1,N(商品マスタ!$K1371)))</f>
        <v/>
      </c>
      <c r="R1372" s="39" t="str">
        <f aca="false">IF($C1372="","",IF(N($P1372)/N($Q1372)&lt;=0,"",ROUNDUP(N($P1372)/N($Q1372),0)))</f>
        <v/>
      </c>
      <c r="S1372" s="14"/>
      <c r="T1372" s="40" t="str">
        <f aca="false">IF($C1372="","",N(商品マスタ!$M1371))</f>
        <v/>
      </c>
      <c r="U1372" s="40" t="str">
        <f aca="false">IF($S1372="","",N($S1372)*N($T1372))</f>
        <v/>
      </c>
      <c r="V1372" s="18"/>
    </row>
    <row r="1373" customFormat="false" ht="15" hidden="false" customHeight="false" outlineLevel="0" collapsed="false">
      <c r="B1373" s="12" t="n">
        <v>1367</v>
      </c>
      <c r="C1373" s="36" t="str">
        <f aca="false">IF(商品マスタ!$C1372="","",商品マスタ!$C1372)</f>
        <v/>
      </c>
      <c r="D1373" s="12" t="str">
        <f aca="false">IF($C1373="","",商品マスタ!$D1372)</f>
        <v/>
      </c>
      <c r="E1373" s="12" t="str">
        <f aca="false">IF($C1373="","",商品マスタ!$G1372)</f>
        <v/>
      </c>
      <c r="F1373" s="12" t="str">
        <f aca="false">IF($C1373="","",IF(商品マスタ!$P1372="","理論",商品マスタ!$P1372))</f>
        <v/>
      </c>
      <c r="G1373" s="17" t="str">
        <f aca="false">IF($C1373="","",N(商品マスタ!$H1372))</f>
        <v/>
      </c>
      <c r="H1373" s="14"/>
      <c r="I1373" s="17" t="str">
        <f aca="false">IF($C1373="","",N($H1373)*N(商品マスタ!$N1372))</f>
        <v/>
      </c>
      <c r="J1373" s="17" t="str">
        <f aca="false">IF($C1373="","",N($I1373)-N($G1373))</f>
        <v/>
      </c>
      <c r="K1373" s="37" t="str">
        <f aca="false">IF($C1373="","",N(商品マスタ!$I1372))</f>
        <v/>
      </c>
      <c r="L1373" s="17" t="str">
        <f aca="false">IF($C1373="","",MAX(1,N(商品マスタ!$J1372)))</f>
        <v/>
      </c>
      <c r="M1373" s="38" t="str">
        <f aca="false">IF($C1373="","",N(TOP!$C$16)*N($K1373))</f>
        <v/>
      </c>
      <c r="N1373" s="17" t="str">
        <f aca="false">IF($C1373="","",ROUNDUP(N($M1373)/N($L1373),0))</f>
        <v/>
      </c>
      <c r="O1373" s="17" t="str">
        <f aca="false">IF($C1373="","",N(商品マスタ!$R1372))</f>
        <v/>
      </c>
      <c r="P1373" s="17" t="str">
        <f aca="false">IF($C1373="","",IF($F1373="理論",(N($O1373)+N($N1373))-N($G1373),(N($O1373)+N($N1373))-N($I1373)))</f>
        <v/>
      </c>
      <c r="Q1373" s="17" t="str">
        <f aca="false">IF($C1373="","",MAX(1,N(商品マスタ!$K1372)))</f>
        <v/>
      </c>
      <c r="R1373" s="39" t="str">
        <f aca="false">IF($C1373="","",IF(N($P1373)/N($Q1373)&lt;=0,"",ROUNDUP(N($P1373)/N($Q1373),0)))</f>
        <v/>
      </c>
      <c r="S1373" s="14"/>
      <c r="T1373" s="40" t="str">
        <f aca="false">IF($C1373="","",N(商品マスタ!$M1372))</f>
        <v/>
      </c>
      <c r="U1373" s="40" t="str">
        <f aca="false">IF($S1373="","",N($S1373)*N($T1373))</f>
        <v/>
      </c>
      <c r="V1373" s="18"/>
    </row>
    <row r="1374" customFormat="false" ht="15" hidden="false" customHeight="false" outlineLevel="0" collapsed="false">
      <c r="B1374" s="12" t="n">
        <v>1368</v>
      </c>
      <c r="C1374" s="36" t="str">
        <f aca="false">IF(商品マスタ!$C1373="","",商品マスタ!$C1373)</f>
        <v/>
      </c>
      <c r="D1374" s="12" t="str">
        <f aca="false">IF($C1374="","",商品マスタ!$D1373)</f>
        <v/>
      </c>
      <c r="E1374" s="12" t="str">
        <f aca="false">IF($C1374="","",商品マスタ!$G1373)</f>
        <v/>
      </c>
      <c r="F1374" s="12" t="str">
        <f aca="false">IF($C1374="","",IF(商品マスタ!$P1373="","理論",商品マスタ!$P1373))</f>
        <v/>
      </c>
      <c r="G1374" s="17" t="str">
        <f aca="false">IF($C1374="","",N(商品マスタ!$H1373))</f>
        <v/>
      </c>
      <c r="H1374" s="14"/>
      <c r="I1374" s="17" t="str">
        <f aca="false">IF($C1374="","",N($H1374)*N(商品マスタ!$N1373))</f>
        <v/>
      </c>
      <c r="J1374" s="17" t="str">
        <f aca="false">IF($C1374="","",N($I1374)-N($G1374))</f>
        <v/>
      </c>
      <c r="K1374" s="37" t="str">
        <f aca="false">IF($C1374="","",N(商品マスタ!$I1373))</f>
        <v/>
      </c>
      <c r="L1374" s="17" t="str">
        <f aca="false">IF($C1374="","",MAX(1,N(商品マスタ!$J1373)))</f>
        <v/>
      </c>
      <c r="M1374" s="38" t="str">
        <f aca="false">IF($C1374="","",N(TOP!$C$16)*N($K1374))</f>
        <v/>
      </c>
      <c r="N1374" s="17" t="str">
        <f aca="false">IF($C1374="","",ROUNDUP(N($M1374)/N($L1374),0))</f>
        <v/>
      </c>
      <c r="O1374" s="17" t="str">
        <f aca="false">IF($C1374="","",N(商品マスタ!$R1373))</f>
        <v/>
      </c>
      <c r="P1374" s="17" t="str">
        <f aca="false">IF($C1374="","",IF($F1374="理論",(N($O1374)+N($N1374))-N($G1374),(N($O1374)+N($N1374))-N($I1374)))</f>
        <v/>
      </c>
      <c r="Q1374" s="17" t="str">
        <f aca="false">IF($C1374="","",MAX(1,N(商品マスタ!$K1373)))</f>
        <v/>
      </c>
      <c r="R1374" s="39" t="str">
        <f aca="false">IF($C1374="","",IF(N($P1374)/N($Q1374)&lt;=0,"",ROUNDUP(N($P1374)/N($Q1374),0)))</f>
        <v/>
      </c>
      <c r="S1374" s="14"/>
      <c r="T1374" s="40" t="str">
        <f aca="false">IF($C1374="","",N(商品マスタ!$M1373))</f>
        <v/>
      </c>
      <c r="U1374" s="40" t="str">
        <f aca="false">IF($S1374="","",N($S1374)*N($T1374))</f>
        <v/>
      </c>
      <c r="V1374" s="18"/>
    </row>
    <row r="1375" customFormat="false" ht="15" hidden="false" customHeight="false" outlineLevel="0" collapsed="false">
      <c r="B1375" s="12" t="n">
        <v>1369</v>
      </c>
      <c r="C1375" s="36" t="str">
        <f aca="false">IF(商品マスタ!$C1374="","",商品マスタ!$C1374)</f>
        <v/>
      </c>
      <c r="D1375" s="12" t="str">
        <f aca="false">IF($C1375="","",商品マスタ!$D1374)</f>
        <v/>
      </c>
      <c r="E1375" s="12" t="str">
        <f aca="false">IF($C1375="","",商品マスタ!$G1374)</f>
        <v/>
      </c>
      <c r="F1375" s="12" t="str">
        <f aca="false">IF($C1375="","",IF(商品マスタ!$P1374="","理論",商品マスタ!$P1374))</f>
        <v/>
      </c>
      <c r="G1375" s="17" t="str">
        <f aca="false">IF($C1375="","",N(商品マスタ!$H1374))</f>
        <v/>
      </c>
      <c r="H1375" s="14"/>
      <c r="I1375" s="17" t="str">
        <f aca="false">IF($C1375="","",N($H1375)*N(商品マスタ!$N1374))</f>
        <v/>
      </c>
      <c r="J1375" s="17" t="str">
        <f aca="false">IF($C1375="","",N($I1375)-N($G1375))</f>
        <v/>
      </c>
      <c r="K1375" s="37" t="str">
        <f aca="false">IF($C1375="","",N(商品マスタ!$I1374))</f>
        <v/>
      </c>
      <c r="L1375" s="17" t="str">
        <f aca="false">IF($C1375="","",MAX(1,N(商品マスタ!$J1374)))</f>
        <v/>
      </c>
      <c r="M1375" s="38" t="str">
        <f aca="false">IF($C1375="","",N(TOP!$C$16)*N($K1375))</f>
        <v/>
      </c>
      <c r="N1375" s="17" t="str">
        <f aca="false">IF($C1375="","",ROUNDUP(N($M1375)/N($L1375),0))</f>
        <v/>
      </c>
      <c r="O1375" s="17" t="str">
        <f aca="false">IF($C1375="","",N(商品マスタ!$R1374))</f>
        <v/>
      </c>
      <c r="P1375" s="17" t="str">
        <f aca="false">IF($C1375="","",IF($F1375="理論",(N($O1375)+N($N1375))-N($G1375),(N($O1375)+N($N1375))-N($I1375)))</f>
        <v/>
      </c>
      <c r="Q1375" s="17" t="str">
        <f aca="false">IF($C1375="","",MAX(1,N(商品マスタ!$K1374)))</f>
        <v/>
      </c>
      <c r="R1375" s="39" t="str">
        <f aca="false">IF($C1375="","",IF(N($P1375)/N($Q1375)&lt;=0,"",ROUNDUP(N($P1375)/N($Q1375),0)))</f>
        <v/>
      </c>
      <c r="S1375" s="14"/>
      <c r="T1375" s="40" t="str">
        <f aca="false">IF($C1375="","",N(商品マスタ!$M1374))</f>
        <v/>
      </c>
      <c r="U1375" s="40" t="str">
        <f aca="false">IF($S1375="","",N($S1375)*N($T1375))</f>
        <v/>
      </c>
      <c r="V1375" s="18"/>
    </row>
    <row r="1376" customFormat="false" ht="15" hidden="false" customHeight="false" outlineLevel="0" collapsed="false">
      <c r="B1376" s="12" t="n">
        <v>1370</v>
      </c>
      <c r="C1376" s="36" t="str">
        <f aca="false">IF(商品マスタ!$C1375="","",商品マスタ!$C1375)</f>
        <v/>
      </c>
      <c r="D1376" s="12" t="str">
        <f aca="false">IF($C1376="","",商品マスタ!$D1375)</f>
        <v/>
      </c>
      <c r="E1376" s="12" t="str">
        <f aca="false">IF($C1376="","",商品マスタ!$G1375)</f>
        <v/>
      </c>
      <c r="F1376" s="12" t="str">
        <f aca="false">IF($C1376="","",IF(商品マスタ!$P1375="","理論",商品マスタ!$P1375))</f>
        <v/>
      </c>
      <c r="G1376" s="17" t="str">
        <f aca="false">IF($C1376="","",N(商品マスタ!$H1375))</f>
        <v/>
      </c>
      <c r="H1376" s="14"/>
      <c r="I1376" s="17" t="str">
        <f aca="false">IF($C1376="","",N($H1376)*N(商品マスタ!$N1375))</f>
        <v/>
      </c>
      <c r="J1376" s="17" t="str">
        <f aca="false">IF($C1376="","",N($I1376)-N($G1376))</f>
        <v/>
      </c>
      <c r="K1376" s="37" t="str">
        <f aca="false">IF($C1376="","",N(商品マスタ!$I1375))</f>
        <v/>
      </c>
      <c r="L1376" s="17" t="str">
        <f aca="false">IF($C1376="","",MAX(1,N(商品マスタ!$J1375)))</f>
        <v/>
      </c>
      <c r="M1376" s="38" t="str">
        <f aca="false">IF($C1376="","",N(TOP!$C$16)*N($K1376))</f>
        <v/>
      </c>
      <c r="N1376" s="17" t="str">
        <f aca="false">IF($C1376="","",ROUNDUP(N($M1376)/N($L1376),0))</f>
        <v/>
      </c>
      <c r="O1376" s="17" t="str">
        <f aca="false">IF($C1376="","",N(商品マスタ!$R1375))</f>
        <v/>
      </c>
      <c r="P1376" s="17" t="str">
        <f aca="false">IF($C1376="","",IF($F1376="理論",(N($O1376)+N($N1376))-N($G1376),(N($O1376)+N($N1376))-N($I1376)))</f>
        <v/>
      </c>
      <c r="Q1376" s="17" t="str">
        <f aca="false">IF($C1376="","",MAX(1,N(商品マスタ!$K1375)))</f>
        <v/>
      </c>
      <c r="R1376" s="39" t="str">
        <f aca="false">IF($C1376="","",IF(N($P1376)/N($Q1376)&lt;=0,"",ROUNDUP(N($P1376)/N($Q1376),0)))</f>
        <v/>
      </c>
      <c r="S1376" s="14"/>
      <c r="T1376" s="40" t="str">
        <f aca="false">IF($C1376="","",N(商品マスタ!$M1375))</f>
        <v/>
      </c>
      <c r="U1376" s="40" t="str">
        <f aca="false">IF($S1376="","",N($S1376)*N($T1376))</f>
        <v/>
      </c>
      <c r="V1376" s="18"/>
    </row>
    <row r="1377" customFormat="false" ht="15" hidden="false" customHeight="false" outlineLevel="0" collapsed="false">
      <c r="B1377" s="12" t="n">
        <v>1371</v>
      </c>
      <c r="C1377" s="36" t="str">
        <f aca="false">IF(商品マスタ!$C1376="","",商品マスタ!$C1376)</f>
        <v/>
      </c>
      <c r="D1377" s="12" t="str">
        <f aca="false">IF($C1377="","",商品マスタ!$D1376)</f>
        <v/>
      </c>
      <c r="E1377" s="12" t="str">
        <f aca="false">IF($C1377="","",商品マスタ!$G1376)</f>
        <v/>
      </c>
      <c r="F1377" s="12" t="str">
        <f aca="false">IF($C1377="","",IF(商品マスタ!$P1376="","理論",商品マスタ!$P1376))</f>
        <v/>
      </c>
      <c r="G1377" s="17" t="str">
        <f aca="false">IF($C1377="","",N(商品マスタ!$H1376))</f>
        <v/>
      </c>
      <c r="H1377" s="14"/>
      <c r="I1377" s="17" t="str">
        <f aca="false">IF($C1377="","",N($H1377)*N(商品マスタ!$N1376))</f>
        <v/>
      </c>
      <c r="J1377" s="17" t="str">
        <f aca="false">IF($C1377="","",N($I1377)-N($G1377))</f>
        <v/>
      </c>
      <c r="K1377" s="37" t="str">
        <f aca="false">IF($C1377="","",N(商品マスタ!$I1376))</f>
        <v/>
      </c>
      <c r="L1377" s="17" t="str">
        <f aca="false">IF($C1377="","",MAX(1,N(商品マスタ!$J1376)))</f>
        <v/>
      </c>
      <c r="M1377" s="38" t="str">
        <f aca="false">IF($C1377="","",N(TOP!$C$16)*N($K1377))</f>
        <v/>
      </c>
      <c r="N1377" s="17" t="str">
        <f aca="false">IF($C1377="","",ROUNDUP(N($M1377)/N($L1377),0))</f>
        <v/>
      </c>
      <c r="O1377" s="17" t="str">
        <f aca="false">IF($C1377="","",N(商品マスタ!$R1376))</f>
        <v/>
      </c>
      <c r="P1377" s="17" t="str">
        <f aca="false">IF($C1377="","",IF($F1377="理論",(N($O1377)+N($N1377))-N($G1377),(N($O1377)+N($N1377))-N($I1377)))</f>
        <v/>
      </c>
      <c r="Q1377" s="17" t="str">
        <f aca="false">IF($C1377="","",MAX(1,N(商品マスタ!$K1376)))</f>
        <v/>
      </c>
      <c r="R1377" s="39" t="str">
        <f aca="false">IF($C1377="","",IF(N($P1377)/N($Q1377)&lt;=0,"",ROUNDUP(N($P1377)/N($Q1377),0)))</f>
        <v/>
      </c>
      <c r="S1377" s="14"/>
      <c r="T1377" s="40" t="str">
        <f aca="false">IF($C1377="","",N(商品マスタ!$M1376))</f>
        <v/>
      </c>
      <c r="U1377" s="40" t="str">
        <f aca="false">IF($S1377="","",N($S1377)*N($T1377))</f>
        <v/>
      </c>
      <c r="V1377" s="18"/>
    </row>
    <row r="1378" customFormat="false" ht="15" hidden="false" customHeight="false" outlineLevel="0" collapsed="false">
      <c r="B1378" s="12" t="n">
        <v>1372</v>
      </c>
      <c r="C1378" s="36" t="str">
        <f aca="false">IF(商品マスタ!$C1377="","",商品マスタ!$C1377)</f>
        <v/>
      </c>
      <c r="D1378" s="12" t="str">
        <f aca="false">IF($C1378="","",商品マスタ!$D1377)</f>
        <v/>
      </c>
      <c r="E1378" s="12" t="str">
        <f aca="false">IF($C1378="","",商品マスタ!$G1377)</f>
        <v/>
      </c>
      <c r="F1378" s="12" t="str">
        <f aca="false">IF($C1378="","",IF(商品マスタ!$P1377="","理論",商品マスタ!$P1377))</f>
        <v/>
      </c>
      <c r="G1378" s="17" t="str">
        <f aca="false">IF($C1378="","",N(商品マスタ!$H1377))</f>
        <v/>
      </c>
      <c r="H1378" s="14"/>
      <c r="I1378" s="17" t="str">
        <f aca="false">IF($C1378="","",N($H1378)*N(商品マスタ!$N1377))</f>
        <v/>
      </c>
      <c r="J1378" s="17" t="str">
        <f aca="false">IF($C1378="","",N($I1378)-N($G1378))</f>
        <v/>
      </c>
      <c r="K1378" s="37" t="str">
        <f aca="false">IF($C1378="","",N(商品マスタ!$I1377))</f>
        <v/>
      </c>
      <c r="L1378" s="17" t="str">
        <f aca="false">IF($C1378="","",MAX(1,N(商品マスタ!$J1377)))</f>
        <v/>
      </c>
      <c r="M1378" s="38" t="str">
        <f aca="false">IF($C1378="","",N(TOP!$C$16)*N($K1378))</f>
        <v/>
      </c>
      <c r="N1378" s="17" t="str">
        <f aca="false">IF($C1378="","",ROUNDUP(N($M1378)/N($L1378),0))</f>
        <v/>
      </c>
      <c r="O1378" s="17" t="str">
        <f aca="false">IF($C1378="","",N(商品マスタ!$R1377))</f>
        <v/>
      </c>
      <c r="P1378" s="17" t="str">
        <f aca="false">IF($C1378="","",IF($F1378="理論",(N($O1378)+N($N1378))-N($G1378),(N($O1378)+N($N1378))-N($I1378)))</f>
        <v/>
      </c>
      <c r="Q1378" s="17" t="str">
        <f aca="false">IF($C1378="","",MAX(1,N(商品マスタ!$K1377)))</f>
        <v/>
      </c>
      <c r="R1378" s="39" t="str">
        <f aca="false">IF($C1378="","",IF(N($P1378)/N($Q1378)&lt;=0,"",ROUNDUP(N($P1378)/N($Q1378),0)))</f>
        <v/>
      </c>
      <c r="S1378" s="14"/>
      <c r="T1378" s="40" t="str">
        <f aca="false">IF($C1378="","",N(商品マスタ!$M1377))</f>
        <v/>
      </c>
      <c r="U1378" s="40" t="str">
        <f aca="false">IF($S1378="","",N($S1378)*N($T1378))</f>
        <v/>
      </c>
      <c r="V1378" s="18"/>
    </row>
    <row r="1379" customFormat="false" ht="15" hidden="false" customHeight="false" outlineLevel="0" collapsed="false">
      <c r="B1379" s="12" t="n">
        <v>1373</v>
      </c>
      <c r="C1379" s="36" t="str">
        <f aca="false">IF(商品マスタ!$C1378="","",商品マスタ!$C1378)</f>
        <v/>
      </c>
      <c r="D1379" s="12" t="str">
        <f aca="false">IF($C1379="","",商品マスタ!$D1378)</f>
        <v/>
      </c>
      <c r="E1379" s="12" t="str">
        <f aca="false">IF($C1379="","",商品マスタ!$G1378)</f>
        <v/>
      </c>
      <c r="F1379" s="12" t="str">
        <f aca="false">IF($C1379="","",IF(商品マスタ!$P1378="","理論",商品マスタ!$P1378))</f>
        <v/>
      </c>
      <c r="G1379" s="17" t="str">
        <f aca="false">IF($C1379="","",N(商品マスタ!$H1378))</f>
        <v/>
      </c>
      <c r="H1379" s="14"/>
      <c r="I1379" s="17" t="str">
        <f aca="false">IF($C1379="","",N($H1379)*N(商品マスタ!$N1378))</f>
        <v/>
      </c>
      <c r="J1379" s="17" t="str">
        <f aca="false">IF($C1379="","",N($I1379)-N($G1379))</f>
        <v/>
      </c>
      <c r="K1379" s="37" t="str">
        <f aca="false">IF($C1379="","",N(商品マスタ!$I1378))</f>
        <v/>
      </c>
      <c r="L1379" s="17" t="str">
        <f aca="false">IF($C1379="","",MAX(1,N(商品マスタ!$J1378)))</f>
        <v/>
      </c>
      <c r="M1379" s="38" t="str">
        <f aca="false">IF($C1379="","",N(TOP!$C$16)*N($K1379))</f>
        <v/>
      </c>
      <c r="N1379" s="17" t="str">
        <f aca="false">IF($C1379="","",ROUNDUP(N($M1379)/N($L1379),0))</f>
        <v/>
      </c>
      <c r="O1379" s="17" t="str">
        <f aca="false">IF($C1379="","",N(商品マスタ!$R1378))</f>
        <v/>
      </c>
      <c r="P1379" s="17" t="str">
        <f aca="false">IF($C1379="","",IF($F1379="理論",(N($O1379)+N($N1379))-N($G1379),(N($O1379)+N($N1379))-N($I1379)))</f>
        <v/>
      </c>
      <c r="Q1379" s="17" t="str">
        <f aca="false">IF($C1379="","",MAX(1,N(商品マスタ!$K1378)))</f>
        <v/>
      </c>
      <c r="R1379" s="39" t="str">
        <f aca="false">IF($C1379="","",IF(N($P1379)/N($Q1379)&lt;=0,"",ROUNDUP(N($P1379)/N($Q1379),0)))</f>
        <v/>
      </c>
      <c r="S1379" s="14"/>
      <c r="T1379" s="40" t="str">
        <f aca="false">IF($C1379="","",N(商品マスタ!$M1378))</f>
        <v/>
      </c>
      <c r="U1379" s="40" t="str">
        <f aca="false">IF($S1379="","",N($S1379)*N($T1379))</f>
        <v/>
      </c>
      <c r="V1379" s="18"/>
    </row>
    <row r="1380" customFormat="false" ht="15" hidden="false" customHeight="false" outlineLevel="0" collapsed="false">
      <c r="B1380" s="12" t="n">
        <v>1374</v>
      </c>
      <c r="C1380" s="36" t="str">
        <f aca="false">IF(商品マスタ!$C1379="","",商品マスタ!$C1379)</f>
        <v/>
      </c>
      <c r="D1380" s="12" t="str">
        <f aca="false">IF($C1380="","",商品マスタ!$D1379)</f>
        <v/>
      </c>
      <c r="E1380" s="12" t="str">
        <f aca="false">IF($C1380="","",商品マスタ!$G1379)</f>
        <v/>
      </c>
      <c r="F1380" s="12" t="str">
        <f aca="false">IF($C1380="","",IF(商品マスタ!$P1379="","理論",商品マスタ!$P1379))</f>
        <v/>
      </c>
      <c r="G1380" s="17" t="str">
        <f aca="false">IF($C1380="","",N(商品マスタ!$H1379))</f>
        <v/>
      </c>
      <c r="H1380" s="14"/>
      <c r="I1380" s="17" t="str">
        <f aca="false">IF($C1380="","",N($H1380)*N(商品マスタ!$N1379))</f>
        <v/>
      </c>
      <c r="J1380" s="17" t="str">
        <f aca="false">IF($C1380="","",N($I1380)-N($G1380))</f>
        <v/>
      </c>
      <c r="K1380" s="37" t="str">
        <f aca="false">IF($C1380="","",N(商品マスタ!$I1379))</f>
        <v/>
      </c>
      <c r="L1380" s="17" t="str">
        <f aca="false">IF($C1380="","",MAX(1,N(商品マスタ!$J1379)))</f>
        <v/>
      </c>
      <c r="M1380" s="38" t="str">
        <f aca="false">IF($C1380="","",N(TOP!$C$16)*N($K1380))</f>
        <v/>
      </c>
      <c r="N1380" s="17" t="str">
        <f aca="false">IF($C1380="","",ROUNDUP(N($M1380)/N($L1380),0))</f>
        <v/>
      </c>
      <c r="O1380" s="17" t="str">
        <f aca="false">IF($C1380="","",N(商品マスタ!$R1379))</f>
        <v/>
      </c>
      <c r="P1380" s="17" t="str">
        <f aca="false">IF($C1380="","",IF($F1380="理論",(N($O1380)+N($N1380))-N($G1380),(N($O1380)+N($N1380))-N($I1380)))</f>
        <v/>
      </c>
      <c r="Q1380" s="17" t="str">
        <f aca="false">IF($C1380="","",MAX(1,N(商品マスタ!$K1379)))</f>
        <v/>
      </c>
      <c r="R1380" s="39" t="str">
        <f aca="false">IF($C1380="","",IF(N($P1380)/N($Q1380)&lt;=0,"",ROUNDUP(N($P1380)/N($Q1380),0)))</f>
        <v/>
      </c>
      <c r="S1380" s="14"/>
      <c r="T1380" s="40" t="str">
        <f aca="false">IF($C1380="","",N(商品マスタ!$M1379))</f>
        <v/>
      </c>
      <c r="U1380" s="40" t="str">
        <f aca="false">IF($S1380="","",N($S1380)*N($T1380))</f>
        <v/>
      </c>
      <c r="V1380" s="18"/>
    </row>
    <row r="1381" customFormat="false" ht="15" hidden="false" customHeight="false" outlineLevel="0" collapsed="false">
      <c r="B1381" s="12" t="n">
        <v>1375</v>
      </c>
      <c r="C1381" s="36" t="str">
        <f aca="false">IF(商品マスタ!$C1380="","",商品マスタ!$C1380)</f>
        <v/>
      </c>
      <c r="D1381" s="12" t="str">
        <f aca="false">IF($C1381="","",商品マスタ!$D1380)</f>
        <v/>
      </c>
      <c r="E1381" s="12" t="str">
        <f aca="false">IF($C1381="","",商品マスタ!$G1380)</f>
        <v/>
      </c>
      <c r="F1381" s="12" t="str">
        <f aca="false">IF($C1381="","",IF(商品マスタ!$P1380="","理論",商品マスタ!$P1380))</f>
        <v/>
      </c>
      <c r="G1381" s="17" t="str">
        <f aca="false">IF($C1381="","",N(商品マスタ!$H1380))</f>
        <v/>
      </c>
      <c r="H1381" s="14"/>
      <c r="I1381" s="17" t="str">
        <f aca="false">IF($C1381="","",N($H1381)*N(商品マスタ!$N1380))</f>
        <v/>
      </c>
      <c r="J1381" s="17" t="str">
        <f aca="false">IF($C1381="","",N($I1381)-N($G1381))</f>
        <v/>
      </c>
      <c r="K1381" s="37" t="str">
        <f aca="false">IF($C1381="","",N(商品マスタ!$I1380))</f>
        <v/>
      </c>
      <c r="L1381" s="17" t="str">
        <f aca="false">IF($C1381="","",MAX(1,N(商品マスタ!$J1380)))</f>
        <v/>
      </c>
      <c r="M1381" s="38" t="str">
        <f aca="false">IF($C1381="","",N(TOP!$C$16)*N($K1381))</f>
        <v/>
      </c>
      <c r="N1381" s="17" t="str">
        <f aca="false">IF($C1381="","",ROUNDUP(N($M1381)/N($L1381),0))</f>
        <v/>
      </c>
      <c r="O1381" s="17" t="str">
        <f aca="false">IF($C1381="","",N(商品マスタ!$R1380))</f>
        <v/>
      </c>
      <c r="P1381" s="17" t="str">
        <f aca="false">IF($C1381="","",IF($F1381="理論",(N($O1381)+N($N1381))-N($G1381),(N($O1381)+N($N1381))-N($I1381)))</f>
        <v/>
      </c>
      <c r="Q1381" s="17" t="str">
        <f aca="false">IF($C1381="","",MAX(1,N(商品マスタ!$K1380)))</f>
        <v/>
      </c>
      <c r="R1381" s="39" t="str">
        <f aca="false">IF($C1381="","",IF(N($P1381)/N($Q1381)&lt;=0,"",ROUNDUP(N($P1381)/N($Q1381),0)))</f>
        <v/>
      </c>
      <c r="S1381" s="14"/>
      <c r="T1381" s="40" t="str">
        <f aca="false">IF($C1381="","",N(商品マスタ!$M1380))</f>
        <v/>
      </c>
      <c r="U1381" s="40" t="str">
        <f aca="false">IF($S1381="","",N($S1381)*N($T1381))</f>
        <v/>
      </c>
      <c r="V1381" s="18"/>
    </row>
    <row r="1382" customFormat="false" ht="15" hidden="false" customHeight="false" outlineLevel="0" collapsed="false">
      <c r="B1382" s="12" t="n">
        <v>1376</v>
      </c>
      <c r="C1382" s="36" t="str">
        <f aca="false">IF(商品マスタ!$C1381="","",商品マスタ!$C1381)</f>
        <v/>
      </c>
      <c r="D1382" s="12" t="str">
        <f aca="false">IF($C1382="","",商品マスタ!$D1381)</f>
        <v/>
      </c>
      <c r="E1382" s="12" t="str">
        <f aca="false">IF($C1382="","",商品マスタ!$G1381)</f>
        <v/>
      </c>
      <c r="F1382" s="12" t="str">
        <f aca="false">IF($C1382="","",IF(商品マスタ!$P1381="","理論",商品マスタ!$P1381))</f>
        <v/>
      </c>
      <c r="G1382" s="17" t="str">
        <f aca="false">IF($C1382="","",N(商品マスタ!$H1381))</f>
        <v/>
      </c>
      <c r="H1382" s="14"/>
      <c r="I1382" s="17" t="str">
        <f aca="false">IF($C1382="","",N($H1382)*N(商品マスタ!$N1381))</f>
        <v/>
      </c>
      <c r="J1382" s="17" t="str">
        <f aca="false">IF($C1382="","",N($I1382)-N($G1382))</f>
        <v/>
      </c>
      <c r="K1382" s="37" t="str">
        <f aca="false">IF($C1382="","",N(商品マスタ!$I1381))</f>
        <v/>
      </c>
      <c r="L1382" s="17" t="str">
        <f aca="false">IF($C1382="","",MAX(1,N(商品マスタ!$J1381)))</f>
        <v/>
      </c>
      <c r="M1382" s="38" t="str">
        <f aca="false">IF($C1382="","",N(TOP!$C$16)*N($K1382))</f>
        <v/>
      </c>
      <c r="N1382" s="17" t="str">
        <f aca="false">IF($C1382="","",ROUNDUP(N($M1382)/N($L1382),0))</f>
        <v/>
      </c>
      <c r="O1382" s="17" t="str">
        <f aca="false">IF($C1382="","",N(商品マスタ!$R1381))</f>
        <v/>
      </c>
      <c r="P1382" s="17" t="str">
        <f aca="false">IF($C1382="","",IF($F1382="理論",(N($O1382)+N($N1382))-N($G1382),(N($O1382)+N($N1382))-N($I1382)))</f>
        <v/>
      </c>
      <c r="Q1382" s="17" t="str">
        <f aca="false">IF($C1382="","",MAX(1,N(商品マスタ!$K1381)))</f>
        <v/>
      </c>
      <c r="R1382" s="39" t="str">
        <f aca="false">IF($C1382="","",IF(N($P1382)/N($Q1382)&lt;=0,"",ROUNDUP(N($P1382)/N($Q1382),0)))</f>
        <v/>
      </c>
      <c r="S1382" s="14"/>
      <c r="T1382" s="40" t="str">
        <f aca="false">IF($C1382="","",N(商品マスタ!$M1381))</f>
        <v/>
      </c>
      <c r="U1382" s="40" t="str">
        <f aca="false">IF($S1382="","",N($S1382)*N($T1382))</f>
        <v/>
      </c>
      <c r="V1382" s="18"/>
    </row>
    <row r="1383" customFormat="false" ht="15" hidden="false" customHeight="false" outlineLevel="0" collapsed="false">
      <c r="B1383" s="12" t="n">
        <v>1377</v>
      </c>
      <c r="C1383" s="36" t="str">
        <f aca="false">IF(商品マスタ!$C1382="","",商品マスタ!$C1382)</f>
        <v/>
      </c>
      <c r="D1383" s="12" t="str">
        <f aca="false">IF($C1383="","",商品マスタ!$D1382)</f>
        <v/>
      </c>
      <c r="E1383" s="12" t="str">
        <f aca="false">IF($C1383="","",商品マスタ!$G1382)</f>
        <v/>
      </c>
      <c r="F1383" s="12" t="str">
        <f aca="false">IF($C1383="","",IF(商品マスタ!$P1382="","理論",商品マスタ!$P1382))</f>
        <v/>
      </c>
      <c r="G1383" s="17" t="str">
        <f aca="false">IF($C1383="","",N(商品マスタ!$H1382))</f>
        <v/>
      </c>
      <c r="H1383" s="14"/>
      <c r="I1383" s="17" t="str">
        <f aca="false">IF($C1383="","",N($H1383)*N(商品マスタ!$N1382))</f>
        <v/>
      </c>
      <c r="J1383" s="17" t="str">
        <f aca="false">IF($C1383="","",N($I1383)-N($G1383))</f>
        <v/>
      </c>
      <c r="K1383" s="37" t="str">
        <f aca="false">IF($C1383="","",N(商品マスタ!$I1382))</f>
        <v/>
      </c>
      <c r="L1383" s="17" t="str">
        <f aca="false">IF($C1383="","",MAX(1,N(商品マスタ!$J1382)))</f>
        <v/>
      </c>
      <c r="M1383" s="38" t="str">
        <f aca="false">IF($C1383="","",N(TOP!$C$16)*N($K1383))</f>
        <v/>
      </c>
      <c r="N1383" s="17" t="str">
        <f aca="false">IF($C1383="","",ROUNDUP(N($M1383)/N($L1383),0))</f>
        <v/>
      </c>
      <c r="O1383" s="17" t="str">
        <f aca="false">IF($C1383="","",N(商品マスタ!$R1382))</f>
        <v/>
      </c>
      <c r="P1383" s="17" t="str">
        <f aca="false">IF($C1383="","",IF($F1383="理論",(N($O1383)+N($N1383))-N($G1383),(N($O1383)+N($N1383))-N($I1383)))</f>
        <v/>
      </c>
      <c r="Q1383" s="17" t="str">
        <f aca="false">IF($C1383="","",MAX(1,N(商品マスタ!$K1382)))</f>
        <v/>
      </c>
      <c r="R1383" s="39" t="str">
        <f aca="false">IF($C1383="","",IF(N($P1383)/N($Q1383)&lt;=0,"",ROUNDUP(N($P1383)/N($Q1383),0)))</f>
        <v/>
      </c>
      <c r="S1383" s="14"/>
      <c r="T1383" s="40" t="str">
        <f aca="false">IF($C1383="","",N(商品マスタ!$M1382))</f>
        <v/>
      </c>
      <c r="U1383" s="40" t="str">
        <f aca="false">IF($S1383="","",N($S1383)*N($T1383))</f>
        <v/>
      </c>
      <c r="V1383" s="18"/>
    </row>
    <row r="1384" customFormat="false" ht="15" hidden="false" customHeight="false" outlineLevel="0" collapsed="false">
      <c r="B1384" s="12" t="n">
        <v>1378</v>
      </c>
      <c r="C1384" s="36" t="str">
        <f aca="false">IF(商品マスタ!$C1383="","",商品マスタ!$C1383)</f>
        <v/>
      </c>
      <c r="D1384" s="12" t="str">
        <f aca="false">IF($C1384="","",商品マスタ!$D1383)</f>
        <v/>
      </c>
      <c r="E1384" s="12" t="str">
        <f aca="false">IF($C1384="","",商品マスタ!$G1383)</f>
        <v/>
      </c>
      <c r="F1384" s="12" t="str">
        <f aca="false">IF($C1384="","",IF(商品マスタ!$P1383="","理論",商品マスタ!$P1383))</f>
        <v/>
      </c>
      <c r="G1384" s="17" t="str">
        <f aca="false">IF($C1384="","",N(商品マスタ!$H1383))</f>
        <v/>
      </c>
      <c r="H1384" s="14"/>
      <c r="I1384" s="17" t="str">
        <f aca="false">IF($C1384="","",N($H1384)*N(商品マスタ!$N1383))</f>
        <v/>
      </c>
      <c r="J1384" s="17" t="str">
        <f aca="false">IF($C1384="","",N($I1384)-N($G1384))</f>
        <v/>
      </c>
      <c r="K1384" s="37" t="str">
        <f aca="false">IF($C1384="","",N(商品マスタ!$I1383))</f>
        <v/>
      </c>
      <c r="L1384" s="17" t="str">
        <f aca="false">IF($C1384="","",MAX(1,N(商品マスタ!$J1383)))</f>
        <v/>
      </c>
      <c r="M1384" s="38" t="str">
        <f aca="false">IF($C1384="","",N(TOP!$C$16)*N($K1384))</f>
        <v/>
      </c>
      <c r="N1384" s="17" t="str">
        <f aca="false">IF($C1384="","",ROUNDUP(N($M1384)/N($L1384),0))</f>
        <v/>
      </c>
      <c r="O1384" s="17" t="str">
        <f aca="false">IF($C1384="","",N(商品マスタ!$R1383))</f>
        <v/>
      </c>
      <c r="P1384" s="17" t="str">
        <f aca="false">IF($C1384="","",IF($F1384="理論",(N($O1384)+N($N1384))-N($G1384),(N($O1384)+N($N1384))-N($I1384)))</f>
        <v/>
      </c>
      <c r="Q1384" s="17" t="str">
        <f aca="false">IF($C1384="","",MAX(1,N(商品マスタ!$K1383)))</f>
        <v/>
      </c>
      <c r="R1384" s="39" t="str">
        <f aca="false">IF($C1384="","",IF(N($P1384)/N($Q1384)&lt;=0,"",ROUNDUP(N($P1384)/N($Q1384),0)))</f>
        <v/>
      </c>
      <c r="S1384" s="14"/>
      <c r="T1384" s="40" t="str">
        <f aca="false">IF($C1384="","",N(商品マスタ!$M1383))</f>
        <v/>
      </c>
      <c r="U1384" s="40" t="str">
        <f aca="false">IF($S1384="","",N($S1384)*N($T1384))</f>
        <v/>
      </c>
      <c r="V1384" s="18"/>
    </row>
    <row r="1385" customFormat="false" ht="15" hidden="false" customHeight="false" outlineLevel="0" collapsed="false">
      <c r="B1385" s="12" t="n">
        <v>1379</v>
      </c>
      <c r="C1385" s="36" t="str">
        <f aca="false">IF(商品マスタ!$C1384="","",商品マスタ!$C1384)</f>
        <v/>
      </c>
      <c r="D1385" s="12" t="str">
        <f aca="false">IF($C1385="","",商品マスタ!$D1384)</f>
        <v/>
      </c>
      <c r="E1385" s="12" t="str">
        <f aca="false">IF($C1385="","",商品マスタ!$G1384)</f>
        <v/>
      </c>
      <c r="F1385" s="12" t="str">
        <f aca="false">IF($C1385="","",IF(商品マスタ!$P1384="","理論",商品マスタ!$P1384))</f>
        <v/>
      </c>
      <c r="G1385" s="17" t="str">
        <f aca="false">IF($C1385="","",N(商品マスタ!$H1384))</f>
        <v/>
      </c>
      <c r="H1385" s="14"/>
      <c r="I1385" s="17" t="str">
        <f aca="false">IF($C1385="","",N($H1385)*N(商品マスタ!$N1384))</f>
        <v/>
      </c>
      <c r="J1385" s="17" t="str">
        <f aca="false">IF($C1385="","",N($I1385)-N($G1385))</f>
        <v/>
      </c>
      <c r="K1385" s="37" t="str">
        <f aca="false">IF($C1385="","",N(商品マスタ!$I1384))</f>
        <v/>
      </c>
      <c r="L1385" s="17" t="str">
        <f aca="false">IF($C1385="","",MAX(1,N(商品マスタ!$J1384)))</f>
        <v/>
      </c>
      <c r="M1385" s="38" t="str">
        <f aca="false">IF($C1385="","",N(TOP!$C$16)*N($K1385))</f>
        <v/>
      </c>
      <c r="N1385" s="17" t="str">
        <f aca="false">IF($C1385="","",ROUNDUP(N($M1385)/N($L1385),0))</f>
        <v/>
      </c>
      <c r="O1385" s="17" t="str">
        <f aca="false">IF($C1385="","",N(商品マスタ!$R1384))</f>
        <v/>
      </c>
      <c r="P1385" s="17" t="str">
        <f aca="false">IF($C1385="","",IF($F1385="理論",(N($O1385)+N($N1385))-N($G1385),(N($O1385)+N($N1385))-N($I1385)))</f>
        <v/>
      </c>
      <c r="Q1385" s="17" t="str">
        <f aca="false">IF($C1385="","",MAX(1,N(商品マスタ!$K1384)))</f>
        <v/>
      </c>
      <c r="R1385" s="39" t="str">
        <f aca="false">IF($C1385="","",IF(N($P1385)/N($Q1385)&lt;=0,"",ROUNDUP(N($P1385)/N($Q1385),0)))</f>
        <v/>
      </c>
      <c r="S1385" s="14"/>
      <c r="T1385" s="40" t="str">
        <f aca="false">IF($C1385="","",N(商品マスタ!$M1384))</f>
        <v/>
      </c>
      <c r="U1385" s="40" t="str">
        <f aca="false">IF($S1385="","",N($S1385)*N($T1385))</f>
        <v/>
      </c>
      <c r="V1385" s="18"/>
    </row>
    <row r="1386" customFormat="false" ht="15" hidden="false" customHeight="false" outlineLevel="0" collapsed="false">
      <c r="B1386" s="12" t="n">
        <v>1380</v>
      </c>
      <c r="C1386" s="36" t="str">
        <f aca="false">IF(商品マスタ!$C1385="","",商品マスタ!$C1385)</f>
        <v/>
      </c>
      <c r="D1386" s="12" t="str">
        <f aca="false">IF($C1386="","",商品マスタ!$D1385)</f>
        <v/>
      </c>
      <c r="E1386" s="12" t="str">
        <f aca="false">IF($C1386="","",商品マスタ!$G1385)</f>
        <v/>
      </c>
      <c r="F1386" s="12" t="str">
        <f aca="false">IF($C1386="","",IF(商品マスタ!$P1385="","理論",商品マスタ!$P1385))</f>
        <v/>
      </c>
      <c r="G1386" s="17" t="str">
        <f aca="false">IF($C1386="","",N(商品マスタ!$H1385))</f>
        <v/>
      </c>
      <c r="H1386" s="14"/>
      <c r="I1386" s="17" t="str">
        <f aca="false">IF($C1386="","",N($H1386)*N(商品マスタ!$N1385))</f>
        <v/>
      </c>
      <c r="J1386" s="17" t="str">
        <f aca="false">IF($C1386="","",N($I1386)-N($G1386))</f>
        <v/>
      </c>
      <c r="K1386" s="37" t="str">
        <f aca="false">IF($C1386="","",N(商品マスタ!$I1385))</f>
        <v/>
      </c>
      <c r="L1386" s="17" t="str">
        <f aca="false">IF($C1386="","",MAX(1,N(商品マスタ!$J1385)))</f>
        <v/>
      </c>
      <c r="M1386" s="38" t="str">
        <f aca="false">IF($C1386="","",N(TOP!$C$16)*N($K1386))</f>
        <v/>
      </c>
      <c r="N1386" s="17" t="str">
        <f aca="false">IF($C1386="","",ROUNDUP(N($M1386)/N($L1386),0))</f>
        <v/>
      </c>
      <c r="O1386" s="17" t="str">
        <f aca="false">IF($C1386="","",N(商品マスタ!$R1385))</f>
        <v/>
      </c>
      <c r="P1386" s="17" t="str">
        <f aca="false">IF($C1386="","",IF($F1386="理論",(N($O1386)+N($N1386))-N($G1386),(N($O1386)+N($N1386))-N($I1386)))</f>
        <v/>
      </c>
      <c r="Q1386" s="17" t="str">
        <f aca="false">IF($C1386="","",MAX(1,N(商品マスタ!$K1385)))</f>
        <v/>
      </c>
      <c r="R1386" s="39" t="str">
        <f aca="false">IF($C1386="","",IF(N($P1386)/N($Q1386)&lt;=0,"",ROUNDUP(N($P1386)/N($Q1386),0)))</f>
        <v/>
      </c>
      <c r="S1386" s="14"/>
      <c r="T1386" s="40" t="str">
        <f aca="false">IF($C1386="","",N(商品マスタ!$M1385))</f>
        <v/>
      </c>
      <c r="U1386" s="40" t="str">
        <f aca="false">IF($S1386="","",N($S1386)*N($T1386))</f>
        <v/>
      </c>
      <c r="V1386" s="18"/>
    </row>
    <row r="1387" customFormat="false" ht="15" hidden="false" customHeight="false" outlineLevel="0" collapsed="false">
      <c r="B1387" s="12" t="n">
        <v>1381</v>
      </c>
      <c r="C1387" s="36" t="str">
        <f aca="false">IF(商品マスタ!$C1386="","",商品マスタ!$C1386)</f>
        <v/>
      </c>
      <c r="D1387" s="12" t="str">
        <f aca="false">IF($C1387="","",商品マスタ!$D1386)</f>
        <v/>
      </c>
      <c r="E1387" s="12" t="str">
        <f aca="false">IF($C1387="","",商品マスタ!$G1386)</f>
        <v/>
      </c>
      <c r="F1387" s="12" t="str">
        <f aca="false">IF($C1387="","",IF(商品マスタ!$P1386="","理論",商品マスタ!$P1386))</f>
        <v/>
      </c>
      <c r="G1387" s="17" t="str">
        <f aca="false">IF($C1387="","",N(商品マスタ!$H1386))</f>
        <v/>
      </c>
      <c r="H1387" s="14"/>
      <c r="I1387" s="17" t="str">
        <f aca="false">IF($C1387="","",N($H1387)*N(商品マスタ!$N1386))</f>
        <v/>
      </c>
      <c r="J1387" s="17" t="str">
        <f aca="false">IF($C1387="","",N($I1387)-N($G1387))</f>
        <v/>
      </c>
      <c r="K1387" s="37" t="str">
        <f aca="false">IF($C1387="","",N(商品マスタ!$I1386))</f>
        <v/>
      </c>
      <c r="L1387" s="17" t="str">
        <f aca="false">IF($C1387="","",MAX(1,N(商品マスタ!$J1386)))</f>
        <v/>
      </c>
      <c r="M1387" s="38" t="str">
        <f aca="false">IF($C1387="","",N(TOP!$C$16)*N($K1387))</f>
        <v/>
      </c>
      <c r="N1387" s="17" t="str">
        <f aca="false">IF($C1387="","",ROUNDUP(N($M1387)/N($L1387),0))</f>
        <v/>
      </c>
      <c r="O1387" s="17" t="str">
        <f aca="false">IF($C1387="","",N(商品マスタ!$R1386))</f>
        <v/>
      </c>
      <c r="P1387" s="17" t="str">
        <f aca="false">IF($C1387="","",IF($F1387="理論",(N($O1387)+N($N1387))-N($G1387),(N($O1387)+N($N1387))-N($I1387)))</f>
        <v/>
      </c>
      <c r="Q1387" s="17" t="str">
        <f aca="false">IF($C1387="","",MAX(1,N(商品マスタ!$K1386)))</f>
        <v/>
      </c>
      <c r="R1387" s="39" t="str">
        <f aca="false">IF($C1387="","",IF(N($P1387)/N($Q1387)&lt;=0,"",ROUNDUP(N($P1387)/N($Q1387),0)))</f>
        <v/>
      </c>
      <c r="S1387" s="14"/>
      <c r="T1387" s="40" t="str">
        <f aca="false">IF($C1387="","",N(商品マスタ!$M1386))</f>
        <v/>
      </c>
      <c r="U1387" s="40" t="str">
        <f aca="false">IF($S1387="","",N($S1387)*N($T1387))</f>
        <v/>
      </c>
      <c r="V1387" s="18"/>
    </row>
    <row r="1388" customFormat="false" ht="15" hidden="false" customHeight="false" outlineLevel="0" collapsed="false">
      <c r="B1388" s="12" t="n">
        <v>1382</v>
      </c>
      <c r="C1388" s="36" t="str">
        <f aca="false">IF(商品マスタ!$C1387="","",商品マスタ!$C1387)</f>
        <v/>
      </c>
      <c r="D1388" s="12" t="str">
        <f aca="false">IF($C1388="","",商品マスタ!$D1387)</f>
        <v/>
      </c>
      <c r="E1388" s="12" t="str">
        <f aca="false">IF($C1388="","",商品マスタ!$G1387)</f>
        <v/>
      </c>
      <c r="F1388" s="12" t="str">
        <f aca="false">IF($C1388="","",IF(商品マスタ!$P1387="","理論",商品マスタ!$P1387))</f>
        <v/>
      </c>
      <c r="G1388" s="17" t="str">
        <f aca="false">IF($C1388="","",N(商品マスタ!$H1387))</f>
        <v/>
      </c>
      <c r="H1388" s="14"/>
      <c r="I1388" s="17" t="str">
        <f aca="false">IF($C1388="","",N($H1388)*N(商品マスタ!$N1387))</f>
        <v/>
      </c>
      <c r="J1388" s="17" t="str">
        <f aca="false">IF($C1388="","",N($I1388)-N($G1388))</f>
        <v/>
      </c>
      <c r="K1388" s="37" t="str">
        <f aca="false">IF($C1388="","",N(商品マスタ!$I1387))</f>
        <v/>
      </c>
      <c r="L1388" s="17" t="str">
        <f aca="false">IF($C1388="","",MAX(1,N(商品マスタ!$J1387)))</f>
        <v/>
      </c>
      <c r="M1388" s="38" t="str">
        <f aca="false">IF($C1388="","",N(TOP!$C$16)*N($K1388))</f>
        <v/>
      </c>
      <c r="N1388" s="17" t="str">
        <f aca="false">IF($C1388="","",ROUNDUP(N($M1388)/N($L1388),0))</f>
        <v/>
      </c>
      <c r="O1388" s="17" t="str">
        <f aca="false">IF($C1388="","",N(商品マスタ!$R1387))</f>
        <v/>
      </c>
      <c r="P1388" s="17" t="str">
        <f aca="false">IF($C1388="","",IF($F1388="理論",(N($O1388)+N($N1388))-N($G1388),(N($O1388)+N($N1388))-N($I1388)))</f>
        <v/>
      </c>
      <c r="Q1388" s="17" t="str">
        <f aca="false">IF($C1388="","",MAX(1,N(商品マスタ!$K1387)))</f>
        <v/>
      </c>
      <c r="R1388" s="39" t="str">
        <f aca="false">IF($C1388="","",IF(N($P1388)/N($Q1388)&lt;=0,"",ROUNDUP(N($P1388)/N($Q1388),0)))</f>
        <v/>
      </c>
      <c r="S1388" s="14"/>
      <c r="T1388" s="40" t="str">
        <f aca="false">IF($C1388="","",N(商品マスタ!$M1387))</f>
        <v/>
      </c>
      <c r="U1388" s="40" t="str">
        <f aca="false">IF($S1388="","",N($S1388)*N($T1388))</f>
        <v/>
      </c>
      <c r="V1388" s="18"/>
    </row>
    <row r="1389" customFormat="false" ht="15" hidden="false" customHeight="false" outlineLevel="0" collapsed="false">
      <c r="B1389" s="12" t="n">
        <v>1383</v>
      </c>
      <c r="C1389" s="36" t="str">
        <f aca="false">IF(商品マスタ!$C1388="","",商品マスタ!$C1388)</f>
        <v/>
      </c>
      <c r="D1389" s="12" t="str">
        <f aca="false">IF($C1389="","",商品マスタ!$D1388)</f>
        <v/>
      </c>
      <c r="E1389" s="12" t="str">
        <f aca="false">IF($C1389="","",商品マスタ!$G1388)</f>
        <v/>
      </c>
      <c r="F1389" s="12" t="str">
        <f aca="false">IF($C1389="","",IF(商品マスタ!$P1388="","理論",商品マスタ!$P1388))</f>
        <v/>
      </c>
      <c r="G1389" s="17" t="str">
        <f aca="false">IF($C1389="","",N(商品マスタ!$H1388))</f>
        <v/>
      </c>
      <c r="H1389" s="14"/>
      <c r="I1389" s="17" t="str">
        <f aca="false">IF($C1389="","",N($H1389)*N(商品マスタ!$N1388))</f>
        <v/>
      </c>
      <c r="J1389" s="17" t="str">
        <f aca="false">IF($C1389="","",N($I1389)-N($G1389))</f>
        <v/>
      </c>
      <c r="K1389" s="37" t="str">
        <f aca="false">IF($C1389="","",N(商品マスタ!$I1388))</f>
        <v/>
      </c>
      <c r="L1389" s="17" t="str">
        <f aca="false">IF($C1389="","",MAX(1,N(商品マスタ!$J1388)))</f>
        <v/>
      </c>
      <c r="M1389" s="38" t="str">
        <f aca="false">IF($C1389="","",N(TOP!$C$16)*N($K1389))</f>
        <v/>
      </c>
      <c r="N1389" s="17" t="str">
        <f aca="false">IF($C1389="","",ROUNDUP(N($M1389)/N($L1389),0))</f>
        <v/>
      </c>
      <c r="O1389" s="17" t="str">
        <f aca="false">IF($C1389="","",N(商品マスタ!$R1388))</f>
        <v/>
      </c>
      <c r="P1389" s="17" t="str">
        <f aca="false">IF($C1389="","",IF($F1389="理論",(N($O1389)+N($N1389))-N($G1389),(N($O1389)+N($N1389))-N($I1389)))</f>
        <v/>
      </c>
      <c r="Q1389" s="17" t="str">
        <f aca="false">IF($C1389="","",MAX(1,N(商品マスタ!$K1388)))</f>
        <v/>
      </c>
      <c r="R1389" s="39" t="str">
        <f aca="false">IF($C1389="","",IF(N($P1389)/N($Q1389)&lt;=0,"",ROUNDUP(N($P1389)/N($Q1389),0)))</f>
        <v/>
      </c>
      <c r="S1389" s="14"/>
      <c r="T1389" s="40" t="str">
        <f aca="false">IF($C1389="","",N(商品マスタ!$M1388))</f>
        <v/>
      </c>
      <c r="U1389" s="40" t="str">
        <f aca="false">IF($S1389="","",N($S1389)*N($T1389))</f>
        <v/>
      </c>
      <c r="V1389" s="18"/>
    </row>
    <row r="1390" customFormat="false" ht="15" hidden="false" customHeight="false" outlineLevel="0" collapsed="false">
      <c r="B1390" s="12" t="n">
        <v>1384</v>
      </c>
      <c r="C1390" s="36" t="str">
        <f aca="false">IF(商品マスタ!$C1389="","",商品マスタ!$C1389)</f>
        <v/>
      </c>
      <c r="D1390" s="12" t="str">
        <f aca="false">IF($C1390="","",商品マスタ!$D1389)</f>
        <v/>
      </c>
      <c r="E1390" s="12" t="str">
        <f aca="false">IF($C1390="","",商品マスタ!$G1389)</f>
        <v/>
      </c>
      <c r="F1390" s="12" t="str">
        <f aca="false">IF($C1390="","",IF(商品マスタ!$P1389="","理論",商品マスタ!$P1389))</f>
        <v/>
      </c>
      <c r="G1390" s="17" t="str">
        <f aca="false">IF($C1390="","",N(商品マスタ!$H1389))</f>
        <v/>
      </c>
      <c r="H1390" s="14"/>
      <c r="I1390" s="17" t="str">
        <f aca="false">IF($C1390="","",N($H1390)*N(商品マスタ!$N1389))</f>
        <v/>
      </c>
      <c r="J1390" s="17" t="str">
        <f aca="false">IF($C1390="","",N($I1390)-N($G1390))</f>
        <v/>
      </c>
      <c r="K1390" s="37" t="str">
        <f aca="false">IF($C1390="","",N(商品マスタ!$I1389))</f>
        <v/>
      </c>
      <c r="L1390" s="17" t="str">
        <f aca="false">IF($C1390="","",MAX(1,N(商品マスタ!$J1389)))</f>
        <v/>
      </c>
      <c r="M1390" s="38" t="str">
        <f aca="false">IF($C1390="","",N(TOP!$C$16)*N($K1390))</f>
        <v/>
      </c>
      <c r="N1390" s="17" t="str">
        <f aca="false">IF($C1390="","",ROUNDUP(N($M1390)/N($L1390),0))</f>
        <v/>
      </c>
      <c r="O1390" s="17" t="str">
        <f aca="false">IF($C1390="","",N(商品マスタ!$R1389))</f>
        <v/>
      </c>
      <c r="P1390" s="17" t="str">
        <f aca="false">IF($C1390="","",IF($F1390="理論",(N($O1390)+N($N1390))-N($G1390),(N($O1390)+N($N1390))-N($I1390)))</f>
        <v/>
      </c>
      <c r="Q1390" s="17" t="str">
        <f aca="false">IF($C1390="","",MAX(1,N(商品マスタ!$K1389)))</f>
        <v/>
      </c>
      <c r="R1390" s="39" t="str">
        <f aca="false">IF($C1390="","",IF(N($P1390)/N($Q1390)&lt;=0,"",ROUNDUP(N($P1390)/N($Q1390),0)))</f>
        <v/>
      </c>
      <c r="S1390" s="14"/>
      <c r="T1390" s="40" t="str">
        <f aca="false">IF($C1390="","",N(商品マスタ!$M1389))</f>
        <v/>
      </c>
      <c r="U1390" s="40" t="str">
        <f aca="false">IF($S1390="","",N($S1390)*N($T1390))</f>
        <v/>
      </c>
      <c r="V1390" s="18"/>
    </row>
    <row r="1391" customFormat="false" ht="15" hidden="false" customHeight="false" outlineLevel="0" collapsed="false">
      <c r="B1391" s="12" t="n">
        <v>1385</v>
      </c>
      <c r="C1391" s="36" t="str">
        <f aca="false">IF(商品マスタ!$C1390="","",商品マスタ!$C1390)</f>
        <v/>
      </c>
      <c r="D1391" s="12" t="str">
        <f aca="false">IF($C1391="","",商品マスタ!$D1390)</f>
        <v/>
      </c>
      <c r="E1391" s="12" t="str">
        <f aca="false">IF($C1391="","",商品マスタ!$G1390)</f>
        <v/>
      </c>
      <c r="F1391" s="12" t="str">
        <f aca="false">IF($C1391="","",IF(商品マスタ!$P1390="","理論",商品マスタ!$P1390))</f>
        <v/>
      </c>
      <c r="G1391" s="17" t="str">
        <f aca="false">IF($C1391="","",N(商品マスタ!$H1390))</f>
        <v/>
      </c>
      <c r="H1391" s="14"/>
      <c r="I1391" s="17" t="str">
        <f aca="false">IF($C1391="","",N($H1391)*N(商品マスタ!$N1390))</f>
        <v/>
      </c>
      <c r="J1391" s="17" t="str">
        <f aca="false">IF($C1391="","",N($I1391)-N($G1391))</f>
        <v/>
      </c>
      <c r="K1391" s="37" t="str">
        <f aca="false">IF($C1391="","",N(商品マスタ!$I1390))</f>
        <v/>
      </c>
      <c r="L1391" s="17" t="str">
        <f aca="false">IF($C1391="","",MAX(1,N(商品マスタ!$J1390)))</f>
        <v/>
      </c>
      <c r="M1391" s="38" t="str">
        <f aca="false">IF($C1391="","",N(TOP!$C$16)*N($K1391))</f>
        <v/>
      </c>
      <c r="N1391" s="17" t="str">
        <f aca="false">IF($C1391="","",ROUNDUP(N($M1391)/N($L1391),0))</f>
        <v/>
      </c>
      <c r="O1391" s="17" t="str">
        <f aca="false">IF($C1391="","",N(商品マスタ!$R1390))</f>
        <v/>
      </c>
      <c r="P1391" s="17" t="str">
        <f aca="false">IF($C1391="","",IF($F1391="理論",(N($O1391)+N($N1391))-N($G1391),(N($O1391)+N($N1391))-N($I1391)))</f>
        <v/>
      </c>
      <c r="Q1391" s="17" t="str">
        <f aca="false">IF($C1391="","",MAX(1,N(商品マスタ!$K1390)))</f>
        <v/>
      </c>
      <c r="R1391" s="39" t="str">
        <f aca="false">IF($C1391="","",IF(N($P1391)/N($Q1391)&lt;=0,"",ROUNDUP(N($P1391)/N($Q1391),0)))</f>
        <v/>
      </c>
      <c r="S1391" s="14"/>
      <c r="T1391" s="40" t="str">
        <f aca="false">IF($C1391="","",N(商品マスタ!$M1390))</f>
        <v/>
      </c>
      <c r="U1391" s="40" t="str">
        <f aca="false">IF($S1391="","",N($S1391)*N($T1391))</f>
        <v/>
      </c>
      <c r="V1391" s="18"/>
    </row>
    <row r="1392" customFormat="false" ht="15" hidden="false" customHeight="false" outlineLevel="0" collapsed="false">
      <c r="B1392" s="12" t="n">
        <v>1386</v>
      </c>
      <c r="C1392" s="36" t="str">
        <f aca="false">IF(商品マスタ!$C1391="","",商品マスタ!$C1391)</f>
        <v/>
      </c>
      <c r="D1392" s="12" t="str">
        <f aca="false">IF($C1392="","",商品マスタ!$D1391)</f>
        <v/>
      </c>
      <c r="E1392" s="12" t="str">
        <f aca="false">IF($C1392="","",商品マスタ!$G1391)</f>
        <v/>
      </c>
      <c r="F1392" s="12" t="str">
        <f aca="false">IF($C1392="","",IF(商品マスタ!$P1391="","理論",商品マスタ!$P1391))</f>
        <v/>
      </c>
      <c r="G1392" s="17" t="str">
        <f aca="false">IF($C1392="","",N(商品マスタ!$H1391))</f>
        <v/>
      </c>
      <c r="H1392" s="14"/>
      <c r="I1392" s="17" t="str">
        <f aca="false">IF($C1392="","",N($H1392)*N(商品マスタ!$N1391))</f>
        <v/>
      </c>
      <c r="J1392" s="17" t="str">
        <f aca="false">IF($C1392="","",N($I1392)-N($G1392))</f>
        <v/>
      </c>
      <c r="K1392" s="37" t="str">
        <f aca="false">IF($C1392="","",N(商品マスタ!$I1391))</f>
        <v/>
      </c>
      <c r="L1392" s="17" t="str">
        <f aca="false">IF($C1392="","",MAX(1,N(商品マスタ!$J1391)))</f>
        <v/>
      </c>
      <c r="M1392" s="38" t="str">
        <f aca="false">IF($C1392="","",N(TOP!$C$16)*N($K1392))</f>
        <v/>
      </c>
      <c r="N1392" s="17" t="str">
        <f aca="false">IF($C1392="","",ROUNDUP(N($M1392)/N($L1392),0))</f>
        <v/>
      </c>
      <c r="O1392" s="17" t="str">
        <f aca="false">IF($C1392="","",N(商品マスタ!$R1391))</f>
        <v/>
      </c>
      <c r="P1392" s="17" t="str">
        <f aca="false">IF($C1392="","",IF($F1392="理論",(N($O1392)+N($N1392))-N($G1392),(N($O1392)+N($N1392))-N($I1392)))</f>
        <v/>
      </c>
      <c r="Q1392" s="17" t="str">
        <f aca="false">IF($C1392="","",MAX(1,N(商品マスタ!$K1391)))</f>
        <v/>
      </c>
      <c r="R1392" s="39" t="str">
        <f aca="false">IF($C1392="","",IF(N($P1392)/N($Q1392)&lt;=0,"",ROUNDUP(N($P1392)/N($Q1392),0)))</f>
        <v/>
      </c>
      <c r="S1392" s="14"/>
      <c r="T1392" s="40" t="str">
        <f aca="false">IF($C1392="","",N(商品マスタ!$M1391))</f>
        <v/>
      </c>
      <c r="U1392" s="40" t="str">
        <f aca="false">IF($S1392="","",N($S1392)*N($T1392))</f>
        <v/>
      </c>
      <c r="V1392" s="18"/>
    </row>
    <row r="1393" customFormat="false" ht="15" hidden="false" customHeight="false" outlineLevel="0" collapsed="false">
      <c r="B1393" s="12" t="n">
        <v>1387</v>
      </c>
      <c r="C1393" s="36" t="str">
        <f aca="false">IF(商品マスタ!$C1392="","",商品マスタ!$C1392)</f>
        <v/>
      </c>
      <c r="D1393" s="12" t="str">
        <f aca="false">IF($C1393="","",商品マスタ!$D1392)</f>
        <v/>
      </c>
      <c r="E1393" s="12" t="str">
        <f aca="false">IF($C1393="","",商品マスタ!$G1392)</f>
        <v/>
      </c>
      <c r="F1393" s="12" t="str">
        <f aca="false">IF($C1393="","",IF(商品マスタ!$P1392="","理論",商品マスタ!$P1392))</f>
        <v/>
      </c>
      <c r="G1393" s="17" t="str">
        <f aca="false">IF($C1393="","",N(商品マスタ!$H1392))</f>
        <v/>
      </c>
      <c r="H1393" s="14"/>
      <c r="I1393" s="17" t="str">
        <f aca="false">IF($C1393="","",N($H1393)*N(商品マスタ!$N1392))</f>
        <v/>
      </c>
      <c r="J1393" s="17" t="str">
        <f aca="false">IF($C1393="","",N($I1393)-N($G1393))</f>
        <v/>
      </c>
      <c r="K1393" s="37" t="str">
        <f aca="false">IF($C1393="","",N(商品マスタ!$I1392))</f>
        <v/>
      </c>
      <c r="L1393" s="17" t="str">
        <f aca="false">IF($C1393="","",MAX(1,N(商品マスタ!$J1392)))</f>
        <v/>
      </c>
      <c r="M1393" s="38" t="str">
        <f aca="false">IF($C1393="","",N(TOP!$C$16)*N($K1393))</f>
        <v/>
      </c>
      <c r="N1393" s="17" t="str">
        <f aca="false">IF($C1393="","",ROUNDUP(N($M1393)/N($L1393),0))</f>
        <v/>
      </c>
      <c r="O1393" s="17" t="str">
        <f aca="false">IF($C1393="","",N(商品マスタ!$R1392))</f>
        <v/>
      </c>
      <c r="P1393" s="17" t="str">
        <f aca="false">IF($C1393="","",IF($F1393="理論",(N($O1393)+N($N1393))-N($G1393),(N($O1393)+N($N1393))-N($I1393)))</f>
        <v/>
      </c>
      <c r="Q1393" s="17" t="str">
        <f aca="false">IF($C1393="","",MAX(1,N(商品マスタ!$K1392)))</f>
        <v/>
      </c>
      <c r="R1393" s="39" t="str">
        <f aca="false">IF($C1393="","",IF(N($P1393)/N($Q1393)&lt;=0,"",ROUNDUP(N($P1393)/N($Q1393),0)))</f>
        <v/>
      </c>
      <c r="S1393" s="14"/>
      <c r="T1393" s="40" t="str">
        <f aca="false">IF($C1393="","",N(商品マスタ!$M1392))</f>
        <v/>
      </c>
      <c r="U1393" s="40" t="str">
        <f aca="false">IF($S1393="","",N($S1393)*N($T1393))</f>
        <v/>
      </c>
      <c r="V1393" s="18"/>
    </row>
    <row r="1394" customFormat="false" ht="15" hidden="false" customHeight="false" outlineLevel="0" collapsed="false">
      <c r="B1394" s="12" t="n">
        <v>1388</v>
      </c>
      <c r="C1394" s="36" t="str">
        <f aca="false">IF(商品マスタ!$C1393="","",商品マスタ!$C1393)</f>
        <v/>
      </c>
      <c r="D1394" s="12" t="str">
        <f aca="false">IF($C1394="","",商品マスタ!$D1393)</f>
        <v/>
      </c>
      <c r="E1394" s="12" t="str">
        <f aca="false">IF($C1394="","",商品マスタ!$G1393)</f>
        <v/>
      </c>
      <c r="F1394" s="12" t="str">
        <f aca="false">IF($C1394="","",IF(商品マスタ!$P1393="","理論",商品マスタ!$P1393))</f>
        <v/>
      </c>
      <c r="G1394" s="17" t="str">
        <f aca="false">IF($C1394="","",N(商品マスタ!$H1393))</f>
        <v/>
      </c>
      <c r="H1394" s="14"/>
      <c r="I1394" s="17" t="str">
        <f aca="false">IF($C1394="","",N($H1394)*N(商品マスタ!$N1393))</f>
        <v/>
      </c>
      <c r="J1394" s="17" t="str">
        <f aca="false">IF($C1394="","",N($I1394)-N($G1394))</f>
        <v/>
      </c>
      <c r="K1394" s="37" t="str">
        <f aca="false">IF($C1394="","",N(商品マスタ!$I1393))</f>
        <v/>
      </c>
      <c r="L1394" s="17" t="str">
        <f aca="false">IF($C1394="","",MAX(1,N(商品マスタ!$J1393)))</f>
        <v/>
      </c>
      <c r="M1394" s="38" t="str">
        <f aca="false">IF($C1394="","",N(TOP!$C$16)*N($K1394))</f>
        <v/>
      </c>
      <c r="N1394" s="17" t="str">
        <f aca="false">IF($C1394="","",ROUNDUP(N($M1394)/N($L1394),0))</f>
        <v/>
      </c>
      <c r="O1394" s="17" t="str">
        <f aca="false">IF($C1394="","",N(商品マスタ!$R1393))</f>
        <v/>
      </c>
      <c r="P1394" s="17" t="str">
        <f aca="false">IF($C1394="","",IF($F1394="理論",(N($O1394)+N($N1394))-N($G1394),(N($O1394)+N($N1394))-N($I1394)))</f>
        <v/>
      </c>
      <c r="Q1394" s="17" t="str">
        <f aca="false">IF($C1394="","",MAX(1,N(商品マスタ!$K1393)))</f>
        <v/>
      </c>
      <c r="R1394" s="39" t="str">
        <f aca="false">IF($C1394="","",IF(N($P1394)/N($Q1394)&lt;=0,"",ROUNDUP(N($P1394)/N($Q1394),0)))</f>
        <v/>
      </c>
      <c r="S1394" s="14"/>
      <c r="T1394" s="40" t="str">
        <f aca="false">IF($C1394="","",N(商品マスタ!$M1393))</f>
        <v/>
      </c>
      <c r="U1394" s="40" t="str">
        <f aca="false">IF($S1394="","",N($S1394)*N($T1394))</f>
        <v/>
      </c>
      <c r="V1394" s="18"/>
    </row>
    <row r="1395" customFormat="false" ht="15" hidden="false" customHeight="false" outlineLevel="0" collapsed="false">
      <c r="B1395" s="12" t="n">
        <v>1389</v>
      </c>
      <c r="C1395" s="36" t="str">
        <f aca="false">IF(商品マスタ!$C1394="","",商品マスタ!$C1394)</f>
        <v/>
      </c>
      <c r="D1395" s="12" t="str">
        <f aca="false">IF($C1395="","",商品マスタ!$D1394)</f>
        <v/>
      </c>
      <c r="E1395" s="12" t="str">
        <f aca="false">IF($C1395="","",商品マスタ!$G1394)</f>
        <v/>
      </c>
      <c r="F1395" s="12" t="str">
        <f aca="false">IF($C1395="","",IF(商品マスタ!$P1394="","理論",商品マスタ!$P1394))</f>
        <v/>
      </c>
      <c r="G1395" s="17" t="str">
        <f aca="false">IF($C1395="","",N(商品マスタ!$H1394))</f>
        <v/>
      </c>
      <c r="H1395" s="14"/>
      <c r="I1395" s="17" t="str">
        <f aca="false">IF($C1395="","",N($H1395)*N(商品マスタ!$N1394))</f>
        <v/>
      </c>
      <c r="J1395" s="17" t="str">
        <f aca="false">IF($C1395="","",N($I1395)-N($G1395))</f>
        <v/>
      </c>
      <c r="K1395" s="37" t="str">
        <f aca="false">IF($C1395="","",N(商品マスタ!$I1394))</f>
        <v/>
      </c>
      <c r="L1395" s="17" t="str">
        <f aca="false">IF($C1395="","",MAX(1,N(商品マスタ!$J1394)))</f>
        <v/>
      </c>
      <c r="M1395" s="38" t="str">
        <f aca="false">IF($C1395="","",N(TOP!$C$16)*N($K1395))</f>
        <v/>
      </c>
      <c r="N1395" s="17" t="str">
        <f aca="false">IF($C1395="","",ROUNDUP(N($M1395)/N($L1395),0))</f>
        <v/>
      </c>
      <c r="O1395" s="17" t="str">
        <f aca="false">IF($C1395="","",N(商品マスタ!$R1394))</f>
        <v/>
      </c>
      <c r="P1395" s="17" t="str">
        <f aca="false">IF($C1395="","",IF($F1395="理論",(N($O1395)+N($N1395))-N($G1395),(N($O1395)+N($N1395))-N($I1395)))</f>
        <v/>
      </c>
      <c r="Q1395" s="17" t="str">
        <f aca="false">IF($C1395="","",MAX(1,N(商品マスタ!$K1394)))</f>
        <v/>
      </c>
      <c r="R1395" s="39" t="str">
        <f aca="false">IF($C1395="","",IF(N($P1395)/N($Q1395)&lt;=0,"",ROUNDUP(N($P1395)/N($Q1395),0)))</f>
        <v/>
      </c>
      <c r="S1395" s="14"/>
      <c r="T1395" s="40" t="str">
        <f aca="false">IF($C1395="","",N(商品マスタ!$M1394))</f>
        <v/>
      </c>
      <c r="U1395" s="40" t="str">
        <f aca="false">IF($S1395="","",N($S1395)*N($T1395))</f>
        <v/>
      </c>
      <c r="V1395" s="18"/>
    </row>
    <row r="1396" customFormat="false" ht="15" hidden="false" customHeight="false" outlineLevel="0" collapsed="false">
      <c r="B1396" s="12" t="n">
        <v>1390</v>
      </c>
      <c r="C1396" s="36" t="str">
        <f aca="false">IF(商品マスタ!$C1395="","",商品マスタ!$C1395)</f>
        <v/>
      </c>
      <c r="D1396" s="12" t="str">
        <f aca="false">IF($C1396="","",商品マスタ!$D1395)</f>
        <v/>
      </c>
      <c r="E1396" s="12" t="str">
        <f aca="false">IF($C1396="","",商品マスタ!$G1395)</f>
        <v/>
      </c>
      <c r="F1396" s="12" t="str">
        <f aca="false">IF($C1396="","",IF(商品マスタ!$P1395="","理論",商品マスタ!$P1395))</f>
        <v/>
      </c>
      <c r="G1396" s="17" t="str">
        <f aca="false">IF($C1396="","",N(商品マスタ!$H1395))</f>
        <v/>
      </c>
      <c r="H1396" s="14"/>
      <c r="I1396" s="17" t="str">
        <f aca="false">IF($C1396="","",N($H1396)*N(商品マスタ!$N1395))</f>
        <v/>
      </c>
      <c r="J1396" s="17" t="str">
        <f aca="false">IF($C1396="","",N($I1396)-N($G1396))</f>
        <v/>
      </c>
      <c r="K1396" s="37" t="str">
        <f aca="false">IF($C1396="","",N(商品マスタ!$I1395))</f>
        <v/>
      </c>
      <c r="L1396" s="17" t="str">
        <f aca="false">IF($C1396="","",MAX(1,N(商品マスタ!$J1395)))</f>
        <v/>
      </c>
      <c r="M1396" s="38" t="str">
        <f aca="false">IF($C1396="","",N(TOP!$C$16)*N($K1396))</f>
        <v/>
      </c>
      <c r="N1396" s="17" t="str">
        <f aca="false">IF($C1396="","",ROUNDUP(N($M1396)/N($L1396),0))</f>
        <v/>
      </c>
      <c r="O1396" s="17" t="str">
        <f aca="false">IF($C1396="","",N(商品マスタ!$R1395))</f>
        <v/>
      </c>
      <c r="P1396" s="17" t="str">
        <f aca="false">IF($C1396="","",IF($F1396="理論",(N($O1396)+N($N1396))-N($G1396),(N($O1396)+N($N1396))-N($I1396)))</f>
        <v/>
      </c>
      <c r="Q1396" s="17" t="str">
        <f aca="false">IF($C1396="","",MAX(1,N(商品マスタ!$K1395)))</f>
        <v/>
      </c>
      <c r="R1396" s="39" t="str">
        <f aca="false">IF($C1396="","",IF(N($P1396)/N($Q1396)&lt;=0,"",ROUNDUP(N($P1396)/N($Q1396),0)))</f>
        <v/>
      </c>
      <c r="S1396" s="14"/>
      <c r="T1396" s="40" t="str">
        <f aca="false">IF($C1396="","",N(商品マスタ!$M1395))</f>
        <v/>
      </c>
      <c r="U1396" s="40" t="str">
        <f aca="false">IF($S1396="","",N($S1396)*N($T1396))</f>
        <v/>
      </c>
      <c r="V1396" s="18"/>
    </row>
    <row r="1397" customFormat="false" ht="15" hidden="false" customHeight="false" outlineLevel="0" collapsed="false">
      <c r="B1397" s="12" t="n">
        <v>1391</v>
      </c>
      <c r="C1397" s="36" t="str">
        <f aca="false">IF(商品マスタ!$C1396="","",商品マスタ!$C1396)</f>
        <v/>
      </c>
      <c r="D1397" s="12" t="str">
        <f aca="false">IF($C1397="","",商品マスタ!$D1396)</f>
        <v/>
      </c>
      <c r="E1397" s="12" t="str">
        <f aca="false">IF($C1397="","",商品マスタ!$G1396)</f>
        <v/>
      </c>
      <c r="F1397" s="12" t="str">
        <f aca="false">IF($C1397="","",IF(商品マスタ!$P1396="","理論",商品マスタ!$P1396))</f>
        <v/>
      </c>
      <c r="G1397" s="17" t="str">
        <f aca="false">IF($C1397="","",N(商品マスタ!$H1396))</f>
        <v/>
      </c>
      <c r="H1397" s="14"/>
      <c r="I1397" s="17" t="str">
        <f aca="false">IF($C1397="","",N($H1397)*N(商品マスタ!$N1396))</f>
        <v/>
      </c>
      <c r="J1397" s="17" t="str">
        <f aca="false">IF($C1397="","",N($I1397)-N($G1397))</f>
        <v/>
      </c>
      <c r="K1397" s="37" t="str">
        <f aca="false">IF($C1397="","",N(商品マスタ!$I1396))</f>
        <v/>
      </c>
      <c r="L1397" s="17" t="str">
        <f aca="false">IF($C1397="","",MAX(1,N(商品マスタ!$J1396)))</f>
        <v/>
      </c>
      <c r="M1397" s="38" t="str">
        <f aca="false">IF($C1397="","",N(TOP!$C$16)*N($K1397))</f>
        <v/>
      </c>
      <c r="N1397" s="17" t="str">
        <f aca="false">IF($C1397="","",ROUNDUP(N($M1397)/N($L1397),0))</f>
        <v/>
      </c>
      <c r="O1397" s="17" t="str">
        <f aca="false">IF($C1397="","",N(商品マスタ!$R1396))</f>
        <v/>
      </c>
      <c r="P1397" s="17" t="str">
        <f aca="false">IF($C1397="","",IF($F1397="理論",(N($O1397)+N($N1397))-N($G1397),(N($O1397)+N($N1397))-N($I1397)))</f>
        <v/>
      </c>
      <c r="Q1397" s="17" t="str">
        <f aca="false">IF($C1397="","",MAX(1,N(商品マスタ!$K1396)))</f>
        <v/>
      </c>
      <c r="R1397" s="39" t="str">
        <f aca="false">IF($C1397="","",IF(N($P1397)/N($Q1397)&lt;=0,"",ROUNDUP(N($P1397)/N($Q1397),0)))</f>
        <v/>
      </c>
      <c r="S1397" s="14"/>
      <c r="T1397" s="40" t="str">
        <f aca="false">IF($C1397="","",N(商品マスタ!$M1396))</f>
        <v/>
      </c>
      <c r="U1397" s="40" t="str">
        <f aca="false">IF($S1397="","",N($S1397)*N($T1397))</f>
        <v/>
      </c>
      <c r="V1397" s="18"/>
    </row>
    <row r="1398" customFormat="false" ht="15" hidden="false" customHeight="false" outlineLevel="0" collapsed="false">
      <c r="B1398" s="12" t="n">
        <v>1392</v>
      </c>
      <c r="C1398" s="36" t="str">
        <f aca="false">IF(商品マスタ!$C1397="","",商品マスタ!$C1397)</f>
        <v/>
      </c>
      <c r="D1398" s="12" t="str">
        <f aca="false">IF($C1398="","",商品マスタ!$D1397)</f>
        <v/>
      </c>
      <c r="E1398" s="12" t="str">
        <f aca="false">IF($C1398="","",商品マスタ!$G1397)</f>
        <v/>
      </c>
      <c r="F1398" s="12" t="str">
        <f aca="false">IF($C1398="","",IF(商品マスタ!$P1397="","理論",商品マスタ!$P1397))</f>
        <v/>
      </c>
      <c r="G1398" s="17" t="str">
        <f aca="false">IF($C1398="","",N(商品マスタ!$H1397))</f>
        <v/>
      </c>
      <c r="H1398" s="14"/>
      <c r="I1398" s="17" t="str">
        <f aca="false">IF($C1398="","",N($H1398)*N(商品マスタ!$N1397))</f>
        <v/>
      </c>
      <c r="J1398" s="17" t="str">
        <f aca="false">IF($C1398="","",N($I1398)-N($G1398))</f>
        <v/>
      </c>
      <c r="K1398" s="37" t="str">
        <f aca="false">IF($C1398="","",N(商品マスタ!$I1397))</f>
        <v/>
      </c>
      <c r="L1398" s="17" t="str">
        <f aca="false">IF($C1398="","",MAX(1,N(商品マスタ!$J1397)))</f>
        <v/>
      </c>
      <c r="M1398" s="38" t="str">
        <f aca="false">IF($C1398="","",N(TOP!$C$16)*N($K1398))</f>
        <v/>
      </c>
      <c r="N1398" s="17" t="str">
        <f aca="false">IF($C1398="","",ROUNDUP(N($M1398)/N($L1398),0))</f>
        <v/>
      </c>
      <c r="O1398" s="17" t="str">
        <f aca="false">IF($C1398="","",N(商品マスタ!$R1397))</f>
        <v/>
      </c>
      <c r="P1398" s="17" t="str">
        <f aca="false">IF($C1398="","",IF($F1398="理論",(N($O1398)+N($N1398))-N($G1398),(N($O1398)+N($N1398))-N($I1398)))</f>
        <v/>
      </c>
      <c r="Q1398" s="17" t="str">
        <f aca="false">IF($C1398="","",MAX(1,N(商品マスタ!$K1397)))</f>
        <v/>
      </c>
      <c r="R1398" s="39" t="str">
        <f aca="false">IF($C1398="","",IF(N($P1398)/N($Q1398)&lt;=0,"",ROUNDUP(N($P1398)/N($Q1398),0)))</f>
        <v/>
      </c>
      <c r="S1398" s="14"/>
      <c r="T1398" s="40" t="str">
        <f aca="false">IF($C1398="","",N(商品マスタ!$M1397))</f>
        <v/>
      </c>
      <c r="U1398" s="40" t="str">
        <f aca="false">IF($S1398="","",N($S1398)*N($T1398))</f>
        <v/>
      </c>
      <c r="V1398" s="18"/>
    </row>
    <row r="1399" customFormat="false" ht="15" hidden="false" customHeight="false" outlineLevel="0" collapsed="false">
      <c r="B1399" s="12" t="n">
        <v>1393</v>
      </c>
      <c r="C1399" s="36" t="str">
        <f aca="false">IF(商品マスタ!$C1398="","",商品マスタ!$C1398)</f>
        <v/>
      </c>
      <c r="D1399" s="12" t="str">
        <f aca="false">IF($C1399="","",商品マスタ!$D1398)</f>
        <v/>
      </c>
      <c r="E1399" s="12" t="str">
        <f aca="false">IF($C1399="","",商品マスタ!$G1398)</f>
        <v/>
      </c>
      <c r="F1399" s="12" t="str">
        <f aca="false">IF($C1399="","",IF(商品マスタ!$P1398="","理論",商品マスタ!$P1398))</f>
        <v/>
      </c>
      <c r="G1399" s="17" t="str">
        <f aca="false">IF($C1399="","",N(商品マスタ!$H1398))</f>
        <v/>
      </c>
      <c r="H1399" s="14"/>
      <c r="I1399" s="17" t="str">
        <f aca="false">IF($C1399="","",N($H1399)*N(商品マスタ!$N1398))</f>
        <v/>
      </c>
      <c r="J1399" s="17" t="str">
        <f aca="false">IF($C1399="","",N($I1399)-N($G1399))</f>
        <v/>
      </c>
      <c r="K1399" s="37" t="str">
        <f aca="false">IF($C1399="","",N(商品マスタ!$I1398))</f>
        <v/>
      </c>
      <c r="L1399" s="17" t="str">
        <f aca="false">IF($C1399="","",MAX(1,N(商品マスタ!$J1398)))</f>
        <v/>
      </c>
      <c r="M1399" s="38" t="str">
        <f aca="false">IF($C1399="","",N(TOP!$C$16)*N($K1399))</f>
        <v/>
      </c>
      <c r="N1399" s="17" t="str">
        <f aca="false">IF($C1399="","",ROUNDUP(N($M1399)/N($L1399),0))</f>
        <v/>
      </c>
      <c r="O1399" s="17" t="str">
        <f aca="false">IF($C1399="","",N(商品マスタ!$R1398))</f>
        <v/>
      </c>
      <c r="P1399" s="17" t="str">
        <f aca="false">IF($C1399="","",IF($F1399="理論",(N($O1399)+N($N1399))-N($G1399),(N($O1399)+N($N1399))-N($I1399)))</f>
        <v/>
      </c>
      <c r="Q1399" s="17" t="str">
        <f aca="false">IF($C1399="","",MAX(1,N(商品マスタ!$K1398)))</f>
        <v/>
      </c>
      <c r="R1399" s="39" t="str">
        <f aca="false">IF($C1399="","",IF(N($P1399)/N($Q1399)&lt;=0,"",ROUNDUP(N($P1399)/N($Q1399),0)))</f>
        <v/>
      </c>
      <c r="S1399" s="14"/>
      <c r="T1399" s="40" t="str">
        <f aca="false">IF($C1399="","",N(商品マスタ!$M1398))</f>
        <v/>
      </c>
      <c r="U1399" s="40" t="str">
        <f aca="false">IF($S1399="","",N($S1399)*N($T1399))</f>
        <v/>
      </c>
      <c r="V1399" s="18"/>
    </row>
    <row r="1400" customFormat="false" ht="15" hidden="false" customHeight="false" outlineLevel="0" collapsed="false">
      <c r="B1400" s="12" t="n">
        <v>1394</v>
      </c>
      <c r="C1400" s="36" t="str">
        <f aca="false">IF(商品マスタ!$C1399="","",商品マスタ!$C1399)</f>
        <v/>
      </c>
      <c r="D1400" s="12" t="str">
        <f aca="false">IF($C1400="","",商品マスタ!$D1399)</f>
        <v/>
      </c>
      <c r="E1400" s="12" t="str">
        <f aca="false">IF($C1400="","",商品マスタ!$G1399)</f>
        <v/>
      </c>
      <c r="F1400" s="12" t="str">
        <f aca="false">IF($C1400="","",IF(商品マスタ!$P1399="","理論",商品マスタ!$P1399))</f>
        <v/>
      </c>
      <c r="G1400" s="17" t="str">
        <f aca="false">IF($C1400="","",N(商品マスタ!$H1399))</f>
        <v/>
      </c>
      <c r="H1400" s="14"/>
      <c r="I1400" s="17" t="str">
        <f aca="false">IF($C1400="","",N($H1400)*N(商品マスタ!$N1399))</f>
        <v/>
      </c>
      <c r="J1400" s="17" t="str">
        <f aca="false">IF($C1400="","",N($I1400)-N($G1400))</f>
        <v/>
      </c>
      <c r="K1400" s="37" t="str">
        <f aca="false">IF($C1400="","",N(商品マスタ!$I1399))</f>
        <v/>
      </c>
      <c r="L1400" s="17" t="str">
        <f aca="false">IF($C1400="","",MAX(1,N(商品マスタ!$J1399)))</f>
        <v/>
      </c>
      <c r="M1400" s="38" t="str">
        <f aca="false">IF($C1400="","",N(TOP!$C$16)*N($K1400))</f>
        <v/>
      </c>
      <c r="N1400" s="17" t="str">
        <f aca="false">IF($C1400="","",ROUNDUP(N($M1400)/N($L1400),0))</f>
        <v/>
      </c>
      <c r="O1400" s="17" t="str">
        <f aca="false">IF($C1400="","",N(商品マスタ!$R1399))</f>
        <v/>
      </c>
      <c r="P1400" s="17" t="str">
        <f aca="false">IF($C1400="","",IF($F1400="理論",(N($O1400)+N($N1400))-N($G1400),(N($O1400)+N($N1400))-N($I1400)))</f>
        <v/>
      </c>
      <c r="Q1400" s="17" t="str">
        <f aca="false">IF($C1400="","",MAX(1,N(商品マスタ!$K1399)))</f>
        <v/>
      </c>
      <c r="R1400" s="39" t="str">
        <f aca="false">IF($C1400="","",IF(N($P1400)/N($Q1400)&lt;=0,"",ROUNDUP(N($P1400)/N($Q1400),0)))</f>
        <v/>
      </c>
      <c r="S1400" s="14"/>
      <c r="T1400" s="40" t="str">
        <f aca="false">IF($C1400="","",N(商品マスタ!$M1399))</f>
        <v/>
      </c>
      <c r="U1400" s="40" t="str">
        <f aca="false">IF($S1400="","",N($S1400)*N($T1400))</f>
        <v/>
      </c>
      <c r="V1400" s="18"/>
    </row>
    <row r="1401" customFormat="false" ht="15" hidden="false" customHeight="false" outlineLevel="0" collapsed="false">
      <c r="B1401" s="12" t="n">
        <v>1395</v>
      </c>
      <c r="C1401" s="36" t="str">
        <f aca="false">IF(商品マスタ!$C1400="","",商品マスタ!$C1400)</f>
        <v/>
      </c>
      <c r="D1401" s="12" t="str">
        <f aca="false">IF($C1401="","",商品マスタ!$D1400)</f>
        <v/>
      </c>
      <c r="E1401" s="12" t="str">
        <f aca="false">IF($C1401="","",商品マスタ!$G1400)</f>
        <v/>
      </c>
      <c r="F1401" s="12" t="str">
        <f aca="false">IF($C1401="","",IF(商品マスタ!$P1400="","理論",商品マスタ!$P1400))</f>
        <v/>
      </c>
      <c r="G1401" s="17" t="str">
        <f aca="false">IF($C1401="","",N(商品マスタ!$H1400))</f>
        <v/>
      </c>
      <c r="H1401" s="14"/>
      <c r="I1401" s="17" t="str">
        <f aca="false">IF($C1401="","",N($H1401)*N(商品マスタ!$N1400))</f>
        <v/>
      </c>
      <c r="J1401" s="17" t="str">
        <f aca="false">IF($C1401="","",N($I1401)-N($G1401))</f>
        <v/>
      </c>
      <c r="K1401" s="37" t="str">
        <f aca="false">IF($C1401="","",N(商品マスタ!$I1400))</f>
        <v/>
      </c>
      <c r="L1401" s="17" t="str">
        <f aca="false">IF($C1401="","",MAX(1,N(商品マスタ!$J1400)))</f>
        <v/>
      </c>
      <c r="M1401" s="38" t="str">
        <f aca="false">IF($C1401="","",N(TOP!$C$16)*N($K1401))</f>
        <v/>
      </c>
      <c r="N1401" s="17" t="str">
        <f aca="false">IF($C1401="","",ROUNDUP(N($M1401)/N($L1401),0))</f>
        <v/>
      </c>
      <c r="O1401" s="17" t="str">
        <f aca="false">IF($C1401="","",N(商品マスタ!$R1400))</f>
        <v/>
      </c>
      <c r="P1401" s="17" t="str">
        <f aca="false">IF($C1401="","",IF($F1401="理論",(N($O1401)+N($N1401))-N($G1401),(N($O1401)+N($N1401))-N($I1401)))</f>
        <v/>
      </c>
      <c r="Q1401" s="17" t="str">
        <f aca="false">IF($C1401="","",MAX(1,N(商品マスタ!$K1400)))</f>
        <v/>
      </c>
      <c r="R1401" s="39" t="str">
        <f aca="false">IF($C1401="","",IF(N($P1401)/N($Q1401)&lt;=0,"",ROUNDUP(N($P1401)/N($Q1401),0)))</f>
        <v/>
      </c>
      <c r="S1401" s="14"/>
      <c r="T1401" s="40" t="str">
        <f aca="false">IF($C1401="","",N(商品マスタ!$M1400))</f>
        <v/>
      </c>
      <c r="U1401" s="40" t="str">
        <f aca="false">IF($S1401="","",N($S1401)*N($T1401))</f>
        <v/>
      </c>
      <c r="V1401" s="18"/>
    </row>
    <row r="1402" customFormat="false" ht="15" hidden="false" customHeight="false" outlineLevel="0" collapsed="false">
      <c r="B1402" s="12" t="n">
        <v>1396</v>
      </c>
      <c r="C1402" s="36" t="str">
        <f aca="false">IF(商品マスタ!$C1401="","",商品マスタ!$C1401)</f>
        <v/>
      </c>
      <c r="D1402" s="12" t="str">
        <f aca="false">IF($C1402="","",商品マスタ!$D1401)</f>
        <v/>
      </c>
      <c r="E1402" s="12" t="str">
        <f aca="false">IF($C1402="","",商品マスタ!$G1401)</f>
        <v/>
      </c>
      <c r="F1402" s="12" t="str">
        <f aca="false">IF($C1402="","",IF(商品マスタ!$P1401="","理論",商品マスタ!$P1401))</f>
        <v/>
      </c>
      <c r="G1402" s="17" t="str">
        <f aca="false">IF($C1402="","",N(商品マスタ!$H1401))</f>
        <v/>
      </c>
      <c r="H1402" s="14"/>
      <c r="I1402" s="17" t="str">
        <f aca="false">IF($C1402="","",N($H1402)*N(商品マスタ!$N1401))</f>
        <v/>
      </c>
      <c r="J1402" s="17" t="str">
        <f aca="false">IF($C1402="","",N($I1402)-N($G1402))</f>
        <v/>
      </c>
      <c r="K1402" s="37" t="str">
        <f aca="false">IF($C1402="","",N(商品マスタ!$I1401))</f>
        <v/>
      </c>
      <c r="L1402" s="17" t="str">
        <f aca="false">IF($C1402="","",MAX(1,N(商品マスタ!$J1401)))</f>
        <v/>
      </c>
      <c r="M1402" s="38" t="str">
        <f aca="false">IF($C1402="","",N(TOP!$C$16)*N($K1402))</f>
        <v/>
      </c>
      <c r="N1402" s="17" t="str">
        <f aca="false">IF($C1402="","",ROUNDUP(N($M1402)/N($L1402),0))</f>
        <v/>
      </c>
      <c r="O1402" s="17" t="str">
        <f aca="false">IF($C1402="","",N(商品マスタ!$R1401))</f>
        <v/>
      </c>
      <c r="P1402" s="17" t="str">
        <f aca="false">IF($C1402="","",IF($F1402="理論",(N($O1402)+N($N1402))-N($G1402),(N($O1402)+N($N1402))-N($I1402)))</f>
        <v/>
      </c>
      <c r="Q1402" s="17" t="str">
        <f aca="false">IF($C1402="","",MAX(1,N(商品マスタ!$K1401)))</f>
        <v/>
      </c>
      <c r="R1402" s="39" t="str">
        <f aca="false">IF($C1402="","",IF(N($P1402)/N($Q1402)&lt;=0,"",ROUNDUP(N($P1402)/N($Q1402),0)))</f>
        <v/>
      </c>
      <c r="S1402" s="14"/>
      <c r="T1402" s="40" t="str">
        <f aca="false">IF($C1402="","",N(商品マスタ!$M1401))</f>
        <v/>
      </c>
      <c r="U1402" s="40" t="str">
        <f aca="false">IF($S1402="","",N($S1402)*N($T1402))</f>
        <v/>
      </c>
      <c r="V1402" s="18"/>
    </row>
    <row r="1403" customFormat="false" ht="15" hidden="false" customHeight="false" outlineLevel="0" collapsed="false">
      <c r="B1403" s="12" t="n">
        <v>1397</v>
      </c>
      <c r="C1403" s="36" t="str">
        <f aca="false">IF(商品マスタ!$C1402="","",商品マスタ!$C1402)</f>
        <v/>
      </c>
      <c r="D1403" s="12" t="str">
        <f aca="false">IF($C1403="","",商品マスタ!$D1402)</f>
        <v/>
      </c>
      <c r="E1403" s="12" t="str">
        <f aca="false">IF($C1403="","",商品マスタ!$G1402)</f>
        <v/>
      </c>
      <c r="F1403" s="12" t="str">
        <f aca="false">IF($C1403="","",IF(商品マスタ!$P1402="","理論",商品マスタ!$P1402))</f>
        <v/>
      </c>
      <c r="G1403" s="17" t="str">
        <f aca="false">IF($C1403="","",N(商品マスタ!$H1402))</f>
        <v/>
      </c>
      <c r="H1403" s="14"/>
      <c r="I1403" s="17" t="str">
        <f aca="false">IF($C1403="","",N($H1403)*N(商品マスタ!$N1402))</f>
        <v/>
      </c>
      <c r="J1403" s="17" t="str">
        <f aca="false">IF($C1403="","",N($I1403)-N($G1403))</f>
        <v/>
      </c>
      <c r="K1403" s="37" t="str">
        <f aca="false">IF($C1403="","",N(商品マスタ!$I1402))</f>
        <v/>
      </c>
      <c r="L1403" s="17" t="str">
        <f aca="false">IF($C1403="","",MAX(1,N(商品マスタ!$J1402)))</f>
        <v/>
      </c>
      <c r="M1403" s="38" t="str">
        <f aca="false">IF($C1403="","",N(TOP!$C$16)*N($K1403))</f>
        <v/>
      </c>
      <c r="N1403" s="17" t="str">
        <f aca="false">IF($C1403="","",ROUNDUP(N($M1403)/N($L1403),0))</f>
        <v/>
      </c>
      <c r="O1403" s="17" t="str">
        <f aca="false">IF($C1403="","",N(商品マスタ!$R1402))</f>
        <v/>
      </c>
      <c r="P1403" s="17" t="str">
        <f aca="false">IF($C1403="","",IF($F1403="理論",(N($O1403)+N($N1403))-N($G1403),(N($O1403)+N($N1403))-N($I1403)))</f>
        <v/>
      </c>
      <c r="Q1403" s="17" t="str">
        <f aca="false">IF($C1403="","",MAX(1,N(商品マスタ!$K1402)))</f>
        <v/>
      </c>
      <c r="R1403" s="39" t="str">
        <f aca="false">IF($C1403="","",IF(N($P1403)/N($Q1403)&lt;=0,"",ROUNDUP(N($P1403)/N($Q1403),0)))</f>
        <v/>
      </c>
      <c r="S1403" s="14"/>
      <c r="T1403" s="40" t="str">
        <f aca="false">IF($C1403="","",N(商品マスタ!$M1402))</f>
        <v/>
      </c>
      <c r="U1403" s="40" t="str">
        <f aca="false">IF($S1403="","",N($S1403)*N($T1403))</f>
        <v/>
      </c>
      <c r="V1403" s="18"/>
    </row>
    <row r="1404" customFormat="false" ht="15" hidden="false" customHeight="false" outlineLevel="0" collapsed="false">
      <c r="B1404" s="12" t="n">
        <v>1398</v>
      </c>
      <c r="C1404" s="36" t="str">
        <f aca="false">IF(商品マスタ!$C1403="","",商品マスタ!$C1403)</f>
        <v/>
      </c>
      <c r="D1404" s="12" t="str">
        <f aca="false">IF($C1404="","",商品マスタ!$D1403)</f>
        <v/>
      </c>
      <c r="E1404" s="12" t="str">
        <f aca="false">IF($C1404="","",商品マスタ!$G1403)</f>
        <v/>
      </c>
      <c r="F1404" s="12" t="str">
        <f aca="false">IF($C1404="","",IF(商品マスタ!$P1403="","理論",商品マスタ!$P1403))</f>
        <v/>
      </c>
      <c r="G1404" s="17" t="str">
        <f aca="false">IF($C1404="","",N(商品マスタ!$H1403))</f>
        <v/>
      </c>
      <c r="H1404" s="14"/>
      <c r="I1404" s="17" t="str">
        <f aca="false">IF($C1404="","",N($H1404)*N(商品マスタ!$N1403))</f>
        <v/>
      </c>
      <c r="J1404" s="17" t="str">
        <f aca="false">IF($C1404="","",N($I1404)-N($G1404))</f>
        <v/>
      </c>
      <c r="K1404" s="37" t="str">
        <f aca="false">IF($C1404="","",N(商品マスタ!$I1403))</f>
        <v/>
      </c>
      <c r="L1404" s="17" t="str">
        <f aca="false">IF($C1404="","",MAX(1,N(商品マスタ!$J1403)))</f>
        <v/>
      </c>
      <c r="M1404" s="38" t="str">
        <f aca="false">IF($C1404="","",N(TOP!$C$16)*N($K1404))</f>
        <v/>
      </c>
      <c r="N1404" s="17" t="str">
        <f aca="false">IF($C1404="","",ROUNDUP(N($M1404)/N($L1404),0))</f>
        <v/>
      </c>
      <c r="O1404" s="17" t="str">
        <f aca="false">IF($C1404="","",N(商品マスタ!$R1403))</f>
        <v/>
      </c>
      <c r="P1404" s="17" t="str">
        <f aca="false">IF($C1404="","",IF($F1404="理論",(N($O1404)+N($N1404))-N($G1404),(N($O1404)+N($N1404))-N($I1404)))</f>
        <v/>
      </c>
      <c r="Q1404" s="17" t="str">
        <f aca="false">IF($C1404="","",MAX(1,N(商品マスタ!$K1403)))</f>
        <v/>
      </c>
      <c r="R1404" s="39" t="str">
        <f aca="false">IF($C1404="","",IF(N($P1404)/N($Q1404)&lt;=0,"",ROUNDUP(N($P1404)/N($Q1404),0)))</f>
        <v/>
      </c>
      <c r="S1404" s="14"/>
      <c r="T1404" s="40" t="str">
        <f aca="false">IF($C1404="","",N(商品マスタ!$M1403))</f>
        <v/>
      </c>
      <c r="U1404" s="40" t="str">
        <f aca="false">IF($S1404="","",N($S1404)*N($T1404))</f>
        <v/>
      </c>
      <c r="V1404" s="18"/>
    </row>
    <row r="1405" customFormat="false" ht="15" hidden="false" customHeight="false" outlineLevel="0" collapsed="false">
      <c r="B1405" s="12" t="n">
        <v>1399</v>
      </c>
      <c r="C1405" s="36" t="str">
        <f aca="false">IF(商品マスタ!$C1404="","",商品マスタ!$C1404)</f>
        <v/>
      </c>
      <c r="D1405" s="12" t="str">
        <f aca="false">IF($C1405="","",商品マスタ!$D1404)</f>
        <v/>
      </c>
      <c r="E1405" s="12" t="str">
        <f aca="false">IF($C1405="","",商品マスタ!$G1404)</f>
        <v/>
      </c>
      <c r="F1405" s="12" t="str">
        <f aca="false">IF($C1405="","",IF(商品マスタ!$P1404="","理論",商品マスタ!$P1404))</f>
        <v/>
      </c>
      <c r="G1405" s="17" t="str">
        <f aca="false">IF($C1405="","",N(商品マスタ!$H1404))</f>
        <v/>
      </c>
      <c r="H1405" s="14"/>
      <c r="I1405" s="17" t="str">
        <f aca="false">IF($C1405="","",N($H1405)*N(商品マスタ!$N1404))</f>
        <v/>
      </c>
      <c r="J1405" s="17" t="str">
        <f aca="false">IF($C1405="","",N($I1405)-N($G1405))</f>
        <v/>
      </c>
      <c r="K1405" s="37" t="str">
        <f aca="false">IF($C1405="","",N(商品マスタ!$I1404))</f>
        <v/>
      </c>
      <c r="L1405" s="17" t="str">
        <f aca="false">IF($C1405="","",MAX(1,N(商品マスタ!$J1404)))</f>
        <v/>
      </c>
      <c r="M1405" s="38" t="str">
        <f aca="false">IF($C1405="","",N(TOP!$C$16)*N($K1405))</f>
        <v/>
      </c>
      <c r="N1405" s="17" t="str">
        <f aca="false">IF($C1405="","",ROUNDUP(N($M1405)/N($L1405),0))</f>
        <v/>
      </c>
      <c r="O1405" s="17" t="str">
        <f aca="false">IF($C1405="","",N(商品マスタ!$R1404))</f>
        <v/>
      </c>
      <c r="P1405" s="17" t="str">
        <f aca="false">IF($C1405="","",IF($F1405="理論",(N($O1405)+N($N1405))-N($G1405),(N($O1405)+N($N1405))-N($I1405)))</f>
        <v/>
      </c>
      <c r="Q1405" s="17" t="str">
        <f aca="false">IF($C1405="","",MAX(1,N(商品マスタ!$K1404)))</f>
        <v/>
      </c>
      <c r="R1405" s="39" t="str">
        <f aca="false">IF($C1405="","",IF(N($P1405)/N($Q1405)&lt;=0,"",ROUNDUP(N($P1405)/N($Q1405),0)))</f>
        <v/>
      </c>
      <c r="S1405" s="14"/>
      <c r="T1405" s="40" t="str">
        <f aca="false">IF($C1405="","",N(商品マスタ!$M1404))</f>
        <v/>
      </c>
      <c r="U1405" s="40" t="str">
        <f aca="false">IF($S1405="","",N($S1405)*N($T1405))</f>
        <v/>
      </c>
      <c r="V1405" s="18"/>
    </row>
    <row r="1406" customFormat="false" ht="15" hidden="false" customHeight="false" outlineLevel="0" collapsed="false">
      <c r="B1406" s="12" t="n">
        <v>1400</v>
      </c>
      <c r="C1406" s="36" t="str">
        <f aca="false">IF(商品マスタ!$C1405="","",商品マスタ!$C1405)</f>
        <v/>
      </c>
      <c r="D1406" s="12" t="str">
        <f aca="false">IF($C1406="","",商品マスタ!$D1405)</f>
        <v/>
      </c>
      <c r="E1406" s="12" t="str">
        <f aca="false">IF($C1406="","",商品マスタ!$G1405)</f>
        <v/>
      </c>
      <c r="F1406" s="12" t="str">
        <f aca="false">IF($C1406="","",IF(商品マスタ!$P1405="","理論",商品マスタ!$P1405))</f>
        <v/>
      </c>
      <c r="G1406" s="17" t="str">
        <f aca="false">IF($C1406="","",N(商品マスタ!$H1405))</f>
        <v/>
      </c>
      <c r="H1406" s="14"/>
      <c r="I1406" s="17" t="str">
        <f aca="false">IF($C1406="","",N($H1406)*N(商品マスタ!$N1405))</f>
        <v/>
      </c>
      <c r="J1406" s="17" t="str">
        <f aca="false">IF($C1406="","",N($I1406)-N($G1406))</f>
        <v/>
      </c>
      <c r="K1406" s="37" t="str">
        <f aca="false">IF($C1406="","",N(商品マスタ!$I1405))</f>
        <v/>
      </c>
      <c r="L1406" s="17" t="str">
        <f aca="false">IF($C1406="","",MAX(1,N(商品マスタ!$J1405)))</f>
        <v/>
      </c>
      <c r="M1406" s="38" t="str">
        <f aca="false">IF($C1406="","",N(TOP!$C$16)*N($K1406))</f>
        <v/>
      </c>
      <c r="N1406" s="17" t="str">
        <f aca="false">IF($C1406="","",ROUNDUP(N($M1406)/N($L1406),0))</f>
        <v/>
      </c>
      <c r="O1406" s="17" t="str">
        <f aca="false">IF($C1406="","",N(商品マスタ!$R1405))</f>
        <v/>
      </c>
      <c r="P1406" s="17" t="str">
        <f aca="false">IF($C1406="","",IF($F1406="理論",(N($O1406)+N($N1406))-N($G1406),(N($O1406)+N($N1406))-N($I1406)))</f>
        <v/>
      </c>
      <c r="Q1406" s="17" t="str">
        <f aca="false">IF($C1406="","",MAX(1,N(商品マスタ!$K1405)))</f>
        <v/>
      </c>
      <c r="R1406" s="39" t="str">
        <f aca="false">IF($C1406="","",IF(N($P1406)/N($Q1406)&lt;=0,"",ROUNDUP(N($P1406)/N($Q1406),0)))</f>
        <v/>
      </c>
      <c r="S1406" s="14"/>
      <c r="T1406" s="40" t="str">
        <f aca="false">IF($C1406="","",N(商品マスタ!$M1405))</f>
        <v/>
      </c>
      <c r="U1406" s="40" t="str">
        <f aca="false">IF($S1406="","",N($S1406)*N($T1406))</f>
        <v/>
      </c>
      <c r="V1406" s="18"/>
    </row>
    <row r="1407" customFormat="false" ht="15" hidden="false" customHeight="false" outlineLevel="0" collapsed="false">
      <c r="B1407" s="12" t="n">
        <v>1401</v>
      </c>
      <c r="C1407" s="36" t="str">
        <f aca="false">IF(商品マスタ!$C1406="","",商品マスタ!$C1406)</f>
        <v/>
      </c>
      <c r="D1407" s="12" t="str">
        <f aca="false">IF($C1407="","",商品マスタ!$D1406)</f>
        <v/>
      </c>
      <c r="E1407" s="12" t="str">
        <f aca="false">IF($C1407="","",商品マスタ!$G1406)</f>
        <v/>
      </c>
      <c r="F1407" s="12" t="str">
        <f aca="false">IF($C1407="","",IF(商品マスタ!$P1406="","理論",商品マスタ!$P1406))</f>
        <v/>
      </c>
      <c r="G1407" s="17" t="str">
        <f aca="false">IF($C1407="","",N(商品マスタ!$H1406))</f>
        <v/>
      </c>
      <c r="H1407" s="14"/>
      <c r="I1407" s="17" t="str">
        <f aca="false">IF($C1407="","",N($H1407)*N(商品マスタ!$N1406))</f>
        <v/>
      </c>
      <c r="J1407" s="17" t="str">
        <f aca="false">IF($C1407="","",N($I1407)-N($G1407))</f>
        <v/>
      </c>
      <c r="K1407" s="37" t="str">
        <f aca="false">IF($C1407="","",N(商品マスタ!$I1406))</f>
        <v/>
      </c>
      <c r="L1407" s="17" t="str">
        <f aca="false">IF($C1407="","",MAX(1,N(商品マスタ!$J1406)))</f>
        <v/>
      </c>
      <c r="M1407" s="38" t="str">
        <f aca="false">IF($C1407="","",N(TOP!$C$16)*N($K1407))</f>
        <v/>
      </c>
      <c r="N1407" s="17" t="str">
        <f aca="false">IF($C1407="","",ROUNDUP(N($M1407)/N($L1407),0))</f>
        <v/>
      </c>
      <c r="O1407" s="17" t="str">
        <f aca="false">IF($C1407="","",N(商品マスタ!$R1406))</f>
        <v/>
      </c>
      <c r="P1407" s="17" t="str">
        <f aca="false">IF($C1407="","",IF($F1407="理論",(N($O1407)+N($N1407))-N($G1407),(N($O1407)+N($N1407))-N($I1407)))</f>
        <v/>
      </c>
      <c r="Q1407" s="17" t="str">
        <f aca="false">IF($C1407="","",MAX(1,N(商品マスタ!$K1406)))</f>
        <v/>
      </c>
      <c r="R1407" s="39" t="str">
        <f aca="false">IF($C1407="","",IF(N($P1407)/N($Q1407)&lt;=0,"",ROUNDUP(N($P1407)/N($Q1407),0)))</f>
        <v/>
      </c>
      <c r="S1407" s="14"/>
      <c r="T1407" s="40" t="str">
        <f aca="false">IF($C1407="","",N(商品マスタ!$M1406))</f>
        <v/>
      </c>
      <c r="U1407" s="40" t="str">
        <f aca="false">IF($S1407="","",N($S1407)*N($T1407))</f>
        <v/>
      </c>
      <c r="V1407" s="18"/>
    </row>
    <row r="1408" customFormat="false" ht="15" hidden="false" customHeight="false" outlineLevel="0" collapsed="false">
      <c r="B1408" s="12" t="n">
        <v>1402</v>
      </c>
      <c r="C1408" s="36" t="str">
        <f aca="false">IF(商品マスタ!$C1407="","",商品マスタ!$C1407)</f>
        <v/>
      </c>
      <c r="D1408" s="12" t="str">
        <f aca="false">IF($C1408="","",商品マスタ!$D1407)</f>
        <v/>
      </c>
      <c r="E1408" s="12" t="str">
        <f aca="false">IF($C1408="","",商品マスタ!$G1407)</f>
        <v/>
      </c>
      <c r="F1408" s="12" t="str">
        <f aca="false">IF($C1408="","",IF(商品マスタ!$P1407="","理論",商品マスタ!$P1407))</f>
        <v/>
      </c>
      <c r="G1408" s="17" t="str">
        <f aca="false">IF($C1408="","",N(商品マスタ!$H1407))</f>
        <v/>
      </c>
      <c r="H1408" s="14"/>
      <c r="I1408" s="17" t="str">
        <f aca="false">IF($C1408="","",N($H1408)*N(商品マスタ!$N1407))</f>
        <v/>
      </c>
      <c r="J1408" s="17" t="str">
        <f aca="false">IF($C1408="","",N($I1408)-N($G1408))</f>
        <v/>
      </c>
      <c r="K1408" s="37" t="str">
        <f aca="false">IF($C1408="","",N(商品マスタ!$I1407))</f>
        <v/>
      </c>
      <c r="L1408" s="17" t="str">
        <f aca="false">IF($C1408="","",MAX(1,N(商品マスタ!$J1407)))</f>
        <v/>
      </c>
      <c r="M1408" s="38" t="str">
        <f aca="false">IF($C1408="","",N(TOP!$C$16)*N($K1408))</f>
        <v/>
      </c>
      <c r="N1408" s="17" t="str">
        <f aca="false">IF($C1408="","",ROUNDUP(N($M1408)/N($L1408),0))</f>
        <v/>
      </c>
      <c r="O1408" s="17" t="str">
        <f aca="false">IF($C1408="","",N(商品マスタ!$R1407))</f>
        <v/>
      </c>
      <c r="P1408" s="17" t="str">
        <f aca="false">IF($C1408="","",IF($F1408="理論",(N($O1408)+N($N1408))-N($G1408),(N($O1408)+N($N1408))-N($I1408)))</f>
        <v/>
      </c>
      <c r="Q1408" s="17" t="str">
        <f aca="false">IF($C1408="","",MAX(1,N(商品マスタ!$K1407)))</f>
        <v/>
      </c>
      <c r="R1408" s="39" t="str">
        <f aca="false">IF($C1408="","",IF(N($P1408)/N($Q1408)&lt;=0,"",ROUNDUP(N($P1408)/N($Q1408),0)))</f>
        <v/>
      </c>
      <c r="S1408" s="14"/>
      <c r="T1408" s="40" t="str">
        <f aca="false">IF($C1408="","",N(商品マスタ!$M1407))</f>
        <v/>
      </c>
      <c r="U1408" s="40" t="str">
        <f aca="false">IF($S1408="","",N($S1408)*N($T1408))</f>
        <v/>
      </c>
      <c r="V1408" s="18"/>
    </row>
    <row r="1409" customFormat="false" ht="15" hidden="false" customHeight="false" outlineLevel="0" collapsed="false">
      <c r="B1409" s="12" t="n">
        <v>1403</v>
      </c>
      <c r="C1409" s="36" t="str">
        <f aca="false">IF(商品マスタ!$C1408="","",商品マスタ!$C1408)</f>
        <v/>
      </c>
      <c r="D1409" s="12" t="str">
        <f aca="false">IF($C1409="","",商品マスタ!$D1408)</f>
        <v/>
      </c>
      <c r="E1409" s="12" t="str">
        <f aca="false">IF($C1409="","",商品マスタ!$G1408)</f>
        <v/>
      </c>
      <c r="F1409" s="12" t="str">
        <f aca="false">IF($C1409="","",IF(商品マスタ!$P1408="","理論",商品マスタ!$P1408))</f>
        <v/>
      </c>
      <c r="G1409" s="17" t="str">
        <f aca="false">IF($C1409="","",N(商品マスタ!$H1408))</f>
        <v/>
      </c>
      <c r="H1409" s="14"/>
      <c r="I1409" s="17" t="str">
        <f aca="false">IF($C1409="","",N($H1409)*N(商品マスタ!$N1408))</f>
        <v/>
      </c>
      <c r="J1409" s="17" t="str">
        <f aca="false">IF($C1409="","",N($I1409)-N($G1409))</f>
        <v/>
      </c>
      <c r="K1409" s="37" t="str">
        <f aca="false">IF($C1409="","",N(商品マスタ!$I1408))</f>
        <v/>
      </c>
      <c r="L1409" s="17" t="str">
        <f aca="false">IF($C1409="","",MAX(1,N(商品マスタ!$J1408)))</f>
        <v/>
      </c>
      <c r="M1409" s="38" t="str">
        <f aca="false">IF($C1409="","",N(TOP!$C$16)*N($K1409))</f>
        <v/>
      </c>
      <c r="N1409" s="17" t="str">
        <f aca="false">IF($C1409="","",ROUNDUP(N($M1409)/N($L1409),0))</f>
        <v/>
      </c>
      <c r="O1409" s="17" t="str">
        <f aca="false">IF($C1409="","",N(商品マスタ!$R1408))</f>
        <v/>
      </c>
      <c r="P1409" s="17" t="str">
        <f aca="false">IF($C1409="","",IF($F1409="理論",(N($O1409)+N($N1409))-N($G1409),(N($O1409)+N($N1409))-N($I1409)))</f>
        <v/>
      </c>
      <c r="Q1409" s="17" t="str">
        <f aca="false">IF($C1409="","",MAX(1,N(商品マスタ!$K1408)))</f>
        <v/>
      </c>
      <c r="R1409" s="39" t="str">
        <f aca="false">IF($C1409="","",IF(N($P1409)/N($Q1409)&lt;=0,"",ROUNDUP(N($P1409)/N($Q1409),0)))</f>
        <v/>
      </c>
      <c r="S1409" s="14"/>
      <c r="T1409" s="40" t="str">
        <f aca="false">IF($C1409="","",N(商品マスタ!$M1408))</f>
        <v/>
      </c>
      <c r="U1409" s="40" t="str">
        <f aca="false">IF($S1409="","",N($S1409)*N($T1409))</f>
        <v/>
      </c>
      <c r="V1409" s="18"/>
    </row>
    <row r="1410" customFormat="false" ht="15" hidden="false" customHeight="false" outlineLevel="0" collapsed="false">
      <c r="B1410" s="12" t="n">
        <v>1404</v>
      </c>
      <c r="C1410" s="36" t="str">
        <f aca="false">IF(商品マスタ!$C1409="","",商品マスタ!$C1409)</f>
        <v/>
      </c>
      <c r="D1410" s="12" t="str">
        <f aca="false">IF($C1410="","",商品マスタ!$D1409)</f>
        <v/>
      </c>
      <c r="E1410" s="12" t="str">
        <f aca="false">IF($C1410="","",商品マスタ!$G1409)</f>
        <v/>
      </c>
      <c r="F1410" s="12" t="str">
        <f aca="false">IF($C1410="","",IF(商品マスタ!$P1409="","理論",商品マスタ!$P1409))</f>
        <v/>
      </c>
      <c r="G1410" s="17" t="str">
        <f aca="false">IF($C1410="","",N(商品マスタ!$H1409))</f>
        <v/>
      </c>
      <c r="H1410" s="14"/>
      <c r="I1410" s="17" t="str">
        <f aca="false">IF($C1410="","",N($H1410)*N(商品マスタ!$N1409))</f>
        <v/>
      </c>
      <c r="J1410" s="17" t="str">
        <f aca="false">IF($C1410="","",N($I1410)-N($G1410))</f>
        <v/>
      </c>
      <c r="K1410" s="37" t="str">
        <f aca="false">IF($C1410="","",N(商品マスタ!$I1409))</f>
        <v/>
      </c>
      <c r="L1410" s="17" t="str">
        <f aca="false">IF($C1410="","",MAX(1,N(商品マスタ!$J1409)))</f>
        <v/>
      </c>
      <c r="M1410" s="38" t="str">
        <f aca="false">IF($C1410="","",N(TOP!$C$16)*N($K1410))</f>
        <v/>
      </c>
      <c r="N1410" s="17" t="str">
        <f aca="false">IF($C1410="","",ROUNDUP(N($M1410)/N($L1410),0))</f>
        <v/>
      </c>
      <c r="O1410" s="17" t="str">
        <f aca="false">IF($C1410="","",N(商品マスタ!$R1409))</f>
        <v/>
      </c>
      <c r="P1410" s="17" t="str">
        <f aca="false">IF($C1410="","",IF($F1410="理論",(N($O1410)+N($N1410))-N($G1410),(N($O1410)+N($N1410))-N($I1410)))</f>
        <v/>
      </c>
      <c r="Q1410" s="17" t="str">
        <f aca="false">IF($C1410="","",MAX(1,N(商品マスタ!$K1409)))</f>
        <v/>
      </c>
      <c r="R1410" s="39" t="str">
        <f aca="false">IF($C1410="","",IF(N($P1410)/N($Q1410)&lt;=0,"",ROUNDUP(N($P1410)/N($Q1410),0)))</f>
        <v/>
      </c>
      <c r="S1410" s="14"/>
      <c r="T1410" s="40" t="str">
        <f aca="false">IF($C1410="","",N(商品マスタ!$M1409))</f>
        <v/>
      </c>
      <c r="U1410" s="40" t="str">
        <f aca="false">IF($S1410="","",N($S1410)*N($T1410))</f>
        <v/>
      </c>
      <c r="V1410" s="18"/>
    </row>
    <row r="1411" customFormat="false" ht="15" hidden="false" customHeight="false" outlineLevel="0" collapsed="false">
      <c r="B1411" s="12" t="n">
        <v>1405</v>
      </c>
      <c r="C1411" s="36" t="str">
        <f aca="false">IF(商品マスタ!$C1410="","",商品マスタ!$C1410)</f>
        <v/>
      </c>
      <c r="D1411" s="12" t="str">
        <f aca="false">IF($C1411="","",商品マスタ!$D1410)</f>
        <v/>
      </c>
      <c r="E1411" s="12" t="str">
        <f aca="false">IF($C1411="","",商品マスタ!$G1410)</f>
        <v/>
      </c>
      <c r="F1411" s="12" t="str">
        <f aca="false">IF($C1411="","",IF(商品マスタ!$P1410="","理論",商品マスタ!$P1410))</f>
        <v/>
      </c>
      <c r="G1411" s="17" t="str">
        <f aca="false">IF($C1411="","",N(商品マスタ!$H1410))</f>
        <v/>
      </c>
      <c r="H1411" s="14"/>
      <c r="I1411" s="17" t="str">
        <f aca="false">IF($C1411="","",N($H1411)*N(商品マスタ!$N1410))</f>
        <v/>
      </c>
      <c r="J1411" s="17" t="str">
        <f aca="false">IF($C1411="","",N($I1411)-N($G1411))</f>
        <v/>
      </c>
      <c r="K1411" s="37" t="str">
        <f aca="false">IF($C1411="","",N(商品マスタ!$I1410))</f>
        <v/>
      </c>
      <c r="L1411" s="17" t="str">
        <f aca="false">IF($C1411="","",MAX(1,N(商品マスタ!$J1410)))</f>
        <v/>
      </c>
      <c r="M1411" s="38" t="str">
        <f aca="false">IF($C1411="","",N(TOP!$C$16)*N($K1411))</f>
        <v/>
      </c>
      <c r="N1411" s="17" t="str">
        <f aca="false">IF($C1411="","",ROUNDUP(N($M1411)/N($L1411),0))</f>
        <v/>
      </c>
      <c r="O1411" s="17" t="str">
        <f aca="false">IF($C1411="","",N(商品マスタ!$R1410))</f>
        <v/>
      </c>
      <c r="P1411" s="17" t="str">
        <f aca="false">IF($C1411="","",IF($F1411="理論",(N($O1411)+N($N1411))-N($G1411),(N($O1411)+N($N1411))-N($I1411)))</f>
        <v/>
      </c>
      <c r="Q1411" s="17" t="str">
        <f aca="false">IF($C1411="","",MAX(1,N(商品マスタ!$K1410)))</f>
        <v/>
      </c>
      <c r="R1411" s="39" t="str">
        <f aca="false">IF($C1411="","",IF(N($P1411)/N($Q1411)&lt;=0,"",ROUNDUP(N($P1411)/N($Q1411),0)))</f>
        <v/>
      </c>
      <c r="S1411" s="14"/>
      <c r="T1411" s="40" t="str">
        <f aca="false">IF($C1411="","",N(商品マスタ!$M1410))</f>
        <v/>
      </c>
      <c r="U1411" s="40" t="str">
        <f aca="false">IF($S1411="","",N($S1411)*N($T1411))</f>
        <v/>
      </c>
      <c r="V1411" s="18"/>
    </row>
    <row r="1412" customFormat="false" ht="15" hidden="false" customHeight="false" outlineLevel="0" collapsed="false">
      <c r="B1412" s="12" t="n">
        <v>1406</v>
      </c>
      <c r="C1412" s="36" t="str">
        <f aca="false">IF(商品マスタ!$C1411="","",商品マスタ!$C1411)</f>
        <v/>
      </c>
      <c r="D1412" s="12" t="str">
        <f aca="false">IF($C1412="","",商品マスタ!$D1411)</f>
        <v/>
      </c>
      <c r="E1412" s="12" t="str">
        <f aca="false">IF($C1412="","",商品マスタ!$G1411)</f>
        <v/>
      </c>
      <c r="F1412" s="12" t="str">
        <f aca="false">IF($C1412="","",IF(商品マスタ!$P1411="","理論",商品マスタ!$P1411))</f>
        <v/>
      </c>
      <c r="G1412" s="17" t="str">
        <f aca="false">IF($C1412="","",N(商品マスタ!$H1411))</f>
        <v/>
      </c>
      <c r="H1412" s="14"/>
      <c r="I1412" s="17" t="str">
        <f aca="false">IF($C1412="","",N($H1412)*N(商品マスタ!$N1411))</f>
        <v/>
      </c>
      <c r="J1412" s="17" t="str">
        <f aca="false">IF($C1412="","",N($I1412)-N($G1412))</f>
        <v/>
      </c>
      <c r="K1412" s="37" t="str">
        <f aca="false">IF($C1412="","",N(商品マスタ!$I1411))</f>
        <v/>
      </c>
      <c r="L1412" s="17" t="str">
        <f aca="false">IF($C1412="","",MAX(1,N(商品マスタ!$J1411)))</f>
        <v/>
      </c>
      <c r="M1412" s="38" t="str">
        <f aca="false">IF($C1412="","",N(TOP!$C$16)*N($K1412))</f>
        <v/>
      </c>
      <c r="N1412" s="17" t="str">
        <f aca="false">IF($C1412="","",ROUNDUP(N($M1412)/N($L1412),0))</f>
        <v/>
      </c>
      <c r="O1412" s="17" t="str">
        <f aca="false">IF($C1412="","",N(商品マスタ!$R1411))</f>
        <v/>
      </c>
      <c r="P1412" s="17" t="str">
        <f aca="false">IF($C1412="","",IF($F1412="理論",(N($O1412)+N($N1412))-N($G1412),(N($O1412)+N($N1412))-N($I1412)))</f>
        <v/>
      </c>
      <c r="Q1412" s="17" t="str">
        <f aca="false">IF($C1412="","",MAX(1,N(商品マスタ!$K1411)))</f>
        <v/>
      </c>
      <c r="R1412" s="39" t="str">
        <f aca="false">IF($C1412="","",IF(N($P1412)/N($Q1412)&lt;=0,"",ROUNDUP(N($P1412)/N($Q1412),0)))</f>
        <v/>
      </c>
      <c r="S1412" s="14"/>
      <c r="T1412" s="40" t="str">
        <f aca="false">IF($C1412="","",N(商品マスタ!$M1411))</f>
        <v/>
      </c>
      <c r="U1412" s="40" t="str">
        <f aca="false">IF($S1412="","",N($S1412)*N($T1412))</f>
        <v/>
      </c>
      <c r="V1412" s="18"/>
    </row>
    <row r="1413" customFormat="false" ht="15" hidden="false" customHeight="false" outlineLevel="0" collapsed="false">
      <c r="B1413" s="12" t="n">
        <v>1407</v>
      </c>
      <c r="C1413" s="36" t="str">
        <f aca="false">IF(商品マスタ!$C1412="","",商品マスタ!$C1412)</f>
        <v/>
      </c>
      <c r="D1413" s="12" t="str">
        <f aca="false">IF($C1413="","",商品マスタ!$D1412)</f>
        <v/>
      </c>
      <c r="E1413" s="12" t="str">
        <f aca="false">IF($C1413="","",商品マスタ!$G1412)</f>
        <v/>
      </c>
      <c r="F1413" s="12" t="str">
        <f aca="false">IF($C1413="","",IF(商品マスタ!$P1412="","理論",商品マスタ!$P1412))</f>
        <v/>
      </c>
      <c r="G1413" s="17" t="str">
        <f aca="false">IF($C1413="","",N(商品マスタ!$H1412))</f>
        <v/>
      </c>
      <c r="H1413" s="14"/>
      <c r="I1413" s="17" t="str">
        <f aca="false">IF($C1413="","",N($H1413)*N(商品マスタ!$N1412))</f>
        <v/>
      </c>
      <c r="J1413" s="17" t="str">
        <f aca="false">IF($C1413="","",N($I1413)-N($G1413))</f>
        <v/>
      </c>
      <c r="K1413" s="37" t="str">
        <f aca="false">IF($C1413="","",N(商品マスタ!$I1412))</f>
        <v/>
      </c>
      <c r="L1413" s="17" t="str">
        <f aca="false">IF($C1413="","",MAX(1,N(商品マスタ!$J1412)))</f>
        <v/>
      </c>
      <c r="M1413" s="38" t="str">
        <f aca="false">IF($C1413="","",N(TOP!$C$16)*N($K1413))</f>
        <v/>
      </c>
      <c r="N1413" s="17" t="str">
        <f aca="false">IF($C1413="","",ROUNDUP(N($M1413)/N($L1413),0))</f>
        <v/>
      </c>
      <c r="O1413" s="17" t="str">
        <f aca="false">IF($C1413="","",N(商品マスタ!$R1412))</f>
        <v/>
      </c>
      <c r="P1413" s="17" t="str">
        <f aca="false">IF($C1413="","",IF($F1413="理論",(N($O1413)+N($N1413))-N($G1413),(N($O1413)+N($N1413))-N($I1413)))</f>
        <v/>
      </c>
      <c r="Q1413" s="17" t="str">
        <f aca="false">IF($C1413="","",MAX(1,N(商品マスタ!$K1412)))</f>
        <v/>
      </c>
      <c r="R1413" s="39" t="str">
        <f aca="false">IF($C1413="","",IF(N($P1413)/N($Q1413)&lt;=0,"",ROUNDUP(N($P1413)/N($Q1413),0)))</f>
        <v/>
      </c>
      <c r="S1413" s="14"/>
      <c r="T1413" s="40" t="str">
        <f aca="false">IF($C1413="","",N(商品マスタ!$M1412))</f>
        <v/>
      </c>
      <c r="U1413" s="40" t="str">
        <f aca="false">IF($S1413="","",N($S1413)*N($T1413))</f>
        <v/>
      </c>
      <c r="V1413" s="18"/>
    </row>
    <row r="1414" customFormat="false" ht="15" hidden="false" customHeight="false" outlineLevel="0" collapsed="false">
      <c r="B1414" s="12" t="n">
        <v>1408</v>
      </c>
      <c r="C1414" s="36" t="str">
        <f aca="false">IF(商品マスタ!$C1413="","",商品マスタ!$C1413)</f>
        <v/>
      </c>
      <c r="D1414" s="12" t="str">
        <f aca="false">IF($C1414="","",商品マスタ!$D1413)</f>
        <v/>
      </c>
      <c r="E1414" s="12" t="str">
        <f aca="false">IF($C1414="","",商品マスタ!$G1413)</f>
        <v/>
      </c>
      <c r="F1414" s="12" t="str">
        <f aca="false">IF($C1414="","",IF(商品マスタ!$P1413="","理論",商品マスタ!$P1413))</f>
        <v/>
      </c>
      <c r="G1414" s="17" t="str">
        <f aca="false">IF($C1414="","",N(商品マスタ!$H1413))</f>
        <v/>
      </c>
      <c r="H1414" s="14"/>
      <c r="I1414" s="17" t="str">
        <f aca="false">IF($C1414="","",N($H1414)*N(商品マスタ!$N1413))</f>
        <v/>
      </c>
      <c r="J1414" s="17" t="str">
        <f aca="false">IF($C1414="","",N($I1414)-N($G1414))</f>
        <v/>
      </c>
      <c r="K1414" s="37" t="str">
        <f aca="false">IF($C1414="","",N(商品マスタ!$I1413))</f>
        <v/>
      </c>
      <c r="L1414" s="17" t="str">
        <f aca="false">IF($C1414="","",MAX(1,N(商品マスタ!$J1413)))</f>
        <v/>
      </c>
      <c r="M1414" s="38" t="str">
        <f aca="false">IF($C1414="","",N(TOP!$C$16)*N($K1414))</f>
        <v/>
      </c>
      <c r="N1414" s="17" t="str">
        <f aca="false">IF($C1414="","",ROUNDUP(N($M1414)/N($L1414),0))</f>
        <v/>
      </c>
      <c r="O1414" s="17" t="str">
        <f aca="false">IF($C1414="","",N(商品マスタ!$R1413))</f>
        <v/>
      </c>
      <c r="P1414" s="17" t="str">
        <f aca="false">IF($C1414="","",IF($F1414="理論",(N($O1414)+N($N1414))-N($G1414),(N($O1414)+N($N1414))-N($I1414)))</f>
        <v/>
      </c>
      <c r="Q1414" s="17" t="str">
        <f aca="false">IF($C1414="","",MAX(1,N(商品マスタ!$K1413)))</f>
        <v/>
      </c>
      <c r="R1414" s="39" t="str">
        <f aca="false">IF($C1414="","",IF(N($P1414)/N($Q1414)&lt;=0,"",ROUNDUP(N($P1414)/N($Q1414),0)))</f>
        <v/>
      </c>
      <c r="S1414" s="14"/>
      <c r="T1414" s="40" t="str">
        <f aca="false">IF($C1414="","",N(商品マスタ!$M1413))</f>
        <v/>
      </c>
      <c r="U1414" s="40" t="str">
        <f aca="false">IF($S1414="","",N($S1414)*N($T1414))</f>
        <v/>
      </c>
      <c r="V1414" s="18"/>
    </row>
    <row r="1415" customFormat="false" ht="15" hidden="false" customHeight="false" outlineLevel="0" collapsed="false">
      <c r="B1415" s="12" t="n">
        <v>1409</v>
      </c>
      <c r="C1415" s="36" t="str">
        <f aca="false">IF(商品マスタ!$C1414="","",商品マスタ!$C1414)</f>
        <v/>
      </c>
      <c r="D1415" s="12" t="str">
        <f aca="false">IF($C1415="","",商品マスタ!$D1414)</f>
        <v/>
      </c>
      <c r="E1415" s="12" t="str">
        <f aca="false">IF($C1415="","",商品マスタ!$G1414)</f>
        <v/>
      </c>
      <c r="F1415" s="12" t="str">
        <f aca="false">IF($C1415="","",IF(商品マスタ!$P1414="","理論",商品マスタ!$P1414))</f>
        <v/>
      </c>
      <c r="G1415" s="17" t="str">
        <f aca="false">IF($C1415="","",N(商品マスタ!$H1414))</f>
        <v/>
      </c>
      <c r="H1415" s="14"/>
      <c r="I1415" s="17" t="str">
        <f aca="false">IF($C1415="","",N($H1415)*N(商品マスタ!$N1414))</f>
        <v/>
      </c>
      <c r="J1415" s="17" t="str">
        <f aca="false">IF($C1415="","",N($I1415)-N($G1415))</f>
        <v/>
      </c>
      <c r="K1415" s="37" t="str">
        <f aca="false">IF($C1415="","",N(商品マスタ!$I1414))</f>
        <v/>
      </c>
      <c r="L1415" s="17" t="str">
        <f aca="false">IF($C1415="","",MAX(1,N(商品マスタ!$J1414)))</f>
        <v/>
      </c>
      <c r="M1415" s="38" t="str">
        <f aca="false">IF($C1415="","",N(TOP!$C$16)*N($K1415))</f>
        <v/>
      </c>
      <c r="N1415" s="17" t="str">
        <f aca="false">IF($C1415="","",ROUNDUP(N($M1415)/N($L1415),0))</f>
        <v/>
      </c>
      <c r="O1415" s="17" t="str">
        <f aca="false">IF($C1415="","",N(商品マスタ!$R1414))</f>
        <v/>
      </c>
      <c r="P1415" s="17" t="str">
        <f aca="false">IF($C1415="","",IF($F1415="理論",(N($O1415)+N($N1415))-N($G1415),(N($O1415)+N($N1415))-N($I1415)))</f>
        <v/>
      </c>
      <c r="Q1415" s="17" t="str">
        <f aca="false">IF($C1415="","",MAX(1,N(商品マスタ!$K1414)))</f>
        <v/>
      </c>
      <c r="R1415" s="39" t="str">
        <f aca="false">IF($C1415="","",IF(N($P1415)/N($Q1415)&lt;=0,"",ROUNDUP(N($P1415)/N($Q1415),0)))</f>
        <v/>
      </c>
      <c r="S1415" s="14"/>
      <c r="T1415" s="40" t="str">
        <f aca="false">IF($C1415="","",N(商品マスタ!$M1414))</f>
        <v/>
      </c>
      <c r="U1415" s="40" t="str">
        <f aca="false">IF($S1415="","",N($S1415)*N($T1415))</f>
        <v/>
      </c>
      <c r="V1415" s="18"/>
    </row>
    <row r="1416" customFormat="false" ht="15" hidden="false" customHeight="false" outlineLevel="0" collapsed="false">
      <c r="B1416" s="12" t="n">
        <v>1410</v>
      </c>
      <c r="C1416" s="36" t="str">
        <f aca="false">IF(商品マスタ!$C1415="","",商品マスタ!$C1415)</f>
        <v/>
      </c>
      <c r="D1416" s="12" t="str">
        <f aca="false">IF($C1416="","",商品マスタ!$D1415)</f>
        <v/>
      </c>
      <c r="E1416" s="12" t="str">
        <f aca="false">IF($C1416="","",商品マスタ!$G1415)</f>
        <v/>
      </c>
      <c r="F1416" s="12" t="str">
        <f aca="false">IF($C1416="","",IF(商品マスタ!$P1415="","理論",商品マスタ!$P1415))</f>
        <v/>
      </c>
      <c r="G1416" s="17" t="str">
        <f aca="false">IF($C1416="","",N(商品マスタ!$H1415))</f>
        <v/>
      </c>
      <c r="H1416" s="14"/>
      <c r="I1416" s="17" t="str">
        <f aca="false">IF($C1416="","",N($H1416)*N(商品マスタ!$N1415))</f>
        <v/>
      </c>
      <c r="J1416" s="17" t="str">
        <f aca="false">IF($C1416="","",N($I1416)-N($G1416))</f>
        <v/>
      </c>
      <c r="K1416" s="37" t="str">
        <f aca="false">IF($C1416="","",N(商品マスタ!$I1415))</f>
        <v/>
      </c>
      <c r="L1416" s="17" t="str">
        <f aca="false">IF($C1416="","",MAX(1,N(商品マスタ!$J1415)))</f>
        <v/>
      </c>
      <c r="M1416" s="38" t="str">
        <f aca="false">IF($C1416="","",N(TOP!$C$16)*N($K1416))</f>
        <v/>
      </c>
      <c r="N1416" s="17" t="str">
        <f aca="false">IF($C1416="","",ROUNDUP(N($M1416)/N($L1416),0))</f>
        <v/>
      </c>
      <c r="O1416" s="17" t="str">
        <f aca="false">IF($C1416="","",N(商品マスタ!$R1415))</f>
        <v/>
      </c>
      <c r="P1416" s="17" t="str">
        <f aca="false">IF($C1416="","",IF($F1416="理論",(N($O1416)+N($N1416))-N($G1416),(N($O1416)+N($N1416))-N($I1416)))</f>
        <v/>
      </c>
      <c r="Q1416" s="17" t="str">
        <f aca="false">IF($C1416="","",MAX(1,N(商品マスタ!$K1415)))</f>
        <v/>
      </c>
      <c r="R1416" s="39" t="str">
        <f aca="false">IF($C1416="","",IF(N($P1416)/N($Q1416)&lt;=0,"",ROUNDUP(N($P1416)/N($Q1416),0)))</f>
        <v/>
      </c>
      <c r="S1416" s="14"/>
      <c r="T1416" s="40" t="str">
        <f aca="false">IF($C1416="","",N(商品マスタ!$M1415))</f>
        <v/>
      </c>
      <c r="U1416" s="40" t="str">
        <f aca="false">IF($S1416="","",N($S1416)*N($T1416))</f>
        <v/>
      </c>
      <c r="V1416" s="18"/>
    </row>
    <row r="1417" customFormat="false" ht="15" hidden="false" customHeight="false" outlineLevel="0" collapsed="false">
      <c r="B1417" s="12" t="n">
        <v>1411</v>
      </c>
      <c r="C1417" s="36" t="str">
        <f aca="false">IF(商品マスタ!$C1416="","",商品マスタ!$C1416)</f>
        <v/>
      </c>
      <c r="D1417" s="12" t="str">
        <f aca="false">IF($C1417="","",商品マスタ!$D1416)</f>
        <v/>
      </c>
      <c r="E1417" s="12" t="str">
        <f aca="false">IF($C1417="","",商品マスタ!$G1416)</f>
        <v/>
      </c>
      <c r="F1417" s="12" t="str">
        <f aca="false">IF($C1417="","",IF(商品マスタ!$P1416="","理論",商品マスタ!$P1416))</f>
        <v/>
      </c>
      <c r="G1417" s="17" t="str">
        <f aca="false">IF($C1417="","",N(商品マスタ!$H1416))</f>
        <v/>
      </c>
      <c r="H1417" s="14"/>
      <c r="I1417" s="17" t="str">
        <f aca="false">IF($C1417="","",N($H1417)*N(商品マスタ!$N1416))</f>
        <v/>
      </c>
      <c r="J1417" s="17" t="str">
        <f aca="false">IF($C1417="","",N($I1417)-N($G1417))</f>
        <v/>
      </c>
      <c r="K1417" s="37" t="str">
        <f aca="false">IF($C1417="","",N(商品マスタ!$I1416))</f>
        <v/>
      </c>
      <c r="L1417" s="17" t="str">
        <f aca="false">IF($C1417="","",MAX(1,N(商品マスタ!$J1416)))</f>
        <v/>
      </c>
      <c r="M1417" s="38" t="str">
        <f aca="false">IF($C1417="","",N(TOP!$C$16)*N($K1417))</f>
        <v/>
      </c>
      <c r="N1417" s="17" t="str">
        <f aca="false">IF($C1417="","",ROUNDUP(N($M1417)/N($L1417),0))</f>
        <v/>
      </c>
      <c r="O1417" s="17" t="str">
        <f aca="false">IF($C1417="","",N(商品マスタ!$R1416))</f>
        <v/>
      </c>
      <c r="P1417" s="17" t="str">
        <f aca="false">IF($C1417="","",IF($F1417="理論",(N($O1417)+N($N1417))-N($G1417),(N($O1417)+N($N1417))-N($I1417)))</f>
        <v/>
      </c>
      <c r="Q1417" s="17" t="str">
        <f aca="false">IF($C1417="","",MAX(1,N(商品マスタ!$K1416)))</f>
        <v/>
      </c>
      <c r="R1417" s="39" t="str">
        <f aca="false">IF($C1417="","",IF(N($P1417)/N($Q1417)&lt;=0,"",ROUNDUP(N($P1417)/N($Q1417),0)))</f>
        <v/>
      </c>
      <c r="S1417" s="14"/>
      <c r="T1417" s="40" t="str">
        <f aca="false">IF($C1417="","",N(商品マスタ!$M1416))</f>
        <v/>
      </c>
      <c r="U1417" s="40" t="str">
        <f aca="false">IF($S1417="","",N($S1417)*N($T1417))</f>
        <v/>
      </c>
      <c r="V1417" s="18"/>
    </row>
    <row r="1418" customFormat="false" ht="15" hidden="false" customHeight="false" outlineLevel="0" collapsed="false">
      <c r="B1418" s="12" t="n">
        <v>1412</v>
      </c>
      <c r="C1418" s="36" t="str">
        <f aca="false">IF(商品マスタ!$C1417="","",商品マスタ!$C1417)</f>
        <v/>
      </c>
      <c r="D1418" s="12" t="str">
        <f aca="false">IF($C1418="","",商品マスタ!$D1417)</f>
        <v/>
      </c>
      <c r="E1418" s="12" t="str">
        <f aca="false">IF($C1418="","",商品マスタ!$G1417)</f>
        <v/>
      </c>
      <c r="F1418" s="12" t="str">
        <f aca="false">IF($C1418="","",IF(商品マスタ!$P1417="","理論",商品マスタ!$P1417))</f>
        <v/>
      </c>
      <c r="G1418" s="17" t="str">
        <f aca="false">IF($C1418="","",N(商品マスタ!$H1417))</f>
        <v/>
      </c>
      <c r="H1418" s="14"/>
      <c r="I1418" s="17" t="str">
        <f aca="false">IF($C1418="","",N($H1418)*N(商品マスタ!$N1417))</f>
        <v/>
      </c>
      <c r="J1418" s="17" t="str">
        <f aca="false">IF($C1418="","",N($I1418)-N($G1418))</f>
        <v/>
      </c>
      <c r="K1418" s="37" t="str">
        <f aca="false">IF($C1418="","",N(商品マスタ!$I1417))</f>
        <v/>
      </c>
      <c r="L1418" s="17" t="str">
        <f aca="false">IF($C1418="","",MAX(1,N(商品マスタ!$J1417)))</f>
        <v/>
      </c>
      <c r="M1418" s="38" t="str">
        <f aca="false">IF($C1418="","",N(TOP!$C$16)*N($K1418))</f>
        <v/>
      </c>
      <c r="N1418" s="17" t="str">
        <f aca="false">IF($C1418="","",ROUNDUP(N($M1418)/N($L1418),0))</f>
        <v/>
      </c>
      <c r="O1418" s="17" t="str">
        <f aca="false">IF($C1418="","",N(商品マスタ!$R1417))</f>
        <v/>
      </c>
      <c r="P1418" s="17" t="str">
        <f aca="false">IF($C1418="","",IF($F1418="理論",(N($O1418)+N($N1418))-N($G1418),(N($O1418)+N($N1418))-N($I1418)))</f>
        <v/>
      </c>
      <c r="Q1418" s="17" t="str">
        <f aca="false">IF($C1418="","",MAX(1,N(商品マスタ!$K1417)))</f>
        <v/>
      </c>
      <c r="R1418" s="39" t="str">
        <f aca="false">IF($C1418="","",IF(N($P1418)/N($Q1418)&lt;=0,"",ROUNDUP(N($P1418)/N($Q1418),0)))</f>
        <v/>
      </c>
      <c r="S1418" s="14"/>
      <c r="T1418" s="40" t="str">
        <f aca="false">IF($C1418="","",N(商品マスタ!$M1417))</f>
        <v/>
      </c>
      <c r="U1418" s="40" t="str">
        <f aca="false">IF($S1418="","",N($S1418)*N($T1418))</f>
        <v/>
      </c>
      <c r="V1418" s="18"/>
    </row>
    <row r="1419" customFormat="false" ht="15" hidden="false" customHeight="false" outlineLevel="0" collapsed="false">
      <c r="B1419" s="12" t="n">
        <v>1413</v>
      </c>
      <c r="C1419" s="36" t="str">
        <f aca="false">IF(商品マスタ!$C1418="","",商品マスタ!$C1418)</f>
        <v/>
      </c>
      <c r="D1419" s="12" t="str">
        <f aca="false">IF($C1419="","",商品マスタ!$D1418)</f>
        <v/>
      </c>
      <c r="E1419" s="12" t="str">
        <f aca="false">IF($C1419="","",商品マスタ!$G1418)</f>
        <v/>
      </c>
      <c r="F1419" s="12" t="str">
        <f aca="false">IF($C1419="","",IF(商品マスタ!$P1418="","理論",商品マスタ!$P1418))</f>
        <v/>
      </c>
      <c r="G1419" s="17" t="str">
        <f aca="false">IF($C1419="","",N(商品マスタ!$H1418))</f>
        <v/>
      </c>
      <c r="H1419" s="14"/>
      <c r="I1419" s="17" t="str">
        <f aca="false">IF($C1419="","",N($H1419)*N(商品マスタ!$N1418))</f>
        <v/>
      </c>
      <c r="J1419" s="17" t="str">
        <f aca="false">IF($C1419="","",N($I1419)-N($G1419))</f>
        <v/>
      </c>
      <c r="K1419" s="37" t="str">
        <f aca="false">IF($C1419="","",N(商品マスタ!$I1418))</f>
        <v/>
      </c>
      <c r="L1419" s="17" t="str">
        <f aca="false">IF($C1419="","",MAX(1,N(商品マスタ!$J1418)))</f>
        <v/>
      </c>
      <c r="M1419" s="38" t="str">
        <f aca="false">IF($C1419="","",N(TOP!$C$16)*N($K1419))</f>
        <v/>
      </c>
      <c r="N1419" s="17" t="str">
        <f aca="false">IF($C1419="","",ROUNDUP(N($M1419)/N($L1419),0))</f>
        <v/>
      </c>
      <c r="O1419" s="17" t="str">
        <f aca="false">IF($C1419="","",N(商品マスタ!$R1418))</f>
        <v/>
      </c>
      <c r="P1419" s="17" t="str">
        <f aca="false">IF($C1419="","",IF($F1419="理論",(N($O1419)+N($N1419))-N($G1419),(N($O1419)+N($N1419))-N($I1419)))</f>
        <v/>
      </c>
      <c r="Q1419" s="17" t="str">
        <f aca="false">IF($C1419="","",MAX(1,N(商品マスタ!$K1418)))</f>
        <v/>
      </c>
      <c r="R1419" s="39" t="str">
        <f aca="false">IF($C1419="","",IF(N($P1419)/N($Q1419)&lt;=0,"",ROUNDUP(N($P1419)/N($Q1419),0)))</f>
        <v/>
      </c>
      <c r="S1419" s="14"/>
      <c r="T1419" s="40" t="str">
        <f aca="false">IF($C1419="","",N(商品マスタ!$M1418))</f>
        <v/>
      </c>
      <c r="U1419" s="40" t="str">
        <f aca="false">IF($S1419="","",N($S1419)*N($T1419))</f>
        <v/>
      </c>
      <c r="V1419" s="18"/>
    </row>
    <row r="1420" customFormat="false" ht="15" hidden="false" customHeight="false" outlineLevel="0" collapsed="false">
      <c r="B1420" s="12" t="n">
        <v>1414</v>
      </c>
      <c r="C1420" s="36" t="str">
        <f aca="false">IF(商品マスタ!$C1419="","",商品マスタ!$C1419)</f>
        <v/>
      </c>
      <c r="D1420" s="12" t="str">
        <f aca="false">IF($C1420="","",商品マスタ!$D1419)</f>
        <v/>
      </c>
      <c r="E1420" s="12" t="str">
        <f aca="false">IF($C1420="","",商品マスタ!$G1419)</f>
        <v/>
      </c>
      <c r="F1420" s="12" t="str">
        <f aca="false">IF($C1420="","",IF(商品マスタ!$P1419="","理論",商品マスタ!$P1419))</f>
        <v/>
      </c>
      <c r="G1420" s="17" t="str">
        <f aca="false">IF($C1420="","",N(商品マスタ!$H1419))</f>
        <v/>
      </c>
      <c r="H1420" s="14"/>
      <c r="I1420" s="17" t="str">
        <f aca="false">IF($C1420="","",N($H1420)*N(商品マスタ!$N1419))</f>
        <v/>
      </c>
      <c r="J1420" s="17" t="str">
        <f aca="false">IF($C1420="","",N($I1420)-N($G1420))</f>
        <v/>
      </c>
      <c r="K1420" s="37" t="str">
        <f aca="false">IF($C1420="","",N(商品マスタ!$I1419))</f>
        <v/>
      </c>
      <c r="L1420" s="17" t="str">
        <f aca="false">IF($C1420="","",MAX(1,N(商品マスタ!$J1419)))</f>
        <v/>
      </c>
      <c r="M1420" s="38" t="str">
        <f aca="false">IF($C1420="","",N(TOP!$C$16)*N($K1420))</f>
        <v/>
      </c>
      <c r="N1420" s="17" t="str">
        <f aca="false">IF($C1420="","",ROUNDUP(N($M1420)/N($L1420),0))</f>
        <v/>
      </c>
      <c r="O1420" s="17" t="str">
        <f aca="false">IF($C1420="","",N(商品マスタ!$R1419))</f>
        <v/>
      </c>
      <c r="P1420" s="17" t="str">
        <f aca="false">IF($C1420="","",IF($F1420="理論",(N($O1420)+N($N1420))-N($G1420),(N($O1420)+N($N1420))-N($I1420)))</f>
        <v/>
      </c>
      <c r="Q1420" s="17" t="str">
        <f aca="false">IF($C1420="","",MAX(1,N(商品マスタ!$K1419)))</f>
        <v/>
      </c>
      <c r="R1420" s="39" t="str">
        <f aca="false">IF($C1420="","",IF(N($P1420)/N($Q1420)&lt;=0,"",ROUNDUP(N($P1420)/N($Q1420),0)))</f>
        <v/>
      </c>
      <c r="S1420" s="14"/>
      <c r="T1420" s="40" t="str">
        <f aca="false">IF($C1420="","",N(商品マスタ!$M1419))</f>
        <v/>
      </c>
      <c r="U1420" s="40" t="str">
        <f aca="false">IF($S1420="","",N($S1420)*N($T1420))</f>
        <v/>
      </c>
      <c r="V1420" s="18"/>
    </row>
    <row r="1421" customFormat="false" ht="15" hidden="false" customHeight="false" outlineLevel="0" collapsed="false">
      <c r="B1421" s="12" t="n">
        <v>1415</v>
      </c>
      <c r="C1421" s="36" t="str">
        <f aca="false">IF(商品マスタ!$C1420="","",商品マスタ!$C1420)</f>
        <v/>
      </c>
      <c r="D1421" s="12" t="str">
        <f aca="false">IF($C1421="","",商品マスタ!$D1420)</f>
        <v/>
      </c>
      <c r="E1421" s="12" t="str">
        <f aca="false">IF($C1421="","",商品マスタ!$G1420)</f>
        <v/>
      </c>
      <c r="F1421" s="12" t="str">
        <f aca="false">IF($C1421="","",IF(商品マスタ!$P1420="","理論",商品マスタ!$P1420))</f>
        <v/>
      </c>
      <c r="G1421" s="17" t="str">
        <f aca="false">IF($C1421="","",N(商品マスタ!$H1420))</f>
        <v/>
      </c>
      <c r="H1421" s="14"/>
      <c r="I1421" s="17" t="str">
        <f aca="false">IF($C1421="","",N($H1421)*N(商品マスタ!$N1420))</f>
        <v/>
      </c>
      <c r="J1421" s="17" t="str">
        <f aca="false">IF($C1421="","",N($I1421)-N($G1421))</f>
        <v/>
      </c>
      <c r="K1421" s="37" t="str">
        <f aca="false">IF($C1421="","",N(商品マスタ!$I1420))</f>
        <v/>
      </c>
      <c r="L1421" s="17" t="str">
        <f aca="false">IF($C1421="","",MAX(1,N(商品マスタ!$J1420)))</f>
        <v/>
      </c>
      <c r="M1421" s="38" t="str">
        <f aca="false">IF($C1421="","",N(TOP!$C$16)*N($K1421))</f>
        <v/>
      </c>
      <c r="N1421" s="17" t="str">
        <f aca="false">IF($C1421="","",ROUNDUP(N($M1421)/N($L1421),0))</f>
        <v/>
      </c>
      <c r="O1421" s="17" t="str">
        <f aca="false">IF($C1421="","",N(商品マスタ!$R1420))</f>
        <v/>
      </c>
      <c r="P1421" s="17" t="str">
        <f aca="false">IF($C1421="","",IF($F1421="理論",(N($O1421)+N($N1421))-N($G1421),(N($O1421)+N($N1421))-N($I1421)))</f>
        <v/>
      </c>
      <c r="Q1421" s="17" t="str">
        <f aca="false">IF($C1421="","",MAX(1,N(商品マスタ!$K1420)))</f>
        <v/>
      </c>
      <c r="R1421" s="39" t="str">
        <f aca="false">IF($C1421="","",IF(N($P1421)/N($Q1421)&lt;=0,"",ROUNDUP(N($P1421)/N($Q1421),0)))</f>
        <v/>
      </c>
      <c r="S1421" s="14"/>
      <c r="T1421" s="40" t="str">
        <f aca="false">IF($C1421="","",N(商品マスタ!$M1420))</f>
        <v/>
      </c>
      <c r="U1421" s="40" t="str">
        <f aca="false">IF($S1421="","",N($S1421)*N($T1421))</f>
        <v/>
      </c>
      <c r="V1421" s="18"/>
    </row>
    <row r="1422" customFormat="false" ht="15" hidden="false" customHeight="false" outlineLevel="0" collapsed="false">
      <c r="B1422" s="12" t="n">
        <v>1416</v>
      </c>
      <c r="C1422" s="36" t="str">
        <f aca="false">IF(商品マスタ!$C1421="","",商品マスタ!$C1421)</f>
        <v/>
      </c>
      <c r="D1422" s="12" t="str">
        <f aca="false">IF($C1422="","",商品マスタ!$D1421)</f>
        <v/>
      </c>
      <c r="E1422" s="12" t="str">
        <f aca="false">IF($C1422="","",商品マスタ!$G1421)</f>
        <v/>
      </c>
      <c r="F1422" s="12" t="str">
        <f aca="false">IF($C1422="","",IF(商品マスタ!$P1421="","理論",商品マスタ!$P1421))</f>
        <v/>
      </c>
      <c r="G1422" s="17" t="str">
        <f aca="false">IF($C1422="","",N(商品マスタ!$H1421))</f>
        <v/>
      </c>
      <c r="H1422" s="14"/>
      <c r="I1422" s="17" t="str">
        <f aca="false">IF($C1422="","",N($H1422)*N(商品マスタ!$N1421))</f>
        <v/>
      </c>
      <c r="J1422" s="17" t="str">
        <f aca="false">IF($C1422="","",N($I1422)-N($G1422))</f>
        <v/>
      </c>
      <c r="K1422" s="37" t="str">
        <f aca="false">IF($C1422="","",N(商品マスタ!$I1421))</f>
        <v/>
      </c>
      <c r="L1422" s="17" t="str">
        <f aca="false">IF($C1422="","",MAX(1,N(商品マスタ!$J1421)))</f>
        <v/>
      </c>
      <c r="M1422" s="38" t="str">
        <f aca="false">IF($C1422="","",N(TOP!$C$16)*N($K1422))</f>
        <v/>
      </c>
      <c r="N1422" s="17" t="str">
        <f aca="false">IF($C1422="","",ROUNDUP(N($M1422)/N($L1422),0))</f>
        <v/>
      </c>
      <c r="O1422" s="17" t="str">
        <f aca="false">IF($C1422="","",N(商品マスタ!$R1421))</f>
        <v/>
      </c>
      <c r="P1422" s="17" t="str">
        <f aca="false">IF($C1422="","",IF($F1422="理論",(N($O1422)+N($N1422))-N($G1422),(N($O1422)+N($N1422))-N($I1422)))</f>
        <v/>
      </c>
      <c r="Q1422" s="17" t="str">
        <f aca="false">IF($C1422="","",MAX(1,N(商品マスタ!$K1421)))</f>
        <v/>
      </c>
      <c r="R1422" s="39" t="str">
        <f aca="false">IF($C1422="","",IF(N($P1422)/N($Q1422)&lt;=0,"",ROUNDUP(N($P1422)/N($Q1422),0)))</f>
        <v/>
      </c>
      <c r="S1422" s="14"/>
      <c r="T1422" s="40" t="str">
        <f aca="false">IF($C1422="","",N(商品マスタ!$M1421))</f>
        <v/>
      </c>
      <c r="U1422" s="40" t="str">
        <f aca="false">IF($S1422="","",N($S1422)*N($T1422))</f>
        <v/>
      </c>
      <c r="V1422" s="18"/>
    </row>
    <row r="1423" customFormat="false" ht="15" hidden="false" customHeight="false" outlineLevel="0" collapsed="false">
      <c r="B1423" s="12" t="n">
        <v>1417</v>
      </c>
      <c r="C1423" s="36" t="str">
        <f aca="false">IF(商品マスタ!$C1422="","",商品マスタ!$C1422)</f>
        <v/>
      </c>
      <c r="D1423" s="12" t="str">
        <f aca="false">IF($C1423="","",商品マスタ!$D1422)</f>
        <v/>
      </c>
      <c r="E1423" s="12" t="str">
        <f aca="false">IF($C1423="","",商品マスタ!$G1422)</f>
        <v/>
      </c>
      <c r="F1423" s="12" t="str">
        <f aca="false">IF($C1423="","",IF(商品マスタ!$P1422="","理論",商品マスタ!$P1422))</f>
        <v/>
      </c>
      <c r="G1423" s="17" t="str">
        <f aca="false">IF($C1423="","",N(商品マスタ!$H1422))</f>
        <v/>
      </c>
      <c r="H1423" s="14"/>
      <c r="I1423" s="17" t="str">
        <f aca="false">IF($C1423="","",N($H1423)*N(商品マスタ!$N1422))</f>
        <v/>
      </c>
      <c r="J1423" s="17" t="str">
        <f aca="false">IF($C1423="","",N($I1423)-N($G1423))</f>
        <v/>
      </c>
      <c r="K1423" s="37" t="str">
        <f aca="false">IF($C1423="","",N(商品マスタ!$I1422))</f>
        <v/>
      </c>
      <c r="L1423" s="17" t="str">
        <f aca="false">IF($C1423="","",MAX(1,N(商品マスタ!$J1422)))</f>
        <v/>
      </c>
      <c r="M1423" s="38" t="str">
        <f aca="false">IF($C1423="","",N(TOP!$C$16)*N($K1423))</f>
        <v/>
      </c>
      <c r="N1423" s="17" t="str">
        <f aca="false">IF($C1423="","",ROUNDUP(N($M1423)/N($L1423),0))</f>
        <v/>
      </c>
      <c r="O1423" s="17" t="str">
        <f aca="false">IF($C1423="","",N(商品マスタ!$R1422))</f>
        <v/>
      </c>
      <c r="P1423" s="17" t="str">
        <f aca="false">IF($C1423="","",IF($F1423="理論",(N($O1423)+N($N1423))-N($G1423),(N($O1423)+N($N1423))-N($I1423)))</f>
        <v/>
      </c>
      <c r="Q1423" s="17" t="str">
        <f aca="false">IF($C1423="","",MAX(1,N(商品マスタ!$K1422)))</f>
        <v/>
      </c>
      <c r="R1423" s="39" t="str">
        <f aca="false">IF($C1423="","",IF(N($P1423)/N($Q1423)&lt;=0,"",ROUNDUP(N($P1423)/N($Q1423),0)))</f>
        <v/>
      </c>
      <c r="S1423" s="14"/>
      <c r="T1423" s="40" t="str">
        <f aca="false">IF($C1423="","",N(商品マスタ!$M1422))</f>
        <v/>
      </c>
      <c r="U1423" s="40" t="str">
        <f aca="false">IF($S1423="","",N($S1423)*N($T1423))</f>
        <v/>
      </c>
      <c r="V1423" s="18"/>
    </row>
    <row r="1424" customFormat="false" ht="15" hidden="false" customHeight="false" outlineLevel="0" collapsed="false">
      <c r="B1424" s="12" t="n">
        <v>1418</v>
      </c>
      <c r="C1424" s="36" t="str">
        <f aca="false">IF(商品マスタ!$C1423="","",商品マスタ!$C1423)</f>
        <v/>
      </c>
      <c r="D1424" s="12" t="str">
        <f aca="false">IF($C1424="","",商品マスタ!$D1423)</f>
        <v/>
      </c>
      <c r="E1424" s="12" t="str">
        <f aca="false">IF($C1424="","",商品マスタ!$G1423)</f>
        <v/>
      </c>
      <c r="F1424" s="12" t="str">
        <f aca="false">IF($C1424="","",IF(商品マスタ!$P1423="","理論",商品マスタ!$P1423))</f>
        <v/>
      </c>
      <c r="G1424" s="17" t="str">
        <f aca="false">IF($C1424="","",N(商品マスタ!$H1423))</f>
        <v/>
      </c>
      <c r="H1424" s="14"/>
      <c r="I1424" s="17" t="str">
        <f aca="false">IF($C1424="","",N($H1424)*N(商品マスタ!$N1423))</f>
        <v/>
      </c>
      <c r="J1424" s="17" t="str">
        <f aca="false">IF($C1424="","",N($I1424)-N($G1424))</f>
        <v/>
      </c>
      <c r="K1424" s="37" t="str">
        <f aca="false">IF($C1424="","",N(商品マスタ!$I1423))</f>
        <v/>
      </c>
      <c r="L1424" s="17" t="str">
        <f aca="false">IF($C1424="","",MAX(1,N(商品マスタ!$J1423)))</f>
        <v/>
      </c>
      <c r="M1424" s="38" t="str">
        <f aca="false">IF($C1424="","",N(TOP!$C$16)*N($K1424))</f>
        <v/>
      </c>
      <c r="N1424" s="17" t="str">
        <f aca="false">IF($C1424="","",ROUNDUP(N($M1424)/N($L1424),0))</f>
        <v/>
      </c>
      <c r="O1424" s="17" t="str">
        <f aca="false">IF($C1424="","",N(商品マスタ!$R1423))</f>
        <v/>
      </c>
      <c r="P1424" s="17" t="str">
        <f aca="false">IF($C1424="","",IF($F1424="理論",(N($O1424)+N($N1424))-N($G1424),(N($O1424)+N($N1424))-N($I1424)))</f>
        <v/>
      </c>
      <c r="Q1424" s="17" t="str">
        <f aca="false">IF($C1424="","",MAX(1,N(商品マスタ!$K1423)))</f>
        <v/>
      </c>
      <c r="R1424" s="39" t="str">
        <f aca="false">IF($C1424="","",IF(N($P1424)/N($Q1424)&lt;=0,"",ROUNDUP(N($P1424)/N($Q1424),0)))</f>
        <v/>
      </c>
      <c r="S1424" s="14"/>
      <c r="T1424" s="40" t="str">
        <f aca="false">IF($C1424="","",N(商品マスタ!$M1423))</f>
        <v/>
      </c>
      <c r="U1424" s="40" t="str">
        <f aca="false">IF($S1424="","",N($S1424)*N($T1424))</f>
        <v/>
      </c>
      <c r="V1424" s="18"/>
    </row>
    <row r="1425" customFormat="false" ht="15" hidden="false" customHeight="false" outlineLevel="0" collapsed="false">
      <c r="B1425" s="12" t="n">
        <v>1419</v>
      </c>
      <c r="C1425" s="36" t="str">
        <f aca="false">IF(商品マスタ!$C1424="","",商品マスタ!$C1424)</f>
        <v/>
      </c>
      <c r="D1425" s="12" t="str">
        <f aca="false">IF($C1425="","",商品マスタ!$D1424)</f>
        <v/>
      </c>
      <c r="E1425" s="12" t="str">
        <f aca="false">IF($C1425="","",商品マスタ!$G1424)</f>
        <v/>
      </c>
      <c r="F1425" s="12" t="str">
        <f aca="false">IF($C1425="","",IF(商品マスタ!$P1424="","理論",商品マスタ!$P1424))</f>
        <v/>
      </c>
      <c r="G1425" s="17" t="str">
        <f aca="false">IF($C1425="","",N(商品マスタ!$H1424))</f>
        <v/>
      </c>
      <c r="H1425" s="14"/>
      <c r="I1425" s="17" t="str">
        <f aca="false">IF($C1425="","",N($H1425)*N(商品マスタ!$N1424))</f>
        <v/>
      </c>
      <c r="J1425" s="17" t="str">
        <f aca="false">IF($C1425="","",N($I1425)-N($G1425))</f>
        <v/>
      </c>
      <c r="K1425" s="37" t="str">
        <f aca="false">IF($C1425="","",N(商品マスタ!$I1424))</f>
        <v/>
      </c>
      <c r="L1425" s="17" t="str">
        <f aca="false">IF($C1425="","",MAX(1,N(商品マスタ!$J1424)))</f>
        <v/>
      </c>
      <c r="M1425" s="38" t="str">
        <f aca="false">IF($C1425="","",N(TOP!$C$16)*N($K1425))</f>
        <v/>
      </c>
      <c r="N1425" s="17" t="str">
        <f aca="false">IF($C1425="","",ROUNDUP(N($M1425)/N($L1425),0))</f>
        <v/>
      </c>
      <c r="O1425" s="17" t="str">
        <f aca="false">IF($C1425="","",N(商品マスタ!$R1424))</f>
        <v/>
      </c>
      <c r="P1425" s="17" t="str">
        <f aca="false">IF($C1425="","",IF($F1425="理論",(N($O1425)+N($N1425))-N($G1425),(N($O1425)+N($N1425))-N($I1425)))</f>
        <v/>
      </c>
      <c r="Q1425" s="17" t="str">
        <f aca="false">IF($C1425="","",MAX(1,N(商品マスタ!$K1424)))</f>
        <v/>
      </c>
      <c r="R1425" s="39" t="str">
        <f aca="false">IF($C1425="","",IF(N($P1425)/N($Q1425)&lt;=0,"",ROUNDUP(N($P1425)/N($Q1425),0)))</f>
        <v/>
      </c>
      <c r="S1425" s="14"/>
      <c r="T1425" s="40" t="str">
        <f aca="false">IF($C1425="","",N(商品マスタ!$M1424))</f>
        <v/>
      </c>
      <c r="U1425" s="40" t="str">
        <f aca="false">IF($S1425="","",N($S1425)*N($T1425))</f>
        <v/>
      </c>
      <c r="V1425" s="18"/>
    </row>
    <row r="1426" customFormat="false" ht="15" hidden="false" customHeight="false" outlineLevel="0" collapsed="false">
      <c r="B1426" s="12" t="n">
        <v>1420</v>
      </c>
      <c r="C1426" s="36" t="str">
        <f aca="false">IF(商品マスタ!$C1425="","",商品マスタ!$C1425)</f>
        <v/>
      </c>
      <c r="D1426" s="12" t="str">
        <f aca="false">IF($C1426="","",商品マスタ!$D1425)</f>
        <v/>
      </c>
      <c r="E1426" s="12" t="str">
        <f aca="false">IF($C1426="","",商品マスタ!$G1425)</f>
        <v/>
      </c>
      <c r="F1426" s="12" t="str">
        <f aca="false">IF($C1426="","",IF(商品マスタ!$P1425="","理論",商品マスタ!$P1425))</f>
        <v/>
      </c>
      <c r="G1426" s="17" t="str">
        <f aca="false">IF($C1426="","",N(商品マスタ!$H1425))</f>
        <v/>
      </c>
      <c r="H1426" s="14"/>
      <c r="I1426" s="17" t="str">
        <f aca="false">IF($C1426="","",N($H1426)*N(商品マスタ!$N1425))</f>
        <v/>
      </c>
      <c r="J1426" s="17" t="str">
        <f aca="false">IF($C1426="","",N($I1426)-N($G1426))</f>
        <v/>
      </c>
      <c r="K1426" s="37" t="str">
        <f aca="false">IF($C1426="","",N(商品マスタ!$I1425))</f>
        <v/>
      </c>
      <c r="L1426" s="17" t="str">
        <f aca="false">IF($C1426="","",MAX(1,N(商品マスタ!$J1425)))</f>
        <v/>
      </c>
      <c r="M1426" s="38" t="str">
        <f aca="false">IF($C1426="","",N(TOP!$C$16)*N($K1426))</f>
        <v/>
      </c>
      <c r="N1426" s="17" t="str">
        <f aca="false">IF($C1426="","",ROUNDUP(N($M1426)/N($L1426),0))</f>
        <v/>
      </c>
      <c r="O1426" s="17" t="str">
        <f aca="false">IF($C1426="","",N(商品マスタ!$R1425))</f>
        <v/>
      </c>
      <c r="P1426" s="17" t="str">
        <f aca="false">IF($C1426="","",IF($F1426="理論",(N($O1426)+N($N1426))-N($G1426),(N($O1426)+N($N1426))-N($I1426)))</f>
        <v/>
      </c>
      <c r="Q1426" s="17" t="str">
        <f aca="false">IF($C1426="","",MAX(1,N(商品マスタ!$K1425)))</f>
        <v/>
      </c>
      <c r="R1426" s="39" t="str">
        <f aca="false">IF($C1426="","",IF(N($P1426)/N($Q1426)&lt;=0,"",ROUNDUP(N($P1426)/N($Q1426),0)))</f>
        <v/>
      </c>
      <c r="S1426" s="14"/>
      <c r="T1426" s="40" t="str">
        <f aca="false">IF($C1426="","",N(商品マスタ!$M1425))</f>
        <v/>
      </c>
      <c r="U1426" s="40" t="str">
        <f aca="false">IF($S1426="","",N($S1426)*N($T1426))</f>
        <v/>
      </c>
      <c r="V1426" s="18"/>
    </row>
    <row r="1427" customFormat="false" ht="15" hidden="false" customHeight="false" outlineLevel="0" collapsed="false">
      <c r="B1427" s="12" t="n">
        <v>1421</v>
      </c>
      <c r="C1427" s="36" t="str">
        <f aca="false">IF(商品マスタ!$C1426="","",商品マスタ!$C1426)</f>
        <v/>
      </c>
      <c r="D1427" s="12" t="str">
        <f aca="false">IF($C1427="","",商品マスタ!$D1426)</f>
        <v/>
      </c>
      <c r="E1427" s="12" t="str">
        <f aca="false">IF($C1427="","",商品マスタ!$G1426)</f>
        <v/>
      </c>
      <c r="F1427" s="12" t="str">
        <f aca="false">IF($C1427="","",IF(商品マスタ!$P1426="","理論",商品マスタ!$P1426))</f>
        <v/>
      </c>
      <c r="G1427" s="17" t="str">
        <f aca="false">IF($C1427="","",N(商品マスタ!$H1426))</f>
        <v/>
      </c>
      <c r="H1427" s="14"/>
      <c r="I1427" s="17" t="str">
        <f aca="false">IF($C1427="","",N($H1427)*N(商品マスタ!$N1426))</f>
        <v/>
      </c>
      <c r="J1427" s="17" t="str">
        <f aca="false">IF($C1427="","",N($I1427)-N($G1427))</f>
        <v/>
      </c>
      <c r="K1427" s="37" t="str">
        <f aca="false">IF($C1427="","",N(商品マスタ!$I1426))</f>
        <v/>
      </c>
      <c r="L1427" s="17" t="str">
        <f aca="false">IF($C1427="","",MAX(1,N(商品マスタ!$J1426)))</f>
        <v/>
      </c>
      <c r="M1427" s="38" t="str">
        <f aca="false">IF($C1427="","",N(TOP!$C$16)*N($K1427))</f>
        <v/>
      </c>
      <c r="N1427" s="17" t="str">
        <f aca="false">IF($C1427="","",ROUNDUP(N($M1427)/N($L1427),0))</f>
        <v/>
      </c>
      <c r="O1427" s="17" t="str">
        <f aca="false">IF($C1427="","",N(商品マスタ!$R1426))</f>
        <v/>
      </c>
      <c r="P1427" s="17" t="str">
        <f aca="false">IF($C1427="","",IF($F1427="理論",(N($O1427)+N($N1427))-N($G1427),(N($O1427)+N($N1427))-N($I1427)))</f>
        <v/>
      </c>
      <c r="Q1427" s="17" t="str">
        <f aca="false">IF($C1427="","",MAX(1,N(商品マスタ!$K1426)))</f>
        <v/>
      </c>
      <c r="R1427" s="39" t="str">
        <f aca="false">IF($C1427="","",IF(N($P1427)/N($Q1427)&lt;=0,"",ROUNDUP(N($P1427)/N($Q1427),0)))</f>
        <v/>
      </c>
      <c r="S1427" s="14"/>
      <c r="T1427" s="40" t="str">
        <f aca="false">IF($C1427="","",N(商品マスタ!$M1426))</f>
        <v/>
      </c>
      <c r="U1427" s="40" t="str">
        <f aca="false">IF($S1427="","",N($S1427)*N($T1427))</f>
        <v/>
      </c>
      <c r="V1427" s="18"/>
    </row>
    <row r="1428" customFormat="false" ht="15" hidden="false" customHeight="false" outlineLevel="0" collapsed="false">
      <c r="B1428" s="12" t="n">
        <v>1422</v>
      </c>
      <c r="C1428" s="36" t="str">
        <f aca="false">IF(商品マスタ!$C1427="","",商品マスタ!$C1427)</f>
        <v/>
      </c>
      <c r="D1428" s="12" t="str">
        <f aca="false">IF($C1428="","",商品マスタ!$D1427)</f>
        <v/>
      </c>
      <c r="E1428" s="12" t="str">
        <f aca="false">IF($C1428="","",商品マスタ!$G1427)</f>
        <v/>
      </c>
      <c r="F1428" s="12" t="str">
        <f aca="false">IF($C1428="","",IF(商品マスタ!$P1427="","理論",商品マスタ!$P1427))</f>
        <v/>
      </c>
      <c r="G1428" s="17" t="str">
        <f aca="false">IF($C1428="","",N(商品マスタ!$H1427))</f>
        <v/>
      </c>
      <c r="H1428" s="14"/>
      <c r="I1428" s="17" t="str">
        <f aca="false">IF($C1428="","",N($H1428)*N(商品マスタ!$N1427))</f>
        <v/>
      </c>
      <c r="J1428" s="17" t="str">
        <f aca="false">IF($C1428="","",N($I1428)-N($G1428))</f>
        <v/>
      </c>
      <c r="K1428" s="37" t="str">
        <f aca="false">IF($C1428="","",N(商品マスタ!$I1427))</f>
        <v/>
      </c>
      <c r="L1428" s="17" t="str">
        <f aca="false">IF($C1428="","",MAX(1,N(商品マスタ!$J1427)))</f>
        <v/>
      </c>
      <c r="M1428" s="38" t="str">
        <f aca="false">IF($C1428="","",N(TOP!$C$16)*N($K1428))</f>
        <v/>
      </c>
      <c r="N1428" s="17" t="str">
        <f aca="false">IF($C1428="","",ROUNDUP(N($M1428)/N($L1428),0))</f>
        <v/>
      </c>
      <c r="O1428" s="17" t="str">
        <f aca="false">IF($C1428="","",N(商品マスタ!$R1427))</f>
        <v/>
      </c>
      <c r="P1428" s="17" t="str">
        <f aca="false">IF($C1428="","",IF($F1428="理論",(N($O1428)+N($N1428))-N($G1428),(N($O1428)+N($N1428))-N($I1428)))</f>
        <v/>
      </c>
      <c r="Q1428" s="17" t="str">
        <f aca="false">IF($C1428="","",MAX(1,N(商品マスタ!$K1427)))</f>
        <v/>
      </c>
      <c r="R1428" s="39" t="str">
        <f aca="false">IF($C1428="","",IF(N($P1428)/N($Q1428)&lt;=0,"",ROUNDUP(N($P1428)/N($Q1428),0)))</f>
        <v/>
      </c>
      <c r="S1428" s="14"/>
      <c r="T1428" s="40" t="str">
        <f aca="false">IF($C1428="","",N(商品マスタ!$M1427))</f>
        <v/>
      </c>
      <c r="U1428" s="40" t="str">
        <f aca="false">IF($S1428="","",N($S1428)*N($T1428))</f>
        <v/>
      </c>
      <c r="V1428" s="18"/>
    </row>
    <row r="1429" customFormat="false" ht="15" hidden="false" customHeight="false" outlineLevel="0" collapsed="false">
      <c r="B1429" s="12" t="n">
        <v>1423</v>
      </c>
      <c r="C1429" s="36" t="str">
        <f aca="false">IF(商品マスタ!$C1428="","",商品マスタ!$C1428)</f>
        <v/>
      </c>
      <c r="D1429" s="12" t="str">
        <f aca="false">IF($C1429="","",商品マスタ!$D1428)</f>
        <v/>
      </c>
      <c r="E1429" s="12" t="str">
        <f aca="false">IF($C1429="","",商品マスタ!$G1428)</f>
        <v/>
      </c>
      <c r="F1429" s="12" t="str">
        <f aca="false">IF($C1429="","",IF(商品マスタ!$P1428="","理論",商品マスタ!$P1428))</f>
        <v/>
      </c>
      <c r="G1429" s="17" t="str">
        <f aca="false">IF($C1429="","",N(商品マスタ!$H1428))</f>
        <v/>
      </c>
      <c r="H1429" s="14"/>
      <c r="I1429" s="17" t="str">
        <f aca="false">IF($C1429="","",N($H1429)*N(商品マスタ!$N1428))</f>
        <v/>
      </c>
      <c r="J1429" s="17" t="str">
        <f aca="false">IF($C1429="","",N($I1429)-N($G1429))</f>
        <v/>
      </c>
      <c r="K1429" s="37" t="str">
        <f aca="false">IF($C1429="","",N(商品マスタ!$I1428))</f>
        <v/>
      </c>
      <c r="L1429" s="17" t="str">
        <f aca="false">IF($C1429="","",MAX(1,N(商品マスタ!$J1428)))</f>
        <v/>
      </c>
      <c r="M1429" s="38" t="str">
        <f aca="false">IF($C1429="","",N(TOP!$C$16)*N($K1429))</f>
        <v/>
      </c>
      <c r="N1429" s="17" t="str">
        <f aca="false">IF($C1429="","",ROUNDUP(N($M1429)/N($L1429),0))</f>
        <v/>
      </c>
      <c r="O1429" s="17" t="str">
        <f aca="false">IF($C1429="","",N(商品マスタ!$R1428))</f>
        <v/>
      </c>
      <c r="P1429" s="17" t="str">
        <f aca="false">IF($C1429="","",IF($F1429="理論",(N($O1429)+N($N1429))-N($G1429),(N($O1429)+N($N1429))-N($I1429)))</f>
        <v/>
      </c>
      <c r="Q1429" s="17" t="str">
        <f aca="false">IF($C1429="","",MAX(1,N(商品マスタ!$K1428)))</f>
        <v/>
      </c>
      <c r="R1429" s="39" t="str">
        <f aca="false">IF($C1429="","",IF(N($P1429)/N($Q1429)&lt;=0,"",ROUNDUP(N($P1429)/N($Q1429),0)))</f>
        <v/>
      </c>
      <c r="S1429" s="14"/>
      <c r="T1429" s="40" t="str">
        <f aca="false">IF($C1429="","",N(商品マスタ!$M1428))</f>
        <v/>
      </c>
      <c r="U1429" s="40" t="str">
        <f aca="false">IF($S1429="","",N($S1429)*N($T1429))</f>
        <v/>
      </c>
      <c r="V1429" s="18"/>
    </row>
    <row r="1430" customFormat="false" ht="15" hidden="false" customHeight="false" outlineLevel="0" collapsed="false">
      <c r="B1430" s="12" t="n">
        <v>1424</v>
      </c>
      <c r="C1430" s="36" t="str">
        <f aca="false">IF(商品マスタ!$C1429="","",商品マスタ!$C1429)</f>
        <v/>
      </c>
      <c r="D1430" s="12" t="str">
        <f aca="false">IF($C1430="","",商品マスタ!$D1429)</f>
        <v/>
      </c>
      <c r="E1430" s="12" t="str">
        <f aca="false">IF($C1430="","",商品マスタ!$G1429)</f>
        <v/>
      </c>
      <c r="F1430" s="12" t="str">
        <f aca="false">IF($C1430="","",IF(商品マスタ!$P1429="","理論",商品マスタ!$P1429))</f>
        <v/>
      </c>
      <c r="G1430" s="17" t="str">
        <f aca="false">IF($C1430="","",N(商品マスタ!$H1429))</f>
        <v/>
      </c>
      <c r="H1430" s="14"/>
      <c r="I1430" s="17" t="str">
        <f aca="false">IF($C1430="","",N($H1430)*N(商品マスタ!$N1429))</f>
        <v/>
      </c>
      <c r="J1430" s="17" t="str">
        <f aca="false">IF($C1430="","",N($I1430)-N($G1430))</f>
        <v/>
      </c>
      <c r="K1430" s="37" t="str">
        <f aca="false">IF($C1430="","",N(商品マスタ!$I1429))</f>
        <v/>
      </c>
      <c r="L1430" s="17" t="str">
        <f aca="false">IF($C1430="","",MAX(1,N(商品マスタ!$J1429)))</f>
        <v/>
      </c>
      <c r="M1430" s="38" t="str">
        <f aca="false">IF($C1430="","",N(TOP!$C$16)*N($K1430))</f>
        <v/>
      </c>
      <c r="N1430" s="17" t="str">
        <f aca="false">IF($C1430="","",ROUNDUP(N($M1430)/N($L1430),0))</f>
        <v/>
      </c>
      <c r="O1430" s="17" t="str">
        <f aca="false">IF($C1430="","",N(商品マスタ!$R1429))</f>
        <v/>
      </c>
      <c r="P1430" s="17" t="str">
        <f aca="false">IF($C1430="","",IF($F1430="理論",(N($O1430)+N($N1430))-N($G1430),(N($O1430)+N($N1430))-N($I1430)))</f>
        <v/>
      </c>
      <c r="Q1430" s="17" t="str">
        <f aca="false">IF($C1430="","",MAX(1,N(商品マスタ!$K1429)))</f>
        <v/>
      </c>
      <c r="R1430" s="39" t="str">
        <f aca="false">IF($C1430="","",IF(N($P1430)/N($Q1430)&lt;=0,"",ROUNDUP(N($P1430)/N($Q1430),0)))</f>
        <v/>
      </c>
      <c r="S1430" s="14"/>
      <c r="T1430" s="40" t="str">
        <f aca="false">IF($C1430="","",N(商品マスタ!$M1429))</f>
        <v/>
      </c>
      <c r="U1430" s="40" t="str">
        <f aca="false">IF($S1430="","",N($S1430)*N($T1430))</f>
        <v/>
      </c>
      <c r="V1430" s="18"/>
    </row>
    <row r="1431" customFormat="false" ht="15" hidden="false" customHeight="false" outlineLevel="0" collapsed="false">
      <c r="B1431" s="12" t="n">
        <v>1425</v>
      </c>
      <c r="C1431" s="36" t="str">
        <f aca="false">IF(商品マスタ!$C1430="","",商品マスタ!$C1430)</f>
        <v/>
      </c>
      <c r="D1431" s="12" t="str">
        <f aca="false">IF($C1431="","",商品マスタ!$D1430)</f>
        <v/>
      </c>
      <c r="E1431" s="12" t="str">
        <f aca="false">IF($C1431="","",商品マスタ!$G1430)</f>
        <v/>
      </c>
      <c r="F1431" s="12" t="str">
        <f aca="false">IF($C1431="","",IF(商品マスタ!$P1430="","理論",商品マスタ!$P1430))</f>
        <v/>
      </c>
      <c r="G1431" s="17" t="str">
        <f aca="false">IF($C1431="","",N(商品マスタ!$H1430))</f>
        <v/>
      </c>
      <c r="H1431" s="14"/>
      <c r="I1431" s="17" t="str">
        <f aca="false">IF($C1431="","",N($H1431)*N(商品マスタ!$N1430))</f>
        <v/>
      </c>
      <c r="J1431" s="17" t="str">
        <f aca="false">IF($C1431="","",N($I1431)-N($G1431))</f>
        <v/>
      </c>
      <c r="K1431" s="37" t="str">
        <f aca="false">IF($C1431="","",N(商品マスタ!$I1430))</f>
        <v/>
      </c>
      <c r="L1431" s="17" t="str">
        <f aca="false">IF($C1431="","",MAX(1,N(商品マスタ!$J1430)))</f>
        <v/>
      </c>
      <c r="M1431" s="38" t="str">
        <f aca="false">IF($C1431="","",N(TOP!$C$16)*N($K1431))</f>
        <v/>
      </c>
      <c r="N1431" s="17" t="str">
        <f aca="false">IF($C1431="","",ROUNDUP(N($M1431)/N($L1431),0))</f>
        <v/>
      </c>
      <c r="O1431" s="17" t="str">
        <f aca="false">IF($C1431="","",N(商品マスタ!$R1430))</f>
        <v/>
      </c>
      <c r="P1431" s="17" t="str">
        <f aca="false">IF($C1431="","",IF($F1431="理論",(N($O1431)+N($N1431))-N($G1431),(N($O1431)+N($N1431))-N($I1431)))</f>
        <v/>
      </c>
      <c r="Q1431" s="17" t="str">
        <f aca="false">IF($C1431="","",MAX(1,N(商品マスタ!$K1430)))</f>
        <v/>
      </c>
      <c r="R1431" s="39" t="str">
        <f aca="false">IF($C1431="","",IF(N($P1431)/N($Q1431)&lt;=0,"",ROUNDUP(N($P1431)/N($Q1431),0)))</f>
        <v/>
      </c>
      <c r="S1431" s="14"/>
      <c r="T1431" s="40" t="str">
        <f aca="false">IF($C1431="","",N(商品マスタ!$M1430))</f>
        <v/>
      </c>
      <c r="U1431" s="40" t="str">
        <f aca="false">IF($S1431="","",N($S1431)*N($T1431))</f>
        <v/>
      </c>
      <c r="V1431" s="18"/>
    </row>
    <row r="1432" customFormat="false" ht="15" hidden="false" customHeight="false" outlineLevel="0" collapsed="false">
      <c r="B1432" s="12" t="n">
        <v>1426</v>
      </c>
      <c r="C1432" s="36" t="str">
        <f aca="false">IF(商品マスタ!$C1431="","",商品マスタ!$C1431)</f>
        <v/>
      </c>
      <c r="D1432" s="12" t="str">
        <f aca="false">IF($C1432="","",商品マスタ!$D1431)</f>
        <v/>
      </c>
      <c r="E1432" s="12" t="str">
        <f aca="false">IF($C1432="","",商品マスタ!$G1431)</f>
        <v/>
      </c>
      <c r="F1432" s="12" t="str">
        <f aca="false">IF($C1432="","",IF(商品マスタ!$P1431="","理論",商品マスタ!$P1431))</f>
        <v/>
      </c>
      <c r="G1432" s="17" t="str">
        <f aca="false">IF($C1432="","",N(商品マスタ!$H1431))</f>
        <v/>
      </c>
      <c r="H1432" s="14"/>
      <c r="I1432" s="17" t="str">
        <f aca="false">IF($C1432="","",N($H1432)*N(商品マスタ!$N1431))</f>
        <v/>
      </c>
      <c r="J1432" s="17" t="str">
        <f aca="false">IF($C1432="","",N($I1432)-N($G1432))</f>
        <v/>
      </c>
      <c r="K1432" s="37" t="str">
        <f aca="false">IF($C1432="","",N(商品マスタ!$I1431))</f>
        <v/>
      </c>
      <c r="L1432" s="17" t="str">
        <f aca="false">IF($C1432="","",MAX(1,N(商品マスタ!$J1431)))</f>
        <v/>
      </c>
      <c r="M1432" s="38" t="str">
        <f aca="false">IF($C1432="","",N(TOP!$C$16)*N($K1432))</f>
        <v/>
      </c>
      <c r="N1432" s="17" t="str">
        <f aca="false">IF($C1432="","",ROUNDUP(N($M1432)/N($L1432),0))</f>
        <v/>
      </c>
      <c r="O1432" s="17" t="str">
        <f aca="false">IF($C1432="","",N(商品マスタ!$R1431))</f>
        <v/>
      </c>
      <c r="P1432" s="17" t="str">
        <f aca="false">IF($C1432="","",IF($F1432="理論",(N($O1432)+N($N1432))-N($G1432),(N($O1432)+N($N1432))-N($I1432)))</f>
        <v/>
      </c>
      <c r="Q1432" s="17" t="str">
        <f aca="false">IF($C1432="","",MAX(1,N(商品マスタ!$K1431)))</f>
        <v/>
      </c>
      <c r="R1432" s="39" t="str">
        <f aca="false">IF($C1432="","",IF(N($P1432)/N($Q1432)&lt;=0,"",ROUNDUP(N($P1432)/N($Q1432),0)))</f>
        <v/>
      </c>
      <c r="S1432" s="14"/>
      <c r="T1432" s="40" t="str">
        <f aca="false">IF($C1432="","",N(商品マスタ!$M1431))</f>
        <v/>
      </c>
      <c r="U1432" s="40" t="str">
        <f aca="false">IF($S1432="","",N($S1432)*N($T1432))</f>
        <v/>
      </c>
      <c r="V1432" s="18"/>
    </row>
    <row r="1433" customFormat="false" ht="15" hidden="false" customHeight="false" outlineLevel="0" collapsed="false">
      <c r="B1433" s="12" t="n">
        <v>1427</v>
      </c>
      <c r="C1433" s="36" t="str">
        <f aca="false">IF(商品マスタ!$C1432="","",商品マスタ!$C1432)</f>
        <v/>
      </c>
      <c r="D1433" s="12" t="str">
        <f aca="false">IF($C1433="","",商品マスタ!$D1432)</f>
        <v/>
      </c>
      <c r="E1433" s="12" t="str">
        <f aca="false">IF($C1433="","",商品マスタ!$G1432)</f>
        <v/>
      </c>
      <c r="F1433" s="12" t="str">
        <f aca="false">IF($C1433="","",IF(商品マスタ!$P1432="","理論",商品マスタ!$P1432))</f>
        <v/>
      </c>
      <c r="G1433" s="17" t="str">
        <f aca="false">IF($C1433="","",N(商品マスタ!$H1432))</f>
        <v/>
      </c>
      <c r="H1433" s="14"/>
      <c r="I1433" s="17" t="str">
        <f aca="false">IF($C1433="","",N($H1433)*N(商品マスタ!$N1432))</f>
        <v/>
      </c>
      <c r="J1433" s="17" t="str">
        <f aca="false">IF($C1433="","",N($I1433)-N($G1433))</f>
        <v/>
      </c>
      <c r="K1433" s="37" t="str">
        <f aca="false">IF($C1433="","",N(商品マスタ!$I1432))</f>
        <v/>
      </c>
      <c r="L1433" s="17" t="str">
        <f aca="false">IF($C1433="","",MAX(1,N(商品マスタ!$J1432)))</f>
        <v/>
      </c>
      <c r="M1433" s="38" t="str">
        <f aca="false">IF($C1433="","",N(TOP!$C$16)*N($K1433))</f>
        <v/>
      </c>
      <c r="N1433" s="17" t="str">
        <f aca="false">IF($C1433="","",ROUNDUP(N($M1433)/N($L1433),0))</f>
        <v/>
      </c>
      <c r="O1433" s="17" t="str">
        <f aca="false">IF($C1433="","",N(商品マスタ!$R1432))</f>
        <v/>
      </c>
      <c r="P1433" s="17" t="str">
        <f aca="false">IF($C1433="","",IF($F1433="理論",(N($O1433)+N($N1433))-N($G1433),(N($O1433)+N($N1433))-N($I1433)))</f>
        <v/>
      </c>
      <c r="Q1433" s="17" t="str">
        <f aca="false">IF($C1433="","",MAX(1,N(商品マスタ!$K1432)))</f>
        <v/>
      </c>
      <c r="R1433" s="39" t="str">
        <f aca="false">IF($C1433="","",IF(N($P1433)/N($Q1433)&lt;=0,"",ROUNDUP(N($P1433)/N($Q1433),0)))</f>
        <v/>
      </c>
      <c r="S1433" s="14"/>
      <c r="T1433" s="40" t="str">
        <f aca="false">IF($C1433="","",N(商品マスタ!$M1432))</f>
        <v/>
      </c>
      <c r="U1433" s="40" t="str">
        <f aca="false">IF($S1433="","",N($S1433)*N($T1433))</f>
        <v/>
      </c>
      <c r="V1433" s="18"/>
    </row>
    <row r="1434" customFormat="false" ht="15" hidden="false" customHeight="false" outlineLevel="0" collapsed="false">
      <c r="B1434" s="12" t="n">
        <v>1428</v>
      </c>
      <c r="C1434" s="36" t="str">
        <f aca="false">IF(商品マスタ!$C1433="","",商品マスタ!$C1433)</f>
        <v/>
      </c>
      <c r="D1434" s="12" t="str">
        <f aca="false">IF($C1434="","",商品マスタ!$D1433)</f>
        <v/>
      </c>
      <c r="E1434" s="12" t="str">
        <f aca="false">IF($C1434="","",商品マスタ!$G1433)</f>
        <v/>
      </c>
      <c r="F1434" s="12" t="str">
        <f aca="false">IF($C1434="","",IF(商品マスタ!$P1433="","理論",商品マスタ!$P1433))</f>
        <v/>
      </c>
      <c r="G1434" s="17" t="str">
        <f aca="false">IF($C1434="","",N(商品マスタ!$H1433))</f>
        <v/>
      </c>
      <c r="H1434" s="14"/>
      <c r="I1434" s="17" t="str">
        <f aca="false">IF($C1434="","",N($H1434)*N(商品マスタ!$N1433))</f>
        <v/>
      </c>
      <c r="J1434" s="17" t="str">
        <f aca="false">IF($C1434="","",N($I1434)-N($G1434))</f>
        <v/>
      </c>
      <c r="K1434" s="37" t="str">
        <f aca="false">IF($C1434="","",N(商品マスタ!$I1433))</f>
        <v/>
      </c>
      <c r="L1434" s="17" t="str">
        <f aca="false">IF($C1434="","",MAX(1,N(商品マスタ!$J1433)))</f>
        <v/>
      </c>
      <c r="M1434" s="38" t="str">
        <f aca="false">IF($C1434="","",N(TOP!$C$16)*N($K1434))</f>
        <v/>
      </c>
      <c r="N1434" s="17" t="str">
        <f aca="false">IF($C1434="","",ROUNDUP(N($M1434)/N($L1434),0))</f>
        <v/>
      </c>
      <c r="O1434" s="17" t="str">
        <f aca="false">IF($C1434="","",N(商品マスタ!$R1433))</f>
        <v/>
      </c>
      <c r="P1434" s="17" t="str">
        <f aca="false">IF($C1434="","",IF($F1434="理論",(N($O1434)+N($N1434))-N($G1434),(N($O1434)+N($N1434))-N($I1434)))</f>
        <v/>
      </c>
      <c r="Q1434" s="17" t="str">
        <f aca="false">IF($C1434="","",MAX(1,N(商品マスタ!$K1433)))</f>
        <v/>
      </c>
      <c r="R1434" s="39" t="str">
        <f aca="false">IF($C1434="","",IF(N($P1434)/N($Q1434)&lt;=0,"",ROUNDUP(N($P1434)/N($Q1434),0)))</f>
        <v/>
      </c>
      <c r="S1434" s="14"/>
      <c r="T1434" s="40" t="str">
        <f aca="false">IF($C1434="","",N(商品マスタ!$M1433))</f>
        <v/>
      </c>
      <c r="U1434" s="40" t="str">
        <f aca="false">IF($S1434="","",N($S1434)*N($T1434))</f>
        <v/>
      </c>
      <c r="V1434" s="18"/>
    </row>
    <row r="1435" customFormat="false" ht="15" hidden="false" customHeight="false" outlineLevel="0" collapsed="false">
      <c r="B1435" s="12" t="n">
        <v>1429</v>
      </c>
      <c r="C1435" s="36" t="str">
        <f aca="false">IF(商品マスタ!$C1434="","",商品マスタ!$C1434)</f>
        <v/>
      </c>
      <c r="D1435" s="12" t="str">
        <f aca="false">IF($C1435="","",商品マスタ!$D1434)</f>
        <v/>
      </c>
      <c r="E1435" s="12" t="str">
        <f aca="false">IF($C1435="","",商品マスタ!$G1434)</f>
        <v/>
      </c>
      <c r="F1435" s="12" t="str">
        <f aca="false">IF($C1435="","",IF(商品マスタ!$P1434="","理論",商品マスタ!$P1434))</f>
        <v/>
      </c>
      <c r="G1435" s="17" t="str">
        <f aca="false">IF($C1435="","",N(商品マスタ!$H1434))</f>
        <v/>
      </c>
      <c r="H1435" s="14"/>
      <c r="I1435" s="17" t="str">
        <f aca="false">IF($C1435="","",N($H1435)*N(商品マスタ!$N1434))</f>
        <v/>
      </c>
      <c r="J1435" s="17" t="str">
        <f aca="false">IF($C1435="","",N($I1435)-N($G1435))</f>
        <v/>
      </c>
      <c r="K1435" s="37" t="str">
        <f aca="false">IF($C1435="","",N(商品マスタ!$I1434))</f>
        <v/>
      </c>
      <c r="L1435" s="17" t="str">
        <f aca="false">IF($C1435="","",MAX(1,N(商品マスタ!$J1434)))</f>
        <v/>
      </c>
      <c r="M1435" s="38" t="str">
        <f aca="false">IF($C1435="","",N(TOP!$C$16)*N($K1435))</f>
        <v/>
      </c>
      <c r="N1435" s="17" t="str">
        <f aca="false">IF($C1435="","",ROUNDUP(N($M1435)/N($L1435),0))</f>
        <v/>
      </c>
      <c r="O1435" s="17" t="str">
        <f aca="false">IF($C1435="","",N(商品マスタ!$R1434))</f>
        <v/>
      </c>
      <c r="P1435" s="17" t="str">
        <f aca="false">IF($C1435="","",IF($F1435="理論",(N($O1435)+N($N1435))-N($G1435),(N($O1435)+N($N1435))-N($I1435)))</f>
        <v/>
      </c>
      <c r="Q1435" s="17" t="str">
        <f aca="false">IF($C1435="","",MAX(1,N(商品マスタ!$K1434)))</f>
        <v/>
      </c>
      <c r="R1435" s="39" t="str">
        <f aca="false">IF($C1435="","",IF(N($P1435)/N($Q1435)&lt;=0,"",ROUNDUP(N($P1435)/N($Q1435),0)))</f>
        <v/>
      </c>
      <c r="S1435" s="14"/>
      <c r="T1435" s="40" t="str">
        <f aca="false">IF($C1435="","",N(商品マスタ!$M1434))</f>
        <v/>
      </c>
      <c r="U1435" s="40" t="str">
        <f aca="false">IF($S1435="","",N($S1435)*N($T1435))</f>
        <v/>
      </c>
      <c r="V1435" s="18"/>
    </row>
    <row r="1436" customFormat="false" ht="15" hidden="false" customHeight="false" outlineLevel="0" collapsed="false">
      <c r="B1436" s="12" t="n">
        <v>1430</v>
      </c>
      <c r="C1436" s="36" t="str">
        <f aca="false">IF(商品マスタ!$C1435="","",商品マスタ!$C1435)</f>
        <v/>
      </c>
      <c r="D1436" s="12" t="str">
        <f aca="false">IF($C1436="","",商品マスタ!$D1435)</f>
        <v/>
      </c>
      <c r="E1436" s="12" t="str">
        <f aca="false">IF($C1436="","",商品マスタ!$G1435)</f>
        <v/>
      </c>
      <c r="F1436" s="12" t="str">
        <f aca="false">IF($C1436="","",IF(商品マスタ!$P1435="","理論",商品マスタ!$P1435))</f>
        <v/>
      </c>
      <c r="G1436" s="17" t="str">
        <f aca="false">IF($C1436="","",N(商品マスタ!$H1435))</f>
        <v/>
      </c>
      <c r="H1436" s="14"/>
      <c r="I1436" s="17" t="str">
        <f aca="false">IF($C1436="","",N($H1436)*N(商品マスタ!$N1435))</f>
        <v/>
      </c>
      <c r="J1436" s="17" t="str">
        <f aca="false">IF($C1436="","",N($I1436)-N($G1436))</f>
        <v/>
      </c>
      <c r="K1436" s="37" t="str">
        <f aca="false">IF($C1436="","",N(商品マスタ!$I1435))</f>
        <v/>
      </c>
      <c r="L1436" s="17" t="str">
        <f aca="false">IF($C1436="","",MAX(1,N(商品マスタ!$J1435)))</f>
        <v/>
      </c>
      <c r="M1436" s="38" t="str">
        <f aca="false">IF($C1436="","",N(TOP!$C$16)*N($K1436))</f>
        <v/>
      </c>
      <c r="N1436" s="17" t="str">
        <f aca="false">IF($C1436="","",ROUNDUP(N($M1436)/N($L1436),0))</f>
        <v/>
      </c>
      <c r="O1436" s="17" t="str">
        <f aca="false">IF($C1436="","",N(商品マスタ!$R1435))</f>
        <v/>
      </c>
      <c r="P1436" s="17" t="str">
        <f aca="false">IF($C1436="","",IF($F1436="理論",(N($O1436)+N($N1436))-N($G1436),(N($O1436)+N($N1436))-N($I1436)))</f>
        <v/>
      </c>
      <c r="Q1436" s="17" t="str">
        <f aca="false">IF($C1436="","",MAX(1,N(商品マスタ!$K1435)))</f>
        <v/>
      </c>
      <c r="R1436" s="39" t="str">
        <f aca="false">IF($C1436="","",IF(N($P1436)/N($Q1436)&lt;=0,"",ROUNDUP(N($P1436)/N($Q1436),0)))</f>
        <v/>
      </c>
      <c r="S1436" s="14"/>
      <c r="T1436" s="40" t="str">
        <f aca="false">IF($C1436="","",N(商品マスタ!$M1435))</f>
        <v/>
      </c>
      <c r="U1436" s="40" t="str">
        <f aca="false">IF($S1436="","",N($S1436)*N($T1436))</f>
        <v/>
      </c>
      <c r="V1436" s="18"/>
    </row>
    <row r="1437" customFormat="false" ht="15" hidden="false" customHeight="false" outlineLevel="0" collapsed="false">
      <c r="B1437" s="12" t="n">
        <v>1431</v>
      </c>
      <c r="C1437" s="36" t="str">
        <f aca="false">IF(商品マスタ!$C1436="","",商品マスタ!$C1436)</f>
        <v/>
      </c>
      <c r="D1437" s="12" t="str">
        <f aca="false">IF($C1437="","",商品マスタ!$D1436)</f>
        <v/>
      </c>
      <c r="E1437" s="12" t="str">
        <f aca="false">IF($C1437="","",商品マスタ!$G1436)</f>
        <v/>
      </c>
      <c r="F1437" s="12" t="str">
        <f aca="false">IF($C1437="","",IF(商品マスタ!$P1436="","理論",商品マスタ!$P1436))</f>
        <v/>
      </c>
      <c r="G1437" s="17" t="str">
        <f aca="false">IF($C1437="","",N(商品マスタ!$H1436))</f>
        <v/>
      </c>
      <c r="H1437" s="14"/>
      <c r="I1437" s="17" t="str">
        <f aca="false">IF($C1437="","",N($H1437)*N(商品マスタ!$N1436))</f>
        <v/>
      </c>
      <c r="J1437" s="17" t="str">
        <f aca="false">IF($C1437="","",N($I1437)-N($G1437))</f>
        <v/>
      </c>
      <c r="K1437" s="37" t="str">
        <f aca="false">IF($C1437="","",N(商品マスタ!$I1436))</f>
        <v/>
      </c>
      <c r="L1437" s="17" t="str">
        <f aca="false">IF($C1437="","",MAX(1,N(商品マスタ!$J1436)))</f>
        <v/>
      </c>
      <c r="M1437" s="38" t="str">
        <f aca="false">IF($C1437="","",N(TOP!$C$16)*N($K1437))</f>
        <v/>
      </c>
      <c r="N1437" s="17" t="str">
        <f aca="false">IF($C1437="","",ROUNDUP(N($M1437)/N($L1437),0))</f>
        <v/>
      </c>
      <c r="O1437" s="17" t="str">
        <f aca="false">IF($C1437="","",N(商品マスタ!$R1436))</f>
        <v/>
      </c>
      <c r="P1437" s="17" t="str">
        <f aca="false">IF($C1437="","",IF($F1437="理論",(N($O1437)+N($N1437))-N($G1437),(N($O1437)+N($N1437))-N($I1437)))</f>
        <v/>
      </c>
      <c r="Q1437" s="17" t="str">
        <f aca="false">IF($C1437="","",MAX(1,N(商品マスタ!$K1436)))</f>
        <v/>
      </c>
      <c r="R1437" s="39" t="str">
        <f aca="false">IF($C1437="","",IF(N($P1437)/N($Q1437)&lt;=0,"",ROUNDUP(N($P1437)/N($Q1437),0)))</f>
        <v/>
      </c>
      <c r="S1437" s="14"/>
      <c r="T1437" s="40" t="str">
        <f aca="false">IF($C1437="","",N(商品マスタ!$M1436))</f>
        <v/>
      </c>
      <c r="U1437" s="40" t="str">
        <f aca="false">IF($S1437="","",N($S1437)*N($T1437))</f>
        <v/>
      </c>
      <c r="V1437" s="18"/>
    </row>
    <row r="1438" customFormat="false" ht="15" hidden="false" customHeight="false" outlineLevel="0" collapsed="false">
      <c r="B1438" s="12" t="n">
        <v>1432</v>
      </c>
      <c r="C1438" s="36" t="str">
        <f aca="false">IF(商品マスタ!$C1437="","",商品マスタ!$C1437)</f>
        <v/>
      </c>
      <c r="D1438" s="12" t="str">
        <f aca="false">IF($C1438="","",商品マスタ!$D1437)</f>
        <v/>
      </c>
      <c r="E1438" s="12" t="str">
        <f aca="false">IF($C1438="","",商品マスタ!$G1437)</f>
        <v/>
      </c>
      <c r="F1438" s="12" t="str">
        <f aca="false">IF($C1438="","",IF(商品マスタ!$P1437="","理論",商品マスタ!$P1437))</f>
        <v/>
      </c>
      <c r="G1438" s="17" t="str">
        <f aca="false">IF($C1438="","",N(商品マスタ!$H1437))</f>
        <v/>
      </c>
      <c r="H1438" s="14"/>
      <c r="I1438" s="17" t="str">
        <f aca="false">IF($C1438="","",N($H1438)*N(商品マスタ!$N1437))</f>
        <v/>
      </c>
      <c r="J1438" s="17" t="str">
        <f aca="false">IF($C1438="","",N($I1438)-N($G1438))</f>
        <v/>
      </c>
      <c r="K1438" s="37" t="str">
        <f aca="false">IF($C1438="","",N(商品マスタ!$I1437))</f>
        <v/>
      </c>
      <c r="L1438" s="17" t="str">
        <f aca="false">IF($C1438="","",MAX(1,N(商品マスタ!$J1437)))</f>
        <v/>
      </c>
      <c r="M1438" s="38" t="str">
        <f aca="false">IF($C1438="","",N(TOP!$C$16)*N($K1438))</f>
        <v/>
      </c>
      <c r="N1438" s="17" t="str">
        <f aca="false">IF($C1438="","",ROUNDUP(N($M1438)/N($L1438),0))</f>
        <v/>
      </c>
      <c r="O1438" s="17" t="str">
        <f aca="false">IF($C1438="","",N(商品マスタ!$R1437))</f>
        <v/>
      </c>
      <c r="P1438" s="17" t="str">
        <f aca="false">IF($C1438="","",IF($F1438="理論",(N($O1438)+N($N1438))-N($G1438),(N($O1438)+N($N1438))-N($I1438)))</f>
        <v/>
      </c>
      <c r="Q1438" s="17" t="str">
        <f aca="false">IF($C1438="","",MAX(1,N(商品マスタ!$K1437)))</f>
        <v/>
      </c>
      <c r="R1438" s="39" t="str">
        <f aca="false">IF($C1438="","",IF(N($P1438)/N($Q1438)&lt;=0,"",ROUNDUP(N($P1438)/N($Q1438),0)))</f>
        <v/>
      </c>
      <c r="S1438" s="14"/>
      <c r="T1438" s="40" t="str">
        <f aca="false">IF($C1438="","",N(商品マスタ!$M1437))</f>
        <v/>
      </c>
      <c r="U1438" s="40" t="str">
        <f aca="false">IF($S1438="","",N($S1438)*N($T1438))</f>
        <v/>
      </c>
      <c r="V1438" s="18"/>
    </row>
    <row r="1439" customFormat="false" ht="15" hidden="false" customHeight="false" outlineLevel="0" collapsed="false">
      <c r="B1439" s="12" t="n">
        <v>1433</v>
      </c>
      <c r="C1439" s="36" t="str">
        <f aca="false">IF(商品マスタ!$C1438="","",商品マスタ!$C1438)</f>
        <v/>
      </c>
      <c r="D1439" s="12" t="str">
        <f aca="false">IF($C1439="","",商品マスタ!$D1438)</f>
        <v/>
      </c>
      <c r="E1439" s="12" t="str">
        <f aca="false">IF($C1439="","",商品マスタ!$G1438)</f>
        <v/>
      </c>
      <c r="F1439" s="12" t="str">
        <f aca="false">IF($C1439="","",IF(商品マスタ!$P1438="","理論",商品マスタ!$P1438))</f>
        <v/>
      </c>
      <c r="G1439" s="17" t="str">
        <f aca="false">IF($C1439="","",N(商品マスタ!$H1438))</f>
        <v/>
      </c>
      <c r="H1439" s="14"/>
      <c r="I1439" s="17" t="str">
        <f aca="false">IF($C1439="","",N($H1439)*N(商品マスタ!$N1438))</f>
        <v/>
      </c>
      <c r="J1439" s="17" t="str">
        <f aca="false">IF($C1439="","",N($I1439)-N($G1439))</f>
        <v/>
      </c>
      <c r="K1439" s="37" t="str">
        <f aca="false">IF($C1439="","",N(商品マスタ!$I1438))</f>
        <v/>
      </c>
      <c r="L1439" s="17" t="str">
        <f aca="false">IF($C1439="","",MAX(1,N(商品マスタ!$J1438)))</f>
        <v/>
      </c>
      <c r="M1439" s="38" t="str">
        <f aca="false">IF($C1439="","",N(TOP!$C$16)*N($K1439))</f>
        <v/>
      </c>
      <c r="N1439" s="17" t="str">
        <f aca="false">IF($C1439="","",ROUNDUP(N($M1439)/N($L1439),0))</f>
        <v/>
      </c>
      <c r="O1439" s="17" t="str">
        <f aca="false">IF($C1439="","",N(商品マスタ!$R1438))</f>
        <v/>
      </c>
      <c r="P1439" s="17" t="str">
        <f aca="false">IF($C1439="","",IF($F1439="理論",(N($O1439)+N($N1439))-N($G1439),(N($O1439)+N($N1439))-N($I1439)))</f>
        <v/>
      </c>
      <c r="Q1439" s="17" t="str">
        <f aca="false">IF($C1439="","",MAX(1,N(商品マスタ!$K1438)))</f>
        <v/>
      </c>
      <c r="R1439" s="39" t="str">
        <f aca="false">IF($C1439="","",IF(N($P1439)/N($Q1439)&lt;=0,"",ROUNDUP(N($P1439)/N($Q1439),0)))</f>
        <v/>
      </c>
      <c r="S1439" s="14"/>
      <c r="T1439" s="40" t="str">
        <f aca="false">IF($C1439="","",N(商品マスタ!$M1438))</f>
        <v/>
      </c>
      <c r="U1439" s="40" t="str">
        <f aca="false">IF($S1439="","",N($S1439)*N($T1439))</f>
        <v/>
      </c>
      <c r="V1439" s="18"/>
    </row>
    <row r="1440" customFormat="false" ht="15" hidden="false" customHeight="false" outlineLevel="0" collapsed="false">
      <c r="B1440" s="12" t="n">
        <v>1434</v>
      </c>
      <c r="C1440" s="36" t="str">
        <f aca="false">IF(商品マスタ!$C1439="","",商品マスタ!$C1439)</f>
        <v/>
      </c>
      <c r="D1440" s="12" t="str">
        <f aca="false">IF($C1440="","",商品マスタ!$D1439)</f>
        <v/>
      </c>
      <c r="E1440" s="12" t="str">
        <f aca="false">IF($C1440="","",商品マスタ!$G1439)</f>
        <v/>
      </c>
      <c r="F1440" s="12" t="str">
        <f aca="false">IF($C1440="","",IF(商品マスタ!$P1439="","理論",商品マスタ!$P1439))</f>
        <v/>
      </c>
      <c r="G1440" s="17" t="str">
        <f aca="false">IF($C1440="","",N(商品マスタ!$H1439))</f>
        <v/>
      </c>
      <c r="H1440" s="14"/>
      <c r="I1440" s="17" t="str">
        <f aca="false">IF($C1440="","",N($H1440)*N(商品マスタ!$N1439))</f>
        <v/>
      </c>
      <c r="J1440" s="17" t="str">
        <f aca="false">IF($C1440="","",N($I1440)-N($G1440))</f>
        <v/>
      </c>
      <c r="K1440" s="37" t="str">
        <f aca="false">IF($C1440="","",N(商品マスタ!$I1439))</f>
        <v/>
      </c>
      <c r="L1440" s="17" t="str">
        <f aca="false">IF($C1440="","",MAX(1,N(商品マスタ!$J1439)))</f>
        <v/>
      </c>
      <c r="M1440" s="38" t="str">
        <f aca="false">IF($C1440="","",N(TOP!$C$16)*N($K1440))</f>
        <v/>
      </c>
      <c r="N1440" s="17" t="str">
        <f aca="false">IF($C1440="","",ROUNDUP(N($M1440)/N($L1440),0))</f>
        <v/>
      </c>
      <c r="O1440" s="17" t="str">
        <f aca="false">IF($C1440="","",N(商品マスタ!$R1439))</f>
        <v/>
      </c>
      <c r="P1440" s="17" t="str">
        <f aca="false">IF($C1440="","",IF($F1440="理論",(N($O1440)+N($N1440))-N($G1440),(N($O1440)+N($N1440))-N($I1440)))</f>
        <v/>
      </c>
      <c r="Q1440" s="17" t="str">
        <f aca="false">IF($C1440="","",MAX(1,N(商品マスタ!$K1439)))</f>
        <v/>
      </c>
      <c r="R1440" s="39" t="str">
        <f aca="false">IF($C1440="","",IF(N($P1440)/N($Q1440)&lt;=0,"",ROUNDUP(N($P1440)/N($Q1440),0)))</f>
        <v/>
      </c>
      <c r="S1440" s="14"/>
      <c r="T1440" s="40" t="str">
        <f aca="false">IF($C1440="","",N(商品マスタ!$M1439))</f>
        <v/>
      </c>
      <c r="U1440" s="40" t="str">
        <f aca="false">IF($S1440="","",N($S1440)*N($T1440))</f>
        <v/>
      </c>
      <c r="V1440" s="18"/>
    </row>
    <row r="1441" customFormat="false" ht="15" hidden="false" customHeight="false" outlineLevel="0" collapsed="false">
      <c r="B1441" s="12" t="n">
        <v>1435</v>
      </c>
      <c r="C1441" s="36" t="str">
        <f aca="false">IF(商品マスタ!$C1440="","",商品マスタ!$C1440)</f>
        <v/>
      </c>
      <c r="D1441" s="12" t="str">
        <f aca="false">IF($C1441="","",商品マスタ!$D1440)</f>
        <v/>
      </c>
      <c r="E1441" s="12" t="str">
        <f aca="false">IF($C1441="","",商品マスタ!$G1440)</f>
        <v/>
      </c>
      <c r="F1441" s="12" t="str">
        <f aca="false">IF($C1441="","",IF(商品マスタ!$P1440="","理論",商品マスタ!$P1440))</f>
        <v/>
      </c>
      <c r="G1441" s="17" t="str">
        <f aca="false">IF($C1441="","",N(商品マスタ!$H1440))</f>
        <v/>
      </c>
      <c r="H1441" s="14"/>
      <c r="I1441" s="17" t="str">
        <f aca="false">IF($C1441="","",N($H1441)*N(商品マスタ!$N1440))</f>
        <v/>
      </c>
      <c r="J1441" s="17" t="str">
        <f aca="false">IF($C1441="","",N($I1441)-N($G1441))</f>
        <v/>
      </c>
      <c r="K1441" s="37" t="str">
        <f aca="false">IF($C1441="","",N(商品マスタ!$I1440))</f>
        <v/>
      </c>
      <c r="L1441" s="17" t="str">
        <f aca="false">IF($C1441="","",MAX(1,N(商品マスタ!$J1440)))</f>
        <v/>
      </c>
      <c r="M1441" s="38" t="str">
        <f aca="false">IF($C1441="","",N(TOP!$C$16)*N($K1441))</f>
        <v/>
      </c>
      <c r="N1441" s="17" t="str">
        <f aca="false">IF($C1441="","",ROUNDUP(N($M1441)/N($L1441),0))</f>
        <v/>
      </c>
      <c r="O1441" s="17" t="str">
        <f aca="false">IF($C1441="","",N(商品マスタ!$R1440))</f>
        <v/>
      </c>
      <c r="P1441" s="17" t="str">
        <f aca="false">IF($C1441="","",IF($F1441="理論",(N($O1441)+N($N1441))-N($G1441),(N($O1441)+N($N1441))-N($I1441)))</f>
        <v/>
      </c>
      <c r="Q1441" s="17" t="str">
        <f aca="false">IF($C1441="","",MAX(1,N(商品マスタ!$K1440)))</f>
        <v/>
      </c>
      <c r="R1441" s="39" t="str">
        <f aca="false">IF($C1441="","",IF(N($P1441)/N($Q1441)&lt;=0,"",ROUNDUP(N($P1441)/N($Q1441),0)))</f>
        <v/>
      </c>
      <c r="S1441" s="14"/>
      <c r="T1441" s="40" t="str">
        <f aca="false">IF($C1441="","",N(商品マスタ!$M1440))</f>
        <v/>
      </c>
      <c r="U1441" s="40" t="str">
        <f aca="false">IF($S1441="","",N($S1441)*N($T1441))</f>
        <v/>
      </c>
      <c r="V1441" s="18"/>
    </row>
    <row r="1442" customFormat="false" ht="15" hidden="false" customHeight="false" outlineLevel="0" collapsed="false">
      <c r="B1442" s="12" t="n">
        <v>1436</v>
      </c>
      <c r="C1442" s="36" t="str">
        <f aca="false">IF(商品マスタ!$C1441="","",商品マスタ!$C1441)</f>
        <v/>
      </c>
      <c r="D1442" s="12" t="str">
        <f aca="false">IF($C1442="","",商品マスタ!$D1441)</f>
        <v/>
      </c>
      <c r="E1442" s="12" t="str">
        <f aca="false">IF($C1442="","",商品マスタ!$G1441)</f>
        <v/>
      </c>
      <c r="F1442" s="12" t="str">
        <f aca="false">IF($C1442="","",IF(商品マスタ!$P1441="","理論",商品マスタ!$P1441))</f>
        <v/>
      </c>
      <c r="G1442" s="17" t="str">
        <f aca="false">IF($C1442="","",N(商品マスタ!$H1441))</f>
        <v/>
      </c>
      <c r="H1442" s="14"/>
      <c r="I1442" s="17" t="str">
        <f aca="false">IF($C1442="","",N($H1442)*N(商品マスタ!$N1441))</f>
        <v/>
      </c>
      <c r="J1442" s="17" t="str">
        <f aca="false">IF($C1442="","",N($I1442)-N($G1442))</f>
        <v/>
      </c>
      <c r="K1442" s="37" t="str">
        <f aca="false">IF($C1442="","",N(商品マスタ!$I1441))</f>
        <v/>
      </c>
      <c r="L1442" s="17" t="str">
        <f aca="false">IF($C1442="","",MAX(1,N(商品マスタ!$J1441)))</f>
        <v/>
      </c>
      <c r="M1442" s="38" t="str">
        <f aca="false">IF($C1442="","",N(TOP!$C$16)*N($K1442))</f>
        <v/>
      </c>
      <c r="N1442" s="17" t="str">
        <f aca="false">IF($C1442="","",ROUNDUP(N($M1442)/N($L1442),0))</f>
        <v/>
      </c>
      <c r="O1442" s="17" t="str">
        <f aca="false">IF($C1442="","",N(商品マスタ!$R1441))</f>
        <v/>
      </c>
      <c r="P1442" s="17" t="str">
        <f aca="false">IF($C1442="","",IF($F1442="理論",(N($O1442)+N($N1442))-N($G1442),(N($O1442)+N($N1442))-N($I1442)))</f>
        <v/>
      </c>
      <c r="Q1442" s="17" t="str">
        <f aca="false">IF($C1442="","",MAX(1,N(商品マスタ!$K1441)))</f>
        <v/>
      </c>
      <c r="R1442" s="39" t="str">
        <f aca="false">IF($C1442="","",IF(N($P1442)/N($Q1442)&lt;=0,"",ROUNDUP(N($P1442)/N($Q1442),0)))</f>
        <v/>
      </c>
      <c r="S1442" s="14"/>
      <c r="T1442" s="40" t="str">
        <f aca="false">IF($C1442="","",N(商品マスタ!$M1441))</f>
        <v/>
      </c>
      <c r="U1442" s="40" t="str">
        <f aca="false">IF($S1442="","",N($S1442)*N($T1442))</f>
        <v/>
      </c>
      <c r="V1442" s="18"/>
    </row>
    <row r="1443" customFormat="false" ht="15" hidden="false" customHeight="false" outlineLevel="0" collapsed="false">
      <c r="B1443" s="12" t="n">
        <v>1437</v>
      </c>
      <c r="C1443" s="36" t="str">
        <f aca="false">IF(商品マスタ!$C1442="","",商品マスタ!$C1442)</f>
        <v/>
      </c>
      <c r="D1443" s="12" t="str">
        <f aca="false">IF($C1443="","",商品マスタ!$D1442)</f>
        <v/>
      </c>
      <c r="E1443" s="12" t="str">
        <f aca="false">IF($C1443="","",商品マスタ!$G1442)</f>
        <v/>
      </c>
      <c r="F1443" s="12" t="str">
        <f aca="false">IF($C1443="","",IF(商品マスタ!$P1442="","理論",商品マスタ!$P1442))</f>
        <v/>
      </c>
      <c r="G1443" s="17" t="str">
        <f aca="false">IF($C1443="","",N(商品マスタ!$H1442))</f>
        <v/>
      </c>
      <c r="H1443" s="14"/>
      <c r="I1443" s="17" t="str">
        <f aca="false">IF($C1443="","",N($H1443)*N(商品マスタ!$N1442))</f>
        <v/>
      </c>
      <c r="J1443" s="17" t="str">
        <f aca="false">IF($C1443="","",N($I1443)-N($G1443))</f>
        <v/>
      </c>
      <c r="K1443" s="37" t="str">
        <f aca="false">IF($C1443="","",N(商品マスタ!$I1442))</f>
        <v/>
      </c>
      <c r="L1443" s="17" t="str">
        <f aca="false">IF($C1443="","",MAX(1,N(商品マスタ!$J1442)))</f>
        <v/>
      </c>
      <c r="M1443" s="38" t="str">
        <f aca="false">IF($C1443="","",N(TOP!$C$16)*N($K1443))</f>
        <v/>
      </c>
      <c r="N1443" s="17" t="str">
        <f aca="false">IF($C1443="","",ROUNDUP(N($M1443)/N($L1443),0))</f>
        <v/>
      </c>
      <c r="O1443" s="17" t="str">
        <f aca="false">IF($C1443="","",N(商品マスタ!$R1442))</f>
        <v/>
      </c>
      <c r="P1443" s="17" t="str">
        <f aca="false">IF($C1443="","",IF($F1443="理論",(N($O1443)+N($N1443))-N($G1443),(N($O1443)+N($N1443))-N($I1443)))</f>
        <v/>
      </c>
      <c r="Q1443" s="17" t="str">
        <f aca="false">IF($C1443="","",MAX(1,N(商品マスタ!$K1442)))</f>
        <v/>
      </c>
      <c r="R1443" s="39" t="str">
        <f aca="false">IF($C1443="","",IF(N($P1443)/N($Q1443)&lt;=0,"",ROUNDUP(N($P1443)/N($Q1443),0)))</f>
        <v/>
      </c>
      <c r="S1443" s="14"/>
      <c r="T1443" s="40" t="str">
        <f aca="false">IF($C1443="","",N(商品マスタ!$M1442))</f>
        <v/>
      </c>
      <c r="U1443" s="40" t="str">
        <f aca="false">IF($S1443="","",N($S1443)*N($T1443))</f>
        <v/>
      </c>
      <c r="V1443" s="18"/>
    </row>
    <row r="1444" customFormat="false" ht="15" hidden="false" customHeight="false" outlineLevel="0" collapsed="false">
      <c r="B1444" s="12" t="n">
        <v>1438</v>
      </c>
      <c r="C1444" s="36" t="str">
        <f aca="false">IF(商品マスタ!$C1443="","",商品マスタ!$C1443)</f>
        <v/>
      </c>
      <c r="D1444" s="12" t="str">
        <f aca="false">IF($C1444="","",商品マスタ!$D1443)</f>
        <v/>
      </c>
      <c r="E1444" s="12" t="str">
        <f aca="false">IF($C1444="","",商品マスタ!$G1443)</f>
        <v/>
      </c>
      <c r="F1444" s="12" t="str">
        <f aca="false">IF($C1444="","",IF(商品マスタ!$P1443="","理論",商品マスタ!$P1443))</f>
        <v/>
      </c>
      <c r="G1444" s="17" t="str">
        <f aca="false">IF($C1444="","",N(商品マスタ!$H1443))</f>
        <v/>
      </c>
      <c r="H1444" s="14"/>
      <c r="I1444" s="17" t="str">
        <f aca="false">IF($C1444="","",N($H1444)*N(商品マスタ!$N1443))</f>
        <v/>
      </c>
      <c r="J1444" s="17" t="str">
        <f aca="false">IF($C1444="","",N($I1444)-N($G1444))</f>
        <v/>
      </c>
      <c r="K1444" s="37" t="str">
        <f aca="false">IF($C1444="","",N(商品マスタ!$I1443))</f>
        <v/>
      </c>
      <c r="L1444" s="17" t="str">
        <f aca="false">IF($C1444="","",MAX(1,N(商品マスタ!$J1443)))</f>
        <v/>
      </c>
      <c r="M1444" s="38" t="str">
        <f aca="false">IF($C1444="","",N(TOP!$C$16)*N($K1444))</f>
        <v/>
      </c>
      <c r="N1444" s="17" t="str">
        <f aca="false">IF($C1444="","",ROUNDUP(N($M1444)/N($L1444),0))</f>
        <v/>
      </c>
      <c r="O1444" s="17" t="str">
        <f aca="false">IF($C1444="","",N(商品マスタ!$R1443))</f>
        <v/>
      </c>
      <c r="P1444" s="17" t="str">
        <f aca="false">IF($C1444="","",IF($F1444="理論",(N($O1444)+N($N1444))-N($G1444),(N($O1444)+N($N1444))-N($I1444)))</f>
        <v/>
      </c>
      <c r="Q1444" s="17" t="str">
        <f aca="false">IF($C1444="","",MAX(1,N(商品マスタ!$K1443)))</f>
        <v/>
      </c>
      <c r="R1444" s="39" t="str">
        <f aca="false">IF($C1444="","",IF(N($P1444)/N($Q1444)&lt;=0,"",ROUNDUP(N($P1444)/N($Q1444),0)))</f>
        <v/>
      </c>
      <c r="S1444" s="14"/>
      <c r="T1444" s="40" t="str">
        <f aca="false">IF($C1444="","",N(商品マスタ!$M1443))</f>
        <v/>
      </c>
      <c r="U1444" s="40" t="str">
        <f aca="false">IF($S1444="","",N($S1444)*N($T1444))</f>
        <v/>
      </c>
      <c r="V1444" s="18"/>
    </row>
    <row r="1445" customFormat="false" ht="15" hidden="false" customHeight="false" outlineLevel="0" collapsed="false">
      <c r="B1445" s="12" t="n">
        <v>1439</v>
      </c>
      <c r="C1445" s="36" t="str">
        <f aca="false">IF(商品マスタ!$C1444="","",商品マスタ!$C1444)</f>
        <v/>
      </c>
      <c r="D1445" s="12" t="str">
        <f aca="false">IF($C1445="","",商品マスタ!$D1444)</f>
        <v/>
      </c>
      <c r="E1445" s="12" t="str">
        <f aca="false">IF($C1445="","",商品マスタ!$G1444)</f>
        <v/>
      </c>
      <c r="F1445" s="12" t="str">
        <f aca="false">IF($C1445="","",IF(商品マスタ!$P1444="","理論",商品マスタ!$P1444))</f>
        <v/>
      </c>
      <c r="G1445" s="17" t="str">
        <f aca="false">IF($C1445="","",N(商品マスタ!$H1444))</f>
        <v/>
      </c>
      <c r="H1445" s="14"/>
      <c r="I1445" s="17" t="str">
        <f aca="false">IF($C1445="","",N($H1445)*N(商品マスタ!$N1444))</f>
        <v/>
      </c>
      <c r="J1445" s="17" t="str">
        <f aca="false">IF($C1445="","",N($I1445)-N($G1445))</f>
        <v/>
      </c>
      <c r="K1445" s="37" t="str">
        <f aca="false">IF($C1445="","",N(商品マスタ!$I1444))</f>
        <v/>
      </c>
      <c r="L1445" s="17" t="str">
        <f aca="false">IF($C1445="","",MAX(1,N(商品マスタ!$J1444)))</f>
        <v/>
      </c>
      <c r="M1445" s="38" t="str">
        <f aca="false">IF($C1445="","",N(TOP!$C$16)*N($K1445))</f>
        <v/>
      </c>
      <c r="N1445" s="17" t="str">
        <f aca="false">IF($C1445="","",ROUNDUP(N($M1445)/N($L1445),0))</f>
        <v/>
      </c>
      <c r="O1445" s="17" t="str">
        <f aca="false">IF($C1445="","",N(商品マスタ!$R1444))</f>
        <v/>
      </c>
      <c r="P1445" s="17" t="str">
        <f aca="false">IF($C1445="","",IF($F1445="理論",(N($O1445)+N($N1445))-N($G1445),(N($O1445)+N($N1445))-N($I1445)))</f>
        <v/>
      </c>
      <c r="Q1445" s="17" t="str">
        <f aca="false">IF($C1445="","",MAX(1,N(商品マスタ!$K1444)))</f>
        <v/>
      </c>
      <c r="R1445" s="39" t="str">
        <f aca="false">IF($C1445="","",IF(N($P1445)/N($Q1445)&lt;=0,"",ROUNDUP(N($P1445)/N($Q1445),0)))</f>
        <v/>
      </c>
      <c r="S1445" s="14"/>
      <c r="T1445" s="40" t="str">
        <f aca="false">IF($C1445="","",N(商品マスタ!$M1444))</f>
        <v/>
      </c>
      <c r="U1445" s="40" t="str">
        <f aca="false">IF($S1445="","",N($S1445)*N($T1445))</f>
        <v/>
      </c>
      <c r="V1445" s="18"/>
    </row>
    <row r="1446" customFormat="false" ht="15" hidden="false" customHeight="false" outlineLevel="0" collapsed="false">
      <c r="B1446" s="12" t="n">
        <v>1440</v>
      </c>
      <c r="C1446" s="36" t="str">
        <f aca="false">IF(商品マスタ!$C1445="","",商品マスタ!$C1445)</f>
        <v/>
      </c>
      <c r="D1446" s="12" t="str">
        <f aca="false">IF($C1446="","",商品マスタ!$D1445)</f>
        <v/>
      </c>
      <c r="E1446" s="12" t="str">
        <f aca="false">IF($C1446="","",商品マスタ!$G1445)</f>
        <v/>
      </c>
      <c r="F1446" s="12" t="str">
        <f aca="false">IF($C1446="","",IF(商品マスタ!$P1445="","理論",商品マスタ!$P1445))</f>
        <v/>
      </c>
      <c r="G1446" s="17" t="str">
        <f aca="false">IF($C1446="","",N(商品マスタ!$H1445))</f>
        <v/>
      </c>
      <c r="H1446" s="14"/>
      <c r="I1446" s="17" t="str">
        <f aca="false">IF($C1446="","",N($H1446)*N(商品マスタ!$N1445))</f>
        <v/>
      </c>
      <c r="J1446" s="17" t="str">
        <f aca="false">IF($C1446="","",N($I1446)-N($G1446))</f>
        <v/>
      </c>
      <c r="K1446" s="37" t="str">
        <f aca="false">IF($C1446="","",N(商品マスタ!$I1445))</f>
        <v/>
      </c>
      <c r="L1446" s="17" t="str">
        <f aca="false">IF($C1446="","",MAX(1,N(商品マスタ!$J1445)))</f>
        <v/>
      </c>
      <c r="M1446" s="38" t="str">
        <f aca="false">IF($C1446="","",N(TOP!$C$16)*N($K1446))</f>
        <v/>
      </c>
      <c r="N1446" s="17" t="str">
        <f aca="false">IF($C1446="","",ROUNDUP(N($M1446)/N($L1446),0))</f>
        <v/>
      </c>
      <c r="O1446" s="17" t="str">
        <f aca="false">IF($C1446="","",N(商品マスタ!$R1445))</f>
        <v/>
      </c>
      <c r="P1446" s="17" t="str">
        <f aca="false">IF($C1446="","",IF($F1446="理論",(N($O1446)+N($N1446))-N($G1446),(N($O1446)+N($N1446))-N($I1446)))</f>
        <v/>
      </c>
      <c r="Q1446" s="17" t="str">
        <f aca="false">IF($C1446="","",MAX(1,N(商品マスタ!$K1445)))</f>
        <v/>
      </c>
      <c r="R1446" s="39" t="str">
        <f aca="false">IF($C1446="","",IF(N($P1446)/N($Q1446)&lt;=0,"",ROUNDUP(N($P1446)/N($Q1446),0)))</f>
        <v/>
      </c>
      <c r="S1446" s="14"/>
      <c r="T1446" s="40" t="str">
        <f aca="false">IF($C1446="","",N(商品マスタ!$M1445))</f>
        <v/>
      </c>
      <c r="U1446" s="40" t="str">
        <f aca="false">IF($S1446="","",N($S1446)*N($T1446))</f>
        <v/>
      </c>
      <c r="V1446" s="18"/>
    </row>
    <row r="1447" customFormat="false" ht="15" hidden="false" customHeight="false" outlineLevel="0" collapsed="false">
      <c r="B1447" s="12" t="n">
        <v>1441</v>
      </c>
      <c r="C1447" s="36" t="str">
        <f aca="false">IF(商品マスタ!$C1446="","",商品マスタ!$C1446)</f>
        <v/>
      </c>
      <c r="D1447" s="12" t="str">
        <f aca="false">IF($C1447="","",商品マスタ!$D1446)</f>
        <v/>
      </c>
      <c r="E1447" s="12" t="str">
        <f aca="false">IF($C1447="","",商品マスタ!$G1446)</f>
        <v/>
      </c>
      <c r="F1447" s="12" t="str">
        <f aca="false">IF($C1447="","",IF(商品マスタ!$P1446="","理論",商品マスタ!$P1446))</f>
        <v/>
      </c>
      <c r="G1447" s="17" t="str">
        <f aca="false">IF($C1447="","",N(商品マスタ!$H1446))</f>
        <v/>
      </c>
      <c r="H1447" s="14"/>
      <c r="I1447" s="17" t="str">
        <f aca="false">IF($C1447="","",N($H1447)*N(商品マスタ!$N1446))</f>
        <v/>
      </c>
      <c r="J1447" s="17" t="str">
        <f aca="false">IF($C1447="","",N($I1447)-N($G1447))</f>
        <v/>
      </c>
      <c r="K1447" s="37" t="str">
        <f aca="false">IF($C1447="","",N(商品マスタ!$I1446))</f>
        <v/>
      </c>
      <c r="L1447" s="17" t="str">
        <f aca="false">IF($C1447="","",MAX(1,N(商品マスタ!$J1446)))</f>
        <v/>
      </c>
      <c r="M1447" s="38" t="str">
        <f aca="false">IF($C1447="","",N(TOP!$C$16)*N($K1447))</f>
        <v/>
      </c>
      <c r="N1447" s="17" t="str">
        <f aca="false">IF($C1447="","",ROUNDUP(N($M1447)/N($L1447),0))</f>
        <v/>
      </c>
      <c r="O1447" s="17" t="str">
        <f aca="false">IF($C1447="","",N(商品マスタ!$R1446))</f>
        <v/>
      </c>
      <c r="P1447" s="17" t="str">
        <f aca="false">IF($C1447="","",IF($F1447="理論",(N($O1447)+N($N1447))-N($G1447),(N($O1447)+N($N1447))-N($I1447)))</f>
        <v/>
      </c>
      <c r="Q1447" s="17" t="str">
        <f aca="false">IF($C1447="","",MAX(1,N(商品マスタ!$K1446)))</f>
        <v/>
      </c>
      <c r="R1447" s="39" t="str">
        <f aca="false">IF($C1447="","",IF(N($P1447)/N($Q1447)&lt;=0,"",ROUNDUP(N($P1447)/N($Q1447),0)))</f>
        <v/>
      </c>
      <c r="S1447" s="14"/>
      <c r="T1447" s="40" t="str">
        <f aca="false">IF($C1447="","",N(商品マスタ!$M1446))</f>
        <v/>
      </c>
      <c r="U1447" s="40" t="str">
        <f aca="false">IF($S1447="","",N($S1447)*N($T1447))</f>
        <v/>
      </c>
      <c r="V1447" s="18"/>
    </row>
    <row r="1448" customFormat="false" ht="15" hidden="false" customHeight="false" outlineLevel="0" collapsed="false">
      <c r="B1448" s="12" t="n">
        <v>1442</v>
      </c>
      <c r="C1448" s="36" t="str">
        <f aca="false">IF(商品マスタ!$C1447="","",商品マスタ!$C1447)</f>
        <v/>
      </c>
      <c r="D1448" s="12" t="str">
        <f aca="false">IF($C1448="","",商品マスタ!$D1447)</f>
        <v/>
      </c>
      <c r="E1448" s="12" t="str">
        <f aca="false">IF($C1448="","",商品マスタ!$G1447)</f>
        <v/>
      </c>
      <c r="F1448" s="12" t="str">
        <f aca="false">IF($C1448="","",IF(商品マスタ!$P1447="","理論",商品マスタ!$P1447))</f>
        <v/>
      </c>
      <c r="G1448" s="17" t="str">
        <f aca="false">IF($C1448="","",N(商品マスタ!$H1447))</f>
        <v/>
      </c>
      <c r="H1448" s="14"/>
      <c r="I1448" s="17" t="str">
        <f aca="false">IF($C1448="","",N($H1448)*N(商品マスタ!$N1447))</f>
        <v/>
      </c>
      <c r="J1448" s="17" t="str">
        <f aca="false">IF($C1448="","",N($I1448)-N($G1448))</f>
        <v/>
      </c>
      <c r="K1448" s="37" t="str">
        <f aca="false">IF($C1448="","",N(商品マスタ!$I1447))</f>
        <v/>
      </c>
      <c r="L1448" s="17" t="str">
        <f aca="false">IF($C1448="","",MAX(1,N(商品マスタ!$J1447)))</f>
        <v/>
      </c>
      <c r="M1448" s="38" t="str">
        <f aca="false">IF($C1448="","",N(TOP!$C$16)*N($K1448))</f>
        <v/>
      </c>
      <c r="N1448" s="17" t="str">
        <f aca="false">IF($C1448="","",ROUNDUP(N($M1448)/N($L1448),0))</f>
        <v/>
      </c>
      <c r="O1448" s="17" t="str">
        <f aca="false">IF($C1448="","",N(商品マスタ!$R1447))</f>
        <v/>
      </c>
      <c r="P1448" s="17" t="str">
        <f aca="false">IF($C1448="","",IF($F1448="理論",(N($O1448)+N($N1448))-N($G1448),(N($O1448)+N($N1448))-N($I1448)))</f>
        <v/>
      </c>
      <c r="Q1448" s="17" t="str">
        <f aca="false">IF($C1448="","",MAX(1,N(商品マスタ!$K1447)))</f>
        <v/>
      </c>
      <c r="R1448" s="39" t="str">
        <f aca="false">IF($C1448="","",IF(N($P1448)/N($Q1448)&lt;=0,"",ROUNDUP(N($P1448)/N($Q1448),0)))</f>
        <v/>
      </c>
      <c r="S1448" s="14"/>
      <c r="T1448" s="40" t="str">
        <f aca="false">IF($C1448="","",N(商品マスタ!$M1447))</f>
        <v/>
      </c>
      <c r="U1448" s="40" t="str">
        <f aca="false">IF($S1448="","",N($S1448)*N($T1448))</f>
        <v/>
      </c>
      <c r="V1448" s="18"/>
    </row>
    <row r="1449" customFormat="false" ht="15" hidden="false" customHeight="false" outlineLevel="0" collapsed="false">
      <c r="B1449" s="12" t="n">
        <v>1443</v>
      </c>
      <c r="C1449" s="36" t="str">
        <f aca="false">IF(商品マスタ!$C1448="","",商品マスタ!$C1448)</f>
        <v/>
      </c>
      <c r="D1449" s="12" t="str">
        <f aca="false">IF($C1449="","",商品マスタ!$D1448)</f>
        <v/>
      </c>
      <c r="E1449" s="12" t="str">
        <f aca="false">IF($C1449="","",商品マスタ!$G1448)</f>
        <v/>
      </c>
      <c r="F1449" s="12" t="str">
        <f aca="false">IF($C1449="","",IF(商品マスタ!$P1448="","理論",商品マスタ!$P1448))</f>
        <v/>
      </c>
      <c r="G1449" s="17" t="str">
        <f aca="false">IF($C1449="","",N(商品マスタ!$H1448))</f>
        <v/>
      </c>
      <c r="H1449" s="14"/>
      <c r="I1449" s="17" t="str">
        <f aca="false">IF($C1449="","",N($H1449)*N(商品マスタ!$N1448))</f>
        <v/>
      </c>
      <c r="J1449" s="17" t="str">
        <f aca="false">IF($C1449="","",N($I1449)-N($G1449))</f>
        <v/>
      </c>
      <c r="K1449" s="37" t="str">
        <f aca="false">IF($C1449="","",N(商品マスタ!$I1448))</f>
        <v/>
      </c>
      <c r="L1449" s="17" t="str">
        <f aca="false">IF($C1449="","",MAX(1,N(商品マスタ!$J1448)))</f>
        <v/>
      </c>
      <c r="M1449" s="38" t="str">
        <f aca="false">IF($C1449="","",N(TOP!$C$16)*N($K1449))</f>
        <v/>
      </c>
      <c r="N1449" s="17" t="str">
        <f aca="false">IF($C1449="","",ROUNDUP(N($M1449)/N($L1449),0))</f>
        <v/>
      </c>
      <c r="O1449" s="17" t="str">
        <f aca="false">IF($C1449="","",N(商品マスタ!$R1448))</f>
        <v/>
      </c>
      <c r="P1449" s="17" t="str">
        <f aca="false">IF($C1449="","",IF($F1449="理論",(N($O1449)+N($N1449))-N($G1449),(N($O1449)+N($N1449))-N($I1449)))</f>
        <v/>
      </c>
      <c r="Q1449" s="17" t="str">
        <f aca="false">IF($C1449="","",MAX(1,N(商品マスタ!$K1448)))</f>
        <v/>
      </c>
      <c r="R1449" s="39" t="str">
        <f aca="false">IF($C1449="","",IF(N($P1449)/N($Q1449)&lt;=0,"",ROUNDUP(N($P1449)/N($Q1449),0)))</f>
        <v/>
      </c>
      <c r="S1449" s="14"/>
      <c r="T1449" s="40" t="str">
        <f aca="false">IF($C1449="","",N(商品マスタ!$M1448))</f>
        <v/>
      </c>
      <c r="U1449" s="40" t="str">
        <f aca="false">IF($S1449="","",N($S1449)*N($T1449))</f>
        <v/>
      </c>
      <c r="V1449" s="18"/>
    </row>
    <row r="1450" customFormat="false" ht="15" hidden="false" customHeight="false" outlineLevel="0" collapsed="false">
      <c r="B1450" s="12" t="n">
        <v>1444</v>
      </c>
      <c r="C1450" s="36" t="str">
        <f aca="false">IF(商品マスタ!$C1449="","",商品マスタ!$C1449)</f>
        <v/>
      </c>
      <c r="D1450" s="12" t="str">
        <f aca="false">IF($C1450="","",商品マスタ!$D1449)</f>
        <v/>
      </c>
      <c r="E1450" s="12" t="str">
        <f aca="false">IF($C1450="","",商品マスタ!$G1449)</f>
        <v/>
      </c>
      <c r="F1450" s="12" t="str">
        <f aca="false">IF($C1450="","",IF(商品マスタ!$P1449="","理論",商品マスタ!$P1449))</f>
        <v/>
      </c>
      <c r="G1450" s="17" t="str">
        <f aca="false">IF($C1450="","",N(商品マスタ!$H1449))</f>
        <v/>
      </c>
      <c r="H1450" s="14"/>
      <c r="I1450" s="17" t="str">
        <f aca="false">IF($C1450="","",N($H1450)*N(商品マスタ!$N1449))</f>
        <v/>
      </c>
      <c r="J1450" s="17" t="str">
        <f aca="false">IF($C1450="","",N($I1450)-N($G1450))</f>
        <v/>
      </c>
      <c r="K1450" s="37" t="str">
        <f aca="false">IF($C1450="","",N(商品マスタ!$I1449))</f>
        <v/>
      </c>
      <c r="L1450" s="17" t="str">
        <f aca="false">IF($C1450="","",MAX(1,N(商品マスタ!$J1449)))</f>
        <v/>
      </c>
      <c r="M1450" s="38" t="str">
        <f aca="false">IF($C1450="","",N(TOP!$C$16)*N($K1450))</f>
        <v/>
      </c>
      <c r="N1450" s="17" t="str">
        <f aca="false">IF($C1450="","",ROUNDUP(N($M1450)/N($L1450),0))</f>
        <v/>
      </c>
      <c r="O1450" s="17" t="str">
        <f aca="false">IF($C1450="","",N(商品マスタ!$R1449))</f>
        <v/>
      </c>
      <c r="P1450" s="17" t="str">
        <f aca="false">IF($C1450="","",IF($F1450="理論",(N($O1450)+N($N1450))-N($G1450),(N($O1450)+N($N1450))-N($I1450)))</f>
        <v/>
      </c>
      <c r="Q1450" s="17" t="str">
        <f aca="false">IF($C1450="","",MAX(1,N(商品マスタ!$K1449)))</f>
        <v/>
      </c>
      <c r="R1450" s="39" t="str">
        <f aca="false">IF($C1450="","",IF(N($P1450)/N($Q1450)&lt;=0,"",ROUNDUP(N($P1450)/N($Q1450),0)))</f>
        <v/>
      </c>
      <c r="S1450" s="14"/>
      <c r="T1450" s="40" t="str">
        <f aca="false">IF($C1450="","",N(商品マスタ!$M1449))</f>
        <v/>
      </c>
      <c r="U1450" s="40" t="str">
        <f aca="false">IF($S1450="","",N($S1450)*N($T1450))</f>
        <v/>
      </c>
      <c r="V1450" s="18"/>
    </row>
    <row r="1451" customFormat="false" ht="15" hidden="false" customHeight="false" outlineLevel="0" collapsed="false">
      <c r="B1451" s="12" t="n">
        <v>1445</v>
      </c>
      <c r="C1451" s="36" t="str">
        <f aca="false">IF(商品マスタ!$C1450="","",商品マスタ!$C1450)</f>
        <v/>
      </c>
      <c r="D1451" s="12" t="str">
        <f aca="false">IF($C1451="","",商品マスタ!$D1450)</f>
        <v/>
      </c>
      <c r="E1451" s="12" t="str">
        <f aca="false">IF($C1451="","",商品マスタ!$G1450)</f>
        <v/>
      </c>
      <c r="F1451" s="12" t="str">
        <f aca="false">IF($C1451="","",IF(商品マスタ!$P1450="","理論",商品マスタ!$P1450))</f>
        <v/>
      </c>
      <c r="G1451" s="17" t="str">
        <f aca="false">IF($C1451="","",N(商品マスタ!$H1450))</f>
        <v/>
      </c>
      <c r="H1451" s="14"/>
      <c r="I1451" s="17" t="str">
        <f aca="false">IF($C1451="","",N($H1451)*N(商品マスタ!$N1450))</f>
        <v/>
      </c>
      <c r="J1451" s="17" t="str">
        <f aca="false">IF($C1451="","",N($I1451)-N($G1451))</f>
        <v/>
      </c>
      <c r="K1451" s="37" t="str">
        <f aca="false">IF($C1451="","",N(商品マスタ!$I1450))</f>
        <v/>
      </c>
      <c r="L1451" s="17" t="str">
        <f aca="false">IF($C1451="","",MAX(1,N(商品マスタ!$J1450)))</f>
        <v/>
      </c>
      <c r="M1451" s="38" t="str">
        <f aca="false">IF($C1451="","",N(TOP!$C$16)*N($K1451))</f>
        <v/>
      </c>
      <c r="N1451" s="17" t="str">
        <f aca="false">IF($C1451="","",ROUNDUP(N($M1451)/N($L1451),0))</f>
        <v/>
      </c>
      <c r="O1451" s="17" t="str">
        <f aca="false">IF($C1451="","",N(商品マスタ!$R1450))</f>
        <v/>
      </c>
      <c r="P1451" s="17" t="str">
        <f aca="false">IF($C1451="","",IF($F1451="理論",(N($O1451)+N($N1451))-N($G1451),(N($O1451)+N($N1451))-N($I1451)))</f>
        <v/>
      </c>
      <c r="Q1451" s="17" t="str">
        <f aca="false">IF($C1451="","",MAX(1,N(商品マスタ!$K1450)))</f>
        <v/>
      </c>
      <c r="R1451" s="39" t="str">
        <f aca="false">IF($C1451="","",IF(N($P1451)/N($Q1451)&lt;=0,"",ROUNDUP(N($P1451)/N($Q1451),0)))</f>
        <v/>
      </c>
      <c r="S1451" s="14"/>
      <c r="T1451" s="40" t="str">
        <f aca="false">IF($C1451="","",N(商品マスタ!$M1450))</f>
        <v/>
      </c>
      <c r="U1451" s="40" t="str">
        <f aca="false">IF($S1451="","",N($S1451)*N($T1451))</f>
        <v/>
      </c>
      <c r="V1451" s="18"/>
    </row>
    <row r="1452" customFormat="false" ht="15" hidden="false" customHeight="false" outlineLevel="0" collapsed="false">
      <c r="B1452" s="12" t="n">
        <v>1446</v>
      </c>
      <c r="C1452" s="36" t="str">
        <f aca="false">IF(商品マスタ!$C1451="","",商品マスタ!$C1451)</f>
        <v/>
      </c>
      <c r="D1452" s="12" t="str">
        <f aca="false">IF($C1452="","",商品マスタ!$D1451)</f>
        <v/>
      </c>
      <c r="E1452" s="12" t="str">
        <f aca="false">IF($C1452="","",商品マスタ!$G1451)</f>
        <v/>
      </c>
      <c r="F1452" s="12" t="str">
        <f aca="false">IF($C1452="","",IF(商品マスタ!$P1451="","理論",商品マスタ!$P1451))</f>
        <v/>
      </c>
      <c r="G1452" s="17" t="str">
        <f aca="false">IF($C1452="","",N(商品マスタ!$H1451))</f>
        <v/>
      </c>
      <c r="H1452" s="14"/>
      <c r="I1452" s="17" t="str">
        <f aca="false">IF($C1452="","",N($H1452)*N(商品マスタ!$N1451))</f>
        <v/>
      </c>
      <c r="J1452" s="17" t="str">
        <f aca="false">IF($C1452="","",N($I1452)-N($G1452))</f>
        <v/>
      </c>
      <c r="K1452" s="37" t="str">
        <f aca="false">IF($C1452="","",N(商品マスタ!$I1451))</f>
        <v/>
      </c>
      <c r="L1452" s="17" t="str">
        <f aca="false">IF($C1452="","",MAX(1,N(商品マスタ!$J1451)))</f>
        <v/>
      </c>
      <c r="M1452" s="38" t="str">
        <f aca="false">IF($C1452="","",N(TOP!$C$16)*N($K1452))</f>
        <v/>
      </c>
      <c r="N1452" s="17" t="str">
        <f aca="false">IF($C1452="","",ROUNDUP(N($M1452)/N($L1452),0))</f>
        <v/>
      </c>
      <c r="O1452" s="17" t="str">
        <f aca="false">IF($C1452="","",N(商品マスタ!$R1451))</f>
        <v/>
      </c>
      <c r="P1452" s="17" t="str">
        <f aca="false">IF($C1452="","",IF($F1452="理論",(N($O1452)+N($N1452))-N($G1452),(N($O1452)+N($N1452))-N($I1452)))</f>
        <v/>
      </c>
      <c r="Q1452" s="17" t="str">
        <f aca="false">IF($C1452="","",MAX(1,N(商品マスタ!$K1451)))</f>
        <v/>
      </c>
      <c r="R1452" s="39" t="str">
        <f aca="false">IF($C1452="","",IF(N($P1452)/N($Q1452)&lt;=0,"",ROUNDUP(N($P1452)/N($Q1452),0)))</f>
        <v/>
      </c>
      <c r="S1452" s="14"/>
      <c r="T1452" s="40" t="str">
        <f aca="false">IF($C1452="","",N(商品マスタ!$M1451))</f>
        <v/>
      </c>
      <c r="U1452" s="40" t="str">
        <f aca="false">IF($S1452="","",N($S1452)*N($T1452))</f>
        <v/>
      </c>
      <c r="V1452" s="18"/>
    </row>
    <row r="1453" customFormat="false" ht="15" hidden="false" customHeight="false" outlineLevel="0" collapsed="false">
      <c r="B1453" s="12" t="n">
        <v>1447</v>
      </c>
      <c r="C1453" s="36" t="str">
        <f aca="false">IF(商品マスタ!$C1452="","",商品マスタ!$C1452)</f>
        <v/>
      </c>
      <c r="D1453" s="12" t="str">
        <f aca="false">IF($C1453="","",商品マスタ!$D1452)</f>
        <v/>
      </c>
      <c r="E1453" s="12" t="str">
        <f aca="false">IF($C1453="","",商品マスタ!$G1452)</f>
        <v/>
      </c>
      <c r="F1453" s="12" t="str">
        <f aca="false">IF($C1453="","",IF(商品マスタ!$P1452="","理論",商品マスタ!$P1452))</f>
        <v/>
      </c>
      <c r="G1453" s="17" t="str">
        <f aca="false">IF($C1453="","",N(商品マスタ!$H1452))</f>
        <v/>
      </c>
      <c r="H1453" s="14"/>
      <c r="I1453" s="17" t="str">
        <f aca="false">IF($C1453="","",N($H1453)*N(商品マスタ!$N1452))</f>
        <v/>
      </c>
      <c r="J1453" s="17" t="str">
        <f aca="false">IF($C1453="","",N($I1453)-N($G1453))</f>
        <v/>
      </c>
      <c r="K1453" s="37" t="str">
        <f aca="false">IF($C1453="","",N(商品マスタ!$I1452))</f>
        <v/>
      </c>
      <c r="L1453" s="17" t="str">
        <f aca="false">IF($C1453="","",MAX(1,N(商品マスタ!$J1452)))</f>
        <v/>
      </c>
      <c r="M1453" s="38" t="str">
        <f aca="false">IF($C1453="","",N(TOP!$C$16)*N($K1453))</f>
        <v/>
      </c>
      <c r="N1453" s="17" t="str">
        <f aca="false">IF($C1453="","",ROUNDUP(N($M1453)/N($L1453),0))</f>
        <v/>
      </c>
      <c r="O1453" s="17" t="str">
        <f aca="false">IF($C1453="","",N(商品マスタ!$R1452))</f>
        <v/>
      </c>
      <c r="P1453" s="17" t="str">
        <f aca="false">IF($C1453="","",IF($F1453="理論",(N($O1453)+N($N1453))-N($G1453),(N($O1453)+N($N1453))-N($I1453)))</f>
        <v/>
      </c>
      <c r="Q1453" s="17" t="str">
        <f aca="false">IF($C1453="","",MAX(1,N(商品マスタ!$K1452)))</f>
        <v/>
      </c>
      <c r="R1453" s="39" t="str">
        <f aca="false">IF($C1453="","",IF(N($P1453)/N($Q1453)&lt;=0,"",ROUNDUP(N($P1453)/N($Q1453),0)))</f>
        <v/>
      </c>
      <c r="S1453" s="14"/>
      <c r="T1453" s="40" t="str">
        <f aca="false">IF($C1453="","",N(商品マスタ!$M1452))</f>
        <v/>
      </c>
      <c r="U1453" s="40" t="str">
        <f aca="false">IF($S1453="","",N($S1453)*N($T1453))</f>
        <v/>
      </c>
      <c r="V1453" s="18"/>
    </row>
    <row r="1454" customFormat="false" ht="15" hidden="false" customHeight="false" outlineLevel="0" collapsed="false">
      <c r="B1454" s="12" t="n">
        <v>1448</v>
      </c>
      <c r="C1454" s="36" t="str">
        <f aca="false">IF(商品マスタ!$C1453="","",商品マスタ!$C1453)</f>
        <v/>
      </c>
      <c r="D1454" s="12" t="str">
        <f aca="false">IF($C1454="","",商品マスタ!$D1453)</f>
        <v/>
      </c>
      <c r="E1454" s="12" t="str">
        <f aca="false">IF($C1454="","",商品マスタ!$G1453)</f>
        <v/>
      </c>
      <c r="F1454" s="12" t="str">
        <f aca="false">IF($C1454="","",IF(商品マスタ!$P1453="","理論",商品マスタ!$P1453))</f>
        <v/>
      </c>
      <c r="G1454" s="17" t="str">
        <f aca="false">IF($C1454="","",N(商品マスタ!$H1453))</f>
        <v/>
      </c>
      <c r="H1454" s="14"/>
      <c r="I1454" s="17" t="str">
        <f aca="false">IF($C1454="","",N($H1454)*N(商品マスタ!$N1453))</f>
        <v/>
      </c>
      <c r="J1454" s="17" t="str">
        <f aca="false">IF($C1454="","",N($I1454)-N($G1454))</f>
        <v/>
      </c>
      <c r="K1454" s="37" t="str">
        <f aca="false">IF($C1454="","",N(商品マスタ!$I1453))</f>
        <v/>
      </c>
      <c r="L1454" s="17" t="str">
        <f aca="false">IF($C1454="","",MAX(1,N(商品マスタ!$J1453)))</f>
        <v/>
      </c>
      <c r="M1454" s="38" t="str">
        <f aca="false">IF($C1454="","",N(TOP!$C$16)*N($K1454))</f>
        <v/>
      </c>
      <c r="N1454" s="17" t="str">
        <f aca="false">IF($C1454="","",ROUNDUP(N($M1454)/N($L1454),0))</f>
        <v/>
      </c>
      <c r="O1454" s="17" t="str">
        <f aca="false">IF($C1454="","",N(商品マスタ!$R1453))</f>
        <v/>
      </c>
      <c r="P1454" s="17" t="str">
        <f aca="false">IF($C1454="","",IF($F1454="理論",(N($O1454)+N($N1454))-N($G1454),(N($O1454)+N($N1454))-N($I1454)))</f>
        <v/>
      </c>
      <c r="Q1454" s="17" t="str">
        <f aca="false">IF($C1454="","",MAX(1,N(商品マスタ!$K1453)))</f>
        <v/>
      </c>
      <c r="R1454" s="39" t="str">
        <f aca="false">IF($C1454="","",IF(N($P1454)/N($Q1454)&lt;=0,"",ROUNDUP(N($P1454)/N($Q1454),0)))</f>
        <v/>
      </c>
      <c r="S1454" s="14"/>
      <c r="T1454" s="40" t="str">
        <f aca="false">IF($C1454="","",N(商品マスタ!$M1453))</f>
        <v/>
      </c>
      <c r="U1454" s="40" t="str">
        <f aca="false">IF($S1454="","",N($S1454)*N($T1454))</f>
        <v/>
      </c>
      <c r="V1454" s="18"/>
    </row>
    <row r="1455" customFormat="false" ht="15" hidden="false" customHeight="false" outlineLevel="0" collapsed="false">
      <c r="B1455" s="12" t="n">
        <v>1449</v>
      </c>
      <c r="C1455" s="36" t="str">
        <f aca="false">IF(商品マスタ!$C1454="","",商品マスタ!$C1454)</f>
        <v/>
      </c>
      <c r="D1455" s="12" t="str">
        <f aca="false">IF($C1455="","",商品マスタ!$D1454)</f>
        <v/>
      </c>
      <c r="E1455" s="12" t="str">
        <f aca="false">IF($C1455="","",商品マスタ!$G1454)</f>
        <v/>
      </c>
      <c r="F1455" s="12" t="str">
        <f aca="false">IF($C1455="","",IF(商品マスタ!$P1454="","理論",商品マスタ!$P1454))</f>
        <v/>
      </c>
      <c r="G1455" s="17" t="str">
        <f aca="false">IF($C1455="","",N(商品マスタ!$H1454))</f>
        <v/>
      </c>
      <c r="H1455" s="14"/>
      <c r="I1455" s="17" t="str">
        <f aca="false">IF($C1455="","",N($H1455)*N(商品マスタ!$N1454))</f>
        <v/>
      </c>
      <c r="J1455" s="17" t="str">
        <f aca="false">IF($C1455="","",N($I1455)-N($G1455))</f>
        <v/>
      </c>
      <c r="K1455" s="37" t="str">
        <f aca="false">IF($C1455="","",N(商品マスタ!$I1454))</f>
        <v/>
      </c>
      <c r="L1455" s="17" t="str">
        <f aca="false">IF($C1455="","",MAX(1,N(商品マスタ!$J1454)))</f>
        <v/>
      </c>
      <c r="M1455" s="38" t="str">
        <f aca="false">IF($C1455="","",N(TOP!$C$16)*N($K1455))</f>
        <v/>
      </c>
      <c r="N1455" s="17" t="str">
        <f aca="false">IF($C1455="","",ROUNDUP(N($M1455)/N($L1455),0))</f>
        <v/>
      </c>
      <c r="O1455" s="17" t="str">
        <f aca="false">IF($C1455="","",N(商品マスタ!$R1454))</f>
        <v/>
      </c>
      <c r="P1455" s="17" t="str">
        <f aca="false">IF($C1455="","",IF($F1455="理論",(N($O1455)+N($N1455))-N($G1455),(N($O1455)+N($N1455))-N($I1455)))</f>
        <v/>
      </c>
      <c r="Q1455" s="17" t="str">
        <f aca="false">IF($C1455="","",MAX(1,N(商品マスタ!$K1454)))</f>
        <v/>
      </c>
      <c r="R1455" s="39" t="str">
        <f aca="false">IF($C1455="","",IF(N($P1455)/N($Q1455)&lt;=0,"",ROUNDUP(N($P1455)/N($Q1455),0)))</f>
        <v/>
      </c>
      <c r="S1455" s="14"/>
      <c r="T1455" s="40" t="str">
        <f aca="false">IF($C1455="","",N(商品マスタ!$M1454))</f>
        <v/>
      </c>
      <c r="U1455" s="40" t="str">
        <f aca="false">IF($S1455="","",N($S1455)*N($T1455))</f>
        <v/>
      </c>
      <c r="V1455" s="18"/>
    </row>
    <row r="1456" customFormat="false" ht="15" hidden="false" customHeight="false" outlineLevel="0" collapsed="false">
      <c r="B1456" s="12" t="n">
        <v>1450</v>
      </c>
      <c r="C1456" s="36" t="str">
        <f aca="false">IF(商品マスタ!$C1455="","",商品マスタ!$C1455)</f>
        <v/>
      </c>
      <c r="D1456" s="12" t="str">
        <f aca="false">IF($C1456="","",商品マスタ!$D1455)</f>
        <v/>
      </c>
      <c r="E1456" s="12" t="str">
        <f aca="false">IF($C1456="","",商品マスタ!$G1455)</f>
        <v/>
      </c>
      <c r="F1456" s="12" t="str">
        <f aca="false">IF($C1456="","",IF(商品マスタ!$P1455="","理論",商品マスタ!$P1455))</f>
        <v/>
      </c>
      <c r="G1456" s="17" t="str">
        <f aca="false">IF($C1456="","",N(商品マスタ!$H1455))</f>
        <v/>
      </c>
      <c r="H1456" s="14"/>
      <c r="I1456" s="17" t="str">
        <f aca="false">IF($C1456="","",N($H1456)*N(商品マスタ!$N1455))</f>
        <v/>
      </c>
      <c r="J1456" s="17" t="str">
        <f aca="false">IF($C1456="","",N($I1456)-N($G1456))</f>
        <v/>
      </c>
      <c r="K1456" s="37" t="str">
        <f aca="false">IF($C1456="","",N(商品マスタ!$I1455))</f>
        <v/>
      </c>
      <c r="L1456" s="17" t="str">
        <f aca="false">IF($C1456="","",MAX(1,N(商品マスタ!$J1455)))</f>
        <v/>
      </c>
      <c r="M1456" s="38" t="str">
        <f aca="false">IF($C1456="","",N(TOP!$C$16)*N($K1456))</f>
        <v/>
      </c>
      <c r="N1456" s="17" t="str">
        <f aca="false">IF($C1456="","",ROUNDUP(N($M1456)/N($L1456),0))</f>
        <v/>
      </c>
      <c r="O1456" s="17" t="str">
        <f aca="false">IF($C1456="","",N(商品マスタ!$R1455))</f>
        <v/>
      </c>
      <c r="P1456" s="17" t="str">
        <f aca="false">IF($C1456="","",IF($F1456="理論",(N($O1456)+N($N1456))-N($G1456),(N($O1456)+N($N1456))-N($I1456)))</f>
        <v/>
      </c>
      <c r="Q1456" s="17" t="str">
        <f aca="false">IF($C1456="","",MAX(1,N(商品マスタ!$K1455)))</f>
        <v/>
      </c>
      <c r="R1456" s="39" t="str">
        <f aca="false">IF($C1456="","",IF(N($P1456)/N($Q1456)&lt;=0,"",ROUNDUP(N($P1456)/N($Q1456),0)))</f>
        <v/>
      </c>
      <c r="S1456" s="14"/>
      <c r="T1456" s="40" t="str">
        <f aca="false">IF($C1456="","",N(商品マスタ!$M1455))</f>
        <v/>
      </c>
      <c r="U1456" s="40" t="str">
        <f aca="false">IF($S1456="","",N($S1456)*N($T1456))</f>
        <v/>
      </c>
      <c r="V1456" s="18"/>
    </row>
    <row r="1457" customFormat="false" ht="15" hidden="false" customHeight="false" outlineLevel="0" collapsed="false">
      <c r="B1457" s="12" t="n">
        <v>1451</v>
      </c>
      <c r="C1457" s="36" t="str">
        <f aca="false">IF(商品マスタ!$C1456="","",商品マスタ!$C1456)</f>
        <v/>
      </c>
      <c r="D1457" s="12" t="str">
        <f aca="false">IF($C1457="","",商品マスタ!$D1456)</f>
        <v/>
      </c>
      <c r="E1457" s="12" t="str">
        <f aca="false">IF($C1457="","",商品マスタ!$G1456)</f>
        <v/>
      </c>
      <c r="F1457" s="12" t="str">
        <f aca="false">IF($C1457="","",IF(商品マスタ!$P1456="","理論",商品マスタ!$P1456))</f>
        <v/>
      </c>
      <c r="G1457" s="17" t="str">
        <f aca="false">IF($C1457="","",N(商品マスタ!$H1456))</f>
        <v/>
      </c>
      <c r="H1457" s="14"/>
      <c r="I1457" s="17" t="str">
        <f aca="false">IF($C1457="","",N($H1457)*N(商品マスタ!$N1456))</f>
        <v/>
      </c>
      <c r="J1457" s="17" t="str">
        <f aca="false">IF($C1457="","",N($I1457)-N($G1457))</f>
        <v/>
      </c>
      <c r="K1457" s="37" t="str">
        <f aca="false">IF($C1457="","",N(商品マスタ!$I1456))</f>
        <v/>
      </c>
      <c r="L1457" s="17" t="str">
        <f aca="false">IF($C1457="","",MAX(1,N(商品マスタ!$J1456)))</f>
        <v/>
      </c>
      <c r="M1457" s="38" t="str">
        <f aca="false">IF($C1457="","",N(TOP!$C$16)*N($K1457))</f>
        <v/>
      </c>
      <c r="N1457" s="17" t="str">
        <f aca="false">IF($C1457="","",ROUNDUP(N($M1457)/N($L1457),0))</f>
        <v/>
      </c>
      <c r="O1457" s="17" t="str">
        <f aca="false">IF($C1457="","",N(商品マスタ!$R1456))</f>
        <v/>
      </c>
      <c r="P1457" s="17" t="str">
        <f aca="false">IF($C1457="","",IF($F1457="理論",(N($O1457)+N($N1457))-N($G1457),(N($O1457)+N($N1457))-N($I1457)))</f>
        <v/>
      </c>
      <c r="Q1457" s="17" t="str">
        <f aca="false">IF($C1457="","",MAX(1,N(商品マスタ!$K1456)))</f>
        <v/>
      </c>
      <c r="R1457" s="39" t="str">
        <f aca="false">IF($C1457="","",IF(N($P1457)/N($Q1457)&lt;=0,"",ROUNDUP(N($P1457)/N($Q1457),0)))</f>
        <v/>
      </c>
      <c r="S1457" s="14"/>
      <c r="T1457" s="40" t="str">
        <f aca="false">IF($C1457="","",N(商品マスタ!$M1456))</f>
        <v/>
      </c>
      <c r="U1457" s="40" t="str">
        <f aca="false">IF($S1457="","",N($S1457)*N($T1457))</f>
        <v/>
      </c>
      <c r="V1457" s="18"/>
    </row>
    <row r="1458" customFormat="false" ht="15" hidden="false" customHeight="false" outlineLevel="0" collapsed="false">
      <c r="B1458" s="12" t="n">
        <v>1452</v>
      </c>
      <c r="C1458" s="36" t="str">
        <f aca="false">IF(商品マスタ!$C1457="","",商品マスタ!$C1457)</f>
        <v/>
      </c>
      <c r="D1458" s="12" t="str">
        <f aca="false">IF($C1458="","",商品マスタ!$D1457)</f>
        <v/>
      </c>
      <c r="E1458" s="12" t="str">
        <f aca="false">IF($C1458="","",商品マスタ!$G1457)</f>
        <v/>
      </c>
      <c r="F1458" s="12" t="str">
        <f aca="false">IF($C1458="","",IF(商品マスタ!$P1457="","理論",商品マスタ!$P1457))</f>
        <v/>
      </c>
      <c r="G1458" s="17" t="str">
        <f aca="false">IF($C1458="","",N(商品マスタ!$H1457))</f>
        <v/>
      </c>
      <c r="H1458" s="14"/>
      <c r="I1458" s="17" t="str">
        <f aca="false">IF($C1458="","",N($H1458)*N(商品マスタ!$N1457))</f>
        <v/>
      </c>
      <c r="J1458" s="17" t="str">
        <f aca="false">IF($C1458="","",N($I1458)-N($G1458))</f>
        <v/>
      </c>
      <c r="K1458" s="37" t="str">
        <f aca="false">IF($C1458="","",N(商品マスタ!$I1457))</f>
        <v/>
      </c>
      <c r="L1458" s="17" t="str">
        <f aca="false">IF($C1458="","",MAX(1,N(商品マスタ!$J1457)))</f>
        <v/>
      </c>
      <c r="M1458" s="38" t="str">
        <f aca="false">IF($C1458="","",N(TOP!$C$16)*N($K1458))</f>
        <v/>
      </c>
      <c r="N1458" s="17" t="str">
        <f aca="false">IF($C1458="","",ROUNDUP(N($M1458)/N($L1458),0))</f>
        <v/>
      </c>
      <c r="O1458" s="17" t="str">
        <f aca="false">IF($C1458="","",N(商品マスタ!$R1457))</f>
        <v/>
      </c>
      <c r="P1458" s="17" t="str">
        <f aca="false">IF($C1458="","",IF($F1458="理論",(N($O1458)+N($N1458))-N($G1458),(N($O1458)+N($N1458))-N($I1458)))</f>
        <v/>
      </c>
      <c r="Q1458" s="17" t="str">
        <f aca="false">IF($C1458="","",MAX(1,N(商品マスタ!$K1457)))</f>
        <v/>
      </c>
      <c r="R1458" s="39" t="str">
        <f aca="false">IF($C1458="","",IF(N($P1458)/N($Q1458)&lt;=0,"",ROUNDUP(N($P1458)/N($Q1458),0)))</f>
        <v/>
      </c>
      <c r="S1458" s="14"/>
      <c r="T1458" s="40" t="str">
        <f aca="false">IF($C1458="","",N(商品マスタ!$M1457))</f>
        <v/>
      </c>
      <c r="U1458" s="40" t="str">
        <f aca="false">IF($S1458="","",N($S1458)*N($T1458))</f>
        <v/>
      </c>
      <c r="V1458" s="18"/>
    </row>
    <row r="1459" customFormat="false" ht="15" hidden="false" customHeight="false" outlineLevel="0" collapsed="false">
      <c r="B1459" s="12" t="n">
        <v>1453</v>
      </c>
      <c r="C1459" s="36" t="str">
        <f aca="false">IF(商品マスタ!$C1458="","",商品マスタ!$C1458)</f>
        <v/>
      </c>
      <c r="D1459" s="12" t="str">
        <f aca="false">IF($C1459="","",商品マスタ!$D1458)</f>
        <v/>
      </c>
      <c r="E1459" s="12" t="str">
        <f aca="false">IF($C1459="","",商品マスタ!$G1458)</f>
        <v/>
      </c>
      <c r="F1459" s="12" t="str">
        <f aca="false">IF($C1459="","",IF(商品マスタ!$P1458="","理論",商品マスタ!$P1458))</f>
        <v/>
      </c>
      <c r="G1459" s="17" t="str">
        <f aca="false">IF($C1459="","",N(商品マスタ!$H1458))</f>
        <v/>
      </c>
      <c r="H1459" s="14"/>
      <c r="I1459" s="17" t="str">
        <f aca="false">IF($C1459="","",N($H1459)*N(商品マスタ!$N1458))</f>
        <v/>
      </c>
      <c r="J1459" s="17" t="str">
        <f aca="false">IF($C1459="","",N($I1459)-N($G1459))</f>
        <v/>
      </c>
      <c r="K1459" s="37" t="str">
        <f aca="false">IF($C1459="","",N(商品マスタ!$I1458))</f>
        <v/>
      </c>
      <c r="L1459" s="17" t="str">
        <f aca="false">IF($C1459="","",MAX(1,N(商品マスタ!$J1458)))</f>
        <v/>
      </c>
      <c r="M1459" s="38" t="str">
        <f aca="false">IF($C1459="","",N(TOP!$C$16)*N($K1459))</f>
        <v/>
      </c>
      <c r="N1459" s="17" t="str">
        <f aca="false">IF($C1459="","",ROUNDUP(N($M1459)/N($L1459),0))</f>
        <v/>
      </c>
      <c r="O1459" s="17" t="str">
        <f aca="false">IF($C1459="","",N(商品マスタ!$R1458))</f>
        <v/>
      </c>
      <c r="P1459" s="17" t="str">
        <f aca="false">IF($C1459="","",IF($F1459="理論",(N($O1459)+N($N1459))-N($G1459),(N($O1459)+N($N1459))-N($I1459)))</f>
        <v/>
      </c>
      <c r="Q1459" s="17" t="str">
        <f aca="false">IF($C1459="","",MAX(1,N(商品マスタ!$K1458)))</f>
        <v/>
      </c>
      <c r="R1459" s="39" t="str">
        <f aca="false">IF($C1459="","",IF(N($P1459)/N($Q1459)&lt;=0,"",ROUNDUP(N($P1459)/N($Q1459),0)))</f>
        <v/>
      </c>
      <c r="S1459" s="14"/>
      <c r="T1459" s="40" t="str">
        <f aca="false">IF($C1459="","",N(商品マスタ!$M1458))</f>
        <v/>
      </c>
      <c r="U1459" s="40" t="str">
        <f aca="false">IF($S1459="","",N($S1459)*N($T1459))</f>
        <v/>
      </c>
      <c r="V1459" s="18"/>
    </row>
    <row r="1460" customFormat="false" ht="15" hidden="false" customHeight="false" outlineLevel="0" collapsed="false">
      <c r="B1460" s="12" t="n">
        <v>1454</v>
      </c>
      <c r="C1460" s="36" t="str">
        <f aca="false">IF(商品マスタ!$C1459="","",商品マスタ!$C1459)</f>
        <v/>
      </c>
      <c r="D1460" s="12" t="str">
        <f aca="false">IF($C1460="","",商品マスタ!$D1459)</f>
        <v/>
      </c>
      <c r="E1460" s="12" t="str">
        <f aca="false">IF($C1460="","",商品マスタ!$G1459)</f>
        <v/>
      </c>
      <c r="F1460" s="12" t="str">
        <f aca="false">IF($C1460="","",IF(商品マスタ!$P1459="","理論",商品マスタ!$P1459))</f>
        <v/>
      </c>
      <c r="G1460" s="17" t="str">
        <f aca="false">IF($C1460="","",N(商品マスタ!$H1459))</f>
        <v/>
      </c>
      <c r="H1460" s="14"/>
      <c r="I1460" s="17" t="str">
        <f aca="false">IF($C1460="","",N($H1460)*N(商品マスタ!$N1459))</f>
        <v/>
      </c>
      <c r="J1460" s="17" t="str">
        <f aca="false">IF($C1460="","",N($I1460)-N($G1460))</f>
        <v/>
      </c>
      <c r="K1460" s="37" t="str">
        <f aca="false">IF($C1460="","",N(商品マスタ!$I1459))</f>
        <v/>
      </c>
      <c r="L1460" s="17" t="str">
        <f aca="false">IF($C1460="","",MAX(1,N(商品マスタ!$J1459)))</f>
        <v/>
      </c>
      <c r="M1460" s="38" t="str">
        <f aca="false">IF($C1460="","",N(TOP!$C$16)*N($K1460))</f>
        <v/>
      </c>
      <c r="N1460" s="17" t="str">
        <f aca="false">IF($C1460="","",ROUNDUP(N($M1460)/N($L1460),0))</f>
        <v/>
      </c>
      <c r="O1460" s="17" t="str">
        <f aca="false">IF($C1460="","",N(商品マスタ!$R1459))</f>
        <v/>
      </c>
      <c r="P1460" s="17" t="str">
        <f aca="false">IF($C1460="","",IF($F1460="理論",(N($O1460)+N($N1460))-N($G1460),(N($O1460)+N($N1460))-N($I1460)))</f>
        <v/>
      </c>
      <c r="Q1460" s="17" t="str">
        <f aca="false">IF($C1460="","",MAX(1,N(商品マスタ!$K1459)))</f>
        <v/>
      </c>
      <c r="R1460" s="39" t="str">
        <f aca="false">IF($C1460="","",IF(N($P1460)/N($Q1460)&lt;=0,"",ROUNDUP(N($P1460)/N($Q1460),0)))</f>
        <v/>
      </c>
      <c r="S1460" s="14"/>
      <c r="T1460" s="40" t="str">
        <f aca="false">IF($C1460="","",N(商品マスタ!$M1459))</f>
        <v/>
      </c>
      <c r="U1460" s="40" t="str">
        <f aca="false">IF($S1460="","",N($S1460)*N($T1460))</f>
        <v/>
      </c>
      <c r="V1460" s="18"/>
    </row>
    <row r="1461" customFormat="false" ht="15" hidden="false" customHeight="false" outlineLevel="0" collapsed="false">
      <c r="B1461" s="12" t="n">
        <v>1455</v>
      </c>
      <c r="C1461" s="36" t="str">
        <f aca="false">IF(商品マスタ!$C1460="","",商品マスタ!$C1460)</f>
        <v/>
      </c>
      <c r="D1461" s="12" t="str">
        <f aca="false">IF($C1461="","",商品マスタ!$D1460)</f>
        <v/>
      </c>
      <c r="E1461" s="12" t="str">
        <f aca="false">IF($C1461="","",商品マスタ!$G1460)</f>
        <v/>
      </c>
      <c r="F1461" s="12" t="str">
        <f aca="false">IF($C1461="","",IF(商品マスタ!$P1460="","理論",商品マスタ!$P1460))</f>
        <v/>
      </c>
      <c r="G1461" s="17" t="str">
        <f aca="false">IF($C1461="","",N(商品マスタ!$H1460))</f>
        <v/>
      </c>
      <c r="H1461" s="14"/>
      <c r="I1461" s="17" t="str">
        <f aca="false">IF($C1461="","",N($H1461)*N(商品マスタ!$N1460))</f>
        <v/>
      </c>
      <c r="J1461" s="17" t="str">
        <f aca="false">IF($C1461="","",N($I1461)-N($G1461))</f>
        <v/>
      </c>
      <c r="K1461" s="37" t="str">
        <f aca="false">IF($C1461="","",N(商品マスタ!$I1460))</f>
        <v/>
      </c>
      <c r="L1461" s="17" t="str">
        <f aca="false">IF($C1461="","",MAX(1,N(商品マスタ!$J1460)))</f>
        <v/>
      </c>
      <c r="M1461" s="38" t="str">
        <f aca="false">IF($C1461="","",N(TOP!$C$16)*N($K1461))</f>
        <v/>
      </c>
      <c r="N1461" s="17" t="str">
        <f aca="false">IF($C1461="","",ROUNDUP(N($M1461)/N($L1461),0))</f>
        <v/>
      </c>
      <c r="O1461" s="17" t="str">
        <f aca="false">IF($C1461="","",N(商品マスタ!$R1460))</f>
        <v/>
      </c>
      <c r="P1461" s="17" t="str">
        <f aca="false">IF($C1461="","",IF($F1461="理論",(N($O1461)+N($N1461))-N($G1461),(N($O1461)+N($N1461))-N($I1461)))</f>
        <v/>
      </c>
      <c r="Q1461" s="17" t="str">
        <f aca="false">IF($C1461="","",MAX(1,N(商品マスタ!$K1460)))</f>
        <v/>
      </c>
      <c r="R1461" s="39" t="str">
        <f aca="false">IF($C1461="","",IF(N($P1461)/N($Q1461)&lt;=0,"",ROUNDUP(N($P1461)/N($Q1461),0)))</f>
        <v/>
      </c>
      <c r="S1461" s="14"/>
      <c r="T1461" s="40" t="str">
        <f aca="false">IF($C1461="","",N(商品マスタ!$M1460))</f>
        <v/>
      </c>
      <c r="U1461" s="40" t="str">
        <f aca="false">IF($S1461="","",N($S1461)*N($T1461))</f>
        <v/>
      </c>
      <c r="V1461" s="18"/>
    </row>
    <row r="1462" customFormat="false" ht="15" hidden="false" customHeight="false" outlineLevel="0" collapsed="false">
      <c r="B1462" s="12" t="n">
        <v>1456</v>
      </c>
      <c r="C1462" s="36" t="str">
        <f aca="false">IF(商品マスタ!$C1461="","",商品マスタ!$C1461)</f>
        <v/>
      </c>
      <c r="D1462" s="12" t="str">
        <f aca="false">IF($C1462="","",商品マスタ!$D1461)</f>
        <v/>
      </c>
      <c r="E1462" s="12" t="str">
        <f aca="false">IF($C1462="","",商品マスタ!$G1461)</f>
        <v/>
      </c>
      <c r="F1462" s="12" t="str">
        <f aca="false">IF($C1462="","",IF(商品マスタ!$P1461="","理論",商品マスタ!$P1461))</f>
        <v/>
      </c>
      <c r="G1462" s="17" t="str">
        <f aca="false">IF($C1462="","",N(商品マスタ!$H1461))</f>
        <v/>
      </c>
      <c r="H1462" s="14"/>
      <c r="I1462" s="17" t="str">
        <f aca="false">IF($C1462="","",N($H1462)*N(商品マスタ!$N1461))</f>
        <v/>
      </c>
      <c r="J1462" s="17" t="str">
        <f aca="false">IF($C1462="","",N($I1462)-N($G1462))</f>
        <v/>
      </c>
      <c r="K1462" s="37" t="str">
        <f aca="false">IF($C1462="","",N(商品マスタ!$I1461))</f>
        <v/>
      </c>
      <c r="L1462" s="17" t="str">
        <f aca="false">IF($C1462="","",MAX(1,N(商品マスタ!$J1461)))</f>
        <v/>
      </c>
      <c r="M1462" s="38" t="str">
        <f aca="false">IF($C1462="","",N(TOP!$C$16)*N($K1462))</f>
        <v/>
      </c>
      <c r="N1462" s="17" t="str">
        <f aca="false">IF($C1462="","",ROUNDUP(N($M1462)/N($L1462),0))</f>
        <v/>
      </c>
      <c r="O1462" s="17" t="str">
        <f aca="false">IF($C1462="","",N(商品マスタ!$R1461))</f>
        <v/>
      </c>
      <c r="P1462" s="17" t="str">
        <f aca="false">IF($C1462="","",IF($F1462="理論",(N($O1462)+N($N1462))-N($G1462),(N($O1462)+N($N1462))-N($I1462)))</f>
        <v/>
      </c>
      <c r="Q1462" s="17" t="str">
        <f aca="false">IF($C1462="","",MAX(1,N(商品マスタ!$K1461)))</f>
        <v/>
      </c>
      <c r="R1462" s="39" t="str">
        <f aca="false">IF($C1462="","",IF(N($P1462)/N($Q1462)&lt;=0,"",ROUNDUP(N($P1462)/N($Q1462),0)))</f>
        <v/>
      </c>
      <c r="S1462" s="14"/>
      <c r="T1462" s="40" t="str">
        <f aca="false">IF($C1462="","",N(商品マスタ!$M1461))</f>
        <v/>
      </c>
      <c r="U1462" s="40" t="str">
        <f aca="false">IF($S1462="","",N($S1462)*N($T1462))</f>
        <v/>
      </c>
      <c r="V1462" s="18"/>
    </row>
    <row r="1463" customFormat="false" ht="15" hidden="false" customHeight="false" outlineLevel="0" collapsed="false">
      <c r="B1463" s="12" t="n">
        <v>1457</v>
      </c>
      <c r="C1463" s="36" t="str">
        <f aca="false">IF(商品マスタ!$C1462="","",商品マスタ!$C1462)</f>
        <v/>
      </c>
      <c r="D1463" s="12" t="str">
        <f aca="false">IF($C1463="","",商品マスタ!$D1462)</f>
        <v/>
      </c>
      <c r="E1463" s="12" t="str">
        <f aca="false">IF($C1463="","",商品マスタ!$G1462)</f>
        <v/>
      </c>
      <c r="F1463" s="12" t="str">
        <f aca="false">IF($C1463="","",IF(商品マスタ!$P1462="","理論",商品マスタ!$P1462))</f>
        <v/>
      </c>
      <c r="G1463" s="17" t="str">
        <f aca="false">IF($C1463="","",N(商品マスタ!$H1462))</f>
        <v/>
      </c>
      <c r="H1463" s="14"/>
      <c r="I1463" s="17" t="str">
        <f aca="false">IF($C1463="","",N($H1463)*N(商品マスタ!$N1462))</f>
        <v/>
      </c>
      <c r="J1463" s="17" t="str">
        <f aca="false">IF($C1463="","",N($I1463)-N($G1463))</f>
        <v/>
      </c>
      <c r="K1463" s="37" t="str">
        <f aca="false">IF($C1463="","",N(商品マスタ!$I1462))</f>
        <v/>
      </c>
      <c r="L1463" s="17" t="str">
        <f aca="false">IF($C1463="","",MAX(1,N(商品マスタ!$J1462)))</f>
        <v/>
      </c>
      <c r="M1463" s="38" t="str">
        <f aca="false">IF($C1463="","",N(TOP!$C$16)*N($K1463))</f>
        <v/>
      </c>
      <c r="N1463" s="17" t="str">
        <f aca="false">IF($C1463="","",ROUNDUP(N($M1463)/N($L1463),0))</f>
        <v/>
      </c>
      <c r="O1463" s="17" t="str">
        <f aca="false">IF($C1463="","",N(商品マスタ!$R1462))</f>
        <v/>
      </c>
      <c r="P1463" s="17" t="str">
        <f aca="false">IF($C1463="","",IF($F1463="理論",(N($O1463)+N($N1463))-N($G1463),(N($O1463)+N($N1463))-N($I1463)))</f>
        <v/>
      </c>
      <c r="Q1463" s="17" t="str">
        <f aca="false">IF($C1463="","",MAX(1,N(商品マスタ!$K1462)))</f>
        <v/>
      </c>
      <c r="R1463" s="39" t="str">
        <f aca="false">IF($C1463="","",IF(N($P1463)/N($Q1463)&lt;=0,"",ROUNDUP(N($P1463)/N($Q1463),0)))</f>
        <v/>
      </c>
      <c r="S1463" s="14"/>
      <c r="T1463" s="40" t="str">
        <f aca="false">IF($C1463="","",N(商品マスタ!$M1462))</f>
        <v/>
      </c>
      <c r="U1463" s="40" t="str">
        <f aca="false">IF($S1463="","",N($S1463)*N($T1463))</f>
        <v/>
      </c>
      <c r="V1463" s="18"/>
    </row>
    <row r="1464" customFormat="false" ht="15" hidden="false" customHeight="false" outlineLevel="0" collapsed="false">
      <c r="B1464" s="12" t="n">
        <v>1458</v>
      </c>
      <c r="C1464" s="36" t="str">
        <f aca="false">IF(商品マスタ!$C1463="","",商品マスタ!$C1463)</f>
        <v/>
      </c>
      <c r="D1464" s="12" t="str">
        <f aca="false">IF($C1464="","",商品マスタ!$D1463)</f>
        <v/>
      </c>
      <c r="E1464" s="12" t="str">
        <f aca="false">IF($C1464="","",商品マスタ!$G1463)</f>
        <v/>
      </c>
      <c r="F1464" s="12" t="str">
        <f aca="false">IF($C1464="","",IF(商品マスタ!$P1463="","理論",商品マスタ!$P1463))</f>
        <v/>
      </c>
      <c r="G1464" s="17" t="str">
        <f aca="false">IF($C1464="","",N(商品マスタ!$H1463))</f>
        <v/>
      </c>
      <c r="H1464" s="14"/>
      <c r="I1464" s="17" t="str">
        <f aca="false">IF($C1464="","",N($H1464)*N(商品マスタ!$N1463))</f>
        <v/>
      </c>
      <c r="J1464" s="17" t="str">
        <f aca="false">IF($C1464="","",N($I1464)-N($G1464))</f>
        <v/>
      </c>
      <c r="K1464" s="37" t="str">
        <f aca="false">IF($C1464="","",N(商品マスタ!$I1463))</f>
        <v/>
      </c>
      <c r="L1464" s="17" t="str">
        <f aca="false">IF($C1464="","",MAX(1,N(商品マスタ!$J1463)))</f>
        <v/>
      </c>
      <c r="M1464" s="38" t="str">
        <f aca="false">IF($C1464="","",N(TOP!$C$16)*N($K1464))</f>
        <v/>
      </c>
      <c r="N1464" s="17" t="str">
        <f aca="false">IF($C1464="","",ROUNDUP(N($M1464)/N($L1464),0))</f>
        <v/>
      </c>
      <c r="O1464" s="17" t="str">
        <f aca="false">IF($C1464="","",N(商品マスタ!$R1463))</f>
        <v/>
      </c>
      <c r="P1464" s="17" t="str">
        <f aca="false">IF($C1464="","",IF($F1464="理論",(N($O1464)+N($N1464))-N($G1464),(N($O1464)+N($N1464))-N($I1464)))</f>
        <v/>
      </c>
      <c r="Q1464" s="17" t="str">
        <f aca="false">IF($C1464="","",MAX(1,N(商品マスタ!$K1463)))</f>
        <v/>
      </c>
      <c r="R1464" s="39" t="str">
        <f aca="false">IF($C1464="","",IF(N($P1464)/N($Q1464)&lt;=0,"",ROUNDUP(N($P1464)/N($Q1464),0)))</f>
        <v/>
      </c>
      <c r="S1464" s="14"/>
      <c r="T1464" s="40" t="str">
        <f aca="false">IF($C1464="","",N(商品マスタ!$M1463))</f>
        <v/>
      </c>
      <c r="U1464" s="40" t="str">
        <f aca="false">IF($S1464="","",N($S1464)*N($T1464))</f>
        <v/>
      </c>
      <c r="V1464" s="18"/>
    </row>
    <row r="1465" customFormat="false" ht="15" hidden="false" customHeight="false" outlineLevel="0" collapsed="false">
      <c r="B1465" s="12" t="n">
        <v>1459</v>
      </c>
      <c r="C1465" s="36" t="str">
        <f aca="false">IF(商品マスタ!$C1464="","",商品マスタ!$C1464)</f>
        <v/>
      </c>
      <c r="D1465" s="12" t="str">
        <f aca="false">IF($C1465="","",商品マスタ!$D1464)</f>
        <v/>
      </c>
      <c r="E1465" s="12" t="str">
        <f aca="false">IF($C1465="","",商品マスタ!$G1464)</f>
        <v/>
      </c>
      <c r="F1465" s="12" t="str">
        <f aca="false">IF($C1465="","",IF(商品マスタ!$P1464="","理論",商品マスタ!$P1464))</f>
        <v/>
      </c>
      <c r="G1465" s="17" t="str">
        <f aca="false">IF($C1465="","",N(商品マスタ!$H1464))</f>
        <v/>
      </c>
      <c r="H1465" s="14"/>
      <c r="I1465" s="17" t="str">
        <f aca="false">IF($C1465="","",N($H1465)*N(商品マスタ!$N1464))</f>
        <v/>
      </c>
      <c r="J1465" s="17" t="str">
        <f aca="false">IF($C1465="","",N($I1465)-N($G1465))</f>
        <v/>
      </c>
      <c r="K1465" s="37" t="str">
        <f aca="false">IF($C1465="","",N(商品マスタ!$I1464))</f>
        <v/>
      </c>
      <c r="L1465" s="17" t="str">
        <f aca="false">IF($C1465="","",MAX(1,N(商品マスタ!$J1464)))</f>
        <v/>
      </c>
      <c r="M1465" s="38" t="str">
        <f aca="false">IF($C1465="","",N(TOP!$C$16)*N($K1465))</f>
        <v/>
      </c>
      <c r="N1465" s="17" t="str">
        <f aca="false">IF($C1465="","",ROUNDUP(N($M1465)/N($L1465),0))</f>
        <v/>
      </c>
      <c r="O1465" s="17" t="str">
        <f aca="false">IF($C1465="","",N(商品マスタ!$R1464))</f>
        <v/>
      </c>
      <c r="P1465" s="17" t="str">
        <f aca="false">IF($C1465="","",IF($F1465="理論",(N($O1465)+N($N1465))-N($G1465),(N($O1465)+N($N1465))-N($I1465)))</f>
        <v/>
      </c>
      <c r="Q1465" s="17" t="str">
        <f aca="false">IF($C1465="","",MAX(1,N(商品マスタ!$K1464)))</f>
        <v/>
      </c>
      <c r="R1465" s="39" t="str">
        <f aca="false">IF($C1465="","",IF(N($P1465)/N($Q1465)&lt;=0,"",ROUNDUP(N($P1465)/N($Q1465),0)))</f>
        <v/>
      </c>
      <c r="S1465" s="14"/>
      <c r="T1465" s="40" t="str">
        <f aca="false">IF($C1465="","",N(商品マスタ!$M1464))</f>
        <v/>
      </c>
      <c r="U1465" s="40" t="str">
        <f aca="false">IF($S1465="","",N($S1465)*N($T1465))</f>
        <v/>
      </c>
      <c r="V1465" s="18"/>
    </row>
    <row r="1466" customFormat="false" ht="15" hidden="false" customHeight="false" outlineLevel="0" collapsed="false">
      <c r="B1466" s="12" t="n">
        <v>1460</v>
      </c>
      <c r="C1466" s="36" t="str">
        <f aca="false">IF(商品マスタ!$C1465="","",商品マスタ!$C1465)</f>
        <v/>
      </c>
      <c r="D1466" s="12" t="str">
        <f aca="false">IF($C1466="","",商品マスタ!$D1465)</f>
        <v/>
      </c>
      <c r="E1466" s="12" t="str">
        <f aca="false">IF($C1466="","",商品マスタ!$G1465)</f>
        <v/>
      </c>
      <c r="F1466" s="12" t="str">
        <f aca="false">IF($C1466="","",IF(商品マスタ!$P1465="","理論",商品マスタ!$P1465))</f>
        <v/>
      </c>
      <c r="G1466" s="17" t="str">
        <f aca="false">IF($C1466="","",N(商品マスタ!$H1465))</f>
        <v/>
      </c>
      <c r="H1466" s="14"/>
      <c r="I1466" s="17" t="str">
        <f aca="false">IF($C1466="","",N($H1466)*N(商品マスタ!$N1465))</f>
        <v/>
      </c>
      <c r="J1466" s="17" t="str">
        <f aca="false">IF($C1466="","",N($I1466)-N($G1466))</f>
        <v/>
      </c>
      <c r="K1466" s="37" t="str">
        <f aca="false">IF($C1466="","",N(商品マスタ!$I1465))</f>
        <v/>
      </c>
      <c r="L1466" s="17" t="str">
        <f aca="false">IF($C1466="","",MAX(1,N(商品マスタ!$J1465)))</f>
        <v/>
      </c>
      <c r="M1466" s="38" t="str">
        <f aca="false">IF($C1466="","",N(TOP!$C$16)*N($K1466))</f>
        <v/>
      </c>
      <c r="N1466" s="17" t="str">
        <f aca="false">IF($C1466="","",ROUNDUP(N($M1466)/N($L1466),0))</f>
        <v/>
      </c>
      <c r="O1466" s="17" t="str">
        <f aca="false">IF($C1466="","",N(商品マスタ!$R1465))</f>
        <v/>
      </c>
      <c r="P1466" s="17" t="str">
        <f aca="false">IF($C1466="","",IF($F1466="理論",(N($O1466)+N($N1466))-N($G1466),(N($O1466)+N($N1466))-N($I1466)))</f>
        <v/>
      </c>
      <c r="Q1466" s="17" t="str">
        <f aca="false">IF($C1466="","",MAX(1,N(商品マスタ!$K1465)))</f>
        <v/>
      </c>
      <c r="R1466" s="39" t="str">
        <f aca="false">IF($C1466="","",IF(N($P1466)/N($Q1466)&lt;=0,"",ROUNDUP(N($P1466)/N($Q1466),0)))</f>
        <v/>
      </c>
      <c r="S1466" s="14"/>
      <c r="T1466" s="40" t="str">
        <f aca="false">IF($C1466="","",N(商品マスタ!$M1465))</f>
        <v/>
      </c>
      <c r="U1466" s="40" t="str">
        <f aca="false">IF($S1466="","",N($S1466)*N($T1466))</f>
        <v/>
      </c>
      <c r="V1466" s="18"/>
    </row>
    <row r="1467" customFormat="false" ht="15" hidden="false" customHeight="false" outlineLevel="0" collapsed="false">
      <c r="B1467" s="12" t="n">
        <v>1461</v>
      </c>
      <c r="C1467" s="36" t="str">
        <f aca="false">IF(商品マスタ!$C1466="","",商品マスタ!$C1466)</f>
        <v/>
      </c>
      <c r="D1467" s="12" t="str">
        <f aca="false">IF($C1467="","",商品マスタ!$D1466)</f>
        <v/>
      </c>
      <c r="E1467" s="12" t="str">
        <f aca="false">IF($C1467="","",商品マスタ!$G1466)</f>
        <v/>
      </c>
      <c r="F1467" s="12" t="str">
        <f aca="false">IF($C1467="","",IF(商品マスタ!$P1466="","理論",商品マスタ!$P1466))</f>
        <v/>
      </c>
      <c r="G1467" s="17" t="str">
        <f aca="false">IF($C1467="","",N(商品マスタ!$H1466))</f>
        <v/>
      </c>
      <c r="H1467" s="14"/>
      <c r="I1467" s="17" t="str">
        <f aca="false">IF($C1467="","",N($H1467)*N(商品マスタ!$N1466))</f>
        <v/>
      </c>
      <c r="J1467" s="17" t="str">
        <f aca="false">IF($C1467="","",N($I1467)-N($G1467))</f>
        <v/>
      </c>
      <c r="K1467" s="37" t="str">
        <f aca="false">IF($C1467="","",N(商品マスタ!$I1466))</f>
        <v/>
      </c>
      <c r="L1467" s="17" t="str">
        <f aca="false">IF($C1467="","",MAX(1,N(商品マスタ!$J1466)))</f>
        <v/>
      </c>
      <c r="M1467" s="38" t="str">
        <f aca="false">IF($C1467="","",N(TOP!$C$16)*N($K1467))</f>
        <v/>
      </c>
      <c r="N1467" s="17" t="str">
        <f aca="false">IF($C1467="","",ROUNDUP(N($M1467)/N($L1467),0))</f>
        <v/>
      </c>
      <c r="O1467" s="17" t="str">
        <f aca="false">IF($C1467="","",N(商品マスタ!$R1466))</f>
        <v/>
      </c>
      <c r="P1467" s="17" t="str">
        <f aca="false">IF($C1467="","",IF($F1467="理論",(N($O1467)+N($N1467))-N($G1467),(N($O1467)+N($N1467))-N($I1467)))</f>
        <v/>
      </c>
      <c r="Q1467" s="17" t="str">
        <f aca="false">IF($C1467="","",MAX(1,N(商品マスタ!$K1466)))</f>
        <v/>
      </c>
      <c r="R1467" s="39" t="str">
        <f aca="false">IF($C1467="","",IF(N($P1467)/N($Q1467)&lt;=0,"",ROUNDUP(N($P1467)/N($Q1467),0)))</f>
        <v/>
      </c>
      <c r="S1467" s="14"/>
      <c r="T1467" s="40" t="str">
        <f aca="false">IF($C1467="","",N(商品マスタ!$M1466))</f>
        <v/>
      </c>
      <c r="U1467" s="40" t="str">
        <f aca="false">IF($S1467="","",N($S1467)*N($T1467))</f>
        <v/>
      </c>
      <c r="V1467" s="18"/>
    </row>
    <row r="1468" customFormat="false" ht="15" hidden="false" customHeight="false" outlineLevel="0" collapsed="false">
      <c r="B1468" s="12" t="n">
        <v>1462</v>
      </c>
      <c r="C1468" s="36" t="str">
        <f aca="false">IF(商品マスタ!$C1467="","",商品マスタ!$C1467)</f>
        <v/>
      </c>
      <c r="D1468" s="12" t="str">
        <f aca="false">IF($C1468="","",商品マスタ!$D1467)</f>
        <v/>
      </c>
      <c r="E1468" s="12" t="str">
        <f aca="false">IF($C1468="","",商品マスタ!$G1467)</f>
        <v/>
      </c>
      <c r="F1468" s="12" t="str">
        <f aca="false">IF($C1468="","",IF(商品マスタ!$P1467="","理論",商品マスタ!$P1467))</f>
        <v/>
      </c>
      <c r="G1468" s="17" t="str">
        <f aca="false">IF($C1468="","",N(商品マスタ!$H1467))</f>
        <v/>
      </c>
      <c r="H1468" s="14"/>
      <c r="I1468" s="17" t="str">
        <f aca="false">IF($C1468="","",N($H1468)*N(商品マスタ!$N1467))</f>
        <v/>
      </c>
      <c r="J1468" s="17" t="str">
        <f aca="false">IF($C1468="","",N($I1468)-N($G1468))</f>
        <v/>
      </c>
      <c r="K1468" s="37" t="str">
        <f aca="false">IF($C1468="","",N(商品マスタ!$I1467))</f>
        <v/>
      </c>
      <c r="L1468" s="17" t="str">
        <f aca="false">IF($C1468="","",MAX(1,N(商品マスタ!$J1467)))</f>
        <v/>
      </c>
      <c r="M1468" s="38" t="str">
        <f aca="false">IF($C1468="","",N(TOP!$C$16)*N($K1468))</f>
        <v/>
      </c>
      <c r="N1468" s="17" t="str">
        <f aca="false">IF($C1468="","",ROUNDUP(N($M1468)/N($L1468),0))</f>
        <v/>
      </c>
      <c r="O1468" s="17" t="str">
        <f aca="false">IF($C1468="","",N(商品マスタ!$R1467))</f>
        <v/>
      </c>
      <c r="P1468" s="17" t="str">
        <f aca="false">IF($C1468="","",IF($F1468="理論",(N($O1468)+N($N1468))-N($G1468),(N($O1468)+N($N1468))-N($I1468)))</f>
        <v/>
      </c>
      <c r="Q1468" s="17" t="str">
        <f aca="false">IF($C1468="","",MAX(1,N(商品マスタ!$K1467)))</f>
        <v/>
      </c>
      <c r="R1468" s="39" t="str">
        <f aca="false">IF($C1468="","",IF(N($P1468)/N($Q1468)&lt;=0,"",ROUNDUP(N($P1468)/N($Q1468),0)))</f>
        <v/>
      </c>
      <c r="S1468" s="14"/>
      <c r="T1468" s="40" t="str">
        <f aca="false">IF($C1468="","",N(商品マスタ!$M1467))</f>
        <v/>
      </c>
      <c r="U1468" s="40" t="str">
        <f aca="false">IF($S1468="","",N($S1468)*N($T1468))</f>
        <v/>
      </c>
      <c r="V1468" s="18"/>
    </row>
    <row r="1469" customFormat="false" ht="15" hidden="false" customHeight="false" outlineLevel="0" collapsed="false">
      <c r="B1469" s="12" t="n">
        <v>1463</v>
      </c>
      <c r="C1469" s="36" t="str">
        <f aca="false">IF(商品マスタ!$C1468="","",商品マスタ!$C1468)</f>
        <v/>
      </c>
      <c r="D1469" s="12" t="str">
        <f aca="false">IF($C1469="","",商品マスタ!$D1468)</f>
        <v/>
      </c>
      <c r="E1469" s="12" t="str">
        <f aca="false">IF($C1469="","",商品マスタ!$G1468)</f>
        <v/>
      </c>
      <c r="F1469" s="12" t="str">
        <f aca="false">IF($C1469="","",IF(商品マスタ!$P1468="","理論",商品マスタ!$P1468))</f>
        <v/>
      </c>
      <c r="G1469" s="17" t="str">
        <f aca="false">IF($C1469="","",N(商品マスタ!$H1468))</f>
        <v/>
      </c>
      <c r="H1469" s="14"/>
      <c r="I1469" s="17" t="str">
        <f aca="false">IF($C1469="","",N($H1469)*N(商品マスタ!$N1468))</f>
        <v/>
      </c>
      <c r="J1469" s="17" t="str">
        <f aca="false">IF($C1469="","",N($I1469)-N($G1469))</f>
        <v/>
      </c>
      <c r="K1469" s="37" t="str">
        <f aca="false">IF($C1469="","",N(商品マスタ!$I1468))</f>
        <v/>
      </c>
      <c r="L1469" s="17" t="str">
        <f aca="false">IF($C1469="","",MAX(1,N(商品マスタ!$J1468)))</f>
        <v/>
      </c>
      <c r="M1469" s="38" t="str">
        <f aca="false">IF($C1469="","",N(TOP!$C$16)*N($K1469))</f>
        <v/>
      </c>
      <c r="N1469" s="17" t="str">
        <f aca="false">IF($C1469="","",ROUNDUP(N($M1469)/N($L1469),0))</f>
        <v/>
      </c>
      <c r="O1469" s="17" t="str">
        <f aca="false">IF($C1469="","",N(商品マスタ!$R1468))</f>
        <v/>
      </c>
      <c r="P1469" s="17" t="str">
        <f aca="false">IF($C1469="","",IF($F1469="理論",(N($O1469)+N($N1469))-N($G1469),(N($O1469)+N($N1469))-N($I1469)))</f>
        <v/>
      </c>
      <c r="Q1469" s="17" t="str">
        <f aca="false">IF($C1469="","",MAX(1,N(商品マスタ!$K1468)))</f>
        <v/>
      </c>
      <c r="R1469" s="39" t="str">
        <f aca="false">IF($C1469="","",IF(N($P1469)/N($Q1469)&lt;=0,"",ROUNDUP(N($P1469)/N($Q1469),0)))</f>
        <v/>
      </c>
      <c r="S1469" s="14"/>
      <c r="T1469" s="40" t="str">
        <f aca="false">IF($C1469="","",N(商品マスタ!$M1468))</f>
        <v/>
      </c>
      <c r="U1469" s="40" t="str">
        <f aca="false">IF($S1469="","",N($S1469)*N($T1469))</f>
        <v/>
      </c>
      <c r="V1469" s="18"/>
    </row>
    <row r="1470" customFormat="false" ht="15" hidden="false" customHeight="false" outlineLevel="0" collapsed="false">
      <c r="B1470" s="12" t="n">
        <v>1464</v>
      </c>
      <c r="C1470" s="36" t="str">
        <f aca="false">IF(商品マスタ!$C1469="","",商品マスタ!$C1469)</f>
        <v/>
      </c>
      <c r="D1470" s="12" t="str">
        <f aca="false">IF($C1470="","",商品マスタ!$D1469)</f>
        <v/>
      </c>
      <c r="E1470" s="12" t="str">
        <f aca="false">IF($C1470="","",商品マスタ!$G1469)</f>
        <v/>
      </c>
      <c r="F1470" s="12" t="str">
        <f aca="false">IF($C1470="","",IF(商品マスタ!$P1469="","理論",商品マスタ!$P1469))</f>
        <v/>
      </c>
      <c r="G1470" s="17" t="str">
        <f aca="false">IF($C1470="","",N(商品マスタ!$H1469))</f>
        <v/>
      </c>
      <c r="H1470" s="14"/>
      <c r="I1470" s="17" t="str">
        <f aca="false">IF($C1470="","",N($H1470)*N(商品マスタ!$N1469))</f>
        <v/>
      </c>
      <c r="J1470" s="17" t="str">
        <f aca="false">IF($C1470="","",N($I1470)-N($G1470))</f>
        <v/>
      </c>
      <c r="K1470" s="37" t="str">
        <f aca="false">IF($C1470="","",N(商品マスタ!$I1469))</f>
        <v/>
      </c>
      <c r="L1470" s="17" t="str">
        <f aca="false">IF($C1470="","",MAX(1,N(商品マスタ!$J1469)))</f>
        <v/>
      </c>
      <c r="M1470" s="38" t="str">
        <f aca="false">IF($C1470="","",N(TOP!$C$16)*N($K1470))</f>
        <v/>
      </c>
      <c r="N1470" s="17" t="str">
        <f aca="false">IF($C1470="","",ROUNDUP(N($M1470)/N($L1470),0))</f>
        <v/>
      </c>
      <c r="O1470" s="17" t="str">
        <f aca="false">IF($C1470="","",N(商品マスタ!$R1469))</f>
        <v/>
      </c>
      <c r="P1470" s="17" t="str">
        <f aca="false">IF($C1470="","",IF($F1470="理論",(N($O1470)+N($N1470))-N($G1470),(N($O1470)+N($N1470))-N($I1470)))</f>
        <v/>
      </c>
      <c r="Q1470" s="17" t="str">
        <f aca="false">IF($C1470="","",MAX(1,N(商品マスタ!$K1469)))</f>
        <v/>
      </c>
      <c r="R1470" s="39" t="str">
        <f aca="false">IF($C1470="","",IF(N($P1470)/N($Q1470)&lt;=0,"",ROUNDUP(N($P1470)/N($Q1470),0)))</f>
        <v/>
      </c>
      <c r="S1470" s="14"/>
      <c r="T1470" s="40" t="str">
        <f aca="false">IF($C1470="","",N(商品マスタ!$M1469))</f>
        <v/>
      </c>
      <c r="U1470" s="40" t="str">
        <f aca="false">IF($S1470="","",N($S1470)*N($T1470))</f>
        <v/>
      </c>
      <c r="V1470" s="18"/>
    </row>
    <row r="1471" customFormat="false" ht="15" hidden="false" customHeight="false" outlineLevel="0" collapsed="false">
      <c r="B1471" s="12" t="n">
        <v>1465</v>
      </c>
      <c r="C1471" s="36" t="str">
        <f aca="false">IF(商品マスタ!$C1470="","",商品マスタ!$C1470)</f>
        <v/>
      </c>
      <c r="D1471" s="12" t="str">
        <f aca="false">IF($C1471="","",商品マスタ!$D1470)</f>
        <v/>
      </c>
      <c r="E1471" s="12" t="str">
        <f aca="false">IF($C1471="","",商品マスタ!$G1470)</f>
        <v/>
      </c>
      <c r="F1471" s="12" t="str">
        <f aca="false">IF($C1471="","",IF(商品マスタ!$P1470="","理論",商品マスタ!$P1470))</f>
        <v/>
      </c>
      <c r="G1471" s="17" t="str">
        <f aca="false">IF($C1471="","",N(商品マスタ!$H1470))</f>
        <v/>
      </c>
      <c r="H1471" s="14"/>
      <c r="I1471" s="17" t="str">
        <f aca="false">IF($C1471="","",N($H1471)*N(商品マスタ!$N1470))</f>
        <v/>
      </c>
      <c r="J1471" s="17" t="str">
        <f aca="false">IF($C1471="","",N($I1471)-N($G1471))</f>
        <v/>
      </c>
      <c r="K1471" s="37" t="str">
        <f aca="false">IF($C1471="","",N(商品マスタ!$I1470))</f>
        <v/>
      </c>
      <c r="L1471" s="17" t="str">
        <f aca="false">IF($C1471="","",MAX(1,N(商品マスタ!$J1470)))</f>
        <v/>
      </c>
      <c r="M1471" s="38" t="str">
        <f aca="false">IF($C1471="","",N(TOP!$C$16)*N($K1471))</f>
        <v/>
      </c>
      <c r="N1471" s="17" t="str">
        <f aca="false">IF($C1471="","",ROUNDUP(N($M1471)/N($L1471),0))</f>
        <v/>
      </c>
      <c r="O1471" s="17" t="str">
        <f aca="false">IF($C1471="","",N(商品マスタ!$R1470))</f>
        <v/>
      </c>
      <c r="P1471" s="17" t="str">
        <f aca="false">IF($C1471="","",IF($F1471="理論",(N($O1471)+N($N1471))-N($G1471),(N($O1471)+N($N1471))-N($I1471)))</f>
        <v/>
      </c>
      <c r="Q1471" s="17" t="str">
        <f aca="false">IF($C1471="","",MAX(1,N(商品マスタ!$K1470)))</f>
        <v/>
      </c>
      <c r="R1471" s="39" t="str">
        <f aca="false">IF($C1471="","",IF(N($P1471)/N($Q1471)&lt;=0,"",ROUNDUP(N($P1471)/N($Q1471),0)))</f>
        <v/>
      </c>
      <c r="S1471" s="14"/>
      <c r="T1471" s="40" t="str">
        <f aca="false">IF($C1471="","",N(商品マスタ!$M1470))</f>
        <v/>
      </c>
      <c r="U1471" s="40" t="str">
        <f aca="false">IF($S1471="","",N($S1471)*N($T1471))</f>
        <v/>
      </c>
      <c r="V1471" s="18"/>
    </row>
    <row r="1472" customFormat="false" ht="15" hidden="false" customHeight="false" outlineLevel="0" collapsed="false">
      <c r="B1472" s="12" t="n">
        <v>1466</v>
      </c>
      <c r="C1472" s="36" t="str">
        <f aca="false">IF(商品マスタ!$C1471="","",商品マスタ!$C1471)</f>
        <v/>
      </c>
      <c r="D1472" s="12" t="str">
        <f aca="false">IF($C1472="","",商品マスタ!$D1471)</f>
        <v/>
      </c>
      <c r="E1472" s="12" t="str">
        <f aca="false">IF($C1472="","",商品マスタ!$G1471)</f>
        <v/>
      </c>
      <c r="F1472" s="12" t="str">
        <f aca="false">IF($C1472="","",IF(商品マスタ!$P1471="","理論",商品マスタ!$P1471))</f>
        <v/>
      </c>
      <c r="G1472" s="17" t="str">
        <f aca="false">IF($C1472="","",N(商品マスタ!$H1471))</f>
        <v/>
      </c>
      <c r="H1472" s="14"/>
      <c r="I1472" s="17" t="str">
        <f aca="false">IF($C1472="","",N($H1472)*N(商品マスタ!$N1471))</f>
        <v/>
      </c>
      <c r="J1472" s="17" t="str">
        <f aca="false">IF($C1472="","",N($I1472)-N($G1472))</f>
        <v/>
      </c>
      <c r="K1472" s="37" t="str">
        <f aca="false">IF($C1472="","",N(商品マスタ!$I1471))</f>
        <v/>
      </c>
      <c r="L1472" s="17" t="str">
        <f aca="false">IF($C1472="","",MAX(1,N(商品マスタ!$J1471)))</f>
        <v/>
      </c>
      <c r="M1472" s="38" t="str">
        <f aca="false">IF($C1472="","",N(TOP!$C$16)*N($K1472))</f>
        <v/>
      </c>
      <c r="N1472" s="17" t="str">
        <f aca="false">IF($C1472="","",ROUNDUP(N($M1472)/N($L1472),0))</f>
        <v/>
      </c>
      <c r="O1472" s="17" t="str">
        <f aca="false">IF($C1472="","",N(商品マスタ!$R1471))</f>
        <v/>
      </c>
      <c r="P1472" s="17" t="str">
        <f aca="false">IF($C1472="","",IF($F1472="理論",(N($O1472)+N($N1472))-N($G1472),(N($O1472)+N($N1472))-N($I1472)))</f>
        <v/>
      </c>
      <c r="Q1472" s="17" t="str">
        <f aca="false">IF($C1472="","",MAX(1,N(商品マスタ!$K1471)))</f>
        <v/>
      </c>
      <c r="R1472" s="39" t="str">
        <f aca="false">IF($C1472="","",IF(N($P1472)/N($Q1472)&lt;=0,"",ROUNDUP(N($P1472)/N($Q1472),0)))</f>
        <v/>
      </c>
      <c r="S1472" s="14"/>
      <c r="T1472" s="40" t="str">
        <f aca="false">IF($C1472="","",N(商品マスタ!$M1471))</f>
        <v/>
      </c>
      <c r="U1472" s="40" t="str">
        <f aca="false">IF($S1472="","",N($S1472)*N($T1472))</f>
        <v/>
      </c>
      <c r="V1472" s="18"/>
    </row>
    <row r="1473" customFormat="false" ht="15" hidden="false" customHeight="false" outlineLevel="0" collapsed="false">
      <c r="B1473" s="12" t="n">
        <v>1467</v>
      </c>
      <c r="C1473" s="36" t="str">
        <f aca="false">IF(商品マスタ!$C1472="","",商品マスタ!$C1472)</f>
        <v/>
      </c>
      <c r="D1473" s="12" t="str">
        <f aca="false">IF($C1473="","",商品マスタ!$D1472)</f>
        <v/>
      </c>
      <c r="E1473" s="12" t="str">
        <f aca="false">IF($C1473="","",商品マスタ!$G1472)</f>
        <v/>
      </c>
      <c r="F1473" s="12" t="str">
        <f aca="false">IF($C1473="","",IF(商品マスタ!$P1472="","理論",商品マスタ!$P1472))</f>
        <v/>
      </c>
      <c r="G1473" s="17" t="str">
        <f aca="false">IF($C1473="","",N(商品マスタ!$H1472))</f>
        <v/>
      </c>
      <c r="H1473" s="14"/>
      <c r="I1473" s="17" t="str">
        <f aca="false">IF($C1473="","",N($H1473)*N(商品マスタ!$N1472))</f>
        <v/>
      </c>
      <c r="J1473" s="17" t="str">
        <f aca="false">IF($C1473="","",N($I1473)-N($G1473))</f>
        <v/>
      </c>
      <c r="K1473" s="37" t="str">
        <f aca="false">IF($C1473="","",N(商品マスタ!$I1472))</f>
        <v/>
      </c>
      <c r="L1473" s="17" t="str">
        <f aca="false">IF($C1473="","",MAX(1,N(商品マスタ!$J1472)))</f>
        <v/>
      </c>
      <c r="M1473" s="38" t="str">
        <f aca="false">IF($C1473="","",N(TOP!$C$16)*N($K1473))</f>
        <v/>
      </c>
      <c r="N1473" s="17" t="str">
        <f aca="false">IF($C1473="","",ROUNDUP(N($M1473)/N($L1473),0))</f>
        <v/>
      </c>
      <c r="O1473" s="17" t="str">
        <f aca="false">IF($C1473="","",N(商品マスタ!$R1472))</f>
        <v/>
      </c>
      <c r="P1473" s="17" t="str">
        <f aca="false">IF($C1473="","",IF($F1473="理論",(N($O1473)+N($N1473))-N($G1473),(N($O1473)+N($N1473))-N($I1473)))</f>
        <v/>
      </c>
      <c r="Q1473" s="17" t="str">
        <f aca="false">IF($C1473="","",MAX(1,N(商品マスタ!$K1472)))</f>
        <v/>
      </c>
      <c r="R1473" s="39" t="str">
        <f aca="false">IF($C1473="","",IF(N($P1473)/N($Q1473)&lt;=0,"",ROUNDUP(N($P1473)/N($Q1473),0)))</f>
        <v/>
      </c>
      <c r="S1473" s="14"/>
      <c r="T1473" s="40" t="str">
        <f aca="false">IF($C1473="","",N(商品マスタ!$M1472))</f>
        <v/>
      </c>
      <c r="U1473" s="40" t="str">
        <f aca="false">IF($S1473="","",N($S1473)*N($T1473))</f>
        <v/>
      </c>
      <c r="V1473" s="18"/>
    </row>
    <row r="1474" customFormat="false" ht="15" hidden="false" customHeight="false" outlineLevel="0" collapsed="false">
      <c r="B1474" s="12" t="n">
        <v>1468</v>
      </c>
      <c r="C1474" s="36" t="str">
        <f aca="false">IF(商品マスタ!$C1473="","",商品マスタ!$C1473)</f>
        <v/>
      </c>
      <c r="D1474" s="12" t="str">
        <f aca="false">IF($C1474="","",商品マスタ!$D1473)</f>
        <v/>
      </c>
      <c r="E1474" s="12" t="str">
        <f aca="false">IF($C1474="","",商品マスタ!$G1473)</f>
        <v/>
      </c>
      <c r="F1474" s="12" t="str">
        <f aca="false">IF($C1474="","",IF(商品マスタ!$P1473="","理論",商品マスタ!$P1473))</f>
        <v/>
      </c>
      <c r="G1474" s="17" t="str">
        <f aca="false">IF($C1474="","",N(商品マスタ!$H1473))</f>
        <v/>
      </c>
      <c r="H1474" s="14"/>
      <c r="I1474" s="17" t="str">
        <f aca="false">IF($C1474="","",N($H1474)*N(商品マスタ!$N1473))</f>
        <v/>
      </c>
      <c r="J1474" s="17" t="str">
        <f aca="false">IF($C1474="","",N($I1474)-N($G1474))</f>
        <v/>
      </c>
      <c r="K1474" s="37" t="str">
        <f aca="false">IF($C1474="","",N(商品マスタ!$I1473))</f>
        <v/>
      </c>
      <c r="L1474" s="17" t="str">
        <f aca="false">IF($C1474="","",MAX(1,N(商品マスタ!$J1473)))</f>
        <v/>
      </c>
      <c r="M1474" s="38" t="str">
        <f aca="false">IF($C1474="","",N(TOP!$C$16)*N($K1474))</f>
        <v/>
      </c>
      <c r="N1474" s="17" t="str">
        <f aca="false">IF($C1474="","",ROUNDUP(N($M1474)/N($L1474),0))</f>
        <v/>
      </c>
      <c r="O1474" s="17" t="str">
        <f aca="false">IF($C1474="","",N(商品マスタ!$R1473))</f>
        <v/>
      </c>
      <c r="P1474" s="17" t="str">
        <f aca="false">IF($C1474="","",IF($F1474="理論",(N($O1474)+N($N1474))-N($G1474),(N($O1474)+N($N1474))-N($I1474)))</f>
        <v/>
      </c>
      <c r="Q1474" s="17" t="str">
        <f aca="false">IF($C1474="","",MAX(1,N(商品マスタ!$K1473)))</f>
        <v/>
      </c>
      <c r="R1474" s="39" t="str">
        <f aca="false">IF($C1474="","",IF(N($P1474)/N($Q1474)&lt;=0,"",ROUNDUP(N($P1474)/N($Q1474),0)))</f>
        <v/>
      </c>
      <c r="S1474" s="14"/>
      <c r="T1474" s="40" t="str">
        <f aca="false">IF($C1474="","",N(商品マスタ!$M1473))</f>
        <v/>
      </c>
      <c r="U1474" s="40" t="str">
        <f aca="false">IF($S1474="","",N($S1474)*N($T1474))</f>
        <v/>
      </c>
      <c r="V1474" s="18"/>
    </row>
    <row r="1475" customFormat="false" ht="15" hidden="false" customHeight="false" outlineLevel="0" collapsed="false">
      <c r="B1475" s="12" t="n">
        <v>1469</v>
      </c>
      <c r="C1475" s="36" t="str">
        <f aca="false">IF(商品マスタ!$C1474="","",商品マスタ!$C1474)</f>
        <v/>
      </c>
      <c r="D1475" s="12" t="str">
        <f aca="false">IF($C1475="","",商品マスタ!$D1474)</f>
        <v/>
      </c>
      <c r="E1475" s="12" t="str">
        <f aca="false">IF($C1475="","",商品マスタ!$G1474)</f>
        <v/>
      </c>
      <c r="F1475" s="12" t="str">
        <f aca="false">IF($C1475="","",IF(商品マスタ!$P1474="","理論",商品マスタ!$P1474))</f>
        <v/>
      </c>
      <c r="G1475" s="17" t="str">
        <f aca="false">IF($C1475="","",N(商品マスタ!$H1474))</f>
        <v/>
      </c>
      <c r="H1475" s="14"/>
      <c r="I1475" s="17" t="str">
        <f aca="false">IF($C1475="","",N($H1475)*N(商品マスタ!$N1474))</f>
        <v/>
      </c>
      <c r="J1475" s="17" t="str">
        <f aca="false">IF($C1475="","",N($I1475)-N($G1475))</f>
        <v/>
      </c>
      <c r="K1475" s="37" t="str">
        <f aca="false">IF($C1475="","",N(商品マスタ!$I1474))</f>
        <v/>
      </c>
      <c r="L1475" s="17" t="str">
        <f aca="false">IF($C1475="","",MAX(1,N(商品マスタ!$J1474)))</f>
        <v/>
      </c>
      <c r="M1475" s="38" t="str">
        <f aca="false">IF($C1475="","",N(TOP!$C$16)*N($K1475))</f>
        <v/>
      </c>
      <c r="N1475" s="17" t="str">
        <f aca="false">IF($C1475="","",ROUNDUP(N($M1475)/N($L1475),0))</f>
        <v/>
      </c>
      <c r="O1475" s="17" t="str">
        <f aca="false">IF($C1475="","",N(商品マスタ!$R1474))</f>
        <v/>
      </c>
      <c r="P1475" s="17" t="str">
        <f aca="false">IF($C1475="","",IF($F1475="理論",(N($O1475)+N($N1475))-N($G1475),(N($O1475)+N($N1475))-N($I1475)))</f>
        <v/>
      </c>
      <c r="Q1475" s="17" t="str">
        <f aca="false">IF($C1475="","",MAX(1,N(商品マスタ!$K1474)))</f>
        <v/>
      </c>
      <c r="R1475" s="39" t="str">
        <f aca="false">IF($C1475="","",IF(N($P1475)/N($Q1475)&lt;=0,"",ROUNDUP(N($P1475)/N($Q1475),0)))</f>
        <v/>
      </c>
      <c r="S1475" s="14"/>
      <c r="T1475" s="40" t="str">
        <f aca="false">IF($C1475="","",N(商品マスタ!$M1474))</f>
        <v/>
      </c>
      <c r="U1475" s="40" t="str">
        <f aca="false">IF($S1475="","",N($S1475)*N($T1475))</f>
        <v/>
      </c>
      <c r="V1475" s="18"/>
    </row>
    <row r="1476" customFormat="false" ht="15" hidden="false" customHeight="false" outlineLevel="0" collapsed="false">
      <c r="B1476" s="12" t="n">
        <v>1470</v>
      </c>
      <c r="C1476" s="36" t="str">
        <f aca="false">IF(商品マスタ!$C1475="","",商品マスタ!$C1475)</f>
        <v/>
      </c>
      <c r="D1476" s="12" t="str">
        <f aca="false">IF($C1476="","",商品マスタ!$D1475)</f>
        <v/>
      </c>
      <c r="E1476" s="12" t="str">
        <f aca="false">IF($C1476="","",商品マスタ!$G1475)</f>
        <v/>
      </c>
      <c r="F1476" s="12" t="str">
        <f aca="false">IF($C1476="","",IF(商品マスタ!$P1475="","理論",商品マスタ!$P1475))</f>
        <v/>
      </c>
      <c r="G1476" s="17" t="str">
        <f aca="false">IF($C1476="","",N(商品マスタ!$H1475))</f>
        <v/>
      </c>
      <c r="H1476" s="14"/>
      <c r="I1476" s="17" t="str">
        <f aca="false">IF($C1476="","",N($H1476)*N(商品マスタ!$N1475))</f>
        <v/>
      </c>
      <c r="J1476" s="17" t="str">
        <f aca="false">IF($C1476="","",N($I1476)-N($G1476))</f>
        <v/>
      </c>
      <c r="K1476" s="37" t="str">
        <f aca="false">IF($C1476="","",N(商品マスタ!$I1475))</f>
        <v/>
      </c>
      <c r="L1476" s="17" t="str">
        <f aca="false">IF($C1476="","",MAX(1,N(商品マスタ!$J1475)))</f>
        <v/>
      </c>
      <c r="M1476" s="38" t="str">
        <f aca="false">IF($C1476="","",N(TOP!$C$16)*N($K1476))</f>
        <v/>
      </c>
      <c r="N1476" s="17" t="str">
        <f aca="false">IF($C1476="","",ROUNDUP(N($M1476)/N($L1476),0))</f>
        <v/>
      </c>
      <c r="O1476" s="17" t="str">
        <f aca="false">IF($C1476="","",N(商品マスタ!$R1475))</f>
        <v/>
      </c>
      <c r="P1476" s="17" t="str">
        <f aca="false">IF($C1476="","",IF($F1476="理論",(N($O1476)+N($N1476))-N($G1476),(N($O1476)+N($N1476))-N($I1476)))</f>
        <v/>
      </c>
      <c r="Q1476" s="17" t="str">
        <f aca="false">IF($C1476="","",MAX(1,N(商品マスタ!$K1475)))</f>
        <v/>
      </c>
      <c r="R1476" s="39" t="str">
        <f aca="false">IF($C1476="","",IF(N($P1476)/N($Q1476)&lt;=0,"",ROUNDUP(N($P1476)/N($Q1476),0)))</f>
        <v/>
      </c>
      <c r="S1476" s="14"/>
      <c r="T1476" s="40" t="str">
        <f aca="false">IF($C1476="","",N(商品マスタ!$M1475))</f>
        <v/>
      </c>
      <c r="U1476" s="40" t="str">
        <f aca="false">IF($S1476="","",N($S1476)*N($T1476))</f>
        <v/>
      </c>
      <c r="V1476" s="18"/>
    </row>
    <row r="1477" customFormat="false" ht="15" hidden="false" customHeight="false" outlineLevel="0" collapsed="false">
      <c r="B1477" s="12" t="n">
        <v>1471</v>
      </c>
      <c r="C1477" s="36" t="str">
        <f aca="false">IF(商品マスタ!$C1476="","",商品マスタ!$C1476)</f>
        <v/>
      </c>
      <c r="D1477" s="12" t="str">
        <f aca="false">IF($C1477="","",商品マスタ!$D1476)</f>
        <v/>
      </c>
      <c r="E1477" s="12" t="str">
        <f aca="false">IF($C1477="","",商品マスタ!$G1476)</f>
        <v/>
      </c>
      <c r="F1477" s="12" t="str">
        <f aca="false">IF($C1477="","",IF(商品マスタ!$P1476="","理論",商品マスタ!$P1476))</f>
        <v/>
      </c>
      <c r="G1477" s="17" t="str">
        <f aca="false">IF($C1477="","",N(商品マスタ!$H1476))</f>
        <v/>
      </c>
      <c r="H1477" s="14"/>
      <c r="I1477" s="17" t="str">
        <f aca="false">IF($C1477="","",N($H1477)*N(商品マスタ!$N1476))</f>
        <v/>
      </c>
      <c r="J1477" s="17" t="str">
        <f aca="false">IF($C1477="","",N($I1477)-N($G1477))</f>
        <v/>
      </c>
      <c r="K1477" s="37" t="str">
        <f aca="false">IF($C1477="","",N(商品マスタ!$I1476))</f>
        <v/>
      </c>
      <c r="L1477" s="17" t="str">
        <f aca="false">IF($C1477="","",MAX(1,N(商品マスタ!$J1476)))</f>
        <v/>
      </c>
      <c r="M1477" s="38" t="str">
        <f aca="false">IF($C1477="","",N(TOP!$C$16)*N($K1477))</f>
        <v/>
      </c>
      <c r="N1477" s="17" t="str">
        <f aca="false">IF($C1477="","",ROUNDUP(N($M1477)/N($L1477),0))</f>
        <v/>
      </c>
      <c r="O1477" s="17" t="str">
        <f aca="false">IF($C1477="","",N(商品マスタ!$R1476))</f>
        <v/>
      </c>
      <c r="P1477" s="17" t="str">
        <f aca="false">IF($C1477="","",IF($F1477="理論",(N($O1477)+N($N1477))-N($G1477),(N($O1477)+N($N1477))-N($I1477)))</f>
        <v/>
      </c>
      <c r="Q1477" s="17" t="str">
        <f aca="false">IF($C1477="","",MAX(1,N(商品マスタ!$K1476)))</f>
        <v/>
      </c>
      <c r="R1477" s="39" t="str">
        <f aca="false">IF($C1477="","",IF(N($P1477)/N($Q1477)&lt;=0,"",ROUNDUP(N($P1477)/N($Q1477),0)))</f>
        <v/>
      </c>
      <c r="S1477" s="14"/>
      <c r="T1477" s="40" t="str">
        <f aca="false">IF($C1477="","",N(商品マスタ!$M1476))</f>
        <v/>
      </c>
      <c r="U1477" s="40" t="str">
        <f aca="false">IF($S1477="","",N($S1477)*N($T1477))</f>
        <v/>
      </c>
      <c r="V1477" s="18"/>
    </row>
    <row r="1478" customFormat="false" ht="15" hidden="false" customHeight="false" outlineLevel="0" collapsed="false">
      <c r="B1478" s="12" t="n">
        <v>1472</v>
      </c>
      <c r="C1478" s="36" t="str">
        <f aca="false">IF(商品マスタ!$C1477="","",商品マスタ!$C1477)</f>
        <v/>
      </c>
      <c r="D1478" s="12" t="str">
        <f aca="false">IF($C1478="","",商品マスタ!$D1477)</f>
        <v/>
      </c>
      <c r="E1478" s="12" t="str">
        <f aca="false">IF($C1478="","",商品マスタ!$G1477)</f>
        <v/>
      </c>
      <c r="F1478" s="12" t="str">
        <f aca="false">IF($C1478="","",IF(商品マスタ!$P1477="","理論",商品マスタ!$P1477))</f>
        <v/>
      </c>
      <c r="G1478" s="17" t="str">
        <f aca="false">IF($C1478="","",N(商品マスタ!$H1477))</f>
        <v/>
      </c>
      <c r="H1478" s="14"/>
      <c r="I1478" s="17" t="str">
        <f aca="false">IF($C1478="","",N($H1478)*N(商品マスタ!$N1477))</f>
        <v/>
      </c>
      <c r="J1478" s="17" t="str">
        <f aca="false">IF($C1478="","",N($I1478)-N($G1478))</f>
        <v/>
      </c>
      <c r="K1478" s="37" t="str">
        <f aca="false">IF($C1478="","",N(商品マスタ!$I1477))</f>
        <v/>
      </c>
      <c r="L1478" s="17" t="str">
        <f aca="false">IF($C1478="","",MAX(1,N(商品マスタ!$J1477)))</f>
        <v/>
      </c>
      <c r="M1478" s="38" t="str">
        <f aca="false">IF($C1478="","",N(TOP!$C$16)*N($K1478))</f>
        <v/>
      </c>
      <c r="N1478" s="17" t="str">
        <f aca="false">IF($C1478="","",ROUNDUP(N($M1478)/N($L1478),0))</f>
        <v/>
      </c>
      <c r="O1478" s="17" t="str">
        <f aca="false">IF($C1478="","",N(商品マスタ!$R1477))</f>
        <v/>
      </c>
      <c r="P1478" s="17" t="str">
        <f aca="false">IF($C1478="","",IF($F1478="理論",(N($O1478)+N($N1478))-N($G1478),(N($O1478)+N($N1478))-N($I1478)))</f>
        <v/>
      </c>
      <c r="Q1478" s="17" t="str">
        <f aca="false">IF($C1478="","",MAX(1,N(商品マスタ!$K1477)))</f>
        <v/>
      </c>
      <c r="R1478" s="39" t="str">
        <f aca="false">IF($C1478="","",IF(N($P1478)/N($Q1478)&lt;=0,"",ROUNDUP(N($P1478)/N($Q1478),0)))</f>
        <v/>
      </c>
      <c r="S1478" s="14"/>
      <c r="T1478" s="40" t="str">
        <f aca="false">IF($C1478="","",N(商品マスタ!$M1477))</f>
        <v/>
      </c>
      <c r="U1478" s="40" t="str">
        <f aca="false">IF($S1478="","",N($S1478)*N($T1478))</f>
        <v/>
      </c>
      <c r="V1478" s="18"/>
    </row>
    <row r="1479" customFormat="false" ht="15" hidden="false" customHeight="false" outlineLevel="0" collapsed="false">
      <c r="B1479" s="12" t="n">
        <v>1473</v>
      </c>
      <c r="C1479" s="36" t="str">
        <f aca="false">IF(商品マスタ!$C1478="","",商品マスタ!$C1478)</f>
        <v/>
      </c>
      <c r="D1479" s="12" t="str">
        <f aca="false">IF($C1479="","",商品マスタ!$D1478)</f>
        <v/>
      </c>
      <c r="E1479" s="12" t="str">
        <f aca="false">IF($C1479="","",商品マスタ!$G1478)</f>
        <v/>
      </c>
      <c r="F1479" s="12" t="str">
        <f aca="false">IF($C1479="","",IF(商品マスタ!$P1478="","理論",商品マスタ!$P1478))</f>
        <v/>
      </c>
      <c r="G1479" s="17" t="str">
        <f aca="false">IF($C1479="","",N(商品マスタ!$H1478))</f>
        <v/>
      </c>
      <c r="H1479" s="14"/>
      <c r="I1479" s="17" t="str">
        <f aca="false">IF($C1479="","",N($H1479)*N(商品マスタ!$N1478))</f>
        <v/>
      </c>
      <c r="J1479" s="17" t="str">
        <f aca="false">IF($C1479="","",N($I1479)-N($G1479))</f>
        <v/>
      </c>
      <c r="K1479" s="37" t="str">
        <f aca="false">IF($C1479="","",N(商品マスタ!$I1478))</f>
        <v/>
      </c>
      <c r="L1479" s="17" t="str">
        <f aca="false">IF($C1479="","",MAX(1,N(商品マスタ!$J1478)))</f>
        <v/>
      </c>
      <c r="M1479" s="38" t="str">
        <f aca="false">IF($C1479="","",N(TOP!$C$16)*N($K1479))</f>
        <v/>
      </c>
      <c r="N1479" s="17" t="str">
        <f aca="false">IF($C1479="","",ROUNDUP(N($M1479)/N($L1479),0))</f>
        <v/>
      </c>
      <c r="O1479" s="17" t="str">
        <f aca="false">IF($C1479="","",N(商品マスタ!$R1478))</f>
        <v/>
      </c>
      <c r="P1479" s="17" t="str">
        <f aca="false">IF($C1479="","",IF($F1479="理論",(N($O1479)+N($N1479))-N($G1479),(N($O1479)+N($N1479))-N($I1479)))</f>
        <v/>
      </c>
      <c r="Q1479" s="17" t="str">
        <f aca="false">IF($C1479="","",MAX(1,N(商品マスタ!$K1478)))</f>
        <v/>
      </c>
      <c r="R1479" s="39" t="str">
        <f aca="false">IF($C1479="","",IF(N($P1479)/N($Q1479)&lt;=0,"",ROUNDUP(N($P1479)/N($Q1479),0)))</f>
        <v/>
      </c>
      <c r="S1479" s="14"/>
      <c r="T1479" s="40" t="str">
        <f aca="false">IF($C1479="","",N(商品マスタ!$M1478))</f>
        <v/>
      </c>
      <c r="U1479" s="40" t="str">
        <f aca="false">IF($S1479="","",N($S1479)*N($T1479))</f>
        <v/>
      </c>
      <c r="V1479" s="18"/>
    </row>
    <row r="1480" customFormat="false" ht="15" hidden="false" customHeight="false" outlineLevel="0" collapsed="false">
      <c r="B1480" s="12" t="n">
        <v>1474</v>
      </c>
      <c r="C1480" s="36" t="str">
        <f aca="false">IF(商品マスタ!$C1479="","",商品マスタ!$C1479)</f>
        <v/>
      </c>
      <c r="D1480" s="12" t="str">
        <f aca="false">IF($C1480="","",商品マスタ!$D1479)</f>
        <v/>
      </c>
      <c r="E1480" s="12" t="str">
        <f aca="false">IF($C1480="","",商品マスタ!$G1479)</f>
        <v/>
      </c>
      <c r="F1480" s="12" t="str">
        <f aca="false">IF($C1480="","",IF(商品マスタ!$P1479="","理論",商品マスタ!$P1479))</f>
        <v/>
      </c>
      <c r="G1480" s="17" t="str">
        <f aca="false">IF($C1480="","",N(商品マスタ!$H1479))</f>
        <v/>
      </c>
      <c r="H1480" s="14"/>
      <c r="I1480" s="17" t="str">
        <f aca="false">IF($C1480="","",N($H1480)*N(商品マスタ!$N1479))</f>
        <v/>
      </c>
      <c r="J1480" s="17" t="str">
        <f aca="false">IF($C1480="","",N($I1480)-N($G1480))</f>
        <v/>
      </c>
      <c r="K1480" s="37" t="str">
        <f aca="false">IF($C1480="","",N(商品マスタ!$I1479))</f>
        <v/>
      </c>
      <c r="L1480" s="17" t="str">
        <f aca="false">IF($C1480="","",MAX(1,N(商品マスタ!$J1479)))</f>
        <v/>
      </c>
      <c r="M1480" s="38" t="str">
        <f aca="false">IF($C1480="","",N(TOP!$C$16)*N($K1480))</f>
        <v/>
      </c>
      <c r="N1480" s="17" t="str">
        <f aca="false">IF($C1480="","",ROUNDUP(N($M1480)/N($L1480),0))</f>
        <v/>
      </c>
      <c r="O1480" s="17" t="str">
        <f aca="false">IF($C1480="","",N(商品マスタ!$R1479))</f>
        <v/>
      </c>
      <c r="P1480" s="17" t="str">
        <f aca="false">IF($C1480="","",IF($F1480="理論",(N($O1480)+N($N1480))-N($G1480),(N($O1480)+N($N1480))-N($I1480)))</f>
        <v/>
      </c>
      <c r="Q1480" s="17" t="str">
        <f aca="false">IF($C1480="","",MAX(1,N(商品マスタ!$K1479)))</f>
        <v/>
      </c>
      <c r="R1480" s="39" t="str">
        <f aca="false">IF($C1480="","",IF(N($P1480)/N($Q1480)&lt;=0,"",ROUNDUP(N($P1480)/N($Q1480),0)))</f>
        <v/>
      </c>
      <c r="S1480" s="14"/>
      <c r="T1480" s="40" t="str">
        <f aca="false">IF($C1480="","",N(商品マスタ!$M1479))</f>
        <v/>
      </c>
      <c r="U1480" s="40" t="str">
        <f aca="false">IF($S1480="","",N($S1480)*N($T1480))</f>
        <v/>
      </c>
      <c r="V1480" s="18"/>
    </row>
    <row r="1481" customFormat="false" ht="15" hidden="false" customHeight="false" outlineLevel="0" collapsed="false">
      <c r="B1481" s="12" t="n">
        <v>1475</v>
      </c>
      <c r="C1481" s="36" t="str">
        <f aca="false">IF(商品マスタ!$C1480="","",商品マスタ!$C1480)</f>
        <v/>
      </c>
      <c r="D1481" s="12" t="str">
        <f aca="false">IF($C1481="","",商品マスタ!$D1480)</f>
        <v/>
      </c>
      <c r="E1481" s="12" t="str">
        <f aca="false">IF($C1481="","",商品マスタ!$G1480)</f>
        <v/>
      </c>
      <c r="F1481" s="12" t="str">
        <f aca="false">IF($C1481="","",IF(商品マスタ!$P1480="","理論",商品マスタ!$P1480))</f>
        <v/>
      </c>
      <c r="G1481" s="17" t="str">
        <f aca="false">IF($C1481="","",N(商品マスタ!$H1480))</f>
        <v/>
      </c>
      <c r="H1481" s="14"/>
      <c r="I1481" s="17" t="str">
        <f aca="false">IF($C1481="","",N($H1481)*N(商品マスタ!$N1480))</f>
        <v/>
      </c>
      <c r="J1481" s="17" t="str">
        <f aca="false">IF($C1481="","",N($I1481)-N($G1481))</f>
        <v/>
      </c>
      <c r="K1481" s="37" t="str">
        <f aca="false">IF($C1481="","",N(商品マスタ!$I1480))</f>
        <v/>
      </c>
      <c r="L1481" s="17" t="str">
        <f aca="false">IF($C1481="","",MAX(1,N(商品マスタ!$J1480)))</f>
        <v/>
      </c>
      <c r="M1481" s="38" t="str">
        <f aca="false">IF($C1481="","",N(TOP!$C$16)*N($K1481))</f>
        <v/>
      </c>
      <c r="N1481" s="17" t="str">
        <f aca="false">IF($C1481="","",ROUNDUP(N($M1481)/N($L1481),0))</f>
        <v/>
      </c>
      <c r="O1481" s="17" t="str">
        <f aca="false">IF($C1481="","",N(商品マスタ!$R1480))</f>
        <v/>
      </c>
      <c r="P1481" s="17" t="str">
        <f aca="false">IF($C1481="","",IF($F1481="理論",(N($O1481)+N($N1481))-N($G1481),(N($O1481)+N($N1481))-N($I1481)))</f>
        <v/>
      </c>
      <c r="Q1481" s="17" t="str">
        <f aca="false">IF($C1481="","",MAX(1,N(商品マスタ!$K1480)))</f>
        <v/>
      </c>
      <c r="R1481" s="39" t="str">
        <f aca="false">IF($C1481="","",IF(N($P1481)/N($Q1481)&lt;=0,"",ROUNDUP(N($P1481)/N($Q1481),0)))</f>
        <v/>
      </c>
      <c r="S1481" s="14"/>
      <c r="T1481" s="40" t="str">
        <f aca="false">IF($C1481="","",N(商品マスタ!$M1480))</f>
        <v/>
      </c>
      <c r="U1481" s="40" t="str">
        <f aca="false">IF($S1481="","",N($S1481)*N($T1481))</f>
        <v/>
      </c>
      <c r="V1481" s="18"/>
    </row>
    <row r="1482" customFormat="false" ht="15" hidden="false" customHeight="false" outlineLevel="0" collapsed="false">
      <c r="B1482" s="12" t="n">
        <v>1476</v>
      </c>
      <c r="C1482" s="36" t="str">
        <f aca="false">IF(商品マスタ!$C1481="","",商品マスタ!$C1481)</f>
        <v/>
      </c>
      <c r="D1482" s="12" t="str">
        <f aca="false">IF($C1482="","",商品マスタ!$D1481)</f>
        <v/>
      </c>
      <c r="E1482" s="12" t="str">
        <f aca="false">IF($C1482="","",商品マスタ!$G1481)</f>
        <v/>
      </c>
      <c r="F1482" s="12" t="str">
        <f aca="false">IF($C1482="","",IF(商品マスタ!$P1481="","理論",商品マスタ!$P1481))</f>
        <v/>
      </c>
      <c r="G1482" s="17" t="str">
        <f aca="false">IF($C1482="","",N(商品マスタ!$H1481))</f>
        <v/>
      </c>
      <c r="H1482" s="14"/>
      <c r="I1482" s="17" t="str">
        <f aca="false">IF($C1482="","",N($H1482)*N(商品マスタ!$N1481))</f>
        <v/>
      </c>
      <c r="J1482" s="17" t="str">
        <f aca="false">IF($C1482="","",N($I1482)-N($G1482))</f>
        <v/>
      </c>
      <c r="K1482" s="37" t="str">
        <f aca="false">IF($C1482="","",N(商品マスタ!$I1481))</f>
        <v/>
      </c>
      <c r="L1482" s="17" t="str">
        <f aca="false">IF($C1482="","",MAX(1,N(商品マスタ!$J1481)))</f>
        <v/>
      </c>
      <c r="M1482" s="38" t="str">
        <f aca="false">IF($C1482="","",N(TOP!$C$16)*N($K1482))</f>
        <v/>
      </c>
      <c r="N1482" s="17" t="str">
        <f aca="false">IF($C1482="","",ROUNDUP(N($M1482)/N($L1482),0))</f>
        <v/>
      </c>
      <c r="O1482" s="17" t="str">
        <f aca="false">IF($C1482="","",N(商品マスタ!$R1481))</f>
        <v/>
      </c>
      <c r="P1482" s="17" t="str">
        <f aca="false">IF($C1482="","",IF($F1482="理論",(N($O1482)+N($N1482))-N($G1482),(N($O1482)+N($N1482))-N($I1482)))</f>
        <v/>
      </c>
      <c r="Q1482" s="17" t="str">
        <f aca="false">IF($C1482="","",MAX(1,N(商品マスタ!$K1481)))</f>
        <v/>
      </c>
      <c r="R1482" s="39" t="str">
        <f aca="false">IF($C1482="","",IF(N($P1482)/N($Q1482)&lt;=0,"",ROUNDUP(N($P1482)/N($Q1482),0)))</f>
        <v/>
      </c>
      <c r="S1482" s="14"/>
      <c r="T1482" s="40" t="str">
        <f aca="false">IF($C1482="","",N(商品マスタ!$M1481))</f>
        <v/>
      </c>
      <c r="U1482" s="40" t="str">
        <f aca="false">IF($S1482="","",N($S1482)*N($T1482))</f>
        <v/>
      </c>
      <c r="V1482" s="18"/>
    </row>
    <row r="1483" customFormat="false" ht="15" hidden="false" customHeight="false" outlineLevel="0" collapsed="false">
      <c r="B1483" s="12" t="n">
        <v>1477</v>
      </c>
      <c r="C1483" s="36" t="str">
        <f aca="false">IF(商品マスタ!$C1482="","",商品マスタ!$C1482)</f>
        <v/>
      </c>
      <c r="D1483" s="12" t="str">
        <f aca="false">IF($C1483="","",商品マスタ!$D1482)</f>
        <v/>
      </c>
      <c r="E1483" s="12" t="str">
        <f aca="false">IF($C1483="","",商品マスタ!$G1482)</f>
        <v/>
      </c>
      <c r="F1483" s="12" t="str">
        <f aca="false">IF($C1483="","",IF(商品マスタ!$P1482="","理論",商品マスタ!$P1482))</f>
        <v/>
      </c>
      <c r="G1483" s="17" t="str">
        <f aca="false">IF($C1483="","",N(商品マスタ!$H1482))</f>
        <v/>
      </c>
      <c r="H1483" s="14"/>
      <c r="I1483" s="17" t="str">
        <f aca="false">IF($C1483="","",N($H1483)*N(商品マスタ!$N1482))</f>
        <v/>
      </c>
      <c r="J1483" s="17" t="str">
        <f aca="false">IF($C1483="","",N($I1483)-N($G1483))</f>
        <v/>
      </c>
      <c r="K1483" s="37" t="str">
        <f aca="false">IF($C1483="","",N(商品マスタ!$I1482))</f>
        <v/>
      </c>
      <c r="L1483" s="17" t="str">
        <f aca="false">IF($C1483="","",MAX(1,N(商品マスタ!$J1482)))</f>
        <v/>
      </c>
      <c r="M1483" s="38" t="str">
        <f aca="false">IF($C1483="","",N(TOP!$C$16)*N($K1483))</f>
        <v/>
      </c>
      <c r="N1483" s="17" t="str">
        <f aca="false">IF($C1483="","",ROUNDUP(N($M1483)/N($L1483),0))</f>
        <v/>
      </c>
      <c r="O1483" s="17" t="str">
        <f aca="false">IF($C1483="","",N(商品マスタ!$R1482))</f>
        <v/>
      </c>
      <c r="P1483" s="17" t="str">
        <f aca="false">IF($C1483="","",IF($F1483="理論",(N($O1483)+N($N1483))-N($G1483),(N($O1483)+N($N1483))-N($I1483)))</f>
        <v/>
      </c>
      <c r="Q1483" s="17" t="str">
        <f aca="false">IF($C1483="","",MAX(1,N(商品マスタ!$K1482)))</f>
        <v/>
      </c>
      <c r="R1483" s="39" t="str">
        <f aca="false">IF($C1483="","",IF(N($P1483)/N($Q1483)&lt;=0,"",ROUNDUP(N($P1483)/N($Q1483),0)))</f>
        <v/>
      </c>
      <c r="S1483" s="14"/>
      <c r="T1483" s="40" t="str">
        <f aca="false">IF($C1483="","",N(商品マスタ!$M1482))</f>
        <v/>
      </c>
      <c r="U1483" s="40" t="str">
        <f aca="false">IF($S1483="","",N($S1483)*N($T1483))</f>
        <v/>
      </c>
      <c r="V1483" s="18"/>
    </row>
    <row r="1484" customFormat="false" ht="15" hidden="false" customHeight="false" outlineLevel="0" collapsed="false">
      <c r="B1484" s="12" t="n">
        <v>1478</v>
      </c>
      <c r="C1484" s="36" t="str">
        <f aca="false">IF(商品マスタ!$C1483="","",商品マスタ!$C1483)</f>
        <v/>
      </c>
      <c r="D1484" s="12" t="str">
        <f aca="false">IF($C1484="","",商品マスタ!$D1483)</f>
        <v/>
      </c>
      <c r="E1484" s="12" t="str">
        <f aca="false">IF($C1484="","",商品マスタ!$G1483)</f>
        <v/>
      </c>
      <c r="F1484" s="12" t="str">
        <f aca="false">IF($C1484="","",IF(商品マスタ!$P1483="","理論",商品マスタ!$P1483))</f>
        <v/>
      </c>
      <c r="G1484" s="17" t="str">
        <f aca="false">IF($C1484="","",N(商品マスタ!$H1483))</f>
        <v/>
      </c>
      <c r="H1484" s="14"/>
      <c r="I1484" s="17" t="str">
        <f aca="false">IF($C1484="","",N($H1484)*N(商品マスタ!$N1483))</f>
        <v/>
      </c>
      <c r="J1484" s="17" t="str">
        <f aca="false">IF($C1484="","",N($I1484)-N($G1484))</f>
        <v/>
      </c>
      <c r="K1484" s="37" t="str">
        <f aca="false">IF($C1484="","",N(商品マスタ!$I1483))</f>
        <v/>
      </c>
      <c r="L1484" s="17" t="str">
        <f aca="false">IF($C1484="","",MAX(1,N(商品マスタ!$J1483)))</f>
        <v/>
      </c>
      <c r="M1484" s="38" t="str">
        <f aca="false">IF($C1484="","",N(TOP!$C$16)*N($K1484))</f>
        <v/>
      </c>
      <c r="N1484" s="17" t="str">
        <f aca="false">IF($C1484="","",ROUNDUP(N($M1484)/N($L1484),0))</f>
        <v/>
      </c>
      <c r="O1484" s="17" t="str">
        <f aca="false">IF($C1484="","",N(商品マスタ!$R1483))</f>
        <v/>
      </c>
      <c r="P1484" s="17" t="str">
        <f aca="false">IF($C1484="","",IF($F1484="理論",(N($O1484)+N($N1484))-N($G1484),(N($O1484)+N($N1484))-N($I1484)))</f>
        <v/>
      </c>
      <c r="Q1484" s="17" t="str">
        <f aca="false">IF($C1484="","",MAX(1,N(商品マスタ!$K1483)))</f>
        <v/>
      </c>
      <c r="R1484" s="39" t="str">
        <f aca="false">IF($C1484="","",IF(N($P1484)/N($Q1484)&lt;=0,"",ROUNDUP(N($P1484)/N($Q1484),0)))</f>
        <v/>
      </c>
      <c r="S1484" s="14"/>
      <c r="T1484" s="40" t="str">
        <f aca="false">IF($C1484="","",N(商品マスタ!$M1483))</f>
        <v/>
      </c>
      <c r="U1484" s="40" t="str">
        <f aca="false">IF($S1484="","",N($S1484)*N($T1484))</f>
        <v/>
      </c>
      <c r="V1484" s="18"/>
    </row>
    <row r="1485" customFormat="false" ht="15" hidden="false" customHeight="false" outlineLevel="0" collapsed="false">
      <c r="B1485" s="12" t="n">
        <v>1479</v>
      </c>
      <c r="C1485" s="36" t="str">
        <f aca="false">IF(商品マスタ!$C1484="","",商品マスタ!$C1484)</f>
        <v/>
      </c>
      <c r="D1485" s="12" t="str">
        <f aca="false">IF($C1485="","",商品マスタ!$D1484)</f>
        <v/>
      </c>
      <c r="E1485" s="12" t="str">
        <f aca="false">IF($C1485="","",商品マスタ!$G1484)</f>
        <v/>
      </c>
      <c r="F1485" s="12" t="str">
        <f aca="false">IF($C1485="","",IF(商品マスタ!$P1484="","理論",商品マスタ!$P1484))</f>
        <v/>
      </c>
      <c r="G1485" s="17" t="str">
        <f aca="false">IF($C1485="","",N(商品マスタ!$H1484))</f>
        <v/>
      </c>
      <c r="H1485" s="14"/>
      <c r="I1485" s="17" t="str">
        <f aca="false">IF($C1485="","",N($H1485)*N(商品マスタ!$N1484))</f>
        <v/>
      </c>
      <c r="J1485" s="17" t="str">
        <f aca="false">IF($C1485="","",N($I1485)-N($G1485))</f>
        <v/>
      </c>
      <c r="K1485" s="37" t="str">
        <f aca="false">IF($C1485="","",N(商品マスタ!$I1484))</f>
        <v/>
      </c>
      <c r="L1485" s="17" t="str">
        <f aca="false">IF($C1485="","",MAX(1,N(商品マスタ!$J1484)))</f>
        <v/>
      </c>
      <c r="M1485" s="38" t="str">
        <f aca="false">IF($C1485="","",N(TOP!$C$16)*N($K1485))</f>
        <v/>
      </c>
      <c r="N1485" s="17" t="str">
        <f aca="false">IF($C1485="","",ROUNDUP(N($M1485)/N($L1485),0))</f>
        <v/>
      </c>
      <c r="O1485" s="17" t="str">
        <f aca="false">IF($C1485="","",N(商品マスタ!$R1484))</f>
        <v/>
      </c>
      <c r="P1485" s="17" t="str">
        <f aca="false">IF($C1485="","",IF($F1485="理論",(N($O1485)+N($N1485))-N($G1485),(N($O1485)+N($N1485))-N($I1485)))</f>
        <v/>
      </c>
      <c r="Q1485" s="17" t="str">
        <f aca="false">IF($C1485="","",MAX(1,N(商品マスタ!$K1484)))</f>
        <v/>
      </c>
      <c r="R1485" s="39" t="str">
        <f aca="false">IF($C1485="","",IF(N($P1485)/N($Q1485)&lt;=0,"",ROUNDUP(N($P1485)/N($Q1485),0)))</f>
        <v/>
      </c>
      <c r="S1485" s="14"/>
      <c r="T1485" s="40" t="str">
        <f aca="false">IF($C1485="","",N(商品マスタ!$M1484))</f>
        <v/>
      </c>
      <c r="U1485" s="40" t="str">
        <f aca="false">IF($S1485="","",N($S1485)*N($T1485))</f>
        <v/>
      </c>
      <c r="V1485" s="18"/>
    </row>
    <row r="1486" customFormat="false" ht="15" hidden="false" customHeight="false" outlineLevel="0" collapsed="false">
      <c r="B1486" s="12" t="n">
        <v>1480</v>
      </c>
      <c r="C1486" s="36" t="str">
        <f aca="false">IF(商品マスタ!$C1485="","",商品マスタ!$C1485)</f>
        <v/>
      </c>
      <c r="D1486" s="12" t="str">
        <f aca="false">IF($C1486="","",商品マスタ!$D1485)</f>
        <v/>
      </c>
      <c r="E1486" s="12" t="str">
        <f aca="false">IF($C1486="","",商品マスタ!$G1485)</f>
        <v/>
      </c>
      <c r="F1486" s="12" t="str">
        <f aca="false">IF($C1486="","",IF(商品マスタ!$P1485="","理論",商品マスタ!$P1485))</f>
        <v/>
      </c>
      <c r="G1486" s="17" t="str">
        <f aca="false">IF($C1486="","",N(商品マスタ!$H1485))</f>
        <v/>
      </c>
      <c r="H1486" s="14"/>
      <c r="I1486" s="17" t="str">
        <f aca="false">IF($C1486="","",N($H1486)*N(商品マスタ!$N1485))</f>
        <v/>
      </c>
      <c r="J1486" s="17" t="str">
        <f aca="false">IF($C1486="","",N($I1486)-N($G1486))</f>
        <v/>
      </c>
      <c r="K1486" s="37" t="str">
        <f aca="false">IF($C1486="","",N(商品マスタ!$I1485))</f>
        <v/>
      </c>
      <c r="L1486" s="17" t="str">
        <f aca="false">IF($C1486="","",MAX(1,N(商品マスタ!$J1485)))</f>
        <v/>
      </c>
      <c r="M1486" s="38" t="str">
        <f aca="false">IF($C1486="","",N(TOP!$C$16)*N($K1486))</f>
        <v/>
      </c>
      <c r="N1486" s="17" t="str">
        <f aca="false">IF($C1486="","",ROUNDUP(N($M1486)/N($L1486),0))</f>
        <v/>
      </c>
      <c r="O1486" s="17" t="str">
        <f aca="false">IF($C1486="","",N(商品マスタ!$R1485))</f>
        <v/>
      </c>
      <c r="P1486" s="17" t="str">
        <f aca="false">IF($C1486="","",IF($F1486="理論",(N($O1486)+N($N1486))-N($G1486),(N($O1486)+N($N1486))-N($I1486)))</f>
        <v/>
      </c>
      <c r="Q1486" s="17" t="str">
        <f aca="false">IF($C1486="","",MAX(1,N(商品マスタ!$K1485)))</f>
        <v/>
      </c>
      <c r="R1486" s="39" t="str">
        <f aca="false">IF($C1486="","",IF(N($P1486)/N($Q1486)&lt;=0,"",ROUNDUP(N($P1486)/N($Q1486),0)))</f>
        <v/>
      </c>
      <c r="S1486" s="14"/>
      <c r="T1486" s="40" t="str">
        <f aca="false">IF($C1486="","",N(商品マスタ!$M1485))</f>
        <v/>
      </c>
      <c r="U1486" s="40" t="str">
        <f aca="false">IF($S1486="","",N($S1486)*N($T1486))</f>
        <v/>
      </c>
      <c r="V1486" s="18"/>
    </row>
    <row r="1487" customFormat="false" ht="15" hidden="false" customHeight="false" outlineLevel="0" collapsed="false">
      <c r="B1487" s="12" t="n">
        <v>1481</v>
      </c>
      <c r="C1487" s="36" t="str">
        <f aca="false">IF(商品マスタ!$C1486="","",商品マスタ!$C1486)</f>
        <v/>
      </c>
      <c r="D1487" s="12" t="str">
        <f aca="false">IF($C1487="","",商品マスタ!$D1486)</f>
        <v/>
      </c>
      <c r="E1487" s="12" t="str">
        <f aca="false">IF($C1487="","",商品マスタ!$G1486)</f>
        <v/>
      </c>
      <c r="F1487" s="12" t="str">
        <f aca="false">IF($C1487="","",IF(商品マスタ!$P1486="","理論",商品マスタ!$P1486))</f>
        <v/>
      </c>
      <c r="G1487" s="17" t="str">
        <f aca="false">IF($C1487="","",N(商品マスタ!$H1486))</f>
        <v/>
      </c>
      <c r="H1487" s="14"/>
      <c r="I1487" s="17" t="str">
        <f aca="false">IF($C1487="","",N($H1487)*N(商品マスタ!$N1486))</f>
        <v/>
      </c>
      <c r="J1487" s="17" t="str">
        <f aca="false">IF($C1487="","",N($I1487)-N($G1487))</f>
        <v/>
      </c>
      <c r="K1487" s="37" t="str">
        <f aca="false">IF($C1487="","",N(商品マスタ!$I1486))</f>
        <v/>
      </c>
      <c r="L1487" s="17" t="str">
        <f aca="false">IF($C1487="","",MAX(1,N(商品マスタ!$J1486)))</f>
        <v/>
      </c>
      <c r="M1487" s="38" t="str">
        <f aca="false">IF($C1487="","",N(TOP!$C$16)*N($K1487))</f>
        <v/>
      </c>
      <c r="N1487" s="17" t="str">
        <f aca="false">IF($C1487="","",ROUNDUP(N($M1487)/N($L1487),0))</f>
        <v/>
      </c>
      <c r="O1487" s="17" t="str">
        <f aca="false">IF($C1487="","",N(商品マスタ!$R1486))</f>
        <v/>
      </c>
      <c r="P1487" s="17" t="str">
        <f aca="false">IF($C1487="","",IF($F1487="理論",(N($O1487)+N($N1487))-N($G1487),(N($O1487)+N($N1487))-N($I1487)))</f>
        <v/>
      </c>
      <c r="Q1487" s="17" t="str">
        <f aca="false">IF($C1487="","",MAX(1,N(商品マスタ!$K1486)))</f>
        <v/>
      </c>
      <c r="R1487" s="39" t="str">
        <f aca="false">IF($C1487="","",IF(N($P1487)/N($Q1487)&lt;=0,"",ROUNDUP(N($P1487)/N($Q1487),0)))</f>
        <v/>
      </c>
      <c r="S1487" s="14"/>
      <c r="T1487" s="40" t="str">
        <f aca="false">IF($C1487="","",N(商品マスタ!$M1486))</f>
        <v/>
      </c>
      <c r="U1487" s="40" t="str">
        <f aca="false">IF($S1487="","",N($S1487)*N($T1487))</f>
        <v/>
      </c>
      <c r="V1487" s="18"/>
    </row>
    <row r="1488" customFormat="false" ht="15" hidden="false" customHeight="false" outlineLevel="0" collapsed="false">
      <c r="B1488" s="12" t="n">
        <v>1482</v>
      </c>
      <c r="C1488" s="36" t="str">
        <f aca="false">IF(商品マスタ!$C1487="","",商品マスタ!$C1487)</f>
        <v/>
      </c>
      <c r="D1488" s="12" t="str">
        <f aca="false">IF($C1488="","",商品マスタ!$D1487)</f>
        <v/>
      </c>
      <c r="E1488" s="12" t="str">
        <f aca="false">IF($C1488="","",商品マスタ!$G1487)</f>
        <v/>
      </c>
      <c r="F1488" s="12" t="str">
        <f aca="false">IF($C1488="","",IF(商品マスタ!$P1487="","理論",商品マスタ!$P1487))</f>
        <v/>
      </c>
      <c r="G1488" s="17" t="str">
        <f aca="false">IF($C1488="","",N(商品マスタ!$H1487))</f>
        <v/>
      </c>
      <c r="H1488" s="14"/>
      <c r="I1488" s="17" t="str">
        <f aca="false">IF($C1488="","",N($H1488)*N(商品マスタ!$N1487))</f>
        <v/>
      </c>
      <c r="J1488" s="17" t="str">
        <f aca="false">IF($C1488="","",N($I1488)-N($G1488))</f>
        <v/>
      </c>
      <c r="K1488" s="37" t="str">
        <f aca="false">IF($C1488="","",N(商品マスタ!$I1487))</f>
        <v/>
      </c>
      <c r="L1488" s="17" t="str">
        <f aca="false">IF($C1488="","",MAX(1,N(商品マスタ!$J1487)))</f>
        <v/>
      </c>
      <c r="M1488" s="38" t="str">
        <f aca="false">IF($C1488="","",N(TOP!$C$16)*N($K1488))</f>
        <v/>
      </c>
      <c r="N1488" s="17" t="str">
        <f aca="false">IF($C1488="","",ROUNDUP(N($M1488)/N($L1488),0))</f>
        <v/>
      </c>
      <c r="O1488" s="17" t="str">
        <f aca="false">IF($C1488="","",N(商品マスタ!$R1487))</f>
        <v/>
      </c>
      <c r="P1488" s="17" t="str">
        <f aca="false">IF($C1488="","",IF($F1488="理論",(N($O1488)+N($N1488))-N($G1488),(N($O1488)+N($N1488))-N($I1488)))</f>
        <v/>
      </c>
      <c r="Q1488" s="17" t="str">
        <f aca="false">IF($C1488="","",MAX(1,N(商品マスタ!$K1487)))</f>
        <v/>
      </c>
      <c r="R1488" s="39" t="str">
        <f aca="false">IF($C1488="","",IF(N($P1488)/N($Q1488)&lt;=0,"",ROUNDUP(N($P1488)/N($Q1488),0)))</f>
        <v/>
      </c>
      <c r="S1488" s="14"/>
      <c r="T1488" s="40" t="str">
        <f aca="false">IF($C1488="","",N(商品マスタ!$M1487))</f>
        <v/>
      </c>
      <c r="U1488" s="40" t="str">
        <f aca="false">IF($S1488="","",N($S1488)*N($T1488))</f>
        <v/>
      </c>
      <c r="V1488" s="18"/>
    </row>
    <row r="1489" customFormat="false" ht="15" hidden="false" customHeight="false" outlineLevel="0" collapsed="false">
      <c r="B1489" s="12" t="n">
        <v>1483</v>
      </c>
      <c r="C1489" s="36" t="str">
        <f aca="false">IF(商品マスタ!$C1488="","",商品マスタ!$C1488)</f>
        <v/>
      </c>
      <c r="D1489" s="12" t="str">
        <f aca="false">IF($C1489="","",商品マスタ!$D1488)</f>
        <v/>
      </c>
      <c r="E1489" s="12" t="str">
        <f aca="false">IF($C1489="","",商品マスタ!$G1488)</f>
        <v/>
      </c>
      <c r="F1489" s="12" t="str">
        <f aca="false">IF($C1489="","",IF(商品マスタ!$P1488="","理論",商品マスタ!$P1488))</f>
        <v/>
      </c>
      <c r="G1489" s="17" t="str">
        <f aca="false">IF($C1489="","",N(商品マスタ!$H1488))</f>
        <v/>
      </c>
      <c r="H1489" s="14"/>
      <c r="I1489" s="17" t="str">
        <f aca="false">IF($C1489="","",N($H1489)*N(商品マスタ!$N1488))</f>
        <v/>
      </c>
      <c r="J1489" s="17" t="str">
        <f aca="false">IF($C1489="","",N($I1489)-N($G1489))</f>
        <v/>
      </c>
      <c r="K1489" s="37" t="str">
        <f aca="false">IF($C1489="","",N(商品マスタ!$I1488))</f>
        <v/>
      </c>
      <c r="L1489" s="17" t="str">
        <f aca="false">IF($C1489="","",MAX(1,N(商品マスタ!$J1488)))</f>
        <v/>
      </c>
      <c r="M1489" s="38" t="str">
        <f aca="false">IF($C1489="","",N(TOP!$C$16)*N($K1489))</f>
        <v/>
      </c>
      <c r="N1489" s="17" t="str">
        <f aca="false">IF($C1489="","",ROUNDUP(N($M1489)/N($L1489),0))</f>
        <v/>
      </c>
      <c r="O1489" s="17" t="str">
        <f aca="false">IF($C1489="","",N(商品マスタ!$R1488))</f>
        <v/>
      </c>
      <c r="P1489" s="17" t="str">
        <f aca="false">IF($C1489="","",IF($F1489="理論",(N($O1489)+N($N1489))-N($G1489),(N($O1489)+N($N1489))-N($I1489)))</f>
        <v/>
      </c>
      <c r="Q1489" s="17" t="str">
        <f aca="false">IF($C1489="","",MAX(1,N(商品マスタ!$K1488)))</f>
        <v/>
      </c>
      <c r="R1489" s="39" t="str">
        <f aca="false">IF($C1489="","",IF(N($P1489)/N($Q1489)&lt;=0,"",ROUNDUP(N($P1489)/N($Q1489),0)))</f>
        <v/>
      </c>
      <c r="S1489" s="14"/>
      <c r="T1489" s="40" t="str">
        <f aca="false">IF($C1489="","",N(商品マスタ!$M1488))</f>
        <v/>
      </c>
      <c r="U1489" s="40" t="str">
        <f aca="false">IF($S1489="","",N($S1489)*N($T1489))</f>
        <v/>
      </c>
      <c r="V1489" s="18"/>
    </row>
    <row r="1490" customFormat="false" ht="15" hidden="false" customHeight="false" outlineLevel="0" collapsed="false">
      <c r="B1490" s="12" t="n">
        <v>1484</v>
      </c>
      <c r="C1490" s="36" t="str">
        <f aca="false">IF(商品マスタ!$C1489="","",商品マスタ!$C1489)</f>
        <v/>
      </c>
      <c r="D1490" s="12" t="str">
        <f aca="false">IF($C1490="","",商品マスタ!$D1489)</f>
        <v/>
      </c>
      <c r="E1490" s="12" t="str">
        <f aca="false">IF($C1490="","",商品マスタ!$G1489)</f>
        <v/>
      </c>
      <c r="F1490" s="12" t="str">
        <f aca="false">IF($C1490="","",IF(商品マスタ!$P1489="","理論",商品マスタ!$P1489))</f>
        <v/>
      </c>
      <c r="G1490" s="17" t="str">
        <f aca="false">IF($C1490="","",N(商品マスタ!$H1489))</f>
        <v/>
      </c>
      <c r="H1490" s="14"/>
      <c r="I1490" s="17" t="str">
        <f aca="false">IF($C1490="","",N($H1490)*N(商品マスタ!$N1489))</f>
        <v/>
      </c>
      <c r="J1490" s="17" t="str">
        <f aca="false">IF($C1490="","",N($I1490)-N($G1490))</f>
        <v/>
      </c>
      <c r="K1490" s="37" t="str">
        <f aca="false">IF($C1490="","",N(商品マスタ!$I1489))</f>
        <v/>
      </c>
      <c r="L1490" s="17" t="str">
        <f aca="false">IF($C1490="","",MAX(1,N(商品マスタ!$J1489)))</f>
        <v/>
      </c>
      <c r="M1490" s="38" t="str">
        <f aca="false">IF($C1490="","",N(TOP!$C$16)*N($K1490))</f>
        <v/>
      </c>
      <c r="N1490" s="17" t="str">
        <f aca="false">IF($C1490="","",ROUNDUP(N($M1490)/N($L1490),0))</f>
        <v/>
      </c>
      <c r="O1490" s="17" t="str">
        <f aca="false">IF($C1490="","",N(商品マスタ!$R1489))</f>
        <v/>
      </c>
      <c r="P1490" s="17" t="str">
        <f aca="false">IF($C1490="","",IF($F1490="理論",(N($O1490)+N($N1490))-N($G1490),(N($O1490)+N($N1490))-N($I1490)))</f>
        <v/>
      </c>
      <c r="Q1490" s="17" t="str">
        <f aca="false">IF($C1490="","",MAX(1,N(商品マスタ!$K1489)))</f>
        <v/>
      </c>
      <c r="R1490" s="39" t="str">
        <f aca="false">IF($C1490="","",IF(N($P1490)/N($Q1490)&lt;=0,"",ROUNDUP(N($P1490)/N($Q1490),0)))</f>
        <v/>
      </c>
      <c r="S1490" s="14"/>
      <c r="T1490" s="40" t="str">
        <f aca="false">IF($C1490="","",N(商品マスタ!$M1489))</f>
        <v/>
      </c>
      <c r="U1490" s="40" t="str">
        <f aca="false">IF($S1490="","",N($S1490)*N($T1490))</f>
        <v/>
      </c>
      <c r="V1490" s="18"/>
    </row>
    <row r="1491" customFormat="false" ht="15" hidden="false" customHeight="false" outlineLevel="0" collapsed="false">
      <c r="B1491" s="12" t="n">
        <v>1485</v>
      </c>
      <c r="C1491" s="36" t="str">
        <f aca="false">IF(商品マスタ!$C1490="","",商品マスタ!$C1490)</f>
        <v/>
      </c>
      <c r="D1491" s="12" t="str">
        <f aca="false">IF($C1491="","",商品マスタ!$D1490)</f>
        <v/>
      </c>
      <c r="E1491" s="12" t="str">
        <f aca="false">IF($C1491="","",商品マスタ!$G1490)</f>
        <v/>
      </c>
      <c r="F1491" s="12" t="str">
        <f aca="false">IF($C1491="","",IF(商品マスタ!$P1490="","理論",商品マスタ!$P1490))</f>
        <v/>
      </c>
      <c r="G1491" s="17" t="str">
        <f aca="false">IF($C1491="","",N(商品マスタ!$H1490))</f>
        <v/>
      </c>
      <c r="H1491" s="14"/>
      <c r="I1491" s="17" t="str">
        <f aca="false">IF($C1491="","",N($H1491)*N(商品マスタ!$N1490))</f>
        <v/>
      </c>
      <c r="J1491" s="17" t="str">
        <f aca="false">IF($C1491="","",N($I1491)-N($G1491))</f>
        <v/>
      </c>
      <c r="K1491" s="37" t="str">
        <f aca="false">IF($C1491="","",N(商品マスタ!$I1490))</f>
        <v/>
      </c>
      <c r="L1491" s="17" t="str">
        <f aca="false">IF($C1491="","",MAX(1,N(商品マスタ!$J1490)))</f>
        <v/>
      </c>
      <c r="M1491" s="38" t="str">
        <f aca="false">IF($C1491="","",N(TOP!$C$16)*N($K1491))</f>
        <v/>
      </c>
      <c r="N1491" s="17" t="str">
        <f aca="false">IF($C1491="","",ROUNDUP(N($M1491)/N($L1491),0))</f>
        <v/>
      </c>
      <c r="O1491" s="17" t="str">
        <f aca="false">IF($C1491="","",N(商品マスタ!$R1490))</f>
        <v/>
      </c>
      <c r="P1491" s="17" t="str">
        <f aca="false">IF($C1491="","",IF($F1491="理論",(N($O1491)+N($N1491))-N($G1491),(N($O1491)+N($N1491))-N($I1491)))</f>
        <v/>
      </c>
      <c r="Q1491" s="17" t="str">
        <f aca="false">IF($C1491="","",MAX(1,N(商品マスタ!$K1490)))</f>
        <v/>
      </c>
      <c r="R1491" s="39" t="str">
        <f aca="false">IF($C1491="","",IF(N($P1491)/N($Q1491)&lt;=0,"",ROUNDUP(N($P1491)/N($Q1491),0)))</f>
        <v/>
      </c>
      <c r="S1491" s="14"/>
      <c r="T1491" s="40" t="str">
        <f aca="false">IF($C1491="","",N(商品マスタ!$M1490))</f>
        <v/>
      </c>
      <c r="U1491" s="40" t="str">
        <f aca="false">IF($S1491="","",N($S1491)*N($T1491))</f>
        <v/>
      </c>
      <c r="V1491" s="18"/>
    </row>
    <row r="1492" customFormat="false" ht="15" hidden="false" customHeight="false" outlineLevel="0" collapsed="false">
      <c r="B1492" s="12" t="n">
        <v>1486</v>
      </c>
      <c r="C1492" s="36" t="str">
        <f aca="false">IF(商品マスタ!$C1491="","",商品マスタ!$C1491)</f>
        <v/>
      </c>
      <c r="D1492" s="12" t="str">
        <f aca="false">IF($C1492="","",商品マスタ!$D1491)</f>
        <v/>
      </c>
      <c r="E1492" s="12" t="str">
        <f aca="false">IF($C1492="","",商品マスタ!$G1491)</f>
        <v/>
      </c>
      <c r="F1492" s="12" t="str">
        <f aca="false">IF($C1492="","",IF(商品マスタ!$P1491="","理論",商品マスタ!$P1491))</f>
        <v/>
      </c>
      <c r="G1492" s="17" t="str">
        <f aca="false">IF($C1492="","",N(商品マスタ!$H1491))</f>
        <v/>
      </c>
      <c r="H1492" s="14"/>
      <c r="I1492" s="17" t="str">
        <f aca="false">IF($C1492="","",N($H1492)*N(商品マスタ!$N1491))</f>
        <v/>
      </c>
      <c r="J1492" s="17" t="str">
        <f aca="false">IF($C1492="","",N($I1492)-N($G1492))</f>
        <v/>
      </c>
      <c r="K1492" s="37" t="str">
        <f aca="false">IF($C1492="","",N(商品マスタ!$I1491))</f>
        <v/>
      </c>
      <c r="L1492" s="17" t="str">
        <f aca="false">IF($C1492="","",MAX(1,N(商品マスタ!$J1491)))</f>
        <v/>
      </c>
      <c r="M1492" s="38" t="str">
        <f aca="false">IF($C1492="","",N(TOP!$C$16)*N($K1492))</f>
        <v/>
      </c>
      <c r="N1492" s="17" t="str">
        <f aca="false">IF($C1492="","",ROUNDUP(N($M1492)/N($L1492),0))</f>
        <v/>
      </c>
      <c r="O1492" s="17" t="str">
        <f aca="false">IF($C1492="","",N(商品マスタ!$R1491))</f>
        <v/>
      </c>
      <c r="P1492" s="17" t="str">
        <f aca="false">IF($C1492="","",IF($F1492="理論",(N($O1492)+N($N1492))-N($G1492),(N($O1492)+N($N1492))-N($I1492)))</f>
        <v/>
      </c>
      <c r="Q1492" s="17" t="str">
        <f aca="false">IF($C1492="","",MAX(1,N(商品マスタ!$K1491)))</f>
        <v/>
      </c>
      <c r="R1492" s="39" t="str">
        <f aca="false">IF($C1492="","",IF(N($P1492)/N($Q1492)&lt;=0,"",ROUNDUP(N($P1492)/N($Q1492),0)))</f>
        <v/>
      </c>
      <c r="S1492" s="14"/>
      <c r="T1492" s="40" t="str">
        <f aca="false">IF($C1492="","",N(商品マスタ!$M1491))</f>
        <v/>
      </c>
      <c r="U1492" s="40" t="str">
        <f aca="false">IF($S1492="","",N($S1492)*N($T1492))</f>
        <v/>
      </c>
      <c r="V1492" s="18"/>
    </row>
    <row r="1493" customFormat="false" ht="15" hidden="false" customHeight="false" outlineLevel="0" collapsed="false">
      <c r="B1493" s="12" t="n">
        <v>1487</v>
      </c>
      <c r="C1493" s="36" t="str">
        <f aca="false">IF(商品マスタ!$C1492="","",商品マスタ!$C1492)</f>
        <v/>
      </c>
      <c r="D1493" s="12" t="str">
        <f aca="false">IF($C1493="","",商品マスタ!$D1492)</f>
        <v/>
      </c>
      <c r="E1493" s="12" t="str">
        <f aca="false">IF($C1493="","",商品マスタ!$G1492)</f>
        <v/>
      </c>
      <c r="F1493" s="12" t="str">
        <f aca="false">IF($C1493="","",IF(商品マスタ!$P1492="","理論",商品マスタ!$P1492))</f>
        <v/>
      </c>
      <c r="G1493" s="17" t="str">
        <f aca="false">IF($C1493="","",N(商品マスタ!$H1492))</f>
        <v/>
      </c>
      <c r="H1493" s="14"/>
      <c r="I1493" s="17" t="str">
        <f aca="false">IF($C1493="","",N($H1493)*N(商品マスタ!$N1492))</f>
        <v/>
      </c>
      <c r="J1493" s="17" t="str">
        <f aca="false">IF($C1493="","",N($I1493)-N($G1493))</f>
        <v/>
      </c>
      <c r="K1493" s="37" t="str">
        <f aca="false">IF($C1493="","",N(商品マスタ!$I1492))</f>
        <v/>
      </c>
      <c r="L1493" s="17" t="str">
        <f aca="false">IF($C1493="","",MAX(1,N(商品マスタ!$J1492)))</f>
        <v/>
      </c>
      <c r="M1493" s="38" t="str">
        <f aca="false">IF($C1493="","",N(TOP!$C$16)*N($K1493))</f>
        <v/>
      </c>
      <c r="N1493" s="17" t="str">
        <f aca="false">IF($C1493="","",ROUNDUP(N($M1493)/N($L1493),0))</f>
        <v/>
      </c>
      <c r="O1493" s="17" t="str">
        <f aca="false">IF($C1493="","",N(商品マスタ!$R1492))</f>
        <v/>
      </c>
      <c r="P1493" s="17" t="str">
        <f aca="false">IF($C1493="","",IF($F1493="理論",(N($O1493)+N($N1493))-N($G1493),(N($O1493)+N($N1493))-N($I1493)))</f>
        <v/>
      </c>
      <c r="Q1493" s="17" t="str">
        <f aca="false">IF($C1493="","",MAX(1,N(商品マスタ!$K1492)))</f>
        <v/>
      </c>
      <c r="R1493" s="39" t="str">
        <f aca="false">IF($C1493="","",IF(N($P1493)/N($Q1493)&lt;=0,"",ROUNDUP(N($P1493)/N($Q1493),0)))</f>
        <v/>
      </c>
      <c r="S1493" s="14"/>
      <c r="T1493" s="40" t="str">
        <f aca="false">IF($C1493="","",N(商品マスタ!$M1492))</f>
        <v/>
      </c>
      <c r="U1493" s="40" t="str">
        <f aca="false">IF($S1493="","",N($S1493)*N($T1493))</f>
        <v/>
      </c>
      <c r="V1493" s="18"/>
    </row>
    <row r="1494" customFormat="false" ht="15" hidden="false" customHeight="false" outlineLevel="0" collapsed="false">
      <c r="B1494" s="12" t="n">
        <v>1488</v>
      </c>
      <c r="C1494" s="36" t="str">
        <f aca="false">IF(商品マスタ!$C1493="","",商品マスタ!$C1493)</f>
        <v/>
      </c>
      <c r="D1494" s="12" t="str">
        <f aca="false">IF($C1494="","",商品マスタ!$D1493)</f>
        <v/>
      </c>
      <c r="E1494" s="12" t="str">
        <f aca="false">IF($C1494="","",商品マスタ!$G1493)</f>
        <v/>
      </c>
      <c r="F1494" s="12" t="str">
        <f aca="false">IF($C1494="","",IF(商品マスタ!$P1493="","理論",商品マスタ!$P1493))</f>
        <v/>
      </c>
      <c r="G1494" s="17" t="str">
        <f aca="false">IF($C1494="","",N(商品マスタ!$H1493))</f>
        <v/>
      </c>
      <c r="H1494" s="14"/>
      <c r="I1494" s="17" t="str">
        <f aca="false">IF($C1494="","",N($H1494)*N(商品マスタ!$N1493))</f>
        <v/>
      </c>
      <c r="J1494" s="17" t="str">
        <f aca="false">IF($C1494="","",N($I1494)-N($G1494))</f>
        <v/>
      </c>
      <c r="K1494" s="37" t="str">
        <f aca="false">IF($C1494="","",N(商品マスタ!$I1493))</f>
        <v/>
      </c>
      <c r="L1494" s="17" t="str">
        <f aca="false">IF($C1494="","",MAX(1,N(商品マスタ!$J1493)))</f>
        <v/>
      </c>
      <c r="M1494" s="38" t="str">
        <f aca="false">IF($C1494="","",N(TOP!$C$16)*N($K1494))</f>
        <v/>
      </c>
      <c r="N1494" s="17" t="str">
        <f aca="false">IF($C1494="","",ROUNDUP(N($M1494)/N($L1494),0))</f>
        <v/>
      </c>
      <c r="O1494" s="17" t="str">
        <f aca="false">IF($C1494="","",N(商品マスタ!$R1493))</f>
        <v/>
      </c>
      <c r="P1494" s="17" t="str">
        <f aca="false">IF($C1494="","",IF($F1494="理論",(N($O1494)+N($N1494))-N($G1494),(N($O1494)+N($N1494))-N($I1494)))</f>
        <v/>
      </c>
      <c r="Q1494" s="17" t="str">
        <f aca="false">IF($C1494="","",MAX(1,N(商品マスタ!$K1493)))</f>
        <v/>
      </c>
      <c r="R1494" s="39" t="str">
        <f aca="false">IF($C1494="","",IF(N($P1494)/N($Q1494)&lt;=0,"",ROUNDUP(N($P1494)/N($Q1494),0)))</f>
        <v/>
      </c>
      <c r="S1494" s="14"/>
      <c r="T1494" s="40" t="str">
        <f aca="false">IF($C1494="","",N(商品マスタ!$M1493))</f>
        <v/>
      </c>
      <c r="U1494" s="40" t="str">
        <f aca="false">IF($S1494="","",N($S1494)*N($T1494))</f>
        <v/>
      </c>
      <c r="V1494" s="18"/>
    </row>
    <row r="1495" customFormat="false" ht="15" hidden="false" customHeight="false" outlineLevel="0" collapsed="false">
      <c r="B1495" s="12" t="n">
        <v>1489</v>
      </c>
      <c r="C1495" s="36" t="str">
        <f aca="false">IF(商品マスタ!$C1494="","",商品マスタ!$C1494)</f>
        <v/>
      </c>
      <c r="D1495" s="12" t="str">
        <f aca="false">IF($C1495="","",商品マスタ!$D1494)</f>
        <v/>
      </c>
      <c r="E1495" s="12" t="str">
        <f aca="false">IF($C1495="","",商品マスタ!$G1494)</f>
        <v/>
      </c>
      <c r="F1495" s="12" t="str">
        <f aca="false">IF($C1495="","",IF(商品マスタ!$P1494="","理論",商品マスタ!$P1494))</f>
        <v/>
      </c>
      <c r="G1495" s="17" t="str">
        <f aca="false">IF($C1495="","",N(商品マスタ!$H1494))</f>
        <v/>
      </c>
      <c r="H1495" s="14"/>
      <c r="I1495" s="17" t="str">
        <f aca="false">IF($C1495="","",N($H1495)*N(商品マスタ!$N1494))</f>
        <v/>
      </c>
      <c r="J1495" s="17" t="str">
        <f aca="false">IF($C1495="","",N($I1495)-N($G1495))</f>
        <v/>
      </c>
      <c r="K1495" s="37" t="str">
        <f aca="false">IF($C1495="","",N(商品マスタ!$I1494))</f>
        <v/>
      </c>
      <c r="L1495" s="17" t="str">
        <f aca="false">IF($C1495="","",MAX(1,N(商品マスタ!$J1494)))</f>
        <v/>
      </c>
      <c r="M1495" s="38" t="str">
        <f aca="false">IF($C1495="","",N(TOP!$C$16)*N($K1495))</f>
        <v/>
      </c>
      <c r="N1495" s="17" t="str">
        <f aca="false">IF($C1495="","",ROUNDUP(N($M1495)/N($L1495),0))</f>
        <v/>
      </c>
      <c r="O1495" s="17" t="str">
        <f aca="false">IF($C1495="","",N(商品マスタ!$R1494))</f>
        <v/>
      </c>
      <c r="P1495" s="17" t="str">
        <f aca="false">IF($C1495="","",IF($F1495="理論",(N($O1495)+N($N1495))-N($G1495),(N($O1495)+N($N1495))-N($I1495)))</f>
        <v/>
      </c>
      <c r="Q1495" s="17" t="str">
        <f aca="false">IF($C1495="","",MAX(1,N(商品マスタ!$K1494)))</f>
        <v/>
      </c>
      <c r="R1495" s="39" t="str">
        <f aca="false">IF($C1495="","",IF(N($P1495)/N($Q1495)&lt;=0,"",ROUNDUP(N($P1495)/N($Q1495),0)))</f>
        <v/>
      </c>
      <c r="S1495" s="14"/>
      <c r="T1495" s="40" t="str">
        <f aca="false">IF($C1495="","",N(商品マスタ!$M1494))</f>
        <v/>
      </c>
      <c r="U1495" s="40" t="str">
        <f aca="false">IF($S1495="","",N($S1495)*N($T1495))</f>
        <v/>
      </c>
      <c r="V1495" s="18"/>
    </row>
    <row r="1496" customFormat="false" ht="15" hidden="false" customHeight="false" outlineLevel="0" collapsed="false">
      <c r="B1496" s="12" t="n">
        <v>1490</v>
      </c>
      <c r="C1496" s="36" t="str">
        <f aca="false">IF(商品マスタ!$C1495="","",商品マスタ!$C1495)</f>
        <v/>
      </c>
      <c r="D1496" s="12" t="str">
        <f aca="false">IF($C1496="","",商品マスタ!$D1495)</f>
        <v/>
      </c>
      <c r="E1496" s="12" t="str">
        <f aca="false">IF($C1496="","",商品マスタ!$G1495)</f>
        <v/>
      </c>
      <c r="F1496" s="12" t="str">
        <f aca="false">IF($C1496="","",IF(商品マスタ!$P1495="","理論",商品マスタ!$P1495))</f>
        <v/>
      </c>
      <c r="G1496" s="17" t="str">
        <f aca="false">IF($C1496="","",N(商品マスタ!$H1495))</f>
        <v/>
      </c>
      <c r="H1496" s="14"/>
      <c r="I1496" s="17" t="str">
        <f aca="false">IF($C1496="","",N($H1496)*N(商品マスタ!$N1495))</f>
        <v/>
      </c>
      <c r="J1496" s="17" t="str">
        <f aca="false">IF($C1496="","",N($I1496)-N($G1496))</f>
        <v/>
      </c>
      <c r="K1496" s="37" t="str">
        <f aca="false">IF($C1496="","",N(商品マスタ!$I1495))</f>
        <v/>
      </c>
      <c r="L1496" s="17" t="str">
        <f aca="false">IF($C1496="","",MAX(1,N(商品マスタ!$J1495)))</f>
        <v/>
      </c>
      <c r="M1496" s="38" t="str">
        <f aca="false">IF($C1496="","",N(TOP!$C$16)*N($K1496))</f>
        <v/>
      </c>
      <c r="N1496" s="17" t="str">
        <f aca="false">IF($C1496="","",ROUNDUP(N($M1496)/N($L1496),0))</f>
        <v/>
      </c>
      <c r="O1496" s="17" t="str">
        <f aca="false">IF($C1496="","",N(商品マスタ!$R1495))</f>
        <v/>
      </c>
      <c r="P1496" s="17" t="str">
        <f aca="false">IF($C1496="","",IF($F1496="理論",(N($O1496)+N($N1496))-N($G1496),(N($O1496)+N($N1496))-N($I1496)))</f>
        <v/>
      </c>
      <c r="Q1496" s="17" t="str">
        <f aca="false">IF($C1496="","",MAX(1,N(商品マスタ!$K1495)))</f>
        <v/>
      </c>
      <c r="R1496" s="39" t="str">
        <f aca="false">IF($C1496="","",IF(N($P1496)/N($Q1496)&lt;=0,"",ROUNDUP(N($P1496)/N($Q1496),0)))</f>
        <v/>
      </c>
      <c r="S1496" s="14"/>
      <c r="T1496" s="40" t="str">
        <f aca="false">IF($C1496="","",N(商品マスタ!$M1495))</f>
        <v/>
      </c>
      <c r="U1496" s="40" t="str">
        <f aca="false">IF($S1496="","",N($S1496)*N($T1496))</f>
        <v/>
      </c>
      <c r="V1496" s="18"/>
    </row>
    <row r="1497" customFormat="false" ht="15" hidden="false" customHeight="false" outlineLevel="0" collapsed="false">
      <c r="B1497" s="12" t="n">
        <v>1491</v>
      </c>
      <c r="C1497" s="36" t="str">
        <f aca="false">IF(商品マスタ!$C1496="","",商品マスタ!$C1496)</f>
        <v/>
      </c>
      <c r="D1497" s="12" t="str">
        <f aca="false">IF($C1497="","",商品マスタ!$D1496)</f>
        <v/>
      </c>
      <c r="E1497" s="12" t="str">
        <f aca="false">IF($C1497="","",商品マスタ!$G1496)</f>
        <v/>
      </c>
      <c r="F1497" s="12" t="str">
        <f aca="false">IF($C1497="","",IF(商品マスタ!$P1496="","理論",商品マスタ!$P1496))</f>
        <v/>
      </c>
      <c r="G1497" s="17" t="str">
        <f aca="false">IF($C1497="","",N(商品マスタ!$H1496))</f>
        <v/>
      </c>
      <c r="H1497" s="14"/>
      <c r="I1497" s="17" t="str">
        <f aca="false">IF($C1497="","",N($H1497)*N(商品マスタ!$N1496))</f>
        <v/>
      </c>
      <c r="J1497" s="17" t="str">
        <f aca="false">IF($C1497="","",N($I1497)-N($G1497))</f>
        <v/>
      </c>
      <c r="K1497" s="37" t="str">
        <f aca="false">IF($C1497="","",N(商品マスタ!$I1496))</f>
        <v/>
      </c>
      <c r="L1497" s="17" t="str">
        <f aca="false">IF($C1497="","",MAX(1,N(商品マスタ!$J1496)))</f>
        <v/>
      </c>
      <c r="M1497" s="38" t="str">
        <f aca="false">IF($C1497="","",N(TOP!$C$16)*N($K1497))</f>
        <v/>
      </c>
      <c r="N1497" s="17" t="str">
        <f aca="false">IF($C1497="","",ROUNDUP(N($M1497)/N($L1497),0))</f>
        <v/>
      </c>
      <c r="O1497" s="17" t="str">
        <f aca="false">IF($C1497="","",N(商品マスタ!$R1496))</f>
        <v/>
      </c>
      <c r="P1497" s="17" t="str">
        <f aca="false">IF($C1497="","",IF($F1497="理論",(N($O1497)+N($N1497))-N($G1497),(N($O1497)+N($N1497))-N($I1497)))</f>
        <v/>
      </c>
      <c r="Q1497" s="17" t="str">
        <f aca="false">IF($C1497="","",MAX(1,N(商品マスタ!$K1496)))</f>
        <v/>
      </c>
      <c r="R1497" s="39" t="str">
        <f aca="false">IF($C1497="","",IF(N($P1497)/N($Q1497)&lt;=0,"",ROUNDUP(N($P1497)/N($Q1497),0)))</f>
        <v/>
      </c>
      <c r="S1497" s="14"/>
      <c r="T1497" s="40" t="str">
        <f aca="false">IF($C1497="","",N(商品マスタ!$M1496))</f>
        <v/>
      </c>
      <c r="U1497" s="40" t="str">
        <f aca="false">IF($S1497="","",N($S1497)*N($T1497))</f>
        <v/>
      </c>
      <c r="V1497" s="18"/>
    </row>
    <row r="1498" customFormat="false" ht="15" hidden="false" customHeight="false" outlineLevel="0" collapsed="false">
      <c r="B1498" s="12" t="n">
        <v>1492</v>
      </c>
      <c r="C1498" s="36" t="str">
        <f aca="false">IF(商品マスタ!$C1497="","",商品マスタ!$C1497)</f>
        <v/>
      </c>
      <c r="D1498" s="12" t="str">
        <f aca="false">IF($C1498="","",商品マスタ!$D1497)</f>
        <v/>
      </c>
      <c r="E1498" s="12" t="str">
        <f aca="false">IF($C1498="","",商品マスタ!$G1497)</f>
        <v/>
      </c>
      <c r="F1498" s="12" t="str">
        <f aca="false">IF($C1498="","",IF(商品マスタ!$P1497="","理論",商品マスタ!$P1497))</f>
        <v/>
      </c>
      <c r="G1498" s="17" t="str">
        <f aca="false">IF($C1498="","",N(商品マスタ!$H1497))</f>
        <v/>
      </c>
      <c r="H1498" s="14"/>
      <c r="I1498" s="17" t="str">
        <f aca="false">IF($C1498="","",N($H1498)*N(商品マスタ!$N1497))</f>
        <v/>
      </c>
      <c r="J1498" s="17" t="str">
        <f aca="false">IF($C1498="","",N($I1498)-N($G1498))</f>
        <v/>
      </c>
      <c r="K1498" s="37" t="str">
        <f aca="false">IF($C1498="","",N(商品マスタ!$I1497))</f>
        <v/>
      </c>
      <c r="L1498" s="17" t="str">
        <f aca="false">IF($C1498="","",MAX(1,N(商品マスタ!$J1497)))</f>
        <v/>
      </c>
      <c r="M1498" s="38" t="str">
        <f aca="false">IF($C1498="","",N(TOP!$C$16)*N($K1498))</f>
        <v/>
      </c>
      <c r="N1498" s="17" t="str">
        <f aca="false">IF($C1498="","",ROUNDUP(N($M1498)/N($L1498),0))</f>
        <v/>
      </c>
      <c r="O1498" s="17" t="str">
        <f aca="false">IF($C1498="","",N(商品マスタ!$R1497))</f>
        <v/>
      </c>
      <c r="P1498" s="17" t="str">
        <f aca="false">IF($C1498="","",IF($F1498="理論",(N($O1498)+N($N1498))-N($G1498),(N($O1498)+N($N1498))-N($I1498)))</f>
        <v/>
      </c>
      <c r="Q1498" s="17" t="str">
        <f aca="false">IF($C1498="","",MAX(1,N(商品マスタ!$K1497)))</f>
        <v/>
      </c>
      <c r="R1498" s="39" t="str">
        <f aca="false">IF($C1498="","",IF(N($P1498)/N($Q1498)&lt;=0,"",ROUNDUP(N($P1498)/N($Q1498),0)))</f>
        <v/>
      </c>
      <c r="S1498" s="14"/>
      <c r="T1498" s="40" t="str">
        <f aca="false">IF($C1498="","",N(商品マスタ!$M1497))</f>
        <v/>
      </c>
      <c r="U1498" s="40" t="str">
        <f aca="false">IF($S1498="","",N($S1498)*N($T1498))</f>
        <v/>
      </c>
      <c r="V1498" s="18"/>
    </row>
    <row r="1499" customFormat="false" ht="15" hidden="false" customHeight="false" outlineLevel="0" collapsed="false">
      <c r="B1499" s="12" t="n">
        <v>1493</v>
      </c>
      <c r="C1499" s="36" t="str">
        <f aca="false">IF(商品マスタ!$C1498="","",商品マスタ!$C1498)</f>
        <v/>
      </c>
      <c r="D1499" s="12" t="str">
        <f aca="false">IF($C1499="","",商品マスタ!$D1498)</f>
        <v/>
      </c>
      <c r="E1499" s="12" t="str">
        <f aca="false">IF($C1499="","",商品マスタ!$G1498)</f>
        <v/>
      </c>
      <c r="F1499" s="12" t="str">
        <f aca="false">IF($C1499="","",IF(商品マスタ!$P1498="","理論",商品マスタ!$P1498))</f>
        <v/>
      </c>
      <c r="G1499" s="17" t="str">
        <f aca="false">IF($C1499="","",N(商品マスタ!$H1498))</f>
        <v/>
      </c>
      <c r="H1499" s="14"/>
      <c r="I1499" s="17" t="str">
        <f aca="false">IF($C1499="","",N($H1499)*N(商品マスタ!$N1498))</f>
        <v/>
      </c>
      <c r="J1499" s="17" t="str">
        <f aca="false">IF($C1499="","",N($I1499)-N($G1499))</f>
        <v/>
      </c>
      <c r="K1499" s="37" t="str">
        <f aca="false">IF($C1499="","",N(商品マスタ!$I1498))</f>
        <v/>
      </c>
      <c r="L1499" s="17" t="str">
        <f aca="false">IF($C1499="","",MAX(1,N(商品マスタ!$J1498)))</f>
        <v/>
      </c>
      <c r="M1499" s="38" t="str">
        <f aca="false">IF($C1499="","",N(TOP!$C$16)*N($K1499))</f>
        <v/>
      </c>
      <c r="N1499" s="17" t="str">
        <f aca="false">IF($C1499="","",ROUNDUP(N($M1499)/N($L1499),0))</f>
        <v/>
      </c>
      <c r="O1499" s="17" t="str">
        <f aca="false">IF($C1499="","",N(商品マスタ!$R1498))</f>
        <v/>
      </c>
      <c r="P1499" s="17" t="str">
        <f aca="false">IF($C1499="","",IF($F1499="理論",(N($O1499)+N($N1499))-N($G1499),(N($O1499)+N($N1499))-N($I1499)))</f>
        <v/>
      </c>
      <c r="Q1499" s="17" t="str">
        <f aca="false">IF($C1499="","",MAX(1,N(商品マスタ!$K1498)))</f>
        <v/>
      </c>
      <c r="R1499" s="39" t="str">
        <f aca="false">IF($C1499="","",IF(N($P1499)/N($Q1499)&lt;=0,"",ROUNDUP(N($P1499)/N($Q1499),0)))</f>
        <v/>
      </c>
      <c r="S1499" s="14"/>
      <c r="T1499" s="40" t="str">
        <f aca="false">IF($C1499="","",N(商品マスタ!$M1498))</f>
        <v/>
      </c>
      <c r="U1499" s="40" t="str">
        <f aca="false">IF($S1499="","",N($S1499)*N($T1499))</f>
        <v/>
      </c>
      <c r="V1499" s="18"/>
    </row>
    <row r="1500" customFormat="false" ht="15" hidden="false" customHeight="false" outlineLevel="0" collapsed="false">
      <c r="B1500" s="12" t="n">
        <v>1494</v>
      </c>
      <c r="C1500" s="36" t="str">
        <f aca="false">IF(商品マスタ!$C1499="","",商品マスタ!$C1499)</f>
        <v/>
      </c>
      <c r="D1500" s="12" t="str">
        <f aca="false">IF($C1500="","",商品マスタ!$D1499)</f>
        <v/>
      </c>
      <c r="E1500" s="12" t="str">
        <f aca="false">IF($C1500="","",商品マスタ!$G1499)</f>
        <v/>
      </c>
      <c r="F1500" s="12" t="str">
        <f aca="false">IF($C1500="","",IF(商品マスタ!$P1499="","理論",商品マスタ!$P1499))</f>
        <v/>
      </c>
      <c r="G1500" s="17" t="str">
        <f aca="false">IF($C1500="","",N(商品マスタ!$H1499))</f>
        <v/>
      </c>
      <c r="H1500" s="14"/>
      <c r="I1500" s="17" t="str">
        <f aca="false">IF($C1500="","",N($H1500)*N(商品マスタ!$N1499))</f>
        <v/>
      </c>
      <c r="J1500" s="17" t="str">
        <f aca="false">IF($C1500="","",N($I1500)-N($G1500))</f>
        <v/>
      </c>
      <c r="K1500" s="37" t="str">
        <f aca="false">IF($C1500="","",N(商品マスタ!$I1499))</f>
        <v/>
      </c>
      <c r="L1500" s="17" t="str">
        <f aca="false">IF($C1500="","",MAX(1,N(商品マスタ!$J1499)))</f>
        <v/>
      </c>
      <c r="M1500" s="38" t="str">
        <f aca="false">IF($C1500="","",N(TOP!$C$16)*N($K1500))</f>
        <v/>
      </c>
      <c r="N1500" s="17" t="str">
        <f aca="false">IF($C1500="","",ROUNDUP(N($M1500)/N($L1500),0))</f>
        <v/>
      </c>
      <c r="O1500" s="17" t="str">
        <f aca="false">IF($C1500="","",N(商品マスタ!$R1499))</f>
        <v/>
      </c>
      <c r="P1500" s="17" t="str">
        <f aca="false">IF($C1500="","",IF($F1500="理論",(N($O1500)+N($N1500))-N($G1500),(N($O1500)+N($N1500))-N($I1500)))</f>
        <v/>
      </c>
      <c r="Q1500" s="17" t="str">
        <f aca="false">IF($C1500="","",MAX(1,N(商品マスタ!$K1499)))</f>
        <v/>
      </c>
      <c r="R1500" s="39" t="str">
        <f aca="false">IF($C1500="","",IF(N($P1500)/N($Q1500)&lt;=0,"",ROUNDUP(N($P1500)/N($Q1500),0)))</f>
        <v/>
      </c>
      <c r="S1500" s="14"/>
      <c r="T1500" s="40" t="str">
        <f aca="false">IF($C1500="","",N(商品マスタ!$M1499))</f>
        <v/>
      </c>
      <c r="U1500" s="40" t="str">
        <f aca="false">IF($S1500="","",N($S1500)*N($T1500))</f>
        <v/>
      </c>
      <c r="V1500" s="18"/>
    </row>
    <row r="1501" customFormat="false" ht="15" hidden="false" customHeight="false" outlineLevel="0" collapsed="false">
      <c r="B1501" s="12" t="n">
        <v>1495</v>
      </c>
      <c r="C1501" s="36" t="str">
        <f aca="false">IF(商品マスタ!$C1500="","",商品マスタ!$C1500)</f>
        <v/>
      </c>
      <c r="D1501" s="12" t="str">
        <f aca="false">IF($C1501="","",商品マスタ!$D1500)</f>
        <v/>
      </c>
      <c r="E1501" s="12" t="str">
        <f aca="false">IF($C1501="","",商品マスタ!$G1500)</f>
        <v/>
      </c>
      <c r="F1501" s="12" t="str">
        <f aca="false">IF($C1501="","",IF(商品マスタ!$P1500="","理論",商品マスタ!$P1500))</f>
        <v/>
      </c>
      <c r="G1501" s="17" t="str">
        <f aca="false">IF($C1501="","",N(商品マスタ!$H1500))</f>
        <v/>
      </c>
      <c r="H1501" s="14"/>
      <c r="I1501" s="17" t="str">
        <f aca="false">IF($C1501="","",N($H1501)*N(商品マスタ!$N1500))</f>
        <v/>
      </c>
      <c r="J1501" s="17" t="str">
        <f aca="false">IF($C1501="","",N($I1501)-N($G1501))</f>
        <v/>
      </c>
      <c r="K1501" s="37" t="str">
        <f aca="false">IF($C1501="","",N(商品マスタ!$I1500))</f>
        <v/>
      </c>
      <c r="L1501" s="17" t="str">
        <f aca="false">IF($C1501="","",MAX(1,N(商品マスタ!$J1500)))</f>
        <v/>
      </c>
      <c r="M1501" s="38" t="str">
        <f aca="false">IF($C1501="","",N(TOP!$C$16)*N($K1501))</f>
        <v/>
      </c>
      <c r="N1501" s="17" t="str">
        <f aca="false">IF($C1501="","",ROUNDUP(N($M1501)/N($L1501),0))</f>
        <v/>
      </c>
      <c r="O1501" s="17" t="str">
        <f aca="false">IF($C1501="","",N(商品マスタ!$R1500))</f>
        <v/>
      </c>
      <c r="P1501" s="17" t="str">
        <f aca="false">IF($C1501="","",IF($F1501="理論",(N($O1501)+N($N1501))-N($G1501),(N($O1501)+N($N1501))-N($I1501)))</f>
        <v/>
      </c>
      <c r="Q1501" s="17" t="str">
        <f aca="false">IF($C1501="","",MAX(1,N(商品マスタ!$K1500)))</f>
        <v/>
      </c>
      <c r="R1501" s="39" t="str">
        <f aca="false">IF($C1501="","",IF(N($P1501)/N($Q1501)&lt;=0,"",ROUNDUP(N($P1501)/N($Q1501),0)))</f>
        <v/>
      </c>
      <c r="S1501" s="14"/>
      <c r="T1501" s="40" t="str">
        <f aca="false">IF($C1501="","",N(商品マスタ!$M1500))</f>
        <v/>
      </c>
      <c r="U1501" s="40" t="str">
        <f aca="false">IF($S1501="","",N($S1501)*N($T1501))</f>
        <v/>
      </c>
      <c r="V1501" s="18"/>
    </row>
    <row r="1502" customFormat="false" ht="15" hidden="false" customHeight="false" outlineLevel="0" collapsed="false">
      <c r="B1502" s="12" t="n">
        <v>1496</v>
      </c>
      <c r="C1502" s="36" t="str">
        <f aca="false">IF(商品マスタ!$C1501="","",商品マスタ!$C1501)</f>
        <v/>
      </c>
      <c r="D1502" s="12" t="str">
        <f aca="false">IF($C1502="","",商品マスタ!$D1501)</f>
        <v/>
      </c>
      <c r="E1502" s="12" t="str">
        <f aca="false">IF($C1502="","",商品マスタ!$G1501)</f>
        <v/>
      </c>
      <c r="F1502" s="12" t="str">
        <f aca="false">IF($C1502="","",IF(商品マスタ!$P1501="","理論",商品マスタ!$P1501))</f>
        <v/>
      </c>
      <c r="G1502" s="17" t="str">
        <f aca="false">IF($C1502="","",N(商品マスタ!$H1501))</f>
        <v/>
      </c>
      <c r="H1502" s="14"/>
      <c r="I1502" s="17" t="str">
        <f aca="false">IF($C1502="","",N($H1502)*N(商品マスタ!$N1501))</f>
        <v/>
      </c>
      <c r="J1502" s="17" t="str">
        <f aca="false">IF($C1502="","",N($I1502)-N($G1502))</f>
        <v/>
      </c>
      <c r="K1502" s="37" t="str">
        <f aca="false">IF($C1502="","",N(商品マスタ!$I1501))</f>
        <v/>
      </c>
      <c r="L1502" s="17" t="str">
        <f aca="false">IF($C1502="","",MAX(1,N(商品マスタ!$J1501)))</f>
        <v/>
      </c>
      <c r="M1502" s="38" t="str">
        <f aca="false">IF($C1502="","",N(TOP!$C$16)*N($K1502))</f>
        <v/>
      </c>
      <c r="N1502" s="17" t="str">
        <f aca="false">IF($C1502="","",ROUNDUP(N($M1502)/N($L1502),0))</f>
        <v/>
      </c>
      <c r="O1502" s="17" t="str">
        <f aca="false">IF($C1502="","",N(商品マスタ!$R1501))</f>
        <v/>
      </c>
      <c r="P1502" s="17" t="str">
        <f aca="false">IF($C1502="","",IF($F1502="理論",(N($O1502)+N($N1502))-N($G1502),(N($O1502)+N($N1502))-N($I1502)))</f>
        <v/>
      </c>
      <c r="Q1502" s="17" t="str">
        <f aca="false">IF($C1502="","",MAX(1,N(商品マスタ!$K1501)))</f>
        <v/>
      </c>
      <c r="R1502" s="39" t="str">
        <f aca="false">IF($C1502="","",IF(N($P1502)/N($Q1502)&lt;=0,"",ROUNDUP(N($P1502)/N($Q1502),0)))</f>
        <v/>
      </c>
      <c r="S1502" s="14"/>
      <c r="T1502" s="40" t="str">
        <f aca="false">IF($C1502="","",N(商品マスタ!$M1501))</f>
        <v/>
      </c>
      <c r="U1502" s="40" t="str">
        <f aca="false">IF($S1502="","",N($S1502)*N($T1502))</f>
        <v/>
      </c>
      <c r="V1502" s="18"/>
    </row>
    <row r="1503" customFormat="false" ht="15" hidden="false" customHeight="false" outlineLevel="0" collapsed="false">
      <c r="B1503" s="12" t="n">
        <v>1497</v>
      </c>
      <c r="C1503" s="36" t="str">
        <f aca="false">IF(商品マスタ!$C1502="","",商品マスタ!$C1502)</f>
        <v/>
      </c>
      <c r="D1503" s="12" t="str">
        <f aca="false">IF($C1503="","",商品マスタ!$D1502)</f>
        <v/>
      </c>
      <c r="E1503" s="12" t="str">
        <f aca="false">IF($C1503="","",商品マスタ!$G1502)</f>
        <v/>
      </c>
      <c r="F1503" s="12" t="str">
        <f aca="false">IF($C1503="","",IF(商品マスタ!$P1502="","理論",商品マスタ!$P1502))</f>
        <v/>
      </c>
      <c r="G1503" s="17" t="str">
        <f aca="false">IF($C1503="","",N(商品マスタ!$H1502))</f>
        <v/>
      </c>
      <c r="H1503" s="14"/>
      <c r="I1503" s="17" t="str">
        <f aca="false">IF($C1503="","",N($H1503)*N(商品マスタ!$N1502))</f>
        <v/>
      </c>
      <c r="J1503" s="17" t="str">
        <f aca="false">IF($C1503="","",N($I1503)-N($G1503))</f>
        <v/>
      </c>
      <c r="K1503" s="37" t="str">
        <f aca="false">IF($C1503="","",N(商品マスタ!$I1502))</f>
        <v/>
      </c>
      <c r="L1503" s="17" t="str">
        <f aca="false">IF($C1503="","",MAX(1,N(商品マスタ!$J1502)))</f>
        <v/>
      </c>
      <c r="M1503" s="38" t="str">
        <f aca="false">IF($C1503="","",N(TOP!$C$16)*N($K1503))</f>
        <v/>
      </c>
      <c r="N1503" s="17" t="str">
        <f aca="false">IF($C1503="","",ROUNDUP(N($M1503)/N($L1503),0))</f>
        <v/>
      </c>
      <c r="O1503" s="17" t="str">
        <f aca="false">IF($C1503="","",N(商品マスタ!$R1502))</f>
        <v/>
      </c>
      <c r="P1503" s="17" t="str">
        <f aca="false">IF($C1503="","",IF($F1503="理論",(N($O1503)+N($N1503))-N($G1503),(N($O1503)+N($N1503))-N($I1503)))</f>
        <v/>
      </c>
      <c r="Q1503" s="17" t="str">
        <f aca="false">IF($C1503="","",MAX(1,N(商品マスタ!$K1502)))</f>
        <v/>
      </c>
      <c r="R1503" s="39" t="str">
        <f aca="false">IF($C1503="","",IF(N($P1503)/N($Q1503)&lt;=0,"",ROUNDUP(N($P1503)/N($Q1503),0)))</f>
        <v/>
      </c>
      <c r="S1503" s="14"/>
      <c r="T1503" s="40" t="str">
        <f aca="false">IF($C1503="","",N(商品マスタ!$M1502))</f>
        <v/>
      </c>
      <c r="U1503" s="40" t="str">
        <f aca="false">IF($S1503="","",N($S1503)*N($T1503))</f>
        <v/>
      </c>
      <c r="V1503" s="18"/>
    </row>
    <row r="1504" customFormat="false" ht="15" hidden="false" customHeight="false" outlineLevel="0" collapsed="false">
      <c r="B1504" s="12" t="n">
        <v>1498</v>
      </c>
      <c r="C1504" s="36" t="str">
        <f aca="false">IF(商品マスタ!$C1503="","",商品マスタ!$C1503)</f>
        <v/>
      </c>
      <c r="D1504" s="12" t="str">
        <f aca="false">IF($C1504="","",商品マスタ!$D1503)</f>
        <v/>
      </c>
      <c r="E1504" s="12" t="str">
        <f aca="false">IF($C1504="","",商品マスタ!$G1503)</f>
        <v/>
      </c>
      <c r="F1504" s="12" t="str">
        <f aca="false">IF($C1504="","",IF(商品マスタ!$P1503="","理論",商品マスタ!$P1503))</f>
        <v/>
      </c>
      <c r="G1504" s="17" t="str">
        <f aca="false">IF($C1504="","",N(商品マスタ!$H1503))</f>
        <v/>
      </c>
      <c r="H1504" s="14"/>
      <c r="I1504" s="17" t="str">
        <f aca="false">IF($C1504="","",N($H1504)*N(商品マスタ!$N1503))</f>
        <v/>
      </c>
      <c r="J1504" s="17" t="str">
        <f aca="false">IF($C1504="","",N($I1504)-N($G1504))</f>
        <v/>
      </c>
      <c r="K1504" s="37" t="str">
        <f aca="false">IF($C1504="","",N(商品マスタ!$I1503))</f>
        <v/>
      </c>
      <c r="L1504" s="17" t="str">
        <f aca="false">IF($C1504="","",MAX(1,N(商品マスタ!$J1503)))</f>
        <v/>
      </c>
      <c r="M1504" s="38" t="str">
        <f aca="false">IF($C1504="","",N(TOP!$C$16)*N($K1504))</f>
        <v/>
      </c>
      <c r="N1504" s="17" t="str">
        <f aca="false">IF($C1504="","",ROUNDUP(N($M1504)/N($L1504),0))</f>
        <v/>
      </c>
      <c r="O1504" s="17" t="str">
        <f aca="false">IF($C1504="","",N(商品マスタ!$R1503))</f>
        <v/>
      </c>
      <c r="P1504" s="17" t="str">
        <f aca="false">IF($C1504="","",IF($F1504="理論",(N($O1504)+N($N1504))-N($G1504),(N($O1504)+N($N1504))-N($I1504)))</f>
        <v/>
      </c>
      <c r="Q1504" s="17" t="str">
        <f aca="false">IF($C1504="","",MAX(1,N(商品マスタ!$K1503)))</f>
        <v/>
      </c>
      <c r="R1504" s="39" t="str">
        <f aca="false">IF($C1504="","",IF(N($P1504)/N($Q1504)&lt;=0,"",ROUNDUP(N($P1504)/N($Q1504),0)))</f>
        <v/>
      </c>
      <c r="S1504" s="14"/>
      <c r="T1504" s="40" t="str">
        <f aca="false">IF($C1504="","",N(商品マスタ!$M1503))</f>
        <v/>
      </c>
      <c r="U1504" s="40" t="str">
        <f aca="false">IF($S1504="","",N($S1504)*N($T1504))</f>
        <v/>
      </c>
      <c r="V1504" s="18"/>
    </row>
    <row r="1505" customFormat="false" ht="15" hidden="false" customHeight="false" outlineLevel="0" collapsed="false">
      <c r="B1505" s="12" t="n">
        <v>1499</v>
      </c>
      <c r="C1505" s="36" t="str">
        <f aca="false">IF(商品マスタ!$C1504="","",商品マスタ!$C1504)</f>
        <v/>
      </c>
      <c r="D1505" s="12" t="str">
        <f aca="false">IF($C1505="","",商品マスタ!$D1504)</f>
        <v/>
      </c>
      <c r="E1505" s="12" t="str">
        <f aca="false">IF($C1505="","",商品マスタ!$G1504)</f>
        <v/>
      </c>
      <c r="F1505" s="12" t="str">
        <f aca="false">IF($C1505="","",IF(商品マスタ!$P1504="","理論",商品マスタ!$P1504))</f>
        <v/>
      </c>
      <c r="G1505" s="17" t="str">
        <f aca="false">IF($C1505="","",N(商品マスタ!$H1504))</f>
        <v/>
      </c>
      <c r="H1505" s="14"/>
      <c r="I1505" s="17" t="str">
        <f aca="false">IF($C1505="","",N($H1505)*N(商品マスタ!$N1504))</f>
        <v/>
      </c>
      <c r="J1505" s="17" t="str">
        <f aca="false">IF($C1505="","",N($I1505)-N($G1505))</f>
        <v/>
      </c>
      <c r="K1505" s="37" t="str">
        <f aca="false">IF($C1505="","",N(商品マスタ!$I1504))</f>
        <v/>
      </c>
      <c r="L1505" s="17" t="str">
        <f aca="false">IF($C1505="","",MAX(1,N(商品マスタ!$J1504)))</f>
        <v/>
      </c>
      <c r="M1505" s="38" t="str">
        <f aca="false">IF($C1505="","",N(TOP!$C$16)*N($K1505))</f>
        <v/>
      </c>
      <c r="N1505" s="17" t="str">
        <f aca="false">IF($C1505="","",ROUNDUP(N($M1505)/N($L1505),0))</f>
        <v/>
      </c>
      <c r="O1505" s="17" t="str">
        <f aca="false">IF($C1505="","",N(商品マスタ!$R1504))</f>
        <v/>
      </c>
      <c r="P1505" s="17" t="str">
        <f aca="false">IF($C1505="","",IF($F1505="理論",(N($O1505)+N($N1505))-N($G1505),(N($O1505)+N($N1505))-N($I1505)))</f>
        <v/>
      </c>
      <c r="Q1505" s="17" t="str">
        <f aca="false">IF($C1505="","",MAX(1,N(商品マスタ!$K1504)))</f>
        <v/>
      </c>
      <c r="R1505" s="39" t="str">
        <f aca="false">IF($C1505="","",IF(N($P1505)/N($Q1505)&lt;=0,"",ROUNDUP(N($P1505)/N($Q1505),0)))</f>
        <v/>
      </c>
      <c r="S1505" s="14"/>
      <c r="T1505" s="40" t="str">
        <f aca="false">IF($C1505="","",N(商品マスタ!$M1504))</f>
        <v/>
      </c>
      <c r="U1505" s="40" t="str">
        <f aca="false">IF($S1505="","",N($S1505)*N($T1505))</f>
        <v/>
      </c>
      <c r="V1505" s="18"/>
    </row>
    <row r="1506" customFormat="false" ht="15" hidden="false" customHeight="false" outlineLevel="0" collapsed="false">
      <c r="B1506" s="12" t="n">
        <v>1500</v>
      </c>
      <c r="C1506" s="36" t="str">
        <f aca="false">IF(商品マスタ!$C1505="","",商品マスタ!$C1505)</f>
        <v/>
      </c>
      <c r="D1506" s="12" t="str">
        <f aca="false">IF($C1506="","",商品マスタ!$D1505)</f>
        <v/>
      </c>
      <c r="E1506" s="12" t="str">
        <f aca="false">IF($C1506="","",商品マスタ!$G1505)</f>
        <v/>
      </c>
      <c r="F1506" s="12" t="str">
        <f aca="false">IF($C1506="","",IF(商品マスタ!$P1505="","理論",商品マスタ!$P1505))</f>
        <v/>
      </c>
      <c r="G1506" s="17" t="str">
        <f aca="false">IF($C1506="","",N(商品マスタ!$H1505))</f>
        <v/>
      </c>
      <c r="H1506" s="14"/>
      <c r="I1506" s="17" t="str">
        <f aca="false">IF($C1506="","",N($H1506)*N(商品マスタ!$N1505))</f>
        <v/>
      </c>
      <c r="J1506" s="17" t="str">
        <f aca="false">IF($C1506="","",N($I1506)-N($G1506))</f>
        <v/>
      </c>
      <c r="K1506" s="37" t="str">
        <f aca="false">IF($C1506="","",N(商品マスタ!$I1505))</f>
        <v/>
      </c>
      <c r="L1506" s="17" t="str">
        <f aca="false">IF($C1506="","",MAX(1,N(商品マスタ!$J1505)))</f>
        <v/>
      </c>
      <c r="M1506" s="38" t="str">
        <f aca="false">IF($C1506="","",N(TOP!$C$16)*N($K1506))</f>
        <v/>
      </c>
      <c r="N1506" s="17" t="str">
        <f aca="false">IF($C1506="","",ROUNDUP(N($M1506)/N($L1506),0))</f>
        <v/>
      </c>
      <c r="O1506" s="17" t="str">
        <f aca="false">IF($C1506="","",N(商品マスタ!$R1505))</f>
        <v/>
      </c>
      <c r="P1506" s="17" t="str">
        <f aca="false">IF($C1506="","",IF($F1506="理論",(N($O1506)+N($N1506))-N($G1506),(N($O1506)+N($N1506))-N($I1506)))</f>
        <v/>
      </c>
      <c r="Q1506" s="17" t="str">
        <f aca="false">IF($C1506="","",MAX(1,N(商品マスタ!$K1505)))</f>
        <v/>
      </c>
      <c r="R1506" s="39" t="str">
        <f aca="false">IF($C1506="","",IF(N($P1506)/N($Q1506)&lt;=0,"",ROUNDUP(N($P1506)/N($Q1506),0)))</f>
        <v/>
      </c>
      <c r="S1506" s="14"/>
      <c r="T1506" s="40" t="str">
        <f aca="false">IF($C1506="","",N(商品マスタ!$M1505))</f>
        <v/>
      </c>
      <c r="U1506" s="40" t="str">
        <f aca="false">IF($S1506="","",N($S1506)*N($T1506))</f>
        <v/>
      </c>
      <c r="V1506" s="18"/>
    </row>
    <row r="1507" customFormat="false" ht="15" hidden="false" customHeight="false" outlineLevel="0" collapsed="false">
      <c r="B1507" s="12" t="n">
        <v>1501</v>
      </c>
      <c r="C1507" s="36" t="str">
        <f aca="false">IF(商品マスタ!$C1506="","",商品マスタ!$C1506)</f>
        <v/>
      </c>
      <c r="D1507" s="12" t="str">
        <f aca="false">IF($C1507="","",商品マスタ!$D1506)</f>
        <v/>
      </c>
      <c r="E1507" s="12" t="str">
        <f aca="false">IF($C1507="","",商品マスタ!$G1506)</f>
        <v/>
      </c>
      <c r="F1507" s="12" t="str">
        <f aca="false">IF($C1507="","",IF(商品マスタ!$P1506="","理論",商品マスタ!$P1506))</f>
        <v/>
      </c>
      <c r="G1507" s="17" t="str">
        <f aca="false">IF($C1507="","",N(商品マスタ!$H1506))</f>
        <v/>
      </c>
      <c r="H1507" s="14"/>
      <c r="I1507" s="17" t="str">
        <f aca="false">IF($C1507="","",N($H1507)*N(商品マスタ!$N1506))</f>
        <v/>
      </c>
      <c r="J1507" s="17" t="str">
        <f aca="false">IF($C1507="","",N($I1507)-N($G1507))</f>
        <v/>
      </c>
      <c r="K1507" s="37" t="str">
        <f aca="false">IF($C1507="","",N(商品マスタ!$I1506))</f>
        <v/>
      </c>
      <c r="L1507" s="17" t="str">
        <f aca="false">IF($C1507="","",MAX(1,N(商品マスタ!$J1506)))</f>
        <v/>
      </c>
      <c r="M1507" s="38" t="str">
        <f aca="false">IF($C1507="","",N(TOP!$C$16)*N($K1507))</f>
        <v/>
      </c>
      <c r="N1507" s="17" t="str">
        <f aca="false">IF($C1507="","",ROUNDUP(N($M1507)/N($L1507),0))</f>
        <v/>
      </c>
      <c r="O1507" s="17" t="str">
        <f aca="false">IF($C1507="","",N(商品マスタ!$R1506))</f>
        <v/>
      </c>
      <c r="P1507" s="17" t="str">
        <f aca="false">IF($C1507="","",IF($F1507="理論",(N($O1507)+N($N1507))-N($G1507),(N($O1507)+N($N1507))-N($I1507)))</f>
        <v/>
      </c>
      <c r="Q1507" s="17" t="str">
        <f aca="false">IF($C1507="","",MAX(1,N(商品マスタ!$K1506)))</f>
        <v/>
      </c>
      <c r="R1507" s="39" t="str">
        <f aca="false">IF($C1507="","",IF(N($P1507)/N($Q1507)&lt;=0,"",ROUNDUP(N($P1507)/N($Q1507),0)))</f>
        <v/>
      </c>
      <c r="S1507" s="14"/>
      <c r="T1507" s="40" t="str">
        <f aca="false">IF($C1507="","",N(商品マスタ!$M1506))</f>
        <v/>
      </c>
      <c r="U1507" s="40" t="str">
        <f aca="false">IF($S1507="","",N($S1507)*N($T1507))</f>
        <v/>
      </c>
      <c r="V1507" s="18"/>
    </row>
    <row r="1508" customFormat="false" ht="15" hidden="false" customHeight="false" outlineLevel="0" collapsed="false">
      <c r="B1508" s="12" t="n">
        <v>1502</v>
      </c>
      <c r="C1508" s="36" t="str">
        <f aca="false">IF(商品マスタ!$C1507="","",商品マスタ!$C1507)</f>
        <v/>
      </c>
      <c r="D1508" s="12" t="str">
        <f aca="false">IF($C1508="","",商品マスタ!$D1507)</f>
        <v/>
      </c>
      <c r="E1508" s="12" t="str">
        <f aca="false">IF($C1508="","",商品マスタ!$G1507)</f>
        <v/>
      </c>
      <c r="F1508" s="12" t="str">
        <f aca="false">IF($C1508="","",IF(商品マスタ!$P1507="","理論",商品マスタ!$P1507))</f>
        <v/>
      </c>
      <c r="G1508" s="17" t="str">
        <f aca="false">IF($C1508="","",N(商品マスタ!$H1507))</f>
        <v/>
      </c>
      <c r="H1508" s="14"/>
      <c r="I1508" s="17" t="str">
        <f aca="false">IF($C1508="","",N($H1508)*N(商品マスタ!$N1507))</f>
        <v/>
      </c>
      <c r="J1508" s="17" t="str">
        <f aca="false">IF($C1508="","",N($I1508)-N($G1508))</f>
        <v/>
      </c>
      <c r="K1508" s="37" t="str">
        <f aca="false">IF($C1508="","",N(商品マスタ!$I1507))</f>
        <v/>
      </c>
      <c r="L1508" s="17" t="str">
        <f aca="false">IF($C1508="","",MAX(1,N(商品マスタ!$J1507)))</f>
        <v/>
      </c>
      <c r="M1508" s="38" t="str">
        <f aca="false">IF($C1508="","",N(TOP!$C$16)*N($K1508))</f>
        <v/>
      </c>
      <c r="N1508" s="17" t="str">
        <f aca="false">IF($C1508="","",ROUNDUP(N($M1508)/N($L1508),0))</f>
        <v/>
      </c>
      <c r="O1508" s="17" t="str">
        <f aca="false">IF($C1508="","",N(商品マスタ!$R1507))</f>
        <v/>
      </c>
      <c r="P1508" s="17" t="str">
        <f aca="false">IF($C1508="","",IF($F1508="理論",(N($O1508)+N($N1508))-N($G1508),(N($O1508)+N($N1508))-N($I1508)))</f>
        <v/>
      </c>
      <c r="Q1508" s="17" t="str">
        <f aca="false">IF($C1508="","",MAX(1,N(商品マスタ!$K1507)))</f>
        <v/>
      </c>
      <c r="R1508" s="39" t="str">
        <f aca="false">IF($C1508="","",IF(N($P1508)/N($Q1508)&lt;=0,"",ROUNDUP(N($P1508)/N($Q1508),0)))</f>
        <v/>
      </c>
      <c r="S1508" s="14"/>
      <c r="T1508" s="40" t="str">
        <f aca="false">IF($C1508="","",N(商品マスタ!$M1507))</f>
        <v/>
      </c>
      <c r="U1508" s="40" t="str">
        <f aca="false">IF($S1508="","",N($S1508)*N($T1508))</f>
        <v/>
      </c>
      <c r="V1508" s="18"/>
    </row>
    <row r="1509" customFormat="false" ht="15" hidden="false" customHeight="false" outlineLevel="0" collapsed="false">
      <c r="B1509" s="12" t="n">
        <v>1503</v>
      </c>
      <c r="C1509" s="36" t="str">
        <f aca="false">IF(商品マスタ!$C1508="","",商品マスタ!$C1508)</f>
        <v/>
      </c>
      <c r="D1509" s="12" t="str">
        <f aca="false">IF($C1509="","",商品マスタ!$D1508)</f>
        <v/>
      </c>
      <c r="E1509" s="12" t="str">
        <f aca="false">IF($C1509="","",商品マスタ!$G1508)</f>
        <v/>
      </c>
      <c r="F1509" s="12" t="str">
        <f aca="false">IF($C1509="","",IF(商品マスタ!$P1508="","理論",商品マスタ!$P1508))</f>
        <v/>
      </c>
      <c r="G1509" s="17" t="str">
        <f aca="false">IF($C1509="","",N(商品マスタ!$H1508))</f>
        <v/>
      </c>
      <c r="H1509" s="14"/>
      <c r="I1509" s="17" t="str">
        <f aca="false">IF($C1509="","",N($H1509)*N(商品マスタ!$N1508))</f>
        <v/>
      </c>
      <c r="J1509" s="17" t="str">
        <f aca="false">IF($C1509="","",N($I1509)-N($G1509))</f>
        <v/>
      </c>
      <c r="K1509" s="37" t="str">
        <f aca="false">IF($C1509="","",N(商品マスタ!$I1508))</f>
        <v/>
      </c>
      <c r="L1509" s="17" t="str">
        <f aca="false">IF($C1509="","",MAX(1,N(商品マスタ!$J1508)))</f>
        <v/>
      </c>
      <c r="M1509" s="38" t="str">
        <f aca="false">IF($C1509="","",N(TOP!$C$16)*N($K1509))</f>
        <v/>
      </c>
      <c r="N1509" s="17" t="str">
        <f aca="false">IF($C1509="","",ROUNDUP(N($M1509)/N($L1509),0))</f>
        <v/>
      </c>
      <c r="O1509" s="17" t="str">
        <f aca="false">IF($C1509="","",N(商品マスタ!$R1508))</f>
        <v/>
      </c>
      <c r="P1509" s="17" t="str">
        <f aca="false">IF($C1509="","",IF($F1509="理論",(N($O1509)+N($N1509))-N($G1509),(N($O1509)+N($N1509))-N($I1509)))</f>
        <v/>
      </c>
      <c r="Q1509" s="17" t="str">
        <f aca="false">IF($C1509="","",MAX(1,N(商品マスタ!$K1508)))</f>
        <v/>
      </c>
      <c r="R1509" s="39" t="str">
        <f aca="false">IF($C1509="","",IF(N($P1509)/N($Q1509)&lt;=0,"",ROUNDUP(N($P1509)/N($Q1509),0)))</f>
        <v/>
      </c>
      <c r="S1509" s="14"/>
      <c r="T1509" s="40" t="str">
        <f aca="false">IF($C1509="","",N(商品マスタ!$M1508))</f>
        <v/>
      </c>
      <c r="U1509" s="40" t="str">
        <f aca="false">IF($S1509="","",N($S1509)*N($T1509))</f>
        <v/>
      </c>
      <c r="V1509" s="18"/>
    </row>
    <row r="1510" customFormat="false" ht="15" hidden="false" customHeight="false" outlineLevel="0" collapsed="false">
      <c r="B1510" s="12" t="n">
        <v>1504</v>
      </c>
      <c r="C1510" s="36" t="str">
        <f aca="false">IF(商品マスタ!$C1509="","",商品マスタ!$C1509)</f>
        <v/>
      </c>
      <c r="D1510" s="12" t="str">
        <f aca="false">IF($C1510="","",商品マスタ!$D1509)</f>
        <v/>
      </c>
      <c r="E1510" s="12" t="str">
        <f aca="false">IF($C1510="","",商品マスタ!$G1509)</f>
        <v/>
      </c>
      <c r="F1510" s="12" t="str">
        <f aca="false">IF($C1510="","",IF(商品マスタ!$P1509="","理論",商品マスタ!$P1509))</f>
        <v/>
      </c>
      <c r="G1510" s="17" t="str">
        <f aca="false">IF($C1510="","",N(商品マスタ!$H1509))</f>
        <v/>
      </c>
      <c r="H1510" s="14"/>
      <c r="I1510" s="17" t="str">
        <f aca="false">IF($C1510="","",N($H1510)*N(商品マスタ!$N1509))</f>
        <v/>
      </c>
      <c r="J1510" s="17" t="str">
        <f aca="false">IF($C1510="","",N($I1510)-N($G1510))</f>
        <v/>
      </c>
      <c r="K1510" s="37" t="str">
        <f aca="false">IF($C1510="","",N(商品マスタ!$I1509))</f>
        <v/>
      </c>
      <c r="L1510" s="17" t="str">
        <f aca="false">IF($C1510="","",MAX(1,N(商品マスタ!$J1509)))</f>
        <v/>
      </c>
      <c r="M1510" s="38" t="str">
        <f aca="false">IF($C1510="","",N(TOP!$C$16)*N($K1510))</f>
        <v/>
      </c>
      <c r="N1510" s="17" t="str">
        <f aca="false">IF($C1510="","",ROUNDUP(N($M1510)/N($L1510),0))</f>
        <v/>
      </c>
      <c r="O1510" s="17" t="str">
        <f aca="false">IF($C1510="","",N(商品マスタ!$R1509))</f>
        <v/>
      </c>
      <c r="P1510" s="17" t="str">
        <f aca="false">IF($C1510="","",IF($F1510="理論",(N($O1510)+N($N1510))-N($G1510),(N($O1510)+N($N1510))-N($I1510)))</f>
        <v/>
      </c>
      <c r="Q1510" s="17" t="str">
        <f aca="false">IF($C1510="","",MAX(1,N(商品マスタ!$K1509)))</f>
        <v/>
      </c>
      <c r="R1510" s="39" t="str">
        <f aca="false">IF($C1510="","",IF(N($P1510)/N($Q1510)&lt;=0,"",ROUNDUP(N($P1510)/N($Q1510),0)))</f>
        <v/>
      </c>
      <c r="S1510" s="14"/>
      <c r="T1510" s="40" t="str">
        <f aca="false">IF($C1510="","",N(商品マスタ!$M1509))</f>
        <v/>
      </c>
      <c r="U1510" s="40" t="str">
        <f aca="false">IF($S1510="","",N($S1510)*N($T1510))</f>
        <v/>
      </c>
      <c r="V1510" s="18"/>
    </row>
    <row r="1511" customFormat="false" ht="15" hidden="false" customHeight="false" outlineLevel="0" collapsed="false">
      <c r="B1511" s="12" t="n">
        <v>1505</v>
      </c>
      <c r="C1511" s="36" t="str">
        <f aca="false">IF(商品マスタ!$C1510="","",商品マスタ!$C1510)</f>
        <v/>
      </c>
      <c r="D1511" s="12" t="str">
        <f aca="false">IF($C1511="","",商品マスタ!$D1510)</f>
        <v/>
      </c>
      <c r="E1511" s="12" t="str">
        <f aca="false">IF($C1511="","",商品マスタ!$G1510)</f>
        <v/>
      </c>
      <c r="F1511" s="12" t="str">
        <f aca="false">IF($C1511="","",IF(商品マスタ!$P1510="","理論",商品マスタ!$P1510))</f>
        <v/>
      </c>
      <c r="G1511" s="17" t="str">
        <f aca="false">IF($C1511="","",N(商品マスタ!$H1510))</f>
        <v/>
      </c>
      <c r="H1511" s="14"/>
      <c r="I1511" s="17" t="str">
        <f aca="false">IF($C1511="","",N($H1511)*N(商品マスタ!$N1510))</f>
        <v/>
      </c>
      <c r="J1511" s="17" t="str">
        <f aca="false">IF($C1511="","",N($I1511)-N($G1511))</f>
        <v/>
      </c>
      <c r="K1511" s="37" t="str">
        <f aca="false">IF($C1511="","",N(商品マスタ!$I1510))</f>
        <v/>
      </c>
      <c r="L1511" s="17" t="str">
        <f aca="false">IF($C1511="","",MAX(1,N(商品マスタ!$J1510)))</f>
        <v/>
      </c>
      <c r="M1511" s="38" t="str">
        <f aca="false">IF($C1511="","",N(TOP!$C$16)*N($K1511))</f>
        <v/>
      </c>
      <c r="N1511" s="17" t="str">
        <f aca="false">IF($C1511="","",ROUNDUP(N($M1511)/N($L1511),0))</f>
        <v/>
      </c>
      <c r="O1511" s="17" t="str">
        <f aca="false">IF($C1511="","",N(商品マスタ!$R1510))</f>
        <v/>
      </c>
      <c r="P1511" s="17" t="str">
        <f aca="false">IF($C1511="","",IF($F1511="理論",(N($O1511)+N($N1511))-N($G1511),(N($O1511)+N($N1511))-N($I1511)))</f>
        <v/>
      </c>
      <c r="Q1511" s="17" t="str">
        <f aca="false">IF($C1511="","",MAX(1,N(商品マスタ!$K1510)))</f>
        <v/>
      </c>
      <c r="R1511" s="39" t="str">
        <f aca="false">IF($C1511="","",IF(N($P1511)/N($Q1511)&lt;=0,"",ROUNDUP(N($P1511)/N($Q1511),0)))</f>
        <v/>
      </c>
      <c r="S1511" s="14"/>
      <c r="T1511" s="40" t="str">
        <f aca="false">IF($C1511="","",N(商品マスタ!$M1510))</f>
        <v/>
      </c>
      <c r="U1511" s="40" t="str">
        <f aca="false">IF($S1511="","",N($S1511)*N($T1511))</f>
        <v/>
      </c>
      <c r="V1511" s="18"/>
    </row>
    <row r="1512" customFormat="false" ht="15" hidden="false" customHeight="false" outlineLevel="0" collapsed="false">
      <c r="B1512" s="12" t="n">
        <v>1506</v>
      </c>
      <c r="C1512" s="36" t="str">
        <f aca="false">IF(商品マスタ!$C1511="","",商品マスタ!$C1511)</f>
        <v/>
      </c>
      <c r="D1512" s="12" t="str">
        <f aca="false">IF($C1512="","",商品マスタ!$D1511)</f>
        <v/>
      </c>
      <c r="E1512" s="12" t="str">
        <f aca="false">IF($C1512="","",商品マスタ!$G1511)</f>
        <v/>
      </c>
      <c r="F1512" s="12" t="str">
        <f aca="false">IF($C1512="","",IF(商品マスタ!$P1511="","理論",商品マスタ!$P1511))</f>
        <v/>
      </c>
      <c r="G1512" s="17" t="str">
        <f aca="false">IF($C1512="","",N(商品マスタ!$H1511))</f>
        <v/>
      </c>
      <c r="H1512" s="14"/>
      <c r="I1512" s="17" t="str">
        <f aca="false">IF($C1512="","",N($H1512)*N(商品マスタ!$N1511))</f>
        <v/>
      </c>
      <c r="J1512" s="17" t="str">
        <f aca="false">IF($C1512="","",N($I1512)-N($G1512))</f>
        <v/>
      </c>
      <c r="K1512" s="37" t="str">
        <f aca="false">IF($C1512="","",N(商品マスタ!$I1511))</f>
        <v/>
      </c>
      <c r="L1512" s="17" t="str">
        <f aca="false">IF($C1512="","",MAX(1,N(商品マスタ!$J1511)))</f>
        <v/>
      </c>
      <c r="M1512" s="38" t="str">
        <f aca="false">IF($C1512="","",N(TOP!$C$16)*N($K1512))</f>
        <v/>
      </c>
      <c r="N1512" s="17" t="str">
        <f aca="false">IF($C1512="","",ROUNDUP(N($M1512)/N($L1512),0))</f>
        <v/>
      </c>
      <c r="O1512" s="17" t="str">
        <f aca="false">IF($C1512="","",N(商品マスタ!$R1511))</f>
        <v/>
      </c>
      <c r="P1512" s="17" t="str">
        <f aca="false">IF($C1512="","",IF($F1512="理論",(N($O1512)+N($N1512))-N($G1512),(N($O1512)+N($N1512))-N($I1512)))</f>
        <v/>
      </c>
      <c r="Q1512" s="17" t="str">
        <f aca="false">IF($C1512="","",MAX(1,N(商品マスタ!$K1511)))</f>
        <v/>
      </c>
      <c r="R1512" s="39" t="str">
        <f aca="false">IF($C1512="","",IF(N($P1512)/N($Q1512)&lt;=0,"",ROUNDUP(N($P1512)/N($Q1512),0)))</f>
        <v/>
      </c>
      <c r="S1512" s="14"/>
      <c r="T1512" s="40" t="str">
        <f aca="false">IF($C1512="","",N(商品マスタ!$M1511))</f>
        <v/>
      </c>
      <c r="U1512" s="40" t="str">
        <f aca="false">IF($S1512="","",N($S1512)*N($T1512))</f>
        <v/>
      </c>
      <c r="V1512" s="18"/>
    </row>
    <row r="1513" customFormat="false" ht="15" hidden="false" customHeight="false" outlineLevel="0" collapsed="false">
      <c r="B1513" s="12" t="n">
        <v>1507</v>
      </c>
      <c r="C1513" s="36" t="str">
        <f aca="false">IF(商品マスタ!$C1512="","",商品マスタ!$C1512)</f>
        <v/>
      </c>
      <c r="D1513" s="12" t="str">
        <f aca="false">IF($C1513="","",商品マスタ!$D1512)</f>
        <v/>
      </c>
      <c r="E1513" s="12" t="str">
        <f aca="false">IF($C1513="","",商品マスタ!$G1512)</f>
        <v/>
      </c>
      <c r="F1513" s="12" t="str">
        <f aca="false">IF($C1513="","",IF(商品マスタ!$P1512="","理論",商品マスタ!$P1512))</f>
        <v/>
      </c>
      <c r="G1513" s="17" t="str">
        <f aca="false">IF($C1513="","",N(商品マスタ!$H1512))</f>
        <v/>
      </c>
      <c r="H1513" s="14"/>
      <c r="I1513" s="17" t="str">
        <f aca="false">IF($C1513="","",N($H1513)*N(商品マスタ!$N1512))</f>
        <v/>
      </c>
      <c r="J1513" s="17" t="str">
        <f aca="false">IF($C1513="","",N($I1513)-N($G1513))</f>
        <v/>
      </c>
      <c r="K1513" s="37" t="str">
        <f aca="false">IF($C1513="","",N(商品マスタ!$I1512))</f>
        <v/>
      </c>
      <c r="L1513" s="17" t="str">
        <f aca="false">IF($C1513="","",MAX(1,N(商品マスタ!$J1512)))</f>
        <v/>
      </c>
      <c r="M1513" s="38" t="str">
        <f aca="false">IF($C1513="","",N(TOP!$C$16)*N($K1513))</f>
        <v/>
      </c>
      <c r="N1513" s="17" t="str">
        <f aca="false">IF($C1513="","",ROUNDUP(N($M1513)/N($L1513),0))</f>
        <v/>
      </c>
      <c r="O1513" s="17" t="str">
        <f aca="false">IF($C1513="","",N(商品マスタ!$R1512))</f>
        <v/>
      </c>
      <c r="P1513" s="17" t="str">
        <f aca="false">IF($C1513="","",IF($F1513="理論",(N($O1513)+N($N1513))-N($G1513),(N($O1513)+N($N1513))-N($I1513)))</f>
        <v/>
      </c>
      <c r="Q1513" s="17" t="str">
        <f aca="false">IF($C1513="","",MAX(1,N(商品マスタ!$K1512)))</f>
        <v/>
      </c>
      <c r="R1513" s="39" t="str">
        <f aca="false">IF($C1513="","",IF(N($P1513)/N($Q1513)&lt;=0,"",ROUNDUP(N($P1513)/N($Q1513),0)))</f>
        <v/>
      </c>
      <c r="S1513" s="14"/>
      <c r="T1513" s="40" t="str">
        <f aca="false">IF($C1513="","",N(商品マスタ!$M1512))</f>
        <v/>
      </c>
      <c r="U1513" s="40" t="str">
        <f aca="false">IF($S1513="","",N($S1513)*N($T1513))</f>
        <v/>
      </c>
      <c r="V1513" s="18"/>
    </row>
    <row r="1514" customFormat="false" ht="15" hidden="false" customHeight="false" outlineLevel="0" collapsed="false">
      <c r="B1514" s="12" t="n">
        <v>1508</v>
      </c>
      <c r="C1514" s="36" t="str">
        <f aca="false">IF(商品マスタ!$C1513="","",商品マスタ!$C1513)</f>
        <v/>
      </c>
      <c r="D1514" s="12" t="str">
        <f aca="false">IF($C1514="","",商品マスタ!$D1513)</f>
        <v/>
      </c>
      <c r="E1514" s="12" t="str">
        <f aca="false">IF($C1514="","",商品マスタ!$G1513)</f>
        <v/>
      </c>
      <c r="F1514" s="12" t="str">
        <f aca="false">IF($C1514="","",IF(商品マスタ!$P1513="","理論",商品マスタ!$P1513))</f>
        <v/>
      </c>
      <c r="G1514" s="17" t="str">
        <f aca="false">IF($C1514="","",N(商品マスタ!$H1513))</f>
        <v/>
      </c>
      <c r="H1514" s="14"/>
      <c r="I1514" s="17" t="str">
        <f aca="false">IF($C1514="","",N($H1514)*N(商品マスタ!$N1513))</f>
        <v/>
      </c>
      <c r="J1514" s="17" t="str">
        <f aca="false">IF($C1514="","",N($I1514)-N($G1514))</f>
        <v/>
      </c>
      <c r="K1514" s="37" t="str">
        <f aca="false">IF($C1514="","",N(商品マスタ!$I1513))</f>
        <v/>
      </c>
      <c r="L1514" s="17" t="str">
        <f aca="false">IF($C1514="","",MAX(1,N(商品マスタ!$J1513)))</f>
        <v/>
      </c>
      <c r="M1514" s="38" t="str">
        <f aca="false">IF($C1514="","",N(TOP!$C$16)*N($K1514))</f>
        <v/>
      </c>
      <c r="N1514" s="17" t="str">
        <f aca="false">IF($C1514="","",ROUNDUP(N($M1514)/N($L1514),0))</f>
        <v/>
      </c>
      <c r="O1514" s="17" t="str">
        <f aca="false">IF($C1514="","",N(商品マスタ!$R1513))</f>
        <v/>
      </c>
      <c r="P1514" s="17" t="str">
        <f aca="false">IF($C1514="","",IF($F1514="理論",(N($O1514)+N($N1514))-N($G1514),(N($O1514)+N($N1514))-N($I1514)))</f>
        <v/>
      </c>
      <c r="Q1514" s="17" t="str">
        <f aca="false">IF($C1514="","",MAX(1,N(商品マスタ!$K1513)))</f>
        <v/>
      </c>
      <c r="R1514" s="39" t="str">
        <f aca="false">IF($C1514="","",IF(N($P1514)/N($Q1514)&lt;=0,"",ROUNDUP(N($P1514)/N($Q1514),0)))</f>
        <v/>
      </c>
      <c r="S1514" s="14"/>
      <c r="T1514" s="40" t="str">
        <f aca="false">IF($C1514="","",N(商品マスタ!$M1513))</f>
        <v/>
      </c>
      <c r="U1514" s="40" t="str">
        <f aca="false">IF($S1514="","",N($S1514)*N($T1514))</f>
        <v/>
      </c>
      <c r="V1514" s="18"/>
    </row>
    <row r="1515" customFormat="false" ht="15" hidden="false" customHeight="false" outlineLevel="0" collapsed="false">
      <c r="B1515" s="12" t="n">
        <v>1509</v>
      </c>
      <c r="C1515" s="36" t="str">
        <f aca="false">IF(商品マスタ!$C1514="","",商品マスタ!$C1514)</f>
        <v/>
      </c>
      <c r="D1515" s="12" t="str">
        <f aca="false">IF($C1515="","",商品マスタ!$D1514)</f>
        <v/>
      </c>
      <c r="E1515" s="12" t="str">
        <f aca="false">IF($C1515="","",商品マスタ!$G1514)</f>
        <v/>
      </c>
      <c r="F1515" s="12" t="str">
        <f aca="false">IF($C1515="","",IF(商品マスタ!$P1514="","理論",商品マスタ!$P1514))</f>
        <v/>
      </c>
      <c r="G1515" s="17" t="str">
        <f aca="false">IF($C1515="","",N(商品マスタ!$H1514))</f>
        <v/>
      </c>
      <c r="H1515" s="14"/>
      <c r="I1515" s="17" t="str">
        <f aca="false">IF($C1515="","",N($H1515)*N(商品マスタ!$N1514))</f>
        <v/>
      </c>
      <c r="J1515" s="17" t="str">
        <f aca="false">IF($C1515="","",N($I1515)-N($G1515))</f>
        <v/>
      </c>
      <c r="K1515" s="37" t="str">
        <f aca="false">IF($C1515="","",N(商品マスタ!$I1514))</f>
        <v/>
      </c>
      <c r="L1515" s="17" t="str">
        <f aca="false">IF($C1515="","",MAX(1,N(商品マスタ!$J1514)))</f>
        <v/>
      </c>
      <c r="M1515" s="38" t="str">
        <f aca="false">IF($C1515="","",N(TOP!$C$16)*N($K1515))</f>
        <v/>
      </c>
      <c r="N1515" s="17" t="str">
        <f aca="false">IF($C1515="","",ROUNDUP(N($M1515)/N($L1515),0))</f>
        <v/>
      </c>
      <c r="O1515" s="17" t="str">
        <f aca="false">IF($C1515="","",N(商品マスタ!$R1514))</f>
        <v/>
      </c>
      <c r="P1515" s="17" t="str">
        <f aca="false">IF($C1515="","",IF($F1515="理論",(N($O1515)+N($N1515))-N($G1515),(N($O1515)+N($N1515))-N($I1515)))</f>
        <v/>
      </c>
      <c r="Q1515" s="17" t="str">
        <f aca="false">IF($C1515="","",MAX(1,N(商品マスタ!$K1514)))</f>
        <v/>
      </c>
      <c r="R1515" s="39" t="str">
        <f aca="false">IF($C1515="","",IF(N($P1515)/N($Q1515)&lt;=0,"",ROUNDUP(N($P1515)/N($Q1515),0)))</f>
        <v/>
      </c>
      <c r="S1515" s="14"/>
      <c r="T1515" s="40" t="str">
        <f aca="false">IF($C1515="","",N(商品マスタ!$M1514))</f>
        <v/>
      </c>
      <c r="U1515" s="40" t="str">
        <f aca="false">IF($S1515="","",N($S1515)*N($T1515))</f>
        <v/>
      </c>
      <c r="V1515" s="18"/>
    </row>
    <row r="1516" customFormat="false" ht="15" hidden="false" customHeight="false" outlineLevel="0" collapsed="false">
      <c r="B1516" s="12" t="n">
        <v>1510</v>
      </c>
      <c r="C1516" s="36" t="str">
        <f aca="false">IF(商品マスタ!$C1515="","",商品マスタ!$C1515)</f>
        <v/>
      </c>
      <c r="D1516" s="12" t="str">
        <f aca="false">IF($C1516="","",商品マスタ!$D1515)</f>
        <v/>
      </c>
      <c r="E1516" s="12" t="str">
        <f aca="false">IF($C1516="","",商品マスタ!$G1515)</f>
        <v/>
      </c>
      <c r="F1516" s="12" t="str">
        <f aca="false">IF($C1516="","",IF(商品マスタ!$P1515="","理論",商品マスタ!$P1515))</f>
        <v/>
      </c>
      <c r="G1516" s="17" t="str">
        <f aca="false">IF($C1516="","",N(商品マスタ!$H1515))</f>
        <v/>
      </c>
      <c r="H1516" s="14"/>
      <c r="I1516" s="17" t="str">
        <f aca="false">IF($C1516="","",N($H1516)*N(商品マスタ!$N1515))</f>
        <v/>
      </c>
      <c r="J1516" s="17" t="str">
        <f aca="false">IF($C1516="","",N($I1516)-N($G1516))</f>
        <v/>
      </c>
      <c r="K1516" s="37" t="str">
        <f aca="false">IF($C1516="","",N(商品マスタ!$I1515))</f>
        <v/>
      </c>
      <c r="L1516" s="17" t="str">
        <f aca="false">IF($C1516="","",MAX(1,N(商品マスタ!$J1515)))</f>
        <v/>
      </c>
      <c r="M1516" s="38" t="str">
        <f aca="false">IF($C1516="","",N(TOP!$C$16)*N($K1516))</f>
        <v/>
      </c>
      <c r="N1516" s="17" t="str">
        <f aca="false">IF($C1516="","",ROUNDUP(N($M1516)/N($L1516),0))</f>
        <v/>
      </c>
      <c r="O1516" s="17" t="str">
        <f aca="false">IF($C1516="","",N(商品マスタ!$R1515))</f>
        <v/>
      </c>
      <c r="P1516" s="17" t="str">
        <f aca="false">IF($C1516="","",IF($F1516="理論",(N($O1516)+N($N1516))-N($G1516),(N($O1516)+N($N1516))-N($I1516)))</f>
        <v/>
      </c>
      <c r="Q1516" s="17" t="str">
        <f aca="false">IF($C1516="","",MAX(1,N(商品マスタ!$K1515)))</f>
        <v/>
      </c>
      <c r="R1516" s="39" t="str">
        <f aca="false">IF($C1516="","",IF(N($P1516)/N($Q1516)&lt;=0,"",ROUNDUP(N($P1516)/N($Q1516),0)))</f>
        <v/>
      </c>
      <c r="S1516" s="14"/>
      <c r="T1516" s="40" t="str">
        <f aca="false">IF($C1516="","",N(商品マスタ!$M1515))</f>
        <v/>
      </c>
      <c r="U1516" s="40" t="str">
        <f aca="false">IF($S1516="","",N($S1516)*N($T1516))</f>
        <v/>
      </c>
      <c r="V1516" s="18"/>
    </row>
    <row r="1517" customFormat="false" ht="15" hidden="false" customHeight="false" outlineLevel="0" collapsed="false">
      <c r="B1517" s="12" t="n">
        <v>1511</v>
      </c>
      <c r="C1517" s="36" t="str">
        <f aca="false">IF(商品マスタ!$C1516="","",商品マスタ!$C1516)</f>
        <v/>
      </c>
      <c r="D1517" s="12" t="str">
        <f aca="false">IF($C1517="","",商品マスタ!$D1516)</f>
        <v/>
      </c>
      <c r="E1517" s="12" t="str">
        <f aca="false">IF($C1517="","",商品マスタ!$G1516)</f>
        <v/>
      </c>
      <c r="F1517" s="12" t="str">
        <f aca="false">IF($C1517="","",IF(商品マスタ!$P1516="","理論",商品マスタ!$P1516))</f>
        <v/>
      </c>
      <c r="G1517" s="17" t="str">
        <f aca="false">IF($C1517="","",N(商品マスタ!$H1516))</f>
        <v/>
      </c>
      <c r="H1517" s="14"/>
      <c r="I1517" s="17" t="str">
        <f aca="false">IF($C1517="","",N($H1517)*N(商品マスタ!$N1516))</f>
        <v/>
      </c>
      <c r="J1517" s="17" t="str">
        <f aca="false">IF($C1517="","",N($I1517)-N($G1517))</f>
        <v/>
      </c>
      <c r="K1517" s="37" t="str">
        <f aca="false">IF($C1517="","",N(商品マスタ!$I1516))</f>
        <v/>
      </c>
      <c r="L1517" s="17" t="str">
        <f aca="false">IF($C1517="","",MAX(1,N(商品マスタ!$J1516)))</f>
        <v/>
      </c>
      <c r="M1517" s="38" t="str">
        <f aca="false">IF($C1517="","",N(TOP!$C$16)*N($K1517))</f>
        <v/>
      </c>
      <c r="N1517" s="17" t="str">
        <f aca="false">IF($C1517="","",ROUNDUP(N($M1517)/N($L1517),0))</f>
        <v/>
      </c>
      <c r="O1517" s="17" t="str">
        <f aca="false">IF($C1517="","",N(商品マスタ!$R1516))</f>
        <v/>
      </c>
      <c r="P1517" s="17" t="str">
        <f aca="false">IF($C1517="","",IF($F1517="理論",(N($O1517)+N($N1517))-N($G1517),(N($O1517)+N($N1517))-N($I1517)))</f>
        <v/>
      </c>
      <c r="Q1517" s="17" t="str">
        <f aca="false">IF($C1517="","",MAX(1,N(商品マスタ!$K1516)))</f>
        <v/>
      </c>
      <c r="R1517" s="39" t="str">
        <f aca="false">IF($C1517="","",IF(N($P1517)/N($Q1517)&lt;=0,"",ROUNDUP(N($P1517)/N($Q1517),0)))</f>
        <v/>
      </c>
      <c r="S1517" s="14"/>
      <c r="T1517" s="40" t="str">
        <f aca="false">IF($C1517="","",N(商品マスタ!$M1516))</f>
        <v/>
      </c>
      <c r="U1517" s="40" t="str">
        <f aca="false">IF($S1517="","",N($S1517)*N($T1517))</f>
        <v/>
      </c>
      <c r="V1517" s="18"/>
    </row>
    <row r="1518" customFormat="false" ht="15" hidden="false" customHeight="false" outlineLevel="0" collapsed="false">
      <c r="B1518" s="12" t="n">
        <v>1512</v>
      </c>
      <c r="C1518" s="36" t="str">
        <f aca="false">IF(商品マスタ!$C1517="","",商品マスタ!$C1517)</f>
        <v/>
      </c>
      <c r="D1518" s="12" t="str">
        <f aca="false">IF($C1518="","",商品マスタ!$D1517)</f>
        <v/>
      </c>
      <c r="E1518" s="12" t="str">
        <f aca="false">IF($C1518="","",商品マスタ!$G1517)</f>
        <v/>
      </c>
      <c r="F1518" s="12" t="str">
        <f aca="false">IF($C1518="","",IF(商品マスタ!$P1517="","理論",商品マスタ!$P1517))</f>
        <v/>
      </c>
      <c r="G1518" s="17" t="str">
        <f aca="false">IF($C1518="","",N(商品マスタ!$H1517))</f>
        <v/>
      </c>
      <c r="H1518" s="14"/>
      <c r="I1518" s="17" t="str">
        <f aca="false">IF($C1518="","",N($H1518)*N(商品マスタ!$N1517))</f>
        <v/>
      </c>
      <c r="J1518" s="17" t="str">
        <f aca="false">IF($C1518="","",N($I1518)-N($G1518))</f>
        <v/>
      </c>
      <c r="K1518" s="37" t="str">
        <f aca="false">IF($C1518="","",N(商品マスタ!$I1517))</f>
        <v/>
      </c>
      <c r="L1518" s="17" t="str">
        <f aca="false">IF($C1518="","",MAX(1,N(商品マスタ!$J1517)))</f>
        <v/>
      </c>
      <c r="M1518" s="38" t="str">
        <f aca="false">IF($C1518="","",N(TOP!$C$16)*N($K1518))</f>
        <v/>
      </c>
      <c r="N1518" s="17" t="str">
        <f aca="false">IF($C1518="","",ROUNDUP(N($M1518)/N($L1518),0))</f>
        <v/>
      </c>
      <c r="O1518" s="17" t="str">
        <f aca="false">IF($C1518="","",N(商品マスタ!$R1517))</f>
        <v/>
      </c>
      <c r="P1518" s="17" t="str">
        <f aca="false">IF($C1518="","",IF($F1518="理論",(N($O1518)+N($N1518))-N($G1518),(N($O1518)+N($N1518))-N($I1518)))</f>
        <v/>
      </c>
      <c r="Q1518" s="17" t="str">
        <f aca="false">IF($C1518="","",MAX(1,N(商品マスタ!$K1517)))</f>
        <v/>
      </c>
      <c r="R1518" s="39" t="str">
        <f aca="false">IF($C1518="","",IF(N($P1518)/N($Q1518)&lt;=0,"",ROUNDUP(N($P1518)/N($Q1518),0)))</f>
        <v/>
      </c>
      <c r="S1518" s="14"/>
      <c r="T1518" s="40" t="str">
        <f aca="false">IF($C1518="","",N(商品マスタ!$M1517))</f>
        <v/>
      </c>
      <c r="U1518" s="40" t="str">
        <f aca="false">IF($S1518="","",N($S1518)*N($T1518))</f>
        <v/>
      </c>
      <c r="V1518" s="18"/>
    </row>
    <row r="1519" customFormat="false" ht="15" hidden="false" customHeight="false" outlineLevel="0" collapsed="false">
      <c r="B1519" s="12" t="n">
        <v>1513</v>
      </c>
      <c r="C1519" s="36" t="str">
        <f aca="false">IF(商品マスタ!$C1518="","",商品マスタ!$C1518)</f>
        <v/>
      </c>
      <c r="D1519" s="12" t="str">
        <f aca="false">IF($C1519="","",商品マスタ!$D1518)</f>
        <v/>
      </c>
      <c r="E1519" s="12" t="str">
        <f aca="false">IF($C1519="","",商品マスタ!$G1518)</f>
        <v/>
      </c>
      <c r="F1519" s="12" t="str">
        <f aca="false">IF($C1519="","",IF(商品マスタ!$P1518="","理論",商品マスタ!$P1518))</f>
        <v/>
      </c>
      <c r="G1519" s="17" t="str">
        <f aca="false">IF($C1519="","",N(商品マスタ!$H1518))</f>
        <v/>
      </c>
      <c r="H1519" s="14"/>
      <c r="I1519" s="17" t="str">
        <f aca="false">IF($C1519="","",N($H1519)*N(商品マスタ!$N1518))</f>
        <v/>
      </c>
      <c r="J1519" s="17" t="str">
        <f aca="false">IF($C1519="","",N($I1519)-N($G1519))</f>
        <v/>
      </c>
      <c r="K1519" s="37" t="str">
        <f aca="false">IF($C1519="","",N(商品マスタ!$I1518))</f>
        <v/>
      </c>
      <c r="L1519" s="17" t="str">
        <f aca="false">IF($C1519="","",MAX(1,N(商品マスタ!$J1518)))</f>
        <v/>
      </c>
      <c r="M1519" s="38" t="str">
        <f aca="false">IF($C1519="","",N(TOP!$C$16)*N($K1519))</f>
        <v/>
      </c>
      <c r="N1519" s="17" t="str">
        <f aca="false">IF($C1519="","",ROUNDUP(N($M1519)/N($L1519),0))</f>
        <v/>
      </c>
      <c r="O1519" s="17" t="str">
        <f aca="false">IF($C1519="","",N(商品マスタ!$R1518))</f>
        <v/>
      </c>
      <c r="P1519" s="17" t="str">
        <f aca="false">IF($C1519="","",IF($F1519="理論",(N($O1519)+N($N1519))-N($G1519),(N($O1519)+N($N1519))-N($I1519)))</f>
        <v/>
      </c>
      <c r="Q1519" s="17" t="str">
        <f aca="false">IF($C1519="","",MAX(1,N(商品マスタ!$K1518)))</f>
        <v/>
      </c>
      <c r="R1519" s="39" t="str">
        <f aca="false">IF($C1519="","",IF(N($P1519)/N($Q1519)&lt;=0,"",ROUNDUP(N($P1519)/N($Q1519),0)))</f>
        <v/>
      </c>
      <c r="S1519" s="14"/>
      <c r="T1519" s="40" t="str">
        <f aca="false">IF($C1519="","",N(商品マスタ!$M1518))</f>
        <v/>
      </c>
      <c r="U1519" s="40" t="str">
        <f aca="false">IF($S1519="","",N($S1519)*N($T1519))</f>
        <v/>
      </c>
      <c r="V1519" s="18"/>
    </row>
    <row r="1520" customFormat="false" ht="15" hidden="false" customHeight="false" outlineLevel="0" collapsed="false">
      <c r="B1520" s="12" t="n">
        <v>1514</v>
      </c>
      <c r="C1520" s="36" t="str">
        <f aca="false">IF(商品マスタ!$C1519="","",商品マスタ!$C1519)</f>
        <v/>
      </c>
      <c r="D1520" s="12" t="str">
        <f aca="false">IF($C1520="","",商品マスタ!$D1519)</f>
        <v/>
      </c>
      <c r="E1520" s="12" t="str">
        <f aca="false">IF($C1520="","",商品マスタ!$G1519)</f>
        <v/>
      </c>
      <c r="F1520" s="12" t="str">
        <f aca="false">IF($C1520="","",IF(商品マスタ!$P1519="","理論",商品マスタ!$P1519))</f>
        <v/>
      </c>
      <c r="G1520" s="17" t="str">
        <f aca="false">IF($C1520="","",N(商品マスタ!$H1519))</f>
        <v/>
      </c>
      <c r="H1520" s="14"/>
      <c r="I1520" s="17" t="str">
        <f aca="false">IF($C1520="","",N($H1520)*N(商品マスタ!$N1519))</f>
        <v/>
      </c>
      <c r="J1520" s="17" t="str">
        <f aca="false">IF($C1520="","",N($I1520)-N($G1520))</f>
        <v/>
      </c>
      <c r="K1520" s="37" t="str">
        <f aca="false">IF($C1520="","",N(商品マスタ!$I1519))</f>
        <v/>
      </c>
      <c r="L1520" s="17" t="str">
        <f aca="false">IF($C1520="","",MAX(1,N(商品マスタ!$J1519)))</f>
        <v/>
      </c>
      <c r="M1520" s="38" t="str">
        <f aca="false">IF($C1520="","",N(TOP!$C$16)*N($K1520))</f>
        <v/>
      </c>
      <c r="N1520" s="17" t="str">
        <f aca="false">IF($C1520="","",ROUNDUP(N($M1520)/N($L1520),0))</f>
        <v/>
      </c>
      <c r="O1520" s="17" t="str">
        <f aca="false">IF($C1520="","",N(商品マスタ!$R1519))</f>
        <v/>
      </c>
      <c r="P1520" s="17" t="str">
        <f aca="false">IF($C1520="","",IF($F1520="理論",(N($O1520)+N($N1520))-N($G1520),(N($O1520)+N($N1520))-N($I1520)))</f>
        <v/>
      </c>
      <c r="Q1520" s="17" t="str">
        <f aca="false">IF($C1520="","",MAX(1,N(商品マスタ!$K1519)))</f>
        <v/>
      </c>
      <c r="R1520" s="39" t="str">
        <f aca="false">IF($C1520="","",IF(N($P1520)/N($Q1520)&lt;=0,"",ROUNDUP(N($P1520)/N($Q1520),0)))</f>
        <v/>
      </c>
      <c r="S1520" s="14"/>
      <c r="T1520" s="40" t="str">
        <f aca="false">IF($C1520="","",N(商品マスタ!$M1519))</f>
        <v/>
      </c>
      <c r="U1520" s="40" t="str">
        <f aca="false">IF($S1520="","",N($S1520)*N($T1520))</f>
        <v/>
      </c>
      <c r="V1520" s="18"/>
    </row>
    <row r="1521" customFormat="false" ht="15" hidden="false" customHeight="false" outlineLevel="0" collapsed="false">
      <c r="B1521" s="12" t="n">
        <v>1515</v>
      </c>
      <c r="C1521" s="36" t="str">
        <f aca="false">IF(商品マスタ!$C1520="","",商品マスタ!$C1520)</f>
        <v/>
      </c>
      <c r="D1521" s="12" t="str">
        <f aca="false">IF($C1521="","",商品マスタ!$D1520)</f>
        <v/>
      </c>
      <c r="E1521" s="12" t="str">
        <f aca="false">IF($C1521="","",商品マスタ!$G1520)</f>
        <v/>
      </c>
      <c r="F1521" s="12" t="str">
        <f aca="false">IF($C1521="","",IF(商品マスタ!$P1520="","理論",商品マスタ!$P1520))</f>
        <v/>
      </c>
      <c r="G1521" s="17" t="str">
        <f aca="false">IF($C1521="","",N(商品マスタ!$H1520))</f>
        <v/>
      </c>
      <c r="H1521" s="14"/>
      <c r="I1521" s="17" t="str">
        <f aca="false">IF($C1521="","",N($H1521)*N(商品マスタ!$N1520))</f>
        <v/>
      </c>
      <c r="J1521" s="17" t="str">
        <f aca="false">IF($C1521="","",N($I1521)-N($G1521))</f>
        <v/>
      </c>
      <c r="K1521" s="37" t="str">
        <f aca="false">IF($C1521="","",N(商品マスタ!$I1520))</f>
        <v/>
      </c>
      <c r="L1521" s="17" t="str">
        <f aca="false">IF($C1521="","",MAX(1,N(商品マスタ!$J1520)))</f>
        <v/>
      </c>
      <c r="M1521" s="38" t="str">
        <f aca="false">IF($C1521="","",N(TOP!$C$16)*N($K1521))</f>
        <v/>
      </c>
      <c r="N1521" s="17" t="str">
        <f aca="false">IF($C1521="","",ROUNDUP(N($M1521)/N($L1521),0))</f>
        <v/>
      </c>
      <c r="O1521" s="17" t="str">
        <f aca="false">IF($C1521="","",N(商品マスタ!$R1520))</f>
        <v/>
      </c>
      <c r="P1521" s="17" t="str">
        <f aca="false">IF($C1521="","",IF($F1521="理論",(N($O1521)+N($N1521))-N($G1521),(N($O1521)+N($N1521))-N($I1521)))</f>
        <v/>
      </c>
      <c r="Q1521" s="17" t="str">
        <f aca="false">IF($C1521="","",MAX(1,N(商品マスタ!$K1520)))</f>
        <v/>
      </c>
      <c r="R1521" s="39" t="str">
        <f aca="false">IF($C1521="","",IF(N($P1521)/N($Q1521)&lt;=0,"",ROUNDUP(N($P1521)/N($Q1521),0)))</f>
        <v/>
      </c>
      <c r="S1521" s="14"/>
      <c r="T1521" s="40" t="str">
        <f aca="false">IF($C1521="","",N(商品マスタ!$M1520))</f>
        <v/>
      </c>
      <c r="U1521" s="40" t="str">
        <f aca="false">IF($S1521="","",N($S1521)*N($T1521))</f>
        <v/>
      </c>
      <c r="V1521" s="18"/>
    </row>
    <row r="1522" customFormat="false" ht="15" hidden="false" customHeight="false" outlineLevel="0" collapsed="false">
      <c r="B1522" s="12" t="n">
        <v>1516</v>
      </c>
      <c r="C1522" s="36" t="str">
        <f aca="false">IF(商品マスタ!$C1521="","",商品マスタ!$C1521)</f>
        <v/>
      </c>
      <c r="D1522" s="12" t="str">
        <f aca="false">IF($C1522="","",商品マスタ!$D1521)</f>
        <v/>
      </c>
      <c r="E1522" s="12" t="str">
        <f aca="false">IF($C1522="","",商品マスタ!$G1521)</f>
        <v/>
      </c>
      <c r="F1522" s="12" t="str">
        <f aca="false">IF($C1522="","",IF(商品マスタ!$P1521="","理論",商品マスタ!$P1521))</f>
        <v/>
      </c>
      <c r="G1522" s="17" t="str">
        <f aca="false">IF($C1522="","",N(商品マスタ!$H1521))</f>
        <v/>
      </c>
      <c r="H1522" s="14"/>
      <c r="I1522" s="17" t="str">
        <f aca="false">IF($C1522="","",N($H1522)*N(商品マスタ!$N1521))</f>
        <v/>
      </c>
      <c r="J1522" s="17" t="str">
        <f aca="false">IF($C1522="","",N($I1522)-N($G1522))</f>
        <v/>
      </c>
      <c r="K1522" s="37" t="str">
        <f aca="false">IF($C1522="","",N(商品マスタ!$I1521))</f>
        <v/>
      </c>
      <c r="L1522" s="17" t="str">
        <f aca="false">IF($C1522="","",MAX(1,N(商品マスタ!$J1521)))</f>
        <v/>
      </c>
      <c r="M1522" s="38" t="str">
        <f aca="false">IF($C1522="","",N(TOP!$C$16)*N($K1522))</f>
        <v/>
      </c>
      <c r="N1522" s="17" t="str">
        <f aca="false">IF($C1522="","",ROUNDUP(N($M1522)/N($L1522),0))</f>
        <v/>
      </c>
      <c r="O1522" s="17" t="str">
        <f aca="false">IF($C1522="","",N(商品マスタ!$R1521))</f>
        <v/>
      </c>
      <c r="P1522" s="17" t="str">
        <f aca="false">IF($C1522="","",IF($F1522="理論",(N($O1522)+N($N1522))-N($G1522),(N($O1522)+N($N1522))-N($I1522)))</f>
        <v/>
      </c>
      <c r="Q1522" s="17" t="str">
        <f aca="false">IF($C1522="","",MAX(1,N(商品マスタ!$K1521)))</f>
        <v/>
      </c>
      <c r="R1522" s="39" t="str">
        <f aca="false">IF($C1522="","",IF(N($P1522)/N($Q1522)&lt;=0,"",ROUNDUP(N($P1522)/N($Q1522),0)))</f>
        <v/>
      </c>
      <c r="S1522" s="14"/>
      <c r="T1522" s="40" t="str">
        <f aca="false">IF($C1522="","",N(商品マスタ!$M1521))</f>
        <v/>
      </c>
      <c r="U1522" s="40" t="str">
        <f aca="false">IF($S1522="","",N($S1522)*N($T1522))</f>
        <v/>
      </c>
      <c r="V1522" s="18"/>
    </row>
    <row r="1523" customFormat="false" ht="15" hidden="false" customHeight="false" outlineLevel="0" collapsed="false">
      <c r="B1523" s="12" t="n">
        <v>1517</v>
      </c>
      <c r="C1523" s="36" t="str">
        <f aca="false">IF(商品マスタ!$C1522="","",商品マスタ!$C1522)</f>
        <v/>
      </c>
      <c r="D1523" s="12" t="str">
        <f aca="false">IF($C1523="","",商品マスタ!$D1522)</f>
        <v/>
      </c>
      <c r="E1523" s="12" t="str">
        <f aca="false">IF($C1523="","",商品マスタ!$G1522)</f>
        <v/>
      </c>
      <c r="F1523" s="12" t="str">
        <f aca="false">IF($C1523="","",IF(商品マスタ!$P1522="","理論",商品マスタ!$P1522))</f>
        <v/>
      </c>
      <c r="G1523" s="17" t="str">
        <f aca="false">IF($C1523="","",N(商品マスタ!$H1522))</f>
        <v/>
      </c>
      <c r="H1523" s="14"/>
      <c r="I1523" s="17" t="str">
        <f aca="false">IF($C1523="","",N($H1523)*N(商品マスタ!$N1522))</f>
        <v/>
      </c>
      <c r="J1523" s="17" t="str">
        <f aca="false">IF($C1523="","",N($I1523)-N($G1523))</f>
        <v/>
      </c>
      <c r="K1523" s="37" t="str">
        <f aca="false">IF($C1523="","",N(商品マスタ!$I1522))</f>
        <v/>
      </c>
      <c r="L1523" s="17" t="str">
        <f aca="false">IF($C1523="","",MAX(1,N(商品マスタ!$J1522)))</f>
        <v/>
      </c>
      <c r="M1523" s="38" t="str">
        <f aca="false">IF($C1523="","",N(TOP!$C$16)*N($K1523))</f>
        <v/>
      </c>
      <c r="N1523" s="17" t="str">
        <f aca="false">IF($C1523="","",ROUNDUP(N($M1523)/N($L1523),0))</f>
        <v/>
      </c>
      <c r="O1523" s="17" t="str">
        <f aca="false">IF($C1523="","",N(商品マスタ!$R1522))</f>
        <v/>
      </c>
      <c r="P1523" s="17" t="str">
        <f aca="false">IF($C1523="","",IF($F1523="理論",(N($O1523)+N($N1523))-N($G1523),(N($O1523)+N($N1523))-N($I1523)))</f>
        <v/>
      </c>
      <c r="Q1523" s="17" t="str">
        <f aca="false">IF($C1523="","",MAX(1,N(商品マスタ!$K1522)))</f>
        <v/>
      </c>
      <c r="R1523" s="39" t="str">
        <f aca="false">IF($C1523="","",IF(N($P1523)/N($Q1523)&lt;=0,"",ROUNDUP(N($P1523)/N($Q1523),0)))</f>
        <v/>
      </c>
      <c r="S1523" s="14"/>
      <c r="T1523" s="40" t="str">
        <f aca="false">IF($C1523="","",N(商品マスタ!$M1522))</f>
        <v/>
      </c>
      <c r="U1523" s="40" t="str">
        <f aca="false">IF($S1523="","",N($S1523)*N($T1523))</f>
        <v/>
      </c>
      <c r="V1523" s="18"/>
    </row>
    <row r="1524" customFormat="false" ht="15" hidden="false" customHeight="false" outlineLevel="0" collapsed="false">
      <c r="B1524" s="12" t="n">
        <v>1518</v>
      </c>
      <c r="C1524" s="36" t="str">
        <f aca="false">IF(商品マスタ!$C1523="","",商品マスタ!$C1523)</f>
        <v/>
      </c>
      <c r="D1524" s="12" t="str">
        <f aca="false">IF($C1524="","",商品マスタ!$D1523)</f>
        <v/>
      </c>
      <c r="E1524" s="12" t="str">
        <f aca="false">IF($C1524="","",商品マスタ!$G1523)</f>
        <v/>
      </c>
      <c r="F1524" s="12" t="str">
        <f aca="false">IF($C1524="","",IF(商品マスタ!$P1523="","理論",商品マスタ!$P1523))</f>
        <v/>
      </c>
      <c r="G1524" s="17" t="str">
        <f aca="false">IF($C1524="","",N(商品マスタ!$H1523))</f>
        <v/>
      </c>
      <c r="H1524" s="14"/>
      <c r="I1524" s="17" t="str">
        <f aca="false">IF($C1524="","",N($H1524)*N(商品マスタ!$N1523))</f>
        <v/>
      </c>
      <c r="J1524" s="17" t="str">
        <f aca="false">IF($C1524="","",N($I1524)-N($G1524))</f>
        <v/>
      </c>
      <c r="K1524" s="37" t="str">
        <f aca="false">IF($C1524="","",N(商品マスタ!$I1523))</f>
        <v/>
      </c>
      <c r="L1524" s="17" t="str">
        <f aca="false">IF($C1524="","",MAX(1,N(商品マスタ!$J1523)))</f>
        <v/>
      </c>
      <c r="M1524" s="38" t="str">
        <f aca="false">IF($C1524="","",N(TOP!$C$16)*N($K1524))</f>
        <v/>
      </c>
      <c r="N1524" s="17" t="str">
        <f aca="false">IF($C1524="","",ROUNDUP(N($M1524)/N($L1524),0))</f>
        <v/>
      </c>
      <c r="O1524" s="17" t="str">
        <f aca="false">IF($C1524="","",N(商品マスタ!$R1523))</f>
        <v/>
      </c>
      <c r="P1524" s="17" t="str">
        <f aca="false">IF($C1524="","",IF($F1524="理論",(N($O1524)+N($N1524))-N($G1524),(N($O1524)+N($N1524))-N($I1524)))</f>
        <v/>
      </c>
      <c r="Q1524" s="17" t="str">
        <f aca="false">IF($C1524="","",MAX(1,N(商品マスタ!$K1523)))</f>
        <v/>
      </c>
      <c r="R1524" s="39" t="str">
        <f aca="false">IF($C1524="","",IF(N($P1524)/N($Q1524)&lt;=0,"",ROUNDUP(N($P1524)/N($Q1524),0)))</f>
        <v/>
      </c>
      <c r="S1524" s="14"/>
      <c r="T1524" s="40" t="str">
        <f aca="false">IF($C1524="","",N(商品マスタ!$M1523))</f>
        <v/>
      </c>
      <c r="U1524" s="40" t="str">
        <f aca="false">IF($S1524="","",N($S1524)*N($T1524))</f>
        <v/>
      </c>
      <c r="V1524" s="18"/>
    </row>
    <row r="1525" customFormat="false" ht="15" hidden="false" customHeight="false" outlineLevel="0" collapsed="false">
      <c r="B1525" s="12" t="n">
        <v>1519</v>
      </c>
      <c r="C1525" s="36" t="str">
        <f aca="false">IF(商品マスタ!$C1524="","",商品マスタ!$C1524)</f>
        <v/>
      </c>
      <c r="D1525" s="12" t="str">
        <f aca="false">IF($C1525="","",商品マスタ!$D1524)</f>
        <v/>
      </c>
      <c r="E1525" s="12" t="str">
        <f aca="false">IF($C1525="","",商品マスタ!$G1524)</f>
        <v/>
      </c>
      <c r="F1525" s="12" t="str">
        <f aca="false">IF($C1525="","",IF(商品マスタ!$P1524="","理論",商品マスタ!$P1524))</f>
        <v/>
      </c>
      <c r="G1525" s="17" t="str">
        <f aca="false">IF($C1525="","",N(商品マスタ!$H1524))</f>
        <v/>
      </c>
      <c r="H1525" s="14"/>
      <c r="I1525" s="17" t="str">
        <f aca="false">IF($C1525="","",N($H1525)*N(商品マスタ!$N1524))</f>
        <v/>
      </c>
      <c r="J1525" s="17" t="str">
        <f aca="false">IF($C1525="","",N($I1525)-N($G1525))</f>
        <v/>
      </c>
      <c r="K1525" s="37" t="str">
        <f aca="false">IF($C1525="","",N(商品マスタ!$I1524))</f>
        <v/>
      </c>
      <c r="L1525" s="17" t="str">
        <f aca="false">IF($C1525="","",MAX(1,N(商品マスタ!$J1524)))</f>
        <v/>
      </c>
      <c r="M1525" s="38" t="str">
        <f aca="false">IF($C1525="","",N(TOP!$C$16)*N($K1525))</f>
        <v/>
      </c>
      <c r="N1525" s="17" t="str">
        <f aca="false">IF($C1525="","",ROUNDUP(N($M1525)/N($L1525),0))</f>
        <v/>
      </c>
      <c r="O1525" s="17" t="str">
        <f aca="false">IF($C1525="","",N(商品マスタ!$R1524))</f>
        <v/>
      </c>
      <c r="P1525" s="17" t="str">
        <f aca="false">IF($C1525="","",IF($F1525="理論",(N($O1525)+N($N1525))-N($G1525),(N($O1525)+N($N1525))-N($I1525)))</f>
        <v/>
      </c>
      <c r="Q1525" s="17" t="str">
        <f aca="false">IF($C1525="","",MAX(1,N(商品マスタ!$K1524)))</f>
        <v/>
      </c>
      <c r="R1525" s="39" t="str">
        <f aca="false">IF($C1525="","",IF(N($P1525)/N($Q1525)&lt;=0,"",ROUNDUP(N($P1525)/N($Q1525),0)))</f>
        <v/>
      </c>
      <c r="S1525" s="14"/>
      <c r="T1525" s="40" t="str">
        <f aca="false">IF($C1525="","",N(商品マスタ!$M1524))</f>
        <v/>
      </c>
      <c r="U1525" s="40" t="str">
        <f aca="false">IF($S1525="","",N($S1525)*N($T1525))</f>
        <v/>
      </c>
      <c r="V1525" s="18"/>
    </row>
    <row r="1526" customFormat="false" ht="15" hidden="false" customHeight="false" outlineLevel="0" collapsed="false">
      <c r="B1526" s="12" t="n">
        <v>1520</v>
      </c>
      <c r="C1526" s="36" t="str">
        <f aca="false">IF(商品マスタ!$C1525="","",商品マスタ!$C1525)</f>
        <v/>
      </c>
      <c r="D1526" s="12" t="str">
        <f aca="false">IF($C1526="","",商品マスタ!$D1525)</f>
        <v/>
      </c>
      <c r="E1526" s="12" t="str">
        <f aca="false">IF($C1526="","",商品マスタ!$G1525)</f>
        <v/>
      </c>
      <c r="F1526" s="12" t="str">
        <f aca="false">IF($C1526="","",IF(商品マスタ!$P1525="","理論",商品マスタ!$P1525))</f>
        <v/>
      </c>
      <c r="G1526" s="17" t="str">
        <f aca="false">IF($C1526="","",N(商品マスタ!$H1525))</f>
        <v/>
      </c>
      <c r="H1526" s="14"/>
      <c r="I1526" s="17" t="str">
        <f aca="false">IF($C1526="","",N($H1526)*N(商品マスタ!$N1525))</f>
        <v/>
      </c>
      <c r="J1526" s="17" t="str">
        <f aca="false">IF($C1526="","",N($I1526)-N($G1526))</f>
        <v/>
      </c>
      <c r="K1526" s="37" t="str">
        <f aca="false">IF($C1526="","",N(商品マスタ!$I1525))</f>
        <v/>
      </c>
      <c r="L1526" s="17" t="str">
        <f aca="false">IF($C1526="","",MAX(1,N(商品マスタ!$J1525)))</f>
        <v/>
      </c>
      <c r="M1526" s="38" t="str">
        <f aca="false">IF($C1526="","",N(TOP!$C$16)*N($K1526))</f>
        <v/>
      </c>
      <c r="N1526" s="17" t="str">
        <f aca="false">IF($C1526="","",ROUNDUP(N($M1526)/N($L1526),0))</f>
        <v/>
      </c>
      <c r="O1526" s="17" t="str">
        <f aca="false">IF($C1526="","",N(商品マスタ!$R1525))</f>
        <v/>
      </c>
      <c r="P1526" s="17" t="str">
        <f aca="false">IF($C1526="","",IF($F1526="理論",(N($O1526)+N($N1526))-N($G1526),(N($O1526)+N($N1526))-N($I1526)))</f>
        <v/>
      </c>
      <c r="Q1526" s="17" t="str">
        <f aca="false">IF($C1526="","",MAX(1,N(商品マスタ!$K1525)))</f>
        <v/>
      </c>
      <c r="R1526" s="39" t="str">
        <f aca="false">IF($C1526="","",IF(N($P1526)/N($Q1526)&lt;=0,"",ROUNDUP(N($P1526)/N($Q1526),0)))</f>
        <v/>
      </c>
      <c r="S1526" s="14"/>
      <c r="T1526" s="40" t="str">
        <f aca="false">IF($C1526="","",N(商品マスタ!$M1525))</f>
        <v/>
      </c>
      <c r="U1526" s="40" t="str">
        <f aca="false">IF($S1526="","",N($S1526)*N($T1526))</f>
        <v/>
      </c>
      <c r="V1526" s="18"/>
    </row>
    <row r="1527" customFormat="false" ht="15" hidden="false" customHeight="false" outlineLevel="0" collapsed="false">
      <c r="B1527" s="12" t="n">
        <v>1521</v>
      </c>
      <c r="C1527" s="36" t="str">
        <f aca="false">IF(商品マスタ!$C1526="","",商品マスタ!$C1526)</f>
        <v/>
      </c>
      <c r="D1527" s="12" t="str">
        <f aca="false">IF($C1527="","",商品マスタ!$D1526)</f>
        <v/>
      </c>
      <c r="E1527" s="12" t="str">
        <f aca="false">IF($C1527="","",商品マスタ!$G1526)</f>
        <v/>
      </c>
      <c r="F1527" s="12" t="str">
        <f aca="false">IF($C1527="","",IF(商品マスタ!$P1526="","理論",商品マスタ!$P1526))</f>
        <v/>
      </c>
      <c r="G1527" s="17" t="str">
        <f aca="false">IF($C1527="","",N(商品マスタ!$H1526))</f>
        <v/>
      </c>
      <c r="H1527" s="14"/>
      <c r="I1527" s="17" t="str">
        <f aca="false">IF($C1527="","",N($H1527)*N(商品マスタ!$N1526))</f>
        <v/>
      </c>
      <c r="J1527" s="17" t="str">
        <f aca="false">IF($C1527="","",N($I1527)-N($G1527))</f>
        <v/>
      </c>
      <c r="K1527" s="37" t="str">
        <f aca="false">IF($C1527="","",N(商品マスタ!$I1526))</f>
        <v/>
      </c>
      <c r="L1527" s="17" t="str">
        <f aca="false">IF($C1527="","",MAX(1,N(商品マスタ!$J1526)))</f>
        <v/>
      </c>
      <c r="M1527" s="38" t="str">
        <f aca="false">IF($C1527="","",N(TOP!$C$16)*N($K1527))</f>
        <v/>
      </c>
      <c r="N1527" s="17" t="str">
        <f aca="false">IF($C1527="","",ROUNDUP(N($M1527)/N($L1527),0))</f>
        <v/>
      </c>
      <c r="O1527" s="17" t="str">
        <f aca="false">IF($C1527="","",N(商品マスタ!$R1526))</f>
        <v/>
      </c>
      <c r="P1527" s="17" t="str">
        <f aca="false">IF($C1527="","",IF($F1527="理論",(N($O1527)+N($N1527))-N($G1527),(N($O1527)+N($N1527))-N($I1527)))</f>
        <v/>
      </c>
      <c r="Q1527" s="17" t="str">
        <f aca="false">IF($C1527="","",MAX(1,N(商品マスタ!$K1526)))</f>
        <v/>
      </c>
      <c r="R1527" s="39" t="str">
        <f aca="false">IF($C1527="","",IF(N($P1527)/N($Q1527)&lt;=0,"",ROUNDUP(N($P1527)/N($Q1527),0)))</f>
        <v/>
      </c>
      <c r="S1527" s="14"/>
      <c r="T1527" s="40" t="str">
        <f aca="false">IF($C1527="","",N(商品マスタ!$M1526))</f>
        <v/>
      </c>
      <c r="U1527" s="40" t="str">
        <f aca="false">IF($S1527="","",N($S1527)*N($T1527))</f>
        <v/>
      </c>
      <c r="V1527" s="18"/>
    </row>
    <row r="1528" customFormat="false" ht="15" hidden="false" customHeight="false" outlineLevel="0" collapsed="false">
      <c r="B1528" s="12" t="n">
        <v>1522</v>
      </c>
      <c r="C1528" s="36" t="str">
        <f aca="false">IF(商品マスタ!$C1527="","",商品マスタ!$C1527)</f>
        <v/>
      </c>
      <c r="D1528" s="12" t="str">
        <f aca="false">IF($C1528="","",商品マスタ!$D1527)</f>
        <v/>
      </c>
      <c r="E1528" s="12" t="str">
        <f aca="false">IF($C1528="","",商品マスタ!$G1527)</f>
        <v/>
      </c>
      <c r="F1528" s="12" t="str">
        <f aca="false">IF($C1528="","",IF(商品マスタ!$P1527="","理論",商品マスタ!$P1527))</f>
        <v/>
      </c>
      <c r="G1528" s="17" t="str">
        <f aca="false">IF($C1528="","",N(商品マスタ!$H1527))</f>
        <v/>
      </c>
      <c r="H1528" s="14"/>
      <c r="I1528" s="17" t="str">
        <f aca="false">IF($C1528="","",N($H1528)*N(商品マスタ!$N1527))</f>
        <v/>
      </c>
      <c r="J1528" s="17" t="str">
        <f aca="false">IF($C1528="","",N($I1528)-N($G1528))</f>
        <v/>
      </c>
      <c r="K1528" s="37" t="str">
        <f aca="false">IF($C1528="","",N(商品マスタ!$I1527))</f>
        <v/>
      </c>
      <c r="L1528" s="17" t="str">
        <f aca="false">IF($C1528="","",MAX(1,N(商品マスタ!$J1527)))</f>
        <v/>
      </c>
      <c r="M1528" s="38" t="str">
        <f aca="false">IF($C1528="","",N(TOP!$C$16)*N($K1528))</f>
        <v/>
      </c>
      <c r="N1528" s="17" t="str">
        <f aca="false">IF($C1528="","",ROUNDUP(N($M1528)/N($L1528),0))</f>
        <v/>
      </c>
      <c r="O1528" s="17" t="str">
        <f aca="false">IF($C1528="","",N(商品マスタ!$R1527))</f>
        <v/>
      </c>
      <c r="P1528" s="17" t="str">
        <f aca="false">IF($C1528="","",IF($F1528="理論",(N($O1528)+N($N1528))-N($G1528),(N($O1528)+N($N1528))-N($I1528)))</f>
        <v/>
      </c>
      <c r="Q1528" s="17" t="str">
        <f aca="false">IF($C1528="","",MAX(1,N(商品マスタ!$K1527)))</f>
        <v/>
      </c>
      <c r="R1528" s="39" t="str">
        <f aca="false">IF($C1528="","",IF(N($P1528)/N($Q1528)&lt;=0,"",ROUNDUP(N($P1528)/N($Q1528),0)))</f>
        <v/>
      </c>
      <c r="S1528" s="14"/>
      <c r="T1528" s="40" t="str">
        <f aca="false">IF($C1528="","",N(商品マスタ!$M1527))</f>
        <v/>
      </c>
      <c r="U1528" s="40" t="str">
        <f aca="false">IF($S1528="","",N($S1528)*N($T1528))</f>
        <v/>
      </c>
      <c r="V1528" s="18"/>
    </row>
    <row r="1529" customFormat="false" ht="15" hidden="false" customHeight="false" outlineLevel="0" collapsed="false">
      <c r="B1529" s="12" t="n">
        <v>1523</v>
      </c>
      <c r="C1529" s="36" t="str">
        <f aca="false">IF(商品マスタ!$C1528="","",商品マスタ!$C1528)</f>
        <v/>
      </c>
      <c r="D1529" s="12" t="str">
        <f aca="false">IF($C1529="","",商品マスタ!$D1528)</f>
        <v/>
      </c>
      <c r="E1529" s="12" t="str">
        <f aca="false">IF($C1529="","",商品マスタ!$G1528)</f>
        <v/>
      </c>
      <c r="F1529" s="12" t="str">
        <f aca="false">IF($C1529="","",IF(商品マスタ!$P1528="","理論",商品マスタ!$P1528))</f>
        <v/>
      </c>
      <c r="G1529" s="17" t="str">
        <f aca="false">IF($C1529="","",N(商品マスタ!$H1528))</f>
        <v/>
      </c>
      <c r="H1529" s="14"/>
      <c r="I1529" s="17" t="str">
        <f aca="false">IF($C1529="","",N($H1529)*N(商品マスタ!$N1528))</f>
        <v/>
      </c>
      <c r="J1529" s="17" t="str">
        <f aca="false">IF($C1529="","",N($I1529)-N($G1529))</f>
        <v/>
      </c>
      <c r="K1529" s="37" t="str">
        <f aca="false">IF($C1529="","",N(商品マスタ!$I1528))</f>
        <v/>
      </c>
      <c r="L1529" s="17" t="str">
        <f aca="false">IF($C1529="","",MAX(1,N(商品マスタ!$J1528)))</f>
        <v/>
      </c>
      <c r="M1529" s="38" t="str">
        <f aca="false">IF($C1529="","",N(TOP!$C$16)*N($K1529))</f>
        <v/>
      </c>
      <c r="N1529" s="17" t="str">
        <f aca="false">IF($C1529="","",ROUNDUP(N($M1529)/N($L1529),0))</f>
        <v/>
      </c>
      <c r="O1529" s="17" t="str">
        <f aca="false">IF($C1529="","",N(商品マスタ!$R1528))</f>
        <v/>
      </c>
      <c r="P1529" s="17" t="str">
        <f aca="false">IF($C1529="","",IF($F1529="理論",(N($O1529)+N($N1529))-N($G1529),(N($O1529)+N($N1529))-N($I1529)))</f>
        <v/>
      </c>
      <c r="Q1529" s="17" t="str">
        <f aca="false">IF($C1529="","",MAX(1,N(商品マスタ!$K1528)))</f>
        <v/>
      </c>
      <c r="R1529" s="39" t="str">
        <f aca="false">IF($C1529="","",IF(N($P1529)/N($Q1529)&lt;=0,"",ROUNDUP(N($P1529)/N($Q1529),0)))</f>
        <v/>
      </c>
      <c r="S1529" s="14"/>
      <c r="T1529" s="40" t="str">
        <f aca="false">IF($C1529="","",N(商品マスタ!$M1528))</f>
        <v/>
      </c>
      <c r="U1529" s="40" t="str">
        <f aca="false">IF($S1529="","",N($S1529)*N($T1529))</f>
        <v/>
      </c>
      <c r="V1529" s="18"/>
    </row>
    <row r="1530" customFormat="false" ht="15" hidden="false" customHeight="false" outlineLevel="0" collapsed="false">
      <c r="B1530" s="12" t="n">
        <v>1524</v>
      </c>
      <c r="C1530" s="36" t="str">
        <f aca="false">IF(商品マスタ!$C1529="","",商品マスタ!$C1529)</f>
        <v/>
      </c>
      <c r="D1530" s="12" t="str">
        <f aca="false">IF($C1530="","",商品マスタ!$D1529)</f>
        <v/>
      </c>
      <c r="E1530" s="12" t="str">
        <f aca="false">IF($C1530="","",商品マスタ!$G1529)</f>
        <v/>
      </c>
      <c r="F1530" s="12" t="str">
        <f aca="false">IF($C1530="","",IF(商品マスタ!$P1529="","理論",商品マスタ!$P1529))</f>
        <v/>
      </c>
      <c r="G1530" s="17" t="str">
        <f aca="false">IF($C1530="","",N(商品マスタ!$H1529))</f>
        <v/>
      </c>
      <c r="H1530" s="14"/>
      <c r="I1530" s="17" t="str">
        <f aca="false">IF($C1530="","",N($H1530)*N(商品マスタ!$N1529))</f>
        <v/>
      </c>
      <c r="J1530" s="17" t="str">
        <f aca="false">IF($C1530="","",N($I1530)-N($G1530))</f>
        <v/>
      </c>
      <c r="K1530" s="37" t="str">
        <f aca="false">IF($C1530="","",N(商品マスタ!$I1529))</f>
        <v/>
      </c>
      <c r="L1530" s="17" t="str">
        <f aca="false">IF($C1530="","",MAX(1,N(商品マスタ!$J1529)))</f>
        <v/>
      </c>
      <c r="M1530" s="38" t="str">
        <f aca="false">IF($C1530="","",N(TOP!$C$16)*N($K1530))</f>
        <v/>
      </c>
      <c r="N1530" s="17" t="str">
        <f aca="false">IF($C1530="","",ROUNDUP(N($M1530)/N($L1530),0))</f>
        <v/>
      </c>
      <c r="O1530" s="17" t="str">
        <f aca="false">IF($C1530="","",N(商品マスタ!$R1529))</f>
        <v/>
      </c>
      <c r="P1530" s="17" t="str">
        <f aca="false">IF($C1530="","",IF($F1530="理論",(N($O1530)+N($N1530))-N($G1530),(N($O1530)+N($N1530))-N($I1530)))</f>
        <v/>
      </c>
      <c r="Q1530" s="17" t="str">
        <f aca="false">IF($C1530="","",MAX(1,N(商品マスタ!$K1529)))</f>
        <v/>
      </c>
      <c r="R1530" s="39" t="str">
        <f aca="false">IF($C1530="","",IF(N($P1530)/N($Q1530)&lt;=0,"",ROUNDUP(N($P1530)/N($Q1530),0)))</f>
        <v/>
      </c>
      <c r="S1530" s="14"/>
      <c r="T1530" s="40" t="str">
        <f aca="false">IF($C1530="","",N(商品マスタ!$M1529))</f>
        <v/>
      </c>
      <c r="U1530" s="40" t="str">
        <f aca="false">IF($S1530="","",N($S1530)*N($T1530))</f>
        <v/>
      </c>
      <c r="V1530" s="18"/>
    </row>
    <row r="1531" customFormat="false" ht="15" hidden="false" customHeight="false" outlineLevel="0" collapsed="false">
      <c r="B1531" s="12" t="n">
        <v>1525</v>
      </c>
      <c r="C1531" s="36" t="str">
        <f aca="false">IF(商品マスタ!$C1530="","",商品マスタ!$C1530)</f>
        <v/>
      </c>
      <c r="D1531" s="12" t="str">
        <f aca="false">IF($C1531="","",商品マスタ!$D1530)</f>
        <v/>
      </c>
      <c r="E1531" s="12" t="str">
        <f aca="false">IF($C1531="","",商品マスタ!$G1530)</f>
        <v/>
      </c>
      <c r="F1531" s="12" t="str">
        <f aca="false">IF($C1531="","",IF(商品マスタ!$P1530="","理論",商品マスタ!$P1530))</f>
        <v/>
      </c>
      <c r="G1531" s="17" t="str">
        <f aca="false">IF($C1531="","",N(商品マスタ!$H1530))</f>
        <v/>
      </c>
      <c r="H1531" s="14"/>
      <c r="I1531" s="17" t="str">
        <f aca="false">IF($C1531="","",N($H1531)*N(商品マスタ!$N1530))</f>
        <v/>
      </c>
      <c r="J1531" s="17" t="str">
        <f aca="false">IF($C1531="","",N($I1531)-N($G1531))</f>
        <v/>
      </c>
      <c r="K1531" s="37" t="str">
        <f aca="false">IF($C1531="","",N(商品マスタ!$I1530))</f>
        <v/>
      </c>
      <c r="L1531" s="17" t="str">
        <f aca="false">IF($C1531="","",MAX(1,N(商品マスタ!$J1530)))</f>
        <v/>
      </c>
      <c r="M1531" s="38" t="str">
        <f aca="false">IF($C1531="","",N(TOP!$C$16)*N($K1531))</f>
        <v/>
      </c>
      <c r="N1531" s="17" t="str">
        <f aca="false">IF($C1531="","",ROUNDUP(N($M1531)/N($L1531),0))</f>
        <v/>
      </c>
      <c r="O1531" s="17" t="str">
        <f aca="false">IF($C1531="","",N(商品マスタ!$R1530))</f>
        <v/>
      </c>
      <c r="P1531" s="17" t="str">
        <f aca="false">IF($C1531="","",IF($F1531="理論",(N($O1531)+N($N1531))-N($G1531),(N($O1531)+N($N1531))-N($I1531)))</f>
        <v/>
      </c>
      <c r="Q1531" s="17" t="str">
        <f aca="false">IF($C1531="","",MAX(1,N(商品マスタ!$K1530)))</f>
        <v/>
      </c>
      <c r="R1531" s="39" t="str">
        <f aca="false">IF($C1531="","",IF(N($P1531)/N($Q1531)&lt;=0,"",ROUNDUP(N($P1531)/N($Q1531),0)))</f>
        <v/>
      </c>
      <c r="S1531" s="14"/>
      <c r="T1531" s="40" t="str">
        <f aca="false">IF($C1531="","",N(商品マスタ!$M1530))</f>
        <v/>
      </c>
      <c r="U1531" s="40" t="str">
        <f aca="false">IF($S1531="","",N($S1531)*N($T1531))</f>
        <v/>
      </c>
      <c r="V1531" s="18"/>
    </row>
    <row r="1532" customFormat="false" ht="15" hidden="false" customHeight="false" outlineLevel="0" collapsed="false">
      <c r="B1532" s="12" t="n">
        <v>1526</v>
      </c>
      <c r="C1532" s="36" t="str">
        <f aca="false">IF(商品マスタ!$C1531="","",商品マスタ!$C1531)</f>
        <v/>
      </c>
      <c r="D1532" s="12" t="str">
        <f aca="false">IF($C1532="","",商品マスタ!$D1531)</f>
        <v/>
      </c>
      <c r="E1532" s="12" t="str">
        <f aca="false">IF($C1532="","",商品マスタ!$G1531)</f>
        <v/>
      </c>
      <c r="F1532" s="12" t="str">
        <f aca="false">IF($C1532="","",IF(商品マスタ!$P1531="","理論",商品マスタ!$P1531))</f>
        <v/>
      </c>
      <c r="G1532" s="17" t="str">
        <f aca="false">IF($C1532="","",N(商品マスタ!$H1531))</f>
        <v/>
      </c>
      <c r="H1532" s="14"/>
      <c r="I1532" s="17" t="str">
        <f aca="false">IF($C1532="","",N($H1532)*N(商品マスタ!$N1531))</f>
        <v/>
      </c>
      <c r="J1532" s="17" t="str">
        <f aca="false">IF($C1532="","",N($I1532)-N($G1532))</f>
        <v/>
      </c>
      <c r="K1532" s="37" t="str">
        <f aca="false">IF($C1532="","",N(商品マスタ!$I1531))</f>
        <v/>
      </c>
      <c r="L1532" s="17" t="str">
        <f aca="false">IF($C1532="","",MAX(1,N(商品マスタ!$J1531)))</f>
        <v/>
      </c>
      <c r="M1532" s="38" t="str">
        <f aca="false">IF($C1532="","",N(TOP!$C$16)*N($K1532))</f>
        <v/>
      </c>
      <c r="N1532" s="17" t="str">
        <f aca="false">IF($C1532="","",ROUNDUP(N($M1532)/N($L1532),0))</f>
        <v/>
      </c>
      <c r="O1532" s="17" t="str">
        <f aca="false">IF($C1532="","",N(商品マスタ!$R1531))</f>
        <v/>
      </c>
      <c r="P1532" s="17" t="str">
        <f aca="false">IF($C1532="","",IF($F1532="理論",(N($O1532)+N($N1532))-N($G1532),(N($O1532)+N($N1532))-N($I1532)))</f>
        <v/>
      </c>
      <c r="Q1532" s="17" t="str">
        <f aca="false">IF($C1532="","",MAX(1,N(商品マスタ!$K1531)))</f>
        <v/>
      </c>
      <c r="R1532" s="39" t="str">
        <f aca="false">IF($C1532="","",IF(N($P1532)/N($Q1532)&lt;=0,"",ROUNDUP(N($P1532)/N($Q1532),0)))</f>
        <v/>
      </c>
      <c r="S1532" s="14"/>
      <c r="T1532" s="40" t="str">
        <f aca="false">IF($C1532="","",N(商品マスタ!$M1531))</f>
        <v/>
      </c>
      <c r="U1532" s="40" t="str">
        <f aca="false">IF($S1532="","",N($S1532)*N($T1532))</f>
        <v/>
      </c>
      <c r="V1532" s="18"/>
    </row>
    <row r="1533" customFormat="false" ht="15" hidden="false" customHeight="false" outlineLevel="0" collapsed="false">
      <c r="B1533" s="12" t="n">
        <v>1527</v>
      </c>
      <c r="C1533" s="36" t="str">
        <f aca="false">IF(商品マスタ!$C1532="","",商品マスタ!$C1532)</f>
        <v/>
      </c>
      <c r="D1533" s="12" t="str">
        <f aca="false">IF($C1533="","",商品マスタ!$D1532)</f>
        <v/>
      </c>
      <c r="E1533" s="12" t="str">
        <f aca="false">IF($C1533="","",商品マスタ!$G1532)</f>
        <v/>
      </c>
      <c r="F1533" s="12" t="str">
        <f aca="false">IF($C1533="","",IF(商品マスタ!$P1532="","理論",商品マスタ!$P1532))</f>
        <v/>
      </c>
      <c r="G1533" s="17" t="str">
        <f aca="false">IF($C1533="","",N(商品マスタ!$H1532))</f>
        <v/>
      </c>
      <c r="H1533" s="14"/>
      <c r="I1533" s="17" t="str">
        <f aca="false">IF($C1533="","",N($H1533)*N(商品マスタ!$N1532))</f>
        <v/>
      </c>
      <c r="J1533" s="17" t="str">
        <f aca="false">IF($C1533="","",N($I1533)-N($G1533))</f>
        <v/>
      </c>
      <c r="K1533" s="37" t="str">
        <f aca="false">IF($C1533="","",N(商品マスタ!$I1532))</f>
        <v/>
      </c>
      <c r="L1533" s="17" t="str">
        <f aca="false">IF($C1533="","",MAX(1,N(商品マスタ!$J1532)))</f>
        <v/>
      </c>
      <c r="M1533" s="38" t="str">
        <f aca="false">IF($C1533="","",N(TOP!$C$16)*N($K1533))</f>
        <v/>
      </c>
      <c r="N1533" s="17" t="str">
        <f aca="false">IF($C1533="","",ROUNDUP(N($M1533)/N($L1533),0))</f>
        <v/>
      </c>
      <c r="O1533" s="17" t="str">
        <f aca="false">IF($C1533="","",N(商品マスタ!$R1532))</f>
        <v/>
      </c>
      <c r="P1533" s="17" t="str">
        <f aca="false">IF($C1533="","",IF($F1533="理論",(N($O1533)+N($N1533))-N($G1533),(N($O1533)+N($N1533))-N($I1533)))</f>
        <v/>
      </c>
      <c r="Q1533" s="17" t="str">
        <f aca="false">IF($C1533="","",MAX(1,N(商品マスタ!$K1532)))</f>
        <v/>
      </c>
      <c r="R1533" s="39" t="str">
        <f aca="false">IF($C1533="","",IF(N($P1533)/N($Q1533)&lt;=0,"",ROUNDUP(N($P1533)/N($Q1533),0)))</f>
        <v/>
      </c>
      <c r="S1533" s="14"/>
      <c r="T1533" s="40" t="str">
        <f aca="false">IF($C1533="","",N(商品マスタ!$M1532))</f>
        <v/>
      </c>
      <c r="U1533" s="40" t="str">
        <f aca="false">IF($S1533="","",N($S1533)*N($T1533))</f>
        <v/>
      </c>
      <c r="V1533" s="18"/>
    </row>
    <row r="1534" customFormat="false" ht="15" hidden="false" customHeight="false" outlineLevel="0" collapsed="false">
      <c r="B1534" s="12" t="n">
        <v>1528</v>
      </c>
      <c r="C1534" s="36" t="str">
        <f aca="false">IF(商品マスタ!$C1533="","",商品マスタ!$C1533)</f>
        <v/>
      </c>
      <c r="D1534" s="12" t="str">
        <f aca="false">IF($C1534="","",商品マスタ!$D1533)</f>
        <v/>
      </c>
      <c r="E1534" s="12" t="str">
        <f aca="false">IF($C1534="","",商品マスタ!$G1533)</f>
        <v/>
      </c>
      <c r="F1534" s="12" t="str">
        <f aca="false">IF($C1534="","",IF(商品マスタ!$P1533="","理論",商品マスタ!$P1533))</f>
        <v/>
      </c>
      <c r="G1534" s="17" t="str">
        <f aca="false">IF($C1534="","",N(商品マスタ!$H1533))</f>
        <v/>
      </c>
      <c r="H1534" s="14"/>
      <c r="I1534" s="17" t="str">
        <f aca="false">IF($C1534="","",N($H1534)*N(商品マスタ!$N1533))</f>
        <v/>
      </c>
      <c r="J1534" s="17" t="str">
        <f aca="false">IF($C1534="","",N($I1534)-N($G1534))</f>
        <v/>
      </c>
      <c r="K1534" s="37" t="str">
        <f aca="false">IF($C1534="","",N(商品マスタ!$I1533))</f>
        <v/>
      </c>
      <c r="L1534" s="17" t="str">
        <f aca="false">IF($C1534="","",MAX(1,N(商品マスタ!$J1533)))</f>
        <v/>
      </c>
      <c r="M1534" s="38" t="str">
        <f aca="false">IF($C1534="","",N(TOP!$C$16)*N($K1534))</f>
        <v/>
      </c>
      <c r="N1534" s="17" t="str">
        <f aca="false">IF($C1534="","",ROUNDUP(N($M1534)/N($L1534),0))</f>
        <v/>
      </c>
      <c r="O1534" s="17" t="str">
        <f aca="false">IF($C1534="","",N(商品マスタ!$R1533))</f>
        <v/>
      </c>
      <c r="P1534" s="17" t="str">
        <f aca="false">IF($C1534="","",IF($F1534="理論",(N($O1534)+N($N1534))-N($G1534),(N($O1534)+N($N1534))-N($I1534)))</f>
        <v/>
      </c>
      <c r="Q1534" s="17" t="str">
        <f aca="false">IF($C1534="","",MAX(1,N(商品マスタ!$K1533)))</f>
        <v/>
      </c>
      <c r="R1534" s="39" t="str">
        <f aca="false">IF($C1534="","",IF(N($P1534)/N($Q1534)&lt;=0,"",ROUNDUP(N($P1534)/N($Q1534),0)))</f>
        <v/>
      </c>
      <c r="S1534" s="14"/>
      <c r="T1534" s="40" t="str">
        <f aca="false">IF($C1534="","",N(商品マスタ!$M1533))</f>
        <v/>
      </c>
      <c r="U1534" s="40" t="str">
        <f aca="false">IF($S1534="","",N($S1534)*N($T1534))</f>
        <v/>
      </c>
      <c r="V1534" s="18"/>
    </row>
    <row r="1535" customFormat="false" ht="15" hidden="false" customHeight="false" outlineLevel="0" collapsed="false">
      <c r="B1535" s="12" t="n">
        <v>1529</v>
      </c>
      <c r="C1535" s="36" t="str">
        <f aca="false">IF(商品マスタ!$C1534="","",商品マスタ!$C1534)</f>
        <v/>
      </c>
      <c r="D1535" s="12" t="str">
        <f aca="false">IF($C1535="","",商品マスタ!$D1534)</f>
        <v/>
      </c>
      <c r="E1535" s="12" t="str">
        <f aca="false">IF($C1535="","",商品マスタ!$G1534)</f>
        <v/>
      </c>
      <c r="F1535" s="12" t="str">
        <f aca="false">IF($C1535="","",IF(商品マスタ!$P1534="","理論",商品マスタ!$P1534))</f>
        <v/>
      </c>
      <c r="G1535" s="17" t="str">
        <f aca="false">IF($C1535="","",N(商品マスタ!$H1534))</f>
        <v/>
      </c>
      <c r="H1535" s="14"/>
      <c r="I1535" s="17" t="str">
        <f aca="false">IF($C1535="","",N($H1535)*N(商品マスタ!$N1534))</f>
        <v/>
      </c>
      <c r="J1535" s="17" t="str">
        <f aca="false">IF($C1535="","",N($I1535)-N($G1535))</f>
        <v/>
      </c>
      <c r="K1535" s="37" t="str">
        <f aca="false">IF($C1535="","",N(商品マスタ!$I1534))</f>
        <v/>
      </c>
      <c r="L1535" s="17" t="str">
        <f aca="false">IF($C1535="","",MAX(1,N(商品マスタ!$J1534)))</f>
        <v/>
      </c>
      <c r="M1535" s="38" t="str">
        <f aca="false">IF($C1535="","",N(TOP!$C$16)*N($K1535))</f>
        <v/>
      </c>
      <c r="N1535" s="17" t="str">
        <f aca="false">IF($C1535="","",ROUNDUP(N($M1535)/N($L1535),0))</f>
        <v/>
      </c>
      <c r="O1535" s="17" t="str">
        <f aca="false">IF($C1535="","",N(商品マスタ!$R1534))</f>
        <v/>
      </c>
      <c r="P1535" s="17" t="str">
        <f aca="false">IF($C1535="","",IF($F1535="理論",(N($O1535)+N($N1535))-N($G1535),(N($O1535)+N($N1535))-N($I1535)))</f>
        <v/>
      </c>
      <c r="Q1535" s="17" t="str">
        <f aca="false">IF($C1535="","",MAX(1,N(商品マスタ!$K1534)))</f>
        <v/>
      </c>
      <c r="R1535" s="39" t="str">
        <f aca="false">IF($C1535="","",IF(N($P1535)/N($Q1535)&lt;=0,"",ROUNDUP(N($P1535)/N($Q1535),0)))</f>
        <v/>
      </c>
      <c r="S1535" s="14"/>
      <c r="T1535" s="40" t="str">
        <f aca="false">IF($C1535="","",N(商品マスタ!$M1534))</f>
        <v/>
      </c>
      <c r="U1535" s="40" t="str">
        <f aca="false">IF($S1535="","",N($S1535)*N($T1535))</f>
        <v/>
      </c>
      <c r="V1535" s="18"/>
    </row>
    <row r="1536" customFormat="false" ht="15" hidden="false" customHeight="false" outlineLevel="0" collapsed="false">
      <c r="B1536" s="12" t="n">
        <v>1530</v>
      </c>
      <c r="C1536" s="36" t="str">
        <f aca="false">IF(商品マスタ!$C1535="","",商品マスタ!$C1535)</f>
        <v/>
      </c>
      <c r="D1536" s="12" t="str">
        <f aca="false">IF($C1536="","",商品マスタ!$D1535)</f>
        <v/>
      </c>
      <c r="E1536" s="12" t="str">
        <f aca="false">IF($C1536="","",商品マスタ!$G1535)</f>
        <v/>
      </c>
      <c r="F1536" s="12" t="str">
        <f aca="false">IF($C1536="","",IF(商品マスタ!$P1535="","理論",商品マスタ!$P1535))</f>
        <v/>
      </c>
      <c r="G1536" s="17" t="str">
        <f aca="false">IF($C1536="","",N(商品マスタ!$H1535))</f>
        <v/>
      </c>
      <c r="H1536" s="14"/>
      <c r="I1536" s="17" t="str">
        <f aca="false">IF($C1536="","",N($H1536)*N(商品マスタ!$N1535))</f>
        <v/>
      </c>
      <c r="J1536" s="17" t="str">
        <f aca="false">IF($C1536="","",N($I1536)-N($G1536))</f>
        <v/>
      </c>
      <c r="K1536" s="37" t="str">
        <f aca="false">IF($C1536="","",N(商品マスタ!$I1535))</f>
        <v/>
      </c>
      <c r="L1536" s="17" t="str">
        <f aca="false">IF($C1536="","",MAX(1,N(商品マスタ!$J1535)))</f>
        <v/>
      </c>
      <c r="M1536" s="38" t="str">
        <f aca="false">IF($C1536="","",N(TOP!$C$16)*N($K1536))</f>
        <v/>
      </c>
      <c r="N1536" s="17" t="str">
        <f aca="false">IF($C1536="","",ROUNDUP(N($M1536)/N($L1536),0))</f>
        <v/>
      </c>
      <c r="O1536" s="17" t="str">
        <f aca="false">IF($C1536="","",N(商品マスタ!$R1535))</f>
        <v/>
      </c>
      <c r="P1536" s="17" t="str">
        <f aca="false">IF($C1536="","",IF($F1536="理論",(N($O1536)+N($N1536))-N($G1536),(N($O1536)+N($N1536))-N($I1536)))</f>
        <v/>
      </c>
      <c r="Q1536" s="17" t="str">
        <f aca="false">IF($C1536="","",MAX(1,N(商品マスタ!$K1535)))</f>
        <v/>
      </c>
      <c r="R1536" s="39" t="str">
        <f aca="false">IF($C1536="","",IF(N($P1536)/N($Q1536)&lt;=0,"",ROUNDUP(N($P1536)/N($Q1536),0)))</f>
        <v/>
      </c>
      <c r="S1536" s="14"/>
      <c r="T1536" s="40" t="str">
        <f aca="false">IF($C1536="","",N(商品マスタ!$M1535))</f>
        <v/>
      </c>
      <c r="U1536" s="40" t="str">
        <f aca="false">IF($S1536="","",N($S1536)*N($T1536))</f>
        <v/>
      </c>
      <c r="V1536" s="18"/>
    </row>
    <row r="1537" customFormat="false" ht="15" hidden="false" customHeight="false" outlineLevel="0" collapsed="false">
      <c r="B1537" s="12" t="n">
        <v>1531</v>
      </c>
      <c r="C1537" s="36" t="str">
        <f aca="false">IF(商品マスタ!$C1536="","",商品マスタ!$C1536)</f>
        <v/>
      </c>
      <c r="D1537" s="12" t="str">
        <f aca="false">IF($C1537="","",商品マスタ!$D1536)</f>
        <v/>
      </c>
      <c r="E1537" s="12" t="str">
        <f aca="false">IF($C1537="","",商品マスタ!$G1536)</f>
        <v/>
      </c>
      <c r="F1537" s="12" t="str">
        <f aca="false">IF($C1537="","",IF(商品マスタ!$P1536="","理論",商品マスタ!$P1536))</f>
        <v/>
      </c>
      <c r="G1537" s="17" t="str">
        <f aca="false">IF($C1537="","",N(商品マスタ!$H1536))</f>
        <v/>
      </c>
      <c r="H1537" s="14"/>
      <c r="I1537" s="17" t="str">
        <f aca="false">IF($C1537="","",N($H1537)*N(商品マスタ!$N1536))</f>
        <v/>
      </c>
      <c r="J1537" s="17" t="str">
        <f aca="false">IF($C1537="","",N($I1537)-N($G1537))</f>
        <v/>
      </c>
      <c r="K1537" s="37" t="str">
        <f aca="false">IF($C1537="","",N(商品マスタ!$I1536))</f>
        <v/>
      </c>
      <c r="L1537" s="17" t="str">
        <f aca="false">IF($C1537="","",MAX(1,N(商品マスタ!$J1536)))</f>
        <v/>
      </c>
      <c r="M1537" s="38" t="str">
        <f aca="false">IF($C1537="","",N(TOP!$C$16)*N($K1537))</f>
        <v/>
      </c>
      <c r="N1537" s="17" t="str">
        <f aca="false">IF($C1537="","",ROUNDUP(N($M1537)/N($L1537),0))</f>
        <v/>
      </c>
      <c r="O1537" s="17" t="str">
        <f aca="false">IF($C1537="","",N(商品マスタ!$R1536))</f>
        <v/>
      </c>
      <c r="P1537" s="17" t="str">
        <f aca="false">IF($C1537="","",IF($F1537="理論",(N($O1537)+N($N1537))-N($G1537),(N($O1537)+N($N1537))-N($I1537)))</f>
        <v/>
      </c>
      <c r="Q1537" s="17" t="str">
        <f aca="false">IF($C1537="","",MAX(1,N(商品マスタ!$K1536)))</f>
        <v/>
      </c>
      <c r="R1537" s="39" t="str">
        <f aca="false">IF($C1537="","",IF(N($P1537)/N($Q1537)&lt;=0,"",ROUNDUP(N($P1537)/N($Q1537),0)))</f>
        <v/>
      </c>
      <c r="S1537" s="14"/>
      <c r="T1537" s="40" t="str">
        <f aca="false">IF($C1537="","",N(商品マスタ!$M1536))</f>
        <v/>
      </c>
      <c r="U1537" s="40" t="str">
        <f aca="false">IF($S1537="","",N($S1537)*N($T1537))</f>
        <v/>
      </c>
      <c r="V1537" s="18"/>
    </row>
    <row r="1538" customFormat="false" ht="15" hidden="false" customHeight="false" outlineLevel="0" collapsed="false">
      <c r="B1538" s="12" t="n">
        <v>1532</v>
      </c>
      <c r="C1538" s="36" t="str">
        <f aca="false">IF(商品マスタ!$C1537="","",商品マスタ!$C1537)</f>
        <v/>
      </c>
      <c r="D1538" s="12" t="str">
        <f aca="false">IF($C1538="","",商品マスタ!$D1537)</f>
        <v/>
      </c>
      <c r="E1538" s="12" t="str">
        <f aca="false">IF($C1538="","",商品マスタ!$G1537)</f>
        <v/>
      </c>
      <c r="F1538" s="12" t="str">
        <f aca="false">IF($C1538="","",IF(商品マスタ!$P1537="","理論",商品マスタ!$P1537))</f>
        <v/>
      </c>
      <c r="G1538" s="17" t="str">
        <f aca="false">IF($C1538="","",N(商品マスタ!$H1537))</f>
        <v/>
      </c>
      <c r="H1538" s="14"/>
      <c r="I1538" s="17" t="str">
        <f aca="false">IF($C1538="","",N($H1538)*N(商品マスタ!$N1537))</f>
        <v/>
      </c>
      <c r="J1538" s="17" t="str">
        <f aca="false">IF($C1538="","",N($I1538)-N($G1538))</f>
        <v/>
      </c>
      <c r="K1538" s="37" t="str">
        <f aca="false">IF($C1538="","",N(商品マスタ!$I1537))</f>
        <v/>
      </c>
      <c r="L1538" s="17" t="str">
        <f aca="false">IF($C1538="","",MAX(1,N(商品マスタ!$J1537)))</f>
        <v/>
      </c>
      <c r="M1538" s="38" t="str">
        <f aca="false">IF($C1538="","",N(TOP!$C$16)*N($K1538))</f>
        <v/>
      </c>
      <c r="N1538" s="17" t="str">
        <f aca="false">IF($C1538="","",ROUNDUP(N($M1538)/N($L1538),0))</f>
        <v/>
      </c>
      <c r="O1538" s="17" t="str">
        <f aca="false">IF($C1538="","",N(商品マスタ!$R1537))</f>
        <v/>
      </c>
      <c r="P1538" s="17" t="str">
        <f aca="false">IF($C1538="","",IF($F1538="理論",(N($O1538)+N($N1538))-N($G1538),(N($O1538)+N($N1538))-N($I1538)))</f>
        <v/>
      </c>
      <c r="Q1538" s="17" t="str">
        <f aca="false">IF($C1538="","",MAX(1,N(商品マスタ!$K1537)))</f>
        <v/>
      </c>
      <c r="R1538" s="39" t="str">
        <f aca="false">IF($C1538="","",IF(N($P1538)/N($Q1538)&lt;=0,"",ROUNDUP(N($P1538)/N($Q1538),0)))</f>
        <v/>
      </c>
      <c r="S1538" s="14"/>
      <c r="T1538" s="40" t="str">
        <f aca="false">IF($C1538="","",N(商品マスタ!$M1537))</f>
        <v/>
      </c>
      <c r="U1538" s="40" t="str">
        <f aca="false">IF($S1538="","",N($S1538)*N($T1538))</f>
        <v/>
      </c>
      <c r="V1538" s="18"/>
    </row>
    <row r="1539" customFormat="false" ht="15" hidden="false" customHeight="false" outlineLevel="0" collapsed="false">
      <c r="B1539" s="12" t="n">
        <v>1533</v>
      </c>
      <c r="C1539" s="36" t="str">
        <f aca="false">IF(商品マスタ!$C1538="","",商品マスタ!$C1538)</f>
        <v/>
      </c>
      <c r="D1539" s="12" t="str">
        <f aca="false">IF($C1539="","",商品マスタ!$D1538)</f>
        <v/>
      </c>
      <c r="E1539" s="12" t="str">
        <f aca="false">IF($C1539="","",商品マスタ!$G1538)</f>
        <v/>
      </c>
      <c r="F1539" s="12" t="str">
        <f aca="false">IF($C1539="","",IF(商品マスタ!$P1538="","理論",商品マスタ!$P1538))</f>
        <v/>
      </c>
      <c r="G1539" s="17" t="str">
        <f aca="false">IF($C1539="","",N(商品マスタ!$H1538))</f>
        <v/>
      </c>
      <c r="H1539" s="14"/>
      <c r="I1539" s="17" t="str">
        <f aca="false">IF($C1539="","",N($H1539)*N(商品マスタ!$N1538))</f>
        <v/>
      </c>
      <c r="J1539" s="17" t="str">
        <f aca="false">IF($C1539="","",N($I1539)-N($G1539))</f>
        <v/>
      </c>
      <c r="K1539" s="37" t="str">
        <f aca="false">IF($C1539="","",N(商品マスタ!$I1538))</f>
        <v/>
      </c>
      <c r="L1539" s="17" t="str">
        <f aca="false">IF($C1539="","",MAX(1,N(商品マスタ!$J1538)))</f>
        <v/>
      </c>
      <c r="M1539" s="38" t="str">
        <f aca="false">IF($C1539="","",N(TOP!$C$16)*N($K1539))</f>
        <v/>
      </c>
      <c r="N1539" s="17" t="str">
        <f aca="false">IF($C1539="","",ROUNDUP(N($M1539)/N($L1539),0))</f>
        <v/>
      </c>
      <c r="O1539" s="17" t="str">
        <f aca="false">IF($C1539="","",N(商品マスタ!$R1538))</f>
        <v/>
      </c>
      <c r="P1539" s="17" t="str">
        <f aca="false">IF($C1539="","",IF($F1539="理論",(N($O1539)+N($N1539))-N($G1539),(N($O1539)+N($N1539))-N($I1539)))</f>
        <v/>
      </c>
      <c r="Q1539" s="17" t="str">
        <f aca="false">IF($C1539="","",MAX(1,N(商品マスタ!$K1538)))</f>
        <v/>
      </c>
      <c r="R1539" s="39" t="str">
        <f aca="false">IF($C1539="","",IF(N($P1539)/N($Q1539)&lt;=0,"",ROUNDUP(N($P1539)/N($Q1539),0)))</f>
        <v/>
      </c>
      <c r="S1539" s="14"/>
      <c r="T1539" s="40" t="str">
        <f aca="false">IF($C1539="","",N(商品マスタ!$M1538))</f>
        <v/>
      </c>
      <c r="U1539" s="40" t="str">
        <f aca="false">IF($S1539="","",N($S1539)*N($T1539))</f>
        <v/>
      </c>
      <c r="V1539" s="18"/>
    </row>
    <row r="1540" customFormat="false" ht="15" hidden="false" customHeight="false" outlineLevel="0" collapsed="false">
      <c r="B1540" s="12" t="n">
        <v>1534</v>
      </c>
      <c r="C1540" s="36" t="str">
        <f aca="false">IF(商品マスタ!$C1539="","",商品マスタ!$C1539)</f>
        <v/>
      </c>
      <c r="D1540" s="12" t="str">
        <f aca="false">IF($C1540="","",商品マスタ!$D1539)</f>
        <v/>
      </c>
      <c r="E1540" s="12" t="str">
        <f aca="false">IF($C1540="","",商品マスタ!$G1539)</f>
        <v/>
      </c>
      <c r="F1540" s="12" t="str">
        <f aca="false">IF($C1540="","",IF(商品マスタ!$P1539="","理論",商品マスタ!$P1539))</f>
        <v/>
      </c>
      <c r="G1540" s="17" t="str">
        <f aca="false">IF($C1540="","",N(商品マスタ!$H1539))</f>
        <v/>
      </c>
      <c r="H1540" s="14"/>
      <c r="I1540" s="17" t="str">
        <f aca="false">IF($C1540="","",N($H1540)*N(商品マスタ!$N1539))</f>
        <v/>
      </c>
      <c r="J1540" s="17" t="str">
        <f aca="false">IF($C1540="","",N($I1540)-N($G1540))</f>
        <v/>
      </c>
      <c r="K1540" s="37" t="str">
        <f aca="false">IF($C1540="","",N(商品マスタ!$I1539))</f>
        <v/>
      </c>
      <c r="L1540" s="17" t="str">
        <f aca="false">IF($C1540="","",MAX(1,N(商品マスタ!$J1539)))</f>
        <v/>
      </c>
      <c r="M1540" s="38" t="str">
        <f aca="false">IF($C1540="","",N(TOP!$C$16)*N($K1540))</f>
        <v/>
      </c>
      <c r="N1540" s="17" t="str">
        <f aca="false">IF($C1540="","",ROUNDUP(N($M1540)/N($L1540),0))</f>
        <v/>
      </c>
      <c r="O1540" s="17" t="str">
        <f aca="false">IF($C1540="","",N(商品マスタ!$R1539))</f>
        <v/>
      </c>
      <c r="P1540" s="17" t="str">
        <f aca="false">IF($C1540="","",IF($F1540="理論",(N($O1540)+N($N1540))-N($G1540),(N($O1540)+N($N1540))-N($I1540)))</f>
        <v/>
      </c>
      <c r="Q1540" s="17" t="str">
        <f aca="false">IF($C1540="","",MAX(1,N(商品マスタ!$K1539)))</f>
        <v/>
      </c>
      <c r="R1540" s="39" t="str">
        <f aca="false">IF($C1540="","",IF(N($P1540)/N($Q1540)&lt;=0,"",ROUNDUP(N($P1540)/N($Q1540),0)))</f>
        <v/>
      </c>
      <c r="S1540" s="14"/>
      <c r="T1540" s="40" t="str">
        <f aca="false">IF($C1540="","",N(商品マスタ!$M1539))</f>
        <v/>
      </c>
      <c r="U1540" s="40" t="str">
        <f aca="false">IF($S1540="","",N($S1540)*N($T1540))</f>
        <v/>
      </c>
      <c r="V1540" s="18"/>
    </row>
    <row r="1541" customFormat="false" ht="15" hidden="false" customHeight="false" outlineLevel="0" collapsed="false">
      <c r="B1541" s="12" t="n">
        <v>1535</v>
      </c>
      <c r="C1541" s="36" t="str">
        <f aca="false">IF(商品マスタ!$C1540="","",商品マスタ!$C1540)</f>
        <v/>
      </c>
      <c r="D1541" s="12" t="str">
        <f aca="false">IF($C1541="","",商品マスタ!$D1540)</f>
        <v/>
      </c>
      <c r="E1541" s="12" t="str">
        <f aca="false">IF($C1541="","",商品マスタ!$G1540)</f>
        <v/>
      </c>
      <c r="F1541" s="12" t="str">
        <f aca="false">IF($C1541="","",IF(商品マスタ!$P1540="","理論",商品マスタ!$P1540))</f>
        <v/>
      </c>
      <c r="G1541" s="17" t="str">
        <f aca="false">IF($C1541="","",N(商品マスタ!$H1540))</f>
        <v/>
      </c>
      <c r="H1541" s="14"/>
      <c r="I1541" s="17" t="str">
        <f aca="false">IF($C1541="","",N($H1541)*N(商品マスタ!$N1540))</f>
        <v/>
      </c>
      <c r="J1541" s="17" t="str">
        <f aca="false">IF($C1541="","",N($I1541)-N($G1541))</f>
        <v/>
      </c>
      <c r="K1541" s="37" t="str">
        <f aca="false">IF($C1541="","",N(商品マスタ!$I1540))</f>
        <v/>
      </c>
      <c r="L1541" s="17" t="str">
        <f aca="false">IF($C1541="","",MAX(1,N(商品マスタ!$J1540)))</f>
        <v/>
      </c>
      <c r="M1541" s="38" t="str">
        <f aca="false">IF($C1541="","",N(TOP!$C$16)*N($K1541))</f>
        <v/>
      </c>
      <c r="N1541" s="17" t="str">
        <f aca="false">IF($C1541="","",ROUNDUP(N($M1541)/N($L1541),0))</f>
        <v/>
      </c>
      <c r="O1541" s="17" t="str">
        <f aca="false">IF($C1541="","",N(商品マスタ!$R1540))</f>
        <v/>
      </c>
      <c r="P1541" s="17" t="str">
        <f aca="false">IF($C1541="","",IF($F1541="理論",(N($O1541)+N($N1541))-N($G1541),(N($O1541)+N($N1541))-N($I1541)))</f>
        <v/>
      </c>
      <c r="Q1541" s="17" t="str">
        <f aca="false">IF($C1541="","",MAX(1,N(商品マスタ!$K1540)))</f>
        <v/>
      </c>
      <c r="R1541" s="39" t="str">
        <f aca="false">IF($C1541="","",IF(N($P1541)/N($Q1541)&lt;=0,"",ROUNDUP(N($P1541)/N($Q1541),0)))</f>
        <v/>
      </c>
      <c r="S1541" s="14"/>
      <c r="T1541" s="40" t="str">
        <f aca="false">IF($C1541="","",N(商品マスタ!$M1540))</f>
        <v/>
      </c>
      <c r="U1541" s="40" t="str">
        <f aca="false">IF($S1541="","",N($S1541)*N($T1541))</f>
        <v/>
      </c>
      <c r="V1541" s="18"/>
    </row>
    <row r="1542" customFormat="false" ht="15" hidden="false" customHeight="false" outlineLevel="0" collapsed="false">
      <c r="B1542" s="12" t="n">
        <v>1536</v>
      </c>
      <c r="C1542" s="36" t="str">
        <f aca="false">IF(商品マスタ!$C1541="","",商品マスタ!$C1541)</f>
        <v/>
      </c>
      <c r="D1542" s="12" t="str">
        <f aca="false">IF($C1542="","",商品マスタ!$D1541)</f>
        <v/>
      </c>
      <c r="E1542" s="12" t="str">
        <f aca="false">IF($C1542="","",商品マスタ!$G1541)</f>
        <v/>
      </c>
      <c r="F1542" s="12" t="str">
        <f aca="false">IF($C1542="","",IF(商品マスタ!$P1541="","理論",商品マスタ!$P1541))</f>
        <v/>
      </c>
      <c r="G1542" s="17" t="str">
        <f aca="false">IF($C1542="","",N(商品マスタ!$H1541))</f>
        <v/>
      </c>
      <c r="H1542" s="14"/>
      <c r="I1542" s="17" t="str">
        <f aca="false">IF($C1542="","",N($H1542)*N(商品マスタ!$N1541))</f>
        <v/>
      </c>
      <c r="J1542" s="17" t="str">
        <f aca="false">IF($C1542="","",N($I1542)-N($G1542))</f>
        <v/>
      </c>
      <c r="K1542" s="37" t="str">
        <f aca="false">IF($C1542="","",N(商品マスタ!$I1541))</f>
        <v/>
      </c>
      <c r="L1542" s="17" t="str">
        <f aca="false">IF($C1542="","",MAX(1,N(商品マスタ!$J1541)))</f>
        <v/>
      </c>
      <c r="M1542" s="38" t="str">
        <f aca="false">IF($C1542="","",N(TOP!$C$16)*N($K1542))</f>
        <v/>
      </c>
      <c r="N1542" s="17" t="str">
        <f aca="false">IF($C1542="","",ROUNDUP(N($M1542)/N($L1542),0))</f>
        <v/>
      </c>
      <c r="O1542" s="17" t="str">
        <f aca="false">IF($C1542="","",N(商品マスタ!$R1541))</f>
        <v/>
      </c>
      <c r="P1542" s="17" t="str">
        <f aca="false">IF($C1542="","",IF($F1542="理論",(N($O1542)+N($N1542))-N($G1542),(N($O1542)+N($N1542))-N($I1542)))</f>
        <v/>
      </c>
      <c r="Q1542" s="17" t="str">
        <f aca="false">IF($C1542="","",MAX(1,N(商品マスタ!$K1541)))</f>
        <v/>
      </c>
      <c r="R1542" s="39" t="str">
        <f aca="false">IF($C1542="","",IF(N($P1542)/N($Q1542)&lt;=0,"",ROUNDUP(N($P1542)/N($Q1542),0)))</f>
        <v/>
      </c>
      <c r="S1542" s="14"/>
      <c r="T1542" s="40" t="str">
        <f aca="false">IF($C1542="","",N(商品マスタ!$M1541))</f>
        <v/>
      </c>
      <c r="U1542" s="40" t="str">
        <f aca="false">IF($S1542="","",N($S1542)*N($T1542))</f>
        <v/>
      </c>
      <c r="V1542" s="18"/>
    </row>
    <row r="1543" customFormat="false" ht="15" hidden="false" customHeight="false" outlineLevel="0" collapsed="false">
      <c r="B1543" s="12" t="n">
        <v>1537</v>
      </c>
      <c r="C1543" s="36" t="str">
        <f aca="false">IF(商品マスタ!$C1542="","",商品マスタ!$C1542)</f>
        <v/>
      </c>
      <c r="D1543" s="12" t="str">
        <f aca="false">IF($C1543="","",商品マスタ!$D1542)</f>
        <v/>
      </c>
      <c r="E1543" s="12" t="str">
        <f aca="false">IF($C1543="","",商品マスタ!$G1542)</f>
        <v/>
      </c>
      <c r="F1543" s="12" t="str">
        <f aca="false">IF($C1543="","",IF(商品マスタ!$P1542="","理論",商品マスタ!$P1542))</f>
        <v/>
      </c>
      <c r="G1543" s="17" t="str">
        <f aca="false">IF($C1543="","",N(商品マスタ!$H1542))</f>
        <v/>
      </c>
      <c r="H1543" s="14"/>
      <c r="I1543" s="17" t="str">
        <f aca="false">IF($C1543="","",N($H1543)*N(商品マスタ!$N1542))</f>
        <v/>
      </c>
      <c r="J1543" s="17" t="str">
        <f aca="false">IF($C1543="","",N($I1543)-N($G1543))</f>
        <v/>
      </c>
      <c r="K1543" s="37" t="str">
        <f aca="false">IF($C1543="","",N(商品マスタ!$I1542))</f>
        <v/>
      </c>
      <c r="L1543" s="17" t="str">
        <f aca="false">IF($C1543="","",MAX(1,N(商品マスタ!$J1542)))</f>
        <v/>
      </c>
      <c r="M1543" s="38" t="str">
        <f aca="false">IF($C1543="","",N(TOP!$C$16)*N($K1543))</f>
        <v/>
      </c>
      <c r="N1543" s="17" t="str">
        <f aca="false">IF($C1543="","",ROUNDUP(N($M1543)/N($L1543),0))</f>
        <v/>
      </c>
      <c r="O1543" s="17" t="str">
        <f aca="false">IF($C1543="","",N(商品マスタ!$R1542))</f>
        <v/>
      </c>
      <c r="P1543" s="17" t="str">
        <f aca="false">IF($C1543="","",IF($F1543="理論",(N($O1543)+N($N1543))-N($G1543),(N($O1543)+N($N1543))-N($I1543)))</f>
        <v/>
      </c>
      <c r="Q1543" s="17" t="str">
        <f aca="false">IF($C1543="","",MAX(1,N(商品マスタ!$K1542)))</f>
        <v/>
      </c>
      <c r="R1543" s="39" t="str">
        <f aca="false">IF($C1543="","",IF(N($P1543)/N($Q1543)&lt;=0,"",ROUNDUP(N($P1543)/N($Q1543),0)))</f>
        <v/>
      </c>
      <c r="S1543" s="14"/>
      <c r="T1543" s="40" t="str">
        <f aca="false">IF($C1543="","",N(商品マスタ!$M1542))</f>
        <v/>
      </c>
      <c r="U1543" s="40" t="str">
        <f aca="false">IF($S1543="","",N($S1543)*N($T1543))</f>
        <v/>
      </c>
      <c r="V1543" s="18"/>
    </row>
    <row r="1544" customFormat="false" ht="15" hidden="false" customHeight="false" outlineLevel="0" collapsed="false">
      <c r="B1544" s="12" t="n">
        <v>1538</v>
      </c>
      <c r="C1544" s="36" t="str">
        <f aca="false">IF(商品マスタ!$C1543="","",商品マスタ!$C1543)</f>
        <v/>
      </c>
      <c r="D1544" s="12" t="str">
        <f aca="false">IF($C1544="","",商品マスタ!$D1543)</f>
        <v/>
      </c>
      <c r="E1544" s="12" t="str">
        <f aca="false">IF($C1544="","",商品マスタ!$G1543)</f>
        <v/>
      </c>
      <c r="F1544" s="12" t="str">
        <f aca="false">IF($C1544="","",IF(商品マスタ!$P1543="","理論",商品マスタ!$P1543))</f>
        <v/>
      </c>
      <c r="G1544" s="17" t="str">
        <f aca="false">IF($C1544="","",N(商品マスタ!$H1543))</f>
        <v/>
      </c>
      <c r="H1544" s="14"/>
      <c r="I1544" s="17" t="str">
        <f aca="false">IF($C1544="","",N($H1544)*N(商品マスタ!$N1543))</f>
        <v/>
      </c>
      <c r="J1544" s="17" t="str">
        <f aca="false">IF($C1544="","",N($I1544)-N($G1544))</f>
        <v/>
      </c>
      <c r="K1544" s="37" t="str">
        <f aca="false">IF($C1544="","",N(商品マスタ!$I1543))</f>
        <v/>
      </c>
      <c r="L1544" s="17" t="str">
        <f aca="false">IF($C1544="","",MAX(1,N(商品マスタ!$J1543)))</f>
        <v/>
      </c>
      <c r="M1544" s="38" t="str">
        <f aca="false">IF($C1544="","",N(TOP!$C$16)*N($K1544))</f>
        <v/>
      </c>
      <c r="N1544" s="17" t="str">
        <f aca="false">IF($C1544="","",ROUNDUP(N($M1544)/N($L1544),0))</f>
        <v/>
      </c>
      <c r="O1544" s="17" t="str">
        <f aca="false">IF($C1544="","",N(商品マスタ!$R1543))</f>
        <v/>
      </c>
      <c r="P1544" s="17" t="str">
        <f aca="false">IF($C1544="","",IF($F1544="理論",(N($O1544)+N($N1544))-N($G1544),(N($O1544)+N($N1544))-N($I1544)))</f>
        <v/>
      </c>
      <c r="Q1544" s="17" t="str">
        <f aca="false">IF($C1544="","",MAX(1,N(商品マスタ!$K1543)))</f>
        <v/>
      </c>
      <c r="R1544" s="39" t="str">
        <f aca="false">IF($C1544="","",IF(N($P1544)/N($Q1544)&lt;=0,"",ROUNDUP(N($P1544)/N($Q1544),0)))</f>
        <v/>
      </c>
      <c r="S1544" s="14"/>
      <c r="T1544" s="40" t="str">
        <f aca="false">IF($C1544="","",N(商品マスタ!$M1543))</f>
        <v/>
      </c>
      <c r="U1544" s="40" t="str">
        <f aca="false">IF($S1544="","",N($S1544)*N($T1544))</f>
        <v/>
      </c>
      <c r="V1544" s="18"/>
    </row>
    <row r="1545" customFormat="false" ht="15" hidden="false" customHeight="false" outlineLevel="0" collapsed="false">
      <c r="B1545" s="12" t="n">
        <v>1539</v>
      </c>
      <c r="C1545" s="36" t="str">
        <f aca="false">IF(商品マスタ!$C1544="","",商品マスタ!$C1544)</f>
        <v/>
      </c>
      <c r="D1545" s="12" t="str">
        <f aca="false">IF($C1545="","",商品マスタ!$D1544)</f>
        <v/>
      </c>
      <c r="E1545" s="12" t="str">
        <f aca="false">IF($C1545="","",商品マスタ!$G1544)</f>
        <v/>
      </c>
      <c r="F1545" s="12" t="str">
        <f aca="false">IF($C1545="","",IF(商品マスタ!$P1544="","理論",商品マスタ!$P1544))</f>
        <v/>
      </c>
      <c r="G1545" s="17" t="str">
        <f aca="false">IF($C1545="","",N(商品マスタ!$H1544))</f>
        <v/>
      </c>
      <c r="H1545" s="14"/>
      <c r="I1545" s="17" t="str">
        <f aca="false">IF($C1545="","",N($H1545)*N(商品マスタ!$N1544))</f>
        <v/>
      </c>
      <c r="J1545" s="17" t="str">
        <f aca="false">IF($C1545="","",N($I1545)-N($G1545))</f>
        <v/>
      </c>
      <c r="K1545" s="37" t="str">
        <f aca="false">IF($C1545="","",N(商品マスタ!$I1544))</f>
        <v/>
      </c>
      <c r="L1545" s="17" t="str">
        <f aca="false">IF($C1545="","",MAX(1,N(商品マスタ!$J1544)))</f>
        <v/>
      </c>
      <c r="M1545" s="38" t="str">
        <f aca="false">IF($C1545="","",N(TOP!$C$16)*N($K1545))</f>
        <v/>
      </c>
      <c r="N1545" s="17" t="str">
        <f aca="false">IF($C1545="","",ROUNDUP(N($M1545)/N($L1545),0))</f>
        <v/>
      </c>
      <c r="O1545" s="17" t="str">
        <f aca="false">IF($C1545="","",N(商品マスタ!$R1544))</f>
        <v/>
      </c>
      <c r="P1545" s="17" t="str">
        <f aca="false">IF($C1545="","",IF($F1545="理論",(N($O1545)+N($N1545))-N($G1545),(N($O1545)+N($N1545))-N($I1545)))</f>
        <v/>
      </c>
      <c r="Q1545" s="17" t="str">
        <f aca="false">IF($C1545="","",MAX(1,N(商品マスタ!$K1544)))</f>
        <v/>
      </c>
      <c r="R1545" s="39" t="str">
        <f aca="false">IF($C1545="","",IF(N($P1545)/N($Q1545)&lt;=0,"",ROUNDUP(N($P1545)/N($Q1545),0)))</f>
        <v/>
      </c>
      <c r="S1545" s="14"/>
      <c r="T1545" s="40" t="str">
        <f aca="false">IF($C1545="","",N(商品マスタ!$M1544))</f>
        <v/>
      </c>
      <c r="U1545" s="40" t="str">
        <f aca="false">IF($S1545="","",N($S1545)*N($T1545))</f>
        <v/>
      </c>
      <c r="V1545" s="18"/>
    </row>
    <row r="1546" customFormat="false" ht="15" hidden="false" customHeight="false" outlineLevel="0" collapsed="false">
      <c r="B1546" s="12" t="n">
        <v>1540</v>
      </c>
      <c r="C1546" s="36" t="str">
        <f aca="false">IF(商品マスタ!$C1545="","",商品マスタ!$C1545)</f>
        <v/>
      </c>
      <c r="D1546" s="12" t="str">
        <f aca="false">IF($C1546="","",商品マスタ!$D1545)</f>
        <v/>
      </c>
      <c r="E1546" s="12" t="str">
        <f aca="false">IF($C1546="","",商品マスタ!$G1545)</f>
        <v/>
      </c>
      <c r="F1546" s="12" t="str">
        <f aca="false">IF($C1546="","",IF(商品マスタ!$P1545="","理論",商品マスタ!$P1545))</f>
        <v/>
      </c>
      <c r="G1546" s="17" t="str">
        <f aca="false">IF($C1546="","",N(商品マスタ!$H1545))</f>
        <v/>
      </c>
      <c r="H1546" s="14"/>
      <c r="I1546" s="17" t="str">
        <f aca="false">IF($C1546="","",N($H1546)*N(商品マスタ!$N1545))</f>
        <v/>
      </c>
      <c r="J1546" s="17" t="str">
        <f aca="false">IF($C1546="","",N($I1546)-N($G1546))</f>
        <v/>
      </c>
      <c r="K1546" s="37" t="str">
        <f aca="false">IF($C1546="","",N(商品マスタ!$I1545))</f>
        <v/>
      </c>
      <c r="L1546" s="17" t="str">
        <f aca="false">IF($C1546="","",MAX(1,N(商品マスタ!$J1545)))</f>
        <v/>
      </c>
      <c r="M1546" s="38" t="str">
        <f aca="false">IF($C1546="","",N(TOP!$C$16)*N($K1546))</f>
        <v/>
      </c>
      <c r="N1546" s="17" t="str">
        <f aca="false">IF($C1546="","",ROUNDUP(N($M1546)/N($L1546),0))</f>
        <v/>
      </c>
      <c r="O1546" s="17" t="str">
        <f aca="false">IF($C1546="","",N(商品マスタ!$R1545))</f>
        <v/>
      </c>
      <c r="P1546" s="17" t="str">
        <f aca="false">IF($C1546="","",IF($F1546="理論",(N($O1546)+N($N1546))-N($G1546),(N($O1546)+N($N1546))-N($I1546)))</f>
        <v/>
      </c>
      <c r="Q1546" s="17" t="str">
        <f aca="false">IF($C1546="","",MAX(1,N(商品マスタ!$K1545)))</f>
        <v/>
      </c>
      <c r="R1546" s="39" t="str">
        <f aca="false">IF($C1546="","",IF(N($P1546)/N($Q1546)&lt;=0,"",ROUNDUP(N($P1546)/N($Q1546),0)))</f>
        <v/>
      </c>
      <c r="S1546" s="14"/>
      <c r="T1546" s="40" t="str">
        <f aca="false">IF($C1546="","",N(商品マスタ!$M1545))</f>
        <v/>
      </c>
      <c r="U1546" s="40" t="str">
        <f aca="false">IF($S1546="","",N($S1546)*N($T1546))</f>
        <v/>
      </c>
      <c r="V1546" s="18"/>
    </row>
    <row r="1547" customFormat="false" ht="15" hidden="false" customHeight="false" outlineLevel="0" collapsed="false">
      <c r="B1547" s="12" t="n">
        <v>1541</v>
      </c>
      <c r="C1547" s="36" t="str">
        <f aca="false">IF(商品マスタ!$C1546="","",商品マスタ!$C1546)</f>
        <v/>
      </c>
      <c r="D1547" s="12" t="str">
        <f aca="false">IF($C1547="","",商品マスタ!$D1546)</f>
        <v/>
      </c>
      <c r="E1547" s="12" t="str">
        <f aca="false">IF($C1547="","",商品マスタ!$G1546)</f>
        <v/>
      </c>
      <c r="F1547" s="12" t="str">
        <f aca="false">IF($C1547="","",IF(商品マスタ!$P1546="","理論",商品マスタ!$P1546))</f>
        <v/>
      </c>
      <c r="G1547" s="17" t="str">
        <f aca="false">IF($C1547="","",N(商品マスタ!$H1546))</f>
        <v/>
      </c>
      <c r="H1547" s="14"/>
      <c r="I1547" s="17" t="str">
        <f aca="false">IF($C1547="","",N($H1547)*N(商品マスタ!$N1546))</f>
        <v/>
      </c>
      <c r="J1547" s="17" t="str">
        <f aca="false">IF($C1547="","",N($I1547)-N($G1547))</f>
        <v/>
      </c>
      <c r="K1547" s="37" t="str">
        <f aca="false">IF($C1547="","",N(商品マスタ!$I1546))</f>
        <v/>
      </c>
      <c r="L1547" s="17" t="str">
        <f aca="false">IF($C1547="","",MAX(1,N(商品マスタ!$J1546)))</f>
        <v/>
      </c>
      <c r="M1547" s="38" t="str">
        <f aca="false">IF($C1547="","",N(TOP!$C$16)*N($K1547))</f>
        <v/>
      </c>
      <c r="N1547" s="17" t="str">
        <f aca="false">IF($C1547="","",ROUNDUP(N($M1547)/N($L1547),0))</f>
        <v/>
      </c>
      <c r="O1547" s="17" t="str">
        <f aca="false">IF($C1547="","",N(商品マスタ!$R1546))</f>
        <v/>
      </c>
      <c r="P1547" s="17" t="str">
        <f aca="false">IF($C1547="","",IF($F1547="理論",(N($O1547)+N($N1547))-N($G1547),(N($O1547)+N($N1547))-N($I1547)))</f>
        <v/>
      </c>
      <c r="Q1547" s="17" t="str">
        <f aca="false">IF($C1547="","",MAX(1,N(商品マスタ!$K1546)))</f>
        <v/>
      </c>
      <c r="R1547" s="39" t="str">
        <f aca="false">IF($C1547="","",IF(N($P1547)/N($Q1547)&lt;=0,"",ROUNDUP(N($P1547)/N($Q1547),0)))</f>
        <v/>
      </c>
      <c r="S1547" s="14"/>
      <c r="T1547" s="40" t="str">
        <f aca="false">IF($C1547="","",N(商品マスタ!$M1546))</f>
        <v/>
      </c>
      <c r="U1547" s="40" t="str">
        <f aca="false">IF($S1547="","",N($S1547)*N($T1547))</f>
        <v/>
      </c>
      <c r="V1547" s="18"/>
    </row>
    <row r="1548" customFormat="false" ht="15" hidden="false" customHeight="false" outlineLevel="0" collapsed="false">
      <c r="B1548" s="12" t="n">
        <v>1542</v>
      </c>
      <c r="C1548" s="36" t="str">
        <f aca="false">IF(商品マスタ!$C1547="","",商品マスタ!$C1547)</f>
        <v/>
      </c>
      <c r="D1548" s="12" t="str">
        <f aca="false">IF($C1548="","",商品マスタ!$D1547)</f>
        <v/>
      </c>
      <c r="E1548" s="12" t="str">
        <f aca="false">IF($C1548="","",商品マスタ!$G1547)</f>
        <v/>
      </c>
      <c r="F1548" s="12" t="str">
        <f aca="false">IF($C1548="","",IF(商品マスタ!$P1547="","理論",商品マスタ!$P1547))</f>
        <v/>
      </c>
      <c r="G1548" s="17" t="str">
        <f aca="false">IF($C1548="","",N(商品マスタ!$H1547))</f>
        <v/>
      </c>
      <c r="H1548" s="14"/>
      <c r="I1548" s="17" t="str">
        <f aca="false">IF($C1548="","",N($H1548)*N(商品マスタ!$N1547))</f>
        <v/>
      </c>
      <c r="J1548" s="17" t="str">
        <f aca="false">IF($C1548="","",N($I1548)-N($G1548))</f>
        <v/>
      </c>
      <c r="K1548" s="37" t="str">
        <f aca="false">IF($C1548="","",N(商品マスタ!$I1547))</f>
        <v/>
      </c>
      <c r="L1548" s="17" t="str">
        <f aca="false">IF($C1548="","",MAX(1,N(商品マスタ!$J1547)))</f>
        <v/>
      </c>
      <c r="M1548" s="38" t="str">
        <f aca="false">IF($C1548="","",N(TOP!$C$16)*N($K1548))</f>
        <v/>
      </c>
      <c r="N1548" s="17" t="str">
        <f aca="false">IF($C1548="","",ROUNDUP(N($M1548)/N($L1548),0))</f>
        <v/>
      </c>
      <c r="O1548" s="17" t="str">
        <f aca="false">IF($C1548="","",N(商品マスタ!$R1547))</f>
        <v/>
      </c>
      <c r="P1548" s="17" t="str">
        <f aca="false">IF($C1548="","",IF($F1548="理論",(N($O1548)+N($N1548))-N($G1548),(N($O1548)+N($N1548))-N($I1548)))</f>
        <v/>
      </c>
      <c r="Q1548" s="17" t="str">
        <f aca="false">IF($C1548="","",MAX(1,N(商品マスタ!$K1547)))</f>
        <v/>
      </c>
      <c r="R1548" s="39" t="str">
        <f aca="false">IF($C1548="","",IF(N($P1548)/N($Q1548)&lt;=0,"",ROUNDUP(N($P1548)/N($Q1548),0)))</f>
        <v/>
      </c>
      <c r="S1548" s="14"/>
      <c r="T1548" s="40" t="str">
        <f aca="false">IF($C1548="","",N(商品マスタ!$M1547))</f>
        <v/>
      </c>
      <c r="U1548" s="40" t="str">
        <f aca="false">IF($S1548="","",N($S1548)*N($T1548))</f>
        <v/>
      </c>
      <c r="V1548" s="18"/>
    </row>
    <row r="1549" customFormat="false" ht="15" hidden="false" customHeight="false" outlineLevel="0" collapsed="false">
      <c r="B1549" s="12" t="n">
        <v>1543</v>
      </c>
      <c r="C1549" s="36" t="str">
        <f aca="false">IF(商品マスタ!$C1548="","",商品マスタ!$C1548)</f>
        <v/>
      </c>
      <c r="D1549" s="12" t="str">
        <f aca="false">IF($C1549="","",商品マスタ!$D1548)</f>
        <v/>
      </c>
      <c r="E1549" s="12" t="str">
        <f aca="false">IF($C1549="","",商品マスタ!$G1548)</f>
        <v/>
      </c>
      <c r="F1549" s="12" t="str">
        <f aca="false">IF($C1549="","",IF(商品マスタ!$P1548="","理論",商品マスタ!$P1548))</f>
        <v/>
      </c>
      <c r="G1549" s="17" t="str">
        <f aca="false">IF($C1549="","",N(商品マスタ!$H1548))</f>
        <v/>
      </c>
      <c r="H1549" s="14"/>
      <c r="I1549" s="17" t="str">
        <f aca="false">IF($C1549="","",N($H1549)*N(商品マスタ!$N1548))</f>
        <v/>
      </c>
      <c r="J1549" s="17" t="str">
        <f aca="false">IF($C1549="","",N($I1549)-N($G1549))</f>
        <v/>
      </c>
      <c r="K1549" s="37" t="str">
        <f aca="false">IF($C1549="","",N(商品マスタ!$I1548))</f>
        <v/>
      </c>
      <c r="L1549" s="17" t="str">
        <f aca="false">IF($C1549="","",MAX(1,N(商品マスタ!$J1548)))</f>
        <v/>
      </c>
      <c r="M1549" s="38" t="str">
        <f aca="false">IF($C1549="","",N(TOP!$C$16)*N($K1549))</f>
        <v/>
      </c>
      <c r="N1549" s="17" t="str">
        <f aca="false">IF($C1549="","",ROUNDUP(N($M1549)/N($L1549),0))</f>
        <v/>
      </c>
      <c r="O1549" s="17" t="str">
        <f aca="false">IF($C1549="","",N(商品マスタ!$R1548))</f>
        <v/>
      </c>
      <c r="P1549" s="17" t="str">
        <f aca="false">IF($C1549="","",IF($F1549="理論",(N($O1549)+N($N1549))-N($G1549),(N($O1549)+N($N1549))-N($I1549)))</f>
        <v/>
      </c>
      <c r="Q1549" s="17" t="str">
        <f aca="false">IF($C1549="","",MAX(1,N(商品マスタ!$K1548)))</f>
        <v/>
      </c>
      <c r="R1549" s="39" t="str">
        <f aca="false">IF($C1549="","",IF(N($P1549)/N($Q1549)&lt;=0,"",ROUNDUP(N($P1549)/N($Q1549),0)))</f>
        <v/>
      </c>
      <c r="S1549" s="14"/>
      <c r="T1549" s="40" t="str">
        <f aca="false">IF($C1549="","",N(商品マスタ!$M1548))</f>
        <v/>
      </c>
      <c r="U1549" s="40" t="str">
        <f aca="false">IF($S1549="","",N($S1549)*N($T1549))</f>
        <v/>
      </c>
      <c r="V1549" s="18"/>
    </row>
    <row r="1550" customFormat="false" ht="15" hidden="false" customHeight="false" outlineLevel="0" collapsed="false">
      <c r="B1550" s="12" t="n">
        <v>1544</v>
      </c>
      <c r="C1550" s="36" t="str">
        <f aca="false">IF(商品マスタ!$C1549="","",商品マスタ!$C1549)</f>
        <v/>
      </c>
      <c r="D1550" s="12" t="str">
        <f aca="false">IF($C1550="","",商品マスタ!$D1549)</f>
        <v/>
      </c>
      <c r="E1550" s="12" t="str">
        <f aca="false">IF($C1550="","",商品マスタ!$G1549)</f>
        <v/>
      </c>
      <c r="F1550" s="12" t="str">
        <f aca="false">IF($C1550="","",IF(商品マスタ!$P1549="","理論",商品マスタ!$P1549))</f>
        <v/>
      </c>
      <c r="G1550" s="17" t="str">
        <f aca="false">IF($C1550="","",N(商品マスタ!$H1549))</f>
        <v/>
      </c>
      <c r="H1550" s="14"/>
      <c r="I1550" s="17" t="str">
        <f aca="false">IF($C1550="","",N($H1550)*N(商品マスタ!$N1549))</f>
        <v/>
      </c>
      <c r="J1550" s="17" t="str">
        <f aca="false">IF($C1550="","",N($I1550)-N($G1550))</f>
        <v/>
      </c>
      <c r="K1550" s="37" t="str">
        <f aca="false">IF($C1550="","",N(商品マスタ!$I1549))</f>
        <v/>
      </c>
      <c r="L1550" s="17" t="str">
        <f aca="false">IF($C1550="","",MAX(1,N(商品マスタ!$J1549)))</f>
        <v/>
      </c>
      <c r="M1550" s="38" t="str">
        <f aca="false">IF($C1550="","",N(TOP!$C$16)*N($K1550))</f>
        <v/>
      </c>
      <c r="N1550" s="17" t="str">
        <f aca="false">IF($C1550="","",ROUNDUP(N($M1550)/N($L1550),0))</f>
        <v/>
      </c>
      <c r="O1550" s="17" t="str">
        <f aca="false">IF($C1550="","",N(商品マスタ!$R1549))</f>
        <v/>
      </c>
      <c r="P1550" s="17" t="str">
        <f aca="false">IF($C1550="","",IF($F1550="理論",(N($O1550)+N($N1550))-N($G1550),(N($O1550)+N($N1550))-N($I1550)))</f>
        <v/>
      </c>
      <c r="Q1550" s="17" t="str">
        <f aca="false">IF($C1550="","",MAX(1,N(商品マスタ!$K1549)))</f>
        <v/>
      </c>
      <c r="R1550" s="39" t="str">
        <f aca="false">IF($C1550="","",IF(N($P1550)/N($Q1550)&lt;=0,"",ROUNDUP(N($P1550)/N($Q1550),0)))</f>
        <v/>
      </c>
      <c r="S1550" s="14"/>
      <c r="T1550" s="40" t="str">
        <f aca="false">IF($C1550="","",N(商品マスタ!$M1549))</f>
        <v/>
      </c>
      <c r="U1550" s="40" t="str">
        <f aca="false">IF($S1550="","",N($S1550)*N($T1550))</f>
        <v/>
      </c>
      <c r="V1550" s="18"/>
    </row>
    <row r="1551" customFormat="false" ht="15" hidden="false" customHeight="false" outlineLevel="0" collapsed="false">
      <c r="B1551" s="12" t="n">
        <v>1545</v>
      </c>
      <c r="C1551" s="36" t="str">
        <f aca="false">IF(商品マスタ!$C1550="","",商品マスタ!$C1550)</f>
        <v/>
      </c>
      <c r="D1551" s="12" t="str">
        <f aca="false">IF($C1551="","",商品マスタ!$D1550)</f>
        <v/>
      </c>
      <c r="E1551" s="12" t="str">
        <f aca="false">IF($C1551="","",商品マスタ!$G1550)</f>
        <v/>
      </c>
      <c r="F1551" s="12" t="str">
        <f aca="false">IF($C1551="","",IF(商品マスタ!$P1550="","理論",商品マスタ!$P1550))</f>
        <v/>
      </c>
      <c r="G1551" s="17" t="str">
        <f aca="false">IF($C1551="","",N(商品マスタ!$H1550))</f>
        <v/>
      </c>
      <c r="H1551" s="14"/>
      <c r="I1551" s="17" t="str">
        <f aca="false">IF($C1551="","",N($H1551)*N(商品マスタ!$N1550))</f>
        <v/>
      </c>
      <c r="J1551" s="17" t="str">
        <f aca="false">IF($C1551="","",N($I1551)-N($G1551))</f>
        <v/>
      </c>
      <c r="K1551" s="37" t="str">
        <f aca="false">IF($C1551="","",N(商品マスタ!$I1550))</f>
        <v/>
      </c>
      <c r="L1551" s="17" t="str">
        <f aca="false">IF($C1551="","",MAX(1,N(商品マスタ!$J1550)))</f>
        <v/>
      </c>
      <c r="M1551" s="38" t="str">
        <f aca="false">IF($C1551="","",N(TOP!$C$16)*N($K1551))</f>
        <v/>
      </c>
      <c r="N1551" s="17" t="str">
        <f aca="false">IF($C1551="","",ROUNDUP(N($M1551)/N($L1551),0))</f>
        <v/>
      </c>
      <c r="O1551" s="17" t="str">
        <f aca="false">IF($C1551="","",N(商品マスタ!$R1550))</f>
        <v/>
      </c>
      <c r="P1551" s="17" t="str">
        <f aca="false">IF($C1551="","",IF($F1551="理論",(N($O1551)+N($N1551))-N($G1551),(N($O1551)+N($N1551))-N($I1551)))</f>
        <v/>
      </c>
      <c r="Q1551" s="17" t="str">
        <f aca="false">IF($C1551="","",MAX(1,N(商品マスタ!$K1550)))</f>
        <v/>
      </c>
      <c r="R1551" s="39" t="str">
        <f aca="false">IF($C1551="","",IF(N($P1551)/N($Q1551)&lt;=0,"",ROUNDUP(N($P1551)/N($Q1551),0)))</f>
        <v/>
      </c>
      <c r="S1551" s="14"/>
      <c r="T1551" s="40" t="str">
        <f aca="false">IF($C1551="","",N(商品マスタ!$M1550))</f>
        <v/>
      </c>
      <c r="U1551" s="40" t="str">
        <f aca="false">IF($S1551="","",N($S1551)*N($T1551))</f>
        <v/>
      </c>
      <c r="V1551" s="18"/>
    </row>
    <row r="1552" customFormat="false" ht="15" hidden="false" customHeight="false" outlineLevel="0" collapsed="false">
      <c r="B1552" s="12" t="n">
        <v>1546</v>
      </c>
      <c r="C1552" s="36" t="str">
        <f aca="false">IF(商品マスタ!$C1551="","",商品マスタ!$C1551)</f>
        <v/>
      </c>
      <c r="D1552" s="12" t="str">
        <f aca="false">IF($C1552="","",商品マスタ!$D1551)</f>
        <v/>
      </c>
      <c r="E1552" s="12" t="str">
        <f aca="false">IF($C1552="","",商品マスタ!$G1551)</f>
        <v/>
      </c>
      <c r="F1552" s="12" t="str">
        <f aca="false">IF($C1552="","",IF(商品マスタ!$P1551="","理論",商品マスタ!$P1551))</f>
        <v/>
      </c>
      <c r="G1552" s="17" t="str">
        <f aca="false">IF($C1552="","",N(商品マスタ!$H1551))</f>
        <v/>
      </c>
      <c r="H1552" s="14"/>
      <c r="I1552" s="17" t="str">
        <f aca="false">IF($C1552="","",N($H1552)*N(商品マスタ!$N1551))</f>
        <v/>
      </c>
      <c r="J1552" s="17" t="str">
        <f aca="false">IF($C1552="","",N($I1552)-N($G1552))</f>
        <v/>
      </c>
      <c r="K1552" s="37" t="str">
        <f aca="false">IF($C1552="","",N(商品マスタ!$I1551))</f>
        <v/>
      </c>
      <c r="L1552" s="17" t="str">
        <f aca="false">IF($C1552="","",MAX(1,N(商品マスタ!$J1551)))</f>
        <v/>
      </c>
      <c r="M1552" s="38" t="str">
        <f aca="false">IF($C1552="","",N(TOP!$C$16)*N($K1552))</f>
        <v/>
      </c>
      <c r="N1552" s="17" t="str">
        <f aca="false">IF($C1552="","",ROUNDUP(N($M1552)/N($L1552),0))</f>
        <v/>
      </c>
      <c r="O1552" s="17" t="str">
        <f aca="false">IF($C1552="","",N(商品マスタ!$R1551))</f>
        <v/>
      </c>
      <c r="P1552" s="17" t="str">
        <f aca="false">IF($C1552="","",IF($F1552="理論",(N($O1552)+N($N1552))-N($G1552),(N($O1552)+N($N1552))-N($I1552)))</f>
        <v/>
      </c>
      <c r="Q1552" s="17" t="str">
        <f aca="false">IF($C1552="","",MAX(1,N(商品マスタ!$K1551)))</f>
        <v/>
      </c>
      <c r="R1552" s="39" t="str">
        <f aca="false">IF($C1552="","",IF(N($P1552)/N($Q1552)&lt;=0,"",ROUNDUP(N($P1552)/N($Q1552),0)))</f>
        <v/>
      </c>
      <c r="S1552" s="14"/>
      <c r="T1552" s="40" t="str">
        <f aca="false">IF($C1552="","",N(商品マスタ!$M1551))</f>
        <v/>
      </c>
      <c r="U1552" s="40" t="str">
        <f aca="false">IF($S1552="","",N($S1552)*N($T1552))</f>
        <v/>
      </c>
      <c r="V1552" s="18"/>
    </row>
    <row r="1553" customFormat="false" ht="15" hidden="false" customHeight="false" outlineLevel="0" collapsed="false">
      <c r="B1553" s="12" t="n">
        <v>1547</v>
      </c>
      <c r="C1553" s="36" t="str">
        <f aca="false">IF(商品マスタ!$C1552="","",商品マスタ!$C1552)</f>
        <v/>
      </c>
      <c r="D1553" s="12" t="str">
        <f aca="false">IF($C1553="","",商品マスタ!$D1552)</f>
        <v/>
      </c>
      <c r="E1553" s="12" t="str">
        <f aca="false">IF($C1553="","",商品マスタ!$G1552)</f>
        <v/>
      </c>
      <c r="F1553" s="12" t="str">
        <f aca="false">IF($C1553="","",IF(商品マスタ!$P1552="","理論",商品マスタ!$P1552))</f>
        <v/>
      </c>
      <c r="G1553" s="17" t="str">
        <f aca="false">IF($C1553="","",N(商品マスタ!$H1552))</f>
        <v/>
      </c>
      <c r="H1553" s="14"/>
      <c r="I1553" s="17" t="str">
        <f aca="false">IF($C1553="","",N($H1553)*N(商品マスタ!$N1552))</f>
        <v/>
      </c>
      <c r="J1553" s="17" t="str">
        <f aca="false">IF($C1553="","",N($I1553)-N($G1553))</f>
        <v/>
      </c>
      <c r="K1553" s="37" t="str">
        <f aca="false">IF($C1553="","",N(商品マスタ!$I1552))</f>
        <v/>
      </c>
      <c r="L1553" s="17" t="str">
        <f aca="false">IF($C1553="","",MAX(1,N(商品マスタ!$J1552)))</f>
        <v/>
      </c>
      <c r="M1553" s="38" t="str">
        <f aca="false">IF($C1553="","",N(TOP!$C$16)*N($K1553))</f>
        <v/>
      </c>
      <c r="N1553" s="17" t="str">
        <f aca="false">IF($C1553="","",ROUNDUP(N($M1553)/N($L1553),0))</f>
        <v/>
      </c>
      <c r="O1553" s="17" t="str">
        <f aca="false">IF($C1553="","",N(商品マスタ!$R1552))</f>
        <v/>
      </c>
      <c r="P1553" s="17" t="str">
        <f aca="false">IF($C1553="","",IF($F1553="理論",(N($O1553)+N($N1553))-N($G1553),(N($O1553)+N($N1553))-N($I1553)))</f>
        <v/>
      </c>
      <c r="Q1553" s="17" t="str">
        <f aca="false">IF($C1553="","",MAX(1,N(商品マスタ!$K1552)))</f>
        <v/>
      </c>
      <c r="R1553" s="39" t="str">
        <f aca="false">IF($C1553="","",IF(N($P1553)/N($Q1553)&lt;=0,"",ROUNDUP(N($P1553)/N($Q1553),0)))</f>
        <v/>
      </c>
      <c r="S1553" s="14"/>
      <c r="T1553" s="40" t="str">
        <f aca="false">IF($C1553="","",N(商品マスタ!$M1552))</f>
        <v/>
      </c>
      <c r="U1553" s="40" t="str">
        <f aca="false">IF($S1553="","",N($S1553)*N($T1553))</f>
        <v/>
      </c>
      <c r="V1553" s="18"/>
    </row>
    <row r="1554" customFormat="false" ht="15" hidden="false" customHeight="false" outlineLevel="0" collapsed="false">
      <c r="B1554" s="12" t="n">
        <v>1548</v>
      </c>
      <c r="C1554" s="36" t="str">
        <f aca="false">IF(商品マスタ!$C1553="","",商品マスタ!$C1553)</f>
        <v/>
      </c>
      <c r="D1554" s="12" t="str">
        <f aca="false">IF($C1554="","",商品マスタ!$D1553)</f>
        <v/>
      </c>
      <c r="E1554" s="12" t="str">
        <f aca="false">IF($C1554="","",商品マスタ!$G1553)</f>
        <v/>
      </c>
      <c r="F1554" s="12" t="str">
        <f aca="false">IF($C1554="","",IF(商品マスタ!$P1553="","理論",商品マスタ!$P1553))</f>
        <v/>
      </c>
      <c r="G1554" s="17" t="str">
        <f aca="false">IF($C1554="","",N(商品マスタ!$H1553))</f>
        <v/>
      </c>
      <c r="H1554" s="14"/>
      <c r="I1554" s="17" t="str">
        <f aca="false">IF($C1554="","",N($H1554)*N(商品マスタ!$N1553))</f>
        <v/>
      </c>
      <c r="J1554" s="17" t="str">
        <f aca="false">IF($C1554="","",N($I1554)-N($G1554))</f>
        <v/>
      </c>
      <c r="K1554" s="37" t="str">
        <f aca="false">IF($C1554="","",N(商品マスタ!$I1553))</f>
        <v/>
      </c>
      <c r="L1554" s="17" t="str">
        <f aca="false">IF($C1554="","",MAX(1,N(商品マスタ!$J1553)))</f>
        <v/>
      </c>
      <c r="M1554" s="38" t="str">
        <f aca="false">IF($C1554="","",N(TOP!$C$16)*N($K1554))</f>
        <v/>
      </c>
      <c r="N1554" s="17" t="str">
        <f aca="false">IF($C1554="","",ROUNDUP(N($M1554)/N($L1554),0))</f>
        <v/>
      </c>
      <c r="O1554" s="17" t="str">
        <f aca="false">IF($C1554="","",N(商品マスタ!$R1553))</f>
        <v/>
      </c>
      <c r="P1554" s="17" t="str">
        <f aca="false">IF($C1554="","",IF($F1554="理論",(N($O1554)+N($N1554))-N($G1554),(N($O1554)+N($N1554))-N($I1554)))</f>
        <v/>
      </c>
      <c r="Q1554" s="17" t="str">
        <f aca="false">IF($C1554="","",MAX(1,N(商品マスタ!$K1553)))</f>
        <v/>
      </c>
      <c r="R1554" s="39" t="str">
        <f aca="false">IF($C1554="","",IF(N($P1554)/N($Q1554)&lt;=0,"",ROUNDUP(N($P1554)/N($Q1554),0)))</f>
        <v/>
      </c>
      <c r="S1554" s="14"/>
      <c r="T1554" s="40" t="str">
        <f aca="false">IF($C1554="","",N(商品マスタ!$M1553))</f>
        <v/>
      </c>
      <c r="U1554" s="40" t="str">
        <f aca="false">IF($S1554="","",N($S1554)*N($T1554))</f>
        <v/>
      </c>
      <c r="V1554" s="18"/>
    </row>
    <row r="1555" customFormat="false" ht="15" hidden="false" customHeight="false" outlineLevel="0" collapsed="false">
      <c r="B1555" s="12" t="n">
        <v>1549</v>
      </c>
      <c r="C1555" s="36" t="str">
        <f aca="false">IF(商品マスタ!$C1554="","",商品マスタ!$C1554)</f>
        <v/>
      </c>
      <c r="D1555" s="12" t="str">
        <f aca="false">IF($C1555="","",商品マスタ!$D1554)</f>
        <v/>
      </c>
      <c r="E1555" s="12" t="str">
        <f aca="false">IF($C1555="","",商品マスタ!$G1554)</f>
        <v/>
      </c>
      <c r="F1555" s="12" t="str">
        <f aca="false">IF($C1555="","",IF(商品マスタ!$P1554="","理論",商品マスタ!$P1554))</f>
        <v/>
      </c>
      <c r="G1555" s="17" t="str">
        <f aca="false">IF($C1555="","",N(商品マスタ!$H1554))</f>
        <v/>
      </c>
      <c r="H1555" s="14"/>
      <c r="I1555" s="17" t="str">
        <f aca="false">IF($C1555="","",N($H1555)*N(商品マスタ!$N1554))</f>
        <v/>
      </c>
      <c r="J1555" s="17" t="str">
        <f aca="false">IF($C1555="","",N($I1555)-N($G1555))</f>
        <v/>
      </c>
      <c r="K1555" s="37" t="str">
        <f aca="false">IF($C1555="","",N(商品マスタ!$I1554))</f>
        <v/>
      </c>
      <c r="L1555" s="17" t="str">
        <f aca="false">IF($C1555="","",MAX(1,N(商品マスタ!$J1554)))</f>
        <v/>
      </c>
      <c r="M1555" s="38" t="str">
        <f aca="false">IF($C1555="","",N(TOP!$C$16)*N($K1555))</f>
        <v/>
      </c>
      <c r="N1555" s="17" t="str">
        <f aca="false">IF($C1555="","",ROUNDUP(N($M1555)/N($L1555),0))</f>
        <v/>
      </c>
      <c r="O1555" s="17" t="str">
        <f aca="false">IF($C1555="","",N(商品マスタ!$R1554))</f>
        <v/>
      </c>
      <c r="P1555" s="17" t="str">
        <f aca="false">IF($C1555="","",IF($F1555="理論",(N($O1555)+N($N1555))-N($G1555),(N($O1555)+N($N1555))-N($I1555)))</f>
        <v/>
      </c>
      <c r="Q1555" s="17" t="str">
        <f aca="false">IF($C1555="","",MAX(1,N(商品マスタ!$K1554)))</f>
        <v/>
      </c>
      <c r="R1555" s="39" t="str">
        <f aca="false">IF($C1555="","",IF(N($P1555)/N($Q1555)&lt;=0,"",ROUNDUP(N($P1555)/N($Q1555),0)))</f>
        <v/>
      </c>
      <c r="S1555" s="14"/>
      <c r="T1555" s="40" t="str">
        <f aca="false">IF($C1555="","",N(商品マスタ!$M1554))</f>
        <v/>
      </c>
      <c r="U1555" s="40" t="str">
        <f aca="false">IF($S1555="","",N($S1555)*N($T1555))</f>
        <v/>
      </c>
      <c r="V1555" s="18"/>
    </row>
    <row r="1556" customFormat="false" ht="15" hidden="false" customHeight="false" outlineLevel="0" collapsed="false">
      <c r="B1556" s="12" t="n">
        <v>1550</v>
      </c>
      <c r="C1556" s="36" t="str">
        <f aca="false">IF(商品マスタ!$C1555="","",商品マスタ!$C1555)</f>
        <v/>
      </c>
      <c r="D1556" s="12" t="str">
        <f aca="false">IF($C1556="","",商品マスタ!$D1555)</f>
        <v/>
      </c>
      <c r="E1556" s="12" t="str">
        <f aca="false">IF($C1556="","",商品マスタ!$G1555)</f>
        <v/>
      </c>
      <c r="F1556" s="12" t="str">
        <f aca="false">IF($C1556="","",IF(商品マスタ!$P1555="","理論",商品マスタ!$P1555))</f>
        <v/>
      </c>
      <c r="G1556" s="17" t="str">
        <f aca="false">IF($C1556="","",N(商品マスタ!$H1555))</f>
        <v/>
      </c>
      <c r="H1556" s="14"/>
      <c r="I1556" s="17" t="str">
        <f aca="false">IF($C1556="","",N($H1556)*N(商品マスタ!$N1555))</f>
        <v/>
      </c>
      <c r="J1556" s="17" t="str">
        <f aca="false">IF($C1556="","",N($I1556)-N($G1556))</f>
        <v/>
      </c>
      <c r="K1556" s="37" t="str">
        <f aca="false">IF($C1556="","",N(商品マスタ!$I1555))</f>
        <v/>
      </c>
      <c r="L1556" s="17" t="str">
        <f aca="false">IF($C1556="","",MAX(1,N(商品マスタ!$J1555)))</f>
        <v/>
      </c>
      <c r="M1556" s="38" t="str">
        <f aca="false">IF($C1556="","",N(TOP!$C$16)*N($K1556))</f>
        <v/>
      </c>
      <c r="N1556" s="17" t="str">
        <f aca="false">IF($C1556="","",ROUNDUP(N($M1556)/N($L1556),0))</f>
        <v/>
      </c>
      <c r="O1556" s="17" t="str">
        <f aca="false">IF($C1556="","",N(商品マスタ!$R1555))</f>
        <v/>
      </c>
      <c r="P1556" s="17" t="str">
        <f aca="false">IF($C1556="","",IF($F1556="理論",(N($O1556)+N($N1556))-N($G1556),(N($O1556)+N($N1556))-N($I1556)))</f>
        <v/>
      </c>
      <c r="Q1556" s="17" t="str">
        <f aca="false">IF($C1556="","",MAX(1,N(商品マスタ!$K1555)))</f>
        <v/>
      </c>
      <c r="R1556" s="39" t="str">
        <f aca="false">IF($C1556="","",IF(N($P1556)/N($Q1556)&lt;=0,"",ROUNDUP(N($P1556)/N($Q1556),0)))</f>
        <v/>
      </c>
      <c r="S1556" s="14"/>
      <c r="T1556" s="40" t="str">
        <f aca="false">IF($C1556="","",N(商品マスタ!$M1555))</f>
        <v/>
      </c>
      <c r="U1556" s="40" t="str">
        <f aca="false">IF($S1556="","",N($S1556)*N($T1556))</f>
        <v/>
      </c>
      <c r="V1556" s="18"/>
    </row>
    <row r="1557" customFormat="false" ht="15" hidden="false" customHeight="false" outlineLevel="0" collapsed="false">
      <c r="B1557" s="12" t="n">
        <v>1551</v>
      </c>
      <c r="C1557" s="36" t="str">
        <f aca="false">IF(商品マスタ!$C1556="","",商品マスタ!$C1556)</f>
        <v/>
      </c>
      <c r="D1557" s="12" t="str">
        <f aca="false">IF($C1557="","",商品マスタ!$D1556)</f>
        <v/>
      </c>
      <c r="E1557" s="12" t="str">
        <f aca="false">IF($C1557="","",商品マスタ!$G1556)</f>
        <v/>
      </c>
      <c r="F1557" s="12" t="str">
        <f aca="false">IF($C1557="","",IF(商品マスタ!$P1556="","理論",商品マスタ!$P1556))</f>
        <v/>
      </c>
      <c r="G1557" s="17" t="str">
        <f aca="false">IF($C1557="","",N(商品マスタ!$H1556))</f>
        <v/>
      </c>
      <c r="H1557" s="14"/>
      <c r="I1557" s="17" t="str">
        <f aca="false">IF($C1557="","",N($H1557)*N(商品マスタ!$N1556))</f>
        <v/>
      </c>
      <c r="J1557" s="17" t="str">
        <f aca="false">IF($C1557="","",N($I1557)-N($G1557))</f>
        <v/>
      </c>
      <c r="K1557" s="37" t="str">
        <f aca="false">IF($C1557="","",N(商品マスタ!$I1556))</f>
        <v/>
      </c>
      <c r="L1557" s="17" t="str">
        <f aca="false">IF($C1557="","",MAX(1,N(商品マスタ!$J1556)))</f>
        <v/>
      </c>
      <c r="M1557" s="38" t="str">
        <f aca="false">IF($C1557="","",N(TOP!$C$16)*N($K1557))</f>
        <v/>
      </c>
      <c r="N1557" s="17" t="str">
        <f aca="false">IF($C1557="","",ROUNDUP(N($M1557)/N($L1557),0))</f>
        <v/>
      </c>
      <c r="O1557" s="17" t="str">
        <f aca="false">IF($C1557="","",N(商品マスタ!$R1556))</f>
        <v/>
      </c>
      <c r="P1557" s="17" t="str">
        <f aca="false">IF($C1557="","",IF($F1557="理論",(N($O1557)+N($N1557))-N($G1557),(N($O1557)+N($N1557))-N($I1557)))</f>
        <v/>
      </c>
      <c r="Q1557" s="17" t="str">
        <f aca="false">IF($C1557="","",MAX(1,N(商品マスタ!$K1556)))</f>
        <v/>
      </c>
      <c r="R1557" s="39" t="str">
        <f aca="false">IF($C1557="","",IF(N($P1557)/N($Q1557)&lt;=0,"",ROUNDUP(N($P1557)/N($Q1557),0)))</f>
        <v/>
      </c>
      <c r="S1557" s="14"/>
      <c r="T1557" s="40" t="str">
        <f aca="false">IF($C1557="","",N(商品マスタ!$M1556))</f>
        <v/>
      </c>
      <c r="U1557" s="40" t="str">
        <f aca="false">IF($S1557="","",N($S1557)*N($T1557))</f>
        <v/>
      </c>
      <c r="V1557" s="18"/>
    </row>
    <row r="1558" customFormat="false" ht="15" hidden="false" customHeight="false" outlineLevel="0" collapsed="false">
      <c r="B1558" s="12" t="n">
        <v>1552</v>
      </c>
      <c r="C1558" s="36" t="str">
        <f aca="false">IF(商品マスタ!$C1557="","",商品マスタ!$C1557)</f>
        <v/>
      </c>
      <c r="D1558" s="12" t="str">
        <f aca="false">IF($C1558="","",商品マスタ!$D1557)</f>
        <v/>
      </c>
      <c r="E1558" s="12" t="str">
        <f aca="false">IF($C1558="","",商品マスタ!$G1557)</f>
        <v/>
      </c>
      <c r="F1558" s="12" t="str">
        <f aca="false">IF($C1558="","",IF(商品マスタ!$P1557="","理論",商品マスタ!$P1557))</f>
        <v/>
      </c>
      <c r="G1558" s="17" t="str">
        <f aca="false">IF($C1558="","",N(商品マスタ!$H1557))</f>
        <v/>
      </c>
      <c r="H1558" s="14"/>
      <c r="I1558" s="17" t="str">
        <f aca="false">IF($C1558="","",N($H1558)*N(商品マスタ!$N1557))</f>
        <v/>
      </c>
      <c r="J1558" s="17" t="str">
        <f aca="false">IF($C1558="","",N($I1558)-N($G1558))</f>
        <v/>
      </c>
      <c r="K1558" s="37" t="str">
        <f aca="false">IF($C1558="","",N(商品マスタ!$I1557))</f>
        <v/>
      </c>
      <c r="L1558" s="17" t="str">
        <f aca="false">IF($C1558="","",MAX(1,N(商品マスタ!$J1557)))</f>
        <v/>
      </c>
      <c r="M1558" s="38" t="str">
        <f aca="false">IF($C1558="","",N(TOP!$C$16)*N($K1558))</f>
        <v/>
      </c>
      <c r="N1558" s="17" t="str">
        <f aca="false">IF($C1558="","",ROUNDUP(N($M1558)/N($L1558),0))</f>
        <v/>
      </c>
      <c r="O1558" s="17" t="str">
        <f aca="false">IF($C1558="","",N(商品マスタ!$R1557))</f>
        <v/>
      </c>
      <c r="P1558" s="17" t="str">
        <f aca="false">IF($C1558="","",IF($F1558="理論",(N($O1558)+N($N1558))-N($G1558),(N($O1558)+N($N1558))-N($I1558)))</f>
        <v/>
      </c>
      <c r="Q1558" s="17" t="str">
        <f aca="false">IF($C1558="","",MAX(1,N(商品マスタ!$K1557)))</f>
        <v/>
      </c>
      <c r="R1558" s="39" t="str">
        <f aca="false">IF($C1558="","",IF(N($P1558)/N($Q1558)&lt;=0,"",ROUNDUP(N($P1558)/N($Q1558),0)))</f>
        <v/>
      </c>
      <c r="S1558" s="14"/>
      <c r="T1558" s="40" t="str">
        <f aca="false">IF($C1558="","",N(商品マスタ!$M1557))</f>
        <v/>
      </c>
      <c r="U1558" s="40" t="str">
        <f aca="false">IF($S1558="","",N($S1558)*N($T1558))</f>
        <v/>
      </c>
      <c r="V1558" s="18"/>
    </row>
    <row r="1559" customFormat="false" ht="15" hidden="false" customHeight="false" outlineLevel="0" collapsed="false">
      <c r="B1559" s="12" t="n">
        <v>1553</v>
      </c>
      <c r="C1559" s="36" t="str">
        <f aca="false">IF(商品マスタ!$C1558="","",商品マスタ!$C1558)</f>
        <v/>
      </c>
      <c r="D1559" s="12" t="str">
        <f aca="false">IF($C1559="","",商品マスタ!$D1558)</f>
        <v/>
      </c>
      <c r="E1559" s="12" t="str">
        <f aca="false">IF($C1559="","",商品マスタ!$G1558)</f>
        <v/>
      </c>
      <c r="F1559" s="12" t="str">
        <f aca="false">IF($C1559="","",IF(商品マスタ!$P1558="","理論",商品マスタ!$P1558))</f>
        <v/>
      </c>
      <c r="G1559" s="17" t="str">
        <f aca="false">IF($C1559="","",N(商品マスタ!$H1558))</f>
        <v/>
      </c>
      <c r="H1559" s="14"/>
      <c r="I1559" s="17" t="str">
        <f aca="false">IF($C1559="","",N($H1559)*N(商品マスタ!$N1558))</f>
        <v/>
      </c>
      <c r="J1559" s="17" t="str">
        <f aca="false">IF($C1559="","",N($I1559)-N($G1559))</f>
        <v/>
      </c>
      <c r="K1559" s="37" t="str">
        <f aca="false">IF($C1559="","",N(商品マスタ!$I1558))</f>
        <v/>
      </c>
      <c r="L1559" s="17" t="str">
        <f aca="false">IF($C1559="","",MAX(1,N(商品マスタ!$J1558)))</f>
        <v/>
      </c>
      <c r="M1559" s="38" t="str">
        <f aca="false">IF($C1559="","",N(TOP!$C$16)*N($K1559))</f>
        <v/>
      </c>
      <c r="N1559" s="17" t="str">
        <f aca="false">IF($C1559="","",ROUNDUP(N($M1559)/N($L1559),0))</f>
        <v/>
      </c>
      <c r="O1559" s="17" t="str">
        <f aca="false">IF($C1559="","",N(商品マスタ!$R1558))</f>
        <v/>
      </c>
      <c r="P1559" s="17" t="str">
        <f aca="false">IF($C1559="","",IF($F1559="理論",(N($O1559)+N($N1559))-N($G1559),(N($O1559)+N($N1559))-N($I1559)))</f>
        <v/>
      </c>
      <c r="Q1559" s="17" t="str">
        <f aca="false">IF($C1559="","",MAX(1,N(商品マスタ!$K1558)))</f>
        <v/>
      </c>
      <c r="R1559" s="39" t="str">
        <f aca="false">IF($C1559="","",IF(N($P1559)/N($Q1559)&lt;=0,"",ROUNDUP(N($P1559)/N($Q1559),0)))</f>
        <v/>
      </c>
      <c r="S1559" s="14"/>
      <c r="T1559" s="40" t="str">
        <f aca="false">IF($C1559="","",N(商品マスタ!$M1558))</f>
        <v/>
      </c>
      <c r="U1559" s="40" t="str">
        <f aca="false">IF($S1559="","",N($S1559)*N($T1559))</f>
        <v/>
      </c>
      <c r="V1559" s="18"/>
    </row>
    <row r="1560" customFormat="false" ht="15" hidden="false" customHeight="false" outlineLevel="0" collapsed="false">
      <c r="B1560" s="12" t="n">
        <v>1554</v>
      </c>
      <c r="C1560" s="36" t="str">
        <f aca="false">IF(商品マスタ!$C1559="","",商品マスタ!$C1559)</f>
        <v/>
      </c>
      <c r="D1560" s="12" t="str">
        <f aca="false">IF($C1560="","",商品マスタ!$D1559)</f>
        <v/>
      </c>
      <c r="E1560" s="12" t="str">
        <f aca="false">IF($C1560="","",商品マスタ!$G1559)</f>
        <v/>
      </c>
      <c r="F1560" s="12" t="str">
        <f aca="false">IF($C1560="","",IF(商品マスタ!$P1559="","理論",商品マスタ!$P1559))</f>
        <v/>
      </c>
      <c r="G1560" s="17" t="str">
        <f aca="false">IF($C1560="","",N(商品マスタ!$H1559))</f>
        <v/>
      </c>
      <c r="H1560" s="14"/>
      <c r="I1560" s="17" t="str">
        <f aca="false">IF($C1560="","",N($H1560)*N(商品マスタ!$N1559))</f>
        <v/>
      </c>
      <c r="J1560" s="17" t="str">
        <f aca="false">IF($C1560="","",N($I1560)-N($G1560))</f>
        <v/>
      </c>
      <c r="K1560" s="37" t="str">
        <f aca="false">IF($C1560="","",N(商品マスタ!$I1559))</f>
        <v/>
      </c>
      <c r="L1560" s="17" t="str">
        <f aca="false">IF($C1560="","",MAX(1,N(商品マスタ!$J1559)))</f>
        <v/>
      </c>
      <c r="M1560" s="38" t="str">
        <f aca="false">IF($C1560="","",N(TOP!$C$16)*N($K1560))</f>
        <v/>
      </c>
      <c r="N1560" s="17" t="str">
        <f aca="false">IF($C1560="","",ROUNDUP(N($M1560)/N($L1560),0))</f>
        <v/>
      </c>
      <c r="O1560" s="17" t="str">
        <f aca="false">IF($C1560="","",N(商品マスタ!$R1559))</f>
        <v/>
      </c>
      <c r="P1560" s="17" t="str">
        <f aca="false">IF($C1560="","",IF($F1560="理論",(N($O1560)+N($N1560))-N($G1560),(N($O1560)+N($N1560))-N($I1560)))</f>
        <v/>
      </c>
      <c r="Q1560" s="17" t="str">
        <f aca="false">IF($C1560="","",MAX(1,N(商品マスタ!$K1559)))</f>
        <v/>
      </c>
      <c r="R1560" s="39" t="str">
        <f aca="false">IF($C1560="","",IF(N($P1560)/N($Q1560)&lt;=0,"",ROUNDUP(N($P1560)/N($Q1560),0)))</f>
        <v/>
      </c>
      <c r="S1560" s="14"/>
      <c r="T1560" s="40" t="str">
        <f aca="false">IF($C1560="","",N(商品マスタ!$M1559))</f>
        <v/>
      </c>
      <c r="U1560" s="40" t="str">
        <f aca="false">IF($S1560="","",N($S1560)*N($T1560))</f>
        <v/>
      </c>
      <c r="V1560" s="18"/>
    </row>
    <row r="1561" customFormat="false" ht="15" hidden="false" customHeight="false" outlineLevel="0" collapsed="false">
      <c r="B1561" s="12" t="n">
        <v>1555</v>
      </c>
      <c r="C1561" s="36" t="str">
        <f aca="false">IF(商品マスタ!$C1560="","",商品マスタ!$C1560)</f>
        <v/>
      </c>
      <c r="D1561" s="12" t="str">
        <f aca="false">IF($C1561="","",商品マスタ!$D1560)</f>
        <v/>
      </c>
      <c r="E1561" s="12" t="str">
        <f aca="false">IF($C1561="","",商品マスタ!$G1560)</f>
        <v/>
      </c>
      <c r="F1561" s="12" t="str">
        <f aca="false">IF($C1561="","",IF(商品マスタ!$P1560="","理論",商品マスタ!$P1560))</f>
        <v/>
      </c>
      <c r="G1561" s="17" t="str">
        <f aca="false">IF($C1561="","",N(商品マスタ!$H1560))</f>
        <v/>
      </c>
      <c r="H1561" s="14"/>
      <c r="I1561" s="17" t="str">
        <f aca="false">IF($C1561="","",N($H1561)*N(商品マスタ!$N1560))</f>
        <v/>
      </c>
      <c r="J1561" s="17" t="str">
        <f aca="false">IF($C1561="","",N($I1561)-N($G1561))</f>
        <v/>
      </c>
      <c r="K1561" s="37" t="str">
        <f aca="false">IF($C1561="","",N(商品マスタ!$I1560))</f>
        <v/>
      </c>
      <c r="L1561" s="17" t="str">
        <f aca="false">IF($C1561="","",MAX(1,N(商品マスタ!$J1560)))</f>
        <v/>
      </c>
      <c r="M1561" s="38" t="str">
        <f aca="false">IF($C1561="","",N(TOP!$C$16)*N($K1561))</f>
        <v/>
      </c>
      <c r="N1561" s="17" t="str">
        <f aca="false">IF($C1561="","",ROUNDUP(N($M1561)/N($L1561),0))</f>
        <v/>
      </c>
      <c r="O1561" s="17" t="str">
        <f aca="false">IF($C1561="","",N(商品マスタ!$R1560))</f>
        <v/>
      </c>
      <c r="P1561" s="17" t="str">
        <f aca="false">IF($C1561="","",IF($F1561="理論",(N($O1561)+N($N1561))-N($G1561),(N($O1561)+N($N1561))-N($I1561)))</f>
        <v/>
      </c>
      <c r="Q1561" s="17" t="str">
        <f aca="false">IF($C1561="","",MAX(1,N(商品マスタ!$K1560)))</f>
        <v/>
      </c>
      <c r="R1561" s="39" t="str">
        <f aca="false">IF($C1561="","",IF(N($P1561)/N($Q1561)&lt;=0,"",ROUNDUP(N($P1561)/N($Q1561),0)))</f>
        <v/>
      </c>
      <c r="S1561" s="14"/>
      <c r="T1561" s="40" t="str">
        <f aca="false">IF($C1561="","",N(商品マスタ!$M1560))</f>
        <v/>
      </c>
      <c r="U1561" s="40" t="str">
        <f aca="false">IF($S1561="","",N($S1561)*N($T1561))</f>
        <v/>
      </c>
      <c r="V1561" s="18"/>
    </row>
    <row r="1562" customFormat="false" ht="15" hidden="false" customHeight="false" outlineLevel="0" collapsed="false">
      <c r="B1562" s="12" t="n">
        <v>1556</v>
      </c>
      <c r="C1562" s="36" t="str">
        <f aca="false">IF(商品マスタ!$C1561="","",商品マスタ!$C1561)</f>
        <v/>
      </c>
      <c r="D1562" s="12" t="str">
        <f aca="false">IF($C1562="","",商品マスタ!$D1561)</f>
        <v/>
      </c>
      <c r="E1562" s="12" t="str">
        <f aca="false">IF($C1562="","",商品マスタ!$G1561)</f>
        <v/>
      </c>
      <c r="F1562" s="12" t="str">
        <f aca="false">IF($C1562="","",IF(商品マスタ!$P1561="","理論",商品マスタ!$P1561))</f>
        <v/>
      </c>
      <c r="G1562" s="17" t="str">
        <f aca="false">IF($C1562="","",N(商品マスタ!$H1561))</f>
        <v/>
      </c>
      <c r="H1562" s="14"/>
      <c r="I1562" s="17" t="str">
        <f aca="false">IF($C1562="","",N($H1562)*N(商品マスタ!$N1561))</f>
        <v/>
      </c>
      <c r="J1562" s="17" t="str">
        <f aca="false">IF($C1562="","",N($I1562)-N($G1562))</f>
        <v/>
      </c>
      <c r="K1562" s="37" t="str">
        <f aca="false">IF($C1562="","",N(商品マスタ!$I1561))</f>
        <v/>
      </c>
      <c r="L1562" s="17" t="str">
        <f aca="false">IF($C1562="","",MAX(1,N(商品マスタ!$J1561)))</f>
        <v/>
      </c>
      <c r="M1562" s="38" t="str">
        <f aca="false">IF($C1562="","",N(TOP!$C$16)*N($K1562))</f>
        <v/>
      </c>
      <c r="N1562" s="17" t="str">
        <f aca="false">IF($C1562="","",ROUNDUP(N($M1562)/N($L1562),0))</f>
        <v/>
      </c>
      <c r="O1562" s="17" t="str">
        <f aca="false">IF($C1562="","",N(商品マスタ!$R1561))</f>
        <v/>
      </c>
      <c r="P1562" s="17" t="str">
        <f aca="false">IF($C1562="","",IF($F1562="理論",(N($O1562)+N($N1562))-N($G1562),(N($O1562)+N($N1562))-N($I1562)))</f>
        <v/>
      </c>
      <c r="Q1562" s="17" t="str">
        <f aca="false">IF($C1562="","",MAX(1,N(商品マスタ!$K1561)))</f>
        <v/>
      </c>
      <c r="R1562" s="39" t="str">
        <f aca="false">IF($C1562="","",IF(N($P1562)/N($Q1562)&lt;=0,"",ROUNDUP(N($P1562)/N($Q1562),0)))</f>
        <v/>
      </c>
      <c r="S1562" s="14"/>
      <c r="T1562" s="40" t="str">
        <f aca="false">IF($C1562="","",N(商品マスタ!$M1561))</f>
        <v/>
      </c>
      <c r="U1562" s="40" t="str">
        <f aca="false">IF($S1562="","",N($S1562)*N($T1562))</f>
        <v/>
      </c>
      <c r="V1562" s="18"/>
    </row>
    <row r="1563" customFormat="false" ht="15" hidden="false" customHeight="false" outlineLevel="0" collapsed="false">
      <c r="B1563" s="12" t="n">
        <v>1557</v>
      </c>
      <c r="C1563" s="36" t="str">
        <f aca="false">IF(商品マスタ!$C1562="","",商品マスタ!$C1562)</f>
        <v/>
      </c>
      <c r="D1563" s="12" t="str">
        <f aca="false">IF($C1563="","",商品マスタ!$D1562)</f>
        <v/>
      </c>
      <c r="E1563" s="12" t="str">
        <f aca="false">IF($C1563="","",商品マスタ!$G1562)</f>
        <v/>
      </c>
      <c r="F1563" s="12" t="str">
        <f aca="false">IF($C1563="","",IF(商品マスタ!$P1562="","理論",商品マスタ!$P1562))</f>
        <v/>
      </c>
      <c r="G1563" s="17" t="str">
        <f aca="false">IF($C1563="","",N(商品マスタ!$H1562))</f>
        <v/>
      </c>
      <c r="H1563" s="14"/>
      <c r="I1563" s="17" t="str">
        <f aca="false">IF($C1563="","",N($H1563)*N(商品マスタ!$N1562))</f>
        <v/>
      </c>
      <c r="J1563" s="17" t="str">
        <f aca="false">IF($C1563="","",N($I1563)-N($G1563))</f>
        <v/>
      </c>
      <c r="K1563" s="37" t="str">
        <f aca="false">IF($C1563="","",N(商品マスタ!$I1562))</f>
        <v/>
      </c>
      <c r="L1563" s="17" t="str">
        <f aca="false">IF($C1563="","",MAX(1,N(商品マスタ!$J1562)))</f>
        <v/>
      </c>
      <c r="M1563" s="38" t="str">
        <f aca="false">IF($C1563="","",N(TOP!$C$16)*N($K1563))</f>
        <v/>
      </c>
      <c r="N1563" s="17" t="str">
        <f aca="false">IF($C1563="","",ROUNDUP(N($M1563)/N($L1563),0))</f>
        <v/>
      </c>
      <c r="O1563" s="17" t="str">
        <f aca="false">IF($C1563="","",N(商品マスタ!$R1562))</f>
        <v/>
      </c>
      <c r="P1563" s="17" t="str">
        <f aca="false">IF($C1563="","",IF($F1563="理論",(N($O1563)+N($N1563))-N($G1563),(N($O1563)+N($N1563))-N($I1563)))</f>
        <v/>
      </c>
      <c r="Q1563" s="17" t="str">
        <f aca="false">IF($C1563="","",MAX(1,N(商品マスタ!$K1562)))</f>
        <v/>
      </c>
      <c r="R1563" s="39" t="str">
        <f aca="false">IF($C1563="","",IF(N($P1563)/N($Q1563)&lt;=0,"",ROUNDUP(N($P1563)/N($Q1563),0)))</f>
        <v/>
      </c>
      <c r="S1563" s="14"/>
      <c r="T1563" s="40" t="str">
        <f aca="false">IF($C1563="","",N(商品マスタ!$M1562))</f>
        <v/>
      </c>
      <c r="U1563" s="40" t="str">
        <f aca="false">IF($S1563="","",N($S1563)*N($T1563))</f>
        <v/>
      </c>
      <c r="V1563" s="18"/>
    </row>
    <row r="1564" customFormat="false" ht="15" hidden="false" customHeight="false" outlineLevel="0" collapsed="false">
      <c r="B1564" s="12" t="n">
        <v>1558</v>
      </c>
      <c r="C1564" s="36" t="str">
        <f aca="false">IF(商品マスタ!$C1563="","",商品マスタ!$C1563)</f>
        <v/>
      </c>
      <c r="D1564" s="12" t="str">
        <f aca="false">IF($C1564="","",商品マスタ!$D1563)</f>
        <v/>
      </c>
      <c r="E1564" s="12" t="str">
        <f aca="false">IF($C1564="","",商品マスタ!$G1563)</f>
        <v/>
      </c>
      <c r="F1564" s="12" t="str">
        <f aca="false">IF($C1564="","",IF(商品マスタ!$P1563="","理論",商品マスタ!$P1563))</f>
        <v/>
      </c>
      <c r="G1564" s="17" t="str">
        <f aca="false">IF($C1564="","",N(商品マスタ!$H1563))</f>
        <v/>
      </c>
      <c r="H1564" s="14"/>
      <c r="I1564" s="17" t="str">
        <f aca="false">IF($C1564="","",N($H1564)*N(商品マスタ!$N1563))</f>
        <v/>
      </c>
      <c r="J1564" s="17" t="str">
        <f aca="false">IF($C1564="","",N($I1564)-N($G1564))</f>
        <v/>
      </c>
      <c r="K1564" s="37" t="str">
        <f aca="false">IF($C1564="","",N(商品マスタ!$I1563))</f>
        <v/>
      </c>
      <c r="L1564" s="17" t="str">
        <f aca="false">IF($C1564="","",MAX(1,N(商品マスタ!$J1563)))</f>
        <v/>
      </c>
      <c r="M1564" s="38" t="str">
        <f aca="false">IF($C1564="","",N(TOP!$C$16)*N($K1564))</f>
        <v/>
      </c>
      <c r="N1564" s="17" t="str">
        <f aca="false">IF($C1564="","",ROUNDUP(N($M1564)/N($L1564),0))</f>
        <v/>
      </c>
      <c r="O1564" s="17" t="str">
        <f aca="false">IF($C1564="","",N(商品マスタ!$R1563))</f>
        <v/>
      </c>
      <c r="P1564" s="17" t="str">
        <f aca="false">IF($C1564="","",IF($F1564="理論",(N($O1564)+N($N1564))-N($G1564),(N($O1564)+N($N1564))-N($I1564)))</f>
        <v/>
      </c>
      <c r="Q1564" s="17" t="str">
        <f aca="false">IF($C1564="","",MAX(1,N(商品マスタ!$K1563)))</f>
        <v/>
      </c>
      <c r="R1564" s="39" t="str">
        <f aca="false">IF($C1564="","",IF(N($P1564)/N($Q1564)&lt;=0,"",ROUNDUP(N($P1564)/N($Q1564),0)))</f>
        <v/>
      </c>
      <c r="S1564" s="14"/>
      <c r="T1564" s="40" t="str">
        <f aca="false">IF($C1564="","",N(商品マスタ!$M1563))</f>
        <v/>
      </c>
      <c r="U1564" s="40" t="str">
        <f aca="false">IF($S1564="","",N($S1564)*N($T1564))</f>
        <v/>
      </c>
      <c r="V1564" s="18"/>
    </row>
    <row r="1565" customFormat="false" ht="15" hidden="false" customHeight="false" outlineLevel="0" collapsed="false">
      <c r="B1565" s="12" t="n">
        <v>1559</v>
      </c>
      <c r="C1565" s="36" t="str">
        <f aca="false">IF(商品マスタ!$C1564="","",商品マスタ!$C1564)</f>
        <v/>
      </c>
      <c r="D1565" s="12" t="str">
        <f aca="false">IF($C1565="","",商品マスタ!$D1564)</f>
        <v/>
      </c>
      <c r="E1565" s="12" t="str">
        <f aca="false">IF($C1565="","",商品マスタ!$G1564)</f>
        <v/>
      </c>
      <c r="F1565" s="12" t="str">
        <f aca="false">IF($C1565="","",IF(商品マスタ!$P1564="","理論",商品マスタ!$P1564))</f>
        <v/>
      </c>
      <c r="G1565" s="17" t="str">
        <f aca="false">IF($C1565="","",N(商品マスタ!$H1564))</f>
        <v/>
      </c>
      <c r="H1565" s="14"/>
      <c r="I1565" s="17" t="str">
        <f aca="false">IF($C1565="","",N($H1565)*N(商品マスタ!$N1564))</f>
        <v/>
      </c>
      <c r="J1565" s="17" t="str">
        <f aca="false">IF($C1565="","",N($I1565)-N($G1565))</f>
        <v/>
      </c>
      <c r="K1565" s="37" t="str">
        <f aca="false">IF($C1565="","",N(商品マスタ!$I1564))</f>
        <v/>
      </c>
      <c r="L1565" s="17" t="str">
        <f aca="false">IF($C1565="","",MAX(1,N(商品マスタ!$J1564)))</f>
        <v/>
      </c>
      <c r="M1565" s="38" t="str">
        <f aca="false">IF($C1565="","",N(TOP!$C$16)*N($K1565))</f>
        <v/>
      </c>
      <c r="N1565" s="17" t="str">
        <f aca="false">IF($C1565="","",ROUNDUP(N($M1565)/N($L1565),0))</f>
        <v/>
      </c>
      <c r="O1565" s="17" t="str">
        <f aca="false">IF($C1565="","",N(商品マスタ!$R1564))</f>
        <v/>
      </c>
      <c r="P1565" s="17" t="str">
        <f aca="false">IF($C1565="","",IF($F1565="理論",(N($O1565)+N($N1565))-N($G1565),(N($O1565)+N($N1565))-N($I1565)))</f>
        <v/>
      </c>
      <c r="Q1565" s="17" t="str">
        <f aca="false">IF($C1565="","",MAX(1,N(商品マスタ!$K1564)))</f>
        <v/>
      </c>
      <c r="R1565" s="39" t="str">
        <f aca="false">IF($C1565="","",IF(N($P1565)/N($Q1565)&lt;=0,"",ROUNDUP(N($P1565)/N($Q1565),0)))</f>
        <v/>
      </c>
      <c r="S1565" s="14"/>
      <c r="T1565" s="40" t="str">
        <f aca="false">IF($C1565="","",N(商品マスタ!$M1564))</f>
        <v/>
      </c>
      <c r="U1565" s="40" t="str">
        <f aca="false">IF($S1565="","",N($S1565)*N($T1565))</f>
        <v/>
      </c>
      <c r="V1565" s="18"/>
    </row>
    <row r="1566" customFormat="false" ht="15" hidden="false" customHeight="false" outlineLevel="0" collapsed="false">
      <c r="B1566" s="12" t="n">
        <v>1560</v>
      </c>
      <c r="C1566" s="36" t="str">
        <f aca="false">IF(商品マスタ!$C1565="","",商品マスタ!$C1565)</f>
        <v/>
      </c>
      <c r="D1566" s="12" t="str">
        <f aca="false">IF($C1566="","",商品マスタ!$D1565)</f>
        <v/>
      </c>
      <c r="E1566" s="12" t="str">
        <f aca="false">IF($C1566="","",商品マスタ!$G1565)</f>
        <v/>
      </c>
      <c r="F1566" s="12" t="str">
        <f aca="false">IF($C1566="","",IF(商品マスタ!$P1565="","理論",商品マスタ!$P1565))</f>
        <v/>
      </c>
      <c r="G1566" s="17" t="str">
        <f aca="false">IF($C1566="","",N(商品マスタ!$H1565))</f>
        <v/>
      </c>
      <c r="H1566" s="14"/>
      <c r="I1566" s="17" t="str">
        <f aca="false">IF($C1566="","",N($H1566)*N(商品マスタ!$N1565))</f>
        <v/>
      </c>
      <c r="J1566" s="17" t="str">
        <f aca="false">IF($C1566="","",N($I1566)-N($G1566))</f>
        <v/>
      </c>
      <c r="K1566" s="37" t="str">
        <f aca="false">IF($C1566="","",N(商品マスタ!$I1565))</f>
        <v/>
      </c>
      <c r="L1566" s="17" t="str">
        <f aca="false">IF($C1566="","",MAX(1,N(商品マスタ!$J1565)))</f>
        <v/>
      </c>
      <c r="M1566" s="38" t="str">
        <f aca="false">IF($C1566="","",N(TOP!$C$16)*N($K1566))</f>
        <v/>
      </c>
      <c r="N1566" s="17" t="str">
        <f aca="false">IF($C1566="","",ROUNDUP(N($M1566)/N($L1566),0))</f>
        <v/>
      </c>
      <c r="O1566" s="17" t="str">
        <f aca="false">IF($C1566="","",N(商品マスタ!$R1565))</f>
        <v/>
      </c>
      <c r="P1566" s="17" t="str">
        <f aca="false">IF($C1566="","",IF($F1566="理論",(N($O1566)+N($N1566))-N($G1566),(N($O1566)+N($N1566))-N($I1566)))</f>
        <v/>
      </c>
      <c r="Q1566" s="17" t="str">
        <f aca="false">IF($C1566="","",MAX(1,N(商品マスタ!$K1565)))</f>
        <v/>
      </c>
      <c r="R1566" s="39" t="str">
        <f aca="false">IF($C1566="","",IF(N($P1566)/N($Q1566)&lt;=0,"",ROUNDUP(N($P1566)/N($Q1566),0)))</f>
        <v/>
      </c>
      <c r="S1566" s="14"/>
      <c r="T1566" s="40" t="str">
        <f aca="false">IF($C1566="","",N(商品マスタ!$M1565))</f>
        <v/>
      </c>
      <c r="U1566" s="40" t="str">
        <f aca="false">IF($S1566="","",N($S1566)*N($T1566))</f>
        <v/>
      </c>
      <c r="V1566" s="18"/>
    </row>
    <row r="1567" customFormat="false" ht="15" hidden="false" customHeight="false" outlineLevel="0" collapsed="false">
      <c r="B1567" s="12" t="n">
        <v>1561</v>
      </c>
      <c r="C1567" s="36" t="str">
        <f aca="false">IF(商品マスタ!$C1566="","",商品マスタ!$C1566)</f>
        <v/>
      </c>
      <c r="D1567" s="12" t="str">
        <f aca="false">IF($C1567="","",商品マスタ!$D1566)</f>
        <v/>
      </c>
      <c r="E1567" s="12" t="str">
        <f aca="false">IF($C1567="","",商品マスタ!$G1566)</f>
        <v/>
      </c>
      <c r="F1567" s="12" t="str">
        <f aca="false">IF($C1567="","",IF(商品マスタ!$P1566="","理論",商品マスタ!$P1566))</f>
        <v/>
      </c>
      <c r="G1567" s="17" t="str">
        <f aca="false">IF($C1567="","",N(商品マスタ!$H1566))</f>
        <v/>
      </c>
      <c r="H1567" s="14"/>
      <c r="I1567" s="17" t="str">
        <f aca="false">IF($C1567="","",N($H1567)*N(商品マスタ!$N1566))</f>
        <v/>
      </c>
      <c r="J1567" s="17" t="str">
        <f aca="false">IF($C1567="","",N($I1567)-N($G1567))</f>
        <v/>
      </c>
      <c r="K1567" s="37" t="str">
        <f aca="false">IF($C1567="","",N(商品マスタ!$I1566))</f>
        <v/>
      </c>
      <c r="L1567" s="17" t="str">
        <f aca="false">IF($C1567="","",MAX(1,N(商品マスタ!$J1566)))</f>
        <v/>
      </c>
      <c r="M1567" s="38" t="str">
        <f aca="false">IF($C1567="","",N(TOP!$C$16)*N($K1567))</f>
        <v/>
      </c>
      <c r="N1567" s="17" t="str">
        <f aca="false">IF($C1567="","",ROUNDUP(N($M1567)/N($L1567),0))</f>
        <v/>
      </c>
      <c r="O1567" s="17" t="str">
        <f aca="false">IF($C1567="","",N(商品マスタ!$R1566))</f>
        <v/>
      </c>
      <c r="P1567" s="17" t="str">
        <f aca="false">IF($C1567="","",IF($F1567="理論",(N($O1567)+N($N1567))-N($G1567),(N($O1567)+N($N1567))-N($I1567)))</f>
        <v/>
      </c>
      <c r="Q1567" s="17" t="str">
        <f aca="false">IF($C1567="","",MAX(1,N(商品マスタ!$K1566)))</f>
        <v/>
      </c>
      <c r="R1567" s="39" t="str">
        <f aca="false">IF($C1567="","",IF(N($P1567)/N($Q1567)&lt;=0,"",ROUNDUP(N($P1567)/N($Q1567),0)))</f>
        <v/>
      </c>
      <c r="S1567" s="14"/>
      <c r="T1567" s="40" t="str">
        <f aca="false">IF($C1567="","",N(商品マスタ!$M1566))</f>
        <v/>
      </c>
      <c r="U1567" s="40" t="str">
        <f aca="false">IF($S1567="","",N($S1567)*N($T1567))</f>
        <v/>
      </c>
      <c r="V1567" s="18"/>
    </row>
    <row r="1568" customFormat="false" ht="15" hidden="false" customHeight="false" outlineLevel="0" collapsed="false">
      <c r="B1568" s="12" t="n">
        <v>1562</v>
      </c>
      <c r="C1568" s="36" t="str">
        <f aca="false">IF(商品マスタ!$C1567="","",商品マスタ!$C1567)</f>
        <v/>
      </c>
      <c r="D1568" s="12" t="str">
        <f aca="false">IF($C1568="","",商品マスタ!$D1567)</f>
        <v/>
      </c>
      <c r="E1568" s="12" t="str">
        <f aca="false">IF($C1568="","",商品マスタ!$G1567)</f>
        <v/>
      </c>
      <c r="F1568" s="12" t="str">
        <f aca="false">IF($C1568="","",IF(商品マスタ!$P1567="","理論",商品マスタ!$P1567))</f>
        <v/>
      </c>
      <c r="G1568" s="17" t="str">
        <f aca="false">IF($C1568="","",N(商品マスタ!$H1567))</f>
        <v/>
      </c>
      <c r="H1568" s="14"/>
      <c r="I1568" s="17" t="str">
        <f aca="false">IF($C1568="","",N($H1568)*N(商品マスタ!$N1567))</f>
        <v/>
      </c>
      <c r="J1568" s="17" t="str">
        <f aca="false">IF($C1568="","",N($I1568)-N($G1568))</f>
        <v/>
      </c>
      <c r="K1568" s="37" t="str">
        <f aca="false">IF($C1568="","",N(商品マスタ!$I1567))</f>
        <v/>
      </c>
      <c r="L1568" s="17" t="str">
        <f aca="false">IF($C1568="","",MAX(1,N(商品マスタ!$J1567)))</f>
        <v/>
      </c>
      <c r="M1568" s="38" t="str">
        <f aca="false">IF($C1568="","",N(TOP!$C$16)*N($K1568))</f>
        <v/>
      </c>
      <c r="N1568" s="17" t="str">
        <f aca="false">IF($C1568="","",ROUNDUP(N($M1568)/N($L1568),0))</f>
        <v/>
      </c>
      <c r="O1568" s="17" t="str">
        <f aca="false">IF($C1568="","",N(商品マスタ!$R1567))</f>
        <v/>
      </c>
      <c r="P1568" s="17" t="str">
        <f aca="false">IF($C1568="","",IF($F1568="理論",(N($O1568)+N($N1568))-N($G1568),(N($O1568)+N($N1568))-N($I1568)))</f>
        <v/>
      </c>
      <c r="Q1568" s="17" t="str">
        <f aca="false">IF($C1568="","",MAX(1,N(商品マスタ!$K1567)))</f>
        <v/>
      </c>
      <c r="R1568" s="39" t="str">
        <f aca="false">IF($C1568="","",IF(N($P1568)/N($Q1568)&lt;=0,"",ROUNDUP(N($P1568)/N($Q1568),0)))</f>
        <v/>
      </c>
      <c r="S1568" s="14"/>
      <c r="T1568" s="40" t="str">
        <f aca="false">IF($C1568="","",N(商品マスタ!$M1567))</f>
        <v/>
      </c>
      <c r="U1568" s="40" t="str">
        <f aca="false">IF($S1568="","",N($S1568)*N($T1568))</f>
        <v/>
      </c>
      <c r="V1568" s="18"/>
    </row>
    <row r="1569" customFormat="false" ht="15" hidden="false" customHeight="false" outlineLevel="0" collapsed="false">
      <c r="B1569" s="12" t="n">
        <v>1563</v>
      </c>
      <c r="C1569" s="36" t="str">
        <f aca="false">IF(商品マスタ!$C1568="","",商品マスタ!$C1568)</f>
        <v/>
      </c>
      <c r="D1569" s="12" t="str">
        <f aca="false">IF($C1569="","",商品マスタ!$D1568)</f>
        <v/>
      </c>
      <c r="E1569" s="12" t="str">
        <f aca="false">IF($C1569="","",商品マスタ!$G1568)</f>
        <v/>
      </c>
      <c r="F1569" s="12" t="str">
        <f aca="false">IF($C1569="","",IF(商品マスタ!$P1568="","理論",商品マスタ!$P1568))</f>
        <v/>
      </c>
      <c r="G1569" s="17" t="str">
        <f aca="false">IF($C1569="","",N(商品マスタ!$H1568))</f>
        <v/>
      </c>
      <c r="H1569" s="14"/>
      <c r="I1569" s="17" t="str">
        <f aca="false">IF($C1569="","",N($H1569)*N(商品マスタ!$N1568))</f>
        <v/>
      </c>
      <c r="J1569" s="17" t="str">
        <f aca="false">IF($C1569="","",N($I1569)-N($G1569))</f>
        <v/>
      </c>
      <c r="K1569" s="37" t="str">
        <f aca="false">IF($C1569="","",N(商品マスタ!$I1568))</f>
        <v/>
      </c>
      <c r="L1569" s="17" t="str">
        <f aca="false">IF($C1569="","",MAX(1,N(商品マスタ!$J1568)))</f>
        <v/>
      </c>
      <c r="M1569" s="38" t="str">
        <f aca="false">IF($C1569="","",N(TOP!$C$16)*N($K1569))</f>
        <v/>
      </c>
      <c r="N1569" s="17" t="str">
        <f aca="false">IF($C1569="","",ROUNDUP(N($M1569)/N($L1569),0))</f>
        <v/>
      </c>
      <c r="O1569" s="17" t="str">
        <f aca="false">IF($C1569="","",N(商品マスタ!$R1568))</f>
        <v/>
      </c>
      <c r="P1569" s="17" t="str">
        <f aca="false">IF($C1569="","",IF($F1569="理論",(N($O1569)+N($N1569))-N($G1569),(N($O1569)+N($N1569))-N($I1569)))</f>
        <v/>
      </c>
      <c r="Q1569" s="17" t="str">
        <f aca="false">IF($C1569="","",MAX(1,N(商品マスタ!$K1568)))</f>
        <v/>
      </c>
      <c r="R1569" s="39" t="str">
        <f aca="false">IF($C1569="","",IF(N($P1569)/N($Q1569)&lt;=0,"",ROUNDUP(N($P1569)/N($Q1569),0)))</f>
        <v/>
      </c>
      <c r="S1569" s="14"/>
      <c r="T1569" s="40" t="str">
        <f aca="false">IF($C1569="","",N(商品マスタ!$M1568))</f>
        <v/>
      </c>
      <c r="U1569" s="40" t="str">
        <f aca="false">IF($S1569="","",N($S1569)*N($T1569))</f>
        <v/>
      </c>
      <c r="V1569" s="18"/>
    </row>
    <row r="1570" customFormat="false" ht="15" hidden="false" customHeight="false" outlineLevel="0" collapsed="false">
      <c r="B1570" s="12" t="n">
        <v>1564</v>
      </c>
      <c r="C1570" s="36" t="str">
        <f aca="false">IF(商品マスタ!$C1569="","",商品マスタ!$C1569)</f>
        <v/>
      </c>
      <c r="D1570" s="12" t="str">
        <f aca="false">IF($C1570="","",商品マスタ!$D1569)</f>
        <v/>
      </c>
      <c r="E1570" s="12" t="str">
        <f aca="false">IF($C1570="","",商品マスタ!$G1569)</f>
        <v/>
      </c>
      <c r="F1570" s="12" t="str">
        <f aca="false">IF($C1570="","",IF(商品マスタ!$P1569="","理論",商品マスタ!$P1569))</f>
        <v/>
      </c>
      <c r="G1570" s="17" t="str">
        <f aca="false">IF($C1570="","",N(商品マスタ!$H1569))</f>
        <v/>
      </c>
      <c r="H1570" s="14"/>
      <c r="I1570" s="17" t="str">
        <f aca="false">IF($C1570="","",N($H1570)*N(商品マスタ!$N1569))</f>
        <v/>
      </c>
      <c r="J1570" s="17" t="str">
        <f aca="false">IF($C1570="","",N($I1570)-N($G1570))</f>
        <v/>
      </c>
      <c r="K1570" s="37" t="str">
        <f aca="false">IF($C1570="","",N(商品マスタ!$I1569))</f>
        <v/>
      </c>
      <c r="L1570" s="17" t="str">
        <f aca="false">IF($C1570="","",MAX(1,N(商品マスタ!$J1569)))</f>
        <v/>
      </c>
      <c r="M1570" s="38" t="str">
        <f aca="false">IF($C1570="","",N(TOP!$C$16)*N($K1570))</f>
        <v/>
      </c>
      <c r="N1570" s="17" t="str">
        <f aca="false">IF($C1570="","",ROUNDUP(N($M1570)/N($L1570),0))</f>
        <v/>
      </c>
      <c r="O1570" s="17" t="str">
        <f aca="false">IF($C1570="","",N(商品マスタ!$R1569))</f>
        <v/>
      </c>
      <c r="P1570" s="17" t="str">
        <f aca="false">IF($C1570="","",IF($F1570="理論",(N($O1570)+N($N1570))-N($G1570),(N($O1570)+N($N1570))-N($I1570)))</f>
        <v/>
      </c>
      <c r="Q1570" s="17" t="str">
        <f aca="false">IF($C1570="","",MAX(1,N(商品マスタ!$K1569)))</f>
        <v/>
      </c>
      <c r="R1570" s="39" t="str">
        <f aca="false">IF($C1570="","",IF(N($P1570)/N($Q1570)&lt;=0,"",ROUNDUP(N($P1570)/N($Q1570),0)))</f>
        <v/>
      </c>
      <c r="S1570" s="14"/>
      <c r="T1570" s="40" t="str">
        <f aca="false">IF($C1570="","",N(商品マスタ!$M1569))</f>
        <v/>
      </c>
      <c r="U1570" s="40" t="str">
        <f aca="false">IF($S1570="","",N($S1570)*N($T1570))</f>
        <v/>
      </c>
      <c r="V1570" s="18"/>
    </row>
    <row r="1571" customFormat="false" ht="15" hidden="false" customHeight="false" outlineLevel="0" collapsed="false">
      <c r="B1571" s="12" t="n">
        <v>1565</v>
      </c>
      <c r="C1571" s="36" t="str">
        <f aca="false">IF(商品マスタ!$C1570="","",商品マスタ!$C1570)</f>
        <v/>
      </c>
      <c r="D1571" s="12" t="str">
        <f aca="false">IF($C1571="","",商品マスタ!$D1570)</f>
        <v/>
      </c>
      <c r="E1571" s="12" t="str">
        <f aca="false">IF($C1571="","",商品マスタ!$G1570)</f>
        <v/>
      </c>
      <c r="F1571" s="12" t="str">
        <f aca="false">IF($C1571="","",IF(商品マスタ!$P1570="","理論",商品マスタ!$P1570))</f>
        <v/>
      </c>
      <c r="G1571" s="17" t="str">
        <f aca="false">IF($C1571="","",N(商品マスタ!$H1570))</f>
        <v/>
      </c>
      <c r="H1571" s="14"/>
      <c r="I1571" s="17" t="str">
        <f aca="false">IF($C1571="","",N($H1571)*N(商品マスタ!$N1570))</f>
        <v/>
      </c>
      <c r="J1571" s="17" t="str">
        <f aca="false">IF($C1571="","",N($I1571)-N($G1571))</f>
        <v/>
      </c>
      <c r="K1571" s="37" t="str">
        <f aca="false">IF($C1571="","",N(商品マスタ!$I1570))</f>
        <v/>
      </c>
      <c r="L1571" s="17" t="str">
        <f aca="false">IF($C1571="","",MAX(1,N(商品マスタ!$J1570)))</f>
        <v/>
      </c>
      <c r="M1571" s="38" t="str">
        <f aca="false">IF($C1571="","",N(TOP!$C$16)*N($K1571))</f>
        <v/>
      </c>
      <c r="N1571" s="17" t="str">
        <f aca="false">IF($C1571="","",ROUNDUP(N($M1571)/N($L1571),0))</f>
        <v/>
      </c>
      <c r="O1571" s="17" t="str">
        <f aca="false">IF($C1571="","",N(商品マスタ!$R1570))</f>
        <v/>
      </c>
      <c r="P1571" s="17" t="str">
        <f aca="false">IF($C1571="","",IF($F1571="理論",(N($O1571)+N($N1571))-N($G1571),(N($O1571)+N($N1571))-N($I1571)))</f>
        <v/>
      </c>
      <c r="Q1571" s="17" t="str">
        <f aca="false">IF($C1571="","",MAX(1,N(商品マスタ!$K1570)))</f>
        <v/>
      </c>
      <c r="R1571" s="39" t="str">
        <f aca="false">IF($C1571="","",IF(N($P1571)/N($Q1571)&lt;=0,"",ROUNDUP(N($P1571)/N($Q1571),0)))</f>
        <v/>
      </c>
      <c r="S1571" s="14"/>
      <c r="T1571" s="40" t="str">
        <f aca="false">IF($C1571="","",N(商品マスタ!$M1570))</f>
        <v/>
      </c>
      <c r="U1571" s="40" t="str">
        <f aca="false">IF($S1571="","",N($S1571)*N($T1571))</f>
        <v/>
      </c>
      <c r="V1571" s="18"/>
    </row>
    <row r="1572" customFormat="false" ht="15" hidden="false" customHeight="false" outlineLevel="0" collapsed="false">
      <c r="B1572" s="12" t="n">
        <v>1566</v>
      </c>
      <c r="C1572" s="36" t="str">
        <f aca="false">IF(商品マスタ!$C1571="","",商品マスタ!$C1571)</f>
        <v/>
      </c>
      <c r="D1572" s="12" t="str">
        <f aca="false">IF($C1572="","",商品マスタ!$D1571)</f>
        <v/>
      </c>
      <c r="E1572" s="12" t="str">
        <f aca="false">IF($C1572="","",商品マスタ!$G1571)</f>
        <v/>
      </c>
      <c r="F1572" s="12" t="str">
        <f aca="false">IF($C1572="","",IF(商品マスタ!$P1571="","理論",商品マスタ!$P1571))</f>
        <v/>
      </c>
      <c r="G1572" s="17" t="str">
        <f aca="false">IF($C1572="","",N(商品マスタ!$H1571))</f>
        <v/>
      </c>
      <c r="H1572" s="14"/>
      <c r="I1572" s="17" t="str">
        <f aca="false">IF($C1572="","",N($H1572)*N(商品マスタ!$N1571))</f>
        <v/>
      </c>
      <c r="J1572" s="17" t="str">
        <f aca="false">IF($C1572="","",N($I1572)-N($G1572))</f>
        <v/>
      </c>
      <c r="K1572" s="37" t="str">
        <f aca="false">IF($C1572="","",N(商品マスタ!$I1571))</f>
        <v/>
      </c>
      <c r="L1572" s="17" t="str">
        <f aca="false">IF($C1572="","",MAX(1,N(商品マスタ!$J1571)))</f>
        <v/>
      </c>
      <c r="M1572" s="38" t="str">
        <f aca="false">IF($C1572="","",N(TOP!$C$16)*N($K1572))</f>
        <v/>
      </c>
      <c r="N1572" s="17" t="str">
        <f aca="false">IF($C1572="","",ROUNDUP(N($M1572)/N($L1572),0))</f>
        <v/>
      </c>
      <c r="O1572" s="17" t="str">
        <f aca="false">IF($C1572="","",N(商品マスタ!$R1571))</f>
        <v/>
      </c>
      <c r="P1572" s="17" t="str">
        <f aca="false">IF($C1572="","",IF($F1572="理論",(N($O1572)+N($N1572))-N($G1572),(N($O1572)+N($N1572))-N($I1572)))</f>
        <v/>
      </c>
      <c r="Q1572" s="17" t="str">
        <f aca="false">IF($C1572="","",MAX(1,N(商品マスタ!$K1571)))</f>
        <v/>
      </c>
      <c r="R1572" s="39" t="str">
        <f aca="false">IF($C1572="","",IF(N($P1572)/N($Q1572)&lt;=0,"",ROUNDUP(N($P1572)/N($Q1572),0)))</f>
        <v/>
      </c>
      <c r="S1572" s="14"/>
      <c r="T1572" s="40" t="str">
        <f aca="false">IF($C1572="","",N(商品マスタ!$M1571))</f>
        <v/>
      </c>
      <c r="U1572" s="40" t="str">
        <f aca="false">IF($S1572="","",N($S1572)*N($T1572))</f>
        <v/>
      </c>
      <c r="V1572" s="18"/>
    </row>
    <row r="1573" customFormat="false" ht="15" hidden="false" customHeight="false" outlineLevel="0" collapsed="false">
      <c r="B1573" s="12" t="n">
        <v>1567</v>
      </c>
      <c r="C1573" s="36" t="str">
        <f aca="false">IF(商品マスタ!$C1572="","",商品マスタ!$C1572)</f>
        <v/>
      </c>
      <c r="D1573" s="12" t="str">
        <f aca="false">IF($C1573="","",商品マスタ!$D1572)</f>
        <v/>
      </c>
      <c r="E1573" s="12" t="str">
        <f aca="false">IF($C1573="","",商品マスタ!$G1572)</f>
        <v/>
      </c>
      <c r="F1573" s="12" t="str">
        <f aca="false">IF($C1573="","",IF(商品マスタ!$P1572="","理論",商品マスタ!$P1572))</f>
        <v/>
      </c>
      <c r="G1573" s="17" t="str">
        <f aca="false">IF($C1573="","",N(商品マスタ!$H1572))</f>
        <v/>
      </c>
      <c r="H1573" s="14"/>
      <c r="I1573" s="17" t="str">
        <f aca="false">IF($C1573="","",N($H1573)*N(商品マスタ!$N1572))</f>
        <v/>
      </c>
      <c r="J1573" s="17" t="str">
        <f aca="false">IF($C1573="","",N($I1573)-N($G1573))</f>
        <v/>
      </c>
      <c r="K1573" s="37" t="str">
        <f aca="false">IF($C1573="","",N(商品マスタ!$I1572))</f>
        <v/>
      </c>
      <c r="L1573" s="17" t="str">
        <f aca="false">IF($C1573="","",MAX(1,N(商品マスタ!$J1572)))</f>
        <v/>
      </c>
      <c r="M1573" s="38" t="str">
        <f aca="false">IF($C1573="","",N(TOP!$C$16)*N($K1573))</f>
        <v/>
      </c>
      <c r="N1573" s="17" t="str">
        <f aca="false">IF($C1573="","",ROUNDUP(N($M1573)/N($L1573),0))</f>
        <v/>
      </c>
      <c r="O1573" s="17" t="str">
        <f aca="false">IF($C1573="","",N(商品マスタ!$R1572))</f>
        <v/>
      </c>
      <c r="P1573" s="17" t="str">
        <f aca="false">IF($C1573="","",IF($F1573="理論",(N($O1573)+N($N1573))-N($G1573),(N($O1573)+N($N1573))-N($I1573)))</f>
        <v/>
      </c>
      <c r="Q1573" s="17" t="str">
        <f aca="false">IF($C1573="","",MAX(1,N(商品マスタ!$K1572)))</f>
        <v/>
      </c>
      <c r="R1573" s="39" t="str">
        <f aca="false">IF($C1573="","",IF(N($P1573)/N($Q1573)&lt;=0,"",ROUNDUP(N($P1573)/N($Q1573),0)))</f>
        <v/>
      </c>
      <c r="S1573" s="14"/>
      <c r="T1573" s="40" t="str">
        <f aca="false">IF($C1573="","",N(商品マスタ!$M1572))</f>
        <v/>
      </c>
      <c r="U1573" s="40" t="str">
        <f aca="false">IF($S1573="","",N($S1573)*N($T1573))</f>
        <v/>
      </c>
      <c r="V1573" s="18"/>
    </row>
    <row r="1574" customFormat="false" ht="15" hidden="false" customHeight="false" outlineLevel="0" collapsed="false">
      <c r="B1574" s="12" t="n">
        <v>1568</v>
      </c>
      <c r="C1574" s="36" t="str">
        <f aca="false">IF(商品マスタ!$C1573="","",商品マスタ!$C1573)</f>
        <v/>
      </c>
      <c r="D1574" s="12" t="str">
        <f aca="false">IF($C1574="","",商品マスタ!$D1573)</f>
        <v/>
      </c>
      <c r="E1574" s="12" t="str">
        <f aca="false">IF($C1574="","",商品マスタ!$G1573)</f>
        <v/>
      </c>
      <c r="F1574" s="12" t="str">
        <f aca="false">IF($C1574="","",IF(商品マスタ!$P1573="","理論",商品マスタ!$P1573))</f>
        <v/>
      </c>
      <c r="G1574" s="17" t="str">
        <f aca="false">IF($C1574="","",N(商品マスタ!$H1573))</f>
        <v/>
      </c>
      <c r="H1574" s="14"/>
      <c r="I1574" s="17" t="str">
        <f aca="false">IF($C1574="","",N($H1574)*N(商品マスタ!$N1573))</f>
        <v/>
      </c>
      <c r="J1574" s="17" t="str">
        <f aca="false">IF($C1574="","",N($I1574)-N($G1574))</f>
        <v/>
      </c>
      <c r="K1574" s="37" t="str">
        <f aca="false">IF($C1574="","",N(商品マスタ!$I1573))</f>
        <v/>
      </c>
      <c r="L1574" s="17" t="str">
        <f aca="false">IF($C1574="","",MAX(1,N(商品マスタ!$J1573)))</f>
        <v/>
      </c>
      <c r="M1574" s="38" t="str">
        <f aca="false">IF($C1574="","",N(TOP!$C$16)*N($K1574))</f>
        <v/>
      </c>
      <c r="N1574" s="17" t="str">
        <f aca="false">IF($C1574="","",ROUNDUP(N($M1574)/N($L1574),0))</f>
        <v/>
      </c>
      <c r="O1574" s="17" t="str">
        <f aca="false">IF($C1574="","",N(商品マスタ!$R1573))</f>
        <v/>
      </c>
      <c r="P1574" s="17" t="str">
        <f aca="false">IF($C1574="","",IF($F1574="理論",(N($O1574)+N($N1574))-N($G1574),(N($O1574)+N($N1574))-N($I1574)))</f>
        <v/>
      </c>
      <c r="Q1574" s="17" t="str">
        <f aca="false">IF($C1574="","",MAX(1,N(商品マスタ!$K1573)))</f>
        <v/>
      </c>
      <c r="R1574" s="39" t="str">
        <f aca="false">IF($C1574="","",IF(N($P1574)/N($Q1574)&lt;=0,"",ROUNDUP(N($P1574)/N($Q1574),0)))</f>
        <v/>
      </c>
      <c r="S1574" s="14"/>
      <c r="T1574" s="40" t="str">
        <f aca="false">IF($C1574="","",N(商品マスタ!$M1573))</f>
        <v/>
      </c>
      <c r="U1574" s="40" t="str">
        <f aca="false">IF($S1574="","",N($S1574)*N($T1574))</f>
        <v/>
      </c>
      <c r="V1574" s="18"/>
    </row>
    <row r="1575" customFormat="false" ht="15" hidden="false" customHeight="false" outlineLevel="0" collapsed="false">
      <c r="B1575" s="12" t="n">
        <v>1569</v>
      </c>
      <c r="C1575" s="36" t="str">
        <f aca="false">IF(商品マスタ!$C1574="","",商品マスタ!$C1574)</f>
        <v/>
      </c>
      <c r="D1575" s="12" t="str">
        <f aca="false">IF($C1575="","",商品マスタ!$D1574)</f>
        <v/>
      </c>
      <c r="E1575" s="12" t="str">
        <f aca="false">IF($C1575="","",商品マスタ!$G1574)</f>
        <v/>
      </c>
      <c r="F1575" s="12" t="str">
        <f aca="false">IF($C1575="","",IF(商品マスタ!$P1574="","理論",商品マスタ!$P1574))</f>
        <v/>
      </c>
      <c r="G1575" s="17" t="str">
        <f aca="false">IF($C1575="","",N(商品マスタ!$H1574))</f>
        <v/>
      </c>
      <c r="H1575" s="14"/>
      <c r="I1575" s="17" t="str">
        <f aca="false">IF($C1575="","",N($H1575)*N(商品マスタ!$N1574))</f>
        <v/>
      </c>
      <c r="J1575" s="17" t="str">
        <f aca="false">IF($C1575="","",N($I1575)-N($G1575))</f>
        <v/>
      </c>
      <c r="K1575" s="37" t="str">
        <f aca="false">IF($C1575="","",N(商品マスタ!$I1574))</f>
        <v/>
      </c>
      <c r="L1575" s="17" t="str">
        <f aca="false">IF($C1575="","",MAX(1,N(商品マスタ!$J1574)))</f>
        <v/>
      </c>
      <c r="M1575" s="38" t="str">
        <f aca="false">IF($C1575="","",N(TOP!$C$16)*N($K1575))</f>
        <v/>
      </c>
      <c r="N1575" s="17" t="str">
        <f aca="false">IF($C1575="","",ROUNDUP(N($M1575)/N($L1575),0))</f>
        <v/>
      </c>
      <c r="O1575" s="17" t="str">
        <f aca="false">IF($C1575="","",N(商品マスタ!$R1574))</f>
        <v/>
      </c>
      <c r="P1575" s="17" t="str">
        <f aca="false">IF($C1575="","",IF($F1575="理論",(N($O1575)+N($N1575))-N($G1575),(N($O1575)+N($N1575))-N($I1575)))</f>
        <v/>
      </c>
      <c r="Q1575" s="17" t="str">
        <f aca="false">IF($C1575="","",MAX(1,N(商品マスタ!$K1574)))</f>
        <v/>
      </c>
      <c r="R1575" s="39" t="str">
        <f aca="false">IF($C1575="","",IF(N($P1575)/N($Q1575)&lt;=0,"",ROUNDUP(N($P1575)/N($Q1575),0)))</f>
        <v/>
      </c>
      <c r="S1575" s="14"/>
      <c r="T1575" s="40" t="str">
        <f aca="false">IF($C1575="","",N(商品マスタ!$M1574))</f>
        <v/>
      </c>
      <c r="U1575" s="40" t="str">
        <f aca="false">IF($S1575="","",N($S1575)*N($T1575))</f>
        <v/>
      </c>
      <c r="V1575" s="18"/>
    </row>
    <row r="1576" customFormat="false" ht="15" hidden="false" customHeight="false" outlineLevel="0" collapsed="false">
      <c r="B1576" s="12" t="n">
        <v>1570</v>
      </c>
      <c r="C1576" s="36" t="str">
        <f aca="false">IF(商品マスタ!$C1575="","",商品マスタ!$C1575)</f>
        <v/>
      </c>
      <c r="D1576" s="12" t="str">
        <f aca="false">IF($C1576="","",商品マスタ!$D1575)</f>
        <v/>
      </c>
      <c r="E1576" s="12" t="str">
        <f aca="false">IF($C1576="","",商品マスタ!$G1575)</f>
        <v/>
      </c>
      <c r="F1576" s="12" t="str">
        <f aca="false">IF($C1576="","",IF(商品マスタ!$P1575="","理論",商品マスタ!$P1575))</f>
        <v/>
      </c>
      <c r="G1576" s="17" t="str">
        <f aca="false">IF($C1576="","",N(商品マスタ!$H1575))</f>
        <v/>
      </c>
      <c r="H1576" s="14"/>
      <c r="I1576" s="17" t="str">
        <f aca="false">IF($C1576="","",N($H1576)*N(商品マスタ!$N1575))</f>
        <v/>
      </c>
      <c r="J1576" s="17" t="str">
        <f aca="false">IF($C1576="","",N($I1576)-N($G1576))</f>
        <v/>
      </c>
      <c r="K1576" s="37" t="str">
        <f aca="false">IF($C1576="","",N(商品マスタ!$I1575))</f>
        <v/>
      </c>
      <c r="L1576" s="17" t="str">
        <f aca="false">IF($C1576="","",MAX(1,N(商品マスタ!$J1575)))</f>
        <v/>
      </c>
      <c r="M1576" s="38" t="str">
        <f aca="false">IF($C1576="","",N(TOP!$C$16)*N($K1576))</f>
        <v/>
      </c>
      <c r="N1576" s="17" t="str">
        <f aca="false">IF($C1576="","",ROUNDUP(N($M1576)/N($L1576),0))</f>
        <v/>
      </c>
      <c r="O1576" s="17" t="str">
        <f aca="false">IF($C1576="","",N(商品マスタ!$R1575))</f>
        <v/>
      </c>
      <c r="P1576" s="17" t="str">
        <f aca="false">IF($C1576="","",IF($F1576="理論",(N($O1576)+N($N1576))-N($G1576),(N($O1576)+N($N1576))-N($I1576)))</f>
        <v/>
      </c>
      <c r="Q1576" s="17" t="str">
        <f aca="false">IF($C1576="","",MAX(1,N(商品マスタ!$K1575)))</f>
        <v/>
      </c>
      <c r="R1576" s="39" t="str">
        <f aca="false">IF($C1576="","",IF(N($P1576)/N($Q1576)&lt;=0,"",ROUNDUP(N($P1576)/N($Q1576),0)))</f>
        <v/>
      </c>
      <c r="S1576" s="14"/>
      <c r="T1576" s="40" t="str">
        <f aca="false">IF($C1576="","",N(商品マスタ!$M1575))</f>
        <v/>
      </c>
      <c r="U1576" s="40" t="str">
        <f aca="false">IF($S1576="","",N($S1576)*N($T1576))</f>
        <v/>
      </c>
      <c r="V1576" s="18"/>
    </row>
    <row r="1577" customFormat="false" ht="15" hidden="false" customHeight="false" outlineLevel="0" collapsed="false">
      <c r="B1577" s="12" t="n">
        <v>1571</v>
      </c>
      <c r="C1577" s="36" t="str">
        <f aca="false">IF(商品マスタ!$C1576="","",商品マスタ!$C1576)</f>
        <v/>
      </c>
      <c r="D1577" s="12" t="str">
        <f aca="false">IF($C1577="","",商品マスタ!$D1576)</f>
        <v/>
      </c>
      <c r="E1577" s="12" t="str">
        <f aca="false">IF($C1577="","",商品マスタ!$G1576)</f>
        <v/>
      </c>
      <c r="F1577" s="12" t="str">
        <f aca="false">IF($C1577="","",IF(商品マスタ!$P1576="","理論",商品マスタ!$P1576))</f>
        <v/>
      </c>
      <c r="G1577" s="17" t="str">
        <f aca="false">IF($C1577="","",N(商品マスタ!$H1576))</f>
        <v/>
      </c>
      <c r="H1577" s="14"/>
      <c r="I1577" s="17" t="str">
        <f aca="false">IF($C1577="","",N($H1577)*N(商品マスタ!$N1576))</f>
        <v/>
      </c>
      <c r="J1577" s="17" t="str">
        <f aca="false">IF($C1577="","",N($I1577)-N($G1577))</f>
        <v/>
      </c>
      <c r="K1577" s="37" t="str">
        <f aca="false">IF($C1577="","",N(商品マスタ!$I1576))</f>
        <v/>
      </c>
      <c r="L1577" s="17" t="str">
        <f aca="false">IF($C1577="","",MAX(1,N(商品マスタ!$J1576)))</f>
        <v/>
      </c>
      <c r="M1577" s="38" t="str">
        <f aca="false">IF($C1577="","",N(TOP!$C$16)*N($K1577))</f>
        <v/>
      </c>
      <c r="N1577" s="17" t="str">
        <f aca="false">IF($C1577="","",ROUNDUP(N($M1577)/N($L1577),0))</f>
        <v/>
      </c>
      <c r="O1577" s="17" t="str">
        <f aca="false">IF($C1577="","",N(商品マスタ!$R1576))</f>
        <v/>
      </c>
      <c r="P1577" s="17" t="str">
        <f aca="false">IF($C1577="","",IF($F1577="理論",(N($O1577)+N($N1577))-N($G1577),(N($O1577)+N($N1577))-N($I1577)))</f>
        <v/>
      </c>
      <c r="Q1577" s="17" t="str">
        <f aca="false">IF($C1577="","",MAX(1,N(商品マスタ!$K1576)))</f>
        <v/>
      </c>
      <c r="R1577" s="39" t="str">
        <f aca="false">IF($C1577="","",IF(N($P1577)/N($Q1577)&lt;=0,"",ROUNDUP(N($P1577)/N($Q1577),0)))</f>
        <v/>
      </c>
      <c r="S1577" s="14"/>
      <c r="T1577" s="40" t="str">
        <f aca="false">IF($C1577="","",N(商品マスタ!$M1576))</f>
        <v/>
      </c>
      <c r="U1577" s="40" t="str">
        <f aca="false">IF($S1577="","",N($S1577)*N($T1577))</f>
        <v/>
      </c>
      <c r="V1577" s="18"/>
    </row>
    <row r="1578" customFormat="false" ht="15" hidden="false" customHeight="false" outlineLevel="0" collapsed="false">
      <c r="B1578" s="12" t="n">
        <v>1572</v>
      </c>
      <c r="C1578" s="36" t="str">
        <f aca="false">IF(商品マスタ!$C1577="","",商品マスタ!$C1577)</f>
        <v/>
      </c>
      <c r="D1578" s="12" t="str">
        <f aca="false">IF($C1578="","",商品マスタ!$D1577)</f>
        <v/>
      </c>
      <c r="E1578" s="12" t="str">
        <f aca="false">IF($C1578="","",商品マスタ!$G1577)</f>
        <v/>
      </c>
      <c r="F1578" s="12" t="str">
        <f aca="false">IF($C1578="","",IF(商品マスタ!$P1577="","理論",商品マスタ!$P1577))</f>
        <v/>
      </c>
      <c r="G1578" s="17" t="str">
        <f aca="false">IF($C1578="","",N(商品マスタ!$H1577))</f>
        <v/>
      </c>
      <c r="H1578" s="14"/>
      <c r="I1578" s="17" t="str">
        <f aca="false">IF($C1578="","",N($H1578)*N(商品マスタ!$N1577))</f>
        <v/>
      </c>
      <c r="J1578" s="17" t="str">
        <f aca="false">IF($C1578="","",N($I1578)-N($G1578))</f>
        <v/>
      </c>
      <c r="K1578" s="37" t="str">
        <f aca="false">IF($C1578="","",N(商品マスタ!$I1577))</f>
        <v/>
      </c>
      <c r="L1578" s="17" t="str">
        <f aca="false">IF($C1578="","",MAX(1,N(商品マスタ!$J1577)))</f>
        <v/>
      </c>
      <c r="M1578" s="38" t="str">
        <f aca="false">IF($C1578="","",N(TOP!$C$16)*N($K1578))</f>
        <v/>
      </c>
      <c r="N1578" s="17" t="str">
        <f aca="false">IF($C1578="","",ROUNDUP(N($M1578)/N($L1578),0))</f>
        <v/>
      </c>
      <c r="O1578" s="17" t="str">
        <f aca="false">IF($C1578="","",N(商品マスタ!$R1577))</f>
        <v/>
      </c>
      <c r="P1578" s="17" t="str">
        <f aca="false">IF($C1578="","",IF($F1578="理論",(N($O1578)+N($N1578))-N($G1578),(N($O1578)+N($N1578))-N($I1578)))</f>
        <v/>
      </c>
      <c r="Q1578" s="17" t="str">
        <f aca="false">IF($C1578="","",MAX(1,N(商品マスタ!$K1577)))</f>
        <v/>
      </c>
      <c r="R1578" s="39" t="str">
        <f aca="false">IF($C1578="","",IF(N($P1578)/N($Q1578)&lt;=0,"",ROUNDUP(N($P1578)/N($Q1578),0)))</f>
        <v/>
      </c>
      <c r="S1578" s="14"/>
      <c r="T1578" s="40" t="str">
        <f aca="false">IF($C1578="","",N(商品マスタ!$M1577))</f>
        <v/>
      </c>
      <c r="U1578" s="40" t="str">
        <f aca="false">IF($S1578="","",N($S1578)*N($T1578))</f>
        <v/>
      </c>
      <c r="V1578" s="18"/>
    </row>
    <row r="1579" customFormat="false" ht="15" hidden="false" customHeight="false" outlineLevel="0" collapsed="false">
      <c r="B1579" s="12" t="n">
        <v>1573</v>
      </c>
      <c r="C1579" s="36" t="str">
        <f aca="false">IF(商品マスタ!$C1578="","",商品マスタ!$C1578)</f>
        <v/>
      </c>
      <c r="D1579" s="12" t="str">
        <f aca="false">IF($C1579="","",商品マスタ!$D1578)</f>
        <v/>
      </c>
      <c r="E1579" s="12" t="str">
        <f aca="false">IF($C1579="","",商品マスタ!$G1578)</f>
        <v/>
      </c>
      <c r="F1579" s="12" t="str">
        <f aca="false">IF($C1579="","",IF(商品マスタ!$P1578="","理論",商品マスタ!$P1578))</f>
        <v/>
      </c>
      <c r="G1579" s="17" t="str">
        <f aca="false">IF($C1579="","",N(商品マスタ!$H1578))</f>
        <v/>
      </c>
      <c r="H1579" s="14"/>
      <c r="I1579" s="17" t="str">
        <f aca="false">IF($C1579="","",N($H1579)*N(商品マスタ!$N1578))</f>
        <v/>
      </c>
      <c r="J1579" s="17" t="str">
        <f aca="false">IF($C1579="","",N($I1579)-N($G1579))</f>
        <v/>
      </c>
      <c r="K1579" s="37" t="str">
        <f aca="false">IF($C1579="","",N(商品マスタ!$I1578))</f>
        <v/>
      </c>
      <c r="L1579" s="17" t="str">
        <f aca="false">IF($C1579="","",MAX(1,N(商品マスタ!$J1578)))</f>
        <v/>
      </c>
      <c r="M1579" s="38" t="str">
        <f aca="false">IF($C1579="","",N(TOP!$C$16)*N($K1579))</f>
        <v/>
      </c>
      <c r="N1579" s="17" t="str">
        <f aca="false">IF($C1579="","",ROUNDUP(N($M1579)/N($L1579),0))</f>
        <v/>
      </c>
      <c r="O1579" s="17" t="str">
        <f aca="false">IF($C1579="","",N(商品マスタ!$R1578))</f>
        <v/>
      </c>
      <c r="P1579" s="17" t="str">
        <f aca="false">IF($C1579="","",IF($F1579="理論",(N($O1579)+N($N1579))-N($G1579),(N($O1579)+N($N1579))-N($I1579)))</f>
        <v/>
      </c>
      <c r="Q1579" s="17" t="str">
        <f aca="false">IF($C1579="","",MAX(1,N(商品マスタ!$K1578)))</f>
        <v/>
      </c>
      <c r="R1579" s="39" t="str">
        <f aca="false">IF($C1579="","",IF(N($P1579)/N($Q1579)&lt;=0,"",ROUNDUP(N($P1579)/N($Q1579),0)))</f>
        <v/>
      </c>
      <c r="S1579" s="14"/>
      <c r="T1579" s="40" t="str">
        <f aca="false">IF($C1579="","",N(商品マスタ!$M1578))</f>
        <v/>
      </c>
      <c r="U1579" s="40" t="str">
        <f aca="false">IF($S1579="","",N($S1579)*N($T1579))</f>
        <v/>
      </c>
      <c r="V1579" s="18"/>
    </row>
    <row r="1580" customFormat="false" ht="15" hidden="false" customHeight="false" outlineLevel="0" collapsed="false">
      <c r="B1580" s="12" t="n">
        <v>1574</v>
      </c>
      <c r="C1580" s="36" t="str">
        <f aca="false">IF(商品マスタ!$C1579="","",商品マスタ!$C1579)</f>
        <v/>
      </c>
      <c r="D1580" s="12" t="str">
        <f aca="false">IF($C1580="","",商品マスタ!$D1579)</f>
        <v/>
      </c>
      <c r="E1580" s="12" t="str">
        <f aca="false">IF($C1580="","",商品マスタ!$G1579)</f>
        <v/>
      </c>
      <c r="F1580" s="12" t="str">
        <f aca="false">IF($C1580="","",IF(商品マスタ!$P1579="","理論",商品マスタ!$P1579))</f>
        <v/>
      </c>
      <c r="G1580" s="17" t="str">
        <f aca="false">IF($C1580="","",N(商品マスタ!$H1579))</f>
        <v/>
      </c>
      <c r="H1580" s="14"/>
      <c r="I1580" s="17" t="str">
        <f aca="false">IF($C1580="","",N($H1580)*N(商品マスタ!$N1579))</f>
        <v/>
      </c>
      <c r="J1580" s="17" t="str">
        <f aca="false">IF($C1580="","",N($I1580)-N($G1580))</f>
        <v/>
      </c>
      <c r="K1580" s="37" t="str">
        <f aca="false">IF($C1580="","",N(商品マスタ!$I1579))</f>
        <v/>
      </c>
      <c r="L1580" s="17" t="str">
        <f aca="false">IF($C1580="","",MAX(1,N(商品マスタ!$J1579)))</f>
        <v/>
      </c>
      <c r="M1580" s="38" t="str">
        <f aca="false">IF($C1580="","",N(TOP!$C$16)*N($K1580))</f>
        <v/>
      </c>
      <c r="N1580" s="17" t="str">
        <f aca="false">IF($C1580="","",ROUNDUP(N($M1580)/N($L1580),0))</f>
        <v/>
      </c>
      <c r="O1580" s="17" t="str">
        <f aca="false">IF($C1580="","",N(商品マスタ!$R1579))</f>
        <v/>
      </c>
      <c r="P1580" s="17" t="str">
        <f aca="false">IF($C1580="","",IF($F1580="理論",(N($O1580)+N($N1580))-N($G1580),(N($O1580)+N($N1580))-N($I1580)))</f>
        <v/>
      </c>
      <c r="Q1580" s="17" t="str">
        <f aca="false">IF($C1580="","",MAX(1,N(商品マスタ!$K1579)))</f>
        <v/>
      </c>
      <c r="R1580" s="39" t="str">
        <f aca="false">IF($C1580="","",IF(N($P1580)/N($Q1580)&lt;=0,"",ROUNDUP(N($P1580)/N($Q1580),0)))</f>
        <v/>
      </c>
      <c r="S1580" s="14"/>
      <c r="T1580" s="40" t="str">
        <f aca="false">IF($C1580="","",N(商品マスタ!$M1579))</f>
        <v/>
      </c>
      <c r="U1580" s="40" t="str">
        <f aca="false">IF($S1580="","",N($S1580)*N($T1580))</f>
        <v/>
      </c>
      <c r="V1580" s="18"/>
    </row>
    <row r="1581" customFormat="false" ht="15" hidden="false" customHeight="false" outlineLevel="0" collapsed="false">
      <c r="B1581" s="12" t="n">
        <v>1575</v>
      </c>
      <c r="C1581" s="36" t="str">
        <f aca="false">IF(商品マスタ!$C1580="","",商品マスタ!$C1580)</f>
        <v/>
      </c>
      <c r="D1581" s="12" t="str">
        <f aca="false">IF($C1581="","",商品マスタ!$D1580)</f>
        <v/>
      </c>
      <c r="E1581" s="12" t="str">
        <f aca="false">IF($C1581="","",商品マスタ!$G1580)</f>
        <v/>
      </c>
      <c r="F1581" s="12" t="str">
        <f aca="false">IF($C1581="","",IF(商品マスタ!$P1580="","理論",商品マスタ!$P1580))</f>
        <v/>
      </c>
      <c r="G1581" s="17" t="str">
        <f aca="false">IF($C1581="","",N(商品マスタ!$H1580))</f>
        <v/>
      </c>
      <c r="H1581" s="14"/>
      <c r="I1581" s="17" t="str">
        <f aca="false">IF($C1581="","",N($H1581)*N(商品マスタ!$N1580))</f>
        <v/>
      </c>
      <c r="J1581" s="17" t="str">
        <f aca="false">IF($C1581="","",N($I1581)-N($G1581))</f>
        <v/>
      </c>
      <c r="K1581" s="37" t="str">
        <f aca="false">IF($C1581="","",N(商品マスタ!$I1580))</f>
        <v/>
      </c>
      <c r="L1581" s="17" t="str">
        <f aca="false">IF($C1581="","",MAX(1,N(商品マスタ!$J1580)))</f>
        <v/>
      </c>
      <c r="M1581" s="38" t="str">
        <f aca="false">IF($C1581="","",N(TOP!$C$16)*N($K1581))</f>
        <v/>
      </c>
      <c r="N1581" s="17" t="str">
        <f aca="false">IF($C1581="","",ROUNDUP(N($M1581)/N($L1581),0))</f>
        <v/>
      </c>
      <c r="O1581" s="17" t="str">
        <f aca="false">IF($C1581="","",N(商品マスタ!$R1580))</f>
        <v/>
      </c>
      <c r="P1581" s="17" t="str">
        <f aca="false">IF($C1581="","",IF($F1581="理論",(N($O1581)+N($N1581))-N($G1581),(N($O1581)+N($N1581))-N($I1581)))</f>
        <v/>
      </c>
      <c r="Q1581" s="17" t="str">
        <f aca="false">IF($C1581="","",MAX(1,N(商品マスタ!$K1580)))</f>
        <v/>
      </c>
      <c r="R1581" s="39" t="str">
        <f aca="false">IF($C1581="","",IF(N($P1581)/N($Q1581)&lt;=0,"",ROUNDUP(N($P1581)/N($Q1581),0)))</f>
        <v/>
      </c>
      <c r="S1581" s="14"/>
      <c r="T1581" s="40" t="str">
        <f aca="false">IF($C1581="","",N(商品マスタ!$M1580))</f>
        <v/>
      </c>
      <c r="U1581" s="40" t="str">
        <f aca="false">IF($S1581="","",N($S1581)*N($T1581))</f>
        <v/>
      </c>
      <c r="V1581" s="18"/>
    </row>
    <row r="1582" customFormat="false" ht="15" hidden="false" customHeight="false" outlineLevel="0" collapsed="false">
      <c r="B1582" s="12" t="n">
        <v>1576</v>
      </c>
      <c r="C1582" s="36" t="str">
        <f aca="false">IF(商品マスタ!$C1581="","",商品マスタ!$C1581)</f>
        <v/>
      </c>
      <c r="D1582" s="12" t="str">
        <f aca="false">IF($C1582="","",商品マスタ!$D1581)</f>
        <v/>
      </c>
      <c r="E1582" s="12" t="str">
        <f aca="false">IF($C1582="","",商品マスタ!$G1581)</f>
        <v/>
      </c>
      <c r="F1582" s="12" t="str">
        <f aca="false">IF($C1582="","",IF(商品マスタ!$P1581="","理論",商品マスタ!$P1581))</f>
        <v/>
      </c>
      <c r="G1582" s="17" t="str">
        <f aca="false">IF($C1582="","",N(商品マスタ!$H1581))</f>
        <v/>
      </c>
      <c r="H1582" s="14"/>
      <c r="I1582" s="17" t="str">
        <f aca="false">IF($C1582="","",N($H1582)*N(商品マスタ!$N1581))</f>
        <v/>
      </c>
      <c r="J1582" s="17" t="str">
        <f aca="false">IF($C1582="","",N($I1582)-N($G1582))</f>
        <v/>
      </c>
      <c r="K1582" s="37" t="str">
        <f aca="false">IF($C1582="","",N(商品マスタ!$I1581))</f>
        <v/>
      </c>
      <c r="L1582" s="17" t="str">
        <f aca="false">IF($C1582="","",MAX(1,N(商品マスタ!$J1581)))</f>
        <v/>
      </c>
      <c r="M1582" s="38" t="str">
        <f aca="false">IF($C1582="","",N(TOP!$C$16)*N($K1582))</f>
        <v/>
      </c>
      <c r="N1582" s="17" t="str">
        <f aca="false">IF($C1582="","",ROUNDUP(N($M1582)/N($L1582),0))</f>
        <v/>
      </c>
      <c r="O1582" s="17" t="str">
        <f aca="false">IF($C1582="","",N(商品マスタ!$R1581))</f>
        <v/>
      </c>
      <c r="P1582" s="17" t="str">
        <f aca="false">IF($C1582="","",IF($F1582="理論",(N($O1582)+N($N1582))-N($G1582),(N($O1582)+N($N1582))-N($I1582)))</f>
        <v/>
      </c>
      <c r="Q1582" s="17" t="str">
        <f aca="false">IF($C1582="","",MAX(1,N(商品マスタ!$K1581)))</f>
        <v/>
      </c>
      <c r="R1582" s="39" t="str">
        <f aca="false">IF($C1582="","",IF(N($P1582)/N($Q1582)&lt;=0,"",ROUNDUP(N($P1582)/N($Q1582),0)))</f>
        <v/>
      </c>
      <c r="S1582" s="14"/>
      <c r="T1582" s="40" t="str">
        <f aca="false">IF($C1582="","",N(商品マスタ!$M1581))</f>
        <v/>
      </c>
      <c r="U1582" s="40" t="str">
        <f aca="false">IF($S1582="","",N($S1582)*N($T1582))</f>
        <v/>
      </c>
      <c r="V1582" s="18"/>
    </row>
    <row r="1583" customFormat="false" ht="15" hidden="false" customHeight="false" outlineLevel="0" collapsed="false">
      <c r="B1583" s="12" t="n">
        <v>1577</v>
      </c>
      <c r="C1583" s="36" t="str">
        <f aca="false">IF(商品マスタ!$C1582="","",商品マスタ!$C1582)</f>
        <v/>
      </c>
      <c r="D1583" s="12" t="str">
        <f aca="false">IF($C1583="","",商品マスタ!$D1582)</f>
        <v/>
      </c>
      <c r="E1583" s="12" t="str">
        <f aca="false">IF($C1583="","",商品マスタ!$G1582)</f>
        <v/>
      </c>
      <c r="F1583" s="12" t="str">
        <f aca="false">IF($C1583="","",IF(商品マスタ!$P1582="","理論",商品マスタ!$P1582))</f>
        <v/>
      </c>
      <c r="G1583" s="17" t="str">
        <f aca="false">IF($C1583="","",N(商品マスタ!$H1582))</f>
        <v/>
      </c>
      <c r="H1583" s="14"/>
      <c r="I1583" s="17" t="str">
        <f aca="false">IF($C1583="","",N($H1583)*N(商品マスタ!$N1582))</f>
        <v/>
      </c>
      <c r="J1583" s="17" t="str">
        <f aca="false">IF($C1583="","",N($I1583)-N($G1583))</f>
        <v/>
      </c>
      <c r="K1583" s="37" t="str">
        <f aca="false">IF($C1583="","",N(商品マスタ!$I1582))</f>
        <v/>
      </c>
      <c r="L1583" s="17" t="str">
        <f aca="false">IF($C1583="","",MAX(1,N(商品マスタ!$J1582)))</f>
        <v/>
      </c>
      <c r="M1583" s="38" t="str">
        <f aca="false">IF($C1583="","",N(TOP!$C$16)*N($K1583))</f>
        <v/>
      </c>
      <c r="N1583" s="17" t="str">
        <f aca="false">IF($C1583="","",ROUNDUP(N($M1583)/N($L1583),0))</f>
        <v/>
      </c>
      <c r="O1583" s="17" t="str">
        <f aca="false">IF($C1583="","",N(商品マスタ!$R1582))</f>
        <v/>
      </c>
      <c r="P1583" s="17" t="str">
        <f aca="false">IF($C1583="","",IF($F1583="理論",(N($O1583)+N($N1583))-N($G1583),(N($O1583)+N($N1583))-N($I1583)))</f>
        <v/>
      </c>
      <c r="Q1583" s="17" t="str">
        <f aca="false">IF($C1583="","",MAX(1,N(商品マスタ!$K1582)))</f>
        <v/>
      </c>
      <c r="R1583" s="39" t="str">
        <f aca="false">IF($C1583="","",IF(N($P1583)/N($Q1583)&lt;=0,"",ROUNDUP(N($P1583)/N($Q1583),0)))</f>
        <v/>
      </c>
      <c r="S1583" s="14"/>
      <c r="T1583" s="40" t="str">
        <f aca="false">IF($C1583="","",N(商品マスタ!$M1582))</f>
        <v/>
      </c>
      <c r="U1583" s="40" t="str">
        <f aca="false">IF($S1583="","",N($S1583)*N($T1583))</f>
        <v/>
      </c>
      <c r="V1583" s="18"/>
    </row>
    <row r="1584" customFormat="false" ht="15" hidden="false" customHeight="false" outlineLevel="0" collapsed="false">
      <c r="B1584" s="12" t="n">
        <v>1578</v>
      </c>
      <c r="C1584" s="36" t="str">
        <f aca="false">IF(商品マスタ!$C1583="","",商品マスタ!$C1583)</f>
        <v/>
      </c>
      <c r="D1584" s="12" t="str">
        <f aca="false">IF($C1584="","",商品マスタ!$D1583)</f>
        <v/>
      </c>
      <c r="E1584" s="12" t="str">
        <f aca="false">IF($C1584="","",商品マスタ!$G1583)</f>
        <v/>
      </c>
      <c r="F1584" s="12" t="str">
        <f aca="false">IF($C1584="","",IF(商品マスタ!$P1583="","理論",商品マスタ!$P1583))</f>
        <v/>
      </c>
      <c r="G1584" s="17" t="str">
        <f aca="false">IF($C1584="","",N(商品マスタ!$H1583))</f>
        <v/>
      </c>
      <c r="H1584" s="14"/>
      <c r="I1584" s="17" t="str">
        <f aca="false">IF($C1584="","",N($H1584)*N(商品マスタ!$N1583))</f>
        <v/>
      </c>
      <c r="J1584" s="17" t="str">
        <f aca="false">IF($C1584="","",N($I1584)-N($G1584))</f>
        <v/>
      </c>
      <c r="K1584" s="37" t="str">
        <f aca="false">IF($C1584="","",N(商品マスタ!$I1583))</f>
        <v/>
      </c>
      <c r="L1584" s="17" t="str">
        <f aca="false">IF($C1584="","",MAX(1,N(商品マスタ!$J1583)))</f>
        <v/>
      </c>
      <c r="M1584" s="38" t="str">
        <f aca="false">IF($C1584="","",N(TOP!$C$16)*N($K1584))</f>
        <v/>
      </c>
      <c r="N1584" s="17" t="str">
        <f aca="false">IF($C1584="","",ROUNDUP(N($M1584)/N($L1584),0))</f>
        <v/>
      </c>
      <c r="O1584" s="17" t="str">
        <f aca="false">IF($C1584="","",N(商品マスタ!$R1583))</f>
        <v/>
      </c>
      <c r="P1584" s="17" t="str">
        <f aca="false">IF($C1584="","",IF($F1584="理論",(N($O1584)+N($N1584))-N($G1584),(N($O1584)+N($N1584))-N($I1584)))</f>
        <v/>
      </c>
      <c r="Q1584" s="17" t="str">
        <f aca="false">IF($C1584="","",MAX(1,N(商品マスタ!$K1583)))</f>
        <v/>
      </c>
      <c r="R1584" s="39" t="str">
        <f aca="false">IF($C1584="","",IF(N($P1584)/N($Q1584)&lt;=0,"",ROUNDUP(N($P1584)/N($Q1584),0)))</f>
        <v/>
      </c>
      <c r="S1584" s="14"/>
      <c r="T1584" s="40" t="str">
        <f aca="false">IF($C1584="","",N(商品マスタ!$M1583))</f>
        <v/>
      </c>
      <c r="U1584" s="40" t="str">
        <f aca="false">IF($S1584="","",N($S1584)*N($T1584))</f>
        <v/>
      </c>
      <c r="V1584" s="18"/>
    </row>
    <row r="1585" customFormat="false" ht="15" hidden="false" customHeight="false" outlineLevel="0" collapsed="false">
      <c r="B1585" s="12" t="n">
        <v>1579</v>
      </c>
      <c r="C1585" s="36" t="str">
        <f aca="false">IF(商品マスタ!$C1584="","",商品マスタ!$C1584)</f>
        <v/>
      </c>
      <c r="D1585" s="12" t="str">
        <f aca="false">IF($C1585="","",商品マスタ!$D1584)</f>
        <v/>
      </c>
      <c r="E1585" s="12" t="str">
        <f aca="false">IF($C1585="","",商品マスタ!$G1584)</f>
        <v/>
      </c>
      <c r="F1585" s="12" t="str">
        <f aca="false">IF($C1585="","",IF(商品マスタ!$P1584="","理論",商品マスタ!$P1584))</f>
        <v/>
      </c>
      <c r="G1585" s="17" t="str">
        <f aca="false">IF($C1585="","",N(商品マスタ!$H1584))</f>
        <v/>
      </c>
      <c r="H1585" s="14"/>
      <c r="I1585" s="17" t="str">
        <f aca="false">IF($C1585="","",N($H1585)*N(商品マスタ!$N1584))</f>
        <v/>
      </c>
      <c r="J1585" s="17" t="str">
        <f aca="false">IF($C1585="","",N($I1585)-N($G1585))</f>
        <v/>
      </c>
      <c r="K1585" s="37" t="str">
        <f aca="false">IF($C1585="","",N(商品マスタ!$I1584))</f>
        <v/>
      </c>
      <c r="L1585" s="17" t="str">
        <f aca="false">IF($C1585="","",MAX(1,N(商品マスタ!$J1584)))</f>
        <v/>
      </c>
      <c r="M1585" s="38" t="str">
        <f aca="false">IF($C1585="","",N(TOP!$C$16)*N($K1585))</f>
        <v/>
      </c>
      <c r="N1585" s="17" t="str">
        <f aca="false">IF($C1585="","",ROUNDUP(N($M1585)/N($L1585),0))</f>
        <v/>
      </c>
      <c r="O1585" s="17" t="str">
        <f aca="false">IF($C1585="","",N(商品マスタ!$R1584))</f>
        <v/>
      </c>
      <c r="P1585" s="17" t="str">
        <f aca="false">IF($C1585="","",IF($F1585="理論",(N($O1585)+N($N1585))-N($G1585),(N($O1585)+N($N1585))-N($I1585)))</f>
        <v/>
      </c>
      <c r="Q1585" s="17" t="str">
        <f aca="false">IF($C1585="","",MAX(1,N(商品マスタ!$K1584)))</f>
        <v/>
      </c>
      <c r="R1585" s="39" t="str">
        <f aca="false">IF($C1585="","",IF(N($P1585)/N($Q1585)&lt;=0,"",ROUNDUP(N($P1585)/N($Q1585),0)))</f>
        <v/>
      </c>
      <c r="S1585" s="14"/>
      <c r="T1585" s="40" t="str">
        <f aca="false">IF($C1585="","",N(商品マスタ!$M1584))</f>
        <v/>
      </c>
      <c r="U1585" s="40" t="str">
        <f aca="false">IF($S1585="","",N($S1585)*N($T1585))</f>
        <v/>
      </c>
      <c r="V1585" s="18"/>
    </row>
    <row r="1586" customFormat="false" ht="15" hidden="false" customHeight="false" outlineLevel="0" collapsed="false">
      <c r="B1586" s="12" t="n">
        <v>1580</v>
      </c>
      <c r="C1586" s="36" t="str">
        <f aca="false">IF(商品マスタ!$C1585="","",商品マスタ!$C1585)</f>
        <v/>
      </c>
      <c r="D1586" s="12" t="str">
        <f aca="false">IF($C1586="","",商品マスタ!$D1585)</f>
        <v/>
      </c>
      <c r="E1586" s="12" t="str">
        <f aca="false">IF($C1586="","",商品マスタ!$G1585)</f>
        <v/>
      </c>
      <c r="F1586" s="12" t="str">
        <f aca="false">IF($C1586="","",IF(商品マスタ!$P1585="","理論",商品マスタ!$P1585))</f>
        <v/>
      </c>
      <c r="G1586" s="17" t="str">
        <f aca="false">IF($C1586="","",N(商品マスタ!$H1585))</f>
        <v/>
      </c>
      <c r="H1586" s="14"/>
      <c r="I1586" s="17" t="str">
        <f aca="false">IF($C1586="","",N($H1586)*N(商品マスタ!$N1585))</f>
        <v/>
      </c>
      <c r="J1586" s="17" t="str">
        <f aca="false">IF($C1586="","",N($I1586)-N($G1586))</f>
        <v/>
      </c>
      <c r="K1586" s="37" t="str">
        <f aca="false">IF($C1586="","",N(商品マスタ!$I1585))</f>
        <v/>
      </c>
      <c r="L1586" s="17" t="str">
        <f aca="false">IF($C1586="","",MAX(1,N(商品マスタ!$J1585)))</f>
        <v/>
      </c>
      <c r="M1586" s="38" t="str">
        <f aca="false">IF($C1586="","",N(TOP!$C$16)*N($K1586))</f>
        <v/>
      </c>
      <c r="N1586" s="17" t="str">
        <f aca="false">IF($C1586="","",ROUNDUP(N($M1586)/N($L1586),0))</f>
        <v/>
      </c>
      <c r="O1586" s="17" t="str">
        <f aca="false">IF($C1586="","",N(商品マスタ!$R1585))</f>
        <v/>
      </c>
      <c r="P1586" s="17" t="str">
        <f aca="false">IF($C1586="","",IF($F1586="理論",(N($O1586)+N($N1586))-N($G1586),(N($O1586)+N($N1586))-N($I1586)))</f>
        <v/>
      </c>
      <c r="Q1586" s="17" t="str">
        <f aca="false">IF($C1586="","",MAX(1,N(商品マスタ!$K1585)))</f>
        <v/>
      </c>
      <c r="R1586" s="39" t="str">
        <f aca="false">IF($C1586="","",IF(N($P1586)/N($Q1586)&lt;=0,"",ROUNDUP(N($P1586)/N($Q1586),0)))</f>
        <v/>
      </c>
      <c r="S1586" s="14"/>
      <c r="T1586" s="40" t="str">
        <f aca="false">IF($C1586="","",N(商品マスタ!$M1585))</f>
        <v/>
      </c>
      <c r="U1586" s="40" t="str">
        <f aca="false">IF($S1586="","",N($S1586)*N($T1586))</f>
        <v/>
      </c>
      <c r="V1586" s="18"/>
    </row>
    <row r="1587" customFormat="false" ht="15" hidden="false" customHeight="false" outlineLevel="0" collapsed="false">
      <c r="B1587" s="12" t="n">
        <v>1581</v>
      </c>
      <c r="C1587" s="36" t="str">
        <f aca="false">IF(商品マスタ!$C1586="","",商品マスタ!$C1586)</f>
        <v/>
      </c>
      <c r="D1587" s="12" t="str">
        <f aca="false">IF($C1587="","",商品マスタ!$D1586)</f>
        <v/>
      </c>
      <c r="E1587" s="12" t="str">
        <f aca="false">IF($C1587="","",商品マスタ!$G1586)</f>
        <v/>
      </c>
      <c r="F1587" s="12" t="str">
        <f aca="false">IF($C1587="","",IF(商品マスタ!$P1586="","理論",商品マスタ!$P1586))</f>
        <v/>
      </c>
      <c r="G1587" s="17" t="str">
        <f aca="false">IF($C1587="","",N(商品マスタ!$H1586))</f>
        <v/>
      </c>
      <c r="H1587" s="14"/>
      <c r="I1587" s="17" t="str">
        <f aca="false">IF($C1587="","",N($H1587)*N(商品マスタ!$N1586))</f>
        <v/>
      </c>
      <c r="J1587" s="17" t="str">
        <f aca="false">IF($C1587="","",N($I1587)-N($G1587))</f>
        <v/>
      </c>
      <c r="K1587" s="37" t="str">
        <f aca="false">IF($C1587="","",N(商品マスタ!$I1586))</f>
        <v/>
      </c>
      <c r="L1587" s="17" t="str">
        <f aca="false">IF($C1587="","",MAX(1,N(商品マスタ!$J1586)))</f>
        <v/>
      </c>
      <c r="M1587" s="38" t="str">
        <f aca="false">IF($C1587="","",N(TOP!$C$16)*N($K1587))</f>
        <v/>
      </c>
      <c r="N1587" s="17" t="str">
        <f aca="false">IF($C1587="","",ROUNDUP(N($M1587)/N($L1587),0))</f>
        <v/>
      </c>
      <c r="O1587" s="17" t="str">
        <f aca="false">IF($C1587="","",N(商品マスタ!$R1586))</f>
        <v/>
      </c>
      <c r="P1587" s="17" t="str">
        <f aca="false">IF($C1587="","",IF($F1587="理論",(N($O1587)+N($N1587))-N($G1587),(N($O1587)+N($N1587))-N($I1587)))</f>
        <v/>
      </c>
      <c r="Q1587" s="17" t="str">
        <f aca="false">IF($C1587="","",MAX(1,N(商品マスタ!$K1586)))</f>
        <v/>
      </c>
      <c r="R1587" s="39" t="str">
        <f aca="false">IF($C1587="","",IF(N($P1587)/N($Q1587)&lt;=0,"",ROUNDUP(N($P1587)/N($Q1587),0)))</f>
        <v/>
      </c>
      <c r="S1587" s="14"/>
      <c r="T1587" s="40" t="str">
        <f aca="false">IF($C1587="","",N(商品マスタ!$M1586))</f>
        <v/>
      </c>
      <c r="U1587" s="40" t="str">
        <f aca="false">IF($S1587="","",N($S1587)*N($T1587))</f>
        <v/>
      </c>
      <c r="V1587" s="18"/>
    </row>
    <row r="1588" customFormat="false" ht="15" hidden="false" customHeight="false" outlineLevel="0" collapsed="false">
      <c r="B1588" s="12" t="n">
        <v>1582</v>
      </c>
      <c r="C1588" s="36" t="str">
        <f aca="false">IF(商品マスタ!$C1587="","",商品マスタ!$C1587)</f>
        <v/>
      </c>
      <c r="D1588" s="12" t="str">
        <f aca="false">IF($C1588="","",商品マスタ!$D1587)</f>
        <v/>
      </c>
      <c r="E1588" s="12" t="str">
        <f aca="false">IF($C1588="","",商品マスタ!$G1587)</f>
        <v/>
      </c>
      <c r="F1588" s="12" t="str">
        <f aca="false">IF($C1588="","",IF(商品マスタ!$P1587="","理論",商品マスタ!$P1587))</f>
        <v/>
      </c>
      <c r="G1588" s="17" t="str">
        <f aca="false">IF($C1588="","",N(商品マスタ!$H1587))</f>
        <v/>
      </c>
      <c r="H1588" s="14"/>
      <c r="I1588" s="17" t="str">
        <f aca="false">IF($C1588="","",N($H1588)*N(商品マスタ!$N1587))</f>
        <v/>
      </c>
      <c r="J1588" s="17" t="str">
        <f aca="false">IF($C1588="","",N($I1588)-N($G1588))</f>
        <v/>
      </c>
      <c r="K1588" s="37" t="str">
        <f aca="false">IF($C1588="","",N(商品マスタ!$I1587))</f>
        <v/>
      </c>
      <c r="L1588" s="17" t="str">
        <f aca="false">IF($C1588="","",MAX(1,N(商品マスタ!$J1587)))</f>
        <v/>
      </c>
      <c r="M1588" s="38" t="str">
        <f aca="false">IF($C1588="","",N(TOP!$C$16)*N($K1588))</f>
        <v/>
      </c>
      <c r="N1588" s="17" t="str">
        <f aca="false">IF($C1588="","",ROUNDUP(N($M1588)/N($L1588),0))</f>
        <v/>
      </c>
      <c r="O1588" s="17" t="str">
        <f aca="false">IF($C1588="","",N(商品マスタ!$R1587))</f>
        <v/>
      </c>
      <c r="P1588" s="17" t="str">
        <f aca="false">IF($C1588="","",IF($F1588="理論",(N($O1588)+N($N1588))-N($G1588),(N($O1588)+N($N1588))-N($I1588)))</f>
        <v/>
      </c>
      <c r="Q1588" s="17" t="str">
        <f aca="false">IF($C1588="","",MAX(1,N(商品マスタ!$K1587)))</f>
        <v/>
      </c>
      <c r="R1588" s="39" t="str">
        <f aca="false">IF($C1588="","",IF(N($P1588)/N($Q1588)&lt;=0,"",ROUNDUP(N($P1588)/N($Q1588),0)))</f>
        <v/>
      </c>
      <c r="S1588" s="14"/>
      <c r="T1588" s="40" t="str">
        <f aca="false">IF($C1588="","",N(商品マスタ!$M1587))</f>
        <v/>
      </c>
      <c r="U1588" s="40" t="str">
        <f aca="false">IF($S1588="","",N($S1588)*N($T1588))</f>
        <v/>
      </c>
      <c r="V1588" s="18"/>
    </row>
    <row r="1589" customFormat="false" ht="15" hidden="false" customHeight="false" outlineLevel="0" collapsed="false">
      <c r="B1589" s="12" t="n">
        <v>1583</v>
      </c>
      <c r="C1589" s="36" t="str">
        <f aca="false">IF(商品マスタ!$C1588="","",商品マスタ!$C1588)</f>
        <v/>
      </c>
      <c r="D1589" s="12" t="str">
        <f aca="false">IF($C1589="","",商品マスタ!$D1588)</f>
        <v/>
      </c>
      <c r="E1589" s="12" t="str">
        <f aca="false">IF($C1589="","",商品マスタ!$G1588)</f>
        <v/>
      </c>
      <c r="F1589" s="12" t="str">
        <f aca="false">IF($C1589="","",IF(商品マスタ!$P1588="","理論",商品マスタ!$P1588))</f>
        <v/>
      </c>
      <c r="G1589" s="17" t="str">
        <f aca="false">IF($C1589="","",N(商品マスタ!$H1588))</f>
        <v/>
      </c>
      <c r="H1589" s="14"/>
      <c r="I1589" s="17" t="str">
        <f aca="false">IF($C1589="","",N($H1589)*N(商品マスタ!$N1588))</f>
        <v/>
      </c>
      <c r="J1589" s="17" t="str">
        <f aca="false">IF($C1589="","",N($I1589)-N($G1589))</f>
        <v/>
      </c>
      <c r="K1589" s="37" t="str">
        <f aca="false">IF($C1589="","",N(商品マスタ!$I1588))</f>
        <v/>
      </c>
      <c r="L1589" s="17" t="str">
        <f aca="false">IF($C1589="","",MAX(1,N(商品マスタ!$J1588)))</f>
        <v/>
      </c>
      <c r="M1589" s="38" t="str">
        <f aca="false">IF($C1589="","",N(TOP!$C$16)*N($K1589))</f>
        <v/>
      </c>
      <c r="N1589" s="17" t="str">
        <f aca="false">IF($C1589="","",ROUNDUP(N($M1589)/N($L1589),0))</f>
        <v/>
      </c>
      <c r="O1589" s="17" t="str">
        <f aca="false">IF($C1589="","",N(商品マスタ!$R1588))</f>
        <v/>
      </c>
      <c r="P1589" s="17" t="str">
        <f aca="false">IF($C1589="","",IF($F1589="理論",(N($O1589)+N($N1589))-N($G1589),(N($O1589)+N($N1589))-N($I1589)))</f>
        <v/>
      </c>
      <c r="Q1589" s="17" t="str">
        <f aca="false">IF($C1589="","",MAX(1,N(商品マスタ!$K1588)))</f>
        <v/>
      </c>
      <c r="R1589" s="39" t="str">
        <f aca="false">IF($C1589="","",IF(N($P1589)/N($Q1589)&lt;=0,"",ROUNDUP(N($P1589)/N($Q1589),0)))</f>
        <v/>
      </c>
      <c r="S1589" s="14"/>
      <c r="T1589" s="40" t="str">
        <f aca="false">IF($C1589="","",N(商品マスタ!$M1588))</f>
        <v/>
      </c>
      <c r="U1589" s="40" t="str">
        <f aca="false">IF($S1589="","",N($S1589)*N($T1589))</f>
        <v/>
      </c>
      <c r="V1589" s="18"/>
    </row>
    <row r="1590" customFormat="false" ht="15" hidden="false" customHeight="false" outlineLevel="0" collapsed="false">
      <c r="B1590" s="12" t="n">
        <v>1584</v>
      </c>
      <c r="C1590" s="36" t="str">
        <f aca="false">IF(商品マスタ!$C1589="","",商品マスタ!$C1589)</f>
        <v/>
      </c>
      <c r="D1590" s="12" t="str">
        <f aca="false">IF($C1590="","",商品マスタ!$D1589)</f>
        <v/>
      </c>
      <c r="E1590" s="12" t="str">
        <f aca="false">IF($C1590="","",商品マスタ!$G1589)</f>
        <v/>
      </c>
      <c r="F1590" s="12" t="str">
        <f aca="false">IF($C1590="","",IF(商品マスタ!$P1589="","理論",商品マスタ!$P1589))</f>
        <v/>
      </c>
      <c r="G1590" s="17" t="str">
        <f aca="false">IF($C1590="","",N(商品マスタ!$H1589))</f>
        <v/>
      </c>
      <c r="H1590" s="14"/>
      <c r="I1590" s="17" t="str">
        <f aca="false">IF($C1590="","",N($H1590)*N(商品マスタ!$N1589))</f>
        <v/>
      </c>
      <c r="J1590" s="17" t="str">
        <f aca="false">IF($C1590="","",N($I1590)-N($G1590))</f>
        <v/>
      </c>
      <c r="K1590" s="37" t="str">
        <f aca="false">IF($C1590="","",N(商品マスタ!$I1589))</f>
        <v/>
      </c>
      <c r="L1590" s="17" t="str">
        <f aca="false">IF($C1590="","",MAX(1,N(商品マスタ!$J1589)))</f>
        <v/>
      </c>
      <c r="M1590" s="38" t="str">
        <f aca="false">IF($C1590="","",N(TOP!$C$16)*N($K1590))</f>
        <v/>
      </c>
      <c r="N1590" s="17" t="str">
        <f aca="false">IF($C1590="","",ROUNDUP(N($M1590)/N($L1590),0))</f>
        <v/>
      </c>
      <c r="O1590" s="17" t="str">
        <f aca="false">IF($C1590="","",N(商品マスタ!$R1589))</f>
        <v/>
      </c>
      <c r="P1590" s="17" t="str">
        <f aca="false">IF($C1590="","",IF($F1590="理論",(N($O1590)+N($N1590))-N($G1590),(N($O1590)+N($N1590))-N($I1590)))</f>
        <v/>
      </c>
      <c r="Q1590" s="17" t="str">
        <f aca="false">IF($C1590="","",MAX(1,N(商品マスタ!$K1589)))</f>
        <v/>
      </c>
      <c r="R1590" s="39" t="str">
        <f aca="false">IF($C1590="","",IF(N($P1590)/N($Q1590)&lt;=0,"",ROUNDUP(N($P1590)/N($Q1590),0)))</f>
        <v/>
      </c>
      <c r="S1590" s="14"/>
      <c r="T1590" s="40" t="str">
        <f aca="false">IF($C1590="","",N(商品マスタ!$M1589))</f>
        <v/>
      </c>
      <c r="U1590" s="40" t="str">
        <f aca="false">IF($S1590="","",N($S1590)*N($T1590))</f>
        <v/>
      </c>
      <c r="V1590" s="18"/>
    </row>
    <row r="1591" customFormat="false" ht="15" hidden="false" customHeight="false" outlineLevel="0" collapsed="false">
      <c r="B1591" s="12" t="n">
        <v>1585</v>
      </c>
      <c r="C1591" s="36" t="str">
        <f aca="false">IF(商品マスタ!$C1590="","",商品マスタ!$C1590)</f>
        <v/>
      </c>
      <c r="D1591" s="12" t="str">
        <f aca="false">IF($C1591="","",商品マスタ!$D1590)</f>
        <v/>
      </c>
      <c r="E1591" s="12" t="str">
        <f aca="false">IF($C1591="","",商品マスタ!$G1590)</f>
        <v/>
      </c>
      <c r="F1591" s="12" t="str">
        <f aca="false">IF($C1591="","",IF(商品マスタ!$P1590="","理論",商品マスタ!$P1590))</f>
        <v/>
      </c>
      <c r="G1591" s="17" t="str">
        <f aca="false">IF($C1591="","",N(商品マスタ!$H1590))</f>
        <v/>
      </c>
      <c r="H1591" s="14"/>
      <c r="I1591" s="17" t="str">
        <f aca="false">IF($C1591="","",N($H1591)*N(商品マスタ!$N1590))</f>
        <v/>
      </c>
      <c r="J1591" s="17" t="str">
        <f aca="false">IF($C1591="","",N($I1591)-N($G1591))</f>
        <v/>
      </c>
      <c r="K1591" s="37" t="str">
        <f aca="false">IF($C1591="","",N(商品マスタ!$I1590))</f>
        <v/>
      </c>
      <c r="L1591" s="17" t="str">
        <f aca="false">IF($C1591="","",MAX(1,N(商品マスタ!$J1590)))</f>
        <v/>
      </c>
      <c r="M1591" s="38" t="str">
        <f aca="false">IF($C1591="","",N(TOP!$C$16)*N($K1591))</f>
        <v/>
      </c>
      <c r="N1591" s="17" t="str">
        <f aca="false">IF($C1591="","",ROUNDUP(N($M1591)/N($L1591),0))</f>
        <v/>
      </c>
      <c r="O1591" s="17" t="str">
        <f aca="false">IF($C1591="","",N(商品マスタ!$R1590))</f>
        <v/>
      </c>
      <c r="P1591" s="17" t="str">
        <f aca="false">IF($C1591="","",IF($F1591="理論",(N($O1591)+N($N1591))-N($G1591),(N($O1591)+N($N1591))-N($I1591)))</f>
        <v/>
      </c>
      <c r="Q1591" s="17" t="str">
        <f aca="false">IF($C1591="","",MAX(1,N(商品マスタ!$K1590)))</f>
        <v/>
      </c>
      <c r="R1591" s="39" t="str">
        <f aca="false">IF($C1591="","",IF(N($P1591)/N($Q1591)&lt;=0,"",ROUNDUP(N($P1591)/N($Q1591),0)))</f>
        <v/>
      </c>
      <c r="S1591" s="14"/>
      <c r="T1591" s="40" t="str">
        <f aca="false">IF($C1591="","",N(商品マスタ!$M1590))</f>
        <v/>
      </c>
      <c r="U1591" s="40" t="str">
        <f aca="false">IF($S1591="","",N($S1591)*N($T1591))</f>
        <v/>
      </c>
      <c r="V1591" s="18"/>
    </row>
    <row r="1592" customFormat="false" ht="15" hidden="false" customHeight="false" outlineLevel="0" collapsed="false">
      <c r="B1592" s="12" t="n">
        <v>1586</v>
      </c>
      <c r="C1592" s="36" t="str">
        <f aca="false">IF(商品マスタ!$C1591="","",商品マスタ!$C1591)</f>
        <v/>
      </c>
      <c r="D1592" s="12" t="str">
        <f aca="false">IF($C1592="","",商品マスタ!$D1591)</f>
        <v/>
      </c>
      <c r="E1592" s="12" t="str">
        <f aca="false">IF($C1592="","",商品マスタ!$G1591)</f>
        <v/>
      </c>
      <c r="F1592" s="12" t="str">
        <f aca="false">IF($C1592="","",IF(商品マスタ!$P1591="","理論",商品マスタ!$P1591))</f>
        <v/>
      </c>
      <c r="G1592" s="17" t="str">
        <f aca="false">IF($C1592="","",N(商品マスタ!$H1591))</f>
        <v/>
      </c>
      <c r="H1592" s="14"/>
      <c r="I1592" s="17" t="str">
        <f aca="false">IF($C1592="","",N($H1592)*N(商品マスタ!$N1591))</f>
        <v/>
      </c>
      <c r="J1592" s="17" t="str">
        <f aca="false">IF($C1592="","",N($I1592)-N($G1592))</f>
        <v/>
      </c>
      <c r="K1592" s="37" t="str">
        <f aca="false">IF($C1592="","",N(商品マスタ!$I1591))</f>
        <v/>
      </c>
      <c r="L1592" s="17" t="str">
        <f aca="false">IF($C1592="","",MAX(1,N(商品マスタ!$J1591)))</f>
        <v/>
      </c>
      <c r="M1592" s="38" t="str">
        <f aca="false">IF($C1592="","",N(TOP!$C$16)*N($K1592))</f>
        <v/>
      </c>
      <c r="N1592" s="17" t="str">
        <f aca="false">IF($C1592="","",ROUNDUP(N($M1592)/N($L1592),0))</f>
        <v/>
      </c>
      <c r="O1592" s="17" t="str">
        <f aca="false">IF($C1592="","",N(商品マスタ!$R1591))</f>
        <v/>
      </c>
      <c r="P1592" s="17" t="str">
        <f aca="false">IF($C1592="","",IF($F1592="理論",(N($O1592)+N($N1592))-N($G1592),(N($O1592)+N($N1592))-N($I1592)))</f>
        <v/>
      </c>
      <c r="Q1592" s="17" t="str">
        <f aca="false">IF($C1592="","",MAX(1,N(商品マスタ!$K1591)))</f>
        <v/>
      </c>
      <c r="R1592" s="39" t="str">
        <f aca="false">IF($C1592="","",IF(N($P1592)/N($Q1592)&lt;=0,"",ROUNDUP(N($P1592)/N($Q1592),0)))</f>
        <v/>
      </c>
      <c r="S1592" s="14"/>
      <c r="T1592" s="40" t="str">
        <f aca="false">IF($C1592="","",N(商品マスタ!$M1591))</f>
        <v/>
      </c>
      <c r="U1592" s="40" t="str">
        <f aca="false">IF($S1592="","",N($S1592)*N($T1592))</f>
        <v/>
      </c>
      <c r="V1592" s="18"/>
    </row>
    <row r="1593" customFormat="false" ht="15" hidden="false" customHeight="false" outlineLevel="0" collapsed="false">
      <c r="B1593" s="12" t="n">
        <v>1587</v>
      </c>
      <c r="C1593" s="36" t="str">
        <f aca="false">IF(商品マスタ!$C1592="","",商品マスタ!$C1592)</f>
        <v/>
      </c>
      <c r="D1593" s="12" t="str">
        <f aca="false">IF($C1593="","",商品マスタ!$D1592)</f>
        <v/>
      </c>
      <c r="E1593" s="12" t="str">
        <f aca="false">IF($C1593="","",商品マスタ!$G1592)</f>
        <v/>
      </c>
      <c r="F1593" s="12" t="str">
        <f aca="false">IF($C1593="","",IF(商品マスタ!$P1592="","理論",商品マスタ!$P1592))</f>
        <v/>
      </c>
      <c r="G1593" s="17" t="str">
        <f aca="false">IF($C1593="","",N(商品マスタ!$H1592))</f>
        <v/>
      </c>
      <c r="H1593" s="14"/>
      <c r="I1593" s="17" t="str">
        <f aca="false">IF($C1593="","",N($H1593)*N(商品マスタ!$N1592))</f>
        <v/>
      </c>
      <c r="J1593" s="17" t="str">
        <f aca="false">IF($C1593="","",N($I1593)-N($G1593))</f>
        <v/>
      </c>
      <c r="K1593" s="37" t="str">
        <f aca="false">IF($C1593="","",N(商品マスタ!$I1592))</f>
        <v/>
      </c>
      <c r="L1593" s="17" t="str">
        <f aca="false">IF($C1593="","",MAX(1,N(商品マスタ!$J1592)))</f>
        <v/>
      </c>
      <c r="M1593" s="38" t="str">
        <f aca="false">IF($C1593="","",N(TOP!$C$16)*N($K1593))</f>
        <v/>
      </c>
      <c r="N1593" s="17" t="str">
        <f aca="false">IF($C1593="","",ROUNDUP(N($M1593)/N($L1593),0))</f>
        <v/>
      </c>
      <c r="O1593" s="17" t="str">
        <f aca="false">IF($C1593="","",N(商品マスタ!$R1592))</f>
        <v/>
      </c>
      <c r="P1593" s="17" t="str">
        <f aca="false">IF($C1593="","",IF($F1593="理論",(N($O1593)+N($N1593))-N($G1593),(N($O1593)+N($N1593))-N($I1593)))</f>
        <v/>
      </c>
      <c r="Q1593" s="17" t="str">
        <f aca="false">IF($C1593="","",MAX(1,N(商品マスタ!$K1592)))</f>
        <v/>
      </c>
      <c r="R1593" s="39" t="str">
        <f aca="false">IF($C1593="","",IF(N($P1593)/N($Q1593)&lt;=0,"",ROUNDUP(N($P1593)/N($Q1593),0)))</f>
        <v/>
      </c>
      <c r="S1593" s="14"/>
      <c r="T1593" s="40" t="str">
        <f aca="false">IF($C1593="","",N(商品マスタ!$M1592))</f>
        <v/>
      </c>
      <c r="U1593" s="40" t="str">
        <f aca="false">IF($S1593="","",N($S1593)*N($T1593))</f>
        <v/>
      </c>
      <c r="V1593" s="18"/>
    </row>
    <row r="1594" customFormat="false" ht="15" hidden="false" customHeight="false" outlineLevel="0" collapsed="false">
      <c r="B1594" s="12" t="n">
        <v>1588</v>
      </c>
      <c r="C1594" s="36" t="str">
        <f aca="false">IF(商品マスタ!$C1593="","",商品マスタ!$C1593)</f>
        <v/>
      </c>
      <c r="D1594" s="12" t="str">
        <f aca="false">IF($C1594="","",商品マスタ!$D1593)</f>
        <v/>
      </c>
      <c r="E1594" s="12" t="str">
        <f aca="false">IF($C1594="","",商品マスタ!$G1593)</f>
        <v/>
      </c>
      <c r="F1594" s="12" t="str">
        <f aca="false">IF($C1594="","",IF(商品マスタ!$P1593="","理論",商品マスタ!$P1593))</f>
        <v/>
      </c>
      <c r="G1594" s="17" t="str">
        <f aca="false">IF($C1594="","",N(商品マスタ!$H1593))</f>
        <v/>
      </c>
      <c r="H1594" s="14"/>
      <c r="I1594" s="17" t="str">
        <f aca="false">IF($C1594="","",N($H1594)*N(商品マスタ!$N1593))</f>
        <v/>
      </c>
      <c r="J1594" s="17" t="str">
        <f aca="false">IF($C1594="","",N($I1594)-N($G1594))</f>
        <v/>
      </c>
      <c r="K1594" s="37" t="str">
        <f aca="false">IF($C1594="","",N(商品マスタ!$I1593))</f>
        <v/>
      </c>
      <c r="L1594" s="17" t="str">
        <f aca="false">IF($C1594="","",MAX(1,N(商品マスタ!$J1593)))</f>
        <v/>
      </c>
      <c r="M1594" s="38" t="str">
        <f aca="false">IF($C1594="","",N(TOP!$C$16)*N($K1594))</f>
        <v/>
      </c>
      <c r="N1594" s="17" t="str">
        <f aca="false">IF($C1594="","",ROUNDUP(N($M1594)/N($L1594),0))</f>
        <v/>
      </c>
      <c r="O1594" s="17" t="str">
        <f aca="false">IF($C1594="","",N(商品マスタ!$R1593))</f>
        <v/>
      </c>
      <c r="P1594" s="17" t="str">
        <f aca="false">IF($C1594="","",IF($F1594="理論",(N($O1594)+N($N1594))-N($G1594),(N($O1594)+N($N1594))-N($I1594)))</f>
        <v/>
      </c>
      <c r="Q1594" s="17" t="str">
        <f aca="false">IF($C1594="","",MAX(1,N(商品マスタ!$K1593)))</f>
        <v/>
      </c>
      <c r="R1594" s="39" t="str">
        <f aca="false">IF($C1594="","",IF(N($P1594)/N($Q1594)&lt;=0,"",ROUNDUP(N($P1594)/N($Q1594),0)))</f>
        <v/>
      </c>
      <c r="S1594" s="14"/>
      <c r="T1594" s="40" t="str">
        <f aca="false">IF($C1594="","",N(商品マスタ!$M1593))</f>
        <v/>
      </c>
      <c r="U1594" s="40" t="str">
        <f aca="false">IF($S1594="","",N($S1594)*N($T1594))</f>
        <v/>
      </c>
      <c r="V1594" s="18"/>
    </row>
    <row r="1595" customFormat="false" ht="15" hidden="false" customHeight="false" outlineLevel="0" collapsed="false">
      <c r="B1595" s="12" t="n">
        <v>1589</v>
      </c>
      <c r="C1595" s="36" t="str">
        <f aca="false">IF(商品マスタ!$C1594="","",商品マスタ!$C1594)</f>
        <v/>
      </c>
      <c r="D1595" s="12" t="str">
        <f aca="false">IF($C1595="","",商品マスタ!$D1594)</f>
        <v/>
      </c>
      <c r="E1595" s="12" t="str">
        <f aca="false">IF($C1595="","",商品マスタ!$G1594)</f>
        <v/>
      </c>
      <c r="F1595" s="12" t="str">
        <f aca="false">IF($C1595="","",IF(商品マスタ!$P1594="","理論",商品マスタ!$P1594))</f>
        <v/>
      </c>
      <c r="G1595" s="17" t="str">
        <f aca="false">IF($C1595="","",N(商品マスタ!$H1594))</f>
        <v/>
      </c>
      <c r="H1595" s="14"/>
      <c r="I1595" s="17" t="str">
        <f aca="false">IF($C1595="","",N($H1595)*N(商品マスタ!$N1594))</f>
        <v/>
      </c>
      <c r="J1595" s="17" t="str">
        <f aca="false">IF($C1595="","",N($I1595)-N($G1595))</f>
        <v/>
      </c>
      <c r="K1595" s="37" t="str">
        <f aca="false">IF($C1595="","",N(商品マスタ!$I1594))</f>
        <v/>
      </c>
      <c r="L1595" s="17" t="str">
        <f aca="false">IF($C1595="","",MAX(1,N(商品マスタ!$J1594)))</f>
        <v/>
      </c>
      <c r="M1595" s="38" t="str">
        <f aca="false">IF($C1595="","",N(TOP!$C$16)*N($K1595))</f>
        <v/>
      </c>
      <c r="N1595" s="17" t="str">
        <f aca="false">IF($C1595="","",ROUNDUP(N($M1595)/N($L1595),0))</f>
        <v/>
      </c>
      <c r="O1595" s="17" t="str">
        <f aca="false">IF($C1595="","",N(商品マスタ!$R1594))</f>
        <v/>
      </c>
      <c r="P1595" s="17" t="str">
        <f aca="false">IF($C1595="","",IF($F1595="理論",(N($O1595)+N($N1595))-N($G1595),(N($O1595)+N($N1595))-N($I1595)))</f>
        <v/>
      </c>
      <c r="Q1595" s="17" t="str">
        <f aca="false">IF($C1595="","",MAX(1,N(商品マスタ!$K1594)))</f>
        <v/>
      </c>
      <c r="R1595" s="39" t="str">
        <f aca="false">IF($C1595="","",IF(N($P1595)/N($Q1595)&lt;=0,"",ROUNDUP(N($P1595)/N($Q1595),0)))</f>
        <v/>
      </c>
      <c r="S1595" s="14"/>
      <c r="T1595" s="40" t="str">
        <f aca="false">IF($C1595="","",N(商品マスタ!$M1594))</f>
        <v/>
      </c>
      <c r="U1595" s="40" t="str">
        <f aca="false">IF($S1595="","",N($S1595)*N($T1595))</f>
        <v/>
      </c>
      <c r="V1595" s="18"/>
    </row>
    <row r="1596" customFormat="false" ht="15" hidden="false" customHeight="false" outlineLevel="0" collapsed="false">
      <c r="B1596" s="12" t="n">
        <v>1590</v>
      </c>
      <c r="C1596" s="36" t="str">
        <f aca="false">IF(商品マスタ!$C1595="","",商品マスタ!$C1595)</f>
        <v/>
      </c>
      <c r="D1596" s="12" t="str">
        <f aca="false">IF($C1596="","",商品マスタ!$D1595)</f>
        <v/>
      </c>
      <c r="E1596" s="12" t="str">
        <f aca="false">IF($C1596="","",商品マスタ!$G1595)</f>
        <v/>
      </c>
      <c r="F1596" s="12" t="str">
        <f aca="false">IF($C1596="","",IF(商品マスタ!$P1595="","理論",商品マスタ!$P1595))</f>
        <v/>
      </c>
      <c r="G1596" s="17" t="str">
        <f aca="false">IF($C1596="","",N(商品マスタ!$H1595))</f>
        <v/>
      </c>
      <c r="H1596" s="14"/>
      <c r="I1596" s="17" t="str">
        <f aca="false">IF($C1596="","",N($H1596)*N(商品マスタ!$N1595))</f>
        <v/>
      </c>
      <c r="J1596" s="17" t="str">
        <f aca="false">IF($C1596="","",N($I1596)-N($G1596))</f>
        <v/>
      </c>
      <c r="K1596" s="37" t="str">
        <f aca="false">IF($C1596="","",N(商品マスタ!$I1595))</f>
        <v/>
      </c>
      <c r="L1596" s="17" t="str">
        <f aca="false">IF($C1596="","",MAX(1,N(商品マスタ!$J1595)))</f>
        <v/>
      </c>
      <c r="M1596" s="38" t="str">
        <f aca="false">IF($C1596="","",N(TOP!$C$16)*N($K1596))</f>
        <v/>
      </c>
      <c r="N1596" s="17" t="str">
        <f aca="false">IF($C1596="","",ROUNDUP(N($M1596)/N($L1596),0))</f>
        <v/>
      </c>
      <c r="O1596" s="17" t="str">
        <f aca="false">IF($C1596="","",N(商品マスタ!$R1595))</f>
        <v/>
      </c>
      <c r="P1596" s="17" t="str">
        <f aca="false">IF($C1596="","",IF($F1596="理論",(N($O1596)+N($N1596))-N($G1596),(N($O1596)+N($N1596))-N($I1596)))</f>
        <v/>
      </c>
      <c r="Q1596" s="17" t="str">
        <f aca="false">IF($C1596="","",MAX(1,N(商品マスタ!$K1595)))</f>
        <v/>
      </c>
      <c r="R1596" s="39" t="str">
        <f aca="false">IF($C1596="","",IF(N($P1596)/N($Q1596)&lt;=0,"",ROUNDUP(N($P1596)/N($Q1596),0)))</f>
        <v/>
      </c>
      <c r="S1596" s="14"/>
      <c r="T1596" s="40" t="str">
        <f aca="false">IF($C1596="","",N(商品マスタ!$M1595))</f>
        <v/>
      </c>
      <c r="U1596" s="40" t="str">
        <f aca="false">IF($S1596="","",N($S1596)*N($T1596))</f>
        <v/>
      </c>
      <c r="V1596" s="18"/>
    </row>
    <row r="1597" customFormat="false" ht="15" hidden="false" customHeight="false" outlineLevel="0" collapsed="false">
      <c r="B1597" s="12" t="n">
        <v>1591</v>
      </c>
      <c r="C1597" s="36" t="str">
        <f aca="false">IF(商品マスタ!$C1596="","",商品マスタ!$C1596)</f>
        <v/>
      </c>
      <c r="D1597" s="12" t="str">
        <f aca="false">IF($C1597="","",商品マスタ!$D1596)</f>
        <v/>
      </c>
      <c r="E1597" s="12" t="str">
        <f aca="false">IF($C1597="","",商品マスタ!$G1596)</f>
        <v/>
      </c>
      <c r="F1597" s="12" t="str">
        <f aca="false">IF($C1597="","",IF(商品マスタ!$P1596="","理論",商品マスタ!$P1596))</f>
        <v/>
      </c>
      <c r="G1597" s="17" t="str">
        <f aca="false">IF($C1597="","",N(商品マスタ!$H1596))</f>
        <v/>
      </c>
      <c r="H1597" s="14"/>
      <c r="I1597" s="17" t="str">
        <f aca="false">IF($C1597="","",N($H1597)*N(商品マスタ!$N1596))</f>
        <v/>
      </c>
      <c r="J1597" s="17" t="str">
        <f aca="false">IF($C1597="","",N($I1597)-N($G1597))</f>
        <v/>
      </c>
      <c r="K1597" s="37" t="str">
        <f aca="false">IF($C1597="","",N(商品マスタ!$I1596))</f>
        <v/>
      </c>
      <c r="L1597" s="17" t="str">
        <f aca="false">IF($C1597="","",MAX(1,N(商品マスタ!$J1596)))</f>
        <v/>
      </c>
      <c r="M1597" s="38" t="str">
        <f aca="false">IF($C1597="","",N(TOP!$C$16)*N($K1597))</f>
        <v/>
      </c>
      <c r="N1597" s="17" t="str">
        <f aca="false">IF($C1597="","",ROUNDUP(N($M1597)/N($L1597),0))</f>
        <v/>
      </c>
      <c r="O1597" s="17" t="str">
        <f aca="false">IF($C1597="","",N(商品マスタ!$R1596))</f>
        <v/>
      </c>
      <c r="P1597" s="17" t="str">
        <f aca="false">IF($C1597="","",IF($F1597="理論",(N($O1597)+N($N1597))-N($G1597),(N($O1597)+N($N1597))-N($I1597)))</f>
        <v/>
      </c>
      <c r="Q1597" s="17" t="str">
        <f aca="false">IF($C1597="","",MAX(1,N(商品マスタ!$K1596)))</f>
        <v/>
      </c>
      <c r="R1597" s="39" t="str">
        <f aca="false">IF($C1597="","",IF(N($P1597)/N($Q1597)&lt;=0,"",ROUNDUP(N($P1597)/N($Q1597),0)))</f>
        <v/>
      </c>
      <c r="S1597" s="14"/>
      <c r="T1597" s="40" t="str">
        <f aca="false">IF($C1597="","",N(商品マスタ!$M1596))</f>
        <v/>
      </c>
      <c r="U1597" s="40" t="str">
        <f aca="false">IF($S1597="","",N($S1597)*N($T1597))</f>
        <v/>
      </c>
      <c r="V1597" s="18"/>
    </row>
    <row r="1598" customFormat="false" ht="15" hidden="false" customHeight="false" outlineLevel="0" collapsed="false">
      <c r="B1598" s="12" t="n">
        <v>1592</v>
      </c>
      <c r="C1598" s="36" t="str">
        <f aca="false">IF(商品マスタ!$C1597="","",商品マスタ!$C1597)</f>
        <v/>
      </c>
      <c r="D1598" s="12" t="str">
        <f aca="false">IF($C1598="","",商品マスタ!$D1597)</f>
        <v/>
      </c>
      <c r="E1598" s="12" t="str">
        <f aca="false">IF($C1598="","",商品マスタ!$G1597)</f>
        <v/>
      </c>
      <c r="F1598" s="12" t="str">
        <f aca="false">IF($C1598="","",IF(商品マスタ!$P1597="","理論",商品マスタ!$P1597))</f>
        <v/>
      </c>
      <c r="G1598" s="17" t="str">
        <f aca="false">IF($C1598="","",N(商品マスタ!$H1597))</f>
        <v/>
      </c>
      <c r="H1598" s="14"/>
      <c r="I1598" s="17" t="str">
        <f aca="false">IF($C1598="","",N($H1598)*N(商品マスタ!$N1597))</f>
        <v/>
      </c>
      <c r="J1598" s="17" t="str">
        <f aca="false">IF($C1598="","",N($I1598)-N($G1598))</f>
        <v/>
      </c>
      <c r="K1598" s="37" t="str">
        <f aca="false">IF($C1598="","",N(商品マスタ!$I1597))</f>
        <v/>
      </c>
      <c r="L1598" s="17" t="str">
        <f aca="false">IF($C1598="","",MAX(1,N(商品マスタ!$J1597)))</f>
        <v/>
      </c>
      <c r="M1598" s="38" t="str">
        <f aca="false">IF($C1598="","",N(TOP!$C$16)*N($K1598))</f>
        <v/>
      </c>
      <c r="N1598" s="17" t="str">
        <f aca="false">IF($C1598="","",ROUNDUP(N($M1598)/N($L1598),0))</f>
        <v/>
      </c>
      <c r="O1598" s="17" t="str">
        <f aca="false">IF($C1598="","",N(商品マスタ!$R1597))</f>
        <v/>
      </c>
      <c r="P1598" s="17" t="str">
        <f aca="false">IF($C1598="","",IF($F1598="理論",(N($O1598)+N($N1598))-N($G1598),(N($O1598)+N($N1598))-N($I1598)))</f>
        <v/>
      </c>
      <c r="Q1598" s="17" t="str">
        <f aca="false">IF($C1598="","",MAX(1,N(商品マスタ!$K1597)))</f>
        <v/>
      </c>
      <c r="R1598" s="39" t="str">
        <f aca="false">IF($C1598="","",IF(N($P1598)/N($Q1598)&lt;=0,"",ROUNDUP(N($P1598)/N($Q1598),0)))</f>
        <v/>
      </c>
      <c r="S1598" s="14"/>
      <c r="T1598" s="40" t="str">
        <f aca="false">IF($C1598="","",N(商品マスタ!$M1597))</f>
        <v/>
      </c>
      <c r="U1598" s="40" t="str">
        <f aca="false">IF($S1598="","",N($S1598)*N($T1598))</f>
        <v/>
      </c>
      <c r="V1598" s="18"/>
    </row>
    <row r="1599" customFormat="false" ht="15" hidden="false" customHeight="false" outlineLevel="0" collapsed="false">
      <c r="B1599" s="12" t="n">
        <v>1593</v>
      </c>
      <c r="C1599" s="36" t="str">
        <f aca="false">IF(商品マスタ!$C1598="","",商品マスタ!$C1598)</f>
        <v/>
      </c>
      <c r="D1599" s="12" t="str">
        <f aca="false">IF($C1599="","",商品マスタ!$D1598)</f>
        <v/>
      </c>
      <c r="E1599" s="12" t="str">
        <f aca="false">IF($C1599="","",商品マスタ!$G1598)</f>
        <v/>
      </c>
      <c r="F1599" s="12" t="str">
        <f aca="false">IF($C1599="","",IF(商品マスタ!$P1598="","理論",商品マスタ!$P1598))</f>
        <v/>
      </c>
      <c r="G1599" s="17" t="str">
        <f aca="false">IF($C1599="","",N(商品マスタ!$H1598))</f>
        <v/>
      </c>
      <c r="H1599" s="14"/>
      <c r="I1599" s="17" t="str">
        <f aca="false">IF($C1599="","",N($H1599)*N(商品マスタ!$N1598))</f>
        <v/>
      </c>
      <c r="J1599" s="17" t="str">
        <f aca="false">IF($C1599="","",N($I1599)-N($G1599))</f>
        <v/>
      </c>
      <c r="K1599" s="37" t="str">
        <f aca="false">IF($C1599="","",N(商品マスタ!$I1598))</f>
        <v/>
      </c>
      <c r="L1599" s="17" t="str">
        <f aca="false">IF($C1599="","",MAX(1,N(商品マスタ!$J1598)))</f>
        <v/>
      </c>
      <c r="M1599" s="38" t="str">
        <f aca="false">IF($C1599="","",N(TOP!$C$16)*N($K1599))</f>
        <v/>
      </c>
      <c r="N1599" s="17" t="str">
        <f aca="false">IF($C1599="","",ROUNDUP(N($M1599)/N($L1599),0))</f>
        <v/>
      </c>
      <c r="O1599" s="17" t="str">
        <f aca="false">IF($C1599="","",N(商品マスタ!$R1598))</f>
        <v/>
      </c>
      <c r="P1599" s="17" t="str">
        <f aca="false">IF($C1599="","",IF($F1599="理論",(N($O1599)+N($N1599))-N($G1599),(N($O1599)+N($N1599))-N($I1599)))</f>
        <v/>
      </c>
      <c r="Q1599" s="17" t="str">
        <f aca="false">IF($C1599="","",MAX(1,N(商品マスタ!$K1598)))</f>
        <v/>
      </c>
      <c r="R1599" s="39" t="str">
        <f aca="false">IF($C1599="","",IF(N($P1599)/N($Q1599)&lt;=0,"",ROUNDUP(N($P1599)/N($Q1599),0)))</f>
        <v/>
      </c>
      <c r="S1599" s="14"/>
      <c r="T1599" s="40" t="str">
        <f aca="false">IF($C1599="","",N(商品マスタ!$M1598))</f>
        <v/>
      </c>
      <c r="U1599" s="40" t="str">
        <f aca="false">IF($S1599="","",N($S1599)*N($T1599))</f>
        <v/>
      </c>
      <c r="V1599" s="18"/>
    </row>
    <row r="1600" customFormat="false" ht="15" hidden="false" customHeight="false" outlineLevel="0" collapsed="false">
      <c r="B1600" s="12" t="n">
        <v>1594</v>
      </c>
      <c r="C1600" s="36" t="str">
        <f aca="false">IF(商品マスタ!$C1599="","",商品マスタ!$C1599)</f>
        <v/>
      </c>
      <c r="D1600" s="12" t="str">
        <f aca="false">IF($C1600="","",商品マスタ!$D1599)</f>
        <v/>
      </c>
      <c r="E1600" s="12" t="str">
        <f aca="false">IF($C1600="","",商品マスタ!$G1599)</f>
        <v/>
      </c>
      <c r="F1600" s="12" t="str">
        <f aca="false">IF($C1600="","",IF(商品マスタ!$P1599="","理論",商品マスタ!$P1599))</f>
        <v/>
      </c>
      <c r="G1600" s="17" t="str">
        <f aca="false">IF($C1600="","",N(商品マスタ!$H1599))</f>
        <v/>
      </c>
      <c r="H1600" s="14"/>
      <c r="I1600" s="17" t="str">
        <f aca="false">IF($C1600="","",N($H1600)*N(商品マスタ!$N1599))</f>
        <v/>
      </c>
      <c r="J1600" s="17" t="str">
        <f aca="false">IF($C1600="","",N($I1600)-N($G1600))</f>
        <v/>
      </c>
      <c r="K1600" s="37" t="str">
        <f aca="false">IF($C1600="","",N(商品マスタ!$I1599))</f>
        <v/>
      </c>
      <c r="L1600" s="17" t="str">
        <f aca="false">IF($C1600="","",MAX(1,N(商品マスタ!$J1599)))</f>
        <v/>
      </c>
      <c r="M1600" s="38" t="str">
        <f aca="false">IF($C1600="","",N(TOP!$C$16)*N($K1600))</f>
        <v/>
      </c>
      <c r="N1600" s="17" t="str">
        <f aca="false">IF($C1600="","",ROUNDUP(N($M1600)/N($L1600),0))</f>
        <v/>
      </c>
      <c r="O1600" s="17" t="str">
        <f aca="false">IF($C1600="","",N(商品マスタ!$R1599))</f>
        <v/>
      </c>
      <c r="P1600" s="17" t="str">
        <f aca="false">IF($C1600="","",IF($F1600="理論",(N($O1600)+N($N1600))-N($G1600),(N($O1600)+N($N1600))-N($I1600)))</f>
        <v/>
      </c>
      <c r="Q1600" s="17" t="str">
        <f aca="false">IF($C1600="","",MAX(1,N(商品マスタ!$K1599)))</f>
        <v/>
      </c>
      <c r="R1600" s="39" t="str">
        <f aca="false">IF($C1600="","",IF(N($P1600)/N($Q1600)&lt;=0,"",ROUNDUP(N($P1600)/N($Q1600),0)))</f>
        <v/>
      </c>
      <c r="S1600" s="14"/>
      <c r="T1600" s="40" t="str">
        <f aca="false">IF($C1600="","",N(商品マスタ!$M1599))</f>
        <v/>
      </c>
      <c r="U1600" s="40" t="str">
        <f aca="false">IF($S1600="","",N($S1600)*N($T1600))</f>
        <v/>
      </c>
      <c r="V1600" s="18"/>
    </row>
    <row r="1601" customFormat="false" ht="15" hidden="false" customHeight="false" outlineLevel="0" collapsed="false">
      <c r="B1601" s="12" t="n">
        <v>1595</v>
      </c>
      <c r="C1601" s="36" t="str">
        <f aca="false">IF(商品マスタ!$C1600="","",商品マスタ!$C1600)</f>
        <v/>
      </c>
      <c r="D1601" s="12" t="str">
        <f aca="false">IF($C1601="","",商品マスタ!$D1600)</f>
        <v/>
      </c>
      <c r="E1601" s="12" t="str">
        <f aca="false">IF($C1601="","",商品マスタ!$G1600)</f>
        <v/>
      </c>
      <c r="F1601" s="12" t="str">
        <f aca="false">IF($C1601="","",IF(商品マスタ!$P1600="","理論",商品マスタ!$P1600))</f>
        <v/>
      </c>
      <c r="G1601" s="17" t="str">
        <f aca="false">IF($C1601="","",N(商品マスタ!$H1600))</f>
        <v/>
      </c>
      <c r="H1601" s="14"/>
      <c r="I1601" s="17" t="str">
        <f aca="false">IF($C1601="","",N($H1601)*N(商品マスタ!$N1600))</f>
        <v/>
      </c>
      <c r="J1601" s="17" t="str">
        <f aca="false">IF($C1601="","",N($I1601)-N($G1601))</f>
        <v/>
      </c>
      <c r="K1601" s="37" t="str">
        <f aca="false">IF($C1601="","",N(商品マスタ!$I1600))</f>
        <v/>
      </c>
      <c r="L1601" s="17" t="str">
        <f aca="false">IF($C1601="","",MAX(1,N(商品マスタ!$J1600)))</f>
        <v/>
      </c>
      <c r="M1601" s="38" t="str">
        <f aca="false">IF($C1601="","",N(TOP!$C$16)*N($K1601))</f>
        <v/>
      </c>
      <c r="N1601" s="17" t="str">
        <f aca="false">IF($C1601="","",ROUNDUP(N($M1601)/N($L1601),0))</f>
        <v/>
      </c>
      <c r="O1601" s="17" t="str">
        <f aca="false">IF($C1601="","",N(商品マスタ!$R1600))</f>
        <v/>
      </c>
      <c r="P1601" s="17" t="str">
        <f aca="false">IF($C1601="","",IF($F1601="理論",(N($O1601)+N($N1601))-N($G1601),(N($O1601)+N($N1601))-N($I1601)))</f>
        <v/>
      </c>
      <c r="Q1601" s="17" t="str">
        <f aca="false">IF($C1601="","",MAX(1,N(商品マスタ!$K1600)))</f>
        <v/>
      </c>
      <c r="R1601" s="39" t="str">
        <f aca="false">IF($C1601="","",IF(N($P1601)/N($Q1601)&lt;=0,"",ROUNDUP(N($P1601)/N($Q1601),0)))</f>
        <v/>
      </c>
      <c r="S1601" s="14"/>
      <c r="T1601" s="40" t="str">
        <f aca="false">IF($C1601="","",N(商品マスタ!$M1600))</f>
        <v/>
      </c>
      <c r="U1601" s="40" t="str">
        <f aca="false">IF($S1601="","",N($S1601)*N($T1601))</f>
        <v/>
      </c>
      <c r="V1601" s="18"/>
    </row>
    <row r="1602" customFormat="false" ht="15" hidden="false" customHeight="false" outlineLevel="0" collapsed="false">
      <c r="B1602" s="12" t="n">
        <v>1596</v>
      </c>
      <c r="C1602" s="36" t="str">
        <f aca="false">IF(商品マスタ!$C1601="","",商品マスタ!$C1601)</f>
        <v/>
      </c>
      <c r="D1602" s="12" t="str">
        <f aca="false">IF($C1602="","",商品マスタ!$D1601)</f>
        <v/>
      </c>
      <c r="E1602" s="12" t="str">
        <f aca="false">IF($C1602="","",商品マスタ!$G1601)</f>
        <v/>
      </c>
      <c r="F1602" s="12" t="str">
        <f aca="false">IF($C1602="","",IF(商品マスタ!$P1601="","理論",商品マスタ!$P1601))</f>
        <v/>
      </c>
      <c r="G1602" s="17" t="str">
        <f aca="false">IF($C1602="","",N(商品マスタ!$H1601))</f>
        <v/>
      </c>
      <c r="H1602" s="14"/>
      <c r="I1602" s="17" t="str">
        <f aca="false">IF($C1602="","",N($H1602)*N(商品マスタ!$N1601))</f>
        <v/>
      </c>
      <c r="J1602" s="17" t="str">
        <f aca="false">IF($C1602="","",N($I1602)-N($G1602))</f>
        <v/>
      </c>
      <c r="K1602" s="37" t="str">
        <f aca="false">IF($C1602="","",N(商品マスタ!$I1601))</f>
        <v/>
      </c>
      <c r="L1602" s="17" t="str">
        <f aca="false">IF($C1602="","",MAX(1,N(商品マスタ!$J1601)))</f>
        <v/>
      </c>
      <c r="M1602" s="38" t="str">
        <f aca="false">IF($C1602="","",N(TOP!$C$16)*N($K1602))</f>
        <v/>
      </c>
      <c r="N1602" s="17" t="str">
        <f aca="false">IF($C1602="","",ROUNDUP(N($M1602)/N($L1602),0))</f>
        <v/>
      </c>
      <c r="O1602" s="17" t="str">
        <f aca="false">IF($C1602="","",N(商品マスタ!$R1601))</f>
        <v/>
      </c>
      <c r="P1602" s="17" t="str">
        <f aca="false">IF($C1602="","",IF($F1602="理論",(N($O1602)+N($N1602))-N($G1602),(N($O1602)+N($N1602))-N($I1602)))</f>
        <v/>
      </c>
      <c r="Q1602" s="17" t="str">
        <f aca="false">IF($C1602="","",MAX(1,N(商品マスタ!$K1601)))</f>
        <v/>
      </c>
      <c r="R1602" s="39" t="str">
        <f aca="false">IF($C1602="","",IF(N($P1602)/N($Q1602)&lt;=0,"",ROUNDUP(N($P1602)/N($Q1602),0)))</f>
        <v/>
      </c>
      <c r="S1602" s="14"/>
      <c r="T1602" s="40" t="str">
        <f aca="false">IF($C1602="","",N(商品マスタ!$M1601))</f>
        <v/>
      </c>
      <c r="U1602" s="40" t="str">
        <f aca="false">IF($S1602="","",N($S1602)*N($T1602))</f>
        <v/>
      </c>
      <c r="V1602" s="18"/>
    </row>
    <row r="1603" customFormat="false" ht="15" hidden="false" customHeight="false" outlineLevel="0" collapsed="false">
      <c r="B1603" s="12" t="n">
        <v>1597</v>
      </c>
      <c r="C1603" s="36" t="str">
        <f aca="false">IF(商品マスタ!$C1602="","",商品マスタ!$C1602)</f>
        <v/>
      </c>
      <c r="D1603" s="12" t="str">
        <f aca="false">IF($C1603="","",商品マスタ!$D1602)</f>
        <v/>
      </c>
      <c r="E1603" s="12" t="str">
        <f aca="false">IF($C1603="","",商品マスタ!$G1602)</f>
        <v/>
      </c>
      <c r="F1603" s="12" t="str">
        <f aca="false">IF($C1603="","",IF(商品マスタ!$P1602="","理論",商品マスタ!$P1602))</f>
        <v/>
      </c>
      <c r="G1603" s="17" t="str">
        <f aca="false">IF($C1603="","",N(商品マスタ!$H1602))</f>
        <v/>
      </c>
      <c r="H1603" s="14"/>
      <c r="I1603" s="17" t="str">
        <f aca="false">IF($C1603="","",N($H1603)*N(商品マスタ!$N1602))</f>
        <v/>
      </c>
      <c r="J1603" s="17" t="str">
        <f aca="false">IF($C1603="","",N($I1603)-N($G1603))</f>
        <v/>
      </c>
      <c r="K1603" s="37" t="str">
        <f aca="false">IF($C1603="","",N(商品マスタ!$I1602))</f>
        <v/>
      </c>
      <c r="L1603" s="17" t="str">
        <f aca="false">IF($C1603="","",MAX(1,N(商品マスタ!$J1602)))</f>
        <v/>
      </c>
      <c r="M1603" s="38" t="str">
        <f aca="false">IF($C1603="","",N(TOP!$C$16)*N($K1603))</f>
        <v/>
      </c>
      <c r="N1603" s="17" t="str">
        <f aca="false">IF($C1603="","",ROUNDUP(N($M1603)/N($L1603),0))</f>
        <v/>
      </c>
      <c r="O1603" s="17" t="str">
        <f aca="false">IF($C1603="","",N(商品マスタ!$R1602))</f>
        <v/>
      </c>
      <c r="P1603" s="17" t="str">
        <f aca="false">IF($C1603="","",IF($F1603="理論",(N($O1603)+N($N1603))-N($G1603),(N($O1603)+N($N1603))-N($I1603)))</f>
        <v/>
      </c>
      <c r="Q1603" s="17" t="str">
        <f aca="false">IF($C1603="","",MAX(1,N(商品マスタ!$K1602)))</f>
        <v/>
      </c>
      <c r="R1603" s="39" t="str">
        <f aca="false">IF($C1603="","",IF(N($P1603)/N($Q1603)&lt;=0,"",ROUNDUP(N($P1603)/N($Q1603),0)))</f>
        <v/>
      </c>
      <c r="S1603" s="14"/>
      <c r="T1603" s="40" t="str">
        <f aca="false">IF($C1603="","",N(商品マスタ!$M1602))</f>
        <v/>
      </c>
      <c r="U1603" s="40" t="str">
        <f aca="false">IF($S1603="","",N($S1603)*N($T1603))</f>
        <v/>
      </c>
      <c r="V1603" s="18"/>
    </row>
    <row r="1604" customFormat="false" ht="15" hidden="false" customHeight="false" outlineLevel="0" collapsed="false">
      <c r="B1604" s="12" t="n">
        <v>1598</v>
      </c>
      <c r="C1604" s="36" t="str">
        <f aca="false">IF(商品マスタ!$C1603="","",商品マスタ!$C1603)</f>
        <v/>
      </c>
      <c r="D1604" s="12" t="str">
        <f aca="false">IF($C1604="","",商品マスタ!$D1603)</f>
        <v/>
      </c>
      <c r="E1604" s="12" t="str">
        <f aca="false">IF($C1604="","",商品マスタ!$G1603)</f>
        <v/>
      </c>
      <c r="F1604" s="12" t="str">
        <f aca="false">IF($C1604="","",IF(商品マスタ!$P1603="","理論",商品マスタ!$P1603))</f>
        <v/>
      </c>
      <c r="G1604" s="17" t="str">
        <f aca="false">IF($C1604="","",N(商品マスタ!$H1603))</f>
        <v/>
      </c>
      <c r="H1604" s="14"/>
      <c r="I1604" s="17" t="str">
        <f aca="false">IF($C1604="","",N($H1604)*N(商品マスタ!$N1603))</f>
        <v/>
      </c>
      <c r="J1604" s="17" t="str">
        <f aca="false">IF($C1604="","",N($I1604)-N($G1604))</f>
        <v/>
      </c>
      <c r="K1604" s="37" t="str">
        <f aca="false">IF($C1604="","",N(商品マスタ!$I1603))</f>
        <v/>
      </c>
      <c r="L1604" s="17" t="str">
        <f aca="false">IF($C1604="","",MAX(1,N(商品マスタ!$J1603)))</f>
        <v/>
      </c>
      <c r="M1604" s="38" t="str">
        <f aca="false">IF($C1604="","",N(TOP!$C$16)*N($K1604))</f>
        <v/>
      </c>
      <c r="N1604" s="17" t="str">
        <f aca="false">IF($C1604="","",ROUNDUP(N($M1604)/N($L1604),0))</f>
        <v/>
      </c>
      <c r="O1604" s="17" t="str">
        <f aca="false">IF($C1604="","",N(商品マスタ!$R1603))</f>
        <v/>
      </c>
      <c r="P1604" s="17" t="str">
        <f aca="false">IF($C1604="","",IF($F1604="理論",(N($O1604)+N($N1604))-N($G1604),(N($O1604)+N($N1604))-N($I1604)))</f>
        <v/>
      </c>
      <c r="Q1604" s="17" t="str">
        <f aca="false">IF($C1604="","",MAX(1,N(商品マスタ!$K1603)))</f>
        <v/>
      </c>
      <c r="R1604" s="39" t="str">
        <f aca="false">IF($C1604="","",IF(N($P1604)/N($Q1604)&lt;=0,"",ROUNDUP(N($P1604)/N($Q1604),0)))</f>
        <v/>
      </c>
      <c r="S1604" s="14"/>
      <c r="T1604" s="40" t="str">
        <f aca="false">IF($C1604="","",N(商品マスタ!$M1603))</f>
        <v/>
      </c>
      <c r="U1604" s="40" t="str">
        <f aca="false">IF($S1604="","",N($S1604)*N($T1604))</f>
        <v/>
      </c>
      <c r="V1604" s="18"/>
    </row>
    <row r="1605" customFormat="false" ht="15" hidden="false" customHeight="false" outlineLevel="0" collapsed="false">
      <c r="B1605" s="12" t="n">
        <v>1599</v>
      </c>
      <c r="C1605" s="36" t="str">
        <f aca="false">IF(商品マスタ!$C1604="","",商品マスタ!$C1604)</f>
        <v/>
      </c>
      <c r="D1605" s="12" t="str">
        <f aca="false">IF($C1605="","",商品マスタ!$D1604)</f>
        <v/>
      </c>
      <c r="E1605" s="12" t="str">
        <f aca="false">IF($C1605="","",商品マスタ!$G1604)</f>
        <v/>
      </c>
      <c r="F1605" s="12" t="str">
        <f aca="false">IF($C1605="","",IF(商品マスタ!$P1604="","理論",商品マスタ!$P1604))</f>
        <v/>
      </c>
      <c r="G1605" s="17" t="str">
        <f aca="false">IF($C1605="","",N(商品マスタ!$H1604))</f>
        <v/>
      </c>
      <c r="H1605" s="14"/>
      <c r="I1605" s="17" t="str">
        <f aca="false">IF($C1605="","",N($H1605)*N(商品マスタ!$N1604))</f>
        <v/>
      </c>
      <c r="J1605" s="17" t="str">
        <f aca="false">IF($C1605="","",N($I1605)-N($G1605))</f>
        <v/>
      </c>
      <c r="K1605" s="37" t="str">
        <f aca="false">IF($C1605="","",N(商品マスタ!$I1604))</f>
        <v/>
      </c>
      <c r="L1605" s="17" t="str">
        <f aca="false">IF($C1605="","",MAX(1,N(商品マスタ!$J1604)))</f>
        <v/>
      </c>
      <c r="M1605" s="38" t="str">
        <f aca="false">IF($C1605="","",N(TOP!$C$16)*N($K1605))</f>
        <v/>
      </c>
      <c r="N1605" s="17" t="str">
        <f aca="false">IF($C1605="","",ROUNDUP(N($M1605)/N($L1605),0))</f>
        <v/>
      </c>
      <c r="O1605" s="17" t="str">
        <f aca="false">IF($C1605="","",N(商品マスタ!$R1604))</f>
        <v/>
      </c>
      <c r="P1605" s="17" t="str">
        <f aca="false">IF($C1605="","",IF($F1605="理論",(N($O1605)+N($N1605))-N($G1605),(N($O1605)+N($N1605))-N($I1605)))</f>
        <v/>
      </c>
      <c r="Q1605" s="17" t="str">
        <f aca="false">IF($C1605="","",MAX(1,N(商品マスタ!$K1604)))</f>
        <v/>
      </c>
      <c r="R1605" s="39" t="str">
        <f aca="false">IF($C1605="","",IF(N($P1605)/N($Q1605)&lt;=0,"",ROUNDUP(N($P1605)/N($Q1605),0)))</f>
        <v/>
      </c>
      <c r="S1605" s="14"/>
      <c r="T1605" s="40" t="str">
        <f aca="false">IF($C1605="","",N(商品マスタ!$M1604))</f>
        <v/>
      </c>
      <c r="U1605" s="40" t="str">
        <f aca="false">IF($S1605="","",N($S1605)*N($T1605))</f>
        <v/>
      </c>
      <c r="V1605" s="18"/>
    </row>
    <row r="1606" customFormat="false" ht="15" hidden="false" customHeight="false" outlineLevel="0" collapsed="false">
      <c r="B1606" s="12" t="n">
        <v>1600</v>
      </c>
      <c r="C1606" s="36" t="str">
        <f aca="false">IF(商品マスタ!$C1605="","",商品マスタ!$C1605)</f>
        <v/>
      </c>
      <c r="D1606" s="12" t="str">
        <f aca="false">IF($C1606="","",商品マスタ!$D1605)</f>
        <v/>
      </c>
      <c r="E1606" s="12" t="str">
        <f aca="false">IF($C1606="","",商品マスタ!$G1605)</f>
        <v/>
      </c>
      <c r="F1606" s="12" t="str">
        <f aca="false">IF($C1606="","",IF(商品マスタ!$P1605="","理論",商品マスタ!$P1605))</f>
        <v/>
      </c>
      <c r="G1606" s="17" t="str">
        <f aca="false">IF($C1606="","",N(商品マスタ!$H1605))</f>
        <v/>
      </c>
      <c r="H1606" s="14"/>
      <c r="I1606" s="17" t="str">
        <f aca="false">IF($C1606="","",N($H1606)*N(商品マスタ!$N1605))</f>
        <v/>
      </c>
      <c r="J1606" s="17" t="str">
        <f aca="false">IF($C1606="","",N($I1606)-N($G1606))</f>
        <v/>
      </c>
      <c r="K1606" s="37" t="str">
        <f aca="false">IF($C1606="","",N(商品マスタ!$I1605))</f>
        <v/>
      </c>
      <c r="L1606" s="17" t="str">
        <f aca="false">IF($C1606="","",MAX(1,N(商品マスタ!$J1605)))</f>
        <v/>
      </c>
      <c r="M1606" s="38" t="str">
        <f aca="false">IF($C1606="","",N(TOP!$C$16)*N($K1606))</f>
        <v/>
      </c>
      <c r="N1606" s="17" t="str">
        <f aca="false">IF($C1606="","",ROUNDUP(N($M1606)/N($L1606),0))</f>
        <v/>
      </c>
      <c r="O1606" s="17" t="str">
        <f aca="false">IF($C1606="","",N(商品マスタ!$R1605))</f>
        <v/>
      </c>
      <c r="P1606" s="17" t="str">
        <f aca="false">IF($C1606="","",IF($F1606="理論",(N($O1606)+N($N1606))-N($G1606),(N($O1606)+N($N1606))-N($I1606)))</f>
        <v/>
      </c>
      <c r="Q1606" s="17" t="str">
        <f aca="false">IF($C1606="","",MAX(1,N(商品マスタ!$K1605)))</f>
        <v/>
      </c>
      <c r="R1606" s="39" t="str">
        <f aca="false">IF($C1606="","",IF(N($P1606)/N($Q1606)&lt;=0,"",ROUNDUP(N($P1606)/N($Q1606),0)))</f>
        <v/>
      </c>
      <c r="S1606" s="14"/>
      <c r="T1606" s="40" t="str">
        <f aca="false">IF($C1606="","",N(商品マスタ!$M1605))</f>
        <v/>
      </c>
      <c r="U1606" s="40" t="str">
        <f aca="false">IF($S1606="","",N($S1606)*N($T1606))</f>
        <v/>
      </c>
      <c r="V1606" s="18"/>
    </row>
    <row r="1607" customFormat="false" ht="15" hidden="false" customHeight="false" outlineLevel="0" collapsed="false">
      <c r="B1607" s="12" t="n">
        <v>1601</v>
      </c>
      <c r="C1607" s="36" t="str">
        <f aca="false">IF(商品マスタ!$C1606="","",商品マスタ!$C1606)</f>
        <v/>
      </c>
      <c r="D1607" s="12" t="str">
        <f aca="false">IF($C1607="","",商品マスタ!$D1606)</f>
        <v/>
      </c>
      <c r="E1607" s="12" t="str">
        <f aca="false">IF($C1607="","",商品マスタ!$G1606)</f>
        <v/>
      </c>
      <c r="F1607" s="12" t="str">
        <f aca="false">IF($C1607="","",IF(商品マスタ!$P1606="","理論",商品マスタ!$P1606))</f>
        <v/>
      </c>
      <c r="G1607" s="17" t="str">
        <f aca="false">IF($C1607="","",N(商品マスタ!$H1606))</f>
        <v/>
      </c>
      <c r="H1607" s="14"/>
      <c r="I1607" s="17" t="str">
        <f aca="false">IF($C1607="","",N($H1607)*N(商品マスタ!$N1606))</f>
        <v/>
      </c>
      <c r="J1607" s="17" t="str">
        <f aca="false">IF($C1607="","",N($I1607)-N($G1607))</f>
        <v/>
      </c>
      <c r="K1607" s="37" t="str">
        <f aca="false">IF($C1607="","",N(商品マスタ!$I1606))</f>
        <v/>
      </c>
      <c r="L1607" s="17" t="str">
        <f aca="false">IF($C1607="","",MAX(1,N(商品マスタ!$J1606)))</f>
        <v/>
      </c>
      <c r="M1607" s="38" t="str">
        <f aca="false">IF($C1607="","",N(TOP!$C$16)*N($K1607))</f>
        <v/>
      </c>
      <c r="N1607" s="17" t="str">
        <f aca="false">IF($C1607="","",ROUNDUP(N($M1607)/N($L1607),0))</f>
        <v/>
      </c>
      <c r="O1607" s="17" t="str">
        <f aca="false">IF($C1607="","",N(商品マスタ!$R1606))</f>
        <v/>
      </c>
      <c r="P1607" s="17" t="str">
        <f aca="false">IF($C1607="","",IF($F1607="理論",(N($O1607)+N($N1607))-N($G1607),(N($O1607)+N($N1607))-N($I1607)))</f>
        <v/>
      </c>
      <c r="Q1607" s="17" t="str">
        <f aca="false">IF($C1607="","",MAX(1,N(商品マスタ!$K1606)))</f>
        <v/>
      </c>
      <c r="R1607" s="39" t="str">
        <f aca="false">IF($C1607="","",IF(N($P1607)/N($Q1607)&lt;=0,"",ROUNDUP(N($P1607)/N($Q1607),0)))</f>
        <v/>
      </c>
      <c r="S1607" s="14"/>
      <c r="T1607" s="40" t="str">
        <f aca="false">IF($C1607="","",N(商品マスタ!$M1606))</f>
        <v/>
      </c>
      <c r="U1607" s="40" t="str">
        <f aca="false">IF($S1607="","",N($S1607)*N($T1607))</f>
        <v/>
      </c>
      <c r="V1607" s="18"/>
    </row>
    <row r="1608" customFormat="false" ht="15" hidden="false" customHeight="false" outlineLevel="0" collapsed="false">
      <c r="B1608" s="12" t="n">
        <v>1602</v>
      </c>
      <c r="C1608" s="36" t="str">
        <f aca="false">IF(商品マスタ!$C1607="","",商品マスタ!$C1607)</f>
        <v/>
      </c>
      <c r="D1608" s="12" t="str">
        <f aca="false">IF($C1608="","",商品マスタ!$D1607)</f>
        <v/>
      </c>
      <c r="E1608" s="12" t="str">
        <f aca="false">IF($C1608="","",商品マスタ!$G1607)</f>
        <v/>
      </c>
      <c r="F1608" s="12" t="str">
        <f aca="false">IF($C1608="","",IF(商品マスタ!$P1607="","理論",商品マスタ!$P1607))</f>
        <v/>
      </c>
      <c r="G1608" s="17" t="str">
        <f aca="false">IF($C1608="","",N(商品マスタ!$H1607))</f>
        <v/>
      </c>
      <c r="H1608" s="14"/>
      <c r="I1608" s="17" t="str">
        <f aca="false">IF($C1608="","",N($H1608)*N(商品マスタ!$N1607))</f>
        <v/>
      </c>
      <c r="J1608" s="17" t="str">
        <f aca="false">IF($C1608="","",N($I1608)-N($G1608))</f>
        <v/>
      </c>
      <c r="K1608" s="37" t="str">
        <f aca="false">IF($C1608="","",N(商品マスタ!$I1607))</f>
        <v/>
      </c>
      <c r="L1608" s="17" t="str">
        <f aca="false">IF($C1608="","",MAX(1,N(商品マスタ!$J1607)))</f>
        <v/>
      </c>
      <c r="M1608" s="38" t="str">
        <f aca="false">IF($C1608="","",N(TOP!$C$16)*N($K1608))</f>
        <v/>
      </c>
      <c r="N1608" s="17" t="str">
        <f aca="false">IF($C1608="","",ROUNDUP(N($M1608)/N($L1608),0))</f>
        <v/>
      </c>
      <c r="O1608" s="17" t="str">
        <f aca="false">IF($C1608="","",N(商品マスタ!$R1607))</f>
        <v/>
      </c>
      <c r="P1608" s="17" t="str">
        <f aca="false">IF($C1608="","",IF($F1608="理論",(N($O1608)+N($N1608))-N($G1608),(N($O1608)+N($N1608))-N($I1608)))</f>
        <v/>
      </c>
      <c r="Q1608" s="17" t="str">
        <f aca="false">IF($C1608="","",MAX(1,N(商品マスタ!$K1607)))</f>
        <v/>
      </c>
      <c r="R1608" s="39" t="str">
        <f aca="false">IF($C1608="","",IF(N($P1608)/N($Q1608)&lt;=0,"",ROUNDUP(N($P1608)/N($Q1608),0)))</f>
        <v/>
      </c>
      <c r="S1608" s="14"/>
      <c r="T1608" s="40" t="str">
        <f aca="false">IF($C1608="","",N(商品マスタ!$M1607))</f>
        <v/>
      </c>
      <c r="U1608" s="40" t="str">
        <f aca="false">IF($S1608="","",N($S1608)*N($T1608))</f>
        <v/>
      </c>
      <c r="V1608" s="18"/>
    </row>
    <row r="1609" customFormat="false" ht="15" hidden="false" customHeight="false" outlineLevel="0" collapsed="false">
      <c r="B1609" s="12" t="n">
        <v>1603</v>
      </c>
      <c r="C1609" s="36" t="str">
        <f aca="false">IF(商品マスタ!$C1608="","",商品マスタ!$C1608)</f>
        <v/>
      </c>
      <c r="D1609" s="12" t="str">
        <f aca="false">IF($C1609="","",商品マスタ!$D1608)</f>
        <v/>
      </c>
      <c r="E1609" s="12" t="str">
        <f aca="false">IF($C1609="","",商品マスタ!$G1608)</f>
        <v/>
      </c>
      <c r="F1609" s="12" t="str">
        <f aca="false">IF($C1609="","",IF(商品マスタ!$P1608="","理論",商品マスタ!$P1608))</f>
        <v/>
      </c>
      <c r="G1609" s="17" t="str">
        <f aca="false">IF($C1609="","",N(商品マスタ!$H1608))</f>
        <v/>
      </c>
      <c r="H1609" s="14"/>
      <c r="I1609" s="17" t="str">
        <f aca="false">IF($C1609="","",N($H1609)*N(商品マスタ!$N1608))</f>
        <v/>
      </c>
      <c r="J1609" s="17" t="str">
        <f aca="false">IF($C1609="","",N($I1609)-N($G1609))</f>
        <v/>
      </c>
      <c r="K1609" s="37" t="str">
        <f aca="false">IF($C1609="","",N(商品マスタ!$I1608))</f>
        <v/>
      </c>
      <c r="L1609" s="17" t="str">
        <f aca="false">IF($C1609="","",MAX(1,N(商品マスタ!$J1608)))</f>
        <v/>
      </c>
      <c r="M1609" s="38" t="str">
        <f aca="false">IF($C1609="","",N(TOP!$C$16)*N($K1609))</f>
        <v/>
      </c>
      <c r="N1609" s="17" t="str">
        <f aca="false">IF($C1609="","",ROUNDUP(N($M1609)/N($L1609),0))</f>
        <v/>
      </c>
      <c r="O1609" s="17" t="str">
        <f aca="false">IF($C1609="","",N(商品マスタ!$R1608))</f>
        <v/>
      </c>
      <c r="P1609" s="17" t="str">
        <f aca="false">IF($C1609="","",IF($F1609="理論",(N($O1609)+N($N1609))-N($G1609),(N($O1609)+N($N1609))-N($I1609)))</f>
        <v/>
      </c>
      <c r="Q1609" s="17" t="str">
        <f aca="false">IF($C1609="","",MAX(1,N(商品マスタ!$K1608)))</f>
        <v/>
      </c>
      <c r="R1609" s="39" t="str">
        <f aca="false">IF($C1609="","",IF(N($P1609)/N($Q1609)&lt;=0,"",ROUNDUP(N($P1609)/N($Q1609),0)))</f>
        <v/>
      </c>
      <c r="S1609" s="14"/>
      <c r="T1609" s="40" t="str">
        <f aca="false">IF($C1609="","",N(商品マスタ!$M1608))</f>
        <v/>
      </c>
      <c r="U1609" s="40" t="str">
        <f aca="false">IF($S1609="","",N($S1609)*N($T1609))</f>
        <v/>
      </c>
      <c r="V1609" s="18"/>
    </row>
    <row r="1610" customFormat="false" ht="15" hidden="false" customHeight="false" outlineLevel="0" collapsed="false">
      <c r="B1610" s="12" t="n">
        <v>1604</v>
      </c>
      <c r="C1610" s="36" t="str">
        <f aca="false">IF(商品マスタ!$C1609="","",商品マスタ!$C1609)</f>
        <v/>
      </c>
      <c r="D1610" s="12" t="str">
        <f aca="false">IF($C1610="","",商品マスタ!$D1609)</f>
        <v/>
      </c>
      <c r="E1610" s="12" t="str">
        <f aca="false">IF($C1610="","",商品マスタ!$G1609)</f>
        <v/>
      </c>
      <c r="F1610" s="12" t="str">
        <f aca="false">IF($C1610="","",IF(商品マスタ!$P1609="","理論",商品マスタ!$P1609))</f>
        <v/>
      </c>
      <c r="G1610" s="17" t="str">
        <f aca="false">IF($C1610="","",N(商品マスタ!$H1609))</f>
        <v/>
      </c>
      <c r="H1610" s="14"/>
      <c r="I1610" s="17" t="str">
        <f aca="false">IF($C1610="","",N($H1610)*N(商品マスタ!$N1609))</f>
        <v/>
      </c>
      <c r="J1610" s="17" t="str">
        <f aca="false">IF($C1610="","",N($I1610)-N($G1610))</f>
        <v/>
      </c>
      <c r="K1610" s="37" t="str">
        <f aca="false">IF($C1610="","",N(商品マスタ!$I1609))</f>
        <v/>
      </c>
      <c r="L1610" s="17" t="str">
        <f aca="false">IF($C1610="","",MAX(1,N(商品マスタ!$J1609)))</f>
        <v/>
      </c>
      <c r="M1610" s="38" t="str">
        <f aca="false">IF($C1610="","",N(TOP!$C$16)*N($K1610))</f>
        <v/>
      </c>
      <c r="N1610" s="17" t="str">
        <f aca="false">IF($C1610="","",ROUNDUP(N($M1610)/N($L1610),0))</f>
        <v/>
      </c>
      <c r="O1610" s="17" t="str">
        <f aca="false">IF($C1610="","",N(商品マスタ!$R1609))</f>
        <v/>
      </c>
      <c r="P1610" s="17" t="str">
        <f aca="false">IF($C1610="","",IF($F1610="理論",(N($O1610)+N($N1610))-N($G1610),(N($O1610)+N($N1610))-N($I1610)))</f>
        <v/>
      </c>
      <c r="Q1610" s="17" t="str">
        <f aca="false">IF($C1610="","",MAX(1,N(商品マスタ!$K1609)))</f>
        <v/>
      </c>
      <c r="R1610" s="39" t="str">
        <f aca="false">IF($C1610="","",IF(N($P1610)/N($Q1610)&lt;=0,"",ROUNDUP(N($P1610)/N($Q1610),0)))</f>
        <v/>
      </c>
      <c r="S1610" s="14"/>
      <c r="T1610" s="40" t="str">
        <f aca="false">IF($C1610="","",N(商品マスタ!$M1609))</f>
        <v/>
      </c>
      <c r="U1610" s="40" t="str">
        <f aca="false">IF($S1610="","",N($S1610)*N($T1610))</f>
        <v/>
      </c>
      <c r="V1610" s="18"/>
    </row>
    <row r="1611" customFormat="false" ht="15" hidden="false" customHeight="false" outlineLevel="0" collapsed="false">
      <c r="B1611" s="12" t="n">
        <v>1605</v>
      </c>
      <c r="C1611" s="36" t="str">
        <f aca="false">IF(商品マスタ!$C1610="","",商品マスタ!$C1610)</f>
        <v/>
      </c>
      <c r="D1611" s="12" t="str">
        <f aca="false">IF($C1611="","",商品マスタ!$D1610)</f>
        <v/>
      </c>
      <c r="E1611" s="12" t="str">
        <f aca="false">IF($C1611="","",商品マスタ!$G1610)</f>
        <v/>
      </c>
      <c r="F1611" s="12" t="str">
        <f aca="false">IF($C1611="","",IF(商品マスタ!$P1610="","理論",商品マスタ!$P1610))</f>
        <v/>
      </c>
      <c r="G1611" s="17" t="str">
        <f aca="false">IF($C1611="","",N(商品マスタ!$H1610))</f>
        <v/>
      </c>
      <c r="H1611" s="14"/>
      <c r="I1611" s="17" t="str">
        <f aca="false">IF($C1611="","",N($H1611)*N(商品マスタ!$N1610))</f>
        <v/>
      </c>
      <c r="J1611" s="17" t="str">
        <f aca="false">IF($C1611="","",N($I1611)-N($G1611))</f>
        <v/>
      </c>
      <c r="K1611" s="37" t="str">
        <f aca="false">IF($C1611="","",N(商品マスタ!$I1610))</f>
        <v/>
      </c>
      <c r="L1611" s="17" t="str">
        <f aca="false">IF($C1611="","",MAX(1,N(商品マスタ!$J1610)))</f>
        <v/>
      </c>
      <c r="M1611" s="38" t="str">
        <f aca="false">IF($C1611="","",N(TOP!$C$16)*N($K1611))</f>
        <v/>
      </c>
      <c r="N1611" s="17" t="str">
        <f aca="false">IF($C1611="","",ROUNDUP(N($M1611)/N($L1611),0))</f>
        <v/>
      </c>
      <c r="O1611" s="17" t="str">
        <f aca="false">IF($C1611="","",N(商品マスタ!$R1610))</f>
        <v/>
      </c>
      <c r="P1611" s="17" t="str">
        <f aca="false">IF($C1611="","",IF($F1611="理論",(N($O1611)+N($N1611))-N($G1611),(N($O1611)+N($N1611))-N($I1611)))</f>
        <v/>
      </c>
      <c r="Q1611" s="17" t="str">
        <f aca="false">IF($C1611="","",MAX(1,N(商品マスタ!$K1610)))</f>
        <v/>
      </c>
      <c r="R1611" s="39" t="str">
        <f aca="false">IF($C1611="","",IF(N($P1611)/N($Q1611)&lt;=0,"",ROUNDUP(N($P1611)/N($Q1611),0)))</f>
        <v/>
      </c>
      <c r="S1611" s="14"/>
      <c r="T1611" s="40" t="str">
        <f aca="false">IF($C1611="","",N(商品マスタ!$M1610))</f>
        <v/>
      </c>
      <c r="U1611" s="40" t="str">
        <f aca="false">IF($S1611="","",N($S1611)*N($T1611))</f>
        <v/>
      </c>
      <c r="V1611" s="18"/>
    </row>
    <row r="1612" customFormat="false" ht="15" hidden="false" customHeight="false" outlineLevel="0" collapsed="false">
      <c r="B1612" s="12" t="n">
        <v>1606</v>
      </c>
      <c r="C1612" s="36" t="str">
        <f aca="false">IF(商品マスタ!$C1611="","",商品マスタ!$C1611)</f>
        <v/>
      </c>
      <c r="D1612" s="12" t="str">
        <f aca="false">IF($C1612="","",商品マスタ!$D1611)</f>
        <v/>
      </c>
      <c r="E1612" s="12" t="str">
        <f aca="false">IF($C1612="","",商品マスタ!$G1611)</f>
        <v/>
      </c>
      <c r="F1612" s="12" t="str">
        <f aca="false">IF($C1612="","",IF(商品マスタ!$P1611="","理論",商品マスタ!$P1611))</f>
        <v/>
      </c>
      <c r="G1612" s="17" t="str">
        <f aca="false">IF($C1612="","",N(商品マスタ!$H1611))</f>
        <v/>
      </c>
      <c r="H1612" s="14"/>
      <c r="I1612" s="17" t="str">
        <f aca="false">IF($C1612="","",N($H1612)*N(商品マスタ!$N1611))</f>
        <v/>
      </c>
      <c r="J1612" s="17" t="str">
        <f aca="false">IF($C1612="","",N($I1612)-N($G1612))</f>
        <v/>
      </c>
      <c r="K1612" s="37" t="str">
        <f aca="false">IF($C1612="","",N(商品マスタ!$I1611))</f>
        <v/>
      </c>
      <c r="L1612" s="17" t="str">
        <f aca="false">IF($C1612="","",MAX(1,N(商品マスタ!$J1611)))</f>
        <v/>
      </c>
      <c r="M1612" s="38" t="str">
        <f aca="false">IF($C1612="","",N(TOP!$C$16)*N($K1612))</f>
        <v/>
      </c>
      <c r="N1612" s="17" t="str">
        <f aca="false">IF($C1612="","",ROUNDUP(N($M1612)/N($L1612),0))</f>
        <v/>
      </c>
      <c r="O1612" s="17" t="str">
        <f aca="false">IF($C1612="","",N(商品マスタ!$R1611))</f>
        <v/>
      </c>
      <c r="P1612" s="17" t="str">
        <f aca="false">IF($C1612="","",IF($F1612="理論",(N($O1612)+N($N1612))-N($G1612),(N($O1612)+N($N1612))-N($I1612)))</f>
        <v/>
      </c>
      <c r="Q1612" s="17" t="str">
        <f aca="false">IF($C1612="","",MAX(1,N(商品マスタ!$K1611)))</f>
        <v/>
      </c>
      <c r="R1612" s="39" t="str">
        <f aca="false">IF($C1612="","",IF(N($P1612)/N($Q1612)&lt;=0,"",ROUNDUP(N($P1612)/N($Q1612),0)))</f>
        <v/>
      </c>
      <c r="S1612" s="14"/>
      <c r="T1612" s="40" t="str">
        <f aca="false">IF($C1612="","",N(商品マスタ!$M1611))</f>
        <v/>
      </c>
      <c r="U1612" s="40" t="str">
        <f aca="false">IF($S1612="","",N($S1612)*N($T1612))</f>
        <v/>
      </c>
      <c r="V1612" s="18"/>
    </row>
    <row r="1613" customFormat="false" ht="15" hidden="false" customHeight="false" outlineLevel="0" collapsed="false">
      <c r="B1613" s="12" t="n">
        <v>1607</v>
      </c>
      <c r="C1613" s="36" t="str">
        <f aca="false">IF(商品マスタ!$C1612="","",商品マスタ!$C1612)</f>
        <v/>
      </c>
      <c r="D1613" s="12" t="str">
        <f aca="false">IF($C1613="","",商品マスタ!$D1612)</f>
        <v/>
      </c>
      <c r="E1613" s="12" t="str">
        <f aca="false">IF($C1613="","",商品マスタ!$G1612)</f>
        <v/>
      </c>
      <c r="F1613" s="12" t="str">
        <f aca="false">IF($C1613="","",IF(商品マスタ!$P1612="","理論",商品マスタ!$P1612))</f>
        <v/>
      </c>
      <c r="G1613" s="17" t="str">
        <f aca="false">IF($C1613="","",N(商品マスタ!$H1612))</f>
        <v/>
      </c>
      <c r="H1613" s="14"/>
      <c r="I1613" s="17" t="str">
        <f aca="false">IF($C1613="","",N($H1613)*N(商品マスタ!$N1612))</f>
        <v/>
      </c>
      <c r="J1613" s="17" t="str">
        <f aca="false">IF($C1613="","",N($I1613)-N($G1613))</f>
        <v/>
      </c>
      <c r="K1613" s="37" t="str">
        <f aca="false">IF($C1613="","",N(商品マスタ!$I1612))</f>
        <v/>
      </c>
      <c r="L1613" s="17" t="str">
        <f aca="false">IF($C1613="","",MAX(1,N(商品マスタ!$J1612)))</f>
        <v/>
      </c>
      <c r="M1613" s="38" t="str">
        <f aca="false">IF($C1613="","",N(TOP!$C$16)*N($K1613))</f>
        <v/>
      </c>
      <c r="N1613" s="17" t="str">
        <f aca="false">IF($C1613="","",ROUNDUP(N($M1613)/N($L1613),0))</f>
        <v/>
      </c>
      <c r="O1613" s="17" t="str">
        <f aca="false">IF($C1613="","",N(商品マスタ!$R1612))</f>
        <v/>
      </c>
      <c r="P1613" s="17" t="str">
        <f aca="false">IF($C1613="","",IF($F1613="理論",(N($O1613)+N($N1613))-N($G1613),(N($O1613)+N($N1613))-N($I1613)))</f>
        <v/>
      </c>
      <c r="Q1613" s="17" t="str">
        <f aca="false">IF($C1613="","",MAX(1,N(商品マスタ!$K1612)))</f>
        <v/>
      </c>
      <c r="R1613" s="39" t="str">
        <f aca="false">IF($C1613="","",IF(N($P1613)/N($Q1613)&lt;=0,"",ROUNDUP(N($P1613)/N($Q1613),0)))</f>
        <v/>
      </c>
      <c r="S1613" s="14"/>
      <c r="T1613" s="40" t="str">
        <f aca="false">IF($C1613="","",N(商品マスタ!$M1612))</f>
        <v/>
      </c>
      <c r="U1613" s="40" t="str">
        <f aca="false">IF($S1613="","",N($S1613)*N($T1613))</f>
        <v/>
      </c>
      <c r="V1613" s="18"/>
    </row>
    <row r="1614" customFormat="false" ht="15" hidden="false" customHeight="false" outlineLevel="0" collapsed="false">
      <c r="B1614" s="12" t="n">
        <v>1608</v>
      </c>
      <c r="C1614" s="36" t="str">
        <f aca="false">IF(商品マスタ!$C1613="","",商品マスタ!$C1613)</f>
        <v/>
      </c>
      <c r="D1614" s="12" t="str">
        <f aca="false">IF($C1614="","",商品マスタ!$D1613)</f>
        <v/>
      </c>
      <c r="E1614" s="12" t="str">
        <f aca="false">IF($C1614="","",商品マスタ!$G1613)</f>
        <v/>
      </c>
      <c r="F1614" s="12" t="str">
        <f aca="false">IF($C1614="","",IF(商品マスタ!$P1613="","理論",商品マスタ!$P1613))</f>
        <v/>
      </c>
      <c r="G1614" s="17" t="str">
        <f aca="false">IF($C1614="","",N(商品マスタ!$H1613))</f>
        <v/>
      </c>
      <c r="H1614" s="14"/>
      <c r="I1614" s="17" t="str">
        <f aca="false">IF($C1614="","",N($H1614)*N(商品マスタ!$N1613))</f>
        <v/>
      </c>
      <c r="J1614" s="17" t="str">
        <f aca="false">IF($C1614="","",N($I1614)-N($G1614))</f>
        <v/>
      </c>
      <c r="K1614" s="37" t="str">
        <f aca="false">IF($C1614="","",N(商品マスタ!$I1613))</f>
        <v/>
      </c>
      <c r="L1614" s="17" t="str">
        <f aca="false">IF($C1614="","",MAX(1,N(商品マスタ!$J1613)))</f>
        <v/>
      </c>
      <c r="M1614" s="38" t="str">
        <f aca="false">IF($C1614="","",N(TOP!$C$16)*N($K1614))</f>
        <v/>
      </c>
      <c r="N1614" s="17" t="str">
        <f aca="false">IF($C1614="","",ROUNDUP(N($M1614)/N($L1614),0))</f>
        <v/>
      </c>
      <c r="O1614" s="17" t="str">
        <f aca="false">IF($C1614="","",N(商品マスタ!$R1613))</f>
        <v/>
      </c>
      <c r="P1614" s="17" t="str">
        <f aca="false">IF($C1614="","",IF($F1614="理論",(N($O1614)+N($N1614))-N($G1614),(N($O1614)+N($N1614))-N($I1614)))</f>
        <v/>
      </c>
      <c r="Q1614" s="17" t="str">
        <f aca="false">IF($C1614="","",MAX(1,N(商品マスタ!$K1613)))</f>
        <v/>
      </c>
      <c r="R1614" s="39" t="str">
        <f aca="false">IF($C1614="","",IF(N($P1614)/N($Q1614)&lt;=0,"",ROUNDUP(N($P1614)/N($Q1614),0)))</f>
        <v/>
      </c>
      <c r="S1614" s="14"/>
      <c r="T1614" s="40" t="str">
        <f aca="false">IF($C1614="","",N(商品マスタ!$M1613))</f>
        <v/>
      </c>
      <c r="U1614" s="40" t="str">
        <f aca="false">IF($S1614="","",N($S1614)*N($T1614))</f>
        <v/>
      </c>
      <c r="V1614" s="18"/>
    </row>
    <row r="1615" customFormat="false" ht="15" hidden="false" customHeight="false" outlineLevel="0" collapsed="false">
      <c r="B1615" s="12" t="n">
        <v>1609</v>
      </c>
      <c r="C1615" s="36" t="str">
        <f aca="false">IF(商品マスタ!$C1614="","",商品マスタ!$C1614)</f>
        <v/>
      </c>
      <c r="D1615" s="12" t="str">
        <f aca="false">IF($C1615="","",商品マスタ!$D1614)</f>
        <v/>
      </c>
      <c r="E1615" s="12" t="str">
        <f aca="false">IF($C1615="","",商品マスタ!$G1614)</f>
        <v/>
      </c>
      <c r="F1615" s="12" t="str">
        <f aca="false">IF($C1615="","",IF(商品マスタ!$P1614="","理論",商品マスタ!$P1614))</f>
        <v/>
      </c>
      <c r="G1615" s="17" t="str">
        <f aca="false">IF($C1615="","",N(商品マスタ!$H1614))</f>
        <v/>
      </c>
      <c r="H1615" s="14"/>
      <c r="I1615" s="17" t="str">
        <f aca="false">IF($C1615="","",N($H1615)*N(商品マスタ!$N1614))</f>
        <v/>
      </c>
      <c r="J1615" s="17" t="str">
        <f aca="false">IF($C1615="","",N($I1615)-N($G1615))</f>
        <v/>
      </c>
      <c r="K1615" s="37" t="str">
        <f aca="false">IF($C1615="","",N(商品マスタ!$I1614))</f>
        <v/>
      </c>
      <c r="L1615" s="17" t="str">
        <f aca="false">IF($C1615="","",MAX(1,N(商品マスタ!$J1614)))</f>
        <v/>
      </c>
      <c r="M1615" s="38" t="str">
        <f aca="false">IF($C1615="","",N(TOP!$C$16)*N($K1615))</f>
        <v/>
      </c>
      <c r="N1615" s="17" t="str">
        <f aca="false">IF($C1615="","",ROUNDUP(N($M1615)/N($L1615),0))</f>
        <v/>
      </c>
      <c r="O1615" s="17" t="str">
        <f aca="false">IF($C1615="","",N(商品マスタ!$R1614))</f>
        <v/>
      </c>
      <c r="P1615" s="17" t="str">
        <f aca="false">IF($C1615="","",IF($F1615="理論",(N($O1615)+N($N1615))-N($G1615),(N($O1615)+N($N1615))-N($I1615)))</f>
        <v/>
      </c>
      <c r="Q1615" s="17" t="str">
        <f aca="false">IF($C1615="","",MAX(1,N(商品マスタ!$K1614)))</f>
        <v/>
      </c>
      <c r="R1615" s="39" t="str">
        <f aca="false">IF($C1615="","",IF(N($P1615)/N($Q1615)&lt;=0,"",ROUNDUP(N($P1615)/N($Q1615),0)))</f>
        <v/>
      </c>
      <c r="S1615" s="14"/>
      <c r="T1615" s="40" t="str">
        <f aca="false">IF($C1615="","",N(商品マスタ!$M1614))</f>
        <v/>
      </c>
      <c r="U1615" s="40" t="str">
        <f aca="false">IF($S1615="","",N($S1615)*N($T1615))</f>
        <v/>
      </c>
      <c r="V1615" s="18"/>
    </row>
    <row r="1616" customFormat="false" ht="15" hidden="false" customHeight="false" outlineLevel="0" collapsed="false">
      <c r="B1616" s="12" t="n">
        <v>1610</v>
      </c>
      <c r="C1616" s="36" t="str">
        <f aca="false">IF(商品マスタ!$C1615="","",商品マスタ!$C1615)</f>
        <v/>
      </c>
      <c r="D1616" s="12" t="str">
        <f aca="false">IF($C1616="","",商品マスタ!$D1615)</f>
        <v/>
      </c>
      <c r="E1616" s="12" t="str">
        <f aca="false">IF($C1616="","",商品マスタ!$G1615)</f>
        <v/>
      </c>
      <c r="F1616" s="12" t="str">
        <f aca="false">IF($C1616="","",IF(商品マスタ!$P1615="","理論",商品マスタ!$P1615))</f>
        <v/>
      </c>
      <c r="G1616" s="17" t="str">
        <f aca="false">IF($C1616="","",N(商品マスタ!$H1615))</f>
        <v/>
      </c>
      <c r="H1616" s="14"/>
      <c r="I1616" s="17" t="str">
        <f aca="false">IF($C1616="","",N($H1616)*N(商品マスタ!$N1615))</f>
        <v/>
      </c>
      <c r="J1616" s="17" t="str">
        <f aca="false">IF($C1616="","",N($I1616)-N($G1616))</f>
        <v/>
      </c>
      <c r="K1616" s="37" t="str">
        <f aca="false">IF($C1616="","",N(商品マスタ!$I1615))</f>
        <v/>
      </c>
      <c r="L1616" s="17" t="str">
        <f aca="false">IF($C1616="","",MAX(1,N(商品マスタ!$J1615)))</f>
        <v/>
      </c>
      <c r="M1616" s="38" t="str">
        <f aca="false">IF($C1616="","",N(TOP!$C$16)*N($K1616))</f>
        <v/>
      </c>
      <c r="N1616" s="17" t="str">
        <f aca="false">IF($C1616="","",ROUNDUP(N($M1616)/N($L1616),0))</f>
        <v/>
      </c>
      <c r="O1616" s="17" t="str">
        <f aca="false">IF($C1616="","",N(商品マスタ!$R1615))</f>
        <v/>
      </c>
      <c r="P1616" s="17" t="str">
        <f aca="false">IF($C1616="","",IF($F1616="理論",(N($O1616)+N($N1616))-N($G1616),(N($O1616)+N($N1616))-N($I1616)))</f>
        <v/>
      </c>
      <c r="Q1616" s="17" t="str">
        <f aca="false">IF($C1616="","",MAX(1,N(商品マスタ!$K1615)))</f>
        <v/>
      </c>
      <c r="R1616" s="39" t="str">
        <f aca="false">IF($C1616="","",IF(N($P1616)/N($Q1616)&lt;=0,"",ROUNDUP(N($P1616)/N($Q1616),0)))</f>
        <v/>
      </c>
      <c r="S1616" s="14"/>
      <c r="T1616" s="40" t="str">
        <f aca="false">IF($C1616="","",N(商品マスタ!$M1615))</f>
        <v/>
      </c>
      <c r="U1616" s="40" t="str">
        <f aca="false">IF($S1616="","",N($S1616)*N($T1616))</f>
        <v/>
      </c>
      <c r="V1616" s="18"/>
    </row>
    <row r="1617" customFormat="false" ht="15" hidden="false" customHeight="false" outlineLevel="0" collapsed="false">
      <c r="B1617" s="12" t="n">
        <v>1611</v>
      </c>
      <c r="C1617" s="36" t="str">
        <f aca="false">IF(商品マスタ!$C1616="","",商品マスタ!$C1616)</f>
        <v/>
      </c>
      <c r="D1617" s="12" t="str">
        <f aca="false">IF($C1617="","",商品マスタ!$D1616)</f>
        <v/>
      </c>
      <c r="E1617" s="12" t="str">
        <f aca="false">IF($C1617="","",商品マスタ!$G1616)</f>
        <v/>
      </c>
      <c r="F1617" s="12" t="str">
        <f aca="false">IF($C1617="","",IF(商品マスタ!$P1616="","理論",商品マスタ!$P1616))</f>
        <v/>
      </c>
      <c r="G1617" s="17" t="str">
        <f aca="false">IF($C1617="","",N(商品マスタ!$H1616))</f>
        <v/>
      </c>
      <c r="H1617" s="14"/>
      <c r="I1617" s="17" t="str">
        <f aca="false">IF($C1617="","",N($H1617)*N(商品マスタ!$N1616))</f>
        <v/>
      </c>
      <c r="J1617" s="17" t="str">
        <f aca="false">IF($C1617="","",N($I1617)-N($G1617))</f>
        <v/>
      </c>
      <c r="K1617" s="37" t="str">
        <f aca="false">IF($C1617="","",N(商品マスタ!$I1616))</f>
        <v/>
      </c>
      <c r="L1617" s="17" t="str">
        <f aca="false">IF($C1617="","",MAX(1,N(商品マスタ!$J1616)))</f>
        <v/>
      </c>
      <c r="M1617" s="38" t="str">
        <f aca="false">IF($C1617="","",N(TOP!$C$16)*N($K1617))</f>
        <v/>
      </c>
      <c r="N1617" s="17" t="str">
        <f aca="false">IF($C1617="","",ROUNDUP(N($M1617)/N($L1617),0))</f>
        <v/>
      </c>
      <c r="O1617" s="17" t="str">
        <f aca="false">IF($C1617="","",N(商品マスタ!$R1616))</f>
        <v/>
      </c>
      <c r="P1617" s="17" t="str">
        <f aca="false">IF($C1617="","",IF($F1617="理論",(N($O1617)+N($N1617))-N($G1617),(N($O1617)+N($N1617))-N($I1617)))</f>
        <v/>
      </c>
      <c r="Q1617" s="17" t="str">
        <f aca="false">IF($C1617="","",MAX(1,N(商品マスタ!$K1616)))</f>
        <v/>
      </c>
      <c r="R1617" s="39" t="str">
        <f aca="false">IF($C1617="","",IF(N($P1617)/N($Q1617)&lt;=0,"",ROUNDUP(N($P1617)/N($Q1617),0)))</f>
        <v/>
      </c>
      <c r="S1617" s="14"/>
      <c r="T1617" s="40" t="str">
        <f aca="false">IF($C1617="","",N(商品マスタ!$M1616))</f>
        <v/>
      </c>
      <c r="U1617" s="40" t="str">
        <f aca="false">IF($S1617="","",N($S1617)*N($T1617))</f>
        <v/>
      </c>
      <c r="V1617" s="18"/>
    </row>
    <row r="1618" customFormat="false" ht="15" hidden="false" customHeight="false" outlineLevel="0" collapsed="false">
      <c r="B1618" s="12" t="n">
        <v>1612</v>
      </c>
      <c r="C1618" s="36" t="str">
        <f aca="false">IF(商品マスタ!$C1617="","",商品マスタ!$C1617)</f>
        <v/>
      </c>
      <c r="D1618" s="12" t="str">
        <f aca="false">IF($C1618="","",商品マスタ!$D1617)</f>
        <v/>
      </c>
      <c r="E1618" s="12" t="str">
        <f aca="false">IF($C1618="","",商品マスタ!$G1617)</f>
        <v/>
      </c>
      <c r="F1618" s="12" t="str">
        <f aca="false">IF($C1618="","",IF(商品マスタ!$P1617="","理論",商品マスタ!$P1617))</f>
        <v/>
      </c>
      <c r="G1618" s="17" t="str">
        <f aca="false">IF($C1618="","",N(商品マスタ!$H1617))</f>
        <v/>
      </c>
      <c r="H1618" s="14"/>
      <c r="I1618" s="17" t="str">
        <f aca="false">IF($C1618="","",N($H1618)*N(商品マスタ!$N1617))</f>
        <v/>
      </c>
      <c r="J1618" s="17" t="str">
        <f aca="false">IF($C1618="","",N($I1618)-N($G1618))</f>
        <v/>
      </c>
      <c r="K1618" s="37" t="str">
        <f aca="false">IF($C1618="","",N(商品マスタ!$I1617))</f>
        <v/>
      </c>
      <c r="L1618" s="17" t="str">
        <f aca="false">IF($C1618="","",MAX(1,N(商品マスタ!$J1617)))</f>
        <v/>
      </c>
      <c r="M1618" s="38" t="str">
        <f aca="false">IF($C1618="","",N(TOP!$C$16)*N($K1618))</f>
        <v/>
      </c>
      <c r="N1618" s="17" t="str">
        <f aca="false">IF($C1618="","",ROUNDUP(N($M1618)/N($L1618),0))</f>
        <v/>
      </c>
      <c r="O1618" s="17" t="str">
        <f aca="false">IF($C1618="","",N(商品マスタ!$R1617))</f>
        <v/>
      </c>
      <c r="P1618" s="17" t="str">
        <f aca="false">IF($C1618="","",IF($F1618="理論",(N($O1618)+N($N1618))-N($G1618),(N($O1618)+N($N1618))-N($I1618)))</f>
        <v/>
      </c>
      <c r="Q1618" s="17" t="str">
        <f aca="false">IF($C1618="","",MAX(1,N(商品マスタ!$K1617)))</f>
        <v/>
      </c>
      <c r="R1618" s="39" t="str">
        <f aca="false">IF($C1618="","",IF(N($P1618)/N($Q1618)&lt;=0,"",ROUNDUP(N($P1618)/N($Q1618),0)))</f>
        <v/>
      </c>
      <c r="S1618" s="14"/>
      <c r="T1618" s="40" t="str">
        <f aca="false">IF($C1618="","",N(商品マスタ!$M1617))</f>
        <v/>
      </c>
      <c r="U1618" s="40" t="str">
        <f aca="false">IF($S1618="","",N($S1618)*N($T1618))</f>
        <v/>
      </c>
      <c r="V1618" s="18"/>
    </row>
    <row r="1619" customFormat="false" ht="15" hidden="false" customHeight="false" outlineLevel="0" collapsed="false">
      <c r="B1619" s="12" t="n">
        <v>1613</v>
      </c>
      <c r="C1619" s="36" t="str">
        <f aca="false">IF(商品マスタ!$C1618="","",商品マスタ!$C1618)</f>
        <v/>
      </c>
      <c r="D1619" s="12" t="str">
        <f aca="false">IF($C1619="","",商品マスタ!$D1618)</f>
        <v/>
      </c>
      <c r="E1619" s="12" t="str">
        <f aca="false">IF($C1619="","",商品マスタ!$G1618)</f>
        <v/>
      </c>
      <c r="F1619" s="12" t="str">
        <f aca="false">IF($C1619="","",IF(商品マスタ!$P1618="","理論",商品マスタ!$P1618))</f>
        <v/>
      </c>
      <c r="G1619" s="17" t="str">
        <f aca="false">IF($C1619="","",N(商品マスタ!$H1618))</f>
        <v/>
      </c>
      <c r="H1619" s="14"/>
      <c r="I1619" s="17" t="str">
        <f aca="false">IF($C1619="","",N($H1619)*N(商品マスタ!$N1618))</f>
        <v/>
      </c>
      <c r="J1619" s="17" t="str">
        <f aca="false">IF($C1619="","",N($I1619)-N($G1619))</f>
        <v/>
      </c>
      <c r="K1619" s="37" t="str">
        <f aca="false">IF($C1619="","",N(商品マスタ!$I1618))</f>
        <v/>
      </c>
      <c r="L1619" s="17" t="str">
        <f aca="false">IF($C1619="","",MAX(1,N(商品マスタ!$J1618)))</f>
        <v/>
      </c>
      <c r="M1619" s="38" t="str">
        <f aca="false">IF($C1619="","",N(TOP!$C$16)*N($K1619))</f>
        <v/>
      </c>
      <c r="N1619" s="17" t="str">
        <f aca="false">IF($C1619="","",ROUNDUP(N($M1619)/N($L1619),0))</f>
        <v/>
      </c>
      <c r="O1619" s="17" t="str">
        <f aca="false">IF($C1619="","",N(商品マスタ!$R1618))</f>
        <v/>
      </c>
      <c r="P1619" s="17" t="str">
        <f aca="false">IF($C1619="","",IF($F1619="理論",(N($O1619)+N($N1619))-N($G1619),(N($O1619)+N($N1619))-N($I1619)))</f>
        <v/>
      </c>
      <c r="Q1619" s="17" t="str">
        <f aca="false">IF($C1619="","",MAX(1,N(商品マスタ!$K1618)))</f>
        <v/>
      </c>
      <c r="R1619" s="39" t="str">
        <f aca="false">IF($C1619="","",IF(N($P1619)/N($Q1619)&lt;=0,"",ROUNDUP(N($P1619)/N($Q1619),0)))</f>
        <v/>
      </c>
      <c r="S1619" s="14"/>
      <c r="T1619" s="40" t="str">
        <f aca="false">IF($C1619="","",N(商品マスタ!$M1618))</f>
        <v/>
      </c>
      <c r="U1619" s="40" t="str">
        <f aca="false">IF($S1619="","",N($S1619)*N($T1619))</f>
        <v/>
      </c>
      <c r="V1619" s="18"/>
    </row>
    <row r="1620" customFormat="false" ht="15" hidden="false" customHeight="false" outlineLevel="0" collapsed="false">
      <c r="B1620" s="12" t="n">
        <v>1614</v>
      </c>
      <c r="C1620" s="36" t="str">
        <f aca="false">IF(商品マスタ!$C1619="","",商品マスタ!$C1619)</f>
        <v/>
      </c>
      <c r="D1620" s="12" t="str">
        <f aca="false">IF($C1620="","",商品マスタ!$D1619)</f>
        <v/>
      </c>
      <c r="E1620" s="12" t="str">
        <f aca="false">IF($C1620="","",商品マスタ!$G1619)</f>
        <v/>
      </c>
      <c r="F1620" s="12" t="str">
        <f aca="false">IF($C1620="","",IF(商品マスタ!$P1619="","理論",商品マスタ!$P1619))</f>
        <v/>
      </c>
      <c r="G1620" s="17" t="str">
        <f aca="false">IF($C1620="","",N(商品マスタ!$H1619))</f>
        <v/>
      </c>
      <c r="H1620" s="14"/>
      <c r="I1620" s="17" t="str">
        <f aca="false">IF($C1620="","",N($H1620)*N(商品マスタ!$N1619))</f>
        <v/>
      </c>
      <c r="J1620" s="17" t="str">
        <f aca="false">IF($C1620="","",N($I1620)-N($G1620))</f>
        <v/>
      </c>
      <c r="K1620" s="37" t="str">
        <f aca="false">IF($C1620="","",N(商品マスタ!$I1619))</f>
        <v/>
      </c>
      <c r="L1620" s="17" t="str">
        <f aca="false">IF($C1620="","",MAX(1,N(商品マスタ!$J1619)))</f>
        <v/>
      </c>
      <c r="M1620" s="38" t="str">
        <f aca="false">IF($C1620="","",N(TOP!$C$16)*N($K1620))</f>
        <v/>
      </c>
      <c r="N1620" s="17" t="str">
        <f aca="false">IF($C1620="","",ROUNDUP(N($M1620)/N($L1620),0))</f>
        <v/>
      </c>
      <c r="O1620" s="17" t="str">
        <f aca="false">IF($C1620="","",N(商品マスタ!$R1619))</f>
        <v/>
      </c>
      <c r="P1620" s="17" t="str">
        <f aca="false">IF($C1620="","",IF($F1620="理論",(N($O1620)+N($N1620))-N($G1620),(N($O1620)+N($N1620))-N($I1620)))</f>
        <v/>
      </c>
      <c r="Q1620" s="17" t="str">
        <f aca="false">IF($C1620="","",MAX(1,N(商品マスタ!$K1619)))</f>
        <v/>
      </c>
      <c r="R1620" s="39" t="str">
        <f aca="false">IF($C1620="","",IF(N($P1620)/N($Q1620)&lt;=0,"",ROUNDUP(N($P1620)/N($Q1620),0)))</f>
        <v/>
      </c>
      <c r="S1620" s="14"/>
      <c r="T1620" s="40" t="str">
        <f aca="false">IF($C1620="","",N(商品マスタ!$M1619))</f>
        <v/>
      </c>
      <c r="U1620" s="40" t="str">
        <f aca="false">IF($S1620="","",N($S1620)*N($T1620))</f>
        <v/>
      </c>
      <c r="V1620" s="18"/>
    </row>
    <row r="1621" customFormat="false" ht="15" hidden="false" customHeight="false" outlineLevel="0" collapsed="false">
      <c r="B1621" s="12" t="n">
        <v>1615</v>
      </c>
      <c r="C1621" s="36" t="str">
        <f aca="false">IF(商品マスタ!$C1620="","",商品マスタ!$C1620)</f>
        <v/>
      </c>
      <c r="D1621" s="12" t="str">
        <f aca="false">IF($C1621="","",商品マスタ!$D1620)</f>
        <v/>
      </c>
      <c r="E1621" s="12" t="str">
        <f aca="false">IF($C1621="","",商品マスタ!$G1620)</f>
        <v/>
      </c>
      <c r="F1621" s="12" t="str">
        <f aca="false">IF($C1621="","",IF(商品マスタ!$P1620="","理論",商品マスタ!$P1620))</f>
        <v/>
      </c>
      <c r="G1621" s="17" t="str">
        <f aca="false">IF($C1621="","",N(商品マスタ!$H1620))</f>
        <v/>
      </c>
      <c r="H1621" s="14"/>
      <c r="I1621" s="17" t="str">
        <f aca="false">IF($C1621="","",N($H1621)*N(商品マスタ!$N1620))</f>
        <v/>
      </c>
      <c r="J1621" s="17" t="str">
        <f aca="false">IF($C1621="","",N($I1621)-N($G1621))</f>
        <v/>
      </c>
      <c r="K1621" s="37" t="str">
        <f aca="false">IF($C1621="","",N(商品マスタ!$I1620))</f>
        <v/>
      </c>
      <c r="L1621" s="17" t="str">
        <f aca="false">IF($C1621="","",MAX(1,N(商品マスタ!$J1620)))</f>
        <v/>
      </c>
      <c r="M1621" s="38" t="str">
        <f aca="false">IF($C1621="","",N(TOP!$C$16)*N($K1621))</f>
        <v/>
      </c>
      <c r="N1621" s="17" t="str">
        <f aca="false">IF($C1621="","",ROUNDUP(N($M1621)/N($L1621),0))</f>
        <v/>
      </c>
      <c r="O1621" s="17" t="str">
        <f aca="false">IF($C1621="","",N(商品マスタ!$R1620))</f>
        <v/>
      </c>
      <c r="P1621" s="17" t="str">
        <f aca="false">IF($C1621="","",IF($F1621="理論",(N($O1621)+N($N1621))-N($G1621),(N($O1621)+N($N1621))-N($I1621)))</f>
        <v/>
      </c>
      <c r="Q1621" s="17" t="str">
        <f aca="false">IF($C1621="","",MAX(1,N(商品マスタ!$K1620)))</f>
        <v/>
      </c>
      <c r="R1621" s="39" t="str">
        <f aca="false">IF($C1621="","",IF(N($P1621)/N($Q1621)&lt;=0,"",ROUNDUP(N($P1621)/N($Q1621),0)))</f>
        <v/>
      </c>
      <c r="S1621" s="14"/>
      <c r="T1621" s="40" t="str">
        <f aca="false">IF($C1621="","",N(商品マスタ!$M1620))</f>
        <v/>
      </c>
      <c r="U1621" s="40" t="str">
        <f aca="false">IF($S1621="","",N($S1621)*N($T1621))</f>
        <v/>
      </c>
      <c r="V1621" s="18"/>
    </row>
    <row r="1622" customFormat="false" ht="15" hidden="false" customHeight="false" outlineLevel="0" collapsed="false">
      <c r="B1622" s="12" t="n">
        <v>1616</v>
      </c>
      <c r="C1622" s="36" t="str">
        <f aca="false">IF(商品マスタ!$C1621="","",商品マスタ!$C1621)</f>
        <v/>
      </c>
      <c r="D1622" s="12" t="str">
        <f aca="false">IF($C1622="","",商品マスタ!$D1621)</f>
        <v/>
      </c>
      <c r="E1622" s="12" t="str">
        <f aca="false">IF($C1622="","",商品マスタ!$G1621)</f>
        <v/>
      </c>
      <c r="F1622" s="12" t="str">
        <f aca="false">IF($C1622="","",IF(商品マスタ!$P1621="","理論",商品マスタ!$P1621))</f>
        <v/>
      </c>
      <c r="G1622" s="17" t="str">
        <f aca="false">IF($C1622="","",N(商品マスタ!$H1621))</f>
        <v/>
      </c>
      <c r="H1622" s="14"/>
      <c r="I1622" s="17" t="str">
        <f aca="false">IF($C1622="","",N($H1622)*N(商品マスタ!$N1621))</f>
        <v/>
      </c>
      <c r="J1622" s="17" t="str">
        <f aca="false">IF($C1622="","",N($I1622)-N($G1622))</f>
        <v/>
      </c>
      <c r="K1622" s="37" t="str">
        <f aca="false">IF($C1622="","",N(商品マスタ!$I1621))</f>
        <v/>
      </c>
      <c r="L1622" s="17" t="str">
        <f aca="false">IF($C1622="","",MAX(1,N(商品マスタ!$J1621)))</f>
        <v/>
      </c>
      <c r="M1622" s="38" t="str">
        <f aca="false">IF($C1622="","",N(TOP!$C$16)*N($K1622))</f>
        <v/>
      </c>
      <c r="N1622" s="17" t="str">
        <f aca="false">IF($C1622="","",ROUNDUP(N($M1622)/N($L1622),0))</f>
        <v/>
      </c>
      <c r="O1622" s="17" t="str">
        <f aca="false">IF($C1622="","",N(商品マスタ!$R1621))</f>
        <v/>
      </c>
      <c r="P1622" s="17" t="str">
        <f aca="false">IF($C1622="","",IF($F1622="理論",(N($O1622)+N($N1622))-N($G1622),(N($O1622)+N($N1622))-N($I1622)))</f>
        <v/>
      </c>
      <c r="Q1622" s="17" t="str">
        <f aca="false">IF($C1622="","",MAX(1,N(商品マスタ!$K1621)))</f>
        <v/>
      </c>
      <c r="R1622" s="39" t="str">
        <f aca="false">IF($C1622="","",IF(N($P1622)/N($Q1622)&lt;=0,"",ROUNDUP(N($P1622)/N($Q1622),0)))</f>
        <v/>
      </c>
      <c r="S1622" s="14"/>
      <c r="T1622" s="40" t="str">
        <f aca="false">IF($C1622="","",N(商品マスタ!$M1621))</f>
        <v/>
      </c>
      <c r="U1622" s="40" t="str">
        <f aca="false">IF($S1622="","",N($S1622)*N($T1622))</f>
        <v/>
      </c>
      <c r="V1622" s="18"/>
    </row>
    <row r="1623" customFormat="false" ht="15" hidden="false" customHeight="false" outlineLevel="0" collapsed="false">
      <c r="B1623" s="12" t="n">
        <v>1617</v>
      </c>
      <c r="C1623" s="36" t="str">
        <f aca="false">IF(商品マスタ!$C1622="","",商品マスタ!$C1622)</f>
        <v/>
      </c>
      <c r="D1623" s="12" t="str">
        <f aca="false">IF($C1623="","",商品マスタ!$D1622)</f>
        <v/>
      </c>
      <c r="E1623" s="12" t="str">
        <f aca="false">IF($C1623="","",商品マスタ!$G1622)</f>
        <v/>
      </c>
      <c r="F1623" s="12" t="str">
        <f aca="false">IF($C1623="","",IF(商品マスタ!$P1622="","理論",商品マスタ!$P1622))</f>
        <v/>
      </c>
      <c r="G1623" s="17" t="str">
        <f aca="false">IF($C1623="","",N(商品マスタ!$H1622))</f>
        <v/>
      </c>
      <c r="H1623" s="14"/>
      <c r="I1623" s="17" t="str">
        <f aca="false">IF($C1623="","",N($H1623)*N(商品マスタ!$N1622))</f>
        <v/>
      </c>
      <c r="J1623" s="17" t="str">
        <f aca="false">IF($C1623="","",N($I1623)-N($G1623))</f>
        <v/>
      </c>
      <c r="K1623" s="37" t="str">
        <f aca="false">IF($C1623="","",N(商品マスタ!$I1622))</f>
        <v/>
      </c>
      <c r="L1623" s="17" t="str">
        <f aca="false">IF($C1623="","",MAX(1,N(商品マスタ!$J1622)))</f>
        <v/>
      </c>
      <c r="M1623" s="38" t="str">
        <f aca="false">IF($C1623="","",N(TOP!$C$16)*N($K1623))</f>
        <v/>
      </c>
      <c r="N1623" s="17" t="str">
        <f aca="false">IF($C1623="","",ROUNDUP(N($M1623)/N($L1623),0))</f>
        <v/>
      </c>
      <c r="O1623" s="17" t="str">
        <f aca="false">IF($C1623="","",N(商品マスタ!$R1622))</f>
        <v/>
      </c>
      <c r="P1623" s="17" t="str">
        <f aca="false">IF($C1623="","",IF($F1623="理論",(N($O1623)+N($N1623))-N($G1623),(N($O1623)+N($N1623))-N($I1623)))</f>
        <v/>
      </c>
      <c r="Q1623" s="17" t="str">
        <f aca="false">IF($C1623="","",MAX(1,N(商品マスタ!$K1622)))</f>
        <v/>
      </c>
      <c r="R1623" s="39" t="str">
        <f aca="false">IF($C1623="","",IF(N($P1623)/N($Q1623)&lt;=0,"",ROUNDUP(N($P1623)/N($Q1623),0)))</f>
        <v/>
      </c>
      <c r="S1623" s="14"/>
      <c r="T1623" s="40" t="str">
        <f aca="false">IF($C1623="","",N(商品マスタ!$M1622))</f>
        <v/>
      </c>
      <c r="U1623" s="40" t="str">
        <f aca="false">IF($S1623="","",N($S1623)*N($T1623))</f>
        <v/>
      </c>
      <c r="V1623" s="18"/>
    </row>
    <row r="1624" customFormat="false" ht="15" hidden="false" customHeight="false" outlineLevel="0" collapsed="false">
      <c r="B1624" s="12" t="n">
        <v>1618</v>
      </c>
      <c r="C1624" s="36" t="str">
        <f aca="false">IF(商品マスタ!$C1623="","",商品マスタ!$C1623)</f>
        <v/>
      </c>
      <c r="D1624" s="12" t="str">
        <f aca="false">IF($C1624="","",商品マスタ!$D1623)</f>
        <v/>
      </c>
      <c r="E1624" s="12" t="str">
        <f aca="false">IF($C1624="","",商品マスタ!$G1623)</f>
        <v/>
      </c>
      <c r="F1624" s="12" t="str">
        <f aca="false">IF($C1624="","",IF(商品マスタ!$P1623="","理論",商品マスタ!$P1623))</f>
        <v/>
      </c>
      <c r="G1624" s="17" t="str">
        <f aca="false">IF($C1624="","",N(商品マスタ!$H1623))</f>
        <v/>
      </c>
      <c r="H1624" s="14"/>
      <c r="I1624" s="17" t="str">
        <f aca="false">IF($C1624="","",N($H1624)*N(商品マスタ!$N1623))</f>
        <v/>
      </c>
      <c r="J1624" s="17" t="str">
        <f aca="false">IF($C1624="","",N($I1624)-N($G1624))</f>
        <v/>
      </c>
      <c r="K1624" s="37" t="str">
        <f aca="false">IF($C1624="","",N(商品マスタ!$I1623))</f>
        <v/>
      </c>
      <c r="L1624" s="17" t="str">
        <f aca="false">IF($C1624="","",MAX(1,N(商品マスタ!$J1623)))</f>
        <v/>
      </c>
      <c r="M1624" s="38" t="str">
        <f aca="false">IF($C1624="","",N(TOP!$C$16)*N($K1624))</f>
        <v/>
      </c>
      <c r="N1624" s="17" t="str">
        <f aca="false">IF($C1624="","",ROUNDUP(N($M1624)/N($L1624),0))</f>
        <v/>
      </c>
      <c r="O1624" s="17" t="str">
        <f aca="false">IF($C1624="","",N(商品マスタ!$R1623))</f>
        <v/>
      </c>
      <c r="P1624" s="17" t="str">
        <f aca="false">IF($C1624="","",IF($F1624="理論",(N($O1624)+N($N1624))-N($G1624),(N($O1624)+N($N1624))-N($I1624)))</f>
        <v/>
      </c>
      <c r="Q1624" s="17" t="str">
        <f aca="false">IF($C1624="","",MAX(1,N(商品マスタ!$K1623)))</f>
        <v/>
      </c>
      <c r="R1624" s="39" t="str">
        <f aca="false">IF($C1624="","",IF(N($P1624)/N($Q1624)&lt;=0,"",ROUNDUP(N($P1624)/N($Q1624),0)))</f>
        <v/>
      </c>
      <c r="S1624" s="14"/>
      <c r="T1624" s="40" t="str">
        <f aca="false">IF($C1624="","",N(商品マスタ!$M1623))</f>
        <v/>
      </c>
      <c r="U1624" s="40" t="str">
        <f aca="false">IF($S1624="","",N($S1624)*N($T1624))</f>
        <v/>
      </c>
      <c r="V1624" s="18"/>
    </row>
    <row r="1625" customFormat="false" ht="15" hidden="false" customHeight="false" outlineLevel="0" collapsed="false">
      <c r="B1625" s="12" t="n">
        <v>1619</v>
      </c>
      <c r="C1625" s="36" t="str">
        <f aca="false">IF(商品マスタ!$C1624="","",商品マスタ!$C1624)</f>
        <v/>
      </c>
      <c r="D1625" s="12" t="str">
        <f aca="false">IF($C1625="","",商品マスタ!$D1624)</f>
        <v/>
      </c>
      <c r="E1625" s="12" t="str">
        <f aca="false">IF($C1625="","",商品マスタ!$G1624)</f>
        <v/>
      </c>
      <c r="F1625" s="12" t="str">
        <f aca="false">IF($C1625="","",IF(商品マスタ!$P1624="","理論",商品マスタ!$P1624))</f>
        <v/>
      </c>
      <c r="G1625" s="17" t="str">
        <f aca="false">IF($C1625="","",N(商品マスタ!$H1624))</f>
        <v/>
      </c>
      <c r="H1625" s="14"/>
      <c r="I1625" s="17" t="str">
        <f aca="false">IF($C1625="","",N($H1625)*N(商品マスタ!$N1624))</f>
        <v/>
      </c>
      <c r="J1625" s="17" t="str">
        <f aca="false">IF($C1625="","",N($I1625)-N($G1625))</f>
        <v/>
      </c>
      <c r="K1625" s="37" t="str">
        <f aca="false">IF($C1625="","",N(商品マスタ!$I1624))</f>
        <v/>
      </c>
      <c r="L1625" s="17" t="str">
        <f aca="false">IF($C1625="","",MAX(1,N(商品マスタ!$J1624)))</f>
        <v/>
      </c>
      <c r="M1625" s="38" t="str">
        <f aca="false">IF($C1625="","",N(TOP!$C$16)*N($K1625))</f>
        <v/>
      </c>
      <c r="N1625" s="17" t="str">
        <f aca="false">IF($C1625="","",ROUNDUP(N($M1625)/N($L1625),0))</f>
        <v/>
      </c>
      <c r="O1625" s="17" t="str">
        <f aca="false">IF($C1625="","",N(商品マスタ!$R1624))</f>
        <v/>
      </c>
      <c r="P1625" s="17" t="str">
        <f aca="false">IF($C1625="","",IF($F1625="理論",(N($O1625)+N($N1625))-N($G1625),(N($O1625)+N($N1625))-N($I1625)))</f>
        <v/>
      </c>
      <c r="Q1625" s="17" t="str">
        <f aca="false">IF($C1625="","",MAX(1,N(商品マスタ!$K1624)))</f>
        <v/>
      </c>
      <c r="R1625" s="39" t="str">
        <f aca="false">IF($C1625="","",IF(N($P1625)/N($Q1625)&lt;=0,"",ROUNDUP(N($P1625)/N($Q1625),0)))</f>
        <v/>
      </c>
      <c r="S1625" s="14"/>
      <c r="T1625" s="40" t="str">
        <f aca="false">IF($C1625="","",N(商品マスタ!$M1624))</f>
        <v/>
      </c>
      <c r="U1625" s="40" t="str">
        <f aca="false">IF($S1625="","",N($S1625)*N($T1625))</f>
        <v/>
      </c>
      <c r="V1625" s="18"/>
    </row>
    <row r="1626" customFormat="false" ht="15" hidden="false" customHeight="false" outlineLevel="0" collapsed="false">
      <c r="B1626" s="12" t="n">
        <v>1620</v>
      </c>
      <c r="C1626" s="36" t="str">
        <f aca="false">IF(商品マスタ!$C1625="","",商品マスタ!$C1625)</f>
        <v/>
      </c>
      <c r="D1626" s="12" t="str">
        <f aca="false">IF($C1626="","",商品マスタ!$D1625)</f>
        <v/>
      </c>
      <c r="E1626" s="12" t="str">
        <f aca="false">IF($C1626="","",商品マスタ!$G1625)</f>
        <v/>
      </c>
      <c r="F1626" s="12" t="str">
        <f aca="false">IF($C1626="","",IF(商品マスタ!$P1625="","理論",商品マスタ!$P1625))</f>
        <v/>
      </c>
      <c r="G1626" s="17" t="str">
        <f aca="false">IF($C1626="","",N(商品マスタ!$H1625))</f>
        <v/>
      </c>
      <c r="H1626" s="14"/>
      <c r="I1626" s="17" t="str">
        <f aca="false">IF($C1626="","",N($H1626)*N(商品マスタ!$N1625))</f>
        <v/>
      </c>
      <c r="J1626" s="17" t="str">
        <f aca="false">IF($C1626="","",N($I1626)-N($G1626))</f>
        <v/>
      </c>
      <c r="K1626" s="37" t="str">
        <f aca="false">IF($C1626="","",N(商品マスタ!$I1625))</f>
        <v/>
      </c>
      <c r="L1626" s="17" t="str">
        <f aca="false">IF($C1626="","",MAX(1,N(商品マスタ!$J1625)))</f>
        <v/>
      </c>
      <c r="M1626" s="38" t="str">
        <f aca="false">IF($C1626="","",N(TOP!$C$16)*N($K1626))</f>
        <v/>
      </c>
      <c r="N1626" s="17" t="str">
        <f aca="false">IF($C1626="","",ROUNDUP(N($M1626)/N($L1626),0))</f>
        <v/>
      </c>
      <c r="O1626" s="17" t="str">
        <f aca="false">IF($C1626="","",N(商品マスタ!$R1625))</f>
        <v/>
      </c>
      <c r="P1626" s="17" t="str">
        <f aca="false">IF($C1626="","",IF($F1626="理論",(N($O1626)+N($N1626))-N($G1626),(N($O1626)+N($N1626))-N($I1626)))</f>
        <v/>
      </c>
      <c r="Q1626" s="17" t="str">
        <f aca="false">IF($C1626="","",MAX(1,N(商品マスタ!$K1625)))</f>
        <v/>
      </c>
      <c r="R1626" s="39" t="str">
        <f aca="false">IF($C1626="","",IF(N($P1626)/N($Q1626)&lt;=0,"",ROUNDUP(N($P1626)/N($Q1626),0)))</f>
        <v/>
      </c>
      <c r="S1626" s="14"/>
      <c r="T1626" s="40" t="str">
        <f aca="false">IF($C1626="","",N(商品マスタ!$M1625))</f>
        <v/>
      </c>
      <c r="U1626" s="40" t="str">
        <f aca="false">IF($S1626="","",N($S1626)*N($T1626))</f>
        <v/>
      </c>
      <c r="V1626" s="18"/>
    </row>
    <row r="1627" customFormat="false" ht="15" hidden="false" customHeight="false" outlineLevel="0" collapsed="false">
      <c r="B1627" s="12" t="n">
        <v>1621</v>
      </c>
      <c r="C1627" s="36" t="str">
        <f aca="false">IF(商品マスタ!$C1626="","",商品マスタ!$C1626)</f>
        <v/>
      </c>
      <c r="D1627" s="12" t="str">
        <f aca="false">IF($C1627="","",商品マスタ!$D1626)</f>
        <v/>
      </c>
      <c r="E1627" s="12" t="str">
        <f aca="false">IF($C1627="","",商品マスタ!$G1626)</f>
        <v/>
      </c>
      <c r="F1627" s="12" t="str">
        <f aca="false">IF($C1627="","",IF(商品マスタ!$P1626="","理論",商品マスタ!$P1626))</f>
        <v/>
      </c>
      <c r="G1627" s="17" t="str">
        <f aca="false">IF($C1627="","",N(商品マスタ!$H1626))</f>
        <v/>
      </c>
      <c r="H1627" s="14"/>
      <c r="I1627" s="17" t="str">
        <f aca="false">IF($C1627="","",N($H1627)*N(商品マスタ!$N1626))</f>
        <v/>
      </c>
      <c r="J1627" s="17" t="str">
        <f aca="false">IF($C1627="","",N($I1627)-N($G1627))</f>
        <v/>
      </c>
      <c r="K1627" s="37" t="str">
        <f aca="false">IF($C1627="","",N(商品マスタ!$I1626))</f>
        <v/>
      </c>
      <c r="L1627" s="17" t="str">
        <f aca="false">IF($C1627="","",MAX(1,N(商品マスタ!$J1626)))</f>
        <v/>
      </c>
      <c r="M1627" s="38" t="str">
        <f aca="false">IF($C1627="","",N(TOP!$C$16)*N($K1627))</f>
        <v/>
      </c>
      <c r="N1627" s="17" t="str">
        <f aca="false">IF($C1627="","",ROUNDUP(N($M1627)/N($L1627),0))</f>
        <v/>
      </c>
      <c r="O1627" s="17" t="str">
        <f aca="false">IF($C1627="","",N(商品マスタ!$R1626))</f>
        <v/>
      </c>
      <c r="P1627" s="17" t="str">
        <f aca="false">IF($C1627="","",IF($F1627="理論",(N($O1627)+N($N1627))-N($G1627),(N($O1627)+N($N1627))-N($I1627)))</f>
        <v/>
      </c>
      <c r="Q1627" s="17" t="str">
        <f aca="false">IF($C1627="","",MAX(1,N(商品マスタ!$K1626)))</f>
        <v/>
      </c>
      <c r="R1627" s="39" t="str">
        <f aca="false">IF($C1627="","",IF(N($P1627)/N($Q1627)&lt;=0,"",ROUNDUP(N($P1627)/N($Q1627),0)))</f>
        <v/>
      </c>
      <c r="S1627" s="14"/>
      <c r="T1627" s="40" t="str">
        <f aca="false">IF($C1627="","",N(商品マスタ!$M1626))</f>
        <v/>
      </c>
      <c r="U1627" s="40" t="str">
        <f aca="false">IF($S1627="","",N($S1627)*N($T1627))</f>
        <v/>
      </c>
      <c r="V1627" s="18"/>
    </row>
    <row r="1628" customFormat="false" ht="15" hidden="false" customHeight="false" outlineLevel="0" collapsed="false">
      <c r="B1628" s="12" t="n">
        <v>1622</v>
      </c>
      <c r="C1628" s="36" t="str">
        <f aca="false">IF(商品マスタ!$C1627="","",商品マスタ!$C1627)</f>
        <v/>
      </c>
      <c r="D1628" s="12" t="str">
        <f aca="false">IF($C1628="","",商品マスタ!$D1627)</f>
        <v/>
      </c>
      <c r="E1628" s="12" t="str">
        <f aca="false">IF($C1628="","",商品マスタ!$G1627)</f>
        <v/>
      </c>
      <c r="F1628" s="12" t="str">
        <f aca="false">IF($C1628="","",IF(商品マスタ!$P1627="","理論",商品マスタ!$P1627))</f>
        <v/>
      </c>
      <c r="G1628" s="17" t="str">
        <f aca="false">IF($C1628="","",N(商品マスタ!$H1627))</f>
        <v/>
      </c>
      <c r="H1628" s="14"/>
      <c r="I1628" s="17" t="str">
        <f aca="false">IF($C1628="","",N($H1628)*N(商品マスタ!$N1627))</f>
        <v/>
      </c>
      <c r="J1628" s="17" t="str">
        <f aca="false">IF($C1628="","",N($I1628)-N($G1628))</f>
        <v/>
      </c>
      <c r="K1628" s="37" t="str">
        <f aca="false">IF($C1628="","",N(商品マスタ!$I1627))</f>
        <v/>
      </c>
      <c r="L1628" s="17" t="str">
        <f aca="false">IF($C1628="","",MAX(1,N(商品マスタ!$J1627)))</f>
        <v/>
      </c>
      <c r="M1628" s="38" t="str">
        <f aca="false">IF($C1628="","",N(TOP!$C$16)*N($K1628))</f>
        <v/>
      </c>
      <c r="N1628" s="17" t="str">
        <f aca="false">IF($C1628="","",ROUNDUP(N($M1628)/N($L1628),0))</f>
        <v/>
      </c>
      <c r="O1628" s="17" t="str">
        <f aca="false">IF($C1628="","",N(商品マスタ!$R1627))</f>
        <v/>
      </c>
      <c r="P1628" s="17" t="str">
        <f aca="false">IF($C1628="","",IF($F1628="理論",(N($O1628)+N($N1628))-N($G1628),(N($O1628)+N($N1628))-N($I1628)))</f>
        <v/>
      </c>
      <c r="Q1628" s="17" t="str">
        <f aca="false">IF($C1628="","",MAX(1,N(商品マスタ!$K1627)))</f>
        <v/>
      </c>
      <c r="R1628" s="39" t="str">
        <f aca="false">IF($C1628="","",IF(N($P1628)/N($Q1628)&lt;=0,"",ROUNDUP(N($P1628)/N($Q1628),0)))</f>
        <v/>
      </c>
      <c r="S1628" s="14"/>
      <c r="T1628" s="40" t="str">
        <f aca="false">IF($C1628="","",N(商品マスタ!$M1627))</f>
        <v/>
      </c>
      <c r="U1628" s="40" t="str">
        <f aca="false">IF($S1628="","",N($S1628)*N($T1628))</f>
        <v/>
      </c>
      <c r="V1628" s="18"/>
    </row>
    <row r="1629" customFormat="false" ht="15" hidden="false" customHeight="false" outlineLevel="0" collapsed="false">
      <c r="B1629" s="12" t="n">
        <v>1623</v>
      </c>
      <c r="C1629" s="36" t="str">
        <f aca="false">IF(商品マスタ!$C1628="","",商品マスタ!$C1628)</f>
        <v/>
      </c>
      <c r="D1629" s="12" t="str">
        <f aca="false">IF($C1629="","",商品マスタ!$D1628)</f>
        <v/>
      </c>
      <c r="E1629" s="12" t="str">
        <f aca="false">IF($C1629="","",商品マスタ!$G1628)</f>
        <v/>
      </c>
      <c r="F1629" s="12" t="str">
        <f aca="false">IF($C1629="","",IF(商品マスタ!$P1628="","理論",商品マスタ!$P1628))</f>
        <v/>
      </c>
      <c r="G1629" s="17" t="str">
        <f aca="false">IF($C1629="","",N(商品マスタ!$H1628))</f>
        <v/>
      </c>
      <c r="H1629" s="14"/>
      <c r="I1629" s="17" t="str">
        <f aca="false">IF($C1629="","",N($H1629)*N(商品マスタ!$N1628))</f>
        <v/>
      </c>
      <c r="J1629" s="17" t="str">
        <f aca="false">IF($C1629="","",N($I1629)-N($G1629))</f>
        <v/>
      </c>
      <c r="K1629" s="37" t="str">
        <f aca="false">IF($C1629="","",N(商品マスタ!$I1628))</f>
        <v/>
      </c>
      <c r="L1629" s="17" t="str">
        <f aca="false">IF($C1629="","",MAX(1,N(商品マスタ!$J1628)))</f>
        <v/>
      </c>
      <c r="M1629" s="38" t="str">
        <f aca="false">IF($C1629="","",N(TOP!$C$16)*N($K1629))</f>
        <v/>
      </c>
      <c r="N1629" s="17" t="str">
        <f aca="false">IF($C1629="","",ROUNDUP(N($M1629)/N($L1629),0))</f>
        <v/>
      </c>
      <c r="O1629" s="17" t="str">
        <f aca="false">IF($C1629="","",N(商品マスタ!$R1628))</f>
        <v/>
      </c>
      <c r="P1629" s="17" t="str">
        <f aca="false">IF($C1629="","",IF($F1629="理論",(N($O1629)+N($N1629))-N($G1629),(N($O1629)+N($N1629))-N($I1629)))</f>
        <v/>
      </c>
      <c r="Q1629" s="17" t="str">
        <f aca="false">IF($C1629="","",MAX(1,N(商品マスタ!$K1628)))</f>
        <v/>
      </c>
      <c r="R1629" s="39" t="str">
        <f aca="false">IF($C1629="","",IF(N($P1629)/N($Q1629)&lt;=0,"",ROUNDUP(N($P1629)/N($Q1629),0)))</f>
        <v/>
      </c>
      <c r="S1629" s="14"/>
      <c r="T1629" s="40" t="str">
        <f aca="false">IF($C1629="","",N(商品マスタ!$M1628))</f>
        <v/>
      </c>
      <c r="U1629" s="40" t="str">
        <f aca="false">IF($S1629="","",N($S1629)*N($T1629))</f>
        <v/>
      </c>
      <c r="V1629" s="18"/>
    </row>
    <row r="1630" customFormat="false" ht="15" hidden="false" customHeight="false" outlineLevel="0" collapsed="false">
      <c r="B1630" s="12" t="n">
        <v>1624</v>
      </c>
      <c r="C1630" s="36" t="str">
        <f aca="false">IF(商品マスタ!$C1629="","",商品マスタ!$C1629)</f>
        <v/>
      </c>
      <c r="D1630" s="12" t="str">
        <f aca="false">IF($C1630="","",商品マスタ!$D1629)</f>
        <v/>
      </c>
      <c r="E1630" s="12" t="str">
        <f aca="false">IF($C1630="","",商品マスタ!$G1629)</f>
        <v/>
      </c>
      <c r="F1630" s="12" t="str">
        <f aca="false">IF($C1630="","",IF(商品マスタ!$P1629="","理論",商品マスタ!$P1629))</f>
        <v/>
      </c>
      <c r="G1630" s="17" t="str">
        <f aca="false">IF($C1630="","",N(商品マスタ!$H1629))</f>
        <v/>
      </c>
      <c r="H1630" s="14"/>
      <c r="I1630" s="17" t="str">
        <f aca="false">IF($C1630="","",N($H1630)*N(商品マスタ!$N1629))</f>
        <v/>
      </c>
      <c r="J1630" s="17" t="str">
        <f aca="false">IF($C1630="","",N($I1630)-N($G1630))</f>
        <v/>
      </c>
      <c r="K1630" s="37" t="str">
        <f aca="false">IF($C1630="","",N(商品マスタ!$I1629))</f>
        <v/>
      </c>
      <c r="L1630" s="17" t="str">
        <f aca="false">IF($C1630="","",MAX(1,N(商品マスタ!$J1629)))</f>
        <v/>
      </c>
      <c r="M1630" s="38" t="str">
        <f aca="false">IF($C1630="","",N(TOP!$C$16)*N($K1630))</f>
        <v/>
      </c>
      <c r="N1630" s="17" t="str">
        <f aca="false">IF($C1630="","",ROUNDUP(N($M1630)/N($L1630),0))</f>
        <v/>
      </c>
      <c r="O1630" s="17" t="str">
        <f aca="false">IF($C1630="","",N(商品マスタ!$R1629))</f>
        <v/>
      </c>
      <c r="P1630" s="17" t="str">
        <f aca="false">IF($C1630="","",IF($F1630="理論",(N($O1630)+N($N1630))-N($G1630),(N($O1630)+N($N1630))-N($I1630)))</f>
        <v/>
      </c>
      <c r="Q1630" s="17" t="str">
        <f aca="false">IF($C1630="","",MAX(1,N(商品マスタ!$K1629)))</f>
        <v/>
      </c>
      <c r="R1630" s="39" t="str">
        <f aca="false">IF($C1630="","",IF(N($P1630)/N($Q1630)&lt;=0,"",ROUNDUP(N($P1630)/N($Q1630),0)))</f>
        <v/>
      </c>
      <c r="S1630" s="14"/>
      <c r="T1630" s="40" t="str">
        <f aca="false">IF($C1630="","",N(商品マスタ!$M1629))</f>
        <v/>
      </c>
      <c r="U1630" s="40" t="str">
        <f aca="false">IF($S1630="","",N($S1630)*N($T1630))</f>
        <v/>
      </c>
      <c r="V1630" s="18"/>
    </row>
    <row r="1631" customFormat="false" ht="15" hidden="false" customHeight="false" outlineLevel="0" collapsed="false">
      <c r="B1631" s="12" t="n">
        <v>1625</v>
      </c>
      <c r="C1631" s="36" t="str">
        <f aca="false">IF(商品マスタ!$C1630="","",商品マスタ!$C1630)</f>
        <v/>
      </c>
      <c r="D1631" s="12" t="str">
        <f aca="false">IF($C1631="","",商品マスタ!$D1630)</f>
        <v/>
      </c>
      <c r="E1631" s="12" t="str">
        <f aca="false">IF($C1631="","",商品マスタ!$G1630)</f>
        <v/>
      </c>
      <c r="F1631" s="12" t="str">
        <f aca="false">IF($C1631="","",IF(商品マスタ!$P1630="","理論",商品マスタ!$P1630))</f>
        <v/>
      </c>
      <c r="G1631" s="17" t="str">
        <f aca="false">IF($C1631="","",N(商品マスタ!$H1630))</f>
        <v/>
      </c>
      <c r="H1631" s="14"/>
      <c r="I1631" s="17" t="str">
        <f aca="false">IF($C1631="","",N($H1631)*N(商品マスタ!$N1630))</f>
        <v/>
      </c>
      <c r="J1631" s="17" t="str">
        <f aca="false">IF($C1631="","",N($I1631)-N($G1631))</f>
        <v/>
      </c>
      <c r="K1631" s="37" t="str">
        <f aca="false">IF($C1631="","",N(商品マスタ!$I1630))</f>
        <v/>
      </c>
      <c r="L1631" s="17" t="str">
        <f aca="false">IF($C1631="","",MAX(1,N(商品マスタ!$J1630)))</f>
        <v/>
      </c>
      <c r="M1631" s="38" t="str">
        <f aca="false">IF($C1631="","",N(TOP!$C$16)*N($K1631))</f>
        <v/>
      </c>
      <c r="N1631" s="17" t="str">
        <f aca="false">IF($C1631="","",ROUNDUP(N($M1631)/N($L1631),0))</f>
        <v/>
      </c>
      <c r="O1631" s="17" t="str">
        <f aca="false">IF($C1631="","",N(商品マスタ!$R1630))</f>
        <v/>
      </c>
      <c r="P1631" s="17" t="str">
        <f aca="false">IF($C1631="","",IF($F1631="理論",(N($O1631)+N($N1631))-N($G1631),(N($O1631)+N($N1631))-N($I1631)))</f>
        <v/>
      </c>
      <c r="Q1631" s="17" t="str">
        <f aca="false">IF($C1631="","",MAX(1,N(商品マスタ!$K1630)))</f>
        <v/>
      </c>
      <c r="R1631" s="39" t="str">
        <f aca="false">IF($C1631="","",IF(N($P1631)/N($Q1631)&lt;=0,"",ROUNDUP(N($P1631)/N($Q1631),0)))</f>
        <v/>
      </c>
      <c r="S1631" s="14"/>
      <c r="T1631" s="40" t="str">
        <f aca="false">IF($C1631="","",N(商品マスタ!$M1630))</f>
        <v/>
      </c>
      <c r="U1631" s="40" t="str">
        <f aca="false">IF($S1631="","",N($S1631)*N($T1631))</f>
        <v/>
      </c>
      <c r="V1631" s="18"/>
    </row>
    <row r="1632" customFormat="false" ht="15" hidden="false" customHeight="false" outlineLevel="0" collapsed="false">
      <c r="B1632" s="12" t="n">
        <v>1626</v>
      </c>
      <c r="C1632" s="36" t="str">
        <f aca="false">IF(商品マスタ!$C1631="","",商品マスタ!$C1631)</f>
        <v/>
      </c>
      <c r="D1632" s="12" t="str">
        <f aca="false">IF($C1632="","",商品マスタ!$D1631)</f>
        <v/>
      </c>
      <c r="E1632" s="12" t="str">
        <f aca="false">IF($C1632="","",商品マスタ!$G1631)</f>
        <v/>
      </c>
      <c r="F1632" s="12" t="str">
        <f aca="false">IF($C1632="","",IF(商品マスタ!$P1631="","理論",商品マスタ!$P1631))</f>
        <v/>
      </c>
      <c r="G1632" s="17" t="str">
        <f aca="false">IF($C1632="","",N(商品マスタ!$H1631))</f>
        <v/>
      </c>
      <c r="H1632" s="14"/>
      <c r="I1632" s="17" t="str">
        <f aca="false">IF($C1632="","",N($H1632)*N(商品マスタ!$N1631))</f>
        <v/>
      </c>
      <c r="J1632" s="17" t="str">
        <f aca="false">IF($C1632="","",N($I1632)-N($G1632))</f>
        <v/>
      </c>
      <c r="K1632" s="37" t="str">
        <f aca="false">IF($C1632="","",N(商品マスタ!$I1631))</f>
        <v/>
      </c>
      <c r="L1632" s="17" t="str">
        <f aca="false">IF($C1632="","",MAX(1,N(商品マスタ!$J1631)))</f>
        <v/>
      </c>
      <c r="M1632" s="38" t="str">
        <f aca="false">IF($C1632="","",N(TOP!$C$16)*N($K1632))</f>
        <v/>
      </c>
      <c r="N1632" s="17" t="str">
        <f aca="false">IF($C1632="","",ROUNDUP(N($M1632)/N($L1632),0))</f>
        <v/>
      </c>
      <c r="O1632" s="17" t="str">
        <f aca="false">IF($C1632="","",N(商品マスタ!$R1631))</f>
        <v/>
      </c>
      <c r="P1632" s="17" t="str">
        <f aca="false">IF($C1632="","",IF($F1632="理論",(N($O1632)+N($N1632))-N($G1632),(N($O1632)+N($N1632))-N($I1632)))</f>
        <v/>
      </c>
      <c r="Q1632" s="17" t="str">
        <f aca="false">IF($C1632="","",MAX(1,N(商品マスタ!$K1631)))</f>
        <v/>
      </c>
      <c r="R1632" s="39" t="str">
        <f aca="false">IF($C1632="","",IF(N($P1632)/N($Q1632)&lt;=0,"",ROUNDUP(N($P1632)/N($Q1632),0)))</f>
        <v/>
      </c>
      <c r="S1632" s="14"/>
      <c r="T1632" s="40" t="str">
        <f aca="false">IF($C1632="","",N(商品マスタ!$M1631))</f>
        <v/>
      </c>
      <c r="U1632" s="40" t="str">
        <f aca="false">IF($S1632="","",N($S1632)*N($T1632))</f>
        <v/>
      </c>
      <c r="V1632" s="18"/>
    </row>
    <row r="1633" customFormat="false" ht="15" hidden="false" customHeight="false" outlineLevel="0" collapsed="false">
      <c r="B1633" s="12" t="n">
        <v>1627</v>
      </c>
      <c r="C1633" s="36" t="str">
        <f aca="false">IF(商品マスタ!$C1632="","",商品マスタ!$C1632)</f>
        <v/>
      </c>
      <c r="D1633" s="12" t="str">
        <f aca="false">IF($C1633="","",商品マスタ!$D1632)</f>
        <v/>
      </c>
      <c r="E1633" s="12" t="str">
        <f aca="false">IF($C1633="","",商品マスタ!$G1632)</f>
        <v/>
      </c>
      <c r="F1633" s="12" t="str">
        <f aca="false">IF($C1633="","",IF(商品マスタ!$P1632="","理論",商品マスタ!$P1632))</f>
        <v/>
      </c>
      <c r="G1633" s="17" t="str">
        <f aca="false">IF($C1633="","",N(商品マスタ!$H1632))</f>
        <v/>
      </c>
      <c r="H1633" s="14"/>
      <c r="I1633" s="17" t="str">
        <f aca="false">IF($C1633="","",N($H1633)*N(商品マスタ!$N1632))</f>
        <v/>
      </c>
      <c r="J1633" s="17" t="str">
        <f aca="false">IF($C1633="","",N($I1633)-N($G1633))</f>
        <v/>
      </c>
      <c r="K1633" s="37" t="str">
        <f aca="false">IF($C1633="","",N(商品マスタ!$I1632))</f>
        <v/>
      </c>
      <c r="L1633" s="17" t="str">
        <f aca="false">IF($C1633="","",MAX(1,N(商品マスタ!$J1632)))</f>
        <v/>
      </c>
      <c r="M1633" s="38" t="str">
        <f aca="false">IF($C1633="","",N(TOP!$C$16)*N($K1633))</f>
        <v/>
      </c>
      <c r="N1633" s="17" t="str">
        <f aca="false">IF($C1633="","",ROUNDUP(N($M1633)/N($L1633),0))</f>
        <v/>
      </c>
      <c r="O1633" s="17" t="str">
        <f aca="false">IF($C1633="","",N(商品マスタ!$R1632))</f>
        <v/>
      </c>
      <c r="P1633" s="17" t="str">
        <f aca="false">IF($C1633="","",IF($F1633="理論",(N($O1633)+N($N1633))-N($G1633),(N($O1633)+N($N1633))-N($I1633)))</f>
        <v/>
      </c>
      <c r="Q1633" s="17" t="str">
        <f aca="false">IF($C1633="","",MAX(1,N(商品マスタ!$K1632)))</f>
        <v/>
      </c>
      <c r="R1633" s="39" t="str">
        <f aca="false">IF($C1633="","",IF(N($P1633)/N($Q1633)&lt;=0,"",ROUNDUP(N($P1633)/N($Q1633),0)))</f>
        <v/>
      </c>
      <c r="S1633" s="14"/>
      <c r="T1633" s="40" t="str">
        <f aca="false">IF($C1633="","",N(商品マスタ!$M1632))</f>
        <v/>
      </c>
      <c r="U1633" s="40" t="str">
        <f aca="false">IF($S1633="","",N($S1633)*N($T1633))</f>
        <v/>
      </c>
      <c r="V1633" s="18"/>
    </row>
    <row r="1634" customFormat="false" ht="15" hidden="false" customHeight="false" outlineLevel="0" collapsed="false">
      <c r="B1634" s="12" t="n">
        <v>1628</v>
      </c>
      <c r="C1634" s="36" t="str">
        <f aca="false">IF(商品マスタ!$C1633="","",商品マスタ!$C1633)</f>
        <v/>
      </c>
      <c r="D1634" s="12" t="str">
        <f aca="false">IF($C1634="","",商品マスタ!$D1633)</f>
        <v/>
      </c>
      <c r="E1634" s="12" t="str">
        <f aca="false">IF($C1634="","",商品マスタ!$G1633)</f>
        <v/>
      </c>
      <c r="F1634" s="12" t="str">
        <f aca="false">IF($C1634="","",IF(商品マスタ!$P1633="","理論",商品マスタ!$P1633))</f>
        <v/>
      </c>
      <c r="G1634" s="17" t="str">
        <f aca="false">IF($C1634="","",N(商品マスタ!$H1633))</f>
        <v/>
      </c>
      <c r="H1634" s="14"/>
      <c r="I1634" s="17" t="str">
        <f aca="false">IF($C1634="","",N($H1634)*N(商品マスタ!$N1633))</f>
        <v/>
      </c>
      <c r="J1634" s="17" t="str">
        <f aca="false">IF($C1634="","",N($I1634)-N($G1634))</f>
        <v/>
      </c>
      <c r="K1634" s="37" t="str">
        <f aca="false">IF($C1634="","",N(商品マスタ!$I1633))</f>
        <v/>
      </c>
      <c r="L1634" s="17" t="str">
        <f aca="false">IF($C1634="","",MAX(1,N(商品マスタ!$J1633)))</f>
        <v/>
      </c>
      <c r="M1634" s="38" t="str">
        <f aca="false">IF($C1634="","",N(TOP!$C$16)*N($K1634))</f>
        <v/>
      </c>
      <c r="N1634" s="17" t="str">
        <f aca="false">IF($C1634="","",ROUNDUP(N($M1634)/N($L1634),0))</f>
        <v/>
      </c>
      <c r="O1634" s="17" t="str">
        <f aca="false">IF($C1634="","",N(商品マスタ!$R1633))</f>
        <v/>
      </c>
      <c r="P1634" s="17" t="str">
        <f aca="false">IF($C1634="","",IF($F1634="理論",(N($O1634)+N($N1634))-N($G1634),(N($O1634)+N($N1634))-N($I1634)))</f>
        <v/>
      </c>
      <c r="Q1634" s="17" t="str">
        <f aca="false">IF($C1634="","",MAX(1,N(商品マスタ!$K1633)))</f>
        <v/>
      </c>
      <c r="R1634" s="39" t="str">
        <f aca="false">IF($C1634="","",IF(N($P1634)/N($Q1634)&lt;=0,"",ROUNDUP(N($P1634)/N($Q1634),0)))</f>
        <v/>
      </c>
      <c r="S1634" s="14"/>
      <c r="T1634" s="40" t="str">
        <f aca="false">IF($C1634="","",N(商品マスタ!$M1633))</f>
        <v/>
      </c>
      <c r="U1634" s="40" t="str">
        <f aca="false">IF($S1634="","",N($S1634)*N($T1634))</f>
        <v/>
      </c>
      <c r="V1634" s="18"/>
    </row>
    <row r="1635" customFormat="false" ht="15" hidden="false" customHeight="false" outlineLevel="0" collapsed="false">
      <c r="B1635" s="12" t="n">
        <v>1629</v>
      </c>
      <c r="C1635" s="36" t="str">
        <f aca="false">IF(商品マスタ!$C1634="","",商品マスタ!$C1634)</f>
        <v/>
      </c>
      <c r="D1635" s="12" t="str">
        <f aca="false">IF($C1635="","",商品マスタ!$D1634)</f>
        <v/>
      </c>
      <c r="E1635" s="12" t="str">
        <f aca="false">IF($C1635="","",商品マスタ!$G1634)</f>
        <v/>
      </c>
      <c r="F1635" s="12" t="str">
        <f aca="false">IF($C1635="","",IF(商品マスタ!$P1634="","理論",商品マスタ!$P1634))</f>
        <v/>
      </c>
      <c r="G1635" s="17" t="str">
        <f aca="false">IF($C1635="","",N(商品マスタ!$H1634))</f>
        <v/>
      </c>
      <c r="H1635" s="14"/>
      <c r="I1635" s="17" t="str">
        <f aca="false">IF($C1635="","",N($H1635)*N(商品マスタ!$N1634))</f>
        <v/>
      </c>
      <c r="J1635" s="17" t="str">
        <f aca="false">IF($C1635="","",N($I1635)-N($G1635))</f>
        <v/>
      </c>
      <c r="K1635" s="37" t="str">
        <f aca="false">IF($C1635="","",N(商品マスタ!$I1634))</f>
        <v/>
      </c>
      <c r="L1635" s="17" t="str">
        <f aca="false">IF($C1635="","",MAX(1,N(商品マスタ!$J1634)))</f>
        <v/>
      </c>
      <c r="M1635" s="38" t="str">
        <f aca="false">IF($C1635="","",N(TOP!$C$16)*N($K1635))</f>
        <v/>
      </c>
      <c r="N1635" s="17" t="str">
        <f aca="false">IF($C1635="","",ROUNDUP(N($M1635)/N($L1635),0))</f>
        <v/>
      </c>
      <c r="O1635" s="17" t="str">
        <f aca="false">IF($C1635="","",N(商品マスタ!$R1634))</f>
        <v/>
      </c>
      <c r="P1635" s="17" t="str">
        <f aca="false">IF($C1635="","",IF($F1635="理論",(N($O1635)+N($N1635))-N($G1635),(N($O1635)+N($N1635))-N($I1635)))</f>
        <v/>
      </c>
      <c r="Q1635" s="17" t="str">
        <f aca="false">IF($C1635="","",MAX(1,N(商品マスタ!$K1634)))</f>
        <v/>
      </c>
      <c r="R1635" s="39" t="str">
        <f aca="false">IF($C1635="","",IF(N($P1635)/N($Q1635)&lt;=0,"",ROUNDUP(N($P1635)/N($Q1635),0)))</f>
        <v/>
      </c>
      <c r="S1635" s="14"/>
      <c r="T1635" s="40" t="str">
        <f aca="false">IF($C1635="","",N(商品マスタ!$M1634))</f>
        <v/>
      </c>
      <c r="U1635" s="40" t="str">
        <f aca="false">IF($S1635="","",N($S1635)*N($T1635))</f>
        <v/>
      </c>
      <c r="V1635" s="18"/>
    </row>
    <row r="1636" customFormat="false" ht="15" hidden="false" customHeight="false" outlineLevel="0" collapsed="false">
      <c r="B1636" s="12" t="n">
        <v>1630</v>
      </c>
      <c r="C1636" s="36" t="str">
        <f aca="false">IF(商品マスタ!$C1635="","",商品マスタ!$C1635)</f>
        <v/>
      </c>
      <c r="D1636" s="12" t="str">
        <f aca="false">IF($C1636="","",商品マスタ!$D1635)</f>
        <v/>
      </c>
      <c r="E1636" s="12" t="str">
        <f aca="false">IF($C1636="","",商品マスタ!$G1635)</f>
        <v/>
      </c>
      <c r="F1636" s="12" t="str">
        <f aca="false">IF($C1636="","",IF(商品マスタ!$P1635="","理論",商品マスタ!$P1635))</f>
        <v/>
      </c>
      <c r="G1636" s="17" t="str">
        <f aca="false">IF($C1636="","",N(商品マスタ!$H1635))</f>
        <v/>
      </c>
      <c r="H1636" s="14"/>
      <c r="I1636" s="17" t="str">
        <f aca="false">IF($C1636="","",N($H1636)*N(商品マスタ!$N1635))</f>
        <v/>
      </c>
      <c r="J1636" s="17" t="str">
        <f aca="false">IF($C1636="","",N($I1636)-N($G1636))</f>
        <v/>
      </c>
      <c r="K1636" s="37" t="str">
        <f aca="false">IF($C1636="","",N(商品マスタ!$I1635))</f>
        <v/>
      </c>
      <c r="L1636" s="17" t="str">
        <f aca="false">IF($C1636="","",MAX(1,N(商品マスタ!$J1635)))</f>
        <v/>
      </c>
      <c r="M1636" s="38" t="str">
        <f aca="false">IF($C1636="","",N(TOP!$C$16)*N($K1636))</f>
        <v/>
      </c>
      <c r="N1636" s="17" t="str">
        <f aca="false">IF($C1636="","",ROUNDUP(N($M1636)/N($L1636),0))</f>
        <v/>
      </c>
      <c r="O1636" s="17" t="str">
        <f aca="false">IF($C1636="","",N(商品マスタ!$R1635))</f>
        <v/>
      </c>
      <c r="P1636" s="17" t="str">
        <f aca="false">IF($C1636="","",IF($F1636="理論",(N($O1636)+N($N1636))-N($G1636),(N($O1636)+N($N1636))-N($I1636)))</f>
        <v/>
      </c>
      <c r="Q1636" s="17" t="str">
        <f aca="false">IF($C1636="","",MAX(1,N(商品マスタ!$K1635)))</f>
        <v/>
      </c>
      <c r="R1636" s="39" t="str">
        <f aca="false">IF($C1636="","",IF(N($P1636)/N($Q1636)&lt;=0,"",ROUNDUP(N($P1636)/N($Q1636),0)))</f>
        <v/>
      </c>
      <c r="S1636" s="14"/>
      <c r="T1636" s="40" t="str">
        <f aca="false">IF($C1636="","",N(商品マスタ!$M1635))</f>
        <v/>
      </c>
      <c r="U1636" s="40" t="str">
        <f aca="false">IF($S1636="","",N($S1636)*N($T1636))</f>
        <v/>
      </c>
      <c r="V1636" s="18"/>
    </row>
    <row r="1637" customFormat="false" ht="15" hidden="false" customHeight="false" outlineLevel="0" collapsed="false">
      <c r="B1637" s="12" t="n">
        <v>1631</v>
      </c>
      <c r="C1637" s="36" t="str">
        <f aca="false">IF(商品マスタ!$C1636="","",商品マスタ!$C1636)</f>
        <v/>
      </c>
      <c r="D1637" s="12" t="str">
        <f aca="false">IF($C1637="","",商品マスタ!$D1636)</f>
        <v/>
      </c>
      <c r="E1637" s="12" t="str">
        <f aca="false">IF($C1637="","",商品マスタ!$G1636)</f>
        <v/>
      </c>
      <c r="F1637" s="12" t="str">
        <f aca="false">IF($C1637="","",IF(商品マスタ!$P1636="","理論",商品マスタ!$P1636))</f>
        <v/>
      </c>
      <c r="G1637" s="17" t="str">
        <f aca="false">IF($C1637="","",N(商品マスタ!$H1636))</f>
        <v/>
      </c>
      <c r="H1637" s="14"/>
      <c r="I1637" s="17" t="str">
        <f aca="false">IF($C1637="","",N($H1637)*N(商品マスタ!$N1636))</f>
        <v/>
      </c>
      <c r="J1637" s="17" t="str">
        <f aca="false">IF($C1637="","",N($I1637)-N($G1637))</f>
        <v/>
      </c>
      <c r="K1637" s="37" t="str">
        <f aca="false">IF($C1637="","",N(商品マスタ!$I1636))</f>
        <v/>
      </c>
      <c r="L1637" s="17" t="str">
        <f aca="false">IF($C1637="","",MAX(1,N(商品マスタ!$J1636)))</f>
        <v/>
      </c>
      <c r="M1637" s="38" t="str">
        <f aca="false">IF($C1637="","",N(TOP!$C$16)*N($K1637))</f>
        <v/>
      </c>
      <c r="N1637" s="17" t="str">
        <f aca="false">IF($C1637="","",ROUNDUP(N($M1637)/N($L1637),0))</f>
        <v/>
      </c>
      <c r="O1637" s="17" t="str">
        <f aca="false">IF($C1637="","",N(商品マスタ!$R1636))</f>
        <v/>
      </c>
      <c r="P1637" s="17" t="str">
        <f aca="false">IF($C1637="","",IF($F1637="理論",(N($O1637)+N($N1637))-N($G1637),(N($O1637)+N($N1637))-N($I1637)))</f>
        <v/>
      </c>
      <c r="Q1637" s="17" t="str">
        <f aca="false">IF($C1637="","",MAX(1,N(商品マスタ!$K1636)))</f>
        <v/>
      </c>
      <c r="R1637" s="39" t="str">
        <f aca="false">IF($C1637="","",IF(N($P1637)/N($Q1637)&lt;=0,"",ROUNDUP(N($P1637)/N($Q1637),0)))</f>
        <v/>
      </c>
      <c r="S1637" s="14"/>
      <c r="T1637" s="40" t="str">
        <f aca="false">IF($C1637="","",N(商品マスタ!$M1636))</f>
        <v/>
      </c>
      <c r="U1637" s="40" t="str">
        <f aca="false">IF($S1637="","",N($S1637)*N($T1637))</f>
        <v/>
      </c>
      <c r="V1637" s="18"/>
    </row>
    <row r="1638" customFormat="false" ht="15" hidden="false" customHeight="false" outlineLevel="0" collapsed="false">
      <c r="B1638" s="12" t="n">
        <v>1632</v>
      </c>
      <c r="C1638" s="36" t="str">
        <f aca="false">IF(商品マスタ!$C1637="","",商品マスタ!$C1637)</f>
        <v/>
      </c>
      <c r="D1638" s="12" t="str">
        <f aca="false">IF($C1638="","",商品マスタ!$D1637)</f>
        <v/>
      </c>
      <c r="E1638" s="12" t="str">
        <f aca="false">IF($C1638="","",商品マスタ!$G1637)</f>
        <v/>
      </c>
      <c r="F1638" s="12" t="str">
        <f aca="false">IF($C1638="","",IF(商品マスタ!$P1637="","理論",商品マスタ!$P1637))</f>
        <v/>
      </c>
      <c r="G1638" s="17" t="str">
        <f aca="false">IF($C1638="","",N(商品マスタ!$H1637))</f>
        <v/>
      </c>
      <c r="H1638" s="14"/>
      <c r="I1638" s="17" t="str">
        <f aca="false">IF($C1638="","",N($H1638)*N(商品マスタ!$N1637))</f>
        <v/>
      </c>
      <c r="J1638" s="17" t="str">
        <f aca="false">IF($C1638="","",N($I1638)-N($G1638))</f>
        <v/>
      </c>
      <c r="K1638" s="37" t="str">
        <f aca="false">IF($C1638="","",N(商品マスタ!$I1637))</f>
        <v/>
      </c>
      <c r="L1638" s="17" t="str">
        <f aca="false">IF($C1638="","",MAX(1,N(商品マスタ!$J1637)))</f>
        <v/>
      </c>
      <c r="M1638" s="38" t="str">
        <f aca="false">IF($C1638="","",N(TOP!$C$16)*N($K1638))</f>
        <v/>
      </c>
      <c r="N1638" s="17" t="str">
        <f aca="false">IF($C1638="","",ROUNDUP(N($M1638)/N($L1638),0))</f>
        <v/>
      </c>
      <c r="O1638" s="17" t="str">
        <f aca="false">IF($C1638="","",N(商品マスタ!$R1637))</f>
        <v/>
      </c>
      <c r="P1638" s="17" t="str">
        <f aca="false">IF($C1638="","",IF($F1638="理論",(N($O1638)+N($N1638))-N($G1638),(N($O1638)+N($N1638))-N($I1638)))</f>
        <v/>
      </c>
      <c r="Q1638" s="17" t="str">
        <f aca="false">IF($C1638="","",MAX(1,N(商品マスタ!$K1637)))</f>
        <v/>
      </c>
      <c r="R1638" s="39" t="str">
        <f aca="false">IF($C1638="","",IF(N($P1638)/N($Q1638)&lt;=0,"",ROUNDUP(N($P1638)/N($Q1638),0)))</f>
        <v/>
      </c>
      <c r="S1638" s="14"/>
      <c r="T1638" s="40" t="str">
        <f aca="false">IF($C1638="","",N(商品マスタ!$M1637))</f>
        <v/>
      </c>
      <c r="U1638" s="40" t="str">
        <f aca="false">IF($S1638="","",N($S1638)*N($T1638))</f>
        <v/>
      </c>
      <c r="V1638" s="18"/>
    </row>
    <row r="1639" customFormat="false" ht="15" hidden="false" customHeight="false" outlineLevel="0" collapsed="false">
      <c r="B1639" s="12" t="n">
        <v>1633</v>
      </c>
      <c r="C1639" s="36" t="str">
        <f aca="false">IF(商品マスタ!$C1638="","",商品マスタ!$C1638)</f>
        <v/>
      </c>
      <c r="D1639" s="12" t="str">
        <f aca="false">IF($C1639="","",商品マスタ!$D1638)</f>
        <v/>
      </c>
      <c r="E1639" s="12" t="str">
        <f aca="false">IF($C1639="","",商品マスタ!$G1638)</f>
        <v/>
      </c>
      <c r="F1639" s="12" t="str">
        <f aca="false">IF($C1639="","",IF(商品マスタ!$P1638="","理論",商品マスタ!$P1638))</f>
        <v/>
      </c>
      <c r="G1639" s="17" t="str">
        <f aca="false">IF($C1639="","",N(商品マスタ!$H1638))</f>
        <v/>
      </c>
      <c r="H1639" s="14"/>
      <c r="I1639" s="17" t="str">
        <f aca="false">IF($C1639="","",N($H1639)*N(商品マスタ!$N1638))</f>
        <v/>
      </c>
      <c r="J1639" s="17" t="str">
        <f aca="false">IF($C1639="","",N($I1639)-N($G1639))</f>
        <v/>
      </c>
      <c r="K1639" s="37" t="str">
        <f aca="false">IF($C1639="","",N(商品マスタ!$I1638))</f>
        <v/>
      </c>
      <c r="L1639" s="17" t="str">
        <f aca="false">IF($C1639="","",MAX(1,N(商品マスタ!$J1638)))</f>
        <v/>
      </c>
      <c r="M1639" s="38" t="str">
        <f aca="false">IF($C1639="","",N(TOP!$C$16)*N($K1639))</f>
        <v/>
      </c>
      <c r="N1639" s="17" t="str">
        <f aca="false">IF($C1639="","",ROUNDUP(N($M1639)/N($L1639),0))</f>
        <v/>
      </c>
      <c r="O1639" s="17" t="str">
        <f aca="false">IF($C1639="","",N(商品マスタ!$R1638))</f>
        <v/>
      </c>
      <c r="P1639" s="17" t="str">
        <f aca="false">IF($C1639="","",IF($F1639="理論",(N($O1639)+N($N1639))-N($G1639),(N($O1639)+N($N1639))-N($I1639)))</f>
        <v/>
      </c>
      <c r="Q1639" s="17" t="str">
        <f aca="false">IF($C1639="","",MAX(1,N(商品マスタ!$K1638)))</f>
        <v/>
      </c>
      <c r="R1639" s="39" t="str">
        <f aca="false">IF($C1639="","",IF(N($P1639)/N($Q1639)&lt;=0,"",ROUNDUP(N($P1639)/N($Q1639),0)))</f>
        <v/>
      </c>
      <c r="S1639" s="14"/>
      <c r="T1639" s="40" t="str">
        <f aca="false">IF($C1639="","",N(商品マスタ!$M1638))</f>
        <v/>
      </c>
      <c r="U1639" s="40" t="str">
        <f aca="false">IF($S1639="","",N($S1639)*N($T1639))</f>
        <v/>
      </c>
      <c r="V1639" s="18"/>
    </row>
    <row r="1640" customFormat="false" ht="15" hidden="false" customHeight="false" outlineLevel="0" collapsed="false">
      <c r="B1640" s="12" t="n">
        <v>1634</v>
      </c>
      <c r="C1640" s="36" t="str">
        <f aca="false">IF(商品マスタ!$C1639="","",商品マスタ!$C1639)</f>
        <v/>
      </c>
      <c r="D1640" s="12" t="str">
        <f aca="false">IF($C1640="","",商品マスタ!$D1639)</f>
        <v/>
      </c>
      <c r="E1640" s="12" t="str">
        <f aca="false">IF($C1640="","",商品マスタ!$G1639)</f>
        <v/>
      </c>
      <c r="F1640" s="12" t="str">
        <f aca="false">IF($C1640="","",IF(商品マスタ!$P1639="","理論",商品マスタ!$P1639))</f>
        <v/>
      </c>
      <c r="G1640" s="17" t="str">
        <f aca="false">IF($C1640="","",N(商品マスタ!$H1639))</f>
        <v/>
      </c>
      <c r="H1640" s="14"/>
      <c r="I1640" s="17" t="str">
        <f aca="false">IF($C1640="","",N($H1640)*N(商品マスタ!$N1639))</f>
        <v/>
      </c>
      <c r="J1640" s="17" t="str">
        <f aca="false">IF($C1640="","",N($I1640)-N($G1640))</f>
        <v/>
      </c>
      <c r="K1640" s="37" t="str">
        <f aca="false">IF($C1640="","",N(商品マスタ!$I1639))</f>
        <v/>
      </c>
      <c r="L1640" s="17" t="str">
        <f aca="false">IF($C1640="","",MAX(1,N(商品マスタ!$J1639)))</f>
        <v/>
      </c>
      <c r="M1640" s="38" t="str">
        <f aca="false">IF($C1640="","",N(TOP!$C$16)*N($K1640))</f>
        <v/>
      </c>
      <c r="N1640" s="17" t="str">
        <f aca="false">IF($C1640="","",ROUNDUP(N($M1640)/N($L1640),0))</f>
        <v/>
      </c>
      <c r="O1640" s="17" t="str">
        <f aca="false">IF($C1640="","",N(商品マスタ!$R1639))</f>
        <v/>
      </c>
      <c r="P1640" s="17" t="str">
        <f aca="false">IF($C1640="","",IF($F1640="理論",(N($O1640)+N($N1640))-N($G1640),(N($O1640)+N($N1640))-N($I1640)))</f>
        <v/>
      </c>
      <c r="Q1640" s="17" t="str">
        <f aca="false">IF($C1640="","",MAX(1,N(商品マスタ!$K1639)))</f>
        <v/>
      </c>
      <c r="R1640" s="39" t="str">
        <f aca="false">IF($C1640="","",IF(N($P1640)/N($Q1640)&lt;=0,"",ROUNDUP(N($P1640)/N($Q1640),0)))</f>
        <v/>
      </c>
      <c r="S1640" s="14"/>
      <c r="T1640" s="40" t="str">
        <f aca="false">IF($C1640="","",N(商品マスタ!$M1639))</f>
        <v/>
      </c>
      <c r="U1640" s="40" t="str">
        <f aca="false">IF($S1640="","",N($S1640)*N($T1640))</f>
        <v/>
      </c>
      <c r="V1640" s="18"/>
    </row>
    <row r="1641" customFormat="false" ht="15" hidden="false" customHeight="false" outlineLevel="0" collapsed="false">
      <c r="B1641" s="12" t="n">
        <v>1635</v>
      </c>
      <c r="C1641" s="36" t="str">
        <f aca="false">IF(商品マスタ!$C1640="","",商品マスタ!$C1640)</f>
        <v/>
      </c>
      <c r="D1641" s="12" t="str">
        <f aca="false">IF($C1641="","",商品マスタ!$D1640)</f>
        <v/>
      </c>
      <c r="E1641" s="12" t="str">
        <f aca="false">IF($C1641="","",商品マスタ!$G1640)</f>
        <v/>
      </c>
      <c r="F1641" s="12" t="str">
        <f aca="false">IF($C1641="","",IF(商品マスタ!$P1640="","理論",商品マスタ!$P1640))</f>
        <v/>
      </c>
      <c r="G1641" s="17" t="str">
        <f aca="false">IF($C1641="","",N(商品マスタ!$H1640))</f>
        <v/>
      </c>
      <c r="H1641" s="14"/>
      <c r="I1641" s="17" t="str">
        <f aca="false">IF($C1641="","",N($H1641)*N(商品マスタ!$N1640))</f>
        <v/>
      </c>
      <c r="J1641" s="17" t="str">
        <f aca="false">IF($C1641="","",N($I1641)-N($G1641))</f>
        <v/>
      </c>
      <c r="K1641" s="37" t="str">
        <f aca="false">IF($C1641="","",N(商品マスタ!$I1640))</f>
        <v/>
      </c>
      <c r="L1641" s="17" t="str">
        <f aca="false">IF($C1641="","",MAX(1,N(商品マスタ!$J1640)))</f>
        <v/>
      </c>
      <c r="M1641" s="38" t="str">
        <f aca="false">IF($C1641="","",N(TOP!$C$16)*N($K1641))</f>
        <v/>
      </c>
      <c r="N1641" s="17" t="str">
        <f aca="false">IF($C1641="","",ROUNDUP(N($M1641)/N($L1641),0))</f>
        <v/>
      </c>
      <c r="O1641" s="17" t="str">
        <f aca="false">IF($C1641="","",N(商品マスタ!$R1640))</f>
        <v/>
      </c>
      <c r="P1641" s="17" t="str">
        <f aca="false">IF($C1641="","",IF($F1641="理論",(N($O1641)+N($N1641))-N($G1641),(N($O1641)+N($N1641))-N($I1641)))</f>
        <v/>
      </c>
      <c r="Q1641" s="17" t="str">
        <f aca="false">IF($C1641="","",MAX(1,N(商品マスタ!$K1640)))</f>
        <v/>
      </c>
      <c r="R1641" s="39" t="str">
        <f aca="false">IF($C1641="","",IF(N($P1641)/N($Q1641)&lt;=0,"",ROUNDUP(N($P1641)/N($Q1641),0)))</f>
        <v/>
      </c>
      <c r="S1641" s="14"/>
      <c r="T1641" s="40" t="str">
        <f aca="false">IF($C1641="","",N(商品マスタ!$M1640))</f>
        <v/>
      </c>
      <c r="U1641" s="40" t="str">
        <f aca="false">IF($S1641="","",N($S1641)*N($T1641))</f>
        <v/>
      </c>
      <c r="V1641" s="18"/>
    </row>
    <row r="1642" customFormat="false" ht="15" hidden="false" customHeight="false" outlineLevel="0" collapsed="false">
      <c r="B1642" s="12" t="n">
        <v>1636</v>
      </c>
      <c r="C1642" s="36" t="str">
        <f aca="false">IF(商品マスタ!$C1641="","",商品マスタ!$C1641)</f>
        <v/>
      </c>
      <c r="D1642" s="12" t="str">
        <f aca="false">IF($C1642="","",商品マスタ!$D1641)</f>
        <v/>
      </c>
      <c r="E1642" s="12" t="str">
        <f aca="false">IF($C1642="","",商品マスタ!$G1641)</f>
        <v/>
      </c>
      <c r="F1642" s="12" t="str">
        <f aca="false">IF($C1642="","",IF(商品マスタ!$P1641="","理論",商品マスタ!$P1641))</f>
        <v/>
      </c>
      <c r="G1642" s="17" t="str">
        <f aca="false">IF($C1642="","",N(商品マスタ!$H1641))</f>
        <v/>
      </c>
      <c r="H1642" s="14"/>
      <c r="I1642" s="17" t="str">
        <f aca="false">IF($C1642="","",N($H1642)*N(商品マスタ!$N1641))</f>
        <v/>
      </c>
      <c r="J1642" s="17" t="str">
        <f aca="false">IF($C1642="","",N($I1642)-N($G1642))</f>
        <v/>
      </c>
      <c r="K1642" s="37" t="str">
        <f aca="false">IF($C1642="","",N(商品マスタ!$I1641))</f>
        <v/>
      </c>
      <c r="L1642" s="17" t="str">
        <f aca="false">IF($C1642="","",MAX(1,N(商品マスタ!$J1641)))</f>
        <v/>
      </c>
      <c r="M1642" s="38" t="str">
        <f aca="false">IF($C1642="","",N(TOP!$C$16)*N($K1642))</f>
        <v/>
      </c>
      <c r="N1642" s="17" t="str">
        <f aca="false">IF($C1642="","",ROUNDUP(N($M1642)/N($L1642),0))</f>
        <v/>
      </c>
      <c r="O1642" s="17" t="str">
        <f aca="false">IF($C1642="","",N(商品マスタ!$R1641))</f>
        <v/>
      </c>
      <c r="P1642" s="17" t="str">
        <f aca="false">IF($C1642="","",IF($F1642="理論",(N($O1642)+N($N1642))-N($G1642),(N($O1642)+N($N1642))-N($I1642)))</f>
        <v/>
      </c>
      <c r="Q1642" s="17" t="str">
        <f aca="false">IF($C1642="","",MAX(1,N(商品マスタ!$K1641)))</f>
        <v/>
      </c>
      <c r="R1642" s="39" t="str">
        <f aca="false">IF($C1642="","",IF(N($P1642)/N($Q1642)&lt;=0,"",ROUNDUP(N($P1642)/N($Q1642),0)))</f>
        <v/>
      </c>
      <c r="S1642" s="14"/>
      <c r="T1642" s="40" t="str">
        <f aca="false">IF($C1642="","",N(商品マスタ!$M1641))</f>
        <v/>
      </c>
      <c r="U1642" s="40" t="str">
        <f aca="false">IF($S1642="","",N($S1642)*N($T1642))</f>
        <v/>
      </c>
      <c r="V1642" s="18"/>
    </row>
    <row r="1643" customFormat="false" ht="15" hidden="false" customHeight="false" outlineLevel="0" collapsed="false">
      <c r="B1643" s="12" t="n">
        <v>1637</v>
      </c>
      <c r="C1643" s="36" t="str">
        <f aca="false">IF(商品マスタ!$C1642="","",商品マスタ!$C1642)</f>
        <v/>
      </c>
      <c r="D1643" s="12" t="str">
        <f aca="false">IF($C1643="","",商品マスタ!$D1642)</f>
        <v/>
      </c>
      <c r="E1643" s="12" t="str">
        <f aca="false">IF($C1643="","",商品マスタ!$G1642)</f>
        <v/>
      </c>
      <c r="F1643" s="12" t="str">
        <f aca="false">IF($C1643="","",IF(商品マスタ!$P1642="","理論",商品マスタ!$P1642))</f>
        <v/>
      </c>
      <c r="G1643" s="17" t="str">
        <f aca="false">IF($C1643="","",N(商品マスタ!$H1642))</f>
        <v/>
      </c>
      <c r="H1643" s="14"/>
      <c r="I1643" s="17" t="str">
        <f aca="false">IF($C1643="","",N($H1643)*N(商品マスタ!$N1642))</f>
        <v/>
      </c>
      <c r="J1643" s="17" t="str">
        <f aca="false">IF($C1643="","",N($I1643)-N($G1643))</f>
        <v/>
      </c>
      <c r="K1643" s="37" t="str">
        <f aca="false">IF($C1643="","",N(商品マスタ!$I1642))</f>
        <v/>
      </c>
      <c r="L1643" s="17" t="str">
        <f aca="false">IF($C1643="","",MAX(1,N(商品マスタ!$J1642)))</f>
        <v/>
      </c>
      <c r="M1643" s="38" t="str">
        <f aca="false">IF($C1643="","",N(TOP!$C$16)*N($K1643))</f>
        <v/>
      </c>
      <c r="N1643" s="17" t="str">
        <f aca="false">IF($C1643="","",ROUNDUP(N($M1643)/N($L1643),0))</f>
        <v/>
      </c>
      <c r="O1643" s="17" t="str">
        <f aca="false">IF($C1643="","",N(商品マスタ!$R1642))</f>
        <v/>
      </c>
      <c r="P1643" s="17" t="str">
        <f aca="false">IF($C1643="","",IF($F1643="理論",(N($O1643)+N($N1643))-N($G1643),(N($O1643)+N($N1643))-N($I1643)))</f>
        <v/>
      </c>
      <c r="Q1643" s="17" t="str">
        <f aca="false">IF($C1643="","",MAX(1,N(商品マスタ!$K1642)))</f>
        <v/>
      </c>
      <c r="R1643" s="39" t="str">
        <f aca="false">IF($C1643="","",IF(N($P1643)/N($Q1643)&lt;=0,"",ROUNDUP(N($P1643)/N($Q1643),0)))</f>
        <v/>
      </c>
      <c r="S1643" s="14"/>
      <c r="T1643" s="40" t="str">
        <f aca="false">IF($C1643="","",N(商品マスタ!$M1642))</f>
        <v/>
      </c>
      <c r="U1643" s="40" t="str">
        <f aca="false">IF($S1643="","",N($S1643)*N($T1643))</f>
        <v/>
      </c>
      <c r="V1643" s="18"/>
    </row>
    <row r="1644" customFormat="false" ht="15" hidden="false" customHeight="false" outlineLevel="0" collapsed="false">
      <c r="B1644" s="12" t="n">
        <v>1638</v>
      </c>
      <c r="C1644" s="36" t="str">
        <f aca="false">IF(商品マスタ!$C1643="","",商品マスタ!$C1643)</f>
        <v/>
      </c>
      <c r="D1644" s="12" t="str">
        <f aca="false">IF($C1644="","",商品マスタ!$D1643)</f>
        <v/>
      </c>
      <c r="E1644" s="12" t="str">
        <f aca="false">IF($C1644="","",商品マスタ!$G1643)</f>
        <v/>
      </c>
      <c r="F1644" s="12" t="str">
        <f aca="false">IF($C1644="","",IF(商品マスタ!$P1643="","理論",商品マスタ!$P1643))</f>
        <v/>
      </c>
      <c r="G1644" s="17" t="str">
        <f aca="false">IF($C1644="","",N(商品マスタ!$H1643))</f>
        <v/>
      </c>
      <c r="H1644" s="14"/>
      <c r="I1644" s="17" t="str">
        <f aca="false">IF($C1644="","",N($H1644)*N(商品マスタ!$N1643))</f>
        <v/>
      </c>
      <c r="J1644" s="17" t="str">
        <f aca="false">IF($C1644="","",N($I1644)-N($G1644))</f>
        <v/>
      </c>
      <c r="K1644" s="37" t="str">
        <f aca="false">IF($C1644="","",N(商品マスタ!$I1643))</f>
        <v/>
      </c>
      <c r="L1644" s="17" t="str">
        <f aca="false">IF($C1644="","",MAX(1,N(商品マスタ!$J1643)))</f>
        <v/>
      </c>
      <c r="M1644" s="38" t="str">
        <f aca="false">IF($C1644="","",N(TOP!$C$16)*N($K1644))</f>
        <v/>
      </c>
      <c r="N1644" s="17" t="str">
        <f aca="false">IF($C1644="","",ROUNDUP(N($M1644)/N($L1644),0))</f>
        <v/>
      </c>
      <c r="O1644" s="17" t="str">
        <f aca="false">IF($C1644="","",N(商品マスタ!$R1643))</f>
        <v/>
      </c>
      <c r="P1644" s="17" t="str">
        <f aca="false">IF($C1644="","",IF($F1644="理論",(N($O1644)+N($N1644))-N($G1644),(N($O1644)+N($N1644))-N($I1644)))</f>
        <v/>
      </c>
      <c r="Q1644" s="17" t="str">
        <f aca="false">IF($C1644="","",MAX(1,N(商品マスタ!$K1643)))</f>
        <v/>
      </c>
      <c r="R1644" s="39" t="str">
        <f aca="false">IF($C1644="","",IF(N($P1644)/N($Q1644)&lt;=0,"",ROUNDUP(N($P1644)/N($Q1644),0)))</f>
        <v/>
      </c>
      <c r="S1644" s="14"/>
      <c r="T1644" s="40" t="str">
        <f aca="false">IF($C1644="","",N(商品マスタ!$M1643))</f>
        <v/>
      </c>
      <c r="U1644" s="40" t="str">
        <f aca="false">IF($S1644="","",N($S1644)*N($T1644))</f>
        <v/>
      </c>
      <c r="V1644" s="18"/>
    </row>
    <row r="1645" customFormat="false" ht="15" hidden="false" customHeight="false" outlineLevel="0" collapsed="false">
      <c r="B1645" s="12" t="n">
        <v>1639</v>
      </c>
      <c r="C1645" s="36" t="str">
        <f aca="false">IF(商品マスタ!$C1644="","",商品マスタ!$C1644)</f>
        <v/>
      </c>
      <c r="D1645" s="12" t="str">
        <f aca="false">IF($C1645="","",商品マスタ!$D1644)</f>
        <v/>
      </c>
      <c r="E1645" s="12" t="str">
        <f aca="false">IF($C1645="","",商品マスタ!$G1644)</f>
        <v/>
      </c>
      <c r="F1645" s="12" t="str">
        <f aca="false">IF($C1645="","",IF(商品マスタ!$P1644="","理論",商品マスタ!$P1644))</f>
        <v/>
      </c>
      <c r="G1645" s="17" t="str">
        <f aca="false">IF($C1645="","",N(商品マスタ!$H1644))</f>
        <v/>
      </c>
      <c r="H1645" s="14"/>
      <c r="I1645" s="17" t="str">
        <f aca="false">IF($C1645="","",N($H1645)*N(商品マスタ!$N1644))</f>
        <v/>
      </c>
      <c r="J1645" s="17" t="str">
        <f aca="false">IF($C1645="","",N($I1645)-N($G1645))</f>
        <v/>
      </c>
      <c r="K1645" s="37" t="str">
        <f aca="false">IF($C1645="","",N(商品マスタ!$I1644))</f>
        <v/>
      </c>
      <c r="L1645" s="17" t="str">
        <f aca="false">IF($C1645="","",MAX(1,N(商品マスタ!$J1644)))</f>
        <v/>
      </c>
      <c r="M1645" s="38" t="str">
        <f aca="false">IF($C1645="","",N(TOP!$C$16)*N($K1645))</f>
        <v/>
      </c>
      <c r="N1645" s="17" t="str">
        <f aca="false">IF($C1645="","",ROUNDUP(N($M1645)/N($L1645),0))</f>
        <v/>
      </c>
      <c r="O1645" s="17" t="str">
        <f aca="false">IF($C1645="","",N(商品マスタ!$R1644))</f>
        <v/>
      </c>
      <c r="P1645" s="17" t="str">
        <f aca="false">IF($C1645="","",IF($F1645="理論",(N($O1645)+N($N1645))-N($G1645),(N($O1645)+N($N1645))-N($I1645)))</f>
        <v/>
      </c>
      <c r="Q1645" s="17" t="str">
        <f aca="false">IF($C1645="","",MAX(1,N(商品マスタ!$K1644)))</f>
        <v/>
      </c>
      <c r="R1645" s="39" t="str">
        <f aca="false">IF($C1645="","",IF(N($P1645)/N($Q1645)&lt;=0,"",ROUNDUP(N($P1645)/N($Q1645),0)))</f>
        <v/>
      </c>
      <c r="S1645" s="14"/>
      <c r="T1645" s="40" t="str">
        <f aca="false">IF($C1645="","",N(商品マスタ!$M1644))</f>
        <v/>
      </c>
      <c r="U1645" s="40" t="str">
        <f aca="false">IF($S1645="","",N($S1645)*N($T1645))</f>
        <v/>
      </c>
      <c r="V1645" s="18"/>
    </row>
    <row r="1646" customFormat="false" ht="15" hidden="false" customHeight="false" outlineLevel="0" collapsed="false">
      <c r="B1646" s="12" t="n">
        <v>1640</v>
      </c>
      <c r="C1646" s="36" t="str">
        <f aca="false">IF(商品マスタ!$C1645="","",商品マスタ!$C1645)</f>
        <v/>
      </c>
      <c r="D1646" s="12" t="str">
        <f aca="false">IF($C1646="","",商品マスタ!$D1645)</f>
        <v/>
      </c>
      <c r="E1646" s="12" t="str">
        <f aca="false">IF($C1646="","",商品マスタ!$G1645)</f>
        <v/>
      </c>
      <c r="F1646" s="12" t="str">
        <f aca="false">IF($C1646="","",IF(商品マスタ!$P1645="","理論",商品マスタ!$P1645))</f>
        <v/>
      </c>
      <c r="G1646" s="17" t="str">
        <f aca="false">IF($C1646="","",N(商品マスタ!$H1645))</f>
        <v/>
      </c>
      <c r="H1646" s="14"/>
      <c r="I1646" s="17" t="str">
        <f aca="false">IF($C1646="","",N($H1646)*N(商品マスタ!$N1645))</f>
        <v/>
      </c>
      <c r="J1646" s="17" t="str">
        <f aca="false">IF($C1646="","",N($I1646)-N($G1646))</f>
        <v/>
      </c>
      <c r="K1646" s="37" t="str">
        <f aca="false">IF($C1646="","",N(商品マスタ!$I1645))</f>
        <v/>
      </c>
      <c r="L1646" s="17" t="str">
        <f aca="false">IF($C1646="","",MAX(1,N(商品マスタ!$J1645)))</f>
        <v/>
      </c>
      <c r="M1646" s="38" t="str">
        <f aca="false">IF($C1646="","",N(TOP!$C$16)*N($K1646))</f>
        <v/>
      </c>
      <c r="N1646" s="17" t="str">
        <f aca="false">IF($C1646="","",ROUNDUP(N($M1646)/N($L1646),0))</f>
        <v/>
      </c>
      <c r="O1646" s="17" t="str">
        <f aca="false">IF($C1646="","",N(商品マスタ!$R1645))</f>
        <v/>
      </c>
      <c r="P1646" s="17" t="str">
        <f aca="false">IF($C1646="","",IF($F1646="理論",(N($O1646)+N($N1646))-N($G1646),(N($O1646)+N($N1646))-N($I1646)))</f>
        <v/>
      </c>
      <c r="Q1646" s="17" t="str">
        <f aca="false">IF($C1646="","",MAX(1,N(商品マスタ!$K1645)))</f>
        <v/>
      </c>
      <c r="R1646" s="39" t="str">
        <f aca="false">IF($C1646="","",IF(N($P1646)/N($Q1646)&lt;=0,"",ROUNDUP(N($P1646)/N($Q1646),0)))</f>
        <v/>
      </c>
      <c r="S1646" s="14"/>
      <c r="T1646" s="40" t="str">
        <f aca="false">IF($C1646="","",N(商品マスタ!$M1645))</f>
        <v/>
      </c>
      <c r="U1646" s="40" t="str">
        <f aca="false">IF($S1646="","",N($S1646)*N($T1646))</f>
        <v/>
      </c>
      <c r="V1646" s="18"/>
    </row>
    <row r="1647" customFormat="false" ht="15" hidden="false" customHeight="false" outlineLevel="0" collapsed="false">
      <c r="B1647" s="12" t="n">
        <v>1641</v>
      </c>
      <c r="C1647" s="36" t="str">
        <f aca="false">IF(商品マスタ!$C1646="","",商品マスタ!$C1646)</f>
        <v/>
      </c>
      <c r="D1647" s="12" t="str">
        <f aca="false">IF($C1647="","",商品マスタ!$D1646)</f>
        <v/>
      </c>
      <c r="E1647" s="12" t="str">
        <f aca="false">IF($C1647="","",商品マスタ!$G1646)</f>
        <v/>
      </c>
      <c r="F1647" s="12" t="str">
        <f aca="false">IF($C1647="","",IF(商品マスタ!$P1646="","理論",商品マスタ!$P1646))</f>
        <v/>
      </c>
      <c r="G1647" s="17" t="str">
        <f aca="false">IF($C1647="","",N(商品マスタ!$H1646))</f>
        <v/>
      </c>
      <c r="H1647" s="14"/>
      <c r="I1647" s="17" t="str">
        <f aca="false">IF($C1647="","",N($H1647)*N(商品マスタ!$N1646))</f>
        <v/>
      </c>
      <c r="J1647" s="17" t="str">
        <f aca="false">IF($C1647="","",N($I1647)-N($G1647))</f>
        <v/>
      </c>
      <c r="K1647" s="37" t="str">
        <f aca="false">IF($C1647="","",N(商品マスタ!$I1646))</f>
        <v/>
      </c>
      <c r="L1647" s="17" t="str">
        <f aca="false">IF($C1647="","",MAX(1,N(商品マスタ!$J1646)))</f>
        <v/>
      </c>
      <c r="M1647" s="38" t="str">
        <f aca="false">IF($C1647="","",N(TOP!$C$16)*N($K1647))</f>
        <v/>
      </c>
      <c r="N1647" s="17" t="str">
        <f aca="false">IF($C1647="","",ROUNDUP(N($M1647)/N($L1647),0))</f>
        <v/>
      </c>
      <c r="O1647" s="17" t="str">
        <f aca="false">IF($C1647="","",N(商品マスタ!$R1646))</f>
        <v/>
      </c>
      <c r="P1647" s="17" t="str">
        <f aca="false">IF($C1647="","",IF($F1647="理論",(N($O1647)+N($N1647))-N($G1647),(N($O1647)+N($N1647))-N($I1647)))</f>
        <v/>
      </c>
      <c r="Q1647" s="17" t="str">
        <f aca="false">IF($C1647="","",MAX(1,N(商品マスタ!$K1646)))</f>
        <v/>
      </c>
      <c r="R1647" s="39" t="str">
        <f aca="false">IF($C1647="","",IF(N($P1647)/N($Q1647)&lt;=0,"",ROUNDUP(N($P1647)/N($Q1647),0)))</f>
        <v/>
      </c>
      <c r="S1647" s="14"/>
      <c r="T1647" s="40" t="str">
        <f aca="false">IF($C1647="","",N(商品マスタ!$M1646))</f>
        <v/>
      </c>
      <c r="U1647" s="40" t="str">
        <f aca="false">IF($S1647="","",N($S1647)*N($T1647))</f>
        <v/>
      </c>
      <c r="V1647" s="18"/>
    </row>
    <row r="1648" customFormat="false" ht="15" hidden="false" customHeight="false" outlineLevel="0" collapsed="false">
      <c r="B1648" s="12" t="n">
        <v>1642</v>
      </c>
      <c r="C1648" s="36" t="str">
        <f aca="false">IF(商品マスタ!$C1647="","",商品マスタ!$C1647)</f>
        <v/>
      </c>
      <c r="D1648" s="12" t="str">
        <f aca="false">IF($C1648="","",商品マスタ!$D1647)</f>
        <v/>
      </c>
      <c r="E1648" s="12" t="str">
        <f aca="false">IF($C1648="","",商品マスタ!$G1647)</f>
        <v/>
      </c>
      <c r="F1648" s="12" t="str">
        <f aca="false">IF($C1648="","",IF(商品マスタ!$P1647="","理論",商品マスタ!$P1647))</f>
        <v/>
      </c>
      <c r="G1648" s="17" t="str">
        <f aca="false">IF($C1648="","",N(商品マスタ!$H1647))</f>
        <v/>
      </c>
      <c r="H1648" s="14"/>
      <c r="I1648" s="17" t="str">
        <f aca="false">IF($C1648="","",N($H1648)*N(商品マスタ!$N1647))</f>
        <v/>
      </c>
      <c r="J1648" s="17" t="str">
        <f aca="false">IF($C1648="","",N($I1648)-N($G1648))</f>
        <v/>
      </c>
      <c r="K1648" s="37" t="str">
        <f aca="false">IF($C1648="","",N(商品マスタ!$I1647))</f>
        <v/>
      </c>
      <c r="L1648" s="17" t="str">
        <f aca="false">IF($C1648="","",MAX(1,N(商品マスタ!$J1647)))</f>
        <v/>
      </c>
      <c r="M1648" s="38" t="str">
        <f aca="false">IF($C1648="","",N(TOP!$C$16)*N($K1648))</f>
        <v/>
      </c>
      <c r="N1648" s="17" t="str">
        <f aca="false">IF($C1648="","",ROUNDUP(N($M1648)/N($L1648),0))</f>
        <v/>
      </c>
      <c r="O1648" s="17" t="str">
        <f aca="false">IF($C1648="","",N(商品マスタ!$R1647))</f>
        <v/>
      </c>
      <c r="P1648" s="17" t="str">
        <f aca="false">IF($C1648="","",IF($F1648="理論",(N($O1648)+N($N1648))-N($G1648),(N($O1648)+N($N1648))-N($I1648)))</f>
        <v/>
      </c>
      <c r="Q1648" s="17" t="str">
        <f aca="false">IF($C1648="","",MAX(1,N(商品マスタ!$K1647)))</f>
        <v/>
      </c>
      <c r="R1648" s="39" t="str">
        <f aca="false">IF($C1648="","",IF(N($P1648)/N($Q1648)&lt;=0,"",ROUNDUP(N($P1648)/N($Q1648),0)))</f>
        <v/>
      </c>
      <c r="S1648" s="14"/>
      <c r="T1648" s="40" t="str">
        <f aca="false">IF($C1648="","",N(商品マスタ!$M1647))</f>
        <v/>
      </c>
      <c r="U1648" s="40" t="str">
        <f aca="false">IF($S1648="","",N($S1648)*N($T1648))</f>
        <v/>
      </c>
      <c r="V1648" s="18"/>
    </row>
    <row r="1649" customFormat="false" ht="15" hidden="false" customHeight="false" outlineLevel="0" collapsed="false">
      <c r="B1649" s="12" t="n">
        <v>1643</v>
      </c>
      <c r="C1649" s="36" t="str">
        <f aca="false">IF(商品マスタ!$C1648="","",商品マスタ!$C1648)</f>
        <v/>
      </c>
      <c r="D1649" s="12" t="str">
        <f aca="false">IF($C1649="","",商品マスタ!$D1648)</f>
        <v/>
      </c>
      <c r="E1649" s="12" t="str">
        <f aca="false">IF($C1649="","",商品マスタ!$G1648)</f>
        <v/>
      </c>
      <c r="F1649" s="12" t="str">
        <f aca="false">IF($C1649="","",IF(商品マスタ!$P1648="","理論",商品マスタ!$P1648))</f>
        <v/>
      </c>
      <c r="G1649" s="17" t="str">
        <f aca="false">IF($C1649="","",N(商品マスタ!$H1648))</f>
        <v/>
      </c>
      <c r="H1649" s="14"/>
      <c r="I1649" s="17" t="str">
        <f aca="false">IF($C1649="","",N($H1649)*N(商品マスタ!$N1648))</f>
        <v/>
      </c>
      <c r="J1649" s="17" t="str">
        <f aca="false">IF($C1649="","",N($I1649)-N($G1649))</f>
        <v/>
      </c>
      <c r="K1649" s="37" t="str">
        <f aca="false">IF($C1649="","",N(商品マスタ!$I1648))</f>
        <v/>
      </c>
      <c r="L1649" s="17" t="str">
        <f aca="false">IF($C1649="","",MAX(1,N(商品マスタ!$J1648)))</f>
        <v/>
      </c>
      <c r="M1649" s="38" t="str">
        <f aca="false">IF($C1649="","",N(TOP!$C$16)*N($K1649))</f>
        <v/>
      </c>
      <c r="N1649" s="17" t="str">
        <f aca="false">IF($C1649="","",ROUNDUP(N($M1649)/N($L1649),0))</f>
        <v/>
      </c>
      <c r="O1649" s="17" t="str">
        <f aca="false">IF($C1649="","",N(商品マスタ!$R1648))</f>
        <v/>
      </c>
      <c r="P1649" s="17" t="str">
        <f aca="false">IF($C1649="","",IF($F1649="理論",(N($O1649)+N($N1649))-N($G1649),(N($O1649)+N($N1649))-N($I1649)))</f>
        <v/>
      </c>
      <c r="Q1649" s="17" t="str">
        <f aca="false">IF($C1649="","",MAX(1,N(商品マスタ!$K1648)))</f>
        <v/>
      </c>
      <c r="R1649" s="39" t="str">
        <f aca="false">IF($C1649="","",IF(N($P1649)/N($Q1649)&lt;=0,"",ROUNDUP(N($P1649)/N($Q1649),0)))</f>
        <v/>
      </c>
      <c r="S1649" s="14"/>
      <c r="T1649" s="40" t="str">
        <f aca="false">IF($C1649="","",N(商品マスタ!$M1648))</f>
        <v/>
      </c>
      <c r="U1649" s="40" t="str">
        <f aca="false">IF($S1649="","",N($S1649)*N($T1649))</f>
        <v/>
      </c>
      <c r="V1649" s="18"/>
    </row>
    <row r="1650" customFormat="false" ht="15" hidden="false" customHeight="false" outlineLevel="0" collapsed="false">
      <c r="B1650" s="12" t="n">
        <v>1644</v>
      </c>
      <c r="C1650" s="36" t="str">
        <f aca="false">IF(商品マスタ!$C1649="","",商品マスタ!$C1649)</f>
        <v/>
      </c>
      <c r="D1650" s="12" t="str">
        <f aca="false">IF($C1650="","",商品マスタ!$D1649)</f>
        <v/>
      </c>
      <c r="E1650" s="12" t="str">
        <f aca="false">IF($C1650="","",商品マスタ!$G1649)</f>
        <v/>
      </c>
      <c r="F1650" s="12" t="str">
        <f aca="false">IF($C1650="","",IF(商品マスタ!$P1649="","理論",商品マスタ!$P1649))</f>
        <v/>
      </c>
      <c r="G1650" s="17" t="str">
        <f aca="false">IF($C1650="","",N(商品マスタ!$H1649))</f>
        <v/>
      </c>
      <c r="H1650" s="14"/>
      <c r="I1650" s="17" t="str">
        <f aca="false">IF($C1650="","",N($H1650)*N(商品マスタ!$N1649))</f>
        <v/>
      </c>
      <c r="J1650" s="17" t="str">
        <f aca="false">IF($C1650="","",N($I1650)-N($G1650))</f>
        <v/>
      </c>
      <c r="K1650" s="37" t="str">
        <f aca="false">IF($C1650="","",N(商品マスタ!$I1649))</f>
        <v/>
      </c>
      <c r="L1650" s="17" t="str">
        <f aca="false">IF($C1650="","",MAX(1,N(商品マスタ!$J1649)))</f>
        <v/>
      </c>
      <c r="M1650" s="38" t="str">
        <f aca="false">IF($C1650="","",N(TOP!$C$16)*N($K1650))</f>
        <v/>
      </c>
      <c r="N1650" s="17" t="str">
        <f aca="false">IF($C1650="","",ROUNDUP(N($M1650)/N($L1650),0))</f>
        <v/>
      </c>
      <c r="O1650" s="17" t="str">
        <f aca="false">IF($C1650="","",N(商品マスタ!$R1649))</f>
        <v/>
      </c>
      <c r="P1650" s="17" t="str">
        <f aca="false">IF($C1650="","",IF($F1650="理論",(N($O1650)+N($N1650))-N($G1650),(N($O1650)+N($N1650))-N($I1650)))</f>
        <v/>
      </c>
      <c r="Q1650" s="17" t="str">
        <f aca="false">IF($C1650="","",MAX(1,N(商品マスタ!$K1649)))</f>
        <v/>
      </c>
      <c r="R1650" s="39" t="str">
        <f aca="false">IF($C1650="","",IF(N($P1650)/N($Q1650)&lt;=0,"",ROUNDUP(N($P1650)/N($Q1650),0)))</f>
        <v/>
      </c>
      <c r="S1650" s="14"/>
      <c r="T1650" s="40" t="str">
        <f aca="false">IF($C1650="","",N(商品マスタ!$M1649))</f>
        <v/>
      </c>
      <c r="U1650" s="40" t="str">
        <f aca="false">IF($S1650="","",N($S1650)*N($T1650))</f>
        <v/>
      </c>
      <c r="V1650" s="18"/>
    </row>
    <row r="1651" customFormat="false" ht="15" hidden="false" customHeight="false" outlineLevel="0" collapsed="false">
      <c r="B1651" s="12" t="n">
        <v>1645</v>
      </c>
      <c r="C1651" s="36" t="str">
        <f aca="false">IF(商品マスタ!$C1650="","",商品マスタ!$C1650)</f>
        <v/>
      </c>
      <c r="D1651" s="12" t="str">
        <f aca="false">IF($C1651="","",商品マスタ!$D1650)</f>
        <v/>
      </c>
      <c r="E1651" s="12" t="str">
        <f aca="false">IF($C1651="","",商品マスタ!$G1650)</f>
        <v/>
      </c>
      <c r="F1651" s="12" t="str">
        <f aca="false">IF($C1651="","",IF(商品マスタ!$P1650="","理論",商品マスタ!$P1650))</f>
        <v/>
      </c>
      <c r="G1651" s="17" t="str">
        <f aca="false">IF($C1651="","",N(商品マスタ!$H1650))</f>
        <v/>
      </c>
      <c r="H1651" s="14"/>
      <c r="I1651" s="17" t="str">
        <f aca="false">IF($C1651="","",N($H1651)*N(商品マスタ!$N1650))</f>
        <v/>
      </c>
      <c r="J1651" s="17" t="str">
        <f aca="false">IF($C1651="","",N($I1651)-N($G1651))</f>
        <v/>
      </c>
      <c r="K1651" s="37" t="str">
        <f aca="false">IF($C1651="","",N(商品マスタ!$I1650))</f>
        <v/>
      </c>
      <c r="L1651" s="17" t="str">
        <f aca="false">IF($C1651="","",MAX(1,N(商品マスタ!$J1650)))</f>
        <v/>
      </c>
      <c r="M1651" s="38" t="str">
        <f aca="false">IF($C1651="","",N(TOP!$C$16)*N($K1651))</f>
        <v/>
      </c>
      <c r="N1651" s="17" t="str">
        <f aca="false">IF($C1651="","",ROUNDUP(N($M1651)/N($L1651),0))</f>
        <v/>
      </c>
      <c r="O1651" s="17" t="str">
        <f aca="false">IF($C1651="","",N(商品マスタ!$R1650))</f>
        <v/>
      </c>
      <c r="P1651" s="17" t="str">
        <f aca="false">IF($C1651="","",IF($F1651="理論",(N($O1651)+N($N1651))-N($G1651),(N($O1651)+N($N1651))-N($I1651)))</f>
        <v/>
      </c>
      <c r="Q1651" s="17" t="str">
        <f aca="false">IF($C1651="","",MAX(1,N(商品マスタ!$K1650)))</f>
        <v/>
      </c>
      <c r="R1651" s="39" t="str">
        <f aca="false">IF($C1651="","",IF(N($P1651)/N($Q1651)&lt;=0,"",ROUNDUP(N($P1651)/N($Q1651),0)))</f>
        <v/>
      </c>
      <c r="S1651" s="14"/>
      <c r="T1651" s="40" t="str">
        <f aca="false">IF($C1651="","",N(商品マスタ!$M1650))</f>
        <v/>
      </c>
      <c r="U1651" s="40" t="str">
        <f aca="false">IF($S1651="","",N($S1651)*N($T1651))</f>
        <v/>
      </c>
      <c r="V1651" s="18"/>
    </row>
    <row r="1652" customFormat="false" ht="15" hidden="false" customHeight="false" outlineLevel="0" collapsed="false">
      <c r="B1652" s="12" t="n">
        <v>1646</v>
      </c>
      <c r="C1652" s="36" t="str">
        <f aca="false">IF(商品マスタ!$C1651="","",商品マスタ!$C1651)</f>
        <v/>
      </c>
      <c r="D1652" s="12" t="str">
        <f aca="false">IF($C1652="","",商品マスタ!$D1651)</f>
        <v/>
      </c>
      <c r="E1652" s="12" t="str">
        <f aca="false">IF($C1652="","",商品マスタ!$G1651)</f>
        <v/>
      </c>
      <c r="F1652" s="12" t="str">
        <f aca="false">IF($C1652="","",IF(商品マスタ!$P1651="","理論",商品マスタ!$P1651))</f>
        <v/>
      </c>
      <c r="G1652" s="17" t="str">
        <f aca="false">IF($C1652="","",N(商品マスタ!$H1651))</f>
        <v/>
      </c>
      <c r="H1652" s="14"/>
      <c r="I1652" s="17" t="str">
        <f aca="false">IF($C1652="","",N($H1652)*N(商品マスタ!$N1651))</f>
        <v/>
      </c>
      <c r="J1652" s="17" t="str">
        <f aca="false">IF($C1652="","",N($I1652)-N($G1652))</f>
        <v/>
      </c>
      <c r="K1652" s="37" t="str">
        <f aca="false">IF($C1652="","",N(商品マスタ!$I1651))</f>
        <v/>
      </c>
      <c r="L1652" s="17" t="str">
        <f aca="false">IF($C1652="","",MAX(1,N(商品マスタ!$J1651)))</f>
        <v/>
      </c>
      <c r="M1652" s="38" t="str">
        <f aca="false">IF($C1652="","",N(TOP!$C$16)*N($K1652))</f>
        <v/>
      </c>
      <c r="N1652" s="17" t="str">
        <f aca="false">IF($C1652="","",ROUNDUP(N($M1652)/N($L1652),0))</f>
        <v/>
      </c>
      <c r="O1652" s="17" t="str">
        <f aca="false">IF($C1652="","",N(商品マスタ!$R1651))</f>
        <v/>
      </c>
      <c r="P1652" s="17" t="str">
        <f aca="false">IF($C1652="","",IF($F1652="理論",(N($O1652)+N($N1652))-N($G1652),(N($O1652)+N($N1652))-N($I1652)))</f>
        <v/>
      </c>
      <c r="Q1652" s="17" t="str">
        <f aca="false">IF($C1652="","",MAX(1,N(商品マスタ!$K1651)))</f>
        <v/>
      </c>
      <c r="R1652" s="39" t="str">
        <f aca="false">IF($C1652="","",IF(N($P1652)/N($Q1652)&lt;=0,"",ROUNDUP(N($P1652)/N($Q1652),0)))</f>
        <v/>
      </c>
      <c r="S1652" s="14"/>
      <c r="T1652" s="40" t="str">
        <f aca="false">IF($C1652="","",N(商品マスタ!$M1651))</f>
        <v/>
      </c>
      <c r="U1652" s="40" t="str">
        <f aca="false">IF($S1652="","",N($S1652)*N($T1652))</f>
        <v/>
      </c>
      <c r="V1652" s="18"/>
    </row>
    <row r="1653" customFormat="false" ht="15" hidden="false" customHeight="false" outlineLevel="0" collapsed="false">
      <c r="B1653" s="12" t="n">
        <v>1647</v>
      </c>
      <c r="C1653" s="36" t="str">
        <f aca="false">IF(商品マスタ!$C1652="","",商品マスタ!$C1652)</f>
        <v/>
      </c>
      <c r="D1653" s="12" t="str">
        <f aca="false">IF($C1653="","",商品マスタ!$D1652)</f>
        <v/>
      </c>
      <c r="E1653" s="12" t="str">
        <f aca="false">IF($C1653="","",商品マスタ!$G1652)</f>
        <v/>
      </c>
      <c r="F1653" s="12" t="str">
        <f aca="false">IF($C1653="","",IF(商品マスタ!$P1652="","理論",商品マスタ!$P1652))</f>
        <v/>
      </c>
      <c r="G1653" s="17" t="str">
        <f aca="false">IF($C1653="","",N(商品マスタ!$H1652))</f>
        <v/>
      </c>
      <c r="H1653" s="14"/>
      <c r="I1653" s="17" t="str">
        <f aca="false">IF($C1653="","",N($H1653)*N(商品マスタ!$N1652))</f>
        <v/>
      </c>
      <c r="J1653" s="17" t="str">
        <f aca="false">IF($C1653="","",N($I1653)-N($G1653))</f>
        <v/>
      </c>
      <c r="K1653" s="37" t="str">
        <f aca="false">IF($C1653="","",N(商品マスタ!$I1652))</f>
        <v/>
      </c>
      <c r="L1653" s="17" t="str">
        <f aca="false">IF($C1653="","",MAX(1,N(商品マスタ!$J1652)))</f>
        <v/>
      </c>
      <c r="M1653" s="38" t="str">
        <f aca="false">IF($C1653="","",N(TOP!$C$16)*N($K1653))</f>
        <v/>
      </c>
      <c r="N1653" s="17" t="str">
        <f aca="false">IF($C1653="","",ROUNDUP(N($M1653)/N($L1653),0))</f>
        <v/>
      </c>
      <c r="O1653" s="17" t="str">
        <f aca="false">IF($C1653="","",N(商品マスタ!$R1652))</f>
        <v/>
      </c>
      <c r="P1653" s="17" t="str">
        <f aca="false">IF($C1653="","",IF($F1653="理論",(N($O1653)+N($N1653))-N($G1653),(N($O1653)+N($N1653))-N($I1653)))</f>
        <v/>
      </c>
      <c r="Q1653" s="17" t="str">
        <f aca="false">IF($C1653="","",MAX(1,N(商品マスタ!$K1652)))</f>
        <v/>
      </c>
      <c r="R1653" s="39" t="str">
        <f aca="false">IF($C1653="","",IF(N($P1653)/N($Q1653)&lt;=0,"",ROUNDUP(N($P1653)/N($Q1653),0)))</f>
        <v/>
      </c>
      <c r="S1653" s="14"/>
      <c r="T1653" s="40" t="str">
        <f aca="false">IF($C1653="","",N(商品マスタ!$M1652))</f>
        <v/>
      </c>
      <c r="U1653" s="40" t="str">
        <f aca="false">IF($S1653="","",N($S1653)*N($T1653))</f>
        <v/>
      </c>
      <c r="V1653" s="18"/>
    </row>
    <row r="1654" customFormat="false" ht="15" hidden="false" customHeight="false" outlineLevel="0" collapsed="false">
      <c r="B1654" s="12" t="n">
        <v>1648</v>
      </c>
      <c r="C1654" s="36" t="str">
        <f aca="false">IF(商品マスタ!$C1653="","",商品マスタ!$C1653)</f>
        <v/>
      </c>
      <c r="D1654" s="12" t="str">
        <f aca="false">IF($C1654="","",商品マスタ!$D1653)</f>
        <v/>
      </c>
      <c r="E1654" s="12" t="str">
        <f aca="false">IF($C1654="","",商品マスタ!$G1653)</f>
        <v/>
      </c>
      <c r="F1654" s="12" t="str">
        <f aca="false">IF($C1654="","",IF(商品マスタ!$P1653="","理論",商品マスタ!$P1653))</f>
        <v/>
      </c>
      <c r="G1654" s="17" t="str">
        <f aca="false">IF($C1654="","",N(商品マスタ!$H1653))</f>
        <v/>
      </c>
      <c r="H1654" s="14"/>
      <c r="I1654" s="17" t="str">
        <f aca="false">IF($C1654="","",N($H1654)*N(商品マスタ!$N1653))</f>
        <v/>
      </c>
      <c r="J1654" s="17" t="str">
        <f aca="false">IF($C1654="","",N($I1654)-N($G1654))</f>
        <v/>
      </c>
      <c r="K1654" s="37" t="str">
        <f aca="false">IF($C1654="","",N(商品マスタ!$I1653))</f>
        <v/>
      </c>
      <c r="L1654" s="17" t="str">
        <f aca="false">IF($C1654="","",MAX(1,N(商品マスタ!$J1653)))</f>
        <v/>
      </c>
      <c r="M1654" s="38" t="str">
        <f aca="false">IF($C1654="","",N(TOP!$C$16)*N($K1654))</f>
        <v/>
      </c>
      <c r="N1654" s="17" t="str">
        <f aca="false">IF($C1654="","",ROUNDUP(N($M1654)/N($L1654),0))</f>
        <v/>
      </c>
      <c r="O1654" s="17" t="str">
        <f aca="false">IF($C1654="","",N(商品マスタ!$R1653))</f>
        <v/>
      </c>
      <c r="P1654" s="17" t="str">
        <f aca="false">IF($C1654="","",IF($F1654="理論",(N($O1654)+N($N1654))-N($G1654),(N($O1654)+N($N1654))-N($I1654)))</f>
        <v/>
      </c>
      <c r="Q1654" s="17" t="str">
        <f aca="false">IF($C1654="","",MAX(1,N(商品マスタ!$K1653)))</f>
        <v/>
      </c>
      <c r="R1654" s="39" t="str">
        <f aca="false">IF($C1654="","",IF(N($P1654)/N($Q1654)&lt;=0,"",ROUNDUP(N($P1654)/N($Q1654),0)))</f>
        <v/>
      </c>
      <c r="S1654" s="14"/>
      <c r="T1654" s="40" t="str">
        <f aca="false">IF($C1654="","",N(商品マスタ!$M1653))</f>
        <v/>
      </c>
      <c r="U1654" s="40" t="str">
        <f aca="false">IF($S1654="","",N($S1654)*N($T1654))</f>
        <v/>
      </c>
      <c r="V1654" s="18"/>
    </row>
    <row r="1655" customFormat="false" ht="15" hidden="false" customHeight="false" outlineLevel="0" collapsed="false">
      <c r="B1655" s="12" t="n">
        <v>1649</v>
      </c>
      <c r="C1655" s="36" t="str">
        <f aca="false">IF(商品マスタ!$C1654="","",商品マスタ!$C1654)</f>
        <v/>
      </c>
      <c r="D1655" s="12" t="str">
        <f aca="false">IF($C1655="","",商品マスタ!$D1654)</f>
        <v/>
      </c>
      <c r="E1655" s="12" t="str">
        <f aca="false">IF($C1655="","",商品マスタ!$G1654)</f>
        <v/>
      </c>
      <c r="F1655" s="12" t="str">
        <f aca="false">IF($C1655="","",IF(商品マスタ!$P1654="","理論",商品マスタ!$P1654))</f>
        <v/>
      </c>
      <c r="G1655" s="17" t="str">
        <f aca="false">IF($C1655="","",N(商品マスタ!$H1654))</f>
        <v/>
      </c>
      <c r="H1655" s="14"/>
      <c r="I1655" s="17" t="str">
        <f aca="false">IF($C1655="","",N($H1655)*N(商品マスタ!$N1654))</f>
        <v/>
      </c>
      <c r="J1655" s="17" t="str">
        <f aca="false">IF($C1655="","",N($I1655)-N($G1655))</f>
        <v/>
      </c>
      <c r="K1655" s="37" t="str">
        <f aca="false">IF($C1655="","",N(商品マスタ!$I1654))</f>
        <v/>
      </c>
      <c r="L1655" s="17" t="str">
        <f aca="false">IF($C1655="","",MAX(1,N(商品マスタ!$J1654)))</f>
        <v/>
      </c>
      <c r="M1655" s="38" t="str">
        <f aca="false">IF($C1655="","",N(TOP!$C$16)*N($K1655))</f>
        <v/>
      </c>
      <c r="N1655" s="17" t="str">
        <f aca="false">IF($C1655="","",ROUNDUP(N($M1655)/N($L1655),0))</f>
        <v/>
      </c>
      <c r="O1655" s="17" t="str">
        <f aca="false">IF($C1655="","",N(商品マスタ!$R1654))</f>
        <v/>
      </c>
      <c r="P1655" s="17" t="str">
        <f aca="false">IF($C1655="","",IF($F1655="理論",(N($O1655)+N($N1655))-N($G1655),(N($O1655)+N($N1655))-N($I1655)))</f>
        <v/>
      </c>
      <c r="Q1655" s="17" t="str">
        <f aca="false">IF($C1655="","",MAX(1,N(商品マスタ!$K1654)))</f>
        <v/>
      </c>
      <c r="R1655" s="39" t="str">
        <f aca="false">IF($C1655="","",IF(N($P1655)/N($Q1655)&lt;=0,"",ROUNDUP(N($P1655)/N($Q1655),0)))</f>
        <v/>
      </c>
      <c r="S1655" s="14"/>
      <c r="T1655" s="40" t="str">
        <f aca="false">IF($C1655="","",N(商品マスタ!$M1654))</f>
        <v/>
      </c>
      <c r="U1655" s="40" t="str">
        <f aca="false">IF($S1655="","",N($S1655)*N($T1655))</f>
        <v/>
      </c>
      <c r="V1655" s="18"/>
    </row>
    <row r="1656" customFormat="false" ht="15" hidden="false" customHeight="false" outlineLevel="0" collapsed="false">
      <c r="B1656" s="12" t="n">
        <v>1650</v>
      </c>
      <c r="C1656" s="36" t="str">
        <f aca="false">IF(商品マスタ!$C1655="","",商品マスタ!$C1655)</f>
        <v/>
      </c>
      <c r="D1656" s="12" t="str">
        <f aca="false">IF($C1656="","",商品マスタ!$D1655)</f>
        <v/>
      </c>
      <c r="E1656" s="12" t="str">
        <f aca="false">IF($C1656="","",商品マスタ!$G1655)</f>
        <v/>
      </c>
      <c r="F1656" s="12" t="str">
        <f aca="false">IF($C1656="","",IF(商品マスタ!$P1655="","理論",商品マスタ!$P1655))</f>
        <v/>
      </c>
      <c r="G1656" s="17" t="str">
        <f aca="false">IF($C1656="","",N(商品マスタ!$H1655))</f>
        <v/>
      </c>
      <c r="H1656" s="14"/>
      <c r="I1656" s="17" t="str">
        <f aca="false">IF($C1656="","",N($H1656)*N(商品マスタ!$N1655))</f>
        <v/>
      </c>
      <c r="J1656" s="17" t="str">
        <f aca="false">IF($C1656="","",N($I1656)-N($G1656))</f>
        <v/>
      </c>
      <c r="K1656" s="37" t="str">
        <f aca="false">IF($C1656="","",N(商品マスタ!$I1655))</f>
        <v/>
      </c>
      <c r="L1656" s="17" t="str">
        <f aca="false">IF($C1656="","",MAX(1,N(商品マスタ!$J1655)))</f>
        <v/>
      </c>
      <c r="M1656" s="38" t="str">
        <f aca="false">IF($C1656="","",N(TOP!$C$16)*N($K1656))</f>
        <v/>
      </c>
      <c r="N1656" s="17" t="str">
        <f aca="false">IF($C1656="","",ROUNDUP(N($M1656)/N($L1656),0))</f>
        <v/>
      </c>
      <c r="O1656" s="17" t="str">
        <f aca="false">IF($C1656="","",N(商品マスタ!$R1655))</f>
        <v/>
      </c>
      <c r="P1656" s="17" t="str">
        <f aca="false">IF($C1656="","",IF($F1656="理論",(N($O1656)+N($N1656))-N($G1656),(N($O1656)+N($N1656))-N($I1656)))</f>
        <v/>
      </c>
      <c r="Q1656" s="17" t="str">
        <f aca="false">IF($C1656="","",MAX(1,N(商品マスタ!$K1655)))</f>
        <v/>
      </c>
      <c r="R1656" s="39" t="str">
        <f aca="false">IF($C1656="","",IF(N($P1656)/N($Q1656)&lt;=0,"",ROUNDUP(N($P1656)/N($Q1656),0)))</f>
        <v/>
      </c>
      <c r="S1656" s="14"/>
      <c r="T1656" s="40" t="str">
        <f aca="false">IF($C1656="","",N(商品マスタ!$M1655))</f>
        <v/>
      </c>
      <c r="U1656" s="40" t="str">
        <f aca="false">IF($S1656="","",N($S1656)*N($T1656))</f>
        <v/>
      </c>
      <c r="V1656" s="18"/>
    </row>
    <row r="1657" customFormat="false" ht="15" hidden="false" customHeight="false" outlineLevel="0" collapsed="false">
      <c r="B1657" s="12" t="n">
        <v>1651</v>
      </c>
      <c r="C1657" s="36" t="str">
        <f aca="false">IF(商品マスタ!$C1656="","",商品マスタ!$C1656)</f>
        <v/>
      </c>
      <c r="D1657" s="12" t="str">
        <f aca="false">IF($C1657="","",商品マスタ!$D1656)</f>
        <v/>
      </c>
      <c r="E1657" s="12" t="str">
        <f aca="false">IF($C1657="","",商品マスタ!$G1656)</f>
        <v/>
      </c>
      <c r="F1657" s="12" t="str">
        <f aca="false">IF($C1657="","",IF(商品マスタ!$P1656="","理論",商品マスタ!$P1656))</f>
        <v/>
      </c>
      <c r="G1657" s="17" t="str">
        <f aca="false">IF($C1657="","",N(商品マスタ!$H1656))</f>
        <v/>
      </c>
      <c r="H1657" s="14"/>
      <c r="I1657" s="17" t="str">
        <f aca="false">IF($C1657="","",N($H1657)*N(商品マスタ!$N1656))</f>
        <v/>
      </c>
      <c r="J1657" s="17" t="str">
        <f aca="false">IF($C1657="","",N($I1657)-N($G1657))</f>
        <v/>
      </c>
      <c r="K1657" s="37" t="str">
        <f aca="false">IF($C1657="","",N(商品マスタ!$I1656))</f>
        <v/>
      </c>
      <c r="L1657" s="17" t="str">
        <f aca="false">IF($C1657="","",MAX(1,N(商品マスタ!$J1656)))</f>
        <v/>
      </c>
      <c r="M1657" s="38" t="str">
        <f aca="false">IF($C1657="","",N(TOP!$C$16)*N($K1657))</f>
        <v/>
      </c>
      <c r="N1657" s="17" t="str">
        <f aca="false">IF($C1657="","",ROUNDUP(N($M1657)/N($L1657),0))</f>
        <v/>
      </c>
      <c r="O1657" s="17" t="str">
        <f aca="false">IF($C1657="","",N(商品マスタ!$R1656))</f>
        <v/>
      </c>
      <c r="P1657" s="17" t="str">
        <f aca="false">IF($C1657="","",IF($F1657="理論",(N($O1657)+N($N1657))-N($G1657),(N($O1657)+N($N1657))-N($I1657)))</f>
        <v/>
      </c>
      <c r="Q1657" s="17" t="str">
        <f aca="false">IF($C1657="","",MAX(1,N(商品マスタ!$K1656)))</f>
        <v/>
      </c>
      <c r="R1657" s="39" t="str">
        <f aca="false">IF($C1657="","",IF(N($P1657)/N($Q1657)&lt;=0,"",ROUNDUP(N($P1657)/N($Q1657),0)))</f>
        <v/>
      </c>
      <c r="S1657" s="14"/>
      <c r="T1657" s="40" t="str">
        <f aca="false">IF($C1657="","",N(商品マスタ!$M1656))</f>
        <v/>
      </c>
      <c r="U1657" s="40" t="str">
        <f aca="false">IF($S1657="","",N($S1657)*N($T1657))</f>
        <v/>
      </c>
      <c r="V1657" s="18"/>
    </row>
    <row r="1658" customFormat="false" ht="15" hidden="false" customHeight="false" outlineLevel="0" collapsed="false">
      <c r="B1658" s="12" t="n">
        <v>1652</v>
      </c>
      <c r="C1658" s="36" t="str">
        <f aca="false">IF(商品マスタ!$C1657="","",商品マスタ!$C1657)</f>
        <v/>
      </c>
      <c r="D1658" s="12" t="str">
        <f aca="false">IF($C1658="","",商品マスタ!$D1657)</f>
        <v/>
      </c>
      <c r="E1658" s="12" t="str">
        <f aca="false">IF($C1658="","",商品マスタ!$G1657)</f>
        <v/>
      </c>
      <c r="F1658" s="12" t="str">
        <f aca="false">IF($C1658="","",IF(商品マスタ!$P1657="","理論",商品マスタ!$P1657))</f>
        <v/>
      </c>
      <c r="G1658" s="17" t="str">
        <f aca="false">IF($C1658="","",N(商品マスタ!$H1657))</f>
        <v/>
      </c>
      <c r="H1658" s="14"/>
      <c r="I1658" s="17" t="str">
        <f aca="false">IF($C1658="","",N($H1658)*N(商品マスタ!$N1657))</f>
        <v/>
      </c>
      <c r="J1658" s="17" t="str">
        <f aca="false">IF($C1658="","",N($I1658)-N($G1658))</f>
        <v/>
      </c>
      <c r="K1658" s="37" t="str">
        <f aca="false">IF($C1658="","",N(商品マスタ!$I1657))</f>
        <v/>
      </c>
      <c r="L1658" s="17" t="str">
        <f aca="false">IF($C1658="","",MAX(1,N(商品マスタ!$J1657)))</f>
        <v/>
      </c>
      <c r="M1658" s="38" t="str">
        <f aca="false">IF($C1658="","",N(TOP!$C$16)*N($K1658))</f>
        <v/>
      </c>
      <c r="N1658" s="17" t="str">
        <f aca="false">IF($C1658="","",ROUNDUP(N($M1658)/N($L1658),0))</f>
        <v/>
      </c>
      <c r="O1658" s="17" t="str">
        <f aca="false">IF($C1658="","",N(商品マスタ!$R1657))</f>
        <v/>
      </c>
      <c r="P1658" s="17" t="str">
        <f aca="false">IF($C1658="","",IF($F1658="理論",(N($O1658)+N($N1658))-N($G1658),(N($O1658)+N($N1658))-N($I1658)))</f>
        <v/>
      </c>
      <c r="Q1658" s="17" t="str">
        <f aca="false">IF($C1658="","",MAX(1,N(商品マスタ!$K1657)))</f>
        <v/>
      </c>
      <c r="R1658" s="39" t="str">
        <f aca="false">IF($C1658="","",IF(N($P1658)/N($Q1658)&lt;=0,"",ROUNDUP(N($P1658)/N($Q1658),0)))</f>
        <v/>
      </c>
      <c r="S1658" s="14"/>
      <c r="T1658" s="40" t="str">
        <f aca="false">IF($C1658="","",N(商品マスタ!$M1657))</f>
        <v/>
      </c>
      <c r="U1658" s="40" t="str">
        <f aca="false">IF($S1658="","",N($S1658)*N($T1658))</f>
        <v/>
      </c>
      <c r="V1658" s="18"/>
    </row>
    <row r="1659" customFormat="false" ht="15" hidden="false" customHeight="false" outlineLevel="0" collapsed="false">
      <c r="B1659" s="12" t="n">
        <v>1653</v>
      </c>
      <c r="C1659" s="36" t="str">
        <f aca="false">IF(商品マスタ!$C1658="","",商品マスタ!$C1658)</f>
        <v/>
      </c>
      <c r="D1659" s="12" t="str">
        <f aca="false">IF($C1659="","",商品マスタ!$D1658)</f>
        <v/>
      </c>
      <c r="E1659" s="12" t="str">
        <f aca="false">IF($C1659="","",商品マスタ!$G1658)</f>
        <v/>
      </c>
      <c r="F1659" s="12" t="str">
        <f aca="false">IF($C1659="","",IF(商品マスタ!$P1658="","理論",商品マスタ!$P1658))</f>
        <v/>
      </c>
      <c r="G1659" s="17" t="str">
        <f aca="false">IF($C1659="","",N(商品マスタ!$H1658))</f>
        <v/>
      </c>
      <c r="H1659" s="14"/>
      <c r="I1659" s="17" t="str">
        <f aca="false">IF($C1659="","",N($H1659)*N(商品マスタ!$N1658))</f>
        <v/>
      </c>
      <c r="J1659" s="17" t="str">
        <f aca="false">IF($C1659="","",N($I1659)-N($G1659))</f>
        <v/>
      </c>
      <c r="K1659" s="37" t="str">
        <f aca="false">IF($C1659="","",N(商品マスタ!$I1658))</f>
        <v/>
      </c>
      <c r="L1659" s="17" t="str">
        <f aca="false">IF($C1659="","",MAX(1,N(商品マスタ!$J1658)))</f>
        <v/>
      </c>
      <c r="M1659" s="38" t="str">
        <f aca="false">IF($C1659="","",N(TOP!$C$16)*N($K1659))</f>
        <v/>
      </c>
      <c r="N1659" s="17" t="str">
        <f aca="false">IF($C1659="","",ROUNDUP(N($M1659)/N($L1659),0))</f>
        <v/>
      </c>
      <c r="O1659" s="17" t="str">
        <f aca="false">IF($C1659="","",N(商品マスタ!$R1658))</f>
        <v/>
      </c>
      <c r="P1659" s="17" t="str">
        <f aca="false">IF($C1659="","",IF($F1659="理論",(N($O1659)+N($N1659))-N($G1659),(N($O1659)+N($N1659))-N($I1659)))</f>
        <v/>
      </c>
      <c r="Q1659" s="17" t="str">
        <f aca="false">IF($C1659="","",MAX(1,N(商品マスタ!$K1658)))</f>
        <v/>
      </c>
      <c r="R1659" s="39" t="str">
        <f aca="false">IF($C1659="","",IF(N($P1659)/N($Q1659)&lt;=0,"",ROUNDUP(N($P1659)/N($Q1659),0)))</f>
        <v/>
      </c>
      <c r="S1659" s="14"/>
      <c r="T1659" s="40" t="str">
        <f aca="false">IF($C1659="","",N(商品マスタ!$M1658))</f>
        <v/>
      </c>
      <c r="U1659" s="40" t="str">
        <f aca="false">IF($S1659="","",N($S1659)*N($T1659))</f>
        <v/>
      </c>
      <c r="V1659" s="18"/>
    </row>
    <row r="1660" customFormat="false" ht="15" hidden="false" customHeight="false" outlineLevel="0" collapsed="false">
      <c r="B1660" s="12" t="n">
        <v>1654</v>
      </c>
      <c r="C1660" s="36" t="str">
        <f aca="false">IF(商品マスタ!$C1659="","",商品マスタ!$C1659)</f>
        <v/>
      </c>
      <c r="D1660" s="12" t="str">
        <f aca="false">IF($C1660="","",商品マスタ!$D1659)</f>
        <v/>
      </c>
      <c r="E1660" s="12" t="str">
        <f aca="false">IF($C1660="","",商品マスタ!$G1659)</f>
        <v/>
      </c>
      <c r="F1660" s="12" t="str">
        <f aca="false">IF($C1660="","",IF(商品マスタ!$P1659="","理論",商品マスタ!$P1659))</f>
        <v/>
      </c>
      <c r="G1660" s="17" t="str">
        <f aca="false">IF($C1660="","",N(商品マスタ!$H1659))</f>
        <v/>
      </c>
      <c r="H1660" s="14"/>
      <c r="I1660" s="17" t="str">
        <f aca="false">IF($C1660="","",N($H1660)*N(商品マスタ!$N1659))</f>
        <v/>
      </c>
      <c r="J1660" s="17" t="str">
        <f aca="false">IF($C1660="","",N($I1660)-N($G1660))</f>
        <v/>
      </c>
      <c r="K1660" s="37" t="str">
        <f aca="false">IF($C1660="","",N(商品マスタ!$I1659))</f>
        <v/>
      </c>
      <c r="L1660" s="17" t="str">
        <f aca="false">IF($C1660="","",MAX(1,N(商品マスタ!$J1659)))</f>
        <v/>
      </c>
      <c r="M1660" s="38" t="str">
        <f aca="false">IF($C1660="","",N(TOP!$C$16)*N($K1660))</f>
        <v/>
      </c>
      <c r="N1660" s="17" t="str">
        <f aca="false">IF($C1660="","",ROUNDUP(N($M1660)/N($L1660),0))</f>
        <v/>
      </c>
      <c r="O1660" s="17" t="str">
        <f aca="false">IF($C1660="","",N(商品マスタ!$R1659))</f>
        <v/>
      </c>
      <c r="P1660" s="17" t="str">
        <f aca="false">IF($C1660="","",IF($F1660="理論",(N($O1660)+N($N1660))-N($G1660),(N($O1660)+N($N1660))-N($I1660)))</f>
        <v/>
      </c>
      <c r="Q1660" s="17" t="str">
        <f aca="false">IF($C1660="","",MAX(1,N(商品マスタ!$K1659)))</f>
        <v/>
      </c>
      <c r="R1660" s="39" t="str">
        <f aca="false">IF($C1660="","",IF(N($P1660)/N($Q1660)&lt;=0,"",ROUNDUP(N($P1660)/N($Q1660),0)))</f>
        <v/>
      </c>
      <c r="S1660" s="14"/>
      <c r="T1660" s="40" t="str">
        <f aca="false">IF($C1660="","",N(商品マスタ!$M1659))</f>
        <v/>
      </c>
      <c r="U1660" s="40" t="str">
        <f aca="false">IF($S1660="","",N($S1660)*N($T1660))</f>
        <v/>
      </c>
      <c r="V1660" s="18"/>
    </row>
    <row r="1661" customFormat="false" ht="15" hidden="false" customHeight="false" outlineLevel="0" collapsed="false">
      <c r="B1661" s="12" t="n">
        <v>1655</v>
      </c>
      <c r="C1661" s="36" t="str">
        <f aca="false">IF(商品マスタ!$C1660="","",商品マスタ!$C1660)</f>
        <v/>
      </c>
      <c r="D1661" s="12" t="str">
        <f aca="false">IF($C1661="","",商品マスタ!$D1660)</f>
        <v/>
      </c>
      <c r="E1661" s="12" t="str">
        <f aca="false">IF($C1661="","",商品マスタ!$G1660)</f>
        <v/>
      </c>
      <c r="F1661" s="12" t="str">
        <f aca="false">IF($C1661="","",IF(商品マスタ!$P1660="","理論",商品マスタ!$P1660))</f>
        <v/>
      </c>
      <c r="G1661" s="17" t="str">
        <f aca="false">IF($C1661="","",N(商品マスタ!$H1660))</f>
        <v/>
      </c>
      <c r="H1661" s="14"/>
      <c r="I1661" s="17" t="str">
        <f aca="false">IF($C1661="","",N($H1661)*N(商品マスタ!$N1660))</f>
        <v/>
      </c>
      <c r="J1661" s="17" t="str">
        <f aca="false">IF($C1661="","",N($I1661)-N($G1661))</f>
        <v/>
      </c>
      <c r="K1661" s="37" t="str">
        <f aca="false">IF($C1661="","",N(商品マスタ!$I1660))</f>
        <v/>
      </c>
      <c r="L1661" s="17" t="str">
        <f aca="false">IF($C1661="","",MAX(1,N(商品マスタ!$J1660)))</f>
        <v/>
      </c>
      <c r="M1661" s="38" t="str">
        <f aca="false">IF($C1661="","",N(TOP!$C$16)*N($K1661))</f>
        <v/>
      </c>
      <c r="N1661" s="17" t="str">
        <f aca="false">IF($C1661="","",ROUNDUP(N($M1661)/N($L1661),0))</f>
        <v/>
      </c>
      <c r="O1661" s="17" t="str">
        <f aca="false">IF($C1661="","",N(商品マスタ!$R1660))</f>
        <v/>
      </c>
      <c r="P1661" s="17" t="str">
        <f aca="false">IF($C1661="","",IF($F1661="理論",(N($O1661)+N($N1661))-N($G1661),(N($O1661)+N($N1661))-N($I1661)))</f>
        <v/>
      </c>
      <c r="Q1661" s="17" t="str">
        <f aca="false">IF($C1661="","",MAX(1,N(商品マスタ!$K1660)))</f>
        <v/>
      </c>
      <c r="R1661" s="39" t="str">
        <f aca="false">IF($C1661="","",IF(N($P1661)/N($Q1661)&lt;=0,"",ROUNDUP(N($P1661)/N($Q1661),0)))</f>
        <v/>
      </c>
      <c r="S1661" s="14"/>
      <c r="T1661" s="40" t="str">
        <f aca="false">IF($C1661="","",N(商品マスタ!$M1660))</f>
        <v/>
      </c>
      <c r="U1661" s="40" t="str">
        <f aca="false">IF($S1661="","",N($S1661)*N($T1661))</f>
        <v/>
      </c>
      <c r="V1661" s="18"/>
    </row>
    <row r="1662" customFormat="false" ht="15" hidden="false" customHeight="false" outlineLevel="0" collapsed="false">
      <c r="B1662" s="12" t="n">
        <v>1656</v>
      </c>
      <c r="C1662" s="36" t="str">
        <f aca="false">IF(商品マスタ!$C1661="","",商品マスタ!$C1661)</f>
        <v/>
      </c>
      <c r="D1662" s="12" t="str">
        <f aca="false">IF($C1662="","",商品マスタ!$D1661)</f>
        <v/>
      </c>
      <c r="E1662" s="12" t="str">
        <f aca="false">IF($C1662="","",商品マスタ!$G1661)</f>
        <v/>
      </c>
      <c r="F1662" s="12" t="str">
        <f aca="false">IF($C1662="","",IF(商品マスタ!$P1661="","理論",商品マスタ!$P1661))</f>
        <v/>
      </c>
      <c r="G1662" s="17" t="str">
        <f aca="false">IF($C1662="","",N(商品マスタ!$H1661))</f>
        <v/>
      </c>
      <c r="H1662" s="14"/>
      <c r="I1662" s="17" t="str">
        <f aca="false">IF($C1662="","",N($H1662)*N(商品マスタ!$N1661))</f>
        <v/>
      </c>
      <c r="J1662" s="17" t="str">
        <f aca="false">IF($C1662="","",N($I1662)-N($G1662))</f>
        <v/>
      </c>
      <c r="K1662" s="37" t="str">
        <f aca="false">IF($C1662="","",N(商品マスタ!$I1661))</f>
        <v/>
      </c>
      <c r="L1662" s="17" t="str">
        <f aca="false">IF($C1662="","",MAX(1,N(商品マスタ!$J1661)))</f>
        <v/>
      </c>
      <c r="M1662" s="38" t="str">
        <f aca="false">IF($C1662="","",N(TOP!$C$16)*N($K1662))</f>
        <v/>
      </c>
      <c r="N1662" s="17" t="str">
        <f aca="false">IF($C1662="","",ROUNDUP(N($M1662)/N($L1662),0))</f>
        <v/>
      </c>
      <c r="O1662" s="17" t="str">
        <f aca="false">IF($C1662="","",N(商品マスタ!$R1661))</f>
        <v/>
      </c>
      <c r="P1662" s="17" t="str">
        <f aca="false">IF($C1662="","",IF($F1662="理論",(N($O1662)+N($N1662))-N($G1662),(N($O1662)+N($N1662))-N($I1662)))</f>
        <v/>
      </c>
      <c r="Q1662" s="17" t="str">
        <f aca="false">IF($C1662="","",MAX(1,N(商品マスタ!$K1661)))</f>
        <v/>
      </c>
      <c r="R1662" s="39" t="str">
        <f aca="false">IF($C1662="","",IF(N($P1662)/N($Q1662)&lt;=0,"",ROUNDUP(N($P1662)/N($Q1662),0)))</f>
        <v/>
      </c>
      <c r="S1662" s="14"/>
      <c r="T1662" s="40" t="str">
        <f aca="false">IF($C1662="","",N(商品マスタ!$M1661))</f>
        <v/>
      </c>
      <c r="U1662" s="40" t="str">
        <f aca="false">IF($S1662="","",N($S1662)*N($T1662))</f>
        <v/>
      </c>
      <c r="V1662" s="18"/>
    </row>
    <row r="1663" customFormat="false" ht="15" hidden="false" customHeight="false" outlineLevel="0" collapsed="false">
      <c r="B1663" s="12" t="n">
        <v>1657</v>
      </c>
      <c r="C1663" s="36" t="str">
        <f aca="false">IF(商品マスタ!$C1662="","",商品マスタ!$C1662)</f>
        <v/>
      </c>
      <c r="D1663" s="12" t="str">
        <f aca="false">IF($C1663="","",商品マスタ!$D1662)</f>
        <v/>
      </c>
      <c r="E1663" s="12" t="str">
        <f aca="false">IF($C1663="","",商品マスタ!$G1662)</f>
        <v/>
      </c>
      <c r="F1663" s="12" t="str">
        <f aca="false">IF($C1663="","",IF(商品マスタ!$P1662="","理論",商品マスタ!$P1662))</f>
        <v/>
      </c>
      <c r="G1663" s="17" t="str">
        <f aca="false">IF($C1663="","",N(商品マスタ!$H1662))</f>
        <v/>
      </c>
      <c r="H1663" s="14"/>
      <c r="I1663" s="17" t="str">
        <f aca="false">IF($C1663="","",N($H1663)*N(商品マスタ!$N1662))</f>
        <v/>
      </c>
      <c r="J1663" s="17" t="str">
        <f aca="false">IF($C1663="","",N($I1663)-N($G1663))</f>
        <v/>
      </c>
      <c r="K1663" s="37" t="str">
        <f aca="false">IF($C1663="","",N(商品マスタ!$I1662))</f>
        <v/>
      </c>
      <c r="L1663" s="17" t="str">
        <f aca="false">IF($C1663="","",MAX(1,N(商品マスタ!$J1662)))</f>
        <v/>
      </c>
      <c r="M1663" s="38" t="str">
        <f aca="false">IF($C1663="","",N(TOP!$C$16)*N($K1663))</f>
        <v/>
      </c>
      <c r="N1663" s="17" t="str">
        <f aca="false">IF($C1663="","",ROUNDUP(N($M1663)/N($L1663),0))</f>
        <v/>
      </c>
      <c r="O1663" s="17" t="str">
        <f aca="false">IF($C1663="","",N(商品マスタ!$R1662))</f>
        <v/>
      </c>
      <c r="P1663" s="17" t="str">
        <f aca="false">IF($C1663="","",IF($F1663="理論",(N($O1663)+N($N1663))-N($G1663),(N($O1663)+N($N1663))-N($I1663)))</f>
        <v/>
      </c>
      <c r="Q1663" s="17" t="str">
        <f aca="false">IF($C1663="","",MAX(1,N(商品マスタ!$K1662)))</f>
        <v/>
      </c>
      <c r="R1663" s="39" t="str">
        <f aca="false">IF($C1663="","",IF(N($P1663)/N($Q1663)&lt;=0,"",ROUNDUP(N($P1663)/N($Q1663),0)))</f>
        <v/>
      </c>
      <c r="S1663" s="14"/>
      <c r="T1663" s="40" t="str">
        <f aca="false">IF($C1663="","",N(商品マスタ!$M1662))</f>
        <v/>
      </c>
      <c r="U1663" s="40" t="str">
        <f aca="false">IF($S1663="","",N($S1663)*N($T1663))</f>
        <v/>
      </c>
      <c r="V1663" s="18"/>
    </row>
    <row r="1664" customFormat="false" ht="15" hidden="false" customHeight="false" outlineLevel="0" collapsed="false">
      <c r="B1664" s="12" t="n">
        <v>1658</v>
      </c>
      <c r="C1664" s="36" t="str">
        <f aca="false">IF(商品マスタ!$C1663="","",商品マスタ!$C1663)</f>
        <v/>
      </c>
      <c r="D1664" s="12" t="str">
        <f aca="false">IF($C1664="","",商品マスタ!$D1663)</f>
        <v/>
      </c>
      <c r="E1664" s="12" t="str">
        <f aca="false">IF($C1664="","",商品マスタ!$G1663)</f>
        <v/>
      </c>
      <c r="F1664" s="12" t="str">
        <f aca="false">IF($C1664="","",IF(商品マスタ!$P1663="","理論",商品マスタ!$P1663))</f>
        <v/>
      </c>
      <c r="G1664" s="17" t="str">
        <f aca="false">IF($C1664="","",N(商品マスタ!$H1663))</f>
        <v/>
      </c>
      <c r="H1664" s="14"/>
      <c r="I1664" s="17" t="str">
        <f aca="false">IF($C1664="","",N($H1664)*N(商品マスタ!$N1663))</f>
        <v/>
      </c>
      <c r="J1664" s="17" t="str">
        <f aca="false">IF($C1664="","",N($I1664)-N($G1664))</f>
        <v/>
      </c>
      <c r="K1664" s="37" t="str">
        <f aca="false">IF($C1664="","",N(商品マスタ!$I1663))</f>
        <v/>
      </c>
      <c r="L1664" s="17" t="str">
        <f aca="false">IF($C1664="","",MAX(1,N(商品マスタ!$J1663)))</f>
        <v/>
      </c>
      <c r="M1664" s="38" t="str">
        <f aca="false">IF($C1664="","",N(TOP!$C$16)*N($K1664))</f>
        <v/>
      </c>
      <c r="N1664" s="17" t="str">
        <f aca="false">IF($C1664="","",ROUNDUP(N($M1664)/N($L1664),0))</f>
        <v/>
      </c>
      <c r="O1664" s="17" t="str">
        <f aca="false">IF($C1664="","",N(商品マスタ!$R1663))</f>
        <v/>
      </c>
      <c r="P1664" s="17" t="str">
        <f aca="false">IF($C1664="","",IF($F1664="理論",(N($O1664)+N($N1664))-N($G1664),(N($O1664)+N($N1664))-N($I1664)))</f>
        <v/>
      </c>
      <c r="Q1664" s="17" t="str">
        <f aca="false">IF($C1664="","",MAX(1,N(商品マスタ!$K1663)))</f>
        <v/>
      </c>
      <c r="R1664" s="39" t="str">
        <f aca="false">IF($C1664="","",IF(N($P1664)/N($Q1664)&lt;=0,"",ROUNDUP(N($P1664)/N($Q1664),0)))</f>
        <v/>
      </c>
      <c r="S1664" s="14"/>
      <c r="T1664" s="40" t="str">
        <f aca="false">IF($C1664="","",N(商品マスタ!$M1663))</f>
        <v/>
      </c>
      <c r="U1664" s="40" t="str">
        <f aca="false">IF($S1664="","",N($S1664)*N($T1664))</f>
        <v/>
      </c>
      <c r="V1664" s="18"/>
    </row>
    <row r="1665" customFormat="false" ht="15" hidden="false" customHeight="false" outlineLevel="0" collapsed="false">
      <c r="B1665" s="12" t="n">
        <v>1659</v>
      </c>
      <c r="C1665" s="36" t="str">
        <f aca="false">IF(商品マスタ!$C1664="","",商品マスタ!$C1664)</f>
        <v/>
      </c>
      <c r="D1665" s="12" t="str">
        <f aca="false">IF($C1665="","",商品マスタ!$D1664)</f>
        <v/>
      </c>
      <c r="E1665" s="12" t="str">
        <f aca="false">IF($C1665="","",商品マスタ!$G1664)</f>
        <v/>
      </c>
      <c r="F1665" s="12" t="str">
        <f aca="false">IF($C1665="","",IF(商品マスタ!$P1664="","理論",商品マスタ!$P1664))</f>
        <v/>
      </c>
      <c r="G1665" s="17" t="str">
        <f aca="false">IF($C1665="","",N(商品マスタ!$H1664))</f>
        <v/>
      </c>
      <c r="H1665" s="14"/>
      <c r="I1665" s="17" t="str">
        <f aca="false">IF($C1665="","",N($H1665)*N(商品マスタ!$N1664))</f>
        <v/>
      </c>
      <c r="J1665" s="17" t="str">
        <f aca="false">IF($C1665="","",N($I1665)-N($G1665))</f>
        <v/>
      </c>
      <c r="K1665" s="37" t="str">
        <f aca="false">IF($C1665="","",N(商品マスタ!$I1664))</f>
        <v/>
      </c>
      <c r="L1665" s="17" t="str">
        <f aca="false">IF($C1665="","",MAX(1,N(商品マスタ!$J1664)))</f>
        <v/>
      </c>
      <c r="M1665" s="38" t="str">
        <f aca="false">IF($C1665="","",N(TOP!$C$16)*N($K1665))</f>
        <v/>
      </c>
      <c r="N1665" s="17" t="str">
        <f aca="false">IF($C1665="","",ROUNDUP(N($M1665)/N($L1665),0))</f>
        <v/>
      </c>
      <c r="O1665" s="17" t="str">
        <f aca="false">IF($C1665="","",N(商品マスタ!$R1664))</f>
        <v/>
      </c>
      <c r="P1665" s="17" t="str">
        <f aca="false">IF($C1665="","",IF($F1665="理論",(N($O1665)+N($N1665))-N($G1665),(N($O1665)+N($N1665))-N($I1665)))</f>
        <v/>
      </c>
      <c r="Q1665" s="17" t="str">
        <f aca="false">IF($C1665="","",MAX(1,N(商品マスタ!$K1664)))</f>
        <v/>
      </c>
      <c r="R1665" s="39" t="str">
        <f aca="false">IF($C1665="","",IF(N($P1665)/N($Q1665)&lt;=0,"",ROUNDUP(N($P1665)/N($Q1665),0)))</f>
        <v/>
      </c>
      <c r="S1665" s="14"/>
      <c r="T1665" s="40" t="str">
        <f aca="false">IF($C1665="","",N(商品マスタ!$M1664))</f>
        <v/>
      </c>
      <c r="U1665" s="40" t="str">
        <f aca="false">IF($S1665="","",N($S1665)*N($T1665))</f>
        <v/>
      </c>
      <c r="V1665" s="18"/>
    </row>
    <row r="1666" customFormat="false" ht="15" hidden="false" customHeight="false" outlineLevel="0" collapsed="false">
      <c r="B1666" s="12" t="n">
        <v>1660</v>
      </c>
      <c r="C1666" s="36" t="str">
        <f aca="false">IF(商品マスタ!$C1665="","",商品マスタ!$C1665)</f>
        <v/>
      </c>
      <c r="D1666" s="12" t="str">
        <f aca="false">IF($C1666="","",商品マスタ!$D1665)</f>
        <v/>
      </c>
      <c r="E1666" s="12" t="str">
        <f aca="false">IF($C1666="","",商品マスタ!$G1665)</f>
        <v/>
      </c>
      <c r="F1666" s="12" t="str">
        <f aca="false">IF($C1666="","",IF(商品マスタ!$P1665="","理論",商品マスタ!$P1665))</f>
        <v/>
      </c>
      <c r="G1666" s="17" t="str">
        <f aca="false">IF($C1666="","",N(商品マスタ!$H1665))</f>
        <v/>
      </c>
      <c r="H1666" s="14"/>
      <c r="I1666" s="17" t="str">
        <f aca="false">IF($C1666="","",N($H1666)*N(商品マスタ!$N1665))</f>
        <v/>
      </c>
      <c r="J1666" s="17" t="str">
        <f aca="false">IF($C1666="","",N($I1666)-N($G1666))</f>
        <v/>
      </c>
      <c r="K1666" s="37" t="str">
        <f aca="false">IF($C1666="","",N(商品マスタ!$I1665))</f>
        <v/>
      </c>
      <c r="L1666" s="17" t="str">
        <f aca="false">IF($C1666="","",MAX(1,N(商品マスタ!$J1665)))</f>
        <v/>
      </c>
      <c r="M1666" s="38" t="str">
        <f aca="false">IF($C1666="","",N(TOP!$C$16)*N($K1666))</f>
        <v/>
      </c>
      <c r="N1666" s="17" t="str">
        <f aca="false">IF($C1666="","",ROUNDUP(N($M1666)/N($L1666),0))</f>
        <v/>
      </c>
      <c r="O1666" s="17" t="str">
        <f aca="false">IF($C1666="","",N(商品マスタ!$R1665))</f>
        <v/>
      </c>
      <c r="P1666" s="17" t="str">
        <f aca="false">IF($C1666="","",IF($F1666="理論",(N($O1666)+N($N1666))-N($G1666),(N($O1666)+N($N1666))-N($I1666)))</f>
        <v/>
      </c>
      <c r="Q1666" s="17" t="str">
        <f aca="false">IF($C1666="","",MAX(1,N(商品マスタ!$K1665)))</f>
        <v/>
      </c>
      <c r="R1666" s="39" t="str">
        <f aca="false">IF($C1666="","",IF(N($P1666)/N($Q1666)&lt;=0,"",ROUNDUP(N($P1666)/N($Q1666),0)))</f>
        <v/>
      </c>
      <c r="S1666" s="14"/>
      <c r="T1666" s="40" t="str">
        <f aca="false">IF($C1666="","",N(商品マスタ!$M1665))</f>
        <v/>
      </c>
      <c r="U1666" s="40" t="str">
        <f aca="false">IF($S1666="","",N($S1666)*N($T1666))</f>
        <v/>
      </c>
      <c r="V1666" s="18"/>
    </row>
    <row r="1667" customFormat="false" ht="15" hidden="false" customHeight="false" outlineLevel="0" collapsed="false">
      <c r="B1667" s="12" t="n">
        <v>1661</v>
      </c>
      <c r="C1667" s="36" t="str">
        <f aca="false">IF(商品マスタ!$C1666="","",商品マスタ!$C1666)</f>
        <v/>
      </c>
      <c r="D1667" s="12" t="str">
        <f aca="false">IF($C1667="","",商品マスタ!$D1666)</f>
        <v/>
      </c>
      <c r="E1667" s="12" t="str">
        <f aca="false">IF($C1667="","",商品マスタ!$G1666)</f>
        <v/>
      </c>
      <c r="F1667" s="12" t="str">
        <f aca="false">IF($C1667="","",IF(商品マスタ!$P1666="","理論",商品マスタ!$P1666))</f>
        <v/>
      </c>
      <c r="G1667" s="17" t="str">
        <f aca="false">IF($C1667="","",N(商品マスタ!$H1666))</f>
        <v/>
      </c>
      <c r="H1667" s="14"/>
      <c r="I1667" s="17" t="str">
        <f aca="false">IF($C1667="","",N($H1667)*N(商品マスタ!$N1666))</f>
        <v/>
      </c>
      <c r="J1667" s="17" t="str">
        <f aca="false">IF($C1667="","",N($I1667)-N($G1667))</f>
        <v/>
      </c>
      <c r="K1667" s="37" t="str">
        <f aca="false">IF($C1667="","",N(商品マスタ!$I1666))</f>
        <v/>
      </c>
      <c r="L1667" s="17" t="str">
        <f aca="false">IF($C1667="","",MAX(1,N(商品マスタ!$J1666)))</f>
        <v/>
      </c>
      <c r="M1667" s="38" t="str">
        <f aca="false">IF($C1667="","",N(TOP!$C$16)*N($K1667))</f>
        <v/>
      </c>
      <c r="N1667" s="17" t="str">
        <f aca="false">IF($C1667="","",ROUNDUP(N($M1667)/N($L1667),0))</f>
        <v/>
      </c>
      <c r="O1667" s="17" t="str">
        <f aca="false">IF($C1667="","",N(商品マスタ!$R1666))</f>
        <v/>
      </c>
      <c r="P1667" s="17" t="str">
        <f aca="false">IF($C1667="","",IF($F1667="理論",(N($O1667)+N($N1667))-N($G1667),(N($O1667)+N($N1667))-N($I1667)))</f>
        <v/>
      </c>
      <c r="Q1667" s="17" t="str">
        <f aca="false">IF($C1667="","",MAX(1,N(商品マスタ!$K1666)))</f>
        <v/>
      </c>
      <c r="R1667" s="39" t="str">
        <f aca="false">IF($C1667="","",IF(N($P1667)/N($Q1667)&lt;=0,"",ROUNDUP(N($P1667)/N($Q1667),0)))</f>
        <v/>
      </c>
      <c r="S1667" s="14"/>
      <c r="T1667" s="40" t="str">
        <f aca="false">IF($C1667="","",N(商品マスタ!$M1666))</f>
        <v/>
      </c>
      <c r="U1667" s="40" t="str">
        <f aca="false">IF($S1667="","",N($S1667)*N($T1667))</f>
        <v/>
      </c>
      <c r="V1667" s="18"/>
    </row>
    <row r="1668" customFormat="false" ht="15" hidden="false" customHeight="false" outlineLevel="0" collapsed="false">
      <c r="B1668" s="12" t="n">
        <v>1662</v>
      </c>
      <c r="C1668" s="36" t="str">
        <f aca="false">IF(商品マスタ!$C1667="","",商品マスタ!$C1667)</f>
        <v/>
      </c>
      <c r="D1668" s="12" t="str">
        <f aca="false">IF($C1668="","",商品マスタ!$D1667)</f>
        <v/>
      </c>
      <c r="E1668" s="12" t="str">
        <f aca="false">IF($C1668="","",商品マスタ!$G1667)</f>
        <v/>
      </c>
      <c r="F1668" s="12" t="str">
        <f aca="false">IF($C1668="","",IF(商品マスタ!$P1667="","理論",商品マスタ!$P1667))</f>
        <v/>
      </c>
      <c r="G1668" s="17" t="str">
        <f aca="false">IF($C1668="","",N(商品マスタ!$H1667))</f>
        <v/>
      </c>
      <c r="H1668" s="14"/>
      <c r="I1668" s="17" t="str">
        <f aca="false">IF($C1668="","",N($H1668)*N(商品マスタ!$N1667))</f>
        <v/>
      </c>
      <c r="J1668" s="17" t="str">
        <f aca="false">IF($C1668="","",N($I1668)-N($G1668))</f>
        <v/>
      </c>
      <c r="K1668" s="37" t="str">
        <f aca="false">IF($C1668="","",N(商品マスタ!$I1667))</f>
        <v/>
      </c>
      <c r="L1668" s="17" t="str">
        <f aca="false">IF($C1668="","",MAX(1,N(商品マスタ!$J1667)))</f>
        <v/>
      </c>
      <c r="M1668" s="38" t="str">
        <f aca="false">IF($C1668="","",N(TOP!$C$16)*N($K1668))</f>
        <v/>
      </c>
      <c r="N1668" s="17" t="str">
        <f aca="false">IF($C1668="","",ROUNDUP(N($M1668)/N($L1668),0))</f>
        <v/>
      </c>
      <c r="O1668" s="17" t="str">
        <f aca="false">IF($C1668="","",N(商品マスタ!$R1667))</f>
        <v/>
      </c>
      <c r="P1668" s="17" t="str">
        <f aca="false">IF($C1668="","",IF($F1668="理論",(N($O1668)+N($N1668))-N($G1668),(N($O1668)+N($N1668))-N($I1668)))</f>
        <v/>
      </c>
      <c r="Q1668" s="17" t="str">
        <f aca="false">IF($C1668="","",MAX(1,N(商品マスタ!$K1667)))</f>
        <v/>
      </c>
      <c r="R1668" s="39" t="str">
        <f aca="false">IF($C1668="","",IF(N($P1668)/N($Q1668)&lt;=0,"",ROUNDUP(N($P1668)/N($Q1668),0)))</f>
        <v/>
      </c>
      <c r="S1668" s="14"/>
      <c r="T1668" s="40" t="str">
        <f aca="false">IF($C1668="","",N(商品マスタ!$M1667))</f>
        <v/>
      </c>
      <c r="U1668" s="40" t="str">
        <f aca="false">IF($S1668="","",N($S1668)*N($T1668))</f>
        <v/>
      </c>
      <c r="V1668" s="18"/>
    </row>
    <row r="1669" customFormat="false" ht="15" hidden="false" customHeight="false" outlineLevel="0" collapsed="false">
      <c r="B1669" s="12" t="n">
        <v>1663</v>
      </c>
      <c r="C1669" s="36" t="str">
        <f aca="false">IF(商品マスタ!$C1668="","",商品マスタ!$C1668)</f>
        <v/>
      </c>
      <c r="D1669" s="12" t="str">
        <f aca="false">IF($C1669="","",商品マスタ!$D1668)</f>
        <v/>
      </c>
      <c r="E1669" s="12" t="str">
        <f aca="false">IF($C1669="","",商品マスタ!$G1668)</f>
        <v/>
      </c>
      <c r="F1669" s="12" t="str">
        <f aca="false">IF($C1669="","",IF(商品マスタ!$P1668="","理論",商品マスタ!$P1668))</f>
        <v/>
      </c>
      <c r="G1669" s="17" t="str">
        <f aca="false">IF($C1669="","",N(商品マスタ!$H1668))</f>
        <v/>
      </c>
      <c r="H1669" s="14"/>
      <c r="I1669" s="17" t="str">
        <f aca="false">IF($C1669="","",N($H1669)*N(商品マスタ!$N1668))</f>
        <v/>
      </c>
      <c r="J1669" s="17" t="str">
        <f aca="false">IF($C1669="","",N($I1669)-N($G1669))</f>
        <v/>
      </c>
      <c r="K1669" s="37" t="str">
        <f aca="false">IF($C1669="","",N(商品マスタ!$I1668))</f>
        <v/>
      </c>
      <c r="L1669" s="17" t="str">
        <f aca="false">IF($C1669="","",MAX(1,N(商品マスタ!$J1668)))</f>
        <v/>
      </c>
      <c r="M1669" s="38" t="str">
        <f aca="false">IF($C1669="","",N(TOP!$C$16)*N($K1669))</f>
        <v/>
      </c>
      <c r="N1669" s="17" t="str">
        <f aca="false">IF($C1669="","",ROUNDUP(N($M1669)/N($L1669),0))</f>
        <v/>
      </c>
      <c r="O1669" s="17" t="str">
        <f aca="false">IF($C1669="","",N(商品マスタ!$R1668))</f>
        <v/>
      </c>
      <c r="P1669" s="17" t="str">
        <f aca="false">IF($C1669="","",IF($F1669="理論",(N($O1669)+N($N1669))-N($G1669),(N($O1669)+N($N1669))-N($I1669)))</f>
        <v/>
      </c>
      <c r="Q1669" s="17" t="str">
        <f aca="false">IF($C1669="","",MAX(1,N(商品マスタ!$K1668)))</f>
        <v/>
      </c>
      <c r="R1669" s="39" t="str">
        <f aca="false">IF($C1669="","",IF(N($P1669)/N($Q1669)&lt;=0,"",ROUNDUP(N($P1669)/N($Q1669),0)))</f>
        <v/>
      </c>
      <c r="S1669" s="14"/>
      <c r="T1669" s="40" t="str">
        <f aca="false">IF($C1669="","",N(商品マスタ!$M1668))</f>
        <v/>
      </c>
      <c r="U1669" s="40" t="str">
        <f aca="false">IF($S1669="","",N($S1669)*N($T1669))</f>
        <v/>
      </c>
      <c r="V1669" s="18"/>
    </row>
    <row r="1670" customFormat="false" ht="15" hidden="false" customHeight="false" outlineLevel="0" collapsed="false">
      <c r="B1670" s="12" t="n">
        <v>1664</v>
      </c>
      <c r="C1670" s="36" t="str">
        <f aca="false">IF(商品マスタ!$C1669="","",商品マスタ!$C1669)</f>
        <v/>
      </c>
      <c r="D1670" s="12" t="str">
        <f aca="false">IF($C1670="","",商品マスタ!$D1669)</f>
        <v/>
      </c>
      <c r="E1670" s="12" t="str">
        <f aca="false">IF($C1670="","",商品マスタ!$G1669)</f>
        <v/>
      </c>
      <c r="F1670" s="12" t="str">
        <f aca="false">IF($C1670="","",IF(商品マスタ!$P1669="","理論",商品マスタ!$P1669))</f>
        <v/>
      </c>
      <c r="G1670" s="17" t="str">
        <f aca="false">IF($C1670="","",N(商品マスタ!$H1669))</f>
        <v/>
      </c>
      <c r="H1670" s="14"/>
      <c r="I1670" s="17" t="str">
        <f aca="false">IF($C1670="","",N($H1670)*N(商品マスタ!$N1669))</f>
        <v/>
      </c>
      <c r="J1670" s="17" t="str">
        <f aca="false">IF($C1670="","",N($I1670)-N($G1670))</f>
        <v/>
      </c>
      <c r="K1670" s="37" t="str">
        <f aca="false">IF($C1670="","",N(商品マスタ!$I1669))</f>
        <v/>
      </c>
      <c r="L1670" s="17" t="str">
        <f aca="false">IF($C1670="","",MAX(1,N(商品マスタ!$J1669)))</f>
        <v/>
      </c>
      <c r="M1670" s="38" t="str">
        <f aca="false">IF($C1670="","",N(TOP!$C$16)*N($K1670))</f>
        <v/>
      </c>
      <c r="N1670" s="17" t="str">
        <f aca="false">IF($C1670="","",ROUNDUP(N($M1670)/N($L1670),0))</f>
        <v/>
      </c>
      <c r="O1670" s="17" t="str">
        <f aca="false">IF($C1670="","",N(商品マスタ!$R1669))</f>
        <v/>
      </c>
      <c r="P1670" s="17" t="str">
        <f aca="false">IF($C1670="","",IF($F1670="理論",(N($O1670)+N($N1670))-N($G1670),(N($O1670)+N($N1670))-N($I1670)))</f>
        <v/>
      </c>
      <c r="Q1670" s="17" t="str">
        <f aca="false">IF($C1670="","",MAX(1,N(商品マスタ!$K1669)))</f>
        <v/>
      </c>
      <c r="R1670" s="39" t="str">
        <f aca="false">IF($C1670="","",IF(N($P1670)/N($Q1670)&lt;=0,"",ROUNDUP(N($P1670)/N($Q1670),0)))</f>
        <v/>
      </c>
      <c r="S1670" s="14"/>
      <c r="T1670" s="40" t="str">
        <f aca="false">IF($C1670="","",N(商品マスタ!$M1669))</f>
        <v/>
      </c>
      <c r="U1670" s="40" t="str">
        <f aca="false">IF($S1670="","",N($S1670)*N($T1670))</f>
        <v/>
      </c>
      <c r="V1670" s="18"/>
    </row>
    <row r="1671" customFormat="false" ht="15" hidden="false" customHeight="false" outlineLevel="0" collapsed="false">
      <c r="B1671" s="12" t="n">
        <v>1665</v>
      </c>
      <c r="C1671" s="36" t="str">
        <f aca="false">IF(商品マスタ!$C1670="","",商品マスタ!$C1670)</f>
        <v/>
      </c>
      <c r="D1671" s="12" t="str">
        <f aca="false">IF($C1671="","",商品マスタ!$D1670)</f>
        <v/>
      </c>
      <c r="E1671" s="12" t="str">
        <f aca="false">IF($C1671="","",商品マスタ!$G1670)</f>
        <v/>
      </c>
      <c r="F1671" s="12" t="str">
        <f aca="false">IF($C1671="","",IF(商品マスタ!$P1670="","理論",商品マスタ!$P1670))</f>
        <v/>
      </c>
      <c r="G1671" s="17" t="str">
        <f aca="false">IF($C1671="","",N(商品マスタ!$H1670))</f>
        <v/>
      </c>
      <c r="H1671" s="14"/>
      <c r="I1671" s="17" t="str">
        <f aca="false">IF($C1671="","",N($H1671)*N(商品マスタ!$N1670))</f>
        <v/>
      </c>
      <c r="J1671" s="17" t="str">
        <f aca="false">IF($C1671="","",N($I1671)-N($G1671))</f>
        <v/>
      </c>
      <c r="K1671" s="37" t="str">
        <f aca="false">IF($C1671="","",N(商品マスタ!$I1670))</f>
        <v/>
      </c>
      <c r="L1671" s="17" t="str">
        <f aca="false">IF($C1671="","",MAX(1,N(商品マスタ!$J1670)))</f>
        <v/>
      </c>
      <c r="M1671" s="38" t="str">
        <f aca="false">IF($C1671="","",N(TOP!$C$16)*N($K1671))</f>
        <v/>
      </c>
      <c r="N1671" s="17" t="str">
        <f aca="false">IF($C1671="","",ROUNDUP(N($M1671)/N($L1671),0))</f>
        <v/>
      </c>
      <c r="O1671" s="17" t="str">
        <f aca="false">IF($C1671="","",N(商品マスタ!$R1670))</f>
        <v/>
      </c>
      <c r="P1671" s="17" t="str">
        <f aca="false">IF($C1671="","",IF($F1671="理論",(N($O1671)+N($N1671))-N($G1671),(N($O1671)+N($N1671))-N($I1671)))</f>
        <v/>
      </c>
      <c r="Q1671" s="17" t="str">
        <f aca="false">IF($C1671="","",MAX(1,N(商品マスタ!$K1670)))</f>
        <v/>
      </c>
      <c r="R1671" s="39" t="str">
        <f aca="false">IF($C1671="","",IF(N($P1671)/N($Q1671)&lt;=0,"",ROUNDUP(N($P1671)/N($Q1671),0)))</f>
        <v/>
      </c>
      <c r="S1671" s="14"/>
      <c r="T1671" s="40" t="str">
        <f aca="false">IF($C1671="","",N(商品マスタ!$M1670))</f>
        <v/>
      </c>
      <c r="U1671" s="40" t="str">
        <f aca="false">IF($S1671="","",N($S1671)*N($T1671))</f>
        <v/>
      </c>
      <c r="V1671" s="18"/>
    </row>
    <row r="1672" customFormat="false" ht="15" hidden="false" customHeight="false" outlineLevel="0" collapsed="false">
      <c r="B1672" s="12" t="n">
        <v>1666</v>
      </c>
      <c r="C1672" s="36" t="str">
        <f aca="false">IF(商品マスタ!$C1671="","",商品マスタ!$C1671)</f>
        <v/>
      </c>
      <c r="D1672" s="12" t="str">
        <f aca="false">IF($C1672="","",商品マスタ!$D1671)</f>
        <v/>
      </c>
      <c r="E1672" s="12" t="str">
        <f aca="false">IF($C1672="","",商品マスタ!$G1671)</f>
        <v/>
      </c>
      <c r="F1672" s="12" t="str">
        <f aca="false">IF($C1672="","",IF(商品マスタ!$P1671="","理論",商品マスタ!$P1671))</f>
        <v/>
      </c>
      <c r="G1672" s="17" t="str">
        <f aca="false">IF($C1672="","",N(商品マスタ!$H1671))</f>
        <v/>
      </c>
      <c r="H1672" s="14"/>
      <c r="I1672" s="17" t="str">
        <f aca="false">IF($C1672="","",N($H1672)*N(商品マスタ!$N1671))</f>
        <v/>
      </c>
      <c r="J1672" s="17" t="str">
        <f aca="false">IF($C1672="","",N($I1672)-N($G1672))</f>
        <v/>
      </c>
      <c r="K1672" s="37" t="str">
        <f aca="false">IF($C1672="","",N(商品マスタ!$I1671))</f>
        <v/>
      </c>
      <c r="L1672" s="17" t="str">
        <f aca="false">IF($C1672="","",MAX(1,N(商品マスタ!$J1671)))</f>
        <v/>
      </c>
      <c r="M1672" s="38" t="str">
        <f aca="false">IF($C1672="","",N(TOP!$C$16)*N($K1672))</f>
        <v/>
      </c>
      <c r="N1672" s="17" t="str">
        <f aca="false">IF($C1672="","",ROUNDUP(N($M1672)/N($L1672),0))</f>
        <v/>
      </c>
      <c r="O1672" s="17" t="str">
        <f aca="false">IF($C1672="","",N(商品マスタ!$R1671))</f>
        <v/>
      </c>
      <c r="P1672" s="17" t="str">
        <f aca="false">IF($C1672="","",IF($F1672="理論",(N($O1672)+N($N1672))-N($G1672),(N($O1672)+N($N1672))-N($I1672)))</f>
        <v/>
      </c>
      <c r="Q1672" s="17" t="str">
        <f aca="false">IF($C1672="","",MAX(1,N(商品マスタ!$K1671)))</f>
        <v/>
      </c>
      <c r="R1672" s="39" t="str">
        <f aca="false">IF($C1672="","",IF(N($P1672)/N($Q1672)&lt;=0,"",ROUNDUP(N($P1672)/N($Q1672),0)))</f>
        <v/>
      </c>
      <c r="S1672" s="14"/>
      <c r="T1672" s="40" t="str">
        <f aca="false">IF($C1672="","",N(商品マスタ!$M1671))</f>
        <v/>
      </c>
      <c r="U1672" s="40" t="str">
        <f aca="false">IF($S1672="","",N($S1672)*N($T1672))</f>
        <v/>
      </c>
      <c r="V1672" s="18"/>
    </row>
    <row r="1673" customFormat="false" ht="15" hidden="false" customHeight="false" outlineLevel="0" collapsed="false">
      <c r="B1673" s="12" t="n">
        <v>1667</v>
      </c>
      <c r="C1673" s="36" t="str">
        <f aca="false">IF(商品マスタ!$C1672="","",商品マスタ!$C1672)</f>
        <v/>
      </c>
      <c r="D1673" s="12" t="str">
        <f aca="false">IF($C1673="","",商品マスタ!$D1672)</f>
        <v/>
      </c>
      <c r="E1673" s="12" t="str">
        <f aca="false">IF($C1673="","",商品マスタ!$G1672)</f>
        <v/>
      </c>
      <c r="F1673" s="12" t="str">
        <f aca="false">IF($C1673="","",IF(商品マスタ!$P1672="","理論",商品マスタ!$P1672))</f>
        <v/>
      </c>
      <c r="G1673" s="17" t="str">
        <f aca="false">IF($C1673="","",N(商品マスタ!$H1672))</f>
        <v/>
      </c>
      <c r="H1673" s="14"/>
      <c r="I1673" s="17" t="str">
        <f aca="false">IF($C1673="","",N($H1673)*N(商品マスタ!$N1672))</f>
        <v/>
      </c>
      <c r="J1673" s="17" t="str">
        <f aca="false">IF($C1673="","",N($I1673)-N($G1673))</f>
        <v/>
      </c>
      <c r="K1673" s="37" t="str">
        <f aca="false">IF($C1673="","",N(商品マスタ!$I1672))</f>
        <v/>
      </c>
      <c r="L1673" s="17" t="str">
        <f aca="false">IF($C1673="","",MAX(1,N(商品マスタ!$J1672)))</f>
        <v/>
      </c>
      <c r="M1673" s="38" t="str">
        <f aca="false">IF($C1673="","",N(TOP!$C$16)*N($K1673))</f>
        <v/>
      </c>
      <c r="N1673" s="17" t="str">
        <f aca="false">IF($C1673="","",ROUNDUP(N($M1673)/N($L1673),0))</f>
        <v/>
      </c>
      <c r="O1673" s="17" t="str">
        <f aca="false">IF($C1673="","",N(商品マスタ!$R1672))</f>
        <v/>
      </c>
      <c r="P1673" s="17" t="str">
        <f aca="false">IF($C1673="","",IF($F1673="理論",(N($O1673)+N($N1673))-N($G1673),(N($O1673)+N($N1673))-N($I1673)))</f>
        <v/>
      </c>
      <c r="Q1673" s="17" t="str">
        <f aca="false">IF($C1673="","",MAX(1,N(商品マスタ!$K1672)))</f>
        <v/>
      </c>
      <c r="R1673" s="39" t="str">
        <f aca="false">IF($C1673="","",IF(N($P1673)/N($Q1673)&lt;=0,"",ROUNDUP(N($P1673)/N($Q1673),0)))</f>
        <v/>
      </c>
      <c r="S1673" s="14"/>
      <c r="T1673" s="40" t="str">
        <f aca="false">IF($C1673="","",N(商品マスタ!$M1672))</f>
        <v/>
      </c>
      <c r="U1673" s="40" t="str">
        <f aca="false">IF($S1673="","",N($S1673)*N($T1673))</f>
        <v/>
      </c>
      <c r="V1673" s="18"/>
    </row>
    <row r="1674" customFormat="false" ht="15" hidden="false" customHeight="false" outlineLevel="0" collapsed="false">
      <c r="B1674" s="12" t="n">
        <v>1668</v>
      </c>
      <c r="C1674" s="36" t="str">
        <f aca="false">IF(商品マスタ!$C1673="","",商品マスタ!$C1673)</f>
        <v/>
      </c>
      <c r="D1674" s="12" t="str">
        <f aca="false">IF($C1674="","",商品マスタ!$D1673)</f>
        <v/>
      </c>
      <c r="E1674" s="12" t="str">
        <f aca="false">IF($C1674="","",商品マスタ!$G1673)</f>
        <v/>
      </c>
      <c r="F1674" s="12" t="str">
        <f aca="false">IF($C1674="","",IF(商品マスタ!$P1673="","理論",商品マスタ!$P1673))</f>
        <v/>
      </c>
      <c r="G1674" s="17" t="str">
        <f aca="false">IF($C1674="","",N(商品マスタ!$H1673))</f>
        <v/>
      </c>
      <c r="H1674" s="14"/>
      <c r="I1674" s="17" t="str">
        <f aca="false">IF($C1674="","",N($H1674)*N(商品マスタ!$N1673))</f>
        <v/>
      </c>
      <c r="J1674" s="17" t="str">
        <f aca="false">IF($C1674="","",N($I1674)-N($G1674))</f>
        <v/>
      </c>
      <c r="K1674" s="37" t="str">
        <f aca="false">IF($C1674="","",N(商品マスタ!$I1673))</f>
        <v/>
      </c>
      <c r="L1674" s="17" t="str">
        <f aca="false">IF($C1674="","",MAX(1,N(商品マスタ!$J1673)))</f>
        <v/>
      </c>
      <c r="M1674" s="38" t="str">
        <f aca="false">IF($C1674="","",N(TOP!$C$16)*N($K1674))</f>
        <v/>
      </c>
      <c r="N1674" s="17" t="str">
        <f aca="false">IF($C1674="","",ROUNDUP(N($M1674)/N($L1674),0))</f>
        <v/>
      </c>
      <c r="O1674" s="17" t="str">
        <f aca="false">IF($C1674="","",N(商品マスタ!$R1673))</f>
        <v/>
      </c>
      <c r="P1674" s="17" t="str">
        <f aca="false">IF($C1674="","",IF($F1674="理論",(N($O1674)+N($N1674))-N($G1674),(N($O1674)+N($N1674))-N($I1674)))</f>
        <v/>
      </c>
      <c r="Q1674" s="17" t="str">
        <f aca="false">IF($C1674="","",MAX(1,N(商品マスタ!$K1673)))</f>
        <v/>
      </c>
      <c r="R1674" s="39" t="str">
        <f aca="false">IF($C1674="","",IF(N($P1674)/N($Q1674)&lt;=0,"",ROUNDUP(N($P1674)/N($Q1674),0)))</f>
        <v/>
      </c>
      <c r="S1674" s="14"/>
      <c r="T1674" s="40" t="str">
        <f aca="false">IF($C1674="","",N(商品マスタ!$M1673))</f>
        <v/>
      </c>
      <c r="U1674" s="40" t="str">
        <f aca="false">IF($S1674="","",N($S1674)*N($T1674))</f>
        <v/>
      </c>
      <c r="V1674" s="18"/>
    </row>
    <row r="1675" customFormat="false" ht="15" hidden="false" customHeight="false" outlineLevel="0" collapsed="false">
      <c r="B1675" s="12" t="n">
        <v>1669</v>
      </c>
      <c r="C1675" s="36" t="str">
        <f aca="false">IF(商品マスタ!$C1674="","",商品マスタ!$C1674)</f>
        <v/>
      </c>
      <c r="D1675" s="12" t="str">
        <f aca="false">IF($C1675="","",商品マスタ!$D1674)</f>
        <v/>
      </c>
      <c r="E1675" s="12" t="str">
        <f aca="false">IF($C1675="","",商品マスタ!$G1674)</f>
        <v/>
      </c>
      <c r="F1675" s="12" t="str">
        <f aca="false">IF($C1675="","",IF(商品マスタ!$P1674="","理論",商品マスタ!$P1674))</f>
        <v/>
      </c>
      <c r="G1675" s="17" t="str">
        <f aca="false">IF($C1675="","",N(商品マスタ!$H1674))</f>
        <v/>
      </c>
      <c r="H1675" s="14"/>
      <c r="I1675" s="17" t="str">
        <f aca="false">IF($C1675="","",N($H1675)*N(商品マスタ!$N1674))</f>
        <v/>
      </c>
      <c r="J1675" s="17" t="str">
        <f aca="false">IF($C1675="","",N($I1675)-N($G1675))</f>
        <v/>
      </c>
      <c r="K1675" s="37" t="str">
        <f aca="false">IF($C1675="","",N(商品マスタ!$I1674))</f>
        <v/>
      </c>
      <c r="L1675" s="17" t="str">
        <f aca="false">IF($C1675="","",MAX(1,N(商品マスタ!$J1674)))</f>
        <v/>
      </c>
      <c r="M1675" s="38" t="str">
        <f aca="false">IF($C1675="","",N(TOP!$C$16)*N($K1675))</f>
        <v/>
      </c>
      <c r="N1675" s="17" t="str">
        <f aca="false">IF($C1675="","",ROUNDUP(N($M1675)/N($L1675),0))</f>
        <v/>
      </c>
      <c r="O1675" s="17" t="str">
        <f aca="false">IF($C1675="","",N(商品マスタ!$R1674))</f>
        <v/>
      </c>
      <c r="P1675" s="17" t="str">
        <f aca="false">IF($C1675="","",IF($F1675="理論",(N($O1675)+N($N1675))-N($G1675),(N($O1675)+N($N1675))-N($I1675)))</f>
        <v/>
      </c>
      <c r="Q1675" s="17" t="str">
        <f aca="false">IF($C1675="","",MAX(1,N(商品マスタ!$K1674)))</f>
        <v/>
      </c>
      <c r="R1675" s="39" t="str">
        <f aca="false">IF($C1675="","",IF(N($P1675)/N($Q1675)&lt;=0,"",ROUNDUP(N($P1675)/N($Q1675),0)))</f>
        <v/>
      </c>
      <c r="S1675" s="14"/>
      <c r="T1675" s="40" t="str">
        <f aca="false">IF($C1675="","",N(商品マスタ!$M1674))</f>
        <v/>
      </c>
      <c r="U1675" s="40" t="str">
        <f aca="false">IF($S1675="","",N($S1675)*N($T1675))</f>
        <v/>
      </c>
      <c r="V1675" s="18"/>
    </row>
    <row r="1676" customFormat="false" ht="15" hidden="false" customHeight="false" outlineLevel="0" collapsed="false">
      <c r="B1676" s="12" t="n">
        <v>1670</v>
      </c>
      <c r="C1676" s="36" t="str">
        <f aca="false">IF(商品マスタ!$C1675="","",商品マスタ!$C1675)</f>
        <v/>
      </c>
      <c r="D1676" s="12" t="str">
        <f aca="false">IF($C1676="","",商品マスタ!$D1675)</f>
        <v/>
      </c>
      <c r="E1676" s="12" t="str">
        <f aca="false">IF($C1676="","",商品マスタ!$G1675)</f>
        <v/>
      </c>
      <c r="F1676" s="12" t="str">
        <f aca="false">IF($C1676="","",IF(商品マスタ!$P1675="","理論",商品マスタ!$P1675))</f>
        <v/>
      </c>
      <c r="G1676" s="17" t="str">
        <f aca="false">IF($C1676="","",N(商品マスタ!$H1675))</f>
        <v/>
      </c>
      <c r="H1676" s="14"/>
      <c r="I1676" s="17" t="str">
        <f aca="false">IF($C1676="","",N($H1676)*N(商品マスタ!$N1675))</f>
        <v/>
      </c>
      <c r="J1676" s="17" t="str">
        <f aca="false">IF($C1676="","",N($I1676)-N($G1676))</f>
        <v/>
      </c>
      <c r="K1676" s="37" t="str">
        <f aca="false">IF($C1676="","",N(商品マスタ!$I1675))</f>
        <v/>
      </c>
      <c r="L1676" s="17" t="str">
        <f aca="false">IF($C1676="","",MAX(1,N(商品マスタ!$J1675)))</f>
        <v/>
      </c>
      <c r="M1676" s="38" t="str">
        <f aca="false">IF($C1676="","",N(TOP!$C$16)*N($K1676))</f>
        <v/>
      </c>
      <c r="N1676" s="17" t="str">
        <f aca="false">IF($C1676="","",ROUNDUP(N($M1676)/N($L1676),0))</f>
        <v/>
      </c>
      <c r="O1676" s="17" t="str">
        <f aca="false">IF($C1676="","",N(商品マスタ!$R1675))</f>
        <v/>
      </c>
      <c r="P1676" s="17" t="str">
        <f aca="false">IF($C1676="","",IF($F1676="理論",(N($O1676)+N($N1676))-N($G1676),(N($O1676)+N($N1676))-N($I1676)))</f>
        <v/>
      </c>
      <c r="Q1676" s="17" t="str">
        <f aca="false">IF($C1676="","",MAX(1,N(商品マスタ!$K1675)))</f>
        <v/>
      </c>
      <c r="R1676" s="39" t="str">
        <f aca="false">IF($C1676="","",IF(N($P1676)/N($Q1676)&lt;=0,"",ROUNDUP(N($P1676)/N($Q1676),0)))</f>
        <v/>
      </c>
      <c r="S1676" s="14"/>
      <c r="T1676" s="40" t="str">
        <f aca="false">IF($C1676="","",N(商品マスタ!$M1675))</f>
        <v/>
      </c>
      <c r="U1676" s="40" t="str">
        <f aca="false">IF($S1676="","",N($S1676)*N($T1676))</f>
        <v/>
      </c>
      <c r="V1676" s="18"/>
    </row>
    <row r="1677" customFormat="false" ht="15" hidden="false" customHeight="false" outlineLevel="0" collapsed="false">
      <c r="B1677" s="12" t="n">
        <v>1671</v>
      </c>
      <c r="C1677" s="36" t="str">
        <f aca="false">IF(商品マスタ!$C1676="","",商品マスタ!$C1676)</f>
        <v/>
      </c>
      <c r="D1677" s="12" t="str">
        <f aca="false">IF($C1677="","",商品マスタ!$D1676)</f>
        <v/>
      </c>
      <c r="E1677" s="12" t="str">
        <f aca="false">IF($C1677="","",商品マスタ!$G1676)</f>
        <v/>
      </c>
      <c r="F1677" s="12" t="str">
        <f aca="false">IF($C1677="","",IF(商品マスタ!$P1676="","理論",商品マスタ!$P1676))</f>
        <v/>
      </c>
      <c r="G1677" s="17" t="str">
        <f aca="false">IF($C1677="","",N(商品マスタ!$H1676))</f>
        <v/>
      </c>
      <c r="H1677" s="14"/>
      <c r="I1677" s="17" t="str">
        <f aca="false">IF($C1677="","",N($H1677)*N(商品マスタ!$N1676))</f>
        <v/>
      </c>
      <c r="J1677" s="17" t="str">
        <f aca="false">IF($C1677="","",N($I1677)-N($G1677))</f>
        <v/>
      </c>
      <c r="K1677" s="37" t="str">
        <f aca="false">IF($C1677="","",N(商品マスタ!$I1676))</f>
        <v/>
      </c>
      <c r="L1677" s="17" t="str">
        <f aca="false">IF($C1677="","",MAX(1,N(商品マスタ!$J1676)))</f>
        <v/>
      </c>
      <c r="M1677" s="38" t="str">
        <f aca="false">IF($C1677="","",N(TOP!$C$16)*N($K1677))</f>
        <v/>
      </c>
      <c r="N1677" s="17" t="str">
        <f aca="false">IF($C1677="","",ROUNDUP(N($M1677)/N($L1677),0))</f>
        <v/>
      </c>
      <c r="O1677" s="17" t="str">
        <f aca="false">IF($C1677="","",N(商品マスタ!$R1676))</f>
        <v/>
      </c>
      <c r="P1677" s="17" t="str">
        <f aca="false">IF($C1677="","",IF($F1677="理論",(N($O1677)+N($N1677))-N($G1677),(N($O1677)+N($N1677))-N($I1677)))</f>
        <v/>
      </c>
      <c r="Q1677" s="17" t="str">
        <f aca="false">IF($C1677="","",MAX(1,N(商品マスタ!$K1676)))</f>
        <v/>
      </c>
      <c r="R1677" s="39" t="str">
        <f aca="false">IF($C1677="","",IF(N($P1677)/N($Q1677)&lt;=0,"",ROUNDUP(N($P1677)/N($Q1677),0)))</f>
        <v/>
      </c>
      <c r="S1677" s="14"/>
      <c r="T1677" s="40" t="str">
        <f aca="false">IF($C1677="","",N(商品マスタ!$M1676))</f>
        <v/>
      </c>
      <c r="U1677" s="40" t="str">
        <f aca="false">IF($S1677="","",N($S1677)*N($T1677))</f>
        <v/>
      </c>
      <c r="V1677" s="18"/>
    </row>
    <row r="1678" customFormat="false" ht="15" hidden="false" customHeight="false" outlineLevel="0" collapsed="false">
      <c r="B1678" s="12" t="n">
        <v>1672</v>
      </c>
      <c r="C1678" s="36" t="str">
        <f aca="false">IF(商品マスタ!$C1677="","",商品マスタ!$C1677)</f>
        <v/>
      </c>
      <c r="D1678" s="12" t="str">
        <f aca="false">IF($C1678="","",商品マスタ!$D1677)</f>
        <v/>
      </c>
      <c r="E1678" s="12" t="str">
        <f aca="false">IF($C1678="","",商品マスタ!$G1677)</f>
        <v/>
      </c>
      <c r="F1678" s="12" t="str">
        <f aca="false">IF($C1678="","",IF(商品マスタ!$P1677="","理論",商品マスタ!$P1677))</f>
        <v/>
      </c>
      <c r="G1678" s="17" t="str">
        <f aca="false">IF($C1678="","",N(商品マスタ!$H1677))</f>
        <v/>
      </c>
      <c r="H1678" s="14"/>
      <c r="I1678" s="17" t="str">
        <f aca="false">IF($C1678="","",N($H1678)*N(商品マスタ!$N1677))</f>
        <v/>
      </c>
      <c r="J1678" s="17" t="str">
        <f aca="false">IF($C1678="","",N($I1678)-N($G1678))</f>
        <v/>
      </c>
      <c r="K1678" s="37" t="str">
        <f aca="false">IF($C1678="","",N(商品マスタ!$I1677))</f>
        <v/>
      </c>
      <c r="L1678" s="17" t="str">
        <f aca="false">IF($C1678="","",MAX(1,N(商品マスタ!$J1677)))</f>
        <v/>
      </c>
      <c r="M1678" s="38" t="str">
        <f aca="false">IF($C1678="","",N(TOP!$C$16)*N($K1678))</f>
        <v/>
      </c>
      <c r="N1678" s="17" t="str">
        <f aca="false">IF($C1678="","",ROUNDUP(N($M1678)/N($L1678),0))</f>
        <v/>
      </c>
      <c r="O1678" s="17" t="str">
        <f aca="false">IF($C1678="","",N(商品マスタ!$R1677))</f>
        <v/>
      </c>
      <c r="P1678" s="17" t="str">
        <f aca="false">IF($C1678="","",IF($F1678="理論",(N($O1678)+N($N1678))-N($G1678),(N($O1678)+N($N1678))-N($I1678)))</f>
        <v/>
      </c>
      <c r="Q1678" s="17" t="str">
        <f aca="false">IF($C1678="","",MAX(1,N(商品マスタ!$K1677)))</f>
        <v/>
      </c>
      <c r="R1678" s="39" t="str">
        <f aca="false">IF($C1678="","",IF(N($P1678)/N($Q1678)&lt;=0,"",ROUNDUP(N($P1678)/N($Q1678),0)))</f>
        <v/>
      </c>
      <c r="S1678" s="14"/>
      <c r="T1678" s="40" t="str">
        <f aca="false">IF($C1678="","",N(商品マスタ!$M1677))</f>
        <v/>
      </c>
      <c r="U1678" s="40" t="str">
        <f aca="false">IF($S1678="","",N($S1678)*N($T1678))</f>
        <v/>
      </c>
      <c r="V1678" s="18"/>
    </row>
    <row r="1679" customFormat="false" ht="15" hidden="false" customHeight="false" outlineLevel="0" collapsed="false">
      <c r="B1679" s="12" t="n">
        <v>1673</v>
      </c>
      <c r="C1679" s="36" t="str">
        <f aca="false">IF(商品マスタ!$C1678="","",商品マスタ!$C1678)</f>
        <v/>
      </c>
      <c r="D1679" s="12" t="str">
        <f aca="false">IF($C1679="","",商品マスタ!$D1678)</f>
        <v/>
      </c>
      <c r="E1679" s="12" t="str">
        <f aca="false">IF($C1679="","",商品マスタ!$G1678)</f>
        <v/>
      </c>
      <c r="F1679" s="12" t="str">
        <f aca="false">IF($C1679="","",IF(商品マスタ!$P1678="","理論",商品マスタ!$P1678))</f>
        <v/>
      </c>
      <c r="G1679" s="17" t="str">
        <f aca="false">IF($C1679="","",N(商品マスタ!$H1678))</f>
        <v/>
      </c>
      <c r="H1679" s="14"/>
      <c r="I1679" s="17" t="str">
        <f aca="false">IF($C1679="","",N($H1679)*N(商品マスタ!$N1678))</f>
        <v/>
      </c>
      <c r="J1679" s="17" t="str">
        <f aca="false">IF($C1679="","",N($I1679)-N($G1679))</f>
        <v/>
      </c>
      <c r="K1679" s="37" t="str">
        <f aca="false">IF($C1679="","",N(商品マスタ!$I1678))</f>
        <v/>
      </c>
      <c r="L1679" s="17" t="str">
        <f aca="false">IF($C1679="","",MAX(1,N(商品マスタ!$J1678)))</f>
        <v/>
      </c>
      <c r="M1679" s="38" t="str">
        <f aca="false">IF($C1679="","",N(TOP!$C$16)*N($K1679))</f>
        <v/>
      </c>
      <c r="N1679" s="17" t="str">
        <f aca="false">IF($C1679="","",ROUNDUP(N($M1679)/N($L1679),0))</f>
        <v/>
      </c>
      <c r="O1679" s="17" t="str">
        <f aca="false">IF($C1679="","",N(商品マスタ!$R1678))</f>
        <v/>
      </c>
      <c r="P1679" s="17" t="str">
        <f aca="false">IF($C1679="","",IF($F1679="理論",(N($O1679)+N($N1679))-N($G1679),(N($O1679)+N($N1679))-N($I1679)))</f>
        <v/>
      </c>
      <c r="Q1679" s="17" t="str">
        <f aca="false">IF($C1679="","",MAX(1,N(商品マスタ!$K1678)))</f>
        <v/>
      </c>
      <c r="R1679" s="39" t="str">
        <f aca="false">IF($C1679="","",IF(N($P1679)/N($Q1679)&lt;=0,"",ROUNDUP(N($P1679)/N($Q1679),0)))</f>
        <v/>
      </c>
      <c r="S1679" s="14"/>
      <c r="T1679" s="40" t="str">
        <f aca="false">IF($C1679="","",N(商品マスタ!$M1678))</f>
        <v/>
      </c>
      <c r="U1679" s="40" t="str">
        <f aca="false">IF($S1679="","",N($S1679)*N($T1679))</f>
        <v/>
      </c>
      <c r="V1679" s="18"/>
    </row>
    <row r="1680" customFormat="false" ht="15" hidden="false" customHeight="false" outlineLevel="0" collapsed="false">
      <c r="B1680" s="12" t="n">
        <v>1674</v>
      </c>
      <c r="C1680" s="36" t="str">
        <f aca="false">IF(商品マスタ!$C1679="","",商品マスタ!$C1679)</f>
        <v/>
      </c>
      <c r="D1680" s="12" t="str">
        <f aca="false">IF($C1680="","",商品マスタ!$D1679)</f>
        <v/>
      </c>
      <c r="E1680" s="12" t="str">
        <f aca="false">IF($C1680="","",商品マスタ!$G1679)</f>
        <v/>
      </c>
      <c r="F1680" s="12" t="str">
        <f aca="false">IF($C1680="","",IF(商品マスタ!$P1679="","理論",商品マスタ!$P1679))</f>
        <v/>
      </c>
      <c r="G1680" s="17" t="str">
        <f aca="false">IF($C1680="","",N(商品マスタ!$H1679))</f>
        <v/>
      </c>
      <c r="H1680" s="14"/>
      <c r="I1680" s="17" t="str">
        <f aca="false">IF($C1680="","",N($H1680)*N(商品マスタ!$N1679))</f>
        <v/>
      </c>
      <c r="J1680" s="17" t="str">
        <f aca="false">IF($C1680="","",N($I1680)-N($G1680))</f>
        <v/>
      </c>
      <c r="K1680" s="37" t="str">
        <f aca="false">IF($C1680="","",N(商品マスタ!$I1679))</f>
        <v/>
      </c>
      <c r="L1680" s="17" t="str">
        <f aca="false">IF($C1680="","",MAX(1,N(商品マスタ!$J1679)))</f>
        <v/>
      </c>
      <c r="M1680" s="38" t="str">
        <f aca="false">IF($C1680="","",N(TOP!$C$16)*N($K1680))</f>
        <v/>
      </c>
      <c r="N1680" s="17" t="str">
        <f aca="false">IF($C1680="","",ROUNDUP(N($M1680)/N($L1680),0))</f>
        <v/>
      </c>
      <c r="O1680" s="17" t="str">
        <f aca="false">IF($C1680="","",N(商品マスタ!$R1679))</f>
        <v/>
      </c>
      <c r="P1680" s="17" t="str">
        <f aca="false">IF($C1680="","",IF($F1680="理論",(N($O1680)+N($N1680))-N($G1680),(N($O1680)+N($N1680))-N($I1680)))</f>
        <v/>
      </c>
      <c r="Q1680" s="17" t="str">
        <f aca="false">IF($C1680="","",MAX(1,N(商品マスタ!$K1679)))</f>
        <v/>
      </c>
      <c r="R1680" s="39" t="str">
        <f aca="false">IF($C1680="","",IF(N($P1680)/N($Q1680)&lt;=0,"",ROUNDUP(N($P1680)/N($Q1680),0)))</f>
        <v/>
      </c>
      <c r="S1680" s="14"/>
      <c r="T1680" s="40" t="str">
        <f aca="false">IF($C1680="","",N(商品マスタ!$M1679))</f>
        <v/>
      </c>
      <c r="U1680" s="40" t="str">
        <f aca="false">IF($S1680="","",N($S1680)*N($T1680))</f>
        <v/>
      </c>
      <c r="V1680" s="18"/>
    </row>
    <row r="1681" customFormat="false" ht="15" hidden="false" customHeight="false" outlineLevel="0" collapsed="false">
      <c r="B1681" s="12" t="n">
        <v>1675</v>
      </c>
      <c r="C1681" s="36" t="str">
        <f aca="false">IF(商品マスタ!$C1680="","",商品マスタ!$C1680)</f>
        <v/>
      </c>
      <c r="D1681" s="12" t="str">
        <f aca="false">IF($C1681="","",商品マスタ!$D1680)</f>
        <v/>
      </c>
      <c r="E1681" s="12" t="str">
        <f aca="false">IF($C1681="","",商品マスタ!$G1680)</f>
        <v/>
      </c>
      <c r="F1681" s="12" t="str">
        <f aca="false">IF($C1681="","",IF(商品マスタ!$P1680="","理論",商品マスタ!$P1680))</f>
        <v/>
      </c>
      <c r="G1681" s="17" t="str">
        <f aca="false">IF($C1681="","",N(商品マスタ!$H1680))</f>
        <v/>
      </c>
      <c r="H1681" s="14"/>
      <c r="I1681" s="17" t="str">
        <f aca="false">IF($C1681="","",N($H1681)*N(商品マスタ!$N1680))</f>
        <v/>
      </c>
      <c r="J1681" s="17" t="str">
        <f aca="false">IF($C1681="","",N($I1681)-N($G1681))</f>
        <v/>
      </c>
      <c r="K1681" s="37" t="str">
        <f aca="false">IF($C1681="","",N(商品マスタ!$I1680))</f>
        <v/>
      </c>
      <c r="L1681" s="17" t="str">
        <f aca="false">IF($C1681="","",MAX(1,N(商品マスタ!$J1680)))</f>
        <v/>
      </c>
      <c r="M1681" s="38" t="str">
        <f aca="false">IF($C1681="","",N(TOP!$C$16)*N($K1681))</f>
        <v/>
      </c>
      <c r="N1681" s="17" t="str">
        <f aca="false">IF($C1681="","",ROUNDUP(N($M1681)/N($L1681),0))</f>
        <v/>
      </c>
      <c r="O1681" s="17" t="str">
        <f aca="false">IF($C1681="","",N(商品マスタ!$R1680))</f>
        <v/>
      </c>
      <c r="P1681" s="17" t="str">
        <f aca="false">IF($C1681="","",IF($F1681="理論",(N($O1681)+N($N1681))-N($G1681),(N($O1681)+N($N1681))-N($I1681)))</f>
        <v/>
      </c>
      <c r="Q1681" s="17" t="str">
        <f aca="false">IF($C1681="","",MAX(1,N(商品マスタ!$K1680)))</f>
        <v/>
      </c>
      <c r="R1681" s="39" t="str">
        <f aca="false">IF($C1681="","",IF(N($P1681)/N($Q1681)&lt;=0,"",ROUNDUP(N($P1681)/N($Q1681),0)))</f>
        <v/>
      </c>
      <c r="S1681" s="14"/>
      <c r="T1681" s="40" t="str">
        <f aca="false">IF($C1681="","",N(商品マスタ!$M1680))</f>
        <v/>
      </c>
      <c r="U1681" s="40" t="str">
        <f aca="false">IF($S1681="","",N($S1681)*N($T1681))</f>
        <v/>
      </c>
      <c r="V1681" s="18"/>
    </row>
    <row r="1682" customFormat="false" ht="15" hidden="false" customHeight="false" outlineLevel="0" collapsed="false">
      <c r="B1682" s="12" t="n">
        <v>1676</v>
      </c>
      <c r="C1682" s="36" t="str">
        <f aca="false">IF(商品マスタ!$C1681="","",商品マスタ!$C1681)</f>
        <v/>
      </c>
      <c r="D1682" s="12" t="str">
        <f aca="false">IF($C1682="","",商品マスタ!$D1681)</f>
        <v/>
      </c>
      <c r="E1682" s="12" t="str">
        <f aca="false">IF($C1682="","",商品マスタ!$G1681)</f>
        <v/>
      </c>
      <c r="F1682" s="12" t="str">
        <f aca="false">IF($C1682="","",IF(商品マスタ!$P1681="","理論",商品マスタ!$P1681))</f>
        <v/>
      </c>
      <c r="G1682" s="17" t="str">
        <f aca="false">IF($C1682="","",N(商品マスタ!$H1681))</f>
        <v/>
      </c>
      <c r="H1682" s="14"/>
      <c r="I1682" s="17" t="str">
        <f aca="false">IF($C1682="","",N($H1682)*N(商品マスタ!$N1681))</f>
        <v/>
      </c>
      <c r="J1682" s="17" t="str">
        <f aca="false">IF($C1682="","",N($I1682)-N($G1682))</f>
        <v/>
      </c>
      <c r="K1682" s="37" t="str">
        <f aca="false">IF($C1682="","",N(商品マスタ!$I1681))</f>
        <v/>
      </c>
      <c r="L1682" s="17" t="str">
        <f aca="false">IF($C1682="","",MAX(1,N(商品マスタ!$J1681)))</f>
        <v/>
      </c>
      <c r="M1682" s="38" t="str">
        <f aca="false">IF($C1682="","",N(TOP!$C$16)*N($K1682))</f>
        <v/>
      </c>
      <c r="N1682" s="17" t="str">
        <f aca="false">IF($C1682="","",ROUNDUP(N($M1682)/N($L1682),0))</f>
        <v/>
      </c>
      <c r="O1682" s="17" t="str">
        <f aca="false">IF($C1682="","",N(商品マスタ!$R1681))</f>
        <v/>
      </c>
      <c r="P1682" s="17" t="str">
        <f aca="false">IF($C1682="","",IF($F1682="理論",(N($O1682)+N($N1682))-N($G1682),(N($O1682)+N($N1682))-N($I1682)))</f>
        <v/>
      </c>
      <c r="Q1682" s="17" t="str">
        <f aca="false">IF($C1682="","",MAX(1,N(商品マスタ!$K1681)))</f>
        <v/>
      </c>
      <c r="R1682" s="39" t="str">
        <f aca="false">IF($C1682="","",IF(N($P1682)/N($Q1682)&lt;=0,"",ROUNDUP(N($P1682)/N($Q1682),0)))</f>
        <v/>
      </c>
      <c r="S1682" s="14"/>
      <c r="T1682" s="40" t="str">
        <f aca="false">IF($C1682="","",N(商品マスタ!$M1681))</f>
        <v/>
      </c>
      <c r="U1682" s="40" t="str">
        <f aca="false">IF($S1682="","",N($S1682)*N($T1682))</f>
        <v/>
      </c>
      <c r="V1682" s="18"/>
    </row>
    <row r="1683" customFormat="false" ht="15" hidden="false" customHeight="false" outlineLevel="0" collapsed="false">
      <c r="B1683" s="12" t="n">
        <v>1677</v>
      </c>
      <c r="C1683" s="36" t="str">
        <f aca="false">IF(商品マスタ!$C1682="","",商品マスタ!$C1682)</f>
        <v/>
      </c>
      <c r="D1683" s="12" t="str">
        <f aca="false">IF($C1683="","",商品マスタ!$D1682)</f>
        <v/>
      </c>
      <c r="E1683" s="12" t="str">
        <f aca="false">IF($C1683="","",商品マスタ!$G1682)</f>
        <v/>
      </c>
      <c r="F1683" s="12" t="str">
        <f aca="false">IF($C1683="","",IF(商品マスタ!$P1682="","理論",商品マスタ!$P1682))</f>
        <v/>
      </c>
      <c r="G1683" s="17" t="str">
        <f aca="false">IF($C1683="","",N(商品マスタ!$H1682))</f>
        <v/>
      </c>
      <c r="H1683" s="14"/>
      <c r="I1683" s="17" t="str">
        <f aca="false">IF($C1683="","",N($H1683)*N(商品マスタ!$N1682))</f>
        <v/>
      </c>
      <c r="J1683" s="17" t="str">
        <f aca="false">IF($C1683="","",N($I1683)-N($G1683))</f>
        <v/>
      </c>
      <c r="K1683" s="37" t="str">
        <f aca="false">IF($C1683="","",N(商品マスタ!$I1682))</f>
        <v/>
      </c>
      <c r="L1683" s="17" t="str">
        <f aca="false">IF($C1683="","",MAX(1,N(商品マスタ!$J1682)))</f>
        <v/>
      </c>
      <c r="M1683" s="38" t="str">
        <f aca="false">IF($C1683="","",N(TOP!$C$16)*N($K1683))</f>
        <v/>
      </c>
      <c r="N1683" s="17" t="str">
        <f aca="false">IF($C1683="","",ROUNDUP(N($M1683)/N($L1683),0))</f>
        <v/>
      </c>
      <c r="O1683" s="17" t="str">
        <f aca="false">IF($C1683="","",N(商品マスタ!$R1682))</f>
        <v/>
      </c>
      <c r="P1683" s="17" t="str">
        <f aca="false">IF($C1683="","",IF($F1683="理論",(N($O1683)+N($N1683))-N($G1683),(N($O1683)+N($N1683))-N($I1683)))</f>
        <v/>
      </c>
      <c r="Q1683" s="17" t="str">
        <f aca="false">IF($C1683="","",MAX(1,N(商品マスタ!$K1682)))</f>
        <v/>
      </c>
      <c r="R1683" s="39" t="str">
        <f aca="false">IF($C1683="","",IF(N($P1683)/N($Q1683)&lt;=0,"",ROUNDUP(N($P1683)/N($Q1683),0)))</f>
        <v/>
      </c>
      <c r="S1683" s="14"/>
      <c r="T1683" s="40" t="str">
        <f aca="false">IF($C1683="","",N(商品マスタ!$M1682))</f>
        <v/>
      </c>
      <c r="U1683" s="40" t="str">
        <f aca="false">IF($S1683="","",N($S1683)*N($T1683))</f>
        <v/>
      </c>
      <c r="V1683" s="18"/>
    </row>
    <row r="1684" customFormat="false" ht="15" hidden="false" customHeight="false" outlineLevel="0" collapsed="false">
      <c r="B1684" s="12" t="n">
        <v>1678</v>
      </c>
      <c r="C1684" s="36" t="str">
        <f aca="false">IF(商品マスタ!$C1683="","",商品マスタ!$C1683)</f>
        <v/>
      </c>
      <c r="D1684" s="12" t="str">
        <f aca="false">IF($C1684="","",商品マスタ!$D1683)</f>
        <v/>
      </c>
      <c r="E1684" s="12" t="str">
        <f aca="false">IF($C1684="","",商品マスタ!$G1683)</f>
        <v/>
      </c>
      <c r="F1684" s="12" t="str">
        <f aca="false">IF($C1684="","",IF(商品マスタ!$P1683="","理論",商品マスタ!$P1683))</f>
        <v/>
      </c>
      <c r="G1684" s="17" t="str">
        <f aca="false">IF($C1684="","",N(商品マスタ!$H1683))</f>
        <v/>
      </c>
      <c r="H1684" s="14"/>
      <c r="I1684" s="17" t="str">
        <f aca="false">IF($C1684="","",N($H1684)*N(商品マスタ!$N1683))</f>
        <v/>
      </c>
      <c r="J1684" s="17" t="str">
        <f aca="false">IF($C1684="","",N($I1684)-N($G1684))</f>
        <v/>
      </c>
      <c r="K1684" s="37" t="str">
        <f aca="false">IF($C1684="","",N(商品マスタ!$I1683))</f>
        <v/>
      </c>
      <c r="L1684" s="17" t="str">
        <f aca="false">IF($C1684="","",MAX(1,N(商品マスタ!$J1683)))</f>
        <v/>
      </c>
      <c r="M1684" s="38" t="str">
        <f aca="false">IF($C1684="","",N(TOP!$C$16)*N($K1684))</f>
        <v/>
      </c>
      <c r="N1684" s="17" t="str">
        <f aca="false">IF($C1684="","",ROUNDUP(N($M1684)/N($L1684),0))</f>
        <v/>
      </c>
      <c r="O1684" s="17" t="str">
        <f aca="false">IF($C1684="","",N(商品マスタ!$R1683))</f>
        <v/>
      </c>
      <c r="P1684" s="17" t="str">
        <f aca="false">IF($C1684="","",IF($F1684="理論",(N($O1684)+N($N1684))-N($G1684),(N($O1684)+N($N1684))-N($I1684)))</f>
        <v/>
      </c>
      <c r="Q1684" s="17" t="str">
        <f aca="false">IF($C1684="","",MAX(1,N(商品マスタ!$K1683)))</f>
        <v/>
      </c>
      <c r="R1684" s="39" t="str">
        <f aca="false">IF($C1684="","",IF(N($P1684)/N($Q1684)&lt;=0,"",ROUNDUP(N($P1684)/N($Q1684),0)))</f>
        <v/>
      </c>
      <c r="S1684" s="14"/>
      <c r="T1684" s="40" t="str">
        <f aca="false">IF($C1684="","",N(商品マスタ!$M1683))</f>
        <v/>
      </c>
      <c r="U1684" s="40" t="str">
        <f aca="false">IF($S1684="","",N($S1684)*N($T1684))</f>
        <v/>
      </c>
      <c r="V1684" s="18"/>
    </row>
    <row r="1685" customFormat="false" ht="15" hidden="false" customHeight="false" outlineLevel="0" collapsed="false">
      <c r="B1685" s="12" t="n">
        <v>1679</v>
      </c>
      <c r="C1685" s="36" t="str">
        <f aca="false">IF(商品マスタ!$C1684="","",商品マスタ!$C1684)</f>
        <v/>
      </c>
      <c r="D1685" s="12" t="str">
        <f aca="false">IF($C1685="","",商品マスタ!$D1684)</f>
        <v/>
      </c>
      <c r="E1685" s="12" t="str">
        <f aca="false">IF($C1685="","",商品マスタ!$G1684)</f>
        <v/>
      </c>
      <c r="F1685" s="12" t="str">
        <f aca="false">IF($C1685="","",IF(商品マスタ!$P1684="","理論",商品マスタ!$P1684))</f>
        <v/>
      </c>
      <c r="G1685" s="17" t="str">
        <f aca="false">IF($C1685="","",N(商品マスタ!$H1684))</f>
        <v/>
      </c>
      <c r="H1685" s="14"/>
      <c r="I1685" s="17" t="str">
        <f aca="false">IF($C1685="","",N($H1685)*N(商品マスタ!$N1684))</f>
        <v/>
      </c>
      <c r="J1685" s="17" t="str">
        <f aca="false">IF($C1685="","",N($I1685)-N($G1685))</f>
        <v/>
      </c>
      <c r="K1685" s="37" t="str">
        <f aca="false">IF($C1685="","",N(商品マスタ!$I1684))</f>
        <v/>
      </c>
      <c r="L1685" s="17" t="str">
        <f aca="false">IF($C1685="","",MAX(1,N(商品マスタ!$J1684)))</f>
        <v/>
      </c>
      <c r="M1685" s="38" t="str">
        <f aca="false">IF($C1685="","",N(TOP!$C$16)*N($K1685))</f>
        <v/>
      </c>
      <c r="N1685" s="17" t="str">
        <f aca="false">IF($C1685="","",ROUNDUP(N($M1685)/N($L1685),0))</f>
        <v/>
      </c>
      <c r="O1685" s="17" t="str">
        <f aca="false">IF($C1685="","",N(商品マスタ!$R1684))</f>
        <v/>
      </c>
      <c r="P1685" s="17" t="str">
        <f aca="false">IF($C1685="","",IF($F1685="理論",(N($O1685)+N($N1685))-N($G1685),(N($O1685)+N($N1685))-N($I1685)))</f>
        <v/>
      </c>
      <c r="Q1685" s="17" t="str">
        <f aca="false">IF($C1685="","",MAX(1,N(商品マスタ!$K1684)))</f>
        <v/>
      </c>
      <c r="R1685" s="39" t="str">
        <f aca="false">IF($C1685="","",IF(N($P1685)/N($Q1685)&lt;=0,"",ROUNDUP(N($P1685)/N($Q1685),0)))</f>
        <v/>
      </c>
      <c r="S1685" s="14"/>
      <c r="T1685" s="40" t="str">
        <f aca="false">IF($C1685="","",N(商品マスタ!$M1684))</f>
        <v/>
      </c>
      <c r="U1685" s="40" t="str">
        <f aca="false">IF($S1685="","",N($S1685)*N($T1685))</f>
        <v/>
      </c>
      <c r="V1685" s="18"/>
    </row>
    <row r="1686" customFormat="false" ht="15" hidden="false" customHeight="false" outlineLevel="0" collapsed="false">
      <c r="B1686" s="12" t="n">
        <v>1680</v>
      </c>
      <c r="C1686" s="36" t="str">
        <f aca="false">IF(商品マスタ!$C1685="","",商品マスタ!$C1685)</f>
        <v/>
      </c>
      <c r="D1686" s="12" t="str">
        <f aca="false">IF($C1686="","",商品マスタ!$D1685)</f>
        <v/>
      </c>
      <c r="E1686" s="12" t="str">
        <f aca="false">IF($C1686="","",商品マスタ!$G1685)</f>
        <v/>
      </c>
      <c r="F1686" s="12" t="str">
        <f aca="false">IF($C1686="","",IF(商品マスタ!$P1685="","理論",商品マスタ!$P1685))</f>
        <v/>
      </c>
      <c r="G1686" s="17" t="str">
        <f aca="false">IF($C1686="","",N(商品マスタ!$H1685))</f>
        <v/>
      </c>
      <c r="H1686" s="14"/>
      <c r="I1686" s="17" t="str">
        <f aca="false">IF($C1686="","",N($H1686)*N(商品マスタ!$N1685))</f>
        <v/>
      </c>
      <c r="J1686" s="17" t="str">
        <f aca="false">IF($C1686="","",N($I1686)-N($G1686))</f>
        <v/>
      </c>
      <c r="K1686" s="37" t="str">
        <f aca="false">IF($C1686="","",N(商品マスタ!$I1685))</f>
        <v/>
      </c>
      <c r="L1686" s="17" t="str">
        <f aca="false">IF($C1686="","",MAX(1,N(商品マスタ!$J1685)))</f>
        <v/>
      </c>
      <c r="M1686" s="38" t="str">
        <f aca="false">IF($C1686="","",N(TOP!$C$16)*N($K1686))</f>
        <v/>
      </c>
      <c r="N1686" s="17" t="str">
        <f aca="false">IF($C1686="","",ROUNDUP(N($M1686)/N($L1686),0))</f>
        <v/>
      </c>
      <c r="O1686" s="17" t="str">
        <f aca="false">IF($C1686="","",N(商品マスタ!$R1685))</f>
        <v/>
      </c>
      <c r="P1686" s="17" t="str">
        <f aca="false">IF($C1686="","",IF($F1686="理論",(N($O1686)+N($N1686))-N($G1686),(N($O1686)+N($N1686))-N($I1686)))</f>
        <v/>
      </c>
      <c r="Q1686" s="17" t="str">
        <f aca="false">IF($C1686="","",MAX(1,N(商品マスタ!$K1685)))</f>
        <v/>
      </c>
      <c r="R1686" s="39" t="str">
        <f aca="false">IF($C1686="","",IF(N($P1686)/N($Q1686)&lt;=0,"",ROUNDUP(N($P1686)/N($Q1686),0)))</f>
        <v/>
      </c>
      <c r="S1686" s="14"/>
      <c r="T1686" s="40" t="str">
        <f aca="false">IF($C1686="","",N(商品マスタ!$M1685))</f>
        <v/>
      </c>
      <c r="U1686" s="40" t="str">
        <f aca="false">IF($S1686="","",N($S1686)*N($T1686))</f>
        <v/>
      </c>
      <c r="V1686" s="18"/>
    </row>
    <row r="1687" customFormat="false" ht="15" hidden="false" customHeight="false" outlineLevel="0" collapsed="false">
      <c r="B1687" s="12" t="n">
        <v>1681</v>
      </c>
      <c r="C1687" s="36" t="str">
        <f aca="false">IF(商品マスタ!$C1686="","",商品マスタ!$C1686)</f>
        <v/>
      </c>
      <c r="D1687" s="12" t="str">
        <f aca="false">IF($C1687="","",商品マスタ!$D1686)</f>
        <v/>
      </c>
      <c r="E1687" s="12" t="str">
        <f aca="false">IF($C1687="","",商品マスタ!$G1686)</f>
        <v/>
      </c>
      <c r="F1687" s="12" t="str">
        <f aca="false">IF($C1687="","",IF(商品マスタ!$P1686="","理論",商品マスタ!$P1686))</f>
        <v/>
      </c>
      <c r="G1687" s="17" t="str">
        <f aca="false">IF($C1687="","",N(商品マスタ!$H1686))</f>
        <v/>
      </c>
      <c r="H1687" s="14"/>
      <c r="I1687" s="17" t="str">
        <f aca="false">IF($C1687="","",N($H1687)*N(商品マスタ!$N1686))</f>
        <v/>
      </c>
      <c r="J1687" s="17" t="str">
        <f aca="false">IF($C1687="","",N($I1687)-N($G1687))</f>
        <v/>
      </c>
      <c r="K1687" s="37" t="str">
        <f aca="false">IF($C1687="","",N(商品マスタ!$I1686))</f>
        <v/>
      </c>
      <c r="L1687" s="17" t="str">
        <f aca="false">IF($C1687="","",MAX(1,N(商品マスタ!$J1686)))</f>
        <v/>
      </c>
      <c r="M1687" s="38" t="str">
        <f aca="false">IF($C1687="","",N(TOP!$C$16)*N($K1687))</f>
        <v/>
      </c>
      <c r="N1687" s="17" t="str">
        <f aca="false">IF($C1687="","",ROUNDUP(N($M1687)/N($L1687),0))</f>
        <v/>
      </c>
      <c r="O1687" s="17" t="str">
        <f aca="false">IF($C1687="","",N(商品マスタ!$R1686))</f>
        <v/>
      </c>
      <c r="P1687" s="17" t="str">
        <f aca="false">IF($C1687="","",IF($F1687="理論",(N($O1687)+N($N1687))-N($G1687),(N($O1687)+N($N1687))-N($I1687)))</f>
        <v/>
      </c>
      <c r="Q1687" s="17" t="str">
        <f aca="false">IF($C1687="","",MAX(1,N(商品マスタ!$K1686)))</f>
        <v/>
      </c>
      <c r="R1687" s="39" t="str">
        <f aca="false">IF($C1687="","",IF(N($P1687)/N($Q1687)&lt;=0,"",ROUNDUP(N($P1687)/N($Q1687),0)))</f>
        <v/>
      </c>
      <c r="S1687" s="14"/>
      <c r="T1687" s="40" t="str">
        <f aca="false">IF($C1687="","",N(商品マスタ!$M1686))</f>
        <v/>
      </c>
      <c r="U1687" s="40" t="str">
        <f aca="false">IF($S1687="","",N($S1687)*N($T1687))</f>
        <v/>
      </c>
      <c r="V1687" s="18"/>
    </row>
    <row r="1688" customFormat="false" ht="15" hidden="false" customHeight="false" outlineLevel="0" collapsed="false">
      <c r="B1688" s="12" t="n">
        <v>1682</v>
      </c>
      <c r="C1688" s="36" t="str">
        <f aca="false">IF(商品マスタ!$C1687="","",商品マスタ!$C1687)</f>
        <v/>
      </c>
      <c r="D1688" s="12" t="str">
        <f aca="false">IF($C1688="","",商品マスタ!$D1687)</f>
        <v/>
      </c>
      <c r="E1688" s="12" t="str">
        <f aca="false">IF($C1688="","",商品マスタ!$G1687)</f>
        <v/>
      </c>
      <c r="F1688" s="12" t="str">
        <f aca="false">IF($C1688="","",IF(商品マスタ!$P1687="","理論",商品マスタ!$P1687))</f>
        <v/>
      </c>
      <c r="G1688" s="17" t="str">
        <f aca="false">IF($C1688="","",N(商品マスタ!$H1687))</f>
        <v/>
      </c>
      <c r="H1688" s="14"/>
      <c r="I1688" s="17" t="str">
        <f aca="false">IF($C1688="","",N($H1688)*N(商品マスタ!$N1687))</f>
        <v/>
      </c>
      <c r="J1688" s="17" t="str">
        <f aca="false">IF($C1688="","",N($I1688)-N($G1688))</f>
        <v/>
      </c>
      <c r="K1688" s="37" t="str">
        <f aca="false">IF($C1688="","",N(商品マスタ!$I1687))</f>
        <v/>
      </c>
      <c r="L1688" s="17" t="str">
        <f aca="false">IF($C1688="","",MAX(1,N(商品マスタ!$J1687)))</f>
        <v/>
      </c>
      <c r="M1688" s="38" t="str">
        <f aca="false">IF($C1688="","",N(TOP!$C$16)*N($K1688))</f>
        <v/>
      </c>
      <c r="N1688" s="17" t="str">
        <f aca="false">IF($C1688="","",ROUNDUP(N($M1688)/N($L1688),0))</f>
        <v/>
      </c>
      <c r="O1688" s="17" t="str">
        <f aca="false">IF($C1688="","",N(商品マスタ!$R1687))</f>
        <v/>
      </c>
      <c r="P1688" s="17" t="str">
        <f aca="false">IF($C1688="","",IF($F1688="理論",(N($O1688)+N($N1688))-N($G1688),(N($O1688)+N($N1688))-N($I1688)))</f>
        <v/>
      </c>
      <c r="Q1688" s="17" t="str">
        <f aca="false">IF($C1688="","",MAX(1,N(商品マスタ!$K1687)))</f>
        <v/>
      </c>
      <c r="R1688" s="39" t="str">
        <f aca="false">IF($C1688="","",IF(N($P1688)/N($Q1688)&lt;=0,"",ROUNDUP(N($P1688)/N($Q1688),0)))</f>
        <v/>
      </c>
      <c r="S1688" s="14"/>
      <c r="T1688" s="40" t="str">
        <f aca="false">IF($C1688="","",N(商品マスタ!$M1687))</f>
        <v/>
      </c>
      <c r="U1688" s="40" t="str">
        <f aca="false">IF($S1688="","",N($S1688)*N($T1688))</f>
        <v/>
      </c>
      <c r="V1688" s="18"/>
    </row>
    <row r="1689" customFormat="false" ht="15" hidden="false" customHeight="false" outlineLevel="0" collapsed="false">
      <c r="B1689" s="12" t="n">
        <v>1683</v>
      </c>
      <c r="C1689" s="36" t="str">
        <f aca="false">IF(商品マスタ!$C1688="","",商品マスタ!$C1688)</f>
        <v/>
      </c>
      <c r="D1689" s="12" t="str">
        <f aca="false">IF($C1689="","",商品マスタ!$D1688)</f>
        <v/>
      </c>
      <c r="E1689" s="12" t="str">
        <f aca="false">IF($C1689="","",商品マスタ!$G1688)</f>
        <v/>
      </c>
      <c r="F1689" s="12" t="str">
        <f aca="false">IF($C1689="","",IF(商品マスタ!$P1688="","理論",商品マスタ!$P1688))</f>
        <v/>
      </c>
      <c r="G1689" s="17" t="str">
        <f aca="false">IF($C1689="","",N(商品マスタ!$H1688))</f>
        <v/>
      </c>
      <c r="H1689" s="14"/>
      <c r="I1689" s="17" t="str">
        <f aca="false">IF($C1689="","",N($H1689)*N(商品マスタ!$N1688))</f>
        <v/>
      </c>
      <c r="J1689" s="17" t="str">
        <f aca="false">IF($C1689="","",N($I1689)-N($G1689))</f>
        <v/>
      </c>
      <c r="K1689" s="37" t="str">
        <f aca="false">IF($C1689="","",N(商品マスタ!$I1688))</f>
        <v/>
      </c>
      <c r="L1689" s="17" t="str">
        <f aca="false">IF($C1689="","",MAX(1,N(商品マスタ!$J1688)))</f>
        <v/>
      </c>
      <c r="M1689" s="38" t="str">
        <f aca="false">IF($C1689="","",N(TOP!$C$16)*N($K1689))</f>
        <v/>
      </c>
      <c r="N1689" s="17" t="str">
        <f aca="false">IF($C1689="","",ROUNDUP(N($M1689)/N($L1689),0))</f>
        <v/>
      </c>
      <c r="O1689" s="17" t="str">
        <f aca="false">IF($C1689="","",N(商品マスタ!$R1688))</f>
        <v/>
      </c>
      <c r="P1689" s="17" t="str">
        <f aca="false">IF($C1689="","",IF($F1689="理論",(N($O1689)+N($N1689))-N($G1689),(N($O1689)+N($N1689))-N($I1689)))</f>
        <v/>
      </c>
      <c r="Q1689" s="17" t="str">
        <f aca="false">IF($C1689="","",MAX(1,N(商品マスタ!$K1688)))</f>
        <v/>
      </c>
      <c r="R1689" s="39" t="str">
        <f aca="false">IF($C1689="","",IF(N($P1689)/N($Q1689)&lt;=0,"",ROUNDUP(N($P1689)/N($Q1689),0)))</f>
        <v/>
      </c>
      <c r="S1689" s="14"/>
      <c r="T1689" s="40" t="str">
        <f aca="false">IF($C1689="","",N(商品マスタ!$M1688))</f>
        <v/>
      </c>
      <c r="U1689" s="40" t="str">
        <f aca="false">IF($S1689="","",N($S1689)*N($T1689))</f>
        <v/>
      </c>
      <c r="V1689" s="18"/>
    </row>
    <row r="1690" customFormat="false" ht="15" hidden="false" customHeight="false" outlineLevel="0" collapsed="false">
      <c r="B1690" s="12" t="n">
        <v>1684</v>
      </c>
      <c r="C1690" s="36" t="str">
        <f aca="false">IF(商品マスタ!$C1689="","",商品マスタ!$C1689)</f>
        <v/>
      </c>
      <c r="D1690" s="12" t="str">
        <f aca="false">IF($C1690="","",商品マスタ!$D1689)</f>
        <v/>
      </c>
      <c r="E1690" s="12" t="str">
        <f aca="false">IF($C1690="","",商品マスタ!$G1689)</f>
        <v/>
      </c>
      <c r="F1690" s="12" t="str">
        <f aca="false">IF($C1690="","",IF(商品マスタ!$P1689="","理論",商品マスタ!$P1689))</f>
        <v/>
      </c>
      <c r="G1690" s="17" t="str">
        <f aca="false">IF($C1690="","",N(商品マスタ!$H1689))</f>
        <v/>
      </c>
      <c r="H1690" s="14"/>
      <c r="I1690" s="17" t="str">
        <f aca="false">IF($C1690="","",N($H1690)*N(商品マスタ!$N1689))</f>
        <v/>
      </c>
      <c r="J1690" s="17" t="str">
        <f aca="false">IF($C1690="","",N($I1690)-N($G1690))</f>
        <v/>
      </c>
      <c r="K1690" s="37" t="str">
        <f aca="false">IF($C1690="","",N(商品マスタ!$I1689))</f>
        <v/>
      </c>
      <c r="L1690" s="17" t="str">
        <f aca="false">IF($C1690="","",MAX(1,N(商品マスタ!$J1689)))</f>
        <v/>
      </c>
      <c r="M1690" s="38" t="str">
        <f aca="false">IF($C1690="","",N(TOP!$C$16)*N($K1690))</f>
        <v/>
      </c>
      <c r="N1690" s="17" t="str">
        <f aca="false">IF($C1690="","",ROUNDUP(N($M1690)/N($L1690),0))</f>
        <v/>
      </c>
      <c r="O1690" s="17" t="str">
        <f aca="false">IF($C1690="","",N(商品マスタ!$R1689))</f>
        <v/>
      </c>
      <c r="P1690" s="17" t="str">
        <f aca="false">IF($C1690="","",IF($F1690="理論",(N($O1690)+N($N1690))-N($G1690),(N($O1690)+N($N1690))-N($I1690)))</f>
        <v/>
      </c>
      <c r="Q1690" s="17" t="str">
        <f aca="false">IF($C1690="","",MAX(1,N(商品マスタ!$K1689)))</f>
        <v/>
      </c>
      <c r="R1690" s="39" t="str">
        <f aca="false">IF($C1690="","",IF(N($P1690)/N($Q1690)&lt;=0,"",ROUNDUP(N($P1690)/N($Q1690),0)))</f>
        <v/>
      </c>
      <c r="S1690" s="14"/>
      <c r="T1690" s="40" t="str">
        <f aca="false">IF($C1690="","",N(商品マスタ!$M1689))</f>
        <v/>
      </c>
      <c r="U1690" s="40" t="str">
        <f aca="false">IF($S1690="","",N($S1690)*N($T1690))</f>
        <v/>
      </c>
      <c r="V1690" s="18"/>
    </row>
    <row r="1691" customFormat="false" ht="15" hidden="false" customHeight="false" outlineLevel="0" collapsed="false">
      <c r="B1691" s="12" t="n">
        <v>1685</v>
      </c>
      <c r="C1691" s="36" t="str">
        <f aca="false">IF(商品マスタ!$C1690="","",商品マスタ!$C1690)</f>
        <v/>
      </c>
      <c r="D1691" s="12" t="str">
        <f aca="false">IF($C1691="","",商品マスタ!$D1690)</f>
        <v/>
      </c>
      <c r="E1691" s="12" t="str">
        <f aca="false">IF($C1691="","",商品マスタ!$G1690)</f>
        <v/>
      </c>
      <c r="F1691" s="12" t="str">
        <f aca="false">IF($C1691="","",IF(商品マスタ!$P1690="","理論",商品マスタ!$P1690))</f>
        <v/>
      </c>
      <c r="G1691" s="17" t="str">
        <f aca="false">IF($C1691="","",N(商品マスタ!$H1690))</f>
        <v/>
      </c>
      <c r="H1691" s="14"/>
      <c r="I1691" s="17" t="str">
        <f aca="false">IF($C1691="","",N($H1691)*N(商品マスタ!$N1690))</f>
        <v/>
      </c>
      <c r="J1691" s="17" t="str">
        <f aca="false">IF($C1691="","",N($I1691)-N($G1691))</f>
        <v/>
      </c>
      <c r="K1691" s="37" t="str">
        <f aca="false">IF($C1691="","",N(商品マスタ!$I1690))</f>
        <v/>
      </c>
      <c r="L1691" s="17" t="str">
        <f aca="false">IF($C1691="","",MAX(1,N(商品マスタ!$J1690)))</f>
        <v/>
      </c>
      <c r="M1691" s="38" t="str">
        <f aca="false">IF($C1691="","",N(TOP!$C$16)*N($K1691))</f>
        <v/>
      </c>
      <c r="N1691" s="17" t="str">
        <f aca="false">IF($C1691="","",ROUNDUP(N($M1691)/N($L1691),0))</f>
        <v/>
      </c>
      <c r="O1691" s="17" t="str">
        <f aca="false">IF($C1691="","",N(商品マスタ!$R1690))</f>
        <v/>
      </c>
      <c r="P1691" s="17" t="str">
        <f aca="false">IF($C1691="","",IF($F1691="理論",(N($O1691)+N($N1691))-N($G1691),(N($O1691)+N($N1691))-N($I1691)))</f>
        <v/>
      </c>
      <c r="Q1691" s="17" t="str">
        <f aca="false">IF($C1691="","",MAX(1,N(商品マスタ!$K1690)))</f>
        <v/>
      </c>
      <c r="R1691" s="39" t="str">
        <f aca="false">IF($C1691="","",IF(N($P1691)/N($Q1691)&lt;=0,"",ROUNDUP(N($P1691)/N($Q1691),0)))</f>
        <v/>
      </c>
      <c r="S1691" s="14"/>
      <c r="T1691" s="40" t="str">
        <f aca="false">IF($C1691="","",N(商品マスタ!$M1690))</f>
        <v/>
      </c>
      <c r="U1691" s="40" t="str">
        <f aca="false">IF($S1691="","",N($S1691)*N($T1691))</f>
        <v/>
      </c>
      <c r="V1691" s="18"/>
    </row>
    <row r="1692" customFormat="false" ht="15" hidden="false" customHeight="false" outlineLevel="0" collapsed="false">
      <c r="B1692" s="12" t="n">
        <v>1686</v>
      </c>
      <c r="C1692" s="36" t="str">
        <f aca="false">IF(商品マスタ!$C1691="","",商品マスタ!$C1691)</f>
        <v/>
      </c>
      <c r="D1692" s="12" t="str">
        <f aca="false">IF($C1692="","",商品マスタ!$D1691)</f>
        <v/>
      </c>
      <c r="E1692" s="12" t="str">
        <f aca="false">IF($C1692="","",商品マスタ!$G1691)</f>
        <v/>
      </c>
      <c r="F1692" s="12" t="str">
        <f aca="false">IF($C1692="","",IF(商品マスタ!$P1691="","理論",商品マスタ!$P1691))</f>
        <v/>
      </c>
      <c r="G1692" s="17" t="str">
        <f aca="false">IF($C1692="","",N(商品マスタ!$H1691))</f>
        <v/>
      </c>
      <c r="H1692" s="14"/>
      <c r="I1692" s="17" t="str">
        <f aca="false">IF($C1692="","",N($H1692)*N(商品マスタ!$N1691))</f>
        <v/>
      </c>
      <c r="J1692" s="17" t="str">
        <f aca="false">IF($C1692="","",N($I1692)-N($G1692))</f>
        <v/>
      </c>
      <c r="K1692" s="37" t="str">
        <f aca="false">IF($C1692="","",N(商品マスタ!$I1691))</f>
        <v/>
      </c>
      <c r="L1692" s="17" t="str">
        <f aca="false">IF($C1692="","",MAX(1,N(商品マスタ!$J1691)))</f>
        <v/>
      </c>
      <c r="M1692" s="38" t="str">
        <f aca="false">IF($C1692="","",N(TOP!$C$16)*N($K1692))</f>
        <v/>
      </c>
      <c r="N1692" s="17" t="str">
        <f aca="false">IF($C1692="","",ROUNDUP(N($M1692)/N($L1692),0))</f>
        <v/>
      </c>
      <c r="O1692" s="17" t="str">
        <f aca="false">IF($C1692="","",N(商品マスタ!$R1691))</f>
        <v/>
      </c>
      <c r="P1692" s="17" t="str">
        <f aca="false">IF($C1692="","",IF($F1692="理論",(N($O1692)+N($N1692))-N($G1692),(N($O1692)+N($N1692))-N($I1692)))</f>
        <v/>
      </c>
      <c r="Q1692" s="17" t="str">
        <f aca="false">IF($C1692="","",MAX(1,N(商品マスタ!$K1691)))</f>
        <v/>
      </c>
      <c r="R1692" s="39" t="str">
        <f aca="false">IF($C1692="","",IF(N($P1692)/N($Q1692)&lt;=0,"",ROUNDUP(N($P1692)/N($Q1692),0)))</f>
        <v/>
      </c>
      <c r="S1692" s="14"/>
      <c r="T1692" s="40" t="str">
        <f aca="false">IF($C1692="","",N(商品マスタ!$M1691))</f>
        <v/>
      </c>
      <c r="U1692" s="40" t="str">
        <f aca="false">IF($S1692="","",N($S1692)*N($T1692))</f>
        <v/>
      </c>
      <c r="V1692" s="18"/>
    </row>
    <row r="1693" customFormat="false" ht="15" hidden="false" customHeight="false" outlineLevel="0" collapsed="false">
      <c r="B1693" s="12" t="n">
        <v>1687</v>
      </c>
      <c r="C1693" s="36" t="str">
        <f aca="false">IF(商品マスタ!$C1692="","",商品マスタ!$C1692)</f>
        <v/>
      </c>
      <c r="D1693" s="12" t="str">
        <f aca="false">IF($C1693="","",商品マスタ!$D1692)</f>
        <v/>
      </c>
      <c r="E1693" s="12" t="str">
        <f aca="false">IF($C1693="","",商品マスタ!$G1692)</f>
        <v/>
      </c>
      <c r="F1693" s="12" t="str">
        <f aca="false">IF($C1693="","",IF(商品マスタ!$P1692="","理論",商品マスタ!$P1692))</f>
        <v/>
      </c>
      <c r="G1693" s="17" t="str">
        <f aca="false">IF($C1693="","",N(商品マスタ!$H1692))</f>
        <v/>
      </c>
      <c r="H1693" s="14"/>
      <c r="I1693" s="17" t="str">
        <f aca="false">IF($C1693="","",N($H1693)*N(商品マスタ!$N1692))</f>
        <v/>
      </c>
      <c r="J1693" s="17" t="str">
        <f aca="false">IF($C1693="","",N($I1693)-N($G1693))</f>
        <v/>
      </c>
      <c r="K1693" s="37" t="str">
        <f aca="false">IF($C1693="","",N(商品マスタ!$I1692))</f>
        <v/>
      </c>
      <c r="L1693" s="17" t="str">
        <f aca="false">IF($C1693="","",MAX(1,N(商品マスタ!$J1692)))</f>
        <v/>
      </c>
      <c r="M1693" s="38" t="str">
        <f aca="false">IF($C1693="","",N(TOP!$C$16)*N($K1693))</f>
        <v/>
      </c>
      <c r="N1693" s="17" t="str">
        <f aca="false">IF($C1693="","",ROUNDUP(N($M1693)/N($L1693),0))</f>
        <v/>
      </c>
      <c r="O1693" s="17" t="str">
        <f aca="false">IF($C1693="","",N(商品マスタ!$R1692))</f>
        <v/>
      </c>
      <c r="P1693" s="17" t="str">
        <f aca="false">IF($C1693="","",IF($F1693="理論",(N($O1693)+N($N1693))-N($G1693),(N($O1693)+N($N1693))-N($I1693)))</f>
        <v/>
      </c>
      <c r="Q1693" s="17" t="str">
        <f aca="false">IF($C1693="","",MAX(1,N(商品マスタ!$K1692)))</f>
        <v/>
      </c>
      <c r="R1693" s="39" t="str">
        <f aca="false">IF($C1693="","",IF(N($P1693)/N($Q1693)&lt;=0,"",ROUNDUP(N($P1693)/N($Q1693),0)))</f>
        <v/>
      </c>
      <c r="S1693" s="14"/>
      <c r="T1693" s="40" t="str">
        <f aca="false">IF($C1693="","",N(商品マスタ!$M1692))</f>
        <v/>
      </c>
      <c r="U1693" s="40" t="str">
        <f aca="false">IF($S1693="","",N($S1693)*N($T1693))</f>
        <v/>
      </c>
      <c r="V1693" s="18"/>
    </row>
    <row r="1694" customFormat="false" ht="15" hidden="false" customHeight="false" outlineLevel="0" collapsed="false">
      <c r="B1694" s="12" t="n">
        <v>1688</v>
      </c>
      <c r="C1694" s="36" t="str">
        <f aca="false">IF(商品マスタ!$C1693="","",商品マスタ!$C1693)</f>
        <v/>
      </c>
      <c r="D1694" s="12" t="str">
        <f aca="false">IF($C1694="","",商品マスタ!$D1693)</f>
        <v/>
      </c>
      <c r="E1694" s="12" t="str">
        <f aca="false">IF($C1694="","",商品マスタ!$G1693)</f>
        <v/>
      </c>
      <c r="F1694" s="12" t="str">
        <f aca="false">IF($C1694="","",IF(商品マスタ!$P1693="","理論",商品マスタ!$P1693))</f>
        <v/>
      </c>
      <c r="G1694" s="17" t="str">
        <f aca="false">IF($C1694="","",N(商品マスタ!$H1693))</f>
        <v/>
      </c>
      <c r="H1694" s="14"/>
      <c r="I1694" s="17" t="str">
        <f aca="false">IF($C1694="","",N($H1694)*N(商品マスタ!$N1693))</f>
        <v/>
      </c>
      <c r="J1694" s="17" t="str">
        <f aca="false">IF($C1694="","",N($I1694)-N($G1694))</f>
        <v/>
      </c>
      <c r="K1694" s="37" t="str">
        <f aca="false">IF($C1694="","",N(商品マスタ!$I1693))</f>
        <v/>
      </c>
      <c r="L1694" s="17" t="str">
        <f aca="false">IF($C1694="","",MAX(1,N(商品マスタ!$J1693)))</f>
        <v/>
      </c>
      <c r="M1694" s="38" t="str">
        <f aca="false">IF($C1694="","",N(TOP!$C$16)*N($K1694))</f>
        <v/>
      </c>
      <c r="N1694" s="17" t="str">
        <f aca="false">IF($C1694="","",ROUNDUP(N($M1694)/N($L1694),0))</f>
        <v/>
      </c>
      <c r="O1694" s="17" t="str">
        <f aca="false">IF($C1694="","",N(商品マスタ!$R1693))</f>
        <v/>
      </c>
      <c r="P1694" s="17" t="str">
        <f aca="false">IF($C1694="","",IF($F1694="理論",(N($O1694)+N($N1694))-N($G1694),(N($O1694)+N($N1694))-N($I1694)))</f>
        <v/>
      </c>
      <c r="Q1694" s="17" t="str">
        <f aca="false">IF($C1694="","",MAX(1,N(商品マスタ!$K1693)))</f>
        <v/>
      </c>
      <c r="R1694" s="39" t="str">
        <f aca="false">IF($C1694="","",IF(N($P1694)/N($Q1694)&lt;=0,"",ROUNDUP(N($P1694)/N($Q1694),0)))</f>
        <v/>
      </c>
      <c r="S1694" s="14"/>
      <c r="T1694" s="40" t="str">
        <f aca="false">IF($C1694="","",N(商品マスタ!$M1693))</f>
        <v/>
      </c>
      <c r="U1694" s="40" t="str">
        <f aca="false">IF($S1694="","",N($S1694)*N($T1694))</f>
        <v/>
      </c>
      <c r="V1694" s="18"/>
    </row>
    <row r="1695" customFormat="false" ht="15" hidden="false" customHeight="false" outlineLevel="0" collapsed="false">
      <c r="B1695" s="12" t="n">
        <v>1689</v>
      </c>
      <c r="C1695" s="36" t="str">
        <f aca="false">IF(商品マスタ!$C1694="","",商品マスタ!$C1694)</f>
        <v/>
      </c>
      <c r="D1695" s="12" t="str">
        <f aca="false">IF($C1695="","",商品マスタ!$D1694)</f>
        <v/>
      </c>
      <c r="E1695" s="12" t="str">
        <f aca="false">IF($C1695="","",商品マスタ!$G1694)</f>
        <v/>
      </c>
      <c r="F1695" s="12" t="str">
        <f aca="false">IF($C1695="","",IF(商品マスタ!$P1694="","理論",商品マスタ!$P1694))</f>
        <v/>
      </c>
      <c r="G1695" s="17" t="str">
        <f aca="false">IF($C1695="","",N(商品マスタ!$H1694))</f>
        <v/>
      </c>
      <c r="H1695" s="14"/>
      <c r="I1695" s="17" t="str">
        <f aca="false">IF($C1695="","",N($H1695)*N(商品マスタ!$N1694))</f>
        <v/>
      </c>
      <c r="J1695" s="17" t="str">
        <f aca="false">IF($C1695="","",N($I1695)-N($G1695))</f>
        <v/>
      </c>
      <c r="K1695" s="37" t="str">
        <f aca="false">IF($C1695="","",N(商品マスタ!$I1694))</f>
        <v/>
      </c>
      <c r="L1695" s="17" t="str">
        <f aca="false">IF($C1695="","",MAX(1,N(商品マスタ!$J1694)))</f>
        <v/>
      </c>
      <c r="M1695" s="38" t="str">
        <f aca="false">IF($C1695="","",N(TOP!$C$16)*N($K1695))</f>
        <v/>
      </c>
      <c r="N1695" s="17" t="str">
        <f aca="false">IF($C1695="","",ROUNDUP(N($M1695)/N($L1695),0))</f>
        <v/>
      </c>
      <c r="O1695" s="17" t="str">
        <f aca="false">IF($C1695="","",N(商品マスタ!$R1694))</f>
        <v/>
      </c>
      <c r="P1695" s="17" t="str">
        <f aca="false">IF($C1695="","",IF($F1695="理論",(N($O1695)+N($N1695))-N($G1695),(N($O1695)+N($N1695))-N($I1695)))</f>
        <v/>
      </c>
      <c r="Q1695" s="17" t="str">
        <f aca="false">IF($C1695="","",MAX(1,N(商品マスタ!$K1694)))</f>
        <v/>
      </c>
      <c r="R1695" s="39" t="str">
        <f aca="false">IF($C1695="","",IF(N($P1695)/N($Q1695)&lt;=0,"",ROUNDUP(N($P1695)/N($Q1695),0)))</f>
        <v/>
      </c>
      <c r="S1695" s="14"/>
      <c r="T1695" s="40" t="str">
        <f aca="false">IF($C1695="","",N(商品マスタ!$M1694))</f>
        <v/>
      </c>
      <c r="U1695" s="40" t="str">
        <f aca="false">IF($S1695="","",N($S1695)*N($T1695))</f>
        <v/>
      </c>
      <c r="V1695" s="18"/>
    </row>
    <row r="1696" customFormat="false" ht="15" hidden="false" customHeight="false" outlineLevel="0" collapsed="false">
      <c r="B1696" s="12" t="n">
        <v>1690</v>
      </c>
      <c r="C1696" s="36" t="str">
        <f aca="false">IF(商品マスタ!$C1695="","",商品マスタ!$C1695)</f>
        <v/>
      </c>
      <c r="D1696" s="12" t="str">
        <f aca="false">IF($C1696="","",商品マスタ!$D1695)</f>
        <v/>
      </c>
      <c r="E1696" s="12" t="str">
        <f aca="false">IF($C1696="","",商品マスタ!$G1695)</f>
        <v/>
      </c>
      <c r="F1696" s="12" t="str">
        <f aca="false">IF($C1696="","",IF(商品マスタ!$P1695="","理論",商品マスタ!$P1695))</f>
        <v/>
      </c>
      <c r="G1696" s="17" t="str">
        <f aca="false">IF($C1696="","",N(商品マスタ!$H1695))</f>
        <v/>
      </c>
      <c r="H1696" s="14"/>
      <c r="I1696" s="17" t="str">
        <f aca="false">IF($C1696="","",N($H1696)*N(商品マスタ!$N1695))</f>
        <v/>
      </c>
      <c r="J1696" s="17" t="str">
        <f aca="false">IF($C1696="","",N($I1696)-N($G1696))</f>
        <v/>
      </c>
      <c r="K1696" s="37" t="str">
        <f aca="false">IF($C1696="","",N(商品マスタ!$I1695))</f>
        <v/>
      </c>
      <c r="L1696" s="17" t="str">
        <f aca="false">IF($C1696="","",MAX(1,N(商品マスタ!$J1695)))</f>
        <v/>
      </c>
      <c r="M1696" s="38" t="str">
        <f aca="false">IF($C1696="","",N(TOP!$C$16)*N($K1696))</f>
        <v/>
      </c>
      <c r="N1696" s="17" t="str">
        <f aca="false">IF($C1696="","",ROUNDUP(N($M1696)/N($L1696),0))</f>
        <v/>
      </c>
      <c r="O1696" s="17" t="str">
        <f aca="false">IF($C1696="","",N(商品マスタ!$R1695))</f>
        <v/>
      </c>
      <c r="P1696" s="17" t="str">
        <f aca="false">IF($C1696="","",IF($F1696="理論",(N($O1696)+N($N1696))-N($G1696),(N($O1696)+N($N1696))-N($I1696)))</f>
        <v/>
      </c>
      <c r="Q1696" s="17" t="str">
        <f aca="false">IF($C1696="","",MAX(1,N(商品マスタ!$K1695)))</f>
        <v/>
      </c>
      <c r="R1696" s="39" t="str">
        <f aca="false">IF($C1696="","",IF(N($P1696)/N($Q1696)&lt;=0,"",ROUNDUP(N($P1696)/N($Q1696),0)))</f>
        <v/>
      </c>
      <c r="S1696" s="14"/>
      <c r="T1696" s="40" t="str">
        <f aca="false">IF($C1696="","",N(商品マスタ!$M1695))</f>
        <v/>
      </c>
      <c r="U1696" s="40" t="str">
        <f aca="false">IF($S1696="","",N($S1696)*N($T1696))</f>
        <v/>
      </c>
      <c r="V1696" s="18"/>
    </row>
    <row r="1697" customFormat="false" ht="15" hidden="false" customHeight="false" outlineLevel="0" collapsed="false">
      <c r="B1697" s="12" t="n">
        <v>1691</v>
      </c>
      <c r="C1697" s="36" t="str">
        <f aca="false">IF(商品マスタ!$C1696="","",商品マスタ!$C1696)</f>
        <v/>
      </c>
      <c r="D1697" s="12" t="str">
        <f aca="false">IF($C1697="","",商品マスタ!$D1696)</f>
        <v/>
      </c>
      <c r="E1697" s="12" t="str">
        <f aca="false">IF($C1697="","",商品マスタ!$G1696)</f>
        <v/>
      </c>
      <c r="F1697" s="12" t="str">
        <f aca="false">IF($C1697="","",IF(商品マスタ!$P1696="","理論",商品マスタ!$P1696))</f>
        <v/>
      </c>
      <c r="G1697" s="17" t="str">
        <f aca="false">IF($C1697="","",N(商品マスタ!$H1696))</f>
        <v/>
      </c>
      <c r="H1697" s="14"/>
      <c r="I1697" s="17" t="str">
        <f aca="false">IF($C1697="","",N($H1697)*N(商品マスタ!$N1696))</f>
        <v/>
      </c>
      <c r="J1697" s="17" t="str">
        <f aca="false">IF($C1697="","",N($I1697)-N($G1697))</f>
        <v/>
      </c>
      <c r="K1697" s="37" t="str">
        <f aca="false">IF($C1697="","",N(商品マスタ!$I1696))</f>
        <v/>
      </c>
      <c r="L1697" s="17" t="str">
        <f aca="false">IF($C1697="","",MAX(1,N(商品マスタ!$J1696)))</f>
        <v/>
      </c>
      <c r="M1697" s="38" t="str">
        <f aca="false">IF($C1697="","",N(TOP!$C$16)*N($K1697))</f>
        <v/>
      </c>
      <c r="N1697" s="17" t="str">
        <f aca="false">IF($C1697="","",ROUNDUP(N($M1697)/N($L1697),0))</f>
        <v/>
      </c>
      <c r="O1697" s="17" t="str">
        <f aca="false">IF($C1697="","",N(商品マスタ!$R1696))</f>
        <v/>
      </c>
      <c r="P1697" s="17" t="str">
        <f aca="false">IF($C1697="","",IF($F1697="理論",(N($O1697)+N($N1697))-N($G1697),(N($O1697)+N($N1697))-N($I1697)))</f>
        <v/>
      </c>
      <c r="Q1697" s="17" t="str">
        <f aca="false">IF($C1697="","",MAX(1,N(商品マスタ!$K1696)))</f>
        <v/>
      </c>
      <c r="R1697" s="39" t="str">
        <f aca="false">IF($C1697="","",IF(N($P1697)/N($Q1697)&lt;=0,"",ROUNDUP(N($P1697)/N($Q1697),0)))</f>
        <v/>
      </c>
      <c r="S1697" s="14"/>
      <c r="T1697" s="40" t="str">
        <f aca="false">IF($C1697="","",N(商品マスタ!$M1696))</f>
        <v/>
      </c>
      <c r="U1697" s="40" t="str">
        <f aca="false">IF($S1697="","",N($S1697)*N($T1697))</f>
        <v/>
      </c>
      <c r="V1697" s="18"/>
    </row>
    <row r="1698" customFormat="false" ht="15" hidden="false" customHeight="false" outlineLevel="0" collapsed="false">
      <c r="B1698" s="12" t="n">
        <v>1692</v>
      </c>
      <c r="C1698" s="36" t="str">
        <f aca="false">IF(商品マスタ!$C1697="","",商品マスタ!$C1697)</f>
        <v/>
      </c>
      <c r="D1698" s="12" t="str">
        <f aca="false">IF($C1698="","",商品マスタ!$D1697)</f>
        <v/>
      </c>
      <c r="E1698" s="12" t="str">
        <f aca="false">IF($C1698="","",商品マスタ!$G1697)</f>
        <v/>
      </c>
      <c r="F1698" s="12" t="str">
        <f aca="false">IF($C1698="","",IF(商品マスタ!$P1697="","理論",商品マスタ!$P1697))</f>
        <v/>
      </c>
      <c r="G1698" s="17" t="str">
        <f aca="false">IF($C1698="","",N(商品マスタ!$H1697))</f>
        <v/>
      </c>
      <c r="H1698" s="14"/>
      <c r="I1698" s="17" t="str">
        <f aca="false">IF($C1698="","",N($H1698)*N(商品マスタ!$N1697))</f>
        <v/>
      </c>
      <c r="J1698" s="17" t="str">
        <f aca="false">IF($C1698="","",N($I1698)-N($G1698))</f>
        <v/>
      </c>
      <c r="K1698" s="37" t="str">
        <f aca="false">IF($C1698="","",N(商品マスタ!$I1697))</f>
        <v/>
      </c>
      <c r="L1698" s="17" t="str">
        <f aca="false">IF($C1698="","",MAX(1,N(商品マスタ!$J1697)))</f>
        <v/>
      </c>
      <c r="M1698" s="38" t="str">
        <f aca="false">IF($C1698="","",N(TOP!$C$16)*N($K1698))</f>
        <v/>
      </c>
      <c r="N1698" s="17" t="str">
        <f aca="false">IF($C1698="","",ROUNDUP(N($M1698)/N($L1698),0))</f>
        <v/>
      </c>
      <c r="O1698" s="17" t="str">
        <f aca="false">IF($C1698="","",N(商品マスタ!$R1697))</f>
        <v/>
      </c>
      <c r="P1698" s="17" t="str">
        <f aca="false">IF($C1698="","",IF($F1698="理論",(N($O1698)+N($N1698))-N($G1698),(N($O1698)+N($N1698))-N($I1698)))</f>
        <v/>
      </c>
      <c r="Q1698" s="17" t="str">
        <f aca="false">IF($C1698="","",MAX(1,N(商品マスタ!$K1697)))</f>
        <v/>
      </c>
      <c r="R1698" s="39" t="str">
        <f aca="false">IF($C1698="","",IF(N($P1698)/N($Q1698)&lt;=0,"",ROUNDUP(N($P1698)/N($Q1698),0)))</f>
        <v/>
      </c>
      <c r="S1698" s="14"/>
      <c r="T1698" s="40" t="str">
        <f aca="false">IF($C1698="","",N(商品マスタ!$M1697))</f>
        <v/>
      </c>
      <c r="U1698" s="40" t="str">
        <f aca="false">IF($S1698="","",N($S1698)*N($T1698))</f>
        <v/>
      </c>
      <c r="V1698" s="18"/>
    </row>
    <row r="1699" customFormat="false" ht="15" hidden="false" customHeight="false" outlineLevel="0" collapsed="false">
      <c r="B1699" s="12" t="n">
        <v>1693</v>
      </c>
      <c r="C1699" s="36" t="str">
        <f aca="false">IF(商品マスタ!$C1698="","",商品マスタ!$C1698)</f>
        <v/>
      </c>
      <c r="D1699" s="12" t="str">
        <f aca="false">IF($C1699="","",商品マスタ!$D1698)</f>
        <v/>
      </c>
      <c r="E1699" s="12" t="str">
        <f aca="false">IF($C1699="","",商品マスタ!$G1698)</f>
        <v/>
      </c>
      <c r="F1699" s="12" t="str">
        <f aca="false">IF($C1699="","",IF(商品マスタ!$P1698="","理論",商品マスタ!$P1698))</f>
        <v/>
      </c>
      <c r="G1699" s="17" t="str">
        <f aca="false">IF($C1699="","",N(商品マスタ!$H1698))</f>
        <v/>
      </c>
      <c r="H1699" s="14"/>
      <c r="I1699" s="17" t="str">
        <f aca="false">IF($C1699="","",N($H1699)*N(商品マスタ!$N1698))</f>
        <v/>
      </c>
      <c r="J1699" s="17" t="str">
        <f aca="false">IF($C1699="","",N($I1699)-N($G1699))</f>
        <v/>
      </c>
      <c r="K1699" s="37" t="str">
        <f aca="false">IF($C1699="","",N(商品マスタ!$I1698))</f>
        <v/>
      </c>
      <c r="L1699" s="17" t="str">
        <f aca="false">IF($C1699="","",MAX(1,N(商品マスタ!$J1698)))</f>
        <v/>
      </c>
      <c r="M1699" s="38" t="str">
        <f aca="false">IF($C1699="","",N(TOP!$C$16)*N($K1699))</f>
        <v/>
      </c>
      <c r="N1699" s="17" t="str">
        <f aca="false">IF($C1699="","",ROUNDUP(N($M1699)/N($L1699),0))</f>
        <v/>
      </c>
      <c r="O1699" s="17" t="str">
        <f aca="false">IF($C1699="","",N(商品マスタ!$R1698))</f>
        <v/>
      </c>
      <c r="P1699" s="17" t="str">
        <f aca="false">IF($C1699="","",IF($F1699="理論",(N($O1699)+N($N1699))-N($G1699),(N($O1699)+N($N1699))-N($I1699)))</f>
        <v/>
      </c>
      <c r="Q1699" s="17" t="str">
        <f aca="false">IF($C1699="","",MAX(1,N(商品マスタ!$K1698)))</f>
        <v/>
      </c>
      <c r="R1699" s="39" t="str">
        <f aca="false">IF($C1699="","",IF(N($P1699)/N($Q1699)&lt;=0,"",ROUNDUP(N($P1699)/N($Q1699),0)))</f>
        <v/>
      </c>
      <c r="S1699" s="14"/>
      <c r="T1699" s="40" t="str">
        <f aca="false">IF($C1699="","",N(商品マスタ!$M1698))</f>
        <v/>
      </c>
      <c r="U1699" s="40" t="str">
        <f aca="false">IF($S1699="","",N($S1699)*N($T1699))</f>
        <v/>
      </c>
      <c r="V1699" s="18"/>
    </row>
    <row r="1700" customFormat="false" ht="15" hidden="false" customHeight="false" outlineLevel="0" collapsed="false">
      <c r="B1700" s="12" t="n">
        <v>1694</v>
      </c>
      <c r="C1700" s="36" t="str">
        <f aca="false">IF(商品マスタ!$C1699="","",商品マスタ!$C1699)</f>
        <v/>
      </c>
      <c r="D1700" s="12" t="str">
        <f aca="false">IF($C1700="","",商品マスタ!$D1699)</f>
        <v/>
      </c>
      <c r="E1700" s="12" t="str">
        <f aca="false">IF($C1700="","",商品マスタ!$G1699)</f>
        <v/>
      </c>
      <c r="F1700" s="12" t="str">
        <f aca="false">IF($C1700="","",IF(商品マスタ!$P1699="","理論",商品マスタ!$P1699))</f>
        <v/>
      </c>
      <c r="G1700" s="17" t="str">
        <f aca="false">IF($C1700="","",N(商品マスタ!$H1699))</f>
        <v/>
      </c>
      <c r="H1700" s="14"/>
      <c r="I1700" s="17" t="str">
        <f aca="false">IF($C1700="","",N($H1700)*N(商品マスタ!$N1699))</f>
        <v/>
      </c>
      <c r="J1700" s="17" t="str">
        <f aca="false">IF($C1700="","",N($I1700)-N($G1700))</f>
        <v/>
      </c>
      <c r="K1700" s="37" t="str">
        <f aca="false">IF($C1700="","",N(商品マスタ!$I1699))</f>
        <v/>
      </c>
      <c r="L1700" s="17" t="str">
        <f aca="false">IF($C1700="","",MAX(1,N(商品マスタ!$J1699)))</f>
        <v/>
      </c>
      <c r="M1700" s="38" t="str">
        <f aca="false">IF($C1700="","",N(TOP!$C$16)*N($K1700))</f>
        <v/>
      </c>
      <c r="N1700" s="17" t="str">
        <f aca="false">IF($C1700="","",ROUNDUP(N($M1700)/N($L1700),0))</f>
        <v/>
      </c>
      <c r="O1700" s="17" t="str">
        <f aca="false">IF($C1700="","",N(商品マスタ!$R1699))</f>
        <v/>
      </c>
      <c r="P1700" s="17" t="str">
        <f aca="false">IF($C1700="","",IF($F1700="理論",(N($O1700)+N($N1700))-N($G1700),(N($O1700)+N($N1700))-N($I1700)))</f>
        <v/>
      </c>
      <c r="Q1700" s="17" t="str">
        <f aca="false">IF($C1700="","",MAX(1,N(商品マスタ!$K1699)))</f>
        <v/>
      </c>
      <c r="R1700" s="39" t="str">
        <f aca="false">IF($C1700="","",IF(N($P1700)/N($Q1700)&lt;=0,"",ROUNDUP(N($P1700)/N($Q1700),0)))</f>
        <v/>
      </c>
      <c r="S1700" s="14"/>
      <c r="T1700" s="40" t="str">
        <f aca="false">IF($C1700="","",N(商品マスタ!$M1699))</f>
        <v/>
      </c>
      <c r="U1700" s="40" t="str">
        <f aca="false">IF($S1700="","",N($S1700)*N($T1700))</f>
        <v/>
      </c>
      <c r="V1700" s="18"/>
    </row>
    <row r="1701" customFormat="false" ht="15" hidden="false" customHeight="false" outlineLevel="0" collapsed="false">
      <c r="B1701" s="12" t="n">
        <v>1695</v>
      </c>
      <c r="C1701" s="36" t="str">
        <f aca="false">IF(商品マスタ!$C1700="","",商品マスタ!$C1700)</f>
        <v/>
      </c>
      <c r="D1701" s="12" t="str">
        <f aca="false">IF($C1701="","",商品マスタ!$D1700)</f>
        <v/>
      </c>
      <c r="E1701" s="12" t="str">
        <f aca="false">IF($C1701="","",商品マスタ!$G1700)</f>
        <v/>
      </c>
      <c r="F1701" s="12" t="str">
        <f aca="false">IF($C1701="","",IF(商品マスタ!$P1700="","理論",商品マスタ!$P1700))</f>
        <v/>
      </c>
      <c r="G1701" s="17" t="str">
        <f aca="false">IF($C1701="","",N(商品マスタ!$H1700))</f>
        <v/>
      </c>
      <c r="H1701" s="14"/>
      <c r="I1701" s="17" t="str">
        <f aca="false">IF($C1701="","",N($H1701)*N(商品マスタ!$N1700))</f>
        <v/>
      </c>
      <c r="J1701" s="17" t="str">
        <f aca="false">IF($C1701="","",N($I1701)-N($G1701))</f>
        <v/>
      </c>
      <c r="K1701" s="37" t="str">
        <f aca="false">IF($C1701="","",N(商品マスタ!$I1700))</f>
        <v/>
      </c>
      <c r="L1701" s="17" t="str">
        <f aca="false">IF($C1701="","",MAX(1,N(商品マスタ!$J1700)))</f>
        <v/>
      </c>
      <c r="M1701" s="38" t="str">
        <f aca="false">IF($C1701="","",N(TOP!$C$16)*N($K1701))</f>
        <v/>
      </c>
      <c r="N1701" s="17" t="str">
        <f aca="false">IF($C1701="","",ROUNDUP(N($M1701)/N($L1701),0))</f>
        <v/>
      </c>
      <c r="O1701" s="17" t="str">
        <f aca="false">IF($C1701="","",N(商品マスタ!$R1700))</f>
        <v/>
      </c>
      <c r="P1701" s="17" t="str">
        <f aca="false">IF($C1701="","",IF($F1701="理論",(N($O1701)+N($N1701))-N($G1701),(N($O1701)+N($N1701))-N($I1701)))</f>
        <v/>
      </c>
      <c r="Q1701" s="17" t="str">
        <f aca="false">IF($C1701="","",MAX(1,N(商品マスタ!$K1700)))</f>
        <v/>
      </c>
      <c r="R1701" s="39" t="str">
        <f aca="false">IF($C1701="","",IF(N($P1701)/N($Q1701)&lt;=0,"",ROUNDUP(N($P1701)/N($Q1701),0)))</f>
        <v/>
      </c>
      <c r="S1701" s="14"/>
      <c r="T1701" s="40" t="str">
        <f aca="false">IF($C1701="","",N(商品マスタ!$M1700))</f>
        <v/>
      </c>
      <c r="U1701" s="40" t="str">
        <f aca="false">IF($S1701="","",N($S1701)*N($T1701))</f>
        <v/>
      </c>
      <c r="V1701" s="18"/>
    </row>
    <row r="1702" customFormat="false" ht="15" hidden="false" customHeight="false" outlineLevel="0" collapsed="false">
      <c r="B1702" s="12" t="n">
        <v>1696</v>
      </c>
      <c r="C1702" s="36" t="str">
        <f aca="false">IF(商品マスタ!$C1701="","",商品マスタ!$C1701)</f>
        <v/>
      </c>
      <c r="D1702" s="12" t="str">
        <f aca="false">IF($C1702="","",商品マスタ!$D1701)</f>
        <v/>
      </c>
      <c r="E1702" s="12" t="str">
        <f aca="false">IF($C1702="","",商品マスタ!$G1701)</f>
        <v/>
      </c>
      <c r="F1702" s="12" t="str">
        <f aca="false">IF($C1702="","",IF(商品マスタ!$P1701="","理論",商品マスタ!$P1701))</f>
        <v/>
      </c>
      <c r="G1702" s="17" t="str">
        <f aca="false">IF($C1702="","",N(商品マスタ!$H1701))</f>
        <v/>
      </c>
      <c r="H1702" s="14"/>
      <c r="I1702" s="17" t="str">
        <f aca="false">IF($C1702="","",N($H1702)*N(商品マスタ!$N1701))</f>
        <v/>
      </c>
      <c r="J1702" s="17" t="str">
        <f aca="false">IF($C1702="","",N($I1702)-N($G1702))</f>
        <v/>
      </c>
      <c r="K1702" s="37" t="str">
        <f aca="false">IF($C1702="","",N(商品マスタ!$I1701))</f>
        <v/>
      </c>
      <c r="L1702" s="17" t="str">
        <f aca="false">IF($C1702="","",MAX(1,N(商品マスタ!$J1701)))</f>
        <v/>
      </c>
      <c r="M1702" s="38" t="str">
        <f aca="false">IF($C1702="","",N(TOP!$C$16)*N($K1702))</f>
        <v/>
      </c>
      <c r="N1702" s="17" t="str">
        <f aca="false">IF($C1702="","",ROUNDUP(N($M1702)/N($L1702),0))</f>
        <v/>
      </c>
      <c r="O1702" s="17" t="str">
        <f aca="false">IF($C1702="","",N(商品マスタ!$R1701))</f>
        <v/>
      </c>
      <c r="P1702" s="17" t="str">
        <f aca="false">IF($C1702="","",IF($F1702="理論",(N($O1702)+N($N1702))-N($G1702),(N($O1702)+N($N1702))-N($I1702)))</f>
        <v/>
      </c>
      <c r="Q1702" s="17" t="str">
        <f aca="false">IF($C1702="","",MAX(1,N(商品マスタ!$K1701)))</f>
        <v/>
      </c>
      <c r="R1702" s="39" t="str">
        <f aca="false">IF($C1702="","",IF(N($P1702)/N($Q1702)&lt;=0,"",ROUNDUP(N($P1702)/N($Q1702),0)))</f>
        <v/>
      </c>
      <c r="S1702" s="14"/>
      <c r="T1702" s="40" t="str">
        <f aca="false">IF($C1702="","",N(商品マスタ!$M1701))</f>
        <v/>
      </c>
      <c r="U1702" s="40" t="str">
        <f aca="false">IF($S1702="","",N($S1702)*N($T1702))</f>
        <v/>
      </c>
      <c r="V1702" s="18"/>
    </row>
    <row r="1703" customFormat="false" ht="15" hidden="false" customHeight="false" outlineLevel="0" collapsed="false">
      <c r="B1703" s="12" t="n">
        <v>1697</v>
      </c>
      <c r="C1703" s="36" t="str">
        <f aca="false">IF(商品マスタ!$C1702="","",商品マスタ!$C1702)</f>
        <v/>
      </c>
      <c r="D1703" s="12" t="str">
        <f aca="false">IF($C1703="","",商品マスタ!$D1702)</f>
        <v/>
      </c>
      <c r="E1703" s="12" t="str">
        <f aca="false">IF($C1703="","",商品マスタ!$G1702)</f>
        <v/>
      </c>
      <c r="F1703" s="12" t="str">
        <f aca="false">IF($C1703="","",IF(商品マスタ!$P1702="","理論",商品マスタ!$P1702))</f>
        <v/>
      </c>
      <c r="G1703" s="17" t="str">
        <f aca="false">IF($C1703="","",N(商品マスタ!$H1702))</f>
        <v/>
      </c>
      <c r="H1703" s="14"/>
      <c r="I1703" s="17" t="str">
        <f aca="false">IF($C1703="","",N($H1703)*N(商品マスタ!$N1702))</f>
        <v/>
      </c>
      <c r="J1703" s="17" t="str">
        <f aca="false">IF($C1703="","",N($I1703)-N($G1703))</f>
        <v/>
      </c>
      <c r="K1703" s="37" t="str">
        <f aca="false">IF($C1703="","",N(商品マスタ!$I1702))</f>
        <v/>
      </c>
      <c r="L1703" s="17" t="str">
        <f aca="false">IF($C1703="","",MAX(1,N(商品マスタ!$J1702)))</f>
        <v/>
      </c>
      <c r="M1703" s="38" t="str">
        <f aca="false">IF($C1703="","",N(TOP!$C$16)*N($K1703))</f>
        <v/>
      </c>
      <c r="N1703" s="17" t="str">
        <f aca="false">IF($C1703="","",ROUNDUP(N($M1703)/N($L1703),0))</f>
        <v/>
      </c>
      <c r="O1703" s="17" t="str">
        <f aca="false">IF($C1703="","",N(商品マスタ!$R1702))</f>
        <v/>
      </c>
      <c r="P1703" s="17" t="str">
        <f aca="false">IF($C1703="","",IF($F1703="理論",(N($O1703)+N($N1703))-N($G1703),(N($O1703)+N($N1703))-N($I1703)))</f>
        <v/>
      </c>
      <c r="Q1703" s="17" t="str">
        <f aca="false">IF($C1703="","",MAX(1,N(商品マスタ!$K1702)))</f>
        <v/>
      </c>
      <c r="R1703" s="39" t="str">
        <f aca="false">IF($C1703="","",IF(N($P1703)/N($Q1703)&lt;=0,"",ROUNDUP(N($P1703)/N($Q1703),0)))</f>
        <v/>
      </c>
      <c r="S1703" s="14"/>
      <c r="T1703" s="40" t="str">
        <f aca="false">IF($C1703="","",N(商品マスタ!$M1702))</f>
        <v/>
      </c>
      <c r="U1703" s="40" t="str">
        <f aca="false">IF($S1703="","",N($S1703)*N($T1703))</f>
        <v/>
      </c>
      <c r="V1703" s="18"/>
    </row>
    <row r="1704" customFormat="false" ht="15" hidden="false" customHeight="false" outlineLevel="0" collapsed="false">
      <c r="B1704" s="12" t="n">
        <v>1698</v>
      </c>
      <c r="C1704" s="36" t="str">
        <f aca="false">IF(商品マスタ!$C1703="","",商品マスタ!$C1703)</f>
        <v/>
      </c>
      <c r="D1704" s="12" t="str">
        <f aca="false">IF($C1704="","",商品マスタ!$D1703)</f>
        <v/>
      </c>
      <c r="E1704" s="12" t="str">
        <f aca="false">IF($C1704="","",商品マスタ!$G1703)</f>
        <v/>
      </c>
      <c r="F1704" s="12" t="str">
        <f aca="false">IF($C1704="","",IF(商品マスタ!$P1703="","理論",商品マスタ!$P1703))</f>
        <v/>
      </c>
      <c r="G1704" s="17" t="str">
        <f aca="false">IF($C1704="","",N(商品マスタ!$H1703))</f>
        <v/>
      </c>
      <c r="H1704" s="14"/>
      <c r="I1704" s="17" t="str">
        <f aca="false">IF($C1704="","",N($H1704)*N(商品マスタ!$N1703))</f>
        <v/>
      </c>
      <c r="J1704" s="17" t="str">
        <f aca="false">IF($C1704="","",N($I1704)-N($G1704))</f>
        <v/>
      </c>
      <c r="K1704" s="37" t="str">
        <f aca="false">IF($C1704="","",N(商品マスタ!$I1703))</f>
        <v/>
      </c>
      <c r="L1704" s="17" t="str">
        <f aca="false">IF($C1704="","",MAX(1,N(商品マスタ!$J1703)))</f>
        <v/>
      </c>
      <c r="M1704" s="38" t="str">
        <f aca="false">IF($C1704="","",N(TOP!$C$16)*N($K1704))</f>
        <v/>
      </c>
      <c r="N1704" s="17" t="str">
        <f aca="false">IF($C1704="","",ROUNDUP(N($M1704)/N($L1704),0))</f>
        <v/>
      </c>
      <c r="O1704" s="17" t="str">
        <f aca="false">IF($C1704="","",N(商品マスタ!$R1703))</f>
        <v/>
      </c>
      <c r="P1704" s="17" t="str">
        <f aca="false">IF($C1704="","",IF($F1704="理論",(N($O1704)+N($N1704))-N($G1704),(N($O1704)+N($N1704))-N($I1704)))</f>
        <v/>
      </c>
      <c r="Q1704" s="17" t="str">
        <f aca="false">IF($C1704="","",MAX(1,N(商品マスタ!$K1703)))</f>
        <v/>
      </c>
      <c r="R1704" s="39" t="str">
        <f aca="false">IF($C1704="","",IF(N($P1704)/N($Q1704)&lt;=0,"",ROUNDUP(N($P1704)/N($Q1704),0)))</f>
        <v/>
      </c>
      <c r="S1704" s="14"/>
      <c r="T1704" s="40" t="str">
        <f aca="false">IF($C1704="","",N(商品マスタ!$M1703))</f>
        <v/>
      </c>
      <c r="U1704" s="40" t="str">
        <f aca="false">IF($S1704="","",N($S1704)*N($T1704))</f>
        <v/>
      </c>
      <c r="V1704" s="18"/>
    </row>
    <row r="1705" customFormat="false" ht="15" hidden="false" customHeight="false" outlineLevel="0" collapsed="false">
      <c r="B1705" s="12" t="n">
        <v>1699</v>
      </c>
      <c r="C1705" s="36" t="str">
        <f aca="false">IF(商品マスタ!$C1704="","",商品マスタ!$C1704)</f>
        <v/>
      </c>
      <c r="D1705" s="12" t="str">
        <f aca="false">IF($C1705="","",商品マスタ!$D1704)</f>
        <v/>
      </c>
      <c r="E1705" s="12" t="str">
        <f aca="false">IF($C1705="","",商品マスタ!$G1704)</f>
        <v/>
      </c>
      <c r="F1705" s="12" t="str">
        <f aca="false">IF($C1705="","",IF(商品マスタ!$P1704="","理論",商品マスタ!$P1704))</f>
        <v/>
      </c>
      <c r="G1705" s="17" t="str">
        <f aca="false">IF($C1705="","",N(商品マスタ!$H1704))</f>
        <v/>
      </c>
      <c r="H1705" s="14"/>
      <c r="I1705" s="17" t="str">
        <f aca="false">IF($C1705="","",N($H1705)*N(商品マスタ!$N1704))</f>
        <v/>
      </c>
      <c r="J1705" s="17" t="str">
        <f aca="false">IF($C1705="","",N($I1705)-N($G1705))</f>
        <v/>
      </c>
      <c r="K1705" s="37" t="str">
        <f aca="false">IF($C1705="","",N(商品マスタ!$I1704))</f>
        <v/>
      </c>
      <c r="L1705" s="17" t="str">
        <f aca="false">IF($C1705="","",MAX(1,N(商品マスタ!$J1704)))</f>
        <v/>
      </c>
      <c r="M1705" s="38" t="str">
        <f aca="false">IF($C1705="","",N(TOP!$C$16)*N($K1705))</f>
        <v/>
      </c>
      <c r="N1705" s="17" t="str">
        <f aca="false">IF($C1705="","",ROUNDUP(N($M1705)/N($L1705),0))</f>
        <v/>
      </c>
      <c r="O1705" s="17" t="str">
        <f aca="false">IF($C1705="","",N(商品マスタ!$R1704))</f>
        <v/>
      </c>
      <c r="P1705" s="17" t="str">
        <f aca="false">IF($C1705="","",IF($F1705="理論",(N($O1705)+N($N1705))-N($G1705),(N($O1705)+N($N1705))-N($I1705)))</f>
        <v/>
      </c>
      <c r="Q1705" s="17" t="str">
        <f aca="false">IF($C1705="","",MAX(1,N(商品マスタ!$K1704)))</f>
        <v/>
      </c>
      <c r="R1705" s="39" t="str">
        <f aca="false">IF($C1705="","",IF(N($P1705)/N($Q1705)&lt;=0,"",ROUNDUP(N($P1705)/N($Q1705),0)))</f>
        <v/>
      </c>
      <c r="S1705" s="14"/>
      <c r="T1705" s="40" t="str">
        <f aca="false">IF($C1705="","",N(商品マスタ!$M1704))</f>
        <v/>
      </c>
      <c r="U1705" s="40" t="str">
        <f aca="false">IF($S1705="","",N($S1705)*N($T1705))</f>
        <v/>
      </c>
      <c r="V1705" s="18"/>
    </row>
    <row r="1706" customFormat="false" ht="15" hidden="false" customHeight="false" outlineLevel="0" collapsed="false">
      <c r="B1706" s="12" t="n">
        <v>1700</v>
      </c>
      <c r="C1706" s="36" t="str">
        <f aca="false">IF(商品マスタ!$C1705="","",商品マスタ!$C1705)</f>
        <v/>
      </c>
      <c r="D1706" s="12" t="str">
        <f aca="false">IF($C1706="","",商品マスタ!$D1705)</f>
        <v/>
      </c>
      <c r="E1706" s="12" t="str">
        <f aca="false">IF($C1706="","",商品マスタ!$G1705)</f>
        <v/>
      </c>
      <c r="F1706" s="12" t="str">
        <f aca="false">IF($C1706="","",IF(商品マスタ!$P1705="","理論",商品マスタ!$P1705))</f>
        <v/>
      </c>
      <c r="G1706" s="17" t="str">
        <f aca="false">IF($C1706="","",N(商品マスタ!$H1705))</f>
        <v/>
      </c>
      <c r="H1706" s="14"/>
      <c r="I1706" s="17" t="str">
        <f aca="false">IF($C1706="","",N($H1706)*N(商品マスタ!$N1705))</f>
        <v/>
      </c>
      <c r="J1706" s="17" t="str">
        <f aca="false">IF($C1706="","",N($I1706)-N($G1706))</f>
        <v/>
      </c>
      <c r="K1706" s="37" t="str">
        <f aca="false">IF($C1706="","",N(商品マスタ!$I1705))</f>
        <v/>
      </c>
      <c r="L1706" s="17" t="str">
        <f aca="false">IF($C1706="","",MAX(1,N(商品マスタ!$J1705)))</f>
        <v/>
      </c>
      <c r="M1706" s="38" t="str">
        <f aca="false">IF($C1706="","",N(TOP!$C$16)*N($K1706))</f>
        <v/>
      </c>
      <c r="N1706" s="17" t="str">
        <f aca="false">IF($C1706="","",ROUNDUP(N($M1706)/N($L1706),0))</f>
        <v/>
      </c>
      <c r="O1706" s="17" t="str">
        <f aca="false">IF($C1706="","",N(商品マスタ!$R1705))</f>
        <v/>
      </c>
      <c r="P1706" s="17" t="str">
        <f aca="false">IF($C1706="","",IF($F1706="理論",(N($O1706)+N($N1706))-N($G1706),(N($O1706)+N($N1706))-N($I1706)))</f>
        <v/>
      </c>
      <c r="Q1706" s="17" t="str">
        <f aca="false">IF($C1706="","",MAX(1,N(商品マスタ!$K1705)))</f>
        <v/>
      </c>
      <c r="R1706" s="39" t="str">
        <f aca="false">IF($C1706="","",IF(N($P1706)/N($Q1706)&lt;=0,"",ROUNDUP(N($P1706)/N($Q1706),0)))</f>
        <v/>
      </c>
      <c r="S1706" s="14"/>
      <c r="T1706" s="40" t="str">
        <f aca="false">IF($C1706="","",N(商品マスタ!$M1705))</f>
        <v/>
      </c>
      <c r="U1706" s="40" t="str">
        <f aca="false">IF($S1706="","",N($S1706)*N($T1706))</f>
        <v/>
      </c>
      <c r="V1706" s="18"/>
    </row>
    <row r="1707" customFormat="false" ht="15" hidden="false" customHeight="false" outlineLevel="0" collapsed="false">
      <c r="B1707" s="12" t="n">
        <v>1701</v>
      </c>
      <c r="C1707" s="36" t="str">
        <f aca="false">IF(商品マスタ!$C1706="","",商品マスタ!$C1706)</f>
        <v/>
      </c>
      <c r="D1707" s="12" t="str">
        <f aca="false">IF($C1707="","",商品マスタ!$D1706)</f>
        <v/>
      </c>
      <c r="E1707" s="12" t="str">
        <f aca="false">IF($C1707="","",商品マスタ!$G1706)</f>
        <v/>
      </c>
      <c r="F1707" s="12" t="str">
        <f aca="false">IF($C1707="","",IF(商品マスタ!$P1706="","理論",商品マスタ!$P1706))</f>
        <v/>
      </c>
      <c r="G1707" s="17" t="str">
        <f aca="false">IF($C1707="","",N(商品マスタ!$H1706))</f>
        <v/>
      </c>
      <c r="H1707" s="14"/>
      <c r="I1707" s="17" t="str">
        <f aca="false">IF($C1707="","",N($H1707)*N(商品マスタ!$N1706))</f>
        <v/>
      </c>
      <c r="J1707" s="17" t="str">
        <f aca="false">IF($C1707="","",N($I1707)-N($G1707))</f>
        <v/>
      </c>
      <c r="K1707" s="37" t="str">
        <f aca="false">IF($C1707="","",N(商品マスタ!$I1706))</f>
        <v/>
      </c>
      <c r="L1707" s="17" t="str">
        <f aca="false">IF($C1707="","",MAX(1,N(商品マスタ!$J1706)))</f>
        <v/>
      </c>
      <c r="M1707" s="38" t="str">
        <f aca="false">IF($C1707="","",N(TOP!$C$16)*N($K1707))</f>
        <v/>
      </c>
      <c r="N1707" s="17" t="str">
        <f aca="false">IF($C1707="","",ROUNDUP(N($M1707)/N($L1707),0))</f>
        <v/>
      </c>
      <c r="O1707" s="17" t="str">
        <f aca="false">IF($C1707="","",N(商品マスタ!$R1706))</f>
        <v/>
      </c>
      <c r="P1707" s="17" t="str">
        <f aca="false">IF($C1707="","",IF($F1707="理論",(N($O1707)+N($N1707))-N($G1707),(N($O1707)+N($N1707))-N($I1707)))</f>
        <v/>
      </c>
      <c r="Q1707" s="17" t="str">
        <f aca="false">IF($C1707="","",MAX(1,N(商品マスタ!$K1706)))</f>
        <v/>
      </c>
      <c r="R1707" s="39" t="str">
        <f aca="false">IF($C1707="","",IF(N($P1707)/N($Q1707)&lt;=0,"",ROUNDUP(N($P1707)/N($Q1707),0)))</f>
        <v/>
      </c>
      <c r="S1707" s="14"/>
      <c r="T1707" s="40" t="str">
        <f aca="false">IF($C1707="","",N(商品マスタ!$M1706))</f>
        <v/>
      </c>
      <c r="U1707" s="40" t="str">
        <f aca="false">IF($S1707="","",N($S1707)*N($T1707))</f>
        <v/>
      </c>
      <c r="V1707" s="18"/>
    </row>
    <row r="1708" customFormat="false" ht="15" hidden="false" customHeight="false" outlineLevel="0" collapsed="false">
      <c r="B1708" s="12" t="n">
        <v>1702</v>
      </c>
      <c r="C1708" s="36" t="str">
        <f aca="false">IF(商品マスタ!$C1707="","",商品マスタ!$C1707)</f>
        <v/>
      </c>
      <c r="D1708" s="12" t="str">
        <f aca="false">IF($C1708="","",商品マスタ!$D1707)</f>
        <v/>
      </c>
      <c r="E1708" s="12" t="str">
        <f aca="false">IF($C1708="","",商品マスタ!$G1707)</f>
        <v/>
      </c>
      <c r="F1708" s="12" t="str">
        <f aca="false">IF($C1708="","",IF(商品マスタ!$P1707="","理論",商品マスタ!$P1707))</f>
        <v/>
      </c>
      <c r="G1708" s="17" t="str">
        <f aca="false">IF($C1708="","",N(商品マスタ!$H1707))</f>
        <v/>
      </c>
      <c r="H1708" s="14"/>
      <c r="I1708" s="17" t="str">
        <f aca="false">IF($C1708="","",N($H1708)*N(商品マスタ!$N1707))</f>
        <v/>
      </c>
      <c r="J1708" s="17" t="str">
        <f aca="false">IF($C1708="","",N($I1708)-N($G1708))</f>
        <v/>
      </c>
      <c r="K1708" s="37" t="str">
        <f aca="false">IF($C1708="","",N(商品マスタ!$I1707))</f>
        <v/>
      </c>
      <c r="L1708" s="17" t="str">
        <f aca="false">IF($C1708="","",MAX(1,N(商品マスタ!$J1707)))</f>
        <v/>
      </c>
      <c r="M1708" s="38" t="str">
        <f aca="false">IF($C1708="","",N(TOP!$C$16)*N($K1708))</f>
        <v/>
      </c>
      <c r="N1708" s="17" t="str">
        <f aca="false">IF($C1708="","",ROUNDUP(N($M1708)/N($L1708),0))</f>
        <v/>
      </c>
      <c r="O1708" s="17" t="str">
        <f aca="false">IF($C1708="","",N(商品マスタ!$R1707))</f>
        <v/>
      </c>
      <c r="P1708" s="17" t="str">
        <f aca="false">IF($C1708="","",IF($F1708="理論",(N($O1708)+N($N1708))-N($G1708),(N($O1708)+N($N1708))-N($I1708)))</f>
        <v/>
      </c>
      <c r="Q1708" s="17" t="str">
        <f aca="false">IF($C1708="","",MAX(1,N(商品マスタ!$K1707)))</f>
        <v/>
      </c>
      <c r="R1708" s="39" t="str">
        <f aca="false">IF($C1708="","",IF(N($P1708)/N($Q1708)&lt;=0,"",ROUNDUP(N($P1708)/N($Q1708),0)))</f>
        <v/>
      </c>
      <c r="S1708" s="14"/>
      <c r="T1708" s="40" t="str">
        <f aca="false">IF($C1708="","",N(商品マスタ!$M1707))</f>
        <v/>
      </c>
      <c r="U1708" s="40" t="str">
        <f aca="false">IF($S1708="","",N($S1708)*N($T1708))</f>
        <v/>
      </c>
      <c r="V1708" s="18"/>
    </row>
    <row r="1709" customFormat="false" ht="15" hidden="false" customHeight="false" outlineLevel="0" collapsed="false">
      <c r="B1709" s="12" t="n">
        <v>1703</v>
      </c>
      <c r="C1709" s="36" t="str">
        <f aca="false">IF(商品マスタ!$C1708="","",商品マスタ!$C1708)</f>
        <v/>
      </c>
      <c r="D1709" s="12" t="str">
        <f aca="false">IF($C1709="","",商品マスタ!$D1708)</f>
        <v/>
      </c>
      <c r="E1709" s="12" t="str">
        <f aca="false">IF($C1709="","",商品マスタ!$G1708)</f>
        <v/>
      </c>
      <c r="F1709" s="12" t="str">
        <f aca="false">IF($C1709="","",IF(商品マスタ!$P1708="","理論",商品マスタ!$P1708))</f>
        <v/>
      </c>
      <c r="G1709" s="17" t="str">
        <f aca="false">IF($C1709="","",N(商品マスタ!$H1708))</f>
        <v/>
      </c>
      <c r="H1709" s="14"/>
      <c r="I1709" s="17" t="str">
        <f aca="false">IF($C1709="","",N($H1709)*N(商品マスタ!$N1708))</f>
        <v/>
      </c>
      <c r="J1709" s="17" t="str">
        <f aca="false">IF($C1709="","",N($I1709)-N($G1709))</f>
        <v/>
      </c>
      <c r="K1709" s="37" t="str">
        <f aca="false">IF($C1709="","",N(商品マスタ!$I1708))</f>
        <v/>
      </c>
      <c r="L1709" s="17" t="str">
        <f aca="false">IF($C1709="","",MAX(1,N(商品マスタ!$J1708)))</f>
        <v/>
      </c>
      <c r="M1709" s="38" t="str">
        <f aca="false">IF($C1709="","",N(TOP!$C$16)*N($K1709))</f>
        <v/>
      </c>
      <c r="N1709" s="17" t="str">
        <f aca="false">IF($C1709="","",ROUNDUP(N($M1709)/N($L1709),0))</f>
        <v/>
      </c>
      <c r="O1709" s="17" t="str">
        <f aca="false">IF($C1709="","",N(商品マスタ!$R1708))</f>
        <v/>
      </c>
      <c r="P1709" s="17" t="str">
        <f aca="false">IF($C1709="","",IF($F1709="理論",(N($O1709)+N($N1709))-N($G1709),(N($O1709)+N($N1709))-N($I1709)))</f>
        <v/>
      </c>
      <c r="Q1709" s="17" t="str">
        <f aca="false">IF($C1709="","",MAX(1,N(商品マスタ!$K1708)))</f>
        <v/>
      </c>
      <c r="R1709" s="39" t="str">
        <f aca="false">IF($C1709="","",IF(N($P1709)/N($Q1709)&lt;=0,"",ROUNDUP(N($P1709)/N($Q1709),0)))</f>
        <v/>
      </c>
      <c r="S1709" s="14"/>
      <c r="T1709" s="40" t="str">
        <f aca="false">IF($C1709="","",N(商品マスタ!$M1708))</f>
        <v/>
      </c>
      <c r="U1709" s="40" t="str">
        <f aca="false">IF($S1709="","",N($S1709)*N($T1709))</f>
        <v/>
      </c>
      <c r="V1709" s="18"/>
    </row>
    <row r="1710" customFormat="false" ht="15" hidden="false" customHeight="false" outlineLevel="0" collapsed="false">
      <c r="B1710" s="12" t="n">
        <v>1704</v>
      </c>
      <c r="C1710" s="36" t="str">
        <f aca="false">IF(商品マスタ!$C1709="","",商品マスタ!$C1709)</f>
        <v/>
      </c>
      <c r="D1710" s="12" t="str">
        <f aca="false">IF($C1710="","",商品マスタ!$D1709)</f>
        <v/>
      </c>
      <c r="E1710" s="12" t="str">
        <f aca="false">IF($C1710="","",商品マスタ!$G1709)</f>
        <v/>
      </c>
      <c r="F1710" s="12" t="str">
        <f aca="false">IF($C1710="","",IF(商品マスタ!$P1709="","理論",商品マスタ!$P1709))</f>
        <v/>
      </c>
      <c r="G1710" s="17" t="str">
        <f aca="false">IF($C1710="","",N(商品マスタ!$H1709))</f>
        <v/>
      </c>
      <c r="H1710" s="14"/>
      <c r="I1710" s="17" t="str">
        <f aca="false">IF($C1710="","",N($H1710)*N(商品マスタ!$N1709))</f>
        <v/>
      </c>
      <c r="J1710" s="17" t="str">
        <f aca="false">IF($C1710="","",N($I1710)-N($G1710))</f>
        <v/>
      </c>
      <c r="K1710" s="37" t="str">
        <f aca="false">IF($C1710="","",N(商品マスタ!$I1709))</f>
        <v/>
      </c>
      <c r="L1710" s="17" t="str">
        <f aca="false">IF($C1710="","",MAX(1,N(商品マスタ!$J1709)))</f>
        <v/>
      </c>
      <c r="M1710" s="38" t="str">
        <f aca="false">IF($C1710="","",N(TOP!$C$16)*N($K1710))</f>
        <v/>
      </c>
      <c r="N1710" s="17" t="str">
        <f aca="false">IF($C1710="","",ROUNDUP(N($M1710)/N($L1710),0))</f>
        <v/>
      </c>
      <c r="O1710" s="17" t="str">
        <f aca="false">IF($C1710="","",N(商品マスタ!$R1709))</f>
        <v/>
      </c>
      <c r="P1710" s="17" t="str">
        <f aca="false">IF($C1710="","",IF($F1710="理論",(N($O1710)+N($N1710))-N($G1710),(N($O1710)+N($N1710))-N($I1710)))</f>
        <v/>
      </c>
      <c r="Q1710" s="17" t="str">
        <f aca="false">IF($C1710="","",MAX(1,N(商品マスタ!$K1709)))</f>
        <v/>
      </c>
      <c r="R1710" s="39" t="str">
        <f aca="false">IF($C1710="","",IF(N($P1710)/N($Q1710)&lt;=0,"",ROUNDUP(N($P1710)/N($Q1710),0)))</f>
        <v/>
      </c>
      <c r="S1710" s="14"/>
      <c r="T1710" s="40" t="str">
        <f aca="false">IF($C1710="","",N(商品マスタ!$M1709))</f>
        <v/>
      </c>
      <c r="U1710" s="40" t="str">
        <f aca="false">IF($S1710="","",N($S1710)*N($T1710))</f>
        <v/>
      </c>
      <c r="V1710" s="18"/>
    </row>
    <row r="1711" customFormat="false" ht="15" hidden="false" customHeight="false" outlineLevel="0" collapsed="false">
      <c r="B1711" s="12" t="n">
        <v>1705</v>
      </c>
      <c r="C1711" s="36" t="str">
        <f aca="false">IF(商品マスタ!$C1710="","",商品マスタ!$C1710)</f>
        <v/>
      </c>
      <c r="D1711" s="12" t="str">
        <f aca="false">IF($C1711="","",商品マスタ!$D1710)</f>
        <v/>
      </c>
      <c r="E1711" s="12" t="str">
        <f aca="false">IF($C1711="","",商品マスタ!$G1710)</f>
        <v/>
      </c>
      <c r="F1711" s="12" t="str">
        <f aca="false">IF($C1711="","",IF(商品マスタ!$P1710="","理論",商品マスタ!$P1710))</f>
        <v/>
      </c>
      <c r="G1711" s="17" t="str">
        <f aca="false">IF($C1711="","",N(商品マスタ!$H1710))</f>
        <v/>
      </c>
      <c r="H1711" s="14"/>
      <c r="I1711" s="17" t="str">
        <f aca="false">IF($C1711="","",N($H1711)*N(商品マスタ!$N1710))</f>
        <v/>
      </c>
      <c r="J1711" s="17" t="str">
        <f aca="false">IF($C1711="","",N($I1711)-N($G1711))</f>
        <v/>
      </c>
      <c r="K1711" s="37" t="str">
        <f aca="false">IF($C1711="","",N(商品マスタ!$I1710))</f>
        <v/>
      </c>
      <c r="L1711" s="17" t="str">
        <f aca="false">IF($C1711="","",MAX(1,N(商品マスタ!$J1710)))</f>
        <v/>
      </c>
      <c r="M1711" s="38" t="str">
        <f aca="false">IF($C1711="","",N(TOP!$C$16)*N($K1711))</f>
        <v/>
      </c>
      <c r="N1711" s="17" t="str">
        <f aca="false">IF($C1711="","",ROUNDUP(N($M1711)/N($L1711),0))</f>
        <v/>
      </c>
      <c r="O1711" s="17" t="str">
        <f aca="false">IF($C1711="","",N(商品マスタ!$R1710))</f>
        <v/>
      </c>
      <c r="P1711" s="17" t="str">
        <f aca="false">IF($C1711="","",IF($F1711="理論",(N($O1711)+N($N1711))-N($G1711),(N($O1711)+N($N1711))-N($I1711)))</f>
        <v/>
      </c>
      <c r="Q1711" s="17" t="str">
        <f aca="false">IF($C1711="","",MAX(1,N(商品マスタ!$K1710)))</f>
        <v/>
      </c>
      <c r="R1711" s="39" t="str">
        <f aca="false">IF($C1711="","",IF(N($P1711)/N($Q1711)&lt;=0,"",ROUNDUP(N($P1711)/N($Q1711),0)))</f>
        <v/>
      </c>
      <c r="S1711" s="14"/>
      <c r="T1711" s="40" t="str">
        <f aca="false">IF($C1711="","",N(商品マスタ!$M1710))</f>
        <v/>
      </c>
      <c r="U1711" s="40" t="str">
        <f aca="false">IF($S1711="","",N($S1711)*N($T1711))</f>
        <v/>
      </c>
      <c r="V1711" s="18"/>
    </row>
    <row r="1712" customFormat="false" ht="15" hidden="false" customHeight="false" outlineLevel="0" collapsed="false">
      <c r="B1712" s="12" t="n">
        <v>1706</v>
      </c>
      <c r="C1712" s="36" t="str">
        <f aca="false">IF(商品マスタ!$C1711="","",商品マスタ!$C1711)</f>
        <v/>
      </c>
      <c r="D1712" s="12" t="str">
        <f aca="false">IF($C1712="","",商品マスタ!$D1711)</f>
        <v/>
      </c>
      <c r="E1712" s="12" t="str">
        <f aca="false">IF($C1712="","",商品マスタ!$G1711)</f>
        <v/>
      </c>
      <c r="F1712" s="12" t="str">
        <f aca="false">IF($C1712="","",IF(商品マスタ!$P1711="","理論",商品マスタ!$P1711))</f>
        <v/>
      </c>
      <c r="G1712" s="17" t="str">
        <f aca="false">IF($C1712="","",N(商品マスタ!$H1711))</f>
        <v/>
      </c>
      <c r="H1712" s="14"/>
      <c r="I1712" s="17" t="str">
        <f aca="false">IF($C1712="","",N($H1712)*N(商品マスタ!$N1711))</f>
        <v/>
      </c>
      <c r="J1712" s="17" t="str">
        <f aca="false">IF($C1712="","",N($I1712)-N($G1712))</f>
        <v/>
      </c>
      <c r="K1712" s="37" t="str">
        <f aca="false">IF($C1712="","",N(商品マスタ!$I1711))</f>
        <v/>
      </c>
      <c r="L1712" s="17" t="str">
        <f aca="false">IF($C1712="","",MAX(1,N(商品マスタ!$J1711)))</f>
        <v/>
      </c>
      <c r="M1712" s="38" t="str">
        <f aca="false">IF($C1712="","",N(TOP!$C$16)*N($K1712))</f>
        <v/>
      </c>
      <c r="N1712" s="17" t="str">
        <f aca="false">IF($C1712="","",ROUNDUP(N($M1712)/N($L1712),0))</f>
        <v/>
      </c>
      <c r="O1712" s="17" t="str">
        <f aca="false">IF($C1712="","",N(商品マスタ!$R1711))</f>
        <v/>
      </c>
      <c r="P1712" s="17" t="str">
        <f aca="false">IF($C1712="","",IF($F1712="理論",(N($O1712)+N($N1712))-N($G1712),(N($O1712)+N($N1712))-N($I1712)))</f>
        <v/>
      </c>
      <c r="Q1712" s="17" t="str">
        <f aca="false">IF($C1712="","",MAX(1,N(商品マスタ!$K1711)))</f>
        <v/>
      </c>
      <c r="R1712" s="39" t="str">
        <f aca="false">IF($C1712="","",IF(N($P1712)/N($Q1712)&lt;=0,"",ROUNDUP(N($P1712)/N($Q1712),0)))</f>
        <v/>
      </c>
      <c r="S1712" s="14"/>
      <c r="T1712" s="40" t="str">
        <f aca="false">IF($C1712="","",N(商品マスタ!$M1711))</f>
        <v/>
      </c>
      <c r="U1712" s="40" t="str">
        <f aca="false">IF($S1712="","",N($S1712)*N($T1712))</f>
        <v/>
      </c>
      <c r="V1712" s="18"/>
    </row>
    <row r="1713" customFormat="false" ht="15" hidden="false" customHeight="false" outlineLevel="0" collapsed="false">
      <c r="B1713" s="12" t="n">
        <v>1707</v>
      </c>
      <c r="C1713" s="36" t="str">
        <f aca="false">IF(商品マスタ!$C1712="","",商品マスタ!$C1712)</f>
        <v/>
      </c>
      <c r="D1713" s="12" t="str">
        <f aca="false">IF($C1713="","",商品マスタ!$D1712)</f>
        <v/>
      </c>
      <c r="E1713" s="12" t="str">
        <f aca="false">IF($C1713="","",商品マスタ!$G1712)</f>
        <v/>
      </c>
      <c r="F1713" s="12" t="str">
        <f aca="false">IF($C1713="","",IF(商品マスタ!$P1712="","理論",商品マスタ!$P1712))</f>
        <v/>
      </c>
      <c r="G1713" s="17" t="str">
        <f aca="false">IF($C1713="","",N(商品マスタ!$H1712))</f>
        <v/>
      </c>
      <c r="H1713" s="14"/>
      <c r="I1713" s="17" t="str">
        <f aca="false">IF($C1713="","",N($H1713)*N(商品マスタ!$N1712))</f>
        <v/>
      </c>
      <c r="J1713" s="17" t="str">
        <f aca="false">IF($C1713="","",N($I1713)-N($G1713))</f>
        <v/>
      </c>
      <c r="K1713" s="37" t="str">
        <f aca="false">IF($C1713="","",N(商品マスタ!$I1712))</f>
        <v/>
      </c>
      <c r="L1713" s="17" t="str">
        <f aca="false">IF($C1713="","",MAX(1,N(商品マスタ!$J1712)))</f>
        <v/>
      </c>
      <c r="M1713" s="38" t="str">
        <f aca="false">IF($C1713="","",N(TOP!$C$16)*N($K1713))</f>
        <v/>
      </c>
      <c r="N1713" s="17" t="str">
        <f aca="false">IF($C1713="","",ROUNDUP(N($M1713)/N($L1713),0))</f>
        <v/>
      </c>
      <c r="O1713" s="17" t="str">
        <f aca="false">IF($C1713="","",N(商品マスタ!$R1712))</f>
        <v/>
      </c>
      <c r="P1713" s="17" t="str">
        <f aca="false">IF($C1713="","",IF($F1713="理論",(N($O1713)+N($N1713))-N($G1713),(N($O1713)+N($N1713))-N($I1713)))</f>
        <v/>
      </c>
      <c r="Q1713" s="17" t="str">
        <f aca="false">IF($C1713="","",MAX(1,N(商品マスタ!$K1712)))</f>
        <v/>
      </c>
      <c r="R1713" s="39" t="str">
        <f aca="false">IF($C1713="","",IF(N($P1713)/N($Q1713)&lt;=0,"",ROUNDUP(N($P1713)/N($Q1713),0)))</f>
        <v/>
      </c>
      <c r="S1713" s="14"/>
      <c r="T1713" s="40" t="str">
        <f aca="false">IF($C1713="","",N(商品マスタ!$M1712))</f>
        <v/>
      </c>
      <c r="U1713" s="40" t="str">
        <f aca="false">IF($S1713="","",N($S1713)*N($T1713))</f>
        <v/>
      </c>
      <c r="V1713" s="18"/>
    </row>
    <row r="1714" customFormat="false" ht="15" hidden="false" customHeight="false" outlineLevel="0" collapsed="false">
      <c r="B1714" s="12" t="n">
        <v>1708</v>
      </c>
      <c r="C1714" s="36" t="str">
        <f aca="false">IF(商品マスタ!$C1713="","",商品マスタ!$C1713)</f>
        <v/>
      </c>
      <c r="D1714" s="12" t="str">
        <f aca="false">IF($C1714="","",商品マスタ!$D1713)</f>
        <v/>
      </c>
      <c r="E1714" s="12" t="str">
        <f aca="false">IF($C1714="","",商品マスタ!$G1713)</f>
        <v/>
      </c>
      <c r="F1714" s="12" t="str">
        <f aca="false">IF($C1714="","",IF(商品マスタ!$P1713="","理論",商品マスタ!$P1713))</f>
        <v/>
      </c>
      <c r="G1714" s="17" t="str">
        <f aca="false">IF($C1714="","",N(商品マスタ!$H1713))</f>
        <v/>
      </c>
      <c r="H1714" s="14"/>
      <c r="I1714" s="17" t="str">
        <f aca="false">IF($C1714="","",N($H1714)*N(商品マスタ!$N1713))</f>
        <v/>
      </c>
      <c r="J1714" s="17" t="str">
        <f aca="false">IF($C1714="","",N($I1714)-N($G1714))</f>
        <v/>
      </c>
      <c r="K1714" s="37" t="str">
        <f aca="false">IF($C1714="","",N(商品マスタ!$I1713))</f>
        <v/>
      </c>
      <c r="L1714" s="17" t="str">
        <f aca="false">IF($C1714="","",MAX(1,N(商品マスタ!$J1713)))</f>
        <v/>
      </c>
      <c r="M1714" s="38" t="str">
        <f aca="false">IF($C1714="","",N(TOP!$C$16)*N($K1714))</f>
        <v/>
      </c>
      <c r="N1714" s="17" t="str">
        <f aca="false">IF($C1714="","",ROUNDUP(N($M1714)/N($L1714),0))</f>
        <v/>
      </c>
      <c r="O1714" s="17" t="str">
        <f aca="false">IF($C1714="","",N(商品マスタ!$R1713))</f>
        <v/>
      </c>
      <c r="P1714" s="17" t="str">
        <f aca="false">IF($C1714="","",IF($F1714="理論",(N($O1714)+N($N1714))-N($G1714),(N($O1714)+N($N1714))-N($I1714)))</f>
        <v/>
      </c>
      <c r="Q1714" s="17" t="str">
        <f aca="false">IF($C1714="","",MAX(1,N(商品マスタ!$K1713)))</f>
        <v/>
      </c>
      <c r="R1714" s="39" t="str">
        <f aca="false">IF($C1714="","",IF(N($P1714)/N($Q1714)&lt;=0,"",ROUNDUP(N($P1714)/N($Q1714),0)))</f>
        <v/>
      </c>
      <c r="S1714" s="14"/>
      <c r="T1714" s="40" t="str">
        <f aca="false">IF($C1714="","",N(商品マスタ!$M1713))</f>
        <v/>
      </c>
      <c r="U1714" s="40" t="str">
        <f aca="false">IF($S1714="","",N($S1714)*N($T1714))</f>
        <v/>
      </c>
      <c r="V1714" s="18"/>
    </row>
    <row r="1715" customFormat="false" ht="15" hidden="false" customHeight="false" outlineLevel="0" collapsed="false">
      <c r="B1715" s="12" t="n">
        <v>1709</v>
      </c>
      <c r="C1715" s="36" t="str">
        <f aca="false">IF(商品マスタ!$C1714="","",商品マスタ!$C1714)</f>
        <v/>
      </c>
      <c r="D1715" s="12" t="str">
        <f aca="false">IF($C1715="","",商品マスタ!$D1714)</f>
        <v/>
      </c>
      <c r="E1715" s="12" t="str">
        <f aca="false">IF($C1715="","",商品マスタ!$G1714)</f>
        <v/>
      </c>
      <c r="F1715" s="12" t="str">
        <f aca="false">IF($C1715="","",IF(商品マスタ!$P1714="","理論",商品マスタ!$P1714))</f>
        <v/>
      </c>
      <c r="G1715" s="17" t="str">
        <f aca="false">IF($C1715="","",N(商品マスタ!$H1714))</f>
        <v/>
      </c>
      <c r="H1715" s="14"/>
      <c r="I1715" s="17" t="str">
        <f aca="false">IF($C1715="","",N($H1715)*N(商品マスタ!$N1714))</f>
        <v/>
      </c>
      <c r="J1715" s="17" t="str">
        <f aca="false">IF($C1715="","",N($I1715)-N($G1715))</f>
        <v/>
      </c>
      <c r="K1715" s="37" t="str">
        <f aca="false">IF($C1715="","",N(商品マスタ!$I1714))</f>
        <v/>
      </c>
      <c r="L1715" s="17" t="str">
        <f aca="false">IF($C1715="","",MAX(1,N(商品マスタ!$J1714)))</f>
        <v/>
      </c>
      <c r="M1715" s="38" t="str">
        <f aca="false">IF($C1715="","",N(TOP!$C$16)*N($K1715))</f>
        <v/>
      </c>
      <c r="N1715" s="17" t="str">
        <f aca="false">IF($C1715="","",ROUNDUP(N($M1715)/N($L1715),0))</f>
        <v/>
      </c>
      <c r="O1715" s="17" t="str">
        <f aca="false">IF($C1715="","",N(商品マスタ!$R1714))</f>
        <v/>
      </c>
      <c r="P1715" s="17" t="str">
        <f aca="false">IF($C1715="","",IF($F1715="理論",(N($O1715)+N($N1715))-N($G1715),(N($O1715)+N($N1715))-N($I1715)))</f>
        <v/>
      </c>
      <c r="Q1715" s="17" t="str">
        <f aca="false">IF($C1715="","",MAX(1,N(商品マスタ!$K1714)))</f>
        <v/>
      </c>
      <c r="R1715" s="39" t="str">
        <f aca="false">IF($C1715="","",IF(N($P1715)/N($Q1715)&lt;=0,"",ROUNDUP(N($P1715)/N($Q1715),0)))</f>
        <v/>
      </c>
      <c r="S1715" s="14"/>
      <c r="T1715" s="40" t="str">
        <f aca="false">IF($C1715="","",N(商品マスタ!$M1714))</f>
        <v/>
      </c>
      <c r="U1715" s="40" t="str">
        <f aca="false">IF($S1715="","",N($S1715)*N($T1715))</f>
        <v/>
      </c>
      <c r="V1715" s="18"/>
    </row>
    <row r="1716" customFormat="false" ht="15" hidden="false" customHeight="false" outlineLevel="0" collapsed="false">
      <c r="B1716" s="12" t="n">
        <v>1710</v>
      </c>
      <c r="C1716" s="36" t="str">
        <f aca="false">IF(商品マスタ!$C1715="","",商品マスタ!$C1715)</f>
        <v/>
      </c>
      <c r="D1716" s="12" t="str">
        <f aca="false">IF($C1716="","",商品マスタ!$D1715)</f>
        <v/>
      </c>
      <c r="E1716" s="12" t="str">
        <f aca="false">IF($C1716="","",商品マスタ!$G1715)</f>
        <v/>
      </c>
      <c r="F1716" s="12" t="str">
        <f aca="false">IF($C1716="","",IF(商品マスタ!$P1715="","理論",商品マスタ!$P1715))</f>
        <v/>
      </c>
      <c r="G1716" s="17" t="str">
        <f aca="false">IF($C1716="","",N(商品マスタ!$H1715))</f>
        <v/>
      </c>
      <c r="H1716" s="14"/>
      <c r="I1716" s="17" t="str">
        <f aca="false">IF($C1716="","",N($H1716)*N(商品マスタ!$N1715))</f>
        <v/>
      </c>
      <c r="J1716" s="17" t="str">
        <f aca="false">IF($C1716="","",N($I1716)-N($G1716))</f>
        <v/>
      </c>
      <c r="K1716" s="37" t="str">
        <f aca="false">IF($C1716="","",N(商品マスタ!$I1715))</f>
        <v/>
      </c>
      <c r="L1716" s="17" t="str">
        <f aca="false">IF($C1716="","",MAX(1,N(商品マスタ!$J1715)))</f>
        <v/>
      </c>
      <c r="M1716" s="38" t="str">
        <f aca="false">IF($C1716="","",N(TOP!$C$16)*N($K1716))</f>
        <v/>
      </c>
      <c r="N1716" s="17" t="str">
        <f aca="false">IF($C1716="","",ROUNDUP(N($M1716)/N($L1716),0))</f>
        <v/>
      </c>
      <c r="O1716" s="17" t="str">
        <f aca="false">IF($C1716="","",N(商品マスタ!$R1715))</f>
        <v/>
      </c>
      <c r="P1716" s="17" t="str">
        <f aca="false">IF($C1716="","",IF($F1716="理論",(N($O1716)+N($N1716))-N($G1716),(N($O1716)+N($N1716))-N($I1716)))</f>
        <v/>
      </c>
      <c r="Q1716" s="17" t="str">
        <f aca="false">IF($C1716="","",MAX(1,N(商品マスタ!$K1715)))</f>
        <v/>
      </c>
      <c r="R1716" s="39" t="str">
        <f aca="false">IF($C1716="","",IF(N($P1716)/N($Q1716)&lt;=0,"",ROUNDUP(N($P1716)/N($Q1716),0)))</f>
        <v/>
      </c>
      <c r="S1716" s="14"/>
      <c r="T1716" s="40" t="str">
        <f aca="false">IF($C1716="","",N(商品マスタ!$M1715))</f>
        <v/>
      </c>
      <c r="U1716" s="40" t="str">
        <f aca="false">IF($S1716="","",N($S1716)*N($T1716))</f>
        <v/>
      </c>
      <c r="V1716" s="18"/>
    </row>
    <row r="1717" customFormat="false" ht="15" hidden="false" customHeight="false" outlineLevel="0" collapsed="false">
      <c r="B1717" s="12" t="n">
        <v>1711</v>
      </c>
      <c r="C1717" s="36" t="str">
        <f aca="false">IF(商品マスタ!$C1716="","",商品マスタ!$C1716)</f>
        <v/>
      </c>
      <c r="D1717" s="12" t="str">
        <f aca="false">IF($C1717="","",商品マスタ!$D1716)</f>
        <v/>
      </c>
      <c r="E1717" s="12" t="str">
        <f aca="false">IF($C1717="","",商品マスタ!$G1716)</f>
        <v/>
      </c>
      <c r="F1717" s="12" t="str">
        <f aca="false">IF($C1717="","",IF(商品マスタ!$P1716="","理論",商品マスタ!$P1716))</f>
        <v/>
      </c>
      <c r="G1717" s="17" t="str">
        <f aca="false">IF($C1717="","",N(商品マスタ!$H1716))</f>
        <v/>
      </c>
      <c r="H1717" s="14"/>
      <c r="I1717" s="17" t="str">
        <f aca="false">IF($C1717="","",N($H1717)*N(商品マスタ!$N1716))</f>
        <v/>
      </c>
      <c r="J1717" s="17" t="str">
        <f aca="false">IF($C1717="","",N($I1717)-N($G1717))</f>
        <v/>
      </c>
      <c r="K1717" s="37" t="str">
        <f aca="false">IF($C1717="","",N(商品マスタ!$I1716))</f>
        <v/>
      </c>
      <c r="L1717" s="17" t="str">
        <f aca="false">IF($C1717="","",MAX(1,N(商品マスタ!$J1716)))</f>
        <v/>
      </c>
      <c r="M1717" s="38" t="str">
        <f aca="false">IF($C1717="","",N(TOP!$C$16)*N($K1717))</f>
        <v/>
      </c>
      <c r="N1717" s="17" t="str">
        <f aca="false">IF($C1717="","",ROUNDUP(N($M1717)/N($L1717),0))</f>
        <v/>
      </c>
      <c r="O1717" s="17" t="str">
        <f aca="false">IF($C1717="","",N(商品マスタ!$R1716))</f>
        <v/>
      </c>
      <c r="P1717" s="17" t="str">
        <f aca="false">IF($C1717="","",IF($F1717="理論",(N($O1717)+N($N1717))-N($G1717),(N($O1717)+N($N1717))-N($I1717)))</f>
        <v/>
      </c>
      <c r="Q1717" s="17" t="str">
        <f aca="false">IF($C1717="","",MAX(1,N(商品マスタ!$K1716)))</f>
        <v/>
      </c>
      <c r="R1717" s="39" t="str">
        <f aca="false">IF($C1717="","",IF(N($P1717)/N($Q1717)&lt;=0,"",ROUNDUP(N($P1717)/N($Q1717),0)))</f>
        <v/>
      </c>
      <c r="S1717" s="14"/>
      <c r="T1717" s="40" t="str">
        <f aca="false">IF($C1717="","",N(商品マスタ!$M1716))</f>
        <v/>
      </c>
      <c r="U1717" s="40" t="str">
        <f aca="false">IF($S1717="","",N($S1717)*N($T1717))</f>
        <v/>
      </c>
      <c r="V1717" s="18"/>
    </row>
    <row r="1718" customFormat="false" ht="15" hidden="false" customHeight="false" outlineLevel="0" collapsed="false">
      <c r="B1718" s="12" t="n">
        <v>1712</v>
      </c>
      <c r="C1718" s="36" t="str">
        <f aca="false">IF(商品マスタ!$C1717="","",商品マスタ!$C1717)</f>
        <v/>
      </c>
      <c r="D1718" s="12" t="str">
        <f aca="false">IF($C1718="","",商品マスタ!$D1717)</f>
        <v/>
      </c>
      <c r="E1718" s="12" t="str">
        <f aca="false">IF($C1718="","",商品マスタ!$G1717)</f>
        <v/>
      </c>
      <c r="F1718" s="12" t="str">
        <f aca="false">IF($C1718="","",IF(商品マスタ!$P1717="","理論",商品マスタ!$P1717))</f>
        <v/>
      </c>
      <c r="G1718" s="17" t="str">
        <f aca="false">IF($C1718="","",N(商品マスタ!$H1717))</f>
        <v/>
      </c>
      <c r="H1718" s="14"/>
      <c r="I1718" s="17" t="str">
        <f aca="false">IF($C1718="","",N($H1718)*N(商品マスタ!$N1717))</f>
        <v/>
      </c>
      <c r="J1718" s="17" t="str">
        <f aca="false">IF($C1718="","",N($I1718)-N($G1718))</f>
        <v/>
      </c>
      <c r="K1718" s="37" t="str">
        <f aca="false">IF($C1718="","",N(商品マスタ!$I1717))</f>
        <v/>
      </c>
      <c r="L1718" s="17" t="str">
        <f aca="false">IF($C1718="","",MAX(1,N(商品マスタ!$J1717)))</f>
        <v/>
      </c>
      <c r="M1718" s="38" t="str">
        <f aca="false">IF($C1718="","",N(TOP!$C$16)*N($K1718))</f>
        <v/>
      </c>
      <c r="N1718" s="17" t="str">
        <f aca="false">IF($C1718="","",ROUNDUP(N($M1718)/N($L1718),0))</f>
        <v/>
      </c>
      <c r="O1718" s="17" t="str">
        <f aca="false">IF($C1718="","",N(商品マスタ!$R1717))</f>
        <v/>
      </c>
      <c r="P1718" s="17" t="str">
        <f aca="false">IF($C1718="","",IF($F1718="理論",(N($O1718)+N($N1718))-N($G1718),(N($O1718)+N($N1718))-N($I1718)))</f>
        <v/>
      </c>
      <c r="Q1718" s="17" t="str">
        <f aca="false">IF($C1718="","",MAX(1,N(商品マスタ!$K1717)))</f>
        <v/>
      </c>
      <c r="R1718" s="39" t="str">
        <f aca="false">IF($C1718="","",IF(N($P1718)/N($Q1718)&lt;=0,"",ROUNDUP(N($P1718)/N($Q1718),0)))</f>
        <v/>
      </c>
      <c r="S1718" s="14"/>
      <c r="T1718" s="40" t="str">
        <f aca="false">IF($C1718="","",N(商品マスタ!$M1717))</f>
        <v/>
      </c>
      <c r="U1718" s="40" t="str">
        <f aca="false">IF($S1718="","",N($S1718)*N($T1718))</f>
        <v/>
      </c>
      <c r="V1718" s="18"/>
    </row>
    <row r="1719" customFormat="false" ht="15" hidden="false" customHeight="false" outlineLevel="0" collapsed="false">
      <c r="B1719" s="12" t="n">
        <v>1713</v>
      </c>
      <c r="C1719" s="36" t="str">
        <f aca="false">IF(商品マスタ!$C1718="","",商品マスタ!$C1718)</f>
        <v/>
      </c>
      <c r="D1719" s="12" t="str">
        <f aca="false">IF($C1719="","",商品マスタ!$D1718)</f>
        <v/>
      </c>
      <c r="E1719" s="12" t="str">
        <f aca="false">IF($C1719="","",商品マスタ!$G1718)</f>
        <v/>
      </c>
      <c r="F1719" s="12" t="str">
        <f aca="false">IF($C1719="","",IF(商品マスタ!$P1718="","理論",商品マスタ!$P1718))</f>
        <v/>
      </c>
      <c r="G1719" s="17" t="str">
        <f aca="false">IF($C1719="","",N(商品マスタ!$H1718))</f>
        <v/>
      </c>
      <c r="H1719" s="14"/>
      <c r="I1719" s="17" t="str">
        <f aca="false">IF($C1719="","",N($H1719)*N(商品マスタ!$N1718))</f>
        <v/>
      </c>
      <c r="J1719" s="17" t="str">
        <f aca="false">IF($C1719="","",N($I1719)-N($G1719))</f>
        <v/>
      </c>
      <c r="K1719" s="37" t="str">
        <f aca="false">IF($C1719="","",N(商品マスタ!$I1718))</f>
        <v/>
      </c>
      <c r="L1719" s="17" t="str">
        <f aca="false">IF($C1719="","",MAX(1,N(商品マスタ!$J1718)))</f>
        <v/>
      </c>
      <c r="M1719" s="38" t="str">
        <f aca="false">IF($C1719="","",N(TOP!$C$16)*N($K1719))</f>
        <v/>
      </c>
      <c r="N1719" s="17" t="str">
        <f aca="false">IF($C1719="","",ROUNDUP(N($M1719)/N($L1719),0))</f>
        <v/>
      </c>
      <c r="O1719" s="17" t="str">
        <f aca="false">IF($C1719="","",N(商品マスタ!$R1718))</f>
        <v/>
      </c>
      <c r="P1719" s="17" t="str">
        <f aca="false">IF($C1719="","",IF($F1719="理論",(N($O1719)+N($N1719))-N($G1719),(N($O1719)+N($N1719))-N($I1719)))</f>
        <v/>
      </c>
      <c r="Q1719" s="17" t="str">
        <f aca="false">IF($C1719="","",MAX(1,N(商品マスタ!$K1718)))</f>
        <v/>
      </c>
      <c r="R1719" s="39" t="str">
        <f aca="false">IF($C1719="","",IF(N($P1719)/N($Q1719)&lt;=0,"",ROUNDUP(N($P1719)/N($Q1719),0)))</f>
        <v/>
      </c>
      <c r="S1719" s="14"/>
      <c r="T1719" s="40" t="str">
        <f aca="false">IF($C1719="","",N(商品マスタ!$M1718))</f>
        <v/>
      </c>
      <c r="U1719" s="40" t="str">
        <f aca="false">IF($S1719="","",N($S1719)*N($T1719))</f>
        <v/>
      </c>
      <c r="V1719" s="18"/>
    </row>
    <row r="1720" customFormat="false" ht="15" hidden="false" customHeight="false" outlineLevel="0" collapsed="false">
      <c r="B1720" s="12" t="n">
        <v>1714</v>
      </c>
      <c r="C1720" s="36" t="str">
        <f aca="false">IF(商品マスタ!$C1719="","",商品マスタ!$C1719)</f>
        <v/>
      </c>
      <c r="D1720" s="12" t="str">
        <f aca="false">IF($C1720="","",商品マスタ!$D1719)</f>
        <v/>
      </c>
      <c r="E1720" s="12" t="str">
        <f aca="false">IF($C1720="","",商品マスタ!$G1719)</f>
        <v/>
      </c>
      <c r="F1720" s="12" t="str">
        <f aca="false">IF($C1720="","",IF(商品マスタ!$P1719="","理論",商品マスタ!$P1719))</f>
        <v/>
      </c>
      <c r="G1720" s="17" t="str">
        <f aca="false">IF($C1720="","",N(商品マスタ!$H1719))</f>
        <v/>
      </c>
      <c r="H1720" s="14"/>
      <c r="I1720" s="17" t="str">
        <f aca="false">IF($C1720="","",N($H1720)*N(商品マスタ!$N1719))</f>
        <v/>
      </c>
      <c r="J1720" s="17" t="str">
        <f aca="false">IF($C1720="","",N($I1720)-N($G1720))</f>
        <v/>
      </c>
      <c r="K1720" s="37" t="str">
        <f aca="false">IF($C1720="","",N(商品マスタ!$I1719))</f>
        <v/>
      </c>
      <c r="L1720" s="17" t="str">
        <f aca="false">IF($C1720="","",MAX(1,N(商品マスタ!$J1719)))</f>
        <v/>
      </c>
      <c r="M1720" s="38" t="str">
        <f aca="false">IF($C1720="","",N(TOP!$C$16)*N($K1720))</f>
        <v/>
      </c>
      <c r="N1720" s="17" t="str">
        <f aca="false">IF($C1720="","",ROUNDUP(N($M1720)/N($L1720),0))</f>
        <v/>
      </c>
      <c r="O1720" s="17" t="str">
        <f aca="false">IF($C1720="","",N(商品マスタ!$R1719))</f>
        <v/>
      </c>
      <c r="P1720" s="17" t="str">
        <f aca="false">IF($C1720="","",IF($F1720="理論",(N($O1720)+N($N1720))-N($G1720),(N($O1720)+N($N1720))-N($I1720)))</f>
        <v/>
      </c>
      <c r="Q1720" s="17" t="str">
        <f aca="false">IF($C1720="","",MAX(1,N(商品マスタ!$K1719)))</f>
        <v/>
      </c>
      <c r="R1720" s="39" t="str">
        <f aca="false">IF($C1720="","",IF(N($P1720)/N($Q1720)&lt;=0,"",ROUNDUP(N($P1720)/N($Q1720),0)))</f>
        <v/>
      </c>
      <c r="S1720" s="14"/>
      <c r="T1720" s="40" t="str">
        <f aca="false">IF($C1720="","",N(商品マスタ!$M1719))</f>
        <v/>
      </c>
      <c r="U1720" s="40" t="str">
        <f aca="false">IF($S1720="","",N($S1720)*N($T1720))</f>
        <v/>
      </c>
      <c r="V1720" s="18"/>
    </row>
    <row r="1721" customFormat="false" ht="15" hidden="false" customHeight="false" outlineLevel="0" collapsed="false">
      <c r="B1721" s="12" t="n">
        <v>1715</v>
      </c>
      <c r="C1721" s="36" t="str">
        <f aca="false">IF(商品マスタ!$C1720="","",商品マスタ!$C1720)</f>
        <v/>
      </c>
      <c r="D1721" s="12" t="str">
        <f aca="false">IF($C1721="","",商品マスタ!$D1720)</f>
        <v/>
      </c>
      <c r="E1721" s="12" t="str">
        <f aca="false">IF($C1721="","",商品マスタ!$G1720)</f>
        <v/>
      </c>
      <c r="F1721" s="12" t="str">
        <f aca="false">IF($C1721="","",IF(商品マスタ!$P1720="","理論",商品マスタ!$P1720))</f>
        <v/>
      </c>
      <c r="G1721" s="17" t="str">
        <f aca="false">IF($C1721="","",N(商品マスタ!$H1720))</f>
        <v/>
      </c>
      <c r="H1721" s="14"/>
      <c r="I1721" s="17" t="str">
        <f aca="false">IF($C1721="","",N($H1721)*N(商品マスタ!$N1720))</f>
        <v/>
      </c>
      <c r="J1721" s="17" t="str">
        <f aca="false">IF($C1721="","",N($I1721)-N($G1721))</f>
        <v/>
      </c>
      <c r="K1721" s="37" t="str">
        <f aca="false">IF($C1721="","",N(商品マスタ!$I1720))</f>
        <v/>
      </c>
      <c r="L1721" s="17" t="str">
        <f aca="false">IF($C1721="","",MAX(1,N(商品マスタ!$J1720)))</f>
        <v/>
      </c>
      <c r="M1721" s="38" t="str">
        <f aca="false">IF($C1721="","",N(TOP!$C$16)*N($K1721))</f>
        <v/>
      </c>
      <c r="N1721" s="17" t="str">
        <f aca="false">IF($C1721="","",ROUNDUP(N($M1721)/N($L1721),0))</f>
        <v/>
      </c>
      <c r="O1721" s="17" t="str">
        <f aca="false">IF($C1721="","",N(商品マスタ!$R1720))</f>
        <v/>
      </c>
      <c r="P1721" s="17" t="str">
        <f aca="false">IF($C1721="","",IF($F1721="理論",(N($O1721)+N($N1721))-N($G1721),(N($O1721)+N($N1721))-N($I1721)))</f>
        <v/>
      </c>
      <c r="Q1721" s="17" t="str">
        <f aca="false">IF($C1721="","",MAX(1,N(商品マスタ!$K1720)))</f>
        <v/>
      </c>
      <c r="R1721" s="39" t="str">
        <f aca="false">IF($C1721="","",IF(N($P1721)/N($Q1721)&lt;=0,"",ROUNDUP(N($P1721)/N($Q1721),0)))</f>
        <v/>
      </c>
      <c r="S1721" s="14"/>
      <c r="T1721" s="40" t="str">
        <f aca="false">IF($C1721="","",N(商品マスタ!$M1720))</f>
        <v/>
      </c>
      <c r="U1721" s="40" t="str">
        <f aca="false">IF($S1721="","",N($S1721)*N($T1721))</f>
        <v/>
      </c>
      <c r="V1721" s="18"/>
    </row>
    <row r="1722" customFormat="false" ht="15" hidden="false" customHeight="false" outlineLevel="0" collapsed="false">
      <c r="B1722" s="12" t="n">
        <v>1716</v>
      </c>
      <c r="C1722" s="36" t="str">
        <f aca="false">IF(商品マスタ!$C1721="","",商品マスタ!$C1721)</f>
        <v/>
      </c>
      <c r="D1722" s="12" t="str">
        <f aca="false">IF($C1722="","",商品マスタ!$D1721)</f>
        <v/>
      </c>
      <c r="E1722" s="12" t="str">
        <f aca="false">IF($C1722="","",商品マスタ!$G1721)</f>
        <v/>
      </c>
      <c r="F1722" s="12" t="str">
        <f aca="false">IF($C1722="","",IF(商品マスタ!$P1721="","理論",商品マスタ!$P1721))</f>
        <v/>
      </c>
      <c r="G1722" s="17" t="str">
        <f aca="false">IF($C1722="","",N(商品マスタ!$H1721))</f>
        <v/>
      </c>
      <c r="H1722" s="14"/>
      <c r="I1722" s="17" t="str">
        <f aca="false">IF($C1722="","",N($H1722)*N(商品マスタ!$N1721))</f>
        <v/>
      </c>
      <c r="J1722" s="17" t="str">
        <f aca="false">IF($C1722="","",N($I1722)-N($G1722))</f>
        <v/>
      </c>
      <c r="K1722" s="37" t="str">
        <f aca="false">IF($C1722="","",N(商品マスタ!$I1721))</f>
        <v/>
      </c>
      <c r="L1722" s="17" t="str">
        <f aca="false">IF($C1722="","",MAX(1,N(商品マスタ!$J1721)))</f>
        <v/>
      </c>
      <c r="M1722" s="38" t="str">
        <f aca="false">IF($C1722="","",N(TOP!$C$16)*N($K1722))</f>
        <v/>
      </c>
      <c r="N1722" s="17" t="str">
        <f aca="false">IF($C1722="","",ROUNDUP(N($M1722)/N($L1722),0))</f>
        <v/>
      </c>
      <c r="O1722" s="17" t="str">
        <f aca="false">IF($C1722="","",N(商品マスタ!$R1721))</f>
        <v/>
      </c>
      <c r="P1722" s="17" t="str">
        <f aca="false">IF($C1722="","",IF($F1722="理論",(N($O1722)+N($N1722))-N($G1722),(N($O1722)+N($N1722))-N($I1722)))</f>
        <v/>
      </c>
      <c r="Q1722" s="17" t="str">
        <f aca="false">IF($C1722="","",MAX(1,N(商品マスタ!$K1721)))</f>
        <v/>
      </c>
      <c r="R1722" s="39" t="str">
        <f aca="false">IF($C1722="","",IF(N($P1722)/N($Q1722)&lt;=0,"",ROUNDUP(N($P1722)/N($Q1722),0)))</f>
        <v/>
      </c>
      <c r="S1722" s="14"/>
      <c r="T1722" s="40" t="str">
        <f aca="false">IF($C1722="","",N(商品マスタ!$M1721))</f>
        <v/>
      </c>
      <c r="U1722" s="40" t="str">
        <f aca="false">IF($S1722="","",N($S1722)*N($T1722))</f>
        <v/>
      </c>
      <c r="V1722" s="18"/>
    </row>
    <row r="1723" customFormat="false" ht="15" hidden="false" customHeight="false" outlineLevel="0" collapsed="false">
      <c r="B1723" s="12" t="n">
        <v>1717</v>
      </c>
      <c r="C1723" s="36" t="str">
        <f aca="false">IF(商品マスタ!$C1722="","",商品マスタ!$C1722)</f>
        <v/>
      </c>
      <c r="D1723" s="12" t="str">
        <f aca="false">IF($C1723="","",商品マスタ!$D1722)</f>
        <v/>
      </c>
      <c r="E1723" s="12" t="str">
        <f aca="false">IF($C1723="","",商品マスタ!$G1722)</f>
        <v/>
      </c>
      <c r="F1723" s="12" t="str">
        <f aca="false">IF($C1723="","",IF(商品マスタ!$P1722="","理論",商品マスタ!$P1722))</f>
        <v/>
      </c>
      <c r="G1723" s="17" t="str">
        <f aca="false">IF($C1723="","",N(商品マスタ!$H1722))</f>
        <v/>
      </c>
      <c r="H1723" s="14"/>
      <c r="I1723" s="17" t="str">
        <f aca="false">IF($C1723="","",N($H1723)*N(商品マスタ!$N1722))</f>
        <v/>
      </c>
      <c r="J1723" s="17" t="str">
        <f aca="false">IF($C1723="","",N($I1723)-N($G1723))</f>
        <v/>
      </c>
      <c r="K1723" s="37" t="str">
        <f aca="false">IF($C1723="","",N(商品マスタ!$I1722))</f>
        <v/>
      </c>
      <c r="L1723" s="17" t="str">
        <f aca="false">IF($C1723="","",MAX(1,N(商品マスタ!$J1722)))</f>
        <v/>
      </c>
      <c r="M1723" s="38" t="str">
        <f aca="false">IF($C1723="","",N(TOP!$C$16)*N($K1723))</f>
        <v/>
      </c>
      <c r="N1723" s="17" t="str">
        <f aca="false">IF($C1723="","",ROUNDUP(N($M1723)/N($L1723),0))</f>
        <v/>
      </c>
      <c r="O1723" s="17" t="str">
        <f aca="false">IF($C1723="","",N(商品マスタ!$R1722))</f>
        <v/>
      </c>
      <c r="P1723" s="17" t="str">
        <f aca="false">IF($C1723="","",IF($F1723="理論",(N($O1723)+N($N1723))-N($G1723),(N($O1723)+N($N1723))-N($I1723)))</f>
        <v/>
      </c>
      <c r="Q1723" s="17" t="str">
        <f aca="false">IF($C1723="","",MAX(1,N(商品マスタ!$K1722)))</f>
        <v/>
      </c>
      <c r="R1723" s="39" t="str">
        <f aca="false">IF($C1723="","",IF(N($P1723)/N($Q1723)&lt;=0,"",ROUNDUP(N($P1723)/N($Q1723),0)))</f>
        <v/>
      </c>
      <c r="S1723" s="14"/>
      <c r="T1723" s="40" t="str">
        <f aca="false">IF($C1723="","",N(商品マスタ!$M1722))</f>
        <v/>
      </c>
      <c r="U1723" s="40" t="str">
        <f aca="false">IF($S1723="","",N($S1723)*N($T1723))</f>
        <v/>
      </c>
      <c r="V1723" s="18"/>
    </row>
    <row r="1724" customFormat="false" ht="15" hidden="false" customHeight="false" outlineLevel="0" collapsed="false">
      <c r="B1724" s="12" t="n">
        <v>1718</v>
      </c>
      <c r="C1724" s="36" t="str">
        <f aca="false">IF(商品マスタ!$C1723="","",商品マスタ!$C1723)</f>
        <v/>
      </c>
      <c r="D1724" s="12" t="str">
        <f aca="false">IF($C1724="","",商品マスタ!$D1723)</f>
        <v/>
      </c>
      <c r="E1724" s="12" t="str">
        <f aca="false">IF($C1724="","",商品マスタ!$G1723)</f>
        <v/>
      </c>
      <c r="F1724" s="12" t="str">
        <f aca="false">IF($C1724="","",IF(商品マスタ!$P1723="","理論",商品マスタ!$P1723))</f>
        <v/>
      </c>
      <c r="G1724" s="17" t="str">
        <f aca="false">IF($C1724="","",N(商品マスタ!$H1723))</f>
        <v/>
      </c>
      <c r="H1724" s="14"/>
      <c r="I1724" s="17" t="str">
        <f aca="false">IF($C1724="","",N($H1724)*N(商品マスタ!$N1723))</f>
        <v/>
      </c>
      <c r="J1724" s="17" t="str">
        <f aca="false">IF($C1724="","",N($I1724)-N($G1724))</f>
        <v/>
      </c>
      <c r="K1724" s="37" t="str">
        <f aca="false">IF($C1724="","",N(商品マスタ!$I1723))</f>
        <v/>
      </c>
      <c r="L1724" s="17" t="str">
        <f aca="false">IF($C1724="","",MAX(1,N(商品マスタ!$J1723)))</f>
        <v/>
      </c>
      <c r="M1724" s="38" t="str">
        <f aca="false">IF($C1724="","",N(TOP!$C$16)*N($K1724))</f>
        <v/>
      </c>
      <c r="N1724" s="17" t="str">
        <f aca="false">IF($C1724="","",ROUNDUP(N($M1724)/N($L1724),0))</f>
        <v/>
      </c>
      <c r="O1724" s="17" t="str">
        <f aca="false">IF($C1724="","",N(商品マスタ!$R1723))</f>
        <v/>
      </c>
      <c r="P1724" s="17" t="str">
        <f aca="false">IF($C1724="","",IF($F1724="理論",(N($O1724)+N($N1724))-N($G1724),(N($O1724)+N($N1724))-N($I1724)))</f>
        <v/>
      </c>
      <c r="Q1724" s="17" t="str">
        <f aca="false">IF($C1724="","",MAX(1,N(商品マスタ!$K1723)))</f>
        <v/>
      </c>
      <c r="R1724" s="39" t="str">
        <f aca="false">IF($C1724="","",IF(N($P1724)/N($Q1724)&lt;=0,"",ROUNDUP(N($P1724)/N($Q1724),0)))</f>
        <v/>
      </c>
      <c r="S1724" s="14"/>
      <c r="T1724" s="40" t="str">
        <f aca="false">IF($C1724="","",N(商品マスタ!$M1723))</f>
        <v/>
      </c>
      <c r="U1724" s="40" t="str">
        <f aca="false">IF($S1724="","",N($S1724)*N($T1724))</f>
        <v/>
      </c>
      <c r="V1724" s="18"/>
    </row>
    <row r="1725" customFormat="false" ht="15" hidden="false" customHeight="false" outlineLevel="0" collapsed="false">
      <c r="B1725" s="12" t="n">
        <v>1719</v>
      </c>
      <c r="C1725" s="36" t="str">
        <f aca="false">IF(商品マスタ!$C1724="","",商品マスタ!$C1724)</f>
        <v/>
      </c>
      <c r="D1725" s="12" t="str">
        <f aca="false">IF($C1725="","",商品マスタ!$D1724)</f>
        <v/>
      </c>
      <c r="E1725" s="12" t="str">
        <f aca="false">IF($C1725="","",商品マスタ!$G1724)</f>
        <v/>
      </c>
      <c r="F1725" s="12" t="str">
        <f aca="false">IF($C1725="","",IF(商品マスタ!$P1724="","理論",商品マスタ!$P1724))</f>
        <v/>
      </c>
      <c r="G1725" s="17" t="str">
        <f aca="false">IF($C1725="","",N(商品マスタ!$H1724))</f>
        <v/>
      </c>
      <c r="H1725" s="14"/>
      <c r="I1725" s="17" t="str">
        <f aca="false">IF($C1725="","",N($H1725)*N(商品マスタ!$N1724))</f>
        <v/>
      </c>
      <c r="J1725" s="17" t="str">
        <f aca="false">IF($C1725="","",N($I1725)-N($G1725))</f>
        <v/>
      </c>
      <c r="K1725" s="37" t="str">
        <f aca="false">IF($C1725="","",N(商品マスタ!$I1724))</f>
        <v/>
      </c>
      <c r="L1725" s="17" t="str">
        <f aca="false">IF($C1725="","",MAX(1,N(商品マスタ!$J1724)))</f>
        <v/>
      </c>
      <c r="M1725" s="38" t="str">
        <f aca="false">IF($C1725="","",N(TOP!$C$16)*N($K1725))</f>
        <v/>
      </c>
      <c r="N1725" s="17" t="str">
        <f aca="false">IF($C1725="","",ROUNDUP(N($M1725)/N($L1725),0))</f>
        <v/>
      </c>
      <c r="O1725" s="17" t="str">
        <f aca="false">IF($C1725="","",N(商品マスタ!$R1724))</f>
        <v/>
      </c>
      <c r="P1725" s="17" t="str">
        <f aca="false">IF($C1725="","",IF($F1725="理論",(N($O1725)+N($N1725))-N($G1725),(N($O1725)+N($N1725))-N($I1725)))</f>
        <v/>
      </c>
      <c r="Q1725" s="17" t="str">
        <f aca="false">IF($C1725="","",MAX(1,N(商品マスタ!$K1724)))</f>
        <v/>
      </c>
      <c r="R1725" s="39" t="str">
        <f aca="false">IF($C1725="","",IF(N($P1725)/N($Q1725)&lt;=0,"",ROUNDUP(N($P1725)/N($Q1725),0)))</f>
        <v/>
      </c>
      <c r="S1725" s="14"/>
      <c r="T1725" s="40" t="str">
        <f aca="false">IF($C1725="","",N(商品マスタ!$M1724))</f>
        <v/>
      </c>
      <c r="U1725" s="40" t="str">
        <f aca="false">IF($S1725="","",N($S1725)*N($T1725))</f>
        <v/>
      </c>
      <c r="V1725" s="18"/>
    </row>
    <row r="1726" customFormat="false" ht="15" hidden="false" customHeight="false" outlineLevel="0" collapsed="false">
      <c r="B1726" s="12" t="n">
        <v>1720</v>
      </c>
      <c r="C1726" s="36" t="str">
        <f aca="false">IF(商品マスタ!$C1725="","",商品マスタ!$C1725)</f>
        <v/>
      </c>
      <c r="D1726" s="12" t="str">
        <f aca="false">IF($C1726="","",商品マスタ!$D1725)</f>
        <v/>
      </c>
      <c r="E1726" s="12" t="str">
        <f aca="false">IF($C1726="","",商品マスタ!$G1725)</f>
        <v/>
      </c>
      <c r="F1726" s="12" t="str">
        <f aca="false">IF($C1726="","",IF(商品マスタ!$P1725="","理論",商品マスタ!$P1725))</f>
        <v/>
      </c>
      <c r="G1726" s="17" t="str">
        <f aca="false">IF($C1726="","",N(商品マスタ!$H1725))</f>
        <v/>
      </c>
      <c r="H1726" s="14"/>
      <c r="I1726" s="17" t="str">
        <f aca="false">IF($C1726="","",N($H1726)*N(商品マスタ!$N1725))</f>
        <v/>
      </c>
      <c r="J1726" s="17" t="str">
        <f aca="false">IF($C1726="","",N($I1726)-N($G1726))</f>
        <v/>
      </c>
      <c r="K1726" s="37" t="str">
        <f aca="false">IF($C1726="","",N(商品マスタ!$I1725))</f>
        <v/>
      </c>
      <c r="L1726" s="17" t="str">
        <f aca="false">IF($C1726="","",MAX(1,N(商品マスタ!$J1725)))</f>
        <v/>
      </c>
      <c r="M1726" s="38" t="str">
        <f aca="false">IF($C1726="","",N(TOP!$C$16)*N($K1726))</f>
        <v/>
      </c>
      <c r="N1726" s="17" t="str">
        <f aca="false">IF($C1726="","",ROUNDUP(N($M1726)/N($L1726),0))</f>
        <v/>
      </c>
      <c r="O1726" s="17" t="str">
        <f aca="false">IF($C1726="","",N(商品マスタ!$R1725))</f>
        <v/>
      </c>
      <c r="P1726" s="17" t="str">
        <f aca="false">IF($C1726="","",IF($F1726="理論",(N($O1726)+N($N1726))-N($G1726),(N($O1726)+N($N1726))-N($I1726)))</f>
        <v/>
      </c>
      <c r="Q1726" s="17" t="str">
        <f aca="false">IF($C1726="","",MAX(1,N(商品マスタ!$K1725)))</f>
        <v/>
      </c>
      <c r="R1726" s="39" t="str">
        <f aca="false">IF($C1726="","",IF(N($P1726)/N($Q1726)&lt;=0,"",ROUNDUP(N($P1726)/N($Q1726),0)))</f>
        <v/>
      </c>
      <c r="S1726" s="14"/>
      <c r="T1726" s="40" t="str">
        <f aca="false">IF($C1726="","",N(商品マスタ!$M1725))</f>
        <v/>
      </c>
      <c r="U1726" s="40" t="str">
        <f aca="false">IF($S1726="","",N($S1726)*N($T1726))</f>
        <v/>
      </c>
      <c r="V1726" s="18"/>
    </row>
    <row r="1727" customFormat="false" ht="15" hidden="false" customHeight="false" outlineLevel="0" collapsed="false">
      <c r="B1727" s="12" t="n">
        <v>1721</v>
      </c>
      <c r="C1727" s="36" t="str">
        <f aca="false">IF(商品マスタ!$C1726="","",商品マスタ!$C1726)</f>
        <v/>
      </c>
      <c r="D1727" s="12" t="str">
        <f aca="false">IF($C1727="","",商品マスタ!$D1726)</f>
        <v/>
      </c>
      <c r="E1727" s="12" t="str">
        <f aca="false">IF($C1727="","",商品マスタ!$G1726)</f>
        <v/>
      </c>
      <c r="F1727" s="12" t="str">
        <f aca="false">IF($C1727="","",IF(商品マスタ!$P1726="","理論",商品マスタ!$P1726))</f>
        <v/>
      </c>
      <c r="G1727" s="17" t="str">
        <f aca="false">IF($C1727="","",N(商品マスタ!$H1726))</f>
        <v/>
      </c>
      <c r="H1727" s="14"/>
      <c r="I1727" s="17" t="str">
        <f aca="false">IF($C1727="","",N($H1727)*N(商品マスタ!$N1726))</f>
        <v/>
      </c>
      <c r="J1727" s="17" t="str">
        <f aca="false">IF($C1727="","",N($I1727)-N($G1727))</f>
        <v/>
      </c>
      <c r="K1727" s="37" t="str">
        <f aca="false">IF($C1727="","",N(商品マスタ!$I1726))</f>
        <v/>
      </c>
      <c r="L1727" s="17" t="str">
        <f aca="false">IF($C1727="","",MAX(1,N(商品マスタ!$J1726)))</f>
        <v/>
      </c>
      <c r="M1727" s="38" t="str">
        <f aca="false">IF($C1727="","",N(TOP!$C$16)*N($K1727))</f>
        <v/>
      </c>
      <c r="N1727" s="17" t="str">
        <f aca="false">IF($C1727="","",ROUNDUP(N($M1727)/N($L1727),0))</f>
        <v/>
      </c>
      <c r="O1727" s="17" t="str">
        <f aca="false">IF($C1727="","",N(商品マスタ!$R1726))</f>
        <v/>
      </c>
      <c r="P1727" s="17" t="str">
        <f aca="false">IF($C1727="","",IF($F1727="理論",(N($O1727)+N($N1727))-N($G1727),(N($O1727)+N($N1727))-N($I1727)))</f>
        <v/>
      </c>
      <c r="Q1727" s="17" t="str">
        <f aca="false">IF($C1727="","",MAX(1,N(商品マスタ!$K1726)))</f>
        <v/>
      </c>
      <c r="R1727" s="39" t="str">
        <f aca="false">IF($C1727="","",IF(N($P1727)/N($Q1727)&lt;=0,"",ROUNDUP(N($P1727)/N($Q1727),0)))</f>
        <v/>
      </c>
      <c r="S1727" s="14"/>
      <c r="T1727" s="40" t="str">
        <f aca="false">IF($C1727="","",N(商品マスタ!$M1726))</f>
        <v/>
      </c>
      <c r="U1727" s="40" t="str">
        <f aca="false">IF($S1727="","",N($S1727)*N($T1727))</f>
        <v/>
      </c>
      <c r="V1727" s="18"/>
    </row>
    <row r="1728" customFormat="false" ht="15" hidden="false" customHeight="false" outlineLevel="0" collapsed="false">
      <c r="B1728" s="12" t="n">
        <v>1722</v>
      </c>
      <c r="C1728" s="36" t="str">
        <f aca="false">IF(商品マスタ!$C1727="","",商品マスタ!$C1727)</f>
        <v/>
      </c>
      <c r="D1728" s="12" t="str">
        <f aca="false">IF($C1728="","",商品マスタ!$D1727)</f>
        <v/>
      </c>
      <c r="E1728" s="12" t="str">
        <f aca="false">IF($C1728="","",商品マスタ!$G1727)</f>
        <v/>
      </c>
      <c r="F1728" s="12" t="str">
        <f aca="false">IF($C1728="","",IF(商品マスタ!$P1727="","理論",商品マスタ!$P1727))</f>
        <v/>
      </c>
      <c r="G1728" s="17" t="str">
        <f aca="false">IF($C1728="","",N(商品マスタ!$H1727))</f>
        <v/>
      </c>
      <c r="H1728" s="14"/>
      <c r="I1728" s="17" t="str">
        <f aca="false">IF($C1728="","",N($H1728)*N(商品マスタ!$N1727))</f>
        <v/>
      </c>
      <c r="J1728" s="17" t="str">
        <f aca="false">IF($C1728="","",N($I1728)-N($G1728))</f>
        <v/>
      </c>
      <c r="K1728" s="37" t="str">
        <f aca="false">IF($C1728="","",N(商品マスタ!$I1727))</f>
        <v/>
      </c>
      <c r="L1728" s="17" t="str">
        <f aca="false">IF($C1728="","",MAX(1,N(商品マスタ!$J1727)))</f>
        <v/>
      </c>
      <c r="M1728" s="38" t="str">
        <f aca="false">IF($C1728="","",N(TOP!$C$16)*N($K1728))</f>
        <v/>
      </c>
      <c r="N1728" s="17" t="str">
        <f aca="false">IF($C1728="","",ROUNDUP(N($M1728)/N($L1728),0))</f>
        <v/>
      </c>
      <c r="O1728" s="17" t="str">
        <f aca="false">IF($C1728="","",N(商品マスタ!$R1727))</f>
        <v/>
      </c>
      <c r="P1728" s="17" t="str">
        <f aca="false">IF($C1728="","",IF($F1728="理論",(N($O1728)+N($N1728))-N($G1728),(N($O1728)+N($N1728))-N($I1728)))</f>
        <v/>
      </c>
      <c r="Q1728" s="17" t="str">
        <f aca="false">IF($C1728="","",MAX(1,N(商品マスタ!$K1727)))</f>
        <v/>
      </c>
      <c r="R1728" s="39" t="str">
        <f aca="false">IF($C1728="","",IF(N($P1728)/N($Q1728)&lt;=0,"",ROUNDUP(N($P1728)/N($Q1728),0)))</f>
        <v/>
      </c>
      <c r="S1728" s="14"/>
      <c r="T1728" s="40" t="str">
        <f aca="false">IF($C1728="","",N(商品マスタ!$M1727))</f>
        <v/>
      </c>
      <c r="U1728" s="40" t="str">
        <f aca="false">IF($S1728="","",N($S1728)*N($T1728))</f>
        <v/>
      </c>
      <c r="V1728" s="18"/>
    </row>
    <row r="1729" customFormat="false" ht="15" hidden="false" customHeight="false" outlineLevel="0" collapsed="false">
      <c r="B1729" s="12" t="n">
        <v>1723</v>
      </c>
      <c r="C1729" s="36" t="str">
        <f aca="false">IF(商品マスタ!$C1728="","",商品マスタ!$C1728)</f>
        <v/>
      </c>
      <c r="D1729" s="12" t="str">
        <f aca="false">IF($C1729="","",商品マスタ!$D1728)</f>
        <v/>
      </c>
      <c r="E1729" s="12" t="str">
        <f aca="false">IF($C1729="","",商品マスタ!$G1728)</f>
        <v/>
      </c>
      <c r="F1729" s="12" t="str">
        <f aca="false">IF($C1729="","",IF(商品マスタ!$P1728="","理論",商品マスタ!$P1728))</f>
        <v/>
      </c>
      <c r="G1729" s="17" t="str">
        <f aca="false">IF($C1729="","",N(商品マスタ!$H1728))</f>
        <v/>
      </c>
      <c r="H1729" s="14"/>
      <c r="I1729" s="17" t="str">
        <f aca="false">IF($C1729="","",N($H1729)*N(商品マスタ!$N1728))</f>
        <v/>
      </c>
      <c r="J1729" s="17" t="str">
        <f aca="false">IF($C1729="","",N($I1729)-N($G1729))</f>
        <v/>
      </c>
      <c r="K1729" s="37" t="str">
        <f aca="false">IF($C1729="","",N(商品マスタ!$I1728))</f>
        <v/>
      </c>
      <c r="L1729" s="17" t="str">
        <f aca="false">IF($C1729="","",MAX(1,N(商品マスタ!$J1728)))</f>
        <v/>
      </c>
      <c r="M1729" s="38" t="str">
        <f aca="false">IF($C1729="","",N(TOP!$C$16)*N($K1729))</f>
        <v/>
      </c>
      <c r="N1729" s="17" t="str">
        <f aca="false">IF($C1729="","",ROUNDUP(N($M1729)/N($L1729),0))</f>
        <v/>
      </c>
      <c r="O1729" s="17" t="str">
        <f aca="false">IF($C1729="","",N(商品マスタ!$R1728))</f>
        <v/>
      </c>
      <c r="P1729" s="17" t="str">
        <f aca="false">IF($C1729="","",IF($F1729="理論",(N($O1729)+N($N1729))-N($G1729),(N($O1729)+N($N1729))-N($I1729)))</f>
        <v/>
      </c>
      <c r="Q1729" s="17" t="str">
        <f aca="false">IF($C1729="","",MAX(1,N(商品マスタ!$K1728)))</f>
        <v/>
      </c>
      <c r="R1729" s="39" t="str">
        <f aca="false">IF($C1729="","",IF(N($P1729)/N($Q1729)&lt;=0,"",ROUNDUP(N($P1729)/N($Q1729),0)))</f>
        <v/>
      </c>
      <c r="S1729" s="14"/>
      <c r="T1729" s="40" t="str">
        <f aca="false">IF($C1729="","",N(商品マスタ!$M1728))</f>
        <v/>
      </c>
      <c r="U1729" s="40" t="str">
        <f aca="false">IF($S1729="","",N($S1729)*N($T1729))</f>
        <v/>
      </c>
      <c r="V1729" s="18"/>
    </row>
    <row r="1730" customFormat="false" ht="15" hidden="false" customHeight="false" outlineLevel="0" collapsed="false">
      <c r="B1730" s="12" t="n">
        <v>1724</v>
      </c>
      <c r="C1730" s="36" t="str">
        <f aca="false">IF(商品マスタ!$C1729="","",商品マスタ!$C1729)</f>
        <v/>
      </c>
      <c r="D1730" s="12" t="str">
        <f aca="false">IF($C1730="","",商品マスタ!$D1729)</f>
        <v/>
      </c>
      <c r="E1730" s="12" t="str">
        <f aca="false">IF($C1730="","",商品マスタ!$G1729)</f>
        <v/>
      </c>
      <c r="F1730" s="12" t="str">
        <f aca="false">IF($C1730="","",IF(商品マスタ!$P1729="","理論",商品マスタ!$P1729))</f>
        <v/>
      </c>
      <c r="G1730" s="17" t="str">
        <f aca="false">IF($C1730="","",N(商品マスタ!$H1729))</f>
        <v/>
      </c>
      <c r="H1730" s="14"/>
      <c r="I1730" s="17" t="str">
        <f aca="false">IF($C1730="","",N($H1730)*N(商品マスタ!$N1729))</f>
        <v/>
      </c>
      <c r="J1730" s="17" t="str">
        <f aca="false">IF($C1730="","",N($I1730)-N($G1730))</f>
        <v/>
      </c>
      <c r="K1730" s="37" t="str">
        <f aca="false">IF($C1730="","",N(商品マスタ!$I1729))</f>
        <v/>
      </c>
      <c r="L1730" s="17" t="str">
        <f aca="false">IF($C1730="","",MAX(1,N(商品マスタ!$J1729)))</f>
        <v/>
      </c>
      <c r="M1730" s="38" t="str">
        <f aca="false">IF($C1730="","",N(TOP!$C$16)*N($K1730))</f>
        <v/>
      </c>
      <c r="N1730" s="17" t="str">
        <f aca="false">IF($C1730="","",ROUNDUP(N($M1730)/N($L1730),0))</f>
        <v/>
      </c>
      <c r="O1730" s="17" t="str">
        <f aca="false">IF($C1730="","",N(商品マスタ!$R1729))</f>
        <v/>
      </c>
      <c r="P1730" s="17" t="str">
        <f aca="false">IF($C1730="","",IF($F1730="理論",(N($O1730)+N($N1730))-N($G1730),(N($O1730)+N($N1730))-N($I1730)))</f>
        <v/>
      </c>
      <c r="Q1730" s="17" t="str">
        <f aca="false">IF($C1730="","",MAX(1,N(商品マスタ!$K1729)))</f>
        <v/>
      </c>
      <c r="R1730" s="39" t="str">
        <f aca="false">IF($C1730="","",IF(N($P1730)/N($Q1730)&lt;=0,"",ROUNDUP(N($P1730)/N($Q1730),0)))</f>
        <v/>
      </c>
      <c r="S1730" s="14"/>
      <c r="T1730" s="40" t="str">
        <f aca="false">IF($C1730="","",N(商品マスタ!$M1729))</f>
        <v/>
      </c>
      <c r="U1730" s="40" t="str">
        <f aca="false">IF($S1730="","",N($S1730)*N($T1730))</f>
        <v/>
      </c>
      <c r="V1730" s="18"/>
    </row>
    <row r="1731" customFormat="false" ht="15" hidden="false" customHeight="false" outlineLevel="0" collapsed="false">
      <c r="B1731" s="12" t="n">
        <v>1725</v>
      </c>
      <c r="C1731" s="36" t="str">
        <f aca="false">IF(商品マスタ!$C1730="","",商品マスタ!$C1730)</f>
        <v/>
      </c>
      <c r="D1731" s="12" t="str">
        <f aca="false">IF($C1731="","",商品マスタ!$D1730)</f>
        <v/>
      </c>
      <c r="E1731" s="12" t="str">
        <f aca="false">IF($C1731="","",商品マスタ!$G1730)</f>
        <v/>
      </c>
      <c r="F1731" s="12" t="str">
        <f aca="false">IF($C1731="","",IF(商品マスタ!$P1730="","理論",商品マスタ!$P1730))</f>
        <v/>
      </c>
      <c r="G1731" s="17" t="str">
        <f aca="false">IF($C1731="","",N(商品マスタ!$H1730))</f>
        <v/>
      </c>
      <c r="H1731" s="14"/>
      <c r="I1731" s="17" t="str">
        <f aca="false">IF($C1731="","",N($H1731)*N(商品マスタ!$N1730))</f>
        <v/>
      </c>
      <c r="J1731" s="17" t="str">
        <f aca="false">IF($C1731="","",N($I1731)-N($G1731))</f>
        <v/>
      </c>
      <c r="K1731" s="37" t="str">
        <f aca="false">IF($C1731="","",N(商品マスタ!$I1730))</f>
        <v/>
      </c>
      <c r="L1731" s="17" t="str">
        <f aca="false">IF($C1731="","",MAX(1,N(商品マスタ!$J1730)))</f>
        <v/>
      </c>
      <c r="M1731" s="38" t="str">
        <f aca="false">IF($C1731="","",N(TOP!$C$16)*N($K1731))</f>
        <v/>
      </c>
      <c r="N1731" s="17" t="str">
        <f aca="false">IF($C1731="","",ROUNDUP(N($M1731)/N($L1731),0))</f>
        <v/>
      </c>
      <c r="O1731" s="17" t="str">
        <f aca="false">IF($C1731="","",N(商品マスタ!$R1730))</f>
        <v/>
      </c>
      <c r="P1731" s="17" t="str">
        <f aca="false">IF($C1731="","",IF($F1731="理論",(N($O1731)+N($N1731))-N($G1731),(N($O1731)+N($N1731))-N($I1731)))</f>
        <v/>
      </c>
      <c r="Q1731" s="17" t="str">
        <f aca="false">IF($C1731="","",MAX(1,N(商品マスタ!$K1730)))</f>
        <v/>
      </c>
      <c r="R1731" s="39" t="str">
        <f aca="false">IF($C1731="","",IF(N($P1731)/N($Q1731)&lt;=0,"",ROUNDUP(N($P1731)/N($Q1731),0)))</f>
        <v/>
      </c>
      <c r="S1731" s="14"/>
      <c r="T1731" s="40" t="str">
        <f aca="false">IF($C1731="","",N(商品マスタ!$M1730))</f>
        <v/>
      </c>
      <c r="U1731" s="40" t="str">
        <f aca="false">IF($S1731="","",N($S1731)*N($T1731))</f>
        <v/>
      </c>
      <c r="V1731" s="18"/>
    </row>
    <row r="1732" customFormat="false" ht="15" hidden="false" customHeight="false" outlineLevel="0" collapsed="false">
      <c r="B1732" s="12" t="n">
        <v>1726</v>
      </c>
      <c r="C1732" s="36" t="str">
        <f aca="false">IF(商品マスタ!$C1731="","",商品マスタ!$C1731)</f>
        <v/>
      </c>
      <c r="D1732" s="12" t="str">
        <f aca="false">IF($C1732="","",商品マスタ!$D1731)</f>
        <v/>
      </c>
      <c r="E1732" s="12" t="str">
        <f aca="false">IF($C1732="","",商品マスタ!$G1731)</f>
        <v/>
      </c>
      <c r="F1732" s="12" t="str">
        <f aca="false">IF($C1732="","",IF(商品マスタ!$P1731="","理論",商品マスタ!$P1731))</f>
        <v/>
      </c>
      <c r="G1732" s="17" t="str">
        <f aca="false">IF($C1732="","",N(商品マスタ!$H1731))</f>
        <v/>
      </c>
      <c r="H1732" s="14"/>
      <c r="I1732" s="17" t="str">
        <f aca="false">IF($C1732="","",N($H1732)*N(商品マスタ!$N1731))</f>
        <v/>
      </c>
      <c r="J1732" s="17" t="str">
        <f aca="false">IF($C1732="","",N($I1732)-N($G1732))</f>
        <v/>
      </c>
      <c r="K1732" s="37" t="str">
        <f aca="false">IF($C1732="","",N(商品マスタ!$I1731))</f>
        <v/>
      </c>
      <c r="L1732" s="17" t="str">
        <f aca="false">IF($C1732="","",MAX(1,N(商品マスタ!$J1731)))</f>
        <v/>
      </c>
      <c r="M1732" s="38" t="str">
        <f aca="false">IF($C1732="","",N(TOP!$C$16)*N($K1732))</f>
        <v/>
      </c>
      <c r="N1732" s="17" t="str">
        <f aca="false">IF($C1732="","",ROUNDUP(N($M1732)/N($L1732),0))</f>
        <v/>
      </c>
      <c r="O1732" s="17" t="str">
        <f aca="false">IF($C1732="","",N(商品マスタ!$R1731))</f>
        <v/>
      </c>
      <c r="P1732" s="17" t="str">
        <f aca="false">IF($C1732="","",IF($F1732="理論",(N($O1732)+N($N1732))-N($G1732),(N($O1732)+N($N1732))-N($I1732)))</f>
        <v/>
      </c>
      <c r="Q1732" s="17" t="str">
        <f aca="false">IF($C1732="","",MAX(1,N(商品マスタ!$K1731)))</f>
        <v/>
      </c>
      <c r="R1732" s="39" t="str">
        <f aca="false">IF($C1732="","",IF(N($P1732)/N($Q1732)&lt;=0,"",ROUNDUP(N($P1732)/N($Q1732),0)))</f>
        <v/>
      </c>
      <c r="S1732" s="14"/>
      <c r="T1732" s="40" t="str">
        <f aca="false">IF($C1732="","",N(商品マスタ!$M1731))</f>
        <v/>
      </c>
      <c r="U1732" s="40" t="str">
        <f aca="false">IF($S1732="","",N($S1732)*N($T1732))</f>
        <v/>
      </c>
      <c r="V1732" s="18"/>
    </row>
    <row r="1733" customFormat="false" ht="15" hidden="false" customHeight="false" outlineLevel="0" collapsed="false">
      <c r="B1733" s="12" t="n">
        <v>1727</v>
      </c>
      <c r="C1733" s="36" t="str">
        <f aca="false">IF(商品マスタ!$C1732="","",商品マスタ!$C1732)</f>
        <v/>
      </c>
      <c r="D1733" s="12" t="str">
        <f aca="false">IF($C1733="","",商品マスタ!$D1732)</f>
        <v/>
      </c>
      <c r="E1733" s="12" t="str">
        <f aca="false">IF($C1733="","",商品マスタ!$G1732)</f>
        <v/>
      </c>
      <c r="F1733" s="12" t="str">
        <f aca="false">IF($C1733="","",IF(商品マスタ!$P1732="","理論",商品マスタ!$P1732))</f>
        <v/>
      </c>
      <c r="G1733" s="17" t="str">
        <f aca="false">IF($C1733="","",N(商品マスタ!$H1732))</f>
        <v/>
      </c>
      <c r="H1733" s="14"/>
      <c r="I1733" s="17" t="str">
        <f aca="false">IF($C1733="","",N($H1733)*N(商品マスタ!$N1732))</f>
        <v/>
      </c>
      <c r="J1733" s="17" t="str">
        <f aca="false">IF($C1733="","",N($I1733)-N($G1733))</f>
        <v/>
      </c>
      <c r="K1733" s="37" t="str">
        <f aca="false">IF($C1733="","",N(商品マスタ!$I1732))</f>
        <v/>
      </c>
      <c r="L1733" s="17" t="str">
        <f aca="false">IF($C1733="","",MAX(1,N(商品マスタ!$J1732)))</f>
        <v/>
      </c>
      <c r="M1733" s="38" t="str">
        <f aca="false">IF($C1733="","",N(TOP!$C$16)*N($K1733))</f>
        <v/>
      </c>
      <c r="N1733" s="17" t="str">
        <f aca="false">IF($C1733="","",ROUNDUP(N($M1733)/N($L1733),0))</f>
        <v/>
      </c>
      <c r="O1733" s="17" t="str">
        <f aca="false">IF($C1733="","",N(商品マスタ!$R1732))</f>
        <v/>
      </c>
      <c r="P1733" s="17" t="str">
        <f aca="false">IF($C1733="","",IF($F1733="理論",(N($O1733)+N($N1733))-N($G1733),(N($O1733)+N($N1733))-N($I1733)))</f>
        <v/>
      </c>
      <c r="Q1733" s="17" t="str">
        <f aca="false">IF($C1733="","",MAX(1,N(商品マスタ!$K1732)))</f>
        <v/>
      </c>
      <c r="R1733" s="39" t="str">
        <f aca="false">IF($C1733="","",IF(N($P1733)/N($Q1733)&lt;=0,"",ROUNDUP(N($P1733)/N($Q1733),0)))</f>
        <v/>
      </c>
      <c r="S1733" s="14"/>
      <c r="T1733" s="40" t="str">
        <f aca="false">IF($C1733="","",N(商品マスタ!$M1732))</f>
        <v/>
      </c>
      <c r="U1733" s="40" t="str">
        <f aca="false">IF($S1733="","",N($S1733)*N($T1733))</f>
        <v/>
      </c>
      <c r="V1733" s="18"/>
    </row>
    <row r="1734" customFormat="false" ht="15" hidden="false" customHeight="false" outlineLevel="0" collapsed="false">
      <c r="B1734" s="12" t="n">
        <v>1728</v>
      </c>
      <c r="C1734" s="36" t="str">
        <f aca="false">IF(商品マスタ!$C1733="","",商品マスタ!$C1733)</f>
        <v/>
      </c>
      <c r="D1734" s="12" t="str">
        <f aca="false">IF($C1734="","",商品マスタ!$D1733)</f>
        <v/>
      </c>
      <c r="E1734" s="12" t="str">
        <f aca="false">IF($C1734="","",商品マスタ!$G1733)</f>
        <v/>
      </c>
      <c r="F1734" s="12" t="str">
        <f aca="false">IF($C1734="","",IF(商品マスタ!$P1733="","理論",商品マスタ!$P1733))</f>
        <v/>
      </c>
      <c r="G1734" s="17" t="str">
        <f aca="false">IF($C1734="","",N(商品マスタ!$H1733))</f>
        <v/>
      </c>
      <c r="H1734" s="14"/>
      <c r="I1734" s="17" t="str">
        <f aca="false">IF($C1734="","",N($H1734)*N(商品マスタ!$N1733))</f>
        <v/>
      </c>
      <c r="J1734" s="17" t="str">
        <f aca="false">IF($C1734="","",N($I1734)-N($G1734))</f>
        <v/>
      </c>
      <c r="K1734" s="37" t="str">
        <f aca="false">IF($C1734="","",N(商品マスタ!$I1733))</f>
        <v/>
      </c>
      <c r="L1734" s="17" t="str">
        <f aca="false">IF($C1734="","",MAX(1,N(商品マスタ!$J1733)))</f>
        <v/>
      </c>
      <c r="M1734" s="38" t="str">
        <f aca="false">IF($C1734="","",N(TOP!$C$16)*N($K1734))</f>
        <v/>
      </c>
      <c r="N1734" s="17" t="str">
        <f aca="false">IF($C1734="","",ROUNDUP(N($M1734)/N($L1734),0))</f>
        <v/>
      </c>
      <c r="O1734" s="17" t="str">
        <f aca="false">IF($C1734="","",N(商品マスタ!$R1733))</f>
        <v/>
      </c>
      <c r="P1734" s="17" t="str">
        <f aca="false">IF($C1734="","",IF($F1734="理論",(N($O1734)+N($N1734))-N($G1734),(N($O1734)+N($N1734))-N($I1734)))</f>
        <v/>
      </c>
      <c r="Q1734" s="17" t="str">
        <f aca="false">IF($C1734="","",MAX(1,N(商品マスタ!$K1733)))</f>
        <v/>
      </c>
      <c r="R1734" s="39" t="str">
        <f aca="false">IF($C1734="","",IF(N($P1734)/N($Q1734)&lt;=0,"",ROUNDUP(N($P1734)/N($Q1734),0)))</f>
        <v/>
      </c>
      <c r="S1734" s="14"/>
      <c r="T1734" s="40" t="str">
        <f aca="false">IF($C1734="","",N(商品マスタ!$M1733))</f>
        <v/>
      </c>
      <c r="U1734" s="40" t="str">
        <f aca="false">IF($S1734="","",N($S1734)*N($T1734))</f>
        <v/>
      </c>
      <c r="V1734" s="18"/>
    </row>
    <row r="1735" customFormat="false" ht="15" hidden="false" customHeight="false" outlineLevel="0" collapsed="false">
      <c r="B1735" s="12" t="n">
        <v>1729</v>
      </c>
      <c r="C1735" s="36" t="str">
        <f aca="false">IF(商品マスタ!$C1734="","",商品マスタ!$C1734)</f>
        <v/>
      </c>
      <c r="D1735" s="12" t="str">
        <f aca="false">IF($C1735="","",商品マスタ!$D1734)</f>
        <v/>
      </c>
      <c r="E1735" s="12" t="str">
        <f aca="false">IF($C1735="","",商品マスタ!$G1734)</f>
        <v/>
      </c>
      <c r="F1735" s="12" t="str">
        <f aca="false">IF($C1735="","",IF(商品マスタ!$P1734="","理論",商品マスタ!$P1734))</f>
        <v/>
      </c>
      <c r="G1735" s="17" t="str">
        <f aca="false">IF($C1735="","",N(商品マスタ!$H1734))</f>
        <v/>
      </c>
      <c r="H1735" s="14"/>
      <c r="I1735" s="17" t="str">
        <f aca="false">IF($C1735="","",N($H1735)*N(商品マスタ!$N1734))</f>
        <v/>
      </c>
      <c r="J1735" s="17" t="str">
        <f aca="false">IF($C1735="","",N($I1735)-N($G1735))</f>
        <v/>
      </c>
      <c r="K1735" s="37" t="str">
        <f aca="false">IF($C1735="","",N(商品マスタ!$I1734))</f>
        <v/>
      </c>
      <c r="L1735" s="17" t="str">
        <f aca="false">IF($C1735="","",MAX(1,N(商品マスタ!$J1734)))</f>
        <v/>
      </c>
      <c r="M1735" s="38" t="str">
        <f aca="false">IF($C1735="","",N(TOP!$C$16)*N($K1735))</f>
        <v/>
      </c>
      <c r="N1735" s="17" t="str">
        <f aca="false">IF($C1735="","",ROUNDUP(N($M1735)/N($L1735),0))</f>
        <v/>
      </c>
      <c r="O1735" s="17" t="str">
        <f aca="false">IF($C1735="","",N(商品マスタ!$R1734))</f>
        <v/>
      </c>
      <c r="P1735" s="17" t="str">
        <f aca="false">IF($C1735="","",IF($F1735="理論",(N($O1735)+N($N1735))-N($G1735),(N($O1735)+N($N1735))-N($I1735)))</f>
        <v/>
      </c>
      <c r="Q1735" s="17" t="str">
        <f aca="false">IF($C1735="","",MAX(1,N(商品マスタ!$K1734)))</f>
        <v/>
      </c>
      <c r="R1735" s="39" t="str">
        <f aca="false">IF($C1735="","",IF(N($P1735)/N($Q1735)&lt;=0,"",ROUNDUP(N($P1735)/N($Q1735),0)))</f>
        <v/>
      </c>
      <c r="S1735" s="14"/>
      <c r="T1735" s="40" t="str">
        <f aca="false">IF($C1735="","",N(商品マスタ!$M1734))</f>
        <v/>
      </c>
      <c r="U1735" s="40" t="str">
        <f aca="false">IF($S1735="","",N($S1735)*N($T1735))</f>
        <v/>
      </c>
      <c r="V1735" s="18"/>
    </row>
    <row r="1736" customFormat="false" ht="15" hidden="false" customHeight="false" outlineLevel="0" collapsed="false">
      <c r="B1736" s="12" t="n">
        <v>1730</v>
      </c>
      <c r="C1736" s="36" t="str">
        <f aca="false">IF(商品マスタ!$C1735="","",商品マスタ!$C1735)</f>
        <v/>
      </c>
      <c r="D1736" s="12" t="str">
        <f aca="false">IF($C1736="","",商品マスタ!$D1735)</f>
        <v/>
      </c>
      <c r="E1736" s="12" t="str">
        <f aca="false">IF($C1736="","",商品マスタ!$G1735)</f>
        <v/>
      </c>
      <c r="F1736" s="12" t="str">
        <f aca="false">IF($C1736="","",IF(商品マスタ!$P1735="","理論",商品マスタ!$P1735))</f>
        <v/>
      </c>
      <c r="G1736" s="17" t="str">
        <f aca="false">IF($C1736="","",N(商品マスタ!$H1735))</f>
        <v/>
      </c>
      <c r="H1736" s="14"/>
      <c r="I1736" s="17" t="str">
        <f aca="false">IF($C1736="","",N($H1736)*N(商品マスタ!$N1735))</f>
        <v/>
      </c>
      <c r="J1736" s="17" t="str">
        <f aca="false">IF($C1736="","",N($I1736)-N($G1736))</f>
        <v/>
      </c>
      <c r="K1736" s="37" t="str">
        <f aca="false">IF($C1736="","",N(商品マスタ!$I1735))</f>
        <v/>
      </c>
      <c r="L1736" s="17" t="str">
        <f aca="false">IF($C1736="","",MAX(1,N(商品マスタ!$J1735)))</f>
        <v/>
      </c>
      <c r="M1736" s="38" t="str">
        <f aca="false">IF($C1736="","",N(TOP!$C$16)*N($K1736))</f>
        <v/>
      </c>
      <c r="N1736" s="17" t="str">
        <f aca="false">IF($C1736="","",ROUNDUP(N($M1736)/N($L1736),0))</f>
        <v/>
      </c>
      <c r="O1736" s="17" t="str">
        <f aca="false">IF($C1736="","",N(商品マスタ!$R1735))</f>
        <v/>
      </c>
      <c r="P1736" s="17" t="str">
        <f aca="false">IF($C1736="","",IF($F1736="理論",(N($O1736)+N($N1736))-N($G1736),(N($O1736)+N($N1736))-N($I1736)))</f>
        <v/>
      </c>
      <c r="Q1736" s="17" t="str">
        <f aca="false">IF($C1736="","",MAX(1,N(商品マスタ!$K1735)))</f>
        <v/>
      </c>
      <c r="R1736" s="39" t="str">
        <f aca="false">IF($C1736="","",IF(N($P1736)/N($Q1736)&lt;=0,"",ROUNDUP(N($P1736)/N($Q1736),0)))</f>
        <v/>
      </c>
      <c r="S1736" s="14"/>
      <c r="T1736" s="40" t="str">
        <f aca="false">IF($C1736="","",N(商品マスタ!$M1735))</f>
        <v/>
      </c>
      <c r="U1736" s="40" t="str">
        <f aca="false">IF($S1736="","",N($S1736)*N($T1736))</f>
        <v/>
      </c>
      <c r="V1736" s="18"/>
    </row>
    <row r="1737" customFormat="false" ht="15" hidden="false" customHeight="false" outlineLevel="0" collapsed="false">
      <c r="B1737" s="12" t="n">
        <v>1731</v>
      </c>
      <c r="C1737" s="36" t="str">
        <f aca="false">IF(商品マスタ!$C1736="","",商品マスタ!$C1736)</f>
        <v/>
      </c>
      <c r="D1737" s="12" t="str">
        <f aca="false">IF($C1737="","",商品マスタ!$D1736)</f>
        <v/>
      </c>
      <c r="E1737" s="12" t="str">
        <f aca="false">IF($C1737="","",商品マスタ!$G1736)</f>
        <v/>
      </c>
      <c r="F1737" s="12" t="str">
        <f aca="false">IF($C1737="","",IF(商品マスタ!$P1736="","理論",商品マスタ!$P1736))</f>
        <v/>
      </c>
      <c r="G1737" s="17" t="str">
        <f aca="false">IF($C1737="","",N(商品マスタ!$H1736))</f>
        <v/>
      </c>
      <c r="H1737" s="14"/>
      <c r="I1737" s="17" t="str">
        <f aca="false">IF($C1737="","",N($H1737)*N(商品マスタ!$N1736))</f>
        <v/>
      </c>
      <c r="J1737" s="17" t="str">
        <f aca="false">IF($C1737="","",N($I1737)-N($G1737))</f>
        <v/>
      </c>
      <c r="K1737" s="37" t="str">
        <f aca="false">IF($C1737="","",N(商品マスタ!$I1736))</f>
        <v/>
      </c>
      <c r="L1737" s="17" t="str">
        <f aca="false">IF($C1737="","",MAX(1,N(商品マスタ!$J1736)))</f>
        <v/>
      </c>
      <c r="M1737" s="38" t="str">
        <f aca="false">IF($C1737="","",N(TOP!$C$16)*N($K1737))</f>
        <v/>
      </c>
      <c r="N1737" s="17" t="str">
        <f aca="false">IF($C1737="","",ROUNDUP(N($M1737)/N($L1737),0))</f>
        <v/>
      </c>
      <c r="O1737" s="17" t="str">
        <f aca="false">IF($C1737="","",N(商品マスタ!$R1736))</f>
        <v/>
      </c>
      <c r="P1737" s="17" t="str">
        <f aca="false">IF($C1737="","",IF($F1737="理論",(N($O1737)+N($N1737))-N($G1737),(N($O1737)+N($N1737))-N($I1737)))</f>
        <v/>
      </c>
      <c r="Q1737" s="17" t="str">
        <f aca="false">IF($C1737="","",MAX(1,N(商品マスタ!$K1736)))</f>
        <v/>
      </c>
      <c r="R1737" s="39" t="str">
        <f aca="false">IF($C1737="","",IF(N($P1737)/N($Q1737)&lt;=0,"",ROUNDUP(N($P1737)/N($Q1737),0)))</f>
        <v/>
      </c>
      <c r="S1737" s="14"/>
      <c r="T1737" s="40" t="str">
        <f aca="false">IF($C1737="","",N(商品マスタ!$M1736))</f>
        <v/>
      </c>
      <c r="U1737" s="40" t="str">
        <f aca="false">IF($S1737="","",N($S1737)*N($T1737))</f>
        <v/>
      </c>
      <c r="V1737" s="18"/>
    </row>
    <row r="1738" customFormat="false" ht="15" hidden="false" customHeight="false" outlineLevel="0" collapsed="false">
      <c r="B1738" s="12" t="n">
        <v>1732</v>
      </c>
      <c r="C1738" s="36" t="str">
        <f aca="false">IF(商品マスタ!$C1737="","",商品マスタ!$C1737)</f>
        <v/>
      </c>
      <c r="D1738" s="12" t="str">
        <f aca="false">IF($C1738="","",商品マスタ!$D1737)</f>
        <v/>
      </c>
      <c r="E1738" s="12" t="str">
        <f aca="false">IF($C1738="","",商品マスタ!$G1737)</f>
        <v/>
      </c>
      <c r="F1738" s="12" t="str">
        <f aca="false">IF($C1738="","",IF(商品マスタ!$P1737="","理論",商品マスタ!$P1737))</f>
        <v/>
      </c>
      <c r="G1738" s="17" t="str">
        <f aca="false">IF($C1738="","",N(商品マスタ!$H1737))</f>
        <v/>
      </c>
      <c r="H1738" s="14"/>
      <c r="I1738" s="17" t="str">
        <f aca="false">IF($C1738="","",N($H1738)*N(商品マスタ!$N1737))</f>
        <v/>
      </c>
      <c r="J1738" s="17" t="str">
        <f aca="false">IF($C1738="","",N($I1738)-N($G1738))</f>
        <v/>
      </c>
      <c r="K1738" s="37" t="str">
        <f aca="false">IF($C1738="","",N(商品マスタ!$I1737))</f>
        <v/>
      </c>
      <c r="L1738" s="17" t="str">
        <f aca="false">IF($C1738="","",MAX(1,N(商品マスタ!$J1737)))</f>
        <v/>
      </c>
      <c r="M1738" s="38" t="str">
        <f aca="false">IF($C1738="","",N(TOP!$C$16)*N($K1738))</f>
        <v/>
      </c>
      <c r="N1738" s="17" t="str">
        <f aca="false">IF($C1738="","",ROUNDUP(N($M1738)/N($L1738),0))</f>
        <v/>
      </c>
      <c r="O1738" s="17" t="str">
        <f aca="false">IF($C1738="","",N(商品マスタ!$R1737))</f>
        <v/>
      </c>
      <c r="P1738" s="17" t="str">
        <f aca="false">IF($C1738="","",IF($F1738="理論",(N($O1738)+N($N1738))-N($G1738),(N($O1738)+N($N1738))-N($I1738)))</f>
        <v/>
      </c>
      <c r="Q1738" s="17" t="str">
        <f aca="false">IF($C1738="","",MAX(1,N(商品マスタ!$K1737)))</f>
        <v/>
      </c>
      <c r="R1738" s="39" t="str">
        <f aca="false">IF($C1738="","",IF(N($P1738)/N($Q1738)&lt;=0,"",ROUNDUP(N($P1738)/N($Q1738),0)))</f>
        <v/>
      </c>
      <c r="S1738" s="14"/>
      <c r="T1738" s="40" t="str">
        <f aca="false">IF($C1738="","",N(商品マスタ!$M1737))</f>
        <v/>
      </c>
      <c r="U1738" s="40" t="str">
        <f aca="false">IF($S1738="","",N($S1738)*N($T1738))</f>
        <v/>
      </c>
      <c r="V1738" s="18"/>
    </row>
    <row r="1739" customFormat="false" ht="15" hidden="false" customHeight="false" outlineLevel="0" collapsed="false">
      <c r="B1739" s="12" t="n">
        <v>1733</v>
      </c>
      <c r="C1739" s="36" t="str">
        <f aca="false">IF(商品マスタ!$C1738="","",商品マスタ!$C1738)</f>
        <v/>
      </c>
      <c r="D1739" s="12" t="str">
        <f aca="false">IF($C1739="","",商品マスタ!$D1738)</f>
        <v/>
      </c>
      <c r="E1739" s="12" t="str">
        <f aca="false">IF($C1739="","",商品マスタ!$G1738)</f>
        <v/>
      </c>
      <c r="F1739" s="12" t="str">
        <f aca="false">IF($C1739="","",IF(商品マスタ!$P1738="","理論",商品マスタ!$P1738))</f>
        <v/>
      </c>
      <c r="G1739" s="17" t="str">
        <f aca="false">IF($C1739="","",N(商品マスタ!$H1738))</f>
        <v/>
      </c>
      <c r="H1739" s="14"/>
      <c r="I1739" s="17" t="str">
        <f aca="false">IF($C1739="","",N($H1739)*N(商品マスタ!$N1738))</f>
        <v/>
      </c>
      <c r="J1739" s="17" t="str">
        <f aca="false">IF($C1739="","",N($I1739)-N($G1739))</f>
        <v/>
      </c>
      <c r="K1739" s="37" t="str">
        <f aca="false">IF($C1739="","",N(商品マスタ!$I1738))</f>
        <v/>
      </c>
      <c r="L1739" s="17" t="str">
        <f aca="false">IF($C1739="","",MAX(1,N(商品マスタ!$J1738)))</f>
        <v/>
      </c>
      <c r="M1739" s="38" t="str">
        <f aca="false">IF($C1739="","",N(TOP!$C$16)*N($K1739))</f>
        <v/>
      </c>
      <c r="N1739" s="17" t="str">
        <f aca="false">IF($C1739="","",ROUNDUP(N($M1739)/N($L1739),0))</f>
        <v/>
      </c>
      <c r="O1739" s="17" t="str">
        <f aca="false">IF($C1739="","",N(商品マスタ!$R1738))</f>
        <v/>
      </c>
      <c r="P1739" s="17" t="str">
        <f aca="false">IF($C1739="","",IF($F1739="理論",(N($O1739)+N($N1739))-N($G1739),(N($O1739)+N($N1739))-N($I1739)))</f>
        <v/>
      </c>
      <c r="Q1739" s="17" t="str">
        <f aca="false">IF($C1739="","",MAX(1,N(商品マスタ!$K1738)))</f>
        <v/>
      </c>
      <c r="R1739" s="39" t="str">
        <f aca="false">IF($C1739="","",IF(N($P1739)/N($Q1739)&lt;=0,"",ROUNDUP(N($P1739)/N($Q1739),0)))</f>
        <v/>
      </c>
      <c r="S1739" s="14"/>
      <c r="T1739" s="40" t="str">
        <f aca="false">IF($C1739="","",N(商品マスタ!$M1738))</f>
        <v/>
      </c>
      <c r="U1739" s="40" t="str">
        <f aca="false">IF($S1739="","",N($S1739)*N($T1739))</f>
        <v/>
      </c>
      <c r="V1739" s="18"/>
    </row>
    <row r="1740" customFormat="false" ht="15" hidden="false" customHeight="false" outlineLevel="0" collapsed="false">
      <c r="B1740" s="12" t="n">
        <v>1734</v>
      </c>
      <c r="C1740" s="36" t="str">
        <f aca="false">IF(商品マスタ!$C1739="","",商品マスタ!$C1739)</f>
        <v/>
      </c>
      <c r="D1740" s="12" t="str">
        <f aca="false">IF($C1740="","",商品マスタ!$D1739)</f>
        <v/>
      </c>
      <c r="E1740" s="12" t="str">
        <f aca="false">IF($C1740="","",商品マスタ!$G1739)</f>
        <v/>
      </c>
      <c r="F1740" s="12" t="str">
        <f aca="false">IF($C1740="","",IF(商品マスタ!$P1739="","理論",商品マスタ!$P1739))</f>
        <v/>
      </c>
      <c r="G1740" s="17" t="str">
        <f aca="false">IF($C1740="","",N(商品マスタ!$H1739))</f>
        <v/>
      </c>
      <c r="H1740" s="14"/>
      <c r="I1740" s="17" t="str">
        <f aca="false">IF($C1740="","",N($H1740)*N(商品マスタ!$N1739))</f>
        <v/>
      </c>
      <c r="J1740" s="17" t="str">
        <f aca="false">IF($C1740="","",N($I1740)-N($G1740))</f>
        <v/>
      </c>
      <c r="K1740" s="37" t="str">
        <f aca="false">IF($C1740="","",N(商品マスタ!$I1739))</f>
        <v/>
      </c>
      <c r="L1740" s="17" t="str">
        <f aca="false">IF($C1740="","",MAX(1,N(商品マスタ!$J1739)))</f>
        <v/>
      </c>
      <c r="M1740" s="38" t="str">
        <f aca="false">IF($C1740="","",N(TOP!$C$16)*N($K1740))</f>
        <v/>
      </c>
      <c r="N1740" s="17" t="str">
        <f aca="false">IF($C1740="","",ROUNDUP(N($M1740)/N($L1740),0))</f>
        <v/>
      </c>
      <c r="O1740" s="17" t="str">
        <f aca="false">IF($C1740="","",N(商品マスタ!$R1739))</f>
        <v/>
      </c>
      <c r="P1740" s="17" t="str">
        <f aca="false">IF($C1740="","",IF($F1740="理論",(N($O1740)+N($N1740))-N($G1740),(N($O1740)+N($N1740))-N($I1740)))</f>
        <v/>
      </c>
      <c r="Q1740" s="17" t="str">
        <f aca="false">IF($C1740="","",MAX(1,N(商品マスタ!$K1739)))</f>
        <v/>
      </c>
      <c r="R1740" s="39" t="str">
        <f aca="false">IF($C1740="","",IF(N($P1740)/N($Q1740)&lt;=0,"",ROUNDUP(N($P1740)/N($Q1740),0)))</f>
        <v/>
      </c>
      <c r="S1740" s="14"/>
      <c r="T1740" s="40" t="str">
        <f aca="false">IF($C1740="","",N(商品マスタ!$M1739))</f>
        <v/>
      </c>
      <c r="U1740" s="40" t="str">
        <f aca="false">IF($S1740="","",N($S1740)*N($T1740))</f>
        <v/>
      </c>
      <c r="V1740" s="18"/>
    </row>
    <row r="1741" customFormat="false" ht="15" hidden="false" customHeight="false" outlineLevel="0" collapsed="false">
      <c r="B1741" s="12" t="n">
        <v>1735</v>
      </c>
      <c r="C1741" s="36" t="str">
        <f aca="false">IF(商品マスタ!$C1740="","",商品マスタ!$C1740)</f>
        <v/>
      </c>
      <c r="D1741" s="12" t="str">
        <f aca="false">IF($C1741="","",商品マスタ!$D1740)</f>
        <v/>
      </c>
      <c r="E1741" s="12" t="str">
        <f aca="false">IF($C1741="","",商品マスタ!$G1740)</f>
        <v/>
      </c>
      <c r="F1741" s="12" t="str">
        <f aca="false">IF($C1741="","",IF(商品マスタ!$P1740="","理論",商品マスタ!$P1740))</f>
        <v/>
      </c>
      <c r="G1741" s="17" t="str">
        <f aca="false">IF($C1741="","",N(商品マスタ!$H1740))</f>
        <v/>
      </c>
      <c r="H1741" s="14"/>
      <c r="I1741" s="17" t="str">
        <f aca="false">IF($C1741="","",N($H1741)*N(商品マスタ!$N1740))</f>
        <v/>
      </c>
      <c r="J1741" s="17" t="str">
        <f aca="false">IF($C1741="","",N($I1741)-N($G1741))</f>
        <v/>
      </c>
      <c r="K1741" s="37" t="str">
        <f aca="false">IF($C1741="","",N(商品マスタ!$I1740))</f>
        <v/>
      </c>
      <c r="L1741" s="17" t="str">
        <f aca="false">IF($C1741="","",MAX(1,N(商品マスタ!$J1740)))</f>
        <v/>
      </c>
      <c r="M1741" s="38" t="str">
        <f aca="false">IF($C1741="","",N(TOP!$C$16)*N($K1741))</f>
        <v/>
      </c>
      <c r="N1741" s="17" t="str">
        <f aca="false">IF($C1741="","",ROUNDUP(N($M1741)/N($L1741),0))</f>
        <v/>
      </c>
      <c r="O1741" s="17" t="str">
        <f aca="false">IF($C1741="","",N(商品マスタ!$R1740))</f>
        <v/>
      </c>
      <c r="P1741" s="17" t="str">
        <f aca="false">IF($C1741="","",IF($F1741="理論",(N($O1741)+N($N1741))-N($G1741),(N($O1741)+N($N1741))-N($I1741)))</f>
        <v/>
      </c>
      <c r="Q1741" s="17" t="str">
        <f aca="false">IF($C1741="","",MAX(1,N(商品マスタ!$K1740)))</f>
        <v/>
      </c>
      <c r="R1741" s="39" t="str">
        <f aca="false">IF($C1741="","",IF(N($P1741)/N($Q1741)&lt;=0,"",ROUNDUP(N($P1741)/N($Q1741),0)))</f>
        <v/>
      </c>
      <c r="S1741" s="14"/>
      <c r="T1741" s="40" t="str">
        <f aca="false">IF($C1741="","",N(商品マスタ!$M1740))</f>
        <v/>
      </c>
      <c r="U1741" s="40" t="str">
        <f aca="false">IF($S1741="","",N($S1741)*N($T1741))</f>
        <v/>
      </c>
      <c r="V1741" s="18"/>
    </row>
    <row r="1742" customFormat="false" ht="15" hidden="false" customHeight="false" outlineLevel="0" collapsed="false">
      <c r="B1742" s="12" t="n">
        <v>1736</v>
      </c>
      <c r="C1742" s="36" t="str">
        <f aca="false">IF(商品マスタ!$C1741="","",商品マスタ!$C1741)</f>
        <v/>
      </c>
      <c r="D1742" s="12" t="str">
        <f aca="false">IF($C1742="","",商品マスタ!$D1741)</f>
        <v/>
      </c>
      <c r="E1742" s="12" t="str">
        <f aca="false">IF($C1742="","",商品マスタ!$G1741)</f>
        <v/>
      </c>
      <c r="F1742" s="12" t="str">
        <f aca="false">IF($C1742="","",IF(商品マスタ!$P1741="","理論",商品マスタ!$P1741))</f>
        <v/>
      </c>
      <c r="G1742" s="17" t="str">
        <f aca="false">IF($C1742="","",N(商品マスタ!$H1741))</f>
        <v/>
      </c>
      <c r="H1742" s="14"/>
      <c r="I1742" s="17" t="str">
        <f aca="false">IF($C1742="","",N($H1742)*N(商品マスタ!$N1741))</f>
        <v/>
      </c>
      <c r="J1742" s="17" t="str">
        <f aca="false">IF($C1742="","",N($I1742)-N($G1742))</f>
        <v/>
      </c>
      <c r="K1742" s="37" t="str">
        <f aca="false">IF($C1742="","",N(商品マスタ!$I1741))</f>
        <v/>
      </c>
      <c r="L1742" s="17" t="str">
        <f aca="false">IF($C1742="","",MAX(1,N(商品マスタ!$J1741)))</f>
        <v/>
      </c>
      <c r="M1742" s="38" t="str">
        <f aca="false">IF($C1742="","",N(TOP!$C$16)*N($K1742))</f>
        <v/>
      </c>
      <c r="N1742" s="17" t="str">
        <f aca="false">IF($C1742="","",ROUNDUP(N($M1742)/N($L1742),0))</f>
        <v/>
      </c>
      <c r="O1742" s="17" t="str">
        <f aca="false">IF($C1742="","",N(商品マスタ!$R1741))</f>
        <v/>
      </c>
      <c r="P1742" s="17" t="str">
        <f aca="false">IF($C1742="","",IF($F1742="理論",(N($O1742)+N($N1742))-N($G1742),(N($O1742)+N($N1742))-N($I1742)))</f>
        <v/>
      </c>
      <c r="Q1742" s="17" t="str">
        <f aca="false">IF($C1742="","",MAX(1,N(商品マスタ!$K1741)))</f>
        <v/>
      </c>
      <c r="R1742" s="39" t="str">
        <f aca="false">IF($C1742="","",IF(N($P1742)/N($Q1742)&lt;=0,"",ROUNDUP(N($P1742)/N($Q1742),0)))</f>
        <v/>
      </c>
      <c r="S1742" s="14"/>
      <c r="T1742" s="40" t="str">
        <f aca="false">IF($C1742="","",N(商品マスタ!$M1741))</f>
        <v/>
      </c>
      <c r="U1742" s="40" t="str">
        <f aca="false">IF($S1742="","",N($S1742)*N($T1742))</f>
        <v/>
      </c>
      <c r="V1742" s="18"/>
    </row>
    <row r="1743" customFormat="false" ht="15" hidden="false" customHeight="false" outlineLevel="0" collapsed="false">
      <c r="B1743" s="12" t="n">
        <v>1737</v>
      </c>
      <c r="C1743" s="36" t="str">
        <f aca="false">IF(商品マスタ!$C1742="","",商品マスタ!$C1742)</f>
        <v/>
      </c>
      <c r="D1743" s="12" t="str">
        <f aca="false">IF($C1743="","",商品マスタ!$D1742)</f>
        <v/>
      </c>
      <c r="E1743" s="12" t="str">
        <f aca="false">IF($C1743="","",商品マスタ!$G1742)</f>
        <v/>
      </c>
      <c r="F1743" s="12" t="str">
        <f aca="false">IF($C1743="","",IF(商品マスタ!$P1742="","理論",商品マスタ!$P1742))</f>
        <v/>
      </c>
      <c r="G1743" s="17" t="str">
        <f aca="false">IF($C1743="","",N(商品マスタ!$H1742))</f>
        <v/>
      </c>
      <c r="H1743" s="14"/>
      <c r="I1743" s="17" t="str">
        <f aca="false">IF($C1743="","",N($H1743)*N(商品マスタ!$N1742))</f>
        <v/>
      </c>
      <c r="J1743" s="17" t="str">
        <f aca="false">IF($C1743="","",N($I1743)-N($G1743))</f>
        <v/>
      </c>
      <c r="K1743" s="37" t="str">
        <f aca="false">IF($C1743="","",N(商品マスタ!$I1742))</f>
        <v/>
      </c>
      <c r="L1743" s="17" t="str">
        <f aca="false">IF($C1743="","",MAX(1,N(商品マスタ!$J1742)))</f>
        <v/>
      </c>
      <c r="M1743" s="38" t="str">
        <f aca="false">IF($C1743="","",N(TOP!$C$16)*N($K1743))</f>
        <v/>
      </c>
      <c r="N1743" s="17" t="str">
        <f aca="false">IF($C1743="","",ROUNDUP(N($M1743)/N($L1743),0))</f>
        <v/>
      </c>
      <c r="O1743" s="17" t="str">
        <f aca="false">IF($C1743="","",N(商品マスタ!$R1742))</f>
        <v/>
      </c>
      <c r="P1743" s="17" t="str">
        <f aca="false">IF($C1743="","",IF($F1743="理論",(N($O1743)+N($N1743))-N($G1743),(N($O1743)+N($N1743))-N($I1743)))</f>
        <v/>
      </c>
      <c r="Q1743" s="17" t="str">
        <f aca="false">IF($C1743="","",MAX(1,N(商品マスタ!$K1742)))</f>
        <v/>
      </c>
      <c r="R1743" s="39" t="str">
        <f aca="false">IF($C1743="","",IF(N($P1743)/N($Q1743)&lt;=0,"",ROUNDUP(N($P1743)/N($Q1743),0)))</f>
        <v/>
      </c>
      <c r="S1743" s="14"/>
      <c r="T1743" s="40" t="str">
        <f aca="false">IF($C1743="","",N(商品マスタ!$M1742))</f>
        <v/>
      </c>
      <c r="U1743" s="40" t="str">
        <f aca="false">IF($S1743="","",N($S1743)*N($T1743))</f>
        <v/>
      </c>
      <c r="V1743" s="18"/>
    </row>
    <row r="1744" customFormat="false" ht="15" hidden="false" customHeight="false" outlineLevel="0" collapsed="false">
      <c r="B1744" s="12" t="n">
        <v>1738</v>
      </c>
      <c r="C1744" s="36" t="str">
        <f aca="false">IF(商品マスタ!$C1743="","",商品マスタ!$C1743)</f>
        <v/>
      </c>
      <c r="D1744" s="12" t="str">
        <f aca="false">IF($C1744="","",商品マスタ!$D1743)</f>
        <v/>
      </c>
      <c r="E1744" s="12" t="str">
        <f aca="false">IF($C1744="","",商品マスタ!$G1743)</f>
        <v/>
      </c>
      <c r="F1744" s="12" t="str">
        <f aca="false">IF($C1744="","",IF(商品マスタ!$P1743="","理論",商品マスタ!$P1743))</f>
        <v/>
      </c>
      <c r="G1744" s="17" t="str">
        <f aca="false">IF($C1744="","",N(商品マスタ!$H1743))</f>
        <v/>
      </c>
      <c r="H1744" s="14"/>
      <c r="I1744" s="17" t="str">
        <f aca="false">IF($C1744="","",N($H1744)*N(商品マスタ!$N1743))</f>
        <v/>
      </c>
      <c r="J1744" s="17" t="str">
        <f aca="false">IF($C1744="","",N($I1744)-N($G1744))</f>
        <v/>
      </c>
      <c r="K1744" s="37" t="str">
        <f aca="false">IF($C1744="","",N(商品マスタ!$I1743))</f>
        <v/>
      </c>
      <c r="L1744" s="17" t="str">
        <f aca="false">IF($C1744="","",MAX(1,N(商品マスタ!$J1743)))</f>
        <v/>
      </c>
      <c r="M1744" s="38" t="str">
        <f aca="false">IF($C1744="","",N(TOP!$C$16)*N($K1744))</f>
        <v/>
      </c>
      <c r="N1744" s="17" t="str">
        <f aca="false">IF($C1744="","",ROUNDUP(N($M1744)/N($L1744),0))</f>
        <v/>
      </c>
      <c r="O1744" s="17" t="str">
        <f aca="false">IF($C1744="","",N(商品マスタ!$R1743))</f>
        <v/>
      </c>
      <c r="P1744" s="17" t="str">
        <f aca="false">IF($C1744="","",IF($F1744="理論",(N($O1744)+N($N1744))-N($G1744),(N($O1744)+N($N1744))-N($I1744)))</f>
        <v/>
      </c>
      <c r="Q1744" s="17" t="str">
        <f aca="false">IF($C1744="","",MAX(1,N(商品マスタ!$K1743)))</f>
        <v/>
      </c>
      <c r="R1744" s="39" t="str">
        <f aca="false">IF($C1744="","",IF(N($P1744)/N($Q1744)&lt;=0,"",ROUNDUP(N($P1744)/N($Q1744),0)))</f>
        <v/>
      </c>
      <c r="S1744" s="14"/>
      <c r="T1744" s="40" t="str">
        <f aca="false">IF($C1744="","",N(商品マスタ!$M1743))</f>
        <v/>
      </c>
      <c r="U1744" s="40" t="str">
        <f aca="false">IF($S1744="","",N($S1744)*N($T1744))</f>
        <v/>
      </c>
      <c r="V1744" s="18"/>
    </row>
    <row r="1745" customFormat="false" ht="15" hidden="false" customHeight="false" outlineLevel="0" collapsed="false">
      <c r="B1745" s="12" t="n">
        <v>1739</v>
      </c>
      <c r="C1745" s="36" t="str">
        <f aca="false">IF(商品マスタ!$C1744="","",商品マスタ!$C1744)</f>
        <v/>
      </c>
      <c r="D1745" s="12" t="str">
        <f aca="false">IF($C1745="","",商品マスタ!$D1744)</f>
        <v/>
      </c>
      <c r="E1745" s="12" t="str">
        <f aca="false">IF($C1745="","",商品マスタ!$G1744)</f>
        <v/>
      </c>
      <c r="F1745" s="12" t="str">
        <f aca="false">IF($C1745="","",IF(商品マスタ!$P1744="","理論",商品マスタ!$P1744))</f>
        <v/>
      </c>
      <c r="G1745" s="17" t="str">
        <f aca="false">IF($C1745="","",N(商品マスタ!$H1744))</f>
        <v/>
      </c>
      <c r="H1745" s="14"/>
      <c r="I1745" s="17" t="str">
        <f aca="false">IF($C1745="","",N($H1745)*N(商品マスタ!$N1744))</f>
        <v/>
      </c>
      <c r="J1745" s="17" t="str">
        <f aca="false">IF($C1745="","",N($I1745)-N($G1745))</f>
        <v/>
      </c>
      <c r="K1745" s="37" t="str">
        <f aca="false">IF($C1745="","",N(商品マスタ!$I1744))</f>
        <v/>
      </c>
      <c r="L1745" s="17" t="str">
        <f aca="false">IF($C1745="","",MAX(1,N(商品マスタ!$J1744)))</f>
        <v/>
      </c>
      <c r="M1745" s="38" t="str">
        <f aca="false">IF($C1745="","",N(TOP!$C$16)*N($K1745))</f>
        <v/>
      </c>
      <c r="N1745" s="17" t="str">
        <f aca="false">IF($C1745="","",ROUNDUP(N($M1745)/N($L1745),0))</f>
        <v/>
      </c>
      <c r="O1745" s="17" t="str">
        <f aca="false">IF($C1745="","",N(商品マスタ!$R1744))</f>
        <v/>
      </c>
      <c r="P1745" s="17" t="str">
        <f aca="false">IF($C1745="","",IF($F1745="理論",(N($O1745)+N($N1745))-N($G1745),(N($O1745)+N($N1745))-N($I1745)))</f>
        <v/>
      </c>
      <c r="Q1745" s="17" t="str">
        <f aca="false">IF($C1745="","",MAX(1,N(商品マスタ!$K1744)))</f>
        <v/>
      </c>
      <c r="R1745" s="39" t="str">
        <f aca="false">IF($C1745="","",IF(N($P1745)/N($Q1745)&lt;=0,"",ROUNDUP(N($P1745)/N($Q1745),0)))</f>
        <v/>
      </c>
      <c r="S1745" s="14"/>
      <c r="T1745" s="40" t="str">
        <f aca="false">IF($C1745="","",N(商品マスタ!$M1744))</f>
        <v/>
      </c>
      <c r="U1745" s="40" t="str">
        <f aca="false">IF($S1745="","",N($S1745)*N($T1745))</f>
        <v/>
      </c>
      <c r="V1745" s="18"/>
    </row>
    <row r="1746" customFormat="false" ht="15" hidden="false" customHeight="false" outlineLevel="0" collapsed="false">
      <c r="B1746" s="12" t="n">
        <v>1740</v>
      </c>
      <c r="C1746" s="36" t="str">
        <f aca="false">IF(商品マスタ!$C1745="","",商品マスタ!$C1745)</f>
        <v/>
      </c>
      <c r="D1746" s="12" t="str">
        <f aca="false">IF($C1746="","",商品マスタ!$D1745)</f>
        <v/>
      </c>
      <c r="E1746" s="12" t="str">
        <f aca="false">IF($C1746="","",商品マスタ!$G1745)</f>
        <v/>
      </c>
      <c r="F1746" s="12" t="str">
        <f aca="false">IF($C1746="","",IF(商品マスタ!$P1745="","理論",商品マスタ!$P1745))</f>
        <v/>
      </c>
      <c r="G1746" s="17" t="str">
        <f aca="false">IF($C1746="","",N(商品マスタ!$H1745))</f>
        <v/>
      </c>
      <c r="H1746" s="14"/>
      <c r="I1746" s="17" t="str">
        <f aca="false">IF($C1746="","",N($H1746)*N(商品マスタ!$N1745))</f>
        <v/>
      </c>
      <c r="J1746" s="17" t="str">
        <f aca="false">IF($C1746="","",N($I1746)-N($G1746))</f>
        <v/>
      </c>
      <c r="K1746" s="37" t="str">
        <f aca="false">IF($C1746="","",N(商品マスタ!$I1745))</f>
        <v/>
      </c>
      <c r="L1746" s="17" t="str">
        <f aca="false">IF($C1746="","",MAX(1,N(商品マスタ!$J1745)))</f>
        <v/>
      </c>
      <c r="M1746" s="38" t="str">
        <f aca="false">IF($C1746="","",N(TOP!$C$16)*N($K1746))</f>
        <v/>
      </c>
      <c r="N1746" s="17" t="str">
        <f aca="false">IF($C1746="","",ROUNDUP(N($M1746)/N($L1746),0))</f>
        <v/>
      </c>
      <c r="O1746" s="17" t="str">
        <f aca="false">IF($C1746="","",N(商品マスタ!$R1745))</f>
        <v/>
      </c>
      <c r="P1746" s="17" t="str">
        <f aca="false">IF($C1746="","",IF($F1746="理論",(N($O1746)+N($N1746))-N($G1746),(N($O1746)+N($N1746))-N($I1746)))</f>
        <v/>
      </c>
      <c r="Q1746" s="17" t="str">
        <f aca="false">IF($C1746="","",MAX(1,N(商品マスタ!$K1745)))</f>
        <v/>
      </c>
      <c r="R1746" s="39" t="str">
        <f aca="false">IF($C1746="","",IF(N($P1746)/N($Q1746)&lt;=0,"",ROUNDUP(N($P1746)/N($Q1746),0)))</f>
        <v/>
      </c>
      <c r="S1746" s="14"/>
      <c r="T1746" s="40" t="str">
        <f aca="false">IF($C1746="","",N(商品マスタ!$M1745))</f>
        <v/>
      </c>
      <c r="U1746" s="40" t="str">
        <f aca="false">IF($S1746="","",N($S1746)*N($T1746))</f>
        <v/>
      </c>
      <c r="V1746" s="18"/>
    </row>
    <row r="1747" customFormat="false" ht="15" hidden="false" customHeight="false" outlineLevel="0" collapsed="false">
      <c r="B1747" s="12" t="n">
        <v>1741</v>
      </c>
      <c r="C1747" s="36" t="str">
        <f aca="false">IF(商品マスタ!$C1746="","",商品マスタ!$C1746)</f>
        <v/>
      </c>
      <c r="D1747" s="12" t="str">
        <f aca="false">IF($C1747="","",商品マスタ!$D1746)</f>
        <v/>
      </c>
      <c r="E1747" s="12" t="str">
        <f aca="false">IF($C1747="","",商品マスタ!$G1746)</f>
        <v/>
      </c>
      <c r="F1747" s="12" t="str">
        <f aca="false">IF($C1747="","",IF(商品マスタ!$P1746="","理論",商品マスタ!$P1746))</f>
        <v/>
      </c>
      <c r="G1747" s="17" t="str">
        <f aca="false">IF($C1747="","",N(商品マスタ!$H1746))</f>
        <v/>
      </c>
      <c r="H1747" s="14"/>
      <c r="I1747" s="17" t="str">
        <f aca="false">IF($C1747="","",N($H1747)*N(商品マスタ!$N1746))</f>
        <v/>
      </c>
      <c r="J1747" s="17" t="str">
        <f aca="false">IF($C1747="","",N($I1747)-N($G1747))</f>
        <v/>
      </c>
      <c r="K1747" s="37" t="str">
        <f aca="false">IF($C1747="","",N(商品マスタ!$I1746))</f>
        <v/>
      </c>
      <c r="L1747" s="17" t="str">
        <f aca="false">IF($C1747="","",MAX(1,N(商品マスタ!$J1746)))</f>
        <v/>
      </c>
      <c r="M1747" s="38" t="str">
        <f aca="false">IF($C1747="","",N(TOP!$C$16)*N($K1747))</f>
        <v/>
      </c>
      <c r="N1747" s="17" t="str">
        <f aca="false">IF($C1747="","",ROUNDUP(N($M1747)/N($L1747),0))</f>
        <v/>
      </c>
      <c r="O1747" s="17" t="str">
        <f aca="false">IF($C1747="","",N(商品マスタ!$R1746))</f>
        <v/>
      </c>
      <c r="P1747" s="17" t="str">
        <f aca="false">IF($C1747="","",IF($F1747="理論",(N($O1747)+N($N1747))-N($G1747),(N($O1747)+N($N1747))-N($I1747)))</f>
        <v/>
      </c>
      <c r="Q1747" s="17" t="str">
        <f aca="false">IF($C1747="","",MAX(1,N(商品マスタ!$K1746)))</f>
        <v/>
      </c>
      <c r="R1747" s="39" t="str">
        <f aca="false">IF($C1747="","",IF(N($P1747)/N($Q1747)&lt;=0,"",ROUNDUP(N($P1747)/N($Q1747),0)))</f>
        <v/>
      </c>
      <c r="S1747" s="14"/>
      <c r="T1747" s="40" t="str">
        <f aca="false">IF($C1747="","",N(商品マスタ!$M1746))</f>
        <v/>
      </c>
      <c r="U1747" s="40" t="str">
        <f aca="false">IF($S1747="","",N($S1747)*N($T1747))</f>
        <v/>
      </c>
      <c r="V1747" s="18"/>
    </row>
    <row r="1748" customFormat="false" ht="15" hidden="false" customHeight="false" outlineLevel="0" collapsed="false">
      <c r="B1748" s="12" t="n">
        <v>1742</v>
      </c>
      <c r="C1748" s="36" t="str">
        <f aca="false">IF(商品マスタ!$C1747="","",商品マスタ!$C1747)</f>
        <v/>
      </c>
      <c r="D1748" s="12" t="str">
        <f aca="false">IF($C1748="","",商品マスタ!$D1747)</f>
        <v/>
      </c>
      <c r="E1748" s="12" t="str">
        <f aca="false">IF($C1748="","",商品マスタ!$G1747)</f>
        <v/>
      </c>
      <c r="F1748" s="12" t="str">
        <f aca="false">IF($C1748="","",IF(商品マスタ!$P1747="","理論",商品マスタ!$P1747))</f>
        <v/>
      </c>
      <c r="G1748" s="17" t="str">
        <f aca="false">IF($C1748="","",N(商品マスタ!$H1747))</f>
        <v/>
      </c>
      <c r="H1748" s="14"/>
      <c r="I1748" s="17" t="str">
        <f aca="false">IF($C1748="","",N($H1748)*N(商品マスタ!$N1747))</f>
        <v/>
      </c>
      <c r="J1748" s="17" t="str">
        <f aca="false">IF($C1748="","",N($I1748)-N($G1748))</f>
        <v/>
      </c>
      <c r="K1748" s="37" t="str">
        <f aca="false">IF($C1748="","",N(商品マスタ!$I1747))</f>
        <v/>
      </c>
      <c r="L1748" s="17" t="str">
        <f aca="false">IF($C1748="","",MAX(1,N(商品マスタ!$J1747)))</f>
        <v/>
      </c>
      <c r="M1748" s="38" t="str">
        <f aca="false">IF($C1748="","",N(TOP!$C$16)*N($K1748))</f>
        <v/>
      </c>
      <c r="N1748" s="17" t="str">
        <f aca="false">IF($C1748="","",ROUNDUP(N($M1748)/N($L1748),0))</f>
        <v/>
      </c>
      <c r="O1748" s="17" t="str">
        <f aca="false">IF($C1748="","",N(商品マスタ!$R1747))</f>
        <v/>
      </c>
      <c r="P1748" s="17" t="str">
        <f aca="false">IF($C1748="","",IF($F1748="理論",(N($O1748)+N($N1748))-N($G1748),(N($O1748)+N($N1748))-N($I1748)))</f>
        <v/>
      </c>
      <c r="Q1748" s="17" t="str">
        <f aca="false">IF($C1748="","",MAX(1,N(商品マスタ!$K1747)))</f>
        <v/>
      </c>
      <c r="R1748" s="39" t="str">
        <f aca="false">IF($C1748="","",IF(N($P1748)/N($Q1748)&lt;=0,"",ROUNDUP(N($P1748)/N($Q1748),0)))</f>
        <v/>
      </c>
      <c r="S1748" s="14"/>
      <c r="T1748" s="40" t="str">
        <f aca="false">IF($C1748="","",N(商品マスタ!$M1747))</f>
        <v/>
      </c>
      <c r="U1748" s="40" t="str">
        <f aca="false">IF($S1748="","",N($S1748)*N($T1748))</f>
        <v/>
      </c>
      <c r="V1748" s="18"/>
    </row>
    <row r="1749" customFormat="false" ht="15" hidden="false" customHeight="false" outlineLevel="0" collapsed="false">
      <c r="B1749" s="12" t="n">
        <v>1743</v>
      </c>
      <c r="C1749" s="36" t="str">
        <f aca="false">IF(商品マスタ!$C1748="","",商品マスタ!$C1748)</f>
        <v/>
      </c>
      <c r="D1749" s="12" t="str">
        <f aca="false">IF($C1749="","",商品マスタ!$D1748)</f>
        <v/>
      </c>
      <c r="E1749" s="12" t="str">
        <f aca="false">IF($C1749="","",商品マスタ!$G1748)</f>
        <v/>
      </c>
      <c r="F1749" s="12" t="str">
        <f aca="false">IF($C1749="","",IF(商品マスタ!$P1748="","理論",商品マスタ!$P1748))</f>
        <v/>
      </c>
      <c r="G1749" s="17" t="str">
        <f aca="false">IF($C1749="","",N(商品マスタ!$H1748))</f>
        <v/>
      </c>
      <c r="H1749" s="14"/>
      <c r="I1749" s="17" t="str">
        <f aca="false">IF($C1749="","",N($H1749)*N(商品マスタ!$N1748))</f>
        <v/>
      </c>
      <c r="J1749" s="17" t="str">
        <f aca="false">IF($C1749="","",N($I1749)-N($G1749))</f>
        <v/>
      </c>
      <c r="K1749" s="37" t="str">
        <f aca="false">IF($C1749="","",N(商品マスタ!$I1748))</f>
        <v/>
      </c>
      <c r="L1749" s="17" t="str">
        <f aca="false">IF($C1749="","",MAX(1,N(商品マスタ!$J1748)))</f>
        <v/>
      </c>
      <c r="M1749" s="38" t="str">
        <f aca="false">IF($C1749="","",N(TOP!$C$16)*N($K1749))</f>
        <v/>
      </c>
      <c r="N1749" s="17" t="str">
        <f aca="false">IF($C1749="","",ROUNDUP(N($M1749)/N($L1749),0))</f>
        <v/>
      </c>
      <c r="O1749" s="17" t="str">
        <f aca="false">IF($C1749="","",N(商品マスタ!$R1748))</f>
        <v/>
      </c>
      <c r="P1749" s="17" t="str">
        <f aca="false">IF($C1749="","",IF($F1749="理論",(N($O1749)+N($N1749))-N($G1749),(N($O1749)+N($N1749))-N($I1749)))</f>
        <v/>
      </c>
      <c r="Q1749" s="17" t="str">
        <f aca="false">IF($C1749="","",MAX(1,N(商品マスタ!$K1748)))</f>
        <v/>
      </c>
      <c r="R1749" s="39" t="str">
        <f aca="false">IF($C1749="","",IF(N($P1749)/N($Q1749)&lt;=0,"",ROUNDUP(N($P1749)/N($Q1749),0)))</f>
        <v/>
      </c>
      <c r="S1749" s="14"/>
      <c r="T1749" s="40" t="str">
        <f aca="false">IF($C1749="","",N(商品マスタ!$M1748))</f>
        <v/>
      </c>
      <c r="U1749" s="40" t="str">
        <f aca="false">IF($S1749="","",N($S1749)*N($T1749))</f>
        <v/>
      </c>
      <c r="V1749" s="18"/>
    </row>
    <row r="1750" customFormat="false" ht="15" hidden="false" customHeight="false" outlineLevel="0" collapsed="false">
      <c r="B1750" s="12" t="n">
        <v>1744</v>
      </c>
      <c r="C1750" s="36" t="str">
        <f aca="false">IF(商品マスタ!$C1749="","",商品マスタ!$C1749)</f>
        <v/>
      </c>
      <c r="D1750" s="12" t="str">
        <f aca="false">IF($C1750="","",商品マスタ!$D1749)</f>
        <v/>
      </c>
      <c r="E1750" s="12" t="str">
        <f aca="false">IF($C1750="","",商品マスタ!$G1749)</f>
        <v/>
      </c>
      <c r="F1750" s="12" t="str">
        <f aca="false">IF($C1750="","",IF(商品マスタ!$P1749="","理論",商品マスタ!$P1749))</f>
        <v/>
      </c>
      <c r="G1750" s="17" t="str">
        <f aca="false">IF($C1750="","",N(商品マスタ!$H1749))</f>
        <v/>
      </c>
      <c r="H1750" s="14"/>
      <c r="I1750" s="17" t="str">
        <f aca="false">IF($C1750="","",N($H1750)*N(商品マスタ!$N1749))</f>
        <v/>
      </c>
      <c r="J1750" s="17" t="str">
        <f aca="false">IF($C1750="","",N($I1750)-N($G1750))</f>
        <v/>
      </c>
      <c r="K1750" s="37" t="str">
        <f aca="false">IF($C1750="","",N(商品マスタ!$I1749))</f>
        <v/>
      </c>
      <c r="L1750" s="17" t="str">
        <f aca="false">IF($C1750="","",MAX(1,N(商品マスタ!$J1749)))</f>
        <v/>
      </c>
      <c r="M1750" s="38" t="str">
        <f aca="false">IF($C1750="","",N(TOP!$C$16)*N($K1750))</f>
        <v/>
      </c>
      <c r="N1750" s="17" t="str">
        <f aca="false">IF($C1750="","",ROUNDUP(N($M1750)/N($L1750),0))</f>
        <v/>
      </c>
      <c r="O1750" s="17" t="str">
        <f aca="false">IF($C1750="","",N(商品マスタ!$R1749))</f>
        <v/>
      </c>
      <c r="P1750" s="17" t="str">
        <f aca="false">IF($C1750="","",IF($F1750="理論",(N($O1750)+N($N1750))-N($G1750),(N($O1750)+N($N1750))-N($I1750)))</f>
        <v/>
      </c>
      <c r="Q1750" s="17" t="str">
        <f aca="false">IF($C1750="","",MAX(1,N(商品マスタ!$K1749)))</f>
        <v/>
      </c>
      <c r="R1750" s="39" t="str">
        <f aca="false">IF($C1750="","",IF(N($P1750)/N($Q1750)&lt;=0,"",ROUNDUP(N($P1750)/N($Q1750),0)))</f>
        <v/>
      </c>
      <c r="S1750" s="14"/>
      <c r="T1750" s="40" t="str">
        <f aca="false">IF($C1750="","",N(商品マスタ!$M1749))</f>
        <v/>
      </c>
      <c r="U1750" s="40" t="str">
        <f aca="false">IF($S1750="","",N($S1750)*N($T1750))</f>
        <v/>
      </c>
      <c r="V1750" s="18"/>
    </row>
    <row r="1751" customFormat="false" ht="15" hidden="false" customHeight="false" outlineLevel="0" collapsed="false">
      <c r="B1751" s="12" t="n">
        <v>1745</v>
      </c>
      <c r="C1751" s="36" t="str">
        <f aca="false">IF(商品マスタ!$C1750="","",商品マスタ!$C1750)</f>
        <v/>
      </c>
      <c r="D1751" s="12" t="str">
        <f aca="false">IF($C1751="","",商品マスタ!$D1750)</f>
        <v/>
      </c>
      <c r="E1751" s="12" t="str">
        <f aca="false">IF($C1751="","",商品マスタ!$G1750)</f>
        <v/>
      </c>
      <c r="F1751" s="12" t="str">
        <f aca="false">IF($C1751="","",IF(商品マスタ!$P1750="","理論",商品マスタ!$P1750))</f>
        <v/>
      </c>
      <c r="G1751" s="17" t="str">
        <f aca="false">IF($C1751="","",N(商品マスタ!$H1750))</f>
        <v/>
      </c>
      <c r="H1751" s="14"/>
      <c r="I1751" s="17" t="str">
        <f aca="false">IF($C1751="","",N($H1751)*N(商品マスタ!$N1750))</f>
        <v/>
      </c>
      <c r="J1751" s="17" t="str">
        <f aca="false">IF($C1751="","",N($I1751)-N($G1751))</f>
        <v/>
      </c>
      <c r="K1751" s="37" t="str">
        <f aca="false">IF($C1751="","",N(商品マスタ!$I1750))</f>
        <v/>
      </c>
      <c r="L1751" s="17" t="str">
        <f aca="false">IF($C1751="","",MAX(1,N(商品マスタ!$J1750)))</f>
        <v/>
      </c>
      <c r="M1751" s="38" t="str">
        <f aca="false">IF($C1751="","",N(TOP!$C$16)*N($K1751))</f>
        <v/>
      </c>
      <c r="N1751" s="17" t="str">
        <f aca="false">IF($C1751="","",ROUNDUP(N($M1751)/N($L1751),0))</f>
        <v/>
      </c>
      <c r="O1751" s="17" t="str">
        <f aca="false">IF($C1751="","",N(商品マスタ!$R1750))</f>
        <v/>
      </c>
      <c r="P1751" s="17" t="str">
        <f aca="false">IF($C1751="","",IF($F1751="理論",(N($O1751)+N($N1751))-N($G1751),(N($O1751)+N($N1751))-N($I1751)))</f>
        <v/>
      </c>
      <c r="Q1751" s="17" t="str">
        <f aca="false">IF($C1751="","",MAX(1,N(商品マスタ!$K1750)))</f>
        <v/>
      </c>
      <c r="R1751" s="39" t="str">
        <f aca="false">IF($C1751="","",IF(N($P1751)/N($Q1751)&lt;=0,"",ROUNDUP(N($P1751)/N($Q1751),0)))</f>
        <v/>
      </c>
      <c r="S1751" s="14"/>
      <c r="T1751" s="40" t="str">
        <f aca="false">IF($C1751="","",N(商品マスタ!$M1750))</f>
        <v/>
      </c>
      <c r="U1751" s="40" t="str">
        <f aca="false">IF($S1751="","",N($S1751)*N($T1751))</f>
        <v/>
      </c>
      <c r="V1751" s="18"/>
    </row>
    <row r="1752" customFormat="false" ht="15" hidden="false" customHeight="false" outlineLevel="0" collapsed="false">
      <c r="B1752" s="12" t="n">
        <v>1746</v>
      </c>
      <c r="C1752" s="36" t="str">
        <f aca="false">IF(商品マスタ!$C1751="","",商品マスタ!$C1751)</f>
        <v/>
      </c>
      <c r="D1752" s="12" t="str">
        <f aca="false">IF($C1752="","",商品マスタ!$D1751)</f>
        <v/>
      </c>
      <c r="E1752" s="12" t="str">
        <f aca="false">IF($C1752="","",商品マスタ!$G1751)</f>
        <v/>
      </c>
      <c r="F1752" s="12" t="str">
        <f aca="false">IF($C1752="","",IF(商品マスタ!$P1751="","理論",商品マスタ!$P1751))</f>
        <v/>
      </c>
      <c r="G1752" s="17" t="str">
        <f aca="false">IF($C1752="","",N(商品マスタ!$H1751))</f>
        <v/>
      </c>
      <c r="H1752" s="14"/>
      <c r="I1752" s="17" t="str">
        <f aca="false">IF($C1752="","",N($H1752)*N(商品マスタ!$N1751))</f>
        <v/>
      </c>
      <c r="J1752" s="17" t="str">
        <f aca="false">IF($C1752="","",N($I1752)-N($G1752))</f>
        <v/>
      </c>
      <c r="K1752" s="37" t="str">
        <f aca="false">IF($C1752="","",N(商品マスタ!$I1751))</f>
        <v/>
      </c>
      <c r="L1752" s="17" t="str">
        <f aca="false">IF($C1752="","",MAX(1,N(商品マスタ!$J1751)))</f>
        <v/>
      </c>
      <c r="M1752" s="38" t="str">
        <f aca="false">IF($C1752="","",N(TOP!$C$16)*N($K1752))</f>
        <v/>
      </c>
      <c r="N1752" s="17" t="str">
        <f aca="false">IF($C1752="","",ROUNDUP(N($M1752)/N($L1752),0))</f>
        <v/>
      </c>
      <c r="O1752" s="17" t="str">
        <f aca="false">IF($C1752="","",N(商品マスタ!$R1751))</f>
        <v/>
      </c>
      <c r="P1752" s="17" t="str">
        <f aca="false">IF($C1752="","",IF($F1752="理論",(N($O1752)+N($N1752))-N($G1752),(N($O1752)+N($N1752))-N($I1752)))</f>
        <v/>
      </c>
      <c r="Q1752" s="17" t="str">
        <f aca="false">IF($C1752="","",MAX(1,N(商品マスタ!$K1751)))</f>
        <v/>
      </c>
      <c r="R1752" s="39" t="str">
        <f aca="false">IF($C1752="","",IF(N($P1752)/N($Q1752)&lt;=0,"",ROUNDUP(N($P1752)/N($Q1752),0)))</f>
        <v/>
      </c>
      <c r="S1752" s="14"/>
      <c r="T1752" s="40" t="str">
        <f aca="false">IF($C1752="","",N(商品マスタ!$M1751))</f>
        <v/>
      </c>
      <c r="U1752" s="40" t="str">
        <f aca="false">IF($S1752="","",N($S1752)*N($T1752))</f>
        <v/>
      </c>
      <c r="V1752" s="18"/>
    </row>
    <row r="1753" customFormat="false" ht="15" hidden="false" customHeight="false" outlineLevel="0" collapsed="false">
      <c r="B1753" s="12" t="n">
        <v>1747</v>
      </c>
      <c r="C1753" s="36" t="str">
        <f aca="false">IF(商品マスタ!$C1752="","",商品マスタ!$C1752)</f>
        <v/>
      </c>
      <c r="D1753" s="12" t="str">
        <f aca="false">IF($C1753="","",商品マスタ!$D1752)</f>
        <v/>
      </c>
      <c r="E1753" s="12" t="str">
        <f aca="false">IF($C1753="","",商品マスタ!$G1752)</f>
        <v/>
      </c>
      <c r="F1753" s="12" t="str">
        <f aca="false">IF($C1753="","",IF(商品マスタ!$P1752="","理論",商品マスタ!$P1752))</f>
        <v/>
      </c>
      <c r="G1753" s="17" t="str">
        <f aca="false">IF($C1753="","",N(商品マスタ!$H1752))</f>
        <v/>
      </c>
      <c r="H1753" s="14"/>
      <c r="I1753" s="17" t="str">
        <f aca="false">IF($C1753="","",N($H1753)*N(商品マスタ!$N1752))</f>
        <v/>
      </c>
      <c r="J1753" s="17" t="str">
        <f aca="false">IF($C1753="","",N($I1753)-N($G1753))</f>
        <v/>
      </c>
      <c r="K1753" s="37" t="str">
        <f aca="false">IF($C1753="","",N(商品マスタ!$I1752))</f>
        <v/>
      </c>
      <c r="L1753" s="17" t="str">
        <f aca="false">IF($C1753="","",MAX(1,N(商品マスタ!$J1752)))</f>
        <v/>
      </c>
      <c r="M1753" s="38" t="str">
        <f aca="false">IF($C1753="","",N(TOP!$C$16)*N($K1753))</f>
        <v/>
      </c>
      <c r="N1753" s="17" t="str">
        <f aca="false">IF($C1753="","",ROUNDUP(N($M1753)/N($L1753),0))</f>
        <v/>
      </c>
      <c r="O1753" s="17" t="str">
        <f aca="false">IF($C1753="","",N(商品マスタ!$R1752))</f>
        <v/>
      </c>
      <c r="P1753" s="17" t="str">
        <f aca="false">IF($C1753="","",IF($F1753="理論",(N($O1753)+N($N1753))-N($G1753),(N($O1753)+N($N1753))-N($I1753)))</f>
        <v/>
      </c>
      <c r="Q1753" s="17" t="str">
        <f aca="false">IF($C1753="","",MAX(1,N(商品マスタ!$K1752)))</f>
        <v/>
      </c>
      <c r="R1753" s="39" t="str">
        <f aca="false">IF($C1753="","",IF(N($P1753)/N($Q1753)&lt;=0,"",ROUNDUP(N($P1753)/N($Q1753),0)))</f>
        <v/>
      </c>
      <c r="S1753" s="14"/>
      <c r="T1753" s="40" t="str">
        <f aca="false">IF($C1753="","",N(商品マスタ!$M1752))</f>
        <v/>
      </c>
      <c r="U1753" s="40" t="str">
        <f aca="false">IF($S1753="","",N($S1753)*N($T1753))</f>
        <v/>
      </c>
      <c r="V1753" s="18"/>
    </row>
    <row r="1754" customFormat="false" ht="15" hidden="false" customHeight="false" outlineLevel="0" collapsed="false">
      <c r="B1754" s="12" t="n">
        <v>1748</v>
      </c>
      <c r="C1754" s="36" t="str">
        <f aca="false">IF(商品マスタ!$C1753="","",商品マスタ!$C1753)</f>
        <v/>
      </c>
      <c r="D1754" s="12" t="str">
        <f aca="false">IF($C1754="","",商品マスタ!$D1753)</f>
        <v/>
      </c>
      <c r="E1754" s="12" t="str">
        <f aca="false">IF($C1754="","",商品マスタ!$G1753)</f>
        <v/>
      </c>
      <c r="F1754" s="12" t="str">
        <f aca="false">IF($C1754="","",IF(商品マスタ!$P1753="","理論",商品マスタ!$P1753))</f>
        <v/>
      </c>
      <c r="G1754" s="17" t="str">
        <f aca="false">IF($C1754="","",N(商品マスタ!$H1753))</f>
        <v/>
      </c>
      <c r="H1754" s="14"/>
      <c r="I1754" s="17" t="str">
        <f aca="false">IF($C1754="","",N($H1754)*N(商品マスタ!$N1753))</f>
        <v/>
      </c>
      <c r="J1754" s="17" t="str">
        <f aca="false">IF($C1754="","",N($I1754)-N($G1754))</f>
        <v/>
      </c>
      <c r="K1754" s="37" t="str">
        <f aca="false">IF($C1754="","",N(商品マスタ!$I1753))</f>
        <v/>
      </c>
      <c r="L1754" s="17" t="str">
        <f aca="false">IF($C1754="","",MAX(1,N(商品マスタ!$J1753)))</f>
        <v/>
      </c>
      <c r="M1754" s="38" t="str">
        <f aca="false">IF($C1754="","",N(TOP!$C$16)*N($K1754))</f>
        <v/>
      </c>
      <c r="N1754" s="17" t="str">
        <f aca="false">IF($C1754="","",ROUNDUP(N($M1754)/N($L1754),0))</f>
        <v/>
      </c>
      <c r="O1754" s="17" t="str">
        <f aca="false">IF($C1754="","",N(商品マスタ!$R1753))</f>
        <v/>
      </c>
      <c r="P1754" s="17" t="str">
        <f aca="false">IF($C1754="","",IF($F1754="理論",(N($O1754)+N($N1754))-N($G1754),(N($O1754)+N($N1754))-N($I1754)))</f>
        <v/>
      </c>
      <c r="Q1754" s="17" t="str">
        <f aca="false">IF($C1754="","",MAX(1,N(商品マスタ!$K1753)))</f>
        <v/>
      </c>
      <c r="R1754" s="39" t="str">
        <f aca="false">IF($C1754="","",IF(N($P1754)/N($Q1754)&lt;=0,"",ROUNDUP(N($P1754)/N($Q1754),0)))</f>
        <v/>
      </c>
      <c r="S1754" s="14"/>
      <c r="T1754" s="40" t="str">
        <f aca="false">IF($C1754="","",N(商品マスタ!$M1753))</f>
        <v/>
      </c>
      <c r="U1754" s="40" t="str">
        <f aca="false">IF($S1754="","",N($S1754)*N($T1754))</f>
        <v/>
      </c>
      <c r="V1754" s="18"/>
    </row>
    <row r="1755" customFormat="false" ht="15" hidden="false" customHeight="false" outlineLevel="0" collapsed="false">
      <c r="B1755" s="12" t="n">
        <v>1749</v>
      </c>
      <c r="C1755" s="36" t="str">
        <f aca="false">IF(商品マスタ!$C1754="","",商品マスタ!$C1754)</f>
        <v/>
      </c>
      <c r="D1755" s="12" t="str">
        <f aca="false">IF($C1755="","",商品マスタ!$D1754)</f>
        <v/>
      </c>
      <c r="E1755" s="12" t="str">
        <f aca="false">IF($C1755="","",商品マスタ!$G1754)</f>
        <v/>
      </c>
      <c r="F1755" s="12" t="str">
        <f aca="false">IF($C1755="","",IF(商品マスタ!$P1754="","理論",商品マスタ!$P1754))</f>
        <v/>
      </c>
      <c r="G1755" s="17" t="str">
        <f aca="false">IF($C1755="","",N(商品マスタ!$H1754))</f>
        <v/>
      </c>
      <c r="H1755" s="14"/>
      <c r="I1755" s="17" t="str">
        <f aca="false">IF($C1755="","",N($H1755)*N(商品マスタ!$N1754))</f>
        <v/>
      </c>
      <c r="J1755" s="17" t="str">
        <f aca="false">IF($C1755="","",N($I1755)-N($G1755))</f>
        <v/>
      </c>
      <c r="K1755" s="37" t="str">
        <f aca="false">IF($C1755="","",N(商品マスタ!$I1754))</f>
        <v/>
      </c>
      <c r="L1755" s="17" t="str">
        <f aca="false">IF($C1755="","",MAX(1,N(商品マスタ!$J1754)))</f>
        <v/>
      </c>
      <c r="M1755" s="38" t="str">
        <f aca="false">IF($C1755="","",N(TOP!$C$16)*N($K1755))</f>
        <v/>
      </c>
      <c r="N1755" s="17" t="str">
        <f aca="false">IF($C1755="","",ROUNDUP(N($M1755)/N($L1755),0))</f>
        <v/>
      </c>
      <c r="O1755" s="17" t="str">
        <f aca="false">IF($C1755="","",N(商品マスタ!$R1754))</f>
        <v/>
      </c>
      <c r="P1755" s="17" t="str">
        <f aca="false">IF($C1755="","",IF($F1755="理論",(N($O1755)+N($N1755))-N($G1755),(N($O1755)+N($N1755))-N($I1755)))</f>
        <v/>
      </c>
      <c r="Q1755" s="17" t="str">
        <f aca="false">IF($C1755="","",MAX(1,N(商品マスタ!$K1754)))</f>
        <v/>
      </c>
      <c r="R1755" s="39" t="str">
        <f aca="false">IF($C1755="","",IF(N($P1755)/N($Q1755)&lt;=0,"",ROUNDUP(N($P1755)/N($Q1755),0)))</f>
        <v/>
      </c>
      <c r="S1755" s="14"/>
      <c r="T1755" s="40" t="str">
        <f aca="false">IF($C1755="","",N(商品マスタ!$M1754))</f>
        <v/>
      </c>
      <c r="U1755" s="40" t="str">
        <f aca="false">IF($S1755="","",N($S1755)*N($T1755))</f>
        <v/>
      </c>
      <c r="V1755" s="18"/>
    </row>
    <row r="1756" customFormat="false" ht="15" hidden="false" customHeight="false" outlineLevel="0" collapsed="false">
      <c r="B1756" s="12" t="n">
        <v>1750</v>
      </c>
      <c r="C1756" s="36" t="str">
        <f aca="false">IF(商品マスタ!$C1755="","",商品マスタ!$C1755)</f>
        <v/>
      </c>
      <c r="D1756" s="12" t="str">
        <f aca="false">IF($C1756="","",商品マスタ!$D1755)</f>
        <v/>
      </c>
      <c r="E1756" s="12" t="str">
        <f aca="false">IF($C1756="","",商品マスタ!$G1755)</f>
        <v/>
      </c>
      <c r="F1756" s="12" t="str">
        <f aca="false">IF($C1756="","",IF(商品マスタ!$P1755="","理論",商品マスタ!$P1755))</f>
        <v/>
      </c>
      <c r="G1756" s="17" t="str">
        <f aca="false">IF($C1756="","",N(商品マスタ!$H1755))</f>
        <v/>
      </c>
      <c r="H1756" s="14"/>
      <c r="I1756" s="17" t="str">
        <f aca="false">IF($C1756="","",N($H1756)*N(商品マスタ!$N1755))</f>
        <v/>
      </c>
      <c r="J1756" s="17" t="str">
        <f aca="false">IF($C1756="","",N($I1756)-N($G1756))</f>
        <v/>
      </c>
      <c r="K1756" s="37" t="str">
        <f aca="false">IF($C1756="","",N(商品マスタ!$I1755))</f>
        <v/>
      </c>
      <c r="L1756" s="17" t="str">
        <f aca="false">IF($C1756="","",MAX(1,N(商品マスタ!$J1755)))</f>
        <v/>
      </c>
      <c r="M1756" s="38" t="str">
        <f aca="false">IF($C1756="","",N(TOP!$C$16)*N($K1756))</f>
        <v/>
      </c>
      <c r="N1756" s="17" t="str">
        <f aca="false">IF($C1756="","",ROUNDUP(N($M1756)/N($L1756),0))</f>
        <v/>
      </c>
      <c r="O1756" s="17" t="str">
        <f aca="false">IF($C1756="","",N(商品マスタ!$R1755))</f>
        <v/>
      </c>
      <c r="P1756" s="17" t="str">
        <f aca="false">IF($C1756="","",IF($F1756="理論",(N($O1756)+N($N1756))-N($G1756),(N($O1756)+N($N1756))-N($I1756)))</f>
        <v/>
      </c>
      <c r="Q1756" s="17" t="str">
        <f aca="false">IF($C1756="","",MAX(1,N(商品マスタ!$K1755)))</f>
        <v/>
      </c>
      <c r="R1756" s="39" t="str">
        <f aca="false">IF($C1756="","",IF(N($P1756)/N($Q1756)&lt;=0,"",ROUNDUP(N($P1756)/N($Q1756),0)))</f>
        <v/>
      </c>
      <c r="S1756" s="14"/>
      <c r="T1756" s="40" t="str">
        <f aca="false">IF($C1756="","",N(商品マスタ!$M1755))</f>
        <v/>
      </c>
      <c r="U1756" s="40" t="str">
        <f aca="false">IF($S1756="","",N($S1756)*N($T1756))</f>
        <v/>
      </c>
      <c r="V1756" s="18"/>
    </row>
    <row r="1757" customFormat="false" ht="15" hidden="false" customHeight="false" outlineLevel="0" collapsed="false">
      <c r="B1757" s="12" t="n">
        <v>1751</v>
      </c>
      <c r="C1757" s="36" t="str">
        <f aca="false">IF(商品マスタ!$C1756="","",商品マスタ!$C1756)</f>
        <v/>
      </c>
      <c r="D1757" s="12" t="str">
        <f aca="false">IF($C1757="","",商品マスタ!$D1756)</f>
        <v/>
      </c>
      <c r="E1757" s="12" t="str">
        <f aca="false">IF($C1757="","",商品マスタ!$G1756)</f>
        <v/>
      </c>
      <c r="F1757" s="12" t="str">
        <f aca="false">IF($C1757="","",IF(商品マスタ!$P1756="","理論",商品マスタ!$P1756))</f>
        <v/>
      </c>
      <c r="G1757" s="17" t="str">
        <f aca="false">IF($C1757="","",N(商品マスタ!$H1756))</f>
        <v/>
      </c>
      <c r="H1757" s="14"/>
      <c r="I1757" s="17" t="str">
        <f aca="false">IF($C1757="","",N($H1757)*N(商品マスタ!$N1756))</f>
        <v/>
      </c>
      <c r="J1757" s="17" t="str">
        <f aca="false">IF($C1757="","",N($I1757)-N($G1757))</f>
        <v/>
      </c>
      <c r="K1757" s="37" t="str">
        <f aca="false">IF($C1757="","",N(商品マスタ!$I1756))</f>
        <v/>
      </c>
      <c r="L1757" s="17" t="str">
        <f aca="false">IF($C1757="","",MAX(1,N(商品マスタ!$J1756)))</f>
        <v/>
      </c>
      <c r="M1757" s="38" t="str">
        <f aca="false">IF($C1757="","",N(TOP!$C$16)*N($K1757))</f>
        <v/>
      </c>
      <c r="N1757" s="17" t="str">
        <f aca="false">IF($C1757="","",ROUNDUP(N($M1757)/N($L1757),0))</f>
        <v/>
      </c>
      <c r="O1757" s="17" t="str">
        <f aca="false">IF($C1757="","",N(商品マスタ!$R1756))</f>
        <v/>
      </c>
      <c r="P1757" s="17" t="str">
        <f aca="false">IF($C1757="","",IF($F1757="理論",(N($O1757)+N($N1757))-N($G1757),(N($O1757)+N($N1757))-N($I1757)))</f>
        <v/>
      </c>
      <c r="Q1757" s="17" t="str">
        <f aca="false">IF($C1757="","",MAX(1,N(商品マスタ!$K1756)))</f>
        <v/>
      </c>
      <c r="R1757" s="39" t="str">
        <f aca="false">IF($C1757="","",IF(N($P1757)/N($Q1757)&lt;=0,"",ROUNDUP(N($P1757)/N($Q1757),0)))</f>
        <v/>
      </c>
      <c r="S1757" s="14"/>
      <c r="T1757" s="40" t="str">
        <f aca="false">IF($C1757="","",N(商品マスタ!$M1756))</f>
        <v/>
      </c>
      <c r="U1757" s="40" t="str">
        <f aca="false">IF($S1757="","",N($S1757)*N($T1757))</f>
        <v/>
      </c>
      <c r="V1757" s="18"/>
    </row>
    <row r="1758" customFormat="false" ht="15" hidden="false" customHeight="false" outlineLevel="0" collapsed="false">
      <c r="B1758" s="12" t="n">
        <v>1752</v>
      </c>
      <c r="C1758" s="36" t="str">
        <f aca="false">IF(商品マスタ!$C1757="","",商品マスタ!$C1757)</f>
        <v/>
      </c>
      <c r="D1758" s="12" t="str">
        <f aca="false">IF($C1758="","",商品マスタ!$D1757)</f>
        <v/>
      </c>
      <c r="E1758" s="12" t="str">
        <f aca="false">IF($C1758="","",商品マスタ!$G1757)</f>
        <v/>
      </c>
      <c r="F1758" s="12" t="str">
        <f aca="false">IF($C1758="","",IF(商品マスタ!$P1757="","理論",商品マスタ!$P1757))</f>
        <v/>
      </c>
      <c r="G1758" s="17" t="str">
        <f aca="false">IF($C1758="","",N(商品マスタ!$H1757))</f>
        <v/>
      </c>
      <c r="H1758" s="14"/>
      <c r="I1758" s="17" t="str">
        <f aca="false">IF($C1758="","",N($H1758)*N(商品マスタ!$N1757))</f>
        <v/>
      </c>
      <c r="J1758" s="17" t="str">
        <f aca="false">IF($C1758="","",N($I1758)-N($G1758))</f>
        <v/>
      </c>
      <c r="K1758" s="37" t="str">
        <f aca="false">IF($C1758="","",N(商品マスタ!$I1757))</f>
        <v/>
      </c>
      <c r="L1758" s="17" t="str">
        <f aca="false">IF($C1758="","",MAX(1,N(商品マスタ!$J1757)))</f>
        <v/>
      </c>
      <c r="M1758" s="38" t="str">
        <f aca="false">IF($C1758="","",N(TOP!$C$16)*N($K1758))</f>
        <v/>
      </c>
      <c r="N1758" s="17" t="str">
        <f aca="false">IF($C1758="","",ROUNDUP(N($M1758)/N($L1758),0))</f>
        <v/>
      </c>
      <c r="O1758" s="17" t="str">
        <f aca="false">IF($C1758="","",N(商品マスタ!$R1757))</f>
        <v/>
      </c>
      <c r="P1758" s="17" t="str">
        <f aca="false">IF($C1758="","",IF($F1758="理論",(N($O1758)+N($N1758))-N($G1758),(N($O1758)+N($N1758))-N($I1758)))</f>
        <v/>
      </c>
      <c r="Q1758" s="17" t="str">
        <f aca="false">IF($C1758="","",MAX(1,N(商品マスタ!$K1757)))</f>
        <v/>
      </c>
      <c r="R1758" s="39" t="str">
        <f aca="false">IF($C1758="","",IF(N($P1758)/N($Q1758)&lt;=0,"",ROUNDUP(N($P1758)/N($Q1758),0)))</f>
        <v/>
      </c>
      <c r="S1758" s="14"/>
      <c r="T1758" s="40" t="str">
        <f aca="false">IF($C1758="","",N(商品マスタ!$M1757))</f>
        <v/>
      </c>
      <c r="U1758" s="40" t="str">
        <f aca="false">IF($S1758="","",N($S1758)*N($T1758))</f>
        <v/>
      </c>
      <c r="V1758" s="18"/>
    </row>
    <row r="1759" customFormat="false" ht="15" hidden="false" customHeight="false" outlineLevel="0" collapsed="false">
      <c r="B1759" s="12" t="n">
        <v>1753</v>
      </c>
      <c r="C1759" s="36" t="str">
        <f aca="false">IF(商品マスタ!$C1758="","",商品マスタ!$C1758)</f>
        <v/>
      </c>
      <c r="D1759" s="12" t="str">
        <f aca="false">IF($C1759="","",商品マスタ!$D1758)</f>
        <v/>
      </c>
      <c r="E1759" s="12" t="str">
        <f aca="false">IF($C1759="","",商品マスタ!$G1758)</f>
        <v/>
      </c>
      <c r="F1759" s="12" t="str">
        <f aca="false">IF($C1759="","",IF(商品マスタ!$P1758="","理論",商品マスタ!$P1758))</f>
        <v/>
      </c>
      <c r="G1759" s="17" t="str">
        <f aca="false">IF($C1759="","",N(商品マスタ!$H1758))</f>
        <v/>
      </c>
      <c r="H1759" s="14"/>
      <c r="I1759" s="17" t="str">
        <f aca="false">IF($C1759="","",N($H1759)*N(商品マスタ!$N1758))</f>
        <v/>
      </c>
      <c r="J1759" s="17" t="str">
        <f aca="false">IF($C1759="","",N($I1759)-N($G1759))</f>
        <v/>
      </c>
      <c r="K1759" s="37" t="str">
        <f aca="false">IF($C1759="","",N(商品マスタ!$I1758))</f>
        <v/>
      </c>
      <c r="L1759" s="17" t="str">
        <f aca="false">IF($C1759="","",MAX(1,N(商品マスタ!$J1758)))</f>
        <v/>
      </c>
      <c r="M1759" s="38" t="str">
        <f aca="false">IF($C1759="","",N(TOP!$C$16)*N($K1759))</f>
        <v/>
      </c>
      <c r="N1759" s="17" t="str">
        <f aca="false">IF($C1759="","",ROUNDUP(N($M1759)/N($L1759),0))</f>
        <v/>
      </c>
      <c r="O1759" s="17" t="str">
        <f aca="false">IF($C1759="","",N(商品マスタ!$R1758))</f>
        <v/>
      </c>
      <c r="P1759" s="17" t="str">
        <f aca="false">IF($C1759="","",IF($F1759="理論",(N($O1759)+N($N1759))-N($G1759),(N($O1759)+N($N1759))-N($I1759)))</f>
        <v/>
      </c>
      <c r="Q1759" s="17" t="str">
        <f aca="false">IF($C1759="","",MAX(1,N(商品マスタ!$K1758)))</f>
        <v/>
      </c>
      <c r="R1759" s="39" t="str">
        <f aca="false">IF($C1759="","",IF(N($P1759)/N($Q1759)&lt;=0,"",ROUNDUP(N($P1759)/N($Q1759),0)))</f>
        <v/>
      </c>
      <c r="S1759" s="14"/>
      <c r="T1759" s="40" t="str">
        <f aca="false">IF($C1759="","",N(商品マスタ!$M1758))</f>
        <v/>
      </c>
      <c r="U1759" s="40" t="str">
        <f aca="false">IF($S1759="","",N($S1759)*N($T1759))</f>
        <v/>
      </c>
      <c r="V1759" s="18"/>
    </row>
    <row r="1760" customFormat="false" ht="15" hidden="false" customHeight="false" outlineLevel="0" collapsed="false">
      <c r="B1760" s="12" t="n">
        <v>1754</v>
      </c>
      <c r="C1760" s="36" t="str">
        <f aca="false">IF(商品マスタ!$C1759="","",商品マスタ!$C1759)</f>
        <v/>
      </c>
      <c r="D1760" s="12" t="str">
        <f aca="false">IF($C1760="","",商品マスタ!$D1759)</f>
        <v/>
      </c>
      <c r="E1760" s="12" t="str">
        <f aca="false">IF($C1760="","",商品マスタ!$G1759)</f>
        <v/>
      </c>
      <c r="F1760" s="12" t="str">
        <f aca="false">IF($C1760="","",IF(商品マスタ!$P1759="","理論",商品マスタ!$P1759))</f>
        <v/>
      </c>
      <c r="G1760" s="17" t="str">
        <f aca="false">IF($C1760="","",N(商品マスタ!$H1759))</f>
        <v/>
      </c>
      <c r="H1760" s="14"/>
      <c r="I1760" s="17" t="str">
        <f aca="false">IF($C1760="","",N($H1760)*N(商品マスタ!$N1759))</f>
        <v/>
      </c>
      <c r="J1760" s="17" t="str">
        <f aca="false">IF($C1760="","",N($I1760)-N($G1760))</f>
        <v/>
      </c>
      <c r="K1760" s="37" t="str">
        <f aca="false">IF($C1760="","",N(商品マスタ!$I1759))</f>
        <v/>
      </c>
      <c r="L1760" s="17" t="str">
        <f aca="false">IF($C1760="","",MAX(1,N(商品マスタ!$J1759)))</f>
        <v/>
      </c>
      <c r="M1760" s="38" t="str">
        <f aca="false">IF($C1760="","",N(TOP!$C$16)*N($K1760))</f>
        <v/>
      </c>
      <c r="N1760" s="17" t="str">
        <f aca="false">IF($C1760="","",ROUNDUP(N($M1760)/N($L1760),0))</f>
        <v/>
      </c>
      <c r="O1760" s="17" t="str">
        <f aca="false">IF($C1760="","",N(商品マスタ!$R1759))</f>
        <v/>
      </c>
      <c r="P1760" s="17" t="str">
        <f aca="false">IF($C1760="","",IF($F1760="理論",(N($O1760)+N($N1760))-N($G1760),(N($O1760)+N($N1760))-N($I1760)))</f>
        <v/>
      </c>
      <c r="Q1760" s="17" t="str">
        <f aca="false">IF($C1760="","",MAX(1,N(商品マスタ!$K1759)))</f>
        <v/>
      </c>
      <c r="R1760" s="39" t="str">
        <f aca="false">IF($C1760="","",IF(N($P1760)/N($Q1760)&lt;=0,"",ROUNDUP(N($P1760)/N($Q1760),0)))</f>
        <v/>
      </c>
      <c r="S1760" s="14"/>
      <c r="T1760" s="40" t="str">
        <f aca="false">IF($C1760="","",N(商品マスタ!$M1759))</f>
        <v/>
      </c>
      <c r="U1760" s="40" t="str">
        <f aca="false">IF($S1760="","",N($S1760)*N($T1760))</f>
        <v/>
      </c>
      <c r="V1760" s="18"/>
    </row>
    <row r="1761" customFormat="false" ht="15" hidden="false" customHeight="false" outlineLevel="0" collapsed="false">
      <c r="B1761" s="12" t="n">
        <v>1755</v>
      </c>
      <c r="C1761" s="36" t="str">
        <f aca="false">IF(商品マスタ!$C1760="","",商品マスタ!$C1760)</f>
        <v/>
      </c>
      <c r="D1761" s="12" t="str">
        <f aca="false">IF($C1761="","",商品マスタ!$D1760)</f>
        <v/>
      </c>
      <c r="E1761" s="12" t="str">
        <f aca="false">IF($C1761="","",商品マスタ!$G1760)</f>
        <v/>
      </c>
      <c r="F1761" s="12" t="str">
        <f aca="false">IF($C1761="","",IF(商品マスタ!$P1760="","理論",商品マスタ!$P1760))</f>
        <v/>
      </c>
      <c r="G1761" s="17" t="str">
        <f aca="false">IF($C1761="","",N(商品マスタ!$H1760))</f>
        <v/>
      </c>
      <c r="H1761" s="14"/>
      <c r="I1761" s="17" t="str">
        <f aca="false">IF($C1761="","",N($H1761)*N(商品マスタ!$N1760))</f>
        <v/>
      </c>
      <c r="J1761" s="17" t="str">
        <f aca="false">IF($C1761="","",N($I1761)-N($G1761))</f>
        <v/>
      </c>
      <c r="K1761" s="37" t="str">
        <f aca="false">IF($C1761="","",N(商品マスタ!$I1760))</f>
        <v/>
      </c>
      <c r="L1761" s="17" t="str">
        <f aca="false">IF($C1761="","",MAX(1,N(商品マスタ!$J1760)))</f>
        <v/>
      </c>
      <c r="M1761" s="38" t="str">
        <f aca="false">IF($C1761="","",N(TOP!$C$16)*N($K1761))</f>
        <v/>
      </c>
      <c r="N1761" s="17" t="str">
        <f aca="false">IF($C1761="","",ROUNDUP(N($M1761)/N($L1761),0))</f>
        <v/>
      </c>
      <c r="O1761" s="17" t="str">
        <f aca="false">IF($C1761="","",N(商品マスタ!$R1760))</f>
        <v/>
      </c>
      <c r="P1761" s="17" t="str">
        <f aca="false">IF($C1761="","",IF($F1761="理論",(N($O1761)+N($N1761))-N($G1761),(N($O1761)+N($N1761))-N($I1761)))</f>
        <v/>
      </c>
      <c r="Q1761" s="17" t="str">
        <f aca="false">IF($C1761="","",MAX(1,N(商品マスタ!$K1760)))</f>
        <v/>
      </c>
      <c r="R1761" s="39" t="str">
        <f aca="false">IF($C1761="","",IF(N($P1761)/N($Q1761)&lt;=0,"",ROUNDUP(N($P1761)/N($Q1761),0)))</f>
        <v/>
      </c>
      <c r="S1761" s="14"/>
      <c r="T1761" s="40" t="str">
        <f aca="false">IF($C1761="","",N(商品マスタ!$M1760))</f>
        <v/>
      </c>
      <c r="U1761" s="40" t="str">
        <f aca="false">IF($S1761="","",N($S1761)*N($T1761))</f>
        <v/>
      </c>
      <c r="V1761" s="18"/>
    </row>
    <row r="1762" customFormat="false" ht="15" hidden="false" customHeight="false" outlineLevel="0" collapsed="false">
      <c r="B1762" s="12" t="n">
        <v>1756</v>
      </c>
      <c r="C1762" s="36" t="str">
        <f aca="false">IF(商品マスタ!$C1761="","",商品マスタ!$C1761)</f>
        <v/>
      </c>
      <c r="D1762" s="12" t="str">
        <f aca="false">IF($C1762="","",商品マスタ!$D1761)</f>
        <v/>
      </c>
      <c r="E1762" s="12" t="str">
        <f aca="false">IF($C1762="","",商品マスタ!$G1761)</f>
        <v/>
      </c>
      <c r="F1762" s="12" t="str">
        <f aca="false">IF($C1762="","",IF(商品マスタ!$P1761="","理論",商品マスタ!$P1761))</f>
        <v/>
      </c>
      <c r="G1762" s="17" t="str">
        <f aca="false">IF($C1762="","",N(商品マスタ!$H1761))</f>
        <v/>
      </c>
      <c r="H1762" s="14"/>
      <c r="I1762" s="17" t="str">
        <f aca="false">IF($C1762="","",N($H1762)*N(商品マスタ!$N1761))</f>
        <v/>
      </c>
      <c r="J1762" s="17" t="str">
        <f aca="false">IF($C1762="","",N($I1762)-N($G1762))</f>
        <v/>
      </c>
      <c r="K1762" s="37" t="str">
        <f aca="false">IF($C1762="","",N(商品マスタ!$I1761))</f>
        <v/>
      </c>
      <c r="L1762" s="17" t="str">
        <f aca="false">IF($C1762="","",MAX(1,N(商品マスタ!$J1761)))</f>
        <v/>
      </c>
      <c r="M1762" s="38" t="str">
        <f aca="false">IF($C1762="","",N(TOP!$C$16)*N($K1762))</f>
        <v/>
      </c>
      <c r="N1762" s="17" t="str">
        <f aca="false">IF($C1762="","",ROUNDUP(N($M1762)/N($L1762),0))</f>
        <v/>
      </c>
      <c r="O1762" s="17" t="str">
        <f aca="false">IF($C1762="","",N(商品マスタ!$R1761))</f>
        <v/>
      </c>
      <c r="P1762" s="17" t="str">
        <f aca="false">IF($C1762="","",IF($F1762="理論",(N($O1762)+N($N1762))-N($G1762),(N($O1762)+N($N1762))-N($I1762)))</f>
        <v/>
      </c>
      <c r="Q1762" s="17" t="str">
        <f aca="false">IF($C1762="","",MAX(1,N(商品マスタ!$K1761)))</f>
        <v/>
      </c>
      <c r="R1762" s="39" t="str">
        <f aca="false">IF($C1762="","",IF(N($P1762)/N($Q1762)&lt;=0,"",ROUNDUP(N($P1762)/N($Q1762),0)))</f>
        <v/>
      </c>
      <c r="S1762" s="14"/>
      <c r="T1762" s="40" t="str">
        <f aca="false">IF($C1762="","",N(商品マスタ!$M1761))</f>
        <v/>
      </c>
      <c r="U1762" s="40" t="str">
        <f aca="false">IF($S1762="","",N($S1762)*N($T1762))</f>
        <v/>
      </c>
      <c r="V1762" s="18"/>
    </row>
    <row r="1763" customFormat="false" ht="15" hidden="false" customHeight="false" outlineLevel="0" collapsed="false">
      <c r="B1763" s="12" t="n">
        <v>1757</v>
      </c>
      <c r="C1763" s="36" t="str">
        <f aca="false">IF(商品マスタ!$C1762="","",商品マスタ!$C1762)</f>
        <v/>
      </c>
      <c r="D1763" s="12" t="str">
        <f aca="false">IF($C1763="","",商品マスタ!$D1762)</f>
        <v/>
      </c>
      <c r="E1763" s="12" t="str">
        <f aca="false">IF($C1763="","",商品マスタ!$G1762)</f>
        <v/>
      </c>
      <c r="F1763" s="12" t="str">
        <f aca="false">IF($C1763="","",IF(商品マスタ!$P1762="","理論",商品マスタ!$P1762))</f>
        <v/>
      </c>
      <c r="G1763" s="17" t="str">
        <f aca="false">IF($C1763="","",N(商品マスタ!$H1762))</f>
        <v/>
      </c>
      <c r="H1763" s="14"/>
      <c r="I1763" s="17" t="str">
        <f aca="false">IF($C1763="","",N($H1763)*N(商品マスタ!$N1762))</f>
        <v/>
      </c>
      <c r="J1763" s="17" t="str">
        <f aca="false">IF($C1763="","",N($I1763)-N($G1763))</f>
        <v/>
      </c>
      <c r="K1763" s="37" t="str">
        <f aca="false">IF($C1763="","",N(商品マスタ!$I1762))</f>
        <v/>
      </c>
      <c r="L1763" s="17" t="str">
        <f aca="false">IF($C1763="","",MAX(1,N(商品マスタ!$J1762)))</f>
        <v/>
      </c>
      <c r="M1763" s="38" t="str">
        <f aca="false">IF($C1763="","",N(TOP!$C$16)*N($K1763))</f>
        <v/>
      </c>
      <c r="N1763" s="17" t="str">
        <f aca="false">IF($C1763="","",ROUNDUP(N($M1763)/N($L1763),0))</f>
        <v/>
      </c>
      <c r="O1763" s="17" t="str">
        <f aca="false">IF($C1763="","",N(商品マスタ!$R1762))</f>
        <v/>
      </c>
      <c r="P1763" s="17" t="str">
        <f aca="false">IF($C1763="","",IF($F1763="理論",(N($O1763)+N($N1763))-N($G1763),(N($O1763)+N($N1763))-N($I1763)))</f>
        <v/>
      </c>
      <c r="Q1763" s="17" t="str">
        <f aca="false">IF($C1763="","",MAX(1,N(商品マスタ!$K1762)))</f>
        <v/>
      </c>
      <c r="R1763" s="39" t="str">
        <f aca="false">IF($C1763="","",IF(N($P1763)/N($Q1763)&lt;=0,"",ROUNDUP(N($P1763)/N($Q1763),0)))</f>
        <v/>
      </c>
      <c r="S1763" s="14"/>
      <c r="T1763" s="40" t="str">
        <f aca="false">IF($C1763="","",N(商品マスタ!$M1762))</f>
        <v/>
      </c>
      <c r="U1763" s="40" t="str">
        <f aca="false">IF($S1763="","",N($S1763)*N($T1763))</f>
        <v/>
      </c>
      <c r="V1763" s="18"/>
    </row>
    <row r="1764" customFormat="false" ht="15" hidden="false" customHeight="false" outlineLevel="0" collapsed="false">
      <c r="B1764" s="12" t="n">
        <v>1758</v>
      </c>
      <c r="C1764" s="36" t="str">
        <f aca="false">IF(商品マスタ!$C1763="","",商品マスタ!$C1763)</f>
        <v/>
      </c>
      <c r="D1764" s="12" t="str">
        <f aca="false">IF($C1764="","",商品マスタ!$D1763)</f>
        <v/>
      </c>
      <c r="E1764" s="12" t="str">
        <f aca="false">IF($C1764="","",商品マスタ!$G1763)</f>
        <v/>
      </c>
      <c r="F1764" s="12" t="str">
        <f aca="false">IF($C1764="","",IF(商品マスタ!$P1763="","理論",商品マスタ!$P1763))</f>
        <v/>
      </c>
      <c r="G1764" s="17" t="str">
        <f aca="false">IF($C1764="","",N(商品マスタ!$H1763))</f>
        <v/>
      </c>
      <c r="H1764" s="14"/>
      <c r="I1764" s="17" t="str">
        <f aca="false">IF($C1764="","",N($H1764)*N(商品マスタ!$N1763))</f>
        <v/>
      </c>
      <c r="J1764" s="17" t="str">
        <f aca="false">IF($C1764="","",N($I1764)-N($G1764))</f>
        <v/>
      </c>
      <c r="K1764" s="37" t="str">
        <f aca="false">IF($C1764="","",N(商品マスタ!$I1763))</f>
        <v/>
      </c>
      <c r="L1764" s="17" t="str">
        <f aca="false">IF($C1764="","",MAX(1,N(商品マスタ!$J1763)))</f>
        <v/>
      </c>
      <c r="M1764" s="38" t="str">
        <f aca="false">IF($C1764="","",N(TOP!$C$16)*N($K1764))</f>
        <v/>
      </c>
      <c r="N1764" s="17" t="str">
        <f aca="false">IF($C1764="","",ROUNDUP(N($M1764)/N($L1764),0))</f>
        <v/>
      </c>
      <c r="O1764" s="17" t="str">
        <f aca="false">IF($C1764="","",N(商品マスタ!$R1763))</f>
        <v/>
      </c>
      <c r="P1764" s="17" t="str">
        <f aca="false">IF($C1764="","",IF($F1764="理論",(N($O1764)+N($N1764))-N($G1764),(N($O1764)+N($N1764))-N($I1764)))</f>
        <v/>
      </c>
      <c r="Q1764" s="17" t="str">
        <f aca="false">IF($C1764="","",MAX(1,N(商品マスタ!$K1763)))</f>
        <v/>
      </c>
      <c r="R1764" s="39" t="str">
        <f aca="false">IF($C1764="","",IF(N($P1764)/N($Q1764)&lt;=0,"",ROUNDUP(N($P1764)/N($Q1764),0)))</f>
        <v/>
      </c>
      <c r="S1764" s="14"/>
      <c r="T1764" s="40" t="str">
        <f aca="false">IF($C1764="","",N(商品マスタ!$M1763))</f>
        <v/>
      </c>
      <c r="U1764" s="40" t="str">
        <f aca="false">IF($S1764="","",N($S1764)*N($T1764))</f>
        <v/>
      </c>
      <c r="V1764" s="18"/>
    </row>
    <row r="1765" customFormat="false" ht="15" hidden="false" customHeight="false" outlineLevel="0" collapsed="false">
      <c r="B1765" s="12" t="n">
        <v>1759</v>
      </c>
      <c r="C1765" s="36" t="str">
        <f aca="false">IF(商品マスタ!$C1764="","",商品マスタ!$C1764)</f>
        <v/>
      </c>
      <c r="D1765" s="12" t="str">
        <f aca="false">IF($C1765="","",商品マスタ!$D1764)</f>
        <v/>
      </c>
      <c r="E1765" s="12" t="str">
        <f aca="false">IF($C1765="","",商品マスタ!$G1764)</f>
        <v/>
      </c>
      <c r="F1765" s="12" t="str">
        <f aca="false">IF($C1765="","",IF(商品マスタ!$P1764="","理論",商品マスタ!$P1764))</f>
        <v/>
      </c>
      <c r="G1765" s="17" t="str">
        <f aca="false">IF($C1765="","",N(商品マスタ!$H1764))</f>
        <v/>
      </c>
      <c r="H1765" s="14"/>
      <c r="I1765" s="17" t="str">
        <f aca="false">IF($C1765="","",N($H1765)*N(商品マスタ!$N1764))</f>
        <v/>
      </c>
      <c r="J1765" s="17" t="str">
        <f aca="false">IF($C1765="","",N($I1765)-N($G1765))</f>
        <v/>
      </c>
      <c r="K1765" s="37" t="str">
        <f aca="false">IF($C1765="","",N(商品マスタ!$I1764))</f>
        <v/>
      </c>
      <c r="L1765" s="17" t="str">
        <f aca="false">IF($C1765="","",MAX(1,N(商品マスタ!$J1764)))</f>
        <v/>
      </c>
      <c r="M1765" s="38" t="str">
        <f aca="false">IF($C1765="","",N(TOP!$C$16)*N($K1765))</f>
        <v/>
      </c>
      <c r="N1765" s="17" t="str">
        <f aca="false">IF($C1765="","",ROUNDUP(N($M1765)/N($L1765),0))</f>
        <v/>
      </c>
      <c r="O1765" s="17" t="str">
        <f aca="false">IF($C1765="","",N(商品マスタ!$R1764))</f>
        <v/>
      </c>
      <c r="P1765" s="17" t="str">
        <f aca="false">IF($C1765="","",IF($F1765="理論",(N($O1765)+N($N1765))-N($G1765),(N($O1765)+N($N1765))-N($I1765)))</f>
        <v/>
      </c>
      <c r="Q1765" s="17" t="str">
        <f aca="false">IF($C1765="","",MAX(1,N(商品マスタ!$K1764)))</f>
        <v/>
      </c>
      <c r="R1765" s="39" t="str">
        <f aca="false">IF($C1765="","",IF(N($P1765)/N($Q1765)&lt;=0,"",ROUNDUP(N($P1765)/N($Q1765),0)))</f>
        <v/>
      </c>
      <c r="S1765" s="14"/>
      <c r="T1765" s="40" t="str">
        <f aca="false">IF($C1765="","",N(商品マスタ!$M1764))</f>
        <v/>
      </c>
      <c r="U1765" s="40" t="str">
        <f aca="false">IF($S1765="","",N($S1765)*N($T1765))</f>
        <v/>
      </c>
      <c r="V1765" s="18"/>
    </row>
    <row r="1766" customFormat="false" ht="15" hidden="false" customHeight="false" outlineLevel="0" collapsed="false">
      <c r="B1766" s="12" t="n">
        <v>1760</v>
      </c>
      <c r="C1766" s="36" t="str">
        <f aca="false">IF(商品マスタ!$C1765="","",商品マスタ!$C1765)</f>
        <v/>
      </c>
      <c r="D1766" s="12" t="str">
        <f aca="false">IF($C1766="","",商品マスタ!$D1765)</f>
        <v/>
      </c>
      <c r="E1766" s="12" t="str">
        <f aca="false">IF($C1766="","",商品マスタ!$G1765)</f>
        <v/>
      </c>
      <c r="F1766" s="12" t="str">
        <f aca="false">IF($C1766="","",IF(商品マスタ!$P1765="","理論",商品マスタ!$P1765))</f>
        <v/>
      </c>
      <c r="G1766" s="17" t="str">
        <f aca="false">IF($C1766="","",N(商品マスタ!$H1765))</f>
        <v/>
      </c>
      <c r="H1766" s="14"/>
      <c r="I1766" s="17" t="str">
        <f aca="false">IF($C1766="","",N($H1766)*N(商品マスタ!$N1765))</f>
        <v/>
      </c>
      <c r="J1766" s="17" t="str">
        <f aca="false">IF($C1766="","",N($I1766)-N($G1766))</f>
        <v/>
      </c>
      <c r="K1766" s="37" t="str">
        <f aca="false">IF($C1766="","",N(商品マスタ!$I1765))</f>
        <v/>
      </c>
      <c r="L1766" s="17" t="str">
        <f aca="false">IF($C1766="","",MAX(1,N(商品マスタ!$J1765)))</f>
        <v/>
      </c>
      <c r="M1766" s="38" t="str">
        <f aca="false">IF($C1766="","",N(TOP!$C$16)*N($K1766))</f>
        <v/>
      </c>
      <c r="N1766" s="17" t="str">
        <f aca="false">IF($C1766="","",ROUNDUP(N($M1766)/N($L1766),0))</f>
        <v/>
      </c>
      <c r="O1766" s="17" t="str">
        <f aca="false">IF($C1766="","",N(商品マスタ!$R1765))</f>
        <v/>
      </c>
      <c r="P1766" s="17" t="str">
        <f aca="false">IF($C1766="","",IF($F1766="理論",(N($O1766)+N($N1766))-N($G1766),(N($O1766)+N($N1766))-N($I1766)))</f>
        <v/>
      </c>
      <c r="Q1766" s="17" t="str">
        <f aca="false">IF($C1766="","",MAX(1,N(商品マスタ!$K1765)))</f>
        <v/>
      </c>
      <c r="R1766" s="39" t="str">
        <f aca="false">IF($C1766="","",IF(N($P1766)/N($Q1766)&lt;=0,"",ROUNDUP(N($P1766)/N($Q1766),0)))</f>
        <v/>
      </c>
      <c r="S1766" s="14"/>
      <c r="T1766" s="40" t="str">
        <f aca="false">IF($C1766="","",N(商品マスタ!$M1765))</f>
        <v/>
      </c>
      <c r="U1766" s="40" t="str">
        <f aca="false">IF($S1766="","",N($S1766)*N($T1766))</f>
        <v/>
      </c>
      <c r="V1766" s="18"/>
    </row>
    <row r="1767" customFormat="false" ht="15" hidden="false" customHeight="false" outlineLevel="0" collapsed="false">
      <c r="B1767" s="12" t="n">
        <v>1761</v>
      </c>
      <c r="C1767" s="36" t="str">
        <f aca="false">IF(商品マスタ!$C1766="","",商品マスタ!$C1766)</f>
        <v/>
      </c>
      <c r="D1767" s="12" t="str">
        <f aca="false">IF($C1767="","",商品マスタ!$D1766)</f>
        <v/>
      </c>
      <c r="E1767" s="12" t="str">
        <f aca="false">IF($C1767="","",商品マスタ!$G1766)</f>
        <v/>
      </c>
      <c r="F1767" s="12" t="str">
        <f aca="false">IF($C1767="","",IF(商品マスタ!$P1766="","理論",商品マスタ!$P1766))</f>
        <v/>
      </c>
      <c r="G1767" s="17" t="str">
        <f aca="false">IF($C1767="","",N(商品マスタ!$H1766))</f>
        <v/>
      </c>
      <c r="H1767" s="14"/>
      <c r="I1767" s="17" t="str">
        <f aca="false">IF($C1767="","",N($H1767)*N(商品マスタ!$N1766))</f>
        <v/>
      </c>
      <c r="J1767" s="17" t="str">
        <f aca="false">IF($C1767="","",N($I1767)-N($G1767))</f>
        <v/>
      </c>
      <c r="K1767" s="37" t="str">
        <f aca="false">IF($C1767="","",N(商品マスタ!$I1766))</f>
        <v/>
      </c>
      <c r="L1767" s="17" t="str">
        <f aca="false">IF($C1767="","",MAX(1,N(商品マスタ!$J1766)))</f>
        <v/>
      </c>
      <c r="M1767" s="38" t="str">
        <f aca="false">IF($C1767="","",N(TOP!$C$16)*N($K1767))</f>
        <v/>
      </c>
      <c r="N1767" s="17" t="str">
        <f aca="false">IF($C1767="","",ROUNDUP(N($M1767)/N($L1767),0))</f>
        <v/>
      </c>
      <c r="O1767" s="17" t="str">
        <f aca="false">IF($C1767="","",N(商品マスタ!$R1766))</f>
        <v/>
      </c>
      <c r="P1767" s="17" t="str">
        <f aca="false">IF($C1767="","",IF($F1767="理論",(N($O1767)+N($N1767))-N($G1767),(N($O1767)+N($N1767))-N($I1767)))</f>
        <v/>
      </c>
      <c r="Q1767" s="17" t="str">
        <f aca="false">IF($C1767="","",MAX(1,N(商品マスタ!$K1766)))</f>
        <v/>
      </c>
      <c r="R1767" s="39" t="str">
        <f aca="false">IF($C1767="","",IF(N($P1767)/N($Q1767)&lt;=0,"",ROUNDUP(N($P1767)/N($Q1767),0)))</f>
        <v/>
      </c>
      <c r="S1767" s="14"/>
      <c r="T1767" s="40" t="str">
        <f aca="false">IF($C1767="","",N(商品マスタ!$M1766))</f>
        <v/>
      </c>
      <c r="U1767" s="40" t="str">
        <f aca="false">IF($S1767="","",N($S1767)*N($T1767))</f>
        <v/>
      </c>
      <c r="V1767" s="18"/>
    </row>
    <row r="1768" customFormat="false" ht="15" hidden="false" customHeight="false" outlineLevel="0" collapsed="false">
      <c r="B1768" s="12" t="n">
        <v>1762</v>
      </c>
      <c r="C1768" s="36" t="str">
        <f aca="false">IF(商品マスタ!$C1767="","",商品マスタ!$C1767)</f>
        <v/>
      </c>
      <c r="D1768" s="12" t="str">
        <f aca="false">IF($C1768="","",商品マスタ!$D1767)</f>
        <v/>
      </c>
      <c r="E1768" s="12" t="str">
        <f aca="false">IF($C1768="","",商品マスタ!$G1767)</f>
        <v/>
      </c>
      <c r="F1768" s="12" t="str">
        <f aca="false">IF($C1768="","",IF(商品マスタ!$P1767="","理論",商品マスタ!$P1767))</f>
        <v/>
      </c>
      <c r="G1768" s="17" t="str">
        <f aca="false">IF($C1768="","",N(商品マスタ!$H1767))</f>
        <v/>
      </c>
      <c r="H1768" s="14"/>
      <c r="I1768" s="17" t="str">
        <f aca="false">IF($C1768="","",N($H1768)*N(商品マスタ!$N1767))</f>
        <v/>
      </c>
      <c r="J1768" s="17" t="str">
        <f aca="false">IF($C1768="","",N($I1768)-N($G1768))</f>
        <v/>
      </c>
      <c r="K1768" s="37" t="str">
        <f aca="false">IF($C1768="","",N(商品マスタ!$I1767))</f>
        <v/>
      </c>
      <c r="L1768" s="17" t="str">
        <f aca="false">IF($C1768="","",MAX(1,N(商品マスタ!$J1767)))</f>
        <v/>
      </c>
      <c r="M1768" s="38" t="str">
        <f aca="false">IF($C1768="","",N(TOP!$C$16)*N($K1768))</f>
        <v/>
      </c>
      <c r="N1768" s="17" t="str">
        <f aca="false">IF($C1768="","",ROUNDUP(N($M1768)/N($L1768),0))</f>
        <v/>
      </c>
      <c r="O1768" s="17" t="str">
        <f aca="false">IF($C1768="","",N(商品マスタ!$R1767))</f>
        <v/>
      </c>
      <c r="P1768" s="17" t="str">
        <f aca="false">IF($C1768="","",IF($F1768="理論",(N($O1768)+N($N1768))-N($G1768),(N($O1768)+N($N1768))-N($I1768)))</f>
        <v/>
      </c>
      <c r="Q1768" s="17" t="str">
        <f aca="false">IF($C1768="","",MAX(1,N(商品マスタ!$K1767)))</f>
        <v/>
      </c>
      <c r="R1768" s="39" t="str">
        <f aca="false">IF($C1768="","",IF(N($P1768)/N($Q1768)&lt;=0,"",ROUNDUP(N($P1768)/N($Q1768),0)))</f>
        <v/>
      </c>
      <c r="S1768" s="14"/>
      <c r="T1768" s="40" t="str">
        <f aca="false">IF($C1768="","",N(商品マスタ!$M1767))</f>
        <v/>
      </c>
      <c r="U1768" s="40" t="str">
        <f aca="false">IF($S1768="","",N($S1768)*N($T1768))</f>
        <v/>
      </c>
      <c r="V1768" s="18"/>
    </row>
    <row r="1769" customFormat="false" ht="15" hidden="false" customHeight="false" outlineLevel="0" collapsed="false">
      <c r="B1769" s="12" t="n">
        <v>1763</v>
      </c>
      <c r="C1769" s="36" t="str">
        <f aca="false">IF(商品マスタ!$C1768="","",商品マスタ!$C1768)</f>
        <v/>
      </c>
      <c r="D1769" s="12" t="str">
        <f aca="false">IF($C1769="","",商品マスタ!$D1768)</f>
        <v/>
      </c>
      <c r="E1769" s="12" t="str">
        <f aca="false">IF($C1769="","",商品マスタ!$G1768)</f>
        <v/>
      </c>
      <c r="F1769" s="12" t="str">
        <f aca="false">IF($C1769="","",IF(商品マスタ!$P1768="","理論",商品マスタ!$P1768))</f>
        <v/>
      </c>
      <c r="G1769" s="17" t="str">
        <f aca="false">IF($C1769="","",N(商品マスタ!$H1768))</f>
        <v/>
      </c>
      <c r="H1769" s="14"/>
      <c r="I1769" s="17" t="str">
        <f aca="false">IF($C1769="","",N($H1769)*N(商品マスタ!$N1768))</f>
        <v/>
      </c>
      <c r="J1769" s="17" t="str">
        <f aca="false">IF($C1769="","",N($I1769)-N($G1769))</f>
        <v/>
      </c>
      <c r="K1769" s="37" t="str">
        <f aca="false">IF($C1769="","",N(商品マスタ!$I1768))</f>
        <v/>
      </c>
      <c r="L1769" s="17" t="str">
        <f aca="false">IF($C1769="","",MAX(1,N(商品マスタ!$J1768)))</f>
        <v/>
      </c>
      <c r="M1769" s="38" t="str">
        <f aca="false">IF($C1769="","",N(TOP!$C$16)*N($K1769))</f>
        <v/>
      </c>
      <c r="N1769" s="17" t="str">
        <f aca="false">IF($C1769="","",ROUNDUP(N($M1769)/N($L1769),0))</f>
        <v/>
      </c>
      <c r="O1769" s="17" t="str">
        <f aca="false">IF($C1769="","",N(商品マスタ!$R1768))</f>
        <v/>
      </c>
      <c r="P1769" s="17" t="str">
        <f aca="false">IF($C1769="","",IF($F1769="理論",(N($O1769)+N($N1769))-N($G1769),(N($O1769)+N($N1769))-N($I1769)))</f>
        <v/>
      </c>
      <c r="Q1769" s="17" t="str">
        <f aca="false">IF($C1769="","",MAX(1,N(商品マスタ!$K1768)))</f>
        <v/>
      </c>
      <c r="R1769" s="39" t="str">
        <f aca="false">IF($C1769="","",IF(N($P1769)/N($Q1769)&lt;=0,"",ROUNDUP(N($P1769)/N($Q1769),0)))</f>
        <v/>
      </c>
      <c r="S1769" s="14"/>
      <c r="T1769" s="40" t="str">
        <f aca="false">IF($C1769="","",N(商品マスタ!$M1768))</f>
        <v/>
      </c>
      <c r="U1769" s="40" t="str">
        <f aca="false">IF($S1769="","",N($S1769)*N($T1769))</f>
        <v/>
      </c>
      <c r="V1769" s="18"/>
    </row>
    <row r="1770" customFormat="false" ht="15" hidden="false" customHeight="false" outlineLevel="0" collapsed="false">
      <c r="B1770" s="12" t="n">
        <v>1764</v>
      </c>
      <c r="C1770" s="36" t="str">
        <f aca="false">IF(商品マスタ!$C1769="","",商品マスタ!$C1769)</f>
        <v/>
      </c>
      <c r="D1770" s="12" t="str">
        <f aca="false">IF($C1770="","",商品マスタ!$D1769)</f>
        <v/>
      </c>
      <c r="E1770" s="12" t="str">
        <f aca="false">IF($C1770="","",商品マスタ!$G1769)</f>
        <v/>
      </c>
      <c r="F1770" s="12" t="str">
        <f aca="false">IF($C1770="","",IF(商品マスタ!$P1769="","理論",商品マスタ!$P1769))</f>
        <v/>
      </c>
      <c r="G1770" s="17" t="str">
        <f aca="false">IF($C1770="","",N(商品マスタ!$H1769))</f>
        <v/>
      </c>
      <c r="H1770" s="14"/>
      <c r="I1770" s="17" t="str">
        <f aca="false">IF($C1770="","",N($H1770)*N(商品マスタ!$N1769))</f>
        <v/>
      </c>
      <c r="J1770" s="17" t="str">
        <f aca="false">IF($C1770="","",N($I1770)-N($G1770))</f>
        <v/>
      </c>
      <c r="K1770" s="37" t="str">
        <f aca="false">IF($C1770="","",N(商品マスタ!$I1769))</f>
        <v/>
      </c>
      <c r="L1770" s="17" t="str">
        <f aca="false">IF($C1770="","",MAX(1,N(商品マスタ!$J1769)))</f>
        <v/>
      </c>
      <c r="M1770" s="38" t="str">
        <f aca="false">IF($C1770="","",N(TOP!$C$16)*N($K1770))</f>
        <v/>
      </c>
      <c r="N1770" s="17" t="str">
        <f aca="false">IF($C1770="","",ROUNDUP(N($M1770)/N($L1770),0))</f>
        <v/>
      </c>
      <c r="O1770" s="17" t="str">
        <f aca="false">IF($C1770="","",N(商品マスタ!$R1769))</f>
        <v/>
      </c>
      <c r="P1770" s="17" t="str">
        <f aca="false">IF($C1770="","",IF($F1770="理論",(N($O1770)+N($N1770))-N($G1770),(N($O1770)+N($N1770))-N($I1770)))</f>
        <v/>
      </c>
      <c r="Q1770" s="17" t="str">
        <f aca="false">IF($C1770="","",MAX(1,N(商品マスタ!$K1769)))</f>
        <v/>
      </c>
      <c r="R1770" s="39" t="str">
        <f aca="false">IF($C1770="","",IF(N($P1770)/N($Q1770)&lt;=0,"",ROUNDUP(N($P1770)/N($Q1770),0)))</f>
        <v/>
      </c>
      <c r="S1770" s="14"/>
      <c r="T1770" s="40" t="str">
        <f aca="false">IF($C1770="","",N(商品マスタ!$M1769))</f>
        <v/>
      </c>
      <c r="U1770" s="40" t="str">
        <f aca="false">IF($S1770="","",N($S1770)*N($T1770))</f>
        <v/>
      </c>
      <c r="V1770" s="18"/>
    </row>
    <row r="1771" customFormat="false" ht="15" hidden="false" customHeight="false" outlineLevel="0" collapsed="false">
      <c r="B1771" s="12" t="n">
        <v>1765</v>
      </c>
      <c r="C1771" s="36" t="str">
        <f aca="false">IF(商品マスタ!$C1770="","",商品マスタ!$C1770)</f>
        <v/>
      </c>
      <c r="D1771" s="12" t="str">
        <f aca="false">IF($C1771="","",商品マスタ!$D1770)</f>
        <v/>
      </c>
      <c r="E1771" s="12" t="str">
        <f aca="false">IF($C1771="","",商品マスタ!$G1770)</f>
        <v/>
      </c>
      <c r="F1771" s="12" t="str">
        <f aca="false">IF($C1771="","",IF(商品マスタ!$P1770="","理論",商品マスタ!$P1770))</f>
        <v/>
      </c>
      <c r="G1771" s="17" t="str">
        <f aca="false">IF($C1771="","",N(商品マスタ!$H1770))</f>
        <v/>
      </c>
      <c r="H1771" s="14"/>
      <c r="I1771" s="17" t="str">
        <f aca="false">IF($C1771="","",N($H1771)*N(商品マスタ!$N1770))</f>
        <v/>
      </c>
      <c r="J1771" s="17" t="str">
        <f aca="false">IF($C1771="","",N($I1771)-N($G1771))</f>
        <v/>
      </c>
      <c r="K1771" s="37" t="str">
        <f aca="false">IF($C1771="","",N(商品マスタ!$I1770))</f>
        <v/>
      </c>
      <c r="L1771" s="17" t="str">
        <f aca="false">IF($C1771="","",MAX(1,N(商品マスタ!$J1770)))</f>
        <v/>
      </c>
      <c r="M1771" s="38" t="str">
        <f aca="false">IF($C1771="","",N(TOP!$C$16)*N($K1771))</f>
        <v/>
      </c>
      <c r="N1771" s="17" t="str">
        <f aca="false">IF($C1771="","",ROUNDUP(N($M1771)/N($L1771),0))</f>
        <v/>
      </c>
      <c r="O1771" s="17" t="str">
        <f aca="false">IF($C1771="","",N(商品マスタ!$R1770))</f>
        <v/>
      </c>
      <c r="P1771" s="17" t="str">
        <f aca="false">IF($C1771="","",IF($F1771="理論",(N($O1771)+N($N1771))-N($G1771),(N($O1771)+N($N1771))-N($I1771)))</f>
        <v/>
      </c>
      <c r="Q1771" s="17" t="str">
        <f aca="false">IF($C1771="","",MAX(1,N(商品マスタ!$K1770)))</f>
        <v/>
      </c>
      <c r="R1771" s="39" t="str">
        <f aca="false">IF($C1771="","",IF(N($P1771)/N($Q1771)&lt;=0,"",ROUNDUP(N($P1771)/N($Q1771),0)))</f>
        <v/>
      </c>
      <c r="S1771" s="14"/>
      <c r="T1771" s="40" t="str">
        <f aca="false">IF($C1771="","",N(商品マスタ!$M1770))</f>
        <v/>
      </c>
      <c r="U1771" s="40" t="str">
        <f aca="false">IF($S1771="","",N($S1771)*N($T1771))</f>
        <v/>
      </c>
      <c r="V1771" s="18"/>
    </row>
    <row r="1772" customFormat="false" ht="15" hidden="false" customHeight="false" outlineLevel="0" collapsed="false">
      <c r="B1772" s="12" t="n">
        <v>1766</v>
      </c>
      <c r="C1772" s="36" t="str">
        <f aca="false">IF(商品マスタ!$C1771="","",商品マスタ!$C1771)</f>
        <v/>
      </c>
      <c r="D1772" s="12" t="str">
        <f aca="false">IF($C1772="","",商品マスタ!$D1771)</f>
        <v/>
      </c>
      <c r="E1772" s="12" t="str">
        <f aca="false">IF($C1772="","",商品マスタ!$G1771)</f>
        <v/>
      </c>
      <c r="F1772" s="12" t="str">
        <f aca="false">IF($C1772="","",IF(商品マスタ!$P1771="","理論",商品マスタ!$P1771))</f>
        <v/>
      </c>
      <c r="G1772" s="17" t="str">
        <f aca="false">IF($C1772="","",N(商品マスタ!$H1771))</f>
        <v/>
      </c>
      <c r="H1772" s="14"/>
      <c r="I1772" s="17" t="str">
        <f aca="false">IF($C1772="","",N($H1772)*N(商品マスタ!$N1771))</f>
        <v/>
      </c>
      <c r="J1772" s="17" t="str">
        <f aca="false">IF($C1772="","",N($I1772)-N($G1772))</f>
        <v/>
      </c>
      <c r="K1772" s="37" t="str">
        <f aca="false">IF($C1772="","",N(商品マスタ!$I1771))</f>
        <v/>
      </c>
      <c r="L1772" s="17" t="str">
        <f aca="false">IF($C1772="","",MAX(1,N(商品マスタ!$J1771)))</f>
        <v/>
      </c>
      <c r="M1772" s="38" t="str">
        <f aca="false">IF($C1772="","",N(TOP!$C$16)*N($K1772))</f>
        <v/>
      </c>
      <c r="N1772" s="17" t="str">
        <f aca="false">IF($C1772="","",ROUNDUP(N($M1772)/N($L1772),0))</f>
        <v/>
      </c>
      <c r="O1772" s="17" t="str">
        <f aca="false">IF($C1772="","",N(商品マスタ!$R1771))</f>
        <v/>
      </c>
      <c r="P1772" s="17" t="str">
        <f aca="false">IF($C1772="","",IF($F1772="理論",(N($O1772)+N($N1772))-N($G1772),(N($O1772)+N($N1772))-N($I1772)))</f>
        <v/>
      </c>
      <c r="Q1772" s="17" t="str">
        <f aca="false">IF($C1772="","",MAX(1,N(商品マスタ!$K1771)))</f>
        <v/>
      </c>
      <c r="R1772" s="39" t="str">
        <f aca="false">IF($C1772="","",IF(N($P1772)/N($Q1772)&lt;=0,"",ROUNDUP(N($P1772)/N($Q1772),0)))</f>
        <v/>
      </c>
      <c r="S1772" s="14"/>
      <c r="T1772" s="40" t="str">
        <f aca="false">IF($C1772="","",N(商品マスタ!$M1771))</f>
        <v/>
      </c>
      <c r="U1772" s="40" t="str">
        <f aca="false">IF($S1772="","",N($S1772)*N($T1772))</f>
        <v/>
      </c>
      <c r="V1772" s="18"/>
    </row>
    <row r="1773" customFormat="false" ht="15" hidden="false" customHeight="false" outlineLevel="0" collapsed="false">
      <c r="B1773" s="12" t="n">
        <v>1767</v>
      </c>
      <c r="C1773" s="36" t="str">
        <f aca="false">IF(商品マスタ!$C1772="","",商品マスタ!$C1772)</f>
        <v/>
      </c>
      <c r="D1773" s="12" t="str">
        <f aca="false">IF($C1773="","",商品マスタ!$D1772)</f>
        <v/>
      </c>
      <c r="E1773" s="12" t="str">
        <f aca="false">IF($C1773="","",商品マスタ!$G1772)</f>
        <v/>
      </c>
      <c r="F1773" s="12" t="str">
        <f aca="false">IF($C1773="","",IF(商品マスタ!$P1772="","理論",商品マスタ!$P1772))</f>
        <v/>
      </c>
      <c r="G1773" s="17" t="str">
        <f aca="false">IF($C1773="","",N(商品マスタ!$H1772))</f>
        <v/>
      </c>
      <c r="H1773" s="14"/>
      <c r="I1773" s="17" t="str">
        <f aca="false">IF($C1773="","",N($H1773)*N(商品マスタ!$N1772))</f>
        <v/>
      </c>
      <c r="J1773" s="17" t="str">
        <f aca="false">IF($C1773="","",N($I1773)-N($G1773))</f>
        <v/>
      </c>
      <c r="K1773" s="37" t="str">
        <f aca="false">IF($C1773="","",N(商品マスタ!$I1772))</f>
        <v/>
      </c>
      <c r="L1773" s="17" t="str">
        <f aca="false">IF($C1773="","",MAX(1,N(商品マスタ!$J1772)))</f>
        <v/>
      </c>
      <c r="M1773" s="38" t="str">
        <f aca="false">IF($C1773="","",N(TOP!$C$16)*N($K1773))</f>
        <v/>
      </c>
      <c r="N1773" s="17" t="str">
        <f aca="false">IF($C1773="","",ROUNDUP(N($M1773)/N($L1773),0))</f>
        <v/>
      </c>
      <c r="O1773" s="17" t="str">
        <f aca="false">IF($C1773="","",N(商品マスタ!$R1772))</f>
        <v/>
      </c>
      <c r="P1773" s="17" t="str">
        <f aca="false">IF($C1773="","",IF($F1773="理論",(N($O1773)+N($N1773))-N($G1773),(N($O1773)+N($N1773))-N($I1773)))</f>
        <v/>
      </c>
      <c r="Q1773" s="17" t="str">
        <f aca="false">IF($C1773="","",MAX(1,N(商品マスタ!$K1772)))</f>
        <v/>
      </c>
      <c r="R1773" s="39" t="str">
        <f aca="false">IF($C1773="","",IF(N($P1773)/N($Q1773)&lt;=0,"",ROUNDUP(N($P1773)/N($Q1773),0)))</f>
        <v/>
      </c>
      <c r="S1773" s="14"/>
      <c r="T1773" s="40" t="str">
        <f aca="false">IF($C1773="","",N(商品マスタ!$M1772))</f>
        <v/>
      </c>
      <c r="U1773" s="40" t="str">
        <f aca="false">IF($S1773="","",N($S1773)*N($T1773))</f>
        <v/>
      </c>
      <c r="V1773" s="18"/>
    </row>
    <row r="1774" customFormat="false" ht="15" hidden="false" customHeight="false" outlineLevel="0" collapsed="false">
      <c r="B1774" s="12" t="n">
        <v>1768</v>
      </c>
      <c r="C1774" s="36" t="str">
        <f aca="false">IF(商品マスタ!$C1773="","",商品マスタ!$C1773)</f>
        <v/>
      </c>
      <c r="D1774" s="12" t="str">
        <f aca="false">IF($C1774="","",商品マスタ!$D1773)</f>
        <v/>
      </c>
      <c r="E1774" s="12" t="str">
        <f aca="false">IF($C1774="","",商品マスタ!$G1773)</f>
        <v/>
      </c>
      <c r="F1774" s="12" t="str">
        <f aca="false">IF($C1774="","",IF(商品マスタ!$P1773="","理論",商品マスタ!$P1773))</f>
        <v/>
      </c>
      <c r="G1774" s="17" t="str">
        <f aca="false">IF($C1774="","",N(商品マスタ!$H1773))</f>
        <v/>
      </c>
      <c r="H1774" s="14"/>
      <c r="I1774" s="17" t="str">
        <f aca="false">IF($C1774="","",N($H1774)*N(商品マスタ!$N1773))</f>
        <v/>
      </c>
      <c r="J1774" s="17" t="str">
        <f aca="false">IF($C1774="","",N($I1774)-N($G1774))</f>
        <v/>
      </c>
      <c r="K1774" s="37" t="str">
        <f aca="false">IF($C1774="","",N(商品マスタ!$I1773))</f>
        <v/>
      </c>
      <c r="L1774" s="17" t="str">
        <f aca="false">IF($C1774="","",MAX(1,N(商品マスタ!$J1773)))</f>
        <v/>
      </c>
      <c r="M1774" s="38" t="str">
        <f aca="false">IF($C1774="","",N(TOP!$C$16)*N($K1774))</f>
        <v/>
      </c>
      <c r="N1774" s="17" t="str">
        <f aca="false">IF($C1774="","",ROUNDUP(N($M1774)/N($L1774),0))</f>
        <v/>
      </c>
      <c r="O1774" s="17" t="str">
        <f aca="false">IF($C1774="","",N(商品マスタ!$R1773))</f>
        <v/>
      </c>
      <c r="P1774" s="17" t="str">
        <f aca="false">IF($C1774="","",IF($F1774="理論",(N($O1774)+N($N1774))-N($G1774),(N($O1774)+N($N1774))-N($I1774)))</f>
        <v/>
      </c>
      <c r="Q1774" s="17" t="str">
        <f aca="false">IF($C1774="","",MAX(1,N(商品マスタ!$K1773)))</f>
        <v/>
      </c>
      <c r="R1774" s="39" t="str">
        <f aca="false">IF($C1774="","",IF(N($P1774)/N($Q1774)&lt;=0,"",ROUNDUP(N($P1774)/N($Q1774),0)))</f>
        <v/>
      </c>
      <c r="S1774" s="14"/>
      <c r="T1774" s="40" t="str">
        <f aca="false">IF($C1774="","",N(商品マスタ!$M1773))</f>
        <v/>
      </c>
      <c r="U1774" s="40" t="str">
        <f aca="false">IF($S1774="","",N($S1774)*N($T1774))</f>
        <v/>
      </c>
      <c r="V1774" s="18"/>
    </row>
    <row r="1775" customFormat="false" ht="15" hidden="false" customHeight="false" outlineLevel="0" collapsed="false">
      <c r="B1775" s="12" t="n">
        <v>1769</v>
      </c>
      <c r="C1775" s="36" t="str">
        <f aca="false">IF(商品マスタ!$C1774="","",商品マスタ!$C1774)</f>
        <v/>
      </c>
      <c r="D1775" s="12" t="str">
        <f aca="false">IF($C1775="","",商品マスタ!$D1774)</f>
        <v/>
      </c>
      <c r="E1775" s="12" t="str">
        <f aca="false">IF($C1775="","",商品マスタ!$G1774)</f>
        <v/>
      </c>
      <c r="F1775" s="12" t="str">
        <f aca="false">IF($C1775="","",IF(商品マスタ!$P1774="","理論",商品マスタ!$P1774))</f>
        <v/>
      </c>
      <c r="G1775" s="17" t="str">
        <f aca="false">IF($C1775="","",N(商品マスタ!$H1774))</f>
        <v/>
      </c>
      <c r="H1775" s="14"/>
      <c r="I1775" s="17" t="str">
        <f aca="false">IF($C1775="","",N($H1775)*N(商品マスタ!$N1774))</f>
        <v/>
      </c>
      <c r="J1775" s="17" t="str">
        <f aca="false">IF($C1775="","",N($I1775)-N($G1775))</f>
        <v/>
      </c>
      <c r="K1775" s="37" t="str">
        <f aca="false">IF($C1775="","",N(商品マスタ!$I1774))</f>
        <v/>
      </c>
      <c r="L1775" s="17" t="str">
        <f aca="false">IF($C1775="","",MAX(1,N(商品マスタ!$J1774)))</f>
        <v/>
      </c>
      <c r="M1775" s="38" t="str">
        <f aca="false">IF($C1775="","",N(TOP!$C$16)*N($K1775))</f>
        <v/>
      </c>
      <c r="N1775" s="17" t="str">
        <f aca="false">IF($C1775="","",ROUNDUP(N($M1775)/N($L1775),0))</f>
        <v/>
      </c>
      <c r="O1775" s="17" t="str">
        <f aca="false">IF($C1775="","",N(商品マスタ!$R1774))</f>
        <v/>
      </c>
      <c r="P1775" s="17" t="str">
        <f aca="false">IF($C1775="","",IF($F1775="理論",(N($O1775)+N($N1775))-N($G1775),(N($O1775)+N($N1775))-N($I1775)))</f>
        <v/>
      </c>
      <c r="Q1775" s="17" t="str">
        <f aca="false">IF($C1775="","",MAX(1,N(商品マスタ!$K1774)))</f>
        <v/>
      </c>
      <c r="R1775" s="39" t="str">
        <f aca="false">IF($C1775="","",IF(N($P1775)/N($Q1775)&lt;=0,"",ROUNDUP(N($P1775)/N($Q1775),0)))</f>
        <v/>
      </c>
      <c r="S1775" s="14"/>
      <c r="T1775" s="40" t="str">
        <f aca="false">IF($C1775="","",N(商品マスタ!$M1774))</f>
        <v/>
      </c>
      <c r="U1775" s="40" t="str">
        <f aca="false">IF($S1775="","",N($S1775)*N($T1775))</f>
        <v/>
      </c>
      <c r="V1775" s="18"/>
    </row>
    <row r="1776" customFormat="false" ht="15" hidden="false" customHeight="false" outlineLevel="0" collapsed="false">
      <c r="B1776" s="12" t="n">
        <v>1770</v>
      </c>
      <c r="C1776" s="36" t="str">
        <f aca="false">IF(商品マスタ!$C1775="","",商品マスタ!$C1775)</f>
        <v/>
      </c>
      <c r="D1776" s="12" t="str">
        <f aca="false">IF($C1776="","",商品マスタ!$D1775)</f>
        <v/>
      </c>
      <c r="E1776" s="12" t="str">
        <f aca="false">IF($C1776="","",商品マスタ!$G1775)</f>
        <v/>
      </c>
      <c r="F1776" s="12" t="str">
        <f aca="false">IF($C1776="","",IF(商品マスタ!$P1775="","理論",商品マスタ!$P1775))</f>
        <v/>
      </c>
      <c r="G1776" s="17" t="str">
        <f aca="false">IF($C1776="","",N(商品マスタ!$H1775))</f>
        <v/>
      </c>
      <c r="H1776" s="14"/>
      <c r="I1776" s="17" t="str">
        <f aca="false">IF($C1776="","",N($H1776)*N(商品マスタ!$N1775))</f>
        <v/>
      </c>
      <c r="J1776" s="17" t="str">
        <f aca="false">IF($C1776="","",N($I1776)-N($G1776))</f>
        <v/>
      </c>
      <c r="K1776" s="37" t="str">
        <f aca="false">IF($C1776="","",N(商品マスタ!$I1775))</f>
        <v/>
      </c>
      <c r="L1776" s="17" t="str">
        <f aca="false">IF($C1776="","",MAX(1,N(商品マスタ!$J1775)))</f>
        <v/>
      </c>
      <c r="M1776" s="38" t="str">
        <f aca="false">IF($C1776="","",N(TOP!$C$16)*N($K1776))</f>
        <v/>
      </c>
      <c r="N1776" s="17" t="str">
        <f aca="false">IF($C1776="","",ROUNDUP(N($M1776)/N($L1776),0))</f>
        <v/>
      </c>
      <c r="O1776" s="17" t="str">
        <f aca="false">IF($C1776="","",N(商品マスタ!$R1775))</f>
        <v/>
      </c>
      <c r="P1776" s="17" t="str">
        <f aca="false">IF($C1776="","",IF($F1776="理論",(N($O1776)+N($N1776))-N($G1776),(N($O1776)+N($N1776))-N($I1776)))</f>
        <v/>
      </c>
      <c r="Q1776" s="17" t="str">
        <f aca="false">IF($C1776="","",MAX(1,N(商品マスタ!$K1775)))</f>
        <v/>
      </c>
      <c r="R1776" s="39" t="str">
        <f aca="false">IF($C1776="","",IF(N($P1776)/N($Q1776)&lt;=0,"",ROUNDUP(N($P1776)/N($Q1776),0)))</f>
        <v/>
      </c>
      <c r="S1776" s="14"/>
      <c r="T1776" s="40" t="str">
        <f aca="false">IF($C1776="","",N(商品マスタ!$M1775))</f>
        <v/>
      </c>
      <c r="U1776" s="40" t="str">
        <f aca="false">IF($S1776="","",N($S1776)*N($T1776))</f>
        <v/>
      </c>
      <c r="V1776" s="18"/>
    </row>
    <row r="1777" customFormat="false" ht="15" hidden="false" customHeight="false" outlineLevel="0" collapsed="false">
      <c r="B1777" s="12" t="n">
        <v>1771</v>
      </c>
      <c r="C1777" s="36" t="str">
        <f aca="false">IF(商品マスタ!$C1776="","",商品マスタ!$C1776)</f>
        <v/>
      </c>
      <c r="D1777" s="12" t="str">
        <f aca="false">IF($C1777="","",商品マスタ!$D1776)</f>
        <v/>
      </c>
      <c r="E1777" s="12" t="str">
        <f aca="false">IF($C1777="","",商品マスタ!$G1776)</f>
        <v/>
      </c>
      <c r="F1777" s="12" t="str">
        <f aca="false">IF($C1777="","",IF(商品マスタ!$P1776="","理論",商品マスタ!$P1776))</f>
        <v/>
      </c>
      <c r="G1777" s="17" t="str">
        <f aca="false">IF($C1777="","",N(商品マスタ!$H1776))</f>
        <v/>
      </c>
      <c r="H1777" s="14"/>
      <c r="I1777" s="17" t="str">
        <f aca="false">IF($C1777="","",N($H1777)*N(商品マスタ!$N1776))</f>
        <v/>
      </c>
      <c r="J1777" s="17" t="str">
        <f aca="false">IF($C1777="","",N($I1777)-N($G1777))</f>
        <v/>
      </c>
      <c r="K1777" s="37" t="str">
        <f aca="false">IF($C1777="","",N(商品マスタ!$I1776))</f>
        <v/>
      </c>
      <c r="L1777" s="17" t="str">
        <f aca="false">IF($C1777="","",MAX(1,N(商品マスタ!$J1776)))</f>
        <v/>
      </c>
      <c r="M1777" s="38" t="str">
        <f aca="false">IF($C1777="","",N(TOP!$C$16)*N($K1777))</f>
        <v/>
      </c>
      <c r="N1777" s="17" t="str">
        <f aca="false">IF($C1777="","",ROUNDUP(N($M1777)/N($L1777),0))</f>
        <v/>
      </c>
      <c r="O1777" s="17" t="str">
        <f aca="false">IF($C1777="","",N(商品マスタ!$R1776))</f>
        <v/>
      </c>
      <c r="P1777" s="17" t="str">
        <f aca="false">IF($C1777="","",IF($F1777="理論",(N($O1777)+N($N1777))-N($G1777),(N($O1777)+N($N1777))-N($I1777)))</f>
        <v/>
      </c>
      <c r="Q1777" s="17" t="str">
        <f aca="false">IF($C1777="","",MAX(1,N(商品マスタ!$K1776)))</f>
        <v/>
      </c>
      <c r="R1777" s="39" t="str">
        <f aca="false">IF($C1777="","",IF(N($P1777)/N($Q1777)&lt;=0,"",ROUNDUP(N($P1777)/N($Q1777),0)))</f>
        <v/>
      </c>
      <c r="S1777" s="14"/>
      <c r="T1777" s="40" t="str">
        <f aca="false">IF($C1777="","",N(商品マスタ!$M1776))</f>
        <v/>
      </c>
      <c r="U1777" s="40" t="str">
        <f aca="false">IF($S1777="","",N($S1777)*N($T1777))</f>
        <v/>
      </c>
      <c r="V1777" s="18"/>
    </row>
    <row r="1778" customFormat="false" ht="15" hidden="false" customHeight="false" outlineLevel="0" collapsed="false">
      <c r="B1778" s="12" t="n">
        <v>1772</v>
      </c>
      <c r="C1778" s="36" t="str">
        <f aca="false">IF(商品マスタ!$C1777="","",商品マスタ!$C1777)</f>
        <v/>
      </c>
      <c r="D1778" s="12" t="str">
        <f aca="false">IF($C1778="","",商品マスタ!$D1777)</f>
        <v/>
      </c>
      <c r="E1778" s="12" t="str">
        <f aca="false">IF($C1778="","",商品マスタ!$G1777)</f>
        <v/>
      </c>
      <c r="F1778" s="12" t="str">
        <f aca="false">IF($C1778="","",IF(商品マスタ!$P1777="","理論",商品マスタ!$P1777))</f>
        <v/>
      </c>
      <c r="G1778" s="17" t="str">
        <f aca="false">IF($C1778="","",N(商品マスタ!$H1777))</f>
        <v/>
      </c>
      <c r="H1778" s="14"/>
      <c r="I1778" s="17" t="str">
        <f aca="false">IF($C1778="","",N($H1778)*N(商品マスタ!$N1777))</f>
        <v/>
      </c>
      <c r="J1778" s="17" t="str">
        <f aca="false">IF($C1778="","",N($I1778)-N($G1778))</f>
        <v/>
      </c>
      <c r="K1778" s="37" t="str">
        <f aca="false">IF($C1778="","",N(商品マスタ!$I1777))</f>
        <v/>
      </c>
      <c r="L1778" s="17" t="str">
        <f aca="false">IF($C1778="","",MAX(1,N(商品マスタ!$J1777)))</f>
        <v/>
      </c>
      <c r="M1778" s="38" t="str">
        <f aca="false">IF($C1778="","",N(TOP!$C$16)*N($K1778))</f>
        <v/>
      </c>
      <c r="N1778" s="17" t="str">
        <f aca="false">IF($C1778="","",ROUNDUP(N($M1778)/N($L1778),0))</f>
        <v/>
      </c>
      <c r="O1778" s="17" t="str">
        <f aca="false">IF($C1778="","",N(商品マスタ!$R1777))</f>
        <v/>
      </c>
      <c r="P1778" s="17" t="str">
        <f aca="false">IF($C1778="","",IF($F1778="理論",(N($O1778)+N($N1778))-N($G1778),(N($O1778)+N($N1778))-N($I1778)))</f>
        <v/>
      </c>
      <c r="Q1778" s="17" t="str">
        <f aca="false">IF($C1778="","",MAX(1,N(商品マスタ!$K1777)))</f>
        <v/>
      </c>
      <c r="R1778" s="39" t="str">
        <f aca="false">IF($C1778="","",IF(N($P1778)/N($Q1778)&lt;=0,"",ROUNDUP(N($P1778)/N($Q1778),0)))</f>
        <v/>
      </c>
      <c r="S1778" s="14"/>
      <c r="T1778" s="40" t="str">
        <f aca="false">IF($C1778="","",N(商品マスタ!$M1777))</f>
        <v/>
      </c>
      <c r="U1778" s="40" t="str">
        <f aca="false">IF($S1778="","",N($S1778)*N($T1778))</f>
        <v/>
      </c>
      <c r="V1778" s="18"/>
    </row>
    <row r="1779" customFormat="false" ht="15" hidden="false" customHeight="false" outlineLevel="0" collapsed="false">
      <c r="B1779" s="12" t="n">
        <v>1773</v>
      </c>
      <c r="C1779" s="36" t="str">
        <f aca="false">IF(商品マスタ!$C1778="","",商品マスタ!$C1778)</f>
        <v/>
      </c>
      <c r="D1779" s="12" t="str">
        <f aca="false">IF($C1779="","",商品マスタ!$D1778)</f>
        <v/>
      </c>
      <c r="E1779" s="12" t="str">
        <f aca="false">IF($C1779="","",商品マスタ!$G1778)</f>
        <v/>
      </c>
      <c r="F1779" s="12" t="str">
        <f aca="false">IF($C1779="","",IF(商品マスタ!$P1778="","理論",商品マスタ!$P1778))</f>
        <v/>
      </c>
      <c r="G1779" s="17" t="str">
        <f aca="false">IF($C1779="","",N(商品マスタ!$H1778))</f>
        <v/>
      </c>
      <c r="H1779" s="14"/>
      <c r="I1779" s="17" t="str">
        <f aca="false">IF($C1779="","",N($H1779)*N(商品マスタ!$N1778))</f>
        <v/>
      </c>
      <c r="J1779" s="17" t="str">
        <f aca="false">IF($C1779="","",N($I1779)-N($G1779))</f>
        <v/>
      </c>
      <c r="K1779" s="37" t="str">
        <f aca="false">IF($C1779="","",N(商品マスタ!$I1778))</f>
        <v/>
      </c>
      <c r="L1779" s="17" t="str">
        <f aca="false">IF($C1779="","",MAX(1,N(商品マスタ!$J1778)))</f>
        <v/>
      </c>
      <c r="M1779" s="38" t="str">
        <f aca="false">IF($C1779="","",N(TOP!$C$16)*N($K1779))</f>
        <v/>
      </c>
      <c r="N1779" s="17" t="str">
        <f aca="false">IF($C1779="","",ROUNDUP(N($M1779)/N($L1779),0))</f>
        <v/>
      </c>
      <c r="O1779" s="17" t="str">
        <f aca="false">IF($C1779="","",N(商品マスタ!$R1778))</f>
        <v/>
      </c>
      <c r="P1779" s="17" t="str">
        <f aca="false">IF($C1779="","",IF($F1779="理論",(N($O1779)+N($N1779))-N($G1779),(N($O1779)+N($N1779))-N($I1779)))</f>
        <v/>
      </c>
      <c r="Q1779" s="17" t="str">
        <f aca="false">IF($C1779="","",MAX(1,N(商品マスタ!$K1778)))</f>
        <v/>
      </c>
      <c r="R1779" s="39" t="str">
        <f aca="false">IF($C1779="","",IF(N($P1779)/N($Q1779)&lt;=0,"",ROUNDUP(N($P1779)/N($Q1779),0)))</f>
        <v/>
      </c>
      <c r="S1779" s="14"/>
      <c r="T1779" s="40" t="str">
        <f aca="false">IF($C1779="","",N(商品マスタ!$M1778))</f>
        <v/>
      </c>
      <c r="U1779" s="40" t="str">
        <f aca="false">IF($S1779="","",N($S1779)*N($T1779))</f>
        <v/>
      </c>
      <c r="V1779" s="18"/>
    </row>
    <row r="1780" customFormat="false" ht="15" hidden="false" customHeight="false" outlineLevel="0" collapsed="false">
      <c r="B1780" s="12" t="n">
        <v>1774</v>
      </c>
      <c r="C1780" s="36" t="str">
        <f aca="false">IF(商品マスタ!$C1779="","",商品マスタ!$C1779)</f>
        <v/>
      </c>
      <c r="D1780" s="12" t="str">
        <f aca="false">IF($C1780="","",商品マスタ!$D1779)</f>
        <v/>
      </c>
      <c r="E1780" s="12" t="str">
        <f aca="false">IF($C1780="","",商品マスタ!$G1779)</f>
        <v/>
      </c>
      <c r="F1780" s="12" t="str">
        <f aca="false">IF($C1780="","",IF(商品マスタ!$P1779="","理論",商品マスタ!$P1779))</f>
        <v/>
      </c>
      <c r="G1780" s="17" t="str">
        <f aca="false">IF($C1780="","",N(商品マスタ!$H1779))</f>
        <v/>
      </c>
      <c r="H1780" s="14"/>
      <c r="I1780" s="17" t="str">
        <f aca="false">IF($C1780="","",N($H1780)*N(商品マスタ!$N1779))</f>
        <v/>
      </c>
      <c r="J1780" s="17" t="str">
        <f aca="false">IF($C1780="","",N($I1780)-N($G1780))</f>
        <v/>
      </c>
      <c r="K1780" s="37" t="str">
        <f aca="false">IF($C1780="","",N(商品マスタ!$I1779))</f>
        <v/>
      </c>
      <c r="L1780" s="17" t="str">
        <f aca="false">IF($C1780="","",MAX(1,N(商品マスタ!$J1779)))</f>
        <v/>
      </c>
      <c r="M1780" s="38" t="str">
        <f aca="false">IF($C1780="","",N(TOP!$C$16)*N($K1780))</f>
        <v/>
      </c>
      <c r="N1780" s="17" t="str">
        <f aca="false">IF($C1780="","",ROUNDUP(N($M1780)/N($L1780),0))</f>
        <v/>
      </c>
      <c r="O1780" s="17" t="str">
        <f aca="false">IF($C1780="","",N(商品マスタ!$R1779))</f>
        <v/>
      </c>
      <c r="P1780" s="17" t="str">
        <f aca="false">IF($C1780="","",IF($F1780="理論",(N($O1780)+N($N1780))-N($G1780),(N($O1780)+N($N1780))-N($I1780)))</f>
        <v/>
      </c>
      <c r="Q1780" s="17" t="str">
        <f aca="false">IF($C1780="","",MAX(1,N(商品マスタ!$K1779)))</f>
        <v/>
      </c>
      <c r="R1780" s="39" t="str">
        <f aca="false">IF($C1780="","",IF(N($P1780)/N($Q1780)&lt;=0,"",ROUNDUP(N($P1780)/N($Q1780),0)))</f>
        <v/>
      </c>
      <c r="S1780" s="14"/>
      <c r="T1780" s="40" t="str">
        <f aca="false">IF($C1780="","",N(商品マスタ!$M1779))</f>
        <v/>
      </c>
      <c r="U1780" s="40" t="str">
        <f aca="false">IF($S1780="","",N($S1780)*N($T1780))</f>
        <v/>
      </c>
      <c r="V1780" s="18"/>
    </row>
    <row r="1781" customFormat="false" ht="15" hidden="false" customHeight="false" outlineLevel="0" collapsed="false">
      <c r="B1781" s="12" t="n">
        <v>1775</v>
      </c>
      <c r="C1781" s="36" t="str">
        <f aca="false">IF(商品マスタ!$C1780="","",商品マスタ!$C1780)</f>
        <v/>
      </c>
      <c r="D1781" s="12" t="str">
        <f aca="false">IF($C1781="","",商品マスタ!$D1780)</f>
        <v/>
      </c>
      <c r="E1781" s="12" t="str">
        <f aca="false">IF($C1781="","",商品マスタ!$G1780)</f>
        <v/>
      </c>
      <c r="F1781" s="12" t="str">
        <f aca="false">IF($C1781="","",IF(商品マスタ!$P1780="","理論",商品マスタ!$P1780))</f>
        <v/>
      </c>
      <c r="G1781" s="17" t="str">
        <f aca="false">IF($C1781="","",N(商品マスタ!$H1780))</f>
        <v/>
      </c>
      <c r="H1781" s="14"/>
      <c r="I1781" s="17" t="str">
        <f aca="false">IF($C1781="","",N($H1781)*N(商品マスタ!$N1780))</f>
        <v/>
      </c>
      <c r="J1781" s="17" t="str">
        <f aca="false">IF($C1781="","",N($I1781)-N($G1781))</f>
        <v/>
      </c>
      <c r="K1781" s="37" t="str">
        <f aca="false">IF($C1781="","",N(商品マスタ!$I1780))</f>
        <v/>
      </c>
      <c r="L1781" s="17" t="str">
        <f aca="false">IF($C1781="","",MAX(1,N(商品マスタ!$J1780)))</f>
        <v/>
      </c>
      <c r="M1781" s="38" t="str">
        <f aca="false">IF($C1781="","",N(TOP!$C$16)*N($K1781))</f>
        <v/>
      </c>
      <c r="N1781" s="17" t="str">
        <f aca="false">IF($C1781="","",ROUNDUP(N($M1781)/N($L1781),0))</f>
        <v/>
      </c>
      <c r="O1781" s="17" t="str">
        <f aca="false">IF($C1781="","",N(商品マスタ!$R1780))</f>
        <v/>
      </c>
      <c r="P1781" s="17" t="str">
        <f aca="false">IF($C1781="","",IF($F1781="理論",(N($O1781)+N($N1781))-N($G1781),(N($O1781)+N($N1781))-N($I1781)))</f>
        <v/>
      </c>
      <c r="Q1781" s="17" t="str">
        <f aca="false">IF($C1781="","",MAX(1,N(商品マスタ!$K1780)))</f>
        <v/>
      </c>
      <c r="R1781" s="39" t="str">
        <f aca="false">IF($C1781="","",IF(N($P1781)/N($Q1781)&lt;=0,"",ROUNDUP(N($P1781)/N($Q1781),0)))</f>
        <v/>
      </c>
      <c r="S1781" s="14"/>
      <c r="T1781" s="40" t="str">
        <f aca="false">IF($C1781="","",N(商品マスタ!$M1780))</f>
        <v/>
      </c>
      <c r="U1781" s="40" t="str">
        <f aca="false">IF($S1781="","",N($S1781)*N($T1781))</f>
        <v/>
      </c>
      <c r="V1781" s="18"/>
    </row>
    <row r="1782" customFormat="false" ht="15" hidden="false" customHeight="false" outlineLevel="0" collapsed="false">
      <c r="B1782" s="12" t="n">
        <v>1776</v>
      </c>
      <c r="C1782" s="36" t="str">
        <f aca="false">IF(商品マスタ!$C1781="","",商品マスタ!$C1781)</f>
        <v/>
      </c>
      <c r="D1782" s="12" t="str">
        <f aca="false">IF($C1782="","",商品マスタ!$D1781)</f>
        <v/>
      </c>
      <c r="E1782" s="12" t="str">
        <f aca="false">IF($C1782="","",商品マスタ!$G1781)</f>
        <v/>
      </c>
      <c r="F1782" s="12" t="str">
        <f aca="false">IF($C1782="","",IF(商品マスタ!$P1781="","理論",商品マスタ!$P1781))</f>
        <v/>
      </c>
      <c r="G1782" s="17" t="str">
        <f aca="false">IF($C1782="","",N(商品マスタ!$H1781))</f>
        <v/>
      </c>
      <c r="H1782" s="14"/>
      <c r="I1782" s="17" t="str">
        <f aca="false">IF($C1782="","",N($H1782)*N(商品マスタ!$N1781))</f>
        <v/>
      </c>
      <c r="J1782" s="17" t="str">
        <f aca="false">IF($C1782="","",N($I1782)-N($G1782))</f>
        <v/>
      </c>
      <c r="K1782" s="37" t="str">
        <f aca="false">IF($C1782="","",N(商品マスタ!$I1781))</f>
        <v/>
      </c>
      <c r="L1782" s="17" t="str">
        <f aca="false">IF($C1782="","",MAX(1,N(商品マスタ!$J1781)))</f>
        <v/>
      </c>
      <c r="M1782" s="38" t="str">
        <f aca="false">IF($C1782="","",N(TOP!$C$16)*N($K1782))</f>
        <v/>
      </c>
      <c r="N1782" s="17" t="str">
        <f aca="false">IF($C1782="","",ROUNDUP(N($M1782)/N($L1782),0))</f>
        <v/>
      </c>
      <c r="O1782" s="17" t="str">
        <f aca="false">IF($C1782="","",N(商品マスタ!$R1781))</f>
        <v/>
      </c>
      <c r="P1782" s="17" t="str">
        <f aca="false">IF($C1782="","",IF($F1782="理論",(N($O1782)+N($N1782))-N($G1782),(N($O1782)+N($N1782))-N($I1782)))</f>
        <v/>
      </c>
      <c r="Q1782" s="17" t="str">
        <f aca="false">IF($C1782="","",MAX(1,N(商品マスタ!$K1781)))</f>
        <v/>
      </c>
      <c r="R1782" s="39" t="str">
        <f aca="false">IF($C1782="","",IF(N($P1782)/N($Q1782)&lt;=0,"",ROUNDUP(N($P1782)/N($Q1782),0)))</f>
        <v/>
      </c>
      <c r="S1782" s="14"/>
      <c r="T1782" s="40" t="str">
        <f aca="false">IF($C1782="","",N(商品マスタ!$M1781))</f>
        <v/>
      </c>
      <c r="U1782" s="40" t="str">
        <f aca="false">IF($S1782="","",N($S1782)*N($T1782))</f>
        <v/>
      </c>
      <c r="V1782" s="18"/>
    </row>
    <row r="1783" customFormat="false" ht="15" hidden="false" customHeight="false" outlineLevel="0" collapsed="false">
      <c r="B1783" s="12" t="n">
        <v>1777</v>
      </c>
      <c r="C1783" s="36" t="str">
        <f aca="false">IF(商品マスタ!$C1782="","",商品マスタ!$C1782)</f>
        <v/>
      </c>
      <c r="D1783" s="12" t="str">
        <f aca="false">IF($C1783="","",商品マスタ!$D1782)</f>
        <v/>
      </c>
      <c r="E1783" s="12" t="str">
        <f aca="false">IF($C1783="","",商品マスタ!$G1782)</f>
        <v/>
      </c>
      <c r="F1783" s="12" t="str">
        <f aca="false">IF($C1783="","",IF(商品マスタ!$P1782="","理論",商品マスタ!$P1782))</f>
        <v/>
      </c>
      <c r="G1783" s="17" t="str">
        <f aca="false">IF($C1783="","",N(商品マスタ!$H1782))</f>
        <v/>
      </c>
      <c r="H1783" s="14"/>
      <c r="I1783" s="17" t="str">
        <f aca="false">IF($C1783="","",N($H1783)*N(商品マスタ!$N1782))</f>
        <v/>
      </c>
      <c r="J1783" s="17" t="str">
        <f aca="false">IF($C1783="","",N($I1783)-N($G1783))</f>
        <v/>
      </c>
      <c r="K1783" s="37" t="str">
        <f aca="false">IF($C1783="","",N(商品マスタ!$I1782))</f>
        <v/>
      </c>
      <c r="L1783" s="17" t="str">
        <f aca="false">IF($C1783="","",MAX(1,N(商品マスタ!$J1782)))</f>
        <v/>
      </c>
      <c r="M1783" s="38" t="str">
        <f aca="false">IF($C1783="","",N(TOP!$C$16)*N($K1783))</f>
        <v/>
      </c>
      <c r="N1783" s="17" t="str">
        <f aca="false">IF($C1783="","",ROUNDUP(N($M1783)/N($L1783),0))</f>
        <v/>
      </c>
      <c r="O1783" s="17" t="str">
        <f aca="false">IF($C1783="","",N(商品マスタ!$R1782))</f>
        <v/>
      </c>
      <c r="P1783" s="17" t="str">
        <f aca="false">IF($C1783="","",IF($F1783="理論",(N($O1783)+N($N1783))-N($G1783),(N($O1783)+N($N1783))-N($I1783)))</f>
        <v/>
      </c>
      <c r="Q1783" s="17" t="str">
        <f aca="false">IF($C1783="","",MAX(1,N(商品マスタ!$K1782)))</f>
        <v/>
      </c>
      <c r="R1783" s="39" t="str">
        <f aca="false">IF($C1783="","",IF(N($P1783)/N($Q1783)&lt;=0,"",ROUNDUP(N($P1783)/N($Q1783),0)))</f>
        <v/>
      </c>
      <c r="S1783" s="14"/>
      <c r="T1783" s="40" t="str">
        <f aca="false">IF($C1783="","",N(商品マスタ!$M1782))</f>
        <v/>
      </c>
      <c r="U1783" s="40" t="str">
        <f aca="false">IF($S1783="","",N($S1783)*N($T1783))</f>
        <v/>
      </c>
      <c r="V1783" s="18"/>
    </row>
    <row r="1784" customFormat="false" ht="15" hidden="false" customHeight="false" outlineLevel="0" collapsed="false">
      <c r="B1784" s="12" t="n">
        <v>1778</v>
      </c>
      <c r="C1784" s="36" t="str">
        <f aca="false">IF(商品マスタ!$C1783="","",商品マスタ!$C1783)</f>
        <v/>
      </c>
      <c r="D1784" s="12" t="str">
        <f aca="false">IF($C1784="","",商品マスタ!$D1783)</f>
        <v/>
      </c>
      <c r="E1784" s="12" t="str">
        <f aca="false">IF($C1784="","",商品マスタ!$G1783)</f>
        <v/>
      </c>
      <c r="F1784" s="12" t="str">
        <f aca="false">IF($C1784="","",IF(商品マスタ!$P1783="","理論",商品マスタ!$P1783))</f>
        <v/>
      </c>
      <c r="G1784" s="17" t="str">
        <f aca="false">IF($C1784="","",N(商品マスタ!$H1783))</f>
        <v/>
      </c>
      <c r="H1784" s="14"/>
      <c r="I1784" s="17" t="str">
        <f aca="false">IF($C1784="","",N($H1784)*N(商品マスタ!$N1783))</f>
        <v/>
      </c>
      <c r="J1784" s="17" t="str">
        <f aca="false">IF($C1784="","",N($I1784)-N($G1784))</f>
        <v/>
      </c>
      <c r="K1784" s="37" t="str">
        <f aca="false">IF($C1784="","",N(商品マスタ!$I1783))</f>
        <v/>
      </c>
      <c r="L1784" s="17" t="str">
        <f aca="false">IF($C1784="","",MAX(1,N(商品マスタ!$J1783)))</f>
        <v/>
      </c>
      <c r="M1784" s="38" t="str">
        <f aca="false">IF($C1784="","",N(TOP!$C$16)*N($K1784))</f>
        <v/>
      </c>
      <c r="N1784" s="17" t="str">
        <f aca="false">IF($C1784="","",ROUNDUP(N($M1784)/N($L1784),0))</f>
        <v/>
      </c>
      <c r="O1784" s="17" t="str">
        <f aca="false">IF($C1784="","",N(商品マスタ!$R1783))</f>
        <v/>
      </c>
      <c r="P1784" s="17" t="str">
        <f aca="false">IF($C1784="","",IF($F1784="理論",(N($O1784)+N($N1784))-N($G1784),(N($O1784)+N($N1784))-N($I1784)))</f>
        <v/>
      </c>
      <c r="Q1784" s="17" t="str">
        <f aca="false">IF($C1784="","",MAX(1,N(商品マスタ!$K1783)))</f>
        <v/>
      </c>
      <c r="R1784" s="39" t="str">
        <f aca="false">IF($C1784="","",IF(N($P1784)/N($Q1784)&lt;=0,"",ROUNDUP(N($P1784)/N($Q1784),0)))</f>
        <v/>
      </c>
      <c r="S1784" s="14"/>
      <c r="T1784" s="40" t="str">
        <f aca="false">IF($C1784="","",N(商品マスタ!$M1783))</f>
        <v/>
      </c>
      <c r="U1784" s="40" t="str">
        <f aca="false">IF($S1784="","",N($S1784)*N($T1784))</f>
        <v/>
      </c>
      <c r="V1784" s="18"/>
    </row>
    <row r="1785" customFormat="false" ht="15" hidden="false" customHeight="false" outlineLevel="0" collapsed="false">
      <c r="B1785" s="12" t="n">
        <v>1779</v>
      </c>
      <c r="C1785" s="36" t="str">
        <f aca="false">IF(商品マスタ!$C1784="","",商品マスタ!$C1784)</f>
        <v/>
      </c>
      <c r="D1785" s="12" t="str">
        <f aca="false">IF($C1785="","",商品マスタ!$D1784)</f>
        <v/>
      </c>
      <c r="E1785" s="12" t="str">
        <f aca="false">IF($C1785="","",商品マスタ!$G1784)</f>
        <v/>
      </c>
      <c r="F1785" s="12" t="str">
        <f aca="false">IF($C1785="","",IF(商品マスタ!$P1784="","理論",商品マスタ!$P1784))</f>
        <v/>
      </c>
      <c r="G1785" s="17" t="str">
        <f aca="false">IF($C1785="","",N(商品マスタ!$H1784))</f>
        <v/>
      </c>
      <c r="H1785" s="14"/>
      <c r="I1785" s="17" t="str">
        <f aca="false">IF($C1785="","",N($H1785)*N(商品マスタ!$N1784))</f>
        <v/>
      </c>
      <c r="J1785" s="17" t="str">
        <f aca="false">IF($C1785="","",N($I1785)-N($G1785))</f>
        <v/>
      </c>
      <c r="K1785" s="37" t="str">
        <f aca="false">IF($C1785="","",N(商品マスタ!$I1784))</f>
        <v/>
      </c>
      <c r="L1785" s="17" t="str">
        <f aca="false">IF($C1785="","",MAX(1,N(商品マスタ!$J1784)))</f>
        <v/>
      </c>
      <c r="M1785" s="38" t="str">
        <f aca="false">IF($C1785="","",N(TOP!$C$16)*N($K1785))</f>
        <v/>
      </c>
      <c r="N1785" s="17" t="str">
        <f aca="false">IF($C1785="","",ROUNDUP(N($M1785)/N($L1785),0))</f>
        <v/>
      </c>
      <c r="O1785" s="17" t="str">
        <f aca="false">IF($C1785="","",N(商品マスタ!$R1784))</f>
        <v/>
      </c>
      <c r="P1785" s="17" t="str">
        <f aca="false">IF($C1785="","",IF($F1785="理論",(N($O1785)+N($N1785))-N($G1785),(N($O1785)+N($N1785))-N($I1785)))</f>
        <v/>
      </c>
      <c r="Q1785" s="17" t="str">
        <f aca="false">IF($C1785="","",MAX(1,N(商品マスタ!$K1784)))</f>
        <v/>
      </c>
      <c r="R1785" s="39" t="str">
        <f aca="false">IF($C1785="","",IF(N($P1785)/N($Q1785)&lt;=0,"",ROUNDUP(N($P1785)/N($Q1785),0)))</f>
        <v/>
      </c>
      <c r="S1785" s="14"/>
      <c r="T1785" s="40" t="str">
        <f aca="false">IF($C1785="","",N(商品マスタ!$M1784))</f>
        <v/>
      </c>
      <c r="U1785" s="40" t="str">
        <f aca="false">IF($S1785="","",N($S1785)*N($T1785))</f>
        <v/>
      </c>
      <c r="V1785" s="18"/>
    </row>
    <row r="1786" customFormat="false" ht="15" hidden="false" customHeight="false" outlineLevel="0" collapsed="false">
      <c r="B1786" s="12" t="n">
        <v>1780</v>
      </c>
      <c r="C1786" s="36" t="str">
        <f aca="false">IF(商品マスタ!$C1785="","",商品マスタ!$C1785)</f>
        <v/>
      </c>
      <c r="D1786" s="12" t="str">
        <f aca="false">IF($C1786="","",商品マスタ!$D1785)</f>
        <v/>
      </c>
      <c r="E1786" s="12" t="str">
        <f aca="false">IF($C1786="","",商品マスタ!$G1785)</f>
        <v/>
      </c>
      <c r="F1786" s="12" t="str">
        <f aca="false">IF($C1786="","",IF(商品マスタ!$P1785="","理論",商品マスタ!$P1785))</f>
        <v/>
      </c>
      <c r="G1786" s="17" t="str">
        <f aca="false">IF($C1786="","",N(商品マスタ!$H1785))</f>
        <v/>
      </c>
      <c r="H1786" s="14"/>
      <c r="I1786" s="17" t="str">
        <f aca="false">IF($C1786="","",N($H1786)*N(商品マスタ!$N1785))</f>
        <v/>
      </c>
      <c r="J1786" s="17" t="str">
        <f aca="false">IF($C1786="","",N($I1786)-N($G1786))</f>
        <v/>
      </c>
      <c r="K1786" s="37" t="str">
        <f aca="false">IF($C1786="","",N(商品マスタ!$I1785))</f>
        <v/>
      </c>
      <c r="L1786" s="17" t="str">
        <f aca="false">IF($C1786="","",MAX(1,N(商品マスタ!$J1785)))</f>
        <v/>
      </c>
      <c r="M1786" s="38" t="str">
        <f aca="false">IF($C1786="","",N(TOP!$C$16)*N($K1786))</f>
        <v/>
      </c>
      <c r="N1786" s="17" t="str">
        <f aca="false">IF($C1786="","",ROUNDUP(N($M1786)/N($L1786),0))</f>
        <v/>
      </c>
      <c r="O1786" s="17" t="str">
        <f aca="false">IF($C1786="","",N(商品マスタ!$R1785))</f>
        <v/>
      </c>
      <c r="P1786" s="17" t="str">
        <f aca="false">IF($C1786="","",IF($F1786="理論",(N($O1786)+N($N1786))-N($G1786),(N($O1786)+N($N1786))-N($I1786)))</f>
        <v/>
      </c>
      <c r="Q1786" s="17" t="str">
        <f aca="false">IF($C1786="","",MAX(1,N(商品マスタ!$K1785)))</f>
        <v/>
      </c>
      <c r="R1786" s="39" t="str">
        <f aca="false">IF($C1786="","",IF(N($P1786)/N($Q1786)&lt;=0,"",ROUNDUP(N($P1786)/N($Q1786),0)))</f>
        <v/>
      </c>
      <c r="S1786" s="14"/>
      <c r="T1786" s="40" t="str">
        <f aca="false">IF($C1786="","",N(商品マスタ!$M1785))</f>
        <v/>
      </c>
      <c r="U1786" s="40" t="str">
        <f aca="false">IF($S1786="","",N($S1786)*N($T1786))</f>
        <v/>
      </c>
      <c r="V1786" s="18"/>
    </row>
    <row r="1787" customFormat="false" ht="15" hidden="false" customHeight="false" outlineLevel="0" collapsed="false">
      <c r="B1787" s="12" t="n">
        <v>1781</v>
      </c>
      <c r="C1787" s="36" t="str">
        <f aca="false">IF(商品マスタ!$C1786="","",商品マスタ!$C1786)</f>
        <v/>
      </c>
      <c r="D1787" s="12" t="str">
        <f aca="false">IF($C1787="","",商品マスタ!$D1786)</f>
        <v/>
      </c>
      <c r="E1787" s="12" t="str">
        <f aca="false">IF($C1787="","",商品マスタ!$G1786)</f>
        <v/>
      </c>
      <c r="F1787" s="12" t="str">
        <f aca="false">IF($C1787="","",IF(商品マスタ!$P1786="","理論",商品マスタ!$P1786))</f>
        <v/>
      </c>
      <c r="G1787" s="17" t="str">
        <f aca="false">IF($C1787="","",N(商品マスタ!$H1786))</f>
        <v/>
      </c>
      <c r="H1787" s="14"/>
      <c r="I1787" s="17" t="str">
        <f aca="false">IF($C1787="","",N($H1787)*N(商品マスタ!$N1786))</f>
        <v/>
      </c>
      <c r="J1787" s="17" t="str">
        <f aca="false">IF($C1787="","",N($I1787)-N($G1787))</f>
        <v/>
      </c>
      <c r="K1787" s="37" t="str">
        <f aca="false">IF($C1787="","",N(商品マスタ!$I1786))</f>
        <v/>
      </c>
      <c r="L1787" s="17" t="str">
        <f aca="false">IF($C1787="","",MAX(1,N(商品マスタ!$J1786)))</f>
        <v/>
      </c>
      <c r="M1787" s="38" t="str">
        <f aca="false">IF($C1787="","",N(TOP!$C$16)*N($K1787))</f>
        <v/>
      </c>
      <c r="N1787" s="17" t="str">
        <f aca="false">IF($C1787="","",ROUNDUP(N($M1787)/N($L1787),0))</f>
        <v/>
      </c>
      <c r="O1787" s="17" t="str">
        <f aca="false">IF($C1787="","",N(商品マスタ!$R1786))</f>
        <v/>
      </c>
      <c r="P1787" s="17" t="str">
        <f aca="false">IF($C1787="","",IF($F1787="理論",(N($O1787)+N($N1787))-N($G1787),(N($O1787)+N($N1787))-N($I1787)))</f>
        <v/>
      </c>
      <c r="Q1787" s="17" t="str">
        <f aca="false">IF($C1787="","",MAX(1,N(商品マスタ!$K1786)))</f>
        <v/>
      </c>
      <c r="R1787" s="39" t="str">
        <f aca="false">IF($C1787="","",IF(N($P1787)/N($Q1787)&lt;=0,"",ROUNDUP(N($P1787)/N($Q1787),0)))</f>
        <v/>
      </c>
      <c r="S1787" s="14"/>
      <c r="T1787" s="40" t="str">
        <f aca="false">IF($C1787="","",N(商品マスタ!$M1786))</f>
        <v/>
      </c>
      <c r="U1787" s="40" t="str">
        <f aca="false">IF($S1787="","",N($S1787)*N($T1787))</f>
        <v/>
      </c>
      <c r="V1787" s="18"/>
    </row>
    <row r="1788" customFormat="false" ht="15" hidden="false" customHeight="false" outlineLevel="0" collapsed="false">
      <c r="B1788" s="12" t="n">
        <v>1782</v>
      </c>
      <c r="C1788" s="36" t="str">
        <f aca="false">IF(商品マスタ!$C1787="","",商品マスタ!$C1787)</f>
        <v/>
      </c>
      <c r="D1788" s="12" t="str">
        <f aca="false">IF($C1788="","",商品マスタ!$D1787)</f>
        <v/>
      </c>
      <c r="E1788" s="12" t="str">
        <f aca="false">IF($C1788="","",商品マスタ!$G1787)</f>
        <v/>
      </c>
      <c r="F1788" s="12" t="str">
        <f aca="false">IF($C1788="","",IF(商品マスタ!$P1787="","理論",商品マスタ!$P1787))</f>
        <v/>
      </c>
      <c r="G1788" s="17" t="str">
        <f aca="false">IF($C1788="","",N(商品マスタ!$H1787))</f>
        <v/>
      </c>
      <c r="H1788" s="14"/>
      <c r="I1788" s="17" t="str">
        <f aca="false">IF($C1788="","",N($H1788)*N(商品マスタ!$N1787))</f>
        <v/>
      </c>
      <c r="J1788" s="17" t="str">
        <f aca="false">IF($C1788="","",N($I1788)-N($G1788))</f>
        <v/>
      </c>
      <c r="K1788" s="37" t="str">
        <f aca="false">IF($C1788="","",N(商品マスタ!$I1787))</f>
        <v/>
      </c>
      <c r="L1788" s="17" t="str">
        <f aca="false">IF($C1788="","",MAX(1,N(商品マスタ!$J1787)))</f>
        <v/>
      </c>
      <c r="M1788" s="38" t="str">
        <f aca="false">IF($C1788="","",N(TOP!$C$16)*N($K1788))</f>
        <v/>
      </c>
      <c r="N1788" s="17" t="str">
        <f aca="false">IF($C1788="","",ROUNDUP(N($M1788)/N($L1788),0))</f>
        <v/>
      </c>
      <c r="O1788" s="17" t="str">
        <f aca="false">IF($C1788="","",N(商品マスタ!$R1787))</f>
        <v/>
      </c>
      <c r="P1788" s="17" t="str">
        <f aca="false">IF($C1788="","",IF($F1788="理論",(N($O1788)+N($N1788))-N($G1788),(N($O1788)+N($N1788))-N($I1788)))</f>
        <v/>
      </c>
      <c r="Q1788" s="17" t="str">
        <f aca="false">IF($C1788="","",MAX(1,N(商品マスタ!$K1787)))</f>
        <v/>
      </c>
      <c r="R1788" s="39" t="str">
        <f aca="false">IF($C1788="","",IF(N($P1788)/N($Q1788)&lt;=0,"",ROUNDUP(N($P1788)/N($Q1788),0)))</f>
        <v/>
      </c>
      <c r="S1788" s="14"/>
      <c r="T1788" s="40" t="str">
        <f aca="false">IF($C1788="","",N(商品マスタ!$M1787))</f>
        <v/>
      </c>
      <c r="U1788" s="40" t="str">
        <f aca="false">IF($S1788="","",N($S1788)*N($T1788))</f>
        <v/>
      </c>
      <c r="V1788" s="18"/>
    </row>
    <row r="1789" customFormat="false" ht="15" hidden="false" customHeight="false" outlineLevel="0" collapsed="false">
      <c r="B1789" s="12" t="n">
        <v>1783</v>
      </c>
      <c r="C1789" s="36" t="str">
        <f aca="false">IF(商品マスタ!$C1788="","",商品マスタ!$C1788)</f>
        <v/>
      </c>
      <c r="D1789" s="12" t="str">
        <f aca="false">IF($C1789="","",商品マスタ!$D1788)</f>
        <v/>
      </c>
      <c r="E1789" s="12" t="str">
        <f aca="false">IF($C1789="","",商品マスタ!$G1788)</f>
        <v/>
      </c>
      <c r="F1789" s="12" t="str">
        <f aca="false">IF($C1789="","",IF(商品マスタ!$P1788="","理論",商品マスタ!$P1788))</f>
        <v/>
      </c>
      <c r="G1789" s="17" t="str">
        <f aca="false">IF($C1789="","",N(商品マスタ!$H1788))</f>
        <v/>
      </c>
      <c r="H1789" s="14"/>
      <c r="I1789" s="17" t="str">
        <f aca="false">IF($C1789="","",N($H1789)*N(商品マスタ!$N1788))</f>
        <v/>
      </c>
      <c r="J1789" s="17" t="str">
        <f aca="false">IF($C1789="","",N($I1789)-N($G1789))</f>
        <v/>
      </c>
      <c r="K1789" s="37" t="str">
        <f aca="false">IF($C1789="","",N(商品マスタ!$I1788))</f>
        <v/>
      </c>
      <c r="L1789" s="17" t="str">
        <f aca="false">IF($C1789="","",MAX(1,N(商品マスタ!$J1788)))</f>
        <v/>
      </c>
      <c r="M1789" s="38" t="str">
        <f aca="false">IF($C1789="","",N(TOP!$C$16)*N($K1789))</f>
        <v/>
      </c>
      <c r="N1789" s="17" t="str">
        <f aca="false">IF($C1789="","",ROUNDUP(N($M1789)/N($L1789),0))</f>
        <v/>
      </c>
      <c r="O1789" s="17" t="str">
        <f aca="false">IF($C1789="","",N(商品マスタ!$R1788))</f>
        <v/>
      </c>
      <c r="P1789" s="17" t="str">
        <f aca="false">IF($C1789="","",IF($F1789="理論",(N($O1789)+N($N1789))-N($G1789),(N($O1789)+N($N1789))-N($I1789)))</f>
        <v/>
      </c>
      <c r="Q1789" s="17" t="str">
        <f aca="false">IF($C1789="","",MAX(1,N(商品マスタ!$K1788)))</f>
        <v/>
      </c>
      <c r="R1789" s="39" t="str">
        <f aca="false">IF($C1789="","",IF(N($P1789)/N($Q1789)&lt;=0,"",ROUNDUP(N($P1789)/N($Q1789),0)))</f>
        <v/>
      </c>
      <c r="S1789" s="14"/>
      <c r="T1789" s="40" t="str">
        <f aca="false">IF($C1789="","",N(商品マスタ!$M1788))</f>
        <v/>
      </c>
      <c r="U1789" s="40" t="str">
        <f aca="false">IF($S1789="","",N($S1789)*N($T1789))</f>
        <v/>
      </c>
      <c r="V1789" s="18"/>
    </row>
    <row r="1790" customFormat="false" ht="15" hidden="false" customHeight="false" outlineLevel="0" collapsed="false">
      <c r="B1790" s="12" t="n">
        <v>1784</v>
      </c>
      <c r="C1790" s="36" t="str">
        <f aca="false">IF(商品マスタ!$C1789="","",商品マスタ!$C1789)</f>
        <v/>
      </c>
      <c r="D1790" s="12" t="str">
        <f aca="false">IF($C1790="","",商品マスタ!$D1789)</f>
        <v/>
      </c>
      <c r="E1790" s="12" t="str">
        <f aca="false">IF($C1790="","",商品マスタ!$G1789)</f>
        <v/>
      </c>
      <c r="F1790" s="12" t="str">
        <f aca="false">IF($C1790="","",IF(商品マスタ!$P1789="","理論",商品マスタ!$P1789))</f>
        <v/>
      </c>
      <c r="G1790" s="17" t="str">
        <f aca="false">IF($C1790="","",N(商品マスタ!$H1789))</f>
        <v/>
      </c>
      <c r="H1790" s="14"/>
      <c r="I1790" s="17" t="str">
        <f aca="false">IF($C1790="","",N($H1790)*N(商品マスタ!$N1789))</f>
        <v/>
      </c>
      <c r="J1790" s="17" t="str">
        <f aca="false">IF($C1790="","",N($I1790)-N($G1790))</f>
        <v/>
      </c>
      <c r="K1790" s="37" t="str">
        <f aca="false">IF($C1790="","",N(商品マスタ!$I1789))</f>
        <v/>
      </c>
      <c r="L1790" s="17" t="str">
        <f aca="false">IF($C1790="","",MAX(1,N(商品マスタ!$J1789)))</f>
        <v/>
      </c>
      <c r="M1790" s="38" t="str">
        <f aca="false">IF($C1790="","",N(TOP!$C$16)*N($K1790))</f>
        <v/>
      </c>
      <c r="N1790" s="17" t="str">
        <f aca="false">IF($C1790="","",ROUNDUP(N($M1790)/N($L1790),0))</f>
        <v/>
      </c>
      <c r="O1790" s="17" t="str">
        <f aca="false">IF($C1790="","",N(商品マスタ!$R1789))</f>
        <v/>
      </c>
      <c r="P1790" s="17" t="str">
        <f aca="false">IF($C1790="","",IF($F1790="理論",(N($O1790)+N($N1790))-N($G1790),(N($O1790)+N($N1790))-N($I1790)))</f>
        <v/>
      </c>
      <c r="Q1790" s="17" t="str">
        <f aca="false">IF($C1790="","",MAX(1,N(商品マスタ!$K1789)))</f>
        <v/>
      </c>
      <c r="R1790" s="39" t="str">
        <f aca="false">IF($C1790="","",IF(N($P1790)/N($Q1790)&lt;=0,"",ROUNDUP(N($P1790)/N($Q1790),0)))</f>
        <v/>
      </c>
      <c r="S1790" s="14"/>
      <c r="T1790" s="40" t="str">
        <f aca="false">IF($C1790="","",N(商品マスタ!$M1789))</f>
        <v/>
      </c>
      <c r="U1790" s="40" t="str">
        <f aca="false">IF($S1790="","",N($S1790)*N($T1790))</f>
        <v/>
      </c>
      <c r="V1790" s="18"/>
    </row>
    <row r="1791" customFormat="false" ht="15" hidden="false" customHeight="false" outlineLevel="0" collapsed="false">
      <c r="B1791" s="12" t="n">
        <v>1785</v>
      </c>
      <c r="C1791" s="36" t="str">
        <f aca="false">IF(商品マスタ!$C1790="","",商品マスタ!$C1790)</f>
        <v/>
      </c>
      <c r="D1791" s="12" t="str">
        <f aca="false">IF($C1791="","",商品マスタ!$D1790)</f>
        <v/>
      </c>
      <c r="E1791" s="12" t="str">
        <f aca="false">IF($C1791="","",商品マスタ!$G1790)</f>
        <v/>
      </c>
      <c r="F1791" s="12" t="str">
        <f aca="false">IF($C1791="","",IF(商品マスタ!$P1790="","理論",商品マスタ!$P1790))</f>
        <v/>
      </c>
      <c r="G1791" s="17" t="str">
        <f aca="false">IF($C1791="","",N(商品マスタ!$H1790))</f>
        <v/>
      </c>
      <c r="H1791" s="14"/>
      <c r="I1791" s="17" t="str">
        <f aca="false">IF($C1791="","",N($H1791)*N(商品マスタ!$N1790))</f>
        <v/>
      </c>
      <c r="J1791" s="17" t="str">
        <f aca="false">IF($C1791="","",N($I1791)-N($G1791))</f>
        <v/>
      </c>
      <c r="K1791" s="37" t="str">
        <f aca="false">IF($C1791="","",N(商品マスタ!$I1790))</f>
        <v/>
      </c>
      <c r="L1791" s="17" t="str">
        <f aca="false">IF($C1791="","",MAX(1,N(商品マスタ!$J1790)))</f>
        <v/>
      </c>
      <c r="M1791" s="38" t="str">
        <f aca="false">IF($C1791="","",N(TOP!$C$16)*N($K1791))</f>
        <v/>
      </c>
      <c r="N1791" s="17" t="str">
        <f aca="false">IF($C1791="","",ROUNDUP(N($M1791)/N($L1791),0))</f>
        <v/>
      </c>
      <c r="O1791" s="17" t="str">
        <f aca="false">IF($C1791="","",N(商品マスタ!$R1790))</f>
        <v/>
      </c>
      <c r="P1791" s="17" t="str">
        <f aca="false">IF($C1791="","",IF($F1791="理論",(N($O1791)+N($N1791))-N($G1791),(N($O1791)+N($N1791))-N($I1791)))</f>
        <v/>
      </c>
      <c r="Q1791" s="17" t="str">
        <f aca="false">IF($C1791="","",MAX(1,N(商品マスタ!$K1790)))</f>
        <v/>
      </c>
      <c r="R1791" s="39" t="str">
        <f aca="false">IF($C1791="","",IF(N($P1791)/N($Q1791)&lt;=0,"",ROUNDUP(N($P1791)/N($Q1791),0)))</f>
        <v/>
      </c>
      <c r="S1791" s="14"/>
      <c r="T1791" s="40" t="str">
        <f aca="false">IF($C1791="","",N(商品マスタ!$M1790))</f>
        <v/>
      </c>
      <c r="U1791" s="40" t="str">
        <f aca="false">IF($S1791="","",N($S1791)*N($T1791))</f>
        <v/>
      </c>
      <c r="V1791" s="18"/>
    </row>
    <row r="1792" customFormat="false" ht="15" hidden="false" customHeight="false" outlineLevel="0" collapsed="false">
      <c r="B1792" s="12" t="n">
        <v>1786</v>
      </c>
      <c r="C1792" s="36" t="str">
        <f aca="false">IF(商品マスタ!$C1791="","",商品マスタ!$C1791)</f>
        <v/>
      </c>
      <c r="D1792" s="12" t="str">
        <f aca="false">IF($C1792="","",商品マスタ!$D1791)</f>
        <v/>
      </c>
      <c r="E1792" s="12" t="str">
        <f aca="false">IF($C1792="","",商品マスタ!$G1791)</f>
        <v/>
      </c>
      <c r="F1792" s="12" t="str">
        <f aca="false">IF($C1792="","",IF(商品マスタ!$P1791="","理論",商品マスタ!$P1791))</f>
        <v/>
      </c>
      <c r="G1792" s="17" t="str">
        <f aca="false">IF($C1792="","",N(商品マスタ!$H1791))</f>
        <v/>
      </c>
      <c r="H1792" s="14"/>
      <c r="I1792" s="17" t="str">
        <f aca="false">IF($C1792="","",N($H1792)*N(商品マスタ!$N1791))</f>
        <v/>
      </c>
      <c r="J1792" s="17" t="str">
        <f aca="false">IF($C1792="","",N($I1792)-N($G1792))</f>
        <v/>
      </c>
      <c r="K1792" s="37" t="str">
        <f aca="false">IF($C1792="","",N(商品マスタ!$I1791))</f>
        <v/>
      </c>
      <c r="L1792" s="17" t="str">
        <f aca="false">IF($C1792="","",MAX(1,N(商品マスタ!$J1791)))</f>
        <v/>
      </c>
      <c r="M1792" s="38" t="str">
        <f aca="false">IF($C1792="","",N(TOP!$C$16)*N($K1792))</f>
        <v/>
      </c>
      <c r="N1792" s="17" t="str">
        <f aca="false">IF($C1792="","",ROUNDUP(N($M1792)/N($L1792),0))</f>
        <v/>
      </c>
      <c r="O1792" s="17" t="str">
        <f aca="false">IF($C1792="","",N(商品マスタ!$R1791))</f>
        <v/>
      </c>
      <c r="P1792" s="17" t="str">
        <f aca="false">IF($C1792="","",IF($F1792="理論",(N($O1792)+N($N1792))-N($G1792),(N($O1792)+N($N1792))-N($I1792)))</f>
        <v/>
      </c>
      <c r="Q1792" s="17" t="str">
        <f aca="false">IF($C1792="","",MAX(1,N(商品マスタ!$K1791)))</f>
        <v/>
      </c>
      <c r="R1792" s="39" t="str">
        <f aca="false">IF($C1792="","",IF(N($P1792)/N($Q1792)&lt;=0,"",ROUNDUP(N($P1792)/N($Q1792),0)))</f>
        <v/>
      </c>
      <c r="S1792" s="14"/>
      <c r="T1792" s="40" t="str">
        <f aca="false">IF($C1792="","",N(商品マスタ!$M1791))</f>
        <v/>
      </c>
      <c r="U1792" s="40" t="str">
        <f aca="false">IF($S1792="","",N($S1792)*N($T1792))</f>
        <v/>
      </c>
      <c r="V1792" s="18"/>
    </row>
    <row r="1793" customFormat="false" ht="15" hidden="false" customHeight="false" outlineLevel="0" collapsed="false">
      <c r="B1793" s="12" t="n">
        <v>1787</v>
      </c>
      <c r="C1793" s="36" t="str">
        <f aca="false">IF(商品マスタ!$C1792="","",商品マスタ!$C1792)</f>
        <v/>
      </c>
      <c r="D1793" s="12" t="str">
        <f aca="false">IF($C1793="","",商品マスタ!$D1792)</f>
        <v/>
      </c>
      <c r="E1793" s="12" t="str">
        <f aca="false">IF($C1793="","",商品マスタ!$G1792)</f>
        <v/>
      </c>
      <c r="F1793" s="12" t="str">
        <f aca="false">IF($C1793="","",IF(商品マスタ!$P1792="","理論",商品マスタ!$P1792))</f>
        <v/>
      </c>
      <c r="G1793" s="17" t="str">
        <f aca="false">IF($C1793="","",N(商品マスタ!$H1792))</f>
        <v/>
      </c>
      <c r="H1793" s="14"/>
      <c r="I1793" s="17" t="str">
        <f aca="false">IF($C1793="","",N($H1793)*N(商品マスタ!$N1792))</f>
        <v/>
      </c>
      <c r="J1793" s="17" t="str">
        <f aca="false">IF($C1793="","",N($I1793)-N($G1793))</f>
        <v/>
      </c>
      <c r="K1793" s="37" t="str">
        <f aca="false">IF($C1793="","",N(商品マスタ!$I1792))</f>
        <v/>
      </c>
      <c r="L1793" s="17" t="str">
        <f aca="false">IF($C1793="","",MAX(1,N(商品マスタ!$J1792)))</f>
        <v/>
      </c>
      <c r="M1793" s="38" t="str">
        <f aca="false">IF($C1793="","",N(TOP!$C$16)*N($K1793))</f>
        <v/>
      </c>
      <c r="N1793" s="17" t="str">
        <f aca="false">IF($C1793="","",ROUNDUP(N($M1793)/N($L1793),0))</f>
        <v/>
      </c>
      <c r="O1793" s="17" t="str">
        <f aca="false">IF($C1793="","",N(商品マスタ!$R1792))</f>
        <v/>
      </c>
      <c r="P1793" s="17" t="str">
        <f aca="false">IF($C1793="","",IF($F1793="理論",(N($O1793)+N($N1793))-N($G1793),(N($O1793)+N($N1793))-N($I1793)))</f>
        <v/>
      </c>
      <c r="Q1793" s="17" t="str">
        <f aca="false">IF($C1793="","",MAX(1,N(商品マスタ!$K1792)))</f>
        <v/>
      </c>
      <c r="R1793" s="39" t="str">
        <f aca="false">IF($C1793="","",IF(N($P1793)/N($Q1793)&lt;=0,"",ROUNDUP(N($P1793)/N($Q1793),0)))</f>
        <v/>
      </c>
      <c r="S1793" s="14"/>
      <c r="T1793" s="40" t="str">
        <f aca="false">IF($C1793="","",N(商品マスタ!$M1792))</f>
        <v/>
      </c>
      <c r="U1793" s="40" t="str">
        <f aca="false">IF($S1793="","",N($S1793)*N($T1793))</f>
        <v/>
      </c>
      <c r="V1793" s="18"/>
    </row>
    <row r="1794" customFormat="false" ht="15" hidden="false" customHeight="false" outlineLevel="0" collapsed="false">
      <c r="B1794" s="12" t="n">
        <v>1788</v>
      </c>
      <c r="C1794" s="36" t="str">
        <f aca="false">IF(商品マスタ!$C1793="","",商品マスタ!$C1793)</f>
        <v/>
      </c>
      <c r="D1794" s="12" t="str">
        <f aca="false">IF($C1794="","",商品マスタ!$D1793)</f>
        <v/>
      </c>
      <c r="E1794" s="12" t="str">
        <f aca="false">IF($C1794="","",商品マスタ!$G1793)</f>
        <v/>
      </c>
      <c r="F1794" s="12" t="str">
        <f aca="false">IF($C1794="","",IF(商品マスタ!$P1793="","理論",商品マスタ!$P1793))</f>
        <v/>
      </c>
      <c r="G1794" s="17" t="str">
        <f aca="false">IF($C1794="","",N(商品マスタ!$H1793))</f>
        <v/>
      </c>
      <c r="H1794" s="14"/>
      <c r="I1794" s="17" t="str">
        <f aca="false">IF($C1794="","",N($H1794)*N(商品マスタ!$N1793))</f>
        <v/>
      </c>
      <c r="J1794" s="17" t="str">
        <f aca="false">IF($C1794="","",N($I1794)-N($G1794))</f>
        <v/>
      </c>
      <c r="K1794" s="37" t="str">
        <f aca="false">IF($C1794="","",N(商品マスタ!$I1793))</f>
        <v/>
      </c>
      <c r="L1794" s="17" t="str">
        <f aca="false">IF($C1794="","",MAX(1,N(商品マスタ!$J1793)))</f>
        <v/>
      </c>
      <c r="M1794" s="38" t="str">
        <f aca="false">IF($C1794="","",N(TOP!$C$16)*N($K1794))</f>
        <v/>
      </c>
      <c r="N1794" s="17" t="str">
        <f aca="false">IF($C1794="","",ROUNDUP(N($M1794)/N($L1794),0))</f>
        <v/>
      </c>
      <c r="O1794" s="17" t="str">
        <f aca="false">IF($C1794="","",N(商品マスタ!$R1793))</f>
        <v/>
      </c>
      <c r="P1794" s="17" t="str">
        <f aca="false">IF($C1794="","",IF($F1794="理論",(N($O1794)+N($N1794))-N($G1794),(N($O1794)+N($N1794))-N($I1794)))</f>
        <v/>
      </c>
      <c r="Q1794" s="17" t="str">
        <f aca="false">IF($C1794="","",MAX(1,N(商品マスタ!$K1793)))</f>
        <v/>
      </c>
      <c r="R1794" s="39" t="str">
        <f aca="false">IF($C1794="","",IF(N($P1794)/N($Q1794)&lt;=0,"",ROUNDUP(N($P1794)/N($Q1794),0)))</f>
        <v/>
      </c>
      <c r="S1794" s="14"/>
      <c r="T1794" s="40" t="str">
        <f aca="false">IF($C1794="","",N(商品マスタ!$M1793))</f>
        <v/>
      </c>
      <c r="U1794" s="40" t="str">
        <f aca="false">IF($S1794="","",N($S1794)*N($T1794))</f>
        <v/>
      </c>
      <c r="V1794" s="18"/>
    </row>
    <row r="1795" customFormat="false" ht="15" hidden="false" customHeight="false" outlineLevel="0" collapsed="false">
      <c r="B1795" s="12" t="n">
        <v>1789</v>
      </c>
      <c r="C1795" s="36" t="str">
        <f aca="false">IF(商品マスタ!$C1794="","",商品マスタ!$C1794)</f>
        <v/>
      </c>
      <c r="D1795" s="12" t="str">
        <f aca="false">IF($C1795="","",商品マスタ!$D1794)</f>
        <v/>
      </c>
      <c r="E1795" s="12" t="str">
        <f aca="false">IF($C1795="","",商品マスタ!$G1794)</f>
        <v/>
      </c>
      <c r="F1795" s="12" t="str">
        <f aca="false">IF($C1795="","",IF(商品マスタ!$P1794="","理論",商品マスタ!$P1794))</f>
        <v/>
      </c>
      <c r="G1795" s="17" t="str">
        <f aca="false">IF($C1795="","",N(商品マスタ!$H1794))</f>
        <v/>
      </c>
      <c r="H1795" s="14"/>
      <c r="I1795" s="17" t="str">
        <f aca="false">IF($C1795="","",N($H1795)*N(商品マスタ!$N1794))</f>
        <v/>
      </c>
      <c r="J1795" s="17" t="str">
        <f aca="false">IF($C1795="","",N($I1795)-N($G1795))</f>
        <v/>
      </c>
      <c r="K1795" s="37" t="str">
        <f aca="false">IF($C1795="","",N(商品マスタ!$I1794))</f>
        <v/>
      </c>
      <c r="L1795" s="17" t="str">
        <f aca="false">IF($C1795="","",MAX(1,N(商品マスタ!$J1794)))</f>
        <v/>
      </c>
      <c r="M1795" s="38" t="str">
        <f aca="false">IF($C1795="","",N(TOP!$C$16)*N($K1795))</f>
        <v/>
      </c>
      <c r="N1795" s="17" t="str">
        <f aca="false">IF($C1795="","",ROUNDUP(N($M1795)/N($L1795),0))</f>
        <v/>
      </c>
      <c r="O1795" s="17" t="str">
        <f aca="false">IF($C1795="","",N(商品マスタ!$R1794))</f>
        <v/>
      </c>
      <c r="P1795" s="17" t="str">
        <f aca="false">IF($C1795="","",IF($F1795="理論",(N($O1795)+N($N1795))-N($G1795),(N($O1795)+N($N1795))-N($I1795)))</f>
        <v/>
      </c>
      <c r="Q1795" s="17" t="str">
        <f aca="false">IF($C1795="","",MAX(1,N(商品マスタ!$K1794)))</f>
        <v/>
      </c>
      <c r="R1795" s="39" t="str">
        <f aca="false">IF($C1795="","",IF(N($P1795)/N($Q1795)&lt;=0,"",ROUNDUP(N($P1795)/N($Q1795),0)))</f>
        <v/>
      </c>
      <c r="S1795" s="14"/>
      <c r="T1795" s="40" t="str">
        <f aca="false">IF($C1795="","",N(商品マスタ!$M1794))</f>
        <v/>
      </c>
      <c r="U1795" s="40" t="str">
        <f aca="false">IF($S1795="","",N($S1795)*N($T1795))</f>
        <v/>
      </c>
      <c r="V1795" s="18"/>
    </row>
    <row r="1796" customFormat="false" ht="15" hidden="false" customHeight="false" outlineLevel="0" collapsed="false">
      <c r="B1796" s="12" t="n">
        <v>1790</v>
      </c>
      <c r="C1796" s="36" t="str">
        <f aca="false">IF(商品マスタ!$C1795="","",商品マスタ!$C1795)</f>
        <v/>
      </c>
      <c r="D1796" s="12" t="str">
        <f aca="false">IF($C1796="","",商品マスタ!$D1795)</f>
        <v/>
      </c>
      <c r="E1796" s="12" t="str">
        <f aca="false">IF($C1796="","",商品マスタ!$G1795)</f>
        <v/>
      </c>
      <c r="F1796" s="12" t="str">
        <f aca="false">IF($C1796="","",IF(商品マスタ!$P1795="","理論",商品マスタ!$P1795))</f>
        <v/>
      </c>
      <c r="G1796" s="17" t="str">
        <f aca="false">IF($C1796="","",N(商品マスタ!$H1795))</f>
        <v/>
      </c>
      <c r="H1796" s="14"/>
      <c r="I1796" s="17" t="str">
        <f aca="false">IF($C1796="","",N($H1796)*N(商品マスタ!$N1795))</f>
        <v/>
      </c>
      <c r="J1796" s="17" t="str">
        <f aca="false">IF($C1796="","",N($I1796)-N($G1796))</f>
        <v/>
      </c>
      <c r="K1796" s="37" t="str">
        <f aca="false">IF($C1796="","",N(商品マスタ!$I1795))</f>
        <v/>
      </c>
      <c r="L1796" s="17" t="str">
        <f aca="false">IF($C1796="","",MAX(1,N(商品マスタ!$J1795)))</f>
        <v/>
      </c>
      <c r="M1796" s="38" t="str">
        <f aca="false">IF($C1796="","",N(TOP!$C$16)*N($K1796))</f>
        <v/>
      </c>
      <c r="N1796" s="17" t="str">
        <f aca="false">IF($C1796="","",ROUNDUP(N($M1796)/N($L1796),0))</f>
        <v/>
      </c>
      <c r="O1796" s="17" t="str">
        <f aca="false">IF($C1796="","",N(商品マスタ!$R1795))</f>
        <v/>
      </c>
      <c r="P1796" s="17" t="str">
        <f aca="false">IF($C1796="","",IF($F1796="理論",(N($O1796)+N($N1796))-N($G1796),(N($O1796)+N($N1796))-N($I1796)))</f>
        <v/>
      </c>
      <c r="Q1796" s="17" t="str">
        <f aca="false">IF($C1796="","",MAX(1,N(商品マスタ!$K1795)))</f>
        <v/>
      </c>
      <c r="R1796" s="39" t="str">
        <f aca="false">IF($C1796="","",IF(N($P1796)/N($Q1796)&lt;=0,"",ROUNDUP(N($P1796)/N($Q1796),0)))</f>
        <v/>
      </c>
      <c r="S1796" s="14"/>
      <c r="T1796" s="40" t="str">
        <f aca="false">IF($C1796="","",N(商品マスタ!$M1795))</f>
        <v/>
      </c>
      <c r="U1796" s="40" t="str">
        <f aca="false">IF($S1796="","",N($S1796)*N($T1796))</f>
        <v/>
      </c>
      <c r="V1796" s="18"/>
    </row>
    <row r="1797" customFormat="false" ht="15" hidden="false" customHeight="false" outlineLevel="0" collapsed="false">
      <c r="B1797" s="12" t="n">
        <v>1791</v>
      </c>
      <c r="C1797" s="36" t="str">
        <f aca="false">IF(商品マスタ!$C1796="","",商品マスタ!$C1796)</f>
        <v/>
      </c>
      <c r="D1797" s="12" t="str">
        <f aca="false">IF($C1797="","",商品マスタ!$D1796)</f>
        <v/>
      </c>
      <c r="E1797" s="12" t="str">
        <f aca="false">IF($C1797="","",商品マスタ!$G1796)</f>
        <v/>
      </c>
      <c r="F1797" s="12" t="str">
        <f aca="false">IF($C1797="","",IF(商品マスタ!$P1796="","理論",商品マスタ!$P1796))</f>
        <v/>
      </c>
      <c r="G1797" s="17" t="str">
        <f aca="false">IF($C1797="","",N(商品マスタ!$H1796))</f>
        <v/>
      </c>
      <c r="H1797" s="14"/>
      <c r="I1797" s="17" t="str">
        <f aca="false">IF($C1797="","",N($H1797)*N(商品マスタ!$N1796))</f>
        <v/>
      </c>
      <c r="J1797" s="17" t="str">
        <f aca="false">IF($C1797="","",N($I1797)-N($G1797))</f>
        <v/>
      </c>
      <c r="K1797" s="37" t="str">
        <f aca="false">IF($C1797="","",N(商品マスタ!$I1796))</f>
        <v/>
      </c>
      <c r="L1797" s="17" t="str">
        <f aca="false">IF($C1797="","",MAX(1,N(商品マスタ!$J1796)))</f>
        <v/>
      </c>
      <c r="M1797" s="38" t="str">
        <f aca="false">IF($C1797="","",N(TOP!$C$16)*N($K1797))</f>
        <v/>
      </c>
      <c r="N1797" s="17" t="str">
        <f aca="false">IF($C1797="","",ROUNDUP(N($M1797)/N($L1797),0))</f>
        <v/>
      </c>
      <c r="O1797" s="17" t="str">
        <f aca="false">IF($C1797="","",N(商品マスタ!$R1796))</f>
        <v/>
      </c>
      <c r="P1797" s="17" t="str">
        <f aca="false">IF($C1797="","",IF($F1797="理論",(N($O1797)+N($N1797))-N($G1797),(N($O1797)+N($N1797))-N($I1797)))</f>
        <v/>
      </c>
      <c r="Q1797" s="17" t="str">
        <f aca="false">IF($C1797="","",MAX(1,N(商品マスタ!$K1796)))</f>
        <v/>
      </c>
      <c r="R1797" s="39" t="str">
        <f aca="false">IF($C1797="","",IF(N($P1797)/N($Q1797)&lt;=0,"",ROUNDUP(N($P1797)/N($Q1797),0)))</f>
        <v/>
      </c>
      <c r="S1797" s="14"/>
      <c r="T1797" s="40" t="str">
        <f aca="false">IF($C1797="","",N(商品マスタ!$M1796))</f>
        <v/>
      </c>
      <c r="U1797" s="40" t="str">
        <f aca="false">IF($S1797="","",N($S1797)*N($T1797))</f>
        <v/>
      </c>
      <c r="V1797" s="18"/>
    </row>
    <row r="1798" customFormat="false" ht="15" hidden="false" customHeight="false" outlineLevel="0" collapsed="false">
      <c r="B1798" s="12" t="n">
        <v>1792</v>
      </c>
      <c r="C1798" s="36" t="str">
        <f aca="false">IF(商品マスタ!$C1797="","",商品マスタ!$C1797)</f>
        <v/>
      </c>
      <c r="D1798" s="12" t="str">
        <f aca="false">IF($C1798="","",商品マスタ!$D1797)</f>
        <v/>
      </c>
      <c r="E1798" s="12" t="str">
        <f aca="false">IF($C1798="","",商品マスタ!$G1797)</f>
        <v/>
      </c>
      <c r="F1798" s="12" t="str">
        <f aca="false">IF($C1798="","",IF(商品マスタ!$P1797="","理論",商品マスタ!$P1797))</f>
        <v/>
      </c>
      <c r="G1798" s="17" t="str">
        <f aca="false">IF($C1798="","",N(商品マスタ!$H1797))</f>
        <v/>
      </c>
      <c r="H1798" s="14"/>
      <c r="I1798" s="17" t="str">
        <f aca="false">IF($C1798="","",N($H1798)*N(商品マスタ!$N1797))</f>
        <v/>
      </c>
      <c r="J1798" s="17" t="str">
        <f aca="false">IF($C1798="","",N($I1798)-N($G1798))</f>
        <v/>
      </c>
      <c r="K1798" s="37" t="str">
        <f aca="false">IF($C1798="","",N(商品マスタ!$I1797))</f>
        <v/>
      </c>
      <c r="L1798" s="17" t="str">
        <f aca="false">IF($C1798="","",MAX(1,N(商品マスタ!$J1797)))</f>
        <v/>
      </c>
      <c r="M1798" s="38" t="str">
        <f aca="false">IF($C1798="","",N(TOP!$C$16)*N($K1798))</f>
        <v/>
      </c>
      <c r="N1798" s="17" t="str">
        <f aca="false">IF($C1798="","",ROUNDUP(N($M1798)/N($L1798),0))</f>
        <v/>
      </c>
      <c r="O1798" s="17" t="str">
        <f aca="false">IF($C1798="","",N(商品マスタ!$R1797))</f>
        <v/>
      </c>
      <c r="P1798" s="17" t="str">
        <f aca="false">IF($C1798="","",IF($F1798="理論",(N($O1798)+N($N1798))-N($G1798),(N($O1798)+N($N1798))-N($I1798)))</f>
        <v/>
      </c>
      <c r="Q1798" s="17" t="str">
        <f aca="false">IF($C1798="","",MAX(1,N(商品マスタ!$K1797)))</f>
        <v/>
      </c>
      <c r="R1798" s="39" t="str">
        <f aca="false">IF($C1798="","",IF(N($P1798)/N($Q1798)&lt;=0,"",ROUNDUP(N($P1798)/N($Q1798),0)))</f>
        <v/>
      </c>
      <c r="S1798" s="14"/>
      <c r="T1798" s="40" t="str">
        <f aca="false">IF($C1798="","",N(商品マスタ!$M1797))</f>
        <v/>
      </c>
      <c r="U1798" s="40" t="str">
        <f aca="false">IF($S1798="","",N($S1798)*N($T1798))</f>
        <v/>
      </c>
      <c r="V1798" s="18"/>
    </row>
    <row r="1799" customFormat="false" ht="15" hidden="false" customHeight="false" outlineLevel="0" collapsed="false">
      <c r="B1799" s="12" t="n">
        <v>1793</v>
      </c>
      <c r="C1799" s="36" t="str">
        <f aca="false">IF(商品マスタ!$C1798="","",商品マスタ!$C1798)</f>
        <v/>
      </c>
      <c r="D1799" s="12" t="str">
        <f aca="false">IF($C1799="","",商品マスタ!$D1798)</f>
        <v/>
      </c>
      <c r="E1799" s="12" t="str">
        <f aca="false">IF($C1799="","",商品マスタ!$G1798)</f>
        <v/>
      </c>
      <c r="F1799" s="12" t="str">
        <f aca="false">IF($C1799="","",IF(商品マスタ!$P1798="","理論",商品マスタ!$P1798))</f>
        <v/>
      </c>
      <c r="G1799" s="17" t="str">
        <f aca="false">IF($C1799="","",N(商品マスタ!$H1798))</f>
        <v/>
      </c>
      <c r="H1799" s="14"/>
      <c r="I1799" s="17" t="str">
        <f aca="false">IF($C1799="","",N($H1799)*N(商品マスタ!$N1798))</f>
        <v/>
      </c>
      <c r="J1799" s="17" t="str">
        <f aca="false">IF($C1799="","",N($I1799)-N($G1799))</f>
        <v/>
      </c>
      <c r="K1799" s="37" t="str">
        <f aca="false">IF($C1799="","",N(商品マスタ!$I1798))</f>
        <v/>
      </c>
      <c r="L1799" s="17" t="str">
        <f aca="false">IF($C1799="","",MAX(1,N(商品マスタ!$J1798)))</f>
        <v/>
      </c>
      <c r="M1799" s="38" t="str">
        <f aca="false">IF($C1799="","",N(TOP!$C$16)*N($K1799))</f>
        <v/>
      </c>
      <c r="N1799" s="17" t="str">
        <f aca="false">IF($C1799="","",ROUNDUP(N($M1799)/N($L1799),0))</f>
        <v/>
      </c>
      <c r="O1799" s="17" t="str">
        <f aca="false">IF($C1799="","",N(商品マスタ!$R1798))</f>
        <v/>
      </c>
      <c r="P1799" s="17" t="str">
        <f aca="false">IF($C1799="","",IF($F1799="理論",(N($O1799)+N($N1799))-N($G1799),(N($O1799)+N($N1799))-N($I1799)))</f>
        <v/>
      </c>
      <c r="Q1799" s="17" t="str">
        <f aca="false">IF($C1799="","",MAX(1,N(商品マスタ!$K1798)))</f>
        <v/>
      </c>
      <c r="R1799" s="39" t="str">
        <f aca="false">IF($C1799="","",IF(N($P1799)/N($Q1799)&lt;=0,"",ROUNDUP(N($P1799)/N($Q1799),0)))</f>
        <v/>
      </c>
      <c r="S1799" s="14"/>
      <c r="T1799" s="40" t="str">
        <f aca="false">IF($C1799="","",N(商品マスタ!$M1798))</f>
        <v/>
      </c>
      <c r="U1799" s="40" t="str">
        <f aca="false">IF($S1799="","",N($S1799)*N($T1799))</f>
        <v/>
      </c>
      <c r="V1799" s="18"/>
    </row>
    <row r="1800" customFormat="false" ht="15" hidden="false" customHeight="false" outlineLevel="0" collapsed="false">
      <c r="B1800" s="12" t="n">
        <v>1794</v>
      </c>
      <c r="C1800" s="36" t="str">
        <f aca="false">IF(商品マスタ!$C1799="","",商品マスタ!$C1799)</f>
        <v/>
      </c>
      <c r="D1800" s="12" t="str">
        <f aca="false">IF($C1800="","",商品マスタ!$D1799)</f>
        <v/>
      </c>
      <c r="E1800" s="12" t="str">
        <f aca="false">IF($C1800="","",商品マスタ!$G1799)</f>
        <v/>
      </c>
      <c r="F1800" s="12" t="str">
        <f aca="false">IF($C1800="","",IF(商品マスタ!$P1799="","理論",商品マスタ!$P1799))</f>
        <v/>
      </c>
      <c r="G1800" s="17" t="str">
        <f aca="false">IF($C1800="","",N(商品マスタ!$H1799))</f>
        <v/>
      </c>
      <c r="H1800" s="14"/>
      <c r="I1800" s="17" t="str">
        <f aca="false">IF($C1800="","",N($H1800)*N(商品マスタ!$N1799))</f>
        <v/>
      </c>
      <c r="J1800" s="17" t="str">
        <f aca="false">IF($C1800="","",N($I1800)-N($G1800))</f>
        <v/>
      </c>
      <c r="K1800" s="37" t="str">
        <f aca="false">IF($C1800="","",N(商品マスタ!$I1799))</f>
        <v/>
      </c>
      <c r="L1800" s="17" t="str">
        <f aca="false">IF($C1800="","",MAX(1,N(商品マスタ!$J1799)))</f>
        <v/>
      </c>
      <c r="M1800" s="38" t="str">
        <f aca="false">IF($C1800="","",N(TOP!$C$16)*N($K1800))</f>
        <v/>
      </c>
      <c r="N1800" s="17" t="str">
        <f aca="false">IF($C1800="","",ROUNDUP(N($M1800)/N($L1800),0))</f>
        <v/>
      </c>
      <c r="O1800" s="17" t="str">
        <f aca="false">IF($C1800="","",N(商品マスタ!$R1799))</f>
        <v/>
      </c>
      <c r="P1800" s="17" t="str">
        <f aca="false">IF($C1800="","",IF($F1800="理論",(N($O1800)+N($N1800))-N($G1800),(N($O1800)+N($N1800))-N($I1800)))</f>
        <v/>
      </c>
      <c r="Q1800" s="17" t="str">
        <f aca="false">IF($C1800="","",MAX(1,N(商品マスタ!$K1799)))</f>
        <v/>
      </c>
      <c r="R1800" s="39" t="str">
        <f aca="false">IF($C1800="","",IF(N($P1800)/N($Q1800)&lt;=0,"",ROUNDUP(N($P1800)/N($Q1800),0)))</f>
        <v/>
      </c>
      <c r="S1800" s="14"/>
      <c r="T1800" s="40" t="str">
        <f aca="false">IF($C1800="","",N(商品マスタ!$M1799))</f>
        <v/>
      </c>
      <c r="U1800" s="40" t="str">
        <f aca="false">IF($S1800="","",N($S1800)*N($T1800))</f>
        <v/>
      </c>
      <c r="V1800" s="18"/>
    </row>
    <row r="1801" customFormat="false" ht="15" hidden="false" customHeight="false" outlineLevel="0" collapsed="false">
      <c r="B1801" s="12" t="n">
        <v>1795</v>
      </c>
      <c r="C1801" s="36" t="str">
        <f aca="false">IF(商品マスタ!$C1800="","",商品マスタ!$C1800)</f>
        <v/>
      </c>
      <c r="D1801" s="12" t="str">
        <f aca="false">IF($C1801="","",商品マスタ!$D1800)</f>
        <v/>
      </c>
      <c r="E1801" s="12" t="str">
        <f aca="false">IF($C1801="","",商品マスタ!$G1800)</f>
        <v/>
      </c>
      <c r="F1801" s="12" t="str">
        <f aca="false">IF($C1801="","",IF(商品マスタ!$P1800="","理論",商品マスタ!$P1800))</f>
        <v/>
      </c>
      <c r="G1801" s="17" t="str">
        <f aca="false">IF($C1801="","",N(商品マスタ!$H1800))</f>
        <v/>
      </c>
      <c r="H1801" s="14"/>
      <c r="I1801" s="17" t="str">
        <f aca="false">IF($C1801="","",N($H1801)*N(商品マスタ!$N1800))</f>
        <v/>
      </c>
      <c r="J1801" s="17" t="str">
        <f aca="false">IF($C1801="","",N($I1801)-N($G1801))</f>
        <v/>
      </c>
      <c r="K1801" s="37" t="str">
        <f aca="false">IF($C1801="","",N(商品マスタ!$I1800))</f>
        <v/>
      </c>
      <c r="L1801" s="17" t="str">
        <f aca="false">IF($C1801="","",MAX(1,N(商品マスタ!$J1800)))</f>
        <v/>
      </c>
      <c r="M1801" s="38" t="str">
        <f aca="false">IF($C1801="","",N(TOP!$C$16)*N($K1801))</f>
        <v/>
      </c>
      <c r="N1801" s="17" t="str">
        <f aca="false">IF($C1801="","",ROUNDUP(N($M1801)/N($L1801),0))</f>
        <v/>
      </c>
      <c r="O1801" s="17" t="str">
        <f aca="false">IF($C1801="","",N(商品マスタ!$R1800))</f>
        <v/>
      </c>
      <c r="P1801" s="17" t="str">
        <f aca="false">IF($C1801="","",IF($F1801="理論",(N($O1801)+N($N1801))-N($G1801),(N($O1801)+N($N1801))-N($I1801)))</f>
        <v/>
      </c>
      <c r="Q1801" s="17" t="str">
        <f aca="false">IF($C1801="","",MAX(1,N(商品マスタ!$K1800)))</f>
        <v/>
      </c>
      <c r="R1801" s="39" t="str">
        <f aca="false">IF($C1801="","",IF(N($P1801)/N($Q1801)&lt;=0,"",ROUNDUP(N($P1801)/N($Q1801),0)))</f>
        <v/>
      </c>
      <c r="S1801" s="14"/>
      <c r="T1801" s="40" t="str">
        <f aca="false">IF($C1801="","",N(商品マスタ!$M1800))</f>
        <v/>
      </c>
      <c r="U1801" s="40" t="str">
        <f aca="false">IF($S1801="","",N($S1801)*N($T1801))</f>
        <v/>
      </c>
      <c r="V1801" s="18"/>
    </row>
    <row r="1802" customFormat="false" ht="15" hidden="false" customHeight="false" outlineLevel="0" collapsed="false">
      <c r="B1802" s="12" t="n">
        <v>1796</v>
      </c>
      <c r="C1802" s="36" t="str">
        <f aca="false">IF(商品マスタ!$C1801="","",商品マスタ!$C1801)</f>
        <v/>
      </c>
      <c r="D1802" s="12" t="str">
        <f aca="false">IF($C1802="","",商品マスタ!$D1801)</f>
        <v/>
      </c>
      <c r="E1802" s="12" t="str">
        <f aca="false">IF($C1802="","",商品マスタ!$G1801)</f>
        <v/>
      </c>
      <c r="F1802" s="12" t="str">
        <f aca="false">IF($C1802="","",IF(商品マスタ!$P1801="","理論",商品マスタ!$P1801))</f>
        <v/>
      </c>
      <c r="G1802" s="17" t="str">
        <f aca="false">IF($C1802="","",N(商品マスタ!$H1801))</f>
        <v/>
      </c>
      <c r="H1802" s="14"/>
      <c r="I1802" s="17" t="str">
        <f aca="false">IF($C1802="","",N($H1802)*N(商品マスタ!$N1801))</f>
        <v/>
      </c>
      <c r="J1802" s="17" t="str">
        <f aca="false">IF($C1802="","",N($I1802)-N($G1802))</f>
        <v/>
      </c>
      <c r="K1802" s="37" t="str">
        <f aca="false">IF($C1802="","",N(商品マスタ!$I1801))</f>
        <v/>
      </c>
      <c r="L1802" s="17" t="str">
        <f aca="false">IF($C1802="","",MAX(1,N(商品マスタ!$J1801)))</f>
        <v/>
      </c>
      <c r="M1802" s="38" t="str">
        <f aca="false">IF($C1802="","",N(TOP!$C$16)*N($K1802))</f>
        <v/>
      </c>
      <c r="N1802" s="17" t="str">
        <f aca="false">IF($C1802="","",ROUNDUP(N($M1802)/N($L1802),0))</f>
        <v/>
      </c>
      <c r="O1802" s="17" t="str">
        <f aca="false">IF($C1802="","",N(商品マスタ!$R1801))</f>
        <v/>
      </c>
      <c r="P1802" s="17" t="str">
        <f aca="false">IF($C1802="","",IF($F1802="理論",(N($O1802)+N($N1802))-N($G1802),(N($O1802)+N($N1802))-N($I1802)))</f>
        <v/>
      </c>
      <c r="Q1802" s="17" t="str">
        <f aca="false">IF($C1802="","",MAX(1,N(商品マスタ!$K1801)))</f>
        <v/>
      </c>
      <c r="R1802" s="39" t="str">
        <f aca="false">IF($C1802="","",IF(N($P1802)/N($Q1802)&lt;=0,"",ROUNDUP(N($P1802)/N($Q1802),0)))</f>
        <v/>
      </c>
      <c r="S1802" s="14"/>
      <c r="T1802" s="40" t="str">
        <f aca="false">IF($C1802="","",N(商品マスタ!$M1801))</f>
        <v/>
      </c>
      <c r="U1802" s="40" t="str">
        <f aca="false">IF($S1802="","",N($S1802)*N($T1802))</f>
        <v/>
      </c>
      <c r="V1802" s="18"/>
    </row>
    <row r="1803" customFormat="false" ht="15" hidden="false" customHeight="false" outlineLevel="0" collapsed="false">
      <c r="B1803" s="12" t="n">
        <v>1797</v>
      </c>
      <c r="C1803" s="36" t="str">
        <f aca="false">IF(商品マスタ!$C1802="","",商品マスタ!$C1802)</f>
        <v/>
      </c>
      <c r="D1803" s="12" t="str">
        <f aca="false">IF($C1803="","",商品マスタ!$D1802)</f>
        <v/>
      </c>
      <c r="E1803" s="12" t="str">
        <f aca="false">IF($C1803="","",商品マスタ!$G1802)</f>
        <v/>
      </c>
      <c r="F1803" s="12" t="str">
        <f aca="false">IF($C1803="","",IF(商品マスタ!$P1802="","理論",商品マスタ!$P1802))</f>
        <v/>
      </c>
      <c r="G1803" s="17" t="str">
        <f aca="false">IF($C1803="","",N(商品マスタ!$H1802))</f>
        <v/>
      </c>
      <c r="H1803" s="14"/>
      <c r="I1803" s="17" t="str">
        <f aca="false">IF($C1803="","",N($H1803)*N(商品マスタ!$N1802))</f>
        <v/>
      </c>
      <c r="J1803" s="17" t="str">
        <f aca="false">IF($C1803="","",N($I1803)-N($G1803))</f>
        <v/>
      </c>
      <c r="K1803" s="37" t="str">
        <f aca="false">IF($C1803="","",N(商品マスタ!$I1802))</f>
        <v/>
      </c>
      <c r="L1803" s="17" t="str">
        <f aca="false">IF($C1803="","",MAX(1,N(商品マスタ!$J1802)))</f>
        <v/>
      </c>
      <c r="M1803" s="38" t="str">
        <f aca="false">IF($C1803="","",N(TOP!$C$16)*N($K1803))</f>
        <v/>
      </c>
      <c r="N1803" s="17" t="str">
        <f aca="false">IF($C1803="","",ROUNDUP(N($M1803)/N($L1803),0))</f>
        <v/>
      </c>
      <c r="O1803" s="17" t="str">
        <f aca="false">IF($C1803="","",N(商品マスタ!$R1802))</f>
        <v/>
      </c>
      <c r="P1803" s="17" t="str">
        <f aca="false">IF($C1803="","",IF($F1803="理論",(N($O1803)+N($N1803))-N($G1803),(N($O1803)+N($N1803))-N($I1803)))</f>
        <v/>
      </c>
      <c r="Q1803" s="17" t="str">
        <f aca="false">IF($C1803="","",MAX(1,N(商品マスタ!$K1802)))</f>
        <v/>
      </c>
      <c r="R1803" s="39" t="str">
        <f aca="false">IF($C1803="","",IF(N($P1803)/N($Q1803)&lt;=0,"",ROUNDUP(N($P1803)/N($Q1803),0)))</f>
        <v/>
      </c>
      <c r="S1803" s="14"/>
      <c r="T1803" s="40" t="str">
        <f aca="false">IF($C1803="","",N(商品マスタ!$M1802))</f>
        <v/>
      </c>
      <c r="U1803" s="40" t="str">
        <f aca="false">IF($S1803="","",N($S1803)*N($T1803))</f>
        <v/>
      </c>
      <c r="V1803" s="18"/>
    </row>
    <row r="1804" customFormat="false" ht="15" hidden="false" customHeight="false" outlineLevel="0" collapsed="false">
      <c r="B1804" s="12" t="n">
        <v>1798</v>
      </c>
      <c r="C1804" s="36" t="str">
        <f aca="false">IF(商品マスタ!$C1803="","",商品マスタ!$C1803)</f>
        <v/>
      </c>
      <c r="D1804" s="12" t="str">
        <f aca="false">IF($C1804="","",商品マスタ!$D1803)</f>
        <v/>
      </c>
      <c r="E1804" s="12" t="str">
        <f aca="false">IF($C1804="","",商品マスタ!$G1803)</f>
        <v/>
      </c>
      <c r="F1804" s="12" t="str">
        <f aca="false">IF($C1804="","",IF(商品マスタ!$P1803="","理論",商品マスタ!$P1803))</f>
        <v/>
      </c>
      <c r="G1804" s="17" t="str">
        <f aca="false">IF($C1804="","",N(商品マスタ!$H1803))</f>
        <v/>
      </c>
      <c r="H1804" s="14"/>
      <c r="I1804" s="17" t="str">
        <f aca="false">IF($C1804="","",N($H1804)*N(商品マスタ!$N1803))</f>
        <v/>
      </c>
      <c r="J1804" s="17" t="str">
        <f aca="false">IF($C1804="","",N($I1804)-N($G1804))</f>
        <v/>
      </c>
      <c r="K1804" s="37" t="str">
        <f aca="false">IF($C1804="","",N(商品マスタ!$I1803))</f>
        <v/>
      </c>
      <c r="L1804" s="17" t="str">
        <f aca="false">IF($C1804="","",MAX(1,N(商品マスタ!$J1803)))</f>
        <v/>
      </c>
      <c r="M1804" s="38" t="str">
        <f aca="false">IF($C1804="","",N(TOP!$C$16)*N($K1804))</f>
        <v/>
      </c>
      <c r="N1804" s="17" t="str">
        <f aca="false">IF($C1804="","",ROUNDUP(N($M1804)/N($L1804),0))</f>
        <v/>
      </c>
      <c r="O1804" s="17" t="str">
        <f aca="false">IF($C1804="","",N(商品マスタ!$R1803))</f>
        <v/>
      </c>
      <c r="P1804" s="17" t="str">
        <f aca="false">IF($C1804="","",IF($F1804="理論",(N($O1804)+N($N1804))-N($G1804),(N($O1804)+N($N1804))-N($I1804)))</f>
        <v/>
      </c>
      <c r="Q1804" s="17" t="str">
        <f aca="false">IF($C1804="","",MAX(1,N(商品マスタ!$K1803)))</f>
        <v/>
      </c>
      <c r="R1804" s="39" t="str">
        <f aca="false">IF($C1804="","",IF(N($P1804)/N($Q1804)&lt;=0,"",ROUNDUP(N($P1804)/N($Q1804),0)))</f>
        <v/>
      </c>
      <c r="S1804" s="14"/>
      <c r="T1804" s="40" t="str">
        <f aca="false">IF($C1804="","",N(商品マスタ!$M1803))</f>
        <v/>
      </c>
      <c r="U1804" s="40" t="str">
        <f aca="false">IF($S1804="","",N($S1804)*N($T1804))</f>
        <v/>
      </c>
      <c r="V1804" s="18"/>
    </row>
    <row r="1805" customFormat="false" ht="15" hidden="false" customHeight="false" outlineLevel="0" collapsed="false">
      <c r="B1805" s="12" t="n">
        <v>1799</v>
      </c>
      <c r="C1805" s="36" t="str">
        <f aca="false">IF(商品マスタ!$C1804="","",商品マスタ!$C1804)</f>
        <v/>
      </c>
      <c r="D1805" s="12" t="str">
        <f aca="false">IF($C1805="","",商品マスタ!$D1804)</f>
        <v/>
      </c>
      <c r="E1805" s="12" t="str">
        <f aca="false">IF($C1805="","",商品マスタ!$G1804)</f>
        <v/>
      </c>
      <c r="F1805" s="12" t="str">
        <f aca="false">IF($C1805="","",IF(商品マスタ!$P1804="","理論",商品マスタ!$P1804))</f>
        <v/>
      </c>
      <c r="G1805" s="17" t="str">
        <f aca="false">IF($C1805="","",N(商品マスタ!$H1804))</f>
        <v/>
      </c>
      <c r="H1805" s="14"/>
      <c r="I1805" s="17" t="str">
        <f aca="false">IF($C1805="","",N($H1805)*N(商品マスタ!$N1804))</f>
        <v/>
      </c>
      <c r="J1805" s="17" t="str">
        <f aca="false">IF($C1805="","",N($I1805)-N($G1805))</f>
        <v/>
      </c>
      <c r="K1805" s="37" t="str">
        <f aca="false">IF($C1805="","",N(商品マスタ!$I1804))</f>
        <v/>
      </c>
      <c r="L1805" s="17" t="str">
        <f aca="false">IF($C1805="","",MAX(1,N(商品マスタ!$J1804)))</f>
        <v/>
      </c>
      <c r="M1805" s="38" t="str">
        <f aca="false">IF($C1805="","",N(TOP!$C$16)*N($K1805))</f>
        <v/>
      </c>
      <c r="N1805" s="17" t="str">
        <f aca="false">IF($C1805="","",ROUNDUP(N($M1805)/N($L1805),0))</f>
        <v/>
      </c>
      <c r="O1805" s="17" t="str">
        <f aca="false">IF($C1805="","",N(商品マスタ!$R1804))</f>
        <v/>
      </c>
      <c r="P1805" s="17" t="str">
        <f aca="false">IF($C1805="","",IF($F1805="理論",(N($O1805)+N($N1805))-N($G1805),(N($O1805)+N($N1805))-N($I1805)))</f>
        <v/>
      </c>
      <c r="Q1805" s="17" t="str">
        <f aca="false">IF($C1805="","",MAX(1,N(商品マスタ!$K1804)))</f>
        <v/>
      </c>
      <c r="R1805" s="39" t="str">
        <f aca="false">IF($C1805="","",IF(N($P1805)/N($Q1805)&lt;=0,"",ROUNDUP(N($P1805)/N($Q1805),0)))</f>
        <v/>
      </c>
      <c r="S1805" s="14"/>
      <c r="T1805" s="40" t="str">
        <f aca="false">IF($C1805="","",N(商品マスタ!$M1804))</f>
        <v/>
      </c>
      <c r="U1805" s="40" t="str">
        <f aca="false">IF($S1805="","",N($S1805)*N($T1805))</f>
        <v/>
      </c>
      <c r="V1805" s="18"/>
    </row>
    <row r="1806" customFormat="false" ht="15" hidden="false" customHeight="false" outlineLevel="0" collapsed="false">
      <c r="B1806" s="12" t="n">
        <v>1800</v>
      </c>
      <c r="C1806" s="36" t="str">
        <f aca="false">IF(商品マスタ!$C1805="","",商品マスタ!$C1805)</f>
        <v/>
      </c>
      <c r="D1806" s="12" t="str">
        <f aca="false">IF($C1806="","",商品マスタ!$D1805)</f>
        <v/>
      </c>
      <c r="E1806" s="12" t="str">
        <f aca="false">IF($C1806="","",商品マスタ!$G1805)</f>
        <v/>
      </c>
      <c r="F1806" s="12" t="str">
        <f aca="false">IF($C1806="","",IF(商品マスタ!$P1805="","理論",商品マスタ!$P1805))</f>
        <v/>
      </c>
      <c r="G1806" s="17" t="str">
        <f aca="false">IF($C1806="","",N(商品マスタ!$H1805))</f>
        <v/>
      </c>
      <c r="H1806" s="14"/>
      <c r="I1806" s="17" t="str">
        <f aca="false">IF($C1806="","",N($H1806)*N(商品マスタ!$N1805))</f>
        <v/>
      </c>
      <c r="J1806" s="17" t="str">
        <f aca="false">IF($C1806="","",N($I1806)-N($G1806))</f>
        <v/>
      </c>
      <c r="K1806" s="37" t="str">
        <f aca="false">IF($C1806="","",N(商品マスタ!$I1805))</f>
        <v/>
      </c>
      <c r="L1806" s="17" t="str">
        <f aca="false">IF($C1806="","",MAX(1,N(商品マスタ!$J1805)))</f>
        <v/>
      </c>
      <c r="M1806" s="38" t="str">
        <f aca="false">IF($C1806="","",N(TOP!$C$16)*N($K1806))</f>
        <v/>
      </c>
      <c r="N1806" s="17" t="str">
        <f aca="false">IF($C1806="","",ROUNDUP(N($M1806)/N($L1806),0))</f>
        <v/>
      </c>
      <c r="O1806" s="17" t="str">
        <f aca="false">IF($C1806="","",N(商品マスタ!$R1805))</f>
        <v/>
      </c>
      <c r="P1806" s="17" t="str">
        <f aca="false">IF($C1806="","",IF($F1806="理論",(N($O1806)+N($N1806))-N($G1806),(N($O1806)+N($N1806))-N($I1806)))</f>
        <v/>
      </c>
      <c r="Q1806" s="17" t="str">
        <f aca="false">IF($C1806="","",MAX(1,N(商品マスタ!$K1805)))</f>
        <v/>
      </c>
      <c r="R1806" s="39" t="str">
        <f aca="false">IF($C1806="","",IF(N($P1806)/N($Q1806)&lt;=0,"",ROUNDUP(N($P1806)/N($Q1806),0)))</f>
        <v/>
      </c>
      <c r="S1806" s="14"/>
      <c r="T1806" s="40" t="str">
        <f aca="false">IF($C1806="","",N(商品マスタ!$M1805))</f>
        <v/>
      </c>
      <c r="U1806" s="40" t="str">
        <f aca="false">IF($S1806="","",N($S1806)*N($T1806))</f>
        <v/>
      </c>
      <c r="V1806" s="18"/>
    </row>
    <row r="1807" customFormat="false" ht="15" hidden="false" customHeight="false" outlineLevel="0" collapsed="false">
      <c r="B1807" s="12" t="n">
        <v>1801</v>
      </c>
      <c r="C1807" s="36" t="str">
        <f aca="false">IF(商品マスタ!$C1806="","",商品マスタ!$C1806)</f>
        <v/>
      </c>
      <c r="D1807" s="12" t="str">
        <f aca="false">IF($C1807="","",商品マスタ!$D1806)</f>
        <v/>
      </c>
      <c r="E1807" s="12" t="str">
        <f aca="false">IF($C1807="","",商品マスタ!$G1806)</f>
        <v/>
      </c>
      <c r="F1807" s="12" t="str">
        <f aca="false">IF($C1807="","",IF(商品マスタ!$P1806="","理論",商品マスタ!$P1806))</f>
        <v/>
      </c>
      <c r="G1807" s="17" t="str">
        <f aca="false">IF($C1807="","",N(商品マスタ!$H1806))</f>
        <v/>
      </c>
      <c r="H1807" s="14"/>
      <c r="I1807" s="17" t="str">
        <f aca="false">IF($C1807="","",N($H1807)*N(商品マスタ!$N1806))</f>
        <v/>
      </c>
      <c r="J1807" s="17" t="str">
        <f aca="false">IF($C1807="","",N($I1807)-N($G1807))</f>
        <v/>
      </c>
      <c r="K1807" s="37" t="str">
        <f aca="false">IF($C1807="","",N(商品マスタ!$I1806))</f>
        <v/>
      </c>
      <c r="L1807" s="17" t="str">
        <f aca="false">IF($C1807="","",MAX(1,N(商品マスタ!$J1806)))</f>
        <v/>
      </c>
      <c r="M1807" s="38" t="str">
        <f aca="false">IF($C1807="","",N(TOP!$C$16)*N($K1807))</f>
        <v/>
      </c>
      <c r="N1807" s="17" t="str">
        <f aca="false">IF($C1807="","",ROUNDUP(N($M1807)/N($L1807),0))</f>
        <v/>
      </c>
      <c r="O1807" s="17" t="str">
        <f aca="false">IF($C1807="","",N(商品マスタ!$R1806))</f>
        <v/>
      </c>
      <c r="P1807" s="17" t="str">
        <f aca="false">IF($C1807="","",IF($F1807="理論",(N($O1807)+N($N1807))-N($G1807),(N($O1807)+N($N1807))-N($I1807)))</f>
        <v/>
      </c>
      <c r="Q1807" s="17" t="str">
        <f aca="false">IF($C1807="","",MAX(1,N(商品マスタ!$K1806)))</f>
        <v/>
      </c>
      <c r="R1807" s="39" t="str">
        <f aca="false">IF($C1807="","",IF(N($P1807)/N($Q1807)&lt;=0,"",ROUNDUP(N($P1807)/N($Q1807),0)))</f>
        <v/>
      </c>
      <c r="S1807" s="14"/>
      <c r="T1807" s="40" t="str">
        <f aca="false">IF($C1807="","",N(商品マスタ!$M1806))</f>
        <v/>
      </c>
      <c r="U1807" s="40" t="str">
        <f aca="false">IF($S1807="","",N($S1807)*N($T1807))</f>
        <v/>
      </c>
      <c r="V1807" s="18"/>
    </row>
    <row r="1808" customFormat="false" ht="15" hidden="false" customHeight="false" outlineLevel="0" collapsed="false">
      <c r="B1808" s="12" t="n">
        <v>1802</v>
      </c>
      <c r="C1808" s="36" t="str">
        <f aca="false">IF(商品マスタ!$C1807="","",商品マスタ!$C1807)</f>
        <v/>
      </c>
      <c r="D1808" s="12" t="str">
        <f aca="false">IF($C1808="","",商品マスタ!$D1807)</f>
        <v/>
      </c>
      <c r="E1808" s="12" t="str">
        <f aca="false">IF($C1808="","",商品マスタ!$G1807)</f>
        <v/>
      </c>
      <c r="F1808" s="12" t="str">
        <f aca="false">IF($C1808="","",IF(商品マスタ!$P1807="","理論",商品マスタ!$P1807))</f>
        <v/>
      </c>
      <c r="G1808" s="17" t="str">
        <f aca="false">IF($C1808="","",N(商品マスタ!$H1807))</f>
        <v/>
      </c>
      <c r="H1808" s="14"/>
      <c r="I1808" s="17" t="str">
        <f aca="false">IF($C1808="","",N($H1808)*N(商品マスタ!$N1807))</f>
        <v/>
      </c>
      <c r="J1808" s="17" t="str">
        <f aca="false">IF($C1808="","",N($I1808)-N($G1808))</f>
        <v/>
      </c>
      <c r="K1808" s="37" t="str">
        <f aca="false">IF($C1808="","",N(商品マスタ!$I1807))</f>
        <v/>
      </c>
      <c r="L1808" s="17" t="str">
        <f aca="false">IF($C1808="","",MAX(1,N(商品マスタ!$J1807)))</f>
        <v/>
      </c>
      <c r="M1808" s="38" t="str">
        <f aca="false">IF($C1808="","",N(TOP!$C$16)*N($K1808))</f>
        <v/>
      </c>
      <c r="N1808" s="17" t="str">
        <f aca="false">IF($C1808="","",ROUNDUP(N($M1808)/N($L1808),0))</f>
        <v/>
      </c>
      <c r="O1808" s="17" t="str">
        <f aca="false">IF($C1808="","",N(商品マスタ!$R1807))</f>
        <v/>
      </c>
      <c r="P1808" s="17" t="str">
        <f aca="false">IF($C1808="","",IF($F1808="理論",(N($O1808)+N($N1808))-N($G1808),(N($O1808)+N($N1808))-N($I1808)))</f>
        <v/>
      </c>
      <c r="Q1808" s="17" t="str">
        <f aca="false">IF($C1808="","",MAX(1,N(商品マスタ!$K1807)))</f>
        <v/>
      </c>
      <c r="R1808" s="39" t="str">
        <f aca="false">IF($C1808="","",IF(N($P1808)/N($Q1808)&lt;=0,"",ROUNDUP(N($P1808)/N($Q1808),0)))</f>
        <v/>
      </c>
      <c r="S1808" s="14"/>
      <c r="T1808" s="40" t="str">
        <f aca="false">IF($C1808="","",N(商品マスタ!$M1807))</f>
        <v/>
      </c>
      <c r="U1808" s="40" t="str">
        <f aca="false">IF($S1808="","",N($S1808)*N($T1808))</f>
        <v/>
      </c>
      <c r="V1808" s="18"/>
    </row>
    <row r="1809" customFormat="false" ht="15" hidden="false" customHeight="false" outlineLevel="0" collapsed="false">
      <c r="B1809" s="12" t="n">
        <v>1803</v>
      </c>
      <c r="C1809" s="36" t="str">
        <f aca="false">IF(商品マスタ!$C1808="","",商品マスタ!$C1808)</f>
        <v/>
      </c>
      <c r="D1809" s="12" t="str">
        <f aca="false">IF($C1809="","",商品マスタ!$D1808)</f>
        <v/>
      </c>
      <c r="E1809" s="12" t="str">
        <f aca="false">IF($C1809="","",商品マスタ!$G1808)</f>
        <v/>
      </c>
      <c r="F1809" s="12" t="str">
        <f aca="false">IF($C1809="","",IF(商品マスタ!$P1808="","理論",商品マスタ!$P1808))</f>
        <v/>
      </c>
      <c r="G1809" s="17" t="str">
        <f aca="false">IF($C1809="","",N(商品マスタ!$H1808))</f>
        <v/>
      </c>
      <c r="H1809" s="14"/>
      <c r="I1809" s="17" t="str">
        <f aca="false">IF($C1809="","",N($H1809)*N(商品マスタ!$N1808))</f>
        <v/>
      </c>
      <c r="J1809" s="17" t="str">
        <f aca="false">IF($C1809="","",N($I1809)-N($G1809))</f>
        <v/>
      </c>
      <c r="K1809" s="37" t="str">
        <f aca="false">IF($C1809="","",N(商品マスタ!$I1808))</f>
        <v/>
      </c>
      <c r="L1809" s="17" t="str">
        <f aca="false">IF($C1809="","",MAX(1,N(商品マスタ!$J1808)))</f>
        <v/>
      </c>
      <c r="M1809" s="38" t="str">
        <f aca="false">IF($C1809="","",N(TOP!$C$16)*N($K1809))</f>
        <v/>
      </c>
      <c r="N1809" s="17" t="str">
        <f aca="false">IF($C1809="","",ROUNDUP(N($M1809)/N($L1809),0))</f>
        <v/>
      </c>
      <c r="O1809" s="17" t="str">
        <f aca="false">IF($C1809="","",N(商品マスタ!$R1808))</f>
        <v/>
      </c>
      <c r="P1809" s="17" t="str">
        <f aca="false">IF($C1809="","",IF($F1809="理論",(N($O1809)+N($N1809))-N($G1809),(N($O1809)+N($N1809))-N($I1809)))</f>
        <v/>
      </c>
      <c r="Q1809" s="17" t="str">
        <f aca="false">IF($C1809="","",MAX(1,N(商品マスタ!$K1808)))</f>
        <v/>
      </c>
      <c r="R1809" s="39" t="str">
        <f aca="false">IF($C1809="","",IF(N($P1809)/N($Q1809)&lt;=0,"",ROUNDUP(N($P1809)/N($Q1809),0)))</f>
        <v/>
      </c>
      <c r="S1809" s="14"/>
      <c r="T1809" s="40" t="str">
        <f aca="false">IF($C1809="","",N(商品マスタ!$M1808))</f>
        <v/>
      </c>
      <c r="U1809" s="40" t="str">
        <f aca="false">IF($S1809="","",N($S1809)*N($T1809))</f>
        <v/>
      </c>
      <c r="V1809" s="18"/>
    </row>
    <row r="1810" customFormat="false" ht="15" hidden="false" customHeight="false" outlineLevel="0" collapsed="false">
      <c r="B1810" s="12" t="n">
        <v>1804</v>
      </c>
      <c r="C1810" s="36" t="str">
        <f aca="false">IF(商品マスタ!$C1809="","",商品マスタ!$C1809)</f>
        <v/>
      </c>
      <c r="D1810" s="12" t="str">
        <f aca="false">IF($C1810="","",商品マスタ!$D1809)</f>
        <v/>
      </c>
      <c r="E1810" s="12" t="str">
        <f aca="false">IF($C1810="","",商品マスタ!$G1809)</f>
        <v/>
      </c>
      <c r="F1810" s="12" t="str">
        <f aca="false">IF($C1810="","",IF(商品マスタ!$P1809="","理論",商品マスタ!$P1809))</f>
        <v/>
      </c>
      <c r="G1810" s="17" t="str">
        <f aca="false">IF($C1810="","",N(商品マスタ!$H1809))</f>
        <v/>
      </c>
      <c r="H1810" s="14"/>
      <c r="I1810" s="17" t="str">
        <f aca="false">IF($C1810="","",N($H1810)*N(商品マスタ!$N1809))</f>
        <v/>
      </c>
      <c r="J1810" s="17" t="str">
        <f aca="false">IF($C1810="","",N($I1810)-N($G1810))</f>
        <v/>
      </c>
      <c r="K1810" s="37" t="str">
        <f aca="false">IF($C1810="","",N(商品マスタ!$I1809))</f>
        <v/>
      </c>
      <c r="L1810" s="17" t="str">
        <f aca="false">IF($C1810="","",MAX(1,N(商品マスタ!$J1809)))</f>
        <v/>
      </c>
      <c r="M1810" s="38" t="str">
        <f aca="false">IF($C1810="","",N(TOP!$C$16)*N($K1810))</f>
        <v/>
      </c>
      <c r="N1810" s="17" t="str">
        <f aca="false">IF($C1810="","",ROUNDUP(N($M1810)/N($L1810),0))</f>
        <v/>
      </c>
      <c r="O1810" s="17" t="str">
        <f aca="false">IF($C1810="","",N(商品マスタ!$R1809))</f>
        <v/>
      </c>
      <c r="P1810" s="17" t="str">
        <f aca="false">IF($C1810="","",IF($F1810="理論",(N($O1810)+N($N1810))-N($G1810),(N($O1810)+N($N1810))-N($I1810)))</f>
        <v/>
      </c>
      <c r="Q1810" s="17" t="str">
        <f aca="false">IF($C1810="","",MAX(1,N(商品マスタ!$K1809)))</f>
        <v/>
      </c>
      <c r="R1810" s="39" t="str">
        <f aca="false">IF($C1810="","",IF(N($P1810)/N($Q1810)&lt;=0,"",ROUNDUP(N($P1810)/N($Q1810),0)))</f>
        <v/>
      </c>
      <c r="S1810" s="14"/>
      <c r="T1810" s="40" t="str">
        <f aca="false">IF($C1810="","",N(商品マスタ!$M1809))</f>
        <v/>
      </c>
      <c r="U1810" s="40" t="str">
        <f aca="false">IF($S1810="","",N($S1810)*N($T1810))</f>
        <v/>
      </c>
      <c r="V1810" s="18"/>
    </row>
    <row r="1811" customFormat="false" ht="15" hidden="false" customHeight="false" outlineLevel="0" collapsed="false">
      <c r="B1811" s="12" t="n">
        <v>1805</v>
      </c>
      <c r="C1811" s="36" t="str">
        <f aca="false">IF(商品マスタ!$C1810="","",商品マスタ!$C1810)</f>
        <v/>
      </c>
      <c r="D1811" s="12" t="str">
        <f aca="false">IF($C1811="","",商品マスタ!$D1810)</f>
        <v/>
      </c>
      <c r="E1811" s="12" t="str">
        <f aca="false">IF($C1811="","",商品マスタ!$G1810)</f>
        <v/>
      </c>
      <c r="F1811" s="12" t="str">
        <f aca="false">IF($C1811="","",IF(商品マスタ!$P1810="","理論",商品マスタ!$P1810))</f>
        <v/>
      </c>
      <c r="G1811" s="17" t="str">
        <f aca="false">IF($C1811="","",N(商品マスタ!$H1810))</f>
        <v/>
      </c>
      <c r="H1811" s="14"/>
      <c r="I1811" s="17" t="str">
        <f aca="false">IF($C1811="","",N($H1811)*N(商品マスタ!$N1810))</f>
        <v/>
      </c>
      <c r="J1811" s="17" t="str">
        <f aca="false">IF($C1811="","",N($I1811)-N($G1811))</f>
        <v/>
      </c>
      <c r="K1811" s="37" t="str">
        <f aca="false">IF($C1811="","",N(商品マスタ!$I1810))</f>
        <v/>
      </c>
      <c r="L1811" s="17" t="str">
        <f aca="false">IF($C1811="","",MAX(1,N(商品マスタ!$J1810)))</f>
        <v/>
      </c>
      <c r="M1811" s="38" t="str">
        <f aca="false">IF($C1811="","",N(TOP!$C$16)*N($K1811))</f>
        <v/>
      </c>
      <c r="N1811" s="17" t="str">
        <f aca="false">IF($C1811="","",ROUNDUP(N($M1811)/N($L1811),0))</f>
        <v/>
      </c>
      <c r="O1811" s="17" t="str">
        <f aca="false">IF($C1811="","",N(商品マスタ!$R1810))</f>
        <v/>
      </c>
      <c r="P1811" s="17" t="str">
        <f aca="false">IF($C1811="","",IF($F1811="理論",(N($O1811)+N($N1811))-N($G1811),(N($O1811)+N($N1811))-N($I1811)))</f>
        <v/>
      </c>
      <c r="Q1811" s="17" t="str">
        <f aca="false">IF($C1811="","",MAX(1,N(商品マスタ!$K1810)))</f>
        <v/>
      </c>
      <c r="R1811" s="39" t="str">
        <f aca="false">IF($C1811="","",IF(N($P1811)/N($Q1811)&lt;=0,"",ROUNDUP(N($P1811)/N($Q1811),0)))</f>
        <v/>
      </c>
      <c r="S1811" s="14"/>
      <c r="T1811" s="40" t="str">
        <f aca="false">IF($C1811="","",N(商品マスタ!$M1810))</f>
        <v/>
      </c>
      <c r="U1811" s="40" t="str">
        <f aca="false">IF($S1811="","",N($S1811)*N($T1811))</f>
        <v/>
      </c>
      <c r="V1811" s="18"/>
    </row>
    <row r="1812" customFormat="false" ht="15" hidden="false" customHeight="false" outlineLevel="0" collapsed="false">
      <c r="B1812" s="12" t="n">
        <v>1806</v>
      </c>
      <c r="C1812" s="36" t="str">
        <f aca="false">IF(商品マスタ!$C1811="","",商品マスタ!$C1811)</f>
        <v/>
      </c>
      <c r="D1812" s="12" t="str">
        <f aca="false">IF($C1812="","",商品マスタ!$D1811)</f>
        <v/>
      </c>
      <c r="E1812" s="12" t="str">
        <f aca="false">IF($C1812="","",商品マスタ!$G1811)</f>
        <v/>
      </c>
      <c r="F1812" s="12" t="str">
        <f aca="false">IF($C1812="","",IF(商品マスタ!$P1811="","理論",商品マスタ!$P1811))</f>
        <v/>
      </c>
      <c r="G1812" s="17" t="str">
        <f aca="false">IF($C1812="","",N(商品マスタ!$H1811))</f>
        <v/>
      </c>
      <c r="H1812" s="14"/>
      <c r="I1812" s="17" t="str">
        <f aca="false">IF($C1812="","",N($H1812)*N(商品マスタ!$N1811))</f>
        <v/>
      </c>
      <c r="J1812" s="17" t="str">
        <f aca="false">IF($C1812="","",N($I1812)-N($G1812))</f>
        <v/>
      </c>
      <c r="K1812" s="37" t="str">
        <f aca="false">IF($C1812="","",N(商品マスタ!$I1811))</f>
        <v/>
      </c>
      <c r="L1812" s="17" t="str">
        <f aca="false">IF($C1812="","",MAX(1,N(商品マスタ!$J1811)))</f>
        <v/>
      </c>
      <c r="M1812" s="38" t="str">
        <f aca="false">IF($C1812="","",N(TOP!$C$16)*N($K1812))</f>
        <v/>
      </c>
      <c r="N1812" s="17" t="str">
        <f aca="false">IF($C1812="","",ROUNDUP(N($M1812)/N($L1812),0))</f>
        <v/>
      </c>
      <c r="O1812" s="17" t="str">
        <f aca="false">IF($C1812="","",N(商品マスタ!$R1811))</f>
        <v/>
      </c>
      <c r="P1812" s="17" t="str">
        <f aca="false">IF($C1812="","",IF($F1812="理論",(N($O1812)+N($N1812))-N($G1812),(N($O1812)+N($N1812))-N($I1812)))</f>
        <v/>
      </c>
      <c r="Q1812" s="17" t="str">
        <f aca="false">IF($C1812="","",MAX(1,N(商品マスタ!$K1811)))</f>
        <v/>
      </c>
      <c r="R1812" s="39" t="str">
        <f aca="false">IF($C1812="","",IF(N($P1812)/N($Q1812)&lt;=0,"",ROUNDUP(N($P1812)/N($Q1812),0)))</f>
        <v/>
      </c>
      <c r="S1812" s="14"/>
      <c r="T1812" s="40" t="str">
        <f aca="false">IF($C1812="","",N(商品マスタ!$M1811))</f>
        <v/>
      </c>
      <c r="U1812" s="40" t="str">
        <f aca="false">IF($S1812="","",N($S1812)*N($T1812))</f>
        <v/>
      </c>
      <c r="V1812" s="18"/>
    </row>
    <row r="1813" customFormat="false" ht="15" hidden="false" customHeight="false" outlineLevel="0" collapsed="false">
      <c r="B1813" s="12" t="n">
        <v>1807</v>
      </c>
      <c r="C1813" s="36" t="str">
        <f aca="false">IF(商品マスタ!$C1812="","",商品マスタ!$C1812)</f>
        <v/>
      </c>
      <c r="D1813" s="12" t="str">
        <f aca="false">IF($C1813="","",商品マスタ!$D1812)</f>
        <v/>
      </c>
      <c r="E1813" s="12" t="str">
        <f aca="false">IF($C1813="","",商品マスタ!$G1812)</f>
        <v/>
      </c>
      <c r="F1813" s="12" t="str">
        <f aca="false">IF($C1813="","",IF(商品マスタ!$P1812="","理論",商品マスタ!$P1812))</f>
        <v/>
      </c>
      <c r="G1813" s="17" t="str">
        <f aca="false">IF($C1813="","",N(商品マスタ!$H1812))</f>
        <v/>
      </c>
      <c r="H1813" s="14"/>
      <c r="I1813" s="17" t="str">
        <f aca="false">IF($C1813="","",N($H1813)*N(商品マスタ!$N1812))</f>
        <v/>
      </c>
      <c r="J1813" s="17" t="str">
        <f aca="false">IF($C1813="","",N($I1813)-N($G1813))</f>
        <v/>
      </c>
      <c r="K1813" s="37" t="str">
        <f aca="false">IF($C1813="","",N(商品マスタ!$I1812))</f>
        <v/>
      </c>
      <c r="L1813" s="17" t="str">
        <f aca="false">IF($C1813="","",MAX(1,N(商品マスタ!$J1812)))</f>
        <v/>
      </c>
      <c r="M1813" s="38" t="str">
        <f aca="false">IF($C1813="","",N(TOP!$C$16)*N($K1813))</f>
        <v/>
      </c>
      <c r="N1813" s="17" t="str">
        <f aca="false">IF($C1813="","",ROUNDUP(N($M1813)/N($L1813),0))</f>
        <v/>
      </c>
      <c r="O1813" s="17" t="str">
        <f aca="false">IF($C1813="","",N(商品マスタ!$R1812))</f>
        <v/>
      </c>
      <c r="P1813" s="17" t="str">
        <f aca="false">IF($C1813="","",IF($F1813="理論",(N($O1813)+N($N1813))-N($G1813),(N($O1813)+N($N1813))-N($I1813)))</f>
        <v/>
      </c>
      <c r="Q1813" s="17" t="str">
        <f aca="false">IF($C1813="","",MAX(1,N(商品マスタ!$K1812)))</f>
        <v/>
      </c>
      <c r="R1813" s="39" t="str">
        <f aca="false">IF($C1813="","",IF(N($P1813)/N($Q1813)&lt;=0,"",ROUNDUP(N($P1813)/N($Q1813),0)))</f>
        <v/>
      </c>
      <c r="S1813" s="14"/>
      <c r="T1813" s="40" t="str">
        <f aca="false">IF($C1813="","",N(商品マスタ!$M1812))</f>
        <v/>
      </c>
      <c r="U1813" s="40" t="str">
        <f aca="false">IF($S1813="","",N($S1813)*N($T1813))</f>
        <v/>
      </c>
      <c r="V1813" s="18"/>
    </row>
    <row r="1814" customFormat="false" ht="15" hidden="false" customHeight="false" outlineLevel="0" collapsed="false">
      <c r="B1814" s="12" t="n">
        <v>1808</v>
      </c>
      <c r="C1814" s="36" t="str">
        <f aca="false">IF(商品マスタ!$C1813="","",商品マスタ!$C1813)</f>
        <v/>
      </c>
      <c r="D1814" s="12" t="str">
        <f aca="false">IF($C1814="","",商品マスタ!$D1813)</f>
        <v/>
      </c>
      <c r="E1814" s="12" t="str">
        <f aca="false">IF($C1814="","",商品マスタ!$G1813)</f>
        <v/>
      </c>
      <c r="F1814" s="12" t="str">
        <f aca="false">IF($C1814="","",IF(商品マスタ!$P1813="","理論",商品マスタ!$P1813))</f>
        <v/>
      </c>
      <c r="G1814" s="17" t="str">
        <f aca="false">IF($C1814="","",N(商品マスタ!$H1813))</f>
        <v/>
      </c>
      <c r="H1814" s="14"/>
      <c r="I1814" s="17" t="str">
        <f aca="false">IF($C1814="","",N($H1814)*N(商品マスタ!$N1813))</f>
        <v/>
      </c>
      <c r="J1814" s="17" t="str">
        <f aca="false">IF($C1814="","",N($I1814)-N($G1814))</f>
        <v/>
      </c>
      <c r="K1814" s="37" t="str">
        <f aca="false">IF($C1814="","",N(商品マスタ!$I1813))</f>
        <v/>
      </c>
      <c r="L1814" s="17" t="str">
        <f aca="false">IF($C1814="","",MAX(1,N(商品マスタ!$J1813)))</f>
        <v/>
      </c>
      <c r="M1814" s="38" t="str">
        <f aca="false">IF($C1814="","",N(TOP!$C$16)*N($K1814))</f>
        <v/>
      </c>
      <c r="N1814" s="17" t="str">
        <f aca="false">IF($C1814="","",ROUNDUP(N($M1814)/N($L1814),0))</f>
        <v/>
      </c>
      <c r="O1814" s="17" t="str">
        <f aca="false">IF($C1814="","",N(商品マスタ!$R1813))</f>
        <v/>
      </c>
      <c r="P1814" s="17" t="str">
        <f aca="false">IF($C1814="","",IF($F1814="理論",(N($O1814)+N($N1814))-N($G1814),(N($O1814)+N($N1814))-N($I1814)))</f>
        <v/>
      </c>
      <c r="Q1814" s="17" t="str">
        <f aca="false">IF($C1814="","",MAX(1,N(商品マスタ!$K1813)))</f>
        <v/>
      </c>
      <c r="R1814" s="39" t="str">
        <f aca="false">IF($C1814="","",IF(N($P1814)/N($Q1814)&lt;=0,"",ROUNDUP(N($P1814)/N($Q1814),0)))</f>
        <v/>
      </c>
      <c r="S1814" s="14"/>
      <c r="T1814" s="40" t="str">
        <f aca="false">IF($C1814="","",N(商品マスタ!$M1813))</f>
        <v/>
      </c>
      <c r="U1814" s="40" t="str">
        <f aca="false">IF($S1814="","",N($S1814)*N($T1814))</f>
        <v/>
      </c>
      <c r="V1814" s="18"/>
    </row>
    <row r="1815" customFormat="false" ht="15" hidden="false" customHeight="false" outlineLevel="0" collapsed="false">
      <c r="B1815" s="12" t="n">
        <v>1809</v>
      </c>
      <c r="C1815" s="36" t="str">
        <f aca="false">IF(商品マスタ!$C1814="","",商品マスタ!$C1814)</f>
        <v/>
      </c>
      <c r="D1815" s="12" t="str">
        <f aca="false">IF($C1815="","",商品マスタ!$D1814)</f>
        <v/>
      </c>
      <c r="E1815" s="12" t="str">
        <f aca="false">IF($C1815="","",商品マスタ!$G1814)</f>
        <v/>
      </c>
      <c r="F1815" s="12" t="str">
        <f aca="false">IF($C1815="","",IF(商品マスタ!$P1814="","理論",商品マスタ!$P1814))</f>
        <v/>
      </c>
      <c r="G1815" s="17" t="str">
        <f aca="false">IF($C1815="","",N(商品マスタ!$H1814))</f>
        <v/>
      </c>
      <c r="H1815" s="14"/>
      <c r="I1815" s="17" t="str">
        <f aca="false">IF($C1815="","",N($H1815)*N(商品マスタ!$N1814))</f>
        <v/>
      </c>
      <c r="J1815" s="17" t="str">
        <f aca="false">IF($C1815="","",N($I1815)-N($G1815))</f>
        <v/>
      </c>
      <c r="K1815" s="37" t="str">
        <f aca="false">IF($C1815="","",N(商品マスタ!$I1814))</f>
        <v/>
      </c>
      <c r="L1815" s="17" t="str">
        <f aca="false">IF($C1815="","",MAX(1,N(商品マスタ!$J1814)))</f>
        <v/>
      </c>
      <c r="M1815" s="38" t="str">
        <f aca="false">IF($C1815="","",N(TOP!$C$16)*N($K1815))</f>
        <v/>
      </c>
      <c r="N1815" s="17" t="str">
        <f aca="false">IF($C1815="","",ROUNDUP(N($M1815)/N($L1815),0))</f>
        <v/>
      </c>
      <c r="O1815" s="17" t="str">
        <f aca="false">IF($C1815="","",N(商品マスタ!$R1814))</f>
        <v/>
      </c>
      <c r="P1815" s="17" t="str">
        <f aca="false">IF($C1815="","",IF($F1815="理論",(N($O1815)+N($N1815))-N($G1815),(N($O1815)+N($N1815))-N($I1815)))</f>
        <v/>
      </c>
      <c r="Q1815" s="17" t="str">
        <f aca="false">IF($C1815="","",MAX(1,N(商品マスタ!$K1814)))</f>
        <v/>
      </c>
      <c r="R1815" s="39" t="str">
        <f aca="false">IF($C1815="","",IF(N($P1815)/N($Q1815)&lt;=0,"",ROUNDUP(N($P1815)/N($Q1815),0)))</f>
        <v/>
      </c>
      <c r="S1815" s="14"/>
      <c r="T1815" s="40" t="str">
        <f aca="false">IF($C1815="","",N(商品マスタ!$M1814))</f>
        <v/>
      </c>
      <c r="U1815" s="40" t="str">
        <f aca="false">IF($S1815="","",N($S1815)*N($T1815))</f>
        <v/>
      </c>
      <c r="V1815" s="18"/>
    </row>
    <row r="1816" customFormat="false" ht="15" hidden="false" customHeight="false" outlineLevel="0" collapsed="false">
      <c r="B1816" s="12" t="n">
        <v>1810</v>
      </c>
      <c r="C1816" s="36" t="str">
        <f aca="false">IF(商品マスタ!$C1815="","",商品マスタ!$C1815)</f>
        <v/>
      </c>
      <c r="D1816" s="12" t="str">
        <f aca="false">IF($C1816="","",商品マスタ!$D1815)</f>
        <v/>
      </c>
      <c r="E1816" s="12" t="str">
        <f aca="false">IF($C1816="","",商品マスタ!$G1815)</f>
        <v/>
      </c>
      <c r="F1816" s="12" t="str">
        <f aca="false">IF($C1816="","",IF(商品マスタ!$P1815="","理論",商品マスタ!$P1815))</f>
        <v/>
      </c>
      <c r="G1816" s="17" t="str">
        <f aca="false">IF($C1816="","",N(商品マスタ!$H1815))</f>
        <v/>
      </c>
      <c r="H1816" s="14"/>
      <c r="I1816" s="17" t="str">
        <f aca="false">IF($C1816="","",N($H1816)*N(商品マスタ!$N1815))</f>
        <v/>
      </c>
      <c r="J1816" s="17" t="str">
        <f aca="false">IF($C1816="","",N($I1816)-N($G1816))</f>
        <v/>
      </c>
      <c r="K1816" s="37" t="str">
        <f aca="false">IF($C1816="","",N(商品マスタ!$I1815))</f>
        <v/>
      </c>
      <c r="L1816" s="17" t="str">
        <f aca="false">IF($C1816="","",MAX(1,N(商品マスタ!$J1815)))</f>
        <v/>
      </c>
      <c r="M1816" s="38" t="str">
        <f aca="false">IF($C1816="","",N(TOP!$C$16)*N($K1816))</f>
        <v/>
      </c>
      <c r="N1816" s="17" t="str">
        <f aca="false">IF($C1816="","",ROUNDUP(N($M1816)/N($L1816),0))</f>
        <v/>
      </c>
      <c r="O1816" s="17" t="str">
        <f aca="false">IF($C1816="","",N(商品マスタ!$R1815))</f>
        <v/>
      </c>
      <c r="P1816" s="17" t="str">
        <f aca="false">IF($C1816="","",IF($F1816="理論",(N($O1816)+N($N1816))-N($G1816),(N($O1816)+N($N1816))-N($I1816)))</f>
        <v/>
      </c>
      <c r="Q1816" s="17" t="str">
        <f aca="false">IF($C1816="","",MAX(1,N(商品マスタ!$K1815)))</f>
        <v/>
      </c>
      <c r="R1816" s="39" t="str">
        <f aca="false">IF($C1816="","",IF(N($P1816)/N($Q1816)&lt;=0,"",ROUNDUP(N($P1816)/N($Q1816),0)))</f>
        <v/>
      </c>
      <c r="S1816" s="14"/>
      <c r="T1816" s="40" t="str">
        <f aca="false">IF($C1816="","",N(商品マスタ!$M1815))</f>
        <v/>
      </c>
      <c r="U1816" s="40" t="str">
        <f aca="false">IF($S1816="","",N($S1816)*N($T1816))</f>
        <v/>
      </c>
      <c r="V1816" s="18"/>
    </row>
    <row r="1817" customFormat="false" ht="15" hidden="false" customHeight="false" outlineLevel="0" collapsed="false">
      <c r="B1817" s="12" t="n">
        <v>1811</v>
      </c>
      <c r="C1817" s="36" t="str">
        <f aca="false">IF(商品マスタ!$C1816="","",商品マスタ!$C1816)</f>
        <v/>
      </c>
      <c r="D1817" s="12" t="str">
        <f aca="false">IF($C1817="","",商品マスタ!$D1816)</f>
        <v/>
      </c>
      <c r="E1817" s="12" t="str">
        <f aca="false">IF($C1817="","",商品マスタ!$G1816)</f>
        <v/>
      </c>
      <c r="F1817" s="12" t="str">
        <f aca="false">IF($C1817="","",IF(商品マスタ!$P1816="","理論",商品マスタ!$P1816))</f>
        <v/>
      </c>
      <c r="G1817" s="17" t="str">
        <f aca="false">IF($C1817="","",N(商品マスタ!$H1816))</f>
        <v/>
      </c>
      <c r="H1817" s="14"/>
      <c r="I1817" s="17" t="str">
        <f aca="false">IF($C1817="","",N($H1817)*N(商品マスタ!$N1816))</f>
        <v/>
      </c>
      <c r="J1817" s="17" t="str">
        <f aca="false">IF($C1817="","",N($I1817)-N($G1817))</f>
        <v/>
      </c>
      <c r="K1817" s="37" t="str">
        <f aca="false">IF($C1817="","",N(商品マスタ!$I1816))</f>
        <v/>
      </c>
      <c r="L1817" s="17" t="str">
        <f aca="false">IF($C1817="","",MAX(1,N(商品マスタ!$J1816)))</f>
        <v/>
      </c>
      <c r="M1817" s="38" t="str">
        <f aca="false">IF($C1817="","",N(TOP!$C$16)*N($K1817))</f>
        <v/>
      </c>
      <c r="N1817" s="17" t="str">
        <f aca="false">IF($C1817="","",ROUNDUP(N($M1817)/N($L1817),0))</f>
        <v/>
      </c>
      <c r="O1817" s="17" t="str">
        <f aca="false">IF($C1817="","",N(商品マスタ!$R1816))</f>
        <v/>
      </c>
      <c r="P1817" s="17" t="str">
        <f aca="false">IF($C1817="","",IF($F1817="理論",(N($O1817)+N($N1817))-N($G1817),(N($O1817)+N($N1817))-N($I1817)))</f>
        <v/>
      </c>
      <c r="Q1817" s="17" t="str">
        <f aca="false">IF($C1817="","",MAX(1,N(商品マスタ!$K1816)))</f>
        <v/>
      </c>
      <c r="R1817" s="39" t="str">
        <f aca="false">IF($C1817="","",IF(N($P1817)/N($Q1817)&lt;=0,"",ROUNDUP(N($P1817)/N($Q1817),0)))</f>
        <v/>
      </c>
      <c r="S1817" s="14"/>
      <c r="T1817" s="40" t="str">
        <f aca="false">IF($C1817="","",N(商品マスタ!$M1816))</f>
        <v/>
      </c>
      <c r="U1817" s="40" t="str">
        <f aca="false">IF($S1817="","",N($S1817)*N($T1817))</f>
        <v/>
      </c>
      <c r="V1817" s="18"/>
    </row>
    <row r="1818" customFormat="false" ht="15" hidden="false" customHeight="false" outlineLevel="0" collapsed="false">
      <c r="B1818" s="12" t="n">
        <v>1812</v>
      </c>
      <c r="C1818" s="36" t="str">
        <f aca="false">IF(商品マスタ!$C1817="","",商品マスタ!$C1817)</f>
        <v/>
      </c>
      <c r="D1818" s="12" t="str">
        <f aca="false">IF($C1818="","",商品マスタ!$D1817)</f>
        <v/>
      </c>
      <c r="E1818" s="12" t="str">
        <f aca="false">IF($C1818="","",商品マスタ!$G1817)</f>
        <v/>
      </c>
      <c r="F1818" s="12" t="str">
        <f aca="false">IF($C1818="","",IF(商品マスタ!$P1817="","理論",商品マスタ!$P1817))</f>
        <v/>
      </c>
      <c r="G1818" s="17" t="str">
        <f aca="false">IF($C1818="","",N(商品マスタ!$H1817))</f>
        <v/>
      </c>
      <c r="H1818" s="14"/>
      <c r="I1818" s="17" t="str">
        <f aca="false">IF($C1818="","",N($H1818)*N(商品マスタ!$N1817))</f>
        <v/>
      </c>
      <c r="J1818" s="17" t="str">
        <f aca="false">IF($C1818="","",N($I1818)-N($G1818))</f>
        <v/>
      </c>
      <c r="K1818" s="37" t="str">
        <f aca="false">IF($C1818="","",N(商品マスタ!$I1817))</f>
        <v/>
      </c>
      <c r="L1818" s="17" t="str">
        <f aca="false">IF($C1818="","",MAX(1,N(商品マスタ!$J1817)))</f>
        <v/>
      </c>
      <c r="M1818" s="38" t="str">
        <f aca="false">IF($C1818="","",N(TOP!$C$16)*N($K1818))</f>
        <v/>
      </c>
      <c r="N1818" s="17" t="str">
        <f aca="false">IF($C1818="","",ROUNDUP(N($M1818)/N($L1818),0))</f>
        <v/>
      </c>
      <c r="O1818" s="17" t="str">
        <f aca="false">IF($C1818="","",N(商品マスタ!$R1817))</f>
        <v/>
      </c>
      <c r="P1818" s="17" t="str">
        <f aca="false">IF($C1818="","",IF($F1818="理論",(N($O1818)+N($N1818))-N($G1818),(N($O1818)+N($N1818))-N($I1818)))</f>
        <v/>
      </c>
      <c r="Q1818" s="17" t="str">
        <f aca="false">IF($C1818="","",MAX(1,N(商品マスタ!$K1817)))</f>
        <v/>
      </c>
      <c r="R1818" s="39" t="str">
        <f aca="false">IF($C1818="","",IF(N($P1818)/N($Q1818)&lt;=0,"",ROUNDUP(N($P1818)/N($Q1818),0)))</f>
        <v/>
      </c>
      <c r="S1818" s="14"/>
      <c r="T1818" s="40" t="str">
        <f aca="false">IF($C1818="","",N(商品マスタ!$M1817))</f>
        <v/>
      </c>
      <c r="U1818" s="40" t="str">
        <f aca="false">IF($S1818="","",N($S1818)*N($T1818))</f>
        <v/>
      </c>
      <c r="V1818" s="18"/>
    </row>
    <row r="1819" customFormat="false" ht="15" hidden="false" customHeight="false" outlineLevel="0" collapsed="false">
      <c r="B1819" s="12" t="n">
        <v>1813</v>
      </c>
      <c r="C1819" s="36" t="str">
        <f aca="false">IF(商品マスタ!$C1818="","",商品マスタ!$C1818)</f>
        <v/>
      </c>
      <c r="D1819" s="12" t="str">
        <f aca="false">IF($C1819="","",商品マスタ!$D1818)</f>
        <v/>
      </c>
      <c r="E1819" s="12" t="str">
        <f aca="false">IF($C1819="","",商品マスタ!$G1818)</f>
        <v/>
      </c>
      <c r="F1819" s="12" t="str">
        <f aca="false">IF($C1819="","",IF(商品マスタ!$P1818="","理論",商品マスタ!$P1818))</f>
        <v/>
      </c>
      <c r="G1819" s="17" t="str">
        <f aca="false">IF($C1819="","",N(商品マスタ!$H1818))</f>
        <v/>
      </c>
      <c r="H1819" s="14"/>
      <c r="I1819" s="17" t="str">
        <f aca="false">IF($C1819="","",N($H1819)*N(商品マスタ!$N1818))</f>
        <v/>
      </c>
      <c r="J1819" s="17" t="str">
        <f aca="false">IF($C1819="","",N($I1819)-N($G1819))</f>
        <v/>
      </c>
      <c r="K1819" s="37" t="str">
        <f aca="false">IF($C1819="","",N(商品マスタ!$I1818))</f>
        <v/>
      </c>
      <c r="L1819" s="17" t="str">
        <f aca="false">IF($C1819="","",MAX(1,N(商品マスタ!$J1818)))</f>
        <v/>
      </c>
      <c r="M1819" s="38" t="str">
        <f aca="false">IF($C1819="","",N(TOP!$C$16)*N($K1819))</f>
        <v/>
      </c>
      <c r="N1819" s="17" t="str">
        <f aca="false">IF($C1819="","",ROUNDUP(N($M1819)/N($L1819),0))</f>
        <v/>
      </c>
      <c r="O1819" s="17" t="str">
        <f aca="false">IF($C1819="","",N(商品マスタ!$R1818))</f>
        <v/>
      </c>
      <c r="P1819" s="17" t="str">
        <f aca="false">IF($C1819="","",IF($F1819="理論",(N($O1819)+N($N1819))-N($G1819),(N($O1819)+N($N1819))-N($I1819)))</f>
        <v/>
      </c>
      <c r="Q1819" s="17" t="str">
        <f aca="false">IF($C1819="","",MAX(1,N(商品マスタ!$K1818)))</f>
        <v/>
      </c>
      <c r="R1819" s="39" t="str">
        <f aca="false">IF($C1819="","",IF(N($P1819)/N($Q1819)&lt;=0,"",ROUNDUP(N($P1819)/N($Q1819),0)))</f>
        <v/>
      </c>
      <c r="S1819" s="14"/>
      <c r="T1819" s="40" t="str">
        <f aca="false">IF($C1819="","",N(商品マスタ!$M1818))</f>
        <v/>
      </c>
      <c r="U1819" s="40" t="str">
        <f aca="false">IF($S1819="","",N($S1819)*N($T1819))</f>
        <v/>
      </c>
      <c r="V1819" s="18"/>
    </row>
    <row r="1820" customFormat="false" ht="15" hidden="false" customHeight="false" outlineLevel="0" collapsed="false">
      <c r="B1820" s="12" t="n">
        <v>1814</v>
      </c>
      <c r="C1820" s="36" t="str">
        <f aca="false">IF(商品マスタ!$C1819="","",商品マスタ!$C1819)</f>
        <v/>
      </c>
      <c r="D1820" s="12" t="str">
        <f aca="false">IF($C1820="","",商品マスタ!$D1819)</f>
        <v/>
      </c>
      <c r="E1820" s="12" t="str">
        <f aca="false">IF($C1820="","",商品マスタ!$G1819)</f>
        <v/>
      </c>
      <c r="F1820" s="12" t="str">
        <f aca="false">IF($C1820="","",IF(商品マスタ!$P1819="","理論",商品マスタ!$P1819))</f>
        <v/>
      </c>
      <c r="G1820" s="17" t="str">
        <f aca="false">IF($C1820="","",N(商品マスタ!$H1819))</f>
        <v/>
      </c>
      <c r="H1820" s="14"/>
      <c r="I1820" s="17" t="str">
        <f aca="false">IF($C1820="","",N($H1820)*N(商品マスタ!$N1819))</f>
        <v/>
      </c>
      <c r="J1820" s="17" t="str">
        <f aca="false">IF($C1820="","",N($I1820)-N($G1820))</f>
        <v/>
      </c>
      <c r="K1820" s="37" t="str">
        <f aca="false">IF($C1820="","",N(商品マスタ!$I1819))</f>
        <v/>
      </c>
      <c r="L1820" s="17" t="str">
        <f aca="false">IF($C1820="","",MAX(1,N(商品マスタ!$J1819)))</f>
        <v/>
      </c>
      <c r="M1820" s="38" t="str">
        <f aca="false">IF($C1820="","",N(TOP!$C$16)*N($K1820))</f>
        <v/>
      </c>
      <c r="N1820" s="17" t="str">
        <f aca="false">IF($C1820="","",ROUNDUP(N($M1820)/N($L1820),0))</f>
        <v/>
      </c>
      <c r="O1820" s="17" t="str">
        <f aca="false">IF($C1820="","",N(商品マスタ!$R1819))</f>
        <v/>
      </c>
      <c r="P1820" s="17" t="str">
        <f aca="false">IF($C1820="","",IF($F1820="理論",(N($O1820)+N($N1820))-N($G1820),(N($O1820)+N($N1820))-N($I1820)))</f>
        <v/>
      </c>
      <c r="Q1820" s="17" t="str">
        <f aca="false">IF($C1820="","",MAX(1,N(商品マスタ!$K1819)))</f>
        <v/>
      </c>
      <c r="R1820" s="39" t="str">
        <f aca="false">IF($C1820="","",IF(N($P1820)/N($Q1820)&lt;=0,"",ROUNDUP(N($P1820)/N($Q1820),0)))</f>
        <v/>
      </c>
      <c r="S1820" s="14"/>
      <c r="T1820" s="40" t="str">
        <f aca="false">IF($C1820="","",N(商品マスタ!$M1819))</f>
        <v/>
      </c>
      <c r="U1820" s="40" t="str">
        <f aca="false">IF($S1820="","",N($S1820)*N($T1820))</f>
        <v/>
      </c>
      <c r="V1820" s="18"/>
    </row>
    <row r="1821" customFormat="false" ht="15" hidden="false" customHeight="false" outlineLevel="0" collapsed="false">
      <c r="B1821" s="12" t="n">
        <v>1815</v>
      </c>
      <c r="C1821" s="36" t="str">
        <f aca="false">IF(商品マスタ!$C1820="","",商品マスタ!$C1820)</f>
        <v/>
      </c>
      <c r="D1821" s="12" t="str">
        <f aca="false">IF($C1821="","",商品マスタ!$D1820)</f>
        <v/>
      </c>
      <c r="E1821" s="12" t="str">
        <f aca="false">IF($C1821="","",商品マスタ!$G1820)</f>
        <v/>
      </c>
      <c r="F1821" s="12" t="str">
        <f aca="false">IF($C1821="","",IF(商品マスタ!$P1820="","理論",商品マスタ!$P1820))</f>
        <v/>
      </c>
      <c r="G1821" s="17" t="str">
        <f aca="false">IF($C1821="","",N(商品マスタ!$H1820))</f>
        <v/>
      </c>
      <c r="H1821" s="14"/>
      <c r="I1821" s="17" t="str">
        <f aca="false">IF($C1821="","",N($H1821)*N(商品マスタ!$N1820))</f>
        <v/>
      </c>
      <c r="J1821" s="17" t="str">
        <f aca="false">IF($C1821="","",N($I1821)-N($G1821))</f>
        <v/>
      </c>
      <c r="K1821" s="37" t="str">
        <f aca="false">IF($C1821="","",N(商品マスタ!$I1820))</f>
        <v/>
      </c>
      <c r="L1821" s="17" t="str">
        <f aca="false">IF($C1821="","",MAX(1,N(商品マスタ!$J1820)))</f>
        <v/>
      </c>
      <c r="M1821" s="38" t="str">
        <f aca="false">IF($C1821="","",N(TOP!$C$16)*N($K1821))</f>
        <v/>
      </c>
      <c r="N1821" s="17" t="str">
        <f aca="false">IF($C1821="","",ROUNDUP(N($M1821)/N($L1821),0))</f>
        <v/>
      </c>
      <c r="O1821" s="17" t="str">
        <f aca="false">IF($C1821="","",N(商品マスタ!$R1820))</f>
        <v/>
      </c>
      <c r="P1821" s="17" t="str">
        <f aca="false">IF($C1821="","",IF($F1821="理論",(N($O1821)+N($N1821))-N($G1821),(N($O1821)+N($N1821))-N($I1821)))</f>
        <v/>
      </c>
      <c r="Q1821" s="17" t="str">
        <f aca="false">IF($C1821="","",MAX(1,N(商品マスタ!$K1820)))</f>
        <v/>
      </c>
      <c r="R1821" s="39" t="str">
        <f aca="false">IF($C1821="","",IF(N($P1821)/N($Q1821)&lt;=0,"",ROUNDUP(N($P1821)/N($Q1821),0)))</f>
        <v/>
      </c>
      <c r="S1821" s="14"/>
      <c r="T1821" s="40" t="str">
        <f aca="false">IF($C1821="","",N(商品マスタ!$M1820))</f>
        <v/>
      </c>
      <c r="U1821" s="40" t="str">
        <f aca="false">IF($S1821="","",N($S1821)*N($T1821))</f>
        <v/>
      </c>
      <c r="V1821" s="18"/>
    </row>
    <row r="1822" customFormat="false" ht="15" hidden="false" customHeight="false" outlineLevel="0" collapsed="false">
      <c r="B1822" s="12" t="n">
        <v>1816</v>
      </c>
      <c r="C1822" s="36" t="str">
        <f aca="false">IF(商品マスタ!$C1821="","",商品マスタ!$C1821)</f>
        <v/>
      </c>
      <c r="D1822" s="12" t="str">
        <f aca="false">IF($C1822="","",商品マスタ!$D1821)</f>
        <v/>
      </c>
      <c r="E1822" s="12" t="str">
        <f aca="false">IF($C1822="","",商品マスタ!$G1821)</f>
        <v/>
      </c>
      <c r="F1822" s="12" t="str">
        <f aca="false">IF($C1822="","",IF(商品マスタ!$P1821="","理論",商品マスタ!$P1821))</f>
        <v/>
      </c>
      <c r="G1822" s="17" t="str">
        <f aca="false">IF($C1822="","",N(商品マスタ!$H1821))</f>
        <v/>
      </c>
      <c r="H1822" s="14"/>
      <c r="I1822" s="17" t="str">
        <f aca="false">IF($C1822="","",N($H1822)*N(商品マスタ!$N1821))</f>
        <v/>
      </c>
      <c r="J1822" s="17" t="str">
        <f aca="false">IF($C1822="","",N($I1822)-N($G1822))</f>
        <v/>
      </c>
      <c r="K1822" s="37" t="str">
        <f aca="false">IF($C1822="","",N(商品マスタ!$I1821))</f>
        <v/>
      </c>
      <c r="L1822" s="17" t="str">
        <f aca="false">IF($C1822="","",MAX(1,N(商品マスタ!$J1821)))</f>
        <v/>
      </c>
      <c r="M1822" s="38" t="str">
        <f aca="false">IF($C1822="","",N(TOP!$C$16)*N($K1822))</f>
        <v/>
      </c>
      <c r="N1822" s="17" t="str">
        <f aca="false">IF($C1822="","",ROUNDUP(N($M1822)/N($L1822),0))</f>
        <v/>
      </c>
      <c r="O1822" s="17" t="str">
        <f aca="false">IF($C1822="","",N(商品マスタ!$R1821))</f>
        <v/>
      </c>
      <c r="P1822" s="17" t="str">
        <f aca="false">IF($C1822="","",IF($F1822="理論",(N($O1822)+N($N1822))-N($G1822),(N($O1822)+N($N1822))-N($I1822)))</f>
        <v/>
      </c>
      <c r="Q1822" s="17" t="str">
        <f aca="false">IF($C1822="","",MAX(1,N(商品マスタ!$K1821)))</f>
        <v/>
      </c>
      <c r="R1822" s="39" t="str">
        <f aca="false">IF($C1822="","",IF(N($P1822)/N($Q1822)&lt;=0,"",ROUNDUP(N($P1822)/N($Q1822),0)))</f>
        <v/>
      </c>
      <c r="S1822" s="14"/>
      <c r="T1822" s="40" t="str">
        <f aca="false">IF($C1822="","",N(商品マスタ!$M1821))</f>
        <v/>
      </c>
      <c r="U1822" s="40" t="str">
        <f aca="false">IF($S1822="","",N($S1822)*N($T1822))</f>
        <v/>
      </c>
      <c r="V1822" s="18"/>
    </row>
    <row r="1823" customFormat="false" ht="15" hidden="false" customHeight="false" outlineLevel="0" collapsed="false">
      <c r="B1823" s="12" t="n">
        <v>1817</v>
      </c>
      <c r="C1823" s="36" t="str">
        <f aca="false">IF(商品マスタ!$C1822="","",商品マスタ!$C1822)</f>
        <v/>
      </c>
      <c r="D1823" s="12" t="str">
        <f aca="false">IF($C1823="","",商品マスタ!$D1822)</f>
        <v/>
      </c>
      <c r="E1823" s="12" t="str">
        <f aca="false">IF($C1823="","",商品マスタ!$G1822)</f>
        <v/>
      </c>
      <c r="F1823" s="12" t="str">
        <f aca="false">IF($C1823="","",IF(商品マスタ!$P1822="","理論",商品マスタ!$P1822))</f>
        <v/>
      </c>
      <c r="G1823" s="17" t="str">
        <f aca="false">IF($C1823="","",N(商品マスタ!$H1822))</f>
        <v/>
      </c>
      <c r="H1823" s="14"/>
      <c r="I1823" s="17" t="str">
        <f aca="false">IF($C1823="","",N($H1823)*N(商品マスタ!$N1822))</f>
        <v/>
      </c>
      <c r="J1823" s="17" t="str">
        <f aca="false">IF($C1823="","",N($I1823)-N($G1823))</f>
        <v/>
      </c>
      <c r="K1823" s="37" t="str">
        <f aca="false">IF($C1823="","",N(商品マスタ!$I1822))</f>
        <v/>
      </c>
      <c r="L1823" s="17" t="str">
        <f aca="false">IF($C1823="","",MAX(1,N(商品マスタ!$J1822)))</f>
        <v/>
      </c>
      <c r="M1823" s="38" t="str">
        <f aca="false">IF($C1823="","",N(TOP!$C$16)*N($K1823))</f>
        <v/>
      </c>
      <c r="N1823" s="17" t="str">
        <f aca="false">IF($C1823="","",ROUNDUP(N($M1823)/N($L1823),0))</f>
        <v/>
      </c>
      <c r="O1823" s="17" t="str">
        <f aca="false">IF($C1823="","",N(商品マスタ!$R1822))</f>
        <v/>
      </c>
      <c r="P1823" s="17" t="str">
        <f aca="false">IF($C1823="","",IF($F1823="理論",(N($O1823)+N($N1823))-N($G1823),(N($O1823)+N($N1823))-N($I1823)))</f>
        <v/>
      </c>
      <c r="Q1823" s="17" t="str">
        <f aca="false">IF($C1823="","",MAX(1,N(商品マスタ!$K1822)))</f>
        <v/>
      </c>
      <c r="R1823" s="39" t="str">
        <f aca="false">IF($C1823="","",IF(N($P1823)/N($Q1823)&lt;=0,"",ROUNDUP(N($P1823)/N($Q1823),0)))</f>
        <v/>
      </c>
      <c r="S1823" s="14"/>
      <c r="T1823" s="40" t="str">
        <f aca="false">IF($C1823="","",N(商品マスタ!$M1822))</f>
        <v/>
      </c>
      <c r="U1823" s="40" t="str">
        <f aca="false">IF($S1823="","",N($S1823)*N($T1823))</f>
        <v/>
      </c>
      <c r="V1823" s="18"/>
    </row>
    <row r="1824" customFormat="false" ht="15" hidden="false" customHeight="false" outlineLevel="0" collapsed="false">
      <c r="B1824" s="12" t="n">
        <v>1818</v>
      </c>
      <c r="C1824" s="36" t="str">
        <f aca="false">IF(商品マスタ!$C1823="","",商品マスタ!$C1823)</f>
        <v/>
      </c>
      <c r="D1824" s="12" t="str">
        <f aca="false">IF($C1824="","",商品マスタ!$D1823)</f>
        <v/>
      </c>
      <c r="E1824" s="12" t="str">
        <f aca="false">IF($C1824="","",商品マスタ!$G1823)</f>
        <v/>
      </c>
      <c r="F1824" s="12" t="str">
        <f aca="false">IF($C1824="","",IF(商品マスタ!$P1823="","理論",商品マスタ!$P1823))</f>
        <v/>
      </c>
      <c r="G1824" s="17" t="str">
        <f aca="false">IF($C1824="","",N(商品マスタ!$H1823))</f>
        <v/>
      </c>
      <c r="H1824" s="14"/>
      <c r="I1824" s="17" t="str">
        <f aca="false">IF($C1824="","",N($H1824)*N(商品マスタ!$N1823))</f>
        <v/>
      </c>
      <c r="J1824" s="17" t="str">
        <f aca="false">IF($C1824="","",N($I1824)-N($G1824))</f>
        <v/>
      </c>
      <c r="K1824" s="37" t="str">
        <f aca="false">IF($C1824="","",N(商品マスタ!$I1823))</f>
        <v/>
      </c>
      <c r="L1824" s="17" t="str">
        <f aca="false">IF($C1824="","",MAX(1,N(商品マスタ!$J1823)))</f>
        <v/>
      </c>
      <c r="M1824" s="38" t="str">
        <f aca="false">IF($C1824="","",N(TOP!$C$16)*N($K1824))</f>
        <v/>
      </c>
      <c r="N1824" s="17" t="str">
        <f aca="false">IF($C1824="","",ROUNDUP(N($M1824)/N($L1824),0))</f>
        <v/>
      </c>
      <c r="O1824" s="17" t="str">
        <f aca="false">IF($C1824="","",N(商品マスタ!$R1823))</f>
        <v/>
      </c>
      <c r="P1824" s="17" t="str">
        <f aca="false">IF($C1824="","",IF($F1824="理論",(N($O1824)+N($N1824))-N($G1824),(N($O1824)+N($N1824))-N($I1824)))</f>
        <v/>
      </c>
      <c r="Q1824" s="17" t="str">
        <f aca="false">IF($C1824="","",MAX(1,N(商品マスタ!$K1823)))</f>
        <v/>
      </c>
      <c r="R1824" s="39" t="str">
        <f aca="false">IF($C1824="","",IF(N($P1824)/N($Q1824)&lt;=0,"",ROUNDUP(N($P1824)/N($Q1824),0)))</f>
        <v/>
      </c>
      <c r="S1824" s="14"/>
      <c r="T1824" s="40" t="str">
        <f aca="false">IF($C1824="","",N(商品マスタ!$M1823))</f>
        <v/>
      </c>
      <c r="U1824" s="40" t="str">
        <f aca="false">IF($S1824="","",N($S1824)*N($T1824))</f>
        <v/>
      </c>
      <c r="V1824" s="18"/>
    </row>
    <row r="1825" customFormat="false" ht="15" hidden="false" customHeight="false" outlineLevel="0" collapsed="false">
      <c r="B1825" s="12" t="n">
        <v>1819</v>
      </c>
      <c r="C1825" s="36" t="str">
        <f aca="false">IF(商品マスタ!$C1824="","",商品マスタ!$C1824)</f>
        <v/>
      </c>
      <c r="D1825" s="12" t="str">
        <f aca="false">IF($C1825="","",商品マスタ!$D1824)</f>
        <v/>
      </c>
      <c r="E1825" s="12" t="str">
        <f aca="false">IF($C1825="","",商品マスタ!$G1824)</f>
        <v/>
      </c>
      <c r="F1825" s="12" t="str">
        <f aca="false">IF($C1825="","",IF(商品マスタ!$P1824="","理論",商品マスタ!$P1824))</f>
        <v/>
      </c>
      <c r="G1825" s="17" t="str">
        <f aca="false">IF($C1825="","",N(商品マスタ!$H1824))</f>
        <v/>
      </c>
      <c r="H1825" s="14"/>
      <c r="I1825" s="17" t="str">
        <f aca="false">IF($C1825="","",N($H1825)*N(商品マスタ!$N1824))</f>
        <v/>
      </c>
      <c r="J1825" s="17" t="str">
        <f aca="false">IF($C1825="","",N($I1825)-N($G1825))</f>
        <v/>
      </c>
      <c r="K1825" s="37" t="str">
        <f aca="false">IF($C1825="","",N(商品マスタ!$I1824))</f>
        <v/>
      </c>
      <c r="L1825" s="17" t="str">
        <f aca="false">IF($C1825="","",MAX(1,N(商品マスタ!$J1824)))</f>
        <v/>
      </c>
      <c r="M1825" s="38" t="str">
        <f aca="false">IF($C1825="","",N(TOP!$C$16)*N($K1825))</f>
        <v/>
      </c>
      <c r="N1825" s="17" t="str">
        <f aca="false">IF($C1825="","",ROUNDUP(N($M1825)/N($L1825),0))</f>
        <v/>
      </c>
      <c r="O1825" s="17" t="str">
        <f aca="false">IF($C1825="","",N(商品マスタ!$R1824))</f>
        <v/>
      </c>
      <c r="P1825" s="17" t="str">
        <f aca="false">IF($C1825="","",IF($F1825="理論",(N($O1825)+N($N1825))-N($G1825),(N($O1825)+N($N1825))-N($I1825)))</f>
        <v/>
      </c>
      <c r="Q1825" s="17" t="str">
        <f aca="false">IF($C1825="","",MAX(1,N(商品マスタ!$K1824)))</f>
        <v/>
      </c>
      <c r="R1825" s="39" t="str">
        <f aca="false">IF($C1825="","",IF(N($P1825)/N($Q1825)&lt;=0,"",ROUNDUP(N($P1825)/N($Q1825),0)))</f>
        <v/>
      </c>
      <c r="S1825" s="14"/>
      <c r="T1825" s="40" t="str">
        <f aca="false">IF($C1825="","",N(商品マスタ!$M1824))</f>
        <v/>
      </c>
      <c r="U1825" s="40" t="str">
        <f aca="false">IF($S1825="","",N($S1825)*N($T1825))</f>
        <v/>
      </c>
      <c r="V1825" s="18"/>
    </row>
    <row r="1826" customFormat="false" ht="15" hidden="false" customHeight="false" outlineLevel="0" collapsed="false">
      <c r="B1826" s="12" t="n">
        <v>1820</v>
      </c>
      <c r="C1826" s="36" t="str">
        <f aca="false">IF(商品マスタ!$C1825="","",商品マスタ!$C1825)</f>
        <v/>
      </c>
      <c r="D1826" s="12" t="str">
        <f aca="false">IF($C1826="","",商品マスタ!$D1825)</f>
        <v/>
      </c>
      <c r="E1826" s="12" t="str">
        <f aca="false">IF($C1826="","",商品マスタ!$G1825)</f>
        <v/>
      </c>
      <c r="F1826" s="12" t="str">
        <f aca="false">IF($C1826="","",IF(商品マスタ!$P1825="","理論",商品マスタ!$P1825))</f>
        <v/>
      </c>
      <c r="G1826" s="17" t="str">
        <f aca="false">IF($C1826="","",N(商品マスタ!$H1825))</f>
        <v/>
      </c>
      <c r="H1826" s="14"/>
      <c r="I1826" s="17" t="str">
        <f aca="false">IF($C1826="","",N($H1826)*N(商品マスタ!$N1825))</f>
        <v/>
      </c>
      <c r="J1826" s="17" t="str">
        <f aca="false">IF($C1826="","",N($I1826)-N($G1826))</f>
        <v/>
      </c>
      <c r="K1826" s="37" t="str">
        <f aca="false">IF($C1826="","",N(商品マスタ!$I1825))</f>
        <v/>
      </c>
      <c r="L1826" s="17" t="str">
        <f aca="false">IF($C1826="","",MAX(1,N(商品マスタ!$J1825)))</f>
        <v/>
      </c>
      <c r="M1826" s="38" t="str">
        <f aca="false">IF($C1826="","",N(TOP!$C$16)*N($K1826))</f>
        <v/>
      </c>
      <c r="N1826" s="17" t="str">
        <f aca="false">IF($C1826="","",ROUNDUP(N($M1826)/N($L1826),0))</f>
        <v/>
      </c>
      <c r="O1826" s="17" t="str">
        <f aca="false">IF($C1826="","",N(商品マスタ!$R1825))</f>
        <v/>
      </c>
      <c r="P1826" s="17" t="str">
        <f aca="false">IF($C1826="","",IF($F1826="理論",(N($O1826)+N($N1826))-N($G1826),(N($O1826)+N($N1826))-N($I1826)))</f>
        <v/>
      </c>
      <c r="Q1826" s="17" t="str">
        <f aca="false">IF($C1826="","",MAX(1,N(商品マスタ!$K1825)))</f>
        <v/>
      </c>
      <c r="R1826" s="39" t="str">
        <f aca="false">IF($C1826="","",IF(N($P1826)/N($Q1826)&lt;=0,"",ROUNDUP(N($P1826)/N($Q1826),0)))</f>
        <v/>
      </c>
      <c r="S1826" s="14"/>
      <c r="T1826" s="40" t="str">
        <f aca="false">IF($C1826="","",N(商品マスタ!$M1825))</f>
        <v/>
      </c>
      <c r="U1826" s="40" t="str">
        <f aca="false">IF($S1826="","",N($S1826)*N($T1826))</f>
        <v/>
      </c>
      <c r="V1826" s="18"/>
    </row>
    <row r="1827" customFormat="false" ht="15" hidden="false" customHeight="false" outlineLevel="0" collapsed="false">
      <c r="B1827" s="12" t="n">
        <v>1821</v>
      </c>
      <c r="C1827" s="36" t="str">
        <f aca="false">IF(商品マスタ!$C1826="","",商品マスタ!$C1826)</f>
        <v/>
      </c>
      <c r="D1827" s="12" t="str">
        <f aca="false">IF($C1827="","",商品マスタ!$D1826)</f>
        <v/>
      </c>
      <c r="E1827" s="12" t="str">
        <f aca="false">IF($C1827="","",商品マスタ!$G1826)</f>
        <v/>
      </c>
      <c r="F1827" s="12" t="str">
        <f aca="false">IF($C1827="","",IF(商品マスタ!$P1826="","理論",商品マスタ!$P1826))</f>
        <v/>
      </c>
      <c r="G1827" s="17" t="str">
        <f aca="false">IF($C1827="","",N(商品マスタ!$H1826))</f>
        <v/>
      </c>
      <c r="H1827" s="14"/>
      <c r="I1827" s="17" t="str">
        <f aca="false">IF($C1827="","",N($H1827)*N(商品マスタ!$N1826))</f>
        <v/>
      </c>
      <c r="J1827" s="17" t="str">
        <f aca="false">IF($C1827="","",N($I1827)-N($G1827))</f>
        <v/>
      </c>
      <c r="K1827" s="37" t="str">
        <f aca="false">IF($C1827="","",N(商品マスタ!$I1826))</f>
        <v/>
      </c>
      <c r="L1827" s="17" t="str">
        <f aca="false">IF($C1827="","",MAX(1,N(商品マスタ!$J1826)))</f>
        <v/>
      </c>
      <c r="M1827" s="38" t="str">
        <f aca="false">IF($C1827="","",N(TOP!$C$16)*N($K1827))</f>
        <v/>
      </c>
      <c r="N1827" s="17" t="str">
        <f aca="false">IF($C1827="","",ROUNDUP(N($M1827)/N($L1827),0))</f>
        <v/>
      </c>
      <c r="O1827" s="17" t="str">
        <f aca="false">IF($C1827="","",N(商品マスタ!$R1826))</f>
        <v/>
      </c>
      <c r="P1827" s="17" t="str">
        <f aca="false">IF($C1827="","",IF($F1827="理論",(N($O1827)+N($N1827))-N($G1827),(N($O1827)+N($N1827))-N($I1827)))</f>
        <v/>
      </c>
      <c r="Q1827" s="17" t="str">
        <f aca="false">IF($C1827="","",MAX(1,N(商品マスタ!$K1826)))</f>
        <v/>
      </c>
      <c r="R1827" s="39" t="str">
        <f aca="false">IF($C1827="","",IF(N($P1827)/N($Q1827)&lt;=0,"",ROUNDUP(N($P1827)/N($Q1827),0)))</f>
        <v/>
      </c>
      <c r="S1827" s="14"/>
      <c r="T1827" s="40" t="str">
        <f aca="false">IF($C1827="","",N(商品マスタ!$M1826))</f>
        <v/>
      </c>
      <c r="U1827" s="40" t="str">
        <f aca="false">IF($S1827="","",N($S1827)*N($T1827))</f>
        <v/>
      </c>
      <c r="V1827" s="18"/>
    </row>
    <row r="1828" customFormat="false" ht="15" hidden="false" customHeight="false" outlineLevel="0" collapsed="false">
      <c r="B1828" s="12" t="n">
        <v>1822</v>
      </c>
      <c r="C1828" s="36" t="str">
        <f aca="false">IF(商品マスタ!$C1827="","",商品マスタ!$C1827)</f>
        <v/>
      </c>
      <c r="D1828" s="12" t="str">
        <f aca="false">IF($C1828="","",商品マスタ!$D1827)</f>
        <v/>
      </c>
      <c r="E1828" s="12" t="str">
        <f aca="false">IF($C1828="","",商品マスタ!$G1827)</f>
        <v/>
      </c>
      <c r="F1828" s="12" t="str">
        <f aca="false">IF($C1828="","",IF(商品マスタ!$P1827="","理論",商品マスタ!$P1827))</f>
        <v/>
      </c>
      <c r="G1828" s="17" t="str">
        <f aca="false">IF($C1828="","",N(商品マスタ!$H1827))</f>
        <v/>
      </c>
      <c r="H1828" s="14"/>
      <c r="I1828" s="17" t="str">
        <f aca="false">IF($C1828="","",N($H1828)*N(商品マスタ!$N1827))</f>
        <v/>
      </c>
      <c r="J1828" s="17" t="str">
        <f aca="false">IF($C1828="","",N($I1828)-N($G1828))</f>
        <v/>
      </c>
      <c r="K1828" s="37" t="str">
        <f aca="false">IF($C1828="","",N(商品マスタ!$I1827))</f>
        <v/>
      </c>
      <c r="L1828" s="17" t="str">
        <f aca="false">IF($C1828="","",MAX(1,N(商品マスタ!$J1827)))</f>
        <v/>
      </c>
      <c r="M1828" s="38" t="str">
        <f aca="false">IF($C1828="","",N(TOP!$C$16)*N($K1828))</f>
        <v/>
      </c>
      <c r="N1828" s="17" t="str">
        <f aca="false">IF($C1828="","",ROUNDUP(N($M1828)/N($L1828),0))</f>
        <v/>
      </c>
      <c r="O1828" s="17" t="str">
        <f aca="false">IF($C1828="","",N(商品マスタ!$R1827))</f>
        <v/>
      </c>
      <c r="P1828" s="17" t="str">
        <f aca="false">IF($C1828="","",IF($F1828="理論",(N($O1828)+N($N1828))-N($G1828),(N($O1828)+N($N1828))-N($I1828)))</f>
        <v/>
      </c>
      <c r="Q1828" s="17" t="str">
        <f aca="false">IF($C1828="","",MAX(1,N(商品マスタ!$K1827)))</f>
        <v/>
      </c>
      <c r="R1828" s="39" t="str">
        <f aca="false">IF($C1828="","",IF(N($P1828)/N($Q1828)&lt;=0,"",ROUNDUP(N($P1828)/N($Q1828),0)))</f>
        <v/>
      </c>
      <c r="S1828" s="14"/>
      <c r="T1828" s="40" t="str">
        <f aca="false">IF($C1828="","",N(商品マスタ!$M1827))</f>
        <v/>
      </c>
      <c r="U1828" s="40" t="str">
        <f aca="false">IF($S1828="","",N($S1828)*N($T1828))</f>
        <v/>
      </c>
      <c r="V1828" s="18"/>
    </row>
    <row r="1829" customFormat="false" ht="15" hidden="false" customHeight="false" outlineLevel="0" collapsed="false">
      <c r="B1829" s="12" t="n">
        <v>1823</v>
      </c>
      <c r="C1829" s="36" t="str">
        <f aca="false">IF(商品マスタ!$C1828="","",商品マスタ!$C1828)</f>
        <v/>
      </c>
      <c r="D1829" s="12" t="str">
        <f aca="false">IF($C1829="","",商品マスタ!$D1828)</f>
        <v/>
      </c>
      <c r="E1829" s="12" t="str">
        <f aca="false">IF($C1829="","",商品マスタ!$G1828)</f>
        <v/>
      </c>
      <c r="F1829" s="12" t="str">
        <f aca="false">IF($C1829="","",IF(商品マスタ!$P1828="","理論",商品マスタ!$P1828))</f>
        <v/>
      </c>
      <c r="G1829" s="17" t="str">
        <f aca="false">IF($C1829="","",N(商品マスタ!$H1828))</f>
        <v/>
      </c>
      <c r="H1829" s="14"/>
      <c r="I1829" s="17" t="str">
        <f aca="false">IF($C1829="","",N($H1829)*N(商品マスタ!$N1828))</f>
        <v/>
      </c>
      <c r="J1829" s="17" t="str">
        <f aca="false">IF($C1829="","",N($I1829)-N($G1829))</f>
        <v/>
      </c>
      <c r="K1829" s="37" t="str">
        <f aca="false">IF($C1829="","",N(商品マスタ!$I1828))</f>
        <v/>
      </c>
      <c r="L1829" s="17" t="str">
        <f aca="false">IF($C1829="","",MAX(1,N(商品マスタ!$J1828)))</f>
        <v/>
      </c>
      <c r="M1829" s="38" t="str">
        <f aca="false">IF($C1829="","",N(TOP!$C$16)*N($K1829))</f>
        <v/>
      </c>
      <c r="N1829" s="17" t="str">
        <f aca="false">IF($C1829="","",ROUNDUP(N($M1829)/N($L1829),0))</f>
        <v/>
      </c>
      <c r="O1829" s="17" t="str">
        <f aca="false">IF($C1829="","",N(商品マスタ!$R1828))</f>
        <v/>
      </c>
      <c r="P1829" s="17" t="str">
        <f aca="false">IF($C1829="","",IF($F1829="理論",(N($O1829)+N($N1829))-N($G1829),(N($O1829)+N($N1829))-N($I1829)))</f>
        <v/>
      </c>
      <c r="Q1829" s="17" t="str">
        <f aca="false">IF($C1829="","",MAX(1,N(商品マスタ!$K1828)))</f>
        <v/>
      </c>
      <c r="R1829" s="39" t="str">
        <f aca="false">IF($C1829="","",IF(N($P1829)/N($Q1829)&lt;=0,"",ROUNDUP(N($P1829)/N($Q1829),0)))</f>
        <v/>
      </c>
      <c r="S1829" s="14"/>
      <c r="T1829" s="40" t="str">
        <f aca="false">IF($C1829="","",N(商品マスタ!$M1828))</f>
        <v/>
      </c>
      <c r="U1829" s="40" t="str">
        <f aca="false">IF($S1829="","",N($S1829)*N($T1829))</f>
        <v/>
      </c>
      <c r="V1829" s="18"/>
    </row>
    <row r="1830" customFormat="false" ht="15" hidden="false" customHeight="false" outlineLevel="0" collapsed="false">
      <c r="B1830" s="12" t="n">
        <v>1824</v>
      </c>
      <c r="C1830" s="36" t="str">
        <f aca="false">IF(商品マスタ!$C1829="","",商品マスタ!$C1829)</f>
        <v/>
      </c>
      <c r="D1830" s="12" t="str">
        <f aca="false">IF($C1830="","",商品マスタ!$D1829)</f>
        <v/>
      </c>
      <c r="E1830" s="12" t="str">
        <f aca="false">IF($C1830="","",商品マスタ!$G1829)</f>
        <v/>
      </c>
      <c r="F1830" s="12" t="str">
        <f aca="false">IF($C1830="","",IF(商品マスタ!$P1829="","理論",商品マスタ!$P1829))</f>
        <v/>
      </c>
      <c r="G1830" s="17" t="str">
        <f aca="false">IF($C1830="","",N(商品マスタ!$H1829))</f>
        <v/>
      </c>
      <c r="H1830" s="14"/>
      <c r="I1830" s="17" t="str">
        <f aca="false">IF($C1830="","",N($H1830)*N(商品マスタ!$N1829))</f>
        <v/>
      </c>
      <c r="J1830" s="17" t="str">
        <f aca="false">IF($C1830="","",N($I1830)-N($G1830))</f>
        <v/>
      </c>
      <c r="K1830" s="37" t="str">
        <f aca="false">IF($C1830="","",N(商品マスタ!$I1829))</f>
        <v/>
      </c>
      <c r="L1830" s="17" t="str">
        <f aca="false">IF($C1830="","",MAX(1,N(商品マスタ!$J1829)))</f>
        <v/>
      </c>
      <c r="M1830" s="38" t="str">
        <f aca="false">IF($C1830="","",N(TOP!$C$16)*N($K1830))</f>
        <v/>
      </c>
      <c r="N1830" s="17" t="str">
        <f aca="false">IF($C1830="","",ROUNDUP(N($M1830)/N($L1830),0))</f>
        <v/>
      </c>
      <c r="O1830" s="17" t="str">
        <f aca="false">IF($C1830="","",N(商品マスタ!$R1829))</f>
        <v/>
      </c>
      <c r="P1830" s="17" t="str">
        <f aca="false">IF($C1830="","",IF($F1830="理論",(N($O1830)+N($N1830))-N($G1830),(N($O1830)+N($N1830))-N($I1830)))</f>
        <v/>
      </c>
      <c r="Q1830" s="17" t="str">
        <f aca="false">IF($C1830="","",MAX(1,N(商品マスタ!$K1829)))</f>
        <v/>
      </c>
      <c r="R1830" s="39" t="str">
        <f aca="false">IF($C1830="","",IF(N($P1830)/N($Q1830)&lt;=0,"",ROUNDUP(N($P1830)/N($Q1830),0)))</f>
        <v/>
      </c>
      <c r="S1830" s="14"/>
      <c r="T1830" s="40" t="str">
        <f aca="false">IF($C1830="","",N(商品マスタ!$M1829))</f>
        <v/>
      </c>
      <c r="U1830" s="40" t="str">
        <f aca="false">IF($S1830="","",N($S1830)*N($T1830))</f>
        <v/>
      </c>
      <c r="V1830" s="18"/>
    </row>
    <row r="1831" customFormat="false" ht="15" hidden="false" customHeight="false" outlineLevel="0" collapsed="false">
      <c r="B1831" s="12" t="n">
        <v>1825</v>
      </c>
      <c r="C1831" s="36" t="str">
        <f aca="false">IF(商品マスタ!$C1830="","",商品マスタ!$C1830)</f>
        <v/>
      </c>
      <c r="D1831" s="12" t="str">
        <f aca="false">IF($C1831="","",商品マスタ!$D1830)</f>
        <v/>
      </c>
      <c r="E1831" s="12" t="str">
        <f aca="false">IF($C1831="","",商品マスタ!$G1830)</f>
        <v/>
      </c>
      <c r="F1831" s="12" t="str">
        <f aca="false">IF($C1831="","",IF(商品マスタ!$P1830="","理論",商品マスタ!$P1830))</f>
        <v/>
      </c>
      <c r="G1831" s="17" t="str">
        <f aca="false">IF($C1831="","",N(商品マスタ!$H1830))</f>
        <v/>
      </c>
      <c r="H1831" s="14"/>
      <c r="I1831" s="17" t="str">
        <f aca="false">IF($C1831="","",N($H1831)*N(商品マスタ!$N1830))</f>
        <v/>
      </c>
      <c r="J1831" s="17" t="str">
        <f aca="false">IF($C1831="","",N($I1831)-N($G1831))</f>
        <v/>
      </c>
      <c r="K1831" s="37" t="str">
        <f aca="false">IF($C1831="","",N(商品マスタ!$I1830))</f>
        <v/>
      </c>
      <c r="L1831" s="17" t="str">
        <f aca="false">IF($C1831="","",MAX(1,N(商品マスタ!$J1830)))</f>
        <v/>
      </c>
      <c r="M1831" s="38" t="str">
        <f aca="false">IF($C1831="","",N(TOP!$C$16)*N($K1831))</f>
        <v/>
      </c>
      <c r="N1831" s="17" t="str">
        <f aca="false">IF($C1831="","",ROUNDUP(N($M1831)/N($L1831),0))</f>
        <v/>
      </c>
      <c r="O1831" s="17" t="str">
        <f aca="false">IF($C1831="","",N(商品マスタ!$R1830))</f>
        <v/>
      </c>
      <c r="P1831" s="17" t="str">
        <f aca="false">IF($C1831="","",IF($F1831="理論",(N($O1831)+N($N1831))-N($G1831),(N($O1831)+N($N1831))-N($I1831)))</f>
        <v/>
      </c>
      <c r="Q1831" s="17" t="str">
        <f aca="false">IF($C1831="","",MAX(1,N(商品マスタ!$K1830)))</f>
        <v/>
      </c>
      <c r="R1831" s="39" t="str">
        <f aca="false">IF($C1831="","",IF(N($P1831)/N($Q1831)&lt;=0,"",ROUNDUP(N($P1831)/N($Q1831),0)))</f>
        <v/>
      </c>
      <c r="S1831" s="14"/>
      <c r="T1831" s="40" t="str">
        <f aca="false">IF($C1831="","",N(商品マスタ!$M1830))</f>
        <v/>
      </c>
      <c r="U1831" s="40" t="str">
        <f aca="false">IF($S1831="","",N($S1831)*N($T1831))</f>
        <v/>
      </c>
      <c r="V1831" s="18"/>
    </row>
    <row r="1832" customFormat="false" ht="15" hidden="false" customHeight="false" outlineLevel="0" collapsed="false">
      <c r="B1832" s="12" t="n">
        <v>1826</v>
      </c>
      <c r="C1832" s="36" t="str">
        <f aca="false">IF(商品マスタ!$C1831="","",商品マスタ!$C1831)</f>
        <v/>
      </c>
      <c r="D1832" s="12" t="str">
        <f aca="false">IF($C1832="","",商品マスタ!$D1831)</f>
        <v/>
      </c>
      <c r="E1832" s="12" t="str">
        <f aca="false">IF($C1832="","",商品マスタ!$G1831)</f>
        <v/>
      </c>
      <c r="F1832" s="12" t="str">
        <f aca="false">IF($C1832="","",IF(商品マスタ!$P1831="","理論",商品マスタ!$P1831))</f>
        <v/>
      </c>
      <c r="G1832" s="17" t="str">
        <f aca="false">IF($C1832="","",N(商品マスタ!$H1831))</f>
        <v/>
      </c>
      <c r="H1832" s="14"/>
      <c r="I1832" s="17" t="str">
        <f aca="false">IF($C1832="","",N($H1832)*N(商品マスタ!$N1831))</f>
        <v/>
      </c>
      <c r="J1832" s="17" t="str">
        <f aca="false">IF($C1832="","",N($I1832)-N($G1832))</f>
        <v/>
      </c>
      <c r="K1832" s="37" t="str">
        <f aca="false">IF($C1832="","",N(商品マスタ!$I1831))</f>
        <v/>
      </c>
      <c r="L1832" s="17" t="str">
        <f aca="false">IF($C1832="","",MAX(1,N(商品マスタ!$J1831)))</f>
        <v/>
      </c>
      <c r="M1832" s="38" t="str">
        <f aca="false">IF($C1832="","",N(TOP!$C$16)*N($K1832))</f>
        <v/>
      </c>
      <c r="N1832" s="17" t="str">
        <f aca="false">IF($C1832="","",ROUNDUP(N($M1832)/N($L1832),0))</f>
        <v/>
      </c>
      <c r="O1832" s="17" t="str">
        <f aca="false">IF($C1832="","",N(商品マスタ!$R1831))</f>
        <v/>
      </c>
      <c r="P1832" s="17" t="str">
        <f aca="false">IF($C1832="","",IF($F1832="理論",(N($O1832)+N($N1832))-N($G1832),(N($O1832)+N($N1832))-N($I1832)))</f>
        <v/>
      </c>
      <c r="Q1832" s="17" t="str">
        <f aca="false">IF($C1832="","",MAX(1,N(商品マスタ!$K1831)))</f>
        <v/>
      </c>
      <c r="R1832" s="39" t="str">
        <f aca="false">IF($C1832="","",IF(N($P1832)/N($Q1832)&lt;=0,"",ROUNDUP(N($P1832)/N($Q1832),0)))</f>
        <v/>
      </c>
      <c r="S1832" s="14"/>
      <c r="T1832" s="40" t="str">
        <f aca="false">IF($C1832="","",N(商品マスタ!$M1831))</f>
        <v/>
      </c>
      <c r="U1832" s="40" t="str">
        <f aca="false">IF($S1832="","",N($S1832)*N($T1832))</f>
        <v/>
      </c>
      <c r="V1832" s="18"/>
    </row>
    <row r="1833" customFormat="false" ht="15" hidden="false" customHeight="false" outlineLevel="0" collapsed="false">
      <c r="B1833" s="12" t="n">
        <v>1827</v>
      </c>
      <c r="C1833" s="36" t="str">
        <f aca="false">IF(商品マスタ!$C1832="","",商品マスタ!$C1832)</f>
        <v/>
      </c>
      <c r="D1833" s="12" t="str">
        <f aca="false">IF($C1833="","",商品マスタ!$D1832)</f>
        <v/>
      </c>
      <c r="E1833" s="12" t="str">
        <f aca="false">IF($C1833="","",商品マスタ!$G1832)</f>
        <v/>
      </c>
      <c r="F1833" s="12" t="str">
        <f aca="false">IF($C1833="","",IF(商品マスタ!$P1832="","理論",商品マスタ!$P1832))</f>
        <v/>
      </c>
      <c r="G1833" s="17" t="str">
        <f aca="false">IF($C1833="","",N(商品マスタ!$H1832))</f>
        <v/>
      </c>
      <c r="H1833" s="14"/>
      <c r="I1833" s="17" t="str">
        <f aca="false">IF($C1833="","",N($H1833)*N(商品マスタ!$N1832))</f>
        <v/>
      </c>
      <c r="J1833" s="17" t="str">
        <f aca="false">IF($C1833="","",N($I1833)-N($G1833))</f>
        <v/>
      </c>
      <c r="K1833" s="37" t="str">
        <f aca="false">IF($C1833="","",N(商品マスタ!$I1832))</f>
        <v/>
      </c>
      <c r="L1833" s="17" t="str">
        <f aca="false">IF($C1833="","",MAX(1,N(商品マスタ!$J1832)))</f>
        <v/>
      </c>
      <c r="M1833" s="38" t="str">
        <f aca="false">IF($C1833="","",N(TOP!$C$16)*N($K1833))</f>
        <v/>
      </c>
      <c r="N1833" s="17" t="str">
        <f aca="false">IF($C1833="","",ROUNDUP(N($M1833)/N($L1833),0))</f>
        <v/>
      </c>
      <c r="O1833" s="17" t="str">
        <f aca="false">IF($C1833="","",N(商品マスタ!$R1832))</f>
        <v/>
      </c>
      <c r="P1833" s="17" t="str">
        <f aca="false">IF($C1833="","",IF($F1833="理論",(N($O1833)+N($N1833))-N($G1833),(N($O1833)+N($N1833))-N($I1833)))</f>
        <v/>
      </c>
      <c r="Q1833" s="17" t="str">
        <f aca="false">IF($C1833="","",MAX(1,N(商品マスタ!$K1832)))</f>
        <v/>
      </c>
      <c r="R1833" s="39" t="str">
        <f aca="false">IF($C1833="","",IF(N($P1833)/N($Q1833)&lt;=0,"",ROUNDUP(N($P1833)/N($Q1833),0)))</f>
        <v/>
      </c>
      <c r="S1833" s="14"/>
      <c r="T1833" s="40" t="str">
        <f aca="false">IF($C1833="","",N(商品マスタ!$M1832))</f>
        <v/>
      </c>
      <c r="U1833" s="40" t="str">
        <f aca="false">IF($S1833="","",N($S1833)*N($T1833))</f>
        <v/>
      </c>
      <c r="V1833" s="18"/>
    </row>
    <row r="1834" customFormat="false" ht="15" hidden="false" customHeight="false" outlineLevel="0" collapsed="false">
      <c r="B1834" s="12" t="n">
        <v>1828</v>
      </c>
      <c r="C1834" s="36" t="str">
        <f aca="false">IF(商品マスタ!$C1833="","",商品マスタ!$C1833)</f>
        <v/>
      </c>
      <c r="D1834" s="12" t="str">
        <f aca="false">IF($C1834="","",商品マスタ!$D1833)</f>
        <v/>
      </c>
      <c r="E1834" s="12" t="str">
        <f aca="false">IF($C1834="","",商品マスタ!$G1833)</f>
        <v/>
      </c>
      <c r="F1834" s="12" t="str">
        <f aca="false">IF($C1834="","",IF(商品マスタ!$P1833="","理論",商品マスタ!$P1833))</f>
        <v/>
      </c>
      <c r="G1834" s="17" t="str">
        <f aca="false">IF($C1834="","",N(商品マスタ!$H1833))</f>
        <v/>
      </c>
      <c r="H1834" s="14"/>
      <c r="I1834" s="17" t="str">
        <f aca="false">IF($C1834="","",N($H1834)*N(商品マスタ!$N1833))</f>
        <v/>
      </c>
      <c r="J1834" s="17" t="str">
        <f aca="false">IF($C1834="","",N($I1834)-N($G1834))</f>
        <v/>
      </c>
      <c r="K1834" s="37" t="str">
        <f aca="false">IF($C1834="","",N(商品マスタ!$I1833))</f>
        <v/>
      </c>
      <c r="L1834" s="17" t="str">
        <f aca="false">IF($C1834="","",MAX(1,N(商品マスタ!$J1833)))</f>
        <v/>
      </c>
      <c r="M1834" s="38" t="str">
        <f aca="false">IF($C1834="","",N(TOP!$C$16)*N($K1834))</f>
        <v/>
      </c>
      <c r="N1834" s="17" t="str">
        <f aca="false">IF($C1834="","",ROUNDUP(N($M1834)/N($L1834),0))</f>
        <v/>
      </c>
      <c r="O1834" s="17" t="str">
        <f aca="false">IF($C1834="","",N(商品マスタ!$R1833))</f>
        <v/>
      </c>
      <c r="P1834" s="17" t="str">
        <f aca="false">IF($C1834="","",IF($F1834="理論",(N($O1834)+N($N1834))-N($G1834),(N($O1834)+N($N1834))-N($I1834)))</f>
        <v/>
      </c>
      <c r="Q1834" s="17" t="str">
        <f aca="false">IF($C1834="","",MAX(1,N(商品マスタ!$K1833)))</f>
        <v/>
      </c>
      <c r="R1834" s="39" t="str">
        <f aca="false">IF($C1834="","",IF(N($P1834)/N($Q1834)&lt;=0,"",ROUNDUP(N($P1834)/N($Q1834),0)))</f>
        <v/>
      </c>
      <c r="S1834" s="14"/>
      <c r="T1834" s="40" t="str">
        <f aca="false">IF($C1834="","",N(商品マスタ!$M1833))</f>
        <v/>
      </c>
      <c r="U1834" s="40" t="str">
        <f aca="false">IF($S1834="","",N($S1834)*N($T1834))</f>
        <v/>
      </c>
      <c r="V1834" s="18"/>
    </row>
    <row r="1835" customFormat="false" ht="15" hidden="false" customHeight="false" outlineLevel="0" collapsed="false">
      <c r="B1835" s="12" t="n">
        <v>1829</v>
      </c>
      <c r="C1835" s="36" t="str">
        <f aca="false">IF(商品マスタ!$C1834="","",商品マスタ!$C1834)</f>
        <v/>
      </c>
      <c r="D1835" s="12" t="str">
        <f aca="false">IF($C1835="","",商品マスタ!$D1834)</f>
        <v/>
      </c>
      <c r="E1835" s="12" t="str">
        <f aca="false">IF($C1835="","",商品マスタ!$G1834)</f>
        <v/>
      </c>
      <c r="F1835" s="12" t="str">
        <f aca="false">IF($C1835="","",IF(商品マスタ!$P1834="","理論",商品マスタ!$P1834))</f>
        <v/>
      </c>
      <c r="G1835" s="17" t="str">
        <f aca="false">IF($C1835="","",N(商品マスタ!$H1834))</f>
        <v/>
      </c>
      <c r="H1835" s="14"/>
      <c r="I1835" s="17" t="str">
        <f aca="false">IF($C1835="","",N($H1835)*N(商品マスタ!$N1834))</f>
        <v/>
      </c>
      <c r="J1835" s="17" t="str">
        <f aca="false">IF($C1835="","",N($I1835)-N($G1835))</f>
        <v/>
      </c>
      <c r="K1835" s="37" t="str">
        <f aca="false">IF($C1835="","",N(商品マスタ!$I1834))</f>
        <v/>
      </c>
      <c r="L1835" s="17" t="str">
        <f aca="false">IF($C1835="","",MAX(1,N(商品マスタ!$J1834)))</f>
        <v/>
      </c>
      <c r="M1835" s="38" t="str">
        <f aca="false">IF($C1835="","",N(TOP!$C$16)*N($K1835))</f>
        <v/>
      </c>
      <c r="N1835" s="17" t="str">
        <f aca="false">IF($C1835="","",ROUNDUP(N($M1835)/N($L1835),0))</f>
        <v/>
      </c>
      <c r="O1835" s="17" t="str">
        <f aca="false">IF($C1835="","",N(商品マスタ!$R1834))</f>
        <v/>
      </c>
      <c r="P1835" s="17" t="str">
        <f aca="false">IF($C1835="","",IF($F1835="理論",(N($O1835)+N($N1835))-N($G1835),(N($O1835)+N($N1835))-N($I1835)))</f>
        <v/>
      </c>
      <c r="Q1835" s="17" t="str">
        <f aca="false">IF($C1835="","",MAX(1,N(商品マスタ!$K1834)))</f>
        <v/>
      </c>
      <c r="R1835" s="39" t="str">
        <f aca="false">IF($C1835="","",IF(N($P1835)/N($Q1835)&lt;=0,"",ROUNDUP(N($P1835)/N($Q1835),0)))</f>
        <v/>
      </c>
      <c r="S1835" s="14"/>
      <c r="T1835" s="40" t="str">
        <f aca="false">IF($C1835="","",N(商品マスタ!$M1834))</f>
        <v/>
      </c>
      <c r="U1835" s="40" t="str">
        <f aca="false">IF($S1835="","",N($S1835)*N($T1835))</f>
        <v/>
      </c>
      <c r="V1835" s="18"/>
    </row>
    <row r="1836" customFormat="false" ht="15" hidden="false" customHeight="false" outlineLevel="0" collapsed="false">
      <c r="B1836" s="12" t="n">
        <v>1830</v>
      </c>
      <c r="C1836" s="36" t="str">
        <f aca="false">IF(商品マスタ!$C1835="","",商品マスタ!$C1835)</f>
        <v/>
      </c>
      <c r="D1836" s="12" t="str">
        <f aca="false">IF($C1836="","",商品マスタ!$D1835)</f>
        <v/>
      </c>
      <c r="E1836" s="12" t="str">
        <f aca="false">IF($C1836="","",商品マスタ!$G1835)</f>
        <v/>
      </c>
      <c r="F1836" s="12" t="str">
        <f aca="false">IF($C1836="","",IF(商品マスタ!$P1835="","理論",商品マスタ!$P1835))</f>
        <v/>
      </c>
      <c r="G1836" s="17" t="str">
        <f aca="false">IF($C1836="","",N(商品マスタ!$H1835))</f>
        <v/>
      </c>
      <c r="H1836" s="14"/>
      <c r="I1836" s="17" t="str">
        <f aca="false">IF($C1836="","",N($H1836)*N(商品マスタ!$N1835))</f>
        <v/>
      </c>
      <c r="J1836" s="17" t="str">
        <f aca="false">IF($C1836="","",N($I1836)-N($G1836))</f>
        <v/>
      </c>
      <c r="K1836" s="37" t="str">
        <f aca="false">IF($C1836="","",N(商品マスタ!$I1835))</f>
        <v/>
      </c>
      <c r="L1836" s="17" t="str">
        <f aca="false">IF($C1836="","",MAX(1,N(商品マスタ!$J1835)))</f>
        <v/>
      </c>
      <c r="M1836" s="38" t="str">
        <f aca="false">IF($C1836="","",N(TOP!$C$16)*N($K1836))</f>
        <v/>
      </c>
      <c r="N1836" s="17" t="str">
        <f aca="false">IF($C1836="","",ROUNDUP(N($M1836)/N($L1836),0))</f>
        <v/>
      </c>
      <c r="O1836" s="17" t="str">
        <f aca="false">IF($C1836="","",N(商品マスタ!$R1835))</f>
        <v/>
      </c>
      <c r="P1836" s="17" t="str">
        <f aca="false">IF($C1836="","",IF($F1836="理論",(N($O1836)+N($N1836))-N($G1836),(N($O1836)+N($N1836))-N($I1836)))</f>
        <v/>
      </c>
      <c r="Q1836" s="17" t="str">
        <f aca="false">IF($C1836="","",MAX(1,N(商品マスタ!$K1835)))</f>
        <v/>
      </c>
      <c r="R1836" s="39" t="str">
        <f aca="false">IF($C1836="","",IF(N($P1836)/N($Q1836)&lt;=0,"",ROUNDUP(N($P1836)/N($Q1836),0)))</f>
        <v/>
      </c>
      <c r="S1836" s="14"/>
      <c r="T1836" s="40" t="str">
        <f aca="false">IF($C1836="","",N(商品マスタ!$M1835))</f>
        <v/>
      </c>
      <c r="U1836" s="40" t="str">
        <f aca="false">IF($S1836="","",N($S1836)*N($T1836))</f>
        <v/>
      </c>
      <c r="V1836" s="18"/>
    </row>
    <row r="1837" customFormat="false" ht="15" hidden="false" customHeight="false" outlineLevel="0" collapsed="false">
      <c r="B1837" s="12" t="n">
        <v>1831</v>
      </c>
      <c r="C1837" s="36" t="str">
        <f aca="false">IF(商品マスタ!$C1836="","",商品マスタ!$C1836)</f>
        <v/>
      </c>
      <c r="D1837" s="12" t="str">
        <f aca="false">IF($C1837="","",商品マスタ!$D1836)</f>
        <v/>
      </c>
      <c r="E1837" s="12" t="str">
        <f aca="false">IF($C1837="","",商品マスタ!$G1836)</f>
        <v/>
      </c>
      <c r="F1837" s="12" t="str">
        <f aca="false">IF($C1837="","",IF(商品マスタ!$P1836="","理論",商品マスタ!$P1836))</f>
        <v/>
      </c>
      <c r="G1837" s="17" t="str">
        <f aca="false">IF($C1837="","",N(商品マスタ!$H1836))</f>
        <v/>
      </c>
      <c r="H1837" s="14"/>
      <c r="I1837" s="17" t="str">
        <f aca="false">IF($C1837="","",N($H1837)*N(商品マスタ!$N1836))</f>
        <v/>
      </c>
      <c r="J1837" s="17" t="str">
        <f aca="false">IF($C1837="","",N($I1837)-N($G1837))</f>
        <v/>
      </c>
      <c r="K1837" s="37" t="str">
        <f aca="false">IF($C1837="","",N(商品マスタ!$I1836))</f>
        <v/>
      </c>
      <c r="L1837" s="17" t="str">
        <f aca="false">IF($C1837="","",MAX(1,N(商品マスタ!$J1836)))</f>
        <v/>
      </c>
      <c r="M1837" s="38" t="str">
        <f aca="false">IF($C1837="","",N(TOP!$C$16)*N($K1837))</f>
        <v/>
      </c>
      <c r="N1837" s="17" t="str">
        <f aca="false">IF($C1837="","",ROUNDUP(N($M1837)/N($L1837),0))</f>
        <v/>
      </c>
      <c r="O1837" s="17" t="str">
        <f aca="false">IF($C1837="","",N(商品マスタ!$R1836))</f>
        <v/>
      </c>
      <c r="P1837" s="17" t="str">
        <f aca="false">IF($C1837="","",IF($F1837="理論",(N($O1837)+N($N1837))-N($G1837),(N($O1837)+N($N1837))-N($I1837)))</f>
        <v/>
      </c>
      <c r="Q1837" s="17" t="str">
        <f aca="false">IF($C1837="","",MAX(1,N(商品マスタ!$K1836)))</f>
        <v/>
      </c>
      <c r="R1837" s="39" t="str">
        <f aca="false">IF($C1837="","",IF(N($P1837)/N($Q1837)&lt;=0,"",ROUNDUP(N($P1837)/N($Q1837),0)))</f>
        <v/>
      </c>
      <c r="S1837" s="14"/>
      <c r="T1837" s="40" t="str">
        <f aca="false">IF($C1837="","",N(商品マスタ!$M1836))</f>
        <v/>
      </c>
      <c r="U1837" s="40" t="str">
        <f aca="false">IF($S1837="","",N($S1837)*N($T1837))</f>
        <v/>
      </c>
      <c r="V1837" s="18"/>
    </row>
    <row r="1838" customFormat="false" ht="15" hidden="false" customHeight="false" outlineLevel="0" collapsed="false">
      <c r="B1838" s="12" t="n">
        <v>1832</v>
      </c>
      <c r="C1838" s="36" t="str">
        <f aca="false">IF(商品マスタ!$C1837="","",商品マスタ!$C1837)</f>
        <v/>
      </c>
      <c r="D1838" s="12" t="str">
        <f aca="false">IF($C1838="","",商品マスタ!$D1837)</f>
        <v/>
      </c>
      <c r="E1838" s="12" t="str">
        <f aca="false">IF($C1838="","",商品マスタ!$G1837)</f>
        <v/>
      </c>
      <c r="F1838" s="12" t="str">
        <f aca="false">IF($C1838="","",IF(商品マスタ!$P1837="","理論",商品マスタ!$P1837))</f>
        <v/>
      </c>
      <c r="G1838" s="17" t="str">
        <f aca="false">IF($C1838="","",N(商品マスタ!$H1837))</f>
        <v/>
      </c>
      <c r="H1838" s="14"/>
      <c r="I1838" s="17" t="str">
        <f aca="false">IF($C1838="","",N($H1838)*N(商品マスタ!$N1837))</f>
        <v/>
      </c>
      <c r="J1838" s="17" t="str">
        <f aca="false">IF($C1838="","",N($I1838)-N($G1838))</f>
        <v/>
      </c>
      <c r="K1838" s="37" t="str">
        <f aca="false">IF($C1838="","",N(商品マスタ!$I1837))</f>
        <v/>
      </c>
      <c r="L1838" s="17" t="str">
        <f aca="false">IF($C1838="","",MAX(1,N(商品マスタ!$J1837)))</f>
        <v/>
      </c>
      <c r="M1838" s="38" t="str">
        <f aca="false">IF($C1838="","",N(TOP!$C$16)*N($K1838))</f>
        <v/>
      </c>
      <c r="N1838" s="17" t="str">
        <f aca="false">IF($C1838="","",ROUNDUP(N($M1838)/N($L1838),0))</f>
        <v/>
      </c>
      <c r="O1838" s="17" t="str">
        <f aca="false">IF($C1838="","",N(商品マスタ!$R1837))</f>
        <v/>
      </c>
      <c r="P1838" s="17" t="str">
        <f aca="false">IF($C1838="","",IF($F1838="理論",(N($O1838)+N($N1838))-N($G1838),(N($O1838)+N($N1838))-N($I1838)))</f>
        <v/>
      </c>
      <c r="Q1838" s="17" t="str">
        <f aca="false">IF($C1838="","",MAX(1,N(商品マスタ!$K1837)))</f>
        <v/>
      </c>
      <c r="R1838" s="39" t="str">
        <f aca="false">IF($C1838="","",IF(N($P1838)/N($Q1838)&lt;=0,"",ROUNDUP(N($P1838)/N($Q1838),0)))</f>
        <v/>
      </c>
      <c r="S1838" s="14"/>
      <c r="T1838" s="40" t="str">
        <f aca="false">IF($C1838="","",N(商品マスタ!$M1837))</f>
        <v/>
      </c>
      <c r="U1838" s="40" t="str">
        <f aca="false">IF($S1838="","",N($S1838)*N($T1838))</f>
        <v/>
      </c>
      <c r="V1838" s="18"/>
    </row>
    <row r="1839" customFormat="false" ht="15" hidden="false" customHeight="false" outlineLevel="0" collapsed="false">
      <c r="B1839" s="12" t="n">
        <v>1833</v>
      </c>
      <c r="C1839" s="36" t="str">
        <f aca="false">IF(商品マスタ!$C1838="","",商品マスタ!$C1838)</f>
        <v/>
      </c>
      <c r="D1839" s="12" t="str">
        <f aca="false">IF($C1839="","",商品マスタ!$D1838)</f>
        <v/>
      </c>
      <c r="E1839" s="12" t="str">
        <f aca="false">IF($C1839="","",商品マスタ!$G1838)</f>
        <v/>
      </c>
      <c r="F1839" s="12" t="str">
        <f aca="false">IF($C1839="","",IF(商品マスタ!$P1838="","理論",商品マスタ!$P1838))</f>
        <v/>
      </c>
      <c r="G1839" s="17" t="str">
        <f aca="false">IF($C1839="","",N(商品マスタ!$H1838))</f>
        <v/>
      </c>
      <c r="H1839" s="14"/>
      <c r="I1839" s="17" t="str">
        <f aca="false">IF($C1839="","",N($H1839)*N(商品マスタ!$N1838))</f>
        <v/>
      </c>
      <c r="J1839" s="17" t="str">
        <f aca="false">IF($C1839="","",N($I1839)-N($G1839))</f>
        <v/>
      </c>
      <c r="K1839" s="37" t="str">
        <f aca="false">IF($C1839="","",N(商品マスタ!$I1838))</f>
        <v/>
      </c>
      <c r="L1839" s="17" t="str">
        <f aca="false">IF($C1839="","",MAX(1,N(商品マスタ!$J1838)))</f>
        <v/>
      </c>
      <c r="M1839" s="38" t="str">
        <f aca="false">IF($C1839="","",N(TOP!$C$16)*N($K1839))</f>
        <v/>
      </c>
      <c r="N1839" s="17" t="str">
        <f aca="false">IF($C1839="","",ROUNDUP(N($M1839)/N($L1839),0))</f>
        <v/>
      </c>
      <c r="O1839" s="17" t="str">
        <f aca="false">IF($C1839="","",N(商品マスタ!$R1838))</f>
        <v/>
      </c>
      <c r="P1839" s="17" t="str">
        <f aca="false">IF($C1839="","",IF($F1839="理論",(N($O1839)+N($N1839))-N($G1839),(N($O1839)+N($N1839))-N($I1839)))</f>
        <v/>
      </c>
      <c r="Q1839" s="17" t="str">
        <f aca="false">IF($C1839="","",MAX(1,N(商品マスタ!$K1838)))</f>
        <v/>
      </c>
      <c r="R1839" s="39" t="str">
        <f aca="false">IF($C1839="","",IF(N($P1839)/N($Q1839)&lt;=0,"",ROUNDUP(N($P1839)/N($Q1839),0)))</f>
        <v/>
      </c>
      <c r="S1839" s="14"/>
      <c r="T1839" s="40" t="str">
        <f aca="false">IF($C1839="","",N(商品マスタ!$M1838))</f>
        <v/>
      </c>
      <c r="U1839" s="40" t="str">
        <f aca="false">IF($S1839="","",N($S1839)*N($T1839))</f>
        <v/>
      </c>
      <c r="V1839" s="18"/>
    </row>
    <row r="1840" customFormat="false" ht="15" hidden="false" customHeight="false" outlineLevel="0" collapsed="false">
      <c r="B1840" s="12" t="n">
        <v>1834</v>
      </c>
      <c r="C1840" s="36" t="str">
        <f aca="false">IF(商品マスタ!$C1839="","",商品マスタ!$C1839)</f>
        <v/>
      </c>
      <c r="D1840" s="12" t="str">
        <f aca="false">IF($C1840="","",商品マスタ!$D1839)</f>
        <v/>
      </c>
      <c r="E1840" s="12" t="str">
        <f aca="false">IF($C1840="","",商品マスタ!$G1839)</f>
        <v/>
      </c>
      <c r="F1840" s="12" t="str">
        <f aca="false">IF($C1840="","",IF(商品マスタ!$P1839="","理論",商品マスタ!$P1839))</f>
        <v/>
      </c>
      <c r="G1840" s="17" t="str">
        <f aca="false">IF($C1840="","",N(商品マスタ!$H1839))</f>
        <v/>
      </c>
      <c r="H1840" s="14"/>
      <c r="I1840" s="17" t="str">
        <f aca="false">IF($C1840="","",N($H1840)*N(商品マスタ!$N1839))</f>
        <v/>
      </c>
      <c r="J1840" s="17" t="str">
        <f aca="false">IF($C1840="","",N($I1840)-N($G1840))</f>
        <v/>
      </c>
      <c r="K1840" s="37" t="str">
        <f aca="false">IF($C1840="","",N(商品マスタ!$I1839))</f>
        <v/>
      </c>
      <c r="L1840" s="17" t="str">
        <f aca="false">IF($C1840="","",MAX(1,N(商品マスタ!$J1839)))</f>
        <v/>
      </c>
      <c r="M1840" s="38" t="str">
        <f aca="false">IF($C1840="","",N(TOP!$C$16)*N($K1840))</f>
        <v/>
      </c>
      <c r="N1840" s="17" t="str">
        <f aca="false">IF($C1840="","",ROUNDUP(N($M1840)/N($L1840),0))</f>
        <v/>
      </c>
      <c r="O1840" s="17" t="str">
        <f aca="false">IF($C1840="","",N(商品マスタ!$R1839))</f>
        <v/>
      </c>
      <c r="P1840" s="17" t="str">
        <f aca="false">IF($C1840="","",IF($F1840="理論",(N($O1840)+N($N1840))-N($G1840),(N($O1840)+N($N1840))-N($I1840)))</f>
        <v/>
      </c>
      <c r="Q1840" s="17" t="str">
        <f aca="false">IF($C1840="","",MAX(1,N(商品マスタ!$K1839)))</f>
        <v/>
      </c>
      <c r="R1840" s="39" t="str">
        <f aca="false">IF($C1840="","",IF(N($P1840)/N($Q1840)&lt;=0,"",ROUNDUP(N($P1840)/N($Q1840),0)))</f>
        <v/>
      </c>
      <c r="S1840" s="14"/>
      <c r="T1840" s="40" t="str">
        <f aca="false">IF($C1840="","",N(商品マスタ!$M1839))</f>
        <v/>
      </c>
      <c r="U1840" s="40" t="str">
        <f aca="false">IF($S1840="","",N($S1840)*N($T1840))</f>
        <v/>
      </c>
      <c r="V1840" s="18"/>
    </row>
    <row r="1841" customFormat="false" ht="15" hidden="false" customHeight="false" outlineLevel="0" collapsed="false">
      <c r="B1841" s="12" t="n">
        <v>1835</v>
      </c>
      <c r="C1841" s="36" t="str">
        <f aca="false">IF(商品マスタ!$C1840="","",商品マスタ!$C1840)</f>
        <v/>
      </c>
      <c r="D1841" s="12" t="str">
        <f aca="false">IF($C1841="","",商品マスタ!$D1840)</f>
        <v/>
      </c>
      <c r="E1841" s="12" t="str">
        <f aca="false">IF($C1841="","",商品マスタ!$G1840)</f>
        <v/>
      </c>
      <c r="F1841" s="12" t="str">
        <f aca="false">IF($C1841="","",IF(商品マスタ!$P1840="","理論",商品マスタ!$P1840))</f>
        <v/>
      </c>
      <c r="G1841" s="17" t="str">
        <f aca="false">IF($C1841="","",N(商品マスタ!$H1840))</f>
        <v/>
      </c>
      <c r="H1841" s="14"/>
      <c r="I1841" s="17" t="str">
        <f aca="false">IF($C1841="","",N($H1841)*N(商品マスタ!$N1840))</f>
        <v/>
      </c>
      <c r="J1841" s="17" t="str">
        <f aca="false">IF($C1841="","",N($I1841)-N($G1841))</f>
        <v/>
      </c>
      <c r="K1841" s="37" t="str">
        <f aca="false">IF($C1841="","",N(商品マスタ!$I1840))</f>
        <v/>
      </c>
      <c r="L1841" s="17" t="str">
        <f aca="false">IF($C1841="","",MAX(1,N(商品マスタ!$J1840)))</f>
        <v/>
      </c>
      <c r="M1841" s="38" t="str">
        <f aca="false">IF($C1841="","",N(TOP!$C$16)*N($K1841))</f>
        <v/>
      </c>
      <c r="N1841" s="17" t="str">
        <f aca="false">IF($C1841="","",ROUNDUP(N($M1841)/N($L1841),0))</f>
        <v/>
      </c>
      <c r="O1841" s="17" t="str">
        <f aca="false">IF($C1841="","",N(商品マスタ!$R1840))</f>
        <v/>
      </c>
      <c r="P1841" s="17" t="str">
        <f aca="false">IF($C1841="","",IF($F1841="理論",(N($O1841)+N($N1841))-N($G1841),(N($O1841)+N($N1841))-N($I1841)))</f>
        <v/>
      </c>
      <c r="Q1841" s="17" t="str">
        <f aca="false">IF($C1841="","",MAX(1,N(商品マスタ!$K1840)))</f>
        <v/>
      </c>
      <c r="R1841" s="39" t="str">
        <f aca="false">IF($C1841="","",IF(N($P1841)/N($Q1841)&lt;=0,"",ROUNDUP(N($P1841)/N($Q1841),0)))</f>
        <v/>
      </c>
      <c r="S1841" s="14"/>
      <c r="T1841" s="40" t="str">
        <f aca="false">IF($C1841="","",N(商品マスタ!$M1840))</f>
        <v/>
      </c>
      <c r="U1841" s="40" t="str">
        <f aca="false">IF($S1841="","",N($S1841)*N($T1841))</f>
        <v/>
      </c>
      <c r="V1841" s="18"/>
    </row>
    <row r="1842" customFormat="false" ht="15" hidden="false" customHeight="false" outlineLevel="0" collapsed="false">
      <c r="B1842" s="12" t="n">
        <v>1836</v>
      </c>
      <c r="C1842" s="36" t="str">
        <f aca="false">IF(商品マスタ!$C1841="","",商品マスタ!$C1841)</f>
        <v/>
      </c>
      <c r="D1842" s="12" t="str">
        <f aca="false">IF($C1842="","",商品マスタ!$D1841)</f>
        <v/>
      </c>
      <c r="E1842" s="12" t="str">
        <f aca="false">IF($C1842="","",商品マスタ!$G1841)</f>
        <v/>
      </c>
      <c r="F1842" s="12" t="str">
        <f aca="false">IF($C1842="","",IF(商品マスタ!$P1841="","理論",商品マスタ!$P1841))</f>
        <v/>
      </c>
      <c r="G1842" s="17" t="str">
        <f aca="false">IF($C1842="","",N(商品マスタ!$H1841))</f>
        <v/>
      </c>
      <c r="H1842" s="14"/>
      <c r="I1842" s="17" t="str">
        <f aca="false">IF($C1842="","",N($H1842)*N(商品マスタ!$N1841))</f>
        <v/>
      </c>
      <c r="J1842" s="17" t="str">
        <f aca="false">IF($C1842="","",N($I1842)-N($G1842))</f>
        <v/>
      </c>
      <c r="K1842" s="37" t="str">
        <f aca="false">IF($C1842="","",N(商品マスタ!$I1841))</f>
        <v/>
      </c>
      <c r="L1842" s="17" t="str">
        <f aca="false">IF($C1842="","",MAX(1,N(商品マスタ!$J1841)))</f>
        <v/>
      </c>
      <c r="M1842" s="38" t="str">
        <f aca="false">IF($C1842="","",N(TOP!$C$16)*N($K1842))</f>
        <v/>
      </c>
      <c r="N1842" s="17" t="str">
        <f aca="false">IF($C1842="","",ROUNDUP(N($M1842)/N($L1842),0))</f>
        <v/>
      </c>
      <c r="O1842" s="17" t="str">
        <f aca="false">IF($C1842="","",N(商品マスタ!$R1841))</f>
        <v/>
      </c>
      <c r="P1842" s="17" t="str">
        <f aca="false">IF($C1842="","",IF($F1842="理論",(N($O1842)+N($N1842))-N($G1842),(N($O1842)+N($N1842))-N($I1842)))</f>
        <v/>
      </c>
      <c r="Q1842" s="17" t="str">
        <f aca="false">IF($C1842="","",MAX(1,N(商品マスタ!$K1841)))</f>
        <v/>
      </c>
      <c r="R1842" s="39" t="str">
        <f aca="false">IF($C1842="","",IF(N($P1842)/N($Q1842)&lt;=0,"",ROUNDUP(N($P1842)/N($Q1842),0)))</f>
        <v/>
      </c>
      <c r="S1842" s="14"/>
      <c r="T1842" s="40" t="str">
        <f aca="false">IF($C1842="","",N(商品マスタ!$M1841))</f>
        <v/>
      </c>
      <c r="U1842" s="40" t="str">
        <f aca="false">IF($S1842="","",N($S1842)*N($T1842))</f>
        <v/>
      </c>
      <c r="V1842" s="18"/>
    </row>
    <row r="1843" customFormat="false" ht="15" hidden="false" customHeight="false" outlineLevel="0" collapsed="false">
      <c r="B1843" s="12" t="n">
        <v>1837</v>
      </c>
      <c r="C1843" s="36" t="str">
        <f aca="false">IF(商品マスタ!$C1842="","",商品マスタ!$C1842)</f>
        <v/>
      </c>
      <c r="D1843" s="12" t="str">
        <f aca="false">IF($C1843="","",商品マスタ!$D1842)</f>
        <v/>
      </c>
      <c r="E1843" s="12" t="str">
        <f aca="false">IF($C1843="","",商品マスタ!$G1842)</f>
        <v/>
      </c>
      <c r="F1843" s="12" t="str">
        <f aca="false">IF($C1843="","",IF(商品マスタ!$P1842="","理論",商品マスタ!$P1842))</f>
        <v/>
      </c>
      <c r="G1843" s="17" t="str">
        <f aca="false">IF($C1843="","",N(商品マスタ!$H1842))</f>
        <v/>
      </c>
      <c r="H1843" s="14"/>
      <c r="I1843" s="17" t="str">
        <f aca="false">IF($C1843="","",N($H1843)*N(商品マスタ!$N1842))</f>
        <v/>
      </c>
      <c r="J1843" s="17" t="str">
        <f aca="false">IF($C1843="","",N($I1843)-N($G1843))</f>
        <v/>
      </c>
      <c r="K1843" s="37" t="str">
        <f aca="false">IF($C1843="","",N(商品マスタ!$I1842))</f>
        <v/>
      </c>
      <c r="L1843" s="17" t="str">
        <f aca="false">IF($C1843="","",MAX(1,N(商品マスタ!$J1842)))</f>
        <v/>
      </c>
      <c r="M1843" s="38" t="str">
        <f aca="false">IF($C1843="","",N(TOP!$C$16)*N($K1843))</f>
        <v/>
      </c>
      <c r="N1843" s="17" t="str">
        <f aca="false">IF($C1843="","",ROUNDUP(N($M1843)/N($L1843),0))</f>
        <v/>
      </c>
      <c r="O1843" s="17" t="str">
        <f aca="false">IF($C1843="","",N(商品マスタ!$R1842))</f>
        <v/>
      </c>
      <c r="P1843" s="17" t="str">
        <f aca="false">IF($C1843="","",IF($F1843="理論",(N($O1843)+N($N1843))-N($G1843),(N($O1843)+N($N1843))-N($I1843)))</f>
        <v/>
      </c>
      <c r="Q1843" s="17" t="str">
        <f aca="false">IF($C1843="","",MAX(1,N(商品マスタ!$K1842)))</f>
        <v/>
      </c>
      <c r="R1843" s="39" t="str">
        <f aca="false">IF($C1843="","",IF(N($P1843)/N($Q1843)&lt;=0,"",ROUNDUP(N($P1843)/N($Q1843),0)))</f>
        <v/>
      </c>
      <c r="S1843" s="14"/>
      <c r="T1843" s="40" t="str">
        <f aca="false">IF($C1843="","",N(商品マスタ!$M1842))</f>
        <v/>
      </c>
      <c r="U1843" s="40" t="str">
        <f aca="false">IF($S1843="","",N($S1843)*N($T1843))</f>
        <v/>
      </c>
      <c r="V1843" s="18"/>
    </row>
    <row r="1844" customFormat="false" ht="15" hidden="false" customHeight="false" outlineLevel="0" collapsed="false">
      <c r="B1844" s="12" t="n">
        <v>1838</v>
      </c>
      <c r="C1844" s="36" t="str">
        <f aca="false">IF(商品マスタ!$C1843="","",商品マスタ!$C1843)</f>
        <v/>
      </c>
      <c r="D1844" s="12" t="str">
        <f aca="false">IF($C1844="","",商品マスタ!$D1843)</f>
        <v/>
      </c>
      <c r="E1844" s="12" t="str">
        <f aca="false">IF($C1844="","",商品マスタ!$G1843)</f>
        <v/>
      </c>
      <c r="F1844" s="12" t="str">
        <f aca="false">IF($C1844="","",IF(商品マスタ!$P1843="","理論",商品マスタ!$P1843))</f>
        <v/>
      </c>
      <c r="G1844" s="17" t="str">
        <f aca="false">IF($C1844="","",N(商品マスタ!$H1843))</f>
        <v/>
      </c>
      <c r="H1844" s="14"/>
      <c r="I1844" s="17" t="str">
        <f aca="false">IF($C1844="","",N($H1844)*N(商品マスタ!$N1843))</f>
        <v/>
      </c>
      <c r="J1844" s="17" t="str">
        <f aca="false">IF($C1844="","",N($I1844)-N($G1844))</f>
        <v/>
      </c>
      <c r="K1844" s="37" t="str">
        <f aca="false">IF($C1844="","",N(商品マスタ!$I1843))</f>
        <v/>
      </c>
      <c r="L1844" s="17" t="str">
        <f aca="false">IF($C1844="","",MAX(1,N(商品マスタ!$J1843)))</f>
        <v/>
      </c>
      <c r="M1844" s="38" t="str">
        <f aca="false">IF($C1844="","",N(TOP!$C$16)*N($K1844))</f>
        <v/>
      </c>
      <c r="N1844" s="17" t="str">
        <f aca="false">IF($C1844="","",ROUNDUP(N($M1844)/N($L1844),0))</f>
        <v/>
      </c>
      <c r="O1844" s="17" t="str">
        <f aca="false">IF($C1844="","",N(商品マスタ!$R1843))</f>
        <v/>
      </c>
      <c r="P1844" s="17" t="str">
        <f aca="false">IF($C1844="","",IF($F1844="理論",(N($O1844)+N($N1844))-N($G1844),(N($O1844)+N($N1844))-N($I1844)))</f>
        <v/>
      </c>
      <c r="Q1844" s="17" t="str">
        <f aca="false">IF($C1844="","",MAX(1,N(商品マスタ!$K1843)))</f>
        <v/>
      </c>
      <c r="R1844" s="39" t="str">
        <f aca="false">IF($C1844="","",IF(N($P1844)/N($Q1844)&lt;=0,"",ROUNDUP(N($P1844)/N($Q1844),0)))</f>
        <v/>
      </c>
      <c r="S1844" s="14"/>
      <c r="T1844" s="40" t="str">
        <f aca="false">IF($C1844="","",N(商品マスタ!$M1843))</f>
        <v/>
      </c>
      <c r="U1844" s="40" t="str">
        <f aca="false">IF($S1844="","",N($S1844)*N($T1844))</f>
        <v/>
      </c>
      <c r="V1844" s="18"/>
    </row>
    <row r="1845" customFormat="false" ht="15" hidden="false" customHeight="false" outlineLevel="0" collapsed="false">
      <c r="B1845" s="12" t="n">
        <v>1839</v>
      </c>
      <c r="C1845" s="36" t="str">
        <f aca="false">IF(商品マスタ!$C1844="","",商品マスタ!$C1844)</f>
        <v/>
      </c>
      <c r="D1845" s="12" t="str">
        <f aca="false">IF($C1845="","",商品マスタ!$D1844)</f>
        <v/>
      </c>
      <c r="E1845" s="12" t="str">
        <f aca="false">IF($C1845="","",商品マスタ!$G1844)</f>
        <v/>
      </c>
      <c r="F1845" s="12" t="str">
        <f aca="false">IF($C1845="","",IF(商品マスタ!$P1844="","理論",商品マスタ!$P1844))</f>
        <v/>
      </c>
      <c r="G1845" s="17" t="str">
        <f aca="false">IF($C1845="","",N(商品マスタ!$H1844))</f>
        <v/>
      </c>
      <c r="H1845" s="14"/>
      <c r="I1845" s="17" t="str">
        <f aca="false">IF($C1845="","",N($H1845)*N(商品マスタ!$N1844))</f>
        <v/>
      </c>
      <c r="J1845" s="17" t="str">
        <f aca="false">IF($C1845="","",N($I1845)-N($G1845))</f>
        <v/>
      </c>
      <c r="K1845" s="37" t="str">
        <f aca="false">IF($C1845="","",N(商品マスタ!$I1844))</f>
        <v/>
      </c>
      <c r="L1845" s="17" t="str">
        <f aca="false">IF($C1845="","",MAX(1,N(商品マスタ!$J1844)))</f>
        <v/>
      </c>
      <c r="M1845" s="38" t="str">
        <f aca="false">IF($C1845="","",N(TOP!$C$16)*N($K1845))</f>
        <v/>
      </c>
      <c r="N1845" s="17" t="str">
        <f aca="false">IF($C1845="","",ROUNDUP(N($M1845)/N($L1845),0))</f>
        <v/>
      </c>
      <c r="O1845" s="17" t="str">
        <f aca="false">IF($C1845="","",N(商品マスタ!$R1844))</f>
        <v/>
      </c>
      <c r="P1845" s="17" t="str">
        <f aca="false">IF($C1845="","",IF($F1845="理論",(N($O1845)+N($N1845))-N($G1845),(N($O1845)+N($N1845))-N($I1845)))</f>
        <v/>
      </c>
      <c r="Q1845" s="17" t="str">
        <f aca="false">IF($C1845="","",MAX(1,N(商品マスタ!$K1844)))</f>
        <v/>
      </c>
      <c r="R1845" s="39" t="str">
        <f aca="false">IF($C1845="","",IF(N($P1845)/N($Q1845)&lt;=0,"",ROUNDUP(N($P1845)/N($Q1845),0)))</f>
        <v/>
      </c>
      <c r="S1845" s="14"/>
      <c r="T1845" s="40" t="str">
        <f aca="false">IF($C1845="","",N(商品マスタ!$M1844))</f>
        <v/>
      </c>
      <c r="U1845" s="40" t="str">
        <f aca="false">IF($S1845="","",N($S1845)*N($T1845))</f>
        <v/>
      </c>
      <c r="V1845" s="18"/>
    </row>
    <row r="1846" customFormat="false" ht="15" hidden="false" customHeight="false" outlineLevel="0" collapsed="false">
      <c r="B1846" s="12" t="n">
        <v>1840</v>
      </c>
      <c r="C1846" s="36" t="str">
        <f aca="false">IF(商品マスタ!$C1845="","",商品マスタ!$C1845)</f>
        <v/>
      </c>
      <c r="D1846" s="12" t="str">
        <f aca="false">IF($C1846="","",商品マスタ!$D1845)</f>
        <v/>
      </c>
      <c r="E1846" s="12" t="str">
        <f aca="false">IF($C1846="","",商品マスタ!$G1845)</f>
        <v/>
      </c>
      <c r="F1846" s="12" t="str">
        <f aca="false">IF($C1846="","",IF(商品マスタ!$P1845="","理論",商品マスタ!$P1845))</f>
        <v/>
      </c>
      <c r="G1846" s="17" t="str">
        <f aca="false">IF($C1846="","",N(商品マスタ!$H1845))</f>
        <v/>
      </c>
      <c r="H1846" s="14"/>
      <c r="I1846" s="17" t="str">
        <f aca="false">IF($C1846="","",N($H1846)*N(商品マスタ!$N1845))</f>
        <v/>
      </c>
      <c r="J1846" s="17" t="str">
        <f aca="false">IF($C1846="","",N($I1846)-N($G1846))</f>
        <v/>
      </c>
      <c r="K1846" s="37" t="str">
        <f aca="false">IF($C1846="","",N(商品マスタ!$I1845))</f>
        <v/>
      </c>
      <c r="L1846" s="17" t="str">
        <f aca="false">IF($C1846="","",MAX(1,N(商品マスタ!$J1845)))</f>
        <v/>
      </c>
      <c r="M1846" s="38" t="str">
        <f aca="false">IF($C1846="","",N(TOP!$C$16)*N($K1846))</f>
        <v/>
      </c>
      <c r="N1846" s="17" t="str">
        <f aca="false">IF($C1846="","",ROUNDUP(N($M1846)/N($L1846),0))</f>
        <v/>
      </c>
      <c r="O1846" s="17" t="str">
        <f aca="false">IF($C1846="","",N(商品マスタ!$R1845))</f>
        <v/>
      </c>
      <c r="P1846" s="17" t="str">
        <f aca="false">IF($C1846="","",IF($F1846="理論",(N($O1846)+N($N1846))-N($G1846),(N($O1846)+N($N1846))-N($I1846)))</f>
        <v/>
      </c>
      <c r="Q1846" s="17" t="str">
        <f aca="false">IF($C1846="","",MAX(1,N(商品マスタ!$K1845)))</f>
        <v/>
      </c>
      <c r="R1846" s="39" t="str">
        <f aca="false">IF($C1846="","",IF(N($P1846)/N($Q1846)&lt;=0,"",ROUNDUP(N($P1846)/N($Q1846),0)))</f>
        <v/>
      </c>
      <c r="S1846" s="14"/>
      <c r="T1846" s="40" t="str">
        <f aca="false">IF($C1846="","",N(商品マスタ!$M1845))</f>
        <v/>
      </c>
      <c r="U1846" s="40" t="str">
        <f aca="false">IF($S1846="","",N($S1846)*N($T1846))</f>
        <v/>
      </c>
      <c r="V1846" s="18"/>
    </row>
    <row r="1847" customFormat="false" ht="15" hidden="false" customHeight="false" outlineLevel="0" collapsed="false">
      <c r="B1847" s="12" t="n">
        <v>1841</v>
      </c>
      <c r="C1847" s="36" t="str">
        <f aca="false">IF(商品マスタ!$C1846="","",商品マスタ!$C1846)</f>
        <v/>
      </c>
      <c r="D1847" s="12" t="str">
        <f aca="false">IF($C1847="","",商品マスタ!$D1846)</f>
        <v/>
      </c>
      <c r="E1847" s="12" t="str">
        <f aca="false">IF($C1847="","",商品マスタ!$G1846)</f>
        <v/>
      </c>
      <c r="F1847" s="12" t="str">
        <f aca="false">IF($C1847="","",IF(商品マスタ!$P1846="","理論",商品マスタ!$P1846))</f>
        <v/>
      </c>
      <c r="G1847" s="17" t="str">
        <f aca="false">IF($C1847="","",N(商品マスタ!$H1846))</f>
        <v/>
      </c>
      <c r="H1847" s="14"/>
      <c r="I1847" s="17" t="str">
        <f aca="false">IF($C1847="","",N($H1847)*N(商品マスタ!$N1846))</f>
        <v/>
      </c>
      <c r="J1847" s="17" t="str">
        <f aca="false">IF($C1847="","",N($I1847)-N($G1847))</f>
        <v/>
      </c>
      <c r="K1847" s="37" t="str">
        <f aca="false">IF($C1847="","",N(商品マスタ!$I1846))</f>
        <v/>
      </c>
      <c r="L1847" s="17" t="str">
        <f aca="false">IF($C1847="","",MAX(1,N(商品マスタ!$J1846)))</f>
        <v/>
      </c>
      <c r="M1847" s="38" t="str">
        <f aca="false">IF($C1847="","",N(TOP!$C$16)*N($K1847))</f>
        <v/>
      </c>
      <c r="N1847" s="17" t="str">
        <f aca="false">IF($C1847="","",ROUNDUP(N($M1847)/N($L1847),0))</f>
        <v/>
      </c>
      <c r="O1847" s="17" t="str">
        <f aca="false">IF($C1847="","",N(商品マスタ!$R1846))</f>
        <v/>
      </c>
      <c r="P1847" s="17" t="str">
        <f aca="false">IF($C1847="","",IF($F1847="理論",(N($O1847)+N($N1847))-N($G1847),(N($O1847)+N($N1847))-N($I1847)))</f>
        <v/>
      </c>
      <c r="Q1847" s="17" t="str">
        <f aca="false">IF($C1847="","",MAX(1,N(商品マスタ!$K1846)))</f>
        <v/>
      </c>
      <c r="R1847" s="39" t="str">
        <f aca="false">IF($C1847="","",IF(N($P1847)/N($Q1847)&lt;=0,"",ROUNDUP(N($P1847)/N($Q1847),0)))</f>
        <v/>
      </c>
      <c r="S1847" s="14"/>
      <c r="T1847" s="40" t="str">
        <f aca="false">IF($C1847="","",N(商品マスタ!$M1846))</f>
        <v/>
      </c>
      <c r="U1847" s="40" t="str">
        <f aca="false">IF($S1847="","",N($S1847)*N($T1847))</f>
        <v/>
      </c>
      <c r="V1847" s="18"/>
    </row>
    <row r="1848" customFormat="false" ht="15" hidden="false" customHeight="false" outlineLevel="0" collapsed="false">
      <c r="B1848" s="12" t="n">
        <v>1842</v>
      </c>
      <c r="C1848" s="36" t="str">
        <f aca="false">IF(商品マスタ!$C1847="","",商品マスタ!$C1847)</f>
        <v/>
      </c>
      <c r="D1848" s="12" t="str">
        <f aca="false">IF($C1848="","",商品マスタ!$D1847)</f>
        <v/>
      </c>
      <c r="E1848" s="12" t="str">
        <f aca="false">IF($C1848="","",商品マスタ!$G1847)</f>
        <v/>
      </c>
      <c r="F1848" s="12" t="str">
        <f aca="false">IF($C1848="","",IF(商品マスタ!$P1847="","理論",商品マスタ!$P1847))</f>
        <v/>
      </c>
      <c r="G1848" s="17" t="str">
        <f aca="false">IF($C1848="","",N(商品マスタ!$H1847))</f>
        <v/>
      </c>
      <c r="H1848" s="14"/>
      <c r="I1848" s="17" t="str">
        <f aca="false">IF($C1848="","",N($H1848)*N(商品マスタ!$N1847))</f>
        <v/>
      </c>
      <c r="J1848" s="17" t="str">
        <f aca="false">IF($C1848="","",N($I1848)-N($G1848))</f>
        <v/>
      </c>
      <c r="K1848" s="37" t="str">
        <f aca="false">IF($C1848="","",N(商品マスタ!$I1847))</f>
        <v/>
      </c>
      <c r="L1848" s="17" t="str">
        <f aca="false">IF($C1848="","",MAX(1,N(商品マスタ!$J1847)))</f>
        <v/>
      </c>
      <c r="M1848" s="38" t="str">
        <f aca="false">IF($C1848="","",N(TOP!$C$16)*N($K1848))</f>
        <v/>
      </c>
      <c r="N1848" s="17" t="str">
        <f aca="false">IF($C1848="","",ROUNDUP(N($M1848)/N($L1848),0))</f>
        <v/>
      </c>
      <c r="O1848" s="17" t="str">
        <f aca="false">IF($C1848="","",N(商品マスタ!$R1847))</f>
        <v/>
      </c>
      <c r="P1848" s="17" t="str">
        <f aca="false">IF($C1848="","",IF($F1848="理論",(N($O1848)+N($N1848))-N($G1848),(N($O1848)+N($N1848))-N($I1848)))</f>
        <v/>
      </c>
      <c r="Q1848" s="17" t="str">
        <f aca="false">IF($C1848="","",MAX(1,N(商品マスタ!$K1847)))</f>
        <v/>
      </c>
      <c r="R1848" s="39" t="str">
        <f aca="false">IF($C1848="","",IF(N($P1848)/N($Q1848)&lt;=0,"",ROUNDUP(N($P1848)/N($Q1848),0)))</f>
        <v/>
      </c>
      <c r="S1848" s="14"/>
      <c r="T1848" s="40" t="str">
        <f aca="false">IF($C1848="","",N(商品マスタ!$M1847))</f>
        <v/>
      </c>
      <c r="U1848" s="40" t="str">
        <f aca="false">IF($S1848="","",N($S1848)*N($T1848))</f>
        <v/>
      </c>
      <c r="V1848" s="18"/>
    </row>
    <row r="1849" customFormat="false" ht="15" hidden="false" customHeight="false" outlineLevel="0" collapsed="false">
      <c r="B1849" s="12" t="n">
        <v>1843</v>
      </c>
      <c r="C1849" s="36" t="str">
        <f aca="false">IF(商品マスタ!$C1848="","",商品マスタ!$C1848)</f>
        <v/>
      </c>
      <c r="D1849" s="12" t="str">
        <f aca="false">IF($C1849="","",商品マスタ!$D1848)</f>
        <v/>
      </c>
      <c r="E1849" s="12" t="str">
        <f aca="false">IF($C1849="","",商品マスタ!$G1848)</f>
        <v/>
      </c>
      <c r="F1849" s="12" t="str">
        <f aca="false">IF($C1849="","",IF(商品マスタ!$P1848="","理論",商品マスタ!$P1848))</f>
        <v/>
      </c>
      <c r="G1849" s="17" t="str">
        <f aca="false">IF($C1849="","",N(商品マスタ!$H1848))</f>
        <v/>
      </c>
      <c r="H1849" s="14"/>
      <c r="I1849" s="17" t="str">
        <f aca="false">IF($C1849="","",N($H1849)*N(商品マスタ!$N1848))</f>
        <v/>
      </c>
      <c r="J1849" s="17" t="str">
        <f aca="false">IF($C1849="","",N($I1849)-N($G1849))</f>
        <v/>
      </c>
      <c r="K1849" s="37" t="str">
        <f aca="false">IF($C1849="","",N(商品マスタ!$I1848))</f>
        <v/>
      </c>
      <c r="L1849" s="17" t="str">
        <f aca="false">IF($C1849="","",MAX(1,N(商品マスタ!$J1848)))</f>
        <v/>
      </c>
      <c r="M1849" s="38" t="str">
        <f aca="false">IF($C1849="","",N(TOP!$C$16)*N($K1849))</f>
        <v/>
      </c>
      <c r="N1849" s="17" t="str">
        <f aca="false">IF($C1849="","",ROUNDUP(N($M1849)/N($L1849),0))</f>
        <v/>
      </c>
      <c r="O1849" s="17" t="str">
        <f aca="false">IF($C1849="","",N(商品マスタ!$R1848))</f>
        <v/>
      </c>
      <c r="P1849" s="17" t="str">
        <f aca="false">IF($C1849="","",IF($F1849="理論",(N($O1849)+N($N1849))-N($G1849),(N($O1849)+N($N1849))-N($I1849)))</f>
        <v/>
      </c>
      <c r="Q1849" s="17" t="str">
        <f aca="false">IF($C1849="","",MAX(1,N(商品マスタ!$K1848)))</f>
        <v/>
      </c>
      <c r="R1849" s="39" t="str">
        <f aca="false">IF($C1849="","",IF(N($P1849)/N($Q1849)&lt;=0,"",ROUNDUP(N($P1849)/N($Q1849),0)))</f>
        <v/>
      </c>
      <c r="S1849" s="14"/>
      <c r="T1849" s="40" t="str">
        <f aca="false">IF($C1849="","",N(商品マスタ!$M1848))</f>
        <v/>
      </c>
      <c r="U1849" s="40" t="str">
        <f aca="false">IF($S1849="","",N($S1849)*N($T1849))</f>
        <v/>
      </c>
      <c r="V1849" s="18"/>
    </row>
    <row r="1850" customFormat="false" ht="15" hidden="false" customHeight="false" outlineLevel="0" collapsed="false">
      <c r="B1850" s="12" t="n">
        <v>1844</v>
      </c>
      <c r="C1850" s="36" t="str">
        <f aca="false">IF(商品マスタ!$C1849="","",商品マスタ!$C1849)</f>
        <v/>
      </c>
      <c r="D1850" s="12" t="str">
        <f aca="false">IF($C1850="","",商品マスタ!$D1849)</f>
        <v/>
      </c>
      <c r="E1850" s="12" t="str">
        <f aca="false">IF($C1850="","",商品マスタ!$G1849)</f>
        <v/>
      </c>
      <c r="F1850" s="12" t="str">
        <f aca="false">IF($C1850="","",IF(商品マスタ!$P1849="","理論",商品マスタ!$P1849))</f>
        <v/>
      </c>
      <c r="G1850" s="17" t="str">
        <f aca="false">IF($C1850="","",N(商品マスタ!$H1849))</f>
        <v/>
      </c>
      <c r="H1850" s="14"/>
      <c r="I1850" s="17" t="str">
        <f aca="false">IF($C1850="","",N($H1850)*N(商品マスタ!$N1849))</f>
        <v/>
      </c>
      <c r="J1850" s="17" t="str">
        <f aca="false">IF($C1850="","",N($I1850)-N($G1850))</f>
        <v/>
      </c>
      <c r="K1850" s="37" t="str">
        <f aca="false">IF($C1850="","",N(商品マスタ!$I1849))</f>
        <v/>
      </c>
      <c r="L1850" s="17" t="str">
        <f aca="false">IF($C1850="","",MAX(1,N(商品マスタ!$J1849)))</f>
        <v/>
      </c>
      <c r="M1850" s="38" t="str">
        <f aca="false">IF($C1850="","",N(TOP!$C$16)*N($K1850))</f>
        <v/>
      </c>
      <c r="N1850" s="17" t="str">
        <f aca="false">IF($C1850="","",ROUNDUP(N($M1850)/N($L1850),0))</f>
        <v/>
      </c>
      <c r="O1850" s="17" t="str">
        <f aca="false">IF($C1850="","",N(商品マスタ!$R1849))</f>
        <v/>
      </c>
      <c r="P1850" s="17" t="str">
        <f aca="false">IF($C1850="","",IF($F1850="理論",(N($O1850)+N($N1850))-N($G1850),(N($O1850)+N($N1850))-N($I1850)))</f>
        <v/>
      </c>
      <c r="Q1850" s="17" t="str">
        <f aca="false">IF($C1850="","",MAX(1,N(商品マスタ!$K1849)))</f>
        <v/>
      </c>
      <c r="R1850" s="39" t="str">
        <f aca="false">IF($C1850="","",IF(N($P1850)/N($Q1850)&lt;=0,"",ROUNDUP(N($P1850)/N($Q1850),0)))</f>
        <v/>
      </c>
      <c r="S1850" s="14"/>
      <c r="T1850" s="40" t="str">
        <f aca="false">IF($C1850="","",N(商品マスタ!$M1849))</f>
        <v/>
      </c>
      <c r="U1850" s="40" t="str">
        <f aca="false">IF($S1850="","",N($S1850)*N($T1850))</f>
        <v/>
      </c>
      <c r="V1850" s="18"/>
    </row>
    <row r="1851" customFormat="false" ht="15" hidden="false" customHeight="false" outlineLevel="0" collapsed="false">
      <c r="B1851" s="12" t="n">
        <v>1845</v>
      </c>
      <c r="C1851" s="36" t="str">
        <f aca="false">IF(商品マスタ!$C1850="","",商品マスタ!$C1850)</f>
        <v/>
      </c>
      <c r="D1851" s="12" t="str">
        <f aca="false">IF($C1851="","",商品マスタ!$D1850)</f>
        <v/>
      </c>
      <c r="E1851" s="12" t="str">
        <f aca="false">IF($C1851="","",商品マスタ!$G1850)</f>
        <v/>
      </c>
      <c r="F1851" s="12" t="str">
        <f aca="false">IF($C1851="","",IF(商品マスタ!$P1850="","理論",商品マスタ!$P1850))</f>
        <v/>
      </c>
      <c r="G1851" s="17" t="str">
        <f aca="false">IF($C1851="","",N(商品マスタ!$H1850))</f>
        <v/>
      </c>
      <c r="H1851" s="14"/>
      <c r="I1851" s="17" t="str">
        <f aca="false">IF($C1851="","",N($H1851)*N(商品マスタ!$N1850))</f>
        <v/>
      </c>
      <c r="J1851" s="17" t="str">
        <f aca="false">IF($C1851="","",N($I1851)-N($G1851))</f>
        <v/>
      </c>
      <c r="K1851" s="37" t="str">
        <f aca="false">IF($C1851="","",N(商品マスタ!$I1850))</f>
        <v/>
      </c>
      <c r="L1851" s="17" t="str">
        <f aca="false">IF($C1851="","",MAX(1,N(商品マスタ!$J1850)))</f>
        <v/>
      </c>
      <c r="M1851" s="38" t="str">
        <f aca="false">IF($C1851="","",N(TOP!$C$16)*N($K1851))</f>
        <v/>
      </c>
      <c r="N1851" s="17" t="str">
        <f aca="false">IF($C1851="","",ROUNDUP(N($M1851)/N($L1851),0))</f>
        <v/>
      </c>
      <c r="O1851" s="17" t="str">
        <f aca="false">IF($C1851="","",N(商品マスタ!$R1850))</f>
        <v/>
      </c>
      <c r="P1851" s="17" t="str">
        <f aca="false">IF($C1851="","",IF($F1851="理論",(N($O1851)+N($N1851))-N($G1851),(N($O1851)+N($N1851))-N($I1851)))</f>
        <v/>
      </c>
      <c r="Q1851" s="17" t="str">
        <f aca="false">IF($C1851="","",MAX(1,N(商品マスタ!$K1850)))</f>
        <v/>
      </c>
      <c r="R1851" s="39" t="str">
        <f aca="false">IF($C1851="","",IF(N($P1851)/N($Q1851)&lt;=0,"",ROUNDUP(N($P1851)/N($Q1851),0)))</f>
        <v/>
      </c>
      <c r="S1851" s="14"/>
      <c r="T1851" s="40" t="str">
        <f aca="false">IF($C1851="","",N(商品マスタ!$M1850))</f>
        <v/>
      </c>
      <c r="U1851" s="40" t="str">
        <f aca="false">IF($S1851="","",N($S1851)*N($T1851))</f>
        <v/>
      </c>
      <c r="V1851" s="18"/>
    </row>
    <row r="1852" customFormat="false" ht="15" hidden="false" customHeight="false" outlineLevel="0" collapsed="false">
      <c r="B1852" s="12" t="n">
        <v>1846</v>
      </c>
      <c r="C1852" s="36" t="str">
        <f aca="false">IF(商品マスタ!$C1851="","",商品マスタ!$C1851)</f>
        <v/>
      </c>
      <c r="D1852" s="12" t="str">
        <f aca="false">IF($C1852="","",商品マスタ!$D1851)</f>
        <v/>
      </c>
      <c r="E1852" s="12" t="str">
        <f aca="false">IF($C1852="","",商品マスタ!$G1851)</f>
        <v/>
      </c>
      <c r="F1852" s="12" t="str">
        <f aca="false">IF($C1852="","",IF(商品マスタ!$P1851="","理論",商品マスタ!$P1851))</f>
        <v/>
      </c>
      <c r="G1852" s="17" t="str">
        <f aca="false">IF($C1852="","",N(商品マスタ!$H1851))</f>
        <v/>
      </c>
      <c r="H1852" s="14"/>
      <c r="I1852" s="17" t="str">
        <f aca="false">IF($C1852="","",N($H1852)*N(商品マスタ!$N1851))</f>
        <v/>
      </c>
      <c r="J1852" s="17" t="str">
        <f aca="false">IF($C1852="","",N($I1852)-N($G1852))</f>
        <v/>
      </c>
      <c r="K1852" s="37" t="str">
        <f aca="false">IF($C1852="","",N(商品マスタ!$I1851))</f>
        <v/>
      </c>
      <c r="L1852" s="17" t="str">
        <f aca="false">IF($C1852="","",MAX(1,N(商品マスタ!$J1851)))</f>
        <v/>
      </c>
      <c r="M1852" s="38" t="str">
        <f aca="false">IF($C1852="","",N(TOP!$C$16)*N($K1852))</f>
        <v/>
      </c>
      <c r="N1852" s="17" t="str">
        <f aca="false">IF($C1852="","",ROUNDUP(N($M1852)/N($L1852),0))</f>
        <v/>
      </c>
      <c r="O1852" s="17" t="str">
        <f aca="false">IF($C1852="","",N(商品マスタ!$R1851))</f>
        <v/>
      </c>
      <c r="P1852" s="17" t="str">
        <f aca="false">IF($C1852="","",IF($F1852="理論",(N($O1852)+N($N1852))-N($G1852),(N($O1852)+N($N1852))-N($I1852)))</f>
        <v/>
      </c>
      <c r="Q1852" s="17" t="str">
        <f aca="false">IF($C1852="","",MAX(1,N(商品マスタ!$K1851)))</f>
        <v/>
      </c>
      <c r="R1852" s="39" t="str">
        <f aca="false">IF($C1852="","",IF(N($P1852)/N($Q1852)&lt;=0,"",ROUNDUP(N($P1852)/N($Q1852),0)))</f>
        <v/>
      </c>
      <c r="S1852" s="14"/>
      <c r="T1852" s="40" t="str">
        <f aca="false">IF($C1852="","",N(商品マスタ!$M1851))</f>
        <v/>
      </c>
      <c r="U1852" s="40" t="str">
        <f aca="false">IF($S1852="","",N($S1852)*N($T1852))</f>
        <v/>
      </c>
      <c r="V1852" s="18"/>
    </row>
    <row r="1853" customFormat="false" ht="15" hidden="false" customHeight="false" outlineLevel="0" collapsed="false">
      <c r="B1853" s="12" t="n">
        <v>1847</v>
      </c>
      <c r="C1853" s="36" t="str">
        <f aca="false">IF(商品マスタ!$C1852="","",商品マスタ!$C1852)</f>
        <v/>
      </c>
      <c r="D1853" s="12" t="str">
        <f aca="false">IF($C1853="","",商品マスタ!$D1852)</f>
        <v/>
      </c>
      <c r="E1853" s="12" t="str">
        <f aca="false">IF($C1853="","",商品マスタ!$G1852)</f>
        <v/>
      </c>
      <c r="F1853" s="12" t="str">
        <f aca="false">IF($C1853="","",IF(商品マスタ!$P1852="","理論",商品マスタ!$P1852))</f>
        <v/>
      </c>
      <c r="G1853" s="17" t="str">
        <f aca="false">IF($C1853="","",N(商品マスタ!$H1852))</f>
        <v/>
      </c>
      <c r="H1853" s="14"/>
      <c r="I1853" s="17" t="str">
        <f aca="false">IF($C1853="","",N($H1853)*N(商品マスタ!$N1852))</f>
        <v/>
      </c>
      <c r="J1853" s="17" t="str">
        <f aca="false">IF($C1853="","",N($I1853)-N($G1853))</f>
        <v/>
      </c>
      <c r="K1853" s="37" t="str">
        <f aca="false">IF($C1853="","",N(商品マスタ!$I1852))</f>
        <v/>
      </c>
      <c r="L1853" s="17" t="str">
        <f aca="false">IF($C1853="","",MAX(1,N(商品マスタ!$J1852)))</f>
        <v/>
      </c>
      <c r="M1853" s="38" t="str">
        <f aca="false">IF($C1853="","",N(TOP!$C$16)*N($K1853))</f>
        <v/>
      </c>
      <c r="N1853" s="17" t="str">
        <f aca="false">IF($C1853="","",ROUNDUP(N($M1853)/N($L1853),0))</f>
        <v/>
      </c>
      <c r="O1853" s="17" t="str">
        <f aca="false">IF($C1853="","",N(商品マスタ!$R1852))</f>
        <v/>
      </c>
      <c r="P1853" s="17" t="str">
        <f aca="false">IF($C1853="","",IF($F1853="理論",(N($O1853)+N($N1853))-N($G1853),(N($O1853)+N($N1853))-N($I1853)))</f>
        <v/>
      </c>
      <c r="Q1853" s="17" t="str">
        <f aca="false">IF($C1853="","",MAX(1,N(商品マスタ!$K1852)))</f>
        <v/>
      </c>
      <c r="R1853" s="39" t="str">
        <f aca="false">IF($C1853="","",IF(N($P1853)/N($Q1853)&lt;=0,"",ROUNDUP(N($P1853)/N($Q1853),0)))</f>
        <v/>
      </c>
      <c r="S1853" s="14"/>
      <c r="T1853" s="40" t="str">
        <f aca="false">IF($C1853="","",N(商品マスタ!$M1852))</f>
        <v/>
      </c>
      <c r="U1853" s="40" t="str">
        <f aca="false">IF($S1853="","",N($S1853)*N($T1853))</f>
        <v/>
      </c>
      <c r="V1853" s="18"/>
    </row>
    <row r="1854" customFormat="false" ht="15" hidden="false" customHeight="false" outlineLevel="0" collapsed="false">
      <c r="B1854" s="12" t="n">
        <v>1848</v>
      </c>
      <c r="C1854" s="36" t="str">
        <f aca="false">IF(商品マスタ!$C1853="","",商品マスタ!$C1853)</f>
        <v/>
      </c>
      <c r="D1854" s="12" t="str">
        <f aca="false">IF($C1854="","",商品マスタ!$D1853)</f>
        <v/>
      </c>
      <c r="E1854" s="12" t="str">
        <f aca="false">IF($C1854="","",商品マスタ!$G1853)</f>
        <v/>
      </c>
      <c r="F1854" s="12" t="str">
        <f aca="false">IF($C1854="","",IF(商品マスタ!$P1853="","理論",商品マスタ!$P1853))</f>
        <v/>
      </c>
      <c r="G1854" s="17" t="str">
        <f aca="false">IF($C1854="","",N(商品マスタ!$H1853))</f>
        <v/>
      </c>
      <c r="H1854" s="14"/>
      <c r="I1854" s="17" t="str">
        <f aca="false">IF($C1854="","",N($H1854)*N(商品マスタ!$N1853))</f>
        <v/>
      </c>
      <c r="J1854" s="17" t="str">
        <f aca="false">IF($C1854="","",N($I1854)-N($G1854))</f>
        <v/>
      </c>
      <c r="K1854" s="37" t="str">
        <f aca="false">IF($C1854="","",N(商品マスタ!$I1853))</f>
        <v/>
      </c>
      <c r="L1854" s="17" t="str">
        <f aca="false">IF($C1854="","",MAX(1,N(商品マスタ!$J1853)))</f>
        <v/>
      </c>
      <c r="M1854" s="38" t="str">
        <f aca="false">IF($C1854="","",N(TOP!$C$16)*N($K1854))</f>
        <v/>
      </c>
      <c r="N1854" s="17" t="str">
        <f aca="false">IF($C1854="","",ROUNDUP(N($M1854)/N($L1854),0))</f>
        <v/>
      </c>
      <c r="O1854" s="17" t="str">
        <f aca="false">IF($C1854="","",N(商品マスタ!$R1853))</f>
        <v/>
      </c>
      <c r="P1854" s="17" t="str">
        <f aca="false">IF($C1854="","",IF($F1854="理論",(N($O1854)+N($N1854))-N($G1854),(N($O1854)+N($N1854))-N($I1854)))</f>
        <v/>
      </c>
      <c r="Q1854" s="17" t="str">
        <f aca="false">IF($C1854="","",MAX(1,N(商品マスタ!$K1853)))</f>
        <v/>
      </c>
      <c r="R1854" s="39" t="str">
        <f aca="false">IF($C1854="","",IF(N($P1854)/N($Q1854)&lt;=0,"",ROUNDUP(N($P1854)/N($Q1854),0)))</f>
        <v/>
      </c>
      <c r="S1854" s="14"/>
      <c r="T1854" s="40" t="str">
        <f aca="false">IF($C1854="","",N(商品マスタ!$M1853))</f>
        <v/>
      </c>
      <c r="U1854" s="40" t="str">
        <f aca="false">IF($S1854="","",N($S1854)*N($T1854))</f>
        <v/>
      </c>
      <c r="V1854" s="18"/>
    </row>
    <row r="1855" customFormat="false" ht="15" hidden="false" customHeight="false" outlineLevel="0" collapsed="false">
      <c r="B1855" s="12" t="n">
        <v>1849</v>
      </c>
      <c r="C1855" s="36" t="str">
        <f aca="false">IF(商品マスタ!$C1854="","",商品マスタ!$C1854)</f>
        <v/>
      </c>
      <c r="D1855" s="12" t="str">
        <f aca="false">IF($C1855="","",商品マスタ!$D1854)</f>
        <v/>
      </c>
      <c r="E1855" s="12" t="str">
        <f aca="false">IF($C1855="","",商品マスタ!$G1854)</f>
        <v/>
      </c>
      <c r="F1855" s="12" t="str">
        <f aca="false">IF($C1855="","",IF(商品マスタ!$P1854="","理論",商品マスタ!$P1854))</f>
        <v/>
      </c>
      <c r="G1855" s="17" t="str">
        <f aca="false">IF($C1855="","",N(商品マスタ!$H1854))</f>
        <v/>
      </c>
      <c r="H1855" s="14"/>
      <c r="I1855" s="17" t="str">
        <f aca="false">IF($C1855="","",N($H1855)*N(商品マスタ!$N1854))</f>
        <v/>
      </c>
      <c r="J1855" s="17" t="str">
        <f aca="false">IF($C1855="","",N($I1855)-N($G1855))</f>
        <v/>
      </c>
      <c r="K1855" s="37" t="str">
        <f aca="false">IF($C1855="","",N(商品マスタ!$I1854))</f>
        <v/>
      </c>
      <c r="L1855" s="17" t="str">
        <f aca="false">IF($C1855="","",MAX(1,N(商品マスタ!$J1854)))</f>
        <v/>
      </c>
      <c r="M1855" s="38" t="str">
        <f aca="false">IF($C1855="","",N(TOP!$C$16)*N($K1855))</f>
        <v/>
      </c>
      <c r="N1855" s="17" t="str">
        <f aca="false">IF($C1855="","",ROUNDUP(N($M1855)/N($L1855),0))</f>
        <v/>
      </c>
      <c r="O1855" s="17" t="str">
        <f aca="false">IF($C1855="","",N(商品マスタ!$R1854))</f>
        <v/>
      </c>
      <c r="P1855" s="17" t="str">
        <f aca="false">IF($C1855="","",IF($F1855="理論",(N($O1855)+N($N1855))-N($G1855),(N($O1855)+N($N1855))-N($I1855)))</f>
        <v/>
      </c>
      <c r="Q1855" s="17" t="str">
        <f aca="false">IF($C1855="","",MAX(1,N(商品マスタ!$K1854)))</f>
        <v/>
      </c>
      <c r="R1855" s="39" t="str">
        <f aca="false">IF($C1855="","",IF(N($P1855)/N($Q1855)&lt;=0,"",ROUNDUP(N($P1855)/N($Q1855),0)))</f>
        <v/>
      </c>
      <c r="S1855" s="14"/>
      <c r="T1855" s="40" t="str">
        <f aca="false">IF($C1855="","",N(商品マスタ!$M1854))</f>
        <v/>
      </c>
      <c r="U1855" s="40" t="str">
        <f aca="false">IF($S1855="","",N($S1855)*N($T1855))</f>
        <v/>
      </c>
      <c r="V1855" s="18"/>
    </row>
    <row r="1856" customFormat="false" ht="15" hidden="false" customHeight="false" outlineLevel="0" collapsed="false">
      <c r="B1856" s="12" t="n">
        <v>1850</v>
      </c>
      <c r="C1856" s="36" t="str">
        <f aca="false">IF(商品マスタ!$C1855="","",商品マスタ!$C1855)</f>
        <v/>
      </c>
      <c r="D1856" s="12" t="str">
        <f aca="false">IF($C1856="","",商品マスタ!$D1855)</f>
        <v/>
      </c>
      <c r="E1856" s="12" t="str">
        <f aca="false">IF($C1856="","",商品マスタ!$G1855)</f>
        <v/>
      </c>
      <c r="F1856" s="12" t="str">
        <f aca="false">IF($C1856="","",IF(商品マスタ!$P1855="","理論",商品マスタ!$P1855))</f>
        <v/>
      </c>
      <c r="G1856" s="17" t="str">
        <f aca="false">IF($C1856="","",N(商品マスタ!$H1855))</f>
        <v/>
      </c>
      <c r="H1856" s="14"/>
      <c r="I1856" s="17" t="str">
        <f aca="false">IF($C1856="","",N($H1856)*N(商品マスタ!$N1855))</f>
        <v/>
      </c>
      <c r="J1856" s="17" t="str">
        <f aca="false">IF($C1856="","",N($I1856)-N($G1856))</f>
        <v/>
      </c>
      <c r="K1856" s="37" t="str">
        <f aca="false">IF($C1856="","",N(商品マスタ!$I1855))</f>
        <v/>
      </c>
      <c r="L1856" s="17" t="str">
        <f aca="false">IF($C1856="","",MAX(1,N(商品マスタ!$J1855)))</f>
        <v/>
      </c>
      <c r="M1856" s="38" t="str">
        <f aca="false">IF($C1856="","",N(TOP!$C$16)*N($K1856))</f>
        <v/>
      </c>
      <c r="N1856" s="17" t="str">
        <f aca="false">IF($C1856="","",ROUNDUP(N($M1856)/N($L1856),0))</f>
        <v/>
      </c>
      <c r="O1856" s="17" t="str">
        <f aca="false">IF($C1856="","",N(商品マスタ!$R1855))</f>
        <v/>
      </c>
      <c r="P1856" s="17" t="str">
        <f aca="false">IF($C1856="","",IF($F1856="理論",(N($O1856)+N($N1856))-N($G1856),(N($O1856)+N($N1856))-N($I1856)))</f>
        <v/>
      </c>
      <c r="Q1856" s="17" t="str">
        <f aca="false">IF($C1856="","",MAX(1,N(商品マスタ!$K1855)))</f>
        <v/>
      </c>
      <c r="R1856" s="39" t="str">
        <f aca="false">IF($C1856="","",IF(N($P1856)/N($Q1856)&lt;=0,"",ROUNDUP(N($P1856)/N($Q1856),0)))</f>
        <v/>
      </c>
      <c r="S1856" s="14"/>
      <c r="T1856" s="40" t="str">
        <f aca="false">IF($C1856="","",N(商品マスタ!$M1855))</f>
        <v/>
      </c>
      <c r="U1856" s="40" t="str">
        <f aca="false">IF($S1856="","",N($S1856)*N($T1856))</f>
        <v/>
      </c>
      <c r="V1856" s="18"/>
    </row>
    <row r="1857" customFormat="false" ht="15" hidden="false" customHeight="false" outlineLevel="0" collapsed="false">
      <c r="B1857" s="12" t="n">
        <v>1851</v>
      </c>
      <c r="C1857" s="36" t="str">
        <f aca="false">IF(商品マスタ!$C1856="","",商品マスタ!$C1856)</f>
        <v/>
      </c>
      <c r="D1857" s="12" t="str">
        <f aca="false">IF($C1857="","",商品マスタ!$D1856)</f>
        <v/>
      </c>
      <c r="E1857" s="12" t="str">
        <f aca="false">IF($C1857="","",商品マスタ!$G1856)</f>
        <v/>
      </c>
      <c r="F1857" s="12" t="str">
        <f aca="false">IF($C1857="","",IF(商品マスタ!$P1856="","理論",商品マスタ!$P1856))</f>
        <v/>
      </c>
      <c r="G1857" s="17" t="str">
        <f aca="false">IF($C1857="","",N(商品マスタ!$H1856))</f>
        <v/>
      </c>
      <c r="H1857" s="14"/>
      <c r="I1857" s="17" t="str">
        <f aca="false">IF($C1857="","",N($H1857)*N(商品マスタ!$N1856))</f>
        <v/>
      </c>
      <c r="J1857" s="17" t="str">
        <f aca="false">IF($C1857="","",N($I1857)-N($G1857))</f>
        <v/>
      </c>
      <c r="K1857" s="37" t="str">
        <f aca="false">IF($C1857="","",N(商品マスタ!$I1856))</f>
        <v/>
      </c>
      <c r="L1857" s="17" t="str">
        <f aca="false">IF($C1857="","",MAX(1,N(商品マスタ!$J1856)))</f>
        <v/>
      </c>
      <c r="M1857" s="38" t="str">
        <f aca="false">IF($C1857="","",N(TOP!$C$16)*N($K1857))</f>
        <v/>
      </c>
      <c r="N1857" s="17" t="str">
        <f aca="false">IF($C1857="","",ROUNDUP(N($M1857)/N($L1857),0))</f>
        <v/>
      </c>
      <c r="O1857" s="17" t="str">
        <f aca="false">IF($C1857="","",N(商品マスタ!$R1856))</f>
        <v/>
      </c>
      <c r="P1857" s="17" t="str">
        <f aca="false">IF($C1857="","",IF($F1857="理論",(N($O1857)+N($N1857))-N($G1857),(N($O1857)+N($N1857))-N($I1857)))</f>
        <v/>
      </c>
      <c r="Q1857" s="17" t="str">
        <f aca="false">IF($C1857="","",MAX(1,N(商品マスタ!$K1856)))</f>
        <v/>
      </c>
      <c r="R1857" s="39" t="str">
        <f aca="false">IF($C1857="","",IF(N($P1857)/N($Q1857)&lt;=0,"",ROUNDUP(N($P1857)/N($Q1857),0)))</f>
        <v/>
      </c>
      <c r="S1857" s="14"/>
      <c r="T1857" s="40" t="str">
        <f aca="false">IF($C1857="","",N(商品マスタ!$M1856))</f>
        <v/>
      </c>
      <c r="U1857" s="40" t="str">
        <f aca="false">IF($S1857="","",N($S1857)*N($T1857))</f>
        <v/>
      </c>
      <c r="V1857" s="18"/>
    </row>
    <row r="1858" customFormat="false" ht="15" hidden="false" customHeight="false" outlineLevel="0" collapsed="false">
      <c r="B1858" s="12" t="n">
        <v>1852</v>
      </c>
      <c r="C1858" s="36" t="str">
        <f aca="false">IF(商品マスタ!$C1857="","",商品マスタ!$C1857)</f>
        <v/>
      </c>
      <c r="D1858" s="12" t="str">
        <f aca="false">IF($C1858="","",商品マスタ!$D1857)</f>
        <v/>
      </c>
      <c r="E1858" s="12" t="str">
        <f aca="false">IF($C1858="","",商品マスタ!$G1857)</f>
        <v/>
      </c>
      <c r="F1858" s="12" t="str">
        <f aca="false">IF($C1858="","",IF(商品マスタ!$P1857="","理論",商品マスタ!$P1857))</f>
        <v/>
      </c>
      <c r="G1858" s="17" t="str">
        <f aca="false">IF($C1858="","",N(商品マスタ!$H1857))</f>
        <v/>
      </c>
      <c r="H1858" s="14"/>
      <c r="I1858" s="17" t="str">
        <f aca="false">IF($C1858="","",N($H1858)*N(商品マスタ!$N1857))</f>
        <v/>
      </c>
      <c r="J1858" s="17" t="str">
        <f aca="false">IF($C1858="","",N($I1858)-N($G1858))</f>
        <v/>
      </c>
      <c r="K1858" s="37" t="str">
        <f aca="false">IF($C1858="","",N(商品マスタ!$I1857))</f>
        <v/>
      </c>
      <c r="L1858" s="17" t="str">
        <f aca="false">IF($C1858="","",MAX(1,N(商品マスタ!$J1857)))</f>
        <v/>
      </c>
      <c r="M1858" s="38" t="str">
        <f aca="false">IF($C1858="","",N(TOP!$C$16)*N($K1858))</f>
        <v/>
      </c>
      <c r="N1858" s="17" t="str">
        <f aca="false">IF($C1858="","",ROUNDUP(N($M1858)/N($L1858),0))</f>
        <v/>
      </c>
      <c r="O1858" s="17" t="str">
        <f aca="false">IF($C1858="","",N(商品マスタ!$R1857))</f>
        <v/>
      </c>
      <c r="P1858" s="17" t="str">
        <f aca="false">IF($C1858="","",IF($F1858="理論",(N($O1858)+N($N1858))-N($G1858),(N($O1858)+N($N1858))-N($I1858)))</f>
        <v/>
      </c>
      <c r="Q1858" s="17" t="str">
        <f aca="false">IF($C1858="","",MAX(1,N(商品マスタ!$K1857)))</f>
        <v/>
      </c>
      <c r="R1858" s="39" t="str">
        <f aca="false">IF($C1858="","",IF(N($P1858)/N($Q1858)&lt;=0,"",ROUNDUP(N($P1858)/N($Q1858),0)))</f>
        <v/>
      </c>
      <c r="S1858" s="14"/>
      <c r="T1858" s="40" t="str">
        <f aca="false">IF($C1858="","",N(商品マスタ!$M1857))</f>
        <v/>
      </c>
      <c r="U1858" s="40" t="str">
        <f aca="false">IF($S1858="","",N($S1858)*N($T1858))</f>
        <v/>
      </c>
      <c r="V1858" s="18"/>
    </row>
    <row r="1859" customFormat="false" ht="15" hidden="false" customHeight="false" outlineLevel="0" collapsed="false">
      <c r="B1859" s="12" t="n">
        <v>1853</v>
      </c>
      <c r="C1859" s="36" t="str">
        <f aca="false">IF(商品マスタ!$C1858="","",商品マスタ!$C1858)</f>
        <v/>
      </c>
      <c r="D1859" s="12" t="str">
        <f aca="false">IF($C1859="","",商品マスタ!$D1858)</f>
        <v/>
      </c>
      <c r="E1859" s="12" t="str">
        <f aca="false">IF($C1859="","",商品マスタ!$G1858)</f>
        <v/>
      </c>
      <c r="F1859" s="12" t="str">
        <f aca="false">IF($C1859="","",IF(商品マスタ!$P1858="","理論",商品マスタ!$P1858))</f>
        <v/>
      </c>
      <c r="G1859" s="17" t="str">
        <f aca="false">IF($C1859="","",N(商品マスタ!$H1858))</f>
        <v/>
      </c>
      <c r="H1859" s="14"/>
      <c r="I1859" s="17" t="str">
        <f aca="false">IF($C1859="","",N($H1859)*N(商品マスタ!$N1858))</f>
        <v/>
      </c>
      <c r="J1859" s="17" t="str">
        <f aca="false">IF($C1859="","",N($I1859)-N($G1859))</f>
        <v/>
      </c>
      <c r="K1859" s="37" t="str">
        <f aca="false">IF($C1859="","",N(商品マスタ!$I1858))</f>
        <v/>
      </c>
      <c r="L1859" s="17" t="str">
        <f aca="false">IF($C1859="","",MAX(1,N(商品マスタ!$J1858)))</f>
        <v/>
      </c>
      <c r="M1859" s="38" t="str">
        <f aca="false">IF($C1859="","",N(TOP!$C$16)*N($K1859))</f>
        <v/>
      </c>
      <c r="N1859" s="17" t="str">
        <f aca="false">IF($C1859="","",ROUNDUP(N($M1859)/N($L1859),0))</f>
        <v/>
      </c>
      <c r="O1859" s="17" t="str">
        <f aca="false">IF($C1859="","",N(商品マスタ!$R1858))</f>
        <v/>
      </c>
      <c r="P1859" s="17" t="str">
        <f aca="false">IF($C1859="","",IF($F1859="理論",(N($O1859)+N($N1859))-N($G1859),(N($O1859)+N($N1859))-N($I1859)))</f>
        <v/>
      </c>
      <c r="Q1859" s="17" t="str">
        <f aca="false">IF($C1859="","",MAX(1,N(商品マスタ!$K1858)))</f>
        <v/>
      </c>
      <c r="R1859" s="39" t="str">
        <f aca="false">IF($C1859="","",IF(N($P1859)/N($Q1859)&lt;=0,"",ROUNDUP(N($P1859)/N($Q1859),0)))</f>
        <v/>
      </c>
      <c r="S1859" s="14"/>
      <c r="T1859" s="40" t="str">
        <f aca="false">IF($C1859="","",N(商品マスタ!$M1858))</f>
        <v/>
      </c>
      <c r="U1859" s="40" t="str">
        <f aca="false">IF($S1859="","",N($S1859)*N($T1859))</f>
        <v/>
      </c>
      <c r="V1859" s="18"/>
    </row>
    <row r="1860" customFormat="false" ht="15" hidden="false" customHeight="false" outlineLevel="0" collapsed="false">
      <c r="B1860" s="12" t="n">
        <v>1854</v>
      </c>
      <c r="C1860" s="36" t="str">
        <f aca="false">IF(商品マスタ!$C1859="","",商品マスタ!$C1859)</f>
        <v/>
      </c>
      <c r="D1860" s="12" t="str">
        <f aca="false">IF($C1860="","",商品マスタ!$D1859)</f>
        <v/>
      </c>
      <c r="E1860" s="12" t="str">
        <f aca="false">IF($C1860="","",商品マスタ!$G1859)</f>
        <v/>
      </c>
      <c r="F1860" s="12" t="str">
        <f aca="false">IF($C1860="","",IF(商品マスタ!$P1859="","理論",商品マスタ!$P1859))</f>
        <v/>
      </c>
      <c r="G1860" s="17" t="str">
        <f aca="false">IF($C1860="","",N(商品マスタ!$H1859))</f>
        <v/>
      </c>
      <c r="H1860" s="14"/>
      <c r="I1860" s="17" t="str">
        <f aca="false">IF($C1860="","",N($H1860)*N(商品マスタ!$N1859))</f>
        <v/>
      </c>
      <c r="J1860" s="17" t="str">
        <f aca="false">IF($C1860="","",N($I1860)-N($G1860))</f>
        <v/>
      </c>
      <c r="K1860" s="37" t="str">
        <f aca="false">IF($C1860="","",N(商品マスタ!$I1859))</f>
        <v/>
      </c>
      <c r="L1860" s="17" t="str">
        <f aca="false">IF($C1860="","",MAX(1,N(商品マスタ!$J1859)))</f>
        <v/>
      </c>
      <c r="M1860" s="38" t="str">
        <f aca="false">IF($C1860="","",N(TOP!$C$16)*N($K1860))</f>
        <v/>
      </c>
      <c r="N1860" s="17" t="str">
        <f aca="false">IF($C1860="","",ROUNDUP(N($M1860)/N($L1860),0))</f>
        <v/>
      </c>
      <c r="O1860" s="17" t="str">
        <f aca="false">IF($C1860="","",N(商品マスタ!$R1859))</f>
        <v/>
      </c>
      <c r="P1860" s="17" t="str">
        <f aca="false">IF($C1860="","",IF($F1860="理論",(N($O1860)+N($N1860))-N($G1860),(N($O1860)+N($N1860))-N($I1860)))</f>
        <v/>
      </c>
      <c r="Q1860" s="17" t="str">
        <f aca="false">IF($C1860="","",MAX(1,N(商品マスタ!$K1859)))</f>
        <v/>
      </c>
      <c r="R1860" s="39" t="str">
        <f aca="false">IF($C1860="","",IF(N($P1860)/N($Q1860)&lt;=0,"",ROUNDUP(N($P1860)/N($Q1860),0)))</f>
        <v/>
      </c>
      <c r="S1860" s="14"/>
      <c r="T1860" s="40" t="str">
        <f aca="false">IF($C1860="","",N(商品マスタ!$M1859))</f>
        <v/>
      </c>
      <c r="U1860" s="40" t="str">
        <f aca="false">IF($S1860="","",N($S1860)*N($T1860))</f>
        <v/>
      </c>
      <c r="V1860" s="18"/>
    </row>
    <row r="1861" customFormat="false" ht="15" hidden="false" customHeight="false" outlineLevel="0" collapsed="false">
      <c r="B1861" s="12" t="n">
        <v>1855</v>
      </c>
      <c r="C1861" s="36" t="str">
        <f aca="false">IF(商品マスタ!$C1860="","",商品マスタ!$C1860)</f>
        <v/>
      </c>
      <c r="D1861" s="12" t="str">
        <f aca="false">IF($C1861="","",商品マスタ!$D1860)</f>
        <v/>
      </c>
      <c r="E1861" s="12" t="str">
        <f aca="false">IF($C1861="","",商品マスタ!$G1860)</f>
        <v/>
      </c>
      <c r="F1861" s="12" t="str">
        <f aca="false">IF($C1861="","",IF(商品マスタ!$P1860="","理論",商品マスタ!$P1860))</f>
        <v/>
      </c>
      <c r="G1861" s="17" t="str">
        <f aca="false">IF($C1861="","",N(商品マスタ!$H1860))</f>
        <v/>
      </c>
      <c r="H1861" s="14"/>
      <c r="I1861" s="17" t="str">
        <f aca="false">IF($C1861="","",N($H1861)*N(商品マスタ!$N1860))</f>
        <v/>
      </c>
      <c r="J1861" s="17" t="str">
        <f aca="false">IF($C1861="","",N($I1861)-N($G1861))</f>
        <v/>
      </c>
      <c r="K1861" s="37" t="str">
        <f aca="false">IF($C1861="","",N(商品マスタ!$I1860))</f>
        <v/>
      </c>
      <c r="L1861" s="17" t="str">
        <f aca="false">IF($C1861="","",MAX(1,N(商品マスタ!$J1860)))</f>
        <v/>
      </c>
      <c r="M1861" s="38" t="str">
        <f aca="false">IF($C1861="","",N(TOP!$C$16)*N($K1861))</f>
        <v/>
      </c>
      <c r="N1861" s="17" t="str">
        <f aca="false">IF($C1861="","",ROUNDUP(N($M1861)/N($L1861),0))</f>
        <v/>
      </c>
      <c r="O1861" s="17" t="str">
        <f aca="false">IF($C1861="","",N(商品マスタ!$R1860))</f>
        <v/>
      </c>
      <c r="P1861" s="17" t="str">
        <f aca="false">IF($C1861="","",IF($F1861="理論",(N($O1861)+N($N1861))-N($G1861),(N($O1861)+N($N1861))-N($I1861)))</f>
        <v/>
      </c>
      <c r="Q1861" s="17" t="str">
        <f aca="false">IF($C1861="","",MAX(1,N(商品マスタ!$K1860)))</f>
        <v/>
      </c>
      <c r="R1861" s="39" t="str">
        <f aca="false">IF($C1861="","",IF(N($P1861)/N($Q1861)&lt;=0,"",ROUNDUP(N($P1861)/N($Q1861),0)))</f>
        <v/>
      </c>
      <c r="S1861" s="14"/>
      <c r="T1861" s="40" t="str">
        <f aca="false">IF($C1861="","",N(商品マスタ!$M1860))</f>
        <v/>
      </c>
      <c r="U1861" s="40" t="str">
        <f aca="false">IF($S1861="","",N($S1861)*N($T1861))</f>
        <v/>
      </c>
      <c r="V1861" s="18"/>
    </row>
    <row r="1862" customFormat="false" ht="15" hidden="false" customHeight="false" outlineLevel="0" collapsed="false">
      <c r="B1862" s="12" t="n">
        <v>1856</v>
      </c>
      <c r="C1862" s="36" t="str">
        <f aca="false">IF(商品マスタ!$C1861="","",商品マスタ!$C1861)</f>
        <v/>
      </c>
      <c r="D1862" s="12" t="str">
        <f aca="false">IF($C1862="","",商品マスタ!$D1861)</f>
        <v/>
      </c>
      <c r="E1862" s="12" t="str">
        <f aca="false">IF($C1862="","",商品マスタ!$G1861)</f>
        <v/>
      </c>
      <c r="F1862" s="12" t="str">
        <f aca="false">IF($C1862="","",IF(商品マスタ!$P1861="","理論",商品マスタ!$P1861))</f>
        <v/>
      </c>
      <c r="G1862" s="17" t="str">
        <f aca="false">IF($C1862="","",N(商品マスタ!$H1861))</f>
        <v/>
      </c>
      <c r="H1862" s="14"/>
      <c r="I1862" s="17" t="str">
        <f aca="false">IF($C1862="","",N($H1862)*N(商品マスタ!$N1861))</f>
        <v/>
      </c>
      <c r="J1862" s="17" t="str">
        <f aca="false">IF($C1862="","",N($I1862)-N($G1862))</f>
        <v/>
      </c>
      <c r="K1862" s="37" t="str">
        <f aca="false">IF($C1862="","",N(商品マスタ!$I1861))</f>
        <v/>
      </c>
      <c r="L1862" s="17" t="str">
        <f aca="false">IF($C1862="","",MAX(1,N(商品マスタ!$J1861)))</f>
        <v/>
      </c>
      <c r="M1862" s="38" t="str">
        <f aca="false">IF($C1862="","",N(TOP!$C$16)*N($K1862))</f>
        <v/>
      </c>
      <c r="N1862" s="17" t="str">
        <f aca="false">IF($C1862="","",ROUNDUP(N($M1862)/N($L1862),0))</f>
        <v/>
      </c>
      <c r="O1862" s="17" t="str">
        <f aca="false">IF($C1862="","",N(商品マスタ!$R1861))</f>
        <v/>
      </c>
      <c r="P1862" s="17" t="str">
        <f aca="false">IF($C1862="","",IF($F1862="理論",(N($O1862)+N($N1862))-N($G1862),(N($O1862)+N($N1862))-N($I1862)))</f>
        <v/>
      </c>
      <c r="Q1862" s="17" t="str">
        <f aca="false">IF($C1862="","",MAX(1,N(商品マスタ!$K1861)))</f>
        <v/>
      </c>
      <c r="R1862" s="39" t="str">
        <f aca="false">IF($C1862="","",IF(N($P1862)/N($Q1862)&lt;=0,"",ROUNDUP(N($P1862)/N($Q1862),0)))</f>
        <v/>
      </c>
      <c r="S1862" s="14"/>
      <c r="T1862" s="40" t="str">
        <f aca="false">IF($C1862="","",N(商品マスタ!$M1861))</f>
        <v/>
      </c>
      <c r="U1862" s="40" t="str">
        <f aca="false">IF($S1862="","",N($S1862)*N($T1862))</f>
        <v/>
      </c>
      <c r="V1862" s="18"/>
    </row>
    <row r="1863" customFormat="false" ht="15" hidden="false" customHeight="false" outlineLevel="0" collapsed="false">
      <c r="B1863" s="12" t="n">
        <v>1857</v>
      </c>
      <c r="C1863" s="36" t="str">
        <f aca="false">IF(商品マスタ!$C1862="","",商品マスタ!$C1862)</f>
        <v/>
      </c>
      <c r="D1863" s="12" t="str">
        <f aca="false">IF($C1863="","",商品マスタ!$D1862)</f>
        <v/>
      </c>
      <c r="E1863" s="12" t="str">
        <f aca="false">IF($C1863="","",商品マスタ!$G1862)</f>
        <v/>
      </c>
      <c r="F1863" s="12" t="str">
        <f aca="false">IF($C1863="","",IF(商品マスタ!$P1862="","理論",商品マスタ!$P1862))</f>
        <v/>
      </c>
      <c r="G1863" s="17" t="str">
        <f aca="false">IF($C1863="","",N(商品マスタ!$H1862))</f>
        <v/>
      </c>
      <c r="H1863" s="14"/>
      <c r="I1863" s="17" t="str">
        <f aca="false">IF($C1863="","",N($H1863)*N(商品マスタ!$N1862))</f>
        <v/>
      </c>
      <c r="J1863" s="17" t="str">
        <f aca="false">IF($C1863="","",N($I1863)-N($G1863))</f>
        <v/>
      </c>
      <c r="K1863" s="37" t="str">
        <f aca="false">IF($C1863="","",N(商品マスタ!$I1862))</f>
        <v/>
      </c>
      <c r="L1863" s="17" t="str">
        <f aca="false">IF($C1863="","",MAX(1,N(商品マスタ!$J1862)))</f>
        <v/>
      </c>
      <c r="M1863" s="38" t="str">
        <f aca="false">IF($C1863="","",N(TOP!$C$16)*N($K1863))</f>
        <v/>
      </c>
      <c r="N1863" s="17" t="str">
        <f aca="false">IF($C1863="","",ROUNDUP(N($M1863)/N($L1863),0))</f>
        <v/>
      </c>
      <c r="O1863" s="17" t="str">
        <f aca="false">IF($C1863="","",N(商品マスタ!$R1862))</f>
        <v/>
      </c>
      <c r="P1863" s="17" t="str">
        <f aca="false">IF($C1863="","",IF($F1863="理論",(N($O1863)+N($N1863))-N($G1863),(N($O1863)+N($N1863))-N($I1863)))</f>
        <v/>
      </c>
      <c r="Q1863" s="17" t="str">
        <f aca="false">IF($C1863="","",MAX(1,N(商品マスタ!$K1862)))</f>
        <v/>
      </c>
      <c r="R1863" s="39" t="str">
        <f aca="false">IF($C1863="","",IF(N($P1863)/N($Q1863)&lt;=0,"",ROUNDUP(N($P1863)/N($Q1863),0)))</f>
        <v/>
      </c>
      <c r="S1863" s="14"/>
      <c r="T1863" s="40" t="str">
        <f aca="false">IF($C1863="","",N(商品マスタ!$M1862))</f>
        <v/>
      </c>
      <c r="U1863" s="40" t="str">
        <f aca="false">IF($S1863="","",N($S1863)*N($T1863))</f>
        <v/>
      </c>
      <c r="V1863" s="18"/>
    </row>
    <row r="1864" customFormat="false" ht="15" hidden="false" customHeight="false" outlineLevel="0" collapsed="false">
      <c r="B1864" s="12" t="n">
        <v>1858</v>
      </c>
      <c r="C1864" s="36" t="str">
        <f aca="false">IF(商品マスタ!$C1863="","",商品マスタ!$C1863)</f>
        <v/>
      </c>
      <c r="D1864" s="12" t="str">
        <f aca="false">IF($C1864="","",商品マスタ!$D1863)</f>
        <v/>
      </c>
      <c r="E1864" s="12" t="str">
        <f aca="false">IF($C1864="","",商品マスタ!$G1863)</f>
        <v/>
      </c>
      <c r="F1864" s="12" t="str">
        <f aca="false">IF($C1864="","",IF(商品マスタ!$P1863="","理論",商品マスタ!$P1863))</f>
        <v/>
      </c>
      <c r="G1864" s="17" t="str">
        <f aca="false">IF($C1864="","",N(商品マスタ!$H1863))</f>
        <v/>
      </c>
      <c r="H1864" s="14"/>
      <c r="I1864" s="17" t="str">
        <f aca="false">IF($C1864="","",N($H1864)*N(商品マスタ!$N1863))</f>
        <v/>
      </c>
      <c r="J1864" s="17" t="str">
        <f aca="false">IF($C1864="","",N($I1864)-N($G1864))</f>
        <v/>
      </c>
      <c r="K1864" s="37" t="str">
        <f aca="false">IF($C1864="","",N(商品マスタ!$I1863))</f>
        <v/>
      </c>
      <c r="L1864" s="17" t="str">
        <f aca="false">IF($C1864="","",MAX(1,N(商品マスタ!$J1863)))</f>
        <v/>
      </c>
      <c r="M1864" s="38" t="str">
        <f aca="false">IF($C1864="","",N(TOP!$C$16)*N($K1864))</f>
        <v/>
      </c>
      <c r="N1864" s="17" t="str">
        <f aca="false">IF($C1864="","",ROUNDUP(N($M1864)/N($L1864),0))</f>
        <v/>
      </c>
      <c r="O1864" s="17" t="str">
        <f aca="false">IF($C1864="","",N(商品マスタ!$R1863))</f>
        <v/>
      </c>
      <c r="P1864" s="17" t="str">
        <f aca="false">IF($C1864="","",IF($F1864="理論",(N($O1864)+N($N1864))-N($G1864),(N($O1864)+N($N1864))-N($I1864)))</f>
        <v/>
      </c>
      <c r="Q1864" s="17" t="str">
        <f aca="false">IF($C1864="","",MAX(1,N(商品マスタ!$K1863)))</f>
        <v/>
      </c>
      <c r="R1864" s="39" t="str">
        <f aca="false">IF($C1864="","",IF(N($P1864)/N($Q1864)&lt;=0,"",ROUNDUP(N($P1864)/N($Q1864),0)))</f>
        <v/>
      </c>
      <c r="S1864" s="14"/>
      <c r="T1864" s="40" t="str">
        <f aca="false">IF($C1864="","",N(商品マスタ!$M1863))</f>
        <v/>
      </c>
      <c r="U1864" s="40" t="str">
        <f aca="false">IF($S1864="","",N($S1864)*N($T1864))</f>
        <v/>
      </c>
      <c r="V1864" s="18"/>
    </row>
    <row r="1865" customFormat="false" ht="15" hidden="false" customHeight="false" outlineLevel="0" collapsed="false">
      <c r="B1865" s="12" t="n">
        <v>1859</v>
      </c>
      <c r="C1865" s="36" t="str">
        <f aca="false">IF(商品マスタ!$C1864="","",商品マスタ!$C1864)</f>
        <v/>
      </c>
      <c r="D1865" s="12" t="str">
        <f aca="false">IF($C1865="","",商品マスタ!$D1864)</f>
        <v/>
      </c>
      <c r="E1865" s="12" t="str">
        <f aca="false">IF($C1865="","",商品マスタ!$G1864)</f>
        <v/>
      </c>
      <c r="F1865" s="12" t="str">
        <f aca="false">IF($C1865="","",IF(商品マスタ!$P1864="","理論",商品マスタ!$P1864))</f>
        <v/>
      </c>
      <c r="G1865" s="17" t="str">
        <f aca="false">IF($C1865="","",N(商品マスタ!$H1864))</f>
        <v/>
      </c>
      <c r="H1865" s="14"/>
      <c r="I1865" s="17" t="str">
        <f aca="false">IF($C1865="","",N($H1865)*N(商品マスタ!$N1864))</f>
        <v/>
      </c>
      <c r="J1865" s="17" t="str">
        <f aca="false">IF($C1865="","",N($I1865)-N($G1865))</f>
        <v/>
      </c>
      <c r="K1865" s="37" t="str">
        <f aca="false">IF($C1865="","",N(商品マスタ!$I1864))</f>
        <v/>
      </c>
      <c r="L1865" s="17" t="str">
        <f aca="false">IF($C1865="","",MAX(1,N(商品マスタ!$J1864)))</f>
        <v/>
      </c>
      <c r="M1865" s="38" t="str">
        <f aca="false">IF($C1865="","",N(TOP!$C$16)*N($K1865))</f>
        <v/>
      </c>
      <c r="N1865" s="17" t="str">
        <f aca="false">IF($C1865="","",ROUNDUP(N($M1865)/N($L1865),0))</f>
        <v/>
      </c>
      <c r="O1865" s="17" t="str">
        <f aca="false">IF($C1865="","",N(商品マスタ!$R1864))</f>
        <v/>
      </c>
      <c r="P1865" s="17" t="str">
        <f aca="false">IF($C1865="","",IF($F1865="理論",(N($O1865)+N($N1865))-N($G1865),(N($O1865)+N($N1865))-N($I1865)))</f>
        <v/>
      </c>
      <c r="Q1865" s="17" t="str">
        <f aca="false">IF($C1865="","",MAX(1,N(商品マスタ!$K1864)))</f>
        <v/>
      </c>
      <c r="R1865" s="39" t="str">
        <f aca="false">IF($C1865="","",IF(N($P1865)/N($Q1865)&lt;=0,"",ROUNDUP(N($P1865)/N($Q1865),0)))</f>
        <v/>
      </c>
      <c r="S1865" s="14"/>
      <c r="T1865" s="40" t="str">
        <f aca="false">IF($C1865="","",N(商品マスタ!$M1864))</f>
        <v/>
      </c>
      <c r="U1865" s="40" t="str">
        <f aca="false">IF($S1865="","",N($S1865)*N($T1865))</f>
        <v/>
      </c>
      <c r="V1865" s="18"/>
    </row>
    <row r="1866" customFormat="false" ht="15" hidden="false" customHeight="false" outlineLevel="0" collapsed="false">
      <c r="B1866" s="12" t="n">
        <v>1860</v>
      </c>
      <c r="C1866" s="36" t="str">
        <f aca="false">IF(商品マスタ!$C1865="","",商品マスタ!$C1865)</f>
        <v/>
      </c>
      <c r="D1866" s="12" t="str">
        <f aca="false">IF($C1866="","",商品マスタ!$D1865)</f>
        <v/>
      </c>
      <c r="E1866" s="12" t="str">
        <f aca="false">IF($C1866="","",商品マスタ!$G1865)</f>
        <v/>
      </c>
      <c r="F1866" s="12" t="str">
        <f aca="false">IF($C1866="","",IF(商品マスタ!$P1865="","理論",商品マスタ!$P1865))</f>
        <v/>
      </c>
      <c r="G1866" s="17" t="str">
        <f aca="false">IF($C1866="","",N(商品マスタ!$H1865))</f>
        <v/>
      </c>
      <c r="H1866" s="14"/>
      <c r="I1866" s="17" t="str">
        <f aca="false">IF($C1866="","",N($H1866)*N(商品マスタ!$N1865))</f>
        <v/>
      </c>
      <c r="J1866" s="17" t="str">
        <f aca="false">IF($C1866="","",N($I1866)-N($G1866))</f>
        <v/>
      </c>
      <c r="K1866" s="37" t="str">
        <f aca="false">IF($C1866="","",N(商品マスタ!$I1865))</f>
        <v/>
      </c>
      <c r="L1866" s="17" t="str">
        <f aca="false">IF($C1866="","",MAX(1,N(商品マスタ!$J1865)))</f>
        <v/>
      </c>
      <c r="M1866" s="38" t="str">
        <f aca="false">IF($C1866="","",N(TOP!$C$16)*N($K1866))</f>
        <v/>
      </c>
      <c r="N1866" s="17" t="str">
        <f aca="false">IF($C1866="","",ROUNDUP(N($M1866)/N($L1866),0))</f>
        <v/>
      </c>
      <c r="O1866" s="17" t="str">
        <f aca="false">IF($C1866="","",N(商品マスタ!$R1865))</f>
        <v/>
      </c>
      <c r="P1866" s="17" t="str">
        <f aca="false">IF($C1866="","",IF($F1866="理論",(N($O1866)+N($N1866))-N($G1866),(N($O1866)+N($N1866))-N($I1866)))</f>
        <v/>
      </c>
      <c r="Q1866" s="17" t="str">
        <f aca="false">IF($C1866="","",MAX(1,N(商品マスタ!$K1865)))</f>
        <v/>
      </c>
      <c r="R1866" s="39" t="str">
        <f aca="false">IF($C1866="","",IF(N($P1866)/N($Q1866)&lt;=0,"",ROUNDUP(N($P1866)/N($Q1866),0)))</f>
        <v/>
      </c>
      <c r="S1866" s="14"/>
      <c r="T1866" s="40" t="str">
        <f aca="false">IF($C1866="","",N(商品マスタ!$M1865))</f>
        <v/>
      </c>
      <c r="U1866" s="40" t="str">
        <f aca="false">IF($S1866="","",N($S1866)*N($T1866))</f>
        <v/>
      </c>
      <c r="V1866" s="18"/>
    </row>
    <row r="1867" customFormat="false" ht="15" hidden="false" customHeight="false" outlineLevel="0" collapsed="false">
      <c r="B1867" s="12" t="n">
        <v>1861</v>
      </c>
      <c r="C1867" s="36" t="str">
        <f aca="false">IF(商品マスタ!$C1866="","",商品マスタ!$C1866)</f>
        <v/>
      </c>
      <c r="D1867" s="12" t="str">
        <f aca="false">IF($C1867="","",商品マスタ!$D1866)</f>
        <v/>
      </c>
      <c r="E1867" s="12" t="str">
        <f aca="false">IF($C1867="","",商品マスタ!$G1866)</f>
        <v/>
      </c>
      <c r="F1867" s="12" t="str">
        <f aca="false">IF($C1867="","",IF(商品マスタ!$P1866="","理論",商品マスタ!$P1866))</f>
        <v/>
      </c>
      <c r="G1867" s="17" t="str">
        <f aca="false">IF($C1867="","",N(商品マスタ!$H1866))</f>
        <v/>
      </c>
      <c r="H1867" s="14"/>
      <c r="I1867" s="17" t="str">
        <f aca="false">IF($C1867="","",N($H1867)*N(商品マスタ!$N1866))</f>
        <v/>
      </c>
      <c r="J1867" s="17" t="str">
        <f aca="false">IF($C1867="","",N($I1867)-N($G1867))</f>
        <v/>
      </c>
      <c r="K1867" s="37" t="str">
        <f aca="false">IF($C1867="","",N(商品マスタ!$I1866))</f>
        <v/>
      </c>
      <c r="L1867" s="17" t="str">
        <f aca="false">IF($C1867="","",MAX(1,N(商品マスタ!$J1866)))</f>
        <v/>
      </c>
      <c r="M1867" s="38" t="str">
        <f aca="false">IF($C1867="","",N(TOP!$C$16)*N($K1867))</f>
        <v/>
      </c>
      <c r="N1867" s="17" t="str">
        <f aca="false">IF($C1867="","",ROUNDUP(N($M1867)/N($L1867),0))</f>
        <v/>
      </c>
      <c r="O1867" s="17" t="str">
        <f aca="false">IF($C1867="","",N(商品マスタ!$R1866))</f>
        <v/>
      </c>
      <c r="P1867" s="17" t="str">
        <f aca="false">IF($C1867="","",IF($F1867="理論",(N($O1867)+N($N1867))-N($G1867),(N($O1867)+N($N1867))-N($I1867)))</f>
        <v/>
      </c>
      <c r="Q1867" s="17" t="str">
        <f aca="false">IF($C1867="","",MAX(1,N(商品マスタ!$K1866)))</f>
        <v/>
      </c>
      <c r="R1867" s="39" t="str">
        <f aca="false">IF($C1867="","",IF(N($P1867)/N($Q1867)&lt;=0,"",ROUNDUP(N($P1867)/N($Q1867),0)))</f>
        <v/>
      </c>
      <c r="S1867" s="14"/>
      <c r="T1867" s="40" t="str">
        <f aca="false">IF($C1867="","",N(商品マスタ!$M1866))</f>
        <v/>
      </c>
      <c r="U1867" s="40" t="str">
        <f aca="false">IF($S1867="","",N($S1867)*N($T1867))</f>
        <v/>
      </c>
      <c r="V1867" s="18"/>
    </row>
    <row r="1868" customFormat="false" ht="15" hidden="false" customHeight="false" outlineLevel="0" collapsed="false">
      <c r="B1868" s="12" t="n">
        <v>1862</v>
      </c>
      <c r="C1868" s="36" t="str">
        <f aca="false">IF(商品マスタ!$C1867="","",商品マスタ!$C1867)</f>
        <v/>
      </c>
      <c r="D1868" s="12" t="str">
        <f aca="false">IF($C1868="","",商品マスタ!$D1867)</f>
        <v/>
      </c>
      <c r="E1868" s="12" t="str">
        <f aca="false">IF($C1868="","",商品マスタ!$G1867)</f>
        <v/>
      </c>
      <c r="F1868" s="12" t="str">
        <f aca="false">IF($C1868="","",IF(商品マスタ!$P1867="","理論",商品マスタ!$P1867))</f>
        <v/>
      </c>
      <c r="G1868" s="17" t="str">
        <f aca="false">IF($C1868="","",N(商品マスタ!$H1867))</f>
        <v/>
      </c>
      <c r="H1868" s="14"/>
      <c r="I1868" s="17" t="str">
        <f aca="false">IF($C1868="","",N($H1868)*N(商品マスタ!$N1867))</f>
        <v/>
      </c>
      <c r="J1868" s="17" t="str">
        <f aca="false">IF($C1868="","",N($I1868)-N($G1868))</f>
        <v/>
      </c>
      <c r="K1868" s="37" t="str">
        <f aca="false">IF($C1868="","",N(商品マスタ!$I1867))</f>
        <v/>
      </c>
      <c r="L1868" s="17" t="str">
        <f aca="false">IF($C1868="","",MAX(1,N(商品マスタ!$J1867)))</f>
        <v/>
      </c>
      <c r="M1868" s="38" t="str">
        <f aca="false">IF($C1868="","",N(TOP!$C$16)*N($K1868))</f>
        <v/>
      </c>
      <c r="N1868" s="17" t="str">
        <f aca="false">IF($C1868="","",ROUNDUP(N($M1868)/N($L1868),0))</f>
        <v/>
      </c>
      <c r="O1868" s="17" t="str">
        <f aca="false">IF($C1868="","",N(商品マスタ!$R1867))</f>
        <v/>
      </c>
      <c r="P1868" s="17" t="str">
        <f aca="false">IF($C1868="","",IF($F1868="理論",(N($O1868)+N($N1868))-N($G1868),(N($O1868)+N($N1868))-N($I1868)))</f>
        <v/>
      </c>
      <c r="Q1868" s="17" t="str">
        <f aca="false">IF($C1868="","",MAX(1,N(商品マスタ!$K1867)))</f>
        <v/>
      </c>
      <c r="R1868" s="39" t="str">
        <f aca="false">IF($C1868="","",IF(N($P1868)/N($Q1868)&lt;=0,"",ROUNDUP(N($P1868)/N($Q1868),0)))</f>
        <v/>
      </c>
      <c r="S1868" s="14"/>
      <c r="T1868" s="40" t="str">
        <f aca="false">IF($C1868="","",N(商品マスタ!$M1867))</f>
        <v/>
      </c>
      <c r="U1868" s="40" t="str">
        <f aca="false">IF($S1868="","",N($S1868)*N($T1868))</f>
        <v/>
      </c>
      <c r="V1868" s="18"/>
    </row>
    <row r="1869" customFormat="false" ht="15" hidden="false" customHeight="false" outlineLevel="0" collapsed="false">
      <c r="B1869" s="12" t="n">
        <v>1863</v>
      </c>
      <c r="C1869" s="36" t="str">
        <f aca="false">IF(商品マスタ!$C1868="","",商品マスタ!$C1868)</f>
        <v/>
      </c>
      <c r="D1869" s="12" t="str">
        <f aca="false">IF($C1869="","",商品マスタ!$D1868)</f>
        <v/>
      </c>
      <c r="E1869" s="12" t="str">
        <f aca="false">IF($C1869="","",商品マスタ!$G1868)</f>
        <v/>
      </c>
      <c r="F1869" s="12" t="str">
        <f aca="false">IF($C1869="","",IF(商品マスタ!$P1868="","理論",商品マスタ!$P1868))</f>
        <v/>
      </c>
      <c r="G1869" s="17" t="str">
        <f aca="false">IF($C1869="","",N(商品マスタ!$H1868))</f>
        <v/>
      </c>
      <c r="H1869" s="14"/>
      <c r="I1869" s="17" t="str">
        <f aca="false">IF($C1869="","",N($H1869)*N(商品マスタ!$N1868))</f>
        <v/>
      </c>
      <c r="J1869" s="17" t="str">
        <f aca="false">IF($C1869="","",N($I1869)-N($G1869))</f>
        <v/>
      </c>
      <c r="K1869" s="37" t="str">
        <f aca="false">IF($C1869="","",N(商品マスタ!$I1868))</f>
        <v/>
      </c>
      <c r="L1869" s="17" t="str">
        <f aca="false">IF($C1869="","",MAX(1,N(商品マスタ!$J1868)))</f>
        <v/>
      </c>
      <c r="M1869" s="38" t="str">
        <f aca="false">IF($C1869="","",N(TOP!$C$16)*N($K1869))</f>
        <v/>
      </c>
      <c r="N1869" s="17" t="str">
        <f aca="false">IF($C1869="","",ROUNDUP(N($M1869)/N($L1869),0))</f>
        <v/>
      </c>
      <c r="O1869" s="17" t="str">
        <f aca="false">IF($C1869="","",N(商品マスタ!$R1868))</f>
        <v/>
      </c>
      <c r="P1869" s="17" t="str">
        <f aca="false">IF($C1869="","",IF($F1869="理論",(N($O1869)+N($N1869))-N($G1869),(N($O1869)+N($N1869))-N($I1869)))</f>
        <v/>
      </c>
      <c r="Q1869" s="17" t="str">
        <f aca="false">IF($C1869="","",MAX(1,N(商品マスタ!$K1868)))</f>
        <v/>
      </c>
      <c r="R1869" s="39" t="str">
        <f aca="false">IF($C1869="","",IF(N($P1869)/N($Q1869)&lt;=0,"",ROUNDUP(N($P1869)/N($Q1869),0)))</f>
        <v/>
      </c>
      <c r="S1869" s="14"/>
      <c r="T1869" s="40" t="str">
        <f aca="false">IF($C1869="","",N(商品マスタ!$M1868))</f>
        <v/>
      </c>
      <c r="U1869" s="40" t="str">
        <f aca="false">IF($S1869="","",N($S1869)*N($T1869))</f>
        <v/>
      </c>
      <c r="V1869" s="18"/>
    </row>
    <row r="1870" customFormat="false" ht="15" hidden="false" customHeight="false" outlineLevel="0" collapsed="false">
      <c r="B1870" s="12" t="n">
        <v>1864</v>
      </c>
      <c r="C1870" s="36" t="str">
        <f aca="false">IF(商品マスタ!$C1869="","",商品マスタ!$C1869)</f>
        <v/>
      </c>
      <c r="D1870" s="12" t="str">
        <f aca="false">IF($C1870="","",商品マスタ!$D1869)</f>
        <v/>
      </c>
      <c r="E1870" s="12" t="str">
        <f aca="false">IF($C1870="","",商品マスタ!$G1869)</f>
        <v/>
      </c>
      <c r="F1870" s="12" t="str">
        <f aca="false">IF($C1870="","",IF(商品マスタ!$P1869="","理論",商品マスタ!$P1869))</f>
        <v/>
      </c>
      <c r="G1870" s="17" t="str">
        <f aca="false">IF($C1870="","",N(商品マスタ!$H1869))</f>
        <v/>
      </c>
      <c r="H1870" s="14"/>
      <c r="I1870" s="17" t="str">
        <f aca="false">IF($C1870="","",N($H1870)*N(商品マスタ!$N1869))</f>
        <v/>
      </c>
      <c r="J1870" s="17" t="str">
        <f aca="false">IF($C1870="","",N($I1870)-N($G1870))</f>
        <v/>
      </c>
      <c r="K1870" s="37" t="str">
        <f aca="false">IF($C1870="","",N(商品マスタ!$I1869))</f>
        <v/>
      </c>
      <c r="L1870" s="17" t="str">
        <f aca="false">IF($C1870="","",MAX(1,N(商品マスタ!$J1869)))</f>
        <v/>
      </c>
      <c r="M1870" s="38" t="str">
        <f aca="false">IF($C1870="","",N(TOP!$C$16)*N($K1870))</f>
        <v/>
      </c>
      <c r="N1870" s="17" t="str">
        <f aca="false">IF($C1870="","",ROUNDUP(N($M1870)/N($L1870),0))</f>
        <v/>
      </c>
      <c r="O1870" s="17" t="str">
        <f aca="false">IF($C1870="","",N(商品マスタ!$R1869))</f>
        <v/>
      </c>
      <c r="P1870" s="17" t="str">
        <f aca="false">IF($C1870="","",IF($F1870="理論",(N($O1870)+N($N1870))-N($G1870),(N($O1870)+N($N1870))-N($I1870)))</f>
        <v/>
      </c>
      <c r="Q1870" s="17" t="str">
        <f aca="false">IF($C1870="","",MAX(1,N(商品マスタ!$K1869)))</f>
        <v/>
      </c>
      <c r="R1870" s="39" t="str">
        <f aca="false">IF($C1870="","",IF(N($P1870)/N($Q1870)&lt;=0,"",ROUNDUP(N($P1870)/N($Q1870),0)))</f>
        <v/>
      </c>
      <c r="S1870" s="14"/>
      <c r="T1870" s="40" t="str">
        <f aca="false">IF($C1870="","",N(商品マスタ!$M1869))</f>
        <v/>
      </c>
      <c r="U1870" s="40" t="str">
        <f aca="false">IF($S1870="","",N($S1870)*N($T1870))</f>
        <v/>
      </c>
      <c r="V1870" s="18"/>
    </row>
    <row r="1871" customFormat="false" ht="15" hidden="false" customHeight="false" outlineLevel="0" collapsed="false">
      <c r="B1871" s="12" t="n">
        <v>1865</v>
      </c>
      <c r="C1871" s="36" t="str">
        <f aca="false">IF(商品マスタ!$C1870="","",商品マスタ!$C1870)</f>
        <v/>
      </c>
      <c r="D1871" s="12" t="str">
        <f aca="false">IF($C1871="","",商品マスタ!$D1870)</f>
        <v/>
      </c>
      <c r="E1871" s="12" t="str">
        <f aca="false">IF($C1871="","",商品マスタ!$G1870)</f>
        <v/>
      </c>
      <c r="F1871" s="12" t="str">
        <f aca="false">IF($C1871="","",IF(商品マスタ!$P1870="","理論",商品マスタ!$P1870))</f>
        <v/>
      </c>
      <c r="G1871" s="17" t="str">
        <f aca="false">IF($C1871="","",N(商品マスタ!$H1870))</f>
        <v/>
      </c>
      <c r="H1871" s="14"/>
      <c r="I1871" s="17" t="str">
        <f aca="false">IF($C1871="","",N($H1871)*N(商品マスタ!$N1870))</f>
        <v/>
      </c>
      <c r="J1871" s="17" t="str">
        <f aca="false">IF($C1871="","",N($I1871)-N($G1871))</f>
        <v/>
      </c>
      <c r="K1871" s="37" t="str">
        <f aca="false">IF($C1871="","",N(商品マスタ!$I1870))</f>
        <v/>
      </c>
      <c r="L1871" s="17" t="str">
        <f aca="false">IF($C1871="","",MAX(1,N(商品マスタ!$J1870)))</f>
        <v/>
      </c>
      <c r="M1871" s="38" t="str">
        <f aca="false">IF($C1871="","",N(TOP!$C$16)*N($K1871))</f>
        <v/>
      </c>
      <c r="N1871" s="17" t="str">
        <f aca="false">IF($C1871="","",ROUNDUP(N($M1871)/N($L1871),0))</f>
        <v/>
      </c>
      <c r="O1871" s="17" t="str">
        <f aca="false">IF($C1871="","",N(商品マスタ!$R1870))</f>
        <v/>
      </c>
      <c r="P1871" s="17" t="str">
        <f aca="false">IF($C1871="","",IF($F1871="理論",(N($O1871)+N($N1871))-N($G1871),(N($O1871)+N($N1871))-N($I1871)))</f>
        <v/>
      </c>
      <c r="Q1871" s="17" t="str">
        <f aca="false">IF($C1871="","",MAX(1,N(商品マスタ!$K1870)))</f>
        <v/>
      </c>
      <c r="R1871" s="39" t="str">
        <f aca="false">IF($C1871="","",IF(N($P1871)/N($Q1871)&lt;=0,"",ROUNDUP(N($P1871)/N($Q1871),0)))</f>
        <v/>
      </c>
      <c r="S1871" s="14"/>
      <c r="T1871" s="40" t="str">
        <f aca="false">IF($C1871="","",N(商品マスタ!$M1870))</f>
        <v/>
      </c>
      <c r="U1871" s="40" t="str">
        <f aca="false">IF($S1871="","",N($S1871)*N($T1871))</f>
        <v/>
      </c>
      <c r="V1871" s="18"/>
    </row>
    <row r="1872" customFormat="false" ht="15" hidden="false" customHeight="false" outlineLevel="0" collapsed="false">
      <c r="B1872" s="12" t="n">
        <v>1866</v>
      </c>
      <c r="C1872" s="36" t="str">
        <f aca="false">IF(商品マスタ!$C1871="","",商品マスタ!$C1871)</f>
        <v/>
      </c>
      <c r="D1872" s="12" t="str">
        <f aca="false">IF($C1872="","",商品マスタ!$D1871)</f>
        <v/>
      </c>
      <c r="E1872" s="12" t="str">
        <f aca="false">IF($C1872="","",商品マスタ!$G1871)</f>
        <v/>
      </c>
      <c r="F1872" s="12" t="str">
        <f aca="false">IF($C1872="","",IF(商品マスタ!$P1871="","理論",商品マスタ!$P1871))</f>
        <v/>
      </c>
      <c r="G1872" s="17" t="str">
        <f aca="false">IF($C1872="","",N(商品マスタ!$H1871))</f>
        <v/>
      </c>
      <c r="H1872" s="14"/>
      <c r="I1872" s="17" t="str">
        <f aca="false">IF($C1872="","",N($H1872)*N(商品マスタ!$N1871))</f>
        <v/>
      </c>
      <c r="J1872" s="17" t="str">
        <f aca="false">IF($C1872="","",N($I1872)-N($G1872))</f>
        <v/>
      </c>
      <c r="K1872" s="37" t="str">
        <f aca="false">IF($C1872="","",N(商品マスタ!$I1871))</f>
        <v/>
      </c>
      <c r="L1872" s="17" t="str">
        <f aca="false">IF($C1872="","",MAX(1,N(商品マスタ!$J1871)))</f>
        <v/>
      </c>
      <c r="M1872" s="38" t="str">
        <f aca="false">IF($C1872="","",N(TOP!$C$16)*N($K1872))</f>
        <v/>
      </c>
      <c r="N1872" s="17" t="str">
        <f aca="false">IF($C1872="","",ROUNDUP(N($M1872)/N($L1872),0))</f>
        <v/>
      </c>
      <c r="O1872" s="17" t="str">
        <f aca="false">IF($C1872="","",N(商品マスタ!$R1871))</f>
        <v/>
      </c>
      <c r="P1872" s="17" t="str">
        <f aca="false">IF($C1872="","",IF($F1872="理論",(N($O1872)+N($N1872))-N($G1872),(N($O1872)+N($N1872))-N($I1872)))</f>
        <v/>
      </c>
      <c r="Q1872" s="17" t="str">
        <f aca="false">IF($C1872="","",MAX(1,N(商品マスタ!$K1871)))</f>
        <v/>
      </c>
      <c r="R1872" s="39" t="str">
        <f aca="false">IF($C1872="","",IF(N($P1872)/N($Q1872)&lt;=0,"",ROUNDUP(N($P1872)/N($Q1872),0)))</f>
        <v/>
      </c>
      <c r="S1872" s="14"/>
      <c r="T1872" s="40" t="str">
        <f aca="false">IF($C1872="","",N(商品マスタ!$M1871))</f>
        <v/>
      </c>
      <c r="U1872" s="40" t="str">
        <f aca="false">IF($S1872="","",N($S1872)*N($T1872))</f>
        <v/>
      </c>
      <c r="V1872" s="18"/>
    </row>
    <row r="1873" customFormat="false" ht="15" hidden="false" customHeight="false" outlineLevel="0" collapsed="false">
      <c r="B1873" s="12" t="n">
        <v>1867</v>
      </c>
      <c r="C1873" s="36" t="str">
        <f aca="false">IF(商品マスタ!$C1872="","",商品マスタ!$C1872)</f>
        <v/>
      </c>
      <c r="D1873" s="12" t="str">
        <f aca="false">IF($C1873="","",商品マスタ!$D1872)</f>
        <v/>
      </c>
      <c r="E1873" s="12" t="str">
        <f aca="false">IF($C1873="","",商品マスタ!$G1872)</f>
        <v/>
      </c>
      <c r="F1873" s="12" t="str">
        <f aca="false">IF($C1873="","",IF(商品マスタ!$P1872="","理論",商品マスタ!$P1872))</f>
        <v/>
      </c>
      <c r="G1873" s="17" t="str">
        <f aca="false">IF($C1873="","",N(商品マスタ!$H1872))</f>
        <v/>
      </c>
      <c r="H1873" s="14"/>
      <c r="I1873" s="17" t="str">
        <f aca="false">IF($C1873="","",N($H1873)*N(商品マスタ!$N1872))</f>
        <v/>
      </c>
      <c r="J1873" s="17" t="str">
        <f aca="false">IF($C1873="","",N($I1873)-N($G1873))</f>
        <v/>
      </c>
      <c r="K1873" s="37" t="str">
        <f aca="false">IF($C1873="","",N(商品マスタ!$I1872))</f>
        <v/>
      </c>
      <c r="L1873" s="17" t="str">
        <f aca="false">IF($C1873="","",MAX(1,N(商品マスタ!$J1872)))</f>
        <v/>
      </c>
      <c r="M1873" s="38" t="str">
        <f aca="false">IF($C1873="","",N(TOP!$C$16)*N($K1873))</f>
        <v/>
      </c>
      <c r="N1873" s="17" t="str">
        <f aca="false">IF($C1873="","",ROUNDUP(N($M1873)/N($L1873),0))</f>
        <v/>
      </c>
      <c r="O1873" s="17" t="str">
        <f aca="false">IF($C1873="","",N(商品マスタ!$R1872))</f>
        <v/>
      </c>
      <c r="P1873" s="17" t="str">
        <f aca="false">IF($C1873="","",IF($F1873="理論",(N($O1873)+N($N1873))-N($G1873),(N($O1873)+N($N1873))-N($I1873)))</f>
        <v/>
      </c>
      <c r="Q1873" s="17" t="str">
        <f aca="false">IF($C1873="","",MAX(1,N(商品マスタ!$K1872)))</f>
        <v/>
      </c>
      <c r="R1873" s="39" t="str">
        <f aca="false">IF($C1873="","",IF(N($P1873)/N($Q1873)&lt;=0,"",ROUNDUP(N($P1873)/N($Q1873),0)))</f>
        <v/>
      </c>
      <c r="S1873" s="14"/>
      <c r="T1873" s="40" t="str">
        <f aca="false">IF($C1873="","",N(商品マスタ!$M1872))</f>
        <v/>
      </c>
      <c r="U1873" s="40" t="str">
        <f aca="false">IF($S1873="","",N($S1873)*N($T1873))</f>
        <v/>
      </c>
      <c r="V1873" s="18"/>
    </row>
    <row r="1874" customFormat="false" ht="15" hidden="false" customHeight="false" outlineLevel="0" collapsed="false">
      <c r="B1874" s="12" t="n">
        <v>1868</v>
      </c>
      <c r="C1874" s="36" t="str">
        <f aca="false">IF(商品マスタ!$C1873="","",商品マスタ!$C1873)</f>
        <v/>
      </c>
      <c r="D1874" s="12" t="str">
        <f aca="false">IF($C1874="","",商品マスタ!$D1873)</f>
        <v/>
      </c>
      <c r="E1874" s="12" t="str">
        <f aca="false">IF($C1874="","",商品マスタ!$G1873)</f>
        <v/>
      </c>
      <c r="F1874" s="12" t="str">
        <f aca="false">IF($C1874="","",IF(商品マスタ!$P1873="","理論",商品マスタ!$P1873))</f>
        <v/>
      </c>
      <c r="G1874" s="17" t="str">
        <f aca="false">IF($C1874="","",N(商品マスタ!$H1873))</f>
        <v/>
      </c>
      <c r="H1874" s="14"/>
      <c r="I1874" s="17" t="str">
        <f aca="false">IF($C1874="","",N($H1874)*N(商品マスタ!$N1873))</f>
        <v/>
      </c>
      <c r="J1874" s="17" t="str">
        <f aca="false">IF($C1874="","",N($I1874)-N($G1874))</f>
        <v/>
      </c>
      <c r="K1874" s="37" t="str">
        <f aca="false">IF($C1874="","",N(商品マスタ!$I1873))</f>
        <v/>
      </c>
      <c r="L1874" s="17" t="str">
        <f aca="false">IF($C1874="","",MAX(1,N(商品マスタ!$J1873)))</f>
        <v/>
      </c>
      <c r="M1874" s="38" t="str">
        <f aca="false">IF($C1874="","",N(TOP!$C$16)*N($K1874))</f>
        <v/>
      </c>
      <c r="N1874" s="17" t="str">
        <f aca="false">IF($C1874="","",ROUNDUP(N($M1874)/N($L1874),0))</f>
        <v/>
      </c>
      <c r="O1874" s="17" t="str">
        <f aca="false">IF($C1874="","",N(商品マスタ!$R1873))</f>
        <v/>
      </c>
      <c r="P1874" s="17" t="str">
        <f aca="false">IF($C1874="","",IF($F1874="理論",(N($O1874)+N($N1874))-N($G1874),(N($O1874)+N($N1874))-N($I1874)))</f>
        <v/>
      </c>
      <c r="Q1874" s="17" t="str">
        <f aca="false">IF($C1874="","",MAX(1,N(商品マスタ!$K1873)))</f>
        <v/>
      </c>
      <c r="R1874" s="39" t="str">
        <f aca="false">IF($C1874="","",IF(N($P1874)/N($Q1874)&lt;=0,"",ROUNDUP(N($P1874)/N($Q1874),0)))</f>
        <v/>
      </c>
      <c r="S1874" s="14"/>
      <c r="T1874" s="40" t="str">
        <f aca="false">IF($C1874="","",N(商品マスタ!$M1873))</f>
        <v/>
      </c>
      <c r="U1874" s="40" t="str">
        <f aca="false">IF($S1874="","",N($S1874)*N($T1874))</f>
        <v/>
      </c>
      <c r="V1874" s="18"/>
    </row>
    <row r="1875" customFormat="false" ht="15" hidden="false" customHeight="false" outlineLevel="0" collapsed="false">
      <c r="B1875" s="12" t="n">
        <v>1869</v>
      </c>
      <c r="C1875" s="36" t="str">
        <f aca="false">IF(商品マスタ!$C1874="","",商品マスタ!$C1874)</f>
        <v/>
      </c>
      <c r="D1875" s="12" t="str">
        <f aca="false">IF($C1875="","",商品マスタ!$D1874)</f>
        <v/>
      </c>
      <c r="E1875" s="12" t="str">
        <f aca="false">IF($C1875="","",商品マスタ!$G1874)</f>
        <v/>
      </c>
      <c r="F1875" s="12" t="str">
        <f aca="false">IF($C1875="","",IF(商品マスタ!$P1874="","理論",商品マスタ!$P1874))</f>
        <v/>
      </c>
      <c r="G1875" s="17" t="str">
        <f aca="false">IF($C1875="","",N(商品マスタ!$H1874))</f>
        <v/>
      </c>
      <c r="H1875" s="14"/>
      <c r="I1875" s="17" t="str">
        <f aca="false">IF($C1875="","",N($H1875)*N(商品マスタ!$N1874))</f>
        <v/>
      </c>
      <c r="J1875" s="17" t="str">
        <f aca="false">IF($C1875="","",N($I1875)-N($G1875))</f>
        <v/>
      </c>
      <c r="K1875" s="37" t="str">
        <f aca="false">IF($C1875="","",N(商品マスタ!$I1874))</f>
        <v/>
      </c>
      <c r="L1875" s="17" t="str">
        <f aca="false">IF($C1875="","",MAX(1,N(商品マスタ!$J1874)))</f>
        <v/>
      </c>
      <c r="M1875" s="38" t="str">
        <f aca="false">IF($C1875="","",N(TOP!$C$16)*N($K1875))</f>
        <v/>
      </c>
      <c r="N1875" s="17" t="str">
        <f aca="false">IF($C1875="","",ROUNDUP(N($M1875)/N($L1875),0))</f>
        <v/>
      </c>
      <c r="O1875" s="17" t="str">
        <f aca="false">IF($C1875="","",N(商品マスタ!$R1874))</f>
        <v/>
      </c>
      <c r="P1875" s="17" t="str">
        <f aca="false">IF($C1875="","",IF($F1875="理論",(N($O1875)+N($N1875))-N($G1875),(N($O1875)+N($N1875))-N($I1875)))</f>
        <v/>
      </c>
      <c r="Q1875" s="17" t="str">
        <f aca="false">IF($C1875="","",MAX(1,N(商品マスタ!$K1874)))</f>
        <v/>
      </c>
      <c r="R1875" s="39" t="str">
        <f aca="false">IF($C1875="","",IF(N($P1875)/N($Q1875)&lt;=0,"",ROUNDUP(N($P1875)/N($Q1875),0)))</f>
        <v/>
      </c>
      <c r="S1875" s="14"/>
      <c r="T1875" s="40" t="str">
        <f aca="false">IF($C1875="","",N(商品マスタ!$M1874))</f>
        <v/>
      </c>
      <c r="U1875" s="40" t="str">
        <f aca="false">IF($S1875="","",N($S1875)*N($T1875))</f>
        <v/>
      </c>
      <c r="V1875" s="18"/>
    </row>
    <row r="1876" customFormat="false" ht="15" hidden="false" customHeight="false" outlineLevel="0" collapsed="false">
      <c r="B1876" s="12" t="n">
        <v>1870</v>
      </c>
      <c r="C1876" s="36" t="str">
        <f aca="false">IF(商品マスタ!$C1875="","",商品マスタ!$C1875)</f>
        <v/>
      </c>
      <c r="D1876" s="12" t="str">
        <f aca="false">IF($C1876="","",商品マスタ!$D1875)</f>
        <v/>
      </c>
      <c r="E1876" s="12" t="str">
        <f aca="false">IF($C1876="","",商品マスタ!$G1875)</f>
        <v/>
      </c>
      <c r="F1876" s="12" t="str">
        <f aca="false">IF($C1876="","",IF(商品マスタ!$P1875="","理論",商品マスタ!$P1875))</f>
        <v/>
      </c>
      <c r="G1876" s="17" t="str">
        <f aca="false">IF($C1876="","",N(商品マスタ!$H1875))</f>
        <v/>
      </c>
      <c r="H1876" s="14"/>
      <c r="I1876" s="17" t="str">
        <f aca="false">IF($C1876="","",N($H1876)*N(商品マスタ!$N1875))</f>
        <v/>
      </c>
      <c r="J1876" s="17" t="str">
        <f aca="false">IF($C1876="","",N($I1876)-N($G1876))</f>
        <v/>
      </c>
      <c r="K1876" s="37" t="str">
        <f aca="false">IF($C1876="","",N(商品マスタ!$I1875))</f>
        <v/>
      </c>
      <c r="L1876" s="17" t="str">
        <f aca="false">IF($C1876="","",MAX(1,N(商品マスタ!$J1875)))</f>
        <v/>
      </c>
      <c r="M1876" s="38" t="str">
        <f aca="false">IF($C1876="","",N(TOP!$C$16)*N($K1876))</f>
        <v/>
      </c>
      <c r="N1876" s="17" t="str">
        <f aca="false">IF($C1876="","",ROUNDUP(N($M1876)/N($L1876),0))</f>
        <v/>
      </c>
      <c r="O1876" s="17" t="str">
        <f aca="false">IF($C1876="","",N(商品マスタ!$R1875))</f>
        <v/>
      </c>
      <c r="P1876" s="17" t="str">
        <f aca="false">IF($C1876="","",IF($F1876="理論",(N($O1876)+N($N1876))-N($G1876),(N($O1876)+N($N1876))-N($I1876)))</f>
        <v/>
      </c>
      <c r="Q1876" s="17" t="str">
        <f aca="false">IF($C1876="","",MAX(1,N(商品マスタ!$K1875)))</f>
        <v/>
      </c>
      <c r="R1876" s="39" t="str">
        <f aca="false">IF($C1876="","",IF(N($P1876)/N($Q1876)&lt;=0,"",ROUNDUP(N($P1876)/N($Q1876),0)))</f>
        <v/>
      </c>
      <c r="S1876" s="14"/>
      <c r="T1876" s="40" t="str">
        <f aca="false">IF($C1876="","",N(商品マスタ!$M1875))</f>
        <v/>
      </c>
      <c r="U1876" s="40" t="str">
        <f aca="false">IF($S1876="","",N($S1876)*N($T1876))</f>
        <v/>
      </c>
      <c r="V1876" s="18"/>
    </row>
    <row r="1877" customFormat="false" ht="15" hidden="false" customHeight="false" outlineLevel="0" collapsed="false">
      <c r="B1877" s="12" t="n">
        <v>1871</v>
      </c>
      <c r="C1877" s="36" t="str">
        <f aca="false">IF(商品マスタ!$C1876="","",商品マスタ!$C1876)</f>
        <v/>
      </c>
      <c r="D1877" s="12" t="str">
        <f aca="false">IF($C1877="","",商品マスタ!$D1876)</f>
        <v/>
      </c>
      <c r="E1877" s="12" t="str">
        <f aca="false">IF($C1877="","",商品マスタ!$G1876)</f>
        <v/>
      </c>
      <c r="F1877" s="12" t="str">
        <f aca="false">IF($C1877="","",IF(商品マスタ!$P1876="","理論",商品マスタ!$P1876))</f>
        <v/>
      </c>
      <c r="G1877" s="17" t="str">
        <f aca="false">IF($C1877="","",N(商品マスタ!$H1876))</f>
        <v/>
      </c>
      <c r="H1877" s="14"/>
      <c r="I1877" s="17" t="str">
        <f aca="false">IF($C1877="","",N($H1877)*N(商品マスタ!$N1876))</f>
        <v/>
      </c>
      <c r="J1877" s="17" t="str">
        <f aca="false">IF($C1877="","",N($I1877)-N($G1877))</f>
        <v/>
      </c>
      <c r="K1877" s="37" t="str">
        <f aca="false">IF($C1877="","",N(商品マスタ!$I1876))</f>
        <v/>
      </c>
      <c r="L1877" s="17" t="str">
        <f aca="false">IF($C1877="","",MAX(1,N(商品マスタ!$J1876)))</f>
        <v/>
      </c>
      <c r="M1877" s="38" t="str">
        <f aca="false">IF($C1877="","",N(TOP!$C$16)*N($K1877))</f>
        <v/>
      </c>
      <c r="N1877" s="17" t="str">
        <f aca="false">IF($C1877="","",ROUNDUP(N($M1877)/N($L1877),0))</f>
        <v/>
      </c>
      <c r="O1877" s="17" t="str">
        <f aca="false">IF($C1877="","",N(商品マスタ!$R1876))</f>
        <v/>
      </c>
      <c r="P1877" s="17" t="str">
        <f aca="false">IF($C1877="","",IF($F1877="理論",(N($O1877)+N($N1877))-N($G1877),(N($O1877)+N($N1877))-N($I1877)))</f>
        <v/>
      </c>
      <c r="Q1877" s="17" t="str">
        <f aca="false">IF($C1877="","",MAX(1,N(商品マスタ!$K1876)))</f>
        <v/>
      </c>
      <c r="R1877" s="39" t="str">
        <f aca="false">IF($C1877="","",IF(N($P1877)/N($Q1877)&lt;=0,"",ROUNDUP(N($P1877)/N($Q1877),0)))</f>
        <v/>
      </c>
      <c r="S1877" s="14"/>
      <c r="T1877" s="40" t="str">
        <f aca="false">IF($C1877="","",N(商品マスタ!$M1876))</f>
        <v/>
      </c>
      <c r="U1877" s="40" t="str">
        <f aca="false">IF($S1877="","",N($S1877)*N($T1877))</f>
        <v/>
      </c>
      <c r="V1877" s="18"/>
    </row>
    <row r="1878" customFormat="false" ht="15" hidden="false" customHeight="false" outlineLevel="0" collapsed="false">
      <c r="B1878" s="12" t="n">
        <v>1872</v>
      </c>
      <c r="C1878" s="36" t="str">
        <f aca="false">IF(商品マスタ!$C1877="","",商品マスタ!$C1877)</f>
        <v/>
      </c>
      <c r="D1878" s="12" t="str">
        <f aca="false">IF($C1878="","",商品マスタ!$D1877)</f>
        <v/>
      </c>
      <c r="E1878" s="12" t="str">
        <f aca="false">IF($C1878="","",商品マスタ!$G1877)</f>
        <v/>
      </c>
      <c r="F1878" s="12" t="str">
        <f aca="false">IF($C1878="","",IF(商品マスタ!$P1877="","理論",商品マスタ!$P1877))</f>
        <v/>
      </c>
      <c r="G1878" s="17" t="str">
        <f aca="false">IF($C1878="","",N(商品マスタ!$H1877))</f>
        <v/>
      </c>
      <c r="H1878" s="14"/>
      <c r="I1878" s="17" t="str">
        <f aca="false">IF($C1878="","",N($H1878)*N(商品マスタ!$N1877))</f>
        <v/>
      </c>
      <c r="J1878" s="17" t="str">
        <f aca="false">IF($C1878="","",N($I1878)-N($G1878))</f>
        <v/>
      </c>
      <c r="K1878" s="37" t="str">
        <f aca="false">IF($C1878="","",N(商品マスタ!$I1877))</f>
        <v/>
      </c>
      <c r="L1878" s="17" t="str">
        <f aca="false">IF($C1878="","",MAX(1,N(商品マスタ!$J1877)))</f>
        <v/>
      </c>
      <c r="M1878" s="38" t="str">
        <f aca="false">IF($C1878="","",N(TOP!$C$16)*N($K1878))</f>
        <v/>
      </c>
      <c r="N1878" s="17" t="str">
        <f aca="false">IF($C1878="","",ROUNDUP(N($M1878)/N($L1878),0))</f>
        <v/>
      </c>
      <c r="O1878" s="17" t="str">
        <f aca="false">IF($C1878="","",N(商品マスタ!$R1877))</f>
        <v/>
      </c>
      <c r="P1878" s="17" t="str">
        <f aca="false">IF($C1878="","",IF($F1878="理論",(N($O1878)+N($N1878))-N($G1878),(N($O1878)+N($N1878))-N($I1878)))</f>
        <v/>
      </c>
      <c r="Q1878" s="17" t="str">
        <f aca="false">IF($C1878="","",MAX(1,N(商品マスタ!$K1877)))</f>
        <v/>
      </c>
      <c r="R1878" s="39" t="str">
        <f aca="false">IF($C1878="","",IF(N($P1878)/N($Q1878)&lt;=0,"",ROUNDUP(N($P1878)/N($Q1878),0)))</f>
        <v/>
      </c>
      <c r="S1878" s="14"/>
      <c r="T1878" s="40" t="str">
        <f aca="false">IF($C1878="","",N(商品マスタ!$M1877))</f>
        <v/>
      </c>
      <c r="U1878" s="40" t="str">
        <f aca="false">IF($S1878="","",N($S1878)*N($T1878))</f>
        <v/>
      </c>
      <c r="V1878" s="18"/>
    </row>
    <row r="1879" customFormat="false" ht="15" hidden="false" customHeight="false" outlineLevel="0" collapsed="false">
      <c r="B1879" s="12" t="n">
        <v>1873</v>
      </c>
      <c r="C1879" s="36" t="str">
        <f aca="false">IF(商品マスタ!$C1878="","",商品マスタ!$C1878)</f>
        <v/>
      </c>
      <c r="D1879" s="12" t="str">
        <f aca="false">IF($C1879="","",商品マスタ!$D1878)</f>
        <v/>
      </c>
      <c r="E1879" s="12" t="str">
        <f aca="false">IF($C1879="","",商品マスタ!$G1878)</f>
        <v/>
      </c>
      <c r="F1879" s="12" t="str">
        <f aca="false">IF($C1879="","",IF(商品マスタ!$P1878="","理論",商品マスタ!$P1878))</f>
        <v/>
      </c>
      <c r="G1879" s="17" t="str">
        <f aca="false">IF($C1879="","",N(商品マスタ!$H1878))</f>
        <v/>
      </c>
      <c r="H1879" s="14"/>
      <c r="I1879" s="17" t="str">
        <f aca="false">IF($C1879="","",N($H1879)*N(商品マスタ!$N1878))</f>
        <v/>
      </c>
      <c r="J1879" s="17" t="str">
        <f aca="false">IF($C1879="","",N($I1879)-N($G1879))</f>
        <v/>
      </c>
      <c r="K1879" s="37" t="str">
        <f aca="false">IF($C1879="","",N(商品マスタ!$I1878))</f>
        <v/>
      </c>
      <c r="L1879" s="17" t="str">
        <f aca="false">IF($C1879="","",MAX(1,N(商品マスタ!$J1878)))</f>
        <v/>
      </c>
      <c r="M1879" s="38" t="str">
        <f aca="false">IF($C1879="","",N(TOP!$C$16)*N($K1879))</f>
        <v/>
      </c>
      <c r="N1879" s="17" t="str">
        <f aca="false">IF($C1879="","",ROUNDUP(N($M1879)/N($L1879),0))</f>
        <v/>
      </c>
      <c r="O1879" s="17" t="str">
        <f aca="false">IF($C1879="","",N(商品マスタ!$R1878))</f>
        <v/>
      </c>
      <c r="P1879" s="17" t="str">
        <f aca="false">IF($C1879="","",IF($F1879="理論",(N($O1879)+N($N1879))-N($G1879),(N($O1879)+N($N1879))-N($I1879)))</f>
        <v/>
      </c>
      <c r="Q1879" s="17" t="str">
        <f aca="false">IF($C1879="","",MAX(1,N(商品マスタ!$K1878)))</f>
        <v/>
      </c>
      <c r="R1879" s="39" t="str">
        <f aca="false">IF($C1879="","",IF(N($P1879)/N($Q1879)&lt;=0,"",ROUNDUP(N($P1879)/N($Q1879),0)))</f>
        <v/>
      </c>
      <c r="S1879" s="14"/>
      <c r="T1879" s="40" t="str">
        <f aca="false">IF($C1879="","",N(商品マスタ!$M1878))</f>
        <v/>
      </c>
      <c r="U1879" s="40" t="str">
        <f aca="false">IF($S1879="","",N($S1879)*N($T1879))</f>
        <v/>
      </c>
      <c r="V1879" s="18"/>
    </row>
    <row r="1880" customFormat="false" ht="15" hidden="false" customHeight="false" outlineLevel="0" collapsed="false">
      <c r="B1880" s="12" t="n">
        <v>1874</v>
      </c>
      <c r="C1880" s="36" t="str">
        <f aca="false">IF(商品マスタ!$C1879="","",商品マスタ!$C1879)</f>
        <v/>
      </c>
      <c r="D1880" s="12" t="str">
        <f aca="false">IF($C1880="","",商品マスタ!$D1879)</f>
        <v/>
      </c>
      <c r="E1880" s="12" t="str">
        <f aca="false">IF($C1880="","",商品マスタ!$G1879)</f>
        <v/>
      </c>
      <c r="F1880" s="12" t="str">
        <f aca="false">IF($C1880="","",IF(商品マスタ!$P1879="","理論",商品マスタ!$P1879))</f>
        <v/>
      </c>
      <c r="G1880" s="17" t="str">
        <f aca="false">IF($C1880="","",N(商品マスタ!$H1879))</f>
        <v/>
      </c>
      <c r="H1880" s="14"/>
      <c r="I1880" s="17" t="str">
        <f aca="false">IF($C1880="","",N($H1880)*N(商品マスタ!$N1879))</f>
        <v/>
      </c>
      <c r="J1880" s="17" t="str">
        <f aca="false">IF($C1880="","",N($I1880)-N($G1880))</f>
        <v/>
      </c>
      <c r="K1880" s="37" t="str">
        <f aca="false">IF($C1880="","",N(商品マスタ!$I1879))</f>
        <v/>
      </c>
      <c r="L1880" s="17" t="str">
        <f aca="false">IF($C1880="","",MAX(1,N(商品マスタ!$J1879)))</f>
        <v/>
      </c>
      <c r="M1880" s="38" t="str">
        <f aca="false">IF($C1880="","",N(TOP!$C$16)*N($K1880))</f>
        <v/>
      </c>
      <c r="N1880" s="17" t="str">
        <f aca="false">IF($C1880="","",ROUNDUP(N($M1880)/N($L1880),0))</f>
        <v/>
      </c>
      <c r="O1880" s="17" t="str">
        <f aca="false">IF($C1880="","",N(商品マスタ!$R1879))</f>
        <v/>
      </c>
      <c r="P1880" s="17" t="str">
        <f aca="false">IF($C1880="","",IF($F1880="理論",(N($O1880)+N($N1880))-N($G1880),(N($O1880)+N($N1880))-N($I1880)))</f>
        <v/>
      </c>
      <c r="Q1880" s="17" t="str">
        <f aca="false">IF($C1880="","",MAX(1,N(商品マスタ!$K1879)))</f>
        <v/>
      </c>
      <c r="R1880" s="39" t="str">
        <f aca="false">IF($C1880="","",IF(N($P1880)/N($Q1880)&lt;=0,"",ROUNDUP(N($P1880)/N($Q1880),0)))</f>
        <v/>
      </c>
      <c r="S1880" s="14"/>
      <c r="T1880" s="40" t="str">
        <f aca="false">IF($C1880="","",N(商品マスタ!$M1879))</f>
        <v/>
      </c>
      <c r="U1880" s="40" t="str">
        <f aca="false">IF($S1880="","",N($S1880)*N($T1880))</f>
        <v/>
      </c>
      <c r="V1880" s="18"/>
    </row>
    <row r="1881" customFormat="false" ht="15" hidden="false" customHeight="false" outlineLevel="0" collapsed="false">
      <c r="B1881" s="12" t="n">
        <v>1875</v>
      </c>
      <c r="C1881" s="36" t="str">
        <f aca="false">IF(商品マスタ!$C1880="","",商品マスタ!$C1880)</f>
        <v/>
      </c>
      <c r="D1881" s="12" t="str">
        <f aca="false">IF($C1881="","",商品マスタ!$D1880)</f>
        <v/>
      </c>
      <c r="E1881" s="12" t="str">
        <f aca="false">IF($C1881="","",商品マスタ!$G1880)</f>
        <v/>
      </c>
      <c r="F1881" s="12" t="str">
        <f aca="false">IF($C1881="","",IF(商品マスタ!$P1880="","理論",商品マスタ!$P1880))</f>
        <v/>
      </c>
      <c r="G1881" s="17" t="str">
        <f aca="false">IF($C1881="","",N(商品マスタ!$H1880))</f>
        <v/>
      </c>
      <c r="H1881" s="14"/>
      <c r="I1881" s="17" t="str">
        <f aca="false">IF($C1881="","",N($H1881)*N(商品マスタ!$N1880))</f>
        <v/>
      </c>
      <c r="J1881" s="17" t="str">
        <f aca="false">IF($C1881="","",N($I1881)-N($G1881))</f>
        <v/>
      </c>
      <c r="K1881" s="37" t="str">
        <f aca="false">IF($C1881="","",N(商品マスタ!$I1880))</f>
        <v/>
      </c>
      <c r="L1881" s="17" t="str">
        <f aca="false">IF($C1881="","",MAX(1,N(商品マスタ!$J1880)))</f>
        <v/>
      </c>
      <c r="M1881" s="38" t="str">
        <f aca="false">IF($C1881="","",N(TOP!$C$16)*N($K1881))</f>
        <v/>
      </c>
      <c r="N1881" s="17" t="str">
        <f aca="false">IF($C1881="","",ROUNDUP(N($M1881)/N($L1881),0))</f>
        <v/>
      </c>
      <c r="O1881" s="17" t="str">
        <f aca="false">IF($C1881="","",N(商品マスタ!$R1880))</f>
        <v/>
      </c>
      <c r="P1881" s="17" t="str">
        <f aca="false">IF($C1881="","",IF($F1881="理論",(N($O1881)+N($N1881))-N($G1881),(N($O1881)+N($N1881))-N($I1881)))</f>
        <v/>
      </c>
      <c r="Q1881" s="17" t="str">
        <f aca="false">IF($C1881="","",MAX(1,N(商品マスタ!$K1880)))</f>
        <v/>
      </c>
      <c r="R1881" s="39" t="str">
        <f aca="false">IF($C1881="","",IF(N($P1881)/N($Q1881)&lt;=0,"",ROUNDUP(N($P1881)/N($Q1881),0)))</f>
        <v/>
      </c>
      <c r="S1881" s="14"/>
      <c r="T1881" s="40" t="str">
        <f aca="false">IF($C1881="","",N(商品マスタ!$M1880))</f>
        <v/>
      </c>
      <c r="U1881" s="40" t="str">
        <f aca="false">IF($S1881="","",N($S1881)*N($T1881))</f>
        <v/>
      </c>
      <c r="V1881" s="18"/>
    </row>
    <row r="1882" customFormat="false" ht="15" hidden="false" customHeight="false" outlineLevel="0" collapsed="false">
      <c r="B1882" s="12" t="n">
        <v>1876</v>
      </c>
      <c r="C1882" s="36" t="str">
        <f aca="false">IF(商品マスタ!$C1881="","",商品マスタ!$C1881)</f>
        <v/>
      </c>
      <c r="D1882" s="12" t="str">
        <f aca="false">IF($C1882="","",商品マスタ!$D1881)</f>
        <v/>
      </c>
      <c r="E1882" s="12" t="str">
        <f aca="false">IF($C1882="","",商品マスタ!$G1881)</f>
        <v/>
      </c>
      <c r="F1882" s="12" t="str">
        <f aca="false">IF($C1882="","",IF(商品マスタ!$P1881="","理論",商品マスタ!$P1881))</f>
        <v/>
      </c>
      <c r="G1882" s="17" t="str">
        <f aca="false">IF($C1882="","",N(商品マスタ!$H1881))</f>
        <v/>
      </c>
      <c r="H1882" s="14"/>
      <c r="I1882" s="17" t="str">
        <f aca="false">IF($C1882="","",N($H1882)*N(商品マスタ!$N1881))</f>
        <v/>
      </c>
      <c r="J1882" s="17" t="str">
        <f aca="false">IF($C1882="","",N($I1882)-N($G1882))</f>
        <v/>
      </c>
      <c r="K1882" s="37" t="str">
        <f aca="false">IF($C1882="","",N(商品マスタ!$I1881))</f>
        <v/>
      </c>
      <c r="L1882" s="17" t="str">
        <f aca="false">IF($C1882="","",MAX(1,N(商品マスタ!$J1881)))</f>
        <v/>
      </c>
      <c r="M1882" s="38" t="str">
        <f aca="false">IF($C1882="","",N(TOP!$C$16)*N($K1882))</f>
        <v/>
      </c>
      <c r="N1882" s="17" t="str">
        <f aca="false">IF($C1882="","",ROUNDUP(N($M1882)/N($L1882),0))</f>
        <v/>
      </c>
      <c r="O1882" s="17" t="str">
        <f aca="false">IF($C1882="","",N(商品マスタ!$R1881))</f>
        <v/>
      </c>
      <c r="P1882" s="17" t="str">
        <f aca="false">IF($C1882="","",IF($F1882="理論",(N($O1882)+N($N1882))-N($G1882),(N($O1882)+N($N1882))-N($I1882)))</f>
        <v/>
      </c>
      <c r="Q1882" s="17" t="str">
        <f aca="false">IF($C1882="","",MAX(1,N(商品マスタ!$K1881)))</f>
        <v/>
      </c>
      <c r="R1882" s="39" t="str">
        <f aca="false">IF($C1882="","",IF(N($P1882)/N($Q1882)&lt;=0,"",ROUNDUP(N($P1882)/N($Q1882),0)))</f>
        <v/>
      </c>
      <c r="S1882" s="14"/>
      <c r="T1882" s="40" t="str">
        <f aca="false">IF($C1882="","",N(商品マスタ!$M1881))</f>
        <v/>
      </c>
      <c r="U1882" s="40" t="str">
        <f aca="false">IF($S1882="","",N($S1882)*N($T1882))</f>
        <v/>
      </c>
      <c r="V1882" s="18"/>
    </row>
    <row r="1883" customFormat="false" ht="15" hidden="false" customHeight="false" outlineLevel="0" collapsed="false">
      <c r="B1883" s="12" t="n">
        <v>1877</v>
      </c>
      <c r="C1883" s="36" t="str">
        <f aca="false">IF(商品マスタ!$C1882="","",商品マスタ!$C1882)</f>
        <v/>
      </c>
      <c r="D1883" s="12" t="str">
        <f aca="false">IF($C1883="","",商品マスタ!$D1882)</f>
        <v/>
      </c>
      <c r="E1883" s="12" t="str">
        <f aca="false">IF($C1883="","",商品マスタ!$G1882)</f>
        <v/>
      </c>
      <c r="F1883" s="12" t="str">
        <f aca="false">IF($C1883="","",IF(商品マスタ!$P1882="","理論",商品マスタ!$P1882))</f>
        <v/>
      </c>
      <c r="G1883" s="17" t="str">
        <f aca="false">IF($C1883="","",N(商品マスタ!$H1882))</f>
        <v/>
      </c>
      <c r="H1883" s="14"/>
      <c r="I1883" s="17" t="str">
        <f aca="false">IF($C1883="","",N($H1883)*N(商品マスタ!$N1882))</f>
        <v/>
      </c>
      <c r="J1883" s="17" t="str">
        <f aca="false">IF($C1883="","",N($I1883)-N($G1883))</f>
        <v/>
      </c>
      <c r="K1883" s="37" t="str">
        <f aca="false">IF($C1883="","",N(商品マスタ!$I1882))</f>
        <v/>
      </c>
      <c r="L1883" s="17" t="str">
        <f aca="false">IF($C1883="","",MAX(1,N(商品マスタ!$J1882)))</f>
        <v/>
      </c>
      <c r="M1883" s="38" t="str">
        <f aca="false">IF($C1883="","",N(TOP!$C$16)*N($K1883))</f>
        <v/>
      </c>
      <c r="N1883" s="17" t="str">
        <f aca="false">IF($C1883="","",ROUNDUP(N($M1883)/N($L1883),0))</f>
        <v/>
      </c>
      <c r="O1883" s="17" t="str">
        <f aca="false">IF($C1883="","",N(商品マスタ!$R1882))</f>
        <v/>
      </c>
      <c r="P1883" s="17" t="str">
        <f aca="false">IF($C1883="","",IF($F1883="理論",(N($O1883)+N($N1883))-N($G1883),(N($O1883)+N($N1883))-N($I1883)))</f>
        <v/>
      </c>
      <c r="Q1883" s="17" t="str">
        <f aca="false">IF($C1883="","",MAX(1,N(商品マスタ!$K1882)))</f>
        <v/>
      </c>
      <c r="R1883" s="39" t="str">
        <f aca="false">IF($C1883="","",IF(N($P1883)/N($Q1883)&lt;=0,"",ROUNDUP(N($P1883)/N($Q1883),0)))</f>
        <v/>
      </c>
      <c r="S1883" s="14"/>
      <c r="T1883" s="40" t="str">
        <f aca="false">IF($C1883="","",N(商品マスタ!$M1882))</f>
        <v/>
      </c>
      <c r="U1883" s="40" t="str">
        <f aca="false">IF($S1883="","",N($S1883)*N($T1883))</f>
        <v/>
      </c>
      <c r="V1883" s="18"/>
    </row>
    <row r="1884" customFormat="false" ht="15" hidden="false" customHeight="false" outlineLevel="0" collapsed="false">
      <c r="B1884" s="12" t="n">
        <v>1878</v>
      </c>
      <c r="C1884" s="36" t="str">
        <f aca="false">IF(商品マスタ!$C1883="","",商品マスタ!$C1883)</f>
        <v/>
      </c>
      <c r="D1884" s="12" t="str">
        <f aca="false">IF($C1884="","",商品マスタ!$D1883)</f>
        <v/>
      </c>
      <c r="E1884" s="12" t="str">
        <f aca="false">IF($C1884="","",商品マスタ!$G1883)</f>
        <v/>
      </c>
      <c r="F1884" s="12" t="str">
        <f aca="false">IF($C1884="","",IF(商品マスタ!$P1883="","理論",商品マスタ!$P1883))</f>
        <v/>
      </c>
      <c r="G1884" s="17" t="str">
        <f aca="false">IF($C1884="","",N(商品マスタ!$H1883))</f>
        <v/>
      </c>
      <c r="H1884" s="14"/>
      <c r="I1884" s="17" t="str">
        <f aca="false">IF($C1884="","",N($H1884)*N(商品マスタ!$N1883))</f>
        <v/>
      </c>
      <c r="J1884" s="17" t="str">
        <f aca="false">IF($C1884="","",N($I1884)-N($G1884))</f>
        <v/>
      </c>
      <c r="K1884" s="37" t="str">
        <f aca="false">IF($C1884="","",N(商品マスタ!$I1883))</f>
        <v/>
      </c>
      <c r="L1884" s="17" t="str">
        <f aca="false">IF($C1884="","",MAX(1,N(商品マスタ!$J1883)))</f>
        <v/>
      </c>
      <c r="M1884" s="38" t="str">
        <f aca="false">IF($C1884="","",N(TOP!$C$16)*N($K1884))</f>
        <v/>
      </c>
      <c r="N1884" s="17" t="str">
        <f aca="false">IF($C1884="","",ROUNDUP(N($M1884)/N($L1884),0))</f>
        <v/>
      </c>
      <c r="O1884" s="17" t="str">
        <f aca="false">IF($C1884="","",N(商品マスタ!$R1883))</f>
        <v/>
      </c>
      <c r="P1884" s="17" t="str">
        <f aca="false">IF($C1884="","",IF($F1884="理論",(N($O1884)+N($N1884))-N($G1884),(N($O1884)+N($N1884))-N($I1884)))</f>
        <v/>
      </c>
      <c r="Q1884" s="17" t="str">
        <f aca="false">IF($C1884="","",MAX(1,N(商品マスタ!$K1883)))</f>
        <v/>
      </c>
      <c r="R1884" s="39" t="str">
        <f aca="false">IF($C1884="","",IF(N($P1884)/N($Q1884)&lt;=0,"",ROUNDUP(N($P1884)/N($Q1884),0)))</f>
        <v/>
      </c>
      <c r="S1884" s="14"/>
      <c r="T1884" s="40" t="str">
        <f aca="false">IF($C1884="","",N(商品マスタ!$M1883))</f>
        <v/>
      </c>
      <c r="U1884" s="40" t="str">
        <f aca="false">IF($S1884="","",N($S1884)*N($T1884))</f>
        <v/>
      </c>
      <c r="V1884" s="18"/>
    </row>
    <row r="1885" customFormat="false" ht="15" hidden="false" customHeight="false" outlineLevel="0" collapsed="false">
      <c r="B1885" s="12" t="n">
        <v>1879</v>
      </c>
      <c r="C1885" s="36" t="str">
        <f aca="false">IF(商品マスタ!$C1884="","",商品マスタ!$C1884)</f>
        <v/>
      </c>
      <c r="D1885" s="12" t="str">
        <f aca="false">IF($C1885="","",商品マスタ!$D1884)</f>
        <v/>
      </c>
      <c r="E1885" s="12" t="str">
        <f aca="false">IF($C1885="","",商品マスタ!$G1884)</f>
        <v/>
      </c>
      <c r="F1885" s="12" t="str">
        <f aca="false">IF($C1885="","",IF(商品マスタ!$P1884="","理論",商品マスタ!$P1884))</f>
        <v/>
      </c>
      <c r="G1885" s="17" t="str">
        <f aca="false">IF($C1885="","",N(商品マスタ!$H1884))</f>
        <v/>
      </c>
      <c r="H1885" s="14"/>
      <c r="I1885" s="17" t="str">
        <f aca="false">IF($C1885="","",N($H1885)*N(商品マスタ!$N1884))</f>
        <v/>
      </c>
      <c r="J1885" s="17" t="str">
        <f aca="false">IF($C1885="","",N($I1885)-N($G1885))</f>
        <v/>
      </c>
      <c r="K1885" s="37" t="str">
        <f aca="false">IF($C1885="","",N(商品マスタ!$I1884))</f>
        <v/>
      </c>
      <c r="L1885" s="17" t="str">
        <f aca="false">IF($C1885="","",MAX(1,N(商品マスタ!$J1884)))</f>
        <v/>
      </c>
      <c r="M1885" s="38" t="str">
        <f aca="false">IF($C1885="","",N(TOP!$C$16)*N($K1885))</f>
        <v/>
      </c>
      <c r="N1885" s="17" t="str">
        <f aca="false">IF($C1885="","",ROUNDUP(N($M1885)/N($L1885),0))</f>
        <v/>
      </c>
      <c r="O1885" s="17" t="str">
        <f aca="false">IF($C1885="","",N(商品マスタ!$R1884))</f>
        <v/>
      </c>
      <c r="P1885" s="17" t="str">
        <f aca="false">IF($C1885="","",IF($F1885="理論",(N($O1885)+N($N1885))-N($G1885),(N($O1885)+N($N1885))-N($I1885)))</f>
        <v/>
      </c>
      <c r="Q1885" s="17" t="str">
        <f aca="false">IF($C1885="","",MAX(1,N(商品マスタ!$K1884)))</f>
        <v/>
      </c>
      <c r="R1885" s="39" t="str">
        <f aca="false">IF($C1885="","",IF(N($P1885)/N($Q1885)&lt;=0,"",ROUNDUP(N($P1885)/N($Q1885),0)))</f>
        <v/>
      </c>
      <c r="S1885" s="14"/>
      <c r="T1885" s="40" t="str">
        <f aca="false">IF($C1885="","",N(商品マスタ!$M1884))</f>
        <v/>
      </c>
      <c r="U1885" s="40" t="str">
        <f aca="false">IF($S1885="","",N($S1885)*N($T1885))</f>
        <v/>
      </c>
      <c r="V1885" s="18"/>
    </row>
    <row r="1886" customFormat="false" ht="15" hidden="false" customHeight="false" outlineLevel="0" collapsed="false">
      <c r="B1886" s="12" t="n">
        <v>1880</v>
      </c>
      <c r="C1886" s="36" t="str">
        <f aca="false">IF(商品マスタ!$C1885="","",商品マスタ!$C1885)</f>
        <v/>
      </c>
      <c r="D1886" s="12" t="str">
        <f aca="false">IF($C1886="","",商品マスタ!$D1885)</f>
        <v/>
      </c>
      <c r="E1886" s="12" t="str">
        <f aca="false">IF($C1886="","",商品マスタ!$G1885)</f>
        <v/>
      </c>
      <c r="F1886" s="12" t="str">
        <f aca="false">IF($C1886="","",IF(商品マスタ!$P1885="","理論",商品マスタ!$P1885))</f>
        <v/>
      </c>
      <c r="G1886" s="17" t="str">
        <f aca="false">IF($C1886="","",N(商品マスタ!$H1885))</f>
        <v/>
      </c>
      <c r="H1886" s="14"/>
      <c r="I1886" s="17" t="str">
        <f aca="false">IF($C1886="","",N($H1886)*N(商品マスタ!$N1885))</f>
        <v/>
      </c>
      <c r="J1886" s="17" t="str">
        <f aca="false">IF($C1886="","",N($I1886)-N($G1886))</f>
        <v/>
      </c>
      <c r="K1886" s="37" t="str">
        <f aca="false">IF($C1886="","",N(商品マスタ!$I1885))</f>
        <v/>
      </c>
      <c r="L1886" s="17" t="str">
        <f aca="false">IF($C1886="","",MAX(1,N(商品マスタ!$J1885)))</f>
        <v/>
      </c>
      <c r="M1886" s="38" t="str">
        <f aca="false">IF($C1886="","",N(TOP!$C$16)*N($K1886))</f>
        <v/>
      </c>
      <c r="N1886" s="17" t="str">
        <f aca="false">IF($C1886="","",ROUNDUP(N($M1886)/N($L1886),0))</f>
        <v/>
      </c>
      <c r="O1886" s="17" t="str">
        <f aca="false">IF($C1886="","",N(商品マスタ!$R1885))</f>
        <v/>
      </c>
      <c r="P1886" s="17" t="str">
        <f aca="false">IF($C1886="","",IF($F1886="理論",(N($O1886)+N($N1886))-N($G1886),(N($O1886)+N($N1886))-N($I1886)))</f>
        <v/>
      </c>
      <c r="Q1886" s="17" t="str">
        <f aca="false">IF($C1886="","",MAX(1,N(商品マスタ!$K1885)))</f>
        <v/>
      </c>
      <c r="R1886" s="39" t="str">
        <f aca="false">IF($C1886="","",IF(N($P1886)/N($Q1886)&lt;=0,"",ROUNDUP(N($P1886)/N($Q1886),0)))</f>
        <v/>
      </c>
      <c r="S1886" s="14"/>
      <c r="T1886" s="40" t="str">
        <f aca="false">IF($C1886="","",N(商品マスタ!$M1885))</f>
        <v/>
      </c>
      <c r="U1886" s="40" t="str">
        <f aca="false">IF($S1886="","",N($S1886)*N($T1886))</f>
        <v/>
      </c>
      <c r="V1886" s="18"/>
    </row>
    <row r="1887" customFormat="false" ht="15" hidden="false" customHeight="false" outlineLevel="0" collapsed="false">
      <c r="B1887" s="12" t="n">
        <v>1881</v>
      </c>
      <c r="C1887" s="36" t="str">
        <f aca="false">IF(商品マスタ!$C1886="","",商品マスタ!$C1886)</f>
        <v/>
      </c>
      <c r="D1887" s="12" t="str">
        <f aca="false">IF($C1887="","",商品マスタ!$D1886)</f>
        <v/>
      </c>
      <c r="E1887" s="12" t="str">
        <f aca="false">IF($C1887="","",商品マスタ!$G1886)</f>
        <v/>
      </c>
      <c r="F1887" s="12" t="str">
        <f aca="false">IF($C1887="","",IF(商品マスタ!$P1886="","理論",商品マスタ!$P1886))</f>
        <v/>
      </c>
      <c r="G1887" s="17" t="str">
        <f aca="false">IF($C1887="","",N(商品マスタ!$H1886))</f>
        <v/>
      </c>
      <c r="H1887" s="14"/>
      <c r="I1887" s="17" t="str">
        <f aca="false">IF($C1887="","",N($H1887)*N(商品マスタ!$N1886))</f>
        <v/>
      </c>
      <c r="J1887" s="17" t="str">
        <f aca="false">IF($C1887="","",N($I1887)-N($G1887))</f>
        <v/>
      </c>
      <c r="K1887" s="37" t="str">
        <f aca="false">IF($C1887="","",N(商品マスタ!$I1886))</f>
        <v/>
      </c>
      <c r="L1887" s="17" t="str">
        <f aca="false">IF($C1887="","",MAX(1,N(商品マスタ!$J1886)))</f>
        <v/>
      </c>
      <c r="M1887" s="38" t="str">
        <f aca="false">IF($C1887="","",N(TOP!$C$16)*N($K1887))</f>
        <v/>
      </c>
      <c r="N1887" s="17" t="str">
        <f aca="false">IF($C1887="","",ROUNDUP(N($M1887)/N($L1887),0))</f>
        <v/>
      </c>
      <c r="O1887" s="17" t="str">
        <f aca="false">IF($C1887="","",N(商品マスタ!$R1886))</f>
        <v/>
      </c>
      <c r="P1887" s="17" t="str">
        <f aca="false">IF($C1887="","",IF($F1887="理論",(N($O1887)+N($N1887))-N($G1887),(N($O1887)+N($N1887))-N($I1887)))</f>
        <v/>
      </c>
      <c r="Q1887" s="17" t="str">
        <f aca="false">IF($C1887="","",MAX(1,N(商品マスタ!$K1886)))</f>
        <v/>
      </c>
      <c r="R1887" s="39" t="str">
        <f aca="false">IF($C1887="","",IF(N($P1887)/N($Q1887)&lt;=0,"",ROUNDUP(N($P1887)/N($Q1887),0)))</f>
        <v/>
      </c>
      <c r="S1887" s="14"/>
      <c r="T1887" s="40" t="str">
        <f aca="false">IF($C1887="","",N(商品マスタ!$M1886))</f>
        <v/>
      </c>
      <c r="U1887" s="40" t="str">
        <f aca="false">IF($S1887="","",N($S1887)*N($T1887))</f>
        <v/>
      </c>
      <c r="V1887" s="18"/>
    </row>
    <row r="1888" customFormat="false" ht="15" hidden="false" customHeight="false" outlineLevel="0" collapsed="false">
      <c r="B1888" s="12" t="n">
        <v>1882</v>
      </c>
      <c r="C1888" s="36" t="str">
        <f aca="false">IF(商品マスタ!$C1887="","",商品マスタ!$C1887)</f>
        <v/>
      </c>
      <c r="D1888" s="12" t="str">
        <f aca="false">IF($C1888="","",商品マスタ!$D1887)</f>
        <v/>
      </c>
      <c r="E1888" s="12" t="str">
        <f aca="false">IF($C1888="","",商品マスタ!$G1887)</f>
        <v/>
      </c>
      <c r="F1888" s="12" t="str">
        <f aca="false">IF($C1888="","",IF(商品マスタ!$P1887="","理論",商品マスタ!$P1887))</f>
        <v/>
      </c>
      <c r="G1888" s="17" t="str">
        <f aca="false">IF($C1888="","",N(商品マスタ!$H1887))</f>
        <v/>
      </c>
      <c r="H1888" s="14"/>
      <c r="I1888" s="17" t="str">
        <f aca="false">IF($C1888="","",N($H1888)*N(商品マスタ!$N1887))</f>
        <v/>
      </c>
      <c r="J1888" s="17" t="str">
        <f aca="false">IF($C1888="","",N($I1888)-N($G1888))</f>
        <v/>
      </c>
      <c r="K1888" s="37" t="str">
        <f aca="false">IF($C1888="","",N(商品マスタ!$I1887))</f>
        <v/>
      </c>
      <c r="L1888" s="17" t="str">
        <f aca="false">IF($C1888="","",MAX(1,N(商品マスタ!$J1887)))</f>
        <v/>
      </c>
      <c r="M1888" s="38" t="str">
        <f aca="false">IF($C1888="","",N(TOP!$C$16)*N($K1888))</f>
        <v/>
      </c>
      <c r="N1888" s="17" t="str">
        <f aca="false">IF($C1888="","",ROUNDUP(N($M1888)/N($L1888),0))</f>
        <v/>
      </c>
      <c r="O1888" s="17" t="str">
        <f aca="false">IF($C1888="","",N(商品マスタ!$R1887))</f>
        <v/>
      </c>
      <c r="P1888" s="17" t="str">
        <f aca="false">IF($C1888="","",IF($F1888="理論",(N($O1888)+N($N1888))-N($G1888),(N($O1888)+N($N1888))-N($I1888)))</f>
        <v/>
      </c>
      <c r="Q1888" s="17" t="str">
        <f aca="false">IF($C1888="","",MAX(1,N(商品マスタ!$K1887)))</f>
        <v/>
      </c>
      <c r="R1888" s="39" t="str">
        <f aca="false">IF($C1888="","",IF(N($P1888)/N($Q1888)&lt;=0,"",ROUNDUP(N($P1888)/N($Q1888),0)))</f>
        <v/>
      </c>
      <c r="S1888" s="14"/>
      <c r="T1888" s="40" t="str">
        <f aca="false">IF($C1888="","",N(商品マスタ!$M1887))</f>
        <v/>
      </c>
      <c r="U1888" s="40" t="str">
        <f aca="false">IF($S1888="","",N($S1888)*N($T1888))</f>
        <v/>
      </c>
      <c r="V1888" s="18"/>
    </row>
    <row r="1889" customFormat="false" ht="15" hidden="false" customHeight="false" outlineLevel="0" collapsed="false">
      <c r="B1889" s="12" t="n">
        <v>1883</v>
      </c>
      <c r="C1889" s="36" t="str">
        <f aca="false">IF(商品マスタ!$C1888="","",商品マスタ!$C1888)</f>
        <v/>
      </c>
      <c r="D1889" s="12" t="str">
        <f aca="false">IF($C1889="","",商品マスタ!$D1888)</f>
        <v/>
      </c>
      <c r="E1889" s="12" t="str">
        <f aca="false">IF($C1889="","",商品マスタ!$G1888)</f>
        <v/>
      </c>
      <c r="F1889" s="12" t="str">
        <f aca="false">IF($C1889="","",IF(商品マスタ!$P1888="","理論",商品マスタ!$P1888))</f>
        <v/>
      </c>
      <c r="G1889" s="17" t="str">
        <f aca="false">IF($C1889="","",N(商品マスタ!$H1888))</f>
        <v/>
      </c>
      <c r="H1889" s="14"/>
      <c r="I1889" s="17" t="str">
        <f aca="false">IF($C1889="","",N($H1889)*N(商品マスタ!$N1888))</f>
        <v/>
      </c>
      <c r="J1889" s="17" t="str">
        <f aca="false">IF($C1889="","",N($I1889)-N($G1889))</f>
        <v/>
      </c>
      <c r="K1889" s="37" t="str">
        <f aca="false">IF($C1889="","",N(商品マスタ!$I1888))</f>
        <v/>
      </c>
      <c r="L1889" s="17" t="str">
        <f aca="false">IF($C1889="","",MAX(1,N(商品マスタ!$J1888)))</f>
        <v/>
      </c>
      <c r="M1889" s="38" t="str">
        <f aca="false">IF($C1889="","",N(TOP!$C$16)*N($K1889))</f>
        <v/>
      </c>
      <c r="N1889" s="17" t="str">
        <f aca="false">IF($C1889="","",ROUNDUP(N($M1889)/N($L1889),0))</f>
        <v/>
      </c>
      <c r="O1889" s="17" t="str">
        <f aca="false">IF($C1889="","",N(商品マスタ!$R1888))</f>
        <v/>
      </c>
      <c r="P1889" s="17" t="str">
        <f aca="false">IF($C1889="","",IF($F1889="理論",(N($O1889)+N($N1889))-N($G1889),(N($O1889)+N($N1889))-N($I1889)))</f>
        <v/>
      </c>
      <c r="Q1889" s="17" t="str">
        <f aca="false">IF($C1889="","",MAX(1,N(商品マスタ!$K1888)))</f>
        <v/>
      </c>
      <c r="R1889" s="39" t="str">
        <f aca="false">IF($C1889="","",IF(N($P1889)/N($Q1889)&lt;=0,"",ROUNDUP(N($P1889)/N($Q1889),0)))</f>
        <v/>
      </c>
      <c r="S1889" s="14"/>
      <c r="T1889" s="40" t="str">
        <f aca="false">IF($C1889="","",N(商品マスタ!$M1888))</f>
        <v/>
      </c>
      <c r="U1889" s="40" t="str">
        <f aca="false">IF($S1889="","",N($S1889)*N($T1889))</f>
        <v/>
      </c>
      <c r="V1889" s="18"/>
    </row>
    <row r="1890" customFormat="false" ht="15" hidden="false" customHeight="false" outlineLevel="0" collapsed="false">
      <c r="B1890" s="12" t="n">
        <v>1884</v>
      </c>
      <c r="C1890" s="36" t="str">
        <f aca="false">IF(商品マスタ!$C1889="","",商品マスタ!$C1889)</f>
        <v/>
      </c>
      <c r="D1890" s="12" t="str">
        <f aca="false">IF($C1890="","",商品マスタ!$D1889)</f>
        <v/>
      </c>
      <c r="E1890" s="12" t="str">
        <f aca="false">IF($C1890="","",商品マスタ!$G1889)</f>
        <v/>
      </c>
      <c r="F1890" s="12" t="str">
        <f aca="false">IF($C1890="","",IF(商品マスタ!$P1889="","理論",商品マスタ!$P1889))</f>
        <v/>
      </c>
      <c r="G1890" s="17" t="str">
        <f aca="false">IF($C1890="","",N(商品マスタ!$H1889))</f>
        <v/>
      </c>
      <c r="H1890" s="14"/>
      <c r="I1890" s="17" t="str">
        <f aca="false">IF($C1890="","",N($H1890)*N(商品マスタ!$N1889))</f>
        <v/>
      </c>
      <c r="J1890" s="17" t="str">
        <f aca="false">IF($C1890="","",N($I1890)-N($G1890))</f>
        <v/>
      </c>
      <c r="K1890" s="37" t="str">
        <f aca="false">IF($C1890="","",N(商品マスタ!$I1889))</f>
        <v/>
      </c>
      <c r="L1890" s="17" t="str">
        <f aca="false">IF($C1890="","",MAX(1,N(商品マスタ!$J1889)))</f>
        <v/>
      </c>
      <c r="M1890" s="38" t="str">
        <f aca="false">IF($C1890="","",N(TOP!$C$16)*N($K1890))</f>
        <v/>
      </c>
      <c r="N1890" s="17" t="str">
        <f aca="false">IF($C1890="","",ROUNDUP(N($M1890)/N($L1890),0))</f>
        <v/>
      </c>
      <c r="O1890" s="17" t="str">
        <f aca="false">IF($C1890="","",N(商品マスタ!$R1889))</f>
        <v/>
      </c>
      <c r="P1890" s="17" t="str">
        <f aca="false">IF($C1890="","",IF($F1890="理論",(N($O1890)+N($N1890))-N($G1890),(N($O1890)+N($N1890))-N($I1890)))</f>
        <v/>
      </c>
      <c r="Q1890" s="17" t="str">
        <f aca="false">IF($C1890="","",MAX(1,N(商品マスタ!$K1889)))</f>
        <v/>
      </c>
      <c r="R1890" s="39" t="str">
        <f aca="false">IF($C1890="","",IF(N($P1890)/N($Q1890)&lt;=0,"",ROUNDUP(N($P1890)/N($Q1890),0)))</f>
        <v/>
      </c>
      <c r="S1890" s="14"/>
      <c r="T1890" s="40" t="str">
        <f aca="false">IF($C1890="","",N(商品マスタ!$M1889))</f>
        <v/>
      </c>
      <c r="U1890" s="40" t="str">
        <f aca="false">IF($S1890="","",N($S1890)*N($T1890))</f>
        <v/>
      </c>
      <c r="V1890" s="18"/>
    </row>
    <row r="1891" customFormat="false" ht="15" hidden="false" customHeight="false" outlineLevel="0" collapsed="false">
      <c r="B1891" s="12" t="n">
        <v>1885</v>
      </c>
      <c r="C1891" s="36" t="str">
        <f aca="false">IF(商品マスタ!$C1890="","",商品マスタ!$C1890)</f>
        <v/>
      </c>
      <c r="D1891" s="12" t="str">
        <f aca="false">IF($C1891="","",商品マスタ!$D1890)</f>
        <v/>
      </c>
      <c r="E1891" s="12" t="str">
        <f aca="false">IF($C1891="","",商品マスタ!$G1890)</f>
        <v/>
      </c>
      <c r="F1891" s="12" t="str">
        <f aca="false">IF($C1891="","",IF(商品マスタ!$P1890="","理論",商品マスタ!$P1890))</f>
        <v/>
      </c>
      <c r="G1891" s="17" t="str">
        <f aca="false">IF($C1891="","",N(商品マスタ!$H1890))</f>
        <v/>
      </c>
      <c r="H1891" s="14"/>
      <c r="I1891" s="17" t="str">
        <f aca="false">IF($C1891="","",N($H1891)*N(商品マスタ!$N1890))</f>
        <v/>
      </c>
      <c r="J1891" s="17" t="str">
        <f aca="false">IF($C1891="","",N($I1891)-N($G1891))</f>
        <v/>
      </c>
      <c r="K1891" s="37" t="str">
        <f aca="false">IF($C1891="","",N(商品マスタ!$I1890))</f>
        <v/>
      </c>
      <c r="L1891" s="17" t="str">
        <f aca="false">IF($C1891="","",MAX(1,N(商品マスタ!$J1890)))</f>
        <v/>
      </c>
      <c r="M1891" s="38" t="str">
        <f aca="false">IF($C1891="","",N(TOP!$C$16)*N($K1891))</f>
        <v/>
      </c>
      <c r="N1891" s="17" t="str">
        <f aca="false">IF($C1891="","",ROUNDUP(N($M1891)/N($L1891),0))</f>
        <v/>
      </c>
      <c r="O1891" s="17" t="str">
        <f aca="false">IF($C1891="","",N(商品マスタ!$R1890))</f>
        <v/>
      </c>
      <c r="P1891" s="17" t="str">
        <f aca="false">IF($C1891="","",IF($F1891="理論",(N($O1891)+N($N1891))-N($G1891),(N($O1891)+N($N1891))-N($I1891)))</f>
        <v/>
      </c>
      <c r="Q1891" s="17" t="str">
        <f aca="false">IF($C1891="","",MAX(1,N(商品マスタ!$K1890)))</f>
        <v/>
      </c>
      <c r="R1891" s="39" t="str">
        <f aca="false">IF($C1891="","",IF(N($P1891)/N($Q1891)&lt;=0,"",ROUNDUP(N($P1891)/N($Q1891),0)))</f>
        <v/>
      </c>
      <c r="S1891" s="14"/>
      <c r="T1891" s="40" t="str">
        <f aca="false">IF($C1891="","",N(商品マスタ!$M1890))</f>
        <v/>
      </c>
      <c r="U1891" s="40" t="str">
        <f aca="false">IF($S1891="","",N($S1891)*N($T1891))</f>
        <v/>
      </c>
      <c r="V1891" s="18"/>
    </row>
    <row r="1892" customFormat="false" ht="15" hidden="false" customHeight="false" outlineLevel="0" collapsed="false">
      <c r="B1892" s="12" t="n">
        <v>1886</v>
      </c>
      <c r="C1892" s="36" t="str">
        <f aca="false">IF(商品マスタ!$C1891="","",商品マスタ!$C1891)</f>
        <v/>
      </c>
      <c r="D1892" s="12" t="str">
        <f aca="false">IF($C1892="","",商品マスタ!$D1891)</f>
        <v/>
      </c>
      <c r="E1892" s="12" t="str">
        <f aca="false">IF($C1892="","",商品マスタ!$G1891)</f>
        <v/>
      </c>
      <c r="F1892" s="12" t="str">
        <f aca="false">IF($C1892="","",IF(商品マスタ!$P1891="","理論",商品マスタ!$P1891))</f>
        <v/>
      </c>
      <c r="G1892" s="17" t="str">
        <f aca="false">IF($C1892="","",N(商品マスタ!$H1891))</f>
        <v/>
      </c>
      <c r="H1892" s="14"/>
      <c r="I1892" s="17" t="str">
        <f aca="false">IF($C1892="","",N($H1892)*N(商品マスタ!$N1891))</f>
        <v/>
      </c>
      <c r="J1892" s="17" t="str">
        <f aca="false">IF($C1892="","",N($I1892)-N($G1892))</f>
        <v/>
      </c>
      <c r="K1892" s="37" t="str">
        <f aca="false">IF($C1892="","",N(商品マスタ!$I1891))</f>
        <v/>
      </c>
      <c r="L1892" s="17" t="str">
        <f aca="false">IF($C1892="","",MAX(1,N(商品マスタ!$J1891)))</f>
        <v/>
      </c>
      <c r="M1892" s="38" t="str">
        <f aca="false">IF($C1892="","",N(TOP!$C$16)*N($K1892))</f>
        <v/>
      </c>
      <c r="N1892" s="17" t="str">
        <f aca="false">IF($C1892="","",ROUNDUP(N($M1892)/N($L1892),0))</f>
        <v/>
      </c>
      <c r="O1892" s="17" t="str">
        <f aca="false">IF($C1892="","",N(商品マスタ!$R1891))</f>
        <v/>
      </c>
      <c r="P1892" s="17" t="str">
        <f aca="false">IF($C1892="","",IF($F1892="理論",(N($O1892)+N($N1892))-N($G1892),(N($O1892)+N($N1892))-N($I1892)))</f>
        <v/>
      </c>
      <c r="Q1892" s="17" t="str">
        <f aca="false">IF($C1892="","",MAX(1,N(商品マスタ!$K1891)))</f>
        <v/>
      </c>
      <c r="R1892" s="39" t="str">
        <f aca="false">IF($C1892="","",IF(N($P1892)/N($Q1892)&lt;=0,"",ROUNDUP(N($P1892)/N($Q1892),0)))</f>
        <v/>
      </c>
      <c r="S1892" s="14"/>
      <c r="T1892" s="40" t="str">
        <f aca="false">IF($C1892="","",N(商品マスタ!$M1891))</f>
        <v/>
      </c>
      <c r="U1892" s="40" t="str">
        <f aca="false">IF($S1892="","",N($S1892)*N($T1892))</f>
        <v/>
      </c>
      <c r="V1892" s="18"/>
    </row>
    <row r="1893" customFormat="false" ht="15" hidden="false" customHeight="false" outlineLevel="0" collapsed="false">
      <c r="B1893" s="12" t="n">
        <v>1887</v>
      </c>
      <c r="C1893" s="36" t="str">
        <f aca="false">IF(商品マスタ!$C1892="","",商品マスタ!$C1892)</f>
        <v/>
      </c>
      <c r="D1893" s="12" t="str">
        <f aca="false">IF($C1893="","",商品マスタ!$D1892)</f>
        <v/>
      </c>
      <c r="E1893" s="12" t="str">
        <f aca="false">IF($C1893="","",商品マスタ!$G1892)</f>
        <v/>
      </c>
      <c r="F1893" s="12" t="str">
        <f aca="false">IF($C1893="","",IF(商品マスタ!$P1892="","理論",商品マスタ!$P1892))</f>
        <v/>
      </c>
      <c r="G1893" s="17" t="str">
        <f aca="false">IF($C1893="","",N(商品マスタ!$H1892))</f>
        <v/>
      </c>
      <c r="H1893" s="14"/>
      <c r="I1893" s="17" t="str">
        <f aca="false">IF($C1893="","",N($H1893)*N(商品マスタ!$N1892))</f>
        <v/>
      </c>
      <c r="J1893" s="17" t="str">
        <f aca="false">IF($C1893="","",N($I1893)-N($G1893))</f>
        <v/>
      </c>
      <c r="K1893" s="37" t="str">
        <f aca="false">IF($C1893="","",N(商品マスタ!$I1892))</f>
        <v/>
      </c>
      <c r="L1893" s="17" t="str">
        <f aca="false">IF($C1893="","",MAX(1,N(商品マスタ!$J1892)))</f>
        <v/>
      </c>
      <c r="M1893" s="38" t="str">
        <f aca="false">IF($C1893="","",N(TOP!$C$16)*N($K1893))</f>
        <v/>
      </c>
      <c r="N1893" s="17" t="str">
        <f aca="false">IF($C1893="","",ROUNDUP(N($M1893)/N($L1893),0))</f>
        <v/>
      </c>
      <c r="O1893" s="17" t="str">
        <f aca="false">IF($C1893="","",N(商品マスタ!$R1892))</f>
        <v/>
      </c>
      <c r="P1893" s="17" t="str">
        <f aca="false">IF($C1893="","",IF($F1893="理論",(N($O1893)+N($N1893))-N($G1893),(N($O1893)+N($N1893))-N($I1893)))</f>
        <v/>
      </c>
      <c r="Q1893" s="17" t="str">
        <f aca="false">IF($C1893="","",MAX(1,N(商品マスタ!$K1892)))</f>
        <v/>
      </c>
      <c r="R1893" s="39" t="str">
        <f aca="false">IF($C1893="","",IF(N($P1893)/N($Q1893)&lt;=0,"",ROUNDUP(N($P1893)/N($Q1893),0)))</f>
        <v/>
      </c>
      <c r="S1893" s="14"/>
      <c r="T1893" s="40" t="str">
        <f aca="false">IF($C1893="","",N(商品マスタ!$M1892))</f>
        <v/>
      </c>
      <c r="U1893" s="40" t="str">
        <f aca="false">IF($S1893="","",N($S1893)*N($T1893))</f>
        <v/>
      </c>
      <c r="V1893" s="18"/>
    </row>
    <row r="1894" customFormat="false" ht="15" hidden="false" customHeight="false" outlineLevel="0" collapsed="false">
      <c r="B1894" s="12" t="n">
        <v>1888</v>
      </c>
      <c r="C1894" s="36" t="str">
        <f aca="false">IF(商品マスタ!$C1893="","",商品マスタ!$C1893)</f>
        <v/>
      </c>
      <c r="D1894" s="12" t="str">
        <f aca="false">IF($C1894="","",商品マスタ!$D1893)</f>
        <v/>
      </c>
      <c r="E1894" s="12" t="str">
        <f aca="false">IF($C1894="","",商品マスタ!$G1893)</f>
        <v/>
      </c>
      <c r="F1894" s="12" t="str">
        <f aca="false">IF($C1894="","",IF(商品マスタ!$P1893="","理論",商品マスタ!$P1893))</f>
        <v/>
      </c>
      <c r="G1894" s="17" t="str">
        <f aca="false">IF($C1894="","",N(商品マスタ!$H1893))</f>
        <v/>
      </c>
      <c r="H1894" s="14"/>
      <c r="I1894" s="17" t="str">
        <f aca="false">IF($C1894="","",N($H1894)*N(商品マスタ!$N1893))</f>
        <v/>
      </c>
      <c r="J1894" s="17" t="str">
        <f aca="false">IF($C1894="","",N($I1894)-N($G1894))</f>
        <v/>
      </c>
      <c r="K1894" s="37" t="str">
        <f aca="false">IF($C1894="","",N(商品マスタ!$I1893))</f>
        <v/>
      </c>
      <c r="L1894" s="17" t="str">
        <f aca="false">IF($C1894="","",MAX(1,N(商品マスタ!$J1893)))</f>
        <v/>
      </c>
      <c r="M1894" s="38" t="str">
        <f aca="false">IF($C1894="","",N(TOP!$C$16)*N($K1894))</f>
        <v/>
      </c>
      <c r="N1894" s="17" t="str">
        <f aca="false">IF($C1894="","",ROUNDUP(N($M1894)/N($L1894),0))</f>
        <v/>
      </c>
      <c r="O1894" s="17" t="str">
        <f aca="false">IF($C1894="","",N(商品マスタ!$R1893))</f>
        <v/>
      </c>
      <c r="P1894" s="17" t="str">
        <f aca="false">IF($C1894="","",IF($F1894="理論",(N($O1894)+N($N1894))-N($G1894),(N($O1894)+N($N1894))-N($I1894)))</f>
        <v/>
      </c>
      <c r="Q1894" s="17" t="str">
        <f aca="false">IF($C1894="","",MAX(1,N(商品マスタ!$K1893)))</f>
        <v/>
      </c>
      <c r="R1894" s="39" t="str">
        <f aca="false">IF($C1894="","",IF(N($P1894)/N($Q1894)&lt;=0,"",ROUNDUP(N($P1894)/N($Q1894),0)))</f>
        <v/>
      </c>
      <c r="S1894" s="14"/>
      <c r="T1894" s="40" t="str">
        <f aca="false">IF($C1894="","",N(商品マスタ!$M1893))</f>
        <v/>
      </c>
      <c r="U1894" s="40" t="str">
        <f aca="false">IF($S1894="","",N($S1894)*N($T1894))</f>
        <v/>
      </c>
      <c r="V1894" s="18"/>
    </row>
    <row r="1895" customFormat="false" ht="15" hidden="false" customHeight="false" outlineLevel="0" collapsed="false">
      <c r="B1895" s="12" t="n">
        <v>1889</v>
      </c>
      <c r="C1895" s="36" t="str">
        <f aca="false">IF(商品マスタ!$C1894="","",商品マスタ!$C1894)</f>
        <v/>
      </c>
      <c r="D1895" s="12" t="str">
        <f aca="false">IF($C1895="","",商品マスタ!$D1894)</f>
        <v/>
      </c>
      <c r="E1895" s="12" t="str">
        <f aca="false">IF($C1895="","",商品マスタ!$G1894)</f>
        <v/>
      </c>
      <c r="F1895" s="12" t="str">
        <f aca="false">IF($C1895="","",IF(商品マスタ!$P1894="","理論",商品マスタ!$P1894))</f>
        <v/>
      </c>
      <c r="G1895" s="17" t="str">
        <f aca="false">IF($C1895="","",N(商品マスタ!$H1894))</f>
        <v/>
      </c>
      <c r="H1895" s="14"/>
      <c r="I1895" s="17" t="str">
        <f aca="false">IF($C1895="","",N($H1895)*N(商品マスタ!$N1894))</f>
        <v/>
      </c>
      <c r="J1895" s="17" t="str">
        <f aca="false">IF($C1895="","",N($I1895)-N($G1895))</f>
        <v/>
      </c>
      <c r="K1895" s="37" t="str">
        <f aca="false">IF($C1895="","",N(商品マスタ!$I1894))</f>
        <v/>
      </c>
      <c r="L1895" s="17" t="str">
        <f aca="false">IF($C1895="","",MAX(1,N(商品マスタ!$J1894)))</f>
        <v/>
      </c>
      <c r="M1895" s="38" t="str">
        <f aca="false">IF($C1895="","",N(TOP!$C$16)*N($K1895))</f>
        <v/>
      </c>
      <c r="N1895" s="17" t="str">
        <f aca="false">IF($C1895="","",ROUNDUP(N($M1895)/N($L1895),0))</f>
        <v/>
      </c>
      <c r="O1895" s="17" t="str">
        <f aca="false">IF($C1895="","",N(商品マスタ!$R1894))</f>
        <v/>
      </c>
      <c r="P1895" s="17" t="str">
        <f aca="false">IF($C1895="","",IF($F1895="理論",(N($O1895)+N($N1895))-N($G1895),(N($O1895)+N($N1895))-N($I1895)))</f>
        <v/>
      </c>
      <c r="Q1895" s="17" t="str">
        <f aca="false">IF($C1895="","",MAX(1,N(商品マスタ!$K1894)))</f>
        <v/>
      </c>
      <c r="R1895" s="39" t="str">
        <f aca="false">IF($C1895="","",IF(N($P1895)/N($Q1895)&lt;=0,"",ROUNDUP(N($P1895)/N($Q1895),0)))</f>
        <v/>
      </c>
      <c r="S1895" s="14"/>
      <c r="T1895" s="40" t="str">
        <f aca="false">IF($C1895="","",N(商品マスタ!$M1894))</f>
        <v/>
      </c>
      <c r="U1895" s="40" t="str">
        <f aca="false">IF($S1895="","",N($S1895)*N($T1895))</f>
        <v/>
      </c>
      <c r="V1895" s="18"/>
    </row>
    <row r="1896" customFormat="false" ht="15" hidden="false" customHeight="false" outlineLevel="0" collapsed="false">
      <c r="B1896" s="12" t="n">
        <v>1890</v>
      </c>
      <c r="C1896" s="36" t="str">
        <f aca="false">IF(商品マスタ!$C1895="","",商品マスタ!$C1895)</f>
        <v/>
      </c>
      <c r="D1896" s="12" t="str">
        <f aca="false">IF($C1896="","",商品マスタ!$D1895)</f>
        <v/>
      </c>
      <c r="E1896" s="12" t="str">
        <f aca="false">IF($C1896="","",商品マスタ!$G1895)</f>
        <v/>
      </c>
      <c r="F1896" s="12" t="str">
        <f aca="false">IF($C1896="","",IF(商品マスタ!$P1895="","理論",商品マスタ!$P1895))</f>
        <v/>
      </c>
      <c r="G1896" s="17" t="str">
        <f aca="false">IF($C1896="","",N(商品マスタ!$H1895))</f>
        <v/>
      </c>
      <c r="H1896" s="14"/>
      <c r="I1896" s="17" t="str">
        <f aca="false">IF($C1896="","",N($H1896)*N(商品マスタ!$N1895))</f>
        <v/>
      </c>
      <c r="J1896" s="17" t="str">
        <f aca="false">IF($C1896="","",N($I1896)-N($G1896))</f>
        <v/>
      </c>
      <c r="K1896" s="37" t="str">
        <f aca="false">IF($C1896="","",N(商品マスタ!$I1895))</f>
        <v/>
      </c>
      <c r="L1896" s="17" t="str">
        <f aca="false">IF($C1896="","",MAX(1,N(商品マスタ!$J1895)))</f>
        <v/>
      </c>
      <c r="M1896" s="38" t="str">
        <f aca="false">IF($C1896="","",N(TOP!$C$16)*N($K1896))</f>
        <v/>
      </c>
      <c r="N1896" s="17" t="str">
        <f aca="false">IF($C1896="","",ROUNDUP(N($M1896)/N($L1896),0))</f>
        <v/>
      </c>
      <c r="O1896" s="17" t="str">
        <f aca="false">IF($C1896="","",N(商品マスタ!$R1895))</f>
        <v/>
      </c>
      <c r="P1896" s="17" t="str">
        <f aca="false">IF($C1896="","",IF($F1896="理論",(N($O1896)+N($N1896))-N($G1896),(N($O1896)+N($N1896))-N($I1896)))</f>
        <v/>
      </c>
      <c r="Q1896" s="17" t="str">
        <f aca="false">IF($C1896="","",MAX(1,N(商品マスタ!$K1895)))</f>
        <v/>
      </c>
      <c r="R1896" s="39" t="str">
        <f aca="false">IF($C1896="","",IF(N($P1896)/N($Q1896)&lt;=0,"",ROUNDUP(N($P1896)/N($Q1896),0)))</f>
        <v/>
      </c>
      <c r="S1896" s="14"/>
      <c r="T1896" s="40" t="str">
        <f aca="false">IF($C1896="","",N(商品マスタ!$M1895))</f>
        <v/>
      </c>
      <c r="U1896" s="40" t="str">
        <f aca="false">IF($S1896="","",N($S1896)*N($T1896))</f>
        <v/>
      </c>
      <c r="V1896" s="18"/>
    </row>
    <row r="1897" customFormat="false" ht="15" hidden="false" customHeight="false" outlineLevel="0" collapsed="false">
      <c r="B1897" s="12" t="n">
        <v>1891</v>
      </c>
      <c r="C1897" s="36" t="str">
        <f aca="false">IF(商品マスタ!$C1896="","",商品マスタ!$C1896)</f>
        <v/>
      </c>
      <c r="D1897" s="12" t="str">
        <f aca="false">IF($C1897="","",商品マスタ!$D1896)</f>
        <v/>
      </c>
      <c r="E1897" s="12" t="str">
        <f aca="false">IF($C1897="","",商品マスタ!$G1896)</f>
        <v/>
      </c>
      <c r="F1897" s="12" t="str">
        <f aca="false">IF($C1897="","",IF(商品マスタ!$P1896="","理論",商品マスタ!$P1896))</f>
        <v/>
      </c>
      <c r="G1897" s="17" t="str">
        <f aca="false">IF($C1897="","",N(商品マスタ!$H1896))</f>
        <v/>
      </c>
      <c r="H1897" s="14"/>
      <c r="I1897" s="17" t="str">
        <f aca="false">IF($C1897="","",N($H1897)*N(商品マスタ!$N1896))</f>
        <v/>
      </c>
      <c r="J1897" s="17" t="str">
        <f aca="false">IF($C1897="","",N($I1897)-N($G1897))</f>
        <v/>
      </c>
      <c r="K1897" s="37" t="str">
        <f aca="false">IF($C1897="","",N(商品マスタ!$I1896))</f>
        <v/>
      </c>
      <c r="L1897" s="17" t="str">
        <f aca="false">IF($C1897="","",MAX(1,N(商品マスタ!$J1896)))</f>
        <v/>
      </c>
      <c r="M1897" s="38" t="str">
        <f aca="false">IF($C1897="","",N(TOP!$C$16)*N($K1897))</f>
        <v/>
      </c>
      <c r="N1897" s="17" t="str">
        <f aca="false">IF($C1897="","",ROUNDUP(N($M1897)/N($L1897),0))</f>
        <v/>
      </c>
      <c r="O1897" s="17" t="str">
        <f aca="false">IF($C1897="","",N(商品マスタ!$R1896))</f>
        <v/>
      </c>
      <c r="P1897" s="17" t="str">
        <f aca="false">IF($C1897="","",IF($F1897="理論",(N($O1897)+N($N1897))-N($G1897),(N($O1897)+N($N1897))-N($I1897)))</f>
        <v/>
      </c>
      <c r="Q1897" s="17" t="str">
        <f aca="false">IF($C1897="","",MAX(1,N(商品マスタ!$K1896)))</f>
        <v/>
      </c>
      <c r="R1897" s="39" t="str">
        <f aca="false">IF($C1897="","",IF(N($P1897)/N($Q1897)&lt;=0,"",ROUNDUP(N($P1897)/N($Q1897),0)))</f>
        <v/>
      </c>
      <c r="S1897" s="14"/>
      <c r="T1897" s="40" t="str">
        <f aca="false">IF($C1897="","",N(商品マスタ!$M1896))</f>
        <v/>
      </c>
      <c r="U1897" s="40" t="str">
        <f aca="false">IF($S1897="","",N($S1897)*N($T1897))</f>
        <v/>
      </c>
      <c r="V1897" s="18"/>
    </row>
    <row r="1898" customFormat="false" ht="15" hidden="false" customHeight="false" outlineLevel="0" collapsed="false">
      <c r="B1898" s="12" t="n">
        <v>1892</v>
      </c>
      <c r="C1898" s="36" t="str">
        <f aca="false">IF(商品マスタ!$C1897="","",商品マスタ!$C1897)</f>
        <v/>
      </c>
      <c r="D1898" s="12" t="str">
        <f aca="false">IF($C1898="","",商品マスタ!$D1897)</f>
        <v/>
      </c>
      <c r="E1898" s="12" t="str">
        <f aca="false">IF($C1898="","",商品マスタ!$G1897)</f>
        <v/>
      </c>
      <c r="F1898" s="12" t="str">
        <f aca="false">IF($C1898="","",IF(商品マスタ!$P1897="","理論",商品マスタ!$P1897))</f>
        <v/>
      </c>
      <c r="G1898" s="17" t="str">
        <f aca="false">IF($C1898="","",N(商品マスタ!$H1897))</f>
        <v/>
      </c>
      <c r="H1898" s="14"/>
      <c r="I1898" s="17" t="str">
        <f aca="false">IF($C1898="","",N($H1898)*N(商品マスタ!$N1897))</f>
        <v/>
      </c>
      <c r="J1898" s="17" t="str">
        <f aca="false">IF($C1898="","",N($I1898)-N($G1898))</f>
        <v/>
      </c>
      <c r="K1898" s="37" t="str">
        <f aca="false">IF($C1898="","",N(商品マスタ!$I1897))</f>
        <v/>
      </c>
      <c r="L1898" s="17" t="str">
        <f aca="false">IF($C1898="","",MAX(1,N(商品マスタ!$J1897)))</f>
        <v/>
      </c>
      <c r="M1898" s="38" t="str">
        <f aca="false">IF($C1898="","",N(TOP!$C$16)*N($K1898))</f>
        <v/>
      </c>
      <c r="N1898" s="17" t="str">
        <f aca="false">IF($C1898="","",ROUNDUP(N($M1898)/N($L1898),0))</f>
        <v/>
      </c>
      <c r="O1898" s="17" t="str">
        <f aca="false">IF($C1898="","",N(商品マスタ!$R1897))</f>
        <v/>
      </c>
      <c r="P1898" s="17" t="str">
        <f aca="false">IF($C1898="","",IF($F1898="理論",(N($O1898)+N($N1898))-N($G1898),(N($O1898)+N($N1898))-N($I1898)))</f>
        <v/>
      </c>
      <c r="Q1898" s="17" t="str">
        <f aca="false">IF($C1898="","",MAX(1,N(商品マスタ!$K1897)))</f>
        <v/>
      </c>
      <c r="R1898" s="39" t="str">
        <f aca="false">IF($C1898="","",IF(N($P1898)/N($Q1898)&lt;=0,"",ROUNDUP(N($P1898)/N($Q1898),0)))</f>
        <v/>
      </c>
      <c r="S1898" s="14"/>
      <c r="T1898" s="40" t="str">
        <f aca="false">IF($C1898="","",N(商品マスタ!$M1897))</f>
        <v/>
      </c>
      <c r="U1898" s="40" t="str">
        <f aca="false">IF($S1898="","",N($S1898)*N($T1898))</f>
        <v/>
      </c>
      <c r="V1898" s="18"/>
    </row>
    <row r="1899" customFormat="false" ht="15" hidden="false" customHeight="false" outlineLevel="0" collapsed="false">
      <c r="B1899" s="12" t="n">
        <v>1893</v>
      </c>
      <c r="C1899" s="36" t="str">
        <f aca="false">IF(商品マスタ!$C1898="","",商品マスタ!$C1898)</f>
        <v/>
      </c>
      <c r="D1899" s="12" t="str">
        <f aca="false">IF($C1899="","",商品マスタ!$D1898)</f>
        <v/>
      </c>
      <c r="E1899" s="12" t="str">
        <f aca="false">IF($C1899="","",商品マスタ!$G1898)</f>
        <v/>
      </c>
      <c r="F1899" s="12" t="str">
        <f aca="false">IF($C1899="","",IF(商品マスタ!$P1898="","理論",商品マスタ!$P1898))</f>
        <v/>
      </c>
      <c r="G1899" s="17" t="str">
        <f aca="false">IF($C1899="","",N(商品マスタ!$H1898))</f>
        <v/>
      </c>
      <c r="H1899" s="14"/>
      <c r="I1899" s="17" t="str">
        <f aca="false">IF($C1899="","",N($H1899)*N(商品マスタ!$N1898))</f>
        <v/>
      </c>
      <c r="J1899" s="17" t="str">
        <f aca="false">IF($C1899="","",N($I1899)-N($G1899))</f>
        <v/>
      </c>
      <c r="K1899" s="37" t="str">
        <f aca="false">IF($C1899="","",N(商品マスタ!$I1898))</f>
        <v/>
      </c>
      <c r="L1899" s="17" t="str">
        <f aca="false">IF($C1899="","",MAX(1,N(商品マスタ!$J1898)))</f>
        <v/>
      </c>
      <c r="M1899" s="38" t="str">
        <f aca="false">IF($C1899="","",N(TOP!$C$16)*N($K1899))</f>
        <v/>
      </c>
      <c r="N1899" s="17" t="str">
        <f aca="false">IF($C1899="","",ROUNDUP(N($M1899)/N($L1899),0))</f>
        <v/>
      </c>
      <c r="O1899" s="17" t="str">
        <f aca="false">IF($C1899="","",N(商品マスタ!$R1898))</f>
        <v/>
      </c>
      <c r="P1899" s="17" t="str">
        <f aca="false">IF($C1899="","",IF($F1899="理論",(N($O1899)+N($N1899))-N($G1899),(N($O1899)+N($N1899))-N($I1899)))</f>
        <v/>
      </c>
      <c r="Q1899" s="17" t="str">
        <f aca="false">IF($C1899="","",MAX(1,N(商品マスタ!$K1898)))</f>
        <v/>
      </c>
      <c r="R1899" s="39" t="str">
        <f aca="false">IF($C1899="","",IF(N($P1899)/N($Q1899)&lt;=0,"",ROUNDUP(N($P1899)/N($Q1899),0)))</f>
        <v/>
      </c>
      <c r="S1899" s="14"/>
      <c r="T1899" s="40" t="str">
        <f aca="false">IF($C1899="","",N(商品マスタ!$M1898))</f>
        <v/>
      </c>
      <c r="U1899" s="40" t="str">
        <f aca="false">IF($S1899="","",N($S1899)*N($T1899))</f>
        <v/>
      </c>
      <c r="V1899" s="18"/>
    </row>
    <row r="1900" customFormat="false" ht="15" hidden="false" customHeight="false" outlineLevel="0" collapsed="false">
      <c r="B1900" s="12" t="n">
        <v>1894</v>
      </c>
      <c r="C1900" s="36" t="str">
        <f aca="false">IF(商品マスタ!$C1899="","",商品マスタ!$C1899)</f>
        <v/>
      </c>
      <c r="D1900" s="12" t="str">
        <f aca="false">IF($C1900="","",商品マスタ!$D1899)</f>
        <v/>
      </c>
      <c r="E1900" s="12" t="str">
        <f aca="false">IF($C1900="","",商品マスタ!$G1899)</f>
        <v/>
      </c>
      <c r="F1900" s="12" t="str">
        <f aca="false">IF($C1900="","",IF(商品マスタ!$P1899="","理論",商品マスタ!$P1899))</f>
        <v/>
      </c>
      <c r="G1900" s="17" t="str">
        <f aca="false">IF($C1900="","",N(商品マスタ!$H1899))</f>
        <v/>
      </c>
      <c r="H1900" s="14"/>
      <c r="I1900" s="17" t="str">
        <f aca="false">IF($C1900="","",N($H1900)*N(商品マスタ!$N1899))</f>
        <v/>
      </c>
      <c r="J1900" s="17" t="str">
        <f aca="false">IF($C1900="","",N($I1900)-N($G1900))</f>
        <v/>
      </c>
      <c r="K1900" s="37" t="str">
        <f aca="false">IF($C1900="","",N(商品マスタ!$I1899))</f>
        <v/>
      </c>
      <c r="L1900" s="17" t="str">
        <f aca="false">IF($C1900="","",MAX(1,N(商品マスタ!$J1899)))</f>
        <v/>
      </c>
      <c r="M1900" s="38" t="str">
        <f aca="false">IF($C1900="","",N(TOP!$C$16)*N($K1900))</f>
        <v/>
      </c>
      <c r="N1900" s="17" t="str">
        <f aca="false">IF($C1900="","",ROUNDUP(N($M1900)/N($L1900),0))</f>
        <v/>
      </c>
      <c r="O1900" s="17" t="str">
        <f aca="false">IF($C1900="","",N(商品マスタ!$R1899))</f>
        <v/>
      </c>
      <c r="P1900" s="17" t="str">
        <f aca="false">IF($C1900="","",IF($F1900="理論",(N($O1900)+N($N1900))-N($G1900),(N($O1900)+N($N1900))-N($I1900)))</f>
        <v/>
      </c>
      <c r="Q1900" s="17" t="str">
        <f aca="false">IF($C1900="","",MAX(1,N(商品マスタ!$K1899)))</f>
        <v/>
      </c>
      <c r="R1900" s="39" t="str">
        <f aca="false">IF($C1900="","",IF(N($P1900)/N($Q1900)&lt;=0,"",ROUNDUP(N($P1900)/N($Q1900),0)))</f>
        <v/>
      </c>
      <c r="S1900" s="14"/>
      <c r="T1900" s="40" t="str">
        <f aca="false">IF($C1900="","",N(商品マスタ!$M1899))</f>
        <v/>
      </c>
      <c r="U1900" s="40" t="str">
        <f aca="false">IF($S1900="","",N($S1900)*N($T1900))</f>
        <v/>
      </c>
      <c r="V1900" s="18"/>
    </row>
    <row r="1901" customFormat="false" ht="15" hidden="false" customHeight="false" outlineLevel="0" collapsed="false">
      <c r="B1901" s="12" t="n">
        <v>1895</v>
      </c>
      <c r="C1901" s="36" t="str">
        <f aca="false">IF(商品マスタ!$C1900="","",商品マスタ!$C1900)</f>
        <v/>
      </c>
      <c r="D1901" s="12" t="str">
        <f aca="false">IF($C1901="","",商品マスタ!$D1900)</f>
        <v/>
      </c>
      <c r="E1901" s="12" t="str">
        <f aca="false">IF($C1901="","",商品マスタ!$G1900)</f>
        <v/>
      </c>
      <c r="F1901" s="12" t="str">
        <f aca="false">IF($C1901="","",IF(商品マスタ!$P1900="","理論",商品マスタ!$P1900))</f>
        <v/>
      </c>
      <c r="G1901" s="17" t="str">
        <f aca="false">IF($C1901="","",N(商品マスタ!$H1900))</f>
        <v/>
      </c>
      <c r="H1901" s="14"/>
      <c r="I1901" s="17" t="str">
        <f aca="false">IF($C1901="","",N($H1901)*N(商品マスタ!$N1900))</f>
        <v/>
      </c>
      <c r="J1901" s="17" t="str">
        <f aca="false">IF($C1901="","",N($I1901)-N($G1901))</f>
        <v/>
      </c>
      <c r="K1901" s="37" t="str">
        <f aca="false">IF($C1901="","",N(商品マスタ!$I1900))</f>
        <v/>
      </c>
      <c r="L1901" s="17" t="str">
        <f aca="false">IF($C1901="","",MAX(1,N(商品マスタ!$J1900)))</f>
        <v/>
      </c>
      <c r="M1901" s="38" t="str">
        <f aca="false">IF($C1901="","",N(TOP!$C$16)*N($K1901))</f>
        <v/>
      </c>
      <c r="N1901" s="17" t="str">
        <f aca="false">IF($C1901="","",ROUNDUP(N($M1901)/N($L1901),0))</f>
        <v/>
      </c>
      <c r="O1901" s="17" t="str">
        <f aca="false">IF($C1901="","",N(商品マスタ!$R1900))</f>
        <v/>
      </c>
      <c r="P1901" s="17" t="str">
        <f aca="false">IF($C1901="","",IF($F1901="理論",(N($O1901)+N($N1901))-N($G1901),(N($O1901)+N($N1901))-N($I1901)))</f>
        <v/>
      </c>
      <c r="Q1901" s="17" t="str">
        <f aca="false">IF($C1901="","",MAX(1,N(商品マスタ!$K1900)))</f>
        <v/>
      </c>
      <c r="R1901" s="39" t="str">
        <f aca="false">IF($C1901="","",IF(N($P1901)/N($Q1901)&lt;=0,"",ROUNDUP(N($P1901)/N($Q1901),0)))</f>
        <v/>
      </c>
      <c r="S1901" s="14"/>
      <c r="T1901" s="40" t="str">
        <f aca="false">IF($C1901="","",N(商品マスタ!$M1900))</f>
        <v/>
      </c>
      <c r="U1901" s="40" t="str">
        <f aca="false">IF($S1901="","",N($S1901)*N($T1901))</f>
        <v/>
      </c>
      <c r="V1901" s="18"/>
    </row>
    <row r="1902" customFormat="false" ht="15" hidden="false" customHeight="false" outlineLevel="0" collapsed="false">
      <c r="B1902" s="12" t="n">
        <v>1896</v>
      </c>
      <c r="C1902" s="36" t="str">
        <f aca="false">IF(商品マスタ!$C1901="","",商品マスタ!$C1901)</f>
        <v/>
      </c>
      <c r="D1902" s="12" t="str">
        <f aca="false">IF($C1902="","",商品マスタ!$D1901)</f>
        <v/>
      </c>
      <c r="E1902" s="12" t="str">
        <f aca="false">IF($C1902="","",商品マスタ!$G1901)</f>
        <v/>
      </c>
      <c r="F1902" s="12" t="str">
        <f aca="false">IF($C1902="","",IF(商品マスタ!$P1901="","理論",商品マスタ!$P1901))</f>
        <v/>
      </c>
      <c r="G1902" s="17" t="str">
        <f aca="false">IF($C1902="","",N(商品マスタ!$H1901))</f>
        <v/>
      </c>
      <c r="H1902" s="14"/>
      <c r="I1902" s="17" t="str">
        <f aca="false">IF($C1902="","",N($H1902)*N(商品マスタ!$N1901))</f>
        <v/>
      </c>
      <c r="J1902" s="17" t="str">
        <f aca="false">IF($C1902="","",N($I1902)-N($G1902))</f>
        <v/>
      </c>
      <c r="K1902" s="37" t="str">
        <f aca="false">IF($C1902="","",N(商品マスタ!$I1901))</f>
        <v/>
      </c>
      <c r="L1902" s="17" t="str">
        <f aca="false">IF($C1902="","",MAX(1,N(商品マスタ!$J1901)))</f>
        <v/>
      </c>
      <c r="M1902" s="38" t="str">
        <f aca="false">IF($C1902="","",N(TOP!$C$16)*N($K1902))</f>
        <v/>
      </c>
      <c r="N1902" s="17" t="str">
        <f aca="false">IF($C1902="","",ROUNDUP(N($M1902)/N($L1902),0))</f>
        <v/>
      </c>
      <c r="O1902" s="17" t="str">
        <f aca="false">IF($C1902="","",N(商品マスタ!$R1901))</f>
        <v/>
      </c>
      <c r="P1902" s="17" t="str">
        <f aca="false">IF($C1902="","",IF($F1902="理論",(N($O1902)+N($N1902))-N($G1902),(N($O1902)+N($N1902))-N($I1902)))</f>
        <v/>
      </c>
      <c r="Q1902" s="17" t="str">
        <f aca="false">IF($C1902="","",MAX(1,N(商品マスタ!$K1901)))</f>
        <v/>
      </c>
      <c r="R1902" s="39" t="str">
        <f aca="false">IF($C1902="","",IF(N($P1902)/N($Q1902)&lt;=0,"",ROUNDUP(N($P1902)/N($Q1902),0)))</f>
        <v/>
      </c>
      <c r="S1902" s="14"/>
      <c r="T1902" s="40" t="str">
        <f aca="false">IF($C1902="","",N(商品マスタ!$M1901))</f>
        <v/>
      </c>
      <c r="U1902" s="40" t="str">
        <f aca="false">IF($S1902="","",N($S1902)*N($T1902))</f>
        <v/>
      </c>
      <c r="V1902" s="18"/>
    </row>
    <row r="1903" customFormat="false" ht="15" hidden="false" customHeight="false" outlineLevel="0" collapsed="false">
      <c r="B1903" s="12" t="n">
        <v>1897</v>
      </c>
      <c r="C1903" s="36" t="str">
        <f aca="false">IF(商品マスタ!$C1902="","",商品マスタ!$C1902)</f>
        <v/>
      </c>
      <c r="D1903" s="12" t="str">
        <f aca="false">IF($C1903="","",商品マスタ!$D1902)</f>
        <v/>
      </c>
      <c r="E1903" s="12" t="str">
        <f aca="false">IF($C1903="","",商品マスタ!$G1902)</f>
        <v/>
      </c>
      <c r="F1903" s="12" t="str">
        <f aca="false">IF($C1903="","",IF(商品マスタ!$P1902="","理論",商品マスタ!$P1902))</f>
        <v/>
      </c>
      <c r="G1903" s="17" t="str">
        <f aca="false">IF($C1903="","",N(商品マスタ!$H1902))</f>
        <v/>
      </c>
      <c r="H1903" s="14"/>
      <c r="I1903" s="17" t="str">
        <f aca="false">IF($C1903="","",N($H1903)*N(商品マスタ!$N1902))</f>
        <v/>
      </c>
      <c r="J1903" s="17" t="str">
        <f aca="false">IF($C1903="","",N($I1903)-N($G1903))</f>
        <v/>
      </c>
      <c r="K1903" s="37" t="str">
        <f aca="false">IF($C1903="","",N(商品マスタ!$I1902))</f>
        <v/>
      </c>
      <c r="L1903" s="17" t="str">
        <f aca="false">IF($C1903="","",MAX(1,N(商品マスタ!$J1902)))</f>
        <v/>
      </c>
      <c r="M1903" s="38" t="str">
        <f aca="false">IF($C1903="","",N(TOP!$C$16)*N($K1903))</f>
        <v/>
      </c>
      <c r="N1903" s="17" t="str">
        <f aca="false">IF($C1903="","",ROUNDUP(N($M1903)/N($L1903),0))</f>
        <v/>
      </c>
      <c r="O1903" s="17" t="str">
        <f aca="false">IF($C1903="","",N(商品マスタ!$R1902))</f>
        <v/>
      </c>
      <c r="P1903" s="17" t="str">
        <f aca="false">IF($C1903="","",IF($F1903="理論",(N($O1903)+N($N1903))-N($G1903),(N($O1903)+N($N1903))-N($I1903)))</f>
        <v/>
      </c>
      <c r="Q1903" s="17" t="str">
        <f aca="false">IF($C1903="","",MAX(1,N(商品マスタ!$K1902)))</f>
        <v/>
      </c>
      <c r="R1903" s="39" t="str">
        <f aca="false">IF($C1903="","",IF(N($P1903)/N($Q1903)&lt;=0,"",ROUNDUP(N($P1903)/N($Q1903),0)))</f>
        <v/>
      </c>
      <c r="S1903" s="14"/>
      <c r="T1903" s="40" t="str">
        <f aca="false">IF($C1903="","",N(商品マスタ!$M1902))</f>
        <v/>
      </c>
      <c r="U1903" s="40" t="str">
        <f aca="false">IF($S1903="","",N($S1903)*N($T1903))</f>
        <v/>
      </c>
      <c r="V1903" s="18"/>
    </row>
    <row r="1904" customFormat="false" ht="15" hidden="false" customHeight="false" outlineLevel="0" collapsed="false">
      <c r="B1904" s="12" t="n">
        <v>1898</v>
      </c>
      <c r="C1904" s="36" t="str">
        <f aca="false">IF(商品マスタ!$C1903="","",商品マスタ!$C1903)</f>
        <v/>
      </c>
      <c r="D1904" s="12" t="str">
        <f aca="false">IF($C1904="","",商品マスタ!$D1903)</f>
        <v/>
      </c>
      <c r="E1904" s="12" t="str">
        <f aca="false">IF($C1904="","",商品マスタ!$G1903)</f>
        <v/>
      </c>
      <c r="F1904" s="12" t="str">
        <f aca="false">IF($C1904="","",IF(商品マスタ!$P1903="","理論",商品マスタ!$P1903))</f>
        <v/>
      </c>
      <c r="G1904" s="17" t="str">
        <f aca="false">IF($C1904="","",N(商品マスタ!$H1903))</f>
        <v/>
      </c>
      <c r="H1904" s="14"/>
      <c r="I1904" s="17" t="str">
        <f aca="false">IF($C1904="","",N($H1904)*N(商品マスタ!$N1903))</f>
        <v/>
      </c>
      <c r="J1904" s="17" t="str">
        <f aca="false">IF($C1904="","",N($I1904)-N($G1904))</f>
        <v/>
      </c>
      <c r="K1904" s="37" t="str">
        <f aca="false">IF($C1904="","",N(商品マスタ!$I1903))</f>
        <v/>
      </c>
      <c r="L1904" s="17" t="str">
        <f aca="false">IF($C1904="","",MAX(1,N(商品マスタ!$J1903)))</f>
        <v/>
      </c>
      <c r="M1904" s="38" t="str">
        <f aca="false">IF($C1904="","",N(TOP!$C$16)*N($K1904))</f>
        <v/>
      </c>
      <c r="N1904" s="17" t="str">
        <f aca="false">IF($C1904="","",ROUNDUP(N($M1904)/N($L1904),0))</f>
        <v/>
      </c>
      <c r="O1904" s="17" t="str">
        <f aca="false">IF($C1904="","",N(商品マスタ!$R1903))</f>
        <v/>
      </c>
      <c r="P1904" s="17" t="str">
        <f aca="false">IF($C1904="","",IF($F1904="理論",(N($O1904)+N($N1904))-N($G1904),(N($O1904)+N($N1904))-N($I1904)))</f>
        <v/>
      </c>
      <c r="Q1904" s="17" t="str">
        <f aca="false">IF($C1904="","",MAX(1,N(商品マスタ!$K1903)))</f>
        <v/>
      </c>
      <c r="R1904" s="39" t="str">
        <f aca="false">IF($C1904="","",IF(N($P1904)/N($Q1904)&lt;=0,"",ROUNDUP(N($P1904)/N($Q1904),0)))</f>
        <v/>
      </c>
      <c r="S1904" s="14"/>
      <c r="T1904" s="40" t="str">
        <f aca="false">IF($C1904="","",N(商品マスタ!$M1903))</f>
        <v/>
      </c>
      <c r="U1904" s="40" t="str">
        <f aca="false">IF($S1904="","",N($S1904)*N($T1904))</f>
        <v/>
      </c>
      <c r="V1904" s="18"/>
    </row>
    <row r="1905" customFormat="false" ht="15" hidden="false" customHeight="false" outlineLevel="0" collapsed="false">
      <c r="B1905" s="12" t="n">
        <v>1899</v>
      </c>
      <c r="C1905" s="36" t="str">
        <f aca="false">IF(商品マスタ!$C1904="","",商品マスタ!$C1904)</f>
        <v/>
      </c>
      <c r="D1905" s="12" t="str">
        <f aca="false">IF($C1905="","",商品マスタ!$D1904)</f>
        <v/>
      </c>
      <c r="E1905" s="12" t="str">
        <f aca="false">IF($C1905="","",商品マスタ!$G1904)</f>
        <v/>
      </c>
      <c r="F1905" s="12" t="str">
        <f aca="false">IF($C1905="","",IF(商品マスタ!$P1904="","理論",商品マスタ!$P1904))</f>
        <v/>
      </c>
      <c r="G1905" s="17" t="str">
        <f aca="false">IF($C1905="","",N(商品マスタ!$H1904))</f>
        <v/>
      </c>
      <c r="H1905" s="14"/>
      <c r="I1905" s="17" t="str">
        <f aca="false">IF($C1905="","",N($H1905)*N(商品マスタ!$N1904))</f>
        <v/>
      </c>
      <c r="J1905" s="17" t="str">
        <f aca="false">IF($C1905="","",N($I1905)-N($G1905))</f>
        <v/>
      </c>
      <c r="K1905" s="37" t="str">
        <f aca="false">IF($C1905="","",N(商品マスタ!$I1904))</f>
        <v/>
      </c>
      <c r="L1905" s="17" t="str">
        <f aca="false">IF($C1905="","",MAX(1,N(商品マスタ!$J1904)))</f>
        <v/>
      </c>
      <c r="M1905" s="38" t="str">
        <f aca="false">IF($C1905="","",N(TOP!$C$16)*N($K1905))</f>
        <v/>
      </c>
      <c r="N1905" s="17" t="str">
        <f aca="false">IF($C1905="","",ROUNDUP(N($M1905)/N($L1905),0))</f>
        <v/>
      </c>
      <c r="O1905" s="17" t="str">
        <f aca="false">IF($C1905="","",N(商品マスタ!$R1904))</f>
        <v/>
      </c>
      <c r="P1905" s="17" t="str">
        <f aca="false">IF($C1905="","",IF($F1905="理論",(N($O1905)+N($N1905))-N($G1905),(N($O1905)+N($N1905))-N($I1905)))</f>
        <v/>
      </c>
      <c r="Q1905" s="17" t="str">
        <f aca="false">IF($C1905="","",MAX(1,N(商品マスタ!$K1904)))</f>
        <v/>
      </c>
      <c r="R1905" s="39" t="str">
        <f aca="false">IF($C1905="","",IF(N($P1905)/N($Q1905)&lt;=0,"",ROUNDUP(N($P1905)/N($Q1905),0)))</f>
        <v/>
      </c>
      <c r="S1905" s="14"/>
      <c r="T1905" s="40" t="str">
        <f aca="false">IF($C1905="","",N(商品マスタ!$M1904))</f>
        <v/>
      </c>
      <c r="U1905" s="40" t="str">
        <f aca="false">IF($S1905="","",N($S1905)*N($T1905))</f>
        <v/>
      </c>
      <c r="V1905" s="18"/>
    </row>
    <row r="1906" customFormat="false" ht="15" hidden="false" customHeight="false" outlineLevel="0" collapsed="false">
      <c r="B1906" s="12" t="n">
        <v>1900</v>
      </c>
      <c r="C1906" s="36" t="str">
        <f aca="false">IF(商品マスタ!$C1905="","",商品マスタ!$C1905)</f>
        <v/>
      </c>
      <c r="D1906" s="12" t="str">
        <f aca="false">IF($C1906="","",商品マスタ!$D1905)</f>
        <v/>
      </c>
      <c r="E1906" s="12" t="str">
        <f aca="false">IF($C1906="","",商品マスタ!$G1905)</f>
        <v/>
      </c>
      <c r="F1906" s="12" t="str">
        <f aca="false">IF($C1906="","",IF(商品マスタ!$P1905="","理論",商品マスタ!$P1905))</f>
        <v/>
      </c>
      <c r="G1906" s="17" t="str">
        <f aca="false">IF($C1906="","",N(商品マスタ!$H1905))</f>
        <v/>
      </c>
      <c r="H1906" s="14"/>
      <c r="I1906" s="17" t="str">
        <f aca="false">IF($C1906="","",N($H1906)*N(商品マスタ!$N1905))</f>
        <v/>
      </c>
      <c r="J1906" s="17" t="str">
        <f aca="false">IF($C1906="","",N($I1906)-N($G1906))</f>
        <v/>
      </c>
      <c r="K1906" s="37" t="str">
        <f aca="false">IF($C1906="","",N(商品マスタ!$I1905))</f>
        <v/>
      </c>
      <c r="L1906" s="17" t="str">
        <f aca="false">IF($C1906="","",MAX(1,N(商品マスタ!$J1905)))</f>
        <v/>
      </c>
      <c r="M1906" s="38" t="str">
        <f aca="false">IF($C1906="","",N(TOP!$C$16)*N($K1906))</f>
        <v/>
      </c>
      <c r="N1906" s="17" t="str">
        <f aca="false">IF($C1906="","",ROUNDUP(N($M1906)/N($L1906),0))</f>
        <v/>
      </c>
      <c r="O1906" s="17" t="str">
        <f aca="false">IF($C1906="","",N(商品マスタ!$R1905))</f>
        <v/>
      </c>
      <c r="P1906" s="17" t="str">
        <f aca="false">IF($C1906="","",IF($F1906="理論",(N($O1906)+N($N1906))-N($G1906),(N($O1906)+N($N1906))-N($I1906)))</f>
        <v/>
      </c>
      <c r="Q1906" s="17" t="str">
        <f aca="false">IF($C1906="","",MAX(1,N(商品マスタ!$K1905)))</f>
        <v/>
      </c>
      <c r="R1906" s="39" t="str">
        <f aca="false">IF($C1906="","",IF(N($P1906)/N($Q1906)&lt;=0,"",ROUNDUP(N($P1906)/N($Q1906),0)))</f>
        <v/>
      </c>
      <c r="S1906" s="14"/>
      <c r="T1906" s="40" t="str">
        <f aca="false">IF($C1906="","",N(商品マスタ!$M1905))</f>
        <v/>
      </c>
      <c r="U1906" s="40" t="str">
        <f aca="false">IF($S1906="","",N($S1906)*N($T1906))</f>
        <v/>
      </c>
      <c r="V1906" s="18"/>
    </row>
    <row r="1907" customFormat="false" ht="15" hidden="false" customHeight="false" outlineLevel="0" collapsed="false">
      <c r="B1907" s="12" t="n">
        <v>1901</v>
      </c>
      <c r="C1907" s="36" t="str">
        <f aca="false">IF(商品マスタ!$C1906="","",商品マスタ!$C1906)</f>
        <v/>
      </c>
      <c r="D1907" s="12" t="str">
        <f aca="false">IF($C1907="","",商品マスタ!$D1906)</f>
        <v/>
      </c>
      <c r="E1907" s="12" t="str">
        <f aca="false">IF($C1907="","",商品マスタ!$G1906)</f>
        <v/>
      </c>
      <c r="F1907" s="12" t="str">
        <f aca="false">IF($C1907="","",IF(商品マスタ!$P1906="","理論",商品マスタ!$P1906))</f>
        <v/>
      </c>
      <c r="G1907" s="17" t="str">
        <f aca="false">IF($C1907="","",N(商品マスタ!$H1906))</f>
        <v/>
      </c>
      <c r="H1907" s="14"/>
      <c r="I1907" s="17" t="str">
        <f aca="false">IF($C1907="","",N($H1907)*N(商品マスタ!$N1906))</f>
        <v/>
      </c>
      <c r="J1907" s="17" t="str">
        <f aca="false">IF($C1907="","",N($I1907)-N($G1907))</f>
        <v/>
      </c>
      <c r="K1907" s="37" t="str">
        <f aca="false">IF($C1907="","",N(商品マスタ!$I1906))</f>
        <v/>
      </c>
      <c r="L1907" s="17" t="str">
        <f aca="false">IF($C1907="","",MAX(1,N(商品マスタ!$J1906)))</f>
        <v/>
      </c>
      <c r="M1907" s="38" t="str">
        <f aca="false">IF($C1907="","",N(TOP!$C$16)*N($K1907))</f>
        <v/>
      </c>
      <c r="N1907" s="17" t="str">
        <f aca="false">IF($C1907="","",ROUNDUP(N($M1907)/N($L1907),0))</f>
        <v/>
      </c>
      <c r="O1907" s="17" t="str">
        <f aca="false">IF($C1907="","",N(商品マスタ!$R1906))</f>
        <v/>
      </c>
      <c r="P1907" s="17" t="str">
        <f aca="false">IF($C1907="","",IF($F1907="理論",(N($O1907)+N($N1907))-N($G1907),(N($O1907)+N($N1907))-N($I1907)))</f>
        <v/>
      </c>
      <c r="Q1907" s="17" t="str">
        <f aca="false">IF($C1907="","",MAX(1,N(商品マスタ!$K1906)))</f>
        <v/>
      </c>
      <c r="R1907" s="39" t="str">
        <f aca="false">IF($C1907="","",IF(N($P1907)/N($Q1907)&lt;=0,"",ROUNDUP(N($P1907)/N($Q1907),0)))</f>
        <v/>
      </c>
      <c r="S1907" s="14"/>
      <c r="T1907" s="40" t="str">
        <f aca="false">IF($C1907="","",N(商品マスタ!$M1906))</f>
        <v/>
      </c>
      <c r="U1907" s="40" t="str">
        <f aca="false">IF($S1907="","",N($S1907)*N($T1907))</f>
        <v/>
      </c>
      <c r="V1907" s="18"/>
    </row>
    <row r="1908" customFormat="false" ht="15" hidden="false" customHeight="false" outlineLevel="0" collapsed="false">
      <c r="B1908" s="12" t="n">
        <v>1902</v>
      </c>
      <c r="C1908" s="36" t="str">
        <f aca="false">IF(商品マスタ!$C1907="","",商品マスタ!$C1907)</f>
        <v/>
      </c>
      <c r="D1908" s="12" t="str">
        <f aca="false">IF($C1908="","",商品マスタ!$D1907)</f>
        <v/>
      </c>
      <c r="E1908" s="12" t="str">
        <f aca="false">IF($C1908="","",商品マスタ!$G1907)</f>
        <v/>
      </c>
      <c r="F1908" s="12" t="str">
        <f aca="false">IF($C1908="","",IF(商品マスタ!$P1907="","理論",商品マスタ!$P1907))</f>
        <v/>
      </c>
      <c r="G1908" s="17" t="str">
        <f aca="false">IF($C1908="","",N(商品マスタ!$H1907))</f>
        <v/>
      </c>
      <c r="H1908" s="14"/>
      <c r="I1908" s="17" t="str">
        <f aca="false">IF($C1908="","",N($H1908)*N(商品マスタ!$N1907))</f>
        <v/>
      </c>
      <c r="J1908" s="17" t="str">
        <f aca="false">IF($C1908="","",N($I1908)-N($G1908))</f>
        <v/>
      </c>
      <c r="K1908" s="37" t="str">
        <f aca="false">IF($C1908="","",N(商品マスタ!$I1907))</f>
        <v/>
      </c>
      <c r="L1908" s="17" t="str">
        <f aca="false">IF($C1908="","",MAX(1,N(商品マスタ!$J1907)))</f>
        <v/>
      </c>
      <c r="M1908" s="38" t="str">
        <f aca="false">IF($C1908="","",N(TOP!$C$16)*N($K1908))</f>
        <v/>
      </c>
      <c r="N1908" s="17" t="str">
        <f aca="false">IF($C1908="","",ROUNDUP(N($M1908)/N($L1908),0))</f>
        <v/>
      </c>
      <c r="O1908" s="17" t="str">
        <f aca="false">IF($C1908="","",N(商品マスタ!$R1907))</f>
        <v/>
      </c>
      <c r="P1908" s="17" t="str">
        <f aca="false">IF($C1908="","",IF($F1908="理論",(N($O1908)+N($N1908))-N($G1908),(N($O1908)+N($N1908))-N($I1908)))</f>
        <v/>
      </c>
      <c r="Q1908" s="17" t="str">
        <f aca="false">IF($C1908="","",MAX(1,N(商品マスタ!$K1907)))</f>
        <v/>
      </c>
      <c r="R1908" s="39" t="str">
        <f aca="false">IF($C1908="","",IF(N($P1908)/N($Q1908)&lt;=0,"",ROUNDUP(N($P1908)/N($Q1908),0)))</f>
        <v/>
      </c>
      <c r="S1908" s="14"/>
      <c r="T1908" s="40" t="str">
        <f aca="false">IF($C1908="","",N(商品マスタ!$M1907))</f>
        <v/>
      </c>
      <c r="U1908" s="40" t="str">
        <f aca="false">IF($S1908="","",N($S1908)*N($T1908))</f>
        <v/>
      </c>
      <c r="V1908" s="18"/>
    </row>
    <row r="1909" customFormat="false" ht="15" hidden="false" customHeight="false" outlineLevel="0" collapsed="false">
      <c r="B1909" s="12" t="n">
        <v>1903</v>
      </c>
      <c r="C1909" s="36" t="str">
        <f aca="false">IF(商品マスタ!$C1908="","",商品マスタ!$C1908)</f>
        <v/>
      </c>
      <c r="D1909" s="12" t="str">
        <f aca="false">IF($C1909="","",商品マスタ!$D1908)</f>
        <v/>
      </c>
      <c r="E1909" s="12" t="str">
        <f aca="false">IF($C1909="","",商品マスタ!$G1908)</f>
        <v/>
      </c>
      <c r="F1909" s="12" t="str">
        <f aca="false">IF($C1909="","",IF(商品マスタ!$P1908="","理論",商品マスタ!$P1908))</f>
        <v/>
      </c>
      <c r="G1909" s="17" t="str">
        <f aca="false">IF($C1909="","",N(商品マスタ!$H1908))</f>
        <v/>
      </c>
      <c r="H1909" s="14"/>
      <c r="I1909" s="17" t="str">
        <f aca="false">IF($C1909="","",N($H1909)*N(商品マスタ!$N1908))</f>
        <v/>
      </c>
      <c r="J1909" s="17" t="str">
        <f aca="false">IF($C1909="","",N($I1909)-N($G1909))</f>
        <v/>
      </c>
      <c r="K1909" s="37" t="str">
        <f aca="false">IF($C1909="","",N(商品マスタ!$I1908))</f>
        <v/>
      </c>
      <c r="L1909" s="17" t="str">
        <f aca="false">IF($C1909="","",MAX(1,N(商品マスタ!$J1908)))</f>
        <v/>
      </c>
      <c r="M1909" s="38" t="str">
        <f aca="false">IF($C1909="","",N(TOP!$C$16)*N($K1909))</f>
        <v/>
      </c>
      <c r="N1909" s="17" t="str">
        <f aca="false">IF($C1909="","",ROUNDUP(N($M1909)/N($L1909),0))</f>
        <v/>
      </c>
      <c r="O1909" s="17" t="str">
        <f aca="false">IF($C1909="","",N(商品マスタ!$R1908))</f>
        <v/>
      </c>
      <c r="P1909" s="17" t="str">
        <f aca="false">IF($C1909="","",IF($F1909="理論",(N($O1909)+N($N1909))-N($G1909),(N($O1909)+N($N1909))-N($I1909)))</f>
        <v/>
      </c>
      <c r="Q1909" s="17" t="str">
        <f aca="false">IF($C1909="","",MAX(1,N(商品マスタ!$K1908)))</f>
        <v/>
      </c>
      <c r="R1909" s="39" t="str">
        <f aca="false">IF($C1909="","",IF(N($P1909)/N($Q1909)&lt;=0,"",ROUNDUP(N($P1909)/N($Q1909),0)))</f>
        <v/>
      </c>
      <c r="S1909" s="14"/>
      <c r="T1909" s="40" t="str">
        <f aca="false">IF($C1909="","",N(商品マスタ!$M1908))</f>
        <v/>
      </c>
      <c r="U1909" s="40" t="str">
        <f aca="false">IF($S1909="","",N($S1909)*N($T1909))</f>
        <v/>
      </c>
      <c r="V1909" s="18"/>
    </row>
    <row r="1910" customFormat="false" ht="15" hidden="false" customHeight="false" outlineLevel="0" collapsed="false">
      <c r="B1910" s="12" t="n">
        <v>1904</v>
      </c>
      <c r="C1910" s="36" t="str">
        <f aca="false">IF(商品マスタ!$C1909="","",商品マスタ!$C1909)</f>
        <v/>
      </c>
      <c r="D1910" s="12" t="str">
        <f aca="false">IF($C1910="","",商品マスタ!$D1909)</f>
        <v/>
      </c>
      <c r="E1910" s="12" t="str">
        <f aca="false">IF($C1910="","",商品マスタ!$G1909)</f>
        <v/>
      </c>
      <c r="F1910" s="12" t="str">
        <f aca="false">IF($C1910="","",IF(商品マスタ!$P1909="","理論",商品マスタ!$P1909))</f>
        <v/>
      </c>
      <c r="G1910" s="17" t="str">
        <f aca="false">IF($C1910="","",N(商品マスタ!$H1909))</f>
        <v/>
      </c>
      <c r="H1910" s="14"/>
      <c r="I1910" s="17" t="str">
        <f aca="false">IF($C1910="","",N($H1910)*N(商品マスタ!$N1909))</f>
        <v/>
      </c>
      <c r="J1910" s="17" t="str">
        <f aca="false">IF($C1910="","",N($I1910)-N($G1910))</f>
        <v/>
      </c>
      <c r="K1910" s="37" t="str">
        <f aca="false">IF($C1910="","",N(商品マスタ!$I1909))</f>
        <v/>
      </c>
      <c r="L1910" s="17" t="str">
        <f aca="false">IF($C1910="","",MAX(1,N(商品マスタ!$J1909)))</f>
        <v/>
      </c>
      <c r="M1910" s="38" t="str">
        <f aca="false">IF($C1910="","",N(TOP!$C$16)*N($K1910))</f>
        <v/>
      </c>
      <c r="N1910" s="17" t="str">
        <f aca="false">IF($C1910="","",ROUNDUP(N($M1910)/N($L1910),0))</f>
        <v/>
      </c>
      <c r="O1910" s="17" t="str">
        <f aca="false">IF($C1910="","",N(商品マスタ!$R1909))</f>
        <v/>
      </c>
      <c r="P1910" s="17" t="str">
        <f aca="false">IF($C1910="","",IF($F1910="理論",(N($O1910)+N($N1910))-N($G1910),(N($O1910)+N($N1910))-N($I1910)))</f>
        <v/>
      </c>
      <c r="Q1910" s="17" t="str">
        <f aca="false">IF($C1910="","",MAX(1,N(商品マスタ!$K1909)))</f>
        <v/>
      </c>
      <c r="R1910" s="39" t="str">
        <f aca="false">IF($C1910="","",IF(N($P1910)/N($Q1910)&lt;=0,"",ROUNDUP(N($P1910)/N($Q1910),0)))</f>
        <v/>
      </c>
      <c r="S1910" s="14"/>
      <c r="T1910" s="40" t="str">
        <f aca="false">IF($C1910="","",N(商品マスタ!$M1909))</f>
        <v/>
      </c>
      <c r="U1910" s="40" t="str">
        <f aca="false">IF($S1910="","",N($S1910)*N($T1910))</f>
        <v/>
      </c>
      <c r="V1910" s="18"/>
    </row>
    <row r="1911" customFormat="false" ht="15" hidden="false" customHeight="false" outlineLevel="0" collapsed="false">
      <c r="B1911" s="12" t="n">
        <v>1905</v>
      </c>
      <c r="C1911" s="36" t="str">
        <f aca="false">IF(商品マスタ!$C1910="","",商品マスタ!$C1910)</f>
        <v/>
      </c>
      <c r="D1911" s="12" t="str">
        <f aca="false">IF($C1911="","",商品マスタ!$D1910)</f>
        <v/>
      </c>
      <c r="E1911" s="12" t="str">
        <f aca="false">IF($C1911="","",商品マスタ!$G1910)</f>
        <v/>
      </c>
      <c r="F1911" s="12" t="str">
        <f aca="false">IF($C1911="","",IF(商品マスタ!$P1910="","理論",商品マスタ!$P1910))</f>
        <v/>
      </c>
      <c r="G1911" s="17" t="str">
        <f aca="false">IF($C1911="","",N(商品マスタ!$H1910))</f>
        <v/>
      </c>
      <c r="H1911" s="14"/>
      <c r="I1911" s="17" t="str">
        <f aca="false">IF($C1911="","",N($H1911)*N(商品マスタ!$N1910))</f>
        <v/>
      </c>
      <c r="J1911" s="17" t="str">
        <f aca="false">IF($C1911="","",N($I1911)-N($G1911))</f>
        <v/>
      </c>
      <c r="K1911" s="37" t="str">
        <f aca="false">IF($C1911="","",N(商品マスタ!$I1910))</f>
        <v/>
      </c>
      <c r="L1911" s="17" t="str">
        <f aca="false">IF($C1911="","",MAX(1,N(商品マスタ!$J1910)))</f>
        <v/>
      </c>
      <c r="M1911" s="38" t="str">
        <f aca="false">IF($C1911="","",N(TOP!$C$16)*N($K1911))</f>
        <v/>
      </c>
      <c r="N1911" s="17" t="str">
        <f aca="false">IF($C1911="","",ROUNDUP(N($M1911)/N($L1911),0))</f>
        <v/>
      </c>
      <c r="O1911" s="17" t="str">
        <f aca="false">IF($C1911="","",N(商品マスタ!$R1910))</f>
        <v/>
      </c>
      <c r="P1911" s="17" t="str">
        <f aca="false">IF($C1911="","",IF($F1911="理論",(N($O1911)+N($N1911))-N($G1911),(N($O1911)+N($N1911))-N($I1911)))</f>
        <v/>
      </c>
      <c r="Q1911" s="17" t="str">
        <f aca="false">IF($C1911="","",MAX(1,N(商品マスタ!$K1910)))</f>
        <v/>
      </c>
      <c r="R1911" s="39" t="str">
        <f aca="false">IF($C1911="","",IF(N($P1911)/N($Q1911)&lt;=0,"",ROUNDUP(N($P1911)/N($Q1911),0)))</f>
        <v/>
      </c>
      <c r="S1911" s="14"/>
      <c r="T1911" s="40" t="str">
        <f aca="false">IF($C1911="","",N(商品マスタ!$M1910))</f>
        <v/>
      </c>
      <c r="U1911" s="40" t="str">
        <f aca="false">IF($S1911="","",N($S1911)*N($T1911))</f>
        <v/>
      </c>
      <c r="V1911" s="18"/>
    </row>
    <row r="1912" customFormat="false" ht="15" hidden="false" customHeight="false" outlineLevel="0" collapsed="false">
      <c r="B1912" s="12" t="n">
        <v>1906</v>
      </c>
      <c r="C1912" s="36" t="str">
        <f aca="false">IF(商品マスタ!$C1911="","",商品マスタ!$C1911)</f>
        <v/>
      </c>
      <c r="D1912" s="12" t="str">
        <f aca="false">IF($C1912="","",商品マスタ!$D1911)</f>
        <v/>
      </c>
      <c r="E1912" s="12" t="str">
        <f aca="false">IF($C1912="","",商品マスタ!$G1911)</f>
        <v/>
      </c>
      <c r="F1912" s="12" t="str">
        <f aca="false">IF($C1912="","",IF(商品マスタ!$P1911="","理論",商品マスタ!$P1911))</f>
        <v/>
      </c>
      <c r="G1912" s="17" t="str">
        <f aca="false">IF($C1912="","",N(商品マスタ!$H1911))</f>
        <v/>
      </c>
      <c r="H1912" s="14"/>
      <c r="I1912" s="17" t="str">
        <f aca="false">IF($C1912="","",N($H1912)*N(商品マスタ!$N1911))</f>
        <v/>
      </c>
      <c r="J1912" s="17" t="str">
        <f aca="false">IF($C1912="","",N($I1912)-N($G1912))</f>
        <v/>
      </c>
      <c r="K1912" s="37" t="str">
        <f aca="false">IF($C1912="","",N(商品マスタ!$I1911))</f>
        <v/>
      </c>
      <c r="L1912" s="17" t="str">
        <f aca="false">IF($C1912="","",MAX(1,N(商品マスタ!$J1911)))</f>
        <v/>
      </c>
      <c r="M1912" s="38" t="str">
        <f aca="false">IF($C1912="","",N(TOP!$C$16)*N($K1912))</f>
        <v/>
      </c>
      <c r="N1912" s="17" t="str">
        <f aca="false">IF($C1912="","",ROUNDUP(N($M1912)/N($L1912),0))</f>
        <v/>
      </c>
      <c r="O1912" s="17" t="str">
        <f aca="false">IF($C1912="","",N(商品マスタ!$R1911))</f>
        <v/>
      </c>
      <c r="P1912" s="17" t="str">
        <f aca="false">IF($C1912="","",IF($F1912="理論",(N($O1912)+N($N1912))-N($G1912),(N($O1912)+N($N1912))-N($I1912)))</f>
        <v/>
      </c>
      <c r="Q1912" s="17" t="str">
        <f aca="false">IF($C1912="","",MAX(1,N(商品マスタ!$K1911)))</f>
        <v/>
      </c>
      <c r="R1912" s="39" t="str">
        <f aca="false">IF($C1912="","",IF(N($P1912)/N($Q1912)&lt;=0,"",ROUNDUP(N($P1912)/N($Q1912),0)))</f>
        <v/>
      </c>
      <c r="S1912" s="14"/>
      <c r="T1912" s="40" t="str">
        <f aca="false">IF($C1912="","",N(商品マスタ!$M1911))</f>
        <v/>
      </c>
      <c r="U1912" s="40" t="str">
        <f aca="false">IF($S1912="","",N($S1912)*N($T1912))</f>
        <v/>
      </c>
      <c r="V1912" s="18"/>
    </row>
    <row r="1913" customFormat="false" ht="15" hidden="false" customHeight="false" outlineLevel="0" collapsed="false">
      <c r="B1913" s="12" t="n">
        <v>1907</v>
      </c>
      <c r="C1913" s="36" t="str">
        <f aca="false">IF(商品マスタ!$C1912="","",商品マスタ!$C1912)</f>
        <v/>
      </c>
      <c r="D1913" s="12" t="str">
        <f aca="false">IF($C1913="","",商品マスタ!$D1912)</f>
        <v/>
      </c>
      <c r="E1913" s="12" t="str">
        <f aca="false">IF($C1913="","",商品マスタ!$G1912)</f>
        <v/>
      </c>
      <c r="F1913" s="12" t="str">
        <f aca="false">IF($C1913="","",IF(商品マスタ!$P1912="","理論",商品マスタ!$P1912))</f>
        <v/>
      </c>
      <c r="G1913" s="17" t="str">
        <f aca="false">IF($C1913="","",N(商品マスタ!$H1912))</f>
        <v/>
      </c>
      <c r="H1913" s="14"/>
      <c r="I1913" s="17" t="str">
        <f aca="false">IF($C1913="","",N($H1913)*N(商品マスタ!$N1912))</f>
        <v/>
      </c>
      <c r="J1913" s="17" t="str">
        <f aca="false">IF($C1913="","",N($I1913)-N($G1913))</f>
        <v/>
      </c>
      <c r="K1913" s="37" t="str">
        <f aca="false">IF($C1913="","",N(商品マスタ!$I1912))</f>
        <v/>
      </c>
      <c r="L1913" s="17" t="str">
        <f aca="false">IF($C1913="","",MAX(1,N(商品マスタ!$J1912)))</f>
        <v/>
      </c>
      <c r="M1913" s="38" t="str">
        <f aca="false">IF($C1913="","",N(TOP!$C$16)*N($K1913))</f>
        <v/>
      </c>
      <c r="N1913" s="17" t="str">
        <f aca="false">IF($C1913="","",ROUNDUP(N($M1913)/N($L1913),0))</f>
        <v/>
      </c>
      <c r="O1913" s="17" t="str">
        <f aca="false">IF($C1913="","",N(商品マスタ!$R1912))</f>
        <v/>
      </c>
      <c r="P1913" s="17" t="str">
        <f aca="false">IF($C1913="","",IF($F1913="理論",(N($O1913)+N($N1913))-N($G1913),(N($O1913)+N($N1913))-N($I1913)))</f>
        <v/>
      </c>
      <c r="Q1913" s="17" t="str">
        <f aca="false">IF($C1913="","",MAX(1,N(商品マスタ!$K1912)))</f>
        <v/>
      </c>
      <c r="R1913" s="39" t="str">
        <f aca="false">IF($C1913="","",IF(N($P1913)/N($Q1913)&lt;=0,"",ROUNDUP(N($P1913)/N($Q1913),0)))</f>
        <v/>
      </c>
      <c r="S1913" s="14"/>
      <c r="T1913" s="40" t="str">
        <f aca="false">IF($C1913="","",N(商品マスタ!$M1912))</f>
        <v/>
      </c>
      <c r="U1913" s="40" t="str">
        <f aca="false">IF($S1913="","",N($S1913)*N($T1913))</f>
        <v/>
      </c>
      <c r="V1913" s="18"/>
    </row>
    <row r="1914" customFormat="false" ht="15" hidden="false" customHeight="false" outlineLevel="0" collapsed="false">
      <c r="B1914" s="12" t="n">
        <v>1908</v>
      </c>
      <c r="C1914" s="36" t="str">
        <f aca="false">IF(商品マスタ!$C1913="","",商品マスタ!$C1913)</f>
        <v/>
      </c>
      <c r="D1914" s="12" t="str">
        <f aca="false">IF($C1914="","",商品マスタ!$D1913)</f>
        <v/>
      </c>
      <c r="E1914" s="12" t="str">
        <f aca="false">IF($C1914="","",商品マスタ!$G1913)</f>
        <v/>
      </c>
      <c r="F1914" s="12" t="str">
        <f aca="false">IF($C1914="","",IF(商品マスタ!$P1913="","理論",商品マスタ!$P1913))</f>
        <v/>
      </c>
      <c r="G1914" s="17" t="str">
        <f aca="false">IF($C1914="","",N(商品マスタ!$H1913))</f>
        <v/>
      </c>
      <c r="H1914" s="14"/>
      <c r="I1914" s="17" t="str">
        <f aca="false">IF($C1914="","",N($H1914)*N(商品マスタ!$N1913))</f>
        <v/>
      </c>
      <c r="J1914" s="17" t="str">
        <f aca="false">IF($C1914="","",N($I1914)-N($G1914))</f>
        <v/>
      </c>
      <c r="K1914" s="37" t="str">
        <f aca="false">IF($C1914="","",N(商品マスタ!$I1913))</f>
        <v/>
      </c>
      <c r="L1914" s="17" t="str">
        <f aca="false">IF($C1914="","",MAX(1,N(商品マスタ!$J1913)))</f>
        <v/>
      </c>
      <c r="M1914" s="38" t="str">
        <f aca="false">IF($C1914="","",N(TOP!$C$16)*N($K1914))</f>
        <v/>
      </c>
      <c r="N1914" s="17" t="str">
        <f aca="false">IF($C1914="","",ROUNDUP(N($M1914)/N($L1914),0))</f>
        <v/>
      </c>
      <c r="O1914" s="17" t="str">
        <f aca="false">IF($C1914="","",N(商品マスタ!$R1913))</f>
        <v/>
      </c>
      <c r="P1914" s="17" t="str">
        <f aca="false">IF($C1914="","",IF($F1914="理論",(N($O1914)+N($N1914))-N($G1914),(N($O1914)+N($N1914))-N($I1914)))</f>
        <v/>
      </c>
      <c r="Q1914" s="17" t="str">
        <f aca="false">IF($C1914="","",MAX(1,N(商品マスタ!$K1913)))</f>
        <v/>
      </c>
      <c r="R1914" s="39" t="str">
        <f aca="false">IF($C1914="","",IF(N($P1914)/N($Q1914)&lt;=0,"",ROUNDUP(N($P1914)/N($Q1914),0)))</f>
        <v/>
      </c>
      <c r="S1914" s="14"/>
      <c r="T1914" s="40" t="str">
        <f aca="false">IF($C1914="","",N(商品マスタ!$M1913))</f>
        <v/>
      </c>
      <c r="U1914" s="40" t="str">
        <f aca="false">IF($S1914="","",N($S1914)*N($T1914))</f>
        <v/>
      </c>
      <c r="V1914" s="18"/>
    </row>
    <row r="1915" customFormat="false" ht="15" hidden="false" customHeight="false" outlineLevel="0" collapsed="false">
      <c r="B1915" s="12" t="n">
        <v>1909</v>
      </c>
      <c r="C1915" s="36" t="str">
        <f aca="false">IF(商品マスタ!$C1914="","",商品マスタ!$C1914)</f>
        <v/>
      </c>
      <c r="D1915" s="12" t="str">
        <f aca="false">IF($C1915="","",商品マスタ!$D1914)</f>
        <v/>
      </c>
      <c r="E1915" s="12" t="str">
        <f aca="false">IF($C1915="","",商品マスタ!$G1914)</f>
        <v/>
      </c>
      <c r="F1915" s="12" t="str">
        <f aca="false">IF($C1915="","",IF(商品マスタ!$P1914="","理論",商品マスタ!$P1914))</f>
        <v/>
      </c>
      <c r="G1915" s="17" t="str">
        <f aca="false">IF($C1915="","",N(商品マスタ!$H1914))</f>
        <v/>
      </c>
      <c r="H1915" s="14"/>
      <c r="I1915" s="17" t="str">
        <f aca="false">IF($C1915="","",N($H1915)*N(商品マスタ!$N1914))</f>
        <v/>
      </c>
      <c r="J1915" s="17" t="str">
        <f aca="false">IF($C1915="","",N($I1915)-N($G1915))</f>
        <v/>
      </c>
      <c r="K1915" s="37" t="str">
        <f aca="false">IF($C1915="","",N(商品マスタ!$I1914))</f>
        <v/>
      </c>
      <c r="L1915" s="17" t="str">
        <f aca="false">IF($C1915="","",MAX(1,N(商品マスタ!$J1914)))</f>
        <v/>
      </c>
      <c r="M1915" s="38" t="str">
        <f aca="false">IF($C1915="","",N(TOP!$C$16)*N($K1915))</f>
        <v/>
      </c>
      <c r="N1915" s="17" t="str">
        <f aca="false">IF($C1915="","",ROUNDUP(N($M1915)/N($L1915),0))</f>
        <v/>
      </c>
      <c r="O1915" s="17" t="str">
        <f aca="false">IF($C1915="","",N(商品マスタ!$R1914))</f>
        <v/>
      </c>
      <c r="P1915" s="17" t="str">
        <f aca="false">IF($C1915="","",IF($F1915="理論",(N($O1915)+N($N1915))-N($G1915),(N($O1915)+N($N1915))-N($I1915)))</f>
        <v/>
      </c>
      <c r="Q1915" s="17" t="str">
        <f aca="false">IF($C1915="","",MAX(1,N(商品マスタ!$K1914)))</f>
        <v/>
      </c>
      <c r="R1915" s="39" t="str">
        <f aca="false">IF($C1915="","",IF(N($P1915)/N($Q1915)&lt;=0,"",ROUNDUP(N($P1915)/N($Q1915),0)))</f>
        <v/>
      </c>
      <c r="S1915" s="14"/>
      <c r="T1915" s="40" t="str">
        <f aca="false">IF($C1915="","",N(商品マスタ!$M1914))</f>
        <v/>
      </c>
      <c r="U1915" s="40" t="str">
        <f aca="false">IF($S1915="","",N($S1915)*N($T1915))</f>
        <v/>
      </c>
      <c r="V1915" s="18"/>
    </row>
    <row r="1916" customFormat="false" ht="15" hidden="false" customHeight="false" outlineLevel="0" collapsed="false">
      <c r="B1916" s="12" t="n">
        <v>1910</v>
      </c>
      <c r="C1916" s="36" t="str">
        <f aca="false">IF(商品マスタ!$C1915="","",商品マスタ!$C1915)</f>
        <v/>
      </c>
      <c r="D1916" s="12" t="str">
        <f aca="false">IF($C1916="","",商品マスタ!$D1915)</f>
        <v/>
      </c>
      <c r="E1916" s="12" t="str">
        <f aca="false">IF($C1916="","",商品マスタ!$G1915)</f>
        <v/>
      </c>
      <c r="F1916" s="12" t="str">
        <f aca="false">IF($C1916="","",IF(商品マスタ!$P1915="","理論",商品マスタ!$P1915))</f>
        <v/>
      </c>
      <c r="G1916" s="17" t="str">
        <f aca="false">IF($C1916="","",N(商品マスタ!$H1915))</f>
        <v/>
      </c>
      <c r="H1916" s="14"/>
      <c r="I1916" s="17" t="str">
        <f aca="false">IF($C1916="","",N($H1916)*N(商品マスタ!$N1915))</f>
        <v/>
      </c>
      <c r="J1916" s="17" t="str">
        <f aca="false">IF($C1916="","",N($I1916)-N($G1916))</f>
        <v/>
      </c>
      <c r="K1916" s="37" t="str">
        <f aca="false">IF($C1916="","",N(商品マスタ!$I1915))</f>
        <v/>
      </c>
      <c r="L1916" s="17" t="str">
        <f aca="false">IF($C1916="","",MAX(1,N(商品マスタ!$J1915)))</f>
        <v/>
      </c>
      <c r="M1916" s="38" t="str">
        <f aca="false">IF($C1916="","",N(TOP!$C$16)*N($K1916))</f>
        <v/>
      </c>
      <c r="N1916" s="17" t="str">
        <f aca="false">IF($C1916="","",ROUNDUP(N($M1916)/N($L1916),0))</f>
        <v/>
      </c>
      <c r="O1916" s="17" t="str">
        <f aca="false">IF($C1916="","",N(商品マスタ!$R1915))</f>
        <v/>
      </c>
      <c r="P1916" s="17" t="str">
        <f aca="false">IF($C1916="","",IF($F1916="理論",(N($O1916)+N($N1916))-N($G1916),(N($O1916)+N($N1916))-N($I1916)))</f>
        <v/>
      </c>
      <c r="Q1916" s="17" t="str">
        <f aca="false">IF($C1916="","",MAX(1,N(商品マスタ!$K1915)))</f>
        <v/>
      </c>
      <c r="R1916" s="39" t="str">
        <f aca="false">IF($C1916="","",IF(N($P1916)/N($Q1916)&lt;=0,"",ROUNDUP(N($P1916)/N($Q1916),0)))</f>
        <v/>
      </c>
      <c r="S1916" s="14"/>
      <c r="T1916" s="40" t="str">
        <f aca="false">IF($C1916="","",N(商品マスタ!$M1915))</f>
        <v/>
      </c>
      <c r="U1916" s="40" t="str">
        <f aca="false">IF($S1916="","",N($S1916)*N($T1916))</f>
        <v/>
      </c>
      <c r="V1916" s="18"/>
    </row>
    <row r="1917" customFormat="false" ht="15" hidden="false" customHeight="false" outlineLevel="0" collapsed="false">
      <c r="B1917" s="12" t="n">
        <v>1911</v>
      </c>
      <c r="C1917" s="36" t="str">
        <f aca="false">IF(商品マスタ!$C1916="","",商品マスタ!$C1916)</f>
        <v/>
      </c>
      <c r="D1917" s="12" t="str">
        <f aca="false">IF($C1917="","",商品マスタ!$D1916)</f>
        <v/>
      </c>
      <c r="E1917" s="12" t="str">
        <f aca="false">IF($C1917="","",商品マスタ!$G1916)</f>
        <v/>
      </c>
      <c r="F1917" s="12" t="str">
        <f aca="false">IF($C1917="","",IF(商品マスタ!$P1916="","理論",商品マスタ!$P1916))</f>
        <v/>
      </c>
      <c r="G1917" s="17" t="str">
        <f aca="false">IF($C1917="","",N(商品マスタ!$H1916))</f>
        <v/>
      </c>
      <c r="H1917" s="14"/>
      <c r="I1917" s="17" t="str">
        <f aca="false">IF($C1917="","",N($H1917)*N(商品マスタ!$N1916))</f>
        <v/>
      </c>
      <c r="J1917" s="17" t="str">
        <f aca="false">IF($C1917="","",N($I1917)-N($G1917))</f>
        <v/>
      </c>
      <c r="K1917" s="37" t="str">
        <f aca="false">IF($C1917="","",N(商品マスタ!$I1916))</f>
        <v/>
      </c>
      <c r="L1917" s="17" t="str">
        <f aca="false">IF($C1917="","",MAX(1,N(商品マスタ!$J1916)))</f>
        <v/>
      </c>
      <c r="M1917" s="38" t="str">
        <f aca="false">IF($C1917="","",N(TOP!$C$16)*N($K1917))</f>
        <v/>
      </c>
      <c r="N1917" s="17" t="str">
        <f aca="false">IF($C1917="","",ROUNDUP(N($M1917)/N($L1917),0))</f>
        <v/>
      </c>
      <c r="O1917" s="17" t="str">
        <f aca="false">IF($C1917="","",N(商品マスタ!$R1916))</f>
        <v/>
      </c>
      <c r="P1917" s="17" t="str">
        <f aca="false">IF($C1917="","",IF($F1917="理論",(N($O1917)+N($N1917))-N($G1917),(N($O1917)+N($N1917))-N($I1917)))</f>
        <v/>
      </c>
      <c r="Q1917" s="17" t="str">
        <f aca="false">IF($C1917="","",MAX(1,N(商品マスタ!$K1916)))</f>
        <v/>
      </c>
      <c r="R1917" s="39" t="str">
        <f aca="false">IF($C1917="","",IF(N($P1917)/N($Q1917)&lt;=0,"",ROUNDUP(N($P1917)/N($Q1917),0)))</f>
        <v/>
      </c>
      <c r="S1917" s="14"/>
      <c r="T1917" s="40" t="str">
        <f aca="false">IF($C1917="","",N(商品マスタ!$M1916))</f>
        <v/>
      </c>
      <c r="U1917" s="40" t="str">
        <f aca="false">IF($S1917="","",N($S1917)*N($T1917))</f>
        <v/>
      </c>
      <c r="V1917" s="18"/>
    </row>
    <row r="1918" customFormat="false" ht="15" hidden="false" customHeight="false" outlineLevel="0" collapsed="false">
      <c r="B1918" s="12" t="n">
        <v>1912</v>
      </c>
      <c r="C1918" s="36" t="str">
        <f aca="false">IF(商品マスタ!$C1917="","",商品マスタ!$C1917)</f>
        <v/>
      </c>
      <c r="D1918" s="12" t="str">
        <f aca="false">IF($C1918="","",商品マスタ!$D1917)</f>
        <v/>
      </c>
      <c r="E1918" s="12" t="str">
        <f aca="false">IF($C1918="","",商品マスタ!$G1917)</f>
        <v/>
      </c>
      <c r="F1918" s="12" t="str">
        <f aca="false">IF($C1918="","",IF(商品マスタ!$P1917="","理論",商品マスタ!$P1917))</f>
        <v/>
      </c>
      <c r="G1918" s="17" t="str">
        <f aca="false">IF($C1918="","",N(商品マスタ!$H1917))</f>
        <v/>
      </c>
      <c r="H1918" s="14"/>
      <c r="I1918" s="17" t="str">
        <f aca="false">IF($C1918="","",N($H1918)*N(商品マスタ!$N1917))</f>
        <v/>
      </c>
      <c r="J1918" s="17" t="str">
        <f aca="false">IF($C1918="","",N($I1918)-N($G1918))</f>
        <v/>
      </c>
      <c r="K1918" s="37" t="str">
        <f aca="false">IF($C1918="","",N(商品マスタ!$I1917))</f>
        <v/>
      </c>
      <c r="L1918" s="17" t="str">
        <f aca="false">IF($C1918="","",MAX(1,N(商品マスタ!$J1917)))</f>
        <v/>
      </c>
      <c r="M1918" s="38" t="str">
        <f aca="false">IF($C1918="","",N(TOP!$C$16)*N($K1918))</f>
        <v/>
      </c>
      <c r="N1918" s="17" t="str">
        <f aca="false">IF($C1918="","",ROUNDUP(N($M1918)/N($L1918),0))</f>
        <v/>
      </c>
      <c r="O1918" s="17" t="str">
        <f aca="false">IF($C1918="","",N(商品マスタ!$R1917))</f>
        <v/>
      </c>
      <c r="P1918" s="17" t="str">
        <f aca="false">IF($C1918="","",IF($F1918="理論",(N($O1918)+N($N1918))-N($G1918),(N($O1918)+N($N1918))-N($I1918)))</f>
        <v/>
      </c>
      <c r="Q1918" s="17" t="str">
        <f aca="false">IF($C1918="","",MAX(1,N(商品マスタ!$K1917)))</f>
        <v/>
      </c>
      <c r="R1918" s="39" t="str">
        <f aca="false">IF($C1918="","",IF(N($P1918)/N($Q1918)&lt;=0,"",ROUNDUP(N($P1918)/N($Q1918),0)))</f>
        <v/>
      </c>
      <c r="S1918" s="14"/>
      <c r="T1918" s="40" t="str">
        <f aca="false">IF($C1918="","",N(商品マスタ!$M1917))</f>
        <v/>
      </c>
      <c r="U1918" s="40" t="str">
        <f aca="false">IF($S1918="","",N($S1918)*N($T1918))</f>
        <v/>
      </c>
      <c r="V1918" s="18"/>
    </row>
    <row r="1919" customFormat="false" ht="15" hidden="false" customHeight="false" outlineLevel="0" collapsed="false">
      <c r="B1919" s="12" t="n">
        <v>1913</v>
      </c>
      <c r="C1919" s="36" t="str">
        <f aca="false">IF(商品マスタ!$C1918="","",商品マスタ!$C1918)</f>
        <v/>
      </c>
      <c r="D1919" s="12" t="str">
        <f aca="false">IF($C1919="","",商品マスタ!$D1918)</f>
        <v/>
      </c>
      <c r="E1919" s="12" t="str">
        <f aca="false">IF($C1919="","",商品マスタ!$G1918)</f>
        <v/>
      </c>
      <c r="F1919" s="12" t="str">
        <f aca="false">IF($C1919="","",IF(商品マスタ!$P1918="","理論",商品マスタ!$P1918))</f>
        <v/>
      </c>
      <c r="G1919" s="17" t="str">
        <f aca="false">IF($C1919="","",N(商品マスタ!$H1918))</f>
        <v/>
      </c>
      <c r="H1919" s="14"/>
      <c r="I1919" s="17" t="str">
        <f aca="false">IF($C1919="","",N($H1919)*N(商品マスタ!$N1918))</f>
        <v/>
      </c>
      <c r="J1919" s="17" t="str">
        <f aca="false">IF($C1919="","",N($I1919)-N($G1919))</f>
        <v/>
      </c>
      <c r="K1919" s="37" t="str">
        <f aca="false">IF($C1919="","",N(商品マスタ!$I1918))</f>
        <v/>
      </c>
      <c r="L1919" s="17" t="str">
        <f aca="false">IF($C1919="","",MAX(1,N(商品マスタ!$J1918)))</f>
        <v/>
      </c>
      <c r="M1919" s="38" t="str">
        <f aca="false">IF($C1919="","",N(TOP!$C$16)*N($K1919))</f>
        <v/>
      </c>
      <c r="N1919" s="17" t="str">
        <f aca="false">IF($C1919="","",ROUNDUP(N($M1919)/N($L1919),0))</f>
        <v/>
      </c>
      <c r="O1919" s="17" t="str">
        <f aca="false">IF($C1919="","",N(商品マスタ!$R1918))</f>
        <v/>
      </c>
      <c r="P1919" s="17" t="str">
        <f aca="false">IF($C1919="","",IF($F1919="理論",(N($O1919)+N($N1919))-N($G1919),(N($O1919)+N($N1919))-N($I1919)))</f>
        <v/>
      </c>
      <c r="Q1919" s="17" t="str">
        <f aca="false">IF($C1919="","",MAX(1,N(商品マスタ!$K1918)))</f>
        <v/>
      </c>
      <c r="R1919" s="39" t="str">
        <f aca="false">IF($C1919="","",IF(N($P1919)/N($Q1919)&lt;=0,"",ROUNDUP(N($P1919)/N($Q1919),0)))</f>
        <v/>
      </c>
      <c r="S1919" s="14"/>
      <c r="T1919" s="40" t="str">
        <f aca="false">IF($C1919="","",N(商品マスタ!$M1918))</f>
        <v/>
      </c>
      <c r="U1919" s="40" t="str">
        <f aca="false">IF($S1919="","",N($S1919)*N($T1919))</f>
        <v/>
      </c>
      <c r="V1919" s="18"/>
    </row>
    <row r="1920" customFormat="false" ht="15" hidden="false" customHeight="false" outlineLevel="0" collapsed="false">
      <c r="B1920" s="12" t="n">
        <v>1914</v>
      </c>
      <c r="C1920" s="36" t="str">
        <f aca="false">IF(商品マスタ!$C1919="","",商品マスタ!$C1919)</f>
        <v/>
      </c>
      <c r="D1920" s="12" t="str">
        <f aca="false">IF($C1920="","",商品マスタ!$D1919)</f>
        <v/>
      </c>
      <c r="E1920" s="12" t="str">
        <f aca="false">IF($C1920="","",商品マスタ!$G1919)</f>
        <v/>
      </c>
      <c r="F1920" s="12" t="str">
        <f aca="false">IF($C1920="","",IF(商品マスタ!$P1919="","理論",商品マスタ!$P1919))</f>
        <v/>
      </c>
      <c r="G1920" s="17" t="str">
        <f aca="false">IF($C1920="","",N(商品マスタ!$H1919))</f>
        <v/>
      </c>
      <c r="H1920" s="14"/>
      <c r="I1920" s="17" t="str">
        <f aca="false">IF($C1920="","",N($H1920)*N(商品マスタ!$N1919))</f>
        <v/>
      </c>
      <c r="J1920" s="17" t="str">
        <f aca="false">IF($C1920="","",N($I1920)-N($G1920))</f>
        <v/>
      </c>
      <c r="K1920" s="37" t="str">
        <f aca="false">IF($C1920="","",N(商品マスタ!$I1919))</f>
        <v/>
      </c>
      <c r="L1920" s="17" t="str">
        <f aca="false">IF($C1920="","",MAX(1,N(商品マスタ!$J1919)))</f>
        <v/>
      </c>
      <c r="M1920" s="38" t="str">
        <f aca="false">IF($C1920="","",N(TOP!$C$16)*N($K1920))</f>
        <v/>
      </c>
      <c r="N1920" s="17" t="str">
        <f aca="false">IF($C1920="","",ROUNDUP(N($M1920)/N($L1920),0))</f>
        <v/>
      </c>
      <c r="O1920" s="17" t="str">
        <f aca="false">IF($C1920="","",N(商品マスタ!$R1919))</f>
        <v/>
      </c>
      <c r="P1920" s="17" t="str">
        <f aca="false">IF($C1920="","",IF($F1920="理論",(N($O1920)+N($N1920))-N($G1920),(N($O1920)+N($N1920))-N($I1920)))</f>
        <v/>
      </c>
      <c r="Q1920" s="17" t="str">
        <f aca="false">IF($C1920="","",MAX(1,N(商品マスタ!$K1919)))</f>
        <v/>
      </c>
      <c r="R1920" s="39" t="str">
        <f aca="false">IF($C1920="","",IF(N($P1920)/N($Q1920)&lt;=0,"",ROUNDUP(N($P1920)/N($Q1920),0)))</f>
        <v/>
      </c>
      <c r="S1920" s="14"/>
      <c r="T1920" s="40" t="str">
        <f aca="false">IF($C1920="","",N(商品マスタ!$M1919))</f>
        <v/>
      </c>
      <c r="U1920" s="40" t="str">
        <f aca="false">IF($S1920="","",N($S1920)*N($T1920))</f>
        <v/>
      </c>
      <c r="V1920" s="18"/>
    </row>
    <row r="1921" customFormat="false" ht="15" hidden="false" customHeight="false" outlineLevel="0" collapsed="false">
      <c r="B1921" s="12" t="n">
        <v>1915</v>
      </c>
      <c r="C1921" s="36" t="str">
        <f aca="false">IF(商品マスタ!$C1920="","",商品マスタ!$C1920)</f>
        <v/>
      </c>
      <c r="D1921" s="12" t="str">
        <f aca="false">IF($C1921="","",商品マスタ!$D1920)</f>
        <v/>
      </c>
      <c r="E1921" s="12" t="str">
        <f aca="false">IF($C1921="","",商品マスタ!$G1920)</f>
        <v/>
      </c>
      <c r="F1921" s="12" t="str">
        <f aca="false">IF($C1921="","",IF(商品マスタ!$P1920="","理論",商品マスタ!$P1920))</f>
        <v/>
      </c>
      <c r="G1921" s="17" t="str">
        <f aca="false">IF($C1921="","",N(商品マスタ!$H1920))</f>
        <v/>
      </c>
      <c r="H1921" s="14"/>
      <c r="I1921" s="17" t="str">
        <f aca="false">IF($C1921="","",N($H1921)*N(商品マスタ!$N1920))</f>
        <v/>
      </c>
      <c r="J1921" s="17" t="str">
        <f aca="false">IF($C1921="","",N($I1921)-N($G1921))</f>
        <v/>
      </c>
      <c r="K1921" s="37" t="str">
        <f aca="false">IF($C1921="","",N(商品マスタ!$I1920))</f>
        <v/>
      </c>
      <c r="L1921" s="17" t="str">
        <f aca="false">IF($C1921="","",MAX(1,N(商品マスタ!$J1920)))</f>
        <v/>
      </c>
      <c r="M1921" s="38" t="str">
        <f aca="false">IF($C1921="","",N(TOP!$C$16)*N($K1921))</f>
        <v/>
      </c>
      <c r="N1921" s="17" t="str">
        <f aca="false">IF($C1921="","",ROUNDUP(N($M1921)/N($L1921),0))</f>
        <v/>
      </c>
      <c r="O1921" s="17" t="str">
        <f aca="false">IF($C1921="","",N(商品マスタ!$R1920))</f>
        <v/>
      </c>
      <c r="P1921" s="17" t="str">
        <f aca="false">IF($C1921="","",IF($F1921="理論",(N($O1921)+N($N1921))-N($G1921),(N($O1921)+N($N1921))-N($I1921)))</f>
        <v/>
      </c>
      <c r="Q1921" s="17" t="str">
        <f aca="false">IF($C1921="","",MAX(1,N(商品マスタ!$K1920)))</f>
        <v/>
      </c>
      <c r="R1921" s="39" t="str">
        <f aca="false">IF($C1921="","",IF(N($P1921)/N($Q1921)&lt;=0,"",ROUNDUP(N($P1921)/N($Q1921),0)))</f>
        <v/>
      </c>
      <c r="S1921" s="14"/>
      <c r="T1921" s="40" t="str">
        <f aca="false">IF($C1921="","",N(商品マスタ!$M1920))</f>
        <v/>
      </c>
      <c r="U1921" s="40" t="str">
        <f aca="false">IF($S1921="","",N($S1921)*N($T1921))</f>
        <v/>
      </c>
      <c r="V1921" s="18"/>
    </row>
    <row r="1922" customFormat="false" ht="15" hidden="false" customHeight="false" outlineLevel="0" collapsed="false">
      <c r="B1922" s="12" t="n">
        <v>1916</v>
      </c>
      <c r="C1922" s="36" t="str">
        <f aca="false">IF(商品マスタ!$C1921="","",商品マスタ!$C1921)</f>
        <v/>
      </c>
      <c r="D1922" s="12" t="str">
        <f aca="false">IF($C1922="","",商品マスタ!$D1921)</f>
        <v/>
      </c>
      <c r="E1922" s="12" t="str">
        <f aca="false">IF($C1922="","",商品マスタ!$G1921)</f>
        <v/>
      </c>
      <c r="F1922" s="12" t="str">
        <f aca="false">IF($C1922="","",IF(商品マスタ!$P1921="","理論",商品マスタ!$P1921))</f>
        <v/>
      </c>
      <c r="G1922" s="17" t="str">
        <f aca="false">IF($C1922="","",N(商品マスタ!$H1921))</f>
        <v/>
      </c>
      <c r="H1922" s="14"/>
      <c r="I1922" s="17" t="str">
        <f aca="false">IF($C1922="","",N($H1922)*N(商品マスタ!$N1921))</f>
        <v/>
      </c>
      <c r="J1922" s="17" t="str">
        <f aca="false">IF($C1922="","",N($I1922)-N($G1922))</f>
        <v/>
      </c>
      <c r="K1922" s="37" t="str">
        <f aca="false">IF($C1922="","",N(商品マスタ!$I1921))</f>
        <v/>
      </c>
      <c r="L1922" s="17" t="str">
        <f aca="false">IF($C1922="","",MAX(1,N(商品マスタ!$J1921)))</f>
        <v/>
      </c>
      <c r="M1922" s="38" t="str">
        <f aca="false">IF($C1922="","",N(TOP!$C$16)*N($K1922))</f>
        <v/>
      </c>
      <c r="N1922" s="17" t="str">
        <f aca="false">IF($C1922="","",ROUNDUP(N($M1922)/N($L1922),0))</f>
        <v/>
      </c>
      <c r="O1922" s="17" t="str">
        <f aca="false">IF($C1922="","",N(商品マスタ!$R1921))</f>
        <v/>
      </c>
      <c r="P1922" s="17" t="str">
        <f aca="false">IF($C1922="","",IF($F1922="理論",(N($O1922)+N($N1922))-N($G1922),(N($O1922)+N($N1922))-N($I1922)))</f>
        <v/>
      </c>
      <c r="Q1922" s="17" t="str">
        <f aca="false">IF($C1922="","",MAX(1,N(商品マスタ!$K1921)))</f>
        <v/>
      </c>
      <c r="R1922" s="39" t="str">
        <f aca="false">IF($C1922="","",IF(N($P1922)/N($Q1922)&lt;=0,"",ROUNDUP(N($P1922)/N($Q1922),0)))</f>
        <v/>
      </c>
      <c r="S1922" s="14"/>
      <c r="T1922" s="40" t="str">
        <f aca="false">IF($C1922="","",N(商品マスタ!$M1921))</f>
        <v/>
      </c>
      <c r="U1922" s="40" t="str">
        <f aca="false">IF($S1922="","",N($S1922)*N($T1922))</f>
        <v/>
      </c>
      <c r="V1922" s="18"/>
    </row>
    <row r="1923" customFormat="false" ht="15" hidden="false" customHeight="false" outlineLevel="0" collapsed="false">
      <c r="B1923" s="12" t="n">
        <v>1917</v>
      </c>
      <c r="C1923" s="36" t="str">
        <f aca="false">IF(商品マスタ!$C1922="","",商品マスタ!$C1922)</f>
        <v/>
      </c>
      <c r="D1923" s="12" t="str">
        <f aca="false">IF($C1923="","",商品マスタ!$D1922)</f>
        <v/>
      </c>
      <c r="E1923" s="12" t="str">
        <f aca="false">IF($C1923="","",商品マスタ!$G1922)</f>
        <v/>
      </c>
      <c r="F1923" s="12" t="str">
        <f aca="false">IF($C1923="","",IF(商品マスタ!$P1922="","理論",商品マスタ!$P1922))</f>
        <v/>
      </c>
      <c r="G1923" s="17" t="str">
        <f aca="false">IF($C1923="","",N(商品マスタ!$H1922))</f>
        <v/>
      </c>
      <c r="H1923" s="14"/>
      <c r="I1923" s="17" t="str">
        <f aca="false">IF($C1923="","",N($H1923)*N(商品マスタ!$N1922))</f>
        <v/>
      </c>
      <c r="J1923" s="17" t="str">
        <f aca="false">IF($C1923="","",N($I1923)-N($G1923))</f>
        <v/>
      </c>
      <c r="K1923" s="37" t="str">
        <f aca="false">IF($C1923="","",N(商品マスタ!$I1922))</f>
        <v/>
      </c>
      <c r="L1923" s="17" t="str">
        <f aca="false">IF($C1923="","",MAX(1,N(商品マスタ!$J1922)))</f>
        <v/>
      </c>
      <c r="M1923" s="38" t="str">
        <f aca="false">IF($C1923="","",N(TOP!$C$16)*N($K1923))</f>
        <v/>
      </c>
      <c r="N1923" s="17" t="str">
        <f aca="false">IF($C1923="","",ROUNDUP(N($M1923)/N($L1923),0))</f>
        <v/>
      </c>
      <c r="O1923" s="17" t="str">
        <f aca="false">IF($C1923="","",N(商品マスタ!$R1922))</f>
        <v/>
      </c>
      <c r="P1923" s="17" t="str">
        <f aca="false">IF($C1923="","",IF($F1923="理論",(N($O1923)+N($N1923))-N($G1923),(N($O1923)+N($N1923))-N($I1923)))</f>
        <v/>
      </c>
      <c r="Q1923" s="17" t="str">
        <f aca="false">IF($C1923="","",MAX(1,N(商品マスタ!$K1922)))</f>
        <v/>
      </c>
      <c r="R1923" s="39" t="str">
        <f aca="false">IF($C1923="","",IF(N($P1923)/N($Q1923)&lt;=0,"",ROUNDUP(N($P1923)/N($Q1923),0)))</f>
        <v/>
      </c>
      <c r="S1923" s="14"/>
      <c r="T1923" s="40" t="str">
        <f aca="false">IF($C1923="","",N(商品マスタ!$M1922))</f>
        <v/>
      </c>
      <c r="U1923" s="40" t="str">
        <f aca="false">IF($S1923="","",N($S1923)*N($T1923))</f>
        <v/>
      </c>
      <c r="V1923" s="18"/>
    </row>
    <row r="1924" customFormat="false" ht="15" hidden="false" customHeight="false" outlineLevel="0" collapsed="false">
      <c r="B1924" s="12" t="n">
        <v>1918</v>
      </c>
      <c r="C1924" s="36" t="str">
        <f aca="false">IF(商品マスタ!$C1923="","",商品マスタ!$C1923)</f>
        <v/>
      </c>
      <c r="D1924" s="12" t="str">
        <f aca="false">IF($C1924="","",商品マスタ!$D1923)</f>
        <v/>
      </c>
      <c r="E1924" s="12" t="str">
        <f aca="false">IF($C1924="","",商品マスタ!$G1923)</f>
        <v/>
      </c>
      <c r="F1924" s="12" t="str">
        <f aca="false">IF($C1924="","",IF(商品マスタ!$P1923="","理論",商品マスタ!$P1923))</f>
        <v/>
      </c>
      <c r="G1924" s="17" t="str">
        <f aca="false">IF($C1924="","",N(商品マスタ!$H1923))</f>
        <v/>
      </c>
      <c r="H1924" s="14"/>
      <c r="I1924" s="17" t="str">
        <f aca="false">IF($C1924="","",N($H1924)*N(商品マスタ!$N1923))</f>
        <v/>
      </c>
      <c r="J1924" s="17" t="str">
        <f aca="false">IF($C1924="","",N($I1924)-N($G1924))</f>
        <v/>
      </c>
      <c r="K1924" s="37" t="str">
        <f aca="false">IF($C1924="","",N(商品マスタ!$I1923))</f>
        <v/>
      </c>
      <c r="L1924" s="17" t="str">
        <f aca="false">IF($C1924="","",MAX(1,N(商品マスタ!$J1923)))</f>
        <v/>
      </c>
      <c r="M1924" s="38" t="str">
        <f aca="false">IF($C1924="","",N(TOP!$C$16)*N($K1924))</f>
        <v/>
      </c>
      <c r="N1924" s="17" t="str">
        <f aca="false">IF($C1924="","",ROUNDUP(N($M1924)/N($L1924),0))</f>
        <v/>
      </c>
      <c r="O1924" s="17" t="str">
        <f aca="false">IF($C1924="","",N(商品マスタ!$R1923))</f>
        <v/>
      </c>
      <c r="P1924" s="17" t="str">
        <f aca="false">IF($C1924="","",IF($F1924="理論",(N($O1924)+N($N1924))-N($G1924),(N($O1924)+N($N1924))-N($I1924)))</f>
        <v/>
      </c>
      <c r="Q1924" s="17" t="str">
        <f aca="false">IF($C1924="","",MAX(1,N(商品マスタ!$K1923)))</f>
        <v/>
      </c>
      <c r="R1924" s="39" t="str">
        <f aca="false">IF($C1924="","",IF(N($P1924)/N($Q1924)&lt;=0,"",ROUNDUP(N($P1924)/N($Q1924),0)))</f>
        <v/>
      </c>
      <c r="S1924" s="14"/>
      <c r="T1924" s="40" t="str">
        <f aca="false">IF($C1924="","",N(商品マスタ!$M1923))</f>
        <v/>
      </c>
      <c r="U1924" s="40" t="str">
        <f aca="false">IF($S1924="","",N($S1924)*N($T1924))</f>
        <v/>
      </c>
      <c r="V1924" s="18"/>
    </row>
    <row r="1925" customFormat="false" ht="15" hidden="false" customHeight="false" outlineLevel="0" collapsed="false">
      <c r="B1925" s="12" t="n">
        <v>1919</v>
      </c>
      <c r="C1925" s="36" t="str">
        <f aca="false">IF(商品マスタ!$C1924="","",商品マスタ!$C1924)</f>
        <v/>
      </c>
      <c r="D1925" s="12" t="str">
        <f aca="false">IF($C1925="","",商品マスタ!$D1924)</f>
        <v/>
      </c>
      <c r="E1925" s="12" t="str">
        <f aca="false">IF($C1925="","",商品マスタ!$G1924)</f>
        <v/>
      </c>
      <c r="F1925" s="12" t="str">
        <f aca="false">IF($C1925="","",IF(商品マスタ!$P1924="","理論",商品マスタ!$P1924))</f>
        <v/>
      </c>
      <c r="G1925" s="17" t="str">
        <f aca="false">IF($C1925="","",N(商品マスタ!$H1924))</f>
        <v/>
      </c>
      <c r="H1925" s="14"/>
      <c r="I1925" s="17" t="str">
        <f aca="false">IF($C1925="","",N($H1925)*N(商品マスタ!$N1924))</f>
        <v/>
      </c>
      <c r="J1925" s="17" t="str">
        <f aca="false">IF($C1925="","",N($I1925)-N($G1925))</f>
        <v/>
      </c>
      <c r="K1925" s="37" t="str">
        <f aca="false">IF($C1925="","",N(商品マスタ!$I1924))</f>
        <v/>
      </c>
      <c r="L1925" s="17" t="str">
        <f aca="false">IF($C1925="","",MAX(1,N(商品マスタ!$J1924)))</f>
        <v/>
      </c>
      <c r="M1925" s="38" t="str">
        <f aca="false">IF($C1925="","",N(TOP!$C$16)*N($K1925))</f>
        <v/>
      </c>
      <c r="N1925" s="17" t="str">
        <f aca="false">IF($C1925="","",ROUNDUP(N($M1925)/N($L1925),0))</f>
        <v/>
      </c>
      <c r="O1925" s="17" t="str">
        <f aca="false">IF($C1925="","",N(商品マスタ!$R1924))</f>
        <v/>
      </c>
      <c r="P1925" s="17" t="str">
        <f aca="false">IF($C1925="","",IF($F1925="理論",(N($O1925)+N($N1925))-N($G1925),(N($O1925)+N($N1925))-N($I1925)))</f>
        <v/>
      </c>
      <c r="Q1925" s="17" t="str">
        <f aca="false">IF($C1925="","",MAX(1,N(商品マスタ!$K1924)))</f>
        <v/>
      </c>
      <c r="R1925" s="39" t="str">
        <f aca="false">IF($C1925="","",IF(N($P1925)/N($Q1925)&lt;=0,"",ROUNDUP(N($P1925)/N($Q1925),0)))</f>
        <v/>
      </c>
      <c r="S1925" s="14"/>
      <c r="T1925" s="40" t="str">
        <f aca="false">IF($C1925="","",N(商品マスタ!$M1924))</f>
        <v/>
      </c>
      <c r="U1925" s="40" t="str">
        <f aca="false">IF($S1925="","",N($S1925)*N($T1925))</f>
        <v/>
      </c>
      <c r="V1925" s="18"/>
    </row>
    <row r="1926" customFormat="false" ht="15" hidden="false" customHeight="false" outlineLevel="0" collapsed="false">
      <c r="B1926" s="12" t="n">
        <v>1920</v>
      </c>
      <c r="C1926" s="36" t="str">
        <f aca="false">IF(商品マスタ!$C1925="","",商品マスタ!$C1925)</f>
        <v/>
      </c>
      <c r="D1926" s="12" t="str">
        <f aca="false">IF($C1926="","",商品マスタ!$D1925)</f>
        <v/>
      </c>
      <c r="E1926" s="12" t="str">
        <f aca="false">IF($C1926="","",商品マスタ!$G1925)</f>
        <v/>
      </c>
      <c r="F1926" s="12" t="str">
        <f aca="false">IF($C1926="","",IF(商品マスタ!$P1925="","理論",商品マスタ!$P1925))</f>
        <v/>
      </c>
      <c r="G1926" s="17" t="str">
        <f aca="false">IF($C1926="","",N(商品マスタ!$H1925))</f>
        <v/>
      </c>
      <c r="H1926" s="14"/>
      <c r="I1926" s="17" t="str">
        <f aca="false">IF($C1926="","",N($H1926)*N(商品マスタ!$N1925))</f>
        <v/>
      </c>
      <c r="J1926" s="17" t="str">
        <f aca="false">IF($C1926="","",N($I1926)-N($G1926))</f>
        <v/>
      </c>
      <c r="K1926" s="37" t="str">
        <f aca="false">IF($C1926="","",N(商品マスタ!$I1925))</f>
        <v/>
      </c>
      <c r="L1926" s="17" t="str">
        <f aca="false">IF($C1926="","",MAX(1,N(商品マスタ!$J1925)))</f>
        <v/>
      </c>
      <c r="M1926" s="38" t="str">
        <f aca="false">IF($C1926="","",N(TOP!$C$16)*N($K1926))</f>
        <v/>
      </c>
      <c r="N1926" s="17" t="str">
        <f aca="false">IF($C1926="","",ROUNDUP(N($M1926)/N($L1926),0))</f>
        <v/>
      </c>
      <c r="O1926" s="17" t="str">
        <f aca="false">IF($C1926="","",N(商品マスタ!$R1925))</f>
        <v/>
      </c>
      <c r="P1926" s="17" t="str">
        <f aca="false">IF($C1926="","",IF($F1926="理論",(N($O1926)+N($N1926))-N($G1926),(N($O1926)+N($N1926))-N($I1926)))</f>
        <v/>
      </c>
      <c r="Q1926" s="17" t="str">
        <f aca="false">IF($C1926="","",MAX(1,N(商品マスタ!$K1925)))</f>
        <v/>
      </c>
      <c r="R1926" s="39" t="str">
        <f aca="false">IF($C1926="","",IF(N($P1926)/N($Q1926)&lt;=0,"",ROUNDUP(N($P1926)/N($Q1926),0)))</f>
        <v/>
      </c>
      <c r="S1926" s="14"/>
      <c r="T1926" s="40" t="str">
        <f aca="false">IF($C1926="","",N(商品マスタ!$M1925))</f>
        <v/>
      </c>
      <c r="U1926" s="40" t="str">
        <f aca="false">IF($S1926="","",N($S1926)*N($T1926))</f>
        <v/>
      </c>
      <c r="V1926" s="18"/>
    </row>
    <row r="1927" customFormat="false" ht="15" hidden="false" customHeight="false" outlineLevel="0" collapsed="false">
      <c r="B1927" s="12" t="n">
        <v>1921</v>
      </c>
      <c r="C1927" s="36" t="str">
        <f aca="false">IF(商品マスタ!$C1926="","",商品マスタ!$C1926)</f>
        <v/>
      </c>
      <c r="D1927" s="12" t="str">
        <f aca="false">IF($C1927="","",商品マスタ!$D1926)</f>
        <v/>
      </c>
      <c r="E1927" s="12" t="str">
        <f aca="false">IF($C1927="","",商品マスタ!$G1926)</f>
        <v/>
      </c>
      <c r="F1927" s="12" t="str">
        <f aca="false">IF($C1927="","",IF(商品マスタ!$P1926="","理論",商品マスタ!$P1926))</f>
        <v/>
      </c>
      <c r="G1927" s="17" t="str">
        <f aca="false">IF($C1927="","",N(商品マスタ!$H1926))</f>
        <v/>
      </c>
      <c r="H1927" s="14"/>
      <c r="I1927" s="17" t="str">
        <f aca="false">IF($C1927="","",N($H1927)*N(商品マスタ!$N1926))</f>
        <v/>
      </c>
      <c r="J1927" s="17" t="str">
        <f aca="false">IF($C1927="","",N($I1927)-N($G1927))</f>
        <v/>
      </c>
      <c r="K1927" s="37" t="str">
        <f aca="false">IF($C1927="","",N(商品マスタ!$I1926))</f>
        <v/>
      </c>
      <c r="L1927" s="17" t="str">
        <f aca="false">IF($C1927="","",MAX(1,N(商品マスタ!$J1926)))</f>
        <v/>
      </c>
      <c r="M1927" s="38" t="str">
        <f aca="false">IF($C1927="","",N(TOP!$C$16)*N($K1927))</f>
        <v/>
      </c>
      <c r="N1927" s="17" t="str">
        <f aca="false">IF($C1927="","",ROUNDUP(N($M1927)/N($L1927),0))</f>
        <v/>
      </c>
      <c r="O1927" s="17" t="str">
        <f aca="false">IF($C1927="","",N(商品マスタ!$R1926))</f>
        <v/>
      </c>
      <c r="P1927" s="17" t="str">
        <f aca="false">IF($C1927="","",IF($F1927="理論",(N($O1927)+N($N1927))-N($G1927),(N($O1927)+N($N1927))-N($I1927)))</f>
        <v/>
      </c>
      <c r="Q1927" s="17" t="str">
        <f aca="false">IF($C1927="","",MAX(1,N(商品マスタ!$K1926)))</f>
        <v/>
      </c>
      <c r="R1927" s="39" t="str">
        <f aca="false">IF($C1927="","",IF(N($P1927)/N($Q1927)&lt;=0,"",ROUNDUP(N($P1927)/N($Q1927),0)))</f>
        <v/>
      </c>
      <c r="S1927" s="14"/>
      <c r="T1927" s="40" t="str">
        <f aca="false">IF($C1927="","",N(商品マスタ!$M1926))</f>
        <v/>
      </c>
      <c r="U1927" s="40" t="str">
        <f aca="false">IF($S1927="","",N($S1927)*N($T1927))</f>
        <v/>
      </c>
      <c r="V1927" s="18"/>
    </row>
    <row r="1928" customFormat="false" ht="15" hidden="false" customHeight="false" outlineLevel="0" collapsed="false">
      <c r="B1928" s="12" t="n">
        <v>1922</v>
      </c>
      <c r="C1928" s="36" t="str">
        <f aca="false">IF(商品マスタ!$C1927="","",商品マスタ!$C1927)</f>
        <v/>
      </c>
      <c r="D1928" s="12" t="str">
        <f aca="false">IF($C1928="","",商品マスタ!$D1927)</f>
        <v/>
      </c>
      <c r="E1928" s="12" t="str">
        <f aca="false">IF($C1928="","",商品マスタ!$G1927)</f>
        <v/>
      </c>
      <c r="F1928" s="12" t="str">
        <f aca="false">IF($C1928="","",IF(商品マスタ!$P1927="","理論",商品マスタ!$P1927))</f>
        <v/>
      </c>
      <c r="G1928" s="17" t="str">
        <f aca="false">IF($C1928="","",N(商品マスタ!$H1927))</f>
        <v/>
      </c>
      <c r="H1928" s="14"/>
      <c r="I1928" s="17" t="str">
        <f aca="false">IF($C1928="","",N($H1928)*N(商品マスタ!$N1927))</f>
        <v/>
      </c>
      <c r="J1928" s="17" t="str">
        <f aca="false">IF($C1928="","",N($I1928)-N($G1928))</f>
        <v/>
      </c>
      <c r="K1928" s="37" t="str">
        <f aca="false">IF($C1928="","",N(商品マスタ!$I1927))</f>
        <v/>
      </c>
      <c r="L1928" s="17" t="str">
        <f aca="false">IF($C1928="","",MAX(1,N(商品マスタ!$J1927)))</f>
        <v/>
      </c>
      <c r="M1928" s="38" t="str">
        <f aca="false">IF($C1928="","",N(TOP!$C$16)*N($K1928))</f>
        <v/>
      </c>
      <c r="N1928" s="17" t="str">
        <f aca="false">IF($C1928="","",ROUNDUP(N($M1928)/N($L1928),0))</f>
        <v/>
      </c>
      <c r="O1928" s="17" t="str">
        <f aca="false">IF($C1928="","",N(商品マスタ!$R1927))</f>
        <v/>
      </c>
      <c r="P1928" s="17" t="str">
        <f aca="false">IF($C1928="","",IF($F1928="理論",(N($O1928)+N($N1928))-N($G1928),(N($O1928)+N($N1928))-N($I1928)))</f>
        <v/>
      </c>
      <c r="Q1928" s="17" t="str">
        <f aca="false">IF($C1928="","",MAX(1,N(商品マスタ!$K1927)))</f>
        <v/>
      </c>
      <c r="R1928" s="39" t="str">
        <f aca="false">IF($C1928="","",IF(N($P1928)/N($Q1928)&lt;=0,"",ROUNDUP(N($P1928)/N($Q1928),0)))</f>
        <v/>
      </c>
      <c r="S1928" s="14"/>
      <c r="T1928" s="40" t="str">
        <f aca="false">IF($C1928="","",N(商品マスタ!$M1927))</f>
        <v/>
      </c>
      <c r="U1928" s="40" t="str">
        <f aca="false">IF($S1928="","",N($S1928)*N($T1928))</f>
        <v/>
      </c>
      <c r="V1928" s="18"/>
    </row>
    <row r="1929" customFormat="false" ht="15" hidden="false" customHeight="false" outlineLevel="0" collapsed="false">
      <c r="B1929" s="12" t="n">
        <v>1923</v>
      </c>
      <c r="C1929" s="36" t="str">
        <f aca="false">IF(商品マスタ!$C1928="","",商品マスタ!$C1928)</f>
        <v/>
      </c>
      <c r="D1929" s="12" t="str">
        <f aca="false">IF($C1929="","",商品マスタ!$D1928)</f>
        <v/>
      </c>
      <c r="E1929" s="12" t="str">
        <f aca="false">IF($C1929="","",商品マスタ!$G1928)</f>
        <v/>
      </c>
      <c r="F1929" s="12" t="str">
        <f aca="false">IF($C1929="","",IF(商品マスタ!$P1928="","理論",商品マスタ!$P1928))</f>
        <v/>
      </c>
      <c r="G1929" s="17" t="str">
        <f aca="false">IF($C1929="","",N(商品マスタ!$H1928))</f>
        <v/>
      </c>
      <c r="H1929" s="14"/>
      <c r="I1929" s="17" t="str">
        <f aca="false">IF($C1929="","",N($H1929)*N(商品マスタ!$N1928))</f>
        <v/>
      </c>
      <c r="J1929" s="17" t="str">
        <f aca="false">IF($C1929="","",N($I1929)-N($G1929))</f>
        <v/>
      </c>
      <c r="K1929" s="37" t="str">
        <f aca="false">IF($C1929="","",N(商品マスタ!$I1928))</f>
        <v/>
      </c>
      <c r="L1929" s="17" t="str">
        <f aca="false">IF($C1929="","",MAX(1,N(商品マスタ!$J1928)))</f>
        <v/>
      </c>
      <c r="M1929" s="38" t="str">
        <f aca="false">IF($C1929="","",N(TOP!$C$16)*N($K1929))</f>
        <v/>
      </c>
      <c r="N1929" s="17" t="str">
        <f aca="false">IF($C1929="","",ROUNDUP(N($M1929)/N($L1929),0))</f>
        <v/>
      </c>
      <c r="O1929" s="17" t="str">
        <f aca="false">IF($C1929="","",N(商品マスタ!$R1928))</f>
        <v/>
      </c>
      <c r="P1929" s="17" t="str">
        <f aca="false">IF($C1929="","",IF($F1929="理論",(N($O1929)+N($N1929))-N($G1929),(N($O1929)+N($N1929))-N($I1929)))</f>
        <v/>
      </c>
      <c r="Q1929" s="17" t="str">
        <f aca="false">IF($C1929="","",MAX(1,N(商品マスタ!$K1928)))</f>
        <v/>
      </c>
      <c r="R1929" s="39" t="str">
        <f aca="false">IF($C1929="","",IF(N($P1929)/N($Q1929)&lt;=0,"",ROUNDUP(N($P1929)/N($Q1929),0)))</f>
        <v/>
      </c>
      <c r="S1929" s="14"/>
      <c r="T1929" s="40" t="str">
        <f aca="false">IF($C1929="","",N(商品マスタ!$M1928))</f>
        <v/>
      </c>
      <c r="U1929" s="40" t="str">
        <f aca="false">IF($S1929="","",N($S1929)*N($T1929))</f>
        <v/>
      </c>
      <c r="V1929" s="18"/>
    </row>
    <row r="1930" customFormat="false" ht="15" hidden="false" customHeight="false" outlineLevel="0" collapsed="false">
      <c r="B1930" s="12" t="n">
        <v>1924</v>
      </c>
      <c r="C1930" s="36" t="str">
        <f aca="false">IF(商品マスタ!$C1929="","",商品マスタ!$C1929)</f>
        <v/>
      </c>
      <c r="D1930" s="12" t="str">
        <f aca="false">IF($C1930="","",商品マスタ!$D1929)</f>
        <v/>
      </c>
      <c r="E1930" s="12" t="str">
        <f aca="false">IF($C1930="","",商品マスタ!$G1929)</f>
        <v/>
      </c>
      <c r="F1930" s="12" t="str">
        <f aca="false">IF($C1930="","",IF(商品マスタ!$P1929="","理論",商品マスタ!$P1929))</f>
        <v/>
      </c>
      <c r="G1930" s="17" t="str">
        <f aca="false">IF($C1930="","",N(商品マスタ!$H1929))</f>
        <v/>
      </c>
      <c r="H1930" s="14"/>
      <c r="I1930" s="17" t="str">
        <f aca="false">IF($C1930="","",N($H1930)*N(商品マスタ!$N1929))</f>
        <v/>
      </c>
      <c r="J1930" s="17" t="str">
        <f aca="false">IF($C1930="","",N($I1930)-N($G1930))</f>
        <v/>
      </c>
      <c r="K1930" s="37" t="str">
        <f aca="false">IF($C1930="","",N(商品マスタ!$I1929))</f>
        <v/>
      </c>
      <c r="L1930" s="17" t="str">
        <f aca="false">IF($C1930="","",MAX(1,N(商品マスタ!$J1929)))</f>
        <v/>
      </c>
      <c r="M1930" s="38" t="str">
        <f aca="false">IF($C1930="","",N(TOP!$C$16)*N($K1930))</f>
        <v/>
      </c>
      <c r="N1930" s="17" t="str">
        <f aca="false">IF($C1930="","",ROUNDUP(N($M1930)/N($L1930),0))</f>
        <v/>
      </c>
      <c r="O1930" s="17" t="str">
        <f aca="false">IF($C1930="","",N(商品マスタ!$R1929))</f>
        <v/>
      </c>
      <c r="P1930" s="17" t="str">
        <f aca="false">IF($C1930="","",IF($F1930="理論",(N($O1930)+N($N1930))-N($G1930),(N($O1930)+N($N1930))-N($I1930)))</f>
        <v/>
      </c>
      <c r="Q1930" s="17" t="str">
        <f aca="false">IF($C1930="","",MAX(1,N(商品マスタ!$K1929)))</f>
        <v/>
      </c>
      <c r="R1930" s="39" t="str">
        <f aca="false">IF($C1930="","",IF(N($P1930)/N($Q1930)&lt;=0,"",ROUNDUP(N($P1930)/N($Q1930),0)))</f>
        <v/>
      </c>
      <c r="S1930" s="14"/>
      <c r="T1930" s="40" t="str">
        <f aca="false">IF($C1930="","",N(商品マスタ!$M1929))</f>
        <v/>
      </c>
      <c r="U1930" s="40" t="str">
        <f aca="false">IF($S1930="","",N($S1930)*N($T1930))</f>
        <v/>
      </c>
      <c r="V1930" s="18"/>
    </row>
    <row r="1931" customFormat="false" ht="15" hidden="false" customHeight="false" outlineLevel="0" collapsed="false">
      <c r="B1931" s="12" t="n">
        <v>1925</v>
      </c>
      <c r="C1931" s="36" t="str">
        <f aca="false">IF(商品マスタ!$C1930="","",商品マスタ!$C1930)</f>
        <v/>
      </c>
      <c r="D1931" s="12" t="str">
        <f aca="false">IF($C1931="","",商品マスタ!$D1930)</f>
        <v/>
      </c>
      <c r="E1931" s="12" t="str">
        <f aca="false">IF($C1931="","",商品マスタ!$G1930)</f>
        <v/>
      </c>
      <c r="F1931" s="12" t="str">
        <f aca="false">IF($C1931="","",IF(商品マスタ!$P1930="","理論",商品マスタ!$P1930))</f>
        <v/>
      </c>
      <c r="G1931" s="17" t="str">
        <f aca="false">IF($C1931="","",N(商品マスタ!$H1930))</f>
        <v/>
      </c>
      <c r="H1931" s="14"/>
      <c r="I1931" s="17" t="str">
        <f aca="false">IF($C1931="","",N($H1931)*N(商品マスタ!$N1930))</f>
        <v/>
      </c>
      <c r="J1931" s="17" t="str">
        <f aca="false">IF($C1931="","",N($I1931)-N($G1931))</f>
        <v/>
      </c>
      <c r="K1931" s="37" t="str">
        <f aca="false">IF($C1931="","",N(商品マスタ!$I1930))</f>
        <v/>
      </c>
      <c r="L1931" s="17" t="str">
        <f aca="false">IF($C1931="","",MAX(1,N(商品マスタ!$J1930)))</f>
        <v/>
      </c>
      <c r="M1931" s="38" t="str">
        <f aca="false">IF($C1931="","",N(TOP!$C$16)*N($K1931))</f>
        <v/>
      </c>
      <c r="N1931" s="17" t="str">
        <f aca="false">IF($C1931="","",ROUNDUP(N($M1931)/N($L1931),0))</f>
        <v/>
      </c>
      <c r="O1931" s="17" t="str">
        <f aca="false">IF($C1931="","",N(商品マスタ!$R1930))</f>
        <v/>
      </c>
      <c r="P1931" s="17" t="str">
        <f aca="false">IF($C1931="","",IF($F1931="理論",(N($O1931)+N($N1931))-N($G1931),(N($O1931)+N($N1931))-N($I1931)))</f>
        <v/>
      </c>
      <c r="Q1931" s="17" t="str">
        <f aca="false">IF($C1931="","",MAX(1,N(商品マスタ!$K1930)))</f>
        <v/>
      </c>
      <c r="R1931" s="39" t="str">
        <f aca="false">IF($C1931="","",IF(N($P1931)/N($Q1931)&lt;=0,"",ROUNDUP(N($P1931)/N($Q1931),0)))</f>
        <v/>
      </c>
      <c r="S1931" s="14"/>
      <c r="T1931" s="40" t="str">
        <f aca="false">IF($C1931="","",N(商品マスタ!$M1930))</f>
        <v/>
      </c>
      <c r="U1931" s="40" t="str">
        <f aca="false">IF($S1931="","",N($S1931)*N($T1931))</f>
        <v/>
      </c>
      <c r="V1931" s="18"/>
    </row>
    <row r="1932" customFormat="false" ht="15" hidden="false" customHeight="false" outlineLevel="0" collapsed="false">
      <c r="B1932" s="12" t="n">
        <v>1926</v>
      </c>
      <c r="C1932" s="36" t="str">
        <f aca="false">IF(商品マスタ!$C1931="","",商品マスタ!$C1931)</f>
        <v/>
      </c>
      <c r="D1932" s="12" t="str">
        <f aca="false">IF($C1932="","",商品マスタ!$D1931)</f>
        <v/>
      </c>
      <c r="E1932" s="12" t="str">
        <f aca="false">IF($C1932="","",商品マスタ!$G1931)</f>
        <v/>
      </c>
      <c r="F1932" s="12" t="str">
        <f aca="false">IF($C1932="","",IF(商品マスタ!$P1931="","理論",商品マスタ!$P1931))</f>
        <v/>
      </c>
      <c r="G1932" s="17" t="str">
        <f aca="false">IF($C1932="","",N(商品マスタ!$H1931))</f>
        <v/>
      </c>
      <c r="H1932" s="14"/>
      <c r="I1932" s="17" t="str">
        <f aca="false">IF($C1932="","",N($H1932)*N(商品マスタ!$N1931))</f>
        <v/>
      </c>
      <c r="J1932" s="17" t="str">
        <f aca="false">IF($C1932="","",N($I1932)-N($G1932))</f>
        <v/>
      </c>
      <c r="K1932" s="37" t="str">
        <f aca="false">IF($C1932="","",N(商品マスタ!$I1931))</f>
        <v/>
      </c>
      <c r="L1932" s="17" t="str">
        <f aca="false">IF($C1932="","",MAX(1,N(商品マスタ!$J1931)))</f>
        <v/>
      </c>
      <c r="M1932" s="38" t="str">
        <f aca="false">IF($C1932="","",N(TOP!$C$16)*N($K1932))</f>
        <v/>
      </c>
      <c r="N1932" s="17" t="str">
        <f aca="false">IF($C1932="","",ROUNDUP(N($M1932)/N($L1932),0))</f>
        <v/>
      </c>
      <c r="O1932" s="17" t="str">
        <f aca="false">IF($C1932="","",N(商品マスタ!$R1931))</f>
        <v/>
      </c>
      <c r="P1932" s="17" t="str">
        <f aca="false">IF($C1932="","",IF($F1932="理論",(N($O1932)+N($N1932))-N($G1932),(N($O1932)+N($N1932))-N($I1932)))</f>
        <v/>
      </c>
      <c r="Q1932" s="17" t="str">
        <f aca="false">IF($C1932="","",MAX(1,N(商品マスタ!$K1931)))</f>
        <v/>
      </c>
      <c r="R1932" s="39" t="str">
        <f aca="false">IF($C1932="","",IF(N($P1932)/N($Q1932)&lt;=0,"",ROUNDUP(N($P1932)/N($Q1932),0)))</f>
        <v/>
      </c>
      <c r="S1932" s="14"/>
      <c r="T1932" s="40" t="str">
        <f aca="false">IF($C1932="","",N(商品マスタ!$M1931))</f>
        <v/>
      </c>
      <c r="U1932" s="40" t="str">
        <f aca="false">IF($S1932="","",N($S1932)*N($T1932))</f>
        <v/>
      </c>
      <c r="V1932" s="18"/>
    </row>
    <row r="1933" customFormat="false" ht="15" hidden="false" customHeight="false" outlineLevel="0" collapsed="false">
      <c r="B1933" s="12" t="n">
        <v>1927</v>
      </c>
      <c r="C1933" s="36" t="str">
        <f aca="false">IF(商品マスタ!$C1932="","",商品マスタ!$C1932)</f>
        <v/>
      </c>
      <c r="D1933" s="12" t="str">
        <f aca="false">IF($C1933="","",商品マスタ!$D1932)</f>
        <v/>
      </c>
      <c r="E1933" s="12" t="str">
        <f aca="false">IF($C1933="","",商品マスタ!$G1932)</f>
        <v/>
      </c>
      <c r="F1933" s="12" t="str">
        <f aca="false">IF($C1933="","",IF(商品マスタ!$P1932="","理論",商品マスタ!$P1932))</f>
        <v/>
      </c>
      <c r="G1933" s="17" t="str">
        <f aca="false">IF($C1933="","",N(商品マスタ!$H1932))</f>
        <v/>
      </c>
      <c r="H1933" s="14"/>
      <c r="I1933" s="17" t="str">
        <f aca="false">IF($C1933="","",N($H1933)*N(商品マスタ!$N1932))</f>
        <v/>
      </c>
      <c r="J1933" s="17" t="str">
        <f aca="false">IF($C1933="","",N($I1933)-N($G1933))</f>
        <v/>
      </c>
      <c r="K1933" s="37" t="str">
        <f aca="false">IF($C1933="","",N(商品マスタ!$I1932))</f>
        <v/>
      </c>
      <c r="L1933" s="17" t="str">
        <f aca="false">IF($C1933="","",MAX(1,N(商品マスタ!$J1932)))</f>
        <v/>
      </c>
      <c r="M1933" s="38" t="str">
        <f aca="false">IF($C1933="","",N(TOP!$C$16)*N($K1933))</f>
        <v/>
      </c>
      <c r="N1933" s="17" t="str">
        <f aca="false">IF($C1933="","",ROUNDUP(N($M1933)/N($L1933),0))</f>
        <v/>
      </c>
      <c r="O1933" s="17" t="str">
        <f aca="false">IF($C1933="","",N(商品マスタ!$R1932))</f>
        <v/>
      </c>
      <c r="P1933" s="17" t="str">
        <f aca="false">IF($C1933="","",IF($F1933="理論",(N($O1933)+N($N1933))-N($G1933),(N($O1933)+N($N1933))-N($I1933)))</f>
        <v/>
      </c>
      <c r="Q1933" s="17" t="str">
        <f aca="false">IF($C1933="","",MAX(1,N(商品マスタ!$K1932)))</f>
        <v/>
      </c>
      <c r="R1933" s="39" t="str">
        <f aca="false">IF($C1933="","",IF(N($P1933)/N($Q1933)&lt;=0,"",ROUNDUP(N($P1933)/N($Q1933),0)))</f>
        <v/>
      </c>
      <c r="S1933" s="14"/>
      <c r="T1933" s="40" t="str">
        <f aca="false">IF($C1933="","",N(商品マスタ!$M1932))</f>
        <v/>
      </c>
      <c r="U1933" s="40" t="str">
        <f aca="false">IF($S1933="","",N($S1933)*N($T1933))</f>
        <v/>
      </c>
      <c r="V1933" s="18"/>
    </row>
    <row r="1934" customFormat="false" ht="15" hidden="false" customHeight="false" outlineLevel="0" collapsed="false">
      <c r="B1934" s="12" t="n">
        <v>1928</v>
      </c>
      <c r="C1934" s="36" t="str">
        <f aca="false">IF(商品マスタ!$C1933="","",商品マスタ!$C1933)</f>
        <v/>
      </c>
      <c r="D1934" s="12" t="str">
        <f aca="false">IF($C1934="","",商品マスタ!$D1933)</f>
        <v/>
      </c>
      <c r="E1934" s="12" t="str">
        <f aca="false">IF($C1934="","",商品マスタ!$G1933)</f>
        <v/>
      </c>
      <c r="F1934" s="12" t="str">
        <f aca="false">IF($C1934="","",IF(商品マスタ!$P1933="","理論",商品マスタ!$P1933))</f>
        <v/>
      </c>
      <c r="G1934" s="17" t="str">
        <f aca="false">IF($C1934="","",N(商品マスタ!$H1933))</f>
        <v/>
      </c>
      <c r="H1934" s="14"/>
      <c r="I1934" s="17" t="str">
        <f aca="false">IF($C1934="","",N($H1934)*N(商品マスタ!$N1933))</f>
        <v/>
      </c>
      <c r="J1934" s="17" t="str">
        <f aca="false">IF($C1934="","",N($I1934)-N($G1934))</f>
        <v/>
      </c>
      <c r="K1934" s="37" t="str">
        <f aca="false">IF($C1934="","",N(商品マスタ!$I1933))</f>
        <v/>
      </c>
      <c r="L1934" s="17" t="str">
        <f aca="false">IF($C1934="","",MAX(1,N(商品マスタ!$J1933)))</f>
        <v/>
      </c>
      <c r="M1934" s="38" t="str">
        <f aca="false">IF($C1934="","",N(TOP!$C$16)*N($K1934))</f>
        <v/>
      </c>
      <c r="N1934" s="17" t="str">
        <f aca="false">IF($C1934="","",ROUNDUP(N($M1934)/N($L1934),0))</f>
        <v/>
      </c>
      <c r="O1934" s="17" t="str">
        <f aca="false">IF($C1934="","",N(商品マスタ!$R1933))</f>
        <v/>
      </c>
      <c r="P1934" s="17" t="str">
        <f aca="false">IF($C1934="","",IF($F1934="理論",(N($O1934)+N($N1934))-N($G1934),(N($O1934)+N($N1934))-N($I1934)))</f>
        <v/>
      </c>
      <c r="Q1934" s="17" t="str">
        <f aca="false">IF($C1934="","",MAX(1,N(商品マスタ!$K1933)))</f>
        <v/>
      </c>
      <c r="R1934" s="39" t="str">
        <f aca="false">IF($C1934="","",IF(N($P1934)/N($Q1934)&lt;=0,"",ROUNDUP(N($P1934)/N($Q1934),0)))</f>
        <v/>
      </c>
      <c r="S1934" s="14"/>
      <c r="T1934" s="40" t="str">
        <f aca="false">IF($C1934="","",N(商品マスタ!$M1933))</f>
        <v/>
      </c>
      <c r="U1934" s="40" t="str">
        <f aca="false">IF($S1934="","",N($S1934)*N($T1934))</f>
        <v/>
      </c>
      <c r="V1934" s="18"/>
    </row>
    <row r="1935" customFormat="false" ht="15" hidden="false" customHeight="false" outlineLevel="0" collapsed="false">
      <c r="B1935" s="12" t="n">
        <v>1929</v>
      </c>
      <c r="C1935" s="36" t="str">
        <f aca="false">IF(商品マスタ!$C1934="","",商品マスタ!$C1934)</f>
        <v/>
      </c>
      <c r="D1935" s="12" t="str">
        <f aca="false">IF($C1935="","",商品マスタ!$D1934)</f>
        <v/>
      </c>
      <c r="E1935" s="12" t="str">
        <f aca="false">IF($C1935="","",商品マスタ!$G1934)</f>
        <v/>
      </c>
      <c r="F1935" s="12" t="str">
        <f aca="false">IF($C1935="","",IF(商品マスタ!$P1934="","理論",商品マスタ!$P1934))</f>
        <v/>
      </c>
      <c r="G1935" s="17" t="str">
        <f aca="false">IF($C1935="","",N(商品マスタ!$H1934))</f>
        <v/>
      </c>
      <c r="H1935" s="14"/>
      <c r="I1935" s="17" t="str">
        <f aca="false">IF($C1935="","",N($H1935)*N(商品マスタ!$N1934))</f>
        <v/>
      </c>
      <c r="J1935" s="17" t="str">
        <f aca="false">IF($C1935="","",N($I1935)-N($G1935))</f>
        <v/>
      </c>
      <c r="K1935" s="37" t="str">
        <f aca="false">IF($C1935="","",N(商品マスタ!$I1934))</f>
        <v/>
      </c>
      <c r="L1935" s="17" t="str">
        <f aca="false">IF($C1935="","",MAX(1,N(商品マスタ!$J1934)))</f>
        <v/>
      </c>
      <c r="M1935" s="38" t="str">
        <f aca="false">IF($C1935="","",N(TOP!$C$16)*N($K1935))</f>
        <v/>
      </c>
      <c r="N1935" s="17" t="str">
        <f aca="false">IF($C1935="","",ROUNDUP(N($M1935)/N($L1935),0))</f>
        <v/>
      </c>
      <c r="O1935" s="17" t="str">
        <f aca="false">IF($C1935="","",N(商品マスタ!$R1934))</f>
        <v/>
      </c>
      <c r="P1935" s="17" t="str">
        <f aca="false">IF($C1935="","",IF($F1935="理論",(N($O1935)+N($N1935))-N($G1935),(N($O1935)+N($N1935))-N($I1935)))</f>
        <v/>
      </c>
      <c r="Q1935" s="17" t="str">
        <f aca="false">IF($C1935="","",MAX(1,N(商品マスタ!$K1934)))</f>
        <v/>
      </c>
      <c r="R1935" s="39" t="str">
        <f aca="false">IF($C1935="","",IF(N($P1935)/N($Q1935)&lt;=0,"",ROUNDUP(N($P1935)/N($Q1935),0)))</f>
        <v/>
      </c>
      <c r="S1935" s="14"/>
      <c r="T1935" s="40" t="str">
        <f aca="false">IF($C1935="","",N(商品マスタ!$M1934))</f>
        <v/>
      </c>
      <c r="U1935" s="40" t="str">
        <f aca="false">IF($S1935="","",N($S1935)*N($T1935))</f>
        <v/>
      </c>
      <c r="V1935" s="18"/>
    </row>
    <row r="1936" customFormat="false" ht="15" hidden="false" customHeight="false" outlineLevel="0" collapsed="false">
      <c r="B1936" s="12" t="n">
        <v>1930</v>
      </c>
      <c r="C1936" s="36" t="str">
        <f aca="false">IF(商品マスタ!$C1935="","",商品マスタ!$C1935)</f>
        <v/>
      </c>
      <c r="D1936" s="12" t="str">
        <f aca="false">IF($C1936="","",商品マスタ!$D1935)</f>
        <v/>
      </c>
      <c r="E1936" s="12" t="str">
        <f aca="false">IF($C1936="","",商品マスタ!$G1935)</f>
        <v/>
      </c>
      <c r="F1936" s="12" t="str">
        <f aca="false">IF($C1936="","",IF(商品マスタ!$P1935="","理論",商品マスタ!$P1935))</f>
        <v/>
      </c>
      <c r="G1936" s="17" t="str">
        <f aca="false">IF($C1936="","",N(商品マスタ!$H1935))</f>
        <v/>
      </c>
      <c r="H1936" s="14"/>
      <c r="I1936" s="17" t="str">
        <f aca="false">IF($C1936="","",N($H1936)*N(商品マスタ!$N1935))</f>
        <v/>
      </c>
      <c r="J1936" s="17" t="str">
        <f aca="false">IF($C1936="","",N($I1936)-N($G1936))</f>
        <v/>
      </c>
      <c r="K1936" s="37" t="str">
        <f aca="false">IF($C1936="","",N(商品マスタ!$I1935))</f>
        <v/>
      </c>
      <c r="L1936" s="17" t="str">
        <f aca="false">IF($C1936="","",MAX(1,N(商品マスタ!$J1935)))</f>
        <v/>
      </c>
      <c r="M1936" s="38" t="str">
        <f aca="false">IF($C1936="","",N(TOP!$C$16)*N($K1936))</f>
        <v/>
      </c>
      <c r="N1936" s="17" t="str">
        <f aca="false">IF($C1936="","",ROUNDUP(N($M1936)/N($L1936),0))</f>
        <v/>
      </c>
      <c r="O1936" s="17" t="str">
        <f aca="false">IF($C1936="","",N(商品マスタ!$R1935))</f>
        <v/>
      </c>
      <c r="P1936" s="17" t="str">
        <f aca="false">IF($C1936="","",IF($F1936="理論",(N($O1936)+N($N1936))-N($G1936),(N($O1936)+N($N1936))-N($I1936)))</f>
        <v/>
      </c>
      <c r="Q1936" s="17" t="str">
        <f aca="false">IF($C1936="","",MAX(1,N(商品マスタ!$K1935)))</f>
        <v/>
      </c>
      <c r="R1936" s="39" t="str">
        <f aca="false">IF($C1936="","",IF(N($P1936)/N($Q1936)&lt;=0,"",ROUNDUP(N($P1936)/N($Q1936),0)))</f>
        <v/>
      </c>
      <c r="S1936" s="14"/>
      <c r="T1936" s="40" t="str">
        <f aca="false">IF($C1936="","",N(商品マスタ!$M1935))</f>
        <v/>
      </c>
      <c r="U1936" s="40" t="str">
        <f aca="false">IF($S1936="","",N($S1936)*N($T1936))</f>
        <v/>
      </c>
      <c r="V1936" s="18"/>
    </row>
    <row r="1937" customFormat="false" ht="15" hidden="false" customHeight="false" outlineLevel="0" collapsed="false">
      <c r="B1937" s="12" t="n">
        <v>1931</v>
      </c>
      <c r="C1937" s="36" t="str">
        <f aca="false">IF(商品マスタ!$C1936="","",商品マスタ!$C1936)</f>
        <v/>
      </c>
      <c r="D1937" s="12" t="str">
        <f aca="false">IF($C1937="","",商品マスタ!$D1936)</f>
        <v/>
      </c>
      <c r="E1937" s="12" t="str">
        <f aca="false">IF($C1937="","",商品マスタ!$G1936)</f>
        <v/>
      </c>
      <c r="F1937" s="12" t="str">
        <f aca="false">IF($C1937="","",IF(商品マスタ!$P1936="","理論",商品マスタ!$P1936))</f>
        <v/>
      </c>
      <c r="G1937" s="17" t="str">
        <f aca="false">IF($C1937="","",N(商品マスタ!$H1936))</f>
        <v/>
      </c>
      <c r="H1937" s="14"/>
      <c r="I1937" s="17" t="str">
        <f aca="false">IF($C1937="","",N($H1937)*N(商品マスタ!$N1936))</f>
        <v/>
      </c>
      <c r="J1937" s="17" t="str">
        <f aca="false">IF($C1937="","",N($I1937)-N($G1937))</f>
        <v/>
      </c>
      <c r="K1937" s="37" t="str">
        <f aca="false">IF($C1937="","",N(商品マスタ!$I1936))</f>
        <v/>
      </c>
      <c r="L1937" s="17" t="str">
        <f aca="false">IF($C1937="","",MAX(1,N(商品マスタ!$J1936)))</f>
        <v/>
      </c>
      <c r="M1937" s="38" t="str">
        <f aca="false">IF($C1937="","",N(TOP!$C$16)*N($K1937))</f>
        <v/>
      </c>
      <c r="N1937" s="17" t="str">
        <f aca="false">IF($C1937="","",ROUNDUP(N($M1937)/N($L1937),0))</f>
        <v/>
      </c>
      <c r="O1937" s="17" t="str">
        <f aca="false">IF($C1937="","",N(商品マスタ!$R1936))</f>
        <v/>
      </c>
      <c r="P1937" s="17" t="str">
        <f aca="false">IF($C1937="","",IF($F1937="理論",(N($O1937)+N($N1937))-N($G1937),(N($O1937)+N($N1937))-N($I1937)))</f>
        <v/>
      </c>
      <c r="Q1937" s="17" t="str">
        <f aca="false">IF($C1937="","",MAX(1,N(商品マスタ!$K1936)))</f>
        <v/>
      </c>
      <c r="R1937" s="39" t="str">
        <f aca="false">IF($C1937="","",IF(N($P1937)/N($Q1937)&lt;=0,"",ROUNDUP(N($P1937)/N($Q1937),0)))</f>
        <v/>
      </c>
      <c r="S1937" s="14"/>
      <c r="T1937" s="40" t="str">
        <f aca="false">IF($C1937="","",N(商品マスタ!$M1936))</f>
        <v/>
      </c>
      <c r="U1937" s="40" t="str">
        <f aca="false">IF($S1937="","",N($S1937)*N($T1937))</f>
        <v/>
      </c>
      <c r="V1937" s="18"/>
    </row>
    <row r="1938" customFormat="false" ht="15" hidden="false" customHeight="false" outlineLevel="0" collapsed="false">
      <c r="B1938" s="12" t="n">
        <v>1932</v>
      </c>
      <c r="C1938" s="36" t="str">
        <f aca="false">IF(商品マスタ!$C1937="","",商品マスタ!$C1937)</f>
        <v/>
      </c>
      <c r="D1938" s="12" t="str">
        <f aca="false">IF($C1938="","",商品マスタ!$D1937)</f>
        <v/>
      </c>
      <c r="E1938" s="12" t="str">
        <f aca="false">IF($C1938="","",商品マスタ!$G1937)</f>
        <v/>
      </c>
      <c r="F1938" s="12" t="str">
        <f aca="false">IF($C1938="","",IF(商品マスタ!$P1937="","理論",商品マスタ!$P1937))</f>
        <v/>
      </c>
      <c r="G1938" s="17" t="str">
        <f aca="false">IF($C1938="","",N(商品マスタ!$H1937))</f>
        <v/>
      </c>
      <c r="H1938" s="14"/>
      <c r="I1938" s="17" t="str">
        <f aca="false">IF($C1938="","",N($H1938)*N(商品マスタ!$N1937))</f>
        <v/>
      </c>
      <c r="J1938" s="17" t="str">
        <f aca="false">IF($C1938="","",N($I1938)-N($G1938))</f>
        <v/>
      </c>
      <c r="K1938" s="37" t="str">
        <f aca="false">IF($C1938="","",N(商品マスタ!$I1937))</f>
        <v/>
      </c>
      <c r="L1938" s="17" t="str">
        <f aca="false">IF($C1938="","",MAX(1,N(商品マスタ!$J1937)))</f>
        <v/>
      </c>
      <c r="M1938" s="38" t="str">
        <f aca="false">IF($C1938="","",N(TOP!$C$16)*N($K1938))</f>
        <v/>
      </c>
      <c r="N1938" s="17" t="str">
        <f aca="false">IF($C1938="","",ROUNDUP(N($M1938)/N($L1938),0))</f>
        <v/>
      </c>
      <c r="O1938" s="17" t="str">
        <f aca="false">IF($C1938="","",N(商品マスタ!$R1937))</f>
        <v/>
      </c>
      <c r="P1938" s="17" t="str">
        <f aca="false">IF($C1938="","",IF($F1938="理論",(N($O1938)+N($N1938))-N($G1938),(N($O1938)+N($N1938))-N($I1938)))</f>
        <v/>
      </c>
      <c r="Q1938" s="17" t="str">
        <f aca="false">IF($C1938="","",MAX(1,N(商品マスタ!$K1937)))</f>
        <v/>
      </c>
      <c r="R1938" s="39" t="str">
        <f aca="false">IF($C1938="","",IF(N($P1938)/N($Q1938)&lt;=0,"",ROUNDUP(N($P1938)/N($Q1938),0)))</f>
        <v/>
      </c>
      <c r="S1938" s="14"/>
      <c r="T1938" s="40" t="str">
        <f aca="false">IF($C1938="","",N(商品マスタ!$M1937))</f>
        <v/>
      </c>
      <c r="U1938" s="40" t="str">
        <f aca="false">IF($S1938="","",N($S1938)*N($T1938))</f>
        <v/>
      </c>
      <c r="V1938" s="18"/>
    </row>
    <row r="1939" customFormat="false" ht="15" hidden="false" customHeight="false" outlineLevel="0" collapsed="false">
      <c r="B1939" s="12" t="n">
        <v>1933</v>
      </c>
      <c r="C1939" s="36" t="str">
        <f aca="false">IF(商品マスタ!$C1938="","",商品マスタ!$C1938)</f>
        <v/>
      </c>
      <c r="D1939" s="12" t="str">
        <f aca="false">IF($C1939="","",商品マスタ!$D1938)</f>
        <v/>
      </c>
      <c r="E1939" s="12" t="str">
        <f aca="false">IF($C1939="","",商品マスタ!$G1938)</f>
        <v/>
      </c>
      <c r="F1939" s="12" t="str">
        <f aca="false">IF($C1939="","",IF(商品マスタ!$P1938="","理論",商品マスタ!$P1938))</f>
        <v/>
      </c>
      <c r="G1939" s="17" t="str">
        <f aca="false">IF($C1939="","",N(商品マスタ!$H1938))</f>
        <v/>
      </c>
      <c r="H1939" s="14"/>
      <c r="I1939" s="17" t="str">
        <f aca="false">IF($C1939="","",N($H1939)*N(商品マスタ!$N1938))</f>
        <v/>
      </c>
      <c r="J1939" s="17" t="str">
        <f aca="false">IF($C1939="","",N($I1939)-N($G1939))</f>
        <v/>
      </c>
      <c r="K1939" s="37" t="str">
        <f aca="false">IF($C1939="","",N(商品マスタ!$I1938))</f>
        <v/>
      </c>
      <c r="L1939" s="17" t="str">
        <f aca="false">IF($C1939="","",MAX(1,N(商品マスタ!$J1938)))</f>
        <v/>
      </c>
      <c r="M1939" s="38" t="str">
        <f aca="false">IF($C1939="","",N(TOP!$C$16)*N($K1939))</f>
        <v/>
      </c>
      <c r="N1939" s="17" t="str">
        <f aca="false">IF($C1939="","",ROUNDUP(N($M1939)/N($L1939),0))</f>
        <v/>
      </c>
      <c r="O1939" s="17" t="str">
        <f aca="false">IF($C1939="","",N(商品マスタ!$R1938))</f>
        <v/>
      </c>
      <c r="P1939" s="17" t="str">
        <f aca="false">IF($C1939="","",IF($F1939="理論",(N($O1939)+N($N1939))-N($G1939),(N($O1939)+N($N1939))-N($I1939)))</f>
        <v/>
      </c>
      <c r="Q1939" s="17" t="str">
        <f aca="false">IF($C1939="","",MAX(1,N(商品マスタ!$K1938)))</f>
        <v/>
      </c>
      <c r="R1939" s="39" t="str">
        <f aca="false">IF($C1939="","",IF(N($P1939)/N($Q1939)&lt;=0,"",ROUNDUP(N($P1939)/N($Q1939),0)))</f>
        <v/>
      </c>
      <c r="S1939" s="14"/>
      <c r="T1939" s="40" t="str">
        <f aca="false">IF($C1939="","",N(商品マスタ!$M1938))</f>
        <v/>
      </c>
      <c r="U1939" s="40" t="str">
        <f aca="false">IF($S1939="","",N($S1939)*N($T1939))</f>
        <v/>
      </c>
      <c r="V1939" s="18"/>
    </row>
    <row r="1940" customFormat="false" ht="15" hidden="false" customHeight="false" outlineLevel="0" collapsed="false">
      <c r="B1940" s="12" t="n">
        <v>1934</v>
      </c>
      <c r="C1940" s="36" t="str">
        <f aca="false">IF(商品マスタ!$C1939="","",商品マスタ!$C1939)</f>
        <v/>
      </c>
      <c r="D1940" s="12" t="str">
        <f aca="false">IF($C1940="","",商品マスタ!$D1939)</f>
        <v/>
      </c>
      <c r="E1940" s="12" t="str">
        <f aca="false">IF($C1940="","",商品マスタ!$G1939)</f>
        <v/>
      </c>
      <c r="F1940" s="12" t="str">
        <f aca="false">IF($C1940="","",IF(商品マスタ!$P1939="","理論",商品マスタ!$P1939))</f>
        <v/>
      </c>
      <c r="G1940" s="17" t="str">
        <f aca="false">IF($C1940="","",N(商品マスタ!$H1939))</f>
        <v/>
      </c>
      <c r="H1940" s="14"/>
      <c r="I1940" s="17" t="str">
        <f aca="false">IF($C1940="","",N($H1940)*N(商品マスタ!$N1939))</f>
        <v/>
      </c>
      <c r="J1940" s="17" t="str">
        <f aca="false">IF($C1940="","",N($I1940)-N($G1940))</f>
        <v/>
      </c>
      <c r="K1940" s="37" t="str">
        <f aca="false">IF($C1940="","",N(商品マスタ!$I1939))</f>
        <v/>
      </c>
      <c r="L1940" s="17" t="str">
        <f aca="false">IF($C1940="","",MAX(1,N(商品マスタ!$J1939)))</f>
        <v/>
      </c>
      <c r="M1940" s="38" t="str">
        <f aca="false">IF($C1940="","",N(TOP!$C$16)*N($K1940))</f>
        <v/>
      </c>
      <c r="N1940" s="17" t="str">
        <f aca="false">IF($C1940="","",ROUNDUP(N($M1940)/N($L1940),0))</f>
        <v/>
      </c>
      <c r="O1940" s="17" t="str">
        <f aca="false">IF($C1940="","",N(商品マスタ!$R1939))</f>
        <v/>
      </c>
      <c r="P1940" s="17" t="str">
        <f aca="false">IF($C1940="","",IF($F1940="理論",(N($O1940)+N($N1940))-N($G1940),(N($O1940)+N($N1940))-N($I1940)))</f>
        <v/>
      </c>
      <c r="Q1940" s="17" t="str">
        <f aca="false">IF($C1940="","",MAX(1,N(商品マスタ!$K1939)))</f>
        <v/>
      </c>
      <c r="R1940" s="39" t="str">
        <f aca="false">IF($C1940="","",IF(N($P1940)/N($Q1940)&lt;=0,"",ROUNDUP(N($P1940)/N($Q1940),0)))</f>
        <v/>
      </c>
      <c r="S1940" s="14"/>
      <c r="T1940" s="40" t="str">
        <f aca="false">IF($C1940="","",N(商品マスタ!$M1939))</f>
        <v/>
      </c>
      <c r="U1940" s="40" t="str">
        <f aca="false">IF($S1940="","",N($S1940)*N($T1940))</f>
        <v/>
      </c>
      <c r="V1940" s="18"/>
    </row>
    <row r="1941" customFormat="false" ht="15" hidden="false" customHeight="false" outlineLevel="0" collapsed="false">
      <c r="B1941" s="12" t="n">
        <v>1935</v>
      </c>
      <c r="C1941" s="36" t="str">
        <f aca="false">IF(商品マスタ!$C1940="","",商品マスタ!$C1940)</f>
        <v/>
      </c>
      <c r="D1941" s="12" t="str">
        <f aca="false">IF($C1941="","",商品マスタ!$D1940)</f>
        <v/>
      </c>
      <c r="E1941" s="12" t="str">
        <f aca="false">IF($C1941="","",商品マスタ!$G1940)</f>
        <v/>
      </c>
      <c r="F1941" s="12" t="str">
        <f aca="false">IF($C1941="","",IF(商品マスタ!$P1940="","理論",商品マスタ!$P1940))</f>
        <v/>
      </c>
      <c r="G1941" s="17" t="str">
        <f aca="false">IF($C1941="","",N(商品マスタ!$H1940))</f>
        <v/>
      </c>
      <c r="H1941" s="14"/>
      <c r="I1941" s="17" t="str">
        <f aca="false">IF($C1941="","",N($H1941)*N(商品マスタ!$N1940))</f>
        <v/>
      </c>
      <c r="J1941" s="17" t="str">
        <f aca="false">IF($C1941="","",N($I1941)-N($G1941))</f>
        <v/>
      </c>
      <c r="K1941" s="37" t="str">
        <f aca="false">IF($C1941="","",N(商品マスタ!$I1940))</f>
        <v/>
      </c>
      <c r="L1941" s="17" t="str">
        <f aca="false">IF($C1941="","",MAX(1,N(商品マスタ!$J1940)))</f>
        <v/>
      </c>
      <c r="M1941" s="38" t="str">
        <f aca="false">IF($C1941="","",N(TOP!$C$16)*N($K1941))</f>
        <v/>
      </c>
      <c r="N1941" s="17" t="str">
        <f aca="false">IF($C1941="","",ROUNDUP(N($M1941)/N($L1941),0))</f>
        <v/>
      </c>
      <c r="O1941" s="17" t="str">
        <f aca="false">IF($C1941="","",N(商品マスタ!$R1940))</f>
        <v/>
      </c>
      <c r="P1941" s="17" t="str">
        <f aca="false">IF($C1941="","",IF($F1941="理論",(N($O1941)+N($N1941))-N($G1941),(N($O1941)+N($N1941))-N($I1941)))</f>
        <v/>
      </c>
      <c r="Q1941" s="17" t="str">
        <f aca="false">IF($C1941="","",MAX(1,N(商品マスタ!$K1940)))</f>
        <v/>
      </c>
      <c r="R1941" s="39" t="str">
        <f aca="false">IF($C1941="","",IF(N($P1941)/N($Q1941)&lt;=0,"",ROUNDUP(N($P1941)/N($Q1941),0)))</f>
        <v/>
      </c>
      <c r="S1941" s="14"/>
      <c r="T1941" s="40" t="str">
        <f aca="false">IF($C1941="","",N(商品マスタ!$M1940))</f>
        <v/>
      </c>
      <c r="U1941" s="40" t="str">
        <f aca="false">IF($S1941="","",N($S1941)*N($T1941))</f>
        <v/>
      </c>
      <c r="V1941" s="18"/>
    </row>
    <row r="1942" customFormat="false" ht="15" hidden="false" customHeight="false" outlineLevel="0" collapsed="false">
      <c r="B1942" s="12" t="n">
        <v>1936</v>
      </c>
      <c r="C1942" s="36" t="str">
        <f aca="false">IF(商品マスタ!$C1941="","",商品マスタ!$C1941)</f>
        <v/>
      </c>
      <c r="D1942" s="12" t="str">
        <f aca="false">IF($C1942="","",商品マスタ!$D1941)</f>
        <v/>
      </c>
      <c r="E1942" s="12" t="str">
        <f aca="false">IF($C1942="","",商品マスタ!$G1941)</f>
        <v/>
      </c>
      <c r="F1942" s="12" t="str">
        <f aca="false">IF($C1942="","",IF(商品マスタ!$P1941="","理論",商品マスタ!$P1941))</f>
        <v/>
      </c>
      <c r="G1942" s="17" t="str">
        <f aca="false">IF($C1942="","",N(商品マスタ!$H1941))</f>
        <v/>
      </c>
      <c r="H1942" s="14"/>
      <c r="I1942" s="17" t="str">
        <f aca="false">IF($C1942="","",N($H1942)*N(商品マスタ!$N1941))</f>
        <v/>
      </c>
      <c r="J1942" s="17" t="str">
        <f aca="false">IF($C1942="","",N($I1942)-N($G1942))</f>
        <v/>
      </c>
      <c r="K1942" s="37" t="str">
        <f aca="false">IF($C1942="","",N(商品マスタ!$I1941))</f>
        <v/>
      </c>
      <c r="L1942" s="17" t="str">
        <f aca="false">IF($C1942="","",MAX(1,N(商品マスタ!$J1941)))</f>
        <v/>
      </c>
      <c r="M1942" s="38" t="str">
        <f aca="false">IF($C1942="","",N(TOP!$C$16)*N($K1942))</f>
        <v/>
      </c>
      <c r="N1942" s="17" t="str">
        <f aca="false">IF($C1942="","",ROUNDUP(N($M1942)/N($L1942),0))</f>
        <v/>
      </c>
      <c r="O1942" s="17" t="str">
        <f aca="false">IF($C1942="","",N(商品マスタ!$R1941))</f>
        <v/>
      </c>
      <c r="P1942" s="17" t="str">
        <f aca="false">IF($C1942="","",IF($F1942="理論",(N($O1942)+N($N1942))-N($G1942),(N($O1942)+N($N1942))-N($I1942)))</f>
        <v/>
      </c>
      <c r="Q1942" s="17" t="str">
        <f aca="false">IF($C1942="","",MAX(1,N(商品マスタ!$K1941)))</f>
        <v/>
      </c>
      <c r="R1942" s="39" t="str">
        <f aca="false">IF($C1942="","",IF(N($P1942)/N($Q1942)&lt;=0,"",ROUNDUP(N($P1942)/N($Q1942),0)))</f>
        <v/>
      </c>
      <c r="S1942" s="14"/>
      <c r="T1942" s="40" t="str">
        <f aca="false">IF($C1942="","",N(商品マスタ!$M1941))</f>
        <v/>
      </c>
      <c r="U1942" s="40" t="str">
        <f aca="false">IF($S1942="","",N($S1942)*N($T1942))</f>
        <v/>
      </c>
      <c r="V1942" s="18"/>
    </row>
    <row r="1943" customFormat="false" ht="15" hidden="false" customHeight="false" outlineLevel="0" collapsed="false">
      <c r="B1943" s="12" t="n">
        <v>1937</v>
      </c>
      <c r="C1943" s="36" t="str">
        <f aca="false">IF(商品マスタ!$C1942="","",商品マスタ!$C1942)</f>
        <v/>
      </c>
      <c r="D1943" s="12" t="str">
        <f aca="false">IF($C1943="","",商品マスタ!$D1942)</f>
        <v/>
      </c>
      <c r="E1943" s="12" t="str">
        <f aca="false">IF($C1943="","",商品マスタ!$G1942)</f>
        <v/>
      </c>
      <c r="F1943" s="12" t="str">
        <f aca="false">IF($C1943="","",IF(商品マスタ!$P1942="","理論",商品マスタ!$P1942))</f>
        <v/>
      </c>
      <c r="G1943" s="17" t="str">
        <f aca="false">IF($C1943="","",N(商品マスタ!$H1942))</f>
        <v/>
      </c>
      <c r="H1943" s="14"/>
      <c r="I1943" s="17" t="str">
        <f aca="false">IF($C1943="","",N($H1943)*N(商品マスタ!$N1942))</f>
        <v/>
      </c>
      <c r="J1943" s="17" t="str">
        <f aca="false">IF($C1943="","",N($I1943)-N($G1943))</f>
        <v/>
      </c>
      <c r="K1943" s="37" t="str">
        <f aca="false">IF($C1943="","",N(商品マスタ!$I1942))</f>
        <v/>
      </c>
      <c r="L1943" s="17" t="str">
        <f aca="false">IF($C1943="","",MAX(1,N(商品マスタ!$J1942)))</f>
        <v/>
      </c>
      <c r="M1943" s="38" t="str">
        <f aca="false">IF($C1943="","",N(TOP!$C$16)*N($K1943))</f>
        <v/>
      </c>
      <c r="N1943" s="17" t="str">
        <f aca="false">IF($C1943="","",ROUNDUP(N($M1943)/N($L1943),0))</f>
        <v/>
      </c>
      <c r="O1943" s="17" t="str">
        <f aca="false">IF($C1943="","",N(商品マスタ!$R1942))</f>
        <v/>
      </c>
      <c r="P1943" s="17" t="str">
        <f aca="false">IF($C1943="","",IF($F1943="理論",(N($O1943)+N($N1943))-N($G1943),(N($O1943)+N($N1943))-N($I1943)))</f>
        <v/>
      </c>
      <c r="Q1943" s="17" t="str">
        <f aca="false">IF($C1943="","",MAX(1,N(商品マスタ!$K1942)))</f>
        <v/>
      </c>
      <c r="R1943" s="39" t="str">
        <f aca="false">IF($C1943="","",IF(N($P1943)/N($Q1943)&lt;=0,"",ROUNDUP(N($P1943)/N($Q1943),0)))</f>
        <v/>
      </c>
      <c r="S1943" s="14"/>
      <c r="T1943" s="40" t="str">
        <f aca="false">IF($C1943="","",N(商品マスタ!$M1942))</f>
        <v/>
      </c>
      <c r="U1943" s="40" t="str">
        <f aca="false">IF($S1943="","",N($S1943)*N($T1943))</f>
        <v/>
      </c>
      <c r="V1943" s="18"/>
    </row>
    <row r="1944" customFormat="false" ht="15" hidden="false" customHeight="false" outlineLevel="0" collapsed="false">
      <c r="B1944" s="12" t="n">
        <v>1938</v>
      </c>
      <c r="C1944" s="36" t="str">
        <f aca="false">IF(商品マスタ!$C1943="","",商品マスタ!$C1943)</f>
        <v/>
      </c>
      <c r="D1944" s="12" t="str">
        <f aca="false">IF($C1944="","",商品マスタ!$D1943)</f>
        <v/>
      </c>
      <c r="E1944" s="12" t="str">
        <f aca="false">IF($C1944="","",商品マスタ!$G1943)</f>
        <v/>
      </c>
      <c r="F1944" s="12" t="str">
        <f aca="false">IF($C1944="","",IF(商品マスタ!$P1943="","理論",商品マスタ!$P1943))</f>
        <v/>
      </c>
      <c r="G1944" s="17" t="str">
        <f aca="false">IF($C1944="","",N(商品マスタ!$H1943))</f>
        <v/>
      </c>
      <c r="H1944" s="14"/>
      <c r="I1944" s="17" t="str">
        <f aca="false">IF($C1944="","",N($H1944)*N(商品マスタ!$N1943))</f>
        <v/>
      </c>
      <c r="J1944" s="17" t="str">
        <f aca="false">IF($C1944="","",N($I1944)-N($G1944))</f>
        <v/>
      </c>
      <c r="K1944" s="37" t="str">
        <f aca="false">IF($C1944="","",N(商品マスタ!$I1943))</f>
        <v/>
      </c>
      <c r="L1944" s="17" t="str">
        <f aca="false">IF($C1944="","",MAX(1,N(商品マスタ!$J1943)))</f>
        <v/>
      </c>
      <c r="M1944" s="38" t="str">
        <f aca="false">IF($C1944="","",N(TOP!$C$16)*N($K1944))</f>
        <v/>
      </c>
      <c r="N1944" s="17" t="str">
        <f aca="false">IF($C1944="","",ROUNDUP(N($M1944)/N($L1944),0))</f>
        <v/>
      </c>
      <c r="O1944" s="17" t="str">
        <f aca="false">IF($C1944="","",N(商品マスタ!$R1943))</f>
        <v/>
      </c>
      <c r="P1944" s="17" t="str">
        <f aca="false">IF($C1944="","",IF($F1944="理論",(N($O1944)+N($N1944))-N($G1944),(N($O1944)+N($N1944))-N($I1944)))</f>
        <v/>
      </c>
      <c r="Q1944" s="17" t="str">
        <f aca="false">IF($C1944="","",MAX(1,N(商品マスタ!$K1943)))</f>
        <v/>
      </c>
      <c r="R1944" s="39" t="str">
        <f aca="false">IF($C1944="","",IF(N($P1944)/N($Q1944)&lt;=0,"",ROUNDUP(N($P1944)/N($Q1944),0)))</f>
        <v/>
      </c>
      <c r="S1944" s="14"/>
      <c r="T1944" s="40" t="str">
        <f aca="false">IF($C1944="","",N(商品マスタ!$M1943))</f>
        <v/>
      </c>
      <c r="U1944" s="40" t="str">
        <f aca="false">IF($S1944="","",N($S1944)*N($T1944))</f>
        <v/>
      </c>
      <c r="V1944" s="18"/>
    </row>
    <row r="1945" customFormat="false" ht="15" hidden="false" customHeight="false" outlineLevel="0" collapsed="false">
      <c r="B1945" s="12" t="n">
        <v>1939</v>
      </c>
      <c r="C1945" s="36" t="str">
        <f aca="false">IF(商品マスタ!$C1944="","",商品マスタ!$C1944)</f>
        <v/>
      </c>
      <c r="D1945" s="12" t="str">
        <f aca="false">IF($C1945="","",商品マスタ!$D1944)</f>
        <v/>
      </c>
      <c r="E1945" s="12" t="str">
        <f aca="false">IF($C1945="","",商品マスタ!$G1944)</f>
        <v/>
      </c>
      <c r="F1945" s="12" t="str">
        <f aca="false">IF($C1945="","",IF(商品マスタ!$P1944="","理論",商品マスタ!$P1944))</f>
        <v/>
      </c>
      <c r="G1945" s="17" t="str">
        <f aca="false">IF($C1945="","",N(商品マスタ!$H1944))</f>
        <v/>
      </c>
      <c r="H1945" s="14"/>
      <c r="I1945" s="17" t="str">
        <f aca="false">IF($C1945="","",N($H1945)*N(商品マスタ!$N1944))</f>
        <v/>
      </c>
      <c r="J1945" s="17" t="str">
        <f aca="false">IF($C1945="","",N($I1945)-N($G1945))</f>
        <v/>
      </c>
      <c r="K1945" s="37" t="str">
        <f aca="false">IF($C1945="","",N(商品マスタ!$I1944))</f>
        <v/>
      </c>
      <c r="L1945" s="17" t="str">
        <f aca="false">IF($C1945="","",MAX(1,N(商品マスタ!$J1944)))</f>
        <v/>
      </c>
      <c r="M1945" s="38" t="str">
        <f aca="false">IF($C1945="","",N(TOP!$C$16)*N($K1945))</f>
        <v/>
      </c>
      <c r="N1945" s="17" t="str">
        <f aca="false">IF($C1945="","",ROUNDUP(N($M1945)/N($L1945),0))</f>
        <v/>
      </c>
      <c r="O1945" s="17" t="str">
        <f aca="false">IF($C1945="","",N(商品マスタ!$R1944))</f>
        <v/>
      </c>
      <c r="P1945" s="17" t="str">
        <f aca="false">IF($C1945="","",IF($F1945="理論",(N($O1945)+N($N1945))-N($G1945),(N($O1945)+N($N1945))-N($I1945)))</f>
        <v/>
      </c>
      <c r="Q1945" s="17" t="str">
        <f aca="false">IF($C1945="","",MAX(1,N(商品マスタ!$K1944)))</f>
        <v/>
      </c>
      <c r="R1945" s="39" t="str">
        <f aca="false">IF($C1945="","",IF(N($P1945)/N($Q1945)&lt;=0,"",ROUNDUP(N($P1945)/N($Q1945),0)))</f>
        <v/>
      </c>
      <c r="S1945" s="14"/>
      <c r="T1945" s="40" t="str">
        <f aca="false">IF($C1945="","",N(商品マスタ!$M1944))</f>
        <v/>
      </c>
      <c r="U1945" s="40" t="str">
        <f aca="false">IF($S1945="","",N($S1945)*N($T1945))</f>
        <v/>
      </c>
      <c r="V1945" s="18"/>
    </row>
    <row r="1946" customFormat="false" ht="15" hidden="false" customHeight="false" outlineLevel="0" collapsed="false">
      <c r="B1946" s="12" t="n">
        <v>1940</v>
      </c>
      <c r="C1946" s="36" t="str">
        <f aca="false">IF(商品マスタ!$C1945="","",商品マスタ!$C1945)</f>
        <v/>
      </c>
      <c r="D1946" s="12" t="str">
        <f aca="false">IF($C1946="","",商品マスタ!$D1945)</f>
        <v/>
      </c>
      <c r="E1946" s="12" t="str">
        <f aca="false">IF($C1946="","",商品マスタ!$G1945)</f>
        <v/>
      </c>
      <c r="F1946" s="12" t="str">
        <f aca="false">IF($C1946="","",IF(商品マスタ!$P1945="","理論",商品マスタ!$P1945))</f>
        <v/>
      </c>
      <c r="G1946" s="17" t="str">
        <f aca="false">IF($C1946="","",N(商品マスタ!$H1945))</f>
        <v/>
      </c>
      <c r="H1946" s="14"/>
      <c r="I1946" s="17" t="str">
        <f aca="false">IF($C1946="","",N($H1946)*N(商品マスタ!$N1945))</f>
        <v/>
      </c>
      <c r="J1946" s="17" t="str">
        <f aca="false">IF($C1946="","",N($I1946)-N($G1946))</f>
        <v/>
      </c>
      <c r="K1946" s="37" t="str">
        <f aca="false">IF($C1946="","",N(商品マスタ!$I1945))</f>
        <v/>
      </c>
      <c r="L1946" s="17" t="str">
        <f aca="false">IF($C1946="","",MAX(1,N(商品マスタ!$J1945)))</f>
        <v/>
      </c>
      <c r="M1946" s="38" t="str">
        <f aca="false">IF($C1946="","",N(TOP!$C$16)*N($K1946))</f>
        <v/>
      </c>
      <c r="N1946" s="17" t="str">
        <f aca="false">IF($C1946="","",ROUNDUP(N($M1946)/N($L1946),0))</f>
        <v/>
      </c>
      <c r="O1946" s="17" t="str">
        <f aca="false">IF($C1946="","",N(商品マスタ!$R1945))</f>
        <v/>
      </c>
      <c r="P1946" s="17" t="str">
        <f aca="false">IF($C1946="","",IF($F1946="理論",(N($O1946)+N($N1946))-N($G1946),(N($O1946)+N($N1946))-N($I1946)))</f>
        <v/>
      </c>
      <c r="Q1946" s="17" t="str">
        <f aca="false">IF($C1946="","",MAX(1,N(商品マスタ!$K1945)))</f>
        <v/>
      </c>
      <c r="R1946" s="39" t="str">
        <f aca="false">IF($C1946="","",IF(N($P1946)/N($Q1946)&lt;=0,"",ROUNDUP(N($P1946)/N($Q1946),0)))</f>
        <v/>
      </c>
      <c r="S1946" s="14"/>
      <c r="T1946" s="40" t="str">
        <f aca="false">IF($C1946="","",N(商品マスタ!$M1945))</f>
        <v/>
      </c>
      <c r="U1946" s="40" t="str">
        <f aca="false">IF($S1946="","",N($S1946)*N($T1946))</f>
        <v/>
      </c>
      <c r="V1946" s="18"/>
    </row>
    <row r="1947" customFormat="false" ht="15" hidden="false" customHeight="false" outlineLevel="0" collapsed="false">
      <c r="B1947" s="12" t="n">
        <v>1941</v>
      </c>
      <c r="C1947" s="36" t="str">
        <f aca="false">IF(商品マスタ!$C1946="","",商品マスタ!$C1946)</f>
        <v/>
      </c>
      <c r="D1947" s="12" t="str">
        <f aca="false">IF($C1947="","",商品マスタ!$D1946)</f>
        <v/>
      </c>
      <c r="E1947" s="12" t="str">
        <f aca="false">IF($C1947="","",商品マスタ!$G1946)</f>
        <v/>
      </c>
      <c r="F1947" s="12" t="str">
        <f aca="false">IF($C1947="","",IF(商品マスタ!$P1946="","理論",商品マスタ!$P1946))</f>
        <v/>
      </c>
      <c r="G1947" s="17" t="str">
        <f aca="false">IF($C1947="","",N(商品マスタ!$H1946))</f>
        <v/>
      </c>
      <c r="H1947" s="14"/>
      <c r="I1947" s="17" t="str">
        <f aca="false">IF($C1947="","",N($H1947)*N(商品マスタ!$N1946))</f>
        <v/>
      </c>
      <c r="J1947" s="17" t="str">
        <f aca="false">IF($C1947="","",N($I1947)-N($G1947))</f>
        <v/>
      </c>
      <c r="K1947" s="37" t="str">
        <f aca="false">IF($C1947="","",N(商品マスタ!$I1946))</f>
        <v/>
      </c>
      <c r="L1947" s="17" t="str">
        <f aca="false">IF($C1947="","",MAX(1,N(商品マスタ!$J1946)))</f>
        <v/>
      </c>
      <c r="M1947" s="38" t="str">
        <f aca="false">IF($C1947="","",N(TOP!$C$16)*N($K1947))</f>
        <v/>
      </c>
      <c r="N1947" s="17" t="str">
        <f aca="false">IF($C1947="","",ROUNDUP(N($M1947)/N($L1947),0))</f>
        <v/>
      </c>
      <c r="O1947" s="17" t="str">
        <f aca="false">IF($C1947="","",N(商品マスタ!$R1946))</f>
        <v/>
      </c>
      <c r="P1947" s="17" t="str">
        <f aca="false">IF($C1947="","",IF($F1947="理論",(N($O1947)+N($N1947))-N($G1947),(N($O1947)+N($N1947))-N($I1947)))</f>
        <v/>
      </c>
      <c r="Q1947" s="17" t="str">
        <f aca="false">IF($C1947="","",MAX(1,N(商品マスタ!$K1946)))</f>
        <v/>
      </c>
      <c r="R1947" s="39" t="str">
        <f aca="false">IF($C1947="","",IF(N($P1947)/N($Q1947)&lt;=0,"",ROUNDUP(N($P1947)/N($Q1947),0)))</f>
        <v/>
      </c>
      <c r="S1947" s="14"/>
      <c r="T1947" s="40" t="str">
        <f aca="false">IF($C1947="","",N(商品マスタ!$M1946))</f>
        <v/>
      </c>
      <c r="U1947" s="40" t="str">
        <f aca="false">IF($S1947="","",N($S1947)*N($T1947))</f>
        <v/>
      </c>
      <c r="V1947" s="18"/>
    </row>
    <row r="1948" customFormat="false" ht="15" hidden="false" customHeight="false" outlineLevel="0" collapsed="false">
      <c r="B1948" s="12" t="n">
        <v>1942</v>
      </c>
      <c r="C1948" s="36" t="str">
        <f aca="false">IF(商品マスタ!$C1947="","",商品マスタ!$C1947)</f>
        <v/>
      </c>
      <c r="D1948" s="12" t="str">
        <f aca="false">IF($C1948="","",商品マスタ!$D1947)</f>
        <v/>
      </c>
      <c r="E1948" s="12" t="str">
        <f aca="false">IF($C1948="","",商品マスタ!$G1947)</f>
        <v/>
      </c>
      <c r="F1948" s="12" t="str">
        <f aca="false">IF($C1948="","",IF(商品マスタ!$P1947="","理論",商品マスタ!$P1947))</f>
        <v/>
      </c>
      <c r="G1948" s="17" t="str">
        <f aca="false">IF($C1948="","",N(商品マスタ!$H1947))</f>
        <v/>
      </c>
      <c r="H1948" s="14"/>
      <c r="I1948" s="17" t="str">
        <f aca="false">IF($C1948="","",N($H1948)*N(商品マスタ!$N1947))</f>
        <v/>
      </c>
      <c r="J1948" s="17" t="str">
        <f aca="false">IF($C1948="","",N($I1948)-N($G1948))</f>
        <v/>
      </c>
      <c r="K1948" s="37" t="str">
        <f aca="false">IF($C1948="","",N(商品マスタ!$I1947))</f>
        <v/>
      </c>
      <c r="L1948" s="17" t="str">
        <f aca="false">IF($C1948="","",MAX(1,N(商品マスタ!$J1947)))</f>
        <v/>
      </c>
      <c r="M1948" s="38" t="str">
        <f aca="false">IF($C1948="","",N(TOP!$C$16)*N($K1948))</f>
        <v/>
      </c>
      <c r="N1948" s="17" t="str">
        <f aca="false">IF($C1948="","",ROUNDUP(N($M1948)/N($L1948),0))</f>
        <v/>
      </c>
      <c r="O1948" s="17" t="str">
        <f aca="false">IF($C1948="","",N(商品マスタ!$R1947))</f>
        <v/>
      </c>
      <c r="P1948" s="17" t="str">
        <f aca="false">IF($C1948="","",IF($F1948="理論",(N($O1948)+N($N1948))-N($G1948),(N($O1948)+N($N1948))-N($I1948)))</f>
        <v/>
      </c>
      <c r="Q1948" s="17" t="str">
        <f aca="false">IF($C1948="","",MAX(1,N(商品マスタ!$K1947)))</f>
        <v/>
      </c>
      <c r="R1948" s="39" t="str">
        <f aca="false">IF($C1948="","",IF(N($P1948)/N($Q1948)&lt;=0,"",ROUNDUP(N($P1948)/N($Q1948),0)))</f>
        <v/>
      </c>
      <c r="S1948" s="14"/>
      <c r="T1948" s="40" t="str">
        <f aca="false">IF($C1948="","",N(商品マスタ!$M1947))</f>
        <v/>
      </c>
      <c r="U1948" s="40" t="str">
        <f aca="false">IF($S1948="","",N($S1948)*N($T1948))</f>
        <v/>
      </c>
      <c r="V1948" s="18"/>
    </row>
    <row r="1949" customFormat="false" ht="15" hidden="false" customHeight="false" outlineLevel="0" collapsed="false">
      <c r="B1949" s="12" t="n">
        <v>1943</v>
      </c>
      <c r="C1949" s="36" t="str">
        <f aca="false">IF(商品マスタ!$C1948="","",商品マスタ!$C1948)</f>
        <v/>
      </c>
      <c r="D1949" s="12" t="str">
        <f aca="false">IF($C1949="","",商品マスタ!$D1948)</f>
        <v/>
      </c>
      <c r="E1949" s="12" t="str">
        <f aca="false">IF($C1949="","",商品マスタ!$G1948)</f>
        <v/>
      </c>
      <c r="F1949" s="12" t="str">
        <f aca="false">IF($C1949="","",IF(商品マスタ!$P1948="","理論",商品マスタ!$P1948))</f>
        <v/>
      </c>
      <c r="G1949" s="17" t="str">
        <f aca="false">IF($C1949="","",N(商品マスタ!$H1948))</f>
        <v/>
      </c>
      <c r="H1949" s="14"/>
      <c r="I1949" s="17" t="str">
        <f aca="false">IF($C1949="","",N($H1949)*N(商品マスタ!$N1948))</f>
        <v/>
      </c>
      <c r="J1949" s="17" t="str">
        <f aca="false">IF($C1949="","",N($I1949)-N($G1949))</f>
        <v/>
      </c>
      <c r="K1949" s="37" t="str">
        <f aca="false">IF($C1949="","",N(商品マスタ!$I1948))</f>
        <v/>
      </c>
      <c r="L1949" s="17" t="str">
        <f aca="false">IF($C1949="","",MAX(1,N(商品マスタ!$J1948)))</f>
        <v/>
      </c>
      <c r="M1949" s="38" t="str">
        <f aca="false">IF($C1949="","",N(TOP!$C$16)*N($K1949))</f>
        <v/>
      </c>
      <c r="N1949" s="17" t="str">
        <f aca="false">IF($C1949="","",ROUNDUP(N($M1949)/N($L1949),0))</f>
        <v/>
      </c>
      <c r="O1949" s="17" t="str">
        <f aca="false">IF($C1949="","",N(商品マスタ!$R1948))</f>
        <v/>
      </c>
      <c r="P1949" s="17" t="str">
        <f aca="false">IF($C1949="","",IF($F1949="理論",(N($O1949)+N($N1949))-N($G1949),(N($O1949)+N($N1949))-N($I1949)))</f>
        <v/>
      </c>
      <c r="Q1949" s="17" t="str">
        <f aca="false">IF($C1949="","",MAX(1,N(商品マスタ!$K1948)))</f>
        <v/>
      </c>
      <c r="R1949" s="39" t="str">
        <f aca="false">IF($C1949="","",IF(N($P1949)/N($Q1949)&lt;=0,"",ROUNDUP(N($P1949)/N($Q1949),0)))</f>
        <v/>
      </c>
      <c r="S1949" s="14"/>
      <c r="T1949" s="40" t="str">
        <f aca="false">IF($C1949="","",N(商品マスタ!$M1948))</f>
        <v/>
      </c>
      <c r="U1949" s="40" t="str">
        <f aca="false">IF($S1949="","",N($S1949)*N($T1949))</f>
        <v/>
      </c>
      <c r="V1949" s="18"/>
    </row>
    <row r="1950" customFormat="false" ht="15" hidden="false" customHeight="false" outlineLevel="0" collapsed="false">
      <c r="B1950" s="12" t="n">
        <v>1944</v>
      </c>
      <c r="C1950" s="36" t="str">
        <f aca="false">IF(商品マスタ!$C1949="","",商品マスタ!$C1949)</f>
        <v/>
      </c>
      <c r="D1950" s="12" t="str">
        <f aca="false">IF($C1950="","",商品マスタ!$D1949)</f>
        <v/>
      </c>
      <c r="E1950" s="12" t="str">
        <f aca="false">IF($C1950="","",商品マスタ!$G1949)</f>
        <v/>
      </c>
      <c r="F1950" s="12" t="str">
        <f aca="false">IF($C1950="","",IF(商品マスタ!$P1949="","理論",商品マスタ!$P1949))</f>
        <v/>
      </c>
      <c r="G1950" s="17" t="str">
        <f aca="false">IF($C1950="","",N(商品マスタ!$H1949))</f>
        <v/>
      </c>
      <c r="H1950" s="14"/>
      <c r="I1950" s="17" t="str">
        <f aca="false">IF($C1950="","",N($H1950)*N(商品マスタ!$N1949))</f>
        <v/>
      </c>
      <c r="J1950" s="17" t="str">
        <f aca="false">IF($C1950="","",N($I1950)-N($G1950))</f>
        <v/>
      </c>
      <c r="K1950" s="37" t="str">
        <f aca="false">IF($C1950="","",N(商品マスタ!$I1949))</f>
        <v/>
      </c>
      <c r="L1950" s="17" t="str">
        <f aca="false">IF($C1950="","",MAX(1,N(商品マスタ!$J1949)))</f>
        <v/>
      </c>
      <c r="M1950" s="38" t="str">
        <f aca="false">IF($C1950="","",N(TOP!$C$16)*N($K1950))</f>
        <v/>
      </c>
      <c r="N1950" s="17" t="str">
        <f aca="false">IF($C1950="","",ROUNDUP(N($M1950)/N($L1950),0))</f>
        <v/>
      </c>
      <c r="O1950" s="17" t="str">
        <f aca="false">IF($C1950="","",N(商品マスタ!$R1949))</f>
        <v/>
      </c>
      <c r="P1950" s="17" t="str">
        <f aca="false">IF($C1950="","",IF($F1950="理論",(N($O1950)+N($N1950))-N($G1950),(N($O1950)+N($N1950))-N($I1950)))</f>
        <v/>
      </c>
      <c r="Q1950" s="17" t="str">
        <f aca="false">IF($C1950="","",MAX(1,N(商品マスタ!$K1949)))</f>
        <v/>
      </c>
      <c r="R1950" s="39" t="str">
        <f aca="false">IF($C1950="","",IF(N($P1950)/N($Q1950)&lt;=0,"",ROUNDUP(N($P1950)/N($Q1950),0)))</f>
        <v/>
      </c>
      <c r="S1950" s="14"/>
      <c r="T1950" s="40" t="str">
        <f aca="false">IF($C1950="","",N(商品マスタ!$M1949))</f>
        <v/>
      </c>
      <c r="U1950" s="40" t="str">
        <f aca="false">IF($S1950="","",N($S1950)*N($T1950))</f>
        <v/>
      </c>
      <c r="V1950" s="18"/>
    </row>
    <row r="1951" customFormat="false" ht="15" hidden="false" customHeight="false" outlineLevel="0" collapsed="false">
      <c r="B1951" s="12" t="n">
        <v>1945</v>
      </c>
      <c r="C1951" s="36" t="str">
        <f aca="false">IF(商品マスタ!$C1950="","",商品マスタ!$C1950)</f>
        <v/>
      </c>
      <c r="D1951" s="12" t="str">
        <f aca="false">IF($C1951="","",商品マスタ!$D1950)</f>
        <v/>
      </c>
      <c r="E1951" s="12" t="str">
        <f aca="false">IF($C1951="","",商品マスタ!$G1950)</f>
        <v/>
      </c>
      <c r="F1951" s="12" t="str">
        <f aca="false">IF($C1951="","",IF(商品マスタ!$P1950="","理論",商品マスタ!$P1950))</f>
        <v/>
      </c>
      <c r="G1951" s="17" t="str">
        <f aca="false">IF($C1951="","",N(商品マスタ!$H1950))</f>
        <v/>
      </c>
      <c r="H1951" s="14"/>
      <c r="I1951" s="17" t="str">
        <f aca="false">IF($C1951="","",N($H1951)*N(商品マスタ!$N1950))</f>
        <v/>
      </c>
      <c r="J1951" s="17" t="str">
        <f aca="false">IF($C1951="","",N($I1951)-N($G1951))</f>
        <v/>
      </c>
      <c r="K1951" s="37" t="str">
        <f aca="false">IF($C1951="","",N(商品マスタ!$I1950))</f>
        <v/>
      </c>
      <c r="L1951" s="17" t="str">
        <f aca="false">IF($C1951="","",MAX(1,N(商品マスタ!$J1950)))</f>
        <v/>
      </c>
      <c r="M1951" s="38" t="str">
        <f aca="false">IF($C1951="","",N(TOP!$C$16)*N($K1951))</f>
        <v/>
      </c>
      <c r="N1951" s="17" t="str">
        <f aca="false">IF($C1951="","",ROUNDUP(N($M1951)/N($L1951),0))</f>
        <v/>
      </c>
      <c r="O1951" s="17" t="str">
        <f aca="false">IF($C1951="","",N(商品マスタ!$R1950))</f>
        <v/>
      </c>
      <c r="P1951" s="17" t="str">
        <f aca="false">IF($C1951="","",IF($F1951="理論",(N($O1951)+N($N1951))-N($G1951),(N($O1951)+N($N1951))-N($I1951)))</f>
        <v/>
      </c>
      <c r="Q1951" s="17" t="str">
        <f aca="false">IF($C1951="","",MAX(1,N(商品マスタ!$K1950)))</f>
        <v/>
      </c>
      <c r="R1951" s="39" t="str">
        <f aca="false">IF($C1951="","",IF(N($P1951)/N($Q1951)&lt;=0,"",ROUNDUP(N($P1951)/N($Q1951),0)))</f>
        <v/>
      </c>
      <c r="S1951" s="14"/>
      <c r="T1951" s="40" t="str">
        <f aca="false">IF($C1951="","",N(商品マスタ!$M1950))</f>
        <v/>
      </c>
      <c r="U1951" s="40" t="str">
        <f aca="false">IF($S1951="","",N($S1951)*N($T1951))</f>
        <v/>
      </c>
      <c r="V1951" s="18"/>
    </row>
    <row r="1952" customFormat="false" ht="15" hidden="false" customHeight="false" outlineLevel="0" collapsed="false">
      <c r="B1952" s="12" t="n">
        <v>1946</v>
      </c>
      <c r="C1952" s="36" t="str">
        <f aca="false">IF(商品マスタ!$C1951="","",商品マスタ!$C1951)</f>
        <v/>
      </c>
      <c r="D1952" s="12" t="str">
        <f aca="false">IF($C1952="","",商品マスタ!$D1951)</f>
        <v/>
      </c>
      <c r="E1952" s="12" t="str">
        <f aca="false">IF($C1952="","",商品マスタ!$G1951)</f>
        <v/>
      </c>
      <c r="F1952" s="12" t="str">
        <f aca="false">IF($C1952="","",IF(商品マスタ!$P1951="","理論",商品マスタ!$P1951))</f>
        <v/>
      </c>
      <c r="G1952" s="17" t="str">
        <f aca="false">IF($C1952="","",N(商品マスタ!$H1951))</f>
        <v/>
      </c>
      <c r="H1952" s="14"/>
      <c r="I1952" s="17" t="str">
        <f aca="false">IF($C1952="","",N($H1952)*N(商品マスタ!$N1951))</f>
        <v/>
      </c>
      <c r="J1952" s="17" t="str">
        <f aca="false">IF($C1952="","",N($I1952)-N($G1952))</f>
        <v/>
      </c>
      <c r="K1952" s="37" t="str">
        <f aca="false">IF($C1952="","",N(商品マスタ!$I1951))</f>
        <v/>
      </c>
      <c r="L1952" s="17" t="str">
        <f aca="false">IF($C1952="","",MAX(1,N(商品マスタ!$J1951)))</f>
        <v/>
      </c>
      <c r="M1952" s="38" t="str">
        <f aca="false">IF($C1952="","",N(TOP!$C$16)*N($K1952))</f>
        <v/>
      </c>
      <c r="N1952" s="17" t="str">
        <f aca="false">IF($C1952="","",ROUNDUP(N($M1952)/N($L1952),0))</f>
        <v/>
      </c>
      <c r="O1952" s="17" t="str">
        <f aca="false">IF($C1952="","",N(商品マスタ!$R1951))</f>
        <v/>
      </c>
      <c r="P1952" s="17" t="str">
        <f aca="false">IF($C1952="","",IF($F1952="理論",(N($O1952)+N($N1952))-N($G1952),(N($O1952)+N($N1952))-N($I1952)))</f>
        <v/>
      </c>
      <c r="Q1952" s="17" t="str">
        <f aca="false">IF($C1952="","",MAX(1,N(商品マスタ!$K1951)))</f>
        <v/>
      </c>
      <c r="R1952" s="39" t="str">
        <f aca="false">IF($C1952="","",IF(N($P1952)/N($Q1952)&lt;=0,"",ROUNDUP(N($P1952)/N($Q1952),0)))</f>
        <v/>
      </c>
      <c r="S1952" s="14"/>
      <c r="T1952" s="40" t="str">
        <f aca="false">IF($C1952="","",N(商品マスタ!$M1951))</f>
        <v/>
      </c>
      <c r="U1952" s="40" t="str">
        <f aca="false">IF($S1952="","",N($S1952)*N($T1952))</f>
        <v/>
      </c>
      <c r="V1952" s="18"/>
    </row>
    <row r="1953" customFormat="false" ht="15" hidden="false" customHeight="false" outlineLevel="0" collapsed="false">
      <c r="B1953" s="12" t="n">
        <v>1947</v>
      </c>
      <c r="C1953" s="36" t="str">
        <f aca="false">IF(商品マスタ!$C1952="","",商品マスタ!$C1952)</f>
        <v/>
      </c>
      <c r="D1953" s="12" t="str">
        <f aca="false">IF($C1953="","",商品マスタ!$D1952)</f>
        <v/>
      </c>
      <c r="E1953" s="12" t="str">
        <f aca="false">IF($C1953="","",商品マスタ!$G1952)</f>
        <v/>
      </c>
      <c r="F1953" s="12" t="str">
        <f aca="false">IF($C1953="","",IF(商品マスタ!$P1952="","理論",商品マスタ!$P1952))</f>
        <v/>
      </c>
      <c r="G1953" s="17" t="str">
        <f aca="false">IF($C1953="","",N(商品マスタ!$H1952))</f>
        <v/>
      </c>
      <c r="H1953" s="14"/>
      <c r="I1953" s="17" t="str">
        <f aca="false">IF($C1953="","",N($H1953)*N(商品マスタ!$N1952))</f>
        <v/>
      </c>
      <c r="J1953" s="17" t="str">
        <f aca="false">IF($C1953="","",N($I1953)-N($G1953))</f>
        <v/>
      </c>
      <c r="K1953" s="37" t="str">
        <f aca="false">IF($C1953="","",N(商品マスタ!$I1952))</f>
        <v/>
      </c>
      <c r="L1953" s="17" t="str">
        <f aca="false">IF($C1953="","",MAX(1,N(商品マスタ!$J1952)))</f>
        <v/>
      </c>
      <c r="M1953" s="38" t="str">
        <f aca="false">IF($C1953="","",N(TOP!$C$16)*N($K1953))</f>
        <v/>
      </c>
      <c r="N1953" s="17" t="str">
        <f aca="false">IF($C1953="","",ROUNDUP(N($M1953)/N($L1953),0))</f>
        <v/>
      </c>
      <c r="O1953" s="17" t="str">
        <f aca="false">IF($C1953="","",N(商品マスタ!$R1952))</f>
        <v/>
      </c>
      <c r="P1953" s="17" t="str">
        <f aca="false">IF($C1953="","",IF($F1953="理論",(N($O1953)+N($N1953))-N($G1953),(N($O1953)+N($N1953))-N($I1953)))</f>
        <v/>
      </c>
      <c r="Q1953" s="17" t="str">
        <f aca="false">IF($C1953="","",MAX(1,N(商品マスタ!$K1952)))</f>
        <v/>
      </c>
      <c r="R1953" s="39" t="str">
        <f aca="false">IF($C1953="","",IF(N($P1953)/N($Q1953)&lt;=0,"",ROUNDUP(N($P1953)/N($Q1953),0)))</f>
        <v/>
      </c>
      <c r="S1953" s="14"/>
      <c r="T1953" s="40" t="str">
        <f aca="false">IF($C1953="","",N(商品マスタ!$M1952))</f>
        <v/>
      </c>
      <c r="U1953" s="40" t="str">
        <f aca="false">IF($S1953="","",N($S1953)*N($T1953))</f>
        <v/>
      </c>
      <c r="V1953" s="18"/>
    </row>
    <row r="1954" customFormat="false" ht="15" hidden="false" customHeight="false" outlineLevel="0" collapsed="false">
      <c r="B1954" s="12" t="n">
        <v>1948</v>
      </c>
      <c r="C1954" s="36" t="str">
        <f aca="false">IF(商品マスタ!$C1953="","",商品マスタ!$C1953)</f>
        <v/>
      </c>
      <c r="D1954" s="12" t="str">
        <f aca="false">IF($C1954="","",商品マスタ!$D1953)</f>
        <v/>
      </c>
      <c r="E1954" s="12" t="str">
        <f aca="false">IF($C1954="","",商品マスタ!$G1953)</f>
        <v/>
      </c>
      <c r="F1954" s="12" t="str">
        <f aca="false">IF($C1954="","",IF(商品マスタ!$P1953="","理論",商品マスタ!$P1953))</f>
        <v/>
      </c>
      <c r="G1954" s="17" t="str">
        <f aca="false">IF($C1954="","",N(商品マスタ!$H1953))</f>
        <v/>
      </c>
      <c r="H1954" s="14"/>
      <c r="I1954" s="17" t="str">
        <f aca="false">IF($C1954="","",N($H1954)*N(商品マスタ!$N1953))</f>
        <v/>
      </c>
      <c r="J1954" s="17" t="str">
        <f aca="false">IF($C1954="","",N($I1954)-N($G1954))</f>
        <v/>
      </c>
      <c r="K1954" s="37" t="str">
        <f aca="false">IF($C1954="","",N(商品マスタ!$I1953))</f>
        <v/>
      </c>
      <c r="L1954" s="17" t="str">
        <f aca="false">IF($C1954="","",MAX(1,N(商品マスタ!$J1953)))</f>
        <v/>
      </c>
      <c r="M1954" s="38" t="str">
        <f aca="false">IF($C1954="","",N(TOP!$C$16)*N($K1954))</f>
        <v/>
      </c>
      <c r="N1954" s="17" t="str">
        <f aca="false">IF($C1954="","",ROUNDUP(N($M1954)/N($L1954),0))</f>
        <v/>
      </c>
      <c r="O1954" s="17" t="str">
        <f aca="false">IF($C1954="","",N(商品マスタ!$R1953))</f>
        <v/>
      </c>
      <c r="P1954" s="17" t="str">
        <f aca="false">IF($C1954="","",IF($F1954="理論",(N($O1954)+N($N1954))-N($G1954),(N($O1954)+N($N1954))-N($I1954)))</f>
        <v/>
      </c>
      <c r="Q1954" s="17" t="str">
        <f aca="false">IF($C1954="","",MAX(1,N(商品マスタ!$K1953)))</f>
        <v/>
      </c>
      <c r="R1954" s="39" t="str">
        <f aca="false">IF($C1954="","",IF(N($P1954)/N($Q1954)&lt;=0,"",ROUNDUP(N($P1954)/N($Q1954),0)))</f>
        <v/>
      </c>
      <c r="S1954" s="14"/>
      <c r="T1954" s="40" t="str">
        <f aca="false">IF($C1954="","",N(商品マスタ!$M1953))</f>
        <v/>
      </c>
      <c r="U1954" s="40" t="str">
        <f aca="false">IF($S1954="","",N($S1954)*N($T1954))</f>
        <v/>
      </c>
      <c r="V1954" s="18"/>
    </row>
    <row r="1955" customFormat="false" ht="15" hidden="false" customHeight="false" outlineLevel="0" collapsed="false">
      <c r="B1955" s="12" t="n">
        <v>1949</v>
      </c>
      <c r="C1955" s="36" t="str">
        <f aca="false">IF(商品マスタ!$C1954="","",商品マスタ!$C1954)</f>
        <v/>
      </c>
      <c r="D1955" s="12" t="str">
        <f aca="false">IF($C1955="","",商品マスタ!$D1954)</f>
        <v/>
      </c>
      <c r="E1955" s="12" t="str">
        <f aca="false">IF($C1955="","",商品マスタ!$G1954)</f>
        <v/>
      </c>
      <c r="F1955" s="12" t="str">
        <f aca="false">IF($C1955="","",IF(商品マスタ!$P1954="","理論",商品マスタ!$P1954))</f>
        <v/>
      </c>
      <c r="G1955" s="17" t="str">
        <f aca="false">IF($C1955="","",N(商品マスタ!$H1954))</f>
        <v/>
      </c>
      <c r="H1955" s="14"/>
      <c r="I1955" s="17" t="str">
        <f aca="false">IF($C1955="","",N($H1955)*N(商品マスタ!$N1954))</f>
        <v/>
      </c>
      <c r="J1955" s="17" t="str">
        <f aca="false">IF($C1955="","",N($I1955)-N($G1955))</f>
        <v/>
      </c>
      <c r="K1955" s="37" t="str">
        <f aca="false">IF($C1955="","",N(商品マスタ!$I1954))</f>
        <v/>
      </c>
      <c r="L1955" s="17" t="str">
        <f aca="false">IF($C1955="","",MAX(1,N(商品マスタ!$J1954)))</f>
        <v/>
      </c>
      <c r="M1955" s="38" t="str">
        <f aca="false">IF($C1955="","",N(TOP!$C$16)*N($K1955))</f>
        <v/>
      </c>
      <c r="N1955" s="17" t="str">
        <f aca="false">IF($C1955="","",ROUNDUP(N($M1955)/N($L1955),0))</f>
        <v/>
      </c>
      <c r="O1955" s="17" t="str">
        <f aca="false">IF($C1955="","",N(商品マスタ!$R1954))</f>
        <v/>
      </c>
      <c r="P1955" s="17" t="str">
        <f aca="false">IF($C1955="","",IF($F1955="理論",(N($O1955)+N($N1955))-N($G1955),(N($O1955)+N($N1955))-N($I1955)))</f>
        <v/>
      </c>
      <c r="Q1955" s="17" t="str">
        <f aca="false">IF($C1955="","",MAX(1,N(商品マスタ!$K1954)))</f>
        <v/>
      </c>
      <c r="R1955" s="39" t="str">
        <f aca="false">IF($C1955="","",IF(N($P1955)/N($Q1955)&lt;=0,"",ROUNDUP(N($P1955)/N($Q1955),0)))</f>
        <v/>
      </c>
      <c r="S1955" s="14"/>
      <c r="T1955" s="40" t="str">
        <f aca="false">IF($C1955="","",N(商品マスタ!$M1954))</f>
        <v/>
      </c>
      <c r="U1955" s="40" t="str">
        <f aca="false">IF($S1955="","",N($S1955)*N($T1955))</f>
        <v/>
      </c>
      <c r="V1955" s="18"/>
    </row>
    <row r="1956" customFormat="false" ht="15" hidden="false" customHeight="false" outlineLevel="0" collapsed="false">
      <c r="B1956" s="12" t="n">
        <v>1950</v>
      </c>
      <c r="C1956" s="36" t="str">
        <f aca="false">IF(商品マスタ!$C1955="","",商品マスタ!$C1955)</f>
        <v/>
      </c>
      <c r="D1956" s="12" t="str">
        <f aca="false">IF($C1956="","",商品マスタ!$D1955)</f>
        <v/>
      </c>
      <c r="E1956" s="12" t="str">
        <f aca="false">IF($C1956="","",商品マスタ!$G1955)</f>
        <v/>
      </c>
      <c r="F1956" s="12" t="str">
        <f aca="false">IF($C1956="","",IF(商品マスタ!$P1955="","理論",商品マスタ!$P1955))</f>
        <v/>
      </c>
      <c r="G1956" s="17" t="str">
        <f aca="false">IF($C1956="","",N(商品マスタ!$H1955))</f>
        <v/>
      </c>
      <c r="H1956" s="14"/>
      <c r="I1956" s="17" t="str">
        <f aca="false">IF($C1956="","",N($H1956)*N(商品マスタ!$N1955))</f>
        <v/>
      </c>
      <c r="J1956" s="17" t="str">
        <f aca="false">IF($C1956="","",N($I1956)-N($G1956))</f>
        <v/>
      </c>
      <c r="K1956" s="37" t="str">
        <f aca="false">IF($C1956="","",N(商品マスタ!$I1955))</f>
        <v/>
      </c>
      <c r="L1956" s="17" t="str">
        <f aca="false">IF($C1956="","",MAX(1,N(商品マスタ!$J1955)))</f>
        <v/>
      </c>
      <c r="M1956" s="38" t="str">
        <f aca="false">IF($C1956="","",N(TOP!$C$16)*N($K1956))</f>
        <v/>
      </c>
      <c r="N1956" s="17" t="str">
        <f aca="false">IF($C1956="","",ROUNDUP(N($M1956)/N($L1956),0))</f>
        <v/>
      </c>
      <c r="O1956" s="17" t="str">
        <f aca="false">IF($C1956="","",N(商品マスタ!$R1955))</f>
        <v/>
      </c>
      <c r="P1956" s="17" t="str">
        <f aca="false">IF($C1956="","",IF($F1956="理論",(N($O1956)+N($N1956))-N($G1956),(N($O1956)+N($N1956))-N($I1956)))</f>
        <v/>
      </c>
      <c r="Q1956" s="17" t="str">
        <f aca="false">IF($C1956="","",MAX(1,N(商品マスタ!$K1955)))</f>
        <v/>
      </c>
      <c r="R1956" s="39" t="str">
        <f aca="false">IF($C1956="","",IF(N($P1956)/N($Q1956)&lt;=0,"",ROUNDUP(N($P1956)/N($Q1956),0)))</f>
        <v/>
      </c>
      <c r="S1956" s="14"/>
      <c r="T1956" s="40" t="str">
        <f aca="false">IF($C1956="","",N(商品マスタ!$M1955))</f>
        <v/>
      </c>
      <c r="U1956" s="40" t="str">
        <f aca="false">IF($S1956="","",N($S1956)*N($T1956))</f>
        <v/>
      </c>
      <c r="V1956" s="18"/>
    </row>
    <row r="1957" customFormat="false" ht="15" hidden="false" customHeight="false" outlineLevel="0" collapsed="false">
      <c r="B1957" s="12" t="n">
        <v>1951</v>
      </c>
      <c r="C1957" s="36" t="str">
        <f aca="false">IF(商品マスタ!$C1956="","",商品マスタ!$C1956)</f>
        <v/>
      </c>
      <c r="D1957" s="12" t="str">
        <f aca="false">IF($C1957="","",商品マスタ!$D1956)</f>
        <v/>
      </c>
      <c r="E1957" s="12" t="str">
        <f aca="false">IF($C1957="","",商品マスタ!$G1956)</f>
        <v/>
      </c>
      <c r="F1957" s="12" t="str">
        <f aca="false">IF($C1957="","",IF(商品マスタ!$P1956="","理論",商品マスタ!$P1956))</f>
        <v/>
      </c>
      <c r="G1957" s="17" t="str">
        <f aca="false">IF($C1957="","",N(商品マスタ!$H1956))</f>
        <v/>
      </c>
      <c r="H1957" s="14"/>
      <c r="I1957" s="17" t="str">
        <f aca="false">IF($C1957="","",N($H1957)*N(商品マスタ!$N1956))</f>
        <v/>
      </c>
      <c r="J1957" s="17" t="str">
        <f aca="false">IF($C1957="","",N($I1957)-N($G1957))</f>
        <v/>
      </c>
      <c r="K1957" s="37" t="str">
        <f aca="false">IF($C1957="","",N(商品マスタ!$I1956))</f>
        <v/>
      </c>
      <c r="L1957" s="17" t="str">
        <f aca="false">IF($C1957="","",MAX(1,N(商品マスタ!$J1956)))</f>
        <v/>
      </c>
      <c r="M1957" s="38" t="str">
        <f aca="false">IF($C1957="","",N(TOP!$C$16)*N($K1957))</f>
        <v/>
      </c>
      <c r="N1957" s="17" t="str">
        <f aca="false">IF($C1957="","",ROUNDUP(N($M1957)/N($L1957),0))</f>
        <v/>
      </c>
      <c r="O1957" s="17" t="str">
        <f aca="false">IF($C1957="","",N(商品マスタ!$R1956))</f>
        <v/>
      </c>
      <c r="P1957" s="17" t="str">
        <f aca="false">IF($C1957="","",IF($F1957="理論",(N($O1957)+N($N1957))-N($G1957),(N($O1957)+N($N1957))-N($I1957)))</f>
        <v/>
      </c>
      <c r="Q1957" s="17" t="str">
        <f aca="false">IF($C1957="","",MAX(1,N(商品マスタ!$K1956)))</f>
        <v/>
      </c>
      <c r="R1957" s="39" t="str">
        <f aca="false">IF($C1957="","",IF(N($P1957)/N($Q1957)&lt;=0,"",ROUNDUP(N($P1957)/N($Q1957),0)))</f>
        <v/>
      </c>
      <c r="S1957" s="14"/>
      <c r="T1957" s="40" t="str">
        <f aca="false">IF($C1957="","",N(商品マスタ!$M1956))</f>
        <v/>
      </c>
      <c r="U1957" s="40" t="str">
        <f aca="false">IF($S1957="","",N($S1957)*N($T1957))</f>
        <v/>
      </c>
      <c r="V1957" s="18"/>
    </row>
    <row r="1958" customFormat="false" ht="15" hidden="false" customHeight="false" outlineLevel="0" collapsed="false">
      <c r="B1958" s="12" t="n">
        <v>1952</v>
      </c>
      <c r="C1958" s="36" t="str">
        <f aca="false">IF(商品マスタ!$C1957="","",商品マスタ!$C1957)</f>
        <v/>
      </c>
      <c r="D1958" s="12" t="str">
        <f aca="false">IF($C1958="","",商品マスタ!$D1957)</f>
        <v/>
      </c>
      <c r="E1958" s="12" t="str">
        <f aca="false">IF($C1958="","",商品マスタ!$G1957)</f>
        <v/>
      </c>
      <c r="F1958" s="12" t="str">
        <f aca="false">IF($C1958="","",IF(商品マスタ!$P1957="","理論",商品マスタ!$P1957))</f>
        <v/>
      </c>
      <c r="G1958" s="17" t="str">
        <f aca="false">IF($C1958="","",N(商品マスタ!$H1957))</f>
        <v/>
      </c>
      <c r="H1958" s="14"/>
      <c r="I1958" s="17" t="str">
        <f aca="false">IF($C1958="","",N($H1958)*N(商品マスタ!$N1957))</f>
        <v/>
      </c>
      <c r="J1958" s="17" t="str">
        <f aca="false">IF($C1958="","",N($I1958)-N($G1958))</f>
        <v/>
      </c>
      <c r="K1958" s="37" t="str">
        <f aca="false">IF($C1958="","",N(商品マスタ!$I1957))</f>
        <v/>
      </c>
      <c r="L1958" s="17" t="str">
        <f aca="false">IF($C1958="","",MAX(1,N(商品マスタ!$J1957)))</f>
        <v/>
      </c>
      <c r="M1958" s="38" t="str">
        <f aca="false">IF($C1958="","",N(TOP!$C$16)*N($K1958))</f>
        <v/>
      </c>
      <c r="N1958" s="17" t="str">
        <f aca="false">IF($C1958="","",ROUNDUP(N($M1958)/N($L1958),0))</f>
        <v/>
      </c>
      <c r="O1958" s="17" t="str">
        <f aca="false">IF($C1958="","",N(商品マスタ!$R1957))</f>
        <v/>
      </c>
      <c r="P1958" s="17" t="str">
        <f aca="false">IF($C1958="","",IF($F1958="理論",(N($O1958)+N($N1958))-N($G1958),(N($O1958)+N($N1958))-N($I1958)))</f>
        <v/>
      </c>
      <c r="Q1958" s="17" t="str">
        <f aca="false">IF($C1958="","",MAX(1,N(商品マスタ!$K1957)))</f>
        <v/>
      </c>
      <c r="R1958" s="39" t="str">
        <f aca="false">IF($C1958="","",IF(N($P1958)/N($Q1958)&lt;=0,"",ROUNDUP(N($P1958)/N($Q1958),0)))</f>
        <v/>
      </c>
      <c r="S1958" s="14"/>
      <c r="T1958" s="40" t="str">
        <f aca="false">IF($C1958="","",N(商品マスタ!$M1957))</f>
        <v/>
      </c>
      <c r="U1958" s="40" t="str">
        <f aca="false">IF($S1958="","",N($S1958)*N($T1958))</f>
        <v/>
      </c>
      <c r="V1958" s="18"/>
    </row>
    <row r="1959" customFormat="false" ht="15" hidden="false" customHeight="false" outlineLevel="0" collapsed="false">
      <c r="B1959" s="12" t="n">
        <v>1953</v>
      </c>
      <c r="C1959" s="36" t="str">
        <f aca="false">IF(商品マスタ!$C1958="","",商品マスタ!$C1958)</f>
        <v/>
      </c>
      <c r="D1959" s="12" t="str">
        <f aca="false">IF($C1959="","",商品マスタ!$D1958)</f>
        <v/>
      </c>
      <c r="E1959" s="12" t="str">
        <f aca="false">IF($C1959="","",商品マスタ!$G1958)</f>
        <v/>
      </c>
      <c r="F1959" s="12" t="str">
        <f aca="false">IF($C1959="","",IF(商品マスタ!$P1958="","理論",商品マスタ!$P1958))</f>
        <v/>
      </c>
      <c r="G1959" s="17" t="str">
        <f aca="false">IF($C1959="","",N(商品マスタ!$H1958))</f>
        <v/>
      </c>
      <c r="H1959" s="14"/>
      <c r="I1959" s="17" t="str">
        <f aca="false">IF($C1959="","",N($H1959)*N(商品マスタ!$N1958))</f>
        <v/>
      </c>
      <c r="J1959" s="17" t="str">
        <f aca="false">IF($C1959="","",N($I1959)-N($G1959))</f>
        <v/>
      </c>
      <c r="K1959" s="37" t="str">
        <f aca="false">IF($C1959="","",N(商品マスタ!$I1958))</f>
        <v/>
      </c>
      <c r="L1959" s="17" t="str">
        <f aca="false">IF($C1959="","",MAX(1,N(商品マスタ!$J1958)))</f>
        <v/>
      </c>
      <c r="M1959" s="38" t="str">
        <f aca="false">IF($C1959="","",N(TOP!$C$16)*N($K1959))</f>
        <v/>
      </c>
      <c r="N1959" s="17" t="str">
        <f aca="false">IF($C1959="","",ROUNDUP(N($M1959)/N($L1959),0))</f>
        <v/>
      </c>
      <c r="O1959" s="17" t="str">
        <f aca="false">IF($C1959="","",N(商品マスタ!$R1958))</f>
        <v/>
      </c>
      <c r="P1959" s="17" t="str">
        <f aca="false">IF($C1959="","",IF($F1959="理論",(N($O1959)+N($N1959))-N($G1959),(N($O1959)+N($N1959))-N($I1959)))</f>
        <v/>
      </c>
      <c r="Q1959" s="17" t="str">
        <f aca="false">IF($C1959="","",MAX(1,N(商品マスタ!$K1958)))</f>
        <v/>
      </c>
      <c r="R1959" s="39" t="str">
        <f aca="false">IF($C1959="","",IF(N($P1959)/N($Q1959)&lt;=0,"",ROUNDUP(N($P1959)/N($Q1959),0)))</f>
        <v/>
      </c>
      <c r="S1959" s="14"/>
      <c r="T1959" s="40" t="str">
        <f aca="false">IF($C1959="","",N(商品マスタ!$M1958))</f>
        <v/>
      </c>
      <c r="U1959" s="40" t="str">
        <f aca="false">IF($S1959="","",N($S1959)*N($T1959))</f>
        <v/>
      </c>
      <c r="V1959" s="18"/>
    </row>
    <row r="1960" customFormat="false" ht="15" hidden="false" customHeight="false" outlineLevel="0" collapsed="false">
      <c r="B1960" s="12" t="n">
        <v>1954</v>
      </c>
      <c r="C1960" s="36" t="str">
        <f aca="false">IF(商品マスタ!$C1959="","",商品マスタ!$C1959)</f>
        <v/>
      </c>
      <c r="D1960" s="12" t="str">
        <f aca="false">IF($C1960="","",商品マスタ!$D1959)</f>
        <v/>
      </c>
      <c r="E1960" s="12" t="str">
        <f aca="false">IF($C1960="","",商品マスタ!$G1959)</f>
        <v/>
      </c>
      <c r="F1960" s="12" t="str">
        <f aca="false">IF($C1960="","",IF(商品マスタ!$P1959="","理論",商品マスタ!$P1959))</f>
        <v/>
      </c>
      <c r="G1960" s="17" t="str">
        <f aca="false">IF($C1960="","",N(商品マスタ!$H1959))</f>
        <v/>
      </c>
      <c r="H1960" s="14"/>
      <c r="I1960" s="17" t="str">
        <f aca="false">IF($C1960="","",N($H1960)*N(商品マスタ!$N1959))</f>
        <v/>
      </c>
      <c r="J1960" s="17" t="str">
        <f aca="false">IF($C1960="","",N($I1960)-N($G1960))</f>
        <v/>
      </c>
      <c r="K1960" s="37" t="str">
        <f aca="false">IF($C1960="","",N(商品マスタ!$I1959))</f>
        <v/>
      </c>
      <c r="L1960" s="17" t="str">
        <f aca="false">IF($C1960="","",MAX(1,N(商品マスタ!$J1959)))</f>
        <v/>
      </c>
      <c r="M1960" s="38" t="str">
        <f aca="false">IF($C1960="","",N(TOP!$C$16)*N($K1960))</f>
        <v/>
      </c>
      <c r="N1960" s="17" t="str">
        <f aca="false">IF($C1960="","",ROUNDUP(N($M1960)/N($L1960),0))</f>
        <v/>
      </c>
      <c r="O1960" s="17" t="str">
        <f aca="false">IF($C1960="","",N(商品マスタ!$R1959))</f>
        <v/>
      </c>
      <c r="P1960" s="17" t="str">
        <f aca="false">IF($C1960="","",IF($F1960="理論",(N($O1960)+N($N1960))-N($G1960),(N($O1960)+N($N1960))-N($I1960)))</f>
        <v/>
      </c>
      <c r="Q1960" s="17" t="str">
        <f aca="false">IF($C1960="","",MAX(1,N(商品マスタ!$K1959)))</f>
        <v/>
      </c>
      <c r="R1960" s="39" t="str">
        <f aca="false">IF($C1960="","",IF(N($P1960)/N($Q1960)&lt;=0,"",ROUNDUP(N($P1960)/N($Q1960),0)))</f>
        <v/>
      </c>
      <c r="S1960" s="14"/>
      <c r="T1960" s="40" t="str">
        <f aca="false">IF($C1960="","",N(商品マスタ!$M1959))</f>
        <v/>
      </c>
      <c r="U1960" s="40" t="str">
        <f aca="false">IF($S1960="","",N($S1960)*N($T1960))</f>
        <v/>
      </c>
      <c r="V1960" s="18"/>
    </row>
    <row r="1961" customFormat="false" ht="15" hidden="false" customHeight="false" outlineLevel="0" collapsed="false">
      <c r="B1961" s="12" t="n">
        <v>1955</v>
      </c>
      <c r="C1961" s="36" t="str">
        <f aca="false">IF(商品マスタ!$C1960="","",商品マスタ!$C1960)</f>
        <v/>
      </c>
      <c r="D1961" s="12" t="str">
        <f aca="false">IF($C1961="","",商品マスタ!$D1960)</f>
        <v/>
      </c>
      <c r="E1961" s="12" t="str">
        <f aca="false">IF($C1961="","",商品マスタ!$G1960)</f>
        <v/>
      </c>
      <c r="F1961" s="12" t="str">
        <f aca="false">IF($C1961="","",IF(商品マスタ!$P1960="","理論",商品マスタ!$P1960))</f>
        <v/>
      </c>
      <c r="G1961" s="17" t="str">
        <f aca="false">IF($C1961="","",N(商品マスタ!$H1960))</f>
        <v/>
      </c>
      <c r="H1961" s="14"/>
      <c r="I1961" s="17" t="str">
        <f aca="false">IF($C1961="","",N($H1961)*N(商品マスタ!$N1960))</f>
        <v/>
      </c>
      <c r="J1961" s="17" t="str">
        <f aca="false">IF($C1961="","",N($I1961)-N($G1961))</f>
        <v/>
      </c>
      <c r="K1961" s="37" t="str">
        <f aca="false">IF($C1961="","",N(商品マスタ!$I1960))</f>
        <v/>
      </c>
      <c r="L1961" s="17" t="str">
        <f aca="false">IF($C1961="","",MAX(1,N(商品マスタ!$J1960)))</f>
        <v/>
      </c>
      <c r="M1961" s="38" t="str">
        <f aca="false">IF($C1961="","",N(TOP!$C$16)*N($K1961))</f>
        <v/>
      </c>
      <c r="N1961" s="17" t="str">
        <f aca="false">IF($C1961="","",ROUNDUP(N($M1961)/N($L1961),0))</f>
        <v/>
      </c>
      <c r="O1961" s="17" t="str">
        <f aca="false">IF($C1961="","",N(商品マスタ!$R1960))</f>
        <v/>
      </c>
      <c r="P1961" s="17" t="str">
        <f aca="false">IF($C1961="","",IF($F1961="理論",(N($O1961)+N($N1961))-N($G1961),(N($O1961)+N($N1961))-N($I1961)))</f>
        <v/>
      </c>
      <c r="Q1961" s="17" t="str">
        <f aca="false">IF($C1961="","",MAX(1,N(商品マスタ!$K1960)))</f>
        <v/>
      </c>
      <c r="R1961" s="39" t="str">
        <f aca="false">IF($C1961="","",IF(N($P1961)/N($Q1961)&lt;=0,"",ROUNDUP(N($P1961)/N($Q1961),0)))</f>
        <v/>
      </c>
      <c r="S1961" s="14"/>
      <c r="T1961" s="40" t="str">
        <f aca="false">IF($C1961="","",N(商品マスタ!$M1960))</f>
        <v/>
      </c>
      <c r="U1961" s="40" t="str">
        <f aca="false">IF($S1961="","",N($S1961)*N($T1961))</f>
        <v/>
      </c>
      <c r="V1961" s="18"/>
    </row>
    <row r="1962" customFormat="false" ht="15" hidden="false" customHeight="false" outlineLevel="0" collapsed="false">
      <c r="B1962" s="12" t="n">
        <v>1956</v>
      </c>
      <c r="C1962" s="36" t="str">
        <f aca="false">IF(商品マスタ!$C1961="","",商品マスタ!$C1961)</f>
        <v/>
      </c>
      <c r="D1962" s="12" t="str">
        <f aca="false">IF($C1962="","",商品マスタ!$D1961)</f>
        <v/>
      </c>
      <c r="E1962" s="12" t="str">
        <f aca="false">IF($C1962="","",商品マスタ!$G1961)</f>
        <v/>
      </c>
      <c r="F1962" s="12" t="str">
        <f aca="false">IF($C1962="","",IF(商品マスタ!$P1961="","理論",商品マスタ!$P1961))</f>
        <v/>
      </c>
      <c r="G1962" s="17" t="str">
        <f aca="false">IF($C1962="","",N(商品マスタ!$H1961))</f>
        <v/>
      </c>
      <c r="H1962" s="14"/>
      <c r="I1962" s="17" t="str">
        <f aca="false">IF($C1962="","",N($H1962)*N(商品マスタ!$N1961))</f>
        <v/>
      </c>
      <c r="J1962" s="17" t="str">
        <f aca="false">IF($C1962="","",N($I1962)-N($G1962))</f>
        <v/>
      </c>
      <c r="K1962" s="37" t="str">
        <f aca="false">IF($C1962="","",N(商品マスタ!$I1961))</f>
        <v/>
      </c>
      <c r="L1962" s="17" t="str">
        <f aca="false">IF($C1962="","",MAX(1,N(商品マスタ!$J1961)))</f>
        <v/>
      </c>
      <c r="M1962" s="38" t="str">
        <f aca="false">IF($C1962="","",N(TOP!$C$16)*N($K1962))</f>
        <v/>
      </c>
      <c r="N1962" s="17" t="str">
        <f aca="false">IF($C1962="","",ROUNDUP(N($M1962)/N($L1962),0))</f>
        <v/>
      </c>
      <c r="O1962" s="17" t="str">
        <f aca="false">IF($C1962="","",N(商品マスタ!$R1961))</f>
        <v/>
      </c>
      <c r="P1962" s="17" t="str">
        <f aca="false">IF($C1962="","",IF($F1962="理論",(N($O1962)+N($N1962))-N($G1962),(N($O1962)+N($N1962))-N($I1962)))</f>
        <v/>
      </c>
      <c r="Q1962" s="17" t="str">
        <f aca="false">IF($C1962="","",MAX(1,N(商品マスタ!$K1961)))</f>
        <v/>
      </c>
      <c r="R1962" s="39" t="str">
        <f aca="false">IF($C1962="","",IF(N($P1962)/N($Q1962)&lt;=0,"",ROUNDUP(N($P1962)/N($Q1962),0)))</f>
        <v/>
      </c>
      <c r="S1962" s="14"/>
      <c r="T1962" s="40" t="str">
        <f aca="false">IF($C1962="","",N(商品マスタ!$M1961))</f>
        <v/>
      </c>
      <c r="U1962" s="40" t="str">
        <f aca="false">IF($S1962="","",N($S1962)*N($T1962))</f>
        <v/>
      </c>
      <c r="V1962" s="18"/>
    </row>
    <row r="1963" customFormat="false" ht="15" hidden="false" customHeight="false" outlineLevel="0" collapsed="false">
      <c r="B1963" s="12" t="n">
        <v>1957</v>
      </c>
      <c r="C1963" s="36" t="str">
        <f aca="false">IF(商品マスタ!$C1962="","",商品マスタ!$C1962)</f>
        <v/>
      </c>
      <c r="D1963" s="12" t="str">
        <f aca="false">IF($C1963="","",商品マスタ!$D1962)</f>
        <v/>
      </c>
      <c r="E1963" s="12" t="str">
        <f aca="false">IF($C1963="","",商品マスタ!$G1962)</f>
        <v/>
      </c>
      <c r="F1963" s="12" t="str">
        <f aca="false">IF($C1963="","",IF(商品マスタ!$P1962="","理論",商品マスタ!$P1962))</f>
        <v/>
      </c>
      <c r="G1963" s="17" t="str">
        <f aca="false">IF($C1963="","",N(商品マスタ!$H1962))</f>
        <v/>
      </c>
      <c r="H1963" s="14"/>
      <c r="I1963" s="17" t="str">
        <f aca="false">IF($C1963="","",N($H1963)*N(商品マスタ!$N1962))</f>
        <v/>
      </c>
      <c r="J1963" s="17" t="str">
        <f aca="false">IF($C1963="","",N($I1963)-N($G1963))</f>
        <v/>
      </c>
      <c r="K1963" s="37" t="str">
        <f aca="false">IF($C1963="","",N(商品マスタ!$I1962))</f>
        <v/>
      </c>
      <c r="L1963" s="17" t="str">
        <f aca="false">IF($C1963="","",MAX(1,N(商品マスタ!$J1962)))</f>
        <v/>
      </c>
      <c r="M1963" s="38" t="str">
        <f aca="false">IF($C1963="","",N(TOP!$C$16)*N($K1963))</f>
        <v/>
      </c>
      <c r="N1963" s="17" t="str">
        <f aca="false">IF($C1963="","",ROUNDUP(N($M1963)/N($L1963),0))</f>
        <v/>
      </c>
      <c r="O1963" s="17" t="str">
        <f aca="false">IF($C1963="","",N(商品マスタ!$R1962))</f>
        <v/>
      </c>
      <c r="P1963" s="17" t="str">
        <f aca="false">IF($C1963="","",IF($F1963="理論",(N($O1963)+N($N1963))-N($G1963),(N($O1963)+N($N1963))-N($I1963)))</f>
        <v/>
      </c>
      <c r="Q1963" s="17" t="str">
        <f aca="false">IF($C1963="","",MAX(1,N(商品マスタ!$K1962)))</f>
        <v/>
      </c>
      <c r="R1963" s="39" t="str">
        <f aca="false">IF($C1963="","",IF(N($P1963)/N($Q1963)&lt;=0,"",ROUNDUP(N($P1963)/N($Q1963),0)))</f>
        <v/>
      </c>
      <c r="S1963" s="14"/>
      <c r="T1963" s="40" t="str">
        <f aca="false">IF($C1963="","",N(商品マスタ!$M1962))</f>
        <v/>
      </c>
      <c r="U1963" s="40" t="str">
        <f aca="false">IF($S1963="","",N($S1963)*N($T1963))</f>
        <v/>
      </c>
      <c r="V1963" s="18"/>
    </row>
    <row r="1964" customFormat="false" ht="15" hidden="false" customHeight="false" outlineLevel="0" collapsed="false">
      <c r="B1964" s="12" t="n">
        <v>1958</v>
      </c>
      <c r="C1964" s="36" t="str">
        <f aca="false">IF(商品マスタ!$C1963="","",商品マスタ!$C1963)</f>
        <v/>
      </c>
      <c r="D1964" s="12" t="str">
        <f aca="false">IF($C1964="","",商品マスタ!$D1963)</f>
        <v/>
      </c>
      <c r="E1964" s="12" t="str">
        <f aca="false">IF($C1964="","",商品マスタ!$G1963)</f>
        <v/>
      </c>
      <c r="F1964" s="12" t="str">
        <f aca="false">IF($C1964="","",IF(商品マスタ!$P1963="","理論",商品マスタ!$P1963))</f>
        <v/>
      </c>
      <c r="G1964" s="17" t="str">
        <f aca="false">IF($C1964="","",N(商品マスタ!$H1963))</f>
        <v/>
      </c>
      <c r="H1964" s="14"/>
      <c r="I1964" s="17" t="str">
        <f aca="false">IF($C1964="","",N($H1964)*N(商品マスタ!$N1963))</f>
        <v/>
      </c>
      <c r="J1964" s="17" t="str">
        <f aca="false">IF($C1964="","",N($I1964)-N($G1964))</f>
        <v/>
      </c>
      <c r="K1964" s="37" t="str">
        <f aca="false">IF($C1964="","",N(商品マスタ!$I1963))</f>
        <v/>
      </c>
      <c r="L1964" s="17" t="str">
        <f aca="false">IF($C1964="","",MAX(1,N(商品マスタ!$J1963)))</f>
        <v/>
      </c>
      <c r="M1964" s="38" t="str">
        <f aca="false">IF($C1964="","",N(TOP!$C$16)*N($K1964))</f>
        <v/>
      </c>
      <c r="N1964" s="17" t="str">
        <f aca="false">IF($C1964="","",ROUNDUP(N($M1964)/N($L1964),0))</f>
        <v/>
      </c>
      <c r="O1964" s="17" t="str">
        <f aca="false">IF($C1964="","",N(商品マスタ!$R1963))</f>
        <v/>
      </c>
      <c r="P1964" s="17" t="str">
        <f aca="false">IF($C1964="","",IF($F1964="理論",(N($O1964)+N($N1964))-N($G1964),(N($O1964)+N($N1964))-N($I1964)))</f>
        <v/>
      </c>
      <c r="Q1964" s="17" t="str">
        <f aca="false">IF($C1964="","",MAX(1,N(商品マスタ!$K1963)))</f>
        <v/>
      </c>
      <c r="R1964" s="39" t="str">
        <f aca="false">IF($C1964="","",IF(N($P1964)/N($Q1964)&lt;=0,"",ROUNDUP(N($P1964)/N($Q1964),0)))</f>
        <v/>
      </c>
      <c r="S1964" s="14"/>
      <c r="T1964" s="40" t="str">
        <f aca="false">IF($C1964="","",N(商品マスタ!$M1963))</f>
        <v/>
      </c>
      <c r="U1964" s="40" t="str">
        <f aca="false">IF($S1964="","",N($S1964)*N($T1964))</f>
        <v/>
      </c>
      <c r="V1964" s="18"/>
    </row>
    <row r="1965" customFormat="false" ht="15" hidden="false" customHeight="false" outlineLevel="0" collapsed="false">
      <c r="B1965" s="12" t="n">
        <v>1959</v>
      </c>
      <c r="C1965" s="36" t="str">
        <f aca="false">IF(商品マスタ!$C1964="","",商品マスタ!$C1964)</f>
        <v/>
      </c>
      <c r="D1965" s="12" t="str">
        <f aca="false">IF($C1965="","",商品マスタ!$D1964)</f>
        <v/>
      </c>
      <c r="E1965" s="12" t="str">
        <f aca="false">IF($C1965="","",商品マスタ!$G1964)</f>
        <v/>
      </c>
      <c r="F1965" s="12" t="str">
        <f aca="false">IF($C1965="","",IF(商品マスタ!$P1964="","理論",商品マスタ!$P1964))</f>
        <v/>
      </c>
      <c r="G1965" s="17" t="str">
        <f aca="false">IF($C1965="","",N(商品マスタ!$H1964))</f>
        <v/>
      </c>
      <c r="H1965" s="14"/>
      <c r="I1965" s="17" t="str">
        <f aca="false">IF($C1965="","",N($H1965)*N(商品マスタ!$N1964))</f>
        <v/>
      </c>
      <c r="J1965" s="17" t="str">
        <f aca="false">IF($C1965="","",N($I1965)-N($G1965))</f>
        <v/>
      </c>
      <c r="K1965" s="37" t="str">
        <f aca="false">IF($C1965="","",N(商品マスタ!$I1964))</f>
        <v/>
      </c>
      <c r="L1965" s="17" t="str">
        <f aca="false">IF($C1965="","",MAX(1,N(商品マスタ!$J1964)))</f>
        <v/>
      </c>
      <c r="M1965" s="38" t="str">
        <f aca="false">IF($C1965="","",N(TOP!$C$16)*N($K1965))</f>
        <v/>
      </c>
      <c r="N1965" s="17" t="str">
        <f aca="false">IF($C1965="","",ROUNDUP(N($M1965)/N($L1965),0))</f>
        <v/>
      </c>
      <c r="O1965" s="17" t="str">
        <f aca="false">IF($C1965="","",N(商品マスタ!$R1964))</f>
        <v/>
      </c>
      <c r="P1965" s="17" t="str">
        <f aca="false">IF($C1965="","",IF($F1965="理論",(N($O1965)+N($N1965))-N($G1965),(N($O1965)+N($N1965))-N($I1965)))</f>
        <v/>
      </c>
      <c r="Q1965" s="17" t="str">
        <f aca="false">IF($C1965="","",MAX(1,N(商品マスタ!$K1964)))</f>
        <v/>
      </c>
      <c r="R1965" s="39" t="str">
        <f aca="false">IF($C1965="","",IF(N($P1965)/N($Q1965)&lt;=0,"",ROUNDUP(N($P1965)/N($Q1965),0)))</f>
        <v/>
      </c>
      <c r="S1965" s="14"/>
      <c r="T1965" s="40" t="str">
        <f aca="false">IF($C1965="","",N(商品マスタ!$M1964))</f>
        <v/>
      </c>
      <c r="U1965" s="40" t="str">
        <f aca="false">IF($S1965="","",N($S1965)*N($T1965))</f>
        <v/>
      </c>
      <c r="V1965" s="18"/>
    </row>
    <row r="1966" customFormat="false" ht="15" hidden="false" customHeight="false" outlineLevel="0" collapsed="false">
      <c r="B1966" s="12" t="n">
        <v>1960</v>
      </c>
      <c r="C1966" s="36" t="str">
        <f aca="false">IF(商品マスタ!$C1965="","",商品マスタ!$C1965)</f>
        <v/>
      </c>
      <c r="D1966" s="12" t="str">
        <f aca="false">IF($C1966="","",商品マスタ!$D1965)</f>
        <v/>
      </c>
      <c r="E1966" s="12" t="str">
        <f aca="false">IF($C1966="","",商品マスタ!$G1965)</f>
        <v/>
      </c>
      <c r="F1966" s="12" t="str">
        <f aca="false">IF($C1966="","",IF(商品マスタ!$P1965="","理論",商品マスタ!$P1965))</f>
        <v/>
      </c>
      <c r="G1966" s="17" t="str">
        <f aca="false">IF($C1966="","",N(商品マスタ!$H1965))</f>
        <v/>
      </c>
      <c r="H1966" s="14"/>
      <c r="I1966" s="17" t="str">
        <f aca="false">IF($C1966="","",N($H1966)*N(商品マスタ!$N1965))</f>
        <v/>
      </c>
      <c r="J1966" s="17" t="str">
        <f aca="false">IF($C1966="","",N($I1966)-N($G1966))</f>
        <v/>
      </c>
      <c r="K1966" s="37" t="str">
        <f aca="false">IF($C1966="","",N(商品マスタ!$I1965))</f>
        <v/>
      </c>
      <c r="L1966" s="17" t="str">
        <f aca="false">IF($C1966="","",MAX(1,N(商品マスタ!$J1965)))</f>
        <v/>
      </c>
      <c r="M1966" s="38" t="str">
        <f aca="false">IF($C1966="","",N(TOP!$C$16)*N($K1966))</f>
        <v/>
      </c>
      <c r="N1966" s="17" t="str">
        <f aca="false">IF($C1966="","",ROUNDUP(N($M1966)/N($L1966),0))</f>
        <v/>
      </c>
      <c r="O1966" s="17" t="str">
        <f aca="false">IF($C1966="","",N(商品マスタ!$R1965))</f>
        <v/>
      </c>
      <c r="P1966" s="17" t="str">
        <f aca="false">IF($C1966="","",IF($F1966="理論",(N($O1966)+N($N1966))-N($G1966),(N($O1966)+N($N1966))-N($I1966)))</f>
        <v/>
      </c>
      <c r="Q1966" s="17" t="str">
        <f aca="false">IF($C1966="","",MAX(1,N(商品マスタ!$K1965)))</f>
        <v/>
      </c>
      <c r="R1966" s="39" t="str">
        <f aca="false">IF($C1966="","",IF(N($P1966)/N($Q1966)&lt;=0,"",ROUNDUP(N($P1966)/N($Q1966),0)))</f>
        <v/>
      </c>
      <c r="S1966" s="14"/>
      <c r="T1966" s="40" t="str">
        <f aca="false">IF($C1966="","",N(商品マスタ!$M1965))</f>
        <v/>
      </c>
      <c r="U1966" s="40" t="str">
        <f aca="false">IF($S1966="","",N($S1966)*N($T1966))</f>
        <v/>
      </c>
      <c r="V1966" s="18"/>
    </row>
    <row r="1967" customFormat="false" ht="15" hidden="false" customHeight="false" outlineLevel="0" collapsed="false">
      <c r="B1967" s="12" t="n">
        <v>1961</v>
      </c>
      <c r="C1967" s="36" t="str">
        <f aca="false">IF(商品マスタ!$C1966="","",商品マスタ!$C1966)</f>
        <v/>
      </c>
      <c r="D1967" s="12" t="str">
        <f aca="false">IF($C1967="","",商品マスタ!$D1966)</f>
        <v/>
      </c>
      <c r="E1967" s="12" t="str">
        <f aca="false">IF($C1967="","",商品マスタ!$G1966)</f>
        <v/>
      </c>
      <c r="F1967" s="12" t="str">
        <f aca="false">IF($C1967="","",IF(商品マスタ!$P1966="","理論",商品マスタ!$P1966))</f>
        <v/>
      </c>
      <c r="G1967" s="17" t="str">
        <f aca="false">IF($C1967="","",N(商品マスタ!$H1966))</f>
        <v/>
      </c>
      <c r="H1967" s="14"/>
      <c r="I1967" s="17" t="str">
        <f aca="false">IF($C1967="","",N($H1967)*N(商品マスタ!$N1966))</f>
        <v/>
      </c>
      <c r="J1967" s="17" t="str">
        <f aca="false">IF($C1967="","",N($I1967)-N($G1967))</f>
        <v/>
      </c>
      <c r="K1967" s="37" t="str">
        <f aca="false">IF($C1967="","",N(商品マスタ!$I1966))</f>
        <v/>
      </c>
      <c r="L1967" s="17" t="str">
        <f aca="false">IF($C1967="","",MAX(1,N(商品マスタ!$J1966)))</f>
        <v/>
      </c>
      <c r="M1967" s="38" t="str">
        <f aca="false">IF($C1967="","",N(TOP!$C$16)*N($K1967))</f>
        <v/>
      </c>
      <c r="N1967" s="17" t="str">
        <f aca="false">IF($C1967="","",ROUNDUP(N($M1967)/N($L1967),0))</f>
        <v/>
      </c>
      <c r="O1967" s="17" t="str">
        <f aca="false">IF($C1967="","",N(商品マスタ!$R1966))</f>
        <v/>
      </c>
      <c r="P1967" s="17" t="str">
        <f aca="false">IF($C1967="","",IF($F1967="理論",(N($O1967)+N($N1967))-N($G1967),(N($O1967)+N($N1967))-N($I1967)))</f>
        <v/>
      </c>
      <c r="Q1967" s="17" t="str">
        <f aca="false">IF($C1967="","",MAX(1,N(商品マスタ!$K1966)))</f>
        <v/>
      </c>
      <c r="R1967" s="39" t="str">
        <f aca="false">IF($C1967="","",IF(N($P1967)/N($Q1967)&lt;=0,"",ROUNDUP(N($P1967)/N($Q1967),0)))</f>
        <v/>
      </c>
      <c r="S1967" s="14"/>
      <c r="T1967" s="40" t="str">
        <f aca="false">IF($C1967="","",N(商品マスタ!$M1966))</f>
        <v/>
      </c>
      <c r="U1967" s="40" t="str">
        <f aca="false">IF($S1967="","",N($S1967)*N($T1967))</f>
        <v/>
      </c>
      <c r="V1967" s="18"/>
    </row>
    <row r="1968" customFormat="false" ht="15" hidden="false" customHeight="false" outlineLevel="0" collapsed="false">
      <c r="B1968" s="12" t="n">
        <v>1962</v>
      </c>
      <c r="C1968" s="36" t="str">
        <f aca="false">IF(商品マスタ!$C1967="","",商品マスタ!$C1967)</f>
        <v/>
      </c>
      <c r="D1968" s="12" t="str">
        <f aca="false">IF($C1968="","",商品マスタ!$D1967)</f>
        <v/>
      </c>
      <c r="E1968" s="12" t="str">
        <f aca="false">IF($C1968="","",商品マスタ!$G1967)</f>
        <v/>
      </c>
      <c r="F1968" s="12" t="str">
        <f aca="false">IF($C1968="","",IF(商品マスタ!$P1967="","理論",商品マスタ!$P1967))</f>
        <v/>
      </c>
      <c r="G1968" s="17" t="str">
        <f aca="false">IF($C1968="","",N(商品マスタ!$H1967))</f>
        <v/>
      </c>
      <c r="H1968" s="14"/>
      <c r="I1968" s="17" t="str">
        <f aca="false">IF($C1968="","",N($H1968)*N(商品マスタ!$N1967))</f>
        <v/>
      </c>
      <c r="J1968" s="17" t="str">
        <f aca="false">IF($C1968="","",N($I1968)-N($G1968))</f>
        <v/>
      </c>
      <c r="K1968" s="37" t="str">
        <f aca="false">IF($C1968="","",N(商品マスタ!$I1967))</f>
        <v/>
      </c>
      <c r="L1968" s="17" t="str">
        <f aca="false">IF($C1968="","",MAX(1,N(商品マスタ!$J1967)))</f>
        <v/>
      </c>
      <c r="M1968" s="38" t="str">
        <f aca="false">IF($C1968="","",N(TOP!$C$16)*N($K1968))</f>
        <v/>
      </c>
      <c r="N1968" s="17" t="str">
        <f aca="false">IF($C1968="","",ROUNDUP(N($M1968)/N($L1968),0))</f>
        <v/>
      </c>
      <c r="O1968" s="17" t="str">
        <f aca="false">IF($C1968="","",N(商品マスタ!$R1967))</f>
        <v/>
      </c>
      <c r="P1968" s="17" t="str">
        <f aca="false">IF($C1968="","",IF($F1968="理論",(N($O1968)+N($N1968))-N($G1968),(N($O1968)+N($N1968))-N($I1968)))</f>
        <v/>
      </c>
      <c r="Q1968" s="17" t="str">
        <f aca="false">IF($C1968="","",MAX(1,N(商品マスタ!$K1967)))</f>
        <v/>
      </c>
      <c r="R1968" s="39" t="str">
        <f aca="false">IF($C1968="","",IF(N($P1968)/N($Q1968)&lt;=0,"",ROUNDUP(N($P1968)/N($Q1968),0)))</f>
        <v/>
      </c>
      <c r="S1968" s="14"/>
      <c r="T1968" s="40" t="str">
        <f aca="false">IF($C1968="","",N(商品マスタ!$M1967))</f>
        <v/>
      </c>
      <c r="U1968" s="40" t="str">
        <f aca="false">IF($S1968="","",N($S1968)*N($T1968))</f>
        <v/>
      </c>
      <c r="V1968" s="18"/>
    </row>
    <row r="1969" customFormat="false" ht="15" hidden="false" customHeight="false" outlineLevel="0" collapsed="false">
      <c r="B1969" s="12" t="n">
        <v>1963</v>
      </c>
      <c r="C1969" s="36" t="str">
        <f aca="false">IF(商品マスタ!$C1968="","",商品マスタ!$C1968)</f>
        <v/>
      </c>
      <c r="D1969" s="12" t="str">
        <f aca="false">IF($C1969="","",商品マスタ!$D1968)</f>
        <v/>
      </c>
      <c r="E1969" s="12" t="str">
        <f aca="false">IF($C1969="","",商品マスタ!$G1968)</f>
        <v/>
      </c>
      <c r="F1969" s="12" t="str">
        <f aca="false">IF($C1969="","",IF(商品マスタ!$P1968="","理論",商品マスタ!$P1968))</f>
        <v/>
      </c>
      <c r="G1969" s="17" t="str">
        <f aca="false">IF($C1969="","",N(商品マスタ!$H1968))</f>
        <v/>
      </c>
      <c r="H1969" s="14"/>
      <c r="I1969" s="17" t="str">
        <f aca="false">IF($C1969="","",N($H1969)*N(商品マスタ!$N1968))</f>
        <v/>
      </c>
      <c r="J1969" s="17" t="str">
        <f aca="false">IF($C1969="","",N($I1969)-N($G1969))</f>
        <v/>
      </c>
      <c r="K1969" s="37" t="str">
        <f aca="false">IF($C1969="","",N(商品マスタ!$I1968))</f>
        <v/>
      </c>
      <c r="L1969" s="17" t="str">
        <f aca="false">IF($C1969="","",MAX(1,N(商品マスタ!$J1968)))</f>
        <v/>
      </c>
      <c r="M1969" s="38" t="str">
        <f aca="false">IF($C1969="","",N(TOP!$C$16)*N($K1969))</f>
        <v/>
      </c>
      <c r="N1969" s="17" t="str">
        <f aca="false">IF($C1969="","",ROUNDUP(N($M1969)/N($L1969),0))</f>
        <v/>
      </c>
      <c r="O1969" s="17" t="str">
        <f aca="false">IF($C1969="","",N(商品マスタ!$R1968))</f>
        <v/>
      </c>
      <c r="P1969" s="17" t="str">
        <f aca="false">IF($C1969="","",IF($F1969="理論",(N($O1969)+N($N1969))-N($G1969),(N($O1969)+N($N1969))-N($I1969)))</f>
        <v/>
      </c>
      <c r="Q1969" s="17" t="str">
        <f aca="false">IF($C1969="","",MAX(1,N(商品マスタ!$K1968)))</f>
        <v/>
      </c>
      <c r="R1969" s="39" t="str">
        <f aca="false">IF($C1969="","",IF(N($P1969)/N($Q1969)&lt;=0,"",ROUNDUP(N($P1969)/N($Q1969),0)))</f>
        <v/>
      </c>
      <c r="S1969" s="14"/>
      <c r="T1969" s="40" t="str">
        <f aca="false">IF($C1969="","",N(商品マスタ!$M1968))</f>
        <v/>
      </c>
      <c r="U1969" s="40" t="str">
        <f aca="false">IF($S1969="","",N($S1969)*N($T1969))</f>
        <v/>
      </c>
      <c r="V1969" s="18"/>
    </row>
    <row r="1970" customFormat="false" ht="15" hidden="false" customHeight="false" outlineLevel="0" collapsed="false">
      <c r="B1970" s="12" t="n">
        <v>1964</v>
      </c>
      <c r="C1970" s="36" t="str">
        <f aca="false">IF(商品マスタ!$C1969="","",商品マスタ!$C1969)</f>
        <v/>
      </c>
      <c r="D1970" s="12" t="str">
        <f aca="false">IF($C1970="","",商品マスタ!$D1969)</f>
        <v/>
      </c>
      <c r="E1970" s="12" t="str">
        <f aca="false">IF($C1970="","",商品マスタ!$G1969)</f>
        <v/>
      </c>
      <c r="F1970" s="12" t="str">
        <f aca="false">IF($C1970="","",IF(商品マスタ!$P1969="","理論",商品マスタ!$P1969))</f>
        <v/>
      </c>
      <c r="G1970" s="17" t="str">
        <f aca="false">IF($C1970="","",N(商品マスタ!$H1969))</f>
        <v/>
      </c>
      <c r="H1970" s="14"/>
      <c r="I1970" s="17" t="str">
        <f aca="false">IF($C1970="","",N($H1970)*N(商品マスタ!$N1969))</f>
        <v/>
      </c>
      <c r="J1970" s="17" t="str">
        <f aca="false">IF($C1970="","",N($I1970)-N($G1970))</f>
        <v/>
      </c>
      <c r="K1970" s="37" t="str">
        <f aca="false">IF($C1970="","",N(商品マスタ!$I1969))</f>
        <v/>
      </c>
      <c r="L1970" s="17" t="str">
        <f aca="false">IF($C1970="","",MAX(1,N(商品マスタ!$J1969)))</f>
        <v/>
      </c>
      <c r="M1970" s="38" t="str">
        <f aca="false">IF($C1970="","",N(TOP!$C$16)*N($K1970))</f>
        <v/>
      </c>
      <c r="N1970" s="17" t="str">
        <f aca="false">IF($C1970="","",ROUNDUP(N($M1970)/N($L1970),0))</f>
        <v/>
      </c>
      <c r="O1970" s="17" t="str">
        <f aca="false">IF($C1970="","",N(商品マスタ!$R1969))</f>
        <v/>
      </c>
      <c r="P1970" s="17" t="str">
        <f aca="false">IF($C1970="","",IF($F1970="理論",(N($O1970)+N($N1970))-N($G1970),(N($O1970)+N($N1970))-N($I1970)))</f>
        <v/>
      </c>
      <c r="Q1970" s="17" t="str">
        <f aca="false">IF($C1970="","",MAX(1,N(商品マスタ!$K1969)))</f>
        <v/>
      </c>
      <c r="R1970" s="39" t="str">
        <f aca="false">IF($C1970="","",IF(N($P1970)/N($Q1970)&lt;=0,"",ROUNDUP(N($P1970)/N($Q1970),0)))</f>
        <v/>
      </c>
      <c r="S1970" s="14"/>
      <c r="T1970" s="40" t="str">
        <f aca="false">IF($C1970="","",N(商品マスタ!$M1969))</f>
        <v/>
      </c>
      <c r="U1970" s="40" t="str">
        <f aca="false">IF($S1970="","",N($S1970)*N($T1970))</f>
        <v/>
      </c>
      <c r="V1970" s="18"/>
    </row>
    <row r="1971" customFormat="false" ht="15" hidden="false" customHeight="false" outlineLevel="0" collapsed="false">
      <c r="B1971" s="12" t="n">
        <v>1965</v>
      </c>
      <c r="C1971" s="36" t="str">
        <f aca="false">IF(商品マスタ!$C1970="","",商品マスタ!$C1970)</f>
        <v/>
      </c>
      <c r="D1971" s="12" t="str">
        <f aca="false">IF($C1971="","",商品マスタ!$D1970)</f>
        <v/>
      </c>
      <c r="E1971" s="12" t="str">
        <f aca="false">IF($C1971="","",商品マスタ!$G1970)</f>
        <v/>
      </c>
      <c r="F1971" s="12" t="str">
        <f aca="false">IF($C1971="","",IF(商品マスタ!$P1970="","理論",商品マスタ!$P1970))</f>
        <v/>
      </c>
      <c r="G1971" s="17" t="str">
        <f aca="false">IF($C1971="","",N(商品マスタ!$H1970))</f>
        <v/>
      </c>
      <c r="H1971" s="14"/>
      <c r="I1971" s="17" t="str">
        <f aca="false">IF($C1971="","",N($H1971)*N(商品マスタ!$N1970))</f>
        <v/>
      </c>
      <c r="J1971" s="17" t="str">
        <f aca="false">IF($C1971="","",N($I1971)-N($G1971))</f>
        <v/>
      </c>
      <c r="K1971" s="37" t="str">
        <f aca="false">IF($C1971="","",N(商品マスタ!$I1970))</f>
        <v/>
      </c>
      <c r="L1971" s="17" t="str">
        <f aca="false">IF($C1971="","",MAX(1,N(商品マスタ!$J1970)))</f>
        <v/>
      </c>
      <c r="M1971" s="38" t="str">
        <f aca="false">IF($C1971="","",N(TOP!$C$16)*N($K1971))</f>
        <v/>
      </c>
      <c r="N1971" s="17" t="str">
        <f aca="false">IF($C1971="","",ROUNDUP(N($M1971)/N($L1971),0))</f>
        <v/>
      </c>
      <c r="O1971" s="17" t="str">
        <f aca="false">IF($C1971="","",N(商品マスタ!$R1970))</f>
        <v/>
      </c>
      <c r="P1971" s="17" t="str">
        <f aca="false">IF($C1971="","",IF($F1971="理論",(N($O1971)+N($N1971))-N($G1971),(N($O1971)+N($N1971))-N($I1971)))</f>
        <v/>
      </c>
      <c r="Q1971" s="17" t="str">
        <f aca="false">IF($C1971="","",MAX(1,N(商品マスタ!$K1970)))</f>
        <v/>
      </c>
      <c r="R1971" s="39" t="str">
        <f aca="false">IF($C1971="","",IF(N($P1971)/N($Q1971)&lt;=0,"",ROUNDUP(N($P1971)/N($Q1971),0)))</f>
        <v/>
      </c>
      <c r="S1971" s="14"/>
      <c r="T1971" s="40" t="str">
        <f aca="false">IF($C1971="","",N(商品マスタ!$M1970))</f>
        <v/>
      </c>
      <c r="U1971" s="40" t="str">
        <f aca="false">IF($S1971="","",N($S1971)*N($T1971))</f>
        <v/>
      </c>
      <c r="V1971" s="18"/>
    </row>
    <row r="1972" customFormat="false" ht="15" hidden="false" customHeight="false" outlineLevel="0" collapsed="false">
      <c r="B1972" s="12" t="n">
        <v>1966</v>
      </c>
      <c r="C1972" s="36" t="str">
        <f aca="false">IF(商品マスタ!$C1971="","",商品マスタ!$C1971)</f>
        <v/>
      </c>
      <c r="D1972" s="12" t="str">
        <f aca="false">IF($C1972="","",商品マスタ!$D1971)</f>
        <v/>
      </c>
      <c r="E1972" s="12" t="str">
        <f aca="false">IF($C1972="","",商品マスタ!$G1971)</f>
        <v/>
      </c>
      <c r="F1972" s="12" t="str">
        <f aca="false">IF($C1972="","",IF(商品マスタ!$P1971="","理論",商品マスタ!$P1971))</f>
        <v/>
      </c>
      <c r="G1972" s="17" t="str">
        <f aca="false">IF($C1972="","",N(商品マスタ!$H1971))</f>
        <v/>
      </c>
      <c r="H1972" s="14"/>
      <c r="I1972" s="17" t="str">
        <f aca="false">IF($C1972="","",N($H1972)*N(商品マスタ!$N1971))</f>
        <v/>
      </c>
      <c r="J1972" s="17" t="str">
        <f aca="false">IF($C1972="","",N($I1972)-N($G1972))</f>
        <v/>
      </c>
      <c r="K1972" s="37" t="str">
        <f aca="false">IF($C1972="","",N(商品マスタ!$I1971))</f>
        <v/>
      </c>
      <c r="L1972" s="17" t="str">
        <f aca="false">IF($C1972="","",MAX(1,N(商品マスタ!$J1971)))</f>
        <v/>
      </c>
      <c r="M1972" s="38" t="str">
        <f aca="false">IF($C1972="","",N(TOP!$C$16)*N($K1972))</f>
        <v/>
      </c>
      <c r="N1972" s="17" t="str">
        <f aca="false">IF($C1972="","",ROUNDUP(N($M1972)/N($L1972),0))</f>
        <v/>
      </c>
      <c r="O1972" s="17" t="str">
        <f aca="false">IF($C1972="","",N(商品マスタ!$R1971))</f>
        <v/>
      </c>
      <c r="P1972" s="17" t="str">
        <f aca="false">IF($C1972="","",IF($F1972="理論",(N($O1972)+N($N1972))-N($G1972),(N($O1972)+N($N1972))-N($I1972)))</f>
        <v/>
      </c>
      <c r="Q1972" s="17" t="str">
        <f aca="false">IF($C1972="","",MAX(1,N(商品マスタ!$K1971)))</f>
        <v/>
      </c>
      <c r="R1972" s="39" t="str">
        <f aca="false">IF($C1972="","",IF(N($P1972)/N($Q1972)&lt;=0,"",ROUNDUP(N($P1972)/N($Q1972),0)))</f>
        <v/>
      </c>
      <c r="S1972" s="14"/>
      <c r="T1972" s="40" t="str">
        <f aca="false">IF($C1972="","",N(商品マスタ!$M1971))</f>
        <v/>
      </c>
      <c r="U1972" s="40" t="str">
        <f aca="false">IF($S1972="","",N($S1972)*N($T1972))</f>
        <v/>
      </c>
      <c r="V1972" s="18"/>
    </row>
    <row r="1973" customFormat="false" ht="15" hidden="false" customHeight="false" outlineLevel="0" collapsed="false">
      <c r="B1973" s="12" t="n">
        <v>1967</v>
      </c>
      <c r="C1973" s="36" t="str">
        <f aca="false">IF(商品マスタ!$C1972="","",商品マスタ!$C1972)</f>
        <v/>
      </c>
      <c r="D1973" s="12" t="str">
        <f aca="false">IF($C1973="","",商品マスタ!$D1972)</f>
        <v/>
      </c>
      <c r="E1973" s="12" t="str">
        <f aca="false">IF($C1973="","",商品マスタ!$G1972)</f>
        <v/>
      </c>
      <c r="F1973" s="12" t="str">
        <f aca="false">IF($C1973="","",IF(商品マスタ!$P1972="","理論",商品マスタ!$P1972))</f>
        <v/>
      </c>
      <c r="G1973" s="17" t="str">
        <f aca="false">IF($C1973="","",N(商品マスタ!$H1972))</f>
        <v/>
      </c>
      <c r="H1973" s="14"/>
      <c r="I1973" s="17" t="str">
        <f aca="false">IF($C1973="","",N($H1973)*N(商品マスタ!$N1972))</f>
        <v/>
      </c>
      <c r="J1973" s="17" t="str">
        <f aca="false">IF($C1973="","",N($I1973)-N($G1973))</f>
        <v/>
      </c>
      <c r="K1973" s="37" t="str">
        <f aca="false">IF($C1973="","",N(商品マスタ!$I1972))</f>
        <v/>
      </c>
      <c r="L1973" s="17" t="str">
        <f aca="false">IF($C1973="","",MAX(1,N(商品マスタ!$J1972)))</f>
        <v/>
      </c>
      <c r="M1973" s="38" t="str">
        <f aca="false">IF($C1973="","",N(TOP!$C$16)*N($K1973))</f>
        <v/>
      </c>
      <c r="N1973" s="17" t="str">
        <f aca="false">IF($C1973="","",ROUNDUP(N($M1973)/N($L1973),0))</f>
        <v/>
      </c>
      <c r="O1973" s="17" t="str">
        <f aca="false">IF($C1973="","",N(商品マスタ!$R1972))</f>
        <v/>
      </c>
      <c r="P1973" s="17" t="str">
        <f aca="false">IF($C1973="","",IF($F1973="理論",(N($O1973)+N($N1973))-N($G1973),(N($O1973)+N($N1973))-N($I1973)))</f>
        <v/>
      </c>
      <c r="Q1973" s="17" t="str">
        <f aca="false">IF($C1973="","",MAX(1,N(商品マスタ!$K1972)))</f>
        <v/>
      </c>
      <c r="R1973" s="39" t="str">
        <f aca="false">IF($C1973="","",IF(N($P1973)/N($Q1973)&lt;=0,"",ROUNDUP(N($P1973)/N($Q1973),0)))</f>
        <v/>
      </c>
      <c r="S1973" s="14"/>
      <c r="T1973" s="40" t="str">
        <f aca="false">IF($C1973="","",N(商品マスタ!$M1972))</f>
        <v/>
      </c>
      <c r="U1973" s="40" t="str">
        <f aca="false">IF($S1973="","",N($S1973)*N($T1973))</f>
        <v/>
      </c>
      <c r="V1973" s="18"/>
    </row>
    <row r="1974" customFormat="false" ht="15" hidden="false" customHeight="false" outlineLevel="0" collapsed="false">
      <c r="B1974" s="12" t="n">
        <v>1968</v>
      </c>
      <c r="C1974" s="36" t="str">
        <f aca="false">IF(商品マスタ!$C1973="","",商品マスタ!$C1973)</f>
        <v/>
      </c>
      <c r="D1974" s="12" t="str">
        <f aca="false">IF($C1974="","",商品マスタ!$D1973)</f>
        <v/>
      </c>
      <c r="E1974" s="12" t="str">
        <f aca="false">IF($C1974="","",商品マスタ!$G1973)</f>
        <v/>
      </c>
      <c r="F1974" s="12" t="str">
        <f aca="false">IF($C1974="","",IF(商品マスタ!$P1973="","理論",商品マスタ!$P1973))</f>
        <v/>
      </c>
      <c r="G1974" s="17" t="str">
        <f aca="false">IF($C1974="","",N(商品マスタ!$H1973))</f>
        <v/>
      </c>
      <c r="H1974" s="14"/>
      <c r="I1974" s="17" t="str">
        <f aca="false">IF($C1974="","",N($H1974)*N(商品マスタ!$N1973))</f>
        <v/>
      </c>
      <c r="J1974" s="17" t="str">
        <f aca="false">IF($C1974="","",N($I1974)-N($G1974))</f>
        <v/>
      </c>
      <c r="K1974" s="37" t="str">
        <f aca="false">IF($C1974="","",N(商品マスタ!$I1973))</f>
        <v/>
      </c>
      <c r="L1974" s="17" t="str">
        <f aca="false">IF($C1974="","",MAX(1,N(商品マスタ!$J1973)))</f>
        <v/>
      </c>
      <c r="M1974" s="38" t="str">
        <f aca="false">IF($C1974="","",N(TOP!$C$16)*N($K1974))</f>
        <v/>
      </c>
      <c r="N1974" s="17" t="str">
        <f aca="false">IF($C1974="","",ROUNDUP(N($M1974)/N($L1974),0))</f>
        <v/>
      </c>
      <c r="O1974" s="17" t="str">
        <f aca="false">IF($C1974="","",N(商品マスタ!$R1973))</f>
        <v/>
      </c>
      <c r="P1974" s="17" t="str">
        <f aca="false">IF($C1974="","",IF($F1974="理論",(N($O1974)+N($N1974))-N($G1974),(N($O1974)+N($N1974))-N($I1974)))</f>
        <v/>
      </c>
      <c r="Q1974" s="17" t="str">
        <f aca="false">IF($C1974="","",MAX(1,N(商品マスタ!$K1973)))</f>
        <v/>
      </c>
      <c r="R1974" s="39" t="str">
        <f aca="false">IF($C1974="","",IF(N($P1974)/N($Q1974)&lt;=0,"",ROUNDUP(N($P1974)/N($Q1974),0)))</f>
        <v/>
      </c>
      <c r="S1974" s="14"/>
      <c r="T1974" s="40" t="str">
        <f aca="false">IF($C1974="","",N(商品マスタ!$M1973))</f>
        <v/>
      </c>
      <c r="U1974" s="40" t="str">
        <f aca="false">IF($S1974="","",N($S1974)*N($T1974))</f>
        <v/>
      </c>
      <c r="V1974" s="18"/>
    </row>
    <row r="1975" customFormat="false" ht="15" hidden="false" customHeight="false" outlineLevel="0" collapsed="false">
      <c r="B1975" s="12" t="n">
        <v>1969</v>
      </c>
      <c r="C1975" s="36" t="str">
        <f aca="false">IF(商品マスタ!$C1974="","",商品マスタ!$C1974)</f>
        <v/>
      </c>
      <c r="D1975" s="12" t="str">
        <f aca="false">IF($C1975="","",商品マスタ!$D1974)</f>
        <v/>
      </c>
      <c r="E1975" s="12" t="str">
        <f aca="false">IF($C1975="","",商品マスタ!$G1974)</f>
        <v/>
      </c>
      <c r="F1975" s="12" t="str">
        <f aca="false">IF($C1975="","",IF(商品マスタ!$P1974="","理論",商品マスタ!$P1974))</f>
        <v/>
      </c>
      <c r="G1975" s="17" t="str">
        <f aca="false">IF($C1975="","",N(商品マスタ!$H1974))</f>
        <v/>
      </c>
      <c r="H1975" s="14"/>
      <c r="I1975" s="17" t="str">
        <f aca="false">IF($C1975="","",N($H1975)*N(商品マスタ!$N1974))</f>
        <v/>
      </c>
      <c r="J1975" s="17" t="str">
        <f aca="false">IF($C1975="","",N($I1975)-N($G1975))</f>
        <v/>
      </c>
      <c r="K1975" s="37" t="str">
        <f aca="false">IF($C1975="","",N(商品マスタ!$I1974))</f>
        <v/>
      </c>
      <c r="L1975" s="17" t="str">
        <f aca="false">IF($C1975="","",MAX(1,N(商品マスタ!$J1974)))</f>
        <v/>
      </c>
      <c r="M1975" s="38" t="str">
        <f aca="false">IF($C1975="","",N(TOP!$C$16)*N($K1975))</f>
        <v/>
      </c>
      <c r="N1975" s="17" t="str">
        <f aca="false">IF($C1975="","",ROUNDUP(N($M1975)/N($L1975),0))</f>
        <v/>
      </c>
      <c r="O1975" s="17" t="str">
        <f aca="false">IF($C1975="","",N(商品マスタ!$R1974))</f>
        <v/>
      </c>
      <c r="P1975" s="17" t="str">
        <f aca="false">IF($C1975="","",IF($F1975="理論",(N($O1975)+N($N1975))-N($G1975),(N($O1975)+N($N1975))-N($I1975)))</f>
        <v/>
      </c>
      <c r="Q1975" s="17" t="str">
        <f aca="false">IF($C1975="","",MAX(1,N(商品マスタ!$K1974)))</f>
        <v/>
      </c>
      <c r="R1975" s="39" t="str">
        <f aca="false">IF($C1975="","",IF(N($P1975)/N($Q1975)&lt;=0,"",ROUNDUP(N($P1975)/N($Q1975),0)))</f>
        <v/>
      </c>
      <c r="S1975" s="14"/>
      <c r="T1975" s="40" t="str">
        <f aca="false">IF($C1975="","",N(商品マスタ!$M1974))</f>
        <v/>
      </c>
      <c r="U1975" s="40" t="str">
        <f aca="false">IF($S1975="","",N($S1975)*N($T1975))</f>
        <v/>
      </c>
      <c r="V1975" s="18"/>
    </row>
    <row r="1976" customFormat="false" ht="15" hidden="false" customHeight="false" outlineLevel="0" collapsed="false">
      <c r="B1976" s="12" t="n">
        <v>1970</v>
      </c>
      <c r="C1976" s="36" t="str">
        <f aca="false">IF(商品マスタ!$C1975="","",商品マスタ!$C1975)</f>
        <v/>
      </c>
      <c r="D1976" s="12" t="str">
        <f aca="false">IF($C1976="","",商品マスタ!$D1975)</f>
        <v/>
      </c>
      <c r="E1976" s="12" t="str">
        <f aca="false">IF($C1976="","",商品マスタ!$G1975)</f>
        <v/>
      </c>
      <c r="F1976" s="12" t="str">
        <f aca="false">IF($C1976="","",IF(商品マスタ!$P1975="","理論",商品マスタ!$P1975))</f>
        <v/>
      </c>
      <c r="G1976" s="17" t="str">
        <f aca="false">IF($C1976="","",N(商品マスタ!$H1975))</f>
        <v/>
      </c>
      <c r="H1976" s="14"/>
      <c r="I1976" s="17" t="str">
        <f aca="false">IF($C1976="","",N($H1976)*N(商品マスタ!$N1975))</f>
        <v/>
      </c>
      <c r="J1976" s="17" t="str">
        <f aca="false">IF($C1976="","",N($I1976)-N($G1976))</f>
        <v/>
      </c>
      <c r="K1976" s="37" t="str">
        <f aca="false">IF($C1976="","",N(商品マスタ!$I1975))</f>
        <v/>
      </c>
      <c r="L1976" s="17" t="str">
        <f aca="false">IF($C1976="","",MAX(1,N(商品マスタ!$J1975)))</f>
        <v/>
      </c>
      <c r="M1976" s="38" t="str">
        <f aca="false">IF($C1976="","",N(TOP!$C$16)*N($K1976))</f>
        <v/>
      </c>
      <c r="N1976" s="17" t="str">
        <f aca="false">IF($C1976="","",ROUNDUP(N($M1976)/N($L1976),0))</f>
        <v/>
      </c>
      <c r="O1976" s="17" t="str">
        <f aca="false">IF($C1976="","",N(商品マスタ!$R1975))</f>
        <v/>
      </c>
      <c r="P1976" s="17" t="str">
        <f aca="false">IF($C1976="","",IF($F1976="理論",(N($O1976)+N($N1976))-N($G1976),(N($O1976)+N($N1976))-N($I1976)))</f>
        <v/>
      </c>
      <c r="Q1976" s="17" t="str">
        <f aca="false">IF($C1976="","",MAX(1,N(商品マスタ!$K1975)))</f>
        <v/>
      </c>
      <c r="R1976" s="39" t="str">
        <f aca="false">IF($C1976="","",IF(N($P1976)/N($Q1976)&lt;=0,"",ROUNDUP(N($P1976)/N($Q1976),0)))</f>
        <v/>
      </c>
      <c r="S1976" s="14"/>
      <c r="T1976" s="40" t="str">
        <f aca="false">IF($C1976="","",N(商品マスタ!$M1975))</f>
        <v/>
      </c>
      <c r="U1976" s="40" t="str">
        <f aca="false">IF($S1976="","",N($S1976)*N($T1976))</f>
        <v/>
      </c>
      <c r="V1976" s="18"/>
    </row>
    <row r="1977" customFormat="false" ht="15" hidden="false" customHeight="false" outlineLevel="0" collapsed="false">
      <c r="B1977" s="12" t="n">
        <v>1971</v>
      </c>
      <c r="C1977" s="36" t="str">
        <f aca="false">IF(商品マスタ!$C1976="","",商品マスタ!$C1976)</f>
        <v/>
      </c>
      <c r="D1977" s="12" t="str">
        <f aca="false">IF($C1977="","",商品マスタ!$D1976)</f>
        <v/>
      </c>
      <c r="E1977" s="12" t="str">
        <f aca="false">IF($C1977="","",商品マスタ!$G1976)</f>
        <v/>
      </c>
      <c r="F1977" s="12" t="str">
        <f aca="false">IF($C1977="","",IF(商品マスタ!$P1976="","理論",商品マスタ!$P1976))</f>
        <v/>
      </c>
      <c r="G1977" s="17" t="str">
        <f aca="false">IF($C1977="","",N(商品マスタ!$H1976))</f>
        <v/>
      </c>
      <c r="H1977" s="14"/>
      <c r="I1977" s="17" t="str">
        <f aca="false">IF($C1977="","",N($H1977)*N(商品マスタ!$N1976))</f>
        <v/>
      </c>
      <c r="J1977" s="17" t="str">
        <f aca="false">IF($C1977="","",N($I1977)-N($G1977))</f>
        <v/>
      </c>
      <c r="K1977" s="37" t="str">
        <f aca="false">IF($C1977="","",N(商品マスタ!$I1976))</f>
        <v/>
      </c>
      <c r="L1977" s="17" t="str">
        <f aca="false">IF($C1977="","",MAX(1,N(商品マスタ!$J1976)))</f>
        <v/>
      </c>
      <c r="M1977" s="38" t="str">
        <f aca="false">IF($C1977="","",N(TOP!$C$16)*N($K1977))</f>
        <v/>
      </c>
      <c r="N1977" s="17" t="str">
        <f aca="false">IF($C1977="","",ROUNDUP(N($M1977)/N($L1977),0))</f>
        <v/>
      </c>
      <c r="O1977" s="17" t="str">
        <f aca="false">IF($C1977="","",N(商品マスタ!$R1976))</f>
        <v/>
      </c>
      <c r="P1977" s="17" t="str">
        <f aca="false">IF($C1977="","",IF($F1977="理論",(N($O1977)+N($N1977))-N($G1977),(N($O1977)+N($N1977))-N($I1977)))</f>
        <v/>
      </c>
      <c r="Q1977" s="17" t="str">
        <f aca="false">IF($C1977="","",MAX(1,N(商品マスタ!$K1976)))</f>
        <v/>
      </c>
      <c r="R1977" s="39" t="str">
        <f aca="false">IF($C1977="","",IF(N($P1977)/N($Q1977)&lt;=0,"",ROUNDUP(N($P1977)/N($Q1977),0)))</f>
        <v/>
      </c>
      <c r="S1977" s="14"/>
      <c r="T1977" s="40" t="str">
        <f aca="false">IF($C1977="","",N(商品マスタ!$M1976))</f>
        <v/>
      </c>
      <c r="U1977" s="40" t="str">
        <f aca="false">IF($S1977="","",N($S1977)*N($T1977))</f>
        <v/>
      </c>
      <c r="V1977" s="18"/>
    </row>
    <row r="1978" customFormat="false" ht="15" hidden="false" customHeight="false" outlineLevel="0" collapsed="false">
      <c r="B1978" s="12" t="n">
        <v>1972</v>
      </c>
      <c r="C1978" s="36" t="str">
        <f aca="false">IF(商品マスタ!$C1977="","",商品マスタ!$C1977)</f>
        <v/>
      </c>
      <c r="D1978" s="12" t="str">
        <f aca="false">IF($C1978="","",商品マスタ!$D1977)</f>
        <v/>
      </c>
      <c r="E1978" s="12" t="str">
        <f aca="false">IF($C1978="","",商品マスタ!$G1977)</f>
        <v/>
      </c>
      <c r="F1978" s="12" t="str">
        <f aca="false">IF($C1978="","",IF(商品マスタ!$P1977="","理論",商品マスタ!$P1977))</f>
        <v/>
      </c>
      <c r="G1978" s="17" t="str">
        <f aca="false">IF($C1978="","",N(商品マスタ!$H1977))</f>
        <v/>
      </c>
      <c r="H1978" s="14"/>
      <c r="I1978" s="17" t="str">
        <f aca="false">IF($C1978="","",N($H1978)*N(商品マスタ!$N1977))</f>
        <v/>
      </c>
      <c r="J1978" s="17" t="str">
        <f aca="false">IF($C1978="","",N($I1978)-N($G1978))</f>
        <v/>
      </c>
      <c r="K1978" s="37" t="str">
        <f aca="false">IF($C1978="","",N(商品マスタ!$I1977))</f>
        <v/>
      </c>
      <c r="L1978" s="17" t="str">
        <f aca="false">IF($C1978="","",MAX(1,N(商品マスタ!$J1977)))</f>
        <v/>
      </c>
      <c r="M1978" s="38" t="str">
        <f aca="false">IF($C1978="","",N(TOP!$C$16)*N($K1978))</f>
        <v/>
      </c>
      <c r="N1978" s="17" t="str">
        <f aca="false">IF($C1978="","",ROUNDUP(N($M1978)/N($L1978),0))</f>
        <v/>
      </c>
      <c r="O1978" s="17" t="str">
        <f aca="false">IF($C1978="","",N(商品マスタ!$R1977))</f>
        <v/>
      </c>
      <c r="P1978" s="17" t="str">
        <f aca="false">IF($C1978="","",IF($F1978="理論",(N($O1978)+N($N1978))-N($G1978),(N($O1978)+N($N1978))-N($I1978)))</f>
        <v/>
      </c>
      <c r="Q1978" s="17" t="str">
        <f aca="false">IF($C1978="","",MAX(1,N(商品マスタ!$K1977)))</f>
        <v/>
      </c>
      <c r="R1978" s="39" t="str">
        <f aca="false">IF($C1978="","",IF(N($P1978)/N($Q1978)&lt;=0,"",ROUNDUP(N($P1978)/N($Q1978),0)))</f>
        <v/>
      </c>
      <c r="S1978" s="14"/>
      <c r="T1978" s="40" t="str">
        <f aca="false">IF($C1978="","",N(商品マスタ!$M1977))</f>
        <v/>
      </c>
      <c r="U1978" s="40" t="str">
        <f aca="false">IF($S1978="","",N($S1978)*N($T1978))</f>
        <v/>
      </c>
      <c r="V1978" s="18"/>
    </row>
    <row r="1979" customFormat="false" ht="15" hidden="false" customHeight="false" outlineLevel="0" collapsed="false">
      <c r="B1979" s="12" t="n">
        <v>1973</v>
      </c>
      <c r="C1979" s="36" t="str">
        <f aca="false">IF(商品マスタ!$C1978="","",商品マスタ!$C1978)</f>
        <v/>
      </c>
      <c r="D1979" s="12" t="str">
        <f aca="false">IF($C1979="","",商品マスタ!$D1978)</f>
        <v/>
      </c>
      <c r="E1979" s="12" t="str">
        <f aca="false">IF($C1979="","",商品マスタ!$G1978)</f>
        <v/>
      </c>
      <c r="F1979" s="12" t="str">
        <f aca="false">IF($C1979="","",IF(商品マスタ!$P1978="","理論",商品マスタ!$P1978))</f>
        <v/>
      </c>
      <c r="G1979" s="17" t="str">
        <f aca="false">IF($C1979="","",N(商品マスタ!$H1978))</f>
        <v/>
      </c>
      <c r="H1979" s="14"/>
      <c r="I1979" s="17" t="str">
        <f aca="false">IF($C1979="","",N($H1979)*N(商品マスタ!$N1978))</f>
        <v/>
      </c>
      <c r="J1979" s="17" t="str">
        <f aca="false">IF($C1979="","",N($I1979)-N($G1979))</f>
        <v/>
      </c>
      <c r="K1979" s="37" t="str">
        <f aca="false">IF($C1979="","",N(商品マスタ!$I1978))</f>
        <v/>
      </c>
      <c r="L1979" s="17" t="str">
        <f aca="false">IF($C1979="","",MAX(1,N(商品マスタ!$J1978)))</f>
        <v/>
      </c>
      <c r="M1979" s="38" t="str">
        <f aca="false">IF($C1979="","",N(TOP!$C$16)*N($K1979))</f>
        <v/>
      </c>
      <c r="N1979" s="17" t="str">
        <f aca="false">IF($C1979="","",ROUNDUP(N($M1979)/N($L1979),0))</f>
        <v/>
      </c>
      <c r="O1979" s="17" t="str">
        <f aca="false">IF($C1979="","",N(商品マスタ!$R1978))</f>
        <v/>
      </c>
      <c r="P1979" s="17" t="str">
        <f aca="false">IF($C1979="","",IF($F1979="理論",(N($O1979)+N($N1979))-N($G1979),(N($O1979)+N($N1979))-N($I1979)))</f>
        <v/>
      </c>
      <c r="Q1979" s="17" t="str">
        <f aca="false">IF($C1979="","",MAX(1,N(商品マスタ!$K1978)))</f>
        <v/>
      </c>
      <c r="R1979" s="39" t="str">
        <f aca="false">IF($C1979="","",IF(N($P1979)/N($Q1979)&lt;=0,"",ROUNDUP(N($P1979)/N($Q1979),0)))</f>
        <v/>
      </c>
      <c r="S1979" s="14"/>
      <c r="T1979" s="40" t="str">
        <f aca="false">IF($C1979="","",N(商品マスタ!$M1978))</f>
        <v/>
      </c>
      <c r="U1979" s="40" t="str">
        <f aca="false">IF($S1979="","",N($S1979)*N($T1979))</f>
        <v/>
      </c>
      <c r="V1979" s="18"/>
    </row>
    <row r="1980" customFormat="false" ht="15" hidden="false" customHeight="false" outlineLevel="0" collapsed="false">
      <c r="B1980" s="12" t="n">
        <v>1974</v>
      </c>
      <c r="C1980" s="36" t="str">
        <f aca="false">IF(商品マスタ!$C1979="","",商品マスタ!$C1979)</f>
        <v/>
      </c>
      <c r="D1980" s="12" t="str">
        <f aca="false">IF($C1980="","",商品マスタ!$D1979)</f>
        <v/>
      </c>
      <c r="E1980" s="12" t="str">
        <f aca="false">IF($C1980="","",商品マスタ!$G1979)</f>
        <v/>
      </c>
      <c r="F1980" s="12" t="str">
        <f aca="false">IF($C1980="","",IF(商品マスタ!$P1979="","理論",商品マスタ!$P1979))</f>
        <v/>
      </c>
      <c r="G1980" s="17" t="str">
        <f aca="false">IF($C1980="","",N(商品マスタ!$H1979))</f>
        <v/>
      </c>
      <c r="H1980" s="14"/>
      <c r="I1980" s="17" t="str">
        <f aca="false">IF($C1980="","",N($H1980)*N(商品マスタ!$N1979))</f>
        <v/>
      </c>
      <c r="J1980" s="17" t="str">
        <f aca="false">IF($C1980="","",N($I1980)-N($G1980))</f>
        <v/>
      </c>
      <c r="K1980" s="37" t="str">
        <f aca="false">IF($C1980="","",N(商品マスタ!$I1979))</f>
        <v/>
      </c>
      <c r="L1980" s="17" t="str">
        <f aca="false">IF($C1980="","",MAX(1,N(商品マスタ!$J1979)))</f>
        <v/>
      </c>
      <c r="M1980" s="38" t="str">
        <f aca="false">IF($C1980="","",N(TOP!$C$16)*N($K1980))</f>
        <v/>
      </c>
      <c r="N1980" s="17" t="str">
        <f aca="false">IF($C1980="","",ROUNDUP(N($M1980)/N($L1980),0))</f>
        <v/>
      </c>
      <c r="O1980" s="17" t="str">
        <f aca="false">IF($C1980="","",N(商品マスタ!$R1979))</f>
        <v/>
      </c>
      <c r="P1980" s="17" t="str">
        <f aca="false">IF($C1980="","",IF($F1980="理論",(N($O1980)+N($N1980))-N($G1980),(N($O1980)+N($N1980))-N($I1980)))</f>
        <v/>
      </c>
      <c r="Q1980" s="17" t="str">
        <f aca="false">IF($C1980="","",MAX(1,N(商品マスタ!$K1979)))</f>
        <v/>
      </c>
      <c r="R1980" s="39" t="str">
        <f aca="false">IF($C1980="","",IF(N($P1980)/N($Q1980)&lt;=0,"",ROUNDUP(N($P1980)/N($Q1980),0)))</f>
        <v/>
      </c>
      <c r="S1980" s="14"/>
      <c r="T1980" s="40" t="str">
        <f aca="false">IF($C1980="","",N(商品マスタ!$M1979))</f>
        <v/>
      </c>
      <c r="U1980" s="40" t="str">
        <f aca="false">IF($S1980="","",N($S1980)*N($T1980))</f>
        <v/>
      </c>
      <c r="V1980" s="18"/>
    </row>
    <row r="1981" customFormat="false" ht="15" hidden="false" customHeight="false" outlineLevel="0" collapsed="false">
      <c r="B1981" s="12" t="n">
        <v>1975</v>
      </c>
      <c r="C1981" s="36" t="str">
        <f aca="false">IF(商品マスタ!$C1980="","",商品マスタ!$C1980)</f>
        <v/>
      </c>
      <c r="D1981" s="12" t="str">
        <f aca="false">IF($C1981="","",商品マスタ!$D1980)</f>
        <v/>
      </c>
      <c r="E1981" s="12" t="str">
        <f aca="false">IF($C1981="","",商品マスタ!$G1980)</f>
        <v/>
      </c>
      <c r="F1981" s="12" t="str">
        <f aca="false">IF($C1981="","",IF(商品マスタ!$P1980="","理論",商品マスタ!$P1980))</f>
        <v/>
      </c>
      <c r="G1981" s="17" t="str">
        <f aca="false">IF($C1981="","",N(商品マスタ!$H1980))</f>
        <v/>
      </c>
      <c r="H1981" s="14"/>
      <c r="I1981" s="17" t="str">
        <f aca="false">IF($C1981="","",N($H1981)*N(商品マスタ!$N1980))</f>
        <v/>
      </c>
      <c r="J1981" s="17" t="str">
        <f aca="false">IF($C1981="","",N($I1981)-N($G1981))</f>
        <v/>
      </c>
      <c r="K1981" s="37" t="str">
        <f aca="false">IF($C1981="","",N(商品マスタ!$I1980))</f>
        <v/>
      </c>
      <c r="L1981" s="17" t="str">
        <f aca="false">IF($C1981="","",MAX(1,N(商品マスタ!$J1980)))</f>
        <v/>
      </c>
      <c r="M1981" s="38" t="str">
        <f aca="false">IF($C1981="","",N(TOP!$C$16)*N($K1981))</f>
        <v/>
      </c>
      <c r="N1981" s="17" t="str">
        <f aca="false">IF($C1981="","",ROUNDUP(N($M1981)/N($L1981),0))</f>
        <v/>
      </c>
      <c r="O1981" s="17" t="str">
        <f aca="false">IF($C1981="","",N(商品マスタ!$R1980))</f>
        <v/>
      </c>
      <c r="P1981" s="17" t="str">
        <f aca="false">IF($C1981="","",IF($F1981="理論",(N($O1981)+N($N1981))-N($G1981),(N($O1981)+N($N1981))-N($I1981)))</f>
        <v/>
      </c>
      <c r="Q1981" s="17" t="str">
        <f aca="false">IF($C1981="","",MAX(1,N(商品マスタ!$K1980)))</f>
        <v/>
      </c>
      <c r="R1981" s="39" t="str">
        <f aca="false">IF($C1981="","",IF(N($P1981)/N($Q1981)&lt;=0,"",ROUNDUP(N($P1981)/N($Q1981),0)))</f>
        <v/>
      </c>
      <c r="S1981" s="14"/>
      <c r="T1981" s="40" t="str">
        <f aca="false">IF($C1981="","",N(商品マスタ!$M1980))</f>
        <v/>
      </c>
      <c r="U1981" s="40" t="str">
        <f aca="false">IF($S1981="","",N($S1981)*N($T1981))</f>
        <v/>
      </c>
      <c r="V1981" s="18"/>
    </row>
    <row r="1982" customFormat="false" ht="15" hidden="false" customHeight="false" outlineLevel="0" collapsed="false">
      <c r="B1982" s="12" t="n">
        <v>1976</v>
      </c>
      <c r="C1982" s="36" t="str">
        <f aca="false">IF(商品マスタ!$C1981="","",商品マスタ!$C1981)</f>
        <v/>
      </c>
      <c r="D1982" s="12" t="str">
        <f aca="false">IF($C1982="","",商品マスタ!$D1981)</f>
        <v/>
      </c>
      <c r="E1982" s="12" t="str">
        <f aca="false">IF($C1982="","",商品マスタ!$G1981)</f>
        <v/>
      </c>
      <c r="F1982" s="12" t="str">
        <f aca="false">IF($C1982="","",IF(商品マスタ!$P1981="","理論",商品マスタ!$P1981))</f>
        <v/>
      </c>
      <c r="G1982" s="17" t="str">
        <f aca="false">IF($C1982="","",N(商品マスタ!$H1981))</f>
        <v/>
      </c>
      <c r="H1982" s="14"/>
      <c r="I1982" s="17" t="str">
        <f aca="false">IF($C1982="","",N($H1982)*N(商品マスタ!$N1981))</f>
        <v/>
      </c>
      <c r="J1982" s="17" t="str">
        <f aca="false">IF($C1982="","",N($I1982)-N($G1982))</f>
        <v/>
      </c>
      <c r="K1982" s="37" t="str">
        <f aca="false">IF($C1982="","",N(商品マスタ!$I1981))</f>
        <v/>
      </c>
      <c r="L1982" s="17" t="str">
        <f aca="false">IF($C1982="","",MAX(1,N(商品マスタ!$J1981)))</f>
        <v/>
      </c>
      <c r="M1982" s="38" t="str">
        <f aca="false">IF($C1982="","",N(TOP!$C$16)*N($K1982))</f>
        <v/>
      </c>
      <c r="N1982" s="17" t="str">
        <f aca="false">IF($C1982="","",ROUNDUP(N($M1982)/N($L1982),0))</f>
        <v/>
      </c>
      <c r="O1982" s="17" t="str">
        <f aca="false">IF($C1982="","",N(商品マスタ!$R1981))</f>
        <v/>
      </c>
      <c r="P1982" s="17" t="str">
        <f aca="false">IF($C1982="","",IF($F1982="理論",(N($O1982)+N($N1982))-N($G1982),(N($O1982)+N($N1982))-N($I1982)))</f>
        <v/>
      </c>
      <c r="Q1982" s="17" t="str">
        <f aca="false">IF($C1982="","",MAX(1,N(商品マスタ!$K1981)))</f>
        <v/>
      </c>
      <c r="R1982" s="39" t="str">
        <f aca="false">IF($C1982="","",IF(N($P1982)/N($Q1982)&lt;=0,"",ROUNDUP(N($P1982)/N($Q1982),0)))</f>
        <v/>
      </c>
      <c r="S1982" s="14"/>
      <c r="T1982" s="40" t="str">
        <f aca="false">IF($C1982="","",N(商品マスタ!$M1981))</f>
        <v/>
      </c>
      <c r="U1982" s="40" t="str">
        <f aca="false">IF($S1982="","",N($S1982)*N($T1982))</f>
        <v/>
      </c>
      <c r="V1982" s="18"/>
    </row>
    <row r="1983" customFormat="false" ht="15" hidden="false" customHeight="false" outlineLevel="0" collapsed="false">
      <c r="B1983" s="12" t="n">
        <v>1977</v>
      </c>
      <c r="C1983" s="36" t="str">
        <f aca="false">IF(商品マスタ!$C1982="","",商品マスタ!$C1982)</f>
        <v/>
      </c>
      <c r="D1983" s="12" t="str">
        <f aca="false">IF($C1983="","",商品マスタ!$D1982)</f>
        <v/>
      </c>
      <c r="E1983" s="12" t="str">
        <f aca="false">IF($C1983="","",商品マスタ!$G1982)</f>
        <v/>
      </c>
      <c r="F1983" s="12" t="str">
        <f aca="false">IF($C1983="","",IF(商品マスタ!$P1982="","理論",商品マスタ!$P1982))</f>
        <v/>
      </c>
      <c r="G1983" s="17" t="str">
        <f aca="false">IF($C1983="","",N(商品マスタ!$H1982))</f>
        <v/>
      </c>
      <c r="H1983" s="14"/>
      <c r="I1983" s="17" t="str">
        <f aca="false">IF($C1983="","",N($H1983)*N(商品マスタ!$N1982))</f>
        <v/>
      </c>
      <c r="J1983" s="17" t="str">
        <f aca="false">IF($C1983="","",N($I1983)-N($G1983))</f>
        <v/>
      </c>
      <c r="K1983" s="37" t="str">
        <f aca="false">IF($C1983="","",N(商品マスタ!$I1982))</f>
        <v/>
      </c>
      <c r="L1983" s="17" t="str">
        <f aca="false">IF($C1983="","",MAX(1,N(商品マスタ!$J1982)))</f>
        <v/>
      </c>
      <c r="M1983" s="38" t="str">
        <f aca="false">IF($C1983="","",N(TOP!$C$16)*N($K1983))</f>
        <v/>
      </c>
      <c r="N1983" s="17" t="str">
        <f aca="false">IF($C1983="","",ROUNDUP(N($M1983)/N($L1983),0))</f>
        <v/>
      </c>
      <c r="O1983" s="17" t="str">
        <f aca="false">IF($C1983="","",N(商品マスタ!$R1982))</f>
        <v/>
      </c>
      <c r="P1983" s="17" t="str">
        <f aca="false">IF($C1983="","",IF($F1983="理論",(N($O1983)+N($N1983))-N($G1983),(N($O1983)+N($N1983))-N($I1983)))</f>
        <v/>
      </c>
      <c r="Q1983" s="17" t="str">
        <f aca="false">IF($C1983="","",MAX(1,N(商品マスタ!$K1982)))</f>
        <v/>
      </c>
      <c r="R1983" s="39" t="str">
        <f aca="false">IF($C1983="","",IF(N($P1983)/N($Q1983)&lt;=0,"",ROUNDUP(N($P1983)/N($Q1983),0)))</f>
        <v/>
      </c>
      <c r="S1983" s="14"/>
      <c r="T1983" s="40" t="str">
        <f aca="false">IF($C1983="","",N(商品マスタ!$M1982))</f>
        <v/>
      </c>
      <c r="U1983" s="40" t="str">
        <f aca="false">IF($S1983="","",N($S1983)*N($T1983))</f>
        <v/>
      </c>
      <c r="V1983" s="18"/>
    </row>
    <row r="1984" customFormat="false" ht="15" hidden="false" customHeight="false" outlineLevel="0" collapsed="false">
      <c r="B1984" s="12" t="n">
        <v>1978</v>
      </c>
      <c r="C1984" s="36" t="str">
        <f aca="false">IF(商品マスタ!$C1983="","",商品マスタ!$C1983)</f>
        <v/>
      </c>
      <c r="D1984" s="12" t="str">
        <f aca="false">IF($C1984="","",商品マスタ!$D1983)</f>
        <v/>
      </c>
      <c r="E1984" s="12" t="str">
        <f aca="false">IF($C1984="","",商品マスタ!$G1983)</f>
        <v/>
      </c>
      <c r="F1984" s="12" t="str">
        <f aca="false">IF($C1984="","",IF(商品マスタ!$P1983="","理論",商品マスタ!$P1983))</f>
        <v/>
      </c>
      <c r="G1984" s="17" t="str">
        <f aca="false">IF($C1984="","",N(商品マスタ!$H1983))</f>
        <v/>
      </c>
      <c r="H1984" s="14"/>
      <c r="I1984" s="17" t="str">
        <f aca="false">IF($C1984="","",N($H1984)*N(商品マスタ!$N1983))</f>
        <v/>
      </c>
      <c r="J1984" s="17" t="str">
        <f aca="false">IF($C1984="","",N($I1984)-N($G1984))</f>
        <v/>
      </c>
      <c r="K1984" s="37" t="str">
        <f aca="false">IF($C1984="","",N(商品マスタ!$I1983))</f>
        <v/>
      </c>
      <c r="L1984" s="17" t="str">
        <f aca="false">IF($C1984="","",MAX(1,N(商品マスタ!$J1983)))</f>
        <v/>
      </c>
      <c r="M1984" s="38" t="str">
        <f aca="false">IF($C1984="","",N(TOP!$C$16)*N($K1984))</f>
        <v/>
      </c>
      <c r="N1984" s="17" t="str">
        <f aca="false">IF($C1984="","",ROUNDUP(N($M1984)/N($L1984),0))</f>
        <v/>
      </c>
      <c r="O1984" s="17" t="str">
        <f aca="false">IF($C1984="","",N(商品マスタ!$R1983))</f>
        <v/>
      </c>
      <c r="P1984" s="17" t="str">
        <f aca="false">IF($C1984="","",IF($F1984="理論",(N($O1984)+N($N1984))-N($G1984),(N($O1984)+N($N1984))-N($I1984)))</f>
        <v/>
      </c>
      <c r="Q1984" s="17" t="str">
        <f aca="false">IF($C1984="","",MAX(1,N(商品マスタ!$K1983)))</f>
        <v/>
      </c>
      <c r="R1984" s="39" t="str">
        <f aca="false">IF($C1984="","",IF(N($P1984)/N($Q1984)&lt;=0,"",ROUNDUP(N($P1984)/N($Q1984),0)))</f>
        <v/>
      </c>
      <c r="S1984" s="14"/>
      <c r="T1984" s="40" t="str">
        <f aca="false">IF($C1984="","",N(商品マスタ!$M1983))</f>
        <v/>
      </c>
      <c r="U1984" s="40" t="str">
        <f aca="false">IF($S1984="","",N($S1984)*N($T1984))</f>
        <v/>
      </c>
      <c r="V1984" s="18"/>
    </row>
    <row r="1985" customFormat="false" ht="15" hidden="false" customHeight="false" outlineLevel="0" collapsed="false">
      <c r="B1985" s="12" t="n">
        <v>1979</v>
      </c>
      <c r="C1985" s="36" t="str">
        <f aca="false">IF(商品マスタ!$C1984="","",商品マスタ!$C1984)</f>
        <v/>
      </c>
      <c r="D1985" s="12" t="str">
        <f aca="false">IF($C1985="","",商品マスタ!$D1984)</f>
        <v/>
      </c>
      <c r="E1985" s="12" t="str">
        <f aca="false">IF($C1985="","",商品マスタ!$G1984)</f>
        <v/>
      </c>
      <c r="F1985" s="12" t="str">
        <f aca="false">IF($C1985="","",IF(商品マスタ!$P1984="","理論",商品マスタ!$P1984))</f>
        <v/>
      </c>
      <c r="G1985" s="17" t="str">
        <f aca="false">IF($C1985="","",N(商品マスタ!$H1984))</f>
        <v/>
      </c>
      <c r="H1985" s="14"/>
      <c r="I1985" s="17" t="str">
        <f aca="false">IF($C1985="","",N($H1985)*N(商品マスタ!$N1984))</f>
        <v/>
      </c>
      <c r="J1985" s="17" t="str">
        <f aca="false">IF($C1985="","",N($I1985)-N($G1985))</f>
        <v/>
      </c>
      <c r="K1985" s="37" t="str">
        <f aca="false">IF($C1985="","",N(商品マスタ!$I1984))</f>
        <v/>
      </c>
      <c r="L1985" s="17" t="str">
        <f aca="false">IF($C1985="","",MAX(1,N(商品マスタ!$J1984)))</f>
        <v/>
      </c>
      <c r="M1985" s="38" t="str">
        <f aca="false">IF($C1985="","",N(TOP!$C$16)*N($K1985))</f>
        <v/>
      </c>
      <c r="N1985" s="17" t="str">
        <f aca="false">IF($C1985="","",ROUNDUP(N($M1985)/N($L1985),0))</f>
        <v/>
      </c>
      <c r="O1985" s="17" t="str">
        <f aca="false">IF($C1985="","",N(商品マスタ!$R1984))</f>
        <v/>
      </c>
      <c r="P1985" s="17" t="str">
        <f aca="false">IF($C1985="","",IF($F1985="理論",(N($O1985)+N($N1985))-N($G1985),(N($O1985)+N($N1985))-N($I1985)))</f>
        <v/>
      </c>
      <c r="Q1985" s="17" t="str">
        <f aca="false">IF($C1985="","",MAX(1,N(商品マスタ!$K1984)))</f>
        <v/>
      </c>
      <c r="R1985" s="39" t="str">
        <f aca="false">IF($C1985="","",IF(N($P1985)/N($Q1985)&lt;=0,"",ROUNDUP(N($P1985)/N($Q1985),0)))</f>
        <v/>
      </c>
      <c r="S1985" s="14"/>
      <c r="T1985" s="40" t="str">
        <f aca="false">IF($C1985="","",N(商品マスタ!$M1984))</f>
        <v/>
      </c>
      <c r="U1985" s="40" t="str">
        <f aca="false">IF($S1985="","",N($S1985)*N($T1985))</f>
        <v/>
      </c>
      <c r="V1985" s="18"/>
    </row>
    <row r="1986" customFormat="false" ht="15" hidden="false" customHeight="false" outlineLevel="0" collapsed="false">
      <c r="B1986" s="12" t="n">
        <v>1980</v>
      </c>
      <c r="C1986" s="36" t="str">
        <f aca="false">IF(商品マスタ!$C1985="","",商品マスタ!$C1985)</f>
        <v/>
      </c>
      <c r="D1986" s="12" t="str">
        <f aca="false">IF($C1986="","",商品マスタ!$D1985)</f>
        <v/>
      </c>
      <c r="E1986" s="12" t="str">
        <f aca="false">IF($C1986="","",商品マスタ!$G1985)</f>
        <v/>
      </c>
      <c r="F1986" s="12" t="str">
        <f aca="false">IF($C1986="","",IF(商品マスタ!$P1985="","理論",商品マスタ!$P1985))</f>
        <v/>
      </c>
      <c r="G1986" s="17" t="str">
        <f aca="false">IF($C1986="","",N(商品マスタ!$H1985))</f>
        <v/>
      </c>
      <c r="H1986" s="14"/>
      <c r="I1986" s="17" t="str">
        <f aca="false">IF($C1986="","",N($H1986)*N(商品マスタ!$N1985))</f>
        <v/>
      </c>
      <c r="J1986" s="17" t="str">
        <f aca="false">IF($C1986="","",N($I1986)-N($G1986))</f>
        <v/>
      </c>
      <c r="K1986" s="37" t="str">
        <f aca="false">IF($C1986="","",N(商品マスタ!$I1985))</f>
        <v/>
      </c>
      <c r="L1986" s="17" t="str">
        <f aca="false">IF($C1986="","",MAX(1,N(商品マスタ!$J1985)))</f>
        <v/>
      </c>
      <c r="M1986" s="38" t="str">
        <f aca="false">IF($C1986="","",N(TOP!$C$16)*N($K1986))</f>
        <v/>
      </c>
      <c r="N1986" s="17" t="str">
        <f aca="false">IF($C1986="","",ROUNDUP(N($M1986)/N($L1986),0))</f>
        <v/>
      </c>
      <c r="O1986" s="17" t="str">
        <f aca="false">IF($C1986="","",N(商品マスタ!$R1985))</f>
        <v/>
      </c>
      <c r="P1986" s="17" t="str">
        <f aca="false">IF($C1986="","",IF($F1986="理論",(N($O1986)+N($N1986))-N($G1986),(N($O1986)+N($N1986))-N($I1986)))</f>
        <v/>
      </c>
      <c r="Q1986" s="17" t="str">
        <f aca="false">IF($C1986="","",MAX(1,N(商品マスタ!$K1985)))</f>
        <v/>
      </c>
      <c r="R1986" s="39" t="str">
        <f aca="false">IF($C1986="","",IF(N($P1986)/N($Q1986)&lt;=0,"",ROUNDUP(N($P1986)/N($Q1986),0)))</f>
        <v/>
      </c>
      <c r="S1986" s="14"/>
      <c r="T1986" s="40" t="str">
        <f aca="false">IF($C1986="","",N(商品マスタ!$M1985))</f>
        <v/>
      </c>
      <c r="U1986" s="40" t="str">
        <f aca="false">IF($S1986="","",N($S1986)*N($T1986))</f>
        <v/>
      </c>
      <c r="V1986" s="18"/>
    </row>
    <row r="1987" customFormat="false" ht="15" hidden="false" customHeight="false" outlineLevel="0" collapsed="false">
      <c r="B1987" s="12" t="n">
        <v>1981</v>
      </c>
      <c r="C1987" s="36" t="str">
        <f aca="false">IF(商品マスタ!$C1986="","",商品マスタ!$C1986)</f>
        <v/>
      </c>
      <c r="D1987" s="12" t="str">
        <f aca="false">IF($C1987="","",商品マスタ!$D1986)</f>
        <v/>
      </c>
      <c r="E1987" s="12" t="str">
        <f aca="false">IF($C1987="","",商品マスタ!$G1986)</f>
        <v/>
      </c>
      <c r="F1987" s="12" t="str">
        <f aca="false">IF($C1987="","",IF(商品マスタ!$P1986="","理論",商品マスタ!$P1986))</f>
        <v/>
      </c>
      <c r="G1987" s="17" t="str">
        <f aca="false">IF($C1987="","",N(商品マスタ!$H1986))</f>
        <v/>
      </c>
      <c r="H1987" s="14"/>
      <c r="I1987" s="17" t="str">
        <f aca="false">IF($C1987="","",N($H1987)*N(商品マスタ!$N1986))</f>
        <v/>
      </c>
      <c r="J1987" s="17" t="str">
        <f aca="false">IF($C1987="","",N($I1987)-N($G1987))</f>
        <v/>
      </c>
      <c r="K1987" s="37" t="str">
        <f aca="false">IF($C1987="","",N(商品マスタ!$I1986))</f>
        <v/>
      </c>
      <c r="L1987" s="17" t="str">
        <f aca="false">IF($C1987="","",MAX(1,N(商品マスタ!$J1986)))</f>
        <v/>
      </c>
      <c r="M1987" s="38" t="str">
        <f aca="false">IF($C1987="","",N(TOP!$C$16)*N($K1987))</f>
        <v/>
      </c>
      <c r="N1987" s="17" t="str">
        <f aca="false">IF($C1987="","",ROUNDUP(N($M1987)/N($L1987),0))</f>
        <v/>
      </c>
      <c r="O1987" s="17" t="str">
        <f aca="false">IF($C1987="","",N(商品マスタ!$R1986))</f>
        <v/>
      </c>
      <c r="P1987" s="17" t="str">
        <f aca="false">IF($C1987="","",IF($F1987="理論",(N($O1987)+N($N1987))-N($G1987),(N($O1987)+N($N1987))-N($I1987)))</f>
        <v/>
      </c>
      <c r="Q1987" s="17" t="str">
        <f aca="false">IF($C1987="","",MAX(1,N(商品マスタ!$K1986)))</f>
        <v/>
      </c>
      <c r="R1987" s="39" t="str">
        <f aca="false">IF($C1987="","",IF(N($P1987)/N($Q1987)&lt;=0,"",ROUNDUP(N($P1987)/N($Q1987),0)))</f>
        <v/>
      </c>
      <c r="S1987" s="14"/>
      <c r="T1987" s="40" t="str">
        <f aca="false">IF($C1987="","",N(商品マスタ!$M1986))</f>
        <v/>
      </c>
      <c r="U1987" s="40" t="str">
        <f aca="false">IF($S1987="","",N($S1987)*N($T1987))</f>
        <v/>
      </c>
      <c r="V1987" s="18"/>
    </row>
    <row r="1988" customFormat="false" ht="15" hidden="false" customHeight="false" outlineLevel="0" collapsed="false">
      <c r="B1988" s="12" t="n">
        <v>1982</v>
      </c>
      <c r="C1988" s="36" t="str">
        <f aca="false">IF(商品マスタ!$C1987="","",商品マスタ!$C1987)</f>
        <v/>
      </c>
      <c r="D1988" s="12" t="str">
        <f aca="false">IF($C1988="","",商品マスタ!$D1987)</f>
        <v/>
      </c>
      <c r="E1988" s="12" t="str">
        <f aca="false">IF($C1988="","",商品マスタ!$G1987)</f>
        <v/>
      </c>
      <c r="F1988" s="12" t="str">
        <f aca="false">IF($C1988="","",IF(商品マスタ!$P1987="","理論",商品マスタ!$P1987))</f>
        <v/>
      </c>
      <c r="G1988" s="17" t="str">
        <f aca="false">IF($C1988="","",N(商品マスタ!$H1987))</f>
        <v/>
      </c>
      <c r="H1988" s="14"/>
      <c r="I1988" s="17" t="str">
        <f aca="false">IF($C1988="","",N($H1988)*N(商品マスタ!$N1987))</f>
        <v/>
      </c>
      <c r="J1988" s="17" t="str">
        <f aca="false">IF($C1988="","",N($I1988)-N($G1988))</f>
        <v/>
      </c>
      <c r="K1988" s="37" t="str">
        <f aca="false">IF($C1988="","",N(商品マスタ!$I1987))</f>
        <v/>
      </c>
      <c r="L1988" s="17" t="str">
        <f aca="false">IF($C1988="","",MAX(1,N(商品マスタ!$J1987)))</f>
        <v/>
      </c>
      <c r="M1988" s="38" t="str">
        <f aca="false">IF($C1988="","",N(TOP!$C$16)*N($K1988))</f>
        <v/>
      </c>
      <c r="N1988" s="17" t="str">
        <f aca="false">IF($C1988="","",ROUNDUP(N($M1988)/N($L1988),0))</f>
        <v/>
      </c>
      <c r="O1988" s="17" t="str">
        <f aca="false">IF($C1988="","",N(商品マスタ!$R1987))</f>
        <v/>
      </c>
      <c r="P1988" s="17" t="str">
        <f aca="false">IF($C1988="","",IF($F1988="理論",(N($O1988)+N($N1988))-N($G1988),(N($O1988)+N($N1988))-N($I1988)))</f>
        <v/>
      </c>
      <c r="Q1988" s="17" t="str">
        <f aca="false">IF($C1988="","",MAX(1,N(商品マスタ!$K1987)))</f>
        <v/>
      </c>
      <c r="R1988" s="39" t="str">
        <f aca="false">IF($C1988="","",IF(N($P1988)/N($Q1988)&lt;=0,"",ROUNDUP(N($P1988)/N($Q1988),0)))</f>
        <v/>
      </c>
      <c r="S1988" s="14"/>
      <c r="T1988" s="40" t="str">
        <f aca="false">IF($C1988="","",N(商品マスタ!$M1987))</f>
        <v/>
      </c>
      <c r="U1988" s="40" t="str">
        <f aca="false">IF($S1988="","",N($S1988)*N($T1988))</f>
        <v/>
      </c>
      <c r="V1988" s="18"/>
    </row>
    <row r="1989" customFormat="false" ht="15" hidden="false" customHeight="false" outlineLevel="0" collapsed="false">
      <c r="B1989" s="12" t="n">
        <v>1983</v>
      </c>
      <c r="C1989" s="36" t="str">
        <f aca="false">IF(商品マスタ!$C1988="","",商品マスタ!$C1988)</f>
        <v/>
      </c>
      <c r="D1989" s="12" t="str">
        <f aca="false">IF($C1989="","",商品マスタ!$D1988)</f>
        <v/>
      </c>
      <c r="E1989" s="12" t="str">
        <f aca="false">IF($C1989="","",商品マスタ!$G1988)</f>
        <v/>
      </c>
      <c r="F1989" s="12" t="str">
        <f aca="false">IF($C1989="","",IF(商品マスタ!$P1988="","理論",商品マスタ!$P1988))</f>
        <v/>
      </c>
      <c r="G1989" s="17" t="str">
        <f aca="false">IF($C1989="","",N(商品マスタ!$H1988))</f>
        <v/>
      </c>
      <c r="H1989" s="14"/>
      <c r="I1989" s="17" t="str">
        <f aca="false">IF($C1989="","",N($H1989)*N(商品マスタ!$N1988))</f>
        <v/>
      </c>
      <c r="J1989" s="17" t="str">
        <f aca="false">IF($C1989="","",N($I1989)-N($G1989))</f>
        <v/>
      </c>
      <c r="K1989" s="37" t="str">
        <f aca="false">IF($C1989="","",N(商品マスタ!$I1988))</f>
        <v/>
      </c>
      <c r="L1989" s="17" t="str">
        <f aca="false">IF($C1989="","",MAX(1,N(商品マスタ!$J1988)))</f>
        <v/>
      </c>
      <c r="M1989" s="38" t="str">
        <f aca="false">IF($C1989="","",N(TOP!$C$16)*N($K1989))</f>
        <v/>
      </c>
      <c r="N1989" s="17" t="str">
        <f aca="false">IF($C1989="","",ROUNDUP(N($M1989)/N($L1989),0))</f>
        <v/>
      </c>
      <c r="O1989" s="17" t="str">
        <f aca="false">IF($C1989="","",N(商品マスタ!$R1988))</f>
        <v/>
      </c>
      <c r="P1989" s="17" t="str">
        <f aca="false">IF($C1989="","",IF($F1989="理論",(N($O1989)+N($N1989))-N($G1989),(N($O1989)+N($N1989))-N($I1989)))</f>
        <v/>
      </c>
      <c r="Q1989" s="17" t="str">
        <f aca="false">IF($C1989="","",MAX(1,N(商品マスタ!$K1988)))</f>
        <v/>
      </c>
      <c r="R1989" s="39" t="str">
        <f aca="false">IF($C1989="","",IF(N($P1989)/N($Q1989)&lt;=0,"",ROUNDUP(N($P1989)/N($Q1989),0)))</f>
        <v/>
      </c>
      <c r="S1989" s="14"/>
      <c r="T1989" s="40" t="str">
        <f aca="false">IF($C1989="","",N(商品マスタ!$M1988))</f>
        <v/>
      </c>
      <c r="U1989" s="40" t="str">
        <f aca="false">IF($S1989="","",N($S1989)*N($T1989))</f>
        <v/>
      </c>
      <c r="V1989" s="18"/>
    </row>
    <row r="1990" customFormat="false" ht="15" hidden="false" customHeight="false" outlineLevel="0" collapsed="false">
      <c r="B1990" s="12" t="n">
        <v>1984</v>
      </c>
      <c r="C1990" s="36" t="str">
        <f aca="false">IF(商品マスタ!$C1989="","",商品マスタ!$C1989)</f>
        <v/>
      </c>
      <c r="D1990" s="12" t="str">
        <f aca="false">IF($C1990="","",商品マスタ!$D1989)</f>
        <v/>
      </c>
      <c r="E1990" s="12" t="str">
        <f aca="false">IF($C1990="","",商品マスタ!$G1989)</f>
        <v/>
      </c>
      <c r="F1990" s="12" t="str">
        <f aca="false">IF($C1990="","",IF(商品マスタ!$P1989="","理論",商品マスタ!$P1989))</f>
        <v/>
      </c>
      <c r="G1990" s="17" t="str">
        <f aca="false">IF($C1990="","",N(商品マスタ!$H1989))</f>
        <v/>
      </c>
      <c r="H1990" s="14"/>
      <c r="I1990" s="17" t="str">
        <f aca="false">IF($C1990="","",N($H1990)*N(商品マスタ!$N1989))</f>
        <v/>
      </c>
      <c r="J1990" s="17" t="str">
        <f aca="false">IF($C1990="","",N($I1990)-N($G1990))</f>
        <v/>
      </c>
      <c r="K1990" s="37" t="str">
        <f aca="false">IF($C1990="","",N(商品マスタ!$I1989))</f>
        <v/>
      </c>
      <c r="L1990" s="17" t="str">
        <f aca="false">IF($C1990="","",MAX(1,N(商品マスタ!$J1989)))</f>
        <v/>
      </c>
      <c r="M1990" s="38" t="str">
        <f aca="false">IF($C1990="","",N(TOP!$C$16)*N($K1990))</f>
        <v/>
      </c>
      <c r="N1990" s="17" t="str">
        <f aca="false">IF($C1990="","",ROUNDUP(N($M1990)/N($L1990),0))</f>
        <v/>
      </c>
      <c r="O1990" s="17" t="str">
        <f aca="false">IF($C1990="","",N(商品マスタ!$R1989))</f>
        <v/>
      </c>
      <c r="P1990" s="17" t="str">
        <f aca="false">IF($C1990="","",IF($F1990="理論",(N($O1990)+N($N1990))-N($G1990),(N($O1990)+N($N1990))-N($I1990)))</f>
        <v/>
      </c>
      <c r="Q1990" s="17" t="str">
        <f aca="false">IF($C1990="","",MAX(1,N(商品マスタ!$K1989)))</f>
        <v/>
      </c>
      <c r="R1990" s="39" t="str">
        <f aca="false">IF($C1990="","",IF(N($P1990)/N($Q1990)&lt;=0,"",ROUNDUP(N($P1990)/N($Q1990),0)))</f>
        <v/>
      </c>
      <c r="S1990" s="14"/>
      <c r="T1990" s="40" t="str">
        <f aca="false">IF($C1990="","",N(商品マスタ!$M1989))</f>
        <v/>
      </c>
      <c r="U1990" s="40" t="str">
        <f aca="false">IF($S1990="","",N($S1990)*N($T1990))</f>
        <v/>
      </c>
      <c r="V1990" s="18"/>
    </row>
    <row r="1991" customFormat="false" ht="15" hidden="false" customHeight="false" outlineLevel="0" collapsed="false">
      <c r="B1991" s="12" t="n">
        <v>1985</v>
      </c>
      <c r="C1991" s="36" t="str">
        <f aca="false">IF(商品マスタ!$C1990="","",商品マスタ!$C1990)</f>
        <v/>
      </c>
      <c r="D1991" s="12" t="str">
        <f aca="false">IF($C1991="","",商品マスタ!$D1990)</f>
        <v/>
      </c>
      <c r="E1991" s="12" t="str">
        <f aca="false">IF($C1991="","",商品マスタ!$G1990)</f>
        <v/>
      </c>
      <c r="F1991" s="12" t="str">
        <f aca="false">IF($C1991="","",IF(商品マスタ!$P1990="","理論",商品マスタ!$P1990))</f>
        <v/>
      </c>
      <c r="G1991" s="17" t="str">
        <f aca="false">IF($C1991="","",N(商品マスタ!$H1990))</f>
        <v/>
      </c>
      <c r="H1991" s="14"/>
      <c r="I1991" s="17" t="str">
        <f aca="false">IF($C1991="","",N($H1991)*N(商品マスタ!$N1990))</f>
        <v/>
      </c>
      <c r="J1991" s="17" t="str">
        <f aca="false">IF($C1991="","",N($I1991)-N($G1991))</f>
        <v/>
      </c>
      <c r="K1991" s="37" t="str">
        <f aca="false">IF($C1991="","",N(商品マスタ!$I1990))</f>
        <v/>
      </c>
      <c r="L1991" s="17" t="str">
        <f aca="false">IF($C1991="","",MAX(1,N(商品マスタ!$J1990)))</f>
        <v/>
      </c>
      <c r="M1991" s="38" t="str">
        <f aca="false">IF($C1991="","",N(TOP!$C$16)*N($K1991))</f>
        <v/>
      </c>
      <c r="N1991" s="17" t="str">
        <f aca="false">IF($C1991="","",ROUNDUP(N($M1991)/N($L1991),0))</f>
        <v/>
      </c>
      <c r="O1991" s="17" t="str">
        <f aca="false">IF($C1991="","",N(商品マスタ!$R1990))</f>
        <v/>
      </c>
      <c r="P1991" s="17" t="str">
        <f aca="false">IF($C1991="","",IF($F1991="理論",(N($O1991)+N($N1991))-N($G1991),(N($O1991)+N($N1991))-N($I1991)))</f>
        <v/>
      </c>
      <c r="Q1991" s="17" t="str">
        <f aca="false">IF($C1991="","",MAX(1,N(商品マスタ!$K1990)))</f>
        <v/>
      </c>
      <c r="R1991" s="39" t="str">
        <f aca="false">IF($C1991="","",IF(N($P1991)/N($Q1991)&lt;=0,"",ROUNDUP(N($P1991)/N($Q1991),0)))</f>
        <v/>
      </c>
      <c r="S1991" s="14"/>
      <c r="T1991" s="40" t="str">
        <f aca="false">IF($C1991="","",N(商品マスタ!$M1990))</f>
        <v/>
      </c>
      <c r="U1991" s="40" t="str">
        <f aca="false">IF($S1991="","",N($S1991)*N($T1991))</f>
        <v/>
      </c>
      <c r="V1991" s="18"/>
    </row>
    <row r="1992" customFormat="false" ht="15" hidden="false" customHeight="false" outlineLevel="0" collapsed="false">
      <c r="B1992" s="12" t="n">
        <v>1986</v>
      </c>
      <c r="C1992" s="36" t="str">
        <f aca="false">IF(商品マスタ!$C1991="","",商品マスタ!$C1991)</f>
        <v/>
      </c>
      <c r="D1992" s="12" t="str">
        <f aca="false">IF($C1992="","",商品マスタ!$D1991)</f>
        <v/>
      </c>
      <c r="E1992" s="12" t="str">
        <f aca="false">IF($C1992="","",商品マスタ!$G1991)</f>
        <v/>
      </c>
      <c r="F1992" s="12" t="str">
        <f aca="false">IF($C1992="","",IF(商品マスタ!$P1991="","理論",商品マスタ!$P1991))</f>
        <v/>
      </c>
      <c r="G1992" s="17" t="str">
        <f aca="false">IF($C1992="","",N(商品マスタ!$H1991))</f>
        <v/>
      </c>
      <c r="H1992" s="14"/>
      <c r="I1992" s="17" t="str">
        <f aca="false">IF($C1992="","",N($H1992)*N(商品マスタ!$N1991))</f>
        <v/>
      </c>
      <c r="J1992" s="17" t="str">
        <f aca="false">IF($C1992="","",N($I1992)-N($G1992))</f>
        <v/>
      </c>
      <c r="K1992" s="37" t="str">
        <f aca="false">IF($C1992="","",N(商品マスタ!$I1991))</f>
        <v/>
      </c>
      <c r="L1992" s="17" t="str">
        <f aca="false">IF($C1992="","",MAX(1,N(商品マスタ!$J1991)))</f>
        <v/>
      </c>
      <c r="M1992" s="38" t="str">
        <f aca="false">IF($C1992="","",N(TOP!$C$16)*N($K1992))</f>
        <v/>
      </c>
      <c r="N1992" s="17" t="str">
        <f aca="false">IF($C1992="","",ROUNDUP(N($M1992)/N($L1992),0))</f>
        <v/>
      </c>
      <c r="O1992" s="17" t="str">
        <f aca="false">IF($C1992="","",N(商品マスタ!$R1991))</f>
        <v/>
      </c>
      <c r="P1992" s="17" t="str">
        <f aca="false">IF($C1992="","",IF($F1992="理論",(N($O1992)+N($N1992))-N($G1992),(N($O1992)+N($N1992))-N($I1992)))</f>
        <v/>
      </c>
      <c r="Q1992" s="17" t="str">
        <f aca="false">IF($C1992="","",MAX(1,N(商品マスタ!$K1991)))</f>
        <v/>
      </c>
      <c r="R1992" s="39" t="str">
        <f aca="false">IF($C1992="","",IF(N($P1992)/N($Q1992)&lt;=0,"",ROUNDUP(N($P1992)/N($Q1992),0)))</f>
        <v/>
      </c>
      <c r="S1992" s="14"/>
      <c r="T1992" s="40" t="str">
        <f aca="false">IF($C1992="","",N(商品マスタ!$M1991))</f>
        <v/>
      </c>
      <c r="U1992" s="40" t="str">
        <f aca="false">IF($S1992="","",N($S1992)*N($T1992))</f>
        <v/>
      </c>
      <c r="V1992" s="18"/>
    </row>
    <row r="1993" customFormat="false" ht="15" hidden="false" customHeight="false" outlineLevel="0" collapsed="false">
      <c r="B1993" s="12" t="n">
        <v>1987</v>
      </c>
      <c r="C1993" s="36" t="str">
        <f aca="false">IF(商品マスタ!$C1992="","",商品マスタ!$C1992)</f>
        <v/>
      </c>
      <c r="D1993" s="12" t="str">
        <f aca="false">IF($C1993="","",商品マスタ!$D1992)</f>
        <v/>
      </c>
      <c r="E1993" s="12" t="str">
        <f aca="false">IF($C1993="","",商品マスタ!$G1992)</f>
        <v/>
      </c>
      <c r="F1993" s="12" t="str">
        <f aca="false">IF($C1993="","",IF(商品マスタ!$P1992="","理論",商品マスタ!$P1992))</f>
        <v/>
      </c>
      <c r="G1993" s="17" t="str">
        <f aca="false">IF($C1993="","",N(商品マスタ!$H1992))</f>
        <v/>
      </c>
      <c r="H1993" s="14"/>
      <c r="I1993" s="17" t="str">
        <f aca="false">IF($C1993="","",N($H1993)*N(商品マスタ!$N1992))</f>
        <v/>
      </c>
      <c r="J1993" s="17" t="str">
        <f aca="false">IF($C1993="","",N($I1993)-N($G1993))</f>
        <v/>
      </c>
      <c r="K1993" s="37" t="str">
        <f aca="false">IF($C1993="","",N(商品マスタ!$I1992))</f>
        <v/>
      </c>
      <c r="L1993" s="17" t="str">
        <f aca="false">IF($C1993="","",MAX(1,N(商品マスタ!$J1992)))</f>
        <v/>
      </c>
      <c r="M1993" s="38" t="str">
        <f aca="false">IF($C1993="","",N(TOP!$C$16)*N($K1993))</f>
        <v/>
      </c>
      <c r="N1993" s="17" t="str">
        <f aca="false">IF($C1993="","",ROUNDUP(N($M1993)/N($L1993),0))</f>
        <v/>
      </c>
      <c r="O1993" s="17" t="str">
        <f aca="false">IF($C1993="","",N(商品マスタ!$R1992))</f>
        <v/>
      </c>
      <c r="P1993" s="17" t="str">
        <f aca="false">IF($C1993="","",IF($F1993="理論",(N($O1993)+N($N1993))-N($G1993),(N($O1993)+N($N1993))-N($I1993)))</f>
        <v/>
      </c>
      <c r="Q1993" s="17" t="str">
        <f aca="false">IF($C1993="","",MAX(1,N(商品マスタ!$K1992)))</f>
        <v/>
      </c>
      <c r="R1993" s="39" t="str">
        <f aca="false">IF($C1993="","",IF(N($P1993)/N($Q1993)&lt;=0,"",ROUNDUP(N($P1993)/N($Q1993),0)))</f>
        <v/>
      </c>
      <c r="S1993" s="14"/>
      <c r="T1993" s="40" t="str">
        <f aca="false">IF($C1993="","",N(商品マスタ!$M1992))</f>
        <v/>
      </c>
      <c r="U1993" s="40" t="str">
        <f aca="false">IF($S1993="","",N($S1993)*N($T1993))</f>
        <v/>
      </c>
      <c r="V1993" s="18"/>
    </row>
    <row r="1994" customFormat="false" ht="15" hidden="false" customHeight="false" outlineLevel="0" collapsed="false">
      <c r="B1994" s="12" t="n">
        <v>1988</v>
      </c>
      <c r="C1994" s="36" t="str">
        <f aca="false">IF(商品マスタ!$C1993="","",商品マスタ!$C1993)</f>
        <v/>
      </c>
      <c r="D1994" s="12" t="str">
        <f aca="false">IF($C1994="","",商品マスタ!$D1993)</f>
        <v/>
      </c>
      <c r="E1994" s="12" t="str">
        <f aca="false">IF($C1994="","",商品マスタ!$G1993)</f>
        <v/>
      </c>
      <c r="F1994" s="12" t="str">
        <f aca="false">IF($C1994="","",IF(商品マスタ!$P1993="","理論",商品マスタ!$P1993))</f>
        <v/>
      </c>
      <c r="G1994" s="17" t="str">
        <f aca="false">IF($C1994="","",N(商品マスタ!$H1993))</f>
        <v/>
      </c>
      <c r="H1994" s="14"/>
      <c r="I1994" s="17" t="str">
        <f aca="false">IF($C1994="","",N($H1994)*N(商品マスタ!$N1993))</f>
        <v/>
      </c>
      <c r="J1994" s="17" t="str">
        <f aca="false">IF($C1994="","",N($I1994)-N($G1994))</f>
        <v/>
      </c>
      <c r="K1994" s="37" t="str">
        <f aca="false">IF($C1994="","",N(商品マスタ!$I1993))</f>
        <v/>
      </c>
      <c r="L1994" s="17" t="str">
        <f aca="false">IF($C1994="","",MAX(1,N(商品マスタ!$J1993)))</f>
        <v/>
      </c>
      <c r="M1994" s="38" t="str">
        <f aca="false">IF($C1994="","",N(TOP!$C$16)*N($K1994))</f>
        <v/>
      </c>
      <c r="N1994" s="17" t="str">
        <f aca="false">IF($C1994="","",ROUNDUP(N($M1994)/N($L1994),0))</f>
        <v/>
      </c>
      <c r="O1994" s="17" t="str">
        <f aca="false">IF($C1994="","",N(商品マスタ!$R1993))</f>
        <v/>
      </c>
      <c r="P1994" s="17" t="str">
        <f aca="false">IF($C1994="","",IF($F1994="理論",(N($O1994)+N($N1994))-N($G1994),(N($O1994)+N($N1994))-N($I1994)))</f>
        <v/>
      </c>
      <c r="Q1994" s="17" t="str">
        <f aca="false">IF($C1994="","",MAX(1,N(商品マスタ!$K1993)))</f>
        <v/>
      </c>
      <c r="R1994" s="39" t="str">
        <f aca="false">IF($C1994="","",IF(N($P1994)/N($Q1994)&lt;=0,"",ROUNDUP(N($P1994)/N($Q1994),0)))</f>
        <v/>
      </c>
      <c r="S1994" s="14"/>
      <c r="T1994" s="40" t="str">
        <f aca="false">IF($C1994="","",N(商品マスタ!$M1993))</f>
        <v/>
      </c>
      <c r="U1994" s="40" t="str">
        <f aca="false">IF($S1994="","",N($S1994)*N($T1994))</f>
        <v/>
      </c>
      <c r="V1994" s="18"/>
    </row>
    <row r="1995" customFormat="false" ht="15" hidden="false" customHeight="false" outlineLevel="0" collapsed="false">
      <c r="B1995" s="12" t="n">
        <v>1989</v>
      </c>
      <c r="C1995" s="36" t="str">
        <f aca="false">IF(商品マスタ!$C1994="","",商品マスタ!$C1994)</f>
        <v/>
      </c>
      <c r="D1995" s="12" t="str">
        <f aca="false">IF($C1995="","",商品マスタ!$D1994)</f>
        <v/>
      </c>
      <c r="E1995" s="12" t="str">
        <f aca="false">IF($C1995="","",商品マスタ!$G1994)</f>
        <v/>
      </c>
      <c r="F1995" s="12" t="str">
        <f aca="false">IF($C1995="","",IF(商品マスタ!$P1994="","理論",商品マスタ!$P1994))</f>
        <v/>
      </c>
      <c r="G1995" s="17" t="str">
        <f aca="false">IF($C1995="","",N(商品マスタ!$H1994))</f>
        <v/>
      </c>
      <c r="H1995" s="14"/>
      <c r="I1995" s="17" t="str">
        <f aca="false">IF($C1995="","",N($H1995)*N(商品マスタ!$N1994))</f>
        <v/>
      </c>
      <c r="J1995" s="17" t="str">
        <f aca="false">IF($C1995="","",N($I1995)-N($G1995))</f>
        <v/>
      </c>
      <c r="K1995" s="37" t="str">
        <f aca="false">IF($C1995="","",N(商品マスタ!$I1994))</f>
        <v/>
      </c>
      <c r="L1995" s="17" t="str">
        <f aca="false">IF($C1995="","",MAX(1,N(商品マスタ!$J1994)))</f>
        <v/>
      </c>
      <c r="M1995" s="38" t="str">
        <f aca="false">IF($C1995="","",N(TOP!$C$16)*N($K1995))</f>
        <v/>
      </c>
      <c r="N1995" s="17" t="str">
        <f aca="false">IF($C1995="","",ROUNDUP(N($M1995)/N($L1995),0))</f>
        <v/>
      </c>
      <c r="O1995" s="17" t="str">
        <f aca="false">IF($C1995="","",N(商品マスタ!$R1994))</f>
        <v/>
      </c>
      <c r="P1995" s="17" t="str">
        <f aca="false">IF($C1995="","",IF($F1995="理論",(N($O1995)+N($N1995))-N($G1995),(N($O1995)+N($N1995))-N($I1995)))</f>
        <v/>
      </c>
      <c r="Q1995" s="17" t="str">
        <f aca="false">IF($C1995="","",MAX(1,N(商品マスタ!$K1994)))</f>
        <v/>
      </c>
      <c r="R1995" s="39" t="str">
        <f aca="false">IF($C1995="","",IF(N($P1995)/N($Q1995)&lt;=0,"",ROUNDUP(N($P1995)/N($Q1995),0)))</f>
        <v/>
      </c>
      <c r="S1995" s="14"/>
      <c r="T1995" s="40" t="str">
        <f aca="false">IF($C1995="","",N(商品マスタ!$M1994))</f>
        <v/>
      </c>
      <c r="U1995" s="40" t="str">
        <f aca="false">IF($S1995="","",N($S1995)*N($T1995))</f>
        <v/>
      </c>
      <c r="V1995" s="18"/>
    </row>
    <row r="1996" customFormat="false" ht="15" hidden="false" customHeight="false" outlineLevel="0" collapsed="false">
      <c r="B1996" s="12" t="n">
        <v>1990</v>
      </c>
      <c r="C1996" s="36" t="str">
        <f aca="false">IF(商品マスタ!$C1995="","",商品マスタ!$C1995)</f>
        <v/>
      </c>
      <c r="D1996" s="12" t="str">
        <f aca="false">IF($C1996="","",商品マスタ!$D1995)</f>
        <v/>
      </c>
      <c r="E1996" s="12" t="str">
        <f aca="false">IF($C1996="","",商品マスタ!$G1995)</f>
        <v/>
      </c>
      <c r="F1996" s="12" t="str">
        <f aca="false">IF($C1996="","",IF(商品マスタ!$P1995="","理論",商品マスタ!$P1995))</f>
        <v/>
      </c>
      <c r="G1996" s="17" t="str">
        <f aca="false">IF($C1996="","",N(商品マスタ!$H1995))</f>
        <v/>
      </c>
      <c r="H1996" s="14"/>
      <c r="I1996" s="17" t="str">
        <f aca="false">IF($C1996="","",N($H1996)*N(商品マスタ!$N1995))</f>
        <v/>
      </c>
      <c r="J1996" s="17" t="str">
        <f aca="false">IF($C1996="","",N($I1996)-N($G1996))</f>
        <v/>
      </c>
      <c r="K1996" s="37" t="str">
        <f aca="false">IF($C1996="","",N(商品マスタ!$I1995))</f>
        <v/>
      </c>
      <c r="L1996" s="17" t="str">
        <f aca="false">IF($C1996="","",MAX(1,N(商品マスタ!$J1995)))</f>
        <v/>
      </c>
      <c r="M1996" s="38" t="str">
        <f aca="false">IF($C1996="","",N(TOP!$C$16)*N($K1996))</f>
        <v/>
      </c>
      <c r="N1996" s="17" t="str">
        <f aca="false">IF($C1996="","",ROUNDUP(N($M1996)/N($L1996),0))</f>
        <v/>
      </c>
      <c r="O1996" s="17" t="str">
        <f aca="false">IF($C1996="","",N(商品マスタ!$R1995))</f>
        <v/>
      </c>
      <c r="P1996" s="17" t="str">
        <f aca="false">IF($C1996="","",IF($F1996="理論",(N($O1996)+N($N1996))-N($G1996),(N($O1996)+N($N1996))-N($I1996)))</f>
        <v/>
      </c>
      <c r="Q1996" s="17" t="str">
        <f aca="false">IF($C1996="","",MAX(1,N(商品マスタ!$K1995)))</f>
        <v/>
      </c>
      <c r="R1996" s="39" t="str">
        <f aca="false">IF($C1996="","",IF(N($P1996)/N($Q1996)&lt;=0,"",ROUNDUP(N($P1996)/N($Q1996),0)))</f>
        <v/>
      </c>
      <c r="S1996" s="14"/>
      <c r="T1996" s="40" t="str">
        <f aca="false">IF($C1996="","",N(商品マスタ!$M1995))</f>
        <v/>
      </c>
      <c r="U1996" s="40" t="str">
        <f aca="false">IF($S1996="","",N($S1996)*N($T1996))</f>
        <v/>
      </c>
      <c r="V1996" s="18"/>
    </row>
    <row r="1997" customFormat="false" ht="15" hidden="false" customHeight="false" outlineLevel="0" collapsed="false">
      <c r="B1997" s="12" t="n">
        <v>1991</v>
      </c>
      <c r="C1997" s="36" t="str">
        <f aca="false">IF(商品マスタ!$C1996="","",商品マスタ!$C1996)</f>
        <v/>
      </c>
      <c r="D1997" s="12" t="str">
        <f aca="false">IF($C1997="","",商品マスタ!$D1996)</f>
        <v/>
      </c>
      <c r="E1997" s="12" t="str">
        <f aca="false">IF($C1997="","",商品マスタ!$G1996)</f>
        <v/>
      </c>
      <c r="F1997" s="12" t="str">
        <f aca="false">IF($C1997="","",IF(商品マスタ!$P1996="","理論",商品マスタ!$P1996))</f>
        <v/>
      </c>
      <c r="G1997" s="17" t="str">
        <f aca="false">IF($C1997="","",N(商品マスタ!$H1996))</f>
        <v/>
      </c>
      <c r="H1997" s="14"/>
      <c r="I1997" s="17" t="str">
        <f aca="false">IF($C1997="","",N($H1997)*N(商品マスタ!$N1996))</f>
        <v/>
      </c>
      <c r="J1997" s="17" t="str">
        <f aca="false">IF($C1997="","",N($I1997)-N($G1997))</f>
        <v/>
      </c>
      <c r="K1997" s="37" t="str">
        <f aca="false">IF($C1997="","",N(商品マスタ!$I1996))</f>
        <v/>
      </c>
      <c r="L1997" s="17" t="str">
        <f aca="false">IF($C1997="","",MAX(1,N(商品マスタ!$J1996)))</f>
        <v/>
      </c>
      <c r="M1997" s="38" t="str">
        <f aca="false">IF($C1997="","",N(TOP!$C$16)*N($K1997))</f>
        <v/>
      </c>
      <c r="N1997" s="17" t="str">
        <f aca="false">IF($C1997="","",ROUNDUP(N($M1997)/N($L1997),0))</f>
        <v/>
      </c>
      <c r="O1997" s="17" t="str">
        <f aca="false">IF($C1997="","",N(商品マスタ!$R1996))</f>
        <v/>
      </c>
      <c r="P1997" s="17" t="str">
        <f aca="false">IF($C1997="","",IF($F1997="理論",(N($O1997)+N($N1997))-N($G1997),(N($O1997)+N($N1997))-N($I1997)))</f>
        <v/>
      </c>
      <c r="Q1997" s="17" t="str">
        <f aca="false">IF($C1997="","",MAX(1,N(商品マスタ!$K1996)))</f>
        <v/>
      </c>
      <c r="R1997" s="39" t="str">
        <f aca="false">IF($C1997="","",IF(N($P1997)/N($Q1997)&lt;=0,"",ROUNDUP(N($P1997)/N($Q1997),0)))</f>
        <v/>
      </c>
      <c r="S1997" s="14"/>
      <c r="T1997" s="40" t="str">
        <f aca="false">IF($C1997="","",N(商品マスタ!$M1996))</f>
        <v/>
      </c>
      <c r="U1997" s="40" t="str">
        <f aca="false">IF($S1997="","",N($S1997)*N($T1997))</f>
        <v/>
      </c>
      <c r="V1997" s="18"/>
    </row>
    <row r="1998" customFormat="false" ht="15" hidden="false" customHeight="false" outlineLevel="0" collapsed="false">
      <c r="B1998" s="12" t="n">
        <v>1992</v>
      </c>
      <c r="C1998" s="36" t="str">
        <f aca="false">IF(商品マスタ!$C1997="","",商品マスタ!$C1997)</f>
        <v/>
      </c>
      <c r="D1998" s="12" t="str">
        <f aca="false">IF($C1998="","",商品マスタ!$D1997)</f>
        <v/>
      </c>
      <c r="E1998" s="12" t="str">
        <f aca="false">IF($C1998="","",商品マスタ!$G1997)</f>
        <v/>
      </c>
      <c r="F1998" s="12" t="str">
        <f aca="false">IF($C1998="","",IF(商品マスタ!$P1997="","理論",商品マスタ!$P1997))</f>
        <v/>
      </c>
      <c r="G1998" s="17" t="str">
        <f aca="false">IF($C1998="","",N(商品マスタ!$H1997))</f>
        <v/>
      </c>
      <c r="H1998" s="14"/>
      <c r="I1998" s="17" t="str">
        <f aca="false">IF($C1998="","",N($H1998)*N(商品マスタ!$N1997))</f>
        <v/>
      </c>
      <c r="J1998" s="17" t="str">
        <f aca="false">IF($C1998="","",N($I1998)-N($G1998))</f>
        <v/>
      </c>
      <c r="K1998" s="37" t="str">
        <f aca="false">IF($C1998="","",N(商品マスタ!$I1997))</f>
        <v/>
      </c>
      <c r="L1998" s="17" t="str">
        <f aca="false">IF($C1998="","",MAX(1,N(商品マスタ!$J1997)))</f>
        <v/>
      </c>
      <c r="M1998" s="38" t="str">
        <f aca="false">IF($C1998="","",N(TOP!$C$16)*N($K1998))</f>
        <v/>
      </c>
      <c r="N1998" s="17" t="str">
        <f aca="false">IF($C1998="","",ROUNDUP(N($M1998)/N($L1998),0))</f>
        <v/>
      </c>
      <c r="O1998" s="17" t="str">
        <f aca="false">IF($C1998="","",N(商品マスタ!$R1997))</f>
        <v/>
      </c>
      <c r="P1998" s="17" t="str">
        <f aca="false">IF($C1998="","",IF($F1998="理論",(N($O1998)+N($N1998))-N($G1998),(N($O1998)+N($N1998))-N($I1998)))</f>
        <v/>
      </c>
      <c r="Q1998" s="17" t="str">
        <f aca="false">IF($C1998="","",MAX(1,N(商品マスタ!$K1997)))</f>
        <v/>
      </c>
      <c r="R1998" s="39" t="str">
        <f aca="false">IF($C1998="","",IF(N($P1998)/N($Q1998)&lt;=0,"",ROUNDUP(N($P1998)/N($Q1998),0)))</f>
        <v/>
      </c>
      <c r="S1998" s="14"/>
      <c r="T1998" s="40" t="str">
        <f aca="false">IF($C1998="","",N(商品マスタ!$M1997))</f>
        <v/>
      </c>
      <c r="U1998" s="40" t="str">
        <f aca="false">IF($S1998="","",N($S1998)*N($T1998))</f>
        <v/>
      </c>
      <c r="V1998" s="18"/>
    </row>
    <row r="1999" customFormat="false" ht="15" hidden="false" customHeight="false" outlineLevel="0" collapsed="false">
      <c r="B1999" s="12" t="n">
        <v>1993</v>
      </c>
      <c r="C1999" s="36" t="str">
        <f aca="false">IF(商品マスタ!$C1998="","",商品マスタ!$C1998)</f>
        <v/>
      </c>
      <c r="D1999" s="12" t="str">
        <f aca="false">IF($C1999="","",商品マスタ!$D1998)</f>
        <v/>
      </c>
      <c r="E1999" s="12" t="str">
        <f aca="false">IF($C1999="","",商品マスタ!$G1998)</f>
        <v/>
      </c>
      <c r="F1999" s="12" t="str">
        <f aca="false">IF($C1999="","",IF(商品マスタ!$P1998="","理論",商品マスタ!$P1998))</f>
        <v/>
      </c>
      <c r="G1999" s="17" t="str">
        <f aca="false">IF($C1999="","",N(商品マスタ!$H1998))</f>
        <v/>
      </c>
      <c r="H1999" s="14"/>
      <c r="I1999" s="17" t="str">
        <f aca="false">IF($C1999="","",N($H1999)*N(商品マスタ!$N1998))</f>
        <v/>
      </c>
      <c r="J1999" s="17" t="str">
        <f aca="false">IF($C1999="","",N($I1999)-N($G1999))</f>
        <v/>
      </c>
      <c r="K1999" s="37" t="str">
        <f aca="false">IF($C1999="","",N(商品マスタ!$I1998))</f>
        <v/>
      </c>
      <c r="L1999" s="17" t="str">
        <f aca="false">IF($C1999="","",MAX(1,N(商品マスタ!$J1998)))</f>
        <v/>
      </c>
      <c r="M1999" s="38" t="str">
        <f aca="false">IF($C1999="","",N(TOP!$C$16)*N($K1999))</f>
        <v/>
      </c>
      <c r="N1999" s="17" t="str">
        <f aca="false">IF($C1999="","",ROUNDUP(N($M1999)/N($L1999),0))</f>
        <v/>
      </c>
      <c r="O1999" s="17" t="str">
        <f aca="false">IF($C1999="","",N(商品マスタ!$R1998))</f>
        <v/>
      </c>
      <c r="P1999" s="17" t="str">
        <f aca="false">IF($C1999="","",IF($F1999="理論",(N($O1999)+N($N1999))-N($G1999),(N($O1999)+N($N1999))-N($I1999)))</f>
        <v/>
      </c>
      <c r="Q1999" s="17" t="str">
        <f aca="false">IF($C1999="","",MAX(1,N(商品マスタ!$K1998)))</f>
        <v/>
      </c>
      <c r="R1999" s="39" t="str">
        <f aca="false">IF($C1999="","",IF(N($P1999)/N($Q1999)&lt;=0,"",ROUNDUP(N($P1999)/N($Q1999),0)))</f>
        <v/>
      </c>
      <c r="S1999" s="14"/>
      <c r="T1999" s="40" t="str">
        <f aca="false">IF($C1999="","",N(商品マスタ!$M1998))</f>
        <v/>
      </c>
      <c r="U1999" s="40" t="str">
        <f aca="false">IF($S1999="","",N($S1999)*N($T1999))</f>
        <v/>
      </c>
      <c r="V1999" s="18"/>
    </row>
    <row r="2000" customFormat="false" ht="15" hidden="false" customHeight="false" outlineLevel="0" collapsed="false">
      <c r="B2000" s="12" t="n">
        <v>1994</v>
      </c>
      <c r="C2000" s="36" t="str">
        <f aca="false">IF(商品マスタ!$C1999="","",商品マスタ!$C1999)</f>
        <v/>
      </c>
      <c r="D2000" s="12" t="str">
        <f aca="false">IF($C2000="","",商品マスタ!$D1999)</f>
        <v/>
      </c>
      <c r="E2000" s="12" t="str">
        <f aca="false">IF($C2000="","",商品マスタ!$G1999)</f>
        <v/>
      </c>
      <c r="F2000" s="12" t="str">
        <f aca="false">IF($C2000="","",IF(商品マスタ!$P1999="","理論",商品マスタ!$P1999))</f>
        <v/>
      </c>
      <c r="G2000" s="17" t="str">
        <f aca="false">IF($C2000="","",N(商品マスタ!$H1999))</f>
        <v/>
      </c>
      <c r="H2000" s="14"/>
      <c r="I2000" s="17" t="str">
        <f aca="false">IF($C2000="","",N($H2000)*N(商品マスタ!$N1999))</f>
        <v/>
      </c>
      <c r="J2000" s="17" t="str">
        <f aca="false">IF($C2000="","",N($I2000)-N($G2000))</f>
        <v/>
      </c>
      <c r="K2000" s="37" t="str">
        <f aca="false">IF($C2000="","",N(商品マスタ!$I1999))</f>
        <v/>
      </c>
      <c r="L2000" s="17" t="str">
        <f aca="false">IF($C2000="","",MAX(1,N(商品マスタ!$J1999)))</f>
        <v/>
      </c>
      <c r="M2000" s="38" t="str">
        <f aca="false">IF($C2000="","",N(TOP!$C$16)*N($K2000))</f>
        <v/>
      </c>
      <c r="N2000" s="17" t="str">
        <f aca="false">IF($C2000="","",ROUNDUP(N($M2000)/N($L2000),0))</f>
        <v/>
      </c>
      <c r="O2000" s="17" t="str">
        <f aca="false">IF($C2000="","",N(商品マスタ!$R1999))</f>
        <v/>
      </c>
      <c r="P2000" s="17" t="str">
        <f aca="false">IF($C2000="","",IF($F2000="理論",(N($O2000)+N($N2000))-N($G2000),(N($O2000)+N($N2000))-N($I2000)))</f>
        <v/>
      </c>
      <c r="Q2000" s="17" t="str">
        <f aca="false">IF($C2000="","",MAX(1,N(商品マスタ!$K1999)))</f>
        <v/>
      </c>
      <c r="R2000" s="39" t="str">
        <f aca="false">IF($C2000="","",IF(N($P2000)/N($Q2000)&lt;=0,"",ROUNDUP(N($P2000)/N($Q2000),0)))</f>
        <v/>
      </c>
      <c r="S2000" s="14"/>
      <c r="T2000" s="40" t="str">
        <f aca="false">IF($C2000="","",N(商品マスタ!$M1999))</f>
        <v/>
      </c>
      <c r="U2000" s="40" t="str">
        <f aca="false">IF($S2000="","",N($S2000)*N($T2000))</f>
        <v/>
      </c>
      <c r="V2000" s="18"/>
    </row>
    <row r="2001" customFormat="false" ht="15" hidden="false" customHeight="false" outlineLevel="0" collapsed="false">
      <c r="B2001" s="12" t="n">
        <v>1995</v>
      </c>
      <c r="C2001" s="36" t="str">
        <f aca="false">IF(商品マスタ!$C2000="","",商品マスタ!$C2000)</f>
        <v/>
      </c>
      <c r="D2001" s="12" t="str">
        <f aca="false">IF($C2001="","",商品マスタ!$D2000)</f>
        <v/>
      </c>
      <c r="E2001" s="12" t="str">
        <f aca="false">IF($C2001="","",商品マスタ!$G2000)</f>
        <v/>
      </c>
      <c r="F2001" s="12" t="str">
        <f aca="false">IF($C2001="","",IF(商品マスタ!$P2000="","理論",商品マスタ!$P2000))</f>
        <v/>
      </c>
      <c r="G2001" s="17" t="str">
        <f aca="false">IF($C2001="","",N(商品マスタ!$H2000))</f>
        <v/>
      </c>
      <c r="H2001" s="14"/>
      <c r="I2001" s="17" t="str">
        <f aca="false">IF($C2001="","",N($H2001)*N(商品マスタ!$N2000))</f>
        <v/>
      </c>
      <c r="J2001" s="17" t="str">
        <f aca="false">IF($C2001="","",N($I2001)-N($G2001))</f>
        <v/>
      </c>
      <c r="K2001" s="37" t="str">
        <f aca="false">IF($C2001="","",N(商品マスタ!$I2000))</f>
        <v/>
      </c>
      <c r="L2001" s="17" t="str">
        <f aca="false">IF($C2001="","",MAX(1,N(商品マスタ!$J2000)))</f>
        <v/>
      </c>
      <c r="M2001" s="38" t="str">
        <f aca="false">IF($C2001="","",N(TOP!$C$16)*N($K2001))</f>
        <v/>
      </c>
      <c r="N2001" s="17" t="str">
        <f aca="false">IF($C2001="","",ROUNDUP(N($M2001)/N($L2001),0))</f>
        <v/>
      </c>
      <c r="O2001" s="17" t="str">
        <f aca="false">IF($C2001="","",N(商品マスタ!$R2000))</f>
        <v/>
      </c>
      <c r="P2001" s="17" t="str">
        <f aca="false">IF($C2001="","",IF($F2001="理論",(N($O2001)+N($N2001))-N($G2001),(N($O2001)+N($N2001))-N($I2001)))</f>
        <v/>
      </c>
      <c r="Q2001" s="17" t="str">
        <f aca="false">IF($C2001="","",MAX(1,N(商品マスタ!$K2000)))</f>
        <v/>
      </c>
      <c r="R2001" s="39" t="str">
        <f aca="false">IF($C2001="","",IF(N($P2001)/N($Q2001)&lt;=0,"",ROUNDUP(N($P2001)/N($Q2001),0)))</f>
        <v/>
      </c>
      <c r="S2001" s="14"/>
      <c r="T2001" s="40" t="str">
        <f aca="false">IF($C2001="","",N(商品マスタ!$M2000))</f>
        <v/>
      </c>
      <c r="U2001" s="40" t="str">
        <f aca="false">IF($S2001="","",N($S2001)*N($T2001))</f>
        <v/>
      </c>
      <c r="V2001" s="18"/>
    </row>
    <row r="2002" customFormat="false" ht="15" hidden="false" customHeight="false" outlineLevel="0" collapsed="false">
      <c r="B2002" s="12" t="n">
        <v>1996</v>
      </c>
      <c r="C2002" s="36" t="str">
        <f aca="false">IF(商品マスタ!$C2001="","",商品マスタ!$C2001)</f>
        <v/>
      </c>
      <c r="D2002" s="12" t="str">
        <f aca="false">IF($C2002="","",商品マスタ!$D2001)</f>
        <v/>
      </c>
      <c r="E2002" s="12" t="str">
        <f aca="false">IF($C2002="","",商品マスタ!$G2001)</f>
        <v/>
      </c>
      <c r="F2002" s="12" t="str">
        <f aca="false">IF($C2002="","",IF(商品マスタ!$P2001="","理論",商品マスタ!$P2001))</f>
        <v/>
      </c>
      <c r="G2002" s="17" t="str">
        <f aca="false">IF($C2002="","",N(商品マスタ!$H2001))</f>
        <v/>
      </c>
      <c r="H2002" s="14"/>
      <c r="I2002" s="17" t="str">
        <f aca="false">IF($C2002="","",N($H2002)*N(商品マスタ!$N2001))</f>
        <v/>
      </c>
      <c r="J2002" s="17" t="str">
        <f aca="false">IF($C2002="","",N($I2002)-N($G2002))</f>
        <v/>
      </c>
      <c r="K2002" s="37" t="str">
        <f aca="false">IF($C2002="","",N(商品マスタ!$I2001))</f>
        <v/>
      </c>
      <c r="L2002" s="17" t="str">
        <f aca="false">IF($C2002="","",MAX(1,N(商品マスタ!$J2001)))</f>
        <v/>
      </c>
      <c r="M2002" s="38" t="str">
        <f aca="false">IF($C2002="","",N(TOP!$C$16)*N($K2002))</f>
        <v/>
      </c>
      <c r="N2002" s="17" t="str">
        <f aca="false">IF($C2002="","",ROUNDUP(N($M2002)/N($L2002),0))</f>
        <v/>
      </c>
      <c r="O2002" s="17" t="str">
        <f aca="false">IF($C2002="","",N(商品マスタ!$R2001))</f>
        <v/>
      </c>
      <c r="P2002" s="17" t="str">
        <f aca="false">IF($C2002="","",IF($F2002="理論",(N($O2002)+N($N2002))-N($G2002),(N($O2002)+N($N2002))-N($I2002)))</f>
        <v/>
      </c>
      <c r="Q2002" s="17" t="str">
        <f aca="false">IF($C2002="","",MAX(1,N(商品マスタ!$K2001)))</f>
        <v/>
      </c>
      <c r="R2002" s="39" t="str">
        <f aca="false">IF($C2002="","",IF(N($P2002)/N($Q2002)&lt;=0,"",ROUNDUP(N($P2002)/N($Q2002),0)))</f>
        <v/>
      </c>
      <c r="S2002" s="14"/>
      <c r="T2002" s="40" t="str">
        <f aca="false">IF($C2002="","",N(商品マスタ!$M2001))</f>
        <v/>
      </c>
      <c r="U2002" s="40" t="str">
        <f aca="false">IF($S2002="","",N($S2002)*N($T2002))</f>
        <v/>
      </c>
      <c r="V2002" s="18"/>
    </row>
    <row r="2003" customFormat="false" ht="15" hidden="false" customHeight="false" outlineLevel="0" collapsed="false">
      <c r="B2003" s="12" t="n">
        <v>1997</v>
      </c>
      <c r="C2003" s="36" t="str">
        <f aca="false">IF(商品マスタ!$C2002="","",商品マスタ!$C2002)</f>
        <v/>
      </c>
      <c r="D2003" s="12" t="str">
        <f aca="false">IF($C2003="","",商品マスタ!$D2002)</f>
        <v/>
      </c>
      <c r="E2003" s="12" t="str">
        <f aca="false">IF($C2003="","",商品マスタ!$G2002)</f>
        <v/>
      </c>
      <c r="F2003" s="12" t="str">
        <f aca="false">IF($C2003="","",IF(商品マスタ!$P2002="","理論",商品マスタ!$P2002))</f>
        <v/>
      </c>
      <c r="G2003" s="17" t="str">
        <f aca="false">IF($C2003="","",N(商品マスタ!$H2002))</f>
        <v/>
      </c>
      <c r="H2003" s="14"/>
      <c r="I2003" s="17" t="str">
        <f aca="false">IF($C2003="","",N($H2003)*N(商品マスタ!$N2002))</f>
        <v/>
      </c>
      <c r="J2003" s="17" t="str">
        <f aca="false">IF($C2003="","",N($I2003)-N($G2003))</f>
        <v/>
      </c>
      <c r="K2003" s="37" t="str">
        <f aca="false">IF($C2003="","",N(商品マスタ!$I2002))</f>
        <v/>
      </c>
      <c r="L2003" s="17" t="str">
        <f aca="false">IF($C2003="","",MAX(1,N(商品マスタ!$J2002)))</f>
        <v/>
      </c>
      <c r="M2003" s="38" t="str">
        <f aca="false">IF($C2003="","",N(TOP!$C$16)*N($K2003))</f>
        <v/>
      </c>
      <c r="N2003" s="17" t="str">
        <f aca="false">IF($C2003="","",ROUNDUP(N($M2003)/N($L2003),0))</f>
        <v/>
      </c>
      <c r="O2003" s="17" t="str">
        <f aca="false">IF($C2003="","",N(商品マスタ!$R2002))</f>
        <v/>
      </c>
      <c r="P2003" s="17" t="str">
        <f aca="false">IF($C2003="","",IF($F2003="理論",(N($O2003)+N($N2003))-N($G2003),(N($O2003)+N($N2003))-N($I2003)))</f>
        <v/>
      </c>
      <c r="Q2003" s="17" t="str">
        <f aca="false">IF($C2003="","",MAX(1,N(商品マスタ!$K2002)))</f>
        <v/>
      </c>
      <c r="R2003" s="39" t="str">
        <f aca="false">IF($C2003="","",IF(N($P2003)/N($Q2003)&lt;=0,"",ROUNDUP(N($P2003)/N($Q2003),0)))</f>
        <v/>
      </c>
      <c r="S2003" s="14"/>
      <c r="T2003" s="40" t="str">
        <f aca="false">IF($C2003="","",N(商品マスタ!$M2002))</f>
        <v/>
      </c>
      <c r="U2003" s="40" t="str">
        <f aca="false">IF($S2003="","",N($S2003)*N($T2003))</f>
        <v/>
      </c>
      <c r="V2003" s="18"/>
    </row>
    <row r="2004" customFormat="false" ht="15" hidden="false" customHeight="false" outlineLevel="0" collapsed="false">
      <c r="B2004" s="12" t="n">
        <v>1998</v>
      </c>
      <c r="C2004" s="36" t="str">
        <f aca="false">IF(商品マスタ!$C2003="","",商品マスタ!$C2003)</f>
        <v/>
      </c>
      <c r="D2004" s="12" t="str">
        <f aca="false">IF($C2004="","",商品マスタ!$D2003)</f>
        <v/>
      </c>
      <c r="E2004" s="12" t="str">
        <f aca="false">IF($C2004="","",商品マスタ!$G2003)</f>
        <v/>
      </c>
      <c r="F2004" s="12" t="str">
        <f aca="false">IF($C2004="","",IF(商品マスタ!$P2003="","理論",商品マスタ!$P2003))</f>
        <v/>
      </c>
      <c r="G2004" s="17" t="str">
        <f aca="false">IF($C2004="","",N(商品マスタ!$H2003))</f>
        <v/>
      </c>
      <c r="H2004" s="14"/>
      <c r="I2004" s="17" t="str">
        <f aca="false">IF($C2004="","",N($H2004)*N(商品マスタ!$N2003))</f>
        <v/>
      </c>
      <c r="J2004" s="17" t="str">
        <f aca="false">IF($C2004="","",N($I2004)-N($G2004))</f>
        <v/>
      </c>
      <c r="K2004" s="37" t="str">
        <f aca="false">IF($C2004="","",N(商品マスタ!$I2003))</f>
        <v/>
      </c>
      <c r="L2004" s="17" t="str">
        <f aca="false">IF($C2004="","",MAX(1,N(商品マスタ!$J2003)))</f>
        <v/>
      </c>
      <c r="M2004" s="38" t="str">
        <f aca="false">IF($C2004="","",N(TOP!$C$16)*N($K2004))</f>
        <v/>
      </c>
      <c r="N2004" s="17" t="str">
        <f aca="false">IF($C2004="","",ROUNDUP(N($M2004)/N($L2004),0))</f>
        <v/>
      </c>
      <c r="O2004" s="17" t="str">
        <f aca="false">IF($C2004="","",N(商品マスタ!$R2003))</f>
        <v/>
      </c>
      <c r="P2004" s="17" t="str">
        <f aca="false">IF($C2004="","",IF($F2004="理論",(N($O2004)+N($N2004))-N($G2004),(N($O2004)+N($N2004))-N($I2004)))</f>
        <v/>
      </c>
      <c r="Q2004" s="17" t="str">
        <f aca="false">IF($C2004="","",MAX(1,N(商品マスタ!$K2003)))</f>
        <v/>
      </c>
      <c r="R2004" s="39" t="str">
        <f aca="false">IF($C2004="","",IF(N($P2004)/N($Q2004)&lt;=0,"",ROUNDUP(N($P2004)/N($Q2004),0)))</f>
        <v/>
      </c>
      <c r="S2004" s="14"/>
      <c r="T2004" s="40" t="str">
        <f aca="false">IF($C2004="","",N(商品マスタ!$M2003))</f>
        <v/>
      </c>
      <c r="U2004" s="40" t="str">
        <f aca="false">IF($S2004="","",N($S2004)*N($T2004))</f>
        <v/>
      </c>
      <c r="V2004" s="18"/>
    </row>
    <row r="2005" customFormat="false" ht="15" hidden="false" customHeight="false" outlineLevel="0" collapsed="false">
      <c r="B2005" s="12" t="n">
        <v>1999</v>
      </c>
      <c r="C2005" s="36" t="str">
        <f aca="false">IF(商品マスタ!$C2004="","",商品マスタ!$C2004)</f>
        <v/>
      </c>
      <c r="D2005" s="12" t="str">
        <f aca="false">IF($C2005="","",商品マスタ!$D2004)</f>
        <v/>
      </c>
      <c r="E2005" s="12" t="str">
        <f aca="false">IF($C2005="","",商品マスタ!$G2004)</f>
        <v/>
      </c>
      <c r="F2005" s="12" t="str">
        <f aca="false">IF($C2005="","",IF(商品マスタ!$P2004="","理論",商品マスタ!$P2004))</f>
        <v/>
      </c>
      <c r="G2005" s="17" t="str">
        <f aca="false">IF($C2005="","",N(商品マスタ!$H2004))</f>
        <v/>
      </c>
      <c r="H2005" s="14"/>
      <c r="I2005" s="17" t="str">
        <f aca="false">IF($C2005="","",N($H2005)*N(商品マスタ!$N2004))</f>
        <v/>
      </c>
      <c r="J2005" s="17" t="str">
        <f aca="false">IF($C2005="","",N($I2005)-N($G2005))</f>
        <v/>
      </c>
      <c r="K2005" s="37" t="str">
        <f aca="false">IF($C2005="","",N(商品マスタ!$I2004))</f>
        <v/>
      </c>
      <c r="L2005" s="17" t="str">
        <f aca="false">IF($C2005="","",MAX(1,N(商品マスタ!$J2004)))</f>
        <v/>
      </c>
      <c r="M2005" s="38" t="str">
        <f aca="false">IF($C2005="","",N(TOP!$C$16)*N($K2005))</f>
        <v/>
      </c>
      <c r="N2005" s="17" t="str">
        <f aca="false">IF($C2005="","",ROUNDUP(N($M2005)/N($L2005),0))</f>
        <v/>
      </c>
      <c r="O2005" s="17" t="str">
        <f aca="false">IF($C2005="","",N(商品マスタ!$R2004))</f>
        <v/>
      </c>
      <c r="P2005" s="17" t="str">
        <f aca="false">IF($C2005="","",IF($F2005="理論",(N($O2005)+N($N2005))-N($G2005),(N($O2005)+N($N2005))-N($I2005)))</f>
        <v/>
      </c>
      <c r="Q2005" s="17" t="str">
        <f aca="false">IF($C2005="","",MAX(1,N(商品マスタ!$K2004)))</f>
        <v/>
      </c>
      <c r="R2005" s="39" t="str">
        <f aca="false">IF($C2005="","",IF(N($P2005)/N($Q2005)&lt;=0,"",ROUNDUP(N($P2005)/N($Q2005),0)))</f>
        <v/>
      </c>
      <c r="S2005" s="14"/>
      <c r="T2005" s="40" t="str">
        <f aca="false">IF($C2005="","",N(商品マスタ!$M2004))</f>
        <v/>
      </c>
      <c r="U2005" s="40" t="str">
        <f aca="false">IF($S2005="","",N($S2005)*N($T2005))</f>
        <v/>
      </c>
      <c r="V2005" s="18"/>
    </row>
    <row r="2006" customFormat="false" ht="15" hidden="false" customHeight="false" outlineLevel="0" collapsed="false">
      <c r="B2006" s="12" t="n">
        <v>2000</v>
      </c>
      <c r="C2006" s="36" t="str">
        <f aca="false">IF(商品マスタ!$C2005="","",商品マスタ!$C2005)</f>
        <v/>
      </c>
      <c r="D2006" s="12" t="str">
        <f aca="false">IF($C2006="","",商品マスタ!$D2005)</f>
        <v/>
      </c>
      <c r="E2006" s="12" t="str">
        <f aca="false">IF($C2006="","",商品マスタ!$G2005)</f>
        <v/>
      </c>
      <c r="F2006" s="12" t="str">
        <f aca="false">IF($C2006="","",IF(商品マスタ!$P2005="","理論",商品マスタ!$P2005))</f>
        <v/>
      </c>
      <c r="G2006" s="17" t="str">
        <f aca="false">IF($C2006="","",N(商品マスタ!$H2005))</f>
        <v/>
      </c>
      <c r="H2006" s="14"/>
      <c r="I2006" s="17" t="str">
        <f aca="false">IF($C2006="","",N($H2006)*N(商品マスタ!$N2005))</f>
        <v/>
      </c>
      <c r="J2006" s="17" t="str">
        <f aca="false">IF($C2006="","",N($I2006)-N($G2006))</f>
        <v/>
      </c>
      <c r="K2006" s="37" t="str">
        <f aca="false">IF($C2006="","",N(商品マスタ!$I2005))</f>
        <v/>
      </c>
      <c r="L2006" s="17" t="str">
        <f aca="false">IF($C2006="","",MAX(1,N(商品マスタ!$J2005)))</f>
        <v/>
      </c>
      <c r="M2006" s="38" t="str">
        <f aca="false">IF($C2006="","",N(TOP!$C$16)*N($K2006))</f>
        <v/>
      </c>
      <c r="N2006" s="17" t="str">
        <f aca="false">IF($C2006="","",ROUNDUP(N($M2006)/N($L2006),0))</f>
        <v/>
      </c>
      <c r="O2006" s="17" t="str">
        <f aca="false">IF($C2006="","",N(商品マスタ!$R2005))</f>
        <v/>
      </c>
      <c r="P2006" s="17" t="str">
        <f aca="false">IF($C2006="","",IF($F2006="理論",(N($O2006)+N($N2006))-N($G2006),(N($O2006)+N($N2006))-N($I2006)))</f>
        <v/>
      </c>
      <c r="Q2006" s="17" t="str">
        <f aca="false">IF($C2006="","",MAX(1,N(商品マスタ!$K2005)))</f>
        <v/>
      </c>
      <c r="R2006" s="39" t="str">
        <f aca="false">IF($C2006="","",IF(N($P2006)/N($Q2006)&lt;=0,"",ROUNDUP(N($P2006)/N($Q2006),0)))</f>
        <v/>
      </c>
      <c r="S2006" s="14"/>
      <c r="T2006" s="40" t="str">
        <f aca="false">IF($C2006="","",N(商品マスタ!$M2005))</f>
        <v/>
      </c>
      <c r="U2006" s="40" t="str">
        <f aca="false">IF($S2006="","",N($S2006)*N($T2006))</f>
        <v/>
      </c>
      <c r="V2006" s="18"/>
    </row>
    <row r="2007" customFormat="false" ht="15" hidden="false" customHeight="false" outlineLevel="0" collapsed="false">
      <c r="B2007" s="12" t="n">
        <v>2001</v>
      </c>
      <c r="C2007" s="36" t="str">
        <f aca="false">IF(商品マスタ!$C2006="","",商品マスタ!$C2006)</f>
        <v/>
      </c>
      <c r="D2007" s="12" t="str">
        <f aca="false">IF($C2007="","",商品マスタ!$D2006)</f>
        <v/>
      </c>
      <c r="E2007" s="12" t="str">
        <f aca="false">IF($C2007="","",商品マスタ!$G2006)</f>
        <v/>
      </c>
      <c r="F2007" s="12" t="str">
        <f aca="false">IF($C2007="","",IF(商品マスタ!$P2006="","理論",商品マスタ!$P2006))</f>
        <v/>
      </c>
      <c r="G2007" s="17" t="str">
        <f aca="false">IF($C2007="","",N(商品マスタ!$H2006))</f>
        <v/>
      </c>
      <c r="H2007" s="14"/>
      <c r="I2007" s="17" t="str">
        <f aca="false">IF($C2007="","",N($H2007)*N(商品マスタ!$N2006))</f>
        <v/>
      </c>
      <c r="J2007" s="17" t="str">
        <f aca="false">IF($C2007="","",N($I2007)-N($G2007))</f>
        <v/>
      </c>
      <c r="K2007" s="37" t="str">
        <f aca="false">IF($C2007="","",N(商品マスタ!$I2006))</f>
        <v/>
      </c>
      <c r="L2007" s="17" t="str">
        <f aca="false">IF($C2007="","",MAX(1,N(商品マスタ!$J2006)))</f>
        <v/>
      </c>
      <c r="M2007" s="38" t="str">
        <f aca="false">IF($C2007="","",N(TOP!$C$16)*N($K2007))</f>
        <v/>
      </c>
      <c r="N2007" s="17" t="str">
        <f aca="false">IF($C2007="","",ROUNDUP(N($M2007)/N($L2007),0))</f>
        <v/>
      </c>
      <c r="O2007" s="17" t="str">
        <f aca="false">IF($C2007="","",N(商品マスタ!$R2006))</f>
        <v/>
      </c>
      <c r="P2007" s="17" t="str">
        <f aca="false">IF($C2007="","",IF($F2007="理論",(N($O2007)+N($N2007))-N($G2007),(N($O2007)+N($N2007))-N($I2007)))</f>
        <v/>
      </c>
      <c r="Q2007" s="17" t="str">
        <f aca="false">IF($C2007="","",MAX(1,N(商品マスタ!$K2006)))</f>
        <v/>
      </c>
      <c r="R2007" s="39" t="str">
        <f aca="false">IF($C2007="","",IF(N($P2007)/N($Q2007)&lt;=0,"",ROUNDUP(N($P2007)/N($Q2007),0)))</f>
        <v/>
      </c>
      <c r="S2007" s="14"/>
      <c r="T2007" s="40" t="str">
        <f aca="false">IF($C2007="","",N(商品マスタ!$M2006))</f>
        <v/>
      </c>
      <c r="U2007" s="40" t="str">
        <f aca="false">IF($S2007="","",N($S2007)*N($T2007))</f>
        <v/>
      </c>
      <c r="V2007" s="18"/>
    </row>
    <row r="2008" customFormat="false" ht="15" hidden="false" customHeight="false" outlineLevel="0" collapsed="false">
      <c r="B2008" s="12" t="n">
        <v>2002</v>
      </c>
      <c r="C2008" s="36" t="str">
        <f aca="false">IF(商品マスタ!$C2007="","",商品マスタ!$C2007)</f>
        <v/>
      </c>
      <c r="D2008" s="12" t="str">
        <f aca="false">IF($C2008="","",商品マスタ!$D2007)</f>
        <v/>
      </c>
      <c r="E2008" s="12" t="str">
        <f aca="false">IF($C2008="","",商品マスタ!$G2007)</f>
        <v/>
      </c>
      <c r="F2008" s="12" t="str">
        <f aca="false">IF($C2008="","",IF(商品マスタ!$P2007="","理論",商品マスタ!$P2007))</f>
        <v/>
      </c>
      <c r="G2008" s="17" t="str">
        <f aca="false">IF($C2008="","",N(商品マスタ!$H2007))</f>
        <v/>
      </c>
      <c r="H2008" s="14"/>
      <c r="I2008" s="17" t="str">
        <f aca="false">IF($C2008="","",N($H2008)*N(商品マスタ!$N2007))</f>
        <v/>
      </c>
      <c r="J2008" s="17" t="str">
        <f aca="false">IF($C2008="","",N($I2008)-N($G2008))</f>
        <v/>
      </c>
      <c r="K2008" s="37" t="str">
        <f aca="false">IF($C2008="","",N(商品マスタ!$I2007))</f>
        <v/>
      </c>
      <c r="L2008" s="17" t="str">
        <f aca="false">IF($C2008="","",MAX(1,N(商品マスタ!$J2007)))</f>
        <v/>
      </c>
      <c r="M2008" s="38" t="str">
        <f aca="false">IF($C2008="","",N(TOP!$C$16)*N($K2008))</f>
        <v/>
      </c>
      <c r="N2008" s="17" t="str">
        <f aca="false">IF($C2008="","",ROUNDUP(N($M2008)/N($L2008),0))</f>
        <v/>
      </c>
      <c r="O2008" s="17" t="str">
        <f aca="false">IF($C2008="","",N(商品マスタ!$R2007))</f>
        <v/>
      </c>
      <c r="P2008" s="17" t="str">
        <f aca="false">IF($C2008="","",IF($F2008="理論",(N($O2008)+N($N2008))-N($G2008),(N($O2008)+N($N2008))-N($I2008)))</f>
        <v/>
      </c>
      <c r="Q2008" s="17" t="str">
        <f aca="false">IF($C2008="","",MAX(1,N(商品マスタ!$K2007)))</f>
        <v/>
      </c>
      <c r="R2008" s="39" t="str">
        <f aca="false">IF($C2008="","",IF(N($P2008)/N($Q2008)&lt;=0,"",ROUNDUP(N($P2008)/N($Q2008),0)))</f>
        <v/>
      </c>
      <c r="S2008" s="14"/>
      <c r="T2008" s="40" t="str">
        <f aca="false">IF($C2008="","",N(商品マスタ!$M2007))</f>
        <v/>
      </c>
      <c r="U2008" s="40" t="str">
        <f aca="false">IF($S2008="","",N($S2008)*N($T2008))</f>
        <v/>
      </c>
      <c r="V2008" s="18"/>
    </row>
    <row r="2009" customFormat="false" ht="15" hidden="false" customHeight="false" outlineLevel="0" collapsed="false">
      <c r="B2009" s="12" t="n">
        <v>2003</v>
      </c>
      <c r="C2009" s="36" t="str">
        <f aca="false">IF(商品マスタ!$C2008="","",商品マスタ!$C2008)</f>
        <v/>
      </c>
      <c r="D2009" s="12" t="str">
        <f aca="false">IF($C2009="","",商品マスタ!$D2008)</f>
        <v/>
      </c>
      <c r="E2009" s="12" t="str">
        <f aca="false">IF($C2009="","",商品マスタ!$G2008)</f>
        <v/>
      </c>
      <c r="F2009" s="12" t="str">
        <f aca="false">IF($C2009="","",IF(商品マスタ!$P2008="","理論",商品マスタ!$P2008))</f>
        <v/>
      </c>
      <c r="G2009" s="17" t="str">
        <f aca="false">IF($C2009="","",N(商品マスタ!$H2008))</f>
        <v/>
      </c>
      <c r="H2009" s="14"/>
      <c r="I2009" s="17" t="str">
        <f aca="false">IF($C2009="","",N($H2009)*N(商品マスタ!$N2008))</f>
        <v/>
      </c>
      <c r="J2009" s="17" t="str">
        <f aca="false">IF($C2009="","",N($I2009)-N($G2009))</f>
        <v/>
      </c>
      <c r="K2009" s="37" t="str">
        <f aca="false">IF($C2009="","",N(商品マスタ!$I2008))</f>
        <v/>
      </c>
      <c r="L2009" s="17" t="str">
        <f aca="false">IF($C2009="","",MAX(1,N(商品マスタ!$J2008)))</f>
        <v/>
      </c>
      <c r="M2009" s="38" t="str">
        <f aca="false">IF($C2009="","",N(TOP!$C$16)*N($K2009))</f>
        <v/>
      </c>
      <c r="N2009" s="17" t="str">
        <f aca="false">IF($C2009="","",ROUNDUP(N($M2009)/N($L2009),0))</f>
        <v/>
      </c>
      <c r="O2009" s="17" t="str">
        <f aca="false">IF($C2009="","",N(商品マスタ!$R2008))</f>
        <v/>
      </c>
      <c r="P2009" s="17" t="str">
        <f aca="false">IF($C2009="","",IF($F2009="理論",(N($O2009)+N($N2009))-N($G2009),(N($O2009)+N($N2009))-N($I2009)))</f>
        <v/>
      </c>
      <c r="Q2009" s="17" t="str">
        <f aca="false">IF($C2009="","",MAX(1,N(商品マスタ!$K2008)))</f>
        <v/>
      </c>
      <c r="R2009" s="39" t="str">
        <f aca="false">IF($C2009="","",IF(N($P2009)/N($Q2009)&lt;=0,"",ROUNDUP(N($P2009)/N($Q2009),0)))</f>
        <v/>
      </c>
      <c r="S2009" s="14"/>
      <c r="T2009" s="40" t="str">
        <f aca="false">IF($C2009="","",N(商品マスタ!$M2008))</f>
        <v/>
      </c>
      <c r="U2009" s="40" t="str">
        <f aca="false">IF($S2009="","",N($S2009)*N($T2009))</f>
        <v/>
      </c>
      <c r="V2009" s="18"/>
    </row>
    <row r="2010" customFormat="false" ht="15" hidden="false" customHeight="false" outlineLevel="0" collapsed="false">
      <c r="B2010" s="12" t="n">
        <v>2004</v>
      </c>
      <c r="C2010" s="36" t="str">
        <f aca="false">IF(商品マスタ!$C2009="","",商品マスタ!$C2009)</f>
        <v/>
      </c>
      <c r="D2010" s="12" t="str">
        <f aca="false">IF($C2010="","",商品マスタ!$D2009)</f>
        <v/>
      </c>
      <c r="E2010" s="12" t="str">
        <f aca="false">IF($C2010="","",商品マスタ!$G2009)</f>
        <v/>
      </c>
      <c r="F2010" s="12" t="str">
        <f aca="false">IF($C2010="","",IF(商品マスタ!$P2009="","理論",商品マスタ!$P2009))</f>
        <v/>
      </c>
      <c r="G2010" s="17" t="str">
        <f aca="false">IF($C2010="","",N(商品マスタ!$H2009))</f>
        <v/>
      </c>
      <c r="H2010" s="14"/>
      <c r="I2010" s="17" t="str">
        <f aca="false">IF($C2010="","",N($H2010)*N(商品マスタ!$N2009))</f>
        <v/>
      </c>
      <c r="J2010" s="17" t="str">
        <f aca="false">IF($C2010="","",N($I2010)-N($G2010))</f>
        <v/>
      </c>
      <c r="K2010" s="37" t="str">
        <f aca="false">IF($C2010="","",N(商品マスタ!$I2009))</f>
        <v/>
      </c>
      <c r="L2010" s="17" t="str">
        <f aca="false">IF($C2010="","",MAX(1,N(商品マスタ!$J2009)))</f>
        <v/>
      </c>
      <c r="M2010" s="38" t="str">
        <f aca="false">IF($C2010="","",N(TOP!$C$16)*N($K2010))</f>
        <v/>
      </c>
      <c r="N2010" s="17" t="str">
        <f aca="false">IF($C2010="","",ROUNDUP(N($M2010)/N($L2010),0))</f>
        <v/>
      </c>
      <c r="O2010" s="17" t="str">
        <f aca="false">IF($C2010="","",N(商品マスタ!$R2009))</f>
        <v/>
      </c>
      <c r="P2010" s="17" t="str">
        <f aca="false">IF($C2010="","",IF($F2010="理論",(N($O2010)+N($N2010))-N($G2010),(N($O2010)+N($N2010))-N($I2010)))</f>
        <v/>
      </c>
      <c r="Q2010" s="17" t="str">
        <f aca="false">IF($C2010="","",MAX(1,N(商品マスタ!$K2009)))</f>
        <v/>
      </c>
      <c r="R2010" s="39" t="str">
        <f aca="false">IF($C2010="","",IF(N($P2010)/N($Q2010)&lt;=0,"",ROUNDUP(N($P2010)/N($Q2010),0)))</f>
        <v/>
      </c>
      <c r="S2010" s="14"/>
      <c r="T2010" s="40" t="str">
        <f aca="false">IF($C2010="","",N(商品マスタ!$M2009))</f>
        <v/>
      </c>
      <c r="U2010" s="40" t="str">
        <f aca="false">IF($S2010="","",N($S2010)*N($T2010))</f>
        <v/>
      </c>
      <c r="V2010" s="18"/>
    </row>
    <row r="2011" customFormat="false" ht="15" hidden="false" customHeight="false" outlineLevel="0" collapsed="false">
      <c r="B2011" s="12" t="n">
        <v>2005</v>
      </c>
      <c r="C2011" s="36" t="str">
        <f aca="false">IF(商品マスタ!$C2010="","",商品マスタ!$C2010)</f>
        <v/>
      </c>
      <c r="D2011" s="12" t="str">
        <f aca="false">IF($C2011="","",商品マスタ!$D2010)</f>
        <v/>
      </c>
      <c r="E2011" s="12" t="str">
        <f aca="false">IF($C2011="","",商品マスタ!$G2010)</f>
        <v/>
      </c>
      <c r="F2011" s="12" t="str">
        <f aca="false">IF($C2011="","",IF(商品マスタ!$P2010="","理論",商品マスタ!$P2010))</f>
        <v/>
      </c>
      <c r="G2011" s="17" t="str">
        <f aca="false">IF($C2011="","",N(商品マスタ!$H2010))</f>
        <v/>
      </c>
      <c r="H2011" s="14"/>
      <c r="I2011" s="17" t="str">
        <f aca="false">IF($C2011="","",N($H2011)*N(商品マスタ!$N2010))</f>
        <v/>
      </c>
      <c r="J2011" s="17" t="str">
        <f aca="false">IF($C2011="","",N($I2011)-N($G2011))</f>
        <v/>
      </c>
      <c r="K2011" s="37" t="str">
        <f aca="false">IF($C2011="","",N(商品マスタ!$I2010))</f>
        <v/>
      </c>
      <c r="L2011" s="17" t="str">
        <f aca="false">IF($C2011="","",MAX(1,N(商品マスタ!$J2010)))</f>
        <v/>
      </c>
      <c r="M2011" s="38" t="str">
        <f aca="false">IF($C2011="","",N(TOP!$C$16)*N($K2011))</f>
        <v/>
      </c>
      <c r="N2011" s="17" t="str">
        <f aca="false">IF($C2011="","",ROUNDUP(N($M2011)/N($L2011),0))</f>
        <v/>
      </c>
      <c r="O2011" s="17" t="str">
        <f aca="false">IF($C2011="","",N(商品マスタ!$R2010))</f>
        <v/>
      </c>
      <c r="P2011" s="17" t="str">
        <f aca="false">IF($C2011="","",IF($F2011="理論",(N($O2011)+N($N2011))-N($G2011),(N($O2011)+N($N2011))-N($I2011)))</f>
        <v/>
      </c>
      <c r="Q2011" s="17" t="str">
        <f aca="false">IF($C2011="","",MAX(1,N(商品マスタ!$K2010)))</f>
        <v/>
      </c>
      <c r="R2011" s="39" t="str">
        <f aca="false">IF($C2011="","",IF(N($P2011)/N($Q2011)&lt;=0,"",ROUNDUP(N($P2011)/N($Q2011),0)))</f>
        <v/>
      </c>
      <c r="S2011" s="14"/>
      <c r="T2011" s="40" t="str">
        <f aca="false">IF($C2011="","",N(商品マスタ!$M2010))</f>
        <v/>
      </c>
      <c r="U2011" s="40" t="str">
        <f aca="false">IF($S2011="","",N($S2011)*N($T2011))</f>
        <v/>
      </c>
      <c r="V2011" s="18"/>
    </row>
    <row r="2012" customFormat="false" ht="15" hidden="false" customHeight="false" outlineLevel="0" collapsed="false">
      <c r="B2012" s="12" t="n">
        <v>2006</v>
      </c>
      <c r="C2012" s="36" t="str">
        <f aca="false">IF(商品マスタ!$C2011="","",商品マスタ!$C2011)</f>
        <v/>
      </c>
      <c r="D2012" s="12" t="str">
        <f aca="false">IF($C2012="","",商品マスタ!$D2011)</f>
        <v/>
      </c>
      <c r="E2012" s="12" t="str">
        <f aca="false">IF($C2012="","",商品マスタ!$G2011)</f>
        <v/>
      </c>
      <c r="F2012" s="12" t="str">
        <f aca="false">IF($C2012="","",IF(商品マスタ!$P2011="","理論",商品マスタ!$P2011))</f>
        <v/>
      </c>
      <c r="G2012" s="17" t="str">
        <f aca="false">IF($C2012="","",N(商品マスタ!$H2011))</f>
        <v/>
      </c>
      <c r="H2012" s="14"/>
      <c r="I2012" s="17" t="str">
        <f aca="false">IF($C2012="","",N($H2012)*N(商品マスタ!$N2011))</f>
        <v/>
      </c>
      <c r="J2012" s="17" t="str">
        <f aca="false">IF($C2012="","",N($I2012)-N($G2012))</f>
        <v/>
      </c>
      <c r="K2012" s="37" t="str">
        <f aca="false">IF($C2012="","",N(商品マスタ!$I2011))</f>
        <v/>
      </c>
      <c r="L2012" s="17" t="str">
        <f aca="false">IF($C2012="","",MAX(1,N(商品マスタ!$J2011)))</f>
        <v/>
      </c>
      <c r="M2012" s="38" t="str">
        <f aca="false">IF($C2012="","",N(TOP!$C$16)*N($K2012))</f>
        <v/>
      </c>
      <c r="N2012" s="17" t="str">
        <f aca="false">IF($C2012="","",ROUNDUP(N($M2012)/N($L2012),0))</f>
        <v/>
      </c>
      <c r="O2012" s="17" t="str">
        <f aca="false">IF($C2012="","",N(商品マスタ!$R2011))</f>
        <v/>
      </c>
      <c r="P2012" s="17" t="str">
        <f aca="false">IF($C2012="","",IF($F2012="理論",(N($O2012)+N($N2012))-N($G2012),(N($O2012)+N($N2012))-N($I2012)))</f>
        <v/>
      </c>
      <c r="Q2012" s="17" t="str">
        <f aca="false">IF($C2012="","",MAX(1,N(商品マスタ!$K2011)))</f>
        <v/>
      </c>
      <c r="R2012" s="39" t="str">
        <f aca="false">IF($C2012="","",IF(N($P2012)/N($Q2012)&lt;=0,"",ROUNDUP(N($P2012)/N($Q2012),0)))</f>
        <v/>
      </c>
      <c r="S2012" s="14"/>
      <c r="T2012" s="40" t="str">
        <f aca="false">IF($C2012="","",N(商品マスタ!$M2011))</f>
        <v/>
      </c>
      <c r="U2012" s="40" t="str">
        <f aca="false">IF($S2012="","",N($S2012)*N($T2012))</f>
        <v/>
      </c>
      <c r="V2012" s="18"/>
    </row>
    <row r="2013" customFormat="false" ht="15" hidden="false" customHeight="false" outlineLevel="0" collapsed="false">
      <c r="B2013" s="12" t="n">
        <v>2007</v>
      </c>
      <c r="C2013" s="36" t="str">
        <f aca="false">IF(商品マスタ!$C2012="","",商品マスタ!$C2012)</f>
        <v/>
      </c>
      <c r="D2013" s="12" t="str">
        <f aca="false">IF($C2013="","",商品マスタ!$D2012)</f>
        <v/>
      </c>
      <c r="E2013" s="12" t="str">
        <f aca="false">IF($C2013="","",商品マスタ!$G2012)</f>
        <v/>
      </c>
      <c r="F2013" s="12" t="str">
        <f aca="false">IF($C2013="","",IF(商品マスタ!$P2012="","理論",商品マスタ!$P2012))</f>
        <v/>
      </c>
      <c r="G2013" s="17" t="str">
        <f aca="false">IF($C2013="","",N(商品マスタ!$H2012))</f>
        <v/>
      </c>
      <c r="H2013" s="14"/>
      <c r="I2013" s="17" t="str">
        <f aca="false">IF($C2013="","",N($H2013)*N(商品マスタ!$N2012))</f>
        <v/>
      </c>
      <c r="J2013" s="17" t="str">
        <f aca="false">IF($C2013="","",N($I2013)-N($G2013))</f>
        <v/>
      </c>
      <c r="K2013" s="37" t="str">
        <f aca="false">IF($C2013="","",N(商品マスタ!$I2012))</f>
        <v/>
      </c>
      <c r="L2013" s="17" t="str">
        <f aca="false">IF($C2013="","",MAX(1,N(商品マスタ!$J2012)))</f>
        <v/>
      </c>
      <c r="M2013" s="38" t="str">
        <f aca="false">IF($C2013="","",N(TOP!$C$16)*N($K2013))</f>
        <v/>
      </c>
      <c r="N2013" s="17" t="str">
        <f aca="false">IF($C2013="","",ROUNDUP(N($M2013)/N($L2013),0))</f>
        <v/>
      </c>
      <c r="O2013" s="17" t="str">
        <f aca="false">IF($C2013="","",N(商品マスタ!$R2012))</f>
        <v/>
      </c>
      <c r="P2013" s="17" t="str">
        <f aca="false">IF($C2013="","",IF($F2013="理論",(N($O2013)+N($N2013))-N($G2013),(N($O2013)+N($N2013))-N($I2013)))</f>
        <v/>
      </c>
      <c r="Q2013" s="17" t="str">
        <f aca="false">IF($C2013="","",MAX(1,N(商品マスタ!$K2012)))</f>
        <v/>
      </c>
      <c r="R2013" s="39" t="str">
        <f aca="false">IF($C2013="","",IF(N($P2013)/N($Q2013)&lt;=0,"",ROUNDUP(N($P2013)/N($Q2013),0)))</f>
        <v/>
      </c>
      <c r="S2013" s="14"/>
      <c r="T2013" s="40" t="str">
        <f aca="false">IF($C2013="","",N(商品マスタ!$M2012))</f>
        <v/>
      </c>
      <c r="U2013" s="40" t="str">
        <f aca="false">IF($S2013="","",N($S2013)*N($T2013))</f>
        <v/>
      </c>
      <c r="V2013" s="18"/>
    </row>
    <row r="2014" customFormat="false" ht="15" hidden="false" customHeight="false" outlineLevel="0" collapsed="false">
      <c r="B2014" s="12" t="n">
        <v>2008</v>
      </c>
      <c r="C2014" s="36" t="str">
        <f aca="false">IF(商品マスタ!$C2013="","",商品マスタ!$C2013)</f>
        <v/>
      </c>
      <c r="D2014" s="12" t="str">
        <f aca="false">IF($C2014="","",商品マスタ!$D2013)</f>
        <v/>
      </c>
      <c r="E2014" s="12" t="str">
        <f aca="false">IF($C2014="","",商品マスタ!$G2013)</f>
        <v/>
      </c>
      <c r="F2014" s="12" t="str">
        <f aca="false">IF($C2014="","",IF(商品マスタ!$P2013="","理論",商品マスタ!$P2013))</f>
        <v/>
      </c>
      <c r="G2014" s="17" t="str">
        <f aca="false">IF($C2014="","",N(商品マスタ!$H2013))</f>
        <v/>
      </c>
      <c r="H2014" s="14"/>
      <c r="I2014" s="17" t="str">
        <f aca="false">IF($C2014="","",N($H2014)*N(商品マスタ!$N2013))</f>
        <v/>
      </c>
      <c r="J2014" s="17" t="str">
        <f aca="false">IF($C2014="","",N($I2014)-N($G2014))</f>
        <v/>
      </c>
      <c r="K2014" s="37" t="str">
        <f aca="false">IF($C2014="","",N(商品マスタ!$I2013))</f>
        <v/>
      </c>
      <c r="L2014" s="17" t="str">
        <f aca="false">IF($C2014="","",MAX(1,N(商品マスタ!$J2013)))</f>
        <v/>
      </c>
      <c r="M2014" s="38" t="str">
        <f aca="false">IF($C2014="","",N(TOP!$C$16)*N($K2014))</f>
        <v/>
      </c>
      <c r="N2014" s="17" t="str">
        <f aca="false">IF($C2014="","",ROUNDUP(N($M2014)/N($L2014),0))</f>
        <v/>
      </c>
      <c r="O2014" s="17" t="str">
        <f aca="false">IF($C2014="","",N(商品マスタ!$R2013))</f>
        <v/>
      </c>
      <c r="P2014" s="17" t="str">
        <f aca="false">IF($C2014="","",IF($F2014="理論",(N($O2014)+N($N2014))-N($G2014),(N($O2014)+N($N2014))-N($I2014)))</f>
        <v/>
      </c>
      <c r="Q2014" s="17" t="str">
        <f aca="false">IF($C2014="","",MAX(1,N(商品マスタ!$K2013)))</f>
        <v/>
      </c>
      <c r="R2014" s="39" t="str">
        <f aca="false">IF($C2014="","",IF(N($P2014)/N($Q2014)&lt;=0,"",ROUNDUP(N($P2014)/N($Q2014),0)))</f>
        <v/>
      </c>
      <c r="S2014" s="14"/>
      <c r="T2014" s="40" t="str">
        <f aca="false">IF($C2014="","",N(商品マスタ!$M2013))</f>
        <v/>
      </c>
      <c r="U2014" s="40" t="str">
        <f aca="false">IF($S2014="","",N($S2014)*N($T2014))</f>
        <v/>
      </c>
      <c r="V2014" s="18"/>
    </row>
    <row r="2015" customFormat="false" ht="15" hidden="false" customHeight="false" outlineLevel="0" collapsed="false">
      <c r="B2015" s="12" t="n">
        <v>2009</v>
      </c>
      <c r="C2015" s="36" t="str">
        <f aca="false">IF(商品マスタ!$C2014="","",商品マスタ!$C2014)</f>
        <v/>
      </c>
      <c r="D2015" s="12" t="str">
        <f aca="false">IF($C2015="","",商品マスタ!$D2014)</f>
        <v/>
      </c>
      <c r="E2015" s="12" t="str">
        <f aca="false">IF($C2015="","",商品マスタ!$G2014)</f>
        <v/>
      </c>
      <c r="F2015" s="12" t="str">
        <f aca="false">IF($C2015="","",IF(商品マスタ!$P2014="","理論",商品マスタ!$P2014))</f>
        <v/>
      </c>
      <c r="G2015" s="17" t="str">
        <f aca="false">IF($C2015="","",N(商品マスタ!$H2014))</f>
        <v/>
      </c>
      <c r="H2015" s="14"/>
      <c r="I2015" s="17" t="str">
        <f aca="false">IF($C2015="","",N($H2015)*N(商品マスタ!$N2014))</f>
        <v/>
      </c>
      <c r="J2015" s="17" t="str">
        <f aca="false">IF($C2015="","",N($I2015)-N($G2015))</f>
        <v/>
      </c>
      <c r="K2015" s="37" t="str">
        <f aca="false">IF($C2015="","",N(商品マスタ!$I2014))</f>
        <v/>
      </c>
      <c r="L2015" s="17" t="str">
        <f aca="false">IF($C2015="","",MAX(1,N(商品マスタ!$J2014)))</f>
        <v/>
      </c>
      <c r="M2015" s="38" t="str">
        <f aca="false">IF($C2015="","",N(TOP!$C$16)*N($K2015))</f>
        <v/>
      </c>
      <c r="N2015" s="17" t="str">
        <f aca="false">IF($C2015="","",ROUNDUP(N($M2015)/N($L2015),0))</f>
        <v/>
      </c>
      <c r="O2015" s="17" t="str">
        <f aca="false">IF($C2015="","",N(商品マスタ!$R2014))</f>
        <v/>
      </c>
      <c r="P2015" s="17" t="str">
        <f aca="false">IF($C2015="","",IF($F2015="理論",(N($O2015)+N($N2015))-N($G2015),(N($O2015)+N($N2015))-N($I2015)))</f>
        <v/>
      </c>
      <c r="Q2015" s="17" t="str">
        <f aca="false">IF($C2015="","",MAX(1,N(商品マスタ!$K2014)))</f>
        <v/>
      </c>
      <c r="R2015" s="39" t="str">
        <f aca="false">IF($C2015="","",IF(N($P2015)/N($Q2015)&lt;=0,"",ROUNDUP(N($P2015)/N($Q2015),0)))</f>
        <v/>
      </c>
      <c r="S2015" s="14"/>
      <c r="T2015" s="40" t="str">
        <f aca="false">IF($C2015="","",N(商品マスタ!$M2014))</f>
        <v/>
      </c>
      <c r="U2015" s="40" t="str">
        <f aca="false">IF($S2015="","",N($S2015)*N($T2015))</f>
        <v/>
      </c>
      <c r="V2015" s="18"/>
    </row>
    <row r="2016" customFormat="false" ht="15" hidden="false" customHeight="false" outlineLevel="0" collapsed="false">
      <c r="B2016" s="12" t="n">
        <v>2010</v>
      </c>
      <c r="C2016" s="36" t="str">
        <f aca="false">IF(商品マスタ!$C2015="","",商品マスタ!$C2015)</f>
        <v/>
      </c>
      <c r="D2016" s="12" t="str">
        <f aca="false">IF($C2016="","",商品マスタ!$D2015)</f>
        <v/>
      </c>
      <c r="E2016" s="12" t="str">
        <f aca="false">IF($C2016="","",商品マスタ!$G2015)</f>
        <v/>
      </c>
      <c r="F2016" s="12" t="str">
        <f aca="false">IF($C2016="","",IF(商品マスタ!$P2015="","理論",商品マスタ!$P2015))</f>
        <v/>
      </c>
      <c r="G2016" s="17" t="str">
        <f aca="false">IF($C2016="","",N(商品マスタ!$H2015))</f>
        <v/>
      </c>
      <c r="H2016" s="14"/>
      <c r="I2016" s="17" t="str">
        <f aca="false">IF($C2016="","",N($H2016)*N(商品マスタ!$N2015))</f>
        <v/>
      </c>
      <c r="J2016" s="17" t="str">
        <f aca="false">IF($C2016="","",N($I2016)-N($G2016))</f>
        <v/>
      </c>
      <c r="K2016" s="37" t="str">
        <f aca="false">IF($C2016="","",N(商品マスタ!$I2015))</f>
        <v/>
      </c>
      <c r="L2016" s="17" t="str">
        <f aca="false">IF($C2016="","",MAX(1,N(商品マスタ!$J2015)))</f>
        <v/>
      </c>
      <c r="M2016" s="38" t="str">
        <f aca="false">IF($C2016="","",N(TOP!$C$16)*N($K2016))</f>
        <v/>
      </c>
      <c r="N2016" s="17" t="str">
        <f aca="false">IF($C2016="","",ROUNDUP(N($M2016)/N($L2016),0))</f>
        <v/>
      </c>
      <c r="O2016" s="17" t="str">
        <f aca="false">IF($C2016="","",N(商品マスタ!$R2015))</f>
        <v/>
      </c>
      <c r="P2016" s="17" t="str">
        <f aca="false">IF($C2016="","",IF($F2016="理論",(N($O2016)+N($N2016))-N($G2016),(N($O2016)+N($N2016))-N($I2016)))</f>
        <v/>
      </c>
      <c r="Q2016" s="17" t="str">
        <f aca="false">IF($C2016="","",MAX(1,N(商品マスタ!$K2015)))</f>
        <v/>
      </c>
      <c r="R2016" s="39" t="str">
        <f aca="false">IF($C2016="","",IF(N($P2016)/N($Q2016)&lt;=0,"",ROUNDUP(N($P2016)/N($Q2016),0)))</f>
        <v/>
      </c>
      <c r="S2016" s="14"/>
      <c r="T2016" s="40" t="str">
        <f aca="false">IF($C2016="","",N(商品マスタ!$M2015))</f>
        <v/>
      </c>
      <c r="U2016" s="40" t="str">
        <f aca="false">IF($S2016="","",N($S2016)*N($T2016))</f>
        <v/>
      </c>
      <c r="V2016" s="18"/>
    </row>
    <row r="2017" customFormat="false" ht="15" hidden="false" customHeight="false" outlineLevel="0" collapsed="false">
      <c r="B2017" s="12" t="n">
        <v>2011</v>
      </c>
      <c r="C2017" s="36" t="str">
        <f aca="false">IF(商品マスタ!$C2016="","",商品マスタ!$C2016)</f>
        <v/>
      </c>
      <c r="D2017" s="12" t="str">
        <f aca="false">IF($C2017="","",商品マスタ!$D2016)</f>
        <v/>
      </c>
      <c r="E2017" s="12" t="str">
        <f aca="false">IF($C2017="","",商品マスタ!$G2016)</f>
        <v/>
      </c>
      <c r="F2017" s="12" t="str">
        <f aca="false">IF($C2017="","",IF(商品マスタ!$P2016="","理論",商品マスタ!$P2016))</f>
        <v/>
      </c>
      <c r="G2017" s="17" t="str">
        <f aca="false">IF($C2017="","",N(商品マスタ!$H2016))</f>
        <v/>
      </c>
      <c r="H2017" s="14"/>
      <c r="I2017" s="17" t="str">
        <f aca="false">IF($C2017="","",N($H2017)*N(商品マスタ!$N2016))</f>
        <v/>
      </c>
      <c r="J2017" s="17" t="str">
        <f aca="false">IF($C2017="","",N($I2017)-N($G2017))</f>
        <v/>
      </c>
      <c r="K2017" s="37" t="str">
        <f aca="false">IF($C2017="","",N(商品マスタ!$I2016))</f>
        <v/>
      </c>
      <c r="L2017" s="17" t="str">
        <f aca="false">IF($C2017="","",MAX(1,N(商品マスタ!$J2016)))</f>
        <v/>
      </c>
      <c r="M2017" s="38" t="str">
        <f aca="false">IF($C2017="","",N(TOP!$C$16)*N($K2017))</f>
        <v/>
      </c>
      <c r="N2017" s="17" t="str">
        <f aca="false">IF($C2017="","",ROUNDUP(N($M2017)/N($L2017),0))</f>
        <v/>
      </c>
      <c r="O2017" s="17" t="str">
        <f aca="false">IF($C2017="","",N(商品マスタ!$R2016))</f>
        <v/>
      </c>
      <c r="P2017" s="17" t="str">
        <f aca="false">IF($C2017="","",IF($F2017="理論",(N($O2017)+N($N2017))-N($G2017),(N($O2017)+N($N2017))-N($I2017)))</f>
        <v/>
      </c>
      <c r="Q2017" s="17" t="str">
        <f aca="false">IF($C2017="","",MAX(1,N(商品マスタ!$K2016)))</f>
        <v/>
      </c>
      <c r="R2017" s="39" t="str">
        <f aca="false">IF($C2017="","",IF(N($P2017)/N($Q2017)&lt;=0,"",ROUNDUP(N($P2017)/N($Q2017),0)))</f>
        <v/>
      </c>
      <c r="S2017" s="14"/>
      <c r="T2017" s="40" t="str">
        <f aca="false">IF($C2017="","",N(商品マスタ!$M2016))</f>
        <v/>
      </c>
      <c r="U2017" s="40" t="str">
        <f aca="false">IF($S2017="","",N($S2017)*N($T2017))</f>
        <v/>
      </c>
      <c r="V2017" s="18"/>
    </row>
    <row r="2018" customFormat="false" ht="15" hidden="false" customHeight="false" outlineLevel="0" collapsed="false">
      <c r="B2018" s="12" t="n">
        <v>2012</v>
      </c>
      <c r="C2018" s="36" t="str">
        <f aca="false">IF(商品マスタ!$C2017="","",商品マスタ!$C2017)</f>
        <v/>
      </c>
      <c r="D2018" s="12" t="str">
        <f aca="false">IF($C2018="","",商品マスタ!$D2017)</f>
        <v/>
      </c>
      <c r="E2018" s="12" t="str">
        <f aca="false">IF($C2018="","",商品マスタ!$G2017)</f>
        <v/>
      </c>
      <c r="F2018" s="12" t="str">
        <f aca="false">IF($C2018="","",IF(商品マスタ!$P2017="","理論",商品マスタ!$P2017))</f>
        <v/>
      </c>
      <c r="G2018" s="17" t="str">
        <f aca="false">IF($C2018="","",N(商品マスタ!$H2017))</f>
        <v/>
      </c>
      <c r="H2018" s="14"/>
      <c r="I2018" s="17" t="str">
        <f aca="false">IF($C2018="","",N($H2018)*N(商品マスタ!$N2017))</f>
        <v/>
      </c>
      <c r="J2018" s="17" t="str">
        <f aca="false">IF($C2018="","",N($I2018)-N($G2018))</f>
        <v/>
      </c>
      <c r="K2018" s="37" t="str">
        <f aca="false">IF($C2018="","",N(商品マスタ!$I2017))</f>
        <v/>
      </c>
      <c r="L2018" s="17" t="str">
        <f aca="false">IF($C2018="","",MAX(1,N(商品マスタ!$J2017)))</f>
        <v/>
      </c>
      <c r="M2018" s="38" t="str">
        <f aca="false">IF($C2018="","",N(TOP!$C$16)*N($K2018))</f>
        <v/>
      </c>
      <c r="N2018" s="17" t="str">
        <f aca="false">IF($C2018="","",ROUNDUP(N($M2018)/N($L2018),0))</f>
        <v/>
      </c>
      <c r="O2018" s="17" t="str">
        <f aca="false">IF($C2018="","",N(商品マスタ!$R2017))</f>
        <v/>
      </c>
      <c r="P2018" s="17" t="str">
        <f aca="false">IF($C2018="","",IF($F2018="理論",(N($O2018)+N($N2018))-N($G2018),(N($O2018)+N($N2018))-N($I2018)))</f>
        <v/>
      </c>
      <c r="Q2018" s="17" t="str">
        <f aca="false">IF($C2018="","",MAX(1,N(商品マスタ!$K2017)))</f>
        <v/>
      </c>
      <c r="R2018" s="39" t="str">
        <f aca="false">IF($C2018="","",IF(N($P2018)/N($Q2018)&lt;=0,"",ROUNDUP(N($P2018)/N($Q2018),0)))</f>
        <v/>
      </c>
      <c r="S2018" s="14"/>
      <c r="T2018" s="40" t="str">
        <f aca="false">IF($C2018="","",N(商品マスタ!$M2017))</f>
        <v/>
      </c>
      <c r="U2018" s="40" t="str">
        <f aca="false">IF($S2018="","",N($S2018)*N($T2018))</f>
        <v/>
      </c>
      <c r="V2018" s="18"/>
    </row>
    <row r="2019" customFormat="false" ht="15" hidden="false" customHeight="false" outlineLevel="0" collapsed="false">
      <c r="B2019" s="12" t="n">
        <v>2013</v>
      </c>
      <c r="C2019" s="36" t="str">
        <f aca="false">IF(商品マスタ!$C2018="","",商品マスタ!$C2018)</f>
        <v/>
      </c>
      <c r="D2019" s="12" t="str">
        <f aca="false">IF($C2019="","",商品マスタ!$D2018)</f>
        <v/>
      </c>
      <c r="E2019" s="12" t="str">
        <f aca="false">IF($C2019="","",商品マスタ!$G2018)</f>
        <v/>
      </c>
      <c r="F2019" s="12" t="str">
        <f aca="false">IF($C2019="","",IF(商品マスタ!$P2018="","理論",商品マスタ!$P2018))</f>
        <v/>
      </c>
      <c r="G2019" s="17" t="str">
        <f aca="false">IF($C2019="","",N(商品マスタ!$H2018))</f>
        <v/>
      </c>
      <c r="H2019" s="14"/>
      <c r="I2019" s="17" t="str">
        <f aca="false">IF($C2019="","",N($H2019)*N(商品マスタ!$N2018))</f>
        <v/>
      </c>
      <c r="J2019" s="17" t="str">
        <f aca="false">IF($C2019="","",N($I2019)-N($G2019))</f>
        <v/>
      </c>
      <c r="K2019" s="37" t="str">
        <f aca="false">IF($C2019="","",N(商品マスタ!$I2018))</f>
        <v/>
      </c>
      <c r="L2019" s="17" t="str">
        <f aca="false">IF($C2019="","",MAX(1,N(商品マスタ!$J2018)))</f>
        <v/>
      </c>
      <c r="M2019" s="38" t="str">
        <f aca="false">IF($C2019="","",N(TOP!$C$16)*N($K2019))</f>
        <v/>
      </c>
      <c r="N2019" s="17" t="str">
        <f aca="false">IF($C2019="","",ROUNDUP(N($M2019)/N($L2019),0))</f>
        <v/>
      </c>
      <c r="O2019" s="17" t="str">
        <f aca="false">IF($C2019="","",N(商品マスタ!$R2018))</f>
        <v/>
      </c>
      <c r="P2019" s="17" t="str">
        <f aca="false">IF($C2019="","",IF($F2019="理論",(N($O2019)+N($N2019))-N($G2019),(N($O2019)+N($N2019))-N($I2019)))</f>
        <v/>
      </c>
      <c r="Q2019" s="17" t="str">
        <f aca="false">IF($C2019="","",MAX(1,N(商品マスタ!$K2018)))</f>
        <v/>
      </c>
      <c r="R2019" s="39" t="str">
        <f aca="false">IF($C2019="","",IF(N($P2019)/N($Q2019)&lt;=0,"",ROUNDUP(N($P2019)/N($Q2019),0)))</f>
        <v/>
      </c>
      <c r="S2019" s="14"/>
      <c r="T2019" s="40" t="str">
        <f aca="false">IF($C2019="","",N(商品マスタ!$M2018))</f>
        <v/>
      </c>
      <c r="U2019" s="40" t="str">
        <f aca="false">IF($S2019="","",N($S2019)*N($T2019))</f>
        <v/>
      </c>
      <c r="V2019" s="18"/>
    </row>
    <row r="2020" customFormat="false" ht="15" hidden="false" customHeight="false" outlineLevel="0" collapsed="false">
      <c r="B2020" s="12" t="n">
        <v>2014</v>
      </c>
      <c r="C2020" s="36" t="str">
        <f aca="false">IF(商品マスタ!$C2019="","",商品マスタ!$C2019)</f>
        <v/>
      </c>
      <c r="D2020" s="12" t="str">
        <f aca="false">IF($C2020="","",商品マスタ!$D2019)</f>
        <v/>
      </c>
      <c r="E2020" s="12" t="str">
        <f aca="false">IF($C2020="","",商品マスタ!$G2019)</f>
        <v/>
      </c>
      <c r="F2020" s="12" t="str">
        <f aca="false">IF($C2020="","",IF(商品マスタ!$P2019="","理論",商品マスタ!$P2019))</f>
        <v/>
      </c>
      <c r="G2020" s="17" t="str">
        <f aca="false">IF($C2020="","",N(商品マスタ!$H2019))</f>
        <v/>
      </c>
      <c r="H2020" s="14"/>
      <c r="I2020" s="17" t="str">
        <f aca="false">IF($C2020="","",N($H2020)*N(商品マスタ!$N2019))</f>
        <v/>
      </c>
      <c r="J2020" s="17" t="str">
        <f aca="false">IF($C2020="","",N($I2020)-N($G2020))</f>
        <v/>
      </c>
      <c r="K2020" s="37" t="str">
        <f aca="false">IF($C2020="","",N(商品マスタ!$I2019))</f>
        <v/>
      </c>
      <c r="L2020" s="17" t="str">
        <f aca="false">IF($C2020="","",MAX(1,N(商品マスタ!$J2019)))</f>
        <v/>
      </c>
      <c r="M2020" s="38" t="str">
        <f aca="false">IF($C2020="","",N(TOP!$C$16)*N($K2020))</f>
        <v/>
      </c>
      <c r="N2020" s="17" t="str">
        <f aca="false">IF($C2020="","",ROUNDUP(N($M2020)/N($L2020),0))</f>
        <v/>
      </c>
      <c r="O2020" s="17" t="str">
        <f aca="false">IF($C2020="","",N(商品マスタ!$R2019))</f>
        <v/>
      </c>
      <c r="P2020" s="17" t="str">
        <f aca="false">IF($C2020="","",IF($F2020="理論",(N($O2020)+N($N2020))-N($G2020),(N($O2020)+N($N2020))-N($I2020)))</f>
        <v/>
      </c>
      <c r="Q2020" s="17" t="str">
        <f aca="false">IF($C2020="","",MAX(1,N(商品マスタ!$K2019)))</f>
        <v/>
      </c>
      <c r="R2020" s="39" t="str">
        <f aca="false">IF($C2020="","",IF(N($P2020)/N($Q2020)&lt;=0,"",ROUNDUP(N($P2020)/N($Q2020),0)))</f>
        <v/>
      </c>
      <c r="S2020" s="14"/>
      <c r="T2020" s="40" t="str">
        <f aca="false">IF($C2020="","",N(商品マスタ!$M2019))</f>
        <v/>
      </c>
      <c r="U2020" s="40" t="str">
        <f aca="false">IF($S2020="","",N($S2020)*N($T2020))</f>
        <v/>
      </c>
      <c r="V2020" s="18"/>
    </row>
    <row r="2021" customFormat="false" ht="15" hidden="false" customHeight="false" outlineLevel="0" collapsed="false">
      <c r="B2021" s="12" t="n">
        <v>2015</v>
      </c>
      <c r="C2021" s="36" t="str">
        <f aca="false">IF(商品マスタ!$C2020="","",商品マスタ!$C2020)</f>
        <v/>
      </c>
      <c r="D2021" s="12" t="str">
        <f aca="false">IF($C2021="","",商品マスタ!$D2020)</f>
        <v/>
      </c>
      <c r="E2021" s="12" t="str">
        <f aca="false">IF($C2021="","",商品マスタ!$G2020)</f>
        <v/>
      </c>
      <c r="F2021" s="12" t="str">
        <f aca="false">IF($C2021="","",IF(商品マスタ!$P2020="","理論",商品マスタ!$P2020))</f>
        <v/>
      </c>
      <c r="G2021" s="17" t="str">
        <f aca="false">IF($C2021="","",N(商品マスタ!$H2020))</f>
        <v/>
      </c>
      <c r="H2021" s="14"/>
      <c r="I2021" s="17" t="str">
        <f aca="false">IF($C2021="","",N($H2021)*N(商品マスタ!$N2020))</f>
        <v/>
      </c>
      <c r="J2021" s="17" t="str">
        <f aca="false">IF($C2021="","",N($I2021)-N($G2021))</f>
        <v/>
      </c>
      <c r="K2021" s="37" t="str">
        <f aca="false">IF($C2021="","",N(商品マスタ!$I2020))</f>
        <v/>
      </c>
      <c r="L2021" s="17" t="str">
        <f aca="false">IF($C2021="","",MAX(1,N(商品マスタ!$J2020)))</f>
        <v/>
      </c>
      <c r="M2021" s="38" t="str">
        <f aca="false">IF($C2021="","",N(TOP!$C$16)*N($K2021))</f>
        <v/>
      </c>
      <c r="N2021" s="17" t="str">
        <f aca="false">IF($C2021="","",ROUNDUP(N($M2021)/N($L2021),0))</f>
        <v/>
      </c>
      <c r="O2021" s="17" t="str">
        <f aca="false">IF($C2021="","",N(商品マスタ!$R2020))</f>
        <v/>
      </c>
      <c r="P2021" s="17" t="str">
        <f aca="false">IF($C2021="","",IF($F2021="理論",(N($O2021)+N($N2021))-N($G2021),(N($O2021)+N($N2021))-N($I2021)))</f>
        <v/>
      </c>
      <c r="Q2021" s="17" t="str">
        <f aca="false">IF($C2021="","",MAX(1,N(商品マスタ!$K2020)))</f>
        <v/>
      </c>
      <c r="R2021" s="39" t="str">
        <f aca="false">IF($C2021="","",IF(N($P2021)/N($Q2021)&lt;=0,"",ROUNDUP(N($P2021)/N($Q2021),0)))</f>
        <v/>
      </c>
      <c r="S2021" s="14"/>
      <c r="T2021" s="40" t="str">
        <f aca="false">IF($C2021="","",N(商品マスタ!$M2020))</f>
        <v/>
      </c>
      <c r="U2021" s="40" t="str">
        <f aca="false">IF($S2021="","",N($S2021)*N($T2021))</f>
        <v/>
      </c>
      <c r="V2021" s="18"/>
    </row>
    <row r="2022" customFormat="false" ht="15" hidden="false" customHeight="false" outlineLevel="0" collapsed="false">
      <c r="B2022" s="12" t="n">
        <v>2016</v>
      </c>
      <c r="C2022" s="36" t="str">
        <f aca="false">IF(商品マスタ!$C2021="","",商品マスタ!$C2021)</f>
        <v/>
      </c>
      <c r="D2022" s="12" t="str">
        <f aca="false">IF($C2022="","",商品マスタ!$D2021)</f>
        <v/>
      </c>
      <c r="E2022" s="12" t="str">
        <f aca="false">IF($C2022="","",商品マスタ!$G2021)</f>
        <v/>
      </c>
      <c r="F2022" s="12" t="str">
        <f aca="false">IF($C2022="","",IF(商品マスタ!$P2021="","理論",商品マスタ!$P2021))</f>
        <v/>
      </c>
      <c r="G2022" s="17" t="str">
        <f aca="false">IF($C2022="","",N(商品マスタ!$H2021))</f>
        <v/>
      </c>
      <c r="H2022" s="14"/>
      <c r="I2022" s="17" t="str">
        <f aca="false">IF($C2022="","",N($H2022)*N(商品マスタ!$N2021))</f>
        <v/>
      </c>
      <c r="J2022" s="17" t="str">
        <f aca="false">IF($C2022="","",N($I2022)-N($G2022))</f>
        <v/>
      </c>
      <c r="K2022" s="37" t="str">
        <f aca="false">IF($C2022="","",N(商品マスタ!$I2021))</f>
        <v/>
      </c>
      <c r="L2022" s="17" t="str">
        <f aca="false">IF($C2022="","",MAX(1,N(商品マスタ!$J2021)))</f>
        <v/>
      </c>
      <c r="M2022" s="38" t="str">
        <f aca="false">IF($C2022="","",N(TOP!$C$16)*N($K2022))</f>
        <v/>
      </c>
      <c r="N2022" s="17" t="str">
        <f aca="false">IF($C2022="","",ROUNDUP(N($M2022)/N($L2022),0))</f>
        <v/>
      </c>
      <c r="O2022" s="17" t="str">
        <f aca="false">IF($C2022="","",N(商品マスタ!$R2021))</f>
        <v/>
      </c>
      <c r="P2022" s="17" t="str">
        <f aca="false">IF($C2022="","",IF($F2022="理論",(N($O2022)+N($N2022))-N($G2022),(N($O2022)+N($N2022))-N($I2022)))</f>
        <v/>
      </c>
      <c r="Q2022" s="17" t="str">
        <f aca="false">IF($C2022="","",MAX(1,N(商品マスタ!$K2021)))</f>
        <v/>
      </c>
      <c r="R2022" s="39" t="str">
        <f aca="false">IF($C2022="","",IF(N($P2022)/N($Q2022)&lt;=0,"",ROUNDUP(N($P2022)/N($Q2022),0)))</f>
        <v/>
      </c>
      <c r="S2022" s="14"/>
      <c r="T2022" s="40" t="str">
        <f aca="false">IF($C2022="","",N(商品マスタ!$M2021))</f>
        <v/>
      </c>
      <c r="U2022" s="40" t="str">
        <f aca="false">IF($S2022="","",N($S2022)*N($T2022))</f>
        <v/>
      </c>
      <c r="V2022" s="18"/>
    </row>
    <row r="2023" customFormat="false" ht="15" hidden="false" customHeight="false" outlineLevel="0" collapsed="false">
      <c r="B2023" s="12" t="n">
        <v>2017</v>
      </c>
      <c r="C2023" s="36" t="str">
        <f aca="false">IF(商品マスタ!$C2022="","",商品マスタ!$C2022)</f>
        <v/>
      </c>
      <c r="D2023" s="12" t="str">
        <f aca="false">IF($C2023="","",商品マスタ!$D2022)</f>
        <v/>
      </c>
      <c r="E2023" s="12" t="str">
        <f aca="false">IF($C2023="","",商品マスタ!$G2022)</f>
        <v/>
      </c>
      <c r="F2023" s="12" t="str">
        <f aca="false">IF($C2023="","",IF(商品マスタ!$P2022="","理論",商品マスタ!$P2022))</f>
        <v/>
      </c>
      <c r="G2023" s="17" t="str">
        <f aca="false">IF($C2023="","",N(商品マスタ!$H2022))</f>
        <v/>
      </c>
      <c r="H2023" s="14"/>
      <c r="I2023" s="17" t="str">
        <f aca="false">IF($C2023="","",N($H2023)*N(商品マスタ!$N2022))</f>
        <v/>
      </c>
      <c r="J2023" s="17" t="str">
        <f aca="false">IF($C2023="","",N($I2023)-N($G2023))</f>
        <v/>
      </c>
      <c r="K2023" s="37" t="str">
        <f aca="false">IF($C2023="","",N(商品マスタ!$I2022))</f>
        <v/>
      </c>
      <c r="L2023" s="17" t="str">
        <f aca="false">IF($C2023="","",MAX(1,N(商品マスタ!$J2022)))</f>
        <v/>
      </c>
      <c r="M2023" s="38" t="str">
        <f aca="false">IF($C2023="","",N(TOP!$C$16)*N($K2023))</f>
        <v/>
      </c>
      <c r="N2023" s="17" t="str">
        <f aca="false">IF($C2023="","",ROUNDUP(N($M2023)/N($L2023),0))</f>
        <v/>
      </c>
      <c r="O2023" s="17" t="str">
        <f aca="false">IF($C2023="","",N(商品マスタ!$R2022))</f>
        <v/>
      </c>
      <c r="P2023" s="17" t="str">
        <f aca="false">IF($C2023="","",IF($F2023="理論",(N($O2023)+N($N2023))-N($G2023),(N($O2023)+N($N2023))-N($I2023)))</f>
        <v/>
      </c>
      <c r="Q2023" s="17" t="str">
        <f aca="false">IF($C2023="","",MAX(1,N(商品マスタ!$K2022)))</f>
        <v/>
      </c>
      <c r="R2023" s="39" t="str">
        <f aca="false">IF($C2023="","",IF(N($P2023)/N($Q2023)&lt;=0,"",ROUNDUP(N($P2023)/N($Q2023),0)))</f>
        <v/>
      </c>
      <c r="S2023" s="14"/>
      <c r="T2023" s="40" t="str">
        <f aca="false">IF($C2023="","",N(商品マスタ!$M2022))</f>
        <v/>
      </c>
      <c r="U2023" s="40" t="str">
        <f aca="false">IF($S2023="","",N($S2023)*N($T2023))</f>
        <v/>
      </c>
      <c r="V2023" s="18"/>
    </row>
    <row r="2024" customFormat="false" ht="15" hidden="false" customHeight="false" outlineLevel="0" collapsed="false">
      <c r="B2024" s="12" t="n">
        <v>2018</v>
      </c>
      <c r="C2024" s="36" t="str">
        <f aca="false">IF(商品マスタ!$C2023="","",商品マスタ!$C2023)</f>
        <v/>
      </c>
      <c r="D2024" s="12" t="str">
        <f aca="false">IF($C2024="","",商品マスタ!$D2023)</f>
        <v/>
      </c>
      <c r="E2024" s="12" t="str">
        <f aca="false">IF($C2024="","",商品マスタ!$G2023)</f>
        <v/>
      </c>
      <c r="F2024" s="12" t="str">
        <f aca="false">IF($C2024="","",IF(商品マスタ!$P2023="","理論",商品マスタ!$P2023))</f>
        <v/>
      </c>
      <c r="G2024" s="17" t="str">
        <f aca="false">IF($C2024="","",N(商品マスタ!$H2023))</f>
        <v/>
      </c>
      <c r="H2024" s="14"/>
      <c r="I2024" s="17" t="str">
        <f aca="false">IF($C2024="","",N($H2024)*N(商品マスタ!$N2023))</f>
        <v/>
      </c>
      <c r="J2024" s="17" t="str">
        <f aca="false">IF($C2024="","",N($I2024)-N($G2024))</f>
        <v/>
      </c>
      <c r="K2024" s="37" t="str">
        <f aca="false">IF($C2024="","",N(商品マスタ!$I2023))</f>
        <v/>
      </c>
      <c r="L2024" s="17" t="str">
        <f aca="false">IF($C2024="","",MAX(1,N(商品マスタ!$J2023)))</f>
        <v/>
      </c>
      <c r="M2024" s="38" t="str">
        <f aca="false">IF($C2024="","",N(TOP!$C$16)*N($K2024))</f>
        <v/>
      </c>
      <c r="N2024" s="17" t="str">
        <f aca="false">IF($C2024="","",ROUNDUP(N($M2024)/N($L2024),0))</f>
        <v/>
      </c>
      <c r="O2024" s="17" t="str">
        <f aca="false">IF($C2024="","",N(商品マスタ!$R2023))</f>
        <v/>
      </c>
      <c r="P2024" s="17" t="str">
        <f aca="false">IF($C2024="","",IF($F2024="理論",(N($O2024)+N($N2024))-N($G2024),(N($O2024)+N($N2024))-N($I2024)))</f>
        <v/>
      </c>
      <c r="Q2024" s="17" t="str">
        <f aca="false">IF($C2024="","",MAX(1,N(商品マスタ!$K2023)))</f>
        <v/>
      </c>
      <c r="R2024" s="39" t="str">
        <f aca="false">IF($C2024="","",IF(N($P2024)/N($Q2024)&lt;=0,"",ROUNDUP(N($P2024)/N($Q2024),0)))</f>
        <v/>
      </c>
      <c r="S2024" s="14"/>
      <c r="T2024" s="40" t="str">
        <f aca="false">IF($C2024="","",N(商品マスタ!$M2023))</f>
        <v/>
      </c>
      <c r="U2024" s="40" t="str">
        <f aca="false">IF($S2024="","",N($S2024)*N($T2024))</f>
        <v/>
      </c>
      <c r="V2024" s="18"/>
    </row>
    <row r="2025" customFormat="false" ht="15" hidden="false" customHeight="false" outlineLevel="0" collapsed="false">
      <c r="B2025" s="12" t="n">
        <v>2019</v>
      </c>
      <c r="C2025" s="36" t="str">
        <f aca="false">IF(商品マスタ!$C2024="","",商品マスタ!$C2024)</f>
        <v/>
      </c>
      <c r="D2025" s="12" t="str">
        <f aca="false">IF($C2025="","",商品マスタ!$D2024)</f>
        <v/>
      </c>
      <c r="E2025" s="12" t="str">
        <f aca="false">IF($C2025="","",商品マスタ!$G2024)</f>
        <v/>
      </c>
      <c r="F2025" s="12" t="str">
        <f aca="false">IF($C2025="","",IF(商品マスタ!$P2024="","理論",商品マスタ!$P2024))</f>
        <v/>
      </c>
      <c r="G2025" s="17" t="str">
        <f aca="false">IF($C2025="","",N(商品マスタ!$H2024))</f>
        <v/>
      </c>
      <c r="H2025" s="14"/>
      <c r="I2025" s="17" t="str">
        <f aca="false">IF($C2025="","",N($H2025)*N(商品マスタ!$N2024))</f>
        <v/>
      </c>
      <c r="J2025" s="17" t="str">
        <f aca="false">IF($C2025="","",N($I2025)-N($G2025))</f>
        <v/>
      </c>
      <c r="K2025" s="37" t="str">
        <f aca="false">IF($C2025="","",N(商品マスタ!$I2024))</f>
        <v/>
      </c>
      <c r="L2025" s="17" t="str">
        <f aca="false">IF($C2025="","",MAX(1,N(商品マスタ!$J2024)))</f>
        <v/>
      </c>
      <c r="M2025" s="38" t="str">
        <f aca="false">IF($C2025="","",N(TOP!$C$16)*N($K2025))</f>
        <v/>
      </c>
      <c r="N2025" s="17" t="str">
        <f aca="false">IF($C2025="","",ROUNDUP(N($M2025)/N($L2025),0))</f>
        <v/>
      </c>
      <c r="O2025" s="17" t="str">
        <f aca="false">IF($C2025="","",N(商品マスタ!$R2024))</f>
        <v/>
      </c>
      <c r="P2025" s="17" t="str">
        <f aca="false">IF($C2025="","",IF($F2025="理論",(N($O2025)+N($N2025))-N($G2025),(N($O2025)+N($N2025))-N($I2025)))</f>
        <v/>
      </c>
      <c r="Q2025" s="17" t="str">
        <f aca="false">IF($C2025="","",MAX(1,N(商品マスタ!$K2024)))</f>
        <v/>
      </c>
      <c r="R2025" s="39" t="str">
        <f aca="false">IF($C2025="","",IF(N($P2025)/N($Q2025)&lt;=0,"",ROUNDUP(N($P2025)/N($Q2025),0)))</f>
        <v/>
      </c>
      <c r="S2025" s="14"/>
      <c r="T2025" s="40" t="str">
        <f aca="false">IF($C2025="","",N(商品マスタ!$M2024))</f>
        <v/>
      </c>
      <c r="U2025" s="40" t="str">
        <f aca="false">IF($S2025="","",N($S2025)*N($T2025))</f>
        <v/>
      </c>
      <c r="V2025" s="18"/>
    </row>
    <row r="2026" customFormat="false" ht="15" hidden="false" customHeight="false" outlineLevel="0" collapsed="false">
      <c r="B2026" s="12" t="n">
        <v>2020</v>
      </c>
      <c r="C2026" s="36" t="str">
        <f aca="false">IF(商品マスタ!$C2025="","",商品マスタ!$C2025)</f>
        <v/>
      </c>
      <c r="D2026" s="12" t="str">
        <f aca="false">IF($C2026="","",商品マスタ!$D2025)</f>
        <v/>
      </c>
      <c r="E2026" s="12" t="str">
        <f aca="false">IF($C2026="","",商品マスタ!$G2025)</f>
        <v/>
      </c>
      <c r="F2026" s="12" t="str">
        <f aca="false">IF($C2026="","",IF(商品マスタ!$P2025="","理論",商品マスタ!$P2025))</f>
        <v/>
      </c>
      <c r="G2026" s="17" t="str">
        <f aca="false">IF($C2026="","",N(商品マスタ!$H2025))</f>
        <v/>
      </c>
      <c r="H2026" s="14"/>
      <c r="I2026" s="17" t="str">
        <f aca="false">IF($C2026="","",N($H2026)*N(商品マスタ!$N2025))</f>
        <v/>
      </c>
      <c r="J2026" s="17" t="str">
        <f aca="false">IF($C2026="","",N($I2026)-N($G2026))</f>
        <v/>
      </c>
      <c r="K2026" s="37" t="str">
        <f aca="false">IF($C2026="","",N(商品マスタ!$I2025))</f>
        <v/>
      </c>
      <c r="L2026" s="17" t="str">
        <f aca="false">IF($C2026="","",MAX(1,N(商品マスタ!$J2025)))</f>
        <v/>
      </c>
      <c r="M2026" s="38" t="str">
        <f aca="false">IF($C2026="","",N(TOP!$C$16)*N($K2026))</f>
        <v/>
      </c>
      <c r="N2026" s="17" t="str">
        <f aca="false">IF($C2026="","",ROUNDUP(N($M2026)/N($L2026),0))</f>
        <v/>
      </c>
      <c r="O2026" s="17" t="str">
        <f aca="false">IF($C2026="","",N(商品マスタ!$R2025))</f>
        <v/>
      </c>
      <c r="P2026" s="17" t="str">
        <f aca="false">IF($C2026="","",IF($F2026="理論",(N($O2026)+N($N2026))-N($G2026),(N($O2026)+N($N2026))-N($I2026)))</f>
        <v/>
      </c>
      <c r="Q2026" s="17" t="str">
        <f aca="false">IF($C2026="","",MAX(1,N(商品マスタ!$K2025)))</f>
        <v/>
      </c>
      <c r="R2026" s="39" t="str">
        <f aca="false">IF($C2026="","",IF(N($P2026)/N($Q2026)&lt;=0,"",ROUNDUP(N($P2026)/N($Q2026),0)))</f>
        <v/>
      </c>
      <c r="S2026" s="14"/>
      <c r="T2026" s="40" t="str">
        <f aca="false">IF($C2026="","",N(商品マスタ!$M2025))</f>
        <v/>
      </c>
      <c r="U2026" s="40" t="str">
        <f aca="false">IF($S2026="","",N($S2026)*N($T2026))</f>
        <v/>
      </c>
      <c r="V2026" s="18"/>
    </row>
    <row r="2027" customFormat="false" ht="15" hidden="false" customHeight="false" outlineLevel="0" collapsed="false">
      <c r="B2027" s="12" t="n">
        <v>2021</v>
      </c>
      <c r="C2027" s="36" t="str">
        <f aca="false">IF(商品マスタ!$C2026="","",商品マスタ!$C2026)</f>
        <v/>
      </c>
      <c r="D2027" s="12" t="str">
        <f aca="false">IF($C2027="","",商品マスタ!$D2026)</f>
        <v/>
      </c>
      <c r="E2027" s="12" t="str">
        <f aca="false">IF($C2027="","",商品マスタ!$G2026)</f>
        <v/>
      </c>
      <c r="F2027" s="12" t="str">
        <f aca="false">IF($C2027="","",IF(商品マスタ!$P2026="","理論",商品マスタ!$P2026))</f>
        <v/>
      </c>
      <c r="G2027" s="17" t="str">
        <f aca="false">IF($C2027="","",N(商品マスタ!$H2026))</f>
        <v/>
      </c>
      <c r="H2027" s="14"/>
      <c r="I2027" s="17" t="str">
        <f aca="false">IF($C2027="","",N($H2027)*N(商品マスタ!$N2026))</f>
        <v/>
      </c>
      <c r="J2027" s="17" t="str">
        <f aca="false">IF($C2027="","",N($I2027)-N($G2027))</f>
        <v/>
      </c>
      <c r="K2027" s="37" t="str">
        <f aca="false">IF($C2027="","",N(商品マスタ!$I2026))</f>
        <v/>
      </c>
      <c r="L2027" s="17" t="str">
        <f aca="false">IF($C2027="","",MAX(1,N(商品マスタ!$J2026)))</f>
        <v/>
      </c>
      <c r="M2027" s="38" t="str">
        <f aca="false">IF($C2027="","",N(TOP!$C$16)*N($K2027))</f>
        <v/>
      </c>
      <c r="N2027" s="17" t="str">
        <f aca="false">IF($C2027="","",ROUNDUP(N($M2027)/N($L2027),0))</f>
        <v/>
      </c>
      <c r="O2027" s="17" t="str">
        <f aca="false">IF($C2027="","",N(商品マスタ!$R2026))</f>
        <v/>
      </c>
      <c r="P2027" s="17" t="str">
        <f aca="false">IF($C2027="","",IF($F2027="理論",(N($O2027)+N($N2027))-N($G2027),(N($O2027)+N($N2027))-N($I2027)))</f>
        <v/>
      </c>
      <c r="Q2027" s="17" t="str">
        <f aca="false">IF($C2027="","",MAX(1,N(商品マスタ!$K2026)))</f>
        <v/>
      </c>
      <c r="R2027" s="39" t="str">
        <f aca="false">IF($C2027="","",IF(N($P2027)/N($Q2027)&lt;=0,"",ROUNDUP(N($P2027)/N($Q2027),0)))</f>
        <v/>
      </c>
      <c r="S2027" s="14"/>
      <c r="T2027" s="40" t="str">
        <f aca="false">IF($C2027="","",N(商品マスタ!$M2026))</f>
        <v/>
      </c>
      <c r="U2027" s="40" t="str">
        <f aca="false">IF($S2027="","",N($S2027)*N($T2027))</f>
        <v/>
      </c>
      <c r="V2027" s="18"/>
    </row>
    <row r="2028" customFormat="false" ht="15" hidden="false" customHeight="false" outlineLevel="0" collapsed="false">
      <c r="B2028" s="12" t="n">
        <v>2022</v>
      </c>
      <c r="C2028" s="36" t="str">
        <f aca="false">IF(商品マスタ!$C2027="","",商品マスタ!$C2027)</f>
        <v/>
      </c>
      <c r="D2028" s="12" t="str">
        <f aca="false">IF($C2028="","",商品マスタ!$D2027)</f>
        <v/>
      </c>
      <c r="E2028" s="12" t="str">
        <f aca="false">IF($C2028="","",商品マスタ!$G2027)</f>
        <v/>
      </c>
      <c r="F2028" s="12" t="str">
        <f aca="false">IF($C2028="","",IF(商品マスタ!$P2027="","理論",商品マスタ!$P2027))</f>
        <v/>
      </c>
      <c r="G2028" s="17" t="str">
        <f aca="false">IF($C2028="","",N(商品マスタ!$H2027))</f>
        <v/>
      </c>
      <c r="H2028" s="14"/>
      <c r="I2028" s="17" t="str">
        <f aca="false">IF($C2028="","",N($H2028)*N(商品マスタ!$N2027))</f>
        <v/>
      </c>
      <c r="J2028" s="17" t="str">
        <f aca="false">IF($C2028="","",N($I2028)-N($G2028))</f>
        <v/>
      </c>
      <c r="K2028" s="37" t="str">
        <f aca="false">IF($C2028="","",N(商品マスタ!$I2027))</f>
        <v/>
      </c>
      <c r="L2028" s="17" t="str">
        <f aca="false">IF($C2028="","",MAX(1,N(商品マスタ!$J2027)))</f>
        <v/>
      </c>
      <c r="M2028" s="38" t="str">
        <f aca="false">IF($C2028="","",N(TOP!$C$16)*N($K2028))</f>
        <v/>
      </c>
      <c r="N2028" s="17" t="str">
        <f aca="false">IF($C2028="","",ROUNDUP(N($M2028)/N($L2028),0))</f>
        <v/>
      </c>
      <c r="O2028" s="17" t="str">
        <f aca="false">IF($C2028="","",N(商品マスタ!$R2027))</f>
        <v/>
      </c>
      <c r="P2028" s="17" t="str">
        <f aca="false">IF($C2028="","",IF($F2028="理論",(N($O2028)+N($N2028))-N($G2028),(N($O2028)+N($N2028))-N($I2028)))</f>
        <v/>
      </c>
      <c r="Q2028" s="17" t="str">
        <f aca="false">IF($C2028="","",MAX(1,N(商品マスタ!$K2027)))</f>
        <v/>
      </c>
      <c r="R2028" s="39" t="str">
        <f aca="false">IF($C2028="","",IF(N($P2028)/N($Q2028)&lt;=0,"",ROUNDUP(N($P2028)/N($Q2028),0)))</f>
        <v/>
      </c>
      <c r="S2028" s="14"/>
      <c r="T2028" s="40" t="str">
        <f aca="false">IF($C2028="","",N(商品マスタ!$M2027))</f>
        <v/>
      </c>
      <c r="U2028" s="40" t="str">
        <f aca="false">IF($S2028="","",N($S2028)*N($T2028))</f>
        <v/>
      </c>
      <c r="V2028" s="18"/>
    </row>
    <row r="2029" customFormat="false" ht="15" hidden="false" customHeight="false" outlineLevel="0" collapsed="false">
      <c r="B2029" s="12" t="n">
        <v>2023</v>
      </c>
      <c r="C2029" s="36" t="str">
        <f aca="false">IF(商品マスタ!$C2028="","",商品マスタ!$C2028)</f>
        <v/>
      </c>
      <c r="D2029" s="12" t="str">
        <f aca="false">IF($C2029="","",商品マスタ!$D2028)</f>
        <v/>
      </c>
      <c r="E2029" s="12" t="str">
        <f aca="false">IF($C2029="","",商品マスタ!$G2028)</f>
        <v/>
      </c>
      <c r="F2029" s="12" t="str">
        <f aca="false">IF($C2029="","",IF(商品マスタ!$P2028="","理論",商品マスタ!$P2028))</f>
        <v/>
      </c>
      <c r="G2029" s="17" t="str">
        <f aca="false">IF($C2029="","",N(商品マスタ!$H2028))</f>
        <v/>
      </c>
      <c r="H2029" s="14"/>
      <c r="I2029" s="17" t="str">
        <f aca="false">IF($C2029="","",N($H2029)*N(商品マスタ!$N2028))</f>
        <v/>
      </c>
      <c r="J2029" s="17" t="str">
        <f aca="false">IF($C2029="","",N($I2029)-N($G2029))</f>
        <v/>
      </c>
      <c r="K2029" s="37" t="str">
        <f aca="false">IF($C2029="","",N(商品マスタ!$I2028))</f>
        <v/>
      </c>
      <c r="L2029" s="17" t="str">
        <f aca="false">IF($C2029="","",MAX(1,N(商品マスタ!$J2028)))</f>
        <v/>
      </c>
      <c r="M2029" s="38" t="str">
        <f aca="false">IF($C2029="","",N(TOP!$C$16)*N($K2029))</f>
        <v/>
      </c>
      <c r="N2029" s="17" t="str">
        <f aca="false">IF($C2029="","",ROUNDUP(N($M2029)/N($L2029),0))</f>
        <v/>
      </c>
      <c r="O2029" s="17" t="str">
        <f aca="false">IF($C2029="","",N(商品マスタ!$R2028))</f>
        <v/>
      </c>
      <c r="P2029" s="17" t="str">
        <f aca="false">IF($C2029="","",IF($F2029="理論",(N($O2029)+N($N2029))-N($G2029),(N($O2029)+N($N2029))-N($I2029)))</f>
        <v/>
      </c>
      <c r="Q2029" s="17" t="str">
        <f aca="false">IF($C2029="","",MAX(1,N(商品マスタ!$K2028)))</f>
        <v/>
      </c>
      <c r="R2029" s="39" t="str">
        <f aca="false">IF($C2029="","",IF(N($P2029)/N($Q2029)&lt;=0,"",ROUNDUP(N($P2029)/N($Q2029),0)))</f>
        <v/>
      </c>
      <c r="S2029" s="14"/>
      <c r="T2029" s="40" t="str">
        <f aca="false">IF($C2029="","",N(商品マスタ!$M2028))</f>
        <v/>
      </c>
      <c r="U2029" s="40" t="str">
        <f aca="false">IF($S2029="","",N($S2029)*N($T2029))</f>
        <v/>
      </c>
      <c r="V2029" s="18"/>
    </row>
    <row r="2030" customFormat="false" ht="15" hidden="false" customHeight="false" outlineLevel="0" collapsed="false">
      <c r="B2030" s="12" t="n">
        <v>2024</v>
      </c>
      <c r="C2030" s="36" t="str">
        <f aca="false">IF(商品マスタ!$C2029="","",商品マスタ!$C2029)</f>
        <v/>
      </c>
      <c r="D2030" s="12" t="str">
        <f aca="false">IF($C2030="","",商品マスタ!$D2029)</f>
        <v/>
      </c>
      <c r="E2030" s="12" t="str">
        <f aca="false">IF($C2030="","",商品マスタ!$G2029)</f>
        <v/>
      </c>
      <c r="F2030" s="12" t="str">
        <f aca="false">IF($C2030="","",IF(商品マスタ!$P2029="","理論",商品マスタ!$P2029))</f>
        <v/>
      </c>
      <c r="G2030" s="17" t="str">
        <f aca="false">IF($C2030="","",N(商品マスタ!$H2029))</f>
        <v/>
      </c>
      <c r="H2030" s="14"/>
      <c r="I2030" s="17" t="str">
        <f aca="false">IF($C2030="","",N($H2030)*N(商品マスタ!$N2029))</f>
        <v/>
      </c>
      <c r="J2030" s="17" t="str">
        <f aca="false">IF($C2030="","",N($I2030)-N($G2030))</f>
        <v/>
      </c>
      <c r="K2030" s="37" t="str">
        <f aca="false">IF($C2030="","",N(商品マスタ!$I2029))</f>
        <v/>
      </c>
      <c r="L2030" s="17" t="str">
        <f aca="false">IF($C2030="","",MAX(1,N(商品マスタ!$J2029)))</f>
        <v/>
      </c>
      <c r="M2030" s="38" t="str">
        <f aca="false">IF($C2030="","",N(TOP!$C$16)*N($K2030))</f>
        <v/>
      </c>
      <c r="N2030" s="17" t="str">
        <f aca="false">IF($C2030="","",ROUNDUP(N($M2030)/N($L2030),0))</f>
        <v/>
      </c>
      <c r="O2030" s="17" t="str">
        <f aca="false">IF($C2030="","",N(商品マスタ!$R2029))</f>
        <v/>
      </c>
      <c r="P2030" s="17" t="str">
        <f aca="false">IF($C2030="","",IF($F2030="理論",(N($O2030)+N($N2030))-N($G2030),(N($O2030)+N($N2030))-N($I2030)))</f>
        <v/>
      </c>
      <c r="Q2030" s="17" t="str">
        <f aca="false">IF($C2030="","",MAX(1,N(商品マスタ!$K2029)))</f>
        <v/>
      </c>
      <c r="R2030" s="39" t="str">
        <f aca="false">IF($C2030="","",IF(N($P2030)/N($Q2030)&lt;=0,"",ROUNDUP(N($P2030)/N($Q2030),0)))</f>
        <v/>
      </c>
      <c r="S2030" s="14"/>
      <c r="T2030" s="40" t="str">
        <f aca="false">IF($C2030="","",N(商品マスタ!$M2029))</f>
        <v/>
      </c>
      <c r="U2030" s="40" t="str">
        <f aca="false">IF($S2030="","",N($S2030)*N($T2030))</f>
        <v/>
      </c>
      <c r="V2030" s="18"/>
    </row>
    <row r="2031" customFormat="false" ht="15" hidden="false" customHeight="false" outlineLevel="0" collapsed="false">
      <c r="B2031" s="12" t="n">
        <v>2025</v>
      </c>
      <c r="C2031" s="36" t="str">
        <f aca="false">IF(商品マスタ!$C2030="","",商品マスタ!$C2030)</f>
        <v/>
      </c>
      <c r="D2031" s="12" t="str">
        <f aca="false">IF($C2031="","",商品マスタ!$D2030)</f>
        <v/>
      </c>
      <c r="E2031" s="12" t="str">
        <f aca="false">IF($C2031="","",商品マスタ!$G2030)</f>
        <v/>
      </c>
      <c r="F2031" s="12" t="str">
        <f aca="false">IF($C2031="","",IF(商品マスタ!$P2030="","理論",商品マスタ!$P2030))</f>
        <v/>
      </c>
      <c r="G2031" s="17" t="str">
        <f aca="false">IF($C2031="","",N(商品マスタ!$H2030))</f>
        <v/>
      </c>
      <c r="H2031" s="14"/>
      <c r="I2031" s="17" t="str">
        <f aca="false">IF($C2031="","",N($H2031)*N(商品マスタ!$N2030))</f>
        <v/>
      </c>
      <c r="J2031" s="17" t="str">
        <f aca="false">IF($C2031="","",N($I2031)-N($G2031))</f>
        <v/>
      </c>
      <c r="K2031" s="37" t="str">
        <f aca="false">IF($C2031="","",N(商品マスタ!$I2030))</f>
        <v/>
      </c>
      <c r="L2031" s="17" t="str">
        <f aca="false">IF($C2031="","",MAX(1,N(商品マスタ!$J2030)))</f>
        <v/>
      </c>
      <c r="M2031" s="38" t="str">
        <f aca="false">IF($C2031="","",N(TOP!$C$16)*N($K2031))</f>
        <v/>
      </c>
      <c r="N2031" s="17" t="str">
        <f aca="false">IF($C2031="","",ROUNDUP(N($M2031)/N($L2031),0))</f>
        <v/>
      </c>
      <c r="O2031" s="17" t="str">
        <f aca="false">IF($C2031="","",N(商品マスタ!$R2030))</f>
        <v/>
      </c>
      <c r="P2031" s="17" t="str">
        <f aca="false">IF($C2031="","",IF($F2031="理論",(N($O2031)+N($N2031))-N($G2031),(N($O2031)+N($N2031))-N($I2031)))</f>
        <v/>
      </c>
      <c r="Q2031" s="17" t="str">
        <f aca="false">IF($C2031="","",MAX(1,N(商品マスタ!$K2030)))</f>
        <v/>
      </c>
      <c r="R2031" s="39" t="str">
        <f aca="false">IF($C2031="","",IF(N($P2031)/N($Q2031)&lt;=0,"",ROUNDUP(N($P2031)/N($Q2031),0)))</f>
        <v/>
      </c>
      <c r="S2031" s="14"/>
      <c r="T2031" s="40" t="str">
        <f aca="false">IF($C2031="","",N(商品マスタ!$M2030))</f>
        <v/>
      </c>
      <c r="U2031" s="40" t="str">
        <f aca="false">IF($S2031="","",N($S2031)*N($T2031))</f>
        <v/>
      </c>
      <c r="V2031" s="18"/>
    </row>
    <row r="2032" customFormat="false" ht="15" hidden="false" customHeight="false" outlineLevel="0" collapsed="false">
      <c r="B2032" s="12" t="n">
        <v>2026</v>
      </c>
      <c r="C2032" s="36" t="str">
        <f aca="false">IF(商品マスタ!$C2031="","",商品マスタ!$C2031)</f>
        <v/>
      </c>
      <c r="D2032" s="12" t="str">
        <f aca="false">IF($C2032="","",商品マスタ!$D2031)</f>
        <v/>
      </c>
      <c r="E2032" s="12" t="str">
        <f aca="false">IF($C2032="","",商品マスタ!$G2031)</f>
        <v/>
      </c>
      <c r="F2032" s="12" t="str">
        <f aca="false">IF($C2032="","",IF(商品マスタ!$P2031="","理論",商品マスタ!$P2031))</f>
        <v/>
      </c>
      <c r="G2032" s="17" t="str">
        <f aca="false">IF($C2032="","",N(商品マスタ!$H2031))</f>
        <v/>
      </c>
      <c r="H2032" s="14"/>
      <c r="I2032" s="17" t="str">
        <f aca="false">IF($C2032="","",N($H2032)*N(商品マスタ!$N2031))</f>
        <v/>
      </c>
      <c r="J2032" s="17" t="str">
        <f aca="false">IF($C2032="","",N($I2032)-N($G2032))</f>
        <v/>
      </c>
      <c r="K2032" s="37" t="str">
        <f aca="false">IF($C2032="","",N(商品マスタ!$I2031))</f>
        <v/>
      </c>
      <c r="L2032" s="17" t="str">
        <f aca="false">IF($C2032="","",MAX(1,N(商品マスタ!$J2031)))</f>
        <v/>
      </c>
      <c r="M2032" s="38" t="str">
        <f aca="false">IF($C2032="","",N(TOP!$C$16)*N($K2032))</f>
        <v/>
      </c>
      <c r="N2032" s="17" t="str">
        <f aca="false">IF($C2032="","",ROUNDUP(N($M2032)/N($L2032),0))</f>
        <v/>
      </c>
      <c r="O2032" s="17" t="str">
        <f aca="false">IF($C2032="","",N(商品マスタ!$R2031))</f>
        <v/>
      </c>
      <c r="P2032" s="17" t="str">
        <f aca="false">IF($C2032="","",IF($F2032="理論",(N($O2032)+N($N2032))-N($G2032),(N($O2032)+N($N2032))-N($I2032)))</f>
        <v/>
      </c>
      <c r="Q2032" s="17" t="str">
        <f aca="false">IF($C2032="","",MAX(1,N(商品マスタ!$K2031)))</f>
        <v/>
      </c>
      <c r="R2032" s="39" t="str">
        <f aca="false">IF($C2032="","",IF(N($P2032)/N($Q2032)&lt;=0,"",ROUNDUP(N($P2032)/N($Q2032),0)))</f>
        <v/>
      </c>
      <c r="S2032" s="14"/>
      <c r="T2032" s="40" t="str">
        <f aca="false">IF($C2032="","",N(商品マスタ!$M2031))</f>
        <v/>
      </c>
      <c r="U2032" s="40" t="str">
        <f aca="false">IF($S2032="","",N($S2032)*N($T2032))</f>
        <v/>
      </c>
      <c r="V2032" s="18"/>
    </row>
    <row r="2033" customFormat="false" ht="15" hidden="false" customHeight="false" outlineLevel="0" collapsed="false">
      <c r="B2033" s="12" t="n">
        <v>2027</v>
      </c>
      <c r="C2033" s="36" t="str">
        <f aca="false">IF(商品マスタ!$C2032="","",商品マスタ!$C2032)</f>
        <v/>
      </c>
      <c r="D2033" s="12" t="str">
        <f aca="false">IF($C2033="","",商品マスタ!$D2032)</f>
        <v/>
      </c>
      <c r="E2033" s="12" t="str">
        <f aca="false">IF($C2033="","",商品マスタ!$G2032)</f>
        <v/>
      </c>
      <c r="F2033" s="12" t="str">
        <f aca="false">IF($C2033="","",IF(商品マスタ!$P2032="","理論",商品マスタ!$P2032))</f>
        <v/>
      </c>
      <c r="G2033" s="17" t="str">
        <f aca="false">IF($C2033="","",N(商品マスタ!$H2032))</f>
        <v/>
      </c>
      <c r="H2033" s="14"/>
      <c r="I2033" s="17" t="str">
        <f aca="false">IF($C2033="","",N($H2033)*N(商品マスタ!$N2032))</f>
        <v/>
      </c>
      <c r="J2033" s="17" t="str">
        <f aca="false">IF($C2033="","",N($I2033)-N($G2033))</f>
        <v/>
      </c>
      <c r="K2033" s="37" t="str">
        <f aca="false">IF($C2033="","",N(商品マスタ!$I2032))</f>
        <v/>
      </c>
      <c r="L2033" s="17" t="str">
        <f aca="false">IF($C2033="","",MAX(1,N(商品マスタ!$J2032)))</f>
        <v/>
      </c>
      <c r="M2033" s="38" t="str">
        <f aca="false">IF($C2033="","",N(TOP!$C$16)*N($K2033))</f>
        <v/>
      </c>
      <c r="N2033" s="17" t="str">
        <f aca="false">IF($C2033="","",ROUNDUP(N($M2033)/N($L2033),0))</f>
        <v/>
      </c>
      <c r="O2033" s="17" t="str">
        <f aca="false">IF($C2033="","",N(商品マスタ!$R2032))</f>
        <v/>
      </c>
      <c r="P2033" s="17" t="str">
        <f aca="false">IF($C2033="","",IF($F2033="理論",(N($O2033)+N($N2033))-N($G2033),(N($O2033)+N($N2033))-N($I2033)))</f>
        <v/>
      </c>
      <c r="Q2033" s="17" t="str">
        <f aca="false">IF($C2033="","",MAX(1,N(商品マスタ!$K2032)))</f>
        <v/>
      </c>
      <c r="R2033" s="39" t="str">
        <f aca="false">IF($C2033="","",IF(N($P2033)/N($Q2033)&lt;=0,"",ROUNDUP(N($P2033)/N($Q2033),0)))</f>
        <v/>
      </c>
      <c r="S2033" s="14"/>
      <c r="T2033" s="40" t="str">
        <f aca="false">IF($C2033="","",N(商品マスタ!$M2032))</f>
        <v/>
      </c>
      <c r="U2033" s="40" t="str">
        <f aca="false">IF($S2033="","",N($S2033)*N($T2033))</f>
        <v/>
      </c>
      <c r="V2033" s="18"/>
    </row>
    <row r="2034" customFormat="false" ht="15" hidden="false" customHeight="false" outlineLevel="0" collapsed="false">
      <c r="B2034" s="12" t="n">
        <v>2028</v>
      </c>
      <c r="C2034" s="36" t="str">
        <f aca="false">IF(商品マスタ!$C2033="","",商品マスタ!$C2033)</f>
        <v/>
      </c>
      <c r="D2034" s="12" t="str">
        <f aca="false">IF($C2034="","",商品マスタ!$D2033)</f>
        <v/>
      </c>
      <c r="E2034" s="12" t="str">
        <f aca="false">IF($C2034="","",商品マスタ!$G2033)</f>
        <v/>
      </c>
      <c r="F2034" s="12" t="str">
        <f aca="false">IF($C2034="","",IF(商品マスタ!$P2033="","理論",商品マスタ!$P2033))</f>
        <v/>
      </c>
      <c r="G2034" s="17" t="str">
        <f aca="false">IF($C2034="","",N(商品マスタ!$H2033))</f>
        <v/>
      </c>
      <c r="H2034" s="14"/>
      <c r="I2034" s="17" t="str">
        <f aca="false">IF($C2034="","",N($H2034)*N(商品マスタ!$N2033))</f>
        <v/>
      </c>
      <c r="J2034" s="17" t="str">
        <f aca="false">IF($C2034="","",N($I2034)-N($G2034))</f>
        <v/>
      </c>
      <c r="K2034" s="37" t="str">
        <f aca="false">IF($C2034="","",N(商品マスタ!$I2033))</f>
        <v/>
      </c>
      <c r="L2034" s="17" t="str">
        <f aca="false">IF($C2034="","",MAX(1,N(商品マスタ!$J2033)))</f>
        <v/>
      </c>
      <c r="M2034" s="38" t="str">
        <f aca="false">IF($C2034="","",N(TOP!$C$16)*N($K2034))</f>
        <v/>
      </c>
      <c r="N2034" s="17" t="str">
        <f aca="false">IF($C2034="","",ROUNDUP(N($M2034)/N($L2034),0))</f>
        <v/>
      </c>
      <c r="O2034" s="17" t="str">
        <f aca="false">IF($C2034="","",N(商品マスタ!$R2033))</f>
        <v/>
      </c>
      <c r="P2034" s="17" t="str">
        <f aca="false">IF($C2034="","",IF($F2034="理論",(N($O2034)+N($N2034))-N($G2034),(N($O2034)+N($N2034))-N($I2034)))</f>
        <v/>
      </c>
      <c r="Q2034" s="17" t="str">
        <f aca="false">IF($C2034="","",MAX(1,N(商品マスタ!$K2033)))</f>
        <v/>
      </c>
      <c r="R2034" s="39" t="str">
        <f aca="false">IF($C2034="","",IF(N($P2034)/N($Q2034)&lt;=0,"",ROUNDUP(N($P2034)/N($Q2034),0)))</f>
        <v/>
      </c>
      <c r="S2034" s="14"/>
      <c r="T2034" s="40" t="str">
        <f aca="false">IF($C2034="","",N(商品マスタ!$M2033))</f>
        <v/>
      </c>
      <c r="U2034" s="40" t="str">
        <f aca="false">IF($S2034="","",N($S2034)*N($T2034))</f>
        <v/>
      </c>
      <c r="V2034" s="18"/>
    </row>
    <row r="2035" customFormat="false" ht="15" hidden="false" customHeight="false" outlineLevel="0" collapsed="false">
      <c r="B2035" s="12" t="n">
        <v>2029</v>
      </c>
      <c r="C2035" s="36" t="str">
        <f aca="false">IF(商品マスタ!$C2034="","",商品マスタ!$C2034)</f>
        <v/>
      </c>
      <c r="D2035" s="12" t="str">
        <f aca="false">IF($C2035="","",商品マスタ!$D2034)</f>
        <v/>
      </c>
      <c r="E2035" s="12" t="str">
        <f aca="false">IF($C2035="","",商品マスタ!$G2034)</f>
        <v/>
      </c>
      <c r="F2035" s="12" t="str">
        <f aca="false">IF($C2035="","",IF(商品マスタ!$P2034="","理論",商品マスタ!$P2034))</f>
        <v/>
      </c>
      <c r="G2035" s="17" t="str">
        <f aca="false">IF($C2035="","",N(商品マスタ!$H2034))</f>
        <v/>
      </c>
      <c r="H2035" s="14"/>
      <c r="I2035" s="17" t="str">
        <f aca="false">IF($C2035="","",N($H2035)*N(商品マスタ!$N2034))</f>
        <v/>
      </c>
      <c r="J2035" s="17" t="str">
        <f aca="false">IF($C2035="","",N($I2035)-N($G2035))</f>
        <v/>
      </c>
      <c r="K2035" s="37" t="str">
        <f aca="false">IF($C2035="","",N(商品マスタ!$I2034))</f>
        <v/>
      </c>
      <c r="L2035" s="17" t="str">
        <f aca="false">IF($C2035="","",MAX(1,N(商品マスタ!$J2034)))</f>
        <v/>
      </c>
      <c r="M2035" s="38" t="str">
        <f aca="false">IF($C2035="","",N(TOP!$C$16)*N($K2035))</f>
        <v/>
      </c>
      <c r="N2035" s="17" t="str">
        <f aca="false">IF($C2035="","",ROUNDUP(N($M2035)/N($L2035),0))</f>
        <v/>
      </c>
      <c r="O2035" s="17" t="str">
        <f aca="false">IF($C2035="","",N(商品マスタ!$R2034))</f>
        <v/>
      </c>
      <c r="P2035" s="17" t="str">
        <f aca="false">IF($C2035="","",IF($F2035="理論",(N($O2035)+N($N2035))-N($G2035),(N($O2035)+N($N2035))-N($I2035)))</f>
        <v/>
      </c>
      <c r="Q2035" s="17" t="str">
        <f aca="false">IF($C2035="","",MAX(1,N(商品マスタ!$K2034)))</f>
        <v/>
      </c>
      <c r="R2035" s="39" t="str">
        <f aca="false">IF($C2035="","",IF(N($P2035)/N($Q2035)&lt;=0,"",ROUNDUP(N($P2035)/N($Q2035),0)))</f>
        <v/>
      </c>
      <c r="S2035" s="14"/>
      <c r="T2035" s="40" t="str">
        <f aca="false">IF($C2035="","",N(商品マスタ!$M2034))</f>
        <v/>
      </c>
      <c r="U2035" s="40" t="str">
        <f aca="false">IF($S2035="","",N($S2035)*N($T2035))</f>
        <v/>
      </c>
      <c r="V2035" s="18"/>
    </row>
    <row r="2036" customFormat="false" ht="15" hidden="false" customHeight="false" outlineLevel="0" collapsed="false">
      <c r="B2036" s="12" t="n">
        <v>2030</v>
      </c>
      <c r="C2036" s="36" t="str">
        <f aca="false">IF(商品マスタ!$C2035="","",商品マスタ!$C2035)</f>
        <v/>
      </c>
      <c r="D2036" s="12" t="str">
        <f aca="false">IF($C2036="","",商品マスタ!$D2035)</f>
        <v/>
      </c>
      <c r="E2036" s="12" t="str">
        <f aca="false">IF($C2036="","",商品マスタ!$G2035)</f>
        <v/>
      </c>
      <c r="F2036" s="12" t="str">
        <f aca="false">IF($C2036="","",IF(商品マスタ!$P2035="","理論",商品マスタ!$P2035))</f>
        <v/>
      </c>
      <c r="G2036" s="17" t="str">
        <f aca="false">IF($C2036="","",N(商品マスタ!$H2035))</f>
        <v/>
      </c>
      <c r="H2036" s="14"/>
      <c r="I2036" s="17" t="str">
        <f aca="false">IF($C2036="","",N($H2036)*N(商品マスタ!$N2035))</f>
        <v/>
      </c>
      <c r="J2036" s="17" t="str">
        <f aca="false">IF($C2036="","",N($I2036)-N($G2036))</f>
        <v/>
      </c>
      <c r="K2036" s="37" t="str">
        <f aca="false">IF($C2036="","",N(商品マスタ!$I2035))</f>
        <v/>
      </c>
      <c r="L2036" s="17" t="str">
        <f aca="false">IF($C2036="","",MAX(1,N(商品マスタ!$J2035)))</f>
        <v/>
      </c>
      <c r="M2036" s="38" t="str">
        <f aca="false">IF($C2036="","",N(TOP!$C$16)*N($K2036))</f>
        <v/>
      </c>
      <c r="N2036" s="17" t="str">
        <f aca="false">IF($C2036="","",ROUNDUP(N($M2036)/N($L2036),0))</f>
        <v/>
      </c>
      <c r="O2036" s="17" t="str">
        <f aca="false">IF($C2036="","",N(商品マスタ!$R2035))</f>
        <v/>
      </c>
      <c r="P2036" s="17" t="str">
        <f aca="false">IF($C2036="","",IF($F2036="理論",(N($O2036)+N($N2036))-N($G2036),(N($O2036)+N($N2036))-N($I2036)))</f>
        <v/>
      </c>
      <c r="Q2036" s="17" t="str">
        <f aca="false">IF($C2036="","",MAX(1,N(商品マスタ!$K2035)))</f>
        <v/>
      </c>
      <c r="R2036" s="39" t="str">
        <f aca="false">IF($C2036="","",IF(N($P2036)/N($Q2036)&lt;=0,"",ROUNDUP(N($P2036)/N($Q2036),0)))</f>
        <v/>
      </c>
      <c r="S2036" s="14"/>
      <c r="T2036" s="40" t="str">
        <f aca="false">IF($C2036="","",N(商品マスタ!$M2035))</f>
        <v/>
      </c>
      <c r="U2036" s="40" t="str">
        <f aca="false">IF($S2036="","",N($S2036)*N($T2036))</f>
        <v/>
      </c>
      <c r="V2036" s="18"/>
    </row>
    <row r="2037" customFormat="false" ht="15" hidden="false" customHeight="false" outlineLevel="0" collapsed="false">
      <c r="B2037" s="12" t="n">
        <v>2031</v>
      </c>
      <c r="C2037" s="36" t="str">
        <f aca="false">IF(商品マスタ!$C2036="","",商品マスタ!$C2036)</f>
        <v/>
      </c>
      <c r="D2037" s="12" t="str">
        <f aca="false">IF($C2037="","",商品マスタ!$D2036)</f>
        <v/>
      </c>
      <c r="E2037" s="12" t="str">
        <f aca="false">IF($C2037="","",商品マスタ!$G2036)</f>
        <v/>
      </c>
      <c r="F2037" s="12" t="str">
        <f aca="false">IF($C2037="","",IF(商品マスタ!$P2036="","理論",商品マスタ!$P2036))</f>
        <v/>
      </c>
      <c r="G2037" s="17" t="str">
        <f aca="false">IF($C2037="","",N(商品マスタ!$H2036))</f>
        <v/>
      </c>
      <c r="H2037" s="14"/>
      <c r="I2037" s="17" t="str">
        <f aca="false">IF($C2037="","",N($H2037)*N(商品マスタ!$N2036))</f>
        <v/>
      </c>
      <c r="J2037" s="17" t="str">
        <f aca="false">IF($C2037="","",N($I2037)-N($G2037))</f>
        <v/>
      </c>
      <c r="K2037" s="37" t="str">
        <f aca="false">IF($C2037="","",N(商品マスタ!$I2036))</f>
        <v/>
      </c>
      <c r="L2037" s="17" t="str">
        <f aca="false">IF($C2037="","",MAX(1,N(商品マスタ!$J2036)))</f>
        <v/>
      </c>
      <c r="M2037" s="38" t="str">
        <f aca="false">IF($C2037="","",N(TOP!$C$16)*N($K2037))</f>
        <v/>
      </c>
      <c r="N2037" s="17" t="str">
        <f aca="false">IF($C2037="","",ROUNDUP(N($M2037)/N($L2037),0))</f>
        <v/>
      </c>
      <c r="O2037" s="17" t="str">
        <f aca="false">IF($C2037="","",N(商品マスタ!$R2036))</f>
        <v/>
      </c>
      <c r="P2037" s="17" t="str">
        <f aca="false">IF($C2037="","",IF($F2037="理論",(N($O2037)+N($N2037))-N($G2037),(N($O2037)+N($N2037))-N($I2037)))</f>
        <v/>
      </c>
      <c r="Q2037" s="17" t="str">
        <f aca="false">IF($C2037="","",MAX(1,N(商品マスタ!$K2036)))</f>
        <v/>
      </c>
      <c r="R2037" s="39" t="str">
        <f aca="false">IF($C2037="","",IF(N($P2037)/N($Q2037)&lt;=0,"",ROUNDUP(N($P2037)/N($Q2037),0)))</f>
        <v/>
      </c>
      <c r="S2037" s="14"/>
      <c r="T2037" s="40" t="str">
        <f aca="false">IF($C2037="","",N(商品マスタ!$M2036))</f>
        <v/>
      </c>
      <c r="U2037" s="40" t="str">
        <f aca="false">IF($S2037="","",N($S2037)*N($T2037))</f>
        <v/>
      </c>
      <c r="V2037" s="18"/>
    </row>
    <row r="2038" customFormat="false" ht="15" hidden="false" customHeight="false" outlineLevel="0" collapsed="false">
      <c r="B2038" s="12" t="n">
        <v>2032</v>
      </c>
      <c r="C2038" s="36" t="str">
        <f aca="false">IF(商品マスタ!$C2037="","",商品マスタ!$C2037)</f>
        <v/>
      </c>
      <c r="D2038" s="12" t="str">
        <f aca="false">IF($C2038="","",商品マスタ!$D2037)</f>
        <v/>
      </c>
      <c r="E2038" s="12" t="str">
        <f aca="false">IF($C2038="","",商品マスタ!$G2037)</f>
        <v/>
      </c>
      <c r="F2038" s="12" t="str">
        <f aca="false">IF($C2038="","",IF(商品マスタ!$P2037="","理論",商品マスタ!$P2037))</f>
        <v/>
      </c>
      <c r="G2038" s="17" t="str">
        <f aca="false">IF($C2038="","",N(商品マスタ!$H2037))</f>
        <v/>
      </c>
      <c r="H2038" s="14"/>
      <c r="I2038" s="17" t="str">
        <f aca="false">IF($C2038="","",N($H2038)*N(商品マスタ!$N2037))</f>
        <v/>
      </c>
      <c r="J2038" s="17" t="str">
        <f aca="false">IF($C2038="","",N($I2038)-N($G2038))</f>
        <v/>
      </c>
      <c r="K2038" s="37" t="str">
        <f aca="false">IF($C2038="","",N(商品マスタ!$I2037))</f>
        <v/>
      </c>
      <c r="L2038" s="17" t="str">
        <f aca="false">IF($C2038="","",MAX(1,N(商品マスタ!$J2037)))</f>
        <v/>
      </c>
      <c r="M2038" s="38" t="str">
        <f aca="false">IF($C2038="","",N(TOP!$C$16)*N($K2038))</f>
        <v/>
      </c>
      <c r="N2038" s="17" t="str">
        <f aca="false">IF($C2038="","",ROUNDUP(N($M2038)/N($L2038),0))</f>
        <v/>
      </c>
      <c r="O2038" s="17" t="str">
        <f aca="false">IF($C2038="","",N(商品マスタ!$R2037))</f>
        <v/>
      </c>
      <c r="P2038" s="17" t="str">
        <f aca="false">IF($C2038="","",IF($F2038="理論",(N($O2038)+N($N2038))-N($G2038),(N($O2038)+N($N2038))-N($I2038)))</f>
        <v/>
      </c>
      <c r="Q2038" s="17" t="str">
        <f aca="false">IF($C2038="","",MAX(1,N(商品マスタ!$K2037)))</f>
        <v/>
      </c>
      <c r="R2038" s="39" t="str">
        <f aca="false">IF($C2038="","",IF(N($P2038)/N($Q2038)&lt;=0,"",ROUNDUP(N($P2038)/N($Q2038),0)))</f>
        <v/>
      </c>
      <c r="S2038" s="14"/>
      <c r="T2038" s="40" t="str">
        <f aca="false">IF($C2038="","",N(商品マスタ!$M2037))</f>
        <v/>
      </c>
      <c r="U2038" s="40" t="str">
        <f aca="false">IF($S2038="","",N($S2038)*N($T2038))</f>
        <v/>
      </c>
      <c r="V2038" s="18"/>
    </row>
    <row r="2039" customFormat="false" ht="15" hidden="false" customHeight="false" outlineLevel="0" collapsed="false">
      <c r="B2039" s="12" t="n">
        <v>2033</v>
      </c>
      <c r="C2039" s="36" t="str">
        <f aca="false">IF(商品マスタ!$C2038="","",商品マスタ!$C2038)</f>
        <v/>
      </c>
      <c r="D2039" s="12" t="str">
        <f aca="false">IF($C2039="","",商品マスタ!$D2038)</f>
        <v/>
      </c>
      <c r="E2039" s="12" t="str">
        <f aca="false">IF($C2039="","",商品マスタ!$G2038)</f>
        <v/>
      </c>
      <c r="F2039" s="12" t="str">
        <f aca="false">IF($C2039="","",IF(商品マスタ!$P2038="","理論",商品マスタ!$P2038))</f>
        <v/>
      </c>
      <c r="G2039" s="17" t="str">
        <f aca="false">IF($C2039="","",N(商品マスタ!$H2038))</f>
        <v/>
      </c>
      <c r="H2039" s="14"/>
      <c r="I2039" s="17" t="str">
        <f aca="false">IF($C2039="","",N($H2039)*N(商品マスタ!$N2038))</f>
        <v/>
      </c>
      <c r="J2039" s="17" t="str">
        <f aca="false">IF($C2039="","",N($I2039)-N($G2039))</f>
        <v/>
      </c>
      <c r="K2039" s="37" t="str">
        <f aca="false">IF($C2039="","",N(商品マスタ!$I2038))</f>
        <v/>
      </c>
      <c r="L2039" s="17" t="str">
        <f aca="false">IF($C2039="","",MAX(1,N(商品マスタ!$J2038)))</f>
        <v/>
      </c>
      <c r="M2039" s="38" t="str">
        <f aca="false">IF($C2039="","",N(TOP!$C$16)*N($K2039))</f>
        <v/>
      </c>
      <c r="N2039" s="17" t="str">
        <f aca="false">IF($C2039="","",ROUNDUP(N($M2039)/N($L2039),0))</f>
        <v/>
      </c>
      <c r="O2039" s="17" t="str">
        <f aca="false">IF($C2039="","",N(商品マスタ!$R2038))</f>
        <v/>
      </c>
      <c r="P2039" s="17" t="str">
        <f aca="false">IF($C2039="","",IF($F2039="理論",(N($O2039)+N($N2039))-N($G2039),(N($O2039)+N($N2039))-N($I2039)))</f>
        <v/>
      </c>
      <c r="Q2039" s="17" t="str">
        <f aca="false">IF($C2039="","",MAX(1,N(商品マスタ!$K2038)))</f>
        <v/>
      </c>
      <c r="R2039" s="39" t="str">
        <f aca="false">IF($C2039="","",IF(N($P2039)/N($Q2039)&lt;=0,"",ROUNDUP(N($P2039)/N($Q2039),0)))</f>
        <v/>
      </c>
      <c r="S2039" s="14"/>
      <c r="T2039" s="40" t="str">
        <f aca="false">IF($C2039="","",N(商品マスタ!$M2038))</f>
        <v/>
      </c>
      <c r="U2039" s="40" t="str">
        <f aca="false">IF($S2039="","",N($S2039)*N($T2039))</f>
        <v/>
      </c>
      <c r="V2039" s="18"/>
    </row>
    <row r="2040" customFormat="false" ht="15" hidden="false" customHeight="false" outlineLevel="0" collapsed="false">
      <c r="B2040" s="12" t="n">
        <v>2034</v>
      </c>
      <c r="C2040" s="36" t="str">
        <f aca="false">IF(商品マスタ!$C2039="","",商品マスタ!$C2039)</f>
        <v/>
      </c>
      <c r="D2040" s="12" t="str">
        <f aca="false">IF($C2040="","",商品マスタ!$D2039)</f>
        <v/>
      </c>
      <c r="E2040" s="12" t="str">
        <f aca="false">IF($C2040="","",商品マスタ!$G2039)</f>
        <v/>
      </c>
      <c r="F2040" s="12" t="str">
        <f aca="false">IF($C2040="","",IF(商品マスタ!$P2039="","理論",商品マスタ!$P2039))</f>
        <v/>
      </c>
      <c r="G2040" s="17" t="str">
        <f aca="false">IF($C2040="","",N(商品マスタ!$H2039))</f>
        <v/>
      </c>
      <c r="H2040" s="14"/>
      <c r="I2040" s="17" t="str">
        <f aca="false">IF($C2040="","",N($H2040)*N(商品マスタ!$N2039))</f>
        <v/>
      </c>
      <c r="J2040" s="17" t="str">
        <f aca="false">IF($C2040="","",N($I2040)-N($G2040))</f>
        <v/>
      </c>
      <c r="K2040" s="37" t="str">
        <f aca="false">IF($C2040="","",N(商品マスタ!$I2039))</f>
        <v/>
      </c>
      <c r="L2040" s="17" t="str">
        <f aca="false">IF($C2040="","",MAX(1,N(商品マスタ!$J2039)))</f>
        <v/>
      </c>
      <c r="M2040" s="38" t="str">
        <f aca="false">IF($C2040="","",N(TOP!$C$16)*N($K2040))</f>
        <v/>
      </c>
      <c r="N2040" s="17" t="str">
        <f aca="false">IF($C2040="","",ROUNDUP(N($M2040)/N($L2040),0))</f>
        <v/>
      </c>
      <c r="O2040" s="17" t="str">
        <f aca="false">IF($C2040="","",N(商品マスタ!$R2039))</f>
        <v/>
      </c>
      <c r="P2040" s="17" t="str">
        <f aca="false">IF($C2040="","",IF($F2040="理論",(N($O2040)+N($N2040))-N($G2040),(N($O2040)+N($N2040))-N($I2040)))</f>
        <v/>
      </c>
      <c r="Q2040" s="17" t="str">
        <f aca="false">IF($C2040="","",MAX(1,N(商品マスタ!$K2039)))</f>
        <v/>
      </c>
      <c r="R2040" s="39" t="str">
        <f aca="false">IF($C2040="","",IF(N($P2040)/N($Q2040)&lt;=0,"",ROUNDUP(N($P2040)/N($Q2040),0)))</f>
        <v/>
      </c>
      <c r="S2040" s="14"/>
      <c r="T2040" s="40" t="str">
        <f aca="false">IF($C2040="","",N(商品マスタ!$M2039))</f>
        <v/>
      </c>
      <c r="U2040" s="40" t="str">
        <f aca="false">IF($S2040="","",N($S2040)*N($T2040))</f>
        <v/>
      </c>
      <c r="V2040" s="18"/>
    </row>
    <row r="2041" customFormat="false" ht="15" hidden="false" customHeight="false" outlineLevel="0" collapsed="false">
      <c r="B2041" s="12" t="n">
        <v>2035</v>
      </c>
      <c r="C2041" s="36" t="str">
        <f aca="false">IF(商品マスタ!$C2040="","",商品マスタ!$C2040)</f>
        <v/>
      </c>
      <c r="D2041" s="12" t="str">
        <f aca="false">IF($C2041="","",商品マスタ!$D2040)</f>
        <v/>
      </c>
      <c r="E2041" s="12" t="str">
        <f aca="false">IF($C2041="","",商品マスタ!$G2040)</f>
        <v/>
      </c>
      <c r="F2041" s="12" t="str">
        <f aca="false">IF($C2041="","",IF(商品マスタ!$P2040="","理論",商品マスタ!$P2040))</f>
        <v/>
      </c>
      <c r="G2041" s="17" t="str">
        <f aca="false">IF($C2041="","",N(商品マスタ!$H2040))</f>
        <v/>
      </c>
      <c r="H2041" s="14"/>
      <c r="I2041" s="17" t="str">
        <f aca="false">IF($C2041="","",N($H2041)*N(商品マスタ!$N2040))</f>
        <v/>
      </c>
      <c r="J2041" s="17" t="str">
        <f aca="false">IF($C2041="","",N($I2041)-N($G2041))</f>
        <v/>
      </c>
      <c r="K2041" s="37" t="str">
        <f aca="false">IF($C2041="","",N(商品マスタ!$I2040))</f>
        <v/>
      </c>
      <c r="L2041" s="17" t="str">
        <f aca="false">IF($C2041="","",MAX(1,N(商品マスタ!$J2040)))</f>
        <v/>
      </c>
      <c r="M2041" s="38" t="str">
        <f aca="false">IF($C2041="","",N(TOP!$C$16)*N($K2041))</f>
        <v/>
      </c>
      <c r="N2041" s="17" t="str">
        <f aca="false">IF($C2041="","",ROUNDUP(N($M2041)/N($L2041),0))</f>
        <v/>
      </c>
      <c r="O2041" s="17" t="str">
        <f aca="false">IF($C2041="","",N(商品マスタ!$R2040))</f>
        <v/>
      </c>
      <c r="P2041" s="17" t="str">
        <f aca="false">IF($C2041="","",IF($F2041="理論",(N($O2041)+N($N2041))-N($G2041),(N($O2041)+N($N2041))-N($I2041)))</f>
        <v/>
      </c>
      <c r="Q2041" s="17" t="str">
        <f aca="false">IF($C2041="","",MAX(1,N(商品マスタ!$K2040)))</f>
        <v/>
      </c>
      <c r="R2041" s="39" t="str">
        <f aca="false">IF($C2041="","",IF(N($P2041)/N($Q2041)&lt;=0,"",ROUNDUP(N($P2041)/N($Q2041),0)))</f>
        <v/>
      </c>
      <c r="S2041" s="14"/>
      <c r="T2041" s="40" t="str">
        <f aca="false">IF($C2041="","",N(商品マスタ!$M2040))</f>
        <v/>
      </c>
      <c r="U2041" s="40" t="str">
        <f aca="false">IF($S2041="","",N($S2041)*N($T2041))</f>
        <v/>
      </c>
      <c r="V2041" s="18"/>
    </row>
    <row r="2042" customFormat="false" ht="15" hidden="false" customHeight="false" outlineLevel="0" collapsed="false">
      <c r="B2042" s="12" t="n">
        <v>2036</v>
      </c>
      <c r="C2042" s="36" t="str">
        <f aca="false">IF(商品マスタ!$C2041="","",商品マスタ!$C2041)</f>
        <v/>
      </c>
      <c r="D2042" s="12" t="str">
        <f aca="false">IF($C2042="","",商品マスタ!$D2041)</f>
        <v/>
      </c>
      <c r="E2042" s="12" t="str">
        <f aca="false">IF($C2042="","",商品マスタ!$G2041)</f>
        <v/>
      </c>
      <c r="F2042" s="12" t="str">
        <f aca="false">IF($C2042="","",IF(商品マスタ!$P2041="","理論",商品マスタ!$P2041))</f>
        <v/>
      </c>
      <c r="G2042" s="17" t="str">
        <f aca="false">IF($C2042="","",N(商品マスタ!$H2041))</f>
        <v/>
      </c>
      <c r="H2042" s="14"/>
      <c r="I2042" s="17" t="str">
        <f aca="false">IF($C2042="","",N($H2042)*N(商品マスタ!$N2041))</f>
        <v/>
      </c>
      <c r="J2042" s="17" t="str">
        <f aca="false">IF($C2042="","",N($I2042)-N($G2042))</f>
        <v/>
      </c>
      <c r="K2042" s="37" t="str">
        <f aca="false">IF($C2042="","",N(商品マスタ!$I2041))</f>
        <v/>
      </c>
      <c r="L2042" s="17" t="str">
        <f aca="false">IF($C2042="","",MAX(1,N(商品マスタ!$J2041)))</f>
        <v/>
      </c>
      <c r="M2042" s="38" t="str">
        <f aca="false">IF($C2042="","",N(TOP!$C$16)*N($K2042))</f>
        <v/>
      </c>
      <c r="N2042" s="17" t="str">
        <f aca="false">IF($C2042="","",ROUNDUP(N($M2042)/N($L2042),0))</f>
        <v/>
      </c>
      <c r="O2042" s="17" t="str">
        <f aca="false">IF($C2042="","",N(商品マスタ!$R2041))</f>
        <v/>
      </c>
      <c r="P2042" s="17" t="str">
        <f aca="false">IF($C2042="","",IF($F2042="理論",(N($O2042)+N($N2042))-N($G2042),(N($O2042)+N($N2042))-N($I2042)))</f>
        <v/>
      </c>
      <c r="Q2042" s="17" t="str">
        <f aca="false">IF($C2042="","",MAX(1,N(商品マスタ!$K2041)))</f>
        <v/>
      </c>
      <c r="R2042" s="39" t="str">
        <f aca="false">IF($C2042="","",IF(N($P2042)/N($Q2042)&lt;=0,"",ROUNDUP(N($P2042)/N($Q2042),0)))</f>
        <v/>
      </c>
      <c r="S2042" s="14"/>
      <c r="T2042" s="40" t="str">
        <f aca="false">IF($C2042="","",N(商品マスタ!$M2041))</f>
        <v/>
      </c>
      <c r="U2042" s="40" t="str">
        <f aca="false">IF($S2042="","",N($S2042)*N($T2042))</f>
        <v/>
      </c>
      <c r="V2042" s="18"/>
    </row>
    <row r="2043" customFormat="false" ht="15" hidden="false" customHeight="false" outlineLevel="0" collapsed="false">
      <c r="B2043" s="12" t="n">
        <v>2037</v>
      </c>
      <c r="C2043" s="36" t="str">
        <f aca="false">IF(商品マスタ!$C2042="","",商品マスタ!$C2042)</f>
        <v/>
      </c>
      <c r="D2043" s="12" t="str">
        <f aca="false">IF($C2043="","",商品マスタ!$D2042)</f>
        <v/>
      </c>
      <c r="E2043" s="12" t="str">
        <f aca="false">IF($C2043="","",商品マスタ!$G2042)</f>
        <v/>
      </c>
      <c r="F2043" s="12" t="str">
        <f aca="false">IF($C2043="","",IF(商品マスタ!$P2042="","理論",商品マスタ!$P2042))</f>
        <v/>
      </c>
      <c r="G2043" s="17" t="str">
        <f aca="false">IF($C2043="","",N(商品マスタ!$H2042))</f>
        <v/>
      </c>
      <c r="H2043" s="14"/>
      <c r="I2043" s="17" t="str">
        <f aca="false">IF($C2043="","",N($H2043)*N(商品マスタ!$N2042))</f>
        <v/>
      </c>
      <c r="J2043" s="17" t="str">
        <f aca="false">IF($C2043="","",N($I2043)-N($G2043))</f>
        <v/>
      </c>
      <c r="K2043" s="37" t="str">
        <f aca="false">IF($C2043="","",N(商品マスタ!$I2042))</f>
        <v/>
      </c>
      <c r="L2043" s="17" t="str">
        <f aca="false">IF($C2043="","",MAX(1,N(商品マスタ!$J2042)))</f>
        <v/>
      </c>
      <c r="M2043" s="38" t="str">
        <f aca="false">IF($C2043="","",N(TOP!$C$16)*N($K2043))</f>
        <v/>
      </c>
      <c r="N2043" s="17" t="str">
        <f aca="false">IF($C2043="","",ROUNDUP(N($M2043)/N($L2043),0))</f>
        <v/>
      </c>
      <c r="O2043" s="17" t="str">
        <f aca="false">IF($C2043="","",N(商品マスタ!$R2042))</f>
        <v/>
      </c>
      <c r="P2043" s="17" t="str">
        <f aca="false">IF($C2043="","",IF($F2043="理論",(N($O2043)+N($N2043))-N($G2043),(N($O2043)+N($N2043))-N($I2043)))</f>
        <v/>
      </c>
      <c r="Q2043" s="17" t="str">
        <f aca="false">IF($C2043="","",MAX(1,N(商品マスタ!$K2042)))</f>
        <v/>
      </c>
      <c r="R2043" s="39" t="str">
        <f aca="false">IF($C2043="","",IF(N($P2043)/N($Q2043)&lt;=0,"",ROUNDUP(N($P2043)/N($Q2043),0)))</f>
        <v/>
      </c>
      <c r="S2043" s="14"/>
      <c r="T2043" s="40" t="str">
        <f aca="false">IF($C2043="","",N(商品マスタ!$M2042))</f>
        <v/>
      </c>
      <c r="U2043" s="40" t="str">
        <f aca="false">IF($S2043="","",N($S2043)*N($T2043))</f>
        <v/>
      </c>
      <c r="V2043" s="18"/>
    </row>
    <row r="2044" customFormat="false" ht="15" hidden="false" customHeight="false" outlineLevel="0" collapsed="false">
      <c r="B2044" s="12" t="n">
        <v>2038</v>
      </c>
      <c r="C2044" s="36" t="str">
        <f aca="false">IF(商品マスタ!$C2043="","",商品マスタ!$C2043)</f>
        <v/>
      </c>
      <c r="D2044" s="12" t="str">
        <f aca="false">IF($C2044="","",商品マスタ!$D2043)</f>
        <v/>
      </c>
      <c r="E2044" s="12" t="str">
        <f aca="false">IF($C2044="","",商品マスタ!$G2043)</f>
        <v/>
      </c>
      <c r="F2044" s="12" t="str">
        <f aca="false">IF($C2044="","",IF(商品マスタ!$P2043="","理論",商品マスタ!$P2043))</f>
        <v/>
      </c>
      <c r="G2044" s="17" t="str">
        <f aca="false">IF($C2044="","",N(商品マスタ!$H2043))</f>
        <v/>
      </c>
      <c r="H2044" s="14"/>
      <c r="I2044" s="17" t="str">
        <f aca="false">IF($C2044="","",N($H2044)*N(商品マスタ!$N2043))</f>
        <v/>
      </c>
      <c r="J2044" s="17" t="str">
        <f aca="false">IF($C2044="","",N($I2044)-N($G2044))</f>
        <v/>
      </c>
      <c r="K2044" s="37" t="str">
        <f aca="false">IF($C2044="","",N(商品マスタ!$I2043))</f>
        <v/>
      </c>
      <c r="L2044" s="17" t="str">
        <f aca="false">IF($C2044="","",MAX(1,N(商品マスタ!$J2043)))</f>
        <v/>
      </c>
      <c r="M2044" s="38" t="str">
        <f aca="false">IF($C2044="","",N(TOP!$C$16)*N($K2044))</f>
        <v/>
      </c>
      <c r="N2044" s="17" t="str">
        <f aca="false">IF($C2044="","",ROUNDUP(N($M2044)/N($L2044),0))</f>
        <v/>
      </c>
      <c r="O2044" s="17" t="str">
        <f aca="false">IF($C2044="","",N(商品マスタ!$R2043))</f>
        <v/>
      </c>
      <c r="P2044" s="17" t="str">
        <f aca="false">IF($C2044="","",IF($F2044="理論",(N($O2044)+N($N2044))-N($G2044),(N($O2044)+N($N2044))-N($I2044)))</f>
        <v/>
      </c>
      <c r="Q2044" s="17" t="str">
        <f aca="false">IF($C2044="","",MAX(1,N(商品マスタ!$K2043)))</f>
        <v/>
      </c>
      <c r="R2044" s="39" t="str">
        <f aca="false">IF($C2044="","",IF(N($P2044)/N($Q2044)&lt;=0,"",ROUNDUP(N($P2044)/N($Q2044),0)))</f>
        <v/>
      </c>
      <c r="S2044" s="14"/>
      <c r="T2044" s="40" t="str">
        <f aca="false">IF($C2044="","",N(商品マスタ!$M2043))</f>
        <v/>
      </c>
      <c r="U2044" s="40" t="str">
        <f aca="false">IF($S2044="","",N($S2044)*N($T2044))</f>
        <v/>
      </c>
      <c r="V2044" s="18"/>
    </row>
    <row r="2045" customFormat="false" ht="15" hidden="false" customHeight="false" outlineLevel="0" collapsed="false">
      <c r="B2045" s="12" t="n">
        <v>2039</v>
      </c>
      <c r="C2045" s="36" t="str">
        <f aca="false">IF(商品マスタ!$C2044="","",商品マスタ!$C2044)</f>
        <v/>
      </c>
      <c r="D2045" s="12" t="str">
        <f aca="false">IF($C2045="","",商品マスタ!$D2044)</f>
        <v/>
      </c>
      <c r="E2045" s="12" t="str">
        <f aca="false">IF($C2045="","",商品マスタ!$G2044)</f>
        <v/>
      </c>
      <c r="F2045" s="12" t="str">
        <f aca="false">IF($C2045="","",IF(商品マスタ!$P2044="","理論",商品マスタ!$P2044))</f>
        <v/>
      </c>
      <c r="G2045" s="17" t="str">
        <f aca="false">IF($C2045="","",N(商品マスタ!$H2044))</f>
        <v/>
      </c>
      <c r="H2045" s="14"/>
      <c r="I2045" s="17" t="str">
        <f aca="false">IF($C2045="","",N($H2045)*N(商品マスタ!$N2044))</f>
        <v/>
      </c>
      <c r="J2045" s="17" t="str">
        <f aca="false">IF($C2045="","",N($I2045)-N($G2045))</f>
        <v/>
      </c>
      <c r="K2045" s="37" t="str">
        <f aca="false">IF($C2045="","",N(商品マスタ!$I2044))</f>
        <v/>
      </c>
      <c r="L2045" s="17" t="str">
        <f aca="false">IF($C2045="","",MAX(1,N(商品マスタ!$J2044)))</f>
        <v/>
      </c>
      <c r="M2045" s="38" t="str">
        <f aca="false">IF($C2045="","",N(TOP!$C$16)*N($K2045))</f>
        <v/>
      </c>
      <c r="N2045" s="17" t="str">
        <f aca="false">IF($C2045="","",ROUNDUP(N($M2045)/N($L2045),0))</f>
        <v/>
      </c>
      <c r="O2045" s="17" t="str">
        <f aca="false">IF($C2045="","",N(商品マスタ!$R2044))</f>
        <v/>
      </c>
      <c r="P2045" s="17" t="str">
        <f aca="false">IF($C2045="","",IF($F2045="理論",(N($O2045)+N($N2045))-N($G2045),(N($O2045)+N($N2045))-N($I2045)))</f>
        <v/>
      </c>
      <c r="Q2045" s="17" t="str">
        <f aca="false">IF($C2045="","",MAX(1,N(商品マスタ!$K2044)))</f>
        <v/>
      </c>
      <c r="R2045" s="39" t="str">
        <f aca="false">IF($C2045="","",IF(N($P2045)/N($Q2045)&lt;=0,"",ROUNDUP(N($P2045)/N($Q2045),0)))</f>
        <v/>
      </c>
      <c r="S2045" s="14"/>
      <c r="T2045" s="40" t="str">
        <f aca="false">IF($C2045="","",N(商品マスタ!$M2044))</f>
        <v/>
      </c>
      <c r="U2045" s="40" t="str">
        <f aca="false">IF($S2045="","",N($S2045)*N($T2045))</f>
        <v/>
      </c>
      <c r="V2045" s="18"/>
    </row>
    <row r="2046" customFormat="false" ht="15" hidden="false" customHeight="false" outlineLevel="0" collapsed="false">
      <c r="B2046" s="12" t="n">
        <v>2040</v>
      </c>
      <c r="C2046" s="36" t="str">
        <f aca="false">IF(商品マスタ!$C2045="","",商品マスタ!$C2045)</f>
        <v/>
      </c>
      <c r="D2046" s="12" t="str">
        <f aca="false">IF($C2046="","",商品マスタ!$D2045)</f>
        <v/>
      </c>
      <c r="E2046" s="12" t="str">
        <f aca="false">IF($C2046="","",商品マスタ!$G2045)</f>
        <v/>
      </c>
      <c r="F2046" s="12" t="str">
        <f aca="false">IF($C2046="","",IF(商品マスタ!$P2045="","理論",商品マスタ!$P2045))</f>
        <v/>
      </c>
      <c r="G2046" s="17" t="str">
        <f aca="false">IF($C2046="","",N(商品マスタ!$H2045))</f>
        <v/>
      </c>
      <c r="H2046" s="14"/>
      <c r="I2046" s="17" t="str">
        <f aca="false">IF($C2046="","",N($H2046)*N(商品マスタ!$N2045))</f>
        <v/>
      </c>
      <c r="J2046" s="17" t="str">
        <f aca="false">IF($C2046="","",N($I2046)-N($G2046))</f>
        <v/>
      </c>
      <c r="K2046" s="37" t="str">
        <f aca="false">IF($C2046="","",N(商品マスタ!$I2045))</f>
        <v/>
      </c>
      <c r="L2046" s="17" t="str">
        <f aca="false">IF($C2046="","",MAX(1,N(商品マスタ!$J2045)))</f>
        <v/>
      </c>
      <c r="M2046" s="38" t="str">
        <f aca="false">IF($C2046="","",N(TOP!$C$16)*N($K2046))</f>
        <v/>
      </c>
      <c r="N2046" s="17" t="str">
        <f aca="false">IF($C2046="","",ROUNDUP(N($M2046)/N($L2046),0))</f>
        <v/>
      </c>
      <c r="O2046" s="17" t="str">
        <f aca="false">IF($C2046="","",N(商品マスタ!$R2045))</f>
        <v/>
      </c>
      <c r="P2046" s="17" t="str">
        <f aca="false">IF($C2046="","",IF($F2046="理論",(N($O2046)+N($N2046))-N($G2046),(N($O2046)+N($N2046))-N($I2046)))</f>
        <v/>
      </c>
      <c r="Q2046" s="17" t="str">
        <f aca="false">IF($C2046="","",MAX(1,N(商品マスタ!$K2045)))</f>
        <v/>
      </c>
      <c r="R2046" s="39" t="str">
        <f aca="false">IF($C2046="","",IF(N($P2046)/N($Q2046)&lt;=0,"",ROUNDUP(N($P2046)/N($Q2046),0)))</f>
        <v/>
      </c>
      <c r="S2046" s="14"/>
      <c r="T2046" s="40" t="str">
        <f aca="false">IF($C2046="","",N(商品マスタ!$M2045))</f>
        <v/>
      </c>
      <c r="U2046" s="40" t="str">
        <f aca="false">IF($S2046="","",N($S2046)*N($T2046))</f>
        <v/>
      </c>
      <c r="V2046" s="18"/>
    </row>
    <row r="2047" customFormat="false" ht="15" hidden="false" customHeight="false" outlineLevel="0" collapsed="false">
      <c r="B2047" s="12" t="n">
        <v>2041</v>
      </c>
      <c r="C2047" s="36" t="str">
        <f aca="false">IF(商品マスタ!$C2046="","",商品マスタ!$C2046)</f>
        <v/>
      </c>
      <c r="D2047" s="12" t="str">
        <f aca="false">IF($C2047="","",商品マスタ!$D2046)</f>
        <v/>
      </c>
      <c r="E2047" s="12" t="str">
        <f aca="false">IF($C2047="","",商品マスタ!$G2046)</f>
        <v/>
      </c>
      <c r="F2047" s="12" t="str">
        <f aca="false">IF($C2047="","",IF(商品マスタ!$P2046="","理論",商品マスタ!$P2046))</f>
        <v/>
      </c>
      <c r="G2047" s="17" t="str">
        <f aca="false">IF($C2047="","",N(商品マスタ!$H2046))</f>
        <v/>
      </c>
      <c r="H2047" s="14"/>
      <c r="I2047" s="17" t="str">
        <f aca="false">IF($C2047="","",N($H2047)*N(商品マスタ!$N2046))</f>
        <v/>
      </c>
      <c r="J2047" s="17" t="str">
        <f aca="false">IF($C2047="","",N($I2047)-N($G2047))</f>
        <v/>
      </c>
      <c r="K2047" s="37" t="str">
        <f aca="false">IF($C2047="","",N(商品マスタ!$I2046))</f>
        <v/>
      </c>
      <c r="L2047" s="17" t="str">
        <f aca="false">IF($C2047="","",MAX(1,N(商品マスタ!$J2046)))</f>
        <v/>
      </c>
      <c r="M2047" s="38" t="str">
        <f aca="false">IF($C2047="","",N(TOP!$C$16)*N($K2047))</f>
        <v/>
      </c>
      <c r="N2047" s="17" t="str">
        <f aca="false">IF($C2047="","",ROUNDUP(N($M2047)/N($L2047),0))</f>
        <v/>
      </c>
      <c r="O2047" s="17" t="str">
        <f aca="false">IF($C2047="","",N(商品マスタ!$R2046))</f>
        <v/>
      </c>
      <c r="P2047" s="17" t="str">
        <f aca="false">IF($C2047="","",IF($F2047="理論",(N($O2047)+N($N2047))-N($G2047),(N($O2047)+N($N2047))-N($I2047)))</f>
        <v/>
      </c>
      <c r="Q2047" s="17" t="str">
        <f aca="false">IF($C2047="","",MAX(1,N(商品マスタ!$K2046)))</f>
        <v/>
      </c>
      <c r="R2047" s="39" t="str">
        <f aca="false">IF($C2047="","",IF(N($P2047)/N($Q2047)&lt;=0,"",ROUNDUP(N($P2047)/N($Q2047),0)))</f>
        <v/>
      </c>
      <c r="S2047" s="14"/>
      <c r="T2047" s="40" t="str">
        <f aca="false">IF($C2047="","",N(商品マスタ!$M2046))</f>
        <v/>
      </c>
      <c r="U2047" s="40" t="str">
        <f aca="false">IF($S2047="","",N($S2047)*N($T2047))</f>
        <v/>
      </c>
      <c r="V2047" s="18"/>
    </row>
    <row r="2048" customFormat="false" ht="15" hidden="false" customHeight="false" outlineLevel="0" collapsed="false">
      <c r="B2048" s="12" t="n">
        <v>2042</v>
      </c>
      <c r="C2048" s="36" t="str">
        <f aca="false">IF(商品マスタ!$C2047="","",商品マスタ!$C2047)</f>
        <v/>
      </c>
      <c r="D2048" s="12" t="str">
        <f aca="false">IF($C2048="","",商品マスタ!$D2047)</f>
        <v/>
      </c>
      <c r="E2048" s="12" t="str">
        <f aca="false">IF($C2048="","",商品マスタ!$G2047)</f>
        <v/>
      </c>
      <c r="F2048" s="12" t="str">
        <f aca="false">IF($C2048="","",IF(商品マスタ!$P2047="","理論",商品マスタ!$P2047))</f>
        <v/>
      </c>
      <c r="G2048" s="17" t="str">
        <f aca="false">IF($C2048="","",N(商品マスタ!$H2047))</f>
        <v/>
      </c>
      <c r="H2048" s="14"/>
      <c r="I2048" s="17" t="str">
        <f aca="false">IF($C2048="","",N($H2048)*N(商品マスタ!$N2047))</f>
        <v/>
      </c>
      <c r="J2048" s="17" t="str">
        <f aca="false">IF($C2048="","",N($I2048)-N($G2048))</f>
        <v/>
      </c>
      <c r="K2048" s="37" t="str">
        <f aca="false">IF($C2048="","",N(商品マスタ!$I2047))</f>
        <v/>
      </c>
      <c r="L2048" s="17" t="str">
        <f aca="false">IF($C2048="","",MAX(1,N(商品マスタ!$J2047)))</f>
        <v/>
      </c>
      <c r="M2048" s="38" t="str">
        <f aca="false">IF($C2048="","",N(TOP!$C$16)*N($K2048))</f>
        <v/>
      </c>
      <c r="N2048" s="17" t="str">
        <f aca="false">IF($C2048="","",ROUNDUP(N($M2048)/N($L2048),0))</f>
        <v/>
      </c>
      <c r="O2048" s="17" t="str">
        <f aca="false">IF($C2048="","",N(商品マスタ!$R2047))</f>
        <v/>
      </c>
      <c r="P2048" s="17" t="str">
        <f aca="false">IF($C2048="","",IF($F2048="理論",(N($O2048)+N($N2048))-N($G2048),(N($O2048)+N($N2048))-N($I2048)))</f>
        <v/>
      </c>
      <c r="Q2048" s="17" t="str">
        <f aca="false">IF($C2048="","",MAX(1,N(商品マスタ!$K2047)))</f>
        <v/>
      </c>
      <c r="R2048" s="39" t="str">
        <f aca="false">IF($C2048="","",IF(N($P2048)/N($Q2048)&lt;=0,"",ROUNDUP(N($P2048)/N($Q2048),0)))</f>
        <v/>
      </c>
      <c r="S2048" s="14"/>
      <c r="T2048" s="40" t="str">
        <f aca="false">IF($C2048="","",N(商品マスタ!$M2047))</f>
        <v/>
      </c>
      <c r="U2048" s="40" t="str">
        <f aca="false">IF($S2048="","",N($S2048)*N($T2048))</f>
        <v/>
      </c>
      <c r="V2048" s="18"/>
    </row>
    <row r="2049" customFormat="false" ht="15" hidden="false" customHeight="false" outlineLevel="0" collapsed="false">
      <c r="B2049" s="12" t="n">
        <v>2043</v>
      </c>
      <c r="C2049" s="36" t="str">
        <f aca="false">IF(商品マスタ!$C2048="","",商品マスタ!$C2048)</f>
        <v/>
      </c>
      <c r="D2049" s="12" t="str">
        <f aca="false">IF($C2049="","",商品マスタ!$D2048)</f>
        <v/>
      </c>
      <c r="E2049" s="12" t="str">
        <f aca="false">IF($C2049="","",商品マスタ!$G2048)</f>
        <v/>
      </c>
      <c r="F2049" s="12" t="str">
        <f aca="false">IF($C2049="","",IF(商品マスタ!$P2048="","理論",商品マスタ!$P2048))</f>
        <v/>
      </c>
      <c r="G2049" s="17" t="str">
        <f aca="false">IF($C2049="","",N(商品マスタ!$H2048))</f>
        <v/>
      </c>
      <c r="H2049" s="14"/>
      <c r="I2049" s="17" t="str">
        <f aca="false">IF($C2049="","",N($H2049)*N(商品マスタ!$N2048))</f>
        <v/>
      </c>
      <c r="J2049" s="17" t="str">
        <f aca="false">IF($C2049="","",N($I2049)-N($G2049))</f>
        <v/>
      </c>
      <c r="K2049" s="37" t="str">
        <f aca="false">IF($C2049="","",N(商品マスタ!$I2048))</f>
        <v/>
      </c>
      <c r="L2049" s="17" t="str">
        <f aca="false">IF($C2049="","",MAX(1,N(商品マスタ!$J2048)))</f>
        <v/>
      </c>
      <c r="M2049" s="38" t="str">
        <f aca="false">IF($C2049="","",N(TOP!$C$16)*N($K2049))</f>
        <v/>
      </c>
      <c r="N2049" s="17" t="str">
        <f aca="false">IF($C2049="","",ROUNDUP(N($M2049)/N($L2049),0))</f>
        <v/>
      </c>
      <c r="O2049" s="17" t="str">
        <f aca="false">IF($C2049="","",N(商品マスタ!$R2048))</f>
        <v/>
      </c>
      <c r="P2049" s="17" t="str">
        <f aca="false">IF($C2049="","",IF($F2049="理論",(N($O2049)+N($N2049))-N($G2049),(N($O2049)+N($N2049))-N($I2049)))</f>
        <v/>
      </c>
      <c r="Q2049" s="17" t="str">
        <f aca="false">IF($C2049="","",MAX(1,N(商品マスタ!$K2048)))</f>
        <v/>
      </c>
      <c r="R2049" s="39" t="str">
        <f aca="false">IF($C2049="","",IF(N($P2049)/N($Q2049)&lt;=0,"",ROUNDUP(N($P2049)/N($Q2049),0)))</f>
        <v/>
      </c>
      <c r="S2049" s="14"/>
      <c r="T2049" s="40" t="str">
        <f aca="false">IF($C2049="","",N(商品マスタ!$M2048))</f>
        <v/>
      </c>
      <c r="U2049" s="40" t="str">
        <f aca="false">IF($S2049="","",N($S2049)*N($T2049))</f>
        <v/>
      </c>
      <c r="V2049" s="18"/>
    </row>
    <row r="2050" customFormat="false" ht="15" hidden="false" customHeight="false" outlineLevel="0" collapsed="false">
      <c r="B2050" s="12" t="n">
        <v>2044</v>
      </c>
      <c r="C2050" s="36" t="str">
        <f aca="false">IF(商品マスタ!$C2049="","",商品マスタ!$C2049)</f>
        <v/>
      </c>
      <c r="D2050" s="12" t="str">
        <f aca="false">IF($C2050="","",商品マスタ!$D2049)</f>
        <v/>
      </c>
      <c r="E2050" s="12" t="str">
        <f aca="false">IF($C2050="","",商品マスタ!$G2049)</f>
        <v/>
      </c>
      <c r="F2050" s="12" t="str">
        <f aca="false">IF($C2050="","",IF(商品マスタ!$P2049="","理論",商品マスタ!$P2049))</f>
        <v/>
      </c>
      <c r="G2050" s="17" t="str">
        <f aca="false">IF($C2050="","",N(商品マスタ!$H2049))</f>
        <v/>
      </c>
      <c r="H2050" s="14"/>
      <c r="I2050" s="17" t="str">
        <f aca="false">IF($C2050="","",N($H2050)*N(商品マスタ!$N2049))</f>
        <v/>
      </c>
      <c r="J2050" s="17" t="str">
        <f aca="false">IF($C2050="","",N($I2050)-N($G2050))</f>
        <v/>
      </c>
      <c r="K2050" s="37" t="str">
        <f aca="false">IF($C2050="","",N(商品マスタ!$I2049))</f>
        <v/>
      </c>
      <c r="L2050" s="17" t="str">
        <f aca="false">IF($C2050="","",MAX(1,N(商品マスタ!$J2049)))</f>
        <v/>
      </c>
      <c r="M2050" s="38" t="str">
        <f aca="false">IF($C2050="","",N(TOP!$C$16)*N($K2050))</f>
        <v/>
      </c>
      <c r="N2050" s="17" t="str">
        <f aca="false">IF($C2050="","",ROUNDUP(N($M2050)/N($L2050),0))</f>
        <v/>
      </c>
      <c r="O2050" s="17" t="str">
        <f aca="false">IF($C2050="","",N(商品マスタ!$R2049))</f>
        <v/>
      </c>
      <c r="P2050" s="17" t="str">
        <f aca="false">IF($C2050="","",IF($F2050="理論",(N($O2050)+N($N2050))-N($G2050),(N($O2050)+N($N2050))-N($I2050)))</f>
        <v/>
      </c>
      <c r="Q2050" s="17" t="str">
        <f aca="false">IF($C2050="","",MAX(1,N(商品マスタ!$K2049)))</f>
        <v/>
      </c>
      <c r="R2050" s="39" t="str">
        <f aca="false">IF($C2050="","",IF(N($P2050)/N($Q2050)&lt;=0,"",ROUNDUP(N($P2050)/N($Q2050),0)))</f>
        <v/>
      </c>
      <c r="S2050" s="14"/>
      <c r="T2050" s="40" t="str">
        <f aca="false">IF($C2050="","",N(商品マスタ!$M2049))</f>
        <v/>
      </c>
      <c r="U2050" s="40" t="str">
        <f aca="false">IF($S2050="","",N($S2050)*N($T2050))</f>
        <v/>
      </c>
      <c r="V2050" s="18"/>
    </row>
    <row r="2051" customFormat="false" ht="15" hidden="false" customHeight="false" outlineLevel="0" collapsed="false">
      <c r="B2051" s="12" t="n">
        <v>2045</v>
      </c>
      <c r="C2051" s="36" t="str">
        <f aca="false">IF(商品マスタ!$C2050="","",商品マスタ!$C2050)</f>
        <v/>
      </c>
      <c r="D2051" s="12" t="str">
        <f aca="false">IF($C2051="","",商品マスタ!$D2050)</f>
        <v/>
      </c>
      <c r="E2051" s="12" t="str">
        <f aca="false">IF($C2051="","",商品マスタ!$G2050)</f>
        <v/>
      </c>
      <c r="F2051" s="12" t="str">
        <f aca="false">IF($C2051="","",IF(商品マスタ!$P2050="","理論",商品マスタ!$P2050))</f>
        <v/>
      </c>
      <c r="G2051" s="17" t="str">
        <f aca="false">IF($C2051="","",N(商品マスタ!$H2050))</f>
        <v/>
      </c>
      <c r="H2051" s="14"/>
      <c r="I2051" s="17" t="str">
        <f aca="false">IF($C2051="","",N($H2051)*N(商品マスタ!$N2050))</f>
        <v/>
      </c>
      <c r="J2051" s="17" t="str">
        <f aca="false">IF($C2051="","",N($I2051)-N($G2051))</f>
        <v/>
      </c>
      <c r="K2051" s="37" t="str">
        <f aca="false">IF($C2051="","",N(商品マスタ!$I2050))</f>
        <v/>
      </c>
      <c r="L2051" s="17" t="str">
        <f aca="false">IF($C2051="","",MAX(1,N(商品マスタ!$J2050)))</f>
        <v/>
      </c>
      <c r="M2051" s="38" t="str">
        <f aca="false">IF($C2051="","",N(TOP!$C$16)*N($K2051))</f>
        <v/>
      </c>
      <c r="N2051" s="17" t="str">
        <f aca="false">IF($C2051="","",ROUNDUP(N($M2051)/N($L2051),0))</f>
        <v/>
      </c>
      <c r="O2051" s="17" t="str">
        <f aca="false">IF($C2051="","",N(商品マスタ!$R2050))</f>
        <v/>
      </c>
      <c r="P2051" s="17" t="str">
        <f aca="false">IF($C2051="","",IF($F2051="理論",(N($O2051)+N($N2051))-N($G2051),(N($O2051)+N($N2051))-N($I2051)))</f>
        <v/>
      </c>
      <c r="Q2051" s="17" t="str">
        <f aca="false">IF($C2051="","",MAX(1,N(商品マスタ!$K2050)))</f>
        <v/>
      </c>
      <c r="R2051" s="39" t="str">
        <f aca="false">IF($C2051="","",IF(N($P2051)/N($Q2051)&lt;=0,"",ROUNDUP(N($P2051)/N($Q2051),0)))</f>
        <v/>
      </c>
      <c r="S2051" s="14"/>
      <c r="T2051" s="40" t="str">
        <f aca="false">IF($C2051="","",N(商品マスタ!$M2050))</f>
        <v/>
      </c>
      <c r="U2051" s="40" t="str">
        <f aca="false">IF($S2051="","",N($S2051)*N($T2051))</f>
        <v/>
      </c>
      <c r="V2051" s="18"/>
    </row>
    <row r="2052" customFormat="false" ht="15" hidden="false" customHeight="false" outlineLevel="0" collapsed="false">
      <c r="B2052" s="12" t="n">
        <v>2046</v>
      </c>
      <c r="C2052" s="36" t="str">
        <f aca="false">IF(商品マスタ!$C2051="","",商品マスタ!$C2051)</f>
        <v/>
      </c>
      <c r="D2052" s="12" t="str">
        <f aca="false">IF($C2052="","",商品マスタ!$D2051)</f>
        <v/>
      </c>
      <c r="E2052" s="12" t="str">
        <f aca="false">IF($C2052="","",商品マスタ!$G2051)</f>
        <v/>
      </c>
      <c r="F2052" s="12" t="str">
        <f aca="false">IF($C2052="","",IF(商品マスタ!$P2051="","理論",商品マスタ!$P2051))</f>
        <v/>
      </c>
      <c r="G2052" s="17" t="str">
        <f aca="false">IF($C2052="","",N(商品マスタ!$H2051))</f>
        <v/>
      </c>
      <c r="H2052" s="14"/>
      <c r="I2052" s="17" t="str">
        <f aca="false">IF($C2052="","",N($H2052)*N(商品マスタ!$N2051))</f>
        <v/>
      </c>
      <c r="J2052" s="17" t="str">
        <f aca="false">IF($C2052="","",N($I2052)-N($G2052))</f>
        <v/>
      </c>
      <c r="K2052" s="37" t="str">
        <f aca="false">IF($C2052="","",N(商品マスタ!$I2051))</f>
        <v/>
      </c>
      <c r="L2052" s="17" t="str">
        <f aca="false">IF($C2052="","",MAX(1,N(商品マスタ!$J2051)))</f>
        <v/>
      </c>
      <c r="M2052" s="38" t="str">
        <f aca="false">IF($C2052="","",N(TOP!$C$16)*N($K2052))</f>
        <v/>
      </c>
      <c r="N2052" s="17" t="str">
        <f aca="false">IF($C2052="","",ROUNDUP(N($M2052)/N($L2052),0))</f>
        <v/>
      </c>
      <c r="O2052" s="17" t="str">
        <f aca="false">IF($C2052="","",N(商品マスタ!$R2051))</f>
        <v/>
      </c>
      <c r="P2052" s="17" t="str">
        <f aca="false">IF($C2052="","",IF($F2052="理論",(N($O2052)+N($N2052))-N($G2052),(N($O2052)+N($N2052))-N($I2052)))</f>
        <v/>
      </c>
      <c r="Q2052" s="17" t="str">
        <f aca="false">IF($C2052="","",MAX(1,N(商品マスタ!$K2051)))</f>
        <v/>
      </c>
      <c r="R2052" s="39" t="str">
        <f aca="false">IF($C2052="","",IF(N($P2052)/N($Q2052)&lt;=0,"",ROUNDUP(N($P2052)/N($Q2052),0)))</f>
        <v/>
      </c>
      <c r="S2052" s="14"/>
      <c r="T2052" s="40" t="str">
        <f aca="false">IF($C2052="","",N(商品マスタ!$M2051))</f>
        <v/>
      </c>
      <c r="U2052" s="40" t="str">
        <f aca="false">IF($S2052="","",N($S2052)*N($T2052))</f>
        <v/>
      </c>
      <c r="V2052" s="18"/>
    </row>
    <row r="2053" customFormat="false" ht="15" hidden="false" customHeight="false" outlineLevel="0" collapsed="false">
      <c r="B2053" s="12" t="n">
        <v>2047</v>
      </c>
      <c r="C2053" s="36" t="str">
        <f aca="false">IF(商品マスタ!$C2052="","",商品マスタ!$C2052)</f>
        <v/>
      </c>
      <c r="D2053" s="12" t="str">
        <f aca="false">IF($C2053="","",商品マスタ!$D2052)</f>
        <v/>
      </c>
      <c r="E2053" s="12" t="str">
        <f aca="false">IF($C2053="","",商品マスタ!$G2052)</f>
        <v/>
      </c>
      <c r="F2053" s="12" t="str">
        <f aca="false">IF($C2053="","",IF(商品マスタ!$P2052="","理論",商品マスタ!$P2052))</f>
        <v/>
      </c>
      <c r="G2053" s="17" t="str">
        <f aca="false">IF($C2053="","",N(商品マスタ!$H2052))</f>
        <v/>
      </c>
      <c r="H2053" s="14"/>
      <c r="I2053" s="17" t="str">
        <f aca="false">IF($C2053="","",N($H2053)*N(商品マスタ!$N2052))</f>
        <v/>
      </c>
      <c r="J2053" s="17" t="str">
        <f aca="false">IF($C2053="","",N($I2053)-N($G2053))</f>
        <v/>
      </c>
      <c r="K2053" s="37" t="str">
        <f aca="false">IF($C2053="","",N(商品マスタ!$I2052))</f>
        <v/>
      </c>
      <c r="L2053" s="17" t="str">
        <f aca="false">IF($C2053="","",MAX(1,N(商品マスタ!$J2052)))</f>
        <v/>
      </c>
      <c r="M2053" s="38" t="str">
        <f aca="false">IF($C2053="","",N(TOP!$C$16)*N($K2053))</f>
        <v/>
      </c>
      <c r="N2053" s="17" t="str">
        <f aca="false">IF($C2053="","",ROUNDUP(N($M2053)/N($L2053),0))</f>
        <v/>
      </c>
      <c r="O2053" s="17" t="str">
        <f aca="false">IF($C2053="","",N(商品マスタ!$R2052))</f>
        <v/>
      </c>
      <c r="P2053" s="17" t="str">
        <f aca="false">IF($C2053="","",IF($F2053="理論",(N($O2053)+N($N2053))-N($G2053),(N($O2053)+N($N2053))-N($I2053)))</f>
        <v/>
      </c>
      <c r="Q2053" s="17" t="str">
        <f aca="false">IF($C2053="","",MAX(1,N(商品マスタ!$K2052)))</f>
        <v/>
      </c>
      <c r="R2053" s="39" t="str">
        <f aca="false">IF($C2053="","",IF(N($P2053)/N($Q2053)&lt;=0,"",ROUNDUP(N($P2053)/N($Q2053),0)))</f>
        <v/>
      </c>
      <c r="S2053" s="14"/>
      <c r="T2053" s="40" t="str">
        <f aca="false">IF($C2053="","",N(商品マスタ!$M2052))</f>
        <v/>
      </c>
      <c r="U2053" s="40" t="str">
        <f aca="false">IF($S2053="","",N($S2053)*N($T2053))</f>
        <v/>
      </c>
      <c r="V2053" s="18"/>
    </row>
    <row r="2054" customFormat="false" ht="15" hidden="false" customHeight="false" outlineLevel="0" collapsed="false">
      <c r="B2054" s="12" t="n">
        <v>2048</v>
      </c>
      <c r="C2054" s="36" t="str">
        <f aca="false">IF(商品マスタ!$C2053="","",商品マスタ!$C2053)</f>
        <v/>
      </c>
      <c r="D2054" s="12" t="str">
        <f aca="false">IF($C2054="","",商品マスタ!$D2053)</f>
        <v/>
      </c>
      <c r="E2054" s="12" t="str">
        <f aca="false">IF($C2054="","",商品マスタ!$G2053)</f>
        <v/>
      </c>
      <c r="F2054" s="12" t="str">
        <f aca="false">IF($C2054="","",IF(商品マスタ!$P2053="","理論",商品マスタ!$P2053))</f>
        <v/>
      </c>
      <c r="G2054" s="17" t="str">
        <f aca="false">IF($C2054="","",N(商品マスタ!$H2053))</f>
        <v/>
      </c>
      <c r="H2054" s="14"/>
      <c r="I2054" s="17" t="str">
        <f aca="false">IF($C2054="","",N($H2054)*N(商品マスタ!$N2053))</f>
        <v/>
      </c>
      <c r="J2054" s="17" t="str">
        <f aca="false">IF($C2054="","",N($I2054)-N($G2054))</f>
        <v/>
      </c>
      <c r="K2054" s="37" t="str">
        <f aca="false">IF($C2054="","",N(商品マスタ!$I2053))</f>
        <v/>
      </c>
      <c r="L2054" s="17" t="str">
        <f aca="false">IF($C2054="","",MAX(1,N(商品マスタ!$J2053)))</f>
        <v/>
      </c>
      <c r="M2054" s="38" t="str">
        <f aca="false">IF($C2054="","",N(TOP!$C$16)*N($K2054))</f>
        <v/>
      </c>
      <c r="N2054" s="17" t="str">
        <f aca="false">IF($C2054="","",ROUNDUP(N($M2054)/N($L2054),0))</f>
        <v/>
      </c>
      <c r="O2054" s="17" t="str">
        <f aca="false">IF($C2054="","",N(商品マスタ!$R2053))</f>
        <v/>
      </c>
      <c r="P2054" s="17" t="str">
        <f aca="false">IF($C2054="","",IF($F2054="理論",(N($O2054)+N($N2054))-N($G2054),(N($O2054)+N($N2054))-N($I2054)))</f>
        <v/>
      </c>
      <c r="Q2054" s="17" t="str">
        <f aca="false">IF($C2054="","",MAX(1,N(商品マスタ!$K2053)))</f>
        <v/>
      </c>
      <c r="R2054" s="39" t="str">
        <f aca="false">IF($C2054="","",IF(N($P2054)/N($Q2054)&lt;=0,"",ROUNDUP(N($P2054)/N($Q2054),0)))</f>
        <v/>
      </c>
      <c r="S2054" s="14"/>
      <c r="T2054" s="40" t="str">
        <f aca="false">IF($C2054="","",N(商品マスタ!$M2053))</f>
        <v/>
      </c>
      <c r="U2054" s="40" t="str">
        <f aca="false">IF($S2054="","",N($S2054)*N($T2054))</f>
        <v/>
      </c>
      <c r="V2054" s="18"/>
    </row>
    <row r="2055" customFormat="false" ht="15" hidden="false" customHeight="false" outlineLevel="0" collapsed="false">
      <c r="B2055" s="12" t="n">
        <v>2049</v>
      </c>
      <c r="C2055" s="36" t="str">
        <f aca="false">IF(商品マスタ!$C2054="","",商品マスタ!$C2054)</f>
        <v/>
      </c>
      <c r="D2055" s="12" t="str">
        <f aca="false">IF($C2055="","",商品マスタ!$D2054)</f>
        <v/>
      </c>
      <c r="E2055" s="12" t="str">
        <f aca="false">IF($C2055="","",商品マスタ!$G2054)</f>
        <v/>
      </c>
      <c r="F2055" s="12" t="str">
        <f aca="false">IF($C2055="","",IF(商品マスタ!$P2054="","理論",商品マスタ!$P2054))</f>
        <v/>
      </c>
      <c r="G2055" s="17" t="str">
        <f aca="false">IF($C2055="","",N(商品マスタ!$H2054))</f>
        <v/>
      </c>
      <c r="H2055" s="14"/>
      <c r="I2055" s="17" t="str">
        <f aca="false">IF($C2055="","",N($H2055)*N(商品マスタ!$N2054))</f>
        <v/>
      </c>
      <c r="J2055" s="17" t="str">
        <f aca="false">IF($C2055="","",N($I2055)-N($G2055))</f>
        <v/>
      </c>
      <c r="K2055" s="37" t="str">
        <f aca="false">IF($C2055="","",N(商品マスタ!$I2054))</f>
        <v/>
      </c>
      <c r="L2055" s="17" t="str">
        <f aca="false">IF($C2055="","",MAX(1,N(商品マスタ!$J2054)))</f>
        <v/>
      </c>
      <c r="M2055" s="38" t="str">
        <f aca="false">IF($C2055="","",N(TOP!$C$16)*N($K2055))</f>
        <v/>
      </c>
      <c r="N2055" s="17" t="str">
        <f aca="false">IF($C2055="","",ROUNDUP(N($M2055)/N($L2055),0))</f>
        <v/>
      </c>
      <c r="O2055" s="17" t="str">
        <f aca="false">IF($C2055="","",N(商品マスタ!$R2054))</f>
        <v/>
      </c>
      <c r="P2055" s="17" t="str">
        <f aca="false">IF($C2055="","",IF($F2055="理論",(N($O2055)+N($N2055))-N($G2055),(N($O2055)+N($N2055))-N($I2055)))</f>
        <v/>
      </c>
      <c r="Q2055" s="17" t="str">
        <f aca="false">IF($C2055="","",MAX(1,N(商品マスタ!$K2054)))</f>
        <v/>
      </c>
      <c r="R2055" s="39" t="str">
        <f aca="false">IF($C2055="","",IF(N($P2055)/N($Q2055)&lt;=0,"",ROUNDUP(N($P2055)/N($Q2055),0)))</f>
        <v/>
      </c>
      <c r="S2055" s="14"/>
      <c r="T2055" s="40" t="str">
        <f aca="false">IF($C2055="","",N(商品マスタ!$M2054))</f>
        <v/>
      </c>
      <c r="U2055" s="40" t="str">
        <f aca="false">IF($S2055="","",N($S2055)*N($T2055))</f>
        <v/>
      </c>
      <c r="V2055" s="18"/>
    </row>
    <row r="2056" customFormat="false" ht="15" hidden="false" customHeight="false" outlineLevel="0" collapsed="false">
      <c r="B2056" s="12" t="n">
        <v>2050</v>
      </c>
      <c r="C2056" s="36" t="str">
        <f aca="false">IF(商品マスタ!$C2055="","",商品マスタ!$C2055)</f>
        <v/>
      </c>
      <c r="D2056" s="12" t="str">
        <f aca="false">IF($C2056="","",商品マスタ!$D2055)</f>
        <v/>
      </c>
      <c r="E2056" s="12" t="str">
        <f aca="false">IF($C2056="","",商品マスタ!$G2055)</f>
        <v/>
      </c>
      <c r="F2056" s="12" t="str">
        <f aca="false">IF($C2056="","",IF(商品マスタ!$P2055="","理論",商品マスタ!$P2055))</f>
        <v/>
      </c>
      <c r="G2056" s="17" t="str">
        <f aca="false">IF($C2056="","",N(商品マスタ!$H2055))</f>
        <v/>
      </c>
      <c r="H2056" s="14"/>
      <c r="I2056" s="17" t="str">
        <f aca="false">IF($C2056="","",N($H2056)*N(商品マスタ!$N2055))</f>
        <v/>
      </c>
      <c r="J2056" s="17" t="str">
        <f aca="false">IF($C2056="","",N($I2056)-N($G2056))</f>
        <v/>
      </c>
      <c r="K2056" s="37" t="str">
        <f aca="false">IF($C2056="","",N(商品マスタ!$I2055))</f>
        <v/>
      </c>
      <c r="L2056" s="17" t="str">
        <f aca="false">IF($C2056="","",MAX(1,N(商品マスタ!$J2055)))</f>
        <v/>
      </c>
      <c r="M2056" s="38" t="str">
        <f aca="false">IF($C2056="","",N(TOP!$C$16)*N($K2056))</f>
        <v/>
      </c>
      <c r="N2056" s="17" t="str">
        <f aca="false">IF($C2056="","",ROUNDUP(N($M2056)/N($L2056),0))</f>
        <v/>
      </c>
      <c r="O2056" s="17" t="str">
        <f aca="false">IF($C2056="","",N(商品マスタ!$R2055))</f>
        <v/>
      </c>
      <c r="P2056" s="17" t="str">
        <f aca="false">IF($C2056="","",IF($F2056="理論",(N($O2056)+N($N2056))-N($G2056),(N($O2056)+N($N2056))-N($I2056)))</f>
        <v/>
      </c>
      <c r="Q2056" s="17" t="str">
        <f aca="false">IF($C2056="","",MAX(1,N(商品マスタ!$K2055)))</f>
        <v/>
      </c>
      <c r="R2056" s="39" t="str">
        <f aca="false">IF($C2056="","",IF(N($P2056)/N($Q2056)&lt;=0,"",ROUNDUP(N($P2056)/N($Q2056),0)))</f>
        <v/>
      </c>
      <c r="S2056" s="14"/>
      <c r="T2056" s="40" t="str">
        <f aca="false">IF($C2056="","",N(商品マスタ!$M2055))</f>
        <v/>
      </c>
      <c r="U2056" s="40" t="str">
        <f aca="false">IF($S2056="","",N($S2056)*N($T2056))</f>
        <v/>
      </c>
      <c r="V2056" s="18"/>
    </row>
    <row r="2057" customFormat="false" ht="15" hidden="false" customHeight="false" outlineLevel="0" collapsed="false">
      <c r="B2057" s="12" t="n">
        <v>2051</v>
      </c>
      <c r="C2057" s="36" t="str">
        <f aca="false">IF(商品マスタ!$C2056="","",商品マスタ!$C2056)</f>
        <v/>
      </c>
      <c r="D2057" s="12" t="str">
        <f aca="false">IF($C2057="","",商品マスタ!$D2056)</f>
        <v/>
      </c>
      <c r="E2057" s="12" t="str">
        <f aca="false">IF($C2057="","",商品マスタ!$G2056)</f>
        <v/>
      </c>
      <c r="F2057" s="12" t="str">
        <f aca="false">IF($C2057="","",IF(商品マスタ!$P2056="","理論",商品マスタ!$P2056))</f>
        <v/>
      </c>
      <c r="G2057" s="17" t="str">
        <f aca="false">IF($C2057="","",N(商品マスタ!$H2056))</f>
        <v/>
      </c>
      <c r="H2057" s="14"/>
      <c r="I2057" s="17" t="str">
        <f aca="false">IF($C2057="","",N($H2057)*N(商品マスタ!$N2056))</f>
        <v/>
      </c>
      <c r="J2057" s="17" t="str">
        <f aca="false">IF($C2057="","",N($I2057)-N($G2057))</f>
        <v/>
      </c>
      <c r="K2057" s="37" t="str">
        <f aca="false">IF($C2057="","",N(商品マスタ!$I2056))</f>
        <v/>
      </c>
      <c r="L2057" s="17" t="str">
        <f aca="false">IF($C2057="","",MAX(1,N(商品マスタ!$J2056)))</f>
        <v/>
      </c>
      <c r="M2057" s="38" t="str">
        <f aca="false">IF($C2057="","",N(TOP!$C$16)*N($K2057))</f>
        <v/>
      </c>
      <c r="N2057" s="17" t="str">
        <f aca="false">IF($C2057="","",ROUNDUP(N($M2057)/N($L2057),0))</f>
        <v/>
      </c>
      <c r="O2057" s="17" t="str">
        <f aca="false">IF($C2057="","",N(商品マスタ!$R2056))</f>
        <v/>
      </c>
      <c r="P2057" s="17" t="str">
        <f aca="false">IF($C2057="","",IF($F2057="理論",(N($O2057)+N($N2057))-N($G2057),(N($O2057)+N($N2057))-N($I2057)))</f>
        <v/>
      </c>
      <c r="Q2057" s="17" t="str">
        <f aca="false">IF($C2057="","",MAX(1,N(商品マスタ!$K2056)))</f>
        <v/>
      </c>
      <c r="R2057" s="39" t="str">
        <f aca="false">IF($C2057="","",IF(N($P2057)/N($Q2057)&lt;=0,"",ROUNDUP(N($P2057)/N($Q2057),0)))</f>
        <v/>
      </c>
      <c r="S2057" s="14"/>
      <c r="T2057" s="40" t="str">
        <f aca="false">IF($C2057="","",N(商品マスタ!$M2056))</f>
        <v/>
      </c>
      <c r="U2057" s="40" t="str">
        <f aca="false">IF($S2057="","",N($S2057)*N($T2057))</f>
        <v/>
      </c>
      <c r="V2057" s="18"/>
    </row>
    <row r="2058" customFormat="false" ht="15" hidden="false" customHeight="false" outlineLevel="0" collapsed="false">
      <c r="B2058" s="12" t="n">
        <v>2052</v>
      </c>
      <c r="C2058" s="36" t="str">
        <f aca="false">IF(商品マスタ!$C2057="","",商品マスタ!$C2057)</f>
        <v/>
      </c>
      <c r="D2058" s="12" t="str">
        <f aca="false">IF($C2058="","",商品マスタ!$D2057)</f>
        <v/>
      </c>
      <c r="E2058" s="12" t="str">
        <f aca="false">IF($C2058="","",商品マスタ!$G2057)</f>
        <v/>
      </c>
      <c r="F2058" s="12" t="str">
        <f aca="false">IF($C2058="","",IF(商品マスタ!$P2057="","理論",商品マスタ!$P2057))</f>
        <v/>
      </c>
      <c r="G2058" s="17" t="str">
        <f aca="false">IF($C2058="","",N(商品マスタ!$H2057))</f>
        <v/>
      </c>
      <c r="H2058" s="14"/>
      <c r="I2058" s="17" t="str">
        <f aca="false">IF($C2058="","",N($H2058)*N(商品マスタ!$N2057))</f>
        <v/>
      </c>
      <c r="J2058" s="17" t="str">
        <f aca="false">IF($C2058="","",N($I2058)-N($G2058))</f>
        <v/>
      </c>
      <c r="K2058" s="37" t="str">
        <f aca="false">IF($C2058="","",N(商品マスタ!$I2057))</f>
        <v/>
      </c>
      <c r="L2058" s="17" t="str">
        <f aca="false">IF($C2058="","",MAX(1,N(商品マスタ!$J2057)))</f>
        <v/>
      </c>
      <c r="M2058" s="38" t="str">
        <f aca="false">IF($C2058="","",N(TOP!$C$16)*N($K2058))</f>
        <v/>
      </c>
      <c r="N2058" s="17" t="str">
        <f aca="false">IF($C2058="","",ROUNDUP(N($M2058)/N($L2058),0))</f>
        <v/>
      </c>
      <c r="O2058" s="17" t="str">
        <f aca="false">IF($C2058="","",N(商品マスタ!$R2057))</f>
        <v/>
      </c>
      <c r="P2058" s="17" t="str">
        <f aca="false">IF($C2058="","",IF($F2058="理論",(N($O2058)+N($N2058))-N($G2058),(N($O2058)+N($N2058))-N($I2058)))</f>
        <v/>
      </c>
      <c r="Q2058" s="17" t="str">
        <f aca="false">IF($C2058="","",MAX(1,N(商品マスタ!$K2057)))</f>
        <v/>
      </c>
      <c r="R2058" s="39" t="str">
        <f aca="false">IF($C2058="","",IF(N($P2058)/N($Q2058)&lt;=0,"",ROUNDUP(N($P2058)/N($Q2058),0)))</f>
        <v/>
      </c>
      <c r="S2058" s="14"/>
      <c r="T2058" s="40" t="str">
        <f aca="false">IF($C2058="","",N(商品マスタ!$M2057))</f>
        <v/>
      </c>
      <c r="U2058" s="40" t="str">
        <f aca="false">IF($S2058="","",N($S2058)*N($T2058))</f>
        <v/>
      </c>
      <c r="V2058" s="18"/>
    </row>
    <row r="2059" customFormat="false" ht="15" hidden="false" customHeight="false" outlineLevel="0" collapsed="false">
      <c r="B2059" s="12" t="n">
        <v>2053</v>
      </c>
      <c r="C2059" s="36" t="str">
        <f aca="false">IF(商品マスタ!$C2058="","",商品マスタ!$C2058)</f>
        <v/>
      </c>
      <c r="D2059" s="12" t="str">
        <f aca="false">IF($C2059="","",商品マスタ!$D2058)</f>
        <v/>
      </c>
      <c r="E2059" s="12" t="str">
        <f aca="false">IF($C2059="","",商品マスタ!$G2058)</f>
        <v/>
      </c>
      <c r="F2059" s="12" t="str">
        <f aca="false">IF($C2059="","",IF(商品マスタ!$P2058="","理論",商品マスタ!$P2058))</f>
        <v/>
      </c>
      <c r="G2059" s="17" t="str">
        <f aca="false">IF($C2059="","",N(商品マスタ!$H2058))</f>
        <v/>
      </c>
      <c r="H2059" s="14"/>
      <c r="I2059" s="17" t="str">
        <f aca="false">IF($C2059="","",N($H2059)*N(商品マスタ!$N2058))</f>
        <v/>
      </c>
      <c r="J2059" s="17" t="str">
        <f aca="false">IF($C2059="","",N($I2059)-N($G2059))</f>
        <v/>
      </c>
      <c r="K2059" s="37" t="str">
        <f aca="false">IF($C2059="","",N(商品マスタ!$I2058))</f>
        <v/>
      </c>
      <c r="L2059" s="17" t="str">
        <f aca="false">IF($C2059="","",MAX(1,N(商品マスタ!$J2058)))</f>
        <v/>
      </c>
      <c r="M2059" s="38" t="str">
        <f aca="false">IF($C2059="","",N(TOP!$C$16)*N($K2059))</f>
        <v/>
      </c>
      <c r="N2059" s="17" t="str">
        <f aca="false">IF($C2059="","",ROUNDUP(N($M2059)/N($L2059),0))</f>
        <v/>
      </c>
      <c r="O2059" s="17" t="str">
        <f aca="false">IF($C2059="","",N(商品マスタ!$R2058))</f>
        <v/>
      </c>
      <c r="P2059" s="17" t="str">
        <f aca="false">IF($C2059="","",IF($F2059="理論",(N($O2059)+N($N2059))-N($G2059),(N($O2059)+N($N2059))-N($I2059)))</f>
        <v/>
      </c>
      <c r="Q2059" s="17" t="str">
        <f aca="false">IF($C2059="","",MAX(1,N(商品マスタ!$K2058)))</f>
        <v/>
      </c>
      <c r="R2059" s="39" t="str">
        <f aca="false">IF($C2059="","",IF(N($P2059)/N($Q2059)&lt;=0,"",ROUNDUP(N($P2059)/N($Q2059),0)))</f>
        <v/>
      </c>
      <c r="S2059" s="14"/>
      <c r="T2059" s="40" t="str">
        <f aca="false">IF($C2059="","",N(商品マスタ!$M2058))</f>
        <v/>
      </c>
      <c r="U2059" s="40" t="str">
        <f aca="false">IF($S2059="","",N($S2059)*N($T2059))</f>
        <v/>
      </c>
      <c r="V2059" s="18"/>
    </row>
    <row r="2060" customFormat="false" ht="15" hidden="false" customHeight="false" outlineLevel="0" collapsed="false">
      <c r="B2060" s="12" t="n">
        <v>2054</v>
      </c>
      <c r="C2060" s="36" t="str">
        <f aca="false">IF(商品マスタ!$C2059="","",商品マスタ!$C2059)</f>
        <v/>
      </c>
      <c r="D2060" s="12" t="str">
        <f aca="false">IF($C2060="","",商品マスタ!$D2059)</f>
        <v/>
      </c>
      <c r="E2060" s="12" t="str">
        <f aca="false">IF($C2060="","",商品マスタ!$G2059)</f>
        <v/>
      </c>
      <c r="F2060" s="12" t="str">
        <f aca="false">IF($C2060="","",IF(商品マスタ!$P2059="","理論",商品マスタ!$P2059))</f>
        <v/>
      </c>
      <c r="G2060" s="17" t="str">
        <f aca="false">IF($C2060="","",N(商品マスタ!$H2059))</f>
        <v/>
      </c>
      <c r="H2060" s="14"/>
      <c r="I2060" s="17" t="str">
        <f aca="false">IF($C2060="","",N($H2060)*N(商品マスタ!$N2059))</f>
        <v/>
      </c>
      <c r="J2060" s="17" t="str">
        <f aca="false">IF($C2060="","",N($I2060)-N($G2060))</f>
        <v/>
      </c>
      <c r="K2060" s="37" t="str">
        <f aca="false">IF($C2060="","",N(商品マスタ!$I2059))</f>
        <v/>
      </c>
      <c r="L2060" s="17" t="str">
        <f aca="false">IF($C2060="","",MAX(1,N(商品マスタ!$J2059)))</f>
        <v/>
      </c>
      <c r="M2060" s="38" t="str">
        <f aca="false">IF($C2060="","",N(TOP!$C$16)*N($K2060))</f>
        <v/>
      </c>
      <c r="N2060" s="17" t="str">
        <f aca="false">IF($C2060="","",ROUNDUP(N($M2060)/N($L2060),0))</f>
        <v/>
      </c>
      <c r="O2060" s="17" t="str">
        <f aca="false">IF($C2060="","",N(商品マスタ!$R2059))</f>
        <v/>
      </c>
      <c r="P2060" s="17" t="str">
        <f aca="false">IF($C2060="","",IF($F2060="理論",(N($O2060)+N($N2060))-N($G2060),(N($O2060)+N($N2060))-N($I2060)))</f>
        <v/>
      </c>
      <c r="Q2060" s="17" t="str">
        <f aca="false">IF($C2060="","",MAX(1,N(商品マスタ!$K2059)))</f>
        <v/>
      </c>
      <c r="R2060" s="39" t="str">
        <f aca="false">IF($C2060="","",IF(N($P2060)/N($Q2060)&lt;=0,"",ROUNDUP(N($P2060)/N($Q2060),0)))</f>
        <v/>
      </c>
      <c r="S2060" s="14"/>
      <c r="T2060" s="40" t="str">
        <f aca="false">IF($C2060="","",N(商品マスタ!$M2059))</f>
        <v/>
      </c>
      <c r="U2060" s="40" t="str">
        <f aca="false">IF($S2060="","",N($S2060)*N($T2060))</f>
        <v/>
      </c>
      <c r="V2060" s="18"/>
    </row>
    <row r="2061" customFormat="false" ht="15" hidden="false" customHeight="false" outlineLevel="0" collapsed="false">
      <c r="B2061" s="12" t="n">
        <v>2055</v>
      </c>
      <c r="C2061" s="36" t="str">
        <f aca="false">IF(商品マスタ!$C2060="","",商品マスタ!$C2060)</f>
        <v/>
      </c>
      <c r="D2061" s="12" t="str">
        <f aca="false">IF($C2061="","",商品マスタ!$D2060)</f>
        <v/>
      </c>
      <c r="E2061" s="12" t="str">
        <f aca="false">IF($C2061="","",商品マスタ!$G2060)</f>
        <v/>
      </c>
      <c r="F2061" s="12" t="str">
        <f aca="false">IF($C2061="","",IF(商品マスタ!$P2060="","理論",商品マスタ!$P2060))</f>
        <v/>
      </c>
      <c r="G2061" s="17" t="str">
        <f aca="false">IF($C2061="","",N(商品マスタ!$H2060))</f>
        <v/>
      </c>
      <c r="H2061" s="14"/>
      <c r="I2061" s="17" t="str">
        <f aca="false">IF($C2061="","",N($H2061)*N(商品マスタ!$N2060))</f>
        <v/>
      </c>
      <c r="J2061" s="17" t="str">
        <f aca="false">IF($C2061="","",N($I2061)-N($G2061))</f>
        <v/>
      </c>
      <c r="K2061" s="37" t="str">
        <f aca="false">IF($C2061="","",N(商品マスタ!$I2060))</f>
        <v/>
      </c>
      <c r="L2061" s="17" t="str">
        <f aca="false">IF($C2061="","",MAX(1,N(商品マスタ!$J2060)))</f>
        <v/>
      </c>
      <c r="M2061" s="38" t="str">
        <f aca="false">IF($C2061="","",N(TOP!$C$16)*N($K2061))</f>
        <v/>
      </c>
      <c r="N2061" s="17" t="str">
        <f aca="false">IF($C2061="","",ROUNDUP(N($M2061)/N($L2061),0))</f>
        <v/>
      </c>
      <c r="O2061" s="17" t="str">
        <f aca="false">IF($C2061="","",N(商品マスタ!$R2060))</f>
        <v/>
      </c>
      <c r="P2061" s="17" t="str">
        <f aca="false">IF($C2061="","",IF($F2061="理論",(N($O2061)+N($N2061))-N($G2061),(N($O2061)+N($N2061))-N($I2061)))</f>
        <v/>
      </c>
      <c r="Q2061" s="17" t="str">
        <f aca="false">IF($C2061="","",MAX(1,N(商品マスタ!$K2060)))</f>
        <v/>
      </c>
      <c r="R2061" s="39" t="str">
        <f aca="false">IF($C2061="","",IF(N($P2061)/N($Q2061)&lt;=0,"",ROUNDUP(N($P2061)/N($Q2061),0)))</f>
        <v/>
      </c>
      <c r="S2061" s="14"/>
      <c r="T2061" s="40" t="str">
        <f aca="false">IF($C2061="","",N(商品マスタ!$M2060))</f>
        <v/>
      </c>
      <c r="U2061" s="40" t="str">
        <f aca="false">IF($S2061="","",N($S2061)*N($T2061))</f>
        <v/>
      </c>
      <c r="V2061" s="18"/>
    </row>
    <row r="2062" customFormat="false" ht="15" hidden="false" customHeight="false" outlineLevel="0" collapsed="false">
      <c r="B2062" s="12" t="n">
        <v>2056</v>
      </c>
      <c r="C2062" s="36" t="str">
        <f aca="false">IF(商品マスタ!$C2061="","",商品マスタ!$C2061)</f>
        <v/>
      </c>
      <c r="D2062" s="12" t="str">
        <f aca="false">IF($C2062="","",商品マスタ!$D2061)</f>
        <v/>
      </c>
      <c r="E2062" s="12" t="str">
        <f aca="false">IF($C2062="","",商品マスタ!$G2061)</f>
        <v/>
      </c>
      <c r="F2062" s="12" t="str">
        <f aca="false">IF($C2062="","",IF(商品マスタ!$P2061="","理論",商品マスタ!$P2061))</f>
        <v/>
      </c>
      <c r="G2062" s="17" t="str">
        <f aca="false">IF($C2062="","",N(商品マスタ!$H2061))</f>
        <v/>
      </c>
      <c r="H2062" s="14"/>
      <c r="I2062" s="17" t="str">
        <f aca="false">IF($C2062="","",N($H2062)*N(商品マスタ!$N2061))</f>
        <v/>
      </c>
      <c r="J2062" s="17" t="str">
        <f aca="false">IF($C2062="","",N($I2062)-N($G2062))</f>
        <v/>
      </c>
      <c r="K2062" s="37" t="str">
        <f aca="false">IF($C2062="","",N(商品マスタ!$I2061))</f>
        <v/>
      </c>
      <c r="L2062" s="17" t="str">
        <f aca="false">IF($C2062="","",MAX(1,N(商品マスタ!$J2061)))</f>
        <v/>
      </c>
      <c r="M2062" s="38" t="str">
        <f aca="false">IF($C2062="","",N(TOP!$C$16)*N($K2062))</f>
        <v/>
      </c>
      <c r="N2062" s="17" t="str">
        <f aca="false">IF($C2062="","",ROUNDUP(N($M2062)/N($L2062),0))</f>
        <v/>
      </c>
      <c r="O2062" s="17" t="str">
        <f aca="false">IF($C2062="","",N(商品マスタ!$R2061))</f>
        <v/>
      </c>
      <c r="P2062" s="17" t="str">
        <f aca="false">IF($C2062="","",IF($F2062="理論",(N($O2062)+N($N2062))-N($G2062),(N($O2062)+N($N2062))-N($I2062)))</f>
        <v/>
      </c>
      <c r="Q2062" s="17" t="str">
        <f aca="false">IF($C2062="","",MAX(1,N(商品マスタ!$K2061)))</f>
        <v/>
      </c>
      <c r="R2062" s="39" t="str">
        <f aca="false">IF($C2062="","",IF(N($P2062)/N($Q2062)&lt;=0,"",ROUNDUP(N($P2062)/N($Q2062),0)))</f>
        <v/>
      </c>
      <c r="S2062" s="14"/>
      <c r="T2062" s="40" t="str">
        <f aca="false">IF($C2062="","",N(商品マスタ!$M2061))</f>
        <v/>
      </c>
      <c r="U2062" s="40" t="str">
        <f aca="false">IF($S2062="","",N($S2062)*N($T2062))</f>
        <v/>
      </c>
      <c r="V2062" s="18"/>
    </row>
    <row r="2063" customFormat="false" ht="15" hidden="false" customHeight="false" outlineLevel="0" collapsed="false">
      <c r="B2063" s="12" t="n">
        <v>2057</v>
      </c>
      <c r="C2063" s="36" t="str">
        <f aca="false">IF(商品マスタ!$C2062="","",商品マスタ!$C2062)</f>
        <v/>
      </c>
      <c r="D2063" s="12" t="str">
        <f aca="false">IF($C2063="","",商品マスタ!$D2062)</f>
        <v/>
      </c>
      <c r="E2063" s="12" t="str">
        <f aca="false">IF($C2063="","",商品マスタ!$G2062)</f>
        <v/>
      </c>
      <c r="F2063" s="12" t="str">
        <f aca="false">IF($C2063="","",IF(商品マスタ!$P2062="","理論",商品マスタ!$P2062))</f>
        <v/>
      </c>
      <c r="G2063" s="17" t="str">
        <f aca="false">IF($C2063="","",N(商品マスタ!$H2062))</f>
        <v/>
      </c>
      <c r="H2063" s="14"/>
      <c r="I2063" s="17" t="str">
        <f aca="false">IF($C2063="","",N($H2063)*N(商品マスタ!$N2062))</f>
        <v/>
      </c>
      <c r="J2063" s="17" t="str">
        <f aca="false">IF($C2063="","",N($I2063)-N($G2063))</f>
        <v/>
      </c>
      <c r="K2063" s="37" t="str">
        <f aca="false">IF($C2063="","",N(商品マスタ!$I2062))</f>
        <v/>
      </c>
      <c r="L2063" s="17" t="str">
        <f aca="false">IF($C2063="","",MAX(1,N(商品マスタ!$J2062)))</f>
        <v/>
      </c>
      <c r="M2063" s="38" t="str">
        <f aca="false">IF($C2063="","",N(TOP!$C$16)*N($K2063))</f>
        <v/>
      </c>
      <c r="N2063" s="17" t="str">
        <f aca="false">IF($C2063="","",ROUNDUP(N($M2063)/N($L2063),0))</f>
        <v/>
      </c>
      <c r="O2063" s="17" t="str">
        <f aca="false">IF($C2063="","",N(商品マスタ!$R2062))</f>
        <v/>
      </c>
      <c r="P2063" s="17" t="str">
        <f aca="false">IF($C2063="","",IF($F2063="理論",(N($O2063)+N($N2063))-N($G2063),(N($O2063)+N($N2063))-N($I2063)))</f>
        <v/>
      </c>
      <c r="Q2063" s="17" t="str">
        <f aca="false">IF($C2063="","",MAX(1,N(商品マスタ!$K2062)))</f>
        <v/>
      </c>
      <c r="R2063" s="39" t="str">
        <f aca="false">IF($C2063="","",IF(N($P2063)/N($Q2063)&lt;=0,"",ROUNDUP(N($P2063)/N($Q2063),0)))</f>
        <v/>
      </c>
      <c r="S2063" s="14"/>
      <c r="T2063" s="40" t="str">
        <f aca="false">IF($C2063="","",N(商品マスタ!$M2062))</f>
        <v/>
      </c>
      <c r="U2063" s="40" t="str">
        <f aca="false">IF($S2063="","",N($S2063)*N($T2063))</f>
        <v/>
      </c>
      <c r="V2063" s="18"/>
    </row>
    <row r="2064" customFormat="false" ht="15" hidden="false" customHeight="false" outlineLevel="0" collapsed="false">
      <c r="B2064" s="12" t="n">
        <v>2058</v>
      </c>
      <c r="C2064" s="36" t="str">
        <f aca="false">IF(商品マスタ!$C2063="","",商品マスタ!$C2063)</f>
        <v/>
      </c>
      <c r="D2064" s="12" t="str">
        <f aca="false">IF($C2064="","",商品マスタ!$D2063)</f>
        <v/>
      </c>
      <c r="E2064" s="12" t="str">
        <f aca="false">IF($C2064="","",商品マスタ!$G2063)</f>
        <v/>
      </c>
      <c r="F2064" s="12" t="str">
        <f aca="false">IF($C2064="","",IF(商品マスタ!$P2063="","理論",商品マスタ!$P2063))</f>
        <v/>
      </c>
      <c r="G2064" s="17" t="str">
        <f aca="false">IF($C2064="","",N(商品マスタ!$H2063))</f>
        <v/>
      </c>
      <c r="H2064" s="14"/>
      <c r="I2064" s="17" t="str">
        <f aca="false">IF($C2064="","",N($H2064)*N(商品マスタ!$N2063))</f>
        <v/>
      </c>
      <c r="J2064" s="17" t="str">
        <f aca="false">IF($C2064="","",N($I2064)-N($G2064))</f>
        <v/>
      </c>
      <c r="K2064" s="37" t="str">
        <f aca="false">IF($C2064="","",N(商品マスタ!$I2063))</f>
        <v/>
      </c>
      <c r="L2064" s="17" t="str">
        <f aca="false">IF($C2064="","",MAX(1,N(商品マスタ!$J2063)))</f>
        <v/>
      </c>
      <c r="M2064" s="38" t="str">
        <f aca="false">IF($C2064="","",N(TOP!$C$16)*N($K2064))</f>
        <v/>
      </c>
      <c r="N2064" s="17" t="str">
        <f aca="false">IF($C2064="","",ROUNDUP(N($M2064)/N($L2064),0))</f>
        <v/>
      </c>
      <c r="O2064" s="17" t="str">
        <f aca="false">IF($C2064="","",N(商品マスタ!$R2063))</f>
        <v/>
      </c>
      <c r="P2064" s="17" t="str">
        <f aca="false">IF($C2064="","",IF($F2064="理論",(N($O2064)+N($N2064))-N($G2064),(N($O2064)+N($N2064))-N($I2064)))</f>
        <v/>
      </c>
      <c r="Q2064" s="17" t="str">
        <f aca="false">IF($C2064="","",MAX(1,N(商品マスタ!$K2063)))</f>
        <v/>
      </c>
      <c r="R2064" s="39" t="str">
        <f aca="false">IF($C2064="","",IF(N($P2064)/N($Q2064)&lt;=0,"",ROUNDUP(N($P2064)/N($Q2064),0)))</f>
        <v/>
      </c>
      <c r="S2064" s="14"/>
      <c r="T2064" s="40" t="str">
        <f aca="false">IF($C2064="","",N(商品マスタ!$M2063))</f>
        <v/>
      </c>
      <c r="U2064" s="40" t="str">
        <f aca="false">IF($S2064="","",N($S2064)*N($T2064))</f>
        <v/>
      </c>
      <c r="V2064" s="18"/>
    </row>
    <row r="2065" customFormat="false" ht="15" hidden="false" customHeight="false" outlineLevel="0" collapsed="false">
      <c r="B2065" s="12" t="n">
        <v>2059</v>
      </c>
      <c r="C2065" s="36" t="str">
        <f aca="false">IF(商品マスタ!$C2064="","",商品マスタ!$C2064)</f>
        <v/>
      </c>
      <c r="D2065" s="12" t="str">
        <f aca="false">IF($C2065="","",商品マスタ!$D2064)</f>
        <v/>
      </c>
      <c r="E2065" s="12" t="str">
        <f aca="false">IF($C2065="","",商品マスタ!$G2064)</f>
        <v/>
      </c>
      <c r="F2065" s="12" t="str">
        <f aca="false">IF($C2065="","",IF(商品マスタ!$P2064="","理論",商品マスタ!$P2064))</f>
        <v/>
      </c>
      <c r="G2065" s="17" t="str">
        <f aca="false">IF($C2065="","",N(商品マスタ!$H2064))</f>
        <v/>
      </c>
      <c r="H2065" s="14"/>
      <c r="I2065" s="17" t="str">
        <f aca="false">IF($C2065="","",N($H2065)*N(商品マスタ!$N2064))</f>
        <v/>
      </c>
      <c r="J2065" s="17" t="str">
        <f aca="false">IF($C2065="","",N($I2065)-N($G2065))</f>
        <v/>
      </c>
      <c r="K2065" s="37" t="str">
        <f aca="false">IF($C2065="","",N(商品マスタ!$I2064))</f>
        <v/>
      </c>
      <c r="L2065" s="17" t="str">
        <f aca="false">IF($C2065="","",MAX(1,N(商品マスタ!$J2064)))</f>
        <v/>
      </c>
      <c r="M2065" s="38" t="str">
        <f aca="false">IF($C2065="","",N(TOP!$C$16)*N($K2065))</f>
        <v/>
      </c>
      <c r="N2065" s="17" t="str">
        <f aca="false">IF($C2065="","",ROUNDUP(N($M2065)/N($L2065),0))</f>
        <v/>
      </c>
      <c r="O2065" s="17" t="str">
        <f aca="false">IF($C2065="","",N(商品マスタ!$R2064))</f>
        <v/>
      </c>
      <c r="P2065" s="17" t="str">
        <f aca="false">IF($C2065="","",IF($F2065="理論",(N($O2065)+N($N2065))-N($G2065),(N($O2065)+N($N2065))-N($I2065)))</f>
        <v/>
      </c>
      <c r="Q2065" s="17" t="str">
        <f aca="false">IF($C2065="","",MAX(1,N(商品マスタ!$K2064)))</f>
        <v/>
      </c>
      <c r="R2065" s="39" t="str">
        <f aca="false">IF($C2065="","",IF(N($P2065)/N($Q2065)&lt;=0,"",ROUNDUP(N($P2065)/N($Q2065),0)))</f>
        <v/>
      </c>
      <c r="S2065" s="14"/>
      <c r="T2065" s="40" t="str">
        <f aca="false">IF($C2065="","",N(商品マスタ!$M2064))</f>
        <v/>
      </c>
      <c r="U2065" s="40" t="str">
        <f aca="false">IF($S2065="","",N($S2065)*N($T2065))</f>
        <v/>
      </c>
      <c r="V2065" s="18"/>
    </row>
    <row r="2066" customFormat="false" ht="15" hidden="false" customHeight="false" outlineLevel="0" collapsed="false">
      <c r="B2066" s="12" t="n">
        <v>2060</v>
      </c>
      <c r="C2066" s="36" t="str">
        <f aca="false">IF(商品マスタ!$C2065="","",商品マスタ!$C2065)</f>
        <v/>
      </c>
      <c r="D2066" s="12" t="str">
        <f aca="false">IF($C2066="","",商品マスタ!$D2065)</f>
        <v/>
      </c>
      <c r="E2066" s="12" t="str">
        <f aca="false">IF($C2066="","",商品マスタ!$G2065)</f>
        <v/>
      </c>
      <c r="F2066" s="12" t="str">
        <f aca="false">IF($C2066="","",IF(商品マスタ!$P2065="","理論",商品マスタ!$P2065))</f>
        <v/>
      </c>
      <c r="G2066" s="17" t="str">
        <f aca="false">IF($C2066="","",N(商品マスタ!$H2065))</f>
        <v/>
      </c>
      <c r="H2066" s="14"/>
      <c r="I2066" s="17" t="str">
        <f aca="false">IF($C2066="","",N($H2066)*N(商品マスタ!$N2065))</f>
        <v/>
      </c>
      <c r="J2066" s="17" t="str">
        <f aca="false">IF($C2066="","",N($I2066)-N($G2066))</f>
        <v/>
      </c>
      <c r="K2066" s="37" t="str">
        <f aca="false">IF($C2066="","",N(商品マスタ!$I2065))</f>
        <v/>
      </c>
      <c r="L2066" s="17" t="str">
        <f aca="false">IF($C2066="","",MAX(1,N(商品マスタ!$J2065)))</f>
        <v/>
      </c>
      <c r="M2066" s="38" t="str">
        <f aca="false">IF($C2066="","",N(TOP!$C$16)*N($K2066))</f>
        <v/>
      </c>
      <c r="N2066" s="17" t="str">
        <f aca="false">IF($C2066="","",ROUNDUP(N($M2066)/N($L2066),0))</f>
        <v/>
      </c>
      <c r="O2066" s="17" t="str">
        <f aca="false">IF($C2066="","",N(商品マスタ!$R2065))</f>
        <v/>
      </c>
      <c r="P2066" s="17" t="str">
        <f aca="false">IF($C2066="","",IF($F2066="理論",(N($O2066)+N($N2066))-N($G2066),(N($O2066)+N($N2066))-N($I2066)))</f>
        <v/>
      </c>
      <c r="Q2066" s="17" t="str">
        <f aca="false">IF($C2066="","",MAX(1,N(商品マスタ!$K2065)))</f>
        <v/>
      </c>
      <c r="R2066" s="39" t="str">
        <f aca="false">IF($C2066="","",IF(N($P2066)/N($Q2066)&lt;=0,"",ROUNDUP(N($P2066)/N($Q2066),0)))</f>
        <v/>
      </c>
      <c r="S2066" s="14"/>
      <c r="T2066" s="40" t="str">
        <f aca="false">IF($C2066="","",N(商品マスタ!$M2065))</f>
        <v/>
      </c>
      <c r="U2066" s="40" t="str">
        <f aca="false">IF($S2066="","",N($S2066)*N($T2066))</f>
        <v/>
      </c>
      <c r="V2066" s="18"/>
    </row>
    <row r="2067" customFormat="false" ht="15" hidden="false" customHeight="false" outlineLevel="0" collapsed="false">
      <c r="B2067" s="12" t="n">
        <v>2061</v>
      </c>
      <c r="C2067" s="36" t="str">
        <f aca="false">IF(商品マスタ!$C2066="","",商品マスタ!$C2066)</f>
        <v/>
      </c>
      <c r="D2067" s="12" t="str">
        <f aca="false">IF($C2067="","",商品マスタ!$D2066)</f>
        <v/>
      </c>
      <c r="E2067" s="12" t="str">
        <f aca="false">IF($C2067="","",商品マスタ!$G2066)</f>
        <v/>
      </c>
      <c r="F2067" s="12" t="str">
        <f aca="false">IF($C2067="","",IF(商品マスタ!$P2066="","理論",商品マスタ!$P2066))</f>
        <v/>
      </c>
      <c r="G2067" s="17" t="str">
        <f aca="false">IF($C2067="","",N(商品マスタ!$H2066))</f>
        <v/>
      </c>
      <c r="H2067" s="14"/>
      <c r="I2067" s="17" t="str">
        <f aca="false">IF($C2067="","",N($H2067)*N(商品マスタ!$N2066))</f>
        <v/>
      </c>
      <c r="J2067" s="17" t="str">
        <f aca="false">IF($C2067="","",N($I2067)-N($G2067))</f>
        <v/>
      </c>
      <c r="K2067" s="37" t="str">
        <f aca="false">IF($C2067="","",N(商品マスタ!$I2066))</f>
        <v/>
      </c>
      <c r="L2067" s="17" t="str">
        <f aca="false">IF($C2067="","",MAX(1,N(商品マスタ!$J2066)))</f>
        <v/>
      </c>
      <c r="M2067" s="38" t="str">
        <f aca="false">IF($C2067="","",N(TOP!$C$16)*N($K2067))</f>
        <v/>
      </c>
      <c r="N2067" s="17" t="str">
        <f aca="false">IF($C2067="","",ROUNDUP(N($M2067)/N($L2067),0))</f>
        <v/>
      </c>
      <c r="O2067" s="17" t="str">
        <f aca="false">IF($C2067="","",N(商品マスタ!$R2066))</f>
        <v/>
      </c>
      <c r="P2067" s="17" t="str">
        <f aca="false">IF($C2067="","",IF($F2067="理論",(N($O2067)+N($N2067))-N($G2067),(N($O2067)+N($N2067))-N($I2067)))</f>
        <v/>
      </c>
      <c r="Q2067" s="17" t="str">
        <f aca="false">IF($C2067="","",MAX(1,N(商品マスタ!$K2066)))</f>
        <v/>
      </c>
      <c r="R2067" s="39" t="str">
        <f aca="false">IF($C2067="","",IF(N($P2067)/N($Q2067)&lt;=0,"",ROUNDUP(N($P2067)/N($Q2067),0)))</f>
        <v/>
      </c>
      <c r="S2067" s="14"/>
      <c r="T2067" s="40" t="str">
        <f aca="false">IF($C2067="","",N(商品マスタ!$M2066))</f>
        <v/>
      </c>
      <c r="U2067" s="40" t="str">
        <f aca="false">IF($S2067="","",N($S2067)*N($T2067))</f>
        <v/>
      </c>
      <c r="V2067" s="18"/>
    </row>
    <row r="2068" customFormat="false" ht="15" hidden="false" customHeight="false" outlineLevel="0" collapsed="false">
      <c r="B2068" s="12" t="n">
        <v>2062</v>
      </c>
      <c r="C2068" s="36" t="str">
        <f aca="false">IF(商品マスタ!$C2067="","",商品マスタ!$C2067)</f>
        <v/>
      </c>
      <c r="D2068" s="12" t="str">
        <f aca="false">IF($C2068="","",商品マスタ!$D2067)</f>
        <v/>
      </c>
      <c r="E2068" s="12" t="str">
        <f aca="false">IF($C2068="","",商品マスタ!$G2067)</f>
        <v/>
      </c>
      <c r="F2068" s="12" t="str">
        <f aca="false">IF($C2068="","",IF(商品マスタ!$P2067="","理論",商品マスタ!$P2067))</f>
        <v/>
      </c>
      <c r="G2068" s="17" t="str">
        <f aca="false">IF($C2068="","",N(商品マスタ!$H2067))</f>
        <v/>
      </c>
      <c r="H2068" s="14"/>
      <c r="I2068" s="17" t="str">
        <f aca="false">IF($C2068="","",N($H2068)*N(商品マスタ!$N2067))</f>
        <v/>
      </c>
      <c r="J2068" s="17" t="str">
        <f aca="false">IF($C2068="","",N($I2068)-N($G2068))</f>
        <v/>
      </c>
      <c r="K2068" s="37" t="str">
        <f aca="false">IF($C2068="","",N(商品マスタ!$I2067))</f>
        <v/>
      </c>
      <c r="L2068" s="17" t="str">
        <f aca="false">IF($C2068="","",MAX(1,N(商品マスタ!$J2067)))</f>
        <v/>
      </c>
      <c r="M2068" s="38" t="str">
        <f aca="false">IF($C2068="","",N(TOP!$C$16)*N($K2068))</f>
        <v/>
      </c>
      <c r="N2068" s="17" t="str">
        <f aca="false">IF($C2068="","",ROUNDUP(N($M2068)/N($L2068),0))</f>
        <v/>
      </c>
      <c r="O2068" s="17" t="str">
        <f aca="false">IF($C2068="","",N(商品マスタ!$R2067))</f>
        <v/>
      </c>
      <c r="P2068" s="17" t="str">
        <f aca="false">IF($C2068="","",IF($F2068="理論",(N($O2068)+N($N2068))-N($G2068),(N($O2068)+N($N2068))-N($I2068)))</f>
        <v/>
      </c>
      <c r="Q2068" s="17" t="str">
        <f aca="false">IF($C2068="","",MAX(1,N(商品マスタ!$K2067)))</f>
        <v/>
      </c>
      <c r="R2068" s="39" t="str">
        <f aca="false">IF($C2068="","",IF(N($P2068)/N($Q2068)&lt;=0,"",ROUNDUP(N($P2068)/N($Q2068),0)))</f>
        <v/>
      </c>
      <c r="S2068" s="14"/>
      <c r="T2068" s="40" t="str">
        <f aca="false">IF($C2068="","",N(商品マスタ!$M2067))</f>
        <v/>
      </c>
      <c r="U2068" s="40" t="str">
        <f aca="false">IF($S2068="","",N($S2068)*N($T2068))</f>
        <v/>
      </c>
      <c r="V2068" s="18"/>
    </row>
    <row r="2069" customFormat="false" ht="15" hidden="false" customHeight="false" outlineLevel="0" collapsed="false">
      <c r="B2069" s="12" t="n">
        <v>2063</v>
      </c>
      <c r="C2069" s="36" t="str">
        <f aca="false">IF(商品マスタ!$C2068="","",商品マスタ!$C2068)</f>
        <v/>
      </c>
      <c r="D2069" s="12" t="str">
        <f aca="false">IF($C2069="","",商品マスタ!$D2068)</f>
        <v/>
      </c>
      <c r="E2069" s="12" t="str">
        <f aca="false">IF($C2069="","",商品マスタ!$G2068)</f>
        <v/>
      </c>
      <c r="F2069" s="12" t="str">
        <f aca="false">IF($C2069="","",IF(商品マスタ!$P2068="","理論",商品マスタ!$P2068))</f>
        <v/>
      </c>
      <c r="G2069" s="17" t="str">
        <f aca="false">IF($C2069="","",N(商品マスタ!$H2068))</f>
        <v/>
      </c>
      <c r="H2069" s="14"/>
      <c r="I2069" s="17" t="str">
        <f aca="false">IF($C2069="","",N($H2069)*N(商品マスタ!$N2068))</f>
        <v/>
      </c>
      <c r="J2069" s="17" t="str">
        <f aca="false">IF($C2069="","",N($I2069)-N($G2069))</f>
        <v/>
      </c>
      <c r="K2069" s="37" t="str">
        <f aca="false">IF($C2069="","",N(商品マスタ!$I2068))</f>
        <v/>
      </c>
      <c r="L2069" s="17" t="str">
        <f aca="false">IF($C2069="","",MAX(1,N(商品マスタ!$J2068)))</f>
        <v/>
      </c>
      <c r="M2069" s="38" t="str">
        <f aca="false">IF($C2069="","",N(TOP!$C$16)*N($K2069))</f>
        <v/>
      </c>
      <c r="N2069" s="17" t="str">
        <f aca="false">IF($C2069="","",ROUNDUP(N($M2069)/N($L2069),0))</f>
        <v/>
      </c>
      <c r="O2069" s="17" t="str">
        <f aca="false">IF($C2069="","",N(商品マスタ!$R2068))</f>
        <v/>
      </c>
      <c r="P2069" s="17" t="str">
        <f aca="false">IF($C2069="","",IF($F2069="理論",(N($O2069)+N($N2069))-N($G2069),(N($O2069)+N($N2069))-N($I2069)))</f>
        <v/>
      </c>
      <c r="Q2069" s="17" t="str">
        <f aca="false">IF($C2069="","",MAX(1,N(商品マスタ!$K2068)))</f>
        <v/>
      </c>
      <c r="R2069" s="39" t="str">
        <f aca="false">IF($C2069="","",IF(N($P2069)/N($Q2069)&lt;=0,"",ROUNDUP(N($P2069)/N($Q2069),0)))</f>
        <v/>
      </c>
      <c r="S2069" s="14"/>
      <c r="T2069" s="40" t="str">
        <f aca="false">IF($C2069="","",N(商品マスタ!$M2068))</f>
        <v/>
      </c>
      <c r="U2069" s="40" t="str">
        <f aca="false">IF($S2069="","",N($S2069)*N($T2069))</f>
        <v/>
      </c>
      <c r="V2069" s="18"/>
    </row>
    <row r="2070" customFormat="false" ht="15" hidden="false" customHeight="false" outlineLevel="0" collapsed="false">
      <c r="B2070" s="12" t="n">
        <v>2064</v>
      </c>
      <c r="C2070" s="36" t="str">
        <f aca="false">IF(商品マスタ!$C2069="","",商品マスタ!$C2069)</f>
        <v/>
      </c>
      <c r="D2070" s="12" t="str">
        <f aca="false">IF($C2070="","",商品マスタ!$D2069)</f>
        <v/>
      </c>
      <c r="E2070" s="12" t="str">
        <f aca="false">IF($C2070="","",商品マスタ!$G2069)</f>
        <v/>
      </c>
      <c r="F2070" s="12" t="str">
        <f aca="false">IF($C2070="","",IF(商品マスタ!$P2069="","理論",商品マスタ!$P2069))</f>
        <v/>
      </c>
      <c r="G2070" s="17" t="str">
        <f aca="false">IF($C2070="","",N(商品マスタ!$H2069))</f>
        <v/>
      </c>
      <c r="H2070" s="14"/>
      <c r="I2070" s="17" t="str">
        <f aca="false">IF($C2070="","",N($H2070)*N(商品マスタ!$N2069))</f>
        <v/>
      </c>
      <c r="J2070" s="17" t="str">
        <f aca="false">IF($C2070="","",N($I2070)-N($G2070))</f>
        <v/>
      </c>
      <c r="K2070" s="37" t="str">
        <f aca="false">IF($C2070="","",N(商品マスタ!$I2069))</f>
        <v/>
      </c>
      <c r="L2070" s="17" t="str">
        <f aca="false">IF($C2070="","",MAX(1,N(商品マスタ!$J2069)))</f>
        <v/>
      </c>
      <c r="M2070" s="38" t="str">
        <f aca="false">IF($C2070="","",N(TOP!$C$16)*N($K2070))</f>
        <v/>
      </c>
      <c r="N2070" s="17" t="str">
        <f aca="false">IF($C2070="","",ROUNDUP(N($M2070)/N($L2070),0))</f>
        <v/>
      </c>
      <c r="O2070" s="17" t="str">
        <f aca="false">IF($C2070="","",N(商品マスタ!$R2069))</f>
        <v/>
      </c>
      <c r="P2070" s="17" t="str">
        <f aca="false">IF($C2070="","",IF($F2070="理論",(N($O2070)+N($N2070))-N($G2070),(N($O2070)+N($N2070))-N($I2070)))</f>
        <v/>
      </c>
      <c r="Q2070" s="17" t="str">
        <f aca="false">IF($C2070="","",MAX(1,N(商品マスタ!$K2069)))</f>
        <v/>
      </c>
      <c r="R2070" s="39" t="str">
        <f aca="false">IF($C2070="","",IF(N($P2070)/N($Q2070)&lt;=0,"",ROUNDUP(N($P2070)/N($Q2070),0)))</f>
        <v/>
      </c>
      <c r="S2070" s="14"/>
      <c r="T2070" s="40" t="str">
        <f aca="false">IF($C2070="","",N(商品マスタ!$M2069))</f>
        <v/>
      </c>
      <c r="U2070" s="40" t="str">
        <f aca="false">IF($S2070="","",N($S2070)*N($T2070))</f>
        <v/>
      </c>
      <c r="V2070" s="18"/>
    </row>
    <row r="2071" customFormat="false" ht="15" hidden="false" customHeight="false" outlineLevel="0" collapsed="false">
      <c r="B2071" s="12" t="n">
        <v>2065</v>
      </c>
      <c r="C2071" s="36" t="str">
        <f aca="false">IF(商品マスタ!$C2070="","",商品マスタ!$C2070)</f>
        <v/>
      </c>
      <c r="D2071" s="12" t="str">
        <f aca="false">IF($C2071="","",商品マスタ!$D2070)</f>
        <v/>
      </c>
      <c r="E2071" s="12" t="str">
        <f aca="false">IF($C2071="","",商品マスタ!$G2070)</f>
        <v/>
      </c>
      <c r="F2071" s="12" t="str">
        <f aca="false">IF($C2071="","",IF(商品マスタ!$P2070="","理論",商品マスタ!$P2070))</f>
        <v/>
      </c>
      <c r="G2071" s="17" t="str">
        <f aca="false">IF($C2071="","",N(商品マスタ!$H2070))</f>
        <v/>
      </c>
      <c r="H2071" s="14"/>
      <c r="I2071" s="17" t="str">
        <f aca="false">IF($C2071="","",N($H2071)*N(商品マスタ!$N2070))</f>
        <v/>
      </c>
      <c r="J2071" s="17" t="str">
        <f aca="false">IF($C2071="","",N($I2071)-N($G2071))</f>
        <v/>
      </c>
      <c r="K2071" s="37" t="str">
        <f aca="false">IF($C2071="","",N(商品マスタ!$I2070))</f>
        <v/>
      </c>
      <c r="L2071" s="17" t="str">
        <f aca="false">IF($C2071="","",MAX(1,N(商品マスタ!$J2070)))</f>
        <v/>
      </c>
      <c r="M2071" s="38" t="str">
        <f aca="false">IF($C2071="","",N(TOP!$C$16)*N($K2071))</f>
        <v/>
      </c>
      <c r="N2071" s="17" t="str">
        <f aca="false">IF($C2071="","",ROUNDUP(N($M2071)/N($L2071),0))</f>
        <v/>
      </c>
      <c r="O2071" s="17" t="str">
        <f aca="false">IF($C2071="","",N(商品マスタ!$R2070))</f>
        <v/>
      </c>
      <c r="P2071" s="17" t="str">
        <f aca="false">IF($C2071="","",IF($F2071="理論",(N($O2071)+N($N2071))-N($G2071),(N($O2071)+N($N2071))-N($I2071)))</f>
        <v/>
      </c>
      <c r="Q2071" s="17" t="str">
        <f aca="false">IF($C2071="","",MAX(1,N(商品マスタ!$K2070)))</f>
        <v/>
      </c>
      <c r="R2071" s="39" t="str">
        <f aca="false">IF($C2071="","",IF(N($P2071)/N($Q2071)&lt;=0,"",ROUNDUP(N($P2071)/N($Q2071),0)))</f>
        <v/>
      </c>
      <c r="S2071" s="14"/>
      <c r="T2071" s="40" t="str">
        <f aca="false">IF($C2071="","",N(商品マスタ!$M2070))</f>
        <v/>
      </c>
      <c r="U2071" s="40" t="str">
        <f aca="false">IF($S2071="","",N($S2071)*N($T2071))</f>
        <v/>
      </c>
      <c r="V2071" s="18"/>
    </row>
    <row r="2072" customFormat="false" ht="15" hidden="false" customHeight="false" outlineLevel="0" collapsed="false">
      <c r="B2072" s="12" t="n">
        <v>2066</v>
      </c>
      <c r="C2072" s="36" t="str">
        <f aca="false">IF(商品マスタ!$C2071="","",商品マスタ!$C2071)</f>
        <v/>
      </c>
      <c r="D2072" s="12" t="str">
        <f aca="false">IF($C2072="","",商品マスタ!$D2071)</f>
        <v/>
      </c>
      <c r="E2072" s="12" t="str">
        <f aca="false">IF($C2072="","",商品マスタ!$G2071)</f>
        <v/>
      </c>
      <c r="F2072" s="12" t="str">
        <f aca="false">IF($C2072="","",IF(商品マスタ!$P2071="","理論",商品マスタ!$P2071))</f>
        <v/>
      </c>
      <c r="G2072" s="17" t="str">
        <f aca="false">IF($C2072="","",N(商品マスタ!$H2071))</f>
        <v/>
      </c>
      <c r="H2072" s="14"/>
      <c r="I2072" s="17" t="str">
        <f aca="false">IF($C2072="","",N($H2072)*N(商品マスタ!$N2071))</f>
        <v/>
      </c>
      <c r="J2072" s="17" t="str">
        <f aca="false">IF($C2072="","",N($I2072)-N($G2072))</f>
        <v/>
      </c>
      <c r="K2072" s="37" t="str">
        <f aca="false">IF($C2072="","",N(商品マスタ!$I2071))</f>
        <v/>
      </c>
      <c r="L2072" s="17" t="str">
        <f aca="false">IF($C2072="","",MAX(1,N(商品マスタ!$J2071)))</f>
        <v/>
      </c>
      <c r="M2072" s="38" t="str">
        <f aca="false">IF($C2072="","",N(TOP!$C$16)*N($K2072))</f>
        <v/>
      </c>
      <c r="N2072" s="17" t="str">
        <f aca="false">IF($C2072="","",ROUNDUP(N($M2072)/N($L2072),0))</f>
        <v/>
      </c>
      <c r="O2072" s="17" t="str">
        <f aca="false">IF($C2072="","",N(商品マスタ!$R2071))</f>
        <v/>
      </c>
      <c r="P2072" s="17" t="str">
        <f aca="false">IF($C2072="","",IF($F2072="理論",(N($O2072)+N($N2072))-N($G2072),(N($O2072)+N($N2072))-N($I2072)))</f>
        <v/>
      </c>
      <c r="Q2072" s="17" t="str">
        <f aca="false">IF($C2072="","",MAX(1,N(商品マスタ!$K2071)))</f>
        <v/>
      </c>
      <c r="R2072" s="39" t="str">
        <f aca="false">IF($C2072="","",IF(N($P2072)/N($Q2072)&lt;=0,"",ROUNDUP(N($P2072)/N($Q2072),0)))</f>
        <v/>
      </c>
      <c r="S2072" s="14"/>
      <c r="T2072" s="40" t="str">
        <f aca="false">IF($C2072="","",N(商品マスタ!$M2071))</f>
        <v/>
      </c>
      <c r="U2072" s="40" t="str">
        <f aca="false">IF($S2072="","",N($S2072)*N($T2072))</f>
        <v/>
      </c>
      <c r="V2072" s="18"/>
    </row>
    <row r="2073" customFormat="false" ht="15" hidden="false" customHeight="false" outlineLevel="0" collapsed="false">
      <c r="B2073" s="12" t="n">
        <v>2067</v>
      </c>
      <c r="C2073" s="36" t="str">
        <f aca="false">IF(商品マスタ!$C2072="","",商品マスタ!$C2072)</f>
        <v/>
      </c>
      <c r="D2073" s="12" t="str">
        <f aca="false">IF($C2073="","",商品マスタ!$D2072)</f>
        <v/>
      </c>
      <c r="E2073" s="12" t="str">
        <f aca="false">IF($C2073="","",商品マスタ!$G2072)</f>
        <v/>
      </c>
      <c r="F2073" s="12" t="str">
        <f aca="false">IF($C2073="","",IF(商品マスタ!$P2072="","理論",商品マスタ!$P2072))</f>
        <v/>
      </c>
      <c r="G2073" s="17" t="str">
        <f aca="false">IF($C2073="","",N(商品マスタ!$H2072))</f>
        <v/>
      </c>
      <c r="H2073" s="14"/>
      <c r="I2073" s="17" t="str">
        <f aca="false">IF($C2073="","",N($H2073)*N(商品マスタ!$N2072))</f>
        <v/>
      </c>
      <c r="J2073" s="17" t="str">
        <f aca="false">IF($C2073="","",N($I2073)-N($G2073))</f>
        <v/>
      </c>
      <c r="K2073" s="37" t="str">
        <f aca="false">IF($C2073="","",N(商品マスタ!$I2072))</f>
        <v/>
      </c>
      <c r="L2073" s="17" t="str">
        <f aca="false">IF($C2073="","",MAX(1,N(商品マスタ!$J2072)))</f>
        <v/>
      </c>
      <c r="M2073" s="38" t="str">
        <f aca="false">IF($C2073="","",N(TOP!$C$16)*N($K2073))</f>
        <v/>
      </c>
      <c r="N2073" s="17" t="str">
        <f aca="false">IF($C2073="","",ROUNDUP(N($M2073)/N($L2073),0))</f>
        <v/>
      </c>
      <c r="O2073" s="17" t="str">
        <f aca="false">IF($C2073="","",N(商品マスタ!$R2072))</f>
        <v/>
      </c>
      <c r="P2073" s="17" t="str">
        <f aca="false">IF($C2073="","",IF($F2073="理論",(N($O2073)+N($N2073))-N($G2073),(N($O2073)+N($N2073))-N($I2073)))</f>
        <v/>
      </c>
      <c r="Q2073" s="17" t="str">
        <f aca="false">IF($C2073="","",MAX(1,N(商品マスタ!$K2072)))</f>
        <v/>
      </c>
      <c r="R2073" s="39" t="str">
        <f aca="false">IF($C2073="","",IF(N($P2073)/N($Q2073)&lt;=0,"",ROUNDUP(N($P2073)/N($Q2073),0)))</f>
        <v/>
      </c>
      <c r="S2073" s="14"/>
      <c r="T2073" s="40" t="str">
        <f aca="false">IF($C2073="","",N(商品マスタ!$M2072))</f>
        <v/>
      </c>
      <c r="U2073" s="40" t="str">
        <f aca="false">IF($S2073="","",N($S2073)*N($T2073))</f>
        <v/>
      </c>
      <c r="V2073" s="18"/>
    </row>
    <row r="2074" customFormat="false" ht="15" hidden="false" customHeight="false" outlineLevel="0" collapsed="false">
      <c r="B2074" s="12" t="n">
        <v>2068</v>
      </c>
      <c r="C2074" s="36" t="str">
        <f aca="false">IF(商品マスタ!$C2073="","",商品マスタ!$C2073)</f>
        <v/>
      </c>
      <c r="D2074" s="12" t="str">
        <f aca="false">IF($C2074="","",商品マスタ!$D2073)</f>
        <v/>
      </c>
      <c r="E2074" s="12" t="str">
        <f aca="false">IF($C2074="","",商品マスタ!$G2073)</f>
        <v/>
      </c>
      <c r="F2074" s="12" t="str">
        <f aca="false">IF($C2074="","",IF(商品マスタ!$P2073="","理論",商品マスタ!$P2073))</f>
        <v/>
      </c>
      <c r="G2074" s="17" t="str">
        <f aca="false">IF($C2074="","",N(商品マスタ!$H2073))</f>
        <v/>
      </c>
      <c r="H2074" s="14"/>
      <c r="I2074" s="17" t="str">
        <f aca="false">IF($C2074="","",N($H2074)*N(商品マスタ!$N2073))</f>
        <v/>
      </c>
      <c r="J2074" s="17" t="str">
        <f aca="false">IF($C2074="","",N($I2074)-N($G2074))</f>
        <v/>
      </c>
      <c r="K2074" s="37" t="str">
        <f aca="false">IF($C2074="","",N(商品マスタ!$I2073))</f>
        <v/>
      </c>
      <c r="L2074" s="17" t="str">
        <f aca="false">IF($C2074="","",MAX(1,N(商品マスタ!$J2073)))</f>
        <v/>
      </c>
      <c r="M2074" s="38" t="str">
        <f aca="false">IF($C2074="","",N(TOP!$C$16)*N($K2074))</f>
        <v/>
      </c>
      <c r="N2074" s="17" t="str">
        <f aca="false">IF($C2074="","",ROUNDUP(N($M2074)/N($L2074),0))</f>
        <v/>
      </c>
      <c r="O2074" s="17" t="str">
        <f aca="false">IF($C2074="","",N(商品マスタ!$R2073))</f>
        <v/>
      </c>
      <c r="P2074" s="17" t="str">
        <f aca="false">IF($C2074="","",IF($F2074="理論",(N($O2074)+N($N2074))-N($G2074),(N($O2074)+N($N2074))-N($I2074)))</f>
        <v/>
      </c>
      <c r="Q2074" s="17" t="str">
        <f aca="false">IF($C2074="","",MAX(1,N(商品マスタ!$K2073)))</f>
        <v/>
      </c>
      <c r="R2074" s="39" t="str">
        <f aca="false">IF($C2074="","",IF(N($P2074)/N($Q2074)&lt;=0,"",ROUNDUP(N($P2074)/N($Q2074),0)))</f>
        <v/>
      </c>
      <c r="S2074" s="14"/>
      <c r="T2074" s="40" t="str">
        <f aca="false">IF($C2074="","",N(商品マスタ!$M2073))</f>
        <v/>
      </c>
      <c r="U2074" s="40" t="str">
        <f aca="false">IF($S2074="","",N($S2074)*N($T2074))</f>
        <v/>
      </c>
      <c r="V2074" s="18"/>
    </row>
    <row r="2075" customFormat="false" ht="15" hidden="false" customHeight="false" outlineLevel="0" collapsed="false">
      <c r="B2075" s="12" t="n">
        <v>2069</v>
      </c>
      <c r="C2075" s="36" t="str">
        <f aca="false">IF(商品マスタ!$C2074="","",商品マスタ!$C2074)</f>
        <v/>
      </c>
      <c r="D2075" s="12" t="str">
        <f aca="false">IF($C2075="","",商品マスタ!$D2074)</f>
        <v/>
      </c>
      <c r="E2075" s="12" t="str">
        <f aca="false">IF($C2075="","",商品マスタ!$G2074)</f>
        <v/>
      </c>
      <c r="F2075" s="12" t="str">
        <f aca="false">IF($C2075="","",IF(商品マスタ!$P2074="","理論",商品マスタ!$P2074))</f>
        <v/>
      </c>
      <c r="G2075" s="17" t="str">
        <f aca="false">IF($C2075="","",N(商品マスタ!$H2074))</f>
        <v/>
      </c>
      <c r="H2075" s="14"/>
      <c r="I2075" s="17" t="str">
        <f aca="false">IF($C2075="","",N($H2075)*N(商品マスタ!$N2074))</f>
        <v/>
      </c>
      <c r="J2075" s="17" t="str">
        <f aca="false">IF($C2075="","",N($I2075)-N($G2075))</f>
        <v/>
      </c>
      <c r="K2075" s="37" t="str">
        <f aca="false">IF($C2075="","",N(商品マスタ!$I2074))</f>
        <v/>
      </c>
      <c r="L2075" s="17" t="str">
        <f aca="false">IF($C2075="","",MAX(1,N(商品マスタ!$J2074)))</f>
        <v/>
      </c>
      <c r="M2075" s="38" t="str">
        <f aca="false">IF($C2075="","",N(TOP!$C$16)*N($K2075))</f>
        <v/>
      </c>
      <c r="N2075" s="17" t="str">
        <f aca="false">IF($C2075="","",ROUNDUP(N($M2075)/N($L2075),0))</f>
        <v/>
      </c>
      <c r="O2075" s="17" t="str">
        <f aca="false">IF($C2075="","",N(商品マスタ!$R2074))</f>
        <v/>
      </c>
      <c r="P2075" s="17" t="str">
        <f aca="false">IF($C2075="","",IF($F2075="理論",(N($O2075)+N($N2075))-N($G2075),(N($O2075)+N($N2075))-N($I2075)))</f>
        <v/>
      </c>
      <c r="Q2075" s="17" t="str">
        <f aca="false">IF($C2075="","",MAX(1,N(商品マスタ!$K2074)))</f>
        <v/>
      </c>
      <c r="R2075" s="39" t="str">
        <f aca="false">IF($C2075="","",IF(N($P2075)/N($Q2075)&lt;=0,"",ROUNDUP(N($P2075)/N($Q2075),0)))</f>
        <v/>
      </c>
      <c r="S2075" s="14"/>
      <c r="T2075" s="40" t="str">
        <f aca="false">IF($C2075="","",N(商品マスタ!$M2074))</f>
        <v/>
      </c>
      <c r="U2075" s="40" t="str">
        <f aca="false">IF($S2075="","",N($S2075)*N($T2075))</f>
        <v/>
      </c>
      <c r="V2075" s="18"/>
    </row>
    <row r="2076" customFormat="false" ht="15" hidden="false" customHeight="false" outlineLevel="0" collapsed="false">
      <c r="B2076" s="12" t="n">
        <v>2070</v>
      </c>
      <c r="C2076" s="36" t="str">
        <f aca="false">IF(商品マスタ!$C2075="","",商品マスタ!$C2075)</f>
        <v/>
      </c>
      <c r="D2076" s="12" t="str">
        <f aca="false">IF($C2076="","",商品マスタ!$D2075)</f>
        <v/>
      </c>
      <c r="E2076" s="12" t="str">
        <f aca="false">IF($C2076="","",商品マスタ!$G2075)</f>
        <v/>
      </c>
      <c r="F2076" s="12" t="str">
        <f aca="false">IF($C2076="","",IF(商品マスタ!$P2075="","理論",商品マスタ!$P2075))</f>
        <v/>
      </c>
      <c r="G2076" s="17" t="str">
        <f aca="false">IF($C2076="","",N(商品マスタ!$H2075))</f>
        <v/>
      </c>
      <c r="H2076" s="14"/>
      <c r="I2076" s="17" t="str">
        <f aca="false">IF($C2076="","",N($H2076)*N(商品マスタ!$N2075))</f>
        <v/>
      </c>
      <c r="J2076" s="17" t="str">
        <f aca="false">IF($C2076="","",N($I2076)-N($G2076))</f>
        <v/>
      </c>
      <c r="K2076" s="37" t="str">
        <f aca="false">IF($C2076="","",N(商品マスタ!$I2075))</f>
        <v/>
      </c>
      <c r="L2076" s="17" t="str">
        <f aca="false">IF($C2076="","",MAX(1,N(商品マスタ!$J2075)))</f>
        <v/>
      </c>
      <c r="M2076" s="38" t="str">
        <f aca="false">IF($C2076="","",N(TOP!$C$16)*N($K2076))</f>
        <v/>
      </c>
      <c r="N2076" s="17" t="str">
        <f aca="false">IF($C2076="","",ROUNDUP(N($M2076)/N($L2076),0))</f>
        <v/>
      </c>
      <c r="O2076" s="17" t="str">
        <f aca="false">IF($C2076="","",N(商品マスタ!$R2075))</f>
        <v/>
      </c>
      <c r="P2076" s="17" t="str">
        <f aca="false">IF($C2076="","",IF($F2076="理論",(N($O2076)+N($N2076))-N($G2076),(N($O2076)+N($N2076))-N($I2076)))</f>
        <v/>
      </c>
      <c r="Q2076" s="17" t="str">
        <f aca="false">IF($C2076="","",MAX(1,N(商品マスタ!$K2075)))</f>
        <v/>
      </c>
      <c r="R2076" s="39" t="str">
        <f aca="false">IF($C2076="","",IF(N($P2076)/N($Q2076)&lt;=0,"",ROUNDUP(N($P2076)/N($Q2076),0)))</f>
        <v/>
      </c>
      <c r="S2076" s="14"/>
      <c r="T2076" s="40" t="str">
        <f aca="false">IF($C2076="","",N(商品マスタ!$M2075))</f>
        <v/>
      </c>
      <c r="U2076" s="40" t="str">
        <f aca="false">IF($S2076="","",N($S2076)*N($T2076))</f>
        <v/>
      </c>
      <c r="V2076" s="18"/>
    </row>
    <row r="2077" customFormat="false" ht="15" hidden="false" customHeight="false" outlineLevel="0" collapsed="false">
      <c r="B2077" s="12" t="n">
        <v>2071</v>
      </c>
      <c r="C2077" s="36" t="str">
        <f aca="false">IF(商品マスタ!$C2076="","",商品マスタ!$C2076)</f>
        <v/>
      </c>
      <c r="D2077" s="12" t="str">
        <f aca="false">IF($C2077="","",商品マスタ!$D2076)</f>
        <v/>
      </c>
      <c r="E2077" s="12" t="str">
        <f aca="false">IF($C2077="","",商品マスタ!$G2076)</f>
        <v/>
      </c>
      <c r="F2077" s="12" t="str">
        <f aca="false">IF($C2077="","",IF(商品マスタ!$P2076="","理論",商品マスタ!$P2076))</f>
        <v/>
      </c>
      <c r="G2077" s="17" t="str">
        <f aca="false">IF($C2077="","",N(商品マスタ!$H2076))</f>
        <v/>
      </c>
      <c r="H2077" s="14"/>
      <c r="I2077" s="17" t="str">
        <f aca="false">IF($C2077="","",N($H2077)*N(商品マスタ!$N2076))</f>
        <v/>
      </c>
      <c r="J2077" s="17" t="str">
        <f aca="false">IF($C2077="","",N($I2077)-N($G2077))</f>
        <v/>
      </c>
      <c r="K2077" s="37" t="str">
        <f aca="false">IF($C2077="","",N(商品マスタ!$I2076))</f>
        <v/>
      </c>
      <c r="L2077" s="17" t="str">
        <f aca="false">IF($C2077="","",MAX(1,N(商品マスタ!$J2076)))</f>
        <v/>
      </c>
      <c r="M2077" s="38" t="str">
        <f aca="false">IF($C2077="","",N(TOP!$C$16)*N($K2077))</f>
        <v/>
      </c>
      <c r="N2077" s="17" t="str">
        <f aca="false">IF($C2077="","",ROUNDUP(N($M2077)/N($L2077),0))</f>
        <v/>
      </c>
      <c r="O2077" s="17" t="str">
        <f aca="false">IF($C2077="","",N(商品マスタ!$R2076))</f>
        <v/>
      </c>
      <c r="P2077" s="17" t="str">
        <f aca="false">IF($C2077="","",IF($F2077="理論",(N($O2077)+N($N2077))-N($G2077),(N($O2077)+N($N2077))-N($I2077)))</f>
        <v/>
      </c>
      <c r="Q2077" s="17" t="str">
        <f aca="false">IF($C2077="","",MAX(1,N(商品マスタ!$K2076)))</f>
        <v/>
      </c>
      <c r="R2077" s="39" t="str">
        <f aca="false">IF($C2077="","",IF(N($P2077)/N($Q2077)&lt;=0,"",ROUNDUP(N($P2077)/N($Q2077),0)))</f>
        <v/>
      </c>
      <c r="S2077" s="14"/>
      <c r="T2077" s="40" t="str">
        <f aca="false">IF($C2077="","",N(商品マスタ!$M2076))</f>
        <v/>
      </c>
      <c r="U2077" s="40" t="str">
        <f aca="false">IF($S2077="","",N($S2077)*N($T2077))</f>
        <v/>
      </c>
      <c r="V2077" s="18"/>
    </row>
    <row r="2078" customFormat="false" ht="15" hidden="false" customHeight="false" outlineLevel="0" collapsed="false">
      <c r="B2078" s="12" t="n">
        <v>2072</v>
      </c>
      <c r="C2078" s="36" t="str">
        <f aca="false">IF(商品マスタ!$C2077="","",商品マスタ!$C2077)</f>
        <v/>
      </c>
      <c r="D2078" s="12" t="str">
        <f aca="false">IF($C2078="","",商品マスタ!$D2077)</f>
        <v/>
      </c>
      <c r="E2078" s="12" t="str">
        <f aca="false">IF($C2078="","",商品マスタ!$G2077)</f>
        <v/>
      </c>
      <c r="F2078" s="12" t="str">
        <f aca="false">IF($C2078="","",IF(商品マスタ!$P2077="","理論",商品マスタ!$P2077))</f>
        <v/>
      </c>
      <c r="G2078" s="17" t="str">
        <f aca="false">IF($C2078="","",N(商品マスタ!$H2077))</f>
        <v/>
      </c>
      <c r="H2078" s="14"/>
      <c r="I2078" s="17" t="str">
        <f aca="false">IF($C2078="","",N($H2078)*N(商品マスタ!$N2077))</f>
        <v/>
      </c>
      <c r="J2078" s="17" t="str">
        <f aca="false">IF($C2078="","",N($I2078)-N($G2078))</f>
        <v/>
      </c>
      <c r="K2078" s="37" t="str">
        <f aca="false">IF($C2078="","",N(商品マスタ!$I2077))</f>
        <v/>
      </c>
      <c r="L2078" s="17" t="str">
        <f aca="false">IF($C2078="","",MAX(1,N(商品マスタ!$J2077)))</f>
        <v/>
      </c>
      <c r="M2078" s="38" t="str">
        <f aca="false">IF($C2078="","",N(TOP!$C$16)*N($K2078))</f>
        <v/>
      </c>
      <c r="N2078" s="17" t="str">
        <f aca="false">IF($C2078="","",ROUNDUP(N($M2078)/N($L2078),0))</f>
        <v/>
      </c>
      <c r="O2078" s="17" t="str">
        <f aca="false">IF($C2078="","",N(商品マスタ!$R2077))</f>
        <v/>
      </c>
      <c r="P2078" s="17" t="str">
        <f aca="false">IF($C2078="","",IF($F2078="理論",(N($O2078)+N($N2078))-N($G2078),(N($O2078)+N($N2078))-N($I2078)))</f>
        <v/>
      </c>
      <c r="Q2078" s="17" t="str">
        <f aca="false">IF($C2078="","",MAX(1,N(商品マスタ!$K2077)))</f>
        <v/>
      </c>
      <c r="R2078" s="39" t="str">
        <f aca="false">IF($C2078="","",IF(N($P2078)/N($Q2078)&lt;=0,"",ROUNDUP(N($P2078)/N($Q2078),0)))</f>
        <v/>
      </c>
      <c r="S2078" s="14"/>
      <c r="T2078" s="40" t="str">
        <f aca="false">IF($C2078="","",N(商品マスタ!$M2077))</f>
        <v/>
      </c>
      <c r="U2078" s="40" t="str">
        <f aca="false">IF($S2078="","",N($S2078)*N($T2078))</f>
        <v/>
      </c>
      <c r="V2078" s="18"/>
    </row>
    <row r="2079" customFormat="false" ht="15" hidden="false" customHeight="false" outlineLevel="0" collapsed="false">
      <c r="B2079" s="12" t="n">
        <v>2073</v>
      </c>
      <c r="C2079" s="36" t="str">
        <f aca="false">IF(商品マスタ!$C2078="","",商品マスタ!$C2078)</f>
        <v/>
      </c>
      <c r="D2079" s="12" t="str">
        <f aca="false">IF($C2079="","",商品マスタ!$D2078)</f>
        <v/>
      </c>
      <c r="E2079" s="12" t="str">
        <f aca="false">IF($C2079="","",商品マスタ!$G2078)</f>
        <v/>
      </c>
      <c r="F2079" s="12" t="str">
        <f aca="false">IF($C2079="","",IF(商品マスタ!$P2078="","理論",商品マスタ!$P2078))</f>
        <v/>
      </c>
      <c r="G2079" s="17" t="str">
        <f aca="false">IF($C2079="","",N(商品マスタ!$H2078))</f>
        <v/>
      </c>
      <c r="H2079" s="14"/>
      <c r="I2079" s="17" t="str">
        <f aca="false">IF($C2079="","",N($H2079)*N(商品マスタ!$N2078))</f>
        <v/>
      </c>
      <c r="J2079" s="17" t="str">
        <f aca="false">IF($C2079="","",N($I2079)-N($G2079))</f>
        <v/>
      </c>
      <c r="K2079" s="37" t="str">
        <f aca="false">IF($C2079="","",N(商品マスタ!$I2078))</f>
        <v/>
      </c>
      <c r="L2079" s="17" t="str">
        <f aca="false">IF($C2079="","",MAX(1,N(商品マスタ!$J2078)))</f>
        <v/>
      </c>
      <c r="M2079" s="38" t="str">
        <f aca="false">IF($C2079="","",N(TOP!$C$16)*N($K2079))</f>
        <v/>
      </c>
      <c r="N2079" s="17" t="str">
        <f aca="false">IF($C2079="","",ROUNDUP(N($M2079)/N($L2079),0))</f>
        <v/>
      </c>
      <c r="O2079" s="17" t="str">
        <f aca="false">IF($C2079="","",N(商品マスタ!$R2078))</f>
        <v/>
      </c>
      <c r="P2079" s="17" t="str">
        <f aca="false">IF($C2079="","",IF($F2079="理論",(N($O2079)+N($N2079))-N($G2079),(N($O2079)+N($N2079))-N($I2079)))</f>
        <v/>
      </c>
      <c r="Q2079" s="17" t="str">
        <f aca="false">IF($C2079="","",MAX(1,N(商品マスタ!$K2078)))</f>
        <v/>
      </c>
      <c r="R2079" s="39" t="str">
        <f aca="false">IF($C2079="","",IF(N($P2079)/N($Q2079)&lt;=0,"",ROUNDUP(N($P2079)/N($Q2079),0)))</f>
        <v/>
      </c>
      <c r="S2079" s="14"/>
      <c r="T2079" s="40" t="str">
        <f aca="false">IF($C2079="","",N(商品マスタ!$M2078))</f>
        <v/>
      </c>
      <c r="U2079" s="40" t="str">
        <f aca="false">IF($S2079="","",N($S2079)*N($T2079))</f>
        <v/>
      </c>
      <c r="V2079" s="18"/>
    </row>
    <row r="2080" customFormat="false" ht="15" hidden="false" customHeight="false" outlineLevel="0" collapsed="false">
      <c r="B2080" s="12" t="n">
        <v>2074</v>
      </c>
      <c r="C2080" s="36" t="str">
        <f aca="false">IF(商品マスタ!$C2079="","",商品マスタ!$C2079)</f>
        <v/>
      </c>
      <c r="D2080" s="12" t="str">
        <f aca="false">IF($C2080="","",商品マスタ!$D2079)</f>
        <v/>
      </c>
      <c r="E2080" s="12" t="str">
        <f aca="false">IF($C2080="","",商品マスタ!$G2079)</f>
        <v/>
      </c>
      <c r="F2080" s="12" t="str">
        <f aca="false">IF($C2080="","",IF(商品マスタ!$P2079="","理論",商品マスタ!$P2079))</f>
        <v/>
      </c>
      <c r="G2080" s="17" t="str">
        <f aca="false">IF($C2080="","",N(商品マスタ!$H2079))</f>
        <v/>
      </c>
      <c r="H2080" s="14"/>
      <c r="I2080" s="17" t="str">
        <f aca="false">IF($C2080="","",N($H2080)*N(商品マスタ!$N2079))</f>
        <v/>
      </c>
      <c r="J2080" s="17" t="str">
        <f aca="false">IF($C2080="","",N($I2080)-N($G2080))</f>
        <v/>
      </c>
      <c r="K2080" s="37" t="str">
        <f aca="false">IF($C2080="","",N(商品マスタ!$I2079))</f>
        <v/>
      </c>
      <c r="L2080" s="17" t="str">
        <f aca="false">IF($C2080="","",MAX(1,N(商品マスタ!$J2079)))</f>
        <v/>
      </c>
      <c r="M2080" s="38" t="str">
        <f aca="false">IF($C2080="","",N(TOP!$C$16)*N($K2080))</f>
        <v/>
      </c>
      <c r="N2080" s="17" t="str">
        <f aca="false">IF($C2080="","",ROUNDUP(N($M2080)/N($L2080),0))</f>
        <v/>
      </c>
      <c r="O2080" s="17" t="str">
        <f aca="false">IF($C2080="","",N(商品マスタ!$R2079))</f>
        <v/>
      </c>
      <c r="P2080" s="17" t="str">
        <f aca="false">IF($C2080="","",IF($F2080="理論",(N($O2080)+N($N2080))-N($G2080),(N($O2080)+N($N2080))-N($I2080)))</f>
        <v/>
      </c>
      <c r="Q2080" s="17" t="str">
        <f aca="false">IF($C2080="","",MAX(1,N(商品マスタ!$K2079)))</f>
        <v/>
      </c>
      <c r="R2080" s="39" t="str">
        <f aca="false">IF($C2080="","",IF(N($P2080)/N($Q2080)&lt;=0,"",ROUNDUP(N($P2080)/N($Q2080),0)))</f>
        <v/>
      </c>
      <c r="S2080" s="14"/>
      <c r="T2080" s="40" t="str">
        <f aca="false">IF($C2080="","",N(商品マスタ!$M2079))</f>
        <v/>
      </c>
      <c r="U2080" s="40" t="str">
        <f aca="false">IF($S2080="","",N($S2080)*N($T2080))</f>
        <v/>
      </c>
      <c r="V2080" s="18"/>
    </row>
    <row r="2081" customFormat="false" ht="15" hidden="false" customHeight="false" outlineLevel="0" collapsed="false">
      <c r="B2081" s="12" t="n">
        <v>2075</v>
      </c>
      <c r="C2081" s="36" t="str">
        <f aca="false">IF(商品マスタ!$C2080="","",商品マスタ!$C2080)</f>
        <v/>
      </c>
      <c r="D2081" s="12" t="str">
        <f aca="false">IF($C2081="","",商品マスタ!$D2080)</f>
        <v/>
      </c>
      <c r="E2081" s="12" t="str">
        <f aca="false">IF($C2081="","",商品マスタ!$G2080)</f>
        <v/>
      </c>
      <c r="F2081" s="12" t="str">
        <f aca="false">IF($C2081="","",IF(商品マスタ!$P2080="","理論",商品マスタ!$P2080))</f>
        <v/>
      </c>
      <c r="G2081" s="17" t="str">
        <f aca="false">IF($C2081="","",N(商品マスタ!$H2080))</f>
        <v/>
      </c>
      <c r="H2081" s="14"/>
      <c r="I2081" s="17" t="str">
        <f aca="false">IF($C2081="","",N($H2081)*N(商品マスタ!$N2080))</f>
        <v/>
      </c>
      <c r="J2081" s="17" t="str">
        <f aca="false">IF($C2081="","",N($I2081)-N($G2081))</f>
        <v/>
      </c>
      <c r="K2081" s="37" t="str">
        <f aca="false">IF($C2081="","",N(商品マスタ!$I2080))</f>
        <v/>
      </c>
      <c r="L2081" s="17" t="str">
        <f aca="false">IF($C2081="","",MAX(1,N(商品マスタ!$J2080)))</f>
        <v/>
      </c>
      <c r="M2081" s="38" t="str">
        <f aca="false">IF($C2081="","",N(TOP!$C$16)*N($K2081))</f>
        <v/>
      </c>
      <c r="N2081" s="17" t="str">
        <f aca="false">IF($C2081="","",ROUNDUP(N($M2081)/N($L2081),0))</f>
        <v/>
      </c>
      <c r="O2081" s="17" t="str">
        <f aca="false">IF($C2081="","",N(商品マスタ!$R2080))</f>
        <v/>
      </c>
      <c r="P2081" s="17" t="str">
        <f aca="false">IF($C2081="","",IF($F2081="理論",(N($O2081)+N($N2081))-N($G2081),(N($O2081)+N($N2081))-N($I2081)))</f>
        <v/>
      </c>
      <c r="Q2081" s="17" t="str">
        <f aca="false">IF($C2081="","",MAX(1,N(商品マスタ!$K2080)))</f>
        <v/>
      </c>
      <c r="R2081" s="39" t="str">
        <f aca="false">IF($C2081="","",IF(N($P2081)/N($Q2081)&lt;=0,"",ROUNDUP(N($P2081)/N($Q2081),0)))</f>
        <v/>
      </c>
      <c r="S2081" s="14"/>
      <c r="T2081" s="40" t="str">
        <f aca="false">IF($C2081="","",N(商品マスタ!$M2080))</f>
        <v/>
      </c>
      <c r="U2081" s="40" t="str">
        <f aca="false">IF($S2081="","",N($S2081)*N($T2081))</f>
        <v/>
      </c>
      <c r="V2081" s="18"/>
    </row>
    <row r="2082" customFormat="false" ht="15" hidden="false" customHeight="false" outlineLevel="0" collapsed="false">
      <c r="B2082" s="12" t="n">
        <v>2076</v>
      </c>
      <c r="C2082" s="36" t="str">
        <f aca="false">IF(商品マスタ!$C2081="","",商品マスタ!$C2081)</f>
        <v/>
      </c>
      <c r="D2082" s="12" t="str">
        <f aca="false">IF($C2082="","",商品マスタ!$D2081)</f>
        <v/>
      </c>
      <c r="E2082" s="12" t="str">
        <f aca="false">IF($C2082="","",商品マスタ!$G2081)</f>
        <v/>
      </c>
      <c r="F2082" s="12" t="str">
        <f aca="false">IF($C2082="","",IF(商品マスタ!$P2081="","理論",商品マスタ!$P2081))</f>
        <v/>
      </c>
      <c r="G2082" s="17" t="str">
        <f aca="false">IF($C2082="","",N(商品マスタ!$H2081))</f>
        <v/>
      </c>
      <c r="H2082" s="14"/>
      <c r="I2082" s="17" t="str">
        <f aca="false">IF($C2082="","",N($H2082)*N(商品マスタ!$N2081))</f>
        <v/>
      </c>
      <c r="J2082" s="17" t="str">
        <f aca="false">IF($C2082="","",N($I2082)-N($G2082))</f>
        <v/>
      </c>
      <c r="K2082" s="37" t="str">
        <f aca="false">IF($C2082="","",N(商品マスタ!$I2081))</f>
        <v/>
      </c>
      <c r="L2082" s="17" t="str">
        <f aca="false">IF($C2082="","",MAX(1,N(商品マスタ!$J2081)))</f>
        <v/>
      </c>
      <c r="M2082" s="38" t="str">
        <f aca="false">IF($C2082="","",N(TOP!$C$16)*N($K2082))</f>
        <v/>
      </c>
      <c r="N2082" s="17" t="str">
        <f aca="false">IF($C2082="","",ROUNDUP(N($M2082)/N($L2082),0))</f>
        <v/>
      </c>
      <c r="O2082" s="17" t="str">
        <f aca="false">IF($C2082="","",N(商品マスタ!$R2081))</f>
        <v/>
      </c>
      <c r="P2082" s="17" t="str">
        <f aca="false">IF($C2082="","",IF($F2082="理論",(N($O2082)+N($N2082))-N($G2082),(N($O2082)+N($N2082))-N($I2082)))</f>
        <v/>
      </c>
      <c r="Q2082" s="17" t="str">
        <f aca="false">IF($C2082="","",MAX(1,N(商品マスタ!$K2081)))</f>
        <v/>
      </c>
      <c r="R2082" s="39" t="str">
        <f aca="false">IF($C2082="","",IF(N($P2082)/N($Q2082)&lt;=0,"",ROUNDUP(N($P2082)/N($Q2082),0)))</f>
        <v/>
      </c>
      <c r="S2082" s="14"/>
      <c r="T2082" s="40" t="str">
        <f aca="false">IF($C2082="","",N(商品マスタ!$M2081))</f>
        <v/>
      </c>
      <c r="U2082" s="40" t="str">
        <f aca="false">IF($S2082="","",N($S2082)*N($T2082))</f>
        <v/>
      </c>
      <c r="V2082" s="18"/>
    </row>
    <row r="2083" customFormat="false" ht="15" hidden="false" customHeight="false" outlineLevel="0" collapsed="false">
      <c r="B2083" s="12" t="n">
        <v>2077</v>
      </c>
      <c r="C2083" s="36" t="str">
        <f aca="false">IF(商品マスタ!$C2082="","",商品マスタ!$C2082)</f>
        <v/>
      </c>
      <c r="D2083" s="12" t="str">
        <f aca="false">IF($C2083="","",商品マスタ!$D2082)</f>
        <v/>
      </c>
      <c r="E2083" s="12" t="str">
        <f aca="false">IF($C2083="","",商品マスタ!$G2082)</f>
        <v/>
      </c>
      <c r="F2083" s="12" t="str">
        <f aca="false">IF($C2083="","",IF(商品マスタ!$P2082="","理論",商品マスタ!$P2082))</f>
        <v/>
      </c>
      <c r="G2083" s="17" t="str">
        <f aca="false">IF($C2083="","",N(商品マスタ!$H2082))</f>
        <v/>
      </c>
      <c r="H2083" s="14"/>
      <c r="I2083" s="17" t="str">
        <f aca="false">IF($C2083="","",N($H2083)*N(商品マスタ!$N2082))</f>
        <v/>
      </c>
      <c r="J2083" s="17" t="str">
        <f aca="false">IF($C2083="","",N($I2083)-N($G2083))</f>
        <v/>
      </c>
      <c r="K2083" s="37" t="str">
        <f aca="false">IF($C2083="","",N(商品マスタ!$I2082))</f>
        <v/>
      </c>
      <c r="L2083" s="17" t="str">
        <f aca="false">IF($C2083="","",MAX(1,N(商品マスタ!$J2082)))</f>
        <v/>
      </c>
      <c r="M2083" s="38" t="str">
        <f aca="false">IF($C2083="","",N(TOP!$C$16)*N($K2083))</f>
        <v/>
      </c>
      <c r="N2083" s="17" t="str">
        <f aca="false">IF($C2083="","",ROUNDUP(N($M2083)/N($L2083),0))</f>
        <v/>
      </c>
      <c r="O2083" s="17" t="str">
        <f aca="false">IF($C2083="","",N(商品マスタ!$R2082))</f>
        <v/>
      </c>
      <c r="P2083" s="17" t="str">
        <f aca="false">IF($C2083="","",IF($F2083="理論",(N($O2083)+N($N2083))-N($G2083),(N($O2083)+N($N2083))-N($I2083)))</f>
        <v/>
      </c>
      <c r="Q2083" s="17" t="str">
        <f aca="false">IF($C2083="","",MAX(1,N(商品マスタ!$K2082)))</f>
        <v/>
      </c>
      <c r="R2083" s="39" t="str">
        <f aca="false">IF($C2083="","",IF(N($P2083)/N($Q2083)&lt;=0,"",ROUNDUP(N($P2083)/N($Q2083),0)))</f>
        <v/>
      </c>
      <c r="S2083" s="14"/>
      <c r="T2083" s="40" t="str">
        <f aca="false">IF($C2083="","",N(商品マスタ!$M2082))</f>
        <v/>
      </c>
      <c r="U2083" s="40" t="str">
        <f aca="false">IF($S2083="","",N($S2083)*N($T2083))</f>
        <v/>
      </c>
      <c r="V2083" s="18"/>
    </row>
    <row r="2084" customFormat="false" ht="15" hidden="false" customHeight="false" outlineLevel="0" collapsed="false">
      <c r="B2084" s="12" t="n">
        <v>2078</v>
      </c>
      <c r="C2084" s="36" t="str">
        <f aca="false">IF(商品マスタ!$C2083="","",商品マスタ!$C2083)</f>
        <v/>
      </c>
      <c r="D2084" s="12" t="str">
        <f aca="false">IF($C2084="","",商品マスタ!$D2083)</f>
        <v/>
      </c>
      <c r="E2084" s="12" t="str">
        <f aca="false">IF($C2084="","",商品マスタ!$G2083)</f>
        <v/>
      </c>
      <c r="F2084" s="12" t="str">
        <f aca="false">IF($C2084="","",IF(商品マスタ!$P2083="","理論",商品マスタ!$P2083))</f>
        <v/>
      </c>
      <c r="G2084" s="17" t="str">
        <f aca="false">IF($C2084="","",N(商品マスタ!$H2083))</f>
        <v/>
      </c>
      <c r="H2084" s="14"/>
      <c r="I2084" s="17" t="str">
        <f aca="false">IF($C2084="","",N($H2084)*N(商品マスタ!$N2083))</f>
        <v/>
      </c>
      <c r="J2084" s="17" t="str">
        <f aca="false">IF($C2084="","",N($I2084)-N($G2084))</f>
        <v/>
      </c>
      <c r="K2084" s="37" t="str">
        <f aca="false">IF($C2084="","",N(商品マスタ!$I2083))</f>
        <v/>
      </c>
      <c r="L2084" s="17" t="str">
        <f aca="false">IF($C2084="","",MAX(1,N(商品マスタ!$J2083)))</f>
        <v/>
      </c>
      <c r="M2084" s="38" t="str">
        <f aca="false">IF($C2084="","",N(TOP!$C$16)*N($K2084))</f>
        <v/>
      </c>
      <c r="N2084" s="17" t="str">
        <f aca="false">IF($C2084="","",ROUNDUP(N($M2084)/N($L2084),0))</f>
        <v/>
      </c>
      <c r="O2084" s="17" t="str">
        <f aca="false">IF($C2084="","",N(商品マスタ!$R2083))</f>
        <v/>
      </c>
      <c r="P2084" s="17" t="str">
        <f aca="false">IF($C2084="","",IF($F2084="理論",(N($O2084)+N($N2084))-N($G2084),(N($O2084)+N($N2084))-N($I2084)))</f>
        <v/>
      </c>
      <c r="Q2084" s="17" t="str">
        <f aca="false">IF($C2084="","",MAX(1,N(商品マスタ!$K2083)))</f>
        <v/>
      </c>
      <c r="R2084" s="39" t="str">
        <f aca="false">IF($C2084="","",IF(N($P2084)/N($Q2084)&lt;=0,"",ROUNDUP(N($P2084)/N($Q2084),0)))</f>
        <v/>
      </c>
      <c r="S2084" s="14"/>
      <c r="T2084" s="40" t="str">
        <f aca="false">IF($C2084="","",N(商品マスタ!$M2083))</f>
        <v/>
      </c>
      <c r="U2084" s="40" t="str">
        <f aca="false">IF($S2084="","",N($S2084)*N($T2084))</f>
        <v/>
      </c>
      <c r="V2084" s="18"/>
    </row>
    <row r="2085" customFormat="false" ht="15" hidden="false" customHeight="false" outlineLevel="0" collapsed="false">
      <c r="B2085" s="12" t="n">
        <v>2079</v>
      </c>
      <c r="C2085" s="36" t="str">
        <f aca="false">IF(商品マスタ!$C2084="","",商品マスタ!$C2084)</f>
        <v/>
      </c>
      <c r="D2085" s="12" t="str">
        <f aca="false">IF($C2085="","",商品マスタ!$D2084)</f>
        <v/>
      </c>
      <c r="E2085" s="12" t="str">
        <f aca="false">IF($C2085="","",商品マスタ!$G2084)</f>
        <v/>
      </c>
      <c r="F2085" s="12" t="str">
        <f aca="false">IF($C2085="","",IF(商品マスタ!$P2084="","理論",商品マスタ!$P2084))</f>
        <v/>
      </c>
      <c r="G2085" s="17" t="str">
        <f aca="false">IF($C2085="","",N(商品マスタ!$H2084))</f>
        <v/>
      </c>
      <c r="H2085" s="14"/>
      <c r="I2085" s="17" t="str">
        <f aca="false">IF($C2085="","",N($H2085)*N(商品マスタ!$N2084))</f>
        <v/>
      </c>
      <c r="J2085" s="17" t="str">
        <f aca="false">IF($C2085="","",N($I2085)-N($G2085))</f>
        <v/>
      </c>
      <c r="K2085" s="37" t="str">
        <f aca="false">IF($C2085="","",N(商品マスタ!$I2084))</f>
        <v/>
      </c>
      <c r="L2085" s="17" t="str">
        <f aca="false">IF($C2085="","",MAX(1,N(商品マスタ!$J2084)))</f>
        <v/>
      </c>
      <c r="M2085" s="38" t="str">
        <f aca="false">IF($C2085="","",N(TOP!$C$16)*N($K2085))</f>
        <v/>
      </c>
      <c r="N2085" s="17" t="str">
        <f aca="false">IF($C2085="","",ROUNDUP(N($M2085)/N($L2085),0))</f>
        <v/>
      </c>
      <c r="O2085" s="17" t="str">
        <f aca="false">IF($C2085="","",N(商品マスタ!$R2084))</f>
        <v/>
      </c>
      <c r="P2085" s="17" t="str">
        <f aca="false">IF($C2085="","",IF($F2085="理論",(N($O2085)+N($N2085))-N($G2085),(N($O2085)+N($N2085))-N($I2085)))</f>
        <v/>
      </c>
      <c r="Q2085" s="17" t="str">
        <f aca="false">IF($C2085="","",MAX(1,N(商品マスタ!$K2084)))</f>
        <v/>
      </c>
      <c r="R2085" s="39" t="str">
        <f aca="false">IF($C2085="","",IF(N($P2085)/N($Q2085)&lt;=0,"",ROUNDUP(N($P2085)/N($Q2085),0)))</f>
        <v/>
      </c>
      <c r="S2085" s="14"/>
      <c r="T2085" s="40" t="str">
        <f aca="false">IF($C2085="","",N(商品マスタ!$M2084))</f>
        <v/>
      </c>
      <c r="U2085" s="40" t="str">
        <f aca="false">IF($S2085="","",N($S2085)*N($T2085))</f>
        <v/>
      </c>
      <c r="V2085" s="18"/>
    </row>
    <row r="2086" customFormat="false" ht="15" hidden="false" customHeight="false" outlineLevel="0" collapsed="false">
      <c r="B2086" s="12" t="n">
        <v>2080</v>
      </c>
      <c r="C2086" s="36" t="str">
        <f aca="false">IF(商品マスタ!$C2085="","",商品マスタ!$C2085)</f>
        <v/>
      </c>
      <c r="D2086" s="12" t="str">
        <f aca="false">IF($C2086="","",商品マスタ!$D2085)</f>
        <v/>
      </c>
      <c r="E2086" s="12" t="str">
        <f aca="false">IF($C2086="","",商品マスタ!$G2085)</f>
        <v/>
      </c>
      <c r="F2086" s="12" t="str">
        <f aca="false">IF($C2086="","",IF(商品マスタ!$P2085="","理論",商品マスタ!$P2085))</f>
        <v/>
      </c>
      <c r="G2086" s="17" t="str">
        <f aca="false">IF($C2086="","",N(商品マスタ!$H2085))</f>
        <v/>
      </c>
      <c r="H2086" s="14"/>
      <c r="I2086" s="17" t="str">
        <f aca="false">IF($C2086="","",N($H2086)*N(商品マスタ!$N2085))</f>
        <v/>
      </c>
      <c r="J2086" s="17" t="str">
        <f aca="false">IF($C2086="","",N($I2086)-N($G2086))</f>
        <v/>
      </c>
      <c r="K2086" s="37" t="str">
        <f aca="false">IF($C2086="","",N(商品マスタ!$I2085))</f>
        <v/>
      </c>
      <c r="L2086" s="17" t="str">
        <f aca="false">IF($C2086="","",MAX(1,N(商品マスタ!$J2085)))</f>
        <v/>
      </c>
      <c r="M2086" s="38" t="str">
        <f aca="false">IF($C2086="","",N(TOP!$C$16)*N($K2086))</f>
        <v/>
      </c>
      <c r="N2086" s="17" t="str">
        <f aca="false">IF($C2086="","",ROUNDUP(N($M2086)/N($L2086),0))</f>
        <v/>
      </c>
      <c r="O2086" s="17" t="str">
        <f aca="false">IF($C2086="","",N(商品マスタ!$R2085))</f>
        <v/>
      </c>
      <c r="P2086" s="17" t="str">
        <f aca="false">IF($C2086="","",IF($F2086="理論",(N($O2086)+N($N2086))-N($G2086),(N($O2086)+N($N2086))-N($I2086)))</f>
        <v/>
      </c>
      <c r="Q2086" s="17" t="str">
        <f aca="false">IF($C2086="","",MAX(1,N(商品マスタ!$K2085)))</f>
        <v/>
      </c>
      <c r="R2086" s="39" t="str">
        <f aca="false">IF($C2086="","",IF(N($P2086)/N($Q2086)&lt;=0,"",ROUNDUP(N($P2086)/N($Q2086),0)))</f>
        <v/>
      </c>
      <c r="S2086" s="14"/>
      <c r="T2086" s="40" t="str">
        <f aca="false">IF($C2086="","",N(商品マスタ!$M2085))</f>
        <v/>
      </c>
      <c r="U2086" s="40" t="str">
        <f aca="false">IF($S2086="","",N($S2086)*N($T2086))</f>
        <v/>
      </c>
      <c r="V2086" s="18"/>
    </row>
    <row r="2087" customFormat="false" ht="15" hidden="false" customHeight="false" outlineLevel="0" collapsed="false">
      <c r="B2087" s="12" t="n">
        <v>2081</v>
      </c>
      <c r="C2087" s="36" t="str">
        <f aca="false">IF(商品マスタ!$C2086="","",商品マスタ!$C2086)</f>
        <v/>
      </c>
      <c r="D2087" s="12" t="str">
        <f aca="false">IF($C2087="","",商品マスタ!$D2086)</f>
        <v/>
      </c>
      <c r="E2087" s="12" t="str">
        <f aca="false">IF($C2087="","",商品マスタ!$G2086)</f>
        <v/>
      </c>
      <c r="F2087" s="12" t="str">
        <f aca="false">IF($C2087="","",IF(商品マスタ!$P2086="","理論",商品マスタ!$P2086))</f>
        <v/>
      </c>
      <c r="G2087" s="17" t="str">
        <f aca="false">IF($C2087="","",N(商品マスタ!$H2086))</f>
        <v/>
      </c>
      <c r="H2087" s="14"/>
      <c r="I2087" s="17" t="str">
        <f aca="false">IF($C2087="","",N($H2087)*N(商品マスタ!$N2086))</f>
        <v/>
      </c>
      <c r="J2087" s="17" t="str">
        <f aca="false">IF($C2087="","",N($I2087)-N($G2087))</f>
        <v/>
      </c>
      <c r="K2087" s="37" t="str">
        <f aca="false">IF($C2087="","",N(商品マスタ!$I2086))</f>
        <v/>
      </c>
      <c r="L2087" s="17" t="str">
        <f aca="false">IF($C2087="","",MAX(1,N(商品マスタ!$J2086)))</f>
        <v/>
      </c>
      <c r="M2087" s="38" t="str">
        <f aca="false">IF($C2087="","",N(TOP!$C$16)*N($K2087))</f>
        <v/>
      </c>
      <c r="N2087" s="17" t="str">
        <f aca="false">IF($C2087="","",ROUNDUP(N($M2087)/N($L2087),0))</f>
        <v/>
      </c>
      <c r="O2087" s="17" t="str">
        <f aca="false">IF($C2087="","",N(商品マスタ!$R2086))</f>
        <v/>
      </c>
      <c r="P2087" s="17" t="str">
        <f aca="false">IF($C2087="","",IF($F2087="理論",(N($O2087)+N($N2087))-N($G2087),(N($O2087)+N($N2087))-N($I2087)))</f>
        <v/>
      </c>
      <c r="Q2087" s="17" t="str">
        <f aca="false">IF($C2087="","",MAX(1,N(商品マスタ!$K2086)))</f>
        <v/>
      </c>
      <c r="R2087" s="39" t="str">
        <f aca="false">IF($C2087="","",IF(N($P2087)/N($Q2087)&lt;=0,"",ROUNDUP(N($P2087)/N($Q2087),0)))</f>
        <v/>
      </c>
      <c r="S2087" s="14"/>
      <c r="T2087" s="40" t="str">
        <f aca="false">IF($C2087="","",N(商品マスタ!$M2086))</f>
        <v/>
      </c>
      <c r="U2087" s="40" t="str">
        <f aca="false">IF($S2087="","",N($S2087)*N($T2087))</f>
        <v/>
      </c>
      <c r="V2087" s="18"/>
    </row>
    <row r="2088" customFormat="false" ht="15" hidden="false" customHeight="false" outlineLevel="0" collapsed="false">
      <c r="B2088" s="12" t="n">
        <v>2082</v>
      </c>
      <c r="C2088" s="36" t="str">
        <f aca="false">IF(商品マスタ!$C2087="","",商品マスタ!$C2087)</f>
        <v/>
      </c>
      <c r="D2088" s="12" t="str">
        <f aca="false">IF($C2088="","",商品マスタ!$D2087)</f>
        <v/>
      </c>
      <c r="E2088" s="12" t="str">
        <f aca="false">IF($C2088="","",商品マスタ!$G2087)</f>
        <v/>
      </c>
      <c r="F2088" s="12" t="str">
        <f aca="false">IF($C2088="","",IF(商品マスタ!$P2087="","理論",商品マスタ!$P2087))</f>
        <v/>
      </c>
      <c r="G2088" s="17" t="str">
        <f aca="false">IF($C2088="","",N(商品マスタ!$H2087))</f>
        <v/>
      </c>
      <c r="H2088" s="14"/>
      <c r="I2088" s="17" t="str">
        <f aca="false">IF($C2088="","",N($H2088)*N(商品マスタ!$N2087))</f>
        <v/>
      </c>
      <c r="J2088" s="17" t="str">
        <f aca="false">IF($C2088="","",N($I2088)-N($G2088))</f>
        <v/>
      </c>
      <c r="K2088" s="37" t="str">
        <f aca="false">IF($C2088="","",N(商品マスタ!$I2087))</f>
        <v/>
      </c>
      <c r="L2088" s="17" t="str">
        <f aca="false">IF($C2088="","",MAX(1,N(商品マスタ!$J2087)))</f>
        <v/>
      </c>
      <c r="M2088" s="38" t="str">
        <f aca="false">IF($C2088="","",N(TOP!$C$16)*N($K2088))</f>
        <v/>
      </c>
      <c r="N2088" s="17" t="str">
        <f aca="false">IF($C2088="","",ROUNDUP(N($M2088)/N($L2088),0))</f>
        <v/>
      </c>
      <c r="O2088" s="17" t="str">
        <f aca="false">IF($C2088="","",N(商品マスタ!$R2087))</f>
        <v/>
      </c>
      <c r="P2088" s="17" t="str">
        <f aca="false">IF($C2088="","",IF($F2088="理論",(N($O2088)+N($N2088))-N($G2088),(N($O2088)+N($N2088))-N($I2088)))</f>
        <v/>
      </c>
      <c r="Q2088" s="17" t="str">
        <f aca="false">IF($C2088="","",MAX(1,N(商品マスタ!$K2087)))</f>
        <v/>
      </c>
      <c r="R2088" s="39" t="str">
        <f aca="false">IF($C2088="","",IF(N($P2088)/N($Q2088)&lt;=0,"",ROUNDUP(N($P2088)/N($Q2088),0)))</f>
        <v/>
      </c>
      <c r="S2088" s="14"/>
      <c r="T2088" s="40" t="str">
        <f aca="false">IF($C2088="","",N(商品マスタ!$M2087))</f>
        <v/>
      </c>
      <c r="U2088" s="40" t="str">
        <f aca="false">IF($S2088="","",N($S2088)*N($T2088))</f>
        <v/>
      </c>
      <c r="V2088" s="18"/>
    </row>
    <row r="2089" customFormat="false" ht="15" hidden="false" customHeight="false" outlineLevel="0" collapsed="false">
      <c r="B2089" s="12" t="n">
        <v>2083</v>
      </c>
      <c r="C2089" s="36" t="str">
        <f aca="false">IF(商品マスタ!$C2088="","",商品マスタ!$C2088)</f>
        <v/>
      </c>
      <c r="D2089" s="12" t="str">
        <f aca="false">IF($C2089="","",商品マスタ!$D2088)</f>
        <v/>
      </c>
      <c r="E2089" s="12" t="str">
        <f aca="false">IF($C2089="","",商品マスタ!$G2088)</f>
        <v/>
      </c>
      <c r="F2089" s="12" t="str">
        <f aca="false">IF($C2089="","",IF(商品マスタ!$P2088="","理論",商品マスタ!$P2088))</f>
        <v/>
      </c>
      <c r="G2089" s="17" t="str">
        <f aca="false">IF($C2089="","",N(商品マスタ!$H2088))</f>
        <v/>
      </c>
      <c r="H2089" s="14"/>
      <c r="I2089" s="17" t="str">
        <f aca="false">IF($C2089="","",N($H2089)*N(商品マスタ!$N2088))</f>
        <v/>
      </c>
      <c r="J2089" s="17" t="str">
        <f aca="false">IF($C2089="","",N($I2089)-N($G2089))</f>
        <v/>
      </c>
      <c r="K2089" s="37" t="str">
        <f aca="false">IF($C2089="","",N(商品マスタ!$I2088))</f>
        <v/>
      </c>
      <c r="L2089" s="17" t="str">
        <f aca="false">IF($C2089="","",MAX(1,N(商品マスタ!$J2088)))</f>
        <v/>
      </c>
      <c r="M2089" s="38" t="str">
        <f aca="false">IF($C2089="","",N(TOP!$C$16)*N($K2089))</f>
        <v/>
      </c>
      <c r="N2089" s="17" t="str">
        <f aca="false">IF($C2089="","",ROUNDUP(N($M2089)/N($L2089),0))</f>
        <v/>
      </c>
      <c r="O2089" s="17" t="str">
        <f aca="false">IF($C2089="","",N(商品マスタ!$R2088))</f>
        <v/>
      </c>
      <c r="P2089" s="17" t="str">
        <f aca="false">IF($C2089="","",IF($F2089="理論",(N($O2089)+N($N2089))-N($G2089),(N($O2089)+N($N2089))-N($I2089)))</f>
        <v/>
      </c>
      <c r="Q2089" s="17" t="str">
        <f aca="false">IF($C2089="","",MAX(1,N(商品マスタ!$K2088)))</f>
        <v/>
      </c>
      <c r="R2089" s="39" t="str">
        <f aca="false">IF($C2089="","",IF(N($P2089)/N($Q2089)&lt;=0,"",ROUNDUP(N($P2089)/N($Q2089),0)))</f>
        <v/>
      </c>
      <c r="S2089" s="14"/>
      <c r="T2089" s="40" t="str">
        <f aca="false">IF($C2089="","",N(商品マスタ!$M2088))</f>
        <v/>
      </c>
      <c r="U2089" s="40" t="str">
        <f aca="false">IF($S2089="","",N($S2089)*N($T2089))</f>
        <v/>
      </c>
      <c r="V2089" s="18"/>
    </row>
    <row r="2090" customFormat="false" ht="15" hidden="false" customHeight="false" outlineLevel="0" collapsed="false">
      <c r="B2090" s="12" t="n">
        <v>2084</v>
      </c>
      <c r="C2090" s="36" t="str">
        <f aca="false">IF(商品マスタ!$C2089="","",商品マスタ!$C2089)</f>
        <v/>
      </c>
      <c r="D2090" s="12" t="str">
        <f aca="false">IF($C2090="","",商品マスタ!$D2089)</f>
        <v/>
      </c>
      <c r="E2090" s="12" t="str">
        <f aca="false">IF($C2090="","",商品マスタ!$G2089)</f>
        <v/>
      </c>
      <c r="F2090" s="12" t="str">
        <f aca="false">IF($C2090="","",IF(商品マスタ!$P2089="","理論",商品マスタ!$P2089))</f>
        <v/>
      </c>
      <c r="G2090" s="17" t="str">
        <f aca="false">IF($C2090="","",N(商品マスタ!$H2089))</f>
        <v/>
      </c>
      <c r="H2090" s="14"/>
      <c r="I2090" s="17" t="str">
        <f aca="false">IF($C2090="","",N($H2090)*N(商品マスタ!$N2089))</f>
        <v/>
      </c>
      <c r="J2090" s="17" t="str">
        <f aca="false">IF($C2090="","",N($I2090)-N($G2090))</f>
        <v/>
      </c>
      <c r="K2090" s="37" t="str">
        <f aca="false">IF($C2090="","",N(商品マスタ!$I2089))</f>
        <v/>
      </c>
      <c r="L2090" s="17" t="str">
        <f aca="false">IF($C2090="","",MAX(1,N(商品マスタ!$J2089)))</f>
        <v/>
      </c>
      <c r="M2090" s="38" t="str">
        <f aca="false">IF($C2090="","",N(TOP!$C$16)*N($K2090))</f>
        <v/>
      </c>
      <c r="N2090" s="17" t="str">
        <f aca="false">IF($C2090="","",ROUNDUP(N($M2090)/N($L2090),0))</f>
        <v/>
      </c>
      <c r="O2090" s="17" t="str">
        <f aca="false">IF($C2090="","",N(商品マスタ!$R2089))</f>
        <v/>
      </c>
      <c r="P2090" s="17" t="str">
        <f aca="false">IF($C2090="","",IF($F2090="理論",(N($O2090)+N($N2090))-N($G2090),(N($O2090)+N($N2090))-N($I2090)))</f>
        <v/>
      </c>
      <c r="Q2090" s="17" t="str">
        <f aca="false">IF($C2090="","",MAX(1,N(商品マスタ!$K2089)))</f>
        <v/>
      </c>
      <c r="R2090" s="39" t="str">
        <f aca="false">IF($C2090="","",IF(N($P2090)/N($Q2090)&lt;=0,"",ROUNDUP(N($P2090)/N($Q2090),0)))</f>
        <v/>
      </c>
      <c r="S2090" s="14"/>
      <c r="T2090" s="40" t="str">
        <f aca="false">IF($C2090="","",N(商品マスタ!$M2089))</f>
        <v/>
      </c>
      <c r="U2090" s="40" t="str">
        <f aca="false">IF($S2090="","",N($S2090)*N($T2090))</f>
        <v/>
      </c>
      <c r="V2090" s="18"/>
    </row>
    <row r="2091" customFormat="false" ht="15" hidden="false" customHeight="false" outlineLevel="0" collapsed="false">
      <c r="B2091" s="12" t="n">
        <v>2085</v>
      </c>
      <c r="C2091" s="36" t="str">
        <f aca="false">IF(商品マスタ!$C2090="","",商品マスタ!$C2090)</f>
        <v/>
      </c>
      <c r="D2091" s="12" t="str">
        <f aca="false">IF($C2091="","",商品マスタ!$D2090)</f>
        <v/>
      </c>
      <c r="E2091" s="12" t="str">
        <f aca="false">IF($C2091="","",商品マスタ!$G2090)</f>
        <v/>
      </c>
      <c r="F2091" s="12" t="str">
        <f aca="false">IF($C2091="","",IF(商品マスタ!$P2090="","理論",商品マスタ!$P2090))</f>
        <v/>
      </c>
      <c r="G2091" s="17" t="str">
        <f aca="false">IF($C2091="","",N(商品マスタ!$H2090))</f>
        <v/>
      </c>
      <c r="H2091" s="14"/>
      <c r="I2091" s="17" t="str">
        <f aca="false">IF($C2091="","",N($H2091)*N(商品マスタ!$N2090))</f>
        <v/>
      </c>
      <c r="J2091" s="17" t="str">
        <f aca="false">IF($C2091="","",N($I2091)-N($G2091))</f>
        <v/>
      </c>
      <c r="K2091" s="37" t="str">
        <f aca="false">IF($C2091="","",N(商品マスタ!$I2090))</f>
        <v/>
      </c>
      <c r="L2091" s="17" t="str">
        <f aca="false">IF($C2091="","",MAX(1,N(商品マスタ!$J2090)))</f>
        <v/>
      </c>
      <c r="M2091" s="38" t="str">
        <f aca="false">IF($C2091="","",N(TOP!$C$16)*N($K2091))</f>
        <v/>
      </c>
      <c r="N2091" s="17" t="str">
        <f aca="false">IF($C2091="","",ROUNDUP(N($M2091)/N($L2091),0))</f>
        <v/>
      </c>
      <c r="O2091" s="17" t="str">
        <f aca="false">IF($C2091="","",N(商品マスタ!$R2090))</f>
        <v/>
      </c>
      <c r="P2091" s="17" t="str">
        <f aca="false">IF($C2091="","",IF($F2091="理論",(N($O2091)+N($N2091))-N($G2091),(N($O2091)+N($N2091))-N($I2091)))</f>
        <v/>
      </c>
      <c r="Q2091" s="17" t="str">
        <f aca="false">IF($C2091="","",MAX(1,N(商品マスタ!$K2090)))</f>
        <v/>
      </c>
      <c r="R2091" s="39" t="str">
        <f aca="false">IF($C2091="","",IF(N($P2091)/N($Q2091)&lt;=0,"",ROUNDUP(N($P2091)/N($Q2091),0)))</f>
        <v/>
      </c>
      <c r="S2091" s="14"/>
      <c r="T2091" s="40" t="str">
        <f aca="false">IF($C2091="","",N(商品マスタ!$M2090))</f>
        <v/>
      </c>
      <c r="U2091" s="40" t="str">
        <f aca="false">IF($S2091="","",N($S2091)*N($T2091))</f>
        <v/>
      </c>
      <c r="V2091" s="18"/>
    </row>
    <row r="2092" customFormat="false" ht="15" hidden="false" customHeight="false" outlineLevel="0" collapsed="false">
      <c r="B2092" s="12" t="n">
        <v>2086</v>
      </c>
      <c r="C2092" s="36" t="str">
        <f aca="false">IF(商品マスタ!$C2091="","",商品マスタ!$C2091)</f>
        <v/>
      </c>
      <c r="D2092" s="12" t="str">
        <f aca="false">IF($C2092="","",商品マスタ!$D2091)</f>
        <v/>
      </c>
      <c r="E2092" s="12" t="str">
        <f aca="false">IF($C2092="","",商品マスタ!$G2091)</f>
        <v/>
      </c>
      <c r="F2092" s="12" t="str">
        <f aca="false">IF($C2092="","",IF(商品マスタ!$P2091="","理論",商品マスタ!$P2091))</f>
        <v/>
      </c>
      <c r="G2092" s="17" t="str">
        <f aca="false">IF($C2092="","",N(商品マスタ!$H2091))</f>
        <v/>
      </c>
      <c r="H2092" s="14"/>
      <c r="I2092" s="17" t="str">
        <f aca="false">IF($C2092="","",N($H2092)*N(商品マスタ!$N2091))</f>
        <v/>
      </c>
      <c r="J2092" s="17" t="str">
        <f aca="false">IF($C2092="","",N($I2092)-N($G2092))</f>
        <v/>
      </c>
      <c r="K2092" s="37" t="str">
        <f aca="false">IF($C2092="","",N(商品マスタ!$I2091))</f>
        <v/>
      </c>
      <c r="L2092" s="17" t="str">
        <f aca="false">IF($C2092="","",MAX(1,N(商品マスタ!$J2091)))</f>
        <v/>
      </c>
      <c r="M2092" s="38" t="str">
        <f aca="false">IF($C2092="","",N(TOP!$C$16)*N($K2092))</f>
        <v/>
      </c>
      <c r="N2092" s="17" t="str">
        <f aca="false">IF($C2092="","",ROUNDUP(N($M2092)/N($L2092),0))</f>
        <v/>
      </c>
      <c r="O2092" s="17" t="str">
        <f aca="false">IF($C2092="","",N(商品マスタ!$R2091))</f>
        <v/>
      </c>
      <c r="P2092" s="17" t="str">
        <f aca="false">IF($C2092="","",IF($F2092="理論",(N($O2092)+N($N2092))-N($G2092),(N($O2092)+N($N2092))-N($I2092)))</f>
        <v/>
      </c>
      <c r="Q2092" s="17" t="str">
        <f aca="false">IF($C2092="","",MAX(1,N(商品マスタ!$K2091)))</f>
        <v/>
      </c>
      <c r="R2092" s="39" t="str">
        <f aca="false">IF($C2092="","",IF(N($P2092)/N($Q2092)&lt;=0,"",ROUNDUP(N($P2092)/N($Q2092),0)))</f>
        <v/>
      </c>
      <c r="S2092" s="14"/>
      <c r="T2092" s="40" t="str">
        <f aca="false">IF($C2092="","",N(商品マスタ!$M2091))</f>
        <v/>
      </c>
      <c r="U2092" s="40" t="str">
        <f aca="false">IF($S2092="","",N($S2092)*N($T2092))</f>
        <v/>
      </c>
      <c r="V2092" s="18"/>
    </row>
    <row r="2093" customFormat="false" ht="15" hidden="false" customHeight="false" outlineLevel="0" collapsed="false">
      <c r="B2093" s="12" t="n">
        <v>2087</v>
      </c>
      <c r="C2093" s="36" t="str">
        <f aca="false">IF(商品マスタ!$C2092="","",商品マスタ!$C2092)</f>
        <v/>
      </c>
      <c r="D2093" s="12" t="str">
        <f aca="false">IF($C2093="","",商品マスタ!$D2092)</f>
        <v/>
      </c>
      <c r="E2093" s="12" t="str">
        <f aca="false">IF($C2093="","",商品マスタ!$G2092)</f>
        <v/>
      </c>
      <c r="F2093" s="12" t="str">
        <f aca="false">IF($C2093="","",IF(商品マスタ!$P2092="","理論",商品マスタ!$P2092))</f>
        <v/>
      </c>
      <c r="G2093" s="17" t="str">
        <f aca="false">IF($C2093="","",N(商品マスタ!$H2092))</f>
        <v/>
      </c>
      <c r="H2093" s="14"/>
      <c r="I2093" s="17" t="str">
        <f aca="false">IF($C2093="","",N($H2093)*N(商品マスタ!$N2092))</f>
        <v/>
      </c>
      <c r="J2093" s="17" t="str">
        <f aca="false">IF($C2093="","",N($I2093)-N($G2093))</f>
        <v/>
      </c>
      <c r="K2093" s="37" t="str">
        <f aca="false">IF($C2093="","",N(商品マスタ!$I2092))</f>
        <v/>
      </c>
      <c r="L2093" s="17" t="str">
        <f aca="false">IF($C2093="","",MAX(1,N(商品マスタ!$J2092)))</f>
        <v/>
      </c>
      <c r="M2093" s="38" t="str">
        <f aca="false">IF($C2093="","",N(TOP!$C$16)*N($K2093))</f>
        <v/>
      </c>
      <c r="N2093" s="17" t="str">
        <f aca="false">IF($C2093="","",ROUNDUP(N($M2093)/N($L2093),0))</f>
        <v/>
      </c>
      <c r="O2093" s="17" t="str">
        <f aca="false">IF($C2093="","",N(商品マスタ!$R2092))</f>
        <v/>
      </c>
      <c r="P2093" s="17" t="str">
        <f aca="false">IF($C2093="","",IF($F2093="理論",(N($O2093)+N($N2093))-N($G2093),(N($O2093)+N($N2093))-N($I2093)))</f>
        <v/>
      </c>
      <c r="Q2093" s="17" t="str">
        <f aca="false">IF($C2093="","",MAX(1,N(商品マスタ!$K2092)))</f>
        <v/>
      </c>
      <c r="R2093" s="39" t="str">
        <f aca="false">IF($C2093="","",IF(N($P2093)/N($Q2093)&lt;=0,"",ROUNDUP(N($P2093)/N($Q2093),0)))</f>
        <v/>
      </c>
      <c r="S2093" s="14"/>
      <c r="T2093" s="40" t="str">
        <f aca="false">IF($C2093="","",N(商品マスタ!$M2092))</f>
        <v/>
      </c>
      <c r="U2093" s="40" t="str">
        <f aca="false">IF($S2093="","",N($S2093)*N($T2093))</f>
        <v/>
      </c>
      <c r="V2093" s="18"/>
    </row>
    <row r="2094" customFormat="false" ht="15" hidden="false" customHeight="false" outlineLevel="0" collapsed="false">
      <c r="B2094" s="12" t="n">
        <v>2088</v>
      </c>
      <c r="C2094" s="36" t="str">
        <f aca="false">IF(商品マスタ!$C2093="","",商品マスタ!$C2093)</f>
        <v/>
      </c>
      <c r="D2094" s="12" t="str">
        <f aca="false">IF($C2094="","",商品マスタ!$D2093)</f>
        <v/>
      </c>
      <c r="E2094" s="12" t="str">
        <f aca="false">IF($C2094="","",商品マスタ!$G2093)</f>
        <v/>
      </c>
      <c r="F2094" s="12" t="str">
        <f aca="false">IF($C2094="","",IF(商品マスタ!$P2093="","理論",商品マスタ!$P2093))</f>
        <v/>
      </c>
      <c r="G2094" s="17" t="str">
        <f aca="false">IF($C2094="","",N(商品マスタ!$H2093))</f>
        <v/>
      </c>
      <c r="H2094" s="14"/>
      <c r="I2094" s="17" t="str">
        <f aca="false">IF($C2094="","",N($H2094)*N(商品マスタ!$N2093))</f>
        <v/>
      </c>
      <c r="J2094" s="17" t="str">
        <f aca="false">IF($C2094="","",N($I2094)-N($G2094))</f>
        <v/>
      </c>
      <c r="K2094" s="37" t="str">
        <f aca="false">IF($C2094="","",N(商品マスタ!$I2093))</f>
        <v/>
      </c>
      <c r="L2094" s="17" t="str">
        <f aca="false">IF($C2094="","",MAX(1,N(商品マスタ!$J2093)))</f>
        <v/>
      </c>
      <c r="M2094" s="38" t="str">
        <f aca="false">IF($C2094="","",N(TOP!$C$16)*N($K2094))</f>
        <v/>
      </c>
      <c r="N2094" s="17" t="str">
        <f aca="false">IF($C2094="","",ROUNDUP(N($M2094)/N($L2094),0))</f>
        <v/>
      </c>
      <c r="O2094" s="17" t="str">
        <f aca="false">IF($C2094="","",N(商品マスタ!$R2093))</f>
        <v/>
      </c>
      <c r="P2094" s="17" t="str">
        <f aca="false">IF($C2094="","",IF($F2094="理論",(N($O2094)+N($N2094))-N($G2094),(N($O2094)+N($N2094))-N($I2094)))</f>
        <v/>
      </c>
      <c r="Q2094" s="17" t="str">
        <f aca="false">IF($C2094="","",MAX(1,N(商品マスタ!$K2093)))</f>
        <v/>
      </c>
      <c r="R2094" s="39" t="str">
        <f aca="false">IF($C2094="","",IF(N($P2094)/N($Q2094)&lt;=0,"",ROUNDUP(N($P2094)/N($Q2094),0)))</f>
        <v/>
      </c>
      <c r="S2094" s="14"/>
      <c r="T2094" s="40" t="str">
        <f aca="false">IF($C2094="","",N(商品マスタ!$M2093))</f>
        <v/>
      </c>
      <c r="U2094" s="40" t="str">
        <f aca="false">IF($S2094="","",N($S2094)*N($T2094))</f>
        <v/>
      </c>
      <c r="V2094" s="18"/>
    </row>
    <row r="2095" customFormat="false" ht="15" hidden="false" customHeight="false" outlineLevel="0" collapsed="false">
      <c r="B2095" s="12" t="n">
        <v>2089</v>
      </c>
      <c r="C2095" s="36" t="str">
        <f aca="false">IF(商品マスタ!$C2094="","",商品マスタ!$C2094)</f>
        <v/>
      </c>
      <c r="D2095" s="12" t="str">
        <f aca="false">IF($C2095="","",商品マスタ!$D2094)</f>
        <v/>
      </c>
      <c r="E2095" s="12" t="str">
        <f aca="false">IF($C2095="","",商品マスタ!$G2094)</f>
        <v/>
      </c>
      <c r="F2095" s="12" t="str">
        <f aca="false">IF($C2095="","",IF(商品マスタ!$P2094="","理論",商品マスタ!$P2094))</f>
        <v/>
      </c>
      <c r="G2095" s="17" t="str">
        <f aca="false">IF($C2095="","",N(商品マスタ!$H2094))</f>
        <v/>
      </c>
      <c r="H2095" s="14"/>
      <c r="I2095" s="17" t="str">
        <f aca="false">IF($C2095="","",N($H2095)*N(商品マスタ!$N2094))</f>
        <v/>
      </c>
      <c r="J2095" s="17" t="str">
        <f aca="false">IF($C2095="","",N($I2095)-N($G2095))</f>
        <v/>
      </c>
      <c r="K2095" s="37" t="str">
        <f aca="false">IF($C2095="","",N(商品マスタ!$I2094))</f>
        <v/>
      </c>
      <c r="L2095" s="17" t="str">
        <f aca="false">IF($C2095="","",MAX(1,N(商品マスタ!$J2094)))</f>
        <v/>
      </c>
      <c r="M2095" s="38" t="str">
        <f aca="false">IF($C2095="","",N(TOP!$C$16)*N($K2095))</f>
        <v/>
      </c>
      <c r="N2095" s="17" t="str">
        <f aca="false">IF($C2095="","",ROUNDUP(N($M2095)/N($L2095),0))</f>
        <v/>
      </c>
      <c r="O2095" s="17" t="str">
        <f aca="false">IF($C2095="","",N(商品マスタ!$R2094))</f>
        <v/>
      </c>
      <c r="P2095" s="17" t="str">
        <f aca="false">IF($C2095="","",IF($F2095="理論",(N($O2095)+N($N2095))-N($G2095),(N($O2095)+N($N2095))-N($I2095)))</f>
        <v/>
      </c>
      <c r="Q2095" s="17" t="str">
        <f aca="false">IF($C2095="","",MAX(1,N(商品マスタ!$K2094)))</f>
        <v/>
      </c>
      <c r="R2095" s="39" t="str">
        <f aca="false">IF($C2095="","",IF(N($P2095)/N($Q2095)&lt;=0,"",ROUNDUP(N($P2095)/N($Q2095),0)))</f>
        <v/>
      </c>
      <c r="S2095" s="14"/>
      <c r="T2095" s="40" t="str">
        <f aca="false">IF($C2095="","",N(商品マスタ!$M2094))</f>
        <v/>
      </c>
      <c r="U2095" s="40" t="str">
        <f aca="false">IF($S2095="","",N($S2095)*N($T2095))</f>
        <v/>
      </c>
      <c r="V2095" s="18"/>
    </row>
    <row r="2096" customFormat="false" ht="15" hidden="false" customHeight="false" outlineLevel="0" collapsed="false">
      <c r="B2096" s="12" t="n">
        <v>2090</v>
      </c>
      <c r="C2096" s="36" t="str">
        <f aca="false">IF(商品マスタ!$C2095="","",商品マスタ!$C2095)</f>
        <v/>
      </c>
      <c r="D2096" s="12" t="str">
        <f aca="false">IF($C2096="","",商品マスタ!$D2095)</f>
        <v/>
      </c>
      <c r="E2096" s="12" t="str">
        <f aca="false">IF($C2096="","",商品マスタ!$G2095)</f>
        <v/>
      </c>
      <c r="F2096" s="12" t="str">
        <f aca="false">IF($C2096="","",IF(商品マスタ!$P2095="","理論",商品マスタ!$P2095))</f>
        <v/>
      </c>
      <c r="G2096" s="17" t="str">
        <f aca="false">IF($C2096="","",N(商品マスタ!$H2095))</f>
        <v/>
      </c>
      <c r="H2096" s="14"/>
      <c r="I2096" s="17" t="str">
        <f aca="false">IF($C2096="","",N($H2096)*N(商品マスタ!$N2095))</f>
        <v/>
      </c>
      <c r="J2096" s="17" t="str">
        <f aca="false">IF($C2096="","",N($I2096)-N($G2096))</f>
        <v/>
      </c>
      <c r="K2096" s="37" t="str">
        <f aca="false">IF($C2096="","",N(商品マスタ!$I2095))</f>
        <v/>
      </c>
      <c r="L2096" s="17" t="str">
        <f aca="false">IF($C2096="","",MAX(1,N(商品マスタ!$J2095)))</f>
        <v/>
      </c>
      <c r="M2096" s="38" t="str">
        <f aca="false">IF($C2096="","",N(TOP!$C$16)*N($K2096))</f>
        <v/>
      </c>
      <c r="N2096" s="17" t="str">
        <f aca="false">IF($C2096="","",ROUNDUP(N($M2096)/N($L2096),0))</f>
        <v/>
      </c>
      <c r="O2096" s="17" t="str">
        <f aca="false">IF($C2096="","",N(商品マスタ!$R2095))</f>
        <v/>
      </c>
      <c r="P2096" s="17" t="str">
        <f aca="false">IF($C2096="","",IF($F2096="理論",(N($O2096)+N($N2096))-N($G2096),(N($O2096)+N($N2096))-N($I2096)))</f>
        <v/>
      </c>
      <c r="Q2096" s="17" t="str">
        <f aca="false">IF($C2096="","",MAX(1,N(商品マスタ!$K2095)))</f>
        <v/>
      </c>
      <c r="R2096" s="39" t="str">
        <f aca="false">IF($C2096="","",IF(N($P2096)/N($Q2096)&lt;=0,"",ROUNDUP(N($P2096)/N($Q2096),0)))</f>
        <v/>
      </c>
      <c r="S2096" s="14"/>
      <c r="T2096" s="40" t="str">
        <f aca="false">IF($C2096="","",N(商品マスタ!$M2095))</f>
        <v/>
      </c>
      <c r="U2096" s="40" t="str">
        <f aca="false">IF($S2096="","",N($S2096)*N($T2096))</f>
        <v/>
      </c>
      <c r="V2096" s="18"/>
    </row>
    <row r="2097" customFormat="false" ht="15" hidden="false" customHeight="false" outlineLevel="0" collapsed="false">
      <c r="B2097" s="12" t="n">
        <v>2091</v>
      </c>
      <c r="C2097" s="36" t="str">
        <f aca="false">IF(商品マスタ!$C2096="","",商品マスタ!$C2096)</f>
        <v/>
      </c>
      <c r="D2097" s="12" t="str">
        <f aca="false">IF($C2097="","",商品マスタ!$D2096)</f>
        <v/>
      </c>
      <c r="E2097" s="12" t="str">
        <f aca="false">IF($C2097="","",商品マスタ!$G2096)</f>
        <v/>
      </c>
      <c r="F2097" s="12" t="str">
        <f aca="false">IF($C2097="","",IF(商品マスタ!$P2096="","理論",商品マスタ!$P2096))</f>
        <v/>
      </c>
      <c r="G2097" s="17" t="str">
        <f aca="false">IF($C2097="","",N(商品マスタ!$H2096))</f>
        <v/>
      </c>
      <c r="H2097" s="14"/>
      <c r="I2097" s="17" t="str">
        <f aca="false">IF($C2097="","",N($H2097)*N(商品マスタ!$N2096))</f>
        <v/>
      </c>
      <c r="J2097" s="17" t="str">
        <f aca="false">IF($C2097="","",N($I2097)-N($G2097))</f>
        <v/>
      </c>
      <c r="K2097" s="37" t="str">
        <f aca="false">IF($C2097="","",N(商品マスタ!$I2096))</f>
        <v/>
      </c>
      <c r="L2097" s="17" t="str">
        <f aca="false">IF($C2097="","",MAX(1,N(商品マスタ!$J2096)))</f>
        <v/>
      </c>
      <c r="M2097" s="38" t="str">
        <f aca="false">IF($C2097="","",N(TOP!$C$16)*N($K2097))</f>
        <v/>
      </c>
      <c r="N2097" s="17" t="str">
        <f aca="false">IF($C2097="","",ROUNDUP(N($M2097)/N($L2097),0))</f>
        <v/>
      </c>
      <c r="O2097" s="17" t="str">
        <f aca="false">IF($C2097="","",N(商品マスタ!$R2096))</f>
        <v/>
      </c>
      <c r="P2097" s="17" t="str">
        <f aca="false">IF($C2097="","",IF($F2097="理論",(N($O2097)+N($N2097))-N($G2097),(N($O2097)+N($N2097))-N($I2097)))</f>
        <v/>
      </c>
      <c r="Q2097" s="17" t="str">
        <f aca="false">IF($C2097="","",MAX(1,N(商品マスタ!$K2096)))</f>
        <v/>
      </c>
      <c r="R2097" s="39" t="str">
        <f aca="false">IF($C2097="","",IF(N($P2097)/N($Q2097)&lt;=0,"",ROUNDUP(N($P2097)/N($Q2097),0)))</f>
        <v/>
      </c>
      <c r="S2097" s="14"/>
      <c r="T2097" s="40" t="str">
        <f aca="false">IF($C2097="","",N(商品マスタ!$M2096))</f>
        <v/>
      </c>
      <c r="U2097" s="40" t="str">
        <f aca="false">IF($S2097="","",N($S2097)*N($T2097))</f>
        <v/>
      </c>
      <c r="V2097" s="18"/>
    </row>
    <row r="2098" customFormat="false" ht="15" hidden="false" customHeight="false" outlineLevel="0" collapsed="false">
      <c r="B2098" s="12" t="n">
        <v>2092</v>
      </c>
      <c r="C2098" s="36" t="str">
        <f aca="false">IF(商品マスタ!$C2097="","",商品マスタ!$C2097)</f>
        <v/>
      </c>
      <c r="D2098" s="12" t="str">
        <f aca="false">IF($C2098="","",商品マスタ!$D2097)</f>
        <v/>
      </c>
      <c r="E2098" s="12" t="str">
        <f aca="false">IF($C2098="","",商品マスタ!$G2097)</f>
        <v/>
      </c>
      <c r="F2098" s="12" t="str">
        <f aca="false">IF($C2098="","",IF(商品マスタ!$P2097="","理論",商品マスタ!$P2097))</f>
        <v/>
      </c>
      <c r="G2098" s="17" t="str">
        <f aca="false">IF($C2098="","",N(商品マスタ!$H2097))</f>
        <v/>
      </c>
      <c r="H2098" s="14"/>
      <c r="I2098" s="17" t="str">
        <f aca="false">IF($C2098="","",N($H2098)*N(商品マスタ!$N2097))</f>
        <v/>
      </c>
      <c r="J2098" s="17" t="str">
        <f aca="false">IF($C2098="","",N($I2098)-N($G2098))</f>
        <v/>
      </c>
      <c r="K2098" s="37" t="str">
        <f aca="false">IF($C2098="","",N(商品マスタ!$I2097))</f>
        <v/>
      </c>
      <c r="L2098" s="17" t="str">
        <f aca="false">IF($C2098="","",MAX(1,N(商品マスタ!$J2097)))</f>
        <v/>
      </c>
      <c r="M2098" s="38" t="str">
        <f aca="false">IF($C2098="","",N(TOP!$C$16)*N($K2098))</f>
        <v/>
      </c>
      <c r="N2098" s="17" t="str">
        <f aca="false">IF($C2098="","",ROUNDUP(N($M2098)/N($L2098),0))</f>
        <v/>
      </c>
      <c r="O2098" s="17" t="str">
        <f aca="false">IF($C2098="","",N(商品マスタ!$R2097))</f>
        <v/>
      </c>
      <c r="P2098" s="17" t="str">
        <f aca="false">IF($C2098="","",IF($F2098="理論",(N($O2098)+N($N2098))-N($G2098),(N($O2098)+N($N2098))-N($I2098)))</f>
        <v/>
      </c>
      <c r="Q2098" s="17" t="str">
        <f aca="false">IF($C2098="","",MAX(1,N(商品マスタ!$K2097)))</f>
        <v/>
      </c>
      <c r="R2098" s="39" t="str">
        <f aca="false">IF($C2098="","",IF(N($P2098)/N($Q2098)&lt;=0,"",ROUNDUP(N($P2098)/N($Q2098),0)))</f>
        <v/>
      </c>
      <c r="S2098" s="14"/>
      <c r="T2098" s="40" t="str">
        <f aca="false">IF($C2098="","",N(商品マスタ!$M2097))</f>
        <v/>
      </c>
      <c r="U2098" s="40" t="str">
        <f aca="false">IF($S2098="","",N($S2098)*N($T2098))</f>
        <v/>
      </c>
      <c r="V2098" s="18"/>
    </row>
    <row r="2099" customFormat="false" ht="15" hidden="false" customHeight="false" outlineLevel="0" collapsed="false">
      <c r="B2099" s="12" t="n">
        <v>2093</v>
      </c>
      <c r="C2099" s="36" t="str">
        <f aca="false">IF(商品マスタ!$C2098="","",商品マスタ!$C2098)</f>
        <v/>
      </c>
      <c r="D2099" s="12" t="str">
        <f aca="false">IF($C2099="","",商品マスタ!$D2098)</f>
        <v/>
      </c>
      <c r="E2099" s="12" t="str">
        <f aca="false">IF($C2099="","",商品マスタ!$G2098)</f>
        <v/>
      </c>
      <c r="F2099" s="12" t="str">
        <f aca="false">IF($C2099="","",IF(商品マスタ!$P2098="","理論",商品マスタ!$P2098))</f>
        <v/>
      </c>
      <c r="G2099" s="17" t="str">
        <f aca="false">IF($C2099="","",N(商品マスタ!$H2098))</f>
        <v/>
      </c>
      <c r="H2099" s="14"/>
      <c r="I2099" s="17" t="str">
        <f aca="false">IF($C2099="","",N($H2099)*N(商品マスタ!$N2098))</f>
        <v/>
      </c>
      <c r="J2099" s="17" t="str">
        <f aca="false">IF($C2099="","",N($I2099)-N($G2099))</f>
        <v/>
      </c>
      <c r="K2099" s="37" t="str">
        <f aca="false">IF($C2099="","",N(商品マスタ!$I2098))</f>
        <v/>
      </c>
      <c r="L2099" s="17" t="str">
        <f aca="false">IF($C2099="","",MAX(1,N(商品マスタ!$J2098)))</f>
        <v/>
      </c>
      <c r="M2099" s="38" t="str">
        <f aca="false">IF($C2099="","",N(TOP!$C$16)*N($K2099))</f>
        <v/>
      </c>
      <c r="N2099" s="17" t="str">
        <f aca="false">IF($C2099="","",ROUNDUP(N($M2099)/N($L2099),0))</f>
        <v/>
      </c>
      <c r="O2099" s="17" t="str">
        <f aca="false">IF($C2099="","",N(商品マスタ!$R2098))</f>
        <v/>
      </c>
      <c r="P2099" s="17" t="str">
        <f aca="false">IF($C2099="","",IF($F2099="理論",(N($O2099)+N($N2099))-N($G2099),(N($O2099)+N($N2099))-N($I2099)))</f>
        <v/>
      </c>
      <c r="Q2099" s="17" t="str">
        <f aca="false">IF($C2099="","",MAX(1,N(商品マスタ!$K2098)))</f>
        <v/>
      </c>
      <c r="R2099" s="39" t="str">
        <f aca="false">IF($C2099="","",IF(N($P2099)/N($Q2099)&lt;=0,"",ROUNDUP(N($P2099)/N($Q2099),0)))</f>
        <v/>
      </c>
      <c r="S2099" s="14"/>
      <c r="T2099" s="40" t="str">
        <f aca="false">IF($C2099="","",N(商品マスタ!$M2098))</f>
        <v/>
      </c>
      <c r="U2099" s="40" t="str">
        <f aca="false">IF($S2099="","",N($S2099)*N($T2099))</f>
        <v/>
      </c>
      <c r="V2099" s="18"/>
    </row>
    <row r="2100" customFormat="false" ht="15" hidden="false" customHeight="false" outlineLevel="0" collapsed="false">
      <c r="B2100" s="12" t="n">
        <v>2094</v>
      </c>
      <c r="C2100" s="36" t="str">
        <f aca="false">IF(商品マスタ!$C2099="","",商品マスタ!$C2099)</f>
        <v/>
      </c>
      <c r="D2100" s="12" t="str">
        <f aca="false">IF($C2100="","",商品マスタ!$D2099)</f>
        <v/>
      </c>
      <c r="E2100" s="12" t="str">
        <f aca="false">IF($C2100="","",商品マスタ!$G2099)</f>
        <v/>
      </c>
      <c r="F2100" s="12" t="str">
        <f aca="false">IF($C2100="","",IF(商品マスタ!$P2099="","理論",商品マスタ!$P2099))</f>
        <v/>
      </c>
      <c r="G2100" s="17" t="str">
        <f aca="false">IF($C2100="","",N(商品マスタ!$H2099))</f>
        <v/>
      </c>
      <c r="H2100" s="14"/>
      <c r="I2100" s="17" t="str">
        <f aca="false">IF($C2100="","",N($H2100)*N(商品マスタ!$N2099))</f>
        <v/>
      </c>
      <c r="J2100" s="17" t="str">
        <f aca="false">IF($C2100="","",N($I2100)-N($G2100))</f>
        <v/>
      </c>
      <c r="K2100" s="37" t="str">
        <f aca="false">IF($C2100="","",N(商品マスタ!$I2099))</f>
        <v/>
      </c>
      <c r="L2100" s="17" t="str">
        <f aca="false">IF($C2100="","",MAX(1,N(商品マスタ!$J2099)))</f>
        <v/>
      </c>
      <c r="M2100" s="38" t="str">
        <f aca="false">IF($C2100="","",N(TOP!$C$16)*N($K2100))</f>
        <v/>
      </c>
      <c r="N2100" s="17" t="str">
        <f aca="false">IF($C2100="","",ROUNDUP(N($M2100)/N($L2100),0))</f>
        <v/>
      </c>
      <c r="O2100" s="17" t="str">
        <f aca="false">IF($C2100="","",N(商品マスタ!$R2099))</f>
        <v/>
      </c>
      <c r="P2100" s="17" t="str">
        <f aca="false">IF($C2100="","",IF($F2100="理論",(N($O2100)+N($N2100))-N($G2100),(N($O2100)+N($N2100))-N($I2100)))</f>
        <v/>
      </c>
      <c r="Q2100" s="17" t="str">
        <f aca="false">IF($C2100="","",MAX(1,N(商品マスタ!$K2099)))</f>
        <v/>
      </c>
      <c r="R2100" s="39" t="str">
        <f aca="false">IF($C2100="","",IF(N($P2100)/N($Q2100)&lt;=0,"",ROUNDUP(N($P2100)/N($Q2100),0)))</f>
        <v/>
      </c>
      <c r="S2100" s="14"/>
      <c r="T2100" s="40" t="str">
        <f aca="false">IF($C2100="","",N(商品マスタ!$M2099))</f>
        <v/>
      </c>
      <c r="U2100" s="40" t="str">
        <f aca="false">IF($S2100="","",N($S2100)*N($T2100))</f>
        <v/>
      </c>
      <c r="V2100" s="18"/>
    </row>
    <row r="2101" customFormat="false" ht="15" hidden="false" customHeight="false" outlineLevel="0" collapsed="false">
      <c r="B2101" s="12" t="n">
        <v>2095</v>
      </c>
      <c r="C2101" s="36" t="str">
        <f aca="false">IF(商品マスタ!$C2100="","",商品マスタ!$C2100)</f>
        <v/>
      </c>
      <c r="D2101" s="12" t="str">
        <f aca="false">IF($C2101="","",商品マスタ!$D2100)</f>
        <v/>
      </c>
      <c r="E2101" s="12" t="str">
        <f aca="false">IF($C2101="","",商品マスタ!$G2100)</f>
        <v/>
      </c>
      <c r="F2101" s="12" t="str">
        <f aca="false">IF($C2101="","",IF(商品マスタ!$P2100="","理論",商品マスタ!$P2100))</f>
        <v/>
      </c>
      <c r="G2101" s="17" t="str">
        <f aca="false">IF($C2101="","",N(商品マスタ!$H2100))</f>
        <v/>
      </c>
      <c r="H2101" s="14"/>
      <c r="I2101" s="17" t="str">
        <f aca="false">IF($C2101="","",N($H2101)*N(商品マスタ!$N2100))</f>
        <v/>
      </c>
      <c r="J2101" s="17" t="str">
        <f aca="false">IF($C2101="","",N($I2101)-N($G2101))</f>
        <v/>
      </c>
      <c r="K2101" s="37" t="str">
        <f aca="false">IF($C2101="","",N(商品マスタ!$I2100))</f>
        <v/>
      </c>
      <c r="L2101" s="17" t="str">
        <f aca="false">IF($C2101="","",MAX(1,N(商品マスタ!$J2100)))</f>
        <v/>
      </c>
      <c r="M2101" s="38" t="str">
        <f aca="false">IF($C2101="","",N(TOP!$C$16)*N($K2101))</f>
        <v/>
      </c>
      <c r="N2101" s="17" t="str">
        <f aca="false">IF($C2101="","",ROUNDUP(N($M2101)/N($L2101),0))</f>
        <v/>
      </c>
      <c r="O2101" s="17" t="str">
        <f aca="false">IF($C2101="","",N(商品マスタ!$R2100))</f>
        <v/>
      </c>
      <c r="P2101" s="17" t="str">
        <f aca="false">IF($C2101="","",IF($F2101="理論",(N($O2101)+N($N2101))-N($G2101),(N($O2101)+N($N2101))-N($I2101)))</f>
        <v/>
      </c>
      <c r="Q2101" s="17" t="str">
        <f aca="false">IF($C2101="","",MAX(1,N(商品マスタ!$K2100)))</f>
        <v/>
      </c>
      <c r="R2101" s="39" t="str">
        <f aca="false">IF($C2101="","",IF(N($P2101)/N($Q2101)&lt;=0,"",ROUNDUP(N($P2101)/N($Q2101),0)))</f>
        <v/>
      </c>
      <c r="S2101" s="14"/>
      <c r="T2101" s="40" t="str">
        <f aca="false">IF($C2101="","",N(商品マスタ!$M2100))</f>
        <v/>
      </c>
      <c r="U2101" s="40" t="str">
        <f aca="false">IF($S2101="","",N($S2101)*N($T2101))</f>
        <v/>
      </c>
      <c r="V2101" s="18"/>
    </row>
    <row r="2102" customFormat="false" ht="15" hidden="false" customHeight="false" outlineLevel="0" collapsed="false">
      <c r="B2102" s="12" t="n">
        <v>2096</v>
      </c>
      <c r="C2102" s="36" t="str">
        <f aca="false">IF(商品マスタ!$C2101="","",商品マスタ!$C2101)</f>
        <v/>
      </c>
      <c r="D2102" s="12" t="str">
        <f aca="false">IF($C2102="","",商品マスタ!$D2101)</f>
        <v/>
      </c>
      <c r="E2102" s="12" t="str">
        <f aca="false">IF($C2102="","",商品マスタ!$G2101)</f>
        <v/>
      </c>
      <c r="F2102" s="12" t="str">
        <f aca="false">IF($C2102="","",IF(商品マスタ!$P2101="","理論",商品マスタ!$P2101))</f>
        <v/>
      </c>
      <c r="G2102" s="17" t="str">
        <f aca="false">IF($C2102="","",N(商品マスタ!$H2101))</f>
        <v/>
      </c>
      <c r="H2102" s="14"/>
      <c r="I2102" s="17" t="str">
        <f aca="false">IF($C2102="","",N($H2102)*N(商品マスタ!$N2101))</f>
        <v/>
      </c>
      <c r="J2102" s="17" t="str">
        <f aca="false">IF($C2102="","",N($I2102)-N($G2102))</f>
        <v/>
      </c>
      <c r="K2102" s="37" t="str">
        <f aca="false">IF($C2102="","",N(商品マスタ!$I2101))</f>
        <v/>
      </c>
      <c r="L2102" s="17" t="str">
        <f aca="false">IF($C2102="","",MAX(1,N(商品マスタ!$J2101)))</f>
        <v/>
      </c>
      <c r="M2102" s="38" t="str">
        <f aca="false">IF($C2102="","",N(TOP!$C$16)*N($K2102))</f>
        <v/>
      </c>
      <c r="N2102" s="17" t="str">
        <f aca="false">IF($C2102="","",ROUNDUP(N($M2102)/N($L2102),0))</f>
        <v/>
      </c>
      <c r="O2102" s="17" t="str">
        <f aca="false">IF($C2102="","",N(商品マスタ!$R2101))</f>
        <v/>
      </c>
      <c r="P2102" s="17" t="str">
        <f aca="false">IF($C2102="","",IF($F2102="理論",(N($O2102)+N($N2102))-N($G2102),(N($O2102)+N($N2102))-N($I2102)))</f>
        <v/>
      </c>
      <c r="Q2102" s="17" t="str">
        <f aca="false">IF($C2102="","",MAX(1,N(商品マスタ!$K2101)))</f>
        <v/>
      </c>
      <c r="R2102" s="39" t="str">
        <f aca="false">IF($C2102="","",IF(N($P2102)/N($Q2102)&lt;=0,"",ROUNDUP(N($P2102)/N($Q2102),0)))</f>
        <v/>
      </c>
      <c r="S2102" s="14"/>
      <c r="T2102" s="40" t="str">
        <f aca="false">IF($C2102="","",N(商品マスタ!$M2101))</f>
        <v/>
      </c>
      <c r="U2102" s="40" t="str">
        <f aca="false">IF($S2102="","",N($S2102)*N($T2102))</f>
        <v/>
      </c>
      <c r="V2102" s="18"/>
    </row>
    <row r="2103" customFormat="false" ht="15" hidden="false" customHeight="false" outlineLevel="0" collapsed="false">
      <c r="B2103" s="12" t="n">
        <v>2097</v>
      </c>
      <c r="C2103" s="36" t="str">
        <f aca="false">IF(商品マスタ!$C2102="","",商品マスタ!$C2102)</f>
        <v/>
      </c>
      <c r="D2103" s="12" t="str">
        <f aca="false">IF($C2103="","",商品マスタ!$D2102)</f>
        <v/>
      </c>
      <c r="E2103" s="12" t="str">
        <f aca="false">IF($C2103="","",商品マスタ!$G2102)</f>
        <v/>
      </c>
      <c r="F2103" s="12" t="str">
        <f aca="false">IF($C2103="","",IF(商品マスタ!$P2102="","理論",商品マスタ!$P2102))</f>
        <v/>
      </c>
      <c r="G2103" s="17" t="str">
        <f aca="false">IF($C2103="","",N(商品マスタ!$H2102))</f>
        <v/>
      </c>
      <c r="H2103" s="14"/>
      <c r="I2103" s="17" t="str">
        <f aca="false">IF($C2103="","",N($H2103)*N(商品マスタ!$N2102))</f>
        <v/>
      </c>
      <c r="J2103" s="17" t="str">
        <f aca="false">IF($C2103="","",N($I2103)-N($G2103))</f>
        <v/>
      </c>
      <c r="K2103" s="37" t="str">
        <f aca="false">IF($C2103="","",N(商品マスタ!$I2102))</f>
        <v/>
      </c>
      <c r="L2103" s="17" t="str">
        <f aca="false">IF($C2103="","",MAX(1,N(商品マスタ!$J2102)))</f>
        <v/>
      </c>
      <c r="M2103" s="38" t="str">
        <f aca="false">IF($C2103="","",N(TOP!$C$16)*N($K2103))</f>
        <v/>
      </c>
      <c r="N2103" s="17" t="str">
        <f aca="false">IF($C2103="","",ROUNDUP(N($M2103)/N($L2103),0))</f>
        <v/>
      </c>
      <c r="O2103" s="17" t="str">
        <f aca="false">IF($C2103="","",N(商品マスタ!$R2102))</f>
        <v/>
      </c>
      <c r="P2103" s="17" t="str">
        <f aca="false">IF($C2103="","",IF($F2103="理論",(N($O2103)+N($N2103))-N($G2103),(N($O2103)+N($N2103))-N($I2103)))</f>
        <v/>
      </c>
      <c r="Q2103" s="17" t="str">
        <f aca="false">IF($C2103="","",MAX(1,N(商品マスタ!$K2102)))</f>
        <v/>
      </c>
      <c r="R2103" s="39" t="str">
        <f aca="false">IF($C2103="","",IF(N($P2103)/N($Q2103)&lt;=0,"",ROUNDUP(N($P2103)/N($Q2103),0)))</f>
        <v/>
      </c>
      <c r="S2103" s="14"/>
      <c r="T2103" s="40" t="str">
        <f aca="false">IF($C2103="","",N(商品マスタ!$M2102))</f>
        <v/>
      </c>
      <c r="U2103" s="40" t="str">
        <f aca="false">IF($S2103="","",N($S2103)*N($T2103))</f>
        <v/>
      </c>
      <c r="V2103" s="18"/>
    </row>
    <row r="2104" customFormat="false" ht="15" hidden="false" customHeight="false" outlineLevel="0" collapsed="false">
      <c r="B2104" s="12" t="n">
        <v>2098</v>
      </c>
      <c r="C2104" s="36" t="str">
        <f aca="false">IF(商品マスタ!$C2103="","",商品マスタ!$C2103)</f>
        <v/>
      </c>
      <c r="D2104" s="12" t="str">
        <f aca="false">IF($C2104="","",商品マスタ!$D2103)</f>
        <v/>
      </c>
      <c r="E2104" s="12" t="str">
        <f aca="false">IF($C2104="","",商品マスタ!$G2103)</f>
        <v/>
      </c>
      <c r="F2104" s="12" t="str">
        <f aca="false">IF($C2104="","",IF(商品マスタ!$P2103="","理論",商品マスタ!$P2103))</f>
        <v/>
      </c>
      <c r="G2104" s="17" t="str">
        <f aca="false">IF($C2104="","",N(商品マスタ!$H2103))</f>
        <v/>
      </c>
      <c r="H2104" s="14"/>
      <c r="I2104" s="17" t="str">
        <f aca="false">IF($C2104="","",N($H2104)*N(商品マスタ!$N2103))</f>
        <v/>
      </c>
      <c r="J2104" s="17" t="str">
        <f aca="false">IF($C2104="","",N($I2104)-N($G2104))</f>
        <v/>
      </c>
      <c r="K2104" s="37" t="str">
        <f aca="false">IF($C2104="","",N(商品マスタ!$I2103))</f>
        <v/>
      </c>
      <c r="L2104" s="17" t="str">
        <f aca="false">IF($C2104="","",MAX(1,N(商品マスタ!$J2103)))</f>
        <v/>
      </c>
      <c r="M2104" s="38" t="str">
        <f aca="false">IF($C2104="","",N(TOP!$C$16)*N($K2104))</f>
        <v/>
      </c>
      <c r="N2104" s="17" t="str">
        <f aca="false">IF($C2104="","",ROUNDUP(N($M2104)/N($L2104),0))</f>
        <v/>
      </c>
      <c r="O2104" s="17" t="str">
        <f aca="false">IF($C2104="","",N(商品マスタ!$R2103))</f>
        <v/>
      </c>
      <c r="P2104" s="17" t="str">
        <f aca="false">IF($C2104="","",IF($F2104="理論",(N($O2104)+N($N2104))-N($G2104),(N($O2104)+N($N2104))-N($I2104)))</f>
        <v/>
      </c>
      <c r="Q2104" s="17" t="str">
        <f aca="false">IF($C2104="","",MAX(1,N(商品マスタ!$K2103)))</f>
        <v/>
      </c>
      <c r="R2104" s="39" t="str">
        <f aca="false">IF($C2104="","",IF(N($P2104)/N($Q2104)&lt;=0,"",ROUNDUP(N($P2104)/N($Q2104),0)))</f>
        <v/>
      </c>
      <c r="S2104" s="14"/>
      <c r="T2104" s="40" t="str">
        <f aca="false">IF($C2104="","",N(商品マスタ!$M2103))</f>
        <v/>
      </c>
      <c r="U2104" s="40" t="str">
        <f aca="false">IF($S2104="","",N($S2104)*N($T2104))</f>
        <v/>
      </c>
      <c r="V2104" s="18"/>
    </row>
    <row r="2105" customFormat="false" ht="15" hidden="false" customHeight="false" outlineLevel="0" collapsed="false">
      <c r="B2105" s="12" t="n">
        <v>2099</v>
      </c>
      <c r="C2105" s="36" t="str">
        <f aca="false">IF(商品マスタ!$C2104="","",商品マスタ!$C2104)</f>
        <v/>
      </c>
      <c r="D2105" s="12" t="str">
        <f aca="false">IF($C2105="","",商品マスタ!$D2104)</f>
        <v/>
      </c>
      <c r="E2105" s="12" t="str">
        <f aca="false">IF($C2105="","",商品マスタ!$G2104)</f>
        <v/>
      </c>
      <c r="F2105" s="12" t="str">
        <f aca="false">IF($C2105="","",IF(商品マスタ!$P2104="","理論",商品マスタ!$P2104))</f>
        <v/>
      </c>
      <c r="G2105" s="17" t="str">
        <f aca="false">IF($C2105="","",N(商品マスタ!$H2104))</f>
        <v/>
      </c>
      <c r="H2105" s="14"/>
      <c r="I2105" s="17" t="str">
        <f aca="false">IF($C2105="","",N($H2105)*N(商品マスタ!$N2104))</f>
        <v/>
      </c>
      <c r="J2105" s="17" t="str">
        <f aca="false">IF($C2105="","",N($I2105)-N($G2105))</f>
        <v/>
      </c>
      <c r="K2105" s="37" t="str">
        <f aca="false">IF($C2105="","",N(商品マスタ!$I2104))</f>
        <v/>
      </c>
      <c r="L2105" s="17" t="str">
        <f aca="false">IF($C2105="","",MAX(1,N(商品マスタ!$J2104)))</f>
        <v/>
      </c>
      <c r="M2105" s="38" t="str">
        <f aca="false">IF($C2105="","",N(TOP!$C$16)*N($K2105))</f>
        <v/>
      </c>
      <c r="N2105" s="17" t="str">
        <f aca="false">IF($C2105="","",ROUNDUP(N($M2105)/N($L2105),0))</f>
        <v/>
      </c>
      <c r="O2105" s="17" t="str">
        <f aca="false">IF($C2105="","",N(商品マスタ!$R2104))</f>
        <v/>
      </c>
      <c r="P2105" s="17" t="str">
        <f aca="false">IF($C2105="","",IF($F2105="理論",(N($O2105)+N($N2105))-N($G2105),(N($O2105)+N($N2105))-N($I2105)))</f>
        <v/>
      </c>
      <c r="Q2105" s="17" t="str">
        <f aca="false">IF($C2105="","",MAX(1,N(商品マスタ!$K2104)))</f>
        <v/>
      </c>
      <c r="R2105" s="39" t="str">
        <f aca="false">IF($C2105="","",IF(N($P2105)/N($Q2105)&lt;=0,"",ROUNDUP(N($P2105)/N($Q2105),0)))</f>
        <v/>
      </c>
      <c r="S2105" s="14"/>
      <c r="T2105" s="40" t="str">
        <f aca="false">IF($C2105="","",N(商品マスタ!$M2104))</f>
        <v/>
      </c>
      <c r="U2105" s="40" t="str">
        <f aca="false">IF($S2105="","",N($S2105)*N($T2105))</f>
        <v/>
      </c>
      <c r="V2105" s="18"/>
    </row>
    <row r="2106" customFormat="false" ht="15" hidden="false" customHeight="false" outlineLevel="0" collapsed="false">
      <c r="B2106" s="12" t="n">
        <v>2100</v>
      </c>
      <c r="C2106" s="36" t="str">
        <f aca="false">IF(商品マスタ!$C2105="","",商品マスタ!$C2105)</f>
        <v/>
      </c>
      <c r="D2106" s="12" t="str">
        <f aca="false">IF($C2106="","",商品マスタ!$D2105)</f>
        <v/>
      </c>
      <c r="E2106" s="12" t="str">
        <f aca="false">IF($C2106="","",商品マスタ!$G2105)</f>
        <v/>
      </c>
      <c r="F2106" s="12" t="str">
        <f aca="false">IF($C2106="","",IF(商品マスタ!$P2105="","理論",商品マスタ!$P2105))</f>
        <v/>
      </c>
      <c r="G2106" s="17" t="str">
        <f aca="false">IF($C2106="","",N(商品マスタ!$H2105))</f>
        <v/>
      </c>
      <c r="H2106" s="14"/>
      <c r="I2106" s="17" t="str">
        <f aca="false">IF($C2106="","",N($H2106)*N(商品マスタ!$N2105))</f>
        <v/>
      </c>
      <c r="J2106" s="17" t="str">
        <f aca="false">IF($C2106="","",N($I2106)-N($G2106))</f>
        <v/>
      </c>
      <c r="K2106" s="37" t="str">
        <f aca="false">IF($C2106="","",N(商品マスタ!$I2105))</f>
        <v/>
      </c>
      <c r="L2106" s="17" t="str">
        <f aca="false">IF($C2106="","",MAX(1,N(商品マスタ!$J2105)))</f>
        <v/>
      </c>
      <c r="M2106" s="38" t="str">
        <f aca="false">IF($C2106="","",N(TOP!$C$16)*N($K2106))</f>
        <v/>
      </c>
      <c r="N2106" s="17" t="str">
        <f aca="false">IF($C2106="","",ROUNDUP(N($M2106)/N($L2106),0))</f>
        <v/>
      </c>
      <c r="O2106" s="17" t="str">
        <f aca="false">IF($C2106="","",N(商品マスタ!$R2105))</f>
        <v/>
      </c>
      <c r="P2106" s="17" t="str">
        <f aca="false">IF($C2106="","",IF($F2106="理論",(N($O2106)+N($N2106))-N($G2106),(N($O2106)+N($N2106))-N($I2106)))</f>
        <v/>
      </c>
      <c r="Q2106" s="17" t="str">
        <f aca="false">IF($C2106="","",MAX(1,N(商品マスタ!$K2105)))</f>
        <v/>
      </c>
      <c r="R2106" s="39" t="str">
        <f aca="false">IF($C2106="","",IF(N($P2106)/N($Q2106)&lt;=0,"",ROUNDUP(N($P2106)/N($Q2106),0)))</f>
        <v/>
      </c>
      <c r="S2106" s="14"/>
      <c r="T2106" s="40" t="str">
        <f aca="false">IF($C2106="","",N(商品マスタ!$M2105))</f>
        <v/>
      </c>
      <c r="U2106" s="40" t="str">
        <f aca="false">IF($S2106="","",N($S2106)*N($T2106))</f>
        <v/>
      </c>
      <c r="V2106" s="18"/>
    </row>
    <row r="2107" customFormat="false" ht="15" hidden="false" customHeight="false" outlineLevel="0" collapsed="false">
      <c r="B2107" s="12" t="n">
        <v>2101</v>
      </c>
      <c r="C2107" s="36" t="str">
        <f aca="false">IF(商品マスタ!$C2106="","",商品マスタ!$C2106)</f>
        <v/>
      </c>
      <c r="D2107" s="12" t="str">
        <f aca="false">IF($C2107="","",商品マスタ!$D2106)</f>
        <v/>
      </c>
      <c r="E2107" s="12" t="str">
        <f aca="false">IF($C2107="","",商品マスタ!$G2106)</f>
        <v/>
      </c>
      <c r="F2107" s="12" t="str">
        <f aca="false">IF($C2107="","",IF(商品マスタ!$P2106="","理論",商品マスタ!$P2106))</f>
        <v/>
      </c>
      <c r="G2107" s="17" t="str">
        <f aca="false">IF($C2107="","",N(商品マスタ!$H2106))</f>
        <v/>
      </c>
      <c r="H2107" s="14"/>
      <c r="I2107" s="17" t="str">
        <f aca="false">IF($C2107="","",N($H2107)*N(商品マスタ!$N2106))</f>
        <v/>
      </c>
      <c r="J2107" s="17" t="str">
        <f aca="false">IF($C2107="","",N($I2107)-N($G2107))</f>
        <v/>
      </c>
      <c r="K2107" s="37" t="str">
        <f aca="false">IF($C2107="","",N(商品マスタ!$I2106))</f>
        <v/>
      </c>
      <c r="L2107" s="17" t="str">
        <f aca="false">IF($C2107="","",MAX(1,N(商品マスタ!$J2106)))</f>
        <v/>
      </c>
      <c r="M2107" s="38" t="str">
        <f aca="false">IF($C2107="","",N(TOP!$C$16)*N($K2107))</f>
        <v/>
      </c>
      <c r="N2107" s="17" t="str">
        <f aca="false">IF($C2107="","",ROUNDUP(N($M2107)/N($L2107),0))</f>
        <v/>
      </c>
      <c r="O2107" s="17" t="str">
        <f aca="false">IF($C2107="","",N(商品マスタ!$R2106))</f>
        <v/>
      </c>
      <c r="P2107" s="17" t="str">
        <f aca="false">IF($C2107="","",IF($F2107="理論",(N($O2107)+N($N2107))-N($G2107),(N($O2107)+N($N2107))-N($I2107)))</f>
        <v/>
      </c>
      <c r="Q2107" s="17" t="str">
        <f aca="false">IF($C2107="","",MAX(1,N(商品マスタ!$K2106)))</f>
        <v/>
      </c>
      <c r="R2107" s="39" t="str">
        <f aca="false">IF($C2107="","",IF(N($P2107)/N($Q2107)&lt;=0,"",ROUNDUP(N($P2107)/N($Q2107),0)))</f>
        <v/>
      </c>
      <c r="S2107" s="14"/>
      <c r="T2107" s="40" t="str">
        <f aca="false">IF($C2107="","",N(商品マスタ!$M2106))</f>
        <v/>
      </c>
      <c r="U2107" s="40" t="str">
        <f aca="false">IF($S2107="","",N($S2107)*N($T2107))</f>
        <v/>
      </c>
      <c r="V2107" s="18"/>
    </row>
    <row r="2108" customFormat="false" ht="15" hidden="false" customHeight="false" outlineLevel="0" collapsed="false">
      <c r="B2108" s="12" t="n">
        <v>2102</v>
      </c>
      <c r="C2108" s="36" t="str">
        <f aca="false">IF(商品マスタ!$C2107="","",商品マスタ!$C2107)</f>
        <v/>
      </c>
      <c r="D2108" s="12" t="str">
        <f aca="false">IF($C2108="","",商品マスタ!$D2107)</f>
        <v/>
      </c>
      <c r="E2108" s="12" t="str">
        <f aca="false">IF($C2108="","",商品マスタ!$G2107)</f>
        <v/>
      </c>
      <c r="F2108" s="12" t="str">
        <f aca="false">IF($C2108="","",IF(商品マスタ!$P2107="","理論",商品マスタ!$P2107))</f>
        <v/>
      </c>
      <c r="G2108" s="17" t="str">
        <f aca="false">IF($C2108="","",N(商品マスタ!$H2107))</f>
        <v/>
      </c>
      <c r="H2108" s="14"/>
      <c r="I2108" s="17" t="str">
        <f aca="false">IF($C2108="","",N($H2108)*N(商品マスタ!$N2107))</f>
        <v/>
      </c>
      <c r="J2108" s="17" t="str">
        <f aca="false">IF($C2108="","",N($I2108)-N($G2108))</f>
        <v/>
      </c>
      <c r="K2108" s="37" t="str">
        <f aca="false">IF($C2108="","",N(商品マスタ!$I2107))</f>
        <v/>
      </c>
      <c r="L2108" s="17" t="str">
        <f aca="false">IF($C2108="","",MAX(1,N(商品マスタ!$J2107)))</f>
        <v/>
      </c>
      <c r="M2108" s="38" t="str">
        <f aca="false">IF($C2108="","",N(TOP!$C$16)*N($K2108))</f>
        <v/>
      </c>
      <c r="N2108" s="17" t="str">
        <f aca="false">IF($C2108="","",ROUNDUP(N($M2108)/N($L2108),0))</f>
        <v/>
      </c>
      <c r="O2108" s="17" t="str">
        <f aca="false">IF($C2108="","",N(商品マスタ!$R2107))</f>
        <v/>
      </c>
      <c r="P2108" s="17" t="str">
        <f aca="false">IF($C2108="","",IF($F2108="理論",(N($O2108)+N($N2108))-N($G2108),(N($O2108)+N($N2108))-N($I2108)))</f>
        <v/>
      </c>
      <c r="Q2108" s="17" t="str">
        <f aca="false">IF($C2108="","",MAX(1,N(商品マスタ!$K2107)))</f>
        <v/>
      </c>
      <c r="R2108" s="39" t="str">
        <f aca="false">IF($C2108="","",IF(N($P2108)/N($Q2108)&lt;=0,"",ROUNDUP(N($P2108)/N($Q2108),0)))</f>
        <v/>
      </c>
      <c r="S2108" s="14"/>
      <c r="T2108" s="40" t="str">
        <f aca="false">IF($C2108="","",N(商品マスタ!$M2107))</f>
        <v/>
      </c>
      <c r="U2108" s="40" t="str">
        <f aca="false">IF($S2108="","",N($S2108)*N($T2108))</f>
        <v/>
      </c>
      <c r="V2108" s="18"/>
    </row>
    <row r="2109" customFormat="false" ht="15" hidden="false" customHeight="false" outlineLevel="0" collapsed="false">
      <c r="B2109" s="12" t="n">
        <v>2103</v>
      </c>
      <c r="C2109" s="36" t="str">
        <f aca="false">IF(商品マスタ!$C2108="","",商品マスタ!$C2108)</f>
        <v/>
      </c>
      <c r="D2109" s="12" t="str">
        <f aca="false">IF($C2109="","",商品マスタ!$D2108)</f>
        <v/>
      </c>
      <c r="E2109" s="12" t="str">
        <f aca="false">IF($C2109="","",商品マスタ!$G2108)</f>
        <v/>
      </c>
      <c r="F2109" s="12" t="str">
        <f aca="false">IF($C2109="","",IF(商品マスタ!$P2108="","理論",商品マスタ!$P2108))</f>
        <v/>
      </c>
      <c r="G2109" s="17" t="str">
        <f aca="false">IF($C2109="","",N(商品マスタ!$H2108))</f>
        <v/>
      </c>
      <c r="H2109" s="14"/>
      <c r="I2109" s="17" t="str">
        <f aca="false">IF($C2109="","",N($H2109)*N(商品マスタ!$N2108))</f>
        <v/>
      </c>
      <c r="J2109" s="17" t="str">
        <f aca="false">IF($C2109="","",N($I2109)-N($G2109))</f>
        <v/>
      </c>
      <c r="K2109" s="37" t="str">
        <f aca="false">IF($C2109="","",N(商品マスタ!$I2108))</f>
        <v/>
      </c>
      <c r="L2109" s="17" t="str">
        <f aca="false">IF($C2109="","",MAX(1,N(商品マスタ!$J2108)))</f>
        <v/>
      </c>
      <c r="M2109" s="38" t="str">
        <f aca="false">IF($C2109="","",N(TOP!$C$16)*N($K2109))</f>
        <v/>
      </c>
      <c r="N2109" s="17" t="str">
        <f aca="false">IF($C2109="","",ROUNDUP(N($M2109)/N($L2109),0))</f>
        <v/>
      </c>
      <c r="O2109" s="17" t="str">
        <f aca="false">IF($C2109="","",N(商品マスタ!$R2108))</f>
        <v/>
      </c>
      <c r="P2109" s="17" t="str">
        <f aca="false">IF($C2109="","",IF($F2109="理論",(N($O2109)+N($N2109))-N($G2109),(N($O2109)+N($N2109))-N($I2109)))</f>
        <v/>
      </c>
      <c r="Q2109" s="17" t="str">
        <f aca="false">IF($C2109="","",MAX(1,N(商品マスタ!$K2108)))</f>
        <v/>
      </c>
      <c r="R2109" s="39" t="str">
        <f aca="false">IF($C2109="","",IF(N($P2109)/N($Q2109)&lt;=0,"",ROUNDUP(N($P2109)/N($Q2109),0)))</f>
        <v/>
      </c>
      <c r="S2109" s="14"/>
      <c r="T2109" s="40" t="str">
        <f aca="false">IF($C2109="","",N(商品マスタ!$M2108))</f>
        <v/>
      </c>
      <c r="U2109" s="40" t="str">
        <f aca="false">IF($S2109="","",N($S2109)*N($T2109))</f>
        <v/>
      </c>
      <c r="V2109" s="18"/>
    </row>
    <row r="2110" customFormat="false" ht="15" hidden="false" customHeight="false" outlineLevel="0" collapsed="false">
      <c r="B2110" s="12" t="n">
        <v>2104</v>
      </c>
      <c r="C2110" s="36" t="str">
        <f aca="false">IF(商品マスタ!$C2109="","",商品マスタ!$C2109)</f>
        <v/>
      </c>
      <c r="D2110" s="12" t="str">
        <f aca="false">IF($C2110="","",商品マスタ!$D2109)</f>
        <v/>
      </c>
      <c r="E2110" s="12" t="str">
        <f aca="false">IF($C2110="","",商品マスタ!$G2109)</f>
        <v/>
      </c>
      <c r="F2110" s="12" t="str">
        <f aca="false">IF($C2110="","",IF(商品マスタ!$P2109="","理論",商品マスタ!$P2109))</f>
        <v/>
      </c>
      <c r="G2110" s="17" t="str">
        <f aca="false">IF($C2110="","",N(商品マスタ!$H2109))</f>
        <v/>
      </c>
      <c r="H2110" s="14"/>
      <c r="I2110" s="17" t="str">
        <f aca="false">IF($C2110="","",N($H2110)*N(商品マスタ!$N2109))</f>
        <v/>
      </c>
      <c r="J2110" s="17" t="str">
        <f aca="false">IF($C2110="","",N($I2110)-N($G2110))</f>
        <v/>
      </c>
      <c r="K2110" s="37" t="str">
        <f aca="false">IF($C2110="","",N(商品マスタ!$I2109))</f>
        <v/>
      </c>
      <c r="L2110" s="17" t="str">
        <f aca="false">IF($C2110="","",MAX(1,N(商品マスタ!$J2109)))</f>
        <v/>
      </c>
      <c r="M2110" s="38" t="str">
        <f aca="false">IF($C2110="","",N(TOP!$C$16)*N($K2110))</f>
        <v/>
      </c>
      <c r="N2110" s="17" t="str">
        <f aca="false">IF($C2110="","",ROUNDUP(N($M2110)/N($L2110),0))</f>
        <v/>
      </c>
      <c r="O2110" s="17" t="str">
        <f aca="false">IF($C2110="","",N(商品マスタ!$R2109))</f>
        <v/>
      </c>
      <c r="P2110" s="17" t="str">
        <f aca="false">IF($C2110="","",IF($F2110="理論",(N($O2110)+N($N2110))-N($G2110),(N($O2110)+N($N2110))-N($I2110)))</f>
        <v/>
      </c>
      <c r="Q2110" s="17" t="str">
        <f aca="false">IF($C2110="","",MAX(1,N(商品マスタ!$K2109)))</f>
        <v/>
      </c>
      <c r="R2110" s="39" t="str">
        <f aca="false">IF($C2110="","",IF(N($P2110)/N($Q2110)&lt;=0,"",ROUNDUP(N($P2110)/N($Q2110),0)))</f>
        <v/>
      </c>
      <c r="S2110" s="14"/>
      <c r="T2110" s="40" t="str">
        <f aca="false">IF($C2110="","",N(商品マスタ!$M2109))</f>
        <v/>
      </c>
      <c r="U2110" s="40" t="str">
        <f aca="false">IF($S2110="","",N($S2110)*N($T2110))</f>
        <v/>
      </c>
      <c r="V2110" s="18"/>
    </row>
    <row r="2111" customFormat="false" ht="15" hidden="false" customHeight="false" outlineLevel="0" collapsed="false">
      <c r="B2111" s="12" t="n">
        <v>2105</v>
      </c>
      <c r="C2111" s="36" t="str">
        <f aca="false">IF(商品マスタ!$C2110="","",商品マスタ!$C2110)</f>
        <v/>
      </c>
      <c r="D2111" s="12" t="str">
        <f aca="false">IF($C2111="","",商品マスタ!$D2110)</f>
        <v/>
      </c>
      <c r="E2111" s="12" t="str">
        <f aca="false">IF($C2111="","",商品マスタ!$G2110)</f>
        <v/>
      </c>
      <c r="F2111" s="12" t="str">
        <f aca="false">IF($C2111="","",IF(商品マスタ!$P2110="","理論",商品マスタ!$P2110))</f>
        <v/>
      </c>
      <c r="G2111" s="17" t="str">
        <f aca="false">IF($C2111="","",N(商品マスタ!$H2110))</f>
        <v/>
      </c>
      <c r="H2111" s="14"/>
      <c r="I2111" s="17" t="str">
        <f aca="false">IF($C2111="","",N($H2111)*N(商品マスタ!$N2110))</f>
        <v/>
      </c>
      <c r="J2111" s="17" t="str">
        <f aca="false">IF($C2111="","",N($I2111)-N($G2111))</f>
        <v/>
      </c>
      <c r="K2111" s="37" t="str">
        <f aca="false">IF($C2111="","",N(商品マスタ!$I2110))</f>
        <v/>
      </c>
      <c r="L2111" s="17" t="str">
        <f aca="false">IF($C2111="","",MAX(1,N(商品マスタ!$J2110)))</f>
        <v/>
      </c>
      <c r="M2111" s="38" t="str">
        <f aca="false">IF($C2111="","",N(TOP!$C$16)*N($K2111))</f>
        <v/>
      </c>
      <c r="N2111" s="17" t="str">
        <f aca="false">IF($C2111="","",ROUNDUP(N($M2111)/N($L2111),0))</f>
        <v/>
      </c>
      <c r="O2111" s="17" t="str">
        <f aca="false">IF($C2111="","",N(商品マスタ!$R2110))</f>
        <v/>
      </c>
      <c r="P2111" s="17" t="str">
        <f aca="false">IF($C2111="","",IF($F2111="理論",(N($O2111)+N($N2111))-N($G2111),(N($O2111)+N($N2111))-N($I2111)))</f>
        <v/>
      </c>
      <c r="Q2111" s="17" t="str">
        <f aca="false">IF($C2111="","",MAX(1,N(商品マスタ!$K2110)))</f>
        <v/>
      </c>
      <c r="R2111" s="39" t="str">
        <f aca="false">IF($C2111="","",IF(N($P2111)/N($Q2111)&lt;=0,"",ROUNDUP(N($P2111)/N($Q2111),0)))</f>
        <v/>
      </c>
      <c r="S2111" s="14"/>
      <c r="T2111" s="40" t="str">
        <f aca="false">IF($C2111="","",N(商品マスタ!$M2110))</f>
        <v/>
      </c>
      <c r="U2111" s="40" t="str">
        <f aca="false">IF($S2111="","",N($S2111)*N($T2111))</f>
        <v/>
      </c>
      <c r="V2111" s="18"/>
    </row>
    <row r="2112" customFormat="false" ht="15" hidden="false" customHeight="false" outlineLevel="0" collapsed="false">
      <c r="B2112" s="12" t="n">
        <v>2106</v>
      </c>
      <c r="C2112" s="36" t="str">
        <f aca="false">IF(商品マスタ!$C2111="","",商品マスタ!$C2111)</f>
        <v/>
      </c>
      <c r="D2112" s="12" t="str">
        <f aca="false">IF($C2112="","",商品マスタ!$D2111)</f>
        <v/>
      </c>
      <c r="E2112" s="12" t="str">
        <f aca="false">IF($C2112="","",商品マスタ!$G2111)</f>
        <v/>
      </c>
      <c r="F2112" s="12" t="str">
        <f aca="false">IF($C2112="","",IF(商品マスタ!$P2111="","理論",商品マスタ!$P2111))</f>
        <v/>
      </c>
      <c r="G2112" s="17" t="str">
        <f aca="false">IF($C2112="","",N(商品マスタ!$H2111))</f>
        <v/>
      </c>
      <c r="H2112" s="14"/>
      <c r="I2112" s="17" t="str">
        <f aca="false">IF($C2112="","",N($H2112)*N(商品マスタ!$N2111))</f>
        <v/>
      </c>
      <c r="J2112" s="17" t="str">
        <f aca="false">IF($C2112="","",N($I2112)-N($G2112))</f>
        <v/>
      </c>
      <c r="K2112" s="37" t="str">
        <f aca="false">IF($C2112="","",N(商品マスタ!$I2111))</f>
        <v/>
      </c>
      <c r="L2112" s="17" t="str">
        <f aca="false">IF($C2112="","",MAX(1,N(商品マスタ!$J2111)))</f>
        <v/>
      </c>
      <c r="M2112" s="38" t="str">
        <f aca="false">IF($C2112="","",N(TOP!$C$16)*N($K2112))</f>
        <v/>
      </c>
      <c r="N2112" s="17" t="str">
        <f aca="false">IF($C2112="","",ROUNDUP(N($M2112)/N($L2112),0))</f>
        <v/>
      </c>
      <c r="O2112" s="17" t="str">
        <f aca="false">IF($C2112="","",N(商品マスタ!$R2111))</f>
        <v/>
      </c>
      <c r="P2112" s="17" t="str">
        <f aca="false">IF($C2112="","",IF($F2112="理論",(N($O2112)+N($N2112))-N($G2112),(N($O2112)+N($N2112))-N($I2112)))</f>
        <v/>
      </c>
      <c r="Q2112" s="17" t="str">
        <f aca="false">IF($C2112="","",MAX(1,N(商品マスタ!$K2111)))</f>
        <v/>
      </c>
      <c r="R2112" s="39" t="str">
        <f aca="false">IF($C2112="","",IF(N($P2112)/N($Q2112)&lt;=0,"",ROUNDUP(N($P2112)/N($Q2112),0)))</f>
        <v/>
      </c>
      <c r="S2112" s="14"/>
      <c r="T2112" s="40" t="str">
        <f aca="false">IF($C2112="","",N(商品マスタ!$M2111))</f>
        <v/>
      </c>
      <c r="U2112" s="40" t="str">
        <f aca="false">IF($S2112="","",N($S2112)*N($T2112))</f>
        <v/>
      </c>
      <c r="V2112" s="18"/>
    </row>
    <row r="2113" customFormat="false" ht="15" hidden="false" customHeight="false" outlineLevel="0" collapsed="false">
      <c r="B2113" s="12" t="n">
        <v>2107</v>
      </c>
      <c r="C2113" s="36" t="str">
        <f aca="false">IF(商品マスタ!$C2112="","",商品マスタ!$C2112)</f>
        <v/>
      </c>
      <c r="D2113" s="12" t="str">
        <f aca="false">IF($C2113="","",商品マスタ!$D2112)</f>
        <v/>
      </c>
      <c r="E2113" s="12" t="str">
        <f aca="false">IF($C2113="","",商品マスタ!$G2112)</f>
        <v/>
      </c>
      <c r="F2113" s="12" t="str">
        <f aca="false">IF($C2113="","",IF(商品マスタ!$P2112="","理論",商品マスタ!$P2112))</f>
        <v/>
      </c>
      <c r="G2113" s="17" t="str">
        <f aca="false">IF($C2113="","",N(商品マスタ!$H2112))</f>
        <v/>
      </c>
      <c r="H2113" s="14"/>
      <c r="I2113" s="17" t="str">
        <f aca="false">IF($C2113="","",N($H2113)*N(商品マスタ!$N2112))</f>
        <v/>
      </c>
      <c r="J2113" s="17" t="str">
        <f aca="false">IF($C2113="","",N($I2113)-N($G2113))</f>
        <v/>
      </c>
      <c r="K2113" s="37" t="str">
        <f aca="false">IF($C2113="","",N(商品マスタ!$I2112))</f>
        <v/>
      </c>
      <c r="L2113" s="17" t="str">
        <f aca="false">IF($C2113="","",MAX(1,N(商品マスタ!$J2112)))</f>
        <v/>
      </c>
      <c r="M2113" s="38" t="str">
        <f aca="false">IF($C2113="","",N(TOP!$C$16)*N($K2113))</f>
        <v/>
      </c>
      <c r="N2113" s="17" t="str">
        <f aca="false">IF($C2113="","",ROUNDUP(N($M2113)/N($L2113),0))</f>
        <v/>
      </c>
      <c r="O2113" s="17" t="str">
        <f aca="false">IF($C2113="","",N(商品マスタ!$R2112))</f>
        <v/>
      </c>
      <c r="P2113" s="17" t="str">
        <f aca="false">IF($C2113="","",IF($F2113="理論",(N($O2113)+N($N2113))-N($G2113),(N($O2113)+N($N2113))-N($I2113)))</f>
        <v/>
      </c>
      <c r="Q2113" s="17" t="str">
        <f aca="false">IF($C2113="","",MAX(1,N(商品マスタ!$K2112)))</f>
        <v/>
      </c>
      <c r="R2113" s="39" t="str">
        <f aca="false">IF($C2113="","",IF(N($P2113)/N($Q2113)&lt;=0,"",ROUNDUP(N($P2113)/N($Q2113),0)))</f>
        <v/>
      </c>
      <c r="S2113" s="14"/>
      <c r="T2113" s="40" t="str">
        <f aca="false">IF($C2113="","",N(商品マスタ!$M2112))</f>
        <v/>
      </c>
      <c r="U2113" s="40" t="str">
        <f aca="false">IF($S2113="","",N($S2113)*N($T2113))</f>
        <v/>
      </c>
      <c r="V2113" s="18"/>
    </row>
    <row r="2114" customFormat="false" ht="15" hidden="false" customHeight="false" outlineLevel="0" collapsed="false">
      <c r="B2114" s="12" t="n">
        <v>2108</v>
      </c>
      <c r="C2114" s="36" t="str">
        <f aca="false">IF(商品マスタ!$C2113="","",商品マスタ!$C2113)</f>
        <v/>
      </c>
      <c r="D2114" s="12" t="str">
        <f aca="false">IF($C2114="","",商品マスタ!$D2113)</f>
        <v/>
      </c>
      <c r="E2114" s="12" t="str">
        <f aca="false">IF($C2114="","",商品マスタ!$G2113)</f>
        <v/>
      </c>
      <c r="F2114" s="12" t="str">
        <f aca="false">IF($C2114="","",IF(商品マスタ!$P2113="","理論",商品マスタ!$P2113))</f>
        <v/>
      </c>
      <c r="G2114" s="17" t="str">
        <f aca="false">IF($C2114="","",N(商品マスタ!$H2113))</f>
        <v/>
      </c>
      <c r="H2114" s="14"/>
      <c r="I2114" s="17" t="str">
        <f aca="false">IF($C2114="","",N($H2114)*N(商品マスタ!$N2113))</f>
        <v/>
      </c>
      <c r="J2114" s="17" t="str">
        <f aca="false">IF($C2114="","",N($I2114)-N($G2114))</f>
        <v/>
      </c>
      <c r="K2114" s="37" t="str">
        <f aca="false">IF($C2114="","",N(商品マスタ!$I2113))</f>
        <v/>
      </c>
      <c r="L2114" s="17" t="str">
        <f aca="false">IF($C2114="","",MAX(1,N(商品マスタ!$J2113)))</f>
        <v/>
      </c>
      <c r="M2114" s="38" t="str">
        <f aca="false">IF($C2114="","",N(TOP!$C$16)*N($K2114))</f>
        <v/>
      </c>
      <c r="N2114" s="17" t="str">
        <f aca="false">IF($C2114="","",ROUNDUP(N($M2114)/N($L2114),0))</f>
        <v/>
      </c>
      <c r="O2114" s="17" t="str">
        <f aca="false">IF($C2114="","",N(商品マスタ!$R2113))</f>
        <v/>
      </c>
      <c r="P2114" s="17" t="str">
        <f aca="false">IF($C2114="","",IF($F2114="理論",(N($O2114)+N($N2114))-N($G2114),(N($O2114)+N($N2114))-N($I2114)))</f>
        <v/>
      </c>
      <c r="Q2114" s="17" t="str">
        <f aca="false">IF($C2114="","",MAX(1,N(商品マスタ!$K2113)))</f>
        <v/>
      </c>
      <c r="R2114" s="39" t="str">
        <f aca="false">IF($C2114="","",IF(N($P2114)/N($Q2114)&lt;=0,"",ROUNDUP(N($P2114)/N($Q2114),0)))</f>
        <v/>
      </c>
      <c r="S2114" s="14"/>
      <c r="T2114" s="40" t="str">
        <f aca="false">IF($C2114="","",N(商品マスタ!$M2113))</f>
        <v/>
      </c>
      <c r="U2114" s="40" t="str">
        <f aca="false">IF($S2114="","",N($S2114)*N($T2114))</f>
        <v/>
      </c>
      <c r="V2114" s="18"/>
    </row>
    <row r="2115" customFormat="false" ht="15" hidden="false" customHeight="false" outlineLevel="0" collapsed="false">
      <c r="B2115" s="12" t="n">
        <v>2109</v>
      </c>
      <c r="C2115" s="36" t="str">
        <f aca="false">IF(商品マスタ!$C2114="","",商品マスタ!$C2114)</f>
        <v/>
      </c>
      <c r="D2115" s="12" t="str">
        <f aca="false">IF($C2115="","",商品マスタ!$D2114)</f>
        <v/>
      </c>
      <c r="E2115" s="12" t="str">
        <f aca="false">IF($C2115="","",商品マスタ!$G2114)</f>
        <v/>
      </c>
      <c r="F2115" s="12" t="str">
        <f aca="false">IF($C2115="","",IF(商品マスタ!$P2114="","理論",商品マスタ!$P2114))</f>
        <v/>
      </c>
      <c r="G2115" s="17" t="str">
        <f aca="false">IF($C2115="","",N(商品マスタ!$H2114))</f>
        <v/>
      </c>
      <c r="H2115" s="14"/>
      <c r="I2115" s="17" t="str">
        <f aca="false">IF($C2115="","",N($H2115)*N(商品マスタ!$N2114))</f>
        <v/>
      </c>
      <c r="J2115" s="17" t="str">
        <f aca="false">IF($C2115="","",N($I2115)-N($G2115))</f>
        <v/>
      </c>
      <c r="K2115" s="37" t="str">
        <f aca="false">IF($C2115="","",N(商品マスタ!$I2114))</f>
        <v/>
      </c>
      <c r="L2115" s="17" t="str">
        <f aca="false">IF($C2115="","",MAX(1,N(商品マスタ!$J2114)))</f>
        <v/>
      </c>
      <c r="M2115" s="38" t="str">
        <f aca="false">IF($C2115="","",N(TOP!$C$16)*N($K2115))</f>
        <v/>
      </c>
      <c r="N2115" s="17" t="str">
        <f aca="false">IF($C2115="","",ROUNDUP(N($M2115)/N($L2115),0))</f>
        <v/>
      </c>
      <c r="O2115" s="17" t="str">
        <f aca="false">IF($C2115="","",N(商品マスタ!$R2114))</f>
        <v/>
      </c>
      <c r="P2115" s="17" t="str">
        <f aca="false">IF($C2115="","",IF($F2115="理論",(N($O2115)+N($N2115))-N($G2115),(N($O2115)+N($N2115))-N($I2115)))</f>
        <v/>
      </c>
      <c r="Q2115" s="17" t="str">
        <f aca="false">IF($C2115="","",MAX(1,N(商品マスタ!$K2114)))</f>
        <v/>
      </c>
      <c r="R2115" s="39" t="str">
        <f aca="false">IF($C2115="","",IF(N($P2115)/N($Q2115)&lt;=0,"",ROUNDUP(N($P2115)/N($Q2115),0)))</f>
        <v/>
      </c>
      <c r="S2115" s="14"/>
      <c r="T2115" s="40" t="str">
        <f aca="false">IF($C2115="","",N(商品マスタ!$M2114))</f>
        <v/>
      </c>
      <c r="U2115" s="40" t="str">
        <f aca="false">IF($S2115="","",N($S2115)*N($T2115))</f>
        <v/>
      </c>
      <c r="V2115" s="18"/>
    </row>
    <row r="2116" customFormat="false" ht="15" hidden="false" customHeight="false" outlineLevel="0" collapsed="false">
      <c r="B2116" s="12" t="n">
        <v>2110</v>
      </c>
      <c r="C2116" s="36" t="str">
        <f aca="false">IF(商品マスタ!$C2115="","",商品マスタ!$C2115)</f>
        <v/>
      </c>
      <c r="D2116" s="12" t="str">
        <f aca="false">IF($C2116="","",商品マスタ!$D2115)</f>
        <v/>
      </c>
      <c r="E2116" s="12" t="str">
        <f aca="false">IF($C2116="","",商品マスタ!$G2115)</f>
        <v/>
      </c>
      <c r="F2116" s="12" t="str">
        <f aca="false">IF($C2116="","",IF(商品マスタ!$P2115="","理論",商品マスタ!$P2115))</f>
        <v/>
      </c>
      <c r="G2116" s="17" t="str">
        <f aca="false">IF($C2116="","",N(商品マスタ!$H2115))</f>
        <v/>
      </c>
      <c r="H2116" s="14"/>
      <c r="I2116" s="17" t="str">
        <f aca="false">IF($C2116="","",N($H2116)*N(商品マスタ!$N2115))</f>
        <v/>
      </c>
      <c r="J2116" s="17" t="str">
        <f aca="false">IF($C2116="","",N($I2116)-N($G2116))</f>
        <v/>
      </c>
      <c r="K2116" s="37" t="str">
        <f aca="false">IF($C2116="","",N(商品マスタ!$I2115))</f>
        <v/>
      </c>
      <c r="L2116" s="17" t="str">
        <f aca="false">IF($C2116="","",MAX(1,N(商品マスタ!$J2115)))</f>
        <v/>
      </c>
      <c r="M2116" s="38" t="str">
        <f aca="false">IF($C2116="","",N(TOP!$C$16)*N($K2116))</f>
        <v/>
      </c>
      <c r="N2116" s="17" t="str">
        <f aca="false">IF($C2116="","",ROUNDUP(N($M2116)/N($L2116),0))</f>
        <v/>
      </c>
      <c r="O2116" s="17" t="str">
        <f aca="false">IF($C2116="","",N(商品マスタ!$R2115))</f>
        <v/>
      </c>
      <c r="P2116" s="17" t="str">
        <f aca="false">IF($C2116="","",IF($F2116="理論",(N($O2116)+N($N2116))-N($G2116),(N($O2116)+N($N2116))-N($I2116)))</f>
        <v/>
      </c>
      <c r="Q2116" s="17" t="str">
        <f aca="false">IF($C2116="","",MAX(1,N(商品マスタ!$K2115)))</f>
        <v/>
      </c>
      <c r="R2116" s="39" t="str">
        <f aca="false">IF($C2116="","",IF(N($P2116)/N($Q2116)&lt;=0,"",ROUNDUP(N($P2116)/N($Q2116),0)))</f>
        <v/>
      </c>
      <c r="S2116" s="14"/>
      <c r="T2116" s="40" t="str">
        <f aca="false">IF($C2116="","",N(商品マスタ!$M2115))</f>
        <v/>
      </c>
      <c r="U2116" s="40" t="str">
        <f aca="false">IF($S2116="","",N($S2116)*N($T2116))</f>
        <v/>
      </c>
      <c r="V2116" s="18"/>
    </row>
    <row r="2117" customFormat="false" ht="15" hidden="false" customHeight="false" outlineLevel="0" collapsed="false">
      <c r="B2117" s="12" t="n">
        <v>2111</v>
      </c>
      <c r="C2117" s="36" t="str">
        <f aca="false">IF(商品マスタ!$C2116="","",商品マスタ!$C2116)</f>
        <v/>
      </c>
      <c r="D2117" s="12" t="str">
        <f aca="false">IF($C2117="","",商品マスタ!$D2116)</f>
        <v/>
      </c>
      <c r="E2117" s="12" t="str">
        <f aca="false">IF($C2117="","",商品マスタ!$G2116)</f>
        <v/>
      </c>
      <c r="F2117" s="12" t="str">
        <f aca="false">IF($C2117="","",IF(商品マスタ!$P2116="","理論",商品マスタ!$P2116))</f>
        <v/>
      </c>
      <c r="G2117" s="17" t="str">
        <f aca="false">IF($C2117="","",N(商品マスタ!$H2116))</f>
        <v/>
      </c>
      <c r="H2117" s="14"/>
      <c r="I2117" s="17" t="str">
        <f aca="false">IF($C2117="","",N($H2117)*N(商品マスタ!$N2116))</f>
        <v/>
      </c>
      <c r="J2117" s="17" t="str">
        <f aca="false">IF($C2117="","",N($I2117)-N($G2117))</f>
        <v/>
      </c>
      <c r="K2117" s="37" t="str">
        <f aca="false">IF($C2117="","",N(商品マスタ!$I2116))</f>
        <v/>
      </c>
      <c r="L2117" s="17" t="str">
        <f aca="false">IF($C2117="","",MAX(1,N(商品マスタ!$J2116)))</f>
        <v/>
      </c>
      <c r="M2117" s="38" t="str">
        <f aca="false">IF($C2117="","",N(TOP!$C$16)*N($K2117))</f>
        <v/>
      </c>
      <c r="N2117" s="17" t="str">
        <f aca="false">IF($C2117="","",ROUNDUP(N($M2117)/N($L2117),0))</f>
        <v/>
      </c>
      <c r="O2117" s="17" t="str">
        <f aca="false">IF($C2117="","",N(商品マスタ!$R2116))</f>
        <v/>
      </c>
      <c r="P2117" s="17" t="str">
        <f aca="false">IF($C2117="","",IF($F2117="理論",(N($O2117)+N($N2117))-N($G2117),(N($O2117)+N($N2117))-N($I2117)))</f>
        <v/>
      </c>
      <c r="Q2117" s="17" t="str">
        <f aca="false">IF($C2117="","",MAX(1,N(商品マスタ!$K2116)))</f>
        <v/>
      </c>
      <c r="R2117" s="39" t="str">
        <f aca="false">IF($C2117="","",IF(N($P2117)/N($Q2117)&lt;=0,"",ROUNDUP(N($P2117)/N($Q2117),0)))</f>
        <v/>
      </c>
      <c r="S2117" s="14"/>
      <c r="T2117" s="40" t="str">
        <f aca="false">IF($C2117="","",N(商品マスタ!$M2116))</f>
        <v/>
      </c>
      <c r="U2117" s="40" t="str">
        <f aca="false">IF($S2117="","",N($S2117)*N($T2117))</f>
        <v/>
      </c>
      <c r="V2117" s="18"/>
    </row>
    <row r="2118" customFormat="false" ht="15" hidden="false" customHeight="false" outlineLevel="0" collapsed="false">
      <c r="B2118" s="12" t="n">
        <v>2112</v>
      </c>
      <c r="C2118" s="36" t="str">
        <f aca="false">IF(商品マスタ!$C2117="","",商品マスタ!$C2117)</f>
        <v/>
      </c>
      <c r="D2118" s="12" t="str">
        <f aca="false">IF($C2118="","",商品マスタ!$D2117)</f>
        <v/>
      </c>
      <c r="E2118" s="12" t="str">
        <f aca="false">IF($C2118="","",商品マスタ!$G2117)</f>
        <v/>
      </c>
      <c r="F2118" s="12" t="str">
        <f aca="false">IF($C2118="","",IF(商品マスタ!$P2117="","理論",商品マスタ!$P2117))</f>
        <v/>
      </c>
      <c r="G2118" s="17" t="str">
        <f aca="false">IF($C2118="","",N(商品マスタ!$H2117))</f>
        <v/>
      </c>
      <c r="H2118" s="14"/>
      <c r="I2118" s="17" t="str">
        <f aca="false">IF($C2118="","",N($H2118)*N(商品マスタ!$N2117))</f>
        <v/>
      </c>
      <c r="J2118" s="17" t="str">
        <f aca="false">IF($C2118="","",N($I2118)-N($G2118))</f>
        <v/>
      </c>
      <c r="K2118" s="37" t="str">
        <f aca="false">IF($C2118="","",N(商品マスタ!$I2117))</f>
        <v/>
      </c>
      <c r="L2118" s="17" t="str">
        <f aca="false">IF($C2118="","",MAX(1,N(商品マスタ!$J2117)))</f>
        <v/>
      </c>
      <c r="M2118" s="38" t="str">
        <f aca="false">IF($C2118="","",N(TOP!$C$16)*N($K2118))</f>
        <v/>
      </c>
      <c r="N2118" s="17" t="str">
        <f aca="false">IF($C2118="","",ROUNDUP(N($M2118)/N($L2118),0))</f>
        <v/>
      </c>
      <c r="O2118" s="17" t="str">
        <f aca="false">IF($C2118="","",N(商品マスタ!$R2117))</f>
        <v/>
      </c>
      <c r="P2118" s="17" t="str">
        <f aca="false">IF($C2118="","",IF($F2118="理論",(N($O2118)+N($N2118))-N($G2118),(N($O2118)+N($N2118))-N($I2118)))</f>
        <v/>
      </c>
      <c r="Q2118" s="17" t="str">
        <f aca="false">IF($C2118="","",MAX(1,N(商品マスタ!$K2117)))</f>
        <v/>
      </c>
      <c r="R2118" s="39" t="str">
        <f aca="false">IF($C2118="","",IF(N($P2118)/N($Q2118)&lt;=0,"",ROUNDUP(N($P2118)/N($Q2118),0)))</f>
        <v/>
      </c>
      <c r="S2118" s="14"/>
      <c r="T2118" s="40" t="str">
        <f aca="false">IF($C2118="","",N(商品マスタ!$M2117))</f>
        <v/>
      </c>
      <c r="U2118" s="40" t="str">
        <f aca="false">IF($S2118="","",N($S2118)*N($T2118))</f>
        <v/>
      </c>
      <c r="V2118" s="18"/>
    </row>
    <row r="2119" customFormat="false" ht="15" hidden="false" customHeight="false" outlineLevel="0" collapsed="false">
      <c r="B2119" s="12" t="n">
        <v>2113</v>
      </c>
      <c r="C2119" s="36" t="str">
        <f aca="false">IF(商品マスタ!$C2118="","",商品マスタ!$C2118)</f>
        <v/>
      </c>
      <c r="D2119" s="12" t="str">
        <f aca="false">IF($C2119="","",商品マスタ!$D2118)</f>
        <v/>
      </c>
      <c r="E2119" s="12" t="str">
        <f aca="false">IF($C2119="","",商品マスタ!$G2118)</f>
        <v/>
      </c>
      <c r="F2119" s="12" t="str">
        <f aca="false">IF($C2119="","",IF(商品マスタ!$P2118="","理論",商品マスタ!$P2118))</f>
        <v/>
      </c>
      <c r="G2119" s="17" t="str">
        <f aca="false">IF($C2119="","",N(商品マスタ!$H2118))</f>
        <v/>
      </c>
      <c r="H2119" s="14"/>
      <c r="I2119" s="17" t="str">
        <f aca="false">IF($C2119="","",N($H2119)*N(商品マスタ!$N2118))</f>
        <v/>
      </c>
      <c r="J2119" s="17" t="str">
        <f aca="false">IF($C2119="","",N($I2119)-N($G2119))</f>
        <v/>
      </c>
      <c r="K2119" s="37" t="str">
        <f aca="false">IF($C2119="","",N(商品マスタ!$I2118))</f>
        <v/>
      </c>
      <c r="L2119" s="17" t="str">
        <f aca="false">IF($C2119="","",MAX(1,N(商品マスタ!$J2118)))</f>
        <v/>
      </c>
      <c r="M2119" s="38" t="str">
        <f aca="false">IF($C2119="","",N(TOP!$C$16)*N($K2119))</f>
        <v/>
      </c>
      <c r="N2119" s="17" t="str">
        <f aca="false">IF($C2119="","",ROUNDUP(N($M2119)/N($L2119),0))</f>
        <v/>
      </c>
      <c r="O2119" s="17" t="str">
        <f aca="false">IF($C2119="","",N(商品マスタ!$R2118))</f>
        <v/>
      </c>
      <c r="P2119" s="17" t="str">
        <f aca="false">IF($C2119="","",IF($F2119="理論",(N($O2119)+N($N2119))-N($G2119),(N($O2119)+N($N2119))-N($I2119)))</f>
        <v/>
      </c>
      <c r="Q2119" s="17" t="str">
        <f aca="false">IF($C2119="","",MAX(1,N(商品マスタ!$K2118)))</f>
        <v/>
      </c>
      <c r="R2119" s="39" t="str">
        <f aca="false">IF($C2119="","",IF(N($P2119)/N($Q2119)&lt;=0,"",ROUNDUP(N($P2119)/N($Q2119),0)))</f>
        <v/>
      </c>
      <c r="S2119" s="14"/>
      <c r="T2119" s="40" t="str">
        <f aca="false">IF($C2119="","",N(商品マスタ!$M2118))</f>
        <v/>
      </c>
      <c r="U2119" s="40" t="str">
        <f aca="false">IF($S2119="","",N($S2119)*N($T2119))</f>
        <v/>
      </c>
      <c r="V2119" s="18"/>
    </row>
    <row r="2120" customFormat="false" ht="15" hidden="false" customHeight="false" outlineLevel="0" collapsed="false">
      <c r="B2120" s="12" t="n">
        <v>2114</v>
      </c>
      <c r="C2120" s="36" t="str">
        <f aca="false">IF(商品マスタ!$C2119="","",商品マスタ!$C2119)</f>
        <v/>
      </c>
      <c r="D2120" s="12" t="str">
        <f aca="false">IF($C2120="","",商品マスタ!$D2119)</f>
        <v/>
      </c>
      <c r="E2120" s="12" t="str">
        <f aca="false">IF($C2120="","",商品マスタ!$G2119)</f>
        <v/>
      </c>
      <c r="F2120" s="12" t="str">
        <f aca="false">IF($C2120="","",IF(商品マスタ!$P2119="","理論",商品マスタ!$P2119))</f>
        <v/>
      </c>
      <c r="G2120" s="17" t="str">
        <f aca="false">IF($C2120="","",N(商品マスタ!$H2119))</f>
        <v/>
      </c>
      <c r="H2120" s="14"/>
      <c r="I2120" s="17" t="str">
        <f aca="false">IF($C2120="","",N($H2120)*N(商品マスタ!$N2119))</f>
        <v/>
      </c>
      <c r="J2120" s="17" t="str">
        <f aca="false">IF($C2120="","",N($I2120)-N($G2120))</f>
        <v/>
      </c>
      <c r="K2120" s="37" t="str">
        <f aca="false">IF($C2120="","",N(商品マスタ!$I2119))</f>
        <v/>
      </c>
      <c r="L2120" s="17" t="str">
        <f aca="false">IF($C2120="","",MAX(1,N(商品マスタ!$J2119)))</f>
        <v/>
      </c>
      <c r="M2120" s="38" t="str">
        <f aca="false">IF($C2120="","",N(TOP!$C$16)*N($K2120))</f>
        <v/>
      </c>
      <c r="N2120" s="17" t="str">
        <f aca="false">IF($C2120="","",ROUNDUP(N($M2120)/N($L2120),0))</f>
        <v/>
      </c>
      <c r="O2120" s="17" t="str">
        <f aca="false">IF($C2120="","",N(商品マスタ!$R2119))</f>
        <v/>
      </c>
      <c r="P2120" s="17" t="str">
        <f aca="false">IF($C2120="","",IF($F2120="理論",(N($O2120)+N($N2120))-N($G2120),(N($O2120)+N($N2120))-N($I2120)))</f>
        <v/>
      </c>
      <c r="Q2120" s="17" t="str">
        <f aca="false">IF($C2120="","",MAX(1,N(商品マスタ!$K2119)))</f>
        <v/>
      </c>
      <c r="R2120" s="39" t="str">
        <f aca="false">IF($C2120="","",IF(N($P2120)/N($Q2120)&lt;=0,"",ROUNDUP(N($P2120)/N($Q2120),0)))</f>
        <v/>
      </c>
      <c r="S2120" s="14"/>
      <c r="T2120" s="40" t="str">
        <f aca="false">IF($C2120="","",N(商品マスタ!$M2119))</f>
        <v/>
      </c>
      <c r="U2120" s="40" t="str">
        <f aca="false">IF($S2120="","",N($S2120)*N($T2120))</f>
        <v/>
      </c>
      <c r="V2120" s="18"/>
    </row>
    <row r="2121" customFormat="false" ht="15" hidden="false" customHeight="false" outlineLevel="0" collapsed="false">
      <c r="B2121" s="12" t="n">
        <v>2115</v>
      </c>
      <c r="C2121" s="36" t="str">
        <f aca="false">IF(商品マスタ!$C2120="","",商品マスタ!$C2120)</f>
        <v/>
      </c>
      <c r="D2121" s="12" t="str">
        <f aca="false">IF($C2121="","",商品マスタ!$D2120)</f>
        <v/>
      </c>
      <c r="E2121" s="12" t="str">
        <f aca="false">IF($C2121="","",商品マスタ!$G2120)</f>
        <v/>
      </c>
      <c r="F2121" s="12" t="str">
        <f aca="false">IF($C2121="","",IF(商品マスタ!$P2120="","理論",商品マスタ!$P2120))</f>
        <v/>
      </c>
      <c r="G2121" s="17" t="str">
        <f aca="false">IF($C2121="","",N(商品マスタ!$H2120))</f>
        <v/>
      </c>
      <c r="H2121" s="14"/>
      <c r="I2121" s="17" t="str">
        <f aca="false">IF($C2121="","",N($H2121)*N(商品マスタ!$N2120))</f>
        <v/>
      </c>
      <c r="J2121" s="17" t="str">
        <f aca="false">IF($C2121="","",N($I2121)-N($G2121))</f>
        <v/>
      </c>
      <c r="K2121" s="37" t="str">
        <f aca="false">IF($C2121="","",N(商品マスタ!$I2120))</f>
        <v/>
      </c>
      <c r="L2121" s="17" t="str">
        <f aca="false">IF($C2121="","",MAX(1,N(商品マスタ!$J2120)))</f>
        <v/>
      </c>
      <c r="M2121" s="38" t="str">
        <f aca="false">IF($C2121="","",N(TOP!$C$16)*N($K2121))</f>
        <v/>
      </c>
      <c r="N2121" s="17" t="str">
        <f aca="false">IF($C2121="","",ROUNDUP(N($M2121)/N($L2121),0))</f>
        <v/>
      </c>
      <c r="O2121" s="17" t="str">
        <f aca="false">IF($C2121="","",N(商品マスタ!$R2120))</f>
        <v/>
      </c>
      <c r="P2121" s="17" t="str">
        <f aca="false">IF($C2121="","",IF($F2121="理論",(N($O2121)+N($N2121))-N($G2121),(N($O2121)+N($N2121))-N($I2121)))</f>
        <v/>
      </c>
      <c r="Q2121" s="17" t="str">
        <f aca="false">IF($C2121="","",MAX(1,N(商品マスタ!$K2120)))</f>
        <v/>
      </c>
      <c r="R2121" s="39" t="str">
        <f aca="false">IF($C2121="","",IF(N($P2121)/N($Q2121)&lt;=0,"",ROUNDUP(N($P2121)/N($Q2121),0)))</f>
        <v/>
      </c>
      <c r="S2121" s="14"/>
      <c r="T2121" s="40" t="str">
        <f aca="false">IF($C2121="","",N(商品マスタ!$M2120))</f>
        <v/>
      </c>
      <c r="U2121" s="40" t="str">
        <f aca="false">IF($S2121="","",N($S2121)*N($T2121))</f>
        <v/>
      </c>
      <c r="V2121" s="18"/>
    </row>
    <row r="2122" customFormat="false" ht="15" hidden="false" customHeight="false" outlineLevel="0" collapsed="false">
      <c r="B2122" s="12" t="n">
        <v>2116</v>
      </c>
      <c r="C2122" s="36" t="str">
        <f aca="false">IF(商品マスタ!$C2121="","",商品マスタ!$C2121)</f>
        <v/>
      </c>
      <c r="D2122" s="12" t="str">
        <f aca="false">IF($C2122="","",商品マスタ!$D2121)</f>
        <v/>
      </c>
      <c r="E2122" s="12" t="str">
        <f aca="false">IF($C2122="","",商品マスタ!$G2121)</f>
        <v/>
      </c>
      <c r="F2122" s="12" t="str">
        <f aca="false">IF($C2122="","",IF(商品マスタ!$P2121="","理論",商品マスタ!$P2121))</f>
        <v/>
      </c>
      <c r="G2122" s="17" t="str">
        <f aca="false">IF($C2122="","",N(商品マスタ!$H2121))</f>
        <v/>
      </c>
      <c r="H2122" s="14"/>
      <c r="I2122" s="17" t="str">
        <f aca="false">IF($C2122="","",N($H2122)*N(商品マスタ!$N2121))</f>
        <v/>
      </c>
      <c r="J2122" s="17" t="str">
        <f aca="false">IF($C2122="","",N($I2122)-N($G2122))</f>
        <v/>
      </c>
      <c r="K2122" s="37" t="str">
        <f aca="false">IF($C2122="","",N(商品マスタ!$I2121))</f>
        <v/>
      </c>
      <c r="L2122" s="17" t="str">
        <f aca="false">IF($C2122="","",MAX(1,N(商品マスタ!$J2121)))</f>
        <v/>
      </c>
      <c r="M2122" s="38" t="str">
        <f aca="false">IF($C2122="","",N(TOP!$C$16)*N($K2122))</f>
        <v/>
      </c>
      <c r="N2122" s="17" t="str">
        <f aca="false">IF($C2122="","",ROUNDUP(N($M2122)/N($L2122),0))</f>
        <v/>
      </c>
      <c r="O2122" s="17" t="str">
        <f aca="false">IF($C2122="","",N(商品マスタ!$R2121))</f>
        <v/>
      </c>
      <c r="P2122" s="17" t="str">
        <f aca="false">IF($C2122="","",IF($F2122="理論",(N($O2122)+N($N2122))-N($G2122),(N($O2122)+N($N2122))-N($I2122)))</f>
        <v/>
      </c>
      <c r="Q2122" s="17" t="str">
        <f aca="false">IF($C2122="","",MAX(1,N(商品マスタ!$K2121)))</f>
        <v/>
      </c>
      <c r="R2122" s="39" t="str">
        <f aca="false">IF($C2122="","",IF(N($P2122)/N($Q2122)&lt;=0,"",ROUNDUP(N($P2122)/N($Q2122),0)))</f>
        <v/>
      </c>
      <c r="S2122" s="14"/>
      <c r="T2122" s="40" t="str">
        <f aca="false">IF($C2122="","",N(商品マスタ!$M2121))</f>
        <v/>
      </c>
      <c r="U2122" s="40" t="str">
        <f aca="false">IF($S2122="","",N($S2122)*N($T2122))</f>
        <v/>
      </c>
      <c r="V2122" s="18"/>
    </row>
    <row r="2123" customFormat="false" ht="15" hidden="false" customHeight="false" outlineLevel="0" collapsed="false">
      <c r="B2123" s="12" t="n">
        <v>2117</v>
      </c>
      <c r="C2123" s="36" t="str">
        <f aca="false">IF(商品マスタ!$C2122="","",商品マスタ!$C2122)</f>
        <v/>
      </c>
      <c r="D2123" s="12" t="str">
        <f aca="false">IF($C2123="","",商品マスタ!$D2122)</f>
        <v/>
      </c>
      <c r="E2123" s="12" t="str">
        <f aca="false">IF($C2123="","",商品マスタ!$G2122)</f>
        <v/>
      </c>
      <c r="F2123" s="12" t="str">
        <f aca="false">IF($C2123="","",IF(商品マスタ!$P2122="","理論",商品マスタ!$P2122))</f>
        <v/>
      </c>
      <c r="G2123" s="17" t="str">
        <f aca="false">IF($C2123="","",N(商品マスタ!$H2122))</f>
        <v/>
      </c>
      <c r="H2123" s="14"/>
      <c r="I2123" s="17" t="str">
        <f aca="false">IF($C2123="","",N($H2123)*N(商品マスタ!$N2122))</f>
        <v/>
      </c>
      <c r="J2123" s="17" t="str">
        <f aca="false">IF($C2123="","",N($I2123)-N($G2123))</f>
        <v/>
      </c>
      <c r="K2123" s="37" t="str">
        <f aca="false">IF($C2123="","",N(商品マスタ!$I2122))</f>
        <v/>
      </c>
      <c r="L2123" s="17" t="str">
        <f aca="false">IF($C2123="","",MAX(1,N(商品マスタ!$J2122)))</f>
        <v/>
      </c>
      <c r="M2123" s="38" t="str">
        <f aca="false">IF($C2123="","",N(TOP!$C$16)*N($K2123))</f>
        <v/>
      </c>
      <c r="N2123" s="17" t="str">
        <f aca="false">IF($C2123="","",ROUNDUP(N($M2123)/N($L2123),0))</f>
        <v/>
      </c>
      <c r="O2123" s="17" t="str">
        <f aca="false">IF($C2123="","",N(商品マスタ!$R2122))</f>
        <v/>
      </c>
      <c r="P2123" s="17" t="str">
        <f aca="false">IF($C2123="","",IF($F2123="理論",(N($O2123)+N($N2123))-N($G2123),(N($O2123)+N($N2123))-N($I2123)))</f>
        <v/>
      </c>
      <c r="Q2123" s="17" t="str">
        <f aca="false">IF($C2123="","",MAX(1,N(商品マスタ!$K2122)))</f>
        <v/>
      </c>
      <c r="R2123" s="39" t="str">
        <f aca="false">IF($C2123="","",IF(N($P2123)/N($Q2123)&lt;=0,"",ROUNDUP(N($P2123)/N($Q2123),0)))</f>
        <v/>
      </c>
      <c r="S2123" s="14"/>
      <c r="T2123" s="40" t="str">
        <f aca="false">IF($C2123="","",N(商品マスタ!$M2122))</f>
        <v/>
      </c>
      <c r="U2123" s="40" t="str">
        <f aca="false">IF($S2123="","",N($S2123)*N($T2123))</f>
        <v/>
      </c>
      <c r="V2123" s="18"/>
    </row>
    <row r="2124" customFormat="false" ht="15" hidden="false" customHeight="false" outlineLevel="0" collapsed="false">
      <c r="B2124" s="12" t="n">
        <v>2118</v>
      </c>
      <c r="C2124" s="36" t="str">
        <f aca="false">IF(商品マスタ!$C2123="","",商品マスタ!$C2123)</f>
        <v/>
      </c>
      <c r="D2124" s="12" t="str">
        <f aca="false">IF($C2124="","",商品マスタ!$D2123)</f>
        <v/>
      </c>
      <c r="E2124" s="12" t="str">
        <f aca="false">IF($C2124="","",商品マスタ!$G2123)</f>
        <v/>
      </c>
      <c r="F2124" s="12" t="str">
        <f aca="false">IF($C2124="","",IF(商品マスタ!$P2123="","理論",商品マスタ!$P2123))</f>
        <v/>
      </c>
      <c r="G2124" s="17" t="str">
        <f aca="false">IF($C2124="","",N(商品マスタ!$H2123))</f>
        <v/>
      </c>
      <c r="H2124" s="14"/>
      <c r="I2124" s="17" t="str">
        <f aca="false">IF($C2124="","",N($H2124)*N(商品マスタ!$N2123))</f>
        <v/>
      </c>
      <c r="J2124" s="17" t="str">
        <f aca="false">IF($C2124="","",N($I2124)-N($G2124))</f>
        <v/>
      </c>
      <c r="K2124" s="37" t="str">
        <f aca="false">IF($C2124="","",N(商品マスタ!$I2123))</f>
        <v/>
      </c>
      <c r="L2124" s="17" t="str">
        <f aca="false">IF($C2124="","",MAX(1,N(商品マスタ!$J2123)))</f>
        <v/>
      </c>
      <c r="M2124" s="38" t="str">
        <f aca="false">IF($C2124="","",N(TOP!$C$16)*N($K2124))</f>
        <v/>
      </c>
      <c r="N2124" s="17" t="str">
        <f aca="false">IF($C2124="","",ROUNDUP(N($M2124)/N($L2124),0))</f>
        <v/>
      </c>
      <c r="O2124" s="17" t="str">
        <f aca="false">IF($C2124="","",N(商品マスタ!$R2123))</f>
        <v/>
      </c>
      <c r="P2124" s="17" t="str">
        <f aca="false">IF($C2124="","",IF($F2124="理論",(N($O2124)+N($N2124))-N($G2124),(N($O2124)+N($N2124))-N($I2124)))</f>
        <v/>
      </c>
      <c r="Q2124" s="17" t="str">
        <f aca="false">IF($C2124="","",MAX(1,N(商品マスタ!$K2123)))</f>
        <v/>
      </c>
      <c r="R2124" s="39" t="str">
        <f aca="false">IF($C2124="","",IF(N($P2124)/N($Q2124)&lt;=0,"",ROUNDUP(N($P2124)/N($Q2124),0)))</f>
        <v/>
      </c>
      <c r="S2124" s="14"/>
      <c r="T2124" s="40" t="str">
        <f aca="false">IF($C2124="","",N(商品マスタ!$M2123))</f>
        <v/>
      </c>
      <c r="U2124" s="40" t="str">
        <f aca="false">IF($S2124="","",N($S2124)*N($T2124))</f>
        <v/>
      </c>
      <c r="V2124" s="18"/>
    </row>
    <row r="2125" customFormat="false" ht="15" hidden="false" customHeight="false" outlineLevel="0" collapsed="false">
      <c r="B2125" s="12" t="n">
        <v>2119</v>
      </c>
      <c r="C2125" s="36" t="str">
        <f aca="false">IF(商品マスタ!$C2124="","",商品マスタ!$C2124)</f>
        <v/>
      </c>
      <c r="D2125" s="12" t="str">
        <f aca="false">IF($C2125="","",商品マスタ!$D2124)</f>
        <v/>
      </c>
      <c r="E2125" s="12" t="str">
        <f aca="false">IF($C2125="","",商品マスタ!$G2124)</f>
        <v/>
      </c>
      <c r="F2125" s="12" t="str">
        <f aca="false">IF($C2125="","",IF(商品マスタ!$P2124="","理論",商品マスタ!$P2124))</f>
        <v/>
      </c>
      <c r="G2125" s="17" t="str">
        <f aca="false">IF($C2125="","",N(商品マスタ!$H2124))</f>
        <v/>
      </c>
      <c r="H2125" s="14"/>
      <c r="I2125" s="17" t="str">
        <f aca="false">IF($C2125="","",N($H2125)*N(商品マスタ!$N2124))</f>
        <v/>
      </c>
      <c r="J2125" s="17" t="str">
        <f aca="false">IF($C2125="","",N($I2125)-N($G2125))</f>
        <v/>
      </c>
      <c r="K2125" s="37" t="str">
        <f aca="false">IF($C2125="","",N(商品マスタ!$I2124))</f>
        <v/>
      </c>
      <c r="L2125" s="17" t="str">
        <f aca="false">IF($C2125="","",MAX(1,N(商品マスタ!$J2124)))</f>
        <v/>
      </c>
      <c r="M2125" s="38" t="str">
        <f aca="false">IF($C2125="","",N(TOP!$C$16)*N($K2125))</f>
        <v/>
      </c>
      <c r="N2125" s="17" t="str">
        <f aca="false">IF($C2125="","",ROUNDUP(N($M2125)/N($L2125),0))</f>
        <v/>
      </c>
      <c r="O2125" s="17" t="str">
        <f aca="false">IF($C2125="","",N(商品マスタ!$R2124))</f>
        <v/>
      </c>
      <c r="P2125" s="17" t="str">
        <f aca="false">IF($C2125="","",IF($F2125="理論",(N($O2125)+N($N2125))-N($G2125),(N($O2125)+N($N2125))-N($I2125)))</f>
        <v/>
      </c>
      <c r="Q2125" s="17" t="str">
        <f aca="false">IF($C2125="","",MAX(1,N(商品マスタ!$K2124)))</f>
        <v/>
      </c>
      <c r="R2125" s="39" t="str">
        <f aca="false">IF($C2125="","",IF(N($P2125)/N($Q2125)&lt;=0,"",ROUNDUP(N($P2125)/N($Q2125),0)))</f>
        <v/>
      </c>
      <c r="S2125" s="14"/>
      <c r="T2125" s="40" t="str">
        <f aca="false">IF($C2125="","",N(商品マスタ!$M2124))</f>
        <v/>
      </c>
      <c r="U2125" s="40" t="str">
        <f aca="false">IF($S2125="","",N($S2125)*N($T2125))</f>
        <v/>
      </c>
      <c r="V2125" s="18"/>
    </row>
    <row r="2126" customFormat="false" ht="15" hidden="false" customHeight="false" outlineLevel="0" collapsed="false">
      <c r="B2126" s="12" t="n">
        <v>2120</v>
      </c>
      <c r="C2126" s="36" t="str">
        <f aca="false">IF(商品マスタ!$C2125="","",商品マスタ!$C2125)</f>
        <v/>
      </c>
      <c r="D2126" s="12" t="str">
        <f aca="false">IF($C2126="","",商品マスタ!$D2125)</f>
        <v/>
      </c>
      <c r="E2126" s="12" t="str">
        <f aca="false">IF($C2126="","",商品マスタ!$G2125)</f>
        <v/>
      </c>
      <c r="F2126" s="12" t="str">
        <f aca="false">IF($C2126="","",IF(商品マスタ!$P2125="","理論",商品マスタ!$P2125))</f>
        <v/>
      </c>
      <c r="G2126" s="17" t="str">
        <f aca="false">IF($C2126="","",N(商品マスタ!$H2125))</f>
        <v/>
      </c>
      <c r="H2126" s="14"/>
      <c r="I2126" s="17" t="str">
        <f aca="false">IF($C2126="","",N($H2126)*N(商品マスタ!$N2125))</f>
        <v/>
      </c>
      <c r="J2126" s="17" t="str">
        <f aca="false">IF($C2126="","",N($I2126)-N($G2126))</f>
        <v/>
      </c>
      <c r="K2126" s="37" t="str">
        <f aca="false">IF($C2126="","",N(商品マスタ!$I2125))</f>
        <v/>
      </c>
      <c r="L2126" s="17" t="str">
        <f aca="false">IF($C2126="","",MAX(1,N(商品マスタ!$J2125)))</f>
        <v/>
      </c>
      <c r="M2126" s="38" t="str">
        <f aca="false">IF($C2126="","",N(TOP!$C$16)*N($K2126))</f>
        <v/>
      </c>
      <c r="N2126" s="17" t="str">
        <f aca="false">IF($C2126="","",ROUNDUP(N($M2126)/N($L2126),0))</f>
        <v/>
      </c>
      <c r="O2126" s="17" t="str">
        <f aca="false">IF($C2126="","",N(商品マスタ!$R2125))</f>
        <v/>
      </c>
      <c r="P2126" s="17" t="str">
        <f aca="false">IF($C2126="","",IF($F2126="理論",(N($O2126)+N($N2126))-N($G2126),(N($O2126)+N($N2126))-N($I2126)))</f>
        <v/>
      </c>
      <c r="Q2126" s="17" t="str">
        <f aca="false">IF($C2126="","",MAX(1,N(商品マスタ!$K2125)))</f>
        <v/>
      </c>
      <c r="R2126" s="39" t="str">
        <f aca="false">IF($C2126="","",IF(N($P2126)/N($Q2126)&lt;=0,"",ROUNDUP(N($P2126)/N($Q2126),0)))</f>
        <v/>
      </c>
      <c r="S2126" s="14"/>
      <c r="T2126" s="40" t="str">
        <f aca="false">IF($C2126="","",N(商品マスタ!$M2125))</f>
        <v/>
      </c>
      <c r="U2126" s="40" t="str">
        <f aca="false">IF($S2126="","",N($S2126)*N($T2126))</f>
        <v/>
      </c>
      <c r="V2126" s="18"/>
    </row>
    <row r="2127" customFormat="false" ht="15" hidden="false" customHeight="false" outlineLevel="0" collapsed="false">
      <c r="B2127" s="12" t="n">
        <v>2121</v>
      </c>
      <c r="C2127" s="36" t="str">
        <f aca="false">IF(商品マスタ!$C2126="","",商品マスタ!$C2126)</f>
        <v/>
      </c>
      <c r="D2127" s="12" t="str">
        <f aca="false">IF($C2127="","",商品マスタ!$D2126)</f>
        <v/>
      </c>
      <c r="E2127" s="12" t="str">
        <f aca="false">IF($C2127="","",商品マスタ!$G2126)</f>
        <v/>
      </c>
      <c r="F2127" s="12" t="str">
        <f aca="false">IF($C2127="","",IF(商品マスタ!$P2126="","理論",商品マスタ!$P2126))</f>
        <v/>
      </c>
      <c r="G2127" s="17" t="str">
        <f aca="false">IF($C2127="","",N(商品マスタ!$H2126))</f>
        <v/>
      </c>
      <c r="H2127" s="14"/>
      <c r="I2127" s="17" t="str">
        <f aca="false">IF($C2127="","",N($H2127)*N(商品マスタ!$N2126))</f>
        <v/>
      </c>
      <c r="J2127" s="17" t="str">
        <f aca="false">IF($C2127="","",N($I2127)-N($G2127))</f>
        <v/>
      </c>
      <c r="K2127" s="37" t="str">
        <f aca="false">IF($C2127="","",N(商品マスタ!$I2126))</f>
        <v/>
      </c>
      <c r="L2127" s="17" t="str">
        <f aca="false">IF($C2127="","",MAX(1,N(商品マスタ!$J2126)))</f>
        <v/>
      </c>
      <c r="M2127" s="38" t="str">
        <f aca="false">IF($C2127="","",N(TOP!$C$16)*N($K2127))</f>
        <v/>
      </c>
      <c r="N2127" s="17" t="str">
        <f aca="false">IF($C2127="","",ROUNDUP(N($M2127)/N($L2127),0))</f>
        <v/>
      </c>
      <c r="O2127" s="17" t="str">
        <f aca="false">IF($C2127="","",N(商品マスタ!$R2126))</f>
        <v/>
      </c>
      <c r="P2127" s="17" t="str">
        <f aca="false">IF($C2127="","",IF($F2127="理論",(N($O2127)+N($N2127))-N($G2127),(N($O2127)+N($N2127))-N($I2127)))</f>
        <v/>
      </c>
      <c r="Q2127" s="17" t="str">
        <f aca="false">IF($C2127="","",MAX(1,N(商品マスタ!$K2126)))</f>
        <v/>
      </c>
      <c r="R2127" s="39" t="str">
        <f aca="false">IF($C2127="","",IF(N($P2127)/N($Q2127)&lt;=0,"",ROUNDUP(N($P2127)/N($Q2127),0)))</f>
        <v/>
      </c>
      <c r="S2127" s="14"/>
      <c r="T2127" s="40" t="str">
        <f aca="false">IF($C2127="","",N(商品マスタ!$M2126))</f>
        <v/>
      </c>
      <c r="U2127" s="40" t="str">
        <f aca="false">IF($S2127="","",N($S2127)*N($T2127))</f>
        <v/>
      </c>
      <c r="V2127" s="18"/>
    </row>
    <row r="2128" customFormat="false" ht="15" hidden="false" customHeight="false" outlineLevel="0" collapsed="false">
      <c r="B2128" s="12" t="n">
        <v>2122</v>
      </c>
      <c r="C2128" s="36" t="str">
        <f aca="false">IF(商品マスタ!$C2127="","",商品マスタ!$C2127)</f>
        <v/>
      </c>
      <c r="D2128" s="12" t="str">
        <f aca="false">IF($C2128="","",商品マスタ!$D2127)</f>
        <v/>
      </c>
      <c r="E2128" s="12" t="str">
        <f aca="false">IF($C2128="","",商品マスタ!$G2127)</f>
        <v/>
      </c>
      <c r="F2128" s="12" t="str">
        <f aca="false">IF($C2128="","",IF(商品マスタ!$P2127="","理論",商品マスタ!$P2127))</f>
        <v/>
      </c>
      <c r="G2128" s="17" t="str">
        <f aca="false">IF($C2128="","",N(商品マスタ!$H2127))</f>
        <v/>
      </c>
      <c r="H2128" s="14"/>
      <c r="I2128" s="17" t="str">
        <f aca="false">IF($C2128="","",N($H2128)*N(商品マスタ!$N2127))</f>
        <v/>
      </c>
      <c r="J2128" s="17" t="str">
        <f aca="false">IF($C2128="","",N($I2128)-N($G2128))</f>
        <v/>
      </c>
      <c r="K2128" s="37" t="str">
        <f aca="false">IF($C2128="","",N(商品マスタ!$I2127))</f>
        <v/>
      </c>
      <c r="L2128" s="17" t="str">
        <f aca="false">IF($C2128="","",MAX(1,N(商品マスタ!$J2127)))</f>
        <v/>
      </c>
      <c r="M2128" s="38" t="str">
        <f aca="false">IF($C2128="","",N(TOP!$C$16)*N($K2128))</f>
        <v/>
      </c>
      <c r="N2128" s="17" t="str">
        <f aca="false">IF($C2128="","",ROUNDUP(N($M2128)/N($L2128),0))</f>
        <v/>
      </c>
      <c r="O2128" s="17" t="str">
        <f aca="false">IF($C2128="","",N(商品マスタ!$R2127))</f>
        <v/>
      </c>
      <c r="P2128" s="17" t="str">
        <f aca="false">IF($C2128="","",IF($F2128="理論",(N($O2128)+N($N2128))-N($G2128),(N($O2128)+N($N2128))-N($I2128)))</f>
        <v/>
      </c>
      <c r="Q2128" s="17" t="str">
        <f aca="false">IF($C2128="","",MAX(1,N(商品マスタ!$K2127)))</f>
        <v/>
      </c>
      <c r="R2128" s="39" t="str">
        <f aca="false">IF($C2128="","",IF(N($P2128)/N($Q2128)&lt;=0,"",ROUNDUP(N($P2128)/N($Q2128),0)))</f>
        <v/>
      </c>
      <c r="S2128" s="14"/>
      <c r="T2128" s="40" t="str">
        <f aca="false">IF($C2128="","",N(商品マスタ!$M2127))</f>
        <v/>
      </c>
      <c r="U2128" s="40" t="str">
        <f aca="false">IF($S2128="","",N($S2128)*N($T2128))</f>
        <v/>
      </c>
      <c r="V2128" s="18"/>
    </row>
    <row r="2129" customFormat="false" ht="15" hidden="false" customHeight="false" outlineLevel="0" collapsed="false">
      <c r="B2129" s="12" t="n">
        <v>2123</v>
      </c>
      <c r="C2129" s="36" t="str">
        <f aca="false">IF(商品マスタ!$C2128="","",商品マスタ!$C2128)</f>
        <v/>
      </c>
      <c r="D2129" s="12" t="str">
        <f aca="false">IF($C2129="","",商品マスタ!$D2128)</f>
        <v/>
      </c>
      <c r="E2129" s="12" t="str">
        <f aca="false">IF($C2129="","",商品マスタ!$G2128)</f>
        <v/>
      </c>
      <c r="F2129" s="12" t="str">
        <f aca="false">IF($C2129="","",IF(商品マスタ!$P2128="","理論",商品マスタ!$P2128))</f>
        <v/>
      </c>
      <c r="G2129" s="17" t="str">
        <f aca="false">IF($C2129="","",N(商品マスタ!$H2128))</f>
        <v/>
      </c>
      <c r="H2129" s="14"/>
      <c r="I2129" s="17" t="str">
        <f aca="false">IF($C2129="","",N($H2129)*N(商品マスタ!$N2128))</f>
        <v/>
      </c>
      <c r="J2129" s="17" t="str">
        <f aca="false">IF($C2129="","",N($I2129)-N($G2129))</f>
        <v/>
      </c>
      <c r="K2129" s="37" t="str">
        <f aca="false">IF($C2129="","",N(商品マスタ!$I2128))</f>
        <v/>
      </c>
      <c r="L2129" s="17" t="str">
        <f aca="false">IF($C2129="","",MAX(1,N(商品マスタ!$J2128)))</f>
        <v/>
      </c>
      <c r="M2129" s="38" t="str">
        <f aca="false">IF($C2129="","",N(TOP!$C$16)*N($K2129))</f>
        <v/>
      </c>
      <c r="N2129" s="17" t="str">
        <f aca="false">IF($C2129="","",ROUNDUP(N($M2129)/N($L2129),0))</f>
        <v/>
      </c>
      <c r="O2129" s="17" t="str">
        <f aca="false">IF($C2129="","",N(商品マスタ!$R2128))</f>
        <v/>
      </c>
      <c r="P2129" s="17" t="str">
        <f aca="false">IF($C2129="","",IF($F2129="理論",(N($O2129)+N($N2129))-N($G2129),(N($O2129)+N($N2129))-N($I2129)))</f>
        <v/>
      </c>
      <c r="Q2129" s="17" t="str">
        <f aca="false">IF($C2129="","",MAX(1,N(商品マスタ!$K2128)))</f>
        <v/>
      </c>
      <c r="R2129" s="39" t="str">
        <f aca="false">IF($C2129="","",IF(N($P2129)/N($Q2129)&lt;=0,"",ROUNDUP(N($P2129)/N($Q2129),0)))</f>
        <v/>
      </c>
      <c r="S2129" s="14"/>
      <c r="T2129" s="40" t="str">
        <f aca="false">IF($C2129="","",N(商品マスタ!$M2128))</f>
        <v/>
      </c>
      <c r="U2129" s="40" t="str">
        <f aca="false">IF($S2129="","",N($S2129)*N($T2129))</f>
        <v/>
      </c>
      <c r="V2129" s="18"/>
    </row>
    <row r="2130" customFormat="false" ht="15" hidden="false" customHeight="false" outlineLevel="0" collapsed="false">
      <c r="B2130" s="12" t="n">
        <v>2124</v>
      </c>
      <c r="C2130" s="36" t="str">
        <f aca="false">IF(商品マスタ!$C2129="","",商品マスタ!$C2129)</f>
        <v/>
      </c>
      <c r="D2130" s="12" t="str">
        <f aca="false">IF($C2130="","",商品マスタ!$D2129)</f>
        <v/>
      </c>
      <c r="E2130" s="12" t="str">
        <f aca="false">IF($C2130="","",商品マスタ!$G2129)</f>
        <v/>
      </c>
      <c r="F2130" s="12" t="str">
        <f aca="false">IF($C2130="","",IF(商品マスタ!$P2129="","理論",商品マスタ!$P2129))</f>
        <v/>
      </c>
      <c r="G2130" s="17" t="str">
        <f aca="false">IF($C2130="","",N(商品マスタ!$H2129))</f>
        <v/>
      </c>
      <c r="H2130" s="14"/>
      <c r="I2130" s="17" t="str">
        <f aca="false">IF($C2130="","",N($H2130)*N(商品マスタ!$N2129))</f>
        <v/>
      </c>
      <c r="J2130" s="17" t="str">
        <f aca="false">IF($C2130="","",N($I2130)-N($G2130))</f>
        <v/>
      </c>
      <c r="K2130" s="37" t="str">
        <f aca="false">IF($C2130="","",N(商品マスタ!$I2129))</f>
        <v/>
      </c>
      <c r="L2130" s="17" t="str">
        <f aca="false">IF($C2130="","",MAX(1,N(商品マスタ!$J2129)))</f>
        <v/>
      </c>
      <c r="M2130" s="38" t="str">
        <f aca="false">IF($C2130="","",N(TOP!$C$16)*N($K2130))</f>
        <v/>
      </c>
      <c r="N2130" s="17" t="str">
        <f aca="false">IF($C2130="","",ROUNDUP(N($M2130)/N($L2130),0))</f>
        <v/>
      </c>
      <c r="O2130" s="17" t="str">
        <f aca="false">IF($C2130="","",N(商品マスタ!$R2129))</f>
        <v/>
      </c>
      <c r="P2130" s="17" t="str">
        <f aca="false">IF($C2130="","",IF($F2130="理論",(N($O2130)+N($N2130))-N($G2130),(N($O2130)+N($N2130))-N($I2130)))</f>
        <v/>
      </c>
      <c r="Q2130" s="17" t="str">
        <f aca="false">IF($C2130="","",MAX(1,N(商品マスタ!$K2129)))</f>
        <v/>
      </c>
      <c r="R2130" s="39" t="str">
        <f aca="false">IF($C2130="","",IF(N($P2130)/N($Q2130)&lt;=0,"",ROUNDUP(N($P2130)/N($Q2130),0)))</f>
        <v/>
      </c>
      <c r="S2130" s="14"/>
      <c r="T2130" s="40" t="str">
        <f aca="false">IF($C2130="","",N(商品マスタ!$M2129))</f>
        <v/>
      </c>
      <c r="U2130" s="40" t="str">
        <f aca="false">IF($S2130="","",N($S2130)*N($T2130))</f>
        <v/>
      </c>
      <c r="V2130" s="18"/>
    </row>
    <row r="2131" customFormat="false" ht="15" hidden="false" customHeight="false" outlineLevel="0" collapsed="false">
      <c r="B2131" s="12" t="n">
        <v>2125</v>
      </c>
      <c r="C2131" s="36" t="str">
        <f aca="false">IF(商品マスタ!$C2130="","",商品マスタ!$C2130)</f>
        <v/>
      </c>
      <c r="D2131" s="12" t="str">
        <f aca="false">IF($C2131="","",商品マスタ!$D2130)</f>
        <v/>
      </c>
      <c r="E2131" s="12" t="str">
        <f aca="false">IF($C2131="","",商品マスタ!$G2130)</f>
        <v/>
      </c>
      <c r="F2131" s="12" t="str">
        <f aca="false">IF($C2131="","",IF(商品マスタ!$P2130="","理論",商品マスタ!$P2130))</f>
        <v/>
      </c>
      <c r="G2131" s="17" t="str">
        <f aca="false">IF($C2131="","",N(商品マスタ!$H2130))</f>
        <v/>
      </c>
      <c r="H2131" s="14"/>
      <c r="I2131" s="17" t="str">
        <f aca="false">IF($C2131="","",N($H2131)*N(商品マスタ!$N2130))</f>
        <v/>
      </c>
      <c r="J2131" s="17" t="str">
        <f aca="false">IF($C2131="","",N($I2131)-N($G2131))</f>
        <v/>
      </c>
      <c r="K2131" s="37" t="str">
        <f aca="false">IF($C2131="","",N(商品マスタ!$I2130))</f>
        <v/>
      </c>
      <c r="L2131" s="17" t="str">
        <f aca="false">IF($C2131="","",MAX(1,N(商品マスタ!$J2130)))</f>
        <v/>
      </c>
      <c r="M2131" s="38" t="str">
        <f aca="false">IF($C2131="","",N(TOP!$C$16)*N($K2131))</f>
        <v/>
      </c>
      <c r="N2131" s="17" t="str">
        <f aca="false">IF($C2131="","",ROUNDUP(N($M2131)/N($L2131),0))</f>
        <v/>
      </c>
      <c r="O2131" s="17" t="str">
        <f aca="false">IF($C2131="","",N(商品マスタ!$R2130))</f>
        <v/>
      </c>
      <c r="P2131" s="17" t="str">
        <f aca="false">IF($C2131="","",IF($F2131="理論",(N($O2131)+N($N2131))-N($G2131),(N($O2131)+N($N2131))-N($I2131)))</f>
        <v/>
      </c>
      <c r="Q2131" s="17" t="str">
        <f aca="false">IF($C2131="","",MAX(1,N(商品マスタ!$K2130)))</f>
        <v/>
      </c>
      <c r="R2131" s="39" t="str">
        <f aca="false">IF($C2131="","",IF(N($P2131)/N($Q2131)&lt;=0,"",ROUNDUP(N($P2131)/N($Q2131),0)))</f>
        <v/>
      </c>
      <c r="S2131" s="14"/>
      <c r="T2131" s="40" t="str">
        <f aca="false">IF($C2131="","",N(商品マスタ!$M2130))</f>
        <v/>
      </c>
      <c r="U2131" s="40" t="str">
        <f aca="false">IF($S2131="","",N($S2131)*N($T2131))</f>
        <v/>
      </c>
      <c r="V2131" s="18"/>
    </row>
    <row r="2132" customFormat="false" ht="15" hidden="false" customHeight="false" outlineLevel="0" collapsed="false">
      <c r="B2132" s="12" t="n">
        <v>2126</v>
      </c>
      <c r="C2132" s="36" t="str">
        <f aca="false">IF(商品マスタ!$C2131="","",商品マスタ!$C2131)</f>
        <v/>
      </c>
      <c r="D2132" s="12" t="str">
        <f aca="false">IF($C2132="","",商品マスタ!$D2131)</f>
        <v/>
      </c>
      <c r="E2132" s="12" t="str">
        <f aca="false">IF($C2132="","",商品マスタ!$G2131)</f>
        <v/>
      </c>
      <c r="F2132" s="12" t="str">
        <f aca="false">IF($C2132="","",IF(商品マスタ!$P2131="","理論",商品マスタ!$P2131))</f>
        <v/>
      </c>
      <c r="G2132" s="17" t="str">
        <f aca="false">IF($C2132="","",N(商品マスタ!$H2131))</f>
        <v/>
      </c>
      <c r="H2132" s="14"/>
      <c r="I2132" s="17" t="str">
        <f aca="false">IF($C2132="","",N($H2132)*N(商品マスタ!$N2131))</f>
        <v/>
      </c>
      <c r="J2132" s="17" t="str">
        <f aca="false">IF($C2132="","",N($I2132)-N($G2132))</f>
        <v/>
      </c>
      <c r="K2132" s="37" t="str">
        <f aca="false">IF($C2132="","",N(商品マスタ!$I2131))</f>
        <v/>
      </c>
      <c r="L2132" s="17" t="str">
        <f aca="false">IF($C2132="","",MAX(1,N(商品マスタ!$J2131)))</f>
        <v/>
      </c>
      <c r="M2132" s="38" t="str">
        <f aca="false">IF($C2132="","",N(TOP!$C$16)*N($K2132))</f>
        <v/>
      </c>
      <c r="N2132" s="17" t="str">
        <f aca="false">IF($C2132="","",ROUNDUP(N($M2132)/N($L2132),0))</f>
        <v/>
      </c>
      <c r="O2132" s="17" t="str">
        <f aca="false">IF($C2132="","",N(商品マスタ!$R2131))</f>
        <v/>
      </c>
      <c r="P2132" s="17" t="str">
        <f aca="false">IF($C2132="","",IF($F2132="理論",(N($O2132)+N($N2132))-N($G2132),(N($O2132)+N($N2132))-N($I2132)))</f>
        <v/>
      </c>
      <c r="Q2132" s="17" t="str">
        <f aca="false">IF($C2132="","",MAX(1,N(商品マスタ!$K2131)))</f>
        <v/>
      </c>
      <c r="R2132" s="39" t="str">
        <f aca="false">IF($C2132="","",IF(N($P2132)/N($Q2132)&lt;=0,"",ROUNDUP(N($P2132)/N($Q2132),0)))</f>
        <v/>
      </c>
      <c r="S2132" s="14"/>
      <c r="T2132" s="40" t="str">
        <f aca="false">IF($C2132="","",N(商品マスタ!$M2131))</f>
        <v/>
      </c>
      <c r="U2132" s="40" t="str">
        <f aca="false">IF($S2132="","",N($S2132)*N($T2132))</f>
        <v/>
      </c>
      <c r="V2132" s="18"/>
    </row>
    <row r="2133" customFormat="false" ht="15" hidden="false" customHeight="false" outlineLevel="0" collapsed="false">
      <c r="B2133" s="12" t="n">
        <v>2127</v>
      </c>
      <c r="C2133" s="36" t="str">
        <f aca="false">IF(商品マスタ!$C2132="","",商品マスタ!$C2132)</f>
        <v/>
      </c>
      <c r="D2133" s="12" t="str">
        <f aca="false">IF($C2133="","",商品マスタ!$D2132)</f>
        <v/>
      </c>
      <c r="E2133" s="12" t="str">
        <f aca="false">IF($C2133="","",商品マスタ!$G2132)</f>
        <v/>
      </c>
      <c r="F2133" s="12" t="str">
        <f aca="false">IF($C2133="","",IF(商品マスタ!$P2132="","理論",商品マスタ!$P2132))</f>
        <v/>
      </c>
      <c r="G2133" s="17" t="str">
        <f aca="false">IF($C2133="","",N(商品マスタ!$H2132))</f>
        <v/>
      </c>
      <c r="H2133" s="14"/>
      <c r="I2133" s="17" t="str">
        <f aca="false">IF($C2133="","",N($H2133)*N(商品マスタ!$N2132))</f>
        <v/>
      </c>
      <c r="J2133" s="17" t="str">
        <f aca="false">IF($C2133="","",N($I2133)-N($G2133))</f>
        <v/>
      </c>
      <c r="K2133" s="37" t="str">
        <f aca="false">IF($C2133="","",N(商品マスタ!$I2132))</f>
        <v/>
      </c>
      <c r="L2133" s="17" t="str">
        <f aca="false">IF($C2133="","",MAX(1,N(商品マスタ!$J2132)))</f>
        <v/>
      </c>
      <c r="M2133" s="38" t="str">
        <f aca="false">IF($C2133="","",N(TOP!$C$16)*N($K2133))</f>
        <v/>
      </c>
      <c r="N2133" s="17" t="str">
        <f aca="false">IF($C2133="","",ROUNDUP(N($M2133)/N($L2133),0))</f>
        <v/>
      </c>
      <c r="O2133" s="17" t="str">
        <f aca="false">IF($C2133="","",N(商品マスタ!$R2132))</f>
        <v/>
      </c>
      <c r="P2133" s="17" t="str">
        <f aca="false">IF($C2133="","",IF($F2133="理論",(N($O2133)+N($N2133))-N($G2133),(N($O2133)+N($N2133))-N($I2133)))</f>
        <v/>
      </c>
      <c r="Q2133" s="17" t="str">
        <f aca="false">IF($C2133="","",MAX(1,N(商品マスタ!$K2132)))</f>
        <v/>
      </c>
      <c r="R2133" s="39" t="str">
        <f aca="false">IF($C2133="","",IF(N($P2133)/N($Q2133)&lt;=0,"",ROUNDUP(N($P2133)/N($Q2133),0)))</f>
        <v/>
      </c>
      <c r="S2133" s="14"/>
      <c r="T2133" s="40" t="str">
        <f aca="false">IF($C2133="","",N(商品マスタ!$M2132))</f>
        <v/>
      </c>
      <c r="U2133" s="40" t="str">
        <f aca="false">IF($S2133="","",N($S2133)*N($T2133))</f>
        <v/>
      </c>
      <c r="V2133" s="18"/>
    </row>
    <row r="2134" customFormat="false" ht="15" hidden="false" customHeight="false" outlineLevel="0" collapsed="false">
      <c r="B2134" s="12" t="n">
        <v>2128</v>
      </c>
      <c r="C2134" s="36" t="str">
        <f aca="false">IF(商品マスタ!$C2133="","",商品マスタ!$C2133)</f>
        <v/>
      </c>
      <c r="D2134" s="12" t="str">
        <f aca="false">IF($C2134="","",商品マスタ!$D2133)</f>
        <v/>
      </c>
      <c r="E2134" s="12" t="str">
        <f aca="false">IF($C2134="","",商品マスタ!$G2133)</f>
        <v/>
      </c>
      <c r="F2134" s="12" t="str">
        <f aca="false">IF($C2134="","",IF(商品マスタ!$P2133="","理論",商品マスタ!$P2133))</f>
        <v/>
      </c>
      <c r="G2134" s="17" t="str">
        <f aca="false">IF($C2134="","",N(商品マスタ!$H2133))</f>
        <v/>
      </c>
      <c r="H2134" s="14"/>
      <c r="I2134" s="17" t="str">
        <f aca="false">IF($C2134="","",N($H2134)*N(商品マスタ!$N2133))</f>
        <v/>
      </c>
      <c r="J2134" s="17" t="str">
        <f aca="false">IF($C2134="","",N($I2134)-N($G2134))</f>
        <v/>
      </c>
      <c r="K2134" s="37" t="str">
        <f aca="false">IF($C2134="","",N(商品マスタ!$I2133))</f>
        <v/>
      </c>
      <c r="L2134" s="17" t="str">
        <f aca="false">IF($C2134="","",MAX(1,N(商品マスタ!$J2133)))</f>
        <v/>
      </c>
      <c r="M2134" s="38" t="str">
        <f aca="false">IF($C2134="","",N(TOP!$C$16)*N($K2134))</f>
        <v/>
      </c>
      <c r="N2134" s="17" t="str">
        <f aca="false">IF($C2134="","",ROUNDUP(N($M2134)/N($L2134),0))</f>
        <v/>
      </c>
      <c r="O2134" s="17" t="str">
        <f aca="false">IF($C2134="","",N(商品マスタ!$R2133))</f>
        <v/>
      </c>
      <c r="P2134" s="17" t="str">
        <f aca="false">IF($C2134="","",IF($F2134="理論",(N($O2134)+N($N2134))-N($G2134),(N($O2134)+N($N2134))-N($I2134)))</f>
        <v/>
      </c>
      <c r="Q2134" s="17" t="str">
        <f aca="false">IF($C2134="","",MAX(1,N(商品マスタ!$K2133)))</f>
        <v/>
      </c>
      <c r="R2134" s="39" t="str">
        <f aca="false">IF($C2134="","",IF(N($P2134)/N($Q2134)&lt;=0,"",ROUNDUP(N($P2134)/N($Q2134),0)))</f>
        <v/>
      </c>
      <c r="S2134" s="14"/>
      <c r="T2134" s="40" t="str">
        <f aca="false">IF($C2134="","",N(商品マスタ!$M2133))</f>
        <v/>
      </c>
      <c r="U2134" s="40" t="str">
        <f aca="false">IF($S2134="","",N($S2134)*N($T2134))</f>
        <v/>
      </c>
      <c r="V2134" s="18"/>
    </row>
    <row r="2135" customFormat="false" ht="15" hidden="false" customHeight="false" outlineLevel="0" collapsed="false">
      <c r="B2135" s="12" t="n">
        <v>2129</v>
      </c>
      <c r="C2135" s="36" t="str">
        <f aca="false">IF(商品マスタ!$C2134="","",商品マスタ!$C2134)</f>
        <v/>
      </c>
      <c r="D2135" s="12" t="str">
        <f aca="false">IF($C2135="","",商品マスタ!$D2134)</f>
        <v/>
      </c>
      <c r="E2135" s="12" t="str">
        <f aca="false">IF($C2135="","",商品マスタ!$G2134)</f>
        <v/>
      </c>
      <c r="F2135" s="12" t="str">
        <f aca="false">IF($C2135="","",IF(商品マスタ!$P2134="","理論",商品マスタ!$P2134))</f>
        <v/>
      </c>
      <c r="G2135" s="17" t="str">
        <f aca="false">IF($C2135="","",N(商品マスタ!$H2134))</f>
        <v/>
      </c>
      <c r="H2135" s="14"/>
      <c r="I2135" s="17" t="str">
        <f aca="false">IF($C2135="","",N($H2135)*N(商品マスタ!$N2134))</f>
        <v/>
      </c>
      <c r="J2135" s="17" t="str">
        <f aca="false">IF($C2135="","",N($I2135)-N($G2135))</f>
        <v/>
      </c>
      <c r="K2135" s="37" t="str">
        <f aca="false">IF($C2135="","",N(商品マスタ!$I2134))</f>
        <v/>
      </c>
      <c r="L2135" s="17" t="str">
        <f aca="false">IF($C2135="","",MAX(1,N(商品マスタ!$J2134)))</f>
        <v/>
      </c>
      <c r="M2135" s="38" t="str">
        <f aca="false">IF($C2135="","",N(TOP!$C$16)*N($K2135))</f>
        <v/>
      </c>
      <c r="N2135" s="17" t="str">
        <f aca="false">IF($C2135="","",ROUNDUP(N($M2135)/N($L2135),0))</f>
        <v/>
      </c>
      <c r="O2135" s="17" t="str">
        <f aca="false">IF($C2135="","",N(商品マスタ!$R2134))</f>
        <v/>
      </c>
      <c r="P2135" s="17" t="str">
        <f aca="false">IF($C2135="","",IF($F2135="理論",(N($O2135)+N($N2135))-N($G2135),(N($O2135)+N($N2135))-N($I2135)))</f>
        <v/>
      </c>
      <c r="Q2135" s="17" t="str">
        <f aca="false">IF($C2135="","",MAX(1,N(商品マスタ!$K2134)))</f>
        <v/>
      </c>
      <c r="R2135" s="39" t="str">
        <f aca="false">IF($C2135="","",IF(N($P2135)/N($Q2135)&lt;=0,"",ROUNDUP(N($P2135)/N($Q2135),0)))</f>
        <v/>
      </c>
      <c r="S2135" s="14"/>
      <c r="T2135" s="40" t="str">
        <f aca="false">IF($C2135="","",N(商品マスタ!$M2134))</f>
        <v/>
      </c>
      <c r="U2135" s="40" t="str">
        <f aca="false">IF($S2135="","",N($S2135)*N($T2135))</f>
        <v/>
      </c>
      <c r="V2135" s="18"/>
    </row>
    <row r="2136" customFormat="false" ht="15" hidden="false" customHeight="false" outlineLevel="0" collapsed="false">
      <c r="B2136" s="12" t="n">
        <v>2130</v>
      </c>
      <c r="C2136" s="36" t="str">
        <f aca="false">IF(商品マスタ!$C2135="","",商品マスタ!$C2135)</f>
        <v/>
      </c>
      <c r="D2136" s="12" t="str">
        <f aca="false">IF($C2136="","",商品マスタ!$D2135)</f>
        <v/>
      </c>
      <c r="E2136" s="12" t="str">
        <f aca="false">IF($C2136="","",商品マスタ!$G2135)</f>
        <v/>
      </c>
      <c r="F2136" s="12" t="str">
        <f aca="false">IF($C2136="","",IF(商品マスタ!$P2135="","理論",商品マスタ!$P2135))</f>
        <v/>
      </c>
      <c r="G2136" s="17" t="str">
        <f aca="false">IF($C2136="","",N(商品マスタ!$H2135))</f>
        <v/>
      </c>
      <c r="H2136" s="14"/>
      <c r="I2136" s="17" t="str">
        <f aca="false">IF($C2136="","",N($H2136)*N(商品マスタ!$N2135))</f>
        <v/>
      </c>
      <c r="J2136" s="17" t="str">
        <f aca="false">IF($C2136="","",N($I2136)-N($G2136))</f>
        <v/>
      </c>
      <c r="K2136" s="37" t="str">
        <f aca="false">IF($C2136="","",N(商品マスタ!$I2135))</f>
        <v/>
      </c>
      <c r="L2136" s="17" t="str">
        <f aca="false">IF($C2136="","",MAX(1,N(商品マスタ!$J2135)))</f>
        <v/>
      </c>
      <c r="M2136" s="38" t="str">
        <f aca="false">IF($C2136="","",N(TOP!$C$16)*N($K2136))</f>
        <v/>
      </c>
      <c r="N2136" s="17" t="str">
        <f aca="false">IF($C2136="","",ROUNDUP(N($M2136)/N($L2136),0))</f>
        <v/>
      </c>
      <c r="O2136" s="17" t="str">
        <f aca="false">IF($C2136="","",N(商品マスタ!$R2135))</f>
        <v/>
      </c>
      <c r="P2136" s="17" t="str">
        <f aca="false">IF($C2136="","",IF($F2136="理論",(N($O2136)+N($N2136))-N($G2136),(N($O2136)+N($N2136))-N($I2136)))</f>
        <v/>
      </c>
      <c r="Q2136" s="17" t="str">
        <f aca="false">IF($C2136="","",MAX(1,N(商品マスタ!$K2135)))</f>
        <v/>
      </c>
      <c r="R2136" s="39" t="str">
        <f aca="false">IF($C2136="","",IF(N($P2136)/N($Q2136)&lt;=0,"",ROUNDUP(N($P2136)/N($Q2136),0)))</f>
        <v/>
      </c>
      <c r="S2136" s="14"/>
      <c r="T2136" s="40" t="str">
        <f aca="false">IF($C2136="","",N(商品マスタ!$M2135))</f>
        <v/>
      </c>
      <c r="U2136" s="40" t="str">
        <f aca="false">IF($S2136="","",N($S2136)*N($T2136))</f>
        <v/>
      </c>
      <c r="V2136" s="18"/>
    </row>
    <row r="2137" customFormat="false" ht="15" hidden="false" customHeight="false" outlineLevel="0" collapsed="false">
      <c r="B2137" s="12" t="n">
        <v>2131</v>
      </c>
      <c r="C2137" s="36" t="str">
        <f aca="false">IF(商品マスタ!$C2136="","",商品マスタ!$C2136)</f>
        <v/>
      </c>
      <c r="D2137" s="12" t="str">
        <f aca="false">IF($C2137="","",商品マスタ!$D2136)</f>
        <v/>
      </c>
      <c r="E2137" s="12" t="str">
        <f aca="false">IF($C2137="","",商品マスタ!$G2136)</f>
        <v/>
      </c>
      <c r="F2137" s="12" t="str">
        <f aca="false">IF($C2137="","",IF(商品マスタ!$P2136="","理論",商品マスタ!$P2136))</f>
        <v/>
      </c>
      <c r="G2137" s="17" t="str">
        <f aca="false">IF($C2137="","",N(商品マスタ!$H2136))</f>
        <v/>
      </c>
      <c r="H2137" s="14"/>
      <c r="I2137" s="17" t="str">
        <f aca="false">IF($C2137="","",N($H2137)*N(商品マスタ!$N2136))</f>
        <v/>
      </c>
      <c r="J2137" s="17" t="str">
        <f aca="false">IF($C2137="","",N($I2137)-N($G2137))</f>
        <v/>
      </c>
      <c r="K2137" s="37" t="str">
        <f aca="false">IF($C2137="","",N(商品マスタ!$I2136))</f>
        <v/>
      </c>
      <c r="L2137" s="17" t="str">
        <f aca="false">IF($C2137="","",MAX(1,N(商品マスタ!$J2136)))</f>
        <v/>
      </c>
      <c r="M2137" s="38" t="str">
        <f aca="false">IF($C2137="","",N(TOP!$C$16)*N($K2137))</f>
        <v/>
      </c>
      <c r="N2137" s="17" t="str">
        <f aca="false">IF($C2137="","",ROUNDUP(N($M2137)/N($L2137),0))</f>
        <v/>
      </c>
      <c r="O2137" s="17" t="str">
        <f aca="false">IF($C2137="","",N(商品マスタ!$R2136))</f>
        <v/>
      </c>
      <c r="P2137" s="17" t="str">
        <f aca="false">IF($C2137="","",IF($F2137="理論",(N($O2137)+N($N2137))-N($G2137),(N($O2137)+N($N2137))-N($I2137)))</f>
        <v/>
      </c>
      <c r="Q2137" s="17" t="str">
        <f aca="false">IF($C2137="","",MAX(1,N(商品マスタ!$K2136)))</f>
        <v/>
      </c>
      <c r="R2137" s="39" t="str">
        <f aca="false">IF($C2137="","",IF(N($P2137)/N($Q2137)&lt;=0,"",ROUNDUP(N($P2137)/N($Q2137),0)))</f>
        <v/>
      </c>
      <c r="S2137" s="14"/>
      <c r="T2137" s="40" t="str">
        <f aca="false">IF($C2137="","",N(商品マスタ!$M2136))</f>
        <v/>
      </c>
      <c r="U2137" s="40" t="str">
        <f aca="false">IF($S2137="","",N($S2137)*N($T2137))</f>
        <v/>
      </c>
      <c r="V2137" s="18"/>
    </row>
    <row r="2138" customFormat="false" ht="15" hidden="false" customHeight="false" outlineLevel="0" collapsed="false">
      <c r="B2138" s="12" t="n">
        <v>2132</v>
      </c>
      <c r="C2138" s="36" t="str">
        <f aca="false">IF(商品マスタ!$C2137="","",商品マスタ!$C2137)</f>
        <v/>
      </c>
      <c r="D2138" s="12" t="str">
        <f aca="false">IF($C2138="","",商品マスタ!$D2137)</f>
        <v/>
      </c>
      <c r="E2138" s="12" t="str">
        <f aca="false">IF($C2138="","",商品マスタ!$G2137)</f>
        <v/>
      </c>
      <c r="F2138" s="12" t="str">
        <f aca="false">IF($C2138="","",IF(商品マスタ!$P2137="","理論",商品マスタ!$P2137))</f>
        <v/>
      </c>
      <c r="G2138" s="17" t="str">
        <f aca="false">IF($C2138="","",N(商品マスタ!$H2137))</f>
        <v/>
      </c>
      <c r="H2138" s="14"/>
      <c r="I2138" s="17" t="str">
        <f aca="false">IF($C2138="","",N($H2138)*N(商品マスタ!$N2137))</f>
        <v/>
      </c>
      <c r="J2138" s="17" t="str">
        <f aca="false">IF($C2138="","",N($I2138)-N($G2138))</f>
        <v/>
      </c>
      <c r="K2138" s="37" t="str">
        <f aca="false">IF($C2138="","",N(商品マスタ!$I2137))</f>
        <v/>
      </c>
      <c r="L2138" s="17" t="str">
        <f aca="false">IF($C2138="","",MAX(1,N(商品マスタ!$J2137)))</f>
        <v/>
      </c>
      <c r="M2138" s="38" t="str">
        <f aca="false">IF($C2138="","",N(TOP!$C$16)*N($K2138))</f>
        <v/>
      </c>
      <c r="N2138" s="17" t="str">
        <f aca="false">IF($C2138="","",ROUNDUP(N($M2138)/N($L2138),0))</f>
        <v/>
      </c>
      <c r="O2138" s="17" t="str">
        <f aca="false">IF($C2138="","",N(商品マスタ!$R2137))</f>
        <v/>
      </c>
      <c r="P2138" s="17" t="str">
        <f aca="false">IF($C2138="","",IF($F2138="理論",(N($O2138)+N($N2138))-N($G2138),(N($O2138)+N($N2138))-N($I2138)))</f>
        <v/>
      </c>
      <c r="Q2138" s="17" t="str">
        <f aca="false">IF($C2138="","",MAX(1,N(商品マスタ!$K2137)))</f>
        <v/>
      </c>
      <c r="R2138" s="39" t="str">
        <f aca="false">IF($C2138="","",IF(N($P2138)/N($Q2138)&lt;=0,"",ROUNDUP(N($P2138)/N($Q2138),0)))</f>
        <v/>
      </c>
      <c r="S2138" s="14"/>
      <c r="T2138" s="40" t="str">
        <f aca="false">IF($C2138="","",N(商品マスタ!$M2137))</f>
        <v/>
      </c>
      <c r="U2138" s="40" t="str">
        <f aca="false">IF($S2138="","",N($S2138)*N($T2138))</f>
        <v/>
      </c>
      <c r="V2138" s="18"/>
    </row>
    <row r="2139" customFormat="false" ht="15" hidden="false" customHeight="false" outlineLevel="0" collapsed="false">
      <c r="B2139" s="12" t="n">
        <v>2133</v>
      </c>
      <c r="C2139" s="36" t="str">
        <f aca="false">IF(商品マスタ!$C2138="","",商品マスタ!$C2138)</f>
        <v/>
      </c>
      <c r="D2139" s="12" t="str">
        <f aca="false">IF($C2139="","",商品マスタ!$D2138)</f>
        <v/>
      </c>
      <c r="E2139" s="12" t="str">
        <f aca="false">IF($C2139="","",商品マスタ!$G2138)</f>
        <v/>
      </c>
      <c r="F2139" s="12" t="str">
        <f aca="false">IF($C2139="","",IF(商品マスタ!$P2138="","理論",商品マスタ!$P2138))</f>
        <v/>
      </c>
      <c r="G2139" s="17" t="str">
        <f aca="false">IF($C2139="","",N(商品マスタ!$H2138))</f>
        <v/>
      </c>
      <c r="H2139" s="14"/>
      <c r="I2139" s="17" t="str">
        <f aca="false">IF($C2139="","",N($H2139)*N(商品マスタ!$N2138))</f>
        <v/>
      </c>
      <c r="J2139" s="17" t="str">
        <f aca="false">IF($C2139="","",N($I2139)-N($G2139))</f>
        <v/>
      </c>
      <c r="K2139" s="37" t="str">
        <f aca="false">IF($C2139="","",N(商品マスタ!$I2138))</f>
        <v/>
      </c>
      <c r="L2139" s="17" t="str">
        <f aca="false">IF($C2139="","",MAX(1,N(商品マスタ!$J2138)))</f>
        <v/>
      </c>
      <c r="M2139" s="38" t="str">
        <f aca="false">IF($C2139="","",N(TOP!$C$16)*N($K2139))</f>
        <v/>
      </c>
      <c r="N2139" s="17" t="str">
        <f aca="false">IF($C2139="","",ROUNDUP(N($M2139)/N($L2139),0))</f>
        <v/>
      </c>
      <c r="O2139" s="17" t="str">
        <f aca="false">IF($C2139="","",N(商品マスタ!$R2138))</f>
        <v/>
      </c>
      <c r="P2139" s="17" t="str">
        <f aca="false">IF($C2139="","",IF($F2139="理論",(N($O2139)+N($N2139))-N($G2139),(N($O2139)+N($N2139))-N($I2139)))</f>
        <v/>
      </c>
      <c r="Q2139" s="17" t="str">
        <f aca="false">IF($C2139="","",MAX(1,N(商品マスタ!$K2138)))</f>
        <v/>
      </c>
      <c r="R2139" s="39" t="str">
        <f aca="false">IF($C2139="","",IF(N($P2139)/N($Q2139)&lt;=0,"",ROUNDUP(N($P2139)/N($Q2139),0)))</f>
        <v/>
      </c>
      <c r="S2139" s="14"/>
      <c r="T2139" s="40" t="str">
        <f aca="false">IF($C2139="","",N(商品マスタ!$M2138))</f>
        <v/>
      </c>
      <c r="U2139" s="40" t="str">
        <f aca="false">IF($S2139="","",N($S2139)*N($T2139))</f>
        <v/>
      </c>
      <c r="V2139" s="18"/>
    </row>
    <row r="2140" customFormat="false" ht="15" hidden="false" customHeight="false" outlineLevel="0" collapsed="false">
      <c r="B2140" s="12" t="n">
        <v>2134</v>
      </c>
      <c r="C2140" s="36" t="str">
        <f aca="false">IF(商品マスタ!$C2139="","",商品マスタ!$C2139)</f>
        <v/>
      </c>
      <c r="D2140" s="12" t="str">
        <f aca="false">IF($C2140="","",商品マスタ!$D2139)</f>
        <v/>
      </c>
      <c r="E2140" s="12" t="str">
        <f aca="false">IF($C2140="","",商品マスタ!$G2139)</f>
        <v/>
      </c>
      <c r="F2140" s="12" t="str">
        <f aca="false">IF($C2140="","",IF(商品マスタ!$P2139="","理論",商品マスタ!$P2139))</f>
        <v/>
      </c>
      <c r="G2140" s="17" t="str">
        <f aca="false">IF($C2140="","",N(商品マスタ!$H2139))</f>
        <v/>
      </c>
      <c r="H2140" s="14"/>
      <c r="I2140" s="17" t="str">
        <f aca="false">IF($C2140="","",N($H2140)*N(商品マスタ!$N2139))</f>
        <v/>
      </c>
      <c r="J2140" s="17" t="str">
        <f aca="false">IF($C2140="","",N($I2140)-N($G2140))</f>
        <v/>
      </c>
      <c r="K2140" s="37" t="str">
        <f aca="false">IF($C2140="","",N(商品マスタ!$I2139))</f>
        <v/>
      </c>
      <c r="L2140" s="17" t="str">
        <f aca="false">IF($C2140="","",MAX(1,N(商品マスタ!$J2139)))</f>
        <v/>
      </c>
      <c r="M2140" s="38" t="str">
        <f aca="false">IF($C2140="","",N(TOP!$C$16)*N($K2140))</f>
        <v/>
      </c>
      <c r="N2140" s="17" t="str">
        <f aca="false">IF($C2140="","",ROUNDUP(N($M2140)/N($L2140),0))</f>
        <v/>
      </c>
      <c r="O2140" s="17" t="str">
        <f aca="false">IF($C2140="","",N(商品マスタ!$R2139))</f>
        <v/>
      </c>
      <c r="P2140" s="17" t="str">
        <f aca="false">IF($C2140="","",IF($F2140="理論",(N($O2140)+N($N2140))-N($G2140),(N($O2140)+N($N2140))-N($I2140)))</f>
        <v/>
      </c>
      <c r="Q2140" s="17" t="str">
        <f aca="false">IF($C2140="","",MAX(1,N(商品マスタ!$K2139)))</f>
        <v/>
      </c>
      <c r="R2140" s="39" t="str">
        <f aca="false">IF($C2140="","",IF(N($P2140)/N($Q2140)&lt;=0,"",ROUNDUP(N($P2140)/N($Q2140),0)))</f>
        <v/>
      </c>
      <c r="S2140" s="14"/>
      <c r="T2140" s="40" t="str">
        <f aca="false">IF($C2140="","",N(商品マスタ!$M2139))</f>
        <v/>
      </c>
      <c r="U2140" s="40" t="str">
        <f aca="false">IF($S2140="","",N($S2140)*N($T2140))</f>
        <v/>
      </c>
      <c r="V2140" s="18"/>
    </row>
    <row r="2141" customFormat="false" ht="15" hidden="false" customHeight="false" outlineLevel="0" collapsed="false">
      <c r="B2141" s="12" t="n">
        <v>2135</v>
      </c>
      <c r="C2141" s="36" t="str">
        <f aca="false">IF(商品マスタ!$C2140="","",商品マスタ!$C2140)</f>
        <v/>
      </c>
      <c r="D2141" s="12" t="str">
        <f aca="false">IF($C2141="","",商品マスタ!$D2140)</f>
        <v/>
      </c>
      <c r="E2141" s="12" t="str">
        <f aca="false">IF($C2141="","",商品マスタ!$G2140)</f>
        <v/>
      </c>
      <c r="F2141" s="12" t="str">
        <f aca="false">IF($C2141="","",IF(商品マスタ!$P2140="","理論",商品マスタ!$P2140))</f>
        <v/>
      </c>
      <c r="G2141" s="17" t="str">
        <f aca="false">IF($C2141="","",N(商品マスタ!$H2140))</f>
        <v/>
      </c>
      <c r="H2141" s="14"/>
      <c r="I2141" s="17" t="str">
        <f aca="false">IF($C2141="","",N($H2141)*N(商品マスタ!$N2140))</f>
        <v/>
      </c>
      <c r="J2141" s="17" t="str">
        <f aca="false">IF($C2141="","",N($I2141)-N($G2141))</f>
        <v/>
      </c>
      <c r="K2141" s="37" t="str">
        <f aca="false">IF($C2141="","",N(商品マスタ!$I2140))</f>
        <v/>
      </c>
      <c r="L2141" s="17" t="str">
        <f aca="false">IF($C2141="","",MAX(1,N(商品マスタ!$J2140)))</f>
        <v/>
      </c>
      <c r="M2141" s="38" t="str">
        <f aca="false">IF($C2141="","",N(TOP!$C$16)*N($K2141))</f>
        <v/>
      </c>
      <c r="N2141" s="17" t="str">
        <f aca="false">IF($C2141="","",ROUNDUP(N($M2141)/N($L2141),0))</f>
        <v/>
      </c>
      <c r="O2141" s="17" t="str">
        <f aca="false">IF($C2141="","",N(商品マスタ!$R2140))</f>
        <v/>
      </c>
      <c r="P2141" s="17" t="str">
        <f aca="false">IF($C2141="","",IF($F2141="理論",(N($O2141)+N($N2141))-N($G2141),(N($O2141)+N($N2141))-N($I2141)))</f>
        <v/>
      </c>
      <c r="Q2141" s="17" t="str">
        <f aca="false">IF($C2141="","",MAX(1,N(商品マスタ!$K2140)))</f>
        <v/>
      </c>
      <c r="R2141" s="39" t="str">
        <f aca="false">IF($C2141="","",IF(N($P2141)/N($Q2141)&lt;=0,"",ROUNDUP(N($P2141)/N($Q2141),0)))</f>
        <v/>
      </c>
      <c r="S2141" s="14"/>
      <c r="T2141" s="40" t="str">
        <f aca="false">IF($C2141="","",N(商品マスタ!$M2140))</f>
        <v/>
      </c>
      <c r="U2141" s="40" t="str">
        <f aca="false">IF($S2141="","",N($S2141)*N($T2141))</f>
        <v/>
      </c>
      <c r="V2141" s="18"/>
    </row>
    <row r="2142" customFormat="false" ht="15" hidden="false" customHeight="false" outlineLevel="0" collapsed="false">
      <c r="B2142" s="12" t="n">
        <v>2136</v>
      </c>
      <c r="C2142" s="36" t="str">
        <f aca="false">IF(商品マスタ!$C2141="","",商品マスタ!$C2141)</f>
        <v/>
      </c>
      <c r="D2142" s="12" t="str">
        <f aca="false">IF($C2142="","",商品マスタ!$D2141)</f>
        <v/>
      </c>
      <c r="E2142" s="12" t="str">
        <f aca="false">IF($C2142="","",商品マスタ!$G2141)</f>
        <v/>
      </c>
      <c r="F2142" s="12" t="str">
        <f aca="false">IF($C2142="","",IF(商品マスタ!$P2141="","理論",商品マスタ!$P2141))</f>
        <v/>
      </c>
      <c r="G2142" s="17" t="str">
        <f aca="false">IF($C2142="","",N(商品マスタ!$H2141))</f>
        <v/>
      </c>
      <c r="H2142" s="14"/>
      <c r="I2142" s="17" t="str">
        <f aca="false">IF($C2142="","",N($H2142)*N(商品マスタ!$N2141))</f>
        <v/>
      </c>
      <c r="J2142" s="17" t="str">
        <f aca="false">IF($C2142="","",N($I2142)-N($G2142))</f>
        <v/>
      </c>
      <c r="K2142" s="37" t="str">
        <f aca="false">IF($C2142="","",N(商品マスタ!$I2141))</f>
        <v/>
      </c>
      <c r="L2142" s="17" t="str">
        <f aca="false">IF($C2142="","",MAX(1,N(商品マスタ!$J2141)))</f>
        <v/>
      </c>
      <c r="M2142" s="38" t="str">
        <f aca="false">IF($C2142="","",N(TOP!$C$16)*N($K2142))</f>
        <v/>
      </c>
      <c r="N2142" s="17" t="str">
        <f aca="false">IF($C2142="","",ROUNDUP(N($M2142)/N($L2142),0))</f>
        <v/>
      </c>
      <c r="O2142" s="17" t="str">
        <f aca="false">IF($C2142="","",N(商品マスタ!$R2141))</f>
        <v/>
      </c>
      <c r="P2142" s="17" t="str">
        <f aca="false">IF($C2142="","",IF($F2142="理論",(N($O2142)+N($N2142))-N($G2142),(N($O2142)+N($N2142))-N($I2142)))</f>
        <v/>
      </c>
      <c r="Q2142" s="17" t="str">
        <f aca="false">IF($C2142="","",MAX(1,N(商品マスタ!$K2141)))</f>
        <v/>
      </c>
      <c r="R2142" s="39" t="str">
        <f aca="false">IF($C2142="","",IF(N($P2142)/N($Q2142)&lt;=0,"",ROUNDUP(N($P2142)/N($Q2142),0)))</f>
        <v/>
      </c>
      <c r="S2142" s="14"/>
      <c r="T2142" s="40" t="str">
        <f aca="false">IF($C2142="","",N(商品マスタ!$M2141))</f>
        <v/>
      </c>
      <c r="U2142" s="40" t="str">
        <f aca="false">IF($S2142="","",N($S2142)*N($T2142))</f>
        <v/>
      </c>
      <c r="V2142" s="18"/>
    </row>
    <row r="2143" customFormat="false" ht="15" hidden="false" customHeight="false" outlineLevel="0" collapsed="false">
      <c r="B2143" s="12" t="n">
        <v>2137</v>
      </c>
      <c r="C2143" s="36" t="str">
        <f aca="false">IF(商品マスタ!$C2142="","",商品マスタ!$C2142)</f>
        <v/>
      </c>
      <c r="D2143" s="12" t="str">
        <f aca="false">IF($C2143="","",商品マスタ!$D2142)</f>
        <v/>
      </c>
      <c r="E2143" s="12" t="str">
        <f aca="false">IF($C2143="","",商品マスタ!$G2142)</f>
        <v/>
      </c>
      <c r="F2143" s="12" t="str">
        <f aca="false">IF($C2143="","",IF(商品マスタ!$P2142="","理論",商品マスタ!$P2142))</f>
        <v/>
      </c>
      <c r="G2143" s="17" t="str">
        <f aca="false">IF($C2143="","",N(商品マスタ!$H2142))</f>
        <v/>
      </c>
      <c r="H2143" s="14"/>
      <c r="I2143" s="17" t="str">
        <f aca="false">IF($C2143="","",N($H2143)*N(商品マスタ!$N2142))</f>
        <v/>
      </c>
      <c r="J2143" s="17" t="str">
        <f aca="false">IF($C2143="","",N($I2143)-N($G2143))</f>
        <v/>
      </c>
      <c r="K2143" s="37" t="str">
        <f aca="false">IF($C2143="","",N(商品マスタ!$I2142))</f>
        <v/>
      </c>
      <c r="L2143" s="17" t="str">
        <f aca="false">IF($C2143="","",MAX(1,N(商品マスタ!$J2142)))</f>
        <v/>
      </c>
      <c r="M2143" s="38" t="str">
        <f aca="false">IF($C2143="","",N(TOP!$C$16)*N($K2143))</f>
        <v/>
      </c>
      <c r="N2143" s="17" t="str">
        <f aca="false">IF($C2143="","",ROUNDUP(N($M2143)/N($L2143),0))</f>
        <v/>
      </c>
      <c r="O2143" s="17" t="str">
        <f aca="false">IF($C2143="","",N(商品マスタ!$R2142))</f>
        <v/>
      </c>
      <c r="P2143" s="17" t="str">
        <f aca="false">IF($C2143="","",IF($F2143="理論",(N($O2143)+N($N2143))-N($G2143),(N($O2143)+N($N2143))-N($I2143)))</f>
        <v/>
      </c>
      <c r="Q2143" s="17" t="str">
        <f aca="false">IF($C2143="","",MAX(1,N(商品マスタ!$K2142)))</f>
        <v/>
      </c>
      <c r="R2143" s="39" t="str">
        <f aca="false">IF($C2143="","",IF(N($P2143)/N($Q2143)&lt;=0,"",ROUNDUP(N($P2143)/N($Q2143),0)))</f>
        <v/>
      </c>
      <c r="S2143" s="14"/>
      <c r="T2143" s="40" t="str">
        <f aca="false">IF($C2143="","",N(商品マスタ!$M2142))</f>
        <v/>
      </c>
      <c r="U2143" s="40" t="str">
        <f aca="false">IF($S2143="","",N($S2143)*N($T2143))</f>
        <v/>
      </c>
      <c r="V2143" s="18"/>
    </row>
    <row r="2144" customFormat="false" ht="15" hidden="false" customHeight="false" outlineLevel="0" collapsed="false">
      <c r="B2144" s="12" t="n">
        <v>2138</v>
      </c>
      <c r="C2144" s="36" t="str">
        <f aca="false">IF(商品マスタ!$C2143="","",商品マスタ!$C2143)</f>
        <v/>
      </c>
      <c r="D2144" s="12" t="str">
        <f aca="false">IF($C2144="","",商品マスタ!$D2143)</f>
        <v/>
      </c>
      <c r="E2144" s="12" t="str">
        <f aca="false">IF($C2144="","",商品マスタ!$G2143)</f>
        <v/>
      </c>
      <c r="F2144" s="12" t="str">
        <f aca="false">IF($C2144="","",IF(商品マスタ!$P2143="","理論",商品マスタ!$P2143))</f>
        <v/>
      </c>
      <c r="G2144" s="17" t="str">
        <f aca="false">IF($C2144="","",N(商品マスタ!$H2143))</f>
        <v/>
      </c>
      <c r="H2144" s="14"/>
      <c r="I2144" s="17" t="str">
        <f aca="false">IF($C2144="","",N($H2144)*N(商品マスタ!$N2143))</f>
        <v/>
      </c>
      <c r="J2144" s="17" t="str">
        <f aca="false">IF($C2144="","",N($I2144)-N($G2144))</f>
        <v/>
      </c>
      <c r="K2144" s="37" t="str">
        <f aca="false">IF($C2144="","",N(商品マスタ!$I2143))</f>
        <v/>
      </c>
      <c r="L2144" s="17" t="str">
        <f aca="false">IF($C2144="","",MAX(1,N(商品マスタ!$J2143)))</f>
        <v/>
      </c>
      <c r="M2144" s="38" t="str">
        <f aca="false">IF($C2144="","",N(TOP!$C$16)*N($K2144))</f>
        <v/>
      </c>
      <c r="N2144" s="17" t="str">
        <f aca="false">IF($C2144="","",ROUNDUP(N($M2144)/N($L2144),0))</f>
        <v/>
      </c>
      <c r="O2144" s="17" t="str">
        <f aca="false">IF($C2144="","",N(商品マスタ!$R2143))</f>
        <v/>
      </c>
      <c r="P2144" s="17" t="str">
        <f aca="false">IF($C2144="","",IF($F2144="理論",(N($O2144)+N($N2144))-N($G2144),(N($O2144)+N($N2144))-N($I2144)))</f>
        <v/>
      </c>
      <c r="Q2144" s="17" t="str">
        <f aca="false">IF($C2144="","",MAX(1,N(商品マスタ!$K2143)))</f>
        <v/>
      </c>
      <c r="R2144" s="39" t="str">
        <f aca="false">IF($C2144="","",IF(N($P2144)/N($Q2144)&lt;=0,"",ROUNDUP(N($P2144)/N($Q2144),0)))</f>
        <v/>
      </c>
      <c r="S2144" s="14"/>
      <c r="T2144" s="40" t="str">
        <f aca="false">IF($C2144="","",N(商品マスタ!$M2143))</f>
        <v/>
      </c>
      <c r="U2144" s="40" t="str">
        <f aca="false">IF($S2144="","",N($S2144)*N($T2144))</f>
        <v/>
      </c>
      <c r="V2144" s="18"/>
    </row>
    <row r="2145" customFormat="false" ht="15" hidden="false" customHeight="false" outlineLevel="0" collapsed="false">
      <c r="B2145" s="12" t="n">
        <v>2139</v>
      </c>
      <c r="C2145" s="36" t="str">
        <f aca="false">IF(商品マスタ!$C2144="","",商品マスタ!$C2144)</f>
        <v/>
      </c>
      <c r="D2145" s="12" t="str">
        <f aca="false">IF($C2145="","",商品マスタ!$D2144)</f>
        <v/>
      </c>
      <c r="E2145" s="12" t="str">
        <f aca="false">IF($C2145="","",商品マスタ!$G2144)</f>
        <v/>
      </c>
      <c r="F2145" s="12" t="str">
        <f aca="false">IF($C2145="","",IF(商品マスタ!$P2144="","理論",商品マスタ!$P2144))</f>
        <v/>
      </c>
      <c r="G2145" s="17" t="str">
        <f aca="false">IF($C2145="","",N(商品マスタ!$H2144))</f>
        <v/>
      </c>
      <c r="H2145" s="14"/>
      <c r="I2145" s="17" t="str">
        <f aca="false">IF($C2145="","",N($H2145)*N(商品マスタ!$N2144))</f>
        <v/>
      </c>
      <c r="J2145" s="17" t="str">
        <f aca="false">IF($C2145="","",N($I2145)-N($G2145))</f>
        <v/>
      </c>
      <c r="K2145" s="37" t="str">
        <f aca="false">IF($C2145="","",N(商品マスタ!$I2144))</f>
        <v/>
      </c>
      <c r="L2145" s="17" t="str">
        <f aca="false">IF($C2145="","",MAX(1,N(商品マスタ!$J2144)))</f>
        <v/>
      </c>
      <c r="M2145" s="38" t="str">
        <f aca="false">IF($C2145="","",N(TOP!$C$16)*N($K2145))</f>
        <v/>
      </c>
      <c r="N2145" s="17" t="str">
        <f aca="false">IF($C2145="","",ROUNDUP(N($M2145)/N($L2145),0))</f>
        <v/>
      </c>
      <c r="O2145" s="17" t="str">
        <f aca="false">IF($C2145="","",N(商品マスタ!$R2144))</f>
        <v/>
      </c>
      <c r="P2145" s="17" t="str">
        <f aca="false">IF($C2145="","",IF($F2145="理論",(N($O2145)+N($N2145))-N($G2145),(N($O2145)+N($N2145))-N($I2145)))</f>
        <v/>
      </c>
      <c r="Q2145" s="17" t="str">
        <f aca="false">IF($C2145="","",MAX(1,N(商品マスタ!$K2144)))</f>
        <v/>
      </c>
      <c r="R2145" s="39" t="str">
        <f aca="false">IF($C2145="","",IF(N($P2145)/N($Q2145)&lt;=0,"",ROUNDUP(N($P2145)/N($Q2145),0)))</f>
        <v/>
      </c>
      <c r="S2145" s="14"/>
      <c r="T2145" s="40" t="str">
        <f aca="false">IF($C2145="","",N(商品マスタ!$M2144))</f>
        <v/>
      </c>
      <c r="U2145" s="40" t="str">
        <f aca="false">IF($S2145="","",N($S2145)*N($T2145))</f>
        <v/>
      </c>
      <c r="V2145" s="18"/>
    </row>
    <row r="2146" customFormat="false" ht="15" hidden="false" customHeight="false" outlineLevel="0" collapsed="false">
      <c r="B2146" s="12" t="n">
        <v>2140</v>
      </c>
      <c r="C2146" s="36" t="str">
        <f aca="false">IF(商品マスタ!$C2145="","",商品マスタ!$C2145)</f>
        <v/>
      </c>
      <c r="D2146" s="12" t="str">
        <f aca="false">IF($C2146="","",商品マスタ!$D2145)</f>
        <v/>
      </c>
      <c r="E2146" s="12" t="str">
        <f aca="false">IF($C2146="","",商品マスタ!$G2145)</f>
        <v/>
      </c>
      <c r="F2146" s="12" t="str">
        <f aca="false">IF($C2146="","",IF(商品マスタ!$P2145="","理論",商品マスタ!$P2145))</f>
        <v/>
      </c>
      <c r="G2146" s="17" t="str">
        <f aca="false">IF($C2146="","",N(商品マスタ!$H2145))</f>
        <v/>
      </c>
      <c r="H2146" s="14"/>
      <c r="I2146" s="17" t="str">
        <f aca="false">IF($C2146="","",N($H2146)*N(商品マスタ!$N2145))</f>
        <v/>
      </c>
      <c r="J2146" s="17" t="str">
        <f aca="false">IF($C2146="","",N($I2146)-N($G2146))</f>
        <v/>
      </c>
      <c r="K2146" s="37" t="str">
        <f aca="false">IF($C2146="","",N(商品マスタ!$I2145))</f>
        <v/>
      </c>
      <c r="L2146" s="17" t="str">
        <f aca="false">IF($C2146="","",MAX(1,N(商品マスタ!$J2145)))</f>
        <v/>
      </c>
      <c r="M2146" s="38" t="str">
        <f aca="false">IF($C2146="","",N(TOP!$C$16)*N($K2146))</f>
        <v/>
      </c>
      <c r="N2146" s="17" t="str">
        <f aca="false">IF($C2146="","",ROUNDUP(N($M2146)/N($L2146),0))</f>
        <v/>
      </c>
      <c r="O2146" s="17" t="str">
        <f aca="false">IF($C2146="","",N(商品マスタ!$R2145))</f>
        <v/>
      </c>
      <c r="P2146" s="17" t="str">
        <f aca="false">IF($C2146="","",IF($F2146="理論",(N($O2146)+N($N2146))-N($G2146),(N($O2146)+N($N2146))-N($I2146)))</f>
        <v/>
      </c>
      <c r="Q2146" s="17" t="str">
        <f aca="false">IF($C2146="","",MAX(1,N(商品マスタ!$K2145)))</f>
        <v/>
      </c>
      <c r="R2146" s="39" t="str">
        <f aca="false">IF($C2146="","",IF(N($P2146)/N($Q2146)&lt;=0,"",ROUNDUP(N($P2146)/N($Q2146),0)))</f>
        <v/>
      </c>
      <c r="S2146" s="14"/>
      <c r="T2146" s="40" t="str">
        <f aca="false">IF($C2146="","",N(商品マスタ!$M2145))</f>
        <v/>
      </c>
      <c r="U2146" s="40" t="str">
        <f aca="false">IF($S2146="","",N($S2146)*N($T2146))</f>
        <v/>
      </c>
      <c r="V2146" s="18"/>
    </row>
    <row r="2147" customFormat="false" ht="15" hidden="false" customHeight="false" outlineLevel="0" collapsed="false">
      <c r="B2147" s="12" t="n">
        <v>2141</v>
      </c>
      <c r="C2147" s="36" t="str">
        <f aca="false">IF(商品マスタ!$C2146="","",商品マスタ!$C2146)</f>
        <v/>
      </c>
      <c r="D2147" s="12" t="str">
        <f aca="false">IF($C2147="","",商品マスタ!$D2146)</f>
        <v/>
      </c>
      <c r="E2147" s="12" t="str">
        <f aca="false">IF($C2147="","",商品マスタ!$G2146)</f>
        <v/>
      </c>
      <c r="F2147" s="12" t="str">
        <f aca="false">IF($C2147="","",IF(商品マスタ!$P2146="","理論",商品マスタ!$P2146))</f>
        <v/>
      </c>
      <c r="G2147" s="17" t="str">
        <f aca="false">IF($C2147="","",N(商品マスタ!$H2146))</f>
        <v/>
      </c>
      <c r="H2147" s="14"/>
      <c r="I2147" s="17" t="str">
        <f aca="false">IF($C2147="","",N($H2147)*N(商品マスタ!$N2146))</f>
        <v/>
      </c>
      <c r="J2147" s="17" t="str">
        <f aca="false">IF($C2147="","",N($I2147)-N($G2147))</f>
        <v/>
      </c>
      <c r="K2147" s="37" t="str">
        <f aca="false">IF($C2147="","",N(商品マスタ!$I2146))</f>
        <v/>
      </c>
      <c r="L2147" s="17" t="str">
        <f aca="false">IF($C2147="","",MAX(1,N(商品マスタ!$J2146)))</f>
        <v/>
      </c>
      <c r="M2147" s="38" t="str">
        <f aca="false">IF($C2147="","",N(TOP!$C$16)*N($K2147))</f>
        <v/>
      </c>
      <c r="N2147" s="17" t="str">
        <f aca="false">IF($C2147="","",ROUNDUP(N($M2147)/N($L2147),0))</f>
        <v/>
      </c>
      <c r="O2147" s="17" t="str">
        <f aca="false">IF($C2147="","",N(商品マスタ!$R2146))</f>
        <v/>
      </c>
      <c r="P2147" s="17" t="str">
        <f aca="false">IF($C2147="","",IF($F2147="理論",(N($O2147)+N($N2147))-N($G2147),(N($O2147)+N($N2147))-N($I2147)))</f>
        <v/>
      </c>
      <c r="Q2147" s="17" t="str">
        <f aca="false">IF($C2147="","",MAX(1,N(商品マスタ!$K2146)))</f>
        <v/>
      </c>
      <c r="R2147" s="39" t="str">
        <f aca="false">IF($C2147="","",IF(N($P2147)/N($Q2147)&lt;=0,"",ROUNDUP(N($P2147)/N($Q2147),0)))</f>
        <v/>
      </c>
      <c r="S2147" s="14"/>
      <c r="T2147" s="40" t="str">
        <f aca="false">IF($C2147="","",N(商品マスタ!$M2146))</f>
        <v/>
      </c>
      <c r="U2147" s="40" t="str">
        <f aca="false">IF($S2147="","",N($S2147)*N($T2147))</f>
        <v/>
      </c>
      <c r="V2147" s="18"/>
    </row>
    <row r="2148" customFormat="false" ht="15" hidden="false" customHeight="false" outlineLevel="0" collapsed="false">
      <c r="B2148" s="12" t="n">
        <v>2142</v>
      </c>
      <c r="C2148" s="36" t="str">
        <f aca="false">IF(商品マスタ!$C2147="","",商品マスタ!$C2147)</f>
        <v/>
      </c>
      <c r="D2148" s="12" t="str">
        <f aca="false">IF($C2148="","",商品マスタ!$D2147)</f>
        <v/>
      </c>
      <c r="E2148" s="12" t="str">
        <f aca="false">IF($C2148="","",商品マスタ!$G2147)</f>
        <v/>
      </c>
      <c r="F2148" s="12" t="str">
        <f aca="false">IF($C2148="","",IF(商品マスタ!$P2147="","理論",商品マスタ!$P2147))</f>
        <v/>
      </c>
      <c r="G2148" s="17" t="str">
        <f aca="false">IF($C2148="","",N(商品マスタ!$H2147))</f>
        <v/>
      </c>
      <c r="H2148" s="14"/>
      <c r="I2148" s="17" t="str">
        <f aca="false">IF($C2148="","",N($H2148)*N(商品マスタ!$N2147))</f>
        <v/>
      </c>
      <c r="J2148" s="17" t="str">
        <f aca="false">IF($C2148="","",N($I2148)-N($G2148))</f>
        <v/>
      </c>
      <c r="K2148" s="37" t="str">
        <f aca="false">IF($C2148="","",N(商品マスタ!$I2147))</f>
        <v/>
      </c>
      <c r="L2148" s="17" t="str">
        <f aca="false">IF($C2148="","",MAX(1,N(商品マスタ!$J2147)))</f>
        <v/>
      </c>
      <c r="M2148" s="38" t="str">
        <f aca="false">IF($C2148="","",N(TOP!$C$16)*N($K2148))</f>
        <v/>
      </c>
      <c r="N2148" s="17" t="str">
        <f aca="false">IF($C2148="","",ROUNDUP(N($M2148)/N($L2148),0))</f>
        <v/>
      </c>
      <c r="O2148" s="17" t="str">
        <f aca="false">IF($C2148="","",N(商品マスタ!$R2147))</f>
        <v/>
      </c>
      <c r="P2148" s="17" t="str">
        <f aca="false">IF($C2148="","",IF($F2148="理論",(N($O2148)+N($N2148))-N($G2148),(N($O2148)+N($N2148))-N($I2148)))</f>
        <v/>
      </c>
      <c r="Q2148" s="17" t="str">
        <f aca="false">IF($C2148="","",MAX(1,N(商品マスタ!$K2147)))</f>
        <v/>
      </c>
      <c r="R2148" s="39" t="str">
        <f aca="false">IF($C2148="","",IF(N($P2148)/N($Q2148)&lt;=0,"",ROUNDUP(N($P2148)/N($Q2148),0)))</f>
        <v/>
      </c>
      <c r="S2148" s="14"/>
      <c r="T2148" s="40" t="str">
        <f aca="false">IF($C2148="","",N(商品マスタ!$M2147))</f>
        <v/>
      </c>
      <c r="U2148" s="40" t="str">
        <f aca="false">IF($S2148="","",N($S2148)*N($T2148))</f>
        <v/>
      </c>
      <c r="V2148" s="18"/>
    </row>
    <row r="2149" customFormat="false" ht="15" hidden="false" customHeight="false" outlineLevel="0" collapsed="false">
      <c r="B2149" s="12" t="n">
        <v>2143</v>
      </c>
      <c r="C2149" s="36" t="str">
        <f aca="false">IF(商品マスタ!$C2148="","",商品マスタ!$C2148)</f>
        <v/>
      </c>
      <c r="D2149" s="12" t="str">
        <f aca="false">IF($C2149="","",商品マスタ!$D2148)</f>
        <v/>
      </c>
      <c r="E2149" s="12" t="str">
        <f aca="false">IF($C2149="","",商品マスタ!$G2148)</f>
        <v/>
      </c>
      <c r="F2149" s="12" t="str">
        <f aca="false">IF($C2149="","",IF(商品マスタ!$P2148="","理論",商品マスタ!$P2148))</f>
        <v/>
      </c>
      <c r="G2149" s="17" t="str">
        <f aca="false">IF($C2149="","",N(商品マスタ!$H2148))</f>
        <v/>
      </c>
      <c r="H2149" s="14"/>
      <c r="I2149" s="17" t="str">
        <f aca="false">IF($C2149="","",N($H2149)*N(商品マスタ!$N2148))</f>
        <v/>
      </c>
      <c r="J2149" s="17" t="str">
        <f aca="false">IF($C2149="","",N($I2149)-N($G2149))</f>
        <v/>
      </c>
      <c r="K2149" s="37" t="str">
        <f aca="false">IF($C2149="","",N(商品マスタ!$I2148))</f>
        <v/>
      </c>
      <c r="L2149" s="17" t="str">
        <f aca="false">IF($C2149="","",MAX(1,N(商品マスタ!$J2148)))</f>
        <v/>
      </c>
      <c r="M2149" s="38" t="str">
        <f aca="false">IF($C2149="","",N(TOP!$C$16)*N($K2149))</f>
        <v/>
      </c>
      <c r="N2149" s="17" t="str">
        <f aca="false">IF($C2149="","",ROUNDUP(N($M2149)/N($L2149),0))</f>
        <v/>
      </c>
      <c r="O2149" s="17" t="str">
        <f aca="false">IF($C2149="","",N(商品マスタ!$R2148))</f>
        <v/>
      </c>
      <c r="P2149" s="17" t="str">
        <f aca="false">IF($C2149="","",IF($F2149="理論",(N($O2149)+N($N2149))-N($G2149),(N($O2149)+N($N2149))-N($I2149)))</f>
        <v/>
      </c>
      <c r="Q2149" s="17" t="str">
        <f aca="false">IF($C2149="","",MAX(1,N(商品マスタ!$K2148)))</f>
        <v/>
      </c>
      <c r="R2149" s="39" t="str">
        <f aca="false">IF($C2149="","",IF(N($P2149)/N($Q2149)&lt;=0,"",ROUNDUP(N($P2149)/N($Q2149),0)))</f>
        <v/>
      </c>
      <c r="S2149" s="14"/>
      <c r="T2149" s="40" t="str">
        <f aca="false">IF($C2149="","",N(商品マスタ!$M2148))</f>
        <v/>
      </c>
      <c r="U2149" s="40" t="str">
        <f aca="false">IF($S2149="","",N($S2149)*N($T2149))</f>
        <v/>
      </c>
      <c r="V2149" s="18"/>
    </row>
    <row r="2150" customFormat="false" ht="15" hidden="false" customHeight="false" outlineLevel="0" collapsed="false">
      <c r="B2150" s="12" t="n">
        <v>2144</v>
      </c>
      <c r="C2150" s="36" t="str">
        <f aca="false">IF(商品マスタ!$C2149="","",商品マスタ!$C2149)</f>
        <v/>
      </c>
      <c r="D2150" s="12" t="str">
        <f aca="false">IF($C2150="","",商品マスタ!$D2149)</f>
        <v/>
      </c>
      <c r="E2150" s="12" t="str">
        <f aca="false">IF($C2150="","",商品マスタ!$G2149)</f>
        <v/>
      </c>
      <c r="F2150" s="12" t="str">
        <f aca="false">IF($C2150="","",IF(商品マスタ!$P2149="","理論",商品マスタ!$P2149))</f>
        <v/>
      </c>
      <c r="G2150" s="17" t="str">
        <f aca="false">IF($C2150="","",N(商品マスタ!$H2149))</f>
        <v/>
      </c>
      <c r="H2150" s="14"/>
      <c r="I2150" s="17" t="str">
        <f aca="false">IF($C2150="","",N($H2150)*N(商品マスタ!$N2149))</f>
        <v/>
      </c>
      <c r="J2150" s="17" t="str">
        <f aca="false">IF($C2150="","",N($I2150)-N($G2150))</f>
        <v/>
      </c>
      <c r="K2150" s="37" t="str">
        <f aca="false">IF($C2150="","",N(商品マスタ!$I2149))</f>
        <v/>
      </c>
      <c r="L2150" s="17" t="str">
        <f aca="false">IF($C2150="","",MAX(1,N(商品マスタ!$J2149)))</f>
        <v/>
      </c>
      <c r="M2150" s="38" t="str">
        <f aca="false">IF($C2150="","",N(TOP!$C$16)*N($K2150))</f>
        <v/>
      </c>
      <c r="N2150" s="17" t="str">
        <f aca="false">IF($C2150="","",ROUNDUP(N($M2150)/N($L2150),0))</f>
        <v/>
      </c>
      <c r="O2150" s="17" t="str">
        <f aca="false">IF($C2150="","",N(商品マスタ!$R2149))</f>
        <v/>
      </c>
      <c r="P2150" s="17" t="str">
        <f aca="false">IF($C2150="","",IF($F2150="理論",(N($O2150)+N($N2150))-N($G2150),(N($O2150)+N($N2150))-N($I2150)))</f>
        <v/>
      </c>
      <c r="Q2150" s="17" t="str">
        <f aca="false">IF($C2150="","",MAX(1,N(商品マスタ!$K2149)))</f>
        <v/>
      </c>
      <c r="R2150" s="39" t="str">
        <f aca="false">IF($C2150="","",IF(N($P2150)/N($Q2150)&lt;=0,"",ROUNDUP(N($P2150)/N($Q2150),0)))</f>
        <v/>
      </c>
      <c r="S2150" s="14"/>
      <c r="T2150" s="40" t="str">
        <f aca="false">IF($C2150="","",N(商品マスタ!$M2149))</f>
        <v/>
      </c>
      <c r="U2150" s="40" t="str">
        <f aca="false">IF($S2150="","",N($S2150)*N($T2150))</f>
        <v/>
      </c>
      <c r="V2150" s="18"/>
    </row>
    <row r="2151" customFormat="false" ht="15" hidden="false" customHeight="false" outlineLevel="0" collapsed="false">
      <c r="B2151" s="12" t="n">
        <v>2145</v>
      </c>
      <c r="C2151" s="36" t="str">
        <f aca="false">IF(商品マスタ!$C2150="","",商品マスタ!$C2150)</f>
        <v/>
      </c>
      <c r="D2151" s="12" t="str">
        <f aca="false">IF($C2151="","",商品マスタ!$D2150)</f>
        <v/>
      </c>
      <c r="E2151" s="12" t="str">
        <f aca="false">IF($C2151="","",商品マスタ!$G2150)</f>
        <v/>
      </c>
      <c r="F2151" s="12" t="str">
        <f aca="false">IF($C2151="","",IF(商品マスタ!$P2150="","理論",商品マスタ!$P2150))</f>
        <v/>
      </c>
      <c r="G2151" s="17" t="str">
        <f aca="false">IF($C2151="","",N(商品マスタ!$H2150))</f>
        <v/>
      </c>
      <c r="H2151" s="14"/>
      <c r="I2151" s="17" t="str">
        <f aca="false">IF($C2151="","",N($H2151)*N(商品マスタ!$N2150))</f>
        <v/>
      </c>
      <c r="J2151" s="17" t="str">
        <f aca="false">IF($C2151="","",N($I2151)-N($G2151))</f>
        <v/>
      </c>
      <c r="K2151" s="37" t="str">
        <f aca="false">IF($C2151="","",N(商品マスタ!$I2150))</f>
        <v/>
      </c>
      <c r="L2151" s="17" t="str">
        <f aca="false">IF($C2151="","",MAX(1,N(商品マスタ!$J2150)))</f>
        <v/>
      </c>
      <c r="M2151" s="38" t="str">
        <f aca="false">IF($C2151="","",N(TOP!$C$16)*N($K2151))</f>
        <v/>
      </c>
      <c r="N2151" s="17" t="str">
        <f aca="false">IF($C2151="","",ROUNDUP(N($M2151)/N($L2151),0))</f>
        <v/>
      </c>
      <c r="O2151" s="17" t="str">
        <f aca="false">IF($C2151="","",N(商品マスタ!$R2150))</f>
        <v/>
      </c>
      <c r="P2151" s="17" t="str">
        <f aca="false">IF($C2151="","",IF($F2151="理論",(N($O2151)+N($N2151))-N($G2151),(N($O2151)+N($N2151))-N($I2151)))</f>
        <v/>
      </c>
      <c r="Q2151" s="17" t="str">
        <f aca="false">IF($C2151="","",MAX(1,N(商品マスタ!$K2150)))</f>
        <v/>
      </c>
      <c r="R2151" s="39" t="str">
        <f aca="false">IF($C2151="","",IF(N($P2151)/N($Q2151)&lt;=0,"",ROUNDUP(N($P2151)/N($Q2151),0)))</f>
        <v/>
      </c>
      <c r="S2151" s="14"/>
      <c r="T2151" s="40" t="str">
        <f aca="false">IF($C2151="","",N(商品マスタ!$M2150))</f>
        <v/>
      </c>
      <c r="U2151" s="40" t="str">
        <f aca="false">IF($S2151="","",N($S2151)*N($T2151))</f>
        <v/>
      </c>
      <c r="V2151" s="18"/>
    </row>
    <row r="2152" customFormat="false" ht="15" hidden="false" customHeight="false" outlineLevel="0" collapsed="false">
      <c r="B2152" s="12" t="n">
        <v>2146</v>
      </c>
      <c r="C2152" s="36" t="str">
        <f aca="false">IF(商品マスタ!$C2151="","",商品マスタ!$C2151)</f>
        <v/>
      </c>
      <c r="D2152" s="12" t="str">
        <f aca="false">IF($C2152="","",商品マスタ!$D2151)</f>
        <v/>
      </c>
      <c r="E2152" s="12" t="str">
        <f aca="false">IF($C2152="","",商品マスタ!$G2151)</f>
        <v/>
      </c>
      <c r="F2152" s="12" t="str">
        <f aca="false">IF($C2152="","",IF(商品マスタ!$P2151="","理論",商品マスタ!$P2151))</f>
        <v/>
      </c>
      <c r="G2152" s="17" t="str">
        <f aca="false">IF($C2152="","",N(商品マスタ!$H2151))</f>
        <v/>
      </c>
      <c r="H2152" s="14"/>
      <c r="I2152" s="17" t="str">
        <f aca="false">IF($C2152="","",N($H2152)*N(商品マスタ!$N2151))</f>
        <v/>
      </c>
      <c r="J2152" s="17" t="str">
        <f aca="false">IF($C2152="","",N($I2152)-N($G2152))</f>
        <v/>
      </c>
      <c r="K2152" s="37" t="str">
        <f aca="false">IF($C2152="","",N(商品マスタ!$I2151))</f>
        <v/>
      </c>
      <c r="L2152" s="17" t="str">
        <f aca="false">IF($C2152="","",MAX(1,N(商品マスタ!$J2151)))</f>
        <v/>
      </c>
      <c r="M2152" s="38" t="str">
        <f aca="false">IF($C2152="","",N(TOP!$C$16)*N($K2152))</f>
        <v/>
      </c>
      <c r="N2152" s="17" t="str">
        <f aca="false">IF($C2152="","",ROUNDUP(N($M2152)/N($L2152),0))</f>
        <v/>
      </c>
      <c r="O2152" s="17" t="str">
        <f aca="false">IF($C2152="","",N(商品マスタ!$R2151))</f>
        <v/>
      </c>
      <c r="P2152" s="17" t="str">
        <f aca="false">IF($C2152="","",IF($F2152="理論",(N($O2152)+N($N2152))-N($G2152),(N($O2152)+N($N2152))-N($I2152)))</f>
        <v/>
      </c>
      <c r="Q2152" s="17" t="str">
        <f aca="false">IF($C2152="","",MAX(1,N(商品マスタ!$K2151)))</f>
        <v/>
      </c>
      <c r="R2152" s="39" t="str">
        <f aca="false">IF($C2152="","",IF(N($P2152)/N($Q2152)&lt;=0,"",ROUNDUP(N($P2152)/N($Q2152),0)))</f>
        <v/>
      </c>
      <c r="S2152" s="14"/>
      <c r="T2152" s="40" t="str">
        <f aca="false">IF($C2152="","",N(商品マスタ!$M2151))</f>
        <v/>
      </c>
      <c r="U2152" s="40" t="str">
        <f aca="false">IF($S2152="","",N($S2152)*N($T2152))</f>
        <v/>
      </c>
      <c r="V2152" s="18"/>
    </row>
    <row r="2153" customFormat="false" ht="15" hidden="false" customHeight="false" outlineLevel="0" collapsed="false">
      <c r="B2153" s="12" t="n">
        <v>2147</v>
      </c>
      <c r="C2153" s="36" t="str">
        <f aca="false">IF(商品マスタ!$C2152="","",商品マスタ!$C2152)</f>
        <v/>
      </c>
      <c r="D2153" s="12" t="str">
        <f aca="false">IF($C2153="","",商品マスタ!$D2152)</f>
        <v/>
      </c>
      <c r="E2153" s="12" t="str">
        <f aca="false">IF($C2153="","",商品マスタ!$G2152)</f>
        <v/>
      </c>
      <c r="F2153" s="12" t="str">
        <f aca="false">IF($C2153="","",IF(商品マスタ!$P2152="","理論",商品マスタ!$P2152))</f>
        <v/>
      </c>
      <c r="G2153" s="17" t="str">
        <f aca="false">IF($C2153="","",N(商品マスタ!$H2152))</f>
        <v/>
      </c>
      <c r="H2153" s="14"/>
      <c r="I2153" s="17" t="str">
        <f aca="false">IF($C2153="","",N($H2153)*N(商品マスタ!$N2152))</f>
        <v/>
      </c>
      <c r="J2153" s="17" t="str">
        <f aca="false">IF($C2153="","",N($I2153)-N($G2153))</f>
        <v/>
      </c>
      <c r="K2153" s="37" t="str">
        <f aca="false">IF($C2153="","",N(商品マスタ!$I2152))</f>
        <v/>
      </c>
      <c r="L2153" s="17" t="str">
        <f aca="false">IF($C2153="","",MAX(1,N(商品マスタ!$J2152)))</f>
        <v/>
      </c>
      <c r="M2153" s="38" t="str">
        <f aca="false">IF($C2153="","",N(TOP!$C$16)*N($K2153))</f>
        <v/>
      </c>
      <c r="N2153" s="17" t="str">
        <f aca="false">IF($C2153="","",ROUNDUP(N($M2153)/N($L2153),0))</f>
        <v/>
      </c>
      <c r="O2153" s="17" t="str">
        <f aca="false">IF($C2153="","",N(商品マスタ!$R2152))</f>
        <v/>
      </c>
      <c r="P2153" s="17" t="str">
        <f aca="false">IF($C2153="","",IF($F2153="理論",(N($O2153)+N($N2153))-N($G2153),(N($O2153)+N($N2153))-N($I2153)))</f>
        <v/>
      </c>
      <c r="Q2153" s="17" t="str">
        <f aca="false">IF($C2153="","",MAX(1,N(商品マスタ!$K2152)))</f>
        <v/>
      </c>
      <c r="R2153" s="39" t="str">
        <f aca="false">IF($C2153="","",IF(N($P2153)/N($Q2153)&lt;=0,"",ROUNDUP(N($P2153)/N($Q2153),0)))</f>
        <v/>
      </c>
      <c r="S2153" s="14"/>
      <c r="T2153" s="40" t="str">
        <f aca="false">IF($C2153="","",N(商品マスタ!$M2152))</f>
        <v/>
      </c>
      <c r="U2153" s="40" t="str">
        <f aca="false">IF($S2153="","",N($S2153)*N($T2153))</f>
        <v/>
      </c>
      <c r="V2153" s="18"/>
    </row>
    <row r="2154" customFormat="false" ht="15" hidden="false" customHeight="false" outlineLevel="0" collapsed="false">
      <c r="B2154" s="12" t="n">
        <v>2148</v>
      </c>
      <c r="C2154" s="36" t="str">
        <f aca="false">IF(商品マスタ!$C2153="","",商品マスタ!$C2153)</f>
        <v/>
      </c>
      <c r="D2154" s="12" t="str">
        <f aca="false">IF($C2154="","",商品マスタ!$D2153)</f>
        <v/>
      </c>
      <c r="E2154" s="12" t="str">
        <f aca="false">IF($C2154="","",商品マスタ!$G2153)</f>
        <v/>
      </c>
      <c r="F2154" s="12" t="str">
        <f aca="false">IF($C2154="","",IF(商品マスタ!$P2153="","理論",商品マスタ!$P2153))</f>
        <v/>
      </c>
      <c r="G2154" s="17" t="str">
        <f aca="false">IF($C2154="","",N(商品マスタ!$H2153))</f>
        <v/>
      </c>
      <c r="H2154" s="14"/>
      <c r="I2154" s="17" t="str">
        <f aca="false">IF($C2154="","",N($H2154)*N(商品マスタ!$N2153))</f>
        <v/>
      </c>
      <c r="J2154" s="17" t="str">
        <f aca="false">IF($C2154="","",N($I2154)-N($G2154))</f>
        <v/>
      </c>
      <c r="K2154" s="37" t="str">
        <f aca="false">IF($C2154="","",N(商品マスタ!$I2153))</f>
        <v/>
      </c>
      <c r="L2154" s="17" t="str">
        <f aca="false">IF($C2154="","",MAX(1,N(商品マスタ!$J2153)))</f>
        <v/>
      </c>
      <c r="M2154" s="38" t="str">
        <f aca="false">IF($C2154="","",N(TOP!$C$16)*N($K2154))</f>
        <v/>
      </c>
      <c r="N2154" s="17" t="str">
        <f aca="false">IF($C2154="","",ROUNDUP(N($M2154)/N($L2154),0))</f>
        <v/>
      </c>
      <c r="O2154" s="17" t="str">
        <f aca="false">IF($C2154="","",N(商品マスタ!$R2153))</f>
        <v/>
      </c>
      <c r="P2154" s="17" t="str">
        <f aca="false">IF($C2154="","",IF($F2154="理論",(N($O2154)+N($N2154))-N($G2154),(N($O2154)+N($N2154))-N($I2154)))</f>
        <v/>
      </c>
      <c r="Q2154" s="17" t="str">
        <f aca="false">IF($C2154="","",MAX(1,N(商品マスタ!$K2153)))</f>
        <v/>
      </c>
      <c r="R2154" s="39" t="str">
        <f aca="false">IF($C2154="","",IF(N($P2154)/N($Q2154)&lt;=0,"",ROUNDUP(N($P2154)/N($Q2154),0)))</f>
        <v/>
      </c>
      <c r="S2154" s="14"/>
      <c r="T2154" s="40" t="str">
        <f aca="false">IF($C2154="","",N(商品マスタ!$M2153))</f>
        <v/>
      </c>
      <c r="U2154" s="40" t="str">
        <f aca="false">IF($S2154="","",N($S2154)*N($T2154))</f>
        <v/>
      </c>
      <c r="V2154" s="18"/>
    </row>
    <row r="2155" customFormat="false" ht="15" hidden="false" customHeight="false" outlineLevel="0" collapsed="false">
      <c r="B2155" s="12" t="n">
        <v>2149</v>
      </c>
      <c r="C2155" s="36" t="str">
        <f aca="false">IF(商品マスタ!$C2154="","",商品マスタ!$C2154)</f>
        <v/>
      </c>
      <c r="D2155" s="12" t="str">
        <f aca="false">IF($C2155="","",商品マスタ!$D2154)</f>
        <v/>
      </c>
      <c r="E2155" s="12" t="str">
        <f aca="false">IF($C2155="","",商品マスタ!$G2154)</f>
        <v/>
      </c>
      <c r="F2155" s="12" t="str">
        <f aca="false">IF($C2155="","",IF(商品マスタ!$P2154="","理論",商品マスタ!$P2154))</f>
        <v/>
      </c>
      <c r="G2155" s="17" t="str">
        <f aca="false">IF($C2155="","",N(商品マスタ!$H2154))</f>
        <v/>
      </c>
      <c r="H2155" s="14"/>
      <c r="I2155" s="17" t="str">
        <f aca="false">IF($C2155="","",N($H2155)*N(商品マスタ!$N2154))</f>
        <v/>
      </c>
      <c r="J2155" s="17" t="str">
        <f aca="false">IF($C2155="","",N($I2155)-N($G2155))</f>
        <v/>
      </c>
      <c r="K2155" s="37" t="str">
        <f aca="false">IF($C2155="","",N(商品マスタ!$I2154))</f>
        <v/>
      </c>
      <c r="L2155" s="17" t="str">
        <f aca="false">IF($C2155="","",MAX(1,N(商品マスタ!$J2154)))</f>
        <v/>
      </c>
      <c r="M2155" s="38" t="str">
        <f aca="false">IF($C2155="","",N(TOP!$C$16)*N($K2155))</f>
        <v/>
      </c>
      <c r="N2155" s="17" t="str">
        <f aca="false">IF($C2155="","",ROUNDUP(N($M2155)/N($L2155),0))</f>
        <v/>
      </c>
      <c r="O2155" s="17" t="str">
        <f aca="false">IF($C2155="","",N(商品マスタ!$R2154))</f>
        <v/>
      </c>
      <c r="P2155" s="17" t="str">
        <f aca="false">IF($C2155="","",IF($F2155="理論",(N($O2155)+N($N2155))-N($G2155),(N($O2155)+N($N2155))-N($I2155)))</f>
        <v/>
      </c>
      <c r="Q2155" s="17" t="str">
        <f aca="false">IF($C2155="","",MAX(1,N(商品マスタ!$K2154)))</f>
        <v/>
      </c>
      <c r="R2155" s="39" t="str">
        <f aca="false">IF($C2155="","",IF(N($P2155)/N($Q2155)&lt;=0,"",ROUNDUP(N($P2155)/N($Q2155),0)))</f>
        <v/>
      </c>
      <c r="S2155" s="14"/>
      <c r="T2155" s="40" t="str">
        <f aca="false">IF($C2155="","",N(商品マスタ!$M2154))</f>
        <v/>
      </c>
      <c r="U2155" s="40" t="str">
        <f aca="false">IF($S2155="","",N($S2155)*N($T2155))</f>
        <v/>
      </c>
      <c r="V2155" s="18"/>
    </row>
    <row r="2156" customFormat="false" ht="15" hidden="false" customHeight="false" outlineLevel="0" collapsed="false">
      <c r="B2156" s="12" t="n">
        <v>2150</v>
      </c>
      <c r="C2156" s="36" t="str">
        <f aca="false">IF(商品マスタ!$C2155="","",商品マスタ!$C2155)</f>
        <v/>
      </c>
      <c r="D2156" s="12" t="str">
        <f aca="false">IF($C2156="","",商品マスタ!$D2155)</f>
        <v/>
      </c>
      <c r="E2156" s="12" t="str">
        <f aca="false">IF($C2156="","",商品マスタ!$G2155)</f>
        <v/>
      </c>
      <c r="F2156" s="12" t="str">
        <f aca="false">IF($C2156="","",IF(商品マスタ!$P2155="","理論",商品マスタ!$P2155))</f>
        <v/>
      </c>
      <c r="G2156" s="17" t="str">
        <f aca="false">IF($C2156="","",N(商品マスタ!$H2155))</f>
        <v/>
      </c>
      <c r="H2156" s="14"/>
      <c r="I2156" s="17" t="str">
        <f aca="false">IF($C2156="","",N($H2156)*N(商品マスタ!$N2155))</f>
        <v/>
      </c>
      <c r="J2156" s="17" t="str">
        <f aca="false">IF($C2156="","",N($I2156)-N($G2156))</f>
        <v/>
      </c>
      <c r="K2156" s="37" t="str">
        <f aca="false">IF($C2156="","",N(商品マスタ!$I2155))</f>
        <v/>
      </c>
      <c r="L2156" s="17" t="str">
        <f aca="false">IF($C2156="","",MAX(1,N(商品マスタ!$J2155)))</f>
        <v/>
      </c>
      <c r="M2156" s="38" t="str">
        <f aca="false">IF($C2156="","",N(TOP!$C$16)*N($K2156))</f>
        <v/>
      </c>
      <c r="N2156" s="17" t="str">
        <f aca="false">IF($C2156="","",ROUNDUP(N($M2156)/N($L2156),0))</f>
        <v/>
      </c>
      <c r="O2156" s="17" t="str">
        <f aca="false">IF($C2156="","",N(商品マスタ!$R2155))</f>
        <v/>
      </c>
      <c r="P2156" s="17" t="str">
        <f aca="false">IF($C2156="","",IF($F2156="理論",(N($O2156)+N($N2156))-N($G2156),(N($O2156)+N($N2156))-N($I2156)))</f>
        <v/>
      </c>
      <c r="Q2156" s="17" t="str">
        <f aca="false">IF($C2156="","",MAX(1,N(商品マスタ!$K2155)))</f>
        <v/>
      </c>
      <c r="R2156" s="39" t="str">
        <f aca="false">IF($C2156="","",IF(N($P2156)/N($Q2156)&lt;=0,"",ROUNDUP(N($P2156)/N($Q2156),0)))</f>
        <v/>
      </c>
      <c r="S2156" s="14"/>
      <c r="T2156" s="40" t="str">
        <f aca="false">IF($C2156="","",N(商品マスタ!$M2155))</f>
        <v/>
      </c>
      <c r="U2156" s="40" t="str">
        <f aca="false">IF($S2156="","",N($S2156)*N($T2156))</f>
        <v/>
      </c>
      <c r="V2156" s="18"/>
    </row>
    <row r="2157" customFormat="false" ht="15" hidden="false" customHeight="false" outlineLevel="0" collapsed="false">
      <c r="B2157" s="12" t="n">
        <v>2151</v>
      </c>
      <c r="C2157" s="36" t="str">
        <f aca="false">IF(商品マスタ!$C2156="","",商品マスタ!$C2156)</f>
        <v/>
      </c>
      <c r="D2157" s="12" t="str">
        <f aca="false">IF($C2157="","",商品マスタ!$D2156)</f>
        <v/>
      </c>
      <c r="E2157" s="12" t="str">
        <f aca="false">IF($C2157="","",商品マスタ!$G2156)</f>
        <v/>
      </c>
      <c r="F2157" s="12" t="str">
        <f aca="false">IF($C2157="","",IF(商品マスタ!$P2156="","理論",商品マスタ!$P2156))</f>
        <v/>
      </c>
      <c r="G2157" s="17" t="str">
        <f aca="false">IF($C2157="","",N(商品マスタ!$H2156))</f>
        <v/>
      </c>
      <c r="H2157" s="14"/>
      <c r="I2157" s="17" t="str">
        <f aca="false">IF($C2157="","",N($H2157)*N(商品マスタ!$N2156))</f>
        <v/>
      </c>
      <c r="J2157" s="17" t="str">
        <f aca="false">IF($C2157="","",N($I2157)-N($G2157))</f>
        <v/>
      </c>
      <c r="K2157" s="37" t="str">
        <f aca="false">IF($C2157="","",N(商品マスタ!$I2156))</f>
        <v/>
      </c>
      <c r="L2157" s="17" t="str">
        <f aca="false">IF($C2157="","",MAX(1,N(商品マスタ!$J2156)))</f>
        <v/>
      </c>
      <c r="M2157" s="38" t="str">
        <f aca="false">IF($C2157="","",N(TOP!$C$16)*N($K2157))</f>
        <v/>
      </c>
      <c r="N2157" s="17" t="str">
        <f aca="false">IF($C2157="","",ROUNDUP(N($M2157)/N($L2157),0))</f>
        <v/>
      </c>
      <c r="O2157" s="17" t="str">
        <f aca="false">IF($C2157="","",N(商品マスタ!$R2156))</f>
        <v/>
      </c>
      <c r="P2157" s="17" t="str">
        <f aca="false">IF($C2157="","",IF($F2157="理論",(N($O2157)+N($N2157))-N($G2157),(N($O2157)+N($N2157))-N($I2157)))</f>
        <v/>
      </c>
      <c r="Q2157" s="17" t="str">
        <f aca="false">IF($C2157="","",MAX(1,N(商品マスタ!$K2156)))</f>
        <v/>
      </c>
      <c r="R2157" s="39" t="str">
        <f aca="false">IF($C2157="","",IF(N($P2157)/N($Q2157)&lt;=0,"",ROUNDUP(N($P2157)/N($Q2157),0)))</f>
        <v/>
      </c>
      <c r="S2157" s="14"/>
      <c r="T2157" s="40" t="str">
        <f aca="false">IF($C2157="","",N(商品マスタ!$M2156))</f>
        <v/>
      </c>
      <c r="U2157" s="40" t="str">
        <f aca="false">IF($S2157="","",N($S2157)*N($T2157))</f>
        <v/>
      </c>
      <c r="V2157" s="18"/>
    </row>
    <row r="2158" customFormat="false" ht="15" hidden="false" customHeight="false" outlineLevel="0" collapsed="false">
      <c r="B2158" s="12" t="n">
        <v>2152</v>
      </c>
      <c r="C2158" s="36" t="str">
        <f aca="false">IF(商品マスタ!$C2157="","",商品マスタ!$C2157)</f>
        <v/>
      </c>
      <c r="D2158" s="12" t="str">
        <f aca="false">IF($C2158="","",商品マスタ!$D2157)</f>
        <v/>
      </c>
      <c r="E2158" s="12" t="str">
        <f aca="false">IF($C2158="","",商品マスタ!$G2157)</f>
        <v/>
      </c>
      <c r="F2158" s="12" t="str">
        <f aca="false">IF($C2158="","",IF(商品マスタ!$P2157="","理論",商品マスタ!$P2157))</f>
        <v/>
      </c>
      <c r="G2158" s="17" t="str">
        <f aca="false">IF($C2158="","",N(商品マスタ!$H2157))</f>
        <v/>
      </c>
      <c r="H2158" s="14"/>
      <c r="I2158" s="17" t="str">
        <f aca="false">IF($C2158="","",N($H2158)*N(商品マスタ!$N2157))</f>
        <v/>
      </c>
      <c r="J2158" s="17" t="str">
        <f aca="false">IF($C2158="","",N($I2158)-N($G2158))</f>
        <v/>
      </c>
      <c r="K2158" s="37" t="str">
        <f aca="false">IF($C2158="","",N(商品マスタ!$I2157))</f>
        <v/>
      </c>
      <c r="L2158" s="17" t="str">
        <f aca="false">IF($C2158="","",MAX(1,N(商品マスタ!$J2157)))</f>
        <v/>
      </c>
      <c r="M2158" s="38" t="str">
        <f aca="false">IF($C2158="","",N(TOP!$C$16)*N($K2158))</f>
        <v/>
      </c>
      <c r="N2158" s="17" t="str">
        <f aca="false">IF($C2158="","",ROUNDUP(N($M2158)/N($L2158),0))</f>
        <v/>
      </c>
      <c r="O2158" s="17" t="str">
        <f aca="false">IF($C2158="","",N(商品マスタ!$R2157))</f>
        <v/>
      </c>
      <c r="P2158" s="17" t="str">
        <f aca="false">IF($C2158="","",IF($F2158="理論",(N($O2158)+N($N2158))-N($G2158),(N($O2158)+N($N2158))-N($I2158)))</f>
        <v/>
      </c>
      <c r="Q2158" s="17" t="str">
        <f aca="false">IF($C2158="","",MAX(1,N(商品マスタ!$K2157)))</f>
        <v/>
      </c>
      <c r="R2158" s="39" t="str">
        <f aca="false">IF($C2158="","",IF(N($P2158)/N($Q2158)&lt;=0,"",ROUNDUP(N($P2158)/N($Q2158),0)))</f>
        <v/>
      </c>
      <c r="S2158" s="14"/>
      <c r="T2158" s="40" t="str">
        <f aca="false">IF($C2158="","",N(商品マスタ!$M2157))</f>
        <v/>
      </c>
      <c r="U2158" s="40" t="str">
        <f aca="false">IF($S2158="","",N($S2158)*N($T2158))</f>
        <v/>
      </c>
      <c r="V2158" s="18"/>
    </row>
    <row r="2159" customFormat="false" ht="15" hidden="false" customHeight="false" outlineLevel="0" collapsed="false">
      <c r="B2159" s="12" t="n">
        <v>2153</v>
      </c>
      <c r="C2159" s="36" t="str">
        <f aca="false">IF(商品マスタ!$C2158="","",商品マスタ!$C2158)</f>
        <v/>
      </c>
      <c r="D2159" s="12" t="str">
        <f aca="false">IF($C2159="","",商品マスタ!$D2158)</f>
        <v/>
      </c>
      <c r="E2159" s="12" t="str">
        <f aca="false">IF($C2159="","",商品マスタ!$G2158)</f>
        <v/>
      </c>
      <c r="F2159" s="12" t="str">
        <f aca="false">IF($C2159="","",IF(商品マスタ!$P2158="","理論",商品マスタ!$P2158))</f>
        <v/>
      </c>
      <c r="G2159" s="17" t="str">
        <f aca="false">IF($C2159="","",N(商品マスタ!$H2158))</f>
        <v/>
      </c>
      <c r="H2159" s="14"/>
      <c r="I2159" s="17" t="str">
        <f aca="false">IF($C2159="","",N($H2159)*N(商品マスタ!$N2158))</f>
        <v/>
      </c>
      <c r="J2159" s="17" t="str">
        <f aca="false">IF($C2159="","",N($I2159)-N($G2159))</f>
        <v/>
      </c>
      <c r="K2159" s="37" t="str">
        <f aca="false">IF($C2159="","",N(商品マスタ!$I2158))</f>
        <v/>
      </c>
      <c r="L2159" s="17" t="str">
        <f aca="false">IF($C2159="","",MAX(1,N(商品マスタ!$J2158)))</f>
        <v/>
      </c>
      <c r="M2159" s="38" t="str">
        <f aca="false">IF($C2159="","",N(TOP!$C$16)*N($K2159))</f>
        <v/>
      </c>
      <c r="N2159" s="17" t="str">
        <f aca="false">IF($C2159="","",ROUNDUP(N($M2159)/N($L2159),0))</f>
        <v/>
      </c>
      <c r="O2159" s="17" t="str">
        <f aca="false">IF($C2159="","",N(商品マスタ!$R2158))</f>
        <v/>
      </c>
      <c r="P2159" s="17" t="str">
        <f aca="false">IF($C2159="","",IF($F2159="理論",(N($O2159)+N($N2159))-N($G2159),(N($O2159)+N($N2159))-N($I2159)))</f>
        <v/>
      </c>
      <c r="Q2159" s="17" t="str">
        <f aca="false">IF($C2159="","",MAX(1,N(商品マスタ!$K2158)))</f>
        <v/>
      </c>
      <c r="R2159" s="39" t="str">
        <f aca="false">IF($C2159="","",IF(N($P2159)/N($Q2159)&lt;=0,"",ROUNDUP(N($P2159)/N($Q2159),0)))</f>
        <v/>
      </c>
      <c r="S2159" s="14"/>
      <c r="T2159" s="40" t="str">
        <f aca="false">IF($C2159="","",N(商品マスタ!$M2158))</f>
        <v/>
      </c>
      <c r="U2159" s="40" t="str">
        <f aca="false">IF($S2159="","",N($S2159)*N($T2159))</f>
        <v/>
      </c>
      <c r="V2159" s="18"/>
    </row>
    <row r="2160" customFormat="false" ht="15" hidden="false" customHeight="false" outlineLevel="0" collapsed="false">
      <c r="B2160" s="12" t="n">
        <v>2154</v>
      </c>
      <c r="C2160" s="36" t="str">
        <f aca="false">IF(商品マスタ!$C2159="","",商品マスタ!$C2159)</f>
        <v/>
      </c>
      <c r="D2160" s="12" t="str">
        <f aca="false">IF($C2160="","",商品マスタ!$D2159)</f>
        <v/>
      </c>
      <c r="E2160" s="12" t="str">
        <f aca="false">IF($C2160="","",商品マスタ!$G2159)</f>
        <v/>
      </c>
      <c r="F2160" s="12" t="str">
        <f aca="false">IF($C2160="","",IF(商品マスタ!$P2159="","理論",商品マスタ!$P2159))</f>
        <v/>
      </c>
      <c r="G2160" s="17" t="str">
        <f aca="false">IF($C2160="","",N(商品マスタ!$H2159))</f>
        <v/>
      </c>
      <c r="H2160" s="14"/>
      <c r="I2160" s="17" t="str">
        <f aca="false">IF($C2160="","",N($H2160)*N(商品マスタ!$N2159))</f>
        <v/>
      </c>
      <c r="J2160" s="17" t="str">
        <f aca="false">IF($C2160="","",N($I2160)-N($G2160))</f>
        <v/>
      </c>
      <c r="K2160" s="37" t="str">
        <f aca="false">IF($C2160="","",N(商品マスタ!$I2159))</f>
        <v/>
      </c>
      <c r="L2160" s="17" t="str">
        <f aca="false">IF($C2160="","",MAX(1,N(商品マスタ!$J2159)))</f>
        <v/>
      </c>
      <c r="M2160" s="38" t="str">
        <f aca="false">IF($C2160="","",N(TOP!$C$16)*N($K2160))</f>
        <v/>
      </c>
      <c r="N2160" s="17" t="str">
        <f aca="false">IF($C2160="","",ROUNDUP(N($M2160)/N($L2160),0))</f>
        <v/>
      </c>
      <c r="O2160" s="17" t="str">
        <f aca="false">IF($C2160="","",N(商品マスタ!$R2159))</f>
        <v/>
      </c>
      <c r="P2160" s="17" t="str">
        <f aca="false">IF($C2160="","",IF($F2160="理論",(N($O2160)+N($N2160))-N($G2160),(N($O2160)+N($N2160))-N($I2160)))</f>
        <v/>
      </c>
      <c r="Q2160" s="17" t="str">
        <f aca="false">IF($C2160="","",MAX(1,N(商品マスタ!$K2159)))</f>
        <v/>
      </c>
      <c r="R2160" s="39" t="str">
        <f aca="false">IF($C2160="","",IF(N($P2160)/N($Q2160)&lt;=0,"",ROUNDUP(N($P2160)/N($Q2160),0)))</f>
        <v/>
      </c>
      <c r="S2160" s="14"/>
      <c r="T2160" s="40" t="str">
        <f aca="false">IF($C2160="","",N(商品マスタ!$M2159))</f>
        <v/>
      </c>
      <c r="U2160" s="40" t="str">
        <f aca="false">IF($S2160="","",N($S2160)*N($T2160))</f>
        <v/>
      </c>
      <c r="V2160" s="18"/>
    </row>
    <row r="2161" customFormat="false" ht="15" hidden="false" customHeight="false" outlineLevel="0" collapsed="false">
      <c r="B2161" s="12" t="n">
        <v>2155</v>
      </c>
      <c r="C2161" s="36" t="str">
        <f aca="false">IF(商品マスタ!$C2160="","",商品マスタ!$C2160)</f>
        <v/>
      </c>
      <c r="D2161" s="12" t="str">
        <f aca="false">IF($C2161="","",商品マスタ!$D2160)</f>
        <v/>
      </c>
      <c r="E2161" s="12" t="str">
        <f aca="false">IF($C2161="","",商品マスタ!$G2160)</f>
        <v/>
      </c>
      <c r="F2161" s="12" t="str">
        <f aca="false">IF($C2161="","",IF(商品マスタ!$P2160="","理論",商品マスタ!$P2160))</f>
        <v/>
      </c>
      <c r="G2161" s="17" t="str">
        <f aca="false">IF($C2161="","",N(商品マスタ!$H2160))</f>
        <v/>
      </c>
      <c r="H2161" s="14"/>
      <c r="I2161" s="17" t="str">
        <f aca="false">IF($C2161="","",N($H2161)*N(商品マスタ!$N2160))</f>
        <v/>
      </c>
      <c r="J2161" s="17" t="str">
        <f aca="false">IF($C2161="","",N($I2161)-N($G2161))</f>
        <v/>
      </c>
      <c r="K2161" s="37" t="str">
        <f aca="false">IF($C2161="","",N(商品マスタ!$I2160))</f>
        <v/>
      </c>
      <c r="L2161" s="17" t="str">
        <f aca="false">IF($C2161="","",MAX(1,N(商品マスタ!$J2160)))</f>
        <v/>
      </c>
      <c r="M2161" s="38" t="str">
        <f aca="false">IF($C2161="","",N(TOP!$C$16)*N($K2161))</f>
        <v/>
      </c>
      <c r="N2161" s="17" t="str">
        <f aca="false">IF($C2161="","",ROUNDUP(N($M2161)/N($L2161),0))</f>
        <v/>
      </c>
      <c r="O2161" s="17" t="str">
        <f aca="false">IF($C2161="","",N(商品マスタ!$R2160))</f>
        <v/>
      </c>
      <c r="P2161" s="17" t="str">
        <f aca="false">IF($C2161="","",IF($F2161="理論",(N($O2161)+N($N2161))-N($G2161),(N($O2161)+N($N2161))-N($I2161)))</f>
        <v/>
      </c>
      <c r="Q2161" s="17" t="str">
        <f aca="false">IF($C2161="","",MAX(1,N(商品マスタ!$K2160)))</f>
        <v/>
      </c>
      <c r="R2161" s="39" t="str">
        <f aca="false">IF($C2161="","",IF(N($P2161)/N($Q2161)&lt;=0,"",ROUNDUP(N($P2161)/N($Q2161),0)))</f>
        <v/>
      </c>
      <c r="S2161" s="14"/>
      <c r="T2161" s="40" t="str">
        <f aca="false">IF($C2161="","",N(商品マスタ!$M2160))</f>
        <v/>
      </c>
      <c r="U2161" s="40" t="str">
        <f aca="false">IF($S2161="","",N($S2161)*N($T2161))</f>
        <v/>
      </c>
      <c r="V2161" s="18"/>
    </row>
    <row r="2162" customFormat="false" ht="15" hidden="false" customHeight="false" outlineLevel="0" collapsed="false">
      <c r="B2162" s="12" t="n">
        <v>2156</v>
      </c>
      <c r="C2162" s="36" t="str">
        <f aca="false">IF(商品マスタ!$C2161="","",商品マスタ!$C2161)</f>
        <v/>
      </c>
      <c r="D2162" s="12" t="str">
        <f aca="false">IF($C2162="","",商品マスタ!$D2161)</f>
        <v/>
      </c>
      <c r="E2162" s="12" t="str">
        <f aca="false">IF($C2162="","",商品マスタ!$G2161)</f>
        <v/>
      </c>
      <c r="F2162" s="12" t="str">
        <f aca="false">IF($C2162="","",IF(商品マスタ!$P2161="","理論",商品マスタ!$P2161))</f>
        <v/>
      </c>
      <c r="G2162" s="17" t="str">
        <f aca="false">IF($C2162="","",N(商品マスタ!$H2161))</f>
        <v/>
      </c>
      <c r="H2162" s="14"/>
      <c r="I2162" s="17" t="str">
        <f aca="false">IF($C2162="","",N($H2162)*N(商品マスタ!$N2161))</f>
        <v/>
      </c>
      <c r="J2162" s="17" t="str">
        <f aca="false">IF($C2162="","",N($I2162)-N($G2162))</f>
        <v/>
      </c>
      <c r="K2162" s="37" t="str">
        <f aca="false">IF($C2162="","",N(商品マスタ!$I2161))</f>
        <v/>
      </c>
      <c r="L2162" s="17" t="str">
        <f aca="false">IF($C2162="","",MAX(1,N(商品マスタ!$J2161)))</f>
        <v/>
      </c>
      <c r="M2162" s="38" t="str">
        <f aca="false">IF($C2162="","",N(TOP!$C$16)*N($K2162))</f>
        <v/>
      </c>
      <c r="N2162" s="17" t="str">
        <f aca="false">IF($C2162="","",ROUNDUP(N($M2162)/N($L2162),0))</f>
        <v/>
      </c>
      <c r="O2162" s="17" t="str">
        <f aca="false">IF($C2162="","",N(商品マスタ!$R2161))</f>
        <v/>
      </c>
      <c r="P2162" s="17" t="str">
        <f aca="false">IF($C2162="","",IF($F2162="理論",(N($O2162)+N($N2162))-N($G2162),(N($O2162)+N($N2162))-N($I2162)))</f>
        <v/>
      </c>
      <c r="Q2162" s="17" t="str">
        <f aca="false">IF($C2162="","",MAX(1,N(商品マスタ!$K2161)))</f>
        <v/>
      </c>
      <c r="R2162" s="39" t="str">
        <f aca="false">IF($C2162="","",IF(N($P2162)/N($Q2162)&lt;=0,"",ROUNDUP(N($P2162)/N($Q2162),0)))</f>
        <v/>
      </c>
      <c r="S2162" s="14"/>
      <c r="T2162" s="40" t="str">
        <f aca="false">IF($C2162="","",N(商品マスタ!$M2161))</f>
        <v/>
      </c>
      <c r="U2162" s="40" t="str">
        <f aca="false">IF($S2162="","",N($S2162)*N($T2162))</f>
        <v/>
      </c>
      <c r="V2162" s="18"/>
    </row>
    <row r="2163" customFormat="false" ht="15" hidden="false" customHeight="false" outlineLevel="0" collapsed="false">
      <c r="B2163" s="12" t="n">
        <v>2157</v>
      </c>
      <c r="C2163" s="36" t="str">
        <f aca="false">IF(商品マスタ!$C2162="","",商品マスタ!$C2162)</f>
        <v/>
      </c>
      <c r="D2163" s="12" t="str">
        <f aca="false">IF($C2163="","",商品マスタ!$D2162)</f>
        <v/>
      </c>
      <c r="E2163" s="12" t="str">
        <f aca="false">IF($C2163="","",商品マスタ!$G2162)</f>
        <v/>
      </c>
      <c r="F2163" s="12" t="str">
        <f aca="false">IF($C2163="","",IF(商品マスタ!$P2162="","理論",商品マスタ!$P2162))</f>
        <v/>
      </c>
      <c r="G2163" s="17" t="str">
        <f aca="false">IF($C2163="","",N(商品マスタ!$H2162))</f>
        <v/>
      </c>
      <c r="H2163" s="14"/>
      <c r="I2163" s="17" t="str">
        <f aca="false">IF($C2163="","",N($H2163)*N(商品マスタ!$N2162))</f>
        <v/>
      </c>
      <c r="J2163" s="17" t="str">
        <f aca="false">IF($C2163="","",N($I2163)-N($G2163))</f>
        <v/>
      </c>
      <c r="K2163" s="37" t="str">
        <f aca="false">IF($C2163="","",N(商品マスタ!$I2162))</f>
        <v/>
      </c>
      <c r="L2163" s="17" t="str">
        <f aca="false">IF($C2163="","",MAX(1,N(商品マスタ!$J2162)))</f>
        <v/>
      </c>
      <c r="M2163" s="38" t="str">
        <f aca="false">IF($C2163="","",N(TOP!$C$16)*N($K2163))</f>
        <v/>
      </c>
      <c r="N2163" s="17" t="str">
        <f aca="false">IF($C2163="","",ROUNDUP(N($M2163)/N($L2163),0))</f>
        <v/>
      </c>
      <c r="O2163" s="17" t="str">
        <f aca="false">IF($C2163="","",N(商品マスタ!$R2162))</f>
        <v/>
      </c>
      <c r="P2163" s="17" t="str">
        <f aca="false">IF($C2163="","",IF($F2163="理論",(N($O2163)+N($N2163))-N($G2163),(N($O2163)+N($N2163))-N($I2163)))</f>
        <v/>
      </c>
      <c r="Q2163" s="17" t="str">
        <f aca="false">IF($C2163="","",MAX(1,N(商品マスタ!$K2162)))</f>
        <v/>
      </c>
      <c r="R2163" s="39" t="str">
        <f aca="false">IF($C2163="","",IF(N($P2163)/N($Q2163)&lt;=0,"",ROUNDUP(N($P2163)/N($Q2163),0)))</f>
        <v/>
      </c>
      <c r="S2163" s="14"/>
      <c r="T2163" s="40" t="str">
        <f aca="false">IF($C2163="","",N(商品マスタ!$M2162))</f>
        <v/>
      </c>
      <c r="U2163" s="40" t="str">
        <f aca="false">IF($S2163="","",N($S2163)*N($T2163))</f>
        <v/>
      </c>
      <c r="V2163" s="18"/>
    </row>
    <row r="2164" customFormat="false" ht="15" hidden="false" customHeight="false" outlineLevel="0" collapsed="false">
      <c r="B2164" s="12" t="n">
        <v>2158</v>
      </c>
      <c r="C2164" s="36" t="str">
        <f aca="false">IF(商品マスタ!$C2163="","",商品マスタ!$C2163)</f>
        <v/>
      </c>
      <c r="D2164" s="12" t="str">
        <f aca="false">IF($C2164="","",商品マスタ!$D2163)</f>
        <v/>
      </c>
      <c r="E2164" s="12" t="str">
        <f aca="false">IF($C2164="","",商品マスタ!$G2163)</f>
        <v/>
      </c>
      <c r="F2164" s="12" t="str">
        <f aca="false">IF($C2164="","",IF(商品マスタ!$P2163="","理論",商品マスタ!$P2163))</f>
        <v/>
      </c>
      <c r="G2164" s="17" t="str">
        <f aca="false">IF($C2164="","",N(商品マスタ!$H2163))</f>
        <v/>
      </c>
      <c r="H2164" s="14"/>
      <c r="I2164" s="17" t="str">
        <f aca="false">IF($C2164="","",N($H2164)*N(商品マスタ!$N2163))</f>
        <v/>
      </c>
      <c r="J2164" s="17" t="str">
        <f aca="false">IF($C2164="","",N($I2164)-N($G2164))</f>
        <v/>
      </c>
      <c r="K2164" s="37" t="str">
        <f aca="false">IF($C2164="","",N(商品マスタ!$I2163))</f>
        <v/>
      </c>
      <c r="L2164" s="17" t="str">
        <f aca="false">IF($C2164="","",MAX(1,N(商品マスタ!$J2163)))</f>
        <v/>
      </c>
      <c r="M2164" s="38" t="str">
        <f aca="false">IF($C2164="","",N(TOP!$C$16)*N($K2164))</f>
        <v/>
      </c>
      <c r="N2164" s="17" t="str">
        <f aca="false">IF($C2164="","",ROUNDUP(N($M2164)/N($L2164),0))</f>
        <v/>
      </c>
      <c r="O2164" s="17" t="str">
        <f aca="false">IF($C2164="","",N(商品マスタ!$R2163))</f>
        <v/>
      </c>
      <c r="P2164" s="17" t="str">
        <f aca="false">IF($C2164="","",IF($F2164="理論",(N($O2164)+N($N2164))-N($G2164),(N($O2164)+N($N2164))-N($I2164)))</f>
        <v/>
      </c>
      <c r="Q2164" s="17" t="str">
        <f aca="false">IF($C2164="","",MAX(1,N(商品マスタ!$K2163)))</f>
        <v/>
      </c>
      <c r="R2164" s="39" t="str">
        <f aca="false">IF($C2164="","",IF(N($P2164)/N($Q2164)&lt;=0,"",ROUNDUP(N($P2164)/N($Q2164),0)))</f>
        <v/>
      </c>
      <c r="S2164" s="14"/>
      <c r="T2164" s="40" t="str">
        <f aca="false">IF($C2164="","",N(商品マスタ!$M2163))</f>
        <v/>
      </c>
      <c r="U2164" s="40" t="str">
        <f aca="false">IF($S2164="","",N($S2164)*N($T2164))</f>
        <v/>
      </c>
      <c r="V2164" s="18"/>
    </row>
    <row r="2165" customFormat="false" ht="15" hidden="false" customHeight="false" outlineLevel="0" collapsed="false">
      <c r="B2165" s="12" t="n">
        <v>2159</v>
      </c>
      <c r="C2165" s="36" t="str">
        <f aca="false">IF(商品マスタ!$C2164="","",商品マスタ!$C2164)</f>
        <v/>
      </c>
      <c r="D2165" s="12" t="str">
        <f aca="false">IF($C2165="","",商品マスタ!$D2164)</f>
        <v/>
      </c>
      <c r="E2165" s="12" t="str">
        <f aca="false">IF($C2165="","",商品マスタ!$G2164)</f>
        <v/>
      </c>
      <c r="F2165" s="12" t="str">
        <f aca="false">IF($C2165="","",IF(商品マスタ!$P2164="","理論",商品マスタ!$P2164))</f>
        <v/>
      </c>
      <c r="G2165" s="17" t="str">
        <f aca="false">IF($C2165="","",N(商品マスタ!$H2164))</f>
        <v/>
      </c>
      <c r="H2165" s="14"/>
      <c r="I2165" s="17" t="str">
        <f aca="false">IF($C2165="","",N($H2165)*N(商品マスタ!$N2164))</f>
        <v/>
      </c>
      <c r="J2165" s="17" t="str">
        <f aca="false">IF($C2165="","",N($I2165)-N($G2165))</f>
        <v/>
      </c>
      <c r="K2165" s="37" t="str">
        <f aca="false">IF($C2165="","",N(商品マスタ!$I2164))</f>
        <v/>
      </c>
      <c r="L2165" s="17" t="str">
        <f aca="false">IF($C2165="","",MAX(1,N(商品マスタ!$J2164)))</f>
        <v/>
      </c>
      <c r="M2165" s="38" t="str">
        <f aca="false">IF($C2165="","",N(TOP!$C$16)*N($K2165))</f>
        <v/>
      </c>
      <c r="N2165" s="17" t="str">
        <f aca="false">IF($C2165="","",ROUNDUP(N($M2165)/N($L2165),0))</f>
        <v/>
      </c>
      <c r="O2165" s="17" t="str">
        <f aca="false">IF($C2165="","",N(商品マスタ!$R2164))</f>
        <v/>
      </c>
      <c r="P2165" s="17" t="str">
        <f aca="false">IF($C2165="","",IF($F2165="理論",(N($O2165)+N($N2165))-N($G2165),(N($O2165)+N($N2165))-N($I2165)))</f>
        <v/>
      </c>
      <c r="Q2165" s="17" t="str">
        <f aca="false">IF($C2165="","",MAX(1,N(商品マスタ!$K2164)))</f>
        <v/>
      </c>
      <c r="R2165" s="39" t="str">
        <f aca="false">IF($C2165="","",IF(N($P2165)/N($Q2165)&lt;=0,"",ROUNDUP(N($P2165)/N($Q2165),0)))</f>
        <v/>
      </c>
      <c r="S2165" s="14"/>
      <c r="T2165" s="40" t="str">
        <f aca="false">IF($C2165="","",N(商品マスタ!$M2164))</f>
        <v/>
      </c>
      <c r="U2165" s="40" t="str">
        <f aca="false">IF($S2165="","",N($S2165)*N($T2165))</f>
        <v/>
      </c>
      <c r="V2165" s="18"/>
    </row>
    <row r="2166" customFormat="false" ht="15" hidden="false" customHeight="false" outlineLevel="0" collapsed="false">
      <c r="B2166" s="12" t="n">
        <v>2160</v>
      </c>
      <c r="C2166" s="36" t="str">
        <f aca="false">IF(商品マスタ!$C2165="","",商品マスタ!$C2165)</f>
        <v/>
      </c>
      <c r="D2166" s="12" t="str">
        <f aca="false">IF($C2166="","",商品マスタ!$D2165)</f>
        <v/>
      </c>
      <c r="E2166" s="12" t="str">
        <f aca="false">IF($C2166="","",商品マスタ!$G2165)</f>
        <v/>
      </c>
      <c r="F2166" s="12" t="str">
        <f aca="false">IF($C2166="","",IF(商品マスタ!$P2165="","理論",商品マスタ!$P2165))</f>
        <v/>
      </c>
      <c r="G2166" s="17" t="str">
        <f aca="false">IF($C2166="","",N(商品マスタ!$H2165))</f>
        <v/>
      </c>
      <c r="H2166" s="14"/>
      <c r="I2166" s="17" t="str">
        <f aca="false">IF($C2166="","",N($H2166)*N(商品マスタ!$N2165))</f>
        <v/>
      </c>
      <c r="J2166" s="17" t="str">
        <f aca="false">IF($C2166="","",N($I2166)-N($G2166))</f>
        <v/>
      </c>
      <c r="K2166" s="37" t="str">
        <f aca="false">IF($C2166="","",N(商品マスタ!$I2165))</f>
        <v/>
      </c>
      <c r="L2166" s="17" t="str">
        <f aca="false">IF($C2166="","",MAX(1,N(商品マスタ!$J2165)))</f>
        <v/>
      </c>
      <c r="M2166" s="38" t="str">
        <f aca="false">IF($C2166="","",N(TOP!$C$16)*N($K2166))</f>
        <v/>
      </c>
      <c r="N2166" s="17" t="str">
        <f aca="false">IF($C2166="","",ROUNDUP(N($M2166)/N($L2166),0))</f>
        <v/>
      </c>
      <c r="O2166" s="17" t="str">
        <f aca="false">IF($C2166="","",N(商品マスタ!$R2165))</f>
        <v/>
      </c>
      <c r="P2166" s="17" t="str">
        <f aca="false">IF($C2166="","",IF($F2166="理論",(N($O2166)+N($N2166))-N($G2166),(N($O2166)+N($N2166))-N($I2166)))</f>
        <v/>
      </c>
      <c r="Q2166" s="17" t="str">
        <f aca="false">IF($C2166="","",MAX(1,N(商品マスタ!$K2165)))</f>
        <v/>
      </c>
      <c r="R2166" s="39" t="str">
        <f aca="false">IF($C2166="","",IF(N($P2166)/N($Q2166)&lt;=0,"",ROUNDUP(N($P2166)/N($Q2166),0)))</f>
        <v/>
      </c>
      <c r="S2166" s="14"/>
      <c r="T2166" s="40" t="str">
        <f aca="false">IF($C2166="","",N(商品マスタ!$M2165))</f>
        <v/>
      </c>
      <c r="U2166" s="40" t="str">
        <f aca="false">IF($S2166="","",N($S2166)*N($T2166))</f>
        <v/>
      </c>
      <c r="V2166" s="18"/>
    </row>
    <row r="2167" customFormat="false" ht="15" hidden="false" customHeight="false" outlineLevel="0" collapsed="false">
      <c r="B2167" s="12" t="n">
        <v>2161</v>
      </c>
      <c r="C2167" s="36" t="str">
        <f aca="false">IF(商品マスタ!$C2166="","",商品マスタ!$C2166)</f>
        <v/>
      </c>
      <c r="D2167" s="12" t="str">
        <f aca="false">IF($C2167="","",商品マスタ!$D2166)</f>
        <v/>
      </c>
      <c r="E2167" s="12" t="str">
        <f aca="false">IF($C2167="","",商品マスタ!$G2166)</f>
        <v/>
      </c>
      <c r="F2167" s="12" t="str">
        <f aca="false">IF($C2167="","",IF(商品マスタ!$P2166="","理論",商品マスタ!$P2166))</f>
        <v/>
      </c>
      <c r="G2167" s="17" t="str">
        <f aca="false">IF($C2167="","",N(商品マスタ!$H2166))</f>
        <v/>
      </c>
      <c r="H2167" s="14"/>
      <c r="I2167" s="17" t="str">
        <f aca="false">IF($C2167="","",N($H2167)*N(商品マスタ!$N2166))</f>
        <v/>
      </c>
      <c r="J2167" s="17" t="str">
        <f aca="false">IF($C2167="","",N($I2167)-N($G2167))</f>
        <v/>
      </c>
      <c r="K2167" s="37" t="str">
        <f aca="false">IF($C2167="","",N(商品マスタ!$I2166))</f>
        <v/>
      </c>
      <c r="L2167" s="17" t="str">
        <f aca="false">IF($C2167="","",MAX(1,N(商品マスタ!$J2166)))</f>
        <v/>
      </c>
      <c r="M2167" s="38" t="str">
        <f aca="false">IF($C2167="","",N(TOP!$C$16)*N($K2167))</f>
        <v/>
      </c>
      <c r="N2167" s="17" t="str">
        <f aca="false">IF($C2167="","",ROUNDUP(N($M2167)/N($L2167),0))</f>
        <v/>
      </c>
      <c r="O2167" s="17" t="str">
        <f aca="false">IF($C2167="","",N(商品マスタ!$R2166))</f>
        <v/>
      </c>
      <c r="P2167" s="17" t="str">
        <f aca="false">IF($C2167="","",IF($F2167="理論",(N($O2167)+N($N2167))-N($G2167),(N($O2167)+N($N2167))-N($I2167)))</f>
        <v/>
      </c>
      <c r="Q2167" s="17" t="str">
        <f aca="false">IF($C2167="","",MAX(1,N(商品マスタ!$K2166)))</f>
        <v/>
      </c>
      <c r="R2167" s="39" t="str">
        <f aca="false">IF($C2167="","",IF(N($P2167)/N($Q2167)&lt;=0,"",ROUNDUP(N($P2167)/N($Q2167),0)))</f>
        <v/>
      </c>
      <c r="S2167" s="14"/>
      <c r="T2167" s="40" t="str">
        <f aca="false">IF($C2167="","",N(商品マスタ!$M2166))</f>
        <v/>
      </c>
      <c r="U2167" s="40" t="str">
        <f aca="false">IF($S2167="","",N($S2167)*N($T2167))</f>
        <v/>
      </c>
      <c r="V2167" s="18"/>
    </row>
    <row r="2168" customFormat="false" ht="15" hidden="false" customHeight="false" outlineLevel="0" collapsed="false">
      <c r="B2168" s="12" t="n">
        <v>2162</v>
      </c>
      <c r="C2168" s="36" t="str">
        <f aca="false">IF(商品マスタ!$C2167="","",商品マスタ!$C2167)</f>
        <v/>
      </c>
      <c r="D2168" s="12" t="str">
        <f aca="false">IF($C2168="","",商品マスタ!$D2167)</f>
        <v/>
      </c>
      <c r="E2168" s="12" t="str">
        <f aca="false">IF($C2168="","",商品マスタ!$G2167)</f>
        <v/>
      </c>
      <c r="F2168" s="12" t="str">
        <f aca="false">IF($C2168="","",IF(商品マスタ!$P2167="","理論",商品マスタ!$P2167))</f>
        <v/>
      </c>
      <c r="G2168" s="17" t="str">
        <f aca="false">IF($C2168="","",N(商品マスタ!$H2167))</f>
        <v/>
      </c>
      <c r="H2168" s="14"/>
      <c r="I2168" s="17" t="str">
        <f aca="false">IF($C2168="","",N($H2168)*N(商品マスタ!$N2167))</f>
        <v/>
      </c>
      <c r="J2168" s="17" t="str">
        <f aca="false">IF($C2168="","",N($I2168)-N($G2168))</f>
        <v/>
      </c>
      <c r="K2168" s="37" t="str">
        <f aca="false">IF($C2168="","",N(商品マスタ!$I2167))</f>
        <v/>
      </c>
      <c r="L2168" s="17" t="str">
        <f aca="false">IF($C2168="","",MAX(1,N(商品マスタ!$J2167)))</f>
        <v/>
      </c>
      <c r="M2168" s="38" t="str">
        <f aca="false">IF($C2168="","",N(TOP!$C$16)*N($K2168))</f>
        <v/>
      </c>
      <c r="N2168" s="17" t="str">
        <f aca="false">IF($C2168="","",ROUNDUP(N($M2168)/N($L2168),0))</f>
        <v/>
      </c>
      <c r="O2168" s="17" t="str">
        <f aca="false">IF($C2168="","",N(商品マスタ!$R2167))</f>
        <v/>
      </c>
      <c r="P2168" s="17" t="str">
        <f aca="false">IF($C2168="","",IF($F2168="理論",(N($O2168)+N($N2168))-N($G2168),(N($O2168)+N($N2168))-N($I2168)))</f>
        <v/>
      </c>
      <c r="Q2168" s="17" t="str">
        <f aca="false">IF($C2168="","",MAX(1,N(商品マスタ!$K2167)))</f>
        <v/>
      </c>
      <c r="R2168" s="39" t="str">
        <f aca="false">IF($C2168="","",IF(N($P2168)/N($Q2168)&lt;=0,"",ROUNDUP(N($P2168)/N($Q2168),0)))</f>
        <v/>
      </c>
      <c r="S2168" s="14"/>
      <c r="T2168" s="40" t="str">
        <f aca="false">IF($C2168="","",N(商品マスタ!$M2167))</f>
        <v/>
      </c>
      <c r="U2168" s="40" t="str">
        <f aca="false">IF($S2168="","",N($S2168)*N($T2168))</f>
        <v/>
      </c>
      <c r="V2168" s="18"/>
    </row>
    <row r="2169" customFormat="false" ht="15" hidden="false" customHeight="false" outlineLevel="0" collapsed="false">
      <c r="B2169" s="12" t="n">
        <v>2163</v>
      </c>
      <c r="C2169" s="36" t="str">
        <f aca="false">IF(商品マスタ!$C2168="","",商品マスタ!$C2168)</f>
        <v/>
      </c>
      <c r="D2169" s="12" t="str">
        <f aca="false">IF($C2169="","",商品マスタ!$D2168)</f>
        <v/>
      </c>
      <c r="E2169" s="12" t="str">
        <f aca="false">IF($C2169="","",商品マスタ!$G2168)</f>
        <v/>
      </c>
      <c r="F2169" s="12" t="str">
        <f aca="false">IF($C2169="","",IF(商品マスタ!$P2168="","理論",商品マスタ!$P2168))</f>
        <v/>
      </c>
      <c r="G2169" s="17" t="str">
        <f aca="false">IF($C2169="","",N(商品マスタ!$H2168))</f>
        <v/>
      </c>
      <c r="H2169" s="14"/>
      <c r="I2169" s="17" t="str">
        <f aca="false">IF($C2169="","",N($H2169)*N(商品マスタ!$N2168))</f>
        <v/>
      </c>
      <c r="J2169" s="17" t="str">
        <f aca="false">IF($C2169="","",N($I2169)-N($G2169))</f>
        <v/>
      </c>
      <c r="K2169" s="37" t="str">
        <f aca="false">IF($C2169="","",N(商品マスタ!$I2168))</f>
        <v/>
      </c>
      <c r="L2169" s="17" t="str">
        <f aca="false">IF($C2169="","",MAX(1,N(商品マスタ!$J2168)))</f>
        <v/>
      </c>
      <c r="M2169" s="38" t="str">
        <f aca="false">IF($C2169="","",N(TOP!$C$16)*N($K2169))</f>
        <v/>
      </c>
      <c r="N2169" s="17" t="str">
        <f aca="false">IF($C2169="","",ROUNDUP(N($M2169)/N($L2169),0))</f>
        <v/>
      </c>
      <c r="O2169" s="17" t="str">
        <f aca="false">IF($C2169="","",N(商品マスタ!$R2168))</f>
        <v/>
      </c>
      <c r="P2169" s="17" t="str">
        <f aca="false">IF($C2169="","",IF($F2169="理論",(N($O2169)+N($N2169))-N($G2169),(N($O2169)+N($N2169))-N($I2169)))</f>
        <v/>
      </c>
      <c r="Q2169" s="17" t="str">
        <f aca="false">IF($C2169="","",MAX(1,N(商品マスタ!$K2168)))</f>
        <v/>
      </c>
      <c r="R2169" s="39" t="str">
        <f aca="false">IF($C2169="","",IF(N($P2169)/N($Q2169)&lt;=0,"",ROUNDUP(N($P2169)/N($Q2169),0)))</f>
        <v/>
      </c>
      <c r="S2169" s="14"/>
      <c r="T2169" s="40" t="str">
        <f aca="false">IF($C2169="","",N(商品マスタ!$M2168))</f>
        <v/>
      </c>
      <c r="U2169" s="40" t="str">
        <f aca="false">IF($S2169="","",N($S2169)*N($T2169))</f>
        <v/>
      </c>
      <c r="V2169" s="18"/>
    </row>
    <row r="2170" customFormat="false" ht="15" hidden="false" customHeight="false" outlineLevel="0" collapsed="false">
      <c r="B2170" s="12" t="n">
        <v>2164</v>
      </c>
      <c r="C2170" s="36" t="str">
        <f aca="false">IF(商品マスタ!$C2169="","",商品マスタ!$C2169)</f>
        <v/>
      </c>
      <c r="D2170" s="12" t="str">
        <f aca="false">IF($C2170="","",商品マスタ!$D2169)</f>
        <v/>
      </c>
      <c r="E2170" s="12" t="str">
        <f aca="false">IF($C2170="","",商品マスタ!$G2169)</f>
        <v/>
      </c>
      <c r="F2170" s="12" t="str">
        <f aca="false">IF($C2170="","",IF(商品マスタ!$P2169="","理論",商品マスタ!$P2169))</f>
        <v/>
      </c>
      <c r="G2170" s="17" t="str">
        <f aca="false">IF($C2170="","",N(商品マスタ!$H2169))</f>
        <v/>
      </c>
      <c r="H2170" s="14"/>
      <c r="I2170" s="17" t="str">
        <f aca="false">IF($C2170="","",N($H2170)*N(商品マスタ!$N2169))</f>
        <v/>
      </c>
      <c r="J2170" s="17" t="str">
        <f aca="false">IF($C2170="","",N($I2170)-N($G2170))</f>
        <v/>
      </c>
      <c r="K2170" s="37" t="str">
        <f aca="false">IF($C2170="","",N(商品マスタ!$I2169))</f>
        <v/>
      </c>
      <c r="L2170" s="17" t="str">
        <f aca="false">IF($C2170="","",MAX(1,N(商品マスタ!$J2169)))</f>
        <v/>
      </c>
      <c r="M2170" s="38" t="str">
        <f aca="false">IF($C2170="","",N(TOP!$C$16)*N($K2170))</f>
        <v/>
      </c>
      <c r="N2170" s="17" t="str">
        <f aca="false">IF($C2170="","",ROUNDUP(N($M2170)/N($L2170),0))</f>
        <v/>
      </c>
      <c r="O2170" s="17" t="str">
        <f aca="false">IF($C2170="","",N(商品マスタ!$R2169))</f>
        <v/>
      </c>
      <c r="P2170" s="17" t="str">
        <f aca="false">IF($C2170="","",IF($F2170="理論",(N($O2170)+N($N2170))-N($G2170),(N($O2170)+N($N2170))-N($I2170)))</f>
        <v/>
      </c>
      <c r="Q2170" s="17" t="str">
        <f aca="false">IF($C2170="","",MAX(1,N(商品マスタ!$K2169)))</f>
        <v/>
      </c>
      <c r="R2170" s="39" t="str">
        <f aca="false">IF($C2170="","",IF(N($P2170)/N($Q2170)&lt;=0,"",ROUNDUP(N($P2170)/N($Q2170),0)))</f>
        <v/>
      </c>
      <c r="S2170" s="14"/>
      <c r="T2170" s="40" t="str">
        <f aca="false">IF($C2170="","",N(商品マスタ!$M2169))</f>
        <v/>
      </c>
      <c r="U2170" s="40" t="str">
        <f aca="false">IF($S2170="","",N($S2170)*N($T2170))</f>
        <v/>
      </c>
      <c r="V2170" s="18"/>
    </row>
    <row r="2171" customFormat="false" ht="15" hidden="false" customHeight="false" outlineLevel="0" collapsed="false">
      <c r="B2171" s="12" t="n">
        <v>2165</v>
      </c>
      <c r="C2171" s="36" t="str">
        <f aca="false">IF(商品マスタ!$C2170="","",商品マスタ!$C2170)</f>
        <v/>
      </c>
      <c r="D2171" s="12" t="str">
        <f aca="false">IF($C2171="","",商品マスタ!$D2170)</f>
        <v/>
      </c>
      <c r="E2171" s="12" t="str">
        <f aca="false">IF($C2171="","",商品マスタ!$G2170)</f>
        <v/>
      </c>
      <c r="F2171" s="12" t="str">
        <f aca="false">IF($C2171="","",IF(商品マスタ!$P2170="","理論",商品マスタ!$P2170))</f>
        <v/>
      </c>
      <c r="G2171" s="17" t="str">
        <f aca="false">IF($C2171="","",N(商品マスタ!$H2170))</f>
        <v/>
      </c>
      <c r="H2171" s="14"/>
      <c r="I2171" s="17" t="str">
        <f aca="false">IF($C2171="","",N($H2171)*N(商品マスタ!$N2170))</f>
        <v/>
      </c>
      <c r="J2171" s="17" t="str">
        <f aca="false">IF($C2171="","",N($I2171)-N($G2171))</f>
        <v/>
      </c>
      <c r="K2171" s="37" t="str">
        <f aca="false">IF($C2171="","",N(商品マスタ!$I2170))</f>
        <v/>
      </c>
      <c r="L2171" s="17" t="str">
        <f aca="false">IF($C2171="","",MAX(1,N(商品マスタ!$J2170)))</f>
        <v/>
      </c>
      <c r="M2171" s="38" t="str">
        <f aca="false">IF($C2171="","",N(TOP!$C$16)*N($K2171))</f>
        <v/>
      </c>
      <c r="N2171" s="17" t="str">
        <f aca="false">IF($C2171="","",ROUNDUP(N($M2171)/N($L2171),0))</f>
        <v/>
      </c>
      <c r="O2171" s="17" t="str">
        <f aca="false">IF($C2171="","",N(商品マスタ!$R2170))</f>
        <v/>
      </c>
      <c r="P2171" s="17" t="str">
        <f aca="false">IF($C2171="","",IF($F2171="理論",(N($O2171)+N($N2171))-N($G2171),(N($O2171)+N($N2171))-N($I2171)))</f>
        <v/>
      </c>
      <c r="Q2171" s="17" t="str">
        <f aca="false">IF($C2171="","",MAX(1,N(商品マスタ!$K2170)))</f>
        <v/>
      </c>
      <c r="R2171" s="39" t="str">
        <f aca="false">IF($C2171="","",IF(N($P2171)/N($Q2171)&lt;=0,"",ROUNDUP(N($P2171)/N($Q2171),0)))</f>
        <v/>
      </c>
      <c r="S2171" s="14"/>
      <c r="T2171" s="40" t="str">
        <f aca="false">IF($C2171="","",N(商品マスタ!$M2170))</f>
        <v/>
      </c>
      <c r="U2171" s="40" t="str">
        <f aca="false">IF($S2171="","",N($S2171)*N($T2171))</f>
        <v/>
      </c>
      <c r="V2171" s="18"/>
    </row>
    <row r="2172" customFormat="false" ht="15" hidden="false" customHeight="false" outlineLevel="0" collapsed="false">
      <c r="B2172" s="12" t="n">
        <v>2166</v>
      </c>
      <c r="C2172" s="36" t="str">
        <f aca="false">IF(商品マスタ!$C2171="","",商品マスタ!$C2171)</f>
        <v/>
      </c>
      <c r="D2172" s="12" t="str">
        <f aca="false">IF($C2172="","",商品マスタ!$D2171)</f>
        <v/>
      </c>
      <c r="E2172" s="12" t="str">
        <f aca="false">IF($C2172="","",商品マスタ!$G2171)</f>
        <v/>
      </c>
      <c r="F2172" s="12" t="str">
        <f aca="false">IF($C2172="","",IF(商品マスタ!$P2171="","理論",商品マスタ!$P2171))</f>
        <v/>
      </c>
      <c r="G2172" s="17" t="str">
        <f aca="false">IF($C2172="","",N(商品マスタ!$H2171))</f>
        <v/>
      </c>
      <c r="H2172" s="14"/>
      <c r="I2172" s="17" t="str">
        <f aca="false">IF($C2172="","",N($H2172)*N(商品マスタ!$N2171))</f>
        <v/>
      </c>
      <c r="J2172" s="17" t="str">
        <f aca="false">IF($C2172="","",N($I2172)-N($G2172))</f>
        <v/>
      </c>
      <c r="K2172" s="37" t="str">
        <f aca="false">IF($C2172="","",N(商品マスタ!$I2171))</f>
        <v/>
      </c>
      <c r="L2172" s="17" t="str">
        <f aca="false">IF($C2172="","",MAX(1,N(商品マスタ!$J2171)))</f>
        <v/>
      </c>
      <c r="M2172" s="38" t="str">
        <f aca="false">IF($C2172="","",N(TOP!$C$16)*N($K2172))</f>
        <v/>
      </c>
      <c r="N2172" s="17" t="str">
        <f aca="false">IF($C2172="","",ROUNDUP(N($M2172)/N($L2172),0))</f>
        <v/>
      </c>
      <c r="O2172" s="17" t="str">
        <f aca="false">IF($C2172="","",N(商品マスタ!$R2171))</f>
        <v/>
      </c>
      <c r="P2172" s="17" t="str">
        <f aca="false">IF($C2172="","",IF($F2172="理論",(N($O2172)+N($N2172))-N($G2172),(N($O2172)+N($N2172))-N($I2172)))</f>
        <v/>
      </c>
      <c r="Q2172" s="17" t="str">
        <f aca="false">IF($C2172="","",MAX(1,N(商品マスタ!$K2171)))</f>
        <v/>
      </c>
      <c r="R2172" s="39" t="str">
        <f aca="false">IF($C2172="","",IF(N($P2172)/N($Q2172)&lt;=0,"",ROUNDUP(N($P2172)/N($Q2172),0)))</f>
        <v/>
      </c>
      <c r="S2172" s="14"/>
      <c r="T2172" s="40" t="str">
        <f aca="false">IF($C2172="","",N(商品マスタ!$M2171))</f>
        <v/>
      </c>
      <c r="U2172" s="40" t="str">
        <f aca="false">IF($S2172="","",N($S2172)*N($T2172))</f>
        <v/>
      </c>
      <c r="V2172" s="18"/>
    </row>
    <row r="2173" customFormat="false" ht="15" hidden="false" customHeight="false" outlineLevel="0" collapsed="false">
      <c r="B2173" s="12" t="n">
        <v>2167</v>
      </c>
      <c r="C2173" s="36" t="str">
        <f aca="false">IF(商品マスタ!$C2172="","",商品マスタ!$C2172)</f>
        <v/>
      </c>
      <c r="D2173" s="12" t="str">
        <f aca="false">IF($C2173="","",商品マスタ!$D2172)</f>
        <v/>
      </c>
      <c r="E2173" s="12" t="str">
        <f aca="false">IF($C2173="","",商品マスタ!$G2172)</f>
        <v/>
      </c>
      <c r="F2173" s="12" t="str">
        <f aca="false">IF($C2173="","",IF(商品マスタ!$P2172="","理論",商品マスタ!$P2172))</f>
        <v/>
      </c>
      <c r="G2173" s="17" t="str">
        <f aca="false">IF($C2173="","",N(商品マスタ!$H2172))</f>
        <v/>
      </c>
      <c r="H2173" s="14"/>
      <c r="I2173" s="17" t="str">
        <f aca="false">IF($C2173="","",N($H2173)*N(商品マスタ!$N2172))</f>
        <v/>
      </c>
      <c r="J2173" s="17" t="str">
        <f aca="false">IF($C2173="","",N($I2173)-N($G2173))</f>
        <v/>
      </c>
      <c r="K2173" s="37" t="str">
        <f aca="false">IF($C2173="","",N(商品マスタ!$I2172))</f>
        <v/>
      </c>
      <c r="L2173" s="17" t="str">
        <f aca="false">IF($C2173="","",MAX(1,N(商品マスタ!$J2172)))</f>
        <v/>
      </c>
      <c r="M2173" s="38" t="str">
        <f aca="false">IF($C2173="","",N(TOP!$C$16)*N($K2173))</f>
        <v/>
      </c>
      <c r="N2173" s="17" t="str">
        <f aca="false">IF($C2173="","",ROUNDUP(N($M2173)/N($L2173),0))</f>
        <v/>
      </c>
      <c r="O2173" s="17" t="str">
        <f aca="false">IF($C2173="","",N(商品マスタ!$R2172))</f>
        <v/>
      </c>
      <c r="P2173" s="17" t="str">
        <f aca="false">IF($C2173="","",IF($F2173="理論",(N($O2173)+N($N2173))-N($G2173),(N($O2173)+N($N2173))-N($I2173)))</f>
        <v/>
      </c>
      <c r="Q2173" s="17" t="str">
        <f aca="false">IF($C2173="","",MAX(1,N(商品マスタ!$K2172)))</f>
        <v/>
      </c>
      <c r="R2173" s="39" t="str">
        <f aca="false">IF($C2173="","",IF(N($P2173)/N($Q2173)&lt;=0,"",ROUNDUP(N($P2173)/N($Q2173),0)))</f>
        <v/>
      </c>
      <c r="S2173" s="14"/>
      <c r="T2173" s="40" t="str">
        <f aca="false">IF($C2173="","",N(商品マスタ!$M2172))</f>
        <v/>
      </c>
      <c r="U2173" s="40" t="str">
        <f aca="false">IF($S2173="","",N($S2173)*N($T2173))</f>
        <v/>
      </c>
      <c r="V2173" s="18"/>
    </row>
    <row r="2174" customFormat="false" ht="15" hidden="false" customHeight="false" outlineLevel="0" collapsed="false">
      <c r="B2174" s="12" t="n">
        <v>2168</v>
      </c>
      <c r="C2174" s="36" t="str">
        <f aca="false">IF(商品マスタ!$C2173="","",商品マスタ!$C2173)</f>
        <v/>
      </c>
      <c r="D2174" s="12" t="str">
        <f aca="false">IF($C2174="","",商品マスタ!$D2173)</f>
        <v/>
      </c>
      <c r="E2174" s="12" t="str">
        <f aca="false">IF($C2174="","",商品マスタ!$G2173)</f>
        <v/>
      </c>
      <c r="F2174" s="12" t="str">
        <f aca="false">IF($C2174="","",IF(商品マスタ!$P2173="","理論",商品マスタ!$P2173))</f>
        <v/>
      </c>
      <c r="G2174" s="17" t="str">
        <f aca="false">IF($C2174="","",N(商品マスタ!$H2173))</f>
        <v/>
      </c>
      <c r="H2174" s="14"/>
      <c r="I2174" s="17" t="str">
        <f aca="false">IF($C2174="","",N($H2174)*N(商品マスタ!$N2173))</f>
        <v/>
      </c>
      <c r="J2174" s="17" t="str">
        <f aca="false">IF($C2174="","",N($I2174)-N($G2174))</f>
        <v/>
      </c>
      <c r="K2174" s="37" t="str">
        <f aca="false">IF($C2174="","",N(商品マスタ!$I2173))</f>
        <v/>
      </c>
      <c r="L2174" s="17" t="str">
        <f aca="false">IF($C2174="","",MAX(1,N(商品マスタ!$J2173)))</f>
        <v/>
      </c>
      <c r="M2174" s="38" t="str">
        <f aca="false">IF($C2174="","",N(TOP!$C$16)*N($K2174))</f>
        <v/>
      </c>
      <c r="N2174" s="17" t="str">
        <f aca="false">IF($C2174="","",ROUNDUP(N($M2174)/N($L2174),0))</f>
        <v/>
      </c>
      <c r="O2174" s="17" t="str">
        <f aca="false">IF($C2174="","",N(商品マスタ!$R2173))</f>
        <v/>
      </c>
      <c r="P2174" s="17" t="str">
        <f aca="false">IF($C2174="","",IF($F2174="理論",(N($O2174)+N($N2174))-N($G2174),(N($O2174)+N($N2174))-N($I2174)))</f>
        <v/>
      </c>
      <c r="Q2174" s="17" t="str">
        <f aca="false">IF($C2174="","",MAX(1,N(商品マスタ!$K2173)))</f>
        <v/>
      </c>
      <c r="R2174" s="39" t="str">
        <f aca="false">IF($C2174="","",IF(N($P2174)/N($Q2174)&lt;=0,"",ROUNDUP(N($P2174)/N($Q2174),0)))</f>
        <v/>
      </c>
      <c r="S2174" s="14"/>
      <c r="T2174" s="40" t="str">
        <f aca="false">IF($C2174="","",N(商品マスタ!$M2173))</f>
        <v/>
      </c>
      <c r="U2174" s="40" t="str">
        <f aca="false">IF($S2174="","",N($S2174)*N($T2174))</f>
        <v/>
      </c>
      <c r="V2174" s="18"/>
    </row>
    <row r="2175" customFormat="false" ht="15" hidden="false" customHeight="false" outlineLevel="0" collapsed="false">
      <c r="B2175" s="12" t="n">
        <v>2169</v>
      </c>
      <c r="C2175" s="36" t="str">
        <f aca="false">IF(商品マスタ!$C2174="","",商品マスタ!$C2174)</f>
        <v/>
      </c>
      <c r="D2175" s="12" t="str">
        <f aca="false">IF($C2175="","",商品マスタ!$D2174)</f>
        <v/>
      </c>
      <c r="E2175" s="12" t="str">
        <f aca="false">IF($C2175="","",商品マスタ!$G2174)</f>
        <v/>
      </c>
      <c r="F2175" s="12" t="str">
        <f aca="false">IF($C2175="","",IF(商品マスタ!$P2174="","理論",商品マスタ!$P2174))</f>
        <v/>
      </c>
      <c r="G2175" s="17" t="str">
        <f aca="false">IF($C2175="","",N(商品マスタ!$H2174))</f>
        <v/>
      </c>
      <c r="H2175" s="14"/>
      <c r="I2175" s="17" t="str">
        <f aca="false">IF($C2175="","",N($H2175)*N(商品マスタ!$N2174))</f>
        <v/>
      </c>
      <c r="J2175" s="17" t="str">
        <f aca="false">IF($C2175="","",N($I2175)-N($G2175))</f>
        <v/>
      </c>
      <c r="K2175" s="37" t="str">
        <f aca="false">IF($C2175="","",N(商品マスタ!$I2174))</f>
        <v/>
      </c>
      <c r="L2175" s="17" t="str">
        <f aca="false">IF($C2175="","",MAX(1,N(商品マスタ!$J2174)))</f>
        <v/>
      </c>
      <c r="M2175" s="38" t="str">
        <f aca="false">IF($C2175="","",N(TOP!$C$16)*N($K2175))</f>
        <v/>
      </c>
      <c r="N2175" s="17" t="str">
        <f aca="false">IF($C2175="","",ROUNDUP(N($M2175)/N($L2175),0))</f>
        <v/>
      </c>
      <c r="O2175" s="17" t="str">
        <f aca="false">IF($C2175="","",N(商品マスタ!$R2174))</f>
        <v/>
      </c>
      <c r="P2175" s="17" t="str">
        <f aca="false">IF($C2175="","",IF($F2175="理論",(N($O2175)+N($N2175))-N($G2175),(N($O2175)+N($N2175))-N($I2175)))</f>
        <v/>
      </c>
      <c r="Q2175" s="17" t="str">
        <f aca="false">IF($C2175="","",MAX(1,N(商品マスタ!$K2174)))</f>
        <v/>
      </c>
      <c r="R2175" s="39" t="str">
        <f aca="false">IF($C2175="","",IF(N($P2175)/N($Q2175)&lt;=0,"",ROUNDUP(N($P2175)/N($Q2175),0)))</f>
        <v/>
      </c>
      <c r="S2175" s="14"/>
      <c r="T2175" s="40" t="str">
        <f aca="false">IF($C2175="","",N(商品マスタ!$M2174))</f>
        <v/>
      </c>
      <c r="U2175" s="40" t="str">
        <f aca="false">IF($S2175="","",N($S2175)*N($T2175))</f>
        <v/>
      </c>
      <c r="V2175" s="18"/>
    </row>
    <row r="2176" customFormat="false" ht="15" hidden="false" customHeight="false" outlineLevel="0" collapsed="false">
      <c r="B2176" s="12" t="n">
        <v>2170</v>
      </c>
      <c r="C2176" s="36" t="str">
        <f aca="false">IF(商品マスタ!$C2175="","",商品マスタ!$C2175)</f>
        <v/>
      </c>
      <c r="D2176" s="12" t="str">
        <f aca="false">IF($C2176="","",商品マスタ!$D2175)</f>
        <v/>
      </c>
      <c r="E2176" s="12" t="str">
        <f aca="false">IF($C2176="","",商品マスタ!$G2175)</f>
        <v/>
      </c>
      <c r="F2176" s="12" t="str">
        <f aca="false">IF($C2176="","",IF(商品マスタ!$P2175="","理論",商品マスタ!$P2175))</f>
        <v/>
      </c>
      <c r="G2176" s="17" t="str">
        <f aca="false">IF($C2176="","",N(商品マスタ!$H2175))</f>
        <v/>
      </c>
      <c r="H2176" s="14"/>
      <c r="I2176" s="17" t="str">
        <f aca="false">IF($C2176="","",N($H2176)*N(商品マスタ!$N2175))</f>
        <v/>
      </c>
      <c r="J2176" s="17" t="str">
        <f aca="false">IF($C2176="","",N($I2176)-N($G2176))</f>
        <v/>
      </c>
      <c r="K2176" s="37" t="str">
        <f aca="false">IF($C2176="","",N(商品マスタ!$I2175))</f>
        <v/>
      </c>
      <c r="L2176" s="17" t="str">
        <f aca="false">IF($C2176="","",MAX(1,N(商品マスタ!$J2175)))</f>
        <v/>
      </c>
      <c r="M2176" s="38" t="str">
        <f aca="false">IF($C2176="","",N(TOP!$C$16)*N($K2176))</f>
        <v/>
      </c>
      <c r="N2176" s="17" t="str">
        <f aca="false">IF($C2176="","",ROUNDUP(N($M2176)/N($L2176),0))</f>
        <v/>
      </c>
      <c r="O2176" s="17" t="str">
        <f aca="false">IF($C2176="","",N(商品マスタ!$R2175))</f>
        <v/>
      </c>
      <c r="P2176" s="17" t="str">
        <f aca="false">IF($C2176="","",IF($F2176="理論",(N($O2176)+N($N2176))-N($G2176),(N($O2176)+N($N2176))-N($I2176)))</f>
        <v/>
      </c>
      <c r="Q2176" s="17" t="str">
        <f aca="false">IF($C2176="","",MAX(1,N(商品マスタ!$K2175)))</f>
        <v/>
      </c>
      <c r="R2176" s="39" t="str">
        <f aca="false">IF($C2176="","",IF(N($P2176)/N($Q2176)&lt;=0,"",ROUNDUP(N($P2176)/N($Q2176),0)))</f>
        <v/>
      </c>
      <c r="S2176" s="14"/>
      <c r="T2176" s="40" t="str">
        <f aca="false">IF($C2176="","",N(商品マスタ!$M2175))</f>
        <v/>
      </c>
      <c r="U2176" s="40" t="str">
        <f aca="false">IF($S2176="","",N($S2176)*N($T2176))</f>
        <v/>
      </c>
      <c r="V2176" s="18"/>
    </row>
    <row r="2177" customFormat="false" ht="15" hidden="false" customHeight="false" outlineLevel="0" collapsed="false">
      <c r="B2177" s="12" t="n">
        <v>2171</v>
      </c>
      <c r="C2177" s="36" t="str">
        <f aca="false">IF(商品マスタ!$C2176="","",商品マスタ!$C2176)</f>
        <v/>
      </c>
      <c r="D2177" s="12" t="str">
        <f aca="false">IF($C2177="","",商品マスタ!$D2176)</f>
        <v/>
      </c>
      <c r="E2177" s="12" t="str">
        <f aca="false">IF($C2177="","",商品マスタ!$G2176)</f>
        <v/>
      </c>
      <c r="F2177" s="12" t="str">
        <f aca="false">IF($C2177="","",IF(商品マスタ!$P2176="","理論",商品マスタ!$P2176))</f>
        <v/>
      </c>
      <c r="G2177" s="17" t="str">
        <f aca="false">IF($C2177="","",N(商品マスタ!$H2176))</f>
        <v/>
      </c>
      <c r="H2177" s="14"/>
      <c r="I2177" s="17" t="str">
        <f aca="false">IF($C2177="","",N($H2177)*N(商品マスタ!$N2176))</f>
        <v/>
      </c>
      <c r="J2177" s="17" t="str">
        <f aca="false">IF($C2177="","",N($I2177)-N($G2177))</f>
        <v/>
      </c>
      <c r="K2177" s="37" t="str">
        <f aca="false">IF($C2177="","",N(商品マスタ!$I2176))</f>
        <v/>
      </c>
      <c r="L2177" s="17" t="str">
        <f aca="false">IF($C2177="","",MAX(1,N(商品マスタ!$J2176)))</f>
        <v/>
      </c>
      <c r="M2177" s="38" t="str">
        <f aca="false">IF($C2177="","",N(TOP!$C$16)*N($K2177))</f>
        <v/>
      </c>
      <c r="N2177" s="17" t="str">
        <f aca="false">IF($C2177="","",ROUNDUP(N($M2177)/N($L2177),0))</f>
        <v/>
      </c>
      <c r="O2177" s="17" t="str">
        <f aca="false">IF($C2177="","",N(商品マスタ!$R2176))</f>
        <v/>
      </c>
      <c r="P2177" s="17" t="str">
        <f aca="false">IF($C2177="","",IF($F2177="理論",(N($O2177)+N($N2177))-N($G2177),(N($O2177)+N($N2177))-N($I2177)))</f>
        <v/>
      </c>
      <c r="Q2177" s="17" t="str">
        <f aca="false">IF($C2177="","",MAX(1,N(商品マスタ!$K2176)))</f>
        <v/>
      </c>
      <c r="R2177" s="39" t="str">
        <f aca="false">IF($C2177="","",IF(N($P2177)/N($Q2177)&lt;=0,"",ROUNDUP(N($P2177)/N($Q2177),0)))</f>
        <v/>
      </c>
      <c r="S2177" s="14"/>
      <c r="T2177" s="40" t="str">
        <f aca="false">IF($C2177="","",N(商品マスタ!$M2176))</f>
        <v/>
      </c>
      <c r="U2177" s="40" t="str">
        <f aca="false">IF($S2177="","",N($S2177)*N($T2177))</f>
        <v/>
      </c>
      <c r="V2177" s="18"/>
    </row>
    <row r="2178" customFormat="false" ht="15" hidden="false" customHeight="false" outlineLevel="0" collapsed="false">
      <c r="B2178" s="12" t="n">
        <v>2172</v>
      </c>
      <c r="C2178" s="36" t="str">
        <f aca="false">IF(商品マスタ!$C2177="","",商品マスタ!$C2177)</f>
        <v/>
      </c>
      <c r="D2178" s="12" t="str">
        <f aca="false">IF($C2178="","",商品マスタ!$D2177)</f>
        <v/>
      </c>
      <c r="E2178" s="12" t="str">
        <f aca="false">IF($C2178="","",商品マスタ!$G2177)</f>
        <v/>
      </c>
      <c r="F2178" s="12" t="str">
        <f aca="false">IF($C2178="","",IF(商品マスタ!$P2177="","理論",商品マスタ!$P2177))</f>
        <v/>
      </c>
      <c r="G2178" s="17" t="str">
        <f aca="false">IF($C2178="","",N(商品マスタ!$H2177))</f>
        <v/>
      </c>
      <c r="H2178" s="14"/>
      <c r="I2178" s="17" t="str">
        <f aca="false">IF($C2178="","",N($H2178)*N(商品マスタ!$N2177))</f>
        <v/>
      </c>
      <c r="J2178" s="17" t="str">
        <f aca="false">IF($C2178="","",N($I2178)-N($G2178))</f>
        <v/>
      </c>
      <c r="K2178" s="37" t="str">
        <f aca="false">IF($C2178="","",N(商品マスタ!$I2177))</f>
        <v/>
      </c>
      <c r="L2178" s="17" t="str">
        <f aca="false">IF($C2178="","",MAX(1,N(商品マスタ!$J2177)))</f>
        <v/>
      </c>
      <c r="M2178" s="38" t="str">
        <f aca="false">IF($C2178="","",N(TOP!$C$16)*N($K2178))</f>
        <v/>
      </c>
      <c r="N2178" s="17" t="str">
        <f aca="false">IF($C2178="","",ROUNDUP(N($M2178)/N($L2178),0))</f>
        <v/>
      </c>
      <c r="O2178" s="17" t="str">
        <f aca="false">IF($C2178="","",N(商品マスタ!$R2177))</f>
        <v/>
      </c>
      <c r="P2178" s="17" t="str">
        <f aca="false">IF($C2178="","",IF($F2178="理論",(N($O2178)+N($N2178))-N($G2178),(N($O2178)+N($N2178))-N($I2178)))</f>
        <v/>
      </c>
      <c r="Q2178" s="17" t="str">
        <f aca="false">IF($C2178="","",MAX(1,N(商品マスタ!$K2177)))</f>
        <v/>
      </c>
      <c r="R2178" s="39" t="str">
        <f aca="false">IF($C2178="","",IF(N($P2178)/N($Q2178)&lt;=0,"",ROUNDUP(N($P2178)/N($Q2178),0)))</f>
        <v/>
      </c>
      <c r="S2178" s="14"/>
      <c r="T2178" s="40" t="str">
        <f aca="false">IF($C2178="","",N(商品マスタ!$M2177))</f>
        <v/>
      </c>
      <c r="U2178" s="40" t="str">
        <f aca="false">IF($S2178="","",N($S2178)*N($T2178))</f>
        <v/>
      </c>
      <c r="V2178" s="18"/>
    </row>
    <row r="2179" customFormat="false" ht="15" hidden="false" customHeight="false" outlineLevel="0" collapsed="false">
      <c r="B2179" s="12" t="n">
        <v>2173</v>
      </c>
      <c r="C2179" s="36" t="str">
        <f aca="false">IF(商品マスタ!$C2178="","",商品マスタ!$C2178)</f>
        <v/>
      </c>
      <c r="D2179" s="12" t="str">
        <f aca="false">IF($C2179="","",商品マスタ!$D2178)</f>
        <v/>
      </c>
      <c r="E2179" s="12" t="str">
        <f aca="false">IF($C2179="","",商品マスタ!$G2178)</f>
        <v/>
      </c>
      <c r="F2179" s="12" t="str">
        <f aca="false">IF($C2179="","",IF(商品マスタ!$P2178="","理論",商品マスタ!$P2178))</f>
        <v/>
      </c>
      <c r="G2179" s="17" t="str">
        <f aca="false">IF($C2179="","",N(商品マスタ!$H2178))</f>
        <v/>
      </c>
      <c r="H2179" s="14"/>
      <c r="I2179" s="17" t="str">
        <f aca="false">IF($C2179="","",N($H2179)*N(商品マスタ!$N2178))</f>
        <v/>
      </c>
      <c r="J2179" s="17" t="str">
        <f aca="false">IF($C2179="","",N($I2179)-N($G2179))</f>
        <v/>
      </c>
      <c r="K2179" s="37" t="str">
        <f aca="false">IF($C2179="","",N(商品マスタ!$I2178))</f>
        <v/>
      </c>
      <c r="L2179" s="17" t="str">
        <f aca="false">IF($C2179="","",MAX(1,N(商品マスタ!$J2178)))</f>
        <v/>
      </c>
      <c r="M2179" s="38" t="str">
        <f aca="false">IF($C2179="","",N(TOP!$C$16)*N($K2179))</f>
        <v/>
      </c>
      <c r="N2179" s="17" t="str">
        <f aca="false">IF($C2179="","",ROUNDUP(N($M2179)/N($L2179),0))</f>
        <v/>
      </c>
      <c r="O2179" s="17" t="str">
        <f aca="false">IF($C2179="","",N(商品マスタ!$R2178))</f>
        <v/>
      </c>
      <c r="P2179" s="17" t="str">
        <f aca="false">IF($C2179="","",IF($F2179="理論",(N($O2179)+N($N2179))-N($G2179),(N($O2179)+N($N2179))-N($I2179)))</f>
        <v/>
      </c>
      <c r="Q2179" s="17" t="str">
        <f aca="false">IF($C2179="","",MAX(1,N(商品マスタ!$K2178)))</f>
        <v/>
      </c>
      <c r="R2179" s="39" t="str">
        <f aca="false">IF($C2179="","",IF(N($P2179)/N($Q2179)&lt;=0,"",ROUNDUP(N($P2179)/N($Q2179),0)))</f>
        <v/>
      </c>
      <c r="S2179" s="14"/>
      <c r="T2179" s="40" t="str">
        <f aca="false">IF($C2179="","",N(商品マスタ!$M2178))</f>
        <v/>
      </c>
      <c r="U2179" s="40" t="str">
        <f aca="false">IF($S2179="","",N($S2179)*N($T2179))</f>
        <v/>
      </c>
      <c r="V2179" s="18"/>
    </row>
    <row r="2180" customFormat="false" ht="15" hidden="false" customHeight="false" outlineLevel="0" collapsed="false">
      <c r="B2180" s="12" t="n">
        <v>2174</v>
      </c>
      <c r="C2180" s="36" t="str">
        <f aca="false">IF(商品マスタ!$C2179="","",商品マスタ!$C2179)</f>
        <v/>
      </c>
      <c r="D2180" s="12" t="str">
        <f aca="false">IF($C2180="","",商品マスタ!$D2179)</f>
        <v/>
      </c>
      <c r="E2180" s="12" t="str">
        <f aca="false">IF($C2180="","",商品マスタ!$G2179)</f>
        <v/>
      </c>
      <c r="F2180" s="12" t="str">
        <f aca="false">IF($C2180="","",IF(商品マスタ!$P2179="","理論",商品マスタ!$P2179))</f>
        <v/>
      </c>
      <c r="G2180" s="17" t="str">
        <f aca="false">IF($C2180="","",N(商品マスタ!$H2179))</f>
        <v/>
      </c>
      <c r="H2180" s="14"/>
      <c r="I2180" s="17" t="str">
        <f aca="false">IF($C2180="","",N($H2180)*N(商品マスタ!$N2179))</f>
        <v/>
      </c>
      <c r="J2180" s="17" t="str">
        <f aca="false">IF($C2180="","",N($I2180)-N($G2180))</f>
        <v/>
      </c>
      <c r="K2180" s="37" t="str">
        <f aca="false">IF($C2180="","",N(商品マスタ!$I2179))</f>
        <v/>
      </c>
      <c r="L2180" s="17" t="str">
        <f aca="false">IF($C2180="","",MAX(1,N(商品マスタ!$J2179)))</f>
        <v/>
      </c>
      <c r="M2180" s="38" t="str">
        <f aca="false">IF($C2180="","",N(TOP!$C$16)*N($K2180))</f>
        <v/>
      </c>
      <c r="N2180" s="17" t="str">
        <f aca="false">IF($C2180="","",ROUNDUP(N($M2180)/N($L2180),0))</f>
        <v/>
      </c>
      <c r="O2180" s="17" t="str">
        <f aca="false">IF($C2180="","",N(商品マスタ!$R2179))</f>
        <v/>
      </c>
      <c r="P2180" s="17" t="str">
        <f aca="false">IF($C2180="","",IF($F2180="理論",(N($O2180)+N($N2180))-N($G2180),(N($O2180)+N($N2180))-N($I2180)))</f>
        <v/>
      </c>
      <c r="Q2180" s="17" t="str">
        <f aca="false">IF($C2180="","",MAX(1,N(商品マスタ!$K2179)))</f>
        <v/>
      </c>
      <c r="R2180" s="39" t="str">
        <f aca="false">IF($C2180="","",IF(N($P2180)/N($Q2180)&lt;=0,"",ROUNDUP(N($P2180)/N($Q2180),0)))</f>
        <v/>
      </c>
      <c r="S2180" s="14"/>
      <c r="T2180" s="40" t="str">
        <f aca="false">IF($C2180="","",N(商品マスタ!$M2179))</f>
        <v/>
      </c>
      <c r="U2180" s="40" t="str">
        <f aca="false">IF($S2180="","",N($S2180)*N($T2180))</f>
        <v/>
      </c>
      <c r="V2180" s="18"/>
    </row>
    <row r="2181" customFormat="false" ht="15" hidden="false" customHeight="false" outlineLevel="0" collapsed="false">
      <c r="B2181" s="12" t="n">
        <v>2175</v>
      </c>
      <c r="C2181" s="36" t="str">
        <f aca="false">IF(商品マスタ!$C2180="","",商品マスタ!$C2180)</f>
        <v/>
      </c>
      <c r="D2181" s="12" t="str">
        <f aca="false">IF($C2181="","",商品マスタ!$D2180)</f>
        <v/>
      </c>
      <c r="E2181" s="12" t="str">
        <f aca="false">IF($C2181="","",商品マスタ!$G2180)</f>
        <v/>
      </c>
      <c r="F2181" s="12" t="str">
        <f aca="false">IF($C2181="","",IF(商品マスタ!$P2180="","理論",商品マスタ!$P2180))</f>
        <v/>
      </c>
      <c r="G2181" s="17" t="str">
        <f aca="false">IF($C2181="","",N(商品マスタ!$H2180))</f>
        <v/>
      </c>
      <c r="H2181" s="14"/>
      <c r="I2181" s="17" t="str">
        <f aca="false">IF($C2181="","",N($H2181)*N(商品マスタ!$N2180))</f>
        <v/>
      </c>
      <c r="J2181" s="17" t="str">
        <f aca="false">IF($C2181="","",N($I2181)-N($G2181))</f>
        <v/>
      </c>
      <c r="K2181" s="37" t="str">
        <f aca="false">IF($C2181="","",N(商品マスタ!$I2180))</f>
        <v/>
      </c>
      <c r="L2181" s="17" t="str">
        <f aca="false">IF($C2181="","",MAX(1,N(商品マスタ!$J2180)))</f>
        <v/>
      </c>
      <c r="M2181" s="38" t="str">
        <f aca="false">IF($C2181="","",N(TOP!$C$16)*N($K2181))</f>
        <v/>
      </c>
      <c r="N2181" s="17" t="str">
        <f aca="false">IF($C2181="","",ROUNDUP(N($M2181)/N($L2181),0))</f>
        <v/>
      </c>
      <c r="O2181" s="17" t="str">
        <f aca="false">IF($C2181="","",N(商品マスタ!$R2180))</f>
        <v/>
      </c>
      <c r="P2181" s="17" t="str">
        <f aca="false">IF($C2181="","",IF($F2181="理論",(N($O2181)+N($N2181))-N($G2181),(N($O2181)+N($N2181))-N($I2181)))</f>
        <v/>
      </c>
      <c r="Q2181" s="17" t="str">
        <f aca="false">IF($C2181="","",MAX(1,N(商品マスタ!$K2180)))</f>
        <v/>
      </c>
      <c r="R2181" s="39" t="str">
        <f aca="false">IF($C2181="","",IF(N($P2181)/N($Q2181)&lt;=0,"",ROUNDUP(N($P2181)/N($Q2181),0)))</f>
        <v/>
      </c>
      <c r="S2181" s="14"/>
      <c r="T2181" s="40" t="str">
        <f aca="false">IF($C2181="","",N(商品マスタ!$M2180))</f>
        <v/>
      </c>
      <c r="U2181" s="40" t="str">
        <f aca="false">IF($S2181="","",N($S2181)*N($T2181))</f>
        <v/>
      </c>
      <c r="V2181" s="18"/>
    </row>
    <row r="2182" customFormat="false" ht="15" hidden="false" customHeight="false" outlineLevel="0" collapsed="false">
      <c r="B2182" s="12" t="n">
        <v>2176</v>
      </c>
      <c r="C2182" s="36" t="str">
        <f aca="false">IF(商品マスタ!$C2181="","",商品マスタ!$C2181)</f>
        <v/>
      </c>
      <c r="D2182" s="12" t="str">
        <f aca="false">IF($C2182="","",商品マスタ!$D2181)</f>
        <v/>
      </c>
      <c r="E2182" s="12" t="str">
        <f aca="false">IF($C2182="","",商品マスタ!$G2181)</f>
        <v/>
      </c>
      <c r="F2182" s="12" t="str">
        <f aca="false">IF($C2182="","",IF(商品マスタ!$P2181="","理論",商品マスタ!$P2181))</f>
        <v/>
      </c>
      <c r="G2182" s="17" t="str">
        <f aca="false">IF($C2182="","",N(商品マスタ!$H2181))</f>
        <v/>
      </c>
      <c r="H2182" s="14"/>
      <c r="I2182" s="17" t="str">
        <f aca="false">IF($C2182="","",N($H2182)*N(商品マスタ!$N2181))</f>
        <v/>
      </c>
      <c r="J2182" s="17" t="str">
        <f aca="false">IF($C2182="","",N($I2182)-N($G2182))</f>
        <v/>
      </c>
      <c r="K2182" s="37" t="str">
        <f aca="false">IF($C2182="","",N(商品マスタ!$I2181))</f>
        <v/>
      </c>
      <c r="L2182" s="17" t="str">
        <f aca="false">IF($C2182="","",MAX(1,N(商品マスタ!$J2181)))</f>
        <v/>
      </c>
      <c r="M2182" s="38" t="str">
        <f aca="false">IF($C2182="","",N(TOP!$C$16)*N($K2182))</f>
        <v/>
      </c>
      <c r="N2182" s="17" t="str">
        <f aca="false">IF($C2182="","",ROUNDUP(N($M2182)/N($L2182),0))</f>
        <v/>
      </c>
      <c r="O2182" s="17" t="str">
        <f aca="false">IF($C2182="","",N(商品マスタ!$R2181))</f>
        <v/>
      </c>
      <c r="P2182" s="17" t="str">
        <f aca="false">IF($C2182="","",IF($F2182="理論",(N($O2182)+N($N2182))-N($G2182),(N($O2182)+N($N2182))-N($I2182)))</f>
        <v/>
      </c>
      <c r="Q2182" s="17" t="str">
        <f aca="false">IF($C2182="","",MAX(1,N(商品マスタ!$K2181)))</f>
        <v/>
      </c>
      <c r="R2182" s="39" t="str">
        <f aca="false">IF($C2182="","",IF(N($P2182)/N($Q2182)&lt;=0,"",ROUNDUP(N($P2182)/N($Q2182),0)))</f>
        <v/>
      </c>
      <c r="S2182" s="14"/>
      <c r="T2182" s="40" t="str">
        <f aca="false">IF($C2182="","",N(商品マスタ!$M2181))</f>
        <v/>
      </c>
      <c r="U2182" s="40" t="str">
        <f aca="false">IF($S2182="","",N($S2182)*N($T2182))</f>
        <v/>
      </c>
      <c r="V2182" s="18"/>
    </row>
    <row r="2183" customFormat="false" ht="15" hidden="false" customHeight="false" outlineLevel="0" collapsed="false">
      <c r="B2183" s="12" t="n">
        <v>2177</v>
      </c>
      <c r="C2183" s="36" t="str">
        <f aca="false">IF(商品マスタ!$C2182="","",商品マスタ!$C2182)</f>
        <v/>
      </c>
      <c r="D2183" s="12" t="str">
        <f aca="false">IF($C2183="","",商品マスタ!$D2182)</f>
        <v/>
      </c>
      <c r="E2183" s="12" t="str">
        <f aca="false">IF($C2183="","",商品マスタ!$G2182)</f>
        <v/>
      </c>
      <c r="F2183" s="12" t="str">
        <f aca="false">IF($C2183="","",IF(商品マスタ!$P2182="","理論",商品マスタ!$P2182))</f>
        <v/>
      </c>
      <c r="G2183" s="17" t="str">
        <f aca="false">IF($C2183="","",N(商品マスタ!$H2182))</f>
        <v/>
      </c>
      <c r="H2183" s="14"/>
      <c r="I2183" s="17" t="str">
        <f aca="false">IF($C2183="","",N($H2183)*N(商品マスタ!$N2182))</f>
        <v/>
      </c>
      <c r="J2183" s="17" t="str">
        <f aca="false">IF($C2183="","",N($I2183)-N($G2183))</f>
        <v/>
      </c>
      <c r="K2183" s="37" t="str">
        <f aca="false">IF($C2183="","",N(商品マスタ!$I2182))</f>
        <v/>
      </c>
      <c r="L2183" s="17" t="str">
        <f aca="false">IF($C2183="","",MAX(1,N(商品マスタ!$J2182)))</f>
        <v/>
      </c>
      <c r="M2183" s="38" t="str">
        <f aca="false">IF($C2183="","",N(TOP!$C$16)*N($K2183))</f>
        <v/>
      </c>
      <c r="N2183" s="17" t="str">
        <f aca="false">IF($C2183="","",ROUNDUP(N($M2183)/N($L2183),0))</f>
        <v/>
      </c>
      <c r="O2183" s="17" t="str">
        <f aca="false">IF($C2183="","",N(商品マスタ!$R2182))</f>
        <v/>
      </c>
      <c r="P2183" s="17" t="str">
        <f aca="false">IF($C2183="","",IF($F2183="理論",(N($O2183)+N($N2183))-N($G2183),(N($O2183)+N($N2183))-N($I2183)))</f>
        <v/>
      </c>
      <c r="Q2183" s="17" t="str">
        <f aca="false">IF($C2183="","",MAX(1,N(商品マスタ!$K2182)))</f>
        <v/>
      </c>
      <c r="R2183" s="39" t="str">
        <f aca="false">IF($C2183="","",IF(N($P2183)/N($Q2183)&lt;=0,"",ROUNDUP(N($P2183)/N($Q2183),0)))</f>
        <v/>
      </c>
      <c r="S2183" s="14"/>
      <c r="T2183" s="40" t="str">
        <f aca="false">IF($C2183="","",N(商品マスタ!$M2182))</f>
        <v/>
      </c>
      <c r="U2183" s="40" t="str">
        <f aca="false">IF($S2183="","",N($S2183)*N($T2183))</f>
        <v/>
      </c>
      <c r="V2183" s="18"/>
    </row>
    <row r="2184" customFormat="false" ht="15" hidden="false" customHeight="false" outlineLevel="0" collapsed="false">
      <c r="B2184" s="12" t="n">
        <v>2178</v>
      </c>
      <c r="C2184" s="36" t="str">
        <f aca="false">IF(商品マスタ!$C2183="","",商品マスタ!$C2183)</f>
        <v/>
      </c>
      <c r="D2184" s="12" t="str">
        <f aca="false">IF($C2184="","",商品マスタ!$D2183)</f>
        <v/>
      </c>
      <c r="E2184" s="12" t="str">
        <f aca="false">IF($C2184="","",商品マスタ!$G2183)</f>
        <v/>
      </c>
      <c r="F2184" s="12" t="str">
        <f aca="false">IF($C2184="","",IF(商品マスタ!$P2183="","理論",商品マスタ!$P2183))</f>
        <v/>
      </c>
      <c r="G2184" s="17" t="str">
        <f aca="false">IF($C2184="","",N(商品マスタ!$H2183))</f>
        <v/>
      </c>
      <c r="H2184" s="14"/>
      <c r="I2184" s="17" t="str">
        <f aca="false">IF($C2184="","",N($H2184)*N(商品マスタ!$N2183))</f>
        <v/>
      </c>
      <c r="J2184" s="17" t="str">
        <f aca="false">IF($C2184="","",N($I2184)-N($G2184))</f>
        <v/>
      </c>
      <c r="K2184" s="37" t="str">
        <f aca="false">IF($C2184="","",N(商品マスタ!$I2183))</f>
        <v/>
      </c>
      <c r="L2184" s="17" t="str">
        <f aca="false">IF($C2184="","",MAX(1,N(商品マスタ!$J2183)))</f>
        <v/>
      </c>
      <c r="M2184" s="38" t="str">
        <f aca="false">IF($C2184="","",N(TOP!$C$16)*N($K2184))</f>
        <v/>
      </c>
      <c r="N2184" s="17" t="str">
        <f aca="false">IF($C2184="","",ROUNDUP(N($M2184)/N($L2184),0))</f>
        <v/>
      </c>
      <c r="O2184" s="17" t="str">
        <f aca="false">IF($C2184="","",N(商品マスタ!$R2183))</f>
        <v/>
      </c>
      <c r="P2184" s="17" t="str">
        <f aca="false">IF($C2184="","",IF($F2184="理論",(N($O2184)+N($N2184))-N($G2184),(N($O2184)+N($N2184))-N($I2184)))</f>
        <v/>
      </c>
      <c r="Q2184" s="17" t="str">
        <f aca="false">IF($C2184="","",MAX(1,N(商品マスタ!$K2183)))</f>
        <v/>
      </c>
      <c r="R2184" s="39" t="str">
        <f aca="false">IF($C2184="","",IF(N($P2184)/N($Q2184)&lt;=0,"",ROUNDUP(N($P2184)/N($Q2184),0)))</f>
        <v/>
      </c>
      <c r="S2184" s="14"/>
      <c r="T2184" s="40" t="str">
        <f aca="false">IF($C2184="","",N(商品マスタ!$M2183))</f>
        <v/>
      </c>
      <c r="U2184" s="40" t="str">
        <f aca="false">IF($S2184="","",N($S2184)*N($T2184))</f>
        <v/>
      </c>
      <c r="V2184" s="18"/>
    </row>
    <row r="2185" customFormat="false" ht="15" hidden="false" customHeight="false" outlineLevel="0" collapsed="false">
      <c r="B2185" s="12" t="n">
        <v>2179</v>
      </c>
      <c r="C2185" s="36" t="str">
        <f aca="false">IF(商品マスタ!$C2184="","",商品マスタ!$C2184)</f>
        <v/>
      </c>
      <c r="D2185" s="12" t="str">
        <f aca="false">IF($C2185="","",商品マスタ!$D2184)</f>
        <v/>
      </c>
      <c r="E2185" s="12" t="str">
        <f aca="false">IF($C2185="","",商品マスタ!$G2184)</f>
        <v/>
      </c>
      <c r="F2185" s="12" t="str">
        <f aca="false">IF($C2185="","",IF(商品マスタ!$P2184="","理論",商品マスタ!$P2184))</f>
        <v/>
      </c>
      <c r="G2185" s="17" t="str">
        <f aca="false">IF($C2185="","",N(商品マスタ!$H2184))</f>
        <v/>
      </c>
      <c r="H2185" s="14"/>
      <c r="I2185" s="17" t="str">
        <f aca="false">IF($C2185="","",N($H2185)*N(商品マスタ!$N2184))</f>
        <v/>
      </c>
      <c r="J2185" s="17" t="str">
        <f aca="false">IF($C2185="","",N($I2185)-N($G2185))</f>
        <v/>
      </c>
      <c r="K2185" s="37" t="str">
        <f aca="false">IF($C2185="","",N(商品マスタ!$I2184))</f>
        <v/>
      </c>
      <c r="L2185" s="17" t="str">
        <f aca="false">IF($C2185="","",MAX(1,N(商品マスタ!$J2184)))</f>
        <v/>
      </c>
      <c r="M2185" s="38" t="str">
        <f aca="false">IF($C2185="","",N(TOP!$C$16)*N($K2185))</f>
        <v/>
      </c>
      <c r="N2185" s="17" t="str">
        <f aca="false">IF($C2185="","",ROUNDUP(N($M2185)/N($L2185),0))</f>
        <v/>
      </c>
      <c r="O2185" s="17" t="str">
        <f aca="false">IF($C2185="","",N(商品マスタ!$R2184))</f>
        <v/>
      </c>
      <c r="P2185" s="17" t="str">
        <f aca="false">IF($C2185="","",IF($F2185="理論",(N($O2185)+N($N2185))-N($G2185),(N($O2185)+N($N2185))-N($I2185)))</f>
        <v/>
      </c>
      <c r="Q2185" s="17" t="str">
        <f aca="false">IF($C2185="","",MAX(1,N(商品マスタ!$K2184)))</f>
        <v/>
      </c>
      <c r="R2185" s="39" t="str">
        <f aca="false">IF($C2185="","",IF(N($P2185)/N($Q2185)&lt;=0,"",ROUNDUP(N($P2185)/N($Q2185),0)))</f>
        <v/>
      </c>
      <c r="S2185" s="14"/>
      <c r="T2185" s="40" t="str">
        <f aca="false">IF($C2185="","",N(商品マスタ!$M2184))</f>
        <v/>
      </c>
      <c r="U2185" s="40" t="str">
        <f aca="false">IF($S2185="","",N($S2185)*N($T2185))</f>
        <v/>
      </c>
      <c r="V2185" s="18"/>
    </row>
    <row r="2186" customFormat="false" ht="15" hidden="false" customHeight="false" outlineLevel="0" collapsed="false">
      <c r="B2186" s="12" t="n">
        <v>2180</v>
      </c>
      <c r="C2186" s="36" t="str">
        <f aca="false">IF(商品マスタ!$C2185="","",商品マスタ!$C2185)</f>
        <v/>
      </c>
      <c r="D2186" s="12" t="str">
        <f aca="false">IF($C2186="","",商品マスタ!$D2185)</f>
        <v/>
      </c>
      <c r="E2186" s="12" t="str">
        <f aca="false">IF($C2186="","",商品マスタ!$G2185)</f>
        <v/>
      </c>
      <c r="F2186" s="12" t="str">
        <f aca="false">IF($C2186="","",IF(商品マスタ!$P2185="","理論",商品マスタ!$P2185))</f>
        <v/>
      </c>
      <c r="G2186" s="17" t="str">
        <f aca="false">IF($C2186="","",N(商品マスタ!$H2185))</f>
        <v/>
      </c>
      <c r="H2186" s="14"/>
      <c r="I2186" s="17" t="str">
        <f aca="false">IF($C2186="","",N($H2186)*N(商品マスタ!$N2185))</f>
        <v/>
      </c>
      <c r="J2186" s="17" t="str">
        <f aca="false">IF($C2186="","",N($I2186)-N($G2186))</f>
        <v/>
      </c>
      <c r="K2186" s="37" t="str">
        <f aca="false">IF($C2186="","",N(商品マスタ!$I2185))</f>
        <v/>
      </c>
      <c r="L2186" s="17" t="str">
        <f aca="false">IF($C2186="","",MAX(1,N(商品マスタ!$J2185)))</f>
        <v/>
      </c>
      <c r="M2186" s="38" t="str">
        <f aca="false">IF($C2186="","",N(TOP!$C$16)*N($K2186))</f>
        <v/>
      </c>
      <c r="N2186" s="17" t="str">
        <f aca="false">IF($C2186="","",ROUNDUP(N($M2186)/N($L2186),0))</f>
        <v/>
      </c>
      <c r="O2186" s="17" t="str">
        <f aca="false">IF($C2186="","",N(商品マスタ!$R2185))</f>
        <v/>
      </c>
      <c r="P2186" s="17" t="str">
        <f aca="false">IF($C2186="","",IF($F2186="理論",(N($O2186)+N($N2186))-N($G2186),(N($O2186)+N($N2186))-N($I2186)))</f>
        <v/>
      </c>
      <c r="Q2186" s="17" t="str">
        <f aca="false">IF($C2186="","",MAX(1,N(商品マスタ!$K2185)))</f>
        <v/>
      </c>
      <c r="R2186" s="39" t="str">
        <f aca="false">IF($C2186="","",IF(N($P2186)/N($Q2186)&lt;=0,"",ROUNDUP(N($P2186)/N($Q2186),0)))</f>
        <v/>
      </c>
      <c r="S2186" s="14"/>
      <c r="T2186" s="40" t="str">
        <f aca="false">IF($C2186="","",N(商品マスタ!$M2185))</f>
        <v/>
      </c>
      <c r="U2186" s="40" t="str">
        <f aca="false">IF($S2186="","",N($S2186)*N($T2186))</f>
        <v/>
      </c>
      <c r="V2186" s="18"/>
    </row>
    <row r="2187" customFormat="false" ht="15" hidden="false" customHeight="false" outlineLevel="0" collapsed="false">
      <c r="B2187" s="12" t="n">
        <v>2181</v>
      </c>
      <c r="C2187" s="36" t="str">
        <f aca="false">IF(商品マスタ!$C2186="","",商品マスタ!$C2186)</f>
        <v/>
      </c>
      <c r="D2187" s="12" t="str">
        <f aca="false">IF($C2187="","",商品マスタ!$D2186)</f>
        <v/>
      </c>
      <c r="E2187" s="12" t="str">
        <f aca="false">IF($C2187="","",商品マスタ!$G2186)</f>
        <v/>
      </c>
      <c r="F2187" s="12" t="str">
        <f aca="false">IF($C2187="","",IF(商品マスタ!$P2186="","理論",商品マスタ!$P2186))</f>
        <v/>
      </c>
      <c r="G2187" s="17" t="str">
        <f aca="false">IF($C2187="","",N(商品マスタ!$H2186))</f>
        <v/>
      </c>
      <c r="H2187" s="14"/>
      <c r="I2187" s="17" t="str">
        <f aca="false">IF($C2187="","",N($H2187)*N(商品マスタ!$N2186))</f>
        <v/>
      </c>
      <c r="J2187" s="17" t="str">
        <f aca="false">IF($C2187="","",N($I2187)-N($G2187))</f>
        <v/>
      </c>
      <c r="K2187" s="37" t="str">
        <f aca="false">IF($C2187="","",N(商品マスタ!$I2186))</f>
        <v/>
      </c>
      <c r="L2187" s="17" t="str">
        <f aca="false">IF($C2187="","",MAX(1,N(商品マスタ!$J2186)))</f>
        <v/>
      </c>
      <c r="M2187" s="38" t="str">
        <f aca="false">IF($C2187="","",N(TOP!$C$16)*N($K2187))</f>
        <v/>
      </c>
      <c r="N2187" s="17" t="str">
        <f aca="false">IF($C2187="","",ROUNDUP(N($M2187)/N($L2187),0))</f>
        <v/>
      </c>
      <c r="O2187" s="17" t="str">
        <f aca="false">IF($C2187="","",N(商品マスタ!$R2186))</f>
        <v/>
      </c>
      <c r="P2187" s="17" t="str">
        <f aca="false">IF($C2187="","",IF($F2187="理論",(N($O2187)+N($N2187))-N($G2187),(N($O2187)+N($N2187))-N($I2187)))</f>
        <v/>
      </c>
      <c r="Q2187" s="17" t="str">
        <f aca="false">IF($C2187="","",MAX(1,N(商品マスタ!$K2186)))</f>
        <v/>
      </c>
      <c r="R2187" s="39" t="str">
        <f aca="false">IF($C2187="","",IF(N($P2187)/N($Q2187)&lt;=0,"",ROUNDUP(N($P2187)/N($Q2187),0)))</f>
        <v/>
      </c>
      <c r="S2187" s="14"/>
      <c r="T2187" s="40" t="str">
        <f aca="false">IF($C2187="","",N(商品マスタ!$M2186))</f>
        <v/>
      </c>
      <c r="U2187" s="40" t="str">
        <f aca="false">IF($S2187="","",N($S2187)*N($T2187))</f>
        <v/>
      </c>
      <c r="V2187" s="18"/>
    </row>
    <row r="2188" customFormat="false" ht="15" hidden="false" customHeight="false" outlineLevel="0" collapsed="false">
      <c r="B2188" s="12" t="n">
        <v>2182</v>
      </c>
      <c r="C2188" s="36" t="str">
        <f aca="false">IF(商品マスタ!$C2187="","",商品マスタ!$C2187)</f>
        <v/>
      </c>
      <c r="D2188" s="12" t="str">
        <f aca="false">IF($C2188="","",商品マスタ!$D2187)</f>
        <v/>
      </c>
      <c r="E2188" s="12" t="str">
        <f aca="false">IF($C2188="","",商品マスタ!$G2187)</f>
        <v/>
      </c>
      <c r="F2188" s="12" t="str">
        <f aca="false">IF($C2188="","",IF(商品マスタ!$P2187="","理論",商品マスタ!$P2187))</f>
        <v/>
      </c>
      <c r="G2188" s="17" t="str">
        <f aca="false">IF($C2188="","",N(商品マスタ!$H2187))</f>
        <v/>
      </c>
      <c r="H2188" s="14"/>
      <c r="I2188" s="17" t="str">
        <f aca="false">IF($C2188="","",N($H2188)*N(商品マスタ!$N2187))</f>
        <v/>
      </c>
      <c r="J2188" s="17" t="str">
        <f aca="false">IF($C2188="","",N($I2188)-N($G2188))</f>
        <v/>
      </c>
      <c r="K2188" s="37" t="str">
        <f aca="false">IF($C2188="","",N(商品マスタ!$I2187))</f>
        <v/>
      </c>
      <c r="L2188" s="17" t="str">
        <f aca="false">IF($C2188="","",MAX(1,N(商品マスタ!$J2187)))</f>
        <v/>
      </c>
      <c r="M2188" s="38" t="str">
        <f aca="false">IF($C2188="","",N(TOP!$C$16)*N($K2188))</f>
        <v/>
      </c>
      <c r="N2188" s="17" t="str">
        <f aca="false">IF($C2188="","",ROUNDUP(N($M2188)/N($L2188),0))</f>
        <v/>
      </c>
      <c r="O2188" s="17" t="str">
        <f aca="false">IF($C2188="","",N(商品マスタ!$R2187))</f>
        <v/>
      </c>
      <c r="P2188" s="17" t="str">
        <f aca="false">IF($C2188="","",IF($F2188="理論",(N($O2188)+N($N2188))-N($G2188),(N($O2188)+N($N2188))-N($I2188)))</f>
        <v/>
      </c>
      <c r="Q2188" s="17" t="str">
        <f aca="false">IF($C2188="","",MAX(1,N(商品マスタ!$K2187)))</f>
        <v/>
      </c>
      <c r="R2188" s="39" t="str">
        <f aca="false">IF($C2188="","",IF(N($P2188)/N($Q2188)&lt;=0,"",ROUNDUP(N($P2188)/N($Q2188),0)))</f>
        <v/>
      </c>
      <c r="S2188" s="14"/>
      <c r="T2188" s="40" t="str">
        <f aca="false">IF($C2188="","",N(商品マスタ!$M2187))</f>
        <v/>
      </c>
      <c r="U2188" s="40" t="str">
        <f aca="false">IF($S2188="","",N($S2188)*N($T2188))</f>
        <v/>
      </c>
      <c r="V2188" s="18"/>
    </row>
    <row r="2189" customFormat="false" ht="15" hidden="false" customHeight="false" outlineLevel="0" collapsed="false">
      <c r="B2189" s="12" t="n">
        <v>2183</v>
      </c>
      <c r="C2189" s="36" t="str">
        <f aca="false">IF(商品マスタ!$C2188="","",商品マスタ!$C2188)</f>
        <v/>
      </c>
      <c r="D2189" s="12" t="str">
        <f aca="false">IF($C2189="","",商品マスタ!$D2188)</f>
        <v/>
      </c>
      <c r="E2189" s="12" t="str">
        <f aca="false">IF($C2189="","",商品マスタ!$G2188)</f>
        <v/>
      </c>
      <c r="F2189" s="12" t="str">
        <f aca="false">IF($C2189="","",IF(商品マスタ!$P2188="","理論",商品マスタ!$P2188))</f>
        <v/>
      </c>
      <c r="G2189" s="17" t="str">
        <f aca="false">IF($C2189="","",N(商品マスタ!$H2188))</f>
        <v/>
      </c>
      <c r="H2189" s="14"/>
      <c r="I2189" s="17" t="str">
        <f aca="false">IF($C2189="","",N($H2189)*N(商品マスタ!$N2188))</f>
        <v/>
      </c>
      <c r="J2189" s="17" t="str">
        <f aca="false">IF($C2189="","",N($I2189)-N($G2189))</f>
        <v/>
      </c>
      <c r="K2189" s="37" t="str">
        <f aca="false">IF($C2189="","",N(商品マスタ!$I2188))</f>
        <v/>
      </c>
      <c r="L2189" s="17" t="str">
        <f aca="false">IF($C2189="","",MAX(1,N(商品マスタ!$J2188)))</f>
        <v/>
      </c>
      <c r="M2189" s="38" t="str">
        <f aca="false">IF($C2189="","",N(TOP!$C$16)*N($K2189))</f>
        <v/>
      </c>
      <c r="N2189" s="17" t="str">
        <f aca="false">IF($C2189="","",ROUNDUP(N($M2189)/N($L2189),0))</f>
        <v/>
      </c>
      <c r="O2189" s="17" t="str">
        <f aca="false">IF($C2189="","",N(商品マスタ!$R2188))</f>
        <v/>
      </c>
      <c r="P2189" s="17" t="str">
        <f aca="false">IF($C2189="","",IF($F2189="理論",(N($O2189)+N($N2189))-N($G2189),(N($O2189)+N($N2189))-N($I2189)))</f>
        <v/>
      </c>
      <c r="Q2189" s="17" t="str">
        <f aca="false">IF($C2189="","",MAX(1,N(商品マスタ!$K2188)))</f>
        <v/>
      </c>
      <c r="R2189" s="39" t="str">
        <f aca="false">IF($C2189="","",IF(N($P2189)/N($Q2189)&lt;=0,"",ROUNDUP(N($P2189)/N($Q2189),0)))</f>
        <v/>
      </c>
      <c r="S2189" s="14"/>
      <c r="T2189" s="40" t="str">
        <f aca="false">IF($C2189="","",N(商品マスタ!$M2188))</f>
        <v/>
      </c>
      <c r="U2189" s="40" t="str">
        <f aca="false">IF($S2189="","",N($S2189)*N($T2189))</f>
        <v/>
      </c>
      <c r="V2189" s="18"/>
    </row>
    <row r="2190" customFormat="false" ht="15" hidden="false" customHeight="false" outlineLevel="0" collapsed="false">
      <c r="B2190" s="12" t="n">
        <v>2184</v>
      </c>
      <c r="C2190" s="36" t="str">
        <f aca="false">IF(商品マスタ!$C2189="","",商品マスタ!$C2189)</f>
        <v/>
      </c>
      <c r="D2190" s="12" t="str">
        <f aca="false">IF($C2190="","",商品マスタ!$D2189)</f>
        <v/>
      </c>
      <c r="E2190" s="12" t="str">
        <f aca="false">IF($C2190="","",商品マスタ!$G2189)</f>
        <v/>
      </c>
      <c r="F2190" s="12" t="str">
        <f aca="false">IF($C2190="","",IF(商品マスタ!$P2189="","理論",商品マスタ!$P2189))</f>
        <v/>
      </c>
      <c r="G2190" s="17" t="str">
        <f aca="false">IF($C2190="","",N(商品マスタ!$H2189))</f>
        <v/>
      </c>
      <c r="H2190" s="14"/>
      <c r="I2190" s="17" t="str">
        <f aca="false">IF($C2190="","",N($H2190)*N(商品マスタ!$N2189))</f>
        <v/>
      </c>
      <c r="J2190" s="17" t="str">
        <f aca="false">IF($C2190="","",N($I2190)-N($G2190))</f>
        <v/>
      </c>
      <c r="K2190" s="37" t="str">
        <f aca="false">IF($C2190="","",N(商品マスタ!$I2189))</f>
        <v/>
      </c>
      <c r="L2190" s="17" t="str">
        <f aca="false">IF($C2190="","",MAX(1,N(商品マスタ!$J2189)))</f>
        <v/>
      </c>
      <c r="M2190" s="38" t="str">
        <f aca="false">IF($C2190="","",N(TOP!$C$16)*N($K2190))</f>
        <v/>
      </c>
      <c r="N2190" s="17" t="str">
        <f aca="false">IF($C2190="","",ROUNDUP(N($M2190)/N($L2190),0))</f>
        <v/>
      </c>
      <c r="O2190" s="17" t="str">
        <f aca="false">IF($C2190="","",N(商品マスタ!$R2189))</f>
        <v/>
      </c>
      <c r="P2190" s="17" t="str">
        <f aca="false">IF($C2190="","",IF($F2190="理論",(N($O2190)+N($N2190))-N($G2190),(N($O2190)+N($N2190))-N($I2190)))</f>
        <v/>
      </c>
      <c r="Q2190" s="17" t="str">
        <f aca="false">IF($C2190="","",MAX(1,N(商品マスタ!$K2189)))</f>
        <v/>
      </c>
      <c r="R2190" s="39" t="str">
        <f aca="false">IF($C2190="","",IF(N($P2190)/N($Q2190)&lt;=0,"",ROUNDUP(N($P2190)/N($Q2190),0)))</f>
        <v/>
      </c>
      <c r="S2190" s="14"/>
      <c r="T2190" s="40" t="str">
        <f aca="false">IF($C2190="","",N(商品マスタ!$M2189))</f>
        <v/>
      </c>
      <c r="U2190" s="40" t="str">
        <f aca="false">IF($S2190="","",N($S2190)*N($T2190))</f>
        <v/>
      </c>
      <c r="V2190" s="18"/>
    </row>
    <row r="2191" customFormat="false" ht="15" hidden="false" customHeight="false" outlineLevel="0" collapsed="false">
      <c r="B2191" s="12" t="n">
        <v>2185</v>
      </c>
      <c r="C2191" s="36" t="str">
        <f aca="false">IF(商品マスタ!$C2190="","",商品マスタ!$C2190)</f>
        <v/>
      </c>
      <c r="D2191" s="12" t="str">
        <f aca="false">IF($C2191="","",商品マスタ!$D2190)</f>
        <v/>
      </c>
      <c r="E2191" s="12" t="str">
        <f aca="false">IF($C2191="","",商品マスタ!$G2190)</f>
        <v/>
      </c>
      <c r="F2191" s="12" t="str">
        <f aca="false">IF($C2191="","",IF(商品マスタ!$P2190="","理論",商品マスタ!$P2190))</f>
        <v/>
      </c>
      <c r="G2191" s="17" t="str">
        <f aca="false">IF($C2191="","",N(商品マスタ!$H2190))</f>
        <v/>
      </c>
      <c r="H2191" s="14"/>
      <c r="I2191" s="17" t="str">
        <f aca="false">IF($C2191="","",N($H2191)*N(商品マスタ!$N2190))</f>
        <v/>
      </c>
      <c r="J2191" s="17" t="str">
        <f aca="false">IF($C2191="","",N($I2191)-N($G2191))</f>
        <v/>
      </c>
      <c r="K2191" s="37" t="str">
        <f aca="false">IF($C2191="","",N(商品マスタ!$I2190))</f>
        <v/>
      </c>
      <c r="L2191" s="17" t="str">
        <f aca="false">IF($C2191="","",MAX(1,N(商品マスタ!$J2190)))</f>
        <v/>
      </c>
      <c r="M2191" s="38" t="str">
        <f aca="false">IF($C2191="","",N(TOP!$C$16)*N($K2191))</f>
        <v/>
      </c>
      <c r="N2191" s="17" t="str">
        <f aca="false">IF($C2191="","",ROUNDUP(N($M2191)/N($L2191),0))</f>
        <v/>
      </c>
      <c r="O2191" s="17" t="str">
        <f aca="false">IF($C2191="","",N(商品マスタ!$R2190))</f>
        <v/>
      </c>
      <c r="P2191" s="17" t="str">
        <f aca="false">IF($C2191="","",IF($F2191="理論",(N($O2191)+N($N2191))-N($G2191),(N($O2191)+N($N2191))-N($I2191)))</f>
        <v/>
      </c>
      <c r="Q2191" s="17" t="str">
        <f aca="false">IF($C2191="","",MAX(1,N(商品マスタ!$K2190)))</f>
        <v/>
      </c>
      <c r="R2191" s="39" t="str">
        <f aca="false">IF($C2191="","",IF(N($P2191)/N($Q2191)&lt;=0,"",ROUNDUP(N($P2191)/N($Q2191),0)))</f>
        <v/>
      </c>
      <c r="S2191" s="14"/>
      <c r="T2191" s="40" t="str">
        <f aca="false">IF($C2191="","",N(商品マスタ!$M2190))</f>
        <v/>
      </c>
      <c r="U2191" s="40" t="str">
        <f aca="false">IF($S2191="","",N($S2191)*N($T2191))</f>
        <v/>
      </c>
      <c r="V2191" s="18"/>
    </row>
    <row r="2192" customFormat="false" ht="15" hidden="false" customHeight="false" outlineLevel="0" collapsed="false">
      <c r="B2192" s="12" t="n">
        <v>2186</v>
      </c>
      <c r="C2192" s="36" t="str">
        <f aca="false">IF(商品マスタ!$C2191="","",商品マスタ!$C2191)</f>
        <v/>
      </c>
      <c r="D2192" s="12" t="str">
        <f aca="false">IF($C2192="","",商品マスタ!$D2191)</f>
        <v/>
      </c>
      <c r="E2192" s="12" t="str">
        <f aca="false">IF($C2192="","",商品マスタ!$G2191)</f>
        <v/>
      </c>
      <c r="F2192" s="12" t="str">
        <f aca="false">IF($C2192="","",IF(商品マスタ!$P2191="","理論",商品マスタ!$P2191))</f>
        <v/>
      </c>
      <c r="G2192" s="17" t="str">
        <f aca="false">IF($C2192="","",N(商品マスタ!$H2191))</f>
        <v/>
      </c>
      <c r="H2192" s="14"/>
      <c r="I2192" s="17" t="str">
        <f aca="false">IF($C2192="","",N($H2192)*N(商品マスタ!$N2191))</f>
        <v/>
      </c>
      <c r="J2192" s="17" t="str">
        <f aca="false">IF($C2192="","",N($I2192)-N($G2192))</f>
        <v/>
      </c>
      <c r="K2192" s="37" t="str">
        <f aca="false">IF($C2192="","",N(商品マスタ!$I2191))</f>
        <v/>
      </c>
      <c r="L2192" s="17" t="str">
        <f aca="false">IF($C2192="","",MAX(1,N(商品マスタ!$J2191)))</f>
        <v/>
      </c>
      <c r="M2192" s="38" t="str">
        <f aca="false">IF($C2192="","",N(TOP!$C$16)*N($K2192))</f>
        <v/>
      </c>
      <c r="N2192" s="17" t="str">
        <f aca="false">IF($C2192="","",ROUNDUP(N($M2192)/N($L2192),0))</f>
        <v/>
      </c>
      <c r="O2192" s="17" t="str">
        <f aca="false">IF($C2192="","",N(商品マスタ!$R2191))</f>
        <v/>
      </c>
      <c r="P2192" s="17" t="str">
        <f aca="false">IF($C2192="","",IF($F2192="理論",(N($O2192)+N($N2192))-N($G2192),(N($O2192)+N($N2192))-N($I2192)))</f>
        <v/>
      </c>
      <c r="Q2192" s="17" t="str">
        <f aca="false">IF($C2192="","",MAX(1,N(商品マスタ!$K2191)))</f>
        <v/>
      </c>
      <c r="R2192" s="39" t="str">
        <f aca="false">IF($C2192="","",IF(N($P2192)/N($Q2192)&lt;=0,"",ROUNDUP(N($P2192)/N($Q2192),0)))</f>
        <v/>
      </c>
      <c r="S2192" s="14"/>
      <c r="T2192" s="40" t="str">
        <f aca="false">IF($C2192="","",N(商品マスタ!$M2191))</f>
        <v/>
      </c>
      <c r="U2192" s="40" t="str">
        <f aca="false">IF($S2192="","",N($S2192)*N($T2192))</f>
        <v/>
      </c>
      <c r="V2192" s="18"/>
    </row>
    <row r="2193" customFormat="false" ht="15" hidden="false" customHeight="false" outlineLevel="0" collapsed="false">
      <c r="B2193" s="12" t="n">
        <v>2187</v>
      </c>
      <c r="C2193" s="36" t="str">
        <f aca="false">IF(商品マスタ!$C2192="","",商品マスタ!$C2192)</f>
        <v/>
      </c>
      <c r="D2193" s="12" t="str">
        <f aca="false">IF($C2193="","",商品マスタ!$D2192)</f>
        <v/>
      </c>
      <c r="E2193" s="12" t="str">
        <f aca="false">IF($C2193="","",商品マスタ!$G2192)</f>
        <v/>
      </c>
      <c r="F2193" s="12" t="str">
        <f aca="false">IF($C2193="","",IF(商品マスタ!$P2192="","理論",商品マスタ!$P2192))</f>
        <v/>
      </c>
      <c r="G2193" s="17" t="str">
        <f aca="false">IF($C2193="","",N(商品マスタ!$H2192))</f>
        <v/>
      </c>
      <c r="H2193" s="14"/>
      <c r="I2193" s="17" t="str">
        <f aca="false">IF($C2193="","",N($H2193)*N(商品マスタ!$N2192))</f>
        <v/>
      </c>
      <c r="J2193" s="17" t="str">
        <f aca="false">IF($C2193="","",N($I2193)-N($G2193))</f>
        <v/>
      </c>
      <c r="K2193" s="37" t="str">
        <f aca="false">IF($C2193="","",N(商品マスタ!$I2192))</f>
        <v/>
      </c>
      <c r="L2193" s="17" t="str">
        <f aca="false">IF($C2193="","",MAX(1,N(商品マスタ!$J2192)))</f>
        <v/>
      </c>
      <c r="M2193" s="38" t="str">
        <f aca="false">IF($C2193="","",N(TOP!$C$16)*N($K2193))</f>
        <v/>
      </c>
      <c r="N2193" s="17" t="str">
        <f aca="false">IF($C2193="","",ROUNDUP(N($M2193)/N($L2193),0))</f>
        <v/>
      </c>
      <c r="O2193" s="17" t="str">
        <f aca="false">IF($C2193="","",N(商品マスタ!$R2192))</f>
        <v/>
      </c>
      <c r="P2193" s="17" t="str">
        <f aca="false">IF($C2193="","",IF($F2193="理論",(N($O2193)+N($N2193))-N($G2193),(N($O2193)+N($N2193))-N($I2193)))</f>
        <v/>
      </c>
      <c r="Q2193" s="17" t="str">
        <f aca="false">IF($C2193="","",MAX(1,N(商品マスタ!$K2192)))</f>
        <v/>
      </c>
      <c r="R2193" s="39" t="str">
        <f aca="false">IF($C2193="","",IF(N($P2193)/N($Q2193)&lt;=0,"",ROUNDUP(N($P2193)/N($Q2193),0)))</f>
        <v/>
      </c>
      <c r="S2193" s="14"/>
      <c r="T2193" s="40" t="str">
        <f aca="false">IF($C2193="","",N(商品マスタ!$M2192))</f>
        <v/>
      </c>
      <c r="U2193" s="40" t="str">
        <f aca="false">IF($S2193="","",N($S2193)*N($T2193))</f>
        <v/>
      </c>
      <c r="V2193" s="18"/>
    </row>
    <row r="2194" customFormat="false" ht="15" hidden="false" customHeight="false" outlineLevel="0" collapsed="false">
      <c r="B2194" s="12" t="n">
        <v>2188</v>
      </c>
      <c r="C2194" s="36" t="str">
        <f aca="false">IF(商品マスタ!$C2193="","",商品マスタ!$C2193)</f>
        <v/>
      </c>
      <c r="D2194" s="12" t="str">
        <f aca="false">IF($C2194="","",商品マスタ!$D2193)</f>
        <v/>
      </c>
      <c r="E2194" s="12" t="str">
        <f aca="false">IF($C2194="","",商品マスタ!$G2193)</f>
        <v/>
      </c>
      <c r="F2194" s="12" t="str">
        <f aca="false">IF($C2194="","",IF(商品マスタ!$P2193="","理論",商品マスタ!$P2193))</f>
        <v/>
      </c>
      <c r="G2194" s="17" t="str">
        <f aca="false">IF($C2194="","",N(商品マスタ!$H2193))</f>
        <v/>
      </c>
      <c r="H2194" s="14"/>
      <c r="I2194" s="17" t="str">
        <f aca="false">IF($C2194="","",N($H2194)*N(商品マスタ!$N2193))</f>
        <v/>
      </c>
      <c r="J2194" s="17" t="str">
        <f aca="false">IF($C2194="","",N($I2194)-N($G2194))</f>
        <v/>
      </c>
      <c r="K2194" s="37" t="str">
        <f aca="false">IF($C2194="","",N(商品マスタ!$I2193))</f>
        <v/>
      </c>
      <c r="L2194" s="17" t="str">
        <f aca="false">IF($C2194="","",MAX(1,N(商品マスタ!$J2193)))</f>
        <v/>
      </c>
      <c r="M2194" s="38" t="str">
        <f aca="false">IF($C2194="","",N(TOP!$C$16)*N($K2194))</f>
        <v/>
      </c>
      <c r="N2194" s="17" t="str">
        <f aca="false">IF($C2194="","",ROUNDUP(N($M2194)/N($L2194),0))</f>
        <v/>
      </c>
      <c r="O2194" s="17" t="str">
        <f aca="false">IF($C2194="","",N(商品マスタ!$R2193))</f>
        <v/>
      </c>
      <c r="P2194" s="17" t="str">
        <f aca="false">IF($C2194="","",IF($F2194="理論",(N($O2194)+N($N2194))-N($G2194),(N($O2194)+N($N2194))-N($I2194)))</f>
        <v/>
      </c>
      <c r="Q2194" s="17" t="str">
        <f aca="false">IF($C2194="","",MAX(1,N(商品マスタ!$K2193)))</f>
        <v/>
      </c>
      <c r="R2194" s="39" t="str">
        <f aca="false">IF($C2194="","",IF(N($P2194)/N($Q2194)&lt;=0,"",ROUNDUP(N($P2194)/N($Q2194),0)))</f>
        <v/>
      </c>
      <c r="S2194" s="14"/>
      <c r="T2194" s="40" t="str">
        <f aca="false">IF($C2194="","",N(商品マスタ!$M2193))</f>
        <v/>
      </c>
      <c r="U2194" s="40" t="str">
        <f aca="false">IF($S2194="","",N($S2194)*N($T2194))</f>
        <v/>
      </c>
      <c r="V2194" s="18"/>
    </row>
    <row r="2195" customFormat="false" ht="15" hidden="false" customHeight="false" outlineLevel="0" collapsed="false">
      <c r="B2195" s="12" t="n">
        <v>2189</v>
      </c>
      <c r="C2195" s="36" t="str">
        <f aca="false">IF(商品マスタ!$C2194="","",商品マスタ!$C2194)</f>
        <v/>
      </c>
      <c r="D2195" s="12" t="str">
        <f aca="false">IF($C2195="","",商品マスタ!$D2194)</f>
        <v/>
      </c>
      <c r="E2195" s="12" t="str">
        <f aca="false">IF($C2195="","",商品マスタ!$G2194)</f>
        <v/>
      </c>
      <c r="F2195" s="12" t="str">
        <f aca="false">IF($C2195="","",IF(商品マスタ!$P2194="","理論",商品マスタ!$P2194))</f>
        <v/>
      </c>
      <c r="G2195" s="17" t="str">
        <f aca="false">IF($C2195="","",N(商品マスタ!$H2194))</f>
        <v/>
      </c>
      <c r="H2195" s="14"/>
      <c r="I2195" s="17" t="str">
        <f aca="false">IF($C2195="","",N($H2195)*N(商品マスタ!$N2194))</f>
        <v/>
      </c>
      <c r="J2195" s="17" t="str">
        <f aca="false">IF($C2195="","",N($I2195)-N($G2195))</f>
        <v/>
      </c>
      <c r="K2195" s="37" t="str">
        <f aca="false">IF($C2195="","",N(商品マスタ!$I2194))</f>
        <v/>
      </c>
      <c r="L2195" s="17" t="str">
        <f aca="false">IF($C2195="","",MAX(1,N(商品マスタ!$J2194)))</f>
        <v/>
      </c>
      <c r="M2195" s="38" t="str">
        <f aca="false">IF($C2195="","",N(TOP!$C$16)*N($K2195))</f>
        <v/>
      </c>
      <c r="N2195" s="17" t="str">
        <f aca="false">IF($C2195="","",ROUNDUP(N($M2195)/N($L2195),0))</f>
        <v/>
      </c>
      <c r="O2195" s="17" t="str">
        <f aca="false">IF($C2195="","",N(商品マスタ!$R2194))</f>
        <v/>
      </c>
      <c r="P2195" s="17" t="str">
        <f aca="false">IF($C2195="","",IF($F2195="理論",(N($O2195)+N($N2195))-N($G2195),(N($O2195)+N($N2195))-N($I2195)))</f>
        <v/>
      </c>
      <c r="Q2195" s="17" t="str">
        <f aca="false">IF($C2195="","",MAX(1,N(商品マスタ!$K2194)))</f>
        <v/>
      </c>
      <c r="R2195" s="39" t="str">
        <f aca="false">IF($C2195="","",IF(N($P2195)/N($Q2195)&lt;=0,"",ROUNDUP(N($P2195)/N($Q2195),0)))</f>
        <v/>
      </c>
      <c r="S2195" s="14"/>
      <c r="T2195" s="40" t="str">
        <f aca="false">IF($C2195="","",N(商品マスタ!$M2194))</f>
        <v/>
      </c>
      <c r="U2195" s="40" t="str">
        <f aca="false">IF($S2195="","",N($S2195)*N($T2195))</f>
        <v/>
      </c>
      <c r="V2195" s="18"/>
    </row>
    <row r="2196" customFormat="false" ht="15" hidden="false" customHeight="false" outlineLevel="0" collapsed="false">
      <c r="B2196" s="12" t="n">
        <v>2190</v>
      </c>
      <c r="C2196" s="36" t="str">
        <f aca="false">IF(商品マスタ!$C2195="","",商品マスタ!$C2195)</f>
        <v/>
      </c>
      <c r="D2196" s="12" t="str">
        <f aca="false">IF($C2196="","",商品マスタ!$D2195)</f>
        <v/>
      </c>
      <c r="E2196" s="12" t="str">
        <f aca="false">IF($C2196="","",商品マスタ!$G2195)</f>
        <v/>
      </c>
      <c r="F2196" s="12" t="str">
        <f aca="false">IF($C2196="","",IF(商品マスタ!$P2195="","理論",商品マスタ!$P2195))</f>
        <v/>
      </c>
      <c r="G2196" s="17" t="str">
        <f aca="false">IF($C2196="","",N(商品マスタ!$H2195))</f>
        <v/>
      </c>
      <c r="H2196" s="14"/>
      <c r="I2196" s="17" t="str">
        <f aca="false">IF($C2196="","",N($H2196)*N(商品マスタ!$N2195))</f>
        <v/>
      </c>
      <c r="J2196" s="17" t="str">
        <f aca="false">IF($C2196="","",N($I2196)-N($G2196))</f>
        <v/>
      </c>
      <c r="K2196" s="37" t="str">
        <f aca="false">IF($C2196="","",N(商品マスタ!$I2195))</f>
        <v/>
      </c>
      <c r="L2196" s="17" t="str">
        <f aca="false">IF($C2196="","",MAX(1,N(商品マスタ!$J2195)))</f>
        <v/>
      </c>
      <c r="M2196" s="38" t="str">
        <f aca="false">IF($C2196="","",N(TOP!$C$16)*N($K2196))</f>
        <v/>
      </c>
      <c r="N2196" s="17" t="str">
        <f aca="false">IF($C2196="","",ROUNDUP(N($M2196)/N($L2196),0))</f>
        <v/>
      </c>
      <c r="O2196" s="17" t="str">
        <f aca="false">IF($C2196="","",N(商品マスタ!$R2195))</f>
        <v/>
      </c>
      <c r="P2196" s="17" t="str">
        <f aca="false">IF($C2196="","",IF($F2196="理論",(N($O2196)+N($N2196))-N($G2196),(N($O2196)+N($N2196))-N($I2196)))</f>
        <v/>
      </c>
      <c r="Q2196" s="17" t="str">
        <f aca="false">IF($C2196="","",MAX(1,N(商品マスタ!$K2195)))</f>
        <v/>
      </c>
      <c r="R2196" s="39" t="str">
        <f aca="false">IF($C2196="","",IF(N($P2196)/N($Q2196)&lt;=0,"",ROUNDUP(N($P2196)/N($Q2196),0)))</f>
        <v/>
      </c>
      <c r="S2196" s="14"/>
      <c r="T2196" s="40" t="str">
        <f aca="false">IF($C2196="","",N(商品マスタ!$M2195))</f>
        <v/>
      </c>
      <c r="U2196" s="40" t="str">
        <f aca="false">IF($S2196="","",N($S2196)*N($T2196))</f>
        <v/>
      </c>
      <c r="V2196" s="18"/>
    </row>
    <row r="2197" customFormat="false" ht="15" hidden="false" customHeight="false" outlineLevel="0" collapsed="false">
      <c r="B2197" s="12" t="n">
        <v>2191</v>
      </c>
      <c r="C2197" s="36" t="str">
        <f aca="false">IF(商品マスタ!$C2196="","",商品マスタ!$C2196)</f>
        <v/>
      </c>
      <c r="D2197" s="12" t="str">
        <f aca="false">IF($C2197="","",商品マスタ!$D2196)</f>
        <v/>
      </c>
      <c r="E2197" s="12" t="str">
        <f aca="false">IF($C2197="","",商品マスタ!$G2196)</f>
        <v/>
      </c>
      <c r="F2197" s="12" t="str">
        <f aca="false">IF($C2197="","",IF(商品マスタ!$P2196="","理論",商品マスタ!$P2196))</f>
        <v/>
      </c>
      <c r="G2197" s="17" t="str">
        <f aca="false">IF($C2197="","",N(商品マスタ!$H2196))</f>
        <v/>
      </c>
      <c r="H2197" s="14"/>
      <c r="I2197" s="17" t="str">
        <f aca="false">IF($C2197="","",N($H2197)*N(商品マスタ!$N2196))</f>
        <v/>
      </c>
      <c r="J2197" s="17" t="str">
        <f aca="false">IF($C2197="","",N($I2197)-N($G2197))</f>
        <v/>
      </c>
      <c r="K2197" s="37" t="str">
        <f aca="false">IF($C2197="","",N(商品マスタ!$I2196))</f>
        <v/>
      </c>
      <c r="L2197" s="17" t="str">
        <f aca="false">IF($C2197="","",MAX(1,N(商品マスタ!$J2196)))</f>
        <v/>
      </c>
      <c r="M2197" s="38" t="str">
        <f aca="false">IF($C2197="","",N(TOP!$C$16)*N($K2197))</f>
        <v/>
      </c>
      <c r="N2197" s="17" t="str">
        <f aca="false">IF($C2197="","",ROUNDUP(N($M2197)/N($L2197),0))</f>
        <v/>
      </c>
      <c r="O2197" s="17" t="str">
        <f aca="false">IF($C2197="","",N(商品マスタ!$R2196))</f>
        <v/>
      </c>
      <c r="P2197" s="17" t="str">
        <f aca="false">IF($C2197="","",IF($F2197="理論",(N($O2197)+N($N2197))-N($G2197),(N($O2197)+N($N2197))-N($I2197)))</f>
        <v/>
      </c>
      <c r="Q2197" s="17" t="str">
        <f aca="false">IF($C2197="","",MAX(1,N(商品マスタ!$K2196)))</f>
        <v/>
      </c>
      <c r="R2197" s="39" t="str">
        <f aca="false">IF($C2197="","",IF(N($P2197)/N($Q2197)&lt;=0,"",ROUNDUP(N($P2197)/N($Q2197),0)))</f>
        <v/>
      </c>
      <c r="S2197" s="14"/>
      <c r="T2197" s="40" t="str">
        <f aca="false">IF($C2197="","",N(商品マスタ!$M2196))</f>
        <v/>
      </c>
      <c r="U2197" s="40" t="str">
        <f aca="false">IF($S2197="","",N($S2197)*N($T2197))</f>
        <v/>
      </c>
      <c r="V2197" s="18"/>
    </row>
    <row r="2198" customFormat="false" ht="15" hidden="false" customHeight="false" outlineLevel="0" collapsed="false">
      <c r="B2198" s="12" t="n">
        <v>2192</v>
      </c>
      <c r="C2198" s="36" t="str">
        <f aca="false">IF(商品マスタ!$C2197="","",商品マスタ!$C2197)</f>
        <v/>
      </c>
      <c r="D2198" s="12" t="str">
        <f aca="false">IF($C2198="","",商品マスタ!$D2197)</f>
        <v/>
      </c>
      <c r="E2198" s="12" t="str">
        <f aca="false">IF($C2198="","",商品マスタ!$G2197)</f>
        <v/>
      </c>
      <c r="F2198" s="12" t="str">
        <f aca="false">IF($C2198="","",IF(商品マスタ!$P2197="","理論",商品マスタ!$P2197))</f>
        <v/>
      </c>
      <c r="G2198" s="17" t="str">
        <f aca="false">IF($C2198="","",N(商品マスタ!$H2197))</f>
        <v/>
      </c>
      <c r="H2198" s="14"/>
      <c r="I2198" s="17" t="str">
        <f aca="false">IF($C2198="","",N($H2198)*N(商品マスタ!$N2197))</f>
        <v/>
      </c>
      <c r="J2198" s="17" t="str">
        <f aca="false">IF($C2198="","",N($I2198)-N($G2198))</f>
        <v/>
      </c>
      <c r="K2198" s="37" t="str">
        <f aca="false">IF($C2198="","",N(商品マスタ!$I2197))</f>
        <v/>
      </c>
      <c r="L2198" s="17" t="str">
        <f aca="false">IF($C2198="","",MAX(1,N(商品マスタ!$J2197)))</f>
        <v/>
      </c>
      <c r="M2198" s="38" t="str">
        <f aca="false">IF($C2198="","",N(TOP!$C$16)*N($K2198))</f>
        <v/>
      </c>
      <c r="N2198" s="17" t="str">
        <f aca="false">IF($C2198="","",ROUNDUP(N($M2198)/N($L2198),0))</f>
        <v/>
      </c>
      <c r="O2198" s="17" t="str">
        <f aca="false">IF($C2198="","",N(商品マスタ!$R2197))</f>
        <v/>
      </c>
      <c r="P2198" s="17" t="str">
        <f aca="false">IF($C2198="","",IF($F2198="理論",(N($O2198)+N($N2198))-N($G2198),(N($O2198)+N($N2198))-N($I2198)))</f>
        <v/>
      </c>
      <c r="Q2198" s="17" t="str">
        <f aca="false">IF($C2198="","",MAX(1,N(商品マスタ!$K2197)))</f>
        <v/>
      </c>
      <c r="R2198" s="39" t="str">
        <f aca="false">IF($C2198="","",IF(N($P2198)/N($Q2198)&lt;=0,"",ROUNDUP(N($P2198)/N($Q2198),0)))</f>
        <v/>
      </c>
      <c r="S2198" s="14"/>
      <c r="T2198" s="40" t="str">
        <f aca="false">IF($C2198="","",N(商品マスタ!$M2197))</f>
        <v/>
      </c>
      <c r="U2198" s="40" t="str">
        <f aca="false">IF($S2198="","",N($S2198)*N($T2198))</f>
        <v/>
      </c>
      <c r="V2198" s="18"/>
    </row>
    <row r="2199" customFormat="false" ht="15" hidden="false" customHeight="false" outlineLevel="0" collapsed="false">
      <c r="B2199" s="12" t="n">
        <v>2193</v>
      </c>
      <c r="C2199" s="36" t="str">
        <f aca="false">IF(商品マスタ!$C2198="","",商品マスタ!$C2198)</f>
        <v/>
      </c>
      <c r="D2199" s="12" t="str">
        <f aca="false">IF($C2199="","",商品マスタ!$D2198)</f>
        <v/>
      </c>
      <c r="E2199" s="12" t="str">
        <f aca="false">IF($C2199="","",商品マスタ!$G2198)</f>
        <v/>
      </c>
      <c r="F2199" s="12" t="str">
        <f aca="false">IF($C2199="","",IF(商品マスタ!$P2198="","理論",商品マスタ!$P2198))</f>
        <v/>
      </c>
      <c r="G2199" s="17" t="str">
        <f aca="false">IF($C2199="","",N(商品マスタ!$H2198))</f>
        <v/>
      </c>
      <c r="H2199" s="14"/>
      <c r="I2199" s="17" t="str">
        <f aca="false">IF($C2199="","",N($H2199)*N(商品マスタ!$N2198))</f>
        <v/>
      </c>
      <c r="J2199" s="17" t="str">
        <f aca="false">IF($C2199="","",N($I2199)-N($G2199))</f>
        <v/>
      </c>
      <c r="K2199" s="37" t="str">
        <f aca="false">IF($C2199="","",N(商品マスタ!$I2198))</f>
        <v/>
      </c>
      <c r="L2199" s="17" t="str">
        <f aca="false">IF($C2199="","",MAX(1,N(商品マスタ!$J2198)))</f>
        <v/>
      </c>
      <c r="M2199" s="38" t="str">
        <f aca="false">IF($C2199="","",N(TOP!$C$16)*N($K2199))</f>
        <v/>
      </c>
      <c r="N2199" s="17" t="str">
        <f aca="false">IF($C2199="","",ROUNDUP(N($M2199)/N($L2199),0))</f>
        <v/>
      </c>
      <c r="O2199" s="17" t="str">
        <f aca="false">IF($C2199="","",N(商品マスタ!$R2198))</f>
        <v/>
      </c>
      <c r="P2199" s="17" t="str">
        <f aca="false">IF($C2199="","",IF($F2199="理論",(N($O2199)+N($N2199))-N($G2199),(N($O2199)+N($N2199))-N($I2199)))</f>
        <v/>
      </c>
      <c r="Q2199" s="17" t="str">
        <f aca="false">IF($C2199="","",MAX(1,N(商品マスタ!$K2198)))</f>
        <v/>
      </c>
      <c r="R2199" s="39" t="str">
        <f aca="false">IF($C2199="","",IF(N($P2199)/N($Q2199)&lt;=0,"",ROUNDUP(N($P2199)/N($Q2199),0)))</f>
        <v/>
      </c>
      <c r="S2199" s="14"/>
      <c r="T2199" s="40" t="str">
        <f aca="false">IF($C2199="","",N(商品マスタ!$M2198))</f>
        <v/>
      </c>
      <c r="U2199" s="40" t="str">
        <f aca="false">IF($S2199="","",N($S2199)*N($T2199))</f>
        <v/>
      </c>
      <c r="V2199" s="18"/>
    </row>
    <row r="2200" customFormat="false" ht="15" hidden="false" customHeight="false" outlineLevel="0" collapsed="false">
      <c r="B2200" s="12" t="n">
        <v>2194</v>
      </c>
      <c r="C2200" s="36" t="str">
        <f aca="false">IF(商品マスタ!$C2199="","",商品マスタ!$C2199)</f>
        <v/>
      </c>
      <c r="D2200" s="12" t="str">
        <f aca="false">IF($C2200="","",商品マスタ!$D2199)</f>
        <v/>
      </c>
      <c r="E2200" s="12" t="str">
        <f aca="false">IF($C2200="","",商品マスタ!$G2199)</f>
        <v/>
      </c>
      <c r="F2200" s="12" t="str">
        <f aca="false">IF($C2200="","",IF(商品マスタ!$P2199="","理論",商品マスタ!$P2199))</f>
        <v/>
      </c>
      <c r="G2200" s="17" t="str">
        <f aca="false">IF($C2200="","",N(商品マスタ!$H2199))</f>
        <v/>
      </c>
      <c r="H2200" s="14"/>
      <c r="I2200" s="17" t="str">
        <f aca="false">IF($C2200="","",N($H2200)*N(商品マスタ!$N2199))</f>
        <v/>
      </c>
      <c r="J2200" s="17" t="str">
        <f aca="false">IF($C2200="","",N($I2200)-N($G2200))</f>
        <v/>
      </c>
      <c r="K2200" s="37" t="str">
        <f aca="false">IF($C2200="","",N(商品マスタ!$I2199))</f>
        <v/>
      </c>
      <c r="L2200" s="17" t="str">
        <f aca="false">IF($C2200="","",MAX(1,N(商品マスタ!$J2199)))</f>
        <v/>
      </c>
      <c r="M2200" s="38" t="str">
        <f aca="false">IF($C2200="","",N(TOP!$C$16)*N($K2200))</f>
        <v/>
      </c>
      <c r="N2200" s="17" t="str">
        <f aca="false">IF($C2200="","",ROUNDUP(N($M2200)/N($L2200),0))</f>
        <v/>
      </c>
      <c r="O2200" s="17" t="str">
        <f aca="false">IF($C2200="","",N(商品マスタ!$R2199))</f>
        <v/>
      </c>
      <c r="P2200" s="17" t="str">
        <f aca="false">IF($C2200="","",IF($F2200="理論",(N($O2200)+N($N2200))-N($G2200),(N($O2200)+N($N2200))-N($I2200)))</f>
        <v/>
      </c>
      <c r="Q2200" s="17" t="str">
        <f aca="false">IF($C2200="","",MAX(1,N(商品マスタ!$K2199)))</f>
        <v/>
      </c>
      <c r="R2200" s="39" t="str">
        <f aca="false">IF($C2200="","",IF(N($P2200)/N($Q2200)&lt;=0,"",ROUNDUP(N($P2200)/N($Q2200),0)))</f>
        <v/>
      </c>
      <c r="S2200" s="14"/>
      <c r="T2200" s="40" t="str">
        <f aca="false">IF($C2200="","",N(商品マスタ!$M2199))</f>
        <v/>
      </c>
      <c r="U2200" s="40" t="str">
        <f aca="false">IF($S2200="","",N($S2200)*N($T2200))</f>
        <v/>
      </c>
      <c r="V2200" s="18"/>
    </row>
    <row r="2201" customFormat="false" ht="15" hidden="false" customHeight="false" outlineLevel="0" collapsed="false">
      <c r="B2201" s="12" t="n">
        <v>2195</v>
      </c>
      <c r="C2201" s="36" t="str">
        <f aca="false">IF(商品マスタ!$C2200="","",商品マスタ!$C2200)</f>
        <v/>
      </c>
      <c r="D2201" s="12" t="str">
        <f aca="false">IF($C2201="","",商品マスタ!$D2200)</f>
        <v/>
      </c>
      <c r="E2201" s="12" t="str">
        <f aca="false">IF($C2201="","",商品マスタ!$G2200)</f>
        <v/>
      </c>
      <c r="F2201" s="12" t="str">
        <f aca="false">IF($C2201="","",IF(商品マスタ!$P2200="","理論",商品マスタ!$P2200))</f>
        <v/>
      </c>
      <c r="G2201" s="17" t="str">
        <f aca="false">IF($C2201="","",N(商品マスタ!$H2200))</f>
        <v/>
      </c>
      <c r="H2201" s="14"/>
      <c r="I2201" s="17" t="str">
        <f aca="false">IF($C2201="","",N($H2201)*N(商品マスタ!$N2200))</f>
        <v/>
      </c>
      <c r="J2201" s="17" t="str">
        <f aca="false">IF($C2201="","",N($I2201)-N($G2201))</f>
        <v/>
      </c>
      <c r="K2201" s="37" t="str">
        <f aca="false">IF($C2201="","",N(商品マスタ!$I2200))</f>
        <v/>
      </c>
      <c r="L2201" s="17" t="str">
        <f aca="false">IF($C2201="","",MAX(1,N(商品マスタ!$J2200)))</f>
        <v/>
      </c>
      <c r="M2201" s="38" t="str">
        <f aca="false">IF($C2201="","",N(TOP!$C$16)*N($K2201))</f>
        <v/>
      </c>
      <c r="N2201" s="17" t="str">
        <f aca="false">IF($C2201="","",ROUNDUP(N($M2201)/N($L2201),0))</f>
        <v/>
      </c>
      <c r="O2201" s="17" t="str">
        <f aca="false">IF($C2201="","",N(商品マスタ!$R2200))</f>
        <v/>
      </c>
      <c r="P2201" s="17" t="str">
        <f aca="false">IF($C2201="","",IF($F2201="理論",(N($O2201)+N($N2201))-N($G2201),(N($O2201)+N($N2201))-N($I2201)))</f>
        <v/>
      </c>
      <c r="Q2201" s="17" t="str">
        <f aca="false">IF($C2201="","",MAX(1,N(商品マスタ!$K2200)))</f>
        <v/>
      </c>
      <c r="R2201" s="39" t="str">
        <f aca="false">IF($C2201="","",IF(N($P2201)/N($Q2201)&lt;=0,"",ROUNDUP(N($P2201)/N($Q2201),0)))</f>
        <v/>
      </c>
      <c r="S2201" s="14"/>
      <c r="T2201" s="40" t="str">
        <f aca="false">IF($C2201="","",N(商品マスタ!$M2200))</f>
        <v/>
      </c>
      <c r="U2201" s="40" t="str">
        <f aca="false">IF($S2201="","",N($S2201)*N($T2201))</f>
        <v/>
      </c>
      <c r="V2201" s="18"/>
    </row>
    <row r="2202" customFormat="false" ht="15" hidden="false" customHeight="false" outlineLevel="0" collapsed="false">
      <c r="B2202" s="12" t="n">
        <v>2196</v>
      </c>
      <c r="C2202" s="36" t="str">
        <f aca="false">IF(商品マスタ!$C2201="","",商品マスタ!$C2201)</f>
        <v/>
      </c>
      <c r="D2202" s="12" t="str">
        <f aca="false">IF($C2202="","",商品マスタ!$D2201)</f>
        <v/>
      </c>
      <c r="E2202" s="12" t="str">
        <f aca="false">IF($C2202="","",商品マスタ!$G2201)</f>
        <v/>
      </c>
      <c r="F2202" s="12" t="str">
        <f aca="false">IF($C2202="","",IF(商品マスタ!$P2201="","理論",商品マスタ!$P2201))</f>
        <v/>
      </c>
      <c r="G2202" s="17" t="str">
        <f aca="false">IF($C2202="","",N(商品マスタ!$H2201))</f>
        <v/>
      </c>
      <c r="H2202" s="14"/>
      <c r="I2202" s="17" t="str">
        <f aca="false">IF($C2202="","",N($H2202)*N(商品マスタ!$N2201))</f>
        <v/>
      </c>
      <c r="J2202" s="17" t="str">
        <f aca="false">IF($C2202="","",N($I2202)-N($G2202))</f>
        <v/>
      </c>
      <c r="K2202" s="37" t="str">
        <f aca="false">IF($C2202="","",N(商品マスタ!$I2201))</f>
        <v/>
      </c>
      <c r="L2202" s="17" t="str">
        <f aca="false">IF($C2202="","",MAX(1,N(商品マスタ!$J2201)))</f>
        <v/>
      </c>
      <c r="M2202" s="38" t="str">
        <f aca="false">IF($C2202="","",N(TOP!$C$16)*N($K2202))</f>
        <v/>
      </c>
      <c r="N2202" s="17" t="str">
        <f aca="false">IF($C2202="","",ROUNDUP(N($M2202)/N($L2202),0))</f>
        <v/>
      </c>
      <c r="O2202" s="17" t="str">
        <f aca="false">IF($C2202="","",N(商品マスタ!$R2201))</f>
        <v/>
      </c>
      <c r="P2202" s="17" t="str">
        <f aca="false">IF($C2202="","",IF($F2202="理論",(N($O2202)+N($N2202))-N($G2202),(N($O2202)+N($N2202))-N($I2202)))</f>
        <v/>
      </c>
      <c r="Q2202" s="17" t="str">
        <f aca="false">IF($C2202="","",MAX(1,N(商品マスタ!$K2201)))</f>
        <v/>
      </c>
      <c r="R2202" s="39" t="str">
        <f aca="false">IF($C2202="","",IF(N($P2202)/N($Q2202)&lt;=0,"",ROUNDUP(N($P2202)/N($Q2202),0)))</f>
        <v/>
      </c>
      <c r="S2202" s="14"/>
      <c r="T2202" s="40" t="str">
        <f aca="false">IF($C2202="","",N(商品マスタ!$M2201))</f>
        <v/>
      </c>
      <c r="U2202" s="40" t="str">
        <f aca="false">IF($S2202="","",N($S2202)*N($T2202))</f>
        <v/>
      </c>
      <c r="V2202" s="18"/>
    </row>
    <row r="2203" customFormat="false" ht="15" hidden="false" customHeight="false" outlineLevel="0" collapsed="false">
      <c r="B2203" s="12" t="n">
        <v>2197</v>
      </c>
      <c r="C2203" s="36" t="str">
        <f aca="false">IF(商品マスタ!$C2202="","",商品マスタ!$C2202)</f>
        <v/>
      </c>
      <c r="D2203" s="12" t="str">
        <f aca="false">IF($C2203="","",商品マスタ!$D2202)</f>
        <v/>
      </c>
      <c r="E2203" s="12" t="str">
        <f aca="false">IF($C2203="","",商品マスタ!$G2202)</f>
        <v/>
      </c>
      <c r="F2203" s="12" t="str">
        <f aca="false">IF($C2203="","",IF(商品マスタ!$P2202="","理論",商品マスタ!$P2202))</f>
        <v/>
      </c>
      <c r="G2203" s="17" t="str">
        <f aca="false">IF($C2203="","",N(商品マスタ!$H2202))</f>
        <v/>
      </c>
      <c r="H2203" s="14"/>
      <c r="I2203" s="17" t="str">
        <f aca="false">IF($C2203="","",N($H2203)*N(商品マスタ!$N2202))</f>
        <v/>
      </c>
      <c r="J2203" s="17" t="str">
        <f aca="false">IF($C2203="","",N($I2203)-N($G2203))</f>
        <v/>
      </c>
      <c r="K2203" s="37" t="str">
        <f aca="false">IF($C2203="","",N(商品マスタ!$I2202))</f>
        <v/>
      </c>
      <c r="L2203" s="17" t="str">
        <f aca="false">IF($C2203="","",MAX(1,N(商品マスタ!$J2202)))</f>
        <v/>
      </c>
      <c r="M2203" s="38" t="str">
        <f aca="false">IF($C2203="","",N(TOP!$C$16)*N($K2203))</f>
        <v/>
      </c>
      <c r="N2203" s="17" t="str">
        <f aca="false">IF($C2203="","",ROUNDUP(N($M2203)/N($L2203),0))</f>
        <v/>
      </c>
      <c r="O2203" s="17" t="str">
        <f aca="false">IF($C2203="","",N(商品マスタ!$R2202))</f>
        <v/>
      </c>
      <c r="P2203" s="17" t="str">
        <f aca="false">IF($C2203="","",IF($F2203="理論",(N($O2203)+N($N2203))-N($G2203),(N($O2203)+N($N2203))-N($I2203)))</f>
        <v/>
      </c>
      <c r="Q2203" s="17" t="str">
        <f aca="false">IF($C2203="","",MAX(1,N(商品マスタ!$K2202)))</f>
        <v/>
      </c>
      <c r="R2203" s="39" t="str">
        <f aca="false">IF($C2203="","",IF(N($P2203)/N($Q2203)&lt;=0,"",ROUNDUP(N($P2203)/N($Q2203),0)))</f>
        <v/>
      </c>
      <c r="S2203" s="14"/>
      <c r="T2203" s="40" t="str">
        <f aca="false">IF($C2203="","",N(商品マスタ!$M2202))</f>
        <v/>
      </c>
      <c r="U2203" s="40" t="str">
        <f aca="false">IF($S2203="","",N($S2203)*N($T2203))</f>
        <v/>
      </c>
      <c r="V2203" s="18"/>
    </row>
    <row r="2204" customFormat="false" ht="15" hidden="false" customHeight="false" outlineLevel="0" collapsed="false">
      <c r="B2204" s="12" t="n">
        <v>2198</v>
      </c>
      <c r="C2204" s="36" t="str">
        <f aca="false">IF(商品マスタ!$C2203="","",商品マスタ!$C2203)</f>
        <v/>
      </c>
      <c r="D2204" s="12" t="str">
        <f aca="false">IF($C2204="","",商品マスタ!$D2203)</f>
        <v/>
      </c>
      <c r="E2204" s="12" t="str">
        <f aca="false">IF($C2204="","",商品マスタ!$G2203)</f>
        <v/>
      </c>
      <c r="F2204" s="12" t="str">
        <f aca="false">IF($C2204="","",IF(商品マスタ!$P2203="","理論",商品マスタ!$P2203))</f>
        <v/>
      </c>
      <c r="G2204" s="17" t="str">
        <f aca="false">IF($C2204="","",N(商品マスタ!$H2203))</f>
        <v/>
      </c>
      <c r="H2204" s="14"/>
      <c r="I2204" s="17" t="str">
        <f aca="false">IF($C2204="","",N($H2204)*N(商品マスタ!$N2203))</f>
        <v/>
      </c>
      <c r="J2204" s="17" t="str">
        <f aca="false">IF($C2204="","",N($I2204)-N($G2204))</f>
        <v/>
      </c>
      <c r="K2204" s="37" t="str">
        <f aca="false">IF($C2204="","",N(商品マスタ!$I2203))</f>
        <v/>
      </c>
      <c r="L2204" s="17" t="str">
        <f aca="false">IF($C2204="","",MAX(1,N(商品マスタ!$J2203)))</f>
        <v/>
      </c>
      <c r="M2204" s="38" t="str">
        <f aca="false">IF($C2204="","",N(TOP!$C$16)*N($K2204))</f>
        <v/>
      </c>
      <c r="N2204" s="17" t="str">
        <f aca="false">IF($C2204="","",ROUNDUP(N($M2204)/N($L2204),0))</f>
        <v/>
      </c>
      <c r="O2204" s="17" t="str">
        <f aca="false">IF($C2204="","",N(商品マスタ!$R2203))</f>
        <v/>
      </c>
      <c r="P2204" s="17" t="str">
        <f aca="false">IF($C2204="","",IF($F2204="理論",(N($O2204)+N($N2204))-N($G2204),(N($O2204)+N($N2204))-N($I2204)))</f>
        <v/>
      </c>
      <c r="Q2204" s="17" t="str">
        <f aca="false">IF($C2204="","",MAX(1,N(商品マスタ!$K2203)))</f>
        <v/>
      </c>
      <c r="R2204" s="39" t="str">
        <f aca="false">IF($C2204="","",IF(N($P2204)/N($Q2204)&lt;=0,"",ROUNDUP(N($P2204)/N($Q2204),0)))</f>
        <v/>
      </c>
      <c r="S2204" s="14"/>
      <c r="T2204" s="40" t="str">
        <f aca="false">IF($C2204="","",N(商品マスタ!$M2203))</f>
        <v/>
      </c>
      <c r="U2204" s="40" t="str">
        <f aca="false">IF($S2204="","",N($S2204)*N($T2204))</f>
        <v/>
      </c>
      <c r="V2204" s="18"/>
    </row>
    <row r="2205" customFormat="false" ht="15" hidden="false" customHeight="false" outlineLevel="0" collapsed="false">
      <c r="B2205" s="12" t="n">
        <v>2199</v>
      </c>
      <c r="C2205" s="36" t="str">
        <f aca="false">IF(商品マスタ!$C2204="","",商品マスタ!$C2204)</f>
        <v/>
      </c>
      <c r="D2205" s="12" t="str">
        <f aca="false">IF($C2205="","",商品マスタ!$D2204)</f>
        <v/>
      </c>
      <c r="E2205" s="12" t="str">
        <f aca="false">IF($C2205="","",商品マスタ!$G2204)</f>
        <v/>
      </c>
      <c r="F2205" s="12" t="str">
        <f aca="false">IF($C2205="","",IF(商品マスタ!$P2204="","理論",商品マスタ!$P2204))</f>
        <v/>
      </c>
      <c r="G2205" s="17" t="str">
        <f aca="false">IF($C2205="","",N(商品マスタ!$H2204))</f>
        <v/>
      </c>
      <c r="H2205" s="14"/>
      <c r="I2205" s="17" t="str">
        <f aca="false">IF($C2205="","",N($H2205)*N(商品マスタ!$N2204))</f>
        <v/>
      </c>
      <c r="J2205" s="17" t="str">
        <f aca="false">IF($C2205="","",N($I2205)-N($G2205))</f>
        <v/>
      </c>
      <c r="K2205" s="37" t="str">
        <f aca="false">IF($C2205="","",N(商品マスタ!$I2204))</f>
        <v/>
      </c>
      <c r="L2205" s="17" t="str">
        <f aca="false">IF($C2205="","",MAX(1,N(商品マスタ!$J2204)))</f>
        <v/>
      </c>
      <c r="M2205" s="38" t="str">
        <f aca="false">IF($C2205="","",N(TOP!$C$16)*N($K2205))</f>
        <v/>
      </c>
      <c r="N2205" s="17" t="str">
        <f aca="false">IF($C2205="","",ROUNDUP(N($M2205)/N($L2205),0))</f>
        <v/>
      </c>
      <c r="O2205" s="17" t="str">
        <f aca="false">IF($C2205="","",N(商品マスタ!$R2204))</f>
        <v/>
      </c>
      <c r="P2205" s="17" t="str">
        <f aca="false">IF($C2205="","",IF($F2205="理論",(N($O2205)+N($N2205))-N($G2205),(N($O2205)+N($N2205))-N($I2205)))</f>
        <v/>
      </c>
      <c r="Q2205" s="17" t="str">
        <f aca="false">IF($C2205="","",MAX(1,N(商品マスタ!$K2204)))</f>
        <v/>
      </c>
      <c r="R2205" s="39" t="str">
        <f aca="false">IF($C2205="","",IF(N($P2205)/N($Q2205)&lt;=0,"",ROUNDUP(N($P2205)/N($Q2205),0)))</f>
        <v/>
      </c>
      <c r="S2205" s="14"/>
      <c r="T2205" s="40" t="str">
        <f aca="false">IF($C2205="","",N(商品マスタ!$M2204))</f>
        <v/>
      </c>
      <c r="U2205" s="40" t="str">
        <f aca="false">IF($S2205="","",N($S2205)*N($T2205))</f>
        <v/>
      </c>
      <c r="V2205" s="18"/>
    </row>
    <row r="2206" customFormat="false" ht="15" hidden="false" customHeight="false" outlineLevel="0" collapsed="false">
      <c r="B2206" s="12" t="n">
        <v>2200</v>
      </c>
      <c r="C2206" s="36" t="str">
        <f aca="false">IF(商品マスタ!$C2205="","",商品マスタ!$C2205)</f>
        <v/>
      </c>
      <c r="D2206" s="12" t="str">
        <f aca="false">IF($C2206="","",商品マスタ!$D2205)</f>
        <v/>
      </c>
      <c r="E2206" s="12" t="str">
        <f aca="false">IF($C2206="","",商品マスタ!$G2205)</f>
        <v/>
      </c>
      <c r="F2206" s="12" t="str">
        <f aca="false">IF($C2206="","",IF(商品マスタ!$P2205="","理論",商品マスタ!$P2205))</f>
        <v/>
      </c>
      <c r="G2206" s="17" t="str">
        <f aca="false">IF($C2206="","",N(商品マスタ!$H2205))</f>
        <v/>
      </c>
      <c r="H2206" s="14"/>
      <c r="I2206" s="17" t="str">
        <f aca="false">IF($C2206="","",N($H2206)*N(商品マスタ!$N2205))</f>
        <v/>
      </c>
      <c r="J2206" s="17" t="str">
        <f aca="false">IF($C2206="","",N($I2206)-N($G2206))</f>
        <v/>
      </c>
      <c r="K2206" s="37" t="str">
        <f aca="false">IF($C2206="","",N(商品マスタ!$I2205))</f>
        <v/>
      </c>
      <c r="L2206" s="17" t="str">
        <f aca="false">IF($C2206="","",MAX(1,N(商品マスタ!$J2205)))</f>
        <v/>
      </c>
      <c r="M2206" s="38" t="str">
        <f aca="false">IF($C2206="","",N(TOP!$C$16)*N($K2206))</f>
        <v/>
      </c>
      <c r="N2206" s="17" t="str">
        <f aca="false">IF($C2206="","",ROUNDUP(N($M2206)/N($L2206),0))</f>
        <v/>
      </c>
      <c r="O2206" s="17" t="str">
        <f aca="false">IF($C2206="","",N(商品マスタ!$R2205))</f>
        <v/>
      </c>
      <c r="P2206" s="17" t="str">
        <f aca="false">IF($C2206="","",IF($F2206="理論",(N($O2206)+N($N2206))-N($G2206),(N($O2206)+N($N2206))-N($I2206)))</f>
        <v/>
      </c>
      <c r="Q2206" s="17" t="str">
        <f aca="false">IF($C2206="","",MAX(1,N(商品マスタ!$K2205)))</f>
        <v/>
      </c>
      <c r="R2206" s="39" t="str">
        <f aca="false">IF($C2206="","",IF(N($P2206)/N($Q2206)&lt;=0,"",ROUNDUP(N($P2206)/N($Q2206),0)))</f>
        <v/>
      </c>
      <c r="S2206" s="14"/>
      <c r="T2206" s="40" t="str">
        <f aca="false">IF($C2206="","",N(商品マスタ!$M2205))</f>
        <v/>
      </c>
      <c r="U2206" s="40" t="str">
        <f aca="false">IF($S2206="","",N($S2206)*N($T2206))</f>
        <v/>
      </c>
      <c r="V2206" s="18"/>
    </row>
    <row r="2207" customFormat="false" ht="15" hidden="false" customHeight="false" outlineLevel="0" collapsed="false">
      <c r="B2207" s="12" t="n">
        <v>2201</v>
      </c>
      <c r="C2207" s="36" t="str">
        <f aca="false">IF(商品マスタ!$C2206="","",商品マスタ!$C2206)</f>
        <v/>
      </c>
      <c r="D2207" s="12" t="str">
        <f aca="false">IF($C2207="","",商品マスタ!$D2206)</f>
        <v/>
      </c>
      <c r="E2207" s="12" t="str">
        <f aca="false">IF($C2207="","",商品マスタ!$G2206)</f>
        <v/>
      </c>
      <c r="F2207" s="12" t="str">
        <f aca="false">IF($C2207="","",IF(商品マスタ!$P2206="","理論",商品マスタ!$P2206))</f>
        <v/>
      </c>
      <c r="G2207" s="17" t="str">
        <f aca="false">IF($C2207="","",N(商品マスタ!$H2206))</f>
        <v/>
      </c>
      <c r="H2207" s="14"/>
      <c r="I2207" s="17" t="str">
        <f aca="false">IF($C2207="","",N($H2207)*N(商品マスタ!$N2206))</f>
        <v/>
      </c>
      <c r="J2207" s="17" t="str">
        <f aca="false">IF($C2207="","",N($I2207)-N($G2207))</f>
        <v/>
      </c>
      <c r="K2207" s="37" t="str">
        <f aca="false">IF($C2207="","",N(商品マスタ!$I2206))</f>
        <v/>
      </c>
      <c r="L2207" s="17" t="str">
        <f aca="false">IF($C2207="","",MAX(1,N(商品マスタ!$J2206)))</f>
        <v/>
      </c>
      <c r="M2207" s="38" t="str">
        <f aca="false">IF($C2207="","",N(TOP!$C$16)*N($K2207))</f>
        <v/>
      </c>
      <c r="N2207" s="17" t="str">
        <f aca="false">IF($C2207="","",ROUNDUP(N($M2207)/N($L2207),0))</f>
        <v/>
      </c>
      <c r="O2207" s="17" t="str">
        <f aca="false">IF($C2207="","",N(商品マスタ!$R2206))</f>
        <v/>
      </c>
      <c r="P2207" s="17" t="str">
        <f aca="false">IF($C2207="","",IF($F2207="理論",(N($O2207)+N($N2207))-N($G2207),(N($O2207)+N($N2207))-N($I2207)))</f>
        <v/>
      </c>
      <c r="Q2207" s="17" t="str">
        <f aca="false">IF($C2207="","",MAX(1,N(商品マスタ!$K2206)))</f>
        <v/>
      </c>
      <c r="R2207" s="39" t="str">
        <f aca="false">IF($C2207="","",IF(N($P2207)/N($Q2207)&lt;=0,"",ROUNDUP(N($P2207)/N($Q2207),0)))</f>
        <v/>
      </c>
      <c r="S2207" s="14"/>
      <c r="T2207" s="40" t="str">
        <f aca="false">IF($C2207="","",N(商品マスタ!$M2206))</f>
        <v/>
      </c>
      <c r="U2207" s="40" t="str">
        <f aca="false">IF($S2207="","",N($S2207)*N($T2207))</f>
        <v/>
      </c>
      <c r="V2207" s="18"/>
    </row>
    <row r="2208" customFormat="false" ht="15" hidden="false" customHeight="false" outlineLevel="0" collapsed="false">
      <c r="B2208" s="12" t="n">
        <v>2202</v>
      </c>
      <c r="C2208" s="36" t="str">
        <f aca="false">IF(商品マスタ!$C2207="","",商品マスタ!$C2207)</f>
        <v/>
      </c>
      <c r="D2208" s="12" t="str">
        <f aca="false">IF($C2208="","",商品マスタ!$D2207)</f>
        <v/>
      </c>
      <c r="E2208" s="12" t="str">
        <f aca="false">IF($C2208="","",商品マスタ!$G2207)</f>
        <v/>
      </c>
      <c r="F2208" s="12" t="str">
        <f aca="false">IF($C2208="","",IF(商品マスタ!$P2207="","理論",商品マスタ!$P2207))</f>
        <v/>
      </c>
      <c r="G2208" s="17" t="str">
        <f aca="false">IF($C2208="","",N(商品マスタ!$H2207))</f>
        <v/>
      </c>
      <c r="H2208" s="14"/>
      <c r="I2208" s="17" t="str">
        <f aca="false">IF($C2208="","",N($H2208)*N(商品マスタ!$N2207))</f>
        <v/>
      </c>
      <c r="J2208" s="17" t="str">
        <f aca="false">IF($C2208="","",N($I2208)-N($G2208))</f>
        <v/>
      </c>
      <c r="K2208" s="37" t="str">
        <f aca="false">IF($C2208="","",N(商品マスタ!$I2207))</f>
        <v/>
      </c>
      <c r="L2208" s="17" t="str">
        <f aca="false">IF($C2208="","",MAX(1,N(商品マスタ!$J2207)))</f>
        <v/>
      </c>
      <c r="M2208" s="38" t="str">
        <f aca="false">IF($C2208="","",N(TOP!$C$16)*N($K2208))</f>
        <v/>
      </c>
      <c r="N2208" s="17" t="str">
        <f aca="false">IF($C2208="","",ROUNDUP(N($M2208)/N($L2208),0))</f>
        <v/>
      </c>
      <c r="O2208" s="17" t="str">
        <f aca="false">IF($C2208="","",N(商品マスタ!$R2207))</f>
        <v/>
      </c>
      <c r="P2208" s="17" t="str">
        <f aca="false">IF($C2208="","",IF($F2208="理論",(N($O2208)+N($N2208))-N($G2208),(N($O2208)+N($N2208))-N($I2208)))</f>
        <v/>
      </c>
      <c r="Q2208" s="17" t="str">
        <f aca="false">IF($C2208="","",MAX(1,N(商品マスタ!$K2207)))</f>
        <v/>
      </c>
      <c r="R2208" s="39" t="str">
        <f aca="false">IF($C2208="","",IF(N($P2208)/N($Q2208)&lt;=0,"",ROUNDUP(N($P2208)/N($Q2208),0)))</f>
        <v/>
      </c>
      <c r="S2208" s="14"/>
      <c r="T2208" s="40" t="str">
        <f aca="false">IF($C2208="","",N(商品マスタ!$M2207))</f>
        <v/>
      </c>
      <c r="U2208" s="40" t="str">
        <f aca="false">IF($S2208="","",N($S2208)*N($T2208))</f>
        <v/>
      </c>
      <c r="V2208" s="18"/>
    </row>
    <row r="2209" customFormat="false" ht="15" hidden="false" customHeight="false" outlineLevel="0" collapsed="false">
      <c r="B2209" s="12" t="n">
        <v>2203</v>
      </c>
      <c r="C2209" s="36" t="str">
        <f aca="false">IF(商品マスタ!$C2208="","",商品マスタ!$C2208)</f>
        <v/>
      </c>
      <c r="D2209" s="12" t="str">
        <f aca="false">IF($C2209="","",商品マスタ!$D2208)</f>
        <v/>
      </c>
      <c r="E2209" s="12" t="str">
        <f aca="false">IF($C2209="","",商品マスタ!$G2208)</f>
        <v/>
      </c>
      <c r="F2209" s="12" t="str">
        <f aca="false">IF($C2209="","",IF(商品マスタ!$P2208="","理論",商品マスタ!$P2208))</f>
        <v/>
      </c>
      <c r="G2209" s="17" t="str">
        <f aca="false">IF($C2209="","",N(商品マスタ!$H2208))</f>
        <v/>
      </c>
      <c r="H2209" s="14"/>
      <c r="I2209" s="17" t="str">
        <f aca="false">IF($C2209="","",N($H2209)*N(商品マスタ!$N2208))</f>
        <v/>
      </c>
      <c r="J2209" s="17" t="str">
        <f aca="false">IF($C2209="","",N($I2209)-N($G2209))</f>
        <v/>
      </c>
      <c r="K2209" s="37" t="str">
        <f aca="false">IF($C2209="","",N(商品マスタ!$I2208))</f>
        <v/>
      </c>
      <c r="L2209" s="17" t="str">
        <f aca="false">IF($C2209="","",MAX(1,N(商品マスタ!$J2208)))</f>
        <v/>
      </c>
      <c r="M2209" s="38" t="str">
        <f aca="false">IF($C2209="","",N(TOP!$C$16)*N($K2209))</f>
        <v/>
      </c>
      <c r="N2209" s="17" t="str">
        <f aca="false">IF($C2209="","",ROUNDUP(N($M2209)/N($L2209),0))</f>
        <v/>
      </c>
      <c r="O2209" s="17" t="str">
        <f aca="false">IF($C2209="","",N(商品マスタ!$R2208))</f>
        <v/>
      </c>
      <c r="P2209" s="17" t="str">
        <f aca="false">IF($C2209="","",IF($F2209="理論",(N($O2209)+N($N2209))-N($G2209),(N($O2209)+N($N2209))-N($I2209)))</f>
        <v/>
      </c>
      <c r="Q2209" s="17" t="str">
        <f aca="false">IF($C2209="","",MAX(1,N(商品マスタ!$K2208)))</f>
        <v/>
      </c>
      <c r="R2209" s="39" t="str">
        <f aca="false">IF($C2209="","",IF(N($P2209)/N($Q2209)&lt;=0,"",ROUNDUP(N($P2209)/N($Q2209),0)))</f>
        <v/>
      </c>
      <c r="S2209" s="14"/>
      <c r="T2209" s="40" t="str">
        <f aca="false">IF($C2209="","",N(商品マスタ!$M2208))</f>
        <v/>
      </c>
      <c r="U2209" s="40" t="str">
        <f aca="false">IF($S2209="","",N($S2209)*N($T2209))</f>
        <v/>
      </c>
      <c r="V2209" s="18"/>
    </row>
    <row r="2210" customFormat="false" ht="15" hidden="false" customHeight="false" outlineLevel="0" collapsed="false">
      <c r="B2210" s="12" t="n">
        <v>2204</v>
      </c>
      <c r="C2210" s="36" t="str">
        <f aca="false">IF(商品マスタ!$C2209="","",商品マスタ!$C2209)</f>
        <v/>
      </c>
      <c r="D2210" s="12" t="str">
        <f aca="false">IF($C2210="","",商品マスタ!$D2209)</f>
        <v/>
      </c>
      <c r="E2210" s="12" t="str">
        <f aca="false">IF($C2210="","",商品マスタ!$G2209)</f>
        <v/>
      </c>
      <c r="F2210" s="12" t="str">
        <f aca="false">IF($C2210="","",IF(商品マスタ!$P2209="","理論",商品マスタ!$P2209))</f>
        <v/>
      </c>
      <c r="G2210" s="17" t="str">
        <f aca="false">IF($C2210="","",N(商品マスタ!$H2209))</f>
        <v/>
      </c>
      <c r="H2210" s="14"/>
      <c r="I2210" s="17" t="str">
        <f aca="false">IF($C2210="","",N($H2210)*N(商品マスタ!$N2209))</f>
        <v/>
      </c>
      <c r="J2210" s="17" t="str">
        <f aca="false">IF($C2210="","",N($I2210)-N($G2210))</f>
        <v/>
      </c>
      <c r="K2210" s="37" t="str">
        <f aca="false">IF($C2210="","",N(商品マスタ!$I2209))</f>
        <v/>
      </c>
      <c r="L2210" s="17" t="str">
        <f aca="false">IF($C2210="","",MAX(1,N(商品マスタ!$J2209)))</f>
        <v/>
      </c>
      <c r="M2210" s="38" t="str">
        <f aca="false">IF($C2210="","",N(TOP!$C$16)*N($K2210))</f>
        <v/>
      </c>
      <c r="N2210" s="17" t="str">
        <f aca="false">IF($C2210="","",ROUNDUP(N($M2210)/N($L2210),0))</f>
        <v/>
      </c>
      <c r="O2210" s="17" t="str">
        <f aca="false">IF($C2210="","",N(商品マスタ!$R2209))</f>
        <v/>
      </c>
      <c r="P2210" s="17" t="str">
        <f aca="false">IF($C2210="","",IF($F2210="理論",(N($O2210)+N($N2210))-N($G2210),(N($O2210)+N($N2210))-N($I2210)))</f>
        <v/>
      </c>
      <c r="Q2210" s="17" t="str">
        <f aca="false">IF($C2210="","",MAX(1,N(商品マスタ!$K2209)))</f>
        <v/>
      </c>
      <c r="R2210" s="39" t="str">
        <f aca="false">IF($C2210="","",IF(N($P2210)/N($Q2210)&lt;=0,"",ROUNDUP(N($P2210)/N($Q2210),0)))</f>
        <v/>
      </c>
      <c r="S2210" s="14"/>
      <c r="T2210" s="40" t="str">
        <f aca="false">IF($C2210="","",N(商品マスタ!$M2209))</f>
        <v/>
      </c>
      <c r="U2210" s="40" t="str">
        <f aca="false">IF($S2210="","",N($S2210)*N($T2210))</f>
        <v/>
      </c>
      <c r="V2210" s="18"/>
    </row>
    <row r="2211" customFormat="false" ht="15" hidden="false" customHeight="false" outlineLevel="0" collapsed="false">
      <c r="B2211" s="12" t="n">
        <v>2205</v>
      </c>
      <c r="C2211" s="36" t="str">
        <f aca="false">IF(商品マスタ!$C2210="","",商品マスタ!$C2210)</f>
        <v/>
      </c>
      <c r="D2211" s="12" t="str">
        <f aca="false">IF($C2211="","",商品マスタ!$D2210)</f>
        <v/>
      </c>
      <c r="E2211" s="12" t="str">
        <f aca="false">IF($C2211="","",商品マスタ!$G2210)</f>
        <v/>
      </c>
      <c r="F2211" s="12" t="str">
        <f aca="false">IF($C2211="","",IF(商品マスタ!$P2210="","理論",商品マスタ!$P2210))</f>
        <v/>
      </c>
      <c r="G2211" s="17" t="str">
        <f aca="false">IF($C2211="","",N(商品マスタ!$H2210))</f>
        <v/>
      </c>
      <c r="H2211" s="14"/>
      <c r="I2211" s="17" t="str">
        <f aca="false">IF($C2211="","",N($H2211)*N(商品マスタ!$N2210))</f>
        <v/>
      </c>
      <c r="J2211" s="17" t="str">
        <f aca="false">IF($C2211="","",N($I2211)-N($G2211))</f>
        <v/>
      </c>
      <c r="K2211" s="37" t="str">
        <f aca="false">IF($C2211="","",N(商品マスタ!$I2210))</f>
        <v/>
      </c>
      <c r="L2211" s="17" t="str">
        <f aca="false">IF($C2211="","",MAX(1,N(商品マスタ!$J2210)))</f>
        <v/>
      </c>
      <c r="M2211" s="38" t="str">
        <f aca="false">IF($C2211="","",N(TOP!$C$16)*N($K2211))</f>
        <v/>
      </c>
      <c r="N2211" s="17" t="str">
        <f aca="false">IF($C2211="","",ROUNDUP(N($M2211)/N($L2211),0))</f>
        <v/>
      </c>
      <c r="O2211" s="17" t="str">
        <f aca="false">IF($C2211="","",N(商品マスタ!$R2210))</f>
        <v/>
      </c>
      <c r="P2211" s="17" t="str">
        <f aca="false">IF($C2211="","",IF($F2211="理論",(N($O2211)+N($N2211))-N($G2211),(N($O2211)+N($N2211))-N($I2211)))</f>
        <v/>
      </c>
      <c r="Q2211" s="17" t="str">
        <f aca="false">IF($C2211="","",MAX(1,N(商品マスタ!$K2210)))</f>
        <v/>
      </c>
      <c r="R2211" s="39" t="str">
        <f aca="false">IF($C2211="","",IF(N($P2211)/N($Q2211)&lt;=0,"",ROUNDUP(N($P2211)/N($Q2211),0)))</f>
        <v/>
      </c>
      <c r="S2211" s="14"/>
      <c r="T2211" s="40" t="str">
        <f aca="false">IF($C2211="","",N(商品マスタ!$M2210))</f>
        <v/>
      </c>
      <c r="U2211" s="40" t="str">
        <f aca="false">IF($S2211="","",N($S2211)*N($T2211))</f>
        <v/>
      </c>
      <c r="V2211" s="18"/>
    </row>
    <row r="2212" customFormat="false" ht="15" hidden="false" customHeight="false" outlineLevel="0" collapsed="false">
      <c r="B2212" s="12" t="n">
        <v>2206</v>
      </c>
      <c r="C2212" s="36" t="str">
        <f aca="false">IF(商品マスタ!$C2211="","",商品マスタ!$C2211)</f>
        <v/>
      </c>
      <c r="D2212" s="12" t="str">
        <f aca="false">IF($C2212="","",商品マスタ!$D2211)</f>
        <v/>
      </c>
      <c r="E2212" s="12" t="str">
        <f aca="false">IF($C2212="","",商品マスタ!$G2211)</f>
        <v/>
      </c>
      <c r="F2212" s="12" t="str">
        <f aca="false">IF($C2212="","",IF(商品マスタ!$P2211="","理論",商品マスタ!$P2211))</f>
        <v/>
      </c>
      <c r="G2212" s="17" t="str">
        <f aca="false">IF($C2212="","",N(商品マスタ!$H2211))</f>
        <v/>
      </c>
      <c r="H2212" s="14"/>
      <c r="I2212" s="17" t="str">
        <f aca="false">IF($C2212="","",N($H2212)*N(商品マスタ!$N2211))</f>
        <v/>
      </c>
      <c r="J2212" s="17" t="str">
        <f aca="false">IF($C2212="","",N($I2212)-N($G2212))</f>
        <v/>
      </c>
      <c r="K2212" s="37" t="str">
        <f aca="false">IF($C2212="","",N(商品マスタ!$I2211))</f>
        <v/>
      </c>
      <c r="L2212" s="17" t="str">
        <f aca="false">IF($C2212="","",MAX(1,N(商品マスタ!$J2211)))</f>
        <v/>
      </c>
      <c r="M2212" s="38" t="str">
        <f aca="false">IF($C2212="","",N(TOP!$C$16)*N($K2212))</f>
        <v/>
      </c>
      <c r="N2212" s="17" t="str">
        <f aca="false">IF($C2212="","",ROUNDUP(N($M2212)/N($L2212),0))</f>
        <v/>
      </c>
      <c r="O2212" s="17" t="str">
        <f aca="false">IF($C2212="","",N(商品マスタ!$R2211))</f>
        <v/>
      </c>
      <c r="P2212" s="17" t="str">
        <f aca="false">IF($C2212="","",IF($F2212="理論",(N($O2212)+N($N2212))-N($G2212),(N($O2212)+N($N2212))-N($I2212)))</f>
        <v/>
      </c>
      <c r="Q2212" s="17" t="str">
        <f aca="false">IF($C2212="","",MAX(1,N(商品マスタ!$K2211)))</f>
        <v/>
      </c>
      <c r="R2212" s="39" t="str">
        <f aca="false">IF($C2212="","",IF(N($P2212)/N($Q2212)&lt;=0,"",ROUNDUP(N($P2212)/N($Q2212),0)))</f>
        <v/>
      </c>
      <c r="S2212" s="14"/>
      <c r="T2212" s="40" t="str">
        <f aca="false">IF($C2212="","",N(商品マスタ!$M2211))</f>
        <v/>
      </c>
      <c r="U2212" s="40" t="str">
        <f aca="false">IF($S2212="","",N($S2212)*N($T2212))</f>
        <v/>
      </c>
      <c r="V2212" s="18"/>
    </row>
    <row r="2213" customFormat="false" ht="15" hidden="false" customHeight="false" outlineLevel="0" collapsed="false">
      <c r="B2213" s="12" t="n">
        <v>2207</v>
      </c>
      <c r="C2213" s="36" t="str">
        <f aca="false">IF(商品マスタ!$C2212="","",商品マスタ!$C2212)</f>
        <v/>
      </c>
      <c r="D2213" s="12" t="str">
        <f aca="false">IF($C2213="","",商品マスタ!$D2212)</f>
        <v/>
      </c>
      <c r="E2213" s="12" t="str">
        <f aca="false">IF($C2213="","",商品マスタ!$G2212)</f>
        <v/>
      </c>
      <c r="F2213" s="12" t="str">
        <f aca="false">IF($C2213="","",IF(商品マスタ!$P2212="","理論",商品マスタ!$P2212))</f>
        <v/>
      </c>
      <c r="G2213" s="17" t="str">
        <f aca="false">IF($C2213="","",N(商品マスタ!$H2212))</f>
        <v/>
      </c>
      <c r="H2213" s="14"/>
      <c r="I2213" s="17" t="str">
        <f aca="false">IF($C2213="","",N($H2213)*N(商品マスタ!$N2212))</f>
        <v/>
      </c>
      <c r="J2213" s="17" t="str">
        <f aca="false">IF($C2213="","",N($I2213)-N($G2213))</f>
        <v/>
      </c>
      <c r="K2213" s="37" t="str">
        <f aca="false">IF($C2213="","",N(商品マスタ!$I2212))</f>
        <v/>
      </c>
      <c r="L2213" s="17" t="str">
        <f aca="false">IF($C2213="","",MAX(1,N(商品マスタ!$J2212)))</f>
        <v/>
      </c>
      <c r="M2213" s="38" t="str">
        <f aca="false">IF($C2213="","",N(TOP!$C$16)*N($K2213))</f>
        <v/>
      </c>
      <c r="N2213" s="17" t="str">
        <f aca="false">IF($C2213="","",ROUNDUP(N($M2213)/N($L2213),0))</f>
        <v/>
      </c>
      <c r="O2213" s="17" t="str">
        <f aca="false">IF($C2213="","",N(商品マスタ!$R2212))</f>
        <v/>
      </c>
      <c r="P2213" s="17" t="str">
        <f aca="false">IF($C2213="","",IF($F2213="理論",(N($O2213)+N($N2213))-N($G2213),(N($O2213)+N($N2213))-N($I2213)))</f>
        <v/>
      </c>
      <c r="Q2213" s="17" t="str">
        <f aca="false">IF($C2213="","",MAX(1,N(商品マスタ!$K2212)))</f>
        <v/>
      </c>
      <c r="R2213" s="39" t="str">
        <f aca="false">IF($C2213="","",IF(N($P2213)/N($Q2213)&lt;=0,"",ROUNDUP(N($P2213)/N($Q2213),0)))</f>
        <v/>
      </c>
      <c r="S2213" s="14"/>
      <c r="T2213" s="40" t="str">
        <f aca="false">IF($C2213="","",N(商品マスタ!$M2212))</f>
        <v/>
      </c>
      <c r="U2213" s="40" t="str">
        <f aca="false">IF($S2213="","",N($S2213)*N($T2213))</f>
        <v/>
      </c>
      <c r="V2213" s="18"/>
    </row>
    <row r="2214" customFormat="false" ht="15" hidden="false" customHeight="false" outlineLevel="0" collapsed="false">
      <c r="B2214" s="12" t="n">
        <v>2208</v>
      </c>
      <c r="C2214" s="36" t="str">
        <f aca="false">IF(商品マスタ!$C2213="","",商品マスタ!$C2213)</f>
        <v/>
      </c>
      <c r="D2214" s="12" t="str">
        <f aca="false">IF($C2214="","",商品マスタ!$D2213)</f>
        <v/>
      </c>
      <c r="E2214" s="12" t="str">
        <f aca="false">IF($C2214="","",商品マスタ!$G2213)</f>
        <v/>
      </c>
      <c r="F2214" s="12" t="str">
        <f aca="false">IF($C2214="","",IF(商品マスタ!$P2213="","理論",商品マスタ!$P2213))</f>
        <v/>
      </c>
      <c r="G2214" s="17" t="str">
        <f aca="false">IF($C2214="","",N(商品マスタ!$H2213))</f>
        <v/>
      </c>
      <c r="H2214" s="14"/>
      <c r="I2214" s="17" t="str">
        <f aca="false">IF($C2214="","",N($H2214)*N(商品マスタ!$N2213))</f>
        <v/>
      </c>
      <c r="J2214" s="17" t="str">
        <f aca="false">IF($C2214="","",N($I2214)-N($G2214))</f>
        <v/>
      </c>
      <c r="K2214" s="37" t="str">
        <f aca="false">IF($C2214="","",N(商品マスタ!$I2213))</f>
        <v/>
      </c>
      <c r="L2214" s="17" t="str">
        <f aca="false">IF($C2214="","",MAX(1,N(商品マスタ!$J2213)))</f>
        <v/>
      </c>
      <c r="M2214" s="38" t="str">
        <f aca="false">IF($C2214="","",N(TOP!$C$16)*N($K2214))</f>
        <v/>
      </c>
      <c r="N2214" s="17" t="str">
        <f aca="false">IF($C2214="","",ROUNDUP(N($M2214)/N($L2214),0))</f>
        <v/>
      </c>
      <c r="O2214" s="17" t="str">
        <f aca="false">IF($C2214="","",N(商品マスタ!$R2213))</f>
        <v/>
      </c>
      <c r="P2214" s="17" t="str">
        <f aca="false">IF($C2214="","",IF($F2214="理論",(N($O2214)+N($N2214))-N($G2214),(N($O2214)+N($N2214))-N($I2214)))</f>
        <v/>
      </c>
      <c r="Q2214" s="17" t="str">
        <f aca="false">IF($C2214="","",MAX(1,N(商品マスタ!$K2213)))</f>
        <v/>
      </c>
      <c r="R2214" s="39" t="str">
        <f aca="false">IF($C2214="","",IF(N($P2214)/N($Q2214)&lt;=0,"",ROUNDUP(N($P2214)/N($Q2214),0)))</f>
        <v/>
      </c>
      <c r="S2214" s="14"/>
      <c r="T2214" s="40" t="str">
        <f aca="false">IF($C2214="","",N(商品マスタ!$M2213))</f>
        <v/>
      </c>
      <c r="U2214" s="40" t="str">
        <f aca="false">IF($S2214="","",N($S2214)*N($T2214))</f>
        <v/>
      </c>
      <c r="V2214" s="18"/>
    </row>
    <row r="2215" customFormat="false" ht="15" hidden="false" customHeight="false" outlineLevel="0" collapsed="false">
      <c r="B2215" s="12" t="n">
        <v>2209</v>
      </c>
      <c r="C2215" s="36" t="str">
        <f aca="false">IF(商品マスタ!$C2214="","",商品マスタ!$C2214)</f>
        <v/>
      </c>
      <c r="D2215" s="12" t="str">
        <f aca="false">IF($C2215="","",商品マスタ!$D2214)</f>
        <v/>
      </c>
      <c r="E2215" s="12" t="str">
        <f aca="false">IF($C2215="","",商品マスタ!$G2214)</f>
        <v/>
      </c>
      <c r="F2215" s="12" t="str">
        <f aca="false">IF($C2215="","",IF(商品マスタ!$P2214="","理論",商品マスタ!$P2214))</f>
        <v/>
      </c>
      <c r="G2215" s="17" t="str">
        <f aca="false">IF($C2215="","",N(商品マスタ!$H2214))</f>
        <v/>
      </c>
      <c r="H2215" s="14"/>
      <c r="I2215" s="17" t="str">
        <f aca="false">IF($C2215="","",N($H2215)*N(商品マスタ!$N2214))</f>
        <v/>
      </c>
      <c r="J2215" s="17" t="str">
        <f aca="false">IF($C2215="","",N($I2215)-N($G2215))</f>
        <v/>
      </c>
      <c r="K2215" s="37" t="str">
        <f aca="false">IF($C2215="","",N(商品マスタ!$I2214))</f>
        <v/>
      </c>
      <c r="L2215" s="17" t="str">
        <f aca="false">IF($C2215="","",MAX(1,N(商品マスタ!$J2214)))</f>
        <v/>
      </c>
      <c r="M2215" s="38" t="str">
        <f aca="false">IF($C2215="","",N(TOP!$C$16)*N($K2215))</f>
        <v/>
      </c>
      <c r="N2215" s="17" t="str">
        <f aca="false">IF($C2215="","",ROUNDUP(N($M2215)/N($L2215),0))</f>
        <v/>
      </c>
      <c r="O2215" s="17" t="str">
        <f aca="false">IF($C2215="","",N(商品マスタ!$R2214))</f>
        <v/>
      </c>
      <c r="P2215" s="17" t="str">
        <f aca="false">IF($C2215="","",IF($F2215="理論",(N($O2215)+N($N2215))-N($G2215),(N($O2215)+N($N2215))-N($I2215)))</f>
        <v/>
      </c>
      <c r="Q2215" s="17" t="str">
        <f aca="false">IF($C2215="","",MAX(1,N(商品マスタ!$K2214)))</f>
        <v/>
      </c>
      <c r="R2215" s="39" t="str">
        <f aca="false">IF($C2215="","",IF(N($P2215)/N($Q2215)&lt;=0,"",ROUNDUP(N($P2215)/N($Q2215),0)))</f>
        <v/>
      </c>
      <c r="S2215" s="14"/>
      <c r="T2215" s="40" t="str">
        <f aca="false">IF($C2215="","",N(商品マスタ!$M2214))</f>
        <v/>
      </c>
      <c r="U2215" s="40" t="str">
        <f aca="false">IF($S2215="","",N($S2215)*N($T2215))</f>
        <v/>
      </c>
      <c r="V2215" s="18"/>
    </row>
    <row r="2216" customFormat="false" ht="15" hidden="false" customHeight="false" outlineLevel="0" collapsed="false">
      <c r="B2216" s="12" t="n">
        <v>2210</v>
      </c>
      <c r="C2216" s="36" t="str">
        <f aca="false">IF(商品マスタ!$C2215="","",商品マスタ!$C2215)</f>
        <v/>
      </c>
      <c r="D2216" s="12" t="str">
        <f aca="false">IF($C2216="","",商品マスタ!$D2215)</f>
        <v/>
      </c>
      <c r="E2216" s="12" t="str">
        <f aca="false">IF($C2216="","",商品マスタ!$G2215)</f>
        <v/>
      </c>
      <c r="F2216" s="12" t="str">
        <f aca="false">IF($C2216="","",IF(商品マスタ!$P2215="","理論",商品マスタ!$P2215))</f>
        <v/>
      </c>
      <c r="G2216" s="17" t="str">
        <f aca="false">IF($C2216="","",N(商品マスタ!$H2215))</f>
        <v/>
      </c>
      <c r="H2216" s="14"/>
      <c r="I2216" s="17" t="str">
        <f aca="false">IF($C2216="","",N($H2216)*N(商品マスタ!$N2215))</f>
        <v/>
      </c>
      <c r="J2216" s="17" t="str">
        <f aca="false">IF($C2216="","",N($I2216)-N($G2216))</f>
        <v/>
      </c>
      <c r="K2216" s="37" t="str">
        <f aca="false">IF($C2216="","",N(商品マスタ!$I2215))</f>
        <v/>
      </c>
      <c r="L2216" s="17" t="str">
        <f aca="false">IF($C2216="","",MAX(1,N(商品マスタ!$J2215)))</f>
        <v/>
      </c>
      <c r="M2216" s="38" t="str">
        <f aca="false">IF($C2216="","",N(TOP!$C$16)*N($K2216))</f>
        <v/>
      </c>
      <c r="N2216" s="17" t="str">
        <f aca="false">IF($C2216="","",ROUNDUP(N($M2216)/N($L2216),0))</f>
        <v/>
      </c>
      <c r="O2216" s="17" t="str">
        <f aca="false">IF($C2216="","",N(商品マスタ!$R2215))</f>
        <v/>
      </c>
      <c r="P2216" s="17" t="str">
        <f aca="false">IF($C2216="","",IF($F2216="理論",(N($O2216)+N($N2216))-N($G2216),(N($O2216)+N($N2216))-N($I2216)))</f>
        <v/>
      </c>
      <c r="Q2216" s="17" t="str">
        <f aca="false">IF($C2216="","",MAX(1,N(商品マスタ!$K2215)))</f>
        <v/>
      </c>
      <c r="R2216" s="39" t="str">
        <f aca="false">IF($C2216="","",IF(N($P2216)/N($Q2216)&lt;=0,"",ROUNDUP(N($P2216)/N($Q2216),0)))</f>
        <v/>
      </c>
      <c r="S2216" s="14"/>
      <c r="T2216" s="40" t="str">
        <f aca="false">IF($C2216="","",N(商品マスタ!$M2215))</f>
        <v/>
      </c>
      <c r="U2216" s="40" t="str">
        <f aca="false">IF($S2216="","",N($S2216)*N($T2216))</f>
        <v/>
      </c>
      <c r="V2216" s="18"/>
    </row>
    <row r="2217" customFormat="false" ht="15" hidden="false" customHeight="false" outlineLevel="0" collapsed="false">
      <c r="B2217" s="12" t="n">
        <v>2211</v>
      </c>
      <c r="C2217" s="36" t="str">
        <f aca="false">IF(商品マスタ!$C2216="","",商品マスタ!$C2216)</f>
        <v/>
      </c>
      <c r="D2217" s="12" t="str">
        <f aca="false">IF($C2217="","",商品マスタ!$D2216)</f>
        <v/>
      </c>
      <c r="E2217" s="12" t="str">
        <f aca="false">IF($C2217="","",商品マスタ!$G2216)</f>
        <v/>
      </c>
      <c r="F2217" s="12" t="str">
        <f aca="false">IF($C2217="","",IF(商品マスタ!$P2216="","理論",商品マスタ!$P2216))</f>
        <v/>
      </c>
      <c r="G2217" s="17" t="str">
        <f aca="false">IF($C2217="","",N(商品マスタ!$H2216))</f>
        <v/>
      </c>
      <c r="H2217" s="14"/>
      <c r="I2217" s="17" t="str">
        <f aca="false">IF($C2217="","",N($H2217)*N(商品マスタ!$N2216))</f>
        <v/>
      </c>
      <c r="J2217" s="17" t="str">
        <f aca="false">IF($C2217="","",N($I2217)-N($G2217))</f>
        <v/>
      </c>
      <c r="K2217" s="37" t="str">
        <f aca="false">IF($C2217="","",N(商品マスタ!$I2216))</f>
        <v/>
      </c>
      <c r="L2217" s="17" t="str">
        <f aca="false">IF($C2217="","",MAX(1,N(商品マスタ!$J2216)))</f>
        <v/>
      </c>
      <c r="M2217" s="38" t="str">
        <f aca="false">IF($C2217="","",N(TOP!$C$16)*N($K2217))</f>
        <v/>
      </c>
      <c r="N2217" s="17" t="str">
        <f aca="false">IF($C2217="","",ROUNDUP(N($M2217)/N($L2217),0))</f>
        <v/>
      </c>
      <c r="O2217" s="17" t="str">
        <f aca="false">IF($C2217="","",N(商品マスタ!$R2216))</f>
        <v/>
      </c>
      <c r="P2217" s="17" t="str">
        <f aca="false">IF($C2217="","",IF($F2217="理論",(N($O2217)+N($N2217))-N($G2217),(N($O2217)+N($N2217))-N($I2217)))</f>
        <v/>
      </c>
      <c r="Q2217" s="17" t="str">
        <f aca="false">IF($C2217="","",MAX(1,N(商品マスタ!$K2216)))</f>
        <v/>
      </c>
      <c r="R2217" s="39" t="str">
        <f aca="false">IF($C2217="","",IF(N($P2217)/N($Q2217)&lt;=0,"",ROUNDUP(N($P2217)/N($Q2217),0)))</f>
        <v/>
      </c>
      <c r="S2217" s="14"/>
      <c r="T2217" s="40" t="str">
        <f aca="false">IF($C2217="","",N(商品マスタ!$M2216))</f>
        <v/>
      </c>
      <c r="U2217" s="40" t="str">
        <f aca="false">IF($S2217="","",N($S2217)*N($T2217))</f>
        <v/>
      </c>
      <c r="V2217" s="18"/>
    </row>
    <row r="2218" customFormat="false" ht="15" hidden="false" customHeight="false" outlineLevel="0" collapsed="false">
      <c r="B2218" s="12" t="n">
        <v>2212</v>
      </c>
      <c r="C2218" s="36" t="str">
        <f aca="false">IF(商品マスタ!$C2217="","",商品マスタ!$C2217)</f>
        <v/>
      </c>
      <c r="D2218" s="12" t="str">
        <f aca="false">IF($C2218="","",商品マスタ!$D2217)</f>
        <v/>
      </c>
      <c r="E2218" s="12" t="str">
        <f aca="false">IF($C2218="","",商品マスタ!$G2217)</f>
        <v/>
      </c>
      <c r="F2218" s="12" t="str">
        <f aca="false">IF($C2218="","",IF(商品マスタ!$P2217="","理論",商品マスタ!$P2217))</f>
        <v/>
      </c>
      <c r="G2218" s="17" t="str">
        <f aca="false">IF($C2218="","",N(商品マスタ!$H2217))</f>
        <v/>
      </c>
      <c r="H2218" s="14"/>
      <c r="I2218" s="17" t="str">
        <f aca="false">IF($C2218="","",N($H2218)*N(商品マスタ!$N2217))</f>
        <v/>
      </c>
      <c r="J2218" s="17" t="str">
        <f aca="false">IF($C2218="","",N($I2218)-N($G2218))</f>
        <v/>
      </c>
      <c r="K2218" s="37" t="str">
        <f aca="false">IF($C2218="","",N(商品マスタ!$I2217))</f>
        <v/>
      </c>
      <c r="L2218" s="17" t="str">
        <f aca="false">IF($C2218="","",MAX(1,N(商品マスタ!$J2217)))</f>
        <v/>
      </c>
      <c r="M2218" s="38" t="str">
        <f aca="false">IF($C2218="","",N(TOP!$C$16)*N($K2218))</f>
        <v/>
      </c>
      <c r="N2218" s="17" t="str">
        <f aca="false">IF($C2218="","",ROUNDUP(N($M2218)/N($L2218),0))</f>
        <v/>
      </c>
      <c r="O2218" s="17" t="str">
        <f aca="false">IF($C2218="","",N(商品マスタ!$R2217))</f>
        <v/>
      </c>
      <c r="P2218" s="17" t="str">
        <f aca="false">IF($C2218="","",IF($F2218="理論",(N($O2218)+N($N2218))-N($G2218),(N($O2218)+N($N2218))-N($I2218)))</f>
        <v/>
      </c>
      <c r="Q2218" s="17" t="str">
        <f aca="false">IF($C2218="","",MAX(1,N(商品マスタ!$K2217)))</f>
        <v/>
      </c>
      <c r="R2218" s="39" t="str">
        <f aca="false">IF($C2218="","",IF(N($P2218)/N($Q2218)&lt;=0,"",ROUNDUP(N($P2218)/N($Q2218),0)))</f>
        <v/>
      </c>
      <c r="S2218" s="14"/>
      <c r="T2218" s="40" t="str">
        <f aca="false">IF($C2218="","",N(商品マスタ!$M2217))</f>
        <v/>
      </c>
      <c r="U2218" s="40" t="str">
        <f aca="false">IF($S2218="","",N($S2218)*N($T2218))</f>
        <v/>
      </c>
      <c r="V2218" s="18"/>
    </row>
    <row r="2219" customFormat="false" ht="15" hidden="false" customHeight="false" outlineLevel="0" collapsed="false">
      <c r="B2219" s="12" t="n">
        <v>2213</v>
      </c>
      <c r="C2219" s="36" t="str">
        <f aca="false">IF(商品マスタ!$C2218="","",商品マスタ!$C2218)</f>
        <v/>
      </c>
      <c r="D2219" s="12" t="str">
        <f aca="false">IF($C2219="","",商品マスタ!$D2218)</f>
        <v/>
      </c>
      <c r="E2219" s="12" t="str">
        <f aca="false">IF($C2219="","",商品マスタ!$G2218)</f>
        <v/>
      </c>
      <c r="F2219" s="12" t="str">
        <f aca="false">IF($C2219="","",IF(商品マスタ!$P2218="","理論",商品マスタ!$P2218))</f>
        <v/>
      </c>
      <c r="G2219" s="17" t="str">
        <f aca="false">IF($C2219="","",N(商品マスタ!$H2218))</f>
        <v/>
      </c>
      <c r="H2219" s="14"/>
      <c r="I2219" s="17" t="str">
        <f aca="false">IF($C2219="","",N($H2219)*N(商品マスタ!$N2218))</f>
        <v/>
      </c>
      <c r="J2219" s="17" t="str">
        <f aca="false">IF($C2219="","",N($I2219)-N($G2219))</f>
        <v/>
      </c>
      <c r="K2219" s="37" t="str">
        <f aca="false">IF($C2219="","",N(商品マスタ!$I2218))</f>
        <v/>
      </c>
      <c r="L2219" s="17" t="str">
        <f aca="false">IF($C2219="","",MAX(1,N(商品マスタ!$J2218)))</f>
        <v/>
      </c>
      <c r="M2219" s="38" t="str">
        <f aca="false">IF($C2219="","",N(TOP!$C$16)*N($K2219))</f>
        <v/>
      </c>
      <c r="N2219" s="17" t="str">
        <f aca="false">IF($C2219="","",ROUNDUP(N($M2219)/N($L2219),0))</f>
        <v/>
      </c>
      <c r="O2219" s="17" t="str">
        <f aca="false">IF($C2219="","",N(商品マスタ!$R2218))</f>
        <v/>
      </c>
      <c r="P2219" s="17" t="str">
        <f aca="false">IF($C2219="","",IF($F2219="理論",(N($O2219)+N($N2219))-N($G2219),(N($O2219)+N($N2219))-N($I2219)))</f>
        <v/>
      </c>
      <c r="Q2219" s="17" t="str">
        <f aca="false">IF($C2219="","",MAX(1,N(商品マスタ!$K2218)))</f>
        <v/>
      </c>
      <c r="R2219" s="39" t="str">
        <f aca="false">IF($C2219="","",IF(N($P2219)/N($Q2219)&lt;=0,"",ROUNDUP(N($P2219)/N($Q2219),0)))</f>
        <v/>
      </c>
      <c r="S2219" s="14"/>
      <c r="T2219" s="40" t="str">
        <f aca="false">IF($C2219="","",N(商品マスタ!$M2218))</f>
        <v/>
      </c>
      <c r="U2219" s="40" t="str">
        <f aca="false">IF($S2219="","",N($S2219)*N($T2219))</f>
        <v/>
      </c>
      <c r="V2219" s="18"/>
    </row>
    <row r="2220" customFormat="false" ht="15" hidden="false" customHeight="false" outlineLevel="0" collapsed="false">
      <c r="B2220" s="12" t="n">
        <v>2214</v>
      </c>
      <c r="C2220" s="36" t="str">
        <f aca="false">IF(商品マスタ!$C2219="","",商品マスタ!$C2219)</f>
        <v/>
      </c>
      <c r="D2220" s="12" t="str">
        <f aca="false">IF($C2220="","",商品マスタ!$D2219)</f>
        <v/>
      </c>
      <c r="E2220" s="12" t="str">
        <f aca="false">IF($C2220="","",商品マスタ!$G2219)</f>
        <v/>
      </c>
      <c r="F2220" s="12" t="str">
        <f aca="false">IF($C2220="","",IF(商品マスタ!$P2219="","理論",商品マスタ!$P2219))</f>
        <v/>
      </c>
      <c r="G2220" s="17" t="str">
        <f aca="false">IF($C2220="","",N(商品マスタ!$H2219))</f>
        <v/>
      </c>
      <c r="H2220" s="14"/>
      <c r="I2220" s="17" t="str">
        <f aca="false">IF($C2220="","",N($H2220)*N(商品マスタ!$N2219))</f>
        <v/>
      </c>
      <c r="J2220" s="17" t="str">
        <f aca="false">IF($C2220="","",N($I2220)-N($G2220))</f>
        <v/>
      </c>
      <c r="K2220" s="37" t="str">
        <f aca="false">IF($C2220="","",N(商品マスタ!$I2219))</f>
        <v/>
      </c>
      <c r="L2220" s="17" t="str">
        <f aca="false">IF($C2220="","",MAX(1,N(商品マスタ!$J2219)))</f>
        <v/>
      </c>
      <c r="M2220" s="38" t="str">
        <f aca="false">IF($C2220="","",N(TOP!$C$16)*N($K2220))</f>
        <v/>
      </c>
      <c r="N2220" s="17" t="str">
        <f aca="false">IF($C2220="","",ROUNDUP(N($M2220)/N($L2220),0))</f>
        <v/>
      </c>
      <c r="O2220" s="17" t="str">
        <f aca="false">IF($C2220="","",N(商品マスタ!$R2219))</f>
        <v/>
      </c>
      <c r="P2220" s="17" t="str">
        <f aca="false">IF($C2220="","",IF($F2220="理論",(N($O2220)+N($N2220))-N($G2220),(N($O2220)+N($N2220))-N($I2220)))</f>
        <v/>
      </c>
      <c r="Q2220" s="17" t="str">
        <f aca="false">IF($C2220="","",MAX(1,N(商品マスタ!$K2219)))</f>
        <v/>
      </c>
      <c r="R2220" s="39" t="str">
        <f aca="false">IF($C2220="","",IF(N($P2220)/N($Q2220)&lt;=0,"",ROUNDUP(N($P2220)/N($Q2220),0)))</f>
        <v/>
      </c>
      <c r="S2220" s="14"/>
      <c r="T2220" s="40" t="str">
        <f aca="false">IF($C2220="","",N(商品マスタ!$M2219))</f>
        <v/>
      </c>
      <c r="U2220" s="40" t="str">
        <f aca="false">IF($S2220="","",N($S2220)*N($T2220))</f>
        <v/>
      </c>
      <c r="V2220" s="18"/>
    </row>
    <row r="2221" customFormat="false" ht="15" hidden="false" customHeight="false" outlineLevel="0" collapsed="false">
      <c r="B2221" s="12" t="n">
        <v>2215</v>
      </c>
      <c r="C2221" s="36" t="str">
        <f aca="false">IF(商品マスタ!$C2220="","",商品マスタ!$C2220)</f>
        <v/>
      </c>
      <c r="D2221" s="12" t="str">
        <f aca="false">IF($C2221="","",商品マスタ!$D2220)</f>
        <v/>
      </c>
      <c r="E2221" s="12" t="str">
        <f aca="false">IF($C2221="","",商品マスタ!$G2220)</f>
        <v/>
      </c>
      <c r="F2221" s="12" t="str">
        <f aca="false">IF($C2221="","",IF(商品マスタ!$P2220="","理論",商品マスタ!$P2220))</f>
        <v/>
      </c>
      <c r="G2221" s="17" t="str">
        <f aca="false">IF($C2221="","",N(商品マスタ!$H2220))</f>
        <v/>
      </c>
      <c r="H2221" s="14"/>
      <c r="I2221" s="17" t="str">
        <f aca="false">IF($C2221="","",N($H2221)*N(商品マスタ!$N2220))</f>
        <v/>
      </c>
      <c r="J2221" s="17" t="str">
        <f aca="false">IF($C2221="","",N($I2221)-N($G2221))</f>
        <v/>
      </c>
      <c r="K2221" s="37" t="str">
        <f aca="false">IF($C2221="","",N(商品マスタ!$I2220))</f>
        <v/>
      </c>
      <c r="L2221" s="17" t="str">
        <f aca="false">IF($C2221="","",MAX(1,N(商品マスタ!$J2220)))</f>
        <v/>
      </c>
      <c r="M2221" s="38" t="str">
        <f aca="false">IF($C2221="","",N(TOP!$C$16)*N($K2221))</f>
        <v/>
      </c>
      <c r="N2221" s="17" t="str">
        <f aca="false">IF($C2221="","",ROUNDUP(N($M2221)/N($L2221),0))</f>
        <v/>
      </c>
      <c r="O2221" s="17" t="str">
        <f aca="false">IF($C2221="","",N(商品マスタ!$R2220))</f>
        <v/>
      </c>
      <c r="P2221" s="17" t="str">
        <f aca="false">IF($C2221="","",IF($F2221="理論",(N($O2221)+N($N2221))-N($G2221),(N($O2221)+N($N2221))-N($I2221)))</f>
        <v/>
      </c>
      <c r="Q2221" s="17" t="str">
        <f aca="false">IF($C2221="","",MAX(1,N(商品マスタ!$K2220)))</f>
        <v/>
      </c>
      <c r="R2221" s="39" t="str">
        <f aca="false">IF($C2221="","",IF(N($P2221)/N($Q2221)&lt;=0,"",ROUNDUP(N($P2221)/N($Q2221),0)))</f>
        <v/>
      </c>
      <c r="S2221" s="14"/>
      <c r="T2221" s="40" t="str">
        <f aca="false">IF($C2221="","",N(商品マスタ!$M2220))</f>
        <v/>
      </c>
      <c r="U2221" s="40" t="str">
        <f aca="false">IF($S2221="","",N($S2221)*N($T2221))</f>
        <v/>
      </c>
      <c r="V2221" s="18"/>
    </row>
    <row r="2222" customFormat="false" ht="15" hidden="false" customHeight="false" outlineLevel="0" collapsed="false">
      <c r="B2222" s="12" t="n">
        <v>2216</v>
      </c>
      <c r="C2222" s="36" t="str">
        <f aca="false">IF(商品マスタ!$C2221="","",商品マスタ!$C2221)</f>
        <v/>
      </c>
      <c r="D2222" s="12" t="str">
        <f aca="false">IF($C2222="","",商品マスタ!$D2221)</f>
        <v/>
      </c>
      <c r="E2222" s="12" t="str">
        <f aca="false">IF($C2222="","",商品マスタ!$G2221)</f>
        <v/>
      </c>
      <c r="F2222" s="12" t="str">
        <f aca="false">IF($C2222="","",IF(商品マスタ!$P2221="","理論",商品マスタ!$P2221))</f>
        <v/>
      </c>
      <c r="G2222" s="17" t="str">
        <f aca="false">IF($C2222="","",N(商品マスタ!$H2221))</f>
        <v/>
      </c>
      <c r="H2222" s="14"/>
      <c r="I2222" s="17" t="str">
        <f aca="false">IF($C2222="","",N($H2222)*N(商品マスタ!$N2221))</f>
        <v/>
      </c>
      <c r="J2222" s="17" t="str">
        <f aca="false">IF($C2222="","",N($I2222)-N($G2222))</f>
        <v/>
      </c>
      <c r="K2222" s="37" t="str">
        <f aca="false">IF($C2222="","",N(商品マスタ!$I2221))</f>
        <v/>
      </c>
      <c r="L2222" s="17" t="str">
        <f aca="false">IF($C2222="","",MAX(1,N(商品マスタ!$J2221)))</f>
        <v/>
      </c>
      <c r="M2222" s="38" t="str">
        <f aca="false">IF($C2222="","",N(TOP!$C$16)*N($K2222))</f>
        <v/>
      </c>
      <c r="N2222" s="17" t="str">
        <f aca="false">IF($C2222="","",ROUNDUP(N($M2222)/N($L2222),0))</f>
        <v/>
      </c>
      <c r="O2222" s="17" t="str">
        <f aca="false">IF($C2222="","",N(商品マスタ!$R2221))</f>
        <v/>
      </c>
      <c r="P2222" s="17" t="str">
        <f aca="false">IF($C2222="","",IF($F2222="理論",(N($O2222)+N($N2222))-N($G2222),(N($O2222)+N($N2222))-N($I2222)))</f>
        <v/>
      </c>
      <c r="Q2222" s="17" t="str">
        <f aca="false">IF($C2222="","",MAX(1,N(商品マスタ!$K2221)))</f>
        <v/>
      </c>
      <c r="R2222" s="39" t="str">
        <f aca="false">IF($C2222="","",IF(N($P2222)/N($Q2222)&lt;=0,"",ROUNDUP(N($P2222)/N($Q2222),0)))</f>
        <v/>
      </c>
      <c r="S2222" s="14"/>
      <c r="T2222" s="40" t="str">
        <f aca="false">IF($C2222="","",N(商品マスタ!$M2221))</f>
        <v/>
      </c>
      <c r="U2222" s="40" t="str">
        <f aca="false">IF($S2222="","",N($S2222)*N($T2222))</f>
        <v/>
      </c>
      <c r="V2222" s="18"/>
    </row>
    <row r="2223" customFormat="false" ht="15" hidden="false" customHeight="false" outlineLevel="0" collapsed="false">
      <c r="B2223" s="12" t="n">
        <v>2217</v>
      </c>
      <c r="C2223" s="36" t="str">
        <f aca="false">IF(商品マスタ!$C2222="","",商品マスタ!$C2222)</f>
        <v/>
      </c>
      <c r="D2223" s="12" t="str">
        <f aca="false">IF($C2223="","",商品マスタ!$D2222)</f>
        <v/>
      </c>
      <c r="E2223" s="12" t="str">
        <f aca="false">IF($C2223="","",商品マスタ!$G2222)</f>
        <v/>
      </c>
      <c r="F2223" s="12" t="str">
        <f aca="false">IF($C2223="","",IF(商品マスタ!$P2222="","理論",商品マスタ!$P2222))</f>
        <v/>
      </c>
      <c r="G2223" s="17" t="str">
        <f aca="false">IF($C2223="","",N(商品マスタ!$H2222))</f>
        <v/>
      </c>
      <c r="H2223" s="14"/>
      <c r="I2223" s="17" t="str">
        <f aca="false">IF($C2223="","",N($H2223)*N(商品マスタ!$N2222))</f>
        <v/>
      </c>
      <c r="J2223" s="17" t="str">
        <f aca="false">IF($C2223="","",N($I2223)-N($G2223))</f>
        <v/>
      </c>
      <c r="K2223" s="37" t="str">
        <f aca="false">IF($C2223="","",N(商品マスタ!$I2222))</f>
        <v/>
      </c>
      <c r="L2223" s="17" t="str">
        <f aca="false">IF($C2223="","",MAX(1,N(商品マスタ!$J2222)))</f>
        <v/>
      </c>
      <c r="M2223" s="38" t="str">
        <f aca="false">IF($C2223="","",N(TOP!$C$16)*N($K2223))</f>
        <v/>
      </c>
      <c r="N2223" s="17" t="str">
        <f aca="false">IF($C2223="","",ROUNDUP(N($M2223)/N($L2223),0))</f>
        <v/>
      </c>
      <c r="O2223" s="17" t="str">
        <f aca="false">IF($C2223="","",N(商品マスタ!$R2222))</f>
        <v/>
      </c>
      <c r="P2223" s="17" t="str">
        <f aca="false">IF($C2223="","",IF($F2223="理論",(N($O2223)+N($N2223))-N($G2223),(N($O2223)+N($N2223))-N($I2223)))</f>
        <v/>
      </c>
      <c r="Q2223" s="17" t="str">
        <f aca="false">IF($C2223="","",MAX(1,N(商品マスタ!$K2222)))</f>
        <v/>
      </c>
      <c r="R2223" s="39" t="str">
        <f aca="false">IF($C2223="","",IF(N($P2223)/N($Q2223)&lt;=0,"",ROUNDUP(N($P2223)/N($Q2223),0)))</f>
        <v/>
      </c>
      <c r="S2223" s="14"/>
      <c r="T2223" s="40" t="str">
        <f aca="false">IF($C2223="","",N(商品マスタ!$M2222))</f>
        <v/>
      </c>
      <c r="U2223" s="40" t="str">
        <f aca="false">IF($S2223="","",N($S2223)*N($T2223))</f>
        <v/>
      </c>
      <c r="V2223" s="18"/>
    </row>
    <row r="2224" customFormat="false" ht="15" hidden="false" customHeight="false" outlineLevel="0" collapsed="false">
      <c r="B2224" s="12" t="n">
        <v>2218</v>
      </c>
      <c r="C2224" s="36" t="str">
        <f aca="false">IF(商品マスタ!$C2223="","",商品マスタ!$C2223)</f>
        <v/>
      </c>
      <c r="D2224" s="12" t="str">
        <f aca="false">IF($C2224="","",商品マスタ!$D2223)</f>
        <v/>
      </c>
      <c r="E2224" s="12" t="str">
        <f aca="false">IF($C2224="","",商品マスタ!$G2223)</f>
        <v/>
      </c>
      <c r="F2224" s="12" t="str">
        <f aca="false">IF($C2224="","",IF(商品マスタ!$P2223="","理論",商品マスタ!$P2223))</f>
        <v/>
      </c>
      <c r="G2224" s="17" t="str">
        <f aca="false">IF($C2224="","",N(商品マスタ!$H2223))</f>
        <v/>
      </c>
      <c r="H2224" s="14"/>
      <c r="I2224" s="17" t="str">
        <f aca="false">IF($C2224="","",N($H2224)*N(商品マスタ!$N2223))</f>
        <v/>
      </c>
      <c r="J2224" s="17" t="str">
        <f aca="false">IF($C2224="","",N($I2224)-N($G2224))</f>
        <v/>
      </c>
      <c r="K2224" s="37" t="str">
        <f aca="false">IF($C2224="","",N(商品マスタ!$I2223))</f>
        <v/>
      </c>
      <c r="L2224" s="17" t="str">
        <f aca="false">IF($C2224="","",MAX(1,N(商品マスタ!$J2223)))</f>
        <v/>
      </c>
      <c r="M2224" s="38" t="str">
        <f aca="false">IF($C2224="","",N(TOP!$C$16)*N($K2224))</f>
        <v/>
      </c>
      <c r="N2224" s="17" t="str">
        <f aca="false">IF($C2224="","",ROUNDUP(N($M2224)/N($L2224),0))</f>
        <v/>
      </c>
      <c r="O2224" s="17" t="str">
        <f aca="false">IF($C2224="","",N(商品マスタ!$R2223))</f>
        <v/>
      </c>
      <c r="P2224" s="17" t="str">
        <f aca="false">IF($C2224="","",IF($F2224="理論",(N($O2224)+N($N2224))-N($G2224),(N($O2224)+N($N2224))-N($I2224)))</f>
        <v/>
      </c>
      <c r="Q2224" s="17" t="str">
        <f aca="false">IF($C2224="","",MAX(1,N(商品マスタ!$K2223)))</f>
        <v/>
      </c>
      <c r="R2224" s="39" t="str">
        <f aca="false">IF($C2224="","",IF(N($P2224)/N($Q2224)&lt;=0,"",ROUNDUP(N($P2224)/N($Q2224),0)))</f>
        <v/>
      </c>
      <c r="S2224" s="14"/>
      <c r="T2224" s="40" t="str">
        <f aca="false">IF($C2224="","",N(商品マスタ!$M2223))</f>
        <v/>
      </c>
      <c r="U2224" s="40" t="str">
        <f aca="false">IF($S2224="","",N($S2224)*N($T2224))</f>
        <v/>
      </c>
      <c r="V2224" s="18"/>
    </row>
    <row r="2225" customFormat="false" ht="15" hidden="false" customHeight="false" outlineLevel="0" collapsed="false">
      <c r="B2225" s="12" t="n">
        <v>2219</v>
      </c>
      <c r="C2225" s="36" t="str">
        <f aca="false">IF(商品マスタ!$C2224="","",商品マスタ!$C2224)</f>
        <v/>
      </c>
      <c r="D2225" s="12" t="str">
        <f aca="false">IF($C2225="","",商品マスタ!$D2224)</f>
        <v/>
      </c>
      <c r="E2225" s="12" t="str">
        <f aca="false">IF($C2225="","",商品マスタ!$G2224)</f>
        <v/>
      </c>
      <c r="F2225" s="12" t="str">
        <f aca="false">IF($C2225="","",IF(商品マスタ!$P2224="","理論",商品マスタ!$P2224))</f>
        <v/>
      </c>
      <c r="G2225" s="17" t="str">
        <f aca="false">IF($C2225="","",N(商品マスタ!$H2224))</f>
        <v/>
      </c>
      <c r="H2225" s="14"/>
      <c r="I2225" s="17" t="str">
        <f aca="false">IF($C2225="","",N($H2225)*N(商品マスタ!$N2224))</f>
        <v/>
      </c>
      <c r="J2225" s="17" t="str">
        <f aca="false">IF($C2225="","",N($I2225)-N($G2225))</f>
        <v/>
      </c>
      <c r="K2225" s="37" t="str">
        <f aca="false">IF($C2225="","",N(商品マスタ!$I2224))</f>
        <v/>
      </c>
      <c r="L2225" s="17" t="str">
        <f aca="false">IF($C2225="","",MAX(1,N(商品マスタ!$J2224)))</f>
        <v/>
      </c>
      <c r="M2225" s="38" t="str">
        <f aca="false">IF($C2225="","",N(TOP!$C$16)*N($K2225))</f>
        <v/>
      </c>
      <c r="N2225" s="17" t="str">
        <f aca="false">IF($C2225="","",ROUNDUP(N($M2225)/N($L2225),0))</f>
        <v/>
      </c>
      <c r="O2225" s="17" t="str">
        <f aca="false">IF($C2225="","",N(商品マスタ!$R2224))</f>
        <v/>
      </c>
      <c r="P2225" s="17" t="str">
        <f aca="false">IF($C2225="","",IF($F2225="理論",(N($O2225)+N($N2225))-N($G2225),(N($O2225)+N($N2225))-N($I2225)))</f>
        <v/>
      </c>
      <c r="Q2225" s="17" t="str">
        <f aca="false">IF($C2225="","",MAX(1,N(商品マスタ!$K2224)))</f>
        <v/>
      </c>
      <c r="R2225" s="39" t="str">
        <f aca="false">IF($C2225="","",IF(N($P2225)/N($Q2225)&lt;=0,"",ROUNDUP(N($P2225)/N($Q2225),0)))</f>
        <v/>
      </c>
      <c r="S2225" s="14"/>
      <c r="T2225" s="40" t="str">
        <f aca="false">IF($C2225="","",N(商品マスタ!$M2224))</f>
        <v/>
      </c>
      <c r="U2225" s="40" t="str">
        <f aca="false">IF($S2225="","",N($S2225)*N($T2225))</f>
        <v/>
      </c>
      <c r="V2225" s="18"/>
    </row>
    <row r="2226" customFormat="false" ht="15" hidden="false" customHeight="false" outlineLevel="0" collapsed="false">
      <c r="B2226" s="12" t="n">
        <v>2220</v>
      </c>
      <c r="C2226" s="36" t="str">
        <f aca="false">IF(商品マスタ!$C2225="","",商品マスタ!$C2225)</f>
        <v/>
      </c>
      <c r="D2226" s="12" t="str">
        <f aca="false">IF($C2226="","",商品マスタ!$D2225)</f>
        <v/>
      </c>
      <c r="E2226" s="12" t="str">
        <f aca="false">IF($C2226="","",商品マスタ!$G2225)</f>
        <v/>
      </c>
      <c r="F2226" s="12" t="str">
        <f aca="false">IF($C2226="","",IF(商品マスタ!$P2225="","理論",商品マスタ!$P2225))</f>
        <v/>
      </c>
      <c r="G2226" s="17" t="str">
        <f aca="false">IF($C2226="","",N(商品マスタ!$H2225))</f>
        <v/>
      </c>
      <c r="H2226" s="14"/>
      <c r="I2226" s="17" t="str">
        <f aca="false">IF($C2226="","",N($H2226)*N(商品マスタ!$N2225))</f>
        <v/>
      </c>
      <c r="J2226" s="17" t="str">
        <f aca="false">IF($C2226="","",N($I2226)-N($G2226))</f>
        <v/>
      </c>
      <c r="K2226" s="37" t="str">
        <f aca="false">IF($C2226="","",N(商品マスタ!$I2225))</f>
        <v/>
      </c>
      <c r="L2226" s="17" t="str">
        <f aca="false">IF($C2226="","",MAX(1,N(商品マスタ!$J2225)))</f>
        <v/>
      </c>
      <c r="M2226" s="38" t="str">
        <f aca="false">IF($C2226="","",N(TOP!$C$16)*N($K2226))</f>
        <v/>
      </c>
      <c r="N2226" s="17" t="str">
        <f aca="false">IF($C2226="","",ROUNDUP(N($M2226)/N($L2226),0))</f>
        <v/>
      </c>
      <c r="O2226" s="17" t="str">
        <f aca="false">IF($C2226="","",N(商品マスタ!$R2225))</f>
        <v/>
      </c>
      <c r="P2226" s="17" t="str">
        <f aca="false">IF($C2226="","",IF($F2226="理論",(N($O2226)+N($N2226))-N($G2226),(N($O2226)+N($N2226))-N($I2226)))</f>
        <v/>
      </c>
      <c r="Q2226" s="17" t="str">
        <f aca="false">IF($C2226="","",MAX(1,N(商品マスタ!$K2225)))</f>
        <v/>
      </c>
      <c r="R2226" s="39" t="str">
        <f aca="false">IF($C2226="","",IF(N($P2226)/N($Q2226)&lt;=0,"",ROUNDUP(N($P2226)/N($Q2226),0)))</f>
        <v/>
      </c>
      <c r="S2226" s="14"/>
      <c r="T2226" s="40" t="str">
        <f aca="false">IF($C2226="","",N(商品マスタ!$M2225))</f>
        <v/>
      </c>
      <c r="U2226" s="40" t="str">
        <f aca="false">IF($S2226="","",N($S2226)*N($T2226))</f>
        <v/>
      </c>
      <c r="V2226" s="18"/>
    </row>
    <row r="2227" customFormat="false" ht="15" hidden="false" customHeight="false" outlineLevel="0" collapsed="false">
      <c r="B2227" s="12" t="n">
        <v>2221</v>
      </c>
      <c r="C2227" s="36" t="str">
        <f aca="false">IF(商品マスタ!$C2226="","",商品マスタ!$C2226)</f>
        <v/>
      </c>
      <c r="D2227" s="12" t="str">
        <f aca="false">IF($C2227="","",商品マスタ!$D2226)</f>
        <v/>
      </c>
      <c r="E2227" s="12" t="str">
        <f aca="false">IF($C2227="","",商品マスタ!$G2226)</f>
        <v/>
      </c>
      <c r="F2227" s="12" t="str">
        <f aca="false">IF($C2227="","",IF(商品マスタ!$P2226="","理論",商品マスタ!$P2226))</f>
        <v/>
      </c>
      <c r="G2227" s="17" t="str">
        <f aca="false">IF($C2227="","",N(商品マスタ!$H2226))</f>
        <v/>
      </c>
      <c r="H2227" s="14"/>
      <c r="I2227" s="17" t="str">
        <f aca="false">IF($C2227="","",N($H2227)*N(商品マスタ!$N2226))</f>
        <v/>
      </c>
      <c r="J2227" s="17" t="str">
        <f aca="false">IF($C2227="","",N($I2227)-N($G2227))</f>
        <v/>
      </c>
      <c r="K2227" s="37" t="str">
        <f aca="false">IF($C2227="","",N(商品マスタ!$I2226))</f>
        <v/>
      </c>
      <c r="L2227" s="17" t="str">
        <f aca="false">IF($C2227="","",MAX(1,N(商品マスタ!$J2226)))</f>
        <v/>
      </c>
      <c r="M2227" s="38" t="str">
        <f aca="false">IF($C2227="","",N(TOP!$C$16)*N($K2227))</f>
        <v/>
      </c>
      <c r="N2227" s="17" t="str">
        <f aca="false">IF($C2227="","",ROUNDUP(N($M2227)/N($L2227),0))</f>
        <v/>
      </c>
      <c r="O2227" s="17" t="str">
        <f aca="false">IF($C2227="","",N(商品マスタ!$R2226))</f>
        <v/>
      </c>
      <c r="P2227" s="17" t="str">
        <f aca="false">IF($C2227="","",IF($F2227="理論",(N($O2227)+N($N2227))-N($G2227),(N($O2227)+N($N2227))-N($I2227)))</f>
        <v/>
      </c>
      <c r="Q2227" s="17" t="str">
        <f aca="false">IF($C2227="","",MAX(1,N(商品マスタ!$K2226)))</f>
        <v/>
      </c>
      <c r="R2227" s="39" t="str">
        <f aca="false">IF($C2227="","",IF(N($P2227)/N($Q2227)&lt;=0,"",ROUNDUP(N($P2227)/N($Q2227),0)))</f>
        <v/>
      </c>
      <c r="S2227" s="14"/>
      <c r="T2227" s="40" t="str">
        <f aca="false">IF($C2227="","",N(商品マスタ!$M2226))</f>
        <v/>
      </c>
      <c r="U2227" s="40" t="str">
        <f aca="false">IF($S2227="","",N($S2227)*N($T2227))</f>
        <v/>
      </c>
      <c r="V2227" s="18"/>
    </row>
    <row r="2228" customFormat="false" ht="15" hidden="false" customHeight="false" outlineLevel="0" collapsed="false">
      <c r="B2228" s="12" t="n">
        <v>2222</v>
      </c>
      <c r="C2228" s="36" t="str">
        <f aca="false">IF(商品マスタ!$C2227="","",商品マスタ!$C2227)</f>
        <v/>
      </c>
      <c r="D2228" s="12" t="str">
        <f aca="false">IF($C2228="","",商品マスタ!$D2227)</f>
        <v/>
      </c>
      <c r="E2228" s="12" t="str">
        <f aca="false">IF($C2228="","",商品マスタ!$G2227)</f>
        <v/>
      </c>
      <c r="F2228" s="12" t="str">
        <f aca="false">IF($C2228="","",IF(商品マスタ!$P2227="","理論",商品マスタ!$P2227))</f>
        <v/>
      </c>
      <c r="G2228" s="17" t="str">
        <f aca="false">IF($C2228="","",N(商品マスタ!$H2227))</f>
        <v/>
      </c>
      <c r="H2228" s="14"/>
      <c r="I2228" s="17" t="str">
        <f aca="false">IF($C2228="","",N($H2228)*N(商品マスタ!$N2227))</f>
        <v/>
      </c>
      <c r="J2228" s="17" t="str">
        <f aca="false">IF($C2228="","",N($I2228)-N($G2228))</f>
        <v/>
      </c>
      <c r="K2228" s="37" t="str">
        <f aca="false">IF($C2228="","",N(商品マスタ!$I2227))</f>
        <v/>
      </c>
      <c r="L2228" s="17" t="str">
        <f aca="false">IF($C2228="","",MAX(1,N(商品マスタ!$J2227)))</f>
        <v/>
      </c>
      <c r="M2228" s="38" t="str">
        <f aca="false">IF($C2228="","",N(TOP!$C$16)*N($K2228))</f>
        <v/>
      </c>
      <c r="N2228" s="17" t="str">
        <f aca="false">IF($C2228="","",ROUNDUP(N($M2228)/N($L2228),0))</f>
        <v/>
      </c>
      <c r="O2228" s="17" t="str">
        <f aca="false">IF($C2228="","",N(商品マスタ!$R2227))</f>
        <v/>
      </c>
      <c r="P2228" s="17" t="str">
        <f aca="false">IF($C2228="","",IF($F2228="理論",(N($O2228)+N($N2228))-N($G2228),(N($O2228)+N($N2228))-N($I2228)))</f>
        <v/>
      </c>
      <c r="Q2228" s="17" t="str">
        <f aca="false">IF($C2228="","",MAX(1,N(商品マスタ!$K2227)))</f>
        <v/>
      </c>
      <c r="R2228" s="39" t="str">
        <f aca="false">IF($C2228="","",IF(N($P2228)/N($Q2228)&lt;=0,"",ROUNDUP(N($P2228)/N($Q2228),0)))</f>
        <v/>
      </c>
      <c r="S2228" s="14"/>
      <c r="T2228" s="40" t="str">
        <f aca="false">IF($C2228="","",N(商品マスタ!$M2227))</f>
        <v/>
      </c>
      <c r="U2228" s="40" t="str">
        <f aca="false">IF($S2228="","",N($S2228)*N($T2228))</f>
        <v/>
      </c>
      <c r="V2228" s="18"/>
    </row>
    <row r="2229" customFormat="false" ht="15" hidden="false" customHeight="false" outlineLevel="0" collapsed="false">
      <c r="B2229" s="12" t="n">
        <v>2223</v>
      </c>
      <c r="C2229" s="36" t="str">
        <f aca="false">IF(商品マスタ!$C2228="","",商品マスタ!$C2228)</f>
        <v/>
      </c>
      <c r="D2229" s="12" t="str">
        <f aca="false">IF($C2229="","",商品マスタ!$D2228)</f>
        <v/>
      </c>
      <c r="E2229" s="12" t="str">
        <f aca="false">IF($C2229="","",商品マスタ!$G2228)</f>
        <v/>
      </c>
      <c r="F2229" s="12" t="str">
        <f aca="false">IF($C2229="","",IF(商品マスタ!$P2228="","理論",商品マスタ!$P2228))</f>
        <v/>
      </c>
      <c r="G2229" s="17" t="str">
        <f aca="false">IF($C2229="","",N(商品マスタ!$H2228))</f>
        <v/>
      </c>
      <c r="H2229" s="14"/>
      <c r="I2229" s="17" t="str">
        <f aca="false">IF($C2229="","",N($H2229)*N(商品マスタ!$N2228))</f>
        <v/>
      </c>
      <c r="J2229" s="17" t="str">
        <f aca="false">IF($C2229="","",N($I2229)-N($G2229))</f>
        <v/>
      </c>
      <c r="K2229" s="37" t="str">
        <f aca="false">IF($C2229="","",N(商品マスタ!$I2228))</f>
        <v/>
      </c>
      <c r="L2229" s="17" t="str">
        <f aca="false">IF($C2229="","",MAX(1,N(商品マスタ!$J2228)))</f>
        <v/>
      </c>
      <c r="M2229" s="38" t="str">
        <f aca="false">IF($C2229="","",N(TOP!$C$16)*N($K2229))</f>
        <v/>
      </c>
      <c r="N2229" s="17" t="str">
        <f aca="false">IF($C2229="","",ROUNDUP(N($M2229)/N($L2229),0))</f>
        <v/>
      </c>
      <c r="O2229" s="17" t="str">
        <f aca="false">IF($C2229="","",N(商品マスタ!$R2228))</f>
        <v/>
      </c>
      <c r="P2229" s="17" t="str">
        <f aca="false">IF($C2229="","",IF($F2229="理論",(N($O2229)+N($N2229))-N($G2229),(N($O2229)+N($N2229))-N($I2229)))</f>
        <v/>
      </c>
      <c r="Q2229" s="17" t="str">
        <f aca="false">IF($C2229="","",MAX(1,N(商品マスタ!$K2228)))</f>
        <v/>
      </c>
      <c r="R2229" s="39" t="str">
        <f aca="false">IF($C2229="","",IF(N($P2229)/N($Q2229)&lt;=0,"",ROUNDUP(N($P2229)/N($Q2229),0)))</f>
        <v/>
      </c>
      <c r="S2229" s="14"/>
      <c r="T2229" s="40" t="str">
        <f aca="false">IF($C2229="","",N(商品マスタ!$M2228))</f>
        <v/>
      </c>
      <c r="U2229" s="40" t="str">
        <f aca="false">IF($S2229="","",N($S2229)*N($T2229))</f>
        <v/>
      </c>
      <c r="V2229" s="18"/>
    </row>
    <row r="2230" customFormat="false" ht="15" hidden="false" customHeight="false" outlineLevel="0" collapsed="false">
      <c r="B2230" s="12" t="n">
        <v>2224</v>
      </c>
      <c r="C2230" s="36" t="str">
        <f aca="false">IF(商品マスタ!$C2229="","",商品マスタ!$C2229)</f>
        <v/>
      </c>
      <c r="D2230" s="12" t="str">
        <f aca="false">IF($C2230="","",商品マスタ!$D2229)</f>
        <v/>
      </c>
      <c r="E2230" s="12" t="str">
        <f aca="false">IF($C2230="","",商品マスタ!$G2229)</f>
        <v/>
      </c>
      <c r="F2230" s="12" t="str">
        <f aca="false">IF($C2230="","",IF(商品マスタ!$P2229="","理論",商品マスタ!$P2229))</f>
        <v/>
      </c>
      <c r="G2230" s="17" t="str">
        <f aca="false">IF($C2230="","",N(商品マスタ!$H2229))</f>
        <v/>
      </c>
      <c r="H2230" s="14"/>
      <c r="I2230" s="17" t="str">
        <f aca="false">IF($C2230="","",N($H2230)*N(商品マスタ!$N2229))</f>
        <v/>
      </c>
      <c r="J2230" s="17" t="str">
        <f aca="false">IF($C2230="","",N($I2230)-N($G2230))</f>
        <v/>
      </c>
      <c r="K2230" s="37" t="str">
        <f aca="false">IF($C2230="","",N(商品マスタ!$I2229))</f>
        <v/>
      </c>
      <c r="L2230" s="17" t="str">
        <f aca="false">IF($C2230="","",MAX(1,N(商品マスタ!$J2229)))</f>
        <v/>
      </c>
      <c r="M2230" s="38" t="str">
        <f aca="false">IF($C2230="","",N(TOP!$C$16)*N($K2230))</f>
        <v/>
      </c>
      <c r="N2230" s="17" t="str">
        <f aca="false">IF($C2230="","",ROUNDUP(N($M2230)/N($L2230),0))</f>
        <v/>
      </c>
      <c r="O2230" s="17" t="str">
        <f aca="false">IF($C2230="","",N(商品マスタ!$R2229))</f>
        <v/>
      </c>
      <c r="P2230" s="17" t="str">
        <f aca="false">IF($C2230="","",IF($F2230="理論",(N($O2230)+N($N2230))-N($G2230),(N($O2230)+N($N2230))-N($I2230)))</f>
        <v/>
      </c>
      <c r="Q2230" s="17" t="str">
        <f aca="false">IF($C2230="","",MAX(1,N(商品マスタ!$K2229)))</f>
        <v/>
      </c>
      <c r="R2230" s="39" t="str">
        <f aca="false">IF($C2230="","",IF(N($P2230)/N($Q2230)&lt;=0,"",ROUNDUP(N($P2230)/N($Q2230),0)))</f>
        <v/>
      </c>
      <c r="S2230" s="14"/>
      <c r="T2230" s="40" t="str">
        <f aca="false">IF($C2230="","",N(商品マスタ!$M2229))</f>
        <v/>
      </c>
      <c r="U2230" s="40" t="str">
        <f aca="false">IF($S2230="","",N($S2230)*N($T2230))</f>
        <v/>
      </c>
      <c r="V2230" s="18"/>
    </row>
    <row r="2231" customFormat="false" ht="15" hidden="false" customHeight="false" outlineLevel="0" collapsed="false">
      <c r="B2231" s="12" t="n">
        <v>2225</v>
      </c>
      <c r="C2231" s="36" t="str">
        <f aca="false">IF(商品マスタ!$C2230="","",商品マスタ!$C2230)</f>
        <v/>
      </c>
      <c r="D2231" s="12" t="str">
        <f aca="false">IF($C2231="","",商品マスタ!$D2230)</f>
        <v/>
      </c>
      <c r="E2231" s="12" t="str">
        <f aca="false">IF($C2231="","",商品マスタ!$G2230)</f>
        <v/>
      </c>
      <c r="F2231" s="12" t="str">
        <f aca="false">IF($C2231="","",IF(商品マスタ!$P2230="","理論",商品マスタ!$P2230))</f>
        <v/>
      </c>
      <c r="G2231" s="17" t="str">
        <f aca="false">IF($C2231="","",N(商品マスタ!$H2230))</f>
        <v/>
      </c>
      <c r="H2231" s="14"/>
      <c r="I2231" s="17" t="str">
        <f aca="false">IF($C2231="","",N($H2231)*N(商品マスタ!$N2230))</f>
        <v/>
      </c>
      <c r="J2231" s="17" t="str">
        <f aca="false">IF($C2231="","",N($I2231)-N($G2231))</f>
        <v/>
      </c>
      <c r="K2231" s="37" t="str">
        <f aca="false">IF($C2231="","",N(商品マスタ!$I2230))</f>
        <v/>
      </c>
      <c r="L2231" s="17" t="str">
        <f aca="false">IF($C2231="","",MAX(1,N(商品マスタ!$J2230)))</f>
        <v/>
      </c>
      <c r="M2231" s="38" t="str">
        <f aca="false">IF($C2231="","",N(TOP!$C$16)*N($K2231))</f>
        <v/>
      </c>
      <c r="N2231" s="17" t="str">
        <f aca="false">IF($C2231="","",ROUNDUP(N($M2231)/N($L2231),0))</f>
        <v/>
      </c>
      <c r="O2231" s="17" t="str">
        <f aca="false">IF($C2231="","",N(商品マスタ!$R2230))</f>
        <v/>
      </c>
      <c r="P2231" s="17" t="str">
        <f aca="false">IF($C2231="","",IF($F2231="理論",(N($O2231)+N($N2231))-N($G2231),(N($O2231)+N($N2231))-N($I2231)))</f>
        <v/>
      </c>
      <c r="Q2231" s="17" t="str">
        <f aca="false">IF($C2231="","",MAX(1,N(商品マスタ!$K2230)))</f>
        <v/>
      </c>
      <c r="R2231" s="39" t="str">
        <f aca="false">IF($C2231="","",IF(N($P2231)/N($Q2231)&lt;=0,"",ROUNDUP(N($P2231)/N($Q2231),0)))</f>
        <v/>
      </c>
      <c r="S2231" s="14"/>
      <c r="T2231" s="40" t="str">
        <f aca="false">IF($C2231="","",N(商品マスタ!$M2230))</f>
        <v/>
      </c>
      <c r="U2231" s="40" t="str">
        <f aca="false">IF($S2231="","",N($S2231)*N($T2231))</f>
        <v/>
      </c>
      <c r="V2231" s="18"/>
    </row>
    <row r="2232" customFormat="false" ht="15" hidden="false" customHeight="false" outlineLevel="0" collapsed="false">
      <c r="B2232" s="12" t="n">
        <v>2226</v>
      </c>
      <c r="C2232" s="36" t="str">
        <f aca="false">IF(商品マスタ!$C2231="","",商品マスタ!$C2231)</f>
        <v/>
      </c>
      <c r="D2232" s="12" t="str">
        <f aca="false">IF($C2232="","",商品マスタ!$D2231)</f>
        <v/>
      </c>
      <c r="E2232" s="12" t="str">
        <f aca="false">IF($C2232="","",商品マスタ!$G2231)</f>
        <v/>
      </c>
      <c r="F2232" s="12" t="str">
        <f aca="false">IF($C2232="","",IF(商品マスタ!$P2231="","理論",商品マスタ!$P2231))</f>
        <v/>
      </c>
      <c r="G2232" s="17" t="str">
        <f aca="false">IF($C2232="","",N(商品マスタ!$H2231))</f>
        <v/>
      </c>
      <c r="H2232" s="14"/>
      <c r="I2232" s="17" t="str">
        <f aca="false">IF($C2232="","",N($H2232)*N(商品マスタ!$N2231))</f>
        <v/>
      </c>
      <c r="J2232" s="17" t="str">
        <f aca="false">IF($C2232="","",N($I2232)-N($G2232))</f>
        <v/>
      </c>
      <c r="K2232" s="37" t="str">
        <f aca="false">IF($C2232="","",N(商品マスタ!$I2231))</f>
        <v/>
      </c>
      <c r="L2232" s="17" t="str">
        <f aca="false">IF($C2232="","",MAX(1,N(商品マスタ!$J2231)))</f>
        <v/>
      </c>
      <c r="M2232" s="38" t="str">
        <f aca="false">IF($C2232="","",N(TOP!$C$16)*N($K2232))</f>
        <v/>
      </c>
      <c r="N2232" s="17" t="str">
        <f aca="false">IF($C2232="","",ROUNDUP(N($M2232)/N($L2232),0))</f>
        <v/>
      </c>
      <c r="O2232" s="17" t="str">
        <f aca="false">IF($C2232="","",N(商品マスタ!$R2231))</f>
        <v/>
      </c>
      <c r="P2232" s="17" t="str">
        <f aca="false">IF($C2232="","",IF($F2232="理論",(N($O2232)+N($N2232))-N($G2232),(N($O2232)+N($N2232))-N($I2232)))</f>
        <v/>
      </c>
      <c r="Q2232" s="17" t="str">
        <f aca="false">IF($C2232="","",MAX(1,N(商品マスタ!$K2231)))</f>
        <v/>
      </c>
      <c r="R2232" s="39" t="str">
        <f aca="false">IF($C2232="","",IF(N($P2232)/N($Q2232)&lt;=0,"",ROUNDUP(N($P2232)/N($Q2232),0)))</f>
        <v/>
      </c>
      <c r="S2232" s="14"/>
      <c r="T2232" s="40" t="str">
        <f aca="false">IF($C2232="","",N(商品マスタ!$M2231))</f>
        <v/>
      </c>
      <c r="U2232" s="40" t="str">
        <f aca="false">IF($S2232="","",N($S2232)*N($T2232))</f>
        <v/>
      </c>
      <c r="V2232" s="18"/>
    </row>
    <row r="2233" customFormat="false" ht="15" hidden="false" customHeight="false" outlineLevel="0" collapsed="false">
      <c r="B2233" s="12" t="n">
        <v>2227</v>
      </c>
      <c r="C2233" s="36" t="str">
        <f aca="false">IF(商品マスタ!$C2232="","",商品マスタ!$C2232)</f>
        <v/>
      </c>
      <c r="D2233" s="12" t="str">
        <f aca="false">IF($C2233="","",商品マスタ!$D2232)</f>
        <v/>
      </c>
      <c r="E2233" s="12" t="str">
        <f aca="false">IF($C2233="","",商品マスタ!$G2232)</f>
        <v/>
      </c>
      <c r="F2233" s="12" t="str">
        <f aca="false">IF($C2233="","",IF(商品マスタ!$P2232="","理論",商品マスタ!$P2232))</f>
        <v/>
      </c>
      <c r="G2233" s="17" t="str">
        <f aca="false">IF($C2233="","",N(商品マスタ!$H2232))</f>
        <v/>
      </c>
      <c r="H2233" s="14"/>
      <c r="I2233" s="17" t="str">
        <f aca="false">IF($C2233="","",N($H2233)*N(商品マスタ!$N2232))</f>
        <v/>
      </c>
      <c r="J2233" s="17" t="str">
        <f aca="false">IF($C2233="","",N($I2233)-N($G2233))</f>
        <v/>
      </c>
      <c r="K2233" s="37" t="str">
        <f aca="false">IF($C2233="","",N(商品マスタ!$I2232))</f>
        <v/>
      </c>
      <c r="L2233" s="17" t="str">
        <f aca="false">IF($C2233="","",MAX(1,N(商品マスタ!$J2232)))</f>
        <v/>
      </c>
      <c r="M2233" s="38" t="str">
        <f aca="false">IF($C2233="","",N(TOP!$C$16)*N($K2233))</f>
        <v/>
      </c>
      <c r="N2233" s="17" t="str">
        <f aca="false">IF($C2233="","",ROUNDUP(N($M2233)/N($L2233),0))</f>
        <v/>
      </c>
      <c r="O2233" s="17" t="str">
        <f aca="false">IF($C2233="","",N(商品マスタ!$R2232))</f>
        <v/>
      </c>
      <c r="P2233" s="17" t="str">
        <f aca="false">IF($C2233="","",IF($F2233="理論",(N($O2233)+N($N2233))-N($G2233),(N($O2233)+N($N2233))-N($I2233)))</f>
        <v/>
      </c>
      <c r="Q2233" s="17" t="str">
        <f aca="false">IF($C2233="","",MAX(1,N(商品マスタ!$K2232)))</f>
        <v/>
      </c>
      <c r="R2233" s="39" t="str">
        <f aca="false">IF($C2233="","",IF(N($P2233)/N($Q2233)&lt;=0,"",ROUNDUP(N($P2233)/N($Q2233),0)))</f>
        <v/>
      </c>
      <c r="S2233" s="14"/>
      <c r="T2233" s="40" t="str">
        <f aca="false">IF($C2233="","",N(商品マスタ!$M2232))</f>
        <v/>
      </c>
      <c r="U2233" s="40" t="str">
        <f aca="false">IF($S2233="","",N($S2233)*N($T2233))</f>
        <v/>
      </c>
      <c r="V2233" s="18"/>
    </row>
    <row r="2234" customFormat="false" ht="15" hidden="false" customHeight="false" outlineLevel="0" collapsed="false">
      <c r="B2234" s="12" t="n">
        <v>2228</v>
      </c>
      <c r="C2234" s="36" t="str">
        <f aca="false">IF(商品マスタ!$C2233="","",商品マスタ!$C2233)</f>
        <v/>
      </c>
      <c r="D2234" s="12" t="str">
        <f aca="false">IF($C2234="","",商品マスタ!$D2233)</f>
        <v/>
      </c>
      <c r="E2234" s="12" t="str">
        <f aca="false">IF($C2234="","",商品マスタ!$G2233)</f>
        <v/>
      </c>
      <c r="F2234" s="12" t="str">
        <f aca="false">IF($C2234="","",IF(商品マスタ!$P2233="","理論",商品マスタ!$P2233))</f>
        <v/>
      </c>
      <c r="G2234" s="17" t="str">
        <f aca="false">IF($C2234="","",N(商品マスタ!$H2233))</f>
        <v/>
      </c>
      <c r="H2234" s="14"/>
      <c r="I2234" s="17" t="str">
        <f aca="false">IF($C2234="","",N($H2234)*N(商品マスタ!$N2233))</f>
        <v/>
      </c>
      <c r="J2234" s="17" t="str">
        <f aca="false">IF($C2234="","",N($I2234)-N($G2234))</f>
        <v/>
      </c>
      <c r="K2234" s="37" t="str">
        <f aca="false">IF($C2234="","",N(商品マスタ!$I2233))</f>
        <v/>
      </c>
      <c r="L2234" s="17" t="str">
        <f aca="false">IF($C2234="","",MAX(1,N(商品マスタ!$J2233)))</f>
        <v/>
      </c>
      <c r="M2234" s="38" t="str">
        <f aca="false">IF($C2234="","",N(TOP!$C$16)*N($K2234))</f>
        <v/>
      </c>
      <c r="N2234" s="17" t="str">
        <f aca="false">IF($C2234="","",ROUNDUP(N($M2234)/N($L2234),0))</f>
        <v/>
      </c>
      <c r="O2234" s="17" t="str">
        <f aca="false">IF($C2234="","",N(商品マスタ!$R2233))</f>
        <v/>
      </c>
      <c r="P2234" s="17" t="str">
        <f aca="false">IF($C2234="","",IF($F2234="理論",(N($O2234)+N($N2234))-N($G2234),(N($O2234)+N($N2234))-N($I2234)))</f>
        <v/>
      </c>
      <c r="Q2234" s="17" t="str">
        <f aca="false">IF($C2234="","",MAX(1,N(商品マスタ!$K2233)))</f>
        <v/>
      </c>
      <c r="R2234" s="39" t="str">
        <f aca="false">IF($C2234="","",IF(N($P2234)/N($Q2234)&lt;=0,"",ROUNDUP(N($P2234)/N($Q2234),0)))</f>
        <v/>
      </c>
      <c r="S2234" s="14"/>
      <c r="T2234" s="40" t="str">
        <f aca="false">IF($C2234="","",N(商品マスタ!$M2233))</f>
        <v/>
      </c>
      <c r="U2234" s="40" t="str">
        <f aca="false">IF($S2234="","",N($S2234)*N($T2234))</f>
        <v/>
      </c>
      <c r="V2234" s="18"/>
    </row>
    <row r="2235" customFormat="false" ht="15" hidden="false" customHeight="false" outlineLevel="0" collapsed="false">
      <c r="B2235" s="12" t="n">
        <v>2229</v>
      </c>
      <c r="C2235" s="36" t="str">
        <f aca="false">IF(商品マスタ!$C2234="","",商品マスタ!$C2234)</f>
        <v/>
      </c>
      <c r="D2235" s="12" t="str">
        <f aca="false">IF($C2235="","",商品マスタ!$D2234)</f>
        <v/>
      </c>
      <c r="E2235" s="12" t="str">
        <f aca="false">IF($C2235="","",商品マスタ!$G2234)</f>
        <v/>
      </c>
      <c r="F2235" s="12" t="str">
        <f aca="false">IF($C2235="","",IF(商品マスタ!$P2234="","理論",商品マスタ!$P2234))</f>
        <v/>
      </c>
      <c r="G2235" s="17" t="str">
        <f aca="false">IF($C2235="","",N(商品マスタ!$H2234))</f>
        <v/>
      </c>
      <c r="H2235" s="14"/>
      <c r="I2235" s="17" t="str">
        <f aca="false">IF($C2235="","",N($H2235)*N(商品マスタ!$N2234))</f>
        <v/>
      </c>
      <c r="J2235" s="17" t="str">
        <f aca="false">IF($C2235="","",N($I2235)-N($G2235))</f>
        <v/>
      </c>
      <c r="K2235" s="37" t="str">
        <f aca="false">IF($C2235="","",N(商品マスタ!$I2234))</f>
        <v/>
      </c>
      <c r="L2235" s="17" t="str">
        <f aca="false">IF($C2235="","",MAX(1,N(商品マスタ!$J2234)))</f>
        <v/>
      </c>
      <c r="M2235" s="38" t="str">
        <f aca="false">IF($C2235="","",N(TOP!$C$16)*N($K2235))</f>
        <v/>
      </c>
      <c r="N2235" s="17" t="str">
        <f aca="false">IF($C2235="","",ROUNDUP(N($M2235)/N($L2235),0))</f>
        <v/>
      </c>
      <c r="O2235" s="17" t="str">
        <f aca="false">IF($C2235="","",N(商品マスタ!$R2234))</f>
        <v/>
      </c>
      <c r="P2235" s="17" t="str">
        <f aca="false">IF($C2235="","",IF($F2235="理論",(N($O2235)+N($N2235))-N($G2235),(N($O2235)+N($N2235))-N($I2235)))</f>
        <v/>
      </c>
      <c r="Q2235" s="17" t="str">
        <f aca="false">IF($C2235="","",MAX(1,N(商品マスタ!$K2234)))</f>
        <v/>
      </c>
      <c r="R2235" s="39" t="str">
        <f aca="false">IF($C2235="","",IF(N($P2235)/N($Q2235)&lt;=0,"",ROUNDUP(N($P2235)/N($Q2235),0)))</f>
        <v/>
      </c>
      <c r="S2235" s="14"/>
      <c r="T2235" s="40" t="str">
        <f aca="false">IF($C2235="","",N(商品マスタ!$M2234))</f>
        <v/>
      </c>
      <c r="U2235" s="40" t="str">
        <f aca="false">IF($S2235="","",N($S2235)*N($T2235))</f>
        <v/>
      </c>
      <c r="V2235" s="18"/>
    </row>
    <row r="2236" customFormat="false" ht="15" hidden="false" customHeight="false" outlineLevel="0" collapsed="false">
      <c r="B2236" s="12" t="n">
        <v>2230</v>
      </c>
      <c r="C2236" s="36" t="str">
        <f aca="false">IF(商品マスタ!$C2235="","",商品マスタ!$C2235)</f>
        <v/>
      </c>
      <c r="D2236" s="12" t="str">
        <f aca="false">IF($C2236="","",商品マスタ!$D2235)</f>
        <v/>
      </c>
      <c r="E2236" s="12" t="str">
        <f aca="false">IF($C2236="","",商品マスタ!$G2235)</f>
        <v/>
      </c>
      <c r="F2236" s="12" t="str">
        <f aca="false">IF($C2236="","",IF(商品マスタ!$P2235="","理論",商品マスタ!$P2235))</f>
        <v/>
      </c>
      <c r="G2236" s="17" t="str">
        <f aca="false">IF($C2236="","",N(商品マスタ!$H2235))</f>
        <v/>
      </c>
      <c r="H2236" s="14"/>
      <c r="I2236" s="17" t="str">
        <f aca="false">IF($C2236="","",N($H2236)*N(商品マスタ!$N2235))</f>
        <v/>
      </c>
      <c r="J2236" s="17" t="str">
        <f aca="false">IF($C2236="","",N($I2236)-N($G2236))</f>
        <v/>
      </c>
      <c r="K2236" s="37" t="str">
        <f aca="false">IF($C2236="","",N(商品マスタ!$I2235))</f>
        <v/>
      </c>
      <c r="L2236" s="17" t="str">
        <f aca="false">IF($C2236="","",MAX(1,N(商品マスタ!$J2235)))</f>
        <v/>
      </c>
      <c r="M2236" s="38" t="str">
        <f aca="false">IF($C2236="","",N(TOP!$C$16)*N($K2236))</f>
        <v/>
      </c>
      <c r="N2236" s="17" t="str">
        <f aca="false">IF($C2236="","",ROUNDUP(N($M2236)/N($L2236),0))</f>
        <v/>
      </c>
      <c r="O2236" s="17" t="str">
        <f aca="false">IF($C2236="","",N(商品マスタ!$R2235))</f>
        <v/>
      </c>
      <c r="P2236" s="17" t="str">
        <f aca="false">IF($C2236="","",IF($F2236="理論",(N($O2236)+N($N2236))-N($G2236),(N($O2236)+N($N2236))-N($I2236)))</f>
        <v/>
      </c>
      <c r="Q2236" s="17" t="str">
        <f aca="false">IF($C2236="","",MAX(1,N(商品マスタ!$K2235)))</f>
        <v/>
      </c>
      <c r="R2236" s="39" t="str">
        <f aca="false">IF($C2236="","",IF(N($P2236)/N($Q2236)&lt;=0,"",ROUNDUP(N($P2236)/N($Q2236),0)))</f>
        <v/>
      </c>
      <c r="S2236" s="14"/>
      <c r="T2236" s="40" t="str">
        <f aca="false">IF($C2236="","",N(商品マスタ!$M2235))</f>
        <v/>
      </c>
      <c r="U2236" s="40" t="str">
        <f aca="false">IF($S2236="","",N($S2236)*N($T2236))</f>
        <v/>
      </c>
      <c r="V2236" s="18"/>
    </row>
    <row r="2237" customFormat="false" ht="15" hidden="false" customHeight="false" outlineLevel="0" collapsed="false">
      <c r="B2237" s="12" t="n">
        <v>2231</v>
      </c>
      <c r="C2237" s="36" t="str">
        <f aca="false">IF(商品マスタ!$C2236="","",商品マスタ!$C2236)</f>
        <v/>
      </c>
      <c r="D2237" s="12" t="str">
        <f aca="false">IF($C2237="","",商品マスタ!$D2236)</f>
        <v/>
      </c>
      <c r="E2237" s="12" t="str">
        <f aca="false">IF($C2237="","",商品マスタ!$G2236)</f>
        <v/>
      </c>
      <c r="F2237" s="12" t="str">
        <f aca="false">IF($C2237="","",IF(商品マスタ!$P2236="","理論",商品マスタ!$P2236))</f>
        <v/>
      </c>
      <c r="G2237" s="17" t="str">
        <f aca="false">IF($C2237="","",N(商品マスタ!$H2236))</f>
        <v/>
      </c>
      <c r="H2237" s="14"/>
      <c r="I2237" s="17" t="str">
        <f aca="false">IF($C2237="","",N($H2237)*N(商品マスタ!$N2236))</f>
        <v/>
      </c>
      <c r="J2237" s="17" t="str">
        <f aca="false">IF($C2237="","",N($I2237)-N($G2237))</f>
        <v/>
      </c>
      <c r="K2237" s="37" t="str">
        <f aca="false">IF($C2237="","",N(商品マスタ!$I2236))</f>
        <v/>
      </c>
      <c r="L2237" s="17" t="str">
        <f aca="false">IF($C2237="","",MAX(1,N(商品マスタ!$J2236)))</f>
        <v/>
      </c>
      <c r="M2237" s="38" t="str">
        <f aca="false">IF($C2237="","",N(TOP!$C$16)*N($K2237))</f>
        <v/>
      </c>
      <c r="N2237" s="17" t="str">
        <f aca="false">IF($C2237="","",ROUNDUP(N($M2237)/N($L2237),0))</f>
        <v/>
      </c>
      <c r="O2237" s="17" t="str">
        <f aca="false">IF($C2237="","",N(商品マスタ!$R2236))</f>
        <v/>
      </c>
      <c r="P2237" s="17" t="str">
        <f aca="false">IF($C2237="","",IF($F2237="理論",(N($O2237)+N($N2237))-N($G2237),(N($O2237)+N($N2237))-N($I2237)))</f>
        <v/>
      </c>
      <c r="Q2237" s="17" t="str">
        <f aca="false">IF($C2237="","",MAX(1,N(商品マスタ!$K2236)))</f>
        <v/>
      </c>
      <c r="R2237" s="39" t="str">
        <f aca="false">IF($C2237="","",IF(N($P2237)/N($Q2237)&lt;=0,"",ROUNDUP(N($P2237)/N($Q2237),0)))</f>
        <v/>
      </c>
      <c r="S2237" s="14"/>
      <c r="T2237" s="40" t="str">
        <f aca="false">IF($C2237="","",N(商品マスタ!$M2236))</f>
        <v/>
      </c>
      <c r="U2237" s="40" t="str">
        <f aca="false">IF($S2237="","",N($S2237)*N($T2237))</f>
        <v/>
      </c>
      <c r="V2237" s="18"/>
    </row>
    <row r="2238" customFormat="false" ht="15" hidden="false" customHeight="false" outlineLevel="0" collapsed="false">
      <c r="B2238" s="12" t="n">
        <v>2232</v>
      </c>
      <c r="C2238" s="36" t="str">
        <f aca="false">IF(商品マスタ!$C2237="","",商品マスタ!$C2237)</f>
        <v/>
      </c>
      <c r="D2238" s="12" t="str">
        <f aca="false">IF($C2238="","",商品マスタ!$D2237)</f>
        <v/>
      </c>
      <c r="E2238" s="12" t="str">
        <f aca="false">IF($C2238="","",商品マスタ!$G2237)</f>
        <v/>
      </c>
      <c r="F2238" s="12" t="str">
        <f aca="false">IF($C2238="","",IF(商品マスタ!$P2237="","理論",商品マスタ!$P2237))</f>
        <v/>
      </c>
      <c r="G2238" s="17" t="str">
        <f aca="false">IF($C2238="","",N(商品マスタ!$H2237))</f>
        <v/>
      </c>
      <c r="H2238" s="14"/>
      <c r="I2238" s="17" t="str">
        <f aca="false">IF($C2238="","",N($H2238)*N(商品マスタ!$N2237))</f>
        <v/>
      </c>
      <c r="J2238" s="17" t="str">
        <f aca="false">IF($C2238="","",N($I2238)-N($G2238))</f>
        <v/>
      </c>
      <c r="K2238" s="37" t="str">
        <f aca="false">IF($C2238="","",N(商品マスタ!$I2237))</f>
        <v/>
      </c>
      <c r="L2238" s="17" t="str">
        <f aca="false">IF($C2238="","",MAX(1,N(商品マスタ!$J2237)))</f>
        <v/>
      </c>
      <c r="M2238" s="38" t="str">
        <f aca="false">IF($C2238="","",N(TOP!$C$16)*N($K2238))</f>
        <v/>
      </c>
      <c r="N2238" s="17" t="str">
        <f aca="false">IF($C2238="","",ROUNDUP(N($M2238)/N($L2238),0))</f>
        <v/>
      </c>
      <c r="O2238" s="17" t="str">
        <f aca="false">IF($C2238="","",N(商品マスタ!$R2237))</f>
        <v/>
      </c>
      <c r="P2238" s="17" t="str">
        <f aca="false">IF($C2238="","",IF($F2238="理論",(N($O2238)+N($N2238))-N($G2238),(N($O2238)+N($N2238))-N($I2238)))</f>
        <v/>
      </c>
      <c r="Q2238" s="17" t="str">
        <f aca="false">IF($C2238="","",MAX(1,N(商品マスタ!$K2237)))</f>
        <v/>
      </c>
      <c r="R2238" s="39" t="str">
        <f aca="false">IF($C2238="","",IF(N($P2238)/N($Q2238)&lt;=0,"",ROUNDUP(N($P2238)/N($Q2238),0)))</f>
        <v/>
      </c>
      <c r="S2238" s="14"/>
      <c r="T2238" s="40" t="str">
        <f aca="false">IF($C2238="","",N(商品マスタ!$M2237))</f>
        <v/>
      </c>
      <c r="U2238" s="40" t="str">
        <f aca="false">IF($S2238="","",N($S2238)*N($T2238))</f>
        <v/>
      </c>
      <c r="V2238" s="18"/>
    </row>
    <row r="2239" customFormat="false" ht="15" hidden="false" customHeight="false" outlineLevel="0" collapsed="false">
      <c r="B2239" s="12" t="n">
        <v>2233</v>
      </c>
      <c r="C2239" s="36" t="str">
        <f aca="false">IF(商品マスタ!$C2238="","",商品マスタ!$C2238)</f>
        <v/>
      </c>
      <c r="D2239" s="12" t="str">
        <f aca="false">IF($C2239="","",商品マスタ!$D2238)</f>
        <v/>
      </c>
      <c r="E2239" s="12" t="str">
        <f aca="false">IF($C2239="","",商品マスタ!$G2238)</f>
        <v/>
      </c>
      <c r="F2239" s="12" t="str">
        <f aca="false">IF($C2239="","",IF(商品マスタ!$P2238="","理論",商品マスタ!$P2238))</f>
        <v/>
      </c>
      <c r="G2239" s="17" t="str">
        <f aca="false">IF($C2239="","",N(商品マスタ!$H2238))</f>
        <v/>
      </c>
      <c r="H2239" s="14"/>
      <c r="I2239" s="17" t="str">
        <f aca="false">IF($C2239="","",N($H2239)*N(商品マスタ!$N2238))</f>
        <v/>
      </c>
      <c r="J2239" s="17" t="str">
        <f aca="false">IF($C2239="","",N($I2239)-N($G2239))</f>
        <v/>
      </c>
      <c r="K2239" s="37" t="str">
        <f aca="false">IF($C2239="","",N(商品マスタ!$I2238))</f>
        <v/>
      </c>
      <c r="L2239" s="17" t="str">
        <f aca="false">IF($C2239="","",MAX(1,N(商品マスタ!$J2238)))</f>
        <v/>
      </c>
      <c r="M2239" s="38" t="str">
        <f aca="false">IF($C2239="","",N(TOP!$C$16)*N($K2239))</f>
        <v/>
      </c>
      <c r="N2239" s="17" t="str">
        <f aca="false">IF($C2239="","",ROUNDUP(N($M2239)/N($L2239),0))</f>
        <v/>
      </c>
      <c r="O2239" s="17" t="str">
        <f aca="false">IF($C2239="","",N(商品マスタ!$R2238))</f>
        <v/>
      </c>
      <c r="P2239" s="17" t="str">
        <f aca="false">IF($C2239="","",IF($F2239="理論",(N($O2239)+N($N2239))-N($G2239),(N($O2239)+N($N2239))-N($I2239)))</f>
        <v/>
      </c>
      <c r="Q2239" s="17" t="str">
        <f aca="false">IF($C2239="","",MAX(1,N(商品マスタ!$K2238)))</f>
        <v/>
      </c>
      <c r="R2239" s="39" t="str">
        <f aca="false">IF($C2239="","",IF(N($P2239)/N($Q2239)&lt;=0,"",ROUNDUP(N($P2239)/N($Q2239),0)))</f>
        <v/>
      </c>
      <c r="S2239" s="14"/>
      <c r="T2239" s="40" t="str">
        <f aca="false">IF($C2239="","",N(商品マスタ!$M2238))</f>
        <v/>
      </c>
      <c r="U2239" s="40" t="str">
        <f aca="false">IF($S2239="","",N($S2239)*N($T2239))</f>
        <v/>
      </c>
      <c r="V2239" s="18"/>
    </row>
    <row r="2240" customFormat="false" ht="15" hidden="false" customHeight="false" outlineLevel="0" collapsed="false">
      <c r="B2240" s="12" t="n">
        <v>2234</v>
      </c>
      <c r="C2240" s="36" t="str">
        <f aca="false">IF(商品マスタ!$C2239="","",商品マスタ!$C2239)</f>
        <v/>
      </c>
      <c r="D2240" s="12" t="str">
        <f aca="false">IF($C2240="","",商品マスタ!$D2239)</f>
        <v/>
      </c>
      <c r="E2240" s="12" t="str">
        <f aca="false">IF($C2240="","",商品マスタ!$G2239)</f>
        <v/>
      </c>
      <c r="F2240" s="12" t="str">
        <f aca="false">IF($C2240="","",IF(商品マスタ!$P2239="","理論",商品マスタ!$P2239))</f>
        <v/>
      </c>
      <c r="G2240" s="17" t="str">
        <f aca="false">IF($C2240="","",N(商品マスタ!$H2239))</f>
        <v/>
      </c>
      <c r="H2240" s="14"/>
      <c r="I2240" s="17" t="str">
        <f aca="false">IF($C2240="","",N($H2240)*N(商品マスタ!$N2239))</f>
        <v/>
      </c>
      <c r="J2240" s="17" t="str">
        <f aca="false">IF($C2240="","",N($I2240)-N($G2240))</f>
        <v/>
      </c>
      <c r="K2240" s="37" t="str">
        <f aca="false">IF($C2240="","",N(商品マスタ!$I2239))</f>
        <v/>
      </c>
      <c r="L2240" s="17" t="str">
        <f aca="false">IF($C2240="","",MAX(1,N(商品マスタ!$J2239)))</f>
        <v/>
      </c>
      <c r="M2240" s="38" t="str">
        <f aca="false">IF($C2240="","",N(TOP!$C$16)*N($K2240))</f>
        <v/>
      </c>
      <c r="N2240" s="17" t="str">
        <f aca="false">IF($C2240="","",ROUNDUP(N($M2240)/N($L2240),0))</f>
        <v/>
      </c>
      <c r="O2240" s="17" t="str">
        <f aca="false">IF($C2240="","",N(商品マスタ!$R2239))</f>
        <v/>
      </c>
      <c r="P2240" s="17" t="str">
        <f aca="false">IF($C2240="","",IF($F2240="理論",(N($O2240)+N($N2240))-N($G2240),(N($O2240)+N($N2240))-N($I2240)))</f>
        <v/>
      </c>
      <c r="Q2240" s="17" t="str">
        <f aca="false">IF($C2240="","",MAX(1,N(商品マスタ!$K2239)))</f>
        <v/>
      </c>
      <c r="R2240" s="39" t="str">
        <f aca="false">IF($C2240="","",IF(N($P2240)/N($Q2240)&lt;=0,"",ROUNDUP(N($P2240)/N($Q2240),0)))</f>
        <v/>
      </c>
      <c r="S2240" s="14"/>
      <c r="T2240" s="40" t="str">
        <f aca="false">IF($C2240="","",N(商品マスタ!$M2239))</f>
        <v/>
      </c>
      <c r="U2240" s="40" t="str">
        <f aca="false">IF($S2240="","",N($S2240)*N($T2240))</f>
        <v/>
      </c>
      <c r="V2240" s="18"/>
    </row>
    <row r="2241" customFormat="false" ht="15" hidden="false" customHeight="false" outlineLevel="0" collapsed="false">
      <c r="B2241" s="12" t="n">
        <v>2235</v>
      </c>
      <c r="C2241" s="36" t="str">
        <f aca="false">IF(商品マスタ!$C2240="","",商品マスタ!$C2240)</f>
        <v/>
      </c>
      <c r="D2241" s="12" t="str">
        <f aca="false">IF($C2241="","",商品マスタ!$D2240)</f>
        <v/>
      </c>
      <c r="E2241" s="12" t="str">
        <f aca="false">IF($C2241="","",商品マスタ!$G2240)</f>
        <v/>
      </c>
      <c r="F2241" s="12" t="str">
        <f aca="false">IF($C2241="","",IF(商品マスタ!$P2240="","理論",商品マスタ!$P2240))</f>
        <v/>
      </c>
      <c r="G2241" s="17" t="str">
        <f aca="false">IF($C2241="","",N(商品マスタ!$H2240))</f>
        <v/>
      </c>
      <c r="H2241" s="14"/>
      <c r="I2241" s="17" t="str">
        <f aca="false">IF($C2241="","",N($H2241)*N(商品マスタ!$N2240))</f>
        <v/>
      </c>
      <c r="J2241" s="17" t="str">
        <f aca="false">IF($C2241="","",N($I2241)-N($G2241))</f>
        <v/>
      </c>
      <c r="K2241" s="37" t="str">
        <f aca="false">IF($C2241="","",N(商品マスタ!$I2240))</f>
        <v/>
      </c>
      <c r="L2241" s="17" t="str">
        <f aca="false">IF($C2241="","",MAX(1,N(商品マスタ!$J2240)))</f>
        <v/>
      </c>
      <c r="M2241" s="38" t="str">
        <f aca="false">IF($C2241="","",N(TOP!$C$16)*N($K2241))</f>
        <v/>
      </c>
      <c r="N2241" s="17" t="str">
        <f aca="false">IF($C2241="","",ROUNDUP(N($M2241)/N($L2241),0))</f>
        <v/>
      </c>
      <c r="O2241" s="17" t="str">
        <f aca="false">IF($C2241="","",N(商品マスタ!$R2240))</f>
        <v/>
      </c>
      <c r="P2241" s="17" t="str">
        <f aca="false">IF($C2241="","",IF($F2241="理論",(N($O2241)+N($N2241))-N($G2241),(N($O2241)+N($N2241))-N($I2241)))</f>
        <v/>
      </c>
      <c r="Q2241" s="17" t="str">
        <f aca="false">IF($C2241="","",MAX(1,N(商品マスタ!$K2240)))</f>
        <v/>
      </c>
      <c r="R2241" s="39" t="str">
        <f aca="false">IF($C2241="","",IF(N($P2241)/N($Q2241)&lt;=0,"",ROUNDUP(N($P2241)/N($Q2241),0)))</f>
        <v/>
      </c>
      <c r="S2241" s="14"/>
      <c r="T2241" s="40" t="str">
        <f aca="false">IF($C2241="","",N(商品マスタ!$M2240))</f>
        <v/>
      </c>
      <c r="U2241" s="40" t="str">
        <f aca="false">IF($S2241="","",N($S2241)*N($T2241))</f>
        <v/>
      </c>
      <c r="V2241" s="18"/>
    </row>
    <row r="2242" customFormat="false" ht="15" hidden="false" customHeight="false" outlineLevel="0" collapsed="false">
      <c r="B2242" s="12" t="n">
        <v>2236</v>
      </c>
      <c r="C2242" s="36" t="str">
        <f aca="false">IF(商品マスタ!$C2241="","",商品マスタ!$C2241)</f>
        <v/>
      </c>
      <c r="D2242" s="12" t="str">
        <f aca="false">IF($C2242="","",商品マスタ!$D2241)</f>
        <v/>
      </c>
      <c r="E2242" s="12" t="str">
        <f aca="false">IF($C2242="","",商品マスタ!$G2241)</f>
        <v/>
      </c>
      <c r="F2242" s="12" t="str">
        <f aca="false">IF($C2242="","",IF(商品マスタ!$P2241="","理論",商品マスタ!$P2241))</f>
        <v/>
      </c>
      <c r="G2242" s="17" t="str">
        <f aca="false">IF($C2242="","",N(商品マスタ!$H2241))</f>
        <v/>
      </c>
      <c r="H2242" s="14"/>
      <c r="I2242" s="17" t="str">
        <f aca="false">IF($C2242="","",N($H2242)*N(商品マスタ!$N2241))</f>
        <v/>
      </c>
      <c r="J2242" s="17" t="str">
        <f aca="false">IF($C2242="","",N($I2242)-N($G2242))</f>
        <v/>
      </c>
      <c r="K2242" s="37" t="str">
        <f aca="false">IF($C2242="","",N(商品マスタ!$I2241))</f>
        <v/>
      </c>
      <c r="L2242" s="17" t="str">
        <f aca="false">IF($C2242="","",MAX(1,N(商品マスタ!$J2241)))</f>
        <v/>
      </c>
      <c r="M2242" s="38" t="str">
        <f aca="false">IF($C2242="","",N(TOP!$C$16)*N($K2242))</f>
        <v/>
      </c>
      <c r="N2242" s="17" t="str">
        <f aca="false">IF($C2242="","",ROUNDUP(N($M2242)/N($L2242),0))</f>
        <v/>
      </c>
      <c r="O2242" s="17" t="str">
        <f aca="false">IF($C2242="","",N(商品マスタ!$R2241))</f>
        <v/>
      </c>
      <c r="P2242" s="17" t="str">
        <f aca="false">IF($C2242="","",IF($F2242="理論",(N($O2242)+N($N2242))-N($G2242),(N($O2242)+N($N2242))-N($I2242)))</f>
        <v/>
      </c>
      <c r="Q2242" s="17" t="str">
        <f aca="false">IF($C2242="","",MAX(1,N(商品マスタ!$K2241)))</f>
        <v/>
      </c>
      <c r="R2242" s="39" t="str">
        <f aca="false">IF($C2242="","",IF(N($P2242)/N($Q2242)&lt;=0,"",ROUNDUP(N($P2242)/N($Q2242),0)))</f>
        <v/>
      </c>
      <c r="S2242" s="14"/>
      <c r="T2242" s="40" t="str">
        <f aca="false">IF($C2242="","",N(商品マスタ!$M2241))</f>
        <v/>
      </c>
      <c r="U2242" s="40" t="str">
        <f aca="false">IF($S2242="","",N($S2242)*N($T2242))</f>
        <v/>
      </c>
      <c r="V2242" s="18"/>
    </row>
    <row r="2243" customFormat="false" ht="15" hidden="false" customHeight="false" outlineLevel="0" collapsed="false">
      <c r="B2243" s="12" t="n">
        <v>2237</v>
      </c>
      <c r="C2243" s="36" t="str">
        <f aca="false">IF(商品マスタ!$C2242="","",商品マスタ!$C2242)</f>
        <v/>
      </c>
      <c r="D2243" s="12" t="str">
        <f aca="false">IF($C2243="","",商品マスタ!$D2242)</f>
        <v/>
      </c>
      <c r="E2243" s="12" t="str">
        <f aca="false">IF($C2243="","",商品マスタ!$G2242)</f>
        <v/>
      </c>
      <c r="F2243" s="12" t="str">
        <f aca="false">IF($C2243="","",IF(商品マスタ!$P2242="","理論",商品マスタ!$P2242))</f>
        <v/>
      </c>
      <c r="G2243" s="17" t="str">
        <f aca="false">IF($C2243="","",N(商品マスタ!$H2242))</f>
        <v/>
      </c>
      <c r="H2243" s="14"/>
      <c r="I2243" s="17" t="str">
        <f aca="false">IF($C2243="","",N($H2243)*N(商品マスタ!$N2242))</f>
        <v/>
      </c>
      <c r="J2243" s="17" t="str">
        <f aca="false">IF($C2243="","",N($I2243)-N($G2243))</f>
        <v/>
      </c>
      <c r="K2243" s="37" t="str">
        <f aca="false">IF($C2243="","",N(商品マスタ!$I2242))</f>
        <v/>
      </c>
      <c r="L2243" s="17" t="str">
        <f aca="false">IF($C2243="","",MAX(1,N(商品マスタ!$J2242)))</f>
        <v/>
      </c>
      <c r="M2243" s="38" t="str">
        <f aca="false">IF($C2243="","",N(TOP!$C$16)*N($K2243))</f>
        <v/>
      </c>
      <c r="N2243" s="17" t="str">
        <f aca="false">IF($C2243="","",ROUNDUP(N($M2243)/N($L2243),0))</f>
        <v/>
      </c>
      <c r="O2243" s="17" t="str">
        <f aca="false">IF($C2243="","",N(商品マスタ!$R2242))</f>
        <v/>
      </c>
      <c r="P2243" s="17" t="str">
        <f aca="false">IF($C2243="","",IF($F2243="理論",(N($O2243)+N($N2243))-N($G2243),(N($O2243)+N($N2243))-N($I2243)))</f>
        <v/>
      </c>
      <c r="Q2243" s="17" t="str">
        <f aca="false">IF($C2243="","",MAX(1,N(商品マスタ!$K2242)))</f>
        <v/>
      </c>
      <c r="R2243" s="39" t="str">
        <f aca="false">IF($C2243="","",IF(N($P2243)/N($Q2243)&lt;=0,"",ROUNDUP(N($P2243)/N($Q2243),0)))</f>
        <v/>
      </c>
      <c r="S2243" s="14"/>
      <c r="T2243" s="40" t="str">
        <f aca="false">IF($C2243="","",N(商品マスタ!$M2242))</f>
        <v/>
      </c>
      <c r="U2243" s="40" t="str">
        <f aca="false">IF($S2243="","",N($S2243)*N($T2243))</f>
        <v/>
      </c>
      <c r="V2243" s="18"/>
    </row>
    <row r="2244" customFormat="false" ht="15" hidden="false" customHeight="false" outlineLevel="0" collapsed="false">
      <c r="B2244" s="12" t="n">
        <v>2238</v>
      </c>
      <c r="C2244" s="36" t="str">
        <f aca="false">IF(商品マスタ!$C2243="","",商品マスタ!$C2243)</f>
        <v/>
      </c>
      <c r="D2244" s="12" t="str">
        <f aca="false">IF($C2244="","",商品マスタ!$D2243)</f>
        <v/>
      </c>
      <c r="E2244" s="12" t="str">
        <f aca="false">IF($C2244="","",商品マスタ!$G2243)</f>
        <v/>
      </c>
      <c r="F2244" s="12" t="str">
        <f aca="false">IF($C2244="","",IF(商品マスタ!$P2243="","理論",商品マスタ!$P2243))</f>
        <v/>
      </c>
      <c r="G2244" s="17" t="str">
        <f aca="false">IF($C2244="","",N(商品マスタ!$H2243))</f>
        <v/>
      </c>
      <c r="H2244" s="14"/>
      <c r="I2244" s="17" t="str">
        <f aca="false">IF($C2244="","",N($H2244)*N(商品マスタ!$N2243))</f>
        <v/>
      </c>
      <c r="J2244" s="17" t="str">
        <f aca="false">IF($C2244="","",N($I2244)-N($G2244))</f>
        <v/>
      </c>
      <c r="K2244" s="37" t="str">
        <f aca="false">IF($C2244="","",N(商品マスタ!$I2243))</f>
        <v/>
      </c>
      <c r="L2244" s="17" t="str">
        <f aca="false">IF($C2244="","",MAX(1,N(商品マスタ!$J2243)))</f>
        <v/>
      </c>
      <c r="M2244" s="38" t="str">
        <f aca="false">IF($C2244="","",N(TOP!$C$16)*N($K2244))</f>
        <v/>
      </c>
      <c r="N2244" s="17" t="str">
        <f aca="false">IF($C2244="","",ROUNDUP(N($M2244)/N($L2244),0))</f>
        <v/>
      </c>
      <c r="O2244" s="17" t="str">
        <f aca="false">IF($C2244="","",N(商品マスタ!$R2243))</f>
        <v/>
      </c>
      <c r="P2244" s="17" t="str">
        <f aca="false">IF($C2244="","",IF($F2244="理論",(N($O2244)+N($N2244))-N($G2244),(N($O2244)+N($N2244))-N($I2244)))</f>
        <v/>
      </c>
      <c r="Q2244" s="17" t="str">
        <f aca="false">IF($C2244="","",MAX(1,N(商品マスタ!$K2243)))</f>
        <v/>
      </c>
      <c r="R2244" s="39" t="str">
        <f aca="false">IF($C2244="","",IF(N($P2244)/N($Q2244)&lt;=0,"",ROUNDUP(N($P2244)/N($Q2244),0)))</f>
        <v/>
      </c>
      <c r="S2244" s="14"/>
      <c r="T2244" s="40" t="str">
        <f aca="false">IF($C2244="","",N(商品マスタ!$M2243))</f>
        <v/>
      </c>
      <c r="U2244" s="40" t="str">
        <f aca="false">IF($S2244="","",N($S2244)*N($T2244))</f>
        <v/>
      </c>
      <c r="V2244" s="18"/>
    </row>
    <row r="2245" customFormat="false" ht="15" hidden="false" customHeight="false" outlineLevel="0" collapsed="false">
      <c r="B2245" s="12" t="n">
        <v>2239</v>
      </c>
      <c r="C2245" s="36" t="str">
        <f aca="false">IF(商品マスタ!$C2244="","",商品マスタ!$C2244)</f>
        <v/>
      </c>
      <c r="D2245" s="12" t="str">
        <f aca="false">IF($C2245="","",商品マスタ!$D2244)</f>
        <v/>
      </c>
      <c r="E2245" s="12" t="str">
        <f aca="false">IF($C2245="","",商品マスタ!$G2244)</f>
        <v/>
      </c>
      <c r="F2245" s="12" t="str">
        <f aca="false">IF($C2245="","",IF(商品マスタ!$P2244="","理論",商品マスタ!$P2244))</f>
        <v/>
      </c>
      <c r="G2245" s="17" t="str">
        <f aca="false">IF($C2245="","",N(商品マスタ!$H2244))</f>
        <v/>
      </c>
      <c r="H2245" s="14"/>
      <c r="I2245" s="17" t="str">
        <f aca="false">IF($C2245="","",N($H2245)*N(商品マスタ!$N2244))</f>
        <v/>
      </c>
      <c r="J2245" s="17" t="str">
        <f aca="false">IF($C2245="","",N($I2245)-N($G2245))</f>
        <v/>
      </c>
      <c r="K2245" s="37" t="str">
        <f aca="false">IF($C2245="","",N(商品マスタ!$I2244))</f>
        <v/>
      </c>
      <c r="L2245" s="17" t="str">
        <f aca="false">IF($C2245="","",MAX(1,N(商品マスタ!$J2244)))</f>
        <v/>
      </c>
      <c r="M2245" s="38" t="str">
        <f aca="false">IF($C2245="","",N(TOP!$C$16)*N($K2245))</f>
        <v/>
      </c>
      <c r="N2245" s="17" t="str">
        <f aca="false">IF($C2245="","",ROUNDUP(N($M2245)/N($L2245),0))</f>
        <v/>
      </c>
      <c r="O2245" s="17" t="str">
        <f aca="false">IF($C2245="","",N(商品マスタ!$R2244))</f>
        <v/>
      </c>
      <c r="P2245" s="17" t="str">
        <f aca="false">IF($C2245="","",IF($F2245="理論",(N($O2245)+N($N2245))-N($G2245),(N($O2245)+N($N2245))-N($I2245)))</f>
        <v/>
      </c>
      <c r="Q2245" s="17" t="str">
        <f aca="false">IF($C2245="","",MAX(1,N(商品マスタ!$K2244)))</f>
        <v/>
      </c>
      <c r="R2245" s="39" t="str">
        <f aca="false">IF($C2245="","",IF(N($P2245)/N($Q2245)&lt;=0,"",ROUNDUP(N($P2245)/N($Q2245),0)))</f>
        <v/>
      </c>
      <c r="S2245" s="14"/>
      <c r="T2245" s="40" t="str">
        <f aca="false">IF($C2245="","",N(商品マスタ!$M2244))</f>
        <v/>
      </c>
      <c r="U2245" s="40" t="str">
        <f aca="false">IF($S2245="","",N($S2245)*N($T2245))</f>
        <v/>
      </c>
      <c r="V2245" s="18"/>
    </row>
    <row r="2246" customFormat="false" ht="15" hidden="false" customHeight="false" outlineLevel="0" collapsed="false">
      <c r="B2246" s="12" t="n">
        <v>2240</v>
      </c>
      <c r="C2246" s="36" t="str">
        <f aca="false">IF(商品マスタ!$C2245="","",商品マスタ!$C2245)</f>
        <v/>
      </c>
      <c r="D2246" s="12" t="str">
        <f aca="false">IF($C2246="","",商品マスタ!$D2245)</f>
        <v/>
      </c>
      <c r="E2246" s="12" t="str">
        <f aca="false">IF($C2246="","",商品マスタ!$G2245)</f>
        <v/>
      </c>
      <c r="F2246" s="12" t="str">
        <f aca="false">IF($C2246="","",IF(商品マスタ!$P2245="","理論",商品マスタ!$P2245))</f>
        <v/>
      </c>
      <c r="G2246" s="17" t="str">
        <f aca="false">IF($C2246="","",N(商品マスタ!$H2245))</f>
        <v/>
      </c>
      <c r="H2246" s="14"/>
      <c r="I2246" s="17" t="str">
        <f aca="false">IF($C2246="","",N($H2246)*N(商品マスタ!$N2245))</f>
        <v/>
      </c>
      <c r="J2246" s="17" t="str">
        <f aca="false">IF($C2246="","",N($I2246)-N($G2246))</f>
        <v/>
      </c>
      <c r="K2246" s="37" t="str">
        <f aca="false">IF($C2246="","",N(商品マスタ!$I2245))</f>
        <v/>
      </c>
      <c r="L2246" s="17" t="str">
        <f aca="false">IF($C2246="","",MAX(1,N(商品マスタ!$J2245)))</f>
        <v/>
      </c>
      <c r="M2246" s="38" t="str">
        <f aca="false">IF($C2246="","",N(TOP!$C$16)*N($K2246))</f>
        <v/>
      </c>
      <c r="N2246" s="17" t="str">
        <f aca="false">IF($C2246="","",ROUNDUP(N($M2246)/N($L2246),0))</f>
        <v/>
      </c>
      <c r="O2246" s="17" t="str">
        <f aca="false">IF($C2246="","",N(商品マスタ!$R2245))</f>
        <v/>
      </c>
      <c r="P2246" s="17" t="str">
        <f aca="false">IF($C2246="","",IF($F2246="理論",(N($O2246)+N($N2246))-N($G2246),(N($O2246)+N($N2246))-N($I2246)))</f>
        <v/>
      </c>
      <c r="Q2246" s="17" t="str">
        <f aca="false">IF($C2246="","",MAX(1,N(商品マスタ!$K2245)))</f>
        <v/>
      </c>
      <c r="R2246" s="39" t="str">
        <f aca="false">IF($C2246="","",IF(N($P2246)/N($Q2246)&lt;=0,"",ROUNDUP(N($P2246)/N($Q2246),0)))</f>
        <v/>
      </c>
      <c r="S2246" s="14"/>
      <c r="T2246" s="40" t="str">
        <f aca="false">IF($C2246="","",N(商品マスタ!$M2245))</f>
        <v/>
      </c>
      <c r="U2246" s="40" t="str">
        <f aca="false">IF($S2246="","",N($S2246)*N($T2246))</f>
        <v/>
      </c>
      <c r="V2246" s="18"/>
    </row>
    <row r="2247" customFormat="false" ht="15" hidden="false" customHeight="false" outlineLevel="0" collapsed="false">
      <c r="B2247" s="12" t="n">
        <v>2241</v>
      </c>
      <c r="C2247" s="36" t="str">
        <f aca="false">IF(商品マスタ!$C2246="","",商品マスタ!$C2246)</f>
        <v/>
      </c>
      <c r="D2247" s="12" t="str">
        <f aca="false">IF($C2247="","",商品マスタ!$D2246)</f>
        <v/>
      </c>
      <c r="E2247" s="12" t="str">
        <f aca="false">IF($C2247="","",商品マスタ!$G2246)</f>
        <v/>
      </c>
      <c r="F2247" s="12" t="str">
        <f aca="false">IF($C2247="","",IF(商品マスタ!$P2246="","理論",商品マスタ!$P2246))</f>
        <v/>
      </c>
      <c r="G2247" s="17" t="str">
        <f aca="false">IF($C2247="","",N(商品マスタ!$H2246))</f>
        <v/>
      </c>
      <c r="H2247" s="14"/>
      <c r="I2247" s="17" t="str">
        <f aca="false">IF($C2247="","",N($H2247)*N(商品マスタ!$N2246))</f>
        <v/>
      </c>
      <c r="J2247" s="17" t="str">
        <f aca="false">IF($C2247="","",N($I2247)-N($G2247))</f>
        <v/>
      </c>
      <c r="K2247" s="37" t="str">
        <f aca="false">IF($C2247="","",N(商品マスタ!$I2246))</f>
        <v/>
      </c>
      <c r="L2247" s="17" t="str">
        <f aca="false">IF($C2247="","",MAX(1,N(商品マスタ!$J2246)))</f>
        <v/>
      </c>
      <c r="M2247" s="38" t="str">
        <f aca="false">IF($C2247="","",N(TOP!$C$16)*N($K2247))</f>
        <v/>
      </c>
      <c r="N2247" s="17" t="str">
        <f aca="false">IF($C2247="","",ROUNDUP(N($M2247)/N($L2247),0))</f>
        <v/>
      </c>
      <c r="O2247" s="17" t="str">
        <f aca="false">IF($C2247="","",N(商品マスタ!$R2246))</f>
        <v/>
      </c>
      <c r="P2247" s="17" t="str">
        <f aca="false">IF($C2247="","",IF($F2247="理論",(N($O2247)+N($N2247))-N($G2247),(N($O2247)+N($N2247))-N($I2247)))</f>
        <v/>
      </c>
      <c r="Q2247" s="17" t="str">
        <f aca="false">IF($C2247="","",MAX(1,N(商品マスタ!$K2246)))</f>
        <v/>
      </c>
      <c r="R2247" s="39" t="str">
        <f aca="false">IF($C2247="","",IF(N($P2247)/N($Q2247)&lt;=0,"",ROUNDUP(N($P2247)/N($Q2247),0)))</f>
        <v/>
      </c>
      <c r="S2247" s="14"/>
      <c r="T2247" s="40" t="str">
        <f aca="false">IF($C2247="","",N(商品マスタ!$M2246))</f>
        <v/>
      </c>
      <c r="U2247" s="40" t="str">
        <f aca="false">IF($S2247="","",N($S2247)*N($T2247))</f>
        <v/>
      </c>
      <c r="V2247" s="18"/>
    </row>
    <row r="2248" customFormat="false" ht="15" hidden="false" customHeight="false" outlineLevel="0" collapsed="false">
      <c r="B2248" s="12" t="n">
        <v>2242</v>
      </c>
      <c r="C2248" s="36" t="str">
        <f aca="false">IF(商品マスタ!$C2247="","",商品マスタ!$C2247)</f>
        <v/>
      </c>
      <c r="D2248" s="12" t="str">
        <f aca="false">IF($C2248="","",商品マスタ!$D2247)</f>
        <v/>
      </c>
      <c r="E2248" s="12" t="str">
        <f aca="false">IF($C2248="","",商品マスタ!$G2247)</f>
        <v/>
      </c>
      <c r="F2248" s="12" t="str">
        <f aca="false">IF($C2248="","",IF(商品マスタ!$P2247="","理論",商品マスタ!$P2247))</f>
        <v/>
      </c>
      <c r="G2248" s="17" t="str">
        <f aca="false">IF($C2248="","",N(商品マスタ!$H2247))</f>
        <v/>
      </c>
      <c r="H2248" s="14"/>
      <c r="I2248" s="17" t="str">
        <f aca="false">IF($C2248="","",N($H2248)*N(商品マスタ!$N2247))</f>
        <v/>
      </c>
      <c r="J2248" s="17" t="str">
        <f aca="false">IF($C2248="","",N($I2248)-N($G2248))</f>
        <v/>
      </c>
      <c r="K2248" s="37" t="str">
        <f aca="false">IF($C2248="","",N(商品マスタ!$I2247))</f>
        <v/>
      </c>
      <c r="L2248" s="17" t="str">
        <f aca="false">IF($C2248="","",MAX(1,N(商品マスタ!$J2247)))</f>
        <v/>
      </c>
      <c r="M2248" s="38" t="str">
        <f aca="false">IF($C2248="","",N(TOP!$C$16)*N($K2248))</f>
        <v/>
      </c>
      <c r="N2248" s="17" t="str">
        <f aca="false">IF($C2248="","",ROUNDUP(N($M2248)/N($L2248),0))</f>
        <v/>
      </c>
      <c r="O2248" s="17" t="str">
        <f aca="false">IF($C2248="","",N(商品マスタ!$R2247))</f>
        <v/>
      </c>
      <c r="P2248" s="17" t="str">
        <f aca="false">IF($C2248="","",IF($F2248="理論",(N($O2248)+N($N2248))-N($G2248),(N($O2248)+N($N2248))-N($I2248)))</f>
        <v/>
      </c>
      <c r="Q2248" s="17" t="str">
        <f aca="false">IF($C2248="","",MAX(1,N(商品マスタ!$K2247)))</f>
        <v/>
      </c>
      <c r="R2248" s="39" t="str">
        <f aca="false">IF($C2248="","",IF(N($P2248)/N($Q2248)&lt;=0,"",ROUNDUP(N($P2248)/N($Q2248),0)))</f>
        <v/>
      </c>
      <c r="S2248" s="14"/>
      <c r="T2248" s="40" t="str">
        <f aca="false">IF($C2248="","",N(商品マスタ!$M2247))</f>
        <v/>
      </c>
      <c r="U2248" s="40" t="str">
        <f aca="false">IF($S2248="","",N($S2248)*N($T2248))</f>
        <v/>
      </c>
      <c r="V2248" s="18"/>
    </row>
    <row r="2249" customFormat="false" ht="15" hidden="false" customHeight="false" outlineLevel="0" collapsed="false">
      <c r="B2249" s="12" t="n">
        <v>2243</v>
      </c>
      <c r="C2249" s="36" t="str">
        <f aca="false">IF(商品マスタ!$C2248="","",商品マスタ!$C2248)</f>
        <v/>
      </c>
      <c r="D2249" s="12" t="str">
        <f aca="false">IF($C2249="","",商品マスタ!$D2248)</f>
        <v/>
      </c>
      <c r="E2249" s="12" t="str">
        <f aca="false">IF($C2249="","",商品マスタ!$G2248)</f>
        <v/>
      </c>
      <c r="F2249" s="12" t="str">
        <f aca="false">IF($C2249="","",IF(商品マスタ!$P2248="","理論",商品マスタ!$P2248))</f>
        <v/>
      </c>
      <c r="G2249" s="17" t="str">
        <f aca="false">IF($C2249="","",N(商品マスタ!$H2248))</f>
        <v/>
      </c>
      <c r="H2249" s="14"/>
      <c r="I2249" s="17" t="str">
        <f aca="false">IF($C2249="","",N($H2249)*N(商品マスタ!$N2248))</f>
        <v/>
      </c>
      <c r="J2249" s="17" t="str">
        <f aca="false">IF($C2249="","",N($I2249)-N($G2249))</f>
        <v/>
      </c>
      <c r="K2249" s="37" t="str">
        <f aca="false">IF($C2249="","",N(商品マスタ!$I2248))</f>
        <v/>
      </c>
      <c r="L2249" s="17" t="str">
        <f aca="false">IF($C2249="","",MAX(1,N(商品マスタ!$J2248)))</f>
        <v/>
      </c>
      <c r="M2249" s="38" t="str">
        <f aca="false">IF($C2249="","",N(TOP!$C$16)*N($K2249))</f>
        <v/>
      </c>
      <c r="N2249" s="17" t="str">
        <f aca="false">IF($C2249="","",ROUNDUP(N($M2249)/N($L2249),0))</f>
        <v/>
      </c>
      <c r="O2249" s="17" t="str">
        <f aca="false">IF($C2249="","",N(商品マスタ!$R2248))</f>
        <v/>
      </c>
      <c r="P2249" s="17" t="str">
        <f aca="false">IF($C2249="","",IF($F2249="理論",(N($O2249)+N($N2249))-N($G2249),(N($O2249)+N($N2249))-N($I2249)))</f>
        <v/>
      </c>
      <c r="Q2249" s="17" t="str">
        <f aca="false">IF($C2249="","",MAX(1,N(商品マスタ!$K2248)))</f>
        <v/>
      </c>
      <c r="R2249" s="39" t="str">
        <f aca="false">IF($C2249="","",IF(N($P2249)/N($Q2249)&lt;=0,"",ROUNDUP(N($P2249)/N($Q2249),0)))</f>
        <v/>
      </c>
      <c r="S2249" s="14"/>
      <c r="T2249" s="40" t="str">
        <f aca="false">IF($C2249="","",N(商品マスタ!$M2248))</f>
        <v/>
      </c>
      <c r="U2249" s="40" t="str">
        <f aca="false">IF($S2249="","",N($S2249)*N($T2249))</f>
        <v/>
      </c>
      <c r="V2249" s="18"/>
    </row>
    <row r="2250" customFormat="false" ht="15" hidden="false" customHeight="false" outlineLevel="0" collapsed="false">
      <c r="B2250" s="12" t="n">
        <v>2244</v>
      </c>
      <c r="C2250" s="36" t="str">
        <f aca="false">IF(商品マスタ!$C2249="","",商品マスタ!$C2249)</f>
        <v/>
      </c>
      <c r="D2250" s="12" t="str">
        <f aca="false">IF($C2250="","",商品マスタ!$D2249)</f>
        <v/>
      </c>
      <c r="E2250" s="12" t="str">
        <f aca="false">IF($C2250="","",商品マスタ!$G2249)</f>
        <v/>
      </c>
      <c r="F2250" s="12" t="str">
        <f aca="false">IF($C2250="","",IF(商品マスタ!$P2249="","理論",商品マスタ!$P2249))</f>
        <v/>
      </c>
      <c r="G2250" s="17" t="str">
        <f aca="false">IF($C2250="","",N(商品マスタ!$H2249))</f>
        <v/>
      </c>
      <c r="H2250" s="14"/>
      <c r="I2250" s="17" t="str">
        <f aca="false">IF($C2250="","",N($H2250)*N(商品マスタ!$N2249))</f>
        <v/>
      </c>
      <c r="J2250" s="17" t="str">
        <f aca="false">IF($C2250="","",N($I2250)-N($G2250))</f>
        <v/>
      </c>
      <c r="K2250" s="37" t="str">
        <f aca="false">IF($C2250="","",N(商品マスタ!$I2249))</f>
        <v/>
      </c>
      <c r="L2250" s="17" t="str">
        <f aca="false">IF($C2250="","",MAX(1,N(商品マスタ!$J2249)))</f>
        <v/>
      </c>
      <c r="M2250" s="38" t="str">
        <f aca="false">IF($C2250="","",N(TOP!$C$16)*N($K2250))</f>
        <v/>
      </c>
      <c r="N2250" s="17" t="str">
        <f aca="false">IF($C2250="","",ROUNDUP(N($M2250)/N($L2250),0))</f>
        <v/>
      </c>
      <c r="O2250" s="17" t="str">
        <f aca="false">IF($C2250="","",N(商品マスタ!$R2249))</f>
        <v/>
      </c>
      <c r="P2250" s="17" t="str">
        <f aca="false">IF($C2250="","",IF($F2250="理論",(N($O2250)+N($N2250))-N($G2250),(N($O2250)+N($N2250))-N($I2250)))</f>
        <v/>
      </c>
      <c r="Q2250" s="17" t="str">
        <f aca="false">IF($C2250="","",MAX(1,N(商品マスタ!$K2249)))</f>
        <v/>
      </c>
      <c r="R2250" s="39" t="str">
        <f aca="false">IF($C2250="","",IF(N($P2250)/N($Q2250)&lt;=0,"",ROUNDUP(N($P2250)/N($Q2250),0)))</f>
        <v/>
      </c>
      <c r="S2250" s="14"/>
      <c r="T2250" s="40" t="str">
        <f aca="false">IF($C2250="","",N(商品マスタ!$M2249))</f>
        <v/>
      </c>
      <c r="U2250" s="40" t="str">
        <f aca="false">IF($S2250="","",N($S2250)*N($T2250))</f>
        <v/>
      </c>
      <c r="V2250" s="18"/>
    </row>
    <row r="2251" customFormat="false" ht="15" hidden="false" customHeight="false" outlineLevel="0" collapsed="false">
      <c r="B2251" s="12" t="n">
        <v>2245</v>
      </c>
      <c r="C2251" s="36" t="str">
        <f aca="false">IF(商品マスタ!$C2250="","",商品マスタ!$C2250)</f>
        <v/>
      </c>
      <c r="D2251" s="12" t="str">
        <f aca="false">IF($C2251="","",商品マスタ!$D2250)</f>
        <v/>
      </c>
      <c r="E2251" s="12" t="str">
        <f aca="false">IF($C2251="","",商品マスタ!$G2250)</f>
        <v/>
      </c>
      <c r="F2251" s="12" t="str">
        <f aca="false">IF($C2251="","",IF(商品マスタ!$P2250="","理論",商品マスタ!$P2250))</f>
        <v/>
      </c>
      <c r="G2251" s="17" t="str">
        <f aca="false">IF($C2251="","",N(商品マスタ!$H2250))</f>
        <v/>
      </c>
      <c r="H2251" s="14"/>
      <c r="I2251" s="17" t="str">
        <f aca="false">IF($C2251="","",N($H2251)*N(商品マスタ!$N2250))</f>
        <v/>
      </c>
      <c r="J2251" s="17" t="str">
        <f aca="false">IF($C2251="","",N($I2251)-N($G2251))</f>
        <v/>
      </c>
      <c r="K2251" s="37" t="str">
        <f aca="false">IF($C2251="","",N(商品マスタ!$I2250))</f>
        <v/>
      </c>
      <c r="L2251" s="17" t="str">
        <f aca="false">IF($C2251="","",MAX(1,N(商品マスタ!$J2250)))</f>
        <v/>
      </c>
      <c r="M2251" s="38" t="str">
        <f aca="false">IF($C2251="","",N(TOP!$C$16)*N($K2251))</f>
        <v/>
      </c>
      <c r="N2251" s="17" t="str">
        <f aca="false">IF($C2251="","",ROUNDUP(N($M2251)/N($L2251),0))</f>
        <v/>
      </c>
      <c r="O2251" s="17" t="str">
        <f aca="false">IF($C2251="","",N(商品マスタ!$R2250))</f>
        <v/>
      </c>
      <c r="P2251" s="17" t="str">
        <f aca="false">IF($C2251="","",IF($F2251="理論",(N($O2251)+N($N2251))-N($G2251),(N($O2251)+N($N2251))-N($I2251)))</f>
        <v/>
      </c>
      <c r="Q2251" s="17" t="str">
        <f aca="false">IF($C2251="","",MAX(1,N(商品マスタ!$K2250)))</f>
        <v/>
      </c>
      <c r="R2251" s="39" t="str">
        <f aca="false">IF($C2251="","",IF(N($P2251)/N($Q2251)&lt;=0,"",ROUNDUP(N($P2251)/N($Q2251),0)))</f>
        <v/>
      </c>
      <c r="S2251" s="14"/>
      <c r="T2251" s="40" t="str">
        <f aca="false">IF($C2251="","",N(商品マスタ!$M2250))</f>
        <v/>
      </c>
      <c r="U2251" s="40" t="str">
        <f aca="false">IF($S2251="","",N($S2251)*N($T2251))</f>
        <v/>
      </c>
      <c r="V2251" s="18"/>
    </row>
    <row r="2252" customFormat="false" ht="15" hidden="false" customHeight="false" outlineLevel="0" collapsed="false">
      <c r="B2252" s="12" t="n">
        <v>2246</v>
      </c>
      <c r="C2252" s="36" t="str">
        <f aca="false">IF(商品マスタ!$C2251="","",商品マスタ!$C2251)</f>
        <v/>
      </c>
      <c r="D2252" s="12" t="str">
        <f aca="false">IF($C2252="","",商品マスタ!$D2251)</f>
        <v/>
      </c>
      <c r="E2252" s="12" t="str">
        <f aca="false">IF($C2252="","",商品マスタ!$G2251)</f>
        <v/>
      </c>
      <c r="F2252" s="12" t="str">
        <f aca="false">IF($C2252="","",IF(商品マスタ!$P2251="","理論",商品マスタ!$P2251))</f>
        <v/>
      </c>
      <c r="G2252" s="17" t="str">
        <f aca="false">IF($C2252="","",N(商品マスタ!$H2251))</f>
        <v/>
      </c>
      <c r="H2252" s="14"/>
      <c r="I2252" s="17" t="str">
        <f aca="false">IF($C2252="","",N($H2252)*N(商品マスタ!$N2251))</f>
        <v/>
      </c>
      <c r="J2252" s="17" t="str">
        <f aca="false">IF($C2252="","",N($I2252)-N($G2252))</f>
        <v/>
      </c>
      <c r="K2252" s="37" t="str">
        <f aca="false">IF($C2252="","",N(商品マスタ!$I2251))</f>
        <v/>
      </c>
      <c r="L2252" s="17" t="str">
        <f aca="false">IF($C2252="","",MAX(1,N(商品マスタ!$J2251)))</f>
        <v/>
      </c>
      <c r="M2252" s="38" t="str">
        <f aca="false">IF($C2252="","",N(TOP!$C$16)*N($K2252))</f>
        <v/>
      </c>
      <c r="N2252" s="17" t="str">
        <f aca="false">IF($C2252="","",ROUNDUP(N($M2252)/N($L2252),0))</f>
        <v/>
      </c>
      <c r="O2252" s="17" t="str">
        <f aca="false">IF($C2252="","",N(商品マスタ!$R2251))</f>
        <v/>
      </c>
      <c r="P2252" s="17" t="str">
        <f aca="false">IF($C2252="","",IF($F2252="理論",(N($O2252)+N($N2252))-N($G2252),(N($O2252)+N($N2252))-N($I2252)))</f>
        <v/>
      </c>
      <c r="Q2252" s="17" t="str">
        <f aca="false">IF($C2252="","",MAX(1,N(商品マスタ!$K2251)))</f>
        <v/>
      </c>
      <c r="R2252" s="39" t="str">
        <f aca="false">IF($C2252="","",IF(N($P2252)/N($Q2252)&lt;=0,"",ROUNDUP(N($P2252)/N($Q2252),0)))</f>
        <v/>
      </c>
      <c r="S2252" s="14"/>
      <c r="T2252" s="40" t="str">
        <f aca="false">IF($C2252="","",N(商品マスタ!$M2251))</f>
        <v/>
      </c>
      <c r="U2252" s="40" t="str">
        <f aca="false">IF($S2252="","",N($S2252)*N($T2252))</f>
        <v/>
      </c>
      <c r="V2252" s="18"/>
    </row>
    <row r="2253" customFormat="false" ht="15" hidden="false" customHeight="false" outlineLevel="0" collapsed="false">
      <c r="B2253" s="12" t="n">
        <v>2247</v>
      </c>
      <c r="C2253" s="36" t="str">
        <f aca="false">IF(商品マスタ!$C2252="","",商品マスタ!$C2252)</f>
        <v/>
      </c>
      <c r="D2253" s="12" t="str">
        <f aca="false">IF($C2253="","",商品マスタ!$D2252)</f>
        <v/>
      </c>
      <c r="E2253" s="12" t="str">
        <f aca="false">IF($C2253="","",商品マスタ!$G2252)</f>
        <v/>
      </c>
      <c r="F2253" s="12" t="str">
        <f aca="false">IF($C2253="","",IF(商品マスタ!$P2252="","理論",商品マスタ!$P2252))</f>
        <v/>
      </c>
      <c r="G2253" s="17" t="str">
        <f aca="false">IF($C2253="","",N(商品マスタ!$H2252))</f>
        <v/>
      </c>
      <c r="H2253" s="14"/>
      <c r="I2253" s="17" t="str">
        <f aca="false">IF($C2253="","",N($H2253)*N(商品マスタ!$N2252))</f>
        <v/>
      </c>
      <c r="J2253" s="17" t="str">
        <f aca="false">IF($C2253="","",N($I2253)-N($G2253))</f>
        <v/>
      </c>
      <c r="K2253" s="37" t="str">
        <f aca="false">IF($C2253="","",N(商品マスタ!$I2252))</f>
        <v/>
      </c>
      <c r="L2253" s="17" t="str">
        <f aca="false">IF($C2253="","",MAX(1,N(商品マスタ!$J2252)))</f>
        <v/>
      </c>
      <c r="M2253" s="38" t="str">
        <f aca="false">IF($C2253="","",N(TOP!$C$16)*N($K2253))</f>
        <v/>
      </c>
      <c r="N2253" s="17" t="str">
        <f aca="false">IF($C2253="","",ROUNDUP(N($M2253)/N($L2253),0))</f>
        <v/>
      </c>
      <c r="O2253" s="17" t="str">
        <f aca="false">IF($C2253="","",N(商品マスタ!$R2252))</f>
        <v/>
      </c>
      <c r="P2253" s="17" t="str">
        <f aca="false">IF($C2253="","",IF($F2253="理論",(N($O2253)+N($N2253))-N($G2253),(N($O2253)+N($N2253))-N($I2253)))</f>
        <v/>
      </c>
      <c r="Q2253" s="17" t="str">
        <f aca="false">IF($C2253="","",MAX(1,N(商品マスタ!$K2252)))</f>
        <v/>
      </c>
      <c r="R2253" s="39" t="str">
        <f aca="false">IF($C2253="","",IF(N($P2253)/N($Q2253)&lt;=0,"",ROUNDUP(N($P2253)/N($Q2253),0)))</f>
        <v/>
      </c>
      <c r="S2253" s="14"/>
      <c r="T2253" s="40" t="str">
        <f aca="false">IF($C2253="","",N(商品マスタ!$M2252))</f>
        <v/>
      </c>
      <c r="U2253" s="40" t="str">
        <f aca="false">IF($S2253="","",N($S2253)*N($T2253))</f>
        <v/>
      </c>
      <c r="V2253" s="18"/>
    </row>
    <row r="2254" customFormat="false" ht="15" hidden="false" customHeight="false" outlineLevel="0" collapsed="false">
      <c r="B2254" s="12" t="n">
        <v>2248</v>
      </c>
      <c r="C2254" s="36" t="str">
        <f aca="false">IF(商品マスタ!$C2253="","",商品マスタ!$C2253)</f>
        <v/>
      </c>
      <c r="D2254" s="12" t="str">
        <f aca="false">IF($C2254="","",商品マスタ!$D2253)</f>
        <v/>
      </c>
      <c r="E2254" s="12" t="str">
        <f aca="false">IF($C2254="","",商品マスタ!$G2253)</f>
        <v/>
      </c>
      <c r="F2254" s="12" t="str">
        <f aca="false">IF($C2254="","",IF(商品マスタ!$P2253="","理論",商品マスタ!$P2253))</f>
        <v/>
      </c>
      <c r="G2254" s="17" t="str">
        <f aca="false">IF($C2254="","",N(商品マスタ!$H2253))</f>
        <v/>
      </c>
      <c r="H2254" s="14"/>
      <c r="I2254" s="17" t="str">
        <f aca="false">IF($C2254="","",N($H2254)*N(商品マスタ!$N2253))</f>
        <v/>
      </c>
      <c r="J2254" s="17" t="str">
        <f aca="false">IF($C2254="","",N($I2254)-N($G2254))</f>
        <v/>
      </c>
      <c r="K2254" s="37" t="str">
        <f aca="false">IF($C2254="","",N(商品マスタ!$I2253))</f>
        <v/>
      </c>
      <c r="L2254" s="17" t="str">
        <f aca="false">IF($C2254="","",MAX(1,N(商品マスタ!$J2253)))</f>
        <v/>
      </c>
      <c r="M2254" s="38" t="str">
        <f aca="false">IF($C2254="","",N(TOP!$C$16)*N($K2254))</f>
        <v/>
      </c>
      <c r="N2254" s="17" t="str">
        <f aca="false">IF($C2254="","",ROUNDUP(N($M2254)/N($L2254),0))</f>
        <v/>
      </c>
      <c r="O2254" s="17" t="str">
        <f aca="false">IF($C2254="","",N(商品マスタ!$R2253))</f>
        <v/>
      </c>
      <c r="P2254" s="17" t="str">
        <f aca="false">IF($C2254="","",IF($F2254="理論",(N($O2254)+N($N2254))-N($G2254),(N($O2254)+N($N2254))-N($I2254)))</f>
        <v/>
      </c>
      <c r="Q2254" s="17" t="str">
        <f aca="false">IF($C2254="","",MAX(1,N(商品マスタ!$K2253)))</f>
        <v/>
      </c>
      <c r="R2254" s="39" t="str">
        <f aca="false">IF($C2254="","",IF(N($P2254)/N($Q2254)&lt;=0,"",ROUNDUP(N($P2254)/N($Q2254),0)))</f>
        <v/>
      </c>
      <c r="S2254" s="14"/>
      <c r="T2254" s="40" t="str">
        <f aca="false">IF($C2254="","",N(商品マスタ!$M2253))</f>
        <v/>
      </c>
      <c r="U2254" s="40" t="str">
        <f aca="false">IF($S2254="","",N($S2254)*N($T2254))</f>
        <v/>
      </c>
      <c r="V2254" s="18"/>
    </row>
    <row r="2255" customFormat="false" ht="15" hidden="false" customHeight="false" outlineLevel="0" collapsed="false">
      <c r="B2255" s="12" t="n">
        <v>2249</v>
      </c>
      <c r="C2255" s="36" t="str">
        <f aca="false">IF(商品マスタ!$C2254="","",商品マスタ!$C2254)</f>
        <v/>
      </c>
      <c r="D2255" s="12" t="str">
        <f aca="false">IF($C2255="","",商品マスタ!$D2254)</f>
        <v/>
      </c>
      <c r="E2255" s="12" t="str">
        <f aca="false">IF($C2255="","",商品マスタ!$G2254)</f>
        <v/>
      </c>
      <c r="F2255" s="12" t="str">
        <f aca="false">IF($C2255="","",IF(商品マスタ!$P2254="","理論",商品マスタ!$P2254))</f>
        <v/>
      </c>
      <c r="G2255" s="17" t="str">
        <f aca="false">IF($C2255="","",N(商品マスタ!$H2254))</f>
        <v/>
      </c>
      <c r="H2255" s="14"/>
      <c r="I2255" s="17" t="str">
        <f aca="false">IF($C2255="","",N($H2255)*N(商品マスタ!$N2254))</f>
        <v/>
      </c>
      <c r="J2255" s="17" t="str">
        <f aca="false">IF($C2255="","",N($I2255)-N($G2255))</f>
        <v/>
      </c>
      <c r="K2255" s="37" t="str">
        <f aca="false">IF($C2255="","",N(商品マスタ!$I2254))</f>
        <v/>
      </c>
      <c r="L2255" s="17" t="str">
        <f aca="false">IF($C2255="","",MAX(1,N(商品マスタ!$J2254)))</f>
        <v/>
      </c>
      <c r="M2255" s="38" t="str">
        <f aca="false">IF($C2255="","",N(TOP!$C$16)*N($K2255))</f>
        <v/>
      </c>
      <c r="N2255" s="17" t="str">
        <f aca="false">IF($C2255="","",ROUNDUP(N($M2255)/N($L2255),0))</f>
        <v/>
      </c>
      <c r="O2255" s="17" t="str">
        <f aca="false">IF($C2255="","",N(商品マスタ!$R2254))</f>
        <v/>
      </c>
      <c r="P2255" s="17" t="str">
        <f aca="false">IF($C2255="","",IF($F2255="理論",(N($O2255)+N($N2255))-N($G2255),(N($O2255)+N($N2255))-N($I2255)))</f>
        <v/>
      </c>
      <c r="Q2255" s="17" t="str">
        <f aca="false">IF($C2255="","",MAX(1,N(商品マスタ!$K2254)))</f>
        <v/>
      </c>
      <c r="R2255" s="39" t="str">
        <f aca="false">IF($C2255="","",IF(N($P2255)/N($Q2255)&lt;=0,"",ROUNDUP(N($P2255)/N($Q2255),0)))</f>
        <v/>
      </c>
      <c r="S2255" s="14"/>
      <c r="T2255" s="40" t="str">
        <f aca="false">IF($C2255="","",N(商品マスタ!$M2254))</f>
        <v/>
      </c>
      <c r="U2255" s="40" t="str">
        <f aca="false">IF($S2255="","",N($S2255)*N($T2255))</f>
        <v/>
      </c>
      <c r="V2255" s="18"/>
    </row>
    <row r="2256" customFormat="false" ht="15" hidden="false" customHeight="false" outlineLevel="0" collapsed="false">
      <c r="B2256" s="12" t="n">
        <v>2250</v>
      </c>
      <c r="C2256" s="36" t="str">
        <f aca="false">IF(商品マスタ!$C2255="","",商品マスタ!$C2255)</f>
        <v/>
      </c>
      <c r="D2256" s="12" t="str">
        <f aca="false">IF($C2256="","",商品マスタ!$D2255)</f>
        <v/>
      </c>
      <c r="E2256" s="12" t="str">
        <f aca="false">IF($C2256="","",商品マスタ!$G2255)</f>
        <v/>
      </c>
      <c r="F2256" s="12" t="str">
        <f aca="false">IF($C2256="","",IF(商品マスタ!$P2255="","理論",商品マスタ!$P2255))</f>
        <v/>
      </c>
      <c r="G2256" s="17" t="str">
        <f aca="false">IF($C2256="","",N(商品マスタ!$H2255))</f>
        <v/>
      </c>
      <c r="H2256" s="14"/>
      <c r="I2256" s="17" t="str">
        <f aca="false">IF($C2256="","",N($H2256)*N(商品マスタ!$N2255))</f>
        <v/>
      </c>
      <c r="J2256" s="17" t="str">
        <f aca="false">IF($C2256="","",N($I2256)-N($G2256))</f>
        <v/>
      </c>
      <c r="K2256" s="37" t="str">
        <f aca="false">IF($C2256="","",N(商品マスタ!$I2255))</f>
        <v/>
      </c>
      <c r="L2256" s="17" t="str">
        <f aca="false">IF($C2256="","",MAX(1,N(商品マスタ!$J2255)))</f>
        <v/>
      </c>
      <c r="M2256" s="38" t="str">
        <f aca="false">IF($C2256="","",N(TOP!$C$16)*N($K2256))</f>
        <v/>
      </c>
      <c r="N2256" s="17" t="str">
        <f aca="false">IF($C2256="","",ROUNDUP(N($M2256)/N($L2256),0))</f>
        <v/>
      </c>
      <c r="O2256" s="17" t="str">
        <f aca="false">IF($C2256="","",N(商品マスタ!$R2255))</f>
        <v/>
      </c>
      <c r="P2256" s="17" t="str">
        <f aca="false">IF($C2256="","",IF($F2256="理論",(N($O2256)+N($N2256))-N($G2256),(N($O2256)+N($N2256))-N($I2256)))</f>
        <v/>
      </c>
      <c r="Q2256" s="17" t="str">
        <f aca="false">IF($C2256="","",MAX(1,N(商品マスタ!$K2255)))</f>
        <v/>
      </c>
      <c r="R2256" s="39" t="str">
        <f aca="false">IF($C2256="","",IF(N($P2256)/N($Q2256)&lt;=0,"",ROUNDUP(N($P2256)/N($Q2256),0)))</f>
        <v/>
      </c>
      <c r="S2256" s="14"/>
      <c r="T2256" s="40" t="str">
        <f aca="false">IF($C2256="","",N(商品マスタ!$M2255))</f>
        <v/>
      </c>
      <c r="U2256" s="40" t="str">
        <f aca="false">IF($S2256="","",N($S2256)*N($T2256))</f>
        <v/>
      </c>
      <c r="V2256" s="18"/>
    </row>
    <row r="2257" customFormat="false" ht="15" hidden="false" customHeight="false" outlineLevel="0" collapsed="false">
      <c r="B2257" s="12" t="n">
        <v>2251</v>
      </c>
      <c r="C2257" s="36" t="str">
        <f aca="false">IF(商品マスタ!$C2256="","",商品マスタ!$C2256)</f>
        <v/>
      </c>
      <c r="D2257" s="12" t="str">
        <f aca="false">IF($C2257="","",商品マスタ!$D2256)</f>
        <v/>
      </c>
      <c r="E2257" s="12" t="str">
        <f aca="false">IF($C2257="","",商品マスタ!$G2256)</f>
        <v/>
      </c>
      <c r="F2257" s="12" t="str">
        <f aca="false">IF($C2257="","",IF(商品マスタ!$P2256="","理論",商品マスタ!$P2256))</f>
        <v/>
      </c>
      <c r="G2257" s="17" t="str">
        <f aca="false">IF($C2257="","",N(商品マスタ!$H2256))</f>
        <v/>
      </c>
      <c r="H2257" s="14"/>
      <c r="I2257" s="17" t="str">
        <f aca="false">IF($C2257="","",N($H2257)*N(商品マスタ!$N2256))</f>
        <v/>
      </c>
      <c r="J2257" s="17" t="str">
        <f aca="false">IF($C2257="","",N($I2257)-N($G2257))</f>
        <v/>
      </c>
      <c r="K2257" s="37" t="str">
        <f aca="false">IF($C2257="","",N(商品マスタ!$I2256))</f>
        <v/>
      </c>
      <c r="L2257" s="17" t="str">
        <f aca="false">IF($C2257="","",MAX(1,N(商品マスタ!$J2256)))</f>
        <v/>
      </c>
      <c r="M2257" s="38" t="str">
        <f aca="false">IF($C2257="","",N(TOP!$C$16)*N($K2257))</f>
        <v/>
      </c>
      <c r="N2257" s="17" t="str">
        <f aca="false">IF($C2257="","",ROUNDUP(N($M2257)/N($L2257),0))</f>
        <v/>
      </c>
      <c r="O2257" s="17" t="str">
        <f aca="false">IF($C2257="","",N(商品マスタ!$R2256))</f>
        <v/>
      </c>
      <c r="P2257" s="17" t="str">
        <f aca="false">IF($C2257="","",IF($F2257="理論",(N($O2257)+N($N2257))-N($G2257),(N($O2257)+N($N2257))-N($I2257)))</f>
        <v/>
      </c>
      <c r="Q2257" s="17" t="str">
        <f aca="false">IF($C2257="","",MAX(1,N(商品マスタ!$K2256)))</f>
        <v/>
      </c>
      <c r="R2257" s="39" t="str">
        <f aca="false">IF($C2257="","",IF(N($P2257)/N($Q2257)&lt;=0,"",ROUNDUP(N($P2257)/N($Q2257),0)))</f>
        <v/>
      </c>
      <c r="S2257" s="14"/>
      <c r="T2257" s="40" t="str">
        <f aca="false">IF($C2257="","",N(商品マスタ!$M2256))</f>
        <v/>
      </c>
      <c r="U2257" s="40" t="str">
        <f aca="false">IF($S2257="","",N($S2257)*N($T2257))</f>
        <v/>
      </c>
      <c r="V2257" s="18"/>
    </row>
    <row r="2258" customFormat="false" ht="15" hidden="false" customHeight="false" outlineLevel="0" collapsed="false">
      <c r="B2258" s="12" t="n">
        <v>2252</v>
      </c>
      <c r="C2258" s="36" t="str">
        <f aca="false">IF(商品マスタ!$C2257="","",商品マスタ!$C2257)</f>
        <v/>
      </c>
      <c r="D2258" s="12" t="str">
        <f aca="false">IF($C2258="","",商品マスタ!$D2257)</f>
        <v/>
      </c>
      <c r="E2258" s="12" t="str">
        <f aca="false">IF($C2258="","",商品マスタ!$G2257)</f>
        <v/>
      </c>
      <c r="F2258" s="12" t="str">
        <f aca="false">IF($C2258="","",IF(商品マスタ!$P2257="","理論",商品マスタ!$P2257))</f>
        <v/>
      </c>
      <c r="G2258" s="17" t="str">
        <f aca="false">IF($C2258="","",N(商品マスタ!$H2257))</f>
        <v/>
      </c>
      <c r="H2258" s="14"/>
      <c r="I2258" s="17" t="str">
        <f aca="false">IF($C2258="","",N($H2258)*N(商品マスタ!$N2257))</f>
        <v/>
      </c>
      <c r="J2258" s="17" t="str">
        <f aca="false">IF($C2258="","",N($I2258)-N($G2258))</f>
        <v/>
      </c>
      <c r="K2258" s="37" t="str">
        <f aca="false">IF($C2258="","",N(商品マスタ!$I2257))</f>
        <v/>
      </c>
      <c r="L2258" s="17" t="str">
        <f aca="false">IF($C2258="","",MAX(1,N(商品マスタ!$J2257)))</f>
        <v/>
      </c>
      <c r="M2258" s="38" t="str">
        <f aca="false">IF($C2258="","",N(TOP!$C$16)*N($K2258))</f>
        <v/>
      </c>
      <c r="N2258" s="17" t="str">
        <f aca="false">IF($C2258="","",ROUNDUP(N($M2258)/N($L2258),0))</f>
        <v/>
      </c>
      <c r="O2258" s="17" t="str">
        <f aca="false">IF($C2258="","",N(商品マスタ!$R2257))</f>
        <v/>
      </c>
      <c r="P2258" s="17" t="str">
        <f aca="false">IF($C2258="","",IF($F2258="理論",(N($O2258)+N($N2258))-N($G2258),(N($O2258)+N($N2258))-N($I2258)))</f>
        <v/>
      </c>
      <c r="Q2258" s="17" t="str">
        <f aca="false">IF($C2258="","",MAX(1,N(商品マスタ!$K2257)))</f>
        <v/>
      </c>
      <c r="R2258" s="39" t="str">
        <f aca="false">IF($C2258="","",IF(N($P2258)/N($Q2258)&lt;=0,"",ROUNDUP(N($P2258)/N($Q2258),0)))</f>
        <v/>
      </c>
      <c r="S2258" s="14"/>
      <c r="T2258" s="40" t="str">
        <f aca="false">IF($C2258="","",N(商品マスタ!$M2257))</f>
        <v/>
      </c>
      <c r="U2258" s="40" t="str">
        <f aca="false">IF($S2258="","",N($S2258)*N($T2258))</f>
        <v/>
      </c>
      <c r="V2258" s="18"/>
    </row>
    <row r="2259" customFormat="false" ht="15" hidden="false" customHeight="false" outlineLevel="0" collapsed="false">
      <c r="B2259" s="12" t="n">
        <v>2253</v>
      </c>
      <c r="C2259" s="36" t="str">
        <f aca="false">IF(商品マスタ!$C2258="","",商品マスタ!$C2258)</f>
        <v/>
      </c>
      <c r="D2259" s="12" t="str">
        <f aca="false">IF($C2259="","",商品マスタ!$D2258)</f>
        <v/>
      </c>
      <c r="E2259" s="12" t="str">
        <f aca="false">IF($C2259="","",商品マスタ!$G2258)</f>
        <v/>
      </c>
      <c r="F2259" s="12" t="str">
        <f aca="false">IF($C2259="","",IF(商品マスタ!$P2258="","理論",商品マスタ!$P2258))</f>
        <v/>
      </c>
      <c r="G2259" s="17" t="str">
        <f aca="false">IF($C2259="","",N(商品マスタ!$H2258))</f>
        <v/>
      </c>
      <c r="H2259" s="14"/>
      <c r="I2259" s="17" t="str">
        <f aca="false">IF($C2259="","",N($H2259)*N(商品マスタ!$N2258))</f>
        <v/>
      </c>
      <c r="J2259" s="17" t="str">
        <f aca="false">IF($C2259="","",N($I2259)-N($G2259))</f>
        <v/>
      </c>
      <c r="K2259" s="37" t="str">
        <f aca="false">IF($C2259="","",N(商品マスタ!$I2258))</f>
        <v/>
      </c>
      <c r="L2259" s="17" t="str">
        <f aca="false">IF($C2259="","",MAX(1,N(商品マスタ!$J2258)))</f>
        <v/>
      </c>
      <c r="M2259" s="38" t="str">
        <f aca="false">IF($C2259="","",N(TOP!$C$16)*N($K2259))</f>
        <v/>
      </c>
      <c r="N2259" s="17" t="str">
        <f aca="false">IF($C2259="","",ROUNDUP(N($M2259)/N($L2259),0))</f>
        <v/>
      </c>
      <c r="O2259" s="17" t="str">
        <f aca="false">IF($C2259="","",N(商品マスタ!$R2258))</f>
        <v/>
      </c>
      <c r="P2259" s="17" t="str">
        <f aca="false">IF($C2259="","",IF($F2259="理論",(N($O2259)+N($N2259))-N($G2259),(N($O2259)+N($N2259))-N($I2259)))</f>
        <v/>
      </c>
      <c r="Q2259" s="17" t="str">
        <f aca="false">IF($C2259="","",MAX(1,N(商品マスタ!$K2258)))</f>
        <v/>
      </c>
      <c r="R2259" s="39" t="str">
        <f aca="false">IF($C2259="","",IF(N($P2259)/N($Q2259)&lt;=0,"",ROUNDUP(N($P2259)/N($Q2259),0)))</f>
        <v/>
      </c>
      <c r="S2259" s="14"/>
      <c r="T2259" s="40" t="str">
        <f aca="false">IF($C2259="","",N(商品マスタ!$M2258))</f>
        <v/>
      </c>
      <c r="U2259" s="40" t="str">
        <f aca="false">IF($S2259="","",N($S2259)*N($T2259))</f>
        <v/>
      </c>
      <c r="V2259" s="18"/>
    </row>
    <row r="2260" customFormat="false" ht="15" hidden="false" customHeight="false" outlineLevel="0" collapsed="false">
      <c r="B2260" s="12" t="n">
        <v>2254</v>
      </c>
      <c r="C2260" s="36" t="str">
        <f aca="false">IF(商品マスタ!$C2259="","",商品マスタ!$C2259)</f>
        <v/>
      </c>
      <c r="D2260" s="12" t="str">
        <f aca="false">IF($C2260="","",商品マスタ!$D2259)</f>
        <v/>
      </c>
      <c r="E2260" s="12" t="str">
        <f aca="false">IF($C2260="","",商品マスタ!$G2259)</f>
        <v/>
      </c>
      <c r="F2260" s="12" t="str">
        <f aca="false">IF($C2260="","",IF(商品マスタ!$P2259="","理論",商品マスタ!$P2259))</f>
        <v/>
      </c>
      <c r="G2260" s="17" t="str">
        <f aca="false">IF($C2260="","",N(商品マスタ!$H2259))</f>
        <v/>
      </c>
      <c r="H2260" s="14"/>
      <c r="I2260" s="17" t="str">
        <f aca="false">IF($C2260="","",N($H2260)*N(商品マスタ!$N2259))</f>
        <v/>
      </c>
      <c r="J2260" s="17" t="str">
        <f aca="false">IF($C2260="","",N($I2260)-N($G2260))</f>
        <v/>
      </c>
      <c r="K2260" s="37" t="str">
        <f aca="false">IF($C2260="","",N(商品マスタ!$I2259))</f>
        <v/>
      </c>
      <c r="L2260" s="17" t="str">
        <f aca="false">IF($C2260="","",MAX(1,N(商品マスタ!$J2259)))</f>
        <v/>
      </c>
      <c r="M2260" s="38" t="str">
        <f aca="false">IF($C2260="","",N(TOP!$C$16)*N($K2260))</f>
        <v/>
      </c>
      <c r="N2260" s="17" t="str">
        <f aca="false">IF($C2260="","",ROUNDUP(N($M2260)/N($L2260),0))</f>
        <v/>
      </c>
      <c r="O2260" s="17" t="str">
        <f aca="false">IF($C2260="","",N(商品マスタ!$R2259))</f>
        <v/>
      </c>
      <c r="P2260" s="17" t="str">
        <f aca="false">IF($C2260="","",IF($F2260="理論",(N($O2260)+N($N2260))-N($G2260),(N($O2260)+N($N2260))-N($I2260)))</f>
        <v/>
      </c>
      <c r="Q2260" s="17" t="str">
        <f aca="false">IF($C2260="","",MAX(1,N(商品マスタ!$K2259)))</f>
        <v/>
      </c>
      <c r="R2260" s="39" t="str">
        <f aca="false">IF($C2260="","",IF(N($P2260)/N($Q2260)&lt;=0,"",ROUNDUP(N($P2260)/N($Q2260),0)))</f>
        <v/>
      </c>
      <c r="S2260" s="14"/>
      <c r="T2260" s="40" t="str">
        <f aca="false">IF($C2260="","",N(商品マスタ!$M2259))</f>
        <v/>
      </c>
      <c r="U2260" s="40" t="str">
        <f aca="false">IF($S2260="","",N($S2260)*N($T2260))</f>
        <v/>
      </c>
      <c r="V2260" s="18"/>
    </row>
    <row r="2261" customFormat="false" ht="15" hidden="false" customHeight="false" outlineLevel="0" collapsed="false">
      <c r="B2261" s="12" t="n">
        <v>2255</v>
      </c>
      <c r="C2261" s="36" t="str">
        <f aca="false">IF(商品マスタ!$C2260="","",商品マスタ!$C2260)</f>
        <v/>
      </c>
      <c r="D2261" s="12" t="str">
        <f aca="false">IF($C2261="","",商品マスタ!$D2260)</f>
        <v/>
      </c>
      <c r="E2261" s="12" t="str">
        <f aca="false">IF($C2261="","",商品マスタ!$G2260)</f>
        <v/>
      </c>
      <c r="F2261" s="12" t="str">
        <f aca="false">IF($C2261="","",IF(商品マスタ!$P2260="","理論",商品マスタ!$P2260))</f>
        <v/>
      </c>
      <c r="G2261" s="17" t="str">
        <f aca="false">IF($C2261="","",N(商品マスタ!$H2260))</f>
        <v/>
      </c>
      <c r="H2261" s="14"/>
      <c r="I2261" s="17" t="str">
        <f aca="false">IF($C2261="","",N($H2261)*N(商品マスタ!$N2260))</f>
        <v/>
      </c>
      <c r="J2261" s="17" t="str">
        <f aca="false">IF($C2261="","",N($I2261)-N($G2261))</f>
        <v/>
      </c>
      <c r="K2261" s="37" t="str">
        <f aca="false">IF($C2261="","",N(商品マスタ!$I2260))</f>
        <v/>
      </c>
      <c r="L2261" s="17" t="str">
        <f aca="false">IF($C2261="","",MAX(1,N(商品マスタ!$J2260)))</f>
        <v/>
      </c>
      <c r="M2261" s="38" t="str">
        <f aca="false">IF($C2261="","",N(TOP!$C$16)*N($K2261))</f>
        <v/>
      </c>
      <c r="N2261" s="17" t="str">
        <f aca="false">IF($C2261="","",ROUNDUP(N($M2261)/N($L2261),0))</f>
        <v/>
      </c>
      <c r="O2261" s="17" t="str">
        <f aca="false">IF($C2261="","",N(商品マスタ!$R2260))</f>
        <v/>
      </c>
      <c r="P2261" s="17" t="str">
        <f aca="false">IF($C2261="","",IF($F2261="理論",(N($O2261)+N($N2261))-N($G2261),(N($O2261)+N($N2261))-N($I2261)))</f>
        <v/>
      </c>
      <c r="Q2261" s="17" t="str">
        <f aca="false">IF($C2261="","",MAX(1,N(商品マスタ!$K2260)))</f>
        <v/>
      </c>
      <c r="R2261" s="39" t="str">
        <f aca="false">IF($C2261="","",IF(N($P2261)/N($Q2261)&lt;=0,"",ROUNDUP(N($P2261)/N($Q2261),0)))</f>
        <v/>
      </c>
      <c r="S2261" s="14"/>
      <c r="T2261" s="40" t="str">
        <f aca="false">IF($C2261="","",N(商品マスタ!$M2260))</f>
        <v/>
      </c>
      <c r="U2261" s="40" t="str">
        <f aca="false">IF($S2261="","",N($S2261)*N($T2261))</f>
        <v/>
      </c>
      <c r="V2261" s="18"/>
    </row>
    <row r="2262" customFormat="false" ht="15" hidden="false" customHeight="false" outlineLevel="0" collapsed="false">
      <c r="B2262" s="12" t="n">
        <v>2256</v>
      </c>
      <c r="C2262" s="36" t="str">
        <f aca="false">IF(商品マスタ!$C2261="","",商品マスタ!$C2261)</f>
        <v/>
      </c>
      <c r="D2262" s="12" t="str">
        <f aca="false">IF($C2262="","",商品マスタ!$D2261)</f>
        <v/>
      </c>
      <c r="E2262" s="12" t="str">
        <f aca="false">IF($C2262="","",商品マスタ!$G2261)</f>
        <v/>
      </c>
      <c r="F2262" s="12" t="str">
        <f aca="false">IF($C2262="","",IF(商品マスタ!$P2261="","理論",商品マスタ!$P2261))</f>
        <v/>
      </c>
      <c r="G2262" s="17" t="str">
        <f aca="false">IF($C2262="","",N(商品マスタ!$H2261))</f>
        <v/>
      </c>
      <c r="H2262" s="14"/>
      <c r="I2262" s="17" t="str">
        <f aca="false">IF($C2262="","",N($H2262)*N(商品マスタ!$N2261))</f>
        <v/>
      </c>
      <c r="J2262" s="17" t="str">
        <f aca="false">IF($C2262="","",N($I2262)-N($G2262))</f>
        <v/>
      </c>
      <c r="K2262" s="37" t="str">
        <f aca="false">IF($C2262="","",N(商品マスタ!$I2261))</f>
        <v/>
      </c>
      <c r="L2262" s="17" t="str">
        <f aca="false">IF($C2262="","",MAX(1,N(商品マスタ!$J2261)))</f>
        <v/>
      </c>
      <c r="M2262" s="38" t="str">
        <f aca="false">IF($C2262="","",N(TOP!$C$16)*N($K2262))</f>
        <v/>
      </c>
      <c r="N2262" s="17" t="str">
        <f aca="false">IF($C2262="","",ROUNDUP(N($M2262)/N($L2262),0))</f>
        <v/>
      </c>
      <c r="O2262" s="17" t="str">
        <f aca="false">IF($C2262="","",N(商品マスタ!$R2261))</f>
        <v/>
      </c>
      <c r="P2262" s="17" t="str">
        <f aca="false">IF($C2262="","",IF($F2262="理論",(N($O2262)+N($N2262))-N($G2262),(N($O2262)+N($N2262))-N($I2262)))</f>
        <v/>
      </c>
      <c r="Q2262" s="17" t="str">
        <f aca="false">IF($C2262="","",MAX(1,N(商品マスタ!$K2261)))</f>
        <v/>
      </c>
      <c r="R2262" s="39" t="str">
        <f aca="false">IF($C2262="","",IF(N($P2262)/N($Q2262)&lt;=0,"",ROUNDUP(N($P2262)/N($Q2262),0)))</f>
        <v/>
      </c>
      <c r="S2262" s="14"/>
      <c r="T2262" s="40" t="str">
        <f aca="false">IF($C2262="","",N(商品マスタ!$M2261))</f>
        <v/>
      </c>
      <c r="U2262" s="40" t="str">
        <f aca="false">IF($S2262="","",N($S2262)*N($T2262))</f>
        <v/>
      </c>
      <c r="V2262" s="18"/>
    </row>
    <row r="2263" customFormat="false" ht="15" hidden="false" customHeight="false" outlineLevel="0" collapsed="false">
      <c r="B2263" s="12" t="n">
        <v>2257</v>
      </c>
      <c r="C2263" s="36" t="str">
        <f aca="false">IF(商品マスタ!$C2262="","",商品マスタ!$C2262)</f>
        <v/>
      </c>
      <c r="D2263" s="12" t="str">
        <f aca="false">IF($C2263="","",商品マスタ!$D2262)</f>
        <v/>
      </c>
      <c r="E2263" s="12" t="str">
        <f aca="false">IF($C2263="","",商品マスタ!$G2262)</f>
        <v/>
      </c>
      <c r="F2263" s="12" t="str">
        <f aca="false">IF($C2263="","",IF(商品マスタ!$P2262="","理論",商品マスタ!$P2262))</f>
        <v/>
      </c>
      <c r="G2263" s="17" t="str">
        <f aca="false">IF($C2263="","",N(商品マスタ!$H2262))</f>
        <v/>
      </c>
      <c r="H2263" s="14"/>
      <c r="I2263" s="17" t="str">
        <f aca="false">IF($C2263="","",N($H2263)*N(商品マスタ!$N2262))</f>
        <v/>
      </c>
      <c r="J2263" s="17" t="str">
        <f aca="false">IF($C2263="","",N($I2263)-N($G2263))</f>
        <v/>
      </c>
      <c r="K2263" s="37" t="str">
        <f aca="false">IF($C2263="","",N(商品マスタ!$I2262))</f>
        <v/>
      </c>
      <c r="L2263" s="17" t="str">
        <f aca="false">IF($C2263="","",MAX(1,N(商品マスタ!$J2262)))</f>
        <v/>
      </c>
      <c r="M2263" s="38" t="str">
        <f aca="false">IF($C2263="","",N(TOP!$C$16)*N($K2263))</f>
        <v/>
      </c>
      <c r="N2263" s="17" t="str">
        <f aca="false">IF($C2263="","",ROUNDUP(N($M2263)/N($L2263),0))</f>
        <v/>
      </c>
      <c r="O2263" s="17" t="str">
        <f aca="false">IF($C2263="","",N(商品マスタ!$R2262))</f>
        <v/>
      </c>
      <c r="P2263" s="17" t="str">
        <f aca="false">IF($C2263="","",IF($F2263="理論",(N($O2263)+N($N2263))-N($G2263),(N($O2263)+N($N2263))-N($I2263)))</f>
        <v/>
      </c>
      <c r="Q2263" s="17" t="str">
        <f aca="false">IF($C2263="","",MAX(1,N(商品マスタ!$K2262)))</f>
        <v/>
      </c>
      <c r="R2263" s="39" t="str">
        <f aca="false">IF($C2263="","",IF(N($P2263)/N($Q2263)&lt;=0,"",ROUNDUP(N($P2263)/N($Q2263),0)))</f>
        <v/>
      </c>
      <c r="S2263" s="14"/>
      <c r="T2263" s="40" t="str">
        <f aca="false">IF($C2263="","",N(商品マスタ!$M2262))</f>
        <v/>
      </c>
      <c r="U2263" s="40" t="str">
        <f aca="false">IF($S2263="","",N($S2263)*N($T2263))</f>
        <v/>
      </c>
      <c r="V2263" s="18"/>
    </row>
    <row r="2264" customFormat="false" ht="15" hidden="false" customHeight="false" outlineLevel="0" collapsed="false">
      <c r="B2264" s="12" t="n">
        <v>2258</v>
      </c>
      <c r="C2264" s="36" t="str">
        <f aca="false">IF(商品マスタ!$C2263="","",商品マスタ!$C2263)</f>
        <v/>
      </c>
      <c r="D2264" s="12" t="str">
        <f aca="false">IF($C2264="","",商品マスタ!$D2263)</f>
        <v/>
      </c>
      <c r="E2264" s="12" t="str">
        <f aca="false">IF($C2264="","",商品マスタ!$G2263)</f>
        <v/>
      </c>
      <c r="F2264" s="12" t="str">
        <f aca="false">IF($C2264="","",IF(商品マスタ!$P2263="","理論",商品マスタ!$P2263))</f>
        <v/>
      </c>
      <c r="G2264" s="17" t="str">
        <f aca="false">IF($C2264="","",N(商品マスタ!$H2263))</f>
        <v/>
      </c>
      <c r="H2264" s="14"/>
      <c r="I2264" s="17" t="str">
        <f aca="false">IF($C2264="","",N($H2264)*N(商品マスタ!$N2263))</f>
        <v/>
      </c>
      <c r="J2264" s="17" t="str">
        <f aca="false">IF($C2264="","",N($I2264)-N($G2264))</f>
        <v/>
      </c>
      <c r="K2264" s="37" t="str">
        <f aca="false">IF($C2264="","",N(商品マスタ!$I2263))</f>
        <v/>
      </c>
      <c r="L2264" s="17" t="str">
        <f aca="false">IF($C2264="","",MAX(1,N(商品マスタ!$J2263)))</f>
        <v/>
      </c>
      <c r="M2264" s="38" t="str">
        <f aca="false">IF($C2264="","",N(TOP!$C$16)*N($K2264))</f>
        <v/>
      </c>
      <c r="N2264" s="17" t="str">
        <f aca="false">IF($C2264="","",ROUNDUP(N($M2264)/N($L2264),0))</f>
        <v/>
      </c>
      <c r="O2264" s="17" t="str">
        <f aca="false">IF($C2264="","",N(商品マスタ!$R2263))</f>
        <v/>
      </c>
      <c r="P2264" s="17" t="str">
        <f aca="false">IF($C2264="","",IF($F2264="理論",(N($O2264)+N($N2264))-N($G2264),(N($O2264)+N($N2264))-N($I2264)))</f>
        <v/>
      </c>
      <c r="Q2264" s="17" t="str">
        <f aca="false">IF($C2264="","",MAX(1,N(商品マスタ!$K2263)))</f>
        <v/>
      </c>
      <c r="R2264" s="39" t="str">
        <f aca="false">IF($C2264="","",IF(N($P2264)/N($Q2264)&lt;=0,"",ROUNDUP(N($P2264)/N($Q2264),0)))</f>
        <v/>
      </c>
      <c r="S2264" s="14"/>
      <c r="T2264" s="40" t="str">
        <f aca="false">IF($C2264="","",N(商品マスタ!$M2263))</f>
        <v/>
      </c>
      <c r="U2264" s="40" t="str">
        <f aca="false">IF($S2264="","",N($S2264)*N($T2264))</f>
        <v/>
      </c>
      <c r="V2264" s="18"/>
    </row>
    <row r="2265" customFormat="false" ht="15" hidden="false" customHeight="false" outlineLevel="0" collapsed="false">
      <c r="B2265" s="12" t="n">
        <v>2259</v>
      </c>
      <c r="C2265" s="36" t="str">
        <f aca="false">IF(商品マスタ!$C2264="","",商品マスタ!$C2264)</f>
        <v/>
      </c>
      <c r="D2265" s="12" t="str">
        <f aca="false">IF($C2265="","",商品マスタ!$D2264)</f>
        <v/>
      </c>
      <c r="E2265" s="12" t="str">
        <f aca="false">IF($C2265="","",商品マスタ!$G2264)</f>
        <v/>
      </c>
      <c r="F2265" s="12" t="str">
        <f aca="false">IF($C2265="","",IF(商品マスタ!$P2264="","理論",商品マスタ!$P2264))</f>
        <v/>
      </c>
      <c r="G2265" s="17" t="str">
        <f aca="false">IF($C2265="","",N(商品マスタ!$H2264))</f>
        <v/>
      </c>
      <c r="H2265" s="14"/>
      <c r="I2265" s="17" t="str">
        <f aca="false">IF($C2265="","",N($H2265)*N(商品マスタ!$N2264))</f>
        <v/>
      </c>
      <c r="J2265" s="17" t="str">
        <f aca="false">IF($C2265="","",N($I2265)-N($G2265))</f>
        <v/>
      </c>
      <c r="K2265" s="37" t="str">
        <f aca="false">IF($C2265="","",N(商品マスタ!$I2264))</f>
        <v/>
      </c>
      <c r="L2265" s="17" t="str">
        <f aca="false">IF($C2265="","",MAX(1,N(商品マスタ!$J2264)))</f>
        <v/>
      </c>
      <c r="M2265" s="38" t="str">
        <f aca="false">IF($C2265="","",N(TOP!$C$16)*N($K2265))</f>
        <v/>
      </c>
      <c r="N2265" s="17" t="str">
        <f aca="false">IF($C2265="","",ROUNDUP(N($M2265)/N($L2265),0))</f>
        <v/>
      </c>
      <c r="O2265" s="17" t="str">
        <f aca="false">IF($C2265="","",N(商品マスタ!$R2264))</f>
        <v/>
      </c>
      <c r="P2265" s="17" t="str">
        <f aca="false">IF($C2265="","",IF($F2265="理論",(N($O2265)+N($N2265))-N($G2265),(N($O2265)+N($N2265))-N($I2265)))</f>
        <v/>
      </c>
      <c r="Q2265" s="17" t="str">
        <f aca="false">IF($C2265="","",MAX(1,N(商品マスタ!$K2264)))</f>
        <v/>
      </c>
      <c r="R2265" s="39" t="str">
        <f aca="false">IF($C2265="","",IF(N($P2265)/N($Q2265)&lt;=0,"",ROUNDUP(N($P2265)/N($Q2265),0)))</f>
        <v/>
      </c>
      <c r="S2265" s="14"/>
      <c r="T2265" s="40" t="str">
        <f aca="false">IF($C2265="","",N(商品マスタ!$M2264))</f>
        <v/>
      </c>
      <c r="U2265" s="40" t="str">
        <f aca="false">IF($S2265="","",N($S2265)*N($T2265))</f>
        <v/>
      </c>
      <c r="V2265" s="18"/>
    </row>
    <row r="2266" customFormat="false" ht="15" hidden="false" customHeight="false" outlineLevel="0" collapsed="false">
      <c r="B2266" s="12" t="n">
        <v>2260</v>
      </c>
      <c r="C2266" s="36" t="str">
        <f aca="false">IF(商品マスタ!$C2265="","",商品マスタ!$C2265)</f>
        <v/>
      </c>
      <c r="D2266" s="12" t="str">
        <f aca="false">IF($C2266="","",商品マスタ!$D2265)</f>
        <v/>
      </c>
      <c r="E2266" s="12" t="str">
        <f aca="false">IF($C2266="","",商品マスタ!$G2265)</f>
        <v/>
      </c>
      <c r="F2266" s="12" t="str">
        <f aca="false">IF($C2266="","",IF(商品マスタ!$P2265="","理論",商品マスタ!$P2265))</f>
        <v/>
      </c>
      <c r="G2266" s="17" t="str">
        <f aca="false">IF($C2266="","",N(商品マスタ!$H2265))</f>
        <v/>
      </c>
      <c r="H2266" s="14"/>
      <c r="I2266" s="17" t="str">
        <f aca="false">IF($C2266="","",N($H2266)*N(商品マスタ!$N2265))</f>
        <v/>
      </c>
      <c r="J2266" s="17" t="str">
        <f aca="false">IF($C2266="","",N($I2266)-N($G2266))</f>
        <v/>
      </c>
      <c r="K2266" s="37" t="str">
        <f aca="false">IF($C2266="","",N(商品マスタ!$I2265))</f>
        <v/>
      </c>
      <c r="L2266" s="17" t="str">
        <f aca="false">IF($C2266="","",MAX(1,N(商品マスタ!$J2265)))</f>
        <v/>
      </c>
      <c r="M2266" s="38" t="str">
        <f aca="false">IF($C2266="","",N(TOP!$C$16)*N($K2266))</f>
        <v/>
      </c>
      <c r="N2266" s="17" t="str">
        <f aca="false">IF($C2266="","",ROUNDUP(N($M2266)/N($L2266),0))</f>
        <v/>
      </c>
      <c r="O2266" s="17" t="str">
        <f aca="false">IF($C2266="","",N(商品マスタ!$R2265))</f>
        <v/>
      </c>
      <c r="P2266" s="17" t="str">
        <f aca="false">IF($C2266="","",IF($F2266="理論",(N($O2266)+N($N2266))-N($G2266),(N($O2266)+N($N2266))-N($I2266)))</f>
        <v/>
      </c>
      <c r="Q2266" s="17" t="str">
        <f aca="false">IF($C2266="","",MAX(1,N(商品マスタ!$K2265)))</f>
        <v/>
      </c>
      <c r="R2266" s="39" t="str">
        <f aca="false">IF($C2266="","",IF(N($P2266)/N($Q2266)&lt;=0,"",ROUNDUP(N($P2266)/N($Q2266),0)))</f>
        <v/>
      </c>
      <c r="S2266" s="14"/>
      <c r="T2266" s="40" t="str">
        <f aca="false">IF($C2266="","",N(商品マスタ!$M2265))</f>
        <v/>
      </c>
      <c r="U2266" s="40" t="str">
        <f aca="false">IF($S2266="","",N($S2266)*N($T2266))</f>
        <v/>
      </c>
      <c r="V2266" s="18"/>
    </row>
    <row r="2267" customFormat="false" ht="15" hidden="false" customHeight="false" outlineLevel="0" collapsed="false">
      <c r="B2267" s="12" t="n">
        <v>2261</v>
      </c>
      <c r="C2267" s="36" t="str">
        <f aca="false">IF(商品マスタ!$C2266="","",商品マスタ!$C2266)</f>
        <v/>
      </c>
      <c r="D2267" s="12" t="str">
        <f aca="false">IF($C2267="","",商品マスタ!$D2266)</f>
        <v/>
      </c>
      <c r="E2267" s="12" t="str">
        <f aca="false">IF($C2267="","",商品マスタ!$G2266)</f>
        <v/>
      </c>
      <c r="F2267" s="12" t="str">
        <f aca="false">IF($C2267="","",IF(商品マスタ!$P2266="","理論",商品マスタ!$P2266))</f>
        <v/>
      </c>
      <c r="G2267" s="17" t="str">
        <f aca="false">IF($C2267="","",N(商品マスタ!$H2266))</f>
        <v/>
      </c>
      <c r="H2267" s="14"/>
      <c r="I2267" s="17" t="str">
        <f aca="false">IF($C2267="","",N($H2267)*N(商品マスタ!$N2266))</f>
        <v/>
      </c>
      <c r="J2267" s="17" t="str">
        <f aca="false">IF($C2267="","",N($I2267)-N($G2267))</f>
        <v/>
      </c>
      <c r="K2267" s="37" t="str">
        <f aca="false">IF($C2267="","",N(商品マスタ!$I2266))</f>
        <v/>
      </c>
      <c r="L2267" s="17" t="str">
        <f aca="false">IF($C2267="","",MAX(1,N(商品マスタ!$J2266)))</f>
        <v/>
      </c>
      <c r="M2267" s="38" t="str">
        <f aca="false">IF($C2267="","",N(TOP!$C$16)*N($K2267))</f>
        <v/>
      </c>
      <c r="N2267" s="17" t="str">
        <f aca="false">IF($C2267="","",ROUNDUP(N($M2267)/N($L2267),0))</f>
        <v/>
      </c>
      <c r="O2267" s="17" t="str">
        <f aca="false">IF($C2267="","",N(商品マスタ!$R2266))</f>
        <v/>
      </c>
      <c r="P2267" s="17" t="str">
        <f aca="false">IF($C2267="","",IF($F2267="理論",(N($O2267)+N($N2267))-N($G2267),(N($O2267)+N($N2267))-N($I2267)))</f>
        <v/>
      </c>
      <c r="Q2267" s="17" t="str">
        <f aca="false">IF($C2267="","",MAX(1,N(商品マスタ!$K2266)))</f>
        <v/>
      </c>
      <c r="R2267" s="39" t="str">
        <f aca="false">IF($C2267="","",IF(N($P2267)/N($Q2267)&lt;=0,"",ROUNDUP(N($P2267)/N($Q2267),0)))</f>
        <v/>
      </c>
      <c r="S2267" s="14"/>
      <c r="T2267" s="40" t="str">
        <f aca="false">IF($C2267="","",N(商品マスタ!$M2266))</f>
        <v/>
      </c>
      <c r="U2267" s="40" t="str">
        <f aca="false">IF($S2267="","",N($S2267)*N($T2267))</f>
        <v/>
      </c>
      <c r="V2267" s="18"/>
    </row>
    <row r="2268" customFormat="false" ht="15" hidden="false" customHeight="false" outlineLevel="0" collapsed="false">
      <c r="B2268" s="12" t="n">
        <v>2262</v>
      </c>
      <c r="C2268" s="36" t="str">
        <f aca="false">IF(商品マスタ!$C2267="","",商品マスタ!$C2267)</f>
        <v/>
      </c>
      <c r="D2268" s="12" t="str">
        <f aca="false">IF($C2268="","",商品マスタ!$D2267)</f>
        <v/>
      </c>
      <c r="E2268" s="12" t="str">
        <f aca="false">IF($C2268="","",商品マスタ!$G2267)</f>
        <v/>
      </c>
      <c r="F2268" s="12" t="str">
        <f aca="false">IF($C2268="","",IF(商品マスタ!$P2267="","理論",商品マスタ!$P2267))</f>
        <v/>
      </c>
      <c r="G2268" s="17" t="str">
        <f aca="false">IF($C2268="","",N(商品マスタ!$H2267))</f>
        <v/>
      </c>
      <c r="H2268" s="14"/>
      <c r="I2268" s="17" t="str">
        <f aca="false">IF($C2268="","",N($H2268)*N(商品マスタ!$N2267))</f>
        <v/>
      </c>
      <c r="J2268" s="17" t="str">
        <f aca="false">IF($C2268="","",N($I2268)-N($G2268))</f>
        <v/>
      </c>
      <c r="K2268" s="37" t="str">
        <f aca="false">IF($C2268="","",N(商品マスタ!$I2267))</f>
        <v/>
      </c>
      <c r="L2268" s="17" t="str">
        <f aca="false">IF($C2268="","",MAX(1,N(商品マスタ!$J2267)))</f>
        <v/>
      </c>
      <c r="M2268" s="38" t="str">
        <f aca="false">IF($C2268="","",N(TOP!$C$16)*N($K2268))</f>
        <v/>
      </c>
      <c r="N2268" s="17" t="str">
        <f aca="false">IF($C2268="","",ROUNDUP(N($M2268)/N($L2268),0))</f>
        <v/>
      </c>
      <c r="O2268" s="17" t="str">
        <f aca="false">IF($C2268="","",N(商品マスタ!$R2267))</f>
        <v/>
      </c>
      <c r="P2268" s="17" t="str">
        <f aca="false">IF($C2268="","",IF($F2268="理論",(N($O2268)+N($N2268))-N($G2268),(N($O2268)+N($N2268))-N($I2268)))</f>
        <v/>
      </c>
      <c r="Q2268" s="17" t="str">
        <f aca="false">IF($C2268="","",MAX(1,N(商品マスタ!$K2267)))</f>
        <v/>
      </c>
      <c r="R2268" s="39" t="str">
        <f aca="false">IF($C2268="","",IF(N($P2268)/N($Q2268)&lt;=0,"",ROUNDUP(N($P2268)/N($Q2268),0)))</f>
        <v/>
      </c>
      <c r="S2268" s="14"/>
      <c r="T2268" s="40" t="str">
        <f aca="false">IF($C2268="","",N(商品マスタ!$M2267))</f>
        <v/>
      </c>
      <c r="U2268" s="40" t="str">
        <f aca="false">IF($S2268="","",N($S2268)*N($T2268))</f>
        <v/>
      </c>
      <c r="V2268" s="18"/>
    </row>
    <row r="2269" customFormat="false" ht="15" hidden="false" customHeight="false" outlineLevel="0" collapsed="false">
      <c r="B2269" s="12" t="n">
        <v>2263</v>
      </c>
      <c r="C2269" s="36" t="str">
        <f aca="false">IF(商品マスタ!$C2268="","",商品マスタ!$C2268)</f>
        <v/>
      </c>
      <c r="D2269" s="12" t="str">
        <f aca="false">IF($C2269="","",商品マスタ!$D2268)</f>
        <v/>
      </c>
      <c r="E2269" s="12" t="str">
        <f aca="false">IF($C2269="","",商品マスタ!$G2268)</f>
        <v/>
      </c>
      <c r="F2269" s="12" t="str">
        <f aca="false">IF($C2269="","",IF(商品マスタ!$P2268="","理論",商品マスタ!$P2268))</f>
        <v/>
      </c>
      <c r="G2269" s="17" t="str">
        <f aca="false">IF($C2269="","",N(商品マスタ!$H2268))</f>
        <v/>
      </c>
      <c r="H2269" s="14"/>
      <c r="I2269" s="17" t="str">
        <f aca="false">IF($C2269="","",N($H2269)*N(商品マスタ!$N2268))</f>
        <v/>
      </c>
      <c r="J2269" s="17" t="str">
        <f aca="false">IF($C2269="","",N($I2269)-N($G2269))</f>
        <v/>
      </c>
      <c r="K2269" s="37" t="str">
        <f aca="false">IF($C2269="","",N(商品マスタ!$I2268))</f>
        <v/>
      </c>
      <c r="L2269" s="17" t="str">
        <f aca="false">IF($C2269="","",MAX(1,N(商品マスタ!$J2268)))</f>
        <v/>
      </c>
      <c r="M2269" s="38" t="str">
        <f aca="false">IF($C2269="","",N(TOP!$C$16)*N($K2269))</f>
        <v/>
      </c>
      <c r="N2269" s="17" t="str">
        <f aca="false">IF($C2269="","",ROUNDUP(N($M2269)/N($L2269),0))</f>
        <v/>
      </c>
      <c r="O2269" s="17" t="str">
        <f aca="false">IF($C2269="","",N(商品マスタ!$R2268))</f>
        <v/>
      </c>
      <c r="P2269" s="17" t="str">
        <f aca="false">IF($C2269="","",IF($F2269="理論",(N($O2269)+N($N2269))-N($G2269),(N($O2269)+N($N2269))-N($I2269)))</f>
        <v/>
      </c>
      <c r="Q2269" s="17" t="str">
        <f aca="false">IF($C2269="","",MAX(1,N(商品マスタ!$K2268)))</f>
        <v/>
      </c>
      <c r="R2269" s="39" t="str">
        <f aca="false">IF($C2269="","",IF(N($P2269)/N($Q2269)&lt;=0,"",ROUNDUP(N($P2269)/N($Q2269),0)))</f>
        <v/>
      </c>
      <c r="S2269" s="14"/>
      <c r="T2269" s="40" t="str">
        <f aca="false">IF($C2269="","",N(商品マスタ!$M2268))</f>
        <v/>
      </c>
      <c r="U2269" s="40" t="str">
        <f aca="false">IF($S2269="","",N($S2269)*N($T2269))</f>
        <v/>
      </c>
      <c r="V2269" s="18"/>
    </row>
    <row r="2270" customFormat="false" ht="15" hidden="false" customHeight="false" outlineLevel="0" collapsed="false">
      <c r="B2270" s="12" t="n">
        <v>2264</v>
      </c>
      <c r="C2270" s="36" t="str">
        <f aca="false">IF(商品マスタ!$C2269="","",商品マスタ!$C2269)</f>
        <v/>
      </c>
      <c r="D2270" s="12" t="str">
        <f aca="false">IF($C2270="","",商品マスタ!$D2269)</f>
        <v/>
      </c>
      <c r="E2270" s="12" t="str">
        <f aca="false">IF($C2270="","",商品マスタ!$G2269)</f>
        <v/>
      </c>
      <c r="F2270" s="12" t="str">
        <f aca="false">IF($C2270="","",IF(商品マスタ!$P2269="","理論",商品マスタ!$P2269))</f>
        <v/>
      </c>
      <c r="G2270" s="17" t="str">
        <f aca="false">IF($C2270="","",N(商品マスタ!$H2269))</f>
        <v/>
      </c>
      <c r="H2270" s="14"/>
      <c r="I2270" s="17" t="str">
        <f aca="false">IF($C2270="","",N($H2270)*N(商品マスタ!$N2269))</f>
        <v/>
      </c>
      <c r="J2270" s="17" t="str">
        <f aca="false">IF($C2270="","",N($I2270)-N($G2270))</f>
        <v/>
      </c>
      <c r="K2270" s="37" t="str">
        <f aca="false">IF($C2270="","",N(商品マスタ!$I2269))</f>
        <v/>
      </c>
      <c r="L2270" s="17" t="str">
        <f aca="false">IF($C2270="","",MAX(1,N(商品マスタ!$J2269)))</f>
        <v/>
      </c>
      <c r="M2270" s="38" t="str">
        <f aca="false">IF($C2270="","",N(TOP!$C$16)*N($K2270))</f>
        <v/>
      </c>
      <c r="N2270" s="17" t="str">
        <f aca="false">IF($C2270="","",ROUNDUP(N($M2270)/N($L2270),0))</f>
        <v/>
      </c>
      <c r="O2270" s="17" t="str">
        <f aca="false">IF($C2270="","",N(商品マスタ!$R2269))</f>
        <v/>
      </c>
      <c r="P2270" s="17" t="str">
        <f aca="false">IF($C2270="","",IF($F2270="理論",(N($O2270)+N($N2270))-N($G2270),(N($O2270)+N($N2270))-N($I2270)))</f>
        <v/>
      </c>
      <c r="Q2270" s="17" t="str">
        <f aca="false">IF($C2270="","",MAX(1,N(商品マスタ!$K2269)))</f>
        <v/>
      </c>
      <c r="R2270" s="39" t="str">
        <f aca="false">IF($C2270="","",IF(N($P2270)/N($Q2270)&lt;=0,"",ROUNDUP(N($P2270)/N($Q2270),0)))</f>
        <v/>
      </c>
      <c r="S2270" s="14"/>
      <c r="T2270" s="40" t="str">
        <f aca="false">IF($C2270="","",N(商品マスタ!$M2269))</f>
        <v/>
      </c>
      <c r="U2270" s="40" t="str">
        <f aca="false">IF($S2270="","",N($S2270)*N($T2270))</f>
        <v/>
      </c>
      <c r="V2270" s="18"/>
    </row>
    <row r="2271" customFormat="false" ht="15" hidden="false" customHeight="false" outlineLevel="0" collapsed="false">
      <c r="B2271" s="12" t="n">
        <v>2265</v>
      </c>
      <c r="C2271" s="36" t="str">
        <f aca="false">IF(商品マスタ!$C2270="","",商品マスタ!$C2270)</f>
        <v/>
      </c>
      <c r="D2271" s="12" t="str">
        <f aca="false">IF($C2271="","",商品マスタ!$D2270)</f>
        <v/>
      </c>
      <c r="E2271" s="12" t="str">
        <f aca="false">IF($C2271="","",商品マスタ!$G2270)</f>
        <v/>
      </c>
      <c r="F2271" s="12" t="str">
        <f aca="false">IF($C2271="","",IF(商品マスタ!$P2270="","理論",商品マスタ!$P2270))</f>
        <v/>
      </c>
      <c r="G2271" s="17" t="str">
        <f aca="false">IF($C2271="","",N(商品マスタ!$H2270))</f>
        <v/>
      </c>
      <c r="H2271" s="14"/>
      <c r="I2271" s="17" t="str">
        <f aca="false">IF($C2271="","",N($H2271)*N(商品マスタ!$N2270))</f>
        <v/>
      </c>
      <c r="J2271" s="17" t="str">
        <f aca="false">IF($C2271="","",N($I2271)-N($G2271))</f>
        <v/>
      </c>
      <c r="K2271" s="37" t="str">
        <f aca="false">IF($C2271="","",N(商品マスタ!$I2270))</f>
        <v/>
      </c>
      <c r="L2271" s="17" t="str">
        <f aca="false">IF($C2271="","",MAX(1,N(商品マスタ!$J2270)))</f>
        <v/>
      </c>
      <c r="M2271" s="38" t="str">
        <f aca="false">IF($C2271="","",N(TOP!$C$16)*N($K2271))</f>
        <v/>
      </c>
      <c r="N2271" s="17" t="str">
        <f aca="false">IF($C2271="","",ROUNDUP(N($M2271)/N($L2271),0))</f>
        <v/>
      </c>
      <c r="O2271" s="17" t="str">
        <f aca="false">IF($C2271="","",N(商品マスタ!$R2270))</f>
        <v/>
      </c>
      <c r="P2271" s="17" t="str">
        <f aca="false">IF($C2271="","",IF($F2271="理論",(N($O2271)+N($N2271))-N($G2271),(N($O2271)+N($N2271))-N($I2271)))</f>
        <v/>
      </c>
      <c r="Q2271" s="17" t="str">
        <f aca="false">IF($C2271="","",MAX(1,N(商品マスタ!$K2270)))</f>
        <v/>
      </c>
      <c r="R2271" s="39" t="str">
        <f aca="false">IF($C2271="","",IF(N($P2271)/N($Q2271)&lt;=0,"",ROUNDUP(N($P2271)/N($Q2271),0)))</f>
        <v/>
      </c>
      <c r="S2271" s="14"/>
      <c r="T2271" s="40" t="str">
        <f aca="false">IF($C2271="","",N(商品マスタ!$M2270))</f>
        <v/>
      </c>
      <c r="U2271" s="40" t="str">
        <f aca="false">IF($S2271="","",N($S2271)*N($T2271))</f>
        <v/>
      </c>
      <c r="V2271" s="18"/>
    </row>
    <row r="2272" customFormat="false" ht="15" hidden="false" customHeight="false" outlineLevel="0" collapsed="false">
      <c r="B2272" s="12" t="n">
        <v>2266</v>
      </c>
      <c r="C2272" s="36" t="str">
        <f aca="false">IF(商品マスタ!$C2271="","",商品マスタ!$C2271)</f>
        <v/>
      </c>
      <c r="D2272" s="12" t="str">
        <f aca="false">IF($C2272="","",商品マスタ!$D2271)</f>
        <v/>
      </c>
      <c r="E2272" s="12" t="str">
        <f aca="false">IF($C2272="","",商品マスタ!$G2271)</f>
        <v/>
      </c>
      <c r="F2272" s="12" t="str">
        <f aca="false">IF($C2272="","",IF(商品マスタ!$P2271="","理論",商品マスタ!$P2271))</f>
        <v/>
      </c>
      <c r="G2272" s="17" t="str">
        <f aca="false">IF($C2272="","",N(商品マスタ!$H2271))</f>
        <v/>
      </c>
      <c r="H2272" s="14"/>
      <c r="I2272" s="17" t="str">
        <f aca="false">IF($C2272="","",N($H2272)*N(商品マスタ!$N2271))</f>
        <v/>
      </c>
      <c r="J2272" s="17" t="str">
        <f aca="false">IF($C2272="","",N($I2272)-N($G2272))</f>
        <v/>
      </c>
      <c r="K2272" s="37" t="str">
        <f aca="false">IF($C2272="","",N(商品マスタ!$I2271))</f>
        <v/>
      </c>
      <c r="L2272" s="17" t="str">
        <f aca="false">IF($C2272="","",MAX(1,N(商品マスタ!$J2271)))</f>
        <v/>
      </c>
      <c r="M2272" s="38" t="str">
        <f aca="false">IF($C2272="","",N(TOP!$C$16)*N($K2272))</f>
        <v/>
      </c>
      <c r="N2272" s="17" t="str">
        <f aca="false">IF($C2272="","",ROUNDUP(N($M2272)/N($L2272),0))</f>
        <v/>
      </c>
      <c r="O2272" s="17" t="str">
        <f aca="false">IF($C2272="","",N(商品マスタ!$R2271))</f>
        <v/>
      </c>
      <c r="P2272" s="17" t="str">
        <f aca="false">IF($C2272="","",IF($F2272="理論",(N($O2272)+N($N2272))-N($G2272),(N($O2272)+N($N2272))-N($I2272)))</f>
        <v/>
      </c>
      <c r="Q2272" s="17" t="str">
        <f aca="false">IF($C2272="","",MAX(1,N(商品マスタ!$K2271)))</f>
        <v/>
      </c>
      <c r="R2272" s="39" t="str">
        <f aca="false">IF($C2272="","",IF(N($P2272)/N($Q2272)&lt;=0,"",ROUNDUP(N($P2272)/N($Q2272),0)))</f>
        <v/>
      </c>
      <c r="S2272" s="14"/>
      <c r="T2272" s="40" t="str">
        <f aca="false">IF($C2272="","",N(商品マスタ!$M2271))</f>
        <v/>
      </c>
      <c r="U2272" s="40" t="str">
        <f aca="false">IF($S2272="","",N($S2272)*N($T2272))</f>
        <v/>
      </c>
      <c r="V2272" s="18"/>
    </row>
    <row r="2273" customFormat="false" ht="15" hidden="false" customHeight="false" outlineLevel="0" collapsed="false">
      <c r="B2273" s="12" t="n">
        <v>2267</v>
      </c>
      <c r="C2273" s="36" t="str">
        <f aca="false">IF(商品マスタ!$C2272="","",商品マスタ!$C2272)</f>
        <v/>
      </c>
      <c r="D2273" s="12" t="str">
        <f aca="false">IF($C2273="","",商品マスタ!$D2272)</f>
        <v/>
      </c>
      <c r="E2273" s="12" t="str">
        <f aca="false">IF($C2273="","",商品マスタ!$G2272)</f>
        <v/>
      </c>
      <c r="F2273" s="12" t="str">
        <f aca="false">IF($C2273="","",IF(商品マスタ!$P2272="","理論",商品マスタ!$P2272))</f>
        <v/>
      </c>
      <c r="G2273" s="17" t="str">
        <f aca="false">IF($C2273="","",N(商品マスタ!$H2272))</f>
        <v/>
      </c>
      <c r="H2273" s="14"/>
      <c r="I2273" s="17" t="str">
        <f aca="false">IF($C2273="","",N($H2273)*N(商品マスタ!$N2272))</f>
        <v/>
      </c>
      <c r="J2273" s="17" t="str">
        <f aca="false">IF($C2273="","",N($I2273)-N($G2273))</f>
        <v/>
      </c>
      <c r="K2273" s="37" t="str">
        <f aca="false">IF($C2273="","",N(商品マスタ!$I2272))</f>
        <v/>
      </c>
      <c r="L2273" s="17" t="str">
        <f aca="false">IF($C2273="","",MAX(1,N(商品マスタ!$J2272)))</f>
        <v/>
      </c>
      <c r="M2273" s="38" t="str">
        <f aca="false">IF($C2273="","",N(TOP!$C$16)*N($K2273))</f>
        <v/>
      </c>
      <c r="N2273" s="17" t="str">
        <f aca="false">IF($C2273="","",ROUNDUP(N($M2273)/N($L2273),0))</f>
        <v/>
      </c>
      <c r="O2273" s="17" t="str">
        <f aca="false">IF($C2273="","",N(商品マスタ!$R2272))</f>
        <v/>
      </c>
      <c r="P2273" s="17" t="str">
        <f aca="false">IF($C2273="","",IF($F2273="理論",(N($O2273)+N($N2273))-N($G2273),(N($O2273)+N($N2273))-N($I2273)))</f>
        <v/>
      </c>
      <c r="Q2273" s="17" t="str">
        <f aca="false">IF($C2273="","",MAX(1,N(商品マスタ!$K2272)))</f>
        <v/>
      </c>
      <c r="R2273" s="39" t="str">
        <f aca="false">IF($C2273="","",IF(N($P2273)/N($Q2273)&lt;=0,"",ROUNDUP(N($P2273)/N($Q2273),0)))</f>
        <v/>
      </c>
      <c r="S2273" s="14"/>
      <c r="T2273" s="40" t="str">
        <f aca="false">IF($C2273="","",N(商品マスタ!$M2272))</f>
        <v/>
      </c>
      <c r="U2273" s="40" t="str">
        <f aca="false">IF($S2273="","",N($S2273)*N($T2273))</f>
        <v/>
      </c>
      <c r="V2273" s="18"/>
    </row>
    <row r="2274" customFormat="false" ht="15" hidden="false" customHeight="false" outlineLevel="0" collapsed="false">
      <c r="B2274" s="12" t="n">
        <v>2268</v>
      </c>
      <c r="C2274" s="36" t="str">
        <f aca="false">IF(商品マスタ!$C2273="","",商品マスタ!$C2273)</f>
        <v/>
      </c>
      <c r="D2274" s="12" t="str">
        <f aca="false">IF($C2274="","",商品マスタ!$D2273)</f>
        <v/>
      </c>
      <c r="E2274" s="12" t="str">
        <f aca="false">IF($C2274="","",商品マスタ!$G2273)</f>
        <v/>
      </c>
      <c r="F2274" s="12" t="str">
        <f aca="false">IF($C2274="","",IF(商品マスタ!$P2273="","理論",商品マスタ!$P2273))</f>
        <v/>
      </c>
      <c r="G2274" s="17" t="str">
        <f aca="false">IF($C2274="","",N(商品マスタ!$H2273))</f>
        <v/>
      </c>
      <c r="H2274" s="14"/>
      <c r="I2274" s="17" t="str">
        <f aca="false">IF($C2274="","",N($H2274)*N(商品マスタ!$N2273))</f>
        <v/>
      </c>
      <c r="J2274" s="17" t="str">
        <f aca="false">IF($C2274="","",N($I2274)-N($G2274))</f>
        <v/>
      </c>
      <c r="K2274" s="37" t="str">
        <f aca="false">IF($C2274="","",N(商品マスタ!$I2273))</f>
        <v/>
      </c>
      <c r="L2274" s="17" t="str">
        <f aca="false">IF($C2274="","",MAX(1,N(商品マスタ!$J2273)))</f>
        <v/>
      </c>
      <c r="M2274" s="38" t="str">
        <f aca="false">IF($C2274="","",N(TOP!$C$16)*N($K2274))</f>
        <v/>
      </c>
      <c r="N2274" s="17" t="str">
        <f aca="false">IF($C2274="","",ROUNDUP(N($M2274)/N($L2274),0))</f>
        <v/>
      </c>
      <c r="O2274" s="17" t="str">
        <f aca="false">IF($C2274="","",N(商品マスタ!$R2273))</f>
        <v/>
      </c>
      <c r="P2274" s="17" t="str">
        <f aca="false">IF($C2274="","",IF($F2274="理論",(N($O2274)+N($N2274))-N($G2274),(N($O2274)+N($N2274))-N($I2274)))</f>
        <v/>
      </c>
      <c r="Q2274" s="17" t="str">
        <f aca="false">IF($C2274="","",MAX(1,N(商品マスタ!$K2273)))</f>
        <v/>
      </c>
      <c r="R2274" s="39" t="str">
        <f aca="false">IF($C2274="","",IF(N($P2274)/N($Q2274)&lt;=0,"",ROUNDUP(N($P2274)/N($Q2274),0)))</f>
        <v/>
      </c>
      <c r="S2274" s="14"/>
      <c r="T2274" s="40" t="str">
        <f aca="false">IF($C2274="","",N(商品マスタ!$M2273))</f>
        <v/>
      </c>
      <c r="U2274" s="40" t="str">
        <f aca="false">IF($S2274="","",N($S2274)*N($T2274))</f>
        <v/>
      </c>
      <c r="V2274" s="18"/>
    </row>
    <row r="2275" customFormat="false" ht="15" hidden="false" customHeight="false" outlineLevel="0" collapsed="false">
      <c r="B2275" s="12" t="n">
        <v>2269</v>
      </c>
      <c r="C2275" s="36" t="str">
        <f aca="false">IF(商品マスタ!$C2274="","",商品マスタ!$C2274)</f>
        <v/>
      </c>
      <c r="D2275" s="12" t="str">
        <f aca="false">IF($C2275="","",商品マスタ!$D2274)</f>
        <v/>
      </c>
      <c r="E2275" s="12" t="str">
        <f aca="false">IF($C2275="","",商品マスタ!$G2274)</f>
        <v/>
      </c>
      <c r="F2275" s="12" t="str">
        <f aca="false">IF($C2275="","",IF(商品マスタ!$P2274="","理論",商品マスタ!$P2274))</f>
        <v/>
      </c>
      <c r="G2275" s="17" t="str">
        <f aca="false">IF($C2275="","",N(商品マスタ!$H2274))</f>
        <v/>
      </c>
      <c r="H2275" s="14"/>
      <c r="I2275" s="17" t="str">
        <f aca="false">IF($C2275="","",N($H2275)*N(商品マスタ!$N2274))</f>
        <v/>
      </c>
      <c r="J2275" s="17" t="str">
        <f aca="false">IF($C2275="","",N($I2275)-N($G2275))</f>
        <v/>
      </c>
      <c r="K2275" s="37" t="str">
        <f aca="false">IF($C2275="","",N(商品マスタ!$I2274))</f>
        <v/>
      </c>
      <c r="L2275" s="17" t="str">
        <f aca="false">IF($C2275="","",MAX(1,N(商品マスタ!$J2274)))</f>
        <v/>
      </c>
      <c r="M2275" s="38" t="str">
        <f aca="false">IF($C2275="","",N(TOP!$C$16)*N($K2275))</f>
        <v/>
      </c>
      <c r="N2275" s="17" t="str">
        <f aca="false">IF($C2275="","",ROUNDUP(N($M2275)/N($L2275),0))</f>
        <v/>
      </c>
      <c r="O2275" s="17" t="str">
        <f aca="false">IF($C2275="","",N(商品マスタ!$R2274))</f>
        <v/>
      </c>
      <c r="P2275" s="17" t="str">
        <f aca="false">IF($C2275="","",IF($F2275="理論",(N($O2275)+N($N2275))-N($G2275),(N($O2275)+N($N2275))-N($I2275)))</f>
        <v/>
      </c>
      <c r="Q2275" s="17" t="str">
        <f aca="false">IF($C2275="","",MAX(1,N(商品マスタ!$K2274)))</f>
        <v/>
      </c>
      <c r="R2275" s="39" t="str">
        <f aca="false">IF($C2275="","",IF(N($P2275)/N($Q2275)&lt;=0,"",ROUNDUP(N($P2275)/N($Q2275),0)))</f>
        <v/>
      </c>
      <c r="S2275" s="14"/>
      <c r="T2275" s="40" t="str">
        <f aca="false">IF($C2275="","",N(商品マスタ!$M2274))</f>
        <v/>
      </c>
      <c r="U2275" s="40" t="str">
        <f aca="false">IF($S2275="","",N($S2275)*N($T2275))</f>
        <v/>
      </c>
      <c r="V2275" s="18"/>
    </row>
    <row r="2276" customFormat="false" ht="15" hidden="false" customHeight="false" outlineLevel="0" collapsed="false">
      <c r="B2276" s="12" t="n">
        <v>2270</v>
      </c>
      <c r="C2276" s="36" t="str">
        <f aca="false">IF(商品マスタ!$C2275="","",商品マスタ!$C2275)</f>
        <v/>
      </c>
      <c r="D2276" s="12" t="str">
        <f aca="false">IF($C2276="","",商品マスタ!$D2275)</f>
        <v/>
      </c>
      <c r="E2276" s="12" t="str">
        <f aca="false">IF($C2276="","",商品マスタ!$G2275)</f>
        <v/>
      </c>
      <c r="F2276" s="12" t="str">
        <f aca="false">IF($C2276="","",IF(商品マスタ!$P2275="","理論",商品マスタ!$P2275))</f>
        <v/>
      </c>
      <c r="G2276" s="17" t="str">
        <f aca="false">IF($C2276="","",N(商品マスタ!$H2275))</f>
        <v/>
      </c>
      <c r="H2276" s="14"/>
      <c r="I2276" s="17" t="str">
        <f aca="false">IF($C2276="","",N($H2276)*N(商品マスタ!$N2275))</f>
        <v/>
      </c>
      <c r="J2276" s="17" t="str">
        <f aca="false">IF($C2276="","",N($I2276)-N($G2276))</f>
        <v/>
      </c>
      <c r="K2276" s="37" t="str">
        <f aca="false">IF($C2276="","",N(商品マスタ!$I2275))</f>
        <v/>
      </c>
      <c r="L2276" s="17" t="str">
        <f aca="false">IF($C2276="","",MAX(1,N(商品マスタ!$J2275)))</f>
        <v/>
      </c>
      <c r="M2276" s="38" t="str">
        <f aca="false">IF($C2276="","",N(TOP!$C$16)*N($K2276))</f>
        <v/>
      </c>
      <c r="N2276" s="17" t="str">
        <f aca="false">IF($C2276="","",ROUNDUP(N($M2276)/N($L2276),0))</f>
        <v/>
      </c>
      <c r="O2276" s="17" t="str">
        <f aca="false">IF($C2276="","",N(商品マスタ!$R2275))</f>
        <v/>
      </c>
      <c r="P2276" s="17" t="str">
        <f aca="false">IF($C2276="","",IF($F2276="理論",(N($O2276)+N($N2276))-N($G2276),(N($O2276)+N($N2276))-N($I2276)))</f>
        <v/>
      </c>
      <c r="Q2276" s="17" t="str">
        <f aca="false">IF($C2276="","",MAX(1,N(商品マスタ!$K2275)))</f>
        <v/>
      </c>
      <c r="R2276" s="39" t="str">
        <f aca="false">IF($C2276="","",IF(N($P2276)/N($Q2276)&lt;=0,"",ROUNDUP(N($P2276)/N($Q2276),0)))</f>
        <v/>
      </c>
      <c r="S2276" s="14"/>
      <c r="T2276" s="40" t="str">
        <f aca="false">IF($C2276="","",N(商品マスタ!$M2275))</f>
        <v/>
      </c>
      <c r="U2276" s="40" t="str">
        <f aca="false">IF($S2276="","",N($S2276)*N($T2276))</f>
        <v/>
      </c>
      <c r="V2276" s="18"/>
    </row>
    <row r="2277" customFormat="false" ht="15" hidden="false" customHeight="false" outlineLevel="0" collapsed="false">
      <c r="B2277" s="12" t="n">
        <v>2271</v>
      </c>
      <c r="C2277" s="36" t="str">
        <f aca="false">IF(商品マスタ!$C2276="","",商品マスタ!$C2276)</f>
        <v/>
      </c>
      <c r="D2277" s="12" t="str">
        <f aca="false">IF($C2277="","",商品マスタ!$D2276)</f>
        <v/>
      </c>
      <c r="E2277" s="12" t="str">
        <f aca="false">IF($C2277="","",商品マスタ!$G2276)</f>
        <v/>
      </c>
      <c r="F2277" s="12" t="str">
        <f aca="false">IF($C2277="","",IF(商品マスタ!$P2276="","理論",商品マスタ!$P2276))</f>
        <v/>
      </c>
      <c r="G2277" s="17" t="str">
        <f aca="false">IF($C2277="","",N(商品マスタ!$H2276))</f>
        <v/>
      </c>
      <c r="H2277" s="14"/>
      <c r="I2277" s="17" t="str">
        <f aca="false">IF($C2277="","",N($H2277)*N(商品マスタ!$N2276))</f>
        <v/>
      </c>
      <c r="J2277" s="17" t="str">
        <f aca="false">IF($C2277="","",N($I2277)-N($G2277))</f>
        <v/>
      </c>
      <c r="K2277" s="37" t="str">
        <f aca="false">IF($C2277="","",N(商品マスタ!$I2276))</f>
        <v/>
      </c>
      <c r="L2277" s="17" t="str">
        <f aca="false">IF($C2277="","",MAX(1,N(商品マスタ!$J2276)))</f>
        <v/>
      </c>
      <c r="M2277" s="38" t="str">
        <f aca="false">IF($C2277="","",N(TOP!$C$16)*N($K2277))</f>
        <v/>
      </c>
      <c r="N2277" s="17" t="str">
        <f aca="false">IF($C2277="","",ROUNDUP(N($M2277)/N($L2277),0))</f>
        <v/>
      </c>
      <c r="O2277" s="17" t="str">
        <f aca="false">IF($C2277="","",N(商品マスタ!$R2276))</f>
        <v/>
      </c>
      <c r="P2277" s="17" t="str">
        <f aca="false">IF($C2277="","",IF($F2277="理論",(N($O2277)+N($N2277))-N($G2277),(N($O2277)+N($N2277))-N($I2277)))</f>
        <v/>
      </c>
      <c r="Q2277" s="17" t="str">
        <f aca="false">IF($C2277="","",MAX(1,N(商品マスタ!$K2276)))</f>
        <v/>
      </c>
      <c r="R2277" s="39" t="str">
        <f aca="false">IF($C2277="","",IF(N($P2277)/N($Q2277)&lt;=0,"",ROUNDUP(N($P2277)/N($Q2277),0)))</f>
        <v/>
      </c>
      <c r="S2277" s="14"/>
      <c r="T2277" s="40" t="str">
        <f aca="false">IF($C2277="","",N(商品マスタ!$M2276))</f>
        <v/>
      </c>
      <c r="U2277" s="40" t="str">
        <f aca="false">IF($S2277="","",N($S2277)*N($T2277))</f>
        <v/>
      </c>
      <c r="V2277" s="18"/>
    </row>
    <row r="2278" customFormat="false" ht="15" hidden="false" customHeight="false" outlineLevel="0" collapsed="false">
      <c r="B2278" s="12" t="n">
        <v>2272</v>
      </c>
      <c r="C2278" s="36" t="str">
        <f aca="false">IF(商品マスタ!$C2277="","",商品マスタ!$C2277)</f>
        <v/>
      </c>
      <c r="D2278" s="12" t="str">
        <f aca="false">IF($C2278="","",商品マスタ!$D2277)</f>
        <v/>
      </c>
      <c r="E2278" s="12" t="str">
        <f aca="false">IF($C2278="","",商品マスタ!$G2277)</f>
        <v/>
      </c>
      <c r="F2278" s="12" t="str">
        <f aca="false">IF($C2278="","",IF(商品マスタ!$P2277="","理論",商品マスタ!$P2277))</f>
        <v/>
      </c>
      <c r="G2278" s="17" t="str">
        <f aca="false">IF($C2278="","",N(商品マスタ!$H2277))</f>
        <v/>
      </c>
      <c r="H2278" s="14"/>
      <c r="I2278" s="17" t="str">
        <f aca="false">IF($C2278="","",N($H2278)*N(商品マスタ!$N2277))</f>
        <v/>
      </c>
      <c r="J2278" s="17" t="str">
        <f aca="false">IF($C2278="","",N($I2278)-N($G2278))</f>
        <v/>
      </c>
      <c r="K2278" s="37" t="str">
        <f aca="false">IF($C2278="","",N(商品マスタ!$I2277))</f>
        <v/>
      </c>
      <c r="L2278" s="17" t="str">
        <f aca="false">IF($C2278="","",MAX(1,N(商品マスタ!$J2277)))</f>
        <v/>
      </c>
      <c r="M2278" s="38" t="str">
        <f aca="false">IF($C2278="","",N(TOP!$C$16)*N($K2278))</f>
        <v/>
      </c>
      <c r="N2278" s="17" t="str">
        <f aca="false">IF($C2278="","",ROUNDUP(N($M2278)/N($L2278),0))</f>
        <v/>
      </c>
      <c r="O2278" s="17" t="str">
        <f aca="false">IF($C2278="","",N(商品マスタ!$R2277))</f>
        <v/>
      </c>
      <c r="P2278" s="17" t="str">
        <f aca="false">IF($C2278="","",IF($F2278="理論",(N($O2278)+N($N2278))-N($G2278),(N($O2278)+N($N2278))-N($I2278)))</f>
        <v/>
      </c>
      <c r="Q2278" s="17" t="str">
        <f aca="false">IF($C2278="","",MAX(1,N(商品マスタ!$K2277)))</f>
        <v/>
      </c>
      <c r="R2278" s="39" t="str">
        <f aca="false">IF($C2278="","",IF(N($P2278)/N($Q2278)&lt;=0,"",ROUNDUP(N($P2278)/N($Q2278),0)))</f>
        <v/>
      </c>
      <c r="S2278" s="14"/>
      <c r="T2278" s="40" t="str">
        <f aca="false">IF($C2278="","",N(商品マスタ!$M2277))</f>
        <v/>
      </c>
      <c r="U2278" s="40" t="str">
        <f aca="false">IF($S2278="","",N($S2278)*N($T2278))</f>
        <v/>
      </c>
      <c r="V2278" s="18"/>
    </row>
    <row r="2279" customFormat="false" ht="15" hidden="false" customHeight="false" outlineLevel="0" collapsed="false">
      <c r="B2279" s="12" t="n">
        <v>2273</v>
      </c>
      <c r="C2279" s="36" t="str">
        <f aca="false">IF(商品マスタ!$C2278="","",商品マスタ!$C2278)</f>
        <v/>
      </c>
      <c r="D2279" s="12" t="str">
        <f aca="false">IF($C2279="","",商品マスタ!$D2278)</f>
        <v/>
      </c>
      <c r="E2279" s="12" t="str">
        <f aca="false">IF($C2279="","",商品マスタ!$G2278)</f>
        <v/>
      </c>
      <c r="F2279" s="12" t="str">
        <f aca="false">IF($C2279="","",IF(商品マスタ!$P2278="","理論",商品マスタ!$P2278))</f>
        <v/>
      </c>
      <c r="G2279" s="17" t="str">
        <f aca="false">IF($C2279="","",N(商品マスタ!$H2278))</f>
        <v/>
      </c>
      <c r="H2279" s="14"/>
      <c r="I2279" s="17" t="str">
        <f aca="false">IF($C2279="","",N($H2279)*N(商品マスタ!$N2278))</f>
        <v/>
      </c>
      <c r="J2279" s="17" t="str">
        <f aca="false">IF($C2279="","",N($I2279)-N($G2279))</f>
        <v/>
      </c>
      <c r="K2279" s="37" t="str">
        <f aca="false">IF($C2279="","",N(商品マスタ!$I2278))</f>
        <v/>
      </c>
      <c r="L2279" s="17" t="str">
        <f aca="false">IF($C2279="","",MAX(1,N(商品マスタ!$J2278)))</f>
        <v/>
      </c>
      <c r="M2279" s="38" t="str">
        <f aca="false">IF($C2279="","",N(TOP!$C$16)*N($K2279))</f>
        <v/>
      </c>
      <c r="N2279" s="17" t="str">
        <f aca="false">IF($C2279="","",ROUNDUP(N($M2279)/N($L2279),0))</f>
        <v/>
      </c>
      <c r="O2279" s="17" t="str">
        <f aca="false">IF($C2279="","",N(商品マスタ!$R2278))</f>
        <v/>
      </c>
      <c r="P2279" s="17" t="str">
        <f aca="false">IF($C2279="","",IF($F2279="理論",(N($O2279)+N($N2279))-N($G2279),(N($O2279)+N($N2279))-N($I2279)))</f>
        <v/>
      </c>
      <c r="Q2279" s="17" t="str">
        <f aca="false">IF($C2279="","",MAX(1,N(商品マスタ!$K2278)))</f>
        <v/>
      </c>
      <c r="R2279" s="39" t="str">
        <f aca="false">IF($C2279="","",IF(N($P2279)/N($Q2279)&lt;=0,"",ROUNDUP(N($P2279)/N($Q2279),0)))</f>
        <v/>
      </c>
      <c r="S2279" s="14"/>
      <c r="T2279" s="40" t="str">
        <f aca="false">IF($C2279="","",N(商品マスタ!$M2278))</f>
        <v/>
      </c>
      <c r="U2279" s="40" t="str">
        <f aca="false">IF($S2279="","",N($S2279)*N($T2279))</f>
        <v/>
      </c>
      <c r="V2279" s="18"/>
    </row>
    <row r="2280" customFormat="false" ht="15" hidden="false" customHeight="false" outlineLevel="0" collapsed="false">
      <c r="B2280" s="12" t="n">
        <v>2274</v>
      </c>
      <c r="C2280" s="36" t="str">
        <f aca="false">IF(商品マスタ!$C2279="","",商品マスタ!$C2279)</f>
        <v/>
      </c>
      <c r="D2280" s="12" t="str">
        <f aca="false">IF($C2280="","",商品マスタ!$D2279)</f>
        <v/>
      </c>
      <c r="E2280" s="12" t="str">
        <f aca="false">IF($C2280="","",商品マスタ!$G2279)</f>
        <v/>
      </c>
      <c r="F2280" s="12" t="str">
        <f aca="false">IF($C2280="","",IF(商品マスタ!$P2279="","理論",商品マスタ!$P2279))</f>
        <v/>
      </c>
      <c r="G2280" s="17" t="str">
        <f aca="false">IF($C2280="","",N(商品マスタ!$H2279))</f>
        <v/>
      </c>
      <c r="H2280" s="14"/>
      <c r="I2280" s="17" t="str">
        <f aca="false">IF($C2280="","",N($H2280)*N(商品マスタ!$N2279))</f>
        <v/>
      </c>
      <c r="J2280" s="17" t="str">
        <f aca="false">IF($C2280="","",N($I2280)-N($G2280))</f>
        <v/>
      </c>
      <c r="K2280" s="37" t="str">
        <f aca="false">IF($C2280="","",N(商品マスタ!$I2279))</f>
        <v/>
      </c>
      <c r="L2280" s="17" t="str">
        <f aca="false">IF($C2280="","",MAX(1,N(商品マスタ!$J2279)))</f>
        <v/>
      </c>
      <c r="M2280" s="38" t="str">
        <f aca="false">IF($C2280="","",N(TOP!$C$16)*N($K2280))</f>
        <v/>
      </c>
      <c r="N2280" s="17" t="str">
        <f aca="false">IF($C2280="","",ROUNDUP(N($M2280)/N($L2280),0))</f>
        <v/>
      </c>
      <c r="O2280" s="17" t="str">
        <f aca="false">IF($C2280="","",N(商品マスタ!$R2279))</f>
        <v/>
      </c>
      <c r="P2280" s="17" t="str">
        <f aca="false">IF($C2280="","",IF($F2280="理論",(N($O2280)+N($N2280))-N($G2280),(N($O2280)+N($N2280))-N($I2280)))</f>
        <v/>
      </c>
      <c r="Q2280" s="17" t="str">
        <f aca="false">IF($C2280="","",MAX(1,N(商品マスタ!$K2279)))</f>
        <v/>
      </c>
      <c r="R2280" s="39" t="str">
        <f aca="false">IF($C2280="","",IF(N($P2280)/N($Q2280)&lt;=0,"",ROUNDUP(N($P2280)/N($Q2280),0)))</f>
        <v/>
      </c>
      <c r="S2280" s="14"/>
      <c r="T2280" s="40" t="str">
        <f aca="false">IF($C2280="","",N(商品マスタ!$M2279))</f>
        <v/>
      </c>
      <c r="U2280" s="40" t="str">
        <f aca="false">IF($S2280="","",N($S2280)*N($T2280))</f>
        <v/>
      </c>
      <c r="V2280" s="18"/>
    </row>
    <row r="2281" customFormat="false" ht="15" hidden="false" customHeight="false" outlineLevel="0" collapsed="false">
      <c r="B2281" s="12" t="n">
        <v>2275</v>
      </c>
      <c r="C2281" s="36" t="str">
        <f aca="false">IF(商品マスタ!$C2280="","",商品マスタ!$C2280)</f>
        <v/>
      </c>
      <c r="D2281" s="12" t="str">
        <f aca="false">IF($C2281="","",商品マスタ!$D2280)</f>
        <v/>
      </c>
      <c r="E2281" s="12" t="str">
        <f aca="false">IF($C2281="","",商品マスタ!$G2280)</f>
        <v/>
      </c>
      <c r="F2281" s="12" t="str">
        <f aca="false">IF($C2281="","",IF(商品マスタ!$P2280="","理論",商品マスタ!$P2280))</f>
        <v/>
      </c>
      <c r="G2281" s="17" t="str">
        <f aca="false">IF($C2281="","",N(商品マスタ!$H2280))</f>
        <v/>
      </c>
      <c r="H2281" s="14"/>
      <c r="I2281" s="17" t="str">
        <f aca="false">IF($C2281="","",N($H2281)*N(商品マスタ!$N2280))</f>
        <v/>
      </c>
      <c r="J2281" s="17" t="str">
        <f aca="false">IF($C2281="","",N($I2281)-N($G2281))</f>
        <v/>
      </c>
      <c r="K2281" s="37" t="str">
        <f aca="false">IF($C2281="","",N(商品マスタ!$I2280))</f>
        <v/>
      </c>
      <c r="L2281" s="17" t="str">
        <f aca="false">IF($C2281="","",MAX(1,N(商品マスタ!$J2280)))</f>
        <v/>
      </c>
      <c r="M2281" s="38" t="str">
        <f aca="false">IF($C2281="","",N(TOP!$C$16)*N($K2281))</f>
        <v/>
      </c>
      <c r="N2281" s="17" t="str">
        <f aca="false">IF($C2281="","",ROUNDUP(N($M2281)/N($L2281),0))</f>
        <v/>
      </c>
      <c r="O2281" s="17" t="str">
        <f aca="false">IF($C2281="","",N(商品マスタ!$R2280))</f>
        <v/>
      </c>
      <c r="P2281" s="17" t="str">
        <f aca="false">IF($C2281="","",IF($F2281="理論",(N($O2281)+N($N2281))-N($G2281),(N($O2281)+N($N2281))-N($I2281)))</f>
        <v/>
      </c>
      <c r="Q2281" s="17" t="str">
        <f aca="false">IF($C2281="","",MAX(1,N(商品マスタ!$K2280)))</f>
        <v/>
      </c>
      <c r="R2281" s="39" t="str">
        <f aca="false">IF($C2281="","",IF(N($P2281)/N($Q2281)&lt;=0,"",ROUNDUP(N($P2281)/N($Q2281),0)))</f>
        <v/>
      </c>
      <c r="S2281" s="14"/>
      <c r="T2281" s="40" t="str">
        <f aca="false">IF($C2281="","",N(商品マスタ!$M2280))</f>
        <v/>
      </c>
      <c r="U2281" s="40" t="str">
        <f aca="false">IF($S2281="","",N($S2281)*N($T2281))</f>
        <v/>
      </c>
      <c r="V2281" s="18"/>
    </row>
    <row r="2282" customFormat="false" ht="15" hidden="false" customHeight="false" outlineLevel="0" collapsed="false">
      <c r="B2282" s="12" t="n">
        <v>2276</v>
      </c>
      <c r="C2282" s="36" t="str">
        <f aca="false">IF(商品マスタ!$C2281="","",商品マスタ!$C2281)</f>
        <v/>
      </c>
      <c r="D2282" s="12" t="str">
        <f aca="false">IF($C2282="","",商品マスタ!$D2281)</f>
        <v/>
      </c>
      <c r="E2282" s="12" t="str">
        <f aca="false">IF($C2282="","",商品マスタ!$G2281)</f>
        <v/>
      </c>
      <c r="F2282" s="12" t="str">
        <f aca="false">IF($C2282="","",IF(商品マスタ!$P2281="","理論",商品マスタ!$P2281))</f>
        <v/>
      </c>
      <c r="G2282" s="17" t="str">
        <f aca="false">IF($C2282="","",N(商品マスタ!$H2281))</f>
        <v/>
      </c>
      <c r="H2282" s="14"/>
      <c r="I2282" s="17" t="str">
        <f aca="false">IF($C2282="","",N($H2282)*N(商品マスタ!$N2281))</f>
        <v/>
      </c>
      <c r="J2282" s="17" t="str">
        <f aca="false">IF($C2282="","",N($I2282)-N($G2282))</f>
        <v/>
      </c>
      <c r="K2282" s="37" t="str">
        <f aca="false">IF($C2282="","",N(商品マスタ!$I2281))</f>
        <v/>
      </c>
      <c r="L2282" s="17" t="str">
        <f aca="false">IF($C2282="","",MAX(1,N(商品マスタ!$J2281)))</f>
        <v/>
      </c>
      <c r="M2282" s="38" t="str">
        <f aca="false">IF($C2282="","",N(TOP!$C$16)*N($K2282))</f>
        <v/>
      </c>
      <c r="N2282" s="17" t="str">
        <f aca="false">IF($C2282="","",ROUNDUP(N($M2282)/N($L2282),0))</f>
        <v/>
      </c>
      <c r="O2282" s="17" t="str">
        <f aca="false">IF($C2282="","",N(商品マスタ!$R2281))</f>
        <v/>
      </c>
      <c r="P2282" s="17" t="str">
        <f aca="false">IF($C2282="","",IF($F2282="理論",(N($O2282)+N($N2282))-N($G2282),(N($O2282)+N($N2282))-N($I2282)))</f>
        <v/>
      </c>
      <c r="Q2282" s="17" t="str">
        <f aca="false">IF($C2282="","",MAX(1,N(商品マスタ!$K2281)))</f>
        <v/>
      </c>
      <c r="R2282" s="39" t="str">
        <f aca="false">IF($C2282="","",IF(N($P2282)/N($Q2282)&lt;=0,"",ROUNDUP(N($P2282)/N($Q2282),0)))</f>
        <v/>
      </c>
      <c r="S2282" s="14"/>
      <c r="T2282" s="40" t="str">
        <f aca="false">IF($C2282="","",N(商品マスタ!$M2281))</f>
        <v/>
      </c>
      <c r="U2282" s="40" t="str">
        <f aca="false">IF($S2282="","",N($S2282)*N($T2282))</f>
        <v/>
      </c>
      <c r="V2282" s="18"/>
    </row>
    <row r="2283" customFormat="false" ht="15" hidden="false" customHeight="false" outlineLevel="0" collapsed="false">
      <c r="B2283" s="12" t="n">
        <v>2277</v>
      </c>
      <c r="C2283" s="36" t="str">
        <f aca="false">IF(商品マスタ!$C2282="","",商品マスタ!$C2282)</f>
        <v/>
      </c>
      <c r="D2283" s="12" t="str">
        <f aca="false">IF($C2283="","",商品マスタ!$D2282)</f>
        <v/>
      </c>
      <c r="E2283" s="12" t="str">
        <f aca="false">IF($C2283="","",商品マスタ!$G2282)</f>
        <v/>
      </c>
      <c r="F2283" s="12" t="str">
        <f aca="false">IF($C2283="","",IF(商品マスタ!$P2282="","理論",商品マスタ!$P2282))</f>
        <v/>
      </c>
      <c r="G2283" s="17" t="str">
        <f aca="false">IF($C2283="","",N(商品マスタ!$H2282))</f>
        <v/>
      </c>
      <c r="H2283" s="14"/>
      <c r="I2283" s="17" t="str">
        <f aca="false">IF($C2283="","",N($H2283)*N(商品マスタ!$N2282))</f>
        <v/>
      </c>
      <c r="J2283" s="17" t="str">
        <f aca="false">IF($C2283="","",N($I2283)-N($G2283))</f>
        <v/>
      </c>
      <c r="K2283" s="37" t="str">
        <f aca="false">IF($C2283="","",N(商品マスタ!$I2282))</f>
        <v/>
      </c>
      <c r="L2283" s="17" t="str">
        <f aca="false">IF($C2283="","",MAX(1,N(商品マスタ!$J2282)))</f>
        <v/>
      </c>
      <c r="M2283" s="38" t="str">
        <f aca="false">IF($C2283="","",N(TOP!$C$16)*N($K2283))</f>
        <v/>
      </c>
      <c r="N2283" s="17" t="str">
        <f aca="false">IF($C2283="","",ROUNDUP(N($M2283)/N($L2283),0))</f>
        <v/>
      </c>
      <c r="O2283" s="17" t="str">
        <f aca="false">IF($C2283="","",N(商品マスタ!$R2282))</f>
        <v/>
      </c>
      <c r="P2283" s="17" t="str">
        <f aca="false">IF($C2283="","",IF($F2283="理論",(N($O2283)+N($N2283))-N($G2283),(N($O2283)+N($N2283))-N($I2283)))</f>
        <v/>
      </c>
      <c r="Q2283" s="17" t="str">
        <f aca="false">IF($C2283="","",MAX(1,N(商品マスタ!$K2282)))</f>
        <v/>
      </c>
      <c r="R2283" s="39" t="str">
        <f aca="false">IF($C2283="","",IF(N($P2283)/N($Q2283)&lt;=0,"",ROUNDUP(N($P2283)/N($Q2283),0)))</f>
        <v/>
      </c>
      <c r="S2283" s="14"/>
      <c r="T2283" s="40" t="str">
        <f aca="false">IF($C2283="","",N(商品マスタ!$M2282))</f>
        <v/>
      </c>
      <c r="U2283" s="40" t="str">
        <f aca="false">IF($S2283="","",N($S2283)*N($T2283))</f>
        <v/>
      </c>
      <c r="V2283" s="18"/>
    </row>
    <row r="2284" customFormat="false" ht="15" hidden="false" customHeight="false" outlineLevel="0" collapsed="false">
      <c r="B2284" s="12" t="n">
        <v>2278</v>
      </c>
      <c r="C2284" s="36" t="str">
        <f aca="false">IF(商品マスタ!$C2283="","",商品マスタ!$C2283)</f>
        <v/>
      </c>
      <c r="D2284" s="12" t="str">
        <f aca="false">IF($C2284="","",商品マスタ!$D2283)</f>
        <v/>
      </c>
      <c r="E2284" s="12" t="str">
        <f aca="false">IF($C2284="","",商品マスタ!$G2283)</f>
        <v/>
      </c>
      <c r="F2284" s="12" t="str">
        <f aca="false">IF($C2284="","",IF(商品マスタ!$P2283="","理論",商品マスタ!$P2283))</f>
        <v/>
      </c>
      <c r="G2284" s="17" t="str">
        <f aca="false">IF($C2284="","",N(商品マスタ!$H2283))</f>
        <v/>
      </c>
      <c r="H2284" s="14"/>
      <c r="I2284" s="17" t="str">
        <f aca="false">IF($C2284="","",N($H2284)*N(商品マスタ!$N2283))</f>
        <v/>
      </c>
      <c r="J2284" s="17" t="str">
        <f aca="false">IF($C2284="","",N($I2284)-N($G2284))</f>
        <v/>
      </c>
      <c r="K2284" s="37" t="str">
        <f aca="false">IF($C2284="","",N(商品マスタ!$I2283))</f>
        <v/>
      </c>
      <c r="L2284" s="17" t="str">
        <f aca="false">IF($C2284="","",MAX(1,N(商品マスタ!$J2283)))</f>
        <v/>
      </c>
      <c r="M2284" s="38" t="str">
        <f aca="false">IF($C2284="","",N(TOP!$C$16)*N($K2284))</f>
        <v/>
      </c>
      <c r="N2284" s="17" t="str">
        <f aca="false">IF($C2284="","",ROUNDUP(N($M2284)/N($L2284),0))</f>
        <v/>
      </c>
      <c r="O2284" s="17" t="str">
        <f aca="false">IF($C2284="","",N(商品マスタ!$R2283))</f>
        <v/>
      </c>
      <c r="P2284" s="17" t="str">
        <f aca="false">IF($C2284="","",IF($F2284="理論",(N($O2284)+N($N2284))-N($G2284),(N($O2284)+N($N2284))-N($I2284)))</f>
        <v/>
      </c>
      <c r="Q2284" s="17" t="str">
        <f aca="false">IF($C2284="","",MAX(1,N(商品マスタ!$K2283)))</f>
        <v/>
      </c>
      <c r="R2284" s="39" t="str">
        <f aca="false">IF($C2284="","",IF(N($P2284)/N($Q2284)&lt;=0,"",ROUNDUP(N($P2284)/N($Q2284),0)))</f>
        <v/>
      </c>
      <c r="S2284" s="14"/>
      <c r="T2284" s="40" t="str">
        <f aca="false">IF($C2284="","",N(商品マスタ!$M2283))</f>
        <v/>
      </c>
      <c r="U2284" s="40" t="str">
        <f aca="false">IF($S2284="","",N($S2284)*N($T2284))</f>
        <v/>
      </c>
      <c r="V2284" s="18"/>
    </row>
    <row r="2285" customFormat="false" ht="15" hidden="false" customHeight="false" outlineLevel="0" collapsed="false">
      <c r="B2285" s="12" t="n">
        <v>2279</v>
      </c>
      <c r="C2285" s="36" t="str">
        <f aca="false">IF(商品マスタ!$C2284="","",商品マスタ!$C2284)</f>
        <v/>
      </c>
      <c r="D2285" s="12" t="str">
        <f aca="false">IF($C2285="","",商品マスタ!$D2284)</f>
        <v/>
      </c>
      <c r="E2285" s="12" t="str">
        <f aca="false">IF($C2285="","",商品マスタ!$G2284)</f>
        <v/>
      </c>
      <c r="F2285" s="12" t="str">
        <f aca="false">IF($C2285="","",IF(商品マスタ!$P2284="","理論",商品マスタ!$P2284))</f>
        <v/>
      </c>
      <c r="G2285" s="17" t="str">
        <f aca="false">IF($C2285="","",N(商品マスタ!$H2284))</f>
        <v/>
      </c>
      <c r="H2285" s="14"/>
      <c r="I2285" s="17" t="str">
        <f aca="false">IF($C2285="","",N($H2285)*N(商品マスタ!$N2284))</f>
        <v/>
      </c>
      <c r="J2285" s="17" t="str">
        <f aca="false">IF($C2285="","",N($I2285)-N($G2285))</f>
        <v/>
      </c>
      <c r="K2285" s="37" t="str">
        <f aca="false">IF($C2285="","",N(商品マスタ!$I2284))</f>
        <v/>
      </c>
      <c r="L2285" s="17" t="str">
        <f aca="false">IF($C2285="","",MAX(1,N(商品マスタ!$J2284)))</f>
        <v/>
      </c>
      <c r="M2285" s="38" t="str">
        <f aca="false">IF($C2285="","",N(TOP!$C$16)*N($K2285))</f>
        <v/>
      </c>
      <c r="N2285" s="17" t="str">
        <f aca="false">IF($C2285="","",ROUNDUP(N($M2285)/N($L2285),0))</f>
        <v/>
      </c>
      <c r="O2285" s="17" t="str">
        <f aca="false">IF($C2285="","",N(商品マスタ!$R2284))</f>
        <v/>
      </c>
      <c r="P2285" s="17" t="str">
        <f aca="false">IF($C2285="","",IF($F2285="理論",(N($O2285)+N($N2285))-N($G2285),(N($O2285)+N($N2285))-N($I2285)))</f>
        <v/>
      </c>
      <c r="Q2285" s="17" t="str">
        <f aca="false">IF($C2285="","",MAX(1,N(商品マスタ!$K2284)))</f>
        <v/>
      </c>
      <c r="R2285" s="39" t="str">
        <f aca="false">IF($C2285="","",IF(N($P2285)/N($Q2285)&lt;=0,"",ROUNDUP(N($P2285)/N($Q2285),0)))</f>
        <v/>
      </c>
      <c r="S2285" s="14"/>
      <c r="T2285" s="40" t="str">
        <f aca="false">IF($C2285="","",N(商品マスタ!$M2284))</f>
        <v/>
      </c>
      <c r="U2285" s="40" t="str">
        <f aca="false">IF($S2285="","",N($S2285)*N($T2285))</f>
        <v/>
      </c>
      <c r="V2285" s="18"/>
    </row>
    <row r="2286" customFormat="false" ht="15" hidden="false" customHeight="false" outlineLevel="0" collapsed="false">
      <c r="B2286" s="12" t="n">
        <v>2280</v>
      </c>
      <c r="C2286" s="36" t="str">
        <f aca="false">IF(商品マスタ!$C2285="","",商品マスタ!$C2285)</f>
        <v/>
      </c>
      <c r="D2286" s="12" t="str">
        <f aca="false">IF($C2286="","",商品マスタ!$D2285)</f>
        <v/>
      </c>
      <c r="E2286" s="12" t="str">
        <f aca="false">IF($C2286="","",商品マスタ!$G2285)</f>
        <v/>
      </c>
      <c r="F2286" s="12" t="str">
        <f aca="false">IF($C2286="","",IF(商品マスタ!$P2285="","理論",商品マスタ!$P2285))</f>
        <v/>
      </c>
      <c r="G2286" s="17" t="str">
        <f aca="false">IF($C2286="","",N(商品マスタ!$H2285))</f>
        <v/>
      </c>
      <c r="H2286" s="14"/>
      <c r="I2286" s="17" t="str">
        <f aca="false">IF($C2286="","",N($H2286)*N(商品マスタ!$N2285))</f>
        <v/>
      </c>
      <c r="J2286" s="17" t="str">
        <f aca="false">IF($C2286="","",N($I2286)-N($G2286))</f>
        <v/>
      </c>
      <c r="K2286" s="37" t="str">
        <f aca="false">IF($C2286="","",N(商品マスタ!$I2285))</f>
        <v/>
      </c>
      <c r="L2286" s="17" t="str">
        <f aca="false">IF($C2286="","",MAX(1,N(商品マスタ!$J2285)))</f>
        <v/>
      </c>
      <c r="M2286" s="38" t="str">
        <f aca="false">IF($C2286="","",N(TOP!$C$16)*N($K2286))</f>
        <v/>
      </c>
      <c r="N2286" s="17" t="str">
        <f aca="false">IF($C2286="","",ROUNDUP(N($M2286)/N($L2286),0))</f>
        <v/>
      </c>
      <c r="O2286" s="17" t="str">
        <f aca="false">IF($C2286="","",N(商品マスタ!$R2285))</f>
        <v/>
      </c>
      <c r="P2286" s="17" t="str">
        <f aca="false">IF($C2286="","",IF($F2286="理論",(N($O2286)+N($N2286))-N($G2286),(N($O2286)+N($N2286))-N($I2286)))</f>
        <v/>
      </c>
      <c r="Q2286" s="17" t="str">
        <f aca="false">IF($C2286="","",MAX(1,N(商品マスタ!$K2285)))</f>
        <v/>
      </c>
      <c r="R2286" s="39" t="str">
        <f aca="false">IF($C2286="","",IF(N($P2286)/N($Q2286)&lt;=0,"",ROUNDUP(N($P2286)/N($Q2286),0)))</f>
        <v/>
      </c>
      <c r="S2286" s="14"/>
      <c r="T2286" s="40" t="str">
        <f aca="false">IF($C2286="","",N(商品マスタ!$M2285))</f>
        <v/>
      </c>
      <c r="U2286" s="40" t="str">
        <f aca="false">IF($S2286="","",N($S2286)*N($T2286))</f>
        <v/>
      </c>
      <c r="V2286" s="18"/>
    </row>
    <row r="2287" customFormat="false" ht="15" hidden="false" customHeight="false" outlineLevel="0" collapsed="false">
      <c r="B2287" s="12" t="n">
        <v>2281</v>
      </c>
      <c r="C2287" s="36" t="str">
        <f aca="false">IF(商品マスタ!$C2286="","",商品マスタ!$C2286)</f>
        <v/>
      </c>
      <c r="D2287" s="12" t="str">
        <f aca="false">IF($C2287="","",商品マスタ!$D2286)</f>
        <v/>
      </c>
      <c r="E2287" s="12" t="str">
        <f aca="false">IF($C2287="","",商品マスタ!$G2286)</f>
        <v/>
      </c>
      <c r="F2287" s="12" t="str">
        <f aca="false">IF($C2287="","",IF(商品マスタ!$P2286="","理論",商品マスタ!$P2286))</f>
        <v/>
      </c>
      <c r="G2287" s="17" t="str">
        <f aca="false">IF($C2287="","",N(商品マスタ!$H2286))</f>
        <v/>
      </c>
      <c r="H2287" s="14"/>
      <c r="I2287" s="17" t="str">
        <f aca="false">IF($C2287="","",N($H2287)*N(商品マスタ!$N2286))</f>
        <v/>
      </c>
      <c r="J2287" s="17" t="str">
        <f aca="false">IF($C2287="","",N($I2287)-N($G2287))</f>
        <v/>
      </c>
      <c r="K2287" s="37" t="str">
        <f aca="false">IF($C2287="","",N(商品マスタ!$I2286))</f>
        <v/>
      </c>
      <c r="L2287" s="17" t="str">
        <f aca="false">IF($C2287="","",MAX(1,N(商品マスタ!$J2286)))</f>
        <v/>
      </c>
      <c r="M2287" s="38" t="str">
        <f aca="false">IF($C2287="","",N(TOP!$C$16)*N($K2287))</f>
        <v/>
      </c>
      <c r="N2287" s="17" t="str">
        <f aca="false">IF($C2287="","",ROUNDUP(N($M2287)/N($L2287),0))</f>
        <v/>
      </c>
      <c r="O2287" s="17" t="str">
        <f aca="false">IF($C2287="","",N(商品マスタ!$R2286))</f>
        <v/>
      </c>
      <c r="P2287" s="17" t="str">
        <f aca="false">IF($C2287="","",IF($F2287="理論",(N($O2287)+N($N2287))-N($G2287),(N($O2287)+N($N2287))-N($I2287)))</f>
        <v/>
      </c>
      <c r="Q2287" s="17" t="str">
        <f aca="false">IF($C2287="","",MAX(1,N(商品マスタ!$K2286)))</f>
        <v/>
      </c>
      <c r="R2287" s="39" t="str">
        <f aca="false">IF($C2287="","",IF(N($P2287)/N($Q2287)&lt;=0,"",ROUNDUP(N($P2287)/N($Q2287),0)))</f>
        <v/>
      </c>
      <c r="S2287" s="14"/>
      <c r="T2287" s="40" t="str">
        <f aca="false">IF($C2287="","",N(商品マスタ!$M2286))</f>
        <v/>
      </c>
      <c r="U2287" s="40" t="str">
        <f aca="false">IF($S2287="","",N($S2287)*N($T2287))</f>
        <v/>
      </c>
      <c r="V2287" s="18"/>
    </row>
    <row r="2288" customFormat="false" ht="15" hidden="false" customHeight="false" outlineLevel="0" collapsed="false">
      <c r="B2288" s="12" t="n">
        <v>2282</v>
      </c>
      <c r="C2288" s="36" t="str">
        <f aca="false">IF(商品マスタ!$C2287="","",商品マスタ!$C2287)</f>
        <v/>
      </c>
      <c r="D2288" s="12" t="str">
        <f aca="false">IF($C2288="","",商品マスタ!$D2287)</f>
        <v/>
      </c>
      <c r="E2288" s="12" t="str">
        <f aca="false">IF($C2288="","",商品マスタ!$G2287)</f>
        <v/>
      </c>
      <c r="F2288" s="12" t="str">
        <f aca="false">IF($C2288="","",IF(商品マスタ!$P2287="","理論",商品マスタ!$P2287))</f>
        <v/>
      </c>
      <c r="G2288" s="17" t="str">
        <f aca="false">IF($C2288="","",N(商品マスタ!$H2287))</f>
        <v/>
      </c>
      <c r="H2288" s="14"/>
      <c r="I2288" s="17" t="str">
        <f aca="false">IF($C2288="","",N($H2288)*N(商品マスタ!$N2287))</f>
        <v/>
      </c>
      <c r="J2288" s="17" t="str">
        <f aca="false">IF($C2288="","",N($I2288)-N($G2288))</f>
        <v/>
      </c>
      <c r="K2288" s="37" t="str">
        <f aca="false">IF($C2288="","",N(商品マスタ!$I2287))</f>
        <v/>
      </c>
      <c r="L2288" s="17" t="str">
        <f aca="false">IF($C2288="","",MAX(1,N(商品マスタ!$J2287)))</f>
        <v/>
      </c>
      <c r="M2288" s="38" t="str">
        <f aca="false">IF($C2288="","",N(TOP!$C$16)*N($K2288))</f>
        <v/>
      </c>
      <c r="N2288" s="17" t="str">
        <f aca="false">IF($C2288="","",ROUNDUP(N($M2288)/N($L2288),0))</f>
        <v/>
      </c>
      <c r="O2288" s="17" t="str">
        <f aca="false">IF($C2288="","",N(商品マスタ!$R2287))</f>
        <v/>
      </c>
      <c r="P2288" s="17" t="str">
        <f aca="false">IF($C2288="","",IF($F2288="理論",(N($O2288)+N($N2288))-N($G2288),(N($O2288)+N($N2288))-N($I2288)))</f>
        <v/>
      </c>
      <c r="Q2288" s="17" t="str">
        <f aca="false">IF($C2288="","",MAX(1,N(商品マスタ!$K2287)))</f>
        <v/>
      </c>
      <c r="R2288" s="39" t="str">
        <f aca="false">IF($C2288="","",IF(N($P2288)/N($Q2288)&lt;=0,"",ROUNDUP(N($P2288)/N($Q2288),0)))</f>
        <v/>
      </c>
      <c r="S2288" s="14"/>
      <c r="T2288" s="40" t="str">
        <f aca="false">IF($C2288="","",N(商品マスタ!$M2287))</f>
        <v/>
      </c>
      <c r="U2288" s="40" t="str">
        <f aca="false">IF($S2288="","",N($S2288)*N($T2288))</f>
        <v/>
      </c>
      <c r="V2288" s="18"/>
    </row>
    <row r="2289" customFormat="false" ht="15" hidden="false" customHeight="false" outlineLevel="0" collapsed="false">
      <c r="B2289" s="12" t="n">
        <v>2283</v>
      </c>
      <c r="C2289" s="36" t="str">
        <f aca="false">IF(商品マスタ!$C2288="","",商品マスタ!$C2288)</f>
        <v/>
      </c>
      <c r="D2289" s="12" t="str">
        <f aca="false">IF($C2289="","",商品マスタ!$D2288)</f>
        <v/>
      </c>
      <c r="E2289" s="12" t="str">
        <f aca="false">IF($C2289="","",商品マスタ!$G2288)</f>
        <v/>
      </c>
      <c r="F2289" s="12" t="str">
        <f aca="false">IF($C2289="","",IF(商品マスタ!$P2288="","理論",商品マスタ!$P2288))</f>
        <v/>
      </c>
      <c r="G2289" s="17" t="str">
        <f aca="false">IF($C2289="","",N(商品マスタ!$H2288))</f>
        <v/>
      </c>
      <c r="H2289" s="14"/>
      <c r="I2289" s="17" t="str">
        <f aca="false">IF($C2289="","",N($H2289)*N(商品マスタ!$N2288))</f>
        <v/>
      </c>
      <c r="J2289" s="17" t="str">
        <f aca="false">IF($C2289="","",N($I2289)-N($G2289))</f>
        <v/>
      </c>
      <c r="K2289" s="37" t="str">
        <f aca="false">IF($C2289="","",N(商品マスタ!$I2288))</f>
        <v/>
      </c>
      <c r="L2289" s="17" t="str">
        <f aca="false">IF($C2289="","",MAX(1,N(商品マスタ!$J2288)))</f>
        <v/>
      </c>
      <c r="M2289" s="38" t="str">
        <f aca="false">IF($C2289="","",N(TOP!$C$16)*N($K2289))</f>
        <v/>
      </c>
      <c r="N2289" s="17" t="str">
        <f aca="false">IF($C2289="","",ROUNDUP(N($M2289)/N($L2289),0))</f>
        <v/>
      </c>
      <c r="O2289" s="17" t="str">
        <f aca="false">IF($C2289="","",N(商品マスタ!$R2288))</f>
        <v/>
      </c>
      <c r="P2289" s="17" t="str">
        <f aca="false">IF($C2289="","",IF($F2289="理論",(N($O2289)+N($N2289))-N($G2289),(N($O2289)+N($N2289))-N($I2289)))</f>
        <v/>
      </c>
      <c r="Q2289" s="17" t="str">
        <f aca="false">IF($C2289="","",MAX(1,N(商品マスタ!$K2288)))</f>
        <v/>
      </c>
      <c r="R2289" s="39" t="str">
        <f aca="false">IF($C2289="","",IF(N($P2289)/N($Q2289)&lt;=0,"",ROUNDUP(N($P2289)/N($Q2289),0)))</f>
        <v/>
      </c>
      <c r="S2289" s="14"/>
      <c r="T2289" s="40" t="str">
        <f aca="false">IF($C2289="","",N(商品マスタ!$M2288))</f>
        <v/>
      </c>
      <c r="U2289" s="40" t="str">
        <f aca="false">IF($S2289="","",N($S2289)*N($T2289))</f>
        <v/>
      </c>
      <c r="V2289" s="18"/>
    </row>
    <row r="2290" customFormat="false" ht="15" hidden="false" customHeight="false" outlineLevel="0" collapsed="false">
      <c r="B2290" s="12" t="n">
        <v>2284</v>
      </c>
      <c r="C2290" s="36" t="str">
        <f aca="false">IF(商品マスタ!$C2289="","",商品マスタ!$C2289)</f>
        <v/>
      </c>
      <c r="D2290" s="12" t="str">
        <f aca="false">IF($C2290="","",商品マスタ!$D2289)</f>
        <v/>
      </c>
      <c r="E2290" s="12" t="str">
        <f aca="false">IF($C2290="","",商品マスタ!$G2289)</f>
        <v/>
      </c>
      <c r="F2290" s="12" t="str">
        <f aca="false">IF($C2290="","",IF(商品マスタ!$P2289="","理論",商品マスタ!$P2289))</f>
        <v/>
      </c>
      <c r="G2290" s="17" t="str">
        <f aca="false">IF($C2290="","",N(商品マスタ!$H2289))</f>
        <v/>
      </c>
      <c r="H2290" s="14"/>
      <c r="I2290" s="17" t="str">
        <f aca="false">IF($C2290="","",N($H2290)*N(商品マスタ!$N2289))</f>
        <v/>
      </c>
      <c r="J2290" s="17" t="str">
        <f aca="false">IF($C2290="","",N($I2290)-N($G2290))</f>
        <v/>
      </c>
      <c r="K2290" s="37" t="str">
        <f aca="false">IF($C2290="","",N(商品マスタ!$I2289))</f>
        <v/>
      </c>
      <c r="L2290" s="17" t="str">
        <f aca="false">IF($C2290="","",MAX(1,N(商品マスタ!$J2289)))</f>
        <v/>
      </c>
      <c r="M2290" s="38" t="str">
        <f aca="false">IF($C2290="","",N(TOP!$C$16)*N($K2290))</f>
        <v/>
      </c>
      <c r="N2290" s="17" t="str">
        <f aca="false">IF($C2290="","",ROUNDUP(N($M2290)/N($L2290),0))</f>
        <v/>
      </c>
      <c r="O2290" s="17" t="str">
        <f aca="false">IF($C2290="","",N(商品マスタ!$R2289))</f>
        <v/>
      </c>
      <c r="P2290" s="17" t="str">
        <f aca="false">IF($C2290="","",IF($F2290="理論",(N($O2290)+N($N2290))-N($G2290),(N($O2290)+N($N2290))-N($I2290)))</f>
        <v/>
      </c>
      <c r="Q2290" s="17" t="str">
        <f aca="false">IF($C2290="","",MAX(1,N(商品マスタ!$K2289)))</f>
        <v/>
      </c>
      <c r="R2290" s="39" t="str">
        <f aca="false">IF($C2290="","",IF(N($P2290)/N($Q2290)&lt;=0,"",ROUNDUP(N($P2290)/N($Q2290),0)))</f>
        <v/>
      </c>
      <c r="S2290" s="14"/>
      <c r="T2290" s="40" t="str">
        <f aca="false">IF($C2290="","",N(商品マスタ!$M2289))</f>
        <v/>
      </c>
      <c r="U2290" s="40" t="str">
        <f aca="false">IF($S2290="","",N($S2290)*N($T2290))</f>
        <v/>
      </c>
      <c r="V2290" s="18"/>
    </row>
    <row r="2291" customFormat="false" ht="15" hidden="false" customHeight="false" outlineLevel="0" collapsed="false">
      <c r="B2291" s="12" t="n">
        <v>2285</v>
      </c>
      <c r="C2291" s="36" t="str">
        <f aca="false">IF(商品マスタ!$C2290="","",商品マスタ!$C2290)</f>
        <v/>
      </c>
      <c r="D2291" s="12" t="str">
        <f aca="false">IF($C2291="","",商品マスタ!$D2290)</f>
        <v/>
      </c>
      <c r="E2291" s="12" t="str">
        <f aca="false">IF($C2291="","",商品マスタ!$G2290)</f>
        <v/>
      </c>
      <c r="F2291" s="12" t="str">
        <f aca="false">IF($C2291="","",IF(商品マスタ!$P2290="","理論",商品マスタ!$P2290))</f>
        <v/>
      </c>
      <c r="G2291" s="17" t="str">
        <f aca="false">IF($C2291="","",N(商品マスタ!$H2290))</f>
        <v/>
      </c>
      <c r="H2291" s="14"/>
      <c r="I2291" s="17" t="str">
        <f aca="false">IF($C2291="","",N($H2291)*N(商品マスタ!$N2290))</f>
        <v/>
      </c>
      <c r="J2291" s="17" t="str">
        <f aca="false">IF($C2291="","",N($I2291)-N($G2291))</f>
        <v/>
      </c>
      <c r="K2291" s="37" t="str">
        <f aca="false">IF($C2291="","",N(商品マスタ!$I2290))</f>
        <v/>
      </c>
      <c r="L2291" s="17" t="str">
        <f aca="false">IF($C2291="","",MAX(1,N(商品マスタ!$J2290)))</f>
        <v/>
      </c>
      <c r="M2291" s="38" t="str">
        <f aca="false">IF($C2291="","",N(TOP!$C$16)*N($K2291))</f>
        <v/>
      </c>
      <c r="N2291" s="17" t="str">
        <f aca="false">IF($C2291="","",ROUNDUP(N($M2291)/N($L2291),0))</f>
        <v/>
      </c>
      <c r="O2291" s="17" t="str">
        <f aca="false">IF($C2291="","",N(商品マスタ!$R2290))</f>
        <v/>
      </c>
      <c r="P2291" s="17" t="str">
        <f aca="false">IF($C2291="","",IF($F2291="理論",(N($O2291)+N($N2291))-N($G2291),(N($O2291)+N($N2291))-N($I2291)))</f>
        <v/>
      </c>
      <c r="Q2291" s="17" t="str">
        <f aca="false">IF($C2291="","",MAX(1,N(商品マスタ!$K2290)))</f>
        <v/>
      </c>
      <c r="R2291" s="39" t="str">
        <f aca="false">IF($C2291="","",IF(N($P2291)/N($Q2291)&lt;=0,"",ROUNDUP(N($P2291)/N($Q2291),0)))</f>
        <v/>
      </c>
      <c r="S2291" s="14"/>
      <c r="T2291" s="40" t="str">
        <f aca="false">IF($C2291="","",N(商品マスタ!$M2290))</f>
        <v/>
      </c>
      <c r="U2291" s="40" t="str">
        <f aca="false">IF($S2291="","",N($S2291)*N($T2291))</f>
        <v/>
      </c>
      <c r="V2291" s="18"/>
    </row>
    <row r="2292" customFormat="false" ht="15" hidden="false" customHeight="false" outlineLevel="0" collapsed="false">
      <c r="B2292" s="12" t="n">
        <v>2286</v>
      </c>
      <c r="C2292" s="36" t="str">
        <f aca="false">IF(商品マスタ!$C2291="","",商品マスタ!$C2291)</f>
        <v/>
      </c>
      <c r="D2292" s="12" t="str">
        <f aca="false">IF($C2292="","",商品マスタ!$D2291)</f>
        <v/>
      </c>
      <c r="E2292" s="12" t="str">
        <f aca="false">IF($C2292="","",商品マスタ!$G2291)</f>
        <v/>
      </c>
      <c r="F2292" s="12" t="str">
        <f aca="false">IF($C2292="","",IF(商品マスタ!$P2291="","理論",商品マスタ!$P2291))</f>
        <v/>
      </c>
      <c r="G2292" s="17" t="str">
        <f aca="false">IF($C2292="","",N(商品マスタ!$H2291))</f>
        <v/>
      </c>
      <c r="H2292" s="14"/>
      <c r="I2292" s="17" t="str">
        <f aca="false">IF($C2292="","",N($H2292)*N(商品マスタ!$N2291))</f>
        <v/>
      </c>
      <c r="J2292" s="17" t="str">
        <f aca="false">IF($C2292="","",N($I2292)-N($G2292))</f>
        <v/>
      </c>
      <c r="K2292" s="37" t="str">
        <f aca="false">IF($C2292="","",N(商品マスタ!$I2291))</f>
        <v/>
      </c>
      <c r="L2292" s="17" t="str">
        <f aca="false">IF($C2292="","",MAX(1,N(商品マスタ!$J2291)))</f>
        <v/>
      </c>
      <c r="M2292" s="38" t="str">
        <f aca="false">IF($C2292="","",N(TOP!$C$16)*N($K2292))</f>
        <v/>
      </c>
      <c r="N2292" s="17" t="str">
        <f aca="false">IF($C2292="","",ROUNDUP(N($M2292)/N($L2292),0))</f>
        <v/>
      </c>
      <c r="O2292" s="17" t="str">
        <f aca="false">IF($C2292="","",N(商品マスタ!$R2291))</f>
        <v/>
      </c>
      <c r="P2292" s="17" t="str">
        <f aca="false">IF($C2292="","",IF($F2292="理論",(N($O2292)+N($N2292))-N($G2292),(N($O2292)+N($N2292))-N($I2292)))</f>
        <v/>
      </c>
      <c r="Q2292" s="17" t="str">
        <f aca="false">IF($C2292="","",MAX(1,N(商品マスタ!$K2291)))</f>
        <v/>
      </c>
      <c r="R2292" s="39" t="str">
        <f aca="false">IF($C2292="","",IF(N($P2292)/N($Q2292)&lt;=0,"",ROUNDUP(N($P2292)/N($Q2292),0)))</f>
        <v/>
      </c>
      <c r="S2292" s="14"/>
      <c r="T2292" s="40" t="str">
        <f aca="false">IF($C2292="","",N(商品マスタ!$M2291))</f>
        <v/>
      </c>
      <c r="U2292" s="40" t="str">
        <f aca="false">IF($S2292="","",N($S2292)*N($T2292))</f>
        <v/>
      </c>
      <c r="V2292" s="18"/>
    </row>
    <row r="2293" customFormat="false" ht="15" hidden="false" customHeight="false" outlineLevel="0" collapsed="false">
      <c r="B2293" s="12" t="n">
        <v>2287</v>
      </c>
      <c r="C2293" s="36" t="str">
        <f aca="false">IF(商品マスタ!$C2292="","",商品マスタ!$C2292)</f>
        <v/>
      </c>
      <c r="D2293" s="12" t="str">
        <f aca="false">IF($C2293="","",商品マスタ!$D2292)</f>
        <v/>
      </c>
      <c r="E2293" s="12" t="str">
        <f aca="false">IF($C2293="","",商品マスタ!$G2292)</f>
        <v/>
      </c>
      <c r="F2293" s="12" t="str">
        <f aca="false">IF($C2293="","",IF(商品マスタ!$P2292="","理論",商品マスタ!$P2292))</f>
        <v/>
      </c>
      <c r="G2293" s="17" t="str">
        <f aca="false">IF($C2293="","",N(商品マスタ!$H2292))</f>
        <v/>
      </c>
      <c r="H2293" s="14"/>
      <c r="I2293" s="17" t="str">
        <f aca="false">IF($C2293="","",N($H2293)*N(商品マスタ!$N2292))</f>
        <v/>
      </c>
      <c r="J2293" s="17" t="str">
        <f aca="false">IF($C2293="","",N($I2293)-N($G2293))</f>
        <v/>
      </c>
      <c r="K2293" s="37" t="str">
        <f aca="false">IF($C2293="","",N(商品マスタ!$I2292))</f>
        <v/>
      </c>
      <c r="L2293" s="17" t="str">
        <f aca="false">IF($C2293="","",MAX(1,N(商品マスタ!$J2292)))</f>
        <v/>
      </c>
      <c r="M2293" s="38" t="str">
        <f aca="false">IF($C2293="","",N(TOP!$C$16)*N($K2293))</f>
        <v/>
      </c>
      <c r="N2293" s="17" t="str">
        <f aca="false">IF($C2293="","",ROUNDUP(N($M2293)/N($L2293),0))</f>
        <v/>
      </c>
      <c r="O2293" s="17" t="str">
        <f aca="false">IF($C2293="","",N(商品マスタ!$R2292))</f>
        <v/>
      </c>
      <c r="P2293" s="17" t="str">
        <f aca="false">IF($C2293="","",IF($F2293="理論",(N($O2293)+N($N2293))-N($G2293),(N($O2293)+N($N2293))-N($I2293)))</f>
        <v/>
      </c>
      <c r="Q2293" s="17" t="str">
        <f aca="false">IF($C2293="","",MAX(1,N(商品マスタ!$K2292)))</f>
        <v/>
      </c>
      <c r="R2293" s="39" t="str">
        <f aca="false">IF($C2293="","",IF(N($P2293)/N($Q2293)&lt;=0,"",ROUNDUP(N($P2293)/N($Q2293),0)))</f>
        <v/>
      </c>
      <c r="S2293" s="14"/>
      <c r="T2293" s="40" t="str">
        <f aca="false">IF($C2293="","",N(商品マスタ!$M2292))</f>
        <v/>
      </c>
      <c r="U2293" s="40" t="str">
        <f aca="false">IF($S2293="","",N($S2293)*N($T2293))</f>
        <v/>
      </c>
      <c r="V2293" s="18"/>
    </row>
    <row r="2294" customFormat="false" ht="15" hidden="false" customHeight="false" outlineLevel="0" collapsed="false">
      <c r="B2294" s="12" t="n">
        <v>2288</v>
      </c>
      <c r="C2294" s="36" t="str">
        <f aca="false">IF(商品マスタ!$C2293="","",商品マスタ!$C2293)</f>
        <v/>
      </c>
      <c r="D2294" s="12" t="str">
        <f aca="false">IF($C2294="","",商品マスタ!$D2293)</f>
        <v/>
      </c>
      <c r="E2294" s="12" t="str">
        <f aca="false">IF($C2294="","",商品マスタ!$G2293)</f>
        <v/>
      </c>
      <c r="F2294" s="12" t="str">
        <f aca="false">IF($C2294="","",IF(商品マスタ!$P2293="","理論",商品マスタ!$P2293))</f>
        <v/>
      </c>
      <c r="G2294" s="17" t="str">
        <f aca="false">IF($C2294="","",N(商品マスタ!$H2293))</f>
        <v/>
      </c>
      <c r="H2294" s="14"/>
      <c r="I2294" s="17" t="str">
        <f aca="false">IF($C2294="","",N($H2294)*N(商品マスタ!$N2293))</f>
        <v/>
      </c>
      <c r="J2294" s="17" t="str">
        <f aca="false">IF($C2294="","",N($I2294)-N($G2294))</f>
        <v/>
      </c>
      <c r="K2294" s="37" t="str">
        <f aca="false">IF($C2294="","",N(商品マスタ!$I2293))</f>
        <v/>
      </c>
      <c r="L2294" s="17" t="str">
        <f aca="false">IF($C2294="","",MAX(1,N(商品マスタ!$J2293)))</f>
        <v/>
      </c>
      <c r="M2294" s="38" t="str">
        <f aca="false">IF($C2294="","",N(TOP!$C$16)*N($K2294))</f>
        <v/>
      </c>
      <c r="N2294" s="17" t="str">
        <f aca="false">IF($C2294="","",ROUNDUP(N($M2294)/N($L2294),0))</f>
        <v/>
      </c>
      <c r="O2294" s="17" t="str">
        <f aca="false">IF($C2294="","",N(商品マスタ!$R2293))</f>
        <v/>
      </c>
      <c r="P2294" s="17" t="str">
        <f aca="false">IF($C2294="","",IF($F2294="理論",(N($O2294)+N($N2294))-N($G2294),(N($O2294)+N($N2294))-N($I2294)))</f>
        <v/>
      </c>
      <c r="Q2294" s="17" t="str">
        <f aca="false">IF($C2294="","",MAX(1,N(商品マスタ!$K2293)))</f>
        <v/>
      </c>
      <c r="R2294" s="39" t="str">
        <f aca="false">IF($C2294="","",IF(N($P2294)/N($Q2294)&lt;=0,"",ROUNDUP(N($P2294)/N($Q2294),0)))</f>
        <v/>
      </c>
      <c r="S2294" s="14"/>
      <c r="T2294" s="40" t="str">
        <f aca="false">IF($C2294="","",N(商品マスタ!$M2293))</f>
        <v/>
      </c>
      <c r="U2294" s="40" t="str">
        <f aca="false">IF($S2294="","",N($S2294)*N($T2294))</f>
        <v/>
      </c>
      <c r="V2294" s="18"/>
    </row>
    <row r="2295" customFormat="false" ht="15" hidden="false" customHeight="false" outlineLevel="0" collapsed="false">
      <c r="B2295" s="12" t="n">
        <v>2289</v>
      </c>
      <c r="C2295" s="36" t="str">
        <f aca="false">IF(商品マスタ!$C2294="","",商品マスタ!$C2294)</f>
        <v/>
      </c>
      <c r="D2295" s="12" t="str">
        <f aca="false">IF($C2295="","",商品マスタ!$D2294)</f>
        <v/>
      </c>
      <c r="E2295" s="12" t="str">
        <f aca="false">IF($C2295="","",商品マスタ!$G2294)</f>
        <v/>
      </c>
      <c r="F2295" s="12" t="str">
        <f aca="false">IF($C2295="","",IF(商品マスタ!$P2294="","理論",商品マスタ!$P2294))</f>
        <v/>
      </c>
      <c r="G2295" s="17" t="str">
        <f aca="false">IF($C2295="","",N(商品マスタ!$H2294))</f>
        <v/>
      </c>
      <c r="H2295" s="14"/>
      <c r="I2295" s="17" t="str">
        <f aca="false">IF($C2295="","",N($H2295)*N(商品マスタ!$N2294))</f>
        <v/>
      </c>
      <c r="J2295" s="17" t="str">
        <f aca="false">IF($C2295="","",N($I2295)-N($G2295))</f>
        <v/>
      </c>
      <c r="K2295" s="37" t="str">
        <f aca="false">IF($C2295="","",N(商品マスタ!$I2294))</f>
        <v/>
      </c>
      <c r="L2295" s="17" t="str">
        <f aca="false">IF($C2295="","",MAX(1,N(商品マスタ!$J2294)))</f>
        <v/>
      </c>
      <c r="M2295" s="38" t="str">
        <f aca="false">IF($C2295="","",N(TOP!$C$16)*N($K2295))</f>
        <v/>
      </c>
      <c r="N2295" s="17" t="str">
        <f aca="false">IF($C2295="","",ROUNDUP(N($M2295)/N($L2295),0))</f>
        <v/>
      </c>
      <c r="O2295" s="17" t="str">
        <f aca="false">IF($C2295="","",N(商品マスタ!$R2294))</f>
        <v/>
      </c>
      <c r="P2295" s="17" t="str">
        <f aca="false">IF($C2295="","",IF($F2295="理論",(N($O2295)+N($N2295))-N($G2295),(N($O2295)+N($N2295))-N($I2295)))</f>
        <v/>
      </c>
      <c r="Q2295" s="17" t="str">
        <f aca="false">IF($C2295="","",MAX(1,N(商品マスタ!$K2294)))</f>
        <v/>
      </c>
      <c r="R2295" s="39" t="str">
        <f aca="false">IF($C2295="","",IF(N($P2295)/N($Q2295)&lt;=0,"",ROUNDUP(N($P2295)/N($Q2295),0)))</f>
        <v/>
      </c>
      <c r="S2295" s="14"/>
      <c r="T2295" s="40" t="str">
        <f aca="false">IF($C2295="","",N(商品マスタ!$M2294))</f>
        <v/>
      </c>
      <c r="U2295" s="40" t="str">
        <f aca="false">IF($S2295="","",N($S2295)*N($T2295))</f>
        <v/>
      </c>
      <c r="V2295" s="18"/>
    </row>
    <row r="2296" customFormat="false" ht="15" hidden="false" customHeight="false" outlineLevel="0" collapsed="false">
      <c r="B2296" s="12" t="n">
        <v>2290</v>
      </c>
      <c r="C2296" s="36" t="str">
        <f aca="false">IF(商品マスタ!$C2295="","",商品マスタ!$C2295)</f>
        <v/>
      </c>
      <c r="D2296" s="12" t="str">
        <f aca="false">IF($C2296="","",商品マスタ!$D2295)</f>
        <v/>
      </c>
      <c r="E2296" s="12" t="str">
        <f aca="false">IF($C2296="","",商品マスタ!$G2295)</f>
        <v/>
      </c>
      <c r="F2296" s="12" t="str">
        <f aca="false">IF($C2296="","",IF(商品マスタ!$P2295="","理論",商品マスタ!$P2295))</f>
        <v/>
      </c>
      <c r="G2296" s="17" t="str">
        <f aca="false">IF($C2296="","",N(商品マスタ!$H2295))</f>
        <v/>
      </c>
      <c r="H2296" s="14"/>
      <c r="I2296" s="17" t="str">
        <f aca="false">IF($C2296="","",N($H2296)*N(商品マスタ!$N2295))</f>
        <v/>
      </c>
      <c r="J2296" s="17" t="str">
        <f aca="false">IF($C2296="","",N($I2296)-N($G2296))</f>
        <v/>
      </c>
      <c r="K2296" s="37" t="str">
        <f aca="false">IF($C2296="","",N(商品マスタ!$I2295))</f>
        <v/>
      </c>
      <c r="L2296" s="17" t="str">
        <f aca="false">IF($C2296="","",MAX(1,N(商品マスタ!$J2295)))</f>
        <v/>
      </c>
      <c r="M2296" s="38" t="str">
        <f aca="false">IF($C2296="","",N(TOP!$C$16)*N($K2296))</f>
        <v/>
      </c>
      <c r="N2296" s="17" t="str">
        <f aca="false">IF($C2296="","",ROUNDUP(N($M2296)/N($L2296),0))</f>
        <v/>
      </c>
      <c r="O2296" s="17" t="str">
        <f aca="false">IF($C2296="","",N(商品マスタ!$R2295))</f>
        <v/>
      </c>
      <c r="P2296" s="17" t="str">
        <f aca="false">IF($C2296="","",IF($F2296="理論",(N($O2296)+N($N2296))-N($G2296),(N($O2296)+N($N2296))-N($I2296)))</f>
        <v/>
      </c>
      <c r="Q2296" s="17" t="str">
        <f aca="false">IF($C2296="","",MAX(1,N(商品マスタ!$K2295)))</f>
        <v/>
      </c>
      <c r="R2296" s="39" t="str">
        <f aca="false">IF($C2296="","",IF(N($P2296)/N($Q2296)&lt;=0,"",ROUNDUP(N($P2296)/N($Q2296),0)))</f>
        <v/>
      </c>
      <c r="S2296" s="14"/>
      <c r="T2296" s="40" t="str">
        <f aca="false">IF($C2296="","",N(商品マスタ!$M2295))</f>
        <v/>
      </c>
      <c r="U2296" s="40" t="str">
        <f aca="false">IF($S2296="","",N($S2296)*N($T2296))</f>
        <v/>
      </c>
      <c r="V2296" s="18"/>
    </row>
    <row r="2297" customFormat="false" ht="15" hidden="false" customHeight="false" outlineLevel="0" collapsed="false">
      <c r="B2297" s="12" t="n">
        <v>2291</v>
      </c>
      <c r="C2297" s="36" t="str">
        <f aca="false">IF(商品マスタ!$C2296="","",商品マスタ!$C2296)</f>
        <v/>
      </c>
      <c r="D2297" s="12" t="str">
        <f aca="false">IF($C2297="","",商品マスタ!$D2296)</f>
        <v/>
      </c>
      <c r="E2297" s="12" t="str">
        <f aca="false">IF($C2297="","",商品マスタ!$G2296)</f>
        <v/>
      </c>
      <c r="F2297" s="12" t="str">
        <f aca="false">IF($C2297="","",IF(商品マスタ!$P2296="","理論",商品マスタ!$P2296))</f>
        <v/>
      </c>
      <c r="G2297" s="17" t="str">
        <f aca="false">IF($C2297="","",N(商品マスタ!$H2296))</f>
        <v/>
      </c>
      <c r="H2297" s="14"/>
      <c r="I2297" s="17" t="str">
        <f aca="false">IF($C2297="","",N($H2297)*N(商品マスタ!$N2296))</f>
        <v/>
      </c>
      <c r="J2297" s="17" t="str">
        <f aca="false">IF($C2297="","",N($I2297)-N($G2297))</f>
        <v/>
      </c>
      <c r="K2297" s="37" t="str">
        <f aca="false">IF($C2297="","",N(商品マスタ!$I2296))</f>
        <v/>
      </c>
      <c r="L2297" s="17" t="str">
        <f aca="false">IF($C2297="","",MAX(1,N(商品マスタ!$J2296)))</f>
        <v/>
      </c>
      <c r="M2297" s="38" t="str">
        <f aca="false">IF($C2297="","",N(TOP!$C$16)*N($K2297))</f>
        <v/>
      </c>
      <c r="N2297" s="17" t="str">
        <f aca="false">IF($C2297="","",ROUNDUP(N($M2297)/N($L2297),0))</f>
        <v/>
      </c>
      <c r="O2297" s="17" t="str">
        <f aca="false">IF($C2297="","",N(商品マスタ!$R2296))</f>
        <v/>
      </c>
      <c r="P2297" s="17" t="str">
        <f aca="false">IF($C2297="","",IF($F2297="理論",(N($O2297)+N($N2297))-N($G2297),(N($O2297)+N($N2297))-N($I2297)))</f>
        <v/>
      </c>
      <c r="Q2297" s="17" t="str">
        <f aca="false">IF($C2297="","",MAX(1,N(商品マスタ!$K2296)))</f>
        <v/>
      </c>
      <c r="R2297" s="39" t="str">
        <f aca="false">IF($C2297="","",IF(N($P2297)/N($Q2297)&lt;=0,"",ROUNDUP(N($P2297)/N($Q2297),0)))</f>
        <v/>
      </c>
      <c r="S2297" s="14"/>
      <c r="T2297" s="40" t="str">
        <f aca="false">IF($C2297="","",N(商品マスタ!$M2296))</f>
        <v/>
      </c>
      <c r="U2297" s="40" t="str">
        <f aca="false">IF($S2297="","",N($S2297)*N($T2297))</f>
        <v/>
      </c>
      <c r="V2297" s="18"/>
    </row>
    <row r="2298" customFormat="false" ht="15" hidden="false" customHeight="false" outlineLevel="0" collapsed="false">
      <c r="B2298" s="12" t="n">
        <v>2292</v>
      </c>
      <c r="C2298" s="36" t="str">
        <f aca="false">IF(商品マスタ!$C2297="","",商品マスタ!$C2297)</f>
        <v/>
      </c>
      <c r="D2298" s="12" t="str">
        <f aca="false">IF($C2298="","",商品マスタ!$D2297)</f>
        <v/>
      </c>
      <c r="E2298" s="12" t="str">
        <f aca="false">IF($C2298="","",商品マスタ!$G2297)</f>
        <v/>
      </c>
      <c r="F2298" s="12" t="str">
        <f aca="false">IF($C2298="","",IF(商品マスタ!$P2297="","理論",商品マスタ!$P2297))</f>
        <v/>
      </c>
      <c r="G2298" s="17" t="str">
        <f aca="false">IF($C2298="","",N(商品マスタ!$H2297))</f>
        <v/>
      </c>
      <c r="H2298" s="14"/>
      <c r="I2298" s="17" t="str">
        <f aca="false">IF($C2298="","",N($H2298)*N(商品マスタ!$N2297))</f>
        <v/>
      </c>
      <c r="J2298" s="17" t="str">
        <f aca="false">IF($C2298="","",N($I2298)-N($G2298))</f>
        <v/>
      </c>
      <c r="K2298" s="37" t="str">
        <f aca="false">IF($C2298="","",N(商品マスタ!$I2297))</f>
        <v/>
      </c>
      <c r="L2298" s="17" t="str">
        <f aca="false">IF($C2298="","",MAX(1,N(商品マスタ!$J2297)))</f>
        <v/>
      </c>
      <c r="M2298" s="38" t="str">
        <f aca="false">IF($C2298="","",N(TOP!$C$16)*N($K2298))</f>
        <v/>
      </c>
      <c r="N2298" s="17" t="str">
        <f aca="false">IF($C2298="","",ROUNDUP(N($M2298)/N($L2298),0))</f>
        <v/>
      </c>
      <c r="O2298" s="17" t="str">
        <f aca="false">IF($C2298="","",N(商品マスタ!$R2297))</f>
        <v/>
      </c>
      <c r="P2298" s="17" t="str">
        <f aca="false">IF($C2298="","",IF($F2298="理論",(N($O2298)+N($N2298))-N($G2298),(N($O2298)+N($N2298))-N($I2298)))</f>
        <v/>
      </c>
      <c r="Q2298" s="17" t="str">
        <f aca="false">IF($C2298="","",MAX(1,N(商品マスタ!$K2297)))</f>
        <v/>
      </c>
      <c r="R2298" s="39" t="str">
        <f aca="false">IF($C2298="","",IF(N($P2298)/N($Q2298)&lt;=0,"",ROUNDUP(N($P2298)/N($Q2298),0)))</f>
        <v/>
      </c>
      <c r="S2298" s="14"/>
      <c r="T2298" s="40" t="str">
        <f aca="false">IF($C2298="","",N(商品マスタ!$M2297))</f>
        <v/>
      </c>
      <c r="U2298" s="40" t="str">
        <f aca="false">IF($S2298="","",N($S2298)*N($T2298))</f>
        <v/>
      </c>
      <c r="V2298" s="18"/>
    </row>
    <row r="2299" customFormat="false" ht="15" hidden="false" customHeight="false" outlineLevel="0" collapsed="false">
      <c r="B2299" s="12" t="n">
        <v>2293</v>
      </c>
      <c r="C2299" s="36" t="str">
        <f aca="false">IF(商品マスタ!$C2298="","",商品マスタ!$C2298)</f>
        <v/>
      </c>
      <c r="D2299" s="12" t="str">
        <f aca="false">IF($C2299="","",商品マスタ!$D2298)</f>
        <v/>
      </c>
      <c r="E2299" s="12" t="str">
        <f aca="false">IF($C2299="","",商品マスタ!$G2298)</f>
        <v/>
      </c>
      <c r="F2299" s="12" t="str">
        <f aca="false">IF($C2299="","",IF(商品マスタ!$P2298="","理論",商品マスタ!$P2298))</f>
        <v/>
      </c>
      <c r="G2299" s="17" t="str">
        <f aca="false">IF($C2299="","",N(商品マスタ!$H2298))</f>
        <v/>
      </c>
      <c r="H2299" s="14"/>
      <c r="I2299" s="17" t="str">
        <f aca="false">IF($C2299="","",N($H2299)*N(商品マスタ!$N2298))</f>
        <v/>
      </c>
      <c r="J2299" s="17" t="str">
        <f aca="false">IF($C2299="","",N($I2299)-N($G2299))</f>
        <v/>
      </c>
      <c r="K2299" s="37" t="str">
        <f aca="false">IF($C2299="","",N(商品マスタ!$I2298))</f>
        <v/>
      </c>
      <c r="L2299" s="17" t="str">
        <f aca="false">IF($C2299="","",MAX(1,N(商品マスタ!$J2298)))</f>
        <v/>
      </c>
      <c r="M2299" s="38" t="str">
        <f aca="false">IF($C2299="","",N(TOP!$C$16)*N($K2299))</f>
        <v/>
      </c>
      <c r="N2299" s="17" t="str">
        <f aca="false">IF($C2299="","",ROUNDUP(N($M2299)/N($L2299),0))</f>
        <v/>
      </c>
      <c r="O2299" s="17" t="str">
        <f aca="false">IF($C2299="","",N(商品マスタ!$R2298))</f>
        <v/>
      </c>
      <c r="P2299" s="17" t="str">
        <f aca="false">IF($C2299="","",IF($F2299="理論",(N($O2299)+N($N2299))-N($G2299),(N($O2299)+N($N2299))-N($I2299)))</f>
        <v/>
      </c>
      <c r="Q2299" s="17" t="str">
        <f aca="false">IF($C2299="","",MAX(1,N(商品マスタ!$K2298)))</f>
        <v/>
      </c>
      <c r="R2299" s="39" t="str">
        <f aca="false">IF($C2299="","",IF(N($P2299)/N($Q2299)&lt;=0,"",ROUNDUP(N($P2299)/N($Q2299),0)))</f>
        <v/>
      </c>
      <c r="S2299" s="14"/>
      <c r="T2299" s="40" t="str">
        <f aca="false">IF($C2299="","",N(商品マスタ!$M2298))</f>
        <v/>
      </c>
      <c r="U2299" s="40" t="str">
        <f aca="false">IF($S2299="","",N($S2299)*N($T2299))</f>
        <v/>
      </c>
      <c r="V2299" s="18"/>
    </row>
    <row r="2300" customFormat="false" ht="15" hidden="false" customHeight="false" outlineLevel="0" collapsed="false">
      <c r="B2300" s="12" t="n">
        <v>2294</v>
      </c>
      <c r="C2300" s="36" t="str">
        <f aca="false">IF(商品マスタ!$C2299="","",商品マスタ!$C2299)</f>
        <v/>
      </c>
      <c r="D2300" s="12" t="str">
        <f aca="false">IF($C2300="","",商品マスタ!$D2299)</f>
        <v/>
      </c>
      <c r="E2300" s="12" t="str">
        <f aca="false">IF($C2300="","",商品マスタ!$G2299)</f>
        <v/>
      </c>
      <c r="F2300" s="12" t="str">
        <f aca="false">IF($C2300="","",IF(商品マスタ!$P2299="","理論",商品マスタ!$P2299))</f>
        <v/>
      </c>
      <c r="G2300" s="17" t="str">
        <f aca="false">IF($C2300="","",N(商品マスタ!$H2299))</f>
        <v/>
      </c>
      <c r="H2300" s="14"/>
      <c r="I2300" s="17" t="str">
        <f aca="false">IF($C2300="","",N($H2300)*N(商品マスタ!$N2299))</f>
        <v/>
      </c>
      <c r="J2300" s="17" t="str">
        <f aca="false">IF($C2300="","",N($I2300)-N($G2300))</f>
        <v/>
      </c>
      <c r="K2300" s="37" t="str">
        <f aca="false">IF($C2300="","",N(商品マスタ!$I2299))</f>
        <v/>
      </c>
      <c r="L2300" s="17" t="str">
        <f aca="false">IF($C2300="","",MAX(1,N(商品マスタ!$J2299)))</f>
        <v/>
      </c>
      <c r="M2300" s="38" t="str">
        <f aca="false">IF($C2300="","",N(TOP!$C$16)*N($K2300))</f>
        <v/>
      </c>
      <c r="N2300" s="17" t="str">
        <f aca="false">IF($C2300="","",ROUNDUP(N($M2300)/N($L2300),0))</f>
        <v/>
      </c>
      <c r="O2300" s="17" t="str">
        <f aca="false">IF($C2300="","",N(商品マスタ!$R2299))</f>
        <v/>
      </c>
      <c r="P2300" s="17" t="str">
        <f aca="false">IF($C2300="","",IF($F2300="理論",(N($O2300)+N($N2300))-N($G2300),(N($O2300)+N($N2300))-N($I2300)))</f>
        <v/>
      </c>
      <c r="Q2300" s="17" t="str">
        <f aca="false">IF($C2300="","",MAX(1,N(商品マスタ!$K2299)))</f>
        <v/>
      </c>
      <c r="R2300" s="39" t="str">
        <f aca="false">IF($C2300="","",IF(N($P2300)/N($Q2300)&lt;=0,"",ROUNDUP(N($P2300)/N($Q2300),0)))</f>
        <v/>
      </c>
      <c r="S2300" s="14"/>
      <c r="T2300" s="40" t="str">
        <f aca="false">IF($C2300="","",N(商品マスタ!$M2299))</f>
        <v/>
      </c>
      <c r="U2300" s="40" t="str">
        <f aca="false">IF($S2300="","",N($S2300)*N($T2300))</f>
        <v/>
      </c>
      <c r="V2300" s="18"/>
    </row>
    <row r="2301" customFormat="false" ht="15" hidden="false" customHeight="false" outlineLevel="0" collapsed="false">
      <c r="B2301" s="12" t="n">
        <v>2295</v>
      </c>
      <c r="C2301" s="36" t="str">
        <f aca="false">IF(商品マスタ!$C2300="","",商品マスタ!$C2300)</f>
        <v/>
      </c>
      <c r="D2301" s="12" t="str">
        <f aca="false">IF($C2301="","",商品マスタ!$D2300)</f>
        <v/>
      </c>
      <c r="E2301" s="12" t="str">
        <f aca="false">IF($C2301="","",商品マスタ!$G2300)</f>
        <v/>
      </c>
      <c r="F2301" s="12" t="str">
        <f aca="false">IF($C2301="","",IF(商品マスタ!$P2300="","理論",商品マスタ!$P2300))</f>
        <v/>
      </c>
      <c r="G2301" s="17" t="str">
        <f aca="false">IF($C2301="","",N(商品マスタ!$H2300))</f>
        <v/>
      </c>
      <c r="H2301" s="14"/>
      <c r="I2301" s="17" t="str">
        <f aca="false">IF($C2301="","",N($H2301)*N(商品マスタ!$N2300))</f>
        <v/>
      </c>
      <c r="J2301" s="17" t="str">
        <f aca="false">IF($C2301="","",N($I2301)-N($G2301))</f>
        <v/>
      </c>
      <c r="K2301" s="37" t="str">
        <f aca="false">IF($C2301="","",N(商品マスタ!$I2300))</f>
        <v/>
      </c>
      <c r="L2301" s="17" t="str">
        <f aca="false">IF($C2301="","",MAX(1,N(商品マスタ!$J2300)))</f>
        <v/>
      </c>
      <c r="M2301" s="38" t="str">
        <f aca="false">IF($C2301="","",N(TOP!$C$16)*N($K2301))</f>
        <v/>
      </c>
      <c r="N2301" s="17" t="str">
        <f aca="false">IF($C2301="","",ROUNDUP(N($M2301)/N($L2301),0))</f>
        <v/>
      </c>
      <c r="O2301" s="17" t="str">
        <f aca="false">IF($C2301="","",N(商品マスタ!$R2300))</f>
        <v/>
      </c>
      <c r="P2301" s="17" t="str">
        <f aca="false">IF($C2301="","",IF($F2301="理論",(N($O2301)+N($N2301))-N($G2301),(N($O2301)+N($N2301))-N($I2301)))</f>
        <v/>
      </c>
      <c r="Q2301" s="17" t="str">
        <f aca="false">IF($C2301="","",MAX(1,N(商品マスタ!$K2300)))</f>
        <v/>
      </c>
      <c r="R2301" s="39" t="str">
        <f aca="false">IF($C2301="","",IF(N($P2301)/N($Q2301)&lt;=0,"",ROUNDUP(N($P2301)/N($Q2301),0)))</f>
        <v/>
      </c>
      <c r="S2301" s="14"/>
      <c r="T2301" s="40" t="str">
        <f aca="false">IF($C2301="","",N(商品マスタ!$M2300))</f>
        <v/>
      </c>
      <c r="U2301" s="40" t="str">
        <f aca="false">IF($S2301="","",N($S2301)*N($T2301))</f>
        <v/>
      </c>
      <c r="V2301" s="18"/>
    </row>
    <row r="2302" customFormat="false" ht="15" hidden="false" customHeight="false" outlineLevel="0" collapsed="false">
      <c r="B2302" s="12" t="n">
        <v>2296</v>
      </c>
      <c r="C2302" s="36" t="str">
        <f aca="false">IF(商品マスタ!$C2301="","",商品マスタ!$C2301)</f>
        <v/>
      </c>
      <c r="D2302" s="12" t="str">
        <f aca="false">IF($C2302="","",商品マスタ!$D2301)</f>
        <v/>
      </c>
      <c r="E2302" s="12" t="str">
        <f aca="false">IF($C2302="","",商品マスタ!$G2301)</f>
        <v/>
      </c>
      <c r="F2302" s="12" t="str">
        <f aca="false">IF($C2302="","",IF(商品マスタ!$P2301="","理論",商品マスタ!$P2301))</f>
        <v/>
      </c>
      <c r="G2302" s="17" t="str">
        <f aca="false">IF($C2302="","",N(商品マスタ!$H2301))</f>
        <v/>
      </c>
      <c r="H2302" s="14"/>
      <c r="I2302" s="17" t="str">
        <f aca="false">IF($C2302="","",N($H2302)*N(商品マスタ!$N2301))</f>
        <v/>
      </c>
      <c r="J2302" s="17" t="str">
        <f aca="false">IF($C2302="","",N($I2302)-N($G2302))</f>
        <v/>
      </c>
      <c r="K2302" s="37" t="str">
        <f aca="false">IF($C2302="","",N(商品マスタ!$I2301))</f>
        <v/>
      </c>
      <c r="L2302" s="17" t="str">
        <f aca="false">IF($C2302="","",MAX(1,N(商品マスタ!$J2301)))</f>
        <v/>
      </c>
      <c r="M2302" s="38" t="str">
        <f aca="false">IF($C2302="","",N(TOP!$C$16)*N($K2302))</f>
        <v/>
      </c>
      <c r="N2302" s="17" t="str">
        <f aca="false">IF($C2302="","",ROUNDUP(N($M2302)/N($L2302),0))</f>
        <v/>
      </c>
      <c r="O2302" s="17" t="str">
        <f aca="false">IF($C2302="","",N(商品マスタ!$R2301))</f>
        <v/>
      </c>
      <c r="P2302" s="17" t="str">
        <f aca="false">IF($C2302="","",IF($F2302="理論",(N($O2302)+N($N2302))-N($G2302),(N($O2302)+N($N2302))-N($I2302)))</f>
        <v/>
      </c>
      <c r="Q2302" s="17" t="str">
        <f aca="false">IF($C2302="","",MAX(1,N(商品マスタ!$K2301)))</f>
        <v/>
      </c>
      <c r="R2302" s="39" t="str">
        <f aca="false">IF($C2302="","",IF(N($P2302)/N($Q2302)&lt;=0,"",ROUNDUP(N($P2302)/N($Q2302),0)))</f>
        <v/>
      </c>
      <c r="S2302" s="14"/>
      <c r="T2302" s="40" t="str">
        <f aca="false">IF($C2302="","",N(商品マスタ!$M2301))</f>
        <v/>
      </c>
      <c r="U2302" s="40" t="str">
        <f aca="false">IF($S2302="","",N($S2302)*N($T2302))</f>
        <v/>
      </c>
      <c r="V2302" s="18"/>
    </row>
    <row r="2303" customFormat="false" ht="15" hidden="false" customHeight="false" outlineLevel="0" collapsed="false">
      <c r="B2303" s="12" t="n">
        <v>2297</v>
      </c>
      <c r="C2303" s="36" t="str">
        <f aca="false">IF(商品マスタ!$C2302="","",商品マスタ!$C2302)</f>
        <v/>
      </c>
      <c r="D2303" s="12" t="str">
        <f aca="false">IF($C2303="","",商品マスタ!$D2302)</f>
        <v/>
      </c>
      <c r="E2303" s="12" t="str">
        <f aca="false">IF($C2303="","",商品マスタ!$G2302)</f>
        <v/>
      </c>
      <c r="F2303" s="12" t="str">
        <f aca="false">IF($C2303="","",IF(商品マスタ!$P2302="","理論",商品マスタ!$P2302))</f>
        <v/>
      </c>
      <c r="G2303" s="17" t="str">
        <f aca="false">IF($C2303="","",N(商品マスタ!$H2302))</f>
        <v/>
      </c>
      <c r="H2303" s="14"/>
      <c r="I2303" s="17" t="str">
        <f aca="false">IF($C2303="","",N($H2303)*N(商品マスタ!$N2302))</f>
        <v/>
      </c>
      <c r="J2303" s="17" t="str">
        <f aca="false">IF($C2303="","",N($I2303)-N($G2303))</f>
        <v/>
      </c>
      <c r="K2303" s="37" t="str">
        <f aca="false">IF($C2303="","",N(商品マスタ!$I2302))</f>
        <v/>
      </c>
      <c r="L2303" s="17" t="str">
        <f aca="false">IF($C2303="","",MAX(1,N(商品マスタ!$J2302)))</f>
        <v/>
      </c>
      <c r="M2303" s="38" t="str">
        <f aca="false">IF($C2303="","",N(TOP!$C$16)*N($K2303))</f>
        <v/>
      </c>
      <c r="N2303" s="17" t="str">
        <f aca="false">IF($C2303="","",ROUNDUP(N($M2303)/N($L2303),0))</f>
        <v/>
      </c>
      <c r="O2303" s="17" t="str">
        <f aca="false">IF($C2303="","",N(商品マスタ!$R2302))</f>
        <v/>
      </c>
      <c r="P2303" s="17" t="str">
        <f aca="false">IF($C2303="","",IF($F2303="理論",(N($O2303)+N($N2303))-N($G2303),(N($O2303)+N($N2303))-N($I2303)))</f>
        <v/>
      </c>
      <c r="Q2303" s="17" t="str">
        <f aca="false">IF($C2303="","",MAX(1,N(商品マスタ!$K2302)))</f>
        <v/>
      </c>
      <c r="R2303" s="39" t="str">
        <f aca="false">IF($C2303="","",IF(N($P2303)/N($Q2303)&lt;=0,"",ROUNDUP(N($P2303)/N($Q2303),0)))</f>
        <v/>
      </c>
      <c r="S2303" s="14"/>
      <c r="T2303" s="40" t="str">
        <f aca="false">IF($C2303="","",N(商品マスタ!$M2302))</f>
        <v/>
      </c>
      <c r="U2303" s="40" t="str">
        <f aca="false">IF($S2303="","",N($S2303)*N($T2303))</f>
        <v/>
      </c>
      <c r="V2303" s="18"/>
    </row>
    <row r="2304" customFormat="false" ht="15" hidden="false" customHeight="false" outlineLevel="0" collapsed="false">
      <c r="B2304" s="12" t="n">
        <v>2298</v>
      </c>
      <c r="C2304" s="36" t="str">
        <f aca="false">IF(商品マスタ!$C2303="","",商品マスタ!$C2303)</f>
        <v/>
      </c>
      <c r="D2304" s="12" t="str">
        <f aca="false">IF($C2304="","",商品マスタ!$D2303)</f>
        <v/>
      </c>
      <c r="E2304" s="12" t="str">
        <f aca="false">IF($C2304="","",商品マスタ!$G2303)</f>
        <v/>
      </c>
      <c r="F2304" s="12" t="str">
        <f aca="false">IF($C2304="","",IF(商品マスタ!$P2303="","理論",商品マスタ!$P2303))</f>
        <v/>
      </c>
      <c r="G2304" s="17" t="str">
        <f aca="false">IF($C2304="","",N(商品マスタ!$H2303))</f>
        <v/>
      </c>
      <c r="H2304" s="14"/>
      <c r="I2304" s="17" t="str">
        <f aca="false">IF($C2304="","",N($H2304)*N(商品マスタ!$N2303))</f>
        <v/>
      </c>
      <c r="J2304" s="17" t="str">
        <f aca="false">IF($C2304="","",N($I2304)-N($G2304))</f>
        <v/>
      </c>
      <c r="K2304" s="37" t="str">
        <f aca="false">IF($C2304="","",N(商品マスタ!$I2303))</f>
        <v/>
      </c>
      <c r="L2304" s="17" t="str">
        <f aca="false">IF($C2304="","",MAX(1,N(商品マスタ!$J2303)))</f>
        <v/>
      </c>
      <c r="M2304" s="38" t="str">
        <f aca="false">IF($C2304="","",N(TOP!$C$16)*N($K2304))</f>
        <v/>
      </c>
      <c r="N2304" s="17" t="str">
        <f aca="false">IF($C2304="","",ROUNDUP(N($M2304)/N($L2304),0))</f>
        <v/>
      </c>
      <c r="O2304" s="17" t="str">
        <f aca="false">IF($C2304="","",N(商品マスタ!$R2303))</f>
        <v/>
      </c>
      <c r="P2304" s="17" t="str">
        <f aca="false">IF($C2304="","",IF($F2304="理論",(N($O2304)+N($N2304))-N($G2304),(N($O2304)+N($N2304))-N($I2304)))</f>
        <v/>
      </c>
      <c r="Q2304" s="17" t="str">
        <f aca="false">IF($C2304="","",MAX(1,N(商品マスタ!$K2303)))</f>
        <v/>
      </c>
      <c r="R2304" s="39" t="str">
        <f aca="false">IF($C2304="","",IF(N($P2304)/N($Q2304)&lt;=0,"",ROUNDUP(N($P2304)/N($Q2304),0)))</f>
        <v/>
      </c>
      <c r="S2304" s="14"/>
      <c r="T2304" s="40" t="str">
        <f aca="false">IF($C2304="","",N(商品マスタ!$M2303))</f>
        <v/>
      </c>
      <c r="U2304" s="40" t="str">
        <f aca="false">IF($S2304="","",N($S2304)*N($T2304))</f>
        <v/>
      </c>
      <c r="V2304" s="18"/>
    </row>
    <row r="2305" customFormat="false" ht="15" hidden="false" customHeight="false" outlineLevel="0" collapsed="false">
      <c r="B2305" s="12" t="n">
        <v>2299</v>
      </c>
      <c r="C2305" s="36" t="str">
        <f aca="false">IF(商品マスタ!$C2304="","",商品マスタ!$C2304)</f>
        <v/>
      </c>
      <c r="D2305" s="12" t="str">
        <f aca="false">IF($C2305="","",商品マスタ!$D2304)</f>
        <v/>
      </c>
      <c r="E2305" s="12" t="str">
        <f aca="false">IF($C2305="","",商品マスタ!$G2304)</f>
        <v/>
      </c>
      <c r="F2305" s="12" t="str">
        <f aca="false">IF($C2305="","",IF(商品マスタ!$P2304="","理論",商品マスタ!$P2304))</f>
        <v/>
      </c>
      <c r="G2305" s="17" t="str">
        <f aca="false">IF($C2305="","",N(商品マスタ!$H2304))</f>
        <v/>
      </c>
      <c r="H2305" s="14"/>
      <c r="I2305" s="17" t="str">
        <f aca="false">IF($C2305="","",N($H2305)*N(商品マスタ!$N2304))</f>
        <v/>
      </c>
      <c r="J2305" s="17" t="str">
        <f aca="false">IF($C2305="","",N($I2305)-N($G2305))</f>
        <v/>
      </c>
      <c r="K2305" s="37" t="str">
        <f aca="false">IF($C2305="","",N(商品マスタ!$I2304))</f>
        <v/>
      </c>
      <c r="L2305" s="17" t="str">
        <f aca="false">IF($C2305="","",MAX(1,N(商品マスタ!$J2304)))</f>
        <v/>
      </c>
      <c r="M2305" s="38" t="str">
        <f aca="false">IF($C2305="","",N(TOP!$C$16)*N($K2305))</f>
        <v/>
      </c>
      <c r="N2305" s="17" t="str">
        <f aca="false">IF($C2305="","",ROUNDUP(N($M2305)/N($L2305),0))</f>
        <v/>
      </c>
      <c r="O2305" s="17" t="str">
        <f aca="false">IF($C2305="","",N(商品マスタ!$R2304))</f>
        <v/>
      </c>
      <c r="P2305" s="17" t="str">
        <f aca="false">IF($C2305="","",IF($F2305="理論",(N($O2305)+N($N2305))-N($G2305),(N($O2305)+N($N2305))-N($I2305)))</f>
        <v/>
      </c>
      <c r="Q2305" s="17" t="str">
        <f aca="false">IF($C2305="","",MAX(1,N(商品マスタ!$K2304)))</f>
        <v/>
      </c>
      <c r="R2305" s="39" t="str">
        <f aca="false">IF($C2305="","",IF(N($P2305)/N($Q2305)&lt;=0,"",ROUNDUP(N($P2305)/N($Q2305),0)))</f>
        <v/>
      </c>
      <c r="S2305" s="14"/>
      <c r="T2305" s="40" t="str">
        <f aca="false">IF($C2305="","",N(商品マスタ!$M2304))</f>
        <v/>
      </c>
      <c r="U2305" s="40" t="str">
        <f aca="false">IF($S2305="","",N($S2305)*N($T2305))</f>
        <v/>
      </c>
      <c r="V2305" s="18"/>
    </row>
    <row r="2306" customFormat="false" ht="15" hidden="false" customHeight="false" outlineLevel="0" collapsed="false">
      <c r="B2306" s="12" t="n">
        <v>2300</v>
      </c>
      <c r="C2306" s="36" t="str">
        <f aca="false">IF(商品マスタ!$C2305="","",商品マスタ!$C2305)</f>
        <v/>
      </c>
      <c r="D2306" s="12" t="str">
        <f aca="false">IF($C2306="","",商品マスタ!$D2305)</f>
        <v/>
      </c>
      <c r="E2306" s="12" t="str">
        <f aca="false">IF($C2306="","",商品マスタ!$G2305)</f>
        <v/>
      </c>
      <c r="F2306" s="12" t="str">
        <f aca="false">IF($C2306="","",IF(商品マスタ!$P2305="","理論",商品マスタ!$P2305))</f>
        <v/>
      </c>
      <c r="G2306" s="17" t="str">
        <f aca="false">IF($C2306="","",N(商品マスタ!$H2305))</f>
        <v/>
      </c>
      <c r="H2306" s="14"/>
      <c r="I2306" s="17" t="str">
        <f aca="false">IF($C2306="","",N($H2306)*N(商品マスタ!$N2305))</f>
        <v/>
      </c>
      <c r="J2306" s="17" t="str">
        <f aca="false">IF($C2306="","",N($I2306)-N($G2306))</f>
        <v/>
      </c>
      <c r="K2306" s="37" t="str">
        <f aca="false">IF($C2306="","",N(商品マスタ!$I2305))</f>
        <v/>
      </c>
      <c r="L2306" s="17" t="str">
        <f aca="false">IF($C2306="","",MAX(1,N(商品マスタ!$J2305)))</f>
        <v/>
      </c>
      <c r="M2306" s="38" t="str">
        <f aca="false">IF($C2306="","",N(TOP!$C$16)*N($K2306))</f>
        <v/>
      </c>
      <c r="N2306" s="17" t="str">
        <f aca="false">IF($C2306="","",ROUNDUP(N($M2306)/N($L2306),0))</f>
        <v/>
      </c>
      <c r="O2306" s="17" t="str">
        <f aca="false">IF($C2306="","",N(商品マスタ!$R2305))</f>
        <v/>
      </c>
      <c r="P2306" s="17" t="str">
        <f aca="false">IF($C2306="","",IF($F2306="理論",(N($O2306)+N($N2306))-N($G2306),(N($O2306)+N($N2306))-N($I2306)))</f>
        <v/>
      </c>
      <c r="Q2306" s="17" t="str">
        <f aca="false">IF($C2306="","",MAX(1,N(商品マスタ!$K2305)))</f>
        <v/>
      </c>
      <c r="R2306" s="39" t="str">
        <f aca="false">IF($C2306="","",IF(N($P2306)/N($Q2306)&lt;=0,"",ROUNDUP(N($P2306)/N($Q2306),0)))</f>
        <v/>
      </c>
      <c r="S2306" s="14"/>
      <c r="T2306" s="40" t="str">
        <f aca="false">IF($C2306="","",N(商品マスタ!$M2305))</f>
        <v/>
      </c>
      <c r="U2306" s="40" t="str">
        <f aca="false">IF($S2306="","",N($S2306)*N($T2306))</f>
        <v/>
      </c>
      <c r="V2306" s="18"/>
    </row>
    <row r="2307" customFormat="false" ht="15" hidden="false" customHeight="false" outlineLevel="0" collapsed="false">
      <c r="B2307" s="12" t="n">
        <v>2301</v>
      </c>
      <c r="C2307" s="36" t="str">
        <f aca="false">IF(商品マスタ!$C2306="","",商品マスタ!$C2306)</f>
        <v/>
      </c>
      <c r="D2307" s="12" t="str">
        <f aca="false">IF($C2307="","",商品マスタ!$D2306)</f>
        <v/>
      </c>
      <c r="E2307" s="12" t="str">
        <f aca="false">IF($C2307="","",商品マスタ!$G2306)</f>
        <v/>
      </c>
      <c r="F2307" s="12" t="str">
        <f aca="false">IF($C2307="","",IF(商品マスタ!$P2306="","理論",商品マスタ!$P2306))</f>
        <v/>
      </c>
      <c r="G2307" s="17" t="str">
        <f aca="false">IF($C2307="","",N(商品マスタ!$H2306))</f>
        <v/>
      </c>
      <c r="H2307" s="14"/>
      <c r="I2307" s="17" t="str">
        <f aca="false">IF($C2307="","",N($H2307)*N(商品マスタ!$N2306))</f>
        <v/>
      </c>
      <c r="J2307" s="17" t="str">
        <f aca="false">IF($C2307="","",N($I2307)-N($G2307))</f>
        <v/>
      </c>
      <c r="K2307" s="37" t="str">
        <f aca="false">IF($C2307="","",N(商品マスタ!$I2306))</f>
        <v/>
      </c>
      <c r="L2307" s="17" t="str">
        <f aca="false">IF($C2307="","",MAX(1,N(商品マスタ!$J2306)))</f>
        <v/>
      </c>
      <c r="M2307" s="38" t="str">
        <f aca="false">IF($C2307="","",N(TOP!$C$16)*N($K2307))</f>
        <v/>
      </c>
      <c r="N2307" s="17" t="str">
        <f aca="false">IF($C2307="","",ROUNDUP(N($M2307)/N($L2307),0))</f>
        <v/>
      </c>
      <c r="O2307" s="17" t="str">
        <f aca="false">IF($C2307="","",N(商品マスタ!$R2306))</f>
        <v/>
      </c>
      <c r="P2307" s="17" t="str">
        <f aca="false">IF($C2307="","",IF($F2307="理論",(N($O2307)+N($N2307))-N($G2307),(N($O2307)+N($N2307))-N($I2307)))</f>
        <v/>
      </c>
      <c r="Q2307" s="17" t="str">
        <f aca="false">IF($C2307="","",MAX(1,N(商品マスタ!$K2306)))</f>
        <v/>
      </c>
      <c r="R2307" s="39" t="str">
        <f aca="false">IF($C2307="","",IF(N($P2307)/N($Q2307)&lt;=0,"",ROUNDUP(N($P2307)/N($Q2307),0)))</f>
        <v/>
      </c>
      <c r="S2307" s="14"/>
      <c r="T2307" s="40" t="str">
        <f aca="false">IF($C2307="","",N(商品マスタ!$M2306))</f>
        <v/>
      </c>
      <c r="U2307" s="40" t="str">
        <f aca="false">IF($S2307="","",N($S2307)*N($T2307))</f>
        <v/>
      </c>
      <c r="V2307" s="18"/>
    </row>
    <row r="2308" customFormat="false" ht="15" hidden="false" customHeight="false" outlineLevel="0" collapsed="false">
      <c r="B2308" s="12" t="n">
        <v>2302</v>
      </c>
      <c r="C2308" s="36" t="str">
        <f aca="false">IF(商品マスタ!$C2307="","",商品マスタ!$C2307)</f>
        <v/>
      </c>
      <c r="D2308" s="12" t="str">
        <f aca="false">IF($C2308="","",商品マスタ!$D2307)</f>
        <v/>
      </c>
      <c r="E2308" s="12" t="str">
        <f aca="false">IF($C2308="","",商品マスタ!$G2307)</f>
        <v/>
      </c>
      <c r="F2308" s="12" t="str">
        <f aca="false">IF($C2308="","",IF(商品マスタ!$P2307="","理論",商品マスタ!$P2307))</f>
        <v/>
      </c>
      <c r="G2308" s="17" t="str">
        <f aca="false">IF($C2308="","",N(商品マスタ!$H2307))</f>
        <v/>
      </c>
      <c r="H2308" s="14"/>
      <c r="I2308" s="17" t="str">
        <f aca="false">IF($C2308="","",N($H2308)*N(商品マスタ!$N2307))</f>
        <v/>
      </c>
      <c r="J2308" s="17" t="str">
        <f aca="false">IF($C2308="","",N($I2308)-N($G2308))</f>
        <v/>
      </c>
      <c r="K2308" s="37" t="str">
        <f aca="false">IF($C2308="","",N(商品マスタ!$I2307))</f>
        <v/>
      </c>
      <c r="L2308" s="17" t="str">
        <f aca="false">IF($C2308="","",MAX(1,N(商品マスタ!$J2307)))</f>
        <v/>
      </c>
      <c r="M2308" s="38" t="str">
        <f aca="false">IF($C2308="","",N(TOP!$C$16)*N($K2308))</f>
        <v/>
      </c>
      <c r="N2308" s="17" t="str">
        <f aca="false">IF($C2308="","",ROUNDUP(N($M2308)/N($L2308),0))</f>
        <v/>
      </c>
      <c r="O2308" s="17" t="str">
        <f aca="false">IF($C2308="","",N(商品マスタ!$R2307))</f>
        <v/>
      </c>
      <c r="P2308" s="17" t="str">
        <f aca="false">IF($C2308="","",IF($F2308="理論",(N($O2308)+N($N2308))-N($G2308),(N($O2308)+N($N2308))-N($I2308)))</f>
        <v/>
      </c>
      <c r="Q2308" s="17" t="str">
        <f aca="false">IF($C2308="","",MAX(1,N(商品マスタ!$K2307)))</f>
        <v/>
      </c>
      <c r="R2308" s="39" t="str">
        <f aca="false">IF($C2308="","",IF(N($P2308)/N($Q2308)&lt;=0,"",ROUNDUP(N($P2308)/N($Q2308),0)))</f>
        <v/>
      </c>
      <c r="S2308" s="14"/>
      <c r="T2308" s="40" t="str">
        <f aca="false">IF($C2308="","",N(商品マスタ!$M2307))</f>
        <v/>
      </c>
      <c r="U2308" s="40" t="str">
        <f aca="false">IF($S2308="","",N($S2308)*N($T2308))</f>
        <v/>
      </c>
      <c r="V2308" s="18"/>
    </row>
    <row r="2309" customFormat="false" ht="15" hidden="false" customHeight="false" outlineLevel="0" collapsed="false">
      <c r="B2309" s="12" t="n">
        <v>2303</v>
      </c>
      <c r="C2309" s="36" t="str">
        <f aca="false">IF(商品マスタ!$C2308="","",商品マスタ!$C2308)</f>
        <v/>
      </c>
      <c r="D2309" s="12" t="str">
        <f aca="false">IF($C2309="","",商品マスタ!$D2308)</f>
        <v/>
      </c>
      <c r="E2309" s="12" t="str">
        <f aca="false">IF($C2309="","",商品マスタ!$G2308)</f>
        <v/>
      </c>
      <c r="F2309" s="12" t="str">
        <f aca="false">IF($C2309="","",IF(商品マスタ!$P2308="","理論",商品マスタ!$P2308))</f>
        <v/>
      </c>
      <c r="G2309" s="17" t="str">
        <f aca="false">IF($C2309="","",N(商品マスタ!$H2308))</f>
        <v/>
      </c>
      <c r="H2309" s="14"/>
      <c r="I2309" s="17" t="str">
        <f aca="false">IF($C2309="","",N($H2309)*N(商品マスタ!$N2308))</f>
        <v/>
      </c>
      <c r="J2309" s="17" t="str">
        <f aca="false">IF($C2309="","",N($I2309)-N($G2309))</f>
        <v/>
      </c>
      <c r="K2309" s="37" t="str">
        <f aca="false">IF($C2309="","",N(商品マスタ!$I2308))</f>
        <v/>
      </c>
      <c r="L2309" s="17" t="str">
        <f aca="false">IF($C2309="","",MAX(1,N(商品マスタ!$J2308)))</f>
        <v/>
      </c>
      <c r="M2309" s="38" t="str">
        <f aca="false">IF($C2309="","",N(TOP!$C$16)*N($K2309))</f>
        <v/>
      </c>
      <c r="N2309" s="17" t="str">
        <f aca="false">IF($C2309="","",ROUNDUP(N($M2309)/N($L2309),0))</f>
        <v/>
      </c>
      <c r="O2309" s="17" t="str">
        <f aca="false">IF($C2309="","",N(商品マスタ!$R2308))</f>
        <v/>
      </c>
      <c r="P2309" s="17" t="str">
        <f aca="false">IF($C2309="","",IF($F2309="理論",(N($O2309)+N($N2309))-N($G2309),(N($O2309)+N($N2309))-N($I2309)))</f>
        <v/>
      </c>
      <c r="Q2309" s="17" t="str">
        <f aca="false">IF($C2309="","",MAX(1,N(商品マスタ!$K2308)))</f>
        <v/>
      </c>
      <c r="R2309" s="39" t="str">
        <f aca="false">IF($C2309="","",IF(N($P2309)/N($Q2309)&lt;=0,"",ROUNDUP(N($P2309)/N($Q2309),0)))</f>
        <v/>
      </c>
      <c r="S2309" s="14"/>
      <c r="T2309" s="40" t="str">
        <f aca="false">IF($C2309="","",N(商品マスタ!$M2308))</f>
        <v/>
      </c>
      <c r="U2309" s="40" t="str">
        <f aca="false">IF($S2309="","",N($S2309)*N($T2309))</f>
        <v/>
      </c>
      <c r="V2309" s="18"/>
    </row>
    <row r="2310" customFormat="false" ht="15" hidden="false" customHeight="false" outlineLevel="0" collapsed="false">
      <c r="B2310" s="12" t="n">
        <v>2304</v>
      </c>
      <c r="C2310" s="36" t="str">
        <f aca="false">IF(商品マスタ!$C2309="","",商品マスタ!$C2309)</f>
        <v/>
      </c>
      <c r="D2310" s="12" t="str">
        <f aca="false">IF($C2310="","",商品マスタ!$D2309)</f>
        <v/>
      </c>
      <c r="E2310" s="12" t="str">
        <f aca="false">IF($C2310="","",商品マスタ!$G2309)</f>
        <v/>
      </c>
      <c r="F2310" s="12" t="str">
        <f aca="false">IF($C2310="","",IF(商品マスタ!$P2309="","理論",商品マスタ!$P2309))</f>
        <v/>
      </c>
      <c r="G2310" s="17" t="str">
        <f aca="false">IF($C2310="","",N(商品マスタ!$H2309))</f>
        <v/>
      </c>
      <c r="H2310" s="14"/>
      <c r="I2310" s="17" t="str">
        <f aca="false">IF($C2310="","",N($H2310)*N(商品マスタ!$N2309))</f>
        <v/>
      </c>
      <c r="J2310" s="17" t="str">
        <f aca="false">IF($C2310="","",N($I2310)-N($G2310))</f>
        <v/>
      </c>
      <c r="K2310" s="37" t="str">
        <f aca="false">IF($C2310="","",N(商品マスタ!$I2309))</f>
        <v/>
      </c>
      <c r="L2310" s="17" t="str">
        <f aca="false">IF($C2310="","",MAX(1,N(商品マスタ!$J2309)))</f>
        <v/>
      </c>
      <c r="M2310" s="38" t="str">
        <f aca="false">IF($C2310="","",N(TOP!$C$16)*N($K2310))</f>
        <v/>
      </c>
      <c r="N2310" s="17" t="str">
        <f aca="false">IF($C2310="","",ROUNDUP(N($M2310)/N($L2310),0))</f>
        <v/>
      </c>
      <c r="O2310" s="17" t="str">
        <f aca="false">IF($C2310="","",N(商品マスタ!$R2309))</f>
        <v/>
      </c>
      <c r="P2310" s="17" t="str">
        <f aca="false">IF($C2310="","",IF($F2310="理論",(N($O2310)+N($N2310))-N($G2310),(N($O2310)+N($N2310))-N($I2310)))</f>
        <v/>
      </c>
      <c r="Q2310" s="17" t="str">
        <f aca="false">IF($C2310="","",MAX(1,N(商品マスタ!$K2309)))</f>
        <v/>
      </c>
      <c r="R2310" s="39" t="str">
        <f aca="false">IF($C2310="","",IF(N($P2310)/N($Q2310)&lt;=0,"",ROUNDUP(N($P2310)/N($Q2310),0)))</f>
        <v/>
      </c>
      <c r="S2310" s="14"/>
      <c r="T2310" s="40" t="str">
        <f aca="false">IF($C2310="","",N(商品マスタ!$M2309))</f>
        <v/>
      </c>
      <c r="U2310" s="40" t="str">
        <f aca="false">IF($S2310="","",N($S2310)*N($T2310))</f>
        <v/>
      </c>
      <c r="V2310" s="18"/>
    </row>
    <row r="2311" customFormat="false" ht="15" hidden="false" customHeight="false" outlineLevel="0" collapsed="false">
      <c r="B2311" s="12" t="n">
        <v>2305</v>
      </c>
      <c r="C2311" s="36" t="str">
        <f aca="false">IF(商品マスタ!$C2310="","",商品マスタ!$C2310)</f>
        <v/>
      </c>
      <c r="D2311" s="12" t="str">
        <f aca="false">IF($C2311="","",商品マスタ!$D2310)</f>
        <v/>
      </c>
      <c r="E2311" s="12" t="str">
        <f aca="false">IF($C2311="","",商品マスタ!$G2310)</f>
        <v/>
      </c>
      <c r="F2311" s="12" t="str">
        <f aca="false">IF($C2311="","",IF(商品マスタ!$P2310="","理論",商品マスタ!$P2310))</f>
        <v/>
      </c>
      <c r="G2311" s="17" t="str">
        <f aca="false">IF($C2311="","",N(商品マスタ!$H2310))</f>
        <v/>
      </c>
      <c r="H2311" s="14"/>
      <c r="I2311" s="17" t="str">
        <f aca="false">IF($C2311="","",N($H2311)*N(商品マスタ!$N2310))</f>
        <v/>
      </c>
      <c r="J2311" s="17" t="str">
        <f aca="false">IF($C2311="","",N($I2311)-N($G2311))</f>
        <v/>
      </c>
      <c r="K2311" s="37" t="str">
        <f aca="false">IF($C2311="","",N(商品マスタ!$I2310))</f>
        <v/>
      </c>
      <c r="L2311" s="17" t="str">
        <f aca="false">IF($C2311="","",MAX(1,N(商品マスタ!$J2310)))</f>
        <v/>
      </c>
      <c r="M2311" s="38" t="str">
        <f aca="false">IF($C2311="","",N(TOP!$C$16)*N($K2311))</f>
        <v/>
      </c>
      <c r="N2311" s="17" t="str">
        <f aca="false">IF($C2311="","",ROUNDUP(N($M2311)/N($L2311),0))</f>
        <v/>
      </c>
      <c r="O2311" s="17" t="str">
        <f aca="false">IF($C2311="","",N(商品マスタ!$R2310))</f>
        <v/>
      </c>
      <c r="P2311" s="17" t="str">
        <f aca="false">IF($C2311="","",IF($F2311="理論",(N($O2311)+N($N2311))-N($G2311),(N($O2311)+N($N2311))-N($I2311)))</f>
        <v/>
      </c>
      <c r="Q2311" s="17" t="str">
        <f aca="false">IF($C2311="","",MAX(1,N(商品マスタ!$K2310)))</f>
        <v/>
      </c>
      <c r="R2311" s="39" t="str">
        <f aca="false">IF($C2311="","",IF(N($P2311)/N($Q2311)&lt;=0,"",ROUNDUP(N($P2311)/N($Q2311),0)))</f>
        <v/>
      </c>
      <c r="S2311" s="14"/>
      <c r="T2311" s="40" t="str">
        <f aca="false">IF($C2311="","",N(商品マスタ!$M2310))</f>
        <v/>
      </c>
      <c r="U2311" s="40" t="str">
        <f aca="false">IF($S2311="","",N($S2311)*N($T2311))</f>
        <v/>
      </c>
      <c r="V2311" s="18"/>
    </row>
    <row r="2312" customFormat="false" ht="15" hidden="false" customHeight="false" outlineLevel="0" collapsed="false">
      <c r="B2312" s="12" t="n">
        <v>2306</v>
      </c>
      <c r="C2312" s="36" t="str">
        <f aca="false">IF(商品マスタ!$C2311="","",商品マスタ!$C2311)</f>
        <v/>
      </c>
      <c r="D2312" s="12" t="str">
        <f aca="false">IF($C2312="","",商品マスタ!$D2311)</f>
        <v/>
      </c>
      <c r="E2312" s="12" t="str">
        <f aca="false">IF($C2312="","",商品マスタ!$G2311)</f>
        <v/>
      </c>
      <c r="F2312" s="12" t="str">
        <f aca="false">IF($C2312="","",IF(商品マスタ!$P2311="","理論",商品マスタ!$P2311))</f>
        <v/>
      </c>
      <c r="G2312" s="17" t="str">
        <f aca="false">IF($C2312="","",N(商品マスタ!$H2311))</f>
        <v/>
      </c>
      <c r="H2312" s="14"/>
      <c r="I2312" s="17" t="str">
        <f aca="false">IF($C2312="","",N($H2312)*N(商品マスタ!$N2311))</f>
        <v/>
      </c>
      <c r="J2312" s="17" t="str">
        <f aca="false">IF($C2312="","",N($I2312)-N($G2312))</f>
        <v/>
      </c>
      <c r="K2312" s="37" t="str">
        <f aca="false">IF($C2312="","",N(商品マスタ!$I2311))</f>
        <v/>
      </c>
      <c r="L2312" s="17" t="str">
        <f aca="false">IF($C2312="","",MAX(1,N(商品マスタ!$J2311)))</f>
        <v/>
      </c>
      <c r="M2312" s="38" t="str">
        <f aca="false">IF($C2312="","",N(TOP!$C$16)*N($K2312))</f>
        <v/>
      </c>
      <c r="N2312" s="17" t="str">
        <f aca="false">IF($C2312="","",ROUNDUP(N($M2312)/N($L2312),0))</f>
        <v/>
      </c>
      <c r="O2312" s="17" t="str">
        <f aca="false">IF($C2312="","",N(商品マスタ!$R2311))</f>
        <v/>
      </c>
      <c r="P2312" s="17" t="str">
        <f aca="false">IF($C2312="","",IF($F2312="理論",(N($O2312)+N($N2312))-N($G2312),(N($O2312)+N($N2312))-N($I2312)))</f>
        <v/>
      </c>
      <c r="Q2312" s="17" t="str">
        <f aca="false">IF($C2312="","",MAX(1,N(商品マスタ!$K2311)))</f>
        <v/>
      </c>
      <c r="R2312" s="39" t="str">
        <f aca="false">IF($C2312="","",IF(N($P2312)/N($Q2312)&lt;=0,"",ROUNDUP(N($P2312)/N($Q2312),0)))</f>
        <v/>
      </c>
      <c r="S2312" s="14"/>
      <c r="T2312" s="40" t="str">
        <f aca="false">IF($C2312="","",N(商品マスタ!$M2311))</f>
        <v/>
      </c>
      <c r="U2312" s="40" t="str">
        <f aca="false">IF($S2312="","",N($S2312)*N($T2312))</f>
        <v/>
      </c>
      <c r="V2312" s="18"/>
    </row>
    <row r="2313" customFormat="false" ht="15" hidden="false" customHeight="false" outlineLevel="0" collapsed="false">
      <c r="B2313" s="12" t="n">
        <v>2307</v>
      </c>
      <c r="C2313" s="36" t="str">
        <f aca="false">IF(商品マスタ!$C2312="","",商品マスタ!$C2312)</f>
        <v/>
      </c>
      <c r="D2313" s="12" t="str">
        <f aca="false">IF($C2313="","",商品マスタ!$D2312)</f>
        <v/>
      </c>
      <c r="E2313" s="12" t="str">
        <f aca="false">IF($C2313="","",商品マスタ!$G2312)</f>
        <v/>
      </c>
      <c r="F2313" s="12" t="str">
        <f aca="false">IF($C2313="","",IF(商品マスタ!$P2312="","理論",商品マスタ!$P2312))</f>
        <v/>
      </c>
      <c r="G2313" s="17" t="str">
        <f aca="false">IF($C2313="","",N(商品マスタ!$H2312))</f>
        <v/>
      </c>
      <c r="H2313" s="14"/>
      <c r="I2313" s="17" t="str">
        <f aca="false">IF($C2313="","",N($H2313)*N(商品マスタ!$N2312))</f>
        <v/>
      </c>
      <c r="J2313" s="17" t="str">
        <f aca="false">IF($C2313="","",N($I2313)-N($G2313))</f>
        <v/>
      </c>
      <c r="K2313" s="37" t="str">
        <f aca="false">IF($C2313="","",N(商品マスタ!$I2312))</f>
        <v/>
      </c>
      <c r="L2313" s="17" t="str">
        <f aca="false">IF($C2313="","",MAX(1,N(商品マスタ!$J2312)))</f>
        <v/>
      </c>
      <c r="M2313" s="38" t="str">
        <f aca="false">IF($C2313="","",N(TOP!$C$16)*N($K2313))</f>
        <v/>
      </c>
      <c r="N2313" s="17" t="str">
        <f aca="false">IF($C2313="","",ROUNDUP(N($M2313)/N($L2313),0))</f>
        <v/>
      </c>
      <c r="O2313" s="17" t="str">
        <f aca="false">IF($C2313="","",N(商品マスタ!$R2312))</f>
        <v/>
      </c>
      <c r="P2313" s="17" t="str">
        <f aca="false">IF($C2313="","",IF($F2313="理論",(N($O2313)+N($N2313))-N($G2313),(N($O2313)+N($N2313))-N($I2313)))</f>
        <v/>
      </c>
      <c r="Q2313" s="17" t="str">
        <f aca="false">IF($C2313="","",MAX(1,N(商品マスタ!$K2312)))</f>
        <v/>
      </c>
      <c r="R2313" s="39" t="str">
        <f aca="false">IF($C2313="","",IF(N($P2313)/N($Q2313)&lt;=0,"",ROUNDUP(N($P2313)/N($Q2313),0)))</f>
        <v/>
      </c>
      <c r="S2313" s="14"/>
      <c r="T2313" s="40" t="str">
        <f aca="false">IF($C2313="","",N(商品マスタ!$M2312))</f>
        <v/>
      </c>
      <c r="U2313" s="40" t="str">
        <f aca="false">IF($S2313="","",N($S2313)*N($T2313))</f>
        <v/>
      </c>
      <c r="V2313" s="18"/>
    </row>
    <row r="2314" customFormat="false" ht="15" hidden="false" customHeight="false" outlineLevel="0" collapsed="false">
      <c r="B2314" s="12" t="n">
        <v>2308</v>
      </c>
      <c r="C2314" s="36" t="str">
        <f aca="false">IF(商品マスタ!$C2313="","",商品マスタ!$C2313)</f>
        <v/>
      </c>
      <c r="D2314" s="12" t="str">
        <f aca="false">IF($C2314="","",商品マスタ!$D2313)</f>
        <v/>
      </c>
      <c r="E2314" s="12" t="str">
        <f aca="false">IF($C2314="","",商品マスタ!$G2313)</f>
        <v/>
      </c>
      <c r="F2314" s="12" t="str">
        <f aca="false">IF($C2314="","",IF(商品マスタ!$P2313="","理論",商品マスタ!$P2313))</f>
        <v/>
      </c>
      <c r="G2314" s="17" t="str">
        <f aca="false">IF($C2314="","",N(商品マスタ!$H2313))</f>
        <v/>
      </c>
      <c r="H2314" s="14"/>
      <c r="I2314" s="17" t="str">
        <f aca="false">IF($C2314="","",N($H2314)*N(商品マスタ!$N2313))</f>
        <v/>
      </c>
      <c r="J2314" s="17" t="str">
        <f aca="false">IF($C2314="","",N($I2314)-N($G2314))</f>
        <v/>
      </c>
      <c r="K2314" s="37" t="str">
        <f aca="false">IF($C2314="","",N(商品マスタ!$I2313))</f>
        <v/>
      </c>
      <c r="L2314" s="17" t="str">
        <f aca="false">IF($C2314="","",MAX(1,N(商品マスタ!$J2313)))</f>
        <v/>
      </c>
      <c r="M2314" s="38" t="str">
        <f aca="false">IF($C2314="","",N(TOP!$C$16)*N($K2314))</f>
        <v/>
      </c>
      <c r="N2314" s="17" t="str">
        <f aca="false">IF($C2314="","",ROUNDUP(N($M2314)/N($L2314),0))</f>
        <v/>
      </c>
      <c r="O2314" s="17" t="str">
        <f aca="false">IF($C2314="","",N(商品マスタ!$R2313))</f>
        <v/>
      </c>
      <c r="P2314" s="17" t="str">
        <f aca="false">IF($C2314="","",IF($F2314="理論",(N($O2314)+N($N2314))-N($G2314),(N($O2314)+N($N2314))-N($I2314)))</f>
        <v/>
      </c>
      <c r="Q2314" s="17" t="str">
        <f aca="false">IF($C2314="","",MAX(1,N(商品マスタ!$K2313)))</f>
        <v/>
      </c>
      <c r="R2314" s="39" t="str">
        <f aca="false">IF($C2314="","",IF(N($P2314)/N($Q2314)&lt;=0,"",ROUNDUP(N($P2314)/N($Q2314),0)))</f>
        <v/>
      </c>
      <c r="S2314" s="14"/>
      <c r="T2314" s="40" t="str">
        <f aca="false">IF($C2314="","",N(商品マスタ!$M2313))</f>
        <v/>
      </c>
      <c r="U2314" s="40" t="str">
        <f aca="false">IF($S2314="","",N($S2314)*N($T2314))</f>
        <v/>
      </c>
      <c r="V2314" s="18"/>
    </row>
    <row r="2315" customFormat="false" ht="15" hidden="false" customHeight="false" outlineLevel="0" collapsed="false">
      <c r="B2315" s="12" t="n">
        <v>2309</v>
      </c>
      <c r="C2315" s="36" t="str">
        <f aca="false">IF(商品マスタ!$C2314="","",商品マスタ!$C2314)</f>
        <v/>
      </c>
      <c r="D2315" s="12" t="str">
        <f aca="false">IF($C2315="","",商品マスタ!$D2314)</f>
        <v/>
      </c>
      <c r="E2315" s="12" t="str">
        <f aca="false">IF($C2315="","",商品マスタ!$G2314)</f>
        <v/>
      </c>
      <c r="F2315" s="12" t="str">
        <f aca="false">IF($C2315="","",IF(商品マスタ!$P2314="","理論",商品マスタ!$P2314))</f>
        <v/>
      </c>
      <c r="G2315" s="17" t="str">
        <f aca="false">IF($C2315="","",N(商品マスタ!$H2314))</f>
        <v/>
      </c>
      <c r="H2315" s="14"/>
      <c r="I2315" s="17" t="str">
        <f aca="false">IF($C2315="","",N($H2315)*N(商品マスタ!$N2314))</f>
        <v/>
      </c>
      <c r="J2315" s="17" t="str">
        <f aca="false">IF($C2315="","",N($I2315)-N($G2315))</f>
        <v/>
      </c>
      <c r="K2315" s="37" t="str">
        <f aca="false">IF($C2315="","",N(商品マスタ!$I2314))</f>
        <v/>
      </c>
      <c r="L2315" s="17" t="str">
        <f aca="false">IF($C2315="","",MAX(1,N(商品マスタ!$J2314)))</f>
        <v/>
      </c>
      <c r="M2315" s="38" t="str">
        <f aca="false">IF($C2315="","",N(TOP!$C$16)*N($K2315))</f>
        <v/>
      </c>
      <c r="N2315" s="17" t="str">
        <f aca="false">IF($C2315="","",ROUNDUP(N($M2315)/N($L2315),0))</f>
        <v/>
      </c>
      <c r="O2315" s="17" t="str">
        <f aca="false">IF($C2315="","",N(商品マスタ!$R2314))</f>
        <v/>
      </c>
      <c r="P2315" s="17" t="str">
        <f aca="false">IF($C2315="","",IF($F2315="理論",(N($O2315)+N($N2315))-N($G2315),(N($O2315)+N($N2315))-N($I2315)))</f>
        <v/>
      </c>
      <c r="Q2315" s="17" t="str">
        <f aca="false">IF($C2315="","",MAX(1,N(商品マスタ!$K2314)))</f>
        <v/>
      </c>
      <c r="R2315" s="39" t="str">
        <f aca="false">IF($C2315="","",IF(N($P2315)/N($Q2315)&lt;=0,"",ROUNDUP(N($P2315)/N($Q2315),0)))</f>
        <v/>
      </c>
      <c r="S2315" s="14"/>
      <c r="T2315" s="40" t="str">
        <f aca="false">IF($C2315="","",N(商品マスタ!$M2314))</f>
        <v/>
      </c>
      <c r="U2315" s="40" t="str">
        <f aca="false">IF($S2315="","",N($S2315)*N($T2315))</f>
        <v/>
      </c>
      <c r="V2315" s="18"/>
    </row>
    <row r="2316" customFormat="false" ht="15" hidden="false" customHeight="false" outlineLevel="0" collapsed="false">
      <c r="B2316" s="12" t="n">
        <v>2310</v>
      </c>
      <c r="C2316" s="36" t="str">
        <f aca="false">IF(商品マスタ!$C2315="","",商品マスタ!$C2315)</f>
        <v/>
      </c>
      <c r="D2316" s="12" t="str">
        <f aca="false">IF($C2316="","",商品マスタ!$D2315)</f>
        <v/>
      </c>
      <c r="E2316" s="12" t="str">
        <f aca="false">IF($C2316="","",商品マスタ!$G2315)</f>
        <v/>
      </c>
      <c r="F2316" s="12" t="str">
        <f aca="false">IF($C2316="","",IF(商品マスタ!$P2315="","理論",商品マスタ!$P2315))</f>
        <v/>
      </c>
      <c r="G2316" s="17" t="str">
        <f aca="false">IF($C2316="","",N(商品マスタ!$H2315))</f>
        <v/>
      </c>
      <c r="H2316" s="14"/>
      <c r="I2316" s="17" t="str">
        <f aca="false">IF($C2316="","",N($H2316)*N(商品マスタ!$N2315))</f>
        <v/>
      </c>
      <c r="J2316" s="17" t="str">
        <f aca="false">IF($C2316="","",N($I2316)-N($G2316))</f>
        <v/>
      </c>
      <c r="K2316" s="37" t="str">
        <f aca="false">IF($C2316="","",N(商品マスタ!$I2315))</f>
        <v/>
      </c>
      <c r="L2316" s="17" t="str">
        <f aca="false">IF($C2316="","",MAX(1,N(商品マスタ!$J2315)))</f>
        <v/>
      </c>
      <c r="M2316" s="38" t="str">
        <f aca="false">IF($C2316="","",N(TOP!$C$16)*N($K2316))</f>
        <v/>
      </c>
      <c r="N2316" s="17" t="str">
        <f aca="false">IF($C2316="","",ROUNDUP(N($M2316)/N($L2316),0))</f>
        <v/>
      </c>
      <c r="O2316" s="17" t="str">
        <f aca="false">IF($C2316="","",N(商品マスタ!$R2315))</f>
        <v/>
      </c>
      <c r="P2316" s="17" t="str">
        <f aca="false">IF($C2316="","",IF($F2316="理論",(N($O2316)+N($N2316))-N($G2316),(N($O2316)+N($N2316))-N($I2316)))</f>
        <v/>
      </c>
      <c r="Q2316" s="17" t="str">
        <f aca="false">IF($C2316="","",MAX(1,N(商品マスタ!$K2315)))</f>
        <v/>
      </c>
      <c r="R2316" s="39" t="str">
        <f aca="false">IF($C2316="","",IF(N($P2316)/N($Q2316)&lt;=0,"",ROUNDUP(N($P2316)/N($Q2316),0)))</f>
        <v/>
      </c>
      <c r="S2316" s="14"/>
      <c r="T2316" s="40" t="str">
        <f aca="false">IF($C2316="","",N(商品マスタ!$M2315))</f>
        <v/>
      </c>
      <c r="U2316" s="40" t="str">
        <f aca="false">IF($S2316="","",N($S2316)*N($T2316))</f>
        <v/>
      </c>
      <c r="V2316" s="18"/>
    </row>
    <row r="2317" customFormat="false" ht="15" hidden="false" customHeight="false" outlineLevel="0" collapsed="false">
      <c r="B2317" s="12" t="n">
        <v>2311</v>
      </c>
      <c r="C2317" s="36" t="str">
        <f aca="false">IF(商品マスタ!$C2316="","",商品マスタ!$C2316)</f>
        <v/>
      </c>
      <c r="D2317" s="12" t="str">
        <f aca="false">IF($C2317="","",商品マスタ!$D2316)</f>
        <v/>
      </c>
      <c r="E2317" s="12" t="str">
        <f aca="false">IF($C2317="","",商品マスタ!$G2316)</f>
        <v/>
      </c>
      <c r="F2317" s="12" t="str">
        <f aca="false">IF($C2317="","",IF(商品マスタ!$P2316="","理論",商品マスタ!$P2316))</f>
        <v/>
      </c>
      <c r="G2317" s="17" t="str">
        <f aca="false">IF($C2317="","",N(商品マスタ!$H2316))</f>
        <v/>
      </c>
      <c r="H2317" s="14"/>
      <c r="I2317" s="17" t="str">
        <f aca="false">IF($C2317="","",N($H2317)*N(商品マスタ!$N2316))</f>
        <v/>
      </c>
      <c r="J2317" s="17" t="str">
        <f aca="false">IF($C2317="","",N($I2317)-N($G2317))</f>
        <v/>
      </c>
      <c r="K2317" s="37" t="str">
        <f aca="false">IF($C2317="","",N(商品マスタ!$I2316))</f>
        <v/>
      </c>
      <c r="L2317" s="17" t="str">
        <f aca="false">IF($C2317="","",MAX(1,N(商品マスタ!$J2316)))</f>
        <v/>
      </c>
      <c r="M2317" s="38" t="str">
        <f aca="false">IF($C2317="","",N(TOP!$C$16)*N($K2317))</f>
        <v/>
      </c>
      <c r="N2317" s="17" t="str">
        <f aca="false">IF($C2317="","",ROUNDUP(N($M2317)/N($L2317),0))</f>
        <v/>
      </c>
      <c r="O2317" s="17" t="str">
        <f aca="false">IF($C2317="","",N(商品マスタ!$R2316))</f>
        <v/>
      </c>
      <c r="P2317" s="17" t="str">
        <f aca="false">IF($C2317="","",IF($F2317="理論",(N($O2317)+N($N2317))-N($G2317),(N($O2317)+N($N2317))-N($I2317)))</f>
        <v/>
      </c>
      <c r="Q2317" s="17" t="str">
        <f aca="false">IF($C2317="","",MAX(1,N(商品マスタ!$K2316)))</f>
        <v/>
      </c>
      <c r="R2317" s="39" t="str">
        <f aca="false">IF($C2317="","",IF(N($P2317)/N($Q2317)&lt;=0,"",ROUNDUP(N($P2317)/N($Q2317),0)))</f>
        <v/>
      </c>
      <c r="S2317" s="14"/>
      <c r="T2317" s="40" t="str">
        <f aca="false">IF($C2317="","",N(商品マスタ!$M2316))</f>
        <v/>
      </c>
      <c r="U2317" s="40" t="str">
        <f aca="false">IF($S2317="","",N($S2317)*N($T2317))</f>
        <v/>
      </c>
      <c r="V2317" s="18"/>
    </row>
    <row r="2318" customFormat="false" ht="15" hidden="false" customHeight="false" outlineLevel="0" collapsed="false">
      <c r="B2318" s="12" t="n">
        <v>2312</v>
      </c>
      <c r="C2318" s="36" t="str">
        <f aca="false">IF(商品マスタ!$C2317="","",商品マスタ!$C2317)</f>
        <v/>
      </c>
      <c r="D2318" s="12" t="str">
        <f aca="false">IF($C2318="","",商品マスタ!$D2317)</f>
        <v/>
      </c>
      <c r="E2318" s="12" t="str">
        <f aca="false">IF($C2318="","",商品マスタ!$G2317)</f>
        <v/>
      </c>
      <c r="F2318" s="12" t="str">
        <f aca="false">IF($C2318="","",IF(商品マスタ!$P2317="","理論",商品マスタ!$P2317))</f>
        <v/>
      </c>
      <c r="G2318" s="17" t="str">
        <f aca="false">IF($C2318="","",N(商品マスタ!$H2317))</f>
        <v/>
      </c>
      <c r="H2318" s="14"/>
      <c r="I2318" s="17" t="str">
        <f aca="false">IF($C2318="","",N($H2318)*N(商品マスタ!$N2317))</f>
        <v/>
      </c>
      <c r="J2318" s="17" t="str">
        <f aca="false">IF($C2318="","",N($I2318)-N($G2318))</f>
        <v/>
      </c>
      <c r="K2318" s="37" t="str">
        <f aca="false">IF($C2318="","",N(商品マスタ!$I2317))</f>
        <v/>
      </c>
      <c r="L2318" s="17" t="str">
        <f aca="false">IF($C2318="","",MAX(1,N(商品マスタ!$J2317)))</f>
        <v/>
      </c>
      <c r="M2318" s="38" t="str">
        <f aca="false">IF($C2318="","",N(TOP!$C$16)*N($K2318))</f>
        <v/>
      </c>
      <c r="N2318" s="17" t="str">
        <f aca="false">IF($C2318="","",ROUNDUP(N($M2318)/N($L2318),0))</f>
        <v/>
      </c>
      <c r="O2318" s="17" t="str">
        <f aca="false">IF($C2318="","",N(商品マスタ!$R2317))</f>
        <v/>
      </c>
      <c r="P2318" s="17" t="str">
        <f aca="false">IF($C2318="","",IF($F2318="理論",(N($O2318)+N($N2318))-N($G2318),(N($O2318)+N($N2318))-N($I2318)))</f>
        <v/>
      </c>
      <c r="Q2318" s="17" t="str">
        <f aca="false">IF($C2318="","",MAX(1,N(商品マスタ!$K2317)))</f>
        <v/>
      </c>
      <c r="R2318" s="39" t="str">
        <f aca="false">IF($C2318="","",IF(N($P2318)/N($Q2318)&lt;=0,"",ROUNDUP(N($P2318)/N($Q2318),0)))</f>
        <v/>
      </c>
      <c r="S2318" s="14"/>
      <c r="T2318" s="40" t="str">
        <f aca="false">IF($C2318="","",N(商品マスタ!$M2317))</f>
        <v/>
      </c>
      <c r="U2318" s="40" t="str">
        <f aca="false">IF($S2318="","",N($S2318)*N($T2318))</f>
        <v/>
      </c>
      <c r="V2318" s="18"/>
    </row>
    <row r="2319" customFormat="false" ht="15" hidden="false" customHeight="false" outlineLevel="0" collapsed="false">
      <c r="B2319" s="12" t="n">
        <v>2313</v>
      </c>
      <c r="C2319" s="36" t="str">
        <f aca="false">IF(商品マスタ!$C2318="","",商品マスタ!$C2318)</f>
        <v/>
      </c>
      <c r="D2319" s="12" t="str">
        <f aca="false">IF($C2319="","",商品マスタ!$D2318)</f>
        <v/>
      </c>
      <c r="E2319" s="12" t="str">
        <f aca="false">IF($C2319="","",商品マスタ!$G2318)</f>
        <v/>
      </c>
      <c r="F2319" s="12" t="str">
        <f aca="false">IF($C2319="","",IF(商品マスタ!$P2318="","理論",商品マスタ!$P2318))</f>
        <v/>
      </c>
      <c r="G2319" s="17" t="str">
        <f aca="false">IF($C2319="","",N(商品マスタ!$H2318))</f>
        <v/>
      </c>
      <c r="H2319" s="14"/>
      <c r="I2319" s="17" t="str">
        <f aca="false">IF($C2319="","",N($H2319)*N(商品マスタ!$N2318))</f>
        <v/>
      </c>
      <c r="J2319" s="17" t="str">
        <f aca="false">IF($C2319="","",N($I2319)-N($G2319))</f>
        <v/>
      </c>
      <c r="K2319" s="37" t="str">
        <f aca="false">IF($C2319="","",N(商品マスタ!$I2318))</f>
        <v/>
      </c>
      <c r="L2319" s="17" t="str">
        <f aca="false">IF($C2319="","",MAX(1,N(商品マスタ!$J2318)))</f>
        <v/>
      </c>
      <c r="M2319" s="38" t="str">
        <f aca="false">IF($C2319="","",N(TOP!$C$16)*N($K2319))</f>
        <v/>
      </c>
      <c r="N2319" s="17" t="str">
        <f aca="false">IF($C2319="","",ROUNDUP(N($M2319)/N($L2319),0))</f>
        <v/>
      </c>
      <c r="O2319" s="17" t="str">
        <f aca="false">IF($C2319="","",N(商品マスタ!$R2318))</f>
        <v/>
      </c>
      <c r="P2319" s="17" t="str">
        <f aca="false">IF($C2319="","",IF($F2319="理論",(N($O2319)+N($N2319))-N($G2319),(N($O2319)+N($N2319))-N($I2319)))</f>
        <v/>
      </c>
      <c r="Q2319" s="17" t="str">
        <f aca="false">IF($C2319="","",MAX(1,N(商品マスタ!$K2318)))</f>
        <v/>
      </c>
      <c r="R2319" s="39" t="str">
        <f aca="false">IF($C2319="","",IF(N($P2319)/N($Q2319)&lt;=0,"",ROUNDUP(N($P2319)/N($Q2319),0)))</f>
        <v/>
      </c>
      <c r="S2319" s="14"/>
      <c r="T2319" s="40" t="str">
        <f aca="false">IF($C2319="","",N(商品マスタ!$M2318))</f>
        <v/>
      </c>
      <c r="U2319" s="40" t="str">
        <f aca="false">IF($S2319="","",N($S2319)*N($T2319))</f>
        <v/>
      </c>
      <c r="V2319" s="18"/>
    </row>
    <row r="2320" customFormat="false" ht="15" hidden="false" customHeight="false" outlineLevel="0" collapsed="false">
      <c r="B2320" s="12" t="n">
        <v>2314</v>
      </c>
      <c r="C2320" s="36" t="str">
        <f aca="false">IF(商品マスタ!$C2319="","",商品マスタ!$C2319)</f>
        <v/>
      </c>
      <c r="D2320" s="12" t="str">
        <f aca="false">IF($C2320="","",商品マスタ!$D2319)</f>
        <v/>
      </c>
      <c r="E2320" s="12" t="str">
        <f aca="false">IF($C2320="","",商品マスタ!$G2319)</f>
        <v/>
      </c>
      <c r="F2320" s="12" t="str">
        <f aca="false">IF($C2320="","",IF(商品マスタ!$P2319="","理論",商品マスタ!$P2319))</f>
        <v/>
      </c>
      <c r="G2320" s="17" t="str">
        <f aca="false">IF($C2320="","",N(商品マスタ!$H2319))</f>
        <v/>
      </c>
      <c r="H2320" s="14"/>
      <c r="I2320" s="17" t="str">
        <f aca="false">IF($C2320="","",N($H2320)*N(商品マスタ!$N2319))</f>
        <v/>
      </c>
      <c r="J2320" s="17" t="str">
        <f aca="false">IF($C2320="","",N($I2320)-N($G2320))</f>
        <v/>
      </c>
      <c r="K2320" s="37" t="str">
        <f aca="false">IF($C2320="","",N(商品マスタ!$I2319))</f>
        <v/>
      </c>
      <c r="L2320" s="17" t="str">
        <f aca="false">IF($C2320="","",MAX(1,N(商品マスタ!$J2319)))</f>
        <v/>
      </c>
      <c r="M2320" s="38" t="str">
        <f aca="false">IF($C2320="","",N(TOP!$C$16)*N($K2320))</f>
        <v/>
      </c>
      <c r="N2320" s="17" t="str">
        <f aca="false">IF($C2320="","",ROUNDUP(N($M2320)/N($L2320),0))</f>
        <v/>
      </c>
      <c r="O2320" s="17" t="str">
        <f aca="false">IF($C2320="","",N(商品マスタ!$R2319))</f>
        <v/>
      </c>
      <c r="P2320" s="17" t="str">
        <f aca="false">IF($C2320="","",IF($F2320="理論",(N($O2320)+N($N2320))-N($G2320),(N($O2320)+N($N2320))-N($I2320)))</f>
        <v/>
      </c>
      <c r="Q2320" s="17" t="str">
        <f aca="false">IF($C2320="","",MAX(1,N(商品マスタ!$K2319)))</f>
        <v/>
      </c>
      <c r="R2320" s="39" t="str">
        <f aca="false">IF($C2320="","",IF(N($P2320)/N($Q2320)&lt;=0,"",ROUNDUP(N($P2320)/N($Q2320),0)))</f>
        <v/>
      </c>
      <c r="S2320" s="14"/>
      <c r="T2320" s="40" t="str">
        <f aca="false">IF($C2320="","",N(商品マスタ!$M2319))</f>
        <v/>
      </c>
      <c r="U2320" s="40" t="str">
        <f aca="false">IF($S2320="","",N($S2320)*N($T2320))</f>
        <v/>
      </c>
      <c r="V2320" s="18"/>
    </row>
    <row r="2321" customFormat="false" ht="15" hidden="false" customHeight="false" outlineLevel="0" collapsed="false">
      <c r="B2321" s="12" t="n">
        <v>2315</v>
      </c>
      <c r="C2321" s="36" t="str">
        <f aca="false">IF(商品マスタ!$C2320="","",商品マスタ!$C2320)</f>
        <v/>
      </c>
      <c r="D2321" s="12" t="str">
        <f aca="false">IF($C2321="","",商品マスタ!$D2320)</f>
        <v/>
      </c>
      <c r="E2321" s="12" t="str">
        <f aca="false">IF($C2321="","",商品マスタ!$G2320)</f>
        <v/>
      </c>
      <c r="F2321" s="12" t="str">
        <f aca="false">IF($C2321="","",IF(商品マスタ!$P2320="","理論",商品マスタ!$P2320))</f>
        <v/>
      </c>
      <c r="G2321" s="17" t="str">
        <f aca="false">IF($C2321="","",N(商品マスタ!$H2320))</f>
        <v/>
      </c>
      <c r="H2321" s="14"/>
      <c r="I2321" s="17" t="str">
        <f aca="false">IF($C2321="","",N($H2321)*N(商品マスタ!$N2320))</f>
        <v/>
      </c>
      <c r="J2321" s="17" t="str">
        <f aca="false">IF($C2321="","",N($I2321)-N($G2321))</f>
        <v/>
      </c>
      <c r="K2321" s="37" t="str">
        <f aca="false">IF($C2321="","",N(商品マスタ!$I2320))</f>
        <v/>
      </c>
      <c r="L2321" s="17" t="str">
        <f aca="false">IF($C2321="","",MAX(1,N(商品マスタ!$J2320)))</f>
        <v/>
      </c>
      <c r="M2321" s="38" t="str">
        <f aca="false">IF($C2321="","",N(TOP!$C$16)*N($K2321))</f>
        <v/>
      </c>
      <c r="N2321" s="17" t="str">
        <f aca="false">IF($C2321="","",ROUNDUP(N($M2321)/N($L2321),0))</f>
        <v/>
      </c>
      <c r="O2321" s="17" t="str">
        <f aca="false">IF($C2321="","",N(商品マスタ!$R2320))</f>
        <v/>
      </c>
      <c r="P2321" s="17" t="str">
        <f aca="false">IF($C2321="","",IF($F2321="理論",(N($O2321)+N($N2321))-N($G2321),(N($O2321)+N($N2321))-N($I2321)))</f>
        <v/>
      </c>
      <c r="Q2321" s="17" t="str">
        <f aca="false">IF($C2321="","",MAX(1,N(商品マスタ!$K2320)))</f>
        <v/>
      </c>
      <c r="R2321" s="39" t="str">
        <f aca="false">IF($C2321="","",IF(N($P2321)/N($Q2321)&lt;=0,"",ROUNDUP(N($P2321)/N($Q2321),0)))</f>
        <v/>
      </c>
      <c r="S2321" s="14"/>
      <c r="T2321" s="40" t="str">
        <f aca="false">IF($C2321="","",N(商品マスタ!$M2320))</f>
        <v/>
      </c>
      <c r="U2321" s="40" t="str">
        <f aca="false">IF($S2321="","",N($S2321)*N($T2321))</f>
        <v/>
      </c>
      <c r="V2321" s="18"/>
    </row>
    <row r="2322" customFormat="false" ht="15" hidden="false" customHeight="false" outlineLevel="0" collapsed="false">
      <c r="B2322" s="12" t="n">
        <v>2316</v>
      </c>
      <c r="C2322" s="36" t="str">
        <f aca="false">IF(商品マスタ!$C2321="","",商品マスタ!$C2321)</f>
        <v/>
      </c>
      <c r="D2322" s="12" t="str">
        <f aca="false">IF($C2322="","",商品マスタ!$D2321)</f>
        <v/>
      </c>
      <c r="E2322" s="12" t="str">
        <f aca="false">IF($C2322="","",商品マスタ!$G2321)</f>
        <v/>
      </c>
      <c r="F2322" s="12" t="str">
        <f aca="false">IF($C2322="","",IF(商品マスタ!$P2321="","理論",商品マスタ!$P2321))</f>
        <v/>
      </c>
      <c r="G2322" s="17" t="str">
        <f aca="false">IF($C2322="","",N(商品マスタ!$H2321))</f>
        <v/>
      </c>
      <c r="H2322" s="14"/>
      <c r="I2322" s="17" t="str">
        <f aca="false">IF($C2322="","",N($H2322)*N(商品マスタ!$N2321))</f>
        <v/>
      </c>
      <c r="J2322" s="17" t="str">
        <f aca="false">IF($C2322="","",N($I2322)-N($G2322))</f>
        <v/>
      </c>
      <c r="K2322" s="37" t="str">
        <f aca="false">IF($C2322="","",N(商品マスタ!$I2321))</f>
        <v/>
      </c>
      <c r="L2322" s="17" t="str">
        <f aca="false">IF($C2322="","",MAX(1,N(商品マスタ!$J2321)))</f>
        <v/>
      </c>
      <c r="M2322" s="38" t="str">
        <f aca="false">IF($C2322="","",N(TOP!$C$16)*N($K2322))</f>
        <v/>
      </c>
      <c r="N2322" s="17" t="str">
        <f aca="false">IF($C2322="","",ROUNDUP(N($M2322)/N($L2322),0))</f>
        <v/>
      </c>
      <c r="O2322" s="17" t="str">
        <f aca="false">IF($C2322="","",N(商品マスタ!$R2321))</f>
        <v/>
      </c>
      <c r="P2322" s="17" t="str">
        <f aca="false">IF($C2322="","",IF($F2322="理論",(N($O2322)+N($N2322))-N($G2322),(N($O2322)+N($N2322))-N($I2322)))</f>
        <v/>
      </c>
      <c r="Q2322" s="17" t="str">
        <f aca="false">IF($C2322="","",MAX(1,N(商品マスタ!$K2321)))</f>
        <v/>
      </c>
      <c r="R2322" s="39" t="str">
        <f aca="false">IF($C2322="","",IF(N($P2322)/N($Q2322)&lt;=0,"",ROUNDUP(N($P2322)/N($Q2322),0)))</f>
        <v/>
      </c>
      <c r="S2322" s="14"/>
      <c r="T2322" s="40" t="str">
        <f aca="false">IF($C2322="","",N(商品マスタ!$M2321))</f>
        <v/>
      </c>
      <c r="U2322" s="40" t="str">
        <f aca="false">IF($S2322="","",N($S2322)*N($T2322))</f>
        <v/>
      </c>
      <c r="V2322" s="18"/>
    </row>
    <row r="2323" customFormat="false" ht="15" hidden="false" customHeight="false" outlineLevel="0" collapsed="false">
      <c r="B2323" s="12" t="n">
        <v>2317</v>
      </c>
      <c r="C2323" s="36" t="str">
        <f aca="false">IF(商品マスタ!$C2322="","",商品マスタ!$C2322)</f>
        <v/>
      </c>
      <c r="D2323" s="12" t="str">
        <f aca="false">IF($C2323="","",商品マスタ!$D2322)</f>
        <v/>
      </c>
      <c r="E2323" s="12" t="str">
        <f aca="false">IF($C2323="","",商品マスタ!$G2322)</f>
        <v/>
      </c>
      <c r="F2323" s="12" t="str">
        <f aca="false">IF($C2323="","",IF(商品マスタ!$P2322="","理論",商品マスタ!$P2322))</f>
        <v/>
      </c>
      <c r="G2323" s="17" t="str">
        <f aca="false">IF($C2323="","",N(商品マスタ!$H2322))</f>
        <v/>
      </c>
      <c r="H2323" s="14"/>
      <c r="I2323" s="17" t="str">
        <f aca="false">IF($C2323="","",N($H2323)*N(商品マスタ!$N2322))</f>
        <v/>
      </c>
      <c r="J2323" s="17" t="str">
        <f aca="false">IF($C2323="","",N($I2323)-N($G2323))</f>
        <v/>
      </c>
      <c r="K2323" s="37" t="str">
        <f aca="false">IF($C2323="","",N(商品マスタ!$I2322))</f>
        <v/>
      </c>
      <c r="L2323" s="17" t="str">
        <f aca="false">IF($C2323="","",MAX(1,N(商品マスタ!$J2322)))</f>
        <v/>
      </c>
      <c r="M2323" s="38" t="str">
        <f aca="false">IF($C2323="","",N(TOP!$C$16)*N($K2323))</f>
        <v/>
      </c>
      <c r="N2323" s="17" t="str">
        <f aca="false">IF($C2323="","",ROUNDUP(N($M2323)/N($L2323),0))</f>
        <v/>
      </c>
      <c r="O2323" s="17" t="str">
        <f aca="false">IF($C2323="","",N(商品マスタ!$R2322))</f>
        <v/>
      </c>
      <c r="P2323" s="17" t="str">
        <f aca="false">IF($C2323="","",IF($F2323="理論",(N($O2323)+N($N2323))-N($G2323),(N($O2323)+N($N2323))-N($I2323)))</f>
        <v/>
      </c>
      <c r="Q2323" s="17" t="str">
        <f aca="false">IF($C2323="","",MAX(1,N(商品マスタ!$K2322)))</f>
        <v/>
      </c>
      <c r="R2323" s="39" t="str">
        <f aca="false">IF($C2323="","",IF(N($P2323)/N($Q2323)&lt;=0,"",ROUNDUP(N($P2323)/N($Q2323),0)))</f>
        <v/>
      </c>
      <c r="S2323" s="14"/>
      <c r="T2323" s="40" t="str">
        <f aca="false">IF($C2323="","",N(商品マスタ!$M2322))</f>
        <v/>
      </c>
      <c r="U2323" s="40" t="str">
        <f aca="false">IF($S2323="","",N($S2323)*N($T2323))</f>
        <v/>
      </c>
      <c r="V2323" s="18"/>
    </row>
    <row r="2324" customFormat="false" ht="15" hidden="false" customHeight="false" outlineLevel="0" collapsed="false">
      <c r="B2324" s="12" t="n">
        <v>2318</v>
      </c>
      <c r="C2324" s="36" t="str">
        <f aca="false">IF(商品マスタ!$C2323="","",商品マスタ!$C2323)</f>
        <v/>
      </c>
      <c r="D2324" s="12" t="str">
        <f aca="false">IF($C2324="","",商品マスタ!$D2323)</f>
        <v/>
      </c>
      <c r="E2324" s="12" t="str">
        <f aca="false">IF($C2324="","",商品マスタ!$G2323)</f>
        <v/>
      </c>
      <c r="F2324" s="12" t="str">
        <f aca="false">IF($C2324="","",IF(商品マスタ!$P2323="","理論",商品マスタ!$P2323))</f>
        <v/>
      </c>
      <c r="G2324" s="17" t="str">
        <f aca="false">IF($C2324="","",N(商品マスタ!$H2323))</f>
        <v/>
      </c>
      <c r="H2324" s="14"/>
      <c r="I2324" s="17" t="str">
        <f aca="false">IF($C2324="","",N($H2324)*N(商品マスタ!$N2323))</f>
        <v/>
      </c>
      <c r="J2324" s="17" t="str">
        <f aca="false">IF($C2324="","",N($I2324)-N($G2324))</f>
        <v/>
      </c>
      <c r="K2324" s="37" t="str">
        <f aca="false">IF($C2324="","",N(商品マスタ!$I2323))</f>
        <v/>
      </c>
      <c r="L2324" s="17" t="str">
        <f aca="false">IF($C2324="","",MAX(1,N(商品マスタ!$J2323)))</f>
        <v/>
      </c>
      <c r="M2324" s="38" t="str">
        <f aca="false">IF($C2324="","",N(TOP!$C$16)*N($K2324))</f>
        <v/>
      </c>
      <c r="N2324" s="17" t="str">
        <f aca="false">IF($C2324="","",ROUNDUP(N($M2324)/N($L2324),0))</f>
        <v/>
      </c>
      <c r="O2324" s="17" t="str">
        <f aca="false">IF($C2324="","",N(商品マスタ!$R2323))</f>
        <v/>
      </c>
      <c r="P2324" s="17" t="str">
        <f aca="false">IF($C2324="","",IF($F2324="理論",(N($O2324)+N($N2324))-N($G2324),(N($O2324)+N($N2324))-N($I2324)))</f>
        <v/>
      </c>
      <c r="Q2324" s="17" t="str">
        <f aca="false">IF($C2324="","",MAX(1,N(商品マスタ!$K2323)))</f>
        <v/>
      </c>
      <c r="R2324" s="39" t="str">
        <f aca="false">IF($C2324="","",IF(N($P2324)/N($Q2324)&lt;=0,"",ROUNDUP(N($P2324)/N($Q2324),0)))</f>
        <v/>
      </c>
      <c r="S2324" s="14"/>
      <c r="T2324" s="40" t="str">
        <f aca="false">IF($C2324="","",N(商品マスタ!$M2323))</f>
        <v/>
      </c>
      <c r="U2324" s="40" t="str">
        <f aca="false">IF($S2324="","",N($S2324)*N($T2324))</f>
        <v/>
      </c>
      <c r="V2324" s="18"/>
    </row>
    <row r="2325" customFormat="false" ht="15" hidden="false" customHeight="false" outlineLevel="0" collapsed="false">
      <c r="B2325" s="12" t="n">
        <v>2319</v>
      </c>
      <c r="C2325" s="36" t="str">
        <f aca="false">IF(商品マスタ!$C2324="","",商品マスタ!$C2324)</f>
        <v/>
      </c>
      <c r="D2325" s="12" t="str">
        <f aca="false">IF($C2325="","",商品マスタ!$D2324)</f>
        <v/>
      </c>
      <c r="E2325" s="12" t="str">
        <f aca="false">IF($C2325="","",商品マスタ!$G2324)</f>
        <v/>
      </c>
      <c r="F2325" s="12" t="str">
        <f aca="false">IF($C2325="","",IF(商品マスタ!$P2324="","理論",商品マスタ!$P2324))</f>
        <v/>
      </c>
      <c r="G2325" s="17" t="str">
        <f aca="false">IF($C2325="","",N(商品マスタ!$H2324))</f>
        <v/>
      </c>
      <c r="H2325" s="14"/>
      <c r="I2325" s="17" t="str">
        <f aca="false">IF($C2325="","",N($H2325)*N(商品マスタ!$N2324))</f>
        <v/>
      </c>
      <c r="J2325" s="17" t="str">
        <f aca="false">IF($C2325="","",N($I2325)-N($G2325))</f>
        <v/>
      </c>
      <c r="K2325" s="37" t="str">
        <f aca="false">IF($C2325="","",N(商品マスタ!$I2324))</f>
        <v/>
      </c>
      <c r="L2325" s="17" t="str">
        <f aca="false">IF($C2325="","",MAX(1,N(商品マスタ!$J2324)))</f>
        <v/>
      </c>
      <c r="M2325" s="38" t="str">
        <f aca="false">IF($C2325="","",N(TOP!$C$16)*N($K2325))</f>
        <v/>
      </c>
      <c r="N2325" s="17" t="str">
        <f aca="false">IF($C2325="","",ROUNDUP(N($M2325)/N($L2325),0))</f>
        <v/>
      </c>
      <c r="O2325" s="17" t="str">
        <f aca="false">IF($C2325="","",N(商品マスタ!$R2324))</f>
        <v/>
      </c>
      <c r="P2325" s="17" t="str">
        <f aca="false">IF($C2325="","",IF($F2325="理論",(N($O2325)+N($N2325))-N($G2325),(N($O2325)+N($N2325))-N($I2325)))</f>
        <v/>
      </c>
      <c r="Q2325" s="17" t="str">
        <f aca="false">IF($C2325="","",MAX(1,N(商品マスタ!$K2324)))</f>
        <v/>
      </c>
      <c r="R2325" s="39" t="str">
        <f aca="false">IF($C2325="","",IF(N($P2325)/N($Q2325)&lt;=0,"",ROUNDUP(N($P2325)/N($Q2325),0)))</f>
        <v/>
      </c>
      <c r="S2325" s="14"/>
      <c r="T2325" s="40" t="str">
        <f aca="false">IF($C2325="","",N(商品マスタ!$M2324))</f>
        <v/>
      </c>
      <c r="U2325" s="40" t="str">
        <f aca="false">IF($S2325="","",N($S2325)*N($T2325))</f>
        <v/>
      </c>
      <c r="V2325" s="18"/>
    </row>
    <row r="2326" customFormat="false" ht="15" hidden="false" customHeight="false" outlineLevel="0" collapsed="false">
      <c r="B2326" s="12" t="n">
        <v>2320</v>
      </c>
      <c r="C2326" s="36" t="str">
        <f aca="false">IF(商品マスタ!$C2325="","",商品マスタ!$C2325)</f>
        <v/>
      </c>
      <c r="D2326" s="12" t="str">
        <f aca="false">IF($C2326="","",商品マスタ!$D2325)</f>
        <v/>
      </c>
      <c r="E2326" s="12" t="str">
        <f aca="false">IF($C2326="","",商品マスタ!$G2325)</f>
        <v/>
      </c>
      <c r="F2326" s="12" t="str">
        <f aca="false">IF($C2326="","",IF(商品マスタ!$P2325="","理論",商品マスタ!$P2325))</f>
        <v/>
      </c>
      <c r="G2326" s="17" t="str">
        <f aca="false">IF($C2326="","",N(商品マスタ!$H2325))</f>
        <v/>
      </c>
      <c r="H2326" s="14"/>
      <c r="I2326" s="17" t="str">
        <f aca="false">IF($C2326="","",N($H2326)*N(商品マスタ!$N2325))</f>
        <v/>
      </c>
      <c r="J2326" s="17" t="str">
        <f aca="false">IF($C2326="","",N($I2326)-N($G2326))</f>
        <v/>
      </c>
      <c r="K2326" s="37" t="str">
        <f aca="false">IF($C2326="","",N(商品マスタ!$I2325))</f>
        <v/>
      </c>
      <c r="L2326" s="17" t="str">
        <f aca="false">IF($C2326="","",MAX(1,N(商品マスタ!$J2325)))</f>
        <v/>
      </c>
      <c r="M2326" s="38" t="str">
        <f aca="false">IF($C2326="","",N(TOP!$C$16)*N($K2326))</f>
        <v/>
      </c>
      <c r="N2326" s="17" t="str">
        <f aca="false">IF($C2326="","",ROUNDUP(N($M2326)/N($L2326),0))</f>
        <v/>
      </c>
      <c r="O2326" s="17" t="str">
        <f aca="false">IF($C2326="","",N(商品マスタ!$R2325))</f>
        <v/>
      </c>
      <c r="P2326" s="17" t="str">
        <f aca="false">IF($C2326="","",IF($F2326="理論",(N($O2326)+N($N2326))-N($G2326),(N($O2326)+N($N2326))-N($I2326)))</f>
        <v/>
      </c>
      <c r="Q2326" s="17" t="str">
        <f aca="false">IF($C2326="","",MAX(1,N(商品マスタ!$K2325)))</f>
        <v/>
      </c>
      <c r="R2326" s="39" t="str">
        <f aca="false">IF($C2326="","",IF(N($P2326)/N($Q2326)&lt;=0,"",ROUNDUP(N($P2326)/N($Q2326),0)))</f>
        <v/>
      </c>
      <c r="S2326" s="14"/>
      <c r="T2326" s="40" t="str">
        <f aca="false">IF($C2326="","",N(商品マスタ!$M2325))</f>
        <v/>
      </c>
      <c r="U2326" s="40" t="str">
        <f aca="false">IF($S2326="","",N($S2326)*N($T2326))</f>
        <v/>
      </c>
      <c r="V2326" s="18"/>
    </row>
    <row r="2327" customFormat="false" ht="15" hidden="false" customHeight="false" outlineLevel="0" collapsed="false">
      <c r="B2327" s="12" t="n">
        <v>2321</v>
      </c>
      <c r="C2327" s="36" t="str">
        <f aca="false">IF(商品マスタ!$C2326="","",商品マスタ!$C2326)</f>
        <v/>
      </c>
      <c r="D2327" s="12" t="str">
        <f aca="false">IF($C2327="","",商品マスタ!$D2326)</f>
        <v/>
      </c>
      <c r="E2327" s="12" t="str">
        <f aca="false">IF($C2327="","",商品マスタ!$G2326)</f>
        <v/>
      </c>
      <c r="F2327" s="12" t="str">
        <f aca="false">IF($C2327="","",IF(商品マスタ!$P2326="","理論",商品マスタ!$P2326))</f>
        <v/>
      </c>
      <c r="G2327" s="17" t="str">
        <f aca="false">IF($C2327="","",N(商品マスタ!$H2326))</f>
        <v/>
      </c>
      <c r="H2327" s="14"/>
      <c r="I2327" s="17" t="str">
        <f aca="false">IF($C2327="","",N($H2327)*N(商品マスタ!$N2326))</f>
        <v/>
      </c>
      <c r="J2327" s="17" t="str">
        <f aca="false">IF($C2327="","",N($I2327)-N($G2327))</f>
        <v/>
      </c>
      <c r="K2327" s="37" t="str">
        <f aca="false">IF($C2327="","",N(商品マスタ!$I2326))</f>
        <v/>
      </c>
      <c r="L2327" s="17" t="str">
        <f aca="false">IF($C2327="","",MAX(1,N(商品マスタ!$J2326)))</f>
        <v/>
      </c>
      <c r="M2327" s="38" t="str">
        <f aca="false">IF($C2327="","",N(TOP!$C$16)*N($K2327))</f>
        <v/>
      </c>
      <c r="N2327" s="17" t="str">
        <f aca="false">IF($C2327="","",ROUNDUP(N($M2327)/N($L2327),0))</f>
        <v/>
      </c>
      <c r="O2327" s="17" t="str">
        <f aca="false">IF($C2327="","",N(商品マスタ!$R2326))</f>
        <v/>
      </c>
      <c r="P2327" s="17" t="str">
        <f aca="false">IF($C2327="","",IF($F2327="理論",(N($O2327)+N($N2327))-N($G2327),(N($O2327)+N($N2327))-N($I2327)))</f>
        <v/>
      </c>
      <c r="Q2327" s="17" t="str">
        <f aca="false">IF($C2327="","",MAX(1,N(商品マスタ!$K2326)))</f>
        <v/>
      </c>
      <c r="R2327" s="39" t="str">
        <f aca="false">IF($C2327="","",IF(N($P2327)/N($Q2327)&lt;=0,"",ROUNDUP(N($P2327)/N($Q2327),0)))</f>
        <v/>
      </c>
      <c r="S2327" s="14"/>
      <c r="T2327" s="40" t="str">
        <f aca="false">IF($C2327="","",N(商品マスタ!$M2326))</f>
        <v/>
      </c>
      <c r="U2327" s="40" t="str">
        <f aca="false">IF($S2327="","",N($S2327)*N($T2327))</f>
        <v/>
      </c>
      <c r="V2327" s="18"/>
    </row>
    <row r="2328" customFormat="false" ht="15" hidden="false" customHeight="false" outlineLevel="0" collapsed="false">
      <c r="B2328" s="12" t="n">
        <v>2322</v>
      </c>
      <c r="C2328" s="36" t="str">
        <f aca="false">IF(商品マスタ!$C2327="","",商品マスタ!$C2327)</f>
        <v/>
      </c>
      <c r="D2328" s="12" t="str">
        <f aca="false">IF($C2328="","",商品マスタ!$D2327)</f>
        <v/>
      </c>
      <c r="E2328" s="12" t="str">
        <f aca="false">IF($C2328="","",商品マスタ!$G2327)</f>
        <v/>
      </c>
      <c r="F2328" s="12" t="str">
        <f aca="false">IF($C2328="","",IF(商品マスタ!$P2327="","理論",商品マスタ!$P2327))</f>
        <v/>
      </c>
      <c r="G2328" s="17" t="str">
        <f aca="false">IF($C2328="","",N(商品マスタ!$H2327))</f>
        <v/>
      </c>
      <c r="H2328" s="14"/>
      <c r="I2328" s="17" t="str">
        <f aca="false">IF($C2328="","",N($H2328)*N(商品マスタ!$N2327))</f>
        <v/>
      </c>
      <c r="J2328" s="17" t="str">
        <f aca="false">IF($C2328="","",N($I2328)-N($G2328))</f>
        <v/>
      </c>
      <c r="K2328" s="37" t="str">
        <f aca="false">IF($C2328="","",N(商品マスタ!$I2327))</f>
        <v/>
      </c>
      <c r="L2328" s="17" t="str">
        <f aca="false">IF($C2328="","",MAX(1,N(商品マスタ!$J2327)))</f>
        <v/>
      </c>
      <c r="M2328" s="38" t="str">
        <f aca="false">IF($C2328="","",N(TOP!$C$16)*N($K2328))</f>
        <v/>
      </c>
      <c r="N2328" s="17" t="str">
        <f aca="false">IF($C2328="","",ROUNDUP(N($M2328)/N($L2328),0))</f>
        <v/>
      </c>
      <c r="O2328" s="17" t="str">
        <f aca="false">IF($C2328="","",N(商品マスタ!$R2327))</f>
        <v/>
      </c>
      <c r="P2328" s="17" t="str">
        <f aca="false">IF($C2328="","",IF($F2328="理論",(N($O2328)+N($N2328))-N($G2328),(N($O2328)+N($N2328))-N($I2328)))</f>
        <v/>
      </c>
      <c r="Q2328" s="17" t="str">
        <f aca="false">IF($C2328="","",MAX(1,N(商品マスタ!$K2327)))</f>
        <v/>
      </c>
      <c r="R2328" s="39" t="str">
        <f aca="false">IF($C2328="","",IF(N($P2328)/N($Q2328)&lt;=0,"",ROUNDUP(N($P2328)/N($Q2328),0)))</f>
        <v/>
      </c>
      <c r="S2328" s="14"/>
      <c r="T2328" s="40" t="str">
        <f aca="false">IF($C2328="","",N(商品マスタ!$M2327))</f>
        <v/>
      </c>
      <c r="U2328" s="40" t="str">
        <f aca="false">IF($S2328="","",N($S2328)*N($T2328))</f>
        <v/>
      </c>
      <c r="V2328" s="18"/>
    </row>
    <row r="2329" customFormat="false" ht="15" hidden="false" customHeight="false" outlineLevel="0" collapsed="false">
      <c r="B2329" s="12" t="n">
        <v>2323</v>
      </c>
      <c r="C2329" s="36" t="str">
        <f aca="false">IF(商品マスタ!$C2328="","",商品マスタ!$C2328)</f>
        <v/>
      </c>
      <c r="D2329" s="12" t="str">
        <f aca="false">IF($C2329="","",商品マスタ!$D2328)</f>
        <v/>
      </c>
      <c r="E2329" s="12" t="str">
        <f aca="false">IF($C2329="","",商品マスタ!$G2328)</f>
        <v/>
      </c>
      <c r="F2329" s="12" t="str">
        <f aca="false">IF($C2329="","",IF(商品マスタ!$P2328="","理論",商品マスタ!$P2328))</f>
        <v/>
      </c>
      <c r="G2329" s="17" t="str">
        <f aca="false">IF($C2329="","",N(商品マスタ!$H2328))</f>
        <v/>
      </c>
      <c r="H2329" s="14"/>
      <c r="I2329" s="17" t="str">
        <f aca="false">IF($C2329="","",N($H2329)*N(商品マスタ!$N2328))</f>
        <v/>
      </c>
      <c r="J2329" s="17" t="str">
        <f aca="false">IF($C2329="","",N($I2329)-N($G2329))</f>
        <v/>
      </c>
      <c r="K2329" s="37" t="str">
        <f aca="false">IF($C2329="","",N(商品マスタ!$I2328))</f>
        <v/>
      </c>
      <c r="L2329" s="17" t="str">
        <f aca="false">IF($C2329="","",MAX(1,N(商品マスタ!$J2328)))</f>
        <v/>
      </c>
      <c r="M2329" s="38" t="str">
        <f aca="false">IF($C2329="","",N(TOP!$C$16)*N($K2329))</f>
        <v/>
      </c>
      <c r="N2329" s="17" t="str">
        <f aca="false">IF($C2329="","",ROUNDUP(N($M2329)/N($L2329),0))</f>
        <v/>
      </c>
      <c r="O2329" s="17" t="str">
        <f aca="false">IF($C2329="","",N(商品マスタ!$R2328))</f>
        <v/>
      </c>
      <c r="P2329" s="17" t="str">
        <f aca="false">IF($C2329="","",IF($F2329="理論",(N($O2329)+N($N2329))-N($G2329),(N($O2329)+N($N2329))-N($I2329)))</f>
        <v/>
      </c>
      <c r="Q2329" s="17" t="str">
        <f aca="false">IF($C2329="","",MAX(1,N(商品マスタ!$K2328)))</f>
        <v/>
      </c>
      <c r="R2329" s="39" t="str">
        <f aca="false">IF($C2329="","",IF(N($P2329)/N($Q2329)&lt;=0,"",ROUNDUP(N($P2329)/N($Q2329),0)))</f>
        <v/>
      </c>
      <c r="S2329" s="14"/>
      <c r="T2329" s="40" t="str">
        <f aca="false">IF($C2329="","",N(商品マスタ!$M2328))</f>
        <v/>
      </c>
      <c r="U2329" s="40" t="str">
        <f aca="false">IF($S2329="","",N($S2329)*N($T2329))</f>
        <v/>
      </c>
      <c r="V2329" s="18"/>
    </row>
    <row r="2330" customFormat="false" ht="15" hidden="false" customHeight="false" outlineLevel="0" collapsed="false">
      <c r="B2330" s="12" t="n">
        <v>2324</v>
      </c>
      <c r="C2330" s="36" t="str">
        <f aca="false">IF(商品マスタ!$C2329="","",商品マスタ!$C2329)</f>
        <v/>
      </c>
      <c r="D2330" s="12" t="str">
        <f aca="false">IF($C2330="","",商品マスタ!$D2329)</f>
        <v/>
      </c>
      <c r="E2330" s="12" t="str">
        <f aca="false">IF($C2330="","",商品マスタ!$G2329)</f>
        <v/>
      </c>
      <c r="F2330" s="12" t="str">
        <f aca="false">IF($C2330="","",IF(商品マスタ!$P2329="","理論",商品マスタ!$P2329))</f>
        <v/>
      </c>
      <c r="G2330" s="17" t="str">
        <f aca="false">IF($C2330="","",N(商品マスタ!$H2329))</f>
        <v/>
      </c>
      <c r="H2330" s="14"/>
      <c r="I2330" s="17" t="str">
        <f aca="false">IF($C2330="","",N($H2330)*N(商品マスタ!$N2329))</f>
        <v/>
      </c>
      <c r="J2330" s="17" t="str">
        <f aca="false">IF($C2330="","",N($I2330)-N($G2330))</f>
        <v/>
      </c>
      <c r="K2330" s="37" t="str">
        <f aca="false">IF($C2330="","",N(商品マスタ!$I2329))</f>
        <v/>
      </c>
      <c r="L2330" s="17" t="str">
        <f aca="false">IF($C2330="","",MAX(1,N(商品マスタ!$J2329)))</f>
        <v/>
      </c>
      <c r="M2330" s="38" t="str">
        <f aca="false">IF($C2330="","",N(TOP!$C$16)*N($K2330))</f>
        <v/>
      </c>
      <c r="N2330" s="17" t="str">
        <f aca="false">IF($C2330="","",ROUNDUP(N($M2330)/N($L2330),0))</f>
        <v/>
      </c>
      <c r="O2330" s="17" t="str">
        <f aca="false">IF($C2330="","",N(商品マスタ!$R2329))</f>
        <v/>
      </c>
      <c r="P2330" s="17" t="str">
        <f aca="false">IF($C2330="","",IF($F2330="理論",(N($O2330)+N($N2330))-N($G2330),(N($O2330)+N($N2330))-N($I2330)))</f>
        <v/>
      </c>
      <c r="Q2330" s="17" t="str">
        <f aca="false">IF($C2330="","",MAX(1,N(商品マスタ!$K2329)))</f>
        <v/>
      </c>
      <c r="R2330" s="39" t="str">
        <f aca="false">IF($C2330="","",IF(N($P2330)/N($Q2330)&lt;=0,"",ROUNDUP(N($P2330)/N($Q2330),0)))</f>
        <v/>
      </c>
      <c r="S2330" s="14"/>
      <c r="T2330" s="40" t="str">
        <f aca="false">IF($C2330="","",N(商品マスタ!$M2329))</f>
        <v/>
      </c>
      <c r="U2330" s="40" t="str">
        <f aca="false">IF($S2330="","",N($S2330)*N($T2330))</f>
        <v/>
      </c>
      <c r="V2330" s="18"/>
    </row>
    <row r="2331" customFormat="false" ht="15" hidden="false" customHeight="false" outlineLevel="0" collapsed="false">
      <c r="B2331" s="12" t="n">
        <v>2325</v>
      </c>
      <c r="C2331" s="36" t="str">
        <f aca="false">IF(商品マスタ!$C2330="","",商品マスタ!$C2330)</f>
        <v/>
      </c>
      <c r="D2331" s="12" t="str">
        <f aca="false">IF($C2331="","",商品マスタ!$D2330)</f>
        <v/>
      </c>
      <c r="E2331" s="12" t="str">
        <f aca="false">IF($C2331="","",商品マスタ!$G2330)</f>
        <v/>
      </c>
      <c r="F2331" s="12" t="str">
        <f aca="false">IF($C2331="","",IF(商品マスタ!$P2330="","理論",商品マスタ!$P2330))</f>
        <v/>
      </c>
      <c r="G2331" s="17" t="str">
        <f aca="false">IF($C2331="","",N(商品マスタ!$H2330))</f>
        <v/>
      </c>
      <c r="H2331" s="14"/>
      <c r="I2331" s="17" t="str">
        <f aca="false">IF($C2331="","",N($H2331)*N(商品マスタ!$N2330))</f>
        <v/>
      </c>
      <c r="J2331" s="17" t="str">
        <f aca="false">IF($C2331="","",N($I2331)-N($G2331))</f>
        <v/>
      </c>
      <c r="K2331" s="37" t="str">
        <f aca="false">IF($C2331="","",N(商品マスタ!$I2330))</f>
        <v/>
      </c>
      <c r="L2331" s="17" t="str">
        <f aca="false">IF($C2331="","",MAX(1,N(商品マスタ!$J2330)))</f>
        <v/>
      </c>
      <c r="M2331" s="38" t="str">
        <f aca="false">IF($C2331="","",N(TOP!$C$16)*N($K2331))</f>
        <v/>
      </c>
      <c r="N2331" s="17" t="str">
        <f aca="false">IF($C2331="","",ROUNDUP(N($M2331)/N($L2331),0))</f>
        <v/>
      </c>
      <c r="O2331" s="17" t="str">
        <f aca="false">IF($C2331="","",N(商品マスタ!$R2330))</f>
        <v/>
      </c>
      <c r="P2331" s="17" t="str">
        <f aca="false">IF($C2331="","",IF($F2331="理論",(N($O2331)+N($N2331))-N($G2331),(N($O2331)+N($N2331))-N($I2331)))</f>
        <v/>
      </c>
      <c r="Q2331" s="17" t="str">
        <f aca="false">IF($C2331="","",MAX(1,N(商品マスタ!$K2330)))</f>
        <v/>
      </c>
      <c r="R2331" s="39" t="str">
        <f aca="false">IF($C2331="","",IF(N($P2331)/N($Q2331)&lt;=0,"",ROUNDUP(N($P2331)/N($Q2331),0)))</f>
        <v/>
      </c>
      <c r="S2331" s="14"/>
      <c r="T2331" s="40" t="str">
        <f aca="false">IF($C2331="","",N(商品マスタ!$M2330))</f>
        <v/>
      </c>
      <c r="U2331" s="40" t="str">
        <f aca="false">IF($S2331="","",N($S2331)*N($T2331))</f>
        <v/>
      </c>
      <c r="V2331" s="18"/>
    </row>
    <row r="2332" customFormat="false" ht="15" hidden="false" customHeight="false" outlineLevel="0" collapsed="false">
      <c r="B2332" s="12" t="n">
        <v>2326</v>
      </c>
      <c r="C2332" s="36" t="str">
        <f aca="false">IF(商品マスタ!$C2331="","",商品マスタ!$C2331)</f>
        <v/>
      </c>
      <c r="D2332" s="12" t="str">
        <f aca="false">IF($C2332="","",商品マスタ!$D2331)</f>
        <v/>
      </c>
      <c r="E2332" s="12" t="str">
        <f aca="false">IF($C2332="","",商品マスタ!$G2331)</f>
        <v/>
      </c>
      <c r="F2332" s="12" t="str">
        <f aca="false">IF($C2332="","",IF(商品マスタ!$P2331="","理論",商品マスタ!$P2331))</f>
        <v/>
      </c>
      <c r="G2332" s="17" t="str">
        <f aca="false">IF($C2332="","",N(商品マスタ!$H2331))</f>
        <v/>
      </c>
      <c r="H2332" s="14"/>
      <c r="I2332" s="17" t="str">
        <f aca="false">IF($C2332="","",N($H2332)*N(商品マスタ!$N2331))</f>
        <v/>
      </c>
      <c r="J2332" s="17" t="str">
        <f aca="false">IF($C2332="","",N($I2332)-N($G2332))</f>
        <v/>
      </c>
      <c r="K2332" s="37" t="str">
        <f aca="false">IF($C2332="","",N(商品マスタ!$I2331))</f>
        <v/>
      </c>
      <c r="L2332" s="17" t="str">
        <f aca="false">IF($C2332="","",MAX(1,N(商品マスタ!$J2331)))</f>
        <v/>
      </c>
      <c r="M2332" s="38" t="str">
        <f aca="false">IF($C2332="","",N(TOP!$C$16)*N($K2332))</f>
        <v/>
      </c>
      <c r="N2332" s="17" t="str">
        <f aca="false">IF($C2332="","",ROUNDUP(N($M2332)/N($L2332),0))</f>
        <v/>
      </c>
      <c r="O2332" s="17" t="str">
        <f aca="false">IF($C2332="","",N(商品マスタ!$R2331))</f>
        <v/>
      </c>
      <c r="P2332" s="17" t="str">
        <f aca="false">IF($C2332="","",IF($F2332="理論",(N($O2332)+N($N2332))-N($G2332),(N($O2332)+N($N2332))-N($I2332)))</f>
        <v/>
      </c>
      <c r="Q2332" s="17" t="str">
        <f aca="false">IF($C2332="","",MAX(1,N(商品マスタ!$K2331)))</f>
        <v/>
      </c>
      <c r="R2332" s="39" t="str">
        <f aca="false">IF($C2332="","",IF(N($P2332)/N($Q2332)&lt;=0,"",ROUNDUP(N($P2332)/N($Q2332),0)))</f>
        <v/>
      </c>
      <c r="S2332" s="14"/>
      <c r="T2332" s="40" t="str">
        <f aca="false">IF($C2332="","",N(商品マスタ!$M2331))</f>
        <v/>
      </c>
      <c r="U2332" s="40" t="str">
        <f aca="false">IF($S2332="","",N($S2332)*N($T2332))</f>
        <v/>
      </c>
      <c r="V2332" s="18"/>
    </row>
    <row r="2333" customFormat="false" ht="15" hidden="false" customHeight="false" outlineLevel="0" collapsed="false">
      <c r="B2333" s="12" t="n">
        <v>2327</v>
      </c>
      <c r="C2333" s="36" t="str">
        <f aca="false">IF(商品マスタ!$C2332="","",商品マスタ!$C2332)</f>
        <v/>
      </c>
      <c r="D2333" s="12" t="str">
        <f aca="false">IF($C2333="","",商品マスタ!$D2332)</f>
        <v/>
      </c>
      <c r="E2333" s="12" t="str">
        <f aca="false">IF($C2333="","",商品マスタ!$G2332)</f>
        <v/>
      </c>
      <c r="F2333" s="12" t="str">
        <f aca="false">IF($C2333="","",IF(商品マスタ!$P2332="","理論",商品マスタ!$P2332))</f>
        <v/>
      </c>
      <c r="G2333" s="17" t="str">
        <f aca="false">IF($C2333="","",N(商品マスタ!$H2332))</f>
        <v/>
      </c>
      <c r="H2333" s="14"/>
      <c r="I2333" s="17" t="str">
        <f aca="false">IF($C2333="","",N($H2333)*N(商品マスタ!$N2332))</f>
        <v/>
      </c>
      <c r="J2333" s="17" t="str">
        <f aca="false">IF($C2333="","",N($I2333)-N($G2333))</f>
        <v/>
      </c>
      <c r="K2333" s="37" t="str">
        <f aca="false">IF($C2333="","",N(商品マスタ!$I2332))</f>
        <v/>
      </c>
      <c r="L2333" s="17" t="str">
        <f aca="false">IF($C2333="","",MAX(1,N(商品マスタ!$J2332)))</f>
        <v/>
      </c>
      <c r="M2333" s="38" t="str">
        <f aca="false">IF($C2333="","",N(TOP!$C$16)*N($K2333))</f>
        <v/>
      </c>
      <c r="N2333" s="17" t="str">
        <f aca="false">IF($C2333="","",ROUNDUP(N($M2333)/N($L2333),0))</f>
        <v/>
      </c>
      <c r="O2333" s="17" t="str">
        <f aca="false">IF($C2333="","",N(商品マスタ!$R2332))</f>
        <v/>
      </c>
      <c r="P2333" s="17" t="str">
        <f aca="false">IF($C2333="","",IF($F2333="理論",(N($O2333)+N($N2333))-N($G2333),(N($O2333)+N($N2333))-N($I2333)))</f>
        <v/>
      </c>
      <c r="Q2333" s="17" t="str">
        <f aca="false">IF($C2333="","",MAX(1,N(商品マスタ!$K2332)))</f>
        <v/>
      </c>
      <c r="R2333" s="39" t="str">
        <f aca="false">IF($C2333="","",IF(N($P2333)/N($Q2333)&lt;=0,"",ROUNDUP(N($P2333)/N($Q2333),0)))</f>
        <v/>
      </c>
      <c r="S2333" s="14"/>
      <c r="T2333" s="40" t="str">
        <f aca="false">IF($C2333="","",N(商品マスタ!$M2332))</f>
        <v/>
      </c>
      <c r="U2333" s="40" t="str">
        <f aca="false">IF($S2333="","",N($S2333)*N($T2333))</f>
        <v/>
      </c>
      <c r="V2333" s="18"/>
    </row>
    <row r="2334" customFormat="false" ht="15" hidden="false" customHeight="false" outlineLevel="0" collapsed="false">
      <c r="B2334" s="12" t="n">
        <v>2328</v>
      </c>
      <c r="C2334" s="36" t="str">
        <f aca="false">IF(商品マスタ!$C2333="","",商品マスタ!$C2333)</f>
        <v/>
      </c>
      <c r="D2334" s="12" t="str">
        <f aca="false">IF($C2334="","",商品マスタ!$D2333)</f>
        <v/>
      </c>
      <c r="E2334" s="12" t="str">
        <f aca="false">IF($C2334="","",商品マスタ!$G2333)</f>
        <v/>
      </c>
      <c r="F2334" s="12" t="str">
        <f aca="false">IF($C2334="","",IF(商品マスタ!$P2333="","理論",商品マスタ!$P2333))</f>
        <v/>
      </c>
      <c r="G2334" s="17" t="str">
        <f aca="false">IF($C2334="","",N(商品マスタ!$H2333))</f>
        <v/>
      </c>
      <c r="H2334" s="14"/>
      <c r="I2334" s="17" t="str">
        <f aca="false">IF($C2334="","",N($H2334)*N(商品マスタ!$N2333))</f>
        <v/>
      </c>
      <c r="J2334" s="17" t="str">
        <f aca="false">IF($C2334="","",N($I2334)-N($G2334))</f>
        <v/>
      </c>
      <c r="K2334" s="37" t="str">
        <f aca="false">IF($C2334="","",N(商品マスタ!$I2333))</f>
        <v/>
      </c>
      <c r="L2334" s="17" t="str">
        <f aca="false">IF($C2334="","",MAX(1,N(商品マスタ!$J2333)))</f>
        <v/>
      </c>
      <c r="M2334" s="38" t="str">
        <f aca="false">IF($C2334="","",N(TOP!$C$16)*N($K2334))</f>
        <v/>
      </c>
      <c r="N2334" s="17" t="str">
        <f aca="false">IF($C2334="","",ROUNDUP(N($M2334)/N($L2334),0))</f>
        <v/>
      </c>
      <c r="O2334" s="17" t="str">
        <f aca="false">IF($C2334="","",N(商品マスタ!$R2333))</f>
        <v/>
      </c>
      <c r="P2334" s="17" t="str">
        <f aca="false">IF($C2334="","",IF($F2334="理論",(N($O2334)+N($N2334))-N($G2334),(N($O2334)+N($N2334))-N($I2334)))</f>
        <v/>
      </c>
      <c r="Q2334" s="17" t="str">
        <f aca="false">IF($C2334="","",MAX(1,N(商品マスタ!$K2333)))</f>
        <v/>
      </c>
      <c r="R2334" s="39" t="str">
        <f aca="false">IF($C2334="","",IF(N($P2334)/N($Q2334)&lt;=0,"",ROUNDUP(N($P2334)/N($Q2334),0)))</f>
        <v/>
      </c>
      <c r="S2334" s="14"/>
      <c r="T2334" s="40" t="str">
        <f aca="false">IF($C2334="","",N(商品マスタ!$M2333))</f>
        <v/>
      </c>
      <c r="U2334" s="40" t="str">
        <f aca="false">IF($S2334="","",N($S2334)*N($T2334))</f>
        <v/>
      </c>
      <c r="V2334" s="18"/>
    </row>
    <row r="2335" customFormat="false" ht="15" hidden="false" customHeight="false" outlineLevel="0" collapsed="false">
      <c r="B2335" s="12" t="n">
        <v>2329</v>
      </c>
      <c r="C2335" s="36" t="str">
        <f aca="false">IF(商品マスタ!$C2334="","",商品マスタ!$C2334)</f>
        <v/>
      </c>
      <c r="D2335" s="12" t="str">
        <f aca="false">IF($C2335="","",商品マスタ!$D2334)</f>
        <v/>
      </c>
      <c r="E2335" s="12" t="str">
        <f aca="false">IF($C2335="","",商品マスタ!$G2334)</f>
        <v/>
      </c>
      <c r="F2335" s="12" t="str">
        <f aca="false">IF($C2335="","",IF(商品マスタ!$P2334="","理論",商品マスタ!$P2334))</f>
        <v/>
      </c>
      <c r="G2335" s="17" t="str">
        <f aca="false">IF($C2335="","",N(商品マスタ!$H2334))</f>
        <v/>
      </c>
      <c r="H2335" s="14"/>
      <c r="I2335" s="17" t="str">
        <f aca="false">IF($C2335="","",N($H2335)*N(商品マスタ!$N2334))</f>
        <v/>
      </c>
      <c r="J2335" s="17" t="str">
        <f aca="false">IF($C2335="","",N($I2335)-N($G2335))</f>
        <v/>
      </c>
      <c r="K2335" s="37" t="str">
        <f aca="false">IF($C2335="","",N(商品マスタ!$I2334))</f>
        <v/>
      </c>
      <c r="L2335" s="17" t="str">
        <f aca="false">IF($C2335="","",MAX(1,N(商品マスタ!$J2334)))</f>
        <v/>
      </c>
      <c r="M2335" s="38" t="str">
        <f aca="false">IF($C2335="","",N(TOP!$C$16)*N($K2335))</f>
        <v/>
      </c>
      <c r="N2335" s="17" t="str">
        <f aca="false">IF($C2335="","",ROUNDUP(N($M2335)/N($L2335),0))</f>
        <v/>
      </c>
      <c r="O2335" s="17" t="str">
        <f aca="false">IF($C2335="","",N(商品マスタ!$R2334))</f>
        <v/>
      </c>
      <c r="P2335" s="17" t="str">
        <f aca="false">IF($C2335="","",IF($F2335="理論",(N($O2335)+N($N2335))-N($G2335),(N($O2335)+N($N2335))-N($I2335)))</f>
        <v/>
      </c>
      <c r="Q2335" s="17" t="str">
        <f aca="false">IF($C2335="","",MAX(1,N(商品マスタ!$K2334)))</f>
        <v/>
      </c>
      <c r="R2335" s="39" t="str">
        <f aca="false">IF($C2335="","",IF(N($P2335)/N($Q2335)&lt;=0,"",ROUNDUP(N($P2335)/N($Q2335),0)))</f>
        <v/>
      </c>
      <c r="S2335" s="14"/>
      <c r="T2335" s="40" t="str">
        <f aca="false">IF($C2335="","",N(商品マスタ!$M2334))</f>
        <v/>
      </c>
      <c r="U2335" s="40" t="str">
        <f aca="false">IF($S2335="","",N($S2335)*N($T2335))</f>
        <v/>
      </c>
      <c r="V2335" s="18"/>
    </row>
    <row r="2336" customFormat="false" ht="15" hidden="false" customHeight="false" outlineLevel="0" collapsed="false">
      <c r="B2336" s="12" t="n">
        <v>2330</v>
      </c>
      <c r="C2336" s="36" t="str">
        <f aca="false">IF(商品マスタ!$C2335="","",商品マスタ!$C2335)</f>
        <v/>
      </c>
      <c r="D2336" s="12" t="str">
        <f aca="false">IF($C2336="","",商品マスタ!$D2335)</f>
        <v/>
      </c>
      <c r="E2336" s="12" t="str">
        <f aca="false">IF($C2336="","",商品マスタ!$G2335)</f>
        <v/>
      </c>
      <c r="F2336" s="12" t="str">
        <f aca="false">IF($C2336="","",IF(商品マスタ!$P2335="","理論",商品マスタ!$P2335))</f>
        <v/>
      </c>
      <c r="G2336" s="17" t="str">
        <f aca="false">IF($C2336="","",N(商品マスタ!$H2335))</f>
        <v/>
      </c>
      <c r="H2336" s="14"/>
      <c r="I2336" s="17" t="str">
        <f aca="false">IF($C2336="","",N($H2336)*N(商品マスタ!$N2335))</f>
        <v/>
      </c>
      <c r="J2336" s="17" t="str">
        <f aca="false">IF($C2336="","",N($I2336)-N($G2336))</f>
        <v/>
      </c>
      <c r="K2336" s="37" t="str">
        <f aca="false">IF($C2336="","",N(商品マスタ!$I2335))</f>
        <v/>
      </c>
      <c r="L2336" s="17" t="str">
        <f aca="false">IF($C2336="","",MAX(1,N(商品マスタ!$J2335)))</f>
        <v/>
      </c>
      <c r="M2336" s="38" t="str">
        <f aca="false">IF($C2336="","",N(TOP!$C$16)*N($K2336))</f>
        <v/>
      </c>
      <c r="N2336" s="17" t="str">
        <f aca="false">IF($C2336="","",ROUNDUP(N($M2336)/N($L2336),0))</f>
        <v/>
      </c>
      <c r="O2336" s="17" t="str">
        <f aca="false">IF($C2336="","",N(商品マスタ!$R2335))</f>
        <v/>
      </c>
      <c r="P2336" s="17" t="str">
        <f aca="false">IF($C2336="","",IF($F2336="理論",(N($O2336)+N($N2336))-N($G2336),(N($O2336)+N($N2336))-N($I2336)))</f>
        <v/>
      </c>
      <c r="Q2336" s="17" t="str">
        <f aca="false">IF($C2336="","",MAX(1,N(商品マスタ!$K2335)))</f>
        <v/>
      </c>
      <c r="R2336" s="39" t="str">
        <f aca="false">IF($C2336="","",IF(N($P2336)/N($Q2336)&lt;=0,"",ROUNDUP(N($P2336)/N($Q2336),0)))</f>
        <v/>
      </c>
      <c r="S2336" s="14"/>
      <c r="T2336" s="40" t="str">
        <f aca="false">IF($C2336="","",N(商品マスタ!$M2335))</f>
        <v/>
      </c>
      <c r="U2336" s="40" t="str">
        <f aca="false">IF($S2336="","",N($S2336)*N($T2336))</f>
        <v/>
      </c>
      <c r="V2336" s="18"/>
    </row>
    <row r="2337" customFormat="false" ht="15" hidden="false" customHeight="false" outlineLevel="0" collapsed="false">
      <c r="B2337" s="12" t="n">
        <v>2331</v>
      </c>
      <c r="C2337" s="36" t="str">
        <f aca="false">IF(商品マスタ!$C2336="","",商品マスタ!$C2336)</f>
        <v/>
      </c>
      <c r="D2337" s="12" t="str">
        <f aca="false">IF($C2337="","",商品マスタ!$D2336)</f>
        <v/>
      </c>
      <c r="E2337" s="12" t="str">
        <f aca="false">IF($C2337="","",商品マスタ!$G2336)</f>
        <v/>
      </c>
      <c r="F2337" s="12" t="str">
        <f aca="false">IF($C2337="","",IF(商品マスタ!$P2336="","理論",商品マスタ!$P2336))</f>
        <v/>
      </c>
      <c r="G2337" s="17" t="str">
        <f aca="false">IF($C2337="","",N(商品マスタ!$H2336))</f>
        <v/>
      </c>
      <c r="H2337" s="14"/>
      <c r="I2337" s="17" t="str">
        <f aca="false">IF($C2337="","",N($H2337)*N(商品マスタ!$N2336))</f>
        <v/>
      </c>
      <c r="J2337" s="17" t="str">
        <f aca="false">IF($C2337="","",N($I2337)-N($G2337))</f>
        <v/>
      </c>
      <c r="K2337" s="37" t="str">
        <f aca="false">IF($C2337="","",N(商品マスタ!$I2336))</f>
        <v/>
      </c>
      <c r="L2337" s="17" t="str">
        <f aca="false">IF($C2337="","",MAX(1,N(商品マスタ!$J2336)))</f>
        <v/>
      </c>
      <c r="M2337" s="38" t="str">
        <f aca="false">IF($C2337="","",N(TOP!$C$16)*N($K2337))</f>
        <v/>
      </c>
      <c r="N2337" s="17" t="str">
        <f aca="false">IF($C2337="","",ROUNDUP(N($M2337)/N($L2337),0))</f>
        <v/>
      </c>
      <c r="O2337" s="17" t="str">
        <f aca="false">IF($C2337="","",N(商品マスタ!$R2336))</f>
        <v/>
      </c>
      <c r="P2337" s="17" t="str">
        <f aca="false">IF($C2337="","",IF($F2337="理論",(N($O2337)+N($N2337))-N($G2337),(N($O2337)+N($N2337))-N($I2337)))</f>
        <v/>
      </c>
      <c r="Q2337" s="17" t="str">
        <f aca="false">IF($C2337="","",MAX(1,N(商品マスタ!$K2336)))</f>
        <v/>
      </c>
      <c r="R2337" s="39" t="str">
        <f aca="false">IF($C2337="","",IF(N($P2337)/N($Q2337)&lt;=0,"",ROUNDUP(N($P2337)/N($Q2337),0)))</f>
        <v/>
      </c>
      <c r="S2337" s="14"/>
      <c r="T2337" s="40" t="str">
        <f aca="false">IF($C2337="","",N(商品マスタ!$M2336))</f>
        <v/>
      </c>
      <c r="U2337" s="40" t="str">
        <f aca="false">IF($S2337="","",N($S2337)*N($T2337))</f>
        <v/>
      </c>
      <c r="V2337" s="18"/>
    </row>
    <row r="2338" customFormat="false" ht="15" hidden="false" customHeight="false" outlineLevel="0" collapsed="false">
      <c r="B2338" s="12" t="n">
        <v>2332</v>
      </c>
      <c r="C2338" s="36" t="str">
        <f aca="false">IF(商品マスタ!$C2337="","",商品マスタ!$C2337)</f>
        <v/>
      </c>
      <c r="D2338" s="12" t="str">
        <f aca="false">IF($C2338="","",商品マスタ!$D2337)</f>
        <v/>
      </c>
      <c r="E2338" s="12" t="str">
        <f aca="false">IF($C2338="","",商品マスタ!$G2337)</f>
        <v/>
      </c>
      <c r="F2338" s="12" t="str">
        <f aca="false">IF($C2338="","",IF(商品マスタ!$P2337="","理論",商品マスタ!$P2337))</f>
        <v/>
      </c>
      <c r="G2338" s="17" t="str">
        <f aca="false">IF($C2338="","",N(商品マスタ!$H2337))</f>
        <v/>
      </c>
      <c r="H2338" s="14"/>
      <c r="I2338" s="17" t="str">
        <f aca="false">IF($C2338="","",N($H2338)*N(商品マスタ!$N2337))</f>
        <v/>
      </c>
      <c r="J2338" s="17" t="str">
        <f aca="false">IF($C2338="","",N($I2338)-N($G2338))</f>
        <v/>
      </c>
      <c r="K2338" s="37" t="str">
        <f aca="false">IF($C2338="","",N(商品マスタ!$I2337))</f>
        <v/>
      </c>
      <c r="L2338" s="17" t="str">
        <f aca="false">IF($C2338="","",MAX(1,N(商品マスタ!$J2337)))</f>
        <v/>
      </c>
      <c r="M2338" s="38" t="str">
        <f aca="false">IF($C2338="","",N(TOP!$C$16)*N($K2338))</f>
        <v/>
      </c>
      <c r="N2338" s="17" t="str">
        <f aca="false">IF($C2338="","",ROUNDUP(N($M2338)/N($L2338),0))</f>
        <v/>
      </c>
      <c r="O2338" s="17" t="str">
        <f aca="false">IF($C2338="","",N(商品マスタ!$R2337))</f>
        <v/>
      </c>
      <c r="P2338" s="17" t="str">
        <f aca="false">IF($C2338="","",IF($F2338="理論",(N($O2338)+N($N2338))-N($G2338),(N($O2338)+N($N2338))-N($I2338)))</f>
        <v/>
      </c>
      <c r="Q2338" s="17" t="str">
        <f aca="false">IF($C2338="","",MAX(1,N(商品マスタ!$K2337)))</f>
        <v/>
      </c>
      <c r="R2338" s="39" t="str">
        <f aca="false">IF($C2338="","",IF(N($P2338)/N($Q2338)&lt;=0,"",ROUNDUP(N($P2338)/N($Q2338),0)))</f>
        <v/>
      </c>
      <c r="S2338" s="14"/>
      <c r="T2338" s="40" t="str">
        <f aca="false">IF($C2338="","",N(商品マスタ!$M2337))</f>
        <v/>
      </c>
      <c r="U2338" s="40" t="str">
        <f aca="false">IF($S2338="","",N($S2338)*N($T2338))</f>
        <v/>
      </c>
      <c r="V2338" s="18"/>
    </row>
    <row r="2339" customFormat="false" ht="15" hidden="false" customHeight="false" outlineLevel="0" collapsed="false">
      <c r="B2339" s="12" t="n">
        <v>2333</v>
      </c>
      <c r="C2339" s="36" t="str">
        <f aca="false">IF(商品マスタ!$C2338="","",商品マスタ!$C2338)</f>
        <v/>
      </c>
      <c r="D2339" s="12" t="str">
        <f aca="false">IF($C2339="","",商品マスタ!$D2338)</f>
        <v/>
      </c>
      <c r="E2339" s="12" t="str">
        <f aca="false">IF($C2339="","",商品マスタ!$G2338)</f>
        <v/>
      </c>
      <c r="F2339" s="12" t="str">
        <f aca="false">IF($C2339="","",IF(商品マスタ!$P2338="","理論",商品マスタ!$P2338))</f>
        <v/>
      </c>
      <c r="G2339" s="17" t="str">
        <f aca="false">IF($C2339="","",N(商品マスタ!$H2338))</f>
        <v/>
      </c>
      <c r="H2339" s="14"/>
      <c r="I2339" s="17" t="str">
        <f aca="false">IF($C2339="","",N($H2339)*N(商品マスタ!$N2338))</f>
        <v/>
      </c>
      <c r="J2339" s="17" t="str">
        <f aca="false">IF($C2339="","",N($I2339)-N($G2339))</f>
        <v/>
      </c>
      <c r="K2339" s="37" t="str">
        <f aca="false">IF($C2339="","",N(商品マスタ!$I2338))</f>
        <v/>
      </c>
      <c r="L2339" s="17" t="str">
        <f aca="false">IF($C2339="","",MAX(1,N(商品マスタ!$J2338)))</f>
        <v/>
      </c>
      <c r="M2339" s="38" t="str">
        <f aca="false">IF($C2339="","",N(TOP!$C$16)*N($K2339))</f>
        <v/>
      </c>
      <c r="N2339" s="17" t="str">
        <f aca="false">IF($C2339="","",ROUNDUP(N($M2339)/N($L2339),0))</f>
        <v/>
      </c>
      <c r="O2339" s="17" t="str">
        <f aca="false">IF($C2339="","",N(商品マスタ!$R2338))</f>
        <v/>
      </c>
      <c r="P2339" s="17" t="str">
        <f aca="false">IF($C2339="","",IF($F2339="理論",(N($O2339)+N($N2339))-N($G2339),(N($O2339)+N($N2339))-N($I2339)))</f>
        <v/>
      </c>
      <c r="Q2339" s="17" t="str">
        <f aca="false">IF($C2339="","",MAX(1,N(商品マスタ!$K2338)))</f>
        <v/>
      </c>
      <c r="R2339" s="39" t="str">
        <f aca="false">IF($C2339="","",IF(N($P2339)/N($Q2339)&lt;=0,"",ROUNDUP(N($P2339)/N($Q2339),0)))</f>
        <v/>
      </c>
      <c r="S2339" s="14"/>
      <c r="T2339" s="40" t="str">
        <f aca="false">IF($C2339="","",N(商品マスタ!$M2338))</f>
        <v/>
      </c>
      <c r="U2339" s="40" t="str">
        <f aca="false">IF($S2339="","",N($S2339)*N($T2339))</f>
        <v/>
      </c>
      <c r="V2339" s="18"/>
    </row>
    <row r="2340" customFormat="false" ht="15" hidden="false" customHeight="false" outlineLevel="0" collapsed="false">
      <c r="B2340" s="12" t="n">
        <v>2334</v>
      </c>
      <c r="C2340" s="36" t="str">
        <f aca="false">IF(商品マスタ!$C2339="","",商品マスタ!$C2339)</f>
        <v/>
      </c>
      <c r="D2340" s="12" t="str">
        <f aca="false">IF($C2340="","",商品マスタ!$D2339)</f>
        <v/>
      </c>
      <c r="E2340" s="12" t="str">
        <f aca="false">IF($C2340="","",商品マスタ!$G2339)</f>
        <v/>
      </c>
      <c r="F2340" s="12" t="str">
        <f aca="false">IF($C2340="","",IF(商品マスタ!$P2339="","理論",商品マスタ!$P2339))</f>
        <v/>
      </c>
      <c r="G2340" s="17" t="str">
        <f aca="false">IF($C2340="","",N(商品マスタ!$H2339))</f>
        <v/>
      </c>
      <c r="H2340" s="14"/>
      <c r="I2340" s="17" t="str">
        <f aca="false">IF($C2340="","",N($H2340)*N(商品マスタ!$N2339))</f>
        <v/>
      </c>
      <c r="J2340" s="17" t="str">
        <f aca="false">IF($C2340="","",N($I2340)-N($G2340))</f>
        <v/>
      </c>
      <c r="K2340" s="37" t="str">
        <f aca="false">IF($C2340="","",N(商品マスタ!$I2339))</f>
        <v/>
      </c>
      <c r="L2340" s="17" t="str">
        <f aca="false">IF($C2340="","",MAX(1,N(商品マスタ!$J2339)))</f>
        <v/>
      </c>
      <c r="M2340" s="38" t="str">
        <f aca="false">IF($C2340="","",N(TOP!$C$16)*N($K2340))</f>
        <v/>
      </c>
      <c r="N2340" s="17" t="str">
        <f aca="false">IF($C2340="","",ROUNDUP(N($M2340)/N($L2340),0))</f>
        <v/>
      </c>
      <c r="O2340" s="17" t="str">
        <f aca="false">IF($C2340="","",N(商品マスタ!$R2339))</f>
        <v/>
      </c>
      <c r="P2340" s="17" t="str">
        <f aca="false">IF($C2340="","",IF($F2340="理論",(N($O2340)+N($N2340))-N($G2340),(N($O2340)+N($N2340))-N($I2340)))</f>
        <v/>
      </c>
      <c r="Q2340" s="17" t="str">
        <f aca="false">IF($C2340="","",MAX(1,N(商品マスタ!$K2339)))</f>
        <v/>
      </c>
      <c r="R2340" s="39" t="str">
        <f aca="false">IF($C2340="","",IF(N($P2340)/N($Q2340)&lt;=0,"",ROUNDUP(N($P2340)/N($Q2340),0)))</f>
        <v/>
      </c>
      <c r="S2340" s="14"/>
      <c r="T2340" s="40" t="str">
        <f aca="false">IF($C2340="","",N(商品マスタ!$M2339))</f>
        <v/>
      </c>
      <c r="U2340" s="40" t="str">
        <f aca="false">IF($S2340="","",N($S2340)*N($T2340))</f>
        <v/>
      </c>
      <c r="V2340" s="18"/>
    </row>
    <row r="2341" customFormat="false" ht="15" hidden="false" customHeight="false" outlineLevel="0" collapsed="false">
      <c r="B2341" s="12" t="n">
        <v>2335</v>
      </c>
      <c r="C2341" s="36" t="str">
        <f aca="false">IF(商品マスタ!$C2340="","",商品マスタ!$C2340)</f>
        <v/>
      </c>
      <c r="D2341" s="12" t="str">
        <f aca="false">IF($C2341="","",商品マスタ!$D2340)</f>
        <v/>
      </c>
      <c r="E2341" s="12" t="str">
        <f aca="false">IF($C2341="","",商品マスタ!$G2340)</f>
        <v/>
      </c>
      <c r="F2341" s="12" t="str">
        <f aca="false">IF($C2341="","",IF(商品マスタ!$P2340="","理論",商品マスタ!$P2340))</f>
        <v/>
      </c>
      <c r="G2341" s="17" t="str">
        <f aca="false">IF($C2341="","",N(商品マスタ!$H2340))</f>
        <v/>
      </c>
      <c r="H2341" s="14"/>
      <c r="I2341" s="17" t="str">
        <f aca="false">IF($C2341="","",N($H2341)*N(商品マスタ!$N2340))</f>
        <v/>
      </c>
      <c r="J2341" s="17" t="str">
        <f aca="false">IF($C2341="","",N($I2341)-N($G2341))</f>
        <v/>
      </c>
      <c r="K2341" s="37" t="str">
        <f aca="false">IF($C2341="","",N(商品マスタ!$I2340))</f>
        <v/>
      </c>
      <c r="L2341" s="17" t="str">
        <f aca="false">IF($C2341="","",MAX(1,N(商品マスタ!$J2340)))</f>
        <v/>
      </c>
      <c r="M2341" s="38" t="str">
        <f aca="false">IF($C2341="","",N(TOP!$C$16)*N($K2341))</f>
        <v/>
      </c>
      <c r="N2341" s="17" t="str">
        <f aca="false">IF($C2341="","",ROUNDUP(N($M2341)/N($L2341),0))</f>
        <v/>
      </c>
      <c r="O2341" s="17" t="str">
        <f aca="false">IF($C2341="","",N(商品マスタ!$R2340))</f>
        <v/>
      </c>
      <c r="P2341" s="17" t="str">
        <f aca="false">IF($C2341="","",IF($F2341="理論",(N($O2341)+N($N2341))-N($G2341),(N($O2341)+N($N2341))-N($I2341)))</f>
        <v/>
      </c>
      <c r="Q2341" s="17" t="str">
        <f aca="false">IF($C2341="","",MAX(1,N(商品マスタ!$K2340)))</f>
        <v/>
      </c>
      <c r="R2341" s="39" t="str">
        <f aca="false">IF($C2341="","",IF(N($P2341)/N($Q2341)&lt;=0,"",ROUNDUP(N($P2341)/N($Q2341),0)))</f>
        <v/>
      </c>
      <c r="S2341" s="14"/>
      <c r="T2341" s="40" t="str">
        <f aca="false">IF($C2341="","",N(商品マスタ!$M2340))</f>
        <v/>
      </c>
      <c r="U2341" s="40" t="str">
        <f aca="false">IF($S2341="","",N($S2341)*N($T2341))</f>
        <v/>
      </c>
      <c r="V2341" s="18"/>
    </row>
    <row r="2342" customFormat="false" ht="15" hidden="false" customHeight="false" outlineLevel="0" collapsed="false">
      <c r="B2342" s="12" t="n">
        <v>2336</v>
      </c>
      <c r="C2342" s="36" t="str">
        <f aca="false">IF(商品マスタ!$C2341="","",商品マスタ!$C2341)</f>
        <v/>
      </c>
      <c r="D2342" s="12" t="str">
        <f aca="false">IF($C2342="","",商品マスタ!$D2341)</f>
        <v/>
      </c>
      <c r="E2342" s="12" t="str">
        <f aca="false">IF($C2342="","",商品マスタ!$G2341)</f>
        <v/>
      </c>
      <c r="F2342" s="12" t="str">
        <f aca="false">IF($C2342="","",IF(商品マスタ!$P2341="","理論",商品マスタ!$P2341))</f>
        <v/>
      </c>
      <c r="G2342" s="17" t="str">
        <f aca="false">IF($C2342="","",N(商品マスタ!$H2341))</f>
        <v/>
      </c>
      <c r="H2342" s="14"/>
      <c r="I2342" s="17" t="str">
        <f aca="false">IF($C2342="","",N($H2342)*N(商品マスタ!$N2341))</f>
        <v/>
      </c>
      <c r="J2342" s="17" t="str">
        <f aca="false">IF($C2342="","",N($I2342)-N($G2342))</f>
        <v/>
      </c>
      <c r="K2342" s="37" t="str">
        <f aca="false">IF($C2342="","",N(商品マスタ!$I2341))</f>
        <v/>
      </c>
      <c r="L2342" s="17" t="str">
        <f aca="false">IF($C2342="","",MAX(1,N(商品マスタ!$J2341)))</f>
        <v/>
      </c>
      <c r="M2342" s="38" t="str">
        <f aca="false">IF($C2342="","",N(TOP!$C$16)*N($K2342))</f>
        <v/>
      </c>
      <c r="N2342" s="17" t="str">
        <f aca="false">IF($C2342="","",ROUNDUP(N($M2342)/N($L2342),0))</f>
        <v/>
      </c>
      <c r="O2342" s="17" t="str">
        <f aca="false">IF($C2342="","",N(商品マスタ!$R2341))</f>
        <v/>
      </c>
      <c r="P2342" s="17" t="str">
        <f aca="false">IF($C2342="","",IF($F2342="理論",(N($O2342)+N($N2342))-N($G2342),(N($O2342)+N($N2342))-N($I2342)))</f>
        <v/>
      </c>
      <c r="Q2342" s="17" t="str">
        <f aca="false">IF($C2342="","",MAX(1,N(商品マスタ!$K2341)))</f>
        <v/>
      </c>
      <c r="R2342" s="39" t="str">
        <f aca="false">IF($C2342="","",IF(N($P2342)/N($Q2342)&lt;=0,"",ROUNDUP(N($P2342)/N($Q2342),0)))</f>
        <v/>
      </c>
      <c r="S2342" s="14"/>
      <c r="T2342" s="40" t="str">
        <f aca="false">IF($C2342="","",N(商品マスタ!$M2341))</f>
        <v/>
      </c>
      <c r="U2342" s="40" t="str">
        <f aca="false">IF($S2342="","",N($S2342)*N($T2342))</f>
        <v/>
      </c>
      <c r="V2342" s="18"/>
    </row>
    <row r="2343" customFormat="false" ht="15" hidden="false" customHeight="false" outlineLevel="0" collapsed="false">
      <c r="B2343" s="12" t="n">
        <v>2337</v>
      </c>
      <c r="C2343" s="36" t="str">
        <f aca="false">IF(商品マスタ!$C2342="","",商品マスタ!$C2342)</f>
        <v/>
      </c>
      <c r="D2343" s="12" t="str">
        <f aca="false">IF($C2343="","",商品マスタ!$D2342)</f>
        <v/>
      </c>
      <c r="E2343" s="12" t="str">
        <f aca="false">IF($C2343="","",商品マスタ!$G2342)</f>
        <v/>
      </c>
      <c r="F2343" s="12" t="str">
        <f aca="false">IF($C2343="","",IF(商品マスタ!$P2342="","理論",商品マスタ!$P2342))</f>
        <v/>
      </c>
      <c r="G2343" s="17" t="str">
        <f aca="false">IF($C2343="","",N(商品マスタ!$H2342))</f>
        <v/>
      </c>
      <c r="H2343" s="14"/>
      <c r="I2343" s="17" t="str">
        <f aca="false">IF($C2343="","",N($H2343)*N(商品マスタ!$N2342))</f>
        <v/>
      </c>
      <c r="J2343" s="17" t="str">
        <f aca="false">IF($C2343="","",N($I2343)-N($G2343))</f>
        <v/>
      </c>
      <c r="K2343" s="37" t="str">
        <f aca="false">IF($C2343="","",N(商品マスタ!$I2342))</f>
        <v/>
      </c>
      <c r="L2343" s="17" t="str">
        <f aca="false">IF($C2343="","",MAX(1,N(商品マスタ!$J2342)))</f>
        <v/>
      </c>
      <c r="M2343" s="38" t="str">
        <f aca="false">IF($C2343="","",N(TOP!$C$16)*N($K2343))</f>
        <v/>
      </c>
      <c r="N2343" s="17" t="str">
        <f aca="false">IF($C2343="","",ROUNDUP(N($M2343)/N($L2343),0))</f>
        <v/>
      </c>
      <c r="O2343" s="17" t="str">
        <f aca="false">IF($C2343="","",N(商品マスタ!$R2342))</f>
        <v/>
      </c>
      <c r="P2343" s="17" t="str">
        <f aca="false">IF($C2343="","",IF($F2343="理論",(N($O2343)+N($N2343))-N($G2343),(N($O2343)+N($N2343))-N($I2343)))</f>
        <v/>
      </c>
      <c r="Q2343" s="17" t="str">
        <f aca="false">IF($C2343="","",MAX(1,N(商品マスタ!$K2342)))</f>
        <v/>
      </c>
      <c r="R2343" s="39" t="str">
        <f aca="false">IF($C2343="","",IF(N($P2343)/N($Q2343)&lt;=0,"",ROUNDUP(N($P2343)/N($Q2343),0)))</f>
        <v/>
      </c>
      <c r="S2343" s="14"/>
      <c r="T2343" s="40" t="str">
        <f aca="false">IF($C2343="","",N(商品マスタ!$M2342))</f>
        <v/>
      </c>
      <c r="U2343" s="40" t="str">
        <f aca="false">IF($S2343="","",N($S2343)*N($T2343))</f>
        <v/>
      </c>
      <c r="V2343" s="18"/>
    </row>
    <row r="2344" customFormat="false" ht="15" hidden="false" customHeight="false" outlineLevel="0" collapsed="false">
      <c r="B2344" s="12" t="n">
        <v>2338</v>
      </c>
      <c r="C2344" s="36" t="str">
        <f aca="false">IF(商品マスタ!$C2343="","",商品マスタ!$C2343)</f>
        <v/>
      </c>
      <c r="D2344" s="12" t="str">
        <f aca="false">IF($C2344="","",商品マスタ!$D2343)</f>
        <v/>
      </c>
      <c r="E2344" s="12" t="str">
        <f aca="false">IF($C2344="","",商品マスタ!$G2343)</f>
        <v/>
      </c>
      <c r="F2344" s="12" t="str">
        <f aca="false">IF($C2344="","",IF(商品マスタ!$P2343="","理論",商品マスタ!$P2343))</f>
        <v/>
      </c>
      <c r="G2344" s="17" t="str">
        <f aca="false">IF($C2344="","",N(商品マスタ!$H2343))</f>
        <v/>
      </c>
      <c r="H2344" s="14"/>
      <c r="I2344" s="17" t="str">
        <f aca="false">IF($C2344="","",N($H2344)*N(商品マスタ!$N2343))</f>
        <v/>
      </c>
      <c r="J2344" s="17" t="str">
        <f aca="false">IF($C2344="","",N($I2344)-N($G2344))</f>
        <v/>
      </c>
      <c r="K2344" s="37" t="str">
        <f aca="false">IF($C2344="","",N(商品マスタ!$I2343))</f>
        <v/>
      </c>
      <c r="L2344" s="17" t="str">
        <f aca="false">IF($C2344="","",MAX(1,N(商品マスタ!$J2343)))</f>
        <v/>
      </c>
      <c r="M2344" s="38" t="str">
        <f aca="false">IF($C2344="","",N(TOP!$C$16)*N($K2344))</f>
        <v/>
      </c>
      <c r="N2344" s="17" t="str">
        <f aca="false">IF($C2344="","",ROUNDUP(N($M2344)/N($L2344),0))</f>
        <v/>
      </c>
      <c r="O2344" s="17" t="str">
        <f aca="false">IF($C2344="","",N(商品マスタ!$R2343))</f>
        <v/>
      </c>
      <c r="P2344" s="17" t="str">
        <f aca="false">IF($C2344="","",IF($F2344="理論",(N($O2344)+N($N2344))-N($G2344),(N($O2344)+N($N2344))-N($I2344)))</f>
        <v/>
      </c>
      <c r="Q2344" s="17" t="str">
        <f aca="false">IF($C2344="","",MAX(1,N(商品マスタ!$K2343)))</f>
        <v/>
      </c>
      <c r="R2344" s="39" t="str">
        <f aca="false">IF($C2344="","",IF(N($P2344)/N($Q2344)&lt;=0,"",ROUNDUP(N($P2344)/N($Q2344),0)))</f>
        <v/>
      </c>
      <c r="S2344" s="14"/>
      <c r="T2344" s="40" t="str">
        <f aca="false">IF($C2344="","",N(商品マスタ!$M2343))</f>
        <v/>
      </c>
      <c r="U2344" s="40" t="str">
        <f aca="false">IF($S2344="","",N($S2344)*N($T2344))</f>
        <v/>
      </c>
      <c r="V2344" s="18"/>
    </row>
    <row r="2345" customFormat="false" ht="15" hidden="false" customHeight="false" outlineLevel="0" collapsed="false">
      <c r="B2345" s="12" t="n">
        <v>2339</v>
      </c>
      <c r="C2345" s="36" t="str">
        <f aca="false">IF(商品マスタ!$C2344="","",商品マスタ!$C2344)</f>
        <v/>
      </c>
      <c r="D2345" s="12" t="str">
        <f aca="false">IF($C2345="","",商品マスタ!$D2344)</f>
        <v/>
      </c>
      <c r="E2345" s="12" t="str">
        <f aca="false">IF($C2345="","",商品マスタ!$G2344)</f>
        <v/>
      </c>
      <c r="F2345" s="12" t="str">
        <f aca="false">IF($C2345="","",IF(商品マスタ!$P2344="","理論",商品マスタ!$P2344))</f>
        <v/>
      </c>
      <c r="G2345" s="17" t="str">
        <f aca="false">IF($C2345="","",N(商品マスタ!$H2344))</f>
        <v/>
      </c>
      <c r="H2345" s="14"/>
      <c r="I2345" s="17" t="str">
        <f aca="false">IF($C2345="","",N($H2345)*N(商品マスタ!$N2344))</f>
        <v/>
      </c>
      <c r="J2345" s="17" t="str">
        <f aca="false">IF($C2345="","",N($I2345)-N($G2345))</f>
        <v/>
      </c>
      <c r="K2345" s="37" t="str">
        <f aca="false">IF($C2345="","",N(商品マスタ!$I2344))</f>
        <v/>
      </c>
      <c r="L2345" s="17" t="str">
        <f aca="false">IF($C2345="","",MAX(1,N(商品マスタ!$J2344)))</f>
        <v/>
      </c>
      <c r="M2345" s="38" t="str">
        <f aca="false">IF($C2345="","",N(TOP!$C$16)*N($K2345))</f>
        <v/>
      </c>
      <c r="N2345" s="17" t="str">
        <f aca="false">IF($C2345="","",ROUNDUP(N($M2345)/N($L2345),0))</f>
        <v/>
      </c>
      <c r="O2345" s="17" t="str">
        <f aca="false">IF($C2345="","",N(商品マスタ!$R2344))</f>
        <v/>
      </c>
      <c r="P2345" s="17" t="str">
        <f aca="false">IF($C2345="","",IF($F2345="理論",(N($O2345)+N($N2345))-N($G2345),(N($O2345)+N($N2345))-N($I2345)))</f>
        <v/>
      </c>
      <c r="Q2345" s="17" t="str">
        <f aca="false">IF($C2345="","",MAX(1,N(商品マスタ!$K2344)))</f>
        <v/>
      </c>
      <c r="R2345" s="39" t="str">
        <f aca="false">IF($C2345="","",IF(N($P2345)/N($Q2345)&lt;=0,"",ROUNDUP(N($P2345)/N($Q2345),0)))</f>
        <v/>
      </c>
      <c r="S2345" s="14"/>
      <c r="T2345" s="40" t="str">
        <f aca="false">IF($C2345="","",N(商品マスタ!$M2344))</f>
        <v/>
      </c>
      <c r="U2345" s="40" t="str">
        <f aca="false">IF($S2345="","",N($S2345)*N($T2345))</f>
        <v/>
      </c>
      <c r="V2345" s="18"/>
    </row>
    <row r="2346" customFormat="false" ht="15" hidden="false" customHeight="false" outlineLevel="0" collapsed="false">
      <c r="B2346" s="12" t="n">
        <v>2340</v>
      </c>
      <c r="C2346" s="36" t="str">
        <f aca="false">IF(商品マスタ!$C2345="","",商品マスタ!$C2345)</f>
        <v/>
      </c>
      <c r="D2346" s="12" t="str">
        <f aca="false">IF($C2346="","",商品マスタ!$D2345)</f>
        <v/>
      </c>
      <c r="E2346" s="12" t="str">
        <f aca="false">IF($C2346="","",商品マスタ!$G2345)</f>
        <v/>
      </c>
      <c r="F2346" s="12" t="str">
        <f aca="false">IF($C2346="","",IF(商品マスタ!$P2345="","理論",商品マスタ!$P2345))</f>
        <v/>
      </c>
      <c r="G2346" s="17" t="str">
        <f aca="false">IF($C2346="","",N(商品マスタ!$H2345))</f>
        <v/>
      </c>
      <c r="H2346" s="14"/>
      <c r="I2346" s="17" t="str">
        <f aca="false">IF($C2346="","",N($H2346)*N(商品マスタ!$N2345))</f>
        <v/>
      </c>
      <c r="J2346" s="17" t="str">
        <f aca="false">IF($C2346="","",N($I2346)-N($G2346))</f>
        <v/>
      </c>
      <c r="K2346" s="37" t="str">
        <f aca="false">IF($C2346="","",N(商品マスタ!$I2345))</f>
        <v/>
      </c>
      <c r="L2346" s="17" t="str">
        <f aca="false">IF($C2346="","",MAX(1,N(商品マスタ!$J2345)))</f>
        <v/>
      </c>
      <c r="M2346" s="38" t="str">
        <f aca="false">IF($C2346="","",N(TOP!$C$16)*N($K2346))</f>
        <v/>
      </c>
      <c r="N2346" s="17" t="str">
        <f aca="false">IF($C2346="","",ROUNDUP(N($M2346)/N($L2346),0))</f>
        <v/>
      </c>
      <c r="O2346" s="17" t="str">
        <f aca="false">IF($C2346="","",N(商品マスタ!$R2345))</f>
        <v/>
      </c>
      <c r="P2346" s="17" t="str">
        <f aca="false">IF($C2346="","",IF($F2346="理論",(N($O2346)+N($N2346))-N($G2346),(N($O2346)+N($N2346))-N($I2346)))</f>
        <v/>
      </c>
      <c r="Q2346" s="17" t="str">
        <f aca="false">IF($C2346="","",MAX(1,N(商品マスタ!$K2345)))</f>
        <v/>
      </c>
      <c r="R2346" s="39" t="str">
        <f aca="false">IF($C2346="","",IF(N($P2346)/N($Q2346)&lt;=0,"",ROUNDUP(N($P2346)/N($Q2346),0)))</f>
        <v/>
      </c>
      <c r="S2346" s="14"/>
      <c r="T2346" s="40" t="str">
        <f aca="false">IF($C2346="","",N(商品マスタ!$M2345))</f>
        <v/>
      </c>
      <c r="U2346" s="40" t="str">
        <f aca="false">IF($S2346="","",N($S2346)*N($T2346))</f>
        <v/>
      </c>
      <c r="V2346" s="18"/>
    </row>
    <row r="2347" customFormat="false" ht="15" hidden="false" customHeight="false" outlineLevel="0" collapsed="false">
      <c r="B2347" s="12" t="n">
        <v>2341</v>
      </c>
      <c r="C2347" s="36" t="str">
        <f aca="false">IF(商品マスタ!$C2346="","",商品マスタ!$C2346)</f>
        <v/>
      </c>
      <c r="D2347" s="12" t="str">
        <f aca="false">IF($C2347="","",商品マスタ!$D2346)</f>
        <v/>
      </c>
      <c r="E2347" s="12" t="str">
        <f aca="false">IF($C2347="","",商品マスタ!$G2346)</f>
        <v/>
      </c>
      <c r="F2347" s="12" t="str">
        <f aca="false">IF($C2347="","",IF(商品マスタ!$P2346="","理論",商品マスタ!$P2346))</f>
        <v/>
      </c>
      <c r="G2347" s="17" t="str">
        <f aca="false">IF($C2347="","",N(商品マスタ!$H2346))</f>
        <v/>
      </c>
      <c r="H2347" s="14"/>
      <c r="I2347" s="17" t="str">
        <f aca="false">IF($C2347="","",N($H2347)*N(商品マスタ!$N2346))</f>
        <v/>
      </c>
      <c r="J2347" s="17" t="str">
        <f aca="false">IF($C2347="","",N($I2347)-N($G2347))</f>
        <v/>
      </c>
      <c r="K2347" s="37" t="str">
        <f aca="false">IF($C2347="","",N(商品マスタ!$I2346))</f>
        <v/>
      </c>
      <c r="L2347" s="17" t="str">
        <f aca="false">IF($C2347="","",MAX(1,N(商品マスタ!$J2346)))</f>
        <v/>
      </c>
      <c r="M2347" s="38" t="str">
        <f aca="false">IF($C2347="","",N(TOP!$C$16)*N($K2347))</f>
        <v/>
      </c>
      <c r="N2347" s="17" t="str">
        <f aca="false">IF($C2347="","",ROUNDUP(N($M2347)/N($L2347),0))</f>
        <v/>
      </c>
      <c r="O2347" s="17" t="str">
        <f aca="false">IF($C2347="","",N(商品マスタ!$R2346))</f>
        <v/>
      </c>
      <c r="P2347" s="17" t="str">
        <f aca="false">IF($C2347="","",IF($F2347="理論",(N($O2347)+N($N2347))-N($G2347),(N($O2347)+N($N2347))-N($I2347)))</f>
        <v/>
      </c>
      <c r="Q2347" s="17" t="str">
        <f aca="false">IF($C2347="","",MAX(1,N(商品マスタ!$K2346)))</f>
        <v/>
      </c>
      <c r="R2347" s="39" t="str">
        <f aca="false">IF($C2347="","",IF(N($P2347)/N($Q2347)&lt;=0,"",ROUNDUP(N($P2347)/N($Q2347),0)))</f>
        <v/>
      </c>
      <c r="S2347" s="14"/>
      <c r="T2347" s="40" t="str">
        <f aca="false">IF($C2347="","",N(商品マスタ!$M2346))</f>
        <v/>
      </c>
      <c r="U2347" s="40" t="str">
        <f aca="false">IF($S2347="","",N($S2347)*N($T2347))</f>
        <v/>
      </c>
      <c r="V2347" s="18"/>
    </row>
    <row r="2348" customFormat="false" ht="15" hidden="false" customHeight="false" outlineLevel="0" collapsed="false">
      <c r="B2348" s="12" t="n">
        <v>2342</v>
      </c>
      <c r="C2348" s="36" t="str">
        <f aca="false">IF(商品マスタ!$C2347="","",商品マスタ!$C2347)</f>
        <v/>
      </c>
      <c r="D2348" s="12" t="str">
        <f aca="false">IF($C2348="","",商品マスタ!$D2347)</f>
        <v/>
      </c>
      <c r="E2348" s="12" t="str">
        <f aca="false">IF($C2348="","",商品マスタ!$G2347)</f>
        <v/>
      </c>
      <c r="F2348" s="12" t="str">
        <f aca="false">IF($C2348="","",IF(商品マスタ!$P2347="","理論",商品マスタ!$P2347))</f>
        <v/>
      </c>
      <c r="G2348" s="17" t="str">
        <f aca="false">IF($C2348="","",N(商品マスタ!$H2347))</f>
        <v/>
      </c>
      <c r="H2348" s="14"/>
      <c r="I2348" s="17" t="str">
        <f aca="false">IF($C2348="","",N($H2348)*N(商品マスタ!$N2347))</f>
        <v/>
      </c>
      <c r="J2348" s="17" t="str">
        <f aca="false">IF($C2348="","",N($I2348)-N($G2348))</f>
        <v/>
      </c>
      <c r="K2348" s="37" t="str">
        <f aca="false">IF($C2348="","",N(商品マスタ!$I2347))</f>
        <v/>
      </c>
      <c r="L2348" s="17" t="str">
        <f aca="false">IF($C2348="","",MAX(1,N(商品マスタ!$J2347)))</f>
        <v/>
      </c>
      <c r="M2348" s="38" t="str">
        <f aca="false">IF($C2348="","",N(TOP!$C$16)*N($K2348))</f>
        <v/>
      </c>
      <c r="N2348" s="17" t="str">
        <f aca="false">IF($C2348="","",ROUNDUP(N($M2348)/N($L2348),0))</f>
        <v/>
      </c>
      <c r="O2348" s="17" t="str">
        <f aca="false">IF($C2348="","",N(商品マスタ!$R2347))</f>
        <v/>
      </c>
      <c r="P2348" s="17" t="str">
        <f aca="false">IF($C2348="","",IF($F2348="理論",(N($O2348)+N($N2348))-N($G2348),(N($O2348)+N($N2348))-N($I2348)))</f>
        <v/>
      </c>
      <c r="Q2348" s="17" t="str">
        <f aca="false">IF($C2348="","",MAX(1,N(商品マスタ!$K2347)))</f>
        <v/>
      </c>
      <c r="R2348" s="39" t="str">
        <f aca="false">IF($C2348="","",IF(N($P2348)/N($Q2348)&lt;=0,"",ROUNDUP(N($P2348)/N($Q2348),0)))</f>
        <v/>
      </c>
      <c r="S2348" s="14"/>
      <c r="T2348" s="40" t="str">
        <f aca="false">IF($C2348="","",N(商品マスタ!$M2347))</f>
        <v/>
      </c>
      <c r="U2348" s="40" t="str">
        <f aca="false">IF($S2348="","",N($S2348)*N($T2348))</f>
        <v/>
      </c>
      <c r="V2348" s="18"/>
    </row>
    <row r="2349" customFormat="false" ht="15" hidden="false" customHeight="false" outlineLevel="0" collapsed="false">
      <c r="B2349" s="12" t="n">
        <v>2343</v>
      </c>
      <c r="C2349" s="36" t="str">
        <f aca="false">IF(商品マスタ!$C2348="","",商品マスタ!$C2348)</f>
        <v/>
      </c>
      <c r="D2349" s="12" t="str">
        <f aca="false">IF($C2349="","",商品マスタ!$D2348)</f>
        <v/>
      </c>
      <c r="E2349" s="12" t="str">
        <f aca="false">IF($C2349="","",商品マスタ!$G2348)</f>
        <v/>
      </c>
      <c r="F2349" s="12" t="str">
        <f aca="false">IF($C2349="","",IF(商品マスタ!$P2348="","理論",商品マスタ!$P2348))</f>
        <v/>
      </c>
      <c r="G2349" s="17" t="str">
        <f aca="false">IF($C2349="","",N(商品マスタ!$H2348))</f>
        <v/>
      </c>
      <c r="H2349" s="14"/>
      <c r="I2349" s="17" t="str">
        <f aca="false">IF($C2349="","",N($H2349)*N(商品マスタ!$N2348))</f>
        <v/>
      </c>
      <c r="J2349" s="17" t="str">
        <f aca="false">IF($C2349="","",N($I2349)-N($G2349))</f>
        <v/>
      </c>
      <c r="K2349" s="37" t="str">
        <f aca="false">IF($C2349="","",N(商品マスタ!$I2348))</f>
        <v/>
      </c>
      <c r="L2349" s="17" t="str">
        <f aca="false">IF($C2349="","",MAX(1,N(商品マスタ!$J2348)))</f>
        <v/>
      </c>
      <c r="M2349" s="38" t="str">
        <f aca="false">IF($C2349="","",N(TOP!$C$16)*N($K2349))</f>
        <v/>
      </c>
      <c r="N2349" s="17" t="str">
        <f aca="false">IF($C2349="","",ROUNDUP(N($M2349)/N($L2349),0))</f>
        <v/>
      </c>
      <c r="O2349" s="17" t="str">
        <f aca="false">IF($C2349="","",N(商品マスタ!$R2348))</f>
        <v/>
      </c>
      <c r="P2349" s="17" t="str">
        <f aca="false">IF($C2349="","",IF($F2349="理論",(N($O2349)+N($N2349))-N($G2349),(N($O2349)+N($N2349))-N($I2349)))</f>
        <v/>
      </c>
      <c r="Q2349" s="17" t="str">
        <f aca="false">IF($C2349="","",MAX(1,N(商品マスタ!$K2348)))</f>
        <v/>
      </c>
      <c r="R2349" s="39" t="str">
        <f aca="false">IF($C2349="","",IF(N($P2349)/N($Q2349)&lt;=0,"",ROUNDUP(N($P2349)/N($Q2349),0)))</f>
        <v/>
      </c>
      <c r="S2349" s="14"/>
      <c r="T2349" s="40" t="str">
        <f aca="false">IF($C2349="","",N(商品マスタ!$M2348))</f>
        <v/>
      </c>
      <c r="U2349" s="40" t="str">
        <f aca="false">IF($S2349="","",N($S2349)*N($T2349))</f>
        <v/>
      </c>
      <c r="V2349" s="18"/>
    </row>
    <row r="2350" customFormat="false" ht="15" hidden="false" customHeight="false" outlineLevel="0" collapsed="false">
      <c r="B2350" s="12" t="n">
        <v>2344</v>
      </c>
      <c r="C2350" s="36" t="str">
        <f aca="false">IF(商品マスタ!$C2349="","",商品マスタ!$C2349)</f>
        <v/>
      </c>
      <c r="D2350" s="12" t="str">
        <f aca="false">IF($C2350="","",商品マスタ!$D2349)</f>
        <v/>
      </c>
      <c r="E2350" s="12" t="str">
        <f aca="false">IF($C2350="","",商品マスタ!$G2349)</f>
        <v/>
      </c>
      <c r="F2350" s="12" t="str">
        <f aca="false">IF($C2350="","",IF(商品マスタ!$P2349="","理論",商品マスタ!$P2349))</f>
        <v/>
      </c>
      <c r="G2350" s="17" t="str">
        <f aca="false">IF($C2350="","",N(商品マスタ!$H2349))</f>
        <v/>
      </c>
      <c r="H2350" s="14"/>
      <c r="I2350" s="17" t="str">
        <f aca="false">IF($C2350="","",N($H2350)*N(商品マスタ!$N2349))</f>
        <v/>
      </c>
      <c r="J2350" s="17" t="str">
        <f aca="false">IF($C2350="","",N($I2350)-N($G2350))</f>
        <v/>
      </c>
      <c r="K2350" s="37" t="str">
        <f aca="false">IF($C2350="","",N(商品マスタ!$I2349))</f>
        <v/>
      </c>
      <c r="L2350" s="17" t="str">
        <f aca="false">IF($C2350="","",MAX(1,N(商品マスタ!$J2349)))</f>
        <v/>
      </c>
      <c r="M2350" s="38" t="str">
        <f aca="false">IF($C2350="","",N(TOP!$C$16)*N($K2350))</f>
        <v/>
      </c>
      <c r="N2350" s="17" t="str">
        <f aca="false">IF($C2350="","",ROUNDUP(N($M2350)/N($L2350),0))</f>
        <v/>
      </c>
      <c r="O2350" s="17" t="str">
        <f aca="false">IF($C2350="","",N(商品マスタ!$R2349))</f>
        <v/>
      </c>
      <c r="P2350" s="17" t="str">
        <f aca="false">IF($C2350="","",IF($F2350="理論",(N($O2350)+N($N2350))-N($G2350),(N($O2350)+N($N2350))-N($I2350)))</f>
        <v/>
      </c>
      <c r="Q2350" s="17" t="str">
        <f aca="false">IF($C2350="","",MAX(1,N(商品マスタ!$K2349)))</f>
        <v/>
      </c>
      <c r="R2350" s="39" t="str">
        <f aca="false">IF($C2350="","",IF(N($P2350)/N($Q2350)&lt;=0,"",ROUNDUP(N($P2350)/N($Q2350),0)))</f>
        <v/>
      </c>
      <c r="S2350" s="14"/>
      <c r="T2350" s="40" t="str">
        <f aca="false">IF($C2350="","",N(商品マスタ!$M2349))</f>
        <v/>
      </c>
      <c r="U2350" s="40" t="str">
        <f aca="false">IF($S2350="","",N($S2350)*N($T2350))</f>
        <v/>
      </c>
      <c r="V2350" s="18"/>
    </row>
    <row r="2351" customFormat="false" ht="15" hidden="false" customHeight="false" outlineLevel="0" collapsed="false">
      <c r="B2351" s="12" t="n">
        <v>2345</v>
      </c>
      <c r="C2351" s="36" t="str">
        <f aca="false">IF(商品マスタ!$C2350="","",商品マスタ!$C2350)</f>
        <v/>
      </c>
      <c r="D2351" s="12" t="str">
        <f aca="false">IF($C2351="","",商品マスタ!$D2350)</f>
        <v/>
      </c>
      <c r="E2351" s="12" t="str">
        <f aca="false">IF($C2351="","",商品マスタ!$G2350)</f>
        <v/>
      </c>
      <c r="F2351" s="12" t="str">
        <f aca="false">IF($C2351="","",IF(商品マスタ!$P2350="","理論",商品マスタ!$P2350))</f>
        <v/>
      </c>
      <c r="G2351" s="17" t="str">
        <f aca="false">IF($C2351="","",N(商品マスタ!$H2350))</f>
        <v/>
      </c>
      <c r="H2351" s="14"/>
      <c r="I2351" s="17" t="str">
        <f aca="false">IF($C2351="","",N($H2351)*N(商品マスタ!$N2350))</f>
        <v/>
      </c>
      <c r="J2351" s="17" t="str">
        <f aca="false">IF($C2351="","",N($I2351)-N($G2351))</f>
        <v/>
      </c>
      <c r="K2351" s="37" t="str">
        <f aca="false">IF($C2351="","",N(商品マスタ!$I2350))</f>
        <v/>
      </c>
      <c r="L2351" s="17" t="str">
        <f aca="false">IF($C2351="","",MAX(1,N(商品マスタ!$J2350)))</f>
        <v/>
      </c>
      <c r="M2351" s="38" t="str">
        <f aca="false">IF($C2351="","",N(TOP!$C$16)*N($K2351))</f>
        <v/>
      </c>
      <c r="N2351" s="17" t="str">
        <f aca="false">IF($C2351="","",ROUNDUP(N($M2351)/N($L2351),0))</f>
        <v/>
      </c>
      <c r="O2351" s="17" t="str">
        <f aca="false">IF($C2351="","",N(商品マスタ!$R2350))</f>
        <v/>
      </c>
      <c r="P2351" s="17" t="str">
        <f aca="false">IF($C2351="","",IF($F2351="理論",(N($O2351)+N($N2351))-N($G2351),(N($O2351)+N($N2351))-N($I2351)))</f>
        <v/>
      </c>
      <c r="Q2351" s="17" t="str">
        <f aca="false">IF($C2351="","",MAX(1,N(商品マスタ!$K2350)))</f>
        <v/>
      </c>
      <c r="R2351" s="39" t="str">
        <f aca="false">IF($C2351="","",IF(N($P2351)/N($Q2351)&lt;=0,"",ROUNDUP(N($P2351)/N($Q2351),0)))</f>
        <v/>
      </c>
      <c r="S2351" s="14"/>
      <c r="T2351" s="40" t="str">
        <f aca="false">IF($C2351="","",N(商品マスタ!$M2350))</f>
        <v/>
      </c>
      <c r="U2351" s="40" t="str">
        <f aca="false">IF($S2351="","",N($S2351)*N($T2351))</f>
        <v/>
      </c>
      <c r="V2351" s="18"/>
    </row>
    <row r="2352" customFormat="false" ht="15" hidden="false" customHeight="false" outlineLevel="0" collapsed="false">
      <c r="B2352" s="12" t="n">
        <v>2346</v>
      </c>
      <c r="C2352" s="36" t="str">
        <f aca="false">IF(商品マスタ!$C2351="","",商品マスタ!$C2351)</f>
        <v/>
      </c>
      <c r="D2352" s="12" t="str">
        <f aca="false">IF($C2352="","",商品マスタ!$D2351)</f>
        <v/>
      </c>
      <c r="E2352" s="12" t="str">
        <f aca="false">IF($C2352="","",商品マスタ!$G2351)</f>
        <v/>
      </c>
      <c r="F2352" s="12" t="str">
        <f aca="false">IF($C2352="","",IF(商品マスタ!$P2351="","理論",商品マスタ!$P2351))</f>
        <v/>
      </c>
      <c r="G2352" s="17" t="str">
        <f aca="false">IF($C2352="","",N(商品マスタ!$H2351))</f>
        <v/>
      </c>
      <c r="H2352" s="14"/>
      <c r="I2352" s="17" t="str">
        <f aca="false">IF($C2352="","",N($H2352)*N(商品マスタ!$N2351))</f>
        <v/>
      </c>
      <c r="J2352" s="17" t="str">
        <f aca="false">IF($C2352="","",N($I2352)-N($G2352))</f>
        <v/>
      </c>
      <c r="K2352" s="37" t="str">
        <f aca="false">IF($C2352="","",N(商品マスタ!$I2351))</f>
        <v/>
      </c>
      <c r="L2352" s="17" t="str">
        <f aca="false">IF($C2352="","",MAX(1,N(商品マスタ!$J2351)))</f>
        <v/>
      </c>
      <c r="M2352" s="38" t="str">
        <f aca="false">IF($C2352="","",N(TOP!$C$16)*N($K2352))</f>
        <v/>
      </c>
      <c r="N2352" s="17" t="str">
        <f aca="false">IF($C2352="","",ROUNDUP(N($M2352)/N($L2352),0))</f>
        <v/>
      </c>
      <c r="O2352" s="17" t="str">
        <f aca="false">IF($C2352="","",N(商品マスタ!$R2351))</f>
        <v/>
      </c>
      <c r="P2352" s="17" t="str">
        <f aca="false">IF($C2352="","",IF($F2352="理論",(N($O2352)+N($N2352))-N($G2352),(N($O2352)+N($N2352))-N($I2352)))</f>
        <v/>
      </c>
      <c r="Q2352" s="17" t="str">
        <f aca="false">IF($C2352="","",MAX(1,N(商品マスタ!$K2351)))</f>
        <v/>
      </c>
      <c r="R2352" s="39" t="str">
        <f aca="false">IF($C2352="","",IF(N($P2352)/N($Q2352)&lt;=0,"",ROUNDUP(N($P2352)/N($Q2352),0)))</f>
        <v/>
      </c>
      <c r="S2352" s="14"/>
      <c r="T2352" s="40" t="str">
        <f aca="false">IF($C2352="","",N(商品マスタ!$M2351))</f>
        <v/>
      </c>
      <c r="U2352" s="40" t="str">
        <f aca="false">IF($S2352="","",N($S2352)*N($T2352))</f>
        <v/>
      </c>
      <c r="V2352" s="18"/>
    </row>
    <row r="2353" customFormat="false" ht="15" hidden="false" customHeight="false" outlineLevel="0" collapsed="false">
      <c r="B2353" s="12" t="n">
        <v>2347</v>
      </c>
      <c r="C2353" s="36" t="str">
        <f aca="false">IF(商品マスタ!$C2352="","",商品マスタ!$C2352)</f>
        <v/>
      </c>
      <c r="D2353" s="12" t="str">
        <f aca="false">IF($C2353="","",商品マスタ!$D2352)</f>
        <v/>
      </c>
      <c r="E2353" s="12" t="str">
        <f aca="false">IF($C2353="","",商品マスタ!$G2352)</f>
        <v/>
      </c>
      <c r="F2353" s="12" t="str">
        <f aca="false">IF($C2353="","",IF(商品マスタ!$P2352="","理論",商品マスタ!$P2352))</f>
        <v/>
      </c>
      <c r="G2353" s="17" t="str">
        <f aca="false">IF($C2353="","",N(商品マスタ!$H2352))</f>
        <v/>
      </c>
      <c r="H2353" s="14"/>
      <c r="I2353" s="17" t="str">
        <f aca="false">IF($C2353="","",N($H2353)*N(商品マスタ!$N2352))</f>
        <v/>
      </c>
      <c r="J2353" s="17" t="str">
        <f aca="false">IF($C2353="","",N($I2353)-N($G2353))</f>
        <v/>
      </c>
      <c r="K2353" s="37" t="str">
        <f aca="false">IF($C2353="","",N(商品マスタ!$I2352))</f>
        <v/>
      </c>
      <c r="L2353" s="17" t="str">
        <f aca="false">IF($C2353="","",MAX(1,N(商品マスタ!$J2352)))</f>
        <v/>
      </c>
      <c r="M2353" s="38" t="str">
        <f aca="false">IF($C2353="","",N(TOP!$C$16)*N($K2353))</f>
        <v/>
      </c>
      <c r="N2353" s="17" t="str">
        <f aca="false">IF($C2353="","",ROUNDUP(N($M2353)/N($L2353),0))</f>
        <v/>
      </c>
      <c r="O2353" s="17" t="str">
        <f aca="false">IF($C2353="","",N(商品マスタ!$R2352))</f>
        <v/>
      </c>
      <c r="P2353" s="17" t="str">
        <f aca="false">IF($C2353="","",IF($F2353="理論",(N($O2353)+N($N2353))-N($G2353),(N($O2353)+N($N2353))-N($I2353)))</f>
        <v/>
      </c>
      <c r="Q2353" s="17" t="str">
        <f aca="false">IF($C2353="","",MAX(1,N(商品マスタ!$K2352)))</f>
        <v/>
      </c>
      <c r="R2353" s="39" t="str">
        <f aca="false">IF($C2353="","",IF(N($P2353)/N($Q2353)&lt;=0,"",ROUNDUP(N($P2353)/N($Q2353),0)))</f>
        <v/>
      </c>
      <c r="S2353" s="14"/>
      <c r="T2353" s="40" t="str">
        <f aca="false">IF($C2353="","",N(商品マスタ!$M2352))</f>
        <v/>
      </c>
      <c r="U2353" s="40" t="str">
        <f aca="false">IF($S2353="","",N($S2353)*N($T2353))</f>
        <v/>
      </c>
      <c r="V2353" s="18"/>
    </row>
    <row r="2354" customFormat="false" ht="15" hidden="false" customHeight="false" outlineLevel="0" collapsed="false">
      <c r="B2354" s="12" t="n">
        <v>2348</v>
      </c>
      <c r="C2354" s="36" t="str">
        <f aca="false">IF(商品マスタ!$C2353="","",商品マスタ!$C2353)</f>
        <v/>
      </c>
      <c r="D2354" s="12" t="str">
        <f aca="false">IF($C2354="","",商品マスタ!$D2353)</f>
        <v/>
      </c>
      <c r="E2354" s="12" t="str">
        <f aca="false">IF($C2354="","",商品マスタ!$G2353)</f>
        <v/>
      </c>
      <c r="F2354" s="12" t="str">
        <f aca="false">IF($C2354="","",IF(商品マスタ!$P2353="","理論",商品マスタ!$P2353))</f>
        <v/>
      </c>
      <c r="G2354" s="17" t="str">
        <f aca="false">IF($C2354="","",N(商品マスタ!$H2353))</f>
        <v/>
      </c>
      <c r="H2354" s="14"/>
      <c r="I2354" s="17" t="str">
        <f aca="false">IF($C2354="","",N($H2354)*N(商品マスタ!$N2353))</f>
        <v/>
      </c>
      <c r="J2354" s="17" t="str">
        <f aca="false">IF($C2354="","",N($I2354)-N($G2354))</f>
        <v/>
      </c>
      <c r="K2354" s="37" t="str">
        <f aca="false">IF($C2354="","",N(商品マスタ!$I2353))</f>
        <v/>
      </c>
      <c r="L2354" s="17" t="str">
        <f aca="false">IF($C2354="","",MAX(1,N(商品マスタ!$J2353)))</f>
        <v/>
      </c>
      <c r="M2354" s="38" t="str">
        <f aca="false">IF($C2354="","",N(TOP!$C$16)*N($K2354))</f>
        <v/>
      </c>
      <c r="N2354" s="17" t="str">
        <f aca="false">IF($C2354="","",ROUNDUP(N($M2354)/N($L2354),0))</f>
        <v/>
      </c>
      <c r="O2354" s="17" t="str">
        <f aca="false">IF($C2354="","",N(商品マスタ!$R2353))</f>
        <v/>
      </c>
      <c r="P2354" s="17" t="str">
        <f aca="false">IF($C2354="","",IF($F2354="理論",(N($O2354)+N($N2354))-N($G2354),(N($O2354)+N($N2354))-N($I2354)))</f>
        <v/>
      </c>
      <c r="Q2354" s="17" t="str">
        <f aca="false">IF($C2354="","",MAX(1,N(商品マスタ!$K2353)))</f>
        <v/>
      </c>
      <c r="R2354" s="39" t="str">
        <f aca="false">IF($C2354="","",IF(N($P2354)/N($Q2354)&lt;=0,"",ROUNDUP(N($P2354)/N($Q2354),0)))</f>
        <v/>
      </c>
      <c r="S2354" s="14"/>
      <c r="T2354" s="40" t="str">
        <f aca="false">IF($C2354="","",N(商品マスタ!$M2353))</f>
        <v/>
      </c>
      <c r="U2354" s="40" t="str">
        <f aca="false">IF($S2354="","",N($S2354)*N($T2354))</f>
        <v/>
      </c>
      <c r="V2354" s="18"/>
    </row>
    <row r="2355" customFormat="false" ht="15" hidden="false" customHeight="false" outlineLevel="0" collapsed="false">
      <c r="B2355" s="12" t="n">
        <v>2349</v>
      </c>
      <c r="C2355" s="36" t="str">
        <f aca="false">IF(商品マスタ!$C2354="","",商品マスタ!$C2354)</f>
        <v/>
      </c>
      <c r="D2355" s="12" t="str">
        <f aca="false">IF($C2355="","",商品マスタ!$D2354)</f>
        <v/>
      </c>
      <c r="E2355" s="12" t="str">
        <f aca="false">IF($C2355="","",商品マスタ!$G2354)</f>
        <v/>
      </c>
      <c r="F2355" s="12" t="str">
        <f aca="false">IF($C2355="","",IF(商品マスタ!$P2354="","理論",商品マスタ!$P2354))</f>
        <v/>
      </c>
      <c r="G2355" s="17" t="str">
        <f aca="false">IF($C2355="","",N(商品マスタ!$H2354))</f>
        <v/>
      </c>
      <c r="H2355" s="14"/>
      <c r="I2355" s="17" t="str">
        <f aca="false">IF($C2355="","",N($H2355)*N(商品マスタ!$N2354))</f>
        <v/>
      </c>
      <c r="J2355" s="17" t="str">
        <f aca="false">IF($C2355="","",N($I2355)-N($G2355))</f>
        <v/>
      </c>
      <c r="K2355" s="37" t="str">
        <f aca="false">IF($C2355="","",N(商品マスタ!$I2354))</f>
        <v/>
      </c>
      <c r="L2355" s="17" t="str">
        <f aca="false">IF($C2355="","",MAX(1,N(商品マスタ!$J2354)))</f>
        <v/>
      </c>
      <c r="M2355" s="38" t="str">
        <f aca="false">IF($C2355="","",N(TOP!$C$16)*N($K2355))</f>
        <v/>
      </c>
      <c r="N2355" s="17" t="str">
        <f aca="false">IF($C2355="","",ROUNDUP(N($M2355)/N($L2355),0))</f>
        <v/>
      </c>
      <c r="O2355" s="17" t="str">
        <f aca="false">IF($C2355="","",N(商品マスタ!$R2354))</f>
        <v/>
      </c>
      <c r="P2355" s="17" t="str">
        <f aca="false">IF($C2355="","",IF($F2355="理論",(N($O2355)+N($N2355))-N($G2355),(N($O2355)+N($N2355))-N($I2355)))</f>
        <v/>
      </c>
      <c r="Q2355" s="17" t="str">
        <f aca="false">IF($C2355="","",MAX(1,N(商品マスタ!$K2354)))</f>
        <v/>
      </c>
      <c r="R2355" s="39" t="str">
        <f aca="false">IF($C2355="","",IF(N($P2355)/N($Q2355)&lt;=0,"",ROUNDUP(N($P2355)/N($Q2355),0)))</f>
        <v/>
      </c>
      <c r="S2355" s="14"/>
      <c r="T2355" s="40" t="str">
        <f aca="false">IF($C2355="","",N(商品マスタ!$M2354))</f>
        <v/>
      </c>
      <c r="U2355" s="40" t="str">
        <f aca="false">IF($S2355="","",N($S2355)*N($T2355))</f>
        <v/>
      </c>
      <c r="V2355" s="18"/>
    </row>
    <row r="2356" customFormat="false" ht="15" hidden="false" customHeight="false" outlineLevel="0" collapsed="false">
      <c r="B2356" s="12" t="n">
        <v>2350</v>
      </c>
      <c r="C2356" s="36" t="str">
        <f aca="false">IF(商品マスタ!$C2355="","",商品マスタ!$C2355)</f>
        <v/>
      </c>
      <c r="D2356" s="12" t="str">
        <f aca="false">IF($C2356="","",商品マスタ!$D2355)</f>
        <v/>
      </c>
      <c r="E2356" s="12" t="str">
        <f aca="false">IF($C2356="","",商品マスタ!$G2355)</f>
        <v/>
      </c>
      <c r="F2356" s="12" t="str">
        <f aca="false">IF($C2356="","",IF(商品マスタ!$P2355="","理論",商品マスタ!$P2355))</f>
        <v/>
      </c>
      <c r="G2356" s="17" t="str">
        <f aca="false">IF($C2356="","",N(商品マスタ!$H2355))</f>
        <v/>
      </c>
      <c r="H2356" s="14"/>
      <c r="I2356" s="17" t="str">
        <f aca="false">IF($C2356="","",N($H2356)*N(商品マスタ!$N2355))</f>
        <v/>
      </c>
      <c r="J2356" s="17" t="str">
        <f aca="false">IF($C2356="","",N($I2356)-N($G2356))</f>
        <v/>
      </c>
      <c r="K2356" s="37" t="str">
        <f aca="false">IF($C2356="","",N(商品マスタ!$I2355))</f>
        <v/>
      </c>
      <c r="L2356" s="17" t="str">
        <f aca="false">IF($C2356="","",MAX(1,N(商品マスタ!$J2355)))</f>
        <v/>
      </c>
      <c r="M2356" s="38" t="str">
        <f aca="false">IF($C2356="","",N(TOP!$C$16)*N($K2356))</f>
        <v/>
      </c>
      <c r="N2356" s="17" t="str">
        <f aca="false">IF($C2356="","",ROUNDUP(N($M2356)/N($L2356),0))</f>
        <v/>
      </c>
      <c r="O2356" s="17" t="str">
        <f aca="false">IF($C2356="","",N(商品マスタ!$R2355))</f>
        <v/>
      </c>
      <c r="P2356" s="17" t="str">
        <f aca="false">IF($C2356="","",IF($F2356="理論",(N($O2356)+N($N2356))-N($G2356),(N($O2356)+N($N2356))-N($I2356)))</f>
        <v/>
      </c>
      <c r="Q2356" s="17" t="str">
        <f aca="false">IF($C2356="","",MAX(1,N(商品マスタ!$K2355)))</f>
        <v/>
      </c>
      <c r="R2356" s="39" t="str">
        <f aca="false">IF($C2356="","",IF(N($P2356)/N($Q2356)&lt;=0,"",ROUNDUP(N($P2356)/N($Q2356),0)))</f>
        <v/>
      </c>
      <c r="S2356" s="14"/>
      <c r="T2356" s="40" t="str">
        <f aca="false">IF($C2356="","",N(商品マスタ!$M2355))</f>
        <v/>
      </c>
      <c r="U2356" s="40" t="str">
        <f aca="false">IF($S2356="","",N($S2356)*N($T2356))</f>
        <v/>
      </c>
      <c r="V2356" s="18"/>
    </row>
    <row r="2357" customFormat="false" ht="15" hidden="false" customHeight="false" outlineLevel="0" collapsed="false">
      <c r="B2357" s="12" t="n">
        <v>2351</v>
      </c>
      <c r="C2357" s="36" t="str">
        <f aca="false">IF(商品マスタ!$C2356="","",商品マスタ!$C2356)</f>
        <v/>
      </c>
      <c r="D2357" s="12" t="str">
        <f aca="false">IF($C2357="","",商品マスタ!$D2356)</f>
        <v/>
      </c>
      <c r="E2357" s="12" t="str">
        <f aca="false">IF($C2357="","",商品マスタ!$G2356)</f>
        <v/>
      </c>
      <c r="F2357" s="12" t="str">
        <f aca="false">IF($C2357="","",IF(商品マスタ!$P2356="","理論",商品マスタ!$P2356))</f>
        <v/>
      </c>
      <c r="G2357" s="17" t="str">
        <f aca="false">IF($C2357="","",N(商品マスタ!$H2356))</f>
        <v/>
      </c>
      <c r="H2357" s="14"/>
      <c r="I2357" s="17" t="str">
        <f aca="false">IF($C2357="","",N($H2357)*N(商品マスタ!$N2356))</f>
        <v/>
      </c>
      <c r="J2357" s="17" t="str">
        <f aca="false">IF($C2357="","",N($I2357)-N($G2357))</f>
        <v/>
      </c>
      <c r="K2357" s="37" t="str">
        <f aca="false">IF($C2357="","",N(商品マスタ!$I2356))</f>
        <v/>
      </c>
      <c r="L2357" s="17" t="str">
        <f aca="false">IF($C2357="","",MAX(1,N(商品マスタ!$J2356)))</f>
        <v/>
      </c>
      <c r="M2357" s="38" t="str">
        <f aca="false">IF($C2357="","",N(TOP!$C$16)*N($K2357))</f>
        <v/>
      </c>
      <c r="N2357" s="17" t="str">
        <f aca="false">IF($C2357="","",ROUNDUP(N($M2357)/N($L2357),0))</f>
        <v/>
      </c>
      <c r="O2357" s="17" t="str">
        <f aca="false">IF($C2357="","",N(商品マスタ!$R2356))</f>
        <v/>
      </c>
      <c r="P2357" s="17" t="str">
        <f aca="false">IF($C2357="","",IF($F2357="理論",(N($O2357)+N($N2357))-N($G2357),(N($O2357)+N($N2357))-N($I2357)))</f>
        <v/>
      </c>
      <c r="Q2357" s="17" t="str">
        <f aca="false">IF($C2357="","",MAX(1,N(商品マスタ!$K2356)))</f>
        <v/>
      </c>
      <c r="R2357" s="39" t="str">
        <f aca="false">IF($C2357="","",IF(N($P2357)/N($Q2357)&lt;=0,"",ROUNDUP(N($P2357)/N($Q2357),0)))</f>
        <v/>
      </c>
      <c r="S2357" s="14"/>
      <c r="T2357" s="40" t="str">
        <f aca="false">IF($C2357="","",N(商品マスタ!$M2356))</f>
        <v/>
      </c>
      <c r="U2357" s="40" t="str">
        <f aca="false">IF($S2357="","",N($S2357)*N($T2357))</f>
        <v/>
      </c>
      <c r="V2357" s="18"/>
    </row>
    <row r="2358" customFormat="false" ht="15" hidden="false" customHeight="false" outlineLevel="0" collapsed="false">
      <c r="B2358" s="12" t="n">
        <v>2352</v>
      </c>
      <c r="C2358" s="36" t="str">
        <f aca="false">IF(商品マスタ!$C2357="","",商品マスタ!$C2357)</f>
        <v/>
      </c>
      <c r="D2358" s="12" t="str">
        <f aca="false">IF($C2358="","",商品マスタ!$D2357)</f>
        <v/>
      </c>
      <c r="E2358" s="12" t="str">
        <f aca="false">IF($C2358="","",商品マスタ!$G2357)</f>
        <v/>
      </c>
      <c r="F2358" s="12" t="str">
        <f aca="false">IF($C2358="","",IF(商品マスタ!$P2357="","理論",商品マスタ!$P2357))</f>
        <v/>
      </c>
      <c r="G2358" s="17" t="str">
        <f aca="false">IF($C2358="","",N(商品マスタ!$H2357))</f>
        <v/>
      </c>
      <c r="H2358" s="14"/>
      <c r="I2358" s="17" t="str">
        <f aca="false">IF($C2358="","",N($H2358)*N(商品マスタ!$N2357))</f>
        <v/>
      </c>
      <c r="J2358" s="17" t="str">
        <f aca="false">IF($C2358="","",N($I2358)-N($G2358))</f>
        <v/>
      </c>
      <c r="K2358" s="37" t="str">
        <f aca="false">IF($C2358="","",N(商品マスタ!$I2357))</f>
        <v/>
      </c>
      <c r="L2358" s="17" t="str">
        <f aca="false">IF($C2358="","",MAX(1,N(商品マスタ!$J2357)))</f>
        <v/>
      </c>
      <c r="M2358" s="38" t="str">
        <f aca="false">IF($C2358="","",N(TOP!$C$16)*N($K2358))</f>
        <v/>
      </c>
      <c r="N2358" s="17" t="str">
        <f aca="false">IF($C2358="","",ROUNDUP(N($M2358)/N($L2358),0))</f>
        <v/>
      </c>
      <c r="O2358" s="17" t="str">
        <f aca="false">IF($C2358="","",N(商品マスタ!$R2357))</f>
        <v/>
      </c>
      <c r="P2358" s="17" t="str">
        <f aca="false">IF($C2358="","",IF($F2358="理論",(N($O2358)+N($N2358))-N($G2358),(N($O2358)+N($N2358))-N($I2358)))</f>
        <v/>
      </c>
      <c r="Q2358" s="17" t="str">
        <f aca="false">IF($C2358="","",MAX(1,N(商品マスタ!$K2357)))</f>
        <v/>
      </c>
      <c r="R2358" s="39" t="str">
        <f aca="false">IF($C2358="","",IF(N($P2358)/N($Q2358)&lt;=0,"",ROUNDUP(N($P2358)/N($Q2358),0)))</f>
        <v/>
      </c>
      <c r="S2358" s="14"/>
      <c r="T2358" s="40" t="str">
        <f aca="false">IF($C2358="","",N(商品マスタ!$M2357))</f>
        <v/>
      </c>
      <c r="U2358" s="40" t="str">
        <f aca="false">IF($S2358="","",N($S2358)*N($T2358))</f>
        <v/>
      </c>
      <c r="V2358" s="18"/>
    </row>
    <row r="2359" customFormat="false" ht="15" hidden="false" customHeight="false" outlineLevel="0" collapsed="false">
      <c r="B2359" s="12" t="n">
        <v>2353</v>
      </c>
      <c r="C2359" s="36" t="str">
        <f aca="false">IF(商品マスタ!$C2358="","",商品マスタ!$C2358)</f>
        <v/>
      </c>
      <c r="D2359" s="12" t="str">
        <f aca="false">IF($C2359="","",商品マスタ!$D2358)</f>
        <v/>
      </c>
      <c r="E2359" s="12" t="str">
        <f aca="false">IF($C2359="","",商品マスタ!$G2358)</f>
        <v/>
      </c>
      <c r="F2359" s="12" t="str">
        <f aca="false">IF($C2359="","",IF(商品マスタ!$P2358="","理論",商品マスタ!$P2358))</f>
        <v/>
      </c>
      <c r="G2359" s="17" t="str">
        <f aca="false">IF($C2359="","",N(商品マスタ!$H2358))</f>
        <v/>
      </c>
      <c r="H2359" s="14"/>
      <c r="I2359" s="17" t="str">
        <f aca="false">IF($C2359="","",N($H2359)*N(商品マスタ!$N2358))</f>
        <v/>
      </c>
      <c r="J2359" s="17" t="str">
        <f aca="false">IF($C2359="","",N($I2359)-N($G2359))</f>
        <v/>
      </c>
      <c r="K2359" s="37" t="str">
        <f aca="false">IF($C2359="","",N(商品マスタ!$I2358))</f>
        <v/>
      </c>
      <c r="L2359" s="17" t="str">
        <f aca="false">IF($C2359="","",MAX(1,N(商品マスタ!$J2358)))</f>
        <v/>
      </c>
      <c r="M2359" s="38" t="str">
        <f aca="false">IF($C2359="","",N(TOP!$C$16)*N($K2359))</f>
        <v/>
      </c>
      <c r="N2359" s="17" t="str">
        <f aca="false">IF($C2359="","",ROUNDUP(N($M2359)/N($L2359),0))</f>
        <v/>
      </c>
      <c r="O2359" s="17" t="str">
        <f aca="false">IF($C2359="","",N(商品マスタ!$R2358))</f>
        <v/>
      </c>
      <c r="P2359" s="17" t="str">
        <f aca="false">IF($C2359="","",IF($F2359="理論",(N($O2359)+N($N2359))-N($G2359),(N($O2359)+N($N2359))-N($I2359)))</f>
        <v/>
      </c>
      <c r="Q2359" s="17" t="str">
        <f aca="false">IF($C2359="","",MAX(1,N(商品マスタ!$K2358)))</f>
        <v/>
      </c>
      <c r="R2359" s="39" t="str">
        <f aca="false">IF($C2359="","",IF(N($P2359)/N($Q2359)&lt;=0,"",ROUNDUP(N($P2359)/N($Q2359),0)))</f>
        <v/>
      </c>
      <c r="S2359" s="14"/>
      <c r="T2359" s="40" t="str">
        <f aca="false">IF($C2359="","",N(商品マスタ!$M2358))</f>
        <v/>
      </c>
      <c r="U2359" s="40" t="str">
        <f aca="false">IF($S2359="","",N($S2359)*N($T2359))</f>
        <v/>
      </c>
      <c r="V2359" s="18"/>
    </row>
    <row r="2360" customFormat="false" ht="15" hidden="false" customHeight="false" outlineLevel="0" collapsed="false">
      <c r="B2360" s="12" t="n">
        <v>2354</v>
      </c>
      <c r="C2360" s="36" t="str">
        <f aca="false">IF(商品マスタ!$C2359="","",商品マスタ!$C2359)</f>
        <v/>
      </c>
      <c r="D2360" s="12" t="str">
        <f aca="false">IF($C2360="","",商品マスタ!$D2359)</f>
        <v/>
      </c>
      <c r="E2360" s="12" t="str">
        <f aca="false">IF($C2360="","",商品マスタ!$G2359)</f>
        <v/>
      </c>
      <c r="F2360" s="12" t="str">
        <f aca="false">IF($C2360="","",IF(商品マスタ!$P2359="","理論",商品マスタ!$P2359))</f>
        <v/>
      </c>
      <c r="G2360" s="17" t="str">
        <f aca="false">IF($C2360="","",N(商品マスタ!$H2359))</f>
        <v/>
      </c>
      <c r="H2360" s="14"/>
      <c r="I2360" s="17" t="str">
        <f aca="false">IF($C2360="","",N($H2360)*N(商品マスタ!$N2359))</f>
        <v/>
      </c>
      <c r="J2360" s="17" t="str">
        <f aca="false">IF($C2360="","",N($I2360)-N($G2360))</f>
        <v/>
      </c>
      <c r="K2360" s="37" t="str">
        <f aca="false">IF($C2360="","",N(商品マスタ!$I2359))</f>
        <v/>
      </c>
      <c r="L2360" s="17" t="str">
        <f aca="false">IF($C2360="","",MAX(1,N(商品マスタ!$J2359)))</f>
        <v/>
      </c>
      <c r="M2360" s="38" t="str">
        <f aca="false">IF($C2360="","",N(TOP!$C$16)*N($K2360))</f>
        <v/>
      </c>
      <c r="N2360" s="17" t="str">
        <f aca="false">IF($C2360="","",ROUNDUP(N($M2360)/N($L2360),0))</f>
        <v/>
      </c>
      <c r="O2360" s="17" t="str">
        <f aca="false">IF($C2360="","",N(商品マスタ!$R2359))</f>
        <v/>
      </c>
      <c r="P2360" s="17" t="str">
        <f aca="false">IF($C2360="","",IF($F2360="理論",(N($O2360)+N($N2360))-N($G2360),(N($O2360)+N($N2360))-N($I2360)))</f>
        <v/>
      </c>
      <c r="Q2360" s="17" t="str">
        <f aca="false">IF($C2360="","",MAX(1,N(商品マスタ!$K2359)))</f>
        <v/>
      </c>
      <c r="R2360" s="39" t="str">
        <f aca="false">IF($C2360="","",IF(N($P2360)/N($Q2360)&lt;=0,"",ROUNDUP(N($P2360)/N($Q2360),0)))</f>
        <v/>
      </c>
      <c r="S2360" s="14"/>
      <c r="T2360" s="40" t="str">
        <f aca="false">IF($C2360="","",N(商品マスタ!$M2359))</f>
        <v/>
      </c>
      <c r="U2360" s="40" t="str">
        <f aca="false">IF($S2360="","",N($S2360)*N($T2360))</f>
        <v/>
      </c>
      <c r="V2360" s="18"/>
    </row>
    <row r="2361" customFormat="false" ht="15" hidden="false" customHeight="false" outlineLevel="0" collapsed="false">
      <c r="B2361" s="12" t="n">
        <v>2355</v>
      </c>
      <c r="C2361" s="36" t="str">
        <f aca="false">IF(商品マスタ!$C2360="","",商品マスタ!$C2360)</f>
        <v/>
      </c>
      <c r="D2361" s="12" t="str">
        <f aca="false">IF($C2361="","",商品マスタ!$D2360)</f>
        <v/>
      </c>
      <c r="E2361" s="12" t="str">
        <f aca="false">IF($C2361="","",商品マスタ!$G2360)</f>
        <v/>
      </c>
      <c r="F2361" s="12" t="str">
        <f aca="false">IF($C2361="","",IF(商品マスタ!$P2360="","理論",商品マスタ!$P2360))</f>
        <v/>
      </c>
      <c r="G2361" s="17" t="str">
        <f aca="false">IF($C2361="","",N(商品マスタ!$H2360))</f>
        <v/>
      </c>
      <c r="H2361" s="14"/>
      <c r="I2361" s="17" t="str">
        <f aca="false">IF($C2361="","",N($H2361)*N(商品マスタ!$N2360))</f>
        <v/>
      </c>
      <c r="J2361" s="17" t="str">
        <f aca="false">IF($C2361="","",N($I2361)-N($G2361))</f>
        <v/>
      </c>
      <c r="K2361" s="37" t="str">
        <f aca="false">IF($C2361="","",N(商品マスタ!$I2360))</f>
        <v/>
      </c>
      <c r="L2361" s="17" t="str">
        <f aca="false">IF($C2361="","",MAX(1,N(商品マスタ!$J2360)))</f>
        <v/>
      </c>
      <c r="M2361" s="38" t="str">
        <f aca="false">IF($C2361="","",N(TOP!$C$16)*N($K2361))</f>
        <v/>
      </c>
      <c r="N2361" s="17" t="str">
        <f aca="false">IF($C2361="","",ROUNDUP(N($M2361)/N($L2361),0))</f>
        <v/>
      </c>
      <c r="O2361" s="17" t="str">
        <f aca="false">IF($C2361="","",N(商品マスタ!$R2360))</f>
        <v/>
      </c>
      <c r="P2361" s="17" t="str">
        <f aca="false">IF($C2361="","",IF($F2361="理論",(N($O2361)+N($N2361))-N($G2361),(N($O2361)+N($N2361))-N($I2361)))</f>
        <v/>
      </c>
      <c r="Q2361" s="17" t="str">
        <f aca="false">IF($C2361="","",MAX(1,N(商品マスタ!$K2360)))</f>
        <v/>
      </c>
      <c r="R2361" s="39" t="str">
        <f aca="false">IF($C2361="","",IF(N($P2361)/N($Q2361)&lt;=0,"",ROUNDUP(N($P2361)/N($Q2361),0)))</f>
        <v/>
      </c>
      <c r="S2361" s="14"/>
      <c r="T2361" s="40" t="str">
        <f aca="false">IF($C2361="","",N(商品マスタ!$M2360))</f>
        <v/>
      </c>
      <c r="U2361" s="40" t="str">
        <f aca="false">IF($S2361="","",N($S2361)*N($T2361))</f>
        <v/>
      </c>
      <c r="V2361" s="18"/>
    </row>
    <row r="2362" customFormat="false" ht="15" hidden="false" customHeight="false" outlineLevel="0" collapsed="false">
      <c r="B2362" s="12" t="n">
        <v>2356</v>
      </c>
      <c r="C2362" s="36" t="str">
        <f aca="false">IF(商品マスタ!$C2361="","",商品マスタ!$C2361)</f>
        <v/>
      </c>
      <c r="D2362" s="12" t="str">
        <f aca="false">IF($C2362="","",商品マスタ!$D2361)</f>
        <v/>
      </c>
      <c r="E2362" s="12" t="str">
        <f aca="false">IF($C2362="","",商品マスタ!$G2361)</f>
        <v/>
      </c>
      <c r="F2362" s="12" t="str">
        <f aca="false">IF($C2362="","",IF(商品マスタ!$P2361="","理論",商品マスタ!$P2361))</f>
        <v/>
      </c>
      <c r="G2362" s="17" t="str">
        <f aca="false">IF($C2362="","",N(商品マスタ!$H2361))</f>
        <v/>
      </c>
      <c r="H2362" s="14"/>
      <c r="I2362" s="17" t="str">
        <f aca="false">IF($C2362="","",N($H2362)*N(商品マスタ!$N2361))</f>
        <v/>
      </c>
      <c r="J2362" s="17" t="str">
        <f aca="false">IF($C2362="","",N($I2362)-N($G2362))</f>
        <v/>
      </c>
      <c r="K2362" s="37" t="str">
        <f aca="false">IF($C2362="","",N(商品マスタ!$I2361))</f>
        <v/>
      </c>
      <c r="L2362" s="17" t="str">
        <f aca="false">IF($C2362="","",MAX(1,N(商品マスタ!$J2361)))</f>
        <v/>
      </c>
      <c r="M2362" s="38" t="str">
        <f aca="false">IF($C2362="","",N(TOP!$C$16)*N($K2362))</f>
        <v/>
      </c>
      <c r="N2362" s="17" t="str">
        <f aca="false">IF($C2362="","",ROUNDUP(N($M2362)/N($L2362),0))</f>
        <v/>
      </c>
      <c r="O2362" s="17" t="str">
        <f aca="false">IF($C2362="","",N(商品マスタ!$R2361))</f>
        <v/>
      </c>
      <c r="P2362" s="17" t="str">
        <f aca="false">IF($C2362="","",IF($F2362="理論",(N($O2362)+N($N2362))-N($G2362),(N($O2362)+N($N2362))-N($I2362)))</f>
        <v/>
      </c>
      <c r="Q2362" s="17" t="str">
        <f aca="false">IF($C2362="","",MAX(1,N(商品マスタ!$K2361)))</f>
        <v/>
      </c>
      <c r="R2362" s="39" t="str">
        <f aca="false">IF($C2362="","",IF(N($P2362)/N($Q2362)&lt;=0,"",ROUNDUP(N($P2362)/N($Q2362),0)))</f>
        <v/>
      </c>
      <c r="S2362" s="14"/>
      <c r="T2362" s="40" t="str">
        <f aca="false">IF($C2362="","",N(商品マスタ!$M2361))</f>
        <v/>
      </c>
      <c r="U2362" s="40" t="str">
        <f aca="false">IF($S2362="","",N($S2362)*N($T2362))</f>
        <v/>
      </c>
      <c r="V2362" s="18"/>
    </row>
    <row r="2363" customFormat="false" ht="15" hidden="false" customHeight="false" outlineLevel="0" collapsed="false">
      <c r="B2363" s="12" t="n">
        <v>2357</v>
      </c>
      <c r="C2363" s="36" t="str">
        <f aca="false">IF(商品マスタ!$C2362="","",商品マスタ!$C2362)</f>
        <v/>
      </c>
      <c r="D2363" s="12" t="str">
        <f aca="false">IF($C2363="","",商品マスタ!$D2362)</f>
        <v/>
      </c>
      <c r="E2363" s="12" t="str">
        <f aca="false">IF($C2363="","",商品マスタ!$G2362)</f>
        <v/>
      </c>
      <c r="F2363" s="12" t="str">
        <f aca="false">IF($C2363="","",IF(商品マスタ!$P2362="","理論",商品マスタ!$P2362))</f>
        <v/>
      </c>
      <c r="G2363" s="17" t="str">
        <f aca="false">IF($C2363="","",N(商品マスタ!$H2362))</f>
        <v/>
      </c>
      <c r="H2363" s="14"/>
      <c r="I2363" s="17" t="str">
        <f aca="false">IF($C2363="","",N($H2363)*N(商品マスタ!$N2362))</f>
        <v/>
      </c>
      <c r="J2363" s="17" t="str">
        <f aca="false">IF($C2363="","",N($I2363)-N($G2363))</f>
        <v/>
      </c>
      <c r="K2363" s="37" t="str">
        <f aca="false">IF($C2363="","",N(商品マスタ!$I2362))</f>
        <v/>
      </c>
      <c r="L2363" s="17" t="str">
        <f aca="false">IF($C2363="","",MAX(1,N(商品マスタ!$J2362)))</f>
        <v/>
      </c>
      <c r="M2363" s="38" t="str">
        <f aca="false">IF($C2363="","",N(TOP!$C$16)*N($K2363))</f>
        <v/>
      </c>
      <c r="N2363" s="17" t="str">
        <f aca="false">IF($C2363="","",ROUNDUP(N($M2363)/N($L2363),0))</f>
        <v/>
      </c>
      <c r="O2363" s="17" t="str">
        <f aca="false">IF($C2363="","",N(商品マスタ!$R2362))</f>
        <v/>
      </c>
      <c r="P2363" s="17" t="str">
        <f aca="false">IF($C2363="","",IF($F2363="理論",(N($O2363)+N($N2363))-N($G2363),(N($O2363)+N($N2363))-N($I2363)))</f>
        <v/>
      </c>
      <c r="Q2363" s="17" t="str">
        <f aca="false">IF($C2363="","",MAX(1,N(商品マスタ!$K2362)))</f>
        <v/>
      </c>
      <c r="R2363" s="39" t="str">
        <f aca="false">IF($C2363="","",IF(N($P2363)/N($Q2363)&lt;=0,"",ROUNDUP(N($P2363)/N($Q2363),0)))</f>
        <v/>
      </c>
      <c r="S2363" s="14"/>
      <c r="T2363" s="40" t="str">
        <f aca="false">IF($C2363="","",N(商品マスタ!$M2362))</f>
        <v/>
      </c>
      <c r="U2363" s="40" t="str">
        <f aca="false">IF($S2363="","",N($S2363)*N($T2363))</f>
        <v/>
      </c>
      <c r="V2363" s="18"/>
    </row>
    <row r="2364" customFormat="false" ht="15" hidden="false" customHeight="false" outlineLevel="0" collapsed="false">
      <c r="B2364" s="12" t="n">
        <v>2358</v>
      </c>
      <c r="C2364" s="36" t="str">
        <f aca="false">IF(商品マスタ!$C2363="","",商品マスタ!$C2363)</f>
        <v/>
      </c>
      <c r="D2364" s="12" t="str">
        <f aca="false">IF($C2364="","",商品マスタ!$D2363)</f>
        <v/>
      </c>
      <c r="E2364" s="12" t="str">
        <f aca="false">IF($C2364="","",商品マスタ!$G2363)</f>
        <v/>
      </c>
      <c r="F2364" s="12" t="str">
        <f aca="false">IF($C2364="","",IF(商品マスタ!$P2363="","理論",商品マスタ!$P2363))</f>
        <v/>
      </c>
      <c r="G2364" s="17" t="str">
        <f aca="false">IF($C2364="","",N(商品マスタ!$H2363))</f>
        <v/>
      </c>
      <c r="H2364" s="14"/>
      <c r="I2364" s="17" t="str">
        <f aca="false">IF($C2364="","",N($H2364)*N(商品マスタ!$N2363))</f>
        <v/>
      </c>
      <c r="J2364" s="17" t="str">
        <f aca="false">IF($C2364="","",N($I2364)-N($G2364))</f>
        <v/>
      </c>
      <c r="K2364" s="37" t="str">
        <f aca="false">IF($C2364="","",N(商品マスタ!$I2363))</f>
        <v/>
      </c>
      <c r="L2364" s="17" t="str">
        <f aca="false">IF($C2364="","",MAX(1,N(商品マスタ!$J2363)))</f>
        <v/>
      </c>
      <c r="M2364" s="38" t="str">
        <f aca="false">IF($C2364="","",N(TOP!$C$16)*N($K2364))</f>
        <v/>
      </c>
      <c r="N2364" s="17" t="str">
        <f aca="false">IF($C2364="","",ROUNDUP(N($M2364)/N($L2364),0))</f>
        <v/>
      </c>
      <c r="O2364" s="17" t="str">
        <f aca="false">IF($C2364="","",N(商品マスタ!$R2363))</f>
        <v/>
      </c>
      <c r="P2364" s="17" t="str">
        <f aca="false">IF($C2364="","",IF($F2364="理論",(N($O2364)+N($N2364))-N($G2364),(N($O2364)+N($N2364))-N($I2364)))</f>
        <v/>
      </c>
      <c r="Q2364" s="17" t="str">
        <f aca="false">IF($C2364="","",MAX(1,N(商品マスタ!$K2363)))</f>
        <v/>
      </c>
      <c r="R2364" s="39" t="str">
        <f aca="false">IF($C2364="","",IF(N($P2364)/N($Q2364)&lt;=0,"",ROUNDUP(N($P2364)/N($Q2364),0)))</f>
        <v/>
      </c>
      <c r="S2364" s="14"/>
      <c r="T2364" s="40" t="str">
        <f aca="false">IF($C2364="","",N(商品マスタ!$M2363))</f>
        <v/>
      </c>
      <c r="U2364" s="40" t="str">
        <f aca="false">IF($S2364="","",N($S2364)*N($T2364))</f>
        <v/>
      </c>
      <c r="V2364" s="18"/>
    </row>
    <row r="2365" customFormat="false" ht="15" hidden="false" customHeight="false" outlineLevel="0" collapsed="false">
      <c r="B2365" s="12" t="n">
        <v>2359</v>
      </c>
      <c r="C2365" s="36" t="str">
        <f aca="false">IF(商品マスタ!$C2364="","",商品マスタ!$C2364)</f>
        <v/>
      </c>
      <c r="D2365" s="12" t="str">
        <f aca="false">IF($C2365="","",商品マスタ!$D2364)</f>
        <v/>
      </c>
      <c r="E2365" s="12" t="str">
        <f aca="false">IF($C2365="","",商品マスタ!$G2364)</f>
        <v/>
      </c>
      <c r="F2365" s="12" t="str">
        <f aca="false">IF($C2365="","",IF(商品マスタ!$P2364="","理論",商品マスタ!$P2364))</f>
        <v/>
      </c>
      <c r="G2365" s="17" t="str">
        <f aca="false">IF($C2365="","",N(商品マスタ!$H2364))</f>
        <v/>
      </c>
      <c r="H2365" s="14"/>
      <c r="I2365" s="17" t="str">
        <f aca="false">IF($C2365="","",N($H2365)*N(商品マスタ!$N2364))</f>
        <v/>
      </c>
      <c r="J2365" s="17" t="str">
        <f aca="false">IF($C2365="","",N($I2365)-N($G2365))</f>
        <v/>
      </c>
      <c r="K2365" s="37" t="str">
        <f aca="false">IF($C2365="","",N(商品マスタ!$I2364))</f>
        <v/>
      </c>
      <c r="L2365" s="17" t="str">
        <f aca="false">IF($C2365="","",MAX(1,N(商品マスタ!$J2364)))</f>
        <v/>
      </c>
      <c r="M2365" s="38" t="str">
        <f aca="false">IF($C2365="","",N(TOP!$C$16)*N($K2365))</f>
        <v/>
      </c>
      <c r="N2365" s="17" t="str">
        <f aca="false">IF($C2365="","",ROUNDUP(N($M2365)/N($L2365),0))</f>
        <v/>
      </c>
      <c r="O2365" s="17" t="str">
        <f aca="false">IF($C2365="","",N(商品マスタ!$R2364))</f>
        <v/>
      </c>
      <c r="P2365" s="17" t="str">
        <f aca="false">IF($C2365="","",IF($F2365="理論",(N($O2365)+N($N2365))-N($G2365),(N($O2365)+N($N2365))-N($I2365)))</f>
        <v/>
      </c>
      <c r="Q2365" s="17" t="str">
        <f aca="false">IF($C2365="","",MAX(1,N(商品マスタ!$K2364)))</f>
        <v/>
      </c>
      <c r="R2365" s="39" t="str">
        <f aca="false">IF($C2365="","",IF(N($P2365)/N($Q2365)&lt;=0,"",ROUNDUP(N($P2365)/N($Q2365),0)))</f>
        <v/>
      </c>
      <c r="S2365" s="14"/>
      <c r="T2365" s="40" t="str">
        <f aca="false">IF($C2365="","",N(商品マスタ!$M2364))</f>
        <v/>
      </c>
      <c r="U2365" s="40" t="str">
        <f aca="false">IF($S2365="","",N($S2365)*N($T2365))</f>
        <v/>
      </c>
      <c r="V2365" s="18"/>
    </row>
    <row r="2366" customFormat="false" ht="15" hidden="false" customHeight="false" outlineLevel="0" collapsed="false">
      <c r="B2366" s="12" t="n">
        <v>2360</v>
      </c>
      <c r="C2366" s="36" t="str">
        <f aca="false">IF(商品マスタ!$C2365="","",商品マスタ!$C2365)</f>
        <v/>
      </c>
      <c r="D2366" s="12" t="str">
        <f aca="false">IF($C2366="","",商品マスタ!$D2365)</f>
        <v/>
      </c>
      <c r="E2366" s="12" t="str">
        <f aca="false">IF($C2366="","",商品マスタ!$G2365)</f>
        <v/>
      </c>
      <c r="F2366" s="12" t="str">
        <f aca="false">IF($C2366="","",IF(商品マスタ!$P2365="","理論",商品マスタ!$P2365))</f>
        <v/>
      </c>
      <c r="G2366" s="17" t="str">
        <f aca="false">IF($C2366="","",N(商品マスタ!$H2365))</f>
        <v/>
      </c>
      <c r="H2366" s="14"/>
      <c r="I2366" s="17" t="str">
        <f aca="false">IF($C2366="","",N($H2366)*N(商品マスタ!$N2365))</f>
        <v/>
      </c>
      <c r="J2366" s="17" t="str">
        <f aca="false">IF($C2366="","",N($I2366)-N($G2366))</f>
        <v/>
      </c>
      <c r="K2366" s="37" t="str">
        <f aca="false">IF($C2366="","",N(商品マスタ!$I2365))</f>
        <v/>
      </c>
      <c r="L2366" s="17" t="str">
        <f aca="false">IF($C2366="","",MAX(1,N(商品マスタ!$J2365)))</f>
        <v/>
      </c>
      <c r="M2366" s="38" t="str">
        <f aca="false">IF($C2366="","",N(TOP!$C$16)*N($K2366))</f>
        <v/>
      </c>
      <c r="N2366" s="17" t="str">
        <f aca="false">IF($C2366="","",ROUNDUP(N($M2366)/N($L2366),0))</f>
        <v/>
      </c>
      <c r="O2366" s="17" t="str">
        <f aca="false">IF($C2366="","",N(商品マスタ!$R2365))</f>
        <v/>
      </c>
      <c r="P2366" s="17" t="str">
        <f aca="false">IF($C2366="","",IF($F2366="理論",(N($O2366)+N($N2366))-N($G2366),(N($O2366)+N($N2366))-N($I2366)))</f>
        <v/>
      </c>
      <c r="Q2366" s="17" t="str">
        <f aca="false">IF($C2366="","",MAX(1,N(商品マスタ!$K2365)))</f>
        <v/>
      </c>
      <c r="R2366" s="39" t="str">
        <f aca="false">IF($C2366="","",IF(N($P2366)/N($Q2366)&lt;=0,"",ROUNDUP(N($P2366)/N($Q2366),0)))</f>
        <v/>
      </c>
      <c r="S2366" s="14"/>
      <c r="T2366" s="40" t="str">
        <f aca="false">IF($C2366="","",N(商品マスタ!$M2365))</f>
        <v/>
      </c>
      <c r="U2366" s="40" t="str">
        <f aca="false">IF($S2366="","",N($S2366)*N($T2366))</f>
        <v/>
      </c>
      <c r="V2366" s="18"/>
    </row>
    <row r="2367" customFormat="false" ht="15" hidden="false" customHeight="false" outlineLevel="0" collapsed="false">
      <c r="B2367" s="12" t="n">
        <v>2361</v>
      </c>
      <c r="C2367" s="36" t="str">
        <f aca="false">IF(商品マスタ!$C2366="","",商品マスタ!$C2366)</f>
        <v/>
      </c>
      <c r="D2367" s="12" t="str">
        <f aca="false">IF($C2367="","",商品マスタ!$D2366)</f>
        <v/>
      </c>
      <c r="E2367" s="12" t="str">
        <f aca="false">IF($C2367="","",商品マスタ!$G2366)</f>
        <v/>
      </c>
      <c r="F2367" s="12" t="str">
        <f aca="false">IF($C2367="","",IF(商品マスタ!$P2366="","理論",商品マスタ!$P2366))</f>
        <v/>
      </c>
      <c r="G2367" s="17" t="str">
        <f aca="false">IF($C2367="","",N(商品マスタ!$H2366))</f>
        <v/>
      </c>
      <c r="H2367" s="14"/>
      <c r="I2367" s="17" t="str">
        <f aca="false">IF($C2367="","",N($H2367)*N(商品マスタ!$N2366))</f>
        <v/>
      </c>
      <c r="J2367" s="17" t="str">
        <f aca="false">IF($C2367="","",N($I2367)-N($G2367))</f>
        <v/>
      </c>
      <c r="K2367" s="37" t="str">
        <f aca="false">IF($C2367="","",N(商品マスタ!$I2366))</f>
        <v/>
      </c>
      <c r="L2367" s="17" t="str">
        <f aca="false">IF($C2367="","",MAX(1,N(商品マスタ!$J2366)))</f>
        <v/>
      </c>
      <c r="M2367" s="38" t="str">
        <f aca="false">IF($C2367="","",N(TOP!$C$16)*N($K2367))</f>
        <v/>
      </c>
      <c r="N2367" s="17" t="str">
        <f aca="false">IF($C2367="","",ROUNDUP(N($M2367)/N($L2367),0))</f>
        <v/>
      </c>
      <c r="O2367" s="17" t="str">
        <f aca="false">IF($C2367="","",N(商品マスタ!$R2366))</f>
        <v/>
      </c>
      <c r="P2367" s="17" t="str">
        <f aca="false">IF($C2367="","",IF($F2367="理論",(N($O2367)+N($N2367))-N($G2367),(N($O2367)+N($N2367))-N($I2367)))</f>
        <v/>
      </c>
      <c r="Q2367" s="17" t="str">
        <f aca="false">IF($C2367="","",MAX(1,N(商品マスタ!$K2366)))</f>
        <v/>
      </c>
      <c r="R2367" s="39" t="str">
        <f aca="false">IF($C2367="","",IF(N($P2367)/N($Q2367)&lt;=0,"",ROUNDUP(N($P2367)/N($Q2367),0)))</f>
        <v/>
      </c>
      <c r="S2367" s="14"/>
      <c r="T2367" s="40" t="str">
        <f aca="false">IF($C2367="","",N(商品マスタ!$M2366))</f>
        <v/>
      </c>
      <c r="U2367" s="40" t="str">
        <f aca="false">IF($S2367="","",N($S2367)*N($T2367))</f>
        <v/>
      </c>
      <c r="V2367" s="18"/>
    </row>
    <row r="2368" customFormat="false" ht="15" hidden="false" customHeight="false" outlineLevel="0" collapsed="false">
      <c r="B2368" s="12" t="n">
        <v>2362</v>
      </c>
      <c r="C2368" s="36" t="str">
        <f aca="false">IF(商品マスタ!$C2367="","",商品マスタ!$C2367)</f>
        <v/>
      </c>
      <c r="D2368" s="12" t="str">
        <f aca="false">IF($C2368="","",商品マスタ!$D2367)</f>
        <v/>
      </c>
      <c r="E2368" s="12" t="str">
        <f aca="false">IF($C2368="","",商品マスタ!$G2367)</f>
        <v/>
      </c>
      <c r="F2368" s="12" t="str">
        <f aca="false">IF($C2368="","",IF(商品マスタ!$P2367="","理論",商品マスタ!$P2367))</f>
        <v/>
      </c>
      <c r="G2368" s="17" t="str">
        <f aca="false">IF($C2368="","",N(商品マスタ!$H2367))</f>
        <v/>
      </c>
      <c r="H2368" s="14"/>
      <c r="I2368" s="17" t="str">
        <f aca="false">IF($C2368="","",N($H2368)*N(商品マスタ!$N2367))</f>
        <v/>
      </c>
      <c r="J2368" s="17" t="str">
        <f aca="false">IF($C2368="","",N($I2368)-N($G2368))</f>
        <v/>
      </c>
      <c r="K2368" s="37" t="str">
        <f aca="false">IF($C2368="","",N(商品マスタ!$I2367))</f>
        <v/>
      </c>
      <c r="L2368" s="17" t="str">
        <f aca="false">IF($C2368="","",MAX(1,N(商品マスタ!$J2367)))</f>
        <v/>
      </c>
      <c r="M2368" s="38" t="str">
        <f aca="false">IF($C2368="","",N(TOP!$C$16)*N($K2368))</f>
        <v/>
      </c>
      <c r="N2368" s="17" t="str">
        <f aca="false">IF($C2368="","",ROUNDUP(N($M2368)/N($L2368),0))</f>
        <v/>
      </c>
      <c r="O2368" s="17" t="str">
        <f aca="false">IF($C2368="","",N(商品マスタ!$R2367))</f>
        <v/>
      </c>
      <c r="P2368" s="17" t="str">
        <f aca="false">IF($C2368="","",IF($F2368="理論",(N($O2368)+N($N2368))-N($G2368),(N($O2368)+N($N2368))-N($I2368)))</f>
        <v/>
      </c>
      <c r="Q2368" s="17" t="str">
        <f aca="false">IF($C2368="","",MAX(1,N(商品マスタ!$K2367)))</f>
        <v/>
      </c>
      <c r="R2368" s="39" t="str">
        <f aca="false">IF($C2368="","",IF(N($P2368)/N($Q2368)&lt;=0,"",ROUNDUP(N($P2368)/N($Q2368),0)))</f>
        <v/>
      </c>
      <c r="S2368" s="14"/>
      <c r="T2368" s="40" t="str">
        <f aca="false">IF($C2368="","",N(商品マスタ!$M2367))</f>
        <v/>
      </c>
      <c r="U2368" s="40" t="str">
        <f aca="false">IF($S2368="","",N($S2368)*N($T2368))</f>
        <v/>
      </c>
      <c r="V2368" s="18"/>
    </row>
    <row r="2369" customFormat="false" ht="15" hidden="false" customHeight="false" outlineLevel="0" collapsed="false">
      <c r="B2369" s="12" t="n">
        <v>2363</v>
      </c>
      <c r="C2369" s="36" t="str">
        <f aca="false">IF(商品マスタ!$C2368="","",商品マスタ!$C2368)</f>
        <v/>
      </c>
      <c r="D2369" s="12" t="str">
        <f aca="false">IF($C2369="","",商品マスタ!$D2368)</f>
        <v/>
      </c>
      <c r="E2369" s="12" t="str">
        <f aca="false">IF($C2369="","",商品マスタ!$G2368)</f>
        <v/>
      </c>
      <c r="F2369" s="12" t="str">
        <f aca="false">IF($C2369="","",IF(商品マスタ!$P2368="","理論",商品マスタ!$P2368))</f>
        <v/>
      </c>
      <c r="G2369" s="17" t="str">
        <f aca="false">IF($C2369="","",N(商品マスタ!$H2368))</f>
        <v/>
      </c>
      <c r="H2369" s="14"/>
      <c r="I2369" s="17" t="str">
        <f aca="false">IF($C2369="","",N($H2369)*N(商品マスタ!$N2368))</f>
        <v/>
      </c>
      <c r="J2369" s="17" t="str">
        <f aca="false">IF($C2369="","",N($I2369)-N($G2369))</f>
        <v/>
      </c>
      <c r="K2369" s="37" t="str">
        <f aca="false">IF($C2369="","",N(商品マスタ!$I2368))</f>
        <v/>
      </c>
      <c r="L2369" s="17" t="str">
        <f aca="false">IF($C2369="","",MAX(1,N(商品マスタ!$J2368)))</f>
        <v/>
      </c>
      <c r="M2369" s="38" t="str">
        <f aca="false">IF($C2369="","",N(TOP!$C$16)*N($K2369))</f>
        <v/>
      </c>
      <c r="N2369" s="17" t="str">
        <f aca="false">IF($C2369="","",ROUNDUP(N($M2369)/N($L2369),0))</f>
        <v/>
      </c>
      <c r="O2369" s="17" t="str">
        <f aca="false">IF($C2369="","",N(商品マスタ!$R2368))</f>
        <v/>
      </c>
      <c r="P2369" s="17" t="str">
        <f aca="false">IF($C2369="","",IF($F2369="理論",(N($O2369)+N($N2369))-N($G2369),(N($O2369)+N($N2369))-N($I2369)))</f>
        <v/>
      </c>
      <c r="Q2369" s="17" t="str">
        <f aca="false">IF($C2369="","",MAX(1,N(商品マスタ!$K2368)))</f>
        <v/>
      </c>
      <c r="R2369" s="39" t="str">
        <f aca="false">IF($C2369="","",IF(N($P2369)/N($Q2369)&lt;=0,"",ROUNDUP(N($P2369)/N($Q2369),0)))</f>
        <v/>
      </c>
      <c r="S2369" s="14"/>
      <c r="T2369" s="40" t="str">
        <f aca="false">IF($C2369="","",N(商品マスタ!$M2368))</f>
        <v/>
      </c>
      <c r="U2369" s="40" t="str">
        <f aca="false">IF($S2369="","",N($S2369)*N($T2369))</f>
        <v/>
      </c>
      <c r="V2369" s="18"/>
    </row>
    <row r="2370" customFormat="false" ht="15" hidden="false" customHeight="false" outlineLevel="0" collapsed="false">
      <c r="B2370" s="12" t="n">
        <v>2364</v>
      </c>
      <c r="C2370" s="36" t="str">
        <f aca="false">IF(商品マスタ!$C2369="","",商品マスタ!$C2369)</f>
        <v/>
      </c>
      <c r="D2370" s="12" t="str">
        <f aca="false">IF($C2370="","",商品マスタ!$D2369)</f>
        <v/>
      </c>
      <c r="E2370" s="12" t="str">
        <f aca="false">IF($C2370="","",商品マスタ!$G2369)</f>
        <v/>
      </c>
      <c r="F2370" s="12" t="str">
        <f aca="false">IF($C2370="","",IF(商品マスタ!$P2369="","理論",商品マスタ!$P2369))</f>
        <v/>
      </c>
      <c r="G2370" s="17" t="str">
        <f aca="false">IF($C2370="","",N(商品マスタ!$H2369))</f>
        <v/>
      </c>
      <c r="H2370" s="14"/>
      <c r="I2370" s="17" t="str">
        <f aca="false">IF($C2370="","",N($H2370)*N(商品マスタ!$N2369))</f>
        <v/>
      </c>
      <c r="J2370" s="17" t="str">
        <f aca="false">IF($C2370="","",N($I2370)-N($G2370))</f>
        <v/>
      </c>
      <c r="K2370" s="37" t="str">
        <f aca="false">IF($C2370="","",N(商品マスタ!$I2369))</f>
        <v/>
      </c>
      <c r="L2370" s="17" t="str">
        <f aca="false">IF($C2370="","",MAX(1,N(商品マスタ!$J2369)))</f>
        <v/>
      </c>
      <c r="M2370" s="38" t="str">
        <f aca="false">IF($C2370="","",N(TOP!$C$16)*N($K2370))</f>
        <v/>
      </c>
      <c r="N2370" s="17" t="str">
        <f aca="false">IF($C2370="","",ROUNDUP(N($M2370)/N($L2370),0))</f>
        <v/>
      </c>
      <c r="O2370" s="17" t="str">
        <f aca="false">IF($C2370="","",N(商品マスタ!$R2369))</f>
        <v/>
      </c>
      <c r="P2370" s="17" t="str">
        <f aca="false">IF($C2370="","",IF($F2370="理論",(N($O2370)+N($N2370))-N($G2370),(N($O2370)+N($N2370))-N($I2370)))</f>
        <v/>
      </c>
      <c r="Q2370" s="17" t="str">
        <f aca="false">IF($C2370="","",MAX(1,N(商品マスタ!$K2369)))</f>
        <v/>
      </c>
      <c r="R2370" s="39" t="str">
        <f aca="false">IF($C2370="","",IF(N($P2370)/N($Q2370)&lt;=0,"",ROUNDUP(N($P2370)/N($Q2370),0)))</f>
        <v/>
      </c>
      <c r="S2370" s="14"/>
      <c r="T2370" s="40" t="str">
        <f aca="false">IF($C2370="","",N(商品マスタ!$M2369))</f>
        <v/>
      </c>
      <c r="U2370" s="40" t="str">
        <f aca="false">IF($S2370="","",N($S2370)*N($T2370))</f>
        <v/>
      </c>
      <c r="V2370" s="18"/>
    </row>
    <row r="2371" customFormat="false" ht="15" hidden="false" customHeight="false" outlineLevel="0" collapsed="false">
      <c r="B2371" s="12" t="n">
        <v>2365</v>
      </c>
      <c r="C2371" s="36" t="str">
        <f aca="false">IF(商品マスタ!$C2370="","",商品マスタ!$C2370)</f>
        <v/>
      </c>
      <c r="D2371" s="12" t="str">
        <f aca="false">IF($C2371="","",商品マスタ!$D2370)</f>
        <v/>
      </c>
      <c r="E2371" s="12" t="str">
        <f aca="false">IF($C2371="","",商品マスタ!$G2370)</f>
        <v/>
      </c>
      <c r="F2371" s="12" t="str">
        <f aca="false">IF($C2371="","",IF(商品マスタ!$P2370="","理論",商品マスタ!$P2370))</f>
        <v/>
      </c>
      <c r="G2371" s="17" t="str">
        <f aca="false">IF($C2371="","",N(商品マスタ!$H2370))</f>
        <v/>
      </c>
      <c r="H2371" s="14"/>
      <c r="I2371" s="17" t="str">
        <f aca="false">IF($C2371="","",N($H2371)*N(商品マスタ!$N2370))</f>
        <v/>
      </c>
      <c r="J2371" s="17" t="str">
        <f aca="false">IF($C2371="","",N($I2371)-N($G2371))</f>
        <v/>
      </c>
      <c r="K2371" s="37" t="str">
        <f aca="false">IF($C2371="","",N(商品マスタ!$I2370))</f>
        <v/>
      </c>
      <c r="L2371" s="17" t="str">
        <f aca="false">IF($C2371="","",MAX(1,N(商品マスタ!$J2370)))</f>
        <v/>
      </c>
      <c r="M2371" s="38" t="str">
        <f aca="false">IF($C2371="","",N(TOP!$C$16)*N($K2371))</f>
        <v/>
      </c>
      <c r="N2371" s="17" t="str">
        <f aca="false">IF($C2371="","",ROUNDUP(N($M2371)/N($L2371),0))</f>
        <v/>
      </c>
      <c r="O2371" s="17" t="str">
        <f aca="false">IF($C2371="","",N(商品マスタ!$R2370))</f>
        <v/>
      </c>
      <c r="P2371" s="17" t="str">
        <f aca="false">IF($C2371="","",IF($F2371="理論",(N($O2371)+N($N2371))-N($G2371),(N($O2371)+N($N2371))-N($I2371)))</f>
        <v/>
      </c>
      <c r="Q2371" s="17" t="str">
        <f aca="false">IF($C2371="","",MAX(1,N(商品マスタ!$K2370)))</f>
        <v/>
      </c>
      <c r="R2371" s="39" t="str">
        <f aca="false">IF($C2371="","",IF(N($P2371)/N($Q2371)&lt;=0,"",ROUNDUP(N($P2371)/N($Q2371),0)))</f>
        <v/>
      </c>
      <c r="S2371" s="14"/>
      <c r="T2371" s="40" t="str">
        <f aca="false">IF($C2371="","",N(商品マスタ!$M2370))</f>
        <v/>
      </c>
      <c r="U2371" s="40" t="str">
        <f aca="false">IF($S2371="","",N($S2371)*N($T2371))</f>
        <v/>
      </c>
      <c r="V2371" s="18"/>
    </row>
    <row r="2372" customFormat="false" ht="15" hidden="false" customHeight="false" outlineLevel="0" collapsed="false">
      <c r="B2372" s="12" t="n">
        <v>2366</v>
      </c>
      <c r="C2372" s="36" t="str">
        <f aca="false">IF(商品マスタ!$C2371="","",商品マスタ!$C2371)</f>
        <v/>
      </c>
      <c r="D2372" s="12" t="str">
        <f aca="false">IF($C2372="","",商品マスタ!$D2371)</f>
        <v/>
      </c>
      <c r="E2372" s="12" t="str">
        <f aca="false">IF($C2372="","",商品マスタ!$G2371)</f>
        <v/>
      </c>
      <c r="F2372" s="12" t="str">
        <f aca="false">IF($C2372="","",IF(商品マスタ!$P2371="","理論",商品マスタ!$P2371))</f>
        <v/>
      </c>
      <c r="G2372" s="17" t="str">
        <f aca="false">IF($C2372="","",N(商品マスタ!$H2371))</f>
        <v/>
      </c>
      <c r="H2372" s="14"/>
      <c r="I2372" s="17" t="str">
        <f aca="false">IF($C2372="","",N($H2372)*N(商品マスタ!$N2371))</f>
        <v/>
      </c>
      <c r="J2372" s="17" t="str">
        <f aca="false">IF($C2372="","",N($I2372)-N($G2372))</f>
        <v/>
      </c>
      <c r="K2372" s="37" t="str">
        <f aca="false">IF($C2372="","",N(商品マスタ!$I2371))</f>
        <v/>
      </c>
      <c r="L2372" s="17" t="str">
        <f aca="false">IF($C2372="","",MAX(1,N(商品マスタ!$J2371)))</f>
        <v/>
      </c>
      <c r="M2372" s="38" t="str">
        <f aca="false">IF($C2372="","",N(TOP!$C$16)*N($K2372))</f>
        <v/>
      </c>
      <c r="N2372" s="17" t="str">
        <f aca="false">IF($C2372="","",ROUNDUP(N($M2372)/N($L2372),0))</f>
        <v/>
      </c>
      <c r="O2372" s="17" t="str">
        <f aca="false">IF($C2372="","",N(商品マスタ!$R2371))</f>
        <v/>
      </c>
      <c r="P2372" s="17" t="str">
        <f aca="false">IF($C2372="","",IF($F2372="理論",(N($O2372)+N($N2372))-N($G2372),(N($O2372)+N($N2372))-N($I2372)))</f>
        <v/>
      </c>
      <c r="Q2372" s="17" t="str">
        <f aca="false">IF($C2372="","",MAX(1,N(商品マスタ!$K2371)))</f>
        <v/>
      </c>
      <c r="R2372" s="39" t="str">
        <f aca="false">IF($C2372="","",IF(N($P2372)/N($Q2372)&lt;=0,"",ROUNDUP(N($P2372)/N($Q2372),0)))</f>
        <v/>
      </c>
      <c r="S2372" s="14"/>
      <c r="T2372" s="40" t="str">
        <f aca="false">IF($C2372="","",N(商品マスタ!$M2371))</f>
        <v/>
      </c>
      <c r="U2372" s="40" t="str">
        <f aca="false">IF($S2372="","",N($S2372)*N($T2372))</f>
        <v/>
      </c>
      <c r="V2372" s="18"/>
    </row>
    <row r="2373" customFormat="false" ht="15" hidden="false" customHeight="false" outlineLevel="0" collapsed="false">
      <c r="B2373" s="12" t="n">
        <v>2367</v>
      </c>
      <c r="C2373" s="36" t="str">
        <f aca="false">IF(商品マスタ!$C2372="","",商品マスタ!$C2372)</f>
        <v/>
      </c>
      <c r="D2373" s="12" t="str">
        <f aca="false">IF($C2373="","",商品マスタ!$D2372)</f>
        <v/>
      </c>
      <c r="E2373" s="12" t="str">
        <f aca="false">IF($C2373="","",商品マスタ!$G2372)</f>
        <v/>
      </c>
      <c r="F2373" s="12" t="str">
        <f aca="false">IF($C2373="","",IF(商品マスタ!$P2372="","理論",商品マスタ!$P2372))</f>
        <v/>
      </c>
      <c r="G2373" s="17" t="str">
        <f aca="false">IF($C2373="","",N(商品マスタ!$H2372))</f>
        <v/>
      </c>
      <c r="H2373" s="14"/>
      <c r="I2373" s="17" t="str">
        <f aca="false">IF($C2373="","",N($H2373)*N(商品マスタ!$N2372))</f>
        <v/>
      </c>
      <c r="J2373" s="17" t="str">
        <f aca="false">IF($C2373="","",N($I2373)-N($G2373))</f>
        <v/>
      </c>
      <c r="K2373" s="37" t="str">
        <f aca="false">IF($C2373="","",N(商品マスタ!$I2372))</f>
        <v/>
      </c>
      <c r="L2373" s="17" t="str">
        <f aca="false">IF($C2373="","",MAX(1,N(商品マスタ!$J2372)))</f>
        <v/>
      </c>
      <c r="M2373" s="38" t="str">
        <f aca="false">IF($C2373="","",N(TOP!$C$16)*N($K2373))</f>
        <v/>
      </c>
      <c r="N2373" s="17" t="str">
        <f aca="false">IF($C2373="","",ROUNDUP(N($M2373)/N($L2373),0))</f>
        <v/>
      </c>
      <c r="O2373" s="17" t="str">
        <f aca="false">IF($C2373="","",N(商品マスタ!$R2372))</f>
        <v/>
      </c>
      <c r="P2373" s="17" t="str">
        <f aca="false">IF($C2373="","",IF($F2373="理論",(N($O2373)+N($N2373))-N($G2373),(N($O2373)+N($N2373))-N($I2373)))</f>
        <v/>
      </c>
      <c r="Q2373" s="17" t="str">
        <f aca="false">IF($C2373="","",MAX(1,N(商品マスタ!$K2372)))</f>
        <v/>
      </c>
      <c r="R2373" s="39" t="str">
        <f aca="false">IF($C2373="","",IF(N($P2373)/N($Q2373)&lt;=0,"",ROUNDUP(N($P2373)/N($Q2373),0)))</f>
        <v/>
      </c>
      <c r="S2373" s="14"/>
      <c r="T2373" s="40" t="str">
        <f aca="false">IF($C2373="","",N(商品マスタ!$M2372))</f>
        <v/>
      </c>
      <c r="U2373" s="40" t="str">
        <f aca="false">IF($S2373="","",N($S2373)*N($T2373))</f>
        <v/>
      </c>
      <c r="V2373" s="18"/>
    </row>
    <row r="2374" customFormat="false" ht="15" hidden="false" customHeight="false" outlineLevel="0" collapsed="false">
      <c r="B2374" s="12" t="n">
        <v>2368</v>
      </c>
      <c r="C2374" s="36" t="str">
        <f aca="false">IF(商品マスタ!$C2373="","",商品マスタ!$C2373)</f>
        <v/>
      </c>
      <c r="D2374" s="12" t="str">
        <f aca="false">IF($C2374="","",商品マスタ!$D2373)</f>
        <v/>
      </c>
      <c r="E2374" s="12" t="str">
        <f aca="false">IF($C2374="","",商品マスタ!$G2373)</f>
        <v/>
      </c>
      <c r="F2374" s="12" t="str">
        <f aca="false">IF($C2374="","",IF(商品マスタ!$P2373="","理論",商品マスタ!$P2373))</f>
        <v/>
      </c>
      <c r="G2374" s="17" t="str">
        <f aca="false">IF($C2374="","",N(商品マスタ!$H2373))</f>
        <v/>
      </c>
      <c r="H2374" s="14"/>
      <c r="I2374" s="17" t="str">
        <f aca="false">IF($C2374="","",N($H2374)*N(商品マスタ!$N2373))</f>
        <v/>
      </c>
      <c r="J2374" s="17" t="str">
        <f aca="false">IF($C2374="","",N($I2374)-N($G2374))</f>
        <v/>
      </c>
      <c r="K2374" s="37" t="str">
        <f aca="false">IF($C2374="","",N(商品マスタ!$I2373))</f>
        <v/>
      </c>
      <c r="L2374" s="17" t="str">
        <f aca="false">IF($C2374="","",MAX(1,N(商品マスタ!$J2373)))</f>
        <v/>
      </c>
      <c r="M2374" s="38" t="str">
        <f aca="false">IF($C2374="","",N(TOP!$C$16)*N($K2374))</f>
        <v/>
      </c>
      <c r="N2374" s="17" t="str">
        <f aca="false">IF($C2374="","",ROUNDUP(N($M2374)/N($L2374),0))</f>
        <v/>
      </c>
      <c r="O2374" s="17" t="str">
        <f aca="false">IF($C2374="","",N(商品マスタ!$R2373))</f>
        <v/>
      </c>
      <c r="P2374" s="17" t="str">
        <f aca="false">IF($C2374="","",IF($F2374="理論",(N($O2374)+N($N2374))-N($G2374),(N($O2374)+N($N2374))-N($I2374)))</f>
        <v/>
      </c>
      <c r="Q2374" s="17" t="str">
        <f aca="false">IF($C2374="","",MAX(1,N(商品マスタ!$K2373)))</f>
        <v/>
      </c>
      <c r="R2374" s="39" t="str">
        <f aca="false">IF($C2374="","",IF(N($P2374)/N($Q2374)&lt;=0,"",ROUNDUP(N($P2374)/N($Q2374),0)))</f>
        <v/>
      </c>
      <c r="S2374" s="14"/>
      <c r="T2374" s="40" t="str">
        <f aca="false">IF($C2374="","",N(商品マスタ!$M2373))</f>
        <v/>
      </c>
      <c r="U2374" s="40" t="str">
        <f aca="false">IF($S2374="","",N($S2374)*N($T2374))</f>
        <v/>
      </c>
      <c r="V2374" s="18"/>
    </row>
    <row r="2375" customFormat="false" ht="15" hidden="false" customHeight="false" outlineLevel="0" collapsed="false">
      <c r="B2375" s="12" t="n">
        <v>2369</v>
      </c>
      <c r="C2375" s="36" t="str">
        <f aca="false">IF(商品マスタ!$C2374="","",商品マスタ!$C2374)</f>
        <v/>
      </c>
      <c r="D2375" s="12" t="str">
        <f aca="false">IF($C2375="","",商品マスタ!$D2374)</f>
        <v/>
      </c>
      <c r="E2375" s="12" t="str">
        <f aca="false">IF($C2375="","",商品マスタ!$G2374)</f>
        <v/>
      </c>
      <c r="F2375" s="12" t="str">
        <f aca="false">IF($C2375="","",IF(商品マスタ!$P2374="","理論",商品マスタ!$P2374))</f>
        <v/>
      </c>
      <c r="G2375" s="17" t="str">
        <f aca="false">IF($C2375="","",N(商品マスタ!$H2374))</f>
        <v/>
      </c>
      <c r="H2375" s="14"/>
      <c r="I2375" s="17" t="str">
        <f aca="false">IF($C2375="","",N($H2375)*N(商品マスタ!$N2374))</f>
        <v/>
      </c>
      <c r="J2375" s="17" t="str">
        <f aca="false">IF($C2375="","",N($I2375)-N($G2375))</f>
        <v/>
      </c>
      <c r="K2375" s="37" t="str">
        <f aca="false">IF($C2375="","",N(商品マスタ!$I2374))</f>
        <v/>
      </c>
      <c r="L2375" s="17" t="str">
        <f aca="false">IF($C2375="","",MAX(1,N(商品マスタ!$J2374)))</f>
        <v/>
      </c>
      <c r="M2375" s="38" t="str">
        <f aca="false">IF($C2375="","",N(TOP!$C$16)*N($K2375))</f>
        <v/>
      </c>
      <c r="N2375" s="17" t="str">
        <f aca="false">IF($C2375="","",ROUNDUP(N($M2375)/N($L2375),0))</f>
        <v/>
      </c>
      <c r="O2375" s="17" t="str">
        <f aca="false">IF($C2375="","",N(商品マスタ!$R2374))</f>
        <v/>
      </c>
      <c r="P2375" s="17" t="str">
        <f aca="false">IF($C2375="","",IF($F2375="理論",(N($O2375)+N($N2375))-N($G2375),(N($O2375)+N($N2375))-N($I2375)))</f>
        <v/>
      </c>
      <c r="Q2375" s="17" t="str">
        <f aca="false">IF($C2375="","",MAX(1,N(商品マスタ!$K2374)))</f>
        <v/>
      </c>
      <c r="R2375" s="39" t="str">
        <f aca="false">IF($C2375="","",IF(N($P2375)/N($Q2375)&lt;=0,"",ROUNDUP(N($P2375)/N($Q2375),0)))</f>
        <v/>
      </c>
      <c r="S2375" s="14"/>
      <c r="T2375" s="40" t="str">
        <f aca="false">IF($C2375="","",N(商品マスタ!$M2374))</f>
        <v/>
      </c>
      <c r="U2375" s="40" t="str">
        <f aca="false">IF($S2375="","",N($S2375)*N($T2375))</f>
        <v/>
      </c>
      <c r="V2375" s="18"/>
    </row>
    <row r="2376" customFormat="false" ht="15" hidden="false" customHeight="false" outlineLevel="0" collapsed="false">
      <c r="B2376" s="12" t="n">
        <v>2370</v>
      </c>
      <c r="C2376" s="36" t="str">
        <f aca="false">IF(商品マスタ!$C2375="","",商品マスタ!$C2375)</f>
        <v/>
      </c>
      <c r="D2376" s="12" t="str">
        <f aca="false">IF($C2376="","",商品マスタ!$D2375)</f>
        <v/>
      </c>
      <c r="E2376" s="12" t="str">
        <f aca="false">IF($C2376="","",商品マスタ!$G2375)</f>
        <v/>
      </c>
      <c r="F2376" s="12" t="str">
        <f aca="false">IF($C2376="","",IF(商品マスタ!$P2375="","理論",商品マスタ!$P2375))</f>
        <v/>
      </c>
      <c r="G2376" s="17" t="str">
        <f aca="false">IF($C2376="","",N(商品マスタ!$H2375))</f>
        <v/>
      </c>
      <c r="H2376" s="14"/>
      <c r="I2376" s="17" t="str">
        <f aca="false">IF($C2376="","",N($H2376)*N(商品マスタ!$N2375))</f>
        <v/>
      </c>
      <c r="J2376" s="17" t="str">
        <f aca="false">IF($C2376="","",N($I2376)-N($G2376))</f>
        <v/>
      </c>
      <c r="K2376" s="37" t="str">
        <f aca="false">IF($C2376="","",N(商品マスタ!$I2375))</f>
        <v/>
      </c>
      <c r="L2376" s="17" t="str">
        <f aca="false">IF($C2376="","",MAX(1,N(商品マスタ!$J2375)))</f>
        <v/>
      </c>
      <c r="M2376" s="38" t="str">
        <f aca="false">IF($C2376="","",N(TOP!$C$16)*N($K2376))</f>
        <v/>
      </c>
      <c r="N2376" s="17" t="str">
        <f aca="false">IF($C2376="","",ROUNDUP(N($M2376)/N($L2376),0))</f>
        <v/>
      </c>
      <c r="O2376" s="17" t="str">
        <f aca="false">IF($C2376="","",N(商品マスタ!$R2375))</f>
        <v/>
      </c>
      <c r="P2376" s="17" t="str">
        <f aca="false">IF($C2376="","",IF($F2376="理論",(N($O2376)+N($N2376))-N($G2376),(N($O2376)+N($N2376))-N($I2376)))</f>
        <v/>
      </c>
      <c r="Q2376" s="17" t="str">
        <f aca="false">IF($C2376="","",MAX(1,N(商品マスタ!$K2375)))</f>
        <v/>
      </c>
      <c r="R2376" s="39" t="str">
        <f aca="false">IF($C2376="","",IF(N($P2376)/N($Q2376)&lt;=0,"",ROUNDUP(N($P2376)/N($Q2376),0)))</f>
        <v/>
      </c>
      <c r="S2376" s="14"/>
      <c r="T2376" s="40" t="str">
        <f aca="false">IF($C2376="","",N(商品マスタ!$M2375))</f>
        <v/>
      </c>
      <c r="U2376" s="40" t="str">
        <f aca="false">IF($S2376="","",N($S2376)*N($T2376))</f>
        <v/>
      </c>
      <c r="V2376" s="18"/>
    </row>
    <row r="2377" customFormat="false" ht="15" hidden="false" customHeight="false" outlineLevel="0" collapsed="false">
      <c r="B2377" s="12" t="n">
        <v>2371</v>
      </c>
      <c r="C2377" s="36" t="str">
        <f aca="false">IF(商品マスタ!$C2376="","",商品マスタ!$C2376)</f>
        <v/>
      </c>
      <c r="D2377" s="12" t="str">
        <f aca="false">IF($C2377="","",商品マスタ!$D2376)</f>
        <v/>
      </c>
      <c r="E2377" s="12" t="str">
        <f aca="false">IF($C2377="","",商品マスタ!$G2376)</f>
        <v/>
      </c>
      <c r="F2377" s="12" t="str">
        <f aca="false">IF($C2377="","",IF(商品マスタ!$P2376="","理論",商品マスタ!$P2376))</f>
        <v/>
      </c>
      <c r="G2377" s="17" t="str">
        <f aca="false">IF($C2377="","",N(商品マスタ!$H2376))</f>
        <v/>
      </c>
      <c r="H2377" s="14"/>
      <c r="I2377" s="17" t="str">
        <f aca="false">IF($C2377="","",N($H2377)*N(商品マスタ!$N2376))</f>
        <v/>
      </c>
      <c r="J2377" s="17" t="str">
        <f aca="false">IF($C2377="","",N($I2377)-N($G2377))</f>
        <v/>
      </c>
      <c r="K2377" s="37" t="str">
        <f aca="false">IF($C2377="","",N(商品マスタ!$I2376))</f>
        <v/>
      </c>
      <c r="L2377" s="17" t="str">
        <f aca="false">IF($C2377="","",MAX(1,N(商品マスタ!$J2376)))</f>
        <v/>
      </c>
      <c r="M2377" s="38" t="str">
        <f aca="false">IF($C2377="","",N(TOP!$C$16)*N($K2377))</f>
        <v/>
      </c>
      <c r="N2377" s="17" t="str">
        <f aca="false">IF($C2377="","",ROUNDUP(N($M2377)/N($L2377),0))</f>
        <v/>
      </c>
      <c r="O2377" s="17" t="str">
        <f aca="false">IF($C2377="","",N(商品マスタ!$R2376))</f>
        <v/>
      </c>
      <c r="P2377" s="17" t="str">
        <f aca="false">IF($C2377="","",IF($F2377="理論",(N($O2377)+N($N2377))-N($G2377),(N($O2377)+N($N2377))-N($I2377)))</f>
        <v/>
      </c>
      <c r="Q2377" s="17" t="str">
        <f aca="false">IF($C2377="","",MAX(1,N(商品マスタ!$K2376)))</f>
        <v/>
      </c>
      <c r="R2377" s="39" t="str">
        <f aca="false">IF($C2377="","",IF(N($P2377)/N($Q2377)&lt;=0,"",ROUNDUP(N($P2377)/N($Q2377),0)))</f>
        <v/>
      </c>
      <c r="S2377" s="14"/>
      <c r="T2377" s="40" t="str">
        <f aca="false">IF($C2377="","",N(商品マスタ!$M2376))</f>
        <v/>
      </c>
      <c r="U2377" s="40" t="str">
        <f aca="false">IF($S2377="","",N($S2377)*N($T2377))</f>
        <v/>
      </c>
      <c r="V2377" s="18"/>
    </row>
    <row r="2378" customFormat="false" ht="15" hidden="false" customHeight="false" outlineLevel="0" collapsed="false">
      <c r="B2378" s="12" t="n">
        <v>2372</v>
      </c>
      <c r="C2378" s="36" t="str">
        <f aca="false">IF(商品マスタ!$C2377="","",商品マスタ!$C2377)</f>
        <v/>
      </c>
      <c r="D2378" s="12" t="str">
        <f aca="false">IF($C2378="","",商品マスタ!$D2377)</f>
        <v/>
      </c>
      <c r="E2378" s="12" t="str">
        <f aca="false">IF($C2378="","",商品マスタ!$G2377)</f>
        <v/>
      </c>
      <c r="F2378" s="12" t="str">
        <f aca="false">IF($C2378="","",IF(商品マスタ!$P2377="","理論",商品マスタ!$P2377))</f>
        <v/>
      </c>
      <c r="G2378" s="17" t="str">
        <f aca="false">IF($C2378="","",N(商品マスタ!$H2377))</f>
        <v/>
      </c>
      <c r="H2378" s="14"/>
      <c r="I2378" s="17" t="str">
        <f aca="false">IF($C2378="","",N($H2378)*N(商品マスタ!$N2377))</f>
        <v/>
      </c>
      <c r="J2378" s="17" t="str">
        <f aca="false">IF($C2378="","",N($I2378)-N($G2378))</f>
        <v/>
      </c>
      <c r="K2378" s="37" t="str">
        <f aca="false">IF($C2378="","",N(商品マスタ!$I2377))</f>
        <v/>
      </c>
      <c r="L2378" s="17" t="str">
        <f aca="false">IF($C2378="","",MAX(1,N(商品マスタ!$J2377)))</f>
        <v/>
      </c>
      <c r="M2378" s="38" t="str">
        <f aca="false">IF($C2378="","",N(TOP!$C$16)*N($K2378))</f>
        <v/>
      </c>
      <c r="N2378" s="17" t="str">
        <f aca="false">IF($C2378="","",ROUNDUP(N($M2378)/N($L2378),0))</f>
        <v/>
      </c>
      <c r="O2378" s="17" t="str">
        <f aca="false">IF($C2378="","",N(商品マスタ!$R2377))</f>
        <v/>
      </c>
      <c r="P2378" s="17" t="str">
        <f aca="false">IF($C2378="","",IF($F2378="理論",(N($O2378)+N($N2378))-N($G2378),(N($O2378)+N($N2378))-N($I2378)))</f>
        <v/>
      </c>
      <c r="Q2378" s="17" t="str">
        <f aca="false">IF($C2378="","",MAX(1,N(商品マスタ!$K2377)))</f>
        <v/>
      </c>
      <c r="R2378" s="39" t="str">
        <f aca="false">IF($C2378="","",IF(N($P2378)/N($Q2378)&lt;=0,"",ROUNDUP(N($P2378)/N($Q2378),0)))</f>
        <v/>
      </c>
      <c r="S2378" s="14"/>
      <c r="T2378" s="40" t="str">
        <f aca="false">IF($C2378="","",N(商品マスタ!$M2377))</f>
        <v/>
      </c>
      <c r="U2378" s="40" t="str">
        <f aca="false">IF($S2378="","",N($S2378)*N($T2378))</f>
        <v/>
      </c>
      <c r="V2378" s="18"/>
    </row>
    <row r="2379" customFormat="false" ht="15" hidden="false" customHeight="false" outlineLevel="0" collapsed="false">
      <c r="B2379" s="12" t="n">
        <v>2373</v>
      </c>
      <c r="C2379" s="36" t="str">
        <f aca="false">IF(商品マスタ!$C2378="","",商品マスタ!$C2378)</f>
        <v/>
      </c>
      <c r="D2379" s="12" t="str">
        <f aca="false">IF($C2379="","",商品マスタ!$D2378)</f>
        <v/>
      </c>
      <c r="E2379" s="12" t="str">
        <f aca="false">IF($C2379="","",商品マスタ!$G2378)</f>
        <v/>
      </c>
      <c r="F2379" s="12" t="str">
        <f aca="false">IF($C2379="","",IF(商品マスタ!$P2378="","理論",商品マスタ!$P2378))</f>
        <v/>
      </c>
      <c r="G2379" s="17" t="str">
        <f aca="false">IF($C2379="","",N(商品マスタ!$H2378))</f>
        <v/>
      </c>
      <c r="H2379" s="14"/>
      <c r="I2379" s="17" t="str">
        <f aca="false">IF($C2379="","",N($H2379)*N(商品マスタ!$N2378))</f>
        <v/>
      </c>
      <c r="J2379" s="17" t="str">
        <f aca="false">IF($C2379="","",N($I2379)-N($G2379))</f>
        <v/>
      </c>
      <c r="K2379" s="37" t="str">
        <f aca="false">IF($C2379="","",N(商品マスタ!$I2378))</f>
        <v/>
      </c>
      <c r="L2379" s="17" t="str">
        <f aca="false">IF($C2379="","",MAX(1,N(商品マスタ!$J2378)))</f>
        <v/>
      </c>
      <c r="M2379" s="38" t="str">
        <f aca="false">IF($C2379="","",N(TOP!$C$16)*N($K2379))</f>
        <v/>
      </c>
      <c r="N2379" s="17" t="str">
        <f aca="false">IF($C2379="","",ROUNDUP(N($M2379)/N($L2379),0))</f>
        <v/>
      </c>
      <c r="O2379" s="17" t="str">
        <f aca="false">IF($C2379="","",N(商品マスタ!$R2378))</f>
        <v/>
      </c>
      <c r="P2379" s="17" t="str">
        <f aca="false">IF($C2379="","",IF($F2379="理論",(N($O2379)+N($N2379))-N($G2379),(N($O2379)+N($N2379))-N($I2379)))</f>
        <v/>
      </c>
      <c r="Q2379" s="17" t="str">
        <f aca="false">IF($C2379="","",MAX(1,N(商品マスタ!$K2378)))</f>
        <v/>
      </c>
      <c r="R2379" s="39" t="str">
        <f aca="false">IF($C2379="","",IF(N($P2379)/N($Q2379)&lt;=0,"",ROUNDUP(N($P2379)/N($Q2379),0)))</f>
        <v/>
      </c>
      <c r="S2379" s="14"/>
      <c r="T2379" s="40" t="str">
        <f aca="false">IF($C2379="","",N(商品マスタ!$M2378))</f>
        <v/>
      </c>
      <c r="U2379" s="40" t="str">
        <f aca="false">IF($S2379="","",N($S2379)*N($T2379))</f>
        <v/>
      </c>
      <c r="V2379" s="18"/>
    </row>
    <row r="2380" customFormat="false" ht="15" hidden="false" customHeight="false" outlineLevel="0" collapsed="false">
      <c r="B2380" s="12" t="n">
        <v>2374</v>
      </c>
      <c r="C2380" s="36" t="str">
        <f aca="false">IF(商品マスタ!$C2379="","",商品マスタ!$C2379)</f>
        <v/>
      </c>
      <c r="D2380" s="12" t="str">
        <f aca="false">IF($C2380="","",商品マスタ!$D2379)</f>
        <v/>
      </c>
      <c r="E2380" s="12" t="str">
        <f aca="false">IF($C2380="","",商品マスタ!$G2379)</f>
        <v/>
      </c>
      <c r="F2380" s="12" t="str">
        <f aca="false">IF($C2380="","",IF(商品マスタ!$P2379="","理論",商品マスタ!$P2379))</f>
        <v/>
      </c>
      <c r="G2380" s="17" t="str">
        <f aca="false">IF($C2380="","",N(商品マスタ!$H2379))</f>
        <v/>
      </c>
      <c r="H2380" s="14"/>
      <c r="I2380" s="17" t="str">
        <f aca="false">IF($C2380="","",N($H2380)*N(商品マスタ!$N2379))</f>
        <v/>
      </c>
      <c r="J2380" s="17" t="str">
        <f aca="false">IF($C2380="","",N($I2380)-N($G2380))</f>
        <v/>
      </c>
      <c r="K2380" s="37" t="str">
        <f aca="false">IF($C2380="","",N(商品マスタ!$I2379))</f>
        <v/>
      </c>
      <c r="L2380" s="17" t="str">
        <f aca="false">IF($C2380="","",MAX(1,N(商品マスタ!$J2379)))</f>
        <v/>
      </c>
      <c r="M2380" s="38" t="str">
        <f aca="false">IF($C2380="","",N(TOP!$C$16)*N($K2380))</f>
        <v/>
      </c>
      <c r="N2380" s="17" t="str">
        <f aca="false">IF($C2380="","",ROUNDUP(N($M2380)/N($L2380),0))</f>
        <v/>
      </c>
      <c r="O2380" s="17" t="str">
        <f aca="false">IF($C2380="","",N(商品マスタ!$R2379))</f>
        <v/>
      </c>
      <c r="P2380" s="17" t="str">
        <f aca="false">IF($C2380="","",IF($F2380="理論",(N($O2380)+N($N2380))-N($G2380),(N($O2380)+N($N2380))-N($I2380)))</f>
        <v/>
      </c>
      <c r="Q2380" s="17" t="str">
        <f aca="false">IF($C2380="","",MAX(1,N(商品マスタ!$K2379)))</f>
        <v/>
      </c>
      <c r="R2380" s="39" t="str">
        <f aca="false">IF($C2380="","",IF(N($P2380)/N($Q2380)&lt;=0,"",ROUNDUP(N($P2380)/N($Q2380),0)))</f>
        <v/>
      </c>
      <c r="S2380" s="14"/>
      <c r="T2380" s="40" t="str">
        <f aca="false">IF($C2380="","",N(商品マスタ!$M2379))</f>
        <v/>
      </c>
      <c r="U2380" s="40" t="str">
        <f aca="false">IF($S2380="","",N($S2380)*N($T2380))</f>
        <v/>
      </c>
      <c r="V2380" s="18"/>
    </row>
    <row r="2381" customFormat="false" ht="15" hidden="false" customHeight="false" outlineLevel="0" collapsed="false">
      <c r="B2381" s="12" t="n">
        <v>2375</v>
      </c>
      <c r="C2381" s="36" t="str">
        <f aca="false">IF(商品マスタ!$C2380="","",商品マスタ!$C2380)</f>
        <v/>
      </c>
      <c r="D2381" s="12" t="str">
        <f aca="false">IF($C2381="","",商品マスタ!$D2380)</f>
        <v/>
      </c>
      <c r="E2381" s="12" t="str">
        <f aca="false">IF($C2381="","",商品マスタ!$G2380)</f>
        <v/>
      </c>
      <c r="F2381" s="12" t="str">
        <f aca="false">IF($C2381="","",IF(商品マスタ!$P2380="","理論",商品マスタ!$P2380))</f>
        <v/>
      </c>
      <c r="G2381" s="17" t="str">
        <f aca="false">IF($C2381="","",N(商品マスタ!$H2380))</f>
        <v/>
      </c>
      <c r="H2381" s="14"/>
      <c r="I2381" s="17" t="str">
        <f aca="false">IF($C2381="","",N($H2381)*N(商品マスタ!$N2380))</f>
        <v/>
      </c>
      <c r="J2381" s="17" t="str">
        <f aca="false">IF($C2381="","",N($I2381)-N($G2381))</f>
        <v/>
      </c>
      <c r="K2381" s="37" t="str">
        <f aca="false">IF($C2381="","",N(商品マスタ!$I2380))</f>
        <v/>
      </c>
      <c r="L2381" s="17" t="str">
        <f aca="false">IF($C2381="","",MAX(1,N(商品マスタ!$J2380)))</f>
        <v/>
      </c>
      <c r="M2381" s="38" t="str">
        <f aca="false">IF($C2381="","",N(TOP!$C$16)*N($K2381))</f>
        <v/>
      </c>
      <c r="N2381" s="17" t="str">
        <f aca="false">IF($C2381="","",ROUNDUP(N($M2381)/N($L2381),0))</f>
        <v/>
      </c>
      <c r="O2381" s="17" t="str">
        <f aca="false">IF($C2381="","",N(商品マスタ!$R2380))</f>
        <v/>
      </c>
      <c r="P2381" s="17" t="str">
        <f aca="false">IF($C2381="","",IF($F2381="理論",(N($O2381)+N($N2381))-N($G2381),(N($O2381)+N($N2381))-N($I2381)))</f>
        <v/>
      </c>
      <c r="Q2381" s="17" t="str">
        <f aca="false">IF($C2381="","",MAX(1,N(商品マスタ!$K2380)))</f>
        <v/>
      </c>
      <c r="R2381" s="39" t="str">
        <f aca="false">IF($C2381="","",IF(N($P2381)/N($Q2381)&lt;=0,"",ROUNDUP(N($P2381)/N($Q2381),0)))</f>
        <v/>
      </c>
      <c r="S2381" s="14"/>
      <c r="T2381" s="40" t="str">
        <f aca="false">IF($C2381="","",N(商品マスタ!$M2380))</f>
        <v/>
      </c>
      <c r="U2381" s="40" t="str">
        <f aca="false">IF($S2381="","",N($S2381)*N($T2381))</f>
        <v/>
      </c>
      <c r="V2381" s="18"/>
    </row>
    <row r="2382" customFormat="false" ht="15" hidden="false" customHeight="false" outlineLevel="0" collapsed="false">
      <c r="B2382" s="12" t="n">
        <v>2376</v>
      </c>
      <c r="C2382" s="36" t="str">
        <f aca="false">IF(商品マスタ!$C2381="","",商品マスタ!$C2381)</f>
        <v/>
      </c>
      <c r="D2382" s="12" t="str">
        <f aca="false">IF($C2382="","",商品マスタ!$D2381)</f>
        <v/>
      </c>
      <c r="E2382" s="12" t="str">
        <f aca="false">IF($C2382="","",商品マスタ!$G2381)</f>
        <v/>
      </c>
      <c r="F2382" s="12" t="str">
        <f aca="false">IF($C2382="","",IF(商品マスタ!$P2381="","理論",商品マスタ!$P2381))</f>
        <v/>
      </c>
      <c r="G2382" s="17" t="str">
        <f aca="false">IF($C2382="","",N(商品マスタ!$H2381))</f>
        <v/>
      </c>
      <c r="H2382" s="14"/>
      <c r="I2382" s="17" t="str">
        <f aca="false">IF($C2382="","",N($H2382)*N(商品マスタ!$N2381))</f>
        <v/>
      </c>
      <c r="J2382" s="17" t="str">
        <f aca="false">IF($C2382="","",N($I2382)-N($G2382))</f>
        <v/>
      </c>
      <c r="K2382" s="37" t="str">
        <f aca="false">IF($C2382="","",N(商品マスタ!$I2381))</f>
        <v/>
      </c>
      <c r="L2382" s="17" t="str">
        <f aca="false">IF($C2382="","",MAX(1,N(商品マスタ!$J2381)))</f>
        <v/>
      </c>
      <c r="M2382" s="38" t="str">
        <f aca="false">IF($C2382="","",N(TOP!$C$16)*N($K2382))</f>
        <v/>
      </c>
      <c r="N2382" s="17" t="str">
        <f aca="false">IF($C2382="","",ROUNDUP(N($M2382)/N($L2382),0))</f>
        <v/>
      </c>
      <c r="O2382" s="17" t="str">
        <f aca="false">IF($C2382="","",N(商品マスタ!$R2381))</f>
        <v/>
      </c>
      <c r="P2382" s="17" t="str">
        <f aca="false">IF($C2382="","",IF($F2382="理論",(N($O2382)+N($N2382))-N($G2382),(N($O2382)+N($N2382))-N($I2382)))</f>
        <v/>
      </c>
      <c r="Q2382" s="17" t="str">
        <f aca="false">IF($C2382="","",MAX(1,N(商品マスタ!$K2381)))</f>
        <v/>
      </c>
      <c r="R2382" s="39" t="str">
        <f aca="false">IF($C2382="","",IF(N($P2382)/N($Q2382)&lt;=0,"",ROUNDUP(N($P2382)/N($Q2382),0)))</f>
        <v/>
      </c>
      <c r="S2382" s="14"/>
      <c r="T2382" s="40" t="str">
        <f aca="false">IF($C2382="","",N(商品マスタ!$M2381))</f>
        <v/>
      </c>
      <c r="U2382" s="40" t="str">
        <f aca="false">IF($S2382="","",N($S2382)*N($T2382))</f>
        <v/>
      </c>
      <c r="V2382" s="18"/>
    </row>
    <row r="2383" customFormat="false" ht="15" hidden="false" customHeight="false" outlineLevel="0" collapsed="false">
      <c r="B2383" s="12" t="n">
        <v>2377</v>
      </c>
      <c r="C2383" s="36" t="str">
        <f aca="false">IF(商品マスタ!$C2382="","",商品マスタ!$C2382)</f>
        <v/>
      </c>
      <c r="D2383" s="12" t="str">
        <f aca="false">IF($C2383="","",商品マスタ!$D2382)</f>
        <v/>
      </c>
      <c r="E2383" s="12" t="str">
        <f aca="false">IF($C2383="","",商品マスタ!$G2382)</f>
        <v/>
      </c>
      <c r="F2383" s="12" t="str">
        <f aca="false">IF($C2383="","",IF(商品マスタ!$P2382="","理論",商品マスタ!$P2382))</f>
        <v/>
      </c>
      <c r="G2383" s="17" t="str">
        <f aca="false">IF($C2383="","",N(商品マスタ!$H2382))</f>
        <v/>
      </c>
      <c r="H2383" s="14"/>
      <c r="I2383" s="17" t="str">
        <f aca="false">IF($C2383="","",N($H2383)*N(商品マスタ!$N2382))</f>
        <v/>
      </c>
      <c r="J2383" s="17" t="str">
        <f aca="false">IF($C2383="","",N($I2383)-N($G2383))</f>
        <v/>
      </c>
      <c r="K2383" s="37" t="str">
        <f aca="false">IF($C2383="","",N(商品マスタ!$I2382))</f>
        <v/>
      </c>
      <c r="L2383" s="17" t="str">
        <f aca="false">IF($C2383="","",MAX(1,N(商品マスタ!$J2382)))</f>
        <v/>
      </c>
      <c r="M2383" s="38" t="str">
        <f aca="false">IF($C2383="","",N(TOP!$C$16)*N($K2383))</f>
        <v/>
      </c>
      <c r="N2383" s="17" t="str">
        <f aca="false">IF($C2383="","",ROUNDUP(N($M2383)/N($L2383),0))</f>
        <v/>
      </c>
      <c r="O2383" s="17" t="str">
        <f aca="false">IF($C2383="","",N(商品マスタ!$R2382))</f>
        <v/>
      </c>
      <c r="P2383" s="17" t="str">
        <f aca="false">IF($C2383="","",IF($F2383="理論",(N($O2383)+N($N2383))-N($G2383),(N($O2383)+N($N2383))-N($I2383)))</f>
        <v/>
      </c>
      <c r="Q2383" s="17" t="str">
        <f aca="false">IF($C2383="","",MAX(1,N(商品マスタ!$K2382)))</f>
        <v/>
      </c>
      <c r="R2383" s="39" t="str">
        <f aca="false">IF($C2383="","",IF(N($P2383)/N($Q2383)&lt;=0,"",ROUNDUP(N($P2383)/N($Q2383),0)))</f>
        <v/>
      </c>
      <c r="S2383" s="14"/>
      <c r="T2383" s="40" t="str">
        <f aca="false">IF($C2383="","",N(商品マスタ!$M2382))</f>
        <v/>
      </c>
      <c r="U2383" s="40" t="str">
        <f aca="false">IF($S2383="","",N($S2383)*N($T2383))</f>
        <v/>
      </c>
      <c r="V2383" s="18"/>
    </row>
    <row r="2384" customFormat="false" ht="15" hidden="false" customHeight="false" outlineLevel="0" collapsed="false">
      <c r="B2384" s="12" t="n">
        <v>2378</v>
      </c>
      <c r="C2384" s="36" t="str">
        <f aca="false">IF(商品マスタ!$C2383="","",商品マスタ!$C2383)</f>
        <v/>
      </c>
      <c r="D2384" s="12" t="str">
        <f aca="false">IF($C2384="","",商品マスタ!$D2383)</f>
        <v/>
      </c>
      <c r="E2384" s="12" t="str">
        <f aca="false">IF($C2384="","",商品マスタ!$G2383)</f>
        <v/>
      </c>
      <c r="F2384" s="12" t="str">
        <f aca="false">IF($C2384="","",IF(商品マスタ!$P2383="","理論",商品マスタ!$P2383))</f>
        <v/>
      </c>
      <c r="G2384" s="17" t="str">
        <f aca="false">IF($C2384="","",N(商品マスタ!$H2383))</f>
        <v/>
      </c>
      <c r="H2384" s="14"/>
      <c r="I2384" s="17" t="str">
        <f aca="false">IF($C2384="","",N($H2384)*N(商品マスタ!$N2383))</f>
        <v/>
      </c>
      <c r="J2384" s="17" t="str">
        <f aca="false">IF($C2384="","",N($I2384)-N($G2384))</f>
        <v/>
      </c>
      <c r="K2384" s="37" t="str">
        <f aca="false">IF($C2384="","",N(商品マスタ!$I2383))</f>
        <v/>
      </c>
      <c r="L2384" s="17" t="str">
        <f aca="false">IF($C2384="","",MAX(1,N(商品マスタ!$J2383)))</f>
        <v/>
      </c>
      <c r="M2384" s="38" t="str">
        <f aca="false">IF($C2384="","",N(TOP!$C$16)*N($K2384))</f>
        <v/>
      </c>
      <c r="N2384" s="17" t="str">
        <f aca="false">IF($C2384="","",ROUNDUP(N($M2384)/N($L2384),0))</f>
        <v/>
      </c>
      <c r="O2384" s="17" t="str">
        <f aca="false">IF($C2384="","",N(商品マスタ!$R2383))</f>
        <v/>
      </c>
      <c r="P2384" s="17" t="str">
        <f aca="false">IF($C2384="","",IF($F2384="理論",(N($O2384)+N($N2384))-N($G2384),(N($O2384)+N($N2384))-N($I2384)))</f>
        <v/>
      </c>
      <c r="Q2384" s="17" t="str">
        <f aca="false">IF($C2384="","",MAX(1,N(商品マスタ!$K2383)))</f>
        <v/>
      </c>
      <c r="R2384" s="39" t="str">
        <f aca="false">IF($C2384="","",IF(N($P2384)/N($Q2384)&lt;=0,"",ROUNDUP(N($P2384)/N($Q2384),0)))</f>
        <v/>
      </c>
      <c r="S2384" s="14"/>
      <c r="T2384" s="40" t="str">
        <f aca="false">IF($C2384="","",N(商品マスタ!$M2383))</f>
        <v/>
      </c>
      <c r="U2384" s="40" t="str">
        <f aca="false">IF($S2384="","",N($S2384)*N($T2384))</f>
        <v/>
      </c>
      <c r="V2384" s="18"/>
    </row>
    <row r="2385" customFormat="false" ht="15" hidden="false" customHeight="false" outlineLevel="0" collapsed="false">
      <c r="B2385" s="12" t="n">
        <v>2379</v>
      </c>
      <c r="C2385" s="36" t="str">
        <f aca="false">IF(商品マスタ!$C2384="","",商品マスタ!$C2384)</f>
        <v/>
      </c>
      <c r="D2385" s="12" t="str">
        <f aca="false">IF($C2385="","",商品マスタ!$D2384)</f>
        <v/>
      </c>
      <c r="E2385" s="12" t="str">
        <f aca="false">IF($C2385="","",商品マスタ!$G2384)</f>
        <v/>
      </c>
      <c r="F2385" s="12" t="str">
        <f aca="false">IF($C2385="","",IF(商品マスタ!$P2384="","理論",商品マスタ!$P2384))</f>
        <v/>
      </c>
      <c r="G2385" s="17" t="str">
        <f aca="false">IF($C2385="","",N(商品マスタ!$H2384))</f>
        <v/>
      </c>
      <c r="H2385" s="14"/>
      <c r="I2385" s="17" t="str">
        <f aca="false">IF($C2385="","",N($H2385)*N(商品マスタ!$N2384))</f>
        <v/>
      </c>
      <c r="J2385" s="17" t="str">
        <f aca="false">IF($C2385="","",N($I2385)-N($G2385))</f>
        <v/>
      </c>
      <c r="K2385" s="37" t="str">
        <f aca="false">IF($C2385="","",N(商品マスタ!$I2384))</f>
        <v/>
      </c>
      <c r="L2385" s="17" t="str">
        <f aca="false">IF($C2385="","",MAX(1,N(商品マスタ!$J2384)))</f>
        <v/>
      </c>
      <c r="M2385" s="38" t="str">
        <f aca="false">IF($C2385="","",N(TOP!$C$16)*N($K2385))</f>
        <v/>
      </c>
      <c r="N2385" s="17" t="str">
        <f aca="false">IF($C2385="","",ROUNDUP(N($M2385)/N($L2385),0))</f>
        <v/>
      </c>
      <c r="O2385" s="17" t="str">
        <f aca="false">IF($C2385="","",N(商品マスタ!$R2384))</f>
        <v/>
      </c>
      <c r="P2385" s="17" t="str">
        <f aca="false">IF($C2385="","",IF($F2385="理論",(N($O2385)+N($N2385))-N($G2385),(N($O2385)+N($N2385))-N($I2385)))</f>
        <v/>
      </c>
      <c r="Q2385" s="17" t="str">
        <f aca="false">IF($C2385="","",MAX(1,N(商品マスタ!$K2384)))</f>
        <v/>
      </c>
      <c r="R2385" s="39" t="str">
        <f aca="false">IF($C2385="","",IF(N($P2385)/N($Q2385)&lt;=0,"",ROUNDUP(N($P2385)/N($Q2385),0)))</f>
        <v/>
      </c>
      <c r="S2385" s="14"/>
      <c r="T2385" s="40" t="str">
        <f aca="false">IF($C2385="","",N(商品マスタ!$M2384))</f>
        <v/>
      </c>
      <c r="U2385" s="40" t="str">
        <f aca="false">IF($S2385="","",N($S2385)*N($T2385))</f>
        <v/>
      </c>
      <c r="V2385" s="18"/>
    </row>
    <row r="2386" customFormat="false" ht="15" hidden="false" customHeight="false" outlineLevel="0" collapsed="false">
      <c r="B2386" s="12" t="n">
        <v>2380</v>
      </c>
      <c r="C2386" s="36" t="str">
        <f aca="false">IF(商品マスタ!$C2385="","",商品マスタ!$C2385)</f>
        <v/>
      </c>
      <c r="D2386" s="12" t="str">
        <f aca="false">IF($C2386="","",商品マスタ!$D2385)</f>
        <v/>
      </c>
      <c r="E2386" s="12" t="str">
        <f aca="false">IF($C2386="","",商品マスタ!$G2385)</f>
        <v/>
      </c>
      <c r="F2386" s="12" t="str">
        <f aca="false">IF($C2386="","",IF(商品マスタ!$P2385="","理論",商品マスタ!$P2385))</f>
        <v/>
      </c>
      <c r="G2386" s="17" t="str">
        <f aca="false">IF($C2386="","",N(商品マスタ!$H2385))</f>
        <v/>
      </c>
      <c r="H2386" s="14"/>
      <c r="I2386" s="17" t="str">
        <f aca="false">IF($C2386="","",N($H2386)*N(商品マスタ!$N2385))</f>
        <v/>
      </c>
      <c r="J2386" s="17" t="str">
        <f aca="false">IF($C2386="","",N($I2386)-N($G2386))</f>
        <v/>
      </c>
      <c r="K2386" s="37" t="str">
        <f aca="false">IF($C2386="","",N(商品マスタ!$I2385))</f>
        <v/>
      </c>
      <c r="L2386" s="17" t="str">
        <f aca="false">IF($C2386="","",MAX(1,N(商品マスタ!$J2385)))</f>
        <v/>
      </c>
      <c r="M2386" s="38" t="str">
        <f aca="false">IF($C2386="","",N(TOP!$C$16)*N($K2386))</f>
        <v/>
      </c>
      <c r="N2386" s="17" t="str">
        <f aca="false">IF($C2386="","",ROUNDUP(N($M2386)/N($L2386),0))</f>
        <v/>
      </c>
      <c r="O2386" s="17" t="str">
        <f aca="false">IF($C2386="","",N(商品マスタ!$R2385))</f>
        <v/>
      </c>
      <c r="P2386" s="17" t="str">
        <f aca="false">IF($C2386="","",IF($F2386="理論",(N($O2386)+N($N2386))-N($G2386),(N($O2386)+N($N2386))-N($I2386)))</f>
        <v/>
      </c>
      <c r="Q2386" s="17" t="str">
        <f aca="false">IF($C2386="","",MAX(1,N(商品マスタ!$K2385)))</f>
        <v/>
      </c>
      <c r="R2386" s="39" t="str">
        <f aca="false">IF($C2386="","",IF(N($P2386)/N($Q2386)&lt;=0,"",ROUNDUP(N($P2386)/N($Q2386),0)))</f>
        <v/>
      </c>
      <c r="S2386" s="14"/>
      <c r="T2386" s="40" t="str">
        <f aca="false">IF($C2386="","",N(商品マスタ!$M2385))</f>
        <v/>
      </c>
      <c r="U2386" s="40" t="str">
        <f aca="false">IF($S2386="","",N($S2386)*N($T2386))</f>
        <v/>
      </c>
      <c r="V2386" s="18"/>
    </row>
    <row r="2387" customFormat="false" ht="15" hidden="false" customHeight="false" outlineLevel="0" collapsed="false">
      <c r="B2387" s="12" t="n">
        <v>2381</v>
      </c>
      <c r="C2387" s="36" t="str">
        <f aca="false">IF(商品マスタ!$C2386="","",商品マスタ!$C2386)</f>
        <v/>
      </c>
      <c r="D2387" s="12" t="str">
        <f aca="false">IF($C2387="","",商品マスタ!$D2386)</f>
        <v/>
      </c>
      <c r="E2387" s="12" t="str">
        <f aca="false">IF($C2387="","",商品マスタ!$G2386)</f>
        <v/>
      </c>
      <c r="F2387" s="12" t="str">
        <f aca="false">IF($C2387="","",IF(商品マスタ!$P2386="","理論",商品マスタ!$P2386))</f>
        <v/>
      </c>
      <c r="G2387" s="17" t="str">
        <f aca="false">IF($C2387="","",N(商品マスタ!$H2386))</f>
        <v/>
      </c>
      <c r="H2387" s="14"/>
      <c r="I2387" s="17" t="str">
        <f aca="false">IF($C2387="","",N($H2387)*N(商品マスタ!$N2386))</f>
        <v/>
      </c>
      <c r="J2387" s="17" t="str">
        <f aca="false">IF($C2387="","",N($I2387)-N($G2387))</f>
        <v/>
      </c>
      <c r="K2387" s="37" t="str">
        <f aca="false">IF($C2387="","",N(商品マスタ!$I2386))</f>
        <v/>
      </c>
      <c r="L2387" s="17" t="str">
        <f aca="false">IF($C2387="","",MAX(1,N(商品マスタ!$J2386)))</f>
        <v/>
      </c>
      <c r="M2387" s="38" t="str">
        <f aca="false">IF($C2387="","",N(TOP!$C$16)*N($K2387))</f>
        <v/>
      </c>
      <c r="N2387" s="17" t="str">
        <f aca="false">IF($C2387="","",ROUNDUP(N($M2387)/N($L2387),0))</f>
        <v/>
      </c>
      <c r="O2387" s="17" t="str">
        <f aca="false">IF($C2387="","",N(商品マスタ!$R2386))</f>
        <v/>
      </c>
      <c r="P2387" s="17" t="str">
        <f aca="false">IF($C2387="","",IF($F2387="理論",(N($O2387)+N($N2387))-N($G2387),(N($O2387)+N($N2387))-N($I2387)))</f>
        <v/>
      </c>
      <c r="Q2387" s="17" t="str">
        <f aca="false">IF($C2387="","",MAX(1,N(商品マスタ!$K2386)))</f>
        <v/>
      </c>
      <c r="R2387" s="39" t="str">
        <f aca="false">IF($C2387="","",IF(N($P2387)/N($Q2387)&lt;=0,"",ROUNDUP(N($P2387)/N($Q2387),0)))</f>
        <v/>
      </c>
      <c r="S2387" s="14"/>
      <c r="T2387" s="40" t="str">
        <f aca="false">IF($C2387="","",N(商品マスタ!$M2386))</f>
        <v/>
      </c>
      <c r="U2387" s="40" t="str">
        <f aca="false">IF($S2387="","",N($S2387)*N($T2387))</f>
        <v/>
      </c>
      <c r="V2387" s="18"/>
    </row>
    <row r="2388" customFormat="false" ht="15" hidden="false" customHeight="false" outlineLevel="0" collapsed="false">
      <c r="B2388" s="12" t="n">
        <v>2382</v>
      </c>
      <c r="C2388" s="36" t="str">
        <f aca="false">IF(商品マスタ!$C2387="","",商品マスタ!$C2387)</f>
        <v/>
      </c>
      <c r="D2388" s="12" t="str">
        <f aca="false">IF($C2388="","",商品マスタ!$D2387)</f>
        <v/>
      </c>
      <c r="E2388" s="12" t="str">
        <f aca="false">IF($C2388="","",商品マスタ!$G2387)</f>
        <v/>
      </c>
      <c r="F2388" s="12" t="str">
        <f aca="false">IF($C2388="","",IF(商品マスタ!$P2387="","理論",商品マスタ!$P2387))</f>
        <v/>
      </c>
      <c r="G2388" s="17" t="str">
        <f aca="false">IF($C2388="","",N(商品マスタ!$H2387))</f>
        <v/>
      </c>
      <c r="H2388" s="14"/>
      <c r="I2388" s="17" t="str">
        <f aca="false">IF($C2388="","",N($H2388)*N(商品マスタ!$N2387))</f>
        <v/>
      </c>
      <c r="J2388" s="17" t="str">
        <f aca="false">IF($C2388="","",N($I2388)-N($G2388))</f>
        <v/>
      </c>
      <c r="K2388" s="37" t="str">
        <f aca="false">IF($C2388="","",N(商品マスタ!$I2387))</f>
        <v/>
      </c>
      <c r="L2388" s="17" t="str">
        <f aca="false">IF($C2388="","",MAX(1,N(商品マスタ!$J2387)))</f>
        <v/>
      </c>
      <c r="M2388" s="38" t="str">
        <f aca="false">IF($C2388="","",N(TOP!$C$16)*N($K2388))</f>
        <v/>
      </c>
      <c r="N2388" s="17" t="str">
        <f aca="false">IF($C2388="","",ROUNDUP(N($M2388)/N($L2388),0))</f>
        <v/>
      </c>
      <c r="O2388" s="17" t="str">
        <f aca="false">IF($C2388="","",N(商品マスタ!$R2387))</f>
        <v/>
      </c>
      <c r="P2388" s="17" t="str">
        <f aca="false">IF($C2388="","",IF($F2388="理論",(N($O2388)+N($N2388))-N($G2388),(N($O2388)+N($N2388))-N($I2388)))</f>
        <v/>
      </c>
      <c r="Q2388" s="17" t="str">
        <f aca="false">IF($C2388="","",MAX(1,N(商品マスタ!$K2387)))</f>
        <v/>
      </c>
      <c r="R2388" s="39" t="str">
        <f aca="false">IF($C2388="","",IF(N($P2388)/N($Q2388)&lt;=0,"",ROUNDUP(N($P2388)/N($Q2388),0)))</f>
        <v/>
      </c>
      <c r="S2388" s="14"/>
      <c r="T2388" s="40" t="str">
        <f aca="false">IF($C2388="","",N(商品マスタ!$M2387))</f>
        <v/>
      </c>
      <c r="U2388" s="40" t="str">
        <f aca="false">IF($S2388="","",N($S2388)*N($T2388))</f>
        <v/>
      </c>
      <c r="V2388" s="18"/>
    </row>
    <row r="2389" customFormat="false" ht="15" hidden="false" customHeight="false" outlineLevel="0" collapsed="false">
      <c r="B2389" s="12" t="n">
        <v>2383</v>
      </c>
      <c r="C2389" s="36" t="str">
        <f aca="false">IF(商品マスタ!$C2388="","",商品マスタ!$C2388)</f>
        <v/>
      </c>
      <c r="D2389" s="12" t="str">
        <f aca="false">IF($C2389="","",商品マスタ!$D2388)</f>
        <v/>
      </c>
      <c r="E2389" s="12" t="str">
        <f aca="false">IF($C2389="","",商品マスタ!$G2388)</f>
        <v/>
      </c>
      <c r="F2389" s="12" t="str">
        <f aca="false">IF($C2389="","",IF(商品マスタ!$P2388="","理論",商品マスタ!$P2388))</f>
        <v/>
      </c>
      <c r="G2389" s="17" t="str">
        <f aca="false">IF($C2389="","",N(商品マスタ!$H2388))</f>
        <v/>
      </c>
      <c r="H2389" s="14"/>
      <c r="I2389" s="17" t="str">
        <f aca="false">IF($C2389="","",N($H2389)*N(商品マスタ!$N2388))</f>
        <v/>
      </c>
      <c r="J2389" s="17" t="str">
        <f aca="false">IF($C2389="","",N($I2389)-N($G2389))</f>
        <v/>
      </c>
      <c r="K2389" s="37" t="str">
        <f aca="false">IF($C2389="","",N(商品マスタ!$I2388))</f>
        <v/>
      </c>
      <c r="L2389" s="17" t="str">
        <f aca="false">IF($C2389="","",MAX(1,N(商品マスタ!$J2388)))</f>
        <v/>
      </c>
      <c r="M2389" s="38" t="str">
        <f aca="false">IF($C2389="","",N(TOP!$C$16)*N($K2389))</f>
        <v/>
      </c>
      <c r="N2389" s="17" t="str">
        <f aca="false">IF($C2389="","",ROUNDUP(N($M2389)/N($L2389),0))</f>
        <v/>
      </c>
      <c r="O2389" s="17" t="str">
        <f aca="false">IF($C2389="","",N(商品マスタ!$R2388))</f>
        <v/>
      </c>
      <c r="P2389" s="17" t="str">
        <f aca="false">IF($C2389="","",IF($F2389="理論",(N($O2389)+N($N2389))-N($G2389),(N($O2389)+N($N2389))-N($I2389)))</f>
        <v/>
      </c>
      <c r="Q2389" s="17" t="str">
        <f aca="false">IF($C2389="","",MAX(1,N(商品マスタ!$K2388)))</f>
        <v/>
      </c>
      <c r="R2389" s="39" t="str">
        <f aca="false">IF($C2389="","",IF(N($P2389)/N($Q2389)&lt;=0,"",ROUNDUP(N($P2389)/N($Q2389),0)))</f>
        <v/>
      </c>
      <c r="S2389" s="14"/>
      <c r="T2389" s="40" t="str">
        <f aca="false">IF($C2389="","",N(商品マスタ!$M2388))</f>
        <v/>
      </c>
      <c r="U2389" s="40" t="str">
        <f aca="false">IF($S2389="","",N($S2389)*N($T2389))</f>
        <v/>
      </c>
      <c r="V2389" s="18"/>
    </row>
    <row r="2390" customFormat="false" ht="15" hidden="false" customHeight="false" outlineLevel="0" collapsed="false">
      <c r="B2390" s="12" t="n">
        <v>2384</v>
      </c>
      <c r="C2390" s="36" t="str">
        <f aca="false">IF(商品マスタ!$C2389="","",商品マスタ!$C2389)</f>
        <v/>
      </c>
      <c r="D2390" s="12" t="str">
        <f aca="false">IF($C2390="","",商品マスタ!$D2389)</f>
        <v/>
      </c>
      <c r="E2390" s="12" t="str">
        <f aca="false">IF($C2390="","",商品マスタ!$G2389)</f>
        <v/>
      </c>
      <c r="F2390" s="12" t="str">
        <f aca="false">IF($C2390="","",IF(商品マスタ!$P2389="","理論",商品マスタ!$P2389))</f>
        <v/>
      </c>
      <c r="G2390" s="17" t="str">
        <f aca="false">IF($C2390="","",N(商品マスタ!$H2389))</f>
        <v/>
      </c>
      <c r="H2390" s="14"/>
      <c r="I2390" s="17" t="str">
        <f aca="false">IF($C2390="","",N($H2390)*N(商品マスタ!$N2389))</f>
        <v/>
      </c>
      <c r="J2390" s="17" t="str">
        <f aca="false">IF($C2390="","",N($I2390)-N($G2390))</f>
        <v/>
      </c>
      <c r="K2390" s="37" t="str">
        <f aca="false">IF($C2390="","",N(商品マスタ!$I2389))</f>
        <v/>
      </c>
      <c r="L2390" s="17" t="str">
        <f aca="false">IF($C2390="","",MAX(1,N(商品マスタ!$J2389)))</f>
        <v/>
      </c>
      <c r="M2390" s="38" t="str">
        <f aca="false">IF($C2390="","",N(TOP!$C$16)*N($K2390))</f>
        <v/>
      </c>
      <c r="N2390" s="17" t="str">
        <f aca="false">IF($C2390="","",ROUNDUP(N($M2390)/N($L2390),0))</f>
        <v/>
      </c>
      <c r="O2390" s="17" t="str">
        <f aca="false">IF($C2390="","",N(商品マスタ!$R2389))</f>
        <v/>
      </c>
      <c r="P2390" s="17" t="str">
        <f aca="false">IF($C2390="","",IF($F2390="理論",(N($O2390)+N($N2390))-N($G2390),(N($O2390)+N($N2390))-N($I2390)))</f>
        <v/>
      </c>
      <c r="Q2390" s="17" t="str">
        <f aca="false">IF($C2390="","",MAX(1,N(商品マスタ!$K2389)))</f>
        <v/>
      </c>
      <c r="R2390" s="39" t="str">
        <f aca="false">IF($C2390="","",IF(N($P2390)/N($Q2390)&lt;=0,"",ROUNDUP(N($P2390)/N($Q2390),0)))</f>
        <v/>
      </c>
      <c r="S2390" s="14"/>
      <c r="T2390" s="40" t="str">
        <f aca="false">IF($C2390="","",N(商品マスタ!$M2389))</f>
        <v/>
      </c>
      <c r="U2390" s="40" t="str">
        <f aca="false">IF($S2390="","",N($S2390)*N($T2390))</f>
        <v/>
      </c>
      <c r="V2390" s="18"/>
    </row>
    <row r="2391" customFormat="false" ht="15" hidden="false" customHeight="false" outlineLevel="0" collapsed="false">
      <c r="B2391" s="12" t="n">
        <v>2385</v>
      </c>
      <c r="C2391" s="36" t="str">
        <f aca="false">IF(商品マスタ!$C2390="","",商品マスタ!$C2390)</f>
        <v/>
      </c>
      <c r="D2391" s="12" t="str">
        <f aca="false">IF($C2391="","",商品マスタ!$D2390)</f>
        <v/>
      </c>
      <c r="E2391" s="12" t="str">
        <f aca="false">IF($C2391="","",商品マスタ!$G2390)</f>
        <v/>
      </c>
      <c r="F2391" s="12" t="str">
        <f aca="false">IF($C2391="","",IF(商品マスタ!$P2390="","理論",商品マスタ!$P2390))</f>
        <v/>
      </c>
      <c r="G2391" s="17" t="str">
        <f aca="false">IF($C2391="","",N(商品マスタ!$H2390))</f>
        <v/>
      </c>
      <c r="H2391" s="14"/>
      <c r="I2391" s="17" t="str">
        <f aca="false">IF($C2391="","",N($H2391)*N(商品マスタ!$N2390))</f>
        <v/>
      </c>
      <c r="J2391" s="17" t="str">
        <f aca="false">IF($C2391="","",N($I2391)-N($G2391))</f>
        <v/>
      </c>
      <c r="K2391" s="37" t="str">
        <f aca="false">IF($C2391="","",N(商品マスタ!$I2390))</f>
        <v/>
      </c>
      <c r="L2391" s="17" t="str">
        <f aca="false">IF($C2391="","",MAX(1,N(商品マスタ!$J2390)))</f>
        <v/>
      </c>
      <c r="M2391" s="38" t="str">
        <f aca="false">IF($C2391="","",N(TOP!$C$16)*N($K2391))</f>
        <v/>
      </c>
      <c r="N2391" s="17" t="str">
        <f aca="false">IF($C2391="","",ROUNDUP(N($M2391)/N($L2391),0))</f>
        <v/>
      </c>
      <c r="O2391" s="17" t="str">
        <f aca="false">IF($C2391="","",N(商品マスタ!$R2390))</f>
        <v/>
      </c>
      <c r="P2391" s="17" t="str">
        <f aca="false">IF($C2391="","",IF($F2391="理論",(N($O2391)+N($N2391))-N($G2391),(N($O2391)+N($N2391))-N($I2391)))</f>
        <v/>
      </c>
      <c r="Q2391" s="17" t="str">
        <f aca="false">IF($C2391="","",MAX(1,N(商品マスタ!$K2390)))</f>
        <v/>
      </c>
      <c r="R2391" s="39" t="str">
        <f aca="false">IF($C2391="","",IF(N($P2391)/N($Q2391)&lt;=0,"",ROUNDUP(N($P2391)/N($Q2391),0)))</f>
        <v/>
      </c>
      <c r="S2391" s="14"/>
      <c r="T2391" s="40" t="str">
        <f aca="false">IF($C2391="","",N(商品マスタ!$M2390))</f>
        <v/>
      </c>
      <c r="U2391" s="40" t="str">
        <f aca="false">IF($S2391="","",N($S2391)*N($T2391))</f>
        <v/>
      </c>
      <c r="V2391" s="18"/>
    </row>
    <row r="2392" customFormat="false" ht="15" hidden="false" customHeight="false" outlineLevel="0" collapsed="false">
      <c r="B2392" s="12" t="n">
        <v>2386</v>
      </c>
      <c r="C2392" s="36" t="str">
        <f aca="false">IF(商品マスタ!$C2391="","",商品マスタ!$C2391)</f>
        <v/>
      </c>
      <c r="D2392" s="12" t="str">
        <f aca="false">IF($C2392="","",商品マスタ!$D2391)</f>
        <v/>
      </c>
      <c r="E2392" s="12" t="str">
        <f aca="false">IF($C2392="","",商品マスタ!$G2391)</f>
        <v/>
      </c>
      <c r="F2392" s="12" t="str">
        <f aca="false">IF($C2392="","",IF(商品マスタ!$P2391="","理論",商品マスタ!$P2391))</f>
        <v/>
      </c>
      <c r="G2392" s="17" t="str">
        <f aca="false">IF($C2392="","",N(商品マスタ!$H2391))</f>
        <v/>
      </c>
      <c r="H2392" s="14"/>
      <c r="I2392" s="17" t="str">
        <f aca="false">IF($C2392="","",N($H2392)*N(商品マスタ!$N2391))</f>
        <v/>
      </c>
      <c r="J2392" s="17" t="str">
        <f aca="false">IF($C2392="","",N($I2392)-N($G2392))</f>
        <v/>
      </c>
      <c r="K2392" s="37" t="str">
        <f aca="false">IF($C2392="","",N(商品マスタ!$I2391))</f>
        <v/>
      </c>
      <c r="L2392" s="17" t="str">
        <f aca="false">IF($C2392="","",MAX(1,N(商品マスタ!$J2391)))</f>
        <v/>
      </c>
      <c r="M2392" s="38" t="str">
        <f aca="false">IF($C2392="","",N(TOP!$C$16)*N($K2392))</f>
        <v/>
      </c>
      <c r="N2392" s="17" t="str">
        <f aca="false">IF($C2392="","",ROUNDUP(N($M2392)/N($L2392),0))</f>
        <v/>
      </c>
      <c r="O2392" s="17" t="str">
        <f aca="false">IF($C2392="","",N(商品マスタ!$R2391))</f>
        <v/>
      </c>
      <c r="P2392" s="17" t="str">
        <f aca="false">IF($C2392="","",IF($F2392="理論",(N($O2392)+N($N2392))-N($G2392),(N($O2392)+N($N2392))-N($I2392)))</f>
        <v/>
      </c>
      <c r="Q2392" s="17" t="str">
        <f aca="false">IF($C2392="","",MAX(1,N(商品マスタ!$K2391)))</f>
        <v/>
      </c>
      <c r="R2392" s="39" t="str">
        <f aca="false">IF($C2392="","",IF(N($P2392)/N($Q2392)&lt;=0,"",ROUNDUP(N($P2392)/N($Q2392),0)))</f>
        <v/>
      </c>
      <c r="S2392" s="14"/>
      <c r="T2392" s="40" t="str">
        <f aca="false">IF($C2392="","",N(商品マスタ!$M2391))</f>
        <v/>
      </c>
      <c r="U2392" s="40" t="str">
        <f aca="false">IF($S2392="","",N($S2392)*N($T2392))</f>
        <v/>
      </c>
      <c r="V2392" s="18"/>
    </row>
    <row r="2393" customFormat="false" ht="15" hidden="false" customHeight="false" outlineLevel="0" collapsed="false">
      <c r="B2393" s="12" t="n">
        <v>2387</v>
      </c>
      <c r="C2393" s="36" t="str">
        <f aca="false">IF(商品マスタ!$C2392="","",商品マスタ!$C2392)</f>
        <v/>
      </c>
      <c r="D2393" s="12" t="str">
        <f aca="false">IF($C2393="","",商品マスタ!$D2392)</f>
        <v/>
      </c>
      <c r="E2393" s="12" t="str">
        <f aca="false">IF($C2393="","",商品マスタ!$G2392)</f>
        <v/>
      </c>
      <c r="F2393" s="12" t="str">
        <f aca="false">IF($C2393="","",IF(商品マスタ!$P2392="","理論",商品マスタ!$P2392))</f>
        <v/>
      </c>
      <c r="G2393" s="17" t="str">
        <f aca="false">IF($C2393="","",N(商品マスタ!$H2392))</f>
        <v/>
      </c>
      <c r="H2393" s="14"/>
      <c r="I2393" s="17" t="str">
        <f aca="false">IF($C2393="","",N($H2393)*N(商品マスタ!$N2392))</f>
        <v/>
      </c>
      <c r="J2393" s="17" t="str">
        <f aca="false">IF($C2393="","",N($I2393)-N($G2393))</f>
        <v/>
      </c>
      <c r="K2393" s="37" t="str">
        <f aca="false">IF($C2393="","",N(商品マスタ!$I2392))</f>
        <v/>
      </c>
      <c r="L2393" s="17" t="str">
        <f aca="false">IF($C2393="","",MAX(1,N(商品マスタ!$J2392)))</f>
        <v/>
      </c>
      <c r="M2393" s="38" t="str">
        <f aca="false">IF($C2393="","",N(TOP!$C$16)*N($K2393))</f>
        <v/>
      </c>
      <c r="N2393" s="17" t="str">
        <f aca="false">IF($C2393="","",ROUNDUP(N($M2393)/N($L2393),0))</f>
        <v/>
      </c>
      <c r="O2393" s="17" t="str">
        <f aca="false">IF($C2393="","",N(商品マスタ!$R2392))</f>
        <v/>
      </c>
      <c r="P2393" s="17" t="str">
        <f aca="false">IF($C2393="","",IF($F2393="理論",(N($O2393)+N($N2393))-N($G2393),(N($O2393)+N($N2393))-N($I2393)))</f>
        <v/>
      </c>
      <c r="Q2393" s="17" t="str">
        <f aca="false">IF($C2393="","",MAX(1,N(商品マスタ!$K2392)))</f>
        <v/>
      </c>
      <c r="R2393" s="39" t="str">
        <f aca="false">IF($C2393="","",IF(N($P2393)/N($Q2393)&lt;=0,"",ROUNDUP(N($P2393)/N($Q2393),0)))</f>
        <v/>
      </c>
      <c r="S2393" s="14"/>
      <c r="T2393" s="40" t="str">
        <f aca="false">IF($C2393="","",N(商品マスタ!$M2392))</f>
        <v/>
      </c>
      <c r="U2393" s="40" t="str">
        <f aca="false">IF($S2393="","",N($S2393)*N($T2393))</f>
        <v/>
      </c>
      <c r="V2393" s="18"/>
    </row>
    <row r="2394" customFormat="false" ht="15" hidden="false" customHeight="false" outlineLevel="0" collapsed="false">
      <c r="B2394" s="12" t="n">
        <v>2388</v>
      </c>
      <c r="C2394" s="36" t="str">
        <f aca="false">IF(商品マスタ!$C2393="","",商品マスタ!$C2393)</f>
        <v/>
      </c>
      <c r="D2394" s="12" t="str">
        <f aca="false">IF($C2394="","",商品マスタ!$D2393)</f>
        <v/>
      </c>
      <c r="E2394" s="12" t="str">
        <f aca="false">IF($C2394="","",商品マスタ!$G2393)</f>
        <v/>
      </c>
      <c r="F2394" s="12" t="str">
        <f aca="false">IF($C2394="","",IF(商品マスタ!$P2393="","理論",商品マスタ!$P2393))</f>
        <v/>
      </c>
      <c r="G2394" s="17" t="str">
        <f aca="false">IF($C2394="","",N(商品マスタ!$H2393))</f>
        <v/>
      </c>
      <c r="H2394" s="14"/>
      <c r="I2394" s="17" t="str">
        <f aca="false">IF($C2394="","",N($H2394)*N(商品マスタ!$N2393))</f>
        <v/>
      </c>
      <c r="J2394" s="17" t="str">
        <f aca="false">IF($C2394="","",N($I2394)-N($G2394))</f>
        <v/>
      </c>
      <c r="K2394" s="37" t="str">
        <f aca="false">IF($C2394="","",N(商品マスタ!$I2393))</f>
        <v/>
      </c>
      <c r="L2394" s="17" t="str">
        <f aca="false">IF($C2394="","",MAX(1,N(商品マスタ!$J2393)))</f>
        <v/>
      </c>
      <c r="M2394" s="38" t="str">
        <f aca="false">IF($C2394="","",N(TOP!$C$16)*N($K2394))</f>
        <v/>
      </c>
      <c r="N2394" s="17" t="str">
        <f aca="false">IF($C2394="","",ROUNDUP(N($M2394)/N($L2394),0))</f>
        <v/>
      </c>
      <c r="O2394" s="17" t="str">
        <f aca="false">IF($C2394="","",N(商品マスタ!$R2393))</f>
        <v/>
      </c>
      <c r="P2394" s="17" t="str">
        <f aca="false">IF($C2394="","",IF($F2394="理論",(N($O2394)+N($N2394))-N($G2394),(N($O2394)+N($N2394))-N($I2394)))</f>
        <v/>
      </c>
      <c r="Q2394" s="17" t="str">
        <f aca="false">IF($C2394="","",MAX(1,N(商品マスタ!$K2393)))</f>
        <v/>
      </c>
      <c r="R2394" s="39" t="str">
        <f aca="false">IF($C2394="","",IF(N($P2394)/N($Q2394)&lt;=0,"",ROUNDUP(N($P2394)/N($Q2394),0)))</f>
        <v/>
      </c>
      <c r="S2394" s="14"/>
      <c r="T2394" s="40" t="str">
        <f aca="false">IF($C2394="","",N(商品マスタ!$M2393))</f>
        <v/>
      </c>
      <c r="U2394" s="40" t="str">
        <f aca="false">IF($S2394="","",N($S2394)*N($T2394))</f>
        <v/>
      </c>
      <c r="V2394" s="18"/>
    </row>
    <row r="2395" customFormat="false" ht="15" hidden="false" customHeight="false" outlineLevel="0" collapsed="false">
      <c r="B2395" s="12" t="n">
        <v>2389</v>
      </c>
      <c r="C2395" s="36" t="str">
        <f aca="false">IF(商品マスタ!$C2394="","",商品マスタ!$C2394)</f>
        <v/>
      </c>
      <c r="D2395" s="12" t="str">
        <f aca="false">IF($C2395="","",商品マスタ!$D2394)</f>
        <v/>
      </c>
      <c r="E2395" s="12" t="str">
        <f aca="false">IF($C2395="","",商品マスタ!$G2394)</f>
        <v/>
      </c>
      <c r="F2395" s="12" t="str">
        <f aca="false">IF($C2395="","",IF(商品マスタ!$P2394="","理論",商品マスタ!$P2394))</f>
        <v/>
      </c>
      <c r="G2395" s="17" t="str">
        <f aca="false">IF($C2395="","",N(商品マスタ!$H2394))</f>
        <v/>
      </c>
      <c r="H2395" s="14"/>
      <c r="I2395" s="17" t="str">
        <f aca="false">IF($C2395="","",N($H2395)*N(商品マスタ!$N2394))</f>
        <v/>
      </c>
      <c r="J2395" s="17" t="str">
        <f aca="false">IF($C2395="","",N($I2395)-N($G2395))</f>
        <v/>
      </c>
      <c r="K2395" s="37" t="str">
        <f aca="false">IF($C2395="","",N(商品マスタ!$I2394))</f>
        <v/>
      </c>
      <c r="L2395" s="17" t="str">
        <f aca="false">IF($C2395="","",MAX(1,N(商品マスタ!$J2394)))</f>
        <v/>
      </c>
      <c r="M2395" s="38" t="str">
        <f aca="false">IF($C2395="","",N(TOP!$C$16)*N($K2395))</f>
        <v/>
      </c>
      <c r="N2395" s="17" t="str">
        <f aca="false">IF($C2395="","",ROUNDUP(N($M2395)/N($L2395),0))</f>
        <v/>
      </c>
      <c r="O2395" s="17" t="str">
        <f aca="false">IF($C2395="","",N(商品マスタ!$R2394))</f>
        <v/>
      </c>
      <c r="P2395" s="17" t="str">
        <f aca="false">IF($C2395="","",IF($F2395="理論",(N($O2395)+N($N2395))-N($G2395),(N($O2395)+N($N2395))-N($I2395)))</f>
        <v/>
      </c>
      <c r="Q2395" s="17" t="str">
        <f aca="false">IF($C2395="","",MAX(1,N(商品マスタ!$K2394)))</f>
        <v/>
      </c>
      <c r="R2395" s="39" t="str">
        <f aca="false">IF($C2395="","",IF(N($P2395)/N($Q2395)&lt;=0,"",ROUNDUP(N($P2395)/N($Q2395),0)))</f>
        <v/>
      </c>
      <c r="S2395" s="14"/>
      <c r="T2395" s="40" t="str">
        <f aca="false">IF($C2395="","",N(商品マスタ!$M2394))</f>
        <v/>
      </c>
      <c r="U2395" s="40" t="str">
        <f aca="false">IF($S2395="","",N($S2395)*N($T2395))</f>
        <v/>
      </c>
      <c r="V2395" s="18"/>
    </row>
    <row r="2396" customFormat="false" ht="15" hidden="false" customHeight="false" outlineLevel="0" collapsed="false">
      <c r="B2396" s="12" t="n">
        <v>2390</v>
      </c>
      <c r="C2396" s="36" t="str">
        <f aca="false">IF(商品マスタ!$C2395="","",商品マスタ!$C2395)</f>
        <v/>
      </c>
      <c r="D2396" s="12" t="str">
        <f aca="false">IF($C2396="","",商品マスタ!$D2395)</f>
        <v/>
      </c>
      <c r="E2396" s="12" t="str">
        <f aca="false">IF($C2396="","",商品マスタ!$G2395)</f>
        <v/>
      </c>
      <c r="F2396" s="12" t="str">
        <f aca="false">IF($C2396="","",IF(商品マスタ!$P2395="","理論",商品マスタ!$P2395))</f>
        <v/>
      </c>
      <c r="G2396" s="17" t="str">
        <f aca="false">IF($C2396="","",N(商品マスタ!$H2395))</f>
        <v/>
      </c>
      <c r="H2396" s="14"/>
      <c r="I2396" s="17" t="str">
        <f aca="false">IF($C2396="","",N($H2396)*N(商品マスタ!$N2395))</f>
        <v/>
      </c>
      <c r="J2396" s="17" t="str">
        <f aca="false">IF($C2396="","",N($I2396)-N($G2396))</f>
        <v/>
      </c>
      <c r="K2396" s="37" t="str">
        <f aca="false">IF($C2396="","",N(商品マスタ!$I2395))</f>
        <v/>
      </c>
      <c r="L2396" s="17" t="str">
        <f aca="false">IF($C2396="","",MAX(1,N(商品マスタ!$J2395)))</f>
        <v/>
      </c>
      <c r="M2396" s="38" t="str">
        <f aca="false">IF($C2396="","",N(TOP!$C$16)*N($K2396))</f>
        <v/>
      </c>
      <c r="N2396" s="17" t="str">
        <f aca="false">IF($C2396="","",ROUNDUP(N($M2396)/N($L2396),0))</f>
        <v/>
      </c>
      <c r="O2396" s="17" t="str">
        <f aca="false">IF($C2396="","",N(商品マスタ!$R2395))</f>
        <v/>
      </c>
      <c r="P2396" s="17" t="str">
        <f aca="false">IF($C2396="","",IF($F2396="理論",(N($O2396)+N($N2396))-N($G2396),(N($O2396)+N($N2396))-N($I2396)))</f>
        <v/>
      </c>
      <c r="Q2396" s="17" t="str">
        <f aca="false">IF($C2396="","",MAX(1,N(商品マスタ!$K2395)))</f>
        <v/>
      </c>
      <c r="R2396" s="39" t="str">
        <f aca="false">IF($C2396="","",IF(N($P2396)/N($Q2396)&lt;=0,"",ROUNDUP(N($P2396)/N($Q2396),0)))</f>
        <v/>
      </c>
      <c r="S2396" s="14"/>
      <c r="T2396" s="40" t="str">
        <f aca="false">IF($C2396="","",N(商品マスタ!$M2395))</f>
        <v/>
      </c>
      <c r="U2396" s="40" t="str">
        <f aca="false">IF($S2396="","",N($S2396)*N($T2396))</f>
        <v/>
      </c>
      <c r="V2396" s="18"/>
    </row>
    <row r="2397" customFormat="false" ht="15" hidden="false" customHeight="false" outlineLevel="0" collapsed="false">
      <c r="B2397" s="12" t="n">
        <v>2391</v>
      </c>
      <c r="C2397" s="36" t="str">
        <f aca="false">IF(商品マスタ!$C2396="","",商品マスタ!$C2396)</f>
        <v/>
      </c>
      <c r="D2397" s="12" t="str">
        <f aca="false">IF($C2397="","",商品マスタ!$D2396)</f>
        <v/>
      </c>
      <c r="E2397" s="12" t="str">
        <f aca="false">IF($C2397="","",商品マスタ!$G2396)</f>
        <v/>
      </c>
      <c r="F2397" s="12" t="str">
        <f aca="false">IF($C2397="","",IF(商品マスタ!$P2396="","理論",商品マスタ!$P2396))</f>
        <v/>
      </c>
      <c r="G2397" s="17" t="str">
        <f aca="false">IF($C2397="","",N(商品マスタ!$H2396))</f>
        <v/>
      </c>
      <c r="H2397" s="14"/>
      <c r="I2397" s="17" t="str">
        <f aca="false">IF($C2397="","",N($H2397)*N(商品マスタ!$N2396))</f>
        <v/>
      </c>
      <c r="J2397" s="17" t="str">
        <f aca="false">IF($C2397="","",N($I2397)-N($G2397))</f>
        <v/>
      </c>
      <c r="K2397" s="37" t="str">
        <f aca="false">IF($C2397="","",N(商品マスタ!$I2396))</f>
        <v/>
      </c>
      <c r="L2397" s="17" t="str">
        <f aca="false">IF($C2397="","",MAX(1,N(商品マスタ!$J2396)))</f>
        <v/>
      </c>
      <c r="M2397" s="38" t="str">
        <f aca="false">IF($C2397="","",N(TOP!$C$16)*N($K2397))</f>
        <v/>
      </c>
      <c r="N2397" s="17" t="str">
        <f aca="false">IF($C2397="","",ROUNDUP(N($M2397)/N($L2397),0))</f>
        <v/>
      </c>
      <c r="O2397" s="17" t="str">
        <f aca="false">IF($C2397="","",N(商品マスタ!$R2396))</f>
        <v/>
      </c>
      <c r="P2397" s="17" t="str">
        <f aca="false">IF($C2397="","",IF($F2397="理論",(N($O2397)+N($N2397))-N($G2397),(N($O2397)+N($N2397))-N($I2397)))</f>
        <v/>
      </c>
      <c r="Q2397" s="17" t="str">
        <f aca="false">IF($C2397="","",MAX(1,N(商品マスタ!$K2396)))</f>
        <v/>
      </c>
      <c r="R2397" s="39" t="str">
        <f aca="false">IF($C2397="","",IF(N($P2397)/N($Q2397)&lt;=0,"",ROUNDUP(N($P2397)/N($Q2397),0)))</f>
        <v/>
      </c>
      <c r="S2397" s="14"/>
      <c r="T2397" s="40" t="str">
        <f aca="false">IF($C2397="","",N(商品マスタ!$M2396))</f>
        <v/>
      </c>
      <c r="U2397" s="40" t="str">
        <f aca="false">IF($S2397="","",N($S2397)*N($T2397))</f>
        <v/>
      </c>
      <c r="V2397" s="18"/>
    </row>
    <row r="2398" customFormat="false" ht="15" hidden="false" customHeight="false" outlineLevel="0" collapsed="false">
      <c r="B2398" s="12" t="n">
        <v>2392</v>
      </c>
      <c r="C2398" s="36" t="str">
        <f aca="false">IF(商品マスタ!$C2397="","",商品マスタ!$C2397)</f>
        <v/>
      </c>
      <c r="D2398" s="12" t="str">
        <f aca="false">IF($C2398="","",商品マスタ!$D2397)</f>
        <v/>
      </c>
      <c r="E2398" s="12" t="str">
        <f aca="false">IF($C2398="","",商品マスタ!$G2397)</f>
        <v/>
      </c>
      <c r="F2398" s="12" t="str">
        <f aca="false">IF($C2398="","",IF(商品マスタ!$P2397="","理論",商品マスタ!$P2397))</f>
        <v/>
      </c>
      <c r="G2398" s="17" t="str">
        <f aca="false">IF($C2398="","",N(商品マスタ!$H2397))</f>
        <v/>
      </c>
      <c r="H2398" s="14"/>
      <c r="I2398" s="17" t="str">
        <f aca="false">IF($C2398="","",N($H2398)*N(商品マスタ!$N2397))</f>
        <v/>
      </c>
      <c r="J2398" s="17" t="str">
        <f aca="false">IF($C2398="","",N($I2398)-N($G2398))</f>
        <v/>
      </c>
      <c r="K2398" s="37" t="str">
        <f aca="false">IF($C2398="","",N(商品マスタ!$I2397))</f>
        <v/>
      </c>
      <c r="L2398" s="17" t="str">
        <f aca="false">IF($C2398="","",MAX(1,N(商品マスタ!$J2397)))</f>
        <v/>
      </c>
      <c r="M2398" s="38" t="str">
        <f aca="false">IF($C2398="","",N(TOP!$C$16)*N($K2398))</f>
        <v/>
      </c>
      <c r="N2398" s="17" t="str">
        <f aca="false">IF($C2398="","",ROUNDUP(N($M2398)/N($L2398),0))</f>
        <v/>
      </c>
      <c r="O2398" s="17" t="str">
        <f aca="false">IF($C2398="","",N(商品マスタ!$R2397))</f>
        <v/>
      </c>
      <c r="P2398" s="17" t="str">
        <f aca="false">IF($C2398="","",IF($F2398="理論",(N($O2398)+N($N2398))-N($G2398),(N($O2398)+N($N2398))-N($I2398)))</f>
        <v/>
      </c>
      <c r="Q2398" s="17" t="str">
        <f aca="false">IF($C2398="","",MAX(1,N(商品マスタ!$K2397)))</f>
        <v/>
      </c>
      <c r="R2398" s="39" t="str">
        <f aca="false">IF($C2398="","",IF(N($P2398)/N($Q2398)&lt;=0,"",ROUNDUP(N($P2398)/N($Q2398),0)))</f>
        <v/>
      </c>
      <c r="S2398" s="14"/>
      <c r="T2398" s="40" t="str">
        <f aca="false">IF($C2398="","",N(商品マスタ!$M2397))</f>
        <v/>
      </c>
      <c r="U2398" s="40" t="str">
        <f aca="false">IF($S2398="","",N($S2398)*N($T2398))</f>
        <v/>
      </c>
      <c r="V2398" s="18"/>
    </row>
    <row r="2399" customFormat="false" ht="15" hidden="false" customHeight="false" outlineLevel="0" collapsed="false">
      <c r="B2399" s="12" t="n">
        <v>2393</v>
      </c>
      <c r="C2399" s="36" t="str">
        <f aca="false">IF(商品マスタ!$C2398="","",商品マスタ!$C2398)</f>
        <v/>
      </c>
      <c r="D2399" s="12" t="str">
        <f aca="false">IF($C2399="","",商品マスタ!$D2398)</f>
        <v/>
      </c>
      <c r="E2399" s="12" t="str">
        <f aca="false">IF($C2399="","",商品マスタ!$G2398)</f>
        <v/>
      </c>
      <c r="F2399" s="12" t="str">
        <f aca="false">IF($C2399="","",IF(商品マスタ!$P2398="","理論",商品マスタ!$P2398))</f>
        <v/>
      </c>
      <c r="G2399" s="17" t="str">
        <f aca="false">IF($C2399="","",N(商品マスタ!$H2398))</f>
        <v/>
      </c>
      <c r="H2399" s="14"/>
      <c r="I2399" s="17" t="str">
        <f aca="false">IF($C2399="","",N($H2399)*N(商品マスタ!$N2398))</f>
        <v/>
      </c>
      <c r="J2399" s="17" t="str">
        <f aca="false">IF($C2399="","",N($I2399)-N($G2399))</f>
        <v/>
      </c>
      <c r="K2399" s="37" t="str">
        <f aca="false">IF($C2399="","",N(商品マスタ!$I2398))</f>
        <v/>
      </c>
      <c r="L2399" s="17" t="str">
        <f aca="false">IF($C2399="","",MAX(1,N(商品マスタ!$J2398)))</f>
        <v/>
      </c>
      <c r="M2399" s="38" t="str">
        <f aca="false">IF($C2399="","",N(TOP!$C$16)*N($K2399))</f>
        <v/>
      </c>
      <c r="N2399" s="17" t="str">
        <f aca="false">IF($C2399="","",ROUNDUP(N($M2399)/N($L2399),0))</f>
        <v/>
      </c>
      <c r="O2399" s="17" t="str">
        <f aca="false">IF($C2399="","",N(商品マスタ!$R2398))</f>
        <v/>
      </c>
      <c r="P2399" s="17" t="str">
        <f aca="false">IF($C2399="","",IF($F2399="理論",(N($O2399)+N($N2399))-N($G2399),(N($O2399)+N($N2399))-N($I2399)))</f>
        <v/>
      </c>
      <c r="Q2399" s="17" t="str">
        <f aca="false">IF($C2399="","",MAX(1,N(商品マスタ!$K2398)))</f>
        <v/>
      </c>
      <c r="R2399" s="39" t="str">
        <f aca="false">IF($C2399="","",IF(N($P2399)/N($Q2399)&lt;=0,"",ROUNDUP(N($P2399)/N($Q2399),0)))</f>
        <v/>
      </c>
      <c r="S2399" s="14"/>
      <c r="T2399" s="40" t="str">
        <f aca="false">IF($C2399="","",N(商品マスタ!$M2398))</f>
        <v/>
      </c>
      <c r="U2399" s="40" t="str">
        <f aca="false">IF($S2399="","",N($S2399)*N($T2399))</f>
        <v/>
      </c>
      <c r="V2399" s="18"/>
    </row>
    <row r="2400" customFormat="false" ht="15" hidden="false" customHeight="false" outlineLevel="0" collapsed="false">
      <c r="B2400" s="12" t="n">
        <v>2394</v>
      </c>
      <c r="C2400" s="36" t="str">
        <f aca="false">IF(商品マスタ!$C2399="","",商品マスタ!$C2399)</f>
        <v/>
      </c>
      <c r="D2400" s="12" t="str">
        <f aca="false">IF($C2400="","",商品マスタ!$D2399)</f>
        <v/>
      </c>
      <c r="E2400" s="12" t="str">
        <f aca="false">IF($C2400="","",商品マスタ!$G2399)</f>
        <v/>
      </c>
      <c r="F2400" s="12" t="str">
        <f aca="false">IF($C2400="","",IF(商品マスタ!$P2399="","理論",商品マスタ!$P2399))</f>
        <v/>
      </c>
      <c r="G2400" s="17" t="str">
        <f aca="false">IF($C2400="","",N(商品マスタ!$H2399))</f>
        <v/>
      </c>
      <c r="H2400" s="14"/>
      <c r="I2400" s="17" t="str">
        <f aca="false">IF($C2400="","",N($H2400)*N(商品マスタ!$N2399))</f>
        <v/>
      </c>
      <c r="J2400" s="17" t="str">
        <f aca="false">IF($C2400="","",N($I2400)-N($G2400))</f>
        <v/>
      </c>
      <c r="K2400" s="37" t="str">
        <f aca="false">IF($C2400="","",N(商品マスタ!$I2399))</f>
        <v/>
      </c>
      <c r="L2400" s="17" t="str">
        <f aca="false">IF($C2400="","",MAX(1,N(商品マスタ!$J2399)))</f>
        <v/>
      </c>
      <c r="M2400" s="38" t="str">
        <f aca="false">IF($C2400="","",N(TOP!$C$16)*N($K2400))</f>
        <v/>
      </c>
      <c r="N2400" s="17" t="str">
        <f aca="false">IF($C2400="","",ROUNDUP(N($M2400)/N($L2400),0))</f>
        <v/>
      </c>
      <c r="O2400" s="17" t="str">
        <f aca="false">IF($C2400="","",N(商品マスタ!$R2399))</f>
        <v/>
      </c>
      <c r="P2400" s="17" t="str">
        <f aca="false">IF($C2400="","",IF($F2400="理論",(N($O2400)+N($N2400))-N($G2400),(N($O2400)+N($N2400))-N($I2400)))</f>
        <v/>
      </c>
      <c r="Q2400" s="17" t="str">
        <f aca="false">IF($C2400="","",MAX(1,N(商品マスタ!$K2399)))</f>
        <v/>
      </c>
      <c r="R2400" s="39" t="str">
        <f aca="false">IF($C2400="","",IF(N($P2400)/N($Q2400)&lt;=0,"",ROUNDUP(N($P2400)/N($Q2400),0)))</f>
        <v/>
      </c>
      <c r="S2400" s="14"/>
      <c r="T2400" s="40" t="str">
        <f aca="false">IF($C2400="","",N(商品マスタ!$M2399))</f>
        <v/>
      </c>
      <c r="U2400" s="40" t="str">
        <f aca="false">IF($S2400="","",N($S2400)*N($T2400))</f>
        <v/>
      </c>
      <c r="V2400" s="18"/>
    </row>
    <row r="2401" customFormat="false" ht="15" hidden="false" customHeight="false" outlineLevel="0" collapsed="false">
      <c r="B2401" s="12" t="n">
        <v>2395</v>
      </c>
      <c r="C2401" s="36" t="str">
        <f aca="false">IF(商品マスタ!$C2400="","",商品マスタ!$C2400)</f>
        <v/>
      </c>
      <c r="D2401" s="12" t="str">
        <f aca="false">IF($C2401="","",商品マスタ!$D2400)</f>
        <v/>
      </c>
      <c r="E2401" s="12" t="str">
        <f aca="false">IF($C2401="","",商品マスタ!$G2400)</f>
        <v/>
      </c>
      <c r="F2401" s="12" t="str">
        <f aca="false">IF($C2401="","",IF(商品マスタ!$P2400="","理論",商品マスタ!$P2400))</f>
        <v/>
      </c>
      <c r="G2401" s="17" t="str">
        <f aca="false">IF($C2401="","",N(商品マスタ!$H2400))</f>
        <v/>
      </c>
      <c r="H2401" s="14"/>
      <c r="I2401" s="17" t="str">
        <f aca="false">IF($C2401="","",N($H2401)*N(商品マスタ!$N2400))</f>
        <v/>
      </c>
      <c r="J2401" s="17" t="str">
        <f aca="false">IF($C2401="","",N($I2401)-N($G2401))</f>
        <v/>
      </c>
      <c r="K2401" s="37" t="str">
        <f aca="false">IF($C2401="","",N(商品マスタ!$I2400))</f>
        <v/>
      </c>
      <c r="L2401" s="17" t="str">
        <f aca="false">IF($C2401="","",MAX(1,N(商品マスタ!$J2400)))</f>
        <v/>
      </c>
      <c r="M2401" s="38" t="str">
        <f aca="false">IF($C2401="","",N(TOP!$C$16)*N($K2401))</f>
        <v/>
      </c>
      <c r="N2401" s="17" t="str">
        <f aca="false">IF($C2401="","",ROUNDUP(N($M2401)/N($L2401),0))</f>
        <v/>
      </c>
      <c r="O2401" s="17" t="str">
        <f aca="false">IF($C2401="","",N(商品マスタ!$R2400))</f>
        <v/>
      </c>
      <c r="P2401" s="17" t="str">
        <f aca="false">IF($C2401="","",IF($F2401="理論",(N($O2401)+N($N2401))-N($G2401),(N($O2401)+N($N2401))-N($I2401)))</f>
        <v/>
      </c>
      <c r="Q2401" s="17" t="str">
        <f aca="false">IF($C2401="","",MAX(1,N(商品マスタ!$K2400)))</f>
        <v/>
      </c>
      <c r="R2401" s="39" t="str">
        <f aca="false">IF($C2401="","",IF(N($P2401)/N($Q2401)&lt;=0,"",ROUNDUP(N($P2401)/N($Q2401),0)))</f>
        <v/>
      </c>
      <c r="S2401" s="14"/>
      <c r="T2401" s="40" t="str">
        <f aca="false">IF($C2401="","",N(商品マスタ!$M2400))</f>
        <v/>
      </c>
      <c r="U2401" s="40" t="str">
        <f aca="false">IF($S2401="","",N($S2401)*N($T2401))</f>
        <v/>
      </c>
      <c r="V2401" s="18"/>
    </row>
    <row r="2402" customFormat="false" ht="15" hidden="false" customHeight="false" outlineLevel="0" collapsed="false">
      <c r="B2402" s="12" t="n">
        <v>2396</v>
      </c>
      <c r="C2402" s="36" t="str">
        <f aca="false">IF(商品マスタ!$C2401="","",商品マスタ!$C2401)</f>
        <v/>
      </c>
      <c r="D2402" s="12" t="str">
        <f aca="false">IF($C2402="","",商品マスタ!$D2401)</f>
        <v/>
      </c>
      <c r="E2402" s="12" t="str">
        <f aca="false">IF($C2402="","",商品マスタ!$G2401)</f>
        <v/>
      </c>
      <c r="F2402" s="12" t="str">
        <f aca="false">IF($C2402="","",IF(商品マスタ!$P2401="","理論",商品マスタ!$P2401))</f>
        <v/>
      </c>
      <c r="G2402" s="17" t="str">
        <f aca="false">IF($C2402="","",N(商品マスタ!$H2401))</f>
        <v/>
      </c>
      <c r="H2402" s="14"/>
      <c r="I2402" s="17" t="str">
        <f aca="false">IF($C2402="","",N($H2402)*N(商品マスタ!$N2401))</f>
        <v/>
      </c>
      <c r="J2402" s="17" t="str">
        <f aca="false">IF($C2402="","",N($I2402)-N($G2402))</f>
        <v/>
      </c>
      <c r="K2402" s="37" t="str">
        <f aca="false">IF($C2402="","",N(商品マスタ!$I2401))</f>
        <v/>
      </c>
      <c r="L2402" s="17" t="str">
        <f aca="false">IF($C2402="","",MAX(1,N(商品マスタ!$J2401)))</f>
        <v/>
      </c>
      <c r="M2402" s="38" t="str">
        <f aca="false">IF($C2402="","",N(TOP!$C$16)*N($K2402))</f>
        <v/>
      </c>
      <c r="N2402" s="17" t="str">
        <f aca="false">IF($C2402="","",ROUNDUP(N($M2402)/N($L2402),0))</f>
        <v/>
      </c>
      <c r="O2402" s="17" t="str">
        <f aca="false">IF($C2402="","",N(商品マスタ!$R2401))</f>
        <v/>
      </c>
      <c r="P2402" s="17" t="str">
        <f aca="false">IF($C2402="","",IF($F2402="理論",(N($O2402)+N($N2402))-N($G2402),(N($O2402)+N($N2402))-N($I2402)))</f>
        <v/>
      </c>
      <c r="Q2402" s="17" t="str">
        <f aca="false">IF($C2402="","",MAX(1,N(商品マスタ!$K2401)))</f>
        <v/>
      </c>
      <c r="R2402" s="39" t="str">
        <f aca="false">IF($C2402="","",IF(N($P2402)/N($Q2402)&lt;=0,"",ROUNDUP(N($P2402)/N($Q2402),0)))</f>
        <v/>
      </c>
      <c r="S2402" s="14"/>
      <c r="T2402" s="40" t="str">
        <f aca="false">IF($C2402="","",N(商品マスタ!$M2401))</f>
        <v/>
      </c>
      <c r="U2402" s="40" t="str">
        <f aca="false">IF($S2402="","",N($S2402)*N($T2402))</f>
        <v/>
      </c>
      <c r="V2402" s="18"/>
    </row>
    <row r="2403" customFormat="false" ht="15" hidden="false" customHeight="false" outlineLevel="0" collapsed="false">
      <c r="B2403" s="12" t="n">
        <v>2397</v>
      </c>
      <c r="C2403" s="36" t="str">
        <f aca="false">IF(商品マスタ!$C2402="","",商品マスタ!$C2402)</f>
        <v/>
      </c>
      <c r="D2403" s="12" t="str">
        <f aca="false">IF($C2403="","",商品マスタ!$D2402)</f>
        <v/>
      </c>
      <c r="E2403" s="12" t="str">
        <f aca="false">IF($C2403="","",商品マスタ!$G2402)</f>
        <v/>
      </c>
      <c r="F2403" s="12" t="str">
        <f aca="false">IF($C2403="","",IF(商品マスタ!$P2402="","理論",商品マスタ!$P2402))</f>
        <v/>
      </c>
      <c r="G2403" s="17" t="str">
        <f aca="false">IF($C2403="","",N(商品マスタ!$H2402))</f>
        <v/>
      </c>
      <c r="H2403" s="14"/>
      <c r="I2403" s="17" t="str">
        <f aca="false">IF($C2403="","",N($H2403)*N(商品マスタ!$N2402))</f>
        <v/>
      </c>
      <c r="J2403" s="17" t="str">
        <f aca="false">IF($C2403="","",N($I2403)-N($G2403))</f>
        <v/>
      </c>
      <c r="K2403" s="37" t="str">
        <f aca="false">IF($C2403="","",N(商品マスタ!$I2402))</f>
        <v/>
      </c>
      <c r="L2403" s="17" t="str">
        <f aca="false">IF($C2403="","",MAX(1,N(商品マスタ!$J2402)))</f>
        <v/>
      </c>
      <c r="M2403" s="38" t="str">
        <f aca="false">IF($C2403="","",N(TOP!$C$16)*N($K2403))</f>
        <v/>
      </c>
      <c r="N2403" s="17" t="str">
        <f aca="false">IF($C2403="","",ROUNDUP(N($M2403)/N($L2403),0))</f>
        <v/>
      </c>
      <c r="O2403" s="17" t="str">
        <f aca="false">IF($C2403="","",N(商品マスタ!$R2402))</f>
        <v/>
      </c>
      <c r="P2403" s="17" t="str">
        <f aca="false">IF($C2403="","",IF($F2403="理論",(N($O2403)+N($N2403))-N($G2403),(N($O2403)+N($N2403))-N($I2403)))</f>
        <v/>
      </c>
      <c r="Q2403" s="17" t="str">
        <f aca="false">IF($C2403="","",MAX(1,N(商品マスタ!$K2402)))</f>
        <v/>
      </c>
      <c r="R2403" s="39" t="str">
        <f aca="false">IF($C2403="","",IF(N($P2403)/N($Q2403)&lt;=0,"",ROUNDUP(N($P2403)/N($Q2403),0)))</f>
        <v/>
      </c>
      <c r="S2403" s="14"/>
      <c r="T2403" s="40" t="str">
        <f aca="false">IF($C2403="","",N(商品マスタ!$M2402))</f>
        <v/>
      </c>
      <c r="U2403" s="40" t="str">
        <f aca="false">IF($S2403="","",N($S2403)*N($T2403))</f>
        <v/>
      </c>
      <c r="V2403" s="18"/>
    </row>
    <row r="2404" customFormat="false" ht="15" hidden="false" customHeight="false" outlineLevel="0" collapsed="false">
      <c r="B2404" s="12" t="n">
        <v>2398</v>
      </c>
      <c r="C2404" s="36" t="str">
        <f aca="false">IF(商品マスタ!$C2403="","",商品マスタ!$C2403)</f>
        <v/>
      </c>
      <c r="D2404" s="12" t="str">
        <f aca="false">IF($C2404="","",商品マスタ!$D2403)</f>
        <v/>
      </c>
      <c r="E2404" s="12" t="str">
        <f aca="false">IF($C2404="","",商品マスタ!$G2403)</f>
        <v/>
      </c>
      <c r="F2404" s="12" t="str">
        <f aca="false">IF($C2404="","",IF(商品マスタ!$P2403="","理論",商品マスタ!$P2403))</f>
        <v/>
      </c>
      <c r="G2404" s="17" t="str">
        <f aca="false">IF($C2404="","",N(商品マスタ!$H2403))</f>
        <v/>
      </c>
      <c r="H2404" s="14"/>
      <c r="I2404" s="17" t="str">
        <f aca="false">IF($C2404="","",N($H2404)*N(商品マスタ!$N2403))</f>
        <v/>
      </c>
      <c r="J2404" s="17" t="str">
        <f aca="false">IF($C2404="","",N($I2404)-N($G2404))</f>
        <v/>
      </c>
      <c r="K2404" s="37" t="str">
        <f aca="false">IF($C2404="","",N(商品マスタ!$I2403))</f>
        <v/>
      </c>
      <c r="L2404" s="17" t="str">
        <f aca="false">IF($C2404="","",MAX(1,N(商品マスタ!$J2403)))</f>
        <v/>
      </c>
      <c r="M2404" s="38" t="str">
        <f aca="false">IF($C2404="","",N(TOP!$C$16)*N($K2404))</f>
        <v/>
      </c>
      <c r="N2404" s="17" t="str">
        <f aca="false">IF($C2404="","",ROUNDUP(N($M2404)/N($L2404),0))</f>
        <v/>
      </c>
      <c r="O2404" s="17" t="str">
        <f aca="false">IF($C2404="","",N(商品マスタ!$R2403))</f>
        <v/>
      </c>
      <c r="P2404" s="17" t="str">
        <f aca="false">IF($C2404="","",IF($F2404="理論",(N($O2404)+N($N2404))-N($G2404),(N($O2404)+N($N2404))-N($I2404)))</f>
        <v/>
      </c>
      <c r="Q2404" s="17" t="str">
        <f aca="false">IF($C2404="","",MAX(1,N(商品マスタ!$K2403)))</f>
        <v/>
      </c>
      <c r="R2404" s="39" t="str">
        <f aca="false">IF($C2404="","",IF(N($P2404)/N($Q2404)&lt;=0,"",ROUNDUP(N($P2404)/N($Q2404),0)))</f>
        <v/>
      </c>
      <c r="S2404" s="14"/>
      <c r="T2404" s="40" t="str">
        <f aca="false">IF($C2404="","",N(商品マスタ!$M2403))</f>
        <v/>
      </c>
      <c r="U2404" s="40" t="str">
        <f aca="false">IF($S2404="","",N($S2404)*N($T2404))</f>
        <v/>
      </c>
      <c r="V2404" s="18"/>
    </row>
    <row r="2405" customFormat="false" ht="15" hidden="false" customHeight="false" outlineLevel="0" collapsed="false">
      <c r="B2405" s="12" t="n">
        <v>2399</v>
      </c>
      <c r="C2405" s="36" t="str">
        <f aca="false">IF(商品マスタ!$C2404="","",商品マスタ!$C2404)</f>
        <v/>
      </c>
      <c r="D2405" s="12" t="str">
        <f aca="false">IF($C2405="","",商品マスタ!$D2404)</f>
        <v/>
      </c>
      <c r="E2405" s="12" t="str">
        <f aca="false">IF($C2405="","",商品マスタ!$G2404)</f>
        <v/>
      </c>
      <c r="F2405" s="12" t="str">
        <f aca="false">IF($C2405="","",IF(商品マスタ!$P2404="","理論",商品マスタ!$P2404))</f>
        <v/>
      </c>
      <c r="G2405" s="17" t="str">
        <f aca="false">IF($C2405="","",N(商品マスタ!$H2404))</f>
        <v/>
      </c>
      <c r="H2405" s="14"/>
      <c r="I2405" s="17" t="str">
        <f aca="false">IF($C2405="","",N($H2405)*N(商品マスタ!$N2404))</f>
        <v/>
      </c>
      <c r="J2405" s="17" t="str">
        <f aca="false">IF($C2405="","",N($I2405)-N($G2405))</f>
        <v/>
      </c>
      <c r="K2405" s="37" t="str">
        <f aca="false">IF($C2405="","",N(商品マスタ!$I2404))</f>
        <v/>
      </c>
      <c r="L2405" s="17" t="str">
        <f aca="false">IF($C2405="","",MAX(1,N(商品マスタ!$J2404)))</f>
        <v/>
      </c>
      <c r="M2405" s="38" t="str">
        <f aca="false">IF($C2405="","",N(TOP!$C$16)*N($K2405))</f>
        <v/>
      </c>
      <c r="N2405" s="17" t="str">
        <f aca="false">IF($C2405="","",ROUNDUP(N($M2405)/N($L2405),0))</f>
        <v/>
      </c>
      <c r="O2405" s="17" t="str">
        <f aca="false">IF($C2405="","",N(商品マスタ!$R2404))</f>
        <v/>
      </c>
      <c r="P2405" s="17" t="str">
        <f aca="false">IF($C2405="","",IF($F2405="理論",(N($O2405)+N($N2405))-N($G2405),(N($O2405)+N($N2405))-N($I2405)))</f>
        <v/>
      </c>
      <c r="Q2405" s="17" t="str">
        <f aca="false">IF($C2405="","",MAX(1,N(商品マスタ!$K2404)))</f>
        <v/>
      </c>
      <c r="R2405" s="39" t="str">
        <f aca="false">IF($C2405="","",IF(N($P2405)/N($Q2405)&lt;=0,"",ROUNDUP(N($P2405)/N($Q2405),0)))</f>
        <v/>
      </c>
      <c r="S2405" s="14"/>
      <c r="T2405" s="40" t="str">
        <f aca="false">IF($C2405="","",N(商品マスタ!$M2404))</f>
        <v/>
      </c>
      <c r="U2405" s="40" t="str">
        <f aca="false">IF($S2405="","",N($S2405)*N($T2405))</f>
        <v/>
      </c>
      <c r="V2405" s="18"/>
    </row>
    <row r="2406" customFormat="false" ht="15" hidden="false" customHeight="false" outlineLevel="0" collapsed="false">
      <c r="B2406" s="12" t="n">
        <v>2400</v>
      </c>
      <c r="C2406" s="36" t="str">
        <f aca="false">IF(商品マスタ!$C2405="","",商品マスタ!$C2405)</f>
        <v/>
      </c>
      <c r="D2406" s="12" t="str">
        <f aca="false">IF($C2406="","",商品マスタ!$D2405)</f>
        <v/>
      </c>
      <c r="E2406" s="12" t="str">
        <f aca="false">IF($C2406="","",商品マスタ!$G2405)</f>
        <v/>
      </c>
      <c r="F2406" s="12" t="str">
        <f aca="false">IF($C2406="","",IF(商品マスタ!$P2405="","理論",商品マスタ!$P2405))</f>
        <v/>
      </c>
      <c r="G2406" s="17" t="str">
        <f aca="false">IF($C2406="","",N(商品マスタ!$H2405))</f>
        <v/>
      </c>
      <c r="H2406" s="14"/>
      <c r="I2406" s="17" t="str">
        <f aca="false">IF($C2406="","",N($H2406)*N(商品マスタ!$N2405))</f>
        <v/>
      </c>
      <c r="J2406" s="17" t="str">
        <f aca="false">IF($C2406="","",N($I2406)-N($G2406))</f>
        <v/>
      </c>
      <c r="K2406" s="37" t="str">
        <f aca="false">IF($C2406="","",N(商品マスタ!$I2405))</f>
        <v/>
      </c>
      <c r="L2406" s="17" t="str">
        <f aca="false">IF($C2406="","",MAX(1,N(商品マスタ!$J2405)))</f>
        <v/>
      </c>
      <c r="M2406" s="38" t="str">
        <f aca="false">IF($C2406="","",N(TOP!$C$16)*N($K2406))</f>
        <v/>
      </c>
      <c r="N2406" s="17" t="str">
        <f aca="false">IF($C2406="","",ROUNDUP(N($M2406)/N($L2406),0))</f>
        <v/>
      </c>
      <c r="O2406" s="17" t="str">
        <f aca="false">IF($C2406="","",N(商品マスタ!$R2405))</f>
        <v/>
      </c>
      <c r="P2406" s="17" t="str">
        <f aca="false">IF($C2406="","",IF($F2406="理論",(N($O2406)+N($N2406))-N($G2406),(N($O2406)+N($N2406))-N($I2406)))</f>
        <v/>
      </c>
      <c r="Q2406" s="17" t="str">
        <f aca="false">IF($C2406="","",MAX(1,N(商品マスタ!$K2405)))</f>
        <v/>
      </c>
      <c r="R2406" s="39" t="str">
        <f aca="false">IF($C2406="","",IF(N($P2406)/N($Q2406)&lt;=0,"",ROUNDUP(N($P2406)/N($Q2406),0)))</f>
        <v/>
      </c>
      <c r="S2406" s="14"/>
      <c r="T2406" s="40" t="str">
        <f aca="false">IF($C2406="","",N(商品マスタ!$M2405))</f>
        <v/>
      </c>
      <c r="U2406" s="40" t="str">
        <f aca="false">IF($S2406="","",N($S2406)*N($T2406))</f>
        <v/>
      </c>
      <c r="V2406" s="18"/>
    </row>
    <row r="2407" customFormat="false" ht="15" hidden="false" customHeight="false" outlineLevel="0" collapsed="false">
      <c r="B2407" s="12" t="n">
        <v>2401</v>
      </c>
      <c r="C2407" s="36" t="str">
        <f aca="false">IF(商品マスタ!$C2406="","",商品マスタ!$C2406)</f>
        <v/>
      </c>
      <c r="D2407" s="12" t="str">
        <f aca="false">IF($C2407="","",商品マスタ!$D2406)</f>
        <v/>
      </c>
      <c r="E2407" s="12" t="str">
        <f aca="false">IF($C2407="","",商品マスタ!$G2406)</f>
        <v/>
      </c>
      <c r="F2407" s="12" t="str">
        <f aca="false">IF($C2407="","",IF(商品マスタ!$P2406="","理論",商品マスタ!$P2406))</f>
        <v/>
      </c>
      <c r="G2407" s="17" t="str">
        <f aca="false">IF($C2407="","",N(商品マスタ!$H2406))</f>
        <v/>
      </c>
      <c r="H2407" s="14"/>
      <c r="I2407" s="17" t="str">
        <f aca="false">IF($C2407="","",N($H2407)*N(商品マスタ!$N2406))</f>
        <v/>
      </c>
      <c r="J2407" s="17" t="str">
        <f aca="false">IF($C2407="","",N($I2407)-N($G2407))</f>
        <v/>
      </c>
      <c r="K2407" s="37" t="str">
        <f aca="false">IF($C2407="","",N(商品マスタ!$I2406))</f>
        <v/>
      </c>
      <c r="L2407" s="17" t="str">
        <f aca="false">IF($C2407="","",MAX(1,N(商品マスタ!$J2406)))</f>
        <v/>
      </c>
      <c r="M2407" s="38" t="str">
        <f aca="false">IF($C2407="","",N(TOP!$C$16)*N($K2407))</f>
        <v/>
      </c>
      <c r="N2407" s="17" t="str">
        <f aca="false">IF($C2407="","",ROUNDUP(N($M2407)/N($L2407),0))</f>
        <v/>
      </c>
      <c r="O2407" s="17" t="str">
        <f aca="false">IF($C2407="","",N(商品マスタ!$R2406))</f>
        <v/>
      </c>
      <c r="P2407" s="17" t="str">
        <f aca="false">IF($C2407="","",IF($F2407="理論",(N($O2407)+N($N2407))-N($G2407),(N($O2407)+N($N2407))-N($I2407)))</f>
        <v/>
      </c>
      <c r="Q2407" s="17" t="str">
        <f aca="false">IF($C2407="","",MAX(1,N(商品マスタ!$K2406)))</f>
        <v/>
      </c>
      <c r="R2407" s="39" t="str">
        <f aca="false">IF($C2407="","",IF(N($P2407)/N($Q2407)&lt;=0,"",ROUNDUP(N($P2407)/N($Q2407),0)))</f>
        <v/>
      </c>
      <c r="S2407" s="14"/>
      <c r="T2407" s="40" t="str">
        <f aca="false">IF($C2407="","",N(商品マスタ!$M2406))</f>
        <v/>
      </c>
      <c r="U2407" s="40" t="str">
        <f aca="false">IF($S2407="","",N($S2407)*N($T2407))</f>
        <v/>
      </c>
      <c r="V2407" s="18"/>
    </row>
    <row r="2408" customFormat="false" ht="15" hidden="false" customHeight="false" outlineLevel="0" collapsed="false">
      <c r="B2408" s="12" t="n">
        <v>2402</v>
      </c>
      <c r="C2408" s="36" t="str">
        <f aca="false">IF(商品マスタ!$C2407="","",商品マスタ!$C2407)</f>
        <v/>
      </c>
      <c r="D2408" s="12" t="str">
        <f aca="false">IF($C2408="","",商品マスタ!$D2407)</f>
        <v/>
      </c>
      <c r="E2408" s="12" t="str">
        <f aca="false">IF($C2408="","",商品マスタ!$G2407)</f>
        <v/>
      </c>
      <c r="F2408" s="12" t="str">
        <f aca="false">IF($C2408="","",IF(商品マスタ!$P2407="","理論",商品マスタ!$P2407))</f>
        <v/>
      </c>
      <c r="G2408" s="17" t="str">
        <f aca="false">IF($C2408="","",N(商品マスタ!$H2407))</f>
        <v/>
      </c>
      <c r="H2408" s="14"/>
      <c r="I2408" s="17" t="str">
        <f aca="false">IF($C2408="","",N($H2408)*N(商品マスタ!$N2407))</f>
        <v/>
      </c>
      <c r="J2408" s="17" t="str">
        <f aca="false">IF($C2408="","",N($I2408)-N($G2408))</f>
        <v/>
      </c>
      <c r="K2408" s="37" t="str">
        <f aca="false">IF($C2408="","",N(商品マスタ!$I2407))</f>
        <v/>
      </c>
      <c r="L2408" s="17" t="str">
        <f aca="false">IF($C2408="","",MAX(1,N(商品マスタ!$J2407)))</f>
        <v/>
      </c>
      <c r="M2408" s="38" t="str">
        <f aca="false">IF($C2408="","",N(TOP!$C$16)*N($K2408))</f>
        <v/>
      </c>
      <c r="N2408" s="17" t="str">
        <f aca="false">IF($C2408="","",ROUNDUP(N($M2408)/N($L2408),0))</f>
        <v/>
      </c>
      <c r="O2408" s="17" t="str">
        <f aca="false">IF($C2408="","",N(商品マスタ!$R2407))</f>
        <v/>
      </c>
      <c r="P2408" s="17" t="str">
        <f aca="false">IF($C2408="","",IF($F2408="理論",(N($O2408)+N($N2408))-N($G2408),(N($O2408)+N($N2408))-N($I2408)))</f>
        <v/>
      </c>
      <c r="Q2408" s="17" t="str">
        <f aca="false">IF($C2408="","",MAX(1,N(商品マスタ!$K2407)))</f>
        <v/>
      </c>
      <c r="R2408" s="39" t="str">
        <f aca="false">IF($C2408="","",IF(N($P2408)/N($Q2408)&lt;=0,"",ROUNDUP(N($P2408)/N($Q2408),0)))</f>
        <v/>
      </c>
      <c r="S2408" s="14"/>
      <c r="T2408" s="40" t="str">
        <f aca="false">IF($C2408="","",N(商品マスタ!$M2407))</f>
        <v/>
      </c>
      <c r="U2408" s="40" t="str">
        <f aca="false">IF($S2408="","",N($S2408)*N($T2408))</f>
        <v/>
      </c>
      <c r="V2408" s="18"/>
    </row>
    <row r="2409" customFormat="false" ht="15" hidden="false" customHeight="false" outlineLevel="0" collapsed="false">
      <c r="B2409" s="12" t="n">
        <v>2403</v>
      </c>
      <c r="C2409" s="36" t="str">
        <f aca="false">IF(商品マスタ!$C2408="","",商品マスタ!$C2408)</f>
        <v/>
      </c>
      <c r="D2409" s="12" t="str">
        <f aca="false">IF($C2409="","",商品マスタ!$D2408)</f>
        <v/>
      </c>
      <c r="E2409" s="12" t="str">
        <f aca="false">IF($C2409="","",商品マスタ!$G2408)</f>
        <v/>
      </c>
      <c r="F2409" s="12" t="str">
        <f aca="false">IF($C2409="","",IF(商品マスタ!$P2408="","理論",商品マスタ!$P2408))</f>
        <v/>
      </c>
      <c r="G2409" s="17" t="str">
        <f aca="false">IF($C2409="","",N(商品マスタ!$H2408))</f>
        <v/>
      </c>
      <c r="H2409" s="14"/>
      <c r="I2409" s="17" t="str">
        <f aca="false">IF($C2409="","",N($H2409)*N(商品マスタ!$N2408))</f>
        <v/>
      </c>
      <c r="J2409" s="17" t="str">
        <f aca="false">IF($C2409="","",N($I2409)-N($G2409))</f>
        <v/>
      </c>
      <c r="K2409" s="37" t="str">
        <f aca="false">IF($C2409="","",N(商品マスタ!$I2408))</f>
        <v/>
      </c>
      <c r="L2409" s="17" t="str">
        <f aca="false">IF($C2409="","",MAX(1,N(商品マスタ!$J2408)))</f>
        <v/>
      </c>
      <c r="M2409" s="38" t="str">
        <f aca="false">IF($C2409="","",N(TOP!$C$16)*N($K2409))</f>
        <v/>
      </c>
      <c r="N2409" s="17" t="str">
        <f aca="false">IF($C2409="","",ROUNDUP(N($M2409)/N($L2409),0))</f>
        <v/>
      </c>
      <c r="O2409" s="17" t="str">
        <f aca="false">IF($C2409="","",N(商品マスタ!$R2408))</f>
        <v/>
      </c>
      <c r="P2409" s="17" t="str">
        <f aca="false">IF($C2409="","",IF($F2409="理論",(N($O2409)+N($N2409))-N($G2409),(N($O2409)+N($N2409))-N($I2409)))</f>
        <v/>
      </c>
      <c r="Q2409" s="17" t="str">
        <f aca="false">IF($C2409="","",MAX(1,N(商品マスタ!$K2408)))</f>
        <v/>
      </c>
      <c r="R2409" s="39" t="str">
        <f aca="false">IF($C2409="","",IF(N($P2409)/N($Q2409)&lt;=0,"",ROUNDUP(N($P2409)/N($Q2409),0)))</f>
        <v/>
      </c>
      <c r="S2409" s="14"/>
      <c r="T2409" s="40" t="str">
        <f aca="false">IF($C2409="","",N(商品マスタ!$M2408))</f>
        <v/>
      </c>
      <c r="U2409" s="40" t="str">
        <f aca="false">IF($S2409="","",N($S2409)*N($T2409))</f>
        <v/>
      </c>
      <c r="V2409" s="18"/>
    </row>
    <row r="2410" customFormat="false" ht="15" hidden="false" customHeight="false" outlineLevel="0" collapsed="false">
      <c r="B2410" s="12" t="n">
        <v>2404</v>
      </c>
      <c r="C2410" s="36" t="str">
        <f aca="false">IF(商品マスタ!$C2409="","",商品マスタ!$C2409)</f>
        <v/>
      </c>
      <c r="D2410" s="12" t="str">
        <f aca="false">IF($C2410="","",商品マスタ!$D2409)</f>
        <v/>
      </c>
      <c r="E2410" s="12" t="str">
        <f aca="false">IF($C2410="","",商品マスタ!$G2409)</f>
        <v/>
      </c>
      <c r="F2410" s="12" t="str">
        <f aca="false">IF($C2410="","",IF(商品マスタ!$P2409="","理論",商品マスタ!$P2409))</f>
        <v/>
      </c>
      <c r="G2410" s="17" t="str">
        <f aca="false">IF($C2410="","",N(商品マスタ!$H2409))</f>
        <v/>
      </c>
      <c r="H2410" s="14"/>
      <c r="I2410" s="17" t="str">
        <f aca="false">IF($C2410="","",N($H2410)*N(商品マスタ!$N2409))</f>
        <v/>
      </c>
      <c r="J2410" s="17" t="str">
        <f aca="false">IF($C2410="","",N($I2410)-N($G2410))</f>
        <v/>
      </c>
      <c r="K2410" s="37" t="str">
        <f aca="false">IF($C2410="","",N(商品マスタ!$I2409))</f>
        <v/>
      </c>
      <c r="L2410" s="17" t="str">
        <f aca="false">IF($C2410="","",MAX(1,N(商品マスタ!$J2409)))</f>
        <v/>
      </c>
      <c r="M2410" s="38" t="str">
        <f aca="false">IF($C2410="","",N(TOP!$C$16)*N($K2410))</f>
        <v/>
      </c>
      <c r="N2410" s="17" t="str">
        <f aca="false">IF($C2410="","",ROUNDUP(N($M2410)/N($L2410),0))</f>
        <v/>
      </c>
      <c r="O2410" s="17" t="str">
        <f aca="false">IF($C2410="","",N(商品マスタ!$R2409))</f>
        <v/>
      </c>
      <c r="P2410" s="17" t="str">
        <f aca="false">IF($C2410="","",IF($F2410="理論",(N($O2410)+N($N2410))-N($G2410),(N($O2410)+N($N2410))-N($I2410)))</f>
        <v/>
      </c>
      <c r="Q2410" s="17" t="str">
        <f aca="false">IF($C2410="","",MAX(1,N(商品マスタ!$K2409)))</f>
        <v/>
      </c>
      <c r="R2410" s="39" t="str">
        <f aca="false">IF($C2410="","",IF(N($P2410)/N($Q2410)&lt;=0,"",ROUNDUP(N($P2410)/N($Q2410),0)))</f>
        <v/>
      </c>
      <c r="S2410" s="14"/>
      <c r="T2410" s="40" t="str">
        <f aca="false">IF($C2410="","",N(商品マスタ!$M2409))</f>
        <v/>
      </c>
      <c r="U2410" s="40" t="str">
        <f aca="false">IF($S2410="","",N($S2410)*N($T2410))</f>
        <v/>
      </c>
      <c r="V2410" s="18"/>
    </row>
    <row r="2411" customFormat="false" ht="15" hidden="false" customHeight="false" outlineLevel="0" collapsed="false">
      <c r="B2411" s="12" t="n">
        <v>2405</v>
      </c>
      <c r="C2411" s="36" t="str">
        <f aca="false">IF(商品マスタ!$C2410="","",商品マスタ!$C2410)</f>
        <v/>
      </c>
      <c r="D2411" s="12" t="str">
        <f aca="false">IF($C2411="","",商品マスタ!$D2410)</f>
        <v/>
      </c>
      <c r="E2411" s="12" t="str">
        <f aca="false">IF($C2411="","",商品マスタ!$G2410)</f>
        <v/>
      </c>
      <c r="F2411" s="12" t="str">
        <f aca="false">IF($C2411="","",IF(商品マスタ!$P2410="","理論",商品マスタ!$P2410))</f>
        <v/>
      </c>
      <c r="G2411" s="17" t="str">
        <f aca="false">IF($C2411="","",N(商品マスタ!$H2410))</f>
        <v/>
      </c>
      <c r="H2411" s="14"/>
      <c r="I2411" s="17" t="str">
        <f aca="false">IF($C2411="","",N($H2411)*N(商品マスタ!$N2410))</f>
        <v/>
      </c>
      <c r="J2411" s="17" t="str">
        <f aca="false">IF($C2411="","",N($I2411)-N($G2411))</f>
        <v/>
      </c>
      <c r="K2411" s="37" t="str">
        <f aca="false">IF($C2411="","",N(商品マスタ!$I2410))</f>
        <v/>
      </c>
      <c r="L2411" s="17" t="str">
        <f aca="false">IF($C2411="","",MAX(1,N(商品マスタ!$J2410)))</f>
        <v/>
      </c>
      <c r="M2411" s="38" t="str">
        <f aca="false">IF($C2411="","",N(TOP!$C$16)*N($K2411))</f>
        <v/>
      </c>
      <c r="N2411" s="17" t="str">
        <f aca="false">IF($C2411="","",ROUNDUP(N($M2411)/N($L2411),0))</f>
        <v/>
      </c>
      <c r="O2411" s="17" t="str">
        <f aca="false">IF($C2411="","",N(商品マスタ!$R2410))</f>
        <v/>
      </c>
      <c r="P2411" s="17" t="str">
        <f aca="false">IF($C2411="","",IF($F2411="理論",(N($O2411)+N($N2411))-N($G2411),(N($O2411)+N($N2411))-N($I2411)))</f>
        <v/>
      </c>
      <c r="Q2411" s="17" t="str">
        <f aca="false">IF($C2411="","",MAX(1,N(商品マスタ!$K2410)))</f>
        <v/>
      </c>
      <c r="R2411" s="39" t="str">
        <f aca="false">IF($C2411="","",IF(N($P2411)/N($Q2411)&lt;=0,"",ROUNDUP(N($P2411)/N($Q2411),0)))</f>
        <v/>
      </c>
      <c r="S2411" s="14"/>
      <c r="T2411" s="40" t="str">
        <f aca="false">IF($C2411="","",N(商品マスタ!$M2410))</f>
        <v/>
      </c>
      <c r="U2411" s="40" t="str">
        <f aca="false">IF($S2411="","",N($S2411)*N($T2411))</f>
        <v/>
      </c>
      <c r="V2411" s="18"/>
    </row>
    <row r="2412" customFormat="false" ht="15" hidden="false" customHeight="false" outlineLevel="0" collapsed="false">
      <c r="B2412" s="12" t="n">
        <v>2406</v>
      </c>
      <c r="C2412" s="36" t="str">
        <f aca="false">IF(商品マスタ!$C2411="","",商品マスタ!$C2411)</f>
        <v/>
      </c>
      <c r="D2412" s="12" t="str">
        <f aca="false">IF($C2412="","",商品マスタ!$D2411)</f>
        <v/>
      </c>
      <c r="E2412" s="12" t="str">
        <f aca="false">IF($C2412="","",商品マスタ!$G2411)</f>
        <v/>
      </c>
      <c r="F2412" s="12" t="str">
        <f aca="false">IF($C2412="","",IF(商品マスタ!$P2411="","理論",商品マスタ!$P2411))</f>
        <v/>
      </c>
      <c r="G2412" s="17" t="str">
        <f aca="false">IF($C2412="","",N(商品マスタ!$H2411))</f>
        <v/>
      </c>
      <c r="H2412" s="14"/>
      <c r="I2412" s="17" t="str">
        <f aca="false">IF($C2412="","",N($H2412)*N(商品マスタ!$N2411))</f>
        <v/>
      </c>
      <c r="J2412" s="17" t="str">
        <f aca="false">IF($C2412="","",N($I2412)-N($G2412))</f>
        <v/>
      </c>
      <c r="K2412" s="37" t="str">
        <f aca="false">IF($C2412="","",N(商品マスタ!$I2411))</f>
        <v/>
      </c>
      <c r="L2412" s="17" t="str">
        <f aca="false">IF($C2412="","",MAX(1,N(商品マスタ!$J2411)))</f>
        <v/>
      </c>
      <c r="M2412" s="38" t="str">
        <f aca="false">IF($C2412="","",N(TOP!$C$16)*N($K2412))</f>
        <v/>
      </c>
      <c r="N2412" s="17" t="str">
        <f aca="false">IF($C2412="","",ROUNDUP(N($M2412)/N($L2412),0))</f>
        <v/>
      </c>
      <c r="O2412" s="17" t="str">
        <f aca="false">IF($C2412="","",N(商品マスタ!$R2411))</f>
        <v/>
      </c>
      <c r="P2412" s="17" t="str">
        <f aca="false">IF($C2412="","",IF($F2412="理論",(N($O2412)+N($N2412))-N($G2412),(N($O2412)+N($N2412))-N($I2412)))</f>
        <v/>
      </c>
      <c r="Q2412" s="17" t="str">
        <f aca="false">IF($C2412="","",MAX(1,N(商品マスタ!$K2411)))</f>
        <v/>
      </c>
      <c r="R2412" s="39" t="str">
        <f aca="false">IF($C2412="","",IF(N($P2412)/N($Q2412)&lt;=0,"",ROUNDUP(N($P2412)/N($Q2412),0)))</f>
        <v/>
      </c>
      <c r="S2412" s="14"/>
      <c r="T2412" s="40" t="str">
        <f aca="false">IF($C2412="","",N(商品マスタ!$M2411))</f>
        <v/>
      </c>
      <c r="U2412" s="40" t="str">
        <f aca="false">IF($S2412="","",N($S2412)*N($T2412))</f>
        <v/>
      </c>
      <c r="V2412" s="18"/>
    </row>
    <row r="2413" customFormat="false" ht="15" hidden="false" customHeight="false" outlineLevel="0" collapsed="false">
      <c r="B2413" s="12" t="n">
        <v>2407</v>
      </c>
      <c r="C2413" s="36" t="str">
        <f aca="false">IF(商品マスタ!$C2412="","",商品マスタ!$C2412)</f>
        <v/>
      </c>
      <c r="D2413" s="12" t="str">
        <f aca="false">IF($C2413="","",商品マスタ!$D2412)</f>
        <v/>
      </c>
      <c r="E2413" s="12" t="str">
        <f aca="false">IF($C2413="","",商品マスタ!$G2412)</f>
        <v/>
      </c>
      <c r="F2413" s="12" t="str">
        <f aca="false">IF($C2413="","",IF(商品マスタ!$P2412="","理論",商品マスタ!$P2412))</f>
        <v/>
      </c>
      <c r="G2413" s="17" t="str">
        <f aca="false">IF($C2413="","",N(商品マスタ!$H2412))</f>
        <v/>
      </c>
      <c r="H2413" s="14"/>
      <c r="I2413" s="17" t="str">
        <f aca="false">IF($C2413="","",N($H2413)*N(商品マスタ!$N2412))</f>
        <v/>
      </c>
      <c r="J2413" s="17" t="str">
        <f aca="false">IF($C2413="","",N($I2413)-N($G2413))</f>
        <v/>
      </c>
      <c r="K2413" s="37" t="str">
        <f aca="false">IF($C2413="","",N(商品マスタ!$I2412))</f>
        <v/>
      </c>
      <c r="L2413" s="17" t="str">
        <f aca="false">IF($C2413="","",MAX(1,N(商品マスタ!$J2412)))</f>
        <v/>
      </c>
      <c r="M2413" s="38" t="str">
        <f aca="false">IF($C2413="","",N(TOP!$C$16)*N($K2413))</f>
        <v/>
      </c>
      <c r="N2413" s="17" t="str">
        <f aca="false">IF($C2413="","",ROUNDUP(N($M2413)/N($L2413),0))</f>
        <v/>
      </c>
      <c r="O2413" s="17" t="str">
        <f aca="false">IF($C2413="","",N(商品マスタ!$R2412))</f>
        <v/>
      </c>
      <c r="P2413" s="17" t="str">
        <f aca="false">IF($C2413="","",IF($F2413="理論",(N($O2413)+N($N2413))-N($G2413),(N($O2413)+N($N2413))-N($I2413)))</f>
        <v/>
      </c>
      <c r="Q2413" s="17" t="str">
        <f aca="false">IF($C2413="","",MAX(1,N(商品マスタ!$K2412)))</f>
        <v/>
      </c>
      <c r="R2413" s="39" t="str">
        <f aca="false">IF($C2413="","",IF(N($P2413)/N($Q2413)&lt;=0,"",ROUNDUP(N($P2413)/N($Q2413),0)))</f>
        <v/>
      </c>
      <c r="S2413" s="14"/>
      <c r="T2413" s="40" t="str">
        <f aca="false">IF($C2413="","",N(商品マスタ!$M2412))</f>
        <v/>
      </c>
      <c r="U2413" s="40" t="str">
        <f aca="false">IF($S2413="","",N($S2413)*N($T2413))</f>
        <v/>
      </c>
      <c r="V2413" s="18"/>
    </row>
    <row r="2414" customFormat="false" ht="15" hidden="false" customHeight="false" outlineLevel="0" collapsed="false">
      <c r="B2414" s="12" t="n">
        <v>2408</v>
      </c>
      <c r="C2414" s="36" t="str">
        <f aca="false">IF(商品マスタ!$C2413="","",商品マスタ!$C2413)</f>
        <v/>
      </c>
      <c r="D2414" s="12" t="str">
        <f aca="false">IF($C2414="","",商品マスタ!$D2413)</f>
        <v/>
      </c>
      <c r="E2414" s="12" t="str">
        <f aca="false">IF($C2414="","",商品マスタ!$G2413)</f>
        <v/>
      </c>
      <c r="F2414" s="12" t="str">
        <f aca="false">IF($C2414="","",IF(商品マスタ!$P2413="","理論",商品マスタ!$P2413))</f>
        <v/>
      </c>
      <c r="G2414" s="17" t="str">
        <f aca="false">IF($C2414="","",N(商品マスタ!$H2413))</f>
        <v/>
      </c>
      <c r="H2414" s="14"/>
      <c r="I2414" s="17" t="str">
        <f aca="false">IF($C2414="","",N($H2414)*N(商品マスタ!$N2413))</f>
        <v/>
      </c>
      <c r="J2414" s="17" t="str">
        <f aca="false">IF($C2414="","",N($I2414)-N($G2414))</f>
        <v/>
      </c>
      <c r="K2414" s="37" t="str">
        <f aca="false">IF($C2414="","",N(商品マスタ!$I2413))</f>
        <v/>
      </c>
      <c r="L2414" s="17" t="str">
        <f aca="false">IF($C2414="","",MAX(1,N(商品マスタ!$J2413)))</f>
        <v/>
      </c>
      <c r="M2414" s="38" t="str">
        <f aca="false">IF($C2414="","",N(TOP!$C$16)*N($K2414))</f>
        <v/>
      </c>
      <c r="N2414" s="17" t="str">
        <f aca="false">IF($C2414="","",ROUNDUP(N($M2414)/N($L2414),0))</f>
        <v/>
      </c>
      <c r="O2414" s="17" t="str">
        <f aca="false">IF($C2414="","",N(商品マスタ!$R2413))</f>
        <v/>
      </c>
      <c r="P2414" s="17" t="str">
        <f aca="false">IF($C2414="","",IF($F2414="理論",(N($O2414)+N($N2414))-N($G2414),(N($O2414)+N($N2414))-N($I2414)))</f>
        <v/>
      </c>
      <c r="Q2414" s="17" t="str">
        <f aca="false">IF($C2414="","",MAX(1,N(商品マスタ!$K2413)))</f>
        <v/>
      </c>
      <c r="R2414" s="39" t="str">
        <f aca="false">IF($C2414="","",IF(N($P2414)/N($Q2414)&lt;=0,"",ROUNDUP(N($P2414)/N($Q2414),0)))</f>
        <v/>
      </c>
      <c r="S2414" s="14"/>
      <c r="T2414" s="40" t="str">
        <f aca="false">IF($C2414="","",N(商品マスタ!$M2413))</f>
        <v/>
      </c>
      <c r="U2414" s="40" t="str">
        <f aca="false">IF($S2414="","",N($S2414)*N($T2414))</f>
        <v/>
      </c>
      <c r="V2414" s="18"/>
    </row>
    <row r="2415" customFormat="false" ht="15" hidden="false" customHeight="false" outlineLevel="0" collapsed="false">
      <c r="B2415" s="12" t="n">
        <v>2409</v>
      </c>
      <c r="C2415" s="36" t="str">
        <f aca="false">IF(商品マスタ!$C2414="","",商品マスタ!$C2414)</f>
        <v/>
      </c>
      <c r="D2415" s="12" t="str">
        <f aca="false">IF($C2415="","",商品マスタ!$D2414)</f>
        <v/>
      </c>
      <c r="E2415" s="12" t="str">
        <f aca="false">IF($C2415="","",商品マスタ!$G2414)</f>
        <v/>
      </c>
      <c r="F2415" s="12" t="str">
        <f aca="false">IF($C2415="","",IF(商品マスタ!$P2414="","理論",商品マスタ!$P2414))</f>
        <v/>
      </c>
      <c r="G2415" s="17" t="str">
        <f aca="false">IF($C2415="","",N(商品マスタ!$H2414))</f>
        <v/>
      </c>
      <c r="H2415" s="14"/>
      <c r="I2415" s="17" t="str">
        <f aca="false">IF($C2415="","",N($H2415)*N(商品マスタ!$N2414))</f>
        <v/>
      </c>
      <c r="J2415" s="17" t="str">
        <f aca="false">IF($C2415="","",N($I2415)-N($G2415))</f>
        <v/>
      </c>
      <c r="K2415" s="37" t="str">
        <f aca="false">IF($C2415="","",N(商品マスタ!$I2414))</f>
        <v/>
      </c>
      <c r="L2415" s="17" t="str">
        <f aca="false">IF($C2415="","",MAX(1,N(商品マスタ!$J2414)))</f>
        <v/>
      </c>
      <c r="M2415" s="38" t="str">
        <f aca="false">IF($C2415="","",N(TOP!$C$16)*N($K2415))</f>
        <v/>
      </c>
      <c r="N2415" s="17" t="str">
        <f aca="false">IF($C2415="","",ROUNDUP(N($M2415)/N($L2415),0))</f>
        <v/>
      </c>
      <c r="O2415" s="17" t="str">
        <f aca="false">IF($C2415="","",N(商品マスタ!$R2414))</f>
        <v/>
      </c>
      <c r="P2415" s="17" t="str">
        <f aca="false">IF($C2415="","",IF($F2415="理論",(N($O2415)+N($N2415))-N($G2415),(N($O2415)+N($N2415))-N($I2415)))</f>
        <v/>
      </c>
      <c r="Q2415" s="17" t="str">
        <f aca="false">IF($C2415="","",MAX(1,N(商品マスタ!$K2414)))</f>
        <v/>
      </c>
      <c r="R2415" s="39" t="str">
        <f aca="false">IF($C2415="","",IF(N($P2415)/N($Q2415)&lt;=0,"",ROUNDUP(N($P2415)/N($Q2415),0)))</f>
        <v/>
      </c>
      <c r="S2415" s="14"/>
      <c r="T2415" s="40" t="str">
        <f aca="false">IF($C2415="","",N(商品マスタ!$M2414))</f>
        <v/>
      </c>
      <c r="U2415" s="40" t="str">
        <f aca="false">IF($S2415="","",N($S2415)*N($T2415))</f>
        <v/>
      </c>
      <c r="V2415" s="18"/>
    </row>
    <row r="2416" customFormat="false" ht="15" hidden="false" customHeight="false" outlineLevel="0" collapsed="false">
      <c r="B2416" s="12" t="n">
        <v>2410</v>
      </c>
      <c r="C2416" s="36" t="str">
        <f aca="false">IF(商品マスタ!$C2415="","",商品マスタ!$C2415)</f>
        <v/>
      </c>
      <c r="D2416" s="12" t="str">
        <f aca="false">IF($C2416="","",商品マスタ!$D2415)</f>
        <v/>
      </c>
      <c r="E2416" s="12" t="str">
        <f aca="false">IF($C2416="","",商品マスタ!$G2415)</f>
        <v/>
      </c>
      <c r="F2416" s="12" t="str">
        <f aca="false">IF($C2416="","",IF(商品マスタ!$P2415="","理論",商品マスタ!$P2415))</f>
        <v/>
      </c>
      <c r="G2416" s="17" t="str">
        <f aca="false">IF($C2416="","",N(商品マスタ!$H2415))</f>
        <v/>
      </c>
      <c r="H2416" s="14"/>
      <c r="I2416" s="17" t="str">
        <f aca="false">IF($C2416="","",N($H2416)*N(商品マスタ!$N2415))</f>
        <v/>
      </c>
      <c r="J2416" s="17" t="str">
        <f aca="false">IF($C2416="","",N($I2416)-N($G2416))</f>
        <v/>
      </c>
      <c r="K2416" s="37" t="str">
        <f aca="false">IF($C2416="","",N(商品マスタ!$I2415))</f>
        <v/>
      </c>
      <c r="L2416" s="17" t="str">
        <f aca="false">IF($C2416="","",MAX(1,N(商品マスタ!$J2415)))</f>
        <v/>
      </c>
      <c r="M2416" s="38" t="str">
        <f aca="false">IF($C2416="","",N(TOP!$C$16)*N($K2416))</f>
        <v/>
      </c>
      <c r="N2416" s="17" t="str">
        <f aca="false">IF($C2416="","",ROUNDUP(N($M2416)/N($L2416),0))</f>
        <v/>
      </c>
      <c r="O2416" s="17" t="str">
        <f aca="false">IF($C2416="","",N(商品マスタ!$R2415))</f>
        <v/>
      </c>
      <c r="P2416" s="17" t="str">
        <f aca="false">IF($C2416="","",IF($F2416="理論",(N($O2416)+N($N2416))-N($G2416),(N($O2416)+N($N2416))-N($I2416)))</f>
        <v/>
      </c>
      <c r="Q2416" s="17" t="str">
        <f aca="false">IF($C2416="","",MAX(1,N(商品マスタ!$K2415)))</f>
        <v/>
      </c>
      <c r="R2416" s="39" t="str">
        <f aca="false">IF($C2416="","",IF(N($P2416)/N($Q2416)&lt;=0,"",ROUNDUP(N($P2416)/N($Q2416),0)))</f>
        <v/>
      </c>
      <c r="S2416" s="14"/>
      <c r="T2416" s="40" t="str">
        <f aca="false">IF($C2416="","",N(商品マスタ!$M2415))</f>
        <v/>
      </c>
      <c r="U2416" s="40" t="str">
        <f aca="false">IF($S2416="","",N($S2416)*N($T2416))</f>
        <v/>
      </c>
      <c r="V2416" s="18"/>
    </row>
    <row r="2417" customFormat="false" ht="15" hidden="false" customHeight="false" outlineLevel="0" collapsed="false">
      <c r="B2417" s="12" t="n">
        <v>2411</v>
      </c>
      <c r="C2417" s="36" t="str">
        <f aca="false">IF(商品マスタ!$C2416="","",商品マスタ!$C2416)</f>
        <v/>
      </c>
      <c r="D2417" s="12" t="str">
        <f aca="false">IF($C2417="","",商品マスタ!$D2416)</f>
        <v/>
      </c>
      <c r="E2417" s="12" t="str">
        <f aca="false">IF($C2417="","",商品マスタ!$G2416)</f>
        <v/>
      </c>
      <c r="F2417" s="12" t="str">
        <f aca="false">IF($C2417="","",IF(商品マスタ!$P2416="","理論",商品マスタ!$P2416))</f>
        <v/>
      </c>
      <c r="G2417" s="17" t="str">
        <f aca="false">IF($C2417="","",N(商品マスタ!$H2416))</f>
        <v/>
      </c>
      <c r="H2417" s="14"/>
      <c r="I2417" s="17" t="str">
        <f aca="false">IF($C2417="","",N($H2417)*N(商品マスタ!$N2416))</f>
        <v/>
      </c>
      <c r="J2417" s="17" t="str">
        <f aca="false">IF($C2417="","",N($I2417)-N($G2417))</f>
        <v/>
      </c>
      <c r="K2417" s="37" t="str">
        <f aca="false">IF($C2417="","",N(商品マスタ!$I2416))</f>
        <v/>
      </c>
      <c r="L2417" s="17" t="str">
        <f aca="false">IF($C2417="","",MAX(1,N(商品マスタ!$J2416)))</f>
        <v/>
      </c>
      <c r="M2417" s="38" t="str">
        <f aca="false">IF($C2417="","",N(TOP!$C$16)*N($K2417))</f>
        <v/>
      </c>
      <c r="N2417" s="17" t="str">
        <f aca="false">IF($C2417="","",ROUNDUP(N($M2417)/N($L2417),0))</f>
        <v/>
      </c>
      <c r="O2417" s="17" t="str">
        <f aca="false">IF($C2417="","",N(商品マスタ!$R2416))</f>
        <v/>
      </c>
      <c r="P2417" s="17" t="str">
        <f aca="false">IF($C2417="","",IF($F2417="理論",(N($O2417)+N($N2417))-N($G2417),(N($O2417)+N($N2417))-N($I2417)))</f>
        <v/>
      </c>
      <c r="Q2417" s="17" t="str">
        <f aca="false">IF($C2417="","",MAX(1,N(商品マスタ!$K2416)))</f>
        <v/>
      </c>
      <c r="R2417" s="39" t="str">
        <f aca="false">IF($C2417="","",IF(N($P2417)/N($Q2417)&lt;=0,"",ROUNDUP(N($P2417)/N($Q2417),0)))</f>
        <v/>
      </c>
      <c r="S2417" s="14"/>
      <c r="T2417" s="40" t="str">
        <f aca="false">IF($C2417="","",N(商品マスタ!$M2416))</f>
        <v/>
      </c>
      <c r="U2417" s="40" t="str">
        <f aca="false">IF($S2417="","",N($S2417)*N($T2417))</f>
        <v/>
      </c>
      <c r="V2417" s="18"/>
    </row>
    <row r="2418" customFormat="false" ht="15" hidden="false" customHeight="false" outlineLevel="0" collapsed="false">
      <c r="B2418" s="12" t="n">
        <v>2412</v>
      </c>
      <c r="C2418" s="36" t="str">
        <f aca="false">IF(商品マスタ!$C2417="","",商品マスタ!$C2417)</f>
        <v/>
      </c>
      <c r="D2418" s="12" t="str">
        <f aca="false">IF($C2418="","",商品マスタ!$D2417)</f>
        <v/>
      </c>
      <c r="E2418" s="12" t="str">
        <f aca="false">IF($C2418="","",商品マスタ!$G2417)</f>
        <v/>
      </c>
      <c r="F2418" s="12" t="str">
        <f aca="false">IF($C2418="","",IF(商品マスタ!$P2417="","理論",商品マスタ!$P2417))</f>
        <v/>
      </c>
      <c r="G2418" s="17" t="str">
        <f aca="false">IF($C2418="","",N(商品マスタ!$H2417))</f>
        <v/>
      </c>
      <c r="H2418" s="14"/>
      <c r="I2418" s="17" t="str">
        <f aca="false">IF($C2418="","",N($H2418)*N(商品マスタ!$N2417))</f>
        <v/>
      </c>
      <c r="J2418" s="17" t="str">
        <f aca="false">IF($C2418="","",N($I2418)-N($G2418))</f>
        <v/>
      </c>
      <c r="K2418" s="37" t="str">
        <f aca="false">IF($C2418="","",N(商品マスタ!$I2417))</f>
        <v/>
      </c>
      <c r="L2418" s="17" t="str">
        <f aca="false">IF($C2418="","",MAX(1,N(商品マスタ!$J2417)))</f>
        <v/>
      </c>
      <c r="M2418" s="38" t="str">
        <f aca="false">IF($C2418="","",N(TOP!$C$16)*N($K2418))</f>
        <v/>
      </c>
      <c r="N2418" s="17" t="str">
        <f aca="false">IF($C2418="","",ROUNDUP(N($M2418)/N($L2418),0))</f>
        <v/>
      </c>
      <c r="O2418" s="17" t="str">
        <f aca="false">IF($C2418="","",N(商品マスタ!$R2417))</f>
        <v/>
      </c>
      <c r="P2418" s="17" t="str">
        <f aca="false">IF($C2418="","",IF($F2418="理論",(N($O2418)+N($N2418))-N($G2418),(N($O2418)+N($N2418))-N($I2418)))</f>
        <v/>
      </c>
      <c r="Q2418" s="17" t="str">
        <f aca="false">IF($C2418="","",MAX(1,N(商品マスタ!$K2417)))</f>
        <v/>
      </c>
      <c r="R2418" s="39" t="str">
        <f aca="false">IF($C2418="","",IF(N($P2418)/N($Q2418)&lt;=0,"",ROUNDUP(N($P2418)/N($Q2418),0)))</f>
        <v/>
      </c>
      <c r="S2418" s="14"/>
      <c r="T2418" s="40" t="str">
        <f aca="false">IF($C2418="","",N(商品マスタ!$M2417))</f>
        <v/>
      </c>
      <c r="U2418" s="40" t="str">
        <f aca="false">IF($S2418="","",N($S2418)*N($T2418))</f>
        <v/>
      </c>
      <c r="V2418" s="18"/>
    </row>
    <row r="2419" customFormat="false" ht="15" hidden="false" customHeight="false" outlineLevel="0" collapsed="false">
      <c r="B2419" s="12" t="n">
        <v>2413</v>
      </c>
      <c r="C2419" s="36" t="str">
        <f aca="false">IF(商品マスタ!$C2418="","",商品マスタ!$C2418)</f>
        <v/>
      </c>
      <c r="D2419" s="12" t="str">
        <f aca="false">IF($C2419="","",商品マスタ!$D2418)</f>
        <v/>
      </c>
      <c r="E2419" s="12" t="str">
        <f aca="false">IF($C2419="","",商品マスタ!$G2418)</f>
        <v/>
      </c>
      <c r="F2419" s="12" t="str">
        <f aca="false">IF($C2419="","",IF(商品マスタ!$P2418="","理論",商品マスタ!$P2418))</f>
        <v/>
      </c>
      <c r="G2419" s="17" t="str">
        <f aca="false">IF($C2419="","",N(商品マスタ!$H2418))</f>
        <v/>
      </c>
      <c r="H2419" s="14"/>
      <c r="I2419" s="17" t="str">
        <f aca="false">IF($C2419="","",N($H2419)*N(商品マスタ!$N2418))</f>
        <v/>
      </c>
      <c r="J2419" s="17" t="str">
        <f aca="false">IF($C2419="","",N($I2419)-N($G2419))</f>
        <v/>
      </c>
      <c r="K2419" s="37" t="str">
        <f aca="false">IF($C2419="","",N(商品マスタ!$I2418))</f>
        <v/>
      </c>
      <c r="L2419" s="17" t="str">
        <f aca="false">IF($C2419="","",MAX(1,N(商品マスタ!$J2418)))</f>
        <v/>
      </c>
      <c r="M2419" s="38" t="str">
        <f aca="false">IF($C2419="","",N(TOP!$C$16)*N($K2419))</f>
        <v/>
      </c>
      <c r="N2419" s="17" t="str">
        <f aca="false">IF($C2419="","",ROUNDUP(N($M2419)/N($L2419),0))</f>
        <v/>
      </c>
      <c r="O2419" s="17" t="str">
        <f aca="false">IF($C2419="","",N(商品マスタ!$R2418))</f>
        <v/>
      </c>
      <c r="P2419" s="17" t="str">
        <f aca="false">IF($C2419="","",IF($F2419="理論",(N($O2419)+N($N2419))-N($G2419),(N($O2419)+N($N2419))-N($I2419)))</f>
        <v/>
      </c>
      <c r="Q2419" s="17" t="str">
        <f aca="false">IF($C2419="","",MAX(1,N(商品マスタ!$K2418)))</f>
        <v/>
      </c>
      <c r="R2419" s="39" t="str">
        <f aca="false">IF($C2419="","",IF(N($P2419)/N($Q2419)&lt;=0,"",ROUNDUP(N($P2419)/N($Q2419),0)))</f>
        <v/>
      </c>
      <c r="S2419" s="14"/>
      <c r="T2419" s="40" t="str">
        <f aca="false">IF($C2419="","",N(商品マスタ!$M2418))</f>
        <v/>
      </c>
      <c r="U2419" s="40" t="str">
        <f aca="false">IF($S2419="","",N($S2419)*N($T2419))</f>
        <v/>
      </c>
      <c r="V2419" s="18"/>
    </row>
    <row r="2420" customFormat="false" ht="15" hidden="false" customHeight="false" outlineLevel="0" collapsed="false">
      <c r="B2420" s="12" t="n">
        <v>2414</v>
      </c>
      <c r="C2420" s="36" t="str">
        <f aca="false">IF(商品マスタ!$C2419="","",商品マスタ!$C2419)</f>
        <v/>
      </c>
      <c r="D2420" s="12" t="str">
        <f aca="false">IF($C2420="","",商品マスタ!$D2419)</f>
        <v/>
      </c>
      <c r="E2420" s="12" t="str">
        <f aca="false">IF($C2420="","",商品マスタ!$G2419)</f>
        <v/>
      </c>
      <c r="F2420" s="12" t="str">
        <f aca="false">IF($C2420="","",IF(商品マスタ!$P2419="","理論",商品マスタ!$P2419))</f>
        <v/>
      </c>
      <c r="G2420" s="17" t="str">
        <f aca="false">IF($C2420="","",N(商品マスタ!$H2419))</f>
        <v/>
      </c>
      <c r="H2420" s="14"/>
      <c r="I2420" s="17" t="str">
        <f aca="false">IF($C2420="","",N($H2420)*N(商品マスタ!$N2419))</f>
        <v/>
      </c>
      <c r="J2420" s="17" t="str">
        <f aca="false">IF($C2420="","",N($I2420)-N($G2420))</f>
        <v/>
      </c>
      <c r="K2420" s="37" t="str">
        <f aca="false">IF($C2420="","",N(商品マスタ!$I2419))</f>
        <v/>
      </c>
      <c r="L2420" s="17" t="str">
        <f aca="false">IF($C2420="","",MAX(1,N(商品マスタ!$J2419)))</f>
        <v/>
      </c>
      <c r="M2420" s="38" t="str">
        <f aca="false">IF($C2420="","",N(TOP!$C$16)*N($K2420))</f>
        <v/>
      </c>
      <c r="N2420" s="17" t="str">
        <f aca="false">IF($C2420="","",ROUNDUP(N($M2420)/N($L2420),0))</f>
        <v/>
      </c>
      <c r="O2420" s="17" t="str">
        <f aca="false">IF($C2420="","",N(商品マスタ!$R2419))</f>
        <v/>
      </c>
      <c r="P2420" s="17" t="str">
        <f aca="false">IF($C2420="","",IF($F2420="理論",(N($O2420)+N($N2420))-N($G2420),(N($O2420)+N($N2420))-N($I2420)))</f>
        <v/>
      </c>
      <c r="Q2420" s="17" t="str">
        <f aca="false">IF($C2420="","",MAX(1,N(商品マスタ!$K2419)))</f>
        <v/>
      </c>
      <c r="R2420" s="39" t="str">
        <f aca="false">IF($C2420="","",IF(N($P2420)/N($Q2420)&lt;=0,"",ROUNDUP(N($P2420)/N($Q2420),0)))</f>
        <v/>
      </c>
      <c r="S2420" s="14"/>
      <c r="T2420" s="40" t="str">
        <f aca="false">IF($C2420="","",N(商品マスタ!$M2419))</f>
        <v/>
      </c>
      <c r="U2420" s="40" t="str">
        <f aca="false">IF($S2420="","",N($S2420)*N($T2420))</f>
        <v/>
      </c>
      <c r="V2420" s="18"/>
    </row>
    <row r="2421" customFormat="false" ht="15" hidden="false" customHeight="false" outlineLevel="0" collapsed="false">
      <c r="B2421" s="12" t="n">
        <v>2415</v>
      </c>
      <c r="C2421" s="36" t="str">
        <f aca="false">IF(商品マスタ!$C2420="","",商品マスタ!$C2420)</f>
        <v/>
      </c>
      <c r="D2421" s="12" t="str">
        <f aca="false">IF($C2421="","",商品マスタ!$D2420)</f>
        <v/>
      </c>
      <c r="E2421" s="12" t="str">
        <f aca="false">IF($C2421="","",商品マスタ!$G2420)</f>
        <v/>
      </c>
      <c r="F2421" s="12" t="str">
        <f aca="false">IF($C2421="","",IF(商品マスタ!$P2420="","理論",商品マスタ!$P2420))</f>
        <v/>
      </c>
      <c r="G2421" s="17" t="str">
        <f aca="false">IF($C2421="","",N(商品マスタ!$H2420))</f>
        <v/>
      </c>
      <c r="H2421" s="14"/>
      <c r="I2421" s="17" t="str">
        <f aca="false">IF($C2421="","",N($H2421)*N(商品マスタ!$N2420))</f>
        <v/>
      </c>
      <c r="J2421" s="17" t="str">
        <f aca="false">IF($C2421="","",N($I2421)-N($G2421))</f>
        <v/>
      </c>
      <c r="K2421" s="37" t="str">
        <f aca="false">IF($C2421="","",N(商品マスタ!$I2420))</f>
        <v/>
      </c>
      <c r="L2421" s="17" t="str">
        <f aca="false">IF($C2421="","",MAX(1,N(商品マスタ!$J2420)))</f>
        <v/>
      </c>
      <c r="M2421" s="38" t="str">
        <f aca="false">IF($C2421="","",N(TOP!$C$16)*N($K2421))</f>
        <v/>
      </c>
      <c r="N2421" s="17" t="str">
        <f aca="false">IF($C2421="","",ROUNDUP(N($M2421)/N($L2421),0))</f>
        <v/>
      </c>
      <c r="O2421" s="17" t="str">
        <f aca="false">IF($C2421="","",N(商品マスタ!$R2420))</f>
        <v/>
      </c>
      <c r="P2421" s="17" t="str">
        <f aca="false">IF($C2421="","",IF($F2421="理論",(N($O2421)+N($N2421))-N($G2421),(N($O2421)+N($N2421))-N($I2421)))</f>
        <v/>
      </c>
      <c r="Q2421" s="17" t="str">
        <f aca="false">IF($C2421="","",MAX(1,N(商品マスタ!$K2420)))</f>
        <v/>
      </c>
      <c r="R2421" s="39" t="str">
        <f aca="false">IF($C2421="","",IF(N($P2421)/N($Q2421)&lt;=0,"",ROUNDUP(N($P2421)/N($Q2421),0)))</f>
        <v/>
      </c>
      <c r="S2421" s="14"/>
      <c r="T2421" s="40" t="str">
        <f aca="false">IF($C2421="","",N(商品マスタ!$M2420))</f>
        <v/>
      </c>
      <c r="U2421" s="40" t="str">
        <f aca="false">IF($S2421="","",N($S2421)*N($T2421))</f>
        <v/>
      </c>
      <c r="V2421" s="18"/>
    </row>
    <row r="2422" customFormat="false" ht="15" hidden="false" customHeight="false" outlineLevel="0" collapsed="false">
      <c r="B2422" s="12" t="n">
        <v>2416</v>
      </c>
      <c r="C2422" s="36" t="str">
        <f aca="false">IF(商品マスタ!$C2421="","",商品マスタ!$C2421)</f>
        <v/>
      </c>
      <c r="D2422" s="12" t="str">
        <f aca="false">IF($C2422="","",商品マスタ!$D2421)</f>
        <v/>
      </c>
      <c r="E2422" s="12" t="str">
        <f aca="false">IF($C2422="","",商品マスタ!$G2421)</f>
        <v/>
      </c>
      <c r="F2422" s="12" t="str">
        <f aca="false">IF($C2422="","",IF(商品マスタ!$P2421="","理論",商品マスタ!$P2421))</f>
        <v/>
      </c>
      <c r="G2422" s="17" t="str">
        <f aca="false">IF($C2422="","",N(商品マスタ!$H2421))</f>
        <v/>
      </c>
      <c r="H2422" s="14"/>
      <c r="I2422" s="17" t="str">
        <f aca="false">IF($C2422="","",N($H2422)*N(商品マスタ!$N2421))</f>
        <v/>
      </c>
      <c r="J2422" s="17" t="str">
        <f aca="false">IF($C2422="","",N($I2422)-N($G2422))</f>
        <v/>
      </c>
      <c r="K2422" s="37" t="str">
        <f aca="false">IF($C2422="","",N(商品マスタ!$I2421))</f>
        <v/>
      </c>
      <c r="L2422" s="17" t="str">
        <f aca="false">IF($C2422="","",MAX(1,N(商品マスタ!$J2421)))</f>
        <v/>
      </c>
      <c r="M2422" s="38" t="str">
        <f aca="false">IF($C2422="","",N(TOP!$C$16)*N($K2422))</f>
        <v/>
      </c>
      <c r="N2422" s="17" t="str">
        <f aca="false">IF($C2422="","",ROUNDUP(N($M2422)/N($L2422),0))</f>
        <v/>
      </c>
      <c r="O2422" s="17" t="str">
        <f aca="false">IF($C2422="","",N(商品マスタ!$R2421))</f>
        <v/>
      </c>
      <c r="P2422" s="17" t="str">
        <f aca="false">IF($C2422="","",IF($F2422="理論",(N($O2422)+N($N2422))-N($G2422),(N($O2422)+N($N2422))-N($I2422)))</f>
        <v/>
      </c>
      <c r="Q2422" s="17" t="str">
        <f aca="false">IF($C2422="","",MAX(1,N(商品マスタ!$K2421)))</f>
        <v/>
      </c>
      <c r="R2422" s="39" t="str">
        <f aca="false">IF($C2422="","",IF(N($P2422)/N($Q2422)&lt;=0,"",ROUNDUP(N($P2422)/N($Q2422),0)))</f>
        <v/>
      </c>
      <c r="S2422" s="14"/>
      <c r="T2422" s="40" t="str">
        <f aca="false">IF($C2422="","",N(商品マスタ!$M2421))</f>
        <v/>
      </c>
      <c r="U2422" s="40" t="str">
        <f aca="false">IF($S2422="","",N($S2422)*N($T2422))</f>
        <v/>
      </c>
      <c r="V2422" s="18"/>
    </row>
    <row r="2423" customFormat="false" ht="15" hidden="false" customHeight="false" outlineLevel="0" collapsed="false">
      <c r="B2423" s="12" t="n">
        <v>2417</v>
      </c>
      <c r="C2423" s="36" t="str">
        <f aca="false">IF(商品マスタ!$C2422="","",商品マスタ!$C2422)</f>
        <v/>
      </c>
      <c r="D2423" s="12" t="str">
        <f aca="false">IF($C2423="","",商品マスタ!$D2422)</f>
        <v/>
      </c>
      <c r="E2423" s="12" t="str">
        <f aca="false">IF($C2423="","",商品マスタ!$G2422)</f>
        <v/>
      </c>
      <c r="F2423" s="12" t="str">
        <f aca="false">IF($C2423="","",IF(商品マスタ!$P2422="","理論",商品マスタ!$P2422))</f>
        <v/>
      </c>
      <c r="G2423" s="17" t="str">
        <f aca="false">IF($C2423="","",N(商品マスタ!$H2422))</f>
        <v/>
      </c>
      <c r="H2423" s="14"/>
      <c r="I2423" s="17" t="str">
        <f aca="false">IF($C2423="","",N($H2423)*N(商品マスタ!$N2422))</f>
        <v/>
      </c>
      <c r="J2423" s="17" t="str">
        <f aca="false">IF($C2423="","",N($I2423)-N($G2423))</f>
        <v/>
      </c>
      <c r="K2423" s="37" t="str">
        <f aca="false">IF($C2423="","",N(商品マスタ!$I2422))</f>
        <v/>
      </c>
      <c r="L2423" s="17" t="str">
        <f aca="false">IF($C2423="","",MAX(1,N(商品マスタ!$J2422)))</f>
        <v/>
      </c>
      <c r="M2423" s="38" t="str">
        <f aca="false">IF($C2423="","",N(TOP!$C$16)*N($K2423))</f>
        <v/>
      </c>
      <c r="N2423" s="17" t="str">
        <f aca="false">IF($C2423="","",ROUNDUP(N($M2423)/N($L2423),0))</f>
        <v/>
      </c>
      <c r="O2423" s="17" t="str">
        <f aca="false">IF($C2423="","",N(商品マスタ!$R2422))</f>
        <v/>
      </c>
      <c r="P2423" s="17" t="str">
        <f aca="false">IF($C2423="","",IF($F2423="理論",(N($O2423)+N($N2423))-N($G2423),(N($O2423)+N($N2423))-N($I2423)))</f>
        <v/>
      </c>
      <c r="Q2423" s="17" t="str">
        <f aca="false">IF($C2423="","",MAX(1,N(商品マスタ!$K2422)))</f>
        <v/>
      </c>
      <c r="R2423" s="39" t="str">
        <f aca="false">IF($C2423="","",IF(N($P2423)/N($Q2423)&lt;=0,"",ROUNDUP(N($P2423)/N($Q2423),0)))</f>
        <v/>
      </c>
      <c r="S2423" s="14"/>
      <c r="T2423" s="40" t="str">
        <f aca="false">IF($C2423="","",N(商品マスタ!$M2422))</f>
        <v/>
      </c>
      <c r="U2423" s="40" t="str">
        <f aca="false">IF($S2423="","",N($S2423)*N($T2423))</f>
        <v/>
      </c>
      <c r="V2423" s="18"/>
    </row>
    <row r="2424" customFormat="false" ht="15" hidden="false" customHeight="false" outlineLevel="0" collapsed="false">
      <c r="B2424" s="12" t="n">
        <v>2418</v>
      </c>
      <c r="C2424" s="36" t="str">
        <f aca="false">IF(商品マスタ!$C2423="","",商品マスタ!$C2423)</f>
        <v/>
      </c>
      <c r="D2424" s="12" t="str">
        <f aca="false">IF($C2424="","",商品マスタ!$D2423)</f>
        <v/>
      </c>
      <c r="E2424" s="12" t="str">
        <f aca="false">IF($C2424="","",商品マスタ!$G2423)</f>
        <v/>
      </c>
      <c r="F2424" s="12" t="str">
        <f aca="false">IF($C2424="","",IF(商品マスタ!$P2423="","理論",商品マスタ!$P2423))</f>
        <v/>
      </c>
      <c r="G2424" s="17" t="str">
        <f aca="false">IF($C2424="","",N(商品マスタ!$H2423))</f>
        <v/>
      </c>
      <c r="H2424" s="14"/>
      <c r="I2424" s="17" t="str">
        <f aca="false">IF($C2424="","",N($H2424)*N(商品マスタ!$N2423))</f>
        <v/>
      </c>
      <c r="J2424" s="17" t="str">
        <f aca="false">IF($C2424="","",N($I2424)-N($G2424))</f>
        <v/>
      </c>
      <c r="K2424" s="37" t="str">
        <f aca="false">IF($C2424="","",N(商品マスタ!$I2423))</f>
        <v/>
      </c>
      <c r="L2424" s="17" t="str">
        <f aca="false">IF($C2424="","",MAX(1,N(商品マスタ!$J2423)))</f>
        <v/>
      </c>
      <c r="M2424" s="38" t="str">
        <f aca="false">IF($C2424="","",N(TOP!$C$16)*N($K2424))</f>
        <v/>
      </c>
      <c r="N2424" s="17" t="str">
        <f aca="false">IF($C2424="","",ROUNDUP(N($M2424)/N($L2424),0))</f>
        <v/>
      </c>
      <c r="O2424" s="17" t="str">
        <f aca="false">IF($C2424="","",N(商品マスタ!$R2423))</f>
        <v/>
      </c>
      <c r="P2424" s="17" t="str">
        <f aca="false">IF($C2424="","",IF($F2424="理論",(N($O2424)+N($N2424))-N($G2424),(N($O2424)+N($N2424))-N($I2424)))</f>
        <v/>
      </c>
      <c r="Q2424" s="17" t="str">
        <f aca="false">IF($C2424="","",MAX(1,N(商品マスタ!$K2423)))</f>
        <v/>
      </c>
      <c r="R2424" s="39" t="str">
        <f aca="false">IF($C2424="","",IF(N($P2424)/N($Q2424)&lt;=0,"",ROUNDUP(N($P2424)/N($Q2424),0)))</f>
        <v/>
      </c>
      <c r="S2424" s="14"/>
      <c r="T2424" s="40" t="str">
        <f aca="false">IF($C2424="","",N(商品マスタ!$M2423))</f>
        <v/>
      </c>
      <c r="U2424" s="40" t="str">
        <f aca="false">IF($S2424="","",N($S2424)*N($T2424))</f>
        <v/>
      </c>
      <c r="V2424" s="18"/>
    </row>
    <row r="2425" customFormat="false" ht="15" hidden="false" customHeight="false" outlineLevel="0" collapsed="false">
      <c r="B2425" s="12" t="n">
        <v>2419</v>
      </c>
      <c r="C2425" s="36" t="str">
        <f aca="false">IF(商品マスタ!$C2424="","",商品マスタ!$C2424)</f>
        <v/>
      </c>
      <c r="D2425" s="12" t="str">
        <f aca="false">IF($C2425="","",商品マスタ!$D2424)</f>
        <v/>
      </c>
      <c r="E2425" s="12" t="str">
        <f aca="false">IF($C2425="","",商品マスタ!$G2424)</f>
        <v/>
      </c>
      <c r="F2425" s="12" t="str">
        <f aca="false">IF($C2425="","",IF(商品マスタ!$P2424="","理論",商品マスタ!$P2424))</f>
        <v/>
      </c>
      <c r="G2425" s="17" t="str">
        <f aca="false">IF($C2425="","",N(商品マスタ!$H2424))</f>
        <v/>
      </c>
      <c r="H2425" s="14"/>
      <c r="I2425" s="17" t="str">
        <f aca="false">IF($C2425="","",N($H2425)*N(商品マスタ!$N2424))</f>
        <v/>
      </c>
      <c r="J2425" s="17" t="str">
        <f aca="false">IF($C2425="","",N($I2425)-N($G2425))</f>
        <v/>
      </c>
      <c r="K2425" s="37" t="str">
        <f aca="false">IF($C2425="","",N(商品マスタ!$I2424))</f>
        <v/>
      </c>
      <c r="L2425" s="17" t="str">
        <f aca="false">IF($C2425="","",MAX(1,N(商品マスタ!$J2424)))</f>
        <v/>
      </c>
      <c r="M2425" s="38" t="str">
        <f aca="false">IF($C2425="","",N(TOP!$C$16)*N($K2425))</f>
        <v/>
      </c>
      <c r="N2425" s="17" t="str">
        <f aca="false">IF($C2425="","",ROUNDUP(N($M2425)/N($L2425),0))</f>
        <v/>
      </c>
      <c r="O2425" s="17" t="str">
        <f aca="false">IF($C2425="","",N(商品マスタ!$R2424))</f>
        <v/>
      </c>
      <c r="P2425" s="17" t="str">
        <f aca="false">IF($C2425="","",IF($F2425="理論",(N($O2425)+N($N2425))-N($G2425),(N($O2425)+N($N2425))-N($I2425)))</f>
        <v/>
      </c>
      <c r="Q2425" s="17" t="str">
        <f aca="false">IF($C2425="","",MAX(1,N(商品マスタ!$K2424)))</f>
        <v/>
      </c>
      <c r="R2425" s="39" t="str">
        <f aca="false">IF($C2425="","",IF(N($P2425)/N($Q2425)&lt;=0,"",ROUNDUP(N($P2425)/N($Q2425),0)))</f>
        <v/>
      </c>
      <c r="S2425" s="14"/>
      <c r="T2425" s="40" t="str">
        <f aca="false">IF($C2425="","",N(商品マスタ!$M2424))</f>
        <v/>
      </c>
      <c r="U2425" s="40" t="str">
        <f aca="false">IF($S2425="","",N($S2425)*N($T2425))</f>
        <v/>
      </c>
      <c r="V2425" s="18"/>
    </row>
    <row r="2426" customFormat="false" ht="15" hidden="false" customHeight="false" outlineLevel="0" collapsed="false">
      <c r="B2426" s="12" t="n">
        <v>2420</v>
      </c>
      <c r="C2426" s="36" t="str">
        <f aca="false">IF(商品マスタ!$C2425="","",商品マスタ!$C2425)</f>
        <v/>
      </c>
      <c r="D2426" s="12" t="str">
        <f aca="false">IF($C2426="","",商品マスタ!$D2425)</f>
        <v/>
      </c>
      <c r="E2426" s="12" t="str">
        <f aca="false">IF($C2426="","",商品マスタ!$G2425)</f>
        <v/>
      </c>
      <c r="F2426" s="12" t="str">
        <f aca="false">IF($C2426="","",IF(商品マスタ!$P2425="","理論",商品マスタ!$P2425))</f>
        <v/>
      </c>
      <c r="G2426" s="17" t="str">
        <f aca="false">IF($C2426="","",N(商品マスタ!$H2425))</f>
        <v/>
      </c>
      <c r="H2426" s="14"/>
      <c r="I2426" s="17" t="str">
        <f aca="false">IF($C2426="","",N($H2426)*N(商品マスタ!$N2425))</f>
        <v/>
      </c>
      <c r="J2426" s="17" t="str">
        <f aca="false">IF($C2426="","",N($I2426)-N($G2426))</f>
        <v/>
      </c>
      <c r="K2426" s="37" t="str">
        <f aca="false">IF($C2426="","",N(商品マスタ!$I2425))</f>
        <v/>
      </c>
      <c r="L2426" s="17" t="str">
        <f aca="false">IF($C2426="","",MAX(1,N(商品マスタ!$J2425)))</f>
        <v/>
      </c>
      <c r="M2426" s="38" t="str">
        <f aca="false">IF($C2426="","",N(TOP!$C$16)*N($K2426))</f>
        <v/>
      </c>
      <c r="N2426" s="17" t="str">
        <f aca="false">IF($C2426="","",ROUNDUP(N($M2426)/N($L2426),0))</f>
        <v/>
      </c>
      <c r="O2426" s="17" t="str">
        <f aca="false">IF($C2426="","",N(商品マスタ!$R2425))</f>
        <v/>
      </c>
      <c r="P2426" s="17" t="str">
        <f aca="false">IF($C2426="","",IF($F2426="理論",(N($O2426)+N($N2426))-N($G2426),(N($O2426)+N($N2426))-N($I2426)))</f>
        <v/>
      </c>
      <c r="Q2426" s="17" t="str">
        <f aca="false">IF($C2426="","",MAX(1,N(商品マスタ!$K2425)))</f>
        <v/>
      </c>
      <c r="R2426" s="39" t="str">
        <f aca="false">IF($C2426="","",IF(N($P2426)/N($Q2426)&lt;=0,"",ROUNDUP(N($P2426)/N($Q2426),0)))</f>
        <v/>
      </c>
      <c r="S2426" s="14"/>
      <c r="T2426" s="40" t="str">
        <f aca="false">IF($C2426="","",N(商品マスタ!$M2425))</f>
        <v/>
      </c>
      <c r="U2426" s="40" t="str">
        <f aca="false">IF($S2426="","",N($S2426)*N($T2426))</f>
        <v/>
      </c>
      <c r="V2426" s="18"/>
    </row>
    <row r="2427" customFormat="false" ht="15" hidden="false" customHeight="false" outlineLevel="0" collapsed="false">
      <c r="B2427" s="12" t="n">
        <v>2421</v>
      </c>
      <c r="C2427" s="36" t="str">
        <f aca="false">IF(商品マスタ!$C2426="","",商品マスタ!$C2426)</f>
        <v/>
      </c>
      <c r="D2427" s="12" t="str">
        <f aca="false">IF($C2427="","",商品マスタ!$D2426)</f>
        <v/>
      </c>
      <c r="E2427" s="12" t="str">
        <f aca="false">IF($C2427="","",商品マスタ!$G2426)</f>
        <v/>
      </c>
      <c r="F2427" s="12" t="str">
        <f aca="false">IF($C2427="","",IF(商品マスタ!$P2426="","理論",商品マスタ!$P2426))</f>
        <v/>
      </c>
      <c r="G2427" s="17" t="str">
        <f aca="false">IF($C2427="","",N(商品マスタ!$H2426))</f>
        <v/>
      </c>
      <c r="H2427" s="14"/>
      <c r="I2427" s="17" t="str">
        <f aca="false">IF($C2427="","",N($H2427)*N(商品マスタ!$N2426))</f>
        <v/>
      </c>
      <c r="J2427" s="17" t="str">
        <f aca="false">IF($C2427="","",N($I2427)-N($G2427))</f>
        <v/>
      </c>
      <c r="K2427" s="37" t="str">
        <f aca="false">IF($C2427="","",N(商品マスタ!$I2426))</f>
        <v/>
      </c>
      <c r="L2427" s="17" t="str">
        <f aca="false">IF($C2427="","",MAX(1,N(商品マスタ!$J2426)))</f>
        <v/>
      </c>
      <c r="M2427" s="38" t="str">
        <f aca="false">IF($C2427="","",N(TOP!$C$16)*N($K2427))</f>
        <v/>
      </c>
      <c r="N2427" s="17" t="str">
        <f aca="false">IF($C2427="","",ROUNDUP(N($M2427)/N($L2427),0))</f>
        <v/>
      </c>
      <c r="O2427" s="17" t="str">
        <f aca="false">IF($C2427="","",N(商品マスタ!$R2426))</f>
        <v/>
      </c>
      <c r="P2427" s="17" t="str">
        <f aca="false">IF($C2427="","",IF($F2427="理論",(N($O2427)+N($N2427))-N($G2427),(N($O2427)+N($N2427))-N($I2427)))</f>
        <v/>
      </c>
      <c r="Q2427" s="17" t="str">
        <f aca="false">IF($C2427="","",MAX(1,N(商品マスタ!$K2426)))</f>
        <v/>
      </c>
      <c r="R2427" s="39" t="str">
        <f aca="false">IF($C2427="","",IF(N($P2427)/N($Q2427)&lt;=0,"",ROUNDUP(N($P2427)/N($Q2427),0)))</f>
        <v/>
      </c>
      <c r="S2427" s="14"/>
      <c r="T2427" s="40" t="str">
        <f aca="false">IF($C2427="","",N(商品マスタ!$M2426))</f>
        <v/>
      </c>
      <c r="U2427" s="40" t="str">
        <f aca="false">IF($S2427="","",N($S2427)*N($T2427))</f>
        <v/>
      </c>
      <c r="V2427" s="18"/>
    </row>
    <row r="2428" customFormat="false" ht="15" hidden="false" customHeight="false" outlineLevel="0" collapsed="false">
      <c r="B2428" s="12" t="n">
        <v>2422</v>
      </c>
      <c r="C2428" s="36" t="str">
        <f aca="false">IF(商品マスタ!$C2427="","",商品マスタ!$C2427)</f>
        <v/>
      </c>
      <c r="D2428" s="12" t="str">
        <f aca="false">IF($C2428="","",商品マスタ!$D2427)</f>
        <v/>
      </c>
      <c r="E2428" s="12" t="str">
        <f aca="false">IF($C2428="","",商品マスタ!$G2427)</f>
        <v/>
      </c>
      <c r="F2428" s="12" t="str">
        <f aca="false">IF($C2428="","",IF(商品マスタ!$P2427="","理論",商品マスタ!$P2427))</f>
        <v/>
      </c>
      <c r="G2428" s="17" t="str">
        <f aca="false">IF($C2428="","",N(商品マスタ!$H2427))</f>
        <v/>
      </c>
      <c r="H2428" s="14"/>
      <c r="I2428" s="17" t="str">
        <f aca="false">IF($C2428="","",N($H2428)*N(商品マスタ!$N2427))</f>
        <v/>
      </c>
      <c r="J2428" s="17" t="str">
        <f aca="false">IF($C2428="","",N($I2428)-N($G2428))</f>
        <v/>
      </c>
      <c r="K2428" s="37" t="str">
        <f aca="false">IF($C2428="","",N(商品マスタ!$I2427))</f>
        <v/>
      </c>
      <c r="L2428" s="17" t="str">
        <f aca="false">IF($C2428="","",MAX(1,N(商品マスタ!$J2427)))</f>
        <v/>
      </c>
      <c r="M2428" s="38" t="str">
        <f aca="false">IF($C2428="","",N(TOP!$C$16)*N($K2428))</f>
        <v/>
      </c>
      <c r="N2428" s="17" t="str">
        <f aca="false">IF($C2428="","",ROUNDUP(N($M2428)/N($L2428),0))</f>
        <v/>
      </c>
      <c r="O2428" s="17" t="str">
        <f aca="false">IF($C2428="","",N(商品マスタ!$R2427))</f>
        <v/>
      </c>
      <c r="P2428" s="17" t="str">
        <f aca="false">IF($C2428="","",IF($F2428="理論",(N($O2428)+N($N2428))-N($G2428),(N($O2428)+N($N2428))-N($I2428)))</f>
        <v/>
      </c>
      <c r="Q2428" s="17" t="str">
        <f aca="false">IF($C2428="","",MAX(1,N(商品マスタ!$K2427)))</f>
        <v/>
      </c>
      <c r="R2428" s="39" t="str">
        <f aca="false">IF($C2428="","",IF(N($P2428)/N($Q2428)&lt;=0,"",ROUNDUP(N($P2428)/N($Q2428),0)))</f>
        <v/>
      </c>
      <c r="S2428" s="14"/>
      <c r="T2428" s="40" t="str">
        <f aca="false">IF($C2428="","",N(商品マスタ!$M2427))</f>
        <v/>
      </c>
      <c r="U2428" s="40" t="str">
        <f aca="false">IF($S2428="","",N($S2428)*N($T2428))</f>
        <v/>
      </c>
      <c r="V2428" s="18"/>
    </row>
    <row r="2429" customFormat="false" ht="15" hidden="false" customHeight="false" outlineLevel="0" collapsed="false">
      <c r="B2429" s="12" t="n">
        <v>2423</v>
      </c>
      <c r="C2429" s="36" t="str">
        <f aca="false">IF(商品マスタ!$C2428="","",商品マスタ!$C2428)</f>
        <v/>
      </c>
      <c r="D2429" s="12" t="str">
        <f aca="false">IF($C2429="","",商品マスタ!$D2428)</f>
        <v/>
      </c>
      <c r="E2429" s="12" t="str">
        <f aca="false">IF($C2429="","",商品マスタ!$G2428)</f>
        <v/>
      </c>
      <c r="F2429" s="12" t="str">
        <f aca="false">IF($C2429="","",IF(商品マスタ!$P2428="","理論",商品マスタ!$P2428))</f>
        <v/>
      </c>
      <c r="G2429" s="17" t="str">
        <f aca="false">IF($C2429="","",N(商品マスタ!$H2428))</f>
        <v/>
      </c>
      <c r="H2429" s="14"/>
      <c r="I2429" s="17" t="str">
        <f aca="false">IF($C2429="","",N($H2429)*N(商品マスタ!$N2428))</f>
        <v/>
      </c>
      <c r="J2429" s="17" t="str">
        <f aca="false">IF($C2429="","",N($I2429)-N($G2429))</f>
        <v/>
      </c>
      <c r="K2429" s="37" t="str">
        <f aca="false">IF($C2429="","",N(商品マスタ!$I2428))</f>
        <v/>
      </c>
      <c r="L2429" s="17" t="str">
        <f aca="false">IF($C2429="","",MAX(1,N(商品マスタ!$J2428)))</f>
        <v/>
      </c>
      <c r="M2429" s="38" t="str">
        <f aca="false">IF($C2429="","",N(TOP!$C$16)*N($K2429))</f>
        <v/>
      </c>
      <c r="N2429" s="17" t="str">
        <f aca="false">IF($C2429="","",ROUNDUP(N($M2429)/N($L2429),0))</f>
        <v/>
      </c>
      <c r="O2429" s="17" t="str">
        <f aca="false">IF($C2429="","",N(商品マスタ!$R2428))</f>
        <v/>
      </c>
      <c r="P2429" s="17" t="str">
        <f aca="false">IF($C2429="","",IF($F2429="理論",(N($O2429)+N($N2429))-N($G2429),(N($O2429)+N($N2429))-N($I2429)))</f>
        <v/>
      </c>
      <c r="Q2429" s="17" t="str">
        <f aca="false">IF($C2429="","",MAX(1,N(商品マスタ!$K2428)))</f>
        <v/>
      </c>
      <c r="R2429" s="39" t="str">
        <f aca="false">IF($C2429="","",IF(N($P2429)/N($Q2429)&lt;=0,"",ROUNDUP(N($P2429)/N($Q2429),0)))</f>
        <v/>
      </c>
      <c r="S2429" s="14"/>
      <c r="T2429" s="40" t="str">
        <f aca="false">IF($C2429="","",N(商品マスタ!$M2428))</f>
        <v/>
      </c>
      <c r="U2429" s="40" t="str">
        <f aca="false">IF($S2429="","",N($S2429)*N($T2429))</f>
        <v/>
      </c>
      <c r="V2429" s="18"/>
    </row>
    <row r="2430" customFormat="false" ht="15" hidden="false" customHeight="false" outlineLevel="0" collapsed="false">
      <c r="B2430" s="12" t="n">
        <v>2424</v>
      </c>
      <c r="C2430" s="36" t="str">
        <f aca="false">IF(商品マスタ!$C2429="","",商品マスタ!$C2429)</f>
        <v/>
      </c>
      <c r="D2430" s="12" t="str">
        <f aca="false">IF($C2430="","",商品マスタ!$D2429)</f>
        <v/>
      </c>
      <c r="E2430" s="12" t="str">
        <f aca="false">IF($C2430="","",商品マスタ!$G2429)</f>
        <v/>
      </c>
      <c r="F2430" s="12" t="str">
        <f aca="false">IF($C2430="","",IF(商品マスタ!$P2429="","理論",商品マスタ!$P2429))</f>
        <v/>
      </c>
      <c r="G2430" s="17" t="str">
        <f aca="false">IF($C2430="","",N(商品マスタ!$H2429))</f>
        <v/>
      </c>
      <c r="H2430" s="14"/>
      <c r="I2430" s="17" t="str">
        <f aca="false">IF($C2430="","",N($H2430)*N(商品マスタ!$N2429))</f>
        <v/>
      </c>
      <c r="J2430" s="17" t="str">
        <f aca="false">IF($C2430="","",N($I2430)-N($G2430))</f>
        <v/>
      </c>
      <c r="K2430" s="37" t="str">
        <f aca="false">IF($C2430="","",N(商品マスタ!$I2429))</f>
        <v/>
      </c>
      <c r="L2430" s="17" t="str">
        <f aca="false">IF($C2430="","",MAX(1,N(商品マスタ!$J2429)))</f>
        <v/>
      </c>
      <c r="M2430" s="38" t="str">
        <f aca="false">IF($C2430="","",N(TOP!$C$16)*N($K2430))</f>
        <v/>
      </c>
      <c r="N2430" s="17" t="str">
        <f aca="false">IF($C2430="","",ROUNDUP(N($M2430)/N($L2430),0))</f>
        <v/>
      </c>
      <c r="O2430" s="17" t="str">
        <f aca="false">IF($C2430="","",N(商品マスタ!$R2429))</f>
        <v/>
      </c>
      <c r="P2430" s="17" t="str">
        <f aca="false">IF($C2430="","",IF($F2430="理論",(N($O2430)+N($N2430))-N($G2430),(N($O2430)+N($N2430))-N($I2430)))</f>
        <v/>
      </c>
      <c r="Q2430" s="17" t="str">
        <f aca="false">IF($C2430="","",MAX(1,N(商品マスタ!$K2429)))</f>
        <v/>
      </c>
      <c r="R2430" s="39" t="str">
        <f aca="false">IF($C2430="","",IF(N($P2430)/N($Q2430)&lt;=0,"",ROUNDUP(N($P2430)/N($Q2430),0)))</f>
        <v/>
      </c>
      <c r="S2430" s="14"/>
      <c r="T2430" s="40" t="str">
        <f aca="false">IF($C2430="","",N(商品マスタ!$M2429))</f>
        <v/>
      </c>
      <c r="U2430" s="40" t="str">
        <f aca="false">IF($S2430="","",N($S2430)*N($T2430))</f>
        <v/>
      </c>
      <c r="V2430" s="18"/>
    </row>
    <row r="2431" customFormat="false" ht="15" hidden="false" customHeight="false" outlineLevel="0" collapsed="false">
      <c r="B2431" s="12" t="n">
        <v>2425</v>
      </c>
      <c r="C2431" s="36" t="str">
        <f aca="false">IF(商品マスタ!$C2430="","",商品マスタ!$C2430)</f>
        <v/>
      </c>
      <c r="D2431" s="12" t="str">
        <f aca="false">IF($C2431="","",商品マスタ!$D2430)</f>
        <v/>
      </c>
      <c r="E2431" s="12" t="str">
        <f aca="false">IF($C2431="","",商品マスタ!$G2430)</f>
        <v/>
      </c>
      <c r="F2431" s="12" t="str">
        <f aca="false">IF($C2431="","",IF(商品マスタ!$P2430="","理論",商品マスタ!$P2430))</f>
        <v/>
      </c>
      <c r="G2431" s="17" t="str">
        <f aca="false">IF($C2431="","",N(商品マスタ!$H2430))</f>
        <v/>
      </c>
      <c r="H2431" s="14"/>
      <c r="I2431" s="17" t="str">
        <f aca="false">IF($C2431="","",N($H2431)*N(商品マスタ!$N2430))</f>
        <v/>
      </c>
      <c r="J2431" s="17" t="str">
        <f aca="false">IF($C2431="","",N($I2431)-N($G2431))</f>
        <v/>
      </c>
      <c r="K2431" s="37" t="str">
        <f aca="false">IF($C2431="","",N(商品マスタ!$I2430))</f>
        <v/>
      </c>
      <c r="L2431" s="17" t="str">
        <f aca="false">IF($C2431="","",MAX(1,N(商品マスタ!$J2430)))</f>
        <v/>
      </c>
      <c r="M2431" s="38" t="str">
        <f aca="false">IF($C2431="","",N(TOP!$C$16)*N($K2431))</f>
        <v/>
      </c>
      <c r="N2431" s="17" t="str">
        <f aca="false">IF($C2431="","",ROUNDUP(N($M2431)/N($L2431),0))</f>
        <v/>
      </c>
      <c r="O2431" s="17" t="str">
        <f aca="false">IF($C2431="","",N(商品マスタ!$R2430))</f>
        <v/>
      </c>
      <c r="P2431" s="17" t="str">
        <f aca="false">IF($C2431="","",IF($F2431="理論",(N($O2431)+N($N2431))-N($G2431),(N($O2431)+N($N2431))-N($I2431)))</f>
        <v/>
      </c>
      <c r="Q2431" s="17" t="str">
        <f aca="false">IF($C2431="","",MAX(1,N(商品マスタ!$K2430)))</f>
        <v/>
      </c>
      <c r="R2431" s="39" t="str">
        <f aca="false">IF($C2431="","",IF(N($P2431)/N($Q2431)&lt;=0,"",ROUNDUP(N($P2431)/N($Q2431),0)))</f>
        <v/>
      </c>
      <c r="S2431" s="14"/>
      <c r="T2431" s="40" t="str">
        <f aca="false">IF($C2431="","",N(商品マスタ!$M2430))</f>
        <v/>
      </c>
      <c r="U2431" s="40" t="str">
        <f aca="false">IF($S2431="","",N($S2431)*N($T2431))</f>
        <v/>
      </c>
      <c r="V2431" s="18"/>
    </row>
    <row r="2432" customFormat="false" ht="15" hidden="false" customHeight="false" outlineLevel="0" collapsed="false">
      <c r="B2432" s="12" t="n">
        <v>2426</v>
      </c>
      <c r="C2432" s="36" t="str">
        <f aca="false">IF(商品マスタ!$C2431="","",商品マスタ!$C2431)</f>
        <v/>
      </c>
      <c r="D2432" s="12" t="str">
        <f aca="false">IF($C2432="","",商品マスタ!$D2431)</f>
        <v/>
      </c>
      <c r="E2432" s="12" t="str">
        <f aca="false">IF($C2432="","",商品マスタ!$G2431)</f>
        <v/>
      </c>
      <c r="F2432" s="12" t="str">
        <f aca="false">IF($C2432="","",IF(商品マスタ!$P2431="","理論",商品マスタ!$P2431))</f>
        <v/>
      </c>
      <c r="G2432" s="17" t="str">
        <f aca="false">IF($C2432="","",N(商品マスタ!$H2431))</f>
        <v/>
      </c>
      <c r="H2432" s="14"/>
      <c r="I2432" s="17" t="str">
        <f aca="false">IF($C2432="","",N($H2432)*N(商品マスタ!$N2431))</f>
        <v/>
      </c>
      <c r="J2432" s="17" t="str">
        <f aca="false">IF($C2432="","",N($I2432)-N($G2432))</f>
        <v/>
      </c>
      <c r="K2432" s="37" t="str">
        <f aca="false">IF($C2432="","",N(商品マスタ!$I2431))</f>
        <v/>
      </c>
      <c r="L2432" s="17" t="str">
        <f aca="false">IF($C2432="","",MAX(1,N(商品マスタ!$J2431)))</f>
        <v/>
      </c>
      <c r="M2432" s="38" t="str">
        <f aca="false">IF($C2432="","",N(TOP!$C$16)*N($K2432))</f>
        <v/>
      </c>
      <c r="N2432" s="17" t="str">
        <f aca="false">IF($C2432="","",ROUNDUP(N($M2432)/N($L2432),0))</f>
        <v/>
      </c>
      <c r="O2432" s="17" t="str">
        <f aca="false">IF($C2432="","",N(商品マスタ!$R2431))</f>
        <v/>
      </c>
      <c r="P2432" s="17" t="str">
        <f aca="false">IF($C2432="","",IF($F2432="理論",(N($O2432)+N($N2432))-N($G2432),(N($O2432)+N($N2432))-N($I2432)))</f>
        <v/>
      </c>
      <c r="Q2432" s="17" t="str">
        <f aca="false">IF($C2432="","",MAX(1,N(商品マスタ!$K2431)))</f>
        <v/>
      </c>
      <c r="R2432" s="39" t="str">
        <f aca="false">IF($C2432="","",IF(N($P2432)/N($Q2432)&lt;=0,"",ROUNDUP(N($P2432)/N($Q2432),0)))</f>
        <v/>
      </c>
      <c r="S2432" s="14"/>
      <c r="T2432" s="40" t="str">
        <f aca="false">IF($C2432="","",N(商品マスタ!$M2431))</f>
        <v/>
      </c>
      <c r="U2432" s="40" t="str">
        <f aca="false">IF($S2432="","",N($S2432)*N($T2432))</f>
        <v/>
      </c>
      <c r="V2432" s="18"/>
    </row>
    <row r="2433" customFormat="false" ht="15" hidden="false" customHeight="false" outlineLevel="0" collapsed="false">
      <c r="B2433" s="12" t="n">
        <v>2427</v>
      </c>
      <c r="C2433" s="36" t="str">
        <f aca="false">IF(商品マスタ!$C2432="","",商品マスタ!$C2432)</f>
        <v/>
      </c>
      <c r="D2433" s="12" t="str">
        <f aca="false">IF($C2433="","",商品マスタ!$D2432)</f>
        <v/>
      </c>
      <c r="E2433" s="12" t="str">
        <f aca="false">IF($C2433="","",商品マスタ!$G2432)</f>
        <v/>
      </c>
      <c r="F2433" s="12" t="str">
        <f aca="false">IF($C2433="","",IF(商品マスタ!$P2432="","理論",商品マスタ!$P2432))</f>
        <v/>
      </c>
      <c r="G2433" s="17" t="str">
        <f aca="false">IF($C2433="","",N(商品マスタ!$H2432))</f>
        <v/>
      </c>
      <c r="H2433" s="14"/>
      <c r="I2433" s="17" t="str">
        <f aca="false">IF($C2433="","",N($H2433)*N(商品マスタ!$N2432))</f>
        <v/>
      </c>
      <c r="J2433" s="17" t="str">
        <f aca="false">IF($C2433="","",N($I2433)-N($G2433))</f>
        <v/>
      </c>
      <c r="K2433" s="37" t="str">
        <f aca="false">IF($C2433="","",N(商品マスタ!$I2432))</f>
        <v/>
      </c>
      <c r="L2433" s="17" t="str">
        <f aca="false">IF($C2433="","",MAX(1,N(商品マスタ!$J2432)))</f>
        <v/>
      </c>
      <c r="M2433" s="38" t="str">
        <f aca="false">IF($C2433="","",N(TOP!$C$16)*N($K2433))</f>
        <v/>
      </c>
      <c r="N2433" s="17" t="str">
        <f aca="false">IF($C2433="","",ROUNDUP(N($M2433)/N($L2433),0))</f>
        <v/>
      </c>
      <c r="O2433" s="17" t="str">
        <f aca="false">IF($C2433="","",N(商品マスタ!$R2432))</f>
        <v/>
      </c>
      <c r="P2433" s="17" t="str">
        <f aca="false">IF($C2433="","",IF($F2433="理論",(N($O2433)+N($N2433))-N($G2433),(N($O2433)+N($N2433))-N($I2433)))</f>
        <v/>
      </c>
      <c r="Q2433" s="17" t="str">
        <f aca="false">IF($C2433="","",MAX(1,N(商品マスタ!$K2432)))</f>
        <v/>
      </c>
      <c r="R2433" s="39" t="str">
        <f aca="false">IF($C2433="","",IF(N($P2433)/N($Q2433)&lt;=0,"",ROUNDUP(N($P2433)/N($Q2433),0)))</f>
        <v/>
      </c>
      <c r="S2433" s="14"/>
      <c r="T2433" s="40" t="str">
        <f aca="false">IF($C2433="","",N(商品マスタ!$M2432))</f>
        <v/>
      </c>
      <c r="U2433" s="40" t="str">
        <f aca="false">IF($S2433="","",N($S2433)*N($T2433))</f>
        <v/>
      </c>
      <c r="V2433" s="18"/>
    </row>
    <row r="2434" customFormat="false" ht="15" hidden="false" customHeight="false" outlineLevel="0" collapsed="false">
      <c r="B2434" s="12" t="n">
        <v>2428</v>
      </c>
      <c r="C2434" s="36" t="str">
        <f aca="false">IF(商品マスタ!$C2433="","",商品マスタ!$C2433)</f>
        <v/>
      </c>
      <c r="D2434" s="12" t="str">
        <f aca="false">IF($C2434="","",商品マスタ!$D2433)</f>
        <v/>
      </c>
      <c r="E2434" s="12" t="str">
        <f aca="false">IF($C2434="","",商品マスタ!$G2433)</f>
        <v/>
      </c>
      <c r="F2434" s="12" t="str">
        <f aca="false">IF($C2434="","",IF(商品マスタ!$P2433="","理論",商品マスタ!$P2433))</f>
        <v/>
      </c>
      <c r="G2434" s="17" t="str">
        <f aca="false">IF($C2434="","",N(商品マスタ!$H2433))</f>
        <v/>
      </c>
      <c r="H2434" s="14"/>
      <c r="I2434" s="17" t="str">
        <f aca="false">IF($C2434="","",N($H2434)*N(商品マスタ!$N2433))</f>
        <v/>
      </c>
      <c r="J2434" s="17" t="str">
        <f aca="false">IF($C2434="","",N($I2434)-N($G2434))</f>
        <v/>
      </c>
      <c r="K2434" s="37" t="str">
        <f aca="false">IF($C2434="","",N(商品マスタ!$I2433))</f>
        <v/>
      </c>
      <c r="L2434" s="17" t="str">
        <f aca="false">IF($C2434="","",MAX(1,N(商品マスタ!$J2433)))</f>
        <v/>
      </c>
      <c r="M2434" s="38" t="str">
        <f aca="false">IF($C2434="","",N(TOP!$C$16)*N($K2434))</f>
        <v/>
      </c>
      <c r="N2434" s="17" t="str">
        <f aca="false">IF($C2434="","",ROUNDUP(N($M2434)/N($L2434),0))</f>
        <v/>
      </c>
      <c r="O2434" s="17" t="str">
        <f aca="false">IF($C2434="","",N(商品マスタ!$R2433))</f>
        <v/>
      </c>
      <c r="P2434" s="17" t="str">
        <f aca="false">IF($C2434="","",IF($F2434="理論",(N($O2434)+N($N2434))-N($G2434),(N($O2434)+N($N2434))-N($I2434)))</f>
        <v/>
      </c>
      <c r="Q2434" s="17" t="str">
        <f aca="false">IF($C2434="","",MAX(1,N(商品マスタ!$K2433)))</f>
        <v/>
      </c>
      <c r="R2434" s="39" t="str">
        <f aca="false">IF($C2434="","",IF(N($P2434)/N($Q2434)&lt;=0,"",ROUNDUP(N($P2434)/N($Q2434),0)))</f>
        <v/>
      </c>
      <c r="S2434" s="14"/>
      <c r="T2434" s="40" t="str">
        <f aca="false">IF($C2434="","",N(商品マスタ!$M2433))</f>
        <v/>
      </c>
      <c r="U2434" s="40" t="str">
        <f aca="false">IF($S2434="","",N($S2434)*N($T2434))</f>
        <v/>
      </c>
      <c r="V2434" s="18"/>
    </row>
    <row r="2435" customFormat="false" ht="15" hidden="false" customHeight="false" outlineLevel="0" collapsed="false">
      <c r="B2435" s="12" t="n">
        <v>2429</v>
      </c>
      <c r="C2435" s="36" t="str">
        <f aca="false">IF(商品マスタ!$C2434="","",商品マスタ!$C2434)</f>
        <v/>
      </c>
      <c r="D2435" s="12" t="str">
        <f aca="false">IF($C2435="","",商品マスタ!$D2434)</f>
        <v/>
      </c>
      <c r="E2435" s="12" t="str">
        <f aca="false">IF($C2435="","",商品マスタ!$G2434)</f>
        <v/>
      </c>
      <c r="F2435" s="12" t="str">
        <f aca="false">IF($C2435="","",IF(商品マスタ!$P2434="","理論",商品マスタ!$P2434))</f>
        <v/>
      </c>
      <c r="G2435" s="17" t="str">
        <f aca="false">IF($C2435="","",N(商品マスタ!$H2434))</f>
        <v/>
      </c>
      <c r="H2435" s="14"/>
      <c r="I2435" s="17" t="str">
        <f aca="false">IF($C2435="","",N($H2435)*N(商品マスタ!$N2434))</f>
        <v/>
      </c>
      <c r="J2435" s="17" t="str">
        <f aca="false">IF($C2435="","",N($I2435)-N($G2435))</f>
        <v/>
      </c>
      <c r="K2435" s="37" t="str">
        <f aca="false">IF($C2435="","",N(商品マスタ!$I2434))</f>
        <v/>
      </c>
      <c r="L2435" s="17" t="str">
        <f aca="false">IF($C2435="","",MAX(1,N(商品マスタ!$J2434)))</f>
        <v/>
      </c>
      <c r="M2435" s="38" t="str">
        <f aca="false">IF($C2435="","",N(TOP!$C$16)*N($K2435))</f>
        <v/>
      </c>
      <c r="N2435" s="17" t="str">
        <f aca="false">IF($C2435="","",ROUNDUP(N($M2435)/N($L2435),0))</f>
        <v/>
      </c>
      <c r="O2435" s="17" t="str">
        <f aca="false">IF($C2435="","",N(商品マスタ!$R2434))</f>
        <v/>
      </c>
      <c r="P2435" s="17" t="str">
        <f aca="false">IF($C2435="","",IF($F2435="理論",(N($O2435)+N($N2435))-N($G2435),(N($O2435)+N($N2435))-N($I2435)))</f>
        <v/>
      </c>
      <c r="Q2435" s="17" t="str">
        <f aca="false">IF($C2435="","",MAX(1,N(商品マスタ!$K2434)))</f>
        <v/>
      </c>
      <c r="R2435" s="39" t="str">
        <f aca="false">IF($C2435="","",IF(N($P2435)/N($Q2435)&lt;=0,"",ROUNDUP(N($P2435)/N($Q2435),0)))</f>
        <v/>
      </c>
      <c r="S2435" s="14"/>
      <c r="T2435" s="40" t="str">
        <f aca="false">IF($C2435="","",N(商品マスタ!$M2434))</f>
        <v/>
      </c>
      <c r="U2435" s="40" t="str">
        <f aca="false">IF($S2435="","",N($S2435)*N($T2435))</f>
        <v/>
      </c>
      <c r="V2435" s="18"/>
    </row>
    <row r="2436" customFormat="false" ht="15" hidden="false" customHeight="false" outlineLevel="0" collapsed="false">
      <c r="B2436" s="12" t="n">
        <v>2430</v>
      </c>
      <c r="C2436" s="36" t="str">
        <f aca="false">IF(商品マスタ!$C2435="","",商品マスタ!$C2435)</f>
        <v/>
      </c>
      <c r="D2436" s="12" t="str">
        <f aca="false">IF($C2436="","",商品マスタ!$D2435)</f>
        <v/>
      </c>
      <c r="E2436" s="12" t="str">
        <f aca="false">IF($C2436="","",商品マスタ!$G2435)</f>
        <v/>
      </c>
      <c r="F2436" s="12" t="str">
        <f aca="false">IF($C2436="","",IF(商品マスタ!$P2435="","理論",商品マスタ!$P2435))</f>
        <v/>
      </c>
      <c r="G2436" s="17" t="str">
        <f aca="false">IF($C2436="","",N(商品マスタ!$H2435))</f>
        <v/>
      </c>
      <c r="H2436" s="14"/>
      <c r="I2436" s="17" t="str">
        <f aca="false">IF($C2436="","",N($H2436)*N(商品マスタ!$N2435))</f>
        <v/>
      </c>
      <c r="J2436" s="17" t="str">
        <f aca="false">IF($C2436="","",N($I2436)-N($G2436))</f>
        <v/>
      </c>
      <c r="K2436" s="37" t="str">
        <f aca="false">IF($C2436="","",N(商品マスタ!$I2435))</f>
        <v/>
      </c>
      <c r="L2436" s="17" t="str">
        <f aca="false">IF($C2436="","",MAX(1,N(商品マスタ!$J2435)))</f>
        <v/>
      </c>
      <c r="M2436" s="38" t="str">
        <f aca="false">IF($C2436="","",N(TOP!$C$16)*N($K2436))</f>
        <v/>
      </c>
      <c r="N2436" s="17" t="str">
        <f aca="false">IF($C2436="","",ROUNDUP(N($M2436)/N($L2436),0))</f>
        <v/>
      </c>
      <c r="O2436" s="17" t="str">
        <f aca="false">IF($C2436="","",N(商品マスタ!$R2435))</f>
        <v/>
      </c>
      <c r="P2436" s="17" t="str">
        <f aca="false">IF($C2436="","",IF($F2436="理論",(N($O2436)+N($N2436))-N($G2436),(N($O2436)+N($N2436))-N($I2436)))</f>
        <v/>
      </c>
      <c r="Q2436" s="17" t="str">
        <f aca="false">IF($C2436="","",MAX(1,N(商品マスタ!$K2435)))</f>
        <v/>
      </c>
      <c r="R2436" s="39" t="str">
        <f aca="false">IF($C2436="","",IF(N($P2436)/N($Q2436)&lt;=0,"",ROUNDUP(N($P2436)/N($Q2436),0)))</f>
        <v/>
      </c>
      <c r="S2436" s="14"/>
      <c r="T2436" s="40" t="str">
        <f aca="false">IF($C2436="","",N(商品マスタ!$M2435))</f>
        <v/>
      </c>
      <c r="U2436" s="40" t="str">
        <f aca="false">IF($S2436="","",N($S2436)*N($T2436))</f>
        <v/>
      </c>
      <c r="V2436" s="18"/>
    </row>
    <row r="2437" customFormat="false" ht="15" hidden="false" customHeight="false" outlineLevel="0" collapsed="false">
      <c r="B2437" s="12" t="n">
        <v>2431</v>
      </c>
      <c r="C2437" s="36" t="str">
        <f aca="false">IF(商品マスタ!$C2436="","",商品マスタ!$C2436)</f>
        <v/>
      </c>
      <c r="D2437" s="12" t="str">
        <f aca="false">IF($C2437="","",商品マスタ!$D2436)</f>
        <v/>
      </c>
      <c r="E2437" s="12" t="str">
        <f aca="false">IF($C2437="","",商品マスタ!$G2436)</f>
        <v/>
      </c>
      <c r="F2437" s="12" t="str">
        <f aca="false">IF($C2437="","",IF(商品マスタ!$P2436="","理論",商品マスタ!$P2436))</f>
        <v/>
      </c>
      <c r="G2437" s="17" t="str">
        <f aca="false">IF($C2437="","",N(商品マスタ!$H2436))</f>
        <v/>
      </c>
      <c r="H2437" s="14"/>
      <c r="I2437" s="17" t="str">
        <f aca="false">IF($C2437="","",N($H2437)*N(商品マスタ!$N2436))</f>
        <v/>
      </c>
      <c r="J2437" s="17" t="str">
        <f aca="false">IF($C2437="","",N($I2437)-N($G2437))</f>
        <v/>
      </c>
      <c r="K2437" s="37" t="str">
        <f aca="false">IF($C2437="","",N(商品マスタ!$I2436))</f>
        <v/>
      </c>
      <c r="L2437" s="17" t="str">
        <f aca="false">IF($C2437="","",MAX(1,N(商品マスタ!$J2436)))</f>
        <v/>
      </c>
      <c r="M2437" s="38" t="str">
        <f aca="false">IF($C2437="","",N(TOP!$C$16)*N($K2437))</f>
        <v/>
      </c>
      <c r="N2437" s="17" t="str">
        <f aca="false">IF($C2437="","",ROUNDUP(N($M2437)/N($L2437),0))</f>
        <v/>
      </c>
      <c r="O2437" s="17" t="str">
        <f aca="false">IF($C2437="","",N(商品マスタ!$R2436))</f>
        <v/>
      </c>
      <c r="P2437" s="17" t="str">
        <f aca="false">IF($C2437="","",IF($F2437="理論",(N($O2437)+N($N2437))-N($G2437),(N($O2437)+N($N2437))-N($I2437)))</f>
        <v/>
      </c>
      <c r="Q2437" s="17" t="str">
        <f aca="false">IF($C2437="","",MAX(1,N(商品マスタ!$K2436)))</f>
        <v/>
      </c>
      <c r="R2437" s="39" t="str">
        <f aca="false">IF($C2437="","",IF(N($P2437)/N($Q2437)&lt;=0,"",ROUNDUP(N($P2437)/N($Q2437),0)))</f>
        <v/>
      </c>
      <c r="S2437" s="14"/>
      <c r="T2437" s="40" t="str">
        <f aca="false">IF($C2437="","",N(商品マスタ!$M2436))</f>
        <v/>
      </c>
      <c r="U2437" s="40" t="str">
        <f aca="false">IF($S2437="","",N($S2437)*N($T2437))</f>
        <v/>
      </c>
      <c r="V2437" s="18"/>
    </row>
    <row r="2438" customFormat="false" ht="15" hidden="false" customHeight="false" outlineLevel="0" collapsed="false">
      <c r="B2438" s="12" t="n">
        <v>2432</v>
      </c>
      <c r="C2438" s="36" t="str">
        <f aca="false">IF(商品マスタ!$C2437="","",商品マスタ!$C2437)</f>
        <v/>
      </c>
      <c r="D2438" s="12" t="str">
        <f aca="false">IF($C2438="","",商品マスタ!$D2437)</f>
        <v/>
      </c>
      <c r="E2438" s="12" t="str">
        <f aca="false">IF($C2438="","",商品マスタ!$G2437)</f>
        <v/>
      </c>
      <c r="F2438" s="12" t="str">
        <f aca="false">IF($C2438="","",IF(商品マスタ!$P2437="","理論",商品マスタ!$P2437))</f>
        <v/>
      </c>
      <c r="G2438" s="17" t="str">
        <f aca="false">IF($C2438="","",N(商品マスタ!$H2437))</f>
        <v/>
      </c>
      <c r="H2438" s="14"/>
      <c r="I2438" s="17" t="str">
        <f aca="false">IF($C2438="","",N($H2438)*N(商品マスタ!$N2437))</f>
        <v/>
      </c>
      <c r="J2438" s="17" t="str">
        <f aca="false">IF($C2438="","",N($I2438)-N($G2438))</f>
        <v/>
      </c>
      <c r="K2438" s="37" t="str">
        <f aca="false">IF($C2438="","",N(商品マスタ!$I2437))</f>
        <v/>
      </c>
      <c r="L2438" s="17" t="str">
        <f aca="false">IF($C2438="","",MAX(1,N(商品マスタ!$J2437)))</f>
        <v/>
      </c>
      <c r="M2438" s="38" t="str">
        <f aca="false">IF($C2438="","",N(TOP!$C$16)*N($K2438))</f>
        <v/>
      </c>
      <c r="N2438" s="17" t="str">
        <f aca="false">IF($C2438="","",ROUNDUP(N($M2438)/N($L2438),0))</f>
        <v/>
      </c>
      <c r="O2438" s="17" t="str">
        <f aca="false">IF($C2438="","",N(商品マスタ!$R2437))</f>
        <v/>
      </c>
      <c r="P2438" s="17" t="str">
        <f aca="false">IF($C2438="","",IF($F2438="理論",(N($O2438)+N($N2438))-N($G2438),(N($O2438)+N($N2438))-N($I2438)))</f>
        <v/>
      </c>
      <c r="Q2438" s="17" t="str">
        <f aca="false">IF($C2438="","",MAX(1,N(商品マスタ!$K2437)))</f>
        <v/>
      </c>
      <c r="R2438" s="39" t="str">
        <f aca="false">IF($C2438="","",IF(N($P2438)/N($Q2438)&lt;=0,"",ROUNDUP(N($P2438)/N($Q2438),0)))</f>
        <v/>
      </c>
      <c r="S2438" s="14"/>
      <c r="T2438" s="40" t="str">
        <f aca="false">IF($C2438="","",N(商品マスタ!$M2437))</f>
        <v/>
      </c>
      <c r="U2438" s="40" t="str">
        <f aca="false">IF($S2438="","",N($S2438)*N($T2438))</f>
        <v/>
      </c>
      <c r="V2438" s="18"/>
    </row>
    <row r="2439" customFormat="false" ht="15" hidden="false" customHeight="false" outlineLevel="0" collapsed="false">
      <c r="B2439" s="12" t="n">
        <v>2433</v>
      </c>
      <c r="C2439" s="36" t="str">
        <f aca="false">IF(商品マスタ!$C2438="","",商品マスタ!$C2438)</f>
        <v/>
      </c>
      <c r="D2439" s="12" t="str">
        <f aca="false">IF($C2439="","",商品マスタ!$D2438)</f>
        <v/>
      </c>
      <c r="E2439" s="12" t="str">
        <f aca="false">IF($C2439="","",商品マスタ!$G2438)</f>
        <v/>
      </c>
      <c r="F2439" s="12" t="str">
        <f aca="false">IF($C2439="","",IF(商品マスタ!$P2438="","理論",商品マスタ!$P2438))</f>
        <v/>
      </c>
      <c r="G2439" s="17" t="str">
        <f aca="false">IF($C2439="","",N(商品マスタ!$H2438))</f>
        <v/>
      </c>
      <c r="H2439" s="14"/>
      <c r="I2439" s="17" t="str">
        <f aca="false">IF($C2439="","",N($H2439)*N(商品マスタ!$N2438))</f>
        <v/>
      </c>
      <c r="J2439" s="17" t="str">
        <f aca="false">IF($C2439="","",N($I2439)-N($G2439))</f>
        <v/>
      </c>
      <c r="K2439" s="37" t="str">
        <f aca="false">IF($C2439="","",N(商品マスタ!$I2438))</f>
        <v/>
      </c>
      <c r="L2439" s="17" t="str">
        <f aca="false">IF($C2439="","",MAX(1,N(商品マスタ!$J2438)))</f>
        <v/>
      </c>
      <c r="M2439" s="38" t="str">
        <f aca="false">IF($C2439="","",N(TOP!$C$16)*N($K2439))</f>
        <v/>
      </c>
      <c r="N2439" s="17" t="str">
        <f aca="false">IF($C2439="","",ROUNDUP(N($M2439)/N($L2439),0))</f>
        <v/>
      </c>
      <c r="O2439" s="17" t="str">
        <f aca="false">IF($C2439="","",N(商品マスタ!$R2438))</f>
        <v/>
      </c>
      <c r="P2439" s="17" t="str">
        <f aca="false">IF($C2439="","",IF($F2439="理論",(N($O2439)+N($N2439))-N($G2439),(N($O2439)+N($N2439))-N($I2439)))</f>
        <v/>
      </c>
      <c r="Q2439" s="17" t="str">
        <f aca="false">IF($C2439="","",MAX(1,N(商品マスタ!$K2438)))</f>
        <v/>
      </c>
      <c r="R2439" s="39" t="str">
        <f aca="false">IF($C2439="","",IF(N($P2439)/N($Q2439)&lt;=0,"",ROUNDUP(N($P2439)/N($Q2439),0)))</f>
        <v/>
      </c>
      <c r="S2439" s="14"/>
      <c r="T2439" s="40" t="str">
        <f aca="false">IF($C2439="","",N(商品マスタ!$M2438))</f>
        <v/>
      </c>
      <c r="U2439" s="40" t="str">
        <f aca="false">IF($S2439="","",N($S2439)*N($T2439))</f>
        <v/>
      </c>
      <c r="V2439" s="18"/>
    </row>
    <row r="2440" customFormat="false" ht="15" hidden="false" customHeight="false" outlineLevel="0" collapsed="false">
      <c r="B2440" s="12" t="n">
        <v>2434</v>
      </c>
      <c r="C2440" s="36" t="str">
        <f aca="false">IF(商品マスタ!$C2439="","",商品マスタ!$C2439)</f>
        <v/>
      </c>
      <c r="D2440" s="12" t="str">
        <f aca="false">IF($C2440="","",商品マスタ!$D2439)</f>
        <v/>
      </c>
      <c r="E2440" s="12" t="str">
        <f aca="false">IF($C2440="","",商品マスタ!$G2439)</f>
        <v/>
      </c>
      <c r="F2440" s="12" t="str">
        <f aca="false">IF($C2440="","",IF(商品マスタ!$P2439="","理論",商品マスタ!$P2439))</f>
        <v/>
      </c>
      <c r="G2440" s="17" t="str">
        <f aca="false">IF($C2440="","",N(商品マスタ!$H2439))</f>
        <v/>
      </c>
      <c r="H2440" s="14"/>
      <c r="I2440" s="17" t="str">
        <f aca="false">IF($C2440="","",N($H2440)*N(商品マスタ!$N2439))</f>
        <v/>
      </c>
      <c r="J2440" s="17" t="str">
        <f aca="false">IF($C2440="","",N($I2440)-N($G2440))</f>
        <v/>
      </c>
      <c r="K2440" s="37" t="str">
        <f aca="false">IF($C2440="","",N(商品マスタ!$I2439))</f>
        <v/>
      </c>
      <c r="L2440" s="17" t="str">
        <f aca="false">IF($C2440="","",MAX(1,N(商品マスタ!$J2439)))</f>
        <v/>
      </c>
      <c r="M2440" s="38" t="str">
        <f aca="false">IF($C2440="","",N(TOP!$C$16)*N($K2440))</f>
        <v/>
      </c>
      <c r="N2440" s="17" t="str">
        <f aca="false">IF($C2440="","",ROUNDUP(N($M2440)/N($L2440),0))</f>
        <v/>
      </c>
      <c r="O2440" s="17" t="str">
        <f aca="false">IF($C2440="","",N(商品マスタ!$R2439))</f>
        <v/>
      </c>
      <c r="P2440" s="17" t="str">
        <f aca="false">IF($C2440="","",IF($F2440="理論",(N($O2440)+N($N2440))-N($G2440),(N($O2440)+N($N2440))-N($I2440)))</f>
        <v/>
      </c>
      <c r="Q2440" s="17" t="str">
        <f aca="false">IF($C2440="","",MAX(1,N(商品マスタ!$K2439)))</f>
        <v/>
      </c>
      <c r="R2440" s="39" t="str">
        <f aca="false">IF($C2440="","",IF(N($P2440)/N($Q2440)&lt;=0,"",ROUNDUP(N($P2440)/N($Q2440),0)))</f>
        <v/>
      </c>
      <c r="S2440" s="14"/>
      <c r="T2440" s="40" t="str">
        <f aca="false">IF($C2440="","",N(商品マスタ!$M2439))</f>
        <v/>
      </c>
      <c r="U2440" s="40" t="str">
        <f aca="false">IF($S2440="","",N($S2440)*N($T2440))</f>
        <v/>
      </c>
      <c r="V2440" s="18"/>
    </row>
    <row r="2441" customFormat="false" ht="15" hidden="false" customHeight="false" outlineLevel="0" collapsed="false">
      <c r="B2441" s="12" t="n">
        <v>2435</v>
      </c>
      <c r="C2441" s="36" t="str">
        <f aca="false">IF(商品マスタ!$C2440="","",商品マスタ!$C2440)</f>
        <v/>
      </c>
      <c r="D2441" s="12" t="str">
        <f aca="false">IF($C2441="","",商品マスタ!$D2440)</f>
        <v/>
      </c>
      <c r="E2441" s="12" t="str">
        <f aca="false">IF($C2441="","",商品マスタ!$G2440)</f>
        <v/>
      </c>
      <c r="F2441" s="12" t="str">
        <f aca="false">IF($C2441="","",IF(商品マスタ!$P2440="","理論",商品マスタ!$P2440))</f>
        <v/>
      </c>
      <c r="G2441" s="17" t="str">
        <f aca="false">IF($C2441="","",N(商品マスタ!$H2440))</f>
        <v/>
      </c>
      <c r="H2441" s="14"/>
      <c r="I2441" s="17" t="str">
        <f aca="false">IF($C2441="","",N($H2441)*N(商品マスタ!$N2440))</f>
        <v/>
      </c>
      <c r="J2441" s="17" t="str">
        <f aca="false">IF($C2441="","",N($I2441)-N($G2441))</f>
        <v/>
      </c>
      <c r="K2441" s="37" t="str">
        <f aca="false">IF($C2441="","",N(商品マスタ!$I2440))</f>
        <v/>
      </c>
      <c r="L2441" s="17" t="str">
        <f aca="false">IF($C2441="","",MAX(1,N(商品マスタ!$J2440)))</f>
        <v/>
      </c>
      <c r="M2441" s="38" t="str">
        <f aca="false">IF($C2441="","",N(TOP!$C$16)*N($K2441))</f>
        <v/>
      </c>
      <c r="N2441" s="17" t="str">
        <f aca="false">IF($C2441="","",ROUNDUP(N($M2441)/N($L2441),0))</f>
        <v/>
      </c>
      <c r="O2441" s="17" t="str">
        <f aca="false">IF($C2441="","",N(商品マスタ!$R2440))</f>
        <v/>
      </c>
      <c r="P2441" s="17" t="str">
        <f aca="false">IF($C2441="","",IF($F2441="理論",(N($O2441)+N($N2441))-N($G2441),(N($O2441)+N($N2441))-N($I2441)))</f>
        <v/>
      </c>
      <c r="Q2441" s="17" t="str">
        <f aca="false">IF($C2441="","",MAX(1,N(商品マスタ!$K2440)))</f>
        <v/>
      </c>
      <c r="R2441" s="39" t="str">
        <f aca="false">IF($C2441="","",IF(N($P2441)/N($Q2441)&lt;=0,"",ROUNDUP(N($P2441)/N($Q2441),0)))</f>
        <v/>
      </c>
      <c r="S2441" s="14"/>
      <c r="T2441" s="40" t="str">
        <f aca="false">IF($C2441="","",N(商品マスタ!$M2440))</f>
        <v/>
      </c>
      <c r="U2441" s="40" t="str">
        <f aca="false">IF($S2441="","",N($S2441)*N($T2441))</f>
        <v/>
      </c>
      <c r="V2441" s="18"/>
    </row>
    <row r="2442" customFormat="false" ht="15" hidden="false" customHeight="false" outlineLevel="0" collapsed="false">
      <c r="B2442" s="12" t="n">
        <v>2436</v>
      </c>
      <c r="C2442" s="36" t="str">
        <f aca="false">IF(商品マスタ!$C2441="","",商品マスタ!$C2441)</f>
        <v/>
      </c>
      <c r="D2442" s="12" t="str">
        <f aca="false">IF($C2442="","",商品マスタ!$D2441)</f>
        <v/>
      </c>
      <c r="E2442" s="12" t="str">
        <f aca="false">IF($C2442="","",商品マスタ!$G2441)</f>
        <v/>
      </c>
      <c r="F2442" s="12" t="str">
        <f aca="false">IF($C2442="","",IF(商品マスタ!$P2441="","理論",商品マスタ!$P2441))</f>
        <v/>
      </c>
      <c r="G2442" s="17" t="str">
        <f aca="false">IF($C2442="","",N(商品マスタ!$H2441))</f>
        <v/>
      </c>
      <c r="H2442" s="14"/>
      <c r="I2442" s="17" t="str">
        <f aca="false">IF($C2442="","",N($H2442)*N(商品マスタ!$N2441))</f>
        <v/>
      </c>
      <c r="J2442" s="17" t="str">
        <f aca="false">IF($C2442="","",N($I2442)-N($G2442))</f>
        <v/>
      </c>
      <c r="K2442" s="37" t="str">
        <f aca="false">IF($C2442="","",N(商品マスタ!$I2441))</f>
        <v/>
      </c>
      <c r="L2442" s="17" t="str">
        <f aca="false">IF($C2442="","",MAX(1,N(商品マスタ!$J2441)))</f>
        <v/>
      </c>
      <c r="M2442" s="38" t="str">
        <f aca="false">IF($C2442="","",N(TOP!$C$16)*N($K2442))</f>
        <v/>
      </c>
      <c r="N2442" s="17" t="str">
        <f aca="false">IF($C2442="","",ROUNDUP(N($M2442)/N($L2442),0))</f>
        <v/>
      </c>
      <c r="O2442" s="17" t="str">
        <f aca="false">IF($C2442="","",N(商品マスタ!$R2441))</f>
        <v/>
      </c>
      <c r="P2442" s="17" t="str">
        <f aca="false">IF($C2442="","",IF($F2442="理論",(N($O2442)+N($N2442))-N($G2442),(N($O2442)+N($N2442))-N($I2442)))</f>
        <v/>
      </c>
      <c r="Q2442" s="17" t="str">
        <f aca="false">IF($C2442="","",MAX(1,N(商品マスタ!$K2441)))</f>
        <v/>
      </c>
      <c r="R2442" s="39" t="str">
        <f aca="false">IF($C2442="","",IF(N($P2442)/N($Q2442)&lt;=0,"",ROUNDUP(N($P2442)/N($Q2442),0)))</f>
        <v/>
      </c>
      <c r="S2442" s="14"/>
      <c r="T2442" s="40" t="str">
        <f aca="false">IF($C2442="","",N(商品マスタ!$M2441))</f>
        <v/>
      </c>
      <c r="U2442" s="40" t="str">
        <f aca="false">IF($S2442="","",N($S2442)*N($T2442))</f>
        <v/>
      </c>
      <c r="V2442" s="18"/>
    </row>
    <row r="2443" customFormat="false" ht="15" hidden="false" customHeight="false" outlineLevel="0" collapsed="false">
      <c r="B2443" s="12" t="n">
        <v>2437</v>
      </c>
      <c r="C2443" s="36" t="str">
        <f aca="false">IF(商品マスタ!$C2442="","",商品マスタ!$C2442)</f>
        <v/>
      </c>
      <c r="D2443" s="12" t="str">
        <f aca="false">IF($C2443="","",商品マスタ!$D2442)</f>
        <v/>
      </c>
      <c r="E2443" s="12" t="str">
        <f aca="false">IF($C2443="","",商品マスタ!$G2442)</f>
        <v/>
      </c>
      <c r="F2443" s="12" t="str">
        <f aca="false">IF($C2443="","",IF(商品マスタ!$P2442="","理論",商品マスタ!$P2442))</f>
        <v/>
      </c>
      <c r="G2443" s="17" t="str">
        <f aca="false">IF($C2443="","",N(商品マスタ!$H2442))</f>
        <v/>
      </c>
      <c r="H2443" s="14"/>
      <c r="I2443" s="17" t="str">
        <f aca="false">IF($C2443="","",N($H2443)*N(商品マスタ!$N2442))</f>
        <v/>
      </c>
      <c r="J2443" s="17" t="str">
        <f aca="false">IF($C2443="","",N($I2443)-N($G2443))</f>
        <v/>
      </c>
      <c r="K2443" s="37" t="str">
        <f aca="false">IF($C2443="","",N(商品マスタ!$I2442))</f>
        <v/>
      </c>
      <c r="L2443" s="17" t="str">
        <f aca="false">IF($C2443="","",MAX(1,N(商品マスタ!$J2442)))</f>
        <v/>
      </c>
      <c r="M2443" s="38" t="str">
        <f aca="false">IF($C2443="","",N(TOP!$C$16)*N($K2443))</f>
        <v/>
      </c>
      <c r="N2443" s="17" t="str">
        <f aca="false">IF($C2443="","",ROUNDUP(N($M2443)/N($L2443),0))</f>
        <v/>
      </c>
      <c r="O2443" s="17" t="str">
        <f aca="false">IF($C2443="","",N(商品マスタ!$R2442))</f>
        <v/>
      </c>
      <c r="P2443" s="17" t="str">
        <f aca="false">IF($C2443="","",IF($F2443="理論",(N($O2443)+N($N2443))-N($G2443),(N($O2443)+N($N2443))-N($I2443)))</f>
        <v/>
      </c>
      <c r="Q2443" s="17" t="str">
        <f aca="false">IF($C2443="","",MAX(1,N(商品マスタ!$K2442)))</f>
        <v/>
      </c>
      <c r="R2443" s="39" t="str">
        <f aca="false">IF($C2443="","",IF(N($P2443)/N($Q2443)&lt;=0,"",ROUNDUP(N($P2443)/N($Q2443),0)))</f>
        <v/>
      </c>
      <c r="S2443" s="14"/>
      <c r="T2443" s="40" t="str">
        <f aca="false">IF($C2443="","",N(商品マスタ!$M2442))</f>
        <v/>
      </c>
      <c r="U2443" s="40" t="str">
        <f aca="false">IF($S2443="","",N($S2443)*N($T2443))</f>
        <v/>
      </c>
      <c r="V2443" s="18"/>
    </row>
    <row r="2444" customFormat="false" ht="15" hidden="false" customHeight="false" outlineLevel="0" collapsed="false">
      <c r="B2444" s="12" t="n">
        <v>2438</v>
      </c>
      <c r="C2444" s="36" t="str">
        <f aca="false">IF(商品マスタ!$C2443="","",商品マスタ!$C2443)</f>
        <v/>
      </c>
      <c r="D2444" s="12" t="str">
        <f aca="false">IF($C2444="","",商品マスタ!$D2443)</f>
        <v/>
      </c>
      <c r="E2444" s="12" t="str">
        <f aca="false">IF($C2444="","",商品マスタ!$G2443)</f>
        <v/>
      </c>
      <c r="F2444" s="12" t="str">
        <f aca="false">IF($C2444="","",IF(商品マスタ!$P2443="","理論",商品マスタ!$P2443))</f>
        <v/>
      </c>
      <c r="G2444" s="17" t="str">
        <f aca="false">IF($C2444="","",N(商品マスタ!$H2443))</f>
        <v/>
      </c>
      <c r="H2444" s="14"/>
      <c r="I2444" s="17" t="str">
        <f aca="false">IF($C2444="","",N($H2444)*N(商品マスタ!$N2443))</f>
        <v/>
      </c>
      <c r="J2444" s="17" t="str">
        <f aca="false">IF($C2444="","",N($I2444)-N($G2444))</f>
        <v/>
      </c>
      <c r="K2444" s="37" t="str">
        <f aca="false">IF($C2444="","",N(商品マスタ!$I2443))</f>
        <v/>
      </c>
      <c r="L2444" s="17" t="str">
        <f aca="false">IF($C2444="","",MAX(1,N(商品マスタ!$J2443)))</f>
        <v/>
      </c>
      <c r="M2444" s="38" t="str">
        <f aca="false">IF($C2444="","",N(TOP!$C$16)*N($K2444))</f>
        <v/>
      </c>
      <c r="N2444" s="17" t="str">
        <f aca="false">IF($C2444="","",ROUNDUP(N($M2444)/N($L2444),0))</f>
        <v/>
      </c>
      <c r="O2444" s="17" t="str">
        <f aca="false">IF($C2444="","",N(商品マスタ!$R2443))</f>
        <v/>
      </c>
      <c r="P2444" s="17" t="str">
        <f aca="false">IF($C2444="","",IF($F2444="理論",(N($O2444)+N($N2444))-N($G2444),(N($O2444)+N($N2444))-N($I2444)))</f>
        <v/>
      </c>
      <c r="Q2444" s="17" t="str">
        <f aca="false">IF($C2444="","",MAX(1,N(商品マスタ!$K2443)))</f>
        <v/>
      </c>
      <c r="R2444" s="39" t="str">
        <f aca="false">IF($C2444="","",IF(N($P2444)/N($Q2444)&lt;=0,"",ROUNDUP(N($P2444)/N($Q2444),0)))</f>
        <v/>
      </c>
      <c r="S2444" s="14"/>
      <c r="T2444" s="40" t="str">
        <f aca="false">IF($C2444="","",N(商品マスタ!$M2443))</f>
        <v/>
      </c>
      <c r="U2444" s="40" t="str">
        <f aca="false">IF($S2444="","",N($S2444)*N($T2444))</f>
        <v/>
      </c>
      <c r="V2444" s="18"/>
    </row>
    <row r="2445" customFormat="false" ht="15" hidden="false" customHeight="false" outlineLevel="0" collapsed="false">
      <c r="B2445" s="12" t="n">
        <v>2439</v>
      </c>
      <c r="C2445" s="36" t="str">
        <f aca="false">IF(商品マスタ!$C2444="","",商品マスタ!$C2444)</f>
        <v/>
      </c>
      <c r="D2445" s="12" t="str">
        <f aca="false">IF($C2445="","",商品マスタ!$D2444)</f>
        <v/>
      </c>
      <c r="E2445" s="12" t="str">
        <f aca="false">IF($C2445="","",商品マスタ!$G2444)</f>
        <v/>
      </c>
      <c r="F2445" s="12" t="str">
        <f aca="false">IF($C2445="","",IF(商品マスタ!$P2444="","理論",商品マスタ!$P2444))</f>
        <v/>
      </c>
      <c r="G2445" s="17" t="str">
        <f aca="false">IF($C2445="","",N(商品マスタ!$H2444))</f>
        <v/>
      </c>
      <c r="H2445" s="14"/>
      <c r="I2445" s="17" t="str">
        <f aca="false">IF($C2445="","",N($H2445)*N(商品マスタ!$N2444))</f>
        <v/>
      </c>
      <c r="J2445" s="17" t="str">
        <f aca="false">IF($C2445="","",N($I2445)-N($G2445))</f>
        <v/>
      </c>
      <c r="K2445" s="37" t="str">
        <f aca="false">IF($C2445="","",N(商品マスタ!$I2444))</f>
        <v/>
      </c>
      <c r="L2445" s="17" t="str">
        <f aca="false">IF($C2445="","",MAX(1,N(商品マスタ!$J2444)))</f>
        <v/>
      </c>
      <c r="M2445" s="38" t="str">
        <f aca="false">IF($C2445="","",N(TOP!$C$16)*N($K2445))</f>
        <v/>
      </c>
      <c r="N2445" s="17" t="str">
        <f aca="false">IF($C2445="","",ROUNDUP(N($M2445)/N($L2445),0))</f>
        <v/>
      </c>
      <c r="O2445" s="17" t="str">
        <f aca="false">IF($C2445="","",N(商品マスタ!$R2444))</f>
        <v/>
      </c>
      <c r="P2445" s="17" t="str">
        <f aca="false">IF($C2445="","",IF($F2445="理論",(N($O2445)+N($N2445))-N($G2445),(N($O2445)+N($N2445))-N($I2445)))</f>
        <v/>
      </c>
      <c r="Q2445" s="17" t="str">
        <f aca="false">IF($C2445="","",MAX(1,N(商品マスタ!$K2444)))</f>
        <v/>
      </c>
      <c r="R2445" s="39" t="str">
        <f aca="false">IF($C2445="","",IF(N($P2445)/N($Q2445)&lt;=0,"",ROUNDUP(N($P2445)/N($Q2445),0)))</f>
        <v/>
      </c>
      <c r="S2445" s="14"/>
      <c r="T2445" s="40" t="str">
        <f aca="false">IF($C2445="","",N(商品マスタ!$M2444))</f>
        <v/>
      </c>
      <c r="U2445" s="40" t="str">
        <f aca="false">IF($S2445="","",N($S2445)*N($T2445))</f>
        <v/>
      </c>
      <c r="V2445" s="18"/>
    </row>
    <row r="2446" customFormat="false" ht="15" hidden="false" customHeight="false" outlineLevel="0" collapsed="false">
      <c r="B2446" s="12" t="n">
        <v>2440</v>
      </c>
      <c r="C2446" s="36" t="str">
        <f aca="false">IF(商品マスタ!$C2445="","",商品マスタ!$C2445)</f>
        <v/>
      </c>
      <c r="D2446" s="12" t="str">
        <f aca="false">IF($C2446="","",商品マスタ!$D2445)</f>
        <v/>
      </c>
      <c r="E2446" s="12" t="str">
        <f aca="false">IF($C2446="","",商品マスタ!$G2445)</f>
        <v/>
      </c>
      <c r="F2446" s="12" t="str">
        <f aca="false">IF($C2446="","",IF(商品マスタ!$P2445="","理論",商品マスタ!$P2445))</f>
        <v/>
      </c>
      <c r="G2446" s="17" t="str">
        <f aca="false">IF($C2446="","",N(商品マスタ!$H2445))</f>
        <v/>
      </c>
      <c r="H2446" s="14"/>
      <c r="I2446" s="17" t="str">
        <f aca="false">IF($C2446="","",N($H2446)*N(商品マスタ!$N2445))</f>
        <v/>
      </c>
      <c r="J2446" s="17" t="str">
        <f aca="false">IF($C2446="","",N($I2446)-N($G2446))</f>
        <v/>
      </c>
      <c r="K2446" s="37" t="str">
        <f aca="false">IF($C2446="","",N(商品マスタ!$I2445))</f>
        <v/>
      </c>
      <c r="L2446" s="17" t="str">
        <f aca="false">IF($C2446="","",MAX(1,N(商品マスタ!$J2445)))</f>
        <v/>
      </c>
      <c r="M2446" s="38" t="str">
        <f aca="false">IF($C2446="","",N(TOP!$C$16)*N($K2446))</f>
        <v/>
      </c>
      <c r="N2446" s="17" t="str">
        <f aca="false">IF($C2446="","",ROUNDUP(N($M2446)/N($L2446),0))</f>
        <v/>
      </c>
      <c r="O2446" s="17" t="str">
        <f aca="false">IF($C2446="","",N(商品マスタ!$R2445))</f>
        <v/>
      </c>
      <c r="P2446" s="17" t="str">
        <f aca="false">IF($C2446="","",IF($F2446="理論",(N($O2446)+N($N2446))-N($G2446),(N($O2446)+N($N2446))-N($I2446)))</f>
        <v/>
      </c>
      <c r="Q2446" s="17" t="str">
        <f aca="false">IF($C2446="","",MAX(1,N(商品マスタ!$K2445)))</f>
        <v/>
      </c>
      <c r="R2446" s="39" t="str">
        <f aca="false">IF($C2446="","",IF(N($P2446)/N($Q2446)&lt;=0,"",ROUNDUP(N($P2446)/N($Q2446),0)))</f>
        <v/>
      </c>
      <c r="S2446" s="14"/>
      <c r="T2446" s="40" t="str">
        <f aca="false">IF($C2446="","",N(商品マスタ!$M2445))</f>
        <v/>
      </c>
      <c r="U2446" s="40" t="str">
        <f aca="false">IF($S2446="","",N($S2446)*N($T2446))</f>
        <v/>
      </c>
      <c r="V2446" s="18"/>
    </row>
    <row r="2447" customFormat="false" ht="15" hidden="false" customHeight="false" outlineLevel="0" collapsed="false">
      <c r="B2447" s="12" t="n">
        <v>2441</v>
      </c>
      <c r="C2447" s="36" t="str">
        <f aca="false">IF(商品マスタ!$C2446="","",商品マスタ!$C2446)</f>
        <v/>
      </c>
      <c r="D2447" s="12" t="str">
        <f aca="false">IF($C2447="","",商品マスタ!$D2446)</f>
        <v/>
      </c>
      <c r="E2447" s="12" t="str">
        <f aca="false">IF($C2447="","",商品マスタ!$G2446)</f>
        <v/>
      </c>
      <c r="F2447" s="12" t="str">
        <f aca="false">IF($C2447="","",IF(商品マスタ!$P2446="","理論",商品マスタ!$P2446))</f>
        <v/>
      </c>
      <c r="G2447" s="17" t="str">
        <f aca="false">IF($C2447="","",N(商品マスタ!$H2446))</f>
        <v/>
      </c>
      <c r="H2447" s="14"/>
      <c r="I2447" s="17" t="str">
        <f aca="false">IF($C2447="","",N($H2447)*N(商品マスタ!$N2446))</f>
        <v/>
      </c>
      <c r="J2447" s="17" t="str">
        <f aca="false">IF($C2447="","",N($I2447)-N($G2447))</f>
        <v/>
      </c>
      <c r="K2447" s="37" t="str">
        <f aca="false">IF($C2447="","",N(商品マスタ!$I2446))</f>
        <v/>
      </c>
      <c r="L2447" s="17" t="str">
        <f aca="false">IF($C2447="","",MAX(1,N(商品マスタ!$J2446)))</f>
        <v/>
      </c>
      <c r="M2447" s="38" t="str">
        <f aca="false">IF($C2447="","",N(TOP!$C$16)*N($K2447))</f>
        <v/>
      </c>
      <c r="N2447" s="17" t="str">
        <f aca="false">IF($C2447="","",ROUNDUP(N($M2447)/N($L2447),0))</f>
        <v/>
      </c>
      <c r="O2447" s="17" t="str">
        <f aca="false">IF($C2447="","",N(商品マスタ!$R2446))</f>
        <v/>
      </c>
      <c r="P2447" s="17" t="str">
        <f aca="false">IF($C2447="","",IF($F2447="理論",(N($O2447)+N($N2447))-N($G2447),(N($O2447)+N($N2447))-N($I2447)))</f>
        <v/>
      </c>
      <c r="Q2447" s="17" t="str">
        <f aca="false">IF($C2447="","",MAX(1,N(商品マスタ!$K2446)))</f>
        <v/>
      </c>
      <c r="R2447" s="39" t="str">
        <f aca="false">IF($C2447="","",IF(N($P2447)/N($Q2447)&lt;=0,"",ROUNDUP(N($P2447)/N($Q2447),0)))</f>
        <v/>
      </c>
      <c r="S2447" s="14"/>
      <c r="T2447" s="40" t="str">
        <f aca="false">IF($C2447="","",N(商品マスタ!$M2446))</f>
        <v/>
      </c>
      <c r="U2447" s="40" t="str">
        <f aca="false">IF($S2447="","",N($S2447)*N($T2447))</f>
        <v/>
      </c>
      <c r="V2447" s="18"/>
    </row>
    <row r="2448" customFormat="false" ht="15" hidden="false" customHeight="false" outlineLevel="0" collapsed="false">
      <c r="B2448" s="12" t="n">
        <v>2442</v>
      </c>
      <c r="C2448" s="36" t="str">
        <f aca="false">IF(商品マスタ!$C2447="","",商品マスタ!$C2447)</f>
        <v/>
      </c>
      <c r="D2448" s="12" t="str">
        <f aca="false">IF($C2448="","",商品マスタ!$D2447)</f>
        <v/>
      </c>
      <c r="E2448" s="12" t="str">
        <f aca="false">IF($C2448="","",商品マスタ!$G2447)</f>
        <v/>
      </c>
      <c r="F2448" s="12" t="str">
        <f aca="false">IF($C2448="","",IF(商品マスタ!$P2447="","理論",商品マスタ!$P2447))</f>
        <v/>
      </c>
      <c r="G2448" s="17" t="str">
        <f aca="false">IF($C2448="","",N(商品マスタ!$H2447))</f>
        <v/>
      </c>
      <c r="H2448" s="14"/>
      <c r="I2448" s="17" t="str">
        <f aca="false">IF($C2448="","",N($H2448)*N(商品マスタ!$N2447))</f>
        <v/>
      </c>
      <c r="J2448" s="17" t="str">
        <f aca="false">IF($C2448="","",N($I2448)-N($G2448))</f>
        <v/>
      </c>
      <c r="K2448" s="37" t="str">
        <f aca="false">IF($C2448="","",N(商品マスタ!$I2447))</f>
        <v/>
      </c>
      <c r="L2448" s="17" t="str">
        <f aca="false">IF($C2448="","",MAX(1,N(商品マスタ!$J2447)))</f>
        <v/>
      </c>
      <c r="M2448" s="38" t="str">
        <f aca="false">IF($C2448="","",N(TOP!$C$16)*N($K2448))</f>
        <v/>
      </c>
      <c r="N2448" s="17" t="str">
        <f aca="false">IF($C2448="","",ROUNDUP(N($M2448)/N($L2448),0))</f>
        <v/>
      </c>
      <c r="O2448" s="17" t="str">
        <f aca="false">IF($C2448="","",N(商品マスタ!$R2447))</f>
        <v/>
      </c>
      <c r="P2448" s="17" t="str">
        <f aca="false">IF($C2448="","",IF($F2448="理論",(N($O2448)+N($N2448))-N($G2448),(N($O2448)+N($N2448))-N($I2448)))</f>
        <v/>
      </c>
      <c r="Q2448" s="17" t="str">
        <f aca="false">IF($C2448="","",MAX(1,N(商品マスタ!$K2447)))</f>
        <v/>
      </c>
      <c r="R2448" s="39" t="str">
        <f aca="false">IF($C2448="","",IF(N($P2448)/N($Q2448)&lt;=0,"",ROUNDUP(N($P2448)/N($Q2448),0)))</f>
        <v/>
      </c>
      <c r="S2448" s="14"/>
      <c r="T2448" s="40" t="str">
        <f aca="false">IF($C2448="","",N(商品マスタ!$M2447))</f>
        <v/>
      </c>
      <c r="U2448" s="40" t="str">
        <f aca="false">IF($S2448="","",N($S2448)*N($T2448))</f>
        <v/>
      </c>
      <c r="V2448" s="18"/>
    </row>
    <row r="2449" customFormat="false" ht="15" hidden="false" customHeight="false" outlineLevel="0" collapsed="false">
      <c r="B2449" s="12" t="n">
        <v>2443</v>
      </c>
      <c r="C2449" s="36" t="str">
        <f aca="false">IF(商品マスタ!$C2448="","",商品マスタ!$C2448)</f>
        <v/>
      </c>
      <c r="D2449" s="12" t="str">
        <f aca="false">IF($C2449="","",商品マスタ!$D2448)</f>
        <v/>
      </c>
      <c r="E2449" s="12" t="str">
        <f aca="false">IF($C2449="","",商品マスタ!$G2448)</f>
        <v/>
      </c>
      <c r="F2449" s="12" t="str">
        <f aca="false">IF($C2449="","",IF(商品マスタ!$P2448="","理論",商品マスタ!$P2448))</f>
        <v/>
      </c>
      <c r="G2449" s="17" t="str">
        <f aca="false">IF($C2449="","",N(商品マスタ!$H2448))</f>
        <v/>
      </c>
      <c r="H2449" s="14"/>
      <c r="I2449" s="17" t="str">
        <f aca="false">IF($C2449="","",N($H2449)*N(商品マスタ!$N2448))</f>
        <v/>
      </c>
      <c r="J2449" s="17" t="str">
        <f aca="false">IF($C2449="","",N($I2449)-N($G2449))</f>
        <v/>
      </c>
      <c r="K2449" s="37" t="str">
        <f aca="false">IF($C2449="","",N(商品マスタ!$I2448))</f>
        <v/>
      </c>
      <c r="L2449" s="17" t="str">
        <f aca="false">IF($C2449="","",MAX(1,N(商品マスタ!$J2448)))</f>
        <v/>
      </c>
      <c r="M2449" s="38" t="str">
        <f aca="false">IF($C2449="","",N(TOP!$C$16)*N($K2449))</f>
        <v/>
      </c>
      <c r="N2449" s="17" t="str">
        <f aca="false">IF($C2449="","",ROUNDUP(N($M2449)/N($L2449),0))</f>
        <v/>
      </c>
      <c r="O2449" s="17" t="str">
        <f aca="false">IF($C2449="","",N(商品マスタ!$R2448))</f>
        <v/>
      </c>
      <c r="P2449" s="17" t="str">
        <f aca="false">IF($C2449="","",IF($F2449="理論",(N($O2449)+N($N2449))-N($G2449),(N($O2449)+N($N2449))-N($I2449)))</f>
        <v/>
      </c>
      <c r="Q2449" s="17" t="str">
        <f aca="false">IF($C2449="","",MAX(1,N(商品マスタ!$K2448)))</f>
        <v/>
      </c>
      <c r="R2449" s="39" t="str">
        <f aca="false">IF($C2449="","",IF(N($P2449)/N($Q2449)&lt;=0,"",ROUNDUP(N($P2449)/N($Q2449),0)))</f>
        <v/>
      </c>
      <c r="S2449" s="14"/>
      <c r="T2449" s="40" t="str">
        <f aca="false">IF($C2449="","",N(商品マスタ!$M2448))</f>
        <v/>
      </c>
      <c r="U2449" s="40" t="str">
        <f aca="false">IF($S2449="","",N($S2449)*N($T2449))</f>
        <v/>
      </c>
      <c r="V2449" s="18"/>
    </row>
    <row r="2450" customFormat="false" ht="15" hidden="false" customHeight="false" outlineLevel="0" collapsed="false">
      <c r="B2450" s="12" t="n">
        <v>2444</v>
      </c>
      <c r="C2450" s="36" t="str">
        <f aca="false">IF(商品マスタ!$C2449="","",商品マスタ!$C2449)</f>
        <v/>
      </c>
      <c r="D2450" s="12" t="str">
        <f aca="false">IF($C2450="","",商品マスタ!$D2449)</f>
        <v/>
      </c>
      <c r="E2450" s="12" t="str">
        <f aca="false">IF($C2450="","",商品マスタ!$G2449)</f>
        <v/>
      </c>
      <c r="F2450" s="12" t="str">
        <f aca="false">IF($C2450="","",IF(商品マスタ!$P2449="","理論",商品マスタ!$P2449))</f>
        <v/>
      </c>
      <c r="G2450" s="17" t="str">
        <f aca="false">IF($C2450="","",N(商品マスタ!$H2449))</f>
        <v/>
      </c>
      <c r="H2450" s="14"/>
      <c r="I2450" s="17" t="str">
        <f aca="false">IF($C2450="","",N($H2450)*N(商品マスタ!$N2449))</f>
        <v/>
      </c>
      <c r="J2450" s="17" t="str">
        <f aca="false">IF($C2450="","",N($I2450)-N($G2450))</f>
        <v/>
      </c>
      <c r="K2450" s="37" t="str">
        <f aca="false">IF($C2450="","",N(商品マスタ!$I2449))</f>
        <v/>
      </c>
      <c r="L2450" s="17" t="str">
        <f aca="false">IF($C2450="","",MAX(1,N(商品マスタ!$J2449)))</f>
        <v/>
      </c>
      <c r="M2450" s="38" t="str">
        <f aca="false">IF($C2450="","",N(TOP!$C$16)*N($K2450))</f>
        <v/>
      </c>
      <c r="N2450" s="17" t="str">
        <f aca="false">IF($C2450="","",ROUNDUP(N($M2450)/N($L2450),0))</f>
        <v/>
      </c>
      <c r="O2450" s="17" t="str">
        <f aca="false">IF($C2450="","",N(商品マスタ!$R2449))</f>
        <v/>
      </c>
      <c r="P2450" s="17" t="str">
        <f aca="false">IF($C2450="","",IF($F2450="理論",(N($O2450)+N($N2450))-N($G2450),(N($O2450)+N($N2450))-N($I2450)))</f>
        <v/>
      </c>
      <c r="Q2450" s="17" t="str">
        <f aca="false">IF($C2450="","",MAX(1,N(商品マスタ!$K2449)))</f>
        <v/>
      </c>
      <c r="R2450" s="39" t="str">
        <f aca="false">IF($C2450="","",IF(N($P2450)/N($Q2450)&lt;=0,"",ROUNDUP(N($P2450)/N($Q2450),0)))</f>
        <v/>
      </c>
      <c r="S2450" s="14"/>
      <c r="T2450" s="40" t="str">
        <f aca="false">IF($C2450="","",N(商品マスタ!$M2449))</f>
        <v/>
      </c>
      <c r="U2450" s="40" t="str">
        <f aca="false">IF($S2450="","",N($S2450)*N($T2450))</f>
        <v/>
      </c>
      <c r="V2450" s="18"/>
    </row>
    <row r="2451" customFormat="false" ht="15" hidden="false" customHeight="false" outlineLevel="0" collapsed="false">
      <c r="B2451" s="12" t="n">
        <v>2445</v>
      </c>
      <c r="C2451" s="36" t="str">
        <f aca="false">IF(商品マスタ!$C2450="","",商品マスタ!$C2450)</f>
        <v/>
      </c>
      <c r="D2451" s="12" t="str">
        <f aca="false">IF($C2451="","",商品マスタ!$D2450)</f>
        <v/>
      </c>
      <c r="E2451" s="12" t="str">
        <f aca="false">IF($C2451="","",商品マスタ!$G2450)</f>
        <v/>
      </c>
      <c r="F2451" s="12" t="str">
        <f aca="false">IF($C2451="","",IF(商品マスタ!$P2450="","理論",商品マスタ!$P2450))</f>
        <v/>
      </c>
      <c r="G2451" s="17" t="str">
        <f aca="false">IF($C2451="","",N(商品マスタ!$H2450))</f>
        <v/>
      </c>
      <c r="H2451" s="14"/>
      <c r="I2451" s="17" t="str">
        <f aca="false">IF($C2451="","",N($H2451)*N(商品マスタ!$N2450))</f>
        <v/>
      </c>
      <c r="J2451" s="17" t="str">
        <f aca="false">IF($C2451="","",N($I2451)-N($G2451))</f>
        <v/>
      </c>
      <c r="K2451" s="37" t="str">
        <f aca="false">IF($C2451="","",N(商品マスタ!$I2450))</f>
        <v/>
      </c>
      <c r="L2451" s="17" t="str">
        <f aca="false">IF($C2451="","",MAX(1,N(商品マスタ!$J2450)))</f>
        <v/>
      </c>
      <c r="M2451" s="38" t="str">
        <f aca="false">IF($C2451="","",N(TOP!$C$16)*N($K2451))</f>
        <v/>
      </c>
      <c r="N2451" s="17" t="str">
        <f aca="false">IF($C2451="","",ROUNDUP(N($M2451)/N($L2451),0))</f>
        <v/>
      </c>
      <c r="O2451" s="17" t="str">
        <f aca="false">IF($C2451="","",N(商品マスタ!$R2450))</f>
        <v/>
      </c>
      <c r="P2451" s="17" t="str">
        <f aca="false">IF($C2451="","",IF($F2451="理論",(N($O2451)+N($N2451))-N($G2451),(N($O2451)+N($N2451))-N($I2451)))</f>
        <v/>
      </c>
      <c r="Q2451" s="17" t="str">
        <f aca="false">IF($C2451="","",MAX(1,N(商品マスタ!$K2450)))</f>
        <v/>
      </c>
      <c r="R2451" s="39" t="str">
        <f aca="false">IF($C2451="","",IF(N($P2451)/N($Q2451)&lt;=0,"",ROUNDUP(N($P2451)/N($Q2451),0)))</f>
        <v/>
      </c>
      <c r="S2451" s="14"/>
      <c r="T2451" s="40" t="str">
        <f aca="false">IF($C2451="","",N(商品マスタ!$M2450))</f>
        <v/>
      </c>
      <c r="U2451" s="40" t="str">
        <f aca="false">IF($S2451="","",N($S2451)*N($T2451))</f>
        <v/>
      </c>
      <c r="V2451" s="18"/>
    </row>
    <row r="2452" customFormat="false" ht="15" hidden="false" customHeight="false" outlineLevel="0" collapsed="false">
      <c r="B2452" s="12" t="n">
        <v>2446</v>
      </c>
      <c r="C2452" s="36" t="str">
        <f aca="false">IF(商品マスタ!$C2451="","",商品マスタ!$C2451)</f>
        <v/>
      </c>
      <c r="D2452" s="12" t="str">
        <f aca="false">IF($C2452="","",商品マスタ!$D2451)</f>
        <v/>
      </c>
      <c r="E2452" s="12" t="str">
        <f aca="false">IF($C2452="","",商品マスタ!$G2451)</f>
        <v/>
      </c>
      <c r="F2452" s="12" t="str">
        <f aca="false">IF($C2452="","",IF(商品マスタ!$P2451="","理論",商品マスタ!$P2451))</f>
        <v/>
      </c>
      <c r="G2452" s="17" t="str">
        <f aca="false">IF($C2452="","",N(商品マスタ!$H2451))</f>
        <v/>
      </c>
      <c r="H2452" s="14"/>
      <c r="I2452" s="17" t="str">
        <f aca="false">IF($C2452="","",N($H2452)*N(商品マスタ!$N2451))</f>
        <v/>
      </c>
      <c r="J2452" s="17" t="str">
        <f aca="false">IF($C2452="","",N($I2452)-N($G2452))</f>
        <v/>
      </c>
      <c r="K2452" s="37" t="str">
        <f aca="false">IF($C2452="","",N(商品マスタ!$I2451))</f>
        <v/>
      </c>
      <c r="L2452" s="17" t="str">
        <f aca="false">IF($C2452="","",MAX(1,N(商品マスタ!$J2451)))</f>
        <v/>
      </c>
      <c r="M2452" s="38" t="str">
        <f aca="false">IF($C2452="","",N(TOP!$C$16)*N($K2452))</f>
        <v/>
      </c>
      <c r="N2452" s="17" t="str">
        <f aca="false">IF($C2452="","",ROUNDUP(N($M2452)/N($L2452),0))</f>
        <v/>
      </c>
      <c r="O2452" s="17" t="str">
        <f aca="false">IF($C2452="","",N(商品マスタ!$R2451))</f>
        <v/>
      </c>
      <c r="P2452" s="17" t="str">
        <f aca="false">IF($C2452="","",IF($F2452="理論",(N($O2452)+N($N2452))-N($G2452),(N($O2452)+N($N2452))-N($I2452)))</f>
        <v/>
      </c>
      <c r="Q2452" s="17" t="str">
        <f aca="false">IF($C2452="","",MAX(1,N(商品マスタ!$K2451)))</f>
        <v/>
      </c>
      <c r="R2452" s="39" t="str">
        <f aca="false">IF($C2452="","",IF(N($P2452)/N($Q2452)&lt;=0,"",ROUNDUP(N($P2452)/N($Q2452),0)))</f>
        <v/>
      </c>
      <c r="S2452" s="14"/>
      <c r="T2452" s="40" t="str">
        <f aca="false">IF($C2452="","",N(商品マスタ!$M2451))</f>
        <v/>
      </c>
      <c r="U2452" s="40" t="str">
        <f aca="false">IF($S2452="","",N($S2452)*N($T2452))</f>
        <v/>
      </c>
      <c r="V2452" s="18"/>
    </row>
    <row r="2453" customFormat="false" ht="15" hidden="false" customHeight="false" outlineLevel="0" collapsed="false">
      <c r="B2453" s="12" t="n">
        <v>2447</v>
      </c>
      <c r="C2453" s="36" t="str">
        <f aca="false">IF(商品マスタ!$C2452="","",商品マスタ!$C2452)</f>
        <v/>
      </c>
      <c r="D2453" s="12" t="str">
        <f aca="false">IF($C2453="","",商品マスタ!$D2452)</f>
        <v/>
      </c>
      <c r="E2453" s="12" t="str">
        <f aca="false">IF($C2453="","",商品マスタ!$G2452)</f>
        <v/>
      </c>
      <c r="F2453" s="12" t="str">
        <f aca="false">IF($C2453="","",IF(商品マスタ!$P2452="","理論",商品マスタ!$P2452))</f>
        <v/>
      </c>
      <c r="G2453" s="17" t="str">
        <f aca="false">IF($C2453="","",N(商品マスタ!$H2452))</f>
        <v/>
      </c>
      <c r="H2453" s="14"/>
      <c r="I2453" s="17" t="str">
        <f aca="false">IF($C2453="","",N($H2453)*N(商品マスタ!$N2452))</f>
        <v/>
      </c>
      <c r="J2453" s="17" t="str">
        <f aca="false">IF($C2453="","",N($I2453)-N($G2453))</f>
        <v/>
      </c>
      <c r="K2453" s="37" t="str">
        <f aca="false">IF($C2453="","",N(商品マスタ!$I2452))</f>
        <v/>
      </c>
      <c r="L2453" s="17" t="str">
        <f aca="false">IF($C2453="","",MAX(1,N(商品マスタ!$J2452)))</f>
        <v/>
      </c>
      <c r="M2453" s="38" t="str">
        <f aca="false">IF($C2453="","",N(TOP!$C$16)*N($K2453))</f>
        <v/>
      </c>
      <c r="N2453" s="17" t="str">
        <f aca="false">IF($C2453="","",ROUNDUP(N($M2453)/N($L2453),0))</f>
        <v/>
      </c>
      <c r="O2453" s="17" t="str">
        <f aca="false">IF($C2453="","",N(商品マスタ!$R2452))</f>
        <v/>
      </c>
      <c r="P2453" s="17" t="str">
        <f aca="false">IF($C2453="","",IF($F2453="理論",(N($O2453)+N($N2453))-N($G2453),(N($O2453)+N($N2453))-N($I2453)))</f>
        <v/>
      </c>
      <c r="Q2453" s="17" t="str">
        <f aca="false">IF($C2453="","",MAX(1,N(商品マスタ!$K2452)))</f>
        <v/>
      </c>
      <c r="R2453" s="39" t="str">
        <f aca="false">IF($C2453="","",IF(N($P2453)/N($Q2453)&lt;=0,"",ROUNDUP(N($P2453)/N($Q2453),0)))</f>
        <v/>
      </c>
      <c r="S2453" s="14"/>
      <c r="T2453" s="40" t="str">
        <f aca="false">IF($C2453="","",N(商品マスタ!$M2452))</f>
        <v/>
      </c>
      <c r="U2453" s="40" t="str">
        <f aca="false">IF($S2453="","",N($S2453)*N($T2453))</f>
        <v/>
      </c>
      <c r="V2453" s="18"/>
    </row>
    <row r="2454" customFormat="false" ht="15" hidden="false" customHeight="false" outlineLevel="0" collapsed="false">
      <c r="B2454" s="12" t="n">
        <v>2448</v>
      </c>
      <c r="C2454" s="36" t="str">
        <f aca="false">IF(商品マスタ!$C2453="","",商品マスタ!$C2453)</f>
        <v/>
      </c>
      <c r="D2454" s="12" t="str">
        <f aca="false">IF($C2454="","",商品マスタ!$D2453)</f>
        <v/>
      </c>
      <c r="E2454" s="12" t="str">
        <f aca="false">IF($C2454="","",商品マスタ!$G2453)</f>
        <v/>
      </c>
      <c r="F2454" s="12" t="str">
        <f aca="false">IF($C2454="","",IF(商品マスタ!$P2453="","理論",商品マスタ!$P2453))</f>
        <v/>
      </c>
      <c r="G2454" s="17" t="str">
        <f aca="false">IF($C2454="","",N(商品マスタ!$H2453))</f>
        <v/>
      </c>
      <c r="H2454" s="14"/>
      <c r="I2454" s="17" t="str">
        <f aca="false">IF($C2454="","",N($H2454)*N(商品マスタ!$N2453))</f>
        <v/>
      </c>
      <c r="J2454" s="17" t="str">
        <f aca="false">IF($C2454="","",N($I2454)-N($G2454))</f>
        <v/>
      </c>
      <c r="K2454" s="37" t="str">
        <f aca="false">IF($C2454="","",N(商品マスタ!$I2453))</f>
        <v/>
      </c>
      <c r="L2454" s="17" t="str">
        <f aca="false">IF($C2454="","",MAX(1,N(商品マスタ!$J2453)))</f>
        <v/>
      </c>
      <c r="M2454" s="38" t="str">
        <f aca="false">IF($C2454="","",N(TOP!$C$16)*N($K2454))</f>
        <v/>
      </c>
      <c r="N2454" s="17" t="str">
        <f aca="false">IF($C2454="","",ROUNDUP(N($M2454)/N($L2454),0))</f>
        <v/>
      </c>
      <c r="O2454" s="17" t="str">
        <f aca="false">IF($C2454="","",N(商品マスタ!$R2453))</f>
        <v/>
      </c>
      <c r="P2454" s="17" t="str">
        <f aca="false">IF($C2454="","",IF($F2454="理論",(N($O2454)+N($N2454))-N($G2454),(N($O2454)+N($N2454))-N($I2454)))</f>
        <v/>
      </c>
      <c r="Q2454" s="17" t="str">
        <f aca="false">IF($C2454="","",MAX(1,N(商品マスタ!$K2453)))</f>
        <v/>
      </c>
      <c r="R2454" s="39" t="str">
        <f aca="false">IF($C2454="","",IF(N($P2454)/N($Q2454)&lt;=0,"",ROUNDUP(N($P2454)/N($Q2454),0)))</f>
        <v/>
      </c>
      <c r="S2454" s="14"/>
      <c r="T2454" s="40" t="str">
        <f aca="false">IF($C2454="","",N(商品マスタ!$M2453))</f>
        <v/>
      </c>
      <c r="U2454" s="40" t="str">
        <f aca="false">IF($S2454="","",N($S2454)*N($T2454))</f>
        <v/>
      </c>
      <c r="V2454" s="18"/>
    </row>
    <row r="2455" customFormat="false" ht="15" hidden="false" customHeight="false" outlineLevel="0" collapsed="false">
      <c r="B2455" s="12" t="n">
        <v>2449</v>
      </c>
      <c r="C2455" s="36" t="str">
        <f aca="false">IF(商品マスタ!$C2454="","",商品マスタ!$C2454)</f>
        <v/>
      </c>
      <c r="D2455" s="12" t="str">
        <f aca="false">IF($C2455="","",商品マスタ!$D2454)</f>
        <v/>
      </c>
      <c r="E2455" s="12" t="str">
        <f aca="false">IF($C2455="","",商品マスタ!$G2454)</f>
        <v/>
      </c>
      <c r="F2455" s="12" t="str">
        <f aca="false">IF($C2455="","",IF(商品マスタ!$P2454="","理論",商品マスタ!$P2454))</f>
        <v/>
      </c>
      <c r="G2455" s="17" t="str">
        <f aca="false">IF($C2455="","",N(商品マスタ!$H2454))</f>
        <v/>
      </c>
      <c r="H2455" s="14"/>
      <c r="I2455" s="17" t="str">
        <f aca="false">IF($C2455="","",N($H2455)*N(商品マスタ!$N2454))</f>
        <v/>
      </c>
      <c r="J2455" s="17" t="str">
        <f aca="false">IF($C2455="","",N($I2455)-N($G2455))</f>
        <v/>
      </c>
      <c r="K2455" s="37" t="str">
        <f aca="false">IF($C2455="","",N(商品マスタ!$I2454))</f>
        <v/>
      </c>
      <c r="L2455" s="17" t="str">
        <f aca="false">IF($C2455="","",MAX(1,N(商品マスタ!$J2454)))</f>
        <v/>
      </c>
      <c r="M2455" s="38" t="str">
        <f aca="false">IF($C2455="","",N(TOP!$C$16)*N($K2455))</f>
        <v/>
      </c>
      <c r="N2455" s="17" t="str">
        <f aca="false">IF($C2455="","",ROUNDUP(N($M2455)/N($L2455),0))</f>
        <v/>
      </c>
      <c r="O2455" s="17" t="str">
        <f aca="false">IF($C2455="","",N(商品マスタ!$R2454))</f>
        <v/>
      </c>
      <c r="P2455" s="17" t="str">
        <f aca="false">IF($C2455="","",IF($F2455="理論",(N($O2455)+N($N2455))-N($G2455),(N($O2455)+N($N2455))-N($I2455)))</f>
        <v/>
      </c>
      <c r="Q2455" s="17" t="str">
        <f aca="false">IF($C2455="","",MAX(1,N(商品マスタ!$K2454)))</f>
        <v/>
      </c>
      <c r="R2455" s="39" t="str">
        <f aca="false">IF($C2455="","",IF(N($P2455)/N($Q2455)&lt;=0,"",ROUNDUP(N($P2455)/N($Q2455),0)))</f>
        <v/>
      </c>
      <c r="S2455" s="14"/>
      <c r="T2455" s="40" t="str">
        <f aca="false">IF($C2455="","",N(商品マスタ!$M2454))</f>
        <v/>
      </c>
      <c r="U2455" s="40" t="str">
        <f aca="false">IF($S2455="","",N($S2455)*N($T2455))</f>
        <v/>
      </c>
      <c r="V2455" s="18"/>
    </row>
    <row r="2456" customFormat="false" ht="15" hidden="false" customHeight="false" outlineLevel="0" collapsed="false">
      <c r="B2456" s="12" t="n">
        <v>2450</v>
      </c>
      <c r="C2456" s="36" t="str">
        <f aca="false">IF(商品マスタ!$C2455="","",商品マスタ!$C2455)</f>
        <v/>
      </c>
      <c r="D2456" s="12" t="str">
        <f aca="false">IF($C2456="","",商品マスタ!$D2455)</f>
        <v/>
      </c>
      <c r="E2456" s="12" t="str">
        <f aca="false">IF($C2456="","",商品マスタ!$G2455)</f>
        <v/>
      </c>
      <c r="F2456" s="12" t="str">
        <f aca="false">IF($C2456="","",IF(商品マスタ!$P2455="","理論",商品マスタ!$P2455))</f>
        <v/>
      </c>
      <c r="G2456" s="17" t="str">
        <f aca="false">IF($C2456="","",N(商品マスタ!$H2455))</f>
        <v/>
      </c>
      <c r="H2456" s="14"/>
      <c r="I2456" s="17" t="str">
        <f aca="false">IF($C2456="","",N($H2456)*N(商品マスタ!$N2455))</f>
        <v/>
      </c>
      <c r="J2456" s="17" t="str">
        <f aca="false">IF($C2456="","",N($I2456)-N($G2456))</f>
        <v/>
      </c>
      <c r="K2456" s="37" t="str">
        <f aca="false">IF($C2456="","",N(商品マスタ!$I2455))</f>
        <v/>
      </c>
      <c r="L2456" s="17" t="str">
        <f aca="false">IF($C2456="","",MAX(1,N(商品マスタ!$J2455)))</f>
        <v/>
      </c>
      <c r="M2456" s="38" t="str">
        <f aca="false">IF($C2456="","",N(TOP!$C$16)*N($K2456))</f>
        <v/>
      </c>
      <c r="N2456" s="17" t="str">
        <f aca="false">IF($C2456="","",ROUNDUP(N($M2456)/N($L2456),0))</f>
        <v/>
      </c>
      <c r="O2456" s="17" t="str">
        <f aca="false">IF($C2456="","",N(商品マスタ!$R2455))</f>
        <v/>
      </c>
      <c r="P2456" s="17" t="str">
        <f aca="false">IF($C2456="","",IF($F2456="理論",(N($O2456)+N($N2456))-N($G2456),(N($O2456)+N($N2456))-N($I2456)))</f>
        <v/>
      </c>
      <c r="Q2456" s="17" t="str">
        <f aca="false">IF($C2456="","",MAX(1,N(商品マスタ!$K2455)))</f>
        <v/>
      </c>
      <c r="R2456" s="39" t="str">
        <f aca="false">IF($C2456="","",IF(N($P2456)/N($Q2456)&lt;=0,"",ROUNDUP(N($P2456)/N($Q2456),0)))</f>
        <v/>
      </c>
      <c r="S2456" s="14"/>
      <c r="T2456" s="40" t="str">
        <f aca="false">IF($C2456="","",N(商品マスタ!$M2455))</f>
        <v/>
      </c>
      <c r="U2456" s="40" t="str">
        <f aca="false">IF($S2456="","",N($S2456)*N($T2456))</f>
        <v/>
      </c>
      <c r="V2456" s="18"/>
    </row>
    <row r="2457" customFormat="false" ht="15" hidden="false" customHeight="false" outlineLevel="0" collapsed="false">
      <c r="B2457" s="12" t="n">
        <v>2451</v>
      </c>
      <c r="C2457" s="36" t="str">
        <f aca="false">IF(商品マスタ!$C2456="","",商品マスタ!$C2456)</f>
        <v/>
      </c>
      <c r="D2457" s="12" t="str">
        <f aca="false">IF($C2457="","",商品マスタ!$D2456)</f>
        <v/>
      </c>
      <c r="E2457" s="12" t="str">
        <f aca="false">IF($C2457="","",商品マスタ!$G2456)</f>
        <v/>
      </c>
      <c r="F2457" s="12" t="str">
        <f aca="false">IF($C2457="","",IF(商品マスタ!$P2456="","理論",商品マスタ!$P2456))</f>
        <v/>
      </c>
      <c r="G2457" s="17" t="str">
        <f aca="false">IF($C2457="","",N(商品マスタ!$H2456))</f>
        <v/>
      </c>
      <c r="H2457" s="14"/>
      <c r="I2457" s="17" t="str">
        <f aca="false">IF($C2457="","",N($H2457)*N(商品マスタ!$N2456))</f>
        <v/>
      </c>
      <c r="J2457" s="17" t="str">
        <f aca="false">IF($C2457="","",N($I2457)-N($G2457))</f>
        <v/>
      </c>
      <c r="K2457" s="37" t="str">
        <f aca="false">IF($C2457="","",N(商品マスタ!$I2456))</f>
        <v/>
      </c>
      <c r="L2457" s="17" t="str">
        <f aca="false">IF($C2457="","",MAX(1,N(商品マスタ!$J2456)))</f>
        <v/>
      </c>
      <c r="M2457" s="38" t="str">
        <f aca="false">IF($C2457="","",N(TOP!$C$16)*N($K2457))</f>
        <v/>
      </c>
      <c r="N2457" s="17" t="str">
        <f aca="false">IF($C2457="","",ROUNDUP(N($M2457)/N($L2457),0))</f>
        <v/>
      </c>
      <c r="O2457" s="17" t="str">
        <f aca="false">IF($C2457="","",N(商品マスタ!$R2456))</f>
        <v/>
      </c>
      <c r="P2457" s="17" t="str">
        <f aca="false">IF($C2457="","",IF($F2457="理論",(N($O2457)+N($N2457))-N($G2457),(N($O2457)+N($N2457))-N($I2457)))</f>
        <v/>
      </c>
      <c r="Q2457" s="17" t="str">
        <f aca="false">IF($C2457="","",MAX(1,N(商品マスタ!$K2456)))</f>
        <v/>
      </c>
      <c r="R2457" s="39" t="str">
        <f aca="false">IF($C2457="","",IF(N($P2457)/N($Q2457)&lt;=0,"",ROUNDUP(N($P2457)/N($Q2457),0)))</f>
        <v/>
      </c>
      <c r="S2457" s="14"/>
      <c r="T2457" s="40" t="str">
        <f aca="false">IF($C2457="","",N(商品マスタ!$M2456))</f>
        <v/>
      </c>
      <c r="U2457" s="40" t="str">
        <f aca="false">IF($S2457="","",N($S2457)*N($T2457))</f>
        <v/>
      </c>
      <c r="V2457" s="18"/>
    </row>
    <row r="2458" customFormat="false" ht="15" hidden="false" customHeight="false" outlineLevel="0" collapsed="false">
      <c r="B2458" s="12" t="n">
        <v>2452</v>
      </c>
      <c r="C2458" s="36" t="str">
        <f aca="false">IF(商品マスタ!$C2457="","",商品マスタ!$C2457)</f>
        <v/>
      </c>
      <c r="D2458" s="12" t="str">
        <f aca="false">IF($C2458="","",商品マスタ!$D2457)</f>
        <v/>
      </c>
      <c r="E2458" s="12" t="str">
        <f aca="false">IF($C2458="","",商品マスタ!$G2457)</f>
        <v/>
      </c>
      <c r="F2458" s="12" t="str">
        <f aca="false">IF($C2458="","",IF(商品マスタ!$P2457="","理論",商品マスタ!$P2457))</f>
        <v/>
      </c>
      <c r="G2458" s="17" t="str">
        <f aca="false">IF($C2458="","",N(商品マスタ!$H2457))</f>
        <v/>
      </c>
      <c r="H2458" s="14"/>
      <c r="I2458" s="17" t="str">
        <f aca="false">IF($C2458="","",N($H2458)*N(商品マスタ!$N2457))</f>
        <v/>
      </c>
      <c r="J2458" s="17" t="str">
        <f aca="false">IF($C2458="","",N($I2458)-N($G2458))</f>
        <v/>
      </c>
      <c r="K2458" s="37" t="str">
        <f aca="false">IF($C2458="","",N(商品マスタ!$I2457))</f>
        <v/>
      </c>
      <c r="L2458" s="17" t="str">
        <f aca="false">IF($C2458="","",MAX(1,N(商品マスタ!$J2457)))</f>
        <v/>
      </c>
      <c r="M2458" s="38" t="str">
        <f aca="false">IF($C2458="","",N(TOP!$C$16)*N($K2458))</f>
        <v/>
      </c>
      <c r="N2458" s="17" t="str">
        <f aca="false">IF($C2458="","",ROUNDUP(N($M2458)/N($L2458),0))</f>
        <v/>
      </c>
      <c r="O2458" s="17" t="str">
        <f aca="false">IF($C2458="","",N(商品マスタ!$R2457))</f>
        <v/>
      </c>
      <c r="P2458" s="17" t="str">
        <f aca="false">IF($C2458="","",IF($F2458="理論",(N($O2458)+N($N2458))-N($G2458),(N($O2458)+N($N2458))-N($I2458)))</f>
        <v/>
      </c>
      <c r="Q2458" s="17" t="str">
        <f aca="false">IF($C2458="","",MAX(1,N(商品マスタ!$K2457)))</f>
        <v/>
      </c>
      <c r="R2458" s="39" t="str">
        <f aca="false">IF($C2458="","",IF(N($P2458)/N($Q2458)&lt;=0,"",ROUNDUP(N($P2458)/N($Q2458),0)))</f>
        <v/>
      </c>
      <c r="S2458" s="14"/>
      <c r="T2458" s="40" t="str">
        <f aca="false">IF($C2458="","",N(商品マスタ!$M2457))</f>
        <v/>
      </c>
      <c r="U2458" s="40" t="str">
        <f aca="false">IF($S2458="","",N($S2458)*N($T2458))</f>
        <v/>
      </c>
      <c r="V2458" s="18"/>
    </row>
    <row r="2459" customFormat="false" ht="15" hidden="false" customHeight="false" outlineLevel="0" collapsed="false">
      <c r="B2459" s="12" t="n">
        <v>2453</v>
      </c>
      <c r="C2459" s="36" t="str">
        <f aca="false">IF(商品マスタ!$C2458="","",商品マスタ!$C2458)</f>
        <v/>
      </c>
      <c r="D2459" s="12" t="str">
        <f aca="false">IF($C2459="","",商品マスタ!$D2458)</f>
        <v/>
      </c>
      <c r="E2459" s="12" t="str">
        <f aca="false">IF($C2459="","",商品マスタ!$G2458)</f>
        <v/>
      </c>
      <c r="F2459" s="12" t="str">
        <f aca="false">IF($C2459="","",IF(商品マスタ!$P2458="","理論",商品マスタ!$P2458))</f>
        <v/>
      </c>
      <c r="G2459" s="17" t="str">
        <f aca="false">IF($C2459="","",N(商品マスタ!$H2458))</f>
        <v/>
      </c>
      <c r="H2459" s="14"/>
      <c r="I2459" s="17" t="str">
        <f aca="false">IF($C2459="","",N($H2459)*N(商品マスタ!$N2458))</f>
        <v/>
      </c>
      <c r="J2459" s="17" t="str">
        <f aca="false">IF($C2459="","",N($I2459)-N($G2459))</f>
        <v/>
      </c>
      <c r="K2459" s="37" t="str">
        <f aca="false">IF($C2459="","",N(商品マスタ!$I2458))</f>
        <v/>
      </c>
      <c r="L2459" s="17" t="str">
        <f aca="false">IF($C2459="","",MAX(1,N(商品マスタ!$J2458)))</f>
        <v/>
      </c>
      <c r="M2459" s="38" t="str">
        <f aca="false">IF($C2459="","",N(TOP!$C$16)*N($K2459))</f>
        <v/>
      </c>
      <c r="N2459" s="17" t="str">
        <f aca="false">IF($C2459="","",ROUNDUP(N($M2459)/N($L2459),0))</f>
        <v/>
      </c>
      <c r="O2459" s="17" t="str">
        <f aca="false">IF($C2459="","",N(商品マスタ!$R2458))</f>
        <v/>
      </c>
      <c r="P2459" s="17" t="str">
        <f aca="false">IF($C2459="","",IF($F2459="理論",(N($O2459)+N($N2459))-N($G2459),(N($O2459)+N($N2459))-N($I2459)))</f>
        <v/>
      </c>
      <c r="Q2459" s="17" t="str">
        <f aca="false">IF($C2459="","",MAX(1,N(商品マスタ!$K2458)))</f>
        <v/>
      </c>
      <c r="R2459" s="39" t="str">
        <f aca="false">IF($C2459="","",IF(N($P2459)/N($Q2459)&lt;=0,"",ROUNDUP(N($P2459)/N($Q2459),0)))</f>
        <v/>
      </c>
      <c r="S2459" s="14"/>
      <c r="T2459" s="40" t="str">
        <f aca="false">IF($C2459="","",N(商品マスタ!$M2458))</f>
        <v/>
      </c>
      <c r="U2459" s="40" t="str">
        <f aca="false">IF($S2459="","",N($S2459)*N($T2459))</f>
        <v/>
      </c>
      <c r="V2459" s="18"/>
    </row>
    <row r="2460" customFormat="false" ht="15" hidden="false" customHeight="false" outlineLevel="0" collapsed="false">
      <c r="B2460" s="12" t="n">
        <v>2454</v>
      </c>
      <c r="C2460" s="36" t="str">
        <f aca="false">IF(商品マスタ!$C2459="","",商品マスタ!$C2459)</f>
        <v/>
      </c>
      <c r="D2460" s="12" t="str">
        <f aca="false">IF($C2460="","",商品マスタ!$D2459)</f>
        <v/>
      </c>
      <c r="E2460" s="12" t="str">
        <f aca="false">IF($C2460="","",商品マスタ!$G2459)</f>
        <v/>
      </c>
      <c r="F2460" s="12" t="str">
        <f aca="false">IF($C2460="","",IF(商品マスタ!$P2459="","理論",商品マスタ!$P2459))</f>
        <v/>
      </c>
      <c r="G2460" s="17" t="str">
        <f aca="false">IF($C2460="","",N(商品マスタ!$H2459))</f>
        <v/>
      </c>
      <c r="H2460" s="14"/>
      <c r="I2460" s="17" t="str">
        <f aca="false">IF($C2460="","",N($H2460)*N(商品マスタ!$N2459))</f>
        <v/>
      </c>
      <c r="J2460" s="17" t="str">
        <f aca="false">IF($C2460="","",N($I2460)-N($G2460))</f>
        <v/>
      </c>
      <c r="K2460" s="37" t="str">
        <f aca="false">IF($C2460="","",N(商品マスタ!$I2459))</f>
        <v/>
      </c>
      <c r="L2460" s="17" t="str">
        <f aca="false">IF($C2460="","",MAX(1,N(商品マスタ!$J2459)))</f>
        <v/>
      </c>
      <c r="M2460" s="38" t="str">
        <f aca="false">IF($C2460="","",N(TOP!$C$16)*N($K2460))</f>
        <v/>
      </c>
      <c r="N2460" s="17" t="str">
        <f aca="false">IF($C2460="","",ROUNDUP(N($M2460)/N($L2460),0))</f>
        <v/>
      </c>
      <c r="O2460" s="17" t="str">
        <f aca="false">IF($C2460="","",N(商品マスタ!$R2459))</f>
        <v/>
      </c>
      <c r="P2460" s="17" t="str">
        <f aca="false">IF($C2460="","",IF($F2460="理論",(N($O2460)+N($N2460))-N($G2460),(N($O2460)+N($N2460))-N($I2460)))</f>
        <v/>
      </c>
      <c r="Q2460" s="17" t="str">
        <f aca="false">IF($C2460="","",MAX(1,N(商品マスタ!$K2459)))</f>
        <v/>
      </c>
      <c r="R2460" s="39" t="str">
        <f aca="false">IF($C2460="","",IF(N($P2460)/N($Q2460)&lt;=0,"",ROUNDUP(N($P2460)/N($Q2460),0)))</f>
        <v/>
      </c>
      <c r="S2460" s="14"/>
      <c r="T2460" s="40" t="str">
        <f aca="false">IF($C2460="","",N(商品マスタ!$M2459))</f>
        <v/>
      </c>
      <c r="U2460" s="40" t="str">
        <f aca="false">IF($S2460="","",N($S2460)*N($T2460))</f>
        <v/>
      </c>
      <c r="V2460" s="18"/>
    </row>
    <row r="2461" customFormat="false" ht="15" hidden="false" customHeight="false" outlineLevel="0" collapsed="false">
      <c r="B2461" s="12" t="n">
        <v>2455</v>
      </c>
      <c r="C2461" s="36" t="str">
        <f aca="false">IF(商品マスタ!$C2460="","",商品マスタ!$C2460)</f>
        <v/>
      </c>
      <c r="D2461" s="12" t="str">
        <f aca="false">IF($C2461="","",商品マスタ!$D2460)</f>
        <v/>
      </c>
      <c r="E2461" s="12" t="str">
        <f aca="false">IF($C2461="","",商品マスタ!$G2460)</f>
        <v/>
      </c>
      <c r="F2461" s="12" t="str">
        <f aca="false">IF($C2461="","",IF(商品マスタ!$P2460="","理論",商品マスタ!$P2460))</f>
        <v/>
      </c>
      <c r="G2461" s="17" t="str">
        <f aca="false">IF($C2461="","",N(商品マスタ!$H2460))</f>
        <v/>
      </c>
      <c r="H2461" s="14"/>
      <c r="I2461" s="17" t="str">
        <f aca="false">IF($C2461="","",N($H2461)*N(商品マスタ!$N2460))</f>
        <v/>
      </c>
      <c r="J2461" s="17" t="str">
        <f aca="false">IF($C2461="","",N($I2461)-N($G2461))</f>
        <v/>
      </c>
      <c r="K2461" s="37" t="str">
        <f aca="false">IF($C2461="","",N(商品マスタ!$I2460))</f>
        <v/>
      </c>
      <c r="L2461" s="17" t="str">
        <f aca="false">IF($C2461="","",MAX(1,N(商品マスタ!$J2460)))</f>
        <v/>
      </c>
      <c r="M2461" s="38" t="str">
        <f aca="false">IF($C2461="","",N(TOP!$C$16)*N($K2461))</f>
        <v/>
      </c>
      <c r="N2461" s="17" t="str">
        <f aca="false">IF($C2461="","",ROUNDUP(N($M2461)/N($L2461),0))</f>
        <v/>
      </c>
      <c r="O2461" s="17" t="str">
        <f aca="false">IF($C2461="","",N(商品マスタ!$R2460))</f>
        <v/>
      </c>
      <c r="P2461" s="17" t="str">
        <f aca="false">IF($C2461="","",IF($F2461="理論",(N($O2461)+N($N2461))-N($G2461),(N($O2461)+N($N2461))-N($I2461)))</f>
        <v/>
      </c>
      <c r="Q2461" s="17" t="str">
        <f aca="false">IF($C2461="","",MAX(1,N(商品マスタ!$K2460)))</f>
        <v/>
      </c>
      <c r="R2461" s="39" t="str">
        <f aca="false">IF($C2461="","",IF(N($P2461)/N($Q2461)&lt;=0,"",ROUNDUP(N($P2461)/N($Q2461),0)))</f>
        <v/>
      </c>
      <c r="S2461" s="14"/>
      <c r="T2461" s="40" t="str">
        <f aca="false">IF($C2461="","",N(商品マスタ!$M2460))</f>
        <v/>
      </c>
      <c r="U2461" s="40" t="str">
        <f aca="false">IF($S2461="","",N($S2461)*N($T2461))</f>
        <v/>
      </c>
      <c r="V2461" s="18"/>
    </row>
    <row r="2462" customFormat="false" ht="15" hidden="false" customHeight="false" outlineLevel="0" collapsed="false">
      <c r="B2462" s="12" t="n">
        <v>2456</v>
      </c>
      <c r="C2462" s="36" t="str">
        <f aca="false">IF(商品マスタ!$C2461="","",商品マスタ!$C2461)</f>
        <v/>
      </c>
      <c r="D2462" s="12" t="str">
        <f aca="false">IF($C2462="","",商品マスタ!$D2461)</f>
        <v/>
      </c>
      <c r="E2462" s="12" t="str">
        <f aca="false">IF($C2462="","",商品マスタ!$G2461)</f>
        <v/>
      </c>
      <c r="F2462" s="12" t="str">
        <f aca="false">IF($C2462="","",IF(商品マスタ!$P2461="","理論",商品マスタ!$P2461))</f>
        <v/>
      </c>
      <c r="G2462" s="17" t="str">
        <f aca="false">IF($C2462="","",N(商品マスタ!$H2461))</f>
        <v/>
      </c>
      <c r="H2462" s="14"/>
      <c r="I2462" s="17" t="str">
        <f aca="false">IF($C2462="","",N($H2462)*N(商品マスタ!$N2461))</f>
        <v/>
      </c>
      <c r="J2462" s="17" t="str">
        <f aca="false">IF($C2462="","",N($I2462)-N($G2462))</f>
        <v/>
      </c>
      <c r="K2462" s="37" t="str">
        <f aca="false">IF($C2462="","",N(商品マスタ!$I2461))</f>
        <v/>
      </c>
      <c r="L2462" s="17" t="str">
        <f aca="false">IF($C2462="","",MAX(1,N(商品マスタ!$J2461)))</f>
        <v/>
      </c>
      <c r="M2462" s="38" t="str">
        <f aca="false">IF($C2462="","",N(TOP!$C$16)*N($K2462))</f>
        <v/>
      </c>
      <c r="N2462" s="17" t="str">
        <f aca="false">IF($C2462="","",ROUNDUP(N($M2462)/N($L2462),0))</f>
        <v/>
      </c>
      <c r="O2462" s="17" t="str">
        <f aca="false">IF($C2462="","",N(商品マスタ!$R2461))</f>
        <v/>
      </c>
      <c r="P2462" s="17" t="str">
        <f aca="false">IF($C2462="","",IF($F2462="理論",(N($O2462)+N($N2462))-N($G2462),(N($O2462)+N($N2462))-N($I2462)))</f>
        <v/>
      </c>
      <c r="Q2462" s="17" t="str">
        <f aca="false">IF($C2462="","",MAX(1,N(商品マスタ!$K2461)))</f>
        <v/>
      </c>
      <c r="R2462" s="39" t="str">
        <f aca="false">IF($C2462="","",IF(N($P2462)/N($Q2462)&lt;=0,"",ROUNDUP(N($P2462)/N($Q2462),0)))</f>
        <v/>
      </c>
      <c r="S2462" s="14"/>
      <c r="T2462" s="40" t="str">
        <f aca="false">IF($C2462="","",N(商品マスタ!$M2461))</f>
        <v/>
      </c>
      <c r="U2462" s="40" t="str">
        <f aca="false">IF($S2462="","",N($S2462)*N($T2462))</f>
        <v/>
      </c>
      <c r="V2462" s="18"/>
    </row>
    <row r="2463" customFormat="false" ht="15" hidden="false" customHeight="false" outlineLevel="0" collapsed="false">
      <c r="B2463" s="12" t="n">
        <v>2457</v>
      </c>
      <c r="C2463" s="36" t="str">
        <f aca="false">IF(商品マスタ!$C2462="","",商品マスタ!$C2462)</f>
        <v/>
      </c>
      <c r="D2463" s="12" t="str">
        <f aca="false">IF($C2463="","",商品マスタ!$D2462)</f>
        <v/>
      </c>
      <c r="E2463" s="12" t="str">
        <f aca="false">IF($C2463="","",商品マスタ!$G2462)</f>
        <v/>
      </c>
      <c r="F2463" s="12" t="str">
        <f aca="false">IF($C2463="","",IF(商品マスタ!$P2462="","理論",商品マスタ!$P2462))</f>
        <v/>
      </c>
      <c r="G2463" s="17" t="str">
        <f aca="false">IF($C2463="","",N(商品マスタ!$H2462))</f>
        <v/>
      </c>
      <c r="H2463" s="14"/>
      <c r="I2463" s="17" t="str">
        <f aca="false">IF($C2463="","",N($H2463)*N(商品マスタ!$N2462))</f>
        <v/>
      </c>
      <c r="J2463" s="17" t="str">
        <f aca="false">IF($C2463="","",N($I2463)-N($G2463))</f>
        <v/>
      </c>
      <c r="K2463" s="37" t="str">
        <f aca="false">IF($C2463="","",N(商品マスタ!$I2462))</f>
        <v/>
      </c>
      <c r="L2463" s="17" t="str">
        <f aca="false">IF($C2463="","",MAX(1,N(商品マスタ!$J2462)))</f>
        <v/>
      </c>
      <c r="M2463" s="38" t="str">
        <f aca="false">IF($C2463="","",N(TOP!$C$16)*N($K2463))</f>
        <v/>
      </c>
      <c r="N2463" s="17" t="str">
        <f aca="false">IF($C2463="","",ROUNDUP(N($M2463)/N($L2463),0))</f>
        <v/>
      </c>
      <c r="O2463" s="17" t="str">
        <f aca="false">IF($C2463="","",N(商品マスタ!$R2462))</f>
        <v/>
      </c>
      <c r="P2463" s="17" t="str">
        <f aca="false">IF($C2463="","",IF($F2463="理論",(N($O2463)+N($N2463))-N($G2463),(N($O2463)+N($N2463))-N($I2463)))</f>
        <v/>
      </c>
      <c r="Q2463" s="17" t="str">
        <f aca="false">IF($C2463="","",MAX(1,N(商品マスタ!$K2462)))</f>
        <v/>
      </c>
      <c r="R2463" s="39" t="str">
        <f aca="false">IF($C2463="","",IF(N($P2463)/N($Q2463)&lt;=0,"",ROUNDUP(N($P2463)/N($Q2463),0)))</f>
        <v/>
      </c>
      <c r="S2463" s="14"/>
      <c r="T2463" s="40" t="str">
        <f aca="false">IF($C2463="","",N(商品マスタ!$M2462))</f>
        <v/>
      </c>
      <c r="U2463" s="40" t="str">
        <f aca="false">IF($S2463="","",N($S2463)*N($T2463))</f>
        <v/>
      </c>
      <c r="V2463" s="18"/>
    </row>
    <row r="2464" customFormat="false" ht="15" hidden="false" customHeight="false" outlineLevel="0" collapsed="false">
      <c r="B2464" s="12" t="n">
        <v>2458</v>
      </c>
      <c r="C2464" s="36" t="str">
        <f aca="false">IF(商品マスタ!$C2463="","",商品マスタ!$C2463)</f>
        <v/>
      </c>
      <c r="D2464" s="12" t="str">
        <f aca="false">IF($C2464="","",商品マスタ!$D2463)</f>
        <v/>
      </c>
      <c r="E2464" s="12" t="str">
        <f aca="false">IF($C2464="","",商品マスタ!$G2463)</f>
        <v/>
      </c>
      <c r="F2464" s="12" t="str">
        <f aca="false">IF($C2464="","",IF(商品マスタ!$P2463="","理論",商品マスタ!$P2463))</f>
        <v/>
      </c>
      <c r="G2464" s="17" t="str">
        <f aca="false">IF($C2464="","",N(商品マスタ!$H2463))</f>
        <v/>
      </c>
      <c r="H2464" s="14"/>
      <c r="I2464" s="17" t="str">
        <f aca="false">IF($C2464="","",N($H2464)*N(商品マスタ!$N2463))</f>
        <v/>
      </c>
      <c r="J2464" s="17" t="str">
        <f aca="false">IF($C2464="","",N($I2464)-N($G2464))</f>
        <v/>
      </c>
      <c r="K2464" s="37" t="str">
        <f aca="false">IF($C2464="","",N(商品マスタ!$I2463))</f>
        <v/>
      </c>
      <c r="L2464" s="17" t="str">
        <f aca="false">IF($C2464="","",MAX(1,N(商品マスタ!$J2463)))</f>
        <v/>
      </c>
      <c r="M2464" s="38" t="str">
        <f aca="false">IF($C2464="","",N(TOP!$C$16)*N($K2464))</f>
        <v/>
      </c>
      <c r="N2464" s="17" t="str">
        <f aca="false">IF($C2464="","",ROUNDUP(N($M2464)/N($L2464),0))</f>
        <v/>
      </c>
      <c r="O2464" s="17" t="str">
        <f aca="false">IF($C2464="","",N(商品マスタ!$R2463))</f>
        <v/>
      </c>
      <c r="P2464" s="17" t="str">
        <f aca="false">IF($C2464="","",IF($F2464="理論",(N($O2464)+N($N2464))-N($G2464),(N($O2464)+N($N2464))-N($I2464)))</f>
        <v/>
      </c>
      <c r="Q2464" s="17" t="str">
        <f aca="false">IF($C2464="","",MAX(1,N(商品マスタ!$K2463)))</f>
        <v/>
      </c>
      <c r="R2464" s="39" t="str">
        <f aca="false">IF($C2464="","",IF(N($P2464)/N($Q2464)&lt;=0,"",ROUNDUP(N($P2464)/N($Q2464),0)))</f>
        <v/>
      </c>
      <c r="S2464" s="14"/>
      <c r="T2464" s="40" t="str">
        <f aca="false">IF($C2464="","",N(商品マスタ!$M2463))</f>
        <v/>
      </c>
      <c r="U2464" s="40" t="str">
        <f aca="false">IF($S2464="","",N($S2464)*N($T2464))</f>
        <v/>
      </c>
      <c r="V2464" s="18"/>
    </row>
    <row r="2465" customFormat="false" ht="15" hidden="false" customHeight="false" outlineLevel="0" collapsed="false">
      <c r="B2465" s="12" t="n">
        <v>2459</v>
      </c>
      <c r="C2465" s="36" t="str">
        <f aca="false">IF(商品マスタ!$C2464="","",商品マスタ!$C2464)</f>
        <v/>
      </c>
      <c r="D2465" s="12" t="str">
        <f aca="false">IF($C2465="","",商品マスタ!$D2464)</f>
        <v/>
      </c>
      <c r="E2465" s="12" t="str">
        <f aca="false">IF($C2465="","",商品マスタ!$G2464)</f>
        <v/>
      </c>
      <c r="F2465" s="12" t="str">
        <f aca="false">IF($C2465="","",IF(商品マスタ!$P2464="","理論",商品マスタ!$P2464))</f>
        <v/>
      </c>
      <c r="G2465" s="17" t="str">
        <f aca="false">IF($C2465="","",N(商品マスタ!$H2464))</f>
        <v/>
      </c>
      <c r="H2465" s="14"/>
      <c r="I2465" s="17" t="str">
        <f aca="false">IF($C2465="","",N($H2465)*N(商品マスタ!$N2464))</f>
        <v/>
      </c>
      <c r="J2465" s="17" t="str">
        <f aca="false">IF($C2465="","",N($I2465)-N($G2465))</f>
        <v/>
      </c>
      <c r="K2465" s="37" t="str">
        <f aca="false">IF($C2465="","",N(商品マスタ!$I2464))</f>
        <v/>
      </c>
      <c r="L2465" s="17" t="str">
        <f aca="false">IF($C2465="","",MAX(1,N(商品マスタ!$J2464)))</f>
        <v/>
      </c>
      <c r="M2465" s="38" t="str">
        <f aca="false">IF($C2465="","",N(TOP!$C$16)*N($K2465))</f>
        <v/>
      </c>
      <c r="N2465" s="17" t="str">
        <f aca="false">IF($C2465="","",ROUNDUP(N($M2465)/N($L2465),0))</f>
        <v/>
      </c>
      <c r="O2465" s="17" t="str">
        <f aca="false">IF($C2465="","",N(商品マスタ!$R2464))</f>
        <v/>
      </c>
      <c r="P2465" s="17" t="str">
        <f aca="false">IF($C2465="","",IF($F2465="理論",(N($O2465)+N($N2465))-N($G2465),(N($O2465)+N($N2465))-N($I2465)))</f>
        <v/>
      </c>
      <c r="Q2465" s="17" t="str">
        <f aca="false">IF($C2465="","",MAX(1,N(商品マスタ!$K2464)))</f>
        <v/>
      </c>
      <c r="R2465" s="39" t="str">
        <f aca="false">IF($C2465="","",IF(N($P2465)/N($Q2465)&lt;=0,"",ROUNDUP(N($P2465)/N($Q2465),0)))</f>
        <v/>
      </c>
      <c r="S2465" s="14"/>
      <c r="T2465" s="40" t="str">
        <f aca="false">IF($C2465="","",N(商品マスタ!$M2464))</f>
        <v/>
      </c>
      <c r="U2465" s="40" t="str">
        <f aca="false">IF($S2465="","",N($S2465)*N($T2465))</f>
        <v/>
      </c>
      <c r="V2465" s="18"/>
    </row>
    <row r="2466" customFormat="false" ht="15" hidden="false" customHeight="false" outlineLevel="0" collapsed="false">
      <c r="B2466" s="12" t="n">
        <v>2460</v>
      </c>
      <c r="C2466" s="36" t="str">
        <f aca="false">IF(商品マスタ!$C2465="","",商品マスタ!$C2465)</f>
        <v/>
      </c>
      <c r="D2466" s="12" t="str">
        <f aca="false">IF($C2466="","",商品マスタ!$D2465)</f>
        <v/>
      </c>
      <c r="E2466" s="12" t="str">
        <f aca="false">IF($C2466="","",商品マスタ!$G2465)</f>
        <v/>
      </c>
      <c r="F2466" s="12" t="str">
        <f aca="false">IF($C2466="","",IF(商品マスタ!$P2465="","理論",商品マスタ!$P2465))</f>
        <v/>
      </c>
      <c r="G2466" s="17" t="str">
        <f aca="false">IF($C2466="","",N(商品マスタ!$H2465))</f>
        <v/>
      </c>
      <c r="H2466" s="14"/>
      <c r="I2466" s="17" t="str">
        <f aca="false">IF($C2466="","",N($H2466)*N(商品マスタ!$N2465))</f>
        <v/>
      </c>
      <c r="J2466" s="17" t="str">
        <f aca="false">IF($C2466="","",N($I2466)-N($G2466))</f>
        <v/>
      </c>
      <c r="K2466" s="37" t="str">
        <f aca="false">IF($C2466="","",N(商品マスタ!$I2465))</f>
        <v/>
      </c>
      <c r="L2466" s="17" t="str">
        <f aca="false">IF($C2466="","",MAX(1,N(商品マスタ!$J2465)))</f>
        <v/>
      </c>
      <c r="M2466" s="38" t="str">
        <f aca="false">IF($C2466="","",N(TOP!$C$16)*N($K2466))</f>
        <v/>
      </c>
      <c r="N2466" s="17" t="str">
        <f aca="false">IF($C2466="","",ROUNDUP(N($M2466)/N($L2466),0))</f>
        <v/>
      </c>
      <c r="O2466" s="17" t="str">
        <f aca="false">IF($C2466="","",N(商品マスタ!$R2465))</f>
        <v/>
      </c>
      <c r="P2466" s="17" t="str">
        <f aca="false">IF($C2466="","",IF($F2466="理論",(N($O2466)+N($N2466))-N($G2466),(N($O2466)+N($N2466))-N($I2466)))</f>
        <v/>
      </c>
      <c r="Q2466" s="17" t="str">
        <f aca="false">IF($C2466="","",MAX(1,N(商品マスタ!$K2465)))</f>
        <v/>
      </c>
      <c r="R2466" s="39" t="str">
        <f aca="false">IF($C2466="","",IF(N($P2466)/N($Q2466)&lt;=0,"",ROUNDUP(N($P2466)/N($Q2466),0)))</f>
        <v/>
      </c>
      <c r="S2466" s="14"/>
      <c r="T2466" s="40" t="str">
        <f aca="false">IF($C2466="","",N(商品マスタ!$M2465))</f>
        <v/>
      </c>
      <c r="U2466" s="40" t="str">
        <f aca="false">IF($S2466="","",N($S2466)*N($T2466))</f>
        <v/>
      </c>
      <c r="V2466" s="18"/>
    </row>
    <row r="2467" customFormat="false" ht="15" hidden="false" customHeight="false" outlineLevel="0" collapsed="false">
      <c r="B2467" s="12" t="n">
        <v>2461</v>
      </c>
      <c r="C2467" s="36" t="str">
        <f aca="false">IF(商品マスタ!$C2466="","",商品マスタ!$C2466)</f>
        <v/>
      </c>
      <c r="D2467" s="12" t="str">
        <f aca="false">IF($C2467="","",商品マスタ!$D2466)</f>
        <v/>
      </c>
      <c r="E2467" s="12" t="str">
        <f aca="false">IF($C2467="","",商品マスタ!$G2466)</f>
        <v/>
      </c>
      <c r="F2467" s="12" t="str">
        <f aca="false">IF($C2467="","",IF(商品マスタ!$P2466="","理論",商品マスタ!$P2466))</f>
        <v/>
      </c>
      <c r="G2467" s="17" t="str">
        <f aca="false">IF($C2467="","",N(商品マスタ!$H2466))</f>
        <v/>
      </c>
      <c r="H2467" s="14"/>
      <c r="I2467" s="17" t="str">
        <f aca="false">IF($C2467="","",N($H2467)*N(商品マスタ!$N2466))</f>
        <v/>
      </c>
      <c r="J2467" s="17" t="str">
        <f aca="false">IF($C2467="","",N($I2467)-N($G2467))</f>
        <v/>
      </c>
      <c r="K2467" s="37" t="str">
        <f aca="false">IF($C2467="","",N(商品マスタ!$I2466))</f>
        <v/>
      </c>
      <c r="L2467" s="17" t="str">
        <f aca="false">IF($C2467="","",MAX(1,N(商品マスタ!$J2466)))</f>
        <v/>
      </c>
      <c r="M2467" s="38" t="str">
        <f aca="false">IF($C2467="","",N(TOP!$C$16)*N($K2467))</f>
        <v/>
      </c>
      <c r="N2467" s="17" t="str">
        <f aca="false">IF($C2467="","",ROUNDUP(N($M2467)/N($L2467),0))</f>
        <v/>
      </c>
      <c r="O2467" s="17" t="str">
        <f aca="false">IF($C2467="","",N(商品マスタ!$R2466))</f>
        <v/>
      </c>
      <c r="P2467" s="17" t="str">
        <f aca="false">IF($C2467="","",IF($F2467="理論",(N($O2467)+N($N2467))-N($G2467),(N($O2467)+N($N2467))-N($I2467)))</f>
        <v/>
      </c>
      <c r="Q2467" s="17" t="str">
        <f aca="false">IF($C2467="","",MAX(1,N(商品マスタ!$K2466)))</f>
        <v/>
      </c>
      <c r="R2467" s="39" t="str">
        <f aca="false">IF($C2467="","",IF(N($P2467)/N($Q2467)&lt;=0,"",ROUNDUP(N($P2467)/N($Q2467),0)))</f>
        <v/>
      </c>
      <c r="S2467" s="14"/>
      <c r="T2467" s="40" t="str">
        <f aca="false">IF($C2467="","",N(商品マスタ!$M2466))</f>
        <v/>
      </c>
      <c r="U2467" s="40" t="str">
        <f aca="false">IF($S2467="","",N($S2467)*N($T2467))</f>
        <v/>
      </c>
      <c r="V2467" s="18"/>
    </row>
    <row r="2468" customFormat="false" ht="15" hidden="false" customHeight="false" outlineLevel="0" collapsed="false">
      <c r="B2468" s="12" t="n">
        <v>2462</v>
      </c>
      <c r="C2468" s="36" t="str">
        <f aca="false">IF(商品マスタ!$C2467="","",商品マスタ!$C2467)</f>
        <v/>
      </c>
      <c r="D2468" s="12" t="str">
        <f aca="false">IF($C2468="","",商品マスタ!$D2467)</f>
        <v/>
      </c>
      <c r="E2468" s="12" t="str">
        <f aca="false">IF($C2468="","",商品マスタ!$G2467)</f>
        <v/>
      </c>
      <c r="F2468" s="12" t="str">
        <f aca="false">IF($C2468="","",IF(商品マスタ!$P2467="","理論",商品マスタ!$P2467))</f>
        <v/>
      </c>
      <c r="G2468" s="17" t="str">
        <f aca="false">IF($C2468="","",N(商品マスタ!$H2467))</f>
        <v/>
      </c>
      <c r="H2468" s="14"/>
      <c r="I2468" s="17" t="str">
        <f aca="false">IF($C2468="","",N($H2468)*N(商品マスタ!$N2467))</f>
        <v/>
      </c>
      <c r="J2468" s="17" t="str">
        <f aca="false">IF($C2468="","",N($I2468)-N($G2468))</f>
        <v/>
      </c>
      <c r="K2468" s="37" t="str">
        <f aca="false">IF($C2468="","",N(商品マスタ!$I2467))</f>
        <v/>
      </c>
      <c r="L2468" s="17" t="str">
        <f aca="false">IF($C2468="","",MAX(1,N(商品マスタ!$J2467)))</f>
        <v/>
      </c>
      <c r="M2468" s="38" t="str">
        <f aca="false">IF($C2468="","",N(TOP!$C$16)*N($K2468))</f>
        <v/>
      </c>
      <c r="N2468" s="17" t="str">
        <f aca="false">IF($C2468="","",ROUNDUP(N($M2468)/N($L2468),0))</f>
        <v/>
      </c>
      <c r="O2468" s="17" t="str">
        <f aca="false">IF($C2468="","",N(商品マスタ!$R2467))</f>
        <v/>
      </c>
      <c r="P2468" s="17" t="str">
        <f aca="false">IF($C2468="","",IF($F2468="理論",(N($O2468)+N($N2468))-N($G2468),(N($O2468)+N($N2468))-N($I2468)))</f>
        <v/>
      </c>
      <c r="Q2468" s="17" t="str">
        <f aca="false">IF($C2468="","",MAX(1,N(商品マスタ!$K2467)))</f>
        <v/>
      </c>
      <c r="R2468" s="39" t="str">
        <f aca="false">IF($C2468="","",IF(N($P2468)/N($Q2468)&lt;=0,"",ROUNDUP(N($P2468)/N($Q2468),0)))</f>
        <v/>
      </c>
      <c r="S2468" s="14"/>
      <c r="T2468" s="40" t="str">
        <f aca="false">IF($C2468="","",N(商品マスタ!$M2467))</f>
        <v/>
      </c>
      <c r="U2468" s="40" t="str">
        <f aca="false">IF($S2468="","",N($S2468)*N($T2468))</f>
        <v/>
      </c>
      <c r="V2468" s="18"/>
    </row>
    <row r="2469" customFormat="false" ht="15" hidden="false" customHeight="false" outlineLevel="0" collapsed="false">
      <c r="B2469" s="12" t="n">
        <v>2463</v>
      </c>
      <c r="C2469" s="36" t="str">
        <f aca="false">IF(商品マスタ!$C2468="","",商品マスタ!$C2468)</f>
        <v/>
      </c>
      <c r="D2469" s="12" t="str">
        <f aca="false">IF($C2469="","",商品マスタ!$D2468)</f>
        <v/>
      </c>
      <c r="E2469" s="12" t="str">
        <f aca="false">IF($C2469="","",商品マスタ!$G2468)</f>
        <v/>
      </c>
      <c r="F2469" s="12" t="str">
        <f aca="false">IF($C2469="","",IF(商品マスタ!$P2468="","理論",商品マスタ!$P2468))</f>
        <v/>
      </c>
      <c r="G2469" s="17" t="str">
        <f aca="false">IF($C2469="","",N(商品マスタ!$H2468))</f>
        <v/>
      </c>
      <c r="H2469" s="14"/>
      <c r="I2469" s="17" t="str">
        <f aca="false">IF($C2469="","",N($H2469)*N(商品マスタ!$N2468))</f>
        <v/>
      </c>
      <c r="J2469" s="17" t="str">
        <f aca="false">IF($C2469="","",N($I2469)-N($G2469))</f>
        <v/>
      </c>
      <c r="K2469" s="37" t="str">
        <f aca="false">IF($C2469="","",N(商品マスタ!$I2468))</f>
        <v/>
      </c>
      <c r="L2469" s="17" t="str">
        <f aca="false">IF($C2469="","",MAX(1,N(商品マスタ!$J2468)))</f>
        <v/>
      </c>
      <c r="M2469" s="38" t="str">
        <f aca="false">IF($C2469="","",N(TOP!$C$16)*N($K2469))</f>
        <v/>
      </c>
      <c r="N2469" s="17" t="str">
        <f aca="false">IF($C2469="","",ROUNDUP(N($M2469)/N($L2469),0))</f>
        <v/>
      </c>
      <c r="O2469" s="17" t="str">
        <f aca="false">IF($C2469="","",N(商品マスタ!$R2468))</f>
        <v/>
      </c>
      <c r="P2469" s="17" t="str">
        <f aca="false">IF($C2469="","",IF($F2469="理論",(N($O2469)+N($N2469))-N($G2469),(N($O2469)+N($N2469))-N($I2469)))</f>
        <v/>
      </c>
      <c r="Q2469" s="17" t="str">
        <f aca="false">IF($C2469="","",MAX(1,N(商品マスタ!$K2468)))</f>
        <v/>
      </c>
      <c r="R2469" s="39" t="str">
        <f aca="false">IF($C2469="","",IF(N($P2469)/N($Q2469)&lt;=0,"",ROUNDUP(N($P2469)/N($Q2469),0)))</f>
        <v/>
      </c>
      <c r="S2469" s="14"/>
      <c r="T2469" s="40" t="str">
        <f aca="false">IF($C2469="","",N(商品マスタ!$M2468))</f>
        <v/>
      </c>
      <c r="U2469" s="40" t="str">
        <f aca="false">IF($S2469="","",N($S2469)*N($T2469))</f>
        <v/>
      </c>
      <c r="V2469" s="18"/>
    </row>
    <row r="2470" customFormat="false" ht="15" hidden="false" customHeight="false" outlineLevel="0" collapsed="false">
      <c r="B2470" s="12" t="n">
        <v>2464</v>
      </c>
      <c r="C2470" s="36" t="str">
        <f aca="false">IF(商品マスタ!$C2469="","",商品マスタ!$C2469)</f>
        <v/>
      </c>
      <c r="D2470" s="12" t="str">
        <f aca="false">IF($C2470="","",商品マスタ!$D2469)</f>
        <v/>
      </c>
      <c r="E2470" s="12" t="str">
        <f aca="false">IF($C2470="","",商品マスタ!$G2469)</f>
        <v/>
      </c>
      <c r="F2470" s="12" t="str">
        <f aca="false">IF($C2470="","",IF(商品マスタ!$P2469="","理論",商品マスタ!$P2469))</f>
        <v/>
      </c>
      <c r="G2470" s="17" t="str">
        <f aca="false">IF($C2470="","",N(商品マスタ!$H2469))</f>
        <v/>
      </c>
      <c r="H2470" s="14"/>
      <c r="I2470" s="17" t="str">
        <f aca="false">IF($C2470="","",N($H2470)*N(商品マスタ!$N2469))</f>
        <v/>
      </c>
      <c r="J2470" s="17" t="str">
        <f aca="false">IF($C2470="","",N($I2470)-N($G2470))</f>
        <v/>
      </c>
      <c r="K2470" s="37" t="str">
        <f aca="false">IF($C2470="","",N(商品マスタ!$I2469))</f>
        <v/>
      </c>
      <c r="L2470" s="17" t="str">
        <f aca="false">IF($C2470="","",MAX(1,N(商品マスタ!$J2469)))</f>
        <v/>
      </c>
      <c r="M2470" s="38" t="str">
        <f aca="false">IF($C2470="","",N(TOP!$C$16)*N($K2470))</f>
        <v/>
      </c>
      <c r="N2470" s="17" t="str">
        <f aca="false">IF($C2470="","",ROUNDUP(N($M2470)/N($L2470),0))</f>
        <v/>
      </c>
      <c r="O2470" s="17" t="str">
        <f aca="false">IF($C2470="","",N(商品マスタ!$R2469))</f>
        <v/>
      </c>
      <c r="P2470" s="17" t="str">
        <f aca="false">IF($C2470="","",IF($F2470="理論",(N($O2470)+N($N2470))-N($G2470),(N($O2470)+N($N2470))-N($I2470)))</f>
        <v/>
      </c>
      <c r="Q2470" s="17" t="str">
        <f aca="false">IF($C2470="","",MAX(1,N(商品マスタ!$K2469)))</f>
        <v/>
      </c>
      <c r="R2470" s="39" t="str">
        <f aca="false">IF($C2470="","",IF(N($P2470)/N($Q2470)&lt;=0,"",ROUNDUP(N($P2470)/N($Q2470),0)))</f>
        <v/>
      </c>
      <c r="S2470" s="14"/>
      <c r="T2470" s="40" t="str">
        <f aca="false">IF($C2470="","",N(商品マスタ!$M2469))</f>
        <v/>
      </c>
      <c r="U2470" s="40" t="str">
        <f aca="false">IF($S2470="","",N($S2470)*N($T2470))</f>
        <v/>
      </c>
      <c r="V2470" s="18"/>
    </row>
    <row r="2471" customFormat="false" ht="15" hidden="false" customHeight="false" outlineLevel="0" collapsed="false">
      <c r="B2471" s="12" t="n">
        <v>2465</v>
      </c>
      <c r="C2471" s="36" t="str">
        <f aca="false">IF(商品マスタ!$C2470="","",商品マスタ!$C2470)</f>
        <v/>
      </c>
      <c r="D2471" s="12" t="str">
        <f aca="false">IF($C2471="","",商品マスタ!$D2470)</f>
        <v/>
      </c>
      <c r="E2471" s="12" t="str">
        <f aca="false">IF($C2471="","",商品マスタ!$G2470)</f>
        <v/>
      </c>
      <c r="F2471" s="12" t="str">
        <f aca="false">IF($C2471="","",IF(商品マスタ!$P2470="","理論",商品マスタ!$P2470))</f>
        <v/>
      </c>
      <c r="G2471" s="17" t="str">
        <f aca="false">IF($C2471="","",N(商品マスタ!$H2470))</f>
        <v/>
      </c>
      <c r="H2471" s="14"/>
      <c r="I2471" s="17" t="str">
        <f aca="false">IF($C2471="","",N($H2471)*N(商品マスタ!$N2470))</f>
        <v/>
      </c>
      <c r="J2471" s="17" t="str">
        <f aca="false">IF($C2471="","",N($I2471)-N($G2471))</f>
        <v/>
      </c>
      <c r="K2471" s="37" t="str">
        <f aca="false">IF($C2471="","",N(商品マスタ!$I2470))</f>
        <v/>
      </c>
      <c r="L2471" s="17" t="str">
        <f aca="false">IF($C2471="","",MAX(1,N(商品マスタ!$J2470)))</f>
        <v/>
      </c>
      <c r="M2471" s="38" t="str">
        <f aca="false">IF($C2471="","",N(TOP!$C$16)*N($K2471))</f>
        <v/>
      </c>
      <c r="N2471" s="17" t="str">
        <f aca="false">IF($C2471="","",ROUNDUP(N($M2471)/N($L2471),0))</f>
        <v/>
      </c>
      <c r="O2471" s="17" t="str">
        <f aca="false">IF($C2471="","",N(商品マスタ!$R2470))</f>
        <v/>
      </c>
      <c r="P2471" s="17" t="str">
        <f aca="false">IF($C2471="","",IF($F2471="理論",(N($O2471)+N($N2471))-N($G2471),(N($O2471)+N($N2471))-N($I2471)))</f>
        <v/>
      </c>
      <c r="Q2471" s="17" t="str">
        <f aca="false">IF($C2471="","",MAX(1,N(商品マスタ!$K2470)))</f>
        <v/>
      </c>
      <c r="R2471" s="39" t="str">
        <f aca="false">IF($C2471="","",IF(N($P2471)/N($Q2471)&lt;=0,"",ROUNDUP(N($P2471)/N($Q2471),0)))</f>
        <v/>
      </c>
      <c r="S2471" s="14"/>
      <c r="T2471" s="40" t="str">
        <f aca="false">IF($C2471="","",N(商品マスタ!$M2470))</f>
        <v/>
      </c>
      <c r="U2471" s="40" t="str">
        <f aca="false">IF($S2471="","",N($S2471)*N($T2471))</f>
        <v/>
      </c>
      <c r="V2471" s="18"/>
    </row>
    <row r="2472" customFormat="false" ht="15" hidden="false" customHeight="false" outlineLevel="0" collapsed="false">
      <c r="B2472" s="12" t="n">
        <v>2466</v>
      </c>
      <c r="C2472" s="36" t="str">
        <f aca="false">IF(商品マスタ!$C2471="","",商品マスタ!$C2471)</f>
        <v/>
      </c>
      <c r="D2472" s="12" t="str">
        <f aca="false">IF($C2472="","",商品マスタ!$D2471)</f>
        <v/>
      </c>
      <c r="E2472" s="12" t="str">
        <f aca="false">IF($C2472="","",商品マスタ!$G2471)</f>
        <v/>
      </c>
      <c r="F2472" s="12" t="str">
        <f aca="false">IF($C2472="","",IF(商品マスタ!$P2471="","理論",商品マスタ!$P2471))</f>
        <v/>
      </c>
      <c r="G2472" s="17" t="str">
        <f aca="false">IF($C2472="","",N(商品マスタ!$H2471))</f>
        <v/>
      </c>
      <c r="H2472" s="14"/>
      <c r="I2472" s="17" t="str">
        <f aca="false">IF($C2472="","",N($H2472)*N(商品マスタ!$N2471))</f>
        <v/>
      </c>
      <c r="J2472" s="17" t="str">
        <f aca="false">IF($C2472="","",N($I2472)-N($G2472))</f>
        <v/>
      </c>
      <c r="K2472" s="37" t="str">
        <f aca="false">IF($C2472="","",N(商品マスタ!$I2471))</f>
        <v/>
      </c>
      <c r="L2472" s="17" t="str">
        <f aca="false">IF($C2472="","",MAX(1,N(商品マスタ!$J2471)))</f>
        <v/>
      </c>
      <c r="M2472" s="38" t="str">
        <f aca="false">IF($C2472="","",N(TOP!$C$16)*N($K2472))</f>
        <v/>
      </c>
      <c r="N2472" s="17" t="str">
        <f aca="false">IF($C2472="","",ROUNDUP(N($M2472)/N($L2472),0))</f>
        <v/>
      </c>
      <c r="O2472" s="17" t="str">
        <f aca="false">IF($C2472="","",N(商品マスタ!$R2471))</f>
        <v/>
      </c>
      <c r="P2472" s="17" t="str">
        <f aca="false">IF($C2472="","",IF($F2472="理論",(N($O2472)+N($N2472))-N($G2472),(N($O2472)+N($N2472))-N($I2472)))</f>
        <v/>
      </c>
      <c r="Q2472" s="17" t="str">
        <f aca="false">IF($C2472="","",MAX(1,N(商品マスタ!$K2471)))</f>
        <v/>
      </c>
      <c r="R2472" s="39" t="str">
        <f aca="false">IF($C2472="","",IF(N($P2472)/N($Q2472)&lt;=0,"",ROUNDUP(N($P2472)/N($Q2472),0)))</f>
        <v/>
      </c>
      <c r="S2472" s="14"/>
      <c r="T2472" s="40" t="str">
        <f aca="false">IF($C2472="","",N(商品マスタ!$M2471))</f>
        <v/>
      </c>
      <c r="U2472" s="40" t="str">
        <f aca="false">IF($S2472="","",N($S2472)*N($T2472))</f>
        <v/>
      </c>
      <c r="V2472" s="18"/>
    </row>
    <row r="2473" customFormat="false" ht="15" hidden="false" customHeight="false" outlineLevel="0" collapsed="false">
      <c r="B2473" s="12" t="n">
        <v>2467</v>
      </c>
      <c r="C2473" s="36" t="str">
        <f aca="false">IF(商品マスタ!$C2472="","",商品マスタ!$C2472)</f>
        <v/>
      </c>
      <c r="D2473" s="12" t="str">
        <f aca="false">IF($C2473="","",商品マスタ!$D2472)</f>
        <v/>
      </c>
      <c r="E2473" s="12" t="str">
        <f aca="false">IF($C2473="","",商品マスタ!$G2472)</f>
        <v/>
      </c>
      <c r="F2473" s="12" t="str">
        <f aca="false">IF($C2473="","",IF(商品マスタ!$P2472="","理論",商品マスタ!$P2472))</f>
        <v/>
      </c>
      <c r="G2473" s="17" t="str">
        <f aca="false">IF($C2473="","",N(商品マスタ!$H2472))</f>
        <v/>
      </c>
      <c r="H2473" s="14"/>
      <c r="I2473" s="17" t="str">
        <f aca="false">IF($C2473="","",N($H2473)*N(商品マスタ!$N2472))</f>
        <v/>
      </c>
      <c r="J2473" s="17" t="str">
        <f aca="false">IF($C2473="","",N($I2473)-N($G2473))</f>
        <v/>
      </c>
      <c r="K2473" s="37" t="str">
        <f aca="false">IF($C2473="","",N(商品マスタ!$I2472))</f>
        <v/>
      </c>
      <c r="L2473" s="17" t="str">
        <f aca="false">IF($C2473="","",MAX(1,N(商品マスタ!$J2472)))</f>
        <v/>
      </c>
      <c r="M2473" s="38" t="str">
        <f aca="false">IF($C2473="","",N(TOP!$C$16)*N($K2473))</f>
        <v/>
      </c>
      <c r="N2473" s="17" t="str">
        <f aca="false">IF($C2473="","",ROUNDUP(N($M2473)/N($L2473),0))</f>
        <v/>
      </c>
      <c r="O2473" s="17" t="str">
        <f aca="false">IF($C2473="","",N(商品マスタ!$R2472))</f>
        <v/>
      </c>
      <c r="P2473" s="17" t="str">
        <f aca="false">IF($C2473="","",IF($F2473="理論",(N($O2473)+N($N2473))-N($G2473),(N($O2473)+N($N2473))-N($I2473)))</f>
        <v/>
      </c>
      <c r="Q2473" s="17" t="str">
        <f aca="false">IF($C2473="","",MAX(1,N(商品マスタ!$K2472)))</f>
        <v/>
      </c>
      <c r="R2473" s="39" t="str">
        <f aca="false">IF($C2473="","",IF(N($P2473)/N($Q2473)&lt;=0,"",ROUNDUP(N($P2473)/N($Q2473),0)))</f>
        <v/>
      </c>
      <c r="S2473" s="14"/>
      <c r="T2473" s="40" t="str">
        <f aca="false">IF($C2473="","",N(商品マスタ!$M2472))</f>
        <v/>
      </c>
      <c r="U2473" s="40" t="str">
        <f aca="false">IF($S2473="","",N($S2473)*N($T2473))</f>
        <v/>
      </c>
      <c r="V2473" s="18"/>
    </row>
    <row r="2474" customFormat="false" ht="15" hidden="false" customHeight="false" outlineLevel="0" collapsed="false">
      <c r="B2474" s="12" t="n">
        <v>2468</v>
      </c>
      <c r="C2474" s="36" t="str">
        <f aca="false">IF(商品マスタ!$C2473="","",商品マスタ!$C2473)</f>
        <v/>
      </c>
      <c r="D2474" s="12" t="str">
        <f aca="false">IF($C2474="","",商品マスタ!$D2473)</f>
        <v/>
      </c>
      <c r="E2474" s="12" t="str">
        <f aca="false">IF($C2474="","",商品マスタ!$G2473)</f>
        <v/>
      </c>
      <c r="F2474" s="12" t="str">
        <f aca="false">IF($C2474="","",IF(商品マスタ!$P2473="","理論",商品マスタ!$P2473))</f>
        <v/>
      </c>
      <c r="G2474" s="17" t="str">
        <f aca="false">IF($C2474="","",N(商品マスタ!$H2473))</f>
        <v/>
      </c>
      <c r="H2474" s="14"/>
      <c r="I2474" s="17" t="str">
        <f aca="false">IF($C2474="","",N($H2474)*N(商品マスタ!$N2473))</f>
        <v/>
      </c>
      <c r="J2474" s="17" t="str">
        <f aca="false">IF($C2474="","",N($I2474)-N($G2474))</f>
        <v/>
      </c>
      <c r="K2474" s="37" t="str">
        <f aca="false">IF($C2474="","",N(商品マスタ!$I2473))</f>
        <v/>
      </c>
      <c r="L2474" s="17" t="str">
        <f aca="false">IF($C2474="","",MAX(1,N(商品マスタ!$J2473)))</f>
        <v/>
      </c>
      <c r="M2474" s="38" t="str">
        <f aca="false">IF($C2474="","",N(TOP!$C$16)*N($K2474))</f>
        <v/>
      </c>
      <c r="N2474" s="17" t="str">
        <f aca="false">IF($C2474="","",ROUNDUP(N($M2474)/N($L2474),0))</f>
        <v/>
      </c>
      <c r="O2474" s="17" t="str">
        <f aca="false">IF($C2474="","",N(商品マスタ!$R2473))</f>
        <v/>
      </c>
      <c r="P2474" s="17" t="str">
        <f aca="false">IF($C2474="","",IF($F2474="理論",(N($O2474)+N($N2474))-N($G2474),(N($O2474)+N($N2474))-N($I2474)))</f>
        <v/>
      </c>
      <c r="Q2474" s="17" t="str">
        <f aca="false">IF($C2474="","",MAX(1,N(商品マスタ!$K2473)))</f>
        <v/>
      </c>
      <c r="R2474" s="39" t="str">
        <f aca="false">IF($C2474="","",IF(N($P2474)/N($Q2474)&lt;=0,"",ROUNDUP(N($P2474)/N($Q2474),0)))</f>
        <v/>
      </c>
      <c r="S2474" s="14"/>
      <c r="T2474" s="40" t="str">
        <f aca="false">IF($C2474="","",N(商品マスタ!$M2473))</f>
        <v/>
      </c>
      <c r="U2474" s="40" t="str">
        <f aca="false">IF($S2474="","",N($S2474)*N($T2474))</f>
        <v/>
      </c>
      <c r="V2474" s="18"/>
    </row>
    <row r="2475" customFormat="false" ht="15" hidden="false" customHeight="false" outlineLevel="0" collapsed="false">
      <c r="B2475" s="12" t="n">
        <v>2469</v>
      </c>
      <c r="C2475" s="36" t="str">
        <f aca="false">IF(商品マスタ!$C2474="","",商品マスタ!$C2474)</f>
        <v/>
      </c>
      <c r="D2475" s="12" t="str">
        <f aca="false">IF($C2475="","",商品マスタ!$D2474)</f>
        <v/>
      </c>
      <c r="E2475" s="12" t="str">
        <f aca="false">IF($C2475="","",商品マスタ!$G2474)</f>
        <v/>
      </c>
      <c r="F2475" s="12" t="str">
        <f aca="false">IF($C2475="","",IF(商品マスタ!$P2474="","理論",商品マスタ!$P2474))</f>
        <v/>
      </c>
      <c r="G2475" s="17" t="str">
        <f aca="false">IF($C2475="","",N(商品マスタ!$H2474))</f>
        <v/>
      </c>
      <c r="H2475" s="14"/>
      <c r="I2475" s="17" t="str">
        <f aca="false">IF($C2475="","",N($H2475)*N(商品マスタ!$N2474))</f>
        <v/>
      </c>
      <c r="J2475" s="17" t="str">
        <f aca="false">IF($C2475="","",N($I2475)-N($G2475))</f>
        <v/>
      </c>
      <c r="K2475" s="37" t="str">
        <f aca="false">IF($C2475="","",N(商品マスタ!$I2474))</f>
        <v/>
      </c>
      <c r="L2475" s="17" t="str">
        <f aca="false">IF($C2475="","",MAX(1,N(商品マスタ!$J2474)))</f>
        <v/>
      </c>
      <c r="M2475" s="38" t="str">
        <f aca="false">IF($C2475="","",N(TOP!$C$16)*N($K2475))</f>
        <v/>
      </c>
      <c r="N2475" s="17" t="str">
        <f aca="false">IF($C2475="","",ROUNDUP(N($M2475)/N($L2475),0))</f>
        <v/>
      </c>
      <c r="O2475" s="17" t="str">
        <f aca="false">IF($C2475="","",N(商品マスタ!$R2474))</f>
        <v/>
      </c>
      <c r="P2475" s="17" t="str">
        <f aca="false">IF($C2475="","",IF($F2475="理論",(N($O2475)+N($N2475))-N($G2475),(N($O2475)+N($N2475))-N($I2475)))</f>
        <v/>
      </c>
      <c r="Q2475" s="17" t="str">
        <f aca="false">IF($C2475="","",MAX(1,N(商品マスタ!$K2474)))</f>
        <v/>
      </c>
      <c r="R2475" s="39" t="str">
        <f aca="false">IF($C2475="","",IF(N($P2475)/N($Q2475)&lt;=0,"",ROUNDUP(N($P2475)/N($Q2475),0)))</f>
        <v/>
      </c>
      <c r="S2475" s="14"/>
      <c r="T2475" s="40" t="str">
        <f aca="false">IF($C2475="","",N(商品マスタ!$M2474))</f>
        <v/>
      </c>
      <c r="U2475" s="40" t="str">
        <f aca="false">IF($S2475="","",N($S2475)*N($T2475))</f>
        <v/>
      </c>
      <c r="V2475" s="18"/>
    </row>
    <row r="2476" customFormat="false" ht="15" hidden="false" customHeight="false" outlineLevel="0" collapsed="false">
      <c r="B2476" s="12" t="n">
        <v>2470</v>
      </c>
      <c r="C2476" s="36" t="str">
        <f aca="false">IF(商品マスタ!$C2475="","",商品マスタ!$C2475)</f>
        <v/>
      </c>
      <c r="D2476" s="12" t="str">
        <f aca="false">IF($C2476="","",商品マスタ!$D2475)</f>
        <v/>
      </c>
      <c r="E2476" s="12" t="str">
        <f aca="false">IF($C2476="","",商品マスタ!$G2475)</f>
        <v/>
      </c>
      <c r="F2476" s="12" t="str">
        <f aca="false">IF($C2476="","",IF(商品マスタ!$P2475="","理論",商品マスタ!$P2475))</f>
        <v/>
      </c>
      <c r="G2476" s="17" t="str">
        <f aca="false">IF($C2476="","",N(商品マスタ!$H2475))</f>
        <v/>
      </c>
      <c r="H2476" s="14"/>
      <c r="I2476" s="17" t="str">
        <f aca="false">IF($C2476="","",N($H2476)*N(商品マスタ!$N2475))</f>
        <v/>
      </c>
      <c r="J2476" s="17" t="str">
        <f aca="false">IF($C2476="","",N($I2476)-N($G2476))</f>
        <v/>
      </c>
      <c r="K2476" s="37" t="str">
        <f aca="false">IF($C2476="","",N(商品マスタ!$I2475))</f>
        <v/>
      </c>
      <c r="L2476" s="17" t="str">
        <f aca="false">IF($C2476="","",MAX(1,N(商品マスタ!$J2475)))</f>
        <v/>
      </c>
      <c r="M2476" s="38" t="str">
        <f aca="false">IF($C2476="","",N(TOP!$C$16)*N($K2476))</f>
        <v/>
      </c>
      <c r="N2476" s="17" t="str">
        <f aca="false">IF($C2476="","",ROUNDUP(N($M2476)/N($L2476),0))</f>
        <v/>
      </c>
      <c r="O2476" s="17" t="str">
        <f aca="false">IF($C2476="","",N(商品マスタ!$R2475))</f>
        <v/>
      </c>
      <c r="P2476" s="17" t="str">
        <f aca="false">IF($C2476="","",IF($F2476="理論",(N($O2476)+N($N2476))-N($G2476),(N($O2476)+N($N2476))-N($I2476)))</f>
        <v/>
      </c>
      <c r="Q2476" s="17" t="str">
        <f aca="false">IF($C2476="","",MAX(1,N(商品マスタ!$K2475)))</f>
        <v/>
      </c>
      <c r="R2476" s="39" t="str">
        <f aca="false">IF($C2476="","",IF(N($P2476)/N($Q2476)&lt;=0,"",ROUNDUP(N($P2476)/N($Q2476),0)))</f>
        <v/>
      </c>
      <c r="S2476" s="14"/>
      <c r="T2476" s="40" t="str">
        <f aca="false">IF($C2476="","",N(商品マスタ!$M2475))</f>
        <v/>
      </c>
      <c r="U2476" s="40" t="str">
        <f aca="false">IF($S2476="","",N($S2476)*N($T2476))</f>
        <v/>
      </c>
      <c r="V2476" s="18"/>
    </row>
    <row r="2477" customFormat="false" ht="15" hidden="false" customHeight="false" outlineLevel="0" collapsed="false">
      <c r="B2477" s="12" t="n">
        <v>2471</v>
      </c>
      <c r="C2477" s="36" t="str">
        <f aca="false">IF(商品マスタ!$C2476="","",商品マスタ!$C2476)</f>
        <v/>
      </c>
      <c r="D2477" s="12" t="str">
        <f aca="false">IF($C2477="","",商品マスタ!$D2476)</f>
        <v/>
      </c>
      <c r="E2477" s="12" t="str">
        <f aca="false">IF($C2477="","",商品マスタ!$G2476)</f>
        <v/>
      </c>
      <c r="F2477" s="12" t="str">
        <f aca="false">IF($C2477="","",IF(商品マスタ!$P2476="","理論",商品マスタ!$P2476))</f>
        <v/>
      </c>
      <c r="G2477" s="17" t="str">
        <f aca="false">IF($C2477="","",N(商品マスタ!$H2476))</f>
        <v/>
      </c>
      <c r="H2477" s="14"/>
      <c r="I2477" s="17" t="str">
        <f aca="false">IF($C2477="","",N($H2477)*N(商品マスタ!$N2476))</f>
        <v/>
      </c>
      <c r="J2477" s="17" t="str">
        <f aca="false">IF($C2477="","",N($I2477)-N($G2477))</f>
        <v/>
      </c>
      <c r="K2477" s="37" t="str">
        <f aca="false">IF($C2477="","",N(商品マスタ!$I2476))</f>
        <v/>
      </c>
      <c r="L2477" s="17" t="str">
        <f aca="false">IF($C2477="","",MAX(1,N(商品マスタ!$J2476)))</f>
        <v/>
      </c>
      <c r="M2477" s="38" t="str">
        <f aca="false">IF($C2477="","",N(TOP!$C$16)*N($K2477))</f>
        <v/>
      </c>
      <c r="N2477" s="17" t="str">
        <f aca="false">IF($C2477="","",ROUNDUP(N($M2477)/N($L2477),0))</f>
        <v/>
      </c>
      <c r="O2477" s="17" t="str">
        <f aca="false">IF($C2477="","",N(商品マスタ!$R2476))</f>
        <v/>
      </c>
      <c r="P2477" s="17" t="str">
        <f aca="false">IF($C2477="","",IF($F2477="理論",(N($O2477)+N($N2477))-N($G2477),(N($O2477)+N($N2477))-N($I2477)))</f>
        <v/>
      </c>
      <c r="Q2477" s="17" t="str">
        <f aca="false">IF($C2477="","",MAX(1,N(商品マスタ!$K2476)))</f>
        <v/>
      </c>
      <c r="R2477" s="39" t="str">
        <f aca="false">IF($C2477="","",IF(N($P2477)/N($Q2477)&lt;=0,"",ROUNDUP(N($P2477)/N($Q2477),0)))</f>
        <v/>
      </c>
      <c r="S2477" s="14"/>
      <c r="T2477" s="40" t="str">
        <f aca="false">IF($C2477="","",N(商品マスタ!$M2476))</f>
        <v/>
      </c>
      <c r="U2477" s="40" t="str">
        <f aca="false">IF($S2477="","",N($S2477)*N($T2477))</f>
        <v/>
      </c>
      <c r="V2477" s="18"/>
    </row>
    <row r="2478" customFormat="false" ht="15" hidden="false" customHeight="false" outlineLevel="0" collapsed="false">
      <c r="B2478" s="12" t="n">
        <v>2472</v>
      </c>
      <c r="C2478" s="36" t="str">
        <f aca="false">IF(商品マスタ!$C2477="","",商品マスタ!$C2477)</f>
        <v/>
      </c>
      <c r="D2478" s="12" t="str">
        <f aca="false">IF($C2478="","",商品マスタ!$D2477)</f>
        <v/>
      </c>
      <c r="E2478" s="12" t="str">
        <f aca="false">IF($C2478="","",商品マスタ!$G2477)</f>
        <v/>
      </c>
      <c r="F2478" s="12" t="str">
        <f aca="false">IF($C2478="","",IF(商品マスタ!$P2477="","理論",商品マスタ!$P2477))</f>
        <v/>
      </c>
      <c r="G2478" s="17" t="str">
        <f aca="false">IF($C2478="","",N(商品マスタ!$H2477))</f>
        <v/>
      </c>
      <c r="H2478" s="14"/>
      <c r="I2478" s="17" t="str">
        <f aca="false">IF($C2478="","",N($H2478)*N(商品マスタ!$N2477))</f>
        <v/>
      </c>
      <c r="J2478" s="17" t="str">
        <f aca="false">IF($C2478="","",N($I2478)-N($G2478))</f>
        <v/>
      </c>
      <c r="K2478" s="37" t="str">
        <f aca="false">IF($C2478="","",N(商品マスタ!$I2477))</f>
        <v/>
      </c>
      <c r="L2478" s="17" t="str">
        <f aca="false">IF($C2478="","",MAX(1,N(商品マスタ!$J2477)))</f>
        <v/>
      </c>
      <c r="M2478" s="38" t="str">
        <f aca="false">IF($C2478="","",N(TOP!$C$16)*N($K2478))</f>
        <v/>
      </c>
      <c r="N2478" s="17" t="str">
        <f aca="false">IF($C2478="","",ROUNDUP(N($M2478)/N($L2478),0))</f>
        <v/>
      </c>
      <c r="O2478" s="17" t="str">
        <f aca="false">IF($C2478="","",N(商品マスタ!$R2477))</f>
        <v/>
      </c>
      <c r="P2478" s="17" t="str">
        <f aca="false">IF($C2478="","",IF($F2478="理論",(N($O2478)+N($N2478))-N($G2478),(N($O2478)+N($N2478))-N($I2478)))</f>
        <v/>
      </c>
      <c r="Q2478" s="17" t="str">
        <f aca="false">IF($C2478="","",MAX(1,N(商品マスタ!$K2477)))</f>
        <v/>
      </c>
      <c r="R2478" s="39" t="str">
        <f aca="false">IF($C2478="","",IF(N($P2478)/N($Q2478)&lt;=0,"",ROUNDUP(N($P2478)/N($Q2478),0)))</f>
        <v/>
      </c>
      <c r="S2478" s="14"/>
      <c r="T2478" s="40" t="str">
        <f aca="false">IF($C2478="","",N(商品マスタ!$M2477))</f>
        <v/>
      </c>
      <c r="U2478" s="40" t="str">
        <f aca="false">IF($S2478="","",N($S2478)*N($T2478))</f>
        <v/>
      </c>
      <c r="V2478" s="18"/>
    </row>
    <row r="2479" customFormat="false" ht="15" hidden="false" customHeight="false" outlineLevel="0" collapsed="false">
      <c r="B2479" s="12" t="n">
        <v>2473</v>
      </c>
      <c r="C2479" s="36" t="str">
        <f aca="false">IF(商品マスタ!$C2478="","",商品マスタ!$C2478)</f>
        <v/>
      </c>
      <c r="D2479" s="12" t="str">
        <f aca="false">IF($C2479="","",商品マスタ!$D2478)</f>
        <v/>
      </c>
      <c r="E2479" s="12" t="str">
        <f aca="false">IF($C2479="","",商品マスタ!$G2478)</f>
        <v/>
      </c>
      <c r="F2479" s="12" t="str">
        <f aca="false">IF($C2479="","",IF(商品マスタ!$P2478="","理論",商品マスタ!$P2478))</f>
        <v/>
      </c>
      <c r="G2479" s="17" t="str">
        <f aca="false">IF($C2479="","",N(商品マスタ!$H2478))</f>
        <v/>
      </c>
      <c r="H2479" s="14"/>
      <c r="I2479" s="17" t="str">
        <f aca="false">IF($C2479="","",N($H2479)*N(商品マスタ!$N2478))</f>
        <v/>
      </c>
      <c r="J2479" s="17" t="str">
        <f aca="false">IF($C2479="","",N($I2479)-N($G2479))</f>
        <v/>
      </c>
      <c r="K2479" s="37" t="str">
        <f aca="false">IF($C2479="","",N(商品マスタ!$I2478))</f>
        <v/>
      </c>
      <c r="L2479" s="17" t="str">
        <f aca="false">IF($C2479="","",MAX(1,N(商品マスタ!$J2478)))</f>
        <v/>
      </c>
      <c r="M2479" s="38" t="str">
        <f aca="false">IF($C2479="","",N(TOP!$C$16)*N($K2479))</f>
        <v/>
      </c>
      <c r="N2479" s="17" t="str">
        <f aca="false">IF($C2479="","",ROUNDUP(N($M2479)/N($L2479),0))</f>
        <v/>
      </c>
      <c r="O2479" s="17" t="str">
        <f aca="false">IF($C2479="","",N(商品マスタ!$R2478))</f>
        <v/>
      </c>
      <c r="P2479" s="17" t="str">
        <f aca="false">IF($C2479="","",IF($F2479="理論",(N($O2479)+N($N2479))-N($G2479),(N($O2479)+N($N2479))-N($I2479)))</f>
        <v/>
      </c>
      <c r="Q2479" s="17" t="str">
        <f aca="false">IF($C2479="","",MAX(1,N(商品マスタ!$K2478)))</f>
        <v/>
      </c>
      <c r="R2479" s="39" t="str">
        <f aca="false">IF($C2479="","",IF(N($P2479)/N($Q2479)&lt;=0,"",ROUNDUP(N($P2479)/N($Q2479),0)))</f>
        <v/>
      </c>
      <c r="S2479" s="14"/>
      <c r="T2479" s="40" t="str">
        <f aca="false">IF($C2479="","",N(商品マスタ!$M2478))</f>
        <v/>
      </c>
      <c r="U2479" s="40" t="str">
        <f aca="false">IF($S2479="","",N($S2479)*N($T2479))</f>
        <v/>
      </c>
      <c r="V2479" s="18"/>
    </row>
    <row r="2480" customFormat="false" ht="15" hidden="false" customHeight="false" outlineLevel="0" collapsed="false">
      <c r="B2480" s="12" t="n">
        <v>2474</v>
      </c>
      <c r="C2480" s="36" t="str">
        <f aca="false">IF(商品マスタ!$C2479="","",商品マスタ!$C2479)</f>
        <v/>
      </c>
      <c r="D2480" s="12" t="str">
        <f aca="false">IF($C2480="","",商品マスタ!$D2479)</f>
        <v/>
      </c>
      <c r="E2480" s="12" t="str">
        <f aca="false">IF($C2480="","",商品マスタ!$G2479)</f>
        <v/>
      </c>
      <c r="F2480" s="12" t="str">
        <f aca="false">IF($C2480="","",IF(商品マスタ!$P2479="","理論",商品マスタ!$P2479))</f>
        <v/>
      </c>
      <c r="G2480" s="17" t="str">
        <f aca="false">IF($C2480="","",N(商品マスタ!$H2479))</f>
        <v/>
      </c>
      <c r="H2480" s="14"/>
      <c r="I2480" s="17" t="str">
        <f aca="false">IF($C2480="","",N($H2480)*N(商品マスタ!$N2479))</f>
        <v/>
      </c>
      <c r="J2480" s="17" t="str">
        <f aca="false">IF($C2480="","",N($I2480)-N($G2480))</f>
        <v/>
      </c>
      <c r="K2480" s="37" t="str">
        <f aca="false">IF($C2480="","",N(商品マスタ!$I2479))</f>
        <v/>
      </c>
      <c r="L2480" s="17" t="str">
        <f aca="false">IF($C2480="","",MAX(1,N(商品マスタ!$J2479)))</f>
        <v/>
      </c>
      <c r="M2480" s="38" t="str">
        <f aca="false">IF($C2480="","",N(TOP!$C$16)*N($K2480))</f>
        <v/>
      </c>
      <c r="N2480" s="17" t="str">
        <f aca="false">IF($C2480="","",ROUNDUP(N($M2480)/N($L2480),0))</f>
        <v/>
      </c>
      <c r="O2480" s="17" t="str">
        <f aca="false">IF($C2480="","",N(商品マスタ!$R2479))</f>
        <v/>
      </c>
      <c r="P2480" s="17" t="str">
        <f aca="false">IF($C2480="","",IF($F2480="理論",(N($O2480)+N($N2480))-N($G2480),(N($O2480)+N($N2480))-N($I2480)))</f>
        <v/>
      </c>
      <c r="Q2480" s="17" t="str">
        <f aca="false">IF($C2480="","",MAX(1,N(商品マスタ!$K2479)))</f>
        <v/>
      </c>
      <c r="R2480" s="39" t="str">
        <f aca="false">IF($C2480="","",IF(N($P2480)/N($Q2480)&lt;=0,"",ROUNDUP(N($P2480)/N($Q2480),0)))</f>
        <v/>
      </c>
      <c r="S2480" s="14"/>
      <c r="T2480" s="40" t="str">
        <f aca="false">IF($C2480="","",N(商品マスタ!$M2479))</f>
        <v/>
      </c>
      <c r="U2480" s="40" t="str">
        <f aca="false">IF($S2480="","",N($S2480)*N($T2480))</f>
        <v/>
      </c>
      <c r="V2480" s="18"/>
    </row>
    <row r="2481" customFormat="false" ht="15" hidden="false" customHeight="false" outlineLevel="0" collapsed="false">
      <c r="B2481" s="12" t="n">
        <v>2475</v>
      </c>
      <c r="C2481" s="36" t="str">
        <f aca="false">IF(商品マスタ!$C2480="","",商品マスタ!$C2480)</f>
        <v/>
      </c>
      <c r="D2481" s="12" t="str">
        <f aca="false">IF($C2481="","",商品マスタ!$D2480)</f>
        <v/>
      </c>
      <c r="E2481" s="12" t="str">
        <f aca="false">IF($C2481="","",商品マスタ!$G2480)</f>
        <v/>
      </c>
      <c r="F2481" s="12" t="str">
        <f aca="false">IF($C2481="","",IF(商品マスタ!$P2480="","理論",商品マスタ!$P2480))</f>
        <v/>
      </c>
      <c r="G2481" s="17" t="str">
        <f aca="false">IF($C2481="","",N(商品マスタ!$H2480))</f>
        <v/>
      </c>
      <c r="H2481" s="14"/>
      <c r="I2481" s="17" t="str">
        <f aca="false">IF($C2481="","",N($H2481)*N(商品マスタ!$N2480))</f>
        <v/>
      </c>
      <c r="J2481" s="17" t="str">
        <f aca="false">IF($C2481="","",N($I2481)-N($G2481))</f>
        <v/>
      </c>
      <c r="K2481" s="37" t="str">
        <f aca="false">IF($C2481="","",N(商品マスタ!$I2480))</f>
        <v/>
      </c>
      <c r="L2481" s="17" t="str">
        <f aca="false">IF($C2481="","",MAX(1,N(商品マスタ!$J2480)))</f>
        <v/>
      </c>
      <c r="M2481" s="38" t="str">
        <f aca="false">IF($C2481="","",N(TOP!$C$16)*N($K2481))</f>
        <v/>
      </c>
      <c r="N2481" s="17" t="str">
        <f aca="false">IF($C2481="","",ROUNDUP(N($M2481)/N($L2481),0))</f>
        <v/>
      </c>
      <c r="O2481" s="17" t="str">
        <f aca="false">IF($C2481="","",N(商品マスタ!$R2480))</f>
        <v/>
      </c>
      <c r="P2481" s="17" t="str">
        <f aca="false">IF($C2481="","",IF($F2481="理論",(N($O2481)+N($N2481))-N($G2481),(N($O2481)+N($N2481))-N($I2481)))</f>
        <v/>
      </c>
      <c r="Q2481" s="17" t="str">
        <f aca="false">IF($C2481="","",MAX(1,N(商品マスタ!$K2480)))</f>
        <v/>
      </c>
      <c r="R2481" s="39" t="str">
        <f aca="false">IF($C2481="","",IF(N($P2481)/N($Q2481)&lt;=0,"",ROUNDUP(N($P2481)/N($Q2481),0)))</f>
        <v/>
      </c>
      <c r="S2481" s="14"/>
      <c r="T2481" s="40" t="str">
        <f aca="false">IF($C2481="","",N(商品マスタ!$M2480))</f>
        <v/>
      </c>
      <c r="U2481" s="40" t="str">
        <f aca="false">IF($S2481="","",N($S2481)*N($T2481))</f>
        <v/>
      </c>
      <c r="V2481" s="18"/>
    </row>
    <row r="2482" customFormat="false" ht="15" hidden="false" customHeight="false" outlineLevel="0" collapsed="false">
      <c r="B2482" s="12" t="n">
        <v>2476</v>
      </c>
      <c r="C2482" s="36" t="str">
        <f aca="false">IF(商品マスタ!$C2481="","",商品マスタ!$C2481)</f>
        <v/>
      </c>
      <c r="D2482" s="12" t="str">
        <f aca="false">IF($C2482="","",商品マスタ!$D2481)</f>
        <v/>
      </c>
      <c r="E2482" s="12" t="str">
        <f aca="false">IF($C2482="","",商品マスタ!$G2481)</f>
        <v/>
      </c>
      <c r="F2482" s="12" t="str">
        <f aca="false">IF($C2482="","",IF(商品マスタ!$P2481="","理論",商品マスタ!$P2481))</f>
        <v/>
      </c>
      <c r="G2482" s="17" t="str">
        <f aca="false">IF($C2482="","",N(商品マスタ!$H2481))</f>
        <v/>
      </c>
      <c r="H2482" s="14"/>
      <c r="I2482" s="17" t="str">
        <f aca="false">IF($C2482="","",N($H2482)*N(商品マスタ!$N2481))</f>
        <v/>
      </c>
      <c r="J2482" s="17" t="str">
        <f aca="false">IF($C2482="","",N($I2482)-N($G2482))</f>
        <v/>
      </c>
      <c r="K2482" s="37" t="str">
        <f aca="false">IF($C2482="","",N(商品マスタ!$I2481))</f>
        <v/>
      </c>
      <c r="L2482" s="17" t="str">
        <f aca="false">IF($C2482="","",MAX(1,N(商品マスタ!$J2481)))</f>
        <v/>
      </c>
      <c r="M2482" s="38" t="str">
        <f aca="false">IF($C2482="","",N(TOP!$C$16)*N($K2482))</f>
        <v/>
      </c>
      <c r="N2482" s="17" t="str">
        <f aca="false">IF($C2482="","",ROUNDUP(N($M2482)/N($L2482),0))</f>
        <v/>
      </c>
      <c r="O2482" s="17" t="str">
        <f aca="false">IF($C2482="","",N(商品マスタ!$R2481))</f>
        <v/>
      </c>
      <c r="P2482" s="17" t="str">
        <f aca="false">IF($C2482="","",IF($F2482="理論",(N($O2482)+N($N2482))-N($G2482),(N($O2482)+N($N2482))-N($I2482)))</f>
        <v/>
      </c>
      <c r="Q2482" s="17" t="str">
        <f aca="false">IF($C2482="","",MAX(1,N(商品マスタ!$K2481)))</f>
        <v/>
      </c>
      <c r="R2482" s="39" t="str">
        <f aca="false">IF($C2482="","",IF(N($P2482)/N($Q2482)&lt;=0,"",ROUNDUP(N($P2482)/N($Q2482),0)))</f>
        <v/>
      </c>
      <c r="S2482" s="14"/>
      <c r="T2482" s="40" t="str">
        <f aca="false">IF($C2482="","",N(商品マスタ!$M2481))</f>
        <v/>
      </c>
      <c r="U2482" s="40" t="str">
        <f aca="false">IF($S2482="","",N($S2482)*N($T2482))</f>
        <v/>
      </c>
      <c r="V2482" s="18"/>
    </row>
    <row r="2483" customFormat="false" ht="15" hidden="false" customHeight="false" outlineLevel="0" collapsed="false">
      <c r="B2483" s="12" t="n">
        <v>2477</v>
      </c>
      <c r="C2483" s="36" t="str">
        <f aca="false">IF(商品マスタ!$C2482="","",商品マスタ!$C2482)</f>
        <v/>
      </c>
      <c r="D2483" s="12" t="str">
        <f aca="false">IF($C2483="","",商品マスタ!$D2482)</f>
        <v/>
      </c>
      <c r="E2483" s="12" t="str">
        <f aca="false">IF($C2483="","",商品マスタ!$G2482)</f>
        <v/>
      </c>
      <c r="F2483" s="12" t="str">
        <f aca="false">IF($C2483="","",IF(商品マスタ!$P2482="","理論",商品マスタ!$P2482))</f>
        <v/>
      </c>
      <c r="G2483" s="17" t="str">
        <f aca="false">IF($C2483="","",N(商品マスタ!$H2482))</f>
        <v/>
      </c>
      <c r="H2483" s="14"/>
      <c r="I2483" s="17" t="str">
        <f aca="false">IF($C2483="","",N($H2483)*N(商品マスタ!$N2482))</f>
        <v/>
      </c>
      <c r="J2483" s="17" t="str">
        <f aca="false">IF($C2483="","",N($I2483)-N($G2483))</f>
        <v/>
      </c>
      <c r="K2483" s="37" t="str">
        <f aca="false">IF($C2483="","",N(商品マスタ!$I2482))</f>
        <v/>
      </c>
      <c r="L2483" s="17" t="str">
        <f aca="false">IF($C2483="","",MAX(1,N(商品マスタ!$J2482)))</f>
        <v/>
      </c>
      <c r="M2483" s="38" t="str">
        <f aca="false">IF($C2483="","",N(TOP!$C$16)*N($K2483))</f>
        <v/>
      </c>
      <c r="N2483" s="17" t="str">
        <f aca="false">IF($C2483="","",ROUNDUP(N($M2483)/N($L2483),0))</f>
        <v/>
      </c>
      <c r="O2483" s="17" t="str">
        <f aca="false">IF($C2483="","",N(商品マスタ!$R2482))</f>
        <v/>
      </c>
      <c r="P2483" s="17" t="str">
        <f aca="false">IF($C2483="","",IF($F2483="理論",(N($O2483)+N($N2483))-N($G2483),(N($O2483)+N($N2483))-N($I2483)))</f>
        <v/>
      </c>
      <c r="Q2483" s="17" t="str">
        <f aca="false">IF($C2483="","",MAX(1,N(商品マスタ!$K2482)))</f>
        <v/>
      </c>
      <c r="R2483" s="39" t="str">
        <f aca="false">IF($C2483="","",IF(N($P2483)/N($Q2483)&lt;=0,"",ROUNDUP(N($P2483)/N($Q2483),0)))</f>
        <v/>
      </c>
      <c r="S2483" s="14"/>
      <c r="T2483" s="40" t="str">
        <f aca="false">IF($C2483="","",N(商品マスタ!$M2482))</f>
        <v/>
      </c>
      <c r="U2483" s="40" t="str">
        <f aca="false">IF($S2483="","",N($S2483)*N($T2483))</f>
        <v/>
      </c>
      <c r="V2483" s="18"/>
    </row>
    <row r="2484" customFormat="false" ht="15" hidden="false" customHeight="false" outlineLevel="0" collapsed="false">
      <c r="B2484" s="12" t="n">
        <v>2478</v>
      </c>
      <c r="C2484" s="36" t="str">
        <f aca="false">IF(商品マスタ!$C2483="","",商品マスタ!$C2483)</f>
        <v/>
      </c>
      <c r="D2484" s="12" t="str">
        <f aca="false">IF($C2484="","",商品マスタ!$D2483)</f>
        <v/>
      </c>
      <c r="E2484" s="12" t="str">
        <f aca="false">IF($C2484="","",商品マスタ!$G2483)</f>
        <v/>
      </c>
      <c r="F2484" s="12" t="str">
        <f aca="false">IF($C2484="","",IF(商品マスタ!$P2483="","理論",商品マスタ!$P2483))</f>
        <v/>
      </c>
      <c r="G2484" s="17" t="str">
        <f aca="false">IF($C2484="","",N(商品マスタ!$H2483))</f>
        <v/>
      </c>
      <c r="H2484" s="14"/>
      <c r="I2484" s="17" t="str">
        <f aca="false">IF($C2484="","",N($H2484)*N(商品マスタ!$N2483))</f>
        <v/>
      </c>
      <c r="J2484" s="17" t="str">
        <f aca="false">IF($C2484="","",N($I2484)-N($G2484))</f>
        <v/>
      </c>
      <c r="K2484" s="37" t="str">
        <f aca="false">IF($C2484="","",N(商品マスタ!$I2483))</f>
        <v/>
      </c>
      <c r="L2484" s="17" t="str">
        <f aca="false">IF($C2484="","",MAX(1,N(商品マスタ!$J2483)))</f>
        <v/>
      </c>
      <c r="M2484" s="38" t="str">
        <f aca="false">IF($C2484="","",N(TOP!$C$16)*N($K2484))</f>
        <v/>
      </c>
      <c r="N2484" s="17" t="str">
        <f aca="false">IF($C2484="","",ROUNDUP(N($M2484)/N($L2484),0))</f>
        <v/>
      </c>
      <c r="O2484" s="17" t="str">
        <f aca="false">IF($C2484="","",N(商品マスタ!$R2483))</f>
        <v/>
      </c>
      <c r="P2484" s="17" t="str">
        <f aca="false">IF($C2484="","",IF($F2484="理論",(N($O2484)+N($N2484))-N($G2484),(N($O2484)+N($N2484))-N($I2484)))</f>
        <v/>
      </c>
      <c r="Q2484" s="17" t="str">
        <f aca="false">IF($C2484="","",MAX(1,N(商品マスタ!$K2483)))</f>
        <v/>
      </c>
      <c r="R2484" s="39" t="str">
        <f aca="false">IF($C2484="","",IF(N($P2484)/N($Q2484)&lt;=0,"",ROUNDUP(N($P2484)/N($Q2484),0)))</f>
        <v/>
      </c>
      <c r="S2484" s="14"/>
      <c r="T2484" s="40" t="str">
        <f aca="false">IF($C2484="","",N(商品マスタ!$M2483))</f>
        <v/>
      </c>
      <c r="U2484" s="40" t="str">
        <f aca="false">IF($S2484="","",N($S2484)*N($T2484))</f>
        <v/>
      </c>
      <c r="V2484" s="18"/>
    </row>
    <row r="2485" customFormat="false" ht="15" hidden="false" customHeight="false" outlineLevel="0" collapsed="false">
      <c r="B2485" s="12" t="n">
        <v>2479</v>
      </c>
      <c r="C2485" s="36" t="str">
        <f aca="false">IF(商品マスタ!$C2484="","",商品マスタ!$C2484)</f>
        <v/>
      </c>
      <c r="D2485" s="12" t="str">
        <f aca="false">IF($C2485="","",商品マスタ!$D2484)</f>
        <v/>
      </c>
      <c r="E2485" s="12" t="str">
        <f aca="false">IF($C2485="","",商品マスタ!$G2484)</f>
        <v/>
      </c>
      <c r="F2485" s="12" t="str">
        <f aca="false">IF($C2485="","",IF(商品マスタ!$P2484="","理論",商品マスタ!$P2484))</f>
        <v/>
      </c>
      <c r="G2485" s="17" t="str">
        <f aca="false">IF($C2485="","",N(商品マスタ!$H2484))</f>
        <v/>
      </c>
      <c r="H2485" s="14"/>
      <c r="I2485" s="17" t="str">
        <f aca="false">IF($C2485="","",N($H2485)*N(商品マスタ!$N2484))</f>
        <v/>
      </c>
      <c r="J2485" s="17" t="str">
        <f aca="false">IF($C2485="","",N($I2485)-N($G2485))</f>
        <v/>
      </c>
      <c r="K2485" s="37" t="str">
        <f aca="false">IF($C2485="","",N(商品マスタ!$I2484))</f>
        <v/>
      </c>
      <c r="L2485" s="17" t="str">
        <f aca="false">IF($C2485="","",MAX(1,N(商品マスタ!$J2484)))</f>
        <v/>
      </c>
      <c r="M2485" s="38" t="str">
        <f aca="false">IF($C2485="","",N(TOP!$C$16)*N($K2485))</f>
        <v/>
      </c>
      <c r="N2485" s="17" t="str">
        <f aca="false">IF($C2485="","",ROUNDUP(N($M2485)/N($L2485),0))</f>
        <v/>
      </c>
      <c r="O2485" s="17" t="str">
        <f aca="false">IF($C2485="","",N(商品マスタ!$R2484))</f>
        <v/>
      </c>
      <c r="P2485" s="17" t="str">
        <f aca="false">IF($C2485="","",IF($F2485="理論",(N($O2485)+N($N2485))-N($G2485),(N($O2485)+N($N2485))-N($I2485)))</f>
        <v/>
      </c>
      <c r="Q2485" s="17" t="str">
        <f aca="false">IF($C2485="","",MAX(1,N(商品マスタ!$K2484)))</f>
        <v/>
      </c>
      <c r="R2485" s="39" t="str">
        <f aca="false">IF($C2485="","",IF(N($P2485)/N($Q2485)&lt;=0,"",ROUNDUP(N($P2485)/N($Q2485),0)))</f>
        <v/>
      </c>
      <c r="S2485" s="14"/>
      <c r="T2485" s="40" t="str">
        <f aca="false">IF($C2485="","",N(商品マスタ!$M2484))</f>
        <v/>
      </c>
      <c r="U2485" s="40" t="str">
        <f aca="false">IF($S2485="","",N($S2485)*N($T2485))</f>
        <v/>
      </c>
      <c r="V2485" s="18"/>
    </row>
    <row r="2486" customFormat="false" ht="15" hidden="false" customHeight="false" outlineLevel="0" collapsed="false">
      <c r="B2486" s="12" t="n">
        <v>2480</v>
      </c>
      <c r="C2486" s="36" t="str">
        <f aca="false">IF(商品マスタ!$C2485="","",商品マスタ!$C2485)</f>
        <v/>
      </c>
      <c r="D2486" s="12" t="str">
        <f aca="false">IF($C2486="","",商品マスタ!$D2485)</f>
        <v/>
      </c>
      <c r="E2486" s="12" t="str">
        <f aca="false">IF($C2486="","",商品マスタ!$G2485)</f>
        <v/>
      </c>
      <c r="F2486" s="12" t="str">
        <f aca="false">IF($C2486="","",IF(商品マスタ!$P2485="","理論",商品マスタ!$P2485))</f>
        <v/>
      </c>
      <c r="G2486" s="17" t="str">
        <f aca="false">IF($C2486="","",N(商品マスタ!$H2485))</f>
        <v/>
      </c>
      <c r="H2486" s="14"/>
      <c r="I2486" s="17" t="str">
        <f aca="false">IF($C2486="","",N($H2486)*N(商品マスタ!$N2485))</f>
        <v/>
      </c>
      <c r="J2486" s="17" t="str">
        <f aca="false">IF($C2486="","",N($I2486)-N($G2486))</f>
        <v/>
      </c>
      <c r="K2486" s="37" t="str">
        <f aca="false">IF($C2486="","",N(商品マスタ!$I2485))</f>
        <v/>
      </c>
      <c r="L2486" s="17" t="str">
        <f aca="false">IF($C2486="","",MAX(1,N(商品マスタ!$J2485)))</f>
        <v/>
      </c>
      <c r="M2486" s="38" t="str">
        <f aca="false">IF($C2486="","",N(TOP!$C$16)*N($K2486))</f>
        <v/>
      </c>
      <c r="N2486" s="17" t="str">
        <f aca="false">IF($C2486="","",ROUNDUP(N($M2486)/N($L2486),0))</f>
        <v/>
      </c>
      <c r="O2486" s="17" t="str">
        <f aca="false">IF($C2486="","",N(商品マスタ!$R2485))</f>
        <v/>
      </c>
      <c r="P2486" s="17" t="str">
        <f aca="false">IF($C2486="","",IF($F2486="理論",(N($O2486)+N($N2486))-N($G2486),(N($O2486)+N($N2486))-N($I2486)))</f>
        <v/>
      </c>
      <c r="Q2486" s="17" t="str">
        <f aca="false">IF($C2486="","",MAX(1,N(商品マスタ!$K2485)))</f>
        <v/>
      </c>
      <c r="R2486" s="39" t="str">
        <f aca="false">IF($C2486="","",IF(N($P2486)/N($Q2486)&lt;=0,"",ROUNDUP(N($P2486)/N($Q2486),0)))</f>
        <v/>
      </c>
      <c r="S2486" s="14"/>
      <c r="T2486" s="40" t="str">
        <f aca="false">IF($C2486="","",N(商品マスタ!$M2485))</f>
        <v/>
      </c>
      <c r="U2486" s="40" t="str">
        <f aca="false">IF($S2486="","",N($S2486)*N($T2486))</f>
        <v/>
      </c>
      <c r="V2486" s="18"/>
    </row>
    <row r="2487" customFormat="false" ht="15" hidden="false" customHeight="false" outlineLevel="0" collapsed="false">
      <c r="B2487" s="12" t="n">
        <v>2481</v>
      </c>
      <c r="C2487" s="36" t="str">
        <f aca="false">IF(商品マスタ!$C2486="","",商品マスタ!$C2486)</f>
        <v/>
      </c>
      <c r="D2487" s="12" t="str">
        <f aca="false">IF($C2487="","",商品マスタ!$D2486)</f>
        <v/>
      </c>
      <c r="E2487" s="12" t="str">
        <f aca="false">IF($C2487="","",商品マスタ!$G2486)</f>
        <v/>
      </c>
      <c r="F2487" s="12" t="str">
        <f aca="false">IF($C2487="","",IF(商品マスタ!$P2486="","理論",商品マスタ!$P2486))</f>
        <v/>
      </c>
      <c r="G2487" s="17" t="str">
        <f aca="false">IF($C2487="","",N(商品マスタ!$H2486))</f>
        <v/>
      </c>
      <c r="H2487" s="14"/>
      <c r="I2487" s="17" t="str">
        <f aca="false">IF($C2487="","",N($H2487)*N(商品マスタ!$N2486))</f>
        <v/>
      </c>
      <c r="J2487" s="17" t="str">
        <f aca="false">IF($C2487="","",N($I2487)-N($G2487))</f>
        <v/>
      </c>
      <c r="K2487" s="37" t="str">
        <f aca="false">IF($C2487="","",N(商品マスタ!$I2486))</f>
        <v/>
      </c>
      <c r="L2487" s="17" t="str">
        <f aca="false">IF($C2487="","",MAX(1,N(商品マスタ!$J2486)))</f>
        <v/>
      </c>
      <c r="M2487" s="38" t="str">
        <f aca="false">IF($C2487="","",N(TOP!$C$16)*N($K2487))</f>
        <v/>
      </c>
      <c r="N2487" s="17" t="str">
        <f aca="false">IF($C2487="","",ROUNDUP(N($M2487)/N($L2487),0))</f>
        <v/>
      </c>
      <c r="O2487" s="17" t="str">
        <f aca="false">IF($C2487="","",N(商品マスタ!$R2486))</f>
        <v/>
      </c>
      <c r="P2487" s="17" t="str">
        <f aca="false">IF($C2487="","",IF($F2487="理論",(N($O2487)+N($N2487))-N($G2487),(N($O2487)+N($N2487))-N($I2487)))</f>
        <v/>
      </c>
      <c r="Q2487" s="17" t="str">
        <f aca="false">IF($C2487="","",MAX(1,N(商品マスタ!$K2486)))</f>
        <v/>
      </c>
      <c r="R2487" s="39" t="str">
        <f aca="false">IF($C2487="","",IF(N($P2487)/N($Q2487)&lt;=0,"",ROUNDUP(N($P2487)/N($Q2487),0)))</f>
        <v/>
      </c>
      <c r="S2487" s="14"/>
      <c r="T2487" s="40" t="str">
        <f aca="false">IF($C2487="","",N(商品マスタ!$M2486))</f>
        <v/>
      </c>
      <c r="U2487" s="40" t="str">
        <f aca="false">IF($S2487="","",N($S2487)*N($T2487))</f>
        <v/>
      </c>
      <c r="V2487" s="18"/>
    </row>
    <row r="2488" customFormat="false" ht="15" hidden="false" customHeight="false" outlineLevel="0" collapsed="false">
      <c r="B2488" s="12" t="n">
        <v>2482</v>
      </c>
      <c r="C2488" s="36" t="str">
        <f aca="false">IF(商品マスタ!$C2487="","",商品マスタ!$C2487)</f>
        <v/>
      </c>
      <c r="D2488" s="12" t="str">
        <f aca="false">IF($C2488="","",商品マスタ!$D2487)</f>
        <v/>
      </c>
      <c r="E2488" s="12" t="str">
        <f aca="false">IF($C2488="","",商品マスタ!$G2487)</f>
        <v/>
      </c>
      <c r="F2488" s="12" t="str">
        <f aca="false">IF($C2488="","",IF(商品マスタ!$P2487="","理論",商品マスタ!$P2487))</f>
        <v/>
      </c>
      <c r="G2488" s="17" t="str">
        <f aca="false">IF($C2488="","",N(商品マスタ!$H2487))</f>
        <v/>
      </c>
      <c r="H2488" s="14"/>
      <c r="I2488" s="17" t="str">
        <f aca="false">IF($C2488="","",N($H2488)*N(商品マスタ!$N2487))</f>
        <v/>
      </c>
      <c r="J2488" s="17" t="str">
        <f aca="false">IF($C2488="","",N($I2488)-N($G2488))</f>
        <v/>
      </c>
      <c r="K2488" s="37" t="str">
        <f aca="false">IF($C2488="","",N(商品マスタ!$I2487))</f>
        <v/>
      </c>
      <c r="L2488" s="17" t="str">
        <f aca="false">IF($C2488="","",MAX(1,N(商品マスタ!$J2487)))</f>
        <v/>
      </c>
      <c r="M2488" s="38" t="str">
        <f aca="false">IF($C2488="","",N(TOP!$C$16)*N($K2488))</f>
        <v/>
      </c>
      <c r="N2488" s="17" t="str">
        <f aca="false">IF($C2488="","",ROUNDUP(N($M2488)/N($L2488),0))</f>
        <v/>
      </c>
      <c r="O2488" s="17" t="str">
        <f aca="false">IF($C2488="","",N(商品マスタ!$R2487))</f>
        <v/>
      </c>
      <c r="P2488" s="17" t="str">
        <f aca="false">IF($C2488="","",IF($F2488="理論",(N($O2488)+N($N2488))-N($G2488),(N($O2488)+N($N2488))-N($I2488)))</f>
        <v/>
      </c>
      <c r="Q2488" s="17" t="str">
        <f aca="false">IF($C2488="","",MAX(1,N(商品マスタ!$K2487)))</f>
        <v/>
      </c>
      <c r="R2488" s="39" t="str">
        <f aca="false">IF($C2488="","",IF(N($P2488)/N($Q2488)&lt;=0,"",ROUNDUP(N($P2488)/N($Q2488),0)))</f>
        <v/>
      </c>
      <c r="S2488" s="14"/>
      <c r="T2488" s="40" t="str">
        <f aca="false">IF($C2488="","",N(商品マスタ!$M2487))</f>
        <v/>
      </c>
      <c r="U2488" s="40" t="str">
        <f aca="false">IF($S2488="","",N($S2488)*N($T2488))</f>
        <v/>
      </c>
      <c r="V2488" s="18"/>
    </row>
    <row r="2489" customFormat="false" ht="15" hidden="false" customHeight="false" outlineLevel="0" collapsed="false">
      <c r="B2489" s="12" t="n">
        <v>2483</v>
      </c>
      <c r="C2489" s="36" t="str">
        <f aca="false">IF(商品マスタ!$C2488="","",商品マスタ!$C2488)</f>
        <v/>
      </c>
      <c r="D2489" s="12" t="str">
        <f aca="false">IF($C2489="","",商品マスタ!$D2488)</f>
        <v/>
      </c>
      <c r="E2489" s="12" t="str">
        <f aca="false">IF($C2489="","",商品マスタ!$G2488)</f>
        <v/>
      </c>
      <c r="F2489" s="12" t="str">
        <f aca="false">IF($C2489="","",IF(商品マスタ!$P2488="","理論",商品マスタ!$P2488))</f>
        <v/>
      </c>
      <c r="G2489" s="17" t="str">
        <f aca="false">IF($C2489="","",N(商品マスタ!$H2488))</f>
        <v/>
      </c>
      <c r="H2489" s="14"/>
      <c r="I2489" s="17" t="str">
        <f aca="false">IF($C2489="","",N($H2489)*N(商品マスタ!$N2488))</f>
        <v/>
      </c>
      <c r="J2489" s="17" t="str">
        <f aca="false">IF($C2489="","",N($I2489)-N($G2489))</f>
        <v/>
      </c>
      <c r="K2489" s="37" t="str">
        <f aca="false">IF($C2489="","",N(商品マスタ!$I2488))</f>
        <v/>
      </c>
      <c r="L2489" s="17" t="str">
        <f aca="false">IF($C2489="","",MAX(1,N(商品マスタ!$J2488)))</f>
        <v/>
      </c>
      <c r="M2489" s="38" t="str">
        <f aca="false">IF($C2489="","",N(TOP!$C$16)*N($K2489))</f>
        <v/>
      </c>
      <c r="N2489" s="17" t="str">
        <f aca="false">IF($C2489="","",ROUNDUP(N($M2489)/N($L2489),0))</f>
        <v/>
      </c>
      <c r="O2489" s="17" t="str">
        <f aca="false">IF($C2489="","",N(商品マスタ!$R2488))</f>
        <v/>
      </c>
      <c r="P2489" s="17" t="str">
        <f aca="false">IF($C2489="","",IF($F2489="理論",(N($O2489)+N($N2489))-N($G2489),(N($O2489)+N($N2489))-N($I2489)))</f>
        <v/>
      </c>
      <c r="Q2489" s="17" t="str">
        <f aca="false">IF($C2489="","",MAX(1,N(商品マスタ!$K2488)))</f>
        <v/>
      </c>
      <c r="R2489" s="39" t="str">
        <f aca="false">IF($C2489="","",IF(N($P2489)/N($Q2489)&lt;=0,"",ROUNDUP(N($P2489)/N($Q2489),0)))</f>
        <v/>
      </c>
      <c r="S2489" s="14"/>
      <c r="T2489" s="40" t="str">
        <f aca="false">IF($C2489="","",N(商品マスタ!$M2488))</f>
        <v/>
      </c>
      <c r="U2489" s="40" t="str">
        <f aca="false">IF($S2489="","",N($S2489)*N($T2489))</f>
        <v/>
      </c>
      <c r="V2489" s="18"/>
    </row>
    <row r="2490" customFormat="false" ht="15" hidden="false" customHeight="false" outlineLevel="0" collapsed="false">
      <c r="B2490" s="12" t="n">
        <v>2484</v>
      </c>
      <c r="C2490" s="36" t="str">
        <f aca="false">IF(商品マスタ!$C2489="","",商品マスタ!$C2489)</f>
        <v/>
      </c>
      <c r="D2490" s="12" t="str">
        <f aca="false">IF($C2490="","",商品マスタ!$D2489)</f>
        <v/>
      </c>
      <c r="E2490" s="12" t="str">
        <f aca="false">IF($C2490="","",商品マスタ!$G2489)</f>
        <v/>
      </c>
      <c r="F2490" s="12" t="str">
        <f aca="false">IF($C2490="","",IF(商品マスタ!$P2489="","理論",商品マスタ!$P2489))</f>
        <v/>
      </c>
      <c r="G2490" s="17" t="str">
        <f aca="false">IF($C2490="","",N(商品マスタ!$H2489))</f>
        <v/>
      </c>
      <c r="H2490" s="14"/>
      <c r="I2490" s="17" t="str">
        <f aca="false">IF($C2490="","",N($H2490)*N(商品マスタ!$N2489))</f>
        <v/>
      </c>
      <c r="J2490" s="17" t="str">
        <f aca="false">IF($C2490="","",N($I2490)-N($G2490))</f>
        <v/>
      </c>
      <c r="K2490" s="37" t="str">
        <f aca="false">IF($C2490="","",N(商品マスタ!$I2489))</f>
        <v/>
      </c>
      <c r="L2490" s="17" t="str">
        <f aca="false">IF($C2490="","",MAX(1,N(商品マスタ!$J2489)))</f>
        <v/>
      </c>
      <c r="M2490" s="38" t="str">
        <f aca="false">IF($C2490="","",N(TOP!$C$16)*N($K2490))</f>
        <v/>
      </c>
      <c r="N2490" s="17" t="str">
        <f aca="false">IF($C2490="","",ROUNDUP(N($M2490)/N($L2490),0))</f>
        <v/>
      </c>
      <c r="O2490" s="17" t="str">
        <f aca="false">IF($C2490="","",N(商品マスタ!$R2489))</f>
        <v/>
      </c>
      <c r="P2490" s="17" t="str">
        <f aca="false">IF($C2490="","",IF($F2490="理論",(N($O2490)+N($N2490))-N($G2490),(N($O2490)+N($N2490))-N($I2490)))</f>
        <v/>
      </c>
      <c r="Q2490" s="17" t="str">
        <f aca="false">IF($C2490="","",MAX(1,N(商品マスタ!$K2489)))</f>
        <v/>
      </c>
      <c r="R2490" s="39" t="str">
        <f aca="false">IF($C2490="","",IF(N($P2490)/N($Q2490)&lt;=0,"",ROUNDUP(N($P2490)/N($Q2490),0)))</f>
        <v/>
      </c>
      <c r="S2490" s="14"/>
      <c r="T2490" s="40" t="str">
        <f aca="false">IF($C2490="","",N(商品マスタ!$M2489))</f>
        <v/>
      </c>
      <c r="U2490" s="40" t="str">
        <f aca="false">IF($S2490="","",N($S2490)*N($T2490))</f>
        <v/>
      </c>
      <c r="V2490" s="18"/>
    </row>
    <row r="2491" customFormat="false" ht="15" hidden="false" customHeight="false" outlineLevel="0" collapsed="false">
      <c r="B2491" s="12" t="n">
        <v>2485</v>
      </c>
      <c r="C2491" s="36" t="str">
        <f aca="false">IF(商品マスタ!$C2490="","",商品マスタ!$C2490)</f>
        <v/>
      </c>
      <c r="D2491" s="12" t="str">
        <f aca="false">IF($C2491="","",商品マスタ!$D2490)</f>
        <v/>
      </c>
      <c r="E2491" s="12" t="str">
        <f aca="false">IF($C2491="","",商品マスタ!$G2490)</f>
        <v/>
      </c>
      <c r="F2491" s="12" t="str">
        <f aca="false">IF($C2491="","",IF(商品マスタ!$P2490="","理論",商品マスタ!$P2490))</f>
        <v/>
      </c>
      <c r="G2491" s="17" t="str">
        <f aca="false">IF($C2491="","",N(商品マスタ!$H2490))</f>
        <v/>
      </c>
      <c r="H2491" s="14"/>
      <c r="I2491" s="17" t="str">
        <f aca="false">IF($C2491="","",N($H2491)*N(商品マスタ!$N2490))</f>
        <v/>
      </c>
      <c r="J2491" s="17" t="str">
        <f aca="false">IF($C2491="","",N($I2491)-N($G2491))</f>
        <v/>
      </c>
      <c r="K2491" s="37" t="str">
        <f aca="false">IF($C2491="","",N(商品マスタ!$I2490))</f>
        <v/>
      </c>
      <c r="L2491" s="17" t="str">
        <f aca="false">IF($C2491="","",MAX(1,N(商品マスタ!$J2490)))</f>
        <v/>
      </c>
      <c r="M2491" s="38" t="str">
        <f aca="false">IF($C2491="","",N(TOP!$C$16)*N($K2491))</f>
        <v/>
      </c>
      <c r="N2491" s="17" t="str">
        <f aca="false">IF($C2491="","",ROUNDUP(N($M2491)/N($L2491),0))</f>
        <v/>
      </c>
      <c r="O2491" s="17" t="str">
        <f aca="false">IF($C2491="","",N(商品マスタ!$R2490))</f>
        <v/>
      </c>
      <c r="P2491" s="17" t="str">
        <f aca="false">IF($C2491="","",IF($F2491="理論",(N($O2491)+N($N2491))-N($G2491),(N($O2491)+N($N2491))-N($I2491)))</f>
        <v/>
      </c>
      <c r="Q2491" s="17" t="str">
        <f aca="false">IF($C2491="","",MAX(1,N(商品マスタ!$K2490)))</f>
        <v/>
      </c>
      <c r="R2491" s="39" t="str">
        <f aca="false">IF($C2491="","",IF(N($P2491)/N($Q2491)&lt;=0,"",ROUNDUP(N($P2491)/N($Q2491),0)))</f>
        <v/>
      </c>
      <c r="S2491" s="14"/>
      <c r="T2491" s="40" t="str">
        <f aca="false">IF($C2491="","",N(商品マスタ!$M2490))</f>
        <v/>
      </c>
      <c r="U2491" s="40" t="str">
        <f aca="false">IF($S2491="","",N($S2491)*N($T2491))</f>
        <v/>
      </c>
      <c r="V2491" s="18"/>
    </row>
    <row r="2492" customFormat="false" ht="15" hidden="false" customHeight="false" outlineLevel="0" collapsed="false">
      <c r="B2492" s="12" t="n">
        <v>2486</v>
      </c>
      <c r="C2492" s="36" t="str">
        <f aca="false">IF(商品マスタ!$C2491="","",商品マスタ!$C2491)</f>
        <v/>
      </c>
      <c r="D2492" s="12" t="str">
        <f aca="false">IF($C2492="","",商品マスタ!$D2491)</f>
        <v/>
      </c>
      <c r="E2492" s="12" t="str">
        <f aca="false">IF($C2492="","",商品マスタ!$G2491)</f>
        <v/>
      </c>
      <c r="F2492" s="12" t="str">
        <f aca="false">IF($C2492="","",IF(商品マスタ!$P2491="","理論",商品マスタ!$P2491))</f>
        <v/>
      </c>
      <c r="G2492" s="17" t="str">
        <f aca="false">IF($C2492="","",N(商品マスタ!$H2491))</f>
        <v/>
      </c>
      <c r="H2492" s="14"/>
      <c r="I2492" s="17" t="str">
        <f aca="false">IF($C2492="","",N($H2492)*N(商品マスタ!$N2491))</f>
        <v/>
      </c>
      <c r="J2492" s="17" t="str">
        <f aca="false">IF($C2492="","",N($I2492)-N($G2492))</f>
        <v/>
      </c>
      <c r="K2492" s="37" t="str">
        <f aca="false">IF($C2492="","",N(商品マスタ!$I2491))</f>
        <v/>
      </c>
      <c r="L2492" s="17" t="str">
        <f aca="false">IF($C2492="","",MAX(1,N(商品マスタ!$J2491)))</f>
        <v/>
      </c>
      <c r="M2492" s="38" t="str">
        <f aca="false">IF($C2492="","",N(TOP!$C$16)*N($K2492))</f>
        <v/>
      </c>
      <c r="N2492" s="17" t="str">
        <f aca="false">IF($C2492="","",ROUNDUP(N($M2492)/N($L2492),0))</f>
        <v/>
      </c>
      <c r="O2492" s="17" t="str">
        <f aca="false">IF($C2492="","",N(商品マスタ!$R2491))</f>
        <v/>
      </c>
      <c r="P2492" s="17" t="str">
        <f aca="false">IF($C2492="","",IF($F2492="理論",(N($O2492)+N($N2492))-N($G2492),(N($O2492)+N($N2492))-N($I2492)))</f>
        <v/>
      </c>
      <c r="Q2492" s="17" t="str">
        <f aca="false">IF($C2492="","",MAX(1,N(商品マスタ!$K2491)))</f>
        <v/>
      </c>
      <c r="R2492" s="39" t="str">
        <f aca="false">IF($C2492="","",IF(N($P2492)/N($Q2492)&lt;=0,"",ROUNDUP(N($P2492)/N($Q2492),0)))</f>
        <v/>
      </c>
      <c r="S2492" s="14"/>
      <c r="T2492" s="40" t="str">
        <f aca="false">IF($C2492="","",N(商品マスタ!$M2491))</f>
        <v/>
      </c>
      <c r="U2492" s="40" t="str">
        <f aca="false">IF($S2492="","",N($S2492)*N($T2492))</f>
        <v/>
      </c>
      <c r="V2492" s="18"/>
    </row>
    <row r="2493" customFormat="false" ht="15" hidden="false" customHeight="false" outlineLevel="0" collapsed="false">
      <c r="B2493" s="12" t="n">
        <v>2487</v>
      </c>
      <c r="C2493" s="36" t="str">
        <f aca="false">IF(商品マスタ!$C2492="","",商品マスタ!$C2492)</f>
        <v/>
      </c>
      <c r="D2493" s="12" t="str">
        <f aca="false">IF($C2493="","",商品マスタ!$D2492)</f>
        <v/>
      </c>
      <c r="E2493" s="12" t="str">
        <f aca="false">IF($C2493="","",商品マスタ!$G2492)</f>
        <v/>
      </c>
      <c r="F2493" s="12" t="str">
        <f aca="false">IF($C2493="","",IF(商品マスタ!$P2492="","理論",商品マスタ!$P2492))</f>
        <v/>
      </c>
      <c r="G2493" s="17" t="str">
        <f aca="false">IF($C2493="","",N(商品マスタ!$H2492))</f>
        <v/>
      </c>
      <c r="H2493" s="14"/>
      <c r="I2493" s="17" t="str">
        <f aca="false">IF($C2493="","",N($H2493)*N(商品マスタ!$N2492))</f>
        <v/>
      </c>
      <c r="J2493" s="17" t="str">
        <f aca="false">IF($C2493="","",N($I2493)-N($G2493))</f>
        <v/>
      </c>
      <c r="K2493" s="37" t="str">
        <f aca="false">IF($C2493="","",N(商品マスタ!$I2492))</f>
        <v/>
      </c>
      <c r="L2493" s="17" t="str">
        <f aca="false">IF($C2493="","",MAX(1,N(商品マスタ!$J2492)))</f>
        <v/>
      </c>
      <c r="M2493" s="38" t="str">
        <f aca="false">IF($C2493="","",N(TOP!$C$16)*N($K2493))</f>
        <v/>
      </c>
      <c r="N2493" s="17" t="str">
        <f aca="false">IF($C2493="","",ROUNDUP(N($M2493)/N($L2493),0))</f>
        <v/>
      </c>
      <c r="O2493" s="17" t="str">
        <f aca="false">IF($C2493="","",N(商品マスタ!$R2492))</f>
        <v/>
      </c>
      <c r="P2493" s="17" t="str">
        <f aca="false">IF($C2493="","",IF($F2493="理論",(N($O2493)+N($N2493))-N($G2493),(N($O2493)+N($N2493))-N($I2493)))</f>
        <v/>
      </c>
      <c r="Q2493" s="17" t="str">
        <f aca="false">IF($C2493="","",MAX(1,N(商品マスタ!$K2492)))</f>
        <v/>
      </c>
      <c r="R2493" s="39" t="str">
        <f aca="false">IF($C2493="","",IF(N($P2493)/N($Q2493)&lt;=0,"",ROUNDUP(N($P2493)/N($Q2493),0)))</f>
        <v/>
      </c>
      <c r="S2493" s="14"/>
      <c r="T2493" s="40" t="str">
        <f aca="false">IF($C2493="","",N(商品マスタ!$M2492))</f>
        <v/>
      </c>
      <c r="U2493" s="40" t="str">
        <f aca="false">IF($S2493="","",N($S2493)*N($T2493))</f>
        <v/>
      </c>
      <c r="V2493" s="18"/>
    </row>
    <row r="2494" customFormat="false" ht="15" hidden="false" customHeight="false" outlineLevel="0" collapsed="false">
      <c r="B2494" s="12" t="n">
        <v>2488</v>
      </c>
      <c r="C2494" s="36" t="str">
        <f aca="false">IF(商品マスタ!$C2493="","",商品マスタ!$C2493)</f>
        <v/>
      </c>
      <c r="D2494" s="12" t="str">
        <f aca="false">IF($C2494="","",商品マスタ!$D2493)</f>
        <v/>
      </c>
      <c r="E2494" s="12" t="str">
        <f aca="false">IF($C2494="","",商品マスタ!$G2493)</f>
        <v/>
      </c>
      <c r="F2494" s="12" t="str">
        <f aca="false">IF($C2494="","",IF(商品マスタ!$P2493="","理論",商品マスタ!$P2493))</f>
        <v/>
      </c>
      <c r="G2494" s="17" t="str">
        <f aca="false">IF($C2494="","",N(商品マスタ!$H2493))</f>
        <v/>
      </c>
      <c r="H2494" s="14"/>
      <c r="I2494" s="17" t="str">
        <f aca="false">IF($C2494="","",N($H2494)*N(商品マスタ!$N2493))</f>
        <v/>
      </c>
      <c r="J2494" s="17" t="str">
        <f aca="false">IF($C2494="","",N($I2494)-N($G2494))</f>
        <v/>
      </c>
      <c r="K2494" s="37" t="str">
        <f aca="false">IF($C2494="","",N(商品マスタ!$I2493))</f>
        <v/>
      </c>
      <c r="L2494" s="17" t="str">
        <f aca="false">IF($C2494="","",MAX(1,N(商品マスタ!$J2493)))</f>
        <v/>
      </c>
      <c r="M2494" s="38" t="str">
        <f aca="false">IF($C2494="","",N(TOP!$C$16)*N($K2494))</f>
        <v/>
      </c>
      <c r="N2494" s="17" t="str">
        <f aca="false">IF($C2494="","",ROUNDUP(N($M2494)/N($L2494),0))</f>
        <v/>
      </c>
      <c r="O2494" s="17" t="str">
        <f aca="false">IF($C2494="","",N(商品マスタ!$R2493))</f>
        <v/>
      </c>
      <c r="P2494" s="17" t="str">
        <f aca="false">IF($C2494="","",IF($F2494="理論",(N($O2494)+N($N2494))-N($G2494),(N($O2494)+N($N2494))-N($I2494)))</f>
        <v/>
      </c>
      <c r="Q2494" s="17" t="str">
        <f aca="false">IF($C2494="","",MAX(1,N(商品マスタ!$K2493)))</f>
        <v/>
      </c>
      <c r="R2494" s="39" t="str">
        <f aca="false">IF($C2494="","",IF(N($P2494)/N($Q2494)&lt;=0,"",ROUNDUP(N($P2494)/N($Q2494),0)))</f>
        <v/>
      </c>
      <c r="S2494" s="14"/>
      <c r="T2494" s="40" t="str">
        <f aca="false">IF($C2494="","",N(商品マスタ!$M2493))</f>
        <v/>
      </c>
      <c r="U2494" s="40" t="str">
        <f aca="false">IF($S2494="","",N($S2494)*N($T2494))</f>
        <v/>
      </c>
      <c r="V2494" s="18"/>
    </row>
    <row r="2495" customFormat="false" ht="15" hidden="false" customHeight="false" outlineLevel="0" collapsed="false">
      <c r="B2495" s="12" t="n">
        <v>2489</v>
      </c>
      <c r="C2495" s="36" t="str">
        <f aca="false">IF(商品マスタ!$C2494="","",商品マスタ!$C2494)</f>
        <v/>
      </c>
      <c r="D2495" s="12" t="str">
        <f aca="false">IF($C2495="","",商品マスタ!$D2494)</f>
        <v/>
      </c>
      <c r="E2495" s="12" t="str">
        <f aca="false">IF($C2495="","",商品マスタ!$G2494)</f>
        <v/>
      </c>
      <c r="F2495" s="12" t="str">
        <f aca="false">IF($C2495="","",IF(商品マスタ!$P2494="","理論",商品マスタ!$P2494))</f>
        <v/>
      </c>
      <c r="G2495" s="17" t="str">
        <f aca="false">IF($C2495="","",N(商品マスタ!$H2494))</f>
        <v/>
      </c>
      <c r="H2495" s="14"/>
      <c r="I2495" s="17" t="str">
        <f aca="false">IF($C2495="","",N($H2495)*N(商品マスタ!$N2494))</f>
        <v/>
      </c>
      <c r="J2495" s="17" t="str">
        <f aca="false">IF($C2495="","",N($I2495)-N($G2495))</f>
        <v/>
      </c>
      <c r="K2495" s="37" t="str">
        <f aca="false">IF($C2495="","",N(商品マスタ!$I2494))</f>
        <v/>
      </c>
      <c r="L2495" s="17" t="str">
        <f aca="false">IF($C2495="","",MAX(1,N(商品マスタ!$J2494)))</f>
        <v/>
      </c>
      <c r="M2495" s="38" t="str">
        <f aca="false">IF($C2495="","",N(TOP!$C$16)*N($K2495))</f>
        <v/>
      </c>
      <c r="N2495" s="17" t="str">
        <f aca="false">IF($C2495="","",ROUNDUP(N($M2495)/N($L2495),0))</f>
        <v/>
      </c>
      <c r="O2495" s="17" t="str">
        <f aca="false">IF($C2495="","",N(商品マスタ!$R2494))</f>
        <v/>
      </c>
      <c r="P2495" s="17" t="str">
        <f aca="false">IF($C2495="","",IF($F2495="理論",(N($O2495)+N($N2495))-N($G2495),(N($O2495)+N($N2495))-N($I2495)))</f>
        <v/>
      </c>
      <c r="Q2495" s="17" t="str">
        <f aca="false">IF($C2495="","",MAX(1,N(商品マスタ!$K2494)))</f>
        <v/>
      </c>
      <c r="R2495" s="39" t="str">
        <f aca="false">IF($C2495="","",IF(N($P2495)/N($Q2495)&lt;=0,"",ROUNDUP(N($P2495)/N($Q2495),0)))</f>
        <v/>
      </c>
      <c r="S2495" s="14"/>
      <c r="T2495" s="40" t="str">
        <f aca="false">IF($C2495="","",N(商品マスタ!$M2494))</f>
        <v/>
      </c>
      <c r="U2495" s="40" t="str">
        <f aca="false">IF($S2495="","",N($S2495)*N($T2495))</f>
        <v/>
      </c>
      <c r="V2495" s="18"/>
    </row>
    <row r="2496" customFormat="false" ht="15" hidden="false" customHeight="false" outlineLevel="0" collapsed="false">
      <c r="B2496" s="12" t="n">
        <v>2490</v>
      </c>
      <c r="C2496" s="36" t="str">
        <f aca="false">IF(商品マスタ!$C2495="","",商品マスタ!$C2495)</f>
        <v/>
      </c>
      <c r="D2496" s="12" t="str">
        <f aca="false">IF($C2496="","",商品マスタ!$D2495)</f>
        <v/>
      </c>
      <c r="E2496" s="12" t="str">
        <f aca="false">IF($C2496="","",商品マスタ!$G2495)</f>
        <v/>
      </c>
      <c r="F2496" s="12" t="str">
        <f aca="false">IF($C2496="","",IF(商品マスタ!$P2495="","理論",商品マスタ!$P2495))</f>
        <v/>
      </c>
      <c r="G2496" s="17" t="str">
        <f aca="false">IF($C2496="","",N(商品マスタ!$H2495))</f>
        <v/>
      </c>
      <c r="H2496" s="14"/>
      <c r="I2496" s="17" t="str">
        <f aca="false">IF($C2496="","",N($H2496)*N(商品マスタ!$N2495))</f>
        <v/>
      </c>
      <c r="J2496" s="17" t="str">
        <f aca="false">IF($C2496="","",N($I2496)-N($G2496))</f>
        <v/>
      </c>
      <c r="K2496" s="37" t="str">
        <f aca="false">IF($C2496="","",N(商品マスタ!$I2495))</f>
        <v/>
      </c>
      <c r="L2496" s="17" t="str">
        <f aca="false">IF($C2496="","",MAX(1,N(商品マスタ!$J2495)))</f>
        <v/>
      </c>
      <c r="M2496" s="38" t="str">
        <f aca="false">IF($C2496="","",N(TOP!$C$16)*N($K2496))</f>
        <v/>
      </c>
      <c r="N2496" s="17" t="str">
        <f aca="false">IF($C2496="","",ROUNDUP(N($M2496)/N($L2496),0))</f>
        <v/>
      </c>
      <c r="O2496" s="17" t="str">
        <f aca="false">IF($C2496="","",N(商品マスタ!$R2495))</f>
        <v/>
      </c>
      <c r="P2496" s="17" t="str">
        <f aca="false">IF($C2496="","",IF($F2496="理論",(N($O2496)+N($N2496))-N($G2496),(N($O2496)+N($N2496))-N($I2496)))</f>
        <v/>
      </c>
      <c r="Q2496" s="17" t="str">
        <f aca="false">IF($C2496="","",MAX(1,N(商品マスタ!$K2495)))</f>
        <v/>
      </c>
      <c r="R2496" s="39" t="str">
        <f aca="false">IF($C2496="","",IF(N($P2496)/N($Q2496)&lt;=0,"",ROUNDUP(N($P2496)/N($Q2496),0)))</f>
        <v/>
      </c>
      <c r="S2496" s="14"/>
      <c r="T2496" s="40" t="str">
        <f aca="false">IF($C2496="","",N(商品マスタ!$M2495))</f>
        <v/>
      </c>
      <c r="U2496" s="40" t="str">
        <f aca="false">IF($S2496="","",N($S2496)*N($T2496))</f>
        <v/>
      </c>
      <c r="V2496" s="18"/>
    </row>
    <row r="2497" customFormat="false" ht="15" hidden="false" customHeight="false" outlineLevel="0" collapsed="false">
      <c r="B2497" s="12" t="n">
        <v>2491</v>
      </c>
      <c r="C2497" s="36" t="str">
        <f aca="false">IF(商品マスタ!$C2496="","",商品マスタ!$C2496)</f>
        <v/>
      </c>
      <c r="D2497" s="12" t="str">
        <f aca="false">IF($C2497="","",商品マスタ!$D2496)</f>
        <v/>
      </c>
      <c r="E2497" s="12" t="str">
        <f aca="false">IF($C2497="","",商品マスタ!$G2496)</f>
        <v/>
      </c>
      <c r="F2497" s="12" t="str">
        <f aca="false">IF($C2497="","",IF(商品マスタ!$P2496="","理論",商品マスタ!$P2496))</f>
        <v/>
      </c>
      <c r="G2497" s="17" t="str">
        <f aca="false">IF($C2497="","",N(商品マスタ!$H2496))</f>
        <v/>
      </c>
      <c r="H2497" s="14"/>
      <c r="I2497" s="17" t="str">
        <f aca="false">IF($C2497="","",N($H2497)*N(商品マスタ!$N2496))</f>
        <v/>
      </c>
      <c r="J2497" s="17" t="str">
        <f aca="false">IF($C2497="","",N($I2497)-N($G2497))</f>
        <v/>
      </c>
      <c r="K2497" s="37" t="str">
        <f aca="false">IF($C2497="","",N(商品マスタ!$I2496))</f>
        <v/>
      </c>
      <c r="L2497" s="17" t="str">
        <f aca="false">IF($C2497="","",MAX(1,N(商品マスタ!$J2496)))</f>
        <v/>
      </c>
      <c r="M2497" s="38" t="str">
        <f aca="false">IF($C2497="","",N(TOP!$C$16)*N($K2497))</f>
        <v/>
      </c>
      <c r="N2497" s="17" t="str">
        <f aca="false">IF($C2497="","",ROUNDUP(N($M2497)/N($L2497),0))</f>
        <v/>
      </c>
      <c r="O2497" s="17" t="str">
        <f aca="false">IF($C2497="","",N(商品マスタ!$R2496))</f>
        <v/>
      </c>
      <c r="P2497" s="17" t="str">
        <f aca="false">IF($C2497="","",IF($F2497="理論",(N($O2497)+N($N2497))-N($G2497),(N($O2497)+N($N2497))-N($I2497)))</f>
        <v/>
      </c>
      <c r="Q2497" s="17" t="str">
        <f aca="false">IF($C2497="","",MAX(1,N(商品マスタ!$K2496)))</f>
        <v/>
      </c>
      <c r="R2497" s="39" t="str">
        <f aca="false">IF($C2497="","",IF(N($P2497)/N($Q2497)&lt;=0,"",ROUNDUP(N($P2497)/N($Q2497),0)))</f>
        <v/>
      </c>
      <c r="S2497" s="14"/>
      <c r="T2497" s="40" t="str">
        <f aca="false">IF($C2497="","",N(商品マスタ!$M2496))</f>
        <v/>
      </c>
      <c r="U2497" s="40" t="str">
        <f aca="false">IF($S2497="","",N($S2497)*N($T2497))</f>
        <v/>
      </c>
      <c r="V2497" s="18"/>
    </row>
    <row r="2498" customFormat="false" ht="15" hidden="false" customHeight="false" outlineLevel="0" collapsed="false">
      <c r="B2498" s="12" t="n">
        <v>2492</v>
      </c>
      <c r="C2498" s="36" t="str">
        <f aca="false">IF(商品マスタ!$C2497="","",商品マスタ!$C2497)</f>
        <v/>
      </c>
      <c r="D2498" s="12" t="str">
        <f aca="false">IF($C2498="","",商品マスタ!$D2497)</f>
        <v/>
      </c>
      <c r="E2498" s="12" t="str">
        <f aca="false">IF($C2498="","",商品マスタ!$G2497)</f>
        <v/>
      </c>
      <c r="F2498" s="12" t="str">
        <f aca="false">IF($C2498="","",IF(商品マスタ!$P2497="","理論",商品マスタ!$P2497))</f>
        <v/>
      </c>
      <c r="G2498" s="17" t="str">
        <f aca="false">IF($C2498="","",N(商品マスタ!$H2497))</f>
        <v/>
      </c>
      <c r="H2498" s="14"/>
      <c r="I2498" s="17" t="str">
        <f aca="false">IF($C2498="","",N($H2498)*N(商品マスタ!$N2497))</f>
        <v/>
      </c>
      <c r="J2498" s="17" t="str">
        <f aca="false">IF($C2498="","",N($I2498)-N($G2498))</f>
        <v/>
      </c>
      <c r="K2498" s="37" t="str">
        <f aca="false">IF($C2498="","",N(商品マスタ!$I2497))</f>
        <v/>
      </c>
      <c r="L2498" s="17" t="str">
        <f aca="false">IF($C2498="","",MAX(1,N(商品マスタ!$J2497)))</f>
        <v/>
      </c>
      <c r="M2498" s="38" t="str">
        <f aca="false">IF($C2498="","",N(TOP!$C$16)*N($K2498))</f>
        <v/>
      </c>
      <c r="N2498" s="17" t="str">
        <f aca="false">IF($C2498="","",ROUNDUP(N($M2498)/N($L2498),0))</f>
        <v/>
      </c>
      <c r="O2498" s="17" t="str">
        <f aca="false">IF($C2498="","",N(商品マスタ!$R2497))</f>
        <v/>
      </c>
      <c r="P2498" s="17" t="str">
        <f aca="false">IF($C2498="","",IF($F2498="理論",(N($O2498)+N($N2498))-N($G2498),(N($O2498)+N($N2498))-N($I2498)))</f>
        <v/>
      </c>
      <c r="Q2498" s="17" t="str">
        <f aca="false">IF($C2498="","",MAX(1,N(商品マスタ!$K2497)))</f>
        <v/>
      </c>
      <c r="R2498" s="39" t="str">
        <f aca="false">IF($C2498="","",IF(N($P2498)/N($Q2498)&lt;=0,"",ROUNDUP(N($P2498)/N($Q2498),0)))</f>
        <v/>
      </c>
      <c r="S2498" s="14"/>
      <c r="T2498" s="40" t="str">
        <f aca="false">IF($C2498="","",N(商品マスタ!$M2497))</f>
        <v/>
      </c>
      <c r="U2498" s="40" t="str">
        <f aca="false">IF($S2498="","",N($S2498)*N($T2498))</f>
        <v/>
      </c>
      <c r="V2498" s="18"/>
    </row>
    <row r="2499" customFormat="false" ht="15" hidden="false" customHeight="false" outlineLevel="0" collapsed="false">
      <c r="B2499" s="12" t="n">
        <v>2493</v>
      </c>
      <c r="C2499" s="36" t="str">
        <f aca="false">IF(商品マスタ!$C2498="","",商品マスタ!$C2498)</f>
        <v/>
      </c>
      <c r="D2499" s="12" t="str">
        <f aca="false">IF($C2499="","",商品マスタ!$D2498)</f>
        <v/>
      </c>
      <c r="E2499" s="12" t="str">
        <f aca="false">IF($C2499="","",商品マスタ!$G2498)</f>
        <v/>
      </c>
      <c r="F2499" s="12" t="str">
        <f aca="false">IF($C2499="","",IF(商品マスタ!$P2498="","理論",商品マスタ!$P2498))</f>
        <v/>
      </c>
      <c r="G2499" s="17" t="str">
        <f aca="false">IF($C2499="","",N(商品マスタ!$H2498))</f>
        <v/>
      </c>
      <c r="H2499" s="14"/>
      <c r="I2499" s="17" t="str">
        <f aca="false">IF($C2499="","",N($H2499)*N(商品マスタ!$N2498))</f>
        <v/>
      </c>
      <c r="J2499" s="17" t="str">
        <f aca="false">IF($C2499="","",N($I2499)-N($G2499))</f>
        <v/>
      </c>
      <c r="K2499" s="37" t="str">
        <f aca="false">IF($C2499="","",N(商品マスタ!$I2498))</f>
        <v/>
      </c>
      <c r="L2499" s="17" t="str">
        <f aca="false">IF($C2499="","",MAX(1,N(商品マスタ!$J2498)))</f>
        <v/>
      </c>
      <c r="M2499" s="38" t="str">
        <f aca="false">IF($C2499="","",N(TOP!$C$16)*N($K2499))</f>
        <v/>
      </c>
      <c r="N2499" s="17" t="str">
        <f aca="false">IF($C2499="","",ROUNDUP(N($M2499)/N($L2499),0))</f>
        <v/>
      </c>
      <c r="O2499" s="17" t="str">
        <f aca="false">IF($C2499="","",N(商品マスタ!$R2498))</f>
        <v/>
      </c>
      <c r="P2499" s="17" t="str">
        <f aca="false">IF($C2499="","",IF($F2499="理論",(N($O2499)+N($N2499))-N($G2499),(N($O2499)+N($N2499))-N($I2499)))</f>
        <v/>
      </c>
      <c r="Q2499" s="17" t="str">
        <f aca="false">IF($C2499="","",MAX(1,N(商品マスタ!$K2498)))</f>
        <v/>
      </c>
      <c r="R2499" s="39" t="str">
        <f aca="false">IF($C2499="","",IF(N($P2499)/N($Q2499)&lt;=0,"",ROUNDUP(N($P2499)/N($Q2499),0)))</f>
        <v/>
      </c>
      <c r="S2499" s="14"/>
      <c r="T2499" s="40" t="str">
        <f aca="false">IF($C2499="","",N(商品マスタ!$M2498))</f>
        <v/>
      </c>
      <c r="U2499" s="40" t="str">
        <f aca="false">IF($S2499="","",N($S2499)*N($T2499))</f>
        <v/>
      </c>
      <c r="V2499" s="18"/>
    </row>
    <row r="2500" customFormat="false" ht="15" hidden="false" customHeight="false" outlineLevel="0" collapsed="false">
      <c r="B2500" s="12" t="n">
        <v>2494</v>
      </c>
      <c r="C2500" s="36" t="str">
        <f aca="false">IF(商品マスタ!$C2499="","",商品マスタ!$C2499)</f>
        <v/>
      </c>
      <c r="D2500" s="12" t="str">
        <f aca="false">IF($C2500="","",商品マスタ!$D2499)</f>
        <v/>
      </c>
      <c r="E2500" s="12" t="str">
        <f aca="false">IF($C2500="","",商品マスタ!$G2499)</f>
        <v/>
      </c>
      <c r="F2500" s="12" t="str">
        <f aca="false">IF($C2500="","",IF(商品マスタ!$P2499="","理論",商品マスタ!$P2499))</f>
        <v/>
      </c>
      <c r="G2500" s="17" t="str">
        <f aca="false">IF($C2500="","",N(商品マスタ!$H2499))</f>
        <v/>
      </c>
      <c r="H2500" s="14"/>
      <c r="I2500" s="17" t="str">
        <f aca="false">IF($C2500="","",N($H2500)*N(商品マスタ!$N2499))</f>
        <v/>
      </c>
      <c r="J2500" s="17" t="str">
        <f aca="false">IF($C2500="","",N($I2500)-N($G2500))</f>
        <v/>
      </c>
      <c r="K2500" s="37" t="str">
        <f aca="false">IF($C2500="","",N(商品マスタ!$I2499))</f>
        <v/>
      </c>
      <c r="L2500" s="17" t="str">
        <f aca="false">IF($C2500="","",MAX(1,N(商品マスタ!$J2499)))</f>
        <v/>
      </c>
      <c r="M2500" s="38" t="str">
        <f aca="false">IF($C2500="","",N(TOP!$C$16)*N($K2500))</f>
        <v/>
      </c>
      <c r="N2500" s="17" t="str">
        <f aca="false">IF($C2500="","",ROUNDUP(N($M2500)/N($L2500),0))</f>
        <v/>
      </c>
      <c r="O2500" s="17" t="str">
        <f aca="false">IF($C2500="","",N(商品マスタ!$R2499))</f>
        <v/>
      </c>
      <c r="P2500" s="17" t="str">
        <f aca="false">IF($C2500="","",IF($F2500="理論",(N($O2500)+N($N2500))-N($G2500),(N($O2500)+N($N2500))-N($I2500)))</f>
        <v/>
      </c>
      <c r="Q2500" s="17" t="str">
        <f aca="false">IF($C2500="","",MAX(1,N(商品マスタ!$K2499)))</f>
        <v/>
      </c>
      <c r="R2500" s="39" t="str">
        <f aca="false">IF($C2500="","",IF(N($P2500)/N($Q2500)&lt;=0,"",ROUNDUP(N($P2500)/N($Q2500),0)))</f>
        <v/>
      </c>
      <c r="S2500" s="14"/>
      <c r="T2500" s="40" t="str">
        <f aca="false">IF($C2500="","",N(商品マスタ!$M2499))</f>
        <v/>
      </c>
      <c r="U2500" s="40" t="str">
        <f aca="false">IF($S2500="","",N($S2500)*N($T2500))</f>
        <v/>
      </c>
      <c r="V2500" s="18"/>
    </row>
    <row r="2501" customFormat="false" ht="15" hidden="false" customHeight="false" outlineLevel="0" collapsed="false">
      <c r="B2501" s="12" t="n">
        <v>2495</v>
      </c>
      <c r="C2501" s="36" t="str">
        <f aca="false">IF(商品マスタ!$C2500="","",商品マスタ!$C2500)</f>
        <v/>
      </c>
      <c r="D2501" s="12" t="str">
        <f aca="false">IF($C2501="","",商品マスタ!$D2500)</f>
        <v/>
      </c>
      <c r="E2501" s="12" t="str">
        <f aca="false">IF($C2501="","",商品マスタ!$G2500)</f>
        <v/>
      </c>
      <c r="F2501" s="12" t="str">
        <f aca="false">IF($C2501="","",IF(商品マスタ!$P2500="","理論",商品マスタ!$P2500))</f>
        <v/>
      </c>
      <c r="G2501" s="17" t="str">
        <f aca="false">IF($C2501="","",N(商品マスタ!$H2500))</f>
        <v/>
      </c>
      <c r="H2501" s="14"/>
      <c r="I2501" s="17" t="str">
        <f aca="false">IF($C2501="","",N($H2501)*N(商品マスタ!$N2500))</f>
        <v/>
      </c>
      <c r="J2501" s="17" t="str">
        <f aca="false">IF($C2501="","",N($I2501)-N($G2501))</f>
        <v/>
      </c>
      <c r="K2501" s="37" t="str">
        <f aca="false">IF($C2501="","",N(商品マスタ!$I2500))</f>
        <v/>
      </c>
      <c r="L2501" s="17" t="str">
        <f aca="false">IF($C2501="","",MAX(1,N(商品マスタ!$J2500)))</f>
        <v/>
      </c>
      <c r="M2501" s="38" t="str">
        <f aca="false">IF($C2501="","",N(TOP!$C$16)*N($K2501))</f>
        <v/>
      </c>
      <c r="N2501" s="17" t="str">
        <f aca="false">IF($C2501="","",ROUNDUP(N($M2501)/N($L2501),0))</f>
        <v/>
      </c>
      <c r="O2501" s="17" t="str">
        <f aca="false">IF($C2501="","",N(商品マスタ!$R2500))</f>
        <v/>
      </c>
      <c r="P2501" s="17" t="str">
        <f aca="false">IF($C2501="","",IF($F2501="理論",(N($O2501)+N($N2501))-N($G2501),(N($O2501)+N($N2501))-N($I2501)))</f>
        <v/>
      </c>
      <c r="Q2501" s="17" t="str">
        <f aca="false">IF($C2501="","",MAX(1,N(商品マスタ!$K2500)))</f>
        <v/>
      </c>
      <c r="R2501" s="39" t="str">
        <f aca="false">IF($C2501="","",IF(N($P2501)/N($Q2501)&lt;=0,"",ROUNDUP(N($P2501)/N($Q2501),0)))</f>
        <v/>
      </c>
      <c r="S2501" s="14"/>
      <c r="T2501" s="40" t="str">
        <f aca="false">IF($C2501="","",N(商品マスタ!$M2500))</f>
        <v/>
      </c>
      <c r="U2501" s="40" t="str">
        <f aca="false">IF($S2501="","",N($S2501)*N($T2501))</f>
        <v/>
      </c>
      <c r="V2501" s="18"/>
    </row>
    <row r="2502" customFormat="false" ht="15" hidden="false" customHeight="false" outlineLevel="0" collapsed="false">
      <c r="B2502" s="12" t="n">
        <v>2496</v>
      </c>
      <c r="C2502" s="36" t="str">
        <f aca="false">IF(商品マスタ!$C2501="","",商品マスタ!$C2501)</f>
        <v/>
      </c>
      <c r="D2502" s="12" t="str">
        <f aca="false">IF($C2502="","",商品マスタ!$D2501)</f>
        <v/>
      </c>
      <c r="E2502" s="12" t="str">
        <f aca="false">IF($C2502="","",商品マスタ!$G2501)</f>
        <v/>
      </c>
      <c r="F2502" s="12" t="str">
        <f aca="false">IF($C2502="","",IF(商品マスタ!$P2501="","理論",商品マスタ!$P2501))</f>
        <v/>
      </c>
      <c r="G2502" s="17" t="str">
        <f aca="false">IF($C2502="","",N(商品マスタ!$H2501))</f>
        <v/>
      </c>
      <c r="H2502" s="14"/>
      <c r="I2502" s="17" t="str">
        <f aca="false">IF($C2502="","",N($H2502)*N(商品マスタ!$N2501))</f>
        <v/>
      </c>
      <c r="J2502" s="17" t="str">
        <f aca="false">IF($C2502="","",N($I2502)-N($G2502))</f>
        <v/>
      </c>
      <c r="K2502" s="37" t="str">
        <f aca="false">IF($C2502="","",N(商品マスタ!$I2501))</f>
        <v/>
      </c>
      <c r="L2502" s="17" t="str">
        <f aca="false">IF($C2502="","",MAX(1,N(商品マスタ!$J2501)))</f>
        <v/>
      </c>
      <c r="M2502" s="38" t="str">
        <f aca="false">IF($C2502="","",N(TOP!$C$16)*N($K2502))</f>
        <v/>
      </c>
      <c r="N2502" s="17" t="str">
        <f aca="false">IF($C2502="","",ROUNDUP(N($M2502)/N($L2502),0))</f>
        <v/>
      </c>
      <c r="O2502" s="17" t="str">
        <f aca="false">IF($C2502="","",N(商品マスタ!$R2501))</f>
        <v/>
      </c>
      <c r="P2502" s="17" t="str">
        <f aca="false">IF($C2502="","",IF($F2502="理論",(N($O2502)+N($N2502))-N($G2502),(N($O2502)+N($N2502))-N($I2502)))</f>
        <v/>
      </c>
      <c r="Q2502" s="17" t="str">
        <f aca="false">IF($C2502="","",MAX(1,N(商品マスタ!$K2501)))</f>
        <v/>
      </c>
      <c r="R2502" s="39" t="str">
        <f aca="false">IF($C2502="","",IF(N($P2502)/N($Q2502)&lt;=0,"",ROUNDUP(N($P2502)/N($Q2502),0)))</f>
        <v/>
      </c>
      <c r="S2502" s="14"/>
      <c r="T2502" s="40" t="str">
        <f aca="false">IF($C2502="","",N(商品マスタ!$M2501))</f>
        <v/>
      </c>
      <c r="U2502" s="40" t="str">
        <f aca="false">IF($S2502="","",N($S2502)*N($T2502))</f>
        <v/>
      </c>
      <c r="V2502" s="18"/>
    </row>
    <row r="2503" customFormat="false" ht="15" hidden="false" customHeight="false" outlineLevel="0" collapsed="false">
      <c r="B2503" s="12" t="n">
        <v>2497</v>
      </c>
      <c r="C2503" s="36" t="str">
        <f aca="false">IF(商品マスタ!$C2502="","",商品マスタ!$C2502)</f>
        <v/>
      </c>
      <c r="D2503" s="12" t="str">
        <f aca="false">IF($C2503="","",商品マスタ!$D2502)</f>
        <v/>
      </c>
      <c r="E2503" s="12" t="str">
        <f aca="false">IF($C2503="","",商品マスタ!$G2502)</f>
        <v/>
      </c>
      <c r="F2503" s="12" t="str">
        <f aca="false">IF($C2503="","",IF(商品マスタ!$P2502="","理論",商品マスタ!$P2502))</f>
        <v/>
      </c>
      <c r="G2503" s="17" t="str">
        <f aca="false">IF($C2503="","",N(商品マスタ!$H2502))</f>
        <v/>
      </c>
      <c r="H2503" s="14"/>
      <c r="I2503" s="17" t="str">
        <f aca="false">IF($C2503="","",N($H2503)*N(商品マスタ!$N2502))</f>
        <v/>
      </c>
      <c r="J2503" s="17" t="str">
        <f aca="false">IF($C2503="","",N($I2503)-N($G2503))</f>
        <v/>
      </c>
      <c r="K2503" s="37" t="str">
        <f aca="false">IF($C2503="","",N(商品マスタ!$I2502))</f>
        <v/>
      </c>
      <c r="L2503" s="17" t="str">
        <f aca="false">IF($C2503="","",MAX(1,N(商品マスタ!$J2502)))</f>
        <v/>
      </c>
      <c r="M2503" s="38" t="str">
        <f aca="false">IF($C2503="","",N(TOP!$C$16)*N($K2503))</f>
        <v/>
      </c>
      <c r="N2503" s="17" t="str">
        <f aca="false">IF($C2503="","",ROUNDUP(N($M2503)/N($L2503),0))</f>
        <v/>
      </c>
      <c r="O2503" s="17" t="str">
        <f aca="false">IF($C2503="","",N(商品マスタ!$R2502))</f>
        <v/>
      </c>
      <c r="P2503" s="17" t="str">
        <f aca="false">IF($C2503="","",IF($F2503="理論",(N($O2503)+N($N2503))-N($G2503),(N($O2503)+N($N2503))-N($I2503)))</f>
        <v/>
      </c>
      <c r="Q2503" s="17" t="str">
        <f aca="false">IF($C2503="","",MAX(1,N(商品マスタ!$K2502)))</f>
        <v/>
      </c>
      <c r="R2503" s="39" t="str">
        <f aca="false">IF($C2503="","",IF(N($P2503)/N($Q2503)&lt;=0,"",ROUNDUP(N($P2503)/N($Q2503),0)))</f>
        <v/>
      </c>
      <c r="S2503" s="14"/>
      <c r="T2503" s="40" t="str">
        <f aca="false">IF($C2503="","",N(商品マスタ!$M2502))</f>
        <v/>
      </c>
      <c r="U2503" s="40" t="str">
        <f aca="false">IF($S2503="","",N($S2503)*N($T2503))</f>
        <v/>
      </c>
      <c r="V2503" s="18"/>
    </row>
    <row r="2504" customFormat="false" ht="15" hidden="false" customHeight="false" outlineLevel="0" collapsed="false">
      <c r="B2504" s="12" t="n">
        <v>2498</v>
      </c>
      <c r="C2504" s="36" t="str">
        <f aca="false">IF(商品マスタ!$C2503="","",商品マスタ!$C2503)</f>
        <v/>
      </c>
      <c r="D2504" s="12" t="str">
        <f aca="false">IF($C2504="","",商品マスタ!$D2503)</f>
        <v/>
      </c>
      <c r="E2504" s="12" t="str">
        <f aca="false">IF($C2504="","",商品マスタ!$G2503)</f>
        <v/>
      </c>
      <c r="F2504" s="12" t="str">
        <f aca="false">IF($C2504="","",IF(商品マスタ!$P2503="","理論",商品マスタ!$P2503))</f>
        <v/>
      </c>
      <c r="G2504" s="17" t="str">
        <f aca="false">IF($C2504="","",N(商品マスタ!$H2503))</f>
        <v/>
      </c>
      <c r="H2504" s="14"/>
      <c r="I2504" s="17" t="str">
        <f aca="false">IF($C2504="","",N($H2504)*N(商品マスタ!$N2503))</f>
        <v/>
      </c>
      <c r="J2504" s="17" t="str">
        <f aca="false">IF($C2504="","",N($I2504)-N($G2504))</f>
        <v/>
      </c>
      <c r="K2504" s="37" t="str">
        <f aca="false">IF($C2504="","",N(商品マスタ!$I2503))</f>
        <v/>
      </c>
      <c r="L2504" s="17" t="str">
        <f aca="false">IF($C2504="","",MAX(1,N(商品マスタ!$J2503)))</f>
        <v/>
      </c>
      <c r="M2504" s="38" t="str">
        <f aca="false">IF($C2504="","",N(TOP!$C$16)*N($K2504))</f>
        <v/>
      </c>
      <c r="N2504" s="17" t="str">
        <f aca="false">IF($C2504="","",ROUNDUP(N($M2504)/N($L2504),0))</f>
        <v/>
      </c>
      <c r="O2504" s="17" t="str">
        <f aca="false">IF($C2504="","",N(商品マスタ!$R2503))</f>
        <v/>
      </c>
      <c r="P2504" s="17" t="str">
        <f aca="false">IF($C2504="","",IF($F2504="理論",(N($O2504)+N($N2504))-N($G2504),(N($O2504)+N($N2504))-N($I2504)))</f>
        <v/>
      </c>
      <c r="Q2504" s="17" t="str">
        <f aca="false">IF($C2504="","",MAX(1,N(商品マスタ!$K2503)))</f>
        <v/>
      </c>
      <c r="R2504" s="39" t="str">
        <f aca="false">IF($C2504="","",IF(N($P2504)/N($Q2504)&lt;=0,"",ROUNDUP(N($P2504)/N($Q2504),0)))</f>
        <v/>
      </c>
      <c r="S2504" s="14"/>
      <c r="T2504" s="40" t="str">
        <f aca="false">IF($C2504="","",N(商品マスタ!$M2503))</f>
        <v/>
      </c>
      <c r="U2504" s="40" t="str">
        <f aca="false">IF($S2504="","",N($S2504)*N($T2504))</f>
        <v/>
      </c>
      <c r="V2504" s="18"/>
    </row>
    <row r="2505" customFormat="false" ht="15" hidden="false" customHeight="false" outlineLevel="0" collapsed="false">
      <c r="B2505" s="12" t="n">
        <v>2499</v>
      </c>
      <c r="C2505" s="36" t="str">
        <f aca="false">IF(商品マスタ!$C2504="","",商品マスタ!$C2504)</f>
        <v/>
      </c>
      <c r="D2505" s="12" t="str">
        <f aca="false">IF($C2505="","",商品マスタ!$D2504)</f>
        <v/>
      </c>
      <c r="E2505" s="12" t="str">
        <f aca="false">IF($C2505="","",商品マスタ!$G2504)</f>
        <v/>
      </c>
      <c r="F2505" s="12" t="str">
        <f aca="false">IF($C2505="","",IF(商品マスタ!$P2504="","理論",商品マスタ!$P2504))</f>
        <v/>
      </c>
      <c r="G2505" s="17" t="str">
        <f aca="false">IF($C2505="","",N(商品マスタ!$H2504))</f>
        <v/>
      </c>
      <c r="H2505" s="14"/>
      <c r="I2505" s="17" t="str">
        <f aca="false">IF($C2505="","",N($H2505)*N(商品マスタ!$N2504))</f>
        <v/>
      </c>
      <c r="J2505" s="17" t="str">
        <f aca="false">IF($C2505="","",N($I2505)-N($G2505))</f>
        <v/>
      </c>
      <c r="K2505" s="37" t="str">
        <f aca="false">IF($C2505="","",N(商品マスタ!$I2504))</f>
        <v/>
      </c>
      <c r="L2505" s="17" t="str">
        <f aca="false">IF($C2505="","",MAX(1,N(商品マスタ!$J2504)))</f>
        <v/>
      </c>
      <c r="M2505" s="38" t="str">
        <f aca="false">IF($C2505="","",N(TOP!$C$16)*N($K2505))</f>
        <v/>
      </c>
      <c r="N2505" s="17" t="str">
        <f aca="false">IF($C2505="","",ROUNDUP(N($M2505)/N($L2505),0))</f>
        <v/>
      </c>
      <c r="O2505" s="17" t="str">
        <f aca="false">IF($C2505="","",N(商品マスタ!$R2504))</f>
        <v/>
      </c>
      <c r="P2505" s="17" t="str">
        <f aca="false">IF($C2505="","",IF($F2505="理論",(N($O2505)+N($N2505))-N($G2505),(N($O2505)+N($N2505))-N($I2505)))</f>
        <v/>
      </c>
      <c r="Q2505" s="17" t="str">
        <f aca="false">IF($C2505="","",MAX(1,N(商品マスタ!$K2504)))</f>
        <v/>
      </c>
      <c r="R2505" s="39" t="str">
        <f aca="false">IF($C2505="","",IF(N($P2505)/N($Q2505)&lt;=0,"",ROUNDUP(N($P2505)/N($Q2505),0)))</f>
        <v/>
      </c>
      <c r="S2505" s="14"/>
      <c r="T2505" s="40" t="str">
        <f aca="false">IF($C2505="","",N(商品マスタ!$M2504))</f>
        <v/>
      </c>
      <c r="U2505" s="40" t="str">
        <f aca="false">IF($S2505="","",N($S2505)*N($T2505))</f>
        <v/>
      </c>
      <c r="V2505" s="18"/>
    </row>
    <row r="2506" customFormat="false" ht="15" hidden="false" customHeight="false" outlineLevel="0" collapsed="false">
      <c r="B2506" s="12" t="n">
        <v>2500</v>
      </c>
      <c r="C2506" s="36" t="str">
        <f aca="false">IF(商品マスタ!$C2505="","",商品マスタ!$C2505)</f>
        <v/>
      </c>
      <c r="D2506" s="12" t="str">
        <f aca="false">IF($C2506="","",商品マスタ!$D2505)</f>
        <v/>
      </c>
      <c r="E2506" s="12" t="str">
        <f aca="false">IF($C2506="","",商品マスタ!$G2505)</f>
        <v/>
      </c>
      <c r="F2506" s="12" t="str">
        <f aca="false">IF($C2506="","",IF(商品マスタ!$P2505="","理論",商品マスタ!$P2505))</f>
        <v/>
      </c>
      <c r="G2506" s="17" t="str">
        <f aca="false">IF($C2506="","",N(商品マスタ!$H2505))</f>
        <v/>
      </c>
      <c r="H2506" s="14"/>
      <c r="I2506" s="17" t="str">
        <f aca="false">IF($C2506="","",N($H2506)*N(商品マスタ!$N2505))</f>
        <v/>
      </c>
      <c r="J2506" s="17" t="str">
        <f aca="false">IF($C2506="","",N($I2506)-N($G2506))</f>
        <v/>
      </c>
      <c r="K2506" s="37" t="str">
        <f aca="false">IF($C2506="","",N(商品マスタ!$I2505))</f>
        <v/>
      </c>
      <c r="L2506" s="17" t="str">
        <f aca="false">IF($C2506="","",MAX(1,N(商品マスタ!$J2505)))</f>
        <v/>
      </c>
      <c r="M2506" s="38" t="str">
        <f aca="false">IF($C2506="","",N(TOP!$C$16)*N($K2506))</f>
        <v/>
      </c>
      <c r="N2506" s="17" t="str">
        <f aca="false">IF($C2506="","",ROUNDUP(N($M2506)/N($L2506),0))</f>
        <v/>
      </c>
      <c r="O2506" s="17" t="str">
        <f aca="false">IF($C2506="","",N(商品マスタ!$R2505))</f>
        <v/>
      </c>
      <c r="P2506" s="17" t="str">
        <f aca="false">IF($C2506="","",IF($F2506="理論",(N($O2506)+N($N2506))-N($G2506),(N($O2506)+N($N2506))-N($I2506)))</f>
        <v/>
      </c>
      <c r="Q2506" s="17" t="str">
        <f aca="false">IF($C2506="","",MAX(1,N(商品マスタ!$K2505)))</f>
        <v/>
      </c>
      <c r="R2506" s="39" t="str">
        <f aca="false">IF($C2506="","",IF(N($P2506)/N($Q2506)&lt;=0,"",ROUNDUP(N($P2506)/N($Q2506),0)))</f>
        <v/>
      </c>
      <c r="S2506" s="14"/>
      <c r="T2506" s="40" t="str">
        <f aca="false">IF($C2506="","",N(商品マスタ!$M2505))</f>
        <v/>
      </c>
      <c r="U2506" s="40" t="str">
        <f aca="false">IF($S2506="","",N($S2506)*N($T2506))</f>
        <v/>
      </c>
      <c r="V2506" s="18"/>
    </row>
    <row r="2507" customFormat="false" ht="15" hidden="false" customHeight="false" outlineLevel="0" collapsed="false">
      <c r="B2507" s="12" t="n">
        <v>2501</v>
      </c>
      <c r="C2507" s="36" t="str">
        <f aca="false">IF(商品マスタ!$C2506="","",商品マスタ!$C2506)</f>
        <v/>
      </c>
      <c r="D2507" s="12" t="str">
        <f aca="false">IF($C2507="","",商品マスタ!$D2506)</f>
        <v/>
      </c>
      <c r="E2507" s="12" t="str">
        <f aca="false">IF($C2507="","",商品マスタ!$G2506)</f>
        <v/>
      </c>
      <c r="F2507" s="12" t="str">
        <f aca="false">IF($C2507="","",IF(商品マスタ!$P2506="","理論",商品マスタ!$P2506))</f>
        <v/>
      </c>
      <c r="G2507" s="17" t="str">
        <f aca="false">IF($C2507="","",N(商品マスタ!$H2506))</f>
        <v/>
      </c>
      <c r="H2507" s="14"/>
      <c r="I2507" s="17" t="str">
        <f aca="false">IF($C2507="","",N($H2507)*N(商品マスタ!$N2506))</f>
        <v/>
      </c>
      <c r="J2507" s="17" t="str">
        <f aca="false">IF($C2507="","",N($I2507)-N($G2507))</f>
        <v/>
      </c>
      <c r="K2507" s="37" t="str">
        <f aca="false">IF($C2507="","",N(商品マスタ!$I2506))</f>
        <v/>
      </c>
      <c r="L2507" s="17" t="str">
        <f aca="false">IF($C2507="","",MAX(1,N(商品マスタ!$J2506)))</f>
        <v/>
      </c>
      <c r="M2507" s="38" t="str">
        <f aca="false">IF($C2507="","",N(TOP!$C$16)*N($K2507))</f>
        <v/>
      </c>
      <c r="N2507" s="17" t="str">
        <f aca="false">IF($C2507="","",ROUNDUP(N($M2507)/N($L2507),0))</f>
        <v/>
      </c>
      <c r="O2507" s="17" t="str">
        <f aca="false">IF($C2507="","",N(商品マスタ!$R2506))</f>
        <v/>
      </c>
      <c r="P2507" s="17" t="str">
        <f aca="false">IF($C2507="","",IF($F2507="理論",(N($O2507)+N($N2507))-N($G2507),(N($O2507)+N($N2507))-N($I2507)))</f>
        <v/>
      </c>
      <c r="Q2507" s="17" t="str">
        <f aca="false">IF($C2507="","",MAX(1,N(商品マスタ!$K2506)))</f>
        <v/>
      </c>
      <c r="R2507" s="39" t="str">
        <f aca="false">IF($C2507="","",IF(N($P2507)/N($Q2507)&lt;=0,"",ROUNDUP(N($P2507)/N($Q2507),0)))</f>
        <v/>
      </c>
      <c r="S2507" s="14"/>
      <c r="T2507" s="40" t="str">
        <f aca="false">IF($C2507="","",N(商品マスタ!$M2506))</f>
        <v/>
      </c>
      <c r="U2507" s="40" t="str">
        <f aca="false">IF($S2507="","",N($S2507)*N($T2507))</f>
        <v/>
      </c>
      <c r="V2507" s="18"/>
    </row>
    <row r="2508" customFormat="false" ht="15" hidden="false" customHeight="false" outlineLevel="0" collapsed="false">
      <c r="B2508" s="12" t="n">
        <v>2502</v>
      </c>
      <c r="C2508" s="36" t="str">
        <f aca="false">IF(商品マスタ!$C2507="","",商品マスタ!$C2507)</f>
        <v/>
      </c>
      <c r="D2508" s="12" t="str">
        <f aca="false">IF($C2508="","",商品マスタ!$D2507)</f>
        <v/>
      </c>
      <c r="E2508" s="12" t="str">
        <f aca="false">IF($C2508="","",商品マスタ!$G2507)</f>
        <v/>
      </c>
      <c r="F2508" s="12" t="str">
        <f aca="false">IF($C2508="","",IF(商品マスタ!$P2507="","理論",商品マスタ!$P2507))</f>
        <v/>
      </c>
      <c r="G2508" s="17" t="str">
        <f aca="false">IF($C2508="","",N(商品マスタ!$H2507))</f>
        <v/>
      </c>
      <c r="H2508" s="14"/>
      <c r="I2508" s="17" t="str">
        <f aca="false">IF($C2508="","",N($H2508)*N(商品マスタ!$N2507))</f>
        <v/>
      </c>
      <c r="J2508" s="17" t="str">
        <f aca="false">IF($C2508="","",N($I2508)-N($G2508))</f>
        <v/>
      </c>
      <c r="K2508" s="37" t="str">
        <f aca="false">IF($C2508="","",N(商品マスタ!$I2507))</f>
        <v/>
      </c>
      <c r="L2508" s="17" t="str">
        <f aca="false">IF($C2508="","",MAX(1,N(商品マスタ!$J2507)))</f>
        <v/>
      </c>
      <c r="M2508" s="38" t="str">
        <f aca="false">IF($C2508="","",N(TOP!$C$16)*N($K2508))</f>
        <v/>
      </c>
      <c r="N2508" s="17" t="str">
        <f aca="false">IF($C2508="","",ROUNDUP(N($M2508)/N($L2508),0))</f>
        <v/>
      </c>
      <c r="O2508" s="17" t="str">
        <f aca="false">IF($C2508="","",N(商品マスタ!$R2507))</f>
        <v/>
      </c>
      <c r="P2508" s="17" t="str">
        <f aca="false">IF($C2508="","",IF($F2508="理論",(N($O2508)+N($N2508))-N($G2508),(N($O2508)+N($N2508))-N($I2508)))</f>
        <v/>
      </c>
      <c r="Q2508" s="17" t="str">
        <f aca="false">IF($C2508="","",MAX(1,N(商品マスタ!$K2507)))</f>
        <v/>
      </c>
      <c r="R2508" s="39" t="str">
        <f aca="false">IF($C2508="","",IF(N($P2508)/N($Q2508)&lt;=0,"",ROUNDUP(N($P2508)/N($Q2508),0)))</f>
        <v/>
      </c>
      <c r="S2508" s="14"/>
      <c r="T2508" s="40" t="str">
        <f aca="false">IF($C2508="","",N(商品マスタ!$M2507))</f>
        <v/>
      </c>
      <c r="U2508" s="40" t="str">
        <f aca="false">IF($S2508="","",N($S2508)*N($T2508))</f>
        <v/>
      </c>
      <c r="V2508" s="18"/>
    </row>
    <row r="2509" customFormat="false" ht="15" hidden="false" customHeight="false" outlineLevel="0" collapsed="false">
      <c r="B2509" s="12" t="n">
        <v>2503</v>
      </c>
      <c r="C2509" s="36" t="str">
        <f aca="false">IF(商品マスタ!$C2508="","",商品マスタ!$C2508)</f>
        <v/>
      </c>
      <c r="D2509" s="12" t="str">
        <f aca="false">IF($C2509="","",商品マスタ!$D2508)</f>
        <v/>
      </c>
      <c r="E2509" s="12" t="str">
        <f aca="false">IF($C2509="","",商品マスタ!$G2508)</f>
        <v/>
      </c>
      <c r="F2509" s="12" t="str">
        <f aca="false">IF($C2509="","",IF(商品マスタ!$P2508="","理論",商品マスタ!$P2508))</f>
        <v/>
      </c>
      <c r="G2509" s="17" t="str">
        <f aca="false">IF($C2509="","",N(商品マスタ!$H2508))</f>
        <v/>
      </c>
      <c r="H2509" s="14"/>
      <c r="I2509" s="17" t="str">
        <f aca="false">IF($C2509="","",N($H2509)*N(商品マスタ!$N2508))</f>
        <v/>
      </c>
      <c r="J2509" s="17" t="str">
        <f aca="false">IF($C2509="","",N($I2509)-N($G2509))</f>
        <v/>
      </c>
      <c r="K2509" s="37" t="str">
        <f aca="false">IF($C2509="","",N(商品マスタ!$I2508))</f>
        <v/>
      </c>
      <c r="L2509" s="17" t="str">
        <f aca="false">IF($C2509="","",MAX(1,N(商品マスタ!$J2508)))</f>
        <v/>
      </c>
      <c r="M2509" s="38" t="str">
        <f aca="false">IF($C2509="","",N(TOP!$C$16)*N($K2509))</f>
        <v/>
      </c>
      <c r="N2509" s="17" t="str">
        <f aca="false">IF($C2509="","",ROUNDUP(N($M2509)/N($L2509),0))</f>
        <v/>
      </c>
      <c r="O2509" s="17" t="str">
        <f aca="false">IF($C2509="","",N(商品マスタ!$R2508))</f>
        <v/>
      </c>
      <c r="P2509" s="17" t="str">
        <f aca="false">IF($C2509="","",IF($F2509="理論",(N($O2509)+N($N2509))-N($G2509),(N($O2509)+N($N2509))-N($I2509)))</f>
        <v/>
      </c>
      <c r="Q2509" s="17" t="str">
        <f aca="false">IF($C2509="","",MAX(1,N(商品マスタ!$K2508)))</f>
        <v/>
      </c>
      <c r="R2509" s="39" t="str">
        <f aca="false">IF($C2509="","",IF(N($P2509)/N($Q2509)&lt;=0,"",ROUNDUP(N($P2509)/N($Q2509),0)))</f>
        <v/>
      </c>
      <c r="S2509" s="14"/>
      <c r="T2509" s="40" t="str">
        <f aca="false">IF($C2509="","",N(商品マスタ!$M2508))</f>
        <v/>
      </c>
      <c r="U2509" s="40" t="str">
        <f aca="false">IF($S2509="","",N($S2509)*N($T2509))</f>
        <v/>
      </c>
      <c r="V2509" s="18"/>
    </row>
    <row r="2510" customFormat="false" ht="15" hidden="false" customHeight="false" outlineLevel="0" collapsed="false">
      <c r="B2510" s="12" t="n">
        <v>2504</v>
      </c>
      <c r="C2510" s="36" t="str">
        <f aca="false">IF(商品マスタ!$C2509="","",商品マスタ!$C2509)</f>
        <v/>
      </c>
      <c r="D2510" s="12" t="str">
        <f aca="false">IF($C2510="","",商品マスタ!$D2509)</f>
        <v/>
      </c>
      <c r="E2510" s="12" t="str">
        <f aca="false">IF($C2510="","",商品マスタ!$G2509)</f>
        <v/>
      </c>
      <c r="F2510" s="12" t="str">
        <f aca="false">IF($C2510="","",IF(商品マスタ!$P2509="","理論",商品マスタ!$P2509))</f>
        <v/>
      </c>
      <c r="G2510" s="17" t="str">
        <f aca="false">IF($C2510="","",N(商品マスタ!$H2509))</f>
        <v/>
      </c>
      <c r="H2510" s="14"/>
      <c r="I2510" s="17" t="str">
        <f aca="false">IF($C2510="","",N($H2510)*N(商品マスタ!$N2509))</f>
        <v/>
      </c>
      <c r="J2510" s="17" t="str">
        <f aca="false">IF($C2510="","",N($I2510)-N($G2510))</f>
        <v/>
      </c>
      <c r="K2510" s="37" t="str">
        <f aca="false">IF($C2510="","",N(商品マスタ!$I2509))</f>
        <v/>
      </c>
      <c r="L2510" s="17" t="str">
        <f aca="false">IF($C2510="","",MAX(1,N(商品マスタ!$J2509)))</f>
        <v/>
      </c>
      <c r="M2510" s="38" t="str">
        <f aca="false">IF($C2510="","",N(TOP!$C$16)*N($K2510))</f>
        <v/>
      </c>
      <c r="N2510" s="17" t="str">
        <f aca="false">IF($C2510="","",ROUNDUP(N($M2510)/N($L2510),0))</f>
        <v/>
      </c>
      <c r="O2510" s="17" t="str">
        <f aca="false">IF($C2510="","",N(商品マスタ!$R2509))</f>
        <v/>
      </c>
      <c r="P2510" s="17" t="str">
        <f aca="false">IF($C2510="","",IF($F2510="理論",(N($O2510)+N($N2510))-N($G2510),(N($O2510)+N($N2510))-N($I2510)))</f>
        <v/>
      </c>
      <c r="Q2510" s="17" t="str">
        <f aca="false">IF($C2510="","",MAX(1,N(商品マスタ!$K2509)))</f>
        <v/>
      </c>
      <c r="R2510" s="39" t="str">
        <f aca="false">IF($C2510="","",IF(N($P2510)/N($Q2510)&lt;=0,"",ROUNDUP(N($P2510)/N($Q2510),0)))</f>
        <v/>
      </c>
      <c r="S2510" s="14"/>
      <c r="T2510" s="40" t="str">
        <f aca="false">IF($C2510="","",N(商品マスタ!$M2509))</f>
        <v/>
      </c>
      <c r="U2510" s="40" t="str">
        <f aca="false">IF($S2510="","",N($S2510)*N($T2510))</f>
        <v/>
      </c>
      <c r="V2510" s="18"/>
    </row>
    <row r="2511" customFormat="false" ht="15" hidden="false" customHeight="false" outlineLevel="0" collapsed="false">
      <c r="B2511" s="12" t="n">
        <v>2505</v>
      </c>
      <c r="C2511" s="36" t="str">
        <f aca="false">IF(商品マスタ!$C2510="","",商品マスタ!$C2510)</f>
        <v/>
      </c>
      <c r="D2511" s="12" t="str">
        <f aca="false">IF($C2511="","",商品マスタ!$D2510)</f>
        <v/>
      </c>
      <c r="E2511" s="12" t="str">
        <f aca="false">IF($C2511="","",商品マスタ!$G2510)</f>
        <v/>
      </c>
      <c r="F2511" s="12" t="str">
        <f aca="false">IF($C2511="","",IF(商品マスタ!$P2510="","理論",商品マスタ!$P2510))</f>
        <v/>
      </c>
      <c r="G2511" s="17" t="str">
        <f aca="false">IF($C2511="","",N(商品マスタ!$H2510))</f>
        <v/>
      </c>
      <c r="H2511" s="14"/>
      <c r="I2511" s="17" t="str">
        <f aca="false">IF($C2511="","",N($H2511)*N(商品マスタ!$N2510))</f>
        <v/>
      </c>
      <c r="J2511" s="17" t="str">
        <f aca="false">IF($C2511="","",N($I2511)-N($G2511))</f>
        <v/>
      </c>
      <c r="K2511" s="37" t="str">
        <f aca="false">IF($C2511="","",N(商品マスタ!$I2510))</f>
        <v/>
      </c>
      <c r="L2511" s="17" t="str">
        <f aca="false">IF($C2511="","",MAX(1,N(商品マスタ!$J2510)))</f>
        <v/>
      </c>
      <c r="M2511" s="38" t="str">
        <f aca="false">IF($C2511="","",N(TOP!$C$16)*N($K2511))</f>
        <v/>
      </c>
      <c r="N2511" s="17" t="str">
        <f aca="false">IF($C2511="","",ROUNDUP(N($M2511)/N($L2511),0))</f>
        <v/>
      </c>
      <c r="O2511" s="17" t="str">
        <f aca="false">IF($C2511="","",N(商品マスタ!$R2510))</f>
        <v/>
      </c>
      <c r="P2511" s="17" t="str">
        <f aca="false">IF($C2511="","",IF($F2511="理論",(N($O2511)+N($N2511))-N($G2511),(N($O2511)+N($N2511))-N($I2511)))</f>
        <v/>
      </c>
      <c r="Q2511" s="17" t="str">
        <f aca="false">IF($C2511="","",MAX(1,N(商品マスタ!$K2510)))</f>
        <v/>
      </c>
      <c r="R2511" s="39" t="str">
        <f aca="false">IF($C2511="","",IF(N($P2511)/N($Q2511)&lt;=0,"",ROUNDUP(N($P2511)/N($Q2511),0)))</f>
        <v/>
      </c>
      <c r="S2511" s="14"/>
      <c r="T2511" s="40" t="str">
        <f aca="false">IF($C2511="","",N(商品マスタ!$M2510))</f>
        <v/>
      </c>
      <c r="U2511" s="40" t="str">
        <f aca="false">IF($S2511="","",N($S2511)*N($T2511))</f>
        <v/>
      </c>
      <c r="V2511" s="18"/>
    </row>
    <row r="2512" customFormat="false" ht="15" hidden="false" customHeight="false" outlineLevel="0" collapsed="false">
      <c r="B2512" s="12" t="n">
        <v>2506</v>
      </c>
      <c r="C2512" s="36" t="str">
        <f aca="false">IF(商品マスタ!$C2511="","",商品マスタ!$C2511)</f>
        <v/>
      </c>
      <c r="D2512" s="12" t="str">
        <f aca="false">IF($C2512="","",商品マスタ!$D2511)</f>
        <v/>
      </c>
      <c r="E2512" s="12" t="str">
        <f aca="false">IF($C2512="","",商品マスタ!$G2511)</f>
        <v/>
      </c>
      <c r="F2512" s="12" t="str">
        <f aca="false">IF($C2512="","",IF(商品マスタ!$P2511="","理論",商品マスタ!$P2511))</f>
        <v/>
      </c>
      <c r="G2512" s="17" t="str">
        <f aca="false">IF($C2512="","",N(商品マスタ!$H2511))</f>
        <v/>
      </c>
      <c r="H2512" s="14"/>
      <c r="I2512" s="17" t="str">
        <f aca="false">IF($C2512="","",N($H2512)*N(商品マスタ!$N2511))</f>
        <v/>
      </c>
      <c r="J2512" s="17" t="str">
        <f aca="false">IF($C2512="","",N($I2512)-N($G2512))</f>
        <v/>
      </c>
      <c r="K2512" s="37" t="str">
        <f aca="false">IF($C2512="","",N(商品マスタ!$I2511))</f>
        <v/>
      </c>
      <c r="L2512" s="17" t="str">
        <f aca="false">IF($C2512="","",MAX(1,N(商品マスタ!$J2511)))</f>
        <v/>
      </c>
      <c r="M2512" s="38" t="str">
        <f aca="false">IF($C2512="","",N(TOP!$C$16)*N($K2512))</f>
        <v/>
      </c>
      <c r="N2512" s="17" t="str">
        <f aca="false">IF($C2512="","",ROUNDUP(N($M2512)/N($L2512),0))</f>
        <v/>
      </c>
      <c r="O2512" s="17" t="str">
        <f aca="false">IF($C2512="","",N(商品マスタ!$R2511))</f>
        <v/>
      </c>
      <c r="P2512" s="17" t="str">
        <f aca="false">IF($C2512="","",IF($F2512="理論",(N($O2512)+N($N2512))-N($G2512),(N($O2512)+N($N2512))-N($I2512)))</f>
        <v/>
      </c>
      <c r="Q2512" s="17" t="str">
        <f aca="false">IF($C2512="","",MAX(1,N(商品マスタ!$K2511)))</f>
        <v/>
      </c>
      <c r="R2512" s="39" t="str">
        <f aca="false">IF($C2512="","",IF(N($P2512)/N($Q2512)&lt;=0,"",ROUNDUP(N($P2512)/N($Q2512),0)))</f>
        <v/>
      </c>
      <c r="S2512" s="14"/>
      <c r="T2512" s="40" t="str">
        <f aca="false">IF($C2512="","",N(商品マスタ!$M2511))</f>
        <v/>
      </c>
      <c r="U2512" s="40" t="str">
        <f aca="false">IF($S2512="","",N($S2512)*N($T2512))</f>
        <v/>
      </c>
      <c r="V2512" s="18"/>
    </row>
    <row r="2513" customFormat="false" ht="15" hidden="false" customHeight="false" outlineLevel="0" collapsed="false">
      <c r="B2513" s="12" t="n">
        <v>2507</v>
      </c>
      <c r="C2513" s="36" t="str">
        <f aca="false">IF(商品マスタ!$C2512="","",商品マスタ!$C2512)</f>
        <v/>
      </c>
      <c r="D2513" s="12" t="str">
        <f aca="false">IF($C2513="","",商品マスタ!$D2512)</f>
        <v/>
      </c>
      <c r="E2513" s="12" t="str">
        <f aca="false">IF($C2513="","",商品マスタ!$G2512)</f>
        <v/>
      </c>
      <c r="F2513" s="12" t="str">
        <f aca="false">IF($C2513="","",IF(商品マスタ!$P2512="","理論",商品マスタ!$P2512))</f>
        <v/>
      </c>
      <c r="G2513" s="17" t="str">
        <f aca="false">IF($C2513="","",N(商品マスタ!$H2512))</f>
        <v/>
      </c>
      <c r="H2513" s="14"/>
      <c r="I2513" s="17" t="str">
        <f aca="false">IF($C2513="","",N($H2513)*N(商品マスタ!$N2512))</f>
        <v/>
      </c>
      <c r="J2513" s="17" t="str">
        <f aca="false">IF($C2513="","",N($I2513)-N($G2513))</f>
        <v/>
      </c>
      <c r="K2513" s="37" t="str">
        <f aca="false">IF($C2513="","",N(商品マスタ!$I2512))</f>
        <v/>
      </c>
      <c r="L2513" s="17" t="str">
        <f aca="false">IF($C2513="","",MAX(1,N(商品マスタ!$J2512)))</f>
        <v/>
      </c>
      <c r="M2513" s="38" t="str">
        <f aca="false">IF($C2513="","",N(TOP!$C$16)*N($K2513))</f>
        <v/>
      </c>
      <c r="N2513" s="17" t="str">
        <f aca="false">IF($C2513="","",ROUNDUP(N($M2513)/N($L2513),0))</f>
        <v/>
      </c>
      <c r="O2513" s="17" t="str">
        <f aca="false">IF($C2513="","",N(商品マスタ!$R2512))</f>
        <v/>
      </c>
      <c r="P2513" s="17" t="str">
        <f aca="false">IF($C2513="","",IF($F2513="理論",(N($O2513)+N($N2513))-N($G2513),(N($O2513)+N($N2513))-N($I2513)))</f>
        <v/>
      </c>
      <c r="Q2513" s="17" t="str">
        <f aca="false">IF($C2513="","",MAX(1,N(商品マスタ!$K2512)))</f>
        <v/>
      </c>
      <c r="R2513" s="39" t="str">
        <f aca="false">IF($C2513="","",IF(N($P2513)/N($Q2513)&lt;=0,"",ROUNDUP(N($P2513)/N($Q2513),0)))</f>
        <v/>
      </c>
      <c r="S2513" s="14"/>
      <c r="T2513" s="40" t="str">
        <f aca="false">IF($C2513="","",N(商品マスタ!$M2512))</f>
        <v/>
      </c>
      <c r="U2513" s="40" t="str">
        <f aca="false">IF($S2513="","",N($S2513)*N($T2513))</f>
        <v/>
      </c>
      <c r="V2513" s="18"/>
    </row>
    <row r="2514" customFormat="false" ht="15" hidden="false" customHeight="false" outlineLevel="0" collapsed="false">
      <c r="B2514" s="12" t="n">
        <v>2508</v>
      </c>
      <c r="C2514" s="36" t="str">
        <f aca="false">IF(商品マスタ!$C2513="","",商品マスタ!$C2513)</f>
        <v/>
      </c>
      <c r="D2514" s="12" t="str">
        <f aca="false">IF($C2514="","",商品マスタ!$D2513)</f>
        <v/>
      </c>
      <c r="E2514" s="12" t="str">
        <f aca="false">IF($C2514="","",商品マスタ!$G2513)</f>
        <v/>
      </c>
      <c r="F2514" s="12" t="str">
        <f aca="false">IF($C2514="","",IF(商品マスタ!$P2513="","理論",商品マスタ!$P2513))</f>
        <v/>
      </c>
      <c r="G2514" s="17" t="str">
        <f aca="false">IF($C2514="","",N(商品マスタ!$H2513))</f>
        <v/>
      </c>
      <c r="H2514" s="14"/>
      <c r="I2514" s="17" t="str">
        <f aca="false">IF($C2514="","",N($H2514)*N(商品マスタ!$N2513))</f>
        <v/>
      </c>
      <c r="J2514" s="17" t="str">
        <f aca="false">IF($C2514="","",N($I2514)-N($G2514))</f>
        <v/>
      </c>
      <c r="K2514" s="37" t="str">
        <f aca="false">IF($C2514="","",N(商品マスタ!$I2513))</f>
        <v/>
      </c>
      <c r="L2514" s="17" t="str">
        <f aca="false">IF($C2514="","",MAX(1,N(商品マスタ!$J2513)))</f>
        <v/>
      </c>
      <c r="M2514" s="38" t="str">
        <f aca="false">IF($C2514="","",N(TOP!$C$16)*N($K2514))</f>
        <v/>
      </c>
      <c r="N2514" s="17" t="str">
        <f aca="false">IF($C2514="","",ROUNDUP(N($M2514)/N($L2514),0))</f>
        <v/>
      </c>
      <c r="O2514" s="17" t="str">
        <f aca="false">IF($C2514="","",N(商品マスタ!$R2513))</f>
        <v/>
      </c>
      <c r="P2514" s="17" t="str">
        <f aca="false">IF($C2514="","",IF($F2514="理論",(N($O2514)+N($N2514))-N($G2514),(N($O2514)+N($N2514))-N($I2514)))</f>
        <v/>
      </c>
      <c r="Q2514" s="17" t="str">
        <f aca="false">IF($C2514="","",MAX(1,N(商品マスタ!$K2513)))</f>
        <v/>
      </c>
      <c r="R2514" s="39" t="str">
        <f aca="false">IF($C2514="","",IF(N($P2514)/N($Q2514)&lt;=0,"",ROUNDUP(N($P2514)/N($Q2514),0)))</f>
        <v/>
      </c>
      <c r="S2514" s="14"/>
      <c r="T2514" s="40" t="str">
        <f aca="false">IF($C2514="","",N(商品マスタ!$M2513))</f>
        <v/>
      </c>
      <c r="U2514" s="40" t="str">
        <f aca="false">IF($S2514="","",N($S2514)*N($T2514))</f>
        <v/>
      </c>
      <c r="V2514" s="18"/>
    </row>
    <row r="2515" customFormat="false" ht="15" hidden="false" customHeight="false" outlineLevel="0" collapsed="false">
      <c r="B2515" s="12" t="n">
        <v>2509</v>
      </c>
      <c r="C2515" s="36" t="str">
        <f aca="false">IF(商品マスタ!$C2514="","",商品マスタ!$C2514)</f>
        <v/>
      </c>
      <c r="D2515" s="12" t="str">
        <f aca="false">IF($C2515="","",商品マスタ!$D2514)</f>
        <v/>
      </c>
      <c r="E2515" s="12" t="str">
        <f aca="false">IF($C2515="","",商品マスタ!$G2514)</f>
        <v/>
      </c>
      <c r="F2515" s="12" t="str">
        <f aca="false">IF($C2515="","",IF(商品マスタ!$P2514="","理論",商品マスタ!$P2514))</f>
        <v/>
      </c>
      <c r="G2515" s="17" t="str">
        <f aca="false">IF($C2515="","",N(商品マスタ!$H2514))</f>
        <v/>
      </c>
      <c r="H2515" s="14"/>
      <c r="I2515" s="17" t="str">
        <f aca="false">IF($C2515="","",N($H2515)*N(商品マスタ!$N2514))</f>
        <v/>
      </c>
      <c r="J2515" s="17" t="str">
        <f aca="false">IF($C2515="","",N($I2515)-N($G2515))</f>
        <v/>
      </c>
      <c r="K2515" s="37" t="str">
        <f aca="false">IF($C2515="","",N(商品マスタ!$I2514))</f>
        <v/>
      </c>
      <c r="L2515" s="17" t="str">
        <f aca="false">IF($C2515="","",MAX(1,N(商品マスタ!$J2514)))</f>
        <v/>
      </c>
      <c r="M2515" s="38" t="str">
        <f aca="false">IF($C2515="","",N(TOP!$C$16)*N($K2515))</f>
        <v/>
      </c>
      <c r="N2515" s="17" t="str">
        <f aca="false">IF($C2515="","",ROUNDUP(N($M2515)/N($L2515),0))</f>
        <v/>
      </c>
      <c r="O2515" s="17" t="str">
        <f aca="false">IF($C2515="","",N(商品マスタ!$R2514))</f>
        <v/>
      </c>
      <c r="P2515" s="17" t="str">
        <f aca="false">IF($C2515="","",IF($F2515="理論",(N($O2515)+N($N2515))-N($G2515),(N($O2515)+N($N2515))-N($I2515)))</f>
        <v/>
      </c>
      <c r="Q2515" s="17" t="str">
        <f aca="false">IF($C2515="","",MAX(1,N(商品マスタ!$K2514)))</f>
        <v/>
      </c>
      <c r="R2515" s="39" t="str">
        <f aca="false">IF($C2515="","",IF(N($P2515)/N($Q2515)&lt;=0,"",ROUNDUP(N($P2515)/N($Q2515),0)))</f>
        <v/>
      </c>
      <c r="S2515" s="14"/>
      <c r="T2515" s="40" t="str">
        <f aca="false">IF($C2515="","",N(商品マスタ!$M2514))</f>
        <v/>
      </c>
      <c r="U2515" s="40" t="str">
        <f aca="false">IF($S2515="","",N($S2515)*N($T2515))</f>
        <v/>
      </c>
      <c r="V2515" s="18"/>
    </row>
    <row r="2516" customFormat="false" ht="15" hidden="false" customHeight="false" outlineLevel="0" collapsed="false">
      <c r="B2516" s="12" t="n">
        <v>2510</v>
      </c>
      <c r="C2516" s="36" t="str">
        <f aca="false">IF(商品マスタ!$C2515="","",商品マスタ!$C2515)</f>
        <v/>
      </c>
      <c r="D2516" s="12" t="str">
        <f aca="false">IF($C2516="","",商品マスタ!$D2515)</f>
        <v/>
      </c>
      <c r="E2516" s="12" t="str">
        <f aca="false">IF($C2516="","",商品マスタ!$G2515)</f>
        <v/>
      </c>
      <c r="F2516" s="12" t="str">
        <f aca="false">IF($C2516="","",IF(商品マスタ!$P2515="","理論",商品マスタ!$P2515))</f>
        <v/>
      </c>
      <c r="G2516" s="17" t="str">
        <f aca="false">IF($C2516="","",N(商品マスタ!$H2515))</f>
        <v/>
      </c>
      <c r="H2516" s="14"/>
      <c r="I2516" s="17" t="str">
        <f aca="false">IF($C2516="","",N($H2516)*N(商品マスタ!$N2515))</f>
        <v/>
      </c>
      <c r="J2516" s="17" t="str">
        <f aca="false">IF($C2516="","",N($I2516)-N($G2516))</f>
        <v/>
      </c>
      <c r="K2516" s="37" t="str">
        <f aca="false">IF($C2516="","",N(商品マスタ!$I2515))</f>
        <v/>
      </c>
      <c r="L2516" s="17" t="str">
        <f aca="false">IF($C2516="","",MAX(1,N(商品マスタ!$J2515)))</f>
        <v/>
      </c>
      <c r="M2516" s="38" t="str">
        <f aca="false">IF($C2516="","",N(TOP!$C$16)*N($K2516))</f>
        <v/>
      </c>
      <c r="N2516" s="17" t="str">
        <f aca="false">IF($C2516="","",ROUNDUP(N($M2516)/N($L2516),0))</f>
        <v/>
      </c>
      <c r="O2516" s="17" t="str">
        <f aca="false">IF($C2516="","",N(商品マスタ!$R2515))</f>
        <v/>
      </c>
      <c r="P2516" s="17" t="str">
        <f aca="false">IF($C2516="","",IF($F2516="理論",(N($O2516)+N($N2516))-N($G2516),(N($O2516)+N($N2516))-N($I2516)))</f>
        <v/>
      </c>
      <c r="Q2516" s="17" t="str">
        <f aca="false">IF($C2516="","",MAX(1,N(商品マスタ!$K2515)))</f>
        <v/>
      </c>
      <c r="R2516" s="39" t="str">
        <f aca="false">IF($C2516="","",IF(N($P2516)/N($Q2516)&lt;=0,"",ROUNDUP(N($P2516)/N($Q2516),0)))</f>
        <v/>
      </c>
      <c r="S2516" s="14"/>
      <c r="T2516" s="40" t="str">
        <f aca="false">IF($C2516="","",N(商品マスタ!$M2515))</f>
        <v/>
      </c>
      <c r="U2516" s="40" t="str">
        <f aca="false">IF($S2516="","",N($S2516)*N($T2516))</f>
        <v/>
      </c>
      <c r="V2516" s="18"/>
    </row>
    <row r="2517" customFormat="false" ht="15" hidden="false" customHeight="false" outlineLevel="0" collapsed="false">
      <c r="B2517" s="12" t="n">
        <v>2511</v>
      </c>
      <c r="C2517" s="36" t="str">
        <f aca="false">IF(商品マスタ!$C2516="","",商品マスタ!$C2516)</f>
        <v/>
      </c>
      <c r="D2517" s="12" t="str">
        <f aca="false">IF($C2517="","",商品マスタ!$D2516)</f>
        <v/>
      </c>
      <c r="E2517" s="12" t="str">
        <f aca="false">IF($C2517="","",商品マスタ!$G2516)</f>
        <v/>
      </c>
      <c r="F2517" s="12" t="str">
        <f aca="false">IF($C2517="","",IF(商品マスタ!$P2516="","理論",商品マスタ!$P2516))</f>
        <v/>
      </c>
      <c r="G2517" s="17" t="str">
        <f aca="false">IF($C2517="","",N(商品マスタ!$H2516))</f>
        <v/>
      </c>
      <c r="H2517" s="14"/>
      <c r="I2517" s="17" t="str">
        <f aca="false">IF($C2517="","",N($H2517)*N(商品マスタ!$N2516))</f>
        <v/>
      </c>
      <c r="J2517" s="17" t="str">
        <f aca="false">IF($C2517="","",N($I2517)-N($G2517))</f>
        <v/>
      </c>
      <c r="K2517" s="37" t="str">
        <f aca="false">IF($C2517="","",N(商品マスタ!$I2516))</f>
        <v/>
      </c>
      <c r="L2517" s="17" t="str">
        <f aca="false">IF($C2517="","",MAX(1,N(商品マスタ!$J2516)))</f>
        <v/>
      </c>
      <c r="M2517" s="38" t="str">
        <f aca="false">IF($C2517="","",N(TOP!$C$16)*N($K2517))</f>
        <v/>
      </c>
      <c r="N2517" s="17" t="str">
        <f aca="false">IF($C2517="","",ROUNDUP(N($M2517)/N($L2517),0))</f>
        <v/>
      </c>
      <c r="O2517" s="17" t="str">
        <f aca="false">IF($C2517="","",N(商品マスタ!$R2516))</f>
        <v/>
      </c>
      <c r="P2517" s="17" t="str">
        <f aca="false">IF($C2517="","",IF($F2517="理論",(N($O2517)+N($N2517))-N($G2517),(N($O2517)+N($N2517))-N($I2517)))</f>
        <v/>
      </c>
      <c r="Q2517" s="17" t="str">
        <f aca="false">IF($C2517="","",MAX(1,N(商品マスタ!$K2516)))</f>
        <v/>
      </c>
      <c r="R2517" s="39" t="str">
        <f aca="false">IF($C2517="","",IF(N($P2517)/N($Q2517)&lt;=0,"",ROUNDUP(N($P2517)/N($Q2517),0)))</f>
        <v/>
      </c>
      <c r="S2517" s="14"/>
      <c r="T2517" s="40" t="str">
        <f aca="false">IF($C2517="","",N(商品マスタ!$M2516))</f>
        <v/>
      </c>
      <c r="U2517" s="40" t="str">
        <f aca="false">IF($S2517="","",N($S2517)*N($T2517))</f>
        <v/>
      </c>
      <c r="V2517" s="18"/>
    </row>
    <row r="2518" customFormat="false" ht="15" hidden="false" customHeight="false" outlineLevel="0" collapsed="false">
      <c r="B2518" s="12" t="n">
        <v>2512</v>
      </c>
      <c r="C2518" s="36" t="str">
        <f aca="false">IF(商品マスタ!$C2517="","",商品マスタ!$C2517)</f>
        <v/>
      </c>
      <c r="D2518" s="12" t="str">
        <f aca="false">IF($C2518="","",商品マスタ!$D2517)</f>
        <v/>
      </c>
      <c r="E2518" s="12" t="str">
        <f aca="false">IF($C2518="","",商品マスタ!$G2517)</f>
        <v/>
      </c>
      <c r="F2518" s="12" t="str">
        <f aca="false">IF($C2518="","",IF(商品マスタ!$P2517="","理論",商品マスタ!$P2517))</f>
        <v/>
      </c>
      <c r="G2518" s="17" t="str">
        <f aca="false">IF($C2518="","",N(商品マスタ!$H2517))</f>
        <v/>
      </c>
      <c r="H2518" s="14"/>
      <c r="I2518" s="17" t="str">
        <f aca="false">IF($C2518="","",N($H2518)*N(商品マスタ!$N2517))</f>
        <v/>
      </c>
      <c r="J2518" s="17" t="str">
        <f aca="false">IF($C2518="","",N($I2518)-N($G2518))</f>
        <v/>
      </c>
      <c r="K2518" s="37" t="str">
        <f aca="false">IF($C2518="","",N(商品マスタ!$I2517))</f>
        <v/>
      </c>
      <c r="L2518" s="17" t="str">
        <f aca="false">IF($C2518="","",MAX(1,N(商品マスタ!$J2517)))</f>
        <v/>
      </c>
      <c r="M2518" s="38" t="str">
        <f aca="false">IF($C2518="","",N(TOP!$C$16)*N($K2518))</f>
        <v/>
      </c>
      <c r="N2518" s="17" t="str">
        <f aca="false">IF($C2518="","",ROUNDUP(N($M2518)/N($L2518),0))</f>
        <v/>
      </c>
      <c r="O2518" s="17" t="str">
        <f aca="false">IF($C2518="","",N(商品マスタ!$R2517))</f>
        <v/>
      </c>
      <c r="P2518" s="17" t="str">
        <f aca="false">IF($C2518="","",IF($F2518="理論",(N($O2518)+N($N2518))-N($G2518),(N($O2518)+N($N2518))-N($I2518)))</f>
        <v/>
      </c>
      <c r="Q2518" s="17" t="str">
        <f aca="false">IF($C2518="","",MAX(1,N(商品マスタ!$K2517)))</f>
        <v/>
      </c>
      <c r="R2518" s="39" t="str">
        <f aca="false">IF($C2518="","",IF(N($P2518)/N($Q2518)&lt;=0,"",ROUNDUP(N($P2518)/N($Q2518),0)))</f>
        <v/>
      </c>
      <c r="S2518" s="14"/>
      <c r="T2518" s="40" t="str">
        <f aca="false">IF($C2518="","",N(商品マスタ!$M2517))</f>
        <v/>
      </c>
      <c r="U2518" s="40" t="str">
        <f aca="false">IF($S2518="","",N($S2518)*N($T2518))</f>
        <v/>
      </c>
      <c r="V2518" s="18"/>
    </row>
    <row r="2519" customFormat="false" ht="15" hidden="false" customHeight="false" outlineLevel="0" collapsed="false">
      <c r="B2519" s="12" t="n">
        <v>2513</v>
      </c>
      <c r="C2519" s="36" t="str">
        <f aca="false">IF(商品マスタ!$C2518="","",商品マスタ!$C2518)</f>
        <v/>
      </c>
      <c r="D2519" s="12" t="str">
        <f aca="false">IF($C2519="","",商品マスタ!$D2518)</f>
        <v/>
      </c>
      <c r="E2519" s="12" t="str">
        <f aca="false">IF($C2519="","",商品マスタ!$G2518)</f>
        <v/>
      </c>
      <c r="F2519" s="12" t="str">
        <f aca="false">IF($C2519="","",IF(商品マスタ!$P2518="","理論",商品マスタ!$P2518))</f>
        <v/>
      </c>
      <c r="G2519" s="17" t="str">
        <f aca="false">IF($C2519="","",N(商品マスタ!$H2518))</f>
        <v/>
      </c>
      <c r="H2519" s="14"/>
      <c r="I2519" s="17" t="str">
        <f aca="false">IF($C2519="","",N($H2519)*N(商品マスタ!$N2518))</f>
        <v/>
      </c>
      <c r="J2519" s="17" t="str">
        <f aca="false">IF($C2519="","",N($I2519)-N($G2519))</f>
        <v/>
      </c>
      <c r="K2519" s="37" t="str">
        <f aca="false">IF($C2519="","",N(商品マスタ!$I2518))</f>
        <v/>
      </c>
      <c r="L2519" s="17" t="str">
        <f aca="false">IF($C2519="","",MAX(1,N(商品マスタ!$J2518)))</f>
        <v/>
      </c>
      <c r="M2519" s="38" t="str">
        <f aca="false">IF($C2519="","",N(TOP!$C$16)*N($K2519))</f>
        <v/>
      </c>
      <c r="N2519" s="17" t="str">
        <f aca="false">IF($C2519="","",ROUNDUP(N($M2519)/N($L2519),0))</f>
        <v/>
      </c>
      <c r="O2519" s="17" t="str">
        <f aca="false">IF($C2519="","",N(商品マスタ!$R2518))</f>
        <v/>
      </c>
      <c r="P2519" s="17" t="str">
        <f aca="false">IF($C2519="","",IF($F2519="理論",(N($O2519)+N($N2519))-N($G2519),(N($O2519)+N($N2519))-N($I2519)))</f>
        <v/>
      </c>
      <c r="Q2519" s="17" t="str">
        <f aca="false">IF($C2519="","",MAX(1,N(商品マスタ!$K2518)))</f>
        <v/>
      </c>
      <c r="R2519" s="39" t="str">
        <f aca="false">IF($C2519="","",IF(N($P2519)/N($Q2519)&lt;=0,"",ROUNDUP(N($P2519)/N($Q2519),0)))</f>
        <v/>
      </c>
      <c r="S2519" s="14"/>
      <c r="T2519" s="40" t="str">
        <f aca="false">IF($C2519="","",N(商品マスタ!$M2518))</f>
        <v/>
      </c>
      <c r="U2519" s="40" t="str">
        <f aca="false">IF($S2519="","",N($S2519)*N($T2519))</f>
        <v/>
      </c>
      <c r="V2519" s="18"/>
    </row>
    <row r="2520" customFormat="false" ht="15" hidden="false" customHeight="false" outlineLevel="0" collapsed="false">
      <c r="B2520" s="12" t="n">
        <v>2514</v>
      </c>
      <c r="C2520" s="36" t="str">
        <f aca="false">IF(商品マスタ!$C2519="","",商品マスタ!$C2519)</f>
        <v/>
      </c>
      <c r="D2520" s="12" t="str">
        <f aca="false">IF($C2520="","",商品マスタ!$D2519)</f>
        <v/>
      </c>
      <c r="E2520" s="12" t="str">
        <f aca="false">IF($C2520="","",商品マスタ!$G2519)</f>
        <v/>
      </c>
      <c r="F2520" s="12" t="str">
        <f aca="false">IF($C2520="","",IF(商品マスタ!$P2519="","理論",商品マスタ!$P2519))</f>
        <v/>
      </c>
      <c r="G2520" s="17" t="str">
        <f aca="false">IF($C2520="","",N(商品マスタ!$H2519))</f>
        <v/>
      </c>
      <c r="H2520" s="14"/>
      <c r="I2520" s="17" t="str">
        <f aca="false">IF($C2520="","",N($H2520)*N(商品マスタ!$N2519))</f>
        <v/>
      </c>
      <c r="J2520" s="17" t="str">
        <f aca="false">IF($C2520="","",N($I2520)-N($G2520))</f>
        <v/>
      </c>
      <c r="K2520" s="37" t="str">
        <f aca="false">IF($C2520="","",N(商品マスタ!$I2519))</f>
        <v/>
      </c>
      <c r="L2520" s="17" t="str">
        <f aca="false">IF($C2520="","",MAX(1,N(商品マスタ!$J2519)))</f>
        <v/>
      </c>
      <c r="M2520" s="38" t="str">
        <f aca="false">IF($C2520="","",N(TOP!$C$16)*N($K2520))</f>
        <v/>
      </c>
      <c r="N2520" s="17" t="str">
        <f aca="false">IF($C2520="","",ROUNDUP(N($M2520)/N($L2520),0))</f>
        <v/>
      </c>
      <c r="O2520" s="17" t="str">
        <f aca="false">IF($C2520="","",N(商品マスタ!$R2519))</f>
        <v/>
      </c>
      <c r="P2520" s="17" t="str">
        <f aca="false">IF($C2520="","",IF($F2520="理論",(N($O2520)+N($N2520))-N($G2520),(N($O2520)+N($N2520))-N($I2520)))</f>
        <v/>
      </c>
      <c r="Q2520" s="17" t="str">
        <f aca="false">IF($C2520="","",MAX(1,N(商品マスタ!$K2519)))</f>
        <v/>
      </c>
      <c r="R2520" s="39" t="str">
        <f aca="false">IF($C2520="","",IF(N($P2520)/N($Q2520)&lt;=0,"",ROUNDUP(N($P2520)/N($Q2520),0)))</f>
        <v/>
      </c>
      <c r="S2520" s="14"/>
      <c r="T2520" s="40" t="str">
        <f aca="false">IF($C2520="","",N(商品マスタ!$M2519))</f>
        <v/>
      </c>
      <c r="U2520" s="40" t="str">
        <f aca="false">IF($S2520="","",N($S2520)*N($T2520))</f>
        <v/>
      </c>
      <c r="V2520" s="18"/>
    </row>
    <row r="2521" customFormat="false" ht="15" hidden="false" customHeight="false" outlineLevel="0" collapsed="false">
      <c r="B2521" s="12" t="n">
        <v>2515</v>
      </c>
      <c r="C2521" s="36" t="str">
        <f aca="false">IF(商品マスタ!$C2520="","",商品マスタ!$C2520)</f>
        <v/>
      </c>
      <c r="D2521" s="12" t="str">
        <f aca="false">IF($C2521="","",商品マスタ!$D2520)</f>
        <v/>
      </c>
      <c r="E2521" s="12" t="str">
        <f aca="false">IF($C2521="","",商品マスタ!$G2520)</f>
        <v/>
      </c>
      <c r="F2521" s="12" t="str">
        <f aca="false">IF($C2521="","",IF(商品マスタ!$P2520="","理論",商品マスタ!$P2520))</f>
        <v/>
      </c>
      <c r="G2521" s="17" t="str">
        <f aca="false">IF($C2521="","",N(商品マスタ!$H2520))</f>
        <v/>
      </c>
      <c r="H2521" s="14"/>
      <c r="I2521" s="17" t="str">
        <f aca="false">IF($C2521="","",N($H2521)*N(商品マスタ!$N2520))</f>
        <v/>
      </c>
      <c r="J2521" s="17" t="str">
        <f aca="false">IF($C2521="","",N($I2521)-N($G2521))</f>
        <v/>
      </c>
      <c r="K2521" s="37" t="str">
        <f aca="false">IF($C2521="","",N(商品マスタ!$I2520))</f>
        <v/>
      </c>
      <c r="L2521" s="17" t="str">
        <f aca="false">IF($C2521="","",MAX(1,N(商品マスタ!$J2520)))</f>
        <v/>
      </c>
      <c r="M2521" s="38" t="str">
        <f aca="false">IF($C2521="","",N(TOP!$C$16)*N($K2521))</f>
        <v/>
      </c>
      <c r="N2521" s="17" t="str">
        <f aca="false">IF($C2521="","",ROUNDUP(N($M2521)/N($L2521),0))</f>
        <v/>
      </c>
      <c r="O2521" s="17" t="str">
        <f aca="false">IF($C2521="","",N(商品マスタ!$R2520))</f>
        <v/>
      </c>
      <c r="P2521" s="17" t="str">
        <f aca="false">IF($C2521="","",IF($F2521="理論",(N($O2521)+N($N2521))-N($G2521),(N($O2521)+N($N2521))-N($I2521)))</f>
        <v/>
      </c>
      <c r="Q2521" s="17" t="str">
        <f aca="false">IF($C2521="","",MAX(1,N(商品マスタ!$K2520)))</f>
        <v/>
      </c>
      <c r="R2521" s="39" t="str">
        <f aca="false">IF($C2521="","",IF(N($P2521)/N($Q2521)&lt;=0,"",ROUNDUP(N($P2521)/N($Q2521),0)))</f>
        <v/>
      </c>
      <c r="S2521" s="14"/>
      <c r="T2521" s="40" t="str">
        <f aca="false">IF($C2521="","",N(商品マスタ!$M2520))</f>
        <v/>
      </c>
      <c r="U2521" s="40" t="str">
        <f aca="false">IF($S2521="","",N($S2521)*N($T2521))</f>
        <v/>
      </c>
      <c r="V2521" s="18"/>
    </row>
    <row r="2522" customFormat="false" ht="15" hidden="false" customHeight="false" outlineLevel="0" collapsed="false">
      <c r="B2522" s="12" t="n">
        <v>2516</v>
      </c>
      <c r="C2522" s="36" t="str">
        <f aca="false">IF(商品マスタ!$C2521="","",商品マスタ!$C2521)</f>
        <v/>
      </c>
      <c r="D2522" s="12" t="str">
        <f aca="false">IF($C2522="","",商品マスタ!$D2521)</f>
        <v/>
      </c>
      <c r="E2522" s="12" t="str">
        <f aca="false">IF($C2522="","",商品マスタ!$G2521)</f>
        <v/>
      </c>
      <c r="F2522" s="12" t="str">
        <f aca="false">IF($C2522="","",IF(商品マスタ!$P2521="","理論",商品マスタ!$P2521))</f>
        <v/>
      </c>
      <c r="G2522" s="17" t="str">
        <f aca="false">IF($C2522="","",N(商品マスタ!$H2521))</f>
        <v/>
      </c>
      <c r="H2522" s="14"/>
      <c r="I2522" s="17" t="str">
        <f aca="false">IF($C2522="","",N($H2522)*N(商品マスタ!$N2521))</f>
        <v/>
      </c>
      <c r="J2522" s="17" t="str">
        <f aca="false">IF($C2522="","",N($I2522)-N($G2522))</f>
        <v/>
      </c>
      <c r="K2522" s="37" t="str">
        <f aca="false">IF($C2522="","",N(商品マスタ!$I2521))</f>
        <v/>
      </c>
      <c r="L2522" s="17" t="str">
        <f aca="false">IF($C2522="","",MAX(1,N(商品マスタ!$J2521)))</f>
        <v/>
      </c>
      <c r="M2522" s="38" t="str">
        <f aca="false">IF($C2522="","",N(TOP!$C$16)*N($K2522))</f>
        <v/>
      </c>
      <c r="N2522" s="17" t="str">
        <f aca="false">IF($C2522="","",ROUNDUP(N($M2522)/N($L2522),0))</f>
        <v/>
      </c>
      <c r="O2522" s="17" t="str">
        <f aca="false">IF($C2522="","",N(商品マスタ!$R2521))</f>
        <v/>
      </c>
      <c r="P2522" s="17" t="str">
        <f aca="false">IF($C2522="","",IF($F2522="理論",(N($O2522)+N($N2522))-N($G2522),(N($O2522)+N($N2522))-N($I2522)))</f>
        <v/>
      </c>
      <c r="Q2522" s="17" t="str">
        <f aca="false">IF($C2522="","",MAX(1,N(商品マスタ!$K2521)))</f>
        <v/>
      </c>
      <c r="R2522" s="39" t="str">
        <f aca="false">IF($C2522="","",IF(N($P2522)/N($Q2522)&lt;=0,"",ROUNDUP(N($P2522)/N($Q2522),0)))</f>
        <v/>
      </c>
      <c r="S2522" s="14"/>
      <c r="T2522" s="40" t="str">
        <f aca="false">IF($C2522="","",N(商品マスタ!$M2521))</f>
        <v/>
      </c>
      <c r="U2522" s="40" t="str">
        <f aca="false">IF($S2522="","",N($S2522)*N($T2522))</f>
        <v/>
      </c>
      <c r="V2522" s="18"/>
    </row>
    <row r="2523" customFormat="false" ht="15" hidden="false" customHeight="false" outlineLevel="0" collapsed="false">
      <c r="B2523" s="12" t="n">
        <v>2517</v>
      </c>
      <c r="C2523" s="36" t="str">
        <f aca="false">IF(商品マスタ!$C2522="","",商品マスタ!$C2522)</f>
        <v/>
      </c>
      <c r="D2523" s="12" t="str">
        <f aca="false">IF($C2523="","",商品マスタ!$D2522)</f>
        <v/>
      </c>
      <c r="E2523" s="12" t="str">
        <f aca="false">IF($C2523="","",商品マスタ!$G2522)</f>
        <v/>
      </c>
      <c r="F2523" s="12" t="str">
        <f aca="false">IF($C2523="","",IF(商品マスタ!$P2522="","理論",商品マスタ!$P2522))</f>
        <v/>
      </c>
      <c r="G2523" s="17" t="str">
        <f aca="false">IF($C2523="","",N(商品マスタ!$H2522))</f>
        <v/>
      </c>
      <c r="H2523" s="14"/>
      <c r="I2523" s="17" t="str">
        <f aca="false">IF($C2523="","",N($H2523)*N(商品マスタ!$N2522))</f>
        <v/>
      </c>
      <c r="J2523" s="17" t="str">
        <f aca="false">IF($C2523="","",N($I2523)-N($G2523))</f>
        <v/>
      </c>
      <c r="K2523" s="37" t="str">
        <f aca="false">IF($C2523="","",N(商品マスタ!$I2522))</f>
        <v/>
      </c>
      <c r="L2523" s="17" t="str">
        <f aca="false">IF($C2523="","",MAX(1,N(商品マスタ!$J2522)))</f>
        <v/>
      </c>
      <c r="M2523" s="38" t="str">
        <f aca="false">IF($C2523="","",N(TOP!$C$16)*N($K2523))</f>
        <v/>
      </c>
      <c r="N2523" s="17" t="str">
        <f aca="false">IF($C2523="","",ROUNDUP(N($M2523)/N($L2523),0))</f>
        <v/>
      </c>
      <c r="O2523" s="17" t="str">
        <f aca="false">IF($C2523="","",N(商品マスタ!$R2522))</f>
        <v/>
      </c>
      <c r="P2523" s="17" t="str">
        <f aca="false">IF($C2523="","",IF($F2523="理論",(N($O2523)+N($N2523))-N($G2523),(N($O2523)+N($N2523))-N($I2523)))</f>
        <v/>
      </c>
      <c r="Q2523" s="17" t="str">
        <f aca="false">IF($C2523="","",MAX(1,N(商品マスタ!$K2522)))</f>
        <v/>
      </c>
      <c r="R2523" s="39" t="str">
        <f aca="false">IF($C2523="","",IF(N($P2523)/N($Q2523)&lt;=0,"",ROUNDUP(N($P2523)/N($Q2523),0)))</f>
        <v/>
      </c>
      <c r="S2523" s="14"/>
      <c r="T2523" s="40" t="str">
        <f aca="false">IF($C2523="","",N(商品マスタ!$M2522))</f>
        <v/>
      </c>
      <c r="U2523" s="40" t="str">
        <f aca="false">IF($S2523="","",N($S2523)*N($T2523))</f>
        <v/>
      </c>
      <c r="V2523" s="18"/>
    </row>
    <row r="2524" customFormat="false" ht="15" hidden="false" customHeight="false" outlineLevel="0" collapsed="false">
      <c r="B2524" s="12" t="n">
        <v>2518</v>
      </c>
      <c r="C2524" s="36" t="str">
        <f aca="false">IF(商品マスタ!$C2523="","",商品マスタ!$C2523)</f>
        <v/>
      </c>
      <c r="D2524" s="12" t="str">
        <f aca="false">IF($C2524="","",商品マスタ!$D2523)</f>
        <v/>
      </c>
      <c r="E2524" s="12" t="str">
        <f aca="false">IF($C2524="","",商品マスタ!$G2523)</f>
        <v/>
      </c>
      <c r="F2524" s="12" t="str">
        <f aca="false">IF($C2524="","",IF(商品マスタ!$P2523="","理論",商品マスタ!$P2523))</f>
        <v/>
      </c>
      <c r="G2524" s="17" t="str">
        <f aca="false">IF($C2524="","",N(商品マスタ!$H2523))</f>
        <v/>
      </c>
      <c r="H2524" s="14"/>
      <c r="I2524" s="17" t="str">
        <f aca="false">IF($C2524="","",N($H2524)*N(商品マスタ!$N2523))</f>
        <v/>
      </c>
      <c r="J2524" s="17" t="str">
        <f aca="false">IF($C2524="","",N($I2524)-N($G2524))</f>
        <v/>
      </c>
      <c r="K2524" s="37" t="str">
        <f aca="false">IF($C2524="","",N(商品マスタ!$I2523))</f>
        <v/>
      </c>
      <c r="L2524" s="17" t="str">
        <f aca="false">IF($C2524="","",MAX(1,N(商品マスタ!$J2523)))</f>
        <v/>
      </c>
      <c r="M2524" s="38" t="str">
        <f aca="false">IF($C2524="","",N(TOP!$C$16)*N($K2524))</f>
        <v/>
      </c>
      <c r="N2524" s="17" t="str">
        <f aca="false">IF($C2524="","",ROUNDUP(N($M2524)/N($L2524),0))</f>
        <v/>
      </c>
      <c r="O2524" s="17" t="str">
        <f aca="false">IF($C2524="","",N(商品マスタ!$R2523))</f>
        <v/>
      </c>
      <c r="P2524" s="17" t="str">
        <f aca="false">IF($C2524="","",IF($F2524="理論",(N($O2524)+N($N2524))-N($G2524),(N($O2524)+N($N2524))-N($I2524)))</f>
        <v/>
      </c>
      <c r="Q2524" s="17" t="str">
        <f aca="false">IF($C2524="","",MAX(1,N(商品マスタ!$K2523)))</f>
        <v/>
      </c>
      <c r="R2524" s="39" t="str">
        <f aca="false">IF($C2524="","",IF(N($P2524)/N($Q2524)&lt;=0,"",ROUNDUP(N($P2524)/N($Q2524),0)))</f>
        <v/>
      </c>
      <c r="S2524" s="14"/>
      <c r="T2524" s="40" t="str">
        <f aca="false">IF($C2524="","",N(商品マスタ!$M2523))</f>
        <v/>
      </c>
      <c r="U2524" s="40" t="str">
        <f aca="false">IF($S2524="","",N($S2524)*N($T2524))</f>
        <v/>
      </c>
      <c r="V2524" s="18"/>
    </row>
    <row r="2525" customFormat="false" ht="15" hidden="false" customHeight="false" outlineLevel="0" collapsed="false">
      <c r="B2525" s="12" t="n">
        <v>2519</v>
      </c>
      <c r="C2525" s="36" t="str">
        <f aca="false">IF(商品マスタ!$C2524="","",商品マスタ!$C2524)</f>
        <v/>
      </c>
      <c r="D2525" s="12" t="str">
        <f aca="false">IF($C2525="","",商品マスタ!$D2524)</f>
        <v/>
      </c>
      <c r="E2525" s="12" t="str">
        <f aca="false">IF($C2525="","",商品マスタ!$G2524)</f>
        <v/>
      </c>
      <c r="F2525" s="12" t="str">
        <f aca="false">IF($C2525="","",IF(商品マスタ!$P2524="","理論",商品マスタ!$P2524))</f>
        <v/>
      </c>
      <c r="G2525" s="17" t="str">
        <f aca="false">IF($C2525="","",N(商品マスタ!$H2524))</f>
        <v/>
      </c>
      <c r="H2525" s="14"/>
      <c r="I2525" s="17" t="str">
        <f aca="false">IF($C2525="","",N($H2525)*N(商品マスタ!$N2524))</f>
        <v/>
      </c>
      <c r="J2525" s="17" t="str">
        <f aca="false">IF($C2525="","",N($I2525)-N($G2525))</f>
        <v/>
      </c>
      <c r="K2525" s="37" t="str">
        <f aca="false">IF($C2525="","",N(商品マスタ!$I2524))</f>
        <v/>
      </c>
      <c r="L2525" s="17" t="str">
        <f aca="false">IF($C2525="","",MAX(1,N(商品マスタ!$J2524)))</f>
        <v/>
      </c>
      <c r="M2525" s="38" t="str">
        <f aca="false">IF($C2525="","",N(TOP!$C$16)*N($K2525))</f>
        <v/>
      </c>
      <c r="N2525" s="17" t="str">
        <f aca="false">IF($C2525="","",ROUNDUP(N($M2525)/N($L2525),0))</f>
        <v/>
      </c>
      <c r="O2525" s="17" t="str">
        <f aca="false">IF($C2525="","",N(商品マスタ!$R2524))</f>
        <v/>
      </c>
      <c r="P2525" s="17" t="str">
        <f aca="false">IF($C2525="","",IF($F2525="理論",(N($O2525)+N($N2525))-N($G2525),(N($O2525)+N($N2525))-N($I2525)))</f>
        <v/>
      </c>
      <c r="Q2525" s="17" t="str">
        <f aca="false">IF($C2525="","",MAX(1,N(商品マスタ!$K2524)))</f>
        <v/>
      </c>
      <c r="R2525" s="39" t="str">
        <f aca="false">IF($C2525="","",IF(N($P2525)/N($Q2525)&lt;=0,"",ROUNDUP(N($P2525)/N($Q2525),0)))</f>
        <v/>
      </c>
      <c r="S2525" s="14"/>
      <c r="T2525" s="40" t="str">
        <f aca="false">IF($C2525="","",N(商品マスタ!$M2524))</f>
        <v/>
      </c>
      <c r="U2525" s="40" t="str">
        <f aca="false">IF($S2525="","",N($S2525)*N($T2525))</f>
        <v/>
      </c>
      <c r="V2525" s="18"/>
    </row>
    <row r="2526" customFormat="false" ht="15" hidden="false" customHeight="false" outlineLevel="0" collapsed="false">
      <c r="B2526" s="12" t="n">
        <v>2520</v>
      </c>
      <c r="C2526" s="36" t="str">
        <f aca="false">IF(商品マスタ!$C2525="","",商品マスタ!$C2525)</f>
        <v/>
      </c>
      <c r="D2526" s="12" t="str">
        <f aca="false">IF($C2526="","",商品マスタ!$D2525)</f>
        <v/>
      </c>
      <c r="E2526" s="12" t="str">
        <f aca="false">IF($C2526="","",商品マスタ!$G2525)</f>
        <v/>
      </c>
      <c r="F2526" s="12" t="str">
        <f aca="false">IF($C2526="","",IF(商品マスタ!$P2525="","理論",商品マスタ!$P2525))</f>
        <v/>
      </c>
      <c r="G2526" s="17" t="str">
        <f aca="false">IF($C2526="","",N(商品マスタ!$H2525))</f>
        <v/>
      </c>
      <c r="H2526" s="14"/>
      <c r="I2526" s="17" t="str">
        <f aca="false">IF($C2526="","",N($H2526)*N(商品マスタ!$N2525))</f>
        <v/>
      </c>
      <c r="J2526" s="17" t="str">
        <f aca="false">IF($C2526="","",N($I2526)-N($G2526))</f>
        <v/>
      </c>
      <c r="K2526" s="37" t="str">
        <f aca="false">IF($C2526="","",N(商品マスタ!$I2525))</f>
        <v/>
      </c>
      <c r="L2526" s="17" t="str">
        <f aca="false">IF($C2526="","",MAX(1,N(商品マスタ!$J2525)))</f>
        <v/>
      </c>
      <c r="M2526" s="38" t="str">
        <f aca="false">IF($C2526="","",N(TOP!$C$16)*N($K2526))</f>
        <v/>
      </c>
      <c r="N2526" s="17" t="str">
        <f aca="false">IF($C2526="","",ROUNDUP(N($M2526)/N($L2526),0))</f>
        <v/>
      </c>
      <c r="O2526" s="17" t="str">
        <f aca="false">IF($C2526="","",N(商品マスタ!$R2525))</f>
        <v/>
      </c>
      <c r="P2526" s="17" t="str">
        <f aca="false">IF($C2526="","",IF($F2526="理論",(N($O2526)+N($N2526))-N($G2526),(N($O2526)+N($N2526))-N($I2526)))</f>
        <v/>
      </c>
      <c r="Q2526" s="17" t="str">
        <f aca="false">IF($C2526="","",MAX(1,N(商品マスタ!$K2525)))</f>
        <v/>
      </c>
      <c r="R2526" s="39" t="str">
        <f aca="false">IF($C2526="","",IF(N($P2526)/N($Q2526)&lt;=0,"",ROUNDUP(N($P2526)/N($Q2526),0)))</f>
        <v/>
      </c>
      <c r="S2526" s="14"/>
      <c r="T2526" s="40" t="str">
        <f aca="false">IF($C2526="","",N(商品マスタ!$M2525))</f>
        <v/>
      </c>
      <c r="U2526" s="40" t="str">
        <f aca="false">IF($S2526="","",N($S2526)*N($T2526))</f>
        <v/>
      </c>
      <c r="V2526" s="18"/>
    </row>
    <row r="2527" customFormat="false" ht="15" hidden="false" customHeight="false" outlineLevel="0" collapsed="false">
      <c r="B2527" s="12" t="n">
        <v>2521</v>
      </c>
      <c r="C2527" s="36" t="str">
        <f aca="false">IF(商品マスタ!$C2526="","",商品マスタ!$C2526)</f>
        <v/>
      </c>
      <c r="D2527" s="12" t="str">
        <f aca="false">IF($C2527="","",商品マスタ!$D2526)</f>
        <v/>
      </c>
      <c r="E2527" s="12" t="str">
        <f aca="false">IF($C2527="","",商品マスタ!$G2526)</f>
        <v/>
      </c>
      <c r="F2527" s="12" t="str">
        <f aca="false">IF($C2527="","",IF(商品マスタ!$P2526="","理論",商品マスタ!$P2526))</f>
        <v/>
      </c>
      <c r="G2527" s="17" t="str">
        <f aca="false">IF($C2527="","",N(商品マスタ!$H2526))</f>
        <v/>
      </c>
      <c r="H2527" s="14"/>
      <c r="I2527" s="17" t="str">
        <f aca="false">IF($C2527="","",N($H2527)*N(商品マスタ!$N2526))</f>
        <v/>
      </c>
      <c r="J2527" s="17" t="str">
        <f aca="false">IF($C2527="","",N($I2527)-N($G2527))</f>
        <v/>
      </c>
      <c r="K2527" s="37" t="str">
        <f aca="false">IF($C2527="","",N(商品マスタ!$I2526))</f>
        <v/>
      </c>
      <c r="L2527" s="17" t="str">
        <f aca="false">IF($C2527="","",MAX(1,N(商品マスタ!$J2526)))</f>
        <v/>
      </c>
      <c r="M2527" s="38" t="str">
        <f aca="false">IF($C2527="","",N(TOP!$C$16)*N($K2527))</f>
        <v/>
      </c>
      <c r="N2527" s="17" t="str">
        <f aca="false">IF($C2527="","",ROUNDUP(N($M2527)/N($L2527),0))</f>
        <v/>
      </c>
      <c r="O2527" s="17" t="str">
        <f aca="false">IF($C2527="","",N(商品マスタ!$R2526))</f>
        <v/>
      </c>
      <c r="P2527" s="17" t="str">
        <f aca="false">IF($C2527="","",IF($F2527="理論",(N($O2527)+N($N2527))-N($G2527),(N($O2527)+N($N2527))-N($I2527)))</f>
        <v/>
      </c>
      <c r="Q2527" s="17" t="str">
        <f aca="false">IF($C2527="","",MAX(1,N(商品マスタ!$K2526)))</f>
        <v/>
      </c>
      <c r="R2527" s="39" t="str">
        <f aca="false">IF($C2527="","",IF(N($P2527)/N($Q2527)&lt;=0,"",ROUNDUP(N($P2527)/N($Q2527),0)))</f>
        <v/>
      </c>
      <c r="S2527" s="14"/>
      <c r="T2527" s="40" t="str">
        <f aca="false">IF($C2527="","",N(商品マスタ!$M2526))</f>
        <v/>
      </c>
      <c r="U2527" s="40" t="str">
        <f aca="false">IF($S2527="","",N($S2527)*N($T2527))</f>
        <v/>
      </c>
      <c r="V2527" s="18"/>
    </row>
    <row r="2528" customFormat="false" ht="15" hidden="false" customHeight="false" outlineLevel="0" collapsed="false">
      <c r="B2528" s="12" t="n">
        <v>2522</v>
      </c>
      <c r="C2528" s="36" t="str">
        <f aca="false">IF(商品マスタ!$C2527="","",商品マスタ!$C2527)</f>
        <v/>
      </c>
      <c r="D2528" s="12" t="str">
        <f aca="false">IF($C2528="","",商品マスタ!$D2527)</f>
        <v/>
      </c>
      <c r="E2528" s="12" t="str">
        <f aca="false">IF($C2528="","",商品マスタ!$G2527)</f>
        <v/>
      </c>
      <c r="F2528" s="12" t="str">
        <f aca="false">IF($C2528="","",IF(商品マスタ!$P2527="","理論",商品マスタ!$P2527))</f>
        <v/>
      </c>
      <c r="G2528" s="17" t="str">
        <f aca="false">IF($C2528="","",N(商品マスタ!$H2527))</f>
        <v/>
      </c>
      <c r="H2528" s="14"/>
      <c r="I2528" s="17" t="str">
        <f aca="false">IF($C2528="","",N($H2528)*N(商品マスタ!$N2527))</f>
        <v/>
      </c>
      <c r="J2528" s="17" t="str">
        <f aca="false">IF($C2528="","",N($I2528)-N($G2528))</f>
        <v/>
      </c>
      <c r="K2528" s="37" t="str">
        <f aca="false">IF($C2528="","",N(商品マスタ!$I2527))</f>
        <v/>
      </c>
      <c r="L2528" s="17" t="str">
        <f aca="false">IF($C2528="","",MAX(1,N(商品マスタ!$J2527)))</f>
        <v/>
      </c>
      <c r="M2528" s="38" t="str">
        <f aca="false">IF($C2528="","",N(TOP!$C$16)*N($K2528))</f>
        <v/>
      </c>
      <c r="N2528" s="17" t="str">
        <f aca="false">IF($C2528="","",ROUNDUP(N($M2528)/N($L2528),0))</f>
        <v/>
      </c>
      <c r="O2528" s="17" t="str">
        <f aca="false">IF($C2528="","",N(商品マスタ!$R2527))</f>
        <v/>
      </c>
      <c r="P2528" s="17" t="str">
        <f aca="false">IF($C2528="","",IF($F2528="理論",(N($O2528)+N($N2528))-N($G2528),(N($O2528)+N($N2528))-N($I2528)))</f>
        <v/>
      </c>
      <c r="Q2528" s="17" t="str">
        <f aca="false">IF($C2528="","",MAX(1,N(商品マスタ!$K2527)))</f>
        <v/>
      </c>
      <c r="R2528" s="39" t="str">
        <f aca="false">IF($C2528="","",IF(N($P2528)/N($Q2528)&lt;=0,"",ROUNDUP(N($P2528)/N($Q2528),0)))</f>
        <v/>
      </c>
      <c r="S2528" s="14"/>
      <c r="T2528" s="40" t="str">
        <f aca="false">IF($C2528="","",N(商品マスタ!$M2527))</f>
        <v/>
      </c>
      <c r="U2528" s="40" t="str">
        <f aca="false">IF($S2528="","",N($S2528)*N($T2528))</f>
        <v/>
      </c>
      <c r="V2528" s="18"/>
    </row>
    <row r="2529" customFormat="false" ht="15" hidden="false" customHeight="false" outlineLevel="0" collapsed="false">
      <c r="B2529" s="12" t="n">
        <v>2523</v>
      </c>
      <c r="C2529" s="36" t="str">
        <f aca="false">IF(商品マスタ!$C2528="","",商品マスタ!$C2528)</f>
        <v/>
      </c>
      <c r="D2529" s="12" t="str">
        <f aca="false">IF($C2529="","",商品マスタ!$D2528)</f>
        <v/>
      </c>
      <c r="E2529" s="12" t="str">
        <f aca="false">IF($C2529="","",商品マスタ!$G2528)</f>
        <v/>
      </c>
      <c r="F2529" s="12" t="str">
        <f aca="false">IF($C2529="","",IF(商品マスタ!$P2528="","理論",商品マスタ!$P2528))</f>
        <v/>
      </c>
      <c r="G2529" s="17" t="str">
        <f aca="false">IF($C2529="","",N(商品マスタ!$H2528))</f>
        <v/>
      </c>
      <c r="H2529" s="14"/>
      <c r="I2529" s="17" t="str">
        <f aca="false">IF($C2529="","",N($H2529)*N(商品マスタ!$N2528))</f>
        <v/>
      </c>
      <c r="J2529" s="17" t="str">
        <f aca="false">IF($C2529="","",N($I2529)-N($G2529))</f>
        <v/>
      </c>
      <c r="K2529" s="37" t="str">
        <f aca="false">IF($C2529="","",N(商品マスタ!$I2528))</f>
        <v/>
      </c>
      <c r="L2529" s="17" t="str">
        <f aca="false">IF($C2529="","",MAX(1,N(商品マスタ!$J2528)))</f>
        <v/>
      </c>
      <c r="M2529" s="38" t="str">
        <f aca="false">IF($C2529="","",N(TOP!$C$16)*N($K2529))</f>
        <v/>
      </c>
      <c r="N2529" s="17" t="str">
        <f aca="false">IF($C2529="","",ROUNDUP(N($M2529)/N($L2529),0))</f>
        <v/>
      </c>
      <c r="O2529" s="17" t="str">
        <f aca="false">IF($C2529="","",N(商品マスタ!$R2528))</f>
        <v/>
      </c>
      <c r="P2529" s="17" t="str">
        <f aca="false">IF($C2529="","",IF($F2529="理論",(N($O2529)+N($N2529))-N($G2529),(N($O2529)+N($N2529))-N($I2529)))</f>
        <v/>
      </c>
      <c r="Q2529" s="17" t="str">
        <f aca="false">IF($C2529="","",MAX(1,N(商品マスタ!$K2528)))</f>
        <v/>
      </c>
      <c r="R2529" s="39" t="str">
        <f aca="false">IF($C2529="","",IF(N($P2529)/N($Q2529)&lt;=0,"",ROUNDUP(N($P2529)/N($Q2529),0)))</f>
        <v/>
      </c>
      <c r="S2529" s="14"/>
      <c r="T2529" s="40" t="str">
        <f aca="false">IF($C2529="","",N(商品マスタ!$M2528))</f>
        <v/>
      </c>
      <c r="U2529" s="40" t="str">
        <f aca="false">IF($S2529="","",N($S2529)*N($T2529))</f>
        <v/>
      </c>
      <c r="V2529" s="18"/>
    </row>
    <row r="2530" customFormat="false" ht="15" hidden="false" customHeight="false" outlineLevel="0" collapsed="false">
      <c r="B2530" s="12" t="n">
        <v>2524</v>
      </c>
      <c r="C2530" s="36" t="str">
        <f aca="false">IF(商品マスタ!$C2529="","",商品マスタ!$C2529)</f>
        <v/>
      </c>
      <c r="D2530" s="12" t="str">
        <f aca="false">IF($C2530="","",商品マスタ!$D2529)</f>
        <v/>
      </c>
      <c r="E2530" s="12" t="str">
        <f aca="false">IF($C2530="","",商品マスタ!$G2529)</f>
        <v/>
      </c>
      <c r="F2530" s="12" t="str">
        <f aca="false">IF($C2530="","",IF(商品マスタ!$P2529="","理論",商品マスタ!$P2529))</f>
        <v/>
      </c>
      <c r="G2530" s="17" t="str">
        <f aca="false">IF($C2530="","",N(商品マスタ!$H2529))</f>
        <v/>
      </c>
      <c r="H2530" s="14"/>
      <c r="I2530" s="17" t="str">
        <f aca="false">IF($C2530="","",N($H2530)*N(商品マスタ!$N2529))</f>
        <v/>
      </c>
      <c r="J2530" s="17" t="str">
        <f aca="false">IF($C2530="","",N($I2530)-N($G2530))</f>
        <v/>
      </c>
      <c r="K2530" s="37" t="str">
        <f aca="false">IF($C2530="","",N(商品マスタ!$I2529))</f>
        <v/>
      </c>
      <c r="L2530" s="17" t="str">
        <f aca="false">IF($C2530="","",MAX(1,N(商品マスタ!$J2529)))</f>
        <v/>
      </c>
      <c r="M2530" s="38" t="str">
        <f aca="false">IF($C2530="","",N(TOP!$C$16)*N($K2530))</f>
        <v/>
      </c>
      <c r="N2530" s="17" t="str">
        <f aca="false">IF($C2530="","",ROUNDUP(N($M2530)/N($L2530),0))</f>
        <v/>
      </c>
      <c r="O2530" s="17" t="str">
        <f aca="false">IF($C2530="","",N(商品マスタ!$R2529))</f>
        <v/>
      </c>
      <c r="P2530" s="17" t="str">
        <f aca="false">IF($C2530="","",IF($F2530="理論",(N($O2530)+N($N2530))-N($G2530),(N($O2530)+N($N2530))-N($I2530)))</f>
        <v/>
      </c>
      <c r="Q2530" s="17" t="str">
        <f aca="false">IF($C2530="","",MAX(1,N(商品マスタ!$K2529)))</f>
        <v/>
      </c>
      <c r="R2530" s="39" t="str">
        <f aca="false">IF($C2530="","",IF(N($P2530)/N($Q2530)&lt;=0,"",ROUNDUP(N($P2530)/N($Q2530),0)))</f>
        <v/>
      </c>
      <c r="S2530" s="14"/>
      <c r="T2530" s="40" t="str">
        <f aca="false">IF($C2530="","",N(商品マスタ!$M2529))</f>
        <v/>
      </c>
      <c r="U2530" s="40" t="str">
        <f aca="false">IF($S2530="","",N($S2530)*N($T2530))</f>
        <v/>
      </c>
      <c r="V2530" s="18"/>
    </row>
    <row r="2531" customFormat="false" ht="15" hidden="false" customHeight="false" outlineLevel="0" collapsed="false">
      <c r="B2531" s="12" t="n">
        <v>2525</v>
      </c>
      <c r="C2531" s="36" t="str">
        <f aca="false">IF(商品マスタ!$C2530="","",商品マスタ!$C2530)</f>
        <v/>
      </c>
      <c r="D2531" s="12" t="str">
        <f aca="false">IF($C2531="","",商品マスタ!$D2530)</f>
        <v/>
      </c>
      <c r="E2531" s="12" t="str">
        <f aca="false">IF($C2531="","",商品マスタ!$G2530)</f>
        <v/>
      </c>
      <c r="F2531" s="12" t="str">
        <f aca="false">IF($C2531="","",IF(商品マスタ!$P2530="","理論",商品マスタ!$P2530))</f>
        <v/>
      </c>
      <c r="G2531" s="17" t="str">
        <f aca="false">IF($C2531="","",N(商品マスタ!$H2530))</f>
        <v/>
      </c>
      <c r="H2531" s="14"/>
      <c r="I2531" s="17" t="str">
        <f aca="false">IF($C2531="","",N($H2531)*N(商品マスタ!$N2530))</f>
        <v/>
      </c>
      <c r="J2531" s="17" t="str">
        <f aca="false">IF($C2531="","",N($I2531)-N($G2531))</f>
        <v/>
      </c>
      <c r="K2531" s="37" t="str">
        <f aca="false">IF($C2531="","",N(商品マスタ!$I2530))</f>
        <v/>
      </c>
      <c r="L2531" s="17" t="str">
        <f aca="false">IF($C2531="","",MAX(1,N(商品マスタ!$J2530)))</f>
        <v/>
      </c>
      <c r="M2531" s="38" t="str">
        <f aca="false">IF($C2531="","",N(TOP!$C$16)*N($K2531))</f>
        <v/>
      </c>
      <c r="N2531" s="17" t="str">
        <f aca="false">IF($C2531="","",ROUNDUP(N($M2531)/N($L2531),0))</f>
        <v/>
      </c>
      <c r="O2531" s="17" t="str">
        <f aca="false">IF($C2531="","",N(商品マスタ!$R2530))</f>
        <v/>
      </c>
      <c r="P2531" s="17" t="str">
        <f aca="false">IF($C2531="","",IF($F2531="理論",(N($O2531)+N($N2531))-N($G2531),(N($O2531)+N($N2531))-N($I2531)))</f>
        <v/>
      </c>
      <c r="Q2531" s="17" t="str">
        <f aca="false">IF($C2531="","",MAX(1,N(商品マスタ!$K2530)))</f>
        <v/>
      </c>
      <c r="R2531" s="39" t="str">
        <f aca="false">IF($C2531="","",IF(N($P2531)/N($Q2531)&lt;=0,"",ROUNDUP(N($P2531)/N($Q2531),0)))</f>
        <v/>
      </c>
      <c r="S2531" s="14"/>
      <c r="T2531" s="40" t="str">
        <f aca="false">IF($C2531="","",N(商品マスタ!$M2530))</f>
        <v/>
      </c>
      <c r="U2531" s="40" t="str">
        <f aca="false">IF($S2531="","",N($S2531)*N($T2531))</f>
        <v/>
      </c>
      <c r="V2531" s="18"/>
    </row>
    <row r="2532" customFormat="false" ht="15" hidden="false" customHeight="false" outlineLevel="0" collapsed="false">
      <c r="B2532" s="12" t="n">
        <v>2526</v>
      </c>
      <c r="C2532" s="36" t="str">
        <f aca="false">IF(商品マスタ!$C2531="","",商品マスタ!$C2531)</f>
        <v/>
      </c>
      <c r="D2532" s="12" t="str">
        <f aca="false">IF($C2532="","",商品マスタ!$D2531)</f>
        <v/>
      </c>
      <c r="E2532" s="12" t="str">
        <f aca="false">IF($C2532="","",商品マスタ!$G2531)</f>
        <v/>
      </c>
      <c r="F2532" s="12" t="str">
        <f aca="false">IF($C2532="","",IF(商品マスタ!$P2531="","理論",商品マスタ!$P2531))</f>
        <v/>
      </c>
      <c r="G2532" s="17" t="str">
        <f aca="false">IF($C2532="","",N(商品マスタ!$H2531))</f>
        <v/>
      </c>
      <c r="H2532" s="14"/>
      <c r="I2532" s="17" t="str">
        <f aca="false">IF($C2532="","",N($H2532)*N(商品マスタ!$N2531))</f>
        <v/>
      </c>
      <c r="J2532" s="17" t="str">
        <f aca="false">IF($C2532="","",N($I2532)-N($G2532))</f>
        <v/>
      </c>
      <c r="K2532" s="37" t="str">
        <f aca="false">IF($C2532="","",N(商品マスタ!$I2531))</f>
        <v/>
      </c>
      <c r="L2532" s="17" t="str">
        <f aca="false">IF($C2532="","",MAX(1,N(商品マスタ!$J2531)))</f>
        <v/>
      </c>
      <c r="M2532" s="38" t="str">
        <f aca="false">IF($C2532="","",N(TOP!$C$16)*N($K2532))</f>
        <v/>
      </c>
      <c r="N2532" s="17" t="str">
        <f aca="false">IF($C2532="","",ROUNDUP(N($M2532)/N($L2532),0))</f>
        <v/>
      </c>
      <c r="O2532" s="17" t="str">
        <f aca="false">IF($C2532="","",N(商品マスタ!$R2531))</f>
        <v/>
      </c>
      <c r="P2532" s="17" t="str">
        <f aca="false">IF($C2532="","",IF($F2532="理論",(N($O2532)+N($N2532))-N($G2532),(N($O2532)+N($N2532))-N($I2532)))</f>
        <v/>
      </c>
      <c r="Q2532" s="17" t="str">
        <f aca="false">IF($C2532="","",MAX(1,N(商品マスタ!$K2531)))</f>
        <v/>
      </c>
      <c r="R2532" s="39" t="str">
        <f aca="false">IF($C2532="","",IF(N($P2532)/N($Q2532)&lt;=0,"",ROUNDUP(N($P2532)/N($Q2532),0)))</f>
        <v/>
      </c>
      <c r="S2532" s="14"/>
      <c r="T2532" s="40" t="str">
        <f aca="false">IF($C2532="","",N(商品マスタ!$M2531))</f>
        <v/>
      </c>
      <c r="U2532" s="40" t="str">
        <f aca="false">IF($S2532="","",N($S2532)*N($T2532))</f>
        <v/>
      </c>
      <c r="V2532" s="18"/>
    </row>
    <row r="2533" customFormat="false" ht="15" hidden="false" customHeight="false" outlineLevel="0" collapsed="false">
      <c r="B2533" s="12" t="n">
        <v>2527</v>
      </c>
      <c r="C2533" s="36" t="str">
        <f aca="false">IF(商品マスタ!$C2532="","",商品マスタ!$C2532)</f>
        <v/>
      </c>
      <c r="D2533" s="12" t="str">
        <f aca="false">IF($C2533="","",商品マスタ!$D2532)</f>
        <v/>
      </c>
      <c r="E2533" s="12" t="str">
        <f aca="false">IF($C2533="","",商品マスタ!$G2532)</f>
        <v/>
      </c>
      <c r="F2533" s="12" t="str">
        <f aca="false">IF($C2533="","",IF(商品マスタ!$P2532="","理論",商品マスタ!$P2532))</f>
        <v/>
      </c>
      <c r="G2533" s="17" t="str">
        <f aca="false">IF($C2533="","",N(商品マスタ!$H2532))</f>
        <v/>
      </c>
      <c r="H2533" s="14"/>
      <c r="I2533" s="17" t="str">
        <f aca="false">IF($C2533="","",N($H2533)*N(商品マスタ!$N2532))</f>
        <v/>
      </c>
      <c r="J2533" s="17" t="str">
        <f aca="false">IF($C2533="","",N($I2533)-N($G2533))</f>
        <v/>
      </c>
      <c r="K2533" s="37" t="str">
        <f aca="false">IF($C2533="","",N(商品マスタ!$I2532))</f>
        <v/>
      </c>
      <c r="L2533" s="17" t="str">
        <f aca="false">IF($C2533="","",MAX(1,N(商品マスタ!$J2532)))</f>
        <v/>
      </c>
      <c r="M2533" s="38" t="str">
        <f aca="false">IF($C2533="","",N(TOP!$C$16)*N($K2533))</f>
        <v/>
      </c>
      <c r="N2533" s="17" t="str">
        <f aca="false">IF($C2533="","",ROUNDUP(N($M2533)/N($L2533),0))</f>
        <v/>
      </c>
      <c r="O2533" s="17" t="str">
        <f aca="false">IF($C2533="","",N(商品マスタ!$R2532))</f>
        <v/>
      </c>
      <c r="P2533" s="17" t="str">
        <f aca="false">IF($C2533="","",IF($F2533="理論",(N($O2533)+N($N2533))-N($G2533),(N($O2533)+N($N2533))-N($I2533)))</f>
        <v/>
      </c>
      <c r="Q2533" s="17" t="str">
        <f aca="false">IF($C2533="","",MAX(1,N(商品マスタ!$K2532)))</f>
        <v/>
      </c>
      <c r="R2533" s="39" t="str">
        <f aca="false">IF($C2533="","",IF(N($P2533)/N($Q2533)&lt;=0,"",ROUNDUP(N($P2533)/N($Q2533),0)))</f>
        <v/>
      </c>
      <c r="S2533" s="14"/>
      <c r="T2533" s="40" t="str">
        <f aca="false">IF($C2533="","",N(商品マスタ!$M2532))</f>
        <v/>
      </c>
      <c r="U2533" s="40" t="str">
        <f aca="false">IF($S2533="","",N($S2533)*N($T2533))</f>
        <v/>
      </c>
      <c r="V2533" s="18"/>
    </row>
    <row r="2534" customFormat="false" ht="15" hidden="false" customHeight="false" outlineLevel="0" collapsed="false">
      <c r="B2534" s="12" t="n">
        <v>2528</v>
      </c>
      <c r="C2534" s="36" t="str">
        <f aca="false">IF(商品マスタ!$C2533="","",商品マスタ!$C2533)</f>
        <v/>
      </c>
      <c r="D2534" s="12" t="str">
        <f aca="false">IF($C2534="","",商品マスタ!$D2533)</f>
        <v/>
      </c>
      <c r="E2534" s="12" t="str">
        <f aca="false">IF($C2534="","",商品マスタ!$G2533)</f>
        <v/>
      </c>
      <c r="F2534" s="12" t="str">
        <f aca="false">IF($C2534="","",IF(商品マスタ!$P2533="","理論",商品マスタ!$P2533))</f>
        <v/>
      </c>
      <c r="G2534" s="17" t="str">
        <f aca="false">IF($C2534="","",N(商品マスタ!$H2533))</f>
        <v/>
      </c>
      <c r="H2534" s="14"/>
      <c r="I2534" s="17" t="str">
        <f aca="false">IF($C2534="","",N($H2534)*N(商品マスタ!$N2533))</f>
        <v/>
      </c>
      <c r="J2534" s="17" t="str">
        <f aca="false">IF($C2534="","",N($I2534)-N($G2534))</f>
        <v/>
      </c>
      <c r="K2534" s="37" t="str">
        <f aca="false">IF($C2534="","",N(商品マスタ!$I2533))</f>
        <v/>
      </c>
      <c r="L2534" s="17" t="str">
        <f aca="false">IF($C2534="","",MAX(1,N(商品マスタ!$J2533)))</f>
        <v/>
      </c>
      <c r="M2534" s="38" t="str">
        <f aca="false">IF($C2534="","",N(TOP!$C$16)*N($K2534))</f>
        <v/>
      </c>
      <c r="N2534" s="17" t="str">
        <f aca="false">IF($C2534="","",ROUNDUP(N($M2534)/N($L2534),0))</f>
        <v/>
      </c>
      <c r="O2534" s="17" t="str">
        <f aca="false">IF($C2534="","",N(商品マスタ!$R2533))</f>
        <v/>
      </c>
      <c r="P2534" s="17" t="str">
        <f aca="false">IF($C2534="","",IF($F2534="理論",(N($O2534)+N($N2534))-N($G2534),(N($O2534)+N($N2534))-N($I2534)))</f>
        <v/>
      </c>
      <c r="Q2534" s="17" t="str">
        <f aca="false">IF($C2534="","",MAX(1,N(商品マスタ!$K2533)))</f>
        <v/>
      </c>
      <c r="R2534" s="39" t="str">
        <f aca="false">IF($C2534="","",IF(N($P2534)/N($Q2534)&lt;=0,"",ROUNDUP(N($P2534)/N($Q2534),0)))</f>
        <v/>
      </c>
      <c r="S2534" s="14"/>
      <c r="T2534" s="40" t="str">
        <f aca="false">IF($C2534="","",N(商品マスタ!$M2533))</f>
        <v/>
      </c>
      <c r="U2534" s="40" t="str">
        <f aca="false">IF($S2534="","",N($S2534)*N($T2534))</f>
        <v/>
      </c>
      <c r="V2534" s="18"/>
    </row>
    <row r="2535" customFormat="false" ht="15" hidden="false" customHeight="false" outlineLevel="0" collapsed="false">
      <c r="B2535" s="12" t="n">
        <v>2529</v>
      </c>
      <c r="C2535" s="36" t="str">
        <f aca="false">IF(商品マスタ!$C2534="","",商品マスタ!$C2534)</f>
        <v/>
      </c>
      <c r="D2535" s="12" t="str">
        <f aca="false">IF($C2535="","",商品マスタ!$D2534)</f>
        <v/>
      </c>
      <c r="E2535" s="12" t="str">
        <f aca="false">IF($C2535="","",商品マスタ!$G2534)</f>
        <v/>
      </c>
      <c r="F2535" s="12" t="str">
        <f aca="false">IF($C2535="","",IF(商品マスタ!$P2534="","理論",商品マスタ!$P2534))</f>
        <v/>
      </c>
      <c r="G2535" s="17" t="str">
        <f aca="false">IF($C2535="","",N(商品マスタ!$H2534))</f>
        <v/>
      </c>
      <c r="H2535" s="14"/>
      <c r="I2535" s="17" t="str">
        <f aca="false">IF($C2535="","",N($H2535)*N(商品マスタ!$N2534))</f>
        <v/>
      </c>
      <c r="J2535" s="17" t="str">
        <f aca="false">IF($C2535="","",N($I2535)-N($G2535))</f>
        <v/>
      </c>
      <c r="K2535" s="37" t="str">
        <f aca="false">IF($C2535="","",N(商品マスタ!$I2534))</f>
        <v/>
      </c>
      <c r="L2535" s="17" t="str">
        <f aca="false">IF($C2535="","",MAX(1,N(商品マスタ!$J2534)))</f>
        <v/>
      </c>
      <c r="M2535" s="38" t="str">
        <f aca="false">IF($C2535="","",N(TOP!$C$16)*N($K2535))</f>
        <v/>
      </c>
      <c r="N2535" s="17" t="str">
        <f aca="false">IF($C2535="","",ROUNDUP(N($M2535)/N($L2535),0))</f>
        <v/>
      </c>
      <c r="O2535" s="17" t="str">
        <f aca="false">IF($C2535="","",N(商品マスタ!$R2534))</f>
        <v/>
      </c>
      <c r="P2535" s="17" t="str">
        <f aca="false">IF($C2535="","",IF($F2535="理論",(N($O2535)+N($N2535))-N($G2535),(N($O2535)+N($N2535))-N($I2535)))</f>
        <v/>
      </c>
      <c r="Q2535" s="17" t="str">
        <f aca="false">IF($C2535="","",MAX(1,N(商品マスタ!$K2534)))</f>
        <v/>
      </c>
      <c r="R2535" s="39" t="str">
        <f aca="false">IF($C2535="","",IF(N($P2535)/N($Q2535)&lt;=0,"",ROUNDUP(N($P2535)/N($Q2535),0)))</f>
        <v/>
      </c>
      <c r="S2535" s="14"/>
      <c r="T2535" s="40" t="str">
        <f aca="false">IF($C2535="","",N(商品マスタ!$M2534))</f>
        <v/>
      </c>
      <c r="U2535" s="40" t="str">
        <f aca="false">IF($S2535="","",N($S2535)*N($T2535))</f>
        <v/>
      </c>
      <c r="V2535" s="18"/>
    </row>
    <row r="2536" customFormat="false" ht="15" hidden="false" customHeight="false" outlineLevel="0" collapsed="false">
      <c r="B2536" s="12" t="n">
        <v>2530</v>
      </c>
      <c r="C2536" s="36" t="str">
        <f aca="false">IF(商品マスタ!$C2535="","",商品マスタ!$C2535)</f>
        <v/>
      </c>
      <c r="D2536" s="12" t="str">
        <f aca="false">IF($C2536="","",商品マスタ!$D2535)</f>
        <v/>
      </c>
      <c r="E2536" s="12" t="str">
        <f aca="false">IF($C2536="","",商品マスタ!$G2535)</f>
        <v/>
      </c>
      <c r="F2536" s="12" t="str">
        <f aca="false">IF($C2536="","",IF(商品マスタ!$P2535="","理論",商品マスタ!$P2535))</f>
        <v/>
      </c>
      <c r="G2536" s="17" t="str">
        <f aca="false">IF($C2536="","",N(商品マスタ!$H2535))</f>
        <v/>
      </c>
      <c r="H2536" s="14"/>
      <c r="I2536" s="17" t="str">
        <f aca="false">IF($C2536="","",N($H2536)*N(商品マスタ!$N2535))</f>
        <v/>
      </c>
      <c r="J2536" s="17" t="str">
        <f aca="false">IF($C2536="","",N($I2536)-N($G2536))</f>
        <v/>
      </c>
      <c r="K2536" s="37" t="str">
        <f aca="false">IF($C2536="","",N(商品マスタ!$I2535))</f>
        <v/>
      </c>
      <c r="L2536" s="17" t="str">
        <f aca="false">IF($C2536="","",MAX(1,N(商品マスタ!$J2535)))</f>
        <v/>
      </c>
      <c r="M2536" s="38" t="str">
        <f aca="false">IF($C2536="","",N(TOP!$C$16)*N($K2536))</f>
        <v/>
      </c>
      <c r="N2536" s="17" t="str">
        <f aca="false">IF($C2536="","",ROUNDUP(N($M2536)/N($L2536),0))</f>
        <v/>
      </c>
      <c r="O2536" s="17" t="str">
        <f aca="false">IF($C2536="","",N(商品マスタ!$R2535))</f>
        <v/>
      </c>
      <c r="P2536" s="17" t="str">
        <f aca="false">IF($C2536="","",IF($F2536="理論",(N($O2536)+N($N2536))-N($G2536),(N($O2536)+N($N2536))-N($I2536)))</f>
        <v/>
      </c>
      <c r="Q2536" s="17" t="str">
        <f aca="false">IF($C2536="","",MAX(1,N(商品マスタ!$K2535)))</f>
        <v/>
      </c>
      <c r="R2536" s="39" t="str">
        <f aca="false">IF($C2536="","",IF(N($P2536)/N($Q2536)&lt;=0,"",ROUNDUP(N($P2536)/N($Q2536),0)))</f>
        <v/>
      </c>
      <c r="S2536" s="14"/>
      <c r="T2536" s="40" t="str">
        <f aca="false">IF($C2536="","",N(商品マスタ!$M2535))</f>
        <v/>
      </c>
      <c r="U2536" s="40" t="str">
        <f aca="false">IF($S2536="","",N($S2536)*N($T2536))</f>
        <v/>
      </c>
      <c r="V2536" s="18"/>
    </row>
    <row r="2537" customFormat="false" ht="15" hidden="false" customHeight="false" outlineLevel="0" collapsed="false">
      <c r="B2537" s="12" t="n">
        <v>2531</v>
      </c>
      <c r="C2537" s="36" t="str">
        <f aca="false">IF(商品マスタ!$C2536="","",商品マスタ!$C2536)</f>
        <v/>
      </c>
      <c r="D2537" s="12" t="str">
        <f aca="false">IF($C2537="","",商品マスタ!$D2536)</f>
        <v/>
      </c>
      <c r="E2537" s="12" t="str">
        <f aca="false">IF($C2537="","",商品マスタ!$G2536)</f>
        <v/>
      </c>
      <c r="F2537" s="12" t="str">
        <f aca="false">IF($C2537="","",IF(商品マスタ!$P2536="","理論",商品マスタ!$P2536))</f>
        <v/>
      </c>
      <c r="G2537" s="17" t="str">
        <f aca="false">IF($C2537="","",N(商品マスタ!$H2536))</f>
        <v/>
      </c>
      <c r="H2537" s="14"/>
      <c r="I2537" s="17" t="str">
        <f aca="false">IF($C2537="","",N($H2537)*N(商品マスタ!$N2536))</f>
        <v/>
      </c>
      <c r="J2537" s="17" t="str">
        <f aca="false">IF($C2537="","",N($I2537)-N($G2537))</f>
        <v/>
      </c>
      <c r="K2537" s="37" t="str">
        <f aca="false">IF($C2537="","",N(商品マスタ!$I2536))</f>
        <v/>
      </c>
      <c r="L2537" s="17" t="str">
        <f aca="false">IF($C2537="","",MAX(1,N(商品マスタ!$J2536)))</f>
        <v/>
      </c>
      <c r="M2537" s="38" t="str">
        <f aca="false">IF($C2537="","",N(TOP!$C$16)*N($K2537))</f>
        <v/>
      </c>
      <c r="N2537" s="17" t="str">
        <f aca="false">IF($C2537="","",ROUNDUP(N($M2537)/N($L2537),0))</f>
        <v/>
      </c>
      <c r="O2537" s="17" t="str">
        <f aca="false">IF($C2537="","",N(商品マスタ!$R2536))</f>
        <v/>
      </c>
      <c r="P2537" s="17" t="str">
        <f aca="false">IF($C2537="","",IF($F2537="理論",(N($O2537)+N($N2537))-N($G2537),(N($O2537)+N($N2537))-N($I2537)))</f>
        <v/>
      </c>
      <c r="Q2537" s="17" t="str">
        <f aca="false">IF($C2537="","",MAX(1,N(商品マスタ!$K2536)))</f>
        <v/>
      </c>
      <c r="R2537" s="39" t="str">
        <f aca="false">IF($C2537="","",IF(N($P2537)/N($Q2537)&lt;=0,"",ROUNDUP(N($P2537)/N($Q2537),0)))</f>
        <v/>
      </c>
      <c r="S2537" s="14"/>
      <c r="T2537" s="40" t="str">
        <f aca="false">IF($C2537="","",N(商品マスタ!$M2536))</f>
        <v/>
      </c>
      <c r="U2537" s="40" t="str">
        <f aca="false">IF($S2537="","",N($S2537)*N($T2537))</f>
        <v/>
      </c>
      <c r="V2537" s="18"/>
    </row>
    <row r="2538" customFormat="false" ht="15" hidden="false" customHeight="false" outlineLevel="0" collapsed="false">
      <c r="B2538" s="12" t="n">
        <v>2532</v>
      </c>
      <c r="C2538" s="36" t="str">
        <f aca="false">IF(商品マスタ!$C2537="","",商品マスタ!$C2537)</f>
        <v/>
      </c>
      <c r="D2538" s="12" t="str">
        <f aca="false">IF($C2538="","",商品マスタ!$D2537)</f>
        <v/>
      </c>
      <c r="E2538" s="12" t="str">
        <f aca="false">IF($C2538="","",商品マスタ!$G2537)</f>
        <v/>
      </c>
      <c r="F2538" s="12" t="str">
        <f aca="false">IF($C2538="","",IF(商品マスタ!$P2537="","理論",商品マスタ!$P2537))</f>
        <v/>
      </c>
      <c r="G2538" s="17" t="str">
        <f aca="false">IF($C2538="","",N(商品マスタ!$H2537))</f>
        <v/>
      </c>
      <c r="H2538" s="14"/>
      <c r="I2538" s="17" t="str">
        <f aca="false">IF($C2538="","",N($H2538)*N(商品マスタ!$N2537))</f>
        <v/>
      </c>
      <c r="J2538" s="17" t="str">
        <f aca="false">IF($C2538="","",N($I2538)-N($G2538))</f>
        <v/>
      </c>
      <c r="K2538" s="37" t="str">
        <f aca="false">IF($C2538="","",N(商品マスタ!$I2537))</f>
        <v/>
      </c>
      <c r="L2538" s="17" t="str">
        <f aca="false">IF($C2538="","",MAX(1,N(商品マスタ!$J2537)))</f>
        <v/>
      </c>
      <c r="M2538" s="38" t="str">
        <f aca="false">IF($C2538="","",N(TOP!$C$16)*N($K2538))</f>
        <v/>
      </c>
      <c r="N2538" s="17" t="str">
        <f aca="false">IF($C2538="","",ROUNDUP(N($M2538)/N($L2538),0))</f>
        <v/>
      </c>
      <c r="O2538" s="17" t="str">
        <f aca="false">IF($C2538="","",N(商品マスタ!$R2537))</f>
        <v/>
      </c>
      <c r="P2538" s="17" t="str">
        <f aca="false">IF($C2538="","",IF($F2538="理論",(N($O2538)+N($N2538))-N($G2538),(N($O2538)+N($N2538))-N($I2538)))</f>
        <v/>
      </c>
      <c r="Q2538" s="17" t="str">
        <f aca="false">IF($C2538="","",MAX(1,N(商品マスタ!$K2537)))</f>
        <v/>
      </c>
      <c r="R2538" s="39" t="str">
        <f aca="false">IF($C2538="","",IF(N($P2538)/N($Q2538)&lt;=0,"",ROUNDUP(N($P2538)/N($Q2538),0)))</f>
        <v/>
      </c>
      <c r="S2538" s="14"/>
      <c r="T2538" s="40" t="str">
        <f aca="false">IF($C2538="","",N(商品マスタ!$M2537))</f>
        <v/>
      </c>
      <c r="U2538" s="40" t="str">
        <f aca="false">IF($S2538="","",N($S2538)*N($T2538))</f>
        <v/>
      </c>
      <c r="V2538" s="18"/>
    </row>
    <row r="2539" customFormat="false" ht="15" hidden="false" customHeight="false" outlineLevel="0" collapsed="false">
      <c r="B2539" s="12" t="n">
        <v>2533</v>
      </c>
      <c r="C2539" s="36" t="str">
        <f aca="false">IF(商品マスタ!$C2538="","",商品マスタ!$C2538)</f>
        <v/>
      </c>
      <c r="D2539" s="12" t="str">
        <f aca="false">IF($C2539="","",商品マスタ!$D2538)</f>
        <v/>
      </c>
      <c r="E2539" s="12" t="str">
        <f aca="false">IF($C2539="","",商品マスタ!$G2538)</f>
        <v/>
      </c>
      <c r="F2539" s="12" t="str">
        <f aca="false">IF($C2539="","",IF(商品マスタ!$P2538="","理論",商品マスタ!$P2538))</f>
        <v/>
      </c>
      <c r="G2539" s="17" t="str">
        <f aca="false">IF($C2539="","",N(商品マスタ!$H2538))</f>
        <v/>
      </c>
      <c r="H2539" s="14"/>
      <c r="I2539" s="17" t="str">
        <f aca="false">IF($C2539="","",N($H2539)*N(商品マスタ!$N2538))</f>
        <v/>
      </c>
      <c r="J2539" s="17" t="str">
        <f aca="false">IF($C2539="","",N($I2539)-N($G2539))</f>
        <v/>
      </c>
      <c r="K2539" s="37" t="str">
        <f aca="false">IF($C2539="","",N(商品マスタ!$I2538))</f>
        <v/>
      </c>
      <c r="L2539" s="17" t="str">
        <f aca="false">IF($C2539="","",MAX(1,N(商品マスタ!$J2538)))</f>
        <v/>
      </c>
      <c r="M2539" s="38" t="str">
        <f aca="false">IF($C2539="","",N(TOP!$C$16)*N($K2539))</f>
        <v/>
      </c>
      <c r="N2539" s="17" t="str">
        <f aca="false">IF($C2539="","",ROUNDUP(N($M2539)/N($L2539),0))</f>
        <v/>
      </c>
      <c r="O2539" s="17" t="str">
        <f aca="false">IF($C2539="","",N(商品マスタ!$R2538))</f>
        <v/>
      </c>
      <c r="P2539" s="17" t="str">
        <f aca="false">IF($C2539="","",IF($F2539="理論",(N($O2539)+N($N2539))-N($G2539),(N($O2539)+N($N2539))-N($I2539)))</f>
        <v/>
      </c>
      <c r="Q2539" s="17" t="str">
        <f aca="false">IF($C2539="","",MAX(1,N(商品マスタ!$K2538)))</f>
        <v/>
      </c>
      <c r="R2539" s="39" t="str">
        <f aca="false">IF($C2539="","",IF(N($P2539)/N($Q2539)&lt;=0,"",ROUNDUP(N($P2539)/N($Q2539),0)))</f>
        <v/>
      </c>
      <c r="S2539" s="14"/>
      <c r="T2539" s="40" t="str">
        <f aca="false">IF($C2539="","",N(商品マスタ!$M2538))</f>
        <v/>
      </c>
      <c r="U2539" s="40" t="str">
        <f aca="false">IF($S2539="","",N($S2539)*N($T2539))</f>
        <v/>
      </c>
      <c r="V2539" s="18"/>
    </row>
    <row r="2540" customFormat="false" ht="15" hidden="false" customHeight="false" outlineLevel="0" collapsed="false">
      <c r="B2540" s="12" t="n">
        <v>2534</v>
      </c>
      <c r="C2540" s="36" t="str">
        <f aca="false">IF(商品マスタ!$C2539="","",商品マスタ!$C2539)</f>
        <v/>
      </c>
      <c r="D2540" s="12" t="str">
        <f aca="false">IF($C2540="","",商品マスタ!$D2539)</f>
        <v/>
      </c>
      <c r="E2540" s="12" t="str">
        <f aca="false">IF($C2540="","",商品マスタ!$G2539)</f>
        <v/>
      </c>
      <c r="F2540" s="12" t="str">
        <f aca="false">IF($C2540="","",IF(商品マスタ!$P2539="","理論",商品マスタ!$P2539))</f>
        <v/>
      </c>
      <c r="G2540" s="17" t="str">
        <f aca="false">IF($C2540="","",N(商品マスタ!$H2539))</f>
        <v/>
      </c>
      <c r="H2540" s="14"/>
      <c r="I2540" s="17" t="str">
        <f aca="false">IF($C2540="","",N($H2540)*N(商品マスタ!$N2539))</f>
        <v/>
      </c>
      <c r="J2540" s="17" t="str">
        <f aca="false">IF($C2540="","",N($I2540)-N($G2540))</f>
        <v/>
      </c>
      <c r="K2540" s="37" t="str">
        <f aca="false">IF($C2540="","",N(商品マスタ!$I2539))</f>
        <v/>
      </c>
      <c r="L2540" s="17" t="str">
        <f aca="false">IF($C2540="","",MAX(1,N(商品マスタ!$J2539)))</f>
        <v/>
      </c>
      <c r="M2540" s="38" t="str">
        <f aca="false">IF($C2540="","",N(TOP!$C$16)*N($K2540))</f>
        <v/>
      </c>
      <c r="N2540" s="17" t="str">
        <f aca="false">IF($C2540="","",ROUNDUP(N($M2540)/N($L2540),0))</f>
        <v/>
      </c>
      <c r="O2540" s="17" t="str">
        <f aca="false">IF($C2540="","",N(商品マスタ!$R2539))</f>
        <v/>
      </c>
      <c r="P2540" s="17" t="str">
        <f aca="false">IF($C2540="","",IF($F2540="理論",(N($O2540)+N($N2540))-N($G2540),(N($O2540)+N($N2540))-N($I2540)))</f>
        <v/>
      </c>
      <c r="Q2540" s="17" t="str">
        <f aca="false">IF($C2540="","",MAX(1,N(商品マスタ!$K2539)))</f>
        <v/>
      </c>
      <c r="R2540" s="39" t="str">
        <f aca="false">IF($C2540="","",IF(N($P2540)/N($Q2540)&lt;=0,"",ROUNDUP(N($P2540)/N($Q2540),0)))</f>
        <v/>
      </c>
      <c r="S2540" s="14"/>
      <c r="T2540" s="40" t="str">
        <f aca="false">IF($C2540="","",N(商品マスタ!$M2539))</f>
        <v/>
      </c>
      <c r="U2540" s="40" t="str">
        <f aca="false">IF($S2540="","",N($S2540)*N($T2540))</f>
        <v/>
      </c>
      <c r="V2540" s="18"/>
    </row>
    <row r="2541" customFormat="false" ht="15" hidden="false" customHeight="false" outlineLevel="0" collapsed="false">
      <c r="B2541" s="12" t="n">
        <v>2535</v>
      </c>
      <c r="C2541" s="36" t="str">
        <f aca="false">IF(商品マスタ!$C2540="","",商品マスタ!$C2540)</f>
        <v/>
      </c>
      <c r="D2541" s="12" t="str">
        <f aca="false">IF($C2541="","",商品マスタ!$D2540)</f>
        <v/>
      </c>
      <c r="E2541" s="12" t="str">
        <f aca="false">IF($C2541="","",商品マスタ!$G2540)</f>
        <v/>
      </c>
      <c r="F2541" s="12" t="str">
        <f aca="false">IF($C2541="","",IF(商品マスタ!$P2540="","理論",商品マスタ!$P2540))</f>
        <v/>
      </c>
      <c r="G2541" s="17" t="str">
        <f aca="false">IF($C2541="","",N(商品マスタ!$H2540))</f>
        <v/>
      </c>
      <c r="H2541" s="14"/>
      <c r="I2541" s="17" t="str">
        <f aca="false">IF($C2541="","",N($H2541)*N(商品マスタ!$N2540))</f>
        <v/>
      </c>
      <c r="J2541" s="17" t="str">
        <f aca="false">IF($C2541="","",N($I2541)-N($G2541))</f>
        <v/>
      </c>
      <c r="K2541" s="37" t="str">
        <f aca="false">IF($C2541="","",N(商品マスタ!$I2540))</f>
        <v/>
      </c>
      <c r="L2541" s="17" t="str">
        <f aca="false">IF($C2541="","",MAX(1,N(商品マスタ!$J2540)))</f>
        <v/>
      </c>
      <c r="M2541" s="38" t="str">
        <f aca="false">IF($C2541="","",N(TOP!$C$16)*N($K2541))</f>
        <v/>
      </c>
      <c r="N2541" s="17" t="str">
        <f aca="false">IF($C2541="","",ROUNDUP(N($M2541)/N($L2541),0))</f>
        <v/>
      </c>
      <c r="O2541" s="17" t="str">
        <f aca="false">IF($C2541="","",N(商品マスタ!$R2540))</f>
        <v/>
      </c>
      <c r="P2541" s="17" t="str">
        <f aca="false">IF($C2541="","",IF($F2541="理論",(N($O2541)+N($N2541))-N($G2541),(N($O2541)+N($N2541))-N($I2541)))</f>
        <v/>
      </c>
      <c r="Q2541" s="17" t="str">
        <f aca="false">IF($C2541="","",MAX(1,N(商品マスタ!$K2540)))</f>
        <v/>
      </c>
      <c r="R2541" s="39" t="str">
        <f aca="false">IF($C2541="","",IF(N($P2541)/N($Q2541)&lt;=0,"",ROUNDUP(N($P2541)/N($Q2541),0)))</f>
        <v/>
      </c>
      <c r="S2541" s="14"/>
      <c r="T2541" s="40" t="str">
        <f aca="false">IF($C2541="","",N(商品マスタ!$M2540))</f>
        <v/>
      </c>
      <c r="U2541" s="40" t="str">
        <f aca="false">IF($S2541="","",N($S2541)*N($T2541))</f>
        <v/>
      </c>
      <c r="V2541" s="18"/>
    </row>
    <row r="2542" customFormat="false" ht="15" hidden="false" customHeight="false" outlineLevel="0" collapsed="false">
      <c r="B2542" s="12" t="n">
        <v>2536</v>
      </c>
      <c r="C2542" s="36" t="str">
        <f aca="false">IF(商品マスタ!$C2541="","",商品マスタ!$C2541)</f>
        <v/>
      </c>
      <c r="D2542" s="12" t="str">
        <f aca="false">IF($C2542="","",商品マスタ!$D2541)</f>
        <v/>
      </c>
      <c r="E2542" s="12" t="str">
        <f aca="false">IF($C2542="","",商品マスタ!$G2541)</f>
        <v/>
      </c>
      <c r="F2542" s="12" t="str">
        <f aca="false">IF($C2542="","",IF(商品マスタ!$P2541="","理論",商品マスタ!$P2541))</f>
        <v/>
      </c>
      <c r="G2542" s="17" t="str">
        <f aca="false">IF($C2542="","",N(商品マスタ!$H2541))</f>
        <v/>
      </c>
      <c r="H2542" s="14"/>
      <c r="I2542" s="17" t="str">
        <f aca="false">IF($C2542="","",N($H2542)*N(商品マスタ!$N2541))</f>
        <v/>
      </c>
      <c r="J2542" s="17" t="str">
        <f aca="false">IF($C2542="","",N($I2542)-N($G2542))</f>
        <v/>
      </c>
      <c r="K2542" s="37" t="str">
        <f aca="false">IF($C2542="","",N(商品マスタ!$I2541))</f>
        <v/>
      </c>
      <c r="L2542" s="17" t="str">
        <f aca="false">IF($C2542="","",MAX(1,N(商品マスタ!$J2541)))</f>
        <v/>
      </c>
      <c r="M2542" s="38" t="str">
        <f aca="false">IF($C2542="","",N(TOP!$C$16)*N($K2542))</f>
        <v/>
      </c>
      <c r="N2542" s="17" t="str">
        <f aca="false">IF($C2542="","",ROUNDUP(N($M2542)/N($L2542),0))</f>
        <v/>
      </c>
      <c r="O2542" s="17" t="str">
        <f aca="false">IF($C2542="","",N(商品マスタ!$R2541))</f>
        <v/>
      </c>
      <c r="P2542" s="17" t="str">
        <f aca="false">IF($C2542="","",IF($F2542="理論",(N($O2542)+N($N2542))-N($G2542),(N($O2542)+N($N2542))-N($I2542)))</f>
        <v/>
      </c>
      <c r="Q2542" s="17" t="str">
        <f aca="false">IF($C2542="","",MAX(1,N(商品マスタ!$K2541)))</f>
        <v/>
      </c>
      <c r="R2542" s="39" t="str">
        <f aca="false">IF($C2542="","",IF(N($P2542)/N($Q2542)&lt;=0,"",ROUNDUP(N($P2542)/N($Q2542),0)))</f>
        <v/>
      </c>
      <c r="S2542" s="14"/>
      <c r="T2542" s="40" t="str">
        <f aca="false">IF($C2542="","",N(商品マスタ!$M2541))</f>
        <v/>
      </c>
      <c r="U2542" s="40" t="str">
        <f aca="false">IF($S2542="","",N($S2542)*N($T2542))</f>
        <v/>
      </c>
      <c r="V2542" s="18"/>
    </row>
    <row r="2543" customFormat="false" ht="15" hidden="false" customHeight="false" outlineLevel="0" collapsed="false">
      <c r="B2543" s="12" t="n">
        <v>2537</v>
      </c>
      <c r="C2543" s="36" t="str">
        <f aca="false">IF(商品マスタ!$C2542="","",商品マスタ!$C2542)</f>
        <v/>
      </c>
      <c r="D2543" s="12" t="str">
        <f aca="false">IF($C2543="","",商品マスタ!$D2542)</f>
        <v/>
      </c>
      <c r="E2543" s="12" t="str">
        <f aca="false">IF($C2543="","",商品マスタ!$G2542)</f>
        <v/>
      </c>
      <c r="F2543" s="12" t="str">
        <f aca="false">IF($C2543="","",IF(商品マスタ!$P2542="","理論",商品マスタ!$P2542))</f>
        <v/>
      </c>
      <c r="G2543" s="17" t="str">
        <f aca="false">IF($C2543="","",N(商品マスタ!$H2542))</f>
        <v/>
      </c>
      <c r="H2543" s="14"/>
      <c r="I2543" s="17" t="str">
        <f aca="false">IF($C2543="","",N($H2543)*N(商品マスタ!$N2542))</f>
        <v/>
      </c>
      <c r="J2543" s="17" t="str">
        <f aca="false">IF($C2543="","",N($I2543)-N($G2543))</f>
        <v/>
      </c>
      <c r="K2543" s="37" t="str">
        <f aca="false">IF($C2543="","",N(商品マスタ!$I2542))</f>
        <v/>
      </c>
      <c r="L2543" s="17" t="str">
        <f aca="false">IF($C2543="","",MAX(1,N(商品マスタ!$J2542)))</f>
        <v/>
      </c>
      <c r="M2543" s="38" t="str">
        <f aca="false">IF($C2543="","",N(TOP!$C$16)*N($K2543))</f>
        <v/>
      </c>
      <c r="N2543" s="17" t="str">
        <f aca="false">IF($C2543="","",ROUNDUP(N($M2543)/N($L2543),0))</f>
        <v/>
      </c>
      <c r="O2543" s="17" t="str">
        <f aca="false">IF($C2543="","",N(商品マスタ!$R2542))</f>
        <v/>
      </c>
      <c r="P2543" s="17" t="str">
        <f aca="false">IF($C2543="","",IF($F2543="理論",(N($O2543)+N($N2543))-N($G2543),(N($O2543)+N($N2543))-N($I2543)))</f>
        <v/>
      </c>
      <c r="Q2543" s="17" t="str">
        <f aca="false">IF($C2543="","",MAX(1,N(商品マスタ!$K2542)))</f>
        <v/>
      </c>
      <c r="R2543" s="39" t="str">
        <f aca="false">IF($C2543="","",IF(N($P2543)/N($Q2543)&lt;=0,"",ROUNDUP(N($P2543)/N($Q2543),0)))</f>
        <v/>
      </c>
      <c r="S2543" s="14"/>
      <c r="T2543" s="40" t="str">
        <f aca="false">IF($C2543="","",N(商品マスタ!$M2542))</f>
        <v/>
      </c>
      <c r="U2543" s="40" t="str">
        <f aca="false">IF($S2543="","",N($S2543)*N($T2543))</f>
        <v/>
      </c>
      <c r="V2543" s="18"/>
    </row>
    <row r="2544" customFormat="false" ht="15" hidden="false" customHeight="false" outlineLevel="0" collapsed="false">
      <c r="B2544" s="12" t="n">
        <v>2538</v>
      </c>
      <c r="C2544" s="36" t="str">
        <f aca="false">IF(商品マスタ!$C2543="","",商品マスタ!$C2543)</f>
        <v/>
      </c>
      <c r="D2544" s="12" t="str">
        <f aca="false">IF($C2544="","",商品マスタ!$D2543)</f>
        <v/>
      </c>
      <c r="E2544" s="12" t="str">
        <f aca="false">IF($C2544="","",商品マスタ!$G2543)</f>
        <v/>
      </c>
      <c r="F2544" s="12" t="str">
        <f aca="false">IF($C2544="","",IF(商品マスタ!$P2543="","理論",商品マスタ!$P2543))</f>
        <v/>
      </c>
      <c r="G2544" s="17" t="str">
        <f aca="false">IF($C2544="","",N(商品マスタ!$H2543))</f>
        <v/>
      </c>
      <c r="H2544" s="14"/>
      <c r="I2544" s="17" t="str">
        <f aca="false">IF($C2544="","",N($H2544)*N(商品マスタ!$N2543))</f>
        <v/>
      </c>
      <c r="J2544" s="17" t="str">
        <f aca="false">IF($C2544="","",N($I2544)-N($G2544))</f>
        <v/>
      </c>
      <c r="K2544" s="37" t="str">
        <f aca="false">IF($C2544="","",N(商品マスタ!$I2543))</f>
        <v/>
      </c>
      <c r="L2544" s="17" t="str">
        <f aca="false">IF($C2544="","",MAX(1,N(商品マスタ!$J2543)))</f>
        <v/>
      </c>
      <c r="M2544" s="38" t="str">
        <f aca="false">IF($C2544="","",N(TOP!$C$16)*N($K2544))</f>
        <v/>
      </c>
      <c r="N2544" s="17" t="str">
        <f aca="false">IF($C2544="","",ROUNDUP(N($M2544)/N($L2544),0))</f>
        <v/>
      </c>
      <c r="O2544" s="17" t="str">
        <f aca="false">IF($C2544="","",N(商品マスタ!$R2543))</f>
        <v/>
      </c>
      <c r="P2544" s="17" t="str">
        <f aca="false">IF($C2544="","",IF($F2544="理論",(N($O2544)+N($N2544))-N($G2544),(N($O2544)+N($N2544))-N($I2544)))</f>
        <v/>
      </c>
      <c r="Q2544" s="17" t="str">
        <f aca="false">IF($C2544="","",MAX(1,N(商品マスタ!$K2543)))</f>
        <v/>
      </c>
      <c r="R2544" s="39" t="str">
        <f aca="false">IF($C2544="","",IF(N($P2544)/N($Q2544)&lt;=0,"",ROUNDUP(N($P2544)/N($Q2544),0)))</f>
        <v/>
      </c>
      <c r="S2544" s="14"/>
      <c r="T2544" s="40" t="str">
        <f aca="false">IF($C2544="","",N(商品マスタ!$M2543))</f>
        <v/>
      </c>
      <c r="U2544" s="40" t="str">
        <f aca="false">IF($S2544="","",N($S2544)*N($T2544))</f>
        <v/>
      </c>
      <c r="V2544" s="18"/>
    </row>
    <row r="2545" customFormat="false" ht="15" hidden="false" customHeight="false" outlineLevel="0" collapsed="false">
      <c r="B2545" s="12" t="n">
        <v>2539</v>
      </c>
      <c r="C2545" s="36" t="str">
        <f aca="false">IF(商品マスタ!$C2544="","",商品マスタ!$C2544)</f>
        <v/>
      </c>
      <c r="D2545" s="12" t="str">
        <f aca="false">IF($C2545="","",商品マスタ!$D2544)</f>
        <v/>
      </c>
      <c r="E2545" s="12" t="str">
        <f aca="false">IF($C2545="","",商品マスタ!$G2544)</f>
        <v/>
      </c>
      <c r="F2545" s="12" t="str">
        <f aca="false">IF($C2545="","",IF(商品マスタ!$P2544="","理論",商品マスタ!$P2544))</f>
        <v/>
      </c>
      <c r="G2545" s="17" t="str">
        <f aca="false">IF($C2545="","",N(商品マスタ!$H2544))</f>
        <v/>
      </c>
      <c r="H2545" s="14"/>
      <c r="I2545" s="17" t="str">
        <f aca="false">IF($C2545="","",N($H2545)*N(商品マスタ!$N2544))</f>
        <v/>
      </c>
      <c r="J2545" s="17" t="str">
        <f aca="false">IF($C2545="","",N($I2545)-N($G2545))</f>
        <v/>
      </c>
      <c r="K2545" s="37" t="str">
        <f aca="false">IF($C2545="","",N(商品マスタ!$I2544))</f>
        <v/>
      </c>
      <c r="L2545" s="17" t="str">
        <f aca="false">IF($C2545="","",MAX(1,N(商品マスタ!$J2544)))</f>
        <v/>
      </c>
      <c r="M2545" s="38" t="str">
        <f aca="false">IF($C2545="","",N(TOP!$C$16)*N($K2545))</f>
        <v/>
      </c>
      <c r="N2545" s="17" t="str">
        <f aca="false">IF($C2545="","",ROUNDUP(N($M2545)/N($L2545),0))</f>
        <v/>
      </c>
      <c r="O2545" s="17" t="str">
        <f aca="false">IF($C2545="","",N(商品マスタ!$R2544))</f>
        <v/>
      </c>
      <c r="P2545" s="17" t="str">
        <f aca="false">IF($C2545="","",IF($F2545="理論",(N($O2545)+N($N2545))-N($G2545),(N($O2545)+N($N2545))-N($I2545)))</f>
        <v/>
      </c>
      <c r="Q2545" s="17" t="str">
        <f aca="false">IF($C2545="","",MAX(1,N(商品マスタ!$K2544)))</f>
        <v/>
      </c>
      <c r="R2545" s="39" t="str">
        <f aca="false">IF($C2545="","",IF(N($P2545)/N($Q2545)&lt;=0,"",ROUNDUP(N($P2545)/N($Q2545),0)))</f>
        <v/>
      </c>
      <c r="S2545" s="14"/>
      <c r="T2545" s="40" t="str">
        <f aca="false">IF($C2545="","",N(商品マスタ!$M2544))</f>
        <v/>
      </c>
      <c r="U2545" s="40" t="str">
        <f aca="false">IF($S2545="","",N($S2545)*N($T2545))</f>
        <v/>
      </c>
      <c r="V2545" s="18"/>
    </row>
    <row r="2546" customFormat="false" ht="15" hidden="false" customHeight="false" outlineLevel="0" collapsed="false">
      <c r="B2546" s="12" t="n">
        <v>2540</v>
      </c>
      <c r="C2546" s="36" t="str">
        <f aca="false">IF(商品マスタ!$C2545="","",商品マスタ!$C2545)</f>
        <v/>
      </c>
      <c r="D2546" s="12" t="str">
        <f aca="false">IF($C2546="","",商品マスタ!$D2545)</f>
        <v/>
      </c>
      <c r="E2546" s="12" t="str">
        <f aca="false">IF($C2546="","",商品マスタ!$G2545)</f>
        <v/>
      </c>
      <c r="F2546" s="12" t="str">
        <f aca="false">IF($C2546="","",IF(商品マスタ!$P2545="","理論",商品マスタ!$P2545))</f>
        <v/>
      </c>
      <c r="G2546" s="17" t="str">
        <f aca="false">IF($C2546="","",N(商品マスタ!$H2545))</f>
        <v/>
      </c>
      <c r="H2546" s="14"/>
      <c r="I2546" s="17" t="str">
        <f aca="false">IF($C2546="","",N($H2546)*N(商品マスタ!$N2545))</f>
        <v/>
      </c>
      <c r="J2546" s="17" t="str">
        <f aca="false">IF($C2546="","",N($I2546)-N($G2546))</f>
        <v/>
      </c>
      <c r="K2546" s="37" t="str">
        <f aca="false">IF($C2546="","",N(商品マスタ!$I2545))</f>
        <v/>
      </c>
      <c r="L2546" s="17" t="str">
        <f aca="false">IF($C2546="","",MAX(1,N(商品マスタ!$J2545)))</f>
        <v/>
      </c>
      <c r="M2546" s="38" t="str">
        <f aca="false">IF($C2546="","",N(TOP!$C$16)*N($K2546))</f>
        <v/>
      </c>
      <c r="N2546" s="17" t="str">
        <f aca="false">IF($C2546="","",ROUNDUP(N($M2546)/N($L2546),0))</f>
        <v/>
      </c>
      <c r="O2546" s="17" t="str">
        <f aca="false">IF($C2546="","",N(商品マスタ!$R2545))</f>
        <v/>
      </c>
      <c r="P2546" s="17" t="str">
        <f aca="false">IF($C2546="","",IF($F2546="理論",(N($O2546)+N($N2546))-N($G2546),(N($O2546)+N($N2546))-N($I2546)))</f>
        <v/>
      </c>
      <c r="Q2546" s="17" t="str">
        <f aca="false">IF($C2546="","",MAX(1,N(商品マスタ!$K2545)))</f>
        <v/>
      </c>
      <c r="R2546" s="39" t="str">
        <f aca="false">IF($C2546="","",IF(N($P2546)/N($Q2546)&lt;=0,"",ROUNDUP(N($P2546)/N($Q2546),0)))</f>
        <v/>
      </c>
      <c r="S2546" s="14"/>
      <c r="T2546" s="40" t="str">
        <f aca="false">IF($C2546="","",N(商品マスタ!$M2545))</f>
        <v/>
      </c>
      <c r="U2546" s="40" t="str">
        <f aca="false">IF($S2546="","",N($S2546)*N($T2546))</f>
        <v/>
      </c>
      <c r="V2546" s="18"/>
    </row>
    <row r="2547" customFormat="false" ht="15" hidden="false" customHeight="false" outlineLevel="0" collapsed="false">
      <c r="B2547" s="12" t="n">
        <v>2541</v>
      </c>
      <c r="C2547" s="36" t="str">
        <f aca="false">IF(商品マスタ!$C2546="","",商品マスタ!$C2546)</f>
        <v/>
      </c>
      <c r="D2547" s="12" t="str">
        <f aca="false">IF($C2547="","",商品マスタ!$D2546)</f>
        <v/>
      </c>
      <c r="E2547" s="12" t="str">
        <f aca="false">IF($C2547="","",商品マスタ!$G2546)</f>
        <v/>
      </c>
      <c r="F2547" s="12" t="str">
        <f aca="false">IF($C2547="","",IF(商品マスタ!$P2546="","理論",商品マスタ!$P2546))</f>
        <v/>
      </c>
      <c r="G2547" s="17" t="str">
        <f aca="false">IF($C2547="","",N(商品マスタ!$H2546))</f>
        <v/>
      </c>
      <c r="H2547" s="14"/>
      <c r="I2547" s="17" t="str">
        <f aca="false">IF($C2547="","",N($H2547)*N(商品マスタ!$N2546))</f>
        <v/>
      </c>
      <c r="J2547" s="17" t="str">
        <f aca="false">IF($C2547="","",N($I2547)-N($G2547))</f>
        <v/>
      </c>
      <c r="K2547" s="37" t="str">
        <f aca="false">IF($C2547="","",N(商品マスタ!$I2546))</f>
        <v/>
      </c>
      <c r="L2547" s="17" t="str">
        <f aca="false">IF($C2547="","",MAX(1,N(商品マスタ!$J2546)))</f>
        <v/>
      </c>
      <c r="M2547" s="38" t="str">
        <f aca="false">IF($C2547="","",N(TOP!$C$16)*N($K2547))</f>
        <v/>
      </c>
      <c r="N2547" s="17" t="str">
        <f aca="false">IF($C2547="","",ROUNDUP(N($M2547)/N($L2547),0))</f>
        <v/>
      </c>
      <c r="O2547" s="17" t="str">
        <f aca="false">IF($C2547="","",N(商品マスタ!$R2546))</f>
        <v/>
      </c>
      <c r="P2547" s="17" t="str">
        <f aca="false">IF($C2547="","",IF($F2547="理論",(N($O2547)+N($N2547))-N($G2547),(N($O2547)+N($N2547))-N($I2547)))</f>
        <v/>
      </c>
      <c r="Q2547" s="17" t="str">
        <f aca="false">IF($C2547="","",MAX(1,N(商品マスタ!$K2546)))</f>
        <v/>
      </c>
      <c r="R2547" s="39" t="str">
        <f aca="false">IF($C2547="","",IF(N($P2547)/N($Q2547)&lt;=0,"",ROUNDUP(N($P2547)/N($Q2547),0)))</f>
        <v/>
      </c>
      <c r="S2547" s="14"/>
      <c r="T2547" s="40" t="str">
        <f aca="false">IF($C2547="","",N(商品マスタ!$M2546))</f>
        <v/>
      </c>
      <c r="U2547" s="40" t="str">
        <f aca="false">IF($S2547="","",N($S2547)*N($T2547))</f>
        <v/>
      </c>
      <c r="V2547" s="18"/>
    </row>
    <row r="2548" customFormat="false" ht="15" hidden="false" customHeight="false" outlineLevel="0" collapsed="false">
      <c r="B2548" s="12" t="n">
        <v>2542</v>
      </c>
      <c r="C2548" s="36" t="str">
        <f aca="false">IF(商品マスタ!$C2547="","",商品マスタ!$C2547)</f>
        <v/>
      </c>
      <c r="D2548" s="12" t="str">
        <f aca="false">IF($C2548="","",商品マスタ!$D2547)</f>
        <v/>
      </c>
      <c r="E2548" s="12" t="str">
        <f aca="false">IF($C2548="","",商品マスタ!$G2547)</f>
        <v/>
      </c>
      <c r="F2548" s="12" t="str">
        <f aca="false">IF($C2548="","",IF(商品マスタ!$P2547="","理論",商品マスタ!$P2547))</f>
        <v/>
      </c>
      <c r="G2548" s="17" t="str">
        <f aca="false">IF($C2548="","",N(商品マスタ!$H2547))</f>
        <v/>
      </c>
      <c r="H2548" s="14"/>
      <c r="I2548" s="17" t="str">
        <f aca="false">IF($C2548="","",N($H2548)*N(商品マスタ!$N2547))</f>
        <v/>
      </c>
      <c r="J2548" s="17" t="str">
        <f aca="false">IF($C2548="","",N($I2548)-N($G2548))</f>
        <v/>
      </c>
      <c r="K2548" s="37" t="str">
        <f aca="false">IF($C2548="","",N(商品マスタ!$I2547))</f>
        <v/>
      </c>
      <c r="L2548" s="17" t="str">
        <f aca="false">IF($C2548="","",MAX(1,N(商品マスタ!$J2547)))</f>
        <v/>
      </c>
      <c r="M2548" s="38" t="str">
        <f aca="false">IF($C2548="","",N(TOP!$C$16)*N($K2548))</f>
        <v/>
      </c>
      <c r="N2548" s="17" t="str">
        <f aca="false">IF($C2548="","",ROUNDUP(N($M2548)/N($L2548),0))</f>
        <v/>
      </c>
      <c r="O2548" s="17" t="str">
        <f aca="false">IF($C2548="","",N(商品マスタ!$R2547))</f>
        <v/>
      </c>
      <c r="P2548" s="17" t="str">
        <f aca="false">IF($C2548="","",IF($F2548="理論",(N($O2548)+N($N2548))-N($G2548),(N($O2548)+N($N2548))-N($I2548)))</f>
        <v/>
      </c>
      <c r="Q2548" s="17" t="str">
        <f aca="false">IF($C2548="","",MAX(1,N(商品マスタ!$K2547)))</f>
        <v/>
      </c>
      <c r="R2548" s="39" t="str">
        <f aca="false">IF($C2548="","",IF(N($P2548)/N($Q2548)&lt;=0,"",ROUNDUP(N($P2548)/N($Q2548),0)))</f>
        <v/>
      </c>
      <c r="S2548" s="14"/>
      <c r="T2548" s="40" t="str">
        <f aca="false">IF($C2548="","",N(商品マスタ!$M2547))</f>
        <v/>
      </c>
      <c r="U2548" s="40" t="str">
        <f aca="false">IF($S2548="","",N($S2548)*N($T2548))</f>
        <v/>
      </c>
      <c r="V2548" s="18"/>
    </row>
    <row r="2549" customFormat="false" ht="15" hidden="false" customHeight="false" outlineLevel="0" collapsed="false">
      <c r="B2549" s="12" t="n">
        <v>2543</v>
      </c>
      <c r="C2549" s="36" t="str">
        <f aca="false">IF(商品マスタ!$C2548="","",商品マスタ!$C2548)</f>
        <v/>
      </c>
      <c r="D2549" s="12" t="str">
        <f aca="false">IF($C2549="","",商品マスタ!$D2548)</f>
        <v/>
      </c>
      <c r="E2549" s="12" t="str">
        <f aca="false">IF($C2549="","",商品マスタ!$G2548)</f>
        <v/>
      </c>
      <c r="F2549" s="12" t="str">
        <f aca="false">IF($C2549="","",IF(商品マスタ!$P2548="","理論",商品マスタ!$P2548))</f>
        <v/>
      </c>
      <c r="G2549" s="17" t="str">
        <f aca="false">IF($C2549="","",N(商品マスタ!$H2548))</f>
        <v/>
      </c>
      <c r="H2549" s="14"/>
      <c r="I2549" s="17" t="str">
        <f aca="false">IF($C2549="","",N($H2549)*N(商品マスタ!$N2548))</f>
        <v/>
      </c>
      <c r="J2549" s="17" t="str">
        <f aca="false">IF($C2549="","",N($I2549)-N($G2549))</f>
        <v/>
      </c>
      <c r="K2549" s="37" t="str">
        <f aca="false">IF($C2549="","",N(商品マスタ!$I2548))</f>
        <v/>
      </c>
      <c r="L2549" s="17" t="str">
        <f aca="false">IF($C2549="","",MAX(1,N(商品マスタ!$J2548)))</f>
        <v/>
      </c>
      <c r="M2549" s="38" t="str">
        <f aca="false">IF($C2549="","",N(TOP!$C$16)*N($K2549))</f>
        <v/>
      </c>
      <c r="N2549" s="17" t="str">
        <f aca="false">IF($C2549="","",ROUNDUP(N($M2549)/N($L2549),0))</f>
        <v/>
      </c>
      <c r="O2549" s="17" t="str">
        <f aca="false">IF($C2549="","",N(商品マスタ!$R2548))</f>
        <v/>
      </c>
      <c r="P2549" s="17" t="str">
        <f aca="false">IF($C2549="","",IF($F2549="理論",(N($O2549)+N($N2549))-N($G2549),(N($O2549)+N($N2549))-N($I2549)))</f>
        <v/>
      </c>
      <c r="Q2549" s="17" t="str">
        <f aca="false">IF($C2549="","",MAX(1,N(商品マスタ!$K2548)))</f>
        <v/>
      </c>
      <c r="R2549" s="39" t="str">
        <f aca="false">IF($C2549="","",IF(N($P2549)/N($Q2549)&lt;=0,"",ROUNDUP(N($P2549)/N($Q2549),0)))</f>
        <v/>
      </c>
      <c r="S2549" s="14"/>
      <c r="T2549" s="40" t="str">
        <f aca="false">IF($C2549="","",N(商品マスタ!$M2548))</f>
        <v/>
      </c>
      <c r="U2549" s="40" t="str">
        <f aca="false">IF($S2549="","",N($S2549)*N($T2549))</f>
        <v/>
      </c>
      <c r="V2549" s="18"/>
    </row>
    <row r="2550" customFormat="false" ht="15" hidden="false" customHeight="false" outlineLevel="0" collapsed="false">
      <c r="B2550" s="12" t="n">
        <v>2544</v>
      </c>
      <c r="C2550" s="36" t="str">
        <f aca="false">IF(商品マスタ!$C2549="","",商品マスタ!$C2549)</f>
        <v/>
      </c>
      <c r="D2550" s="12" t="str">
        <f aca="false">IF($C2550="","",商品マスタ!$D2549)</f>
        <v/>
      </c>
      <c r="E2550" s="12" t="str">
        <f aca="false">IF($C2550="","",商品マスタ!$G2549)</f>
        <v/>
      </c>
      <c r="F2550" s="12" t="str">
        <f aca="false">IF($C2550="","",IF(商品マスタ!$P2549="","理論",商品マスタ!$P2549))</f>
        <v/>
      </c>
      <c r="G2550" s="17" t="str">
        <f aca="false">IF($C2550="","",N(商品マスタ!$H2549))</f>
        <v/>
      </c>
      <c r="H2550" s="14"/>
      <c r="I2550" s="17" t="str">
        <f aca="false">IF($C2550="","",N($H2550)*N(商品マスタ!$N2549))</f>
        <v/>
      </c>
      <c r="J2550" s="17" t="str">
        <f aca="false">IF($C2550="","",N($I2550)-N($G2550))</f>
        <v/>
      </c>
      <c r="K2550" s="37" t="str">
        <f aca="false">IF($C2550="","",N(商品マスタ!$I2549))</f>
        <v/>
      </c>
      <c r="L2550" s="17" t="str">
        <f aca="false">IF($C2550="","",MAX(1,N(商品マスタ!$J2549)))</f>
        <v/>
      </c>
      <c r="M2550" s="38" t="str">
        <f aca="false">IF($C2550="","",N(TOP!$C$16)*N($K2550))</f>
        <v/>
      </c>
      <c r="N2550" s="17" t="str">
        <f aca="false">IF($C2550="","",ROUNDUP(N($M2550)/N($L2550),0))</f>
        <v/>
      </c>
      <c r="O2550" s="17" t="str">
        <f aca="false">IF($C2550="","",N(商品マスタ!$R2549))</f>
        <v/>
      </c>
      <c r="P2550" s="17" t="str">
        <f aca="false">IF($C2550="","",IF($F2550="理論",(N($O2550)+N($N2550))-N($G2550),(N($O2550)+N($N2550))-N($I2550)))</f>
        <v/>
      </c>
      <c r="Q2550" s="17" t="str">
        <f aca="false">IF($C2550="","",MAX(1,N(商品マスタ!$K2549)))</f>
        <v/>
      </c>
      <c r="R2550" s="39" t="str">
        <f aca="false">IF($C2550="","",IF(N($P2550)/N($Q2550)&lt;=0,"",ROUNDUP(N($P2550)/N($Q2550),0)))</f>
        <v/>
      </c>
      <c r="S2550" s="14"/>
      <c r="T2550" s="40" t="str">
        <f aca="false">IF($C2550="","",N(商品マスタ!$M2549))</f>
        <v/>
      </c>
      <c r="U2550" s="40" t="str">
        <f aca="false">IF($S2550="","",N($S2550)*N($T2550))</f>
        <v/>
      </c>
      <c r="V2550" s="18"/>
    </row>
    <row r="2551" customFormat="false" ht="15" hidden="false" customHeight="false" outlineLevel="0" collapsed="false">
      <c r="B2551" s="12" t="n">
        <v>2545</v>
      </c>
      <c r="C2551" s="36" t="str">
        <f aca="false">IF(商品マスタ!$C2550="","",商品マスタ!$C2550)</f>
        <v/>
      </c>
      <c r="D2551" s="12" t="str">
        <f aca="false">IF($C2551="","",商品マスタ!$D2550)</f>
        <v/>
      </c>
      <c r="E2551" s="12" t="str">
        <f aca="false">IF($C2551="","",商品マスタ!$G2550)</f>
        <v/>
      </c>
      <c r="F2551" s="12" t="str">
        <f aca="false">IF($C2551="","",IF(商品マスタ!$P2550="","理論",商品マスタ!$P2550))</f>
        <v/>
      </c>
      <c r="G2551" s="17" t="str">
        <f aca="false">IF($C2551="","",N(商品マスタ!$H2550))</f>
        <v/>
      </c>
      <c r="H2551" s="14"/>
      <c r="I2551" s="17" t="str">
        <f aca="false">IF($C2551="","",N($H2551)*N(商品マスタ!$N2550))</f>
        <v/>
      </c>
      <c r="J2551" s="17" t="str">
        <f aca="false">IF($C2551="","",N($I2551)-N($G2551))</f>
        <v/>
      </c>
      <c r="K2551" s="37" t="str">
        <f aca="false">IF($C2551="","",N(商品マスタ!$I2550))</f>
        <v/>
      </c>
      <c r="L2551" s="17" t="str">
        <f aca="false">IF($C2551="","",MAX(1,N(商品マスタ!$J2550)))</f>
        <v/>
      </c>
      <c r="M2551" s="38" t="str">
        <f aca="false">IF($C2551="","",N(TOP!$C$16)*N($K2551))</f>
        <v/>
      </c>
      <c r="N2551" s="17" t="str">
        <f aca="false">IF($C2551="","",ROUNDUP(N($M2551)/N($L2551),0))</f>
        <v/>
      </c>
      <c r="O2551" s="17" t="str">
        <f aca="false">IF($C2551="","",N(商品マスタ!$R2550))</f>
        <v/>
      </c>
      <c r="P2551" s="17" t="str">
        <f aca="false">IF($C2551="","",IF($F2551="理論",(N($O2551)+N($N2551))-N($G2551),(N($O2551)+N($N2551))-N($I2551)))</f>
        <v/>
      </c>
      <c r="Q2551" s="17" t="str">
        <f aca="false">IF($C2551="","",MAX(1,N(商品マスタ!$K2550)))</f>
        <v/>
      </c>
      <c r="R2551" s="39" t="str">
        <f aca="false">IF($C2551="","",IF(N($P2551)/N($Q2551)&lt;=0,"",ROUNDUP(N($P2551)/N($Q2551),0)))</f>
        <v/>
      </c>
      <c r="S2551" s="14"/>
      <c r="T2551" s="40" t="str">
        <f aca="false">IF($C2551="","",N(商品マスタ!$M2550))</f>
        <v/>
      </c>
      <c r="U2551" s="40" t="str">
        <f aca="false">IF($S2551="","",N($S2551)*N($T2551))</f>
        <v/>
      </c>
      <c r="V2551" s="18"/>
    </row>
    <row r="2552" customFormat="false" ht="15" hidden="false" customHeight="false" outlineLevel="0" collapsed="false">
      <c r="B2552" s="12" t="n">
        <v>2546</v>
      </c>
      <c r="C2552" s="36" t="str">
        <f aca="false">IF(商品マスタ!$C2551="","",商品マスタ!$C2551)</f>
        <v/>
      </c>
      <c r="D2552" s="12" t="str">
        <f aca="false">IF($C2552="","",商品マスタ!$D2551)</f>
        <v/>
      </c>
      <c r="E2552" s="12" t="str">
        <f aca="false">IF($C2552="","",商品マスタ!$G2551)</f>
        <v/>
      </c>
      <c r="F2552" s="12" t="str">
        <f aca="false">IF($C2552="","",IF(商品マスタ!$P2551="","理論",商品マスタ!$P2551))</f>
        <v/>
      </c>
      <c r="G2552" s="17" t="str">
        <f aca="false">IF($C2552="","",N(商品マスタ!$H2551))</f>
        <v/>
      </c>
      <c r="H2552" s="14"/>
      <c r="I2552" s="17" t="str">
        <f aca="false">IF($C2552="","",N($H2552)*N(商品マスタ!$N2551))</f>
        <v/>
      </c>
      <c r="J2552" s="17" t="str">
        <f aca="false">IF($C2552="","",N($I2552)-N($G2552))</f>
        <v/>
      </c>
      <c r="K2552" s="37" t="str">
        <f aca="false">IF($C2552="","",N(商品マスタ!$I2551))</f>
        <v/>
      </c>
      <c r="L2552" s="17" t="str">
        <f aca="false">IF($C2552="","",MAX(1,N(商品マスタ!$J2551)))</f>
        <v/>
      </c>
      <c r="M2552" s="38" t="str">
        <f aca="false">IF($C2552="","",N(TOP!$C$16)*N($K2552))</f>
        <v/>
      </c>
      <c r="N2552" s="17" t="str">
        <f aca="false">IF($C2552="","",ROUNDUP(N($M2552)/N($L2552),0))</f>
        <v/>
      </c>
      <c r="O2552" s="17" t="str">
        <f aca="false">IF($C2552="","",N(商品マスタ!$R2551))</f>
        <v/>
      </c>
      <c r="P2552" s="17" t="str">
        <f aca="false">IF($C2552="","",IF($F2552="理論",(N($O2552)+N($N2552))-N($G2552),(N($O2552)+N($N2552))-N($I2552)))</f>
        <v/>
      </c>
      <c r="Q2552" s="17" t="str">
        <f aca="false">IF($C2552="","",MAX(1,N(商品マスタ!$K2551)))</f>
        <v/>
      </c>
      <c r="R2552" s="39" t="str">
        <f aca="false">IF($C2552="","",IF(N($P2552)/N($Q2552)&lt;=0,"",ROUNDUP(N($P2552)/N($Q2552),0)))</f>
        <v/>
      </c>
      <c r="S2552" s="14"/>
      <c r="T2552" s="40" t="str">
        <f aca="false">IF($C2552="","",N(商品マスタ!$M2551))</f>
        <v/>
      </c>
      <c r="U2552" s="40" t="str">
        <f aca="false">IF($S2552="","",N($S2552)*N($T2552))</f>
        <v/>
      </c>
      <c r="V2552" s="18"/>
    </row>
    <row r="2553" customFormat="false" ht="15" hidden="false" customHeight="false" outlineLevel="0" collapsed="false">
      <c r="B2553" s="12" t="n">
        <v>2547</v>
      </c>
      <c r="C2553" s="36" t="str">
        <f aca="false">IF(商品マスタ!$C2552="","",商品マスタ!$C2552)</f>
        <v/>
      </c>
      <c r="D2553" s="12" t="str">
        <f aca="false">IF($C2553="","",商品マスタ!$D2552)</f>
        <v/>
      </c>
      <c r="E2553" s="12" t="str">
        <f aca="false">IF($C2553="","",商品マスタ!$G2552)</f>
        <v/>
      </c>
      <c r="F2553" s="12" t="str">
        <f aca="false">IF($C2553="","",IF(商品マスタ!$P2552="","理論",商品マスタ!$P2552))</f>
        <v/>
      </c>
      <c r="G2553" s="17" t="str">
        <f aca="false">IF($C2553="","",N(商品マスタ!$H2552))</f>
        <v/>
      </c>
      <c r="H2553" s="14"/>
      <c r="I2553" s="17" t="str">
        <f aca="false">IF($C2553="","",N($H2553)*N(商品マスタ!$N2552))</f>
        <v/>
      </c>
      <c r="J2553" s="17" t="str">
        <f aca="false">IF($C2553="","",N($I2553)-N($G2553))</f>
        <v/>
      </c>
      <c r="K2553" s="37" t="str">
        <f aca="false">IF($C2553="","",N(商品マスタ!$I2552))</f>
        <v/>
      </c>
      <c r="L2553" s="17" t="str">
        <f aca="false">IF($C2553="","",MAX(1,N(商品マスタ!$J2552)))</f>
        <v/>
      </c>
      <c r="M2553" s="38" t="str">
        <f aca="false">IF($C2553="","",N(TOP!$C$16)*N($K2553))</f>
        <v/>
      </c>
      <c r="N2553" s="17" t="str">
        <f aca="false">IF($C2553="","",ROUNDUP(N($M2553)/N($L2553),0))</f>
        <v/>
      </c>
      <c r="O2553" s="17" t="str">
        <f aca="false">IF($C2553="","",N(商品マスタ!$R2552))</f>
        <v/>
      </c>
      <c r="P2553" s="17" t="str">
        <f aca="false">IF($C2553="","",IF($F2553="理論",(N($O2553)+N($N2553))-N($G2553),(N($O2553)+N($N2553))-N($I2553)))</f>
        <v/>
      </c>
      <c r="Q2553" s="17" t="str">
        <f aca="false">IF($C2553="","",MAX(1,N(商品マスタ!$K2552)))</f>
        <v/>
      </c>
      <c r="R2553" s="39" t="str">
        <f aca="false">IF($C2553="","",IF(N($P2553)/N($Q2553)&lt;=0,"",ROUNDUP(N($P2553)/N($Q2553),0)))</f>
        <v/>
      </c>
      <c r="S2553" s="14"/>
      <c r="T2553" s="40" t="str">
        <f aca="false">IF($C2553="","",N(商品マスタ!$M2552))</f>
        <v/>
      </c>
      <c r="U2553" s="40" t="str">
        <f aca="false">IF($S2553="","",N($S2553)*N($T2553))</f>
        <v/>
      </c>
      <c r="V2553" s="18"/>
    </row>
    <row r="2554" customFormat="false" ht="15" hidden="false" customHeight="false" outlineLevel="0" collapsed="false">
      <c r="B2554" s="12" t="n">
        <v>2548</v>
      </c>
      <c r="C2554" s="36" t="str">
        <f aca="false">IF(商品マスタ!$C2553="","",商品マスタ!$C2553)</f>
        <v/>
      </c>
      <c r="D2554" s="12" t="str">
        <f aca="false">IF($C2554="","",商品マスタ!$D2553)</f>
        <v/>
      </c>
      <c r="E2554" s="12" t="str">
        <f aca="false">IF($C2554="","",商品マスタ!$G2553)</f>
        <v/>
      </c>
      <c r="F2554" s="12" t="str">
        <f aca="false">IF($C2554="","",IF(商品マスタ!$P2553="","理論",商品マスタ!$P2553))</f>
        <v/>
      </c>
      <c r="G2554" s="17" t="str">
        <f aca="false">IF($C2554="","",N(商品マスタ!$H2553))</f>
        <v/>
      </c>
      <c r="H2554" s="14"/>
      <c r="I2554" s="17" t="str">
        <f aca="false">IF($C2554="","",N($H2554)*N(商品マスタ!$N2553))</f>
        <v/>
      </c>
      <c r="J2554" s="17" t="str">
        <f aca="false">IF($C2554="","",N($I2554)-N($G2554))</f>
        <v/>
      </c>
      <c r="K2554" s="37" t="str">
        <f aca="false">IF($C2554="","",N(商品マスタ!$I2553))</f>
        <v/>
      </c>
      <c r="L2554" s="17" t="str">
        <f aca="false">IF($C2554="","",MAX(1,N(商品マスタ!$J2553)))</f>
        <v/>
      </c>
      <c r="M2554" s="38" t="str">
        <f aca="false">IF($C2554="","",N(TOP!$C$16)*N($K2554))</f>
        <v/>
      </c>
      <c r="N2554" s="17" t="str">
        <f aca="false">IF($C2554="","",ROUNDUP(N($M2554)/N($L2554),0))</f>
        <v/>
      </c>
      <c r="O2554" s="17" t="str">
        <f aca="false">IF($C2554="","",N(商品マスタ!$R2553))</f>
        <v/>
      </c>
      <c r="P2554" s="17" t="str">
        <f aca="false">IF($C2554="","",IF($F2554="理論",(N($O2554)+N($N2554))-N($G2554),(N($O2554)+N($N2554))-N($I2554)))</f>
        <v/>
      </c>
      <c r="Q2554" s="17" t="str">
        <f aca="false">IF($C2554="","",MAX(1,N(商品マスタ!$K2553)))</f>
        <v/>
      </c>
      <c r="R2554" s="39" t="str">
        <f aca="false">IF($C2554="","",IF(N($P2554)/N($Q2554)&lt;=0,"",ROUNDUP(N($P2554)/N($Q2554),0)))</f>
        <v/>
      </c>
      <c r="S2554" s="14"/>
      <c r="T2554" s="40" t="str">
        <f aca="false">IF($C2554="","",N(商品マスタ!$M2553))</f>
        <v/>
      </c>
      <c r="U2554" s="40" t="str">
        <f aca="false">IF($S2554="","",N($S2554)*N($T2554))</f>
        <v/>
      </c>
      <c r="V2554" s="18"/>
    </row>
    <row r="2555" customFormat="false" ht="15" hidden="false" customHeight="false" outlineLevel="0" collapsed="false">
      <c r="B2555" s="12" t="n">
        <v>2549</v>
      </c>
      <c r="C2555" s="36" t="str">
        <f aca="false">IF(商品マスタ!$C2554="","",商品マスタ!$C2554)</f>
        <v/>
      </c>
      <c r="D2555" s="12" t="str">
        <f aca="false">IF($C2555="","",商品マスタ!$D2554)</f>
        <v/>
      </c>
      <c r="E2555" s="12" t="str">
        <f aca="false">IF($C2555="","",商品マスタ!$G2554)</f>
        <v/>
      </c>
      <c r="F2555" s="12" t="str">
        <f aca="false">IF($C2555="","",IF(商品マスタ!$P2554="","理論",商品マスタ!$P2554))</f>
        <v/>
      </c>
      <c r="G2555" s="17" t="str">
        <f aca="false">IF($C2555="","",N(商品マスタ!$H2554))</f>
        <v/>
      </c>
      <c r="H2555" s="14"/>
      <c r="I2555" s="17" t="str">
        <f aca="false">IF($C2555="","",N($H2555)*N(商品マスタ!$N2554))</f>
        <v/>
      </c>
      <c r="J2555" s="17" t="str">
        <f aca="false">IF($C2555="","",N($I2555)-N($G2555))</f>
        <v/>
      </c>
      <c r="K2555" s="37" t="str">
        <f aca="false">IF($C2555="","",N(商品マスタ!$I2554))</f>
        <v/>
      </c>
      <c r="L2555" s="17" t="str">
        <f aca="false">IF($C2555="","",MAX(1,N(商品マスタ!$J2554)))</f>
        <v/>
      </c>
      <c r="M2555" s="38" t="str">
        <f aca="false">IF($C2555="","",N(TOP!$C$16)*N($K2555))</f>
        <v/>
      </c>
      <c r="N2555" s="17" t="str">
        <f aca="false">IF($C2555="","",ROUNDUP(N($M2555)/N($L2555),0))</f>
        <v/>
      </c>
      <c r="O2555" s="17" t="str">
        <f aca="false">IF($C2555="","",N(商品マスタ!$R2554))</f>
        <v/>
      </c>
      <c r="P2555" s="17" t="str">
        <f aca="false">IF($C2555="","",IF($F2555="理論",(N($O2555)+N($N2555))-N($G2555),(N($O2555)+N($N2555))-N($I2555)))</f>
        <v/>
      </c>
      <c r="Q2555" s="17" t="str">
        <f aca="false">IF($C2555="","",MAX(1,N(商品マスタ!$K2554)))</f>
        <v/>
      </c>
      <c r="R2555" s="39" t="str">
        <f aca="false">IF($C2555="","",IF(N($P2555)/N($Q2555)&lt;=0,"",ROUNDUP(N($P2555)/N($Q2555),0)))</f>
        <v/>
      </c>
      <c r="S2555" s="14"/>
      <c r="T2555" s="40" t="str">
        <f aca="false">IF($C2555="","",N(商品マスタ!$M2554))</f>
        <v/>
      </c>
      <c r="U2555" s="40" t="str">
        <f aca="false">IF($S2555="","",N($S2555)*N($T2555))</f>
        <v/>
      </c>
      <c r="V2555" s="18"/>
    </row>
    <row r="2556" customFormat="false" ht="15" hidden="false" customHeight="false" outlineLevel="0" collapsed="false">
      <c r="B2556" s="12" t="n">
        <v>2550</v>
      </c>
      <c r="C2556" s="36" t="str">
        <f aca="false">IF(商品マスタ!$C2555="","",商品マスタ!$C2555)</f>
        <v/>
      </c>
      <c r="D2556" s="12" t="str">
        <f aca="false">IF($C2556="","",商品マスタ!$D2555)</f>
        <v/>
      </c>
      <c r="E2556" s="12" t="str">
        <f aca="false">IF($C2556="","",商品マスタ!$G2555)</f>
        <v/>
      </c>
      <c r="F2556" s="12" t="str">
        <f aca="false">IF($C2556="","",IF(商品マスタ!$P2555="","理論",商品マスタ!$P2555))</f>
        <v/>
      </c>
      <c r="G2556" s="17" t="str">
        <f aca="false">IF($C2556="","",N(商品マスタ!$H2555))</f>
        <v/>
      </c>
      <c r="H2556" s="14"/>
      <c r="I2556" s="17" t="str">
        <f aca="false">IF($C2556="","",N($H2556)*N(商品マスタ!$N2555))</f>
        <v/>
      </c>
      <c r="J2556" s="17" t="str">
        <f aca="false">IF($C2556="","",N($I2556)-N($G2556))</f>
        <v/>
      </c>
      <c r="K2556" s="37" t="str">
        <f aca="false">IF($C2556="","",N(商品マスタ!$I2555))</f>
        <v/>
      </c>
      <c r="L2556" s="17" t="str">
        <f aca="false">IF($C2556="","",MAX(1,N(商品マスタ!$J2555)))</f>
        <v/>
      </c>
      <c r="M2556" s="38" t="str">
        <f aca="false">IF($C2556="","",N(TOP!$C$16)*N($K2556))</f>
        <v/>
      </c>
      <c r="N2556" s="17" t="str">
        <f aca="false">IF($C2556="","",ROUNDUP(N($M2556)/N($L2556),0))</f>
        <v/>
      </c>
      <c r="O2556" s="17" t="str">
        <f aca="false">IF($C2556="","",N(商品マスタ!$R2555))</f>
        <v/>
      </c>
      <c r="P2556" s="17" t="str">
        <f aca="false">IF($C2556="","",IF($F2556="理論",(N($O2556)+N($N2556))-N($G2556),(N($O2556)+N($N2556))-N($I2556)))</f>
        <v/>
      </c>
      <c r="Q2556" s="17" t="str">
        <f aca="false">IF($C2556="","",MAX(1,N(商品マスタ!$K2555)))</f>
        <v/>
      </c>
      <c r="R2556" s="39" t="str">
        <f aca="false">IF($C2556="","",IF(N($P2556)/N($Q2556)&lt;=0,"",ROUNDUP(N($P2556)/N($Q2556),0)))</f>
        <v/>
      </c>
      <c r="S2556" s="14"/>
      <c r="T2556" s="40" t="str">
        <f aca="false">IF($C2556="","",N(商品マスタ!$M2555))</f>
        <v/>
      </c>
      <c r="U2556" s="40" t="str">
        <f aca="false">IF($S2556="","",N($S2556)*N($T2556))</f>
        <v/>
      </c>
      <c r="V2556" s="18"/>
    </row>
    <row r="2557" customFormat="false" ht="15" hidden="false" customHeight="false" outlineLevel="0" collapsed="false">
      <c r="B2557" s="12" t="n">
        <v>2551</v>
      </c>
      <c r="C2557" s="36" t="str">
        <f aca="false">IF(商品マスタ!$C2556="","",商品マスタ!$C2556)</f>
        <v/>
      </c>
      <c r="D2557" s="12" t="str">
        <f aca="false">IF($C2557="","",商品マスタ!$D2556)</f>
        <v/>
      </c>
      <c r="E2557" s="12" t="str">
        <f aca="false">IF($C2557="","",商品マスタ!$G2556)</f>
        <v/>
      </c>
      <c r="F2557" s="12" t="str">
        <f aca="false">IF($C2557="","",IF(商品マスタ!$P2556="","理論",商品マスタ!$P2556))</f>
        <v/>
      </c>
      <c r="G2557" s="17" t="str">
        <f aca="false">IF($C2557="","",N(商品マスタ!$H2556))</f>
        <v/>
      </c>
      <c r="H2557" s="14"/>
      <c r="I2557" s="17" t="str">
        <f aca="false">IF($C2557="","",N($H2557)*N(商品マスタ!$N2556))</f>
        <v/>
      </c>
      <c r="J2557" s="17" t="str">
        <f aca="false">IF($C2557="","",N($I2557)-N($G2557))</f>
        <v/>
      </c>
      <c r="K2557" s="37" t="str">
        <f aca="false">IF($C2557="","",N(商品マスタ!$I2556))</f>
        <v/>
      </c>
      <c r="L2557" s="17" t="str">
        <f aca="false">IF($C2557="","",MAX(1,N(商品マスタ!$J2556)))</f>
        <v/>
      </c>
      <c r="M2557" s="38" t="str">
        <f aca="false">IF($C2557="","",N(TOP!$C$16)*N($K2557))</f>
        <v/>
      </c>
      <c r="N2557" s="17" t="str">
        <f aca="false">IF($C2557="","",ROUNDUP(N($M2557)/N($L2557),0))</f>
        <v/>
      </c>
      <c r="O2557" s="17" t="str">
        <f aca="false">IF($C2557="","",N(商品マスタ!$R2556))</f>
        <v/>
      </c>
      <c r="P2557" s="17" t="str">
        <f aca="false">IF($C2557="","",IF($F2557="理論",(N($O2557)+N($N2557))-N($G2557),(N($O2557)+N($N2557))-N($I2557)))</f>
        <v/>
      </c>
      <c r="Q2557" s="17" t="str">
        <f aca="false">IF($C2557="","",MAX(1,N(商品マスタ!$K2556)))</f>
        <v/>
      </c>
      <c r="R2557" s="39" t="str">
        <f aca="false">IF($C2557="","",IF(N($P2557)/N($Q2557)&lt;=0,"",ROUNDUP(N($P2557)/N($Q2557),0)))</f>
        <v/>
      </c>
      <c r="S2557" s="14"/>
      <c r="T2557" s="40" t="str">
        <f aca="false">IF($C2557="","",N(商品マスタ!$M2556))</f>
        <v/>
      </c>
      <c r="U2557" s="40" t="str">
        <f aca="false">IF($S2557="","",N($S2557)*N($T2557))</f>
        <v/>
      </c>
      <c r="V2557" s="18"/>
    </row>
    <row r="2558" customFormat="false" ht="15" hidden="false" customHeight="false" outlineLevel="0" collapsed="false">
      <c r="B2558" s="12" t="n">
        <v>2552</v>
      </c>
      <c r="C2558" s="36" t="str">
        <f aca="false">IF(商品マスタ!$C2557="","",商品マスタ!$C2557)</f>
        <v/>
      </c>
      <c r="D2558" s="12" t="str">
        <f aca="false">IF($C2558="","",商品マスタ!$D2557)</f>
        <v/>
      </c>
      <c r="E2558" s="12" t="str">
        <f aca="false">IF($C2558="","",商品マスタ!$G2557)</f>
        <v/>
      </c>
      <c r="F2558" s="12" t="str">
        <f aca="false">IF($C2558="","",IF(商品マスタ!$P2557="","理論",商品マスタ!$P2557))</f>
        <v/>
      </c>
      <c r="G2558" s="17" t="str">
        <f aca="false">IF($C2558="","",N(商品マスタ!$H2557))</f>
        <v/>
      </c>
      <c r="H2558" s="14"/>
      <c r="I2558" s="17" t="str">
        <f aca="false">IF($C2558="","",N($H2558)*N(商品マスタ!$N2557))</f>
        <v/>
      </c>
      <c r="J2558" s="17" t="str">
        <f aca="false">IF($C2558="","",N($I2558)-N($G2558))</f>
        <v/>
      </c>
      <c r="K2558" s="37" t="str">
        <f aca="false">IF($C2558="","",N(商品マスタ!$I2557))</f>
        <v/>
      </c>
      <c r="L2558" s="17" t="str">
        <f aca="false">IF($C2558="","",MAX(1,N(商品マスタ!$J2557)))</f>
        <v/>
      </c>
      <c r="M2558" s="38" t="str">
        <f aca="false">IF($C2558="","",N(TOP!$C$16)*N($K2558))</f>
        <v/>
      </c>
      <c r="N2558" s="17" t="str">
        <f aca="false">IF($C2558="","",ROUNDUP(N($M2558)/N($L2558),0))</f>
        <v/>
      </c>
      <c r="O2558" s="17" t="str">
        <f aca="false">IF($C2558="","",N(商品マスタ!$R2557))</f>
        <v/>
      </c>
      <c r="P2558" s="17" t="str">
        <f aca="false">IF($C2558="","",IF($F2558="理論",(N($O2558)+N($N2558))-N($G2558),(N($O2558)+N($N2558))-N($I2558)))</f>
        <v/>
      </c>
      <c r="Q2558" s="17" t="str">
        <f aca="false">IF($C2558="","",MAX(1,N(商品マスタ!$K2557)))</f>
        <v/>
      </c>
      <c r="R2558" s="39" t="str">
        <f aca="false">IF($C2558="","",IF(N($P2558)/N($Q2558)&lt;=0,"",ROUNDUP(N($P2558)/N($Q2558),0)))</f>
        <v/>
      </c>
      <c r="S2558" s="14"/>
      <c r="T2558" s="40" t="str">
        <f aca="false">IF($C2558="","",N(商品マスタ!$M2557))</f>
        <v/>
      </c>
      <c r="U2558" s="40" t="str">
        <f aca="false">IF($S2558="","",N($S2558)*N($T2558))</f>
        <v/>
      </c>
      <c r="V2558" s="18"/>
    </row>
    <row r="2559" customFormat="false" ht="15" hidden="false" customHeight="false" outlineLevel="0" collapsed="false">
      <c r="B2559" s="12" t="n">
        <v>2553</v>
      </c>
      <c r="C2559" s="36" t="str">
        <f aca="false">IF(商品マスタ!$C2558="","",商品マスタ!$C2558)</f>
        <v/>
      </c>
      <c r="D2559" s="12" t="str">
        <f aca="false">IF($C2559="","",商品マスタ!$D2558)</f>
        <v/>
      </c>
      <c r="E2559" s="12" t="str">
        <f aca="false">IF($C2559="","",商品マスタ!$G2558)</f>
        <v/>
      </c>
      <c r="F2559" s="12" t="str">
        <f aca="false">IF($C2559="","",IF(商品マスタ!$P2558="","理論",商品マスタ!$P2558))</f>
        <v/>
      </c>
      <c r="G2559" s="17" t="str">
        <f aca="false">IF($C2559="","",N(商品マスタ!$H2558))</f>
        <v/>
      </c>
      <c r="H2559" s="14"/>
      <c r="I2559" s="17" t="str">
        <f aca="false">IF($C2559="","",N($H2559)*N(商品マスタ!$N2558))</f>
        <v/>
      </c>
      <c r="J2559" s="17" t="str">
        <f aca="false">IF($C2559="","",N($I2559)-N($G2559))</f>
        <v/>
      </c>
      <c r="K2559" s="37" t="str">
        <f aca="false">IF($C2559="","",N(商品マスタ!$I2558))</f>
        <v/>
      </c>
      <c r="L2559" s="17" t="str">
        <f aca="false">IF($C2559="","",MAX(1,N(商品マスタ!$J2558)))</f>
        <v/>
      </c>
      <c r="M2559" s="38" t="str">
        <f aca="false">IF($C2559="","",N(TOP!$C$16)*N($K2559))</f>
        <v/>
      </c>
      <c r="N2559" s="17" t="str">
        <f aca="false">IF($C2559="","",ROUNDUP(N($M2559)/N($L2559),0))</f>
        <v/>
      </c>
      <c r="O2559" s="17" t="str">
        <f aca="false">IF($C2559="","",N(商品マスタ!$R2558))</f>
        <v/>
      </c>
      <c r="P2559" s="17" t="str">
        <f aca="false">IF($C2559="","",IF($F2559="理論",(N($O2559)+N($N2559))-N($G2559),(N($O2559)+N($N2559))-N($I2559)))</f>
        <v/>
      </c>
      <c r="Q2559" s="17" t="str">
        <f aca="false">IF($C2559="","",MAX(1,N(商品マスタ!$K2558)))</f>
        <v/>
      </c>
      <c r="R2559" s="39" t="str">
        <f aca="false">IF($C2559="","",IF(N($P2559)/N($Q2559)&lt;=0,"",ROUNDUP(N($P2559)/N($Q2559),0)))</f>
        <v/>
      </c>
      <c r="S2559" s="14"/>
      <c r="T2559" s="40" t="str">
        <f aca="false">IF($C2559="","",N(商品マスタ!$M2558))</f>
        <v/>
      </c>
      <c r="U2559" s="40" t="str">
        <f aca="false">IF($S2559="","",N($S2559)*N($T2559))</f>
        <v/>
      </c>
      <c r="V2559" s="18"/>
    </row>
    <row r="2560" customFormat="false" ht="15" hidden="false" customHeight="false" outlineLevel="0" collapsed="false">
      <c r="B2560" s="12" t="n">
        <v>2554</v>
      </c>
      <c r="C2560" s="36" t="str">
        <f aca="false">IF(商品マスタ!$C2559="","",商品マスタ!$C2559)</f>
        <v/>
      </c>
      <c r="D2560" s="12" t="str">
        <f aca="false">IF($C2560="","",商品マスタ!$D2559)</f>
        <v/>
      </c>
      <c r="E2560" s="12" t="str">
        <f aca="false">IF($C2560="","",商品マスタ!$G2559)</f>
        <v/>
      </c>
      <c r="F2560" s="12" t="str">
        <f aca="false">IF($C2560="","",IF(商品マスタ!$P2559="","理論",商品マスタ!$P2559))</f>
        <v/>
      </c>
      <c r="G2560" s="17" t="str">
        <f aca="false">IF($C2560="","",N(商品マスタ!$H2559))</f>
        <v/>
      </c>
      <c r="H2560" s="14"/>
      <c r="I2560" s="17" t="str">
        <f aca="false">IF($C2560="","",N($H2560)*N(商品マスタ!$N2559))</f>
        <v/>
      </c>
      <c r="J2560" s="17" t="str">
        <f aca="false">IF($C2560="","",N($I2560)-N($G2560))</f>
        <v/>
      </c>
      <c r="K2560" s="37" t="str">
        <f aca="false">IF($C2560="","",N(商品マスタ!$I2559))</f>
        <v/>
      </c>
      <c r="L2560" s="17" t="str">
        <f aca="false">IF($C2560="","",MAX(1,N(商品マスタ!$J2559)))</f>
        <v/>
      </c>
      <c r="M2560" s="38" t="str">
        <f aca="false">IF($C2560="","",N(TOP!$C$16)*N($K2560))</f>
        <v/>
      </c>
      <c r="N2560" s="17" t="str">
        <f aca="false">IF($C2560="","",ROUNDUP(N($M2560)/N($L2560),0))</f>
        <v/>
      </c>
      <c r="O2560" s="17" t="str">
        <f aca="false">IF($C2560="","",N(商品マスタ!$R2559))</f>
        <v/>
      </c>
      <c r="P2560" s="17" t="str">
        <f aca="false">IF($C2560="","",IF($F2560="理論",(N($O2560)+N($N2560))-N($G2560),(N($O2560)+N($N2560))-N($I2560)))</f>
        <v/>
      </c>
      <c r="Q2560" s="17" t="str">
        <f aca="false">IF($C2560="","",MAX(1,N(商品マスタ!$K2559)))</f>
        <v/>
      </c>
      <c r="R2560" s="39" t="str">
        <f aca="false">IF($C2560="","",IF(N($P2560)/N($Q2560)&lt;=0,"",ROUNDUP(N($P2560)/N($Q2560),0)))</f>
        <v/>
      </c>
      <c r="S2560" s="14"/>
      <c r="T2560" s="40" t="str">
        <f aca="false">IF($C2560="","",N(商品マスタ!$M2559))</f>
        <v/>
      </c>
      <c r="U2560" s="40" t="str">
        <f aca="false">IF($S2560="","",N($S2560)*N($T2560))</f>
        <v/>
      </c>
      <c r="V2560" s="18"/>
    </row>
    <row r="2561" customFormat="false" ht="15" hidden="false" customHeight="false" outlineLevel="0" collapsed="false">
      <c r="B2561" s="12" t="n">
        <v>2555</v>
      </c>
      <c r="C2561" s="36" t="str">
        <f aca="false">IF(商品マスタ!$C2560="","",商品マスタ!$C2560)</f>
        <v/>
      </c>
      <c r="D2561" s="12" t="str">
        <f aca="false">IF($C2561="","",商品マスタ!$D2560)</f>
        <v/>
      </c>
      <c r="E2561" s="12" t="str">
        <f aca="false">IF($C2561="","",商品マスタ!$G2560)</f>
        <v/>
      </c>
      <c r="F2561" s="12" t="str">
        <f aca="false">IF($C2561="","",IF(商品マスタ!$P2560="","理論",商品マスタ!$P2560))</f>
        <v/>
      </c>
      <c r="G2561" s="17" t="str">
        <f aca="false">IF($C2561="","",N(商品マスタ!$H2560))</f>
        <v/>
      </c>
      <c r="H2561" s="14"/>
      <c r="I2561" s="17" t="str">
        <f aca="false">IF($C2561="","",N($H2561)*N(商品マスタ!$N2560))</f>
        <v/>
      </c>
      <c r="J2561" s="17" t="str">
        <f aca="false">IF($C2561="","",N($I2561)-N($G2561))</f>
        <v/>
      </c>
      <c r="K2561" s="37" t="str">
        <f aca="false">IF($C2561="","",N(商品マスタ!$I2560))</f>
        <v/>
      </c>
      <c r="L2561" s="17" t="str">
        <f aca="false">IF($C2561="","",MAX(1,N(商品マスタ!$J2560)))</f>
        <v/>
      </c>
      <c r="M2561" s="38" t="str">
        <f aca="false">IF($C2561="","",N(TOP!$C$16)*N($K2561))</f>
        <v/>
      </c>
      <c r="N2561" s="17" t="str">
        <f aca="false">IF($C2561="","",ROUNDUP(N($M2561)/N($L2561),0))</f>
        <v/>
      </c>
      <c r="O2561" s="17" t="str">
        <f aca="false">IF($C2561="","",N(商品マスタ!$R2560))</f>
        <v/>
      </c>
      <c r="P2561" s="17" t="str">
        <f aca="false">IF($C2561="","",IF($F2561="理論",(N($O2561)+N($N2561))-N($G2561),(N($O2561)+N($N2561))-N($I2561)))</f>
        <v/>
      </c>
      <c r="Q2561" s="17" t="str">
        <f aca="false">IF($C2561="","",MAX(1,N(商品マスタ!$K2560)))</f>
        <v/>
      </c>
      <c r="R2561" s="39" t="str">
        <f aca="false">IF($C2561="","",IF(N($P2561)/N($Q2561)&lt;=0,"",ROUNDUP(N($P2561)/N($Q2561),0)))</f>
        <v/>
      </c>
      <c r="S2561" s="14"/>
      <c r="T2561" s="40" t="str">
        <f aca="false">IF($C2561="","",N(商品マスタ!$M2560))</f>
        <v/>
      </c>
      <c r="U2561" s="40" t="str">
        <f aca="false">IF($S2561="","",N($S2561)*N($T2561))</f>
        <v/>
      </c>
      <c r="V2561" s="18"/>
    </row>
    <row r="2562" customFormat="false" ht="15" hidden="false" customHeight="false" outlineLevel="0" collapsed="false">
      <c r="B2562" s="12" t="n">
        <v>2556</v>
      </c>
      <c r="C2562" s="36" t="str">
        <f aca="false">IF(商品マスタ!$C2561="","",商品マスタ!$C2561)</f>
        <v/>
      </c>
      <c r="D2562" s="12" t="str">
        <f aca="false">IF($C2562="","",商品マスタ!$D2561)</f>
        <v/>
      </c>
      <c r="E2562" s="12" t="str">
        <f aca="false">IF($C2562="","",商品マスタ!$G2561)</f>
        <v/>
      </c>
      <c r="F2562" s="12" t="str">
        <f aca="false">IF($C2562="","",IF(商品マスタ!$P2561="","理論",商品マスタ!$P2561))</f>
        <v/>
      </c>
      <c r="G2562" s="17" t="str">
        <f aca="false">IF($C2562="","",N(商品マスタ!$H2561))</f>
        <v/>
      </c>
      <c r="H2562" s="14"/>
      <c r="I2562" s="17" t="str">
        <f aca="false">IF($C2562="","",N($H2562)*N(商品マスタ!$N2561))</f>
        <v/>
      </c>
      <c r="J2562" s="17" t="str">
        <f aca="false">IF($C2562="","",N($I2562)-N($G2562))</f>
        <v/>
      </c>
      <c r="K2562" s="37" t="str">
        <f aca="false">IF($C2562="","",N(商品マスタ!$I2561))</f>
        <v/>
      </c>
      <c r="L2562" s="17" t="str">
        <f aca="false">IF($C2562="","",MAX(1,N(商品マスタ!$J2561)))</f>
        <v/>
      </c>
      <c r="M2562" s="38" t="str">
        <f aca="false">IF($C2562="","",N(TOP!$C$16)*N($K2562))</f>
        <v/>
      </c>
      <c r="N2562" s="17" t="str">
        <f aca="false">IF($C2562="","",ROUNDUP(N($M2562)/N($L2562),0))</f>
        <v/>
      </c>
      <c r="O2562" s="17" t="str">
        <f aca="false">IF($C2562="","",N(商品マスタ!$R2561))</f>
        <v/>
      </c>
      <c r="P2562" s="17" t="str">
        <f aca="false">IF($C2562="","",IF($F2562="理論",(N($O2562)+N($N2562))-N($G2562),(N($O2562)+N($N2562))-N($I2562)))</f>
        <v/>
      </c>
      <c r="Q2562" s="17" t="str">
        <f aca="false">IF($C2562="","",MAX(1,N(商品マスタ!$K2561)))</f>
        <v/>
      </c>
      <c r="R2562" s="39" t="str">
        <f aca="false">IF($C2562="","",IF(N($P2562)/N($Q2562)&lt;=0,"",ROUNDUP(N($P2562)/N($Q2562),0)))</f>
        <v/>
      </c>
      <c r="S2562" s="14"/>
      <c r="T2562" s="40" t="str">
        <f aca="false">IF($C2562="","",N(商品マスタ!$M2561))</f>
        <v/>
      </c>
      <c r="U2562" s="40" t="str">
        <f aca="false">IF($S2562="","",N($S2562)*N($T2562))</f>
        <v/>
      </c>
      <c r="V2562" s="18"/>
    </row>
    <row r="2563" customFormat="false" ht="15" hidden="false" customHeight="false" outlineLevel="0" collapsed="false">
      <c r="B2563" s="12" t="n">
        <v>2557</v>
      </c>
      <c r="C2563" s="36" t="str">
        <f aca="false">IF(商品マスタ!$C2562="","",商品マスタ!$C2562)</f>
        <v/>
      </c>
      <c r="D2563" s="12" t="str">
        <f aca="false">IF($C2563="","",商品マスタ!$D2562)</f>
        <v/>
      </c>
      <c r="E2563" s="12" t="str">
        <f aca="false">IF($C2563="","",商品マスタ!$G2562)</f>
        <v/>
      </c>
      <c r="F2563" s="12" t="str">
        <f aca="false">IF($C2563="","",IF(商品マスタ!$P2562="","理論",商品マスタ!$P2562))</f>
        <v/>
      </c>
      <c r="G2563" s="17" t="str">
        <f aca="false">IF($C2563="","",N(商品マスタ!$H2562))</f>
        <v/>
      </c>
      <c r="H2563" s="14"/>
      <c r="I2563" s="17" t="str">
        <f aca="false">IF($C2563="","",N($H2563)*N(商品マスタ!$N2562))</f>
        <v/>
      </c>
      <c r="J2563" s="17" t="str">
        <f aca="false">IF($C2563="","",N($I2563)-N($G2563))</f>
        <v/>
      </c>
      <c r="K2563" s="37" t="str">
        <f aca="false">IF($C2563="","",N(商品マスタ!$I2562))</f>
        <v/>
      </c>
      <c r="L2563" s="17" t="str">
        <f aca="false">IF($C2563="","",MAX(1,N(商品マスタ!$J2562)))</f>
        <v/>
      </c>
      <c r="M2563" s="38" t="str">
        <f aca="false">IF($C2563="","",N(TOP!$C$16)*N($K2563))</f>
        <v/>
      </c>
      <c r="N2563" s="17" t="str">
        <f aca="false">IF($C2563="","",ROUNDUP(N($M2563)/N($L2563),0))</f>
        <v/>
      </c>
      <c r="O2563" s="17" t="str">
        <f aca="false">IF($C2563="","",N(商品マスタ!$R2562))</f>
        <v/>
      </c>
      <c r="P2563" s="17" t="str">
        <f aca="false">IF($C2563="","",IF($F2563="理論",(N($O2563)+N($N2563))-N($G2563),(N($O2563)+N($N2563))-N($I2563)))</f>
        <v/>
      </c>
      <c r="Q2563" s="17" t="str">
        <f aca="false">IF($C2563="","",MAX(1,N(商品マスタ!$K2562)))</f>
        <v/>
      </c>
      <c r="R2563" s="39" t="str">
        <f aca="false">IF($C2563="","",IF(N($P2563)/N($Q2563)&lt;=0,"",ROUNDUP(N($P2563)/N($Q2563),0)))</f>
        <v/>
      </c>
      <c r="S2563" s="14"/>
      <c r="T2563" s="40" t="str">
        <f aca="false">IF($C2563="","",N(商品マスタ!$M2562))</f>
        <v/>
      </c>
      <c r="U2563" s="40" t="str">
        <f aca="false">IF($S2563="","",N($S2563)*N($T2563))</f>
        <v/>
      </c>
      <c r="V2563" s="18"/>
    </row>
    <row r="2564" customFormat="false" ht="15" hidden="false" customHeight="false" outlineLevel="0" collapsed="false">
      <c r="B2564" s="12" t="n">
        <v>2558</v>
      </c>
      <c r="C2564" s="36" t="str">
        <f aca="false">IF(商品マスタ!$C2563="","",商品マスタ!$C2563)</f>
        <v/>
      </c>
      <c r="D2564" s="12" t="str">
        <f aca="false">IF($C2564="","",商品マスタ!$D2563)</f>
        <v/>
      </c>
      <c r="E2564" s="12" t="str">
        <f aca="false">IF($C2564="","",商品マスタ!$G2563)</f>
        <v/>
      </c>
      <c r="F2564" s="12" t="str">
        <f aca="false">IF($C2564="","",IF(商品マスタ!$P2563="","理論",商品マスタ!$P2563))</f>
        <v/>
      </c>
      <c r="G2564" s="17" t="str">
        <f aca="false">IF($C2564="","",N(商品マスタ!$H2563))</f>
        <v/>
      </c>
      <c r="H2564" s="14"/>
      <c r="I2564" s="17" t="str">
        <f aca="false">IF($C2564="","",N($H2564)*N(商品マスタ!$N2563))</f>
        <v/>
      </c>
      <c r="J2564" s="17" t="str">
        <f aca="false">IF($C2564="","",N($I2564)-N($G2564))</f>
        <v/>
      </c>
      <c r="K2564" s="37" t="str">
        <f aca="false">IF($C2564="","",N(商品マスタ!$I2563))</f>
        <v/>
      </c>
      <c r="L2564" s="17" t="str">
        <f aca="false">IF($C2564="","",MAX(1,N(商品マスタ!$J2563)))</f>
        <v/>
      </c>
      <c r="M2564" s="38" t="str">
        <f aca="false">IF($C2564="","",N(TOP!$C$16)*N($K2564))</f>
        <v/>
      </c>
      <c r="N2564" s="17" t="str">
        <f aca="false">IF($C2564="","",ROUNDUP(N($M2564)/N($L2564),0))</f>
        <v/>
      </c>
      <c r="O2564" s="17" t="str">
        <f aca="false">IF($C2564="","",N(商品マスタ!$R2563))</f>
        <v/>
      </c>
      <c r="P2564" s="17" t="str">
        <f aca="false">IF($C2564="","",IF($F2564="理論",(N($O2564)+N($N2564))-N($G2564),(N($O2564)+N($N2564))-N($I2564)))</f>
        <v/>
      </c>
      <c r="Q2564" s="17" t="str">
        <f aca="false">IF($C2564="","",MAX(1,N(商品マスタ!$K2563)))</f>
        <v/>
      </c>
      <c r="R2564" s="39" t="str">
        <f aca="false">IF($C2564="","",IF(N($P2564)/N($Q2564)&lt;=0,"",ROUNDUP(N($P2564)/N($Q2564),0)))</f>
        <v/>
      </c>
      <c r="S2564" s="14"/>
      <c r="T2564" s="40" t="str">
        <f aca="false">IF($C2564="","",N(商品マスタ!$M2563))</f>
        <v/>
      </c>
      <c r="U2564" s="40" t="str">
        <f aca="false">IF($S2564="","",N($S2564)*N($T2564))</f>
        <v/>
      </c>
      <c r="V2564" s="18"/>
    </row>
    <row r="2565" customFormat="false" ht="15" hidden="false" customHeight="false" outlineLevel="0" collapsed="false">
      <c r="B2565" s="12" t="n">
        <v>2559</v>
      </c>
      <c r="C2565" s="36" t="str">
        <f aca="false">IF(商品マスタ!$C2564="","",商品マスタ!$C2564)</f>
        <v/>
      </c>
      <c r="D2565" s="12" t="str">
        <f aca="false">IF($C2565="","",商品マスタ!$D2564)</f>
        <v/>
      </c>
      <c r="E2565" s="12" t="str">
        <f aca="false">IF($C2565="","",商品マスタ!$G2564)</f>
        <v/>
      </c>
      <c r="F2565" s="12" t="str">
        <f aca="false">IF($C2565="","",IF(商品マスタ!$P2564="","理論",商品マスタ!$P2564))</f>
        <v/>
      </c>
      <c r="G2565" s="17" t="str">
        <f aca="false">IF($C2565="","",N(商品マスタ!$H2564))</f>
        <v/>
      </c>
      <c r="H2565" s="14"/>
      <c r="I2565" s="17" t="str">
        <f aca="false">IF($C2565="","",N($H2565)*N(商品マスタ!$N2564))</f>
        <v/>
      </c>
      <c r="J2565" s="17" t="str">
        <f aca="false">IF($C2565="","",N($I2565)-N($G2565))</f>
        <v/>
      </c>
      <c r="K2565" s="37" t="str">
        <f aca="false">IF($C2565="","",N(商品マスタ!$I2564))</f>
        <v/>
      </c>
      <c r="L2565" s="17" t="str">
        <f aca="false">IF($C2565="","",MAX(1,N(商品マスタ!$J2564)))</f>
        <v/>
      </c>
      <c r="M2565" s="38" t="str">
        <f aca="false">IF($C2565="","",N(TOP!$C$16)*N($K2565))</f>
        <v/>
      </c>
      <c r="N2565" s="17" t="str">
        <f aca="false">IF($C2565="","",ROUNDUP(N($M2565)/N($L2565),0))</f>
        <v/>
      </c>
      <c r="O2565" s="17" t="str">
        <f aca="false">IF($C2565="","",N(商品マスタ!$R2564))</f>
        <v/>
      </c>
      <c r="P2565" s="17" t="str">
        <f aca="false">IF($C2565="","",IF($F2565="理論",(N($O2565)+N($N2565))-N($G2565),(N($O2565)+N($N2565))-N($I2565)))</f>
        <v/>
      </c>
      <c r="Q2565" s="17" t="str">
        <f aca="false">IF($C2565="","",MAX(1,N(商品マスタ!$K2564)))</f>
        <v/>
      </c>
      <c r="R2565" s="39" t="str">
        <f aca="false">IF($C2565="","",IF(N($P2565)/N($Q2565)&lt;=0,"",ROUNDUP(N($P2565)/N($Q2565),0)))</f>
        <v/>
      </c>
      <c r="S2565" s="14"/>
      <c r="T2565" s="40" t="str">
        <f aca="false">IF($C2565="","",N(商品マスタ!$M2564))</f>
        <v/>
      </c>
      <c r="U2565" s="40" t="str">
        <f aca="false">IF($S2565="","",N($S2565)*N($T2565))</f>
        <v/>
      </c>
      <c r="V2565" s="18"/>
    </row>
    <row r="2566" customFormat="false" ht="15" hidden="false" customHeight="false" outlineLevel="0" collapsed="false">
      <c r="B2566" s="12" t="n">
        <v>2560</v>
      </c>
      <c r="C2566" s="36" t="str">
        <f aca="false">IF(商品マスタ!$C2565="","",商品マスタ!$C2565)</f>
        <v/>
      </c>
      <c r="D2566" s="12" t="str">
        <f aca="false">IF($C2566="","",商品マスタ!$D2565)</f>
        <v/>
      </c>
      <c r="E2566" s="12" t="str">
        <f aca="false">IF($C2566="","",商品マスタ!$G2565)</f>
        <v/>
      </c>
      <c r="F2566" s="12" t="str">
        <f aca="false">IF($C2566="","",IF(商品マスタ!$P2565="","理論",商品マスタ!$P2565))</f>
        <v/>
      </c>
      <c r="G2566" s="17" t="str">
        <f aca="false">IF($C2566="","",N(商品マスタ!$H2565))</f>
        <v/>
      </c>
      <c r="H2566" s="14"/>
      <c r="I2566" s="17" t="str">
        <f aca="false">IF($C2566="","",N($H2566)*N(商品マスタ!$N2565))</f>
        <v/>
      </c>
      <c r="J2566" s="17" t="str">
        <f aca="false">IF($C2566="","",N($I2566)-N($G2566))</f>
        <v/>
      </c>
      <c r="K2566" s="37" t="str">
        <f aca="false">IF($C2566="","",N(商品マスタ!$I2565))</f>
        <v/>
      </c>
      <c r="L2566" s="17" t="str">
        <f aca="false">IF($C2566="","",MAX(1,N(商品マスタ!$J2565)))</f>
        <v/>
      </c>
      <c r="M2566" s="38" t="str">
        <f aca="false">IF($C2566="","",N(TOP!$C$16)*N($K2566))</f>
        <v/>
      </c>
      <c r="N2566" s="17" t="str">
        <f aca="false">IF($C2566="","",ROUNDUP(N($M2566)/N($L2566),0))</f>
        <v/>
      </c>
      <c r="O2566" s="17" t="str">
        <f aca="false">IF($C2566="","",N(商品マスタ!$R2565))</f>
        <v/>
      </c>
      <c r="P2566" s="17" t="str">
        <f aca="false">IF($C2566="","",IF($F2566="理論",(N($O2566)+N($N2566))-N($G2566),(N($O2566)+N($N2566))-N($I2566)))</f>
        <v/>
      </c>
      <c r="Q2566" s="17" t="str">
        <f aca="false">IF($C2566="","",MAX(1,N(商品マスタ!$K2565)))</f>
        <v/>
      </c>
      <c r="R2566" s="39" t="str">
        <f aca="false">IF($C2566="","",IF(N($P2566)/N($Q2566)&lt;=0,"",ROUNDUP(N($P2566)/N($Q2566),0)))</f>
        <v/>
      </c>
      <c r="S2566" s="14"/>
      <c r="T2566" s="40" t="str">
        <f aca="false">IF($C2566="","",N(商品マスタ!$M2565))</f>
        <v/>
      </c>
      <c r="U2566" s="40" t="str">
        <f aca="false">IF($S2566="","",N($S2566)*N($T2566))</f>
        <v/>
      </c>
      <c r="V2566" s="18"/>
    </row>
    <row r="2567" customFormat="false" ht="15" hidden="false" customHeight="false" outlineLevel="0" collapsed="false">
      <c r="B2567" s="12" t="n">
        <v>2561</v>
      </c>
      <c r="C2567" s="36" t="str">
        <f aca="false">IF(商品マスタ!$C2566="","",商品マスタ!$C2566)</f>
        <v/>
      </c>
      <c r="D2567" s="12" t="str">
        <f aca="false">IF($C2567="","",商品マスタ!$D2566)</f>
        <v/>
      </c>
      <c r="E2567" s="12" t="str">
        <f aca="false">IF($C2567="","",商品マスタ!$G2566)</f>
        <v/>
      </c>
      <c r="F2567" s="12" t="str">
        <f aca="false">IF($C2567="","",IF(商品マスタ!$P2566="","理論",商品マスタ!$P2566))</f>
        <v/>
      </c>
      <c r="G2567" s="17" t="str">
        <f aca="false">IF($C2567="","",N(商品マスタ!$H2566))</f>
        <v/>
      </c>
      <c r="H2567" s="14"/>
      <c r="I2567" s="17" t="str">
        <f aca="false">IF($C2567="","",N($H2567)*N(商品マスタ!$N2566))</f>
        <v/>
      </c>
      <c r="J2567" s="17" t="str">
        <f aca="false">IF($C2567="","",N($I2567)-N($G2567))</f>
        <v/>
      </c>
      <c r="K2567" s="37" t="str">
        <f aca="false">IF($C2567="","",N(商品マスタ!$I2566))</f>
        <v/>
      </c>
      <c r="L2567" s="17" t="str">
        <f aca="false">IF($C2567="","",MAX(1,N(商品マスタ!$J2566)))</f>
        <v/>
      </c>
      <c r="M2567" s="38" t="str">
        <f aca="false">IF($C2567="","",N(TOP!$C$16)*N($K2567))</f>
        <v/>
      </c>
      <c r="N2567" s="17" t="str">
        <f aca="false">IF($C2567="","",ROUNDUP(N($M2567)/N($L2567),0))</f>
        <v/>
      </c>
      <c r="O2567" s="17" t="str">
        <f aca="false">IF($C2567="","",N(商品マスタ!$R2566))</f>
        <v/>
      </c>
      <c r="P2567" s="17" t="str">
        <f aca="false">IF($C2567="","",IF($F2567="理論",(N($O2567)+N($N2567))-N($G2567),(N($O2567)+N($N2567))-N($I2567)))</f>
        <v/>
      </c>
      <c r="Q2567" s="17" t="str">
        <f aca="false">IF($C2567="","",MAX(1,N(商品マスタ!$K2566)))</f>
        <v/>
      </c>
      <c r="R2567" s="39" t="str">
        <f aca="false">IF($C2567="","",IF(N($P2567)/N($Q2567)&lt;=0,"",ROUNDUP(N($P2567)/N($Q2567),0)))</f>
        <v/>
      </c>
      <c r="S2567" s="14"/>
      <c r="T2567" s="40" t="str">
        <f aca="false">IF($C2567="","",N(商品マスタ!$M2566))</f>
        <v/>
      </c>
      <c r="U2567" s="40" t="str">
        <f aca="false">IF($S2567="","",N($S2567)*N($T2567))</f>
        <v/>
      </c>
      <c r="V2567" s="18"/>
    </row>
    <row r="2568" customFormat="false" ht="15" hidden="false" customHeight="false" outlineLevel="0" collapsed="false">
      <c r="B2568" s="12" t="n">
        <v>2562</v>
      </c>
      <c r="C2568" s="36" t="str">
        <f aca="false">IF(商品マスタ!$C2567="","",商品マスタ!$C2567)</f>
        <v/>
      </c>
      <c r="D2568" s="12" t="str">
        <f aca="false">IF($C2568="","",商品マスタ!$D2567)</f>
        <v/>
      </c>
      <c r="E2568" s="12" t="str">
        <f aca="false">IF($C2568="","",商品マスタ!$G2567)</f>
        <v/>
      </c>
      <c r="F2568" s="12" t="str">
        <f aca="false">IF($C2568="","",IF(商品マスタ!$P2567="","理論",商品マスタ!$P2567))</f>
        <v/>
      </c>
      <c r="G2568" s="17" t="str">
        <f aca="false">IF($C2568="","",N(商品マスタ!$H2567))</f>
        <v/>
      </c>
      <c r="H2568" s="14"/>
      <c r="I2568" s="17" t="str">
        <f aca="false">IF($C2568="","",N($H2568)*N(商品マスタ!$N2567))</f>
        <v/>
      </c>
      <c r="J2568" s="17" t="str">
        <f aca="false">IF($C2568="","",N($I2568)-N($G2568))</f>
        <v/>
      </c>
      <c r="K2568" s="37" t="str">
        <f aca="false">IF($C2568="","",N(商品マスタ!$I2567))</f>
        <v/>
      </c>
      <c r="L2568" s="17" t="str">
        <f aca="false">IF($C2568="","",MAX(1,N(商品マスタ!$J2567)))</f>
        <v/>
      </c>
      <c r="M2568" s="38" t="str">
        <f aca="false">IF($C2568="","",N(TOP!$C$16)*N($K2568))</f>
        <v/>
      </c>
      <c r="N2568" s="17" t="str">
        <f aca="false">IF($C2568="","",ROUNDUP(N($M2568)/N($L2568),0))</f>
        <v/>
      </c>
      <c r="O2568" s="17" t="str">
        <f aca="false">IF($C2568="","",N(商品マスタ!$R2567))</f>
        <v/>
      </c>
      <c r="P2568" s="17" t="str">
        <f aca="false">IF($C2568="","",IF($F2568="理論",(N($O2568)+N($N2568))-N($G2568),(N($O2568)+N($N2568))-N($I2568)))</f>
        <v/>
      </c>
      <c r="Q2568" s="17" t="str">
        <f aca="false">IF($C2568="","",MAX(1,N(商品マスタ!$K2567)))</f>
        <v/>
      </c>
      <c r="R2568" s="39" t="str">
        <f aca="false">IF($C2568="","",IF(N($P2568)/N($Q2568)&lt;=0,"",ROUNDUP(N($P2568)/N($Q2568),0)))</f>
        <v/>
      </c>
      <c r="S2568" s="14"/>
      <c r="T2568" s="40" t="str">
        <f aca="false">IF($C2568="","",N(商品マスタ!$M2567))</f>
        <v/>
      </c>
      <c r="U2568" s="40" t="str">
        <f aca="false">IF($S2568="","",N($S2568)*N($T2568))</f>
        <v/>
      </c>
      <c r="V2568" s="18"/>
    </row>
    <row r="2569" customFormat="false" ht="15" hidden="false" customHeight="false" outlineLevel="0" collapsed="false">
      <c r="B2569" s="12" t="n">
        <v>2563</v>
      </c>
      <c r="C2569" s="36" t="str">
        <f aca="false">IF(商品マスタ!$C2568="","",商品マスタ!$C2568)</f>
        <v/>
      </c>
      <c r="D2569" s="12" t="str">
        <f aca="false">IF($C2569="","",商品マスタ!$D2568)</f>
        <v/>
      </c>
      <c r="E2569" s="12" t="str">
        <f aca="false">IF($C2569="","",商品マスタ!$G2568)</f>
        <v/>
      </c>
      <c r="F2569" s="12" t="str">
        <f aca="false">IF($C2569="","",IF(商品マスタ!$P2568="","理論",商品マスタ!$P2568))</f>
        <v/>
      </c>
      <c r="G2569" s="17" t="str">
        <f aca="false">IF($C2569="","",N(商品マスタ!$H2568))</f>
        <v/>
      </c>
      <c r="H2569" s="14"/>
      <c r="I2569" s="17" t="str">
        <f aca="false">IF($C2569="","",N($H2569)*N(商品マスタ!$N2568))</f>
        <v/>
      </c>
      <c r="J2569" s="17" t="str">
        <f aca="false">IF($C2569="","",N($I2569)-N($G2569))</f>
        <v/>
      </c>
      <c r="K2569" s="37" t="str">
        <f aca="false">IF($C2569="","",N(商品マスタ!$I2568))</f>
        <v/>
      </c>
      <c r="L2569" s="17" t="str">
        <f aca="false">IF($C2569="","",MAX(1,N(商品マスタ!$J2568)))</f>
        <v/>
      </c>
      <c r="M2569" s="38" t="str">
        <f aca="false">IF($C2569="","",N(TOP!$C$16)*N($K2569))</f>
        <v/>
      </c>
      <c r="N2569" s="17" t="str">
        <f aca="false">IF($C2569="","",ROUNDUP(N($M2569)/N($L2569),0))</f>
        <v/>
      </c>
      <c r="O2569" s="17" t="str">
        <f aca="false">IF($C2569="","",N(商品マスタ!$R2568))</f>
        <v/>
      </c>
      <c r="P2569" s="17" t="str">
        <f aca="false">IF($C2569="","",IF($F2569="理論",(N($O2569)+N($N2569))-N($G2569),(N($O2569)+N($N2569))-N($I2569)))</f>
        <v/>
      </c>
      <c r="Q2569" s="17" t="str">
        <f aca="false">IF($C2569="","",MAX(1,N(商品マスタ!$K2568)))</f>
        <v/>
      </c>
      <c r="R2569" s="39" t="str">
        <f aca="false">IF($C2569="","",IF(N($P2569)/N($Q2569)&lt;=0,"",ROUNDUP(N($P2569)/N($Q2569),0)))</f>
        <v/>
      </c>
      <c r="S2569" s="14"/>
      <c r="T2569" s="40" t="str">
        <f aca="false">IF($C2569="","",N(商品マスタ!$M2568))</f>
        <v/>
      </c>
      <c r="U2569" s="40" t="str">
        <f aca="false">IF($S2569="","",N($S2569)*N($T2569))</f>
        <v/>
      </c>
      <c r="V2569" s="18"/>
    </row>
    <row r="2570" customFormat="false" ht="15" hidden="false" customHeight="false" outlineLevel="0" collapsed="false">
      <c r="B2570" s="12" t="n">
        <v>2564</v>
      </c>
      <c r="C2570" s="36" t="str">
        <f aca="false">IF(商品マスタ!$C2569="","",商品マスタ!$C2569)</f>
        <v/>
      </c>
      <c r="D2570" s="12" t="str">
        <f aca="false">IF($C2570="","",商品マスタ!$D2569)</f>
        <v/>
      </c>
      <c r="E2570" s="12" t="str">
        <f aca="false">IF($C2570="","",商品マスタ!$G2569)</f>
        <v/>
      </c>
      <c r="F2570" s="12" t="str">
        <f aca="false">IF($C2570="","",IF(商品マスタ!$P2569="","理論",商品マスタ!$P2569))</f>
        <v/>
      </c>
      <c r="G2570" s="17" t="str">
        <f aca="false">IF($C2570="","",N(商品マスタ!$H2569))</f>
        <v/>
      </c>
      <c r="H2570" s="14"/>
      <c r="I2570" s="17" t="str">
        <f aca="false">IF($C2570="","",N($H2570)*N(商品マスタ!$N2569))</f>
        <v/>
      </c>
      <c r="J2570" s="17" t="str">
        <f aca="false">IF($C2570="","",N($I2570)-N($G2570))</f>
        <v/>
      </c>
      <c r="K2570" s="37" t="str">
        <f aca="false">IF($C2570="","",N(商品マスタ!$I2569))</f>
        <v/>
      </c>
      <c r="L2570" s="17" t="str">
        <f aca="false">IF($C2570="","",MAX(1,N(商品マスタ!$J2569)))</f>
        <v/>
      </c>
      <c r="M2570" s="38" t="str">
        <f aca="false">IF($C2570="","",N(TOP!$C$16)*N($K2570))</f>
        <v/>
      </c>
      <c r="N2570" s="17" t="str">
        <f aca="false">IF($C2570="","",ROUNDUP(N($M2570)/N($L2570),0))</f>
        <v/>
      </c>
      <c r="O2570" s="17" t="str">
        <f aca="false">IF($C2570="","",N(商品マスタ!$R2569))</f>
        <v/>
      </c>
      <c r="P2570" s="17" t="str">
        <f aca="false">IF($C2570="","",IF($F2570="理論",(N($O2570)+N($N2570))-N($G2570),(N($O2570)+N($N2570))-N($I2570)))</f>
        <v/>
      </c>
      <c r="Q2570" s="17" t="str">
        <f aca="false">IF($C2570="","",MAX(1,N(商品マスタ!$K2569)))</f>
        <v/>
      </c>
      <c r="R2570" s="39" t="str">
        <f aca="false">IF($C2570="","",IF(N($P2570)/N($Q2570)&lt;=0,"",ROUNDUP(N($P2570)/N($Q2570),0)))</f>
        <v/>
      </c>
      <c r="S2570" s="14"/>
      <c r="T2570" s="40" t="str">
        <f aca="false">IF($C2570="","",N(商品マスタ!$M2569))</f>
        <v/>
      </c>
      <c r="U2570" s="40" t="str">
        <f aca="false">IF($S2570="","",N($S2570)*N($T2570))</f>
        <v/>
      </c>
      <c r="V2570" s="18"/>
    </row>
    <row r="2571" customFormat="false" ht="15" hidden="false" customHeight="false" outlineLevel="0" collapsed="false">
      <c r="B2571" s="12" t="n">
        <v>2565</v>
      </c>
      <c r="C2571" s="36" t="str">
        <f aca="false">IF(商品マスタ!$C2570="","",商品マスタ!$C2570)</f>
        <v/>
      </c>
      <c r="D2571" s="12" t="str">
        <f aca="false">IF($C2571="","",商品マスタ!$D2570)</f>
        <v/>
      </c>
      <c r="E2571" s="12" t="str">
        <f aca="false">IF($C2571="","",商品マスタ!$G2570)</f>
        <v/>
      </c>
      <c r="F2571" s="12" t="str">
        <f aca="false">IF($C2571="","",IF(商品マスタ!$P2570="","理論",商品マスタ!$P2570))</f>
        <v/>
      </c>
      <c r="G2571" s="17" t="str">
        <f aca="false">IF($C2571="","",N(商品マスタ!$H2570))</f>
        <v/>
      </c>
      <c r="H2571" s="14"/>
      <c r="I2571" s="17" t="str">
        <f aca="false">IF($C2571="","",N($H2571)*N(商品マスタ!$N2570))</f>
        <v/>
      </c>
      <c r="J2571" s="17" t="str">
        <f aca="false">IF($C2571="","",N($I2571)-N($G2571))</f>
        <v/>
      </c>
      <c r="K2571" s="37" t="str">
        <f aca="false">IF($C2571="","",N(商品マスタ!$I2570))</f>
        <v/>
      </c>
      <c r="L2571" s="17" t="str">
        <f aca="false">IF($C2571="","",MAX(1,N(商品マスタ!$J2570)))</f>
        <v/>
      </c>
      <c r="M2571" s="38" t="str">
        <f aca="false">IF($C2571="","",N(TOP!$C$16)*N($K2571))</f>
        <v/>
      </c>
      <c r="N2571" s="17" t="str">
        <f aca="false">IF($C2571="","",ROUNDUP(N($M2571)/N($L2571),0))</f>
        <v/>
      </c>
      <c r="O2571" s="17" t="str">
        <f aca="false">IF($C2571="","",N(商品マスタ!$R2570))</f>
        <v/>
      </c>
      <c r="P2571" s="17" t="str">
        <f aca="false">IF($C2571="","",IF($F2571="理論",(N($O2571)+N($N2571))-N($G2571),(N($O2571)+N($N2571))-N($I2571)))</f>
        <v/>
      </c>
      <c r="Q2571" s="17" t="str">
        <f aca="false">IF($C2571="","",MAX(1,N(商品マスタ!$K2570)))</f>
        <v/>
      </c>
      <c r="R2571" s="39" t="str">
        <f aca="false">IF($C2571="","",IF(N($P2571)/N($Q2571)&lt;=0,"",ROUNDUP(N($P2571)/N($Q2571),0)))</f>
        <v/>
      </c>
      <c r="S2571" s="14"/>
      <c r="T2571" s="40" t="str">
        <f aca="false">IF($C2571="","",N(商品マスタ!$M2570))</f>
        <v/>
      </c>
      <c r="U2571" s="40" t="str">
        <f aca="false">IF($S2571="","",N($S2571)*N($T2571))</f>
        <v/>
      </c>
      <c r="V2571" s="18"/>
    </row>
    <row r="2572" customFormat="false" ht="15" hidden="false" customHeight="false" outlineLevel="0" collapsed="false">
      <c r="B2572" s="12" t="n">
        <v>2566</v>
      </c>
      <c r="C2572" s="36" t="str">
        <f aca="false">IF(商品マスタ!$C2571="","",商品マスタ!$C2571)</f>
        <v/>
      </c>
      <c r="D2572" s="12" t="str">
        <f aca="false">IF($C2572="","",商品マスタ!$D2571)</f>
        <v/>
      </c>
      <c r="E2572" s="12" t="str">
        <f aca="false">IF($C2572="","",商品マスタ!$G2571)</f>
        <v/>
      </c>
      <c r="F2572" s="12" t="str">
        <f aca="false">IF($C2572="","",IF(商品マスタ!$P2571="","理論",商品マスタ!$P2571))</f>
        <v/>
      </c>
      <c r="G2572" s="17" t="str">
        <f aca="false">IF($C2572="","",N(商品マスタ!$H2571))</f>
        <v/>
      </c>
      <c r="H2572" s="14"/>
      <c r="I2572" s="17" t="str">
        <f aca="false">IF($C2572="","",N($H2572)*N(商品マスタ!$N2571))</f>
        <v/>
      </c>
      <c r="J2572" s="17" t="str">
        <f aca="false">IF($C2572="","",N($I2572)-N($G2572))</f>
        <v/>
      </c>
      <c r="K2572" s="37" t="str">
        <f aca="false">IF($C2572="","",N(商品マスタ!$I2571))</f>
        <v/>
      </c>
      <c r="L2572" s="17" t="str">
        <f aca="false">IF($C2572="","",MAX(1,N(商品マスタ!$J2571)))</f>
        <v/>
      </c>
      <c r="M2572" s="38" t="str">
        <f aca="false">IF($C2572="","",N(TOP!$C$16)*N($K2572))</f>
        <v/>
      </c>
      <c r="N2572" s="17" t="str">
        <f aca="false">IF($C2572="","",ROUNDUP(N($M2572)/N($L2572),0))</f>
        <v/>
      </c>
      <c r="O2572" s="17" t="str">
        <f aca="false">IF($C2572="","",N(商品マスタ!$R2571))</f>
        <v/>
      </c>
      <c r="P2572" s="17" t="str">
        <f aca="false">IF($C2572="","",IF($F2572="理論",(N($O2572)+N($N2572))-N($G2572),(N($O2572)+N($N2572))-N($I2572)))</f>
        <v/>
      </c>
      <c r="Q2572" s="17" t="str">
        <f aca="false">IF($C2572="","",MAX(1,N(商品マスタ!$K2571)))</f>
        <v/>
      </c>
      <c r="R2572" s="39" t="str">
        <f aca="false">IF($C2572="","",IF(N($P2572)/N($Q2572)&lt;=0,"",ROUNDUP(N($P2572)/N($Q2572),0)))</f>
        <v/>
      </c>
      <c r="S2572" s="14"/>
      <c r="T2572" s="40" t="str">
        <f aca="false">IF($C2572="","",N(商品マスタ!$M2571))</f>
        <v/>
      </c>
      <c r="U2572" s="40" t="str">
        <f aca="false">IF($S2572="","",N($S2572)*N($T2572))</f>
        <v/>
      </c>
      <c r="V2572" s="18"/>
    </row>
    <row r="2573" customFormat="false" ht="15" hidden="false" customHeight="false" outlineLevel="0" collapsed="false">
      <c r="B2573" s="12" t="n">
        <v>2567</v>
      </c>
      <c r="C2573" s="36" t="str">
        <f aca="false">IF(商品マスタ!$C2572="","",商品マスタ!$C2572)</f>
        <v/>
      </c>
      <c r="D2573" s="12" t="str">
        <f aca="false">IF($C2573="","",商品マスタ!$D2572)</f>
        <v/>
      </c>
      <c r="E2573" s="12" t="str">
        <f aca="false">IF($C2573="","",商品マスタ!$G2572)</f>
        <v/>
      </c>
      <c r="F2573" s="12" t="str">
        <f aca="false">IF($C2573="","",IF(商品マスタ!$P2572="","理論",商品マスタ!$P2572))</f>
        <v/>
      </c>
      <c r="G2573" s="17" t="str">
        <f aca="false">IF($C2573="","",N(商品マスタ!$H2572))</f>
        <v/>
      </c>
      <c r="H2573" s="14"/>
      <c r="I2573" s="17" t="str">
        <f aca="false">IF($C2573="","",N($H2573)*N(商品マスタ!$N2572))</f>
        <v/>
      </c>
      <c r="J2573" s="17" t="str">
        <f aca="false">IF($C2573="","",N($I2573)-N($G2573))</f>
        <v/>
      </c>
      <c r="K2573" s="37" t="str">
        <f aca="false">IF($C2573="","",N(商品マスタ!$I2572))</f>
        <v/>
      </c>
      <c r="L2573" s="17" t="str">
        <f aca="false">IF($C2573="","",MAX(1,N(商品マスタ!$J2572)))</f>
        <v/>
      </c>
      <c r="M2573" s="38" t="str">
        <f aca="false">IF($C2573="","",N(TOP!$C$16)*N($K2573))</f>
        <v/>
      </c>
      <c r="N2573" s="17" t="str">
        <f aca="false">IF($C2573="","",ROUNDUP(N($M2573)/N($L2573),0))</f>
        <v/>
      </c>
      <c r="O2573" s="17" t="str">
        <f aca="false">IF($C2573="","",N(商品マスタ!$R2572))</f>
        <v/>
      </c>
      <c r="P2573" s="17" t="str">
        <f aca="false">IF($C2573="","",IF($F2573="理論",(N($O2573)+N($N2573))-N($G2573),(N($O2573)+N($N2573))-N($I2573)))</f>
        <v/>
      </c>
      <c r="Q2573" s="17" t="str">
        <f aca="false">IF($C2573="","",MAX(1,N(商品マスタ!$K2572)))</f>
        <v/>
      </c>
      <c r="R2573" s="39" t="str">
        <f aca="false">IF($C2573="","",IF(N($P2573)/N($Q2573)&lt;=0,"",ROUNDUP(N($P2573)/N($Q2573),0)))</f>
        <v/>
      </c>
      <c r="S2573" s="14"/>
      <c r="T2573" s="40" t="str">
        <f aca="false">IF($C2573="","",N(商品マスタ!$M2572))</f>
        <v/>
      </c>
      <c r="U2573" s="40" t="str">
        <f aca="false">IF($S2573="","",N($S2573)*N($T2573))</f>
        <v/>
      </c>
      <c r="V2573" s="18"/>
    </row>
    <row r="2574" customFormat="false" ht="15" hidden="false" customHeight="false" outlineLevel="0" collapsed="false">
      <c r="B2574" s="12" t="n">
        <v>2568</v>
      </c>
      <c r="C2574" s="36" t="str">
        <f aca="false">IF(商品マスタ!$C2573="","",商品マスタ!$C2573)</f>
        <v/>
      </c>
      <c r="D2574" s="12" t="str">
        <f aca="false">IF($C2574="","",商品マスタ!$D2573)</f>
        <v/>
      </c>
      <c r="E2574" s="12" t="str">
        <f aca="false">IF($C2574="","",商品マスタ!$G2573)</f>
        <v/>
      </c>
      <c r="F2574" s="12" t="str">
        <f aca="false">IF($C2574="","",IF(商品マスタ!$P2573="","理論",商品マスタ!$P2573))</f>
        <v/>
      </c>
      <c r="G2574" s="17" t="str">
        <f aca="false">IF($C2574="","",N(商品マスタ!$H2573))</f>
        <v/>
      </c>
      <c r="H2574" s="14"/>
      <c r="I2574" s="17" t="str">
        <f aca="false">IF($C2574="","",N($H2574)*N(商品マスタ!$N2573))</f>
        <v/>
      </c>
      <c r="J2574" s="17" t="str">
        <f aca="false">IF($C2574="","",N($I2574)-N($G2574))</f>
        <v/>
      </c>
      <c r="K2574" s="37" t="str">
        <f aca="false">IF($C2574="","",N(商品マスタ!$I2573))</f>
        <v/>
      </c>
      <c r="L2574" s="17" t="str">
        <f aca="false">IF($C2574="","",MAX(1,N(商品マスタ!$J2573)))</f>
        <v/>
      </c>
      <c r="M2574" s="38" t="str">
        <f aca="false">IF($C2574="","",N(TOP!$C$16)*N($K2574))</f>
        <v/>
      </c>
      <c r="N2574" s="17" t="str">
        <f aca="false">IF($C2574="","",ROUNDUP(N($M2574)/N($L2574),0))</f>
        <v/>
      </c>
      <c r="O2574" s="17" t="str">
        <f aca="false">IF($C2574="","",N(商品マスタ!$R2573))</f>
        <v/>
      </c>
      <c r="P2574" s="17" t="str">
        <f aca="false">IF($C2574="","",IF($F2574="理論",(N($O2574)+N($N2574))-N($G2574),(N($O2574)+N($N2574))-N($I2574)))</f>
        <v/>
      </c>
      <c r="Q2574" s="17" t="str">
        <f aca="false">IF($C2574="","",MAX(1,N(商品マスタ!$K2573)))</f>
        <v/>
      </c>
      <c r="R2574" s="39" t="str">
        <f aca="false">IF($C2574="","",IF(N($P2574)/N($Q2574)&lt;=0,"",ROUNDUP(N($P2574)/N($Q2574),0)))</f>
        <v/>
      </c>
      <c r="S2574" s="14"/>
      <c r="T2574" s="40" t="str">
        <f aca="false">IF($C2574="","",N(商品マスタ!$M2573))</f>
        <v/>
      </c>
      <c r="U2574" s="40" t="str">
        <f aca="false">IF($S2574="","",N($S2574)*N($T2574))</f>
        <v/>
      </c>
      <c r="V2574" s="18"/>
    </row>
    <row r="2575" customFormat="false" ht="15" hidden="false" customHeight="false" outlineLevel="0" collapsed="false">
      <c r="B2575" s="12" t="n">
        <v>2569</v>
      </c>
      <c r="C2575" s="36" t="str">
        <f aca="false">IF(商品マスタ!$C2574="","",商品マスタ!$C2574)</f>
        <v/>
      </c>
      <c r="D2575" s="12" t="str">
        <f aca="false">IF($C2575="","",商品マスタ!$D2574)</f>
        <v/>
      </c>
      <c r="E2575" s="12" t="str">
        <f aca="false">IF($C2575="","",商品マスタ!$G2574)</f>
        <v/>
      </c>
      <c r="F2575" s="12" t="str">
        <f aca="false">IF($C2575="","",IF(商品マスタ!$P2574="","理論",商品マスタ!$P2574))</f>
        <v/>
      </c>
      <c r="G2575" s="17" t="str">
        <f aca="false">IF($C2575="","",N(商品マスタ!$H2574))</f>
        <v/>
      </c>
      <c r="H2575" s="14"/>
      <c r="I2575" s="17" t="str">
        <f aca="false">IF($C2575="","",N($H2575)*N(商品マスタ!$N2574))</f>
        <v/>
      </c>
      <c r="J2575" s="17" t="str">
        <f aca="false">IF($C2575="","",N($I2575)-N($G2575))</f>
        <v/>
      </c>
      <c r="K2575" s="37" t="str">
        <f aca="false">IF($C2575="","",N(商品マスタ!$I2574))</f>
        <v/>
      </c>
      <c r="L2575" s="17" t="str">
        <f aca="false">IF($C2575="","",MAX(1,N(商品マスタ!$J2574)))</f>
        <v/>
      </c>
      <c r="M2575" s="38" t="str">
        <f aca="false">IF($C2575="","",N(TOP!$C$16)*N($K2575))</f>
        <v/>
      </c>
      <c r="N2575" s="17" t="str">
        <f aca="false">IF($C2575="","",ROUNDUP(N($M2575)/N($L2575),0))</f>
        <v/>
      </c>
      <c r="O2575" s="17" t="str">
        <f aca="false">IF($C2575="","",N(商品マスタ!$R2574))</f>
        <v/>
      </c>
      <c r="P2575" s="17" t="str">
        <f aca="false">IF($C2575="","",IF($F2575="理論",(N($O2575)+N($N2575))-N($G2575),(N($O2575)+N($N2575))-N($I2575)))</f>
        <v/>
      </c>
      <c r="Q2575" s="17" t="str">
        <f aca="false">IF($C2575="","",MAX(1,N(商品マスタ!$K2574)))</f>
        <v/>
      </c>
      <c r="R2575" s="39" t="str">
        <f aca="false">IF($C2575="","",IF(N($P2575)/N($Q2575)&lt;=0,"",ROUNDUP(N($P2575)/N($Q2575),0)))</f>
        <v/>
      </c>
      <c r="S2575" s="14"/>
      <c r="T2575" s="40" t="str">
        <f aca="false">IF($C2575="","",N(商品マスタ!$M2574))</f>
        <v/>
      </c>
      <c r="U2575" s="40" t="str">
        <f aca="false">IF($S2575="","",N($S2575)*N($T2575))</f>
        <v/>
      </c>
      <c r="V2575" s="18"/>
    </row>
    <row r="2576" customFormat="false" ht="15" hidden="false" customHeight="false" outlineLevel="0" collapsed="false">
      <c r="B2576" s="12" t="n">
        <v>2570</v>
      </c>
      <c r="C2576" s="36" t="str">
        <f aca="false">IF(商品マスタ!$C2575="","",商品マスタ!$C2575)</f>
        <v/>
      </c>
      <c r="D2576" s="12" t="str">
        <f aca="false">IF($C2576="","",商品マスタ!$D2575)</f>
        <v/>
      </c>
      <c r="E2576" s="12" t="str">
        <f aca="false">IF($C2576="","",商品マスタ!$G2575)</f>
        <v/>
      </c>
      <c r="F2576" s="12" t="str">
        <f aca="false">IF($C2576="","",IF(商品マスタ!$P2575="","理論",商品マスタ!$P2575))</f>
        <v/>
      </c>
      <c r="G2576" s="17" t="str">
        <f aca="false">IF($C2576="","",N(商品マスタ!$H2575))</f>
        <v/>
      </c>
      <c r="H2576" s="14"/>
      <c r="I2576" s="17" t="str">
        <f aca="false">IF($C2576="","",N($H2576)*N(商品マスタ!$N2575))</f>
        <v/>
      </c>
      <c r="J2576" s="17" t="str">
        <f aca="false">IF($C2576="","",N($I2576)-N($G2576))</f>
        <v/>
      </c>
      <c r="K2576" s="37" t="str">
        <f aca="false">IF($C2576="","",N(商品マスタ!$I2575))</f>
        <v/>
      </c>
      <c r="L2576" s="17" t="str">
        <f aca="false">IF($C2576="","",MAX(1,N(商品マスタ!$J2575)))</f>
        <v/>
      </c>
      <c r="M2576" s="38" t="str">
        <f aca="false">IF($C2576="","",N(TOP!$C$16)*N($K2576))</f>
        <v/>
      </c>
      <c r="N2576" s="17" t="str">
        <f aca="false">IF($C2576="","",ROUNDUP(N($M2576)/N($L2576),0))</f>
        <v/>
      </c>
      <c r="O2576" s="17" t="str">
        <f aca="false">IF($C2576="","",N(商品マスタ!$R2575))</f>
        <v/>
      </c>
      <c r="P2576" s="17" t="str">
        <f aca="false">IF($C2576="","",IF($F2576="理論",(N($O2576)+N($N2576))-N($G2576),(N($O2576)+N($N2576))-N($I2576)))</f>
        <v/>
      </c>
      <c r="Q2576" s="17" t="str">
        <f aca="false">IF($C2576="","",MAX(1,N(商品マスタ!$K2575)))</f>
        <v/>
      </c>
      <c r="R2576" s="39" t="str">
        <f aca="false">IF($C2576="","",IF(N($P2576)/N($Q2576)&lt;=0,"",ROUNDUP(N($P2576)/N($Q2576),0)))</f>
        <v/>
      </c>
      <c r="S2576" s="14"/>
      <c r="T2576" s="40" t="str">
        <f aca="false">IF($C2576="","",N(商品マスタ!$M2575))</f>
        <v/>
      </c>
      <c r="U2576" s="40" t="str">
        <f aca="false">IF($S2576="","",N($S2576)*N($T2576))</f>
        <v/>
      </c>
      <c r="V2576" s="18"/>
    </row>
    <row r="2577" customFormat="false" ht="15" hidden="false" customHeight="false" outlineLevel="0" collapsed="false">
      <c r="B2577" s="12" t="n">
        <v>2571</v>
      </c>
      <c r="C2577" s="36" t="str">
        <f aca="false">IF(商品マスタ!$C2576="","",商品マスタ!$C2576)</f>
        <v/>
      </c>
      <c r="D2577" s="12" t="str">
        <f aca="false">IF($C2577="","",商品マスタ!$D2576)</f>
        <v/>
      </c>
      <c r="E2577" s="12" t="str">
        <f aca="false">IF($C2577="","",商品マスタ!$G2576)</f>
        <v/>
      </c>
      <c r="F2577" s="12" t="str">
        <f aca="false">IF($C2577="","",IF(商品マスタ!$P2576="","理論",商品マスタ!$P2576))</f>
        <v/>
      </c>
      <c r="G2577" s="17" t="str">
        <f aca="false">IF($C2577="","",N(商品マスタ!$H2576))</f>
        <v/>
      </c>
      <c r="H2577" s="14"/>
      <c r="I2577" s="17" t="str">
        <f aca="false">IF($C2577="","",N($H2577)*N(商品マスタ!$N2576))</f>
        <v/>
      </c>
      <c r="J2577" s="17" t="str">
        <f aca="false">IF($C2577="","",N($I2577)-N($G2577))</f>
        <v/>
      </c>
      <c r="K2577" s="37" t="str">
        <f aca="false">IF($C2577="","",N(商品マスタ!$I2576))</f>
        <v/>
      </c>
      <c r="L2577" s="17" t="str">
        <f aca="false">IF($C2577="","",MAX(1,N(商品マスタ!$J2576)))</f>
        <v/>
      </c>
      <c r="M2577" s="38" t="str">
        <f aca="false">IF($C2577="","",N(TOP!$C$16)*N($K2577))</f>
        <v/>
      </c>
      <c r="N2577" s="17" t="str">
        <f aca="false">IF($C2577="","",ROUNDUP(N($M2577)/N($L2577),0))</f>
        <v/>
      </c>
      <c r="O2577" s="17" t="str">
        <f aca="false">IF($C2577="","",N(商品マスタ!$R2576))</f>
        <v/>
      </c>
      <c r="P2577" s="17" t="str">
        <f aca="false">IF($C2577="","",IF($F2577="理論",(N($O2577)+N($N2577))-N($G2577),(N($O2577)+N($N2577))-N($I2577)))</f>
        <v/>
      </c>
      <c r="Q2577" s="17" t="str">
        <f aca="false">IF($C2577="","",MAX(1,N(商品マスタ!$K2576)))</f>
        <v/>
      </c>
      <c r="R2577" s="39" t="str">
        <f aca="false">IF($C2577="","",IF(N($P2577)/N($Q2577)&lt;=0,"",ROUNDUP(N($P2577)/N($Q2577),0)))</f>
        <v/>
      </c>
      <c r="S2577" s="14"/>
      <c r="T2577" s="40" t="str">
        <f aca="false">IF($C2577="","",N(商品マスタ!$M2576))</f>
        <v/>
      </c>
      <c r="U2577" s="40" t="str">
        <f aca="false">IF($S2577="","",N($S2577)*N($T2577))</f>
        <v/>
      </c>
      <c r="V2577" s="18"/>
    </row>
    <row r="2578" customFormat="false" ht="15" hidden="false" customHeight="false" outlineLevel="0" collapsed="false">
      <c r="B2578" s="12" t="n">
        <v>2572</v>
      </c>
      <c r="C2578" s="36" t="str">
        <f aca="false">IF(商品マスタ!$C2577="","",商品マスタ!$C2577)</f>
        <v/>
      </c>
      <c r="D2578" s="12" t="str">
        <f aca="false">IF($C2578="","",商品マスタ!$D2577)</f>
        <v/>
      </c>
      <c r="E2578" s="12" t="str">
        <f aca="false">IF($C2578="","",商品マスタ!$G2577)</f>
        <v/>
      </c>
      <c r="F2578" s="12" t="str">
        <f aca="false">IF($C2578="","",IF(商品マスタ!$P2577="","理論",商品マスタ!$P2577))</f>
        <v/>
      </c>
      <c r="G2578" s="17" t="str">
        <f aca="false">IF($C2578="","",N(商品マスタ!$H2577))</f>
        <v/>
      </c>
      <c r="H2578" s="14"/>
      <c r="I2578" s="17" t="str">
        <f aca="false">IF($C2578="","",N($H2578)*N(商品マスタ!$N2577))</f>
        <v/>
      </c>
      <c r="J2578" s="17" t="str">
        <f aca="false">IF($C2578="","",N($I2578)-N($G2578))</f>
        <v/>
      </c>
      <c r="K2578" s="37" t="str">
        <f aca="false">IF($C2578="","",N(商品マスタ!$I2577))</f>
        <v/>
      </c>
      <c r="L2578" s="17" t="str">
        <f aca="false">IF($C2578="","",MAX(1,N(商品マスタ!$J2577)))</f>
        <v/>
      </c>
      <c r="M2578" s="38" t="str">
        <f aca="false">IF($C2578="","",N(TOP!$C$16)*N($K2578))</f>
        <v/>
      </c>
      <c r="N2578" s="17" t="str">
        <f aca="false">IF($C2578="","",ROUNDUP(N($M2578)/N($L2578),0))</f>
        <v/>
      </c>
      <c r="O2578" s="17" t="str">
        <f aca="false">IF($C2578="","",N(商品マスタ!$R2577))</f>
        <v/>
      </c>
      <c r="P2578" s="17" t="str">
        <f aca="false">IF($C2578="","",IF($F2578="理論",(N($O2578)+N($N2578))-N($G2578),(N($O2578)+N($N2578))-N($I2578)))</f>
        <v/>
      </c>
      <c r="Q2578" s="17" t="str">
        <f aca="false">IF($C2578="","",MAX(1,N(商品マスタ!$K2577)))</f>
        <v/>
      </c>
      <c r="R2578" s="39" t="str">
        <f aca="false">IF($C2578="","",IF(N($P2578)/N($Q2578)&lt;=0,"",ROUNDUP(N($P2578)/N($Q2578),0)))</f>
        <v/>
      </c>
      <c r="S2578" s="14"/>
      <c r="T2578" s="40" t="str">
        <f aca="false">IF($C2578="","",N(商品マスタ!$M2577))</f>
        <v/>
      </c>
      <c r="U2578" s="40" t="str">
        <f aca="false">IF($S2578="","",N($S2578)*N($T2578))</f>
        <v/>
      </c>
      <c r="V2578" s="18"/>
    </row>
    <row r="2579" customFormat="false" ht="15" hidden="false" customHeight="false" outlineLevel="0" collapsed="false">
      <c r="B2579" s="12" t="n">
        <v>2573</v>
      </c>
      <c r="C2579" s="36" t="str">
        <f aca="false">IF(商品マスタ!$C2578="","",商品マスタ!$C2578)</f>
        <v/>
      </c>
      <c r="D2579" s="12" t="str">
        <f aca="false">IF($C2579="","",商品マスタ!$D2578)</f>
        <v/>
      </c>
      <c r="E2579" s="12" t="str">
        <f aca="false">IF($C2579="","",商品マスタ!$G2578)</f>
        <v/>
      </c>
      <c r="F2579" s="12" t="str">
        <f aca="false">IF($C2579="","",IF(商品マスタ!$P2578="","理論",商品マスタ!$P2578))</f>
        <v/>
      </c>
      <c r="G2579" s="17" t="str">
        <f aca="false">IF($C2579="","",N(商品マスタ!$H2578))</f>
        <v/>
      </c>
      <c r="H2579" s="14"/>
      <c r="I2579" s="17" t="str">
        <f aca="false">IF($C2579="","",N($H2579)*N(商品マスタ!$N2578))</f>
        <v/>
      </c>
      <c r="J2579" s="17" t="str">
        <f aca="false">IF($C2579="","",N($I2579)-N($G2579))</f>
        <v/>
      </c>
      <c r="K2579" s="37" t="str">
        <f aca="false">IF($C2579="","",N(商品マスタ!$I2578))</f>
        <v/>
      </c>
      <c r="L2579" s="17" t="str">
        <f aca="false">IF($C2579="","",MAX(1,N(商品マスタ!$J2578)))</f>
        <v/>
      </c>
      <c r="M2579" s="38" t="str">
        <f aca="false">IF($C2579="","",N(TOP!$C$16)*N($K2579))</f>
        <v/>
      </c>
      <c r="N2579" s="17" t="str">
        <f aca="false">IF($C2579="","",ROUNDUP(N($M2579)/N($L2579),0))</f>
        <v/>
      </c>
      <c r="O2579" s="17" t="str">
        <f aca="false">IF($C2579="","",N(商品マスタ!$R2578))</f>
        <v/>
      </c>
      <c r="P2579" s="17" t="str">
        <f aca="false">IF($C2579="","",IF($F2579="理論",(N($O2579)+N($N2579))-N($G2579),(N($O2579)+N($N2579))-N($I2579)))</f>
        <v/>
      </c>
      <c r="Q2579" s="17" t="str">
        <f aca="false">IF($C2579="","",MAX(1,N(商品マスタ!$K2578)))</f>
        <v/>
      </c>
      <c r="R2579" s="39" t="str">
        <f aca="false">IF($C2579="","",IF(N($P2579)/N($Q2579)&lt;=0,"",ROUNDUP(N($P2579)/N($Q2579),0)))</f>
        <v/>
      </c>
      <c r="S2579" s="14"/>
      <c r="T2579" s="40" t="str">
        <f aca="false">IF($C2579="","",N(商品マスタ!$M2578))</f>
        <v/>
      </c>
      <c r="U2579" s="40" t="str">
        <f aca="false">IF($S2579="","",N($S2579)*N($T2579))</f>
        <v/>
      </c>
      <c r="V2579" s="18"/>
    </row>
    <row r="2580" customFormat="false" ht="15" hidden="false" customHeight="false" outlineLevel="0" collapsed="false">
      <c r="B2580" s="12" t="n">
        <v>2574</v>
      </c>
      <c r="C2580" s="36" t="str">
        <f aca="false">IF(商品マスタ!$C2579="","",商品マスタ!$C2579)</f>
        <v/>
      </c>
      <c r="D2580" s="12" t="str">
        <f aca="false">IF($C2580="","",商品マスタ!$D2579)</f>
        <v/>
      </c>
      <c r="E2580" s="12" t="str">
        <f aca="false">IF($C2580="","",商品マスタ!$G2579)</f>
        <v/>
      </c>
      <c r="F2580" s="12" t="str">
        <f aca="false">IF($C2580="","",IF(商品マスタ!$P2579="","理論",商品マスタ!$P2579))</f>
        <v/>
      </c>
      <c r="G2580" s="17" t="str">
        <f aca="false">IF($C2580="","",N(商品マスタ!$H2579))</f>
        <v/>
      </c>
      <c r="H2580" s="14"/>
      <c r="I2580" s="17" t="str">
        <f aca="false">IF($C2580="","",N($H2580)*N(商品マスタ!$N2579))</f>
        <v/>
      </c>
      <c r="J2580" s="17" t="str">
        <f aca="false">IF($C2580="","",N($I2580)-N($G2580))</f>
        <v/>
      </c>
      <c r="K2580" s="37" t="str">
        <f aca="false">IF($C2580="","",N(商品マスタ!$I2579))</f>
        <v/>
      </c>
      <c r="L2580" s="17" t="str">
        <f aca="false">IF($C2580="","",MAX(1,N(商品マスタ!$J2579)))</f>
        <v/>
      </c>
      <c r="M2580" s="38" t="str">
        <f aca="false">IF($C2580="","",N(TOP!$C$16)*N($K2580))</f>
        <v/>
      </c>
      <c r="N2580" s="17" t="str">
        <f aca="false">IF($C2580="","",ROUNDUP(N($M2580)/N($L2580),0))</f>
        <v/>
      </c>
      <c r="O2580" s="17" t="str">
        <f aca="false">IF($C2580="","",N(商品マスタ!$R2579))</f>
        <v/>
      </c>
      <c r="P2580" s="17" t="str">
        <f aca="false">IF($C2580="","",IF($F2580="理論",(N($O2580)+N($N2580))-N($G2580),(N($O2580)+N($N2580))-N($I2580)))</f>
        <v/>
      </c>
      <c r="Q2580" s="17" t="str">
        <f aca="false">IF($C2580="","",MAX(1,N(商品マスタ!$K2579)))</f>
        <v/>
      </c>
      <c r="R2580" s="39" t="str">
        <f aca="false">IF($C2580="","",IF(N($P2580)/N($Q2580)&lt;=0,"",ROUNDUP(N($P2580)/N($Q2580),0)))</f>
        <v/>
      </c>
      <c r="S2580" s="14"/>
      <c r="T2580" s="40" t="str">
        <f aca="false">IF($C2580="","",N(商品マスタ!$M2579))</f>
        <v/>
      </c>
      <c r="U2580" s="40" t="str">
        <f aca="false">IF($S2580="","",N($S2580)*N($T2580))</f>
        <v/>
      </c>
      <c r="V2580" s="18"/>
    </row>
    <row r="2581" customFormat="false" ht="15" hidden="false" customHeight="false" outlineLevel="0" collapsed="false">
      <c r="B2581" s="12" t="n">
        <v>2575</v>
      </c>
      <c r="C2581" s="36" t="str">
        <f aca="false">IF(商品マスタ!$C2580="","",商品マスタ!$C2580)</f>
        <v/>
      </c>
      <c r="D2581" s="12" t="str">
        <f aca="false">IF($C2581="","",商品マスタ!$D2580)</f>
        <v/>
      </c>
      <c r="E2581" s="12" t="str">
        <f aca="false">IF($C2581="","",商品マスタ!$G2580)</f>
        <v/>
      </c>
      <c r="F2581" s="12" t="str">
        <f aca="false">IF($C2581="","",IF(商品マスタ!$P2580="","理論",商品マスタ!$P2580))</f>
        <v/>
      </c>
      <c r="G2581" s="17" t="str">
        <f aca="false">IF($C2581="","",N(商品マスタ!$H2580))</f>
        <v/>
      </c>
      <c r="H2581" s="14"/>
      <c r="I2581" s="17" t="str">
        <f aca="false">IF($C2581="","",N($H2581)*N(商品マスタ!$N2580))</f>
        <v/>
      </c>
      <c r="J2581" s="17" t="str">
        <f aca="false">IF($C2581="","",N($I2581)-N($G2581))</f>
        <v/>
      </c>
      <c r="K2581" s="37" t="str">
        <f aca="false">IF($C2581="","",N(商品マスタ!$I2580))</f>
        <v/>
      </c>
      <c r="L2581" s="17" t="str">
        <f aca="false">IF($C2581="","",MAX(1,N(商品マスタ!$J2580)))</f>
        <v/>
      </c>
      <c r="M2581" s="38" t="str">
        <f aca="false">IF($C2581="","",N(TOP!$C$16)*N($K2581))</f>
        <v/>
      </c>
      <c r="N2581" s="17" t="str">
        <f aca="false">IF($C2581="","",ROUNDUP(N($M2581)/N($L2581),0))</f>
        <v/>
      </c>
      <c r="O2581" s="17" t="str">
        <f aca="false">IF($C2581="","",N(商品マスタ!$R2580))</f>
        <v/>
      </c>
      <c r="P2581" s="17" t="str">
        <f aca="false">IF($C2581="","",IF($F2581="理論",(N($O2581)+N($N2581))-N($G2581),(N($O2581)+N($N2581))-N($I2581)))</f>
        <v/>
      </c>
      <c r="Q2581" s="17" t="str">
        <f aca="false">IF($C2581="","",MAX(1,N(商品マスタ!$K2580)))</f>
        <v/>
      </c>
      <c r="R2581" s="39" t="str">
        <f aca="false">IF($C2581="","",IF(N($P2581)/N($Q2581)&lt;=0,"",ROUNDUP(N($P2581)/N($Q2581),0)))</f>
        <v/>
      </c>
      <c r="S2581" s="14"/>
      <c r="T2581" s="40" t="str">
        <f aca="false">IF($C2581="","",N(商品マスタ!$M2580))</f>
        <v/>
      </c>
      <c r="U2581" s="40" t="str">
        <f aca="false">IF($S2581="","",N($S2581)*N($T2581))</f>
        <v/>
      </c>
      <c r="V2581" s="18"/>
    </row>
    <row r="2582" customFormat="false" ht="15" hidden="false" customHeight="false" outlineLevel="0" collapsed="false">
      <c r="B2582" s="12" t="n">
        <v>2576</v>
      </c>
      <c r="C2582" s="36" t="str">
        <f aca="false">IF(商品マスタ!$C2581="","",商品マスタ!$C2581)</f>
        <v/>
      </c>
      <c r="D2582" s="12" t="str">
        <f aca="false">IF($C2582="","",商品マスタ!$D2581)</f>
        <v/>
      </c>
      <c r="E2582" s="12" t="str">
        <f aca="false">IF($C2582="","",商品マスタ!$G2581)</f>
        <v/>
      </c>
      <c r="F2582" s="12" t="str">
        <f aca="false">IF($C2582="","",IF(商品マスタ!$P2581="","理論",商品マスタ!$P2581))</f>
        <v/>
      </c>
      <c r="G2582" s="17" t="str">
        <f aca="false">IF($C2582="","",N(商品マスタ!$H2581))</f>
        <v/>
      </c>
      <c r="H2582" s="14"/>
      <c r="I2582" s="17" t="str">
        <f aca="false">IF($C2582="","",N($H2582)*N(商品マスタ!$N2581))</f>
        <v/>
      </c>
      <c r="J2582" s="17" t="str">
        <f aca="false">IF($C2582="","",N($I2582)-N($G2582))</f>
        <v/>
      </c>
      <c r="K2582" s="37" t="str">
        <f aca="false">IF($C2582="","",N(商品マスタ!$I2581))</f>
        <v/>
      </c>
      <c r="L2582" s="17" t="str">
        <f aca="false">IF($C2582="","",MAX(1,N(商品マスタ!$J2581)))</f>
        <v/>
      </c>
      <c r="M2582" s="38" t="str">
        <f aca="false">IF($C2582="","",N(TOP!$C$16)*N($K2582))</f>
        <v/>
      </c>
      <c r="N2582" s="17" t="str">
        <f aca="false">IF($C2582="","",ROUNDUP(N($M2582)/N($L2582),0))</f>
        <v/>
      </c>
      <c r="O2582" s="17" t="str">
        <f aca="false">IF($C2582="","",N(商品マスタ!$R2581))</f>
        <v/>
      </c>
      <c r="P2582" s="17" t="str">
        <f aca="false">IF($C2582="","",IF($F2582="理論",(N($O2582)+N($N2582))-N($G2582),(N($O2582)+N($N2582))-N($I2582)))</f>
        <v/>
      </c>
      <c r="Q2582" s="17" t="str">
        <f aca="false">IF($C2582="","",MAX(1,N(商品マスタ!$K2581)))</f>
        <v/>
      </c>
      <c r="R2582" s="39" t="str">
        <f aca="false">IF($C2582="","",IF(N($P2582)/N($Q2582)&lt;=0,"",ROUNDUP(N($P2582)/N($Q2582),0)))</f>
        <v/>
      </c>
      <c r="S2582" s="14"/>
      <c r="T2582" s="40" t="str">
        <f aca="false">IF($C2582="","",N(商品マスタ!$M2581))</f>
        <v/>
      </c>
      <c r="U2582" s="40" t="str">
        <f aca="false">IF($S2582="","",N($S2582)*N($T2582))</f>
        <v/>
      </c>
      <c r="V2582" s="18"/>
    </row>
    <row r="2583" customFormat="false" ht="15" hidden="false" customHeight="false" outlineLevel="0" collapsed="false">
      <c r="B2583" s="12" t="n">
        <v>2577</v>
      </c>
      <c r="C2583" s="36" t="str">
        <f aca="false">IF(商品マスタ!$C2582="","",商品マスタ!$C2582)</f>
        <v/>
      </c>
      <c r="D2583" s="12" t="str">
        <f aca="false">IF($C2583="","",商品マスタ!$D2582)</f>
        <v/>
      </c>
      <c r="E2583" s="12" t="str">
        <f aca="false">IF($C2583="","",商品マスタ!$G2582)</f>
        <v/>
      </c>
      <c r="F2583" s="12" t="str">
        <f aca="false">IF($C2583="","",IF(商品マスタ!$P2582="","理論",商品マスタ!$P2582))</f>
        <v/>
      </c>
      <c r="G2583" s="17" t="str">
        <f aca="false">IF($C2583="","",N(商品マスタ!$H2582))</f>
        <v/>
      </c>
      <c r="H2583" s="14"/>
      <c r="I2583" s="17" t="str">
        <f aca="false">IF($C2583="","",N($H2583)*N(商品マスタ!$N2582))</f>
        <v/>
      </c>
      <c r="J2583" s="17" t="str">
        <f aca="false">IF($C2583="","",N($I2583)-N($G2583))</f>
        <v/>
      </c>
      <c r="K2583" s="37" t="str">
        <f aca="false">IF($C2583="","",N(商品マスタ!$I2582))</f>
        <v/>
      </c>
      <c r="L2583" s="17" t="str">
        <f aca="false">IF($C2583="","",MAX(1,N(商品マスタ!$J2582)))</f>
        <v/>
      </c>
      <c r="M2583" s="38" t="str">
        <f aca="false">IF($C2583="","",N(TOP!$C$16)*N($K2583))</f>
        <v/>
      </c>
      <c r="N2583" s="17" t="str">
        <f aca="false">IF($C2583="","",ROUNDUP(N($M2583)/N($L2583),0))</f>
        <v/>
      </c>
      <c r="O2583" s="17" t="str">
        <f aca="false">IF($C2583="","",N(商品マスタ!$R2582))</f>
        <v/>
      </c>
      <c r="P2583" s="17" t="str">
        <f aca="false">IF($C2583="","",IF($F2583="理論",(N($O2583)+N($N2583))-N($G2583),(N($O2583)+N($N2583))-N($I2583)))</f>
        <v/>
      </c>
      <c r="Q2583" s="17" t="str">
        <f aca="false">IF($C2583="","",MAX(1,N(商品マスタ!$K2582)))</f>
        <v/>
      </c>
      <c r="R2583" s="39" t="str">
        <f aca="false">IF($C2583="","",IF(N($P2583)/N($Q2583)&lt;=0,"",ROUNDUP(N($P2583)/N($Q2583),0)))</f>
        <v/>
      </c>
      <c r="S2583" s="14"/>
      <c r="T2583" s="40" t="str">
        <f aca="false">IF($C2583="","",N(商品マスタ!$M2582))</f>
        <v/>
      </c>
      <c r="U2583" s="40" t="str">
        <f aca="false">IF($S2583="","",N($S2583)*N($T2583))</f>
        <v/>
      </c>
      <c r="V2583" s="18"/>
    </row>
    <row r="2584" customFormat="false" ht="15" hidden="false" customHeight="false" outlineLevel="0" collapsed="false">
      <c r="B2584" s="12" t="n">
        <v>2578</v>
      </c>
      <c r="C2584" s="36" t="str">
        <f aca="false">IF(商品マスタ!$C2583="","",商品マスタ!$C2583)</f>
        <v/>
      </c>
      <c r="D2584" s="12" t="str">
        <f aca="false">IF($C2584="","",商品マスタ!$D2583)</f>
        <v/>
      </c>
      <c r="E2584" s="12" t="str">
        <f aca="false">IF($C2584="","",商品マスタ!$G2583)</f>
        <v/>
      </c>
      <c r="F2584" s="12" t="str">
        <f aca="false">IF($C2584="","",IF(商品マスタ!$P2583="","理論",商品マスタ!$P2583))</f>
        <v/>
      </c>
      <c r="G2584" s="17" t="str">
        <f aca="false">IF($C2584="","",N(商品マスタ!$H2583))</f>
        <v/>
      </c>
      <c r="H2584" s="14"/>
      <c r="I2584" s="17" t="str">
        <f aca="false">IF($C2584="","",N($H2584)*N(商品マスタ!$N2583))</f>
        <v/>
      </c>
      <c r="J2584" s="17" t="str">
        <f aca="false">IF($C2584="","",N($I2584)-N($G2584))</f>
        <v/>
      </c>
      <c r="K2584" s="37" t="str">
        <f aca="false">IF($C2584="","",N(商品マスタ!$I2583))</f>
        <v/>
      </c>
      <c r="L2584" s="17" t="str">
        <f aca="false">IF($C2584="","",MAX(1,N(商品マスタ!$J2583)))</f>
        <v/>
      </c>
      <c r="M2584" s="38" t="str">
        <f aca="false">IF($C2584="","",N(TOP!$C$16)*N($K2584))</f>
        <v/>
      </c>
      <c r="N2584" s="17" t="str">
        <f aca="false">IF($C2584="","",ROUNDUP(N($M2584)/N($L2584),0))</f>
        <v/>
      </c>
      <c r="O2584" s="17" t="str">
        <f aca="false">IF($C2584="","",N(商品マスタ!$R2583))</f>
        <v/>
      </c>
      <c r="P2584" s="17" t="str">
        <f aca="false">IF($C2584="","",IF($F2584="理論",(N($O2584)+N($N2584))-N($G2584),(N($O2584)+N($N2584))-N($I2584)))</f>
        <v/>
      </c>
      <c r="Q2584" s="17" t="str">
        <f aca="false">IF($C2584="","",MAX(1,N(商品マスタ!$K2583)))</f>
        <v/>
      </c>
      <c r="R2584" s="39" t="str">
        <f aca="false">IF($C2584="","",IF(N($P2584)/N($Q2584)&lt;=0,"",ROUNDUP(N($P2584)/N($Q2584),0)))</f>
        <v/>
      </c>
      <c r="S2584" s="14"/>
      <c r="T2584" s="40" t="str">
        <f aca="false">IF($C2584="","",N(商品マスタ!$M2583))</f>
        <v/>
      </c>
      <c r="U2584" s="40" t="str">
        <f aca="false">IF($S2584="","",N($S2584)*N($T2584))</f>
        <v/>
      </c>
      <c r="V2584" s="18"/>
    </row>
    <row r="2585" customFormat="false" ht="15" hidden="false" customHeight="false" outlineLevel="0" collapsed="false">
      <c r="B2585" s="12" t="n">
        <v>2579</v>
      </c>
      <c r="C2585" s="36" t="str">
        <f aca="false">IF(商品マスタ!$C2584="","",商品マスタ!$C2584)</f>
        <v/>
      </c>
      <c r="D2585" s="12" t="str">
        <f aca="false">IF($C2585="","",商品マスタ!$D2584)</f>
        <v/>
      </c>
      <c r="E2585" s="12" t="str">
        <f aca="false">IF($C2585="","",商品マスタ!$G2584)</f>
        <v/>
      </c>
      <c r="F2585" s="12" t="str">
        <f aca="false">IF($C2585="","",IF(商品マスタ!$P2584="","理論",商品マスタ!$P2584))</f>
        <v/>
      </c>
      <c r="G2585" s="17" t="str">
        <f aca="false">IF($C2585="","",N(商品マスタ!$H2584))</f>
        <v/>
      </c>
      <c r="H2585" s="14"/>
      <c r="I2585" s="17" t="str">
        <f aca="false">IF($C2585="","",N($H2585)*N(商品マスタ!$N2584))</f>
        <v/>
      </c>
      <c r="J2585" s="17" t="str">
        <f aca="false">IF($C2585="","",N($I2585)-N($G2585))</f>
        <v/>
      </c>
      <c r="K2585" s="37" t="str">
        <f aca="false">IF($C2585="","",N(商品マスタ!$I2584))</f>
        <v/>
      </c>
      <c r="L2585" s="17" t="str">
        <f aca="false">IF($C2585="","",MAX(1,N(商品マスタ!$J2584)))</f>
        <v/>
      </c>
      <c r="M2585" s="38" t="str">
        <f aca="false">IF($C2585="","",N(TOP!$C$16)*N($K2585))</f>
        <v/>
      </c>
      <c r="N2585" s="17" t="str">
        <f aca="false">IF($C2585="","",ROUNDUP(N($M2585)/N($L2585),0))</f>
        <v/>
      </c>
      <c r="O2585" s="17" t="str">
        <f aca="false">IF($C2585="","",N(商品マスタ!$R2584))</f>
        <v/>
      </c>
      <c r="P2585" s="17" t="str">
        <f aca="false">IF($C2585="","",IF($F2585="理論",(N($O2585)+N($N2585))-N($G2585),(N($O2585)+N($N2585))-N($I2585)))</f>
        <v/>
      </c>
      <c r="Q2585" s="17" t="str">
        <f aca="false">IF($C2585="","",MAX(1,N(商品マスタ!$K2584)))</f>
        <v/>
      </c>
      <c r="R2585" s="39" t="str">
        <f aca="false">IF($C2585="","",IF(N($P2585)/N($Q2585)&lt;=0,"",ROUNDUP(N($P2585)/N($Q2585),0)))</f>
        <v/>
      </c>
      <c r="S2585" s="14"/>
      <c r="T2585" s="40" t="str">
        <f aca="false">IF($C2585="","",N(商品マスタ!$M2584))</f>
        <v/>
      </c>
      <c r="U2585" s="40" t="str">
        <f aca="false">IF($S2585="","",N($S2585)*N($T2585))</f>
        <v/>
      </c>
      <c r="V2585" s="18"/>
    </row>
    <row r="2586" customFormat="false" ht="15" hidden="false" customHeight="false" outlineLevel="0" collapsed="false">
      <c r="B2586" s="12" t="n">
        <v>2580</v>
      </c>
      <c r="C2586" s="36" t="str">
        <f aca="false">IF(商品マスタ!$C2585="","",商品マスタ!$C2585)</f>
        <v/>
      </c>
      <c r="D2586" s="12" t="str">
        <f aca="false">IF($C2586="","",商品マスタ!$D2585)</f>
        <v/>
      </c>
      <c r="E2586" s="12" t="str">
        <f aca="false">IF($C2586="","",商品マスタ!$G2585)</f>
        <v/>
      </c>
      <c r="F2586" s="12" t="str">
        <f aca="false">IF($C2586="","",IF(商品マスタ!$P2585="","理論",商品マスタ!$P2585))</f>
        <v/>
      </c>
      <c r="G2586" s="17" t="str">
        <f aca="false">IF($C2586="","",N(商品マスタ!$H2585))</f>
        <v/>
      </c>
      <c r="H2586" s="14"/>
      <c r="I2586" s="17" t="str">
        <f aca="false">IF($C2586="","",N($H2586)*N(商品マスタ!$N2585))</f>
        <v/>
      </c>
      <c r="J2586" s="17" t="str">
        <f aca="false">IF($C2586="","",N($I2586)-N($G2586))</f>
        <v/>
      </c>
      <c r="K2586" s="37" t="str">
        <f aca="false">IF($C2586="","",N(商品マスタ!$I2585))</f>
        <v/>
      </c>
      <c r="L2586" s="17" t="str">
        <f aca="false">IF($C2586="","",MAX(1,N(商品マスタ!$J2585)))</f>
        <v/>
      </c>
      <c r="M2586" s="38" t="str">
        <f aca="false">IF($C2586="","",N(TOP!$C$16)*N($K2586))</f>
        <v/>
      </c>
      <c r="N2586" s="17" t="str">
        <f aca="false">IF($C2586="","",ROUNDUP(N($M2586)/N($L2586),0))</f>
        <v/>
      </c>
      <c r="O2586" s="17" t="str">
        <f aca="false">IF($C2586="","",N(商品マスタ!$R2585))</f>
        <v/>
      </c>
      <c r="P2586" s="17" t="str">
        <f aca="false">IF($C2586="","",IF($F2586="理論",(N($O2586)+N($N2586))-N($G2586),(N($O2586)+N($N2586))-N($I2586)))</f>
        <v/>
      </c>
      <c r="Q2586" s="17" t="str">
        <f aca="false">IF($C2586="","",MAX(1,N(商品マスタ!$K2585)))</f>
        <v/>
      </c>
      <c r="R2586" s="39" t="str">
        <f aca="false">IF($C2586="","",IF(N($P2586)/N($Q2586)&lt;=0,"",ROUNDUP(N($P2586)/N($Q2586),0)))</f>
        <v/>
      </c>
      <c r="S2586" s="14"/>
      <c r="T2586" s="40" t="str">
        <f aca="false">IF($C2586="","",N(商品マスタ!$M2585))</f>
        <v/>
      </c>
      <c r="U2586" s="40" t="str">
        <f aca="false">IF($S2586="","",N($S2586)*N($T2586))</f>
        <v/>
      </c>
      <c r="V2586" s="18"/>
    </row>
    <row r="2587" customFormat="false" ht="15" hidden="false" customHeight="false" outlineLevel="0" collapsed="false">
      <c r="B2587" s="12" t="n">
        <v>2581</v>
      </c>
      <c r="C2587" s="36" t="str">
        <f aca="false">IF(商品マスタ!$C2586="","",商品マスタ!$C2586)</f>
        <v/>
      </c>
      <c r="D2587" s="12" t="str">
        <f aca="false">IF($C2587="","",商品マスタ!$D2586)</f>
        <v/>
      </c>
      <c r="E2587" s="12" t="str">
        <f aca="false">IF($C2587="","",商品マスタ!$G2586)</f>
        <v/>
      </c>
      <c r="F2587" s="12" t="str">
        <f aca="false">IF($C2587="","",IF(商品マスタ!$P2586="","理論",商品マスタ!$P2586))</f>
        <v/>
      </c>
      <c r="G2587" s="17" t="str">
        <f aca="false">IF($C2587="","",N(商品マスタ!$H2586))</f>
        <v/>
      </c>
      <c r="H2587" s="14"/>
      <c r="I2587" s="17" t="str">
        <f aca="false">IF($C2587="","",N($H2587)*N(商品マスタ!$N2586))</f>
        <v/>
      </c>
      <c r="J2587" s="17" t="str">
        <f aca="false">IF($C2587="","",N($I2587)-N($G2587))</f>
        <v/>
      </c>
      <c r="K2587" s="37" t="str">
        <f aca="false">IF($C2587="","",N(商品マスタ!$I2586))</f>
        <v/>
      </c>
      <c r="L2587" s="17" t="str">
        <f aca="false">IF($C2587="","",MAX(1,N(商品マスタ!$J2586)))</f>
        <v/>
      </c>
      <c r="M2587" s="38" t="str">
        <f aca="false">IF($C2587="","",N(TOP!$C$16)*N($K2587))</f>
        <v/>
      </c>
      <c r="N2587" s="17" t="str">
        <f aca="false">IF($C2587="","",ROUNDUP(N($M2587)/N($L2587),0))</f>
        <v/>
      </c>
      <c r="O2587" s="17" t="str">
        <f aca="false">IF($C2587="","",N(商品マスタ!$R2586))</f>
        <v/>
      </c>
      <c r="P2587" s="17" t="str">
        <f aca="false">IF($C2587="","",IF($F2587="理論",(N($O2587)+N($N2587))-N($G2587),(N($O2587)+N($N2587))-N($I2587)))</f>
        <v/>
      </c>
      <c r="Q2587" s="17" t="str">
        <f aca="false">IF($C2587="","",MAX(1,N(商品マスタ!$K2586)))</f>
        <v/>
      </c>
      <c r="R2587" s="39" t="str">
        <f aca="false">IF($C2587="","",IF(N($P2587)/N($Q2587)&lt;=0,"",ROUNDUP(N($P2587)/N($Q2587),0)))</f>
        <v/>
      </c>
      <c r="S2587" s="14"/>
      <c r="T2587" s="40" t="str">
        <f aca="false">IF($C2587="","",N(商品マスタ!$M2586))</f>
        <v/>
      </c>
      <c r="U2587" s="40" t="str">
        <f aca="false">IF($S2587="","",N($S2587)*N($T2587))</f>
        <v/>
      </c>
      <c r="V2587" s="18"/>
    </row>
    <row r="2588" customFormat="false" ht="15" hidden="false" customHeight="false" outlineLevel="0" collapsed="false">
      <c r="B2588" s="12" t="n">
        <v>2582</v>
      </c>
      <c r="C2588" s="36" t="str">
        <f aca="false">IF(商品マスタ!$C2587="","",商品マスタ!$C2587)</f>
        <v/>
      </c>
      <c r="D2588" s="12" t="str">
        <f aca="false">IF($C2588="","",商品マスタ!$D2587)</f>
        <v/>
      </c>
      <c r="E2588" s="12" t="str">
        <f aca="false">IF($C2588="","",商品マスタ!$G2587)</f>
        <v/>
      </c>
      <c r="F2588" s="12" t="str">
        <f aca="false">IF($C2588="","",IF(商品マスタ!$P2587="","理論",商品マスタ!$P2587))</f>
        <v/>
      </c>
      <c r="G2588" s="17" t="str">
        <f aca="false">IF($C2588="","",N(商品マスタ!$H2587))</f>
        <v/>
      </c>
      <c r="H2588" s="14"/>
      <c r="I2588" s="17" t="str">
        <f aca="false">IF($C2588="","",N($H2588)*N(商品マスタ!$N2587))</f>
        <v/>
      </c>
      <c r="J2588" s="17" t="str">
        <f aca="false">IF($C2588="","",N($I2588)-N($G2588))</f>
        <v/>
      </c>
      <c r="K2588" s="37" t="str">
        <f aca="false">IF($C2588="","",N(商品マスタ!$I2587))</f>
        <v/>
      </c>
      <c r="L2588" s="17" t="str">
        <f aca="false">IF($C2588="","",MAX(1,N(商品マスタ!$J2587)))</f>
        <v/>
      </c>
      <c r="M2588" s="38" t="str">
        <f aca="false">IF($C2588="","",N(TOP!$C$16)*N($K2588))</f>
        <v/>
      </c>
      <c r="N2588" s="17" t="str">
        <f aca="false">IF($C2588="","",ROUNDUP(N($M2588)/N($L2588),0))</f>
        <v/>
      </c>
      <c r="O2588" s="17" t="str">
        <f aca="false">IF($C2588="","",N(商品マスタ!$R2587))</f>
        <v/>
      </c>
      <c r="P2588" s="17" t="str">
        <f aca="false">IF($C2588="","",IF($F2588="理論",(N($O2588)+N($N2588))-N($G2588),(N($O2588)+N($N2588))-N($I2588)))</f>
        <v/>
      </c>
      <c r="Q2588" s="17" t="str">
        <f aca="false">IF($C2588="","",MAX(1,N(商品マスタ!$K2587)))</f>
        <v/>
      </c>
      <c r="R2588" s="39" t="str">
        <f aca="false">IF($C2588="","",IF(N($P2588)/N($Q2588)&lt;=0,"",ROUNDUP(N($P2588)/N($Q2588),0)))</f>
        <v/>
      </c>
      <c r="S2588" s="14"/>
      <c r="T2588" s="40" t="str">
        <f aca="false">IF($C2588="","",N(商品マスタ!$M2587))</f>
        <v/>
      </c>
      <c r="U2588" s="40" t="str">
        <f aca="false">IF($S2588="","",N($S2588)*N($T2588))</f>
        <v/>
      </c>
      <c r="V2588" s="18"/>
    </row>
    <row r="2589" customFormat="false" ht="15" hidden="false" customHeight="false" outlineLevel="0" collapsed="false">
      <c r="B2589" s="12" t="n">
        <v>2583</v>
      </c>
      <c r="C2589" s="36" t="str">
        <f aca="false">IF(商品マスタ!$C2588="","",商品マスタ!$C2588)</f>
        <v/>
      </c>
      <c r="D2589" s="12" t="str">
        <f aca="false">IF($C2589="","",商品マスタ!$D2588)</f>
        <v/>
      </c>
      <c r="E2589" s="12" t="str">
        <f aca="false">IF($C2589="","",商品マスタ!$G2588)</f>
        <v/>
      </c>
      <c r="F2589" s="12" t="str">
        <f aca="false">IF($C2589="","",IF(商品マスタ!$P2588="","理論",商品マスタ!$P2588))</f>
        <v/>
      </c>
      <c r="G2589" s="17" t="str">
        <f aca="false">IF($C2589="","",N(商品マスタ!$H2588))</f>
        <v/>
      </c>
      <c r="H2589" s="14"/>
      <c r="I2589" s="17" t="str">
        <f aca="false">IF($C2589="","",N($H2589)*N(商品マスタ!$N2588))</f>
        <v/>
      </c>
      <c r="J2589" s="17" t="str">
        <f aca="false">IF($C2589="","",N($I2589)-N($G2589))</f>
        <v/>
      </c>
      <c r="K2589" s="37" t="str">
        <f aca="false">IF($C2589="","",N(商品マスタ!$I2588))</f>
        <v/>
      </c>
      <c r="L2589" s="17" t="str">
        <f aca="false">IF($C2589="","",MAX(1,N(商品マスタ!$J2588)))</f>
        <v/>
      </c>
      <c r="M2589" s="38" t="str">
        <f aca="false">IF($C2589="","",N(TOP!$C$16)*N($K2589))</f>
        <v/>
      </c>
      <c r="N2589" s="17" t="str">
        <f aca="false">IF($C2589="","",ROUNDUP(N($M2589)/N($L2589),0))</f>
        <v/>
      </c>
      <c r="O2589" s="17" t="str">
        <f aca="false">IF($C2589="","",N(商品マスタ!$R2588))</f>
        <v/>
      </c>
      <c r="P2589" s="17" t="str">
        <f aca="false">IF($C2589="","",IF($F2589="理論",(N($O2589)+N($N2589))-N($G2589),(N($O2589)+N($N2589))-N($I2589)))</f>
        <v/>
      </c>
      <c r="Q2589" s="17" t="str">
        <f aca="false">IF($C2589="","",MAX(1,N(商品マスタ!$K2588)))</f>
        <v/>
      </c>
      <c r="R2589" s="39" t="str">
        <f aca="false">IF($C2589="","",IF(N($P2589)/N($Q2589)&lt;=0,"",ROUNDUP(N($P2589)/N($Q2589),0)))</f>
        <v/>
      </c>
      <c r="S2589" s="14"/>
      <c r="T2589" s="40" t="str">
        <f aca="false">IF($C2589="","",N(商品マスタ!$M2588))</f>
        <v/>
      </c>
      <c r="U2589" s="40" t="str">
        <f aca="false">IF($S2589="","",N($S2589)*N($T2589))</f>
        <v/>
      </c>
      <c r="V2589" s="18"/>
    </row>
    <row r="2590" customFormat="false" ht="15" hidden="false" customHeight="false" outlineLevel="0" collapsed="false">
      <c r="B2590" s="12" t="n">
        <v>2584</v>
      </c>
      <c r="C2590" s="36" t="str">
        <f aca="false">IF(商品マスタ!$C2589="","",商品マスタ!$C2589)</f>
        <v/>
      </c>
      <c r="D2590" s="12" t="str">
        <f aca="false">IF($C2590="","",商品マスタ!$D2589)</f>
        <v/>
      </c>
      <c r="E2590" s="12" t="str">
        <f aca="false">IF($C2590="","",商品マスタ!$G2589)</f>
        <v/>
      </c>
      <c r="F2590" s="12" t="str">
        <f aca="false">IF($C2590="","",IF(商品マスタ!$P2589="","理論",商品マスタ!$P2589))</f>
        <v/>
      </c>
      <c r="G2590" s="17" t="str">
        <f aca="false">IF($C2590="","",N(商品マスタ!$H2589))</f>
        <v/>
      </c>
      <c r="H2590" s="14"/>
      <c r="I2590" s="17" t="str">
        <f aca="false">IF($C2590="","",N($H2590)*N(商品マスタ!$N2589))</f>
        <v/>
      </c>
      <c r="J2590" s="17" t="str">
        <f aca="false">IF($C2590="","",N($I2590)-N($G2590))</f>
        <v/>
      </c>
      <c r="K2590" s="37" t="str">
        <f aca="false">IF($C2590="","",N(商品マスタ!$I2589))</f>
        <v/>
      </c>
      <c r="L2590" s="17" t="str">
        <f aca="false">IF($C2590="","",MAX(1,N(商品マスタ!$J2589)))</f>
        <v/>
      </c>
      <c r="M2590" s="38" t="str">
        <f aca="false">IF($C2590="","",N(TOP!$C$16)*N($K2590))</f>
        <v/>
      </c>
      <c r="N2590" s="17" t="str">
        <f aca="false">IF($C2590="","",ROUNDUP(N($M2590)/N($L2590),0))</f>
        <v/>
      </c>
      <c r="O2590" s="17" t="str">
        <f aca="false">IF($C2590="","",N(商品マスタ!$R2589))</f>
        <v/>
      </c>
      <c r="P2590" s="17" t="str">
        <f aca="false">IF($C2590="","",IF($F2590="理論",(N($O2590)+N($N2590))-N($G2590),(N($O2590)+N($N2590))-N($I2590)))</f>
        <v/>
      </c>
      <c r="Q2590" s="17" t="str">
        <f aca="false">IF($C2590="","",MAX(1,N(商品マスタ!$K2589)))</f>
        <v/>
      </c>
      <c r="R2590" s="39" t="str">
        <f aca="false">IF($C2590="","",IF(N($P2590)/N($Q2590)&lt;=0,"",ROUNDUP(N($P2590)/N($Q2590),0)))</f>
        <v/>
      </c>
      <c r="S2590" s="14"/>
      <c r="T2590" s="40" t="str">
        <f aca="false">IF($C2590="","",N(商品マスタ!$M2589))</f>
        <v/>
      </c>
      <c r="U2590" s="40" t="str">
        <f aca="false">IF($S2590="","",N($S2590)*N($T2590))</f>
        <v/>
      </c>
      <c r="V2590" s="18"/>
    </row>
    <row r="2591" customFormat="false" ht="15" hidden="false" customHeight="false" outlineLevel="0" collapsed="false">
      <c r="B2591" s="12" t="n">
        <v>2585</v>
      </c>
      <c r="C2591" s="36" t="str">
        <f aca="false">IF(商品マスタ!$C2590="","",商品マスタ!$C2590)</f>
        <v/>
      </c>
      <c r="D2591" s="12" t="str">
        <f aca="false">IF($C2591="","",商品マスタ!$D2590)</f>
        <v/>
      </c>
      <c r="E2591" s="12" t="str">
        <f aca="false">IF($C2591="","",商品マスタ!$G2590)</f>
        <v/>
      </c>
      <c r="F2591" s="12" t="str">
        <f aca="false">IF($C2591="","",IF(商品マスタ!$P2590="","理論",商品マスタ!$P2590))</f>
        <v/>
      </c>
      <c r="G2591" s="17" t="str">
        <f aca="false">IF($C2591="","",N(商品マスタ!$H2590))</f>
        <v/>
      </c>
      <c r="H2591" s="14"/>
      <c r="I2591" s="17" t="str">
        <f aca="false">IF($C2591="","",N($H2591)*N(商品マスタ!$N2590))</f>
        <v/>
      </c>
      <c r="J2591" s="17" t="str">
        <f aca="false">IF($C2591="","",N($I2591)-N($G2591))</f>
        <v/>
      </c>
      <c r="K2591" s="37" t="str">
        <f aca="false">IF($C2591="","",N(商品マスタ!$I2590))</f>
        <v/>
      </c>
      <c r="L2591" s="17" t="str">
        <f aca="false">IF($C2591="","",MAX(1,N(商品マスタ!$J2590)))</f>
        <v/>
      </c>
      <c r="M2591" s="38" t="str">
        <f aca="false">IF($C2591="","",N(TOP!$C$16)*N($K2591))</f>
        <v/>
      </c>
      <c r="N2591" s="17" t="str">
        <f aca="false">IF($C2591="","",ROUNDUP(N($M2591)/N($L2591),0))</f>
        <v/>
      </c>
      <c r="O2591" s="17" t="str">
        <f aca="false">IF($C2591="","",N(商品マスタ!$R2590))</f>
        <v/>
      </c>
      <c r="P2591" s="17" t="str">
        <f aca="false">IF($C2591="","",IF($F2591="理論",(N($O2591)+N($N2591))-N($G2591),(N($O2591)+N($N2591))-N($I2591)))</f>
        <v/>
      </c>
      <c r="Q2591" s="17" t="str">
        <f aca="false">IF($C2591="","",MAX(1,N(商品マスタ!$K2590)))</f>
        <v/>
      </c>
      <c r="R2591" s="39" t="str">
        <f aca="false">IF($C2591="","",IF(N($P2591)/N($Q2591)&lt;=0,"",ROUNDUP(N($P2591)/N($Q2591),0)))</f>
        <v/>
      </c>
      <c r="S2591" s="14"/>
      <c r="T2591" s="40" t="str">
        <f aca="false">IF($C2591="","",N(商品マスタ!$M2590))</f>
        <v/>
      </c>
      <c r="U2591" s="40" t="str">
        <f aca="false">IF($S2591="","",N($S2591)*N($T2591))</f>
        <v/>
      </c>
      <c r="V2591" s="18"/>
    </row>
    <row r="2592" customFormat="false" ht="15" hidden="false" customHeight="false" outlineLevel="0" collapsed="false">
      <c r="B2592" s="12" t="n">
        <v>2586</v>
      </c>
      <c r="C2592" s="36" t="str">
        <f aca="false">IF(商品マスタ!$C2591="","",商品マスタ!$C2591)</f>
        <v/>
      </c>
      <c r="D2592" s="12" t="str">
        <f aca="false">IF($C2592="","",商品マスタ!$D2591)</f>
        <v/>
      </c>
      <c r="E2592" s="12" t="str">
        <f aca="false">IF($C2592="","",商品マスタ!$G2591)</f>
        <v/>
      </c>
      <c r="F2592" s="12" t="str">
        <f aca="false">IF($C2592="","",IF(商品マスタ!$P2591="","理論",商品マスタ!$P2591))</f>
        <v/>
      </c>
      <c r="G2592" s="17" t="str">
        <f aca="false">IF($C2592="","",N(商品マスタ!$H2591))</f>
        <v/>
      </c>
      <c r="H2592" s="14"/>
      <c r="I2592" s="17" t="str">
        <f aca="false">IF($C2592="","",N($H2592)*N(商品マスタ!$N2591))</f>
        <v/>
      </c>
      <c r="J2592" s="17" t="str">
        <f aca="false">IF($C2592="","",N($I2592)-N($G2592))</f>
        <v/>
      </c>
      <c r="K2592" s="37" t="str">
        <f aca="false">IF($C2592="","",N(商品マスタ!$I2591))</f>
        <v/>
      </c>
      <c r="L2592" s="17" t="str">
        <f aca="false">IF($C2592="","",MAX(1,N(商品マスタ!$J2591)))</f>
        <v/>
      </c>
      <c r="M2592" s="38" t="str">
        <f aca="false">IF($C2592="","",N(TOP!$C$16)*N($K2592))</f>
        <v/>
      </c>
      <c r="N2592" s="17" t="str">
        <f aca="false">IF($C2592="","",ROUNDUP(N($M2592)/N($L2592),0))</f>
        <v/>
      </c>
      <c r="O2592" s="17" t="str">
        <f aca="false">IF($C2592="","",N(商品マスタ!$R2591))</f>
        <v/>
      </c>
      <c r="P2592" s="17" t="str">
        <f aca="false">IF($C2592="","",IF($F2592="理論",(N($O2592)+N($N2592))-N($G2592),(N($O2592)+N($N2592))-N($I2592)))</f>
        <v/>
      </c>
      <c r="Q2592" s="17" t="str">
        <f aca="false">IF($C2592="","",MAX(1,N(商品マスタ!$K2591)))</f>
        <v/>
      </c>
      <c r="R2592" s="39" t="str">
        <f aca="false">IF($C2592="","",IF(N($P2592)/N($Q2592)&lt;=0,"",ROUNDUP(N($P2592)/N($Q2592),0)))</f>
        <v/>
      </c>
      <c r="S2592" s="14"/>
      <c r="T2592" s="40" t="str">
        <f aca="false">IF($C2592="","",N(商品マスタ!$M2591))</f>
        <v/>
      </c>
      <c r="U2592" s="40" t="str">
        <f aca="false">IF($S2592="","",N($S2592)*N($T2592))</f>
        <v/>
      </c>
      <c r="V2592" s="18"/>
    </row>
    <row r="2593" customFormat="false" ht="15" hidden="false" customHeight="false" outlineLevel="0" collapsed="false">
      <c r="B2593" s="12" t="n">
        <v>2587</v>
      </c>
      <c r="C2593" s="36" t="str">
        <f aca="false">IF(商品マスタ!$C2592="","",商品マスタ!$C2592)</f>
        <v/>
      </c>
      <c r="D2593" s="12" t="str">
        <f aca="false">IF($C2593="","",商品マスタ!$D2592)</f>
        <v/>
      </c>
      <c r="E2593" s="12" t="str">
        <f aca="false">IF($C2593="","",商品マスタ!$G2592)</f>
        <v/>
      </c>
      <c r="F2593" s="12" t="str">
        <f aca="false">IF($C2593="","",IF(商品マスタ!$P2592="","理論",商品マスタ!$P2592))</f>
        <v/>
      </c>
      <c r="G2593" s="17" t="str">
        <f aca="false">IF($C2593="","",N(商品マスタ!$H2592))</f>
        <v/>
      </c>
      <c r="H2593" s="14"/>
      <c r="I2593" s="17" t="str">
        <f aca="false">IF($C2593="","",N($H2593)*N(商品マスタ!$N2592))</f>
        <v/>
      </c>
      <c r="J2593" s="17" t="str">
        <f aca="false">IF($C2593="","",N($I2593)-N($G2593))</f>
        <v/>
      </c>
      <c r="K2593" s="37" t="str">
        <f aca="false">IF($C2593="","",N(商品マスタ!$I2592))</f>
        <v/>
      </c>
      <c r="L2593" s="17" t="str">
        <f aca="false">IF($C2593="","",MAX(1,N(商品マスタ!$J2592)))</f>
        <v/>
      </c>
      <c r="M2593" s="38" t="str">
        <f aca="false">IF($C2593="","",N(TOP!$C$16)*N($K2593))</f>
        <v/>
      </c>
      <c r="N2593" s="17" t="str">
        <f aca="false">IF($C2593="","",ROUNDUP(N($M2593)/N($L2593),0))</f>
        <v/>
      </c>
      <c r="O2593" s="17" t="str">
        <f aca="false">IF($C2593="","",N(商品マスタ!$R2592))</f>
        <v/>
      </c>
      <c r="P2593" s="17" t="str">
        <f aca="false">IF($C2593="","",IF($F2593="理論",(N($O2593)+N($N2593))-N($G2593),(N($O2593)+N($N2593))-N($I2593)))</f>
        <v/>
      </c>
      <c r="Q2593" s="17" t="str">
        <f aca="false">IF($C2593="","",MAX(1,N(商品マスタ!$K2592)))</f>
        <v/>
      </c>
      <c r="R2593" s="39" t="str">
        <f aca="false">IF($C2593="","",IF(N($P2593)/N($Q2593)&lt;=0,"",ROUNDUP(N($P2593)/N($Q2593),0)))</f>
        <v/>
      </c>
      <c r="S2593" s="14"/>
      <c r="T2593" s="40" t="str">
        <f aca="false">IF($C2593="","",N(商品マスタ!$M2592))</f>
        <v/>
      </c>
      <c r="U2593" s="40" t="str">
        <f aca="false">IF($S2593="","",N($S2593)*N($T2593))</f>
        <v/>
      </c>
      <c r="V2593" s="18"/>
    </row>
    <row r="2594" customFormat="false" ht="15" hidden="false" customHeight="false" outlineLevel="0" collapsed="false">
      <c r="B2594" s="12" t="n">
        <v>2588</v>
      </c>
      <c r="C2594" s="36" t="str">
        <f aca="false">IF(商品マスタ!$C2593="","",商品マスタ!$C2593)</f>
        <v/>
      </c>
      <c r="D2594" s="12" t="str">
        <f aca="false">IF($C2594="","",商品マスタ!$D2593)</f>
        <v/>
      </c>
      <c r="E2594" s="12" t="str">
        <f aca="false">IF($C2594="","",商品マスタ!$G2593)</f>
        <v/>
      </c>
      <c r="F2594" s="12" t="str">
        <f aca="false">IF($C2594="","",IF(商品マスタ!$P2593="","理論",商品マスタ!$P2593))</f>
        <v/>
      </c>
      <c r="G2594" s="17" t="str">
        <f aca="false">IF($C2594="","",N(商品マスタ!$H2593))</f>
        <v/>
      </c>
      <c r="H2594" s="14"/>
      <c r="I2594" s="17" t="str">
        <f aca="false">IF($C2594="","",N($H2594)*N(商品マスタ!$N2593))</f>
        <v/>
      </c>
      <c r="J2594" s="17" t="str">
        <f aca="false">IF($C2594="","",N($I2594)-N($G2594))</f>
        <v/>
      </c>
      <c r="K2594" s="37" t="str">
        <f aca="false">IF($C2594="","",N(商品マスタ!$I2593))</f>
        <v/>
      </c>
      <c r="L2594" s="17" t="str">
        <f aca="false">IF($C2594="","",MAX(1,N(商品マスタ!$J2593)))</f>
        <v/>
      </c>
      <c r="M2594" s="38" t="str">
        <f aca="false">IF($C2594="","",N(TOP!$C$16)*N($K2594))</f>
        <v/>
      </c>
      <c r="N2594" s="17" t="str">
        <f aca="false">IF($C2594="","",ROUNDUP(N($M2594)/N($L2594),0))</f>
        <v/>
      </c>
      <c r="O2594" s="17" t="str">
        <f aca="false">IF($C2594="","",N(商品マスタ!$R2593))</f>
        <v/>
      </c>
      <c r="P2594" s="17" t="str">
        <f aca="false">IF($C2594="","",IF($F2594="理論",(N($O2594)+N($N2594))-N($G2594),(N($O2594)+N($N2594))-N($I2594)))</f>
        <v/>
      </c>
      <c r="Q2594" s="17" t="str">
        <f aca="false">IF($C2594="","",MAX(1,N(商品マスタ!$K2593)))</f>
        <v/>
      </c>
      <c r="R2594" s="39" t="str">
        <f aca="false">IF($C2594="","",IF(N($P2594)/N($Q2594)&lt;=0,"",ROUNDUP(N($P2594)/N($Q2594),0)))</f>
        <v/>
      </c>
      <c r="S2594" s="14"/>
      <c r="T2594" s="40" t="str">
        <f aca="false">IF($C2594="","",N(商品マスタ!$M2593))</f>
        <v/>
      </c>
      <c r="U2594" s="40" t="str">
        <f aca="false">IF($S2594="","",N($S2594)*N($T2594))</f>
        <v/>
      </c>
      <c r="V2594" s="18"/>
    </row>
    <row r="2595" customFormat="false" ht="15" hidden="false" customHeight="false" outlineLevel="0" collapsed="false">
      <c r="B2595" s="12" t="n">
        <v>2589</v>
      </c>
      <c r="C2595" s="36" t="str">
        <f aca="false">IF(商品マスタ!$C2594="","",商品マスタ!$C2594)</f>
        <v/>
      </c>
      <c r="D2595" s="12" t="str">
        <f aca="false">IF($C2595="","",商品マスタ!$D2594)</f>
        <v/>
      </c>
      <c r="E2595" s="12" t="str">
        <f aca="false">IF($C2595="","",商品マスタ!$G2594)</f>
        <v/>
      </c>
      <c r="F2595" s="12" t="str">
        <f aca="false">IF($C2595="","",IF(商品マスタ!$P2594="","理論",商品マスタ!$P2594))</f>
        <v/>
      </c>
      <c r="G2595" s="17" t="str">
        <f aca="false">IF($C2595="","",N(商品マスタ!$H2594))</f>
        <v/>
      </c>
      <c r="H2595" s="14"/>
      <c r="I2595" s="17" t="str">
        <f aca="false">IF($C2595="","",N($H2595)*N(商品マスタ!$N2594))</f>
        <v/>
      </c>
      <c r="J2595" s="17" t="str">
        <f aca="false">IF($C2595="","",N($I2595)-N($G2595))</f>
        <v/>
      </c>
      <c r="K2595" s="37" t="str">
        <f aca="false">IF($C2595="","",N(商品マスタ!$I2594))</f>
        <v/>
      </c>
      <c r="L2595" s="17" t="str">
        <f aca="false">IF($C2595="","",MAX(1,N(商品マスタ!$J2594)))</f>
        <v/>
      </c>
      <c r="M2595" s="38" t="str">
        <f aca="false">IF($C2595="","",N(TOP!$C$16)*N($K2595))</f>
        <v/>
      </c>
      <c r="N2595" s="17" t="str">
        <f aca="false">IF($C2595="","",ROUNDUP(N($M2595)/N($L2595),0))</f>
        <v/>
      </c>
      <c r="O2595" s="17" t="str">
        <f aca="false">IF($C2595="","",N(商品マスタ!$R2594))</f>
        <v/>
      </c>
      <c r="P2595" s="17" t="str">
        <f aca="false">IF($C2595="","",IF($F2595="理論",(N($O2595)+N($N2595))-N($G2595),(N($O2595)+N($N2595))-N($I2595)))</f>
        <v/>
      </c>
      <c r="Q2595" s="17" t="str">
        <f aca="false">IF($C2595="","",MAX(1,N(商品マスタ!$K2594)))</f>
        <v/>
      </c>
      <c r="R2595" s="39" t="str">
        <f aca="false">IF($C2595="","",IF(N($P2595)/N($Q2595)&lt;=0,"",ROUNDUP(N($P2595)/N($Q2595),0)))</f>
        <v/>
      </c>
      <c r="S2595" s="14"/>
      <c r="T2595" s="40" t="str">
        <f aca="false">IF($C2595="","",N(商品マスタ!$M2594))</f>
        <v/>
      </c>
      <c r="U2595" s="40" t="str">
        <f aca="false">IF($S2595="","",N($S2595)*N($T2595))</f>
        <v/>
      </c>
      <c r="V2595" s="18"/>
    </row>
    <row r="2596" customFormat="false" ht="15" hidden="false" customHeight="false" outlineLevel="0" collapsed="false">
      <c r="B2596" s="12" t="n">
        <v>2590</v>
      </c>
      <c r="C2596" s="36" t="str">
        <f aca="false">IF(商品マスタ!$C2595="","",商品マスタ!$C2595)</f>
        <v/>
      </c>
      <c r="D2596" s="12" t="str">
        <f aca="false">IF($C2596="","",商品マスタ!$D2595)</f>
        <v/>
      </c>
      <c r="E2596" s="12" t="str">
        <f aca="false">IF($C2596="","",商品マスタ!$G2595)</f>
        <v/>
      </c>
      <c r="F2596" s="12" t="str">
        <f aca="false">IF($C2596="","",IF(商品マスタ!$P2595="","理論",商品マスタ!$P2595))</f>
        <v/>
      </c>
      <c r="G2596" s="17" t="str">
        <f aca="false">IF($C2596="","",N(商品マスタ!$H2595))</f>
        <v/>
      </c>
      <c r="H2596" s="14"/>
      <c r="I2596" s="17" t="str">
        <f aca="false">IF($C2596="","",N($H2596)*N(商品マスタ!$N2595))</f>
        <v/>
      </c>
      <c r="J2596" s="17" t="str">
        <f aca="false">IF($C2596="","",N($I2596)-N($G2596))</f>
        <v/>
      </c>
      <c r="K2596" s="37" t="str">
        <f aca="false">IF($C2596="","",N(商品マスタ!$I2595))</f>
        <v/>
      </c>
      <c r="L2596" s="17" t="str">
        <f aca="false">IF($C2596="","",MAX(1,N(商品マスタ!$J2595)))</f>
        <v/>
      </c>
      <c r="M2596" s="38" t="str">
        <f aca="false">IF($C2596="","",N(TOP!$C$16)*N($K2596))</f>
        <v/>
      </c>
      <c r="N2596" s="17" t="str">
        <f aca="false">IF($C2596="","",ROUNDUP(N($M2596)/N($L2596),0))</f>
        <v/>
      </c>
      <c r="O2596" s="17" t="str">
        <f aca="false">IF($C2596="","",N(商品マスタ!$R2595))</f>
        <v/>
      </c>
      <c r="P2596" s="17" t="str">
        <f aca="false">IF($C2596="","",IF($F2596="理論",(N($O2596)+N($N2596))-N($G2596),(N($O2596)+N($N2596))-N($I2596)))</f>
        <v/>
      </c>
      <c r="Q2596" s="17" t="str">
        <f aca="false">IF($C2596="","",MAX(1,N(商品マスタ!$K2595)))</f>
        <v/>
      </c>
      <c r="R2596" s="39" t="str">
        <f aca="false">IF($C2596="","",IF(N($P2596)/N($Q2596)&lt;=0,"",ROUNDUP(N($P2596)/N($Q2596),0)))</f>
        <v/>
      </c>
      <c r="S2596" s="14"/>
      <c r="T2596" s="40" t="str">
        <f aca="false">IF($C2596="","",N(商品マスタ!$M2595))</f>
        <v/>
      </c>
      <c r="U2596" s="40" t="str">
        <f aca="false">IF($S2596="","",N($S2596)*N($T2596))</f>
        <v/>
      </c>
      <c r="V2596" s="18"/>
    </row>
    <row r="2597" customFormat="false" ht="15" hidden="false" customHeight="false" outlineLevel="0" collapsed="false">
      <c r="B2597" s="12" t="n">
        <v>2591</v>
      </c>
      <c r="C2597" s="36" t="str">
        <f aca="false">IF(商品マスタ!$C2596="","",商品マスタ!$C2596)</f>
        <v/>
      </c>
      <c r="D2597" s="12" t="str">
        <f aca="false">IF($C2597="","",商品マスタ!$D2596)</f>
        <v/>
      </c>
      <c r="E2597" s="12" t="str">
        <f aca="false">IF($C2597="","",商品マスタ!$G2596)</f>
        <v/>
      </c>
      <c r="F2597" s="12" t="str">
        <f aca="false">IF($C2597="","",IF(商品マスタ!$P2596="","理論",商品マスタ!$P2596))</f>
        <v/>
      </c>
      <c r="G2597" s="17" t="str">
        <f aca="false">IF($C2597="","",N(商品マスタ!$H2596))</f>
        <v/>
      </c>
      <c r="H2597" s="14"/>
      <c r="I2597" s="17" t="str">
        <f aca="false">IF($C2597="","",N($H2597)*N(商品マスタ!$N2596))</f>
        <v/>
      </c>
      <c r="J2597" s="17" t="str">
        <f aca="false">IF($C2597="","",N($I2597)-N($G2597))</f>
        <v/>
      </c>
      <c r="K2597" s="37" t="str">
        <f aca="false">IF($C2597="","",N(商品マスタ!$I2596))</f>
        <v/>
      </c>
      <c r="L2597" s="17" t="str">
        <f aca="false">IF($C2597="","",MAX(1,N(商品マスタ!$J2596)))</f>
        <v/>
      </c>
      <c r="M2597" s="38" t="str">
        <f aca="false">IF($C2597="","",N(TOP!$C$16)*N($K2597))</f>
        <v/>
      </c>
      <c r="N2597" s="17" t="str">
        <f aca="false">IF($C2597="","",ROUNDUP(N($M2597)/N($L2597),0))</f>
        <v/>
      </c>
      <c r="O2597" s="17" t="str">
        <f aca="false">IF($C2597="","",N(商品マスタ!$R2596))</f>
        <v/>
      </c>
      <c r="P2597" s="17" t="str">
        <f aca="false">IF($C2597="","",IF($F2597="理論",(N($O2597)+N($N2597))-N($G2597),(N($O2597)+N($N2597))-N($I2597)))</f>
        <v/>
      </c>
      <c r="Q2597" s="17" t="str">
        <f aca="false">IF($C2597="","",MAX(1,N(商品マスタ!$K2596)))</f>
        <v/>
      </c>
      <c r="R2597" s="39" t="str">
        <f aca="false">IF($C2597="","",IF(N($P2597)/N($Q2597)&lt;=0,"",ROUNDUP(N($P2597)/N($Q2597),0)))</f>
        <v/>
      </c>
      <c r="S2597" s="14"/>
      <c r="T2597" s="40" t="str">
        <f aca="false">IF($C2597="","",N(商品マスタ!$M2596))</f>
        <v/>
      </c>
      <c r="U2597" s="40" t="str">
        <f aca="false">IF($S2597="","",N($S2597)*N($T2597))</f>
        <v/>
      </c>
      <c r="V2597" s="18"/>
    </row>
    <row r="2598" customFormat="false" ht="15" hidden="false" customHeight="false" outlineLevel="0" collapsed="false">
      <c r="B2598" s="12" t="n">
        <v>2592</v>
      </c>
      <c r="C2598" s="36" t="str">
        <f aca="false">IF(商品マスタ!$C2597="","",商品マスタ!$C2597)</f>
        <v/>
      </c>
      <c r="D2598" s="12" t="str">
        <f aca="false">IF($C2598="","",商品マスタ!$D2597)</f>
        <v/>
      </c>
      <c r="E2598" s="12" t="str">
        <f aca="false">IF($C2598="","",商品マスタ!$G2597)</f>
        <v/>
      </c>
      <c r="F2598" s="12" t="str">
        <f aca="false">IF($C2598="","",IF(商品マスタ!$P2597="","理論",商品マスタ!$P2597))</f>
        <v/>
      </c>
      <c r="G2598" s="17" t="str">
        <f aca="false">IF($C2598="","",N(商品マスタ!$H2597))</f>
        <v/>
      </c>
      <c r="H2598" s="14"/>
      <c r="I2598" s="17" t="str">
        <f aca="false">IF($C2598="","",N($H2598)*N(商品マスタ!$N2597))</f>
        <v/>
      </c>
      <c r="J2598" s="17" t="str">
        <f aca="false">IF($C2598="","",N($I2598)-N($G2598))</f>
        <v/>
      </c>
      <c r="K2598" s="37" t="str">
        <f aca="false">IF($C2598="","",N(商品マスタ!$I2597))</f>
        <v/>
      </c>
      <c r="L2598" s="17" t="str">
        <f aca="false">IF($C2598="","",MAX(1,N(商品マスタ!$J2597)))</f>
        <v/>
      </c>
      <c r="M2598" s="38" t="str">
        <f aca="false">IF($C2598="","",N(TOP!$C$16)*N($K2598))</f>
        <v/>
      </c>
      <c r="N2598" s="17" t="str">
        <f aca="false">IF($C2598="","",ROUNDUP(N($M2598)/N($L2598),0))</f>
        <v/>
      </c>
      <c r="O2598" s="17" t="str">
        <f aca="false">IF($C2598="","",N(商品マスタ!$R2597))</f>
        <v/>
      </c>
      <c r="P2598" s="17" t="str">
        <f aca="false">IF($C2598="","",IF($F2598="理論",(N($O2598)+N($N2598))-N($G2598),(N($O2598)+N($N2598))-N($I2598)))</f>
        <v/>
      </c>
      <c r="Q2598" s="17" t="str">
        <f aca="false">IF($C2598="","",MAX(1,N(商品マスタ!$K2597)))</f>
        <v/>
      </c>
      <c r="R2598" s="39" t="str">
        <f aca="false">IF($C2598="","",IF(N($P2598)/N($Q2598)&lt;=0,"",ROUNDUP(N($P2598)/N($Q2598),0)))</f>
        <v/>
      </c>
      <c r="S2598" s="14"/>
      <c r="T2598" s="40" t="str">
        <f aca="false">IF($C2598="","",N(商品マスタ!$M2597))</f>
        <v/>
      </c>
      <c r="U2598" s="40" t="str">
        <f aca="false">IF($S2598="","",N($S2598)*N($T2598))</f>
        <v/>
      </c>
      <c r="V2598" s="18"/>
    </row>
    <row r="2599" customFormat="false" ht="15" hidden="false" customHeight="false" outlineLevel="0" collapsed="false">
      <c r="B2599" s="12" t="n">
        <v>2593</v>
      </c>
      <c r="C2599" s="36" t="str">
        <f aca="false">IF(商品マスタ!$C2598="","",商品マスタ!$C2598)</f>
        <v/>
      </c>
      <c r="D2599" s="12" t="str">
        <f aca="false">IF($C2599="","",商品マスタ!$D2598)</f>
        <v/>
      </c>
      <c r="E2599" s="12" t="str">
        <f aca="false">IF($C2599="","",商品マスタ!$G2598)</f>
        <v/>
      </c>
      <c r="F2599" s="12" t="str">
        <f aca="false">IF($C2599="","",IF(商品マスタ!$P2598="","理論",商品マスタ!$P2598))</f>
        <v/>
      </c>
      <c r="G2599" s="17" t="str">
        <f aca="false">IF($C2599="","",N(商品マスタ!$H2598))</f>
        <v/>
      </c>
      <c r="H2599" s="14"/>
      <c r="I2599" s="17" t="str">
        <f aca="false">IF($C2599="","",N($H2599)*N(商品マスタ!$N2598))</f>
        <v/>
      </c>
      <c r="J2599" s="17" t="str">
        <f aca="false">IF($C2599="","",N($I2599)-N($G2599))</f>
        <v/>
      </c>
      <c r="K2599" s="37" t="str">
        <f aca="false">IF($C2599="","",N(商品マスタ!$I2598))</f>
        <v/>
      </c>
      <c r="L2599" s="17" t="str">
        <f aca="false">IF($C2599="","",MAX(1,N(商品マスタ!$J2598)))</f>
        <v/>
      </c>
      <c r="M2599" s="38" t="str">
        <f aca="false">IF($C2599="","",N(TOP!$C$16)*N($K2599))</f>
        <v/>
      </c>
      <c r="N2599" s="17" t="str">
        <f aca="false">IF($C2599="","",ROUNDUP(N($M2599)/N($L2599),0))</f>
        <v/>
      </c>
      <c r="O2599" s="17" t="str">
        <f aca="false">IF($C2599="","",N(商品マスタ!$R2598))</f>
        <v/>
      </c>
      <c r="P2599" s="17" t="str">
        <f aca="false">IF($C2599="","",IF($F2599="理論",(N($O2599)+N($N2599))-N($G2599),(N($O2599)+N($N2599))-N($I2599)))</f>
        <v/>
      </c>
      <c r="Q2599" s="17" t="str">
        <f aca="false">IF($C2599="","",MAX(1,N(商品マスタ!$K2598)))</f>
        <v/>
      </c>
      <c r="R2599" s="39" t="str">
        <f aca="false">IF($C2599="","",IF(N($P2599)/N($Q2599)&lt;=0,"",ROUNDUP(N($P2599)/N($Q2599),0)))</f>
        <v/>
      </c>
      <c r="S2599" s="14"/>
      <c r="T2599" s="40" t="str">
        <f aca="false">IF($C2599="","",N(商品マスタ!$M2598))</f>
        <v/>
      </c>
      <c r="U2599" s="40" t="str">
        <f aca="false">IF($S2599="","",N($S2599)*N($T2599))</f>
        <v/>
      </c>
      <c r="V2599" s="18"/>
    </row>
    <row r="2600" customFormat="false" ht="15" hidden="false" customHeight="false" outlineLevel="0" collapsed="false">
      <c r="B2600" s="12" t="n">
        <v>2594</v>
      </c>
      <c r="C2600" s="36" t="str">
        <f aca="false">IF(商品マスタ!$C2599="","",商品マスタ!$C2599)</f>
        <v/>
      </c>
      <c r="D2600" s="12" t="str">
        <f aca="false">IF($C2600="","",商品マスタ!$D2599)</f>
        <v/>
      </c>
      <c r="E2600" s="12" t="str">
        <f aca="false">IF($C2600="","",商品マスタ!$G2599)</f>
        <v/>
      </c>
      <c r="F2600" s="12" t="str">
        <f aca="false">IF($C2600="","",IF(商品マスタ!$P2599="","理論",商品マスタ!$P2599))</f>
        <v/>
      </c>
      <c r="G2600" s="17" t="str">
        <f aca="false">IF($C2600="","",N(商品マスタ!$H2599))</f>
        <v/>
      </c>
      <c r="H2600" s="14"/>
      <c r="I2600" s="17" t="str">
        <f aca="false">IF($C2600="","",N($H2600)*N(商品マスタ!$N2599))</f>
        <v/>
      </c>
      <c r="J2600" s="17" t="str">
        <f aca="false">IF($C2600="","",N($I2600)-N($G2600))</f>
        <v/>
      </c>
      <c r="K2600" s="37" t="str">
        <f aca="false">IF($C2600="","",N(商品マスタ!$I2599))</f>
        <v/>
      </c>
      <c r="L2600" s="17" t="str">
        <f aca="false">IF($C2600="","",MAX(1,N(商品マスタ!$J2599)))</f>
        <v/>
      </c>
      <c r="M2600" s="38" t="str">
        <f aca="false">IF($C2600="","",N(TOP!$C$16)*N($K2600))</f>
        <v/>
      </c>
      <c r="N2600" s="17" t="str">
        <f aca="false">IF($C2600="","",ROUNDUP(N($M2600)/N($L2600),0))</f>
        <v/>
      </c>
      <c r="O2600" s="17" t="str">
        <f aca="false">IF($C2600="","",N(商品マスタ!$R2599))</f>
        <v/>
      </c>
      <c r="P2600" s="17" t="str">
        <f aca="false">IF($C2600="","",IF($F2600="理論",(N($O2600)+N($N2600))-N($G2600),(N($O2600)+N($N2600))-N($I2600)))</f>
        <v/>
      </c>
      <c r="Q2600" s="17" t="str">
        <f aca="false">IF($C2600="","",MAX(1,N(商品マスタ!$K2599)))</f>
        <v/>
      </c>
      <c r="R2600" s="39" t="str">
        <f aca="false">IF($C2600="","",IF(N($P2600)/N($Q2600)&lt;=0,"",ROUNDUP(N($P2600)/N($Q2600),0)))</f>
        <v/>
      </c>
      <c r="S2600" s="14"/>
      <c r="T2600" s="40" t="str">
        <f aca="false">IF($C2600="","",N(商品マスタ!$M2599))</f>
        <v/>
      </c>
      <c r="U2600" s="40" t="str">
        <f aca="false">IF($S2600="","",N($S2600)*N($T2600))</f>
        <v/>
      </c>
      <c r="V2600" s="18"/>
    </row>
    <row r="2601" customFormat="false" ht="15" hidden="false" customHeight="false" outlineLevel="0" collapsed="false">
      <c r="B2601" s="12" t="n">
        <v>2595</v>
      </c>
      <c r="C2601" s="36" t="str">
        <f aca="false">IF(商品マスタ!$C2600="","",商品マスタ!$C2600)</f>
        <v/>
      </c>
      <c r="D2601" s="12" t="str">
        <f aca="false">IF($C2601="","",商品マスタ!$D2600)</f>
        <v/>
      </c>
      <c r="E2601" s="12" t="str">
        <f aca="false">IF($C2601="","",商品マスタ!$G2600)</f>
        <v/>
      </c>
      <c r="F2601" s="12" t="str">
        <f aca="false">IF($C2601="","",IF(商品マスタ!$P2600="","理論",商品マスタ!$P2600))</f>
        <v/>
      </c>
      <c r="G2601" s="17" t="str">
        <f aca="false">IF($C2601="","",N(商品マスタ!$H2600))</f>
        <v/>
      </c>
      <c r="H2601" s="14"/>
      <c r="I2601" s="17" t="str">
        <f aca="false">IF($C2601="","",N($H2601)*N(商品マスタ!$N2600))</f>
        <v/>
      </c>
      <c r="J2601" s="17" t="str">
        <f aca="false">IF($C2601="","",N($I2601)-N($G2601))</f>
        <v/>
      </c>
      <c r="K2601" s="37" t="str">
        <f aca="false">IF($C2601="","",N(商品マスタ!$I2600))</f>
        <v/>
      </c>
      <c r="L2601" s="17" t="str">
        <f aca="false">IF($C2601="","",MAX(1,N(商品マスタ!$J2600)))</f>
        <v/>
      </c>
      <c r="M2601" s="38" t="str">
        <f aca="false">IF($C2601="","",N(TOP!$C$16)*N($K2601))</f>
        <v/>
      </c>
      <c r="N2601" s="17" t="str">
        <f aca="false">IF($C2601="","",ROUNDUP(N($M2601)/N($L2601),0))</f>
        <v/>
      </c>
      <c r="O2601" s="17" t="str">
        <f aca="false">IF($C2601="","",N(商品マスタ!$R2600))</f>
        <v/>
      </c>
      <c r="P2601" s="17" t="str">
        <f aca="false">IF($C2601="","",IF($F2601="理論",(N($O2601)+N($N2601))-N($G2601),(N($O2601)+N($N2601))-N($I2601)))</f>
        <v/>
      </c>
      <c r="Q2601" s="17" t="str">
        <f aca="false">IF($C2601="","",MAX(1,N(商品マスタ!$K2600)))</f>
        <v/>
      </c>
      <c r="R2601" s="39" t="str">
        <f aca="false">IF($C2601="","",IF(N($P2601)/N($Q2601)&lt;=0,"",ROUNDUP(N($P2601)/N($Q2601),0)))</f>
        <v/>
      </c>
      <c r="S2601" s="14"/>
      <c r="T2601" s="40" t="str">
        <f aca="false">IF($C2601="","",N(商品マスタ!$M2600))</f>
        <v/>
      </c>
      <c r="U2601" s="40" t="str">
        <f aca="false">IF($S2601="","",N($S2601)*N($T2601))</f>
        <v/>
      </c>
      <c r="V2601" s="18"/>
    </row>
    <row r="2602" customFormat="false" ht="15" hidden="false" customHeight="false" outlineLevel="0" collapsed="false">
      <c r="B2602" s="12" t="n">
        <v>2596</v>
      </c>
      <c r="C2602" s="36" t="str">
        <f aca="false">IF(商品マスタ!$C2601="","",商品マスタ!$C2601)</f>
        <v/>
      </c>
      <c r="D2602" s="12" t="str">
        <f aca="false">IF($C2602="","",商品マスタ!$D2601)</f>
        <v/>
      </c>
      <c r="E2602" s="12" t="str">
        <f aca="false">IF($C2602="","",商品マスタ!$G2601)</f>
        <v/>
      </c>
      <c r="F2602" s="12" t="str">
        <f aca="false">IF($C2602="","",IF(商品マスタ!$P2601="","理論",商品マスタ!$P2601))</f>
        <v/>
      </c>
      <c r="G2602" s="17" t="str">
        <f aca="false">IF($C2602="","",N(商品マスタ!$H2601))</f>
        <v/>
      </c>
      <c r="H2602" s="14"/>
      <c r="I2602" s="17" t="str">
        <f aca="false">IF($C2602="","",N($H2602)*N(商品マスタ!$N2601))</f>
        <v/>
      </c>
      <c r="J2602" s="17" t="str">
        <f aca="false">IF($C2602="","",N($I2602)-N($G2602))</f>
        <v/>
      </c>
      <c r="K2602" s="37" t="str">
        <f aca="false">IF($C2602="","",N(商品マスタ!$I2601))</f>
        <v/>
      </c>
      <c r="L2602" s="17" t="str">
        <f aca="false">IF($C2602="","",MAX(1,N(商品マスタ!$J2601)))</f>
        <v/>
      </c>
      <c r="M2602" s="38" t="str">
        <f aca="false">IF($C2602="","",N(TOP!$C$16)*N($K2602))</f>
        <v/>
      </c>
      <c r="N2602" s="17" t="str">
        <f aca="false">IF($C2602="","",ROUNDUP(N($M2602)/N($L2602),0))</f>
        <v/>
      </c>
      <c r="O2602" s="17" t="str">
        <f aca="false">IF($C2602="","",N(商品マスタ!$R2601))</f>
        <v/>
      </c>
      <c r="P2602" s="17" t="str">
        <f aca="false">IF($C2602="","",IF($F2602="理論",(N($O2602)+N($N2602))-N($G2602),(N($O2602)+N($N2602))-N($I2602)))</f>
        <v/>
      </c>
      <c r="Q2602" s="17" t="str">
        <f aca="false">IF($C2602="","",MAX(1,N(商品マスタ!$K2601)))</f>
        <v/>
      </c>
      <c r="R2602" s="39" t="str">
        <f aca="false">IF($C2602="","",IF(N($P2602)/N($Q2602)&lt;=0,"",ROUNDUP(N($P2602)/N($Q2602),0)))</f>
        <v/>
      </c>
      <c r="S2602" s="14"/>
      <c r="T2602" s="40" t="str">
        <f aca="false">IF($C2602="","",N(商品マスタ!$M2601))</f>
        <v/>
      </c>
      <c r="U2602" s="40" t="str">
        <f aca="false">IF($S2602="","",N($S2602)*N($T2602))</f>
        <v/>
      </c>
      <c r="V2602" s="18"/>
    </row>
    <row r="2603" customFormat="false" ht="15" hidden="false" customHeight="false" outlineLevel="0" collapsed="false">
      <c r="B2603" s="12" t="n">
        <v>2597</v>
      </c>
      <c r="C2603" s="36" t="str">
        <f aca="false">IF(商品マスタ!$C2602="","",商品マスタ!$C2602)</f>
        <v/>
      </c>
      <c r="D2603" s="12" t="str">
        <f aca="false">IF($C2603="","",商品マスタ!$D2602)</f>
        <v/>
      </c>
      <c r="E2603" s="12" t="str">
        <f aca="false">IF($C2603="","",商品マスタ!$G2602)</f>
        <v/>
      </c>
      <c r="F2603" s="12" t="str">
        <f aca="false">IF($C2603="","",IF(商品マスタ!$P2602="","理論",商品マスタ!$P2602))</f>
        <v/>
      </c>
      <c r="G2603" s="17" t="str">
        <f aca="false">IF($C2603="","",N(商品マスタ!$H2602))</f>
        <v/>
      </c>
      <c r="H2603" s="14"/>
      <c r="I2603" s="17" t="str">
        <f aca="false">IF($C2603="","",N($H2603)*N(商品マスタ!$N2602))</f>
        <v/>
      </c>
      <c r="J2603" s="17" t="str">
        <f aca="false">IF($C2603="","",N($I2603)-N($G2603))</f>
        <v/>
      </c>
      <c r="K2603" s="37" t="str">
        <f aca="false">IF($C2603="","",N(商品マスタ!$I2602))</f>
        <v/>
      </c>
      <c r="L2603" s="17" t="str">
        <f aca="false">IF($C2603="","",MAX(1,N(商品マスタ!$J2602)))</f>
        <v/>
      </c>
      <c r="M2603" s="38" t="str">
        <f aca="false">IF($C2603="","",N(TOP!$C$16)*N($K2603))</f>
        <v/>
      </c>
      <c r="N2603" s="17" t="str">
        <f aca="false">IF($C2603="","",ROUNDUP(N($M2603)/N($L2603),0))</f>
        <v/>
      </c>
      <c r="O2603" s="17" t="str">
        <f aca="false">IF($C2603="","",N(商品マスタ!$R2602))</f>
        <v/>
      </c>
      <c r="P2603" s="17" t="str">
        <f aca="false">IF($C2603="","",IF($F2603="理論",(N($O2603)+N($N2603))-N($G2603),(N($O2603)+N($N2603))-N($I2603)))</f>
        <v/>
      </c>
      <c r="Q2603" s="17" t="str">
        <f aca="false">IF($C2603="","",MAX(1,N(商品マスタ!$K2602)))</f>
        <v/>
      </c>
      <c r="R2603" s="39" t="str">
        <f aca="false">IF($C2603="","",IF(N($P2603)/N($Q2603)&lt;=0,"",ROUNDUP(N($P2603)/N($Q2603),0)))</f>
        <v/>
      </c>
      <c r="S2603" s="14"/>
      <c r="T2603" s="40" t="str">
        <f aca="false">IF($C2603="","",N(商品マスタ!$M2602))</f>
        <v/>
      </c>
      <c r="U2603" s="40" t="str">
        <f aca="false">IF($S2603="","",N($S2603)*N($T2603))</f>
        <v/>
      </c>
      <c r="V2603" s="18"/>
    </row>
    <row r="2604" customFormat="false" ht="15" hidden="false" customHeight="false" outlineLevel="0" collapsed="false">
      <c r="B2604" s="12" t="n">
        <v>2598</v>
      </c>
      <c r="C2604" s="36" t="str">
        <f aca="false">IF(商品マスタ!$C2603="","",商品マスタ!$C2603)</f>
        <v/>
      </c>
      <c r="D2604" s="12" t="str">
        <f aca="false">IF($C2604="","",商品マスタ!$D2603)</f>
        <v/>
      </c>
      <c r="E2604" s="12" t="str">
        <f aca="false">IF($C2604="","",商品マスタ!$G2603)</f>
        <v/>
      </c>
      <c r="F2604" s="12" t="str">
        <f aca="false">IF($C2604="","",IF(商品マスタ!$P2603="","理論",商品マスタ!$P2603))</f>
        <v/>
      </c>
      <c r="G2604" s="17" t="str">
        <f aca="false">IF($C2604="","",N(商品マスタ!$H2603))</f>
        <v/>
      </c>
      <c r="H2604" s="14"/>
      <c r="I2604" s="17" t="str">
        <f aca="false">IF($C2604="","",N($H2604)*N(商品マスタ!$N2603))</f>
        <v/>
      </c>
      <c r="J2604" s="17" t="str">
        <f aca="false">IF($C2604="","",N($I2604)-N($G2604))</f>
        <v/>
      </c>
      <c r="K2604" s="37" t="str">
        <f aca="false">IF($C2604="","",N(商品マスタ!$I2603))</f>
        <v/>
      </c>
      <c r="L2604" s="17" t="str">
        <f aca="false">IF($C2604="","",MAX(1,N(商品マスタ!$J2603)))</f>
        <v/>
      </c>
      <c r="M2604" s="38" t="str">
        <f aca="false">IF($C2604="","",N(TOP!$C$16)*N($K2604))</f>
        <v/>
      </c>
      <c r="N2604" s="17" t="str">
        <f aca="false">IF($C2604="","",ROUNDUP(N($M2604)/N($L2604),0))</f>
        <v/>
      </c>
      <c r="O2604" s="17" t="str">
        <f aca="false">IF($C2604="","",N(商品マスタ!$R2603))</f>
        <v/>
      </c>
      <c r="P2604" s="17" t="str">
        <f aca="false">IF($C2604="","",IF($F2604="理論",(N($O2604)+N($N2604))-N($G2604),(N($O2604)+N($N2604))-N($I2604)))</f>
        <v/>
      </c>
      <c r="Q2604" s="17" t="str">
        <f aca="false">IF($C2604="","",MAX(1,N(商品マスタ!$K2603)))</f>
        <v/>
      </c>
      <c r="R2604" s="39" t="str">
        <f aca="false">IF($C2604="","",IF(N($P2604)/N($Q2604)&lt;=0,"",ROUNDUP(N($P2604)/N($Q2604),0)))</f>
        <v/>
      </c>
      <c r="S2604" s="14"/>
      <c r="T2604" s="40" t="str">
        <f aca="false">IF($C2604="","",N(商品マスタ!$M2603))</f>
        <v/>
      </c>
      <c r="U2604" s="40" t="str">
        <f aca="false">IF($S2604="","",N($S2604)*N($T2604))</f>
        <v/>
      </c>
      <c r="V2604" s="18"/>
    </row>
    <row r="2605" customFormat="false" ht="15" hidden="false" customHeight="false" outlineLevel="0" collapsed="false">
      <c r="B2605" s="12" t="n">
        <v>2599</v>
      </c>
      <c r="C2605" s="36" t="str">
        <f aca="false">IF(商品マスタ!$C2604="","",商品マスタ!$C2604)</f>
        <v/>
      </c>
      <c r="D2605" s="12" t="str">
        <f aca="false">IF($C2605="","",商品マスタ!$D2604)</f>
        <v/>
      </c>
      <c r="E2605" s="12" t="str">
        <f aca="false">IF($C2605="","",商品マスタ!$G2604)</f>
        <v/>
      </c>
      <c r="F2605" s="12" t="str">
        <f aca="false">IF($C2605="","",IF(商品マスタ!$P2604="","理論",商品マスタ!$P2604))</f>
        <v/>
      </c>
      <c r="G2605" s="17" t="str">
        <f aca="false">IF($C2605="","",N(商品マスタ!$H2604))</f>
        <v/>
      </c>
      <c r="H2605" s="14"/>
      <c r="I2605" s="17" t="str">
        <f aca="false">IF($C2605="","",N($H2605)*N(商品マスタ!$N2604))</f>
        <v/>
      </c>
      <c r="J2605" s="17" t="str">
        <f aca="false">IF($C2605="","",N($I2605)-N($G2605))</f>
        <v/>
      </c>
      <c r="K2605" s="37" t="str">
        <f aca="false">IF($C2605="","",N(商品マスタ!$I2604))</f>
        <v/>
      </c>
      <c r="L2605" s="17" t="str">
        <f aca="false">IF($C2605="","",MAX(1,N(商品マスタ!$J2604)))</f>
        <v/>
      </c>
      <c r="M2605" s="38" t="str">
        <f aca="false">IF($C2605="","",N(TOP!$C$16)*N($K2605))</f>
        <v/>
      </c>
      <c r="N2605" s="17" t="str">
        <f aca="false">IF($C2605="","",ROUNDUP(N($M2605)/N($L2605),0))</f>
        <v/>
      </c>
      <c r="O2605" s="17" t="str">
        <f aca="false">IF($C2605="","",N(商品マスタ!$R2604))</f>
        <v/>
      </c>
      <c r="P2605" s="17" t="str">
        <f aca="false">IF($C2605="","",IF($F2605="理論",(N($O2605)+N($N2605))-N($G2605),(N($O2605)+N($N2605))-N($I2605)))</f>
        <v/>
      </c>
      <c r="Q2605" s="17" t="str">
        <f aca="false">IF($C2605="","",MAX(1,N(商品マスタ!$K2604)))</f>
        <v/>
      </c>
      <c r="R2605" s="39" t="str">
        <f aca="false">IF($C2605="","",IF(N($P2605)/N($Q2605)&lt;=0,"",ROUNDUP(N($P2605)/N($Q2605),0)))</f>
        <v/>
      </c>
      <c r="S2605" s="14"/>
      <c r="T2605" s="40" t="str">
        <f aca="false">IF($C2605="","",N(商品マスタ!$M2604))</f>
        <v/>
      </c>
      <c r="U2605" s="40" t="str">
        <f aca="false">IF($S2605="","",N($S2605)*N($T2605))</f>
        <v/>
      </c>
      <c r="V2605" s="18"/>
    </row>
    <row r="2606" customFormat="false" ht="15" hidden="false" customHeight="false" outlineLevel="0" collapsed="false">
      <c r="B2606" s="12" t="n">
        <v>2600</v>
      </c>
      <c r="C2606" s="36" t="str">
        <f aca="false">IF(商品マスタ!$C2605="","",商品マスタ!$C2605)</f>
        <v/>
      </c>
      <c r="D2606" s="12" t="str">
        <f aca="false">IF($C2606="","",商品マスタ!$D2605)</f>
        <v/>
      </c>
      <c r="E2606" s="12" t="str">
        <f aca="false">IF($C2606="","",商品マスタ!$G2605)</f>
        <v/>
      </c>
      <c r="F2606" s="12" t="str">
        <f aca="false">IF($C2606="","",IF(商品マスタ!$P2605="","理論",商品マスタ!$P2605))</f>
        <v/>
      </c>
      <c r="G2606" s="17" t="str">
        <f aca="false">IF($C2606="","",N(商品マスタ!$H2605))</f>
        <v/>
      </c>
      <c r="H2606" s="14"/>
      <c r="I2606" s="17" t="str">
        <f aca="false">IF($C2606="","",N($H2606)*N(商品マスタ!$N2605))</f>
        <v/>
      </c>
      <c r="J2606" s="17" t="str">
        <f aca="false">IF($C2606="","",N($I2606)-N($G2606))</f>
        <v/>
      </c>
      <c r="K2606" s="37" t="str">
        <f aca="false">IF($C2606="","",N(商品マスタ!$I2605))</f>
        <v/>
      </c>
      <c r="L2606" s="17" t="str">
        <f aca="false">IF($C2606="","",MAX(1,N(商品マスタ!$J2605)))</f>
        <v/>
      </c>
      <c r="M2606" s="38" t="str">
        <f aca="false">IF($C2606="","",N(TOP!$C$16)*N($K2606))</f>
        <v/>
      </c>
      <c r="N2606" s="17" t="str">
        <f aca="false">IF($C2606="","",ROUNDUP(N($M2606)/N($L2606),0))</f>
        <v/>
      </c>
      <c r="O2606" s="17" t="str">
        <f aca="false">IF($C2606="","",N(商品マスタ!$R2605))</f>
        <v/>
      </c>
      <c r="P2606" s="17" t="str">
        <f aca="false">IF($C2606="","",IF($F2606="理論",(N($O2606)+N($N2606))-N($G2606),(N($O2606)+N($N2606))-N($I2606)))</f>
        <v/>
      </c>
      <c r="Q2606" s="17" t="str">
        <f aca="false">IF($C2606="","",MAX(1,N(商品マスタ!$K2605)))</f>
        <v/>
      </c>
      <c r="R2606" s="39" t="str">
        <f aca="false">IF($C2606="","",IF(N($P2606)/N($Q2606)&lt;=0,"",ROUNDUP(N($P2606)/N($Q2606),0)))</f>
        <v/>
      </c>
      <c r="S2606" s="14"/>
      <c r="T2606" s="40" t="str">
        <f aca="false">IF($C2606="","",N(商品マスタ!$M2605))</f>
        <v/>
      </c>
      <c r="U2606" s="40" t="str">
        <f aca="false">IF($S2606="","",N($S2606)*N($T2606))</f>
        <v/>
      </c>
      <c r="V2606" s="18"/>
    </row>
    <row r="2607" customFormat="false" ht="15" hidden="false" customHeight="false" outlineLevel="0" collapsed="false">
      <c r="B2607" s="12" t="n">
        <v>2601</v>
      </c>
      <c r="C2607" s="36" t="str">
        <f aca="false">IF(商品マスタ!$C2606="","",商品マスタ!$C2606)</f>
        <v/>
      </c>
      <c r="D2607" s="12" t="str">
        <f aca="false">IF($C2607="","",商品マスタ!$D2606)</f>
        <v/>
      </c>
      <c r="E2607" s="12" t="str">
        <f aca="false">IF($C2607="","",商品マスタ!$G2606)</f>
        <v/>
      </c>
      <c r="F2607" s="12" t="str">
        <f aca="false">IF($C2607="","",IF(商品マスタ!$P2606="","理論",商品マスタ!$P2606))</f>
        <v/>
      </c>
      <c r="G2607" s="17" t="str">
        <f aca="false">IF($C2607="","",N(商品マスタ!$H2606))</f>
        <v/>
      </c>
      <c r="H2607" s="14"/>
      <c r="I2607" s="17" t="str">
        <f aca="false">IF($C2607="","",N($H2607)*N(商品マスタ!$N2606))</f>
        <v/>
      </c>
      <c r="J2607" s="17" t="str">
        <f aca="false">IF($C2607="","",N($I2607)-N($G2607))</f>
        <v/>
      </c>
      <c r="K2607" s="37" t="str">
        <f aca="false">IF($C2607="","",N(商品マスタ!$I2606))</f>
        <v/>
      </c>
      <c r="L2607" s="17" t="str">
        <f aca="false">IF($C2607="","",MAX(1,N(商品マスタ!$J2606)))</f>
        <v/>
      </c>
      <c r="M2607" s="38" t="str">
        <f aca="false">IF($C2607="","",N(TOP!$C$16)*N($K2607))</f>
        <v/>
      </c>
      <c r="N2607" s="17" t="str">
        <f aca="false">IF($C2607="","",ROUNDUP(N($M2607)/N($L2607),0))</f>
        <v/>
      </c>
      <c r="O2607" s="17" t="str">
        <f aca="false">IF($C2607="","",N(商品マスタ!$R2606))</f>
        <v/>
      </c>
      <c r="P2607" s="17" t="str">
        <f aca="false">IF($C2607="","",IF($F2607="理論",(N($O2607)+N($N2607))-N($G2607),(N($O2607)+N($N2607))-N($I2607)))</f>
        <v/>
      </c>
      <c r="Q2607" s="17" t="str">
        <f aca="false">IF($C2607="","",MAX(1,N(商品マスタ!$K2606)))</f>
        <v/>
      </c>
      <c r="R2607" s="39" t="str">
        <f aca="false">IF($C2607="","",IF(N($P2607)/N($Q2607)&lt;=0,"",ROUNDUP(N($P2607)/N($Q2607),0)))</f>
        <v/>
      </c>
      <c r="S2607" s="14"/>
      <c r="T2607" s="40" t="str">
        <f aca="false">IF($C2607="","",N(商品マスタ!$M2606))</f>
        <v/>
      </c>
      <c r="U2607" s="40" t="str">
        <f aca="false">IF($S2607="","",N($S2607)*N($T2607))</f>
        <v/>
      </c>
      <c r="V2607" s="18"/>
    </row>
    <row r="2608" customFormat="false" ht="15" hidden="false" customHeight="false" outlineLevel="0" collapsed="false">
      <c r="B2608" s="12" t="n">
        <v>2602</v>
      </c>
      <c r="C2608" s="36" t="str">
        <f aca="false">IF(商品マスタ!$C2607="","",商品マスタ!$C2607)</f>
        <v/>
      </c>
      <c r="D2608" s="12" t="str">
        <f aca="false">IF($C2608="","",商品マスタ!$D2607)</f>
        <v/>
      </c>
      <c r="E2608" s="12" t="str">
        <f aca="false">IF($C2608="","",商品マスタ!$G2607)</f>
        <v/>
      </c>
      <c r="F2608" s="12" t="str">
        <f aca="false">IF($C2608="","",IF(商品マスタ!$P2607="","理論",商品マスタ!$P2607))</f>
        <v/>
      </c>
      <c r="G2608" s="17" t="str">
        <f aca="false">IF($C2608="","",N(商品マスタ!$H2607))</f>
        <v/>
      </c>
      <c r="H2608" s="14"/>
      <c r="I2608" s="17" t="str">
        <f aca="false">IF($C2608="","",N($H2608)*N(商品マスタ!$N2607))</f>
        <v/>
      </c>
      <c r="J2608" s="17" t="str">
        <f aca="false">IF($C2608="","",N($I2608)-N($G2608))</f>
        <v/>
      </c>
      <c r="K2608" s="37" t="str">
        <f aca="false">IF($C2608="","",N(商品マスタ!$I2607))</f>
        <v/>
      </c>
      <c r="L2608" s="17" t="str">
        <f aca="false">IF($C2608="","",MAX(1,N(商品マスタ!$J2607)))</f>
        <v/>
      </c>
      <c r="M2608" s="38" t="str">
        <f aca="false">IF($C2608="","",N(TOP!$C$16)*N($K2608))</f>
        <v/>
      </c>
      <c r="N2608" s="17" t="str">
        <f aca="false">IF($C2608="","",ROUNDUP(N($M2608)/N($L2608),0))</f>
        <v/>
      </c>
      <c r="O2608" s="17" t="str">
        <f aca="false">IF($C2608="","",N(商品マスタ!$R2607))</f>
        <v/>
      </c>
      <c r="P2608" s="17" t="str">
        <f aca="false">IF($C2608="","",IF($F2608="理論",(N($O2608)+N($N2608))-N($G2608),(N($O2608)+N($N2608))-N($I2608)))</f>
        <v/>
      </c>
      <c r="Q2608" s="17" t="str">
        <f aca="false">IF($C2608="","",MAX(1,N(商品マスタ!$K2607)))</f>
        <v/>
      </c>
      <c r="R2608" s="39" t="str">
        <f aca="false">IF($C2608="","",IF(N($P2608)/N($Q2608)&lt;=0,"",ROUNDUP(N($P2608)/N($Q2608),0)))</f>
        <v/>
      </c>
      <c r="S2608" s="14"/>
      <c r="T2608" s="40" t="str">
        <f aca="false">IF($C2608="","",N(商品マスタ!$M2607))</f>
        <v/>
      </c>
      <c r="U2608" s="40" t="str">
        <f aca="false">IF($S2608="","",N($S2608)*N($T2608))</f>
        <v/>
      </c>
      <c r="V2608" s="18"/>
    </row>
    <row r="2609" customFormat="false" ht="15" hidden="false" customHeight="false" outlineLevel="0" collapsed="false">
      <c r="B2609" s="12" t="n">
        <v>2603</v>
      </c>
      <c r="C2609" s="36" t="str">
        <f aca="false">IF(商品マスタ!$C2608="","",商品マスタ!$C2608)</f>
        <v/>
      </c>
      <c r="D2609" s="12" t="str">
        <f aca="false">IF($C2609="","",商品マスタ!$D2608)</f>
        <v/>
      </c>
      <c r="E2609" s="12" t="str">
        <f aca="false">IF($C2609="","",商品マスタ!$G2608)</f>
        <v/>
      </c>
      <c r="F2609" s="12" t="str">
        <f aca="false">IF($C2609="","",IF(商品マスタ!$P2608="","理論",商品マスタ!$P2608))</f>
        <v/>
      </c>
      <c r="G2609" s="17" t="str">
        <f aca="false">IF($C2609="","",N(商品マスタ!$H2608))</f>
        <v/>
      </c>
      <c r="H2609" s="14"/>
      <c r="I2609" s="17" t="str">
        <f aca="false">IF($C2609="","",N($H2609)*N(商品マスタ!$N2608))</f>
        <v/>
      </c>
      <c r="J2609" s="17" t="str">
        <f aca="false">IF($C2609="","",N($I2609)-N($G2609))</f>
        <v/>
      </c>
      <c r="K2609" s="37" t="str">
        <f aca="false">IF($C2609="","",N(商品マスタ!$I2608))</f>
        <v/>
      </c>
      <c r="L2609" s="17" t="str">
        <f aca="false">IF($C2609="","",MAX(1,N(商品マスタ!$J2608)))</f>
        <v/>
      </c>
      <c r="M2609" s="38" t="str">
        <f aca="false">IF($C2609="","",N(TOP!$C$16)*N($K2609))</f>
        <v/>
      </c>
      <c r="N2609" s="17" t="str">
        <f aca="false">IF($C2609="","",ROUNDUP(N($M2609)/N($L2609),0))</f>
        <v/>
      </c>
      <c r="O2609" s="17" t="str">
        <f aca="false">IF($C2609="","",N(商品マスタ!$R2608))</f>
        <v/>
      </c>
      <c r="P2609" s="17" t="str">
        <f aca="false">IF($C2609="","",IF($F2609="理論",(N($O2609)+N($N2609))-N($G2609),(N($O2609)+N($N2609))-N($I2609)))</f>
        <v/>
      </c>
      <c r="Q2609" s="17" t="str">
        <f aca="false">IF($C2609="","",MAX(1,N(商品マスタ!$K2608)))</f>
        <v/>
      </c>
      <c r="R2609" s="39" t="str">
        <f aca="false">IF($C2609="","",IF(N($P2609)/N($Q2609)&lt;=0,"",ROUNDUP(N($P2609)/N($Q2609),0)))</f>
        <v/>
      </c>
      <c r="S2609" s="14"/>
      <c r="T2609" s="40" t="str">
        <f aca="false">IF($C2609="","",N(商品マスタ!$M2608))</f>
        <v/>
      </c>
      <c r="U2609" s="40" t="str">
        <f aca="false">IF($S2609="","",N($S2609)*N($T2609))</f>
        <v/>
      </c>
      <c r="V2609" s="18"/>
    </row>
    <row r="2610" customFormat="false" ht="15" hidden="false" customHeight="false" outlineLevel="0" collapsed="false">
      <c r="B2610" s="12" t="n">
        <v>2604</v>
      </c>
      <c r="C2610" s="36" t="str">
        <f aca="false">IF(商品マスタ!$C2609="","",商品マスタ!$C2609)</f>
        <v/>
      </c>
      <c r="D2610" s="12" t="str">
        <f aca="false">IF($C2610="","",商品マスタ!$D2609)</f>
        <v/>
      </c>
      <c r="E2610" s="12" t="str">
        <f aca="false">IF($C2610="","",商品マスタ!$G2609)</f>
        <v/>
      </c>
      <c r="F2610" s="12" t="str">
        <f aca="false">IF($C2610="","",IF(商品マスタ!$P2609="","理論",商品マスタ!$P2609))</f>
        <v/>
      </c>
      <c r="G2610" s="17" t="str">
        <f aca="false">IF($C2610="","",N(商品マスタ!$H2609))</f>
        <v/>
      </c>
      <c r="H2610" s="14"/>
      <c r="I2610" s="17" t="str">
        <f aca="false">IF($C2610="","",N($H2610)*N(商品マスタ!$N2609))</f>
        <v/>
      </c>
      <c r="J2610" s="17" t="str">
        <f aca="false">IF($C2610="","",N($I2610)-N($G2610))</f>
        <v/>
      </c>
      <c r="K2610" s="37" t="str">
        <f aca="false">IF($C2610="","",N(商品マスタ!$I2609))</f>
        <v/>
      </c>
      <c r="L2610" s="17" t="str">
        <f aca="false">IF($C2610="","",MAX(1,N(商品マスタ!$J2609)))</f>
        <v/>
      </c>
      <c r="M2610" s="38" t="str">
        <f aca="false">IF($C2610="","",N(TOP!$C$16)*N($K2610))</f>
        <v/>
      </c>
      <c r="N2610" s="17" t="str">
        <f aca="false">IF($C2610="","",ROUNDUP(N($M2610)/N($L2610),0))</f>
        <v/>
      </c>
      <c r="O2610" s="17" t="str">
        <f aca="false">IF($C2610="","",N(商品マスタ!$R2609))</f>
        <v/>
      </c>
      <c r="P2610" s="17" t="str">
        <f aca="false">IF($C2610="","",IF($F2610="理論",(N($O2610)+N($N2610))-N($G2610),(N($O2610)+N($N2610))-N($I2610)))</f>
        <v/>
      </c>
      <c r="Q2610" s="17" t="str">
        <f aca="false">IF($C2610="","",MAX(1,N(商品マスタ!$K2609)))</f>
        <v/>
      </c>
      <c r="R2610" s="39" t="str">
        <f aca="false">IF($C2610="","",IF(N($P2610)/N($Q2610)&lt;=0,"",ROUNDUP(N($P2610)/N($Q2610),0)))</f>
        <v/>
      </c>
      <c r="S2610" s="14"/>
      <c r="T2610" s="40" t="str">
        <f aca="false">IF($C2610="","",N(商品マスタ!$M2609))</f>
        <v/>
      </c>
      <c r="U2610" s="40" t="str">
        <f aca="false">IF($S2610="","",N($S2610)*N($T2610))</f>
        <v/>
      </c>
      <c r="V2610" s="18"/>
    </row>
    <row r="2611" customFormat="false" ht="15" hidden="false" customHeight="false" outlineLevel="0" collapsed="false">
      <c r="B2611" s="12" t="n">
        <v>2605</v>
      </c>
      <c r="C2611" s="36" t="str">
        <f aca="false">IF(商品マスタ!$C2610="","",商品マスタ!$C2610)</f>
        <v/>
      </c>
      <c r="D2611" s="12" t="str">
        <f aca="false">IF($C2611="","",商品マスタ!$D2610)</f>
        <v/>
      </c>
      <c r="E2611" s="12" t="str">
        <f aca="false">IF($C2611="","",商品マスタ!$G2610)</f>
        <v/>
      </c>
      <c r="F2611" s="12" t="str">
        <f aca="false">IF($C2611="","",IF(商品マスタ!$P2610="","理論",商品マスタ!$P2610))</f>
        <v/>
      </c>
      <c r="G2611" s="17" t="str">
        <f aca="false">IF($C2611="","",N(商品マスタ!$H2610))</f>
        <v/>
      </c>
      <c r="H2611" s="14"/>
      <c r="I2611" s="17" t="str">
        <f aca="false">IF($C2611="","",N($H2611)*N(商品マスタ!$N2610))</f>
        <v/>
      </c>
      <c r="J2611" s="17" t="str">
        <f aca="false">IF($C2611="","",N($I2611)-N($G2611))</f>
        <v/>
      </c>
      <c r="K2611" s="37" t="str">
        <f aca="false">IF($C2611="","",N(商品マスタ!$I2610))</f>
        <v/>
      </c>
      <c r="L2611" s="17" t="str">
        <f aca="false">IF($C2611="","",MAX(1,N(商品マスタ!$J2610)))</f>
        <v/>
      </c>
      <c r="M2611" s="38" t="str">
        <f aca="false">IF($C2611="","",N(TOP!$C$16)*N($K2611))</f>
        <v/>
      </c>
      <c r="N2611" s="17" t="str">
        <f aca="false">IF($C2611="","",ROUNDUP(N($M2611)/N($L2611),0))</f>
        <v/>
      </c>
      <c r="O2611" s="17" t="str">
        <f aca="false">IF($C2611="","",N(商品マスタ!$R2610))</f>
        <v/>
      </c>
      <c r="P2611" s="17" t="str">
        <f aca="false">IF($C2611="","",IF($F2611="理論",(N($O2611)+N($N2611))-N($G2611),(N($O2611)+N($N2611))-N($I2611)))</f>
        <v/>
      </c>
      <c r="Q2611" s="17" t="str">
        <f aca="false">IF($C2611="","",MAX(1,N(商品マスタ!$K2610)))</f>
        <v/>
      </c>
      <c r="R2611" s="39" t="str">
        <f aca="false">IF($C2611="","",IF(N($P2611)/N($Q2611)&lt;=0,"",ROUNDUP(N($P2611)/N($Q2611),0)))</f>
        <v/>
      </c>
      <c r="S2611" s="14"/>
      <c r="T2611" s="40" t="str">
        <f aca="false">IF($C2611="","",N(商品マスタ!$M2610))</f>
        <v/>
      </c>
      <c r="U2611" s="40" t="str">
        <f aca="false">IF($S2611="","",N($S2611)*N($T2611))</f>
        <v/>
      </c>
      <c r="V2611" s="18"/>
    </row>
    <row r="2612" customFormat="false" ht="15" hidden="false" customHeight="false" outlineLevel="0" collapsed="false">
      <c r="B2612" s="12" t="n">
        <v>2606</v>
      </c>
      <c r="C2612" s="36" t="str">
        <f aca="false">IF(商品マスタ!$C2611="","",商品マスタ!$C2611)</f>
        <v/>
      </c>
      <c r="D2612" s="12" t="str">
        <f aca="false">IF($C2612="","",商品マスタ!$D2611)</f>
        <v/>
      </c>
      <c r="E2612" s="12" t="str">
        <f aca="false">IF($C2612="","",商品マスタ!$G2611)</f>
        <v/>
      </c>
      <c r="F2612" s="12" t="str">
        <f aca="false">IF($C2612="","",IF(商品マスタ!$P2611="","理論",商品マスタ!$P2611))</f>
        <v/>
      </c>
      <c r="G2612" s="17" t="str">
        <f aca="false">IF($C2612="","",N(商品マスタ!$H2611))</f>
        <v/>
      </c>
      <c r="H2612" s="14"/>
      <c r="I2612" s="17" t="str">
        <f aca="false">IF($C2612="","",N($H2612)*N(商品マスタ!$N2611))</f>
        <v/>
      </c>
      <c r="J2612" s="17" t="str">
        <f aca="false">IF($C2612="","",N($I2612)-N($G2612))</f>
        <v/>
      </c>
      <c r="K2612" s="37" t="str">
        <f aca="false">IF($C2612="","",N(商品マスタ!$I2611))</f>
        <v/>
      </c>
      <c r="L2612" s="17" t="str">
        <f aca="false">IF($C2612="","",MAX(1,N(商品マスタ!$J2611)))</f>
        <v/>
      </c>
      <c r="M2612" s="38" t="str">
        <f aca="false">IF($C2612="","",N(TOP!$C$16)*N($K2612))</f>
        <v/>
      </c>
      <c r="N2612" s="17" t="str">
        <f aca="false">IF($C2612="","",ROUNDUP(N($M2612)/N($L2612),0))</f>
        <v/>
      </c>
      <c r="O2612" s="17" t="str">
        <f aca="false">IF($C2612="","",N(商品マスタ!$R2611))</f>
        <v/>
      </c>
      <c r="P2612" s="17" t="str">
        <f aca="false">IF($C2612="","",IF($F2612="理論",(N($O2612)+N($N2612))-N($G2612),(N($O2612)+N($N2612))-N($I2612)))</f>
        <v/>
      </c>
      <c r="Q2612" s="17" t="str">
        <f aca="false">IF($C2612="","",MAX(1,N(商品マスタ!$K2611)))</f>
        <v/>
      </c>
      <c r="R2612" s="39" t="str">
        <f aca="false">IF($C2612="","",IF(N($P2612)/N($Q2612)&lt;=0,"",ROUNDUP(N($P2612)/N($Q2612),0)))</f>
        <v/>
      </c>
      <c r="S2612" s="14"/>
      <c r="T2612" s="40" t="str">
        <f aca="false">IF($C2612="","",N(商品マスタ!$M2611))</f>
        <v/>
      </c>
      <c r="U2612" s="40" t="str">
        <f aca="false">IF($S2612="","",N($S2612)*N($T2612))</f>
        <v/>
      </c>
      <c r="V2612" s="18"/>
    </row>
    <row r="2613" customFormat="false" ht="15" hidden="false" customHeight="false" outlineLevel="0" collapsed="false">
      <c r="B2613" s="12" t="n">
        <v>2607</v>
      </c>
      <c r="C2613" s="36" t="str">
        <f aca="false">IF(商品マスタ!$C2612="","",商品マスタ!$C2612)</f>
        <v/>
      </c>
      <c r="D2613" s="12" t="str">
        <f aca="false">IF($C2613="","",商品マスタ!$D2612)</f>
        <v/>
      </c>
      <c r="E2613" s="12" t="str">
        <f aca="false">IF($C2613="","",商品マスタ!$G2612)</f>
        <v/>
      </c>
      <c r="F2613" s="12" t="str">
        <f aca="false">IF($C2613="","",IF(商品マスタ!$P2612="","理論",商品マスタ!$P2612))</f>
        <v/>
      </c>
      <c r="G2613" s="17" t="str">
        <f aca="false">IF($C2613="","",N(商品マスタ!$H2612))</f>
        <v/>
      </c>
      <c r="H2613" s="14"/>
      <c r="I2613" s="17" t="str">
        <f aca="false">IF($C2613="","",N($H2613)*N(商品マスタ!$N2612))</f>
        <v/>
      </c>
      <c r="J2613" s="17" t="str">
        <f aca="false">IF($C2613="","",N($I2613)-N($G2613))</f>
        <v/>
      </c>
      <c r="K2613" s="37" t="str">
        <f aca="false">IF($C2613="","",N(商品マスタ!$I2612))</f>
        <v/>
      </c>
      <c r="L2613" s="17" t="str">
        <f aca="false">IF($C2613="","",MAX(1,N(商品マスタ!$J2612)))</f>
        <v/>
      </c>
      <c r="M2613" s="38" t="str">
        <f aca="false">IF($C2613="","",N(TOP!$C$16)*N($K2613))</f>
        <v/>
      </c>
      <c r="N2613" s="17" t="str">
        <f aca="false">IF($C2613="","",ROUNDUP(N($M2613)/N($L2613),0))</f>
        <v/>
      </c>
      <c r="O2613" s="17" t="str">
        <f aca="false">IF($C2613="","",N(商品マスタ!$R2612))</f>
        <v/>
      </c>
      <c r="P2613" s="17" t="str">
        <f aca="false">IF($C2613="","",IF($F2613="理論",(N($O2613)+N($N2613))-N($G2613),(N($O2613)+N($N2613))-N($I2613)))</f>
        <v/>
      </c>
      <c r="Q2613" s="17" t="str">
        <f aca="false">IF($C2613="","",MAX(1,N(商品マスタ!$K2612)))</f>
        <v/>
      </c>
      <c r="R2613" s="39" t="str">
        <f aca="false">IF($C2613="","",IF(N($P2613)/N($Q2613)&lt;=0,"",ROUNDUP(N($P2613)/N($Q2613),0)))</f>
        <v/>
      </c>
      <c r="S2613" s="14"/>
      <c r="T2613" s="40" t="str">
        <f aca="false">IF($C2613="","",N(商品マスタ!$M2612))</f>
        <v/>
      </c>
      <c r="U2613" s="40" t="str">
        <f aca="false">IF($S2613="","",N($S2613)*N($T2613))</f>
        <v/>
      </c>
      <c r="V2613" s="18"/>
    </row>
    <row r="2614" customFormat="false" ht="15" hidden="false" customHeight="false" outlineLevel="0" collapsed="false">
      <c r="B2614" s="12" t="n">
        <v>2608</v>
      </c>
      <c r="C2614" s="36" t="str">
        <f aca="false">IF(商品マスタ!$C2613="","",商品マスタ!$C2613)</f>
        <v/>
      </c>
      <c r="D2614" s="12" t="str">
        <f aca="false">IF($C2614="","",商品マスタ!$D2613)</f>
        <v/>
      </c>
      <c r="E2614" s="12" t="str">
        <f aca="false">IF($C2614="","",商品マスタ!$G2613)</f>
        <v/>
      </c>
      <c r="F2614" s="12" t="str">
        <f aca="false">IF($C2614="","",IF(商品マスタ!$P2613="","理論",商品マスタ!$P2613))</f>
        <v/>
      </c>
      <c r="G2614" s="17" t="str">
        <f aca="false">IF($C2614="","",N(商品マスタ!$H2613))</f>
        <v/>
      </c>
      <c r="H2614" s="14"/>
      <c r="I2614" s="17" t="str">
        <f aca="false">IF($C2614="","",N($H2614)*N(商品マスタ!$N2613))</f>
        <v/>
      </c>
      <c r="J2614" s="17" t="str">
        <f aca="false">IF($C2614="","",N($I2614)-N($G2614))</f>
        <v/>
      </c>
      <c r="K2614" s="37" t="str">
        <f aca="false">IF($C2614="","",N(商品マスタ!$I2613))</f>
        <v/>
      </c>
      <c r="L2614" s="17" t="str">
        <f aca="false">IF($C2614="","",MAX(1,N(商品マスタ!$J2613)))</f>
        <v/>
      </c>
      <c r="M2614" s="38" t="str">
        <f aca="false">IF($C2614="","",N(TOP!$C$16)*N($K2614))</f>
        <v/>
      </c>
      <c r="N2614" s="17" t="str">
        <f aca="false">IF($C2614="","",ROUNDUP(N($M2614)/N($L2614),0))</f>
        <v/>
      </c>
      <c r="O2614" s="17" t="str">
        <f aca="false">IF($C2614="","",N(商品マスタ!$R2613))</f>
        <v/>
      </c>
      <c r="P2614" s="17" t="str">
        <f aca="false">IF($C2614="","",IF($F2614="理論",(N($O2614)+N($N2614))-N($G2614),(N($O2614)+N($N2614))-N($I2614)))</f>
        <v/>
      </c>
      <c r="Q2614" s="17" t="str">
        <f aca="false">IF($C2614="","",MAX(1,N(商品マスタ!$K2613)))</f>
        <v/>
      </c>
      <c r="R2614" s="39" t="str">
        <f aca="false">IF($C2614="","",IF(N($P2614)/N($Q2614)&lt;=0,"",ROUNDUP(N($P2614)/N($Q2614),0)))</f>
        <v/>
      </c>
      <c r="S2614" s="14"/>
      <c r="T2614" s="40" t="str">
        <f aca="false">IF($C2614="","",N(商品マスタ!$M2613))</f>
        <v/>
      </c>
      <c r="U2614" s="40" t="str">
        <f aca="false">IF($S2614="","",N($S2614)*N($T2614))</f>
        <v/>
      </c>
      <c r="V2614" s="18"/>
    </row>
    <row r="2615" customFormat="false" ht="15" hidden="false" customHeight="false" outlineLevel="0" collapsed="false">
      <c r="B2615" s="12" t="n">
        <v>2609</v>
      </c>
      <c r="C2615" s="36" t="str">
        <f aca="false">IF(商品マスタ!$C2614="","",商品マスタ!$C2614)</f>
        <v/>
      </c>
      <c r="D2615" s="12" t="str">
        <f aca="false">IF($C2615="","",商品マスタ!$D2614)</f>
        <v/>
      </c>
      <c r="E2615" s="12" t="str">
        <f aca="false">IF($C2615="","",商品マスタ!$G2614)</f>
        <v/>
      </c>
      <c r="F2615" s="12" t="str">
        <f aca="false">IF($C2615="","",IF(商品マスタ!$P2614="","理論",商品マスタ!$P2614))</f>
        <v/>
      </c>
      <c r="G2615" s="17" t="str">
        <f aca="false">IF($C2615="","",N(商品マスタ!$H2614))</f>
        <v/>
      </c>
      <c r="H2615" s="14"/>
      <c r="I2615" s="17" t="str">
        <f aca="false">IF($C2615="","",N($H2615)*N(商品マスタ!$N2614))</f>
        <v/>
      </c>
      <c r="J2615" s="17" t="str">
        <f aca="false">IF($C2615="","",N($I2615)-N($G2615))</f>
        <v/>
      </c>
      <c r="K2615" s="37" t="str">
        <f aca="false">IF($C2615="","",N(商品マスタ!$I2614))</f>
        <v/>
      </c>
      <c r="L2615" s="17" t="str">
        <f aca="false">IF($C2615="","",MAX(1,N(商品マスタ!$J2614)))</f>
        <v/>
      </c>
      <c r="M2615" s="38" t="str">
        <f aca="false">IF($C2615="","",N(TOP!$C$16)*N($K2615))</f>
        <v/>
      </c>
      <c r="N2615" s="17" t="str">
        <f aca="false">IF($C2615="","",ROUNDUP(N($M2615)/N($L2615),0))</f>
        <v/>
      </c>
      <c r="O2615" s="17" t="str">
        <f aca="false">IF($C2615="","",N(商品マスタ!$R2614))</f>
        <v/>
      </c>
      <c r="P2615" s="17" t="str">
        <f aca="false">IF($C2615="","",IF($F2615="理論",(N($O2615)+N($N2615))-N($G2615),(N($O2615)+N($N2615))-N($I2615)))</f>
        <v/>
      </c>
      <c r="Q2615" s="17" t="str">
        <f aca="false">IF($C2615="","",MAX(1,N(商品マスタ!$K2614)))</f>
        <v/>
      </c>
      <c r="R2615" s="39" t="str">
        <f aca="false">IF($C2615="","",IF(N($P2615)/N($Q2615)&lt;=0,"",ROUNDUP(N($P2615)/N($Q2615),0)))</f>
        <v/>
      </c>
      <c r="S2615" s="14"/>
      <c r="T2615" s="40" t="str">
        <f aca="false">IF($C2615="","",N(商品マスタ!$M2614))</f>
        <v/>
      </c>
      <c r="U2615" s="40" t="str">
        <f aca="false">IF($S2615="","",N($S2615)*N($T2615))</f>
        <v/>
      </c>
      <c r="V2615" s="18"/>
    </row>
    <row r="2616" customFormat="false" ht="15" hidden="false" customHeight="false" outlineLevel="0" collapsed="false">
      <c r="B2616" s="12" t="n">
        <v>2610</v>
      </c>
      <c r="C2616" s="36" t="str">
        <f aca="false">IF(商品マスタ!$C2615="","",商品マスタ!$C2615)</f>
        <v/>
      </c>
      <c r="D2616" s="12" t="str">
        <f aca="false">IF($C2616="","",商品マスタ!$D2615)</f>
        <v/>
      </c>
      <c r="E2616" s="12" t="str">
        <f aca="false">IF($C2616="","",商品マスタ!$G2615)</f>
        <v/>
      </c>
      <c r="F2616" s="12" t="str">
        <f aca="false">IF($C2616="","",IF(商品マスタ!$P2615="","理論",商品マスタ!$P2615))</f>
        <v/>
      </c>
      <c r="G2616" s="17" t="str">
        <f aca="false">IF($C2616="","",N(商品マスタ!$H2615))</f>
        <v/>
      </c>
      <c r="H2616" s="14"/>
      <c r="I2616" s="17" t="str">
        <f aca="false">IF($C2616="","",N($H2616)*N(商品マスタ!$N2615))</f>
        <v/>
      </c>
      <c r="J2616" s="17" t="str">
        <f aca="false">IF($C2616="","",N($I2616)-N($G2616))</f>
        <v/>
      </c>
      <c r="K2616" s="37" t="str">
        <f aca="false">IF($C2616="","",N(商品マスタ!$I2615))</f>
        <v/>
      </c>
      <c r="L2616" s="17" t="str">
        <f aca="false">IF($C2616="","",MAX(1,N(商品マスタ!$J2615)))</f>
        <v/>
      </c>
      <c r="M2616" s="38" t="str">
        <f aca="false">IF($C2616="","",N(TOP!$C$16)*N($K2616))</f>
        <v/>
      </c>
      <c r="N2616" s="17" t="str">
        <f aca="false">IF($C2616="","",ROUNDUP(N($M2616)/N($L2616),0))</f>
        <v/>
      </c>
      <c r="O2616" s="17" t="str">
        <f aca="false">IF($C2616="","",N(商品マスタ!$R2615))</f>
        <v/>
      </c>
      <c r="P2616" s="17" t="str">
        <f aca="false">IF($C2616="","",IF($F2616="理論",(N($O2616)+N($N2616))-N($G2616),(N($O2616)+N($N2616))-N($I2616)))</f>
        <v/>
      </c>
      <c r="Q2616" s="17" t="str">
        <f aca="false">IF($C2616="","",MAX(1,N(商品マスタ!$K2615)))</f>
        <v/>
      </c>
      <c r="R2616" s="39" t="str">
        <f aca="false">IF($C2616="","",IF(N($P2616)/N($Q2616)&lt;=0,"",ROUNDUP(N($P2616)/N($Q2616),0)))</f>
        <v/>
      </c>
      <c r="S2616" s="14"/>
      <c r="T2616" s="40" t="str">
        <f aca="false">IF($C2616="","",N(商品マスタ!$M2615))</f>
        <v/>
      </c>
      <c r="U2616" s="40" t="str">
        <f aca="false">IF($S2616="","",N($S2616)*N($T2616))</f>
        <v/>
      </c>
      <c r="V2616" s="18"/>
    </row>
    <row r="2617" customFormat="false" ht="15" hidden="false" customHeight="false" outlineLevel="0" collapsed="false">
      <c r="B2617" s="12" t="n">
        <v>2611</v>
      </c>
      <c r="C2617" s="36" t="str">
        <f aca="false">IF(商品マスタ!$C2616="","",商品マスタ!$C2616)</f>
        <v/>
      </c>
      <c r="D2617" s="12" t="str">
        <f aca="false">IF($C2617="","",商品マスタ!$D2616)</f>
        <v/>
      </c>
      <c r="E2617" s="12" t="str">
        <f aca="false">IF($C2617="","",商品マスタ!$G2616)</f>
        <v/>
      </c>
      <c r="F2617" s="12" t="str">
        <f aca="false">IF($C2617="","",IF(商品マスタ!$P2616="","理論",商品マスタ!$P2616))</f>
        <v/>
      </c>
      <c r="G2617" s="17" t="str">
        <f aca="false">IF($C2617="","",N(商品マスタ!$H2616))</f>
        <v/>
      </c>
      <c r="H2617" s="14"/>
      <c r="I2617" s="17" t="str">
        <f aca="false">IF($C2617="","",N($H2617)*N(商品マスタ!$N2616))</f>
        <v/>
      </c>
      <c r="J2617" s="17" t="str">
        <f aca="false">IF($C2617="","",N($I2617)-N($G2617))</f>
        <v/>
      </c>
      <c r="K2617" s="37" t="str">
        <f aca="false">IF($C2617="","",N(商品マスタ!$I2616))</f>
        <v/>
      </c>
      <c r="L2617" s="17" t="str">
        <f aca="false">IF($C2617="","",MAX(1,N(商品マスタ!$J2616)))</f>
        <v/>
      </c>
      <c r="M2617" s="38" t="str">
        <f aca="false">IF($C2617="","",N(TOP!$C$16)*N($K2617))</f>
        <v/>
      </c>
      <c r="N2617" s="17" t="str">
        <f aca="false">IF($C2617="","",ROUNDUP(N($M2617)/N($L2617),0))</f>
        <v/>
      </c>
      <c r="O2617" s="17" t="str">
        <f aca="false">IF($C2617="","",N(商品マスタ!$R2616))</f>
        <v/>
      </c>
      <c r="P2617" s="17" t="str">
        <f aca="false">IF($C2617="","",IF($F2617="理論",(N($O2617)+N($N2617))-N($G2617),(N($O2617)+N($N2617))-N($I2617)))</f>
        <v/>
      </c>
      <c r="Q2617" s="17" t="str">
        <f aca="false">IF($C2617="","",MAX(1,N(商品マスタ!$K2616)))</f>
        <v/>
      </c>
      <c r="R2617" s="39" t="str">
        <f aca="false">IF($C2617="","",IF(N($P2617)/N($Q2617)&lt;=0,"",ROUNDUP(N($P2617)/N($Q2617),0)))</f>
        <v/>
      </c>
      <c r="S2617" s="14"/>
      <c r="T2617" s="40" t="str">
        <f aca="false">IF($C2617="","",N(商品マスタ!$M2616))</f>
        <v/>
      </c>
      <c r="U2617" s="40" t="str">
        <f aca="false">IF($S2617="","",N($S2617)*N($T2617))</f>
        <v/>
      </c>
      <c r="V2617" s="18"/>
    </row>
    <row r="2618" customFormat="false" ht="15" hidden="false" customHeight="false" outlineLevel="0" collapsed="false">
      <c r="B2618" s="12" t="n">
        <v>2612</v>
      </c>
      <c r="C2618" s="36" t="str">
        <f aca="false">IF(商品マスタ!$C2617="","",商品マスタ!$C2617)</f>
        <v/>
      </c>
      <c r="D2618" s="12" t="str">
        <f aca="false">IF($C2618="","",商品マスタ!$D2617)</f>
        <v/>
      </c>
      <c r="E2618" s="12" t="str">
        <f aca="false">IF($C2618="","",商品マスタ!$G2617)</f>
        <v/>
      </c>
      <c r="F2618" s="12" t="str">
        <f aca="false">IF($C2618="","",IF(商品マスタ!$P2617="","理論",商品マスタ!$P2617))</f>
        <v/>
      </c>
      <c r="G2618" s="17" t="str">
        <f aca="false">IF($C2618="","",N(商品マスタ!$H2617))</f>
        <v/>
      </c>
      <c r="H2618" s="14"/>
      <c r="I2618" s="17" t="str">
        <f aca="false">IF($C2618="","",N($H2618)*N(商品マスタ!$N2617))</f>
        <v/>
      </c>
      <c r="J2618" s="17" t="str">
        <f aca="false">IF($C2618="","",N($I2618)-N($G2618))</f>
        <v/>
      </c>
      <c r="K2618" s="37" t="str">
        <f aca="false">IF($C2618="","",N(商品マスタ!$I2617))</f>
        <v/>
      </c>
      <c r="L2618" s="17" t="str">
        <f aca="false">IF($C2618="","",MAX(1,N(商品マスタ!$J2617)))</f>
        <v/>
      </c>
      <c r="M2618" s="38" t="str">
        <f aca="false">IF($C2618="","",N(TOP!$C$16)*N($K2618))</f>
        <v/>
      </c>
      <c r="N2618" s="17" t="str">
        <f aca="false">IF($C2618="","",ROUNDUP(N($M2618)/N($L2618),0))</f>
        <v/>
      </c>
      <c r="O2618" s="17" t="str">
        <f aca="false">IF($C2618="","",N(商品マスタ!$R2617))</f>
        <v/>
      </c>
      <c r="P2618" s="17" t="str">
        <f aca="false">IF($C2618="","",IF($F2618="理論",(N($O2618)+N($N2618))-N($G2618),(N($O2618)+N($N2618))-N($I2618)))</f>
        <v/>
      </c>
      <c r="Q2618" s="17" t="str">
        <f aca="false">IF($C2618="","",MAX(1,N(商品マスタ!$K2617)))</f>
        <v/>
      </c>
      <c r="R2618" s="39" t="str">
        <f aca="false">IF($C2618="","",IF(N($P2618)/N($Q2618)&lt;=0,"",ROUNDUP(N($P2618)/N($Q2618),0)))</f>
        <v/>
      </c>
      <c r="S2618" s="14"/>
      <c r="T2618" s="40" t="str">
        <f aca="false">IF($C2618="","",N(商品マスタ!$M2617))</f>
        <v/>
      </c>
      <c r="U2618" s="40" t="str">
        <f aca="false">IF($S2618="","",N($S2618)*N($T2618))</f>
        <v/>
      </c>
      <c r="V2618" s="18"/>
    </row>
    <row r="2619" customFormat="false" ht="15" hidden="false" customHeight="false" outlineLevel="0" collapsed="false">
      <c r="B2619" s="12" t="n">
        <v>2613</v>
      </c>
      <c r="C2619" s="36" t="str">
        <f aca="false">IF(商品マスタ!$C2618="","",商品マスタ!$C2618)</f>
        <v/>
      </c>
      <c r="D2619" s="12" t="str">
        <f aca="false">IF($C2619="","",商品マスタ!$D2618)</f>
        <v/>
      </c>
      <c r="E2619" s="12" t="str">
        <f aca="false">IF($C2619="","",商品マスタ!$G2618)</f>
        <v/>
      </c>
      <c r="F2619" s="12" t="str">
        <f aca="false">IF($C2619="","",IF(商品マスタ!$P2618="","理論",商品マスタ!$P2618))</f>
        <v/>
      </c>
      <c r="G2619" s="17" t="str">
        <f aca="false">IF($C2619="","",N(商品マスタ!$H2618))</f>
        <v/>
      </c>
      <c r="H2619" s="14"/>
      <c r="I2619" s="17" t="str">
        <f aca="false">IF($C2619="","",N($H2619)*N(商品マスタ!$N2618))</f>
        <v/>
      </c>
      <c r="J2619" s="17" t="str">
        <f aca="false">IF($C2619="","",N($I2619)-N($G2619))</f>
        <v/>
      </c>
      <c r="K2619" s="37" t="str">
        <f aca="false">IF($C2619="","",N(商品マスタ!$I2618))</f>
        <v/>
      </c>
      <c r="L2619" s="17" t="str">
        <f aca="false">IF($C2619="","",MAX(1,N(商品マスタ!$J2618)))</f>
        <v/>
      </c>
      <c r="M2619" s="38" t="str">
        <f aca="false">IF($C2619="","",N(TOP!$C$16)*N($K2619))</f>
        <v/>
      </c>
      <c r="N2619" s="17" t="str">
        <f aca="false">IF($C2619="","",ROUNDUP(N($M2619)/N($L2619),0))</f>
        <v/>
      </c>
      <c r="O2619" s="17" t="str">
        <f aca="false">IF($C2619="","",N(商品マスタ!$R2618))</f>
        <v/>
      </c>
      <c r="P2619" s="17" t="str">
        <f aca="false">IF($C2619="","",IF($F2619="理論",(N($O2619)+N($N2619))-N($G2619),(N($O2619)+N($N2619))-N($I2619)))</f>
        <v/>
      </c>
      <c r="Q2619" s="17" t="str">
        <f aca="false">IF($C2619="","",MAX(1,N(商品マスタ!$K2618)))</f>
        <v/>
      </c>
      <c r="R2619" s="39" t="str">
        <f aca="false">IF($C2619="","",IF(N($P2619)/N($Q2619)&lt;=0,"",ROUNDUP(N($P2619)/N($Q2619),0)))</f>
        <v/>
      </c>
      <c r="S2619" s="14"/>
      <c r="T2619" s="40" t="str">
        <f aca="false">IF($C2619="","",N(商品マスタ!$M2618))</f>
        <v/>
      </c>
      <c r="U2619" s="40" t="str">
        <f aca="false">IF($S2619="","",N($S2619)*N($T2619))</f>
        <v/>
      </c>
      <c r="V2619" s="18"/>
    </row>
    <row r="2620" customFormat="false" ht="15" hidden="false" customHeight="false" outlineLevel="0" collapsed="false">
      <c r="B2620" s="12" t="n">
        <v>2614</v>
      </c>
      <c r="C2620" s="36" t="str">
        <f aca="false">IF(商品マスタ!$C2619="","",商品マスタ!$C2619)</f>
        <v/>
      </c>
      <c r="D2620" s="12" t="str">
        <f aca="false">IF($C2620="","",商品マスタ!$D2619)</f>
        <v/>
      </c>
      <c r="E2620" s="12" t="str">
        <f aca="false">IF($C2620="","",商品マスタ!$G2619)</f>
        <v/>
      </c>
      <c r="F2620" s="12" t="str">
        <f aca="false">IF($C2620="","",IF(商品マスタ!$P2619="","理論",商品マスタ!$P2619))</f>
        <v/>
      </c>
      <c r="G2620" s="17" t="str">
        <f aca="false">IF($C2620="","",N(商品マスタ!$H2619))</f>
        <v/>
      </c>
      <c r="H2620" s="14"/>
      <c r="I2620" s="17" t="str">
        <f aca="false">IF($C2620="","",N($H2620)*N(商品マスタ!$N2619))</f>
        <v/>
      </c>
      <c r="J2620" s="17" t="str">
        <f aca="false">IF($C2620="","",N($I2620)-N($G2620))</f>
        <v/>
      </c>
      <c r="K2620" s="37" t="str">
        <f aca="false">IF($C2620="","",N(商品マスタ!$I2619))</f>
        <v/>
      </c>
      <c r="L2620" s="17" t="str">
        <f aca="false">IF($C2620="","",MAX(1,N(商品マスタ!$J2619)))</f>
        <v/>
      </c>
      <c r="M2620" s="38" t="str">
        <f aca="false">IF($C2620="","",N(TOP!$C$16)*N($K2620))</f>
        <v/>
      </c>
      <c r="N2620" s="17" t="str">
        <f aca="false">IF($C2620="","",ROUNDUP(N($M2620)/N($L2620),0))</f>
        <v/>
      </c>
      <c r="O2620" s="17" t="str">
        <f aca="false">IF($C2620="","",N(商品マスタ!$R2619))</f>
        <v/>
      </c>
      <c r="P2620" s="17" t="str">
        <f aca="false">IF($C2620="","",IF($F2620="理論",(N($O2620)+N($N2620))-N($G2620),(N($O2620)+N($N2620))-N($I2620)))</f>
        <v/>
      </c>
      <c r="Q2620" s="17" t="str">
        <f aca="false">IF($C2620="","",MAX(1,N(商品マスタ!$K2619)))</f>
        <v/>
      </c>
      <c r="R2620" s="39" t="str">
        <f aca="false">IF($C2620="","",IF(N($P2620)/N($Q2620)&lt;=0,"",ROUNDUP(N($P2620)/N($Q2620),0)))</f>
        <v/>
      </c>
      <c r="S2620" s="14"/>
      <c r="T2620" s="40" t="str">
        <f aca="false">IF($C2620="","",N(商品マスタ!$M2619))</f>
        <v/>
      </c>
      <c r="U2620" s="40" t="str">
        <f aca="false">IF($S2620="","",N($S2620)*N($T2620))</f>
        <v/>
      </c>
      <c r="V2620" s="18"/>
    </row>
    <row r="2621" customFormat="false" ht="15" hidden="false" customHeight="false" outlineLevel="0" collapsed="false">
      <c r="B2621" s="12" t="n">
        <v>2615</v>
      </c>
      <c r="C2621" s="36" t="str">
        <f aca="false">IF(商品マスタ!$C2620="","",商品マスタ!$C2620)</f>
        <v/>
      </c>
      <c r="D2621" s="12" t="str">
        <f aca="false">IF($C2621="","",商品マスタ!$D2620)</f>
        <v/>
      </c>
      <c r="E2621" s="12" t="str">
        <f aca="false">IF($C2621="","",商品マスタ!$G2620)</f>
        <v/>
      </c>
      <c r="F2621" s="12" t="str">
        <f aca="false">IF($C2621="","",IF(商品マスタ!$P2620="","理論",商品マスタ!$P2620))</f>
        <v/>
      </c>
      <c r="G2621" s="17" t="str">
        <f aca="false">IF($C2621="","",N(商品マスタ!$H2620))</f>
        <v/>
      </c>
      <c r="H2621" s="14"/>
      <c r="I2621" s="17" t="str">
        <f aca="false">IF($C2621="","",N($H2621)*N(商品マスタ!$N2620))</f>
        <v/>
      </c>
      <c r="J2621" s="17" t="str">
        <f aca="false">IF($C2621="","",N($I2621)-N($G2621))</f>
        <v/>
      </c>
      <c r="K2621" s="37" t="str">
        <f aca="false">IF($C2621="","",N(商品マスタ!$I2620))</f>
        <v/>
      </c>
      <c r="L2621" s="17" t="str">
        <f aca="false">IF($C2621="","",MAX(1,N(商品マスタ!$J2620)))</f>
        <v/>
      </c>
      <c r="M2621" s="38" t="str">
        <f aca="false">IF($C2621="","",N(TOP!$C$16)*N($K2621))</f>
        <v/>
      </c>
      <c r="N2621" s="17" t="str">
        <f aca="false">IF($C2621="","",ROUNDUP(N($M2621)/N($L2621),0))</f>
        <v/>
      </c>
      <c r="O2621" s="17" t="str">
        <f aca="false">IF($C2621="","",N(商品マスタ!$R2620))</f>
        <v/>
      </c>
      <c r="P2621" s="17" t="str">
        <f aca="false">IF($C2621="","",IF($F2621="理論",(N($O2621)+N($N2621))-N($G2621),(N($O2621)+N($N2621))-N($I2621)))</f>
        <v/>
      </c>
      <c r="Q2621" s="17" t="str">
        <f aca="false">IF($C2621="","",MAX(1,N(商品マスタ!$K2620)))</f>
        <v/>
      </c>
      <c r="R2621" s="39" t="str">
        <f aca="false">IF($C2621="","",IF(N($P2621)/N($Q2621)&lt;=0,"",ROUNDUP(N($P2621)/N($Q2621),0)))</f>
        <v/>
      </c>
      <c r="S2621" s="14"/>
      <c r="T2621" s="40" t="str">
        <f aca="false">IF($C2621="","",N(商品マスタ!$M2620))</f>
        <v/>
      </c>
      <c r="U2621" s="40" t="str">
        <f aca="false">IF($S2621="","",N($S2621)*N($T2621))</f>
        <v/>
      </c>
      <c r="V2621" s="18"/>
    </row>
    <row r="2622" customFormat="false" ht="15" hidden="false" customHeight="false" outlineLevel="0" collapsed="false">
      <c r="B2622" s="12" t="n">
        <v>2616</v>
      </c>
      <c r="C2622" s="36" t="str">
        <f aca="false">IF(商品マスタ!$C2621="","",商品マスタ!$C2621)</f>
        <v/>
      </c>
      <c r="D2622" s="12" t="str">
        <f aca="false">IF($C2622="","",商品マスタ!$D2621)</f>
        <v/>
      </c>
      <c r="E2622" s="12" t="str">
        <f aca="false">IF($C2622="","",商品マスタ!$G2621)</f>
        <v/>
      </c>
      <c r="F2622" s="12" t="str">
        <f aca="false">IF($C2622="","",IF(商品マスタ!$P2621="","理論",商品マスタ!$P2621))</f>
        <v/>
      </c>
      <c r="G2622" s="17" t="str">
        <f aca="false">IF($C2622="","",N(商品マスタ!$H2621))</f>
        <v/>
      </c>
      <c r="H2622" s="14"/>
      <c r="I2622" s="17" t="str">
        <f aca="false">IF($C2622="","",N($H2622)*N(商品マスタ!$N2621))</f>
        <v/>
      </c>
      <c r="J2622" s="17" t="str">
        <f aca="false">IF($C2622="","",N($I2622)-N($G2622))</f>
        <v/>
      </c>
      <c r="K2622" s="37" t="str">
        <f aca="false">IF($C2622="","",N(商品マスタ!$I2621))</f>
        <v/>
      </c>
      <c r="L2622" s="17" t="str">
        <f aca="false">IF($C2622="","",MAX(1,N(商品マスタ!$J2621)))</f>
        <v/>
      </c>
      <c r="M2622" s="38" t="str">
        <f aca="false">IF($C2622="","",N(TOP!$C$16)*N($K2622))</f>
        <v/>
      </c>
      <c r="N2622" s="17" t="str">
        <f aca="false">IF($C2622="","",ROUNDUP(N($M2622)/N($L2622),0))</f>
        <v/>
      </c>
      <c r="O2622" s="17" t="str">
        <f aca="false">IF($C2622="","",N(商品マスタ!$R2621))</f>
        <v/>
      </c>
      <c r="P2622" s="17" t="str">
        <f aca="false">IF($C2622="","",IF($F2622="理論",(N($O2622)+N($N2622))-N($G2622),(N($O2622)+N($N2622))-N($I2622)))</f>
        <v/>
      </c>
      <c r="Q2622" s="17" t="str">
        <f aca="false">IF($C2622="","",MAX(1,N(商品マスタ!$K2621)))</f>
        <v/>
      </c>
      <c r="R2622" s="39" t="str">
        <f aca="false">IF($C2622="","",IF(N($P2622)/N($Q2622)&lt;=0,"",ROUNDUP(N($P2622)/N($Q2622),0)))</f>
        <v/>
      </c>
      <c r="S2622" s="14"/>
      <c r="T2622" s="40" t="str">
        <f aca="false">IF($C2622="","",N(商品マスタ!$M2621))</f>
        <v/>
      </c>
      <c r="U2622" s="40" t="str">
        <f aca="false">IF($S2622="","",N($S2622)*N($T2622))</f>
        <v/>
      </c>
      <c r="V2622" s="18"/>
    </row>
    <row r="2623" customFormat="false" ht="15" hidden="false" customHeight="false" outlineLevel="0" collapsed="false">
      <c r="B2623" s="12" t="n">
        <v>2617</v>
      </c>
      <c r="C2623" s="36" t="str">
        <f aca="false">IF(商品マスタ!$C2622="","",商品マスタ!$C2622)</f>
        <v/>
      </c>
      <c r="D2623" s="12" t="str">
        <f aca="false">IF($C2623="","",商品マスタ!$D2622)</f>
        <v/>
      </c>
      <c r="E2623" s="12" t="str">
        <f aca="false">IF($C2623="","",商品マスタ!$G2622)</f>
        <v/>
      </c>
      <c r="F2623" s="12" t="str">
        <f aca="false">IF($C2623="","",IF(商品マスタ!$P2622="","理論",商品マスタ!$P2622))</f>
        <v/>
      </c>
      <c r="G2623" s="17" t="str">
        <f aca="false">IF($C2623="","",N(商品マスタ!$H2622))</f>
        <v/>
      </c>
      <c r="H2623" s="14"/>
      <c r="I2623" s="17" t="str">
        <f aca="false">IF($C2623="","",N($H2623)*N(商品マスタ!$N2622))</f>
        <v/>
      </c>
      <c r="J2623" s="17" t="str">
        <f aca="false">IF($C2623="","",N($I2623)-N($G2623))</f>
        <v/>
      </c>
      <c r="K2623" s="37" t="str">
        <f aca="false">IF($C2623="","",N(商品マスタ!$I2622))</f>
        <v/>
      </c>
      <c r="L2623" s="17" t="str">
        <f aca="false">IF($C2623="","",MAX(1,N(商品マスタ!$J2622)))</f>
        <v/>
      </c>
      <c r="M2623" s="38" t="str">
        <f aca="false">IF($C2623="","",N(TOP!$C$16)*N($K2623))</f>
        <v/>
      </c>
      <c r="N2623" s="17" t="str">
        <f aca="false">IF($C2623="","",ROUNDUP(N($M2623)/N($L2623),0))</f>
        <v/>
      </c>
      <c r="O2623" s="17" t="str">
        <f aca="false">IF($C2623="","",N(商品マスタ!$R2622))</f>
        <v/>
      </c>
      <c r="P2623" s="17" t="str">
        <f aca="false">IF($C2623="","",IF($F2623="理論",(N($O2623)+N($N2623))-N($G2623),(N($O2623)+N($N2623))-N($I2623)))</f>
        <v/>
      </c>
      <c r="Q2623" s="17" t="str">
        <f aca="false">IF($C2623="","",MAX(1,N(商品マスタ!$K2622)))</f>
        <v/>
      </c>
      <c r="R2623" s="39" t="str">
        <f aca="false">IF($C2623="","",IF(N($P2623)/N($Q2623)&lt;=0,"",ROUNDUP(N($P2623)/N($Q2623),0)))</f>
        <v/>
      </c>
      <c r="S2623" s="14"/>
      <c r="T2623" s="40" t="str">
        <f aca="false">IF($C2623="","",N(商品マスタ!$M2622))</f>
        <v/>
      </c>
      <c r="U2623" s="40" t="str">
        <f aca="false">IF($S2623="","",N($S2623)*N($T2623))</f>
        <v/>
      </c>
      <c r="V2623" s="18"/>
    </row>
    <row r="2624" customFormat="false" ht="15" hidden="false" customHeight="false" outlineLevel="0" collapsed="false">
      <c r="B2624" s="12" t="n">
        <v>2618</v>
      </c>
      <c r="C2624" s="36" t="str">
        <f aca="false">IF(商品マスタ!$C2623="","",商品マスタ!$C2623)</f>
        <v/>
      </c>
      <c r="D2624" s="12" t="str">
        <f aca="false">IF($C2624="","",商品マスタ!$D2623)</f>
        <v/>
      </c>
      <c r="E2624" s="12" t="str">
        <f aca="false">IF($C2624="","",商品マスタ!$G2623)</f>
        <v/>
      </c>
      <c r="F2624" s="12" t="str">
        <f aca="false">IF($C2624="","",IF(商品マスタ!$P2623="","理論",商品マスタ!$P2623))</f>
        <v/>
      </c>
      <c r="G2624" s="17" t="str">
        <f aca="false">IF($C2624="","",N(商品マスタ!$H2623))</f>
        <v/>
      </c>
      <c r="H2624" s="14"/>
      <c r="I2624" s="17" t="str">
        <f aca="false">IF($C2624="","",N($H2624)*N(商品マスタ!$N2623))</f>
        <v/>
      </c>
      <c r="J2624" s="17" t="str">
        <f aca="false">IF($C2624="","",N($I2624)-N($G2624))</f>
        <v/>
      </c>
      <c r="K2624" s="37" t="str">
        <f aca="false">IF($C2624="","",N(商品マスタ!$I2623))</f>
        <v/>
      </c>
      <c r="L2624" s="17" t="str">
        <f aca="false">IF($C2624="","",MAX(1,N(商品マスタ!$J2623)))</f>
        <v/>
      </c>
      <c r="M2624" s="38" t="str">
        <f aca="false">IF($C2624="","",N(TOP!$C$16)*N($K2624))</f>
        <v/>
      </c>
      <c r="N2624" s="17" t="str">
        <f aca="false">IF($C2624="","",ROUNDUP(N($M2624)/N($L2624),0))</f>
        <v/>
      </c>
      <c r="O2624" s="17" t="str">
        <f aca="false">IF($C2624="","",N(商品マスタ!$R2623))</f>
        <v/>
      </c>
      <c r="P2624" s="17" t="str">
        <f aca="false">IF($C2624="","",IF($F2624="理論",(N($O2624)+N($N2624))-N($G2624),(N($O2624)+N($N2624))-N($I2624)))</f>
        <v/>
      </c>
      <c r="Q2624" s="17" t="str">
        <f aca="false">IF($C2624="","",MAX(1,N(商品マスタ!$K2623)))</f>
        <v/>
      </c>
      <c r="R2624" s="39" t="str">
        <f aca="false">IF($C2624="","",IF(N($P2624)/N($Q2624)&lt;=0,"",ROUNDUP(N($P2624)/N($Q2624),0)))</f>
        <v/>
      </c>
      <c r="S2624" s="14"/>
      <c r="T2624" s="40" t="str">
        <f aca="false">IF($C2624="","",N(商品マスタ!$M2623))</f>
        <v/>
      </c>
      <c r="U2624" s="40" t="str">
        <f aca="false">IF($S2624="","",N($S2624)*N($T2624))</f>
        <v/>
      </c>
      <c r="V2624" s="18"/>
    </row>
    <row r="2625" customFormat="false" ht="15" hidden="false" customHeight="false" outlineLevel="0" collapsed="false">
      <c r="B2625" s="12" t="n">
        <v>2619</v>
      </c>
      <c r="C2625" s="36" t="str">
        <f aca="false">IF(商品マスタ!$C2624="","",商品マスタ!$C2624)</f>
        <v/>
      </c>
      <c r="D2625" s="12" t="str">
        <f aca="false">IF($C2625="","",商品マスタ!$D2624)</f>
        <v/>
      </c>
      <c r="E2625" s="12" t="str">
        <f aca="false">IF($C2625="","",商品マスタ!$G2624)</f>
        <v/>
      </c>
      <c r="F2625" s="12" t="str">
        <f aca="false">IF($C2625="","",IF(商品マスタ!$P2624="","理論",商品マスタ!$P2624))</f>
        <v/>
      </c>
      <c r="G2625" s="17" t="str">
        <f aca="false">IF($C2625="","",N(商品マスタ!$H2624))</f>
        <v/>
      </c>
      <c r="H2625" s="14"/>
      <c r="I2625" s="17" t="str">
        <f aca="false">IF($C2625="","",N($H2625)*N(商品マスタ!$N2624))</f>
        <v/>
      </c>
      <c r="J2625" s="17" t="str">
        <f aca="false">IF($C2625="","",N($I2625)-N($G2625))</f>
        <v/>
      </c>
      <c r="K2625" s="37" t="str">
        <f aca="false">IF($C2625="","",N(商品マスタ!$I2624))</f>
        <v/>
      </c>
      <c r="L2625" s="17" t="str">
        <f aca="false">IF($C2625="","",MAX(1,N(商品マスタ!$J2624)))</f>
        <v/>
      </c>
      <c r="M2625" s="38" t="str">
        <f aca="false">IF($C2625="","",N(TOP!$C$16)*N($K2625))</f>
        <v/>
      </c>
      <c r="N2625" s="17" t="str">
        <f aca="false">IF($C2625="","",ROUNDUP(N($M2625)/N($L2625),0))</f>
        <v/>
      </c>
      <c r="O2625" s="17" t="str">
        <f aca="false">IF($C2625="","",N(商品マスタ!$R2624))</f>
        <v/>
      </c>
      <c r="P2625" s="17" t="str">
        <f aca="false">IF($C2625="","",IF($F2625="理論",(N($O2625)+N($N2625))-N($G2625),(N($O2625)+N($N2625))-N($I2625)))</f>
        <v/>
      </c>
      <c r="Q2625" s="17" t="str">
        <f aca="false">IF($C2625="","",MAX(1,N(商品マスタ!$K2624)))</f>
        <v/>
      </c>
      <c r="R2625" s="39" t="str">
        <f aca="false">IF($C2625="","",IF(N($P2625)/N($Q2625)&lt;=0,"",ROUNDUP(N($P2625)/N($Q2625),0)))</f>
        <v/>
      </c>
      <c r="S2625" s="14"/>
      <c r="T2625" s="40" t="str">
        <f aca="false">IF($C2625="","",N(商品マスタ!$M2624))</f>
        <v/>
      </c>
      <c r="U2625" s="40" t="str">
        <f aca="false">IF($S2625="","",N($S2625)*N($T2625))</f>
        <v/>
      </c>
      <c r="V2625" s="18"/>
    </row>
    <row r="2626" customFormat="false" ht="15" hidden="false" customHeight="false" outlineLevel="0" collapsed="false">
      <c r="B2626" s="12" t="n">
        <v>2620</v>
      </c>
      <c r="C2626" s="36" t="str">
        <f aca="false">IF(商品マスタ!$C2625="","",商品マスタ!$C2625)</f>
        <v/>
      </c>
      <c r="D2626" s="12" t="str">
        <f aca="false">IF($C2626="","",商品マスタ!$D2625)</f>
        <v/>
      </c>
      <c r="E2626" s="12" t="str">
        <f aca="false">IF($C2626="","",商品マスタ!$G2625)</f>
        <v/>
      </c>
      <c r="F2626" s="12" t="str">
        <f aca="false">IF($C2626="","",IF(商品マスタ!$P2625="","理論",商品マスタ!$P2625))</f>
        <v/>
      </c>
      <c r="G2626" s="17" t="str">
        <f aca="false">IF($C2626="","",N(商品マスタ!$H2625))</f>
        <v/>
      </c>
      <c r="H2626" s="14"/>
      <c r="I2626" s="17" t="str">
        <f aca="false">IF($C2626="","",N($H2626)*N(商品マスタ!$N2625))</f>
        <v/>
      </c>
      <c r="J2626" s="17" t="str">
        <f aca="false">IF($C2626="","",N($I2626)-N($G2626))</f>
        <v/>
      </c>
      <c r="K2626" s="37" t="str">
        <f aca="false">IF($C2626="","",N(商品マスタ!$I2625))</f>
        <v/>
      </c>
      <c r="L2626" s="17" t="str">
        <f aca="false">IF($C2626="","",MAX(1,N(商品マスタ!$J2625)))</f>
        <v/>
      </c>
      <c r="M2626" s="38" t="str">
        <f aca="false">IF($C2626="","",N(TOP!$C$16)*N($K2626))</f>
        <v/>
      </c>
      <c r="N2626" s="17" t="str">
        <f aca="false">IF($C2626="","",ROUNDUP(N($M2626)/N($L2626),0))</f>
        <v/>
      </c>
      <c r="O2626" s="17" t="str">
        <f aca="false">IF($C2626="","",N(商品マスタ!$R2625))</f>
        <v/>
      </c>
      <c r="P2626" s="17" t="str">
        <f aca="false">IF($C2626="","",IF($F2626="理論",(N($O2626)+N($N2626))-N($G2626),(N($O2626)+N($N2626))-N($I2626)))</f>
        <v/>
      </c>
      <c r="Q2626" s="17" t="str">
        <f aca="false">IF($C2626="","",MAX(1,N(商品マスタ!$K2625)))</f>
        <v/>
      </c>
      <c r="R2626" s="39" t="str">
        <f aca="false">IF($C2626="","",IF(N($P2626)/N($Q2626)&lt;=0,"",ROUNDUP(N($P2626)/N($Q2626),0)))</f>
        <v/>
      </c>
      <c r="S2626" s="14"/>
      <c r="T2626" s="40" t="str">
        <f aca="false">IF($C2626="","",N(商品マスタ!$M2625))</f>
        <v/>
      </c>
      <c r="U2626" s="40" t="str">
        <f aca="false">IF($S2626="","",N($S2626)*N($T2626))</f>
        <v/>
      </c>
      <c r="V2626" s="18"/>
    </row>
    <row r="2627" customFormat="false" ht="15" hidden="false" customHeight="false" outlineLevel="0" collapsed="false">
      <c r="B2627" s="12" t="n">
        <v>2621</v>
      </c>
      <c r="C2627" s="36" t="str">
        <f aca="false">IF(商品マスタ!$C2626="","",商品マスタ!$C2626)</f>
        <v/>
      </c>
      <c r="D2627" s="12" t="str">
        <f aca="false">IF($C2627="","",商品マスタ!$D2626)</f>
        <v/>
      </c>
      <c r="E2627" s="12" t="str">
        <f aca="false">IF($C2627="","",商品マスタ!$G2626)</f>
        <v/>
      </c>
      <c r="F2627" s="12" t="str">
        <f aca="false">IF($C2627="","",IF(商品マスタ!$P2626="","理論",商品マスタ!$P2626))</f>
        <v/>
      </c>
      <c r="G2627" s="17" t="str">
        <f aca="false">IF($C2627="","",N(商品マスタ!$H2626))</f>
        <v/>
      </c>
      <c r="H2627" s="14"/>
      <c r="I2627" s="17" t="str">
        <f aca="false">IF($C2627="","",N($H2627)*N(商品マスタ!$N2626))</f>
        <v/>
      </c>
      <c r="J2627" s="17" t="str">
        <f aca="false">IF($C2627="","",N($I2627)-N($G2627))</f>
        <v/>
      </c>
      <c r="K2627" s="37" t="str">
        <f aca="false">IF($C2627="","",N(商品マスタ!$I2626))</f>
        <v/>
      </c>
      <c r="L2627" s="17" t="str">
        <f aca="false">IF($C2627="","",MAX(1,N(商品マスタ!$J2626)))</f>
        <v/>
      </c>
      <c r="M2627" s="38" t="str">
        <f aca="false">IF($C2627="","",N(TOP!$C$16)*N($K2627))</f>
        <v/>
      </c>
      <c r="N2627" s="17" t="str">
        <f aca="false">IF($C2627="","",ROUNDUP(N($M2627)/N($L2627),0))</f>
        <v/>
      </c>
      <c r="O2627" s="17" t="str">
        <f aca="false">IF($C2627="","",N(商品マスタ!$R2626))</f>
        <v/>
      </c>
      <c r="P2627" s="17" t="str">
        <f aca="false">IF($C2627="","",IF($F2627="理論",(N($O2627)+N($N2627))-N($G2627),(N($O2627)+N($N2627))-N($I2627)))</f>
        <v/>
      </c>
      <c r="Q2627" s="17" t="str">
        <f aca="false">IF($C2627="","",MAX(1,N(商品マスタ!$K2626)))</f>
        <v/>
      </c>
      <c r="R2627" s="39" t="str">
        <f aca="false">IF($C2627="","",IF(N($P2627)/N($Q2627)&lt;=0,"",ROUNDUP(N($P2627)/N($Q2627),0)))</f>
        <v/>
      </c>
      <c r="S2627" s="14"/>
      <c r="T2627" s="40" t="str">
        <f aca="false">IF($C2627="","",N(商品マスタ!$M2626))</f>
        <v/>
      </c>
      <c r="U2627" s="40" t="str">
        <f aca="false">IF($S2627="","",N($S2627)*N($T2627))</f>
        <v/>
      </c>
      <c r="V2627" s="18"/>
    </row>
    <row r="2628" customFormat="false" ht="15" hidden="false" customHeight="false" outlineLevel="0" collapsed="false">
      <c r="B2628" s="12" t="n">
        <v>2622</v>
      </c>
      <c r="C2628" s="36" t="str">
        <f aca="false">IF(商品マスタ!$C2627="","",商品マスタ!$C2627)</f>
        <v/>
      </c>
      <c r="D2628" s="12" t="str">
        <f aca="false">IF($C2628="","",商品マスタ!$D2627)</f>
        <v/>
      </c>
      <c r="E2628" s="12" t="str">
        <f aca="false">IF($C2628="","",商品マスタ!$G2627)</f>
        <v/>
      </c>
      <c r="F2628" s="12" t="str">
        <f aca="false">IF($C2628="","",IF(商品マスタ!$P2627="","理論",商品マスタ!$P2627))</f>
        <v/>
      </c>
      <c r="G2628" s="17" t="str">
        <f aca="false">IF($C2628="","",N(商品マスタ!$H2627))</f>
        <v/>
      </c>
      <c r="H2628" s="14"/>
      <c r="I2628" s="17" t="str">
        <f aca="false">IF($C2628="","",N($H2628)*N(商品マスタ!$N2627))</f>
        <v/>
      </c>
      <c r="J2628" s="17" t="str">
        <f aca="false">IF($C2628="","",N($I2628)-N($G2628))</f>
        <v/>
      </c>
      <c r="K2628" s="37" t="str">
        <f aca="false">IF($C2628="","",N(商品マスタ!$I2627))</f>
        <v/>
      </c>
      <c r="L2628" s="17" t="str">
        <f aca="false">IF($C2628="","",MAX(1,N(商品マスタ!$J2627)))</f>
        <v/>
      </c>
      <c r="M2628" s="38" t="str">
        <f aca="false">IF($C2628="","",N(TOP!$C$16)*N($K2628))</f>
        <v/>
      </c>
      <c r="N2628" s="17" t="str">
        <f aca="false">IF($C2628="","",ROUNDUP(N($M2628)/N($L2628),0))</f>
        <v/>
      </c>
      <c r="O2628" s="17" t="str">
        <f aca="false">IF($C2628="","",N(商品マスタ!$R2627))</f>
        <v/>
      </c>
      <c r="P2628" s="17" t="str">
        <f aca="false">IF($C2628="","",IF($F2628="理論",(N($O2628)+N($N2628))-N($G2628),(N($O2628)+N($N2628))-N($I2628)))</f>
        <v/>
      </c>
      <c r="Q2628" s="17" t="str">
        <f aca="false">IF($C2628="","",MAX(1,N(商品マスタ!$K2627)))</f>
        <v/>
      </c>
      <c r="R2628" s="39" t="str">
        <f aca="false">IF($C2628="","",IF(N($P2628)/N($Q2628)&lt;=0,"",ROUNDUP(N($P2628)/N($Q2628),0)))</f>
        <v/>
      </c>
      <c r="S2628" s="14"/>
      <c r="T2628" s="40" t="str">
        <f aca="false">IF($C2628="","",N(商品マスタ!$M2627))</f>
        <v/>
      </c>
      <c r="U2628" s="40" t="str">
        <f aca="false">IF($S2628="","",N($S2628)*N($T2628))</f>
        <v/>
      </c>
      <c r="V2628" s="18"/>
    </row>
    <row r="2629" customFormat="false" ht="15" hidden="false" customHeight="false" outlineLevel="0" collapsed="false">
      <c r="B2629" s="12" t="n">
        <v>2623</v>
      </c>
      <c r="C2629" s="36" t="str">
        <f aca="false">IF(商品マスタ!$C2628="","",商品マスタ!$C2628)</f>
        <v/>
      </c>
      <c r="D2629" s="12" t="str">
        <f aca="false">IF($C2629="","",商品マスタ!$D2628)</f>
        <v/>
      </c>
      <c r="E2629" s="12" t="str">
        <f aca="false">IF($C2629="","",商品マスタ!$G2628)</f>
        <v/>
      </c>
      <c r="F2629" s="12" t="str">
        <f aca="false">IF($C2629="","",IF(商品マスタ!$P2628="","理論",商品マスタ!$P2628))</f>
        <v/>
      </c>
      <c r="G2629" s="17" t="str">
        <f aca="false">IF($C2629="","",N(商品マスタ!$H2628))</f>
        <v/>
      </c>
      <c r="H2629" s="14"/>
      <c r="I2629" s="17" t="str">
        <f aca="false">IF($C2629="","",N($H2629)*N(商品マスタ!$N2628))</f>
        <v/>
      </c>
      <c r="J2629" s="17" t="str">
        <f aca="false">IF($C2629="","",N($I2629)-N($G2629))</f>
        <v/>
      </c>
      <c r="K2629" s="37" t="str">
        <f aca="false">IF($C2629="","",N(商品マスタ!$I2628))</f>
        <v/>
      </c>
      <c r="L2629" s="17" t="str">
        <f aca="false">IF($C2629="","",MAX(1,N(商品マスタ!$J2628)))</f>
        <v/>
      </c>
      <c r="M2629" s="38" t="str">
        <f aca="false">IF($C2629="","",N(TOP!$C$16)*N($K2629))</f>
        <v/>
      </c>
      <c r="N2629" s="17" t="str">
        <f aca="false">IF($C2629="","",ROUNDUP(N($M2629)/N($L2629),0))</f>
        <v/>
      </c>
      <c r="O2629" s="17" t="str">
        <f aca="false">IF($C2629="","",N(商品マスタ!$R2628))</f>
        <v/>
      </c>
      <c r="P2629" s="17" t="str">
        <f aca="false">IF($C2629="","",IF($F2629="理論",(N($O2629)+N($N2629))-N($G2629),(N($O2629)+N($N2629))-N($I2629)))</f>
        <v/>
      </c>
      <c r="Q2629" s="17" t="str">
        <f aca="false">IF($C2629="","",MAX(1,N(商品マスタ!$K2628)))</f>
        <v/>
      </c>
      <c r="R2629" s="39" t="str">
        <f aca="false">IF($C2629="","",IF(N($P2629)/N($Q2629)&lt;=0,"",ROUNDUP(N($P2629)/N($Q2629),0)))</f>
        <v/>
      </c>
      <c r="S2629" s="14"/>
      <c r="T2629" s="40" t="str">
        <f aca="false">IF($C2629="","",N(商品マスタ!$M2628))</f>
        <v/>
      </c>
      <c r="U2629" s="40" t="str">
        <f aca="false">IF($S2629="","",N($S2629)*N($T2629))</f>
        <v/>
      </c>
      <c r="V2629" s="18"/>
    </row>
    <row r="2630" customFormat="false" ht="15" hidden="false" customHeight="false" outlineLevel="0" collapsed="false">
      <c r="B2630" s="12" t="n">
        <v>2624</v>
      </c>
      <c r="C2630" s="36" t="str">
        <f aca="false">IF(商品マスタ!$C2629="","",商品マスタ!$C2629)</f>
        <v/>
      </c>
      <c r="D2630" s="12" t="str">
        <f aca="false">IF($C2630="","",商品マスタ!$D2629)</f>
        <v/>
      </c>
      <c r="E2630" s="12" t="str">
        <f aca="false">IF($C2630="","",商品マスタ!$G2629)</f>
        <v/>
      </c>
      <c r="F2630" s="12" t="str">
        <f aca="false">IF($C2630="","",IF(商品マスタ!$P2629="","理論",商品マスタ!$P2629))</f>
        <v/>
      </c>
      <c r="G2630" s="17" t="str">
        <f aca="false">IF($C2630="","",N(商品マスタ!$H2629))</f>
        <v/>
      </c>
      <c r="H2630" s="14"/>
      <c r="I2630" s="17" t="str">
        <f aca="false">IF($C2630="","",N($H2630)*N(商品マスタ!$N2629))</f>
        <v/>
      </c>
      <c r="J2630" s="17" t="str">
        <f aca="false">IF($C2630="","",N($I2630)-N($G2630))</f>
        <v/>
      </c>
      <c r="K2630" s="37" t="str">
        <f aca="false">IF($C2630="","",N(商品マスタ!$I2629))</f>
        <v/>
      </c>
      <c r="L2630" s="17" t="str">
        <f aca="false">IF($C2630="","",MAX(1,N(商品マスタ!$J2629)))</f>
        <v/>
      </c>
      <c r="M2630" s="38" t="str">
        <f aca="false">IF($C2630="","",N(TOP!$C$16)*N($K2630))</f>
        <v/>
      </c>
      <c r="N2630" s="17" t="str">
        <f aca="false">IF($C2630="","",ROUNDUP(N($M2630)/N($L2630),0))</f>
        <v/>
      </c>
      <c r="O2630" s="17" t="str">
        <f aca="false">IF($C2630="","",N(商品マスタ!$R2629))</f>
        <v/>
      </c>
      <c r="P2630" s="17" t="str">
        <f aca="false">IF($C2630="","",IF($F2630="理論",(N($O2630)+N($N2630))-N($G2630),(N($O2630)+N($N2630))-N($I2630)))</f>
        <v/>
      </c>
      <c r="Q2630" s="17" t="str">
        <f aca="false">IF($C2630="","",MAX(1,N(商品マスタ!$K2629)))</f>
        <v/>
      </c>
      <c r="R2630" s="39" t="str">
        <f aca="false">IF($C2630="","",IF(N($P2630)/N($Q2630)&lt;=0,"",ROUNDUP(N($P2630)/N($Q2630),0)))</f>
        <v/>
      </c>
      <c r="S2630" s="14"/>
      <c r="T2630" s="40" t="str">
        <f aca="false">IF($C2630="","",N(商品マスタ!$M2629))</f>
        <v/>
      </c>
      <c r="U2630" s="40" t="str">
        <f aca="false">IF($S2630="","",N($S2630)*N($T2630))</f>
        <v/>
      </c>
      <c r="V2630" s="18"/>
    </row>
    <row r="2631" customFormat="false" ht="15" hidden="false" customHeight="false" outlineLevel="0" collapsed="false">
      <c r="B2631" s="12" t="n">
        <v>2625</v>
      </c>
      <c r="C2631" s="36" t="str">
        <f aca="false">IF(商品マスタ!$C2630="","",商品マスタ!$C2630)</f>
        <v/>
      </c>
      <c r="D2631" s="12" t="str">
        <f aca="false">IF($C2631="","",商品マスタ!$D2630)</f>
        <v/>
      </c>
      <c r="E2631" s="12" t="str">
        <f aca="false">IF($C2631="","",商品マスタ!$G2630)</f>
        <v/>
      </c>
      <c r="F2631" s="12" t="str">
        <f aca="false">IF($C2631="","",IF(商品マスタ!$P2630="","理論",商品マスタ!$P2630))</f>
        <v/>
      </c>
      <c r="G2631" s="17" t="str">
        <f aca="false">IF($C2631="","",N(商品マスタ!$H2630))</f>
        <v/>
      </c>
      <c r="H2631" s="14"/>
      <c r="I2631" s="17" t="str">
        <f aca="false">IF($C2631="","",N($H2631)*N(商品マスタ!$N2630))</f>
        <v/>
      </c>
      <c r="J2631" s="17" t="str">
        <f aca="false">IF($C2631="","",N($I2631)-N($G2631))</f>
        <v/>
      </c>
      <c r="K2631" s="37" t="str">
        <f aca="false">IF($C2631="","",N(商品マスタ!$I2630))</f>
        <v/>
      </c>
      <c r="L2631" s="17" t="str">
        <f aca="false">IF($C2631="","",MAX(1,N(商品マスタ!$J2630)))</f>
        <v/>
      </c>
      <c r="M2631" s="38" t="str">
        <f aca="false">IF($C2631="","",N(TOP!$C$16)*N($K2631))</f>
        <v/>
      </c>
      <c r="N2631" s="17" t="str">
        <f aca="false">IF($C2631="","",ROUNDUP(N($M2631)/N($L2631),0))</f>
        <v/>
      </c>
      <c r="O2631" s="17" t="str">
        <f aca="false">IF($C2631="","",N(商品マスタ!$R2630))</f>
        <v/>
      </c>
      <c r="P2631" s="17" t="str">
        <f aca="false">IF($C2631="","",IF($F2631="理論",(N($O2631)+N($N2631))-N($G2631),(N($O2631)+N($N2631))-N($I2631)))</f>
        <v/>
      </c>
      <c r="Q2631" s="17" t="str">
        <f aca="false">IF($C2631="","",MAX(1,N(商品マスタ!$K2630)))</f>
        <v/>
      </c>
      <c r="R2631" s="39" t="str">
        <f aca="false">IF($C2631="","",IF(N($P2631)/N($Q2631)&lt;=0,"",ROUNDUP(N($P2631)/N($Q2631),0)))</f>
        <v/>
      </c>
      <c r="S2631" s="14"/>
      <c r="T2631" s="40" t="str">
        <f aca="false">IF($C2631="","",N(商品マスタ!$M2630))</f>
        <v/>
      </c>
      <c r="U2631" s="40" t="str">
        <f aca="false">IF($S2631="","",N($S2631)*N($T2631))</f>
        <v/>
      </c>
      <c r="V2631" s="18"/>
    </row>
    <row r="2632" customFormat="false" ht="15" hidden="false" customHeight="false" outlineLevel="0" collapsed="false">
      <c r="B2632" s="12" t="n">
        <v>2626</v>
      </c>
      <c r="C2632" s="36" t="str">
        <f aca="false">IF(商品マスタ!$C2631="","",商品マスタ!$C2631)</f>
        <v/>
      </c>
      <c r="D2632" s="12" t="str">
        <f aca="false">IF($C2632="","",商品マスタ!$D2631)</f>
        <v/>
      </c>
      <c r="E2632" s="12" t="str">
        <f aca="false">IF($C2632="","",商品マスタ!$G2631)</f>
        <v/>
      </c>
      <c r="F2632" s="12" t="str">
        <f aca="false">IF($C2632="","",IF(商品マスタ!$P2631="","理論",商品マスタ!$P2631))</f>
        <v/>
      </c>
      <c r="G2632" s="17" t="str">
        <f aca="false">IF($C2632="","",N(商品マスタ!$H2631))</f>
        <v/>
      </c>
      <c r="H2632" s="14"/>
      <c r="I2632" s="17" t="str">
        <f aca="false">IF($C2632="","",N($H2632)*N(商品マスタ!$N2631))</f>
        <v/>
      </c>
      <c r="J2632" s="17" t="str">
        <f aca="false">IF($C2632="","",N($I2632)-N($G2632))</f>
        <v/>
      </c>
      <c r="K2632" s="37" t="str">
        <f aca="false">IF($C2632="","",N(商品マスタ!$I2631))</f>
        <v/>
      </c>
      <c r="L2632" s="17" t="str">
        <f aca="false">IF($C2632="","",MAX(1,N(商品マスタ!$J2631)))</f>
        <v/>
      </c>
      <c r="M2632" s="38" t="str">
        <f aca="false">IF($C2632="","",N(TOP!$C$16)*N($K2632))</f>
        <v/>
      </c>
      <c r="N2632" s="17" t="str">
        <f aca="false">IF($C2632="","",ROUNDUP(N($M2632)/N($L2632),0))</f>
        <v/>
      </c>
      <c r="O2632" s="17" t="str">
        <f aca="false">IF($C2632="","",N(商品マスタ!$R2631))</f>
        <v/>
      </c>
      <c r="P2632" s="17" t="str">
        <f aca="false">IF($C2632="","",IF($F2632="理論",(N($O2632)+N($N2632))-N($G2632),(N($O2632)+N($N2632))-N($I2632)))</f>
        <v/>
      </c>
      <c r="Q2632" s="17" t="str">
        <f aca="false">IF($C2632="","",MAX(1,N(商品マスタ!$K2631)))</f>
        <v/>
      </c>
      <c r="R2632" s="39" t="str">
        <f aca="false">IF($C2632="","",IF(N($P2632)/N($Q2632)&lt;=0,"",ROUNDUP(N($P2632)/N($Q2632),0)))</f>
        <v/>
      </c>
      <c r="S2632" s="14"/>
      <c r="T2632" s="40" t="str">
        <f aca="false">IF($C2632="","",N(商品マスタ!$M2631))</f>
        <v/>
      </c>
      <c r="U2632" s="40" t="str">
        <f aca="false">IF($S2632="","",N($S2632)*N($T2632))</f>
        <v/>
      </c>
      <c r="V2632" s="18"/>
    </row>
    <row r="2633" customFormat="false" ht="15" hidden="false" customHeight="false" outlineLevel="0" collapsed="false">
      <c r="B2633" s="12" t="n">
        <v>2627</v>
      </c>
      <c r="C2633" s="36" t="str">
        <f aca="false">IF(商品マスタ!$C2632="","",商品マスタ!$C2632)</f>
        <v/>
      </c>
      <c r="D2633" s="12" t="str">
        <f aca="false">IF($C2633="","",商品マスタ!$D2632)</f>
        <v/>
      </c>
      <c r="E2633" s="12" t="str">
        <f aca="false">IF($C2633="","",商品マスタ!$G2632)</f>
        <v/>
      </c>
      <c r="F2633" s="12" t="str">
        <f aca="false">IF($C2633="","",IF(商品マスタ!$P2632="","理論",商品マスタ!$P2632))</f>
        <v/>
      </c>
      <c r="G2633" s="17" t="str">
        <f aca="false">IF($C2633="","",N(商品マスタ!$H2632))</f>
        <v/>
      </c>
      <c r="H2633" s="14"/>
      <c r="I2633" s="17" t="str">
        <f aca="false">IF($C2633="","",N($H2633)*N(商品マスタ!$N2632))</f>
        <v/>
      </c>
      <c r="J2633" s="17" t="str">
        <f aca="false">IF($C2633="","",N($I2633)-N($G2633))</f>
        <v/>
      </c>
      <c r="K2633" s="37" t="str">
        <f aca="false">IF($C2633="","",N(商品マスタ!$I2632))</f>
        <v/>
      </c>
      <c r="L2633" s="17" t="str">
        <f aca="false">IF($C2633="","",MAX(1,N(商品マスタ!$J2632)))</f>
        <v/>
      </c>
      <c r="M2633" s="38" t="str">
        <f aca="false">IF($C2633="","",N(TOP!$C$16)*N($K2633))</f>
        <v/>
      </c>
      <c r="N2633" s="17" t="str">
        <f aca="false">IF($C2633="","",ROUNDUP(N($M2633)/N($L2633),0))</f>
        <v/>
      </c>
      <c r="O2633" s="17" t="str">
        <f aca="false">IF($C2633="","",N(商品マスタ!$R2632))</f>
        <v/>
      </c>
      <c r="P2633" s="17" t="str">
        <f aca="false">IF($C2633="","",IF($F2633="理論",(N($O2633)+N($N2633))-N($G2633),(N($O2633)+N($N2633))-N($I2633)))</f>
        <v/>
      </c>
      <c r="Q2633" s="17" t="str">
        <f aca="false">IF($C2633="","",MAX(1,N(商品マスタ!$K2632)))</f>
        <v/>
      </c>
      <c r="R2633" s="39" t="str">
        <f aca="false">IF($C2633="","",IF(N($P2633)/N($Q2633)&lt;=0,"",ROUNDUP(N($P2633)/N($Q2633),0)))</f>
        <v/>
      </c>
      <c r="S2633" s="14"/>
      <c r="T2633" s="40" t="str">
        <f aca="false">IF($C2633="","",N(商品マスタ!$M2632))</f>
        <v/>
      </c>
      <c r="U2633" s="40" t="str">
        <f aca="false">IF($S2633="","",N($S2633)*N($T2633))</f>
        <v/>
      </c>
      <c r="V2633" s="18"/>
    </row>
    <row r="2634" customFormat="false" ht="15" hidden="false" customHeight="false" outlineLevel="0" collapsed="false">
      <c r="B2634" s="12" t="n">
        <v>2628</v>
      </c>
      <c r="C2634" s="36" t="str">
        <f aca="false">IF(商品マスタ!$C2633="","",商品マスタ!$C2633)</f>
        <v/>
      </c>
      <c r="D2634" s="12" t="str">
        <f aca="false">IF($C2634="","",商品マスタ!$D2633)</f>
        <v/>
      </c>
      <c r="E2634" s="12" t="str">
        <f aca="false">IF($C2634="","",商品マスタ!$G2633)</f>
        <v/>
      </c>
      <c r="F2634" s="12" t="str">
        <f aca="false">IF($C2634="","",IF(商品マスタ!$P2633="","理論",商品マスタ!$P2633))</f>
        <v/>
      </c>
      <c r="G2634" s="17" t="str">
        <f aca="false">IF($C2634="","",N(商品マスタ!$H2633))</f>
        <v/>
      </c>
      <c r="H2634" s="14"/>
      <c r="I2634" s="17" t="str">
        <f aca="false">IF($C2634="","",N($H2634)*N(商品マスタ!$N2633))</f>
        <v/>
      </c>
      <c r="J2634" s="17" t="str">
        <f aca="false">IF($C2634="","",N($I2634)-N($G2634))</f>
        <v/>
      </c>
      <c r="K2634" s="37" t="str">
        <f aca="false">IF($C2634="","",N(商品マスタ!$I2633))</f>
        <v/>
      </c>
      <c r="L2634" s="17" t="str">
        <f aca="false">IF($C2634="","",MAX(1,N(商品マスタ!$J2633)))</f>
        <v/>
      </c>
      <c r="M2634" s="38" t="str">
        <f aca="false">IF($C2634="","",N(TOP!$C$16)*N($K2634))</f>
        <v/>
      </c>
      <c r="N2634" s="17" t="str">
        <f aca="false">IF($C2634="","",ROUNDUP(N($M2634)/N($L2634),0))</f>
        <v/>
      </c>
      <c r="O2634" s="17" t="str">
        <f aca="false">IF($C2634="","",N(商品マスタ!$R2633))</f>
        <v/>
      </c>
      <c r="P2634" s="17" t="str">
        <f aca="false">IF($C2634="","",IF($F2634="理論",(N($O2634)+N($N2634))-N($G2634),(N($O2634)+N($N2634))-N($I2634)))</f>
        <v/>
      </c>
      <c r="Q2634" s="17" t="str">
        <f aca="false">IF($C2634="","",MAX(1,N(商品マスタ!$K2633)))</f>
        <v/>
      </c>
      <c r="R2634" s="39" t="str">
        <f aca="false">IF($C2634="","",IF(N($P2634)/N($Q2634)&lt;=0,"",ROUNDUP(N($P2634)/N($Q2634),0)))</f>
        <v/>
      </c>
      <c r="S2634" s="14"/>
      <c r="T2634" s="40" t="str">
        <f aca="false">IF($C2634="","",N(商品マスタ!$M2633))</f>
        <v/>
      </c>
      <c r="U2634" s="40" t="str">
        <f aca="false">IF($S2634="","",N($S2634)*N($T2634))</f>
        <v/>
      </c>
      <c r="V2634" s="18"/>
    </row>
    <row r="2635" customFormat="false" ht="15" hidden="false" customHeight="false" outlineLevel="0" collapsed="false">
      <c r="B2635" s="12" t="n">
        <v>2629</v>
      </c>
      <c r="C2635" s="36" t="str">
        <f aca="false">IF(商品マスタ!$C2634="","",商品マスタ!$C2634)</f>
        <v/>
      </c>
      <c r="D2635" s="12" t="str">
        <f aca="false">IF($C2635="","",商品マスタ!$D2634)</f>
        <v/>
      </c>
      <c r="E2635" s="12" t="str">
        <f aca="false">IF($C2635="","",商品マスタ!$G2634)</f>
        <v/>
      </c>
      <c r="F2635" s="12" t="str">
        <f aca="false">IF($C2635="","",IF(商品マスタ!$P2634="","理論",商品マスタ!$P2634))</f>
        <v/>
      </c>
      <c r="G2635" s="17" t="str">
        <f aca="false">IF($C2635="","",N(商品マスタ!$H2634))</f>
        <v/>
      </c>
      <c r="H2635" s="14"/>
      <c r="I2635" s="17" t="str">
        <f aca="false">IF($C2635="","",N($H2635)*N(商品マスタ!$N2634))</f>
        <v/>
      </c>
      <c r="J2635" s="17" t="str">
        <f aca="false">IF($C2635="","",N($I2635)-N($G2635))</f>
        <v/>
      </c>
      <c r="K2635" s="37" t="str">
        <f aca="false">IF($C2635="","",N(商品マスタ!$I2634))</f>
        <v/>
      </c>
      <c r="L2635" s="17" t="str">
        <f aca="false">IF($C2635="","",MAX(1,N(商品マスタ!$J2634)))</f>
        <v/>
      </c>
      <c r="M2635" s="38" t="str">
        <f aca="false">IF($C2635="","",N(TOP!$C$16)*N($K2635))</f>
        <v/>
      </c>
      <c r="N2635" s="17" t="str">
        <f aca="false">IF($C2635="","",ROUNDUP(N($M2635)/N($L2635),0))</f>
        <v/>
      </c>
      <c r="O2635" s="17" t="str">
        <f aca="false">IF($C2635="","",N(商品マスタ!$R2634))</f>
        <v/>
      </c>
      <c r="P2635" s="17" t="str">
        <f aca="false">IF($C2635="","",IF($F2635="理論",(N($O2635)+N($N2635))-N($G2635),(N($O2635)+N($N2635))-N($I2635)))</f>
        <v/>
      </c>
      <c r="Q2635" s="17" t="str">
        <f aca="false">IF($C2635="","",MAX(1,N(商品マスタ!$K2634)))</f>
        <v/>
      </c>
      <c r="R2635" s="39" t="str">
        <f aca="false">IF($C2635="","",IF(N($P2635)/N($Q2635)&lt;=0,"",ROUNDUP(N($P2635)/N($Q2635),0)))</f>
        <v/>
      </c>
      <c r="S2635" s="14"/>
      <c r="T2635" s="40" t="str">
        <f aca="false">IF($C2635="","",N(商品マスタ!$M2634))</f>
        <v/>
      </c>
      <c r="U2635" s="40" t="str">
        <f aca="false">IF($S2635="","",N($S2635)*N($T2635))</f>
        <v/>
      </c>
      <c r="V2635" s="18"/>
    </row>
    <row r="2636" customFormat="false" ht="15" hidden="false" customHeight="false" outlineLevel="0" collapsed="false">
      <c r="B2636" s="12" t="n">
        <v>2630</v>
      </c>
      <c r="C2636" s="36" t="str">
        <f aca="false">IF(商品マスタ!$C2635="","",商品マスタ!$C2635)</f>
        <v/>
      </c>
      <c r="D2636" s="12" t="str">
        <f aca="false">IF($C2636="","",商品マスタ!$D2635)</f>
        <v/>
      </c>
      <c r="E2636" s="12" t="str">
        <f aca="false">IF($C2636="","",商品マスタ!$G2635)</f>
        <v/>
      </c>
      <c r="F2636" s="12" t="str">
        <f aca="false">IF($C2636="","",IF(商品マスタ!$P2635="","理論",商品マスタ!$P2635))</f>
        <v/>
      </c>
      <c r="G2636" s="17" t="str">
        <f aca="false">IF($C2636="","",N(商品マスタ!$H2635))</f>
        <v/>
      </c>
      <c r="H2636" s="14"/>
      <c r="I2636" s="17" t="str">
        <f aca="false">IF($C2636="","",N($H2636)*N(商品マスタ!$N2635))</f>
        <v/>
      </c>
      <c r="J2636" s="17" t="str">
        <f aca="false">IF($C2636="","",N($I2636)-N($G2636))</f>
        <v/>
      </c>
      <c r="K2636" s="37" t="str">
        <f aca="false">IF($C2636="","",N(商品マスタ!$I2635))</f>
        <v/>
      </c>
      <c r="L2636" s="17" t="str">
        <f aca="false">IF($C2636="","",MAX(1,N(商品マスタ!$J2635)))</f>
        <v/>
      </c>
      <c r="M2636" s="38" t="str">
        <f aca="false">IF($C2636="","",N(TOP!$C$16)*N($K2636))</f>
        <v/>
      </c>
      <c r="N2636" s="17" t="str">
        <f aca="false">IF($C2636="","",ROUNDUP(N($M2636)/N($L2636),0))</f>
        <v/>
      </c>
      <c r="O2636" s="17" t="str">
        <f aca="false">IF($C2636="","",N(商品マスタ!$R2635))</f>
        <v/>
      </c>
      <c r="P2636" s="17" t="str">
        <f aca="false">IF($C2636="","",IF($F2636="理論",(N($O2636)+N($N2636))-N($G2636),(N($O2636)+N($N2636))-N($I2636)))</f>
        <v/>
      </c>
      <c r="Q2636" s="17" t="str">
        <f aca="false">IF($C2636="","",MAX(1,N(商品マスタ!$K2635)))</f>
        <v/>
      </c>
      <c r="R2636" s="39" t="str">
        <f aca="false">IF($C2636="","",IF(N($P2636)/N($Q2636)&lt;=0,"",ROUNDUP(N($P2636)/N($Q2636),0)))</f>
        <v/>
      </c>
      <c r="S2636" s="14"/>
      <c r="T2636" s="40" t="str">
        <f aca="false">IF($C2636="","",N(商品マスタ!$M2635))</f>
        <v/>
      </c>
      <c r="U2636" s="40" t="str">
        <f aca="false">IF($S2636="","",N($S2636)*N($T2636))</f>
        <v/>
      </c>
      <c r="V2636" s="18"/>
    </row>
    <row r="2637" customFormat="false" ht="15" hidden="false" customHeight="false" outlineLevel="0" collapsed="false">
      <c r="B2637" s="12" t="n">
        <v>2631</v>
      </c>
      <c r="C2637" s="36" t="str">
        <f aca="false">IF(商品マスタ!$C2636="","",商品マスタ!$C2636)</f>
        <v/>
      </c>
      <c r="D2637" s="12" t="str">
        <f aca="false">IF($C2637="","",商品マスタ!$D2636)</f>
        <v/>
      </c>
      <c r="E2637" s="12" t="str">
        <f aca="false">IF($C2637="","",商品マスタ!$G2636)</f>
        <v/>
      </c>
      <c r="F2637" s="12" t="str">
        <f aca="false">IF($C2637="","",IF(商品マスタ!$P2636="","理論",商品マスタ!$P2636))</f>
        <v/>
      </c>
      <c r="G2637" s="17" t="str">
        <f aca="false">IF($C2637="","",N(商品マスタ!$H2636))</f>
        <v/>
      </c>
      <c r="H2637" s="14"/>
      <c r="I2637" s="17" t="str">
        <f aca="false">IF($C2637="","",N($H2637)*N(商品マスタ!$N2636))</f>
        <v/>
      </c>
      <c r="J2637" s="17" t="str">
        <f aca="false">IF($C2637="","",N($I2637)-N($G2637))</f>
        <v/>
      </c>
      <c r="K2637" s="37" t="str">
        <f aca="false">IF($C2637="","",N(商品マスタ!$I2636))</f>
        <v/>
      </c>
      <c r="L2637" s="17" t="str">
        <f aca="false">IF($C2637="","",MAX(1,N(商品マスタ!$J2636)))</f>
        <v/>
      </c>
      <c r="M2637" s="38" t="str">
        <f aca="false">IF($C2637="","",N(TOP!$C$16)*N($K2637))</f>
        <v/>
      </c>
      <c r="N2637" s="17" t="str">
        <f aca="false">IF($C2637="","",ROUNDUP(N($M2637)/N($L2637),0))</f>
        <v/>
      </c>
      <c r="O2637" s="17" t="str">
        <f aca="false">IF($C2637="","",N(商品マスタ!$R2636))</f>
        <v/>
      </c>
      <c r="P2637" s="17" t="str">
        <f aca="false">IF($C2637="","",IF($F2637="理論",(N($O2637)+N($N2637))-N($G2637),(N($O2637)+N($N2637))-N($I2637)))</f>
        <v/>
      </c>
      <c r="Q2637" s="17" t="str">
        <f aca="false">IF($C2637="","",MAX(1,N(商品マスタ!$K2636)))</f>
        <v/>
      </c>
      <c r="R2637" s="39" t="str">
        <f aca="false">IF($C2637="","",IF(N($P2637)/N($Q2637)&lt;=0,"",ROUNDUP(N($P2637)/N($Q2637),0)))</f>
        <v/>
      </c>
      <c r="S2637" s="14"/>
      <c r="T2637" s="40" t="str">
        <f aca="false">IF($C2637="","",N(商品マスタ!$M2636))</f>
        <v/>
      </c>
      <c r="U2637" s="40" t="str">
        <f aca="false">IF($S2637="","",N($S2637)*N($T2637))</f>
        <v/>
      </c>
      <c r="V2637" s="18"/>
    </row>
    <row r="2638" customFormat="false" ht="15" hidden="false" customHeight="false" outlineLevel="0" collapsed="false">
      <c r="B2638" s="12" t="n">
        <v>2632</v>
      </c>
      <c r="C2638" s="36" t="str">
        <f aca="false">IF(商品マスタ!$C2637="","",商品マスタ!$C2637)</f>
        <v/>
      </c>
      <c r="D2638" s="12" t="str">
        <f aca="false">IF($C2638="","",商品マスタ!$D2637)</f>
        <v/>
      </c>
      <c r="E2638" s="12" t="str">
        <f aca="false">IF($C2638="","",商品マスタ!$G2637)</f>
        <v/>
      </c>
      <c r="F2638" s="12" t="str">
        <f aca="false">IF($C2638="","",IF(商品マスタ!$P2637="","理論",商品マスタ!$P2637))</f>
        <v/>
      </c>
      <c r="G2638" s="17" t="str">
        <f aca="false">IF($C2638="","",N(商品マスタ!$H2637))</f>
        <v/>
      </c>
      <c r="H2638" s="14"/>
      <c r="I2638" s="17" t="str">
        <f aca="false">IF($C2638="","",N($H2638)*N(商品マスタ!$N2637))</f>
        <v/>
      </c>
      <c r="J2638" s="17" t="str">
        <f aca="false">IF($C2638="","",N($I2638)-N($G2638))</f>
        <v/>
      </c>
      <c r="K2638" s="37" t="str">
        <f aca="false">IF($C2638="","",N(商品マスタ!$I2637))</f>
        <v/>
      </c>
      <c r="L2638" s="17" t="str">
        <f aca="false">IF($C2638="","",MAX(1,N(商品マスタ!$J2637)))</f>
        <v/>
      </c>
      <c r="M2638" s="38" t="str">
        <f aca="false">IF($C2638="","",N(TOP!$C$16)*N($K2638))</f>
        <v/>
      </c>
      <c r="N2638" s="17" t="str">
        <f aca="false">IF($C2638="","",ROUNDUP(N($M2638)/N($L2638),0))</f>
        <v/>
      </c>
      <c r="O2638" s="17" t="str">
        <f aca="false">IF($C2638="","",N(商品マスタ!$R2637))</f>
        <v/>
      </c>
      <c r="P2638" s="17" t="str">
        <f aca="false">IF($C2638="","",IF($F2638="理論",(N($O2638)+N($N2638))-N($G2638),(N($O2638)+N($N2638))-N($I2638)))</f>
        <v/>
      </c>
      <c r="Q2638" s="17" t="str">
        <f aca="false">IF($C2638="","",MAX(1,N(商品マスタ!$K2637)))</f>
        <v/>
      </c>
      <c r="R2638" s="39" t="str">
        <f aca="false">IF($C2638="","",IF(N($P2638)/N($Q2638)&lt;=0,"",ROUNDUP(N($P2638)/N($Q2638),0)))</f>
        <v/>
      </c>
      <c r="S2638" s="14"/>
      <c r="T2638" s="40" t="str">
        <f aca="false">IF($C2638="","",N(商品マスタ!$M2637))</f>
        <v/>
      </c>
      <c r="U2638" s="40" t="str">
        <f aca="false">IF($S2638="","",N($S2638)*N($T2638))</f>
        <v/>
      </c>
      <c r="V2638" s="18"/>
    </row>
    <row r="2639" customFormat="false" ht="15" hidden="false" customHeight="false" outlineLevel="0" collapsed="false">
      <c r="B2639" s="12" t="n">
        <v>2633</v>
      </c>
      <c r="C2639" s="36" t="str">
        <f aca="false">IF(商品マスタ!$C2638="","",商品マスタ!$C2638)</f>
        <v/>
      </c>
      <c r="D2639" s="12" t="str">
        <f aca="false">IF($C2639="","",商品マスタ!$D2638)</f>
        <v/>
      </c>
      <c r="E2639" s="12" t="str">
        <f aca="false">IF($C2639="","",商品マスタ!$G2638)</f>
        <v/>
      </c>
      <c r="F2639" s="12" t="str">
        <f aca="false">IF($C2639="","",IF(商品マスタ!$P2638="","理論",商品マスタ!$P2638))</f>
        <v/>
      </c>
      <c r="G2639" s="17" t="str">
        <f aca="false">IF($C2639="","",N(商品マスタ!$H2638))</f>
        <v/>
      </c>
      <c r="H2639" s="14"/>
      <c r="I2639" s="17" t="str">
        <f aca="false">IF($C2639="","",N($H2639)*N(商品マスタ!$N2638))</f>
        <v/>
      </c>
      <c r="J2639" s="17" t="str">
        <f aca="false">IF($C2639="","",N($I2639)-N($G2639))</f>
        <v/>
      </c>
      <c r="K2639" s="37" t="str">
        <f aca="false">IF($C2639="","",N(商品マスタ!$I2638))</f>
        <v/>
      </c>
      <c r="L2639" s="17" t="str">
        <f aca="false">IF($C2639="","",MAX(1,N(商品マスタ!$J2638)))</f>
        <v/>
      </c>
      <c r="M2639" s="38" t="str">
        <f aca="false">IF($C2639="","",N(TOP!$C$16)*N($K2639))</f>
        <v/>
      </c>
      <c r="N2639" s="17" t="str">
        <f aca="false">IF($C2639="","",ROUNDUP(N($M2639)/N($L2639),0))</f>
        <v/>
      </c>
      <c r="O2639" s="17" t="str">
        <f aca="false">IF($C2639="","",N(商品マスタ!$R2638))</f>
        <v/>
      </c>
      <c r="P2639" s="17" t="str">
        <f aca="false">IF($C2639="","",IF($F2639="理論",(N($O2639)+N($N2639))-N($G2639),(N($O2639)+N($N2639))-N($I2639)))</f>
        <v/>
      </c>
      <c r="Q2639" s="17" t="str">
        <f aca="false">IF($C2639="","",MAX(1,N(商品マスタ!$K2638)))</f>
        <v/>
      </c>
      <c r="R2639" s="39" t="str">
        <f aca="false">IF($C2639="","",IF(N($P2639)/N($Q2639)&lt;=0,"",ROUNDUP(N($P2639)/N($Q2639),0)))</f>
        <v/>
      </c>
      <c r="S2639" s="14"/>
      <c r="T2639" s="40" t="str">
        <f aca="false">IF($C2639="","",N(商品マスタ!$M2638))</f>
        <v/>
      </c>
      <c r="U2639" s="40" t="str">
        <f aca="false">IF($S2639="","",N($S2639)*N($T2639))</f>
        <v/>
      </c>
      <c r="V2639" s="18"/>
    </row>
    <row r="2640" customFormat="false" ht="15" hidden="false" customHeight="false" outlineLevel="0" collapsed="false">
      <c r="B2640" s="12" t="n">
        <v>2634</v>
      </c>
      <c r="C2640" s="36" t="str">
        <f aca="false">IF(商品マスタ!$C2639="","",商品マスタ!$C2639)</f>
        <v/>
      </c>
      <c r="D2640" s="12" t="str">
        <f aca="false">IF($C2640="","",商品マスタ!$D2639)</f>
        <v/>
      </c>
      <c r="E2640" s="12" t="str">
        <f aca="false">IF($C2640="","",商品マスタ!$G2639)</f>
        <v/>
      </c>
      <c r="F2640" s="12" t="str">
        <f aca="false">IF($C2640="","",IF(商品マスタ!$P2639="","理論",商品マスタ!$P2639))</f>
        <v/>
      </c>
      <c r="G2640" s="17" t="str">
        <f aca="false">IF($C2640="","",N(商品マスタ!$H2639))</f>
        <v/>
      </c>
      <c r="H2640" s="14"/>
      <c r="I2640" s="17" t="str">
        <f aca="false">IF($C2640="","",N($H2640)*N(商品マスタ!$N2639))</f>
        <v/>
      </c>
      <c r="J2640" s="17" t="str">
        <f aca="false">IF($C2640="","",N($I2640)-N($G2640))</f>
        <v/>
      </c>
      <c r="K2640" s="37" t="str">
        <f aca="false">IF($C2640="","",N(商品マスタ!$I2639))</f>
        <v/>
      </c>
      <c r="L2640" s="17" t="str">
        <f aca="false">IF($C2640="","",MAX(1,N(商品マスタ!$J2639)))</f>
        <v/>
      </c>
      <c r="M2640" s="38" t="str">
        <f aca="false">IF($C2640="","",N(TOP!$C$16)*N($K2640))</f>
        <v/>
      </c>
      <c r="N2640" s="17" t="str">
        <f aca="false">IF($C2640="","",ROUNDUP(N($M2640)/N($L2640),0))</f>
        <v/>
      </c>
      <c r="O2640" s="17" t="str">
        <f aca="false">IF($C2640="","",N(商品マスタ!$R2639))</f>
        <v/>
      </c>
      <c r="P2640" s="17" t="str">
        <f aca="false">IF($C2640="","",IF($F2640="理論",(N($O2640)+N($N2640))-N($G2640),(N($O2640)+N($N2640))-N($I2640)))</f>
        <v/>
      </c>
      <c r="Q2640" s="17" t="str">
        <f aca="false">IF($C2640="","",MAX(1,N(商品マスタ!$K2639)))</f>
        <v/>
      </c>
      <c r="R2640" s="39" t="str">
        <f aca="false">IF($C2640="","",IF(N($P2640)/N($Q2640)&lt;=0,"",ROUNDUP(N($P2640)/N($Q2640),0)))</f>
        <v/>
      </c>
      <c r="S2640" s="14"/>
      <c r="T2640" s="40" t="str">
        <f aca="false">IF($C2640="","",N(商品マスタ!$M2639))</f>
        <v/>
      </c>
      <c r="U2640" s="40" t="str">
        <f aca="false">IF($S2640="","",N($S2640)*N($T2640))</f>
        <v/>
      </c>
      <c r="V2640" s="18"/>
    </row>
    <row r="2641" customFormat="false" ht="15" hidden="false" customHeight="false" outlineLevel="0" collapsed="false">
      <c r="B2641" s="12" t="n">
        <v>2635</v>
      </c>
      <c r="C2641" s="36" t="str">
        <f aca="false">IF(商品マスタ!$C2640="","",商品マスタ!$C2640)</f>
        <v/>
      </c>
      <c r="D2641" s="12" t="str">
        <f aca="false">IF($C2641="","",商品マスタ!$D2640)</f>
        <v/>
      </c>
      <c r="E2641" s="12" t="str">
        <f aca="false">IF($C2641="","",商品マスタ!$G2640)</f>
        <v/>
      </c>
      <c r="F2641" s="12" t="str">
        <f aca="false">IF($C2641="","",IF(商品マスタ!$P2640="","理論",商品マスタ!$P2640))</f>
        <v/>
      </c>
      <c r="G2641" s="17" t="str">
        <f aca="false">IF($C2641="","",N(商品マスタ!$H2640))</f>
        <v/>
      </c>
      <c r="H2641" s="14"/>
      <c r="I2641" s="17" t="str">
        <f aca="false">IF($C2641="","",N($H2641)*N(商品マスタ!$N2640))</f>
        <v/>
      </c>
      <c r="J2641" s="17" t="str">
        <f aca="false">IF($C2641="","",N($I2641)-N($G2641))</f>
        <v/>
      </c>
      <c r="K2641" s="37" t="str">
        <f aca="false">IF($C2641="","",N(商品マスタ!$I2640))</f>
        <v/>
      </c>
      <c r="L2641" s="17" t="str">
        <f aca="false">IF($C2641="","",MAX(1,N(商品マスタ!$J2640)))</f>
        <v/>
      </c>
      <c r="M2641" s="38" t="str">
        <f aca="false">IF($C2641="","",N(TOP!$C$16)*N($K2641))</f>
        <v/>
      </c>
      <c r="N2641" s="17" t="str">
        <f aca="false">IF($C2641="","",ROUNDUP(N($M2641)/N($L2641),0))</f>
        <v/>
      </c>
      <c r="O2641" s="17" t="str">
        <f aca="false">IF($C2641="","",N(商品マスタ!$R2640))</f>
        <v/>
      </c>
      <c r="P2641" s="17" t="str">
        <f aca="false">IF($C2641="","",IF($F2641="理論",(N($O2641)+N($N2641))-N($G2641),(N($O2641)+N($N2641))-N($I2641)))</f>
        <v/>
      </c>
      <c r="Q2641" s="17" t="str">
        <f aca="false">IF($C2641="","",MAX(1,N(商品マスタ!$K2640)))</f>
        <v/>
      </c>
      <c r="R2641" s="39" t="str">
        <f aca="false">IF($C2641="","",IF(N($P2641)/N($Q2641)&lt;=0,"",ROUNDUP(N($P2641)/N($Q2641),0)))</f>
        <v/>
      </c>
      <c r="S2641" s="14"/>
      <c r="T2641" s="40" t="str">
        <f aca="false">IF($C2641="","",N(商品マスタ!$M2640))</f>
        <v/>
      </c>
      <c r="U2641" s="40" t="str">
        <f aca="false">IF($S2641="","",N($S2641)*N($T2641))</f>
        <v/>
      </c>
      <c r="V2641" s="18"/>
    </row>
    <row r="2642" customFormat="false" ht="15" hidden="false" customHeight="false" outlineLevel="0" collapsed="false">
      <c r="B2642" s="12" t="n">
        <v>2636</v>
      </c>
      <c r="C2642" s="36" t="str">
        <f aca="false">IF(商品マスタ!$C2641="","",商品マスタ!$C2641)</f>
        <v/>
      </c>
      <c r="D2642" s="12" t="str">
        <f aca="false">IF($C2642="","",商品マスタ!$D2641)</f>
        <v/>
      </c>
      <c r="E2642" s="12" t="str">
        <f aca="false">IF($C2642="","",商品マスタ!$G2641)</f>
        <v/>
      </c>
      <c r="F2642" s="12" t="str">
        <f aca="false">IF($C2642="","",IF(商品マスタ!$P2641="","理論",商品マスタ!$P2641))</f>
        <v/>
      </c>
      <c r="G2642" s="17" t="str">
        <f aca="false">IF($C2642="","",N(商品マスタ!$H2641))</f>
        <v/>
      </c>
      <c r="H2642" s="14"/>
      <c r="I2642" s="17" t="str">
        <f aca="false">IF($C2642="","",N($H2642)*N(商品マスタ!$N2641))</f>
        <v/>
      </c>
      <c r="J2642" s="17" t="str">
        <f aca="false">IF($C2642="","",N($I2642)-N($G2642))</f>
        <v/>
      </c>
      <c r="K2642" s="37" t="str">
        <f aca="false">IF($C2642="","",N(商品マスタ!$I2641))</f>
        <v/>
      </c>
      <c r="L2642" s="17" t="str">
        <f aca="false">IF($C2642="","",MAX(1,N(商品マスタ!$J2641)))</f>
        <v/>
      </c>
      <c r="M2642" s="38" t="str">
        <f aca="false">IF($C2642="","",N(TOP!$C$16)*N($K2642))</f>
        <v/>
      </c>
      <c r="N2642" s="17" t="str">
        <f aca="false">IF($C2642="","",ROUNDUP(N($M2642)/N($L2642),0))</f>
        <v/>
      </c>
      <c r="O2642" s="17" t="str">
        <f aca="false">IF($C2642="","",N(商品マスタ!$R2641))</f>
        <v/>
      </c>
      <c r="P2642" s="17" t="str">
        <f aca="false">IF($C2642="","",IF($F2642="理論",(N($O2642)+N($N2642))-N($G2642),(N($O2642)+N($N2642))-N($I2642)))</f>
        <v/>
      </c>
      <c r="Q2642" s="17" t="str">
        <f aca="false">IF($C2642="","",MAX(1,N(商品マスタ!$K2641)))</f>
        <v/>
      </c>
      <c r="R2642" s="39" t="str">
        <f aca="false">IF($C2642="","",IF(N($P2642)/N($Q2642)&lt;=0,"",ROUNDUP(N($P2642)/N($Q2642),0)))</f>
        <v/>
      </c>
      <c r="S2642" s="14"/>
      <c r="T2642" s="40" t="str">
        <f aca="false">IF($C2642="","",N(商品マスタ!$M2641))</f>
        <v/>
      </c>
      <c r="U2642" s="40" t="str">
        <f aca="false">IF($S2642="","",N($S2642)*N($T2642))</f>
        <v/>
      </c>
      <c r="V2642" s="18"/>
    </row>
    <row r="2643" customFormat="false" ht="15" hidden="false" customHeight="false" outlineLevel="0" collapsed="false">
      <c r="B2643" s="12" t="n">
        <v>2637</v>
      </c>
      <c r="C2643" s="36" t="str">
        <f aca="false">IF(商品マスタ!$C2642="","",商品マスタ!$C2642)</f>
        <v/>
      </c>
      <c r="D2643" s="12" t="str">
        <f aca="false">IF($C2643="","",商品マスタ!$D2642)</f>
        <v/>
      </c>
      <c r="E2643" s="12" t="str">
        <f aca="false">IF($C2643="","",商品マスタ!$G2642)</f>
        <v/>
      </c>
      <c r="F2643" s="12" t="str">
        <f aca="false">IF($C2643="","",IF(商品マスタ!$P2642="","理論",商品マスタ!$P2642))</f>
        <v/>
      </c>
      <c r="G2643" s="17" t="str">
        <f aca="false">IF($C2643="","",N(商品マスタ!$H2642))</f>
        <v/>
      </c>
      <c r="H2643" s="14"/>
      <c r="I2643" s="17" t="str">
        <f aca="false">IF($C2643="","",N($H2643)*N(商品マスタ!$N2642))</f>
        <v/>
      </c>
      <c r="J2643" s="17" t="str">
        <f aca="false">IF($C2643="","",N($I2643)-N($G2643))</f>
        <v/>
      </c>
      <c r="K2643" s="37" t="str">
        <f aca="false">IF($C2643="","",N(商品マスタ!$I2642))</f>
        <v/>
      </c>
      <c r="L2643" s="17" t="str">
        <f aca="false">IF($C2643="","",MAX(1,N(商品マスタ!$J2642)))</f>
        <v/>
      </c>
      <c r="M2643" s="38" t="str">
        <f aca="false">IF($C2643="","",N(TOP!$C$16)*N($K2643))</f>
        <v/>
      </c>
      <c r="N2643" s="17" t="str">
        <f aca="false">IF($C2643="","",ROUNDUP(N($M2643)/N($L2643),0))</f>
        <v/>
      </c>
      <c r="O2643" s="17" t="str">
        <f aca="false">IF($C2643="","",N(商品マスタ!$R2642))</f>
        <v/>
      </c>
      <c r="P2643" s="17" t="str">
        <f aca="false">IF($C2643="","",IF($F2643="理論",(N($O2643)+N($N2643))-N($G2643),(N($O2643)+N($N2643))-N($I2643)))</f>
        <v/>
      </c>
      <c r="Q2643" s="17" t="str">
        <f aca="false">IF($C2643="","",MAX(1,N(商品マスタ!$K2642)))</f>
        <v/>
      </c>
      <c r="R2643" s="39" t="str">
        <f aca="false">IF($C2643="","",IF(N($P2643)/N($Q2643)&lt;=0,"",ROUNDUP(N($P2643)/N($Q2643),0)))</f>
        <v/>
      </c>
      <c r="S2643" s="14"/>
      <c r="T2643" s="40" t="str">
        <f aca="false">IF($C2643="","",N(商品マスタ!$M2642))</f>
        <v/>
      </c>
      <c r="U2643" s="40" t="str">
        <f aca="false">IF($S2643="","",N($S2643)*N($T2643))</f>
        <v/>
      </c>
      <c r="V2643" s="18"/>
    </row>
    <row r="2644" customFormat="false" ht="15" hidden="false" customHeight="false" outlineLevel="0" collapsed="false">
      <c r="B2644" s="12" t="n">
        <v>2638</v>
      </c>
      <c r="C2644" s="36" t="str">
        <f aca="false">IF(商品マスタ!$C2643="","",商品マスタ!$C2643)</f>
        <v/>
      </c>
      <c r="D2644" s="12" t="str">
        <f aca="false">IF($C2644="","",商品マスタ!$D2643)</f>
        <v/>
      </c>
      <c r="E2644" s="12" t="str">
        <f aca="false">IF($C2644="","",商品マスタ!$G2643)</f>
        <v/>
      </c>
      <c r="F2644" s="12" t="str">
        <f aca="false">IF($C2644="","",IF(商品マスタ!$P2643="","理論",商品マスタ!$P2643))</f>
        <v/>
      </c>
      <c r="G2644" s="17" t="str">
        <f aca="false">IF($C2644="","",N(商品マスタ!$H2643))</f>
        <v/>
      </c>
      <c r="H2644" s="14"/>
      <c r="I2644" s="17" t="str">
        <f aca="false">IF($C2644="","",N($H2644)*N(商品マスタ!$N2643))</f>
        <v/>
      </c>
      <c r="J2644" s="17" t="str">
        <f aca="false">IF($C2644="","",N($I2644)-N($G2644))</f>
        <v/>
      </c>
      <c r="K2644" s="37" t="str">
        <f aca="false">IF($C2644="","",N(商品マスタ!$I2643))</f>
        <v/>
      </c>
      <c r="L2644" s="17" t="str">
        <f aca="false">IF($C2644="","",MAX(1,N(商品マスタ!$J2643)))</f>
        <v/>
      </c>
      <c r="M2644" s="38" t="str">
        <f aca="false">IF($C2644="","",N(TOP!$C$16)*N($K2644))</f>
        <v/>
      </c>
      <c r="N2644" s="17" t="str">
        <f aca="false">IF($C2644="","",ROUNDUP(N($M2644)/N($L2644),0))</f>
        <v/>
      </c>
      <c r="O2644" s="17" t="str">
        <f aca="false">IF($C2644="","",N(商品マスタ!$R2643))</f>
        <v/>
      </c>
      <c r="P2644" s="17" t="str">
        <f aca="false">IF($C2644="","",IF($F2644="理論",(N($O2644)+N($N2644))-N($G2644),(N($O2644)+N($N2644))-N($I2644)))</f>
        <v/>
      </c>
      <c r="Q2644" s="17" t="str">
        <f aca="false">IF($C2644="","",MAX(1,N(商品マスタ!$K2643)))</f>
        <v/>
      </c>
      <c r="R2644" s="39" t="str">
        <f aca="false">IF($C2644="","",IF(N($P2644)/N($Q2644)&lt;=0,"",ROUNDUP(N($P2644)/N($Q2644),0)))</f>
        <v/>
      </c>
      <c r="S2644" s="14"/>
      <c r="T2644" s="40" t="str">
        <f aca="false">IF($C2644="","",N(商品マスタ!$M2643))</f>
        <v/>
      </c>
      <c r="U2644" s="40" t="str">
        <f aca="false">IF($S2644="","",N($S2644)*N($T2644))</f>
        <v/>
      </c>
      <c r="V2644" s="18"/>
    </row>
    <row r="2645" customFormat="false" ht="15" hidden="false" customHeight="false" outlineLevel="0" collapsed="false">
      <c r="B2645" s="12" t="n">
        <v>2639</v>
      </c>
      <c r="C2645" s="36" t="str">
        <f aca="false">IF(商品マスタ!$C2644="","",商品マスタ!$C2644)</f>
        <v/>
      </c>
      <c r="D2645" s="12" t="str">
        <f aca="false">IF($C2645="","",商品マスタ!$D2644)</f>
        <v/>
      </c>
      <c r="E2645" s="12" t="str">
        <f aca="false">IF($C2645="","",商品マスタ!$G2644)</f>
        <v/>
      </c>
      <c r="F2645" s="12" t="str">
        <f aca="false">IF($C2645="","",IF(商品マスタ!$P2644="","理論",商品マスタ!$P2644))</f>
        <v/>
      </c>
      <c r="G2645" s="17" t="str">
        <f aca="false">IF($C2645="","",N(商品マスタ!$H2644))</f>
        <v/>
      </c>
      <c r="H2645" s="14"/>
      <c r="I2645" s="17" t="str">
        <f aca="false">IF($C2645="","",N($H2645)*N(商品マスタ!$N2644))</f>
        <v/>
      </c>
      <c r="J2645" s="17" t="str">
        <f aca="false">IF($C2645="","",N($I2645)-N($G2645))</f>
        <v/>
      </c>
      <c r="K2645" s="37" t="str">
        <f aca="false">IF($C2645="","",N(商品マスタ!$I2644))</f>
        <v/>
      </c>
      <c r="L2645" s="17" t="str">
        <f aca="false">IF($C2645="","",MAX(1,N(商品マスタ!$J2644)))</f>
        <v/>
      </c>
      <c r="M2645" s="38" t="str">
        <f aca="false">IF($C2645="","",N(TOP!$C$16)*N($K2645))</f>
        <v/>
      </c>
      <c r="N2645" s="17" t="str">
        <f aca="false">IF($C2645="","",ROUNDUP(N($M2645)/N($L2645),0))</f>
        <v/>
      </c>
      <c r="O2645" s="17" t="str">
        <f aca="false">IF($C2645="","",N(商品マスタ!$R2644))</f>
        <v/>
      </c>
      <c r="P2645" s="17" t="str">
        <f aca="false">IF($C2645="","",IF($F2645="理論",(N($O2645)+N($N2645))-N($G2645),(N($O2645)+N($N2645))-N($I2645)))</f>
        <v/>
      </c>
      <c r="Q2645" s="17" t="str">
        <f aca="false">IF($C2645="","",MAX(1,N(商品マスタ!$K2644)))</f>
        <v/>
      </c>
      <c r="R2645" s="39" t="str">
        <f aca="false">IF($C2645="","",IF(N($P2645)/N($Q2645)&lt;=0,"",ROUNDUP(N($P2645)/N($Q2645),0)))</f>
        <v/>
      </c>
      <c r="S2645" s="14"/>
      <c r="T2645" s="40" t="str">
        <f aca="false">IF($C2645="","",N(商品マスタ!$M2644))</f>
        <v/>
      </c>
      <c r="U2645" s="40" t="str">
        <f aca="false">IF($S2645="","",N($S2645)*N($T2645))</f>
        <v/>
      </c>
      <c r="V2645" s="18"/>
    </row>
    <row r="2646" customFormat="false" ht="15" hidden="false" customHeight="false" outlineLevel="0" collapsed="false">
      <c r="B2646" s="12" t="n">
        <v>2640</v>
      </c>
      <c r="C2646" s="36" t="str">
        <f aca="false">IF(商品マスタ!$C2645="","",商品マスタ!$C2645)</f>
        <v/>
      </c>
      <c r="D2646" s="12" t="str">
        <f aca="false">IF($C2646="","",商品マスタ!$D2645)</f>
        <v/>
      </c>
      <c r="E2646" s="12" t="str">
        <f aca="false">IF($C2646="","",商品マスタ!$G2645)</f>
        <v/>
      </c>
      <c r="F2646" s="12" t="str">
        <f aca="false">IF($C2646="","",IF(商品マスタ!$P2645="","理論",商品マスタ!$P2645))</f>
        <v/>
      </c>
      <c r="G2646" s="17" t="str">
        <f aca="false">IF($C2646="","",N(商品マスタ!$H2645))</f>
        <v/>
      </c>
      <c r="H2646" s="14"/>
      <c r="I2646" s="17" t="str">
        <f aca="false">IF($C2646="","",N($H2646)*N(商品マスタ!$N2645))</f>
        <v/>
      </c>
      <c r="J2646" s="17" t="str">
        <f aca="false">IF($C2646="","",N($I2646)-N($G2646))</f>
        <v/>
      </c>
      <c r="K2646" s="37" t="str">
        <f aca="false">IF($C2646="","",N(商品マスタ!$I2645))</f>
        <v/>
      </c>
      <c r="L2646" s="17" t="str">
        <f aca="false">IF($C2646="","",MAX(1,N(商品マスタ!$J2645)))</f>
        <v/>
      </c>
      <c r="M2646" s="38" t="str">
        <f aca="false">IF($C2646="","",N(TOP!$C$16)*N($K2646))</f>
        <v/>
      </c>
      <c r="N2646" s="17" t="str">
        <f aca="false">IF($C2646="","",ROUNDUP(N($M2646)/N($L2646),0))</f>
        <v/>
      </c>
      <c r="O2646" s="17" t="str">
        <f aca="false">IF($C2646="","",N(商品マスタ!$R2645))</f>
        <v/>
      </c>
      <c r="P2646" s="17" t="str">
        <f aca="false">IF($C2646="","",IF($F2646="理論",(N($O2646)+N($N2646))-N($G2646),(N($O2646)+N($N2646))-N($I2646)))</f>
        <v/>
      </c>
      <c r="Q2646" s="17" t="str">
        <f aca="false">IF($C2646="","",MAX(1,N(商品マスタ!$K2645)))</f>
        <v/>
      </c>
      <c r="R2646" s="39" t="str">
        <f aca="false">IF($C2646="","",IF(N($P2646)/N($Q2646)&lt;=0,"",ROUNDUP(N($P2646)/N($Q2646),0)))</f>
        <v/>
      </c>
      <c r="S2646" s="14"/>
      <c r="T2646" s="40" t="str">
        <f aca="false">IF($C2646="","",N(商品マスタ!$M2645))</f>
        <v/>
      </c>
      <c r="U2646" s="40" t="str">
        <f aca="false">IF($S2646="","",N($S2646)*N($T2646))</f>
        <v/>
      </c>
      <c r="V2646" s="18"/>
    </row>
    <row r="2647" customFormat="false" ht="15" hidden="false" customHeight="false" outlineLevel="0" collapsed="false">
      <c r="B2647" s="12" t="n">
        <v>2641</v>
      </c>
      <c r="C2647" s="36" t="str">
        <f aca="false">IF(商品マスタ!$C2646="","",商品マスタ!$C2646)</f>
        <v/>
      </c>
      <c r="D2647" s="12" t="str">
        <f aca="false">IF($C2647="","",商品マスタ!$D2646)</f>
        <v/>
      </c>
      <c r="E2647" s="12" t="str">
        <f aca="false">IF($C2647="","",商品マスタ!$G2646)</f>
        <v/>
      </c>
      <c r="F2647" s="12" t="str">
        <f aca="false">IF($C2647="","",IF(商品マスタ!$P2646="","理論",商品マスタ!$P2646))</f>
        <v/>
      </c>
      <c r="G2647" s="17" t="str">
        <f aca="false">IF($C2647="","",N(商品マスタ!$H2646))</f>
        <v/>
      </c>
      <c r="H2647" s="14"/>
      <c r="I2647" s="17" t="str">
        <f aca="false">IF($C2647="","",N($H2647)*N(商品マスタ!$N2646))</f>
        <v/>
      </c>
      <c r="J2647" s="17" t="str">
        <f aca="false">IF($C2647="","",N($I2647)-N($G2647))</f>
        <v/>
      </c>
      <c r="K2647" s="37" t="str">
        <f aca="false">IF($C2647="","",N(商品マスタ!$I2646))</f>
        <v/>
      </c>
      <c r="L2647" s="17" t="str">
        <f aca="false">IF($C2647="","",MAX(1,N(商品マスタ!$J2646)))</f>
        <v/>
      </c>
      <c r="M2647" s="38" t="str">
        <f aca="false">IF($C2647="","",N(TOP!$C$16)*N($K2647))</f>
        <v/>
      </c>
      <c r="N2647" s="17" t="str">
        <f aca="false">IF($C2647="","",ROUNDUP(N($M2647)/N($L2647),0))</f>
        <v/>
      </c>
      <c r="O2647" s="17" t="str">
        <f aca="false">IF($C2647="","",N(商品マスタ!$R2646))</f>
        <v/>
      </c>
      <c r="P2647" s="17" t="str">
        <f aca="false">IF($C2647="","",IF($F2647="理論",(N($O2647)+N($N2647))-N($G2647),(N($O2647)+N($N2647))-N($I2647)))</f>
        <v/>
      </c>
      <c r="Q2647" s="17" t="str">
        <f aca="false">IF($C2647="","",MAX(1,N(商品マスタ!$K2646)))</f>
        <v/>
      </c>
      <c r="R2647" s="39" t="str">
        <f aca="false">IF($C2647="","",IF(N($P2647)/N($Q2647)&lt;=0,"",ROUNDUP(N($P2647)/N($Q2647),0)))</f>
        <v/>
      </c>
      <c r="S2647" s="14"/>
      <c r="T2647" s="40" t="str">
        <f aca="false">IF($C2647="","",N(商品マスタ!$M2646))</f>
        <v/>
      </c>
      <c r="U2647" s="40" t="str">
        <f aca="false">IF($S2647="","",N($S2647)*N($T2647))</f>
        <v/>
      </c>
      <c r="V2647" s="18"/>
    </row>
    <row r="2648" customFormat="false" ht="15" hidden="false" customHeight="false" outlineLevel="0" collapsed="false">
      <c r="B2648" s="12" t="n">
        <v>2642</v>
      </c>
      <c r="C2648" s="36" t="str">
        <f aca="false">IF(商品マスタ!$C2647="","",商品マスタ!$C2647)</f>
        <v/>
      </c>
      <c r="D2648" s="12" t="str">
        <f aca="false">IF($C2648="","",商品マスタ!$D2647)</f>
        <v/>
      </c>
      <c r="E2648" s="12" t="str">
        <f aca="false">IF($C2648="","",商品マスタ!$G2647)</f>
        <v/>
      </c>
      <c r="F2648" s="12" t="str">
        <f aca="false">IF($C2648="","",IF(商品マスタ!$P2647="","理論",商品マスタ!$P2647))</f>
        <v/>
      </c>
      <c r="G2648" s="17" t="str">
        <f aca="false">IF($C2648="","",N(商品マスタ!$H2647))</f>
        <v/>
      </c>
      <c r="H2648" s="14"/>
      <c r="I2648" s="17" t="str">
        <f aca="false">IF($C2648="","",N($H2648)*N(商品マスタ!$N2647))</f>
        <v/>
      </c>
      <c r="J2648" s="17" t="str">
        <f aca="false">IF($C2648="","",N($I2648)-N($G2648))</f>
        <v/>
      </c>
      <c r="K2648" s="37" t="str">
        <f aca="false">IF($C2648="","",N(商品マスタ!$I2647))</f>
        <v/>
      </c>
      <c r="L2648" s="17" t="str">
        <f aca="false">IF($C2648="","",MAX(1,N(商品マスタ!$J2647)))</f>
        <v/>
      </c>
      <c r="M2648" s="38" t="str">
        <f aca="false">IF($C2648="","",N(TOP!$C$16)*N($K2648))</f>
        <v/>
      </c>
      <c r="N2648" s="17" t="str">
        <f aca="false">IF($C2648="","",ROUNDUP(N($M2648)/N($L2648),0))</f>
        <v/>
      </c>
      <c r="O2648" s="17" t="str">
        <f aca="false">IF($C2648="","",N(商品マスタ!$R2647))</f>
        <v/>
      </c>
      <c r="P2648" s="17" t="str">
        <f aca="false">IF($C2648="","",IF($F2648="理論",(N($O2648)+N($N2648))-N($G2648),(N($O2648)+N($N2648))-N($I2648)))</f>
        <v/>
      </c>
      <c r="Q2648" s="17" t="str">
        <f aca="false">IF($C2648="","",MAX(1,N(商品マスタ!$K2647)))</f>
        <v/>
      </c>
      <c r="R2648" s="39" t="str">
        <f aca="false">IF($C2648="","",IF(N($P2648)/N($Q2648)&lt;=0,"",ROUNDUP(N($P2648)/N($Q2648),0)))</f>
        <v/>
      </c>
      <c r="S2648" s="14"/>
      <c r="T2648" s="40" t="str">
        <f aca="false">IF($C2648="","",N(商品マスタ!$M2647))</f>
        <v/>
      </c>
      <c r="U2648" s="40" t="str">
        <f aca="false">IF($S2648="","",N($S2648)*N($T2648))</f>
        <v/>
      </c>
      <c r="V2648" s="18"/>
    </row>
    <row r="2649" customFormat="false" ht="15" hidden="false" customHeight="false" outlineLevel="0" collapsed="false">
      <c r="B2649" s="12" t="n">
        <v>2643</v>
      </c>
      <c r="C2649" s="36" t="str">
        <f aca="false">IF(商品マスタ!$C2648="","",商品マスタ!$C2648)</f>
        <v/>
      </c>
      <c r="D2649" s="12" t="str">
        <f aca="false">IF($C2649="","",商品マスタ!$D2648)</f>
        <v/>
      </c>
      <c r="E2649" s="12" t="str">
        <f aca="false">IF($C2649="","",商品マスタ!$G2648)</f>
        <v/>
      </c>
      <c r="F2649" s="12" t="str">
        <f aca="false">IF($C2649="","",IF(商品マスタ!$P2648="","理論",商品マスタ!$P2648))</f>
        <v/>
      </c>
      <c r="G2649" s="17" t="str">
        <f aca="false">IF($C2649="","",N(商品マスタ!$H2648))</f>
        <v/>
      </c>
      <c r="H2649" s="14"/>
      <c r="I2649" s="17" t="str">
        <f aca="false">IF($C2649="","",N($H2649)*N(商品マスタ!$N2648))</f>
        <v/>
      </c>
      <c r="J2649" s="17" t="str">
        <f aca="false">IF($C2649="","",N($I2649)-N($G2649))</f>
        <v/>
      </c>
      <c r="K2649" s="37" t="str">
        <f aca="false">IF($C2649="","",N(商品マスタ!$I2648))</f>
        <v/>
      </c>
      <c r="L2649" s="17" t="str">
        <f aca="false">IF($C2649="","",MAX(1,N(商品マスタ!$J2648)))</f>
        <v/>
      </c>
      <c r="M2649" s="38" t="str">
        <f aca="false">IF($C2649="","",N(TOP!$C$16)*N($K2649))</f>
        <v/>
      </c>
      <c r="N2649" s="17" t="str">
        <f aca="false">IF($C2649="","",ROUNDUP(N($M2649)/N($L2649),0))</f>
        <v/>
      </c>
      <c r="O2649" s="17" t="str">
        <f aca="false">IF($C2649="","",N(商品マスタ!$R2648))</f>
        <v/>
      </c>
      <c r="P2649" s="17" t="str">
        <f aca="false">IF($C2649="","",IF($F2649="理論",(N($O2649)+N($N2649))-N($G2649),(N($O2649)+N($N2649))-N($I2649)))</f>
        <v/>
      </c>
      <c r="Q2649" s="17" t="str">
        <f aca="false">IF($C2649="","",MAX(1,N(商品マスタ!$K2648)))</f>
        <v/>
      </c>
      <c r="R2649" s="39" t="str">
        <f aca="false">IF($C2649="","",IF(N($P2649)/N($Q2649)&lt;=0,"",ROUNDUP(N($P2649)/N($Q2649),0)))</f>
        <v/>
      </c>
      <c r="S2649" s="14"/>
      <c r="T2649" s="40" t="str">
        <f aca="false">IF($C2649="","",N(商品マスタ!$M2648))</f>
        <v/>
      </c>
      <c r="U2649" s="40" t="str">
        <f aca="false">IF($S2649="","",N($S2649)*N($T2649))</f>
        <v/>
      </c>
      <c r="V2649" s="18"/>
    </row>
    <row r="2650" customFormat="false" ht="15" hidden="false" customHeight="false" outlineLevel="0" collapsed="false">
      <c r="B2650" s="12" t="n">
        <v>2644</v>
      </c>
      <c r="C2650" s="36" t="str">
        <f aca="false">IF(商品マスタ!$C2649="","",商品マスタ!$C2649)</f>
        <v/>
      </c>
      <c r="D2650" s="12" t="str">
        <f aca="false">IF($C2650="","",商品マスタ!$D2649)</f>
        <v/>
      </c>
      <c r="E2650" s="12" t="str">
        <f aca="false">IF($C2650="","",商品マスタ!$G2649)</f>
        <v/>
      </c>
      <c r="F2650" s="12" t="str">
        <f aca="false">IF($C2650="","",IF(商品マスタ!$P2649="","理論",商品マスタ!$P2649))</f>
        <v/>
      </c>
      <c r="G2650" s="17" t="str">
        <f aca="false">IF($C2650="","",N(商品マスタ!$H2649))</f>
        <v/>
      </c>
      <c r="H2650" s="14"/>
      <c r="I2650" s="17" t="str">
        <f aca="false">IF($C2650="","",N($H2650)*N(商品マスタ!$N2649))</f>
        <v/>
      </c>
      <c r="J2650" s="17" t="str">
        <f aca="false">IF($C2650="","",N($I2650)-N($G2650))</f>
        <v/>
      </c>
      <c r="K2650" s="37" t="str">
        <f aca="false">IF($C2650="","",N(商品マスタ!$I2649))</f>
        <v/>
      </c>
      <c r="L2650" s="17" t="str">
        <f aca="false">IF($C2650="","",MAX(1,N(商品マスタ!$J2649)))</f>
        <v/>
      </c>
      <c r="M2650" s="38" t="str">
        <f aca="false">IF($C2650="","",N(TOP!$C$16)*N($K2650))</f>
        <v/>
      </c>
      <c r="N2650" s="17" t="str">
        <f aca="false">IF($C2650="","",ROUNDUP(N($M2650)/N($L2650),0))</f>
        <v/>
      </c>
      <c r="O2650" s="17" t="str">
        <f aca="false">IF($C2650="","",N(商品マスタ!$R2649))</f>
        <v/>
      </c>
      <c r="P2650" s="17" t="str">
        <f aca="false">IF($C2650="","",IF($F2650="理論",(N($O2650)+N($N2650))-N($G2650),(N($O2650)+N($N2650))-N($I2650)))</f>
        <v/>
      </c>
      <c r="Q2650" s="17" t="str">
        <f aca="false">IF($C2650="","",MAX(1,N(商品マスタ!$K2649)))</f>
        <v/>
      </c>
      <c r="R2650" s="39" t="str">
        <f aca="false">IF($C2650="","",IF(N($P2650)/N($Q2650)&lt;=0,"",ROUNDUP(N($P2650)/N($Q2650),0)))</f>
        <v/>
      </c>
      <c r="S2650" s="14"/>
      <c r="T2650" s="40" t="str">
        <f aca="false">IF($C2650="","",N(商品マスタ!$M2649))</f>
        <v/>
      </c>
      <c r="U2650" s="40" t="str">
        <f aca="false">IF($S2650="","",N($S2650)*N($T2650))</f>
        <v/>
      </c>
      <c r="V2650" s="18"/>
    </row>
    <row r="2651" customFormat="false" ht="15" hidden="false" customHeight="false" outlineLevel="0" collapsed="false">
      <c r="B2651" s="12" t="n">
        <v>2645</v>
      </c>
      <c r="C2651" s="36" t="str">
        <f aca="false">IF(商品マスタ!$C2650="","",商品マスタ!$C2650)</f>
        <v/>
      </c>
      <c r="D2651" s="12" t="str">
        <f aca="false">IF($C2651="","",商品マスタ!$D2650)</f>
        <v/>
      </c>
      <c r="E2651" s="12" t="str">
        <f aca="false">IF($C2651="","",商品マスタ!$G2650)</f>
        <v/>
      </c>
      <c r="F2651" s="12" t="str">
        <f aca="false">IF($C2651="","",IF(商品マスタ!$P2650="","理論",商品マスタ!$P2650))</f>
        <v/>
      </c>
      <c r="G2651" s="17" t="str">
        <f aca="false">IF($C2651="","",N(商品マスタ!$H2650))</f>
        <v/>
      </c>
      <c r="H2651" s="14"/>
      <c r="I2651" s="17" t="str">
        <f aca="false">IF($C2651="","",N($H2651)*N(商品マスタ!$N2650))</f>
        <v/>
      </c>
      <c r="J2651" s="17" t="str">
        <f aca="false">IF($C2651="","",N($I2651)-N($G2651))</f>
        <v/>
      </c>
      <c r="K2651" s="37" t="str">
        <f aca="false">IF($C2651="","",N(商品マスタ!$I2650))</f>
        <v/>
      </c>
      <c r="L2651" s="17" t="str">
        <f aca="false">IF($C2651="","",MAX(1,N(商品マスタ!$J2650)))</f>
        <v/>
      </c>
      <c r="M2651" s="38" t="str">
        <f aca="false">IF($C2651="","",N(TOP!$C$16)*N($K2651))</f>
        <v/>
      </c>
      <c r="N2651" s="17" t="str">
        <f aca="false">IF($C2651="","",ROUNDUP(N($M2651)/N($L2651),0))</f>
        <v/>
      </c>
      <c r="O2651" s="17" t="str">
        <f aca="false">IF($C2651="","",N(商品マスタ!$R2650))</f>
        <v/>
      </c>
      <c r="P2651" s="17" t="str">
        <f aca="false">IF($C2651="","",IF($F2651="理論",(N($O2651)+N($N2651))-N($G2651),(N($O2651)+N($N2651))-N($I2651)))</f>
        <v/>
      </c>
      <c r="Q2651" s="17" t="str">
        <f aca="false">IF($C2651="","",MAX(1,N(商品マスタ!$K2650)))</f>
        <v/>
      </c>
      <c r="R2651" s="39" t="str">
        <f aca="false">IF($C2651="","",IF(N($P2651)/N($Q2651)&lt;=0,"",ROUNDUP(N($P2651)/N($Q2651),0)))</f>
        <v/>
      </c>
      <c r="S2651" s="14"/>
      <c r="T2651" s="40" t="str">
        <f aca="false">IF($C2651="","",N(商品マスタ!$M2650))</f>
        <v/>
      </c>
      <c r="U2651" s="40" t="str">
        <f aca="false">IF($S2651="","",N($S2651)*N($T2651))</f>
        <v/>
      </c>
      <c r="V2651" s="18"/>
    </row>
    <row r="2652" customFormat="false" ht="15" hidden="false" customHeight="false" outlineLevel="0" collapsed="false">
      <c r="B2652" s="12" t="n">
        <v>2646</v>
      </c>
      <c r="C2652" s="36" t="str">
        <f aca="false">IF(商品マスタ!$C2651="","",商品マスタ!$C2651)</f>
        <v/>
      </c>
      <c r="D2652" s="12" t="str">
        <f aca="false">IF($C2652="","",商品マスタ!$D2651)</f>
        <v/>
      </c>
      <c r="E2652" s="12" t="str">
        <f aca="false">IF($C2652="","",商品マスタ!$G2651)</f>
        <v/>
      </c>
      <c r="F2652" s="12" t="str">
        <f aca="false">IF($C2652="","",IF(商品マスタ!$P2651="","理論",商品マスタ!$P2651))</f>
        <v/>
      </c>
      <c r="G2652" s="17" t="str">
        <f aca="false">IF($C2652="","",N(商品マスタ!$H2651))</f>
        <v/>
      </c>
      <c r="H2652" s="14"/>
      <c r="I2652" s="17" t="str">
        <f aca="false">IF($C2652="","",N($H2652)*N(商品マスタ!$N2651))</f>
        <v/>
      </c>
      <c r="J2652" s="17" t="str">
        <f aca="false">IF($C2652="","",N($I2652)-N($G2652))</f>
        <v/>
      </c>
      <c r="K2652" s="37" t="str">
        <f aca="false">IF($C2652="","",N(商品マスタ!$I2651))</f>
        <v/>
      </c>
      <c r="L2652" s="17" t="str">
        <f aca="false">IF($C2652="","",MAX(1,N(商品マスタ!$J2651)))</f>
        <v/>
      </c>
      <c r="M2652" s="38" t="str">
        <f aca="false">IF($C2652="","",N(TOP!$C$16)*N($K2652))</f>
        <v/>
      </c>
      <c r="N2652" s="17" t="str">
        <f aca="false">IF($C2652="","",ROUNDUP(N($M2652)/N($L2652),0))</f>
        <v/>
      </c>
      <c r="O2652" s="17" t="str">
        <f aca="false">IF($C2652="","",N(商品マスタ!$R2651))</f>
        <v/>
      </c>
      <c r="P2652" s="17" t="str">
        <f aca="false">IF($C2652="","",IF($F2652="理論",(N($O2652)+N($N2652))-N($G2652),(N($O2652)+N($N2652))-N($I2652)))</f>
        <v/>
      </c>
      <c r="Q2652" s="17" t="str">
        <f aca="false">IF($C2652="","",MAX(1,N(商品マスタ!$K2651)))</f>
        <v/>
      </c>
      <c r="R2652" s="39" t="str">
        <f aca="false">IF($C2652="","",IF(N($P2652)/N($Q2652)&lt;=0,"",ROUNDUP(N($P2652)/N($Q2652),0)))</f>
        <v/>
      </c>
      <c r="S2652" s="14"/>
      <c r="T2652" s="40" t="str">
        <f aca="false">IF($C2652="","",N(商品マスタ!$M2651))</f>
        <v/>
      </c>
      <c r="U2652" s="40" t="str">
        <f aca="false">IF($S2652="","",N($S2652)*N($T2652))</f>
        <v/>
      </c>
      <c r="V2652" s="18"/>
    </row>
    <row r="2653" customFormat="false" ht="15" hidden="false" customHeight="false" outlineLevel="0" collapsed="false">
      <c r="B2653" s="12" t="n">
        <v>2647</v>
      </c>
      <c r="C2653" s="36" t="str">
        <f aca="false">IF(商品マスタ!$C2652="","",商品マスタ!$C2652)</f>
        <v/>
      </c>
      <c r="D2653" s="12" t="str">
        <f aca="false">IF($C2653="","",商品マスタ!$D2652)</f>
        <v/>
      </c>
      <c r="E2653" s="12" t="str">
        <f aca="false">IF($C2653="","",商品マスタ!$G2652)</f>
        <v/>
      </c>
      <c r="F2653" s="12" t="str">
        <f aca="false">IF($C2653="","",IF(商品マスタ!$P2652="","理論",商品マスタ!$P2652))</f>
        <v/>
      </c>
      <c r="G2653" s="17" t="str">
        <f aca="false">IF($C2653="","",N(商品マスタ!$H2652))</f>
        <v/>
      </c>
      <c r="H2653" s="14"/>
      <c r="I2653" s="17" t="str">
        <f aca="false">IF($C2653="","",N($H2653)*N(商品マスタ!$N2652))</f>
        <v/>
      </c>
      <c r="J2653" s="17" t="str">
        <f aca="false">IF($C2653="","",N($I2653)-N($G2653))</f>
        <v/>
      </c>
      <c r="K2653" s="37" t="str">
        <f aca="false">IF($C2653="","",N(商品マスタ!$I2652))</f>
        <v/>
      </c>
      <c r="L2653" s="17" t="str">
        <f aca="false">IF($C2653="","",MAX(1,N(商品マスタ!$J2652)))</f>
        <v/>
      </c>
      <c r="M2653" s="38" t="str">
        <f aca="false">IF($C2653="","",N(TOP!$C$16)*N($K2653))</f>
        <v/>
      </c>
      <c r="N2653" s="17" t="str">
        <f aca="false">IF($C2653="","",ROUNDUP(N($M2653)/N($L2653),0))</f>
        <v/>
      </c>
      <c r="O2653" s="17" t="str">
        <f aca="false">IF($C2653="","",N(商品マスタ!$R2652))</f>
        <v/>
      </c>
      <c r="P2653" s="17" t="str">
        <f aca="false">IF($C2653="","",IF($F2653="理論",(N($O2653)+N($N2653))-N($G2653),(N($O2653)+N($N2653))-N($I2653)))</f>
        <v/>
      </c>
      <c r="Q2653" s="17" t="str">
        <f aca="false">IF($C2653="","",MAX(1,N(商品マスタ!$K2652)))</f>
        <v/>
      </c>
      <c r="R2653" s="39" t="str">
        <f aca="false">IF($C2653="","",IF(N($P2653)/N($Q2653)&lt;=0,"",ROUNDUP(N($P2653)/N($Q2653),0)))</f>
        <v/>
      </c>
      <c r="S2653" s="14"/>
      <c r="T2653" s="40" t="str">
        <f aca="false">IF($C2653="","",N(商品マスタ!$M2652))</f>
        <v/>
      </c>
      <c r="U2653" s="40" t="str">
        <f aca="false">IF($S2653="","",N($S2653)*N($T2653))</f>
        <v/>
      </c>
      <c r="V2653" s="18"/>
    </row>
    <row r="2654" customFormat="false" ht="15" hidden="false" customHeight="false" outlineLevel="0" collapsed="false">
      <c r="B2654" s="12" t="n">
        <v>2648</v>
      </c>
      <c r="C2654" s="36" t="str">
        <f aca="false">IF(商品マスタ!$C2653="","",商品マスタ!$C2653)</f>
        <v/>
      </c>
      <c r="D2654" s="12" t="str">
        <f aca="false">IF($C2654="","",商品マスタ!$D2653)</f>
        <v/>
      </c>
      <c r="E2654" s="12" t="str">
        <f aca="false">IF($C2654="","",商品マスタ!$G2653)</f>
        <v/>
      </c>
      <c r="F2654" s="12" t="str">
        <f aca="false">IF($C2654="","",IF(商品マスタ!$P2653="","理論",商品マスタ!$P2653))</f>
        <v/>
      </c>
      <c r="G2654" s="17" t="str">
        <f aca="false">IF($C2654="","",N(商品マスタ!$H2653))</f>
        <v/>
      </c>
      <c r="H2654" s="14"/>
      <c r="I2654" s="17" t="str">
        <f aca="false">IF($C2654="","",N($H2654)*N(商品マスタ!$N2653))</f>
        <v/>
      </c>
      <c r="J2654" s="17" t="str">
        <f aca="false">IF($C2654="","",N($I2654)-N($G2654))</f>
        <v/>
      </c>
      <c r="K2654" s="37" t="str">
        <f aca="false">IF($C2654="","",N(商品マスタ!$I2653))</f>
        <v/>
      </c>
      <c r="L2654" s="17" t="str">
        <f aca="false">IF($C2654="","",MAX(1,N(商品マスタ!$J2653)))</f>
        <v/>
      </c>
      <c r="M2654" s="38" t="str">
        <f aca="false">IF($C2654="","",N(TOP!$C$16)*N($K2654))</f>
        <v/>
      </c>
      <c r="N2654" s="17" t="str">
        <f aca="false">IF($C2654="","",ROUNDUP(N($M2654)/N($L2654),0))</f>
        <v/>
      </c>
      <c r="O2654" s="17" t="str">
        <f aca="false">IF($C2654="","",N(商品マスタ!$R2653))</f>
        <v/>
      </c>
      <c r="P2654" s="17" t="str">
        <f aca="false">IF($C2654="","",IF($F2654="理論",(N($O2654)+N($N2654))-N($G2654),(N($O2654)+N($N2654))-N($I2654)))</f>
        <v/>
      </c>
      <c r="Q2654" s="17" t="str">
        <f aca="false">IF($C2654="","",MAX(1,N(商品マスタ!$K2653)))</f>
        <v/>
      </c>
      <c r="R2654" s="39" t="str">
        <f aca="false">IF($C2654="","",IF(N($P2654)/N($Q2654)&lt;=0,"",ROUNDUP(N($P2654)/N($Q2654),0)))</f>
        <v/>
      </c>
      <c r="S2654" s="14"/>
      <c r="T2654" s="40" t="str">
        <f aca="false">IF($C2654="","",N(商品マスタ!$M2653))</f>
        <v/>
      </c>
      <c r="U2654" s="40" t="str">
        <f aca="false">IF($S2654="","",N($S2654)*N($T2654))</f>
        <v/>
      </c>
      <c r="V2654" s="18"/>
    </row>
    <row r="2655" customFormat="false" ht="15" hidden="false" customHeight="false" outlineLevel="0" collapsed="false">
      <c r="B2655" s="12" t="n">
        <v>2649</v>
      </c>
      <c r="C2655" s="36" t="str">
        <f aca="false">IF(商品マスタ!$C2654="","",商品マスタ!$C2654)</f>
        <v/>
      </c>
      <c r="D2655" s="12" t="str">
        <f aca="false">IF($C2655="","",商品マスタ!$D2654)</f>
        <v/>
      </c>
      <c r="E2655" s="12" t="str">
        <f aca="false">IF($C2655="","",商品マスタ!$G2654)</f>
        <v/>
      </c>
      <c r="F2655" s="12" t="str">
        <f aca="false">IF($C2655="","",IF(商品マスタ!$P2654="","理論",商品マスタ!$P2654))</f>
        <v/>
      </c>
      <c r="G2655" s="17" t="str">
        <f aca="false">IF($C2655="","",N(商品マスタ!$H2654))</f>
        <v/>
      </c>
      <c r="H2655" s="14"/>
      <c r="I2655" s="17" t="str">
        <f aca="false">IF($C2655="","",N($H2655)*N(商品マスタ!$N2654))</f>
        <v/>
      </c>
      <c r="J2655" s="17" t="str">
        <f aca="false">IF($C2655="","",N($I2655)-N($G2655))</f>
        <v/>
      </c>
      <c r="K2655" s="37" t="str">
        <f aca="false">IF($C2655="","",N(商品マスタ!$I2654))</f>
        <v/>
      </c>
      <c r="L2655" s="17" t="str">
        <f aca="false">IF($C2655="","",MAX(1,N(商品マスタ!$J2654)))</f>
        <v/>
      </c>
      <c r="M2655" s="38" t="str">
        <f aca="false">IF($C2655="","",N(TOP!$C$16)*N($K2655))</f>
        <v/>
      </c>
      <c r="N2655" s="17" t="str">
        <f aca="false">IF($C2655="","",ROUNDUP(N($M2655)/N($L2655),0))</f>
        <v/>
      </c>
      <c r="O2655" s="17" t="str">
        <f aca="false">IF($C2655="","",N(商品マスタ!$R2654))</f>
        <v/>
      </c>
      <c r="P2655" s="17" t="str">
        <f aca="false">IF($C2655="","",IF($F2655="理論",(N($O2655)+N($N2655))-N($G2655),(N($O2655)+N($N2655))-N($I2655)))</f>
        <v/>
      </c>
      <c r="Q2655" s="17" t="str">
        <f aca="false">IF($C2655="","",MAX(1,N(商品マスタ!$K2654)))</f>
        <v/>
      </c>
      <c r="R2655" s="39" t="str">
        <f aca="false">IF($C2655="","",IF(N($P2655)/N($Q2655)&lt;=0,"",ROUNDUP(N($P2655)/N($Q2655),0)))</f>
        <v/>
      </c>
      <c r="S2655" s="14"/>
      <c r="T2655" s="40" t="str">
        <f aca="false">IF($C2655="","",N(商品マスタ!$M2654))</f>
        <v/>
      </c>
      <c r="U2655" s="40" t="str">
        <f aca="false">IF($S2655="","",N($S2655)*N($T2655))</f>
        <v/>
      </c>
      <c r="V2655" s="18"/>
    </row>
    <row r="2656" customFormat="false" ht="15" hidden="false" customHeight="false" outlineLevel="0" collapsed="false">
      <c r="B2656" s="12" t="n">
        <v>2650</v>
      </c>
      <c r="C2656" s="36" t="str">
        <f aca="false">IF(商品マスタ!$C2655="","",商品マスタ!$C2655)</f>
        <v/>
      </c>
      <c r="D2656" s="12" t="str">
        <f aca="false">IF($C2656="","",商品マスタ!$D2655)</f>
        <v/>
      </c>
      <c r="E2656" s="12" t="str">
        <f aca="false">IF($C2656="","",商品マスタ!$G2655)</f>
        <v/>
      </c>
      <c r="F2656" s="12" t="str">
        <f aca="false">IF($C2656="","",IF(商品マスタ!$P2655="","理論",商品マスタ!$P2655))</f>
        <v/>
      </c>
      <c r="G2656" s="17" t="str">
        <f aca="false">IF($C2656="","",N(商品マスタ!$H2655))</f>
        <v/>
      </c>
      <c r="H2656" s="14"/>
      <c r="I2656" s="17" t="str">
        <f aca="false">IF($C2656="","",N($H2656)*N(商品マスタ!$N2655))</f>
        <v/>
      </c>
      <c r="J2656" s="17" t="str">
        <f aca="false">IF($C2656="","",N($I2656)-N($G2656))</f>
        <v/>
      </c>
      <c r="K2656" s="37" t="str">
        <f aca="false">IF($C2656="","",N(商品マスタ!$I2655))</f>
        <v/>
      </c>
      <c r="L2656" s="17" t="str">
        <f aca="false">IF($C2656="","",MAX(1,N(商品マスタ!$J2655)))</f>
        <v/>
      </c>
      <c r="M2656" s="38" t="str">
        <f aca="false">IF($C2656="","",N(TOP!$C$16)*N($K2656))</f>
        <v/>
      </c>
      <c r="N2656" s="17" t="str">
        <f aca="false">IF($C2656="","",ROUNDUP(N($M2656)/N($L2656),0))</f>
        <v/>
      </c>
      <c r="O2656" s="17" t="str">
        <f aca="false">IF($C2656="","",N(商品マスタ!$R2655))</f>
        <v/>
      </c>
      <c r="P2656" s="17" t="str">
        <f aca="false">IF($C2656="","",IF($F2656="理論",(N($O2656)+N($N2656))-N($G2656),(N($O2656)+N($N2656))-N($I2656)))</f>
        <v/>
      </c>
      <c r="Q2656" s="17" t="str">
        <f aca="false">IF($C2656="","",MAX(1,N(商品マスタ!$K2655)))</f>
        <v/>
      </c>
      <c r="R2656" s="39" t="str">
        <f aca="false">IF($C2656="","",IF(N($P2656)/N($Q2656)&lt;=0,"",ROUNDUP(N($P2656)/N($Q2656),0)))</f>
        <v/>
      </c>
      <c r="S2656" s="14"/>
      <c r="T2656" s="40" t="str">
        <f aca="false">IF($C2656="","",N(商品マスタ!$M2655))</f>
        <v/>
      </c>
      <c r="U2656" s="40" t="str">
        <f aca="false">IF($S2656="","",N($S2656)*N($T2656))</f>
        <v/>
      </c>
      <c r="V2656" s="18"/>
    </row>
    <row r="2657" customFormat="false" ht="15" hidden="false" customHeight="false" outlineLevel="0" collapsed="false">
      <c r="B2657" s="12" t="n">
        <v>2651</v>
      </c>
      <c r="C2657" s="36" t="str">
        <f aca="false">IF(商品マスタ!$C2656="","",商品マスタ!$C2656)</f>
        <v/>
      </c>
      <c r="D2657" s="12" t="str">
        <f aca="false">IF($C2657="","",商品マスタ!$D2656)</f>
        <v/>
      </c>
      <c r="E2657" s="12" t="str">
        <f aca="false">IF($C2657="","",商品マスタ!$G2656)</f>
        <v/>
      </c>
      <c r="F2657" s="12" t="str">
        <f aca="false">IF($C2657="","",IF(商品マスタ!$P2656="","理論",商品マスタ!$P2656))</f>
        <v/>
      </c>
      <c r="G2657" s="17" t="str">
        <f aca="false">IF($C2657="","",N(商品マスタ!$H2656))</f>
        <v/>
      </c>
      <c r="H2657" s="14"/>
      <c r="I2657" s="17" t="str">
        <f aca="false">IF($C2657="","",N($H2657)*N(商品マスタ!$N2656))</f>
        <v/>
      </c>
      <c r="J2657" s="17" t="str">
        <f aca="false">IF($C2657="","",N($I2657)-N($G2657))</f>
        <v/>
      </c>
      <c r="K2657" s="37" t="str">
        <f aca="false">IF($C2657="","",N(商品マスタ!$I2656))</f>
        <v/>
      </c>
      <c r="L2657" s="17" t="str">
        <f aca="false">IF($C2657="","",MAX(1,N(商品マスタ!$J2656)))</f>
        <v/>
      </c>
      <c r="M2657" s="38" t="str">
        <f aca="false">IF($C2657="","",N(TOP!$C$16)*N($K2657))</f>
        <v/>
      </c>
      <c r="N2657" s="17" t="str">
        <f aca="false">IF($C2657="","",ROUNDUP(N($M2657)/N($L2657),0))</f>
        <v/>
      </c>
      <c r="O2657" s="17" t="str">
        <f aca="false">IF($C2657="","",N(商品マスタ!$R2656))</f>
        <v/>
      </c>
      <c r="P2657" s="17" t="str">
        <f aca="false">IF($C2657="","",IF($F2657="理論",(N($O2657)+N($N2657))-N($G2657),(N($O2657)+N($N2657))-N($I2657)))</f>
        <v/>
      </c>
      <c r="Q2657" s="17" t="str">
        <f aca="false">IF($C2657="","",MAX(1,N(商品マスタ!$K2656)))</f>
        <v/>
      </c>
      <c r="R2657" s="39" t="str">
        <f aca="false">IF($C2657="","",IF(N($P2657)/N($Q2657)&lt;=0,"",ROUNDUP(N($P2657)/N($Q2657),0)))</f>
        <v/>
      </c>
      <c r="S2657" s="14"/>
      <c r="T2657" s="40" t="str">
        <f aca="false">IF($C2657="","",N(商品マスタ!$M2656))</f>
        <v/>
      </c>
      <c r="U2657" s="40" t="str">
        <f aca="false">IF($S2657="","",N($S2657)*N($T2657))</f>
        <v/>
      </c>
      <c r="V2657" s="18"/>
    </row>
    <row r="2658" customFormat="false" ht="15" hidden="false" customHeight="false" outlineLevel="0" collapsed="false">
      <c r="B2658" s="12" t="n">
        <v>2652</v>
      </c>
      <c r="C2658" s="36" t="str">
        <f aca="false">IF(商品マスタ!$C2657="","",商品マスタ!$C2657)</f>
        <v/>
      </c>
      <c r="D2658" s="12" t="str">
        <f aca="false">IF($C2658="","",商品マスタ!$D2657)</f>
        <v/>
      </c>
      <c r="E2658" s="12" t="str">
        <f aca="false">IF($C2658="","",商品マスタ!$G2657)</f>
        <v/>
      </c>
      <c r="F2658" s="12" t="str">
        <f aca="false">IF($C2658="","",IF(商品マスタ!$P2657="","理論",商品マスタ!$P2657))</f>
        <v/>
      </c>
      <c r="G2658" s="17" t="str">
        <f aca="false">IF($C2658="","",N(商品マスタ!$H2657))</f>
        <v/>
      </c>
      <c r="H2658" s="14"/>
      <c r="I2658" s="17" t="str">
        <f aca="false">IF($C2658="","",N($H2658)*N(商品マスタ!$N2657))</f>
        <v/>
      </c>
      <c r="J2658" s="17" t="str">
        <f aca="false">IF($C2658="","",N($I2658)-N($G2658))</f>
        <v/>
      </c>
      <c r="K2658" s="37" t="str">
        <f aca="false">IF($C2658="","",N(商品マスタ!$I2657))</f>
        <v/>
      </c>
      <c r="L2658" s="17" t="str">
        <f aca="false">IF($C2658="","",MAX(1,N(商品マスタ!$J2657)))</f>
        <v/>
      </c>
      <c r="M2658" s="38" t="str">
        <f aca="false">IF($C2658="","",N(TOP!$C$16)*N($K2658))</f>
        <v/>
      </c>
      <c r="N2658" s="17" t="str">
        <f aca="false">IF($C2658="","",ROUNDUP(N($M2658)/N($L2658),0))</f>
        <v/>
      </c>
      <c r="O2658" s="17" t="str">
        <f aca="false">IF($C2658="","",N(商品マスタ!$R2657))</f>
        <v/>
      </c>
      <c r="P2658" s="17" t="str">
        <f aca="false">IF($C2658="","",IF($F2658="理論",(N($O2658)+N($N2658))-N($G2658),(N($O2658)+N($N2658))-N($I2658)))</f>
        <v/>
      </c>
      <c r="Q2658" s="17" t="str">
        <f aca="false">IF($C2658="","",MAX(1,N(商品マスタ!$K2657)))</f>
        <v/>
      </c>
      <c r="R2658" s="39" t="str">
        <f aca="false">IF($C2658="","",IF(N($P2658)/N($Q2658)&lt;=0,"",ROUNDUP(N($P2658)/N($Q2658),0)))</f>
        <v/>
      </c>
      <c r="S2658" s="14"/>
      <c r="T2658" s="40" t="str">
        <f aca="false">IF($C2658="","",N(商品マスタ!$M2657))</f>
        <v/>
      </c>
      <c r="U2658" s="40" t="str">
        <f aca="false">IF($S2658="","",N($S2658)*N($T2658))</f>
        <v/>
      </c>
      <c r="V2658" s="18"/>
    </row>
    <row r="2659" customFormat="false" ht="15" hidden="false" customHeight="false" outlineLevel="0" collapsed="false">
      <c r="B2659" s="12" t="n">
        <v>2653</v>
      </c>
      <c r="C2659" s="36" t="str">
        <f aca="false">IF(商品マスタ!$C2658="","",商品マスタ!$C2658)</f>
        <v/>
      </c>
      <c r="D2659" s="12" t="str">
        <f aca="false">IF($C2659="","",商品マスタ!$D2658)</f>
        <v/>
      </c>
      <c r="E2659" s="12" t="str">
        <f aca="false">IF($C2659="","",商品マスタ!$G2658)</f>
        <v/>
      </c>
      <c r="F2659" s="12" t="str">
        <f aca="false">IF($C2659="","",IF(商品マスタ!$P2658="","理論",商品マスタ!$P2658))</f>
        <v/>
      </c>
      <c r="G2659" s="17" t="str">
        <f aca="false">IF($C2659="","",N(商品マスタ!$H2658))</f>
        <v/>
      </c>
      <c r="H2659" s="14"/>
      <c r="I2659" s="17" t="str">
        <f aca="false">IF($C2659="","",N($H2659)*N(商品マスタ!$N2658))</f>
        <v/>
      </c>
      <c r="J2659" s="17" t="str">
        <f aca="false">IF($C2659="","",N($I2659)-N($G2659))</f>
        <v/>
      </c>
      <c r="K2659" s="37" t="str">
        <f aca="false">IF($C2659="","",N(商品マスタ!$I2658))</f>
        <v/>
      </c>
      <c r="L2659" s="17" t="str">
        <f aca="false">IF($C2659="","",MAX(1,N(商品マスタ!$J2658)))</f>
        <v/>
      </c>
      <c r="M2659" s="38" t="str">
        <f aca="false">IF($C2659="","",N(TOP!$C$16)*N($K2659))</f>
        <v/>
      </c>
      <c r="N2659" s="17" t="str">
        <f aca="false">IF($C2659="","",ROUNDUP(N($M2659)/N($L2659),0))</f>
        <v/>
      </c>
      <c r="O2659" s="17" t="str">
        <f aca="false">IF($C2659="","",N(商品マスタ!$R2658))</f>
        <v/>
      </c>
      <c r="P2659" s="17" t="str">
        <f aca="false">IF($C2659="","",IF($F2659="理論",(N($O2659)+N($N2659))-N($G2659),(N($O2659)+N($N2659))-N($I2659)))</f>
        <v/>
      </c>
      <c r="Q2659" s="17" t="str">
        <f aca="false">IF($C2659="","",MAX(1,N(商品マスタ!$K2658)))</f>
        <v/>
      </c>
      <c r="R2659" s="39" t="str">
        <f aca="false">IF($C2659="","",IF(N($P2659)/N($Q2659)&lt;=0,"",ROUNDUP(N($P2659)/N($Q2659),0)))</f>
        <v/>
      </c>
      <c r="S2659" s="14"/>
      <c r="T2659" s="40" t="str">
        <f aca="false">IF($C2659="","",N(商品マスタ!$M2658))</f>
        <v/>
      </c>
      <c r="U2659" s="40" t="str">
        <f aca="false">IF($S2659="","",N($S2659)*N($T2659))</f>
        <v/>
      </c>
      <c r="V2659" s="18"/>
    </row>
    <row r="2660" customFormat="false" ht="15" hidden="false" customHeight="false" outlineLevel="0" collapsed="false">
      <c r="B2660" s="12" t="n">
        <v>2654</v>
      </c>
      <c r="C2660" s="36" t="str">
        <f aca="false">IF(商品マスタ!$C2659="","",商品マスタ!$C2659)</f>
        <v/>
      </c>
      <c r="D2660" s="12" t="str">
        <f aca="false">IF($C2660="","",商品マスタ!$D2659)</f>
        <v/>
      </c>
      <c r="E2660" s="12" t="str">
        <f aca="false">IF($C2660="","",商品マスタ!$G2659)</f>
        <v/>
      </c>
      <c r="F2660" s="12" t="str">
        <f aca="false">IF($C2660="","",IF(商品マスタ!$P2659="","理論",商品マスタ!$P2659))</f>
        <v/>
      </c>
      <c r="G2660" s="17" t="str">
        <f aca="false">IF($C2660="","",N(商品マスタ!$H2659))</f>
        <v/>
      </c>
      <c r="H2660" s="14"/>
      <c r="I2660" s="17" t="str">
        <f aca="false">IF($C2660="","",N($H2660)*N(商品マスタ!$N2659))</f>
        <v/>
      </c>
      <c r="J2660" s="17" t="str">
        <f aca="false">IF($C2660="","",N($I2660)-N($G2660))</f>
        <v/>
      </c>
      <c r="K2660" s="37" t="str">
        <f aca="false">IF($C2660="","",N(商品マスタ!$I2659))</f>
        <v/>
      </c>
      <c r="L2660" s="17" t="str">
        <f aca="false">IF($C2660="","",MAX(1,N(商品マスタ!$J2659)))</f>
        <v/>
      </c>
      <c r="M2660" s="38" t="str">
        <f aca="false">IF($C2660="","",N(TOP!$C$16)*N($K2660))</f>
        <v/>
      </c>
      <c r="N2660" s="17" t="str">
        <f aca="false">IF($C2660="","",ROUNDUP(N($M2660)/N($L2660),0))</f>
        <v/>
      </c>
      <c r="O2660" s="17" t="str">
        <f aca="false">IF($C2660="","",N(商品マスタ!$R2659))</f>
        <v/>
      </c>
      <c r="P2660" s="17" t="str">
        <f aca="false">IF($C2660="","",IF($F2660="理論",(N($O2660)+N($N2660))-N($G2660),(N($O2660)+N($N2660))-N($I2660)))</f>
        <v/>
      </c>
      <c r="Q2660" s="17" t="str">
        <f aca="false">IF($C2660="","",MAX(1,N(商品マスタ!$K2659)))</f>
        <v/>
      </c>
      <c r="R2660" s="39" t="str">
        <f aca="false">IF($C2660="","",IF(N($P2660)/N($Q2660)&lt;=0,"",ROUNDUP(N($P2660)/N($Q2660),0)))</f>
        <v/>
      </c>
      <c r="S2660" s="14"/>
      <c r="T2660" s="40" t="str">
        <f aca="false">IF($C2660="","",N(商品マスタ!$M2659))</f>
        <v/>
      </c>
      <c r="U2660" s="40" t="str">
        <f aca="false">IF($S2660="","",N($S2660)*N($T2660))</f>
        <v/>
      </c>
      <c r="V2660" s="18"/>
    </row>
    <row r="2661" customFormat="false" ht="15" hidden="false" customHeight="false" outlineLevel="0" collapsed="false">
      <c r="B2661" s="12" t="n">
        <v>2655</v>
      </c>
      <c r="C2661" s="36" t="str">
        <f aca="false">IF(商品マスタ!$C2660="","",商品マスタ!$C2660)</f>
        <v/>
      </c>
      <c r="D2661" s="12" t="str">
        <f aca="false">IF($C2661="","",商品マスタ!$D2660)</f>
        <v/>
      </c>
      <c r="E2661" s="12" t="str">
        <f aca="false">IF($C2661="","",商品マスタ!$G2660)</f>
        <v/>
      </c>
      <c r="F2661" s="12" t="str">
        <f aca="false">IF($C2661="","",IF(商品マスタ!$P2660="","理論",商品マスタ!$P2660))</f>
        <v/>
      </c>
      <c r="G2661" s="17" t="str">
        <f aca="false">IF($C2661="","",N(商品マスタ!$H2660))</f>
        <v/>
      </c>
      <c r="H2661" s="14"/>
      <c r="I2661" s="17" t="str">
        <f aca="false">IF($C2661="","",N($H2661)*N(商品マスタ!$N2660))</f>
        <v/>
      </c>
      <c r="J2661" s="17" t="str">
        <f aca="false">IF($C2661="","",N($I2661)-N($G2661))</f>
        <v/>
      </c>
      <c r="K2661" s="37" t="str">
        <f aca="false">IF($C2661="","",N(商品マスタ!$I2660))</f>
        <v/>
      </c>
      <c r="L2661" s="17" t="str">
        <f aca="false">IF($C2661="","",MAX(1,N(商品マスタ!$J2660)))</f>
        <v/>
      </c>
      <c r="M2661" s="38" t="str">
        <f aca="false">IF($C2661="","",N(TOP!$C$16)*N($K2661))</f>
        <v/>
      </c>
      <c r="N2661" s="17" t="str">
        <f aca="false">IF($C2661="","",ROUNDUP(N($M2661)/N($L2661),0))</f>
        <v/>
      </c>
      <c r="O2661" s="17" t="str">
        <f aca="false">IF($C2661="","",N(商品マスタ!$R2660))</f>
        <v/>
      </c>
      <c r="P2661" s="17" t="str">
        <f aca="false">IF($C2661="","",IF($F2661="理論",(N($O2661)+N($N2661))-N($G2661),(N($O2661)+N($N2661))-N($I2661)))</f>
        <v/>
      </c>
      <c r="Q2661" s="17" t="str">
        <f aca="false">IF($C2661="","",MAX(1,N(商品マスタ!$K2660)))</f>
        <v/>
      </c>
      <c r="R2661" s="39" t="str">
        <f aca="false">IF($C2661="","",IF(N($P2661)/N($Q2661)&lt;=0,"",ROUNDUP(N($P2661)/N($Q2661),0)))</f>
        <v/>
      </c>
      <c r="S2661" s="14"/>
      <c r="T2661" s="40" t="str">
        <f aca="false">IF($C2661="","",N(商品マスタ!$M2660))</f>
        <v/>
      </c>
      <c r="U2661" s="40" t="str">
        <f aca="false">IF($S2661="","",N($S2661)*N($T2661))</f>
        <v/>
      </c>
      <c r="V2661" s="18"/>
    </row>
    <row r="2662" customFormat="false" ht="15" hidden="false" customHeight="false" outlineLevel="0" collapsed="false">
      <c r="B2662" s="12" t="n">
        <v>2656</v>
      </c>
      <c r="C2662" s="36" t="str">
        <f aca="false">IF(商品マスタ!$C2661="","",商品マスタ!$C2661)</f>
        <v/>
      </c>
      <c r="D2662" s="12" t="str">
        <f aca="false">IF($C2662="","",商品マスタ!$D2661)</f>
        <v/>
      </c>
      <c r="E2662" s="12" t="str">
        <f aca="false">IF($C2662="","",商品マスタ!$G2661)</f>
        <v/>
      </c>
      <c r="F2662" s="12" t="str">
        <f aca="false">IF($C2662="","",IF(商品マスタ!$P2661="","理論",商品マスタ!$P2661))</f>
        <v/>
      </c>
      <c r="G2662" s="17" t="str">
        <f aca="false">IF($C2662="","",N(商品マスタ!$H2661))</f>
        <v/>
      </c>
      <c r="H2662" s="14"/>
      <c r="I2662" s="17" t="str">
        <f aca="false">IF($C2662="","",N($H2662)*N(商品マスタ!$N2661))</f>
        <v/>
      </c>
      <c r="J2662" s="17" t="str">
        <f aca="false">IF($C2662="","",N($I2662)-N($G2662))</f>
        <v/>
      </c>
      <c r="K2662" s="37" t="str">
        <f aca="false">IF($C2662="","",N(商品マスタ!$I2661))</f>
        <v/>
      </c>
      <c r="L2662" s="17" t="str">
        <f aca="false">IF($C2662="","",MAX(1,N(商品マスタ!$J2661)))</f>
        <v/>
      </c>
      <c r="M2662" s="38" t="str">
        <f aca="false">IF($C2662="","",N(TOP!$C$16)*N($K2662))</f>
        <v/>
      </c>
      <c r="N2662" s="17" t="str">
        <f aca="false">IF($C2662="","",ROUNDUP(N($M2662)/N($L2662),0))</f>
        <v/>
      </c>
      <c r="O2662" s="17" t="str">
        <f aca="false">IF($C2662="","",N(商品マスタ!$R2661))</f>
        <v/>
      </c>
      <c r="P2662" s="17" t="str">
        <f aca="false">IF($C2662="","",IF($F2662="理論",(N($O2662)+N($N2662))-N($G2662),(N($O2662)+N($N2662))-N($I2662)))</f>
        <v/>
      </c>
      <c r="Q2662" s="17" t="str">
        <f aca="false">IF($C2662="","",MAX(1,N(商品マスタ!$K2661)))</f>
        <v/>
      </c>
      <c r="R2662" s="39" t="str">
        <f aca="false">IF($C2662="","",IF(N($P2662)/N($Q2662)&lt;=0,"",ROUNDUP(N($P2662)/N($Q2662),0)))</f>
        <v/>
      </c>
      <c r="S2662" s="14"/>
      <c r="T2662" s="40" t="str">
        <f aca="false">IF($C2662="","",N(商品マスタ!$M2661))</f>
        <v/>
      </c>
      <c r="U2662" s="40" t="str">
        <f aca="false">IF($S2662="","",N($S2662)*N($T2662))</f>
        <v/>
      </c>
      <c r="V2662" s="18"/>
    </row>
    <row r="2663" customFormat="false" ht="15" hidden="false" customHeight="false" outlineLevel="0" collapsed="false">
      <c r="B2663" s="12" t="n">
        <v>2657</v>
      </c>
      <c r="C2663" s="36" t="str">
        <f aca="false">IF(商品マスタ!$C2662="","",商品マスタ!$C2662)</f>
        <v/>
      </c>
      <c r="D2663" s="12" t="str">
        <f aca="false">IF($C2663="","",商品マスタ!$D2662)</f>
        <v/>
      </c>
      <c r="E2663" s="12" t="str">
        <f aca="false">IF($C2663="","",商品マスタ!$G2662)</f>
        <v/>
      </c>
      <c r="F2663" s="12" t="str">
        <f aca="false">IF($C2663="","",IF(商品マスタ!$P2662="","理論",商品マスタ!$P2662))</f>
        <v/>
      </c>
      <c r="G2663" s="17" t="str">
        <f aca="false">IF($C2663="","",N(商品マスタ!$H2662))</f>
        <v/>
      </c>
      <c r="H2663" s="14"/>
      <c r="I2663" s="17" t="str">
        <f aca="false">IF($C2663="","",N($H2663)*N(商品マスタ!$N2662))</f>
        <v/>
      </c>
      <c r="J2663" s="17" t="str">
        <f aca="false">IF($C2663="","",N($I2663)-N($G2663))</f>
        <v/>
      </c>
      <c r="K2663" s="37" t="str">
        <f aca="false">IF($C2663="","",N(商品マスタ!$I2662))</f>
        <v/>
      </c>
      <c r="L2663" s="17" t="str">
        <f aca="false">IF($C2663="","",MAX(1,N(商品マスタ!$J2662)))</f>
        <v/>
      </c>
      <c r="M2663" s="38" t="str">
        <f aca="false">IF($C2663="","",N(TOP!$C$16)*N($K2663))</f>
        <v/>
      </c>
      <c r="N2663" s="17" t="str">
        <f aca="false">IF($C2663="","",ROUNDUP(N($M2663)/N($L2663),0))</f>
        <v/>
      </c>
      <c r="O2663" s="17" t="str">
        <f aca="false">IF($C2663="","",N(商品マスタ!$R2662))</f>
        <v/>
      </c>
      <c r="P2663" s="17" t="str">
        <f aca="false">IF($C2663="","",IF($F2663="理論",(N($O2663)+N($N2663))-N($G2663),(N($O2663)+N($N2663))-N($I2663)))</f>
        <v/>
      </c>
      <c r="Q2663" s="17" t="str">
        <f aca="false">IF($C2663="","",MAX(1,N(商品マスタ!$K2662)))</f>
        <v/>
      </c>
      <c r="R2663" s="39" t="str">
        <f aca="false">IF($C2663="","",IF(N($P2663)/N($Q2663)&lt;=0,"",ROUNDUP(N($P2663)/N($Q2663),0)))</f>
        <v/>
      </c>
      <c r="S2663" s="14"/>
      <c r="T2663" s="40" t="str">
        <f aca="false">IF($C2663="","",N(商品マスタ!$M2662))</f>
        <v/>
      </c>
      <c r="U2663" s="40" t="str">
        <f aca="false">IF($S2663="","",N($S2663)*N($T2663))</f>
        <v/>
      </c>
      <c r="V2663" s="18"/>
    </row>
    <row r="2664" customFormat="false" ht="15" hidden="false" customHeight="false" outlineLevel="0" collapsed="false">
      <c r="B2664" s="12" t="n">
        <v>2658</v>
      </c>
      <c r="C2664" s="36" t="str">
        <f aca="false">IF(商品マスタ!$C2663="","",商品マスタ!$C2663)</f>
        <v/>
      </c>
      <c r="D2664" s="12" t="str">
        <f aca="false">IF($C2664="","",商品マスタ!$D2663)</f>
        <v/>
      </c>
      <c r="E2664" s="12" t="str">
        <f aca="false">IF($C2664="","",商品マスタ!$G2663)</f>
        <v/>
      </c>
      <c r="F2664" s="12" t="str">
        <f aca="false">IF($C2664="","",IF(商品マスタ!$P2663="","理論",商品マスタ!$P2663))</f>
        <v/>
      </c>
      <c r="G2664" s="17" t="str">
        <f aca="false">IF($C2664="","",N(商品マスタ!$H2663))</f>
        <v/>
      </c>
      <c r="H2664" s="14"/>
      <c r="I2664" s="17" t="str">
        <f aca="false">IF($C2664="","",N($H2664)*N(商品マスタ!$N2663))</f>
        <v/>
      </c>
      <c r="J2664" s="17" t="str">
        <f aca="false">IF($C2664="","",N($I2664)-N($G2664))</f>
        <v/>
      </c>
      <c r="K2664" s="37" t="str">
        <f aca="false">IF($C2664="","",N(商品マスタ!$I2663))</f>
        <v/>
      </c>
      <c r="L2664" s="17" t="str">
        <f aca="false">IF($C2664="","",MAX(1,N(商品マスタ!$J2663)))</f>
        <v/>
      </c>
      <c r="M2664" s="38" t="str">
        <f aca="false">IF($C2664="","",N(TOP!$C$16)*N($K2664))</f>
        <v/>
      </c>
      <c r="N2664" s="17" t="str">
        <f aca="false">IF($C2664="","",ROUNDUP(N($M2664)/N($L2664),0))</f>
        <v/>
      </c>
      <c r="O2664" s="17" t="str">
        <f aca="false">IF($C2664="","",N(商品マスタ!$R2663))</f>
        <v/>
      </c>
      <c r="P2664" s="17" t="str">
        <f aca="false">IF($C2664="","",IF($F2664="理論",(N($O2664)+N($N2664))-N($G2664),(N($O2664)+N($N2664))-N($I2664)))</f>
        <v/>
      </c>
      <c r="Q2664" s="17" t="str">
        <f aca="false">IF($C2664="","",MAX(1,N(商品マスタ!$K2663)))</f>
        <v/>
      </c>
      <c r="R2664" s="39" t="str">
        <f aca="false">IF($C2664="","",IF(N($P2664)/N($Q2664)&lt;=0,"",ROUNDUP(N($P2664)/N($Q2664),0)))</f>
        <v/>
      </c>
      <c r="S2664" s="14"/>
      <c r="T2664" s="40" t="str">
        <f aca="false">IF($C2664="","",N(商品マスタ!$M2663))</f>
        <v/>
      </c>
      <c r="U2664" s="40" t="str">
        <f aca="false">IF($S2664="","",N($S2664)*N($T2664))</f>
        <v/>
      </c>
      <c r="V2664" s="18"/>
    </row>
    <row r="2665" customFormat="false" ht="15" hidden="false" customHeight="false" outlineLevel="0" collapsed="false">
      <c r="B2665" s="12" t="n">
        <v>2659</v>
      </c>
      <c r="C2665" s="36" t="str">
        <f aca="false">IF(商品マスタ!$C2664="","",商品マスタ!$C2664)</f>
        <v/>
      </c>
      <c r="D2665" s="12" t="str">
        <f aca="false">IF($C2665="","",商品マスタ!$D2664)</f>
        <v/>
      </c>
      <c r="E2665" s="12" t="str">
        <f aca="false">IF($C2665="","",商品マスタ!$G2664)</f>
        <v/>
      </c>
      <c r="F2665" s="12" t="str">
        <f aca="false">IF($C2665="","",IF(商品マスタ!$P2664="","理論",商品マスタ!$P2664))</f>
        <v/>
      </c>
      <c r="G2665" s="17" t="str">
        <f aca="false">IF($C2665="","",N(商品マスタ!$H2664))</f>
        <v/>
      </c>
      <c r="H2665" s="14"/>
      <c r="I2665" s="17" t="str">
        <f aca="false">IF($C2665="","",N($H2665)*N(商品マスタ!$N2664))</f>
        <v/>
      </c>
      <c r="J2665" s="17" t="str">
        <f aca="false">IF($C2665="","",N($I2665)-N($G2665))</f>
        <v/>
      </c>
      <c r="K2665" s="37" t="str">
        <f aca="false">IF($C2665="","",N(商品マスタ!$I2664))</f>
        <v/>
      </c>
      <c r="L2665" s="17" t="str">
        <f aca="false">IF($C2665="","",MAX(1,N(商品マスタ!$J2664)))</f>
        <v/>
      </c>
      <c r="M2665" s="38" t="str">
        <f aca="false">IF($C2665="","",N(TOP!$C$16)*N($K2665))</f>
        <v/>
      </c>
      <c r="N2665" s="17" t="str">
        <f aca="false">IF($C2665="","",ROUNDUP(N($M2665)/N($L2665),0))</f>
        <v/>
      </c>
      <c r="O2665" s="17" t="str">
        <f aca="false">IF($C2665="","",N(商品マスタ!$R2664))</f>
        <v/>
      </c>
      <c r="P2665" s="17" t="str">
        <f aca="false">IF($C2665="","",IF($F2665="理論",(N($O2665)+N($N2665))-N($G2665),(N($O2665)+N($N2665))-N($I2665)))</f>
        <v/>
      </c>
      <c r="Q2665" s="17" t="str">
        <f aca="false">IF($C2665="","",MAX(1,N(商品マスタ!$K2664)))</f>
        <v/>
      </c>
      <c r="R2665" s="39" t="str">
        <f aca="false">IF($C2665="","",IF(N($P2665)/N($Q2665)&lt;=0,"",ROUNDUP(N($P2665)/N($Q2665),0)))</f>
        <v/>
      </c>
      <c r="S2665" s="14"/>
      <c r="T2665" s="40" t="str">
        <f aca="false">IF($C2665="","",N(商品マスタ!$M2664))</f>
        <v/>
      </c>
      <c r="U2665" s="40" t="str">
        <f aca="false">IF($S2665="","",N($S2665)*N($T2665))</f>
        <v/>
      </c>
      <c r="V2665" s="18"/>
    </row>
    <row r="2666" customFormat="false" ht="15" hidden="false" customHeight="false" outlineLevel="0" collapsed="false">
      <c r="B2666" s="12" t="n">
        <v>2660</v>
      </c>
      <c r="C2666" s="36" t="str">
        <f aca="false">IF(商品マスタ!$C2665="","",商品マスタ!$C2665)</f>
        <v/>
      </c>
      <c r="D2666" s="12" t="str">
        <f aca="false">IF($C2666="","",商品マスタ!$D2665)</f>
        <v/>
      </c>
      <c r="E2666" s="12" t="str">
        <f aca="false">IF($C2666="","",商品マスタ!$G2665)</f>
        <v/>
      </c>
      <c r="F2666" s="12" t="str">
        <f aca="false">IF($C2666="","",IF(商品マスタ!$P2665="","理論",商品マスタ!$P2665))</f>
        <v/>
      </c>
      <c r="G2666" s="17" t="str">
        <f aca="false">IF($C2666="","",N(商品マスタ!$H2665))</f>
        <v/>
      </c>
      <c r="H2666" s="14"/>
      <c r="I2666" s="17" t="str">
        <f aca="false">IF($C2666="","",N($H2666)*N(商品マスタ!$N2665))</f>
        <v/>
      </c>
      <c r="J2666" s="17" t="str">
        <f aca="false">IF($C2666="","",N($I2666)-N($G2666))</f>
        <v/>
      </c>
      <c r="K2666" s="37" t="str">
        <f aca="false">IF($C2666="","",N(商品マスタ!$I2665))</f>
        <v/>
      </c>
      <c r="L2666" s="17" t="str">
        <f aca="false">IF($C2666="","",MAX(1,N(商品マスタ!$J2665)))</f>
        <v/>
      </c>
      <c r="M2666" s="38" t="str">
        <f aca="false">IF($C2666="","",N(TOP!$C$16)*N($K2666))</f>
        <v/>
      </c>
      <c r="N2666" s="17" t="str">
        <f aca="false">IF($C2666="","",ROUNDUP(N($M2666)/N($L2666),0))</f>
        <v/>
      </c>
      <c r="O2666" s="17" t="str">
        <f aca="false">IF($C2666="","",N(商品マスタ!$R2665))</f>
        <v/>
      </c>
      <c r="P2666" s="17" t="str">
        <f aca="false">IF($C2666="","",IF($F2666="理論",(N($O2666)+N($N2666))-N($G2666),(N($O2666)+N($N2666))-N($I2666)))</f>
        <v/>
      </c>
      <c r="Q2666" s="17" t="str">
        <f aca="false">IF($C2666="","",MAX(1,N(商品マスタ!$K2665)))</f>
        <v/>
      </c>
      <c r="R2666" s="39" t="str">
        <f aca="false">IF($C2666="","",IF(N($P2666)/N($Q2666)&lt;=0,"",ROUNDUP(N($P2666)/N($Q2666),0)))</f>
        <v/>
      </c>
      <c r="S2666" s="14"/>
      <c r="T2666" s="40" t="str">
        <f aca="false">IF($C2666="","",N(商品マスタ!$M2665))</f>
        <v/>
      </c>
      <c r="U2666" s="40" t="str">
        <f aca="false">IF($S2666="","",N($S2666)*N($T2666))</f>
        <v/>
      </c>
      <c r="V2666" s="18"/>
    </row>
    <row r="2667" customFormat="false" ht="15" hidden="false" customHeight="false" outlineLevel="0" collapsed="false">
      <c r="B2667" s="12" t="n">
        <v>2661</v>
      </c>
      <c r="C2667" s="36" t="str">
        <f aca="false">IF(商品マスタ!$C2666="","",商品マスタ!$C2666)</f>
        <v/>
      </c>
      <c r="D2667" s="12" t="str">
        <f aca="false">IF($C2667="","",商品マスタ!$D2666)</f>
        <v/>
      </c>
      <c r="E2667" s="12" t="str">
        <f aca="false">IF($C2667="","",商品マスタ!$G2666)</f>
        <v/>
      </c>
      <c r="F2667" s="12" t="str">
        <f aca="false">IF($C2667="","",IF(商品マスタ!$P2666="","理論",商品マスタ!$P2666))</f>
        <v/>
      </c>
      <c r="G2667" s="17" t="str">
        <f aca="false">IF($C2667="","",N(商品マスタ!$H2666))</f>
        <v/>
      </c>
      <c r="H2667" s="14"/>
      <c r="I2667" s="17" t="str">
        <f aca="false">IF($C2667="","",N($H2667)*N(商品マスタ!$N2666))</f>
        <v/>
      </c>
      <c r="J2667" s="17" t="str">
        <f aca="false">IF($C2667="","",N($I2667)-N($G2667))</f>
        <v/>
      </c>
      <c r="K2667" s="37" t="str">
        <f aca="false">IF($C2667="","",N(商品マスタ!$I2666))</f>
        <v/>
      </c>
      <c r="L2667" s="17" t="str">
        <f aca="false">IF($C2667="","",MAX(1,N(商品マスタ!$J2666)))</f>
        <v/>
      </c>
      <c r="M2667" s="38" t="str">
        <f aca="false">IF($C2667="","",N(TOP!$C$16)*N($K2667))</f>
        <v/>
      </c>
      <c r="N2667" s="17" t="str">
        <f aca="false">IF($C2667="","",ROUNDUP(N($M2667)/N($L2667),0))</f>
        <v/>
      </c>
      <c r="O2667" s="17" t="str">
        <f aca="false">IF($C2667="","",N(商品マスタ!$R2666))</f>
        <v/>
      </c>
      <c r="P2667" s="17" t="str">
        <f aca="false">IF($C2667="","",IF($F2667="理論",(N($O2667)+N($N2667))-N($G2667),(N($O2667)+N($N2667))-N($I2667)))</f>
        <v/>
      </c>
      <c r="Q2667" s="17" t="str">
        <f aca="false">IF($C2667="","",MAX(1,N(商品マスタ!$K2666)))</f>
        <v/>
      </c>
      <c r="R2667" s="39" t="str">
        <f aca="false">IF($C2667="","",IF(N($P2667)/N($Q2667)&lt;=0,"",ROUNDUP(N($P2667)/N($Q2667),0)))</f>
        <v/>
      </c>
      <c r="S2667" s="14"/>
      <c r="T2667" s="40" t="str">
        <f aca="false">IF($C2667="","",N(商品マスタ!$M2666))</f>
        <v/>
      </c>
      <c r="U2667" s="40" t="str">
        <f aca="false">IF($S2667="","",N($S2667)*N($T2667))</f>
        <v/>
      </c>
      <c r="V2667" s="18"/>
    </row>
    <row r="2668" customFormat="false" ht="15" hidden="false" customHeight="false" outlineLevel="0" collapsed="false">
      <c r="B2668" s="12" t="n">
        <v>2662</v>
      </c>
      <c r="C2668" s="36" t="str">
        <f aca="false">IF(商品マスタ!$C2667="","",商品マスタ!$C2667)</f>
        <v/>
      </c>
      <c r="D2668" s="12" t="str">
        <f aca="false">IF($C2668="","",商品マスタ!$D2667)</f>
        <v/>
      </c>
      <c r="E2668" s="12" t="str">
        <f aca="false">IF($C2668="","",商品マスタ!$G2667)</f>
        <v/>
      </c>
      <c r="F2668" s="12" t="str">
        <f aca="false">IF($C2668="","",IF(商品マスタ!$P2667="","理論",商品マスタ!$P2667))</f>
        <v/>
      </c>
      <c r="G2668" s="17" t="str">
        <f aca="false">IF($C2668="","",N(商品マスタ!$H2667))</f>
        <v/>
      </c>
      <c r="H2668" s="14"/>
      <c r="I2668" s="17" t="str">
        <f aca="false">IF($C2668="","",N($H2668)*N(商品マスタ!$N2667))</f>
        <v/>
      </c>
      <c r="J2668" s="17" t="str">
        <f aca="false">IF($C2668="","",N($I2668)-N($G2668))</f>
        <v/>
      </c>
      <c r="K2668" s="37" t="str">
        <f aca="false">IF($C2668="","",N(商品マスタ!$I2667))</f>
        <v/>
      </c>
      <c r="L2668" s="17" t="str">
        <f aca="false">IF($C2668="","",MAX(1,N(商品マスタ!$J2667)))</f>
        <v/>
      </c>
      <c r="M2668" s="38" t="str">
        <f aca="false">IF($C2668="","",N(TOP!$C$16)*N($K2668))</f>
        <v/>
      </c>
      <c r="N2668" s="17" t="str">
        <f aca="false">IF($C2668="","",ROUNDUP(N($M2668)/N($L2668),0))</f>
        <v/>
      </c>
      <c r="O2668" s="17" t="str">
        <f aca="false">IF($C2668="","",N(商品マスタ!$R2667))</f>
        <v/>
      </c>
      <c r="P2668" s="17" t="str">
        <f aca="false">IF($C2668="","",IF($F2668="理論",(N($O2668)+N($N2668))-N($G2668),(N($O2668)+N($N2668))-N($I2668)))</f>
        <v/>
      </c>
      <c r="Q2668" s="17" t="str">
        <f aca="false">IF($C2668="","",MAX(1,N(商品マスタ!$K2667)))</f>
        <v/>
      </c>
      <c r="R2668" s="39" t="str">
        <f aca="false">IF($C2668="","",IF(N($P2668)/N($Q2668)&lt;=0,"",ROUNDUP(N($P2668)/N($Q2668),0)))</f>
        <v/>
      </c>
      <c r="S2668" s="14"/>
      <c r="T2668" s="40" t="str">
        <f aca="false">IF($C2668="","",N(商品マスタ!$M2667))</f>
        <v/>
      </c>
      <c r="U2668" s="40" t="str">
        <f aca="false">IF($S2668="","",N($S2668)*N($T2668))</f>
        <v/>
      </c>
      <c r="V2668" s="18"/>
    </row>
    <row r="2669" customFormat="false" ht="15" hidden="false" customHeight="false" outlineLevel="0" collapsed="false">
      <c r="B2669" s="12" t="n">
        <v>2663</v>
      </c>
      <c r="C2669" s="36" t="str">
        <f aca="false">IF(商品マスタ!$C2668="","",商品マスタ!$C2668)</f>
        <v/>
      </c>
      <c r="D2669" s="12" t="str">
        <f aca="false">IF($C2669="","",商品マスタ!$D2668)</f>
        <v/>
      </c>
      <c r="E2669" s="12" t="str">
        <f aca="false">IF($C2669="","",商品マスタ!$G2668)</f>
        <v/>
      </c>
      <c r="F2669" s="12" t="str">
        <f aca="false">IF($C2669="","",IF(商品マスタ!$P2668="","理論",商品マスタ!$P2668))</f>
        <v/>
      </c>
      <c r="G2669" s="17" t="str">
        <f aca="false">IF($C2669="","",N(商品マスタ!$H2668))</f>
        <v/>
      </c>
      <c r="H2669" s="14"/>
      <c r="I2669" s="17" t="str">
        <f aca="false">IF($C2669="","",N($H2669)*N(商品マスタ!$N2668))</f>
        <v/>
      </c>
      <c r="J2669" s="17" t="str">
        <f aca="false">IF($C2669="","",N($I2669)-N($G2669))</f>
        <v/>
      </c>
      <c r="K2669" s="37" t="str">
        <f aca="false">IF($C2669="","",N(商品マスタ!$I2668))</f>
        <v/>
      </c>
      <c r="L2669" s="17" t="str">
        <f aca="false">IF($C2669="","",MAX(1,N(商品マスタ!$J2668)))</f>
        <v/>
      </c>
      <c r="M2669" s="38" t="str">
        <f aca="false">IF($C2669="","",N(TOP!$C$16)*N($K2669))</f>
        <v/>
      </c>
      <c r="N2669" s="17" t="str">
        <f aca="false">IF($C2669="","",ROUNDUP(N($M2669)/N($L2669),0))</f>
        <v/>
      </c>
      <c r="O2669" s="17" t="str">
        <f aca="false">IF($C2669="","",N(商品マスタ!$R2668))</f>
        <v/>
      </c>
      <c r="P2669" s="17" t="str">
        <f aca="false">IF($C2669="","",IF($F2669="理論",(N($O2669)+N($N2669))-N($G2669),(N($O2669)+N($N2669))-N($I2669)))</f>
        <v/>
      </c>
      <c r="Q2669" s="17" t="str">
        <f aca="false">IF($C2669="","",MAX(1,N(商品マスタ!$K2668)))</f>
        <v/>
      </c>
      <c r="R2669" s="39" t="str">
        <f aca="false">IF($C2669="","",IF(N($P2669)/N($Q2669)&lt;=0,"",ROUNDUP(N($P2669)/N($Q2669),0)))</f>
        <v/>
      </c>
      <c r="S2669" s="14"/>
      <c r="T2669" s="40" t="str">
        <f aca="false">IF($C2669="","",N(商品マスタ!$M2668))</f>
        <v/>
      </c>
      <c r="U2669" s="40" t="str">
        <f aca="false">IF($S2669="","",N($S2669)*N($T2669))</f>
        <v/>
      </c>
      <c r="V2669" s="18"/>
    </row>
    <row r="2670" customFormat="false" ht="15" hidden="false" customHeight="false" outlineLevel="0" collapsed="false">
      <c r="B2670" s="12" t="n">
        <v>2664</v>
      </c>
      <c r="C2670" s="36" t="str">
        <f aca="false">IF(商品マスタ!$C2669="","",商品マスタ!$C2669)</f>
        <v/>
      </c>
      <c r="D2670" s="12" t="str">
        <f aca="false">IF($C2670="","",商品マスタ!$D2669)</f>
        <v/>
      </c>
      <c r="E2670" s="12" t="str">
        <f aca="false">IF($C2670="","",商品マスタ!$G2669)</f>
        <v/>
      </c>
      <c r="F2670" s="12" t="str">
        <f aca="false">IF($C2670="","",IF(商品マスタ!$P2669="","理論",商品マスタ!$P2669))</f>
        <v/>
      </c>
      <c r="G2670" s="17" t="str">
        <f aca="false">IF($C2670="","",N(商品マスタ!$H2669))</f>
        <v/>
      </c>
      <c r="H2670" s="14"/>
      <c r="I2670" s="17" t="str">
        <f aca="false">IF($C2670="","",N($H2670)*N(商品マスタ!$N2669))</f>
        <v/>
      </c>
      <c r="J2670" s="17" t="str">
        <f aca="false">IF($C2670="","",N($I2670)-N($G2670))</f>
        <v/>
      </c>
      <c r="K2670" s="37" t="str">
        <f aca="false">IF($C2670="","",N(商品マスタ!$I2669))</f>
        <v/>
      </c>
      <c r="L2670" s="17" t="str">
        <f aca="false">IF($C2670="","",MAX(1,N(商品マスタ!$J2669)))</f>
        <v/>
      </c>
      <c r="M2670" s="38" t="str">
        <f aca="false">IF($C2670="","",N(TOP!$C$16)*N($K2670))</f>
        <v/>
      </c>
      <c r="N2670" s="17" t="str">
        <f aca="false">IF($C2670="","",ROUNDUP(N($M2670)/N($L2670),0))</f>
        <v/>
      </c>
      <c r="O2670" s="17" t="str">
        <f aca="false">IF($C2670="","",N(商品マスタ!$R2669))</f>
        <v/>
      </c>
      <c r="P2670" s="17" t="str">
        <f aca="false">IF($C2670="","",IF($F2670="理論",(N($O2670)+N($N2670))-N($G2670),(N($O2670)+N($N2670))-N($I2670)))</f>
        <v/>
      </c>
      <c r="Q2670" s="17" t="str">
        <f aca="false">IF($C2670="","",MAX(1,N(商品マスタ!$K2669)))</f>
        <v/>
      </c>
      <c r="R2670" s="39" t="str">
        <f aca="false">IF($C2670="","",IF(N($P2670)/N($Q2670)&lt;=0,"",ROUNDUP(N($P2670)/N($Q2670),0)))</f>
        <v/>
      </c>
      <c r="S2670" s="14"/>
      <c r="T2670" s="40" t="str">
        <f aca="false">IF($C2670="","",N(商品マスタ!$M2669))</f>
        <v/>
      </c>
      <c r="U2670" s="40" t="str">
        <f aca="false">IF($S2670="","",N($S2670)*N($T2670))</f>
        <v/>
      </c>
      <c r="V2670" s="18"/>
    </row>
    <row r="2671" customFormat="false" ht="15" hidden="false" customHeight="false" outlineLevel="0" collapsed="false">
      <c r="B2671" s="12" t="n">
        <v>2665</v>
      </c>
      <c r="C2671" s="36" t="str">
        <f aca="false">IF(商品マスタ!$C2670="","",商品マスタ!$C2670)</f>
        <v/>
      </c>
      <c r="D2671" s="12" t="str">
        <f aca="false">IF($C2671="","",商品マスタ!$D2670)</f>
        <v/>
      </c>
      <c r="E2671" s="12" t="str">
        <f aca="false">IF($C2671="","",商品マスタ!$G2670)</f>
        <v/>
      </c>
      <c r="F2671" s="12" t="str">
        <f aca="false">IF($C2671="","",IF(商品マスタ!$P2670="","理論",商品マスタ!$P2670))</f>
        <v/>
      </c>
      <c r="G2671" s="17" t="str">
        <f aca="false">IF($C2671="","",N(商品マスタ!$H2670))</f>
        <v/>
      </c>
      <c r="H2671" s="14"/>
      <c r="I2671" s="17" t="str">
        <f aca="false">IF($C2671="","",N($H2671)*N(商品マスタ!$N2670))</f>
        <v/>
      </c>
      <c r="J2671" s="17" t="str">
        <f aca="false">IF($C2671="","",N($I2671)-N($G2671))</f>
        <v/>
      </c>
      <c r="K2671" s="37" t="str">
        <f aca="false">IF($C2671="","",N(商品マスタ!$I2670))</f>
        <v/>
      </c>
      <c r="L2671" s="17" t="str">
        <f aca="false">IF($C2671="","",MAX(1,N(商品マスタ!$J2670)))</f>
        <v/>
      </c>
      <c r="M2671" s="38" t="str">
        <f aca="false">IF($C2671="","",N(TOP!$C$16)*N($K2671))</f>
        <v/>
      </c>
      <c r="N2671" s="17" t="str">
        <f aca="false">IF($C2671="","",ROUNDUP(N($M2671)/N($L2671),0))</f>
        <v/>
      </c>
      <c r="O2671" s="17" t="str">
        <f aca="false">IF($C2671="","",N(商品マスタ!$R2670))</f>
        <v/>
      </c>
      <c r="P2671" s="17" t="str">
        <f aca="false">IF($C2671="","",IF($F2671="理論",(N($O2671)+N($N2671))-N($G2671),(N($O2671)+N($N2671))-N($I2671)))</f>
        <v/>
      </c>
      <c r="Q2671" s="17" t="str">
        <f aca="false">IF($C2671="","",MAX(1,N(商品マスタ!$K2670)))</f>
        <v/>
      </c>
      <c r="R2671" s="39" t="str">
        <f aca="false">IF($C2671="","",IF(N($P2671)/N($Q2671)&lt;=0,"",ROUNDUP(N($P2671)/N($Q2671),0)))</f>
        <v/>
      </c>
      <c r="S2671" s="14"/>
      <c r="T2671" s="40" t="str">
        <f aca="false">IF($C2671="","",N(商品マスタ!$M2670))</f>
        <v/>
      </c>
      <c r="U2671" s="40" t="str">
        <f aca="false">IF($S2671="","",N($S2671)*N($T2671))</f>
        <v/>
      </c>
      <c r="V2671" s="18"/>
    </row>
    <row r="2672" customFormat="false" ht="15" hidden="false" customHeight="false" outlineLevel="0" collapsed="false">
      <c r="B2672" s="12" t="n">
        <v>2666</v>
      </c>
      <c r="C2672" s="36" t="str">
        <f aca="false">IF(商品マスタ!$C2671="","",商品マスタ!$C2671)</f>
        <v/>
      </c>
      <c r="D2672" s="12" t="str">
        <f aca="false">IF($C2672="","",商品マスタ!$D2671)</f>
        <v/>
      </c>
      <c r="E2672" s="12" t="str">
        <f aca="false">IF($C2672="","",商品マスタ!$G2671)</f>
        <v/>
      </c>
      <c r="F2672" s="12" t="str">
        <f aca="false">IF($C2672="","",IF(商品マスタ!$P2671="","理論",商品マスタ!$P2671))</f>
        <v/>
      </c>
      <c r="G2672" s="17" t="str">
        <f aca="false">IF($C2672="","",N(商品マスタ!$H2671))</f>
        <v/>
      </c>
      <c r="H2672" s="14"/>
      <c r="I2672" s="17" t="str">
        <f aca="false">IF($C2672="","",N($H2672)*N(商品マスタ!$N2671))</f>
        <v/>
      </c>
      <c r="J2672" s="17" t="str">
        <f aca="false">IF($C2672="","",N($I2672)-N($G2672))</f>
        <v/>
      </c>
      <c r="K2672" s="37" t="str">
        <f aca="false">IF($C2672="","",N(商品マスタ!$I2671))</f>
        <v/>
      </c>
      <c r="L2672" s="17" t="str">
        <f aca="false">IF($C2672="","",MAX(1,N(商品マスタ!$J2671)))</f>
        <v/>
      </c>
      <c r="M2672" s="38" t="str">
        <f aca="false">IF($C2672="","",N(TOP!$C$16)*N($K2672))</f>
        <v/>
      </c>
      <c r="N2672" s="17" t="str">
        <f aca="false">IF($C2672="","",ROUNDUP(N($M2672)/N($L2672),0))</f>
        <v/>
      </c>
      <c r="O2672" s="17" t="str">
        <f aca="false">IF($C2672="","",N(商品マスタ!$R2671))</f>
        <v/>
      </c>
      <c r="P2672" s="17" t="str">
        <f aca="false">IF($C2672="","",IF($F2672="理論",(N($O2672)+N($N2672))-N($G2672),(N($O2672)+N($N2672))-N($I2672)))</f>
        <v/>
      </c>
      <c r="Q2672" s="17" t="str">
        <f aca="false">IF($C2672="","",MAX(1,N(商品マスタ!$K2671)))</f>
        <v/>
      </c>
      <c r="R2672" s="39" t="str">
        <f aca="false">IF($C2672="","",IF(N($P2672)/N($Q2672)&lt;=0,"",ROUNDUP(N($P2672)/N($Q2672),0)))</f>
        <v/>
      </c>
      <c r="S2672" s="14"/>
      <c r="T2672" s="40" t="str">
        <f aca="false">IF($C2672="","",N(商品マスタ!$M2671))</f>
        <v/>
      </c>
      <c r="U2672" s="40" t="str">
        <f aca="false">IF($S2672="","",N($S2672)*N($T2672))</f>
        <v/>
      </c>
      <c r="V2672" s="18"/>
    </row>
    <row r="2673" customFormat="false" ht="15" hidden="false" customHeight="false" outlineLevel="0" collapsed="false">
      <c r="B2673" s="12" t="n">
        <v>2667</v>
      </c>
      <c r="C2673" s="36" t="str">
        <f aca="false">IF(商品マスタ!$C2672="","",商品マスタ!$C2672)</f>
        <v/>
      </c>
      <c r="D2673" s="12" t="str">
        <f aca="false">IF($C2673="","",商品マスタ!$D2672)</f>
        <v/>
      </c>
      <c r="E2673" s="12" t="str">
        <f aca="false">IF($C2673="","",商品マスタ!$G2672)</f>
        <v/>
      </c>
      <c r="F2673" s="12" t="str">
        <f aca="false">IF($C2673="","",IF(商品マスタ!$P2672="","理論",商品マスタ!$P2672))</f>
        <v/>
      </c>
      <c r="G2673" s="17" t="str">
        <f aca="false">IF($C2673="","",N(商品マスタ!$H2672))</f>
        <v/>
      </c>
      <c r="H2673" s="14"/>
      <c r="I2673" s="17" t="str">
        <f aca="false">IF($C2673="","",N($H2673)*N(商品マスタ!$N2672))</f>
        <v/>
      </c>
      <c r="J2673" s="17" t="str">
        <f aca="false">IF($C2673="","",N($I2673)-N($G2673))</f>
        <v/>
      </c>
      <c r="K2673" s="37" t="str">
        <f aca="false">IF($C2673="","",N(商品マスタ!$I2672))</f>
        <v/>
      </c>
      <c r="L2673" s="17" t="str">
        <f aca="false">IF($C2673="","",MAX(1,N(商品マスタ!$J2672)))</f>
        <v/>
      </c>
      <c r="M2673" s="38" t="str">
        <f aca="false">IF($C2673="","",N(TOP!$C$16)*N($K2673))</f>
        <v/>
      </c>
      <c r="N2673" s="17" t="str">
        <f aca="false">IF($C2673="","",ROUNDUP(N($M2673)/N($L2673),0))</f>
        <v/>
      </c>
      <c r="O2673" s="17" t="str">
        <f aca="false">IF($C2673="","",N(商品マスタ!$R2672))</f>
        <v/>
      </c>
      <c r="P2673" s="17" t="str">
        <f aca="false">IF($C2673="","",IF($F2673="理論",(N($O2673)+N($N2673))-N($G2673),(N($O2673)+N($N2673))-N($I2673)))</f>
        <v/>
      </c>
      <c r="Q2673" s="17" t="str">
        <f aca="false">IF($C2673="","",MAX(1,N(商品マスタ!$K2672)))</f>
        <v/>
      </c>
      <c r="R2673" s="39" t="str">
        <f aca="false">IF($C2673="","",IF(N($P2673)/N($Q2673)&lt;=0,"",ROUNDUP(N($P2673)/N($Q2673),0)))</f>
        <v/>
      </c>
      <c r="S2673" s="14"/>
      <c r="T2673" s="40" t="str">
        <f aca="false">IF($C2673="","",N(商品マスタ!$M2672))</f>
        <v/>
      </c>
      <c r="U2673" s="40" t="str">
        <f aca="false">IF($S2673="","",N($S2673)*N($T2673))</f>
        <v/>
      </c>
      <c r="V2673" s="18"/>
    </row>
    <row r="2674" customFormat="false" ht="15" hidden="false" customHeight="false" outlineLevel="0" collapsed="false">
      <c r="B2674" s="12" t="n">
        <v>2668</v>
      </c>
      <c r="C2674" s="36" t="str">
        <f aca="false">IF(商品マスタ!$C2673="","",商品マスタ!$C2673)</f>
        <v/>
      </c>
      <c r="D2674" s="12" t="str">
        <f aca="false">IF($C2674="","",商品マスタ!$D2673)</f>
        <v/>
      </c>
      <c r="E2674" s="12" t="str">
        <f aca="false">IF($C2674="","",商品マスタ!$G2673)</f>
        <v/>
      </c>
      <c r="F2674" s="12" t="str">
        <f aca="false">IF($C2674="","",IF(商品マスタ!$P2673="","理論",商品マスタ!$P2673))</f>
        <v/>
      </c>
      <c r="G2674" s="17" t="str">
        <f aca="false">IF($C2674="","",N(商品マスタ!$H2673))</f>
        <v/>
      </c>
      <c r="H2674" s="14"/>
      <c r="I2674" s="17" t="str">
        <f aca="false">IF($C2674="","",N($H2674)*N(商品マスタ!$N2673))</f>
        <v/>
      </c>
      <c r="J2674" s="17" t="str">
        <f aca="false">IF($C2674="","",N($I2674)-N($G2674))</f>
        <v/>
      </c>
      <c r="K2674" s="37" t="str">
        <f aca="false">IF($C2674="","",N(商品マスタ!$I2673))</f>
        <v/>
      </c>
      <c r="L2674" s="17" t="str">
        <f aca="false">IF($C2674="","",MAX(1,N(商品マスタ!$J2673)))</f>
        <v/>
      </c>
      <c r="M2674" s="38" t="str">
        <f aca="false">IF($C2674="","",N(TOP!$C$16)*N($K2674))</f>
        <v/>
      </c>
      <c r="N2674" s="17" t="str">
        <f aca="false">IF($C2674="","",ROUNDUP(N($M2674)/N($L2674),0))</f>
        <v/>
      </c>
      <c r="O2674" s="17" t="str">
        <f aca="false">IF($C2674="","",N(商品マスタ!$R2673))</f>
        <v/>
      </c>
      <c r="P2674" s="17" t="str">
        <f aca="false">IF($C2674="","",IF($F2674="理論",(N($O2674)+N($N2674))-N($G2674),(N($O2674)+N($N2674))-N($I2674)))</f>
        <v/>
      </c>
      <c r="Q2674" s="17" t="str">
        <f aca="false">IF($C2674="","",MAX(1,N(商品マスタ!$K2673)))</f>
        <v/>
      </c>
      <c r="R2674" s="39" t="str">
        <f aca="false">IF($C2674="","",IF(N($P2674)/N($Q2674)&lt;=0,"",ROUNDUP(N($P2674)/N($Q2674),0)))</f>
        <v/>
      </c>
      <c r="S2674" s="14"/>
      <c r="T2674" s="40" t="str">
        <f aca="false">IF($C2674="","",N(商品マスタ!$M2673))</f>
        <v/>
      </c>
      <c r="U2674" s="40" t="str">
        <f aca="false">IF($S2674="","",N($S2674)*N($T2674))</f>
        <v/>
      </c>
      <c r="V2674" s="18"/>
    </row>
    <row r="2675" customFormat="false" ht="15" hidden="false" customHeight="false" outlineLevel="0" collapsed="false">
      <c r="B2675" s="12" t="n">
        <v>2669</v>
      </c>
      <c r="C2675" s="36" t="str">
        <f aca="false">IF(商品マスタ!$C2674="","",商品マスタ!$C2674)</f>
        <v/>
      </c>
      <c r="D2675" s="12" t="str">
        <f aca="false">IF($C2675="","",商品マスタ!$D2674)</f>
        <v/>
      </c>
      <c r="E2675" s="12" t="str">
        <f aca="false">IF($C2675="","",商品マスタ!$G2674)</f>
        <v/>
      </c>
      <c r="F2675" s="12" t="str">
        <f aca="false">IF($C2675="","",IF(商品マスタ!$P2674="","理論",商品マスタ!$P2674))</f>
        <v/>
      </c>
      <c r="G2675" s="17" t="str">
        <f aca="false">IF($C2675="","",N(商品マスタ!$H2674))</f>
        <v/>
      </c>
      <c r="H2675" s="14"/>
      <c r="I2675" s="17" t="str">
        <f aca="false">IF($C2675="","",N($H2675)*N(商品マスタ!$N2674))</f>
        <v/>
      </c>
      <c r="J2675" s="17" t="str">
        <f aca="false">IF($C2675="","",N($I2675)-N($G2675))</f>
        <v/>
      </c>
      <c r="K2675" s="37" t="str">
        <f aca="false">IF($C2675="","",N(商品マスタ!$I2674))</f>
        <v/>
      </c>
      <c r="L2675" s="17" t="str">
        <f aca="false">IF($C2675="","",MAX(1,N(商品マスタ!$J2674)))</f>
        <v/>
      </c>
      <c r="M2675" s="38" t="str">
        <f aca="false">IF($C2675="","",N(TOP!$C$16)*N($K2675))</f>
        <v/>
      </c>
      <c r="N2675" s="17" t="str">
        <f aca="false">IF($C2675="","",ROUNDUP(N($M2675)/N($L2675),0))</f>
        <v/>
      </c>
      <c r="O2675" s="17" t="str">
        <f aca="false">IF($C2675="","",N(商品マスタ!$R2674))</f>
        <v/>
      </c>
      <c r="P2675" s="17" t="str">
        <f aca="false">IF($C2675="","",IF($F2675="理論",(N($O2675)+N($N2675))-N($G2675),(N($O2675)+N($N2675))-N($I2675)))</f>
        <v/>
      </c>
      <c r="Q2675" s="17" t="str">
        <f aca="false">IF($C2675="","",MAX(1,N(商品マスタ!$K2674)))</f>
        <v/>
      </c>
      <c r="R2675" s="39" t="str">
        <f aca="false">IF($C2675="","",IF(N($P2675)/N($Q2675)&lt;=0,"",ROUNDUP(N($P2675)/N($Q2675),0)))</f>
        <v/>
      </c>
      <c r="S2675" s="14"/>
      <c r="T2675" s="40" t="str">
        <f aca="false">IF($C2675="","",N(商品マスタ!$M2674))</f>
        <v/>
      </c>
      <c r="U2675" s="40" t="str">
        <f aca="false">IF($S2675="","",N($S2675)*N($T2675))</f>
        <v/>
      </c>
      <c r="V2675" s="18"/>
    </row>
    <row r="2676" customFormat="false" ht="15" hidden="false" customHeight="false" outlineLevel="0" collapsed="false">
      <c r="B2676" s="12" t="n">
        <v>2670</v>
      </c>
      <c r="C2676" s="36" t="str">
        <f aca="false">IF(商品マスタ!$C2675="","",商品マスタ!$C2675)</f>
        <v/>
      </c>
      <c r="D2676" s="12" t="str">
        <f aca="false">IF($C2676="","",商品マスタ!$D2675)</f>
        <v/>
      </c>
      <c r="E2676" s="12" t="str">
        <f aca="false">IF($C2676="","",商品マスタ!$G2675)</f>
        <v/>
      </c>
      <c r="F2676" s="12" t="str">
        <f aca="false">IF($C2676="","",IF(商品マスタ!$P2675="","理論",商品マスタ!$P2675))</f>
        <v/>
      </c>
      <c r="G2676" s="17" t="str">
        <f aca="false">IF($C2676="","",N(商品マスタ!$H2675))</f>
        <v/>
      </c>
      <c r="H2676" s="14"/>
      <c r="I2676" s="17" t="str">
        <f aca="false">IF($C2676="","",N($H2676)*N(商品マスタ!$N2675))</f>
        <v/>
      </c>
      <c r="J2676" s="17" t="str">
        <f aca="false">IF($C2676="","",N($I2676)-N($G2676))</f>
        <v/>
      </c>
      <c r="K2676" s="37" t="str">
        <f aca="false">IF($C2676="","",N(商品マスタ!$I2675))</f>
        <v/>
      </c>
      <c r="L2676" s="17" t="str">
        <f aca="false">IF($C2676="","",MAX(1,N(商品マスタ!$J2675)))</f>
        <v/>
      </c>
      <c r="M2676" s="38" t="str">
        <f aca="false">IF($C2676="","",N(TOP!$C$16)*N($K2676))</f>
        <v/>
      </c>
      <c r="N2676" s="17" t="str">
        <f aca="false">IF($C2676="","",ROUNDUP(N($M2676)/N($L2676),0))</f>
        <v/>
      </c>
      <c r="O2676" s="17" t="str">
        <f aca="false">IF($C2676="","",N(商品マスタ!$R2675))</f>
        <v/>
      </c>
      <c r="P2676" s="17" t="str">
        <f aca="false">IF($C2676="","",IF($F2676="理論",(N($O2676)+N($N2676))-N($G2676),(N($O2676)+N($N2676))-N($I2676)))</f>
        <v/>
      </c>
      <c r="Q2676" s="17" t="str">
        <f aca="false">IF($C2676="","",MAX(1,N(商品マスタ!$K2675)))</f>
        <v/>
      </c>
      <c r="R2676" s="39" t="str">
        <f aca="false">IF($C2676="","",IF(N($P2676)/N($Q2676)&lt;=0,"",ROUNDUP(N($P2676)/N($Q2676),0)))</f>
        <v/>
      </c>
      <c r="S2676" s="14"/>
      <c r="T2676" s="40" t="str">
        <f aca="false">IF($C2676="","",N(商品マスタ!$M2675))</f>
        <v/>
      </c>
      <c r="U2676" s="40" t="str">
        <f aca="false">IF($S2676="","",N($S2676)*N($T2676))</f>
        <v/>
      </c>
      <c r="V2676" s="18"/>
    </row>
    <row r="2677" customFormat="false" ht="15" hidden="false" customHeight="false" outlineLevel="0" collapsed="false">
      <c r="B2677" s="12" t="n">
        <v>2671</v>
      </c>
      <c r="C2677" s="36" t="str">
        <f aca="false">IF(商品マスタ!$C2676="","",商品マスタ!$C2676)</f>
        <v/>
      </c>
      <c r="D2677" s="12" t="str">
        <f aca="false">IF($C2677="","",商品マスタ!$D2676)</f>
        <v/>
      </c>
      <c r="E2677" s="12" t="str">
        <f aca="false">IF($C2677="","",商品マスタ!$G2676)</f>
        <v/>
      </c>
      <c r="F2677" s="12" t="str">
        <f aca="false">IF($C2677="","",IF(商品マスタ!$P2676="","理論",商品マスタ!$P2676))</f>
        <v/>
      </c>
      <c r="G2677" s="17" t="str">
        <f aca="false">IF($C2677="","",N(商品マスタ!$H2676))</f>
        <v/>
      </c>
      <c r="H2677" s="14"/>
      <c r="I2677" s="17" t="str">
        <f aca="false">IF($C2677="","",N($H2677)*N(商品マスタ!$N2676))</f>
        <v/>
      </c>
      <c r="J2677" s="17" t="str">
        <f aca="false">IF($C2677="","",N($I2677)-N($G2677))</f>
        <v/>
      </c>
      <c r="K2677" s="37" t="str">
        <f aca="false">IF($C2677="","",N(商品マスタ!$I2676))</f>
        <v/>
      </c>
      <c r="L2677" s="17" t="str">
        <f aca="false">IF($C2677="","",MAX(1,N(商品マスタ!$J2676)))</f>
        <v/>
      </c>
      <c r="M2677" s="38" t="str">
        <f aca="false">IF($C2677="","",N(TOP!$C$16)*N($K2677))</f>
        <v/>
      </c>
      <c r="N2677" s="17" t="str">
        <f aca="false">IF($C2677="","",ROUNDUP(N($M2677)/N($L2677),0))</f>
        <v/>
      </c>
      <c r="O2677" s="17" t="str">
        <f aca="false">IF($C2677="","",N(商品マスタ!$R2676))</f>
        <v/>
      </c>
      <c r="P2677" s="17" t="str">
        <f aca="false">IF($C2677="","",IF($F2677="理論",(N($O2677)+N($N2677))-N($G2677),(N($O2677)+N($N2677))-N($I2677)))</f>
        <v/>
      </c>
      <c r="Q2677" s="17" t="str">
        <f aca="false">IF($C2677="","",MAX(1,N(商品マスタ!$K2676)))</f>
        <v/>
      </c>
      <c r="R2677" s="39" t="str">
        <f aca="false">IF($C2677="","",IF(N($P2677)/N($Q2677)&lt;=0,"",ROUNDUP(N($P2677)/N($Q2677),0)))</f>
        <v/>
      </c>
      <c r="S2677" s="14"/>
      <c r="T2677" s="40" t="str">
        <f aca="false">IF($C2677="","",N(商品マスタ!$M2676))</f>
        <v/>
      </c>
      <c r="U2677" s="40" t="str">
        <f aca="false">IF($S2677="","",N($S2677)*N($T2677))</f>
        <v/>
      </c>
      <c r="V2677" s="18"/>
    </row>
    <row r="2678" customFormat="false" ht="15" hidden="false" customHeight="false" outlineLevel="0" collapsed="false">
      <c r="B2678" s="12" t="n">
        <v>2672</v>
      </c>
      <c r="C2678" s="36" t="str">
        <f aca="false">IF(商品マスタ!$C2677="","",商品マスタ!$C2677)</f>
        <v/>
      </c>
      <c r="D2678" s="12" t="str">
        <f aca="false">IF($C2678="","",商品マスタ!$D2677)</f>
        <v/>
      </c>
      <c r="E2678" s="12" t="str">
        <f aca="false">IF($C2678="","",商品マスタ!$G2677)</f>
        <v/>
      </c>
      <c r="F2678" s="12" t="str">
        <f aca="false">IF($C2678="","",IF(商品マスタ!$P2677="","理論",商品マスタ!$P2677))</f>
        <v/>
      </c>
      <c r="G2678" s="17" t="str">
        <f aca="false">IF($C2678="","",N(商品マスタ!$H2677))</f>
        <v/>
      </c>
      <c r="H2678" s="14"/>
      <c r="I2678" s="17" t="str">
        <f aca="false">IF($C2678="","",N($H2678)*N(商品マスタ!$N2677))</f>
        <v/>
      </c>
      <c r="J2678" s="17" t="str">
        <f aca="false">IF($C2678="","",N($I2678)-N($G2678))</f>
        <v/>
      </c>
      <c r="K2678" s="37" t="str">
        <f aca="false">IF($C2678="","",N(商品マスタ!$I2677))</f>
        <v/>
      </c>
      <c r="L2678" s="17" t="str">
        <f aca="false">IF($C2678="","",MAX(1,N(商品マスタ!$J2677)))</f>
        <v/>
      </c>
      <c r="M2678" s="38" t="str">
        <f aca="false">IF($C2678="","",N(TOP!$C$16)*N($K2678))</f>
        <v/>
      </c>
      <c r="N2678" s="17" t="str">
        <f aca="false">IF($C2678="","",ROUNDUP(N($M2678)/N($L2678),0))</f>
        <v/>
      </c>
      <c r="O2678" s="17" t="str">
        <f aca="false">IF($C2678="","",N(商品マスタ!$R2677))</f>
        <v/>
      </c>
      <c r="P2678" s="17" t="str">
        <f aca="false">IF($C2678="","",IF($F2678="理論",(N($O2678)+N($N2678))-N($G2678),(N($O2678)+N($N2678))-N($I2678)))</f>
        <v/>
      </c>
      <c r="Q2678" s="17" t="str">
        <f aca="false">IF($C2678="","",MAX(1,N(商品マスタ!$K2677)))</f>
        <v/>
      </c>
      <c r="R2678" s="39" t="str">
        <f aca="false">IF($C2678="","",IF(N($P2678)/N($Q2678)&lt;=0,"",ROUNDUP(N($P2678)/N($Q2678),0)))</f>
        <v/>
      </c>
      <c r="S2678" s="14"/>
      <c r="T2678" s="40" t="str">
        <f aca="false">IF($C2678="","",N(商品マスタ!$M2677))</f>
        <v/>
      </c>
      <c r="U2678" s="40" t="str">
        <f aca="false">IF($S2678="","",N($S2678)*N($T2678))</f>
        <v/>
      </c>
      <c r="V2678" s="18"/>
    </row>
    <row r="2679" customFormat="false" ht="15" hidden="false" customHeight="false" outlineLevel="0" collapsed="false">
      <c r="B2679" s="12" t="n">
        <v>2673</v>
      </c>
      <c r="C2679" s="36" t="str">
        <f aca="false">IF(商品マスタ!$C2678="","",商品マスタ!$C2678)</f>
        <v/>
      </c>
      <c r="D2679" s="12" t="str">
        <f aca="false">IF($C2679="","",商品マスタ!$D2678)</f>
        <v/>
      </c>
      <c r="E2679" s="12" t="str">
        <f aca="false">IF($C2679="","",商品マスタ!$G2678)</f>
        <v/>
      </c>
      <c r="F2679" s="12" t="str">
        <f aca="false">IF($C2679="","",IF(商品マスタ!$P2678="","理論",商品マスタ!$P2678))</f>
        <v/>
      </c>
      <c r="G2679" s="17" t="str">
        <f aca="false">IF($C2679="","",N(商品マスタ!$H2678))</f>
        <v/>
      </c>
      <c r="H2679" s="14"/>
      <c r="I2679" s="17" t="str">
        <f aca="false">IF($C2679="","",N($H2679)*N(商品マスタ!$N2678))</f>
        <v/>
      </c>
      <c r="J2679" s="17" t="str">
        <f aca="false">IF($C2679="","",N($I2679)-N($G2679))</f>
        <v/>
      </c>
      <c r="K2679" s="37" t="str">
        <f aca="false">IF($C2679="","",N(商品マスタ!$I2678))</f>
        <v/>
      </c>
      <c r="L2679" s="17" t="str">
        <f aca="false">IF($C2679="","",MAX(1,N(商品マスタ!$J2678)))</f>
        <v/>
      </c>
      <c r="M2679" s="38" t="str">
        <f aca="false">IF($C2679="","",N(TOP!$C$16)*N($K2679))</f>
        <v/>
      </c>
      <c r="N2679" s="17" t="str">
        <f aca="false">IF($C2679="","",ROUNDUP(N($M2679)/N($L2679),0))</f>
        <v/>
      </c>
      <c r="O2679" s="17" t="str">
        <f aca="false">IF($C2679="","",N(商品マスタ!$R2678))</f>
        <v/>
      </c>
      <c r="P2679" s="17" t="str">
        <f aca="false">IF($C2679="","",IF($F2679="理論",(N($O2679)+N($N2679))-N($G2679),(N($O2679)+N($N2679))-N($I2679)))</f>
        <v/>
      </c>
      <c r="Q2679" s="17" t="str">
        <f aca="false">IF($C2679="","",MAX(1,N(商品マスタ!$K2678)))</f>
        <v/>
      </c>
      <c r="R2679" s="39" t="str">
        <f aca="false">IF($C2679="","",IF(N($P2679)/N($Q2679)&lt;=0,"",ROUNDUP(N($P2679)/N($Q2679),0)))</f>
        <v/>
      </c>
      <c r="S2679" s="14"/>
      <c r="T2679" s="40" t="str">
        <f aca="false">IF($C2679="","",N(商品マスタ!$M2678))</f>
        <v/>
      </c>
      <c r="U2679" s="40" t="str">
        <f aca="false">IF($S2679="","",N($S2679)*N($T2679))</f>
        <v/>
      </c>
      <c r="V2679" s="18"/>
    </row>
    <row r="2680" customFormat="false" ht="15" hidden="false" customHeight="false" outlineLevel="0" collapsed="false">
      <c r="B2680" s="12" t="n">
        <v>2674</v>
      </c>
      <c r="C2680" s="36" t="str">
        <f aca="false">IF(商品マスタ!$C2679="","",商品マスタ!$C2679)</f>
        <v/>
      </c>
      <c r="D2680" s="12" t="str">
        <f aca="false">IF($C2680="","",商品マスタ!$D2679)</f>
        <v/>
      </c>
      <c r="E2680" s="12" t="str">
        <f aca="false">IF($C2680="","",商品マスタ!$G2679)</f>
        <v/>
      </c>
      <c r="F2680" s="12" t="str">
        <f aca="false">IF($C2680="","",IF(商品マスタ!$P2679="","理論",商品マスタ!$P2679))</f>
        <v/>
      </c>
      <c r="G2680" s="17" t="str">
        <f aca="false">IF($C2680="","",N(商品マスタ!$H2679))</f>
        <v/>
      </c>
      <c r="H2680" s="14"/>
      <c r="I2680" s="17" t="str">
        <f aca="false">IF($C2680="","",N($H2680)*N(商品マスタ!$N2679))</f>
        <v/>
      </c>
      <c r="J2680" s="17" t="str">
        <f aca="false">IF($C2680="","",N($I2680)-N($G2680))</f>
        <v/>
      </c>
      <c r="K2680" s="37" t="str">
        <f aca="false">IF($C2680="","",N(商品マスタ!$I2679))</f>
        <v/>
      </c>
      <c r="L2680" s="17" t="str">
        <f aca="false">IF($C2680="","",MAX(1,N(商品マスタ!$J2679)))</f>
        <v/>
      </c>
      <c r="M2680" s="38" t="str">
        <f aca="false">IF($C2680="","",N(TOP!$C$16)*N($K2680))</f>
        <v/>
      </c>
      <c r="N2680" s="17" t="str">
        <f aca="false">IF($C2680="","",ROUNDUP(N($M2680)/N($L2680),0))</f>
        <v/>
      </c>
      <c r="O2680" s="17" t="str">
        <f aca="false">IF($C2680="","",N(商品マスタ!$R2679))</f>
        <v/>
      </c>
      <c r="P2680" s="17" t="str">
        <f aca="false">IF($C2680="","",IF($F2680="理論",(N($O2680)+N($N2680))-N($G2680),(N($O2680)+N($N2680))-N($I2680)))</f>
        <v/>
      </c>
      <c r="Q2680" s="17" t="str">
        <f aca="false">IF($C2680="","",MAX(1,N(商品マスタ!$K2679)))</f>
        <v/>
      </c>
      <c r="R2680" s="39" t="str">
        <f aca="false">IF($C2680="","",IF(N($P2680)/N($Q2680)&lt;=0,"",ROUNDUP(N($P2680)/N($Q2680),0)))</f>
        <v/>
      </c>
      <c r="S2680" s="14"/>
      <c r="T2680" s="40" t="str">
        <f aca="false">IF($C2680="","",N(商品マスタ!$M2679))</f>
        <v/>
      </c>
      <c r="U2680" s="40" t="str">
        <f aca="false">IF($S2680="","",N($S2680)*N($T2680))</f>
        <v/>
      </c>
      <c r="V2680" s="18"/>
    </row>
    <row r="2681" customFormat="false" ht="15" hidden="false" customHeight="false" outlineLevel="0" collapsed="false">
      <c r="B2681" s="12" t="n">
        <v>2675</v>
      </c>
      <c r="C2681" s="36" t="str">
        <f aca="false">IF(商品マスタ!$C2680="","",商品マスタ!$C2680)</f>
        <v/>
      </c>
      <c r="D2681" s="12" t="str">
        <f aca="false">IF($C2681="","",商品マスタ!$D2680)</f>
        <v/>
      </c>
      <c r="E2681" s="12" t="str">
        <f aca="false">IF($C2681="","",商品マスタ!$G2680)</f>
        <v/>
      </c>
      <c r="F2681" s="12" t="str">
        <f aca="false">IF($C2681="","",IF(商品マスタ!$P2680="","理論",商品マスタ!$P2680))</f>
        <v/>
      </c>
      <c r="G2681" s="17" t="str">
        <f aca="false">IF($C2681="","",N(商品マスタ!$H2680))</f>
        <v/>
      </c>
      <c r="H2681" s="14"/>
      <c r="I2681" s="17" t="str">
        <f aca="false">IF($C2681="","",N($H2681)*N(商品マスタ!$N2680))</f>
        <v/>
      </c>
      <c r="J2681" s="17" t="str">
        <f aca="false">IF($C2681="","",N($I2681)-N($G2681))</f>
        <v/>
      </c>
      <c r="K2681" s="37" t="str">
        <f aca="false">IF($C2681="","",N(商品マスタ!$I2680))</f>
        <v/>
      </c>
      <c r="L2681" s="17" t="str">
        <f aca="false">IF($C2681="","",MAX(1,N(商品マスタ!$J2680)))</f>
        <v/>
      </c>
      <c r="M2681" s="38" t="str">
        <f aca="false">IF($C2681="","",N(TOP!$C$16)*N($K2681))</f>
        <v/>
      </c>
      <c r="N2681" s="17" t="str">
        <f aca="false">IF($C2681="","",ROUNDUP(N($M2681)/N($L2681),0))</f>
        <v/>
      </c>
      <c r="O2681" s="17" t="str">
        <f aca="false">IF($C2681="","",N(商品マスタ!$R2680))</f>
        <v/>
      </c>
      <c r="P2681" s="17" t="str">
        <f aca="false">IF($C2681="","",IF($F2681="理論",(N($O2681)+N($N2681))-N($G2681),(N($O2681)+N($N2681))-N($I2681)))</f>
        <v/>
      </c>
      <c r="Q2681" s="17" t="str">
        <f aca="false">IF($C2681="","",MAX(1,N(商品マスタ!$K2680)))</f>
        <v/>
      </c>
      <c r="R2681" s="39" t="str">
        <f aca="false">IF($C2681="","",IF(N($P2681)/N($Q2681)&lt;=0,"",ROUNDUP(N($P2681)/N($Q2681),0)))</f>
        <v/>
      </c>
      <c r="S2681" s="14"/>
      <c r="T2681" s="40" t="str">
        <f aca="false">IF($C2681="","",N(商品マスタ!$M2680))</f>
        <v/>
      </c>
      <c r="U2681" s="40" t="str">
        <f aca="false">IF($S2681="","",N($S2681)*N($T2681))</f>
        <v/>
      </c>
      <c r="V2681" s="18"/>
    </row>
    <row r="2682" customFormat="false" ht="15" hidden="false" customHeight="false" outlineLevel="0" collapsed="false">
      <c r="B2682" s="12" t="n">
        <v>2676</v>
      </c>
      <c r="C2682" s="36" t="str">
        <f aca="false">IF(商品マスタ!$C2681="","",商品マスタ!$C2681)</f>
        <v/>
      </c>
      <c r="D2682" s="12" t="str">
        <f aca="false">IF($C2682="","",商品マスタ!$D2681)</f>
        <v/>
      </c>
      <c r="E2682" s="12" t="str">
        <f aca="false">IF($C2682="","",商品マスタ!$G2681)</f>
        <v/>
      </c>
      <c r="F2682" s="12" t="str">
        <f aca="false">IF($C2682="","",IF(商品マスタ!$P2681="","理論",商品マスタ!$P2681))</f>
        <v/>
      </c>
      <c r="G2682" s="17" t="str">
        <f aca="false">IF($C2682="","",N(商品マスタ!$H2681))</f>
        <v/>
      </c>
      <c r="H2682" s="14"/>
      <c r="I2682" s="17" t="str">
        <f aca="false">IF($C2682="","",N($H2682)*N(商品マスタ!$N2681))</f>
        <v/>
      </c>
      <c r="J2682" s="17" t="str">
        <f aca="false">IF($C2682="","",N($I2682)-N($G2682))</f>
        <v/>
      </c>
      <c r="K2682" s="37" t="str">
        <f aca="false">IF($C2682="","",N(商品マスタ!$I2681))</f>
        <v/>
      </c>
      <c r="L2682" s="17" t="str">
        <f aca="false">IF($C2682="","",MAX(1,N(商品マスタ!$J2681)))</f>
        <v/>
      </c>
      <c r="M2682" s="38" t="str">
        <f aca="false">IF($C2682="","",N(TOP!$C$16)*N($K2682))</f>
        <v/>
      </c>
      <c r="N2682" s="17" t="str">
        <f aca="false">IF($C2682="","",ROUNDUP(N($M2682)/N($L2682),0))</f>
        <v/>
      </c>
      <c r="O2682" s="17" t="str">
        <f aca="false">IF($C2682="","",N(商品マスタ!$R2681))</f>
        <v/>
      </c>
      <c r="P2682" s="17" t="str">
        <f aca="false">IF($C2682="","",IF($F2682="理論",(N($O2682)+N($N2682))-N($G2682),(N($O2682)+N($N2682))-N($I2682)))</f>
        <v/>
      </c>
      <c r="Q2682" s="17" t="str">
        <f aca="false">IF($C2682="","",MAX(1,N(商品マスタ!$K2681)))</f>
        <v/>
      </c>
      <c r="R2682" s="39" t="str">
        <f aca="false">IF($C2682="","",IF(N($P2682)/N($Q2682)&lt;=0,"",ROUNDUP(N($P2682)/N($Q2682),0)))</f>
        <v/>
      </c>
      <c r="S2682" s="14"/>
      <c r="T2682" s="40" t="str">
        <f aca="false">IF($C2682="","",N(商品マスタ!$M2681))</f>
        <v/>
      </c>
      <c r="U2682" s="40" t="str">
        <f aca="false">IF($S2682="","",N($S2682)*N($T2682))</f>
        <v/>
      </c>
      <c r="V2682" s="18"/>
    </row>
    <row r="2683" customFormat="false" ht="15" hidden="false" customHeight="false" outlineLevel="0" collapsed="false">
      <c r="B2683" s="12" t="n">
        <v>2677</v>
      </c>
      <c r="C2683" s="36" t="str">
        <f aca="false">IF(商品マスタ!$C2682="","",商品マスタ!$C2682)</f>
        <v/>
      </c>
      <c r="D2683" s="12" t="str">
        <f aca="false">IF($C2683="","",商品マスタ!$D2682)</f>
        <v/>
      </c>
      <c r="E2683" s="12" t="str">
        <f aca="false">IF($C2683="","",商品マスタ!$G2682)</f>
        <v/>
      </c>
      <c r="F2683" s="12" t="str">
        <f aca="false">IF($C2683="","",IF(商品マスタ!$P2682="","理論",商品マスタ!$P2682))</f>
        <v/>
      </c>
      <c r="G2683" s="17" t="str">
        <f aca="false">IF($C2683="","",N(商品マスタ!$H2682))</f>
        <v/>
      </c>
      <c r="H2683" s="14"/>
      <c r="I2683" s="17" t="str">
        <f aca="false">IF($C2683="","",N($H2683)*N(商品マスタ!$N2682))</f>
        <v/>
      </c>
      <c r="J2683" s="17" t="str">
        <f aca="false">IF($C2683="","",N($I2683)-N($G2683))</f>
        <v/>
      </c>
      <c r="K2683" s="37" t="str">
        <f aca="false">IF($C2683="","",N(商品マスタ!$I2682))</f>
        <v/>
      </c>
      <c r="L2683" s="17" t="str">
        <f aca="false">IF($C2683="","",MAX(1,N(商品マスタ!$J2682)))</f>
        <v/>
      </c>
      <c r="M2683" s="38" t="str">
        <f aca="false">IF($C2683="","",N(TOP!$C$16)*N($K2683))</f>
        <v/>
      </c>
      <c r="N2683" s="17" t="str">
        <f aca="false">IF($C2683="","",ROUNDUP(N($M2683)/N($L2683),0))</f>
        <v/>
      </c>
      <c r="O2683" s="17" t="str">
        <f aca="false">IF($C2683="","",N(商品マスタ!$R2682))</f>
        <v/>
      </c>
      <c r="P2683" s="17" t="str">
        <f aca="false">IF($C2683="","",IF($F2683="理論",(N($O2683)+N($N2683))-N($G2683),(N($O2683)+N($N2683))-N($I2683)))</f>
        <v/>
      </c>
      <c r="Q2683" s="17" t="str">
        <f aca="false">IF($C2683="","",MAX(1,N(商品マスタ!$K2682)))</f>
        <v/>
      </c>
      <c r="R2683" s="39" t="str">
        <f aca="false">IF($C2683="","",IF(N($P2683)/N($Q2683)&lt;=0,"",ROUNDUP(N($P2683)/N($Q2683),0)))</f>
        <v/>
      </c>
      <c r="S2683" s="14"/>
      <c r="T2683" s="40" t="str">
        <f aca="false">IF($C2683="","",N(商品マスタ!$M2682))</f>
        <v/>
      </c>
      <c r="U2683" s="40" t="str">
        <f aca="false">IF($S2683="","",N($S2683)*N($T2683))</f>
        <v/>
      </c>
      <c r="V2683" s="18"/>
    </row>
    <row r="2684" customFormat="false" ht="15" hidden="false" customHeight="false" outlineLevel="0" collapsed="false">
      <c r="B2684" s="12" t="n">
        <v>2678</v>
      </c>
      <c r="C2684" s="36" t="str">
        <f aca="false">IF(商品マスタ!$C2683="","",商品マスタ!$C2683)</f>
        <v/>
      </c>
      <c r="D2684" s="12" t="str">
        <f aca="false">IF($C2684="","",商品マスタ!$D2683)</f>
        <v/>
      </c>
      <c r="E2684" s="12" t="str">
        <f aca="false">IF($C2684="","",商品マスタ!$G2683)</f>
        <v/>
      </c>
      <c r="F2684" s="12" t="str">
        <f aca="false">IF($C2684="","",IF(商品マスタ!$P2683="","理論",商品マスタ!$P2683))</f>
        <v/>
      </c>
      <c r="G2684" s="17" t="str">
        <f aca="false">IF($C2684="","",N(商品マスタ!$H2683))</f>
        <v/>
      </c>
      <c r="H2684" s="14"/>
      <c r="I2684" s="17" t="str">
        <f aca="false">IF($C2684="","",N($H2684)*N(商品マスタ!$N2683))</f>
        <v/>
      </c>
      <c r="J2684" s="17" t="str">
        <f aca="false">IF($C2684="","",N($I2684)-N($G2684))</f>
        <v/>
      </c>
      <c r="K2684" s="37" t="str">
        <f aca="false">IF($C2684="","",N(商品マスタ!$I2683))</f>
        <v/>
      </c>
      <c r="L2684" s="17" t="str">
        <f aca="false">IF($C2684="","",MAX(1,N(商品マスタ!$J2683)))</f>
        <v/>
      </c>
      <c r="M2684" s="38" t="str">
        <f aca="false">IF($C2684="","",N(TOP!$C$16)*N($K2684))</f>
        <v/>
      </c>
      <c r="N2684" s="17" t="str">
        <f aca="false">IF($C2684="","",ROUNDUP(N($M2684)/N($L2684),0))</f>
        <v/>
      </c>
      <c r="O2684" s="17" t="str">
        <f aca="false">IF($C2684="","",N(商品マスタ!$R2683))</f>
        <v/>
      </c>
      <c r="P2684" s="17" t="str">
        <f aca="false">IF($C2684="","",IF($F2684="理論",(N($O2684)+N($N2684))-N($G2684),(N($O2684)+N($N2684))-N($I2684)))</f>
        <v/>
      </c>
      <c r="Q2684" s="17" t="str">
        <f aca="false">IF($C2684="","",MAX(1,N(商品マスタ!$K2683)))</f>
        <v/>
      </c>
      <c r="R2684" s="39" t="str">
        <f aca="false">IF($C2684="","",IF(N($P2684)/N($Q2684)&lt;=0,"",ROUNDUP(N($P2684)/N($Q2684),0)))</f>
        <v/>
      </c>
      <c r="S2684" s="14"/>
      <c r="T2684" s="40" t="str">
        <f aca="false">IF($C2684="","",N(商品マスタ!$M2683))</f>
        <v/>
      </c>
      <c r="U2684" s="40" t="str">
        <f aca="false">IF($S2684="","",N($S2684)*N($T2684))</f>
        <v/>
      </c>
      <c r="V2684" s="18"/>
    </row>
    <row r="2685" customFormat="false" ht="15" hidden="false" customHeight="false" outlineLevel="0" collapsed="false">
      <c r="B2685" s="12" t="n">
        <v>2679</v>
      </c>
      <c r="C2685" s="36" t="str">
        <f aca="false">IF(商品マスタ!$C2684="","",商品マスタ!$C2684)</f>
        <v/>
      </c>
      <c r="D2685" s="12" t="str">
        <f aca="false">IF($C2685="","",商品マスタ!$D2684)</f>
        <v/>
      </c>
      <c r="E2685" s="12" t="str">
        <f aca="false">IF($C2685="","",商品マスタ!$G2684)</f>
        <v/>
      </c>
      <c r="F2685" s="12" t="str">
        <f aca="false">IF($C2685="","",IF(商品マスタ!$P2684="","理論",商品マスタ!$P2684))</f>
        <v/>
      </c>
      <c r="G2685" s="17" t="str">
        <f aca="false">IF($C2685="","",N(商品マスタ!$H2684))</f>
        <v/>
      </c>
      <c r="H2685" s="14"/>
      <c r="I2685" s="17" t="str">
        <f aca="false">IF($C2685="","",N($H2685)*N(商品マスタ!$N2684))</f>
        <v/>
      </c>
      <c r="J2685" s="17" t="str">
        <f aca="false">IF($C2685="","",N($I2685)-N($G2685))</f>
        <v/>
      </c>
      <c r="K2685" s="37" t="str">
        <f aca="false">IF($C2685="","",N(商品マスタ!$I2684))</f>
        <v/>
      </c>
      <c r="L2685" s="17" t="str">
        <f aca="false">IF($C2685="","",MAX(1,N(商品マスタ!$J2684)))</f>
        <v/>
      </c>
      <c r="M2685" s="38" t="str">
        <f aca="false">IF($C2685="","",N(TOP!$C$16)*N($K2685))</f>
        <v/>
      </c>
      <c r="N2685" s="17" t="str">
        <f aca="false">IF($C2685="","",ROUNDUP(N($M2685)/N($L2685),0))</f>
        <v/>
      </c>
      <c r="O2685" s="17" t="str">
        <f aca="false">IF($C2685="","",N(商品マスタ!$R2684))</f>
        <v/>
      </c>
      <c r="P2685" s="17" t="str">
        <f aca="false">IF($C2685="","",IF($F2685="理論",(N($O2685)+N($N2685))-N($G2685),(N($O2685)+N($N2685))-N($I2685)))</f>
        <v/>
      </c>
      <c r="Q2685" s="17" t="str">
        <f aca="false">IF($C2685="","",MAX(1,N(商品マスタ!$K2684)))</f>
        <v/>
      </c>
      <c r="R2685" s="39" t="str">
        <f aca="false">IF($C2685="","",IF(N($P2685)/N($Q2685)&lt;=0,"",ROUNDUP(N($P2685)/N($Q2685),0)))</f>
        <v/>
      </c>
      <c r="S2685" s="14"/>
      <c r="T2685" s="40" t="str">
        <f aca="false">IF($C2685="","",N(商品マスタ!$M2684))</f>
        <v/>
      </c>
      <c r="U2685" s="40" t="str">
        <f aca="false">IF($S2685="","",N($S2685)*N($T2685))</f>
        <v/>
      </c>
      <c r="V2685" s="18"/>
    </row>
    <row r="2686" customFormat="false" ht="15" hidden="false" customHeight="false" outlineLevel="0" collapsed="false">
      <c r="B2686" s="12" t="n">
        <v>2680</v>
      </c>
      <c r="C2686" s="36" t="str">
        <f aca="false">IF(商品マスタ!$C2685="","",商品マスタ!$C2685)</f>
        <v/>
      </c>
      <c r="D2686" s="12" t="str">
        <f aca="false">IF($C2686="","",商品マスタ!$D2685)</f>
        <v/>
      </c>
      <c r="E2686" s="12" t="str">
        <f aca="false">IF($C2686="","",商品マスタ!$G2685)</f>
        <v/>
      </c>
      <c r="F2686" s="12" t="str">
        <f aca="false">IF($C2686="","",IF(商品マスタ!$P2685="","理論",商品マスタ!$P2685))</f>
        <v/>
      </c>
      <c r="G2686" s="17" t="str">
        <f aca="false">IF($C2686="","",N(商品マスタ!$H2685))</f>
        <v/>
      </c>
      <c r="H2686" s="14"/>
      <c r="I2686" s="17" t="str">
        <f aca="false">IF($C2686="","",N($H2686)*N(商品マスタ!$N2685))</f>
        <v/>
      </c>
      <c r="J2686" s="17" t="str">
        <f aca="false">IF($C2686="","",N($I2686)-N($G2686))</f>
        <v/>
      </c>
      <c r="K2686" s="37" t="str">
        <f aca="false">IF($C2686="","",N(商品マスタ!$I2685))</f>
        <v/>
      </c>
      <c r="L2686" s="17" t="str">
        <f aca="false">IF($C2686="","",MAX(1,N(商品マスタ!$J2685)))</f>
        <v/>
      </c>
      <c r="M2686" s="38" t="str">
        <f aca="false">IF($C2686="","",N(TOP!$C$16)*N($K2686))</f>
        <v/>
      </c>
      <c r="N2686" s="17" t="str">
        <f aca="false">IF($C2686="","",ROUNDUP(N($M2686)/N($L2686),0))</f>
        <v/>
      </c>
      <c r="O2686" s="17" t="str">
        <f aca="false">IF($C2686="","",N(商品マスタ!$R2685))</f>
        <v/>
      </c>
      <c r="P2686" s="17" t="str">
        <f aca="false">IF($C2686="","",IF($F2686="理論",(N($O2686)+N($N2686))-N($G2686),(N($O2686)+N($N2686))-N($I2686)))</f>
        <v/>
      </c>
      <c r="Q2686" s="17" t="str">
        <f aca="false">IF($C2686="","",MAX(1,N(商品マスタ!$K2685)))</f>
        <v/>
      </c>
      <c r="R2686" s="39" t="str">
        <f aca="false">IF($C2686="","",IF(N($P2686)/N($Q2686)&lt;=0,"",ROUNDUP(N($P2686)/N($Q2686),0)))</f>
        <v/>
      </c>
      <c r="S2686" s="14"/>
      <c r="T2686" s="40" t="str">
        <f aca="false">IF($C2686="","",N(商品マスタ!$M2685))</f>
        <v/>
      </c>
      <c r="U2686" s="40" t="str">
        <f aca="false">IF($S2686="","",N($S2686)*N($T2686))</f>
        <v/>
      </c>
      <c r="V2686" s="18"/>
    </row>
    <row r="2687" customFormat="false" ht="15" hidden="false" customHeight="false" outlineLevel="0" collapsed="false">
      <c r="B2687" s="12" t="n">
        <v>2681</v>
      </c>
      <c r="C2687" s="36" t="str">
        <f aca="false">IF(商品マスタ!$C2686="","",商品マスタ!$C2686)</f>
        <v/>
      </c>
      <c r="D2687" s="12" t="str">
        <f aca="false">IF($C2687="","",商品マスタ!$D2686)</f>
        <v/>
      </c>
      <c r="E2687" s="12" t="str">
        <f aca="false">IF($C2687="","",商品マスタ!$G2686)</f>
        <v/>
      </c>
      <c r="F2687" s="12" t="str">
        <f aca="false">IF($C2687="","",IF(商品マスタ!$P2686="","理論",商品マスタ!$P2686))</f>
        <v/>
      </c>
      <c r="G2687" s="17" t="str">
        <f aca="false">IF($C2687="","",N(商品マスタ!$H2686))</f>
        <v/>
      </c>
      <c r="H2687" s="14"/>
      <c r="I2687" s="17" t="str">
        <f aca="false">IF($C2687="","",N($H2687)*N(商品マスタ!$N2686))</f>
        <v/>
      </c>
      <c r="J2687" s="17" t="str">
        <f aca="false">IF($C2687="","",N($I2687)-N($G2687))</f>
        <v/>
      </c>
      <c r="K2687" s="37" t="str">
        <f aca="false">IF($C2687="","",N(商品マスタ!$I2686))</f>
        <v/>
      </c>
      <c r="L2687" s="17" t="str">
        <f aca="false">IF($C2687="","",MAX(1,N(商品マスタ!$J2686)))</f>
        <v/>
      </c>
      <c r="M2687" s="38" t="str">
        <f aca="false">IF($C2687="","",N(TOP!$C$16)*N($K2687))</f>
        <v/>
      </c>
      <c r="N2687" s="17" t="str">
        <f aca="false">IF($C2687="","",ROUNDUP(N($M2687)/N($L2687),0))</f>
        <v/>
      </c>
      <c r="O2687" s="17" t="str">
        <f aca="false">IF($C2687="","",N(商品マスタ!$R2686))</f>
        <v/>
      </c>
      <c r="P2687" s="17" t="str">
        <f aca="false">IF($C2687="","",IF($F2687="理論",(N($O2687)+N($N2687))-N($G2687),(N($O2687)+N($N2687))-N($I2687)))</f>
        <v/>
      </c>
      <c r="Q2687" s="17" t="str">
        <f aca="false">IF($C2687="","",MAX(1,N(商品マスタ!$K2686)))</f>
        <v/>
      </c>
      <c r="R2687" s="39" t="str">
        <f aca="false">IF($C2687="","",IF(N($P2687)/N($Q2687)&lt;=0,"",ROUNDUP(N($P2687)/N($Q2687),0)))</f>
        <v/>
      </c>
      <c r="S2687" s="14"/>
      <c r="T2687" s="40" t="str">
        <f aca="false">IF($C2687="","",N(商品マスタ!$M2686))</f>
        <v/>
      </c>
      <c r="U2687" s="40" t="str">
        <f aca="false">IF($S2687="","",N($S2687)*N($T2687))</f>
        <v/>
      </c>
      <c r="V2687" s="18"/>
    </row>
    <row r="2688" customFormat="false" ht="15" hidden="false" customHeight="false" outlineLevel="0" collapsed="false">
      <c r="B2688" s="12" t="n">
        <v>2682</v>
      </c>
      <c r="C2688" s="36" t="str">
        <f aca="false">IF(商品マスタ!$C2687="","",商品マスタ!$C2687)</f>
        <v/>
      </c>
      <c r="D2688" s="12" t="str">
        <f aca="false">IF($C2688="","",商品マスタ!$D2687)</f>
        <v/>
      </c>
      <c r="E2688" s="12" t="str">
        <f aca="false">IF($C2688="","",商品マスタ!$G2687)</f>
        <v/>
      </c>
      <c r="F2688" s="12" t="str">
        <f aca="false">IF($C2688="","",IF(商品マスタ!$P2687="","理論",商品マスタ!$P2687))</f>
        <v/>
      </c>
      <c r="G2688" s="17" t="str">
        <f aca="false">IF($C2688="","",N(商品マスタ!$H2687))</f>
        <v/>
      </c>
      <c r="H2688" s="14"/>
      <c r="I2688" s="17" t="str">
        <f aca="false">IF($C2688="","",N($H2688)*N(商品マスタ!$N2687))</f>
        <v/>
      </c>
      <c r="J2688" s="17" t="str">
        <f aca="false">IF($C2688="","",N($I2688)-N($G2688))</f>
        <v/>
      </c>
      <c r="K2688" s="37" t="str">
        <f aca="false">IF($C2688="","",N(商品マスタ!$I2687))</f>
        <v/>
      </c>
      <c r="L2688" s="17" t="str">
        <f aca="false">IF($C2688="","",MAX(1,N(商品マスタ!$J2687)))</f>
        <v/>
      </c>
      <c r="M2688" s="38" t="str">
        <f aca="false">IF($C2688="","",N(TOP!$C$16)*N($K2688))</f>
        <v/>
      </c>
      <c r="N2688" s="17" t="str">
        <f aca="false">IF($C2688="","",ROUNDUP(N($M2688)/N($L2688),0))</f>
        <v/>
      </c>
      <c r="O2688" s="17" t="str">
        <f aca="false">IF($C2688="","",N(商品マスタ!$R2687))</f>
        <v/>
      </c>
      <c r="P2688" s="17" t="str">
        <f aca="false">IF($C2688="","",IF($F2688="理論",(N($O2688)+N($N2688))-N($G2688),(N($O2688)+N($N2688))-N($I2688)))</f>
        <v/>
      </c>
      <c r="Q2688" s="17" t="str">
        <f aca="false">IF($C2688="","",MAX(1,N(商品マスタ!$K2687)))</f>
        <v/>
      </c>
      <c r="R2688" s="39" t="str">
        <f aca="false">IF($C2688="","",IF(N($P2688)/N($Q2688)&lt;=0,"",ROUNDUP(N($P2688)/N($Q2688),0)))</f>
        <v/>
      </c>
      <c r="S2688" s="14"/>
      <c r="T2688" s="40" t="str">
        <f aca="false">IF($C2688="","",N(商品マスタ!$M2687))</f>
        <v/>
      </c>
      <c r="U2688" s="40" t="str">
        <f aca="false">IF($S2688="","",N($S2688)*N($T2688))</f>
        <v/>
      </c>
      <c r="V2688" s="18"/>
    </row>
    <row r="2689" customFormat="false" ht="15" hidden="false" customHeight="false" outlineLevel="0" collapsed="false">
      <c r="B2689" s="12" t="n">
        <v>2683</v>
      </c>
      <c r="C2689" s="36" t="str">
        <f aca="false">IF(商品マスタ!$C2688="","",商品マスタ!$C2688)</f>
        <v/>
      </c>
      <c r="D2689" s="12" t="str">
        <f aca="false">IF($C2689="","",商品マスタ!$D2688)</f>
        <v/>
      </c>
      <c r="E2689" s="12" t="str">
        <f aca="false">IF($C2689="","",商品マスタ!$G2688)</f>
        <v/>
      </c>
      <c r="F2689" s="12" t="str">
        <f aca="false">IF($C2689="","",IF(商品マスタ!$P2688="","理論",商品マスタ!$P2688))</f>
        <v/>
      </c>
      <c r="G2689" s="17" t="str">
        <f aca="false">IF($C2689="","",N(商品マスタ!$H2688))</f>
        <v/>
      </c>
      <c r="H2689" s="14"/>
      <c r="I2689" s="17" t="str">
        <f aca="false">IF($C2689="","",N($H2689)*N(商品マスタ!$N2688))</f>
        <v/>
      </c>
      <c r="J2689" s="17" t="str">
        <f aca="false">IF($C2689="","",N($I2689)-N($G2689))</f>
        <v/>
      </c>
      <c r="K2689" s="37" t="str">
        <f aca="false">IF($C2689="","",N(商品マスタ!$I2688))</f>
        <v/>
      </c>
      <c r="L2689" s="17" t="str">
        <f aca="false">IF($C2689="","",MAX(1,N(商品マスタ!$J2688)))</f>
        <v/>
      </c>
      <c r="M2689" s="38" t="str">
        <f aca="false">IF($C2689="","",N(TOP!$C$16)*N($K2689))</f>
        <v/>
      </c>
      <c r="N2689" s="17" t="str">
        <f aca="false">IF($C2689="","",ROUNDUP(N($M2689)/N($L2689),0))</f>
        <v/>
      </c>
      <c r="O2689" s="17" t="str">
        <f aca="false">IF($C2689="","",N(商品マスタ!$R2688))</f>
        <v/>
      </c>
      <c r="P2689" s="17" t="str">
        <f aca="false">IF($C2689="","",IF($F2689="理論",(N($O2689)+N($N2689))-N($G2689),(N($O2689)+N($N2689))-N($I2689)))</f>
        <v/>
      </c>
      <c r="Q2689" s="17" t="str">
        <f aca="false">IF($C2689="","",MAX(1,N(商品マスタ!$K2688)))</f>
        <v/>
      </c>
      <c r="R2689" s="39" t="str">
        <f aca="false">IF($C2689="","",IF(N($P2689)/N($Q2689)&lt;=0,"",ROUNDUP(N($P2689)/N($Q2689),0)))</f>
        <v/>
      </c>
      <c r="S2689" s="14"/>
      <c r="T2689" s="40" t="str">
        <f aca="false">IF($C2689="","",N(商品マスタ!$M2688))</f>
        <v/>
      </c>
      <c r="U2689" s="40" t="str">
        <f aca="false">IF($S2689="","",N($S2689)*N($T2689))</f>
        <v/>
      </c>
      <c r="V2689" s="18"/>
    </row>
    <row r="2690" customFormat="false" ht="15" hidden="false" customHeight="false" outlineLevel="0" collapsed="false">
      <c r="B2690" s="12" t="n">
        <v>2684</v>
      </c>
      <c r="C2690" s="36" t="str">
        <f aca="false">IF(商品マスタ!$C2689="","",商品マスタ!$C2689)</f>
        <v/>
      </c>
      <c r="D2690" s="12" t="str">
        <f aca="false">IF($C2690="","",商品マスタ!$D2689)</f>
        <v/>
      </c>
      <c r="E2690" s="12" t="str">
        <f aca="false">IF($C2690="","",商品マスタ!$G2689)</f>
        <v/>
      </c>
      <c r="F2690" s="12" t="str">
        <f aca="false">IF($C2690="","",IF(商品マスタ!$P2689="","理論",商品マスタ!$P2689))</f>
        <v/>
      </c>
      <c r="G2690" s="17" t="str">
        <f aca="false">IF($C2690="","",N(商品マスタ!$H2689))</f>
        <v/>
      </c>
      <c r="H2690" s="14"/>
      <c r="I2690" s="17" t="str">
        <f aca="false">IF($C2690="","",N($H2690)*N(商品マスタ!$N2689))</f>
        <v/>
      </c>
      <c r="J2690" s="17" t="str">
        <f aca="false">IF($C2690="","",N($I2690)-N($G2690))</f>
        <v/>
      </c>
      <c r="K2690" s="37" t="str">
        <f aca="false">IF($C2690="","",N(商品マスタ!$I2689))</f>
        <v/>
      </c>
      <c r="L2690" s="17" t="str">
        <f aca="false">IF($C2690="","",MAX(1,N(商品マスタ!$J2689)))</f>
        <v/>
      </c>
      <c r="M2690" s="38" t="str">
        <f aca="false">IF($C2690="","",N(TOP!$C$16)*N($K2690))</f>
        <v/>
      </c>
      <c r="N2690" s="17" t="str">
        <f aca="false">IF($C2690="","",ROUNDUP(N($M2690)/N($L2690),0))</f>
        <v/>
      </c>
      <c r="O2690" s="17" t="str">
        <f aca="false">IF($C2690="","",N(商品マスタ!$R2689))</f>
        <v/>
      </c>
      <c r="P2690" s="17" t="str">
        <f aca="false">IF($C2690="","",IF($F2690="理論",(N($O2690)+N($N2690))-N($G2690),(N($O2690)+N($N2690))-N($I2690)))</f>
        <v/>
      </c>
      <c r="Q2690" s="17" t="str">
        <f aca="false">IF($C2690="","",MAX(1,N(商品マスタ!$K2689)))</f>
        <v/>
      </c>
      <c r="R2690" s="39" t="str">
        <f aca="false">IF($C2690="","",IF(N($P2690)/N($Q2690)&lt;=0,"",ROUNDUP(N($P2690)/N($Q2690),0)))</f>
        <v/>
      </c>
      <c r="S2690" s="14"/>
      <c r="T2690" s="40" t="str">
        <f aca="false">IF($C2690="","",N(商品マスタ!$M2689))</f>
        <v/>
      </c>
      <c r="U2690" s="40" t="str">
        <f aca="false">IF($S2690="","",N($S2690)*N($T2690))</f>
        <v/>
      </c>
      <c r="V2690" s="18"/>
    </row>
    <row r="2691" customFormat="false" ht="15" hidden="false" customHeight="false" outlineLevel="0" collapsed="false">
      <c r="B2691" s="12" t="n">
        <v>2685</v>
      </c>
      <c r="C2691" s="36" t="str">
        <f aca="false">IF(商品マスタ!$C2690="","",商品マスタ!$C2690)</f>
        <v/>
      </c>
      <c r="D2691" s="12" t="str">
        <f aca="false">IF($C2691="","",商品マスタ!$D2690)</f>
        <v/>
      </c>
      <c r="E2691" s="12" t="str">
        <f aca="false">IF($C2691="","",商品マスタ!$G2690)</f>
        <v/>
      </c>
      <c r="F2691" s="12" t="str">
        <f aca="false">IF($C2691="","",IF(商品マスタ!$P2690="","理論",商品マスタ!$P2690))</f>
        <v/>
      </c>
      <c r="G2691" s="17" t="str">
        <f aca="false">IF($C2691="","",N(商品マスタ!$H2690))</f>
        <v/>
      </c>
      <c r="H2691" s="14"/>
      <c r="I2691" s="17" t="str">
        <f aca="false">IF($C2691="","",N($H2691)*N(商品マスタ!$N2690))</f>
        <v/>
      </c>
      <c r="J2691" s="17" t="str">
        <f aca="false">IF($C2691="","",N($I2691)-N($G2691))</f>
        <v/>
      </c>
      <c r="K2691" s="37" t="str">
        <f aca="false">IF($C2691="","",N(商品マスタ!$I2690))</f>
        <v/>
      </c>
      <c r="L2691" s="17" t="str">
        <f aca="false">IF($C2691="","",MAX(1,N(商品マスタ!$J2690)))</f>
        <v/>
      </c>
      <c r="M2691" s="38" t="str">
        <f aca="false">IF($C2691="","",N(TOP!$C$16)*N($K2691))</f>
        <v/>
      </c>
      <c r="N2691" s="17" t="str">
        <f aca="false">IF($C2691="","",ROUNDUP(N($M2691)/N($L2691),0))</f>
        <v/>
      </c>
      <c r="O2691" s="17" t="str">
        <f aca="false">IF($C2691="","",N(商品マスタ!$R2690))</f>
        <v/>
      </c>
      <c r="P2691" s="17" t="str">
        <f aca="false">IF($C2691="","",IF($F2691="理論",(N($O2691)+N($N2691))-N($G2691),(N($O2691)+N($N2691))-N($I2691)))</f>
        <v/>
      </c>
      <c r="Q2691" s="17" t="str">
        <f aca="false">IF($C2691="","",MAX(1,N(商品マスタ!$K2690)))</f>
        <v/>
      </c>
      <c r="R2691" s="39" t="str">
        <f aca="false">IF($C2691="","",IF(N($P2691)/N($Q2691)&lt;=0,"",ROUNDUP(N($P2691)/N($Q2691),0)))</f>
        <v/>
      </c>
      <c r="S2691" s="14"/>
      <c r="T2691" s="40" t="str">
        <f aca="false">IF($C2691="","",N(商品マスタ!$M2690))</f>
        <v/>
      </c>
      <c r="U2691" s="40" t="str">
        <f aca="false">IF($S2691="","",N($S2691)*N($T2691))</f>
        <v/>
      </c>
      <c r="V2691" s="18"/>
    </row>
    <row r="2692" customFormat="false" ht="15" hidden="false" customHeight="false" outlineLevel="0" collapsed="false">
      <c r="B2692" s="12" t="n">
        <v>2686</v>
      </c>
      <c r="C2692" s="36" t="str">
        <f aca="false">IF(商品マスタ!$C2691="","",商品マスタ!$C2691)</f>
        <v/>
      </c>
      <c r="D2692" s="12" t="str">
        <f aca="false">IF($C2692="","",商品マスタ!$D2691)</f>
        <v/>
      </c>
      <c r="E2692" s="12" t="str">
        <f aca="false">IF($C2692="","",商品マスタ!$G2691)</f>
        <v/>
      </c>
      <c r="F2692" s="12" t="str">
        <f aca="false">IF($C2692="","",IF(商品マスタ!$P2691="","理論",商品マスタ!$P2691))</f>
        <v/>
      </c>
      <c r="G2692" s="17" t="str">
        <f aca="false">IF($C2692="","",N(商品マスタ!$H2691))</f>
        <v/>
      </c>
      <c r="H2692" s="14"/>
      <c r="I2692" s="17" t="str">
        <f aca="false">IF($C2692="","",N($H2692)*N(商品マスタ!$N2691))</f>
        <v/>
      </c>
      <c r="J2692" s="17" t="str">
        <f aca="false">IF($C2692="","",N($I2692)-N($G2692))</f>
        <v/>
      </c>
      <c r="K2692" s="37" t="str">
        <f aca="false">IF($C2692="","",N(商品マスタ!$I2691))</f>
        <v/>
      </c>
      <c r="L2692" s="17" t="str">
        <f aca="false">IF($C2692="","",MAX(1,N(商品マスタ!$J2691)))</f>
        <v/>
      </c>
      <c r="M2692" s="38" t="str">
        <f aca="false">IF($C2692="","",N(TOP!$C$16)*N($K2692))</f>
        <v/>
      </c>
      <c r="N2692" s="17" t="str">
        <f aca="false">IF($C2692="","",ROUNDUP(N($M2692)/N($L2692),0))</f>
        <v/>
      </c>
      <c r="O2692" s="17" t="str">
        <f aca="false">IF($C2692="","",N(商品マスタ!$R2691))</f>
        <v/>
      </c>
      <c r="P2692" s="17" t="str">
        <f aca="false">IF($C2692="","",IF($F2692="理論",(N($O2692)+N($N2692))-N($G2692),(N($O2692)+N($N2692))-N($I2692)))</f>
        <v/>
      </c>
      <c r="Q2692" s="17" t="str">
        <f aca="false">IF($C2692="","",MAX(1,N(商品マスタ!$K2691)))</f>
        <v/>
      </c>
      <c r="R2692" s="39" t="str">
        <f aca="false">IF($C2692="","",IF(N($P2692)/N($Q2692)&lt;=0,"",ROUNDUP(N($P2692)/N($Q2692),0)))</f>
        <v/>
      </c>
      <c r="S2692" s="14"/>
      <c r="T2692" s="40" t="str">
        <f aca="false">IF($C2692="","",N(商品マスタ!$M2691))</f>
        <v/>
      </c>
      <c r="U2692" s="40" t="str">
        <f aca="false">IF($S2692="","",N($S2692)*N($T2692))</f>
        <v/>
      </c>
      <c r="V2692" s="18"/>
    </row>
    <row r="2693" customFormat="false" ht="15" hidden="false" customHeight="false" outlineLevel="0" collapsed="false">
      <c r="B2693" s="12" t="n">
        <v>2687</v>
      </c>
      <c r="C2693" s="36" t="str">
        <f aca="false">IF(商品マスタ!$C2692="","",商品マスタ!$C2692)</f>
        <v/>
      </c>
      <c r="D2693" s="12" t="str">
        <f aca="false">IF($C2693="","",商品マスタ!$D2692)</f>
        <v/>
      </c>
      <c r="E2693" s="12" t="str">
        <f aca="false">IF($C2693="","",商品マスタ!$G2692)</f>
        <v/>
      </c>
      <c r="F2693" s="12" t="str">
        <f aca="false">IF($C2693="","",IF(商品マスタ!$P2692="","理論",商品マスタ!$P2692))</f>
        <v/>
      </c>
      <c r="G2693" s="17" t="str">
        <f aca="false">IF($C2693="","",N(商品マスタ!$H2692))</f>
        <v/>
      </c>
      <c r="H2693" s="14"/>
      <c r="I2693" s="17" t="str">
        <f aca="false">IF($C2693="","",N($H2693)*N(商品マスタ!$N2692))</f>
        <v/>
      </c>
      <c r="J2693" s="17" t="str">
        <f aca="false">IF($C2693="","",N($I2693)-N($G2693))</f>
        <v/>
      </c>
      <c r="K2693" s="37" t="str">
        <f aca="false">IF($C2693="","",N(商品マスタ!$I2692))</f>
        <v/>
      </c>
      <c r="L2693" s="17" t="str">
        <f aca="false">IF($C2693="","",MAX(1,N(商品マスタ!$J2692)))</f>
        <v/>
      </c>
      <c r="M2693" s="38" t="str">
        <f aca="false">IF($C2693="","",N(TOP!$C$16)*N($K2693))</f>
        <v/>
      </c>
      <c r="N2693" s="17" t="str">
        <f aca="false">IF($C2693="","",ROUNDUP(N($M2693)/N($L2693),0))</f>
        <v/>
      </c>
      <c r="O2693" s="17" t="str">
        <f aca="false">IF($C2693="","",N(商品マスタ!$R2692))</f>
        <v/>
      </c>
      <c r="P2693" s="17" t="str">
        <f aca="false">IF($C2693="","",IF($F2693="理論",(N($O2693)+N($N2693))-N($G2693),(N($O2693)+N($N2693))-N($I2693)))</f>
        <v/>
      </c>
      <c r="Q2693" s="17" t="str">
        <f aca="false">IF($C2693="","",MAX(1,N(商品マスタ!$K2692)))</f>
        <v/>
      </c>
      <c r="R2693" s="39" t="str">
        <f aca="false">IF($C2693="","",IF(N($P2693)/N($Q2693)&lt;=0,"",ROUNDUP(N($P2693)/N($Q2693),0)))</f>
        <v/>
      </c>
      <c r="S2693" s="14"/>
      <c r="T2693" s="40" t="str">
        <f aca="false">IF($C2693="","",N(商品マスタ!$M2692))</f>
        <v/>
      </c>
      <c r="U2693" s="40" t="str">
        <f aca="false">IF($S2693="","",N($S2693)*N($T2693))</f>
        <v/>
      </c>
      <c r="V2693" s="18"/>
    </row>
    <row r="2694" customFormat="false" ht="15" hidden="false" customHeight="false" outlineLevel="0" collapsed="false">
      <c r="B2694" s="12" t="n">
        <v>2688</v>
      </c>
      <c r="C2694" s="36" t="str">
        <f aca="false">IF(商品マスタ!$C2693="","",商品マスタ!$C2693)</f>
        <v/>
      </c>
      <c r="D2694" s="12" t="str">
        <f aca="false">IF($C2694="","",商品マスタ!$D2693)</f>
        <v/>
      </c>
      <c r="E2694" s="12" t="str">
        <f aca="false">IF($C2694="","",商品マスタ!$G2693)</f>
        <v/>
      </c>
      <c r="F2694" s="12" t="str">
        <f aca="false">IF($C2694="","",IF(商品マスタ!$P2693="","理論",商品マスタ!$P2693))</f>
        <v/>
      </c>
      <c r="G2694" s="17" t="str">
        <f aca="false">IF($C2694="","",N(商品マスタ!$H2693))</f>
        <v/>
      </c>
      <c r="H2694" s="14"/>
      <c r="I2694" s="17" t="str">
        <f aca="false">IF($C2694="","",N($H2694)*N(商品マスタ!$N2693))</f>
        <v/>
      </c>
      <c r="J2694" s="17" t="str">
        <f aca="false">IF($C2694="","",N($I2694)-N($G2694))</f>
        <v/>
      </c>
      <c r="K2694" s="37" t="str">
        <f aca="false">IF($C2694="","",N(商品マスタ!$I2693))</f>
        <v/>
      </c>
      <c r="L2694" s="17" t="str">
        <f aca="false">IF($C2694="","",MAX(1,N(商品マスタ!$J2693)))</f>
        <v/>
      </c>
      <c r="M2694" s="38" t="str">
        <f aca="false">IF($C2694="","",N(TOP!$C$16)*N($K2694))</f>
        <v/>
      </c>
      <c r="N2694" s="17" t="str">
        <f aca="false">IF($C2694="","",ROUNDUP(N($M2694)/N($L2694),0))</f>
        <v/>
      </c>
      <c r="O2694" s="17" t="str">
        <f aca="false">IF($C2694="","",N(商品マスタ!$R2693))</f>
        <v/>
      </c>
      <c r="P2694" s="17" t="str">
        <f aca="false">IF($C2694="","",IF($F2694="理論",(N($O2694)+N($N2694))-N($G2694),(N($O2694)+N($N2694))-N($I2694)))</f>
        <v/>
      </c>
      <c r="Q2694" s="17" t="str">
        <f aca="false">IF($C2694="","",MAX(1,N(商品マスタ!$K2693)))</f>
        <v/>
      </c>
      <c r="R2694" s="39" t="str">
        <f aca="false">IF($C2694="","",IF(N($P2694)/N($Q2694)&lt;=0,"",ROUNDUP(N($P2694)/N($Q2694),0)))</f>
        <v/>
      </c>
      <c r="S2694" s="14"/>
      <c r="T2694" s="40" t="str">
        <f aca="false">IF($C2694="","",N(商品マスタ!$M2693))</f>
        <v/>
      </c>
      <c r="U2694" s="40" t="str">
        <f aca="false">IF($S2694="","",N($S2694)*N($T2694))</f>
        <v/>
      </c>
      <c r="V2694" s="18"/>
    </row>
    <row r="2695" customFormat="false" ht="15" hidden="false" customHeight="false" outlineLevel="0" collapsed="false">
      <c r="B2695" s="12" t="n">
        <v>2689</v>
      </c>
      <c r="C2695" s="36" t="str">
        <f aca="false">IF(商品マスタ!$C2694="","",商品マスタ!$C2694)</f>
        <v/>
      </c>
      <c r="D2695" s="12" t="str">
        <f aca="false">IF($C2695="","",商品マスタ!$D2694)</f>
        <v/>
      </c>
      <c r="E2695" s="12" t="str">
        <f aca="false">IF($C2695="","",商品マスタ!$G2694)</f>
        <v/>
      </c>
      <c r="F2695" s="12" t="str">
        <f aca="false">IF($C2695="","",IF(商品マスタ!$P2694="","理論",商品マスタ!$P2694))</f>
        <v/>
      </c>
      <c r="G2695" s="17" t="str">
        <f aca="false">IF($C2695="","",N(商品マスタ!$H2694))</f>
        <v/>
      </c>
      <c r="H2695" s="14"/>
      <c r="I2695" s="17" t="str">
        <f aca="false">IF($C2695="","",N($H2695)*N(商品マスタ!$N2694))</f>
        <v/>
      </c>
      <c r="J2695" s="17" t="str">
        <f aca="false">IF($C2695="","",N($I2695)-N($G2695))</f>
        <v/>
      </c>
      <c r="K2695" s="37" t="str">
        <f aca="false">IF($C2695="","",N(商品マスタ!$I2694))</f>
        <v/>
      </c>
      <c r="L2695" s="17" t="str">
        <f aca="false">IF($C2695="","",MAX(1,N(商品マスタ!$J2694)))</f>
        <v/>
      </c>
      <c r="M2695" s="38" t="str">
        <f aca="false">IF($C2695="","",N(TOP!$C$16)*N($K2695))</f>
        <v/>
      </c>
      <c r="N2695" s="17" t="str">
        <f aca="false">IF($C2695="","",ROUNDUP(N($M2695)/N($L2695),0))</f>
        <v/>
      </c>
      <c r="O2695" s="17" t="str">
        <f aca="false">IF($C2695="","",N(商品マスタ!$R2694))</f>
        <v/>
      </c>
      <c r="P2695" s="17" t="str">
        <f aca="false">IF($C2695="","",IF($F2695="理論",(N($O2695)+N($N2695))-N($G2695),(N($O2695)+N($N2695))-N($I2695)))</f>
        <v/>
      </c>
      <c r="Q2695" s="17" t="str">
        <f aca="false">IF($C2695="","",MAX(1,N(商品マスタ!$K2694)))</f>
        <v/>
      </c>
      <c r="R2695" s="39" t="str">
        <f aca="false">IF($C2695="","",IF(N($P2695)/N($Q2695)&lt;=0,"",ROUNDUP(N($P2695)/N($Q2695),0)))</f>
        <v/>
      </c>
      <c r="S2695" s="14"/>
      <c r="T2695" s="40" t="str">
        <f aca="false">IF($C2695="","",N(商品マスタ!$M2694))</f>
        <v/>
      </c>
      <c r="U2695" s="40" t="str">
        <f aca="false">IF($S2695="","",N($S2695)*N($T2695))</f>
        <v/>
      </c>
      <c r="V2695" s="18"/>
    </row>
    <row r="2696" customFormat="false" ht="15" hidden="false" customHeight="false" outlineLevel="0" collapsed="false">
      <c r="B2696" s="12" t="n">
        <v>2690</v>
      </c>
      <c r="C2696" s="36" t="str">
        <f aca="false">IF(商品マスタ!$C2695="","",商品マスタ!$C2695)</f>
        <v/>
      </c>
      <c r="D2696" s="12" t="str">
        <f aca="false">IF($C2696="","",商品マスタ!$D2695)</f>
        <v/>
      </c>
      <c r="E2696" s="12" t="str">
        <f aca="false">IF($C2696="","",商品マスタ!$G2695)</f>
        <v/>
      </c>
      <c r="F2696" s="12" t="str">
        <f aca="false">IF($C2696="","",IF(商品マスタ!$P2695="","理論",商品マスタ!$P2695))</f>
        <v/>
      </c>
      <c r="G2696" s="17" t="str">
        <f aca="false">IF($C2696="","",N(商品マスタ!$H2695))</f>
        <v/>
      </c>
      <c r="H2696" s="14"/>
      <c r="I2696" s="17" t="str">
        <f aca="false">IF($C2696="","",N($H2696)*N(商品マスタ!$N2695))</f>
        <v/>
      </c>
      <c r="J2696" s="17" t="str">
        <f aca="false">IF($C2696="","",N($I2696)-N($G2696))</f>
        <v/>
      </c>
      <c r="K2696" s="37" t="str">
        <f aca="false">IF($C2696="","",N(商品マスタ!$I2695))</f>
        <v/>
      </c>
      <c r="L2696" s="17" t="str">
        <f aca="false">IF($C2696="","",MAX(1,N(商品マスタ!$J2695)))</f>
        <v/>
      </c>
      <c r="M2696" s="38" t="str">
        <f aca="false">IF($C2696="","",N(TOP!$C$16)*N($K2696))</f>
        <v/>
      </c>
      <c r="N2696" s="17" t="str">
        <f aca="false">IF($C2696="","",ROUNDUP(N($M2696)/N($L2696),0))</f>
        <v/>
      </c>
      <c r="O2696" s="17" t="str">
        <f aca="false">IF($C2696="","",N(商品マスタ!$R2695))</f>
        <v/>
      </c>
      <c r="P2696" s="17" t="str">
        <f aca="false">IF($C2696="","",IF($F2696="理論",(N($O2696)+N($N2696))-N($G2696),(N($O2696)+N($N2696))-N($I2696)))</f>
        <v/>
      </c>
      <c r="Q2696" s="17" t="str">
        <f aca="false">IF($C2696="","",MAX(1,N(商品マスタ!$K2695)))</f>
        <v/>
      </c>
      <c r="R2696" s="39" t="str">
        <f aca="false">IF($C2696="","",IF(N($P2696)/N($Q2696)&lt;=0,"",ROUNDUP(N($P2696)/N($Q2696),0)))</f>
        <v/>
      </c>
      <c r="S2696" s="14"/>
      <c r="T2696" s="40" t="str">
        <f aca="false">IF($C2696="","",N(商品マスタ!$M2695))</f>
        <v/>
      </c>
      <c r="U2696" s="40" t="str">
        <f aca="false">IF($S2696="","",N($S2696)*N($T2696))</f>
        <v/>
      </c>
      <c r="V2696" s="18"/>
    </row>
    <row r="2697" customFormat="false" ht="15" hidden="false" customHeight="false" outlineLevel="0" collapsed="false">
      <c r="B2697" s="12" t="n">
        <v>2691</v>
      </c>
      <c r="C2697" s="36" t="str">
        <f aca="false">IF(商品マスタ!$C2696="","",商品マスタ!$C2696)</f>
        <v/>
      </c>
      <c r="D2697" s="12" t="str">
        <f aca="false">IF($C2697="","",商品マスタ!$D2696)</f>
        <v/>
      </c>
      <c r="E2697" s="12" t="str">
        <f aca="false">IF($C2697="","",商品マスタ!$G2696)</f>
        <v/>
      </c>
      <c r="F2697" s="12" t="str">
        <f aca="false">IF($C2697="","",IF(商品マスタ!$P2696="","理論",商品マスタ!$P2696))</f>
        <v/>
      </c>
      <c r="G2697" s="17" t="str">
        <f aca="false">IF($C2697="","",N(商品マスタ!$H2696))</f>
        <v/>
      </c>
      <c r="H2697" s="14"/>
      <c r="I2697" s="17" t="str">
        <f aca="false">IF($C2697="","",N($H2697)*N(商品マスタ!$N2696))</f>
        <v/>
      </c>
      <c r="J2697" s="17" t="str">
        <f aca="false">IF($C2697="","",N($I2697)-N($G2697))</f>
        <v/>
      </c>
      <c r="K2697" s="37" t="str">
        <f aca="false">IF($C2697="","",N(商品マスタ!$I2696))</f>
        <v/>
      </c>
      <c r="L2697" s="17" t="str">
        <f aca="false">IF($C2697="","",MAX(1,N(商品マスタ!$J2696)))</f>
        <v/>
      </c>
      <c r="M2697" s="38" t="str">
        <f aca="false">IF($C2697="","",N(TOP!$C$16)*N($K2697))</f>
        <v/>
      </c>
      <c r="N2697" s="17" t="str">
        <f aca="false">IF($C2697="","",ROUNDUP(N($M2697)/N($L2697),0))</f>
        <v/>
      </c>
      <c r="O2697" s="17" t="str">
        <f aca="false">IF($C2697="","",N(商品マスタ!$R2696))</f>
        <v/>
      </c>
      <c r="P2697" s="17" t="str">
        <f aca="false">IF($C2697="","",IF($F2697="理論",(N($O2697)+N($N2697))-N($G2697),(N($O2697)+N($N2697))-N($I2697)))</f>
        <v/>
      </c>
      <c r="Q2697" s="17" t="str">
        <f aca="false">IF($C2697="","",MAX(1,N(商品マスタ!$K2696)))</f>
        <v/>
      </c>
      <c r="R2697" s="39" t="str">
        <f aca="false">IF($C2697="","",IF(N($P2697)/N($Q2697)&lt;=0,"",ROUNDUP(N($P2697)/N($Q2697),0)))</f>
        <v/>
      </c>
      <c r="S2697" s="14"/>
      <c r="T2697" s="40" t="str">
        <f aca="false">IF($C2697="","",N(商品マスタ!$M2696))</f>
        <v/>
      </c>
      <c r="U2697" s="40" t="str">
        <f aca="false">IF($S2697="","",N($S2697)*N($T2697))</f>
        <v/>
      </c>
      <c r="V2697" s="18"/>
    </row>
    <row r="2698" customFormat="false" ht="15" hidden="false" customHeight="false" outlineLevel="0" collapsed="false">
      <c r="B2698" s="12" t="n">
        <v>2692</v>
      </c>
      <c r="C2698" s="36" t="str">
        <f aca="false">IF(商品マスタ!$C2697="","",商品マスタ!$C2697)</f>
        <v/>
      </c>
      <c r="D2698" s="12" t="str">
        <f aca="false">IF($C2698="","",商品マスタ!$D2697)</f>
        <v/>
      </c>
      <c r="E2698" s="12" t="str">
        <f aca="false">IF($C2698="","",商品マスタ!$G2697)</f>
        <v/>
      </c>
      <c r="F2698" s="12" t="str">
        <f aca="false">IF($C2698="","",IF(商品マスタ!$P2697="","理論",商品マスタ!$P2697))</f>
        <v/>
      </c>
      <c r="G2698" s="17" t="str">
        <f aca="false">IF($C2698="","",N(商品マスタ!$H2697))</f>
        <v/>
      </c>
      <c r="H2698" s="14"/>
      <c r="I2698" s="17" t="str">
        <f aca="false">IF($C2698="","",N($H2698)*N(商品マスタ!$N2697))</f>
        <v/>
      </c>
      <c r="J2698" s="17" t="str">
        <f aca="false">IF($C2698="","",N($I2698)-N($G2698))</f>
        <v/>
      </c>
      <c r="K2698" s="37" t="str">
        <f aca="false">IF($C2698="","",N(商品マスタ!$I2697))</f>
        <v/>
      </c>
      <c r="L2698" s="17" t="str">
        <f aca="false">IF($C2698="","",MAX(1,N(商品マスタ!$J2697)))</f>
        <v/>
      </c>
      <c r="M2698" s="38" t="str">
        <f aca="false">IF($C2698="","",N(TOP!$C$16)*N($K2698))</f>
        <v/>
      </c>
      <c r="N2698" s="17" t="str">
        <f aca="false">IF($C2698="","",ROUNDUP(N($M2698)/N($L2698),0))</f>
        <v/>
      </c>
      <c r="O2698" s="17" t="str">
        <f aca="false">IF($C2698="","",N(商品マスタ!$R2697))</f>
        <v/>
      </c>
      <c r="P2698" s="17" t="str">
        <f aca="false">IF($C2698="","",IF($F2698="理論",(N($O2698)+N($N2698))-N($G2698),(N($O2698)+N($N2698))-N($I2698)))</f>
        <v/>
      </c>
      <c r="Q2698" s="17" t="str">
        <f aca="false">IF($C2698="","",MAX(1,N(商品マスタ!$K2697)))</f>
        <v/>
      </c>
      <c r="R2698" s="39" t="str">
        <f aca="false">IF($C2698="","",IF(N($P2698)/N($Q2698)&lt;=0,"",ROUNDUP(N($P2698)/N($Q2698),0)))</f>
        <v/>
      </c>
      <c r="S2698" s="14"/>
      <c r="T2698" s="40" t="str">
        <f aca="false">IF($C2698="","",N(商品マスタ!$M2697))</f>
        <v/>
      </c>
      <c r="U2698" s="40" t="str">
        <f aca="false">IF($S2698="","",N($S2698)*N($T2698))</f>
        <v/>
      </c>
      <c r="V2698" s="18"/>
    </row>
    <row r="2699" customFormat="false" ht="15" hidden="false" customHeight="false" outlineLevel="0" collapsed="false">
      <c r="B2699" s="12" t="n">
        <v>2693</v>
      </c>
      <c r="C2699" s="36" t="str">
        <f aca="false">IF(商品マスタ!$C2698="","",商品マスタ!$C2698)</f>
        <v/>
      </c>
      <c r="D2699" s="12" t="str">
        <f aca="false">IF($C2699="","",商品マスタ!$D2698)</f>
        <v/>
      </c>
      <c r="E2699" s="12" t="str">
        <f aca="false">IF($C2699="","",商品マスタ!$G2698)</f>
        <v/>
      </c>
      <c r="F2699" s="12" t="str">
        <f aca="false">IF($C2699="","",IF(商品マスタ!$P2698="","理論",商品マスタ!$P2698))</f>
        <v/>
      </c>
      <c r="G2699" s="17" t="str">
        <f aca="false">IF($C2699="","",N(商品マスタ!$H2698))</f>
        <v/>
      </c>
      <c r="H2699" s="14"/>
      <c r="I2699" s="17" t="str">
        <f aca="false">IF($C2699="","",N($H2699)*N(商品マスタ!$N2698))</f>
        <v/>
      </c>
      <c r="J2699" s="17" t="str">
        <f aca="false">IF($C2699="","",N($I2699)-N($G2699))</f>
        <v/>
      </c>
      <c r="K2699" s="37" t="str">
        <f aca="false">IF($C2699="","",N(商品マスタ!$I2698))</f>
        <v/>
      </c>
      <c r="L2699" s="17" t="str">
        <f aca="false">IF($C2699="","",MAX(1,N(商品マスタ!$J2698)))</f>
        <v/>
      </c>
      <c r="M2699" s="38" t="str">
        <f aca="false">IF($C2699="","",N(TOP!$C$16)*N($K2699))</f>
        <v/>
      </c>
      <c r="N2699" s="17" t="str">
        <f aca="false">IF($C2699="","",ROUNDUP(N($M2699)/N($L2699),0))</f>
        <v/>
      </c>
      <c r="O2699" s="17" t="str">
        <f aca="false">IF($C2699="","",N(商品マスタ!$R2698))</f>
        <v/>
      </c>
      <c r="P2699" s="17" t="str">
        <f aca="false">IF($C2699="","",IF($F2699="理論",(N($O2699)+N($N2699))-N($G2699),(N($O2699)+N($N2699))-N($I2699)))</f>
        <v/>
      </c>
      <c r="Q2699" s="17" t="str">
        <f aca="false">IF($C2699="","",MAX(1,N(商品マスタ!$K2698)))</f>
        <v/>
      </c>
      <c r="R2699" s="39" t="str">
        <f aca="false">IF($C2699="","",IF(N($P2699)/N($Q2699)&lt;=0,"",ROUNDUP(N($P2699)/N($Q2699),0)))</f>
        <v/>
      </c>
      <c r="S2699" s="14"/>
      <c r="T2699" s="40" t="str">
        <f aca="false">IF($C2699="","",N(商品マスタ!$M2698))</f>
        <v/>
      </c>
      <c r="U2699" s="40" t="str">
        <f aca="false">IF($S2699="","",N($S2699)*N($T2699))</f>
        <v/>
      </c>
      <c r="V2699" s="18"/>
    </row>
    <row r="2700" customFormat="false" ht="15" hidden="false" customHeight="false" outlineLevel="0" collapsed="false">
      <c r="B2700" s="12" t="n">
        <v>2694</v>
      </c>
      <c r="C2700" s="36" t="str">
        <f aca="false">IF(商品マスタ!$C2699="","",商品マスタ!$C2699)</f>
        <v/>
      </c>
      <c r="D2700" s="12" t="str">
        <f aca="false">IF($C2700="","",商品マスタ!$D2699)</f>
        <v/>
      </c>
      <c r="E2700" s="12" t="str">
        <f aca="false">IF($C2700="","",商品マスタ!$G2699)</f>
        <v/>
      </c>
      <c r="F2700" s="12" t="str">
        <f aca="false">IF($C2700="","",IF(商品マスタ!$P2699="","理論",商品マスタ!$P2699))</f>
        <v/>
      </c>
      <c r="G2700" s="17" t="str">
        <f aca="false">IF($C2700="","",N(商品マスタ!$H2699))</f>
        <v/>
      </c>
      <c r="H2700" s="14"/>
      <c r="I2700" s="17" t="str">
        <f aca="false">IF($C2700="","",N($H2700)*N(商品マスタ!$N2699))</f>
        <v/>
      </c>
      <c r="J2700" s="17" t="str">
        <f aca="false">IF($C2700="","",N($I2700)-N($G2700))</f>
        <v/>
      </c>
      <c r="K2700" s="37" t="str">
        <f aca="false">IF($C2700="","",N(商品マスタ!$I2699))</f>
        <v/>
      </c>
      <c r="L2700" s="17" t="str">
        <f aca="false">IF($C2700="","",MAX(1,N(商品マスタ!$J2699)))</f>
        <v/>
      </c>
      <c r="M2700" s="38" t="str">
        <f aca="false">IF($C2700="","",N(TOP!$C$16)*N($K2700))</f>
        <v/>
      </c>
      <c r="N2700" s="17" t="str">
        <f aca="false">IF($C2700="","",ROUNDUP(N($M2700)/N($L2700),0))</f>
        <v/>
      </c>
      <c r="O2700" s="17" t="str">
        <f aca="false">IF($C2700="","",N(商品マスタ!$R2699))</f>
        <v/>
      </c>
      <c r="P2700" s="17" t="str">
        <f aca="false">IF($C2700="","",IF($F2700="理論",(N($O2700)+N($N2700))-N($G2700),(N($O2700)+N($N2700))-N($I2700)))</f>
        <v/>
      </c>
      <c r="Q2700" s="17" t="str">
        <f aca="false">IF($C2700="","",MAX(1,N(商品マスタ!$K2699)))</f>
        <v/>
      </c>
      <c r="R2700" s="39" t="str">
        <f aca="false">IF($C2700="","",IF(N($P2700)/N($Q2700)&lt;=0,"",ROUNDUP(N($P2700)/N($Q2700),0)))</f>
        <v/>
      </c>
      <c r="S2700" s="14"/>
      <c r="T2700" s="40" t="str">
        <f aca="false">IF($C2700="","",N(商品マスタ!$M2699))</f>
        <v/>
      </c>
      <c r="U2700" s="40" t="str">
        <f aca="false">IF($S2700="","",N($S2700)*N($T2700))</f>
        <v/>
      </c>
      <c r="V2700" s="18"/>
    </row>
    <row r="2701" customFormat="false" ht="15" hidden="false" customHeight="false" outlineLevel="0" collapsed="false">
      <c r="B2701" s="12" t="n">
        <v>2695</v>
      </c>
      <c r="C2701" s="36" t="str">
        <f aca="false">IF(商品マスタ!$C2700="","",商品マスタ!$C2700)</f>
        <v/>
      </c>
      <c r="D2701" s="12" t="str">
        <f aca="false">IF($C2701="","",商品マスタ!$D2700)</f>
        <v/>
      </c>
      <c r="E2701" s="12" t="str">
        <f aca="false">IF($C2701="","",商品マスタ!$G2700)</f>
        <v/>
      </c>
      <c r="F2701" s="12" t="str">
        <f aca="false">IF($C2701="","",IF(商品マスタ!$P2700="","理論",商品マスタ!$P2700))</f>
        <v/>
      </c>
      <c r="G2701" s="17" t="str">
        <f aca="false">IF($C2701="","",N(商品マスタ!$H2700))</f>
        <v/>
      </c>
      <c r="H2701" s="14"/>
      <c r="I2701" s="17" t="str">
        <f aca="false">IF($C2701="","",N($H2701)*N(商品マスタ!$N2700))</f>
        <v/>
      </c>
      <c r="J2701" s="17" t="str">
        <f aca="false">IF($C2701="","",N($I2701)-N($G2701))</f>
        <v/>
      </c>
      <c r="K2701" s="37" t="str">
        <f aca="false">IF($C2701="","",N(商品マスタ!$I2700))</f>
        <v/>
      </c>
      <c r="L2701" s="17" t="str">
        <f aca="false">IF($C2701="","",MAX(1,N(商品マスタ!$J2700)))</f>
        <v/>
      </c>
      <c r="M2701" s="38" t="str">
        <f aca="false">IF($C2701="","",N(TOP!$C$16)*N($K2701))</f>
        <v/>
      </c>
      <c r="N2701" s="17" t="str">
        <f aca="false">IF($C2701="","",ROUNDUP(N($M2701)/N($L2701),0))</f>
        <v/>
      </c>
      <c r="O2701" s="17" t="str">
        <f aca="false">IF($C2701="","",N(商品マスタ!$R2700))</f>
        <v/>
      </c>
      <c r="P2701" s="17" t="str">
        <f aca="false">IF($C2701="","",IF($F2701="理論",(N($O2701)+N($N2701))-N($G2701),(N($O2701)+N($N2701))-N($I2701)))</f>
        <v/>
      </c>
      <c r="Q2701" s="17" t="str">
        <f aca="false">IF($C2701="","",MAX(1,N(商品マスタ!$K2700)))</f>
        <v/>
      </c>
      <c r="R2701" s="39" t="str">
        <f aca="false">IF($C2701="","",IF(N($P2701)/N($Q2701)&lt;=0,"",ROUNDUP(N($P2701)/N($Q2701),0)))</f>
        <v/>
      </c>
      <c r="S2701" s="14"/>
      <c r="T2701" s="40" t="str">
        <f aca="false">IF($C2701="","",N(商品マスタ!$M2700))</f>
        <v/>
      </c>
      <c r="U2701" s="40" t="str">
        <f aca="false">IF($S2701="","",N($S2701)*N($T2701))</f>
        <v/>
      </c>
      <c r="V2701" s="18"/>
    </row>
    <row r="2702" customFormat="false" ht="15" hidden="false" customHeight="false" outlineLevel="0" collapsed="false">
      <c r="B2702" s="12" t="n">
        <v>2696</v>
      </c>
      <c r="C2702" s="36" t="str">
        <f aca="false">IF(商品マスタ!$C2701="","",商品マスタ!$C2701)</f>
        <v/>
      </c>
      <c r="D2702" s="12" t="str">
        <f aca="false">IF($C2702="","",商品マスタ!$D2701)</f>
        <v/>
      </c>
      <c r="E2702" s="12" t="str">
        <f aca="false">IF($C2702="","",商品マスタ!$G2701)</f>
        <v/>
      </c>
      <c r="F2702" s="12" t="str">
        <f aca="false">IF($C2702="","",IF(商品マスタ!$P2701="","理論",商品マスタ!$P2701))</f>
        <v/>
      </c>
      <c r="G2702" s="17" t="str">
        <f aca="false">IF($C2702="","",N(商品マスタ!$H2701))</f>
        <v/>
      </c>
      <c r="H2702" s="14"/>
      <c r="I2702" s="17" t="str">
        <f aca="false">IF($C2702="","",N($H2702)*N(商品マスタ!$N2701))</f>
        <v/>
      </c>
      <c r="J2702" s="17" t="str">
        <f aca="false">IF($C2702="","",N($I2702)-N($G2702))</f>
        <v/>
      </c>
      <c r="K2702" s="37" t="str">
        <f aca="false">IF($C2702="","",N(商品マスタ!$I2701))</f>
        <v/>
      </c>
      <c r="L2702" s="17" t="str">
        <f aca="false">IF($C2702="","",MAX(1,N(商品マスタ!$J2701)))</f>
        <v/>
      </c>
      <c r="M2702" s="38" t="str">
        <f aca="false">IF($C2702="","",N(TOP!$C$16)*N($K2702))</f>
        <v/>
      </c>
      <c r="N2702" s="17" t="str">
        <f aca="false">IF($C2702="","",ROUNDUP(N($M2702)/N($L2702),0))</f>
        <v/>
      </c>
      <c r="O2702" s="17" t="str">
        <f aca="false">IF($C2702="","",N(商品マスタ!$R2701))</f>
        <v/>
      </c>
      <c r="P2702" s="17" t="str">
        <f aca="false">IF($C2702="","",IF($F2702="理論",(N($O2702)+N($N2702))-N($G2702),(N($O2702)+N($N2702))-N($I2702)))</f>
        <v/>
      </c>
      <c r="Q2702" s="17" t="str">
        <f aca="false">IF($C2702="","",MAX(1,N(商品マスタ!$K2701)))</f>
        <v/>
      </c>
      <c r="R2702" s="39" t="str">
        <f aca="false">IF($C2702="","",IF(N($P2702)/N($Q2702)&lt;=0,"",ROUNDUP(N($P2702)/N($Q2702),0)))</f>
        <v/>
      </c>
      <c r="S2702" s="14"/>
      <c r="T2702" s="40" t="str">
        <f aca="false">IF($C2702="","",N(商品マスタ!$M2701))</f>
        <v/>
      </c>
      <c r="U2702" s="40" t="str">
        <f aca="false">IF($S2702="","",N($S2702)*N($T2702))</f>
        <v/>
      </c>
      <c r="V2702" s="18"/>
    </row>
    <row r="2703" customFormat="false" ht="15" hidden="false" customHeight="false" outlineLevel="0" collapsed="false">
      <c r="B2703" s="12" t="n">
        <v>2697</v>
      </c>
      <c r="C2703" s="36" t="str">
        <f aca="false">IF(商品マスタ!$C2702="","",商品マスタ!$C2702)</f>
        <v/>
      </c>
      <c r="D2703" s="12" t="str">
        <f aca="false">IF($C2703="","",商品マスタ!$D2702)</f>
        <v/>
      </c>
      <c r="E2703" s="12" t="str">
        <f aca="false">IF($C2703="","",商品マスタ!$G2702)</f>
        <v/>
      </c>
      <c r="F2703" s="12" t="str">
        <f aca="false">IF($C2703="","",IF(商品マスタ!$P2702="","理論",商品マスタ!$P2702))</f>
        <v/>
      </c>
      <c r="G2703" s="17" t="str">
        <f aca="false">IF($C2703="","",N(商品マスタ!$H2702))</f>
        <v/>
      </c>
      <c r="H2703" s="14"/>
      <c r="I2703" s="17" t="str">
        <f aca="false">IF($C2703="","",N($H2703)*N(商品マスタ!$N2702))</f>
        <v/>
      </c>
      <c r="J2703" s="17" t="str">
        <f aca="false">IF($C2703="","",N($I2703)-N($G2703))</f>
        <v/>
      </c>
      <c r="K2703" s="37" t="str">
        <f aca="false">IF($C2703="","",N(商品マスタ!$I2702))</f>
        <v/>
      </c>
      <c r="L2703" s="17" t="str">
        <f aca="false">IF($C2703="","",MAX(1,N(商品マスタ!$J2702)))</f>
        <v/>
      </c>
      <c r="M2703" s="38" t="str">
        <f aca="false">IF($C2703="","",N(TOP!$C$16)*N($K2703))</f>
        <v/>
      </c>
      <c r="N2703" s="17" t="str">
        <f aca="false">IF($C2703="","",ROUNDUP(N($M2703)/N($L2703),0))</f>
        <v/>
      </c>
      <c r="O2703" s="17" t="str">
        <f aca="false">IF($C2703="","",N(商品マスタ!$R2702))</f>
        <v/>
      </c>
      <c r="P2703" s="17" t="str">
        <f aca="false">IF($C2703="","",IF($F2703="理論",(N($O2703)+N($N2703))-N($G2703),(N($O2703)+N($N2703))-N($I2703)))</f>
        <v/>
      </c>
      <c r="Q2703" s="17" t="str">
        <f aca="false">IF($C2703="","",MAX(1,N(商品マスタ!$K2702)))</f>
        <v/>
      </c>
      <c r="R2703" s="39" t="str">
        <f aca="false">IF($C2703="","",IF(N($P2703)/N($Q2703)&lt;=0,"",ROUNDUP(N($P2703)/N($Q2703),0)))</f>
        <v/>
      </c>
      <c r="S2703" s="14"/>
      <c r="T2703" s="40" t="str">
        <f aca="false">IF($C2703="","",N(商品マスタ!$M2702))</f>
        <v/>
      </c>
      <c r="U2703" s="40" t="str">
        <f aca="false">IF($S2703="","",N($S2703)*N($T2703))</f>
        <v/>
      </c>
      <c r="V2703" s="18"/>
    </row>
    <row r="2704" customFormat="false" ht="15" hidden="false" customHeight="false" outlineLevel="0" collapsed="false">
      <c r="B2704" s="12" t="n">
        <v>2698</v>
      </c>
      <c r="C2704" s="36" t="str">
        <f aca="false">IF(商品マスタ!$C2703="","",商品マスタ!$C2703)</f>
        <v/>
      </c>
      <c r="D2704" s="12" t="str">
        <f aca="false">IF($C2704="","",商品マスタ!$D2703)</f>
        <v/>
      </c>
      <c r="E2704" s="12" t="str">
        <f aca="false">IF($C2704="","",商品マスタ!$G2703)</f>
        <v/>
      </c>
      <c r="F2704" s="12" t="str">
        <f aca="false">IF($C2704="","",IF(商品マスタ!$P2703="","理論",商品マスタ!$P2703))</f>
        <v/>
      </c>
      <c r="G2704" s="17" t="str">
        <f aca="false">IF($C2704="","",N(商品マスタ!$H2703))</f>
        <v/>
      </c>
      <c r="H2704" s="14"/>
      <c r="I2704" s="17" t="str">
        <f aca="false">IF($C2704="","",N($H2704)*N(商品マスタ!$N2703))</f>
        <v/>
      </c>
      <c r="J2704" s="17" t="str">
        <f aca="false">IF($C2704="","",N($I2704)-N($G2704))</f>
        <v/>
      </c>
      <c r="K2704" s="37" t="str">
        <f aca="false">IF($C2704="","",N(商品マスタ!$I2703))</f>
        <v/>
      </c>
      <c r="L2704" s="17" t="str">
        <f aca="false">IF($C2704="","",MAX(1,N(商品マスタ!$J2703)))</f>
        <v/>
      </c>
      <c r="M2704" s="38" t="str">
        <f aca="false">IF($C2704="","",N(TOP!$C$16)*N($K2704))</f>
        <v/>
      </c>
      <c r="N2704" s="17" t="str">
        <f aca="false">IF($C2704="","",ROUNDUP(N($M2704)/N($L2704),0))</f>
        <v/>
      </c>
      <c r="O2704" s="17" t="str">
        <f aca="false">IF($C2704="","",N(商品マスタ!$R2703))</f>
        <v/>
      </c>
      <c r="P2704" s="17" t="str">
        <f aca="false">IF($C2704="","",IF($F2704="理論",(N($O2704)+N($N2704))-N($G2704),(N($O2704)+N($N2704))-N($I2704)))</f>
        <v/>
      </c>
      <c r="Q2704" s="17" t="str">
        <f aca="false">IF($C2704="","",MAX(1,N(商品マスタ!$K2703)))</f>
        <v/>
      </c>
      <c r="R2704" s="39" t="str">
        <f aca="false">IF($C2704="","",IF(N($P2704)/N($Q2704)&lt;=0,"",ROUNDUP(N($P2704)/N($Q2704),0)))</f>
        <v/>
      </c>
      <c r="S2704" s="14"/>
      <c r="T2704" s="40" t="str">
        <f aca="false">IF($C2704="","",N(商品マスタ!$M2703))</f>
        <v/>
      </c>
      <c r="U2704" s="40" t="str">
        <f aca="false">IF($S2704="","",N($S2704)*N($T2704))</f>
        <v/>
      </c>
      <c r="V2704" s="18"/>
    </row>
    <row r="2705" customFormat="false" ht="15" hidden="false" customHeight="false" outlineLevel="0" collapsed="false">
      <c r="B2705" s="12" t="n">
        <v>2699</v>
      </c>
      <c r="C2705" s="36" t="str">
        <f aca="false">IF(商品マスタ!$C2704="","",商品マスタ!$C2704)</f>
        <v/>
      </c>
      <c r="D2705" s="12" t="str">
        <f aca="false">IF($C2705="","",商品マスタ!$D2704)</f>
        <v/>
      </c>
      <c r="E2705" s="12" t="str">
        <f aca="false">IF($C2705="","",商品マスタ!$G2704)</f>
        <v/>
      </c>
      <c r="F2705" s="12" t="str">
        <f aca="false">IF($C2705="","",IF(商品マスタ!$P2704="","理論",商品マスタ!$P2704))</f>
        <v/>
      </c>
      <c r="G2705" s="17" t="str">
        <f aca="false">IF($C2705="","",N(商品マスタ!$H2704))</f>
        <v/>
      </c>
      <c r="H2705" s="14"/>
      <c r="I2705" s="17" t="str">
        <f aca="false">IF($C2705="","",N($H2705)*N(商品マスタ!$N2704))</f>
        <v/>
      </c>
      <c r="J2705" s="17" t="str">
        <f aca="false">IF($C2705="","",N($I2705)-N($G2705))</f>
        <v/>
      </c>
      <c r="K2705" s="37" t="str">
        <f aca="false">IF($C2705="","",N(商品マスタ!$I2704))</f>
        <v/>
      </c>
      <c r="L2705" s="17" t="str">
        <f aca="false">IF($C2705="","",MAX(1,N(商品マスタ!$J2704)))</f>
        <v/>
      </c>
      <c r="M2705" s="38" t="str">
        <f aca="false">IF($C2705="","",N(TOP!$C$16)*N($K2705))</f>
        <v/>
      </c>
      <c r="N2705" s="17" t="str">
        <f aca="false">IF($C2705="","",ROUNDUP(N($M2705)/N($L2705),0))</f>
        <v/>
      </c>
      <c r="O2705" s="17" t="str">
        <f aca="false">IF($C2705="","",N(商品マスタ!$R2704))</f>
        <v/>
      </c>
      <c r="P2705" s="17" t="str">
        <f aca="false">IF($C2705="","",IF($F2705="理論",(N($O2705)+N($N2705))-N($G2705),(N($O2705)+N($N2705))-N($I2705)))</f>
        <v/>
      </c>
      <c r="Q2705" s="17" t="str">
        <f aca="false">IF($C2705="","",MAX(1,N(商品マスタ!$K2704)))</f>
        <v/>
      </c>
      <c r="R2705" s="39" t="str">
        <f aca="false">IF($C2705="","",IF(N($P2705)/N($Q2705)&lt;=0,"",ROUNDUP(N($P2705)/N($Q2705),0)))</f>
        <v/>
      </c>
      <c r="S2705" s="14"/>
      <c r="T2705" s="40" t="str">
        <f aca="false">IF($C2705="","",N(商品マスタ!$M2704))</f>
        <v/>
      </c>
      <c r="U2705" s="40" t="str">
        <f aca="false">IF($S2705="","",N($S2705)*N($T2705))</f>
        <v/>
      </c>
      <c r="V2705" s="18"/>
    </row>
    <row r="2706" customFormat="false" ht="15" hidden="false" customHeight="false" outlineLevel="0" collapsed="false">
      <c r="B2706" s="12" t="n">
        <v>2700</v>
      </c>
      <c r="C2706" s="36" t="str">
        <f aca="false">IF(商品マスタ!$C2705="","",商品マスタ!$C2705)</f>
        <v/>
      </c>
      <c r="D2706" s="12" t="str">
        <f aca="false">IF($C2706="","",商品マスタ!$D2705)</f>
        <v/>
      </c>
      <c r="E2706" s="12" t="str">
        <f aca="false">IF($C2706="","",商品マスタ!$G2705)</f>
        <v/>
      </c>
      <c r="F2706" s="12" t="str">
        <f aca="false">IF($C2706="","",IF(商品マスタ!$P2705="","理論",商品マスタ!$P2705))</f>
        <v/>
      </c>
      <c r="G2706" s="17" t="str">
        <f aca="false">IF($C2706="","",N(商品マスタ!$H2705))</f>
        <v/>
      </c>
      <c r="H2706" s="14"/>
      <c r="I2706" s="17" t="str">
        <f aca="false">IF($C2706="","",N($H2706)*N(商品マスタ!$N2705))</f>
        <v/>
      </c>
      <c r="J2706" s="17" t="str">
        <f aca="false">IF($C2706="","",N($I2706)-N($G2706))</f>
        <v/>
      </c>
      <c r="K2706" s="37" t="str">
        <f aca="false">IF($C2706="","",N(商品マスタ!$I2705))</f>
        <v/>
      </c>
      <c r="L2706" s="17" t="str">
        <f aca="false">IF($C2706="","",MAX(1,N(商品マスタ!$J2705)))</f>
        <v/>
      </c>
      <c r="M2706" s="38" t="str">
        <f aca="false">IF($C2706="","",N(TOP!$C$16)*N($K2706))</f>
        <v/>
      </c>
      <c r="N2706" s="17" t="str">
        <f aca="false">IF($C2706="","",ROUNDUP(N($M2706)/N($L2706),0))</f>
        <v/>
      </c>
      <c r="O2706" s="17" t="str">
        <f aca="false">IF($C2706="","",N(商品マスタ!$R2705))</f>
        <v/>
      </c>
      <c r="P2706" s="17" t="str">
        <f aca="false">IF($C2706="","",IF($F2706="理論",(N($O2706)+N($N2706))-N($G2706),(N($O2706)+N($N2706))-N($I2706)))</f>
        <v/>
      </c>
      <c r="Q2706" s="17" t="str">
        <f aca="false">IF($C2706="","",MAX(1,N(商品マスタ!$K2705)))</f>
        <v/>
      </c>
      <c r="R2706" s="39" t="str">
        <f aca="false">IF($C2706="","",IF(N($P2706)/N($Q2706)&lt;=0,"",ROUNDUP(N($P2706)/N($Q2706),0)))</f>
        <v/>
      </c>
      <c r="S2706" s="14"/>
      <c r="T2706" s="40" t="str">
        <f aca="false">IF($C2706="","",N(商品マスタ!$M2705))</f>
        <v/>
      </c>
      <c r="U2706" s="40" t="str">
        <f aca="false">IF($S2706="","",N($S2706)*N($T2706))</f>
        <v/>
      </c>
      <c r="V2706" s="18"/>
    </row>
    <row r="2707" customFormat="false" ht="15" hidden="false" customHeight="false" outlineLevel="0" collapsed="false">
      <c r="B2707" s="12" t="n">
        <v>2701</v>
      </c>
      <c r="C2707" s="36" t="str">
        <f aca="false">IF(商品マスタ!$C2706="","",商品マスタ!$C2706)</f>
        <v/>
      </c>
      <c r="D2707" s="12" t="str">
        <f aca="false">IF($C2707="","",商品マスタ!$D2706)</f>
        <v/>
      </c>
      <c r="E2707" s="12" t="str">
        <f aca="false">IF($C2707="","",商品マスタ!$G2706)</f>
        <v/>
      </c>
      <c r="F2707" s="12" t="str">
        <f aca="false">IF($C2707="","",IF(商品マスタ!$P2706="","理論",商品マスタ!$P2706))</f>
        <v/>
      </c>
      <c r="G2707" s="17" t="str">
        <f aca="false">IF($C2707="","",N(商品マスタ!$H2706))</f>
        <v/>
      </c>
      <c r="H2707" s="14"/>
      <c r="I2707" s="17" t="str">
        <f aca="false">IF($C2707="","",N($H2707)*N(商品マスタ!$N2706))</f>
        <v/>
      </c>
      <c r="J2707" s="17" t="str">
        <f aca="false">IF($C2707="","",N($I2707)-N($G2707))</f>
        <v/>
      </c>
      <c r="K2707" s="37" t="str">
        <f aca="false">IF($C2707="","",N(商品マスタ!$I2706))</f>
        <v/>
      </c>
      <c r="L2707" s="17" t="str">
        <f aca="false">IF($C2707="","",MAX(1,N(商品マスタ!$J2706)))</f>
        <v/>
      </c>
      <c r="M2707" s="38" t="str">
        <f aca="false">IF($C2707="","",N(TOP!$C$16)*N($K2707))</f>
        <v/>
      </c>
      <c r="N2707" s="17" t="str">
        <f aca="false">IF($C2707="","",ROUNDUP(N($M2707)/N($L2707),0))</f>
        <v/>
      </c>
      <c r="O2707" s="17" t="str">
        <f aca="false">IF($C2707="","",N(商品マスタ!$R2706))</f>
        <v/>
      </c>
      <c r="P2707" s="17" t="str">
        <f aca="false">IF($C2707="","",IF($F2707="理論",(N($O2707)+N($N2707))-N($G2707),(N($O2707)+N($N2707))-N($I2707)))</f>
        <v/>
      </c>
      <c r="Q2707" s="17" t="str">
        <f aca="false">IF($C2707="","",MAX(1,N(商品マスタ!$K2706)))</f>
        <v/>
      </c>
      <c r="R2707" s="39" t="str">
        <f aca="false">IF($C2707="","",IF(N($P2707)/N($Q2707)&lt;=0,"",ROUNDUP(N($P2707)/N($Q2707),0)))</f>
        <v/>
      </c>
      <c r="S2707" s="14"/>
      <c r="T2707" s="40" t="str">
        <f aca="false">IF($C2707="","",N(商品マスタ!$M2706))</f>
        <v/>
      </c>
      <c r="U2707" s="40" t="str">
        <f aca="false">IF($S2707="","",N($S2707)*N($T2707))</f>
        <v/>
      </c>
      <c r="V2707" s="18"/>
    </row>
    <row r="2708" customFormat="false" ht="15" hidden="false" customHeight="false" outlineLevel="0" collapsed="false">
      <c r="B2708" s="12" t="n">
        <v>2702</v>
      </c>
      <c r="C2708" s="36" t="str">
        <f aca="false">IF(商品マスタ!$C2707="","",商品マスタ!$C2707)</f>
        <v/>
      </c>
      <c r="D2708" s="12" t="str">
        <f aca="false">IF($C2708="","",商品マスタ!$D2707)</f>
        <v/>
      </c>
      <c r="E2708" s="12" t="str">
        <f aca="false">IF($C2708="","",商品マスタ!$G2707)</f>
        <v/>
      </c>
      <c r="F2708" s="12" t="str">
        <f aca="false">IF($C2708="","",IF(商品マスタ!$P2707="","理論",商品マスタ!$P2707))</f>
        <v/>
      </c>
      <c r="G2708" s="17" t="str">
        <f aca="false">IF($C2708="","",N(商品マスタ!$H2707))</f>
        <v/>
      </c>
      <c r="H2708" s="14"/>
      <c r="I2708" s="17" t="str">
        <f aca="false">IF($C2708="","",N($H2708)*N(商品マスタ!$N2707))</f>
        <v/>
      </c>
      <c r="J2708" s="17" t="str">
        <f aca="false">IF($C2708="","",N($I2708)-N($G2708))</f>
        <v/>
      </c>
      <c r="K2708" s="37" t="str">
        <f aca="false">IF($C2708="","",N(商品マスタ!$I2707))</f>
        <v/>
      </c>
      <c r="L2708" s="17" t="str">
        <f aca="false">IF($C2708="","",MAX(1,N(商品マスタ!$J2707)))</f>
        <v/>
      </c>
      <c r="M2708" s="38" t="str">
        <f aca="false">IF($C2708="","",N(TOP!$C$16)*N($K2708))</f>
        <v/>
      </c>
      <c r="N2708" s="17" t="str">
        <f aca="false">IF($C2708="","",ROUNDUP(N($M2708)/N($L2708),0))</f>
        <v/>
      </c>
      <c r="O2708" s="17" t="str">
        <f aca="false">IF($C2708="","",N(商品マスタ!$R2707))</f>
        <v/>
      </c>
      <c r="P2708" s="17" t="str">
        <f aca="false">IF($C2708="","",IF($F2708="理論",(N($O2708)+N($N2708))-N($G2708),(N($O2708)+N($N2708))-N($I2708)))</f>
        <v/>
      </c>
      <c r="Q2708" s="17" t="str">
        <f aca="false">IF($C2708="","",MAX(1,N(商品マスタ!$K2707)))</f>
        <v/>
      </c>
      <c r="R2708" s="39" t="str">
        <f aca="false">IF($C2708="","",IF(N($P2708)/N($Q2708)&lt;=0,"",ROUNDUP(N($P2708)/N($Q2708),0)))</f>
        <v/>
      </c>
      <c r="S2708" s="14"/>
      <c r="T2708" s="40" t="str">
        <f aca="false">IF($C2708="","",N(商品マスタ!$M2707))</f>
        <v/>
      </c>
      <c r="U2708" s="40" t="str">
        <f aca="false">IF($S2708="","",N($S2708)*N($T2708))</f>
        <v/>
      </c>
      <c r="V2708" s="18"/>
    </row>
    <row r="2709" customFormat="false" ht="15" hidden="false" customHeight="false" outlineLevel="0" collapsed="false">
      <c r="B2709" s="12" t="n">
        <v>2703</v>
      </c>
      <c r="C2709" s="36" t="str">
        <f aca="false">IF(商品マスタ!$C2708="","",商品マスタ!$C2708)</f>
        <v/>
      </c>
      <c r="D2709" s="12" t="str">
        <f aca="false">IF($C2709="","",商品マスタ!$D2708)</f>
        <v/>
      </c>
      <c r="E2709" s="12" t="str">
        <f aca="false">IF($C2709="","",商品マスタ!$G2708)</f>
        <v/>
      </c>
      <c r="F2709" s="12" t="str">
        <f aca="false">IF($C2709="","",IF(商品マスタ!$P2708="","理論",商品マスタ!$P2708))</f>
        <v/>
      </c>
      <c r="G2709" s="17" t="str">
        <f aca="false">IF($C2709="","",N(商品マスタ!$H2708))</f>
        <v/>
      </c>
      <c r="H2709" s="14"/>
      <c r="I2709" s="17" t="str">
        <f aca="false">IF($C2709="","",N($H2709)*N(商品マスタ!$N2708))</f>
        <v/>
      </c>
      <c r="J2709" s="17" t="str">
        <f aca="false">IF($C2709="","",N($I2709)-N($G2709))</f>
        <v/>
      </c>
      <c r="K2709" s="37" t="str">
        <f aca="false">IF($C2709="","",N(商品マスタ!$I2708))</f>
        <v/>
      </c>
      <c r="L2709" s="17" t="str">
        <f aca="false">IF($C2709="","",MAX(1,N(商品マスタ!$J2708)))</f>
        <v/>
      </c>
      <c r="M2709" s="38" t="str">
        <f aca="false">IF($C2709="","",N(TOP!$C$16)*N($K2709))</f>
        <v/>
      </c>
      <c r="N2709" s="17" t="str">
        <f aca="false">IF($C2709="","",ROUNDUP(N($M2709)/N($L2709),0))</f>
        <v/>
      </c>
      <c r="O2709" s="17" t="str">
        <f aca="false">IF($C2709="","",N(商品マスタ!$R2708))</f>
        <v/>
      </c>
      <c r="P2709" s="17" t="str">
        <f aca="false">IF($C2709="","",IF($F2709="理論",(N($O2709)+N($N2709))-N($G2709),(N($O2709)+N($N2709))-N($I2709)))</f>
        <v/>
      </c>
      <c r="Q2709" s="17" t="str">
        <f aca="false">IF($C2709="","",MAX(1,N(商品マスタ!$K2708)))</f>
        <v/>
      </c>
      <c r="R2709" s="39" t="str">
        <f aca="false">IF($C2709="","",IF(N($P2709)/N($Q2709)&lt;=0,"",ROUNDUP(N($P2709)/N($Q2709),0)))</f>
        <v/>
      </c>
      <c r="S2709" s="14"/>
      <c r="T2709" s="40" t="str">
        <f aca="false">IF($C2709="","",N(商品マスタ!$M2708))</f>
        <v/>
      </c>
      <c r="U2709" s="40" t="str">
        <f aca="false">IF($S2709="","",N($S2709)*N($T2709))</f>
        <v/>
      </c>
      <c r="V2709" s="18"/>
    </row>
    <row r="2710" customFormat="false" ht="15" hidden="false" customHeight="false" outlineLevel="0" collapsed="false">
      <c r="B2710" s="12" t="n">
        <v>2704</v>
      </c>
      <c r="C2710" s="36" t="str">
        <f aca="false">IF(商品マスタ!$C2709="","",商品マスタ!$C2709)</f>
        <v/>
      </c>
      <c r="D2710" s="12" t="str">
        <f aca="false">IF($C2710="","",商品マスタ!$D2709)</f>
        <v/>
      </c>
      <c r="E2710" s="12" t="str">
        <f aca="false">IF($C2710="","",商品マスタ!$G2709)</f>
        <v/>
      </c>
      <c r="F2710" s="12" t="str">
        <f aca="false">IF($C2710="","",IF(商品マスタ!$P2709="","理論",商品マスタ!$P2709))</f>
        <v/>
      </c>
      <c r="G2710" s="17" t="str">
        <f aca="false">IF($C2710="","",N(商品マスタ!$H2709))</f>
        <v/>
      </c>
      <c r="H2710" s="14"/>
      <c r="I2710" s="17" t="str">
        <f aca="false">IF($C2710="","",N($H2710)*N(商品マスタ!$N2709))</f>
        <v/>
      </c>
      <c r="J2710" s="17" t="str">
        <f aca="false">IF($C2710="","",N($I2710)-N($G2710))</f>
        <v/>
      </c>
      <c r="K2710" s="37" t="str">
        <f aca="false">IF($C2710="","",N(商品マスタ!$I2709))</f>
        <v/>
      </c>
      <c r="L2710" s="17" t="str">
        <f aca="false">IF($C2710="","",MAX(1,N(商品マスタ!$J2709)))</f>
        <v/>
      </c>
      <c r="M2710" s="38" t="str">
        <f aca="false">IF($C2710="","",N(TOP!$C$16)*N($K2710))</f>
        <v/>
      </c>
      <c r="N2710" s="17" t="str">
        <f aca="false">IF($C2710="","",ROUNDUP(N($M2710)/N($L2710),0))</f>
        <v/>
      </c>
      <c r="O2710" s="17" t="str">
        <f aca="false">IF($C2710="","",N(商品マスタ!$R2709))</f>
        <v/>
      </c>
      <c r="P2710" s="17" t="str">
        <f aca="false">IF($C2710="","",IF($F2710="理論",(N($O2710)+N($N2710))-N($G2710),(N($O2710)+N($N2710))-N($I2710)))</f>
        <v/>
      </c>
      <c r="Q2710" s="17" t="str">
        <f aca="false">IF($C2710="","",MAX(1,N(商品マスタ!$K2709)))</f>
        <v/>
      </c>
      <c r="R2710" s="39" t="str">
        <f aca="false">IF($C2710="","",IF(N($P2710)/N($Q2710)&lt;=0,"",ROUNDUP(N($P2710)/N($Q2710),0)))</f>
        <v/>
      </c>
      <c r="S2710" s="14"/>
      <c r="T2710" s="40" t="str">
        <f aca="false">IF($C2710="","",N(商品マスタ!$M2709))</f>
        <v/>
      </c>
      <c r="U2710" s="40" t="str">
        <f aca="false">IF($S2710="","",N($S2710)*N($T2710))</f>
        <v/>
      </c>
      <c r="V2710" s="18"/>
    </row>
    <row r="2711" customFormat="false" ht="15" hidden="false" customHeight="false" outlineLevel="0" collapsed="false">
      <c r="B2711" s="12" t="n">
        <v>2705</v>
      </c>
      <c r="C2711" s="36" t="str">
        <f aca="false">IF(商品マスタ!$C2710="","",商品マスタ!$C2710)</f>
        <v/>
      </c>
      <c r="D2711" s="12" t="str">
        <f aca="false">IF($C2711="","",商品マスタ!$D2710)</f>
        <v/>
      </c>
      <c r="E2711" s="12" t="str">
        <f aca="false">IF($C2711="","",商品マスタ!$G2710)</f>
        <v/>
      </c>
      <c r="F2711" s="12" t="str">
        <f aca="false">IF($C2711="","",IF(商品マスタ!$P2710="","理論",商品マスタ!$P2710))</f>
        <v/>
      </c>
      <c r="G2711" s="17" t="str">
        <f aca="false">IF($C2711="","",N(商品マスタ!$H2710))</f>
        <v/>
      </c>
      <c r="H2711" s="14"/>
      <c r="I2711" s="17" t="str">
        <f aca="false">IF($C2711="","",N($H2711)*N(商品マスタ!$N2710))</f>
        <v/>
      </c>
      <c r="J2711" s="17" t="str">
        <f aca="false">IF($C2711="","",N($I2711)-N($G2711))</f>
        <v/>
      </c>
      <c r="K2711" s="37" t="str">
        <f aca="false">IF($C2711="","",N(商品マスタ!$I2710))</f>
        <v/>
      </c>
      <c r="L2711" s="17" t="str">
        <f aca="false">IF($C2711="","",MAX(1,N(商品マスタ!$J2710)))</f>
        <v/>
      </c>
      <c r="M2711" s="38" t="str">
        <f aca="false">IF($C2711="","",N(TOP!$C$16)*N($K2711))</f>
        <v/>
      </c>
      <c r="N2711" s="17" t="str">
        <f aca="false">IF($C2711="","",ROUNDUP(N($M2711)/N($L2711),0))</f>
        <v/>
      </c>
      <c r="O2711" s="17" t="str">
        <f aca="false">IF($C2711="","",N(商品マスタ!$R2710))</f>
        <v/>
      </c>
      <c r="P2711" s="17" t="str">
        <f aca="false">IF($C2711="","",IF($F2711="理論",(N($O2711)+N($N2711))-N($G2711),(N($O2711)+N($N2711))-N($I2711)))</f>
        <v/>
      </c>
      <c r="Q2711" s="17" t="str">
        <f aca="false">IF($C2711="","",MAX(1,N(商品マスタ!$K2710)))</f>
        <v/>
      </c>
      <c r="R2711" s="39" t="str">
        <f aca="false">IF($C2711="","",IF(N($P2711)/N($Q2711)&lt;=0,"",ROUNDUP(N($P2711)/N($Q2711),0)))</f>
        <v/>
      </c>
      <c r="S2711" s="14"/>
      <c r="T2711" s="40" t="str">
        <f aca="false">IF($C2711="","",N(商品マスタ!$M2710))</f>
        <v/>
      </c>
      <c r="U2711" s="40" t="str">
        <f aca="false">IF($S2711="","",N($S2711)*N($T2711))</f>
        <v/>
      </c>
      <c r="V2711" s="18"/>
    </row>
    <row r="2712" customFormat="false" ht="15" hidden="false" customHeight="false" outlineLevel="0" collapsed="false">
      <c r="B2712" s="12" t="n">
        <v>2706</v>
      </c>
      <c r="C2712" s="36" t="str">
        <f aca="false">IF(商品マスタ!$C2711="","",商品マスタ!$C2711)</f>
        <v/>
      </c>
      <c r="D2712" s="12" t="str">
        <f aca="false">IF($C2712="","",商品マスタ!$D2711)</f>
        <v/>
      </c>
      <c r="E2712" s="12" t="str">
        <f aca="false">IF($C2712="","",商品マスタ!$G2711)</f>
        <v/>
      </c>
      <c r="F2712" s="12" t="str">
        <f aca="false">IF($C2712="","",IF(商品マスタ!$P2711="","理論",商品マスタ!$P2711))</f>
        <v/>
      </c>
      <c r="G2712" s="17" t="str">
        <f aca="false">IF($C2712="","",N(商品マスタ!$H2711))</f>
        <v/>
      </c>
      <c r="H2712" s="14"/>
      <c r="I2712" s="17" t="str">
        <f aca="false">IF($C2712="","",N($H2712)*N(商品マスタ!$N2711))</f>
        <v/>
      </c>
      <c r="J2712" s="17" t="str">
        <f aca="false">IF($C2712="","",N($I2712)-N($G2712))</f>
        <v/>
      </c>
      <c r="K2712" s="37" t="str">
        <f aca="false">IF($C2712="","",N(商品マスタ!$I2711))</f>
        <v/>
      </c>
      <c r="L2712" s="17" t="str">
        <f aca="false">IF($C2712="","",MAX(1,N(商品マスタ!$J2711)))</f>
        <v/>
      </c>
      <c r="M2712" s="38" t="str">
        <f aca="false">IF($C2712="","",N(TOP!$C$16)*N($K2712))</f>
        <v/>
      </c>
      <c r="N2712" s="17" t="str">
        <f aca="false">IF($C2712="","",ROUNDUP(N($M2712)/N($L2712),0))</f>
        <v/>
      </c>
      <c r="O2712" s="17" t="str">
        <f aca="false">IF($C2712="","",N(商品マスタ!$R2711))</f>
        <v/>
      </c>
      <c r="P2712" s="17" t="str">
        <f aca="false">IF($C2712="","",IF($F2712="理論",(N($O2712)+N($N2712))-N($G2712),(N($O2712)+N($N2712))-N($I2712)))</f>
        <v/>
      </c>
      <c r="Q2712" s="17" t="str">
        <f aca="false">IF($C2712="","",MAX(1,N(商品マスタ!$K2711)))</f>
        <v/>
      </c>
      <c r="R2712" s="39" t="str">
        <f aca="false">IF($C2712="","",IF(N($P2712)/N($Q2712)&lt;=0,"",ROUNDUP(N($P2712)/N($Q2712),0)))</f>
        <v/>
      </c>
      <c r="S2712" s="14"/>
      <c r="T2712" s="40" t="str">
        <f aca="false">IF($C2712="","",N(商品マスタ!$M2711))</f>
        <v/>
      </c>
      <c r="U2712" s="40" t="str">
        <f aca="false">IF($S2712="","",N($S2712)*N($T2712))</f>
        <v/>
      </c>
      <c r="V2712" s="18"/>
    </row>
    <row r="2713" customFormat="false" ht="15" hidden="false" customHeight="false" outlineLevel="0" collapsed="false">
      <c r="B2713" s="12" t="n">
        <v>2707</v>
      </c>
      <c r="C2713" s="36" t="str">
        <f aca="false">IF(商品マスタ!$C2712="","",商品マスタ!$C2712)</f>
        <v/>
      </c>
      <c r="D2713" s="12" t="str">
        <f aca="false">IF($C2713="","",商品マスタ!$D2712)</f>
        <v/>
      </c>
      <c r="E2713" s="12" t="str">
        <f aca="false">IF($C2713="","",商品マスタ!$G2712)</f>
        <v/>
      </c>
      <c r="F2713" s="12" t="str">
        <f aca="false">IF($C2713="","",IF(商品マスタ!$P2712="","理論",商品マスタ!$P2712))</f>
        <v/>
      </c>
      <c r="G2713" s="17" t="str">
        <f aca="false">IF($C2713="","",N(商品マスタ!$H2712))</f>
        <v/>
      </c>
      <c r="H2713" s="14"/>
      <c r="I2713" s="17" t="str">
        <f aca="false">IF($C2713="","",N($H2713)*N(商品マスタ!$N2712))</f>
        <v/>
      </c>
      <c r="J2713" s="17" t="str">
        <f aca="false">IF($C2713="","",N($I2713)-N($G2713))</f>
        <v/>
      </c>
      <c r="K2713" s="37" t="str">
        <f aca="false">IF($C2713="","",N(商品マスタ!$I2712))</f>
        <v/>
      </c>
      <c r="L2713" s="17" t="str">
        <f aca="false">IF($C2713="","",MAX(1,N(商品マスタ!$J2712)))</f>
        <v/>
      </c>
      <c r="M2713" s="38" t="str">
        <f aca="false">IF($C2713="","",N(TOP!$C$16)*N($K2713))</f>
        <v/>
      </c>
      <c r="N2713" s="17" t="str">
        <f aca="false">IF($C2713="","",ROUNDUP(N($M2713)/N($L2713),0))</f>
        <v/>
      </c>
      <c r="O2713" s="17" t="str">
        <f aca="false">IF($C2713="","",N(商品マスタ!$R2712))</f>
        <v/>
      </c>
      <c r="P2713" s="17" t="str">
        <f aca="false">IF($C2713="","",IF($F2713="理論",(N($O2713)+N($N2713))-N($G2713),(N($O2713)+N($N2713))-N($I2713)))</f>
        <v/>
      </c>
      <c r="Q2713" s="17" t="str">
        <f aca="false">IF($C2713="","",MAX(1,N(商品マスタ!$K2712)))</f>
        <v/>
      </c>
      <c r="R2713" s="39" t="str">
        <f aca="false">IF($C2713="","",IF(N($P2713)/N($Q2713)&lt;=0,"",ROUNDUP(N($P2713)/N($Q2713),0)))</f>
        <v/>
      </c>
      <c r="S2713" s="14"/>
      <c r="T2713" s="40" t="str">
        <f aca="false">IF($C2713="","",N(商品マスタ!$M2712))</f>
        <v/>
      </c>
      <c r="U2713" s="40" t="str">
        <f aca="false">IF($S2713="","",N($S2713)*N($T2713))</f>
        <v/>
      </c>
      <c r="V2713" s="18"/>
    </row>
    <row r="2714" customFormat="false" ht="15" hidden="false" customHeight="false" outlineLevel="0" collapsed="false">
      <c r="B2714" s="12" t="n">
        <v>2708</v>
      </c>
      <c r="C2714" s="36" t="str">
        <f aca="false">IF(商品マスタ!$C2713="","",商品マスタ!$C2713)</f>
        <v/>
      </c>
      <c r="D2714" s="12" t="str">
        <f aca="false">IF($C2714="","",商品マスタ!$D2713)</f>
        <v/>
      </c>
      <c r="E2714" s="12" t="str">
        <f aca="false">IF($C2714="","",商品マスタ!$G2713)</f>
        <v/>
      </c>
      <c r="F2714" s="12" t="str">
        <f aca="false">IF($C2714="","",IF(商品マスタ!$P2713="","理論",商品マスタ!$P2713))</f>
        <v/>
      </c>
      <c r="G2714" s="17" t="str">
        <f aca="false">IF($C2714="","",N(商品マスタ!$H2713))</f>
        <v/>
      </c>
      <c r="H2714" s="14"/>
      <c r="I2714" s="17" t="str">
        <f aca="false">IF($C2714="","",N($H2714)*N(商品マスタ!$N2713))</f>
        <v/>
      </c>
      <c r="J2714" s="17" t="str">
        <f aca="false">IF($C2714="","",N($I2714)-N($G2714))</f>
        <v/>
      </c>
      <c r="K2714" s="37" t="str">
        <f aca="false">IF($C2714="","",N(商品マスタ!$I2713))</f>
        <v/>
      </c>
      <c r="L2714" s="17" t="str">
        <f aca="false">IF($C2714="","",MAX(1,N(商品マスタ!$J2713)))</f>
        <v/>
      </c>
      <c r="M2714" s="38" t="str">
        <f aca="false">IF($C2714="","",N(TOP!$C$16)*N($K2714))</f>
        <v/>
      </c>
      <c r="N2714" s="17" t="str">
        <f aca="false">IF($C2714="","",ROUNDUP(N($M2714)/N($L2714),0))</f>
        <v/>
      </c>
      <c r="O2714" s="17" t="str">
        <f aca="false">IF($C2714="","",N(商品マスタ!$R2713))</f>
        <v/>
      </c>
      <c r="P2714" s="17" t="str">
        <f aca="false">IF($C2714="","",IF($F2714="理論",(N($O2714)+N($N2714))-N($G2714),(N($O2714)+N($N2714))-N($I2714)))</f>
        <v/>
      </c>
      <c r="Q2714" s="17" t="str">
        <f aca="false">IF($C2714="","",MAX(1,N(商品マスタ!$K2713)))</f>
        <v/>
      </c>
      <c r="R2714" s="39" t="str">
        <f aca="false">IF($C2714="","",IF(N($P2714)/N($Q2714)&lt;=0,"",ROUNDUP(N($P2714)/N($Q2714),0)))</f>
        <v/>
      </c>
      <c r="S2714" s="14"/>
      <c r="T2714" s="40" t="str">
        <f aca="false">IF($C2714="","",N(商品マスタ!$M2713))</f>
        <v/>
      </c>
      <c r="U2714" s="40" t="str">
        <f aca="false">IF($S2714="","",N($S2714)*N($T2714))</f>
        <v/>
      </c>
      <c r="V2714" s="18"/>
    </row>
    <row r="2715" customFormat="false" ht="15" hidden="false" customHeight="false" outlineLevel="0" collapsed="false">
      <c r="B2715" s="12" t="n">
        <v>2709</v>
      </c>
      <c r="C2715" s="36" t="str">
        <f aca="false">IF(商品マスタ!$C2714="","",商品マスタ!$C2714)</f>
        <v/>
      </c>
      <c r="D2715" s="12" t="str">
        <f aca="false">IF($C2715="","",商品マスタ!$D2714)</f>
        <v/>
      </c>
      <c r="E2715" s="12" t="str">
        <f aca="false">IF($C2715="","",商品マスタ!$G2714)</f>
        <v/>
      </c>
      <c r="F2715" s="12" t="str">
        <f aca="false">IF($C2715="","",IF(商品マスタ!$P2714="","理論",商品マスタ!$P2714))</f>
        <v/>
      </c>
      <c r="G2715" s="17" t="str">
        <f aca="false">IF($C2715="","",N(商品マスタ!$H2714))</f>
        <v/>
      </c>
      <c r="H2715" s="14"/>
      <c r="I2715" s="17" t="str">
        <f aca="false">IF($C2715="","",N($H2715)*N(商品マスタ!$N2714))</f>
        <v/>
      </c>
      <c r="J2715" s="17" t="str">
        <f aca="false">IF($C2715="","",N($I2715)-N($G2715))</f>
        <v/>
      </c>
      <c r="K2715" s="37" t="str">
        <f aca="false">IF($C2715="","",N(商品マスタ!$I2714))</f>
        <v/>
      </c>
      <c r="L2715" s="17" t="str">
        <f aca="false">IF($C2715="","",MAX(1,N(商品マスタ!$J2714)))</f>
        <v/>
      </c>
      <c r="M2715" s="38" t="str">
        <f aca="false">IF($C2715="","",N(TOP!$C$16)*N($K2715))</f>
        <v/>
      </c>
      <c r="N2715" s="17" t="str">
        <f aca="false">IF($C2715="","",ROUNDUP(N($M2715)/N($L2715),0))</f>
        <v/>
      </c>
      <c r="O2715" s="17" t="str">
        <f aca="false">IF($C2715="","",N(商品マスタ!$R2714))</f>
        <v/>
      </c>
      <c r="P2715" s="17" t="str">
        <f aca="false">IF($C2715="","",IF($F2715="理論",(N($O2715)+N($N2715))-N($G2715),(N($O2715)+N($N2715))-N($I2715)))</f>
        <v/>
      </c>
      <c r="Q2715" s="17" t="str">
        <f aca="false">IF($C2715="","",MAX(1,N(商品マスタ!$K2714)))</f>
        <v/>
      </c>
      <c r="R2715" s="39" t="str">
        <f aca="false">IF($C2715="","",IF(N($P2715)/N($Q2715)&lt;=0,"",ROUNDUP(N($P2715)/N($Q2715),0)))</f>
        <v/>
      </c>
      <c r="S2715" s="14"/>
      <c r="T2715" s="40" t="str">
        <f aca="false">IF($C2715="","",N(商品マスタ!$M2714))</f>
        <v/>
      </c>
      <c r="U2715" s="40" t="str">
        <f aca="false">IF($S2715="","",N($S2715)*N($T2715))</f>
        <v/>
      </c>
      <c r="V2715" s="18"/>
    </row>
    <row r="2716" customFormat="false" ht="15" hidden="false" customHeight="false" outlineLevel="0" collapsed="false">
      <c r="B2716" s="12" t="n">
        <v>2710</v>
      </c>
      <c r="C2716" s="36" t="str">
        <f aca="false">IF(商品マスタ!$C2715="","",商品マスタ!$C2715)</f>
        <v/>
      </c>
      <c r="D2716" s="12" t="str">
        <f aca="false">IF($C2716="","",商品マスタ!$D2715)</f>
        <v/>
      </c>
      <c r="E2716" s="12" t="str">
        <f aca="false">IF($C2716="","",商品マスタ!$G2715)</f>
        <v/>
      </c>
      <c r="F2716" s="12" t="str">
        <f aca="false">IF($C2716="","",IF(商品マスタ!$P2715="","理論",商品マスタ!$P2715))</f>
        <v/>
      </c>
      <c r="G2716" s="17" t="str">
        <f aca="false">IF($C2716="","",N(商品マスタ!$H2715))</f>
        <v/>
      </c>
      <c r="H2716" s="14"/>
      <c r="I2716" s="17" t="str">
        <f aca="false">IF($C2716="","",N($H2716)*N(商品マスタ!$N2715))</f>
        <v/>
      </c>
      <c r="J2716" s="17" t="str">
        <f aca="false">IF($C2716="","",N($I2716)-N($G2716))</f>
        <v/>
      </c>
      <c r="K2716" s="37" t="str">
        <f aca="false">IF($C2716="","",N(商品マスタ!$I2715))</f>
        <v/>
      </c>
      <c r="L2716" s="17" t="str">
        <f aca="false">IF($C2716="","",MAX(1,N(商品マスタ!$J2715)))</f>
        <v/>
      </c>
      <c r="M2716" s="38" t="str">
        <f aca="false">IF($C2716="","",N(TOP!$C$16)*N($K2716))</f>
        <v/>
      </c>
      <c r="N2716" s="17" t="str">
        <f aca="false">IF($C2716="","",ROUNDUP(N($M2716)/N($L2716),0))</f>
        <v/>
      </c>
      <c r="O2716" s="17" t="str">
        <f aca="false">IF($C2716="","",N(商品マスタ!$R2715))</f>
        <v/>
      </c>
      <c r="P2716" s="17" t="str">
        <f aca="false">IF($C2716="","",IF($F2716="理論",(N($O2716)+N($N2716))-N($G2716),(N($O2716)+N($N2716))-N($I2716)))</f>
        <v/>
      </c>
      <c r="Q2716" s="17" t="str">
        <f aca="false">IF($C2716="","",MAX(1,N(商品マスタ!$K2715)))</f>
        <v/>
      </c>
      <c r="R2716" s="39" t="str">
        <f aca="false">IF($C2716="","",IF(N($P2716)/N($Q2716)&lt;=0,"",ROUNDUP(N($P2716)/N($Q2716),0)))</f>
        <v/>
      </c>
      <c r="S2716" s="14"/>
      <c r="T2716" s="40" t="str">
        <f aca="false">IF($C2716="","",N(商品マスタ!$M2715))</f>
        <v/>
      </c>
      <c r="U2716" s="40" t="str">
        <f aca="false">IF($S2716="","",N($S2716)*N($T2716))</f>
        <v/>
      </c>
      <c r="V2716" s="18"/>
    </row>
    <row r="2717" customFormat="false" ht="15" hidden="false" customHeight="false" outlineLevel="0" collapsed="false">
      <c r="B2717" s="12" t="n">
        <v>2711</v>
      </c>
      <c r="C2717" s="36" t="str">
        <f aca="false">IF(商品マスタ!$C2716="","",商品マスタ!$C2716)</f>
        <v/>
      </c>
      <c r="D2717" s="12" t="str">
        <f aca="false">IF($C2717="","",商品マスタ!$D2716)</f>
        <v/>
      </c>
      <c r="E2717" s="12" t="str">
        <f aca="false">IF($C2717="","",商品マスタ!$G2716)</f>
        <v/>
      </c>
      <c r="F2717" s="12" t="str">
        <f aca="false">IF($C2717="","",IF(商品マスタ!$P2716="","理論",商品マスタ!$P2716))</f>
        <v/>
      </c>
      <c r="G2717" s="17" t="str">
        <f aca="false">IF($C2717="","",N(商品マスタ!$H2716))</f>
        <v/>
      </c>
      <c r="H2717" s="14"/>
      <c r="I2717" s="17" t="str">
        <f aca="false">IF($C2717="","",N($H2717)*N(商品マスタ!$N2716))</f>
        <v/>
      </c>
      <c r="J2717" s="17" t="str">
        <f aca="false">IF($C2717="","",N($I2717)-N($G2717))</f>
        <v/>
      </c>
      <c r="K2717" s="37" t="str">
        <f aca="false">IF($C2717="","",N(商品マスタ!$I2716))</f>
        <v/>
      </c>
      <c r="L2717" s="17" t="str">
        <f aca="false">IF($C2717="","",MAX(1,N(商品マスタ!$J2716)))</f>
        <v/>
      </c>
      <c r="M2717" s="38" t="str">
        <f aca="false">IF($C2717="","",N(TOP!$C$16)*N($K2717))</f>
        <v/>
      </c>
      <c r="N2717" s="17" t="str">
        <f aca="false">IF($C2717="","",ROUNDUP(N($M2717)/N($L2717),0))</f>
        <v/>
      </c>
      <c r="O2717" s="17" t="str">
        <f aca="false">IF($C2717="","",N(商品マスタ!$R2716))</f>
        <v/>
      </c>
      <c r="P2717" s="17" t="str">
        <f aca="false">IF($C2717="","",IF($F2717="理論",(N($O2717)+N($N2717))-N($G2717),(N($O2717)+N($N2717))-N($I2717)))</f>
        <v/>
      </c>
      <c r="Q2717" s="17" t="str">
        <f aca="false">IF($C2717="","",MAX(1,N(商品マスタ!$K2716)))</f>
        <v/>
      </c>
      <c r="R2717" s="39" t="str">
        <f aca="false">IF($C2717="","",IF(N($P2717)/N($Q2717)&lt;=0,"",ROUNDUP(N($P2717)/N($Q2717),0)))</f>
        <v/>
      </c>
      <c r="S2717" s="14"/>
      <c r="T2717" s="40" t="str">
        <f aca="false">IF($C2717="","",N(商品マスタ!$M2716))</f>
        <v/>
      </c>
      <c r="U2717" s="40" t="str">
        <f aca="false">IF($S2717="","",N($S2717)*N($T2717))</f>
        <v/>
      </c>
      <c r="V2717" s="18"/>
    </row>
    <row r="2718" customFormat="false" ht="15" hidden="false" customHeight="false" outlineLevel="0" collapsed="false">
      <c r="B2718" s="12" t="n">
        <v>2712</v>
      </c>
      <c r="C2718" s="36" t="str">
        <f aca="false">IF(商品マスタ!$C2717="","",商品マスタ!$C2717)</f>
        <v/>
      </c>
      <c r="D2718" s="12" t="str">
        <f aca="false">IF($C2718="","",商品マスタ!$D2717)</f>
        <v/>
      </c>
      <c r="E2718" s="12" t="str">
        <f aca="false">IF($C2718="","",商品マスタ!$G2717)</f>
        <v/>
      </c>
      <c r="F2718" s="12" t="str">
        <f aca="false">IF($C2718="","",IF(商品マスタ!$P2717="","理論",商品マスタ!$P2717))</f>
        <v/>
      </c>
      <c r="G2718" s="17" t="str">
        <f aca="false">IF($C2718="","",N(商品マスタ!$H2717))</f>
        <v/>
      </c>
      <c r="H2718" s="14"/>
      <c r="I2718" s="17" t="str">
        <f aca="false">IF($C2718="","",N($H2718)*N(商品マスタ!$N2717))</f>
        <v/>
      </c>
      <c r="J2718" s="17" t="str">
        <f aca="false">IF($C2718="","",N($I2718)-N($G2718))</f>
        <v/>
      </c>
      <c r="K2718" s="37" t="str">
        <f aca="false">IF($C2718="","",N(商品マスタ!$I2717))</f>
        <v/>
      </c>
      <c r="L2718" s="17" t="str">
        <f aca="false">IF($C2718="","",MAX(1,N(商品マスタ!$J2717)))</f>
        <v/>
      </c>
      <c r="M2718" s="38" t="str">
        <f aca="false">IF($C2718="","",N(TOP!$C$16)*N($K2718))</f>
        <v/>
      </c>
      <c r="N2718" s="17" t="str">
        <f aca="false">IF($C2718="","",ROUNDUP(N($M2718)/N($L2718),0))</f>
        <v/>
      </c>
      <c r="O2718" s="17" t="str">
        <f aca="false">IF($C2718="","",N(商品マスタ!$R2717))</f>
        <v/>
      </c>
      <c r="P2718" s="17" t="str">
        <f aca="false">IF($C2718="","",IF($F2718="理論",(N($O2718)+N($N2718))-N($G2718),(N($O2718)+N($N2718))-N($I2718)))</f>
        <v/>
      </c>
      <c r="Q2718" s="17" t="str">
        <f aca="false">IF($C2718="","",MAX(1,N(商品マスタ!$K2717)))</f>
        <v/>
      </c>
      <c r="R2718" s="39" t="str">
        <f aca="false">IF($C2718="","",IF(N($P2718)/N($Q2718)&lt;=0,"",ROUNDUP(N($P2718)/N($Q2718),0)))</f>
        <v/>
      </c>
      <c r="S2718" s="14"/>
      <c r="T2718" s="40" t="str">
        <f aca="false">IF($C2718="","",N(商品マスタ!$M2717))</f>
        <v/>
      </c>
      <c r="U2718" s="40" t="str">
        <f aca="false">IF($S2718="","",N($S2718)*N($T2718))</f>
        <v/>
      </c>
      <c r="V2718" s="18"/>
    </row>
    <row r="2719" customFormat="false" ht="15" hidden="false" customHeight="false" outlineLevel="0" collapsed="false">
      <c r="B2719" s="12" t="n">
        <v>2713</v>
      </c>
      <c r="C2719" s="36" t="str">
        <f aca="false">IF(商品マスタ!$C2718="","",商品マスタ!$C2718)</f>
        <v/>
      </c>
      <c r="D2719" s="12" t="str">
        <f aca="false">IF($C2719="","",商品マスタ!$D2718)</f>
        <v/>
      </c>
      <c r="E2719" s="12" t="str">
        <f aca="false">IF($C2719="","",商品マスタ!$G2718)</f>
        <v/>
      </c>
      <c r="F2719" s="12" t="str">
        <f aca="false">IF($C2719="","",IF(商品マスタ!$P2718="","理論",商品マスタ!$P2718))</f>
        <v/>
      </c>
      <c r="G2719" s="17" t="str">
        <f aca="false">IF($C2719="","",N(商品マスタ!$H2718))</f>
        <v/>
      </c>
      <c r="H2719" s="14"/>
      <c r="I2719" s="17" t="str">
        <f aca="false">IF($C2719="","",N($H2719)*N(商品マスタ!$N2718))</f>
        <v/>
      </c>
      <c r="J2719" s="17" t="str">
        <f aca="false">IF($C2719="","",N($I2719)-N($G2719))</f>
        <v/>
      </c>
      <c r="K2719" s="37" t="str">
        <f aca="false">IF($C2719="","",N(商品マスタ!$I2718))</f>
        <v/>
      </c>
      <c r="L2719" s="17" t="str">
        <f aca="false">IF($C2719="","",MAX(1,N(商品マスタ!$J2718)))</f>
        <v/>
      </c>
      <c r="M2719" s="38" t="str">
        <f aca="false">IF($C2719="","",N(TOP!$C$16)*N($K2719))</f>
        <v/>
      </c>
      <c r="N2719" s="17" t="str">
        <f aca="false">IF($C2719="","",ROUNDUP(N($M2719)/N($L2719),0))</f>
        <v/>
      </c>
      <c r="O2719" s="17" t="str">
        <f aca="false">IF($C2719="","",N(商品マスタ!$R2718))</f>
        <v/>
      </c>
      <c r="P2719" s="17" t="str">
        <f aca="false">IF($C2719="","",IF($F2719="理論",(N($O2719)+N($N2719))-N($G2719),(N($O2719)+N($N2719))-N($I2719)))</f>
        <v/>
      </c>
      <c r="Q2719" s="17" t="str">
        <f aca="false">IF($C2719="","",MAX(1,N(商品マスタ!$K2718)))</f>
        <v/>
      </c>
      <c r="R2719" s="39" t="str">
        <f aca="false">IF($C2719="","",IF(N($P2719)/N($Q2719)&lt;=0,"",ROUNDUP(N($P2719)/N($Q2719),0)))</f>
        <v/>
      </c>
      <c r="S2719" s="14"/>
      <c r="T2719" s="40" t="str">
        <f aca="false">IF($C2719="","",N(商品マスタ!$M2718))</f>
        <v/>
      </c>
      <c r="U2719" s="40" t="str">
        <f aca="false">IF($S2719="","",N($S2719)*N($T2719))</f>
        <v/>
      </c>
      <c r="V2719" s="18"/>
    </row>
    <row r="2720" customFormat="false" ht="15" hidden="false" customHeight="false" outlineLevel="0" collapsed="false">
      <c r="B2720" s="12" t="n">
        <v>2714</v>
      </c>
      <c r="C2720" s="36" t="str">
        <f aca="false">IF(商品マスタ!$C2719="","",商品マスタ!$C2719)</f>
        <v/>
      </c>
      <c r="D2720" s="12" t="str">
        <f aca="false">IF($C2720="","",商品マスタ!$D2719)</f>
        <v/>
      </c>
      <c r="E2720" s="12" t="str">
        <f aca="false">IF($C2720="","",商品マスタ!$G2719)</f>
        <v/>
      </c>
      <c r="F2720" s="12" t="str">
        <f aca="false">IF($C2720="","",IF(商品マスタ!$P2719="","理論",商品マスタ!$P2719))</f>
        <v/>
      </c>
      <c r="G2720" s="17" t="str">
        <f aca="false">IF($C2720="","",N(商品マスタ!$H2719))</f>
        <v/>
      </c>
      <c r="H2720" s="14"/>
      <c r="I2720" s="17" t="str">
        <f aca="false">IF($C2720="","",N($H2720)*N(商品マスタ!$N2719))</f>
        <v/>
      </c>
      <c r="J2720" s="17" t="str">
        <f aca="false">IF($C2720="","",N($I2720)-N($G2720))</f>
        <v/>
      </c>
      <c r="K2720" s="37" t="str">
        <f aca="false">IF($C2720="","",N(商品マスタ!$I2719))</f>
        <v/>
      </c>
      <c r="L2720" s="17" t="str">
        <f aca="false">IF($C2720="","",MAX(1,N(商品マスタ!$J2719)))</f>
        <v/>
      </c>
      <c r="M2720" s="38" t="str">
        <f aca="false">IF($C2720="","",N(TOP!$C$16)*N($K2720))</f>
        <v/>
      </c>
      <c r="N2720" s="17" t="str">
        <f aca="false">IF($C2720="","",ROUNDUP(N($M2720)/N($L2720),0))</f>
        <v/>
      </c>
      <c r="O2720" s="17" t="str">
        <f aca="false">IF($C2720="","",N(商品マスタ!$R2719))</f>
        <v/>
      </c>
      <c r="P2720" s="17" t="str">
        <f aca="false">IF($C2720="","",IF($F2720="理論",(N($O2720)+N($N2720))-N($G2720),(N($O2720)+N($N2720))-N($I2720)))</f>
        <v/>
      </c>
      <c r="Q2720" s="17" t="str">
        <f aca="false">IF($C2720="","",MAX(1,N(商品マスタ!$K2719)))</f>
        <v/>
      </c>
      <c r="R2720" s="39" t="str">
        <f aca="false">IF($C2720="","",IF(N($P2720)/N($Q2720)&lt;=0,"",ROUNDUP(N($P2720)/N($Q2720),0)))</f>
        <v/>
      </c>
      <c r="S2720" s="14"/>
      <c r="T2720" s="40" t="str">
        <f aca="false">IF($C2720="","",N(商品マスタ!$M2719))</f>
        <v/>
      </c>
      <c r="U2720" s="40" t="str">
        <f aca="false">IF($S2720="","",N($S2720)*N($T2720))</f>
        <v/>
      </c>
      <c r="V2720" s="18"/>
    </row>
    <row r="2721" customFormat="false" ht="15" hidden="false" customHeight="false" outlineLevel="0" collapsed="false">
      <c r="B2721" s="12" t="n">
        <v>2715</v>
      </c>
      <c r="C2721" s="36" t="str">
        <f aca="false">IF(商品マスタ!$C2720="","",商品マスタ!$C2720)</f>
        <v/>
      </c>
      <c r="D2721" s="12" t="str">
        <f aca="false">IF($C2721="","",商品マスタ!$D2720)</f>
        <v/>
      </c>
      <c r="E2721" s="12" t="str">
        <f aca="false">IF($C2721="","",商品マスタ!$G2720)</f>
        <v/>
      </c>
      <c r="F2721" s="12" t="str">
        <f aca="false">IF($C2721="","",IF(商品マスタ!$P2720="","理論",商品マスタ!$P2720))</f>
        <v/>
      </c>
      <c r="G2721" s="17" t="str">
        <f aca="false">IF($C2721="","",N(商品マスタ!$H2720))</f>
        <v/>
      </c>
      <c r="H2721" s="14"/>
      <c r="I2721" s="17" t="str">
        <f aca="false">IF($C2721="","",N($H2721)*N(商品マスタ!$N2720))</f>
        <v/>
      </c>
      <c r="J2721" s="17" t="str">
        <f aca="false">IF($C2721="","",N($I2721)-N($G2721))</f>
        <v/>
      </c>
      <c r="K2721" s="37" t="str">
        <f aca="false">IF($C2721="","",N(商品マスタ!$I2720))</f>
        <v/>
      </c>
      <c r="L2721" s="17" t="str">
        <f aca="false">IF($C2721="","",MAX(1,N(商品マスタ!$J2720)))</f>
        <v/>
      </c>
      <c r="M2721" s="38" t="str">
        <f aca="false">IF($C2721="","",N(TOP!$C$16)*N($K2721))</f>
        <v/>
      </c>
      <c r="N2721" s="17" t="str">
        <f aca="false">IF($C2721="","",ROUNDUP(N($M2721)/N($L2721),0))</f>
        <v/>
      </c>
      <c r="O2721" s="17" t="str">
        <f aca="false">IF($C2721="","",N(商品マスタ!$R2720))</f>
        <v/>
      </c>
      <c r="P2721" s="17" t="str">
        <f aca="false">IF($C2721="","",IF($F2721="理論",(N($O2721)+N($N2721))-N($G2721),(N($O2721)+N($N2721))-N($I2721)))</f>
        <v/>
      </c>
      <c r="Q2721" s="17" t="str">
        <f aca="false">IF($C2721="","",MAX(1,N(商品マスタ!$K2720)))</f>
        <v/>
      </c>
      <c r="R2721" s="39" t="str">
        <f aca="false">IF($C2721="","",IF(N($P2721)/N($Q2721)&lt;=0,"",ROUNDUP(N($P2721)/N($Q2721),0)))</f>
        <v/>
      </c>
      <c r="S2721" s="14"/>
      <c r="T2721" s="40" t="str">
        <f aca="false">IF($C2721="","",N(商品マスタ!$M2720))</f>
        <v/>
      </c>
      <c r="U2721" s="40" t="str">
        <f aca="false">IF($S2721="","",N($S2721)*N($T2721))</f>
        <v/>
      </c>
      <c r="V2721" s="18"/>
    </row>
    <row r="2722" customFormat="false" ht="15" hidden="false" customHeight="false" outlineLevel="0" collapsed="false">
      <c r="B2722" s="12" t="n">
        <v>2716</v>
      </c>
      <c r="C2722" s="36" t="str">
        <f aca="false">IF(商品マスタ!$C2721="","",商品マスタ!$C2721)</f>
        <v/>
      </c>
      <c r="D2722" s="12" t="str">
        <f aca="false">IF($C2722="","",商品マスタ!$D2721)</f>
        <v/>
      </c>
      <c r="E2722" s="12" t="str">
        <f aca="false">IF($C2722="","",商品マスタ!$G2721)</f>
        <v/>
      </c>
      <c r="F2722" s="12" t="str">
        <f aca="false">IF($C2722="","",IF(商品マスタ!$P2721="","理論",商品マスタ!$P2721))</f>
        <v/>
      </c>
      <c r="G2722" s="17" t="str">
        <f aca="false">IF($C2722="","",N(商品マスタ!$H2721))</f>
        <v/>
      </c>
      <c r="H2722" s="14"/>
      <c r="I2722" s="17" t="str">
        <f aca="false">IF($C2722="","",N($H2722)*N(商品マスタ!$N2721))</f>
        <v/>
      </c>
      <c r="J2722" s="17" t="str">
        <f aca="false">IF($C2722="","",N($I2722)-N($G2722))</f>
        <v/>
      </c>
      <c r="K2722" s="37" t="str">
        <f aca="false">IF($C2722="","",N(商品マスタ!$I2721))</f>
        <v/>
      </c>
      <c r="L2722" s="17" t="str">
        <f aca="false">IF($C2722="","",MAX(1,N(商品マスタ!$J2721)))</f>
        <v/>
      </c>
      <c r="M2722" s="38" t="str">
        <f aca="false">IF($C2722="","",N(TOP!$C$16)*N($K2722))</f>
        <v/>
      </c>
      <c r="N2722" s="17" t="str">
        <f aca="false">IF($C2722="","",ROUNDUP(N($M2722)/N($L2722),0))</f>
        <v/>
      </c>
      <c r="O2722" s="17" t="str">
        <f aca="false">IF($C2722="","",N(商品マスタ!$R2721))</f>
        <v/>
      </c>
      <c r="P2722" s="17" t="str">
        <f aca="false">IF($C2722="","",IF($F2722="理論",(N($O2722)+N($N2722))-N($G2722),(N($O2722)+N($N2722))-N($I2722)))</f>
        <v/>
      </c>
      <c r="Q2722" s="17" t="str">
        <f aca="false">IF($C2722="","",MAX(1,N(商品マスタ!$K2721)))</f>
        <v/>
      </c>
      <c r="R2722" s="39" t="str">
        <f aca="false">IF($C2722="","",IF(N($P2722)/N($Q2722)&lt;=0,"",ROUNDUP(N($P2722)/N($Q2722),0)))</f>
        <v/>
      </c>
      <c r="S2722" s="14"/>
      <c r="T2722" s="40" t="str">
        <f aca="false">IF($C2722="","",N(商品マスタ!$M2721))</f>
        <v/>
      </c>
      <c r="U2722" s="40" t="str">
        <f aca="false">IF($S2722="","",N($S2722)*N($T2722))</f>
        <v/>
      </c>
      <c r="V2722" s="18"/>
    </row>
    <row r="2723" customFormat="false" ht="15" hidden="false" customHeight="false" outlineLevel="0" collapsed="false">
      <c r="B2723" s="12" t="n">
        <v>2717</v>
      </c>
      <c r="C2723" s="36" t="str">
        <f aca="false">IF(商品マスタ!$C2722="","",商品マスタ!$C2722)</f>
        <v/>
      </c>
      <c r="D2723" s="12" t="str">
        <f aca="false">IF($C2723="","",商品マスタ!$D2722)</f>
        <v/>
      </c>
      <c r="E2723" s="12" t="str">
        <f aca="false">IF($C2723="","",商品マスタ!$G2722)</f>
        <v/>
      </c>
      <c r="F2723" s="12" t="str">
        <f aca="false">IF($C2723="","",IF(商品マスタ!$P2722="","理論",商品マスタ!$P2722))</f>
        <v/>
      </c>
      <c r="G2723" s="17" t="str">
        <f aca="false">IF($C2723="","",N(商品マスタ!$H2722))</f>
        <v/>
      </c>
      <c r="H2723" s="14"/>
      <c r="I2723" s="17" t="str">
        <f aca="false">IF($C2723="","",N($H2723)*N(商品マスタ!$N2722))</f>
        <v/>
      </c>
      <c r="J2723" s="17" t="str">
        <f aca="false">IF($C2723="","",N($I2723)-N($G2723))</f>
        <v/>
      </c>
      <c r="K2723" s="37" t="str">
        <f aca="false">IF($C2723="","",N(商品マスタ!$I2722))</f>
        <v/>
      </c>
      <c r="L2723" s="17" t="str">
        <f aca="false">IF($C2723="","",MAX(1,N(商品マスタ!$J2722)))</f>
        <v/>
      </c>
      <c r="M2723" s="38" t="str">
        <f aca="false">IF($C2723="","",N(TOP!$C$16)*N($K2723))</f>
        <v/>
      </c>
      <c r="N2723" s="17" t="str">
        <f aca="false">IF($C2723="","",ROUNDUP(N($M2723)/N($L2723),0))</f>
        <v/>
      </c>
      <c r="O2723" s="17" t="str">
        <f aca="false">IF($C2723="","",N(商品マスタ!$R2722))</f>
        <v/>
      </c>
      <c r="P2723" s="17" t="str">
        <f aca="false">IF($C2723="","",IF($F2723="理論",(N($O2723)+N($N2723))-N($G2723),(N($O2723)+N($N2723))-N($I2723)))</f>
        <v/>
      </c>
      <c r="Q2723" s="17" t="str">
        <f aca="false">IF($C2723="","",MAX(1,N(商品マスタ!$K2722)))</f>
        <v/>
      </c>
      <c r="R2723" s="39" t="str">
        <f aca="false">IF($C2723="","",IF(N($P2723)/N($Q2723)&lt;=0,"",ROUNDUP(N($P2723)/N($Q2723),0)))</f>
        <v/>
      </c>
      <c r="S2723" s="14"/>
      <c r="T2723" s="40" t="str">
        <f aca="false">IF($C2723="","",N(商品マスタ!$M2722))</f>
        <v/>
      </c>
      <c r="U2723" s="40" t="str">
        <f aca="false">IF($S2723="","",N($S2723)*N($T2723))</f>
        <v/>
      </c>
      <c r="V2723" s="18"/>
    </row>
    <row r="2724" customFormat="false" ht="15" hidden="false" customHeight="false" outlineLevel="0" collapsed="false">
      <c r="B2724" s="12" t="n">
        <v>2718</v>
      </c>
      <c r="C2724" s="36" t="str">
        <f aca="false">IF(商品マスタ!$C2723="","",商品マスタ!$C2723)</f>
        <v/>
      </c>
      <c r="D2724" s="12" t="str">
        <f aca="false">IF($C2724="","",商品マスタ!$D2723)</f>
        <v/>
      </c>
      <c r="E2724" s="12" t="str">
        <f aca="false">IF($C2724="","",商品マスタ!$G2723)</f>
        <v/>
      </c>
      <c r="F2724" s="12" t="str">
        <f aca="false">IF($C2724="","",IF(商品マスタ!$P2723="","理論",商品マスタ!$P2723))</f>
        <v/>
      </c>
      <c r="G2724" s="17" t="str">
        <f aca="false">IF($C2724="","",N(商品マスタ!$H2723))</f>
        <v/>
      </c>
      <c r="H2724" s="14"/>
      <c r="I2724" s="17" t="str">
        <f aca="false">IF($C2724="","",N($H2724)*N(商品マスタ!$N2723))</f>
        <v/>
      </c>
      <c r="J2724" s="17" t="str">
        <f aca="false">IF($C2724="","",N($I2724)-N($G2724))</f>
        <v/>
      </c>
      <c r="K2724" s="37" t="str">
        <f aca="false">IF($C2724="","",N(商品マスタ!$I2723))</f>
        <v/>
      </c>
      <c r="L2724" s="17" t="str">
        <f aca="false">IF($C2724="","",MAX(1,N(商品マスタ!$J2723)))</f>
        <v/>
      </c>
      <c r="M2724" s="38" t="str">
        <f aca="false">IF($C2724="","",N(TOP!$C$16)*N($K2724))</f>
        <v/>
      </c>
      <c r="N2724" s="17" t="str">
        <f aca="false">IF($C2724="","",ROUNDUP(N($M2724)/N($L2724),0))</f>
        <v/>
      </c>
      <c r="O2724" s="17" t="str">
        <f aca="false">IF($C2724="","",N(商品マスタ!$R2723))</f>
        <v/>
      </c>
      <c r="P2724" s="17" t="str">
        <f aca="false">IF($C2724="","",IF($F2724="理論",(N($O2724)+N($N2724))-N($G2724),(N($O2724)+N($N2724))-N($I2724)))</f>
        <v/>
      </c>
      <c r="Q2724" s="17" t="str">
        <f aca="false">IF($C2724="","",MAX(1,N(商品マスタ!$K2723)))</f>
        <v/>
      </c>
      <c r="R2724" s="39" t="str">
        <f aca="false">IF($C2724="","",IF(N($P2724)/N($Q2724)&lt;=0,"",ROUNDUP(N($P2724)/N($Q2724),0)))</f>
        <v/>
      </c>
      <c r="S2724" s="14"/>
      <c r="T2724" s="40" t="str">
        <f aca="false">IF($C2724="","",N(商品マスタ!$M2723))</f>
        <v/>
      </c>
      <c r="U2724" s="40" t="str">
        <f aca="false">IF($S2724="","",N($S2724)*N($T2724))</f>
        <v/>
      </c>
      <c r="V2724" s="18"/>
    </row>
    <row r="2725" customFormat="false" ht="15" hidden="false" customHeight="false" outlineLevel="0" collapsed="false">
      <c r="B2725" s="12" t="n">
        <v>2719</v>
      </c>
      <c r="C2725" s="36" t="str">
        <f aca="false">IF(商品マスタ!$C2724="","",商品マスタ!$C2724)</f>
        <v/>
      </c>
      <c r="D2725" s="12" t="str">
        <f aca="false">IF($C2725="","",商品マスタ!$D2724)</f>
        <v/>
      </c>
      <c r="E2725" s="12" t="str">
        <f aca="false">IF($C2725="","",商品マスタ!$G2724)</f>
        <v/>
      </c>
      <c r="F2725" s="12" t="str">
        <f aca="false">IF($C2725="","",IF(商品マスタ!$P2724="","理論",商品マスタ!$P2724))</f>
        <v/>
      </c>
      <c r="G2725" s="17" t="str">
        <f aca="false">IF($C2725="","",N(商品マスタ!$H2724))</f>
        <v/>
      </c>
      <c r="H2725" s="14"/>
      <c r="I2725" s="17" t="str">
        <f aca="false">IF($C2725="","",N($H2725)*N(商品マスタ!$N2724))</f>
        <v/>
      </c>
      <c r="J2725" s="17" t="str">
        <f aca="false">IF($C2725="","",N($I2725)-N($G2725))</f>
        <v/>
      </c>
      <c r="K2725" s="37" t="str">
        <f aca="false">IF($C2725="","",N(商品マスタ!$I2724))</f>
        <v/>
      </c>
      <c r="L2725" s="17" t="str">
        <f aca="false">IF($C2725="","",MAX(1,N(商品マスタ!$J2724)))</f>
        <v/>
      </c>
      <c r="M2725" s="38" t="str">
        <f aca="false">IF($C2725="","",N(TOP!$C$16)*N($K2725))</f>
        <v/>
      </c>
      <c r="N2725" s="17" t="str">
        <f aca="false">IF($C2725="","",ROUNDUP(N($M2725)/N($L2725),0))</f>
        <v/>
      </c>
      <c r="O2725" s="17" t="str">
        <f aca="false">IF($C2725="","",N(商品マスタ!$R2724))</f>
        <v/>
      </c>
      <c r="P2725" s="17" t="str">
        <f aca="false">IF($C2725="","",IF($F2725="理論",(N($O2725)+N($N2725))-N($G2725),(N($O2725)+N($N2725))-N($I2725)))</f>
        <v/>
      </c>
      <c r="Q2725" s="17" t="str">
        <f aca="false">IF($C2725="","",MAX(1,N(商品マスタ!$K2724)))</f>
        <v/>
      </c>
      <c r="R2725" s="39" t="str">
        <f aca="false">IF($C2725="","",IF(N($P2725)/N($Q2725)&lt;=0,"",ROUNDUP(N($P2725)/N($Q2725),0)))</f>
        <v/>
      </c>
      <c r="S2725" s="14"/>
      <c r="T2725" s="40" t="str">
        <f aca="false">IF($C2725="","",N(商品マスタ!$M2724))</f>
        <v/>
      </c>
      <c r="U2725" s="40" t="str">
        <f aca="false">IF($S2725="","",N($S2725)*N($T2725))</f>
        <v/>
      </c>
      <c r="V2725" s="18"/>
    </row>
    <row r="2726" customFormat="false" ht="15" hidden="false" customHeight="false" outlineLevel="0" collapsed="false">
      <c r="B2726" s="12" t="n">
        <v>2720</v>
      </c>
      <c r="C2726" s="36" t="str">
        <f aca="false">IF(商品マスタ!$C2725="","",商品マスタ!$C2725)</f>
        <v/>
      </c>
      <c r="D2726" s="12" t="str">
        <f aca="false">IF($C2726="","",商品マスタ!$D2725)</f>
        <v/>
      </c>
      <c r="E2726" s="12" t="str">
        <f aca="false">IF($C2726="","",商品マスタ!$G2725)</f>
        <v/>
      </c>
      <c r="F2726" s="12" t="str">
        <f aca="false">IF($C2726="","",IF(商品マスタ!$P2725="","理論",商品マスタ!$P2725))</f>
        <v/>
      </c>
      <c r="G2726" s="17" t="str">
        <f aca="false">IF($C2726="","",N(商品マスタ!$H2725))</f>
        <v/>
      </c>
      <c r="H2726" s="14"/>
      <c r="I2726" s="17" t="str">
        <f aca="false">IF($C2726="","",N($H2726)*N(商品マスタ!$N2725))</f>
        <v/>
      </c>
      <c r="J2726" s="17" t="str">
        <f aca="false">IF($C2726="","",N($I2726)-N($G2726))</f>
        <v/>
      </c>
      <c r="K2726" s="37" t="str">
        <f aca="false">IF($C2726="","",N(商品マスタ!$I2725))</f>
        <v/>
      </c>
      <c r="L2726" s="17" t="str">
        <f aca="false">IF($C2726="","",MAX(1,N(商品マスタ!$J2725)))</f>
        <v/>
      </c>
      <c r="M2726" s="38" t="str">
        <f aca="false">IF($C2726="","",N(TOP!$C$16)*N($K2726))</f>
        <v/>
      </c>
      <c r="N2726" s="17" t="str">
        <f aca="false">IF($C2726="","",ROUNDUP(N($M2726)/N($L2726),0))</f>
        <v/>
      </c>
      <c r="O2726" s="17" t="str">
        <f aca="false">IF($C2726="","",N(商品マスタ!$R2725))</f>
        <v/>
      </c>
      <c r="P2726" s="17" t="str">
        <f aca="false">IF($C2726="","",IF($F2726="理論",(N($O2726)+N($N2726))-N($G2726),(N($O2726)+N($N2726))-N($I2726)))</f>
        <v/>
      </c>
      <c r="Q2726" s="17" t="str">
        <f aca="false">IF($C2726="","",MAX(1,N(商品マスタ!$K2725)))</f>
        <v/>
      </c>
      <c r="R2726" s="39" t="str">
        <f aca="false">IF($C2726="","",IF(N($P2726)/N($Q2726)&lt;=0,"",ROUNDUP(N($P2726)/N($Q2726),0)))</f>
        <v/>
      </c>
      <c r="S2726" s="14"/>
      <c r="T2726" s="40" t="str">
        <f aca="false">IF($C2726="","",N(商品マスタ!$M2725))</f>
        <v/>
      </c>
      <c r="U2726" s="40" t="str">
        <f aca="false">IF($S2726="","",N($S2726)*N($T2726))</f>
        <v/>
      </c>
      <c r="V2726" s="18"/>
    </row>
    <row r="2727" customFormat="false" ht="15" hidden="false" customHeight="false" outlineLevel="0" collapsed="false">
      <c r="B2727" s="12" t="n">
        <v>2721</v>
      </c>
      <c r="C2727" s="36" t="str">
        <f aca="false">IF(商品マスタ!$C2726="","",商品マスタ!$C2726)</f>
        <v/>
      </c>
      <c r="D2727" s="12" t="str">
        <f aca="false">IF($C2727="","",商品マスタ!$D2726)</f>
        <v/>
      </c>
      <c r="E2727" s="12" t="str">
        <f aca="false">IF($C2727="","",商品マスタ!$G2726)</f>
        <v/>
      </c>
      <c r="F2727" s="12" t="str">
        <f aca="false">IF($C2727="","",IF(商品マスタ!$P2726="","理論",商品マスタ!$P2726))</f>
        <v/>
      </c>
      <c r="G2727" s="17" t="str">
        <f aca="false">IF($C2727="","",N(商品マスタ!$H2726))</f>
        <v/>
      </c>
      <c r="H2727" s="14"/>
      <c r="I2727" s="17" t="str">
        <f aca="false">IF($C2727="","",N($H2727)*N(商品マスタ!$N2726))</f>
        <v/>
      </c>
      <c r="J2727" s="17" t="str">
        <f aca="false">IF($C2727="","",N($I2727)-N($G2727))</f>
        <v/>
      </c>
      <c r="K2727" s="37" t="str">
        <f aca="false">IF($C2727="","",N(商品マスタ!$I2726))</f>
        <v/>
      </c>
      <c r="L2727" s="17" t="str">
        <f aca="false">IF($C2727="","",MAX(1,N(商品マスタ!$J2726)))</f>
        <v/>
      </c>
      <c r="M2727" s="38" t="str">
        <f aca="false">IF($C2727="","",N(TOP!$C$16)*N($K2727))</f>
        <v/>
      </c>
      <c r="N2727" s="17" t="str">
        <f aca="false">IF($C2727="","",ROUNDUP(N($M2727)/N($L2727),0))</f>
        <v/>
      </c>
      <c r="O2727" s="17" t="str">
        <f aca="false">IF($C2727="","",N(商品マスタ!$R2726))</f>
        <v/>
      </c>
      <c r="P2727" s="17" t="str">
        <f aca="false">IF($C2727="","",IF($F2727="理論",(N($O2727)+N($N2727))-N($G2727),(N($O2727)+N($N2727))-N($I2727)))</f>
        <v/>
      </c>
      <c r="Q2727" s="17" t="str">
        <f aca="false">IF($C2727="","",MAX(1,N(商品マスタ!$K2726)))</f>
        <v/>
      </c>
      <c r="R2727" s="39" t="str">
        <f aca="false">IF($C2727="","",IF(N($P2727)/N($Q2727)&lt;=0,"",ROUNDUP(N($P2727)/N($Q2727),0)))</f>
        <v/>
      </c>
      <c r="S2727" s="14"/>
      <c r="T2727" s="40" t="str">
        <f aca="false">IF($C2727="","",N(商品マスタ!$M2726))</f>
        <v/>
      </c>
      <c r="U2727" s="40" t="str">
        <f aca="false">IF($S2727="","",N($S2727)*N($T2727))</f>
        <v/>
      </c>
      <c r="V2727" s="18"/>
    </row>
    <row r="2728" customFormat="false" ht="15" hidden="false" customHeight="false" outlineLevel="0" collapsed="false">
      <c r="B2728" s="12" t="n">
        <v>2722</v>
      </c>
      <c r="C2728" s="36" t="str">
        <f aca="false">IF(商品マスタ!$C2727="","",商品マスタ!$C2727)</f>
        <v/>
      </c>
      <c r="D2728" s="12" t="str">
        <f aca="false">IF($C2728="","",商品マスタ!$D2727)</f>
        <v/>
      </c>
      <c r="E2728" s="12" t="str">
        <f aca="false">IF($C2728="","",商品マスタ!$G2727)</f>
        <v/>
      </c>
      <c r="F2728" s="12" t="str">
        <f aca="false">IF($C2728="","",IF(商品マスタ!$P2727="","理論",商品マスタ!$P2727))</f>
        <v/>
      </c>
      <c r="G2728" s="17" t="str">
        <f aca="false">IF($C2728="","",N(商品マスタ!$H2727))</f>
        <v/>
      </c>
      <c r="H2728" s="14"/>
      <c r="I2728" s="17" t="str">
        <f aca="false">IF($C2728="","",N($H2728)*N(商品マスタ!$N2727))</f>
        <v/>
      </c>
      <c r="J2728" s="17" t="str">
        <f aca="false">IF($C2728="","",N($I2728)-N($G2728))</f>
        <v/>
      </c>
      <c r="K2728" s="37" t="str">
        <f aca="false">IF($C2728="","",N(商品マスタ!$I2727))</f>
        <v/>
      </c>
      <c r="L2728" s="17" t="str">
        <f aca="false">IF($C2728="","",MAX(1,N(商品マスタ!$J2727)))</f>
        <v/>
      </c>
      <c r="M2728" s="38" t="str">
        <f aca="false">IF($C2728="","",N(TOP!$C$16)*N($K2728))</f>
        <v/>
      </c>
      <c r="N2728" s="17" t="str">
        <f aca="false">IF($C2728="","",ROUNDUP(N($M2728)/N($L2728),0))</f>
        <v/>
      </c>
      <c r="O2728" s="17" t="str">
        <f aca="false">IF($C2728="","",N(商品マスタ!$R2727))</f>
        <v/>
      </c>
      <c r="P2728" s="17" t="str">
        <f aca="false">IF($C2728="","",IF($F2728="理論",(N($O2728)+N($N2728))-N($G2728),(N($O2728)+N($N2728))-N($I2728)))</f>
        <v/>
      </c>
      <c r="Q2728" s="17" t="str">
        <f aca="false">IF($C2728="","",MAX(1,N(商品マスタ!$K2727)))</f>
        <v/>
      </c>
      <c r="R2728" s="39" t="str">
        <f aca="false">IF($C2728="","",IF(N($P2728)/N($Q2728)&lt;=0,"",ROUNDUP(N($P2728)/N($Q2728),0)))</f>
        <v/>
      </c>
      <c r="S2728" s="14"/>
      <c r="T2728" s="40" t="str">
        <f aca="false">IF($C2728="","",N(商品マスタ!$M2727))</f>
        <v/>
      </c>
      <c r="U2728" s="40" t="str">
        <f aca="false">IF($S2728="","",N($S2728)*N($T2728))</f>
        <v/>
      </c>
      <c r="V2728" s="18"/>
    </row>
    <row r="2729" customFormat="false" ht="15" hidden="false" customHeight="false" outlineLevel="0" collapsed="false">
      <c r="B2729" s="12" t="n">
        <v>2723</v>
      </c>
      <c r="C2729" s="36" t="str">
        <f aca="false">IF(商品マスタ!$C2728="","",商品マスタ!$C2728)</f>
        <v/>
      </c>
      <c r="D2729" s="12" t="str">
        <f aca="false">IF($C2729="","",商品マスタ!$D2728)</f>
        <v/>
      </c>
      <c r="E2729" s="12" t="str">
        <f aca="false">IF($C2729="","",商品マスタ!$G2728)</f>
        <v/>
      </c>
      <c r="F2729" s="12" t="str">
        <f aca="false">IF($C2729="","",IF(商品マスタ!$P2728="","理論",商品マスタ!$P2728))</f>
        <v/>
      </c>
      <c r="G2729" s="17" t="str">
        <f aca="false">IF($C2729="","",N(商品マスタ!$H2728))</f>
        <v/>
      </c>
      <c r="H2729" s="14"/>
      <c r="I2729" s="17" t="str">
        <f aca="false">IF($C2729="","",N($H2729)*N(商品マスタ!$N2728))</f>
        <v/>
      </c>
      <c r="J2729" s="17" t="str">
        <f aca="false">IF($C2729="","",N($I2729)-N($G2729))</f>
        <v/>
      </c>
      <c r="K2729" s="37" t="str">
        <f aca="false">IF($C2729="","",N(商品マスタ!$I2728))</f>
        <v/>
      </c>
      <c r="L2729" s="17" t="str">
        <f aca="false">IF($C2729="","",MAX(1,N(商品マスタ!$J2728)))</f>
        <v/>
      </c>
      <c r="M2729" s="38" t="str">
        <f aca="false">IF($C2729="","",N(TOP!$C$16)*N($K2729))</f>
        <v/>
      </c>
      <c r="N2729" s="17" t="str">
        <f aca="false">IF($C2729="","",ROUNDUP(N($M2729)/N($L2729),0))</f>
        <v/>
      </c>
      <c r="O2729" s="17" t="str">
        <f aca="false">IF($C2729="","",N(商品マスタ!$R2728))</f>
        <v/>
      </c>
      <c r="P2729" s="17" t="str">
        <f aca="false">IF($C2729="","",IF($F2729="理論",(N($O2729)+N($N2729))-N($G2729),(N($O2729)+N($N2729))-N($I2729)))</f>
        <v/>
      </c>
      <c r="Q2729" s="17" t="str">
        <f aca="false">IF($C2729="","",MAX(1,N(商品マスタ!$K2728)))</f>
        <v/>
      </c>
      <c r="R2729" s="39" t="str">
        <f aca="false">IF($C2729="","",IF(N($P2729)/N($Q2729)&lt;=0,"",ROUNDUP(N($P2729)/N($Q2729),0)))</f>
        <v/>
      </c>
      <c r="S2729" s="14"/>
      <c r="T2729" s="40" t="str">
        <f aca="false">IF($C2729="","",N(商品マスタ!$M2728))</f>
        <v/>
      </c>
      <c r="U2729" s="40" t="str">
        <f aca="false">IF($S2729="","",N($S2729)*N($T2729))</f>
        <v/>
      </c>
      <c r="V2729" s="18"/>
    </row>
    <row r="2730" customFormat="false" ht="15" hidden="false" customHeight="false" outlineLevel="0" collapsed="false">
      <c r="B2730" s="12" t="n">
        <v>2724</v>
      </c>
      <c r="C2730" s="36" t="str">
        <f aca="false">IF(商品マスタ!$C2729="","",商品マスタ!$C2729)</f>
        <v/>
      </c>
      <c r="D2730" s="12" t="str">
        <f aca="false">IF($C2730="","",商品マスタ!$D2729)</f>
        <v/>
      </c>
      <c r="E2730" s="12" t="str">
        <f aca="false">IF($C2730="","",商品マスタ!$G2729)</f>
        <v/>
      </c>
      <c r="F2730" s="12" t="str">
        <f aca="false">IF($C2730="","",IF(商品マスタ!$P2729="","理論",商品マスタ!$P2729))</f>
        <v/>
      </c>
      <c r="G2730" s="17" t="str">
        <f aca="false">IF($C2730="","",N(商品マスタ!$H2729))</f>
        <v/>
      </c>
      <c r="H2730" s="14"/>
      <c r="I2730" s="17" t="str">
        <f aca="false">IF($C2730="","",N($H2730)*N(商品マスタ!$N2729))</f>
        <v/>
      </c>
      <c r="J2730" s="17" t="str">
        <f aca="false">IF($C2730="","",N($I2730)-N($G2730))</f>
        <v/>
      </c>
      <c r="K2730" s="37" t="str">
        <f aca="false">IF($C2730="","",N(商品マスタ!$I2729))</f>
        <v/>
      </c>
      <c r="L2730" s="17" t="str">
        <f aca="false">IF($C2730="","",MAX(1,N(商品マスタ!$J2729)))</f>
        <v/>
      </c>
      <c r="M2730" s="38" t="str">
        <f aca="false">IF($C2730="","",N(TOP!$C$16)*N($K2730))</f>
        <v/>
      </c>
      <c r="N2730" s="17" t="str">
        <f aca="false">IF($C2730="","",ROUNDUP(N($M2730)/N($L2730),0))</f>
        <v/>
      </c>
      <c r="O2730" s="17" t="str">
        <f aca="false">IF($C2730="","",N(商品マスタ!$R2729))</f>
        <v/>
      </c>
      <c r="P2730" s="17" t="str">
        <f aca="false">IF($C2730="","",IF($F2730="理論",(N($O2730)+N($N2730))-N($G2730),(N($O2730)+N($N2730))-N($I2730)))</f>
        <v/>
      </c>
      <c r="Q2730" s="17" t="str">
        <f aca="false">IF($C2730="","",MAX(1,N(商品マスタ!$K2729)))</f>
        <v/>
      </c>
      <c r="R2730" s="39" t="str">
        <f aca="false">IF($C2730="","",IF(N($P2730)/N($Q2730)&lt;=0,"",ROUNDUP(N($P2730)/N($Q2730),0)))</f>
        <v/>
      </c>
      <c r="S2730" s="14"/>
      <c r="T2730" s="40" t="str">
        <f aca="false">IF($C2730="","",N(商品マスタ!$M2729))</f>
        <v/>
      </c>
      <c r="U2730" s="40" t="str">
        <f aca="false">IF($S2730="","",N($S2730)*N($T2730))</f>
        <v/>
      </c>
      <c r="V2730" s="18"/>
    </row>
    <row r="2731" customFormat="false" ht="15" hidden="false" customHeight="false" outlineLevel="0" collapsed="false">
      <c r="B2731" s="12" t="n">
        <v>2725</v>
      </c>
      <c r="C2731" s="36" t="str">
        <f aca="false">IF(商品マスタ!$C2730="","",商品マスタ!$C2730)</f>
        <v/>
      </c>
      <c r="D2731" s="12" t="str">
        <f aca="false">IF($C2731="","",商品マスタ!$D2730)</f>
        <v/>
      </c>
      <c r="E2731" s="12" t="str">
        <f aca="false">IF($C2731="","",商品マスタ!$G2730)</f>
        <v/>
      </c>
      <c r="F2731" s="12" t="str">
        <f aca="false">IF($C2731="","",IF(商品マスタ!$P2730="","理論",商品マスタ!$P2730))</f>
        <v/>
      </c>
      <c r="G2731" s="17" t="str">
        <f aca="false">IF($C2731="","",N(商品マスタ!$H2730))</f>
        <v/>
      </c>
      <c r="H2731" s="14"/>
      <c r="I2731" s="17" t="str">
        <f aca="false">IF($C2731="","",N($H2731)*N(商品マスタ!$N2730))</f>
        <v/>
      </c>
      <c r="J2731" s="17" t="str">
        <f aca="false">IF($C2731="","",N($I2731)-N($G2731))</f>
        <v/>
      </c>
      <c r="K2731" s="37" t="str">
        <f aca="false">IF($C2731="","",N(商品マスタ!$I2730))</f>
        <v/>
      </c>
      <c r="L2731" s="17" t="str">
        <f aca="false">IF($C2731="","",MAX(1,N(商品マスタ!$J2730)))</f>
        <v/>
      </c>
      <c r="M2731" s="38" t="str">
        <f aca="false">IF($C2731="","",N(TOP!$C$16)*N($K2731))</f>
        <v/>
      </c>
      <c r="N2731" s="17" t="str">
        <f aca="false">IF($C2731="","",ROUNDUP(N($M2731)/N($L2731),0))</f>
        <v/>
      </c>
      <c r="O2731" s="17" t="str">
        <f aca="false">IF($C2731="","",N(商品マスタ!$R2730))</f>
        <v/>
      </c>
      <c r="P2731" s="17" t="str">
        <f aca="false">IF($C2731="","",IF($F2731="理論",(N($O2731)+N($N2731))-N($G2731),(N($O2731)+N($N2731))-N($I2731)))</f>
        <v/>
      </c>
      <c r="Q2731" s="17" t="str">
        <f aca="false">IF($C2731="","",MAX(1,N(商品マスタ!$K2730)))</f>
        <v/>
      </c>
      <c r="R2731" s="39" t="str">
        <f aca="false">IF($C2731="","",IF(N($P2731)/N($Q2731)&lt;=0,"",ROUNDUP(N($P2731)/N($Q2731),0)))</f>
        <v/>
      </c>
      <c r="S2731" s="14"/>
      <c r="T2731" s="40" t="str">
        <f aca="false">IF($C2731="","",N(商品マスタ!$M2730))</f>
        <v/>
      </c>
      <c r="U2731" s="40" t="str">
        <f aca="false">IF($S2731="","",N($S2731)*N($T2731))</f>
        <v/>
      </c>
      <c r="V2731" s="18"/>
    </row>
    <row r="2732" customFormat="false" ht="15" hidden="false" customHeight="false" outlineLevel="0" collapsed="false">
      <c r="B2732" s="12" t="n">
        <v>2726</v>
      </c>
      <c r="C2732" s="36" t="str">
        <f aca="false">IF(商品マスタ!$C2731="","",商品マスタ!$C2731)</f>
        <v/>
      </c>
      <c r="D2732" s="12" t="str">
        <f aca="false">IF($C2732="","",商品マスタ!$D2731)</f>
        <v/>
      </c>
      <c r="E2732" s="12" t="str">
        <f aca="false">IF($C2732="","",商品マスタ!$G2731)</f>
        <v/>
      </c>
      <c r="F2732" s="12" t="str">
        <f aca="false">IF($C2732="","",IF(商品マスタ!$P2731="","理論",商品マスタ!$P2731))</f>
        <v/>
      </c>
      <c r="G2732" s="17" t="str">
        <f aca="false">IF($C2732="","",N(商品マスタ!$H2731))</f>
        <v/>
      </c>
      <c r="H2732" s="14"/>
      <c r="I2732" s="17" t="str">
        <f aca="false">IF($C2732="","",N($H2732)*N(商品マスタ!$N2731))</f>
        <v/>
      </c>
      <c r="J2732" s="17" t="str">
        <f aca="false">IF($C2732="","",N($I2732)-N($G2732))</f>
        <v/>
      </c>
      <c r="K2732" s="37" t="str">
        <f aca="false">IF($C2732="","",N(商品マスタ!$I2731))</f>
        <v/>
      </c>
      <c r="L2732" s="17" t="str">
        <f aca="false">IF($C2732="","",MAX(1,N(商品マスタ!$J2731)))</f>
        <v/>
      </c>
      <c r="M2732" s="38" t="str">
        <f aca="false">IF($C2732="","",N(TOP!$C$16)*N($K2732))</f>
        <v/>
      </c>
      <c r="N2732" s="17" t="str">
        <f aca="false">IF($C2732="","",ROUNDUP(N($M2732)/N($L2732),0))</f>
        <v/>
      </c>
      <c r="O2732" s="17" t="str">
        <f aca="false">IF($C2732="","",N(商品マスタ!$R2731))</f>
        <v/>
      </c>
      <c r="P2732" s="17" t="str">
        <f aca="false">IF($C2732="","",IF($F2732="理論",(N($O2732)+N($N2732))-N($G2732),(N($O2732)+N($N2732))-N($I2732)))</f>
        <v/>
      </c>
      <c r="Q2732" s="17" t="str">
        <f aca="false">IF($C2732="","",MAX(1,N(商品マスタ!$K2731)))</f>
        <v/>
      </c>
      <c r="R2732" s="39" t="str">
        <f aca="false">IF($C2732="","",IF(N($P2732)/N($Q2732)&lt;=0,"",ROUNDUP(N($P2732)/N($Q2732),0)))</f>
        <v/>
      </c>
      <c r="S2732" s="14"/>
      <c r="T2732" s="40" t="str">
        <f aca="false">IF($C2732="","",N(商品マスタ!$M2731))</f>
        <v/>
      </c>
      <c r="U2732" s="40" t="str">
        <f aca="false">IF($S2732="","",N($S2732)*N($T2732))</f>
        <v/>
      </c>
      <c r="V2732" s="18"/>
    </row>
    <row r="2733" customFormat="false" ht="15" hidden="false" customHeight="false" outlineLevel="0" collapsed="false">
      <c r="B2733" s="12" t="n">
        <v>2727</v>
      </c>
      <c r="C2733" s="36" t="str">
        <f aca="false">IF(商品マスタ!$C2732="","",商品マスタ!$C2732)</f>
        <v/>
      </c>
      <c r="D2733" s="12" t="str">
        <f aca="false">IF($C2733="","",商品マスタ!$D2732)</f>
        <v/>
      </c>
      <c r="E2733" s="12" t="str">
        <f aca="false">IF($C2733="","",商品マスタ!$G2732)</f>
        <v/>
      </c>
      <c r="F2733" s="12" t="str">
        <f aca="false">IF($C2733="","",IF(商品マスタ!$P2732="","理論",商品マスタ!$P2732))</f>
        <v/>
      </c>
      <c r="G2733" s="17" t="str">
        <f aca="false">IF($C2733="","",N(商品マスタ!$H2732))</f>
        <v/>
      </c>
      <c r="H2733" s="14"/>
      <c r="I2733" s="17" t="str">
        <f aca="false">IF($C2733="","",N($H2733)*N(商品マスタ!$N2732))</f>
        <v/>
      </c>
      <c r="J2733" s="17" t="str">
        <f aca="false">IF($C2733="","",N($I2733)-N($G2733))</f>
        <v/>
      </c>
      <c r="K2733" s="37" t="str">
        <f aca="false">IF($C2733="","",N(商品マスタ!$I2732))</f>
        <v/>
      </c>
      <c r="L2733" s="17" t="str">
        <f aca="false">IF($C2733="","",MAX(1,N(商品マスタ!$J2732)))</f>
        <v/>
      </c>
      <c r="M2733" s="38" t="str">
        <f aca="false">IF($C2733="","",N(TOP!$C$16)*N($K2733))</f>
        <v/>
      </c>
      <c r="N2733" s="17" t="str">
        <f aca="false">IF($C2733="","",ROUNDUP(N($M2733)/N($L2733),0))</f>
        <v/>
      </c>
      <c r="O2733" s="17" t="str">
        <f aca="false">IF($C2733="","",N(商品マスタ!$R2732))</f>
        <v/>
      </c>
      <c r="P2733" s="17" t="str">
        <f aca="false">IF($C2733="","",IF($F2733="理論",(N($O2733)+N($N2733))-N($G2733),(N($O2733)+N($N2733))-N($I2733)))</f>
        <v/>
      </c>
      <c r="Q2733" s="17" t="str">
        <f aca="false">IF($C2733="","",MAX(1,N(商品マスタ!$K2732)))</f>
        <v/>
      </c>
      <c r="R2733" s="39" t="str">
        <f aca="false">IF($C2733="","",IF(N($P2733)/N($Q2733)&lt;=0,"",ROUNDUP(N($P2733)/N($Q2733),0)))</f>
        <v/>
      </c>
      <c r="S2733" s="14"/>
      <c r="T2733" s="40" t="str">
        <f aca="false">IF($C2733="","",N(商品マスタ!$M2732))</f>
        <v/>
      </c>
      <c r="U2733" s="40" t="str">
        <f aca="false">IF($S2733="","",N($S2733)*N($T2733))</f>
        <v/>
      </c>
      <c r="V2733" s="18"/>
    </row>
    <row r="2734" customFormat="false" ht="15" hidden="false" customHeight="false" outlineLevel="0" collapsed="false">
      <c r="B2734" s="12" t="n">
        <v>2728</v>
      </c>
      <c r="C2734" s="36" t="str">
        <f aca="false">IF(商品マスタ!$C2733="","",商品マスタ!$C2733)</f>
        <v/>
      </c>
      <c r="D2734" s="12" t="str">
        <f aca="false">IF($C2734="","",商品マスタ!$D2733)</f>
        <v/>
      </c>
      <c r="E2734" s="12" t="str">
        <f aca="false">IF($C2734="","",商品マスタ!$G2733)</f>
        <v/>
      </c>
      <c r="F2734" s="12" t="str">
        <f aca="false">IF($C2734="","",IF(商品マスタ!$P2733="","理論",商品マスタ!$P2733))</f>
        <v/>
      </c>
      <c r="G2734" s="17" t="str">
        <f aca="false">IF($C2734="","",N(商品マスタ!$H2733))</f>
        <v/>
      </c>
      <c r="H2734" s="14"/>
      <c r="I2734" s="17" t="str">
        <f aca="false">IF($C2734="","",N($H2734)*N(商品マスタ!$N2733))</f>
        <v/>
      </c>
      <c r="J2734" s="17" t="str">
        <f aca="false">IF($C2734="","",N($I2734)-N($G2734))</f>
        <v/>
      </c>
      <c r="K2734" s="37" t="str">
        <f aca="false">IF($C2734="","",N(商品マスタ!$I2733))</f>
        <v/>
      </c>
      <c r="L2734" s="17" t="str">
        <f aca="false">IF($C2734="","",MAX(1,N(商品マスタ!$J2733)))</f>
        <v/>
      </c>
      <c r="M2734" s="38" t="str">
        <f aca="false">IF($C2734="","",N(TOP!$C$16)*N($K2734))</f>
        <v/>
      </c>
      <c r="N2734" s="17" t="str">
        <f aca="false">IF($C2734="","",ROUNDUP(N($M2734)/N($L2734),0))</f>
        <v/>
      </c>
      <c r="O2734" s="17" t="str">
        <f aca="false">IF($C2734="","",N(商品マスタ!$R2733))</f>
        <v/>
      </c>
      <c r="P2734" s="17" t="str">
        <f aca="false">IF($C2734="","",IF($F2734="理論",(N($O2734)+N($N2734))-N($G2734),(N($O2734)+N($N2734))-N($I2734)))</f>
        <v/>
      </c>
      <c r="Q2734" s="17" t="str">
        <f aca="false">IF($C2734="","",MAX(1,N(商品マスタ!$K2733)))</f>
        <v/>
      </c>
      <c r="R2734" s="39" t="str">
        <f aca="false">IF($C2734="","",IF(N($P2734)/N($Q2734)&lt;=0,"",ROUNDUP(N($P2734)/N($Q2734),0)))</f>
        <v/>
      </c>
      <c r="S2734" s="14"/>
      <c r="T2734" s="40" t="str">
        <f aca="false">IF($C2734="","",N(商品マスタ!$M2733))</f>
        <v/>
      </c>
      <c r="U2734" s="40" t="str">
        <f aca="false">IF($S2734="","",N($S2734)*N($T2734))</f>
        <v/>
      </c>
      <c r="V2734" s="18"/>
    </row>
    <row r="2735" customFormat="false" ht="15" hidden="false" customHeight="false" outlineLevel="0" collapsed="false">
      <c r="B2735" s="12" t="n">
        <v>2729</v>
      </c>
      <c r="C2735" s="36" t="str">
        <f aca="false">IF(商品マスタ!$C2734="","",商品マスタ!$C2734)</f>
        <v/>
      </c>
      <c r="D2735" s="12" t="str">
        <f aca="false">IF($C2735="","",商品マスタ!$D2734)</f>
        <v/>
      </c>
      <c r="E2735" s="12" t="str">
        <f aca="false">IF($C2735="","",商品マスタ!$G2734)</f>
        <v/>
      </c>
      <c r="F2735" s="12" t="str">
        <f aca="false">IF($C2735="","",IF(商品マスタ!$P2734="","理論",商品マスタ!$P2734))</f>
        <v/>
      </c>
      <c r="G2735" s="17" t="str">
        <f aca="false">IF($C2735="","",N(商品マスタ!$H2734))</f>
        <v/>
      </c>
      <c r="H2735" s="14"/>
      <c r="I2735" s="17" t="str">
        <f aca="false">IF($C2735="","",N($H2735)*N(商品マスタ!$N2734))</f>
        <v/>
      </c>
      <c r="J2735" s="17" t="str">
        <f aca="false">IF($C2735="","",N($I2735)-N($G2735))</f>
        <v/>
      </c>
      <c r="K2735" s="37" t="str">
        <f aca="false">IF($C2735="","",N(商品マスタ!$I2734))</f>
        <v/>
      </c>
      <c r="L2735" s="17" t="str">
        <f aca="false">IF($C2735="","",MAX(1,N(商品マスタ!$J2734)))</f>
        <v/>
      </c>
      <c r="M2735" s="38" t="str">
        <f aca="false">IF($C2735="","",N(TOP!$C$16)*N($K2735))</f>
        <v/>
      </c>
      <c r="N2735" s="17" t="str">
        <f aca="false">IF($C2735="","",ROUNDUP(N($M2735)/N($L2735),0))</f>
        <v/>
      </c>
      <c r="O2735" s="17" t="str">
        <f aca="false">IF($C2735="","",N(商品マスタ!$R2734))</f>
        <v/>
      </c>
      <c r="P2735" s="17" t="str">
        <f aca="false">IF($C2735="","",IF($F2735="理論",(N($O2735)+N($N2735))-N($G2735),(N($O2735)+N($N2735))-N($I2735)))</f>
        <v/>
      </c>
      <c r="Q2735" s="17" t="str">
        <f aca="false">IF($C2735="","",MAX(1,N(商品マスタ!$K2734)))</f>
        <v/>
      </c>
      <c r="R2735" s="39" t="str">
        <f aca="false">IF($C2735="","",IF(N($P2735)/N($Q2735)&lt;=0,"",ROUNDUP(N($P2735)/N($Q2735),0)))</f>
        <v/>
      </c>
      <c r="S2735" s="14"/>
      <c r="T2735" s="40" t="str">
        <f aca="false">IF($C2735="","",N(商品マスタ!$M2734))</f>
        <v/>
      </c>
      <c r="U2735" s="40" t="str">
        <f aca="false">IF($S2735="","",N($S2735)*N($T2735))</f>
        <v/>
      </c>
      <c r="V2735" s="18"/>
    </row>
    <row r="2736" customFormat="false" ht="15" hidden="false" customHeight="false" outlineLevel="0" collapsed="false">
      <c r="B2736" s="12" t="n">
        <v>2730</v>
      </c>
      <c r="C2736" s="36" t="str">
        <f aca="false">IF(商品マスタ!$C2735="","",商品マスタ!$C2735)</f>
        <v/>
      </c>
      <c r="D2736" s="12" t="str">
        <f aca="false">IF($C2736="","",商品マスタ!$D2735)</f>
        <v/>
      </c>
      <c r="E2736" s="12" t="str">
        <f aca="false">IF($C2736="","",商品マスタ!$G2735)</f>
        <v/>
      </c>
      <c r="F2736" s="12" t="str">
        <f aca="false">IF($C2736="","",IF(商品マスタ!$P2735="","理論",商品マスタ!$P2735))</f>
        <v/>
      </c>
      <c r="G2736" s="17" t="str">
        <f aca="false">IF($C2736="","",N(商品マスタ!$H2735))</f>
        <v/>
      </c>
      <c r="H2736" s="14"/>
      <c r="I2736" s="17" t="str">
        <f aca="false">IF($C2736="","",N($H2736)*N(商品マスタ!$N2735))</f>
        <v/>
      </c>
      <c r="J2736" s="17" t="str">
        <f aca="false">IF($C2736="","",N($I2736)-N($G2736))</f>
        <v/>
      </c>
      <c r="K2736" s="37" t="str">
        <f aca="false">IF($C2736="","",N(商品マスタ!$I2735))</f>
        <v/>
      </c>
      <c r="L2736" s="17" t="str">
        <f aca="false">IF($C2736="","",MAX(1,N(商品マスタ!$J2735)))</f>
        <v/>
      </c>
      <c r="M2736" s="38" t="str">
        <f aca="false">IF($C2736="","",N(TOP!$C$16)*N($K2736))</f>
        <v/>
      </c>
      <c r="N2736" s="17" t="str">
        <f aca="false">IF($C2736="","",ROUNDUP(N($M2736)/N($L2736),0))</f>
        <v/>
      </c>
      <c r="O2736" s="17" t="str">
        <f aca="false">IF($C2736="","",N(商品マスタ!$R2735))</f>
        <v/>
      </c>
      <c r="P2736" s="17" t="str">
        <f aca="false">IF($C2736="","",IF($F2736="理論",(N($O2736)+N($N2736))-N($G2736),(N($O2736)+N($N2736))-N($I2736)))</f>
        <v/>
      </c>
      <c r="Q2736" s="17" t="str">
        <f aca="false">IF($C2736="","",MAX(1,N(商品マスタ!$K2735)))</f>
        <v/>
      </c>
      <c r="R2736" s="39" t="str">
        <f aca="false">IF($C2736="","",IF(N($P2736)/N($Q2736)&lt;=0,"",ROUNDUP(N($P2736)/N($Q2736),0)))</f>
        <v/>
      </c>
      <c r="S2736" s="14"/>
      <c r="T2736" s="40" t="str">
        <f aca="false">IF($C2736="","",N(商品マスタ!$M2735))</f>
        <v/>
      </c>
      <c r="U2736" s="40" t="str">
        <f aca="false">IF($S2736="","",N($S2736)*N($T2736))</f>
        <v/>
      </c>
      <c r="V2736" s="18"/>
    </row>
    <row r="2737" customFormat="false" ht="15" hidden="false" customHeight="false" outlineLevel="0" collapsed="false">
      <c r="B2737" s="12" t="n">
        <v>2731</v>
      </c>
      <c r="C2737" s="36" t="str">
        <f aca="false">IF(商品マスタ!$C2736="","",商品マスタ!$C2736)</f>
        <v/>
      </c>
      <c r="D2737" s="12" t="str">
        <f aca="false">IF($C2737="","",商品マスタ!$D2736)</f>
        <v/>
      </c>
      <c r="E2737" s="12" t="str">
        <f aca="false">IF($C2737="","",商品マスタ!$G2736)</f>
        <v/>
      </c>
      <c r="F2737" s="12" t="str">
        <f aca="false">IF($C2737="","",IF(商品マスタ!$P2736="","理論",商品マスタ!$P2736))</f>
        <v/>
      </c>
      <c r="G2737" s="17" t="str">
        <f aca="false">IF($C2737="","",N(商品マスタ!$H2736))</f>
        <v/>
      </c>
      <c r="H2737" s="14"/>
      <c r="I2737" s="17" t="str">
        <f aca="false">IF($C2737="","",N($H2737)*N(商品マスタ!$N2736))</f>
        <v/>
      </c>
      <c r="J2737" s="17" t="str">
        <f aca="false">IF($C2737="","",N($I2737)-N($G2737))</f>
        <v/>
      </c>
      <c r="K2737" s="37" t="str">
        <f aca="false">IF($C2737="","",N(商品マスタ!$I2736))</f>
        <v/>
      </c>
      <c r="L2737" s="17" t="str">
        <f aca="false">IF($C2737="","",MAX(1,N(商品マスタ!$J2736)))</f>
        <v/>
      </c>
      <c r="M2737" s="38" t="str">
        <f aca="false">IF($C2737="","",N(TOP!$C$16)*N($K2737))</f>
        <v/>
      </c>
      <c r="N2737" s="17" t="str">
        <f aca="false">IF($C2737="","",ROUNDUP(N($M2737)/N($L2737),0))</f>
        <v/>
      </c>
      <c r="O2737" s="17" t="str">
        <f aca="false">IF($C2737="","",N(商品マスタ!$R2736))</f>
        <v/>
      </c>
      <c r="P2737" s="17" t="str">
        <f aca="false">IF($C2737="","",IF($F2737="理論",(N($O2737)+N($N2737))-N($G2737),(N($O2737)+N($N2737))-N($I2737)))</f>
        <v/>
      </c>
      <c r="Q2737" s="17" t="str">
        <f aca="false">IF($C2737="","",MAX(1,N(商品マスタ!$K2736)))</f>
        <v/>
      </c>
      <c r="R2737" s="39" t="str">
        <f aca="false">IF($C2737="","",IF(N($P2737)/N($Q2737)&lt;=0,"",ROUNDUP(N($P2737)/N($Q2737),0)))</f>
        <v/>
      </c>
      <c r="S2737" s="14"/>
      <c r="T2737" s="40" t="str">
        <f aca="false">IF($C2737="","",N(商品マスタ!$M2736))</f>
        <v/>
      </c>
      <c r="U2737" s="40" t="str">
        <f aca="false">IF($S2737="","",N($S2737)*N($T2737))</f>
        <v/>
      </c>
      <c r="V2737" s="18"/>
    </row>
    <row r="2738" customFormat="false" ht="15" hidden="false" customHeight="false" outlineLevel="0" collapsed="false">
      <c r="B2738" s="12" t="n">
        <v>2732</v>
      </c>
      <c r="C2738" s="36" t="str">
        <f aca="false">IF(商品マスタ!$C2737="","",商品マスタ!$C2737)</f>
        <v/>
      </c>
      <c r="D2738" s="12" t="str">
        <f aca="false">IF($C2738="","",商品マスタ!$D2737)</f>
        <v/>
      </c>
      <c r="E2738" s="12" t="str">
        <f aca="false">IF($C2738="","",商品マスタ!$G2737)</f>
        <v/>
      </c>
      <c r="F2738" s="12" t="str">
        <f aca="false">IF($C2738="","",IF(商品マスタ!$P2737="","理論",商品マスタ!$P2737))</f>
        <v/>
      </c>
      <c r="G2738" s="17" t="str">
        <f aca="false">IF($C2738="","",N(商品マスタ!$H2737))</f>
        <v/>
      </c>
      <c r="H2738" s="14"/>
      <c r="I2738" s="17" t="str">
        <f aca="false">IF($C2738="","",N($H2738)*N(商品マスタ!$N2737))</f>
        <v/>
      </c>
      <c r="J2738" s="17" t="str">
        <f aca="false">IF($C2738="","",N($I2738)-N($G2738))</f>
        <v/>
      </c>
      <c r="K2738" s="37" t="str">
        <f aca="false">IF($C2738="","",N(商品マスタ!$I2737))</f>
        <v/>
      </c>
      <c r="L2738" s="17" t="str">
        <f aca="false">IF($C2738="","",MAX(1,N(商品マスタ!$J2737)))</f>
        <v/>
      </c>
      <c r="M2738" s="38" t="str">
        <f aca="false">IF($C2738="","",N(TOP!$C$16)*N($K2738))</f>
        <v/>
      </c>
      <c r="N2738" s="17" t="str">
        <f aca="false">IF($C2738="","",ROUNDUP(N($M2738)/N($L2738),0))</f>
        <v/>
      </c>
      <c r="O2738" s="17" t="str">
        <f aca="false">IF($C2738="","",N(商品マスタ!$R2737))</f>
        <v/>
      </c>
      <c r="P2738" s="17" t="str">
        <f aca="false">IF($C2738="","",IF($F2738="理論",(N($O2738)+N($N2738))-N($G2738),(N($O2738)+N($N2738))-N($I2738)))</f>
        <v/>
      </c>
      <c r="Q2738" s="17" t="str">
        <f aca="false">IF($C2738="","",MAX(1,N(商品マスタ!$K2737)))</f>
        <v/>
      </c>
      <c r="R2738" s="39" t="str">
        <f aca="false">IF($C2738="","",IF(N($P2738)/N($Q2738)&lt;=0,"",ROUNDUP(N($P2738)/N($Q2738),0)))</f>
        <v/>
      </c>
      <c r="S2738" s="14"/>
      <c r="T2738" s="40" t="str">
        <f aca="false">IF($C2738="","",N(商品マスタ!$M2737))</f>
        <v/>
      </c>
      <c r="U2738" s="40" t="str">
        <f aca="false">IF($S2738="","",N($S2738)*N($T2738))</f>
        <v/>
      </c>
      <c r="V2738" s="18"/>
    </row>
    <row r="2739" customFormat="false" ht="15" hidden="false" customHeight="false" outlineLevel="0" collapsed="false">
      <c r="B2739" s="12" t="n">
        <v>2733</v>
      </c>
      <c r="C2739" s="36" t="str">
        <f aca="false">IF(商品マスタ!$C2738="","",商品マスタ!$C2738)</f>
        <v/>
      </c>
      <c r="D2739" s="12" t="str">
        <f aca="false">IF($C2739="","",商品マスタ!$D2738)</f>
        <v/>
      </c>
      <c r="E2739" s="12" t="str">
        <f aca="false">IF($C2739="","",商品マスタ!$G2738)</f>
        <v/>
      </c>
      <c r="F2739" s="12" t="str">
        <f aca="false">IF($C2739="","",IF(商品マスタ!$P2738="","理論",商品マスタ!$P2738))</f>
        <v/>
      </c>
      <c r="G2739" s="17" t="str">
        <f aca="false">IF($C2739="","",N(商品マスタ!$H2738))</f>
        <v/>
      </c>
      <c r="H2739" s="14"/>
      <c r="I2739" s="17" t="str">
        <f aca="false">IF($C2739="","",N($H2739)*N(商品マスタ!$N2738))</f>
        <v/>
      </c>
      <c r="J2739" s="17" t="str">
        <f aca="false">IF($C2739="","",N($I2739)-N($G2739))</f>
        <v/>
      </c>
      <c r="K2739" s="37" t="str">
        <f aca="false">IF($C2739="","",N(商品マスタ!$I2738))</f>
        <v/>
      </c>
      <c r="L2739" s="17" t="str">
        <f aca="false">IF($C2739="","",MAX(1,N(商品マスタ!$J2738)))</f>
        <v/>
      </c>
      <c r="M2739" s="38" t="str">
        <f aca="false">IF($C2739="","",N(TOP!$C$16)*N($K2739))</f>
        <v/>
      </c>
      <c r="N2739" s="17" t="str">
        <f aca="false">IF($C2739="","",ROUNDUP(N($M2739)/N($L2739),0))</f>
        <v/>
      </c>
      <c r="O2739" s="17" t="str">
        <f aca="false">IF($C2739="","",N(商品マスタ!$R2738))</f>
        <v/>
      </c>
      <c r="P2739" s="17" t="str">
        <f aca="false">IF($C2739="","",IF($F2739="理論",(N($O2739)+N($N2739))-N($G2739),(N($O2739)+N($N2739))-N($I2739)))</f>
        <v/>
      </c>
      <c r="Q2739" s="17" t="str">
        <f aca="false">IF($C2739="","",MAX(1,N(商品マスタ!$K2738)))</f>
        <v/>
      </c>
      <c r="R2739" s="39" t="str">
        <f aca="false">IF($C2739="","",IF(N($P2739)/N($Q2739)&lt;=0,"",ROUNDUP(N($P2739)/N($Q2739),0)))</f>
        <v/>
      </c>
      <c r="S2739" s="14"/>
      <c r="T2739" s="40" t="str">
        <f aca="false">IF($C2739="","",N(商品マスタ!$M2738))</f>
        <v/>
      </c>
      <c r="U2739" s="40" t="str">
        <f aca="false">IF($S2739="","",N($S2739)*N($T2739))</f>
        <v/>
      </c>
      <c r="V2739" s="18"/>
    </row>
    <row r="2740" customFormat="false" ht="15" hidden="false" customHeight="false" outlineLevel="0" collapsed="false">
      <c r="B2740" s="12" t="n">
        <v>2734</v>
      </c>
      <c r="C2740" s="36" t="str">
        <f aca="false">IF(商品マスタ!$C2739="","",商品マスタ!$C2739)</f>
        <v/>
      </c>
      <c r="D2740" s="12" t="str">
        <f aca="false">IF($C2740="","",商品マスタ!$D2739)</f>
        <v/>
      </c>
      <c r="E2740" s="12" t="str">
        <f aca="false">IF($C2740="","",商品マスタ!$G2739)</f>
        <v/>
      </c>
      <c r="F2740" s="12" t="str">
        <f aca="false">IF($C2740="","",IF(商品マスタ!$P2739="","理論",商品マスタ!$P2739))</f>
        <v/>
      </c>
      <c r="G2740" s="17" t="str">
        <f aca="false">IF($C2740="","",N(商品マスタ!$H2739))</f>
        <v/>
      </c>
      <c r="H2740" s="14"/>
      <c r="I2740" s="17" t="str">
        <f aca="false">IF($C2740="","",N($H2740)*N(商品マスタ!$N2739))</f>
        <v/>
      </c>
      <c r="J2740" s="17" t="str">
        <f aca="false">IF($C2740="","",N($I2740)-N($G2740))</f>
        <v/>
      </c>
      <c r="K2740" s="37" t="str">
        <f aca="false">IF($C2740="","",N(商品マスタ!$I2739))</f>
        <v/>
      </c>
      <c r="L2740" s="17" t="str">
        <f aca="false">IF($C2740="","",MAX(1,N(商品マスタ!$J2739)))</f>
        <v/>
      </c>
      <c r="M2740" s="38" t="str">
        <f aca="false">IF($C2740="","",N(TOP!$C$16)*N($K2740))</f>
        <v/>
      </c>
      <c r="N2740" s="17" t="str">
        <f aca="false">IF($C2740="","",ROUNDUP(N($M2740)/N($L2740),0))</f>
        <v/>
      </c>
      <c r="O2740" s="17" t="str">
        <f aca="false">IF($C2740="","",N(商品マスタ!$R2739))</f>
        <v/>
      </c>
      <c r="P2740" s="17" t="str">
        <f aca="false">IF($C2740="","",IF($F2740="理論",(N($O2740)+N($N2740))-N($G2740),(N($O2740)+N($N2740))-N($I2740)))</f>
        <v/>
      </c>
      <c r="Q2740" s="17" t="str">
        <f aca="false">IF($C2740="","",MAX(1,N(商品マスタ!$K2739)))</f>
        <v/>
      </c>
      <c r="R2740" s="39" t="str">
        <f aca="false">IF($C2740="","",IF(N($P2740)/N($Q2740)&lt;=0,"",ROUNDUP(N($P2740)/N($Q2740),0)))</f>
        <v/>
      </c>
      <c r="S2740" s="14"/>
      <c r="T2740" s="40" t="str">
        <f aca="false">IF($C2740="","",N(商品マスタ!$M2739))</f>
        <v/>
      </c>
      <c r="U2740" s="40" t="str">
        <f aca="false">IF($S2740="","",N($S2740)*N($T2740))</f>
        <v/>
      </c>
      <c r="V2740" s="18"/>
    </row>
    <row r="2741" customFormat="false" ht="15" hidden="false" customHeight="false" outlineLevel="0" collapsed="false">
      <c r="B2741" s="12" t="n">
        <v>2735</v>
      </c>
      <c r="C2741" s="36" t="str">
        <f aca="false">IF(商品マスタ!$C2740="","",商品マスタ!$C2740)</f>
        <v/>
      </c>
      <c r="D2741" s="12" t="str">
        <f aca="false">IF($C2741="","",商品マスタ!$D2740)</f>
        <v/>
      </c>
      <c r="E2741" s="12" t="str">
        <f aca="false">IF($C2741="","",商品マスタ!$G2740)</f>
        <v/>
      </c>
      <c r="F2741" s="12" t="str">
        <f aca="false">IF($C2741="","",IF(商品マスタ!$P2740="","理論",商品マスタ!$P2740))</f>
        <v/>
      </c>
      <c r="G2741" s="17" t="str">
        <f aca="false">IF($C2741="","",N(商品マスタ!$H2740))</f>
        <v/>
      </c>
      <c r="H2741" s="14"/>
      <c r="I2741" s="17" t="str">
        <f aca="false">IF($C2741="","",N($H2741)*N(商品マスタ!$N2740))</f>
        <v/>
      </c>
      <c r="J2741" s="17" t="str">
        <f aca="false">IF($C2741="","",N($I2741)-N($G2741))</f>
        <v/>
      </c>
      <c r="K2741" s="37" t="str">
        <f aca="false">IF($C2741="","",N(商品マスタ!$I2740))</f>
        <v/>
      </c>
      <c r="L2741" s="17" t="str">
        <f aca="false">IF($C2741="","",MAX(1,N(商品マスタ!$J2740)))</f>
        <v/>
      </c>
      <c r="M2741" s="38" t="str">
        <f aca="false">IF($C2741="","",N(TOP!$C$16)*N($K2741))</f>
        <v/>
      </c>
      <c r="N2741" s="17" t="str">
        <f aca="false">IF($C2741="","",ROUNDUP(N($M2741)/N($L2741),0))</f>
        <v/>
      </c>
      <c r="O2741" s="17" t="str">
        <f aca="false">IF($C2741="","",N(商品マスタ!$R2740))</f>
        <v/>
      </c>
      <c r="P2741" s="17" t="str">
        <f aca="false">IF($C2741="","",IF($F2741="理論",(N($O2741)+N($N2741))-N($G2741),(N($O2741)+N($N2741))-N($I2741)))</f>
        <v/>
      </c>
      <c r="Q2741" s="17" t="str">
        <f aca="false">IF($C2741="","",MAX(1,N(商品マスタ!$K2740)))</f>
        <v/>
      </c>
      <c r="R2741" s="39" t="str">
        <f aca="false">IF($C2741="","",IF(N($P2741)/N($Q2741)&lt;=0,"",ROUNDUP(N($P2741)/N($Q2741),0)))</f>
        <v/>
      </c>
      <c r="S2741" s="14"/>
      <c r="T2741" s="40" t="str">
        <f aca="false">IF($C2741="","",N(商品マスタ!$M2740))</f>
        <v/>
      </c>
      <c r="U2741" s="40" t="str">
        <f aca="false">IF($S2741="","",N($S2741)*N($T2741))</f>
        <v/>
      </c>
      <c r="V2741" s="18"/>
    </row>
    <row r="2742" customFormat="false" ht="15" hidden="false" customHeight="false" outlineLevel="0" collapsed="false">
      <c r="B2742" s="12" t="n">
        <v>2736</v>
      </c>
      <c r="C2742" s="36" t="str">
        <f aca="false">IF(商品マスタ!$C2741="","",商品マスタ!$C2741)</f>
        <v/>
      </c>
      <c r="D2742" s="12" t="str">
        <f aca="false">IF($C2742="","",商品マスタ!$D2741)</f>
        <v/>
      </c>
      <c r="E2742" s="12" t="str">
        <f aca="false">IF($C2742="","",商品マスタ!$G2741)</f>
        <v/>
      </c>
      <c r="F2742" s="12" t="str">
        <f aca="false">IF($C2742="","",IF(商品マスタ!$P2741="","理論",商品マスタ!$P2741))</f>
        <v/>
      </c>
      <c r="G2742" s="17" t="str">
        <f aca="false">IF($C2742="","",N(商品マスタ!$H2741))</f>
        <v/>
      </c>
      <c r="H2742" s="14"/>
      <c r="I2742" s="17" t="str">
        <f aca="false">IF($C2742="","",N($H2742)*N(商品マスタ!$N2741))</f>
        <v/>
      </c>
      <c r="J2742" s="17" t="str">
        <f aca="false">IF($C2742="","",N($I2742)-N($G2742))</f>
        <v/>
      </c>
      <c r="K2742" s="37" t="str">
        <f aca="false">IF($C2742="","",N(商品マスタ!$I2741))</f>
        <v/>
      </c>
      <c r="L2742" s="17" t="str">
        <f aca="false">IF($C2742="","",MAX(1,N(商品マスタ!$J2741)))</f>
        <v/>
      </c>
      <c r="M2742" s="38" t="str">
        <f aca="false">IF($C2742="","",N(TOP!$C$16)*N($K2742))</f>
        <v/>
      </c>
      <c r="N2742" s="17" t="str">
        <f aca="false">IF($C2742="","",ROUNDUP(N($M2742)/N($L2742),0))</f>
        <v/>
      </c>
      <c r="O2742" s="17" t="str">
        <f aca="false">IF($C2742="","",N(商品マスタ!$R2741))</f>
        <v/>
      </c>
      <c r="P2742" s="17" t="str">
        <f aca="false">IF($C2742="","",IF($F2742="理論",(N($O2742)+N($N2742))-N($G2742),(N($O2742)+N($N2742))-N($I2742)))</f>
        <v/>
      </c>
      <c r="Q2742" s="17" t="str">
        <f aca="false">IF($C2742="","",MAX(1,N(商品マスタ!$K2741)))</f>
        <v/>
      </c>
      <c r="R2742" s="39" t="str">
        <f aca="false">IF($C2742="","",IF(N($P2742)/N($Q2742)&lt;=0,"",ROUNDUP(N($P2742)/N($Q2742),0)))</f>
        <v/>
      </c>
      <c r="S2742" s="14"/>
      <c r="T2742" s="40" t="str">
        <f aca="false">IF($C2742="","",N(商品マスタ!$M2741))</f>
        <v/>
      </c>
      <c r="U2742" s="40" t="str">
        <f aca="false">IF($S2742="","",N($S2742)*N($T2742))</f>
        <v/>
      </c>
      <c r="V2742" s="18"/>
    </row>
    <row r="2743" customFormat="false" ht="15" hidden="false" customHeight="false" outlineLevel="0" collapsed="false">
      <c r="B2743" s="12" t="n">
        <v>2737</v>
      </c>
      <c r="C2743" s="36" t="str">
        <f aca="false">IF(商品マスタ!$C2742="","",商品マスタ!$C2742)</f>
        <v/>
      </c>
      <c r="D2743" s="12" t="str">
        <f aca="false">IF($C2743="","",商品マスタ!$D2742)</f>
        <v/>
      </c>
      <c r="E2743" s="12" t="str">
        <f aca="false">IF($C2743="","",商品マスタ!$G2742)</f>
        <v/>
      </c>
      <c r="F2743" s="12" t="str">
        <f aca="false">IF($C2743="","",IF(商品マスタ!$P2742="","理論",商品マスタ!$P2742))</f>
        <v/>
      </c>
      <c r="G2743" s="17" t="str">
        <f aca="false">IF($C2743="","",N(商品マスタ!$H2742))</f>
        <v/>
      </c>
      <c r="H2743" s="14"/>
      <c r="I2743" s="17" t="str">
        <f aca="false">IF($C2743="","",N($H2743)*N(商品マスタ!$N2742))</f>
        <v/>
      </c>
      <c r="J2743" s="17" t="str">
        <f aca="false">IF($C2743="","",N($I2743)-N($G2743))</f>
        <v/>
      </c>
      <c r="K2743" s="37" t="str">
        <f aca="false">IF($C2743="","",N(商品マスタ!$I2742))</f>
        <v/>
      </c>
      <c r="L2743" s="17" t="str">
        <f aca="false">IF($C2743="","",MAX(1,N(商品マスタ!$J2742)))</f>
        <v/>
      </c>
      <c r="M2743" s="38" t="str">
        <f aca="false">IF($C2743="","",N(TOP!$C$16)*N($K2743))</f>
        <v/>
      </c>
      <c r="N2743" s="17" t="str">
        <f aca="false">IF($C2743="","",ROUNDUP(N($M2743)/N($L2743),0))</f>
        <v/>
      </c>
      <c r="O2743" s="17" t="str">
        <f aca="false">IF($C2743="","",N(商品マスタ!$R2742))</f>
        <v/>
      </c>
      <c r="P2743" s="17" t="str">
        <f aca="false">IF($C2743="","",IF($F2743="理論",(N($O2743)+N($N2743))-N($G2743),(N($O2743)+N($N2743))-N($I2743)))</f>
        <v/>
      </c>
      <c r="Q2743" s="17" t="str">
        <f aca="false">IF($C2743="","",MAX(1,N(商品マスタ!$K2742)))</f>
        <v/>
      </c>
      <c r="R2743" s="39" t="str">
        <f aca="false">IF($C2743="","",IF(N($P2743)/N($Q2743)&lt;=0,"",ROUNDUP(N($P2743)/N($Q2743),0)))</f>
        <v/>
      </c>
      <c r="S2743" s="14"/>
      <c r="T2743" s="40" t="str">
        <f aca="false">IF($C2743="","",N(商品マスタ!$M2742))</f>
        <v/>
      </c>
      <c r="U2743" s="40" t="str">
        <f aca="false">IF($S2743="","",N($S2743)*N($T2743))</f>
        <v/>
      </c>
      <c r="V2743" s="18"/>
    </row>
    <row r="2744" customFormat="false" ht="15" hidden="false" customHeight="false" outlineLevel="0" collapsed="false">
      <c r="B2744" s="12" t="n">
        <v>2738</v>
      </c>
      <c r="C2744" s="36" t="str">
        <f aca="false">IF(商品マスタ!$C2743="","",商品マスタ!$C2743)</f>
        <v/>
      </c>
      <c r="D2744" s="12" t="str">
        <f aca="false">IF($C2744="","",商品マスタ!$D2743)</f>
        <v/>
      </c>
      <c r="E2744" s="12" t="str">
        <f aca="false">IF($C2744="","",商品マスタ!$G2743)</f>
        <v/>
      </c>
      <c r="F2744" s="12" t="str">
        <f aca="false">IF($C2744="","",IF(商品マスタ!$P2743="","理論",商品マスタ!$P2743))</f>
        <v/>
      </c>
      <c r="G2744" s="17" t="str">
        <f aca="false">IF($C2744="","",N(商品マスタ!$H2743))</f>
        <v/>
      </c>
      <c r="H2744" s="14"/>
      <c r="I2744" s="17" t="str">
        <f aca="false">IF($C2744="","",N($H2744)*N(商品マスタ!$N2743))</f>
        <v/>
      </c>
      <c r="J2744" s="17" t="str">
        <f aca="false">IF($C2744="","",N($I2744)-N($G2744))</f>
        <v/>
      </c>
      <c r="K2744" s="37" t="str">
        <f aca="false">IF($C2744="","",N(商品マスタ!$I2743))</f>
        <v/>
      </c>
      <c r="L2744" s="17" t="str">
        <f aca="false">IF($C2744="","",MAX(1,N(商品マスタ!$J2743)))</f>
        <v/>
      </c>
      <c r="M2744" s="38" t="str">
        <f aca="false">IF($C2744="","",N(TOP!$C$16)*N($K2744))</f>
        <v/>
      </c>
      <c r="N2744" s="17" t="str">
        <f aca="false">IF($C2744="","",ROUNDUP(N($M2744)/N($L2744),0))</f>
        <v/>
      </c>
      <c r="O2744" s="17" t="str">
        <f aca="false">IF($C2744="","",N(商品マスタ!$R2743))</f>
        <v/>
      </c>
      <c r="P2744" s="17" t="str">
        <f aca="false">IF($C2744="","",IF($F2744="理論",(N($O2744)+N($N2744))-N($G2744),(N($O2744)+N($N2744))-N($I2744)))</f>
        <v/>
      </c>
      <c r="Q2744" s="17" t="str">
        <f aca="false">IF($C2744="","",MAX(1,N(商品マスタ!$K2743)))</f>
        <v/>
      </c>
      <c r="R2744" s="39" t="str">
        <f aca="false">IF($C2744="","",IF(N($P2744)/N($Q2744)&lt;=0,"",ROUNDUP(N($P2744)/N($Q2744),0)))</f>
        <v/>
      </c>
      <c r="S2744" s="14"/>
      <c r="T2744" s="40" t="str">
        <f aca="false">IF($C2744="","",N(商品マスタ!$M2743))</f>
        <v/>
      </c>
      <c r="U2744" s="40" t="str">
        <f aca="false">IF($S2744="","",N($S2744)*N($T2744))</f>
        <v/>
      </c>
      <c r="V2744" s="18"/>
    </row>
    <row r="2745" customFormat="false" ht="15" hidden="false" customHeight="false" outlineLevel="0" collapsed="false">
      <c r="B2745" s="12" t="n">
        <v>2739</v>
      </c>
      <c r="C2745" s="36" t="str">
        <f aca="false">IF(商品マスタ!$C2744="","",商品マスタ!$C2744)</f>
        <v/>
      </c>
      <c r="D2745" s="12" t="str">
        <f aca="false">IF($C2745="","",商品マスタ!$D2744)</f>
        <v/>
      </c>
      <c r="E2745" s="12" t="str">
        <f aca="false">IF($C2745="","",商品マスタ!$G2744)</f>
        <v/>
      </c>
      <c r="F2745" s="12" t="str">
        <f aca="false">IF($C2745="","",IF(商品マスタ!$P2744="","理論",商品マスタ!$P2744))</f>
        <v/>
      </c>
      <c r="G2745" s="17" t="str">
        <f aca="false">IF($C2745="","",N(商品マスタ!$H2744))</f>
        <v/>
      </c>
      <c r="H2745" s="14"/>
      <c r="I2745" s="17" t="str">
        <f aca="false">IF($C2745="","",N($H2745)*N(商品マスタ!$N2744))</f>
        <v/>
      </c>
      <c r="J2745" s="17" t="str">
        <f aca="false">IF($C2745="","",N($I2745)-N($G2745))</f>
        <v/>
      </c>
      <c r="K2745" s="37" t="str">
        <f aca="false">IF($C2745="","",N(商品マスタ!$I2744))</f>
        <v/>
      </c>
      <c r="L2745" s="17" t="str">
        <f aca="false">IF($C2745="","",MAX(1,N(商品マスタ!$J2744)))</f>
        <v/>
      </c>
      <c r="M2745" s="38" t="str">
        <f aca="false">IF($C2745="","",N(TOP!$C$16)*N($K2745))</f>
        <v/>
      </c>
      <c r="N2745" s="17" t="str">
        <f aca="false">IF($C2745="","",ROUNDUP(N($M2745)/N($L2745),0))</f>
        <v/>
      </c>
      <c r="O2745" s="17" t="str">
        <f aca="false">IF($C2745="","",N(商品マスタ!$R2744))</f>
        <v/>
      </c>
      <c r="P2745" s="17" t="str">
        <f aca="false">IF($C2745="","",IF($F2745="理論",(N($O2745)+N($N2745))-N($G2745),(N($O2745)+N($N2745))-N($I2745)))</f>
        <v/>
      </c>
      <c r="Q2745" s="17" t="str">
        <f aca="false">IF($C2745="","",MAX(1,N(商品マスタ!$K2744)))</f>
        <v/>
      </c>
      <c r="R2745" s="39" t="str">
        <f aca="false">IF($C2745="","",IF(N($P2745)/N($Q2745)&lt;=0,"",ROUNDUP(N($P2745)/N($Q2745),0)))</f>
        <v/>
      </c>
      <c r="S2745" s="14"/>
      <c r="T2745" s="40" t="str">
        <f aca="false">IF($C2745="","",N(商品マスタ!$M2744))</f>
        <v/>
      </c>
      <c r="U2745" s="40" t="str">
        <f aca="false">IF($S2745="","",N($S2745)*N($T2745))</f>
        <v/>
      </c>
      <c r="V2745" s="18"/>
    </row>
    <row r="2746" customFormat="false" ht="15" hidden="false" customHeight="false" outlineLevel="0" collapsed="false">
      <c r="B2746" s="12" t="n">
        <v>2740</v>
      </c>
      <c r="C2746" s="36" t="str">
        <f aca="false">IF(商品マスタ!$C2745="","",商品マスタ!$C2745)</f>
        <v/>
      </c>
      <c r="D2746" s="12" t="str">
        <f aca="false">IF($C2746="","",商品マスタ!$D2745)</f>
        <v/>
      </c>
      <c r="E2746" s="12" t="str">
        <f aca="false">IF($C2746="","",商品マスタ!$G2745)</f>
        <v/>
      </c>
      <c r="F2746" s="12" t="str">
        <f aca="false">IF($C2746="","",IF(商品マスタ!$P2745="","理論",商品マスタ!$P2745))</f>
        <v/>
      </c>
      <c r="G2746" s="17" t="str">
        <f aca="false">IF($C2746="","",N(商品マスタ!$H2745))</f>
        <v/>
      </c>
      <c r="H2746" s="14"/>
      <c r="I2746" s="17" t="str">
        <f aca="false">IF($C2746="","",N($H2746)*N(商品マスタ!$N2745))</f>
        <v/>
      </c>
      <c r="J2746" s="17" t="str">
        <f aca="false">IF($C2746="","",N($I2746)-N($G2746))</f>
        <v/>
      </c>
      <c r="K2746" s="37" t="str">
        <f aca="false">IF($C2746="","",N(商品マスタ!$I2745))</f>
        <v/>
      </c>
      <c r="L2746" s="17" t="str">
        <f aca="false">IF($C2746="","",MAX(1,N(商品マスタ!$J2745)))</f>
        <v/>
      </c>
      <c r="M2746" s="38" t="str">
        <f aca="false">IF($C2746="","",N(TOP!$C$16)*N($K2746))</f>
        <v/>
      </c>
      <c r="N2746" s="17" t="str">
        <f aca="false">IF($C2746="","",ROUNDUP(N($M2746)/N($L2746),0))</f>
        <v/>
      </c>
      <c r="O2746" s="17" t="str">
        <f aca="false">IF($C2746="","",N(商品マスタ!$R2745))</f>
        <v/>
      </c>
      <c r="P2746" s="17" t="str">
        <f aca="false">IF($C2746="","",IF($F2746="理論",(N($O2746)+N($N2746))-N($G2746),(N($O2746)+N($N2746))-N($I2746)))</f>
        <v/>
      </c>
      <c r="Q2746" s="17" t="str">
        <f aca="false">IF($C2746="","",MAX(1,N(商品マスタ!$K2745)))</f>
        <v/>
      </c>
      <c r="R2746" s="39" t="str">
        <f aca="false">IF($C2746="","",IF(N($P2746)/N($Q2746)&lt;=0,"",ROUNDUP(N($P2746)/N($Q2746),0)))</f>
        <v/>
      </c>
      <c r="S2746" s="14"/>
      <c r="T2746" s="40" t="str">
        <f aca="false">IF($C2746="","",N(商品マスタ!$M2745))</f>
        <v/>
      </c>
      <c r="U2746" s="40" t="str">
        <f aca="false">IF($S2746="","",N($S2746)*N($T2746))</f>
        <v/>
      </c>
      <c r="V2746" s="18"/>
    </row>
    <row r="2747" customFormat="false" ht="15" hidden="false" customHeight="false" outlineLevel="0" collapsed="false">
      <c r="B2747" s="12" t="n">
        <v>2741</v>
      </c>
      <c r="C2747" s="36" t="str">
        <f aca="false">IF(商品マスタ!$C2746="","",商品マスタ!$C2746)</f>
        <v/>
      </c>
      <c r="D2747" s="12" t="str">
        <f aca="false">IF($C2747="","",商品マスタ!$D2746)</f>
        <v/>
      </c>
      <c r="E2747" s="12" t="str">
        <f aca="false">IF($C2747="","",商品マスタ!$G2746)</f>
        <v/>
      </c>
      <c r="F2747" s="12" t="str">
        <f aca="false">IF($C2747="","",IF(商品マスタ!$P2746="","理論",商品マスタ!$P2746))</f>
        <v/>
      </c>
      <c r="G2747" s="17" t="str">
        <f aca="false">IF($C2747="","",N(商品マスタ!$H2746))</f>
        <v/>
      </c>
      <c r="H2747" s="14"/>
      <c r="I2747" s="17" t="str">
        <f aca="false">IF($C2747="","",N($H2747)*N(商品マスタ!$N2746))</f>
        <v/>
      </c>
      <c r="J2747" s="17" t="str">
        <f aca="false">IF($C2747="","",N($I2747)-N($G2747))</f>
        <v/>
      </c>
      <c r="K2747" s="37" t="str">
        <f aca="false">IF($C2747="","",N(商品マスタ!$I2746))</f>
        <v/>
      </c>
      <c r="L2747" s="17" t="str">
        <f aca="false">IF($C2747="","",MAX(1,N(商品マスタ!$J2746)))</f>
        <v/>
      </c>
      <c r="M2747" s="38" t="str">
        <f aca="false">IF($C2747="","",N(TOP!$C$16)*N($K2747))</f>
        <v/>
      </c>
      <c r="N2747" s="17" t="str">
        <f aca="false">IF($C2747="","",ROUNDUP(N($M2747)/N($L2747),0))</f>
        <v/>
      </c>
      <c r="O2747" s="17" t="str">
        <f aca="false">IF($C2747="","",N(商品マスタ!$R2746))</f>
        <v/>
      </c>
      <c r="P2747" s="17" t="str">
        <f aca="false">IF($C2747="","",IF($F2747="理論",(N($O2747)+N($N2747))-N($G2747),(N($O2747)+N($N2747))-N($I2747)))</f>
        <v/>
      </c>
      <c r="Q2747" s="17" t="str">
        <f aca="false">IF($C2747="","",MAX(1,N(商品マスタ!$K2746)))</f>
        <v/>
      </c>
      <c r="R2747" s="39" t="str">
        <f aca="false">IF($C2747="","",IF(N($P2747)/N($Q2747)&lt;=0,"",ROUNDUP(N($P2747)/N($Q2747),0)))</f>
        <v/>
      </c>
      <c r="S2747" s="14"/>
      <c r="T2747" s="40" t="str">
        <f aca="false">IF($C2747="","",N(商品マスタ!$M2746))</f>
        <v/>
      </c>
      <c r="U2747" s="40" t="str">
        <f aca="false">IF($S2747="","",N($S2747)*N($T2747))</f>
        <v/>
      </c>
      <c r="V2747" s="18"/>
    </row>
    <row r="2748" customFormat="false" ht="15" hidden="false" customHeight="false" outlineLevel="0" collapsed="false">
      <c r="B2748" s="12" t="n">
        <v>2742</v>
      </c>
      <c r="C2748" s="36" t="str">
        <f aca="false">IF(商品マスタ!$C2747="","",商品マスタ!$C2747)</f>
        <v/>
      </c>
      <c r="D2748" s="12" t="str">
        <f aca="false">IF($C2748="","",商品マスタ!$D2747)</f>
        <v/>
      </c>
      <c r="E2748" s="12" t="str">
        <f aca="false">IF($C2748="","",商品マスタ!$G2747)</f>
        <v/>
      </c>
      <c r="F2748" s="12" t="str">
        <f aca="false">IF($C2748="","",IF(商品マスタ!$P2747="","理論",商品マスタ!$P2747))</f>
        <v/>
      </c>
      <c r="G2748" s="17" t="str">
        <f aca="false">IF($C2748="","",N(商品マスタ!$H2747))</f>
        <v/>
      </c>
      <c r="H2748" s="14"/>
      <c r="I2748" s="17" t="str">
        <f aca="false">IF($C2748="","",N($H2748)*N(商品マスタ!$N2747))</f>
        <v/>
      </c>
      <c r="J2748" s="17" t="str">
        <f aca="false">IF($C2748="","",N($I2748)-N($G2748))</f>
        <v/>
      </c>
      <c r="K2748" s="37" t="str">
        <f aca="false">IF($C2748="","",N(商品マスタ!$I2747))</f>
        <v/>
      </c>
      <c r="L2748" s="17" t="str">
        <f aca="false">IF($C2748="","",MAX(1,N(商品マスタ!$J2747)))</f>
        <v/>
      </c>
      <c r="M2748" s="38" t="str">
        <f aca="false">IF($C2748="","",N(TOP!$C$16)*N($K2748))</f>
        <v/>
      </c>
      <c r="N2748" s="17" t="str">
        <f aca="false">IF($C2748="","",ROUNDUP(N($M2748)/N($L2748),0))</f>
        <v/>
      </c>
      <c r="O2748" s="17" t="str">
        <f aca="false">IF($C2748="","",N(商品マスタ!$R2747))</f>
        <v/>
      </c>
      <c r="P2748" s="17" t="str">
        <f aca="false">IF($C2748="","",IF($F2748="理論",(N($O2748)+N($N2748))-N($G2748),(N($O2748)+N($N2748))-N($I2748)))</f>
        <v/>
      </c>
      <c r="Q2748" s="17" t="str">
        <f aca="false">IF($C2748="","",MAX(1,N(商品マスタ!$K2747)))</f>
        <v/>
      </c>
      <c r="R2748" s="39" t="str">
        <f aca="false">IF($C2748="","",IF(N($P2748)/N($Q2748)&lt;=0,"",ROUNDUP(N($P2748)/N($Q2748),0)))</f>
        <v/>
      </c>
      <c r="S2748" s="14"/>
      <c r="T2748" s="40" t="str">
        <f aca="false">IF($C2748="","",N(商品マスタ!$M2747))</f>
        <v/>
      </c>
      <c r="U2748" s="40" t="str">
        <f aca="false">IF($S2748="","",N($S2748)*N($T2748))</f>
        <v/>
      </c>
      <c r="V2748" s="18"/>
    </row>
    <row r="2749" customFormat="false" ht="15" hidden="false" customHeight="false" outlineLevel="0" collapsed="false">
      <c r="B2749" s="12" t="n">
        <v>2743</v>
      </c>
      <c r="C2749" s="36" t="str">
        <f aca="false">IF(商品マスタ!$C2748="","",商品マスタ!$C2748)</f>
        <v/>
      </c>
      <c r="D2749" s="12" t="str">
        <f aca="false">IF($C2749="","",商品マスタ!$D2748)</f>
        <v/>
      </c>
      <c r="E2749" s="12" t="str">
        <f aca="false">IF($C2749="","",商品マスタ!$G2748)</f>
        <v/>
      </c>
      <c r="F2749" s="12" t="str">
        <f aca="false">IF($C2749="","",IF(商品マスタ!$P2748="","理論",商品マスタ!$P2748))</f>
        <v/>
      </c>
      <c r="G2749" s="17" t="str">
        <f aca="false">IF($C2749="","",N(商品マスタ!$H2748))</f>
        <v/>
      </c>
      <c r="H2749" s="14"/>
      <c r="I2749" s="17" t="str">
        <f aca="false">IF($C2749="","",N($H2749)*N(商品マスタ!$N2748))</f>
        <v/>
      </c>
      <c r="J2749" s="17" t="str">
        <f aca="false">IF($C2749="","",N($I2749)-N($G2749))</f>
        <v/>
      </c>
      <c r="K2749" s="37" t="str">
        <f aca="false">IF($C2749="","",N(商品マスタ!$I2748))</f>
        <v/>
      </c>
      <c r="L2749" s="17" t="str">
        <f aca="false">IF($C2749="","",MAX(1,N(商品マスタ!$J2748)))</f>
        <v/>
      </c>
      <c r="M2749" s="38" t="str">
        <f aca="false">IF($C2749="","",N(TOP!$C$16)*N($K2749))</f>
        <v/>
      </c>
      <c r="N2749" s="17" t="str">
        <f aca="false">IF($C2749="","",ROUNDUP(N($M2749)/N($L2749),0))</f>
        <v/>
      </c>
      <c r="O2749" s="17" t="str">
        <f aca="false">IF($C2749="","",N(商品マスタ!$R2748))</f>
        <v/>
      </c>
      <c r="P2749" s="17" t="str">
        <f aca="false">IF($C2749="","",IF($F2749="理論",(N($O2749)+N($N2749))-N($G2749),(N($O2749)+N($N2749))-N($I2749)))</f>
        <v/>
      </c>
      <c r="Q2749" s="17" t="str">
        <f aca="false">IF($C2749="","",MAX(1,N(商品マスタ!$K2748)))</f>
        <v/>
      </c>
      <c r="R2749" s="39" t="str">
        <f aca="false">IF($C2749="","",IF(N($P2749)/N($Q2749)&lt;=0,"",ROUNDUP(N($P2749)/N($Q2749),0)))</f>
        <v/>
      </c>
      <c r="S2749" s="14"/>
      <c r="T2749" s="40" t="str">
        <f aca="false">IF($C2749="","",N(商品マスタ!$M2748))</f>
        <v/>
      </c>
      <c r="U2749" s="40" t="str">
        <f aca="false">IF($S2749="","",N($S2749)*N($T2749))</f>
        <v/>
      </c>
      <c r="V2749" s="18"/>
    </row>
    <row r="2750" customFormat="false" ht="15" hidden="false" customHeight="false" outlineLevel="0" collapsed="false">
      <c r="B2750" s="12" t="n">
        <v>2744</v>
      </c>
      <c r="C2750" s="36" t="str">
        <f aca="false">IF(商品マスタ!$C2749="","",商品マスタ!$C2749)</f>
        <v/>
      </c>
      <c r="D2750" s="12" t="str">
        <f aca="false">IF($C2750="","",商品マスタ!$D2749)</f>
        <v/>
      </c>
      <c r="E2750" s="12" t="str">
        <f aca="false">IF($C2750="","",商品マスタ!$G2749)</f>
        <v/>
      </c>
      <c r="F2750" s="12" t="str">
        <f aca="false">IF($C2750="","",IF(商品マスタ!$P2749="","理論",商品マスタ!$P2749))</f>
        <v/>
      </c>
      <c r="G2750" s="17" t="str">
        <f aca="false">IF($C2750="","",N(商品マスタ!$H2749))</f>
        <v/>
      </c>
      <c r="H2750" s="14"/>
      <c r="I2750" s="17" t="str">
        <f aca="false">IF($C2750="","",N($H2750)*N(商品マスタ!$N2749))</f>
        <v/>
      </c>
      <c r="J2750" s="17" t="str">
        <f aca="false">IF($C2750="","",N($I2750)-N($G2750))</f>
        <v/>
      </c>
      <c r="K2750" s="37" t="str">
        <f aca="false">IF($C2750="","",N(商品マスタ!$I2749))</f>
        <v/>
      </c>
      <c r="L2750" s="17" t="str">
        <f aca="false">IF($C2750="","",MAX(1,N(商品マスタ!$J2749)))</f>
        <v/>
      </c>
      <c r="M2750" s="38" t="str">
        <f aca="false">IF($C2750="","",N(TOP!$C$16)*N($K2750))</f>
        <v/>
      </c>
      <c r="N2750" s="17" t="str">
        <f aca="false">IF($C2750="","",ROUNDUP(N($M2750)/N($L2750),0))</f>
        <v/>
      </c>
      <c r="O2750" s="17" t="str">
        <f aca="false">IF($C2750="","",N(商品マスタ!$R2749))</f>
        <v/>
      </c>
      <c r="P2750" s="17" t="str">
        <f aca="false">IF($C2750="","",IF($F2750="理論",(N($O2750)+N($N2750))-N($G2750),(N($O2750)+N($N2750))-N($I2750)))</f>
        <v/>
      </c>
      <c r="Q2750" s="17" t="str">
        <f aca="false">IF($C2750="","",MAX(1,N(商品マスタ!$K2749)))</f>
        <v/>
      </c>
      <c r="R2750" s="39" t="str">
        <f aca="false">IF($C2750="","",IF(N($P2750)/N($Q2750)&lt;=0,"",ROUNDUP(N($P2750)/N($Q2750),0)))</f>
        <v/>
      </c>
      <c r="S2750" s="14"/>
      <c r="T2750" s="40" t="str">
        <f aca="false">IF($C2750="","",N(商品マスタ!$M2749))</f>
        <v/>
      </c>
      <c r="U2750" s="40" t="str">
        <f aca="false">IF($S2750="","",N($S2750)*N($T2750))</f>
        <v/>
      </c>
      <c r="V2750" s="18"/>
    </row>
    <row r="2751" customFormat="false" ht="15" hidden="false" customHeight="false" outlineLevel="0" collapsed="false">
      <c r="B2751" s="12" t="n">
        <v>2745</v>
      </c>
      <c r="C2751" s="36" t="str">
        <f aca="false">IF(商品マスタ!$C2750="","",商品マスタ!$C2750)</f>
        <v/>
      </c>
      <c r="D2751" s="12" t="str">
        <f aca="false">IF($C2751="","",商品マスタ!$D2750)</f>
        <v/>
      </c>
      <c r="E2751" s="12" t="str">
        <f aca="false">IF($C2751="","",商品マスタ!$G2750)</f>
        <v/>
      </c>
      <c r="F2751" s="12" t="str">
        <f aca="false">IF($C2751="","",IF(商品マスタ!$P2750="","理論",商品マスタ!$P2750))</f>
        <v/>
      </c>
      <c r="G2751" s="17" t="str">
        <f aca="false">IF($C2751="","",N(商品マスタ!$H2750))</f>
        <v/>
      </c>
      <c r="H2751" s="14"/>
      <c r="I2751" s="17" t="str">
        <f aca="false">IF($C2751="","",N($H2751)*N(商品マスタ!$N2750))</f>
        <v/>
      </c>
      <c r="J2751" s="17" t="str">
        <f aca="false">IF($C2751="","",N($I2751)-N($G2751))</f>
        <v/>
      </c>
      <c r="K2751" s="37" t="str">
        <f aca="false">IF($C2751="","",N(商品マスタ!$I2750))</f>
        <v/>
      </c>
      <c r="L2751" s="17" t="str">
        <f aca="false">IF($C2751="","",MAX(1,N(商品マスタ!$J2750)))</f>
        <v/>
      </c>
      <c r="M2751" s="38" t="str">
        <f aca="false">IF($C2751="","",N(TOP!$C$16)*N($K2751))</f>
        <v/>
      </c>
      <c r="N2751" s="17" t="str">
        <f aca="false">IF($C2751="","",ROUNDUP(N($M2751)/N($L2751),0))</f>
        <v/>
      </c>
      <c r="O2751" s="17" t="str">
        <f aca="false">IF($C2751="","",N(商品マスタ!$R2750))</f>
        <v/>
      </c>
      <c r="P2751" s="17" t="str">
        <f aca="false">IF($C2751="","",IF($F2751="理論",(N($O2751)+N($N2751))-N($G2751),(N($O2751)+N($N2751))-N($I2751)))</f>
        <v/>
      </c>
      <c r="Q2751" s="17" t="str">
        <f aca="false">IF($C2751="","",MAX(1,N(商品マスタ!$K2750)))</f>
        <v/>
      </c>
      <c r="R2751" s="39" t="str">
        <f aca="false">IF($C2751="","",IF(N($P2751)/N($Q2751)&lt;=0,"",ROUNDUP(N($P2751)/N($Q2751),0)))</f>
        <v/>
      </c>
      <c r="S2751" s="14"/>
      <c r="T2751" s="40" t="str">
        <f aca="false">IF($C2751="","",N(商品マスタ!$M2750))</f>
        <v/>
      </c>
      <c r="U2751" s="40" t="str">
        <f aca="false">IF($S2751="","",N($S2751)*N($T2751))</f>
        <v/>
      </c>
      <c r="V2751" s="18"/>
    </row>
    <row r="2752" customFormat="false" ht="15" hidden="false" customHeight="false" outlineLevel="0" collapsed="false">
      <c r="B2752" s="12" t="n">
        <v>2746</v>
      </c>
      <c r="C2752" s="36" t="str">
        <f aca="false">IF(商品マスタ!$C2751="","",商品マスタ!$C2751)</f>
        <v/>
      </c>
      <c r="D2752" s="12" t="str">
        <f aca="false">IF($C2752="","",商品マスタ!$D2751)</f>
        <v/>
      </c>
      <c r="E2752" s="12" t="str">
        <f aca="false">IF($C2752="","",商品マスタ!$G2751)</f>
        <v/>
      </c>
      <c r="F2752" s="12" t="str">
        <f aca="false">IF($C2752="","",IF(商品マスタ!$P2751="","理論",商品マスタ!$P2751))</f>
        <v/>
      </c>
      <c r="G2752" s="17" t="str">
        <f aca="false">IF($C2752="","",N(商品マスタ!$H2751))</f>
        <v/>
      </c>
      <c r="H2752" s="14"/>
      <c r="I2752" s="17" t="str">
        <f aca="false">IF($C2752="","",N($H2752)*N(商品マスタ!$N2751))</f>
        <v/>
      </c>
      <c r="J2752" s="17" t="str">
        <f aca="false">IF($C2752="","",N($I2752)-N($G2752))</f>
        <v/>
      </c>
      <c r="K2752" s="37" t="str">
        <f aca="false">IF($C2752="","",N(商品マスタ!$I2751))</f>
        <v/>
      </c>
      <c r="L2752" s="17" t="str">
        <f aca="false">IF($C2752="","",MAX(1,N(商品マスタ!$J2751)))</f>
        <v/>
      </c>
      <c r="M2752" s="38" t="str">
        <f aca="false">IF($C2752="","",N(TOP!$C$16)*N($K2752))</f>
        <v/>
      </c>
      <c r="N2752" s="17" t="str">
        <f aca="false">IF($C2752="","",ROUNDUP(N($M2752)/N($L2752),0))</f>
        <v/>
      </c>
      <c r="O2752" s="17" t="str">
        <f aca="false">IF($C2752="","",N(商品マスタ!$R2751))</f>
        <v/>
      </c>
      <c r="P2752" s="17" t="str">
        <f aca="false">IF($C2752="","",IF($F2752="理論",(N($O2752)+N($N2752))-N($G2752),(N($O2752)+N($N2752))-N($I2752)))</f>
        <v/>
      </c>
      <c r="Q2752" s="17" t="str">
        <f aca="false">IF($C2752="","",MAX(1,N(商品マスタ!$K2751)))</f>
        <v/>
      </c>
      <c r="R2752" s="39" t="str">
        <f aca="false">IF($C2752="","",IF(N($P2752)/N($Q2752)&lt;=0,"",ROUNDUP(N($P2752)/N($Q2752),0)))</f>
        <v/>
      </c>
      <c r="S2752" s="14"/>
      <c r="T2752" s="40" t="str">
        <f aca="false">IF($C2752="","",N(商品マスタ!$M2751))</f>
        <v/>
      </c>
      <c r="U2752" s="40" t="str">
        <f aca="false">IF($S2752="","",N($S2752)*N($T2752))</f>
        <v/>
      </c>
      <c r="V2752" s="18"/>
    </row>
    <row r="2753" customFormat="false" ht="15" hidden="false" customHeight="false" outlineLevel="0" collapsed="false">
      <c r="B2753" s="12" t="n">
        <v>2747</v>
      </c>
      <c r="C2753" s="36" t="str">
        <f aca="false">IF(商品マスタ!$C2752="","",商品マスタ!$C2752)</f>
        <v/>
      </c>
      <c r="D2753" s="12" t="str">
        <f aca="false">IF($C2753="","",商品マスタ!$D2752)</f>
        <v/>
      </c>
      <c r="E2753" s="12" t="str">
        <f aca="false">IF($C2753="","",商品マスタ!$G2752)</f>
        <v/>
      </c>
      <c r="F2753" s="12" t="str">
        <f aca="false">IF($C2753="","",IF(商品マスタ!$P2752="","理論",商品マスタ!$P2752))</f>
        <v/>
      </c>
      <c r="G2753" s="17" t="str">
        <f aca="false">IF($C2753="","",N(商品マスタ!$H2752))</f>
        <v/>
      </c>
      <c r="H2753" s="14"/>
      <c r="I2753" s="17" t="str">
        <f aca="false">IF($C2753="","",N($H2753)*N(商品マスタ!$N2752))</f>
        <v/>
      </c>
      <c r="J2753" s="17" t="str">
        <f aca="false">IF($C2753="","",N($I2753)-N($G2753))</f>
        <v/>
      </c>
      <c r="K2753" s="37" t="str">
        <f aca="false">IF($C2753="","",N(商品マスタ!$I2752))</f>
        <v/>
      </c>
      <c r="L2753" s="17" t="str">
        <f aca="false">IF($C2753="","",MAX(1,N(商品マスタ!$J2752)))</f>
        <v/>
      </c>
      <c r="M2753" s="38" t="str">
        <f aca="false">IF($C2753="","",N(TOP!$C$16)*N($K2753))</f>
        <v/>
      </c>
      <c r="N2753" s="17" t="str">
        <f aca="false">IF($C2753="","",ROUNDUP(N($M2753)/N($L2753),0))</f>
        <v/>
      </c>
      <c r="O2753" s="17" t="str">
        <f aca="false">IF($C2753="","",N(商品マスタ!$R2752))</f>
        <v/>
      </c>
      <c r="P2753" s="17" t="str">
        <f aca="false">IF($C2753="","",IF($F2753="理論",(N($O2753)+N($N2753))-N($G2753),(N($O2753)+N($N2753))-N($I2753)))</f>
        <v/>
      </c>
      <c r="Q2753" s="17" t="str">
        <f aca="false">IF($C2753="","",MAX(1,N(商品マスタ!$K2752)))</f>
        <v/>
      </c>
      <c r="R2753" s="39" t="str">
        <f aca="false">IF($C2753="","",IF(N($P2753)/N($Q2753)&lt;=0,"",ROUNDUP(N($P2753)/N($Q2753),0)))</f>
        <v/>
      </c>
      <c r="S2753" s="14"/>
      <c r="T2753" s="40" t="str">
        <f aca="false">IF($C2753="","",N(商品マスタ!$M2752))</f>
        <v/>
      </c>
      <c r="U2753" s="40" t="str">
        <f aca="false">IF($S2753="","",N($S2753)*N($T2753))</f>
        <v/>
      </c>
      <c r="V2753" s="18"/>
    </row>
    <row r="2754" customFormat="false" ht="15" hidden="false" customHeight="false" outlineLevel="0" collapsed="false">
      <c r="B2754" s="12" t="n">
        <v>2748</v>
      </c>
      <c r="C2754" s="36" t="str">
        <f aca="false">IF(商品マスタ!$C2753="","",商品マスタ!$C2753)</f>
        <v/>
      </c>
      <c r="D2754" s="12" t="str">
        <f aca="false">IF($C2754="","",商品マスタ!$D2753)</f>
        <v/>
      </c>
      <c r="E2754" s="12" t="str">
        <f aca="false">IF($C2754="","",商品マスタ!$G2753)</f>
        <v/>
      </c>
      <c r="F2754" s="12" t="str">
        <f aca="false">IF($C2754="","",IF(商品マスタ!$P2753="","理論",商品マスタ!$P2753))</f>
        <v/>
      </c>
      <c r="G2754" s="17" t="str">
        <f aca="false">IF($C2754="","",N(商品マスタ!$H2753))</f>
        <v/>
      </c>
      <c r="H2754" s="14"/>
      <c r="I2754" s="17" t="str">
        <f aca="false">IF($C2754="","",N($H2754)*N(商品マスタ!$N2753))</f>
        <v/>
      </c>
      <c r="J2754" s="17" t="str">
        <f aca="false">IF($C2754="","",N($I2754)-N($G2754))</f>
        <v/>
      </c>
      <c r="K2754" s="37" t="str">
        <f aca="false">IF($C2754="","",N(商品マスタ!$I2753))</f>
        <v/>
      </c>
      <c r="L2754" s="17" t="str">
        <f aca="false">IF($C2754="","",MAX(1,N(商品マスタ!$J2753)))</f>
        <v/>
      </c>
      <c r="M2754" s="38" t="str">
        <f aca="false">IF($C2754="","",N(TOP!$C$16)*N($K2754))</f>
        <v/>
      </c>
      <c r="N2754" s="17" t="str">
        <f aca="false">IF($C2754="","",ROUNDUP(N($M2754)/N($L2754),0))</f>
        <v/>
      </c>
      <c r="O2754" s="17" t="str">
        <f aca="false">IF($C2754="","",N(商品マスタ!$R2753))</f>
        <v/>
      </c>
      <c r="P2754" s="17" t="str">
        <f aca="false">IF($C2754="","",IF($F2754="理論",(N($O2754)+N($N2754))-N($G2754),(N($O2754)+N($N2754))-N($I2754)))</f>
        <v/>
      </c>
      <c r="Q2754" s="17" t="str">
        <f aca="false">IF($C2754="","",MAX(1,N(商品マスタ!$K2753)))</f>
        <v/>
      </c>
      <c r="R2754" s="39" t="str">
        <f aca="false">IF($C2754="","",IF(N($P2754)/N($Q2754)&lt;=0,"",ROUNDUP(N($P2754)/N($Q2754),0)))</f>
        <v/>
      </c>
      <c r="S2754" s="14"/>
      <c r="T2754" s="40" t="str">
        <f aca="false">IF($C2754="","",N(商品マスタ!$M2753))</f>
        <v/>
      </c>
      <c r="U2754" s="40" t="str">
        <f aca="false">IF($S2754="","",N($S2754)*N($T2754))</f>
        <v/>
      </c>
      <c r="V2754" s="18"/>
    </row>
    <row r="2755" customFormat="false" ht="15" hidden="false" customHeight="false" outlineLevel="0" collapsed="false">
      <c r="B2755" s="12" t="n">
        <v>2749</v>
      </c>
      <c r="C2755" s="36" t="str">
        <f aca="false">IF(商品マスタ!$C2754="","",商品マスタ!$C2754)</f>
        <v/>
      </c>
      <c r="D2755" s="12" t="str">
        <f aca="false">IF($C2755="","",商品マスタ!$D2754)</f>
        <v/>
      </c>
      <c r="E2755" s="12" t="str">
        <f aca="false">IF($C2755="","",商品マスタ!$G2754)</f>
        <v/>
      </c>
      <c r="F2755" s="12" t="str">
        <f aca="false">IF($C2755="","",IF(商品マスタ!$P2754="","理論",商品マスタ!$P2754))</f>
        <v/>
      </c>
      <c r="G2755" s="17" t="str">
        <f aca="false">IF($C2755="","",N(商品マスタ!$H2754))</f>
        <v/>
      </c>
      <c r="H2755" s="14"/>
      <c r="I2755" s="17" t="str">
        <f aca="false">IF($C2755="","",N($H2755)*N(商品マスタ!$N2754))</f>
        <v/>
      </c>
      <c r="J2755" s="17" t="str">
        <f aca="false">IF($C2755="","",N($I2755)-N($G2755))</f>
        <v/>
      </c>
      <c r="K2755" s="37" t="str">
        <f aca="false">IF($C2755="","",N(商品マスタ!$I2754))</f>
        <v/>
      </c>
      <c r="L2755" s="17" t="str">
        <f aca="false">IF($C2755="","",MAX(1,N(商品マスタ!$J2754)))</f>
        <v/>
      </c>
      <c r="M2755" s="38" t="str">
        <f aca="false">IF($C2755="","",N(TOP!$C$16)*N($K2755))</f>
        <v/>
      </c>
      <c r="N2755" s="17" t="str">
        <f aca="false">IF($C2755="","",ROUNDUP(N($M2755)/N($L2755),0))</f>
        <v/>
      </c>
      <c r="O2755" s="17" t="str">
        <f aca="false">IF($C2755="","",N(商品マスタ!$R2754))</f>
        <v/>
      </c>
      <c r="P2755" s="17" t="str">
        <f aca="false">IF($C2755="","",IF($F2755="理論",(N($O2755)+N($N2755))-N($G2755),(N($O2755)+N($N2755))-N($I2755)))</f>
        <v/>
      </c>
      <c r="Q2755" s="17" t="str">
        <f aca="false">IF($C2755="","",MAX(1,N(商品マスタ!$K2754)))</f>
        <v/>
      </c>
      <c r="R2755" s="39" t="str">
        <f aca="false">IF($C2755="","",IF(N($P2755)/N($Q2755)&lt;=0,"",ROUNDUP(N($P2755)/N($Q2755),0)))</f>
        <v/>
      </c>
      <c r="S2755" s="14"/>
      <c r="T2755" s="40" t="str">
        <f aca="false">IF($C2755="","",N(商品マスタ!$M2754))</f>
        <v/>
      </c>
      <c r="U2755" s="40" t="str">
        <f aca="false">IF($S2755="","",N($S2755)*N($T2755))</f>
        <v/>
      </c>
      <c r="V2755" s="18"/>
    </row>
    <row r="2756" customFormat="false" ht="15" hidden="false" customHeight="false" outlineLevel="0" collapsed="false">
      <c r="B2756" s="12" t="n">
        <v>2750</v>
      </c>
      <c r="C2756" s="36" t="str">
        <f aca="false">IF(商品マスタ!$C2755="","",商品マスタ!$C2755)</f>
        <v/>
      </c>
      <c r="D2756" s="12" t="str">
        <f aca="false">IF($C2756="","",商品マスタ!$D2755)</f>
        <v/>
      </c>
      <c r="E2756" s="12" t="str">
        <f aca="false">IF($C2756="","",商品マスタ!$G2755)</f>
        <v/>
      </c>
      <c r="F2756" s="12" t="str">
        <f aca="false">IF($C2756="","",IF(商品マスタ!$P2755="","理論",商品マスタ!$P2755))</f>
        <v/>
      </c>
      <c r="G2756" s="17" t="str">
        <f aca="false">IF($C2756="","",N(商品マスタ!$H2755))</f>
        <v/>
      </c>
      <c r="H2756" s="14"/>
      <c r="I2756" s="17" t="str">
        <f aca="false">IF($C2756="","",N($H2756)*N(商品マスタ!$N2755))</f>
        <v/>
      </c>
      <c r="J2756" s="17" t="str">
        <f aca="false">IF($C2756="","",N($I2756)-N($G2756))</f>
        <v/>
      </c>
      <c r="K2756" s="37" t="str">
        <f aca="false">IF($C2756="","",N(商品マスタ!$I2755))</f>
        <v/>
      </c>
      <c r="L2756" s="17" t="str">
        <f aca="false">IF($C2756="","",MAX(1,N(商品マスタ!$J2755)))</f>
        <v/>
      </c>
      <c r="M2756" s="38" t="str">
        <f aca="false">IF($C2756="","",N(TOP!$C$16)*N($K2756))</f>
        <v/>
      </c>
      <c r="N2756" s="17" t="str">
        <f aca="false">IF($C2756="","",ROUNDUP(N($M2756)/N($L2756),0))</f>
        <v/>
      </c>
      <c r="O2756" s="17" t="str">
        <f aca="false">IF($C2756="","",N(商品マスタ!$R2755))</f>
        <v/>
      </c>
      <c r="P2756" s="17" t="str">
        <f aca="false">IF($C2756="","",IF($F2756="理論",(N($O2756)+N($N2756))-N($G2756),(N($O2756)+N($N2756))-N($I2756)))</f>
        <v/>
      </c>
      <c r="Q2756" s="17" t="str">
        <f aca="false">IF($C2756="","",MAX(1,N(商品マスタ!$K2755)))</f>
        <v/>
      </c>
      <c r="R2756" s="39" t="str">
        <f aca="false">IF($C2756="","",IF(N($P2756)/N($Q2756)&lt;=0,"",ROUNDUP(N($P2756)/N($Q2756),0)))</f>
        <v/>
      </c>
      <c r="S2756" s="14"/>
      <c r="T2756" s="40" t="str">
        <f aca="false">IF($C2756="","",N(商品マスタ!$M2755))</f>
        <v/>
      </c>
      <c r="U2756" s="40" t="str">
        <f aca="false">IF($S2756="","",N($S2756)*N($T2756))</f>
        <v/>
      </c>
      <c r="V2756" s="18"/>
    </row>
    <row r="2757" customFormat="false" ht="15" hidden="false" customHeight="false" outlineLevel="0" collapsed="false">
      <c r="B2757" s="12" t="n">
        <v>2751</v>
      </c>
      <c r="C2757" s="36" t="str">
        <f aca="false">IF(商品マスタ!$C2756="","",商品マスタ!$C2756)</f>
        <v/>
      </c>
      <c r="D2757" s="12" t="str">
        <f aca="false">IF($C2757="","",商品マスタ!$D2756)</f>
        <v/>
      </c>
      <c r="E2757" s="12" t="str">
        <f aca="false">IF($C2757="","",商品マスタ!$G2756)</f>
        <v/>
      </c>
      <c r="F2757" s="12" t="str">
        <f aca="false">IF($C2757="","",IF(商品マスタ!$P2756="","理論",商品マスタ!$P2756))</f>
        <v/>
      </c>
      <c r="G2757" s="17" t="str">
        <f aca="false">IF($C2757="","",N(商品マスタ!$H2756))</f>
        <v/>
      </c>
      <c r="H2757" s="14"/>
      <c r="I2757" s="17" t="str">
        <f aca="false">IF($C2757="","",N($H2757)*N(商品マスタ!$N2756))</f>
        <v/>
      </c>
      <c r="J2757" s="17" t="str">
        <f aca="false">IF($C2757="","",N($I2757)-N($G2757))</f>
        <v/>
      </c>
      <c r="K2757" s="37" t="str">
        <f aca="false">IF($C2757="","",N(商品マスタ!$I2756))</f>
        <v/>
      </c>
      <c r="L2757" s="17" t="str">
        <f aca="false">IF($C2757="","",MAX(1,N(商品マスタ!$J2756)))</f>
        <v/>
      </c>
      <c r="M2757" s="38" t="str">
        <f aca="false">IF($C2757="","",N(TOP!$C$16)*N($K2757))</f>
        <v/>
      </c>
      <c r="N2757" s="17" t="str">
        <f aca="false">IF($C2757="","",ROUNDUP(N($M2757)/N($L2757),0))</f>
        <v/>
      </c>
      <c r="O2757" s="17" t="str">
        <f aca="false">IF($C2757="","",N(商品マスタ!$R2756))</f>
        <v/>
      </c>
      <c r="P2757" s="17" t="str">
        <f aca="false">IF($C2757="","",IF($F2757="理論",(N($O2757)+N($N2757))-N($G2757),(N($O2757)+N($N2757))-N($I2757)))</f>
        <v/>
      </c>
      <c r="Q2757" s="17" t="str">
        <f aca="false">IF($C2757="","",MAX(1,N(商品マスタ!$K2756)))</f>
        <v/>
      </c>
      <c r="R2757" s="39" t="str">
        <f aca="false">IF($C2757="","",IF(N($P2757)/N($Q2757)&lt;=0,"",ROUNDUP(N($P2757)/N($Q2757),0)))</f>
        <v/>
      </c>
      <c r="S2757" s="14"/>
      <c r="T2757" s="40" t="str">
        <f aca="false">IF($C2757="","",N(商品マスタ!$M2756))</f>
        <v/>
      </c>
      <c r="U2757" s="40" t="str">
        <f aca="false">IF($S2757="","",N($S2757)*N($T2757))</f>
        <v/>
      </c>
      <c r="V2757" s="18"/>
    </row>
    <row r="2758" customFormat="false" ht="15" hidden="false" customHeight="false" outlineLevel="0" collapsed="false">
      <c r="B2758" s="12" t="n">
        <v>2752</v>
      </c>
      <c r="C2758" s="36" t="str">
        <f aca="false">IF(商品マスタ!$C2757="","",商品マスタ!$C2757)</f>
        <v/>
      </c>
      <c r="D2758" s="12" t="str">
        <f aca="false">IF($C2758="","",商品マスタ!$D2757)</f>
        <v/>
      </c>
      <c r="E2758" s="12" t="str">
        <f aca="false">IF($C2758="","",商品マスタ!$G2757)</f>
        <v/>
      </c>
      <c r="F2758" s="12" t="str">
        <f aca="false">IF($C2758="","",IF(商品マスタ!$P2757="","理論",商品マスタ!$P2757))</f>
        <v/>
      </c>
      <c r="G2758" s="17" t="str">
        <f aca="false">IF($C2758="","",N(商品マスタ!$H2757))</f>
        <v/>
      </c>
      <c r="H2758" s="14"/>
      <c r="I2758" s="17" t="str">
        <f aca="false">IF($C2758="","",N($H2758)*N(商品マスタ!$N2757))</f>
        <v/>
      </c>
      <c r="J2758" s="17" t="str">
        <f aca="false">IF($C2758="","",N($I2758)-N($G2758))</f>
        <v/>
      </c>
      <c r="K2758" s="37" t="str">
        <f aca="false">IF($C2758="","",N(商品マスタ!$I2757))</f>
        <v/>
      </c>
      <c r="L2758" s="17" t="str">
        <f aca="false">IF($C2758="","",MAX(1,N(商品マスタ!$J2757)))</f>
        <v/>
      </c>
      <c r="M2758" s="38" t="str">
        <f aca="false">IF($C2758="","",N(TOP!$C$16)*N($K2758))</f>
        <v/>
      </c>
      <c r="N2758" s="17" t="str">
        <f aca="false">IF($C2758="","",ROUNDUP(N($M2758)/N($L2758),0))</f>
        <v/>
      </c>
      <c r="O2758" s="17" t="str">
        <f aca="false">IF($C2758="","",N(商品マスタ!$R2757))</f>
        <v/>
      </c>
      <c r="P2758" s="17" t="str">
        <f aca="false">IF($C2758="","",IF($F2758="理論",(N($O2758)+N($N2758))-N($G2758),(N($O2758)+N($N2758))-N($I2758)))</f>
        <v/>
      </c>
      <c r="Q2758" s="17" t="str">
        <f aca="false">IF($C2758="","",MAX(1,N(商品マスタ!$K2757)))</f>
        <v/>
      </c>
      <c r="R2758" s="39" t="str">
        <f aca="false">IF($C2758="","",IF(N($P2758)/N($Q2758)&lt;=0,"",ROUNDUP(N($P2758)/N($Q2758),0)))</f>
        <v/>
      </c>
      <c r="S2758" s="14"/>
      <c r="T2758" s="40" t="str">
        <f aca="false">IF($C2758="","",N(商品マスタ!$M2757))</f>
        <v/>
      </c>
      <c r="U2758" s="40" t="str">
        <f aca="false">IF($S2758="","",N($S2758)*N($T2758))</f>
        <v/>
      </c>
      <c r="V2758" s="18"/>
    </row>
    <row r="2759" customFormat="false" ht="15" hidden="false" customHeight="false" outlineLevel="0" collapsed="false">
      <c r="B2759" s="12" t="n">
        <v>2753</v>
      </c>
      <c r="C2759" s="36" t="str">
        <f aca="false">IF(商品マスタ!$C2758="","",商品マスタ!$C2758)</f>
        <v/>
      </c>
      <c r="D2759" s="12" t="str">
        <f aca="false">IF($C2759="","",商品マスタ!$D2758)</f>
        <v/>
      </c>
      <c r="E2759" s="12" t="str">
        <f aca="false">IF($C2759="","",商品マスタ!$G2758)</f>
        <v/>
      </c>
      <c r="F2759" s="12" t="str">
        <f aca="false">IF($C2759="","",IF(商品マスタ!$P2758="","理論",商品マスタ!$P2758))</f>
        <v/>
      </c>
      <c r="G2759" s="17" t="str">
        <f aca="false">IF($C2759="","",N(商品マスタ!$H2758))</f>
        <v/>
      </c>
      <c r="H2759" s="14"/>
      <c r="I2759" s="17" t="str">
        <f aca="false">IF($C2759="","",N($H2759)*N(商品マスタ!$N2758))</f>
        <v/>
      </c>
      <c r="J2759" s="17" t="str">
        <f aca="false">IF($C2759="","",N($I2759)-N($G2759))</f>
        <v/>
      </c>
      <c r="K2759" s="37" t="str">
        <f aca="false">IF($C2759="","",N(商品マスタ!$I2758))</f>
        <v/>
      </c>
      <c r="L2759" s="17" t="str">
        <f aca="false">IF($C2759="","",MAX(1,N(商品マスタ!$J2758)))</f>
        <v/>
      </c>
      <c r="M2759" s="38" t="str">
        <f aca="false">IF($C2759="","",N(TOP!$C$16)*N($K2759))</f>
        <v/>
      </c>
      <c r="N2759" s="17" t="str">
        <f aca="false">IF($C2759="","",ROUNDUP(N($M2759)/N($L2759),0))</f>
        <v/>
      </c>
      <c r="O2759" s="17" t="str">
        <f aca="false">IF($C2759="","",N(商品マスタ!$R2758))</f>
        <v/>
      </c>
      <c r="P2759" s="17" t="str">
        <f aca="false">IF($C2759="","",IF($F2759="理論",(N($O2759)+N($N2759))-N($G2759),(N($O2759)+N($N2759))-N($I2759)))</f>
        <v/>
      </c>
      <c r="Q2759" s="17" t="str">
        <f aca="false">IF($C2759="","",MAX(1,N(商品マスタ!$K2758)))</f>
        <v/>
      </c>
      <c r="R2759" s="39" t="str">
        <f aca="false">IF($C2759="","",IF(N($P2759)/N($Q2759)&lt;=0,"",ROUNDUP(N($P2759)/N($Q2759),0)))</f>
        <v/>
      </c>
      <c r="S2759" s="14"/>
      <c r="T2759" s="40" t="str">
        <f aca="false">IF($C2759="","",N(商品マスタ!$M2758))</f>
        <v/>
      </c>
      <c r="U2759" s="40" t="str">
        <f aca="false">IF($S2759="","",N($S2759)*N($T2759))</f>
        <v/>
      </c>
      <c r="V2759" s="18"/>
    </row>
    <row r="2760" customFormat="false" ht="15" hidden="false" customHeight="false" outlineLevel="0" collapsed="false">
      <c r="B2760" s="12" t="n">
        <v>2754</v>
      </c>
      <c r="C2760" s="36" t="str">
        <f aca="false">IF(商品マスタ!$C2759="","",商品マスタ!$C2759)</f>
        <v/>
      </c>
      <c r="D2760" s="12" t="str">
        <f aca="false">IF($C2760="","",商品マスタ!$D2759)</f>
        <v/>
      </c>
      <c r="E2760" s="12" t="str">
        <f aca="false">IF($C2760="","",商品マスタ!$G2759)</f>
        <v/>
      </c>
      <c r="F2760" s="12" t="str">
        <f aca="false">IF($C2760="","",IF(商品マスタ!$P2759="","理論",商品マスタ!$P2759))</f>
        <v/>
      </c>
      <c r="G2760" s="17" t="str">
        <f aca="false">IF($C2760="","",N(商品マスタ!$H2759))</f>
        <v/>
      </c>
      <c r="H2760" s="14"/>
      <c r="I2760" s="17" t="str">
        <f aca="false">IF($C2760="","",N($H2760)*N(商品マスタ!$N2759))</f>
        <v/>
      </c>
      <c r="J2760" s="17" t="str">
        <f aca="false">IF($C2760="","",N($I2760)-N($G2760))</f>
        <v/>
      </c>
      <c r="K2760" s="37" t="str">
        <f aca="false">IF($C2760="","",N(商品マスタ!$I2759))</f>
        <v/>
      </c>
      <c r="L2760" s="17" t="str">
        <f aca="false">IF($C2760="","",MAX(1,N(商品マスタ!$J2759)))</f>
        <v/>
      </c>
      <c r="M2760" s="38" t="str">
        <f aca="false">IF($C2760="","",N(TOP!$C$16)*N($K2760))</f>
        <v/>
      </c>
      <c r="N2760" s="17" t="str">
        <f aca="false">IF($C2760="","",ROUNDUP(N($M2760)/N($L2760),0))</f>
        <v/>
      </c>
      <c r="O2760" s="17" t="str">
        <f aca="false">IF($C2760="","",N(商品マスタ!$R2759))</f>
        <v/>
      </c>
      <c r="P2760" s="17" t="str">
        <f aca="false">IF($C2760="","",IF($F2760="理論",(N($O2760)+N($N2760))-N($G2760),(N($O2760)+N($N2760))-N($I2760)))</f>
        <v/>
      </c>
      <c r="Q2760" s="17" t="str">
        <f aca="false">IF($C2760="","",MAX(1,N(商品マスタ!$K2759)))</f>
        <v/>
      </c>
      <c r="R2760" s="39" t="str">
        <f aca="false">IF($C2760="","",IF(N($P2760)/N($Q2760)&lt;=0,"",ROUNDUP(N($P2760)/N($Q2760),0)))</f>
        <v/>
      </c>
      <c r="S2760" s="14"/>
      <c r="T2760" s="40" t="str">
        <f aca="false">IF($C2760="","",N(商品マスタ!$M2759))</f>
        <v/>
      </c>
      <c r="U2760" s="40" t="str">
        <f aca="false">IF($S2760="","",N($S2760)*N($T2760))</f>
        <v/>
      </c>
      <c r="V2760" s="18"/>
    </row>
    <row r="2761" customFormat="false" ht="15" hidden="false" customHeight="false" outlineLevel="0" collapsed="false">
      <c r="B2761" s="12" t="n">
        <v>2755</v>
      </c>
      <c r="C2761" s="36" t="str">
        <f aca="false">IF(商品マスタ!$C2760="","",商品マスタ!$C2760)</f>
        <v/>
      </c>
      <c r="D2761" s="12" t="str">
        <f aca="false">IF($C2761="","",商品マスタ!$D2760)</f>
        <v/>
      </c>
      <c r="E2761" s="12" t="str">
        <f aca="false">IF($C2761="","",商品マスタ!$G2760)</f>
        <v/>
      </c>
      <c r="F2761" s="12" t="str">
        <f aca="false">IF($C2761="","",IF(商品マスタ!$P2760="","理論",商品マスタ!$P2760))</f>
        <v/>
      </c>
      <c r="G2761" s="17" t="str">
        <f aca="false">IF($C2761="","",N(商品マスタ!$H2760))</f>
        <v/>
      </c>
      <c r="H2761" s="14"/>
      <c r="I2761" s="17" t="str">
        <f aca="false">IF($C2761="","",N($H2761)*N(商品マスタ!$N2760))</f>
        <v/>
      </c>
      <c r="J2761" s="17" t="str">
        <f aca="false">IF($C2761="","",N($I2761)-N($G2761))</f>
        <v/>
      </c>
      <c r="K2761" s="37" t="str">
        <f aca="false">IF($C2761="","",N(商品マスタ!$I2760))</f>
        <v/>
      </c>
      <c r="L2761" s="17" t="str">
        <f aca="false">IF($C2761="","",MAX(1,N(商品マスタ!$J2760)))</f>
        <v/>
      </c>
      <c r="M2761" s="38" t="str">
        <f aca="false">IF($C2761="","",N(TOP!$C$16)*N($K2761))</f>
        <v/>
      </c>
      <c r="N2761" s="17" t="str">
        <f aca="false">IF($C2761="","",ROUNDUP(N($M2761)/N($L2761),0))</f>
        <v/>
      </c>
      <c r="O2761" s="17" t="str">
        <f aca="false">IF($C2761="","",N(商品マスタ!$R2760))</f>
        <v/>
      </c>
      <c r="P2761" s="17" t="str">
        <f aca="false">IF($C2761="","",IF($F2761="理論",(N($O2761)+N($N2761))-N($G2761),(N($O2761)+N($N2761))-N($I2761)))</f>
        <v/>
      </c>
      <c r="Q2761" s="17" t="str">
        <f aca="false">IF($C2761="","",MAX(1,N(商品マスタ!$K2760)))</f>
        <v/>
      </c>
      <c r="R2761" s="39" t="str">
        <f aca="false">IF($C2761="","",IF(N($P2761)/N($Q2761)&lt;=0,"",ROUNDUP(N($P2761)/N($Q2761),0)))</f>
        <v/>
      </c>
      <c r="S2761" s="14"/>
      <c r="T2761" s="40" t="str">
        <f aca="false">IF($C2761="","",N(商品マスタ!$M2760))</f>
        <v/>
      </c>
      <c r="U2761" s="40" t="str">
        <f aca="false">IF($S2761="","",N($S2761)*N($T2761))</f>
        <v/>
      </c>
      <c r="V2761" s="18"/>
    </row>
    <row r="2762" customFormat="false" ht="15" hidden="false" customHeight="false" outlineLevel="0" collapsed="false">
      <c r="B2762" s="12" t="n">
        <v>2756</v>
      </c>
      <c r="C2762" s="36" t="str">
        <f aca="false">IF(商品マスタ!$C2761="","",商品マスタ!$C2761)</f>
        <v/>
      </c>
      <c r="D2762" s="12" t="str">
        <f aca="false">IF($C2762="","",商品マスタ!$D2761)</f>
        <v/>
      </c>
      <c r="E2762" s="12" t="str">
        <f aca="false">IF($C2762="","",商品マスタ!$G2761)</f>
        <v/>
      </c>
      <c r="F2762" s="12" t="str">
        <f aca="false">IF($C2762="","",IF(商品マスタ!$P2761="","理論",商品マスタ!$P2761))</f>
        <v/>
      </c>
      <c r="G2762" s="17" t="str">
        <f aca="false">IF($C2762="","",N(商品マスタ!$H2761))</f>
        <v/>
      </c>
      <c r="H2762" s="14"/>
      <c r="I2762" s="17" t="str">
        <f aca="false">IF($C2762="","",N($H2762)*N(商品マスタ!$N2761))</f>
        <v/>
      </c>
      <c r="J2762" s="17" t="str">
        <f aca="false">IF($C2762="","",N($I2762)-N($G2762))</f>
        <v/>
      </c>
      <c r="K2762" s="37" t="str">
        <f aca="false">IF($C2762="","",N(商品マスタ!$I2761))</f>
        <v/>
      </c>
      <c r="L2762" s="17" t="str">
        <f aca="false">IF($C2762="","",MAX(1,N(商品マスタ!$J2761)))</f>
        <v/>
      </c>
      <c r="M2762" s="38" t="str">
        <f aca="false">IF($C2762="","",N(TOP!$C$16)*N($K2762))</f>
        <v/>
      </c>
      <c r="N2762" s="17" t="str">
        <f aca="false">IF($C2762="","",ROUNDUP(N($M2762)/N($L2762),0))</f>
        <v/>
      </c>
      <c r="O2762" s="17" t="str">
        <f aca="false">IF($C2762="","",N(商品マスタ!$R2761))</f>
        <v/>
      </c>
      <c r="P2762" s="17" t="str">
        <f aca="false">IF($C2762="","",IF($F2762="理論",(N($O2762)+N($N2762))-N($G2762),(N($O2762)+N($N2762))-N($I2762)))</f>
        <v/>
      </c>
      <c r="Q2762" s="17" t="str">
        <f aca="false">IF($C2762="","",MAX(1,N(商品マスタ!$K2761)))</f>
        <v/>
      </c>
      <c r="R2762" s="39" t="str">
        <f aca="false">IF($C2762="","",IF(N($P2762)/N($Q2762)&lt;=0,"",ROUNDUP(N($P2762)/N($Q2762),0)))</f>
        <v/>
      </c>
      <c r="S2762" s="14"/>
      <c r="T2762" s="40" t="str">
        <f aca="false">IF($C2762="","",N(商品マスタ!$M2761))</f>
        <v/>
      </c>
      <c r="U2762" s="40" t="str">
        <f aca="false">IF($S2762="","",N($S2762)*N($T2762))</f>
        <v/>
      </c>
      <c r="V2762" s="18"/>
    </row>
    <row r="2763" customFormat="false" ht="15" hidden="false" customHeight="false" outlineLevel="0" collapsed="false">
      <c r="B2763" s="12" t="n">
        <v>2757</v>
      </c>
      <c r="C2763" s="36" t="str">
        <f aca="false">IF(商品マスタ!$C2762="","",商品マスタ!$C2762)</f>
        <v/>
      </c>
      <c r="D2763" s="12" t="str">
        <f aca="false">IF($C2763="","",商品マスタ!$D2762)</f>
        <v/>
      </c>
      <c r="E2763" s="12" t="str">
        <f aca="false">IF($C2763="","",商品マスタ!$G2762)</f>
        <v/>
      </c>
      <c r="F2763" s="12" t="str">
        <f aca="false">IF($C2763="","",IF(商品マスタ!$P2762="","理論",商品マスタ!$P2762))</f>
        <v/>
      </c>
      <c r="G2763" s="17" t="str">
        <f aca="false">IF($C2763="","",N(商品マスタ!$H2762))</f>
        <v/>
      </c>
      <c r="H2763" s="14"/>
      <c r="I2763" s="17" t="str">
        <f aca="false">IF($C2763="","",N($H2763)*N(商品マスタ!$N2762))</f>
        <v/>
      </c>
      <c r="J2763" s="17" t="str">
        <f aca="false">IF($C2763="","",N($I2763)-N($G2763))</f>
        <v/>
      </c>
      <c r="K2763" s="37" t="str">
        <f aca="false">IF($C2763="","",N(商品マスタ!$I2762))</f>
        <v/>
      </c>
      <c r="L2763" s="17" t="str">
        <f aca="false">IF($C2763="","",MAX(1,N(商品マスタ!$J2762)))</f>
        <v/>
      </c>
      <c r="M2763" s="38" t="str">
        <f aca="false">IF($C2763="","",N(TOP!$C$16)*N($K2763))</f>
        <v/>
      </c>
      <c r="N2763" s="17" t="str">
        <f aca="false">IF($C2763="","",ROUNDUP(N($M2763)/N($L2763),0))</f>
        <v/>
      </c>
      <c r="O2763" s="17" t="str">
        <f aca="false">IF($C2763="","",N(商品マスタ!$R2762))</f>
        <v/>
      </c>
      <c r="P2763" s="17" t="str">
        <f aca="false">IF($C2763="","",IF($F2763="理論",(N($O2763)+N($N2763))-N($G2763),(N($O2763)+N($N2763))-N($I2763)))</f>
        <v/>
      </c>
      <c r="Q2763" s="17" t="str">
        <f aca="false">IF($C2763="","",MAX(1,N(商品マスタ!$K2762)))</f>
        <v/>
      </c>
      <c r="R2763" s="39" t="str">
        <f aca="false">IF($C2763="","",IF(N($P2763)/N($Q2763)&lt;=0,"",ROUNDUP(N($P2763)/N($Q2763),0)))</f>
        <v/>
      </c>
      <c r="S2763" s="14"/>
      <c r="T2763" s="40" t="str">
        <f aca="false">IF($C2763="","",N(商品マスタ!$M2762))</f>
        <v/>
      </c>
      <c r="U2763" s="40" t="str">
        <f aca="false">IF($S2763="","",N($S2763)*N($T2763))</f>
        <v/>
      </c>
      <c r="V2763" s="18"/>
    </row>
    <row r="2764" customFormat="false" ht="15" hidden="false" customHeight="false" outlineLevel="0" collapsed="false">
      <c r="B2764" s="12" t="n">
        <v>2758</v>
      </c>
      <c r="C2764" s="36" t="str">
        <f aca="false">IF(商品マスタ!$C2763="","",商品マスタ!$C2763)</f>
        <v/>
      </c>
      <c r="D2764" s="12" t="str">
        <f aca="false">IF($C2764="","",商品マスタ!$D2763)</f>
        <v/>
      </c>
      <c r="E2764" s="12" t="str">
        <f aca="false">IF($C2764="","",商品マスタ!$G2763)</f>
        <v/>
      </c>
      <c r="F2764" s="12" t="str">
        <f aca="false">IF($C2764="","",IF(商品マスタ!$P2763="","理論",商品マスタ!$P2763))</f>
        <v/>
      </c>
      <c r="G2764" s="17" t="str">
        <f aca="false">IF($C2764="","",N(商品マスタ!$H2763))</f>
        <v/>
      </c>
      <c r="H2764" s="14"/>
      <c r="I2764" s="17" t="str">
        <f aca="false">IF($C2764="","",N($H2764)*N(商品マスタ!$N2763))</f>
        <v/>
      </c>
      <c r="J2764" s="17" t="str">
        <f aca="false">IF($C2764="","",N($I2764)-N($G2764))</f>
        <v/>
      </c>
      <c r="K2764" s="37" t="str">
        <f aca="false">IF($C2764="","",N(商品マスタ!$I2763))</f>
        <v/>
      </c>
      <c r="L2764" s="17" t="str">
        <f aca="false">IF($C2764="","",MAX(1,N(商品マスタ!$J2763)))</f>
        <v/>
      </c>
      <c r="M2764" s="38" t="str">
        <f aca="false">IF($C2764="","",N(TOP!$C$16)*N($K2764))</f>
        <v/>
      </c>
      <c r="N2764" s="17" t="str">
        <f aca="false">IF($C2764="","",ROUNDUP(N($M2764)/N($L2764),0))</f>
        <v/>
      </c>
      <c r="O2764" s="17" t="str">
        <f aca="false">IF($C2764="","",N(商品マスタ!$R2763))</f>
        <v/>
      </c>
      <c r="P2764" s="17" t="str">
        <f aca="false">IF($C2764="","",IF($F2764="理論",(N($O2764)+N($N2764))-N($G2764),(N($O2764)+N($N2764))-N($I2764)))</f>
        <v/>
      </c>
      <c r="Q2764" s="17" t="str">
        <f aca="false">IF($C2764="","",MAX(1,N(商品マスタ!$K2763)))</f>
        <v/>
      </c>
      <c r="R2764" s="39" t="str">
        <f aca="false">IF($C2764="","",IF(N($P2764)/N($Q2764)&lt;=0,"",ROUNDUP(N($P2764)/N($Q2764),0)))</f>
        <v/>
      </c>
      <c r="S2764" s="14"/>
      <c r="T2764" s="40" t="str">
        <f aca="false">IF($C2764="","",N(商品マスタ!$M2763))</f>
        <v/>
      </c>
      <c r="U2764" s="40" t="str">
        <f aca="false">IF($S2764="","",N($S2764)*N($T2764))</f>
        <v/>
      </c>
      <c r="V2764" s="18"/>
    </row>
    <row r="2765" customFormat="false" ht="15" hidden="false" customHeight="false" outlineLevel="0" collapsed="false">
      <c r="B2765" s="12" t="n">
        <v>2759</v>
      </c>
      <c r="C2765" s="36" t="str">
        <f aca="false">IF(商品マスタ!$C2764="","",商品マスタ!$C2764)</f>
        <v/>
      </c>
      <c r="D2765" s="12" t="str">
        <f aca="false">IF($C2765="","",商品マスタ!$D2764)</f>
        <v/>
      </c>
      <c r="E2765" s="12" t="str">
        <f aca="false">IF($C2765="","",商品マスタ!$G2764)</f>
        <v/>
      </c>
      <c r="F2765" s="12" t="str">
        <f aca="false">IF($C2765="","",IF(商品マスタ!$P2764="","理論",商品マスタ!$P2764))</f>
        <v/>
      </c>
      <c r="G2765" s="17" t="str">
        <f aca="false">IF($C2765="","",N(商品マスタ!$H2764))</f>
        <v/>
      </c>
      <c r="H2765" s="14"/>
      <c r="I2765" s="17" t="str">
        <f aca="false">IF($C2765="","",N($H2765)*N(商品マスタ!$N2764))</f>
        <v/>
      </c>
      <c r="J2765" s="17" t="str">
        <f aca="false">IF($C2765="","",N($I2765)-N($G2765))</f>
        <v/>
      </c>
      <c r="K2765" s="37" t="str">
        <f aca="false">IF($C2765="","",N(商品マスタ!$I2764))</f>
        <v/>
      </c>
      <c r="L2765" s="17" t="str">
        <f aca="false">IF($C2765="","",MAX(1,N(商品マスタ!$J2764)))</f>
        <v/>
      </c>
      <c r="M2765" s="38" t="str">
        <f aca="false">IF($C2765="","",N(TOP!$C$16)*N($K2765))</f>
        <v/>
      </c>
      <c r="N2765" s="17" t="str">
        <f aca="false">IF($C2765="","",ROUNDUP(N($M2765)/N($L2765),0))</f>
        <v/>
      </c>
      <c r="O2765" s="17" t="str">
        <f aca="false">IF($C2765="","",N(商品マスタ!$R2764))</f>
        <v/>
      </c>
      <c r="P2765" s="17" t="str">
        <f aca="false">IF($C2765="","",IF($F2765="理論",(N($O2765)+N($N2765))-N($G2765),(N($O2765)+N($N2765))-N($I2765)))</f>
        <v/>
      </c>
      <c r="Q2765" s="17" t="str">
        <f aca="false">IF($C2765="","",MAX(1,N(商品マスタ!$K2764)))</f>
        <v/>
      </c>
      <c r="R2765" s="39" t="str">
        <f aca="false">IF($C2765="","",IF(N($P2765)/N($Q2765)&lt;=0,"",ROUNDUP(N($P2765)/N($Q2765),0)))</f>
        <v/>
      </c>
      <c r="S2765" s="14"/>
      <c r="T2765" s="40" t="str">
        <f aca="false">IF($C2765="","",N(商品マスタ!$M2764))</f>
        <v/>
      </c>
      <c r="U2765" s="40" t="str">
        <f aca="false">IF($S2765="","",N($S2765)*N($T2765))</f>
        <v/>
      </c>
      <c r="V2765" s="18"/>
    </row>
    <row r="2766" customFormat="false" ht="15" hidden="false" customHeight="false" outlineLevel="0" collapsed="false">
      <c r="B2766" s="12" t="n">
        <v>2760</v>
      </c>
      <c r="C2766" s="36" t="str">
        <f aca="false">IF(商品マスタ!$C2765="","",商品マスタ!$C2765)</f>
        <v/>
      </c>
      <c r="D2766" s="12" t="str">
        <f aca="false">IF($C2766="","",商品マスタ!$D2765)</f>
        <v/>
      </c>
      <c r="E2766" s="12" t="str">
        <f aca="false">IF($C2766="","",商品マスタ!$G2765)</f>
        <v/>
      </c>
      <c r="F2766" s="12" t="str">
        <f aca="false">IF($C2766="","",IF(商品マスタ!$P2765="","理論",商品マスタ!$P2765))</f>
        <v/>
      </c>
      <c r="G2766" s="17" t="str">
        <f aca="false">IF($C2766="","",N(商品マスタ!$H2765))</f>
        <v/>
      </c>
      <c r="H2766" s="14"/>
      <c r="I2766" s="17" t="str">
        <f aca="false">IF($C2766="","",N($H2766)*N(商品マスタ!$N2765))</f>
        <v/>
      </c>
      <c r="J2766" s="17" t="str">
        <f aca="false">IF($C2766="","",N($I2766)-N($G2766))</f>
        <v/>
      </c>
      <c r="K2766" s="37" t="str">
        <f aca="false">IF($C2766="","",N(商品マスタ!$I2765))</f>
        <v/>
      </c>
      <c r="L2766" s="17" t="str">
        <f aca="false">IF($C2766="","",MAX(1,N(商品マスタ!$J2765)))</f>
        <v/>
      </c>
      <c r="M2766" s="38" t="str">
        <f aca="false">IF($C2766="","",N(TOP!$C$16)*N($K2766))</f>
        <v/>
      </c>
      <c r="N2766" s="17" t="str">
        <f aca="false">IF($C2766="","",ROUNDUP(N($M2766)/N($L2766),0))</f>
        <v/>
      </c>
      <c r="O2766" s="17" t="str">
        <f aca="false">IF($C2766="","",N(商品マスタ!$R2765))</f>
        <v/>
      </c>
      <c r="P2766" s="17" t="str">
        <f aca="false">IF($C2766="","",IF($F2766="理論",(N($O2766)+N($N2766))-N($G2766),(N($O2766)+N($N2766))-N($I2766)))</f>
        <v/>
      </c>
      <c r="Q2766" s="17" t="str">
        <f aca="false">IF($C2766="","",MAX(1,N(商品マスタ!$K2765)))</f>
        <v/>
      </c>
      <c r="R2766" s="39" t="str">
        <f aca="false">IF($C2766="","",IF(N($P2766)/N($Q2766)&lt;=0,"",ROUNDUP(N($P2766)/N($Q2766),0)))</f>
        <v/>
      </c>
      <c r="S2766" s="14"/>
      <c r="T2766" s="40" t="str">
        <f aca="false">IF($C2766="","",N(商品マスタ!$M2765))</f>
        <v/>
      </c>
      <c r="U2766" s="40" t="str">
        <f aca="false">IF($S2766="","",N($S2766)*N($T2766))</f>
        <v/>
      </c>
      <c r="V2766" s="18"/>
    </row>
    <row r="2767" customFormat="false" ht="15" hidden="false" customHeight="false" outlineLevel="0" collapsed="false">
      <c r="B2767" s="12" t="n">
        <v>2761</v>
      </c>
      <c r="C2767" s="36" t="str">
        <f aca="false">IF(商品マスタ!$C2766="","",商品マスタ!$C2766)</f>
        <v/>
      </c>
      <c r="D2767" s="12" t="str">
        <f aca="false">IF($C2767="","",商品マスタ!$D2766)</f>
        <v/>
      </c>
      <c r="E2767" s="12" t="str">
        <f aca="false">IF($C2767="","",商品マスタ!$G2766)</f>
        <v/>
      </c>
      <c r="F2767" s="12" t="str">
        <f aca="false">IF($C2767="","",IF(商品マスタ!$P2766="","理論",商品マスタ!$P2766))</f>
        <v/>
      </c>
      <c r="G2767" s="17" t="str">
        <f aca="false">IF($C2767="","",N(商品マスタ!$H2766))</f>
        <v/>
      </c>
      <c r="H2767" s="14"/>
      <c r="I2767" s="17" t="str">
        <f aca="false">IF($C2767="","",N($H2767)*N(商品マスタ!$N2766))</f>
        <v/>
      </c>
      <c r="J2767" s="17" t="str">
        <f aca="false">IF($C2767="","",N($I2767)-N($G2767))</f>
        <v/>
      </c>
      <c r="K2767" s="37" t="str">
        <f aca="false">IF($C2767="","",N(商品マスタ!$I2766))</f>
        <v/>
      </c>
      <c r="L2767" s="17" t="str">
        <f aca="false">IF($C2767="","",MAX(1,N(商品マスタ!$J2766)))</f>
        <v/>
      </c>
      <c r="M2767" s="38" t="str">
        <f aca="false">IF($C2767="","",N(TOP!$C$16)*N($K2767))</f>
        <v/>
      </c>
      <c r="N2767" s="17" t="str">
        <f aca="false">IF($C2767="","",ROUNDUP(N($M2767)/N($L2767),0))</f>
        <v/>
      </c>
      <c r="O2767" s="17" t="str">
        <f aca="false">IF($C2767="","",N(商品マスタ!$R2766))</f>
        <v/>
      </c>
      <c r="P2767" s="17" t="str">
        <f aca="false">IF($C2767="","",IF($F2767="理論",(N($O2767)+N($N2767))-N($G2767),(N($O2767)+N($N2767))-N($I2767)))</f>
        <v/>
      </c>
      <c r="Q2767" s="17" t="str">
        <f aca="false">IF($C2767="","",MAX(1,N(商品マスタ!$K2766)))</f>
        <v/>
      </c>
      <c r="R2767" s="39" t="str">
        <f aca="false">IF($C2767="","",IF(N($P2767)/N($Q2767)&lt;=0,"",ROUNDUP(N($P2767)/N($Q2767),0)))</f>
        <v/>
      </c>
      <c r="S2767" s="14"/>
      <c r="T2767" s="40" t="str">
        <f aca="false">IF($C2767="","",N(商品マスタ!$M2766))</f>
        <v/>
      </c>
      <c r="U2767" s="40" t="str">
        <f aca="false">IF($S2767="","",N($S2767)*N($T2767))</f>
        <v/>
      </c>
      <c r="V2767" s="18"/>
    </row>
    <row r="2768" customFormat="false" ht="15" hidden="false" customHeight="false" outlineLevel="0" collapsed="false">
      <c r="B2768" s="12" t="n">
        <v>2762</v>
      </c>
      <c r="C2768" s="36" t="str">
        <f aca="false">IF(商品マスタ!$C2767="","",商品マスタ!$C2767)</f>
        <v/>
      </c>
      <c r="D2768" s="12" t="str">
        <f aca="false">IF($C2768="","",商品マスタ!$D2767)</f>
        <v/>
      </c>
      <c r="E2768" s="12" t="str">
        <f aca="false">IF($C2768="","",商品マスタ!$G2767)</f>
        <v/>
      </c>
      <c r="F2768" s="12" t="str">
        <f aca="false">IF($C2768="","",IF(商品マスタ!$P2767="","理論",商品マスタ!$P2767))</f>
        <v/>
      </c>
      <c r="G2768" s="17" t="str">
        <f aca="false">IF($C2768="","",N(商品マスタ!$H2767))</f>
        <v/>
      </c>
      <c r="H2768" s="14"/>
      <c r="I2768" s="17" t="str">
        <f aca="false">IF($C2768="","",N($H2768)*N(商品マスタ!$N2767))</f>
        <v/>
      </c>
      <c r="J2768" s="17" t="str">
        <f aca="false">IF($C2768="","",N($I2768)-N($G2768))</f>
        <v/>
      </c>
      <c r="K2768" s="37" t="str">
        <f aca="false">IF($C2768="","",N(商品マスタ!$I2767))</f>
        <v/>
      </c>
      <c r="L2768" s="17" t="str">
        <f aca="false">IF($C2768="","",MAX(1,N(商品マスタ!$J2767)))</f>
        <v/>
      </c>
      <c r="M2768" s="38" t="str">
        <f aca="false">IF($C2768="","",N(TOP!$C$16)*N($K2768))</f>
        <v/>
      </c>
      <c r="N2768" s="17" t="str">
        <f aca="false">IF($C2768="","",ROUNDUP(N($M2768)/N($L2768),0))</f>
        <v/>
      </c>
      <c r="O2768" s="17" t="str">
        <f aca="false">IF($C2768="","",N(商品マスタ!$R2767))</f>
        <v/>
      </c>
      <c r="P2768" s="17" t="str">
        <f aca="false">IF($C2768="","",IF($F2768="理論",(N($O2768)+N($N2768))-N($G2768),(N($O2768)+N($N2768))-N($I2768)))</f>
        <v/>
      </c>
      <c r="Q2768" s="17" t="str">
        <f aca="false">IF($C2768="","",MAX(1,N(商品マスタ!$K2767)))</f>
        <v/>
      </c>
      <c r="R2768" s="39" t="str">
        <f aca="false">IF($C2768="","",IF(N($P2768)/N($Q2768)&lt;=0,"",ROUNDUP(N($P2768)/N($Q2768),0)))</f>
        <v/>
      </c>
      <c r="S2768" s="14"/>
      <c r="T2768" s="40" t="str">
        <f aca="false">IF($C2768="","",N(商品マスタ!$M2767))</f>
        <v/>
      </c>
      <c r="U2768" s="40" t="str">
        <f aca="false">IF($S2768="","",N($S2768)*N($T2768))</f>
        <v/>
      </c>
      <c r="V2768" s="18"/>
    </row>
    <row r="2769" customFormat="false" ht="15" hidden="false" customHeight="false" outlineLevel="0" collapsed="false">
      <c r="B2769" s="12" t="n">
        <v>2763</v>
      </c>
      <c r="C2769" s="36" t="str">
        <f aca="false">IF(商品マスタ!$C2768="","",商品マスタ!$C2768)</f>
        <v/>
      </c>
      <c r="D2769" s="12" t="str">
        <f aca="false">IF($C2769="","",商品マスタ!$D2768)</f>
        <v/>
      </c>
      <c r="E2769" s="12" t="str">
        <f aca="false">IF($C2769="","",商品マスタ!$G2768)</f>
        <v/>
      </c>
      <c r="F2769" s="12" t="str">
        <f aca="false">IF($C2769="","",IF(商品マスタ!$P2768="","理論",商品マスタ!$P2768))</f>
        <v/>
      </c>
      <c r="G2769" s="17" t="str">
        <f aca="false">IF($C2769="","",N(商品マスタ!$H2768))</f>
        <v/>
      </c>
      <c r="H2769" s="14"/>
      <c r="I2769" s="17" t="str">
        <f aca="false">IF($C2769="","",N($H2769)*N(商品マスタ!$N2768))</f>
        <v/>
      </c>
      <c r="J2769" s="17" t="str">
        <f aca="false">IF($C2769="","",N($I2769)-N($G2769))</f>
        <v/>
      </c>
      <c r="K2769" s="37" t="str">
        <f aca="false">IF($C2769="","",N(商品マスタ!$I2768))</f>
        <v/>
      </c>
      <c r="L2769" s="17" t="str">
        <f aca="false">IF($C2769="","",MAX(1,N(商品マスタ!$J2768)))</f>
        <v/>
      </c>
      <c r="M2769" s="38" t="str">
        <f aca="false">IF($C2769="","",N(TOP!$C$16)*N($K2769))</f>
        <v/>
      </c>
      <c r="N2769" s="17" t="str">
        <f aca="false">IF($C2769="","",ROUNDUP(N($M2769)/N($L2769),0))</f>
        <v/>
      </c>
      <c r="O2769" s="17" t="str">
        <f aca="false">IF($C2769="","",N(商品マスタ!$R2768))</f>
        <v/>
      </c>
      <c r="P2769" s="17" t="str">
        <f aca="false">IF($C2769="","",IF($F2769="理論",(N($O2769)+N($N2769))-N($G2769),(N($O2769)+N($N2769))-N($I2769)))</f>
        <v/>
      </c>
      <c r="Q2769" s="17" t="str">
        <f aca="false">IF($C2769="","",MAX(1,N(商品マスタ!$K2768)))</f>
        <v/>
      </c>
      <c r="R2769" s="39" t="str">
        <f aca="false">IF($C2769="","",IF(N($P2769)/N($Q2769)&lt;=0,"",ROUNDUP(N($P2769)/N($Q2769),0)))</f>
        <v/>
      </c>
      <c r="S2769" s="14"/>
      <c r="T2769" s="40" t="str">
        <f aca="false">IF($C2769="","",N(商品マスタ!$M2768))</f>
        <v/>
      </c>
      <c r="U2769" s="40" t="str">
        <f aca="false">IF($S2769="","",N($S2769)*N($T2769))</f>
        <v/>
      </c>
      <c r="V2769" s="18"/>
    </row>
    <row r="2770" customFormat="false" ht="15" hidden="false" customHeight="false" outlineLevel="0" collapsed="false">
      <c r="B2770" s="12" t="n">
        <v>2764</v>
      </c>
      <c r="C2770" s="36" t="str">
        <f aca="false">IF(商品マスタ!$C2769="","",商品マスタ!$C2769)</f>
        <v/>
      </c>
      <c r="D2770" s="12" t="str">
        <f aca="false">IF($C2770="","",商品マスタ!$D2769)</f>
        <v/>
      </c>
      <c r="E2770" s="12" t="str">
        <f aca="false">IF($C2770="","",商品マスタ!$G2769)</f>
        <v/>
      </c>
      <c r="F2770" s="12" t="str">
        <f aca="false">IF($C2770="","",IF(商品マスタ!$P2769="","理論",商品マスタ!$P2769))</f>
        <v/>
      </c>
      <c r="G2770" s="17" t="str">
        <f aca="false">IF($C2770="","",N(商品マスタ!$H2769))</f>
        <v/>
      </c>
      <c r="H2770" s="14"/>
      <c r="I2770" s="17" t="str">
        <f aca="false">IF($C2770="","",N($H2770)*N(商品マスタ!$N2769))</f>
        <v/>
      </c>
      <c r="J2770" s="17" t="str">
        <f aca="false">IF($C2770="","",N($I2770)-N($G2770))</f>
        <v/>
      </c>
      <c r="K2770" s="37" t="str">
        <f aca="false">IF($C2770="","",N(商品マスタ!$I2769))</f>
        <v/>
      </c>
      <c r="L2770" s="17" t="str">
        <f aca="false">IF($C2770="","",MAX(1,N(商品マスタ!$J2769)))</f>
        <v/>
      </c>
      <c r="M2770" s="38" t="str">
        <f aca="false">IF($C2770="","",N(TOP!$C$16)*N($K2770))</f>
        <v/>
      </c>
      <c r="N2770" s="17" t="str">
        <f aca="false">IF($C2770="","",ROUNDUP(N($M2770)/N($L2770),0))</f>
        <v/>
      </c>
      <c r="O2770" s="17" t="str">
        <f aca="false">IF($C2770="","",N(商品マスタ!$R2769))</f>
        <v/>
      </c>
      <c r="P2770" s="17" t="str">
        <f aca="false">IF($C2770="","",IF($F2770="理論",(N($O2770)+N($N2770))-N($G2770),(N($O2770)+N($N2770))-N($I2770)))</f>
        <v/>
      </c>
      <c r="Q2770" s="17" t="str">
        <f aca="false">IF($C2770="","",MAX(1,N(商品マスタ!$K2769)))</f>
        <v/>
      </c>
      <c r="R2770" s="39" t="str">
        <f aca="false">IF($C2770="","",IF(N($P2770)/N($Q2770)&lt;=0,"",ROUNDUP(N($P2770)/N($Q2770),0)))</f>
        <v/>
      </c>
      <c r="S2770" s="14"/>
      <c r="T2770" s="40" t="str">
        <f aca="false">IF($C2770="","",N(商品マスタ!$M2769))</f>
        <v/>
      </c>
      <c r="U2770" s="40" t="str">
        <f aca="false">IF($S2770="","",N($S2770)*N($T2770))</f>
        <v/>
      </c>
      <c r="V2770" s="18"/>
    </row>
    <row r="2771" customFormat="false" ht="15" hidden="false" customHeight="false" outlineLevel="0" collapsed="false">
      <c r="B2771" s="12" t="n">
        <v>2765</v>
      </c>
      <c r="C2771" s="36" t="str">
        <f aca="false">IF(商品マスタ!$C2770="","",商品マスタ!$C2770)</f>
        <v/>
      </c>
      <c r="D2771" s="12" t="str">
        <f aca="false">IF($C2771="","",商品マスタ!$D2770)</f>
        <v/>
      </c>
      <c r="E2771" s="12" t="str">
        <f aca="false">IF($C2771="","",商品マスタ!$G2770)</f>
        <v/>
      </c>
      <c r="F2771" s="12" t="str">
        <f aca="false">IF($C2771="","",IF(商品マスタ!$P2770="","理論",商品マスタ!$P2770))</f>
        <v/>
      </c>
      <c r="G2771" s="17" t="str">
        <f aca="false">IF($C2771="","",N(商品マスタ!$H2770))</f>
        <v/>
      </c>
      <c r="H2771" s="14"/>
      <c r="I2771" s="17" t="str">
        <f aca="false">IF($C2771="","",N($H2771)*N(商品マスタ!$N2770))</f>
        <v/>
      </c>
      <c r="J2771" s="17" t="str">
        <f aca="false">IF($C2771="","",N($I2771)-N($G2771))</f>
        <v/>
      </c>
      <c r="K2771" s="37" t="str">
        <f aca="false">IF($C2771="","",N(商品マスタ!$I2770))</f>
        <v/>
      </c>
      <c r="L2771" s="17" t="str">
        <f aca="false">IF($C2771="","",MAX(1,N(商品マスタ!$J2770)))</f>
        <v/>
      </c>
      <c r="M2771" s="38" t="str">
        <f aca="false">IF($C2771="","",N(TOP!$C$16)*N($K2771))</f>
        <v/>
      </c>
      <c r="N2771" s="17" t="str">
        <f aca="false">IF($C2771="","",ROUNDUP(N($M2771)/N($L2771),0))</f>
        <v/>
      </c>
      <c r="O2771" s="17" t="str">
        <f aca="false">IF($C2771="","",N(商品マスタ!$R2770))</f>
        <v/>
      </c>
      <c r="P2771" s="17" t="str">
        <f aca="false">IF($C2771="","",IF($F2771="理論",(N($O2771)+N($N2771))-N($G2771),(N($O2771)+N($N2771))-N($I2771)))</f>
        <v/>
      </c>
      <c r="Q2771" s="17" t="str">
        <f aca="false">IF($C2771="","",MAX(1,N(商品マスタ!$K2770)))</f>
        <v/>
      </c>
      <c r="R2771" s="39" t="str">
        <f aca="false">IF($C2771="","",IF(N($P2771)/N($Q2771)&lt;=0,"",ROUNDUP(N($P2771)/N($Q2771),0)))</f>
        <v/>
      </c>
      <c r="S2771" s="14"/>
      <c r="T2771" s="40" t="str">
        <f aca="false">IF($C2771="","",N(商品マスタ!$M2770))</f>
        <v/>
      </c>
      <c r="U2771" s="40" t="str">
        <f aca="false">IF($S2771="","",N($S2771)*N($T2771))</f>
        <v/>
      </c>
      <c r="V2771" s="18"/>
    </row>
    <row r="2772" customFormat="false" ht="15" hidden="false" customHeight="false" outlineLevel="0" collapsed="false">
      <c r="B2772" s="12" t="n">
        <v>2766</v>
      </c>
      <c r="C2772" s="36" t="str">
        <f aca="false">IF(商品マスタ!$C2771="","",商品マスタ!$C2771)</f>
        <v/>
      </c>
      <c r="D2772" s="12" t="str">
        <f aca="false">IF($C2772="","",商品マスタ!$D2771)</f>
        <v/>
      </c>
      <c r="E2772" s="12" t="str">
        <f aca="false">IF($C2772="","",商品マスタ!$G2771)</f>
        <v/>
      </c>
      <c r="F2772" s="12" t="str">
        <f aca="false">IF($C2772="","",IF(商品マスタ!$P2771="","理論",商品マスタ!$P2771))</f>
        <v/>
      </c>
      <c r="G2772" s="17" t="str">
        <f aca="false">IF($C2772="","",N(商品マスタ!$H2771))</f>
        <v/>
      </c>
      <c r="H2772" s="14"/>
      <c r="I2772" s="17" t="str">
        <f aca="false">IF($C2772="","",N($H2772)*N(商品マスタ!$N2771))</f>
        <v/>
      </c>
      <c r="J2772" s="17" t="str">
        <f aca="false">IF($C2772="","",N($I2772)-N($G2772))</f>
        <v/>
      </c>
      <c r="K2772" s="37" t="str">
        <f aca="false">IF($C2772="","",N(商品マスタ!$I2771))</f>
        <v/>
      </c>
      <c r="L2772" s="17" t="str">
        <f aca="false">IF($C2772="","",MAX(1,N(商品マスタ!$J2771)))</f>
        <v/>
      </c>
      <c r="M2772" s="38" t="str">
        <f aca="false">IF($C2772="","",N(TOP!$C$16)*N($K2772))</f>
        <v/>
      </c>
      <c r="N2772" s="17" t="str">
        <f aca="false">IF($C2772="","",ROUNDUP(N($M2772)/N($L2772),0))</f>
        <v/>
      </c>
      <c r="O2772" s="17" t="str">
        <f aca="false">IF($C2772="","",N(商品マスタ!$R2771))</f>
        <v/>
      </c>
      <c r="P2772" s="17" t="str">
        <f aca="false">IF($C2772="","",IF($F2772="理論",(N($O2772)+N($N2772))-N($G2772),(N($O2772)+N($N2772))-N($I2772)))</f>
        <v/>
      </c>
      <c r="Q2772" s="17" t="str">
        <f aca="false">IF($C2772="","",MAX(1,N(商品マスタ!$K2771)))</f>
        <v/>
      </c>
      <c r="R2772" s="39" t="str">
        <f aca="false">IF($C2772="","",IF(N($P2772)/N($Q2772)&lt;=0,"",ROUNDUP(N($P2772)/N($Q2772),0)))</f>
        <v/>
      </c>
      <c r="S2772" s="14"/>
      <c r="T2772" s="40" t="str">
        <f aca="false">IF($C2772="","",N(商品マスタ!$M2771))</f>
        <v/>
      </c>
      <c r="U2772" s="40" t="str">
        <f aca="false">IF($S2772="","",N($S2772)*N($T2772))</f>
        <v/>
      </c>
      <c r="V2772" s="18"/>
    </row>
    <row r="2773" customFormat="false" ht="15" hidden="false" customHeight="false" outlineLevel="0" collapsed="false">
      <c r="B2773" s="12" t="n">
        <v>2767</v>
      </c>
      <c r="C2773" s="36" t="str">
        <f aca="false">IF(商品マスタ!$C2772="","",商品マスタ!$C2772)</f>
        <v/>
      </c>
      <c r="D2773" s="12" t="str">
        <f aca="false">IF($C2773="","",商品マスタ!$D2772)</f>
        <v/>
      </c>
      <c r="E2773" s="12" t="str">
        <f aca="false">IF($C2773="","",商品マスタ!$G2772)</f>
        <v/>
      </c>
      <c r="F2773" s="12" t="str">
        <f aca="false">IF($C2773="","",IF(商品マスタ!$P2772="","理論",商品マスタ!$P2772))</f>
        <v/>
      </c>
      <c r="G2773" s="17" t="str">
        <f aca="false">IF($C2773="","",N(商品マスタ!$H2772))</f>
        <v/>
      </c>
      <c r="H2773" s="14"/>
      <c r="I2773" s="17" t="str">
        <f aca="false">IF($C2773="","",N($H2773)*N(商品マスタ!$N2772))</f>
        <v/>
      </c>
      <c r="J2773" s="17" t="str">
        <f aca="false">IF($C2773="","",N($I2773)-N($G2773))</f>
        <v/>
      </c>
      <c r="K2773" s="37" t="str">
        <f aca="false">IF($C2773="","",N(商品マスタ!$I2772))</f>
        <v/>
      </c>
      <c r="L2773" s="17" t="str">
        <f aca="false">IF($C2773="","",MAX(1,N(商品マスタ!$J2772)))</f>
        <v/>
      </c>
      <c r="M2773" s="38" t="str">
        <f aca="false">IF($C2773="","",N(TOP!$C$16)*N($K2773))</f>
        <v/>
      </c>
      <c r="N2773" s="17" t="str">
        <f aca="false">IF($C2773="","",ROUNDUP(N($M2773)/N($L2773),0))</f>
        <v/>
      </c>
      <c r="O2773" s="17" t="str">
        <f aca="false">IF($C2773="","",N(商品マスタ!$R2772))</f>
        <v/>
      </c>
      <c r="P2773" s="17" t="str">
        <f aca="false">IF($C2773="","",IF($F2773="理論",(N($O2773)+N($N2773))-N($G2773),(N($O2773)+N($N2773))-N($I2773)))</f>
        <v/>
      </c>
      <c r="Q2773" s="17" t="str">
        <f aca="false">IF($C2773="","",MAX(1,N(商品マスタ!$K2772)))</f>
        <v/>
      </c>
      <c r="R2773" s="39" t="str">
        <f aca="false">IF($C2773="","",IF(N($P2773)/N($Q2773)&lt;=0,"",ROUNDUP(N($P2773)/N($Q2773),0)))</f>
        <v/>
      </c>
      <c r="S2773" s="14"/>
      <c r="T2773" s="40" t="str">
        <f aca="false">IF($C2773="","",N(商品マスタ!$M2772))</f>
        <v/>
      </c>
      <c r="U2773" s="40" t="str">
        <f aca="false">IF($S2773="","",N($S2773)*N($T2773))</f>
        <v/>
      </c>
      <c r="V2773" s="18"/>
    </row>
    <row r="2774" customFormat="false" ht="15" hidden="false" customHeight="false" outlineLevel="0" collapsed="false">
      <c r="B2774" s="12" t="n">
        <v>2768</v>
      </c>
      <c r="C2774" s="36" t="str">
        <f aca="false">IF(商品マスタ!$C2773="","",商品マスタ!$C2773)</f>
        <v/>
      </c>
      <c r="D2774" s="12" t="str">
        <f aca="false">IF($C2774="","",商品マスタ!$D2773)</f>
        <v/>
      </c>
      <c r="E2774" s="12" t="str">
        <f aca="false">IF($C2774="","",商品マスタ!$G2773)</f>
        <v/>
      </c>
      <c r="F2774" s="12" t="str">
        <f aca="false">IF($C2774="","",IF(商品マスタ!$P2773="","理論",商品マスタ!$P2773))</f>
        <v/>
      </c>
      <c r="G2774" s="17" t="str">
        <f aca="false">IF($C2774="","",N(商品マスタ!$H2773))</f>
        <v/>
      </c>
      <c r="H2774" s="14"/>
      <c r="I2774" s="17" t="str">
        <f aca="false">IF($C2774="","",N($H2774)*N(商品マスタ!$N2773))</f>
        <v/>
      </c>
      <c r="J2774" s="17" t="str">
        <f aca="false">IF($C2774="","",N($I2774)-N($G2774))</f>
        <v/>
      </c>
      <c r="K2774" s="37" t="str">
        <f aca="false">IF($C2774="","",N(商品マスタ!$I2773))</f>
        <v/>
      </c>
      <c r="L2774" s="17" t="str">
        <f aca="false">IF($C2774="","",MAX(1,N(商品マスタ!$J2773)))</f>
        <v/>
      </c>
      <c r="M2774" s="38" t="str">
        <f aca="false">IF($C2774="","",N(TOP!$C$16)*N($K2774))</f>
        <v/>
      </c>
      <c r="N2774" s="17" t="str">
        <f aca="false">IF($C2774="","",ROUNDUP(N($M2774)/N($L2774),0))</f>
        <v/>
      </c>
      <c r="O2774" s="17" t="str">
        <f aca="false">IF($C2774="","",N(商品マスタ!$R2773))</f>
        <v/>
      </c>
      <c r="P2774" s="17" t="str">
        <f aca="false">IF($C2774="","",IF($F2774="理論",(N($O2774)+N($N2774))-N($G2774),(N($O2774)+N($N2774))-N($I2774)))</f>
        <v/>
      </c>
      <c r="Q2774" s="17" t="str">
        <f aca="false">IF($C2774="","",MAX(1,N(商品マスタ!$K2773)))</f>
        <v/>
      </c>
      <c r="R2774" s="39" t="str">
        <f aca="false">IF($C2774="","",IF(N($P2774)/N($Q2774)&lt;=0,"",ROUNDUP(N($P2774)/N($Q2774),0)))</f>
        <v/>
      </c>
      <c r="S2774" s="14"/>
      <c r="T2774" s="40" t="str">
        <f aca="false">IF($C2774="","",N(商品マスタ!$M2773))</f>
        <v/>
      </c>
      <c r="U2774" s="40" t="str">
        <f aca="false">IF($S2774="","",N($S2774)*N($T2774))</f>
        <v/>
      </c>
      <c r="V2774" s="18"/>
    </row>
    <row r="2775" customFormat="false" ht="15" hidden="false" customHeight="false" outlineLevel="0" collapsed="false">
      <c r="B2775" s="12" t="n">
        <v>2769</v>
      </c>
      <c r="C2775" s="36" t="str">
        <f aca="false">IF(商品マスタ!$C2774="","",商品マスタ!$C2774)</f>
        <v/>
      </c>
      <c r="D2775" s="12" t="str">
        <f aca="false">IF($C2775="","",商品マスタ!$D2774)</f>
        <v/>
      </c>
      <c r="E2775" s="12" t="str">
        <f aca="false">IF($C2775="","",商品マスタ!$G2774)</f>
        <v/>
      </c>
      <c r="F2775" s="12" t="str">
        <f aca="false">IF($C2775="","",IF(商品マスタ!$P2774="","理論",商品マスタ!$P2774))</f>
        <v/>
      </c>
      <c r="G2775" s="17" t="str">
        <f aca="false">IF($C2775="","",N(商品マスタ!$H2774))</f>
        <v/>
      </c>
      <c r="H2775" s="14"/>
      <c r="I2775" s="17" t="str">
        <f aca="false">IF($C2775="","",N($H2775)*N(商品マスタ!$N2774))</f>
        <v/>
      </c>
      <c r="J2775" s="17" t="str">
        <f aca="false">IF($C2775="","",N($I2775)-N($G2775))</f>
        <v/>
      </c>
      <c r="K2775" s="37" t="str">
        <f aca="false">IF($C2775="","",N(商品マスタ!$I2774))</f>
        <v/>
      </c>
      <c r="L2775" s="17" t="str">
        <f aca="false">IF($C2775="","",MAX(1,N(商品マスタ!$J2774)))</f>
        <v/>
      </c>
      <c r="M2775" s="38" t="str">
        <f aca="false">IF($C2775="","",N(TOP!$C$16)*N($K2775))</f>
        <v/>
      </c>
      <c r="N2775" s="17" t="str">
        <f aca="false">IF($C2775="","",ROUNDUP(N($M2775)/N($L2775),0))</f>
        <v/>
      </c>
      <c r="O2775" s="17" t="str">
        <f aca="false">IF($C2775="","",N(商品マスタ!$R2774))</f>
        <v/>
      </c>
      <c r="P2775" s="17" t="str">
        <f aca="false">IF($C2775="","",IF($F2775="理論",(N($O2775)+N($N2775))-N($G2775),(N($O2775)+N($N2775))-N($I2775)))</f>
        <v/>
      </c>
      <c r="Q2775" s="17" t="str">
        <f aca="false">IF($C2775="","",MAX(1,N(商品マスタ!$K2774)))</f>
        <v/>
      </c>
      <c r="R2775" s="39" t="str">
        <f aca="false">IF($C2775="","",IF(N($P2775)/N($Q2775)&lt;=0,"",ROUNDUP(N($P2775)/N($Q2775),0)))</f>
        <v/>
      </c>
      <c r="S2775" s="14"/>
      <c r="T2775" s="40" t="str">
        <f aca="false">IF($C2775="","",N(商品マスタ!$M2774))</f>
        <v/>
      </c>
      <c r="U2775" s="40" t="str">
        <f aca="false">IF($S2775="","",N($S2775)*N($T2775))</f>
        <v/>
      </c>
      <c r="V2775" s="18"/>
    </row>
    <row r="2776" customFormat="false" ht="15" hidden="false" customHeight="false" outlineLevel="0" collapsed="false">
      <c r="B2776" s="12" t="n">
        <v>2770</v>
      </c>
      <c r="C2776" s="36" t="str">
        <f aca="false">IF(商品マスタ!$C2775="","",商品マスタ!$C2775)</f>
        <v/>
      </c>
      <c r="D2776" s="12" t="str">
        <f aca="false">IF($C2776="","",商品マスタ!$D2775)</f>
        <v/>
      </c>
      <c r="E2776" s="12" t="str">
        <f aca="false">IF($C2776="","",商品マスタ!$G2775)</f>
        <v/>
      </c>
      <c r="F2776" s="12" t="str">
        <f aca="false">IF($C2776="","",IF(商品マスタ!$P2775="","理論",商品マスタ!$P2775))</f>
        <v/>
      </c>
      <c r="G2776" s="17" t="str">
        <f aca="false">IF($C2776="","",N(商品マスタ!$H2775))</f>
        <v/>
      </c>
      <c r="H2776" s="14"/>
      <c r="I2776" s="17" t="str">
        <f aca="false">IF($C2776="","",N($H2776)*N(商品マスタ!$N2775))</f>
        <v/>
      </c>
      <c r="J2776" s="17" t="str">
        <f aca="false">IF($C2776="","",N($I2776)-N($G2776))</f>
        <v/>
      </c>
      <c r="K2776" s="37" t="str">
        <f aca="false">IF($C2776="","",N(商品マスタ!$I2775))</f>
        <v/>
      </c>
      <c r="L2776" s="17" t="str">
        <f aca="false">IF($C2776="","",MAX(1,N(商品マスタ!$J2775)))</f>
        <v/>
      </c>
      <c r="M2776" s="38" t="str">
        <f aca="false">IF($C2776="","",N(TOP!$C$16)*N($K2776))</f>
        <v/>
      </c>
      <c r="N2776" s="17" t="str">
        <f aca="false">IF($C2776="","",ROUNDUP(N($M2776)/N($L2776),0))</f>
        <v/>
      </c>
      <c r="O2776" s="17" t="str">
        <f aca="false">IF($C2776="","",N(商品マスタ!$R2775))</f>
        <v/>
      </c>
      <c r="P2776" s="17" t="str">
        <f aca="false">IF($C2776="","",IF($F2776="理論",(N($O2776)+N($N2776))-N($G2776),(N($O2776)+N($N2776))-N($I2776)))</f>
        <v/>
      </c>
      <c r="Q2776" s="17" t="str">
        <f aca="false">IF($C2776="","",MAX(1,N(商品マスタ!$K2775)))</f>
        <v/>
      </c>
      <c r="R2776" s="39" t="str">
        <f aca="false">IF($C2776="","",IF(N($P2776)/N($Q2776)&lt;=0,"",ROUNDUP(N($P2776)/N($Q2776),0)))</f>
        <v/>
      </c>
      <c r="S2776" s="14"/>
      <c r="T2776" s="40" t="str">
        <f aca="false">IF($C2776="","",N(商品マスタ!$M2775))</f>
        <v/>
      </c>
      <c r="U2776" s="40" t="str">
        <f aca="false">IF($S2776="","",N($S2776)*N($T2776))</f>
        <v/>
      </c>
      <c r="V2776" s="18"/>
    </row>
    <row r="2777" customFormat="false" ht="15" hidden="false" customHeight="false" outlineLevel="0" collapsed="false">
      <c r="B2777" s="12" t="n">
        <v>2771</v>
      </c>
      <c r="C2777" s="36" t="str">
        <f aca="false">IF(商品マスタ!$C2776="","",商品マスタ!$C2776)</f>
        <v/>
      </c>
      <c r="D2777" s="12" t="str">
        <f aca="false">IF($C2777="","",商品マスタ!$D2776)</f>
        <v/>
      </c>
      <c r="E2777" s="12" t="str">
        <f aca="false">IF($C2777="","",商品マスタ!$G2776)</f>
        <v/>
      </c>
      <c r="F2777" s="12" t="str">
        <f aca="false">IF($C2777="","",IF(商品マスタ!$P2776="","理論",商品マスタ!$P2776))</f>
        <v/>
      </c>
      <c r="G2777" s="17" t="str">
        <f aca="false">IF($C2777="","",N(商品マスタ!$H2776))</f>
        <v/>
      </c>
      <c r="H2777" s="14"/>
      <c r="I2777" s="17" t="str">
        <f aca="false">IF($C2777="","",N($H2777)*N(商品マスタ!$N2776))</f>
        <v/>
      </c>
      <c r="J2777" s="17" t="str">
        <f aca="false">IF($C2777="","",N($I2777)-N($G2777))</f>
        <v/>
      </c>
      <c r="K2777" s="37" t="str">
        <f aca="false">IF($C2777="","",N(商品マスタ!$I2776))</f>
        <v/>
      </c>
      <c r="L2777" s="17" t="str">
        <f aca="false">IF($C2777="","",MAX(1,N(商品マスタ!$J2776)))</f>
        <v/>
      </c>
      <c r="M2777" s="38" t="str">
        <f aca="false">IF($C2777="","",N(TOP!$C$16)*N($K2777))</f>
        <v/>
      </c>
      <c r="N2777" s="17" t="str">
        <f aca="false">IF($C2777="","",ROUNDUP(N($M2777)/N($L2777),0))</f>
        <v/>
      </c>
      <c r="O2777" s="17" t="str">
        <f aca="false">IF($C2777="","",N(商品マスタ!$R2776))</f>
        <v/>
      </c>
      <c r="P2777" s="17" t="str">
        <f aca="false">IF($C2777="","",IF($F2777="理論",(N($O2777)+N($N2777))-N($G2777),(N($O2777)+N($N2777))-N($I2777)))</f>
        <v/>
      </c>
      <c r="Q2777" s="17" t="str">
        <f aca="false">IF($C2777="","",MAX(1,N(商品マスタ!$K2776)))</f>
        <v/>
      </c>
      <c r="R2777" s="39" t="str">
        <f aca="false">IF($C2777="","",IF(N($P2777)/N($Q2777)&lt;=0,"",ROUNDUP(N($P2777)/N($Q2777),0)))</f>
        <v/>
      </c>
      <c r="S2777" s="14"/>
      <c r="T2777" s="40" t="str">
        <f aca="false">IF($C2777="","",N(商品マスタ!$M2776))</f>
        <v/>
      </c>
      <c r="U2777" s="40" t="str">
        <f aca="false">IF($S2777="","",N($S2777)*N($T2777))</f>
        <v/>
      </c>
      <c r="V2777" s="18"/>
    </row>
    <row r="2778" customFormat="false" ht="15" hidden="false" customHeight="false" outlineLevel="0" collapsed="false">
      <c r="B2778" s="12" t="n">
        <v>2772</v>
      </c>
      <c r="C2778" s="36" t="str">
        <f aca="false">IF(商品マスタ!$C2777="","",商品マスタ!$C2777)</f>
        <v/>
      </c>
      <c r="D2778" s="12" t="str">
        <f aca="false">IF($C2778="","",商品マスタ!$D2777)</f>
        <v/>
      </c>
      <c r="E2778" s="12" t="str">
        <f aca="false">IF($C2778="","",商品マスタ!$G2777)</f>
        <v/>
      </c>
      <c r="F2778" s="12" t="str">
        <f aca="false">IF($C2778="","",IF(商品マスタ!$P2777="","理論",商品マスタ!$P2777))</f>
        <v/>
      </c>
      <c r="G2778" s="17" t="str">
        <f aca="false">IF($C2778="","",N(商品マスタ!$H2777))</f>
        <v/>
      </c>
      <c r="H2778" s="14"/>
      <c r="I2778" s="17" t="str">
        <f aca="false">IF($C2778="","",N($H2778)*N(商品マスタ!$N2777))</f>
        <v/>
      </c>
      <c r="J2778" s="17" t="str">
        <f aca="false">IF($C2778="","",N($I2778)-N($G2778))</f>
        <v/>
      </c>
      <c r="K2778" s="37" t="str">
        <f aca="false">IF($C2778="","",N(商品マスタ!$I2777))</f>
        <v/>
      </c>
      <c r="L2778" s="17" t="str">
        <f aca="false">IF($C2778="","",MAX(1,N(商品マスタ!$J2777)))</f>
        <v/>
      </c>
      <c r="M2778" s="38" t="str">
        <f aca="false">IF($C2778="","",N(TOP!$C$16)*N($K2778))</f>
        <v/>
      </c>
      <c r="N2778" s="17" t="str">
        <f aca="false">IF($C2778="","",ROUNDUP(N($M2778)/N($L2778),0))</f>
        <v/>
      </c>
      <c r="O2778" s="17" t="str">
        <f aca="false">IF($C2778="","",N(商品マスタ!$R2777))</f>
        <v/>
      </c>
      <c r="P2778" s="17" t="str">
        <f aca="false">IF($C2778="","",IF($F2778="理論",(N($O2778)+N($N2778))-N($G2778),(N($O2778)+N($N2778))-N($I2778)))</f>
        <v/>
      </c>
      <c r="Q2778" s="17" t="str">
        <f aca="false">IF($C2778="","",MAX(1,N(商品マスタ!$K2777)))</f>
        <v/>
      </c>
      <c r="R2778" s="39" t="str">
        <f aca="false">IF($C2778="","",IF(N($P2778)/N($Q2778)&lt;=0,"",ROUNDUP(N($P2778)/N($Q2778),0)))</f>
        <v/>
      </c>
      <c r="S2778" s="14"/>
      <c r="T2778" s="40" t="str">
        <f aca="false">IF($C2778="","",N(商品マスタ!$M2777))</f>
        <v/>
      </c>
      <c r="U2778" s="40" t="str">
        <f aca="false">IF($S2778="","",N($S2778)*N($T2778))</f>
        <v/>
      </c>
      <c r="V2778" s="18"/>
    </row>
    <row r="2779" customFormat="false" ht="15" hidden="false" customHeight="false" outlineLevel="0" collapsed="false">
      <c r="B2779" s="12" t="n">
        <v>2773</v>
      </c>
      <c r="C2779" s="36" t="str">
        <f aca="false">IF(商品マスタ!$C2778="","",商品マスタ!$C2778)</f>
        <v/>
      </c>
      <c r="D2779" s="12" t="str">
        <f aca="false">IF($C2779="","",商品マスタ!$D2778)</f>
        <v/>
      </c>
      <c r="E2779" s="12" t="str">
        <f aca="false">IF($C2779="","",商品マスタ!$G2778)</f>
        <v/>
      </c>
      <c r="F2779" s="12" t="str">
        <f aca="false">IF($C2779="","",IF(商品マスタ!$P2778="","理論",商品マスタ!$P2778))</f>
        <v/>
      </c>
      <c r="G2779" s="17" t="str">
        <f aca="false">IF($C2779="","",N(商品マスタ!$H2778))</f>
        <v/>
      </c>
      <c r="H2779" s="14"/>
      <c r="I2779" s="17" t="str">
        <f aca="false">IF($C2779="","",N($H2779)*N(商品マスタ!$N2778))</f>
        <v/>
      </c>
      <c r="J2779" s="17" t="str">
        <f aca="false">IF($C2779="","",N($I2779)-N($G2779))</f>
        <v/>
      </c>
      <c r="K2779" s="37" t="str">
        <f aca="false">IF($C2779="","",N(商品マスタ!$I2778))</f>
        <v/>
      </c>
      <c r="L2779" s="17" t="str">
        <f aca="false">IF($C2779="","",MAX(1,N(商品マスタ!$J2778)))</f>
        <v/>
      </c>
      <c r="M2779" s="38" t="str">
        <f aca="false">IF($C2779="","",N(TOP!$C$16)*N($K2779))</f>
        <v/>
      </c>
      <c r="N2779" s="17" t="str">
        <f aca="false">IF($C2779="","",ROUNDUP(N($M2779)/N($L2779),0))</f>
        <v/>
      </c>
      <c r="O2779" s="17" t="str">
        <f aca="false">IF($C2779="","",N(商品マスタ!$R2778))</f>
        <v/>
      </c>
      <c r="P2779" s="17" t="str">
        <f aca="false">IF($C2779="","",IF($F2779="理論",(N($O2779)+N($N2779))-N($G2779),(N($O2779)+N($N2779))-N($I2779)))</f>
        <v/>
      </c>
      <c r="Q2779" s="17" t="str">
        <f aca="false">IF($C2779="","",MAX(1,N(商品マスタ!$K2778)))</f>
        <v/>
      </c>
      <c r="R2779" s="39" t="str">
        <f aca="false">IF($C2779="","",IF(N($P2779)/N($Q2779)&lt;=0,"",ROUNDUP(N($P2779)/N($Q2779),0)))</f>
        <v/>
      </c>
      <c r="S2779" s="14"/>
      <c r="T2779" s="40" t="str">
        <f aca="false">IF($C2779="","",N(商品マスタ!$M2778))</f>
        <v/>
      </c>
      <c r="U2779" s="40" t="str">
        <f aca="false">IF($S2779="","",N($S2779)*N($T2779))</f>
        <v/>
      </c>
      <c r="V2779" s="18"/>
    </row>
    <row r="2780" customFormat="false" ht="15" hidden="false" customHeight="false" outlineLevel="0" collapsed="false">
      <c r="B2780" s="12" t="n">
        <v>2774</v>
      </c>
      <c r="C2780" s="36" t="str">
        <f aca="false">IF(商品マスタ!$C2779="","",商品マスタ!$C2779)</f>
        <v/>
      </c>
      <c r="D2780" s="12" t="str">
        <f aca="false">IF($C2780="","",商品マスタ!$D2779)</f>
        <v/>
      </c>
      <c r="E2780" s="12" t="str">
        <f aca="false">IF($C2780="","",商品マスタ!$G2779)</f>
        <v/>
      </c>
      <c r="F2780" s="12" t="str">
        <f aca="false">IF($C2780="","",IF(商品マスタ!$P2779="","理論",商品マスタ!$P2779))</f>
        <v/>
      </c>
      <c r="G2780" s="17" t="str">
        <f aca="false">IF($C2780="","",N(商品マスタ!$H2779))</f>
        <v/>
      </c>
      <c r="H2780" s="14"/>
      <c r="I2780" s="17" t="str">
        <f aca="false">IF($C2780="","",N($H2780)*N(商品マスタ!$N2779))</f>
        <v/>
      </c>
      <c r="J2780" s="17" t="str">
        <f aca="false">IF($C2780="","",N($I2780)-N($G2780))</f>
        <v/>
      </c>
      <c r="K2780" s="37" t="str">
        <f aca="false">IF($C2780="","",N(商品マスタ!$I2779))</f>
        <v/>
      </c>
      <c r="L2780" s="17" t="str">
        <f aca="false">IF($C2780="","",MAX(1,N(商品マスタ!$J2779)))</f>
        <v/>
      </c>
      <c r="M2780" s="38" t="str">
        <f aca="false">IF($C2780="","",N(TOP!$C$16)*N($K2780))</f>
        <v/>
      </c>
      <c r="N2780" s="17" t="str">
        <f aca="false">IF($C2780="","",ROUNDUP(N($M2780)/N($L2780),0))</f>
        <v/>
      </c>
      <c r="O2780" s="17" t="str">
        <f aca="false">IF($C2780="","",N(商品マスタ!$R2779))</f>
        <v/>
      </c>
      <c r="P2780" s="17" t="str">
        <f aca="false">IF($C2780="","",IF($F2780="理論",(N($O2780)+N($N2780))-N($G2780),(N($O2780)+N($N2780))-N($I2780)))</f>
        <v/>
      </c>
      <c r="Q2780" s="17" t="str">
        <f aca="false">IF($C2780="","",MAX(1,N(商品マスタ!$K2779)))</f>
        <v/>
      </c>
      <c r="R2780" s="39" t="str">
        <f aca="false">IF($C2780="","",IF(N($P2780)/N($Q2780)&lt;=0,"",ROUNDUP(N($P2780)/N($Q2780),0)))</f>
        <v/>
      </c>
      <c r="S2780" s="14"/>
      <c r="T2780" s="40" t="str">
        <f aca="false">IF($C2780="","",N(商品マスタ!$M2779))</f>
        <v/>
      </c>
      <c r="U2780" s="40" t="str">
        <f aca="false">IF($S2780="","",N($S2780)*N($T2780))</f>
        <v/>
      </c>
      <c r="V2780" s="18"/>
    </row>
    <row r="2781" customFormat="false" ht="15" hidden="false" customHeight="false" outlineLevel="0" collapsed="false">
      <c r="B2781" s="12" t="n">
        <v>2775</v>
      </c>
      <c r="C2781" s="36" t="str">
        <f aca="false">IF(商品マスタ!$C2780="","",商品マスタ!$C2780)</f>
        <v/>
      </c>
      <c r="D2781" s="12" t="str">
        <f aca="false">IF($C2781="","",商品マスタ!$D2780)</f>
        <v/>
      </c>
      <c r="E2781" s="12" t="str">
        <f aca="false">IF($C2781="","",商品マスタ!$G2780)</f>
        <v/>
      </c>
      <c r="F2781" s="12" t="str">
        <f aca="false">IF($C2781="","",IF(商品マスタ!$P2780="","理論",商品マスタ!$P2780))</f>
        <v/>
      </c>
      <c r="G2781" s="17" t="str">
        <f aca="false">IF($C2781="","",N(商品マスタ!$H2780))</f>
        <v/>
      </c>
      <c r="H2781" s="14"/>
      <c r="I2781" s="17" t="str">
        <f aca="false">IF($C2781="","",N($H2781)*N(商品マスタ!$N2780))</f>
        <v/>
      </c>
      <c r="J2781" s="17" t="str">
        <f aca="false">IF($C2781="","",N($I2781)-N($G2781))</f>
        <v/>
      </c>
      <c r="K2781" s="37" t="str">
        <f aca="false">IF($C2781="","",N(商品マスタ!$I2780))</f>
        <v/>
      </c>
      <c r="L2781" s="17" t="str">
        <f aca="false">IF($C2781="","",MAX(1,N(商品マスタ!$J2780)))</f>
        <v/>
      </c>
      <c r="M2781" s="38" t="str">
        <f aca="false">IF($C2781="","",N(TOP!$C$16)*N($K2781))</f>
        <v/>
      </c>
      <c r="N2781" s="17" t="str">
        <f aca="false">IF($C2781="","",ROUNDUP(N($M2781)/N($L2781),0))</f>
        <v/>
      </c>
      <c r="O2781" s="17" t="str">
        <f aca="false">IF($C2781="","",N(商品マスタ!$R2780))</f>
        <v/>
      </c>
      <c r="P2781" s="17" t="str">
        <f aca="false">IF($C2781="","",IF($F2781="理論",(N($O2781)+N($N2781))-N($G2781),(N($O2781)+N($N2781))-N($I2781)))</f>
        <v/>
      </c>
      <c r="Q2781" s="17" t="str">
        <f aca="false">IF($C2781="","",MAX(1,N(商品マスタ!$K2780)))</f>
        <v/>
      </c>
      <c r="R2781" s="39" t="str">
        <f aca="false">IF($C2781="","",IF(N($P2781)/N($Q2781)&lt;=0,"",ROUNDUP(N($P2781)/N($Q2781),0)))</f>
        <v/>
      </c>
      <c r="S2781" s="14"/>
      <c r="T2781" s="40" t="str">
        <f aca="false">IF($C2781="","",N(商品マスタ!$M2780))</f>
        <v/>
      </c>
      <c r="U2781" s="40" t="str">
        <f aca="false">IF($S2781="","",N($S2781)*N($T2781))</f>
        <v/>
      </c>
      <c r="V2781" s="18"/>
    </row>
    <row r="2782" customFormat="false" ht="15" hidden="false" customHeight="false" outlineLevel="0" collapsed="false">
      <c r="B2782" s="12" t="n">
        <v>2776</v>
      </c>
      <c r="C2782" s="36" t="str">
        <f aca="false">IF(商品マスタ!$C2781="","",商品マスタ!$C2781)</f>
        <v/>
      </c>
      <c r="D2782" s="12" t="str">
        <f aca="false">IF($C2782="","",商品マスタ!$D2781)</f>
        <v/>
      </c>
      <c r="E2782" s="12" t="str">
        <f aca="false">IF($C2782="","",商品マスタ!$G2781)</f>
        <v/>
      </c>
      <c r="F2782" s="12" t="str">
        <f aca="false">IF($C2782="","",IF(商品マスタ!$P2781="","理論",商品マスタ!$P2781))</f>
        <v/>
      </c>
      <c r="G2782" s="17" t="str">
        <f aca="false">IF($C2782="","",N(商品マスタ!$H2781))</f>
        <v/>
      </c>
      <c r="H2782" s="14"/>
      <c r="I2782" s="17" t="str">
        <f aca="false">IF($C2782="","",N($H2782)*N(商品マスタ!$N2781))</f>
        <v/>
      </c>
      <c r="J2782" s="17" t="str">
        <f aca="false">IF($C2782="","",N($I2782)-N($G2782))</f>
        <v/>
      </c>
      <c r="K2782" s="37" t="str">
        <f aca="false">IF($C2782="","",N(商品マスタ!$I2781))</f>
        <v/>
      </c>
      <c r="L2782" s="17" t="str">
        <f aca="false">IF($C2782="","",MAX(1,N(商品マスタ!$J2781)))</f>
        <v/>
      </c>
      <c r="M2782" s="38" t="str">
        <f aca="false">IF($C2782="","",N(TOP!$C$16)*N($K2782))</f>
        <v/>
      </c>
      <c r="N2782" s="17" t="str">
        <f aca="false">IF($C2782="","",ROUNDUP(N($M2782)/N($L2782),0))</f>
        <v/>
      </c>
      <c r="O2782" s="17" t="str">
        <f aca="false">IF($C2782="","",N(商品マスタ!$R2781))</f>
        <v/>
      </c>
      <c r="P2782" s="17" t="str">
        <f aca="false">IF($C2782="","",IF($F2782="理論",(N($O2782)+N($N2782))-N($G2782),(N($O2782)+N($N2782))-N($I2782)))</f>
        <v/>
      </c>
      <c r="Q2782" s="17" t="str">
        <f aca="false">IF($C2782="","",MAX(1,N(商品マスタ!$K2781)))</f>
        <v/>
      </c>
      <c r="R2782" s="39" t="str">
        <f aca="false">IF($C2782="","",IF(N($P2782)/N($Q2782)&lt;=0,"",ROUNDUP(N($P2782)/N($Q2782),0)))</f>
        <v/>
      </c>
      <c r="S2782" s="14"/>
      <c r="T2782" s="40" t="str">
        <f aca="false">IF($C2782="","",N(商品マスタ!$M2781))</f>
        <v/>
      </c>
      <c r="U2782" s="40" t="str">
        <f aca="false">IF($S2782="","",N($S2782)*N($T2782))</f>
        <v/>
      </c>
      <c r="V2782" s="18"/>
    </row>
    <row r="2783" customFormat="false" ht="15" hidden="false" customHeight="false" outlineLevel="0" collapsed="false">
      <c r="B2783" s="12" t="n">
        <v>2777</v>
      </c>
      <c r="C2783" s="36" t="str">
        <f aca="false">IF(商品マスタ!$C2782="","",商品マスタ!$C2782)</f>
        <v/>
      </c>
      <c r="D2783" s="12" t="str">
        <f aca="false">IF($C2783="","",商品マスタ!$D2782)</f>
        <v/>
      </c>
      <c r="E2783" s="12" t="str">
        <f aca="false">IF($C2783="","",商品マスタ!$G2782)</f>
        <v/>
      </c>
      <c r="F2783" s="12" t="str">
        <f aca="false">IF($C2783="","",IF(商品マスタ!$P2782="","理論",商品マスタ!$P2782))</f>
        <v/>
      </c>
      <c r="G2783" s="17" t="str">
        <f aca="false">IF($C2783="","",N(商品マスタ!$H2782))</f>
        <v/>
      </c>
      <c r="H2783" s="14"/>
      <c r="I2783" s="17" t="str">
        <f aca="false">IF($C2783="","",N($H2783)*N(商品マスタ!$N2782))</f>
        <v/>
      </c>
      <c r="J2783" s="17" t="str">
        <f aca="false">IF($C2783="","",N($I2783)-N($G2783))</f>
        <v/>
      </c>
      <c r="K2783" s="37" t="str">
        <f aca="false">IF($C2783="","",N(商品マスタ!$I2782))</f>
        <v/>
      </c>
      <c r="L2783" s="17" t="str">
        <f aca="false">IF($C2783="","",MAX(1,N(商品マスタ!$J2782)))</f>
        <v/>
      </c>
      <c r="M2783" s="38" t="str">
        <f aca="false">IF($C2783="","",N(TOP!$C$16)*N($K2783))</f>
        <v/>
      </c>
      <c r="N2783" s="17" t="str">
        <f aca="false">IF($C2783="","",ROUNDUP(N($M2783)/N($L2783),0))</f>
        <v/>
      </c>
      <c r="O2783" s="17" t="str">
        <f aca="false">IF($C2783="","",N(商品マスタ!$R2782))</f>
        <v/>
      </c>
      <c r="P2783" s="17" t="str">
        <f aca="false">IF($C2783="","",IF($F2783="理論",(N($O2783)+N($N2783))-N($G2783),(N($O2783)+N($N2783))-N($I2783)))</f>
        <v/>
      </c>
      <c r="Q2783" s="17" t="str">
        <f aca="false">IF($C2783="","",MAX(1,N(商品マスタ!$K2782)))</f>
        <v/>
      </c>
      <c r="R2783" s="39" t="str">
        <f aca="false">IF($C2783="","",IF(N($P2783)/N($Q2783)&lt;=0,"",ROUNDUP(N($P2783)/N($Q2783),0)))</f>
        <v/>
      </c>
      <c r="S2783" s="14"/>
      <c r="T2783" s="40" t="str">
        <f aca="false">IF($C2783="","",N(商品マスタ!$M2782))</f>
        <v/>
      </c>
      <c r="U2783" s="40" t="str">
        <f aca="false">IF($S2783="","",N($S2783)*N($T2783))</f>
        <v/>
      </c>
      <c r="V2783" s="18"/>
    </row>
    <row r="2784" customFormat="false" ht="15" hidden="false" customHeight="false" outlineLevel="0" collapsed="false">
      <c r="B2784" s="12" t="n">
        <v>2778</v>
      </c>
      <c r="C2784" s="36" t="str">
        <f aca="false">IF(商品マスタ!$C2783="","",商品マスタ!$C2783)</f>
        <v/>
      </c>
      <c r="D2784" s="12" t="str">
        <f aca="false">IF($C2784="","",商品マスタ!$D2783)</f>
        <v/>
      </c>
      <c r="E2784" s="12" t="str">
        <f aca="false">IF($C2784="","",商品マスタ!$G2783)</f>
        <v/>
      </c>
      <c r="F2784" s="12" t="str">
        <f aca="false">IF($C2784="","",IF(商品マスタ!$P2783="","理論",商品マスタ!$P2783))</f>
        <v/>
      </c>
      <c r="G2784" s="17" t="str">
        <f aca="false">IF($C2784="","",N(商品マスタ!$H2783))</f>
        <v/>
      </c>
      <c r="H2784" s="14"/>
      <c r="I2784" s="17" t="str">
        <f aca="false">IF($C2784="","",N($H2784)*N(商品マスタ!$N2783))</f>
        <v/>
      </c>
      <c r="J2784" s="17" t="str">
        <f aca="false">IF($C2784="","",N($I2784)-N($G2784))</f>
        <v/>
      </c>
      <c r="K2784" s="37" t="str">
        <f aca="false">IF($C2784="","",N(商品マスタ!$I2783))</f>
        <v/>
      </c>
      <c r="L2784" s="17" t="str">
        <f aca="false">IF($C2784="","",MAX(1,N(商品マスタ!$J2783)))</f>
        <v/>
      </c>
      <c r="M2784" s="38" t="str">
        <f aca="false">IF($C2784="","",N(TOP!$C$16)*N($K2784))</f>
        <v/>
      </c>
      <c r="N2784" s="17" t="str">
        <f aca="false">IF($C2784="","",ROUNDUP(N($M2784)/N($L2784),0))</f>
        <v/>
      </c>
      <c r="O2784" s="17" t="str">
        <f aca="false">IF($C2784="","",N(商品マスタ!$R2783))</f>
        <v/>
      </c>
      <c r="P2784" s="17" t="str">
        <f aca="false">IF($C2784="","",IF($F2784="理論",(N($O2784)+N($N2784))-N($G2784),(N($O2784)+N($N2784))-N($I2784)))</f>
        <v/>
      </c>
      <c r="Q2784" s="17" t="str">
        <f aca="false">IF($C2784="","",MAX(1,N(商品マスタ!$K2783)))</f>
        <v/>
      </c>
      <c r="R2784" s="39" t="str">
        <f aca="false">IF($C2784="","",IF(N($P2784)/N($Q2784)&lt;=0,"",ROUNDUP(N($P2784)/N($Q2784),0)))</f>
        <v/>
      </c>
      <c r="S2784" s="14"/>
      <c r="T2784" s="40" t="str">
        <f aca="false">IF($C2784="","",N(商品マスタ!$M2783))</f>
        <v/>
      </c>
      <c r="U2784" s="40" t="str">
        <f aca="false">IF($S2784="","",N($S2784)*N($T2784))</f>
        <v/>
      </c>
      <c r="V2784" s="18"/>
    </row>
    <row r="2785" customFormat="false" ht="15" hidden="false" customHeight="false" outlineLevel="0" collapsed="false">
      <c r="B2785" s="12" t="n">
        <v>2779</v>
      </c>
      <c r="C2785" s="36" t="str">
        <f aca="false">IF(商品マスタ!$C2784="","",商品マスタ!$C2784)</f>
        <v/>
      </c>
      <c r="D2785" s="12" t="str">
        <f aca="false">IF($C2785="","",商品マスタ!$D2784)</f>
        <v/>
      </c>
      <c r="E2785" s="12" t="str">
        <f aca="false">IF($C2785="","",商品マスタ!$G2784)</f>
        <v/>
      </c>
      <c r="F2785" s="12" t="str">
        <f aca="false">IF($C2785="","",IF(商品マスタ!$P2784="","理論",商品マスタ!$P2784))</f>
        <v/>
      </c>
      <c r="G2785" s="17" t="str">
        <f aca="false">IF($C2785="","",N(商品マスタ!$H2784))</f>
        <v/>
      </c>
      <c r="H2785" s="14"/>
      <c r="I2785" s="17" t="str">
        <f aca="false">IF($C2785="","",N($H2785)*N(商品マスタ!$N2784))</f>
        <v/>
      </c>
      <c r="J2785" s="17" t="str">
        <f aca="false">IF($C2785="","",N($I2785)-N($G2785))</f>
        <v/>
      </c>
      <c r="K2785" s="37" t="str">
        <f aca="false">IF($C2785="","",N(商品マスタ!$I2784))</f>
        <v/>
      </c>
      <c r="L2785" s="17" t="str">
        <f aca="false">IF($C2785="","",MAX(1,N(商品マスタ!$J2784)))</f>
        <v/>
      </c>
      <c r="M2785" s="38" t="str">
        <f aca="false">IF($C2785="","",N(TOP!$C$16)*N($K2785))</f>
        <v/>
      </c>
      <c r="N2785" s="17" t="str">
        <f aca="false">IF($C2785="","",ROUNDUP(N($M2785)/N($L2785),0))</f>
        <v/>
      </c>
      <c r="O2785" s="17" t="str">
        <f aca="false">IF($C2785="","",N(商品マスタ!$R2784))</f>
        <v/>
      </c>
      <c r="P2785" s="17" t="str">
        <f aca="false">IF($C2785="","",IF($F2785="理論",(N($O2785)+N($N2785))-N($G2785),(N($O2785)+N($N2785))-N($I2785)))</f>
        <v/>
      </c>
      <c r="Q2785" s="17" t="str">
        <f aca="false">IF($C2785="","",MAX(1,N(商品マスタ!$K2784)))</f>
        <v/>
      </c>
      <c r="R2785" s="39" t="str">
        <f aca="false">IF($C2785="","",IF(N($P2785)/N($Q2785)&lt;=0,"",ROUNDUP(N($P2785)/N($Q2785),0)))</f>
        <v/>
      </c>
      <c r="S2785" s="14"/>
      <c r="T2785" s="40" t="str">
        <f aca="false">IF($C2785="","",N(商品マスタ!$M2784))</f>
        <v/>
      </c>
      <c r="U2785" s="40" t="str">
        <f aca="false">IF($S2785="","",N($S2785)*N($T2785))</f>
        <v/>
      </c>
      <c r="V2785" s="18"/>
    </row>
    <row r="2786" customFormat="false" ht="15" hidden="false" customHeight="false" outlineLevel="0" collapsed="false">
      <c r="B2786" s="12" t="n">
        <v>2780</v>
      </c>
      <c r="C2786" s="36" t="str">
        <f aca="false">IF(商品マスタ!$C2785="","",商品マスタ!$C2785)</f>
        <v/>
      </c>
      <c r="D2786" s="12" t="str">
        <f aca="false">IF($C2786="","",商品マスタ!$D2785)</f>
        <v/>
      </c>
      <c r="E2786" s="12" t="str">
        <f aca="false">IF($C2786="","",商品マスタ!$G2785)</f>
        <v/>
      </c>
      <c r="F2786" s="12" t="str">
        <f aca="false">IF($C2786="","",IF(商品マスタ!$P2785="","理論",商品マスタ!$P2785))</f>
        <v/>
      </c>
      <c r="G2786" s="17" t="str">
        <f aca="false">IF($C2786="","",N(商品マスタ!$H2785))</f>
        <v/>
      </c>
      <c r="H2786" s="14"/>
      <c r="I2786" s="17" t="str">
        <f aca="false">IF($C2786="","",N($H2786)*N(商品マスタ!$N2785))</f>
        <v/>
      </c>
      <c r="J2786" s="17" t="str">
        <f aca="false">IF($C2786="","",N($I2786)-N($G2786))</f>
        <v/>
      </c>
      <c r="K2786" s="37" t="str">
        <f aca="false">IF($C2786="","",N(商品マスタ!$I2785))</f>
        <v/>
      </c>
      <c r="L2786" s="17" t="str">
        <f aca="false">IF($C2786="","",MAX(1,N(商品マスタ!$J2785)))</f>
        <v/>
      </c>
      <c r="M2786" s="38" t="str">
        <f aca="false">IF($C2786="","",N(TOP!$C$16)*N($K2786))</f>
        <v/>
      </c>
      <c r="N2786" s="17" t="str">
        <f aca="false">IF($C2786="","",ROUNDUP(N($M2786)/N($L2786),0))</f>
        <v/>
      </c>
      <c r="O2786" s="17" t="str">
        <f aca="false">IF($C2786="","",N(商品マスタ!$R2785))</f>
        <v/>
      </c>
      <c r="P2786" s="17" t="str">
        <f aca="false">IF($C2786="","",IF($F2786="理論",(N($O2786)+N($N2786))-N($G2786),(N($O2786)+N($N2786))-N($I2786)))</f>
        <v/>
      </c>
      <c r="Q2786" s="17" t="str">
        <f aca="false">IF($C2786="","",MAX(1,N(商品マスタ!$K2785)))</f>
        <v/>
      </c>
      <c r="R2786" s="39" t="str">
        <f aca="false">IF($C2786="","",IF(N($P2786)/N($Q2786)&lt;=0,"",ROUNDUP(N($P2786)/N($Q2786),0)))</f>
        <v/>
      </c>
      <c r="S2786" s="14"/>
      <c r="T2786" s="40" t="str">
        <f aca="false">IF($C2786="","",N(商品マスタ!$M2785))</f>
        <v/>
      </c>
      <c r="U2786" s="40" t="str">
        <f aca="false">IF($S2786="","",N($S2786)*N($T2786))</f>
        <v/>
      </c>
      <c r="V2786" s="18"/>
    </row>
    <row r="2787" customFormat="false" ht="15" hidden="false" customHeight="false" outlineLevel="0" collapsed="false">
      <c r="B2787" s="12" t="n">
        <v>2781</v>
      </c>
      <c r="C2787" s="36" t="str">
        <f aca="false">IF(商品マスタ!$C2786="","",商品マスタ!$C2786)</f>
        <v/>
      </c>
      <c r="D2787" s="12" t="str">
        <f aca="false">IF($C2787="","",商品マスタ!$D2786)</f>
        <v/>
      </c>
      <c r="E2787" s="12" t="str">
        <f aca="false">IF($C2787="","",商品マスタ!$G2786)</f>
        <v/>
      </c>
      <c r="F2787" s="12" t="str">
        <f aca="false">IF($C2787="","",IF(商品マスタ!$P2786="","理論",商品マスタ!$P2786))</f>
        <v/>
      </c>
      <c r="G2787" s="17" t="str">
        <f aca="false">IF($C2787="","",N(商品マスタ!$H2786))</f>
        <v/>
      </c>
      <c r="H2787" s="14"/>
      <c r="I2787" s="17" t="str">
        <f aca="false">IF($C2787="","",N($H2787)*N(商品マスタ!$N2786))</f>
        <v/>
      </c>
      <c r="J2787" s="17" t="str">
        <f aca="false">IF($C2787="","",N($I2787)-N($G2787))</f>
        <v/>
      </c>
      <c r="K2787" s="37" t="str">
        <f aca="false">IF($C2787="","",N(商品マスタ!$I2786))</f>
        <v/>
      </c>
      <c r="L2787" s="17" t="str">
        <f aca="false">IF($C2787="","",MAX(1,N(商品マスタ!$J2786)))</f>
        <v/>
      </c>
      <c r="M2787" s="38" t="str">
        <f aca="false">IF($C2787="","",N(TOP!$C$16)*N($K2787))</f>
        <v/>
      </c>
      <c r="N2787" s="17" t="str">
        <f aca="false">IF($C2787="","",ROUNDUP(N($M2787)/N($L2787),0))</f>
        <v/>
      </c>
      <c r="O2787" s="17" t="str">
        <f aca="false">IF($C2787="","",N(商品マスタ!$R2786))</f>
        <v/>
      </c>
      <c r="P2787" s="17" t="str">
        <f aca="false">IF($C2787="","",IF($F2787="理論",(N($O2787)+N($N2787))-N($G2787),(N($O2787)+N($N2787))-N($I2787)))</f>
        <v/>
      </c>
      <c r="Q2787" s="17" t="str">
        <f aca="false">IF($C2787="","",MAX(1,N(商品マスタ!$K2786)))</f>
        <v/>
      </c>
      <c r="R2787" s="39" t="str">
        <f aca="false">IF($C2787="","",IF(N($P2787)/N($Q2787)&lt;=0,"",ROUNDUP(N($P2787)/N($Q2787),0)))</f>
        <v/>
      </c>
      <c r="S2787" s="14"/>
      <c r="T2787" s="40" t="str">
        <f aca="false">IF($C2787="","",N(商品マスタ!$M2786))</f>
        <v/>
      </c>
      <c r="U2787" s="40" t="str">
        <f aca="false">IF($S2787="","",N($S2787)*N($T2787))</f>
        <v/>
      </c>
      <c r="V2787" s="18"/>
    </row>
    <row r="2788" customFormat="false" ht="15" hidden="false" customHeight="false" outlineLevel="0" collapsed="false">
      <c r="B2788" s="12" t="n">
        <v>2782</v>
      </c>
      <c r="C2788" s="36" t="str">
        <f aca="false">IF(商品マスタ!$C2787="","",商品マスタ!$C2787)</f>
        <v/>
      </c>
      <c r="D2788" s="12" t="str">
        <f aca="false">IF($C2788="","",商品マスタ!$D2787)</f>
        <v/>
      </c>
      <c r="E2788" s="12" t="str">
        <f aca="false">IF($C2788="","",商品マスタ!$G2787)</f>
        <v/>
      </c>
      <c r="F2788" s="12" t="str">
        <f aca="false">IF($C2788="","",IF(商品マスタ!$P2787="","理論",商品マスタ!$P2787))</f>
        <v/>
      </c>
      <c r="G2788" s="17" t="str">
        <f aca="false">IF($C2788="","",N(商品マスタ!$H2787))</f>
        <v/>
      </c>
      <c r="H2788" s="14"/>
      <c r="I2788" s="17" t="str">
        <f aca="false">IF($C2788="","",N($H2788)*N(商品マスタ!$N2787))</f>
        <v/>
      </c>
      <c r="J2788" s="17" t="str">
        <f aca="false">IF($C2788="","",N($I2788)-N($G2788))</f>
        <v/>
      </c>
      <c r="K2788" s="37" t="str">
        <f aca="false">IF($C2788="","",N(商品マスタ!$I2787))</f>
        <v/>
      </c>
      <c r="L2788" s="17" t="str">
        <f aca="false">IF($C2788="","",MAX(1,N(商品マスタ!$J2787)))</f>
        <v/>
      </c>
      <c r="M2788" s="38" t="str">
        <f aca="false">IF($C2788="","",N(TOP!$C$16)*N($K2788))</f>
        <v/>
      </c>
      <c r="N2788" s="17" t="str">
        <f aca="false">IF($C2788="","",ROUNDUP(N($M2788)/N($L2788),0))</f>
        <v/>
      </c>
      <c r="O2788" s="17" t="str">
        <f aca="false">IF($C2788="","",N(商品マスタ!$R2787))</f>
        <v/>
      </c>
      <c r="P2788" s="17" t="str">
        <f aca="false">IF($C2788="","",IF($F2788="理論",(N($O2788)+N($N2788))-N($G2788),(N($O2788)+N($N2788))-N($I2788)))</f>
        <v/>
      </c>
      <c r="Q2788" s="17" t="str">
        <f aca="false">IF($C2788="","",MAX(1,N(商品マスタ!$K2787)))</f>
        <v/>
      </c>
      <c r="R2788" s="39" t="str">
        <f aca="false">IF($C2788="","",IF(N($P2788)/N($Q2788)&lt;=0,"",ROUNDUP(N($P2788)/N($Q2788),0)))</f>
        <v/>
      </c>
      <c r="S2788" s="14"/>
      <c r="T2788" s="40" t="str">
        <f aca="false">IF($C2788="","",N(商品マスタ!$M2787))</f>
        <v/>
      </c>
      <c r="U2788" s="40" t="str">
        <f aca="false">IF($S2788="","",N($S2788)*N($T2788))</f>
        <v/>
      </c>
      <c r="V2788" s="18"/>
    </row>
    <row r="2789" customFormat="false" ht="15" hidden="false" customHeight="false" outlineLevel="0" collapsed="false">
      <c r="B2789" s="12" t="n">
        <v>2783</v>
      </c>
      <c r="C2789" s="36" t="str">
        <f aca="false">IF(商品マスタ!$C2788="","",商品マスタ!$C2788)</f>
        <v/>
      </c>
      <c r="D2789" s="12" t="str">
        <f aca="false">IF($C2789="","",商品マスタ!$D2788)</f>
        <v/>
      </c>
      <c r="E2789" s="12" t="str">
        <f aca="false">IF($C2789="","",商品マスタ!$G2788)</f>
        <v/>
      </c>
      <c r="F2789" s="12" t="str">
        <f aca="false">IF($C2789="","",IF(商品マスタ!$P2788="","理論",商品マスタ!$P2788))</f>
        <v/>
      </c>
      <c r="G2789" s="17" t="str">
        <f aca="false">IF($C2789="","",N(商品マスタ!$H2788))</f>
        <v/>
      </c>
      <c r="H2789" s="14"/>
      <c r="I2789" s="17" t="str">
        <f aca="false">IF($C2789="","",N($H2789)*N(商品マスタ!$N2788))</f>
        <v/>
      </c>
      <c r="J2789" s="17" t="str">
        <f aca="false">IF($C2789="","",N($I2789)-N($G2789))</f>
        <v/>
      </c>
      <c r="K2789" s="37" t="str">
        <f aca="false">IF($C2789="","",N(商品マスタ!$I2788))</f>
        <v/>
      </c>
      <c r="L2789" s="17" t="str">
        <f aca="false">IF($C2789="","",MAX(1,N(商品マスタ!$J2788)))</f>
        <v/>
      </c>
      <c r="M2789" s="38" t="str">
        <f aca="false">IF($C2789="","",N(TOP!$C$16)*N($K2789))</f>
        <v/>
      </c>
      <c r="N2789" s="17" t="str">
        <f aca="false">IF($C2789="","",ROUNDUP(N($M2789)/N($L2789),0))</f>
        <v/>
      </c>
      <c r="O2789" s="17" t="str">
        <f aca="false">IF($C2789="","",N(商品マスタ!$R2788))</f>
        <v/>
      </c>
      <c r="P2789" s="17" t="str">
        <f aca="false">IF($C2789="","",IF($F2789="理論",(N($O2789)+N($N2789))-N($G2789),(N($O2789)+N($N2789))-N($I2789)))</f>
        <v/>
      </c>
      <c r="Q2789" s="17" t="str">
        <f aca="false">IF($C2789="","",MAX(1,N(商品マスタ!$K2788)))</f>
        <v/>
      </c>
      <c r="R2789" s="39" t="str">
        <f aca="false">IF($C2789="","",IF(N($P2789)/N($Q2789)&lt;=0,"",ROUNDUP(N($P2789)/N($Q2789),0)))</f>
        <v/>
      </c>
      <c r="S2789" s="14"/>
      <c r="T2789" s="40" t="str">
        <f aca="false">IF($C2789="","",N(商品マスタ!$M2788))</f>
        <v/>
      </c>
      <c r="U2789" s="40" t="str">
        <f aca="false">IF($S2789="","",N($S2789)*N($T2789))</f>
        <v/>
      </c>
      <c r="V2789" s="18"/>
    </row>
    <row r="2790" customFormat="false" ht="15" hidden="false" customHeight="false" outlineLevel="0" collapsed="false">
      <c r="B2790" s="12" t="n">
        <v>2784</v>
      </c>
      <c r="C2790" s="36" t="str">
        <f aca="false">IF(商品マスタ!$C2789="","",商品マスタ!$C2789)</f>
        <v/>
      </c>
      <c r="D2790" s="12" t="str">
        <f aca="false">IF($C2790="","",商品マスタ!$D2789)</f>
        <v/>
      </c>
      <c r="E2790" s="12" t="str">
        <f aca="false">IF($C2790="","",商品マスタ!$G2789)</f>
        <v/>
      </c>
      <c r="F2790" s="12" t="str">
        <f aca="false">IF($C2790="","",IF(商品マスタ!$P2789="","理論",商品マスタ!$P2789))</f>
        <v/>
      </c>
      <c r="G2790" s="17" t="str">
        <f aca="false">IF($C2790="","",N(商品マスタ!$H2789))</f>
        <v/>
      </c>
      <c r="H2790" s="14"/>
      <c r="I2790" s="17" t="str">
        <f aca="false">IF($C2790="","",N($H2790)*N(商品マスタ!$N2789))</f>
        <v/>
      </c>
      <c r="J2790" s="17" t="str">
        <f aca="false">IF($C2790="","",N($I2790)-N($G2790))</f>
        <v/>
      </c>
      <c r="K2790" s="37" t="str">
        <f aca="false">IF($C2790="","",N(商品マスタ!$I2789))</f>
        <v/>
      </c>
      <c r="L2790" s="17" t="str">
        <f aca="false">IF($C2790="","",MAX(1,N(商品マスタ!$J2789)))</f>
        <v/>
      </c>
      <c r="M2790" s="38" t="str">
        <f aca="false">IF($C2790="","",N(TOP!$C$16)*N($K2790))</f>
        <v/>
      </c>
      <c r="N2790" s="17" t="str">
        <f aca="false">IF($C2790="","",ROUNDUP(N($M2790)/N($L2790),0))</f>
        <v/>
      </c>
      <c r="O2790" s="17" t="str">
        <f aca="false">IF($C2790="","",N(商品マスタ!$R2789))</f>
        <v/>
      </c>
      <c r="P2790" s="17" t="str">
        <f aca="false">IF($C2790="","",IF($F2790="理論",(N($O2790)+N($N2790))-N($G2790),(N($O2790)+N($N2790))-N($I2790)))</f>
        <v/>
      </c>
      <c r="Q2790" s="17" t="str">
        <f aca="false">IF($C2790="","",MAX(1,N(商品マスタ!$K2789)))</f>
        <v/>
      </c>
      <c r="R2790" s="39" t="str">
        <f aca="false">IF($C2790="","",IF(N($P2790)/N($Q2790)&lt;=0,"",ROUNDUP(N($P2790)/N($Q2790),0)))</f>
        <v/>
      </c>
      <c r="S2790" s="14"/>
      <c r="T2790" s="40" t="str">
        <f aca="false">IF($C2790="","",N(商品マスタ!$M2789))</f>
        <v/>
      </c>
      <c r="U2790" s="40" t="str">
        <f aca="false">IF($S2790="","",N($S2790)*N($T2790))</f>
        <v/>
      </c>
      <c r="V2790" s="18"/>
    </row>
    <row r="2791" customFormat="false" ht="15" hidden="false" customHeight="false" outlineLevel="0" collapsed="false">
      <c r="B2791" s="12" t="n">
        <v>2785</v>
      </c>
      <c r="C2791" s="36" t="str">
        <f aca="false">IF(商品マスタ!$C2790="","",商品マスタ!$C2790)</f>
        <v/>
      </c>
      <c r="D2791" s="12" t="str">
        <f aca="false">IF($C2791="","",商品マスタ!$D2790)</f>
        <v/>
      </c>
      <c r="E2791" s="12" t="str">
        <f aca="false">IF($C2791="","",商品マスタ!$G2790)</f>
        <v/>
      </c>
      <c r="F2791" s="12" t="str">
        <f aca="false">IF($C2791="","",IF(商品マスタ!$P2790="","理論",商品マスタ!$P2790))</f>
        <v/>
      </c>
      <c r="G2791" s="17" t="str">
        <f aca="false">IF($C2791="","",N(商品マスタ!$H2790))</f>
        <v/>
      </c>
      <c r="H2791" s="14"/>
      <c r="I2791" s="17" t="str">
        <f aca="false">IF($C2791="","",N($H2791)*N(商品マスタ!$N2790))</f>
        <v/>
      </c>
      <c r="J2791" s="17" t="str">
        <f aca="false">IF($C2791="","",N($I2791)-N($G2791))</f>
        <v/>
      </c>
      <c r="K2791" s="37" t="str">
        <f aca="false">IF($C2791="","",N(商品マスタ!$I2790))</f>
        <v/>
      </c>
      <c r="L2791" s="17" t="str">
        <f aca="false">IF($C2791="","",MAX(1,N(商品マスタ!$J2790)))</f>
        <v/>
      </c>
      <c r="M2791" s="38" t="str">
        <f aca="false">IF($C2791="","",N(TOP!$C$16)*N($K2791))</f>
        <v/>
      </c>
      <c r="N2791" s="17" t="str">
        <f aca="false">IF($C2791="","",ROUNDUP(N($M2791)/N($L2791),0))</f>
        <v/>
      </c>
      <c r="O2791" s="17" t="str">
        <f aca="false">IF($C2791="","",N(商品マスタ!$R2790))</f>
        <v/>
      </c>
      <c r="P2791" s="17" t="str">
        <f aca="false">IF($C2791="","",IF($F2791="理論",(N($O2791)+N($N2791))-N($G2791),(N($O2791)+N($N2791))-N($I2791)))</f>
        <v/>
      </c>
      <c r="Q2791" s="17" t="str">
        <f aca="false">IF($C2791="","",MAX(1,N(商品マスタ!$K2790)))</f>
        <v/>
      </c>
      <c r="R2791" s="39" t="str">
        <f aca="false">IF($C2791="","",IF(N($P2791)/N($Q2791)&lt;=0,"",ROUNDUP(N($P2791)/N($Q2791),0)))</f>
        <v/>
      </c>
      <c r="S2791" s="14"/>
      <c r="T2791" s="40" t="str">
        <f aca="false">IF($C2791="","",N(商品マスタ!$M2790))</f>
        <v/>
      </c>
      <c r="U2791" s="40" t="str">
        <f aca="false">IF($S2791="","",N($S2791)*N($T2791))</f>
        <v/>
      </c>
      <c r="V2791" s="18"/>
    </row>
    <row r="2792" customFormat="false" ht="15" hidden="false" customHeight="false" outlineLevel="0" collapsed="false">
      <c r="B2792" s="12" t="n">
        <v>2786</v>
      </c>
      <c r="C2792" s="36" t="str">
        <f aca="false">IF(商品マスタ!$C2791="","",商品マスタ!$C2791)</f>
        <v/>
      </c>
      <c r="D2792" s="12" t="str">
        <f aca="false">IF($C2792="","",商品マスタ!$D2791)</f>
        <v/>
      </c>
      <c r="E2792" s="12" t="str">
        <f aca="false">IF($C2792="","",商品マスタ!$G2791)</f>
        <v/>
      </c>
      <c r="F2792" s="12" t="str">
        <f aca="false">IF($C2792="","",IF(商品マスタ!$P2791="","理論",商品マスタ!$P2791))</f>
        <v/>
      </c>
      <c r="G2792" s="17" t="str">
        <f aca="false">IF($C2792="","",N(商品マスタ!$H2791))</f>
        <v/>
      </c>
      <c r="H2792" s="14"/>
      <c r="I2792" s="17" t="str">
        <f aca="false">IF($C2792="","",N($H2792)*N(商品マスタ!$N2791))</f>
        <v/>
      </c>
      <c r="J2792" s="17" t="str">
        <f aca="false">IF($C2792="","",N($I2792)-N($G2792))</f>
        <v/>
      </c>
      <c r="K2792" s="37" t="str">
        <f aca="false">IF($C2792="","",N(商品マスタ!$I2791))</f>
        <v/>
      </c>
      <c r="L2792" s="17" t="str">
        <f aca="false">IF($C2792="","",MAX(1,N(商品マスタ!$J2791)))</f>
        <v/>
      </c>
      <c r="M2792" s="38" t="str">
        <f aca="false">IF($C2792="","",N(TOP!$C$16)*N($K2792))</f>
        <v/>
      </c>
      <c r="N2792" s="17" t="str">
        <f aca="false">IF($C2792="","",ROUNDUP(N($M2792)/N($L2792),0))</f>
        <v/>
      </c>
      <c r="O2792" s="17" t="str">
        <f aca="false">IF($C2792="","",N(商品マスタ!$R2791))</f>
        <v/>
      </c>
      <c r="P2792" s="17" t="str">
        <f aca="false">IF($C2792="","",IF($F2792="理論",(N($O2792)+N($N2792))-N($G2792),(N($O2792)+N($N2792))-N($I2792)))</f>
        <v/>
      </c>
      <c r="Q2792" s="17" t="str">
        <f aca="false">IF($C2792="","",MAX(1,N(商品マスタ!$K2791)))</f>
        <v/>
      </c>
      <c r="R2792" s="39" t="str">
        <f aca="false">IF($C2792="","",IF(N($P2792)/N($Q2792)&lt;=0,"",ROUNDUP(N($P2792)/N($Q2792),0)))</f>
        <v/>
      </c>
      <c r="S2792" s="14"/>
      <c r="T2792" s="40" t="str">
        <f aca="false">IF($C2792="","",N(商品マスタ!$M2791))</f>
        <v/>
      </c>
      <c r="U2792" s="40" t="str">
        <f aca="false">IF($S2792="","",N($S2792)*N($T2792))</f>
        <v/>
      </c>
      <c r="V2792" s="18"/>
    </row>
    <row r="2793" customFormat="false" ht="15" hidden="false" customHeight="false" outlineLevel="0" collapsed="false">
      <c r="B2793" s="12" t="n">
        <v>2787</v>
      </c>
      <c r="C2793" s="36" t="str">
        <f aca="false">IF(商品マスタ!$C2792="","",商品マスタ!$C2792)</f>
        <v/>
      </c>
      <c r="D2793" s="12" t="str">
        <f aca="false">IF($C2793="","",商品マスタ!$D2792)</f>
        <v/>
      </c>
      <c r="E2793" s="12" t="str">
        <f aca="false">IF($C2793="","",商品マスタ!$G2792)</f>
        <v/>
      </c>
      <c r="F2793" s="12" t="str">
        <f aca="false">IF($C2793="","",IF(商品マスタ!$P2792="","理論",商品マスタ!$P2792))</f>
        <v/>
      </c>
      <c r="G2793" s="17" t="str">
        <f aca="false">IF($C2793="","",N(商品マスタ!$H2792))</f>
        <v/>
      </c>
      <c r="H2793" s="14"/>
      <c r="I2793" s="17" t="str">
        <f aca="false">IF($C2793="","",N($H2793)*N(商品マスタ!$N2792))</f>
        <v/>
      </c>
      <c r="J2793" s="17" t="str">
        <f aca="false">IF($C2793="","",N($I2793)-N($G2793))</f>
        <v/>
      </c>
      <c r="K2793" s="37" t="str">
        <f aca="false">IF($C2793="","",N(商品マスタ!$I2792))</f>
        <v/>
      </c>
      <c r="L2793" s="17" t="str">
        <f aca="false">IF($C2793="","",MAX(1,N(商品マスタ!$J2792)))</f>
        <v/>
      </c>
      <c r="M2793" s="38" t="str">
        <f aca="false">IF($C2793="","",N(TOP!$C$16)*N($K2793))</f>
        <v/>
      </c>
      <c r="N2793" s="17" t="str">
        <f aca="false">IF($C2793="","",ROUNDUP(N($M2793)/N($L2793),0))</f>
        <v/>
      </c>
      <c r="O2793" s="17" t="str">
        <f aca="false">IF($C2793="","",N(商品マスタ!$R2792))</f>
        <v/>
      </c>
      <c r="P2793" s="17" t="str">
        <f aca="false">IF($C2793="","",IF($F2793="理論",(N($O2793)+N($N2793))-N($G2793),(N($O2793)+N($N2793))-N($I2793)))</f>
        <v/>
      </c>
      <c r="Q2793" s="17" t="str">
        <f aca="false">IF($C2793="","",MAX(1,N(商品マスタ!$K2792)))</f>
        <v/>
      </c>
      <c r="R2793" s="39" t="str">
        <f aca="false">IF($C2793="","",IF(N($P2793)/N($Q2793)&lt;=0,"",ROUNDUP(N($P2793)/N($Q2793),0)))</f>
        <v/>
      </c>
      <c r="S2793" s="14"/>
      <c r="T2793" s="40" t="str">
        <f aca="false">IF($C2793="","",N(商品マスタ!$M2792))</f>
        <v/>
      </c>
      <c r="U2793" s="40" t="str">
        <f aca="false">IF($S2793="","",N($S2793)*N($T2793))</f>
        <v/>
      </c>
      <c r="V2793" s="18"/>
    </row>
    <row r="2794" customFormat="false" ht="15" hidden="false" customHeight="false" outlineLevel="0" collapsed="false">
      <c r="B2794" s="12" t="n">
        <v>2788</v>
      </c>
      <c r="C2794" s="36" t="str">
        <f aca="false">IF(商品マスタ!$C2793="","",商品マスタ!$C2793)</f>
        <v/>
      </c>
      <c r="D2794" s="12" t="str">
        <f aca="false">IF($C2794="","",商品マスタ!$D2793)</f>
        <v/>
      </c>
      <c r="E2794" s="12" t="str">
        <f aca="false">IF($C2794="","",商品マスタ!$G2793)</f>
        <v/>
      </c>
      <c r="F2794" s="12" t="str">
        <f aca="false">IF($C2794="","",IF(商品マスタ!$P2793="","理論",商品マスタ!$P2793))</f>
        <v/>
      </c>
      <c r="G2794" s="17" t="str">
        <f aca="false">IF($C2794="","",N(商品マスタ!$H2793))</f>
        <v/>
      </c>
      <c r="H2794" s="14"/>
      <c r="I2794" s="17" t="str">
        <f aca="false">IF($C2794="","",N($H2794)*N(商品マスタ!$N2793))</f>
        <v/>
      </c>
      <c r="J2794" s="17" t="str">
        <f aca="false">IF($C2794="","",N($I2794)-N($G2794))</f>
        <v/>
      </c>
      <c r="K2794" s="37" t="str">
        <f aca="false">IF($C2794="","",N(商品マスタ!$I2793))</f>
        <v/>
      </c>
      <c r="L2794" s="17" t="str">
        <f aca="false">IF($C2794="","",MAX(1,N(商品マスタ!$J2793)))</f>
        <v/>
      </c>
      <c r="M2794" s="38" t="str">
        <f aca="false">IF($C2794="","",N(TOP!$C$16)*N($K2794))</f>
        <v/>
      </c>
      <c r="N2794" s="17" t="str">
        <f aca="false">IF($C2794="","",ROUNDUP(N($M2794)/N($L2794),0))</f>
        <v/>
      </c>
      <c r="O2794" s="17" t="str">
        <f aca="false">IF($C2794="","",N(商品マスタ!$R2793))</f>
        <v/>
      </c>
      <c r="P2794" s="17" t="str">
        <f aca="false">IF($C2794="","",IF($F2794="理論",(N($O2794)+N($N2794))-N($G2794),(N($O2794)+N($N2794))-N($I2794)))</f>
        <v/>
      </c>
      <c r="Q2794" s="17" t="str">
        <f aca="false">IF($C2794="","",MAX(1,N(商品マスタ!$K2793)))</f>
        <v/>
      </c>
      <c r="R2794" s="39" t="str">
        <f aca="false">IF($C2794="","",IF(N($P2794)/N($Q2794)&lt;=0,"",ROUNDUP(N($P2794)/N($Q2794),0)))</f>
        <v/>
      </c>
      <c r="S2794" s="14"/>
      <c r="T2794" s="40" t="str">
        <f aca="false">IF($C2794="","",N(商品マスタ!$M2793))</f>
        <v/>
      </c>
      <c r="U2794" s="40" t="str">
        <f aca="false">IF($S2794="","",N($S2794)*N($T2794))</f>
        <v/>
      </c>
      <c r="V2794" s="18"/>
    </row>
    <row r="2795" customFormat="false" ht="15" hidden="false" customHeight="false" outlineLevel="0" collapsed="false">
      <c r="B2795" s="12" t="n">
        <v>2789</v>
      </c>
      <c r="C2795" s="36" t="str">
        <f aca="false">IF(商品マスタ!$C2794="","",商品マスタ!$C2794)</f>
        <v/>
      </c>
      <c r="D2795" s="12" t="str">
        <f aca="false">IF($C2795="","",商品マスタ!$D2794)</f>
        <v/>
      </c>
      <c r="E2795" s="12" t="str">
        <f aca="false">IF($C2795="","",商品マスタ!$G2794)</f>
        <v/>
      </c>
      <c r="F2795" s="12" t="str">
        <f aca="false">IF($C2795="","",IF(商品マスタ!$P2794="","理論",商品マスタ!$P2794))</f>
        <v/>
      </c>
      <c r="G2795" s="17" t="str">
        <f aca="false">IF($C2795="","",N(商品マスタ!$H2794))</f>
        <v/>
      </c>
      <c r="H2795" s="14"/>
      <c r="I2795" s="17" t="str">
        <f aca="false">IF($C2795="","",N($H2795)*N(商品マスタ!$N2794))</f>
        <v/>
      </c>
      <c r="J2795" s="17" t="str">
        <f aca="false">IF($C2795="","",N($I2795)-N($G2795))</f>
        <v/>
      </c>
      <c r="K2795" s="37" t="str">
        <f aca="false">IF($C2795="","",N(商品マスタ!$I2794))</f>
        <v/>
      </c>
      <c r="L2795" s="17" t="str">
        <f aca="false">IF($C2795="","",MAX(1,N(商品マスタ!$J2794)))</f>
        <v/>
      </c>
      <c r="M2795" s="38" t="str">
        <f aca="false">IF($C2795="","",N(TOP!$C$16)*N($K2795))</f>
        <v/>
      </c>
      <c r="N2795" s="17" t="str">
        <f aca="false">IF($C2795="","",ROUNDUP(N($M2795)/N($L2795),0))</f>
        <v/>
      </c>
      <c r="O2795" s="17" t="str">
        <f aca="false">IF($C2795="","",N(商品マスタ!$R2794))</f>
        <v/>
      </c>
      <c r="P2795" s="17" t="str">
        <f aca="false">IF($C2795="","",IF($F2795="理論",(N($O2795)+N($N2795))-N($G2795),(N($O2795)+N($N2795))-N($I2795)))</f>
        <v/>
      </c>
      <c r="Q2795" s="17" t="str">
        <f aca="false">IF($C2795="","",MAX(1,N(商品マスタ!$K2794)))</f>
        <v/>
      </c>
      <c r="R2795" s="39" t="str">
        <f aca="false">IF($C2795="","",IF(N($P2795)/N($Q2795)&lt;=0,"",ROUNDUP(N($P2795)/N($Q2795),0)))</f>
        <v/>
      </c>
      <c r="S2795" s="14"/>
      <c r="T2795" s="40" t="str">
        <f aca="false">IF($C2795="","",N(商品マスタ!$M2794))</f>
        <v/>
      </c>
      <c r="U2795" s="40" t="str">
        <f aca="false">IF($S2795="","",N($S2795)*N($T2795))</f>
        <v/>
      </c>
      <c r="V2795" s="18"/>
    </row>
    <row r="2796" customFormat="false" ht="15" hidden="false" customHeight="false" outlineLevel="0" collapsed="false">
      <c r="B2796" s="12" t="n">
        <v>2790</v>
      </c>
      <c r="C2796" s="36" t="str">
        <f aca="false">IF(商品マスタ!$C2795="","",商品マスタ!$C2795)</f>
        <v/>
      </c>
      <c r="D2796" s="12" t="str">
        <f aca="false">IF($C2796="","",商品マスタ!$D2795)</f>
        <v/>
      </c>
      <c r="E2796" s="12" t="str">
        <f aca="false">IF($C2796="","",商品マスタ!$G2795)</f>
        <v/>
      </c>
      <c r="F2796" s="12" t="str">
        <f aca="false">IF($C2796="","",IF(商品マスタ!$P2795="","理論",商品マスタ!$P2795))</f>
        <v/>
      </c>
      <c r="G2796" s="17" t="str">
        <f aca="false">IF($C2796="","",N(商品マスタ!$H2795))</f>
        <v/>
      </c>
      <c r="H2796" s="14"/>
      <c r="I2796" s="17" t="str">
        <f aca="false">IF($C2796="","",N($H2796)*N(商品マスタ!$N2795))</f>
        <v/>
      </c>
      <c r="J2796" s="17" t="str">
        <f aca="false">IF($C2796="","",N($I2796)-N($G2796))</f>
        <v/>
      </c>
      <c r="K2796" s="37" t="str">
        <f aca="false">IF($C2796="","",N(商品マスタ!$I2795))</f>
        <v/>
      </c>
      <c r="L2796" s="17" t="str">
        <f aca="false">IF($C2796="","",MAX(1,N(商品マスタ!$J2795)))</f>
        <v/>
      </c>
      <c r="M2796" s="38" t="str">
        <f aca="false">IF($C2796="","",N(TOP!$C$16)*N($K2796))</f>
        <v/>
      </c>
      <c r="N2796" s="17" t="str">
        <f aca="false">IF($C2796="","",ROUNDUP(N($M2796)/N($L2796),0))</f>
        <v/>
      </c>
      <c r="O2796" s="17" t="str">
        <f aca="false">IF($C2796="","",N(商品マスタ!$R2795))</f>
        <v/>
      </c>
      <c r="P2796" s="17" t="str">
        <f aca="false">IF($C2796="","",IF($F2796="理論",(N($O2796)+N($N2796))-N($G2796),(N($O2796)+N($N2796))-N($I2796)))</f>
        <v/>
      </c>
      <c r="Q2796" s="17" t="str">
        <f aca="false">IF($C2796="","",MAX(1,N(商品マスタ!$K2795)))</f>
        <v/>
      </c>
      <c r="R2796" s="39" t="str">
        <f aca="false">IF($C2796="","",IF(N($P2796)/N($Q2796)&lt;=0,"",ROUNDUP(N($P2796)/N($Q2796),0)))</f>
        <v/>
      </c>
      <c r="S2796" s="14"/>
      <c r="T2796" s="40" t="str">
        <f aca="false">IF($C2796="","",N(商品マスタ!$M2795))</f>
        <v/>
      </c>
      <c r="U2796" s="40" t="str">
        <f aca="false">IF($S2796="","",N($S2796)*N($T2796))</f>
        <v/>
      </c>
      <c r="V2796" s="18"/>
    </row>
    <row r="2797" customFormat="false" ht="15" hidden="false" customHeight="false" outlineLevel="0" collapsed="false">
      <c r="B2797" s="12" t="n">
        <v>2791</v>
      </c>
      <c r="C2797" s="36" t="str">
        <f aca="false">IF(商品マスタ!$C2796="","",商品マスタ!$C2796)</f>
        <v/>
      </c>
      <c r="D2797" s="12" t="str">
        <f aca="false">IF($C2797="","",商品マスタ!$D2796)</f>
        <v/>
      </c>
      <c r="E2797" s="12" t="str">
        <f aca="false">IF($C2797="","",商品マスタ!$G2796)</f>
        <v/>
      </c>
      <c r="F2797" s="12" t="str">
        <f aca="false">IF($C2797="","",IF(商品マスタ!$P2796="","理論",商品マスタ!$P2796))</f>
        <v/>
      </c>
      <c r="G2797" s="17" t="str">
        <f aca="false">IF($C2797="","",N(商品マスタ!$H2796))</f>
        <v/>
      </c>
      <c r="H2797" s="14"/>
      <c r="I2797" s="17" t="str">
        <f aca="false">IF($C2797="","",N($H2797)*N(商品マスタ!$N2796))</f>
        <v/>
      </c>
      <c r="J2797" s="17" t="str">
        <f aca="false">IF($C2797="","",N($I2797)-N($G2797))</f>
        <v/>
      </c>
      <c r="K2797" s="37" t="str">
        <f aca="false">IF($C2797="","",N(商品マスタ!$I2796))</f>
        <v/>
      </c>
      <c r="L2797" s="17" t="str">
        <f aca="false">IF($C2797="","",MAX(1,N(商品マスタ!$J2796)))</f>
        <v/>
      </c>
      <c r="M2797" s="38" t="str">
        <f aca="false">IF($C2797="","",N(TOP!$C$16)*N($K2797))</f>
        <v/>
      </c>
      <c r="N2797" s="17" t="str">
        <f aca="false">IF($C2797="","",ROUNDUP(N($M2797)/N($L2797),0))</f>
        <v/>
      </c>
      <c r="O2797" s="17" t="str">
        <f aca="false">IF($C2797="","",N(商品マスタ!$R2796))</f>
        <v/>
      </c>
      <c r="P2797" s="17" t="str">
        <f aca="false">IF($C2797="","",IF($F2797="理論",(N($O2797)+N($N2797))-N($G2797),(N($O2797)+N($N2797))-N($I2797)))</f>
        <v/>
      </c>
      <c r="Q2797" s="17" t="str">
        <f aca="false">IF($C2797="","",MAX(1,N(商品マスタ!$K2796)))</f>
        <v/>
      </c>
      <c r="R2797" s="39" t="str">
        <f aca="false">IF($C2797="","",IF(N($P2797)/N($Q2797)&lt;=0,"",ROUNDUP(N($P2797)/N($Q2797),0)))</f>
        <v/>
      </c>
      <c r="S2797" s="14"/>
      <c r="T2797" s="40" t="str">
        <f aca="false">IF($C2797="","",N(商品マスタ!$M2796))</f>
        <v/>
      </c>
      <c r="U2797" s="40" t="str">
        <f aca="false">IF($S2797="","",N($S2797)*N($T2797))</f>
        <v/>
      </c>
      <c r="V2797" s="18"/>
    </row>
    <row r="2798" customFormat="false" ht="15" hidden="false" customHeight="false" outlineLevel="0" collapsed="false">
      <c r="B2798" s="12" t="n">
        <v>2792</v>
      </c>
      <c r="C2798" s="36" t="str">
        <f aca="false">IF(商品マスタ!$C2797="","",商品マスタ!$C2797)</f>
        <v/>
      </c>
      <c r="D2798" s="12" t="str">
        <f aca="false">IF($C2798="","",商品マスタ!$D2797)</f>
        <v/>
      </c>
      <c r="E2798" s="12" t="str">
        <f aca="false">IF($C2798="","",商品マスタ!$G2797)</f>
        <v/>
      </c>
      <c r="F2798" s="12" t="str">
        <f aca="false">IF($C2798="","",IF(商品マスタ!$P2797="","理論",商品マスタ!$P2797))</f>
        <v/>
      </c>
      <c r="G2798" s="17" t="str">
        <f aca="false">IF($C2798="","",N(商品マスタ!$H2797))</f>
        <v/>
      </c>
      <c r="H2798" s="14"/>
      <c r="I2798" s="17" t="str">
        <f aca="false">IF($C2798="","",N($H2798)*N(商品マスタ!$N2797))</f>
        <v/>
      </c>
      <c r="J2798" s="17" t="str">
        <f aca="false">IF($C2798="","",N($I2798)-N($G2798))</f>
        <v/>
      </c>
      <c r="K2798" s="37" t="str">
        <f aca="false">IF($C2798="","",N(商品マスタ!$I2797))</f>
        <v/>
      </c>
      <c r="L2798" s="17" t="str">
        <f aca="false">IF($C2798="","",MAX(1,N(商品マスタ!$J2797)))</f>
        <v/>
      </c>
      <c r="M2798" s="38" t="str">
        <f aca="false">IF($C2798="","",N(TOP!$C$16)*N($K2798))</f>
        <v/>
      </c>
      <c r="N2798" s="17" t="str">
        <f aca="false">IF($C2798="","",ROUNDUP(N($M2798)/N($L2798),0))</f>
        <v/>
      </c>
      <c r="O2798" s="17" t="str">
        <f aca="false">IF($C2798="","",N(商品マスタ!$R2797))</f>
        <v/>
      </c>
      <c r="P2798" s="17" t="str">
        <f aca="false">IF($C2798="","",IF($F2798="理論",(N($O2798)+N($N2798))-N($G2798),(N($O2798)+N($N2798))-N($I2798)))</f>
        <v/>
      </c>
      <c r="Q2798" s="17" t="str">
        <f aca="false">IF($C2798="","",MAX(1,N(商品マスタ!$K2797)))</f>
        <v/>
      </c>
      <c r="R2798" s="39" t="str">
        <f aca="false">IF($C2798="","",IF(N($P2798)/N($Q2798)&lt;=0,"",ROUNDUP(N($P2798)/N($Q2798),0)))</f>
        <v/>
      </c>
      <c r="S2798" s="14"/>
      <c r="T2798" s="40" t="str">
        <f aca="false">IF($C2798="","",N(商品マスタ!$M2797))</f>
        <v/>
      </c>
      <c r="U2798" s="40" t="str">
        <f aca="false">IF($S2798="","",N($S2798)*N($T2798))</f>
        <v/>
      </c>
      <c r="V2798" s="18"/>
    </row>
    <row r="2799" customFormat="false" ht="15" hidden="false" customHeight="false" outlineLevel="0" collapsed="false">
      <c r="B2799" s="12" t="n">
        <v>2793</v>
      </c>
      <c r="C2799" s="36" t="str">
        <f aca="false">IF(商品マスタ!$C2798="","",商品マスタ!$C2798)</f>
        <v/>
      </c>
      <c r="D2799" s="12" t="str">
        <f aca="false">IF($C2799="","",商品マスタ!$D2798)</f>
        <v/>
      </c>
      <c r="E2799" s="12" t="str">
        <f aca="false">IF($C2799="","",商品マスタ!$G2798)</f>
        <v/>
      </c>
      <c r="F2799" s="12" t="str">
        <f aca="false">IF($C2799="","",IF(商品マスタ!$P2798="","理論",商品マスタ!$P2798))</f>
        <v/>
      </c>
      <c r="G2799" s="17" t="str">
        <f aca="false">IF($C2799="","",N(商品マスタ!$H2798))</f>
        <v/>
      </c>
      <c r="H2799" s="14"/>
      <c r="I2799" s="17" t="str">
        <f aca="false">IF($C2799="","",N($H2799)*N(商品マスタ!$N2798))</f>
        <v/>
      </c>
      <c r="J2799" s="17" t="str">
        <f aca="false">IF($C2799="","",N($I2799)-N($G2799))</f>
        <v/>
      </c>
      <c r="K2799" s="37" t="str">
        <f aca="false">IF($C2799="","",N(商品マスタ!$I2798))</f>
        <v/>
      </c>
      <c r="L2799" s="17" t="str">
        <f aca="false">IF($C2799="","",MAX(1,N(商品マスタ!$J2798)))</f>
        <v/>
      </c>
      <c r="M2799" s="38" t="str">
        <f aca="false">IF($C2799="","",N(TOP!$C$16)*N($K2799))</f>
        <v/>
      </c>
      <c r="N2799" s="17" t="str">
        <f aca="false">IF($C2799="","",ROUNDUP(N($M2799)/N($L2799),0))</f>
        <v/>
      </c>
      <c r="O2799" s="17" t="str">
        <f aca="false">IF($C2799="","",N(商品マスタ!$R2798))</f>
        <v/>
      </c>
      <c r="P2799" s="17" t="str">
        <f aca="false">IF($C2799="","",IF($F2799="理論",(N($O2799)+N($N2799))-N($G2799),(N($O2799)+N($N2799))-N($I2799)))</f>
        <v/>
      </c>
      <c r="Q2799" s="17" t="str">
        <f aca="false">IF($C2799="","",MAX(1,N(商品マスタ!$K2798)))</f>
        <v/>
      </c>
      <c r="R2799" s="39" t="str">
        <f aca="false">IF($C2799="","",IF(N($P2799)/N($Q2799)&lt;=0,"",ROUNDUP(N($P2799)/N($Q2799),0)))</f>
        <v/>
      </c>
      <c r="S2799" s="14"/>
      <c r="T2799" s="40" t="str">
        <f aca="false">IF($C2799="","",N(商品マスタ!$M2798))</f>
        <v/>
      </c>
      <c r="U2799" s="40" t="str">
        <f aca="false">IF($S2799="","",N($S2799)*N($T2799))</f>
        <v/>
      </c>
      <c r="V2799" s="18"/>
    </row>
    <row r="2800" customFormat="false" ht="15" hidden="false" customHeight="false" outlineLevel="0" collapsed="false">
      <c r="B2800" s="12" t="n">
        <v>2794</v>
      </c>
      <c r="C2800" s="36" t="str">
        <f aca="false">IF(商品マスタ!$C2799="","",商品マスタ!$C2799)</f>
        <v/>
      </c>
      <c r="D2800" s="12" t="str">
        <f aca="false">IF($C2800="","",商品マスタ!$D2799)</f>
        <v/>
      </c>
      <c r="E2800" s="12" t="str">
        <f aca="false">IF($C2800="","",商品マスタ!$G2799)</f>
        <v/>
      </c>
      <c r="F2800" s="12" t="str">
        <f aca="false">IF($C2800="","",IF(商品マスタ!$P2799="","理論",商品マスタ!$P2799))</f>
        <v/>
      </c>
      <c r="G2800" s="17" t="str">
        <f aca="false">IF($C2800="","",N(商品マスタ!$H2799))</f>
        <v/>
      </c>
      <c r="H2800" s="14"/>
      <c r="I2800" s="17" t="str">
        <f aca="false">IF($C2800="","",N($H2800)*N(商品マスタ!$N2799))</f>
        <v/>
      </c>
      <c r="J2800" s="17" t="str">
        <f aca="false">IF($C2800="","",N($I2800)-N($G2800))</f>
        <v/>
      </c>
      <c r="K2800" s="37" t="str">
        <f aca="false">IF($C2800="","",N(商品マスタ!$I2799))</f>
        <v/>
      </c>
      <c r="L2800" s="17" t="str">
        <f aca="false">IF($C2800="","",MAX(1,N(商品マスタ!$J2799)))</f>
        <v/>
      </c>
      <c r="M2800" s="38" t="str">
        <f aca="false">IF($C2800="","",N(TOP!$C$16)*N($K2800))</f>
        <v/>
      </c>
      <c r="N2800" s="17" t="str">
        <f aca="false">IF($C2800="","",ROUNDUP(N($M2800)/N($L2800),0))</f>
        <v/>
      </c>
      <c r="O2800" s="17" t="str">
        <f aca="false">IF($C2800="","",N(商品マスタ!$R2799))</f>
        <v/>
      </c>
      <c r="P2800" s="17" t="str">
        <f aca="false">IF($C2800="","",IF($F2800="理論",(N($O2800)+N($N2800))-N($G2800),(N($O2800)+N($N2800))-N($I2800)))</f>
        <v/>
      </c>
      <c r="Q2800" s="17" t="str">
        <f aca="false">IF($C2800="","",MAX(1,N(商品マスタ!$K2799)))</f>
        <v/>
      </c>
      <c r="R2800" s="39" t="str">
        <f aca="false">IF($C2800="","",IF(N($P2800)/N($Q2800)&lt;=0,"",ROUNDUP(N($P2800)/N($Q2800),0)))</f>
        <v/>
      </c>
      <c r="S2800" s="14"/>
      <c r="T2800" s="40" t="str">
        <f aca="false">IF($C2800="","",N(商品マスタ!$M2799))</f>
        <v/>
      </c>
      <c r="U2800" s="40" t="str">
        <f aca="false">IF($S2800="","",N($S2800)*N($T2800))</f>
        <v/>
      </c>
      <c r="V2800" s="18"/>
    </row>
    <row r="2801" customFormat="false" ht="15" hidden="false" customHeight="false" outlineLevel="0" collapsed="false">
      <c r="B2801" s="12" t="n">
        <v>2795</v>
      </c>
      <c r="C2801" s="36" t="str">
        <f aca="false">IF(商品マスタ!$C2800="","",商品マスタ!$C2800)</f>
        <v/>
      </c>
      <c r="D2801" s="12" t="str">
        <f aca="false">IF($C2801="","",商品マスタ!$D2800)</f>
        <v/>
      </c>
      <c r="E2801" s="12" t="str">
        <f aca="false">IF($C2801="","",商品マスタ!$G2800)</f>
        <v/>
      </c>
      <c r="F2801" s="12" t="str">
        <f aca="false">IF($C2801="","",IF(商品マスタ!$P2800="","理論",商品マスタ!$P2800))</f>
        <v/>
      </c>
      <c r="G2801" s="17" t="str">
        <f aca="false">IF($C2801="","",N(商品マスタ!$H2800))</f>
        <v/>
      </c>
      <c r="H2801" s="14"/>
      <c r="I2801" s="17" t="str">
        <f aca="false">IF($C2801="","",N($H2801)*N(商品マスタ!$N2800))</f>
        <v/>
      </c>
      <c r="J2801" s="17" t="str">
        <f aca="false">IF($C2801="","",N($I2801)-N($G2801))</f>
        <v/>
      </c>
      <c r="K2801" s="37" t="str">
        <f aca="false">IF($C2801="","",N(商品マスタ!$I2800))</f>
        <v/>
      </c>
      <c r="L2801" s="17" t="str">
        <f aca="false">IF($C2801="","",MAX(1,N(商品マスタ!$J2800)))</f>
        <v/>
      </c>
      <c r="M2801" s="38" t="str">
        <f aca="false">IF($C2801="","",N(TOP!$C$16)*N($K2801))</f>
        <v/>
      </c>
      <c r="N2801" s="17" t="str">
        <f aca="false">IF($C2801="","",ROUNDUP(N($M2801)/N($L2801),0))</f>
        <v/>
      </c>
      <c r="O2801" s="17" t="str">
        <f aca="false">IF($C2801="","",N(商品マスタ!$R2800))</f>
        <v/>
      </c>
      <c r="P2801" s="17" t="str">
        <f aca="false">IF($C2801="","",IF($F2801="理論",(N($O2801)+N($N2801))-N($G2801),(N($O2801)+N($N2801))-N($I2801)))</f>
        <v/>
      </c>
      <c r="Q2801" s="17" t="str">
        <f aca="false">IF($C2801="","",MAX(1,N(商品マスタ!$K2800)))</f>
        <v/>
      </c>
      <c r="R2801" s="39" t="str">
        <f aca="false">IF($C2801="","",IF(N($P2801)/N($Q2801)&lt;=0,"",ROUNDUP(N($P2801)/N($Q2801),0)))</f>
        <v/>
      </c>
      <c r="S2801" s="14"/>
      <c r="T2801" s="40" t="str">
        <f aca="false">IF($C2801="","",N(商品マスタ!$M2800))</f>
        <v/>
      </c>
      <c r="U2801" s="40" t="str">
        <f aca="false">IF($S2801="","",N($S2801)*N($T2801))</f>
        <v/>
      </c>
      <c r="V2801" s="18"/>
    </row>
    <row r="2802" customFormat="false" ht="15" hidden="false" customHeight="false" outlineLevel="0" collapsed="false">
      <c r="B2802" s="12" t="n">
        <v>2796</v>
      </c>
      <c r="C2802" s="36" t="str">
        <f aca="false">IF(商品マスタ!$C2801="","",商品マスタ!$C2801)</f>
        <v/>
      </c>
      <c r="D2802" s="12" t="str">
        <f aca="false">IF($C2802="","",商品マスタ!$D2801)</f>
        <v/>
      </c>
      <c r="E2802" s="12" t="str">
        <f aca="false">IF($C2802="","",商品マスタ!$G2801)</f>
        <v/>
      </c>
      <c r="F2802" s="12" t="str">
        <f aca="false">IF($C2802="","",IF(商品マスタ!$P2801="","理論",商品マスタ!$P2801))</f>
        <v/>
      </c>
      <c r="G2802" s="17" t="str">
        <f aca="false">IF($C2802="","",N(商品マスタ!$H2801))</f>
        <v/>
      </c>
      <c r="H2802" s="14"/>
      <c r="I2802" s="17" t="str">
        <f aca="false">IF($C2802="","",N($H2802)*N(商品マスタ!$N2801))</f>
        <v/>
      </c>
      <c r="J2802" s="17" t="str">
        <f aca="false">IF($C2802="","",N($I2802)-N($G2802))</f>
        <v/>
      </c>
      <c r="K2802" s="37" t="str">
        <f aca="false">IF($C2802="","",N(商品マスタ!$I2801))</f>
        <v/>
      </c>
      <c r="L2802" s="17" t="str">
        <f aca="false">IF($C2802="","",MAX(1,N(商品マスタ!$J2801)))</f>
        <v/>
      </c>
      <c r="M2802" s="38" t="str">
        <f aca="false">IF($C2802="","",N(TOP!$C$16)*N($K2802))</f>
        <v/>
      </c>
      <c r="N2802" s="17" t="str">
        <f aca="false">IF($C2802="","",ROUNDUP(N($M2802)/N($L2802),0))</f>
        <v/>
      </c>
      <c r="O2802" s="17" t="str">
        <f aca="false">IF($C2802="","",N(商品マスタ!$R2801))</f>
        <v/>
      </c>
      <c r="P2802" s="17" t="str">
        <f aca="false">IF($C2802="","",IF($F2802="理論",(N($O2802)+N($N2802))-N($G2802),(N($O2802)+N($N2802))-N($I2802)))</f>
        <v/>
      </c>
      <c r="Q2802" s="17" t="str">
        <f aca="false">IF($C2802="","",MAX(1,N(商品マスタ!$K2801)))</f>
        <v/>
      </c>
      <c r="R2802" s="39" t="str">
        <f aca="false">IF($C2802="","",IF(N($P2802)/N($Q2802)&lt;=0,"",ROUNDUP(N($P2802)/N($Q2802),0)))</f>
        <v/>
      </c>
      <c r="S2802" s="14"/>
      <c r="T2802" s="40" t="str">
        <f aca="false">IF($C2802="","",N(商品マスタ!$M2801))</f>
        <v/>
      </c>
      <c r="U2802" s="40" t="str">
        <f aca="false">IF($S2802="","",N($S2802)*N($T2802))</f>
        <v/>
      </c>
      <c r="V2802" s="18"/>
    </row>
    <row r="2803" customFormat="false" ht="15" hidden="false" customHeight="false" outlineLevel="0" collapsed="false">
      <c r="B2803" s="12" t="n">
        <v>2797</v>
      </c>
      <c r="C2803" s="36" t="str">
        <f aca="false">IF(商品マスタ!$C2802="","",商品マスタ!$C2802)</f>
        <v/>
      </c>
      <c r="D2803" s="12" t="str">
        <f aca="false">IF($C2803="","",商品マスタ!$D2802)</f>
        <v/>
      </c>
      <c r="E2803" s="12" t="str">
        <f aca="false">IF($C2803="","",商品マスタ!$G2802)</f>
        <v/>
      </c>
      <c r="F2803" s="12" t="str">
        <f aca="false">IF($C2803="","",IF(商品マスタ!$P2802="","理論",商品マスタ!$P2802))</f>
        <v/>
      </c>
      <c r="G2803" s="17" t="str">
        <f aca="false">IF($C2803="","",N(商品マスタ!$H2802))</f>
        <v/>
      </c>
      <c r="H2803" s="14"/>
      <c r="I2803" s="17" t="str">
        <f aca="false">IF($C2803="","",N($H2803)*N(商品マスタ!$N2802))</f>
        <v/>
      </c>
      <c r="J2803" s="17" t="str">
        <f aca="false">IF($C2803="","",N($I2803)-N($G2803))</f>
        <v/>
      </c>
      <c r="K2803" s="37" t="str">
        <f aca="false">IF($C2803="","",N(商品マスタ!$I2802))</f>
        <v/>
      </c>
      <c r="L2803" s="17" t="str">
        <f aca="false">IF($C2803="","",MAX(1,N(商品マスタ!$J2802)))</f>
        <v/>
      </c>
      <c r="M2803" s="38" t="str">
        <f aca="false">IF($C2803="","",N(TOP!$C$16)*N($K2803))</f>
        <v/>
      </c>
      <c r="N2803" s="17" t="str">
        <f aca="false">IF($C2803="","",ROUNDUP(N($M2803)/N($L2803),0))</f>
        <v/>
      </c>
      <c r="O2803" s="17" t="str">
        <f aca="false">IF($C2803="","",N(商品マスタ!$R2802))</f>
        <v/>
      </c>
      <c r="P2803" s="17" t="str">
        <f aca="false">IF($C2803="","",IF($F2803="理論",(N($O2803)+N($N2803))-N($G2803),(N($O2803)+N($N2803))-N($I2803)))</f>
        <v/>
      </c>
      <c r="Q2803" s="17" t="str">
        <f aca="false">IF($C2803="","",MAX(1,N(商品マスタ!$K2802)))</f>
        <v/>
      </c>
      <c r="R2803" s="39" t="str">
        <f aca="false">IF($C2803="","",IF(N($P2803)/N($Q2803)&lt;=0,"",ROUNDUP(N($P2803)/N($Q2803),0)))</f>
        <v/>
      </c>
      <c r="S2803" s="14"/>
      <c r="T2803" s="40" t="str">
        <f aca="false">IF($C2803="","",N(商品マスタ!$M2802))</f>
        <v/>
      </c>
      <c r="U2803" s="40" t="str">
        <f aca="false">IF($S2803="","",N($S2803)*N($T2803))</f>
        <v/>
      </c>
      <c r="V2803" s="18"/>
    </row>
    <row r="2804" customFormat="false" ht="15" hidden="false" customHeight="false" outlineLevel="0" collapsed="false">
      <c r="B2804" s="12" t="n">
        <v>2798</v>
      </c>
      <c r="C2804" s="36" t="str">
        <f aca="false">IF(商品マスタ!$C2803="","",商品マスタ!$C2803)</f>
        <v/>
      </c>
      <c r="D2804" s="12" t="str">
        <f aca="false">IF($C2804="","",商品マスタ!$D2803)</f>
        <v/>
      </c>
      <c r="E2804" s="12" t="str">
        <f aca="false">IF($C2804="","",商品マスタ!$G2803)</f>
        <v/>
      </c>
      <c r="F2804" s="12" t="str">
        <f aca="false">IF($C2804="","",IF(商品マスタ!$P2803="","理論",商品マスタ!$P2803))</f>
        <v/>
      </c>
      <c r="G2804" s="17" t="str">
        <f aca="false">IF($C2804="","",N(商品マスタ!$H2803))</f>
        <v/>
      </c>
      <c r="H2804" s="14"/>
      <c r="I2804" s="17" t="str">
        <f aca="false">IF($C2804="","",N($H2804)*N(商品マスタ!$N2803))</f>
        <v/>
      </c>
      <c r="J2804" s="17" t="str">
        <f aca="false">IF($C2804="","",N($I2804)-N($G2804))</f>
        <v/>
      </c>
      <c r="K2804" s="37" t="str">
        <f aca="false">IF($C2804="","",N(商品マスタ!$I2803))</f>
        <v/>
      </c>
      <c r="L2804" s="17" t="str">
        <f aca="false">IF($C2804="","",MAX(1,N(商品マスタ!$J2803)))</f>
        <v/>
      </c>
      <c r="M2804" s="38" t="str">
        <f aca="false">IF($C2804="","",N(TOP!$C$16)*N($K2804))</f>
        <v/>
      </c>
      <c r="N2804" s="17" t="str">
        <f aca="false">IF($C2804="","",ROUNDUP(N($M2804)/N($L2804),0))</f>
        <v/>
      </c>
      <c r="O2804" s="17" t="str">
        <f aca="false">IF($C2804="","",N(商品マスタ!$R2803))</f>
        <v/>
      </c>
      <c r="P2804" s="17" t="str">
        <f aca="false">IF($C2804="","",IF($F2804="理論",(N($O2804)+N($N2804))-N($G2804),(N($O2804)+N($N2804))-N($I2804)))</f>
        <v/>
      </c>
      <c r="Q2804" s="17" t="str">
        <f aca="false">IF($C2804="","",MAX(1,N(商品マスタ!$K2803)))</f>
        <v/>
      </c>
      <c r="R2804" s="39" t="str">
        <f aca="false">IF($C2804="","",IF(N($P2804)/N($Q2804)&lt;=0,"",ROUNDUP(N($P2804)/N($Q2804),0)))</f>
        <v/>
      </c>
      <c r="S2804" s="14"/>
      <c r="T2804" s="40" t="str">
        <f aca="false">IF($C2804="","",N(商品マスタ!$M2803))</f>
        <v/>
      </c>
      <c r="U2804" s="40" t="str">
        <f aca="false">IF($S2804="","",N($S2804)*N($T2804))</f>
        <v/>
      </c>
      <c r="V2804" s="18"/>
    </row>
    <row r="2805" customFormat="false" ht="15" hidden="false" customHeight="false" outlineLevel="0" collapsed="false">
      <c r="B2805" s="12" t="n">
        <v>2799</v>
      </c>
      <c r="C2805" s="36" t="str">
        <f aca="false">IF(商品マスタ!$C2804="","",商品マスタ!$C2804)</f>
        <v/>
      </c>
      <c r="D2805" s="12" t="str">
        <f aca="false">IF($C2805="","",商品マスタ!$D2804)</f>
        <v/>
      </c>
      <c r="E2805" s="12" t="str">
        <f aca="false">IF($C2805="","",商品マスタ!$G2804)</f>
        <v/>
      </c>
      <c r="F2805" s="12" t="str">
        <f aca="false">IF($C2805="","",IF(商品マスタ!$P2804="","理論",商品マスタ!$P2804))</f>
        <v/>
      </c>
      <c r="G2805" s="17" t="str">
        <f aca="false">IF($C2805="","",N(商品マスタ!$H2804))</f>
        <v/>
      </c>
      <c r="H2805" s="14"/>
      <c r="I2805" s="17" t="str">
        <f aca="false">IF($C2805="","",N($H2805)*N(商品マスタ!$N2804))</f>
        <v/>
      </c>
      <c r="J2805" s="17" t="str">
        <f aca="false">IF($C2805="","",N($I2805)-N($G2805))</f>
        <v/>
      </c>
      <c r="K2805" s="37" t="str">
        <f aca="false">IF($C2805="","",N(商品マスタ!$I2804))</f>
        <v/>
      </c>
      <c r="L2805" s="17" t="str">
        <f aca="false">IF($C2805="","",MAX(1,N(商品マスタ!$J2804)))</f>
        <v/>
      </c>
      <c r="M2805" s="38" t="str">
        <f aca="false">IF($C2805="","",N(TOP!$C$16)*N($K2805))</f>
        <v/>
      </c>
      <c r="N2805" s="17" t="str">
        <f aca="false">IF($C2805="","",ROUNDUP(N($M2805)/N($L2805),0))</f>
        <v/>
      </c>
      <c r="O2805" s="17" t="str">
        <f aca="false">IF($C2805="","",N(商品マスタ!$R2804))</f>
        <v/>
      </c>
      <c r="P2805" s="17" t="str">
        <f aca="false">IF($C2805="","",IF($F2805="理論",(N($O2805)+N($N2805))-N($G2805),(N($O2805)+N($N2805))-N($I2805)))</f>
        <v/>
      </c>
      <c r="Q2805" s="17" t="str">
        <f aca="false">IF($C2805="","",MAX(1,N(商品マスタ!$K2804)))</f>
        <v/>
      </c>
      <c r="R2805" s="39" t="str">
        <f aca="false">IF($C2805="","",IF(N($P2805)/N($Q2805)&lt;=0,"",ROUNDUP(N($P2805)/N($Q2805),0)))</f>
        <v/>
      </c>
      <c r="S2805" s="14"/>
      <c r="T2805" s="40" t="str">
        <f aca="false">IF($C2805="","",N(商品マスタ!$M2804))</f>
        <v/>
      </c>
      <c r="U2805" s="40" t="str">
        <f aca="false">IF($S2805="","",N($S2805)*N($T2805))</f>
        <v/>
      </c>
      <c r="V2805" s="18"/>
    </row>
    <row r="2806" customFormat="false" ht="15" hidden="false" customHeight="false" outlineLevel="0" collapsed="false">
      <c r="B2806" s="12" t="n">
        <v>2800</v>
      </c>
      <c r="C2806" s="36" t="str">
        <f aca="false">IF(商品マスタ!$C2805="","",商品マスタ!$C2805)</f>
        <v/>
      </c>
      <c r="D2806" s="12" t="str">
        <f aca="false">IF($C2806="","",商品マスタ!$D2805)</f>
        <v/>
      </c>
      <c r="E2806" s="12" t="str">
        <f aca="false">IF($C2806="","",商品マスタ!$G2805)</f>
        <v/>
      </c>
      <c r="F2806" s="12" t="str">
        <f aca="false">IF($C2806="","",IF(商品マスタ!$P2805="","理論",商品マスタ!$P2805))</f>
        <v/>
      </c>
      <c r="G2806" s="17" t="str">
        <f aca="false">IF($C2806="","",N(商品マスタ!$H2805))</f>
        <v/>
      </c>
      <c r="H2806" s="14"/>
      <c r="I2806" s="17" t="str">
        <f aca="false">IF($C2806="","",N($H2806)*N(商品マスタ!$N2805))</f>
        <v/>
      </c>
      <c r="J2806" s="17" t="str">
        <f aca="false">IF($C2806="","",N($I2806)-N($G2806))</f>
        <v/>
      </c>
      <c r="K2806" s="37" t="str">
        <f aca="false">IF($C2806="","",N(商品マスタ!$I2805))</f>
        <v/>
      </c>
      <c r="L2806" s="17" t="str">
        <f aca="false">IF($C2806="","",MAX(1,N(商品マスタ!$J2805)))</f>
        <v/>
      </c>
      <c r="M2806" s="38" t="str">
        <f aca="false">IF($C2806="","",N(TOP!$C$16)*N($K2806))</f>
        <v/>
      </c>
      <c r="N2806" s="17" t="str">
        <f aca="false">IF($C2806="","",ROUNDUP(N($M2806)/N($L2806),0))</f>
        <v/>
      </c>
      <c r="O2806" s="17" t="str">
        <f aca="false">IF($C2806="","",N(商品マスタ!$R2805))</f>
        <v/>
      </c>
      <c r="P2806" s="17" t="str">
        <f aca="false">IF($C2806="","",IF($F2806="理論",(N($O2806)+N($N2806))-N($G2806),(N($O2806)+N($N2806))-N($I2806)))</f>
        <v/>
      </c>
      <c r="Q2806" s="17" t="str">
        <f aca="false">IF($C2806="","",MAX(1,N(商品マスタ!$K2805)))</f>
        <v/>
      </c>
      <c r="R2806" s="39" t="str">
        <f aca="false">IF($C2806="","",IF(N($P2806)/N($Q2806)&lt;=0,"",ROUNDUP(N($P2806)/N($Q2806),0)))</f>
        <v/>
      </c>
      <c r="S2806" s="14"/>
      <c r="T2806" s="40" t="str">
        <f aca="false">IF($C2806="","",N(商品マスタ!$M2805))</f>
        <v/>
      </c>
      <c r="U2806" s="40" t="str">
        <f aca="false">IF($S2806="","",N($S2806)*N($T2806))</f>
        <v/>
      </c>
      <c r="V2806" s="18"/>
    </row>
    <row r="2807" customFormat="false" ht="15" hidden="false" customHeight="false" outlineLevel="0" collapsed="false">
      <c r="B2807" s="12" t="n">
        <v>2801</v>
      </c>
      <c r="C2807" s="36" t="str">
        <f aca="false">IF(商品マスタ!$C2806="","",商品マスタ!$C2806)</f>
        <v/>
      </c>
      <c r="D2807" s="12" t="str">
        <f aca="false">IF($C2807="","",商品マスタ!$D2806)</f>
        <v/>
      </c>
      <c r="E2807" s="12" t="str">
        <f aca="false">IF($C2807="","",商品マスタ!$G2806)</f>
        <v/>
      </c>
      <c r="F2807" s="12" t="str">
        <f aca="false">IF($C2807="","",IF(商品マスタ!$P2806="","理論",商品マスタ!$P2806))</f>
        <v/>
      </c>
      <c r="G2807" s="17" t="str">
        <f aca="false">IF($C2807="","",N(商品マスタ!$H2806))</f>
        <v/>
      </c>
      <c r="H2807" s="14"/>
      <c r="I2807" s="17" t="str">
        <f aca="false">IF($C2807="","",N($H2807)*N(商品マスタ!$N2806))</f>
        <v/>
      </c>
      <c r="J2807" s="17" t="str">
        <f aca="false">IF($C2807="","",N($I2807)-N($G2807))</f>
        <v/>
      </c>
      <c r="K2807" s="37" t="str">
        <f aca="false">IF($C2807="","",N(商品マスタ!$I2806))</f>
        <v/>
      </c>
      <c r="L2807" s="17" t="str">
        <f aca="false">IF($C2807="","",MAX(1,N(商品マスタ!$J2806)))</f>
        <v/>
      </c>
      <c r="M2807" s="38" t="str">
        <f aca="false">IF($C2807="","",N(TOP!$C$16)*N($K2807))</f>
        <v/>
      </c>
      <c r="N2807" s="17" t="str">
        <f aca="false">IF($C2807="","",ROUNDUP(N($M2807)/N($L2807),0))</f>
        <v/>
      </c>
      <c r="O2807" s="17" t="str">
        <f aca="false">IF($C2807="","",N(商品マスタ!$R2806))</f>
        <v/>
      </c>
      <c r="P2807" s="17" t="str">
        <f aca="false">IF($C2807="","",IF($F2807="理論",(N($O2807)+N($N2807))-N($G2807),(N($O2807)+N($N2807))-N($I2807)))</f>
        <v/>
      </c>
      <c r="Q2807" s="17" t="str">
        <f aca="false">IF($C2807="","",MAX(1,N(商品マスタ!$K2806)))</f>
        <v/>
      </c>
      <c r="R2807" s="39" t="str">
        <f aca="false">IF($C2807="","",IF(N($P2807)/N($Q2807)&lt;=0,"",ROUNDUP(N($P2807)/N($Q2807),0)))</f>
        <v/>
      </c>
      <c r="S2807" s="14"/>
      <c r="T2807" s="40" t="str">
        <f aca="false">IF($C2807="","",N(商品マスタ!$M2806))</f>
        <v/>
      </c>
      <c r="U2807" s="40" t="str">
        <f aca="false">IF($S2807="","",N($S2807)*N($T2807))</f>
        <v/>
      </c>
      <c r="V2807" s="18"/>
    </row>
    <row r="2808" customFormat="false" ht="15" hidden="false" customHeight="false" outlineLevel="0" collapsed="false">
      <c r="B2808" s="12" t="n">
        <v>2802</v>
      </c>
      <c r="C2808" s="36" t="str">
        <f aca="false">IF(商品マスタ!$C2807="","",商品マスタ!$C2807)</f>
        <v/>
      </c>
      <c r="D2808" s="12" t="str">
        <f aca="false">IF($C2808="","",商品マスタ!$D2807)</f>
        <v/>
      </c>
      <c r="E2808" s="12" t="str">
        <f aca="false">IF($C2808="","",商品マスタ!$G2807)</f>
        <v/>
      </c>
      <c r="F2808" s="12" t="str">
        <f aca="false">IF($C2808="","",IF(商品マスタ!$P2807="","理論",商品マスタ!$P2807))</f>
        <v/>
      </c>
      <c r="G2808" s="17" t="str">
        <f aca="false">IF($C2808="","",N(商品マスタ!$H2807))</f>
        <v/>
      </c>
      <c r="H2808" s="14"/>
      <c r="I2808" s="17" t="str">
        <f aca="false">IF($C2808="","",N($H2808)*N(商品マスタ!$N2807))</f>
        <v/>
      </c>
      <c r="J2808" s="17" t="str">
        <f aca="false">IF($C2808="","",N($I2808)-N($G2808))</f>
        <v/>
      </c>
      <c r="K2808" s="37" t="str">
        <f aca="false">IF($C2808="","",N(商品マスタ!$I2807))</f>
        <v/>
      </c>
      <c r="L2808" s="17" t="str">
        <f aca="false">IF($C2808="","",MAX(1,N(商品マスタ!$J2807)))</f>
        <v/>
      </c>
      <c r="M2808" s="38" t="str">
        <f aca="false">IF($C2808="","",N(TOP!$C$16)*N($K2808))</f>
        <v/>
      </c>
      <c r="N2808" s="17" t="str">
        <f aca="false">IF($C2808="","",ROUNDUP(N($M2808)/N($L2808),0))</f>
        <v/>
      </c>
      <c r="O2808" s="17" t="str">
        <f aca="false">IF($C2808="","",N(商品マスタ!$R2807))</f>
        <v/>
      </c>
      <c r="P2808" s="17" t="str">
        <f aca="false">IF($C2808="","",IF($F2808="理論",(N($O2808)+N($N2808))-N($G2808),(N($O2808)+N($N2808))-N($I2808)))</f>
        <v/>
      </c>
      <c r="Q2808" s="17" t="str">
        <f aca="false">IF($C2808="","",MAX(1,N(商品マスタ!$K2807)))</f>
        <v/>
      </c>
      <c r="R2808" s="39" t="str">
        <f aca="false">IF($C2808="","",IF(N($P2808)/N($Q2808)&lt;=0,"",ROUNDUP(N($P2808)/N($Q2808),0)))</f>
        <v/>
      </c>
      <c r="S2808" s="14"/>
      <c r="T2808" s="40" t="str">
        <f aca="false">IF($C2808="","",N(商品マスタ!$M2807))</f>
        <v/>
      </c>
      <c r="U2808" s="40" t="str">
        <f aca="false">IF($S2808="","",N($S2808)*N($T2808))</f>
        <v/>
      </c>
      <c r="V2808" s="18"/>
    </row>
    <row r="2809" customFormat="false" ht="15" hidden="false" customHeight="false" outlineLevel="0" collapsed="false">
      <c r="B2809" s="12" t="n">
        <v>2803</v>
      </c>
      <c r="C2809" s="36" t="str">
        <f aca="false">IF(商品マスタ!$C2808="","",商品マスタ!$C2808)</f>
        <v/>
      </c>
      <c r="D2809" s="12" t="str">
        <f aca="false">IF($C2809="","",商品マスタ!$D2808)</f>
        <v/>
      </c>
      <c r="E2809" s="12" t="str">
        <f aca="false">IF($C2809="","",商品マスタ!$G2808)</f>
        <v/>
      </c>
      <c r="F2809" s="12" t="str">
        <f aca="false">IF($C2809="","",IF(商品マスタ!$P2808="","理論",商品マスタ!$P2808))</f>
        <v/>
      </c>
      <c r="G2809" s="17" t="str">
        <f aca="false">IF($C2809="","",N(商品マスタ!$H2808))</f>
        <v/>
      </c>
      <c r="H2809" s="14"/>
      <c r="I2809" s="17" t="str">
        <f aca="false">IF($C2809="","",N($H2809)*N(商品マスタ!$N2808))</f>
        <v/>
      </c>
      <c r="J2809" s="17" t="str">
        <f aca="false">IF($C2809="","",N($I2809)-N($G2809))</f>
        <v/>
      </c>
      <c r="K2809" s="37" t="str">
        <f aca="false">IF($C2809="","",N(商品マスタ!$I2808))</f>
        <v/>
      </c>
      <c r="L2809" s="17" t="str">
        <f aca="false">IF($C2809="","",MAX(1,N(商品マスタ!$J2808)))</f>
        <v/>
      </c>
      <c r="M2809" s="38" t="str">
        <f aca="false">IF($C2809="","",N(TOP!$C$16)*N($K2809))</f>
        <v/>
      </c>
      <c r="N2809" s="17" t="str">
        <f aca="false">IF($C2809="","",ROUNDUP(N($M2809)/N($L2809),0))</f>
        <v/>
      </c>
      <c r="O2809" s="17" t="str">
        <f aca="false">IF($C2809="","",N(商品マスタ!$R2808))</f>
        <v/>
      </c>
      <c r="P2809" s="17" t="str">
        <f aca="false">IF($C2809="","",IF($F2809="理論",(N($O2809)+N($N2809))-N($G2809),(N($O2809)+N($N2809))-N($I2809)))</f>
        <v/>
      </c>
      <c r="Q2809" s="17" t="str">
        <f aca="false">IF($C2809="","",MAX(1,N(商品マスタ!$K2808)))</f>
        <v/>
      </c>
      <c r="R2809" s="39" t="str">
        <f aca="false">IF($C2809="","",IF(N($P2809)/N($Q2809)&lt;=0,"",ROUNDUP(N($P2809)/N($Q2809),0)))</f>
        <v/>
      </c>
      <c r="S2809" s="14"/>
      <c r="T2809" s="40" t="str">
        <f aca="false">IF($C2809="","",N(商品マスタ!$M2808))</f>
        <v/>
      </c>
      <c r="U2809" s="40" t="str">
        <f aca="false">IF($S2809="","",N($S2809)*N($T2809))</f>
        <v/>
      </c>
      <c r="V2809" s="18"/>
    </row>
    <row r="2810" customFormat="false" ht="15" hidden="false" customHeight="false" outlineLevel="0" collapsed="false">
      <c r="B2810" s="12" t="n">
        <v>2804</v>
      </c>
      <c r="C2810" s="36" t="str">
        <f aca="false">IF(商品マスタ!$C2809="","",商品マスタ!$C2809)</f>
        <v/>
      </c>
      <c r="D2810" s="12" t="str">
        <f aca="false">IF($C2810="","",商品マスタ!$D2809)</f>
        <v/>
      </c>
      <c r="E2810" s="12" t="str">
        <f aca="false">IF($C2810="","",商品マスタ!$G2809)</f>
        <v/>
      </c>
      <c r="F2810" s="12" t="str">
        <f aca="false">IF($C2810="","",IF(商品マスタ!$P2809="","理論",商品マスタ!$P2809))</f>
        <v/>
      </c>
      <c r="G2810" s="17" t="str">
        <f aca="false">IF($C2810="","",N(商品マスタ!$H2809))</f>
        <v/>
      </c>
      <c r="H2810" s="14"/>
      <c r="I2810" s="17" t="str">
        <f aca="false">IF($C2810="","",N($H2810)*N(商品マスタ!$N2809))</f>
        <v/>
      </c>
      <c r="J2810" s="17" t="str">
        <f aca="false">IF($C2810="","",N($I2810)-N($G2810))</f>
        <v/>
      </c>
      <c r="K2810" s="37" t="str">
        <f aca="false">IF($C2810="","",N(商品マスタ!$I2809))</f>
        <v/>
      </c>
      <c r="L2810" s="17" t="str">
        <f aca="false">IF($C2810="","",MAX(1,N(商品マスタ!$J2809)))</f>
        <v/>
      </c>
      <c r="M2810" s="38" t="str">
        <f aca="false">IF($C2810="","",N(TOP!$C$16)*N($K2810))</f>
        <v/>
      </c>
      <c r="N2810" s="17" t="str">
        <f aca="false">IF($C2810="","",ROUNDUP(N($M2810)/N($L2810),0))</f>
        <v/>
      </c>
      <c r="O2810" s="17" t="str">
        <f aca="false">IF($C2810="","",N(商品マスタ!$R2809))</f>
        <v/>
      </c>
      <c r="P2810" s="17" t="str">
        <f aca="false">IF($C2810="","",IF($F2810="理論",(N($O2810)+N($N2810))-N($G2810),(N($O2810)+N($N2810))-N($I2810)))</f>
        <v/>
      </c>
      <c r="Q2810" s="17" t="str">
        <f aca="false">IF($C2810="","",MAX(1,N(商品マスタ!$K2809)))</f>
        <v/>
      </c>
      <c r="R2810" s="39" t="str">
        <f aca="false">IF($C2810="","",IF(N($P2810)/N($Q2810)&lt;=0,"",ROUNDUP(N($P2810)/N($Q2810),0)))</f>
        <v/>
      </c>
      <c r="S2810" s="14"/>
      <c r="T2810" s="40" t="str">
        <f aca="false">IF($C2810="","",N(商品マスタ!$M2809))</f>
        <v/>
      </c>
      <c r="U2810" s="40" t="str">
        <f aca="false">IF($S2810="","",N($S2810)*N($T2810))</f>
        <v/>
      </c>
      <c r="V2810" s="18"/>
    </row>
    <row r="2811" customFormat="false" ht="15" hidden="false" customHeight="false" outlineLevel="0" collapsed="false">
      <c r="B2811" s="12" t="n">
        <v>2805</v>
      </c>
      <c r="C2811" s="36" t="str">
        <f aca="false">IF(商品マスタ!$C2810="","",商品マスタ!$C2810)</f>
        <v/>
      </c>
      <c r="D2811" s="12" t="str">
        <f aca="false">IF($C2811="","",商品マスタ!$D2810)</f>
        <v/>
      </c>
      <c r="E2811" s="12" t="str">
        <f aca="false">IF($C2811="","",商品マスタ!$G2810)</f>
        <v/>
      </c>
      <c r="F2811" s="12" t="str">
        <f aca="false">IF($C2811="","",IF(商品マスタ!$P2810="","理論",商品マスタ!$P2810))</f>
        <v/>
      </c>
      <c r="G2811" s="17" t="str">
        <f aca="false">IF($C2811="","",N(商品マスタ!$H2810))</f>
        <v/>
      </c>
      <c r="H2811" s="14"/>
      <c r="I2811" s="17" t="str">
        <f aca="false">IF($C2811="","",N($H2811)*N(商品マスタ!$N2810))</f>
        <v/>
      </c>
      <c r="J2811" s="17" t="str">
        <f aca="false">IF($C2811="","",N($I2811)-N($G2811))</f>
        <v/>
      </c>
      <c r="K2811" s="37" t="str">
        <f aca="false">IF($C2811="","",N(商品マスタ!$I2810))</f>
        <v/>
      </c>
      <c r="L2811" s="17" t="str">
        <f aca="false">IF($C2811="","",MAX(1,N(商品マスタ!$J2810)))</f>
        <v/>
      </c>
      <c r="M2811" s="38" t="str">
        <f aca="false">IF($C2811="","",N(TOP!$C$16)*N($K2811))</f>
        <v/>
      </c>
      <c r="N2811" s="17" t="str">
        <f aca="false">IF($C2811="","",ROUNDUP(N($M2811)/N($L2811),0))</f>
        <v/>
      </c>
      <c r="O2811" s="17" t="str">
        <f aca="false">IF($C2811="","",N(商品マスタ!$R2810))</f>
        <v/>
      </c>
      <c r="P2811" s="17" t="str">
        <f aca="false">IF($C2811="","",IF($F2811="理論",(N($O2811)+N($N2811))-N($G2811),(N($O2811)+N($N2811))-N($I2811)))</f>
        <v/>
      </c>
      <c r="Q2811" s="17" t="str">
        <f aca="false">IF($C2811="","",MAX(1,N(商品マスタ!$K2810)))</f>
        <v/>
      </c>
      <c r="R2811" s="39" t="str">
        <f aca="false">IF($C2811="","",IF(N($P2811)/N($Q2811)&lt;=0,"",ROUNDUP(N($P2811)/N($Q2811),0)))</f>
        <v/>
      </c>
      <c r="S2811" s="14"/>
      <c r="T2811" s="40" t="str">
        <f aca="false">IF($C2811="","",N(商品マスタ!$M2810))</f>
        <v/>
      </c>
      <c r="U2811" s="40" t="str">
        <f aca="false">IF($S2811="","",N($S2811)*N($T2811))</f>
        <v/>
      </c>
      <c r="V2811" s="18"/>
    </row>
    <row r="2812" customFormat="false" ht="15" hidden="false" customHeight="false" outlineLevel="0" collapsed="false">
      <c r="B2812" s="12" t="n">
        <v>2806</v>
      </c>
      <c r="C2812" s="36" t="str">
        <f aca="false">IF(商品マスタ!$C2811="","",商品マスタ!$C2811)</f>
        <v/>
      </c>
      <c r="D2812" s="12" t="str">
        <f aca="false">IF($C2812="","",商品マスタ!$D2811)</f>
        <v/>
      </c>
      <c r="E2812" s="12" t="str">
        <f aca="false">IF($C2812="","",商品マスタ!$G2811)</f>
        <v/>
      </c>
      <c r="F2812" s="12" t="str">
        <f aca="false">IF($C2812="","",IF(商品マスタ!$P2811="","理論",商品マスタ!$P2811))</f>
        <v/>
      </c>
      <c r="G2812" s="17" t="str">
        <f aca="false">IF($C2812="","",N(商品マスタ!$H2811))</f>
        <v/>
      </c>
      <c r="H2812" s="14"/>
      <c r="I2812" s="17" t="str">
        <f aca="false">IF($C2812="","",N($H2812)*N(商品マスタ!$N2811))</f>
        <v/>
      </c>
      <c r="J2812" s="17" t="str">
        <f aca="false">IF($C2812="","",N($I2812)-N($G2812))</f>
        <v/>
      </c>
      <c r="K2812" s="37" t="str">
        <f aca="false">IF($C2812="","",N(商品マスタ!$I2811))</f>
        <v/>
      </c>
      <c r="L2812" s="17" t="str">
        <f aca="false">IF($C2812="","",MAX(1,N(商品マスタ!$J2811)))</f>
        <v/>
      </c>
      <c r="M2812" s="38" t="str">
        <f aca="false">IF($C2812="","",N(TOP!$C$16)*N($K2812))</f>
        <v/>
      </c>
      <c r="N2812" s="17" t="str">
        <f aca="false">IF($C2812="","",ROUNDUP(N($M2812)/N($L2812),0))</f>
        <v/>
      </c>
      <c r="O2812" s="17" t="str">
        <f aca="false">IF($C2812="","",N(商品マスタ!$R2811))</f>
        <v/>
      </c>
      <c r="P2812" s="17" t="str">
        <f aca="false">IF($C2812="","",IF($F2812="理論",(N($O2812)+N($N2812))-N($G2812),(N($O2812)+N($N2812))-N($I2812)))</f>
        <v/>
      </c>
      <c r="Q2812" s="17" t="str">
        <f aca="false">IF($C2812="","",MAX(1,N(商品マスタ!$K2811)))</f>
        <v/>
      </c>
      <c r="R2812" s="39" t="str">
        <f aca="false">IF($C2812="","",IF(N($P2812)/N($Q2812)&lt;=0,"",ROUNDUP(N($P2812)/N($Q2812),0)))</f>
        <v/>
      </c>
      <c r="S2812" s="14"/>
      <c r="T2812" s="40" t="str">
        <f aca="false">IF($C2812="","",N(商品マスタ!$M2811))</f>
        <v/>
      </c>
      <c r="U2812" s="40" t="str">
        <f aca="false">IF($S2812="","",N($S2812)*N($T2812))</f>
        <v/>
      </c>
      <c r="V2812" s="18"/>
    </row>
    <row r="2813" customFormat="false" ht="15" hidden="false" customHeight="false" outlineLevel="0" collapsed="false">
      <c r="B2813" s="12" t="n">
        <v>2807</v>
      </c>
      <c r="C2813" s="36" t="str">
        <f aca="false">IF(商品マスタ!$C2812="","",商品マスタ!$C2812)</f>
        <v/>
      </c>
      <c r="D2813" s="12" t="str">
        <f aca="false">IF($C2813="","",商品マスタ!$D2812)</f>
        <v/>
      </c>
      <c r="E2813" s="12" t="str">
        <f aca="false">IF($C2813="","",商品マスタ!$G2812)</f>
        <v/>
      </c>
      <c r="F2813" s="12" t="str">
        <f aca="false">IF($C2813="","",IF(商品マスタ!$P2812="","理論",商品マスタ!$P2812))</f>
        <v/>
      </c>
      <c r="G2813" s="17" t="str">
        <f aca="false">IF($C2813="","",N(商品マスタ!$H2812))</f>
        <v/>
      </c>
      <c r="H2813" s="14"/>
      <c r="I2813" s="17" t="str">
        <f aca="false">IF($C2813="","",N($H2813)*N(商品マスタ!$N2812))</f>
        <v/>
      </c>
      <c r="J2813" s="17" t="str">
        <f aca="false">IF($C2813="","",N($I2813)-N($G2813))</f>
        <v/>
      </c>
      <c r="K2813" s="37" t="str">
        <f aca="false">IF($C2813="","",N(商品マスタ!$I2812))</f>
        <v/>
      </c>
      <c r="L2813" s="17" t="str">
        <f aca="false">IF($C2813="","",MAX(1,N(商品マスタ!$J2812)))</f>
        <v/>
      </c>
      <c r="M2813" s="38" t="str">
        <f aca="false">IF($C2813="","",N(TOP!$C$16)*N($K2813))</f>
        <v/>
      </c>
      <c r="N2813" s="17" t="str">
        <f aca="false">IF($C2813="","",ROUNDUP(N($M2813)/N($L2813),0))</f>
        <v/>
      </c>
      <c r="O2813" s="17" t="str">
        <f aca="false">IF($C2813="","",N(商品マスタ!$R2812))</f>
        <v/>
      </c>
      <c r="P2813" s="17" t="str">
        <f aca="false">IF($C2813="","",IF($F2813="理論",(N($O2813)+N($N2813))-N($G2813),(N($O2813)+N($N2813))-N($I2813)))</f>
        <v/>
      </c>
      <c r="Q2813" s="17" t="str">
        <f aca="false">IF($C2813="","",MAX(1,N(商品マスタ!$K2812)))</f>
        <v/>
      </c>
      <c r="R2813" s="39" t="str">
        <f aca="false">IF($C2813="","",IF(N($P2813)/N($Q2813)&lt;=0,"",ROUNDUP(N($P2813)/N($Q2813),0)))</f>
        <v/>
      </c>
      <c r="S2813" s="14"/>
      <c r="T2813" s="40" t="str">
        <f aca="false">IF($C2813="","",N(商品マスタ!$M2812))</f>
        <v/>
      </c>
      <c r="U2813" s="40" t="str">
        <f aca="false">IF($S2813="","",N($S2813)*N($T2813))</f>
        <v/>
      </c>
      <c r="V2813" s="18"/>
    </row>
    <row r="2814" customFormat="false" ht="15" hidden="false" customHeight="false" outlineLevel="0" collapsed="false">
      <c r="B2814" s="12" t="n">
        <v>2808</v>
      </c>
      <c r="C2814" s="36" t="str">
        <f aca="false">IF(商品マスタ!$C2813="","",商品マスタ!$C2813)</f>
        <v/>
      </c>
      <c r="D2814" s="12" t="str">
        <f aca="false">IF($C2814="","",商品マスタ!$D2813)</f>
        <v/>
      </c>
      <c r="E2814" s="12" t="str">
        <f aca="false">IF($C2814="","",商品マスタ!$G2813)</f>
        <v/>
      </c>
      <c r="F2814" s="12" t="str">
        <f aca="false">IF($C2814="","",IF(商品マスタ!$P2813="","理論",商品マスタ!$P2813))</f>
        <v/>
      </c>
      <c r="G2814" s="17" t="str">
        <f aca="false">IF($C2814="","",N(商品マスタ!$H2813))</f>
        <v/>
      </c>
      <c r="H2814" s="14"/>
      <c r="I2814" s="17" t="str">
        <f aca="false">IF($C2814="","",N($H2814)*N(商品マスタ!$N2813))</f>
        <v/>
      </c>
      <c r="J2814" s="17" t="str">
        <f aca="false">IF($C2814="","",N($I2814)-N($G2814))</f>
        <v/>
      </c>
      <c r="K2814" s="37" t="str">
        <f aca="false">IF($C2814="","",N(商品マスタ!$I2813))</f>
        <v/>
      </c>
      <c r="L2814" s="17" t="str">
        <f aca="false">IF($C2814="","",MAX(1,N(商品マスタ!$J2813)))</f>
        <v/>
      </c>
      <c r="M2814" s="38" t="str">
        <f aca="false">IF($C2814="","",N(TOP!$C$16)*N($K2814))</f>
        <v/>
      </c>
      <c r="N2814" s="17" t="str">
        <f aca="false">IF($C2814="","",ROUNDUP(N($M2814)/N($L2814),0))</f>
        <v/>
      </c>
      <c r="O2814" s="17" t="str">
        <f aca="false">IF($C2814="","",N(商品マスタ!$R2813))</f>
        <v/>
      </c>
      <c r="P2814" s="17" t="str">
        <f aca="false">IF($C2814="","",IF($F2814="理論",(N($O2814)+N($N2814))-N($G2814),(N($O2814)+N($N2814))-N($I2814)))</f>
        <v/>
      </c>
      <c r="Q2814" s="17" t="str">
        <f aca="false">IF($C2814="","",MAX(1,N(商品マスタ!$K2813)))</f>
        <v/>
      </c>
      <c r="R2814" s="39" t="str">
        <f aca="false">IF($C2814="","",IF(N($P2814)/N($Q2814)&lt;=0,"",ROUNDUP(N($P2814)/N($Q2814),0)))</f>
        <v/>
      </c>
      <c r="S2814" s="14"/>
      <c r="T2814" s="40" t="str">
        <f aca="false">IF($C2814="","",N(商品マスタ!$M2813))</f>
        <v/>
      </c>
      <c r="U2814" s="40" t="str">
        <f aca="false">IF($S2814="","",N($S2814)*N($T2814))</f>
        <v/>
      </c>
      <c r="V2814" s="18"/>
    </row>
    <row r="2815" customFormat="false" ht="15" hidden="false" customHeight="false" outlineLevel="0" collapsed="false">
      <c r="B2815" s="12" t="n">
        <v>2809</v>
      </c>
      <c r="C2815" s="36" t="str">
        <f aca="false">IF(商品マスタ!$C2814="","",商品マスタ!$C2814)</f>
        <v/>
      </c>
      <c r="D2815" s="12" t="str">
        <f aca="false">IF($C2815="","",商品マスタ!$D2814)</f>
        <v/>
      </c>
      <c r="E2815" s="12" t="str">
        <f aca="false">IF($C2815="","",商品マスタ!$G2814)</f>
        <v/>
      </c>
      <c r="F2815" s="12" t="str">
        <f aca="false">IF($C2815="","",IF(商品マスタ!$P2814="","理論",商品マスタ!$P2814))</f>
        <v/>
      </c>
      <c r="G2815" s="17" t="str">
        <f aca="false">IF($C2815="","",N(商品マスタ!$H2814))</f>
        <v/>
      </c>
      <c r="H2815" s="14"/>
      <c r="I2815" s="17" t="str">
        <f aca="false">IF($C2815="","",N($H2815)*N(商品マスタ!$N2814))</f>
        <v/>
      </c>
      <c r="J2815" s="17" t="str">
        <f aca="false">IF($C2815="","",N($I2815)-N($G2815))</f>
        <v/>
      </c>
      <c r="K2815" s="37" t="str">
        <f aca="false">IF($C2815="","",N(商品マスタ!$I2814))</f>
        <v/>
      </c>
      <c r="L2815" s="17" t="str">
        <f aca="false">IF($C2815="","",MAX(1,N(商品マスタ!$J2814)))</f>
        <v/>
      </c>
      <c r="M2815" s="38" t="str">
        <f aca="false">IF($C2815="","",N(TOP!$C$16)*N($K2815))</f>
        <v/>
      </c>
      <c r="N2815" s="17" t="str">
        <f aca="false">IF($C2815="","",ROUNDUP(N($M2815)/N($L2815),0))</f>
        <v/>
      </c>
      <c r="O2815" s="17" t="str">
        <f aca="false">IF($C2815="","",N(商品マスタ!$R2814))</f>
        <v/>
      </c>
      <c r="P2815" s="17" t="str">
        <f aca="false">IF($C2815="","",IF($F2815="理論",(N($O2815)+N($N2815))-N($G2815),(N($O2815)+N($N2815))-N($I2815)))</f>
        <v/>
      </c>
      <c r="Q2815" s="17" t="str">
        <f aca="false">IF($C2815="","",MAX(1,N(商品マスタ!$K2814)))</f>
        <v/>
      </c>
      <c r="R2815" s="39" t="str">
        <f aca="false">IF($C2815="","",IF(N($P2815)/N($Q2815)&lt;=0,"",ROUNDUP(N($P2815)/N($Q2815),0)))</f>
        <v/>
      </c>
      <c r="S2815" s="14"/>
      <c r="T2815" s="40" t="str">
        <f aca="false">IF($C2815="","",N(商品マスタ!$M2814))</f>
        <v/>
      </c>
      <c r="U2815" s="40" t="str">
        <f aca="false">IF($S2815="","",N($S2815)*N($T2815))</f>
        <v/>
      </c>
      <c r="V2815" s="18"/>
    </row>
    <row r="2816" customFormat="false" ht="15" hidden="false" customHeight="false" outlineLevel="0" collapsed="false">
      <c r="B2816" s="12" t="n">
        <v>2810</v>
      </c>
      <c r="C2816" s="36" t="str">
        <f aca="false">IF(商品マスタ!$C2815="","",商品マスタ!$C2815)</f>
        <v/>
      </c>
      <c r="D2816" s="12" t="str">
        <f aca="false">IF($C2816="","",商品マスタ!$D2815)</f>
        <v/>
      </c>
      <c r="E2816" s="12" t="str">
        <f aca="false">IF($C2816="","",商品マスタ!$G2815)</f>
        <v/>
      </c>
      <c r="F2816" s="12" t="str">
        <f aca="false">IF($C2816="","",IF(商品マスタ!$P2815="","理論",商品マスタ!$P2815))</f>
        <v/>
      </c>
      <c r="G2816" s="17" t="str">
        <f aca="false">IF($C2816="","",N(商品マスタ!$H2815))</f>
        <v/>
      </c>
      <c r="H2816" s="14"/>
      <c r="I2816" s="17" t="str">
        <f aca="false">IF($C2816="","",N($H2816)*N(商品マスタ!$N2815))</f>
        <v/>
      </c>
      <c r="J2816" s="17" t="str">
        <f aca="false">IF($C2816="","",N($I2816)-N($G2816))</f>
        <v/>
      </c>
      <c r="K2816" s="37" t="str">
        <f aca="false">IF($C2816="","",N(商品マスタ!$I2815))</f>
        <v/>
      </c>
      <c r="L2816" s="17" t="str">
        <f aca="false">IF($C2816="","",MAX(1,N(商品マスタ!$J2815)))</f>
        <v/>
      </c>
      <c r="M2816" s="38" t="str">
        <f aca="false">IF($C2816="","",N(TOP!$C$16)*N($K2816))</f>
        <v/>
      </c>
      <c r="N2816" s="17" t="str">
        <f aca="false">IF($C2816="","",ROUNDUP(N($M2816)/N($L2816),0))</f>
        <v/>
      </c>
      <c r="O2816" s="17" t="str">
        <f aca="false">IF($C2816="","",N(商品マスタ!$R2815))</f>
        <v/>
      </c>
      <c r="P2816" s="17" t="str">
        <f aca="false">IF($C2816="","",IF($F2816="理論",(N($O2816)+N($N2816))-N($G2816),(N($O2816)+N($N2816))-N($I2816)))</f>
        <v/>
      </c>
      <c r="Q2816" s="17" t="str">
        <f aca="false">IF($C2816="","",MAX(1,N(商品マスタ!$K2815)))</f>
        <v/>
      </c>
      <c r="R2816" s="39" t="str">
        <f aca="false">IF($C2816="","",IF(N($P2816)/N($Q2816)&lt;=0,"",ROUNDUP(N($P2816)/N($Q2816),0)))</f>
        <v/>
      </c>
      <c r="S2816" s="14"/>
      <c r="T2816" s="40" t="str">
        <f aca="false">IF($C2816="","",N(商品マスタ!$M2815))</f>
        <v/>
      </c>
      <c r="U2816" s="40" t="str">
        <f aca="false">IF($S2816="","",N($S2816)*N($T2816))</f>
        <v/>
      </c>
      <c r="V2816" s="18"/>
    </row>
    <row r="2817" customFormat="false" ht="15" hidden="false" customHeight="false" outlineLevel="0" collapsed="false">
      <c r="B2817" s="12" t="n">
        <v>2811</v>
      </c>
      <c r="C2817" s="36" t="str">
        <f aca="false">IF(商品マスタ!$C2816="","",商品マスタ!$C2816)</f>
        <v/>
      </c>
      <c r="D2817" s="12" t="str">
        <f aca="false">IF($C2817="","",商品マスタ!$D2816)</f>
        <v/>
      </c>
      <c r="E2817" s="12" t="str">
        <f aca="false">IF($C2817="","",商品マスタ!$G2816)</f>
        <v/>
      </c>
      <c r="F2817" s="12" t="str">
        <f aca="false">IF($C2817="","",IF(商品マスタ!$P2816="","理論",商品マスタ!$P2816))</f>
        <v/>
      </c>
      <c r="G2817" s="17" t="str">
        <f aca="false">IF($C2817="","",N(商品マスタ!$H2816))</f>
        <v/>
      </c>
      <c r="H2817" s="14"/>
      <c r="I2817" s="17" t="str">
        <f aca="false">IF($C2817="","",N($H2817)*N(商品マスタ!$N2816))</f>
        <v/>
      </c>
      <c r="J2817" s="17" t="str">
        <f aca="false">IF($C2817="","",N($I2817)-N($G2817))</f>
        <v/>
      </c>
      <c r="K2817" s="37" t="str">
        <f aca="false">IF($C2817="","",N(商品マスタ!$I2816))</f>
        <v/>
      </c>
      <c r="L2817" s="17" t="str">
        <f aca="false">IF($C2817="","",MAX(1,N(商品マスタ!$J2816)))</f>
        <v/>
      </c>
      <c r="M2817" s="38" t="str">
        <f aca="false">IF($C2817="","",N(TOP!$C$16)*N($K2817))</f>
        <v/>
      </c>
      <c r="N2817" s="17" t="str">
        <f aca="false">IF($C2817="","",ROUNDUP(N($M2817)/N($L2817),0))</f>
        <v/>
      </c>
      <c r="O2817" s="17" t="str">
        <f aca="false">IF($C2817="","",N(商品マスタ!$R2816))</f>
        <v/>
      </c>
      <c r="P2817" s="17" t="str">
        <f aca="false">IF($C2817="","",IF($F2817="理論",(N($O2817)+N($N2817))-N($G2817),(N($O2817)+N($N2817))-N($I2817)))</f>
        <v/>
      </c>
      <c r="Q2817" s="17" t="str">
        <f aca="false">IF($C2817="","",MAX(1,N(商品マスタ!$K2816)))</f>
        <v/>
      </c>
      <c r="R2817" s="39" t="str">
        <f aca="false">IF($C2817="","",IF(N($P2817)/N($Q2817)&lt;=0,"",ROUNDUP(N($P2817)/N($Q2817),0)))</f>
        <v/>
      </c>
      <c r="S2817" s="14"/>
      <c r="T2817" s="40" t="str">
        <f aca="false">IF($C2817="","",N(商品マスタ!$M2816))</f>
        <v/>
      </c>
      <c r="U2817" s="40" t="str">
        <f aca="false">IF($S2817="","",N($S2817)*N($T2817))</f>
        <v/>
      </c>
      <c r="V2817" s="18"/>
    </row>
    <row r="2818" customFormat="false" ht="15" hidden="false" customHeight="false" outlineLevel="0" collapsed="false">
      <c r="B2818" s="12" t="n">
        <v>2812</v>
      </c>
      <c r="C2818" s="36" t="str">
        <f aca="false">IF(商品マスタ!$C2817="","",商品マスタ!$C2817)</f>
        <v/>
      </c>
      <c r="D2818" s="12" t="str">
        <f aca="false">IF($C2818="","",商品マスタ!$D2817)</f>
        <v/>
      </c>
      <c r="E2818" s="12" t="str">
        <f aca="false">IF($C2818="","",商品マスタ!$G2817)</f>
        <v/>
      </c>
      <c r="F2818" s="12" t="str">
        <f aca="false">IF($C2818="","",IF(商品マスタ!$P2817="","理論",商品マスタ!$P2817))</f>
        <v/>
      </c>
      <c r="G2818" s="17" t="str">
        <f aca="false">IF($C2818="","",N(商品マスタ!$H2817))</f>
        <v/>
      </c>
      <c r="H2818" s="14"/>
      <c r="I2818" s="17" t="str">
        <f aca="false">IF($C2818="","",N($H2818)*N(商品マスタ!$N2817))</f>
        <v/>
      </c>
      <c r="J2818" s="17" t="str">
        <f aca="false">IF($C2818="","",N($I2818)-N($G2818))</f>
        <v/>
      </c>
      <c r="K2818" s="37" t="str">
        <f aca="false">IF($C2818="","",N(商品マスタ!$I2817))</f>
        <v/>
      </c>
      <c r="L2818" s="17" t="str">
        <f aca="false">IF($C2818="","",MAX(1,N(商品マスタ!$J2817)))</f>
        <v/>
      </c>
      <c r="M2818" s="38" t="str">
        <f aca="false">IF($C2818="","",N(TOP!$C$16)*N($K2818))</f>
        <v/>
      </c>
      <c r="N2818" s="17" t="str">
        <f aca="false">IF($C2818="","",ROUNDUP(N($M2818)/N($L2818),0))</f>
        <v/>
      </c>
      <c r="O2818" s="17" t="str">
        <f aca="false">IF($C2818="","",N(商品マスタ!$R2817))</f>
        <v/>
      </c>
      <c r="P2818" s="17" t="str">
        <f aca="false">IF($C2818="","",IF($F2818="理論",(N($O2818)+N($N2818))-N($G2818),(N($O2818)+N($N2818))-N($I2818)))</f>
        <v/>
      </c>
      <c r="Q2818" s="17" t="str">
        <f aca="false">IF($C2818="","",MAX(1,N(商品マスタ!$K2817)))</f>
        <v/>
      </c>
      <c r="R2818" s="39" t="str">
        <f aca="false">IF($C2818="","",IF(N($P2818)/N($Q2818)&lt;=0,"",ROUNDUP(N($P2818)/N($Q2818),0)))</f>
        <v/>
      </c>
      <c r="S2818" s="14"/>
      <c r="T2818" s="40" t="str">
        <f aca="false">IF($C2818="","",N(商品マスタ!$M2817))</f>
        <v/>
      </c>
      <c r="U2818" s="40" t="str">
        <f aca="false">IF($S2818="","",N($S2818)*N($T2818))</f>
        <v/>
      </c>
      <c r="V2818" s="18"/>
    </row>
    <row r="2819" customFormat="false" ht="15" hidden="false" customHeight="false" outlineLevel="0" collapsed="false">
      <c r="B2819" s="12" t="n">
        <v>2813</v>
      </c>
      <c r="C2819" s="36" t="str">
        <f aca="false">IF(商品マスタ!$C2818="","",商品マスタ!$C2818)</f>
        <v/>
      </c>
      <c r="D2819" s="12" t="str">
        <f aca="false">IF($C2819="","",商品マスタ!$D2818)</f>
        <v/>
      </c>
      <c r="E2819" s="12" t="str">
        <f aca="false">IF($C2819="","",商品マスタ!$G2818)</f>
        <v/>
      </c>
      <c r="F2819" s="12" t="str">
        <f aca="false">IF($C2819="","",IF(商品マスタ!$P2818="","理論",商品マスタ!$P2818))</f>
        <v/>
      </c>
      <c r="G2819" s="17" t="str">
        <f aca="false">IF($C2819="","",N(商品マスタ!$H2818))</f>
        <v/>
      </c>
      <c r="H2819" s="14"/>
      <c r="I2819" s="17" t="str">
        <f aca="false">IF($C2819="","",N($H2819)*N(商品マスタ!$N2818))</f>
        <v/>
      </c>
      <c r="J2819" s="17" t="str">
        <f aca="false">IF($C2819="","",N($I2819)-N($G2819))</f>
        <v/>
      </c>
      <c r="K2819" s="37" t="str">
        <f aca="false">IF($C2819="","",N(商品マスタ!$I2818))</f>
        <v/>
      </c>
      <c r="L2819" s="17" t="str">
        <f aca="false">IF($C2819="","",MAX(1,N(商品マスタ!$J2818)))</f>
        <v/>
      </c>
      <c r="M2819" s="38" t="str">
        <f aca="false">IF($C2819="","",N(TOP!$C$16)*N($K2819))</f>
        <v/>
      </c>
      <c r="N2819" s="17" t="str">
        <f aca="false">IF($C2819="","",ROUNDUP(N($M2819)/N($L2819),0))</f>
        <v/>
      </c>
      <c r="O2819" s="17" t="str">
        <f aca="false">IF($C2819="","",N(商品マスタ!$R2818))</f>
        <v/>
      </c>
      <c r="P2819" s="17" t="str">
        <f aca="false">IF($C2819="","",IF($F2819="理論",(N($O2819)+N($N2819))-N($G2819),(N($O2819)+N($N2819))-N($I2819)))</f>
        <v/>
      </c>
      <c r="Q2819" s="17" t="str">
        <f aca="false">IF($C2819="","",MAX(1,N(商品マスタ!$K2818)))</f>
        <v/>
      </c>
      <c r="R2819" s="39" t="str">
        <f aca="false">IF($C2819="","",IF(N($P2819)/N($Q2819)&lt;=0,"",ROUNDUP(N($P2819)/N($Q2819),0)))</f>
        <v/>
      </c>
      <c r="S2819" s="14"/>
      <c r="T2819" s="40" t="str">
        <f aca="false">IF($C2819="","",N(商品マスタ!$M2818))</f>
        <v/>
      </c>
      <c r="U2819" s="40" t="str">
        <f aca="false">IF($S2819="","",N($S2819)*N($T2819))</f>
        <v/>
      </c>
      <c r="V2819" s="18"/>
    </row>
    <row r="2820" customFormat="false" ht="15" hidden="false" customHeight="false" outlineLevel="0" collapsed="false">
      <c r="B2820" s="12" t="n">
        <v>2814</v>
      </c>
      <c r="C2820" s="36" t="str">
        <f aca="false">IF(商品マスタ!$C2819="","",商品マスタ!$C2819)</f>
        <v/>
      </c>
      <c r="D2820" s="12" t="str">
        <f aca="false">IF($C2820="","",商品マスタ!$D2819)</f>
        <v/>
      </c>
      <c r="E2820" s="12" t="str">
        <f aca="false">IF($C2820="","",商品マスタ!$G2819)</f>
        <v/>
      </c>
      <c r="F2820" s="12" t="str">
        <f aca="false">IF($C2820="","",IF(商品マスタ!$P2819="","理論",商品マスタ!$P2819))</f>
        <v/>
      </c>
      <c r="G2820" s="17" t="str">
        <f aca="false">IF($C2820="","",N(商品マスタ!$H2819))</f>
        <v/>
      </c>
      <c r="H2820" s="14"/>
      <c r="I2820" s="17" t="str">
        <f aca="false">IF($C2820="","",N($H2820)*N(商品マスタ!$N2819))</f>
        <v/>
      </c>
      <c r="J2820" s="17" t="str">
        <f aca="false">IF($C2820="","",N($I2820)-N($G2820))</f>
        <v/>
      </c>
      <c r="K2820" s="37" t="str">
        <f aca="false">IF($C2820="","",N(商品マスタ!$I2819))</f>
        <v/>
      </c>
      <c r="L2820" s="17" t="str">
        <f aca="false">IF($C2820="","",MAX(1,N(商品マスタ!$J2819)))</f>
        <v/>
      </c>
      <c r="M2820" s="38" t="str">
        <f aca="false">IF($C2820="","",N(TOP!$C$16)*N($K2820))</f>
        <v/>
      </c>
      <c r="N2820" s="17" t="str">
        <f aca="false">IF($C2820="","",ROUNDUP(N($M2820)/N($L2820),0))</f>
        <v/>
      </c>
      <c r="O2820" s="17" t="str">
        <f aca="false">IF($C2820="","",N(商品マスタ!$R2819))</f>
        <v/>
      </c>
      <c r="P2820" s="17" t="str">
        <f aca="false">IF($C2820="","",IF($F2820="理論",(N($O2820)+N($N2820))-N($G2820),(N($O2820)+N($N2820))-N($I2820)))</f>
        <v/>
      </c>
      <c r="Q2820" s="17" t="str">
        <f aca="false">IF($C2820="","",MAX(1,N(商品マスタ!$K2819)))</f>
        <v/>
      </c>
      <c r="R2820" s="39" t="str">
        <f aca="false">IF($C2820="","",IF(N($P2820)/N($Q2820)&lt;=0,"",ROUNDUP(N($P2820)/N($Q2820),0)))</f>
        <v/>
      </c>
      <c r="S2820" s="14"/>
      <c r="T2820" s="40" t="str">
        <f aca="false">IF($C2820="","",N(商品マスタ!$M2819))</f>
        <v/>
      </c>
      <c r="U2820" s="40" t="str">
        <f aca="false">IF($S2820="","",N($S2820)*N($T2820))</f>
        <v/>
      </c>
      <c r="V2820" s="18"/>
    </row>
    <row r="2821" customFormat="false" ht="15" hidden="false" customHeight="false" outlineLevel="0" collapsed="false">
      <c r="B2821" s="12" t="n">
        <v>2815</v>
      </c>
      <c r="C2821" s="36" t="str">
        <f aca="false">IF(商品マスタ!$C2820="","",商品マスタ!$C2820)</f>
        <v/>
      </c>
      <c r="D2821" s="12" t="str">
        <f aca="false">IF($C2821="","",商品マスタ!$D2820)</f>
        <v/>
      </c>
      <c r="E2821" s="12" t="str">
        <f aca="false">IF($C2821="","",商品マスタ!$G2820)</f>
        <v/>
      </c>
      <c r="F2821" s="12" t="str">
        <f aca="false">IF($C2821="","",IF(商品マスタ!$P2820="","理論",商品マスタ!$P2820))</f>
        <v/>
      </c>
      <c r="G2821" s="17" t="str">
        <f aca="false">IF($C2821="","",N(商品マスタ!$H2820))</f>
        <v/>
      </c>
      <c r="H2821" s="14"/>
      <c r="I2821" s="17" t="str">
        <f aca="false">IF($C2821="","",N($H2821)*N(商品マスタ!$N2820))</f>
        <v/>
      </c>
      <c r="J2821" s="17" t="str">
        <f aca="false">IF($C2821="","",N($I2821)-N($G2821))</f>
        <v/>
      </c>
      <c r="K2821" s="37" t="str">
        <f aca="false">IF($C2821="","",N(商品マスタ!$I2820))</f>
        <v/>
      </c>
      <c r="L2821" s="17" t="str">
        <f aca="false">IF($C2821="","",MAX(1,N(商品マスタ!$J2820)))</f>
        <v/>
      </c>
      <c r="M2821" s="38" t="str">
        <f aca="false">IF($C2821="","",N(TOP!$C$16)*N($K2821))</f>
        <v/>
      </c>
      <c r="N2821" s="17" t="str">
        <f aca="false">IF($C2821="","",ROUNDUP(N($M2821)/N($L2821),0))</f>
        <v/>
      </c>
      <c r="O2821" s="17" t="str">
        <f aca="false">IF($C2821="","",N(商品マスタ!$R2820))</f>
        <v/>
      </c>
      <c r="P2821" s="17" t="str">
        <f aca="false">IF($C2821="","",IF($F2821="理論",(N($O2821)+N($N2821))-N($G2821),(N($O2821)+N($N2821))-N($I2821)))</f>
        <v/>
      </c>
      <c r="Q2821" s="17" t="str">
        <f aca="false">IF($C2821="","",MAX(1,N(商品マスタ!$K2820)))</f>
        <v/>
      </c>
      <c r="R2821" s="39" t="str">
        <f aca="false">IF($C2821="","",IF(N($P2821)/N($Q2821)&lt;=0,"",ROUNDUP(N($P2821)/N($Q2821),0)))</f>
        <v/>
      </c>
      <c r="S2821" s="14"/>
      <c r="T2821" s="40" t="str">
        <f aca="false">IF($C2821="","",N(商品マスタ!$M2820))</f>
        <v/>
      </c>
      <c r="U2821" s="40" t="str">
        <f aca="false">IF($S2821="","",N($S2821)*N($T2821))</f>
        <v/>
      </c>
      <c r="V2821" s="18"/>
    </row>
    <row r="2822" customFormat="false" ht="15" hidden="false" customHeight="false" outlineLevel="0" collapsed="false">
      <c r="B2822" s="12" t="n">
        <v>2816</v>
      </c>
      <c r="C2822" s="36" t="str">
        <f aca="false">IF(商品マスタ!$C2821="","",商品マスタ!$C2821)</f>
        <v/>
      </c>
      <c r="D2822" s="12" t="str">
        <f aca="false">IF($C2822="","",商品マスタ!$D2821)</f>
        <v/>
      </c>
      <c r="E2822" s="12" t="str">
        <f aca="false">IF($C2822="","",商品マスタ!$G2821)</f>
        <v/>
      </c>
      <c r="F2822" s="12" t="str">
        <f aca="false">IF($C2822="","",IF(商品マスタ!$P2821="","理論",商品マスタ!$P2821))</f>
        <v/>
      </c>
      <c r="G2822" s="17" t="str">
        <f aca="false">IF($C2822="","",N(商品マスタ!$H2821))</f>
        <v/>
      </c>
      <c r="H2822" s="14"/>
      <c r="I2822" s="17" t="str">
        <f aca="false">IF($C2822="","",N($H2822)*N(商品マスタ!$N2821))</f>
        <v/>
      </c>
      <c r="J2822" s="17" t="str">
        <f aca="false">IF($C2822="","",N($I2822)-N($G2822))</f>
        <v/>
      </c>
      <c r="K2822" s="37" t="str">
        <f aca="false">IF($C2822="","",N(商品マスタ!$I2821))</f>
        <v/>
      </c>
      <c r="L2822" s="17" t="str">
        <f aca="false">IF($C2822="","",MAX(1,N(商品マスタ!$J2821)))</f>
        <v/>
      </c>
      <c r="M2822" s="38" t="str">
        <f aca="false">IF($C2822="","",N(TOP!$C$16)*N($K2822))</f>
        <v/>
      </c>
      <c r="N2822" s="17" t="str">
        <f aca="false">IF($C2822="","",ROUNDUP(N($M2822)/N($L2822),0))</f>
        <v/>
      </c>
      <c r="O2822" s="17" t="str">
        <f aca="false">IF($C2822="","",N(商品マスタ!$R2821))</f>
        <v/>
      </c>
      <c r="P2822" s="17" t="str">
        <f aca="false">IF($C2822="","",IF($F2822="理論",(N($O2822)+N($N2822))-N($G2822),(N($O2822)+N($N2822))-N($I2822)))</f>
        <v/>
      </c>
      <c r="Q2822" s="17" t="str">
        <f aca="false">IF($C2822="","",MAX(1,N(商品マスタ!$K2821)))</f>
        <v/>
      </c>
      <c r="R2822" s="39" t="str">
        <f aca="false">IF($C2822="","",IF(N($P2822)/N($Q2822)&lt;=0,"",ROUNDUP(N($P2822)/N($Q2822),0)))</f>
        <v/>
      </c>
      <c r="S2822" s="14"/>
      <c r="T2822" s="40" t="str">
        <f aca="false">IF($C2822="","",N(商品マスタ!$M2821))</f>
        <v/>
      </c>
      <c r="U2822" s="40" t="str">
        <f aca="false">IF($S2822="","",N($S2822)*N($T2822))</f>
        <v/>
      </c>
      <c r="V2822" s="18"/>
    </row>
    <row r="2823" customFormat="false" ht="15" hidden="false" customHeight="false" outlineLevel="0" collapsed="false">
      <c r="B2823" s="12" t="n">
        <v>2817</v>
      </c>
      <c r="C2823" s="36" t="str">
        <f aca="false">IF(商品マスタ!$C2822="","",商品マスタ!$C2822)</f>
        <v/>
      </c>
      <c r="D2823" s="12" t="str">
        <f aca="false">IF($C2823="","",商品マスタ!$D2822)</f>
        <v/>
      </c>
      <c r="E2823" s="12" t="str">
        <f aca="false">IF($C2823="","",商品マスタ!$G2822)</f>
        <v/>
      </c>
      <c r="F2823" s="12" t="str">
        <f aca="false">IF($C2823="","",IF(商品マスタ!$P2822="","理論",商品マスタ!$P2822))</f>
        <v/>
      </c>
      <c r="G2823" s="17" t="str">
        <f aca="false">IF($C2823="","",N(商品マスタ!$H2822))</f>
        <v/>
      </c>
      <c r="H2823" s="14"/>
      <c r="I2823" s="17" t="str">
        <f aca="false">IF($C2823="","",N($H2823)*N(商品マスタ!$N2822))</f>
        <v/>
      </c>
      <c r="J2823" s="17" t="str">
        <f aca="false">IF($C2823="","",N($I2823)-N($G2823))</f>
        <v/>
      </c>
      <c r="K2823" s="37" t="str">
        <f aca="false">IF($C2823="","",N(商品マスタ!$I2822))</f>
        <v/>
      </c>
      <c r="L2823" s="17" t="str">
        <f aca="false">IF($C2823="","",MAX(1,N(商品マスタ!$J2822)))</f>
        <v/>
      </c>
      <c r="M2823" s="38" t="str">
        <f aca="false">IF($C2823="","",N(TOP!$C$16)*N($K2823))</f>
        <v/>
      </c>
      <c r="N2823" s="17" t="str">
        <f aca="false">IF($C2823="","",ROUNDUP(N($M2823)/N($L2823),0))</f>
        <v/>
      </c>
      <c r="O2823" s="17" t="str">
        <f aca="false">IF($C2823="","",N(商品マスタ!$R2822))</f>
        <v/>
      </c>
      <c r="P2823" s="17" t="str">
        <f aca="false">IF($C2823="","",IF($F2823="理論",(N($O2823)+N($N2823))-N($G2823),(N($O2823)+N($N2823))-N($I2823)))</f>
        <v/>
      </c>
      <c r="Q2823" s="17" t="str">
        <f aca="false">IF($C2823="","",MAX(1,N(商品マスタ!$K2822)))</f>
        <v/>
      </c>
      <c r="R2823" s="39" t="str">
        <f aca="false">IF($C2823="","",IF(N($P2823)/N($Q2823)&lt;=0,"",ROUNDUP(N($P2823)/N($Q2823),0)))</f>
        <v/>
      </c>
      <c r="S2823" s="14"/>
      <c r="T2823" s="40" t="str">
        <f aca="false">IF($C2823="","",N(商品マスタ!$M2822))</f>
        <v/>
      </c>
      <c r="U2823" s="40" t="str">
        <f aca="false">IF($S2823="","",N($S2823)*N($T2823))</f>
        <v/>
      </c>
      <c r="V2823" s="18"/>
    </row>
    <row r="2824" customFormat="false" ht="15" hidden="false" customHeight="false" outlineLevel="0" collapsed="false">
      <c r="B2824" s="12" t="n">
        <v>2818</v>
      </c>
      <c r="C2824" s="36" t="str">
        <f aca="false">IF(商品マスタ!$C2823="","",商品マスタ!$C2823)</f>
        <v/>
      </c>
      <c r="D2824" s="12" t="str">
        <f aca="false">IF($C2824="","",商品マスタ!$D2823)</f>
        <v/>
      </c>
      <c r="E2824" s="12" t="str">
        <f aca="false">IF($C2824="","",商品マスタ!$G2823)</f>
        <v/>
      </c>
      <c r="F2824" s="12" t="str">
        <f aca="false">IF($C2824="","",IF(商品マスタ!$P2823="","理論",商品マスタ!$P2823))</f>
        <v/>
      </c>
      <c r="G2824" s="17" t="str">
        <f aca="false">IF($C2824="","",N(商品マスタ!$H2823))</f>
        <v/>
      </c>
      <c r="H2824" s="14"/>
      <c r="I2824" s="17" t="str">
        <f aca="false">IF($C2824="","",N($H2824)*N(商品マスタ!$N2823))</f>
        <v/>
      </c>
      <c r="J2824" s="17" t="str">
        <f aca="false">IF($C2824="","",N($I2824)-N($G2824))</f>
        <v/>
      </c>
      <c r="K2824" s="37" t="str">
        <f aca="false">IF($C2824="","",N(商品マスタ!$I2823))</f>
        <v/>
      </c>
      <c r="L2824" s="17" t="str">
        <f aca="false">IF($C2824="","",MAX(1,N(商品マスタ!$J2823)))</f>
        <v/>
      </c>
      <c r="M2824" s="38" t="str">
        <f aca="false">IF($C2824="","",N(TOP!$C$16)*N($K2824))</f>
        <v/>
      </c>
      <c r="N2824" s="17" t="str">
        <f aca="false">IF($C2824="","",ROUNDUP(N($M2824)/N($L2824),0))</f>
        <v/>
      </c>
      <c r="O2824" s="17" t="str">
        <f aca="false">IF($C2824="","",N(商品マスタ!$R2823))</f>
        <v/>
      </c>
      <c r="P2824" s="17" t="str">
        <f aca="false">IF($C2824="","",IF($F2824="理論",(N($O2824)+N($N2824))-N($G2824),(N($O2824)+N($N2824))-N($I2824)))</f>
        <v/>
      </c>
      <c r="Q2824" s="17" t="str">
        <f aca="false">IF($C2824="","",MAX(1,N(商品マスタ!$K2823)))</f>
        <v/>
      </c>
      <c r="R2824" s="39" t="str">
        <f aca="false">IF($C2824="","",IF(N($P2824)/N($Q2824)&lt;=0,"",ROUNDUP(N($P2824)/N($Q2824),0)))</f>
        <v/>
      </c>
      <c r="S2824" s="14"/>
      <c r="T2824" s="40" t="str">
        <f aca="false">IF($C2824="","",N(商品マスタ!$M2823))</f>
        <v/>
      </c>
      <c r="U2824" s="40" t="str">
        <f aca="false">IF($S2824="","",N($S2824)*N($T2824))</f>
        <v/>
      </c>
      <c r="V2824" s="18"/>
    </row>
    <row r="2825" customFormat="false" ht="15" hidden="false" customHeight="false" outlineLevel="0" collapsed="false">
      <c r="B2825" s="12" t="n">
        <v>2819</v>
      </c>
      <c r="C2825" s="36" t="str">
        <f aca="false">IF(商品マスタ!$C2824="","",商品マスタ!$C2824)</f>
        <v/>
      </c>
      <c r="D2825" s="12" t="str">
        <f aca="false">IF($C2825="","",商品マスタ!$D2824)</f>
        <v/>
      </c>
      <c r="E2825" s="12" t="str">
        <f aca="false">IF($C2825="","",商品マスタ!$G2824)</f>
        <v/>
      </c>
      <c r="F2825" s="12" t="str">
        <f aca="false">IF($C2825="","",IF(商品マスタ!$P2824="","理論",商品マスタ!$P2824))</f>
        <v/>
      </c>
      <c r="G2825" s="17" t="str">
        <f aca="false">IF($C2825="","",N(商品マスタ!$H2824))</f>
        <v/>
      </c>
      <c r="H2825" s="14"/>
      <c r="I2825" s="17" t="str">
        <f aca="false">IF($C2825="","",N($H2825)*N(商品マスタ!$N2824))</f>
        <v/>
      </c>
      <c r="J2825" s="17" t="str">
        <f aca="false">IF($C2825="","",N($I2825)-N($G2825))</f>
        <v/>
      </c>
      <c r="K2825" s="37" t="str">
        <f aca="false">IF($C2825="","",N(商品マスタ!$I2824))</f>
        <v/>
      </c>
      <c r="L2825" s="17" t="str">
        <f aca="false">IF($C2825="","",MAX(1,N(商品マスタ!$J2824)))</f>
        <v/>
      </c>
      <c r="M2825" s="38" t="str">
        <f aca="false">IF($C2825="","",N(TOP!$C$16)*N($K2825))</f>
        <v/>
      </c>
      <c r="N2825" s="17" t="str">
        <f aca="false">IF($C2825="","",ROUNDUP(N($M2825)/N($L2825),0))</f>
        <v/>
      </c>
      <c r="O2825" s="17" t="str">
        <f aca="false">IF($C2825="","",N(商品マスタ!$R2824))</f>
        <v/>
      </c>
      <c r="P2825" s="17" t="str">
        <f aca="false">IF($C2825="","",IF($F2825="理論",(N($O2825)+N($N2825))-N($G2825),(N($O2825)+N($N2825))-N($I2825)))</f>
        <v/>
      </c>
      <c r="Q2825" s="17" t="str">
        <f aca="false">IF($C2825="","",MAX(1,N(商品マスタ!$K2824)))</f>
        <v/>
      </c>
      <c r="R2825" s="39" t="str">
        <f aca="false">IF($C2825="","",IF(N($P2825)/N($Q2825)&lt;=0,"",ROUNDUP(N($P2825)/N($Q2825),0)))</f>
        <v/>
      </c>
      <c r="S2825" s="14"/>
      <c r="T2825" s="40" t="str">
        <f aca="false">IF($C2825="","",N(商品マスタ!$M2824))</f>
        <v/>
      </c>
      <c r="U2825" s="40" t="str">
        <f aca="false">IF($S2825="","",N($S2825)*N($T2825))</f>
        <v/>
      </c>
      <c r="V2825" s="18"/>
    </row>
    <row r="2826" customFormat="false" ht="15" hidden="false" customHeight="false" outlineLevel="0" collapsed="false">
      <c r="B2826" s="12" t="n">
        <v>2820</v>
      </c>
      <c r="C2826" s="36" t="str">
        <f aca="false">IF(商品マスタ!$C2825="","",商品マスタ!$C2825)</f>
        <v/>
      </c>
      <c r="D2826" s="12" t="str">
        <f aca="false">IF($C2826="","",商品マスタ!$D2825)</f>
        <v/>
      </c>
      <c r="E2826" s="12" t="str">
        <f aca="false">IF($C2826="","",商品マスタ!$G2825)</f>
        <v/>
      </c>
      <c r="F2826" s="12" t="str">
        <f aca="false">IF($C2826="","",IF(商品マスタ!$P2825="","理論",商品マスタ!$P2825))</f>
        <v/>
      </c>
      <c r="G2826" s="17" t="str">
        <f aca="false">IF($C2826="","",N(商品マスタ!$H2825))</f>
        <v/>
      </c>
      <c r="H2826" s="14"/>
      <c r="I2826" s="17" t="str">
        <f aca="false">IF($C2826="","",N($H2826)*N(商品マスタ!$N2825))</f>
        <v/>
      </c>
      <c r="J2826" s="17" t="str">
        <f aca="false">IF($C2826="","",N($I2826)-N($G2826))</f>
        <v/>
      </c>
      <c r="K2826" s="37" t="str">
        <f aca="false">IF($C2826="","",N(商品マスタ!$I2825))</f>
        <v/>
      </c>
      <c r="L2826" s="17" t="str">
        <f aca="false">IF($C2826="","",MAX(1,N(商品マスタ!$J2825)))</f>
        <v/>
      </c>
      <c r="M2826" s="38" t="str">
        <f aca="false">IF($C2826="","",N(TOP!$C$16)*N($K2826))</f>
        <v/>
      </c>
      <c r="N2826" s="17" t="str">
        <f aca="false">IF($C2826="","",ROUNDUP(N($M2826)/N($L2826),0))</f>
        <v/>
      </c>
      <c r="O2826" s="17" t="str">
        <f aca="false">IF($C2826="","",N(商品マスタ!$R2825))</f>
        <v/>
      </c>
      <c r="P2826" s="17" t="str">
        <f aca="false">IF($C2826="","",IF($F2826="理論",(N($O2826)+N($N2826))-N($G2826),(N($O2826)+N($N2826))-N($I2826)))</f>
        <v/>
      </c>
      <c r="Q2826" s="17" t="str">
        <f aca="false">IF($C2826="","",MAX(1,N(商品マスタ!$K2825)))</f>
        <v/>
      </c>
      <c r="R2826" s="39" t="str">
        <f aca="false">IF($C2826="","",IF(N($P2826)/N($Q2826)&lt;=0,"",ROUNDUP(N($P2826)/N($Q2826),0)))</f>
        <v/>
      </c>
      <c r="S2826" s="14"/>
      <c r="T2826" s="40" t="str">
        <f aca="false">IF($C2826="","",N(商品マスタ!$M2825))</f>
        <v/>
      </c>
      <c r="U2826" s="40" t="str">
        <f aca="false">IF($S2826="","",N($S2826)*N($T2826))</f>
        <v/>
      </c>
      <c r="V2826" s="18"/>
    </row>
    <row r="2827" customFormat="false" ht="15" hidden="false" customHeight="false" outlineLevel="0" collapsed="false">
      <c r="B2827" s="12" t="n">
        <v>2821</v>
      </c>
      <c r="C2827" s="36" t="str">
        <f aca="false">IF(商品マスタ!$C2826="","",商品マスタ!$C2826)</f>
        <v/>
      </c>
      <c r="D2827" s="12" t="str">
        <f aca="false">IF($C2827="","",商品マスタ!$D2826)</f>
        <v/>
      </c>
      <c r="E2827" s="12" t="str">
        <f aca="false">IF($C2827="","",商品マスタ!$G2826)</f>
        <v/>
      </c>
      <c r="F2827" s="12" t="str">
        <f aca="false">IF($C2827="","",IF(商品マスタ!$P2826="","理論",商品マスタ!$P2826))</f>
        <v/>
      </c>
      <c r="G2827" s="17" t="str">
        <f aca="false">IF($C2827="","",N(商品マスタ!$H2826))</f>
        <v/>
      </c>
      <c r="H2827" s="14"/>
      <c r="I2827" s="17" t="str">
        <f aca="false">IF($C2827="","",N($H2827)*N(商品マスタ!$N2826))</f>
        <v/>
      </c>
      <c r="J2827" s="17" t="str">
        <f aca="false">IF($C2827="","",N($I2827)-N($G2827))</f>
        <v/>
      </c>
      <c r="K2827" s="37" t="str">
        <f aca="false">IF($C2827="","",N(商品マスタ!$I2826))</f>
        <v/>
      </c>
      <c r="L2827" s="17" t="str">
        <f aca="false">IF($C2827="","",MAX(1,N(商品マスタ!$J2826)))</f>
        <v/>
      </c>
      <c r="M2827" s="38" t="str">
        <f aca="false">IF($C2827="","",N(TOP!$C$16)*N($K2827))</f>
        <v/>
      </c>
      <c r="N2827" s="17" t="str">
        <f aca="false">IF($C2827="","",ROUNDUP(N($M2827)/N($L2827),0))</f>
        <v/>
      </c>
      <c r="O2827" s="17" t="str">
        <f aca="false">IF($C2827="","",N(商品マスタ!$R2826))</f>
        <v/>
      </c>
      <c r="P2827" s="17" t="str">
        <f aca="false">IF($C2827="","",IF($F2827="理論",(N($O2827)+N($N2827))-N($G2827),(N($O2827)+N($N2827))-N($I2827)))</f>
        <v/>
      </c>
      <c r="Q2827" s="17" t="str">
        <f aca="false">IF($C2827="","",MAX(1,N(商品マスタ!$K2826)))</f>
        <v/>
      </c>
      <c r="R2827" s="39" t="str">
        <f aca="false">IF($C2827="","",IF(N($P2827)/N($Q2827)&lt;=0,"",ROUNDUP(N($P2827)/N($Q2827),0)))</f>
        <v/>
      </c>
      <c r="S2827" s="14"/>
      <c r="T2827" s="40" t="str">
        <f aca="false">IF($C2827="","",N(商品マスタ!$M2826))</f>
        <v/>
      </c>
      <c r="U2827" s="40" t="str">
        <f aca="false">IF($S2827="","",N($S2827)*N($T2827))</f>
        <v/>
      </c>
      <c r="V2827" s="18"/>
    </row>
    <row r="2828" customFormat="false" ht="15" hidden="false" customHeight="false" outlineLevel="0" collapsed="false">
      <c r="B2828" s="12" t="n">
        <v>2822</v>
      </c>
      <c r="C2828" s="36" t="str">
        <f aca="false">IF(商品マスタ!$C2827="","",商品マスタ!$C2827)</f>
        <v/>
      </c>
      <c r="D2828" s="12" t="str">
        <f aca="false">IF($C2828="","",商品マスタ!$D2827)</f>
        <v/>
      </c>
      <c r="E2828" s="12" t="str">
        <f aca="false">IF($C2828="","",商品マスタ!$G2827)</f>
        <v/>
      </c>
      <c r="F2828" s="12" t="str">
        <f aca="false">IF($C2828="","",IF(商品マスタ!$P2827="","理論",商品マスタ!$P2827))</f>
        <v/>
      </c>
      <c r="G2828" s="17" t="str">
        <f aca="false">IF($C2828="","",N(商品マスタ!$H2827))</f>
        <v/>
      </c>
      <c r="H2828" s="14"/>
      <c r="I2828" s="17" t="str">
        <f aca="false">IF($C2828="","",N($H2828)*N(商品マスタ!$N2827))</f>
        <v/>
      </c>
      <c r="J2828" s="17" t="str">
        <f aca="false">IF($C2828="","",N($I2828)-N($G2828))</f>
        <v/>
      </c>
      <c r="K2828" s="37" t="str">
        <f aca="false">IF($C2828="","",N(商品マスタ!$I2827))</f>
        <v/>
      </c>
      <c r="L2828" s="17" t="str">
        <f aca="false">IF($C2828="","",MAX(1,N(商品マスタ!$J2827)))</f>
        <v/>
      </c>
      <c r="M2828" s="38" t="str">
        <f aca="false">IF($C2828="","",N(TOP!$C$16)*N($K2828))</f>
        <v/>
      </c>
      <c r="N2828" s="17" t="str">
        <f aca="false">IF($C2828="","",ROUNDUP(N($M2828)/N($L2828),0))</f>
        <v/>
      </c>
      <c r="O2828" s="17" t="str">
        <f aca="false">IF($C2828="","",N(商品マスタ!$R2827))</f>
        <v/>
      </c>
      <c r="P2828" s="17" t="str">
        <f aca="false">IF($C2828="","",IF($F2828="理論",(N($O2828)+N($N2828))-N($G2828),(N($O2828)+N($N2828))-N($I2828)))</f>
        <v/>
      </c>
      <c r="Q2828" s="17" t="str">
        <f aca="false">IF($C2828="","",MAX(1,N(商品マスタ!$K2827)))</f>
        <v/>
      </c>
      <c r="R2828" s="39" t="str">
        <f aca="false">IF($C2828="","",IF(N($P2828)/N($Q2828)&lt;=0,"",ROUNDUP(N($P2828)/N($Q2828),0)))</f>
        <v/>
      </c>
      <c r="S2828" s="14"/>
      <c r="T2828" s="40" t="str">
        <f aca="false">IF($C2828="","",N(商品マスタ!$M2827))</f>
        <v/>
      </c>
      <c r="U2828" s="40" t="str">
        <f aca="false">IF($S2828="","",N($S2828)*N($T2828))</f>
        <v/>
      </c>
      <c r="V2828" s="18"/>
    </row>
    <row r="2829" customFormat="false" ht="15" hidden="false" customHeight="false" outlineLevel="0" collapsed="false">
      <c r="B2829" s="12" t="n">
        <v>2823</v>
      </c>
      <c r="C2829" s="36" t="str">
        <f aca="false">IF(商品マスタ!$C2828="","",商品マスタ!$C2828)</f>
        <v/>
      </c>
      <c r="D2829" s="12" t="str">
        <f aca="false">IF($C2829="","",商品マスタ!$D2828)</f>
        <v/>
      </c>
      <c r="E2829" s="12" t="str">
        <f aca="false">IF($C2829="","",商品マスタ!$G2828)</f>
        <v/>
      </c>
      <c r="F2829" s="12" t="str">
        <f aca="false">IF($C2829="","",IF(商品マスタ!$P2828="","理論",商品マスタ!$P2828))</f>
        <v/>
      </c>
      <c r="G2829" s="17" t="str">
        <f aca="false">IF($C2829="","",N(商品マスタ!$H2828))</f>
        <v/>
      </c>
      <c r="H2829" s="14"/>
      <c r="I2829" s="17" t="str">
        <f aca="false">IF($C2829="","",N($H2829)*N(商品マスタ!$N2828))</f>
        <v/>
      </c>
      <c r="J2829" s="17" t="str">
        <f aca="false">IF($C2829="","",N($I2829)-N($G2829))</f>
        <v/>
      </c>
      <c r="K2829" s="37" t="str">
        <f aca="false">IF($C2829="","",N(商品マスタ!$I2828))</f>
        <v/>
      </c>
      <c r="L2829" s="17" t="str">
        <f aca="false">IF($C2829="","",MAX(1,N(商品マスタ!$J2828)))</f>
        <v/>
      </c>
      <c r="M2829" s="38" t="str">
        <f aca="false">IF($C2829="","",N(TOP!$C$16)*N($K2829))</f>
        <v/>
      </c>
      <c r="N2829" s="17" t="str">
        <f aca="false">IF($C2829="","",ROUNDUP(N($M2829)/N($L2829),0))</f>
        <v/>
      </c>
      <c r="O2829" s="17" t="str">
        <f aca="false">IF($C2829="","",N(商品マスタ!$R2828))</f>
        <v/>
      </c>
      <c r="P2829" s="17" t="str">
        <f aca="false">IF($C2829="","",IF($F2829="理論",(N($O2829)+N($N2829))-N($G2829),(N($O2829)+N($N2829))-N($I2829)))</f>
        <v/>
      </c>
      <c r="Q2829" s="17" t="str">
        <f aca="false">IF($C2829="","",MAX(1,N(商品マスタ!$K2828)))</f>
        <v/>
      </c>
      <c r="R2829" s="39" t="str">
        <f aca="false">IF($C2829="","",IF(N($P2829)/N($Q2829)&lt;=0,"",ROUNDUP(N($P2829)/N($Q2829),0)))</f>
        <v/>
      </c>
      <c r="S2829" s="14"/>
      <c r="T2829" s="40" t="str">
        <f aca="false">IF($C2829="","",N(商品マスタ!$M2828))</f>
        <v/>
      </c>
      <c r="U2829" s="40" t="str">
        <f aca="false">IF($S2829="","",N($S2829)*N($T2829))</f>
        <v/>
      </c>
      <c r="V2829" s="18"/>
    </row>
    <row r="2830" customFormat="false" ht="15" hidden="false" customHeight="false" outlineLevel="0" collapsed="false">
      <c r="B2830" s="12" t="n">
        <v>2824</v>
      </c>
      <c r="C2830" s="36" t="str">
        <f aca="false">IF(商品マスタ!$C2829="","",商品マスタ!$C2829)</f>
        <v/>
      </c>
      <c r="D2830" s="12" t="str">
        <f aca="false">IF($C2830="","",商品マスタ!$D2829)</f>
        <v/>
      </c>
      <c r="E2830" s="12" t="str">
        <f aca="false">IF($C2830="","",商品マスタ!$G2829)</f>
        <v/>
      </c>
      <c r="F2830" s="12" t="str">
        <f aca="false">IF($C2830="","",IF(商品マスタ!$P2829="","理論",商品マスタ!$P2829))</f>
        <v/>
      </c>
      <c r="G2830" s="17" t="str">
        <f aca="false">IF($C2830="","",N(商品マスタ!$H2829))</f>
        <v/>
      </c>
      <c r="H2830" s="14"/>
      <c r="I2830" s="17" t="str">
        <f aca="false">IF($C2830="","",N($H2830)*N(商品マスタ!$N2829))</f>
        <v/>
      </c>
      <c r="J2830" s="17" t="str">
        <f aca="false">IF($C2830="","",N($I2830)-N($G2830))</f>
        <v/>
      </c>
      <c r="K2830" s="37" t="str">
        <f aca="false">IF($C2830="","",N(商品マスタ!$I2829))</f>
        <v/>
      </c>
      <c r="L2830" s="17" t="str">
        <f aca="false">IF($C2830="","",MAX(1,N(商品マスタ!$J2829)))</f>
        <v/>
      </c>
      <c r="M2830" s="38" t="str">
        <f aca="false">IF($C2830="","",N(TOP!$C$16)*N($K2830))</f>
        <v/>
      </c>
      <c r="N2830" s="17" t="str">
        <f aca="false">IF($C2830="","",ROUNDUP(N($M2830)/N($L2830),0))</f>
        <v/>
      </c>
      <c r="O2830" s="17" t="str">
        <f aca="false">IF($C2830="","",N(商品マスタ!$R2829))</f>
        <v/>
      </c>
      <c r="P2830" s="17" t="str">
        <f aca="false">IF($C2830="","",IF($F2830="理論",(N($O2830)+N($N2830))-N($G2830),(N($O2830)+N($N2830))-N($I2830)))</f>
        <v/>
      </c>
      <c r="Q2830" s="17" t="str">
        <f aca="false">IF($C2830="","",MAX(1,N(商品マスタ!$K2829)))</f>
        <v/>
      </c>
      <c r="R2830" s="39" t="str">
        <f aca="false">IF($C2830="","",IF(N($P2830)/N($Q2830)&lt;=0,"",ROUNDUP(N($P2830)/N($Q2830),0)))</f>
        <v/>
      </c>
      <c r="S2830" s="14"/>
      <c r="T2830" s="40" t="str">
        <f aca="false">IF($C2830="","",N(商品マスタ!$M2829))</f>
        <v/>
      </c>
      <c r="U2830" s="40" t="str">
        <f aca="false">IF($S2830="","",N($S2830)*N($T2830))</f>
        <v/>
      </c>
      <c r="V2830" s="18"/>
    </row>
    <row r="2831" customFormat="false" ht="15" hidden="false" customHeight="false" outlineLevel="0" collapsed="false">
      <c r="B2831" s="12" t="n">
        <v>2825</v>
      </c>
      <c r="C2831" s="36" t="str">
        <f aca="false">IF(商品マスタ!$C2830="","",商品マスタ!$C2830)</f>
        <v/>
      </c>
      <c r="D2831" s="12" t="str">
        <f aca="false">IF($C2831="","",商品マスタ!$D2830)</f>
        <v/>
      </c>
      <c r="E2831" s="12" t="str">
        <f aca="false">IF($C2831="","",商品マスタ!$G2830)</f>
        <v/>
      </c>
      <c r="F2831" s="12" t="str">
        <f aca="false">IF($C2831="","",IF(商品マスタ!$P2830="","理論",商品マスタ!$P2830))</f>
        <v/>
      </c>
      <c r="G2831" s="17" t="str">
        <f aca="false">IF($C2831="","",N(商品マスタ!$H2830))</f>
        <v/>
      </c>
      <c r="H2831" s="14"/>
      <c r="I2831" s="17" t="str">
        <f aca="false">IF($C2831="","",N($H2831)*N(商品マスタ!$N2830))</f>
        <v/>
      </c>
      <c r="J2831" s="17" t="str">
        <f aca="false">IF($C2831="","",N($I2831)-N($G2831))</f>
        <v/>
      </c>
      <c r="K2831" s="37" t="str">
        <f aca="false">IF($C2831="","",N(商品マスタ!$I2830))</f>
        <v/>
      </c>
      <c r="L2831" s="17" t="str">
        <f aca="false">IF($C2831="","",MAX(1,N(商品マスタ!$J2830)))</f>
        <v/>
      </c>
      <c r="M2831" s="38" t="str">
        <f aca="false">IF($C2831="","",N(TOP!$C$16)*N($K2831))</f>
        <v/>
      </c>
      <c r="N2831" s="17" t="str">
        <f aca="false">IF($C2831="","",ROUNDUP(N($M2831)/N($L2831),0))</f>
        <v/>
      </c>
      <c r="O2831" s="17" t="str">
        <f aca="false">IF($C2831="","",N(商品マスタ!$R2830))</f>
        <v/>
      </c>
      <c r="P2831" s="17" t="str">
        <f aca="false">IF($C2831="","",IF($F2831="理論",(N($O2831)+N($N2831))-N($G2831),(N($O2831)+N($N2831))-N($I2831)))</f>
        <v/>
      </c>
      <c r="Q2831" s="17" t="str">
        <f aca="false">IF($C2831="","",MAX(1,N(商品マスタ!$K2830)))</f>
        <v/>
      </c>
      <c r="R2831" s="39" t="str">
        <f aca="false">IF($C2831="","",IF(N($P2831)/N($Q2831)&lt;=0,"",ROUNDUP(N($P2831)/N($Q2831),0)))</f>
        <v/>
      </c>
      <c r="S2831" s="14"/>
      <c r="T2831" s="40" t="str">
        <f aca="false">IF($C2831="","",N(商品マスタ!$M2830))</f>
        <v/>
      </c>
      <c r="U2831" s="40" t="str">
        <f aca="false">IF($S2831="","",N($S2831)*N($T2831))</f>
        <v/>
      </c>
      <c r="V2831" s="18"/>
    </row>
    <row r="2832" customFormat="false" ht="15" hidden="false" customHeight="false" outlineLevel="0" collapsed="false">
      <c r="B2832" s="12" t="n">
        <v>2826</v>
      </c>
      <c r="C2832" s="36" t="str">
        <f aca="false">IF(商品マスタ!$C2831="","",商品マスタ!$C2831)</f>
        <v/>
      </c>
      <c r="D2832" s="12" t="str">
        <f aca="false">IF($C2832="","",商品マスタ!$D2831)</f>
        <v/>
      </c>
      <c r="E2832" s="12" t="str">
        <f aca="false">IF($C2832="","",商品マスタ!$G2831)</f>
        <v/>
      </c>
      <c r="F2832" s="12" t="str">
        <f aca="false">IF($C2832="","",IF(商品マスタ!$P2831="","理論",商品マスタ!$P2831))</f>
        <v/>
      </c>
      <c r="G2832" s="17" t="str">
        <f aca="false">IF($C2832="","",N(商品マスタ!$H2831))</f>
        <v/>
      </c>
      <c r="H2832" s="14"/>
      <c r="I2832" s="17" t="str">
        <f aca="false">IF($C2832="","",N($H2832)*N(商品マスタ!$N2831))</f>
        <v/>
      </c>
      <c r="J2832" s="17" t="str">
        <f aca="false">IF($C2832="","",N($I2832)-N($G2832))</f>
        <v/>
      </c>
      <c r="K2832" s="37" t="str">
        <f aca="false">IF($C2832="","",N(商品マスタ!$I2831))</f>
        <v/>
      </c>
      <c r="L2832" s="17" t="str">
        <f aca="false">IF($C2832="","",MAX(1,N(商品マスタ!$J2831)))</f>
        <v/>
      </c>
      <c r="M2832" s="38" t="str">
        <f aca="false">IF($C2832="","",N(TOP!$C$16)*N($K2832))</f>
        <v/>
      </c>
      <c r="N2832" s="17" t="str">
        <f aca="false">IF($C2832="","",ROUNDUP(N($M2832)/N($L2832),0))</f>
        <v/>
      </c>
      <c r="O2832" s="17" t="str">
        <f aca="false">IF($C2832="","",N(商品マスタ!$R2831))</f>
        <v/>
      </c>
      <c r="P2832" s="17" t="str">
        <f aca="false">IF($C2832="","",IF($F2832="理論",(N($O2832)+N($N2832))-N($G2832),(N($O2832)+N($N2832))-N($I2832)))</f>
        <v/>
      </c>
      <c r="Q2832" s="17" t="str">
        <f aca="false">IF($C2832="","",MAX(1,N(商品マスタ!$K2831)))</f>
        <v/>
      </c>
      <c r="R2832" s="39" t="str">
        <f aca="false">IF($C2832="","",IF(N($P2832)/N($Q2832)&lt;=0,"",ROUNDUP(N($P2832)/N($Q2832),0)))</f>
        <v/>
      </c>
      <c r="S2832" s="14"/>
      <c r="T2832" s="40" t="str">
        <f aca="false">IF($C2832="","",N(商品マスタ!$M2831))</f>
        <v/>
      </c>
      <c r="U2832" s="40" t="str">
        <f aca="false">IF($S2832="","",N($S2832)*N($T2832))</f>
        <v/>
      </c>
      <c r="V2832" s="18"/>
    </row>
    <row r="2833" customFormat="false" ht="15" hidden="false" customHeight="false" outlineLevel="0" collapsed="false">
      <c r="B2833" s="12" t="n">
        <v>2827</v>
      </c>
      <c r="C2833" s="36" t="str">
        <f aca="false">IF(商品マスタ!$C2832="","",商品マスタ!$C2832)</f>
        <v/>
      </c>
      <c r="D2833" s="12" t="str">
        <f aca="false">IF($C2833="","",商品マスタ!$D2832)</f>
        <v/>
      </c>
      <c r="E2833" s="12" t="str">
        <f aca="false">IF($C2833="","",商品マスタ!$G2832)</f>
        <v/>
      </c>
      <c r="F2833" s="12" t="str">
        <f aca="false">IF($C2833="","",IF(商品マスタ!$P2832="","理論",商品マスタ!$P2832))</f>
        <v/>
      </c>
      <c r="G2833" s="17" t="str">
        <f aca="false">IF($C2833="","",N(商品マスタ!$H2832))</f>
        <v/>
      </c>
      <c r="H2833" s="14"/>
      <c r="I2833" s="17" t="str">
        <f aca="false">IF($C2833="","",N($H2833)*N(商品マスタ!$N2832))</f>
        <v/>
      </c>
      <c r="J2833" s="17" t="str">
        <f aca="false">IF($C2833="","",N($I2833)-N($G2833))</f>
        <v/>
      </c>
      <c r="K2833" s="37" t="str">
        <f aca="false">IF($C2833="","",N(商品マスタ!$I2832))</f>
        <v/>
      </c>
      <c r="L2833" s="17" t="str">
        <f aca="false">IF($C2833="","",MAX(1,N(商品マスタ!$J2832)))</f>
        <v/>
      </c>
      <c r="M2833" s="38" t="str">
        <f aca="false">IF($C2833="","",N(TOP!$C$16)*N($K2833))</f>
        <v/>
      </c>
      <c r="N2833" s="17" t="str">
        <f aca="false">IF($C2833="","",ROUNDUP(N($M2833)/N($L2833),0))</f>
        <v/>
      </c>
      <c r="O2833" s="17" t="str">
        <f aca="false">IF($C2833="","",N(商品マスタ!$R2832))</f>
        <v/>
      </c>
      <c r="P2833" s="17" t="str">
        <f aca="false">IF($C2833="","",IF($F2833="理論",(N($O2833)+N($N2833))-N($G2833),(N($O2833)+N($N2833))-N($I2833)))</f>
        <v/>
      </c>
      <c r="Q2833" s="17" t="str">
        <f aca="false">IF($C2833="","",MAX(1,N(商品マスタ!$K2832)))</f>
        <v/>
      </c>
      <c r="R2833" s="39" t="str">
        <f aca="false">IF($C2833="","",IF(N($P2833)/N($Q2833)&lt;=0,"",ROUNDUP(N($P2833)/N($Q2833),0)))</f>
        <v/>
      </c>
      <c r="S2833" s="14"/>
      <c r="T2833" s="40" t="str">
        <f aca="false">IF($C2833="","",N(商品マスタ!$M2832))</f>
        <v/>
      </c>
      <c r="U2833" s="40" t="str">
        <f aca="false">IF($S2833="","",N($S2833)*N($T2833))</f>
        <v/>
      </c>
      <c r="V2833" s="18"/>
    </row>
    <row r="2834" customFormat="false" ht="15" hidden="false" customHeight="false" outlineLevel="0" collapsed="false">
      <c r="B2834" s="12" t="n">
        <v>2828</v>
      </c>
      <c r="C2834" s="36" t="str">
        <f aca="false">IF(商品マスタ!$C2833="","",商品マスタ!$C2833)</f>
        <v/>
      </c>
      <c r="D2834" s="12" t="str">
        <f aca="false">IF($C2834="","",商品マスタ!$D2833)</f>
        <v/>
      </c>
      <c r="E2834" s="12" t="str">
        <f aca="false">IF($C2834="","",商品マスタ!$G2833)</f>
        <v/>
      </c>
      <c r="F2834" s="12" t="str">
        <f aca="false">IF($C2834="","",IF(商品マスタ!$P2833="","理論",商品マスタ!$P2833))</f>
        <v/>
      </c>
      <c r="G2834" s="17" t="str">
        <f aca="false">IF($C2834="","",N(商品マスタ!$H2833))</f>
        <v/>
      </c>
      <c r="H2834" s="14"/>
      <c r="I2834" s="17" t="str">
        <f aca="false">IF($C2834="","",N($H2834)*N(商品マスタ!$N2833))</f>
        <v/>
      </c>
      <c r="J2834" s="17" t="str">
        <f aca="false">IF($C2834="","",N($I2834)-N($G2834))</f>
        <v/>
      </c>
      <c r="K2834" s="37" t="str">
        <f aca="false">IF($C2834="","",N(商品マスタ!$I2833))</f>
        <v/>
      </c>
      <c r="L2834" s="17" t="str">
        <f aca="false">IF($C2834="","",MAX(1,N(商品マスタ!$J2833)))</f>
        <v/>
      </c>
      <c r="M2834" s="38" t="str">
        <f aca="false">IF($C2834="","",N(TOP!$C$16)*N($K2834))</f>
        <v/>
      </c>
      <c r="N2834" s="17" t="str">
        <f aca="false">IF($C2834="","",ROUNDUP(N($M2834)/N($L2834),0))</f>
        <v/>
      </c>
      <c r="O2834" s="17" t="str">
        <f aca="false">IF($C2834="","",N(商品マスタ!$R2833))</f>
        <v/>
      </c>
      <c r="P2834" s="17" t="str">
        <f aca="false">IF($C2834="","",IF($F2834="理論",(N($O2834)+N($N2834))-N($G2834),(N($O2834)+N($N2834))-N($I2834)))</f>
        <v/>
      </c>
      <c r="Q2834" s="17" t="str">
        <f aca="false">IF($C2834="","",MAX(1,N(商品マスタ!$K2833)))</f>
        <v/>
      </c>
      <c r="R2834" s="39" t="str">
        <f aca="false">IF($C2834="","",IF(N($P2834)/N($Q2834)&lt;=0,"",ROUNDUP(N($P2834)/N($Q2834),0)))</f>
        <v/>
      </c>
      <c r="S2834" s="14"/>
      <c r="T2834" s="40" t="str">
        <f aca="false">IF($C2834="","",N(商品マスタ!$M2833))</f>
        <v/>
      </c>
      <c r="U2834" s="40" t="str">
        <f aca="false">IF($S2834="","",N($S2834)*N($T2834))</f>
        <v/>
      </c>
      <c r="V2834" s="18"/>
    </row>
    <row r="2835" customFormat="false" ht="15" hidden="false" customHeight="false" outlineLevel="0" collapsed="false">
      <c r="B2835" s="12" t="n">
        <v>2829</v>
      </c>
      <c r="C2835" s="36" t="str">
        <f aca="false">IF(商品マスタ!$C2834="","",商品マスタ!$C2834)</f>
        <v/>
      </c>
      <c r="D2835" s="12" t="str">
        <f aca="false">IF($C2835="","",商品マスタ!$D2834)</f>
        <v/>
      </c>
      <c r="E2835" s="12" t="str">
        <f aca="false">IF($C2835="","",商品マスタ!$G2834)</f>
        <v/>
      </c>
      <c r="F2835" s="12" t="str">
        <f aca="false">IF($C2835="","",IF(商品マスタ!$P2834="","理論",商品マスタ!$P2834))</f>
        <v/>
      </c>
      <c r="G2835" s="17" t="str">
        <f aca="false">IF($C2835="","",N(商品マスタ!$H2834))</f>
        <v/>
      </c>
      <c r="H2835" s="14"/>
      <c r="I2835" s="17" t="str">
        <f aca="false">IF($C2835="","",N($H2835)*N(商品マスタ!$N2834))</f>
        <v/>
      </c>
      <c r="J2835" s="17" t="str">
        <f aca="false">IF($C2835="","",N($I2835)-N($G2835))</f>
        <v/>
      </c>
      <c r="K2835" s="37" t="str">
        <f aca="false">IF($C2835="","",N(商品マスタ!$I2834))</f>
        <v/>
      </c>
      <c r="L2835" s="17" t="str">
        <f aca="false">IF($C2835="","",MAX(1,N(商品マスタ!$J2834)))</f>
        <v/>
      </c>
      <c r="M2835" s="38" t="str">
        <f aca="false">IF($C2835="","",N(TOP!$C$16)*N($K2835))</f>
        <v/>
      </c>
      <c r="N2835" s="17" t="str">
        <f aca="false">IF($C2835="","",ROUNDUP(N($M2835)/N($L2835),0))</f>
        <v/>
      </c>
      <c r="O2835" s="17" t="str">
        <f aca="false">IF($C2835="","",N(商品マスタ!$R2834))</f>
        <v/>
      </c>
      <c r="P2835" s="17" t="str">
        <f aca="false">IF($C2835="","",IF($F2835="理論",(N($O2835)+N($N2835))-N($G2835),(N($O2835)+N($N2835))-N($I2835)))</f>
        <v/>
      </c>
      <c r="Q2835" s="17" t="str">
        <f aca="false">IF($C2835="","",MAX(1,N(商品マスタ!$K2834)))</f>
        <v/>
      </c>
      <c r="R2835" s="39" t="str">
        <f aca="false">IF($C2835="","",IF(N($P2835)/N($Q2835)&lt;=0,"",ROUNDUP(N($P2835)/N($Q2835),0)))</f>
        <v/>
      </c>
      <c r="S2835" s="14"/>
      <c r="T2835" s="40" t="str">
        <f aca="false">IF($C2835="","",N(商品マスタ!$M2834))</f>
        <v/>
      </c>
      <c r="U2835" s="40" t="str">
        <f aca="false">IF($S2835="","",N($S2835)*N($T2835))</f>
        <v/>
      </c>
      <c r="V2835" s="18"/>
    </row>
    <row r="2836" customFormat="false" ht="15" hidden="false" customHeight="false" outlineLevel="0" collapsed="false">
      <c r="B2836" s="12" t="n">
        <v>2830</v>
      </c>
      <c r="C2836" s="36" t="str">
        <f aca="false">IF(商品マスタ!$C2835="","",商品マスタ!$C2835)</f>
        <v/>
      </c>
      <c r="D2836" s="12" t="str">
        <f aca="false">IF($C2836="","",商品マスタ!$D2835)</f>
        <v/>
      </c>
      <c r="E2836" s="12" t="str">
        <f aca="false">IF($C2836="","",商品マスタ!$G2835)</f>
        <v/>
      </c>
      <c r="F2836" s="12" t="str">
        <f aca="false">IF($C2836="","",IF(商品マスタ!$P2835="","理論",商品マスタ!$P2835))</f>
        <v/>
      </c>
      <c r="G2836" s="17" t="str">
        <f aca="false">IF($C2836="","",N(商品マスタ!$H2835))</f>
        <v/>
      </c>
      <c r="H2836" s="14"/>
      <c r="I2836" s="17" t="str">
        <f aca="false">IF($C2836="","",N($H2836)*N(商品マスタ!$N2835))</f>
        <v/>
      </c>
      <c r="J2836" s="17" t="str">
        <f aca="false">IF($C2836="","",N($I2836)-N($G2836))</f>
        <v/>
      </c>
      <c r="K2836" s="37" t="str">
        <f aca="false">IF($C2836="","",N(商品マスタ!$I2835))</f>
        <v/>
      </c>
      <c r="L2836" s="17" t="str">
        <f aca="false">IF($C2836="","",MAX(1,N(商品マスタ!$J2835)))</f>
        <v/>
      </c>
      <c r="M2836" s="38" t="str">
        <f aca="false">IF($C2836="","",N(TOP!$C$16)*N($K2836))</f>
        <v/>
      </c>
      <c r="N2836" s="17" t="str">
        <f aca="false">IF($C2836="","",ROUNDUP(N($M2836)/N($L2836),0))</f>
        <v/>
      </c>
      <c r="O2836" s="17" t="str">
        <f aca="false">IF($C2836="","",N(商品マスタ!$R2835))</f>
        <v/>
      </c>
      <c r="P2836" s="17" t="str">
        <f aca="false">IF($C2836="","",IF($F2836="理論",(N($O2836)+N($N2836))-N($G2836),(N($O2836)+N($N2836))-N($I2836)))</f>
        <v/>
      </c>
      <c r="Q2836" s="17" t="str">
        <f aca="false">IF($C2836="","",MAX(1,N(商品マスタ!$K2835)))</f>
        <v/>
      </c>
      <c r="R2836" s="39" t="str">
        <f aca="false">IF($C2836="","",IF(N($P2836)/N($Q2836)&lt;=0,"",ROUNDUP(N($P2836)/N($Q2836),0)))</f>
        <v/>
      </c>
      <c r="S2836" s="14"/>
      <c r="T2836" s="40" t="str">
        <f aca="false">IF($C2836="","",N(商品マスタ!$M2835))</f>
        <v/>
      </c>
      <c r="U2836" s="40" t="str">
        <f aca="false">IF($S2836="","",N($S2836)*N($T2836))</f>
        <v/>
      </c>
      <c r="V2836" s="18"/>
    </row>
    <row r="2837" customFormat="false" ht="15" hidden="false" customHeight="false" outlineLevel="0" collapsed="false">
      <c r="B2837" s="12" t="n">
        <v>2831</v>
      </c>
      <c r="C2837" s="36" t="str">
        <f aca="false">IF(商品マスタ!$C2836="","",商品マスタ!$C2836)</f>
        <v/>
      </c>
      <c r="D2837" s="12" t="str">
        <f aca="false">IF($C2837="","",商品マスタ!$D2836)</f>
        <v/>
      </c>
      <c r="E2837" s="12" t="str">
        <f aca="false">IF($C2837="","",商品マスタ!$G2836)</f>
        <v/>
      </c>
      <c r="F2837" s="12" t="str">
        <f aca="false">IF($C2837="","",IF(商品マスタ!$P2836="","理論",商品マスタ!$P2836))</f>
        <v/>
      </c>
      <c r="G2837" s="17" t="str">
        <f aca="false">IF($C2837="","",N(商品マスタ!$H2836))</f>
        <v/>
      </c>
      <c r="H2837" s="14"/>
      <c r="I2837" s="17" t="str">
        <f aca="false">IF($C2837="","",N($H2837)*N(商品マスタ!$N2836))</f>
        <v/>
      </c>
      <c r="J2837" s="17" t="str">
        <f aca="false">IF($C2837="","",N($I2837)-N($G2837))</f>
        <v/>
      </c>
      <c r="K2837" s="37" t="str">
        <f aca="false">IF($C2837="","",N(商品マスタ!$I2836))</f>
        <v/>
      </c>
      <c r="L2837" s="17" t="str">
        <f aca="false">IF($C2837="","",MAX(1,N(商品マスタ!$J2836)))</f>
        <v/>
      </c>
      <c r="M2837" s="38" t="str">
        <f aca="false">IF($C2837="","",N(TOP!$C$16)*N($K2837))</f>
        <v/>
      </c>
      <c r="N2837" s="17" t="str">
        <f aca="false">IF($C2837="","",ROUNDUP(N($M2837)/N($L2837),0))</f>
        <v/>
      </c>
      <c r="O2837" s="17" t="str">
        <f aca="false">IF($C2837="","",N(商品マスタ!$R2836))</f>
        <v/>
      </c>
      <c r="P2837" s="17" t="str">
        <f aca="false">IF($C2837="","",IF($F2837="理論",(N($O2837)+N($N2837))-N($G2837),(N($O2837)+N($N2837))-N($I2837)))</f>
        <v/>
      </c>
      <c r="Q2837" s="17" t="str">
        <f aca="false">IF($C2837="","",MAX(1,N(商品マスタ!$K2836)))</f>
        <v/>
      </c>
      <c r="R2837" s="39" t="str">
        <f aca="false">IF($C2837="","",IF(N($P2837)/N($Q2837)&lt;=0,"",ROUNDUP(N($P2837)/N($Q2837),0)))</f>
        <v/>
      </c>
      <c r="S2837" s="14"/>
      <c r="T2837" s="40" t="str">
        <f aca="false">IF($C2837="","",N(商品マスタ!$M2836))</f>
        <v/>
      </c>
      <c r="U2837" s="40" t="str">
        <f aca="false">IF($S2837="","",N($S2837)*N($T2837))</f>
        <v/>
      </c>
      <c r="V2837" s="18"/>
    </row>
    <row r="2838" customFormat="false" ht="15" hidden="false" customHeight="false" outlineLevel="0" collapsed="false">
      <c r="B2838" s="12" t="n">
        <v>2832</v>
      </c>
      <c r="C2838" s="36" t="str">
        <f aca="false">IF(商品マスタ!$C2837="","",商品マスタ!$C2837)</f>
        <v/>
      </c>
      <c r="D2838" s="12" t="str">
        <f aca="false">IF($C2838="","",商品マスタ!$D2837)</f>
        <v/>
      </c>
      <c r="E2838" s="12" t="str">
        <f aca="false">IF($C2838="","",商品マスタ!$G2837)</f>
        <v/>
      </c>
      <c r="F2838" s="12" t="str">
        <f aca="false">IF($C2838="","",IF(商品マスタ!$P2837="","理論",商品マスタ!$P2837))</f>
        <v/>
      </c>
      <c r="G2838" s="17" t="str">
        <f aca="false">IF($C2838="","",N(商品マスタ!$H2837))</f>
        <v/>
      </c>
      <c r="H2838" s="14"/>
      <c r="I2838" s="17" t="str">
        <f aca="false">IF($C2838="","",N($H2838)*N(商品マスタ!$N2837))</f>
        <v/>
      </c>
      <c r="J2838" s="17" t="str">
        <f aca="false">IF($C2838="","",N($I2838)-N($G2838))</f>
        <v/>
      </c>
      <c r="K2838" s="37" t="str">
        <f aca="false">IF($C2838="","",N(商品マスタ!$I2837))</f>
        <v/>
      </c>
      <c r="L2838" s="17" t="str">
        <f aca="false">IF($C2838="","",MAX(1,N(商品マスタ!$J2837)))</f>
        <v/>
      </c>
      <c r="M2838" s="38" t="str">
        <f aca="false">IF($C2838="","",N(TOP!$C$16)*N($K2838))</f>
        <v/>
      </c>
      <c r="N2838" s="17" t="str">
        <f aca="false">IF($C2838="","",ROUNDUP(N($M2838)/N($L2838),0))</f>
        <v/>
      </c>
      <c r="O2838" s="17" t="str">
        <f aca="false">IF($C2838="","",N(商品マスタ!$R2837))</f>
        <v/>
      </c>
      <c r="P2838" s="17" t="str">
        <f aca="false">IF($C2838="","",IF($F2838="理論",(N($O2838)+N($N2838))-N($G2838),(N($O2838)+N($N2838))-N($I2838)))</f>
        <v/>
      </c>
      <c r="Q2838" s="17" t="str">
        <f aca="false">IF($C2838="","",MAX(1,N(商品マスタ!$K2837)))</f>
        <v/>
      </c>
      <c r="R2838" s="39" t="str">
        <f aca="false">IF($C2838="","",IF(N($P2838)/N($Q2838)&lt;=0,"",ROUNDUP(N($P2838)/N($Q2838),0)))</f>
        <v/>
      </c>
      <c r="S2838" s="14"/>
      <c r="T2838" s="40" t="str">
        <f aca="false">IF($C2838="","",N(商品マスタ!$M2837))</f>
        <v/>
      </c>
      <c r="U2838" s="40" t="str">
        <f aca="false">IF($S2838="","",N($S2838)*N($T2838))</f>
        <v/>
      </c>
      <c r="V2838" s="18"/>
    </row>
    <row r="2839" customFormat="false" ht="15" hidden="false" customHeight="false" outlineLevel="0" collapsed="false">
      <c r="B2839" s="12" t="n">
        <v>2833</v>
      </c>
      <c r="C2839" s="36" t="str">
        <f aca="false">IF(商品マスタ!$C2838="","",商品マスタ!$C2838)</f>
        <v/>
      </c>
      <c r="D2839" s="12" t="str">
        <f aca="false">IF($C2839="","",商品マスタ!$D2838)</f>
        <v/>
      </c>
      <c r="E2839" s="12" t="str">
        <f aca="false">IF($C2839="","",商品マスタ!$G2838)</f>
        <v/>
      </c>
      <c r="F2839" s="12" t="str">
        <f aca="false">IF($C2839="","",IF(商品マスタ!$P2838="","理論",商品マスタ!$P2838))</f>
        <v/>
      </c>
      <c r="G2839" s="17" t="str">
        <f aca="false">IF($C2839="","",N(商品マスタ!$H2838))</f>
        <v/>
      </c>
      <c r="H2839" s="14"/>
      <c r="I2839" s="17" t="str">
        <f aca="false">IF($C2839="","",N($H2839)*N(商品マスタ!$N2838))</f>
        <v/>
      </c>
      <c r="J2839" s="17" t="str">
        <f aca="false">IF($C2839="","",N($I2839)-N($G2839))</f>
        <v/>
      </c>
      <c r="K2839" s="37" t="str">
        <f aca="false">IF($C2839="","",N(商品マスタ!$I2838))</f>
        <v/>
      </c>
      <c r="L2839" s="17" t="str">
        <f aca="false">IF($C2839="","",MAX(1,N(商品マスタ!$J2838)))</f>
        <v/>
      </c>
      <c r="M2839" s="38" t="str">
        <f aca="false">IF($C2839="","",N(TOP!$C$16)*N($K2839))</f>
        <v/>
      </c>
      <c r="N2839" s="17" t="str">
        <f aca="false">IF($C2839="","",ROUNDUP(N($M2839)/N($L2839),0))</f>
        <v/>
      </c>
      <c r="O2839" s="17" t="str">
        <f aca="false">IF($C2839="","",N(商品マスタ!$R2838))</f>
        <v/>
      </c>
      <c r="P2839" s="17" t="str">
        <f aca="false">IF($C2839="","",IF($F2839="理論",(N($O2839)+N($N2839))-N($G2839),(N($O2839)+N($N2839))-N($I2839)))</f>
        <v/>
      </c>
      <c r="Q2839" s="17" t="str">
        <f aca="false">IF($C2839="","",MAX(1,N(商品マスタ!$K2838)))</f>
        <v/>
      </c>
      <c r="R2839" s="39" t="str">
        <f aca="false">IF($C2839="","",IF(N($P2839)/N($Q2839)&lt;=0,"",ROUNDUP(N($P2839)/N($Q2839),0)))</f>
        <v/>
      </c>
      <c r="S2839" s="14"/>
      <c r="T2839" s="40" t="str">
        <f aca="false">IF($C2839="","",N(商品マスタ!$M2838))</f>
        <v/>
      </c>
      <c r="U2839" s="40" t="str">
        <f aca="false">IF($S2839="","",N($S2839)*N($T2839))</f>
        <v/>
      </c>
      <c r="V2839" s="18"/>
    </row>
    <row r="2840" customFormat="false" ht="15" hidden="false" customHeight="false" outlineLevel="0" collapsed="false">
      <c r="B2840" s="12" t="n">
        <v>2834</v>
      </c>
      <c r="C2840" s="36" t="str">
        <f aca="false">IF(商品マスタ!$C2839="","",商品マスタ!$C2839)</f>
        <v/>
      </c>
      <c r="D2840" s="12" t="str">
        <f aca="false">IF($C2840="","",商品マスタ!$D2839)</f>
        <v/>
      </c>
      <c r="E2840" s="12" t="str">
        <f aca="false">IF($C2840="","",商品マスタ!$G2839)</f>
        <v/>
      </c>
      <c r="F2840" s="12" t="str">
        <f aca="false">IF($C2840="","",IF(商品マスタ!$P2839="","理論",商品マスタ!$P2839))</f>
        <v/>
      </c>
      <c r="G2840" s="17" t="str">
        <f aca="false">IF($C2840="","",N(商品マスタ!$H2839))</f>
        <v/>
      </c>
      <c r="H2840" s="14"/>
      <c r="I2840" s="17" t="str">
        <f aca="false">IF($C2840="","",N($H2840)*N(商品マスタ!$N2839))</f>
        <v/>
      </c>
      <c r="J2840" s="17" t="str">
        <f aca="false">IF($C2840="","",N($I2840)-N($G2840))</f>
        <v/>
      </c>
      <c r="K2840" s="37" t="str">
        <f aca="false">IF($C2840="","",N(商品マスタ!$I2839))</f>
        <v/>
      </c>
      <c r="L2840" s="17" t="str">
        <f aca="false">IF($C2840="","",MAX(1,N(商品マスタ!$J2839)))</f>
        <v/>
      </c>
      <c r="M2840" s="38" t="str">
        <f aca="false">IF($C2840="","",N(TOP!$C$16)*N($K2840))</f>
        <v/>
      </c>
      <c r="N2840" s="17" t="str">
        <f aca="false">IF($C2840="","",ROUNDUP(N($M2840)/N($L2840),0))</f>
        <v/>
      </c>
      <c r="O2840" s="17" t="str">
        <f aca="false">IF($C2840="","",N(商品マスタ!$R2839))</f>
        <v/>
      </c>
      <c r="P2840" s="17" t="str">
        <f aca="false">IF($C2840="","",IF($F2840="理論",(N($O2840)+N($N2840))-N($G2840),(N($O2840)+N($N2840))-N($I2840)))</f>
        <v/>
      </c>
      <c r="Q2840" s="17" t="str">
        <f aca="false">IF($C2840="","",MAX(1,N(商品マスタ!$K2839)))</f>
        <v/>
      </c>
      <c r="R2840" s="39" t="str">
        <f aca="false">IF($C2840="","",IF(N($P2840)/N($Q2840)&lt;=0,"",ROUNDUP(N($P2840)/N($Q2840),0)))</f>
        <v/>
      </c>
      <c r="S2840" s="14"/>
      <c r="T2840" s="40" t="str">
        <f aca="false">IF($C2840="","",N(商品マスタ!$M2839))</f>
        <v/>
      </c>
      <c r="U2840" s="40" t="str">
        <f aca="false">IF($S2840="","",N($S2840)*N($T2840))</f>
        <v/>
      </c>
      <c r="V2840" s="18"/>
    </row>
    <row r="2841" customFormat="false" ht="15" hidden="false" customHeight="false" outlineLevel="0" collapsed="false">
      <c r="B2841" s="12" t="n">
        <v>2835</v>
      </c>
      <c r="C2841" s="36" t="str">
        <f aca="false">IF(商品マスタ!$C2840="","",商品マスタ!$C2840)</f>
        <v/>
      </c>
      <c r="D2841" s="12" t="str">
        <f aca="false">IF($C2841="","",商品マスタ!$D2840)</f>
        <v/>
      </c>
      <c r="E2841" s="12" t="str">
        <f aca="false">IF($C2841="","",商品マスタ!$G2840)</f>
        <v/>
      </c>
      <c r="F2841" s="12" t="str">
        <f aca="false">IF($C2841="","",IF(商品マスタ!$P2840="","理論",商品マスタ!$P2840))</f>
        <v/>
      </c>
      <c r="G2841" s="17" t="str">
        <f aca="false">IF($C2841="","",N(商品マスタ!$H2840))</f>
        <v/>
      </c>
      <c r="H2841" s="14"/>
      <c r="I2841" s="17" t="str">
        <f aca="false">IF($C2841="","",N($H2841)*N(商品マスタ!$N2840))</f>
        <v/>
      </c>
      <c r="J2841" s="17" t="str">
        <f aca="false">IF($C2841="","",N($I2841)-N($G2841))</f>
        <v/>
      </c>
      <c r="K2841" s="37" t="str">
        <f aca="false">IF($C2841="","",N(商品マスタ!$I2840))</f>
        <v/>
      </c>
      <c r="L2841" s="17" t="str">
        <f aca="false">IF($C2841="","",MAX(1,N(商品マスタ!$J2840)))</f>
        <v/>
      </c>
      <c r="M2841" s="38" t="str">
        <f aca="false">IF($C2841="","",N(TOP!$C$16)*N($K2841))</f>
        <v/>
      </c>
      <c r="N2841" s="17" t="str">
        <f aca="false">IF($C2841="","",ROUNDUP(N($M2841)/N($L2841),0))</f>
        <v/>
      </c>
      <c r="O2841" s="17" t="str">
        <f aca="false">IF($C2841="","",N(商品マスタ!$R2840))</f>
        <v/>
      </c>
      <c r="P2841" s="17" t="str">
        <f aca="false">IF($C2841="","",IF($F2841="理論",(N($O2841)+N($N2841))-N($G2841),(N($O2841)+N($N2841))-N($I2841)))</f>
        <v/>
      </c>
      <c r="Q2841" s="17" t="str">
        <f aca="false">IF($C2841="","",MAX(1,N(商品マスタ!$K2840)))</f>
        <v/>
      </c>
      <c r="R2841" s="39" t="str">
        <f aca="false">IF($C2841="","",IF(N($P2841)/N($Q2841)&lt;=0,"",ROUNDUP(N($P2841)/N($Q2841),0)))</f>
        <v/>
      </c>
      <c r="S2841" s="14"/>
      <c r="T2841" s="40" t="str">
        <f aca="false">IF($C2841="","",N(商品マスタ!$M2840))</f>
        <v/>
      </c>
      <c r="U2841" s="40" t="str">
        <f aca="false">IF($S2841="","",N($S2841)*N($T2841))</f>
        <v/>
      </c>
      <c r="V2841" s="18"/>
    </row>
    <row r="2842" customFormat="false" ht="15" hidden="false" customHeight="false" outlineLevel="0" collapsed="false">
      <c r="B2842" s="12" t="n">
        <v>2836</v>
      </c>
      <c r="C2842" s="36" t="str">
        <f aca="false">IF(商品マスタ!$C2841="","",商品マスタ!$C2841)</f>
        <v/>
      </c>
      <c r="D2842" s="12" t="str">
        <f aca="false">IF($C2842="","",商品マスタ!$D2841)</f>
        <v/>
      </c>
      <c r="E2842" s="12" t="str">
        <f aca="false">IF($C2842="","",商品マスタ!$G2841)</f>
        <v/>
      </c>
      <c r="F2842" s="12" t="str">
        <f aca="false">IF($C2842="","",IF(商品マスタ!$P2841="","理論",商品マスタ!$P2841))</f>
        <v/>
      </c>
      <c r="G2842" s="17" t="str">
        <f aca="false">IF($C2842="","",N(商品マスタ!$H2841))</f>
        <v/>
      </c>
      <c r="H2842" s="14"/>
      <c r="I2842" s="17" t="str">
        <f aca="false">IF($C2842="","",N($H2842)*N(商品マスタ!$N2841))</f>
        <v/>
      </c>
      <c r="J2842" s="17" t="str">
        <f aca="false">IF($C2842="","",N($I2842)-N($G2842))</f>
        <v/>
      </c>
      <c r="K2842" s="37" t="str">
        <f aca="false">IF($C2842="","",N(商品マスタ!$I2841))</f>
        <v/>
      </c>
      <c r="L2842" s="17" t="str">
        <f aca="false">IF($C2842="","",MAX(1,N(商品マスタ!$J2841)))</f>
        <v/>
      </c>
      <c r="M2842" s="38" t="str">
        <f aca="false">IF($C2842="","",N(TOP!$C$16)*N($K2842))</f>
        <v/>
      </c>
      <c r="N2842" s="17" t="str">
        <f aca="false">IF($C2842="","",ROUNDUP(N($M2842)/N($L2842),0))</f>
        <v/>
      </c>
      <c r="O2842" s="17" t="str">
        <f aca="false">IF($C2842="","",N(商品マスタ!$R2841))</f>
        <v/>
      </c>
      <c r="P2842" s="17" t="str">
        <f aca="false">IF($C2842="","",IF($F2842="理論",(N($O2842)+N($N2842))-N($G2842),(N($O2842)+N($N2842))-N($I2842)))</f>
        <v/>
      </c>
      <c r="Q2842" s="17" t="str">
        <f aca="false">IF($C2842="","",MAX(1,N(商品マスタ!$K2841)))</f>
        <v/>
      </c>
      <c r="R2842" s="39" t="str">
        <f aca="false">IF($C2842="","",IF(N($P2842)/N($Q2842)&lt;=0,"",ROUNDUP(N($P2842)/N($Q2842),0)))</f>
        <v/>
      </c>
      <c r="S2842" s="14"/>
      <c r="T2842" s="40" t="str">
        <f aca="false">IF($C2842="","",N(商品マスタ!$M2841))</f>
        <v/>
      </c>
      <c r="U2842" s="40" t="str">
        <f aca="false">IF($S2842="","",N($S2842)*N($T2842))</f>
        <v/>
      </c>
      <c r="V2842" s="18"/>
    </row>
    <row r="2843" customFormat="false" ht="15" hidden="false" customHeight="false" outlineLevel="0" collapsed="false">
      <c r="B2843" s="12" t="n">
        <v>2837</v>
      </c>
      <c r="C2843" s="36" t="str">
        <f aca="false">IF(商品マスタ!$C2842="","",商品マスタ!$C2842)</f>
        <v/>
      </c>
      <c r="D2843" s="12" t="str">
        <f aca="false">IF($C2843="","",商品マスタ!$D2842)</f>
        <v/>
      </c>
      <c r="E2843" s="12" t="str">
        <f aca="false">IF($C2843="","",商品マスタ!$G2842)</f>
        <v/>
      </c>
      <c r="F2843" s="12" t="str">
        <f aca="false">IF($C2843="","",IF(商品マスタ!$P2842="","理論",商品マスタ!$P2842))</f>
        <v/>
      </c>
      <c r="G2843" s="17" t="str">
        <f aca="false">IF($C2843="","",N(商品マスタ!$H2842))</f>
        <v/>
      </c>
      <c r="H2843" s="14"/>
      <c r="I2843" s="17" t="str">
        <f aca="false">IF($C2843="","",N($H2843)*N(商品マスタ!$N2842))</f>
        <v/>
      </c>
      <c r="J2843" s="17" t="str">
        <f aca="false">IF($C2843="","",N($I2843)-N($G2843))</f>
        <v/>
      </c>
      <c r="K2843" s="37" t="str">
        <f aca="false">IF($C2843="","",N(商品マスタ!$I2842))</f>
        <v/>
      </c>
      <c r="L2843" s="17" t="str">
        <f aca="false">IF($C2843="","",MAX(1,N(商品マスタ!$J2842)))</f>
        <v/>
      </c>
      <c r="M2843" s="38" t="str">
        <f aca="false">IF($C2843="","",N(TOP!$C$16)*N($K2843))</f>
        <v/>
      </c>
      <c r="N2843" s="17" t="str">
        <f aca="false">IF($C2843="","",ROUNDUP(N($M2843)/N($L2843),0))</f>
        <v/>
      </c>
      <c r="O2843" s="17" t="str">
        <f aca="false">IF($C2843="","",N(商品マスタ!$R2842))</f>
        <v/>
      </c>
      <c r="P2843" s="17" t="str">
        <f aca="false">IF($C2843="","",IF($F2843="理論",(N($O2843)+N($N2843))-N($G2843),(N($O2843)+N($N2843))-N($I2843)))</f>
        <v/>
      </c>
      <c r="Q2843" s="17" t="str">
        <f aca="false">IF($C2843="","",MAX(1,N(商品マスタ!$K2842)))</f>
        <v/>
      </c>
      <c r="R2843" s="39" t="str">
        <f aca="false">IF($C2843="","",IF(N($P2843)/N($Q2843)&lt;=0,"",ROUNDUP(N($P2843)/N($Q2843),0)))</f>
        <v/>
      </c>
      <c r="S2843" s="14"/>
      <c r="T2843" s="40" t="str">
        <f aca="false">IF($C2843="","",N(商品マスタ!$M2842))</f>
        <v/>
      </c>
      <c r="U2843" s="40" t="str">
        <f aca="false">IF($S2843="","",N($S2843)*N($T2843))</f>
        <v/>
      </c>
      <c r="V2843" s="18"/>
    </row>
    <row r="2844" customFormat="false" ht="15" hidden="false" customHeight="false" outlineLevel="0" collapsed="false">
      <c r="B2844" s="12" t="n">
        <v>2838</v>
      </c>
      <c r="C2844" s="36" t="str">
        <f aca="false">IF(商品マスタ!$C2843="","",商品マスタ!$C2843)</f>
        <v/>
      </c>
      <c r="D2844" s="12" t="str">
        <f aca="false">IF($C2844="","",商品マスタ!$D2843)</f>
        <v/>
      </c>
      <c r="E2844" s="12" t="str">
        <f aca="false">IF($C2844="","",商品マスタ!$G2843)</f>
        <v/>
      </c>
      <c r="F2844" s="12" t="str">
        <f aca="false">IF($C2844="","",IF(商品マスタ!$P2843="","理論",商品マスタ!$P2843))</f>
        <v/>
      </c>
      <c r="G2844" s="17" t="str">
        <f aca="false">IF($C2844="","",N(商品マスタ!$H2843))</f>
        <v/>
      </c>
      <c r="H2844" s="14"/>
      <c r="I2844" s="17" t="str">
        <f aca="false">IF($C2844="","",N($H2844)*N(商品マスタ!$N2843))</f>
        <v/>
      </c>
      <c r="J2844" s="17" t="str">
        <f aca="false">IF($C2844="","",N($I2844)-N($G2844))</f>
        <v/>
      </c>
      <c r="K2844" s="37" t="str">
        <f aca="false">IF($C2844="","",N(商品マスタ!$I2843))</f>
        <v/>
      </c>
      <c r="L2844" s="17" t="str">
        <f aca="false">IF($C2844="","",MAX(1,N(商品マスタ!$J2843)))</f>
        <v/>
      </c>
      <c r="M2844" s="38" t="str">
        <f aca="false">IF($C2844="","",N(TOP!$C$16)*N($K2844))</f>
        <v/>
      </c>
      <c r="N2844" s="17" t="str">
        <f aca="false">IF($C2844="","",ROUNDUP(N($M2844)/N($L2844),0))</f>
        <v/>
      </c>
      <c r="O2844" s="17" t="str">
        <f aca="false">IF($C2844="","",N(商品マスタ!$R2843))</f>
        <v/>
      </c>
      <c r="P2844" s="17" t="str">
        <f aca="false">IF($C2844="","",IF($F2844="理論",(N($O2844)+N($N2844))-N($G2844),(N($O2844)+N($N2844))-N($I2844)))</f>
        <v/>
      </c>
      <c r="Q2844" s="17" t="str">
        <f aca="false">IF($C2844="","",MAX(1,N(商品マスタ!$K2843)))</f>
        <v/>
      </c>
      <c r="R2844" s="39" t="str">
        <f aca="false">IF($C2844="","",IF(N($P2844)/N($Q2844)&lt;=0,"",ROUNDUP(N($P2844)/N($Q2844),0)))</f>
        <v/>
      </c>
      <c r="S2844" s="14"/>
      <c r="T2844" s="40" t="str">
        <f aca="false">IF($C2844="","",N(商品マスタ!$M2843))</f>
        <v/>
      </c>
      <c r="U2844" s="40" t="str">
        <f aca="false">IF($S2844="","",N($S2844)*N($T2844))</f>
        <v/>
      </c>
      <c r="V2844" s="18"/>
    </row>
    <row r="2845" customFormat="false" ht="15" hidden="false" customHeight="false" outlineLevel="0" collapsed="false">
      <c r="B2845" s="12" t="n">
        <v>2839</v>
      </c>
      <c r="C2845" s="36" t="str">
        <f aca="false">IF(商品マスタ!$C2844="","",商品マスタ!$C2844)</f>
        <v/>
      </c>
      <c r="D2845" s="12" t="str">
        <f aca="false">IF($C2845="","",商品マスタ!$D2844)</f>
        <v/>
      </c>
      <c r="E2845" s="12" t="str">
        <f aca="false">IF($C2845="","",商品マスタ!$G2844)</f>
        <v/>
      </c>
      <c r="F2845" s="12" t="str">
        <f aca="false">IF($C2845="","",IF(商品マスタ!$P2844="","理論",商品マスタ!$P2844))</f>
        <v/>
      </c>
      <c r="G2845" s="17" t="str">
        <f aca="false">IF($C2845="","",N(商品マスタ!$H2844))</f>
        <v/>
      </c>
      <c r="H2845" s="14"/>
      <c r="I2845" s="17" t="str">
        <f aca="false">IF($C2845="","",N($H2845)*N(商品マスタ!$N2844))</f>
        <v/>
      </c>
      <c r="J2845" s="17" t="str">
        <f aca="false">IF($C2845="","",N($I2845)-N($G2845))</f>
        <v/>
      </c>
      <c r="K2845" s="37" t="str">
        <f aca="false">IF($C2845="","",N(商品マスタ!$I2844))</f>
        <v/>
      </c>
      <c r="L2845" s="17" t="str">
        <f aca="false">IF($C2845="","",MAX(1,N(商品マスタ!$J2844)))</f>
        <v/>
      </c>
      <c r="M2845" s="38" t="str">
        <f aca="false">IF($C2845="","",N(TOP!$C$16)*N($K2845))</f>
        <v/>
      </c>
      <c r="N2845" s="17" t="str">
        <f aca="false">IF($C2845="","",ROUNDUP(N($M2845)/N($L2845),0))</f>
        <v/>
      </c>
      <c r="O2845" s="17" t="str">
        <f aca="false">IF($C2845="","",N(商品マスタ!$R2844))</f>
        <v/>
      </c>
      <c r="P2845" s="17" t="str">
        <f aca="false">IF($C2845="","",IF($F2845="理論",(N($O2845)+N($N2845))-N($G2845),(N($O2845)+N($N2845))-N($I2845)))</f>
        <v/>
      </c>
      <c r="Q2845" s="17" t="str">
        <f aca="false">IF($C2845="","",MAX(1,N(商品マスタ!$K2844)))</f>
        <v/>
      </c>
      <c r="R2845" s="39" t="str">
        <f aca="false">IF($C2845="","",IF(N($P2845)/N($Q2845)&lt;=0,"",ROUNDUP(N($P2845)/N($Q2845),0)))</f>
        <v/>
      </c>
      <c r="S2845" s="14"/>
      <c r="T2845" s="40" t="str">
        <f aca="false">IF($C2845="","",N(商品マスタ!$M2844))</f>
        <v/>
      </c>
      <c r="U2845" s="40" t="str">
        <f aca="false">IF($S2845="","",N($S2845)*N($T2845))</f>
        <v/>
      </c>
      <c r="V2845" s="18"/>
    </row>
    <row r="2846" customFormat="false" ht="15" hidden="false" customHeight="false" outlineLevel="0" collapsed="false">
      <c r="B2846" s="12" t="n">
        <v>2840</v>
      </c>
      <c r="C2846" s="36" t="str">
        <f aca="false">IF(商品マスタ!$C2845="","",商品マスタ!$C2845)</f>
        <v/>
      </c>
      <c r="D2846" s="12" t="str">
        <f aca="false">IF($C2846="","",商品マスタ!$D2845)</f>
        <v/>
      </c>
      <c r="E2846" s="12" t="str">
        <f aca="false">IF($C2846="","",商品マスタ!$G2845)</f>
        <v/>
      </c>
      <c r="F2846" s="12" t="str">
        <f aca="false">IF($C2846="","",IF(商品マスタ!$P2845="","理論",商品マスタ!$P2845))</f>
        <v/>
      </c>
      <c r="G2846" s="17" t="str">
        <f aca="false">IF($C2846="","",N(商品マスタ!$H2845))</f>
        <v/>
      </c>
      <c r="H2846" s="14"/>
      <c r="I2846" s="17" t="str">
        <f aca="false">IF($C2846="","",N($H2846)*N(商品マスタ!$N2845))</f>
        <v/>
      </c>
      <c r="J2846" s="17" t="str">
        <f aca="false">IF($C2846="","",N($I2846)-N($G2846))</f>
        <v/>
      </c>
      <c r="K2846" s="37" t="str">
        <f aca="false">IF($C2846="","",N(商品マスタ!$I2845))</f>
        <v/>
      </c>
      <c r="L2846" s="17" t="str">
        <f aca="false">IF($C2846="","",MAX(1,N(商品マスタ!$J2845)))</f>
        <v/>
      </c>
      <c r="M2846" s="38" t="str">
        <f aca="false">IF($C2846="","",N(TOP!$C$16)*N($K2846))</f>
        <v/>
      </c>
      <c r="N2846" s="17" t="str">
        <f aca="false">IF($C2846="","",ROUNDUP(N($M2846)/N($L2846),0))</f>
        <v/>
      </c>
      <c r="O2846" s="17" t="str">
        <f aca="false">IF($C2846="","",N(商品マスタ!$R2845))</f>
        <v/>
      </c>
      <c r="P2846" s="17" t="str">
        <f aca="false">IF($C2846="","",IF($F2846="理論",(N($O2846)+N($N2846))-N($G2846),(N($O2846)+N($N2846))-N($I2846)))</f>
        <v/>
      </c>
      <c r="Q2846" s="17" t="str">
        <f aca="false">IF($C2846="","",MAX(1,N(商品マスタ!$K2845)))</f>
        <v/>
      </c>
      <c r="R2846" s="39" t="str">
        <f aca="false">IF($C2846="","",IF(N($P2846)/N($Q2846)&lt;=0,"",ROUNDUP(N($P2846)/N($Q2846),0)))</f>
        <v/>
      </c>
      <c r="S2846" s="14"/>
      <c r="T2846" s="40" t="str">
        <f aca="false">IF($C2846="","",N(商品マスタ!$M2845))</f>
        <v/>
      </c>
      <c r="U2846" s="40" t="str">
        <f aca="false">IF($S2846="","",N($S2846)*N($T2846))</f>
        <v/>
      </c>
      <c r="V2846" s="18"/>
    </row>
    <row r="2847" customFormat="false" ht="15" hidden="false" customHeight="false" outlineLevel="0" collapsed="false">
      <c r="B2847" s="12" t="n">
        <v>2841</v>
      </c>
      <c r="C2847" s="36" t="str">
        <f aca="false">IF(商品マスタ!$C2846="","",商品マスタ!$C2846)</f>
        <v/>
      </c>
      <c r="D2847" s="12" t="str">
        <f aca="false">IF($C2847="","",商品マスタ!$D2846)</f>
        <v/>
      </c>
      <c r="E2847" s="12" t="str">
        <f aca="false">IF($C2847="","",商品マスタ!$G2846)</f>
        <v/>
      </c>
      <c r="F2847" s="12" t="str">
        <f aca="false">IF($C2847="","",IF(商品マスタ!$P2846="","理論",商品マスタ!$P2846))</f>
        <v/>
      </c>
      <c r="G2847" s="17" t="str">
        <f aca="false">IF($C2847="","",N(商品マスタ!$H2846))</f>
        <v/>
      </c>
      <c r="H2847" s="14"/>
      <c r="I2847" s="17" t="str">
        <f aca="false">IF($C2847="","",N($H2847)*N(商品マスタ!$N2846))</f>
        <v/>
      </c>
      <c r="J2847" s="17" t="str">
        <f aca="false">IF($C2847="","",N($I2847)-N($G2847))</f>
        <v/>
      </c>
      <c r="K2847" s="37" t="str">
        <f aca="false">IF($C2847="","",N(商品マスタ!$I2846))</f>
        <v/>
      </c>
      <c r="L2847" s="17" t="str">
        <f aca="false">IF($C2847="","",MAX(1,N(商品マスタ!$J2846)))</f>
        <v/>
      </c>
      <c r="M2847" s="38" t="str">
        <f aca="false">IF($C2847="","",N(TOP!$C$16)*N($K2847))</f>
        <v/>
      </c>
      <c r="N2847" s="17" t="str">
        <f aca="false">IF($C2847="","",ROUNDUP(N($M2847)/N($L2847),0))</f>
        <v/>
      </c>
      <c r="O2847" s="17" t="str">
        <f aca="false">IF($C2847="","",N(商品マスタ!$R2846))</f>
        <v/>
      </c>
      <c r="P2847" s="17" t="str">
        <f aca="false">IF($C2847="","",IF($F2847="理論",(N($O2847)+N($N2847))-N($G2847),(N($O2847)+N($N2847))-N($I2847)))</f>
        <v/>
      </c>
      <c r="Q2847" s="17" t="str">
        <f aca="false">IF($C2847="","",MAX(1,N(商品マスタ!$K2846)))</f>
        <v/>
      </c>
      <c r="R2847" s="39" t="str">
        <f aca="false">IF($C2847="","",IF(N($P2847)/N($Q2847)&lt;=0,"",ROUNDUP(N($P2847)/N($Q2847),0)))</f>
        <v/>
      </c>
      <c r="S2847" s="14"/>
      <c r="T2847" s="40" t="str">
        <f aca="false">IF($C2847="","",N(商品マスタ!$M2846))</f>
        <v/>
      </c>
      <c r="U2847" s="40" t="str">
        <f aca="false">IF($S2847="","",N($S2847)*N($T2847))</f>
        <v/>
      </c>
      <c r="V2847" s="18"/>
    </row>
    <row r="2848" customFormat="false" ht="15" hidden="false" customHeight="false" outlineLevel="0" collapsed="false">
      <c r="B2848" s="12" t="n">
        <v>2842</v>
      </c>
      <c r="C2848" s="36" t="str">
        <f aca="false">IF(商品マスタ!$C2847="","",商品マスタ!$C2847)</f>
        <v/>
      </c>
      <c r="D2848" s="12" t="str">
        <f aca="false">IF($C2848="","",商品マスタ!$D2847)</f>
        <v/>
      </c>
      <c r="E2848" s="12" t="str">
        <f aca="false">IF($C2848="","",商品マスタ!$G2847)</f>
        <v/>
      </c>
      <c r="F2848" s="12" t="str">
        <f aca="false">IF($C2848="","",IF(商品マスタ!$P2847="","理論",商品マスタ!$P2847))</f>
        <v/>
      </c>
      <c r="G2848" s="17" t="str">
        <f aca="false">IF($C2848="","",N(商品マスタ!$H2847))</f>
        <v/>
      </c>
      <c r="H2848" s="14"/>
      <c r="I2848" s="17" t="str">
        <f aca="false">IF($C2848="","",N($H2848)*N(商品マスタ!$N2847))</f>
        <v/>
      </c>
      <c r="J2848" s="17" t="str">
        <f aca="false">IF($C2848="","",N($I2848)-N($G2848))</f>
        <v/>
      </c>
      <c r="K2848" s="37" t="str">
        <f aca="false">IF($C2848="","",N(商品マスタ!$I2847))</f>
        <v/>
      </c>
      <c r="L2848" s="17" t="str">
        <f aca="false">IF($C2848="","",MAX(1,N(商品マスタ!$J2847)))</f>
        <v/>
      </c>
      <c r="M2848" s="38" t="str">
        <f aca="false">IF($C2848="","",N(TOP!$C$16)*N($K2848))</f>
        <v/>
      </c>
      <c r="N2848" s="17" t="str">
        <f aca="false">IF($C2848="","",ROUNDUP(N($M2848)/N($L2848),0))</f>
        <v/>
      </c>
      <c r="O2848" s="17" t="str">
        <f aca="false">IF($C2848="","",N(商品マスタ!$R2847))</f>
        <v/>
      </c>
      <c r="P2848" s="17" t="str">
        <f aca="false">IF($C2848="","",IF($F2848="理論",(N($O2848)+N($N2848))-N($G2848),(N($O2848)+N($N2848))-N($I2848)))</f>
        <v/>
      </c>
      <c r="Q2848" s="17" t="str">
        <f aca="false">IF($C2848="","",MAX(1,N(商品マスタ!$K2847)))</f>
        <v/>
      </c>
      <c r="R2848" s="39" t="str">
        <f aca="false">IF($C2848="","",IF(N($P2848)/N($Q2848)&lt;=0,"",ROUNDUP(N($P2848)/N($Q2848),0)))</f>
        <v/>
      </c>
      <c r="S2848" s="14"/>
      <c r="T2848" s="40" t="str">
        <f aca="false">IF($C2848="","",N(商品マスタ!$M2847))</f>
        <v/>
      </c>
      <c r="U2848" s="40" t="str">
        <f aca="false">IF($S2848="","",N($S2848)*N($T2848))</f>
        <v/>
      </c>
      <c r="V2848" s="18"/>
    </row>
    <row r="2849" customFormat="false" ht="15" hidden="false" customHeight="false" outlineLevel="0" collapsed="false">
      <c r="B2849" s="12" t="n">
        <v>2843</v>
      </c>
      <c r="C2849" s="36" t="str">
        <f aca="false">IF(商品マスタ!$C2848="","",商品マスタ!$C2848)</f>
        <v/>
      </c>
      <c r="D2849" s="12" t="str">
        <f aca="false">IF($C2849="","",商品マスタ!$D2848)</f>
        <v/>
      </c>
      <c r="E2849" s="12" t="str">
        <f aca="false">IF($C2849="","",商品マスタ!$G2848)</f>
        <v/>
      </c>
      <c r="F2849" s="12" t="str">
        <f aca="false">IF($C2849="","",IF(商品マスタ!$P2848="","理論",商品マスタ!$P2848))</f>
        <v/>
      </c>
      <c r="G2849" s="17" t="str">
        <f aca="false">IF($C2849="","",N(商品マスタ!$H2848))</f>
        <v/>
      </c>
      <c r="H2849" s="14"/>
      <c r="I2849" s="17" t="str">
        <f aca="false">IF($C2849="","",N($H2849)*N(商品マスタ!$N2848))</f>
        <v/>
      </c>
      <c r="J2849" s="17" t="str">
        <f aca="false">IF($C2849="","",N($I2849)-N($G2849))</f>
        <v/>
      </c>
      <c r="K2849" s="37" t="str">
        <f aca="false">IF($C2849="","",N(商品マスタ!$I2848))</f>
        <v/>
      </c>
      <c r="L2849" s="17" t="str">
        <f aca="false">IF($C2849="","",MAX(1,N(商品マスタ!$J2848)))</f>
        <v/>
      </c>
      <c r="M2849" s="38" t="str">
        <f aca="false">IF($C2849="","",N(TOP!$C$16)*N($K2849))</f>
        <v/>
      </c>
      <c r="N2849" s="17" t="str">
        <f aca="false">IF($C2849="","",ROUNDUP(N($M2849)/N($L2849),0))</f>
        <v/>
      </c>
      <c r="O2849" s="17" t="str">
        <f aca="false">IF($C2849="","",N(商品マスタ!$R2848))</f>
        <v/>
      </c>
      <c r="P2849" s="17" t="str">
        <f aca="false">IF($C2849="","",IF($F2849="理論",(N($O2849)+N($N2849))-N($G2849),(N($O2849)+N($N2849))-N($I2849)))</f>
        <v/>
      </c>
      <c r="Q2849" s="17" t="str">
        <f aca="false">IF($C2849="","",MAX(1,N(商品マスタ!$K2848)))</f>
        <v/>
      </c>
      <c r="R2849" s="39" t="str">
        <f aca="false">IF($C2849="","",IF(N($P2849)/N($Q2849)&lt;=0,"",ROUNDUP(N($P2849)/N($Q2849),0)))</f>
        <v/>
      </c>
      <c r="S2849" s="14"/>
      <c r="T2849" s="40" t="str">
        <f aca="false">IF($C2849="","",N(商品マスタ!$M2848))</f>
        <v/>
      </c>
      <c r="U2849" s="40" t="str">
        <f aca="false">IF($S2849="","",N($S2849)*N($T2849))</f>
        <v/>
      </c>
      <c r="V2849" s="18"/>
    </row>
    <row r="2850" customFormat="false" ht="15" hidden="false" customHeight="false" outlineLevel="0" collapsed="false">
      <c r="B2850" s="12" t="n">
        <v>2844</v>
      </c>
      <c r="C2850" s="36" t="str">
        <f aca="false">IF(商品マスタ!$C2849="","",商品マスタ!$C2849)</f>
        <v/>
      </c>
      <c r="D2850" s="12" t="str">
        <f aca="false">IF($C2850="","",商品マスタ!$D2849)</f>
        <v/>
      </c>
      <c r="E2850" s="12" t="str">
        <f aca="false">IF($C2850="","",商品マスタ!$G2849)</f>
        <v/>
      </c>
      <c r="F2850" s="12" t="str">
        <f aca="false">IF($C2850="","",IF(商品マスタ!$P2849="","理論",商品マスタ!$P2849))</f>
        <v/>
      </c>
      <c r="G2850" s="17" t="str">
        <f aca="false">IF($C2850="","",N(商品マスタ!$H2849))</f>
        <v/>
      </c>
      <c r="H2850" s="14"/>
      <c r="I2850" s="17" t="str">
        <f aca="false">IF($C2850="","",N($H2850)*N(商品マスタ!$N2849))</f>
        <v/>
      </c>
      <c r="J2850" s="17" t="str">
        <f aca="false">IF($C2850="","",N($I2850)-N($G2850))</f>
        <v/>
      </c>
      <c r="K2850" s="37" t="str">
        <f aca="false">IF($C2850="","",N(商品マスタ!$I2849))</f>
        <v/>
      </c>
      <c r="L2850" s="17" t="str">
        <f aca="false">IF($C2850="","",MAX(1,N(商品マスタ!$J2849)))</f>
        <v/>
      </c>
      <c r="M2850" s="38" t="str">
        <f aca="false">IF($C2850="","",N(TOP!$C$16)*N($K2850))</f>
        <v/>
      </c>
      <c r="N2850" s="17" t="str">
        <f aca="false">IF($C2850="","",ROUNDUP(N($M2850)/N($L2850),0))</f>
        <v/>
      </c>
      <c r="O2850" s="17" t="str">
        <f aca="false">IF($C2850="","",N(商品マスタ!$R2849))</f>
        <v/>
      </c>
      <c r="P2850" s="17" t="str">
        <f aca="false">IF($C2850="","",IF($F2850="理論",(N($O2850)+N($N2850))-N($G2850),(N($O2850)+N($N2850))-N($I2850)))</f>
        <v/>
      </c>
      <c r="Q2850" s="17" t="str">
        <f aca="false">IF($C2850="","",MAX(1,N(商品マスタ!$K2849)))</f>
        <v/>
      </c>
      <c r="R2850" s="39" t="str">
        <f aca="false">IF($C2850="","",IF(N($P2850)/N($Q2850)&lt;=0,"",ROUNDUP(N($P2850)/N($Q2850),0)))</f>
        <v/>
      </c>
      <c r="S2850" s="14"/>
      <c r="T2850" s="40" t="str">
        <f aca="false">IF($C2850="","",N(商品マスタ!$M2849))</f>
        <v/>
      </c>
      <c r="U2850" s="40" t="str">
        <f aca="false">IF($S2850="","",N($S2850)*N($T2850))</f>
        <v/>
      </c>
      <c r="V2850" s="18"/>
    </row>
    <row r="2851" customFormat="false" ht="15" hidden="false" customHeight="false" outlineLevel="0" collapsed="false">
      <c r="B2851" s="12" t="n">
        <v>2845</v>
      </c>
      <c r="C2851" s="36" t="str">
        <f aca="false">IF(商品マスタ!$C2850="","",商品マスタ!$C2850)</f>
        <v/>
      </c>
      <c r="D2851" s="12" t="str">
        <f aca="false">IF($C2851="","",商品マスタ!$D2850)</f>
        <v/>
      </c>
      <c r="E2851" s="12" t="str">
        <f aca="false">IF($C2851="","",商品マスタ!$G2850)</f>
        <v/>
      </c>
      <c r="F2851" s="12" t="str">
        <f aca="false">IF($C2851="","",IF(商品マスタ!$P2850="","理論",商品マスタ!$P2850))</f>
        <v/>
      </c>
      <c r="G2851" s="17" t="str">
        <f aca="false">IF($C2851="","",N(商品マスタ!$H2850))</f>
        <v/>
      </c>
      <c r="H2851" s="14"/>
      <c r="I2851" s="17" t="str">
        <f aca="false">IF($C2851="","",N($H2851)*N(商品マスタ!$N2850))</f>
        <v/>
      </c>
      <c r="J2851" s="17" t="str">
        <f aca="false">IF($C2851="","",N($I2851)-N($G2851))</f>
        <v/>
      </c>
      <c r="K2851" s="37" t="str">
        <f aca="false">IF($C2851="","",N(商品マスタ!$I2850))</f>
        <v/>
      </c>
      <c r="L2851" s="17" t="str">
        <f aca="false">IF($C2851="","",MAX(1,N(商品マスタ!$J2850)))</f>
        <v/>
      </c>
      <c r="M2851" s="38" t="str">
        <f aca="false">IF($C2851="","",N(TOP!$C$16)*N($K2851))</f>
        <v/>
      </c>
      <c r="N2851" s="17" t="str">
        <f aca="false">IF($C2851="","",ROUNDUP(N($M2851)/N($L2851),0))</f>
        <v/>
      </c>
      <c r="O2851" s="17" t="str">
        <f aca="false">IF($C2851="","",N(商品マスタ!$R2850))</f>
        <v/>
      </c>
      <c r="P2851" s="17" t="str">
        <f aca="false">IF($C2851="","",IF($F2851="理論",(N($O2851)+N($N2851))-N($G2851),(N($O2851)+N($N2851))-N($I2851)))</f>
        <v/>
      </c>
      <c r="Q2851" s="17" t="str">
        <f aca="false">IF($C2851="","",MAX(1,N(商品マスタ!$K2850)))</f>
        <v/>
      </c>
      <c r="R2851" s="39" t="str">
        <f aca="false">IF($C2851="","",IF(N($P2851)/N($Q2851)&lt;=0,"",ROUNDUP(N($P2851)/N($Q2851),0)))</f>
        <v/>
      </c>
      <c r="S2851" s="14"/>
      <c r="T2851" s="40" t="str">
        <f aca="false">IF($C2851="","",N(商品マスタ!$M2850))</f>
        <v/>
      </c>
      <c r="U2851" s="40" t="str">
        <f aca="false">IF($S2851="","",N($S2851)*N($T2851))</f>
        <v/>
      </c>
      <c r="V2851" s="18"/>
    </row>
    <row r="2852" customFormat="false" ht="15" hidden="false" customHeight="false" outlineLevel="0" collapsed="false">
      <c r="B2852" s="12" t="n">
        <v>2846</v>
      </c>
      <c r="C2852" s="36" t="str">
        <f aca="false">IF(商品マスタ!$C2851="","",商品マスタ!$C2851)</f>
        <v/>
      </c>
      <c r="D2852" s="12" t="str">
        <f aca="false">IF($C2852="","",商品マスタ!$D2851)</f>
        <v/>
      </c>
      <c r="E2852" s="12" t="str">
        <f aca="false">IF($C2852="","",商品マスタ!$G2851)</f>
        <v/>
      </c>
      <c r="F2852" s="12" t="str">
        <f aca="false">IF($C2852="","",IF(商品マスタ!$P2851="","理論",商品マスタ!$P2851))</f>
        <v/>
      </c>
      <c r="G2852" s="17" t="str">
        <f aca="false">IF($C2852="","",N(商品マスタ!$H2851))</f>
        <v/>
      </c>
      <c r="H2852" s="14"/>
      <c r="I2852" s="17" t="str">
        <f aca="false">IF($C2852="","",N($H2852)*N(商品マスタ!$N2851))</f>
        <v/>
      </c>
      <c r="J2852" s="17" t="str">
        <f aca="false">IF($C2852="","",N($I2852)-N($G2852))</f>
        <v/>
      </c>
      <c r="K2852" s="37" t="str">
        <f aca="false">IF($C2852="","",N(商品マスタ!$I2851))</f>
        <v/>
      </c>
      <c r="L2852" s="17" t="str">
        <f aca="false">IF($C2852="","",MAX(1,N(商品マスタ!$J2851)))</f>
        <v/>
      </c>
      <c r="M2852" s="38" t="str">
        <f aca="false">IF($C2852="","",N(TOP!$C$16)*N($K2852))</f>
        <v/>
      </c>
      <c r="N2852" s="17" t="str">
        <f aca="false">IF($C2852="","",ROUNDUP(N($M2852)/N($L2852),0))</f>
        <v/>
      </c>
      <c r="O2852" s="17" t="str">
        <f aca="false">IF($C2852="","",N(商品マスタ!$R2851))</f>
        <v/>
      </c>
      <c r="P2852" s="17" t="str">
        <f aca="false">IF($C2852="","",IF($F2852="理論",(N($O2852)+N($N2852))-N($G2852),(N($O2852)+N($N2852))-N($I2852)))</f>
        <v/>
      </c>
      <c r="Q2852" s="17" t="str">
        <f aca="false">IF($C2852="","",MAX(1,N(商品マスタ!$K2851)))</f>
        <v/>
      </c>
      <c r="R2852" s="39" t="str">
        <f aca="false">IF($C2852="","",IF(N($P2852)/N($Q2852)&lt;=0,"",ROUNDUP(N($P2852)/N($Q2852),0)))</f>
        <v/>
      </c>
      <c r="S2852" s="14"/>
      <c r="T2852" s="40" t="str">
        <f aca="false">IF($C2852="","",N(商品マスタ!$M2851))</f>
        <v/>
      </c>
      <c r="U2852" s="40" t="str">
        <f aca="false">IF($S2852="","",N($S2852)*N($T2852))</f>
        <v/>
      </c>
      <c r="V2852" s="18"/>
    </row>
    <row r="2853" customFormat="false" ht="15" hidden="false" customHeight="false" outlineLevel="0" collapsed="false">
      <c r="B2853" s="12" t="n">
        <v>2847</v>
      </c>
      <c r="C2853" s="36" t="str">
        <f aca="false">IF(商品マスタ!$C2852="","",商品マスタ!$C2852)</f>
        <v/>
      </c>
      <c r="D2853" s="12" t="str">
        <f aca="false">IF($C2853="","",商品マスタ!$D2852)</f>
        <v/>
      </c>
      <c r="E2853" s="12" t="str">
        <f aca="false">IF($C2853="","",商品マスタ!$G2852)</f>
        <v/>
      </c>
      <c r="F2853" s="12" t="str">
        <f aca="false">IF($C2853="","",IF(商品マスタ!$P2852="","理論",商品マスタ!$P2852))</f>
        <v/>
      </c>
      <c r="G2853" s="17" t="str">
        <f aca="false">IF($C2853="","",N(商品マスタ!$H2852))</f>
        <v/>
      </c>
      <c r="H2853" s="14"/>
      <c r="I2853" s="17" t="str">
        <f aca="false">IF($C2853="","",N($H2853)*N(商品マスタ!$N2852))</f>
        <v/>
      </c>
      <c r="J2853" s="17" t="str">
        <f aca="false">IF($C2853="","",N($I2853)-N($G2853))</f>
        <v/>
      </c>
      <c r="K2853" s="37" t="str">
        <f aca="false">IF($C2853="","",N(商品マスタ!$I2852))</f>
        <v/>
      </c>
      <c r="L2853" s="17" t="str">
        <f aca="false">IF($C2853="","",MAX(1,N(商品マスタ!$J2852)))</f>
        <v/>
      </c>
      <c r="M2853" s="38" t="str">
        <f aca="false">IF($C2853="","",N(TOP!$C$16)*N($K2853))</f>
        <v/>
      </c>
      <c r="N2853" s="17" t="str">
        <f aca="false">IF($C2853="","",ROUNDUP(N($M2853)/N($L2853),0))</f>
        <v/>
      </c>
      <c r="O2853" s="17" t="str">
        <f aca="false">IF($C2853="","",N(商品マスタ!$R2852))</f>
        <v/>
      </c>
      <c r="P2853" s="17" t="str">
        <f aca="false">IF($C2853="","",IF($F2853="理論",(N($O2853)+N($N2853))-N($G2853),(N($O2853)+N($N2853))-N($I2853)))</f>
        <v/>
      </c>
      <c r="Q2853" s="17" t="str">
        <f aca="false">IF($C2853="","",MAX(1,N(商品マスタ!$K2852)))</f>
        <v/>
      </c>
      <c r="R2853" s="39" t="str">
        <f aca="false">IF($C2853="","",IF(N($P2853)/N($Q2853)&lt;=0,"",ROUNDUP(N($P2853)/N($Q2853),0)))</f>
        <v/>
      </c>
      <c r="S2853" s="14"/>
      <c r="T2853" s="40" t="str">
        <f aca="false">IF($C2853="","",N(商品マスタ!$M2852))</f>
        <v/>
      </c>
      <c r="U2853" s="40" t="str">
        <f aca="false">IF($S2853="","",N($S2853)*N($T2853))</f>
        <v/>
      </c>
      <c r="V2853" s="18"/>
    </row>
    <row r="2854" customFormat="false" ht="15" hidden="false" customHeight="false" outlineLevel="0" collapsed="false">
      <c r="B2854" s="12" t="n">
        <v>2848</v>
      </c>
      <c r="C2854" s="36" t="str">
        <f aca="false">IF(商品マスタ!$C2853="","",商品マスタ!$C2853)</f>
        <v/>
      </c>
      <c r="D2854" s="12" t="str">
        <f aca="false">IF($C2854="","",商品マスタ!$D2853)</f>
        <v/>
      </c>
      <c r="E2854" s="12" t="str">
        <f aca="false">IF($C2854="","",商品マスタ!$G2853)</f>
        <v/>
      </c>
      <c r="F2854" s="12" t="str">
        <f aca="false">IF($C2854="","",IF(商品マスタ!$P2853="","理論",商品マスタ!$P2853))</f>
        <v/>
      </c>
      <c r="G2854" s="17" t="str">
        <f aca="false">IF($C2854="","",N(商品マスタ!$H2853))</f>
        <v/>
      </c>
      <c r="H2854" s="14"/>
      <c r="I2854" s="17" t="str">
        <f aca="false">IF($C2854="","",N($H2854)*N(商品マスタ!$N2853))</f>
        <v/>
      </c>
      <c r="J2854" s="17" t="str">
        <f aca="false">IF($C2854="","",N($I2854)-N($G2854))</f>
        <v/>
      </c>
      <c r="K2854" s="37" t="str">
        <f aca="false">IF($C2854="","",N(商品マスタ!$I2853))</f>
        <v/>
      </c>
      <c r="L2854" s="17" t="str">
        <f aca="false">IF($C2854="","",MAX(1,N(商品マスタ!$J2853)))</f>
        <v/>
      </c>
      <c r="M2854" s="38" t="str">
        <f aca="false">IF($C2854="","",N(TOP!$C$16)*N($K2854))</f>
        <v/>
      </c>
      <c r="N2854" s="17" t="str">
        <f aca="false">IF($C2854="","",ROUNDUP(N($M2854)/N($L2854),0))</f>
        <v/>
      </c>
      <c r="O2854" s="17" t="str">
        <f aca="false">IF($C2854="","",N(商品マスタ!$R2853))</f>
        <v/>
      </c>
      <c r="P2854" s="17" t="str">
        <f aca="false">IF($C2854="","",IF($F2854="理論",(N($O2854)+N($N2854))-N($G2854),(N($O2854)+N($N2854))-N($I2854)))</f>
        <v/>
      </c>
      <c r="Q2854" s="17" t="str">
        <f aca="false">IF($C2854="","",MAX(1,N(商品マスタ!$K2853)))</f>
        <v/>
      </c>
      <c r="R2854" s="39" t="str">
        <f aca="false">IF($C2854="","",IF(N($P2854)/N($Q2854)&lt;=0,"",ROUNDUP(N($P2854)/N($Q2854),0)))</f>
        <v/>
      </c>
      <c r="S2854" s="14"/>
      <c r="T2854" s="40" t="str">
        <f aca="false">IF($C2854="","",N(商品マスタ!$M2853))</f>
        <v/>
      </c>
      <c r="U2854" s="40" t="str">
        <f aca="false">IF($S2854="","",N($S2854)*N($T2854))</f>
        <v/>
      </c>
      <c r="V2854" s="18"/>
    </row>
    <row r="2855" customFormat="false" ht="15" hidden="false" customHeight="false" outlineLevel="0" collapsed="false">
      <c r="B2855" s="12" t="n">
        <v>2849</v>
      </c>
      <c r="C2855" s="36" t="str">
        <f aca="false">IF(商品マスタ!$C2854="","",商品マスタ!$C2854)</f>
        <v/>
      </c>
      <c r="D2855" s="12" t="str">
        <f aca="false">IF($C2855="","",商品マスタ!$D2854)</f>
        <v/>
      </c>
      <c r="E2855" s="12" t="str">
        <f aca="false">IF($C2855="","",商品マスタ!$G2854)</f>
        <v/>
      </c>
      <c r="F2855" s="12" t="str">
        <f aca="false">IF($C2855="","",IF(商品マスタ!$P2854="","理論",商品マスタ!$P2854))</f>
        <v/>
      </c>
      <c r="G2855" s="17" t="str">
        <f aca="false">IF($C2855="","",N(商品マスタ!$H2854))</f>
        <v/>
      </c>
      <c r="H2855" s="14"/>
      <c r="I2855" s="17" t="str">
        <f aca="false">IF($C2855="","",N($H2855)*N(商品マスタ!$N2854))</f>
        <v/>
      </c>
      <c r="J2855" s="17" t="str">
        <f aca="false">IF($C2855="","",N($I2855)-N($G2855))</f>
        <v/>
      </c>
      <c r="K2855" s="37" t="str">
        <f aca="false">IF($C2855="","",N(商品マスタ!$I2854))</f>
        <v/>
      </c>
      <c r="L2855" s="17" t="str">
        <f aca="false">IF($C2855="","",MAX(1,N(商品マスタ!$J2854)))</f>
        <v/>
      </c>
      <c r="M2855" s="38" t="str">
        <f aca="false">IF($C2855="","",N(TOP!$C$16)*N($K2855))</f>
        <v/>
      </c>
      <c r="N2855" s="17" t="str">
        <f aca="false">IF($C2855="","",ROUNDUP(N($M2855)/N($L2855),0))</f>
        <v/>
      </c>
      <c r="O2855" s="17" t="str">
        <f aca="false">IF($C2855="","",N(商品マスタ!$R2854))</f>
        <v/>
      </c>
      <c r="P2855" s="17" t="str">
        <f aca="false">IF($C2855="","",IF($F2855="理論",(N($O2855)+N($N2855))-N($G2855),(N($O2855)+N($N2855))-N($I2855)))</f>
        <v/>
      </c>
      <c r="Q2855" s="17" t="str">
        <f aca="false">IF($C2855="","",MAX(1,N(商品マスタ!$K2854)))</f>
        <v/>
      </c>
      <c r="R2855" s="39" t="str">
        <f aca="false">IF($C2855="","",IF(N($P2855)/N($Q2855)&lt;=0,"",ROUNDUP(N($P2855)/N($Q2855),0)))</f>
        <v/>
      </c>
      <c r="S2855" s="14"/>
      <c r="T2855" s="40" t="str">
        <f aca="false">IF($C2855="","",N(商品マスタ!$M2854))</f>
        <v/>
      </c>
      <c r="U2855" s="40" t="str">
        <f aca="false">IF($S2855="","",N($S2855)*N($T2855))</f>
        <v/>
      </c>
      <c r="V2855" s="18"/>
    </row>
    <row r="2856" customFormat="false" ht="15" hidden="false" customHeight="false" outlineLevel="0" collapsed="false">
      <c r="B2856" s="12" t="n">
        <v>2850</v>
      </c>
      <c r="C2856" s="36" t="str">
        <f aca="false">IF(商品マスタ!$C2855="","",商品マスタ!$C2855)</f>
        <v/>
      </c>
      <c r="D2856" s="12" t="str">
        <f aca="false">IF($C2856="","",商品マスタ!$D2855)</f>
        <v/>
      </c>
      <c r="E2856" s="12" t="str">
        <f aca="false">IF($C2856="","",商品マスタ!$G2855)</f>
        <v/>
      </c>
      <c r="F2856" s="12" t="str">
        <f aca="false">IF($C2856="","",IF(商品マスタ!$P2855="","理論",商品マスタ!$P2855))</f>
        <v/>
      </c>
      <c r="G2856" s="17" t="str">
        <f aca="false">IF($C2856="","",N(商品マスタ!$H2855))</f>
        <v/>
      </c>
      <c r="H2856" s="14"/>
      <c r="I2856" s="17" t="str">
        <f aca="false">IF($C2856="","",N($H2856)*N(商品マスタ!$N2855))</f>
        <v/>
      </c>
      <c r="J2856" s="17" t="str">
        <f aca="false">IF($C2856="","",N($I2856)-N($G2856))</f>
        <v/>
      </c>
      <c r="K2856" s="37" t="str">
        <f aca="false">IF($C2856="","",N(商品マスタ!$I2855))</f>
        <v/>
      </c>
      <c r="L2856" s="17" t="str">
        <f aca="false">IF($C2856="","",MAX(1,N(商品マスタ!$J2855)))</f>
        <v/>
      </c>
      <c r="M2856" s="38" t="str">
        <f aca="false">IF($C2856="","",N(TOP!$C$16)*N($K2856))</f>
        <v/>
      </c>
      <c r="N2856" s="17" t="str">
        <f aca="false">IF($C2856="","",ROUNDUP(N($M2856)/N($L2856),0))</f>
        <v/>
      </c>
      <c r="O2856" s="17" t="str">
        <f aca="false">IF($C2856="","",N(商品マスタ!$R2855))</f>
        <v/>
      </c>
      <c r="P2856" s="17" t="str">
        <f aca="false">IF($C2856="","",IF($F2856="理論",(N($O2856)+N($N2856))-N($G2856),(N($O2856)+N($N2856))-N($I2856)))</f>
        <v/>
      </c>
      <c r="Q2856" s="17" t="str">
        <f aca="false">IF($C2856="","",MAX(1,N(商品マスタ!$K2855)))</f>
        <v/>
      </c>
      <c r="R2856" s="39" t="str">
        <f aca="false">IF($C2856="","",IF(N($P2856)/N($Q2856)&lt;=0,"",ROUNDUP(N($P2856)/N($Q2856),0)))</f>
        <v/>
      </c>
      <c r="S2856" s="14"/>
      <c r="T2856" s="40" t="str">
        <f aca="false">IF($C2856="","",N(商品マスタ!$M2855))</f>
        <v/>
      </c>
      <c r="U2856" s="40" t="str">
        <f aca="false">IF($S2856="","",N($S2856)*N($T2856))</f>
        <v/>
      </c>
      <c r="V2856" s="18"/>
    </row>
    <row r="2857" customFormat="false" ht="15" hidden="false" customHeight="false" outlineLevel="0" collapsed="false">
      <c r="B2857" s="12" t="n">
        <v>2851</v>
      </c>
      <c r="C2857" s="36" t="str">
        <f aca="false">IF(商品マスタ!$C2856="","",商品マスタ!$C2856)</f>
        <v/>
      </c>
      <c r="D2857" s="12" t="str">
        <f aca="false">IF($C2857="","",商品マスタ!$D2856)</f>
        <v/>
      </c>
      <c r="E2857" s="12" t="str">
        <f aca="false">IF($C2857="","",商品マスタ!$G2856)</f>
        <v/>
      </c>
      <c r="F2857" s="12" t="str">
        <f aca="false">IF($C2857="","",IF(商品マスタ!$P2856="","理論",商品マスタ!$P2856))</f>
        <v/>
      </c>
      <c r="G2857" s="17" t="str">
        <f aca="false">IF($C2857="","",N(商品マスタ!$H2856))</f>
        <v/>
      </c>
      <c r="H2857" s="14"/>
      <c r="I2857" s="17" t="str">
        <f aca="false">IF($C2857="","",N($H2857)*N(商品マスタ!$N2856))</f>
        <v/>
      </c>
      <c r="J2857" s="17" t="str">
        <f aca="false">IF($C2857="","",N($I2857)-N($G2857))</f>
        <v/>
      </c>
      <c r="K2857" s="37" t="str">
        <f aca="false">IF($C2857="","",N(商品マスタ!$I2856))</f>
        <v/>
      </c>
      <c r="L2857" s="17" t="str">
        <f aca="false">IF($C2857="","",MAX(1,N(商品マスタ!$J2856)))</f>
        <v/>
      </c>
      <c r="M2857" s="38" t="str">
        <f aca="false">IF($C2857="","",N(TOP!$C$16)*N($K2857))</f>
        <v/>
      </c>
      <c r="N2857" s="17" t="str">
        <f aca="false">IF($C2857="","",ROUNDUP(N($M2857)/N($L2857),0))</f>
        <v/>
      </c>
      <c r="O2857" s="17" t="str">
        <f aca="false">IF($C2857="","",N(商品マスタ!$R2856))</f>
        <v/>
      </c>
      <c r="P2857" s="17" t="str">
        <f aca="false">IF($C2857="","",IF($F2857="理論",(N($O2857)+N($N2857))-N($G2857),(N($O2857)+N($N2857))-N($I2857)))</f>
        <v/>
      </c>
      <c r="Q2857" s="17" t="str">
        <f aca="false">IF($C2857="","",MAX(1,N(商品マスタ!$K2856)))</f>
        <v/>
      </c>
      <c r="R2857" s="39" t="str">
        <f aca="false">IF($C2857="","",IF(N($P2857)/N($Q2857)&lt;=0,"",ROUNDUP(N($P2857)/N($Q2857),0)))</f>
        <v/>
      </c>
      <c r="S2857" s="14"/>
      <c r="T2857" s="40" t="str">
        <f aca="false">IF($C2857="","",N(商品マスタ!$M2856))</f>
        <v/>
      </c>
      <c r="U2857" s="40" t="str">
        <f aca="false">IF($S2857="","",N($S2857)*N($T2857))</f>
        <v/>
      </c>
      <c r="V2857" s="18"/>
    </row>
    <row r="2858" customFormat="false" ht="15" hidden="false" customHeight="false" outlineLevel="0" collapsed="false">
      <c r="B2858" s="12" t="n">
        <v>2852</v>
      </c>
      <c r="C2858" s="36" t="str">
        <f aca="false">IF(商品マスタ!$C2857="","",商品マスタ!$C2857)</f>
        <v/>
      </c>
      <c r="D2858" s="12" t="str">
        <f aca="false">IF($C2858="","",商品マスタ!$D2857)</f>
        <v/>
      </c>
      <c r="E2858" s="12" t="str">
        <f aca="false">IF($C2858="","",商品マスタ!$G2857)</f>
        <v/>
      </c>
      <c r="F2858" s="12" t="str">
        <f aca="false">IF($C2858="","",IF(商品マスタ!$P2857="","理論",商品マスタ!$P2857))</f>
        <v/>
      </c>
      <c r="G2858" s="17" t="str">
        <f aca="false">IF($C2858="","",N(商品マスタ!$H2857))</f>
        <v/>
      </c>
      <c r="H2858" s="14"/>
      <c r="I2858" s="17" t="str">
        <f aca="false">IF($C2858="","",N($H2858)*N(商品マスタ!$N2857))</f>
        <v/>
      </c>
      <c r="J2858" s="17" t="str">
        <f aca="false">IF($C2858="","",N($I2858)-N($G2858))</f>
        <v/>
      </c>
      <c r="K2858" s="37" t="str">
        <f aca="false">IF($C2858="","",N(商品マスタ!$I2857))</f>
        <v/>
      </c>
      <c r="L2858" s="17" t="str">
        <f aca="false">IF($C2858="","",MAX(1,N(商品マスタ!$J2857)))</f>
        <v/>
      </c>
      <c r="M2858" s="38" t="str">
        <f aca="false">IF($C2858="","",N(TOP!$C$16)*N($K2858))</f>
        <v/>
      </c>
      <c r="N2858" s="17" t="str">
        <f aca="false">IF($C2858="","",ROUNDUP(N($M2858)/N($L2858),0))</f>
        <v/>
      </c>
      <c r="O2858" s="17" t="str">
        <f aca="false">IF($C2858="","",N(商品マスタ!$R2857))</f>
        <v/>
      </c>
      <c r="P2858" s="17" t="str">
        <f aca="false">IF($C2858="","",IF($F2858="理論",(N($O2858)+N($N2858))-N($G2858),(N($O2858)+N($N2858))-N($I2858)))</f>
        <v/>
      </c>
      <c r="Q2858" s="17" t="str">
        <f aca="false">IF($C2858="","",MAX(1,N(商品マスタ!$K2857)))</f>
        <v/>
      </c>
      <c r="R2858" s="39" t="str">
        <f aca="false">IF($C2858="","",IF(N($P2858)/N($Q2858)&lt;=0,"",ROUNDUP(N($P2858)/N($Q2858),0)))</f>
        <v/>
      </c>
      <c r="S2858" s="14"/>
      <c r="T2858" s="40" t="str">
        <f aca="false">IF($C2858="","",N(商品マスタ!$M2857))</f>
        <v/>
      </c>
      <c r="U2858" s="40" t="str">
        <f aca="false">IF($S2858="","",N($S2858)*N($T2858))</f>
        <v/>
      </c>
      <c r="V2858" s="18"/>
    </row>
    <row r="2859" customFormat="false" ht="15" hidden="false" customHeight="false" outlineLevel="0" collapsed="false">
      <c r="B2859" s="12" t="n">
        <v>2853</v>
      </c>
      <c r="C2859" s="36" t="str">
        <f aca="false">IF(商品マスタ!$C2858="","",商品マスタ!$C2858)</f>
        <v/>
      </c>
      <c r="D2859" s="12" t="str">
        <f aca="false">IF($C2859="","",商品マスタ!$D2858)</f>
        <v/>
      </c>
      <c r="E2859" s="12" t="str">
        <f aca="false">IF($C2859="","",商品マスタ!$G2858)</f>
        <v/>
      </c>
      <c r="F2859" s="12" t="str">
        <f aca="false">IF($C2859="","",IF(商品マスタ!$P2858="","理論",商品マスタ!$P2858))</f>
        <v/>
      </c>
      <c r="G2859" s="17" t="str">
        <f aca="false">IF($C2859="","",N(商品マスタ!$H2858))</f>
        <v/>
      </c>
      <c r="H2859" s="14"/>
      <c r="I2859" s="17" t="str">
        <f aca="false">IF($C2859="","",N($H2859)*N(商品マスタ!$N2858))</f>
        <v/>
      </c>
      <c r="J2859" s="17" t="str">
        <f aca="false">IF($C2859="","",N($I2859)-N($G2859))</f>
        <v/>
      </c>
      <c r="K2859" s="37" t="str">
        <f aca="false">IF($C2859="","",N(商品マスタ!$I2858))</f>
        <v/>
      </c>
      <c r="L2859" s="17" t="str">
        <f aca="false">IF($C2859="","",MAX(1,N(商品マスタ!$J2858)))</f>
        <v/>
      </c>
      <c r="M2859" s="38" t="str">
        <f aca="false">IF($C2859="","",N(TOP!$C$16)*N($K2859))</f>
        <v/>
      </c>
      <c r="N2859" s="17" t="str">
        <f aca="false">IF($C2859="","",ROUNDUP(N($M2859)/N($L2859),0))</f>
        <v/>
      </c>
      <c r="O2859" s="17" t="str">
        <f aca="false">IF($C2859="","",N(商品マスタ!$R2858))</f>
        <v/>
      </c>
      <c r="P2859" s="17" t="str">
        <f aca="false">IF($C2859="","",IF($F2859="理論",(N($O2859)+N($N2859))-N($G2859),(N($O2859)+N($N2859))-N($I2859)))</f>
        <v/>
      </c>
      <c r="Q2859" s="17" t="str">
        <f aca="false">IF($C2859="","",MAX(1,N(商品マスタ!$K2858)))</f>
        <v/>
      </c>
      <c r="R2859" s="39" t="str">
        <f aca="false">IF($C2859="","",IF(N($P2859)/N($Q2859)&lt;=0,"",ROUNDUP(N($P2859)/N($Q2859),0)))</f>
        <v/>
      </c>
      <c r="S2859" s="14"/>
      <c r="T2859" s="40" t="str">
        <f aca="false">IF($C2859="","",N(商品マスタ!$M2858))</f>
        <v/>
      </c>
      <c r="U2859" s="40" t="str">
        <f aca="false">IF($S2859="","",N($S2859)*N($T2859))</f>
        <v/>
      </c>
      <c r="V2859" s="18"/>
    </row>
    <row r="2860" customFormat="false" ht="15" hidden="false" customHeight="false" outlineLevel="0" collapsed="false">
      <c r="B2860" s="12" t="n">
        <v>2854</v>
      </c>
      <c r="C2860" s="36" t="str">
        <f aca="false">IF(商品マスタ!$C2859="","",商品マスタ!$C2859)</f>
        <v/>
      </c>
      <c r="D2860" s="12" t="str">
        <f aca="false">IF($C2860="","",商品マスタ!$D2859)</f>
        <v/>
      </c>
      <c r="E2860" s="12" t="str">
        <f aca="false">IF($C2860="","",商品マスタ!$G2859)</f>
        <v/>
      </c>
      <c r="F2860" s="12" t="str">
        <f aca="false">IF($C2860="","",IF(商品マスタ!$P2859="","理論",商品マスタ!$P2859))</f>
        <v/>
      </c>
      <c r="G2860" s="17" t="str">
        <f aca="false">IF($C2860="","",N(商品マスタ!$H2859))</f>
        <v/>
      </c>
      <c r="H2860" s="14"/>
      <c r="I2860" s="17" t="str">
        <f aca="false">IF($C2860="","",N($H2860)*N(商品マスタ!$N2859))</f>
        <v/>
      </c>
      <c r="J2860" s="17" t="str">
        <f aca="false">IF($C2860="","",N($I2860)-N($G2860))</f>
        <v/>
      </c>
      <c r="K2860" s="37" t="str">
        <f aca="false">IF($C2860="","",N(商品マスタ!$I2859))</f>
        <v/>
      </c>
      <c r="L2860" s="17" t="str">
        <f aca="false">IF($C2860="","",MAX(1,N(商品マスタ!$J2859)))</f>
        <v/>
      </c>
      <c r="M2860" s="38" t="str">
        <f aca="false">IF($C2860="","",N(TOP!$C$16)*N($K2860))</f>
        <v/>
      </c>
      <c r="N2860" s="17" t="str">
        <f aca="false">IF($C2860="","",ROUNDUP(N($M2860)/N($L2860),0))</f>
        <v/>
      </c>
      <c r="O2860" s="17" t="str">
        <f aca="false">IF($C2860="","",N(商品マスタ!$R2859))</f>
        <v/>
      </c>
      <c r="P2860" s="17" t="str">
        <f aca="false">IF($C2860="","",IF($F2860="理論",(N($O2860)+N($N2860))-N($G2860),(N($O2860)+N($N2860))-N($I2860)))</f>
        <v/>
      </c>
      <c r="Q2860" s="17" t="str">
        <f aca="false">IF($C2860="","",MAX(1,N(商品マスタ!$K2859)))</f>
        <v/>
      </c>
      <c r="R2860" s="39" t="str">
        <f aca="false">IF($C2860="","",IF(N($P2860)/N($Q2860)&lt;=0,"",ROUNDUP(N($P2860)/N($Q2860),0)))</f>
        <v/>
      </c>
      <c r="S2860" s="14"/>
      <c r="T2860" s="40" t="str">
        <f aca="false">IF($C2860="","",N(商品マスタ!$M2859))</f>
        <v/>
      </c>
      <c r="U2860" s="40" t="str">
        <f aca="false">IF($S2860="","",N($S2860)*N($T2860))</f>
        <v/>
      </c>
      <c r="V2860" s="18"/>
    </row>
    <row r="2861" customFormat="false" ht="15" hidden="false" customHeight="false" outlineLevel="0" collapsed="false">
      <c r="B2861" s="12" t="n">
        <v>2855</v>
      </c>
      <c r="C2861" s="36" t="str">
        <f aca="false">IF(商品マスタ!$C2860="","",商品マスタ!$C2860)</f>
        <v/>
      </c>
      <c r="D2861" s="12" t="str">
        <f aca="false">IF($C2861="","",商品マスタ!$D2860)</f>
        <v/>
      </c>
      <c r="E2861" s="12" t="str">
        <f aca="false">IF($C2861="","",商品マスタ!$G2860)</f>
        <v/>
      </c>
      <c r="F2861" s="12" t="str">
        <f aca="false">IF($C2861="","",IF(商品マスタ!$P2860="","理論",商品マスタ!$P2860))</f>
        <v/>
      </c>
      <c r="G2861" s="17" t="str">
        <f aca="false">IF($C2861="","",N(商品マスタ!$H2860))</f>
        <v/>
      </c>
      <c r="H2861" s="14"/>
      <c r="I2861" s="17" t="str">
        <f aca="false">IF($C2861="","",N($H2861)*N(商品マスタ!$N2860))</f>
        <v/>
      </c>
      <c r="J2861" s="17" t="str">
        <f aca="false">IF($C2861="","",N($I2861)-N($G2861))</f>
        <v/>
      </c>
      <c r="K2861" s="37" t="str">
        <f aca="false">IF($C2861="","",N(商品マスタ!$I2860))</f>
        <v/>
      </c>
      <c r="L2861" s="17" t="str">
        <f aca="false">IF($C2861="","",MAX(1,N(商品マスタ!$J2860)))</f>
        <v/>
      </c>
      <c r="M2861" s="38" t="str">
        <f aca="false">IF($C2861="","",N(TOP!$C$16)*N($K2861))</f>
        <v/>
      </c>
      <c r="N2861" s="17" t="str">
        <f aca="false">IF($C2861="","",ROUNDUP(N($M2861)/N($L2861),0))</f>
        <v/>
      </c>
      <c r="O2861" s="17" t="str">
        <f aca="false">IF($C2861="","",N(商品マスタ!$R2860))</f>
        <v/>
      </c>
      <c r="P2861" s="17" t="str">
        <f aca="false">IF($C2861="","",IF($F2861="理論",(N($O2861)+N($N2861))-N($G2861),(N($O2861)+N($N2861))-N($I2861)))</f>
        <v/>
      </c>
      <c r="Q2861" s="17" t="str">
        <f aca="false">IF($C2861="","",MAX(1,N(商品マスタ!$K2860)))</f>
        <v/>
      </c>
      <c r="R2861" s="39" t="str">
        <f aca="false">IF($C2861="","",IF(N($P2861)/N($Q2861)&lt;=0,"",ROUNDUP(N($P2861)/N($Q2861),0)))</f>
        <v/>
      </c>
      <c r="S2861" s="14"/>
      <c r="T2861" s="40" t="str">
        <f aca="false">IF($C2861="","",N(商品マスタ!$M2860))</f>
        <v/>
      </c>
      <c r="U2861" s="40" t="str">
        <f aca="false">IF($S2861="","",N($S2861)*N($T2861))</f>
        <v/>
      </c>
      <c r="V2861" s="18"/>
    </row>
    <row r="2862" customFormat="false" ht="15" hidden="false" customHeight="false" outlineLevel="0" collapsed="false">
      <c r="B2862" s="12" t="n">
        <v>2856</v>
      </c>
      <c r="C2862" s="36" t="str">
        <f aca="false">IF(商品マスタ!$C2861="","",商品マスタ!$C2861)</f>
        <v/>
      </c>
      <c r="D2862" s="12" t="str">
        <f aca="false">IF($C2862="","",商品マスタ!$D2861)</f>
        <v/>
      </c>
      <c r="E2862" s="12" t="str">
        <f aca="false">IF($C2862="","",商品マスタ!$G2861)</f>
        <v/>
      </c>
      <c r="F2862" s="12" t="str">
        <f aca="false">IF($C2862="","",IF(商品マスタ!$P2861="","理論",商品マスタ!$P2861))</f>
        <v/>
      </c>
      <c r="G2862" s="17" t="str">
        <f aca="false">IF($C2862="","",N(商品マスタ!$H2861))</f>
        <v/>
      </c>
      <c r="H2862" s="14"/>
      <c r="I2862" s="17" t="str">
        <f aca="false">IF($C2862="","",N($H2862)*N(商品マスタ!$N2861))</f>
        <v/>
      </c>
      <c r="J2862" s="17" t="str">
        <f aca="false">IF($C2862="","",N($I2862)-N($G2862))</f>
        <v/>
      </c>
      <c r="K2862" s="37" t="str">
        <f aca="false">IF($C2862="","",N(商品マスタ!$I2861))</f>
        <v/>
      </c>
      <c r="L2862" s="17" t="str">
        <f aca="false">IF($C2862="","",MAX(1,N(商品マスタ!$J2861)))</f>
        <v/>
      </c>
      <c r="M2862" s="38" t="str">
        <f aca="false">IF($C2862="","",N(TOP!$C$16)*N($K2862))</f>
        <v/>
      </c>
      <c r="N2862" s="17" t="str">
        <f aca="false">IF($C2862="","",ROUNDUP(N($M2862)/N($L2862),0))</f>
        <v/>
      </c>
      <c r="O2862" s="17" t="str">
        <f aca="false">IF($C2862="","",N(商品マスタ!$R2861))</f>
        <v/>
      </c>
      <c r="P2862" s="17" t="str">
        <f aca="false">IF($C2862="","",IF($F2862="理論",(N($O2862)+N($N2862))-N($G2862),(N($O2862)+N($N2862))-N($I2862)))</f>
        <v/>
      </c>
      <c r="Q2862" s="17" t="str">
        <f aca="false">IF($C2862="","",MAX(1,N(商品マスタ!$K2861)))</f>
        <v/>
      </c>
      <c r="R2862" s="39" t="str">
        <f aca="false">IF($C2862="","",IF(N($P2862)/N($Q2862)&lt;=0,"",ROUNDUP(N($P2862)/N($Q2862),0)))</f>
        <v/>
      </c>
      <c r="S2862" s="14"/>
      <c r="T2862" s="40" t="str">
        <f aca="false">IF($C2862="","",N(商品マスタ!$M2861))</f>
        <v/>
      </c>
      <c r="U2862" s="40" t="str">
        <f aca="false">IF($S2862="","",N($S2862)*N($T2862))</f>
        <v/>
      </c>
      <c r="V2862" s="18"/>
    </row>
    <row r="2863" customFormat="false" ht="15" hidden="false" customHeight="false" outlineLevel="0" collapsed="false">
      <c r="B2863" s="12" t="n">
        <v>2857</v>
      </c>
      <c r="C2863" s="36" t="str">
        <f aca="false">IF(商品マスタ!$C2862="","",商品マスタ!$C2862)</f>
        <v/>
      </c>
      <c r="D2863" s="12" t="str">
        <f aca="false">IF($C2863="","",商品マスタ!$D2862)</f>
        <v/>
      </c>
      <c r="E2863" s="12" t="str">
        <f aca="false">IF($C2863="","",商品マスタ!$G2862)</f>
        <v/>
      </c>
      <c r="F2863" s="12" t="str">
        <f aca="false">IF($C2863="","",IF(商品マスタ!$P2862="","理論",商品マスタ!$P2862))</f>
        <v/>
      </c>
      <c r="G2863" s="17" t="str">
        <f aca="false">IF($C2863="","",N(商品マスタ!$H2862))</f>
        <v/>
      </c>
      <c r="H2863" s="14"/>
      <c r="I2863" s="17" t="str">
        <f aca="false">IF($C2863="","",N($H2863)*N(商品マスタ!$N2862))</f>
        <v/>
      </c>
      <c r="J2863" s="17" t="str">
        <f aca="false">IF($C2863="","",N($I2863)-N($G2863))</f>
        <v/>
      </c>
      <c r="K2863" s="37" t="str">
        <f aca="false">IF($C2863="","",N(商品マスタ!$I2862))</f>
        <v/>
      </c>
      <c r="L2863" s="17" t="str">
        <f aca="false">IF($C2863="","",MAX(1,N(商品マスタ!$J2862)))</f>
        <v/>
      </c>
      <c r="M2863" s="38" t="str">
        <f aca="false">IF($C2863="","",N(TOP!$C$16)*N($K2863))</f>
        <v/>
      </c>
      <c r="N2863" s="17" t="str">
        <f aca="false">IF($C2863="","",ROUNDUP(N($M2863)/N($L2863),0))</f>
        <v/>
      </c>
      <c r="O2863" s="17" t="str">
        <f aca="false">IF($C2863="","",N(商品マスタ!$R2862))</f>
        <v/>
      </c>
      <c r="P2863" s="17" t="str">
        <f aca="false">IF($C2863="","",IF($F2863="理論",(N($O2863)+N($N2863))-N($G2863),(N($O2863)+N($N2863))-N($I2863)))</f>
        <v/>
      </c>
      <c r="Q2863" s="17" t="str">
        <f aca="false">IF($C2863="","",MAX(1,N(商品マスタ!$K2862)))</f>
        <v/>
      </c>
      <c r="R2863" s="39" t="str">
        <f aca="false">IF($C2863="","",IF(N($P2863)/N($Q2863)&lt;=0,"",ROUNDUP(N($P2863)/N($Q2863),0)))</f>
        <v/>
      </c>
      <c r="S2863" s="14"/>
      <c r="T2863" s="40" t="str">
        <f aca="false">IF($C2863="","",N(商品マスタ!$M2862))</f>
        <v/>
      </c>
      <c r="U2863" s="40" t="str">
        <f aca="false">IF($S2863="","",N($S2863)*N($T2863))</f>
        <v/>
      </c>
      <c r="V2863" s="18"/>
    </row>
    <row r="2864" customFormat="false" ht="15" hidden="false" customHeight="false" outlineLevel="0" collapsed="false">
      <c r="B2864" s="12" t="n">
        <v>2858</v>
      </c>
      <c r="C2864" s="36" t="str">
        <f aca="false">IF(商品マスタ!$C2863="","",商品マスタ!$C2863)</f>
        <v/>
      </c>
      <c r="D2864" s="12" t="str">
        <f aca="false">IF($C2864="","",商品マスタ!$D2863)</f>
        <v/>
      </c>
      <c r="E2864" s="12" t="str">
        <f aca="false">IF($C2864="","",商品マスタ!$G2863)</f>
        <v/>
      </c>
      <c r="F2864" s="12" t="str">
        <f aca="false">IF($C2864="","",IF(商品マスタ!$P2863="","理論",商品マスタ!$P2863))</f>
        <v/>
      </c>
      <c r="G2864" s="17" t="str">
        <f aca="false">IF($C2864="","",N(商品マスタ!$H2863))</f>
        <v/>
      </c>
      <c r="H2864" s="14"/>
      <c r="I2864" s="17" t="str">
        <f aca="false">IF($C2864="","",N($H2864)*N(商品マスタ!$N2863))</f>
        <v/>
      </c>
      <c r="J2864" s="17" t="str">
        <f aca="false">IF($C2864="","",N($I2864)-N($G2864))</f>
        <v/>
      </c>
      <c r="K2864" s="37" t="str">
        <f aca="false">IF($C2864="","",N(商品マスタ!$I2863))</f>
        <v/>
      </c>
      <c r="L2864" s="17" t="str">
        <f aca="false">IF($C2864="","",MAX(1,N(商品マスタ!$J2863)))</f>
        <v/>
      </c>
      <c r="M2864" s="38" t="str">
        <f aca="false">IF($C2864="","",N(TOP!$C$16)*N($K2864))</f>
        <v/>
      </c>
      <c r="N2864" s="17" t="str">
        <f aca="false">IF($C2864="","",ROUNDUP(N($M2864)/N($L2864),0))</f>
        <v/>
      </c>
      <c r="O2864" s="17" t="str">
        <f aca="false">IF($C2864="","",N(商品マスタ!$R2863))</f>
        <v/>
      </c>
      <c r="P2864" s="17" t="str">
        <f aca="false">IF($C2864="","",IF($F2864="理論",(N($O2864)+N($N2864))-N($G2864),(N($O2864)+N($N2864))-N($I2864)))</f>
        <v/>
      </c>
      <c r="Q2864" s="17" t="str">
        <f aca="false">IF($C2864="","",MAX(1,N(商品マスタ!$K2863)))</f>
        <v/>
      </c>
      <c r="R2864" s="39" t="str">
        <f aca="false">IF($C2864="","",IF(N($P2864)/N($Q2864)&lt;=0,"",ROUNDUP(N($P2864)/N($Q2864),0)))</f>
        <v/>
      </c>
      <c r="S2864" s="14"/>
      <c r="T2864" s="40" t="str">
        <f aca="false">IF($C2864="","",N(商品マスタ!$M2863))</f>
        <v/>
      </c>
      <c r="U2864" s="40" t="str">
        <f aca="false">IF($S2864="","",N($S2864)*N($T2864))</f>
        <v/>
      </c>
      <c r="V2864" s="18"/>
    </row>
    <row r="2865" customFormat="false" ht="15" hidden="false" customHeight="false" outlineLevel="0" collapsed="false">
      <c r="B2865" s="12" t="n">
        <v>2859</v>
      </c>
      <c r="C2865" s="36" t="str">
        <f aca="false">IF(商品マスタ!$C2864="","",商品マスタ!$C2864)</f>
        <v/>
      </c>
      <c r="D2865" s="12" t="str">
        <f aca="false">IF($C2865="","",商品マスタ!$D2864)</f>
        <v/>
      </c>
      <c r="E2865" s="12" t="str">
        <f aca="false">IF($C2865="","",商品マスタ!$G2864)</f>
        <v/>
      </c>
      <c r="F2865" s="12" t="str">
        <f aca="false">IF($C2865="","",IF(商品マスタ!$P2864="","理論",商品マスタ!$P2864))</f>
        <v/>
      </c>
      <c r="G2865" s="17" t="str">
        <f aca="false">IF($C2865="","",N(商品マスタ!$H2864))</f>
        <v/>
      </c>
      <c r="H2865" s="14"/>
      <c r="I2865" s="17" t="str">
        <f aca="false">IF($C2865="","",N($H2865)*N(商品マスタ!$N2864))</f>
        <v/>
      </c>
      <c r="J2865" s="17" t="str">
        <f aca="false">IF($C2865="","",N($I2865)-N($G2865))</f>
        <v/>
      </c>
      <c r="K2865" s="37" t="str">
        <f aca="false">IF($C2865="","",N(商品マスタ!$I2864))</f>
        <v/>
      </c>
      <c r="L2865" s="17" t="str">
        <f aca="false">IF($C2865="","",MAX(1,N(商品マスタ!$J2864)))</f>
        <v/>
      </c>
      <c r="M2865" s="38" t="str">
        <f aca="false">IF($C2865="","",N(TOP!$C$16)*N($K2865))</f>
        <v/>
      </c>
      <c r="N2865" s="17" t="str">
        <f aca="false">IF($C2865="","",ROUNDUP(N($M2865)/N($L2865),0))</f>
        <v/>
      </c>
      <c r="O2865" s="17" t="str">
        <f aca="false">IF($C2865="","",N(商品マスタ!$R2864))</f>
        <v/>
      </c>
      <c r="P2865" s="17" t="str">
        <f aca="false">IF($C2865="","",IF($F2865="理論",(N($O2865)+N($N2865))-N($G2865),(N($O2865)+N($N2865))-N($I2865)))</f>
        <v/>
      </c>
      <c r="Q2865" s="17" t="str">
        <f aca="false">IF($C2865="","",MAX(1,N(商品マスタ!$K2864)))</f>
        <v/>
      </c>
      <c r="R2865" s="39" t="str">
        <f aca="false">IF($C2865="","",IF(N($P2865)/N($Q2865)&lt;=0,"",ROUNDUP(N($P2865)/N($Q2865),0)))</f>
        <v/>
      </c>
      <c r="S2865" s="14"/>
      <c r="T2865" s="40" t="str">
        <f aca="false">IF($C2865="","",N(商品マスタ!$M2864))</f>
        <v/>
      </c>
      <c r="U2865" s="40" t="str">
        <f aca="false">IF($S2865="","",N($S2865)*N($T2865))</f>
        <v/>
      </c>
      <c r="V2865" s="18"/>
    </row>
    <row r="2866" customFormat="false" ht="15" hidden="false" customHeight="false" outlineLevel="0" collapsed="false">
      <c r="B2866" s="12" t="n">
        <v>2860</v>
      </c>
      <c r="C2866" s="36" t="str">
        <f aca="false">IF(商品マスタ!$C2865="","",商品マスタ!$C2865)</f>
        <v/>
      </c>
      <c r="D2866" s="12" t="str">
        <f aca="false">IF($C2866="","",商品マスタ!$D2865)</f>
        <v/>
      </c>
      <c r="E2866" s="12" t="str">
        <f aca="false">IF($C2866="","",商品マスタ!$G2865)</f>
        <v/>
      </c>
      <c r="F2866" s="12" t="str">
        <f aca="false">IF($C2866="","",IF(商品マスタ!$P2865="","理論",商品マスタ!$P2865))</f>
        <v/>
      </c>
      <c r="G2866" s="17" t="str">
        <f aca="false">IF($C2866="","",N(商品マスタ!$H2865))</f>
        <v/>
      </c>
      <c r="H2866" s="14"/>
      <c r="I2866" s="17" t="str">
        <f aca="false">IF($C2866="","",N($H2866)*N(商品マスタ!$N2865))</f>
        <v/>
      </c>
      <c r="J2866" s="17" t="str">
        <f aca="false">IF($C2866="","",N($I2866)-N($G2866))</f>
        <v/>
      </c>
      <c r="K2866" s="37" t="str">
        <f aca="false">IF($C2866="","",N(商品マスタ!$I2865))</f>
        <v/>
      </c>
      <c r="L2866" s="17" t="str">
        <f aca="false">IF($C2866="","",MAX(1,N(商品マスタ!$J2865)))</f>
        <v/>
      </c>
      <c r="M2866" s="38" t="str">
        <f aca="false">IF($C2866="","",N(TOP!$C$16)*N($K2866))</f>
        <v/>
      </c>
      <c r="N2866" s="17" t="str">
        <f aca="false">IF($C2866="","",ROUNDUP(N($M2866)/N($L2866),0))</f>
        <v/>
      </c>
      <c r="O2866" s="17" t="str">
        <f aca="false">IF($C2866="","",N(商品マスタ!$R2865))</f>
        <v/>
      </c>
      <c r="P2866" s="17" t="str">
        <f aca="false">IF($C2866="","",IF($F2866="理論",(N($O2866)+N($N2866))-N($G2866),(N($O2866)+N($N2866))-N($I2866)))</f>
        <v/>
      </c>
      <c r="Q2866" s="17" t="str">
        <f aca="false">IF($C2866="","",MAX(1,N(商品マスタ!$K2865)))</f>
        <v/>
      </c>
      <c r="R2866" s="39" t="str">
        <f aca="false">IF($C2866="","",IF(N($P2866)/N($Q2866)&lt;=0,"",ROUNDUP(N($P2866)/N($Q2866),0)))</f>
        <v/>
      </c>
      <c r="S2866" s="14"/>
      <c r="T2866" s="40" t="str">
        <f aca="false">IF($C2866="","",N(商品マスタ!$M2865))</f>
        <v/>
      </c>
      <c r="U2866" s="40" t="str">
        <f aca="false">IF($S2866="","",N($S2866)*N($T2866))</f>
        <v/>
      </c>
      <c r="V2866" s="18"/>
    </row>
    <row r="2867" customFormat="false" ht="15" hidden="false" customHeight="false" outlineLevel="0" collapsed="false">
      <c r="B2867" s="12" t="n">
        <v>2861</v>
      </c>
      <c r="C2867" s="36" t="str">
        <f aca="false">IF(商品マスタ!$C2866="","",商品マスタ!$C2866)</f>
        <v/>
      </c>
      <c r="D2867" s="12" t="str">
        <f aca="false">IF($C2867="","",商品マスタ!$D2866)</f>
        <v/>
      </c>
      <c r="E2867" s="12" t="str">
        <f aca="false">IF($C2867="","",商品マスタ!$G2866)</f>
        <v/>
      </c>
      <c r="F2867" s="12" t="str">
        <f aca="false">IF($C2867="","",IF(商品マスタ!$P2866="","理論",商品マスタ!$P2866))</f>
        <v/>
      </c>
      <c r="G2867" s="17" t="str">
        <f aca="false">IF($C2867="","",N(商品マスタ!$H2866))</f>
        <v/>
      </c>
      <c r="H2867" s="14"/>
      <c r="I2867" s="17" t="str">
        <f aca="false">IF($C2867="","",N($H2867)*N(商品マスタ!$N2866))</f>
        <v/>
      </c>
      <c r="J2867" s="17" t="str">
        <f aca="false">IF($C2867="","",N($I2867)-N($G2867))</f>
        <v/>
      </c>
      <c r="K2867" s="37" t="str">
        <f aca="false">IF($C2867="","",N(商品マスタ!$I2866))</f>
        <v/>
      </c>
      <c r="L2867" s="17" t="str">
        <f aca="false">IF($C2867="","",MAX(1,N(商品マスタ!$J2866)))</f>
        <v/>
      </c>
      <c r="M2867" s="38" t="str">
        <f aca="false">IF($C2867="","",N(TOP!$C$16)*N($K2867))</f>
        <v/>
      </c>
      <c r="N2867" s="17" t="str">
        <f aca="false">IF($C2867="","",ROUNDUP(N($M2867)/N($L2867),0))</f>
        <v/>
      </c>
      <c r="O2867" s="17" t="str">
        <f aca="false">IF($C2867="","",N(商品マスタ!$R2866))</f>
        <v/>
      </c>
      <c r="P2867" s="17" t="str">
        <f aca="false">IF($C2867="","",IF($F2867="理論",(N($O2867)+N($N2867))-N($G2867),(N($O2867)+N($N2867))-N($I2867)))</f>
        <v/>
      </c>
      <c r="Q2867" s="17" t="str">
        <f aca="false">IF($C2867="","",MAX(1,N(商品マスタ!$K2866)))</f>
        <v/>
      </c>
      <c r="R2867" s="39" t="str">
        <f aca="false">IF($C2867="","",IF(N($P2867)/N($Q2867)&lt;=0,"",ROUNDUP(N($P2867)/N($Q2867),0)))</f>
        <v/>
      </c>
      <c r="S2867" s="14"/>
      <c r="T2867" s="40" t="str">
        <f aca="false">IF($C2867="","",N(商品マスタ!$M2866))</f>
        <v/>
      </c>
      <c r="U2867" s="40" t="str">
        <f aca="false">IF($S2867="","",N($S2867)*N($T2867))</f>
        <v/>
      </c>
      <c r="V2867" s="18"/>
    </row>
    <row r="2868" customFormat="false" ht="15" hidden="false" customHeight="false" outlineLevel="0" collapsed="false">
      <c r="B2868" s="12" t="n">
        <v>2862</v>
      </c>
      <c r="C2868" s="36" t="str">
        <f aca="false">IF(商品マスタ!$C2867="","",商品マスタ!$C2867)</f>
        <v/>
      </c>
      <c r="D2868" s="12" t="str">
        <f aca="false">IF($C2868="","",商品マスタ!$D2867)</f>
        <v/>
      </c>
      <c r="E2868" s="12" t="str">
        <f aca="false">IF($C2868="","",商品マスタ!$G2867)</f>
        <v/>
      </c>
      <c r="F2868" s="12" t="str">
        <f aca="false">IF($C2868="","",IF(商品マスタ!$P2867="","理論",商品マスタ!$P2867))</f>
        <v/>
      </c>
      <c r="G2868" s="17" t="str">
        <f aca="false">IF($C2868="","",N(商品マスタ!$H2867))</f>
        <v/>
      </c>
      <c r="H2868" s="14"/>
      <c r="I2868" s="17" t="str">
        <f aca="false">IF($C2868="","",N($H2868)*N(商品マスタ!$N2867))</f>
        <v/>
      </c>
      <c r="J2868" s="17" t="str">
        <f aca="false">IF($C2868="","",N($I2868)-N($G2868))</f>
        <v/>
      </c>
      <c r="K2868" s="37" t="str">
        <f aca="false">IF($C2868="","",N(商品マスタ!$I2867))</f>
        <v/>
      </c>
      <c r="L2868" s="17" t="str">
        <f aca="false">IF($C2868="","",MAX(1,N(商品マスタ!$J2867)))</f>
        <v/>
      </c>
      <c r="M2868" s="38" t="str">
        <f aca="false">IF($C2868="","",N(TOP!$C$16)*N($K2868))</f>
        <v/>
      </c>
      <c r="N2868" s="17" t="str">
        <f aca="false">IF($C2868="","",ROUNDUP(N($M2868)/N($L2868),0))</f>
        <v/>
      </c>
      <c r="O2868" s="17" t="str">
        <f aca="false">IF($C2868="","",N(商品マスタ!$R2867))</f>
        <v/>
      </c>
      <c r="P2868" s="17" t="str">
        <f aca="false">IF($C2868="","",IF($F2868="理論",(N($O2868)+N($N2868))-N($G2868),(N($O2868)+N($N2868))-N($I2868)))</f>
        <v/>
      </c>
      <c r="Q2868" s="17" t="str">
        <f aca="false">IF($C2868="","",MAX(1,N(商品マスタ!$K2867)))</f>
        <v/>
      </c>
      <c r="R2868" s="39" t="str">
        <f aca="false">IF($C2868="","",IF(N($P2868)/N($Q2868)&lt;=0,"",ROUNDUP(N($P2868)/N($Q2868),0)))</f>
        <v/>
      </c>
      <c r="S2868" s="14"/>
      <c r="T2868" s="40" t="str">
        <f aca="false">IF($C2868="","",N(商品マスタ!$M2867))</f>
        <v/>
      </c>
      <c r="U2868" s="40" t="str">
        <f aca="false">IF($S2868="","",N($S2868)*N($T2868))</f>
        <v/>
      </c>
      <c r="V2868" s="18"/>
    </row>
    <row r="2869" customFormat="false" ht="15" hidden="false" customHeight="false" outlineLevel="0" collapsed="false">
      <c r="B2869" s="12" t="n">
        <v>2863</v>
      </c>
      <c r="C2869" s="36" t="str">
        <f aca="false">IF(商品マスタ!$C2868="","",商品マスタ!$C2868)</f>
        <v/>
      </c>
      <c r="D2869" s="12" t="str">
        <f aca="false">IF($C2869="","",商品マスタ!$D2868)</f>
        <v/>
      </c>
      <c r="E2869" s="12" t="str">
        <f aca="false">IF($C2869="","",商品マスタ!$G2868)</f>
        <v/>
      </c>
      <c r="F2869" s="12" t="str">
        <f aca="false">IF($C2869="","",IF(商品マスタ!$P2868="","理論",商品マスタ!$P2868))</f>
        <v/>
      </c>
      <c r="G2869" s="17" t="str">
        <f aca="false">IF($C2869="","",N(商品マスタ!$H2868))</f>
        <v/>
      </c>
      <c r="H2869" s="14"/>
      <c r="I2869" s="17" t="str">
        <f aca="false">IF($C2869="","",N($H2869)*N(商品マスタ!$N2868))</f>
        <v/>
      </c>
      <c r="J2869" s="17" t="str">
        <f aca="false">IF($C2869="","",N($I2869)-N($G2869))</f>
        <v/>
      </c>
      <c r="K2869" s="37" t="str">
        <f aca="false">IF($C2869="","",N(商品マスタ!$I2868))</f>
        <v/>
      </c>
      <c r="L2869" s="17" t="str">
        <f aca="false">IF($C2869="","",MAX(1,N(商品マスタ!$J2868)))</f>
        <v/>
      </c>
      <c r="M2869" s="38" t="str">
        <f aca="false">IF($C2869="","",N(TOP!$C$16)*N($K2869))</f>
        <v/>
      </c>
      <c r="N2869" s="17" t="str">
        <f aca="false">IF($C2869="","",ROUNDUP(N($M2869)/N($L2869),0))</f>
        <v/>
      </c>
      <c r="O2869" s="17" t="str">
        <f aca="false">IF($C2869="","",N(商品マスタ!$R2868))</f>
        <v/>
      </c>
      <c r="P2869" s="17" t="str">
        <f aca="false">IF($C2869="","",IF($F2869="理論",(N($O2869)+N($N2869))-N($G2869),(N($O2869)+N($N2869))-N($I2869)))</f>
        <v/>
      </c>
      <c r="Q2869" s="17" t="str">
        <f aca="false">IF($C2869="","",MAX(1,N(商品マスタ!$K2868)))</f>
        <v/>
      </c>
      <c r="R2869" s="39" t="str">
        <f aca="false">IF($C2869="","",IF(N($P2869)/N($Q2869)&lt;=0,"",ROUNDUP(N($P2869)/N($Q2869),0)))</f>
        <v/>
      </c>
      <c r="S2869" s="14"/>
      <c r="T2869" s="40" t="str">
        <f aca="false">IF($C2869="","",N(商品マスタ!$M2868))</f>
        <v/>
      </c>
      <c r="U2869" s="40" t="str">
        <f aca="false">IF($S2869="","",N($S2869)*N($T2869))</f>
        <v/>
      </c>
      <c r="V2869" s="18"/>
    </row>
    <row r="2870" customFormat="false" ht="15" hidden="false" customHeight="false" outlineLevel="0" collapsed="false">
      <c r="B2870" s="12" t="n">
        <v>2864</v>
      </c>
      <c r="C2870" s="36" t="str">
        <f aca="false">IF(商品マスタ!$C2869="","",商品マスタ!$C2869)</f>
        <v/>
      </c>
      <c r="D2870" s="12" t="str">
        <f aca="false">IF($C2870="","",商品マスタ!$D2869)</f>
        <v/>
      </c>
      <c r="E2870" s="12" t="str">
        <f aca="false">IF($C2870="","",商品マスタ!$G2869)</f>
        <v/>
      </c>
      <c r="F2870" s="12" t="str">
        <f aca="false">IF($C2870="","",IF(商品マスタ!$P2869="","理論",商品マスタ!$P2869))</f>
        <v/>
      </c>
      <c r="G2870" s="17" t="str">
        <f aca="false">IF($C2870="","",N(商品マスタ!$H2869))</f>
        <v/>
      </c>
      <c r="H2870" s="14"/>
      <c r="I2870" s="17" t="str">
        <f aca="false">IF($C2870="","",N($H2870)*N(商品マスタ!$N2869))</f>
        <v/>
      </c>
      <c r="J2870" s="17" t="str">
        <f aca="false">IF($C2870="","",N($I2870)-N($G2870))</f>
        <v/>
      </c>
      <c r="K2870" s="37" t="str">
        <f aca="false">IF($C2870="","",N(商品マスタ!$I2869))</f>
        <v/>
      </c>
      <c r="L2870" s="17" t="str">
        <f aca="false">IF($C2870="","",MAX(1,N(商品マスタ!$J2869)))</f>
        <v/>
      </c>
      <c r="M2870" s="38" t="str">
        <f aca="false">IF($C2870="","",N(TOP!$C$16)*N($K2870))</f>
        <v/>
      </c>
      <c r="N2870" s="17" t="str">
        <f aca="false">IF($C2870="","",ROUNDUP(N($M2870)/N($L2870),0))</f>
        <v/>
      </c>
      <c r="O2870" s="17" t="str">
        <f aca="false">IF($C2870="","",N(商品マスタ!$R2869))</f>
        <v/>
      </c>
      <c r="P2870" s="17" t="str">
        <f aca="false">IF($C2870="","",IF($F2870="理論",(N($O2870)+N($N2870))-N($G2870),(N($O2870)+N($N2870))-N($I2870)))</f>
        <v/>
      </c>
      <c r="Q2870" s="17" t="str">
        <f aca="false">IF($C2870="","",MAX(1,N(商品マスタ!$K2869)))</f>
        <v/>
      </c>
      <c r="R2870" s="39" t="str">
        <f aca="false">IF($C2870="","",IF(N($P2870)/N($Q2870)&lt;=0,"",ROUNDUP(N($P2870)/N($Q2870),0)))</f>
        <v/>
      </c>
      <c r="S2870" s="14"/>
      <c r="T2870" s="40" t="str">
        <f aca="false">IF($C2870="","",N(商品マスタ!$M2869))</f>
        <v/>
      </c>
      <c r="U2870" s="40" t="str">
        <f aca="false">IF($S2870="","",N($S2870)*N($T2870))</f>
        <v/>
      </c>
      <c r="V2870" s="18"/>
    </row>
    <row r="2871" customFormat="false" ht="15" hidden="false" customHeight="false" outlineLevel="0" collapsed="false">
      <c r="B2871" s="12" t="n">
        <v>2865</v>
      </c>
      <c r="C2871" s="36" t="str">
        <f aca="false">IF(商品マスタ!$C2870="","",商品マスタ!$C2870)</f>
        <v/>
      </c>
      <c r="D2871" s="12" t="str">
        <f aca="false">IF($C2871="","",商品マスタ!$D2870)</f>
        <v/>
      </c>
      <c r="E2871" s="12" t="str">
        <f aca="false">IF($C2871="","",商品マスタ!$G2870)</f>
        <v/>
      </c>
      <c r="F2871" s="12" t="str">
        <f aca="false">IF($C2871="","",IF(商品マスタ!$P2870="","理論",商品マスタ!$P2870))</f>
        <v/>
      </c>
      <c r="G2871" s="17" t="str">
        <f aca="false">IF($C2871="","",N(商品マスタ!$H2870))</f>
        <v/>
      </c>
      <c r="H2871" s="14"/>
      <c r="I2871" s="17" t="str">
        <f aca="false">IF($C2871="","",N($H2871)*N(商品マスタ!$N2870))</f>
        <v/>
      </c>
      <c r="J2871" s="17" t="str">
        <f aca="false">IF($C2871="","",N($I2871)-N($G2871))</f>
        <v/>
      </c>
      <c r="K2871" s="37" t="str">
        <f aca="false">IF($C2871="","",N(商品マスタ!$I2870))</f>
        <v/>
      </c>
      <c r="L2871" s="17" t="str">
        <f aca="false">IF($C2871="","",MAX(1,N(商品マスタ!$J2870)))</f>
        <v/>
      </c>
      <c r="M2871" s="38" t="str">
        <f aca="false">IF($C2871="","",N(TOP!$C$16)*N($K2871))</f>
        <v/>
      </c>
      <c r="N2871" s="17" t="str">
        <f aca="false">IF($C2871="","",ROUNDUP(N($M2871)/N($L2871),0))</f>
        <v/>
      </c>
      <c r="O2871" s="17" t="str">
        <f aca="false">IF($C2871="","",N(商品マスタ!$R2870))</f>
        <v/>
      </c>
      <c r="P2871" s="17" t="str">
        <f aca="false">IF($C2871="","",IF($F2871="理論",(N($O2871)+N($N2871))-N($G2871),(N($O2871)+N($N2871))-N($I2871)))</f>
        <v/>
      </c>
      <c r="Q2871" s="17" t="str">
        <f aca="false">IF($C2871="","",MAX(1,N(商品マスタ!$K2870)))</f>
        <v/>
      </c>
      <c r="R2871" s="39" t="str">
        <f aca="false">IF($C2871="","",IF(N($P2871)/N($Q2871)&lt;=0,"",ROUNDUP(N($P2871)/N($Q2871),0)))</f>
        <v/>
      </c>
      <c r="S2871" s="14"/>
      <c r="T2871" s="40" t="str">
        <f aca="false">IF($C2871="","",N(商品マスタ!$M2870))</f>
        <v/>
      </c>
      <c r="U2871" s="40" t="str">
        <f aca="false">IF($S2871="","",N($S2871)*N($T2871))</f>
        <v/>
      </c>
      <c r="V2871" s="18"/>
    </row>
    <row r="2872" customFormat="false" ht="15" hidden="false" customHeight="false" outlineLevel="0" collapsed="false">
      <c r="B2872" s="12" t="n">
        <v>2866</v>
      </c>
      <c r="C2872" s="36" t="str">
        <f aca="false">IF(商品マスタ!$C2871="","",商品マスタ!$C2871)</f>
        <v/>
      </c>
      <c r="D2872" s="12" t="str">
        <f aca="false">IF($C2872="","",商品マスタ!$D2871)</f>
        <v/>
      </c>
      <c r="E2872" s="12" t="str">
        <f aca="false">IF($C2872="","",商品マスタ!$G2871)</f>
        <v/>
      </c>
      <c r="F2872" s="12" t="str">
        <f aca="false">IF($C2872="","",IF(商品マスタ!$P2871="","理論",商品マスタ!$P2871))</f>
        <v/>
      </c>
      <c r="G2872" s="17" t="str">
        <f aca="false">IF($C2872="","",N(商品マスタ!$H2871))</f>
        <v/>
      </c>
      <c r="H2872" s="14"/>
      <c r="I2872" s="17" t="str">
        <f aca="false">IF($C2872="","",N($H2872)*N(商品マスタ!$N2871))</f>
        <v/>
      </c>
      <c r="J2872" s="17" t="str">
        <f aca="false">IF($C2872="","",N($I2872)-N($G2872))</f>
        <v/>
      </c>
      <c r="K2872" s="37" t="str">
        <f aca="false">IF($C2872="","",N(商品マスタ!$I2871))</f>
        <v/>
      </c>
      <c r="L2872" s="17" t="str">
        <f aca="false">IF($C2872="","",MAX(1,N(商品マスタ!$J2871)))</f>
        <v/>
      </c>
      <c r="M2872" s="38" t="str">
        <f aca="false">IF($C2872="","",N(TOP!$C$16)*N($K2872))</f>
        <v/>
      </c>
      <c r="N2872" s="17" t="str">
        <f aca="false">IF($C2872="","",ROUNDUP(N($M2872)/N($L2872),0))</f>
        <v/>
      </c>
      <c r="O2872" s="17" t="str">
        <f aca="false">IF($C2872="","",N(商品マスタ!$R2871))</f>
        <v/>
      </c>
      <c r="P2872" s="17" t="str">
        <f aca="false">IF($C2872="","",IF($F2872="理論",(N($O2872)+N($N2872))-N($G2872),(N($O2872)+N($N2872))-N($I2872)))</f>
        <v/>
      </c>
      <c r="Q2872" s="17" t="str">
        <f aca="false">IF($C2872="","",MAX(1,N(商品マスタ!$K2871)))</f>
        <v/>
      </c>
      <c r="R2872" s="39" t="str">
        <f aca="false">IF($C2872="","",IF(N($P2872)/N($Q2872)&lt;=0,"",ROUNDUP(N($P2872)/N($Q2872),0)))</f>
        <v/>
      </c>
      <c r="S2872" s="14"/>
      <c r="T2872" s="40" t="str">
        <f aca="false">IF($C2872="","",N(商品マスタ!$M2871))</f>
        <v/>
      </c>
      <c r="U2872" s="40" t="str">
        <f aca="false">IF($S2872="","",N($S2872)*N($T2872))</f>
        <v/>
      </c>
      <c r="V2872" s="18"/>
    </row>
    <row r="2873" customFormat="false" ht="15" hidden="false" customHeight="false" outlineLevel="0" collapsed="false">
      <c r="B2873" s="12" t="n">
        <v>2867</v>
      </c>
      <c r="C2873" s="36" t="str">
        <f aca="false">IF(商品マスタ!$C2872="","",商品マスタ!$C2872)</f>
        <v/>
      </c>
      <c r="D2873" s="12" t="str">
        <f aca="false">IF($C2873="","",商品マスタ!$D2872)</f>
        <v/>
      </c>
      <c r="E2873" s="12" t="str">
        <f aca="false">IF($C2873="","",商品マスタ!$G2872)</f>
        <v/>
      </c>
      <c r="F2873" s="12" t="str">
        <f aca="false">IF($C2873="","",IF(商品マスタ!$P2872="","理論",商品マスタ!$P2872))</f>
        <v/>
      </c>
      <c r="G2873" s="17" t="str">
        <f aca="false">IF($C2873="","",N(商品マスタ!$H2872))</f>
        <v/>
      </c>
      <c r="H2873" s="14"/>
      <c r="I2873" s="17" t="str">
        <f aca="false">IF($C2873="","",N($H2873)*N(商品マスタ!$N2872))</f>
        <v/>
      </c>
      <c r="J2873" s="17" t="str">
        <f aca="false">IF($C2873="","",N($I2873)-N($G2873))</f>
        <v/>
      </c>
      <c r="K2873" s="37" t="str">
        <f aca="false">IF($C2873="","",N(商品マスタ!$I2872))</f>
        <v/>
      </c>
      <c r="L2873" s="17" t="str">
        <f aca="false">IF($C2873="","",MAX(1,N(商品マスタ!$J2872)))</f>
        <v/>
      </c>
      <c r="M2873" s="38" t="str">
        <f aca="false">IF($C2873="","",N(TOP!$C$16)*N($K2873))</f>
        <v/>
      </c>
      <c r="N2873" s="17" t="str">
        <f aca="false">IF($C2873="","",ROUNDUP(N($M2873)/N($L2873),0))</f>
        <v/>
      </c>
      <c r="O2873" s="17" t="str">
        <f aca="false">IF($C2873="","",N(商品マスタ!$R2872))</f>
        <v/>
      </c>
      <c r="P2873" s="17" t="str">
        <f aca="false">IF($C2873="","",IF($F2873="理論",(N($O2873)+N($N2873))-N($G2873),(N($O2873)+N($N2873))-N($I2873)))</f>
        <v/>
      </c>
      <c r="Q2873" s="17" t="str">
        <f aca="false">IF($C2873="","",MAX(1,N(商品マスタ!$K2872)))</f>
        <v/>
      </c>
      <c r="R2873" s="39" t="str">
        <f aca="false">IF($C2873="","",IF(N($P2873)/N($Q2873)&lt;=0,"",ROUNDUP(N($P2873)/N($Q2873),0)))</f>
        <v/>
      </c>
      <c r="S2873" s="14"/>
      <c r="T2873" s="40" t="str">
        <f aca="false">IF($C2873="","",N(商品マスタ!$M2872))</f>
        <v/>
      </c>
      <c r="U2873" s="40" t="str">
        <f aca="false">IF($S2873="","",N($S2873)*N($T2873))</f>
        <v/>
      </c>
      <c r="V2873" s="18"/>
    </row>
    <row r="2874" customFormat="false" ht="15" hidden="false" customHeight="false" outlineLevel="0" collapsed="false">
      <c r="B2874" s="12" t="n">
        <v>2868</v>
      </c>
      <c r="C2874" s="36" t="str">
        <f aca="false">IF(商品マスタ!$C2873="","",商品マスタ!$C2873)</f>
        <v/>
      </c>
      <c r="D2874" s="12" t="str">
        <f aca="false">IF($C2874="","",商品マスタ!$D2873)</f>
        <v/>
      </c>
      <c r="E2874" s="12" t="str">
        <f aca="false">IF($C2874="","",商品マスタ!$G2873)</f>
        <v/>
      </c>
      <c r="F2874" s="12" t="str">
        <f aca="false">IF($C2874="","",IF(商品マスタ!$P2873="","理論",商品マスタ!$P2873))</f>
        <v/>
      </c>
      <c r="G2874" s="17" t="str">
        <f aca="false">IF($C2874="","",N(商品マスタ!$H2873))</f>
        <v/>
      </c>
      <c r="H2874" s="14"/>
      <c r="I2874" s="17" t="str">
        <f aca="false">IF($C2874="","",N($H2874)*N(商品マスタ!$N2873))</f>
        <v/>
      </c>
      <c r="J2874" s="17" t="str">
        <f aca="false">IF($C2874="","",N($I2874)-N($G2874))</f>
        <v/>
      </c>
      <c r="K2874" s="37" t="str">
        <f aca="false">IF($C2874="","",N(商品マスタ!$I2873))</f>
        <v/>
      </c>
      <c r="L2874" s="17" t="str">
        <f aca="false">IF($C2874="","",MAX(1,N(商品マスタ!$J2873)))</f>
        <v/>
      </c>
      <c r="M2874" s="38" t="str">
        <f aca="false">IF($C2874="","",N(TOP!$C$16)*N($K2874))</f>
        <v/>
      </c>
      <c r="N2874" s="17" t="str">
        <f aca="false">IF($C2874="","",ROUNDUP(N($M2874)/N($L2874),0))</f>
        <v/>
      </c>
      <c r="O2874" s="17" t="str">
        <f aca="false">IF($C2874="","",N(商品マスタ!$R2873))</f>
        <v/>
      </c>
      <c r="P2874" s="17" t="str">
        <f aca="false">IF($C2874="","",IF($F2874="理論",(N($O2874)+N($N2874))-N($G2874),(N($O2874)+N($N2874))-N($I2874)))</f>
        <v/>
      </c>
      <c r="Q2874" s="17" t="str">
        <f aca="false">IF($C2874="","",MAX(1,N(商品マスタ!$K2873)))</f>
        <v/>
      </c>
      <c r="R2874" s="39" t="str">
        <f aca="false">IF($C2874="","",IF(N($P2874)/N($Q2874)&lt;=0,"",ROUNDUP(N($P2874)/N($Q2874),0)))</f>
        <v/>
      </c>
      <c r="S2874" s="14"/>
      <c r="T2874" s="40" t="str">
        <f aca="false">IF($C2874="","",N(商品マスタ!$M2873))</f>
        <v/>
      </c>
      <c r="U2874" s="40" t="str">
        <f aca="false">IF($S2874="","",N($S2874)*N($T2874))</f>
        <v/>
      </c>
      <c r="V2874" s="18"/>
    </row>
    <row r="2875" customFormat="false" ht="15" hidden="false" customHeight="false" outlineLevel="0" collapsed="false">
      <c r="B2875" s="12" t="n">
        <v>2869</v>
      </c>
      <c r="C2875" s="36" t="str">
        <f aca="false">IF(商品マスタ!$C2874="","",商品マスタ!$C2874)</f>
        <v/>
      </c>
      <c r="D2875" s="12" t="str">
        <f aca="false">IF($C2875="","",商品マスタ!$D2874)</f>
        <v/>
      </c>
      <c r="E2875" s="12" t="str">
        <f aca="false">IF($C2875="","",商品マスタ!$G2874)</f>
        <v/>
      </c>
      <c r="F2875" s="12" t="str">
        <f aca="false">IF($C2875="","",IF(商品マスタ!$P2874="","理論",商品マスタ!$P2874))</f>
        <v/>
      </c>
      <c r="G2875" s="17" t="str">
        <f aca="false">IF($C2875="","",N(商品マスタ!$H2874))</f>
        <v/>
      </c>
      <c r="H2875" s="14"/>
      <c r="I2875" s="17" t="str">
        <f aca="false">IF($C2875="","",N($H2875)*N(商品マスタ!$N2874))</f>
        <v/>
      </c>
      <c r="J2875" s="17" t="str">
        <f aca="false">IF($C2875="","",N($I2875)-N($G2875))</f>
        <v/>
      </c>
      <c r="K2875" s="37" t="str">
        <f aca="false">IF($C2875="","",N(商品マスタ!$I2874))</f>
        <v/>
      </c>
      <c r="L2875" s="17" t="str">
        <f aca="false">IF($C2875="","",MAX(1,N(商品マスタ!$J2874)))</f>
        <v/>
      </c>
      <c r="M2875" s="38" t="str">
        <f aca="false">IF($C2875="","",N(TOP!$C$16)*N($K2875))</f>
        <v/>
      </c>
      <c r="N2875" s="17" t="str">
        <f aca="false">IF($C2875="","",ROUNDUP(N($M2875)/N($L2875),0))</f>
        <v/>
      </c>
      <c r="O2875" s="17" t="str">
        <f aca="false">IF($C2875="","",N(商品マスタ!$R2874))</f>
        <v/>
      </c>
      <c r="P2875" s="17" t="str">
        <f aca="false">IF($C2875="","",IF($F2875="理論",(N($O2875)+N($N2875))-N($G2875),(N($O2875)+N($N2875))-N($I2875)))</f>
        <v/>
      </c>
      <c r="Q2875" s="17" t="str">
        <f aca="false">IF($C2875="","",MAX(1,N(商品マスタ!$K2874)))</f>
        <v/>
      </c>
      <c r="R2875" s="39" t="str">
        <f aca="false">IF($C2875="","",IF(N($P2875)/N($Q2875)&lt;=0,"",ROUNDUP(N($P2875)/N($Q2875),0)))</f>
        <v/>
      </c>
      <c r="S2875" s="14"/>
      <c r="T2875" s="40" t="str">
        <f aca="false">IF($C2875="","",N(商品マスタ!$M2874))</f>
        <v/>
      </c>
      <c r="U2875" s="40" t="str">
        <f aca="false">IF($S2875="","",N($S2875)*N($T2875))</f>
        <v/>
      </c>
      <c r="V2875" s="18"/>
    </row>
    <row r="2876" customFormat="false" ht="15" hidden="false" customHeight="false" outlineLevel="0" collapsed="false">
      <c r="B2876" s="12" t="n">
        <v>2870</v>
      </c>
      <c r="C2876" s="36" t="str">
        <f aca="false">IF(商品マスタ!$C2875="","",商品マスタ!$C2875)</f>
        <v/>
      </c>
      <c r="D2876" s="12" t="str">
        <f aca="false">IF($C2876="","",商品マスタ!$D2875)</f>
        <v/>
      </c>
      <c r="E2876" s="12" t="str">
        <f aca="false">IF($C2876="","",商品マスタ!$G2875)</f>
        <v/>
      </c>
      <c r="F2876" s="12" t="str">
        <f aca="false">IF($C2876="","",IF(商品マスタ!$P2875="","理論",商品マスタ!$P2875))</f>
        <v/>
      </c>
      <c r="G2876" s="17" t="str">
        <f aca="false">IF($C2876="","",N(商品マスタ!$H2875))</f>
        <v/>
      </c>
      <c r="H2876" s="14"/>
      <c r="I2876" s="17" t="str">
        <f aca="false">IF($C2876="","",N($H2876)*N(商品マスタ!$N2875))</f>
        <v/>
      </c>
      <c r="J2876" s="17" t="str">
        <f aca="false">IF($C2876="","",N($I2876)-N($G2876))</f>
        <v/>
      </c>
      <c r="K2876" s="37" t="str">
        <f aca="false">IF($C2876="","",N(商品マスタ!$I2875))</f>
        <v/>
      </c>
      <c r="L2876" s="17" t="str">
        <f aca="false">IF($C2876="","",MAX(1,N(商品マスタ!$J2875)))</f>
        <v/>
      </c>
      <c r="M2876" s="38" t="str">
        <f aca="false">IF($C2876="","",N(TOP!$C$16)*N($K2876))</f>
        <v/>
      </c>
      <c r="N2876" s="17" t="str">
        <f aca="false">IF($C2876="","",ROUNDUP(N($M2876)/N($L2876),0))</f>
        <v/>
      </c>
      <c r="O2876" s="17" t="str">
        <f aca="false">IF($C2876="","",N(商品マスタ!$R2875))</f>
        <v/>
      </c>
      <c r="P2876" s="17" t="str">
        <f aca="false">IF($C2876="","",IF($F2876="理論",(N($O2876)+N($N2876))-N($G2876),(N($O2876)+N($N2876))-N($I2876)))</f>
        <v/>
      </c>
      <c r="Q2876" s="17" t="str">
        <f aca="false">IF($C2876="","",MAX(1,N(商品マスタ!$K2875)))</f>
        <v/>
      </c>
      <c r="R2876" s="39" t="str">
        <f aca="false">IF($C2876="","",IF(N($P2876)/N($Q2876)&lt;=0,"",ROUNDUP(N($P2876)/N($Q2876),0)))</f>
        <v/>
      </c>
      <c r="S2876" s="14"/>
      <c r="T2876" s="40" t="str">
        <f aca="false">IF($C2876="","",N(商品マスタ!$M2875))</f>
        <v/>
      </c>
      <c r="U2876" s="40" t="str">
        <f aca="false">IF($S2876="","",N($S2876)*N($T2876))</f>
        <v/>
      </c>
      <c r="V2876" s="18"/>
    </row>
    <row r="2877" customFormat="false" ht="15" hidden="false" customHeight="false" outlineLevel="0" collapsed="false">
      <c r="B2877" s="12" t="n">
        <v>2871</v>
      </c>
      <c r="C2877" s="36" t="str">
        <f aca="false">IF(商品マスタ!$C2876="","",商品マスタ!$C2876)</f>
        <v/>
      </c>
      <c r="D2877" s="12" t="str">
        <f aca="false">IF($C2877="","",商品マスタ!$D2876)</f>
        <v/>
      </c>
      <c r="E2877" s="12" t="str">
        <f aca="false">IF($C2877="","",商品マスタ!$G2876)</f>
        <v/>
      </c>
      <c r="F2877" s="12" t="str">
        <f aca="false">IF($C2877="","",IF(商品マスタ!$P2876="","理論",商品マスタ!$P2876))</f>
        <v/>
      </c>
      <c r="G2877" s="17" t="str">
        <f aca="false">IF($C2877="","",N(商品マスタ!$H2876))</f>
        <v/>
      </c>
      <c r="H2877" s="14"/>
      <c r="I2877" s="17" t="str">
        <f aca="false">IF($C2877="","",N($H2877)*N(商品マスタ!$N2876))</f>
        <v/>
      </c>
      <c r="J2877" s="17" t="str">
        <f aca="false">IF($C2877="","",N($I2877)-N($G2877))</f>
        <v/>
      </c>
      <c r="K2877" s="37" t="str">
        <f aca="false">IF($C2877="","",N(商品マスタ!$I2876))</f>
        <v/>
      </c>
      <c r="L2877" s="17" t="str">
        <f aca="false">IF($C2877="","",MAX(1,N(商品マスタ!$J2876)))</f>
        <v/>
      </c>
      <c r="M2877" s="38" t="str">
        <f aca="false">IF($C2877="","",N(TOP!$C$16)*N($K2877))</f>
        <v/>
      </c>
      <c r="N2877" s="17" t="str">
        <f aca="false">IF($C2877="","",ROUNDUP(N($M2877)/N($L2877),0))</f>
        <v/>
      </c>
      <c r="O2877" s="17" t="str">
        <f aca="false">IF($C2877="","",N(商品マスタ!$R2876))</f>
        <v/>
      </c>
      <c r="P2877" s="17" t="str">
        <f aca="false">IF($C2877="","",IF($F2877="理論",(N($O2877)+N($N2877))-N($G2877),(N($O2877)+N($N2877))-N($I2877)))</f>
        <v/>
      </c>
      <c r="Q2877" s="17" t="str">
        <f aca="false">IF($C2877="","",MAX(1,N(商品マスタ!$K2876)))</f>
        <v/>
      </c>
      <c r="R2877" s="39" t="str">
        <f aca="false">IF($C2877="","",IF(N($P2877)/N($Q2877)&lt;=0,"",ROUNDUP(N($P2877)/N($Q2877),0)))</f>
        <v/>
      </c>
      <c r="S2877" s="14"/>
      <c r="T2877" s="40" t="str">
        <f aca="false">IF($C2877="","",N(商品マスタ!$M2876))</f>
        <v/>
      </c>
      <c r="U2877" s="40" t="str">
        <f aca="false">IF($S2877="","",N($S2877)*N($T2877))</f>
        <v/>
      </c>
      <c r="V2877" s="18"/>
    </row>
    <row r="2878" customFormat="false" ht="15" hidden="false" customHeight="false" outlineLevel="0" collapsed="false">
      <c r="B2878" s="12" t="n">
        <v>2872</v>
      </c>
      <c r="C2878" s="36" t="str">
        <f aca="false">IF(商品マスタ!$C2877="","",商品マスタ!$C2877)</f>
        <v/>
      </c>
      <c r="D2878" s="12" t="str">
        <f aca="false">IF($C2878="","",商品マスタ!$D2877)</f>
        <v/>
      </c>
      <c r="E2878" s="12" t="str">
        <f aca="false">IF($C2878="","",商品マスタ!$G2877)</f>
        <v/>
      </c>
      <c r="F2878" s="12" t="str">
        <f aca="false">IF($C2878="","",IF(商品マスタ!$P2877="","理論",商品マスタ!$P2877))</f>
        <v/>
      </c>
      <c r="G2878" s="17" t="str">
        <f aca="false">IF($C2878="","",N(商品マスタ!$H2877))</f>
        <v/>
      </c>
      <c r="H2878" s="14"/>
      <c r="I2878" s="17" t="str">
        <f aca="false">IF($C2878="","",N($H2878)*N(商品マスタ!$N2877))</f>
        <v/>
      </c>
      <c r="J2878" s="17" t="str">
        <f aca="false">IF($C2878="","",N($I2878)-N($G2878))</f>
        <v/>
      </c>
      <c r="K2878" s="37" t="str">
        <f aca="false">IF($C2878="","",N(商品マスタ!$I2877))</f>
        <v/>
      </c>
      <c r="L2878" s="17" t="str">
        <f aca="false">IF($C2878="","",MAX(1,N(商品マスタ!$J2877)))</f>
        <v/>
      </c>
      <c r="M2878" s="38" t="str">
        <f aca="false">IF($C2878="","",N(TOP!$C$16)*N($K2878))</f>
        <v/>
      </c>
      <c r="N2878" s="17" t="str">
        <f aca="false">IF($C2878="","",ROUNDUP(N($M2878)/N($L2878),0))</f>
        <v/>
      </c>
      <c r="O2878" s="17" t="str">
        <f aca="false">IF($C2878="","",N(商品マスタ!$R2877))</f>
        <v/>
      </c>
      <c r="P2878" s="17" t="str">
        <f aca="false">IF($C2878="","",IF($F2878="理論",(N($O2878)+N($N2878))-N($G2878),(N($O2878)+N($N2878))-N($I2878)))</f>
        <v/>
      </c>
      <c r="Q2878" s="17" t="str">
        <f aca="false">IF($C2878="","",MAX(1,N(商品マスタ!$K2877)))</f>
        <v/>
      </c>
      <c r="R2878" s="39" t="str">
        <f aca="false">IF($C2878="","",IF(N($P2878)/N($Q2878)&lt;=0,"",ROUNDUP(N($P2878)/N($Q2878),0)))</f>
        <v/>
      </c>
      <c r="S2878" s="14"/>
      <c r="T2878" s="40" t="str">
        <f aca="false">IF($C2878="","",N(商品マスタ!$M2877))</f>
        <v/>
      </c>
      <c r="U2878" s="40" t="str">
        <f aca="false">IF($S2878="","",N($S2878)*N($T2878))</f>
        <v/>
      </c>
      <c r="V2878" s="18"/>
    </row>
    <row r="2879" customFormat="false" ht="15" hidden="false" customHeight="false" outlineLevel="0" collapsed="false">
      <c r="B2879" s="12" t="n">
        <v>2873</v>
      </c>
      <c r="C2879" s="36" t="str">
        <f aca="false">IF(商品マスタ!$C2878="","",商品マスタ!$C2878)</f>
        <v/>
      </c>
      <c r="D2879" s="12" t="str">
        <f aca="false">IF($C2879="","",商品マスタ!$D2878)</f>
        <v/>
      </c>
      <c r="E2879" s="12" t="str">
        <f aca="false">IF($C2879="","",商品マスタ!$G2878)</f>
        <v/>
      </c>
      <c r="F2879" s="12" t="str">
        <f aca="false">IF($C2879="","",IF(商品マスタ!$P2878="","理論",商品マスタ!$P2878))</f>
        <v/>
      </c>
      <c r="G2879" s="17" t="str">
        <f aca="false">IF($C2879="","",N(商品マスタ!$H2878))</f>
        <v/>
      </c>
      <c r="H2879" s="14"/>
      <c r="I2879" s="17" t="str">
        <f aca="false">IF($C2879="","",N($H2879)*N(商品マスタ!$N2878))</f>
        <v/>
      </c>
      <c r="J2879" s="17" t="str">
        <f aca="false">IF($C2879="","",N($I2879)-N($G2879))</f>
        <v/>
      </c>
      <c r="K2879" s="37" t="str">
        <f aca="false">IF($C2879="","",N(商品マスタ!$I2878))</f>
        <v/>
      </c>
      <c r="L2879" s="17" t="str">
        <f aca="false">IF($C2879="","",MAX(1,N(商品マスタ!$J2878)))</f>
        <v/>
      </c>
      <c r="M2879" s="38" t="str">
        <f aca="false">IF($C2879="","",N(TOP!$C$16)*N($K2879))</f>
        <v/>
      </c>
      <c r="N2879" s="17" t="str">
        <f aca="false">IF($C2879="","",ROUNDUP(N($M2879)/N($L2879),0))</f>
        <v/>
      </c>
      <c r="O2879" s="17" t="str">
        <f aca="false">IF($C2879="","",N(商品マスタ!$R2878))</f>
        <v/>
      </c>
      <c r="P2879" s="17" t="str">
        <f aca="false">IF($C2879="","",IF($F2879="理論",(N($O2879)+N($N2879))-N($G2879),(N($O2879)+N($N2879))-N($I2879)))</f>
        <v/>
      </c>
      <c r="Q2879" s="17" t="str">
        <f aca="false">IF($C2879="","",MAX(1,N(商品マスタ!$K2878)))</f>
        <v/>
      </c>
      <c r="R2879" s="39" t="str">
        <f aca="false">IF($C2879="","",IF(N($P2879)/N($Q2879)&lt;=0,"",ROUNDUP(N($P2879)/N($Q2879),0)))</f>
        <v/>
      </c>
      <c r="S2879" s="14"/>
      <c r="T2879" s="40" t="str">
        <f aca="false">IF($C2879="","",N(商品マスタ!$M2878))</f>
        <v/>
      </c>
      <c r="U2879" s="40" t="str">
        <f aca="false">IF($S2879="","",N($S2879)*N($T2879))</f>
        <v/>
      </c>
      <c r="V2879" s="18"/>
    </row>
    <row r="2880" customFormat="false" ht="15" hidden="false" customHeight="false" outlineLevel="0" collapsed="false">
      <c r="B2880" s="12" t="n">
        <v>2874</v>
      </c>
      <c r="C2880" s="36" t="str">
        <f aca="false">IF(商品マスタ!$C2879="","",商品マスタ!$C2879)</f>
        <v/>
      </c>
      <c r="D2880" s="12" t="str">
        <f aca="false">IF($C2880="","",商品マスタ!$D2879)</f>
        <v/>
      </c>
      <c r="E2880" s="12" t="str">
        <f aca="false">IF($C2880="","",商品マスタ!$G2879)</f>
        <v/>
      </c>
      <c r="F2880" s="12" t="str">
        <f aca="false">IF($C2880="","",IF(商品マスタ!$P2879="","理論",商品マスタ!$P2879))</f>
        <v/>
      </c>
      <c r="G2880" s="17" t="str">
        <f aca="false">IF($C2880="","",N(商品マスタ!$H2879))</f>
        <v/>
      </c>
      <c r="H2880" s="14"/>
      <c r="I2880" s="17" t="str">
        <f aca="false">IF($C2880="","",N($H2880)*N(商品マスタ!$N2879))</f>
        <v/>
      </c>
      <c r="J2880" s="17" t="str">
        <f aca="false">IF($C2880="","",N($I2880)-N($G2880))</f>
        <v/>
      </c>
      <c r="K2880" s="37" t="str">
        <f aca="false">IF($C2880="","",N(商品マスタ!$I2879))</f>
        <v/>
      </c>
      <c r="L2880" s="17" t="str">
        <f aca="false">IF($C2880="","",MAX(1,N(商品マスタ!$J2879)))</f>
        <v/>
      </c>
      <c r="M2880" s="38" t="str">
        <f aca="false">IF($C2880="","",N(TOP!$C$16)*N($K2880))</f>
        <v/>
      </c>
      <c r="N2880" s="17" t="str">
        <f aca="false">IF($C2880="","",ROUNDUP(N($M2880)/N($L2880),0))</f>
        <v/>
      </c>
      <c r="O2880" s="17" t="str">
        <f aca="false">IF($C2880="","",N(商品マスタ!$R2879))</f>
        <v/>
      </c>
      <c r="P2880" s="17" t="str">
        <f aca="false">IF($C2880="","",IF($F2880="理論",(N($O2880)+N($N2880))-N($G2880),(N($O2880)+N($N2880))-N($I2880)))</f>
        <v/>
      </c>
      <c r="Q2880" s="17" t="str">
        <f aca="false">IF($C2880="","",MAX(1,N(商品マスタ!$K2879)))</f>
        <v/>
      </c>
      <c r="R2880" s="39" t="str">
        <f aca="false">IF($C2880="","",IF(N($P2880)/N($Q2880)&lt;=0,"",ROUNDUP(N($P2880)/N($Q2880),0)))</f>
        <v/>
      </c>
      <c r="S2880" s="14"/>
      <c r="T2880" s="40" t="str">
        <f aca="false">IF($C2880="","",N(商品マスタ!$M2879))</f>
        <v/>
      </c>
      <c r="U2880" s="40" t="str">
        <f aca="false">IF($S2880="","",N($S2880)*N($T2880))</f>
        <v/>
      </c>
      <c r="V2880" s="18"/>
    </row>
    <row r="2881" customFormat="false" ht="15" hidden="false" customHeight="false" outlineLevel="0" collapsed="false">
      <c r="B2881" s="12" t="n">
        <v>2875</v>
      </c>
      <c r="C2881" s="36" t="str">
        <f aca="false">IF(商品マスタ!$C2880="","",商品マスタ!$C2880)</f>
        <v/>
      </c>
      <c r="D2881" s="12" t="str">
        <f aca="false">IF($C2881="","",商品マスタ!$D2880)</f>
        <v/>
      </c>
      <c r="E2881" s="12" t="str">
        <f aca="false">IF($C2881="","",商品マスタ!$G2880)</f>
        <v/>
      </c>
      <c r="F2881" s="12" t="str">
        <f aca="false">IF($C2881="","",IF(商品マスタ!$P2880="","理論",商品マスタ!$P2880))</f>
        <v/>
      </c>
      <c r="G2881" s="17" t="str">
        <f aca="false">IF($C2881="","",N(商品マスタ!$H2880))</f>
        <v/>
      </c>
      <c r="H2881" s="14"/>
      <c r="I2881" s="17" t="str">
        <f aca="false">IF($C2881="","",N($H2881)*N(商品マスタ!$N2880))</f>
        <v/>
      </c>
      <c r="J2881" s="17" t="str">
        <f aca="false">IF($C2881="","",N($I2881)-N($G2881))</f>
        <v/>
      </c>
      <c r="K2881" s="37" t="str">
        <f aca="false">IF($C2881="","",N(商品マスタ!$I2880))</f>
        <v/>
      </c>
      <c r="L2881" s="17" t="str">
        <f aca="false">IF($C2881="","",MAX(1,N(商品マスタ!$J2880)))</f>
        <v/>
      </c>
      <c r="M2881" s="38" t="str">
        <f aca="false">IF($C2881="","",N(TOP!$C$16)*N($K2881))</f>
        <v/>
      </c>
      <c r="N2881" s="17" t="str">
        <f aca="false">IF($C2881="","",ROUNDUP(N($M2881)/N($L2881),0))</f>
        <v/>
      </c>
      <c r="O2881" s="17" t="str">
        <f aca="false">IF($C2881="","",N(商品マスタ!$R2880))</f>
        <v/>
      </c>
      <c r="P2881" s="17" t="str">
        <f aca="false">IF($C2881="","",IF($F2881="理論",(N($O2881)+N($N2881))-N($G2881),(N($O2881)+N($N2881))-N($I2881)))</f>
        <v/>
      </c>
      <c r="Q2881" s="17" t="str">
        <f aca="false">IF($C2881="","",MAX(1,N(商品マスタ!$K2880)))</f>
        <v/>
      </c>
      <c r="R2881" s="39" t="str">
        <f aca="false">IF($C2881="","",IF(N($P2881)/N($Q2881)&lt;=0,"",ROUNDUP(N($P2881)/N($Q2881),0)))</f>
        <v/>
      </c>
      <c r="S2881" s="14"/>
      <c r="T2881" s="40" t="str">
        <f aca="false">IF($C2881="","",N(商品マスタ!$M2880))</f>
        <v/>
      </c>
      <c r="U2881" s="40" t="str">
        <f aca="false">IF($S2881="","",N($S2881)*N($T2881))</f>
        <v/>
      </c>
      <c r="V2881" s="18"/>
    </row>
    <row r="2882" customFormat="false" ht="15" hidden="false" customHeight="false" outlineLevel="0" collapsed="false">
      <c r="B2882" s="12" t="n">
        <v>2876</v>
      </c>
      <c r="C2882" s="36" t="str">
        <f aca="false">IF(商品マスタ!$C2881="","",商品マスタ!$C2881)</f>
        <v/>
      </c>
      <c r="D2882" s="12" t="str">
        <f aca="false">IF($C2882="","",商品マスタ!$D2881)</f>
        <v/>
      </c>
      <c r="E2882" s="12" t="str">
        <f aca="false">IF($C2882="","",商品マスタ!$G2881)</f>
        <v/>
      </c>
      <c r="F2882" s="12" t="str">
        <f aca="false">IF($C2882="","",IF(商品マスタ!$P2881="","理論",商品マスタ!$P2881))</f>
        <v/>
      </c>
      <c r="G2882" s="17" t="str">
        <f aca="false">IF($C2882="","",N(商品マスタ!$H2881))</f>
        <v/>
      </c>
      <c r="H2882" s="14"/>
      <c r="I2882" s="17" t="str">
        <f aca="false">IF($C2882="","",N($H2882)*N(商品マスタ!$N2881))</f>
        <v/>
      </c>
      <c r="J2882" s="17" t="str">
        <f aca="false">IF($C2882="","",N($I2882)-N($G2882))</f>
        <v/>
      </c>
      <c r="K2882" s="37" t="str">
        <f aca="false">IF($C2882="","",N(商品マスタ!$I2881))</f>
        <v/>
      </c>
      <c r="L2882" s="17" t="str">
        <f aca="false">IF($C2882="","",MAX(1,N(商品マスタ!$J2881)))</f>
        <v/>
      </c>
      <c r="M2882" s="38" t="str">
        <f aca="false">IF($C2882="","",N(TOP!$C$16)*N($K2882))</f>
        <v/>
      </c>
      <c r="N2882" s="17" t="str">
        <f aca="false">IF($C2882="","",ROUNDUP(N($M2882)/N($L2882),0))</f>
        <v/>
      </c>
      <c r="O2882" s="17" t="str">
        <f aca="false">IF($C2882="","",N(商品マスタ!$R2881))</f>
        <v/>
      </c>
      <c r="P2882" s="17" t="str">
        <f aca="false">IF($C2882="","",IF($F2882="理論",(N($O2882)+N($N2882))-N($G2882),(N($O2882)+N($N2882))-N($I2882)))</f>
        <v/>
      </c>
      <c r="Q2882" s="17" t="str">
        <f aca="false">IF($C2882="","",MAX(1,N(商品マスタ!$K2881)))</f>
        <v/>
      </c>
      <c r="R2882" s="39" t="str">
        <f aca="false">IF($C2882="","",IF(N($P2882)/N($Q2882)&lt;=0,"",ROUNDUP(N($P2882)/N($Q2882),0)))</f>
        <v/>
      </c>
      <c r="S2882" s="14"/>
      <c r="T2882" s="40" t="str">
        <f aca="false">IF($C2882="","",N(商品マスタ!$M2881))</f>
        <v/>
      </c>
      <c r="U2882" s="40" t="str">
        <f aca="false">IF($S2882="","",N($S2882)*N($T2882))</f>
        <v/>
      </c>
      <c r="V2882" s="18"/>
    </row>
    <row r="2883" customFormat="false" ht="15" hidden="false" customHeight="false" outlineLevel="0" collapsed="false">
      <c r="B2883" s="12" t="n">
        <v>2877</v>
      </c>
      <c r="C2883" s="36" t="str">
        <f aca="false">IF(商品マスタ!$C2882="","",商品マスタ!$C2882)</f>
        <v/>
      </c>
      <c r="D2883" s="12" t="str">
        <f aca="false">IF($C2883="","",商品マスタ!$D2882)</f>
        <v/>
      </c>
      <c r="E2883" s="12" t="str">
        <f aca="false">IF($C2883="","",商品マスタ!$G2882)</f>
        <v/>
      </c>
      <c r="F2883" s="12" t="str">
        <f aca="false">IF($C2883="","",IF(商品マスタ!$P2882="","理論",商品マスタ!$P2882))</f>
        <v/>
      </c>
      <c r="G2883" s="17" t="str">
        <f aca="false">IF($C2883="","",N(商品マスタ!$H2882))</f>
        <v/>
      </c>
      <c r="H2883" s="14"/>
      <c r="I2883" s="17" t="str">
        <f aca="false">IF($C2883="","",N($H2883)*N(商品マスタ!$N2882))</f>
        <v/>
      </c>
      <c r="J2883" s="17" t="str">
        <f aca="false">IF($C2883="","",N($I2883)-N($G2883))</f>
        <v/>
      </c>
      <c r="K2883" s="37" t="str">
        <f aca="false">IF($C2883="","",N(商品マスタ!$I2882))</f>
        <v/>
      </c>
      <c r="L2883" s="17" t="str">
        <f aca="false">IF($C2883="","",MAX(1,N(商品マスタ!$J2882)))</f>
        <v/>
      </c>
      <c r="M2883" s="38" t="str">
        <f aca="false">IF($C2883="","",N(TOP!$C$16)*N($K2883))</f>
        <v/>
      </c>
      <c r="N2883" s="17" t="str">
        <f aca="false">IF($C2883="","",ROUNDUP(N($M2883)/N($L2883),0))</f>
        <v/>
      </c>
      <c r="O2883" s="17" t="str">
        <f aca="false">IF($C2883="","",N(商品マスタ!$R2882))</f>
        <v/>
      </c>
      <c r="P2883" s="17" t="str">
        <f aca="false">IF($C2883="","",IF($F2883="理論",(N($O2883)+N($N2883))-N($G2883),(N($O2883)+N($N2883))-N($I2883)))</f>
        <v/>
      </c>
      <c r="Q2883" s="17" t="str">
        <f aca="false">IF($C2883="","",MAX(1,N(商品マスタ!$K2882)))</f>
        <v/>
      </c>
      <c r="R2883" s="39" t="str">
        <f aca="false">IF($C2883="","",IF(N($P2883)/N($Q2883)&lt;=0,"",ROUNDUP(N($P2883)/N($Q2883),0)))</f>
        <v/>
      </c>
      <c r="S2883" s="14"/>
      <c r="T2883" s="40" t="str">
        <f aca="false">IF($C2883="","",N(商品マスタ!$M2882))</f>
        <v/>
      </c>
      <c r="U2883" s="40" t="str">
        <f aca="false">IF($S2883="","",N($S2883)*N($T2883))</f>
        <v/>
      </c>
      <c r="V2883" s="18"/>
    </row>
    <row r="2884" customFormat="false" ht="15" hidden="false" customHeight="false" outlineLevel="0" collapsed="false">
      <c r="B2884" s="12" t="n">
        <v>2878</v>
      </c>
      <c r="C2884" s="36" t="str">
        <f aca="false">IF(商品マスタ!$C2883="","",商品マスタ!$C2883)</f>
        <v/>
      </c>
      <c r="D2884" s="12" t="str">
        <f aca="false">IF($C2884="","",商品マスタ!$D2883)</f>
        <v/>
      </c>
      <c r="E2884" s="12" t="str">
        <f aca="false">IF($C2884="","",商品マスタ!$G2883)</f>
        <v/>
      </c>
      <c r="F2884" s="12" t="str">
        <f aca="false">IF($C2884="","",IF(商品マスタ!$P2883="","理論",商品マスタ!$P2883))</f>
        <v/>
      </c>
      <c r="G2884" s="17" t="str">
        <f aca="false">IF($C2884="","",N(商品マスタ!$H2883))</f>
        <v/>
      </c>
      <c r="H2884" s="14"/>
      <c r="I2884" s="17" t="str">
        <f aca="false">IF($C2884="","",N($H2884)*N(商品マスタ!$N2883))</f>
        <v/>
      </c>
      <c r="J2884" s="17" t="str">
        <f aca="false">IF($C2884="","",N($I2884)-N($G2884))</f>
        <v/>
      </c>
      <c r="K2884" s="37" t="str">
        <f aca="false">IF($C2884="","",N(商品マスタ!$I2883))</f>
        <v/>
      </c>
      <c r="L2884" s="17" t="str">
        <f aca="false">IF($C2884="","",MAX(1,N(商品マスタ!$J2883)))</f>
        <v/>
      </c>
      <c r="M2884" s="38" t="str">
        <f aca="false">IF($C2884="","",N(TOP!$C$16)*N($K2884))</f>
        <v/>
      </c>
      <c r="N2884" s="17" t="str">
        <f aca="false">IF($C2884="","",ROUNDUP(N($M2884)/N($L2884),0))</f>
        <v/>
      </c>
      <c r="O2884" s="17" t="str">
        <f aca="false">IF($C2884="","",N(商品マスタ!$R2883))</f>
        <v/>
      </c>
      <c r="P2884" s="17" t="str">
        <f aca="false">IF($C2884="","",IF($F2884="理論",(N($O2884)+N($N2884))-N($G2884),(N($O2884)+N($N2884))-N($I2884)))</f>
        <v/>
      </c>
      <c r="Q2884" s="17" t="str">
        <f aca="false">IF($C2884="","",MAX(1,N(商品マスタ!$K2883)))</f>
        <v/>
      </c>
      <c r="R2884" s="39" t="str">
        <f aca="false">IF($C2884="","",IF(N($P2884)/N($Q2884)&lt;=0,"",ROUNDUP(N($P2884)/N($Q2884),0)))</f>
        <v/>
      </c>
      <c r="S2884" s="14"/>
      <c r="T2884" s="40" t="str">
        <f aca="false">IF($C2884="","",N(商品マスタ!$M2883))</f>
        <v/>
      </c>
      <c r="U2884" s="40" t="str">
        <f aca="false">IF($S2884="","",N($S2884)*N($T2884))</f>
        <v/>
      </c>
      <c r="V2884" s="18"/>
    </row>
    <row r="2885" customFormat="false" ht="15" hidden="false" customHeight="false" outlineLevel="0" collapsed="false">
      <c r="B2885" s="12" t="n">
        <v>2879</v>
      </c>
      <c r="C2885" s="36" t="str">
        <f aca="false">IF(商品マスタ!$C2884="","",商品マスタ!$C2884)</f>
        <v/>
      </c>
      <c r="D2885" s="12" t="str">
        <f aca="false">IF($C2885="","",商品マスタ!$D2884)</f>
        <v/>
      </c>
      <c r="E2885" s="12" t="str">
        <f aca="false">IF($C2885="","",商品マスタ!$G2884)</f>
        <v/>
      </c>
      <c r="F2885" s="12" t="str">
        <f aca="false">IF($C2885="","",IF(商品マスタ!$P2884="","理論",商品マスタ!$P2884))</f>
        <v/>
      </c>
      <c r="G2885" s="17" t="str">
        <f aca="false">IF($C2885="","",N(商品マスタ!$H2884))</f>
        <v/>
      </c>
      <c r="H2885" s="14"/>
      <c r="I2885" s="17" t="str">
        <f aca="false">IF($C2885="","",N($H2885)*N(商品マスタ!$N2884))</f>
        <v/>
      </c>
      <c r="J2885" s="17" t="str">
        <f aca="false">IF($C2885="","",N($I2885)-N($G2885))</f>
        <v/>
      </c>
      <c r="K2885" s="37" t="str">
        <f aca="false">IF($C2885="","",N(商品マスタ!$I2884))</f>
        <v/>
      </c>
      <c r="L2885" s="17" t="str">
        <f aca="false">IF($C2885="","",MAX(1,N(商品マスタ!$J2884)))</f>
        <v/>
      </c>
      <c r="M2885" s="38" t="str">
        <f aca="false">IF($C2885="","",N(TOP!$C$16)*N($K2885))</f>
        <v/>
      </c>
      <c r="N2885" s="17" t="str">
        <f aca="false">IF($C2885="","",ROUNDUP(N($M2885)/N($L2885),0))</f>
        <v/>
      </c>
      <c r="O2885" s="17" t="str">
        <f aca="false">IF($C2885="","",N(商品マスタ!$R2884))</f>
        <v/>
      </c>
      <c r="P2885" s="17" t="str">
        <f aca="false">IF($C2885="","",IF($F2885="理論",(N($O2885)+N($N2885))-N($G2885),(N($O2885)+N($N2885))-N($I2885)))</f>
        <v/>
      </c>
      <c r="Q2885" s="17" t="str">
        <f aca="false">IF($C2885="","",MAX(1,N(商品マスタ!$K2884)))</f>
        <v/>
      </c>
      <c r="R2885" s="39" t="str">
        <f aca="false">IF($C2885="","",IF(N($P2885)/N($Q2885)&lt;=0,"",ROUNDUP(N($P2885)/N($Q2885),0)))</f>
        <v/>
      </c>
      <c r="S2885" s="14"/>
      <c r="T2885" s="40" t="str">
        <f aca="false">IF($C2885="","",N(商品マスタ!$M2884))</f>
        <v/>
      </c>
      <c r="U2885" s="40" t="str">
        <f aca="false">IF($S2885="","",N($S2885)*N($T2885))</f>
        <v/>
      </c>
      <c r="V2885" s="18"/>
    </row>
    <row r="2886" customFormat="false" ht="15" hidden="false" customHeight="false" outlineLevel="0" collapsed="false">
      <c r="B2886" s="12" t="n">
        <v>2880</v>
      </c>
      <c r="C2886" s="36" t="str">
        <f aca="false">IF(商品マスタ!$C2885="","",商品マスタ!$C2885)</f>
        <v/>
      </c>
      <c r="D2886" s="12" t="str">
        <f aca="false">IF($C2886="","",商品マスタ!$D2885)</f>
        <v/>
      </c>
      <c r="E2886" s="12" t="str">
        <f aca="false">IF($C2886="","",商品マスタ!$G2885)</f>
        <v/>
      </c>
      <c r="F2886" s="12" t="str">
        <f aca="false">IF($C2886="","",IF(商品マスタ!$P2885="","理論",商品マスタ!$P2885))</f>
        <v/>
      </c>
      <c r="G2886" s="17" t="str">
        <f aca="false">IF($C2886="","",N(商品マスタ!$H2885))</f>
        <v/>
      </c>
      <c r="H2886" s="14"/>
      <c r="I2886" s="17" t="str">
        <f aca="false">IF($C2886="","",N($H2886)*N(商品マスタ!$N2885))</f>
        <v/>
      </c>
      <c r="J2886" s="17" t="str">
        <f aca="false">IF($C2886="","",N($I2886)-N($G2886))</f>
        <v/>
      </c>
      <c r="K2886" s="37" t="str">
        <f aca="false">IF($C2886="","",N(商品マスタ!$I2885))</f>
        <v/>
      </c>
      <c r="L2886" s="17" t="str">
        <f aca="false">IF($C2886="","",MAX(1,N(商品マスタ!$J2885)))</f>
        <v/>
      </c>
      <c r="M2886" s="38" t="str">
        <f aca="false">IF($C2886="","",N(TOP!$C$16)*N($K2886))</f>
        <v/>
      </c>
      <c r="N2886" s="17" t="str">
        <f aca="false">IF($C2886="","",ROUNDUP(N($M2886)/N($L2886),0))</f>
        <v/>
      </c>
      <c r="O2886" s="17" t="str">
        <f aca="false">IF($C2886="","",N(商品マスタ!$R2885))</f>
        <v/>
      </c>
      <c r="P2886" s="17" t="str">
        <f aca="false">IF($C2886="","",IF($F2886="理論",(N($O2886)+N($N2886))-N($G2886),(N($O2886)+N($N2886))-N($I2886)))</f>
        <v/>
      </c>
      <c r="Q2886" s="17" t="str">
        <f aca="false">IF($C2886="","",MAX(1,N(商品マスタ!$K2885)))</f>
        <v/>
      </c>
      <c r="R2886" s="39" t="str">
        <f aca="false">IF($C2886="","",IF(N($P2886)/N($Q2886)&lt;=0,"",ROUNDUP(N($P2886)/N($Q2886),0)))</f>
        <v/>
      </c>
      <c r="S2886" s="14"/>
      <c r="T2886" s="40" t="str">
        <f aca="false">IF($C2886="","",N(商品マスタ!$M2885))</f>
        <v/>
      </c>
      <c r="U2886" s="40" t="str">
        <f aca="false">IF($S2886="","",N($S2886)*N($T2886))</f>
        <v/>
      </c>
      <c r="V2886" s="18"/>
    </row>
    <row r="2887" customFormat="false" ht="15" hidden="false" customHeight="false" outlineLevel="0" collapsed="false">
      <c r="B2887" s="12" t="n">
        <v>2881</v>
      </c>
      <c r="C2887" s="36" t="str">
        <f aca="false">IF(商品マスタ!$C2886="","",商品マスタ!$C2886)</f>
        <v/>
      </c>
      <c r="D2887" s="12" t="str">
        <f aca="false">IF($C2887="","",商品マスタ!$D2886)</f>
        <v/>
      </c>
      <c r="E2887" s="12" t="str">
        <f aca="false">IF($C2887="","",商品マスタ!$G2886)</f>
        <v/>
      </c>
      <c r="F2887" s="12" t="str">
        <f aca="false">IF($C2887="","",IF(商品マスタ!$P2886="","理論",商品マスタ!$P2886))</f>
        <v/>
      </c>
      <c r="G2887" s="17" t="str">
        <f aca="false">IF($C2887="","",N(商品マスタ!$H2886))</f>
        <v/>
      </c>
      <c r="H2887" s="14"/>
      <c r="I2887" s="17" t="str">
        <f aca="false">IF($C2887="","",N($H2887)*N(商品マスタ!$N2886))</f>
        <v/>
      </c>
      <c r="J2887" s="17" t="str">
        <f aca="false">IF($C2887="","",N($I2887)-N($G2887))</f>
        <v/>
      </c>
      <c r="K2887" s="37" t="str">
        <f aca="false">IF($C2887="","",N(商品マスタ!$I2886))</f>
        <v/>
      </c>
      <c r="L2887" s="17" t="str">
        <f aca="false">IF($C2887="","",MAX(1,N(商品マスタ!$J2886)))</f>
        <v/>
      </c>
      <c r="M2887" s="38" t="str">
        <f aca="false">IF($C2887="","",N(TOP!$C$16)*N($K2887))</f>
        <v/>
      </c>
      <c r="N2887" s="17" t="str">
        <f aca="false">IF($C2887="","",ROUNDUP(N($M2887)/N($L2887),0))</f>
        <v/>
      </c>
      <c r="O2887" s="17" t="str">
        <f aca="false">IF($C2887="","",N(商品マスタ!$R2886))</f>
        <v/>
      </c>
      <c r="P2887" s="17" t="str">
        <f aca="false">IF($C2887="","",IF($F2887="理論",(N($O2887)+N($N2887))-N($G2887),(N($O2887)+N($N2887))-N($I2887)))</f>
        <v/>
      </c>
      <c r="Q2887" s="17" t="str">
        <f aca="false">IF($C2887="","",MAX(1,N(商品マスタ!$K2886)))</f>
        <v/>
      </c>
      <c r="R2887" s="39" t="str">
        <f aca="false">IF($C2887="","",IF(N($P2887)/N($Q2887)&lt;=0,"",ROUNDUP(N($P2887)/N($Q2887),0)))</f>
        <v/>
      </c>
      <c r="S2887" s="14"/>
      <c r="T2887" s="40" t="str">
        <f aca="false">IF($C2887="","",N(商品マスタ!$M2886))</f>
        <v/>
      </c>
      <c r="U2887" s="40" t="str">
        <f aca="false">IF($S2887="","",N($S2887)*N($T2887))</f>
        <v/>
      </c>
      <c r="V2887" s="18"/>
    </row>
    <row r="2888" customFormat="false" ht="15" hidden="false" customHeight="false" outlineLevel="0" collapsed="false">
      <c r="B2888" s="12" t="n">
        <v>2882</v>
      </c>
      <c r="C2888" s="36" t="str">
        <f aca="false">IF(商品マスタ!$C2887="","",商品マスタ!$C2887)</f>
        <v/>
      </c>
      <c r="D2888" s="12" t="str">
        <f aca="false">IF($C2888="","",商品マスタ!$D2887)</f>
        <v/>
      </c>
      <c r="E2888" s="12" t="str">
        <f aca="false">IF($C2888="","",商品マスタ!$G2887)</f>
        <v/>
      </c>
      <c r="F2888" s="12" t="str">
        <f aca="false">IF($C2888="","",IF(商品マスタ!$P2887="","理論",商品マスタ!$P2887))</f>
        <v/>
      </c>
      <c r="G2888" s="17" t="str">
        <f aca="false">IF($C2888="","",N(商品マスタ!$H2887))</f>
        <v/>
      </c>
      <c r="H2888" s="14"/>
      <c r="I2888" s="17" t="str">
        <f aca="false">IF($C2888="","",N($H2888)*N(商品マスタ!$N2887))</f>
        <v/>
      </c>
      <c r="J2888" s="17" t="str">
        <f aca="false">IF($C2888="","",N($I2888)-N($G2888))</f>
        <v/>
      </c>
      <c r="K2888" s="37" t="str">
        <f aca="false">IF($C2888="","",N(商品マスタ!$I2887))</f>
        <v/>
      </c>
      <c r="L2888" s="17" t="str">
        <f aca="false">IF($C2888="","",MAX(1,N(商品マスタ!$J2887)))</f>
        <v/>
      </c>
      <c r="M2888" s="38" t="str">
        <f aca="false">IF($C2888="","",N(TOP!$C$16)*N($K2888))</f>
        <v/>
      </c>
      <c r="N2888" s="17" t="str">
        <f aca="false">IF($C2888="","",ROUNDUP(N($M2888)/N($L2888),0))</f>
        <v/>
      </c>
      <c r="O2888" s="17" t="str">
        <f aca="false">IF($C2888="","",N(商品マスタ!$R2887))</f>
        <v/>
      </c>
      <c r="P2888" s="17" t="str">
        <f aca="false">IF($C2888="","",IF($F2888="理論",(N($O2888)+N($N2888))-N($G2888),(N($O2888)+N($N2888))-N($I2888)))</f>
        <v/>
      </c>
      <c r="Q2888" s="17" t="str">
        <f aca="false">IF($C2888="","",MAX(1,N(商品マスタ!$K2887)))</f>
        <v/>
      </c>
      <c r="R2888" s="39" t="str">
        <f aca="false">IF($C2888="","",IF(N($P2888)/N($Q2888)&lt;=0,"",ROUNDUP(N($P2888)/N($Q2888),0)))</f>
        <v/>
      </c>
      <c r="S2888" s="14"/>
      <c r="T2888" s="40" t="str">
        <f aca="false">IF($C2888="","",N(商品マスタ!$M2887))</f>
        <v/>
      </c>
      <c r="U2888" s="40" t="str">
        <f aca="false">IF($S2888="","",N($S2888)*N($T2888))</f>
        <v/>
      </c>
      <c r="V2888" s="18"/>
    </row>
    <row r="2889" customFormat="false" ht="15" hidden="false" customHeight="false" outlineLevel="0" collapsed="false">
      <c r="B2889" s="12" t="n">
        <v>2883</v>
      </c>
      <c r="C2889" s="36" t="str">
        <f aca="false">IF(商品マスタ!$C2888="","",商品マスタ!$C2888)</f>
        <v/>
      </c>
      <c r="D2889" s="12" t="str">
        <f aca="false">IF($C2889="","",商品マスタ!$D2888)</f>
        <v/>
      </c>
      <c r="E2889" s="12" t="str">
        <f aca="false">IF($C2889="","",商品マスタ!$G2888)</f>
        <v/>
      </c>
      <c r="F2889" s="12" t="str">
        <f aca="false">IF($C2889="","",IF(商品マスタ!$P2888="","理論",商品マスタ!$P2888))</f>
        <v/>
      </c>
      <c r="G2889" s="17" t="str">
        <f aca="false">IF($C2889="","",N(商品マスタ!$H2888))</f>
        <v/>
      </c>
      <c r="H2889" s="14"/>
      <c r="I2889" s="17" t="str">
        <f aca="false">IF($C2889="","",N($H2889)*N(商品マスタ!$N2888))</f>
        <v/>
      </c>
      <c r="J2889" s="17" t="str">
        <f aca="false">IF($C2889="","",N($I2889)-N($G2889))</f>
        <v/>
      </c>
      <c r="K2889" s="37" t="str">
        <f aca="false">IF($C2889="","",N(商品マスタ!$I2888))</f>
        <v/>
      </c>
      <c r="L2889" s="17" t="str">
        <f aca="false">IF($C2889="","",MAX(1,N(商品マスタ!$J2888)))</f>
        <v/>
      </c>
      <c r="M2889" s="38" t="str">
        <f aca="false">IF($C2889="","",N(TOP!$C$16)*N($K2889))</f>
        <v/>
      </c>
      <c r="N2889" s="17" t="str">
        <f aca="false">IF($C2889="","",ROUNDUP(N($M2889)/N($L2889),0))</f>
        <v/>
      </c>
      <c r="O2889" s="17" t="str">
        <f aca="false">IF($C2889="","",N(商品マスタ!$R2888))</f>
        <v/>
      </c>
      <c r="P2889" s="17" t="str">
        <f aca="false">IF($C2889="","",IF($F2889="理論",(N($O2889)+N($N2889))-N($G2889),(N($O2889)+N($N2889))-N($I2889)))</f>
        <v/>
      </c>
      <c r="Q2889" s="17" t="str">
        <f aca="false">IF($C2889="","",MAX(1,N(商品マスタ!$K2888)))</f>
        <v/>
      </c>
      <c r="R2889" s="39" t="str">
        <f aca="false">IF($C2889="","",IF(N($P2889)/N($Q2889)&lt;=0,"",ROUNDUP(N($P2889)/N($Q2889),0)))</f>
        <v/>
      </c>
      <c r="S2889" s="14"/>
      <c r="T2889" s="40" t="str">
        <f aca="false">IF($C2889="","",N(商品マスタ!$M2888))</f>
        <v/>
      </c>
      <c r="U2889" s="40" t="str">
        <f aca="false">IF($S2889="","",N($S2889)*N($T2889))</f>
        <v/>
      </c>
      <c r="V2889" s="18"/>
    </row>
    <row r="2890" customFormat="false" ht="15" hidden="false" customHeight="false" outlineLevel="0" collapsed="false">
      <c r="B2890" s="12" t="n">
        <v>2884</v>
      </c>
      <c r="C2890" s="36" t="str">
        <f aca="false">IF(商品マスタ!$C2889="","",商品マスタ!$C2889)</f>
        <v/>
      </c>
      <c r="D2890" s="12" t="str">
        <f aca="false">IF($C2890="","",商品マスタ!$D2889)</f>
        <v/>
      </c>
      <c r="E2890" s="12" t="str">
        <f aca="false">IF($C2890="","",商品マスタ!$G2889)</f>
        <v/>
      </c>
      <c r="F2890" s="12" t="str">
        <f aca="false">IF($C2890="","",IF(商品マスタ!$P2889="","理論",商品マスタ!$P2889))</f>
        <v/>
      </c>
      <c r="G2890" s="17" t="str">
        <f aca="false">IF($C2890="","",N(商品マスタ!$H2889))</f>
        <v/>
      </c>
      <c r="H2890" s="14"/>
      <c r="I2890" s="17" t="str">
        <f aca="false">IF($C2890="","",N($H2890)*N(商品マスタ!$N2889))</f>
        <v/>
      </c>
      <c r="J2890" s="17" t="str">
        <f aca="false">IF($C2890="","",N($I2890)-N($G2890))</f>
        <v/>
      </c>
      <c r="K2890" s="37" t="str">
        <f aca="false">IF($C2890="","",N(商品マスタ!$I2889))</f>
        <v/>
      </c>
      <c r="L2890" s="17" t="str">
        <f aca="false">IF($C2890="","",MAX(1,N(商品マスタ!$J2889)))</f>
        <v/>
      </c>
      <c r="M2890" s="38" t="str">
        <f aca="false">IF($C2890="","",N(TOP!$C$16)*N($K2890))</f>
        <v/>
      </c>
      <c r="N2890" s="17" t="str">
        <f aca="false">IF($C2890="","",ROUNDUP(N($M2890)/N($L2890),0))</f>
        <v/>
      </c>
      <c r="O2890" s="17" t="str">
        <f aca="false">IF($C2890="","",N(商品マスタ!$R2889))</f>
        <v/>
      </c>
      <c r="P2890" s="17" t="str">
        <f aca="false">IF($C2890="","",IF($F2890="理論",(N($O2890)+N($N2890))-N($G2890),(N($O2890)+N($N2890))-N($I2890)))</f>
        <v/>
      </c>
      <c r="Q2890" s="17" t="str">
        <f aca="false">IF($C2890="","",MAX(1,N(商品マスタ!$K2889)))</f>
        <v/>
      </c>
      <c r="R2890" s="39" t="str">
        <f aca="false">IF($C2890="","",IF(N($P2890)/N($Q2890)&lt;=0,"",ROUNDUP(N($P2890)/N($Q2890),0)))</f>
        <v/>
      </c>
      <c r="S2890" s="14"/>
      <c r="T2890" s="40" t="str">
        <f aca="false">IF($C2890="","",N(商品マスタ!$M2889))</f>
        <v/>
      </c>
      <c r="U2890" s="40" t="str">
        <f aca="false">IF($S2890="","",N($S2890)*N($T2890))</f>
        <v/>
      </c>
      <c r="V2890" s="18"/>
    </row>
    <row r="2891" customFormat="false" ht="15" hidden="false" customHeight="false" outlineLevel="0" collapsed="false">
      <c r="B2891" s="12" t="n">
        <v>2885</v>
      </c>
      <c r="C2891" s="36" t="str">
        <f aca="false">IF(商品マスタ!$C2890="","",商品マスタ!$C2890)</f>
        <v/>
      </c>
      <c r="D2891" s="12" t="str">
        <f aca="false">IF($C2891="","",商品マスタ!$D2890)</f>
        <v/>
      </c>
      <c r="E2891" s="12" t="str">
        <f aca="false">IF($C2891="","",商品マスタ!$G2890)</f>
        <v/>
      </c>
      <c r="F2891" s="12" t="str">
        <f aca="false">IF($C2891="","",IF(商品マスタ!$P2890="","理論",商品マスタ!$P2890))</f>
        <v/>
      </c>
      <c r="G2891" s="17" t="str">
        <f aca="false">IF($C2891="","",N(商品マスタ!$H2890))</f>
        <v/>
      </c>
      <c r="H2891" s="14"/>
      <c r="I2891" s="17" t="str">
        <f aca="false">IF($C2891="","",N($H2891)*N(商品マスタ!$N2890))</f>
        <v/>
      </c>
      <c r="J2891" s="17" t="str">
        <f aca="false">IF($C2891="","",N($I2891)-N($G2891))</f>
        <v/>
      </c>
      <c r="K2891" s="37" t="str">
        <f aca="false">IF($C2891="","",N(商品マスタ!$I2890))</f>
        <v/>
      </c>
      <c r="L2891" s="17" t="str">
        <f aca="false">IF($C2891="","",MAX(1,N(商品マスタ!$J2890)))</f>
        <v/>
      </c>
      <c r="M2891" s="38" t="str">
        <f aca="false">IF($C2891="","",N(TOP!$C$16)*N($K2891))</f>
        <v/>
      </c>
      <c r="N2891" s="17" t="str">
        <f aca="false">IF($C2891="","",ROUNDUP(N($M2891)/N($L2891),0))</f>
        <v/>
      </c>
      <c r="O2891" s="17" t="str">
        <f aca="false">IF($C2891="","",N(商品マスタ!$R2890))</f>
        <v/>
      </c>
      <c r="P2891" s="17" t="str">
        <f aca="false">IF($C2891="","",IF($F2891="理論",(N($O2891)+N($N2891))-N($G2891),(N($O2891)+N($N2891))-N($I2891)))</f>
        <v/>
      </c>
      <c r="Q2891" s="17" t="str">
        <f aca="false">IF($C2891="","",MAX(1,N(商品マスタ!$K2890)))</f>
        <v/>
      </c>
      <c r="R2891" s="39" t="str">
        <f aca="false">IF($C2891="","",IF(N($P2891)/N($Q2891)&lt;=0,"",ROUNDUP(N($P2891)/N($Q2891),0)))</f>
        <v/>
      </c>
      <c r="S2891" s="14"/>
      <c r="T2891" s="40" t="str">
        <f aca="false">IF($C2891="","",N(商品マスタ!$M2890))</f>
        <v/>
      </c>
      <c r="U2891" s="40" t="str">
        <f aca="false">IF($S2891="","",N($S2891)*N($T2891))</f>
        <v/>
      </c>
      <c r="V2891" s="18"/>
    </row>
    <row r="2892" customFormat="false" ht="15" hidden="false" customHeight="false" outlineLevel="0" collapsed="false">
      <c r="B2892" s="12" t="n">
        <v>2886</v>
      </c>
      <c r="C2892" s="36" t="str">
        <f aca="false">IF(商品マスタ!$C2891="","",商品マスタ!$C2891)</f>
        <v/>
      </c>
      <c r="D2892" s="12" t="str">
        <f aca="false">IF($C2892="","",商品マスタ!$D2891)</f>
        <v/>
      </c>
      <c r="E2892" s="12" t="str">
        <f aca="false">IF($C2892="","",商品マスタ!$G2891)</f>
        <v/>
      </c>
      <c r="F2892" s="12" t="str">
        <f aca="false">IF($C2892="","",IF(商品マスタ!$P2891="","理論",商品マスタ!$P2891))</f>
        <v/>
      </c>
      <c r="G2892" s="17" t="str">
        <f aca="false">IF($C2892="","",N(商品マスタ!$H2891))</f>
        <v/>
      </c>
      <c r="H2892" s="14"/>
      <c r="I2892" s="17" t="str">
        <f aca="false">IF($C2892="","",N($H2892)*N(商品マスタ!$N2891))</f>
        <v/>
      </c>
      <c r="J2892" s="17" t="str">
        <f aca="false">IF($C2892="","",N($I2892)-N($G2892))</f>
        <v/>
      </c>
      <c r="K2892" s="37" t="str">
        <f aca="false">IF($C2892="","",N(商品マスタ!$I2891))</f>
        <v/>
      </c>
      <c r="L2892" s="17" t="str">
        <f aca="false">IF($C2892="","",MAX(1,N(商品マスタ!$J2891)))</f>
        <v/>
      </c>
      <c r="M2892" s="38" t="str">
        <f aca="false">IF($C2892="","",N(TOP!$C$16)*N($K2892))</f>
        <v/>
      </c>
      <c r="N2892" s="17" t="str">
        <f aca="false">IF($C2892="","",ROUNDUP(N($M2892)/N($L2892),0))</f>
        <v/>
      </c>
      <c r="O2892" s="17" t="str">
        <f aca="false">IF($C2892="","",N(商品マスタ!$R2891))</f>
        <v/>
      </c>
      <c r="P2892" s="17" t="str">
        <f aca="false">IF($C2892="","",IF($F2892="理論",(N($O2892)+N($N2892))-N($G2892),(N($O2892)+N($N2892))-N($I2892)))</f>
        <v/>
      </c>
      <c r="Q2892" s="17" t="str">
        <f aca="false">IF($C2892="","",MAX(1,N(商品マスタ!$K2891)))</f>
        <v/>
      </c>
      <c r="R2892" s="39" t="str">
        <f aca="false">IF($C2892="","",IF(N($P2892)/N($Q2892)&lt;=0,"",ROUNDUP(N($P2892)/N($Q2892),0)))</f>
        <v/>
      </c>
      <c r="S2892" s="14"/>
      <c r="T2892" s="40" t="str">
        <f aca="false">IF($C2892="","",N(商品マスタ!$M2891))</f>
        <v/>
      </c>
      <c r="U2892" s="40" t="str">
        <f aca="false">IF($S2892="","",N($S2892)*N($T2892))</f>
        <v/>
      </c>
      <c r="V2892" s="18"/>
    </row>
    <row r="2893" customFormat="false" ht="15" hidden="false" customHeight="false" outlineLevel="0" collapsed="false">
      <c r="B2893" s="12" t="n">
        <v>2887</v>
      </c>
      <c r="C2893" s="36" t="str">
        <f aca="false">IF(商品マスタ!$C2892="","",商品マスタ!$C2892)</f>
        <v/>
      </c>
      <c r="D2893" s="12" t="str">
        <f aca="false">IF($C2893="","",商品マスタ!$D2892)</f>
        <v/>
      </c>
      <c r="E2893" s="12" t="str">
        <f aca="false">IF($C2893="","",商品マスタ!$G2892)</f>
        <v/>
      </c>
      <c r="F2893" s="12" t="str">
        <f aca="false">IF($C2893="","",IF(商品マスタ!$P2892="","理論",商品マスタ!$P2892))</f>
        <v/>
      </c>
      <c r="G2893" s="17" t="str">
        <f aca="false">IF($C2893="","",N(商品マスタ!$H2892))</f>
        <v/>
      </c>
      <c r="H2893" s="14"/>
      <c r="I2893" s="17" t="str">
        <f aca="false">IF($C2893="","",N($H2893)*N(商品マスタ!$N2892))</f>
        <v/>
      </c>
      <c r="J2893" s="17" t="str">
        <f aca="false">IF($C2893="","",N($I2893)-N($G2893))</f>
        <v/>
      </c>
      <c r="K2893" s="37" t="str">
        <f aca="false">IF($C2893="","",N(商品マスタ!$I2892))</f>
        <v/>
      </c>
      <c r="L2893" s="17" t="str">
        <f aca="false">IF($C2893="","",MAX(1,N(商品マスタ!$J2892)))</f>
        <v/>
      </c>
      <c r="M2893" s="38" t="str">
        <f aca="false">IF($C2893="","",N(TOP!$C$16)*N($K2893))</f>
        <v/>
      </c>
      <c r="N2893" s="17" t="str">
        <f aca="false">IF($C2893="","",ROUNDUP(N($M2893)/N($L2893),0))</f>
        <v/>
      </c>
      <c r="O2893" s="17" t="str">
        <f aca="false">IF($C2893="","",N(商品マスタ!$R2892))</f>
        <v/>
      </c>
      <c r="P2893" s="17" t="str">
        <f aca="false">IF($C2893="","",IF($F2893="理論",(N($O2893)+N($N2893))-N($G2893),(N($O2893)+N($N2893))-N($I2893)))</f>
        <v/>
      </c>
      <c r="Q2893" s="17" t="str">
        <f aca="false">IF($C2893="","",MAX(1,N(商品マスタ!$K2892)))</f>
        <v/>
      </c>
      <c r="R2893" s="39" t="str">
        <f aca="false">IF($C2893="","",IF(N($P2893)/N($Q2893)&lt;=0,"",ROUNDUP(N($P2893)/N($Q2893),0)))</f>
        <v/>
      </c>
      <c r="S2893" s="14"/>
      <c r="T2893" s="40" t="str">
        <f aca="false">IF($C2893="","",N(商品マスタ!$M2892))</f>
        <v/>
      </c>
      <c r="U2893" s="40" t="str">
        <f aca="false">IF($S2893="","",N($S2893)*N($T2893))</f>
        <v/>
      </c>
      <c r="V2893" s="18"/>
    </row>
    <row r="2894" customFormat="false" ht="15" hidden="false" customHeight="false" outlineLevel="0" collapsed="false">
      <c r="B2894" s="12" t="n">
        <v>2888</v>
      </c>
      <c r="C2894" s="36" t="str">
        <f aca="false">IF(商品マスタ!$C2893="","",商品マスタ!$C2893)</f>
        <v/>
      </c>
      <c r="D2894" s="12" t="str">
        <f aca="false">IF($C2894="","",商品マスタ!$D2893)</f>
        <v/>
      </c>
      <c r="E2894" s="12" t="str">
        <f aca="false">IF($C2894="","",商品マスタ!$G2893)</f>
        <v/>
      </c>
      <c r="F2894" s="12" t="str">
        <f aca="false">IF($C2894="","",IF(商品マスタ!$P2893="","理論",商品マスタ!$P2893))</f>
        <v/>
      </c>
      <c r="G2894" s="17" t="str">
        <f aca="false">IF($C2894="","",N(商品マスタ!$H2893))</f>
        <v/>
      </c>
      <c r="H2894" s="14"/>
      <c r="I2894" s="17" t="str">
        <f aca="false">IF($C2894="","",N($H2894)*N(商品マスタ!$N2893))</f>
        <v/>
      </c>
      <c r="J2894" s="17" t="str">
        <f aca="false">IF($C2894="","",N($I2894)-N($G2894))</f>
        <v/>
      </c>
      <c r="K2894" s="37" t="str">
        <f aca="false">IF($C2894="","",N(商品マスタ!$I2893))</f>
        <v/>
      </c>
      <c r="L2894" s="17" t="str">
        <f aca="false">IF($C2894="","",MAX(1,N(商品マスタ!$J2893)))</f>
        <v/>
      </c>
      <c r="M2894" s="38" t="str">
        <f aca="false">IF($C2894="","",N(TOP!$C$16)*N($K2894))</f>
        <v/>
      </c>
      <c r="N2894" s="17" t="str">
        <f aca="false">IF($C2894="","",ROUNDUP(N($M2894)/N($L2894),0))</f>
        <v/>
      </c>
      <c r="O2894" s="17" t="str">
        <f aca="false">IF($C2894="","",N(商品マスタ!$R2893))</f>
        <v/>
      </c>
      <c r="P2894" s="17" t="str">
        <f aca="false">IF($C2894="","",IF($F2894="理論",(N($O2894)+N($N2894))-N($G2894),(N($O2894)+N($N2894))-N($I2894)))</f>
        <v/>
      </c>
      <c r="Q2894" s="17" t="str">
        <f aca="false">IF($C2894="","",MAX(1,N(商品マスタ!$K2893)))</f>
        <v/>
      </c>
      <c r="R2894" s="39" t="str">
        <f aca="false">IF($C2894="","",IF(N($P2894)/N($Q2894)&lt;=0,"",ROUNDUP(N($P2894)/N($Q2894),0)))</f>
        <v/>
      </c>
      <c r="S2894" s="14"/>
      <c r="T2894" s="40" t="str">
        <f aca="false">IF($C2894="","",N(商品マスタ!$M2893))</f>
        <v/>
      </c>
      <c r="U2894" s="40" t="str">
        <f aca="false">IF($S2894="","",N($S2894)*N($T2894))</f>
        <v/>
      </c>
      <c r="V2894" s="18"/>
    </row>
    <row r="2895" customFormat="false" ht="15" hidden="false" customHeight="false" outlineLevel="0" collapsed="false">
      <c r="B2895" s="12" t="n">
        <v>2889</v>
      </c>
      <c r="C2895" s="36" t="str">
        <f aca="false">IF(商品マスタ!$C2894="","",商品マスタ!$C2894)</f>
        <v/>
      </c>
      <c r="D2895" s="12" t="str">
        <f aca="false">IF($C2895="","",商品マスタ!$D2894)</f>
        <v/>
      </c>
      <c r="E2895" s="12" t="str">
        <f aca="false">IF($C2895="","",商品マスタ!$G2894)</f>
        <v/>
      </c>
      <c r="F2895" s="12" t="str">
        <f aca="false">IF($C2895="","",IF(商品マスタ!$P2894="","理論",商品マスタ!$P2894))</f>
        <v/>
      </c>
      <c r="G2895" s="17" t="str">
        <f aca="false">IF($C2895="","",N(商品マスタ!$H2894))</f>
        <v/>
      </c>
      <c r="H2895" s="14"/>
      <c r="I2895" s="17" t="str">
        <f aca="false">IF($C2895="","",N($H2895)*N(商品マスタ!$N2894))</f>
        <v/>
      </c>
      <c r="J2895" s="17" t="str">
        <f aca="false">IF($C2895="","",N($I2895)-N($G2895))</f>
        <v/>
      </c>
      <c r="K2895" s="37" t="str">
        <f aca="false">IF($C2895="","",N(商品マスタ!$I2894))</f>
        <v/>
      </c>
      <c r="L2895" s="17" t="str">
        <f aca="false">IF($C2895="","",MAX(1,N(商品マスタ!$J2894)))</f>
        <v/>
      </c>
      <c r="M2895" s="38" t="str">
        <f aca="false">IF($C2895="","",N(TOP!$C$16)*N($K2895))</f>
        <v/>
      </c>
      <c r="N2895" s="17" t="str">
        <f aca="false">IF($C2895="","",ROUNDUP(N($M2895)/N($L2895),0))</f>
        <v/>
      </c>
      <c r="O2895" s="17" t="str">
        <f aca="false">IF($C2895="","",N(商品マスタ!$R2894))</f>
        <v/>
      </c>
      <c r="P2895" s="17" t="str">
        <f aca="false">IF($C2895="","",IF($F2895="理論",(N($O2895)+N($N2895))-N($G2895),(N($O2895)+N($N2895))-N($I2895)))</f>
        <v/>
      </c>
      <c r="Q2895" s="17" t="str">
        <f aca="false">IF($C2895="","",MAX(1,N(商品マスタ!$K2894)))</f>
        <v/>
      </c>
      <c r="R2895" s="39" t="str">
        <f aca="false">IF($C2895="","",IF(N($P2895)/N($Q2895)&lt;=0,"",ROUNDUP(N($P2895)/N($Q2895),0)))</f>
        <v/>
      </c>
      <c r="S2895" s="14"/>
      <c r="T2895" s="40" t="str">
        <f aca="false">IF($C2895="","",N(商品マスタ!$M2894))</f>
        <v/>
      </c>
      <c r="U2895" s="40" t="str">
        <f aca="false">IF($S2895="","",N($S2895)*N($T2895))</f>
        <v/>
      </c>
      <c r="V2895" s="18"/>
    </row>
    <row r="2896" customFormat="false" ht="15" hidden="false" customHeight="false" outlineLevel="0" collapsed="false">
      <c r="B2896" s="12" t="n">
        <v>2890</v>
      </c>
      <c r="C2896" s="36" t="str">
        <f aca="false">IF(商品マスタ!$C2895="","",商品マスタ!$C2895)</f>
        <v/>
      </c>
      <c r="D2896" s="12" t="str">
        <f aca="false">IF($C2896="","",商品マスタ!$D2895)</f>
        <v/>
      </c>
      <c r="E2896" s="12" t="str">
        <f aca="false">IF($C2896="","",商品マスタ!$G2895)</f>
        <v/>
      </c>
      <c r="F2896" s="12" t="str">
        <f aca="false">IF($C2896="","",IF(商品マスタ!$P2895="","理論",商品マスタ!$P2895))</f>
        <v/>
      </c>
      <c r="G2896" s="17" t="str">
        <f aca="false">IF($C2896="","",N(商品マスタ!$H2895))</f>
        <v/>
      </c>
      <c r="H2896" s="14"/>
      <c r="I2896" s="17" t="str">
        <f aca="false">IF($C2896="","",N($H2896)*N(商品マスタ!$N2895))</f>
        <v/>
      </c>
      <c r="J2896" s="17" t="str">
        <f aca="false">IF($C2896="","",N($I2896)-N($G2896))</f>
        <v/>
      </c>
      <c r="K2896" s="37" t="str">
        <f aca="false">IF($C2896="","",N(商品マスタ!$I2895))</f>
        <v/>
      </c>
      <c r="L2896" s="17" t="str">
        <f aca="false">IF($C2896="","",MAX(1,N(商品マスタ!$J2895)))</f>
        <v/>
      </c>
      <c r="M2896" s="38" t="str">
        <f aca="false">IF($C2896="","",N(TOP!$C$16)*N($K2896))</f>
        <v/>
      </c>
      <c r="N2896" s="17" t="str">
        <f aca="false">IF($C2896="","",ROUNDUP(N($M2896)/N($L2896),0))</f>
        <v/>
      </c>
      <c r="O2896" s="17" t="str">
        <f aca="false">IF($C2896="","",N(商品マスタ!$R2895))</f>
        <v/>
      </c>
      <c r="P2896" s="17" t="str">
        <f aca="false">IF($C2896="","",IF($F2896="理論",(N($O2896)+N($N2896))-N($G2896),(N($O2896)+N($N2896))-N($I2896)))</f>
        <v/>
      </c>
      <c r="Q2896" s="17" t="str">
        <f aca="false">IF($C2896="","",MAX(1,N(商品マスタ!$K2895)))</f>
        <v/>
      </c>
      <c r="R2896" s="39" t="str">
        <f aca="false">IF($C2896="","",IF(N($P2896)/N($Q2896)&lt;=0,"",ROUNDUP(N($P2896)/N($Q2896),0)))</f>
        <v/>
      </c>
      <c r="S2896" s="14"/>
      <c r="T2896" s="40" t="str">
        <f aca="false">IF($C2896="","",N(商品マスタ!$M2895))</f>
        <v/>
      </c>
      <c r="U2896" s="40" t="str">
        <f aca="false">IF($S2896="","",N($S2896)*N($T2896))</f>
        <v/>
      </c>
      <c r="V2896" s="18"/>
    </row>
    <row r="2897" customFormat="false" ht="15" hidden="false" customHeight="false" outlineLevel="0" collapsed="false">
      <c r="B2897" s="12" t="n">
        <v>2891</v>
      </c>
      <c r="C2897" s="36" t="str">
        <f aca="false">IF(商品マスタ!$C2896="","",商品マスタ!$C2896)</f>
        <v/>
      </c>
      <c r="D2897" s="12" t="str">
        <f aca="false">IF($C2897="","",商品マスタ!$D2896)</f>
        <v/>
      </c>
      <c r="E2897" s="12" t="str">
        <f aca="false">IF($C2897="","",商品マスタ!$G2896)</f>
        <v/>
      </c>
      <c r="F2897" s="12" t="str">
        <f aca="false">IF($C2897="","",IF(商品マスタ!$P2896="","理論",商品マスタ!$P2896))</f>
        <v/>
      </c>
      <c r="G2897" s="17" t="str">
        <f aca="false">IF($C2897="","",N(商品マスタ!$H2896))</f>
        <v/>
      </c>
      <c r="H2897" s="14"/>
      <c r="I2897" s="17" t="str">
        <f aca="false">IF($C2897="","",N($H2897)*N(商品マスタ!$N2896))</f>
        <v/>
      </c>
      <c r="J2897" s="17" t="str">
        <f aca="false">IF($C2897="","",N($I2897)-N($G2897))</f>
        <v/>
      </c>
      <c r="K2897" s="37" t="str">
        <f aca="false">IF($C2897="","",N(商品マスタ!$I2896))</f>
        <v/>
      </c>
      <c r="L2897" s="17" t="str">
        <f aca="false">IF($C2897="","",MAX(1,N(商品マスタ!$J2896)))</f>
        <v/>
      </c>
      <c r="M2897" s="38" t="str">
        <f aca="false">IF($C2897="","",N(TOP!$C$16)*N($K2897))</f>
        <v/>
      </c>
      <c r="N2897" s="17" t="str">
        <f aca="false">IF($C2897="","",ROUNDUP(N($M2897)/N($L2897),0))</f>
        <v/>
      </c>
      <c r="O2897" s="17" t="str">
        <f aca="false">IF($C2897="","",N(商品マスタ!$R2896))</f>
        <v/>
      </c>
      <c r="P2897" s="17" t="str">
        <f aca="false">IF($C2897="","",IF($F2897="理論",(N($O2897)+N($N2897))-N($G2897),(N($O2897)+N($N2897))-N($I2897)))</f>
        <v/>
      </c>
      <c r="Q2897" s="17" t="str">
        <f aca="false">IF($C2897="","",MAX(1,N(商品マスタ!$K2896)))</f>
        <v/>
      </c>
      <c r="R2897" s="39" t="str">
        <f aca="false">IF($C2897="","",IF(N($P2897)/N($Q2897)&lt;=0,"",ROUNDUP(N($P2897)/N($Q2897),0)))</f>
        <v/>
      </c>
      <c r="S2897" s="14"/>
      <c r="T2897" s="40" t="str">
        <f aca="false">IF($C2897="","",N(商品マスタ!$M2896))</f>
        <v/>
      </c>
      <c r="U2897" s="40" t="str">
        <f aca="false">IF($S2897="","",N($S2897)*N($T2897))</f>
        <v/>
      </c>
      <c r="V2897" s="18"/>
    </row>
    <row r="2898" customFormat="false" ht="15" hidden="false" customHeight="false" outlineLevel="0" collapsed="false">
      <c r="B2898" s="12" t="n">
        <v>2892</v>
      </c>
      <c r="C2898" s="36" t="str">
        <f aca="false">IF(商品マスタ!$C2897="","",商品マスタ!$C2897)</f>
        <v/>
      </c>
      <c r="D2898" s="12" t="str">
        <f aca="false">IF($C2898="","",商品マスタ!$D2897)</f>
        <v/>
      </c>
      <c r="E2898" s="12" t="str">
        <f aca="false">IF($C2898="","",商品マスタ!$G2897)</f>
        <v/>
      </c>
      <c r="F2898" s="12" t="str">
        <f aca="false">IF($C2898="","",IF(商品マスタ!$P2897="","理論",商品マスタ!$P2897))</f>
        <v/>
      </c>
      <c r="G2898" s="17" t="str">
        <f aca="false">IF($C2898="","",N(商品マスタ!$H2897))</f>
        <v/>
      </c>
      <c r="H2898" s="14"/>
      <c r="I2898" s="17" t="str">
        <f aca="false">IF($C2898="","",N($H2898)*N(商品マスタ!$N2897))</f>
        <v/>
      </c>
      <c r="J2898" s="17" t="str">
        <f aca="false">IF($C2898="","",N($I2898)-N($G2898))</f>
        <v/>
      </c>
      <c r="K2898" s="37" t="str">
        <f aca="false">IF($C2898="","",N(商品マスタ!$I2897))</f>
        <v/>
      </c>
      <c r="L2898" s="17" t="str">
        <f aca="false">IF($C2898="","",MAX(1,N(商品マスタ!$J2897)))</f>
        <v/>
      </c>
      <c r="M2898" s="38" t="str">
        <f aca="false">IF($C2898="","",N(TOP!$C$16)*N($K2898))</f>
        <v/>
      </c>
      <c r="N2898" s="17" t="str">
        <f aca="false">IF($C2898="","",ROUNDUP(N($M2898)/N($L2898),0))</f>
        <v/>
      </c>
      <c r="O2898" s="17" t="str">
        <f aca="false">IF($C2898="","",N(商品マスタ!$R2897))</f>
        <v/>
      </c>
      <c r="P2898" s="17" t="str">
        <f aca="false">IF($C2898="","",IF($F2898="理論",(N($O2898)+N($N2898))-N($G2898),(N($O2898)+N($N2898))-N($I2898)))</f>
        <v/>
      </c>
      <c r="Q2898" s="17" t="str">
        <f aca="false">IF($C2898="","",MAX(1,N(商品マスタ!$K2897)))</f>
        <v/>
      </c>
      <c r="R2898" s="39" t="str">
        <f aca="false">IF($C2898="","",IF(N($P2898)/N($Q2898)&lt;=0,"",ROUNDUP(N($P2898)/N($Q2898),0)))</f>
        <v/>
      </c>
      <c r="S2898" s="14"/>
      <c r="T2898" s="40" t="str">
        <f aca="false">IF($C2898="","",N(商品マスタ!$M2897))</f>
        <v/>
      </c>
      <c r="U2898" s="40" t="str">
        <f aca="false">IF($S2898="","",N($S2898)*N($T2898))</f>
        <v/>
      </c>
      <c r="V2898" s="18"/>
    </row>
    <row r="2899" customFormat="false" ht="15" hidden="false" customHeight="false" outlineLevel="0" collapsed="false">
      <c r="B2899" s="12" t="n">
        <v>2893</v>
      </c>
      <c r="C2899" s="36" t="str">
        <f aca="false">IF(商品マスタ!$C2898="","",商品マスタ!$C2898)</f>
        <v/>
      </c>
      <c r="D2899" s="12" t="str">
        <f aca="false">IF($C2899="","",商品マスタ!$D2898)</f>
        <v/>
      </c>
      <c r="E2899" s="12" t="str">
        <f aca="false">IF($C2899="","",商品マスタ!$G2898)</f>
        <v/>
      </c>
      <c r="F2899" s="12" t="str">
        <f aca="false">IF($C2899="","",IF(商品マスタ!$P2898="","理論",商品マスタ!$P2898))</f>
        <v/>
      </c>
      <c r="G2899" s="17" t="str">
        <f aca="false">IF($C2899="","",N(商品マスタ!$H2898))</f>
        <v/>
      </c>
      <c r="H2899" s="14"/>
      <c r="I2899" s="17" t="str">
        <f aca="false">IF($C2899="","",N($H2899)*N(商品マスタ!$N2898))</f>
        <v/>
      </c>
      <c r="J2899" s="17" t="str">
        <f aca="false">IF($C2899="","",N($I2899)-N($G2899))</f>
        <v/>
      </c>
      <c r="K2899" s="37" t="str">
        <f aca="false">IF($C2899="","",N(商品マスタ!$I2898))</f>
        <v/>
      </c>
      <c r="L2899" s="17" t="str">
        <f aca="false">IF($C2899="","",MAX(1,N(商品マスタ!$J2898)))</f>
        <v/>
      </c>
      <c r="M2899" s="38" t="str">
        <f aca="false">IF($C2899="","",N(TOP!$C$16)*N($K2899))</f>
        <v/>
      </c>
      <c r="N2899" s="17" t="str">
        <f aca="false">IF($C2899="","",ROUNDUP(N($M2899)/N($L2899),0))</f>
        <v/>
      </c>
      <c r="O2899" s="17" t="str">
        <f aca="false">IF($C2899="","",N(商品マスタ!$R2898))</f>
        <v/>
      </c>
      <c r="P2899" s="17" t="str">
        <f aca="false">IF($C2899="","",IF($F2899="理論",(N($O2899)+N($N2899))-N($G2899),(N($O2899)+N($N2899))-N($I2899)))</f>
        <v/>
      </c>
      <c r="Q2899" s="17" t="str">
        <f aca="false">IF($C2899="","",MAX(1,N(商品マスタ!$K2898)))</f>
        <v/>
      </c>
      <c r="R2899" s="39" t="str">
        <f aca="false">IF($C2899="","",IF(N($P2899)/N($Q2899)&lt;=0,"",ROUNDUP(N($P2899)/N($Q2899),0)))</f>
        <v/>
      </c>
      <c r="S2899" s="14"/>
      <c r="T2899" s="40" t="str">
        <f aca="false">IF($C2899="","",N(商品マスタ!$M2898))</f>
        <v/>
      </c>
      <c r="U2899" s="40" t="str">
        <f aca="false">IF($S2899="","",N($S2899)*N($T2899))</f>
        <v/>
      </c>
      <c r="V2899" s="18"/>
    </row>
    <row r="2900" customFormat="false" ht="15" hidden="false" customHeight="false" outlineLevel="0" collapsed="false">
      <c r="B2900" s="12" t="n">
        <v>2894</v>
      </c>
      <c r="C2900" s="36" t="str">
        <f aca="false">IF(商品マスタ!$C2899="","",商品マスタ!$C2899)</f>
        <v/>
      </c>
      <c r="D2900" s="12" t="str">
        <f aca="false">IF($C2900="","",商品マスタ!$D2899)</f>
        <v/>
      </c>
      <c r="E2900" s="12" t="str">
        <f aca="false">IF($C2900="","",商品マスタ!$G2899)</f>
        <v/>
      </c>
      <c r="F2900" s="12" t="str">
        <f aca="false">IF($C2900="","",IF(商品マスタ!$P2899="","理論",商品マスタ!$P2899))</f>
        <v/>
      </c>
      <c r="G2900" s="17" t="str">
        <f aca="false">IF($C2900="","",N(商品マスタ!$H2899))</f>
        <v/>
      </c>
      <c r="H2900" s="14"/>
      <c r="I2900" s="17" t="str">
        <f aca="false">IF($C2900="","",N($H2900)*N(商品マスタ!$N2899))</f>
        <v/>
      </c>
      <c r="J2900" s="17" t="str">
        <f aca="false">IF($C2900="","",N($I2900)-N($G2900))</f>
        <v/>
      </c>
      <c r="K2900" s="37" t="str">
        <f aca="false">IF($C2900="","",N(商品マスタ!$I2899))</f>
        <v/>
      </c>
      <c r="L2900" s="17" t="str">
        <f aca="false">IF($C2900="","",MAX(1,N(商品マスタ!$J2899)))</f>
        <v/>
      </c>
      <c r="M2900" s="38" t="str">
        <f aca="false">IF($C2900="","",N(TOP!$C$16)*N($K2900))</f>
        <v/>
      </c>
      <c r="N2900" s="17" t="str">
        <f aca="false">IF($C2900="","",ROUNDUP(N($M2900)/N($L2900),0))</f>
        <v/>
      </c>
      <c r="O2900" s="17" t="str">
        <f aca="false">IF($C2900="","",N(商品マスタ!$R2899))</f>
        <v/>
      </c>
      <c r="P2900" s="17" t="str">
        <f aca="false">IF($C2900="","",IF($F2900="理論",(N($O2900)+N($N2900))-N($G2900),(N($O2900)+N($N2900))-N($I2900)))</f>
        <v/>
      </c>
      <c r="Q2900" s="17" t="str">
        <f aca="false">IF($C2900="","",MAX(1,N(商品マスタ!$K2899)))</f>
        <v/>
      </c>
      <c r="R2900" s="39" t="str">
        <f aca="false">IF($C2900="","",IF(N($P2900)/N($Q2900)&lt;=0,"",ROUNDUP(N($P2900)/N($Q2900),0)))</f>
        <v/>
      </c>
      <c r="S2900" s="14"/>
      <c r="T2900" s="40" t="str">
        <f aca="false">IF($C2900="","",N(商品マスタ!$M2899))</f>
        <v/>
      </c>
      <c r="U2900" s="40" t="str">
        <f aca="false">IF($S2900="","",N($S2900)*N($T2900))</f>
        <v/>
      </c>
      <c r="V2900" s="18"/>
    </row>
    <row r="2901" customFormat="false" ht="15" hidden="false" customHeight="false" outlineLevel="0" collapsed="false">
      <c r="B2901" s="12" t="n">
        <v>2895</v>
      </c>
      <c r="C2901" s="36" t="str">
        <f aca="false">IF(商品マスタ!$C2900="","",商品マスタ!$C2900)</f>
        <v/>
      </c>
      <c r="D2901" s="12" t="str">
        <f aca="false">IF($C2901="","",商品マスタ!$D2900)</f>
        <v/>
      </c>
      <c r="E2901" s="12" t="str">
        <f aca="false">IF($C2901="","",商品マスタ!$G2900)</f>
        <v/>
      </c>
      <c r="F2901" s="12" t="str">
        <f aca="false">IF($C2901="","",IF(商品マスタ!$P2900="","理論",商品マスタ!$P2900))</f>
        <v/>
      </c>
      <c r="G2901" s="17" t="str">
        <f aca="false">IF($C2901="","",N(商品マスタ!$H2900))</f>
        <v/>
      </c>
      <c r="H2901" s="14"/>
      <c r="I2901" s="17" t="str">
        <f aca="false">IF($C2901="","",N($H2901)*N(商品マスタ!$N2900))</f>
        <v/>
      </c>
      <c r="J2901" s="17" t="str">
        <f aca="false">IF($C2901="","",N($I2901)-N($G2901))</f>
        <v/>
      </c>
      <c r="K2901" s="37" t="str">
        <f aca="false">IF($C2901="","",N(商品マスタ!$I2900))</f>
        <v/>
      </c>
      <c r="L2901" s="17" t="str">
        <f aca="false">IF($C2901="","",MAX(1,N(商品マスタ!$J2900)))</f>
        <v/>
      </c>
      <c r="M2901" s="38" t="str">
        <f aca="false">IF($C2901="","",N(TOP!$C$16)*N($K2901))</f>
        <v/>
      </c>
      <c r="N2901" s="17" t="str">
        <f aca="false">IF($C2901="","",ROUNDUP(N($M2901)/N($L2901),0))</f>
        <v/>
      </c>
      <c r="O2901" s="17" t="str">
        <f aca="false">IF($C2901="","",N(商品マスタ!$R2900))</f>
        <v/>
      </c>
      <c r="P2901" s="17" t="str">
        <f aca="false">IF($C2901="","",IF($F2901="理論",(N($O2901)+N($N2901))-N($G2901),(N($O2901)+N($N2901))-N($I2901)))</f>
        <v/>
      </c>
      <c r="Q2901" s="17" t="str">
        <f aca="false">IF($C2901="","",MAX(1,N(商品マスタ!$K2900)))</f>
        <v/>
      </c>
      <c r="R2901" s="39" t="str">
        <f aca="false">IF($C2901="","",IF(N($P2901)/N($Q2901)&lt;=0,"",ROUNDUP(N($P2901)/N($Q2901),0)))</f>
        <v/>
      </c>
      <c r="S2901" s="14"/>
      <c r="T2901" s="40" t="str">
        <f aca="false">IF($C2901="","",N(商品マスタ!$M2900))</f>
        <v/>
      </c>
      <c r="U2901" s="40" t="str">
        <f aca="false">IF($S2901="","",N($S2901)*N($T2901))</f>
        <v/>
      </c>
      <c r="V2901" s="18"/>
    </row>
    <row r="2902" customFormat="false" ht="15" hidden="false" customHeight="false" outlineLevel="0" collapsed="false">
      <c r="B2902" s="12" t="n">
        <v>2896</v>
      </c>
      <c r="C2902" s="36" t="str">
        <f aca="false">IF(商品マスタ!$C2901="","",商品マスタ!$C2901)</f>
        <v/>
      </c>
      <c r="D2902" s="12" t="str">
        <f aca="false">IF($C2902="","",商品マスタ!$D2901)</f>
        <v/>
      </c>
      <c r="E2902" s="12" t="str">
        <f aca="false">IF($C2902="","",商品マスタ!$G2901)</f>
        <v/>
      </c>
      <c r="F2902" s="12" t="str">
        <f aca="false">IF($C2902="","",IF(商品マスタ!$P2901="","理論",商品マスタ!$P2901))</f>
        <v/>
      </c>
      <c r="G2902" s="17" t="str">
        <f aca="false">IF($C2902="","",N(商品マスタ!$H2901))</f>
        <v/>
      </c>
      <c r="H2902" s="14"/>
      <c r="I2902" s="17" t="str">
        <f aca="false">IF($C2902="","",N($H2902)*N(商品マスタ!$N2901))</f>
        <v/>
      </c>
      <c r="J2902" s="17" t="str">
        <f aca="false">IF($C2902="","",N($I2902)-N($G2902))</f>
        <v/>
      </c>
      <c r="K2902" s="37" t="str">
        <f aca="false">IF($C2902="","",N(商品マスタ!$I2901))</f>
        <v/>
      </c>
      <c r="L2902" s="17" t="str">
        <f aca="false">IF($C2902="","",MAX(1,N(商品マスタ!$J2901)))</f>
        <v/>
      </c>
      <c r="M2902" s="38" t="str">
        <f aca="false">IF($C2902="","",N(TOP!$C$16)*N($K2902))</f>
        <v/>
      </c>
      <c r="N2902" s="17" t="str">
        <f aca="false">IF($C2902="","",ROUNDUP(N($M2902)/N($L2902),0))</f>
        <v/>
      </c>
      <c r="O2902" s="17" t="str">
        <f aca="false">IF($C2902="","",N(商品マスタ!$R2901))</f>
        <v/>
      </c>
      <c r="P2902" s="17" t="str">
        <f aca="false">IF($C2902="","",IF($F2902="理論",(N($O2902)+N($N2902))-N($G2902),(N($O2902)+N($N2902))-N($I2902)))</f>
        <v/>
      </c>
      <c r="Q2902" s="17" t="str">
        <f aca="false">IF($C2902="","",MAX(1,N(商品マスタ!$K2901)))</f>
        <v/>
      </c>
      <c r="R2902" s="39" t="str">
        <f aca="false">IF($C2902="","",IF(N($P2902)/N($Q2902)&lt;=0,"",ROUNDUP(N($P2902)/N($Q2902),0)))</f>
        <v/>
      </c>
      <c r="S2902" s="14"/>
      <c r="T2902" s="40" t="str">
        <f aca="false">IF($C2902="","",N(商品マスタ!$M2901))</f>
        <v/>
      </c>
      <c r="U2902" s="40" t="str">
        <f aca="false">IF($S2902="","",N($S2902)*N($T2902))</f>
        <v/>
      </c>
      <c r="V2902" s="18"/>
    </row>
    <row r="2903" customFormat="false" ht="15" hidden="false" customHeight="false" outlineLevel="0" collapsed="false">
      <c r="B2903" s="12" t="n">
        <v>2897</v>
      </c>
      <c r="C2903" s="36" t="str">
        <f aca="false">IF(商品マスタ!$C2902="","",商品マスタ!$C2902)</f>
        <v/>
      </c>
      <c r="D2903" s="12" t="str">
        <f aca="false">IF($C2903="","",商品マスタ!$D2902)</f>
        <v/>
      </c>
      <c r="E2903" s="12" t="str">
        <f aca="false">IF($C2903="","",商品マスタ!$G2902)</f>
        <v/>
      </c>
      <c r="F2903" s="12" t="str">
        <f aca="false">IF($C2903="","",IF(商品マスタ!$P2902="","理論",商品マスタ!$P2902))</f>
        <v/>
      </c>
      <c r="G2903" s="17" t="str">
        <f aca="false">IF($C2903="","",N(商品マスタ!$H2902))</f>
        <v/>
      </c>
      <c r="H2903" s="14"/>
      <c r="I2903" s="17" t="str">
        <f aca="false">IF($C2903="","",N($H2903)*N(商品マスタ!$N2902))</f>
        <v/>
      </c>
      <c r="J2903" s="17" t="str">
        <f aca="false">IF($C2903="","",N($I2903)-N($G2903))</f>
        <v/>
      </c>
      <c r="K2903" s="37" t="str">
        <f aca="false">IF($C2903="","",N(商品マスタ!$I2902))</f>
        <v/>
      </c>
      <c r="L2903" s="17" t="str">
        <f aca="false">IF($C2903="","",MAX(1,N(商品マスタ!$J2902)))</f>
        <v/>
      </c>
      <c r="M2903" s="38" t="str">
        <f aca="false">IF($C2903="","",N(TOP!$C$16)*N($K2903))</f>
        <v/>
      </c>
      <c r="N2903" s="17" t="str">
        <f aca="false">IF($C2903="","",ROUNDUP(N($M2903)/N($L2903),0))</f>
        <v/>
      </c>
      <c r="O2903" s="17" t="str">
        <f aca="false">IF($C2903="","",N(商品マスタ!$R2902))</f>
        <v/>
      </c>
      <c r="P2903" s="17" t="str">
        <f aca="false">IF($C2903="","",IF($F2903="理論",(N($O2903)+N($N2903))-N($G2903),(N($O2903)+N($N2903))-N($I2903)))</f>
        <v/>
      </c>
      <c r="Q2903" s="17" t="str">
        <f aca="false">IF($C2903="","",MAX(1,N(商品マスタ!$K2902)))</f>
        <v/>
      </c>
      <c r="R2903" s="39" t="str">
        <f aca="false">IF($C2903="","",IF(N($P2903)/N($Q2903)&lt;=0,"",ROUNDUP(N($P2903)/N($Q2903),0)))</f>
        <v/>
      </c>
      <c r="S2903" s="14"/>
      <c r="T2903" s="40" t="str">
        <f aca="false">IF($C2903="","",N(商品マスタ!$M2902))</f>
        <v/>
      </c>
      <c r="U2903" s="40" t="str">
        <f aca="false">IF($S2903="","",N($S2903)*N($T2903))</f>
        <v/>
      </c>
      <c r="V2903" s="18"/>
    </row>
    <row r="2904" customFormat="false" ht="15" hidden="false" customHeight="false" outlineLevel="0" collapsed="false">
      <c r="B2904" s="12" t="n">
        <v>2898</v>
      </c>
      <c r="C2904" s="36" t="str">
        <f aca="false">IF(商品マスタ!$C2903="","",商品マスタ!$C2903)</f>
        <v/>
      </c>
      <c r="D2904" s="12" t="str">
        <f aca="false">IF($C2904="","",商品マスタ!$D2903)</f>
        <v/>
      </c>
      <c r="E2904" s="12" t="str">
        <f aca="false">IF($C2904="","",商品マスタ!$G2903)</f>
        <v/>
      </c>
      <c r="F2904" s="12" t="str">
        <f aca="false">IF($C2904="","",IF(商品マスタ!$P2903="","理論",商品マスタ!$P2903))</f>
        <v/>
      </c>
      <c r="G2904" s="17" t="str">
        <f aca="false">IF($C2904="","",N(商品マスタ!$H2903))</f>
        <v/>
      </c>
      <c r="H2904" s="14"/>
      <c r="I2904" s="17" t="str">
        <f aca="false">IF($C2904="","",N($H2904)*N(商品マスタ!$N2903))</f>
        <v/>
      </c>
      <c r="J2904" s="17" t="str">
        <f aca="false">IF($C2904="","",N($I2904)-N($G2904))</f>
        <v/>
      </c>
      <c r="K2904" s="37" t="str">
        <f aca="false">IF($C2904="","",N(商品マスタ!$I2903))</f>
        <v/>
      </c>
      <c r="L2904" s="17" t="str">
        <f aca="false">IF($C2904="","",MAX(1,N(商品マスタ!$J2903)))</f>
        <v/>
      </c>
      <c r="M2904" s="38" t="str">
        <f aca="false">IF($C2904="","",N(TOP!$C$16)*N($K2904))</f>
        <v/>
      </c>
      <c r="N2904" s="17" t="str">
        <f aca="false">IF($C2904="","",ROUNDUP(N($M2904)/N($L2904),0))</f>
        <v/>
      </c>
      <c r="O2904" s="17" t="str">
        <f aca="false">IF($C2904="","",N(商品マスタ!$R2903))</f>
        <v/>
      </c>
      <c r="P2904" s="17" t="str">
        <f aca="false">IF($C2904="","",IF($F2904="理論",(N($O2904)+N($N2904))-N($G2904),(N($O2904)+N($N2904))-N($I2904)))</f>
        <v/>
      </c>
      <c r="Q2904" s="17" t="str">
        <f aca="false">IF($C2904="","",MAX(1,N(商品マスタ!$K2903)))</f>
        <v/>
      </c>
      <c r="R2904" s="39" t="str">
        <f aca="false">IF($C2904="","",IF(N($P2904)/N($Q2904)&lt;=0,"",ROUNDUP(N($P2904)/N($Q2904),0)))</f>
        <v/>
      </c>
      <c r="S2904" s="14"/>
      <c r="T2904" s="40" t="str">
        <f aca="false">IF($C2904="","",N(商品マスタ!$M2903))</f>
        <v/>
      </c>
      <c r="U2904" s="40" t="str">
        <f aca="false">IF($S2904="","",N($S2904)*N($T2904))</f>
        <v/>
      </c>
      <c r="V2904" s="18"/>
    </row>
    <row r="2905" customFormat="false" ht="15" hidden="false" customHeight="false" outlineLevel="0" collapsed="false">
      <c r="B2905" s="12" t="n">
        <v>2899</v>
      </c>
      <c r="C2905" s="36" t="str">
        <f aca="false">IF(商品マスタ!$C2904="","",商品マスタ!$C2904)</f>
        <v/>
      </c>
      <c r="D2905" s="12" t="str">
        <f aca="false">IF($C2905="","",商品マスタ!$D2904)</f>
        <v/>
      </c>
      <c r="E2905" s="12" t="str">
        <f aca="false">IF($C2905="","",商品マスタ!$G2904)</f>
        <v/>
      </c>
      <c r="F2905" s="12" t="str">
        <f aca="false">IF($C2905="","",IF(商品マスタ!$P2904="","理論",商品マスタ!$P2904))</f>
        <v/>
      </c>
      <c r="G2905" s="17" t="str">
        <f aca="false">IF($C2905="","",N(商品マスタ!$H2904))</f>
        <v/>
      </c>
      <c r="H2905" s="14"/>
      <c r="I2905" s="17" t="str">
        <f aca="false">IF($C2905="","",N($H2905)*N(商品マスタ!$N2904))</f>
        <v/>
      </c>
      <c r="J2905" s="17" t="str">
        <f aca="false">IF($C2905="","",N($I2905)-N($G2905))</f>
        <v/>
      </c>
      <c r="K2905" s="37" t="str">
        <f aca="false">IF($C2905="","",N(商品マスタ!$I2904))</f>
        <v/>
      </c>
      <c r="L2905" s="17" t="str">
        <f aca="false">IF($C2905="","",MAX(1,N(商品マスタ!$J2904)))</f>
        <v/>
      </c>
      <c r="M2905" s="38" t="str">
        <f aca="false">IF($C2905="","",N(TOP!$C$16)*N($K2905))</f>
        <v/>
      </c>
      <c r="N2905" s="17" t="str">
        <f aca="false">IF($C2905="","",ROUNDUP(N($M2905)/N($L2905),0))</f>
        <v/>
      </c>
      <c r="O2905" s="17" t="str">
        <f aca="false">IF($C2905="","",N(商品マスタ!$R2904))</f>
        <v/>
      </c>
      <c r="P2905" s="17" t="str">
        <f aca="false">IF($C2905="","",IF($F2905="理論",(N($O2905)+N($N2905))-N($G2905),(N($O2905)+N($N2905))-N($I2905)))</f>
        <v/>
      </c>
      <c r="Q2905" s="17" t="str">
        <f aca="false">IF($C2905="","",MAX(1,N(商品マスタ!$K2904)))</f>
        <v/>
      </c>
      <c r="R2905" s="39" t="str">
        <f aca="false">IF($C2905="","",IF(N($P2905)/N($Q2905)&lt;=0,"",ROUNDUP(N($P2905)/N($Q2905),0)))</f>
        <v/>
      </c>
      <c r="S2905" s="14"/>
      <c r="T2905" s="40" t="str">
        <f aca="false">IF($C2905="","",N(商品マスタ!$M2904))</f>
        <v/>
      </c>
      <c r="U2905" s="40" t="str">
        <f aca="false">IF($S2905="","",N($S2905)*N($T2905))</f>
        <v/>
      </c>
      <c r="V2905" s="18"/>
    </row>
    <row r="2906" customFormat="false" ht="15" hidden="false" customHeight="false" outlineLevel="0" collapsed="false">
      <c r="B2906" s="12" t="n">
        <v>2900</v>
      </c>
      <c r="C2906" s="36" t="str">
        <f aca="false">IF(商品マスタ!$C2905="","",商品マスタ!$C2905)</f>
        <v/>
      </c>
      <c r="D2906" s="12" t="str">
        <f aca="false">IF($C2906="","",商品マスタ!$D2905)</f>
        <v/>
      </c>
      <c r="E2906" s="12" t="str">
        <f aca="false">IF($C2906="","",商品マスタ!$G2905)</f>
        <v/>
      </c>
      <c r="F2906" s="12" t="str">
        <f aca="false">IF($C2906="","",IF(商品マスタ!$P2905="","理論",商品マスタ!$P2905))</f>
        <v/>
      </c>
      <c r="G2906" s="17" t="str">
        <f aca="false">IF($C2906="","",N(商品マスタ!$H2905))</f>
        <v/>
      </c>
      <c r="H2906" s="14"/>
      <c r="I2906" s="17" t="str">
        <f aca="false">IF($C2906="","",N($H2906)*N(商品マスタ!$N2905))</f>
        <v/>
      </c>
      <c r="J2906" s="17" t="str">
        <f aca="false">IF($C2906="","",N($I2906)-N($G2906))</f>
        <v/>
      </c>
      <c r="K2906" s="37" t="str">
        <f aca="false">IF($C2906="","",N(商品マスタ!$I2905))</f>
        <v/>
      </c>
      <c r="L2906" s="17" t="str">
        <f aca="false">IF($C2906="","",MAX(1,N(商品マスタ!$J2905)))</f>
        <v/>
      </c>
      <c r="M2906" s="38" t="str">
        <f aca="false">IF($C2906="","",N(TOP!$C$16)*N($K2906))</f>
        <v/>
      </c>
      <c r="N2906" s="17" t="str">
        <f aca="false">IF($C2906="","",ROUNDUP(N($M2906)/N($L2906),0))</f>
        <v/>
      </c>
      <c r="O2906" s="17" t="str">
        <f aca="false">IF($C2906="","",N(商品マスタ!$R2905))</f>
        <v/>
      </c>
      <c r="P2906" s="17" t="str">
        <f aca="false">IF($C2906="","",IF($F2906="理論",(N($O2906)+N($N2906))-N($G2906),(N($O2906)+N($N2906))-N($I2906)))</f>
        <v/>
      </c>
      <c r="Q2906" s="17" t="str">
        <f aca="false">IF($C2906="","",MAX(1,N(商品マスタ!$K2905)))</f>
        <v/>
      </c>
      <c r="R2906" s="39" t="str">
        <f aca="false">IF($C2906="","",IF(N($P2906)/N($Q2906)&lt;=0,"",ROUNDUP(N($P2906)/N($Q2906),0)))</f>
        <v/>
      </c>
      <c r="S2906" s="14"/>
      <c r="T2906" s="40" t="str">
        <f aca="false">IF($C2906="","",N(商品マスタ!$M2905))</f>
        <v/>
      </c>
      <c r="U2906" s="40" t="str">
        <f aca="false">IF($S2906="","",N($S2906)*N($T2906))</f>
        <v/>
      </c>
      <c r="V2906" s="18"/>
    </row>
    <row r="2907" customFormat="false" ht="15" hidden="false" customHeight="false" outlineLevel="0" collapsed="false">
      <c r="B2907" s="12" t="n">
        <v>2901</v>
      </c>
      <c r="C2907" s="36" t="str">
        <f aca="false">IF(商品マスタ!$C2906="","",商品マスタ!$C2906)</f>
        <v/>
      </c>
      <c r="D2907" s="12" t="str">
        <f aca="false">IF($C2907="","",商品マスタ!$D2906)</f>
        <v/>
      </c>
      <c r="E2907" s="12" t="str">
        <f aca="false">IF($C2907="","",商品マスタ!$G2906)</f>
        <v/>
      </c>
      <c r="F2907" s="12" t="str">
        <f aca="false">IF($C2907="","",IF(商品マスタ!$P2906="","理論",商品マスタ!$P2906))</f>
        <v/>
      </c>
      <c r="G2907" s="17" t="str">
        <f aca="false">IF($C2907="","",N(商品マスタ!$H2906))</f>
        <v/>
      </c>
      <c r="H2907" s="14"/>
      <c r="I2907" s="17" t="str">
        <f aca="false">IF($C2907="","",N($H2907)*N(商品マスタ!$N2906))</f>
        <v/>
      </c>
      <c r="J2907" s="17" t="str">
        <f aca="false">IF($C2907="","",N($I2907)-N($G2907))</f>
        <v/>
      </c>
      <c r="K2907" s="37" t="str">
        <f aca="false">IF($C2907="","",N(商品マスタ!$I2906))</f>
        <v/>
      </c>
      <c r="L2907" s="17" t="str">
        <f aca="false">IF($C2907="","",MAX(1,N(商品マスタ!$J2906)))</f>
        <v/>
      </c>
      <c r="M2907" s="38" t="str">
        <f aca="false">IF($C2907="","",N(TOP!$C$16)*N($K2907))</f>
        <v/>
      </c>
      <c r="N2907" s="17" t="str">
        <f aca="false">IF($C2907="","",ROUNDUP(N($M2907)/N($L2907),0))</f>
        <v/>
      </c>
      <c r="O2907" s="17" t="str">
        <f aca="false">IF($C2907="","",N(商品マスタ!$R2906))</f>
        <v/>
      </c>
      <c r="P2907" s="17" t="str">
        <f aca="false">IF($C2907="","",IF($F2907="理論",(N($O2907)+N($N2907))-N($G2907),(N($O2907)+N($N2907))-N($I2907)))</f>
        <v/>
      </c>
      <c r="Q2907" s="17" t="str">
        <f aca="false">IF($C2907="","",MAX(1,N(商品マスタ!$K2906)))</f>
        <v/>
      </c>
      <c r="R2907" s="39" t="str">
        <f aca="false">IF($C2907="","",IF(N($P2907)/N($Q2907)&lt;=0,"",ROUNDUP(N($P2907)/N($Q2907),0)))</f>
        <v/>
      </c>
      <c r="S2907" s="14"/>
      <c r="T2907" s="40" t="str">
        <f aca="false">IF($C2907="","",N(商品マスタ!$M2906))</f>
        <v/>
      </c>
      <c r="U2907" s="40" t="str">
        <f aca="false">IF($S2907="","",N($S2907)*N($T2907))</f>
        <v/>
      </c>
      <c r="V2907" s="18"/>
    </row>
    <row r="2908" customFormat="false" ht="15" hidden="false" customHeight="false" outlineLevel="0" collapsed="false">
      <c r="B2908" s="12" t="n">
        <v>2902</v>
      </c>
      <c r="C2908" s="36" t="str">
        <f aca="false">IF(商品マスタ!$C2907="","",商品マスタ!$C2907)</f>
        <v/>
      </c>
      <c r="D2908" s="12" t="str">
        <f aca="false">IF($C2908="","",商品マスタ!$D2907)</f>
        <v/>
      </c>
      <c r="E2908" s="12" t="str">
        <f aca="false">IF($C2908="","",商品マスタ!$G2907)</f>
        <v/>
      </c>
      <c r="F2908" s="12" t="str">
        <f aca="false">IF($C2908="","",IF(商品マスタ!$P2907="","理論",商品マスタ!$P2907))</f>
        <v/>
      </c>
      <c r="G2908" s="17" t="str">
        <f aca="false">IF($C2908="","",N(商品マスタ!$H2907))</f>
        <v/>
      </c>
      <c r="H2908" s="14"/>
      <c r="I2908" s="17" t="str">
        <f aca="false">IF($C2908="","",N($H2908)*N(商品マスタ!$N2907))</f>
        <v/>
      </c>
      <c r="J2908" s="17" t="str">
        <f aca="false">IF($C2908="","",N($I2908)-N($G2908))</f>
        <v/>
      </c>
      <c r="K2908" s="37" t="str">
        <f aca="false">IF($C2908="","",N(商品マスタ!$I2907))</f>
        <v/>
      </c>
      <c r="L2908" s="17" t="str">
        <f aca="false">IF($C2908="","",MAX(1,N(商品マスタ!$J2907)))</f>
        <v/>
      </c>
      <c r="M2908" s="38" t="str">
        <f aca="false">IF($C2908="","",N(TOP!$C$16)*N($K2908))</f>
        <v/>
      </c>
      <c r="N2908" s="17" t="str">
        <f aca="false">IF($C2908="","",ROUNDUP(N($M2908)/N($L2908),0))</f>
        <v/>
      </c>
      <c r="O2908" s="17" t="str">
        <f aca="false">IF($C2908="","",N(商品マスタ!$R2907))</f>
        <v/>
      </c>
      <c r="P2908" s="17" t="str">
        <f aca="false">IF($C2908="","",IF($F2908="理論",(N($O2908)+N($N2908))-N($G2908),(N($O2908)+N($N2908))-N($I2908)))</f>
        <v/>
      </c>
      <c r="Q2908" s="17" t="str">
        <f aca="false">IF($C2908="","",MAX(1,N(商品マスタ!$K2907)))</f>
        <v/>
      </c>
      <c r="R2908" s="39" t="str">
        <f aca="false">IF($C2908="","",IF(N($P2908)/N($Q2908)&lt;=0,"",ROUNDUP(N($P2908)/N($Q2908),0)))</f>
        <v/>
      </c>
      <c r="S2908" s="14"/>
      <c r="T2908" s="40" t="str">
        <f aca="false">IF($C2908="","",N(商品マスタ!$M2907))</f>
        <v/>
      </c>
      <c r="U2908" s="40" t="str">
        <f aca="false">IF($S2908="","",N($S2908)*N($T2908))</f>
        <v/>
      </c>
      <c r="V2908" s="18"/>
    </row>
    <row r="2909" customFormat="false" ht="15" hidden="false" customHeight="false" outlineLevel="0" collapsed="false">
      <c r="B2909" s="12" t="n">
        <v>2903</v>
      </c>
      <c r="C2909" s="36" t="str">
        <f aca="false">IF(商品マスタ!$C2908="","",商品マスタ!$C2908)</f>
        <v/>
      </c>
      <c r="D2909" s="12" t="str">
        <f aca="false">IF($C2909="","",商品マスタ!$D2908)</f>
        <v/>
      </c>
      <c r="E2909" s="12" t="str">
        <f aca="false">IF($C2909="","",商品マスタ!$G2908)</f>
        <v/>
      </c>
      <c r="F2909" s="12" t="str">
        <f aca="false">IF($C2909="","",IF(商品マスタ!$P2908="","理論",商品マスタ!$P2908))</f>
        <v/>
      </c>
      <c r="G2909" s="17" t="str">
        <f aca="false">IF($C2909="","",N(商品マスタ!$H2908))</f>
        <v/>
      </c>
      <c r="H2909" s="14"/>
      <c r="I2909" s="17" t="str">
        <f aca="false">IF($C2909="","",N($H2909)*N(商品マスタ!$N2908))</f>
        <v/>
      </c>
      <c r="J2909" s="17" t="str">
        <f aca="false">IF($C2909="","",N($I2909)-N($G2909))</f>
        <v/>
      </c>
      <c r="K2909" s="37" t="str">
        <f aca="false">IF($C2909="","",N(商品マスタ!$I2908))</f>
        <v/>
      </c>
      <c r="L2909" s="17" t="str">
        <f aca="false">IF($C2909="","",MAX(1,N(商品マスタ!$J2908)))</f>
        <v/>
      </c>
      <c r="M2909" s="38" t="str">
        <f aca="false">IF($C2909="","",N(TOP!$C$16)*N($K2909))</f>
        <v/>
      </c>
      <c r="N2909" s="17" t="str">
        <f aca="false">IF($C2909="","",ROUNDUP(N($M2909)/N($L2909),0))</f>
        <v/>
      </c>
      <c r="O2909" s="17" t="str">
        <f aca="false">IF($C2909="","",N(商品マスタ!$R2908))</f>
        <v/>
      </c>
      <c r="P2909" s="17" t="str">
        <f aca="false">IF($C2909="","",IF($F2909="理論",(N($O2909)+N($N2909))-N($G2909),(N($O2909)+N($N2909))-N($I2909)))</f>
        <v/>
      </c>
      <c r="Q2909" s="17" t="str">
        <f aca="false">IF($C2909="","",MAX(1,N(商品マスタ!$K2908)))</f>
        <v/>
      </c>
      <c r="R2909" s="39" t="str">
        <f aca="false">IF($C2909="","",IF(N($P2909)/N($Q2909)&lt;=0,"",ROUNDUP(N($P2909)/N($Q2909),0)))</f>
        <v/>
      </c>
      <c r="S2909" s="14"/>
      <c r="T2909" s="40" t="str">
        <f aca="false">IF($C2909="","",N(商品マスタ!$M2908))</f>
        <v/>
      </c>
      <c r="U2909" s="40" t="str">
        <f aca="false">IF($S2909="","",N($S2909)*N($T2909))</f>
        <v/>
      </c>
      <c r="V2909" s="18"/>
    </row>
    <row r="2910" customFormat="false" ht="15" hidden="false" customHeight="false" outlineLevel="0" collapsed="false">
      <c r="B2910" s="12" t="n">
        <v>2904</v>
      </c>
      <c r="C2910" s="36" t="str">
        <f aca="false">IF(商品マスタ!$C2909="","",商品マスタ!$C2909)</f>
        <v/>
      </c>
      <c r="D2910" s="12" t="str">
        <f aca="false">IF($C2910="","",商品マスタ!$D2909)</f>
        <v/>
      </c>
      <c r="E2910" s="12" t="str">
        <f aca="false">IF($C2910="","",商品マスタ!$G2909)</f>
        <v/>
      </c>
      <c r="F2910" s="12" t="str">
        <f aca="false">IF($C2910="","",IF(商品マスタ!$P2909="","理論",商品マスタ!$P2909))</f>
        <v/>
      </c>
      <c r="G2910" s="17" t="str">
        <f aca="false">IF($C2910="","",N(商品マスタ!$H2909))</f>
        <v/>
      </c>
      <c r="H2910" s="14"/>
      <c r="I2910" s="17" t="str">
        <f aca="false">IF($C2910="","",N($H2910)*N(商品マスタ!$N2909))</f>
        <v/>
      </c>
      <c r="J2910" s="17" t="str">
        <f aca="false">IF($C2910="","",N($I2910)-N($G2910))</f>
        <v/>
      </c>
      <c r="K2910" s="37" t="str">
        <f aca="false">IF($C2910="","",N(商品マスタ!$I2909))</f>
        <v/>
      </c>
      <c r="L2910" s="17" t="str">
        <f aca="false">IF($C2910="","",MAX(1,N(商品マスタ!$J2909)))</f>
        <v/>
      </c>
      <c r="M2910" s="38" t="str">
        <f aca="false">IF($C2910="","",N(TOP!$C$16)*N($K2910))</f>
        <v/>
      </c>
      <c r="N2910" s="17" t="str">
        <f aca="false">IF($C2910="","",ROUNDUP(N($M2910)/N($L2910),0))</f>
        <v/>
      </c>
      <c r="O2910" s="17" t="str">
        <f aca="false">IF($C2910="","",N(商品マスタ!$R2909))</f>
        <v/>
      </c>
      <c r="P2910" s="17" t="str">
        <f aca="false">IF($C2910="","",IF($F2910="理論",(N($O2910)+N($N2910))-N($G2910),(N($O2910)+N($N2910))-N($I2910)))</f>
        <v/>
      </c>
      <c r="Q2910" s="17" t="str">
        <f aca="false">IF($C2910="","",MAX(1,N(商品マスタ!$K2909)))</f>
        <v/>
      </c>
      <c r="R2910" s="39" t="str">
        <f aca="false">IF($C2910="","",IF(N($P2910)/N($Q2910)&lt;=0,"",ROUNDUP(N($P2910)/N($Q2910),0)))</f>
        <v/>
      </c>
      <c r="S2910" s="14"/>
      <c r="T2910" s="40" t="str">
        <f aca="false">IF($C2910="","",N(商品マスタ!$M2909))</f>
        <v/>
      </c>
      <c r="U2910" s="40" t="str">
        <f aca="false">IF($S2910="","",N($S2910)*N($T2910))</f>
        <v/>
      </c>
      <c r="V2910" s="18"/>
    </row>
    <row r="2911" customFormat="false" ht="15" hidden="false" customHeight="false" outlineLevel="0" collapsed="false">
      <c r="B2911" s="12" t="n">
        <v>2905</v>
      </c>
      <c r="C2911" s="36" t="str">
        <f aca="false">IF(商品マスタ!$C2910="","",商品マスタ!$C2910)</f>
        <v/>
      </c>
      <c r="D2911" s="12" t="str">
        <f aca="false">IF($C2911="","",商品マスタ!$D2910)</f>
        <v/>
      </c>
      <c r="E2911" s="12" t="str">
        <f aca="false">IF($C2911="","",商品マスタ!$G2910)</f>
        <v/>
      </c>
      <c r="F2911" s="12" t="str">
        <f aca="false">IF($C2911="","",IF(商品マスタ!$P2910="","理論",商品マスタ!$P2910))</f>
        <v/>
      </c>
      <c r="G2911" s="17" t="str">
        <f aca="false">IF($C2911="","",N(商品マスタ!$H2910))</f>
        <v/>
      </c>
      <c r="H2911" s="14"/>
      <c r="I2911" s="17" t="str">
        <f aca="false">IF($C2911="","",N($H2911)*N(商品マスタ!$N2910))</f>
        <v/>
      </c>
      <c r="J2911" s="17" t="str">
        <f aca="false">IF($C2911="","",N($I2911)-N($G2911))</f>
        <v/>
      </c>
      <c r="K2911" s="37" t="str">
        <f aca="false">IF($C2911="","",N(商品マスタ!$I2910))</f>
        <v/>
      </c>
      <c r="L2911" s="17" t="str">
        <f aca="false">IF($C2911="","",MAX(1,N(商品マスタ!$J2910)))</f>
        <v/>
      </c>
      <c r="M2911" s="38" t="str">
        <f aca="false">IF($C2911="","",N(TOP!$C$16)*N($K2911))</f>
        <v/>
      </c>
      <c r="N2911" s="17" t="str">
        <f aca="false">IF($C2911="","",ROUNDUP(N($M2911)/N($L2911),0))</f>
        <v/>
      </c>
      <c r="O2911" s="17" t="str">
        <f aca="false">IF($C2911="","",N(商品マスタ!$R2910))</f>
        <v/>
      </c>
      <c r="P2911" s="17" t="str">
        <f aca="false">IF($C2911="","",IF($F2911="理論",(N($O2911)+N($N2911))-N($G2911),(N($O2911)+N($N2911))-N($I2911)))</f>
        <v/>
      </c>
      <c r="Q2911" s="17" t="str">
        <f aca="false">IF($C2911="","",MAX(1,N(商品マスタ!$K2910)))</f>
        <v/>
      </c>
      <c r="R2911" s="39" t="str">
        <f aca="false">IF($C2911="","",IF(N($P2911)/N($Q2911)&lt;=0,"",ROUNDUP(N($P2911)/N($Q2911),0)))</f>
        <v/>
      </c>
      <c r="S2911" s="14"/>
      <c r="T2911" s="40" t="str">
        <f aca="false">IF($C2911="","",N(商品マスタ!$M2910))</f>
        <v/>
      </c>
      <c r="U2911" s="40" t="str">
        <f aca="false">IF($S2911="","",N($S2911)*N($T2911))</f>
        <v/>
      </c>
      <c r="V2911" s="18"/>
    </row>
    <row r="2912" customFormat="false" ht="15" hidden="false" customHeight="false" outlineLevel="0" collapsed="false">
      <c r="B2912" s="12" t="n">
        <v>2906</v>
      </c>
      <c r="C2912" s="36" t="str">
        <f aca="false">IF(商品マスタ!$C2911="","",商品マスタ!$C2911)</f>
        <v/>
      </c>
      <c r="D2912" s="12" t="str">
        <f aca="false">IF($C2912="","",商品マスタ!$D2911)</f>
        <v/>
      </c>
      <c r="E2912" s="12" t="str">
        <f aca="false">IF($C2912="","",商品マスタ!$G2911)</f>
        <v/>
      </c>
      <c r="F2912" s="12" t="str">
        <f aca="false">IF($C2912="","",IF(商品マスタ!$P2911="","理論",商品マスタ!$P2911))</f>
        <v/>
      </c>
      <c r="G2912" s="17" t="str">
        <f aca="false">IF($C2912="","",N(商品マスタ!$H2911))</f>
        <v/>
      </c>
      <c r="H2912" s="14"/>
      <c r="I2912" s="17" t="str">
        <f aca="false">IF($C2912="","",N($H2912)*N(商品マスタ!$N2911))</f>
        <v/>
      </c>
      <c r="J2912" s="17" t="str">
        <f aca="false">IF($C2912="","",N($I2912)-N($G2912))</f>
        <v/>
      </c>
      <c r="K2912" s="37" t="str">
        <f aca="false">IF($C2912="","",N(商品マスタ!$I2911))</f>
        <v/>
      </c>
      <c r="L2912" s="17" t="str">
        <f aca="false">IF($C2912="","",MAX(1,N(商品マスタ!$J2911)))</f>
        <v/>
      </c>
      <c r="M2912" s="38" t="str">
        <f aca="false">IF($C2912="","",N(TOP!$C$16)*N($K2912))</f>
        <v/>
      </c>
      <c r="N2912" s="17" t="str">
        <f aca="false">IF($C2912="","",ROUNDUP(N($M2912)/N($L2912),0))</f>
        <v/>
      </c>
      <c r="O2912" s="17" t="str">
        <f aca="false">IF($C2912="","",N(商品マスタ!$R2911))</f>
        <v/>
      </c>
      <c r="P2912" s="17" t="str">
        <f aca="false">IF($C2912="","",IF($F2912="理論",(N($O2912)+N($N2912))-N($G2912),(N($O2912)+N($N2912))-N($I2912)))</f>
        <v/>
      </c>
      <c r="Q2912" s="17" t="str">
        <f aca="false">IF($C2912="","",MAX(1,N(商品マスタ!$K2911)))</f>
        <v/>
      </c>
      <c r="R2912" s="39" t="str">
        <f aca="false">IF($C2912="","",IF(N($P2912)/N($Q2912)&lt;=0,"",ROUNDUP(N($P2912)/N($Q2912),0)))</f>
        <v/>
      </c>
      <c r="S2912" s="14"/>
      <c r="T2912" s="40" t="str">
        <f aca="false">IF($C2912="","",N(商品マスタ!$M2911))</f>
        <v/>
      </c>
      <c r="U2912" s="40" t="str">
        <f aca="false">IF($S2912="","",N($S2912)*N($T2912))</f>
        <v/>
      </c>
      <c r="V2912" s="18"/>
    </row>
    <row r="2913" customFormat="false" ht="15" hidden="false" customHeight="false" outlineLevel="0" collapsed="false">
      <c r="B2913" s="12" t="n">
        <v>2907</v>
      </c>
      <c r="C2913" s="36" t="str">
        <f aca="false">IF(商品マスタ!$C2912="","",商品マスタ!$C2912)</f>
        <v/>
      </c>
      <c r="D2913" s="12" t="str">
        <f aca="false">IF($C2913="","",商品マスタ!$D2912)</f>
        <v/>
      </c>
      <c r="E2913" s="12" t="str">
        <f aca="false">IF($C2913="","",商品マスタ!$G2912)</f>
        <v/>
      </c>
      <c r="F2913" s="12" t="str">
        <f aca="false">IF($C2913="","",IF(商品マスタ!$P2912="","理論",商品マスタ!$P2912))</f>
        <v/>
      </c>
      <c r="G2913" s="17" t="str">
        <f aca="false">IF($C2913="","",N(商品マスタ!$H2912))</f>
        <v/>
      </c>
      <c r="H2913" s="14"/>
      <c r="I2913" s="17" t="str">
        <f aca="false">IF($C2913="","",N($H2913)*N(商品マスタ!$N2912))</f>
        <v/>
      </c>
      <c r="J2913" s="17" t="str">
        <f aca="false">IF($C2913="","",N($I2913)-N($G2913))</f>
        <v/>
      </c>
      <c r="K2913" s="37" t="str">
        <f aca="false">IF($C2913="","",N(商品マスタ!$I2912))</f>
        <v/>
      </c>
      <c r="L2913" s="17" t="str">
        <f aca="false">IF($C2913="","",MAX(1,N(商品マスタ!$J2912)))</f>
        <v/>
      </c>
      <c r="M2913" s="38" t="str">
        <f aca="false">IF($C2913="","",N(TOP!$C$16)*N($K2913))</f>
        <v/>
      </c>
      <c r="N2913" s="17" t="str">
        <f aca="false">IF($C2913="","",ROUNDUP(N($M2913)/N($L2913),0))</f>
        <v/>
      </c>
      <c r="O2913" s="17" t="str">
        <f aca="false">IF($C2913="","",N(商品マスタ!$R2912))</f>
        <v/>
      </c>
      <c r="P2913" s="17" t="str">
        <f aca="false">IF($C2913="","",IF($F2913="理論",(N($O2913)+N($N2913))-N($G2913),(N($O2913)+N($N2913))-N($I2913)))</f>
        <v/>
      </c>
      <c r="Q2913" s="17" t="str">
        <f aca="false">IF($C2913="","",MAX(1,N(商品マスタ!$K2912)))</f>
        <v/>
      </c>
      <c r="R2913" s="39" t="str">
        <f aca="false">IF($C2913="","",IF(N($P2913)/N($Q2913)&lt;=0,"",ROUNDUP(N($P2913)/N($Q2913),0)))</f>
        <v/>
      </c>
      <c r="S2913" s="14"/>
      <c r="T2913" s="40" t="str">
        <f aca="false">IF($C2913="","",N(商品マスタ!$M2912))</f>
        <v/>
      </c>
      <c r="U2913" s="40" t="str">
        <f aca="false">IF($S2913="","",N($S2913)*N($T2913))</f>
        <v/>
      </c>
      <c r="V2913" s="18"/>
    </row>
    <row r="2914" customFormat="false" ht="15" hidden="false" customHeight="false" outlineLevel="0" collapsed="false">
      <c r="B2914" s="12" t="n">
        <v>2908</v>
      </c>
      <c r="C2914" s="36" t="str">
        <f aca="false">IF(商品マスタ!$C2913="","",商品マスタ!$C2913)</f>
        <v/>
      </c>
      <c r="D2914" s="12" t="str">
        <f aca="false">IF($C2914="","",商品マスタ!$D2913)</f>
        <v/>
      </c>
      <c r="E2914" s="12" t="str">
        <f aca="false">IF($C2914="","",商品マスタ!$G2913)</f>
        <v/>
      </c>
      <c r="F2914" s="12" t="str">
        <f aca="false">IF($C2914="","",IF(商品マスタ!$P2913="","理論",商品マスタ!$P2913))</f>
        <v/>
      </c>
      <c r="G2914" s="17" t="str">
        <f aca="false">IF($C2914="","",N(商品マスタ!$H2913))</f>
        <v/>
      </c>
      <c r="H2914" s="14"/>
      <c r="I2914" s="17" t="str">
        <f aca="false">IF($C2914="","",N($H2914)*N(商品マスタ!$N2913))</f>
        <v/>
      </c>
      <c r="J2914" s="17" t="str">
        <f aca="false">IF($C2914="","",N($I2914)-N($G2914))</f>
        <v/>
      </c>
      <c r="K2914" s="37" t="str">
        <f aca="false">IF($C2914="","",N(商品マスタ!$I2913))</f>
        <v/>
      </c>
      <c r="L2914" s="17" t="str">
        <f aca="false">IF($C2914="","",MAX(1,N(商品マスタ!$J2913)))</f>
        <v/>
      </c>
      <c r="M2914" s="38" t="str">
        <f aca="false">IF($C2914="","",N(TOP!$C$16)*N($K2914))</f>
        <v/>
      </c>
      <c r="N2914" s="17" t="str">
        <f aca="false">IF($C2914="","",ROUNDUP(N($M2914)/N($L2914),0))</f>
        <v/>
      </c>
      <c r="O2914" s="17" t="str">
        <f aca="false">IF($C2914="","",N(商品マスタ!$R2913))</f>
        <v/>
      </c>
      <c r="P2914" s="17" t="str">
        <f aca="false">IF($C2914="","",IF($F2914="理論",(N($O2914)+N($N2914))-N($G2914),(N($O2914)+N($N2914))-N($I2914)))</f>
        <v/>
      </c>
      <c r="Q2914" s="17" t="str">
        <f aca="false">IF($C2914="","",MAX(1,N(商品マスタ!$K2913)))</f>
        <v/>
      </c>
      <c r="R2914" s="39" t="str">
        <f aca="false">IF($C2914="","",IF(N($P2914)/N($Q2914)&lt;=0,"",ROUNDUP(N($P2914)/N($Q2914),0)))</f>
        <v/>
      </c>
      <c r="S2914" s="14"/>
      <c r="T2914" s="40" t="str">
        <f aca="false">IF($C2914="","",N(商品マスタ!$M2913))</f>
        <v/>
      </c>
      <c r="U2914" s="40" t="str">
        <f aca="false">IF($S2914="","",N($S2914)*N($T2914))</f>
        <v/>
      </c>
      <c r="V2914" s="18"/>
    </row>
    <row r="2915" customFormat="false" ht="15" hidden="false" customHeight="false" outlineLevel="0" collapsed="false">
      <c r="B2915" s="12" t="n">
        <v>2909</v>
      </c>
      <c r="C2915" s="36" t="str">
        <f aca="false">IF(商品マスタ!$C2914="","",商品マスタ!$C2914)</f>
        <v/>
      </c>
      <c r="D2915" s="12" t="str">
        <f aca="false">IF($C2915="","",商品マスタ!$D2914)</f>
        <v/>
      </c>
      <c r="E2915" s="12" t="str">
        <f aca="false">IF($C2915="","",商品マスタ!$G2914)</f>
        <v/>
      </c>
      <c r="F2915" s="12" t="str">
        <f aca="false">IF($C2915="","",IF(商品マスタ!$P2914="","理論",商品マスタ!$P2914))</f>
        <v/>
      </c>
      <c r="G2915" s="17" t="str">
        <f aca="false">IF($C2915="","",N(商品マスタ!$H2914))</f>
        <v/>
      </c>
      <c r="H2915" s="14"/>
      <c r="I2915" s="17" t="str">
        <f aca="false">IF($C2915="","",N($H2915)*N(商品マスタ!$N2914))</f>
        <v/>
      </c>
      <c r="J2915" s="17" t="str">
        <f aca="false">IF($C2915="","",N($I2915)-N($G2915))</f>
        <v/>
      </c>
      <c r="K2915" s="37" t="str">
        <f aca="false">IF($C2915="","",N(商品マスタ!$I2914))</f>
        <v/>
      </c>
      <c r="L2915" s="17" t="str">
        <f aca="false">IF($C2915="","",MAX(1,N(商品マスタ!$J2914)))</f>
        <v/>
      </c>
      <c r="M2915" s="38" t="str">
        <f aca="false">IF($C2915="","",N(TOP!$C$16)*N($K2915))</f>
        <v/>
      </c>
      <c r="N2915" s="17" t="str">
        <f aca="false">IF($C2915="","",ROUNDUP(N($M2915)/N($L2915),0))</f>
        <v/>
      </c>
      <c r="O2915" s="17" t="str">
        <f aca="false">IF($C2915="","",N(商品マスタ!$R2914))</f>
        <v/>
      </c>
      <c r="P2915" s="17" t="str">
        <f aca="false">IF($C2915="","",IF($F2915="理論",(N($O2915)+N($N2915))-N($G2915),(N($O2915)+N($N2915))-N($I2915)))</f>
        <v/>
      </c>
      <c r="Q2915" s="17" t="str">
        <f aca="false">IF($C2915="","",MAX(1,N(商品マスタ!$K2914)))</f>
        <v/>
      </c>
      <c r="R2915" s="39" t="str">
        <f aca="false">IF($C2915="","",IF(N($P2915)/N($Q2915)&lt;=0,"",ROUNDUP(N($P2915)/N($Q2915),0)))</f>
        <v/>
      </c>
      <c r="S2915" s="14"/>
      <c r="T2915" s="40" t="str">
        <f aca="false">IF($C2915="","",N(商品マスタ!$M2914))</f>
        <v/>
      </c>
      <c r="U2915" s="40" t="str">
        <f aca="false">IF($S2915="","",N($S2915)*N($T2915))</f>
        <v/>
      </c>
      <c r="V2915" s="18"/>
    </row>
    <row r="2916" customFormat="false" ht="15" hidden="false" customHeight="false" outlineLevel="0" collapsed="false">
      <c r="B2916" s="12" t="n">
        <v>2910</v>
      </c>
      <c r="C2916" s="36" t="str">
        <f aca="false">IF(商品マスタ!$C2915="","",商品マスタ!$C2915)</f>
        <v/>
      </c>
      <c r="D2916" s="12" t="str">
        <f aca="false">IF($C2916="","",商品マスタ!$D2915)</f>
        <v/>
      </c>
      <c r="E2916" s="12" t="str">
        <f aca="false">IF($C2916="","",商品マスタ!$G2915)</f>
        <v/>
      </c>
      <c r="F2916" s="12" t="str">
        <f aca="false">IF($C2916="","",IF(商品マスタ!$P2915="","理論",商品マスタ!$P2915))</f>
        <v/>
      </c>
      <c r="G2916" s="17" t="str">
        <f aca="false">IF($C2916="","",N(商品マスタ!$H2915))</f>
        <v/>
      </c>
      <c r="H2916" s="14"/>
      <c r="I2916" s="17" t="str">
        <f aca="false">IF($C2916="","",N($H2916)*N(商品マスタ!$N2915))</f>
        <v/>
      </c>
      <c r="J2916" s="17" t="str">
        <f aca="false">IF($C2916="","",N($I2916)-N($G2916))</f>
        <v/>
      </c>
      <c r="K2916" s="37" t="str">
        <f aca="false">IF($C2916="","",N(商品マスタ!$I2915))</f>
        <v/>
      </c>
      <c r="L2916" s="17" t="str">
        <f aca="false">IF($C2916="","",MAX(1,N(商品マスタ!$J2915)))</f>
        <v/>
      </c>
      <c r="M2916" s="38" t="str">
        <f aca="false">IF($C2916="","",N(TOP!$C$16)*N($K2916))</f>
        <v/>
      </c>
      <c r="N2916" s="17" t="str">
        <f aca="false">IF($C2916="","",ROUNDUP(N($M2916)/N($L2916),0))</f>
        <v/>
      </c>
      <c r="O2916" s="17" t="str">
        <f aca="false">IF($C2916="","",N(商品マスタ!$R2915))</f>
        <v/>
      </c>
      <c r="P2916" s="17" t="str">
        <f aca="false">IF($C2916="","",IF($F2916="理論",(N($O2916)+N($N2916))-N($G2916),(N($O2916)+N($N2916))-N($I2916)))</f>
        <v/>
      </c>
      <c r="Q2916" s="17" t="str">
        <f aca="false">IF($C2916="","",MAX(1,N(商品マスタ!$K2915)))</f>
        <v/>
      </c>
      <c r="R2916" s="39" t="str">
        <f aca="false">IF($C2916="","",IF(N($P2916)/N($Q2916)&lt;=0,"",ROUNDUP(N($P2916)/N($Q2916),0)))</f>
        <v/>
      </c>
      <c r="S2916" s="14"/>
      <c r="T2916" s="40" t="str">
        <f aca="false">IF($C2916="","",N(商品マスタ!$M2915))</f>
        <v/>
      </c>
      <c r="U2916" s="40" t="str">
        <f aca="false">IF($S2916="","",N($S2916)*N($T2916))</f>
        <v/>
      </c>
      <c r="V2916" s="18"/>
    </row>
    <row r="2917" customFormat="false" ht="15" hidden="false" customHeight="false" outlineLevel="0" collapsed="false">
      <c r="B2917" s="12" t="n">
        <v>2911</v>
      </c>
      <c r="C2917" s="36" t="str">
        <f aca="false">IF(商品マスタ!$C2916="","",商品マスタ!$C2916)</f>
        <v/>
      </c>
      <c r="D2917" s="12" t="str">
        <f aca="false">IF($C2917="","",商品マスタ!$D2916)</f>
        <v/>
      </c>
      <c r="E2917" s="12" t="str">
        <f aca="false">IF($C2917="","",商品マスタ!$G2916)</f>
        <v/>
      </c>
      <c r="F2917" s="12" t="str">
        <f aca="false">IF($C2917="","",IF(商品マスタ!$P2916="","理論",商品マスタ!$P2916))</f>
        <v/>
      </c>
      <c r="G2917" s="17" t="str">
        <f aca="false">IF($C2917="","",N(商品マスタ!$H2916))</f>
        <v/>
      </c>
      <c r="H2917" s="14"/>
      <c r="I2917" s="17" t="str">
        <f aca="false">IF($C2917="","",N($H2917)*N(商品マスタ!$N2916))</f>
        <v/>
      </c>
      <c r="J2917" s="17" t="str">
        <f aca="false">IF($C2917="","",N($I2917)-N($G2917))</f>
        <v/>
      </c>
      <c r="K2917" s="37" t="str">
        <f aca="false">IF($C2917="","",N(商品マスタ!$I2916))</f>
        <v/>
      </c>
      <c r="L2917" s="17" t="str">
        <f aca="false">IF($C2917="","",MAX(1,N(商品マスタ!$J2916)))</f>
        <v/>
      </c>
      <c r="M2917" s="38" t="str">
        <f aca="false">IF($C2917="","",N(TOP!$C$16)*N($K2917))</f>
        <v/>
      </c>
      <c r="N2917" s="17" t="str">
        <f aca="false">IF($C2917="","",ROUNDUP(N($M2917)/N($L2917),0))</f>
        <v/>
      </c>
      <c r="O2917" s="17" t="str">
        <f aca="false">IF($C2917="","",N(商品マスタ!$R2916))</f>
        <v/>
      </c>
      <c r="P2917" s="17" t="str">
        <f aca="false">IF($C2917="","",IF($F2917="理論",(N($O2917)+N($N2917))-N($G2917),(N($O2917)+N($N2917))-N($I2917)))</f>
        <v/>
      </c>
      <c r="Q2917" s="17" t="str">
        <f aca="false">IF($C2917="","",MAX(1,N(商品マスタ!$K2916)))</f>
        <v/>
      </c>
      <c r="R2917" s="39" t="str">
        <f aca="false">IF($C2917="","",IF(N($P2917)/N($Q2917)&lt;=0,"",ROUNDUP(N($P2917)/N($Q2917),0)))</f>
        <v/>
      </c>
      <c r="S2917" s="14"/>
      <c r="T2917" s="40" t="str">
        <f aca="false">IF($C2917="","",N(商品マスタ!$M2916))</f>
        <v/>
      </c>
      <c r="U2917" s="40" t="str">
        <f aca="false">IF($S2917="","",N($S2917)*N($T2917))</f>
        <v/>
      </c>
      <c r="V2917" s="18"/>
    </row>
    <row r="2918" customFormat="false" ht="15" hidden="false" customHeight="false" outlineLevel="0" collapsed="false">
      <c r="B2918" s="12" t="n">
        <v>2912</v>
      </c>
      <c r="C2918" s="36" t="str">
        <f aca="false">IF(商品マスタ!$C2917="","",商品マスタ!$C2917)</f>
        <v/>
      </c>
      <c r="D2918" s="12" t="str">
        <f aca="false">IF($C2918="","",商品マスタ!$D2917)</f>
        <v/>
      </c>
      <c r="E2918" s="12" t="str">
        <f aca="false">IF($C2918="","",商品マスタ!$G2917)</f>
        <v/>
      </c>
      <c r="F2918" s="12" t="str">
        <f aca="false">IF($C2918="","",IF(商品マスタ!$P2917="","理論",商品マスタ!$P2917))</f>
        <v/>
      </c>
      <c r="G2918" s="17" t="str">
        <f aca="false">IF($C2918="","",N(商品マスタ!$H2917))</f>
        <v/>
      </c>
      <c r="H2918" s="14"/>
      <c r="I2918" s="17" t="str">
        <f aca="false">IF($C2918="","",N($H2918)*N(商品マスタ!$N2917))</f>
        <v/>
      </c>
      <c r="J2918" s="17" t="str">
        <f aca="false">IF($C2918="","",N($I2918)-N($G2918))</f>
        <v/>
      </c>
      <c r="K2918" s="37" t="str">
        <f aca="false">IF($C2918="","",N(商品マスタ!$I2917))</f>
        <v/>
      </c>
      <c r="L2918" s="17" t="str">
        <f aca="false">IF($C2918="","",MAX(1,N(商品マスタ!$J2917)))</f>
        <v/>
      </c>
      <c r="M2918" s="38" t="str">
        <f aca="false">IF($C2918="","",N(TOP!$C$16)*N($K2918))</f>
        <v/>
      </c>
      <c r="N2918" s="17" t="str">
        <f aca="false">IF($C2918="","",ROUNDUP(N($M2918)/N($L2918),0))</f>
        <v/>
      </c>
      <c r="O2918" s="17" t="str">
        <f aca="false">IF($C2918="","",N(商品マスタ!$R2917))</f>
        <v/>
      </c>
      <c r="P2918" s="17" t="str">
        <f aca="false">IF($C2918="","",IF($F2918="理論",(N($O2918)+N($N2918))-N($G2918),(N($O2918)+N($N2918))-N($I2918)))</f>
        <v/>
      </c>
      <c r="Q2918" s="17" t="str">
        <f aca="false">IF($C2918="","",MAX(1,N(商品マスタ!$K2917)))</f>
        <v/>
      </c>
      <c r="R2918" s="39" t="str">
        <f aca="false">IF($C2918="","",IF(N($P2918)/N($Q2918)&lt;=0,"",ROUNDUP(N($P2918)/N($Q2918),0)))</f>
        <v/>
      </c>
      <c r="S2918" s="14"/>
      <c r="T2918" s="40" t="str">
        <f aca="false">IF($C2918="","",N(商品マスタ!$M2917))</f>
        <v/>
      </c>
      <c r="U2918" s="40" t="str">
        <f aca="false">IF($S2918="","",N($S2918)*N($T2918))</f>
        <v/>
      </c>
      <c r="V2918" s="18"/>
    </row>
    <row r="2919" customFormat="false" ht="15" hidden="false" customHeight="false" outlineLevel="0" collapsed="false">
      <c r="B2919" s="12" t="n">
        <v>2913</v>
      </c>
      <c r="C2919" s="36" t="str">
        <f aca="false">IF(商品マスタ!$C2918="","",商品マスタ!$C2918)</f>
        <v/>
      </c>
      <c r="D2919" s="12" t="str">
        <f aca="false">IF($C2919="","",商品マスタ!$D2918)</f>
        <v/>
      </c>
      <c r="E2919" s="12" t="str">
        <f aca="false">IF($C2919="","",商品マスタ!$G2918)</f>
        <v/>
      </c>
      <c r="F2919" s="12" t="str">
        <f aca="false">IF($C2919="","",IF(商品マスタ!$P2918="","理論",商品マスタ!$P2918))</f>
        <v/>
      </c>
      <c r="G2919" s="17" t="str">
        <f aca="false">IF($C2919="","",N(商品マスタ!$H2918))</f>
        <v/>
      </c>
      <c r="H2919" s="14"/>
      <c r="I2919" s="17" t="str">
        <f aca="false">IF($C2919="","",N($H2919)*N(商品マスタ!$N2918))</f>
        <v/>
      </c>
      <c r="J2919" s="17" t="str">
        <f aca="false">IF($C2919="","",N($I2919)-N($G2919))</f>
        <v/>
      </c>
      <c r="K2919" s="37" t="str">
        <f aca="false">IF($C2919="","",N(商品マスタ!$I2918))</f>
        <v/>
      </c>
      <c r="L2919" s="17" t="str">
        <f aca="false">IF($C2919="","",MAX(1,N(商品マスタ!$J2918)))</f>
        <v/>
      </c>
      <c r="M2919" s="38" t="str">
        <f aca="false">IF($C2919="","",N(TOP!$C$16)*N($K2919))</f>
        <v/>
      </c>
      <c r="N2919" s="17" t="str">
        <f aca="false">IF($C2919="","",ROUNDUP(N($M2919)/N($L2919),0))</f>
        <v/>
      </c>
      <c r="O2919" s="17" t="str">
        <f aca="false">IF($C2919="","",N(商品マスタ!$R2918))</f>
        <v/>
      </c>
      <c r="P2919" s="17" t="str">
        <f aca="false">IF($C2919="","",IF($F2919="理論",(N($O2919)+N($N2919))-N($G2919),(N($O2919)+N($N2919))-N($I2919)))</f>
        <v/>
      </c>
      <c r="Q2919" s="17" t="str">
        <f aca="false">IF($C2919="","",MAX(1,N(商品マスタ!$K2918)))</f>
        <v/>
      </c>
      <c r="R2919" s="39" t="str">
        <f aca="false">IF($C2919="","",IF(N($P2919)/N($Q2919)&lt;=0,"",ROUNDUP(N($P2919)/N($Q2919),0)))</f>
        <v/>
      </c>
      <c r="S2919" s="14"/>
      <c r="T2919" s="40" t="str">
        <f aca="false">IF($C2919="","",N(商品マスタ!$M2918))</f>
        <v/>
      </c>
      <c r="U2919" s="40" t="str">
        <f aca="false">IF($S2919="","",N($S2919)*N($T2919))</f>
        <v/>
      </c>
      <c r="V2919" s="18"/>
    </row>
    <row r="2920" customFormat="false" ht="15" hidden="false" customHeight="false" outlineLevel="0" collapsed="false">
      <c r="B2920" s="12" t="n">
        <v>2914</v>
      </c>
      <c r="C2920" s="36" t="str">
        <f aca="false">IF(商品マスタ!$C2919="","",商品マスタ!$C2919)</f>
        <v/>
      </c>
      <c r="D2920" s="12" t="str">
        <f aca="false">IF($C2920="","",商品マスタ!$D2919)</f>
        <v/>
      </c>
      <c r="E2920" s="12" t="str">
        <f aca="false">IF($C2920="","",商品マスタ!$G2919)</f>
        <v/>
      </c>
      <c r="F2920" s="12" t="str">
        <f aca="false">IF($C2920="","",IF(商品マスタ!$P2919="","理論",商品マスタ!$P2919))</f>
        <v/>
      </c>
      <c r="G2920" s="17" t="str">
        <f aca="false">IF($C2920="","",N(商品マスタ!$H2919))</f>
        <v/>
      </c>
      <c r="H2920" s="14"/>
      <c r="I2920" s="17" t="str">
        <f aca="false">IF($C2920="","",N($H2920)*N(商品マスタ!$N2919))</f>
        <v/>
      </c>
      <c r="J2920" s="17" t="str">
        <f aca="false">IF($C2920="","",N($I2920)-N($G2920))</f>
        <v/>
      </c>
      <c r="K2920" s="37" t="str">
        <f aca="false">IF($C2920="","",N(商品マスタ!$I2919))</f>
        <v/>
      </c>
      <c r="L2920" s="17" t="str">
        <f aca="false">IF($C2920="","",MAX(1,N(商品マスタ!$J2919)))</f>
        <v/>
      </c>
      <c r="M2920" s="38" t="str">
        <f aca="false">IF($C2920="","",N(TOP!$C$16)*N($K2920))</f>
        <v/>
      </c>
      <c r="N2920" s="17" t="str">
        <f aca="false">IF($C2920="","",ROUNDUP(N($M2920)/N($L2920),0))</f>
        <v/>
      </c>
      <c r="O2920" s="17" t="str">
        <f aca="false">IF($C2920="","",N(商品マスタ!$R2919))</f>
        <v/>
      </c>
      <c r="P2920" s="17" t="str">
        <f aca="false">IF($C2920="","",IF($F2920="理論",(N($O2920)+N($N2920))-N($G2920),(N($O2920)+N($N2920))-N($I2920)))</f>
        <v/>
      </c>
      <c r="Q2920" s="17" t="str">
        <f aca="false">IF($C2920="","",MAX(1,N(商品マスタ!$K2919)))</f>
        <v/>
      </c>
      <c r="R2920" s="39" t="str">
        <f aca="false">IF($C2920="","",IF(N($P2920)/N($Q2920)&lt;=0,"",ROUNDUP(N($P2920)/N($Q2920),0)))</f>
        <v/>
      </c>
      <c r="S2920" s="14"/>
      <c r="T2920" s="40" t="str">
        <f aca="false">IF($C2920="","",N(商品マスタ!$M2919))</f>
        <v/>
      </c>
      <c r="U2920" s="40" t="str">
        <f aca="false">IF($S2920="","",N($S2920)*N($T2920))</f>
        <v/>
      </c>
      <c r="V2920" s="18"/>
    </row>
    <row r="2921" customFormat="false" ht="15" hidden="false" customHeight="false" outlineLevel="0" collapsed="false">
      <c r="B2921" s="12" t="n">
        <v>2915</v>
      </c>
      <c r="C2921" s="36" t="str">
        <f aca="false">IF(商品マスタ!$C2920="","",商品マスタ!$C2920)</f>
        <v/>
      </c>
      <c r="D2921" s="12" t="str">
        <f aca="false">IF($C2921="","",商品マスタ!$D2920)</f>
        <v/>
      </c>
      <c r="E2921" s="12" t="str">
        <f aca="false">IF($C2921="","",商品マスタ!$G2920)</f>
        <v/>
      </c>
      <c r="F2921" s="12" t="str">
        <f aca="false">IF($C2921="","",IF(商品マスタ!$P2920="","理論",商品マスタ!$P2920))</f>
        <v/>
      </c>
      <c r="G2921" s="17" t="str">
        <f aca="false">IF($C2921="","",N(商品マスタ!$H2920))</f>
        <v/>
      </c>
      <c r="H2921" s="14"/>
      <c r="I2921" s="17" t="str">
        <f aca="false">IF($C2921="","",N($H2921)*N(商品マスタ!$N2920))</f>
        <v/>
      </c>
      <c r="J2921" s="17" t="str">
        <f aca="false">IF($C2921="","",N($I2921)-N($G2921))</f>
        <v/>
      </c>
      <c r="K2921" s="37" t="str">
        <f aca="false">IF($C2921="","",N(商品マスタ!$I2920))</f>
        <v/>
      </c>
      <c r="L2921" s="17" t="str">
        <f aca="false">IF($C2921="","",MAX(1,N(商品マスタ!$J2920)))</f>
        <v/>
      </c>
      <c r="M2921" s="38" t="str">
        <f aca="false">IF($C2921="","",N(TOP!$C$16)*N($K2921))</f>
        <v/>
      </c>
      <c r="N2921" s="17" t="str">
        <f aca="false">IF($C2921="","",ROUNDUP(N($M2921)/N($L2921),0))</f>
        <v/>
      </c>
      <c r="O2921" s="17" t="str">
        <f aca="false">IF($C2921="","",N(商品マスタ!$R2920))</f>
        <v/>
      </c>
      <c r="P2921" s="17" t="str">
        <f aca="false">IF($C2921="","",IF($F2921="理論",(N($O2921)+N($N2921))-N($G2921),(N($O2921)+N($N2921))-N($I2921)))</f>
        <v/>
      </c>
      <c r="Q2921" s="17" t="str">
        <f aca="false">IF($C2921="","",MAX(1,N(商品マスタ!$K2920)))</f>
        <v/>
      </c>
      <c r="R2921" s="39" t="str">
        <f aca="false">IF($C2921="","",IF(N($P2921)/N($Q2921)&lt;=0,"",ROUNDUP(N($P2921)/N($Q2921),0)))</f>
        <v/>
      </c>
      <c r="S2921" s="14"/>
      <c r="T2921" s="40" t="str">
        <f aca="false">IF($C2921="","",N(商品マスタ!$M2920))</f>
        <v/>
      </c>
      <c r="U2921" s="40" t="str">
        <f aca="false">IF($S2921="","",N($S2921)*N($T2921))</f>
        <v/>
      </c>
      <c r="V2921" s="18"/>
    </row>
    <row r="2922" customFormat="false" ht="15" hidden="false" customHeight="false" outlineLevel="0" collapsed="false">
      <c r="B2922" s="12" t="n">
        <v>2916</v>
      </c>
      <c r="C2922" s="36" t="str">
        <f aca="false">IF(商品マスタ!$C2921="","",商品マスタ!$C2921)</f>
        <v/>
      </c>
      <c r="D2922" s="12" t="str">
        <f aca="false">IF($C2922="","",商品マスタ!$D2921)</f>
        <v/>
      </c>
      <c r="E2922" s="12" t="str">
        <f aca="false">IF($C2922="","",商品マスタ!$G2921)</f>
        <v/>
      </c>
      <c r="F2922" s="12" t="str">
        <f aca="false">IF($C2922="","",IF(商品マスタ!$P2921="","理論",商品マスタ!$P2921))</f>
        <v/>
      </c>
      <c r="G2922" s="17" t="str">
        <f aca="false">IF($C2922="","",N(商品マスタ!$H2921))</f>
        <v/>
      </c>
      <c r="H2922" s="14"/>
      <c r="I2922" s="17" t="str">
        <f aca="false">IF($C2922="","",N($H2922)*N(商品マスタ!$N2921))</f>
        <v/>
      </c>
      <c r="J2922" s="17" t="str">
        <f aca="false">IF($C2922="","",N($I2922)-N($G2922))</f>
        <v/>
      </c>
      <c r="K2922" s="37" t="str">
        <f aca="false">IF($C2922="","",N(商品マスタ!$I2921))</f>
        <v/>
      </c>
      <c r="L2922" s="17" t="str">
        <f aca="false">IF($C2922="","",MAX(1,N(商品マスタ!$J2921)))</f>
        <v/>
      </c>
      <c r="M2922" s="38" t="str">
        <f aca="false">IF($C2922="","",N(TOP!$C$16)*N($K2922))</f>
        <v/>
      </c>
      <c r="N2922" s="17" t="str">
        <f aca="false">IF($C2922="","",ROUNDUP(N($M2922)/N($L2922),0))</f>
        <v/>
      </c>
      <c r="O2922" s="17" t="str">
        <f aca="false">IF($C2922="","",N(商品マスタ!$R2921))</f>
        <v/>
      </c>
      <c r="P2922" s="17" t="str">
        <f aca="false">IF($C2922="","",IF($F2922="理論",(N($O2922)+N($N2922))-N($G2922),(N($O2922)+N($N2922))-N($I2922)))</f>
        <v/>
      </c>
      <c r="Q2922" s="17" t="str">
        <f aca="false">IF($C2922="","",MAX(1,N(商品マスタ!$K2921)))</f>
        <v/>
      </c>
      <c r="R2922" s="39" t="str">
        <f aca="false">IF($C2922="","",IF(N($P2922)/N($Q2922)&lt;=0,"",ROUNDUP(N($P2922)/N($Q2922),0)))</f>
        <v/>
      </c>
      <c r="S2922" s="14"/>
      <c r="T2922" s="40" t="str">
        <f aca="false">IF($C2922="","",N(商品マスタ!$M2921))</f>
        <v/>
      </c>
      <c r="U2922" s="40" t="str">
        <f aca="false">IF($S2922="","",N($S2922)*N($T2922))</f>
        <v/>
      </c>
      <c r="V2922" s="18"/>
    </row>
    <row r="2923" customFormat="false" ht="15" hidden="false" customHeight="false" outlineLevel="0" collapsed="false">
      <c r="B2923" s="12" t="n">
        <v>2917</v>
      </c>
      <c r="C2923" s="36" t="str">
        <f aca="false">IF(商品マスタ!$C2922="","",商品マスタ!$C2922)</f>
        <v/>
      </c>
      <c r="D2923" s="12" t="str">
        <f aca="false">IF($C2923="","",商品マスタ!$D2922)</f>
        <v/>
      </c>
      <c r="E2923" s="12" t="str">
        <f aca="false">IF($C2923="","",商品マスタ!$G2922)</f>
        <v/>
      </c>
      <c r="F2923" s="12" t="str">
        <f aca="false">IF($C2923="","",IF(商品マスタ!$P2922="","理論",商品マスタ!$P2922))</f>
        <v/>
      </c>
      <c r="G2923" s="17" t="str">
        <f aca="false">IF($C2923="","",N(商品マスタ!$H2922))</f>
        <v/>
      </c>
      <c r="H2923" s="14"/>
      <c r="I2923" s="17" t="str">
        <f aca="false">IF($C2923="","",N($H2923)*N(商品マスタ!$N2922))</f>
        <v/>
      </c>
      <c r="J2923" s="17" t="str">
        <f aca="false">IF($C2923="","",N($I2923)-N($G2923))</f>
        <v/>
      </c>
      <c r="K2923" s="37" t="str">
        <f aca="false">IF($C2923="","",N(商品マスタ!$I2922))</f>
        <v/>
      </c>
      <c r="L2923" s="17" t="str">
        <f aca="false">IF($C2923="","",MAX(1,N(商品マスタ!$J2922)))</f>
        <v/>
      </c>
      <c r="M2923" s="38" t="str">
        <f aca="false">IF($C2923="","",N(TOP!$C$16)*N($K2923))</f>
        <v/>
      </c>
      <c r="N2923" s="17" t="str">
        <f aca="false">IF($C2923="","",ROUNDUP(N($M2923)/N($L2923),0))</f>
        <v/>
      </c>
      <c r="O2923" s="17" t="str">
        <f aca="false">IF($C2923="","",N(商品マスタ!$R2922))</f>
        <v/>
      </c>
      <c r="P2923" s="17" t="str">
        <f aca="false">IF($C2923="","",IF($F2923="理論",(N($O2923)+N($N2923))-N($G2923),(N($O2923)+N($N2923))-N($I2923)))</f>
        <v/>
      </c>
      <c r="Q2923" s="17" t="str">
        <f aca="false">IF($C2923="","",MAX(1,N(商品マスタ!$K2922)))</f>
        <v/>
      </c>
      <c r="R2923" s="39" t="str">
        <f aca="false">IF($C2923="","",IF(N($P2923)/N($Q2923)&lt;=0,"",ROUNDUP(N($P2923)/N($Q2923),0)))</f>
        <v/>
      </c>
      <c r="S2923" s="14"/>
      <c r="T2923" s="40" t="str">
        <f aca="false">IF($C2923="","",N(商品マスタ!$M2922))</f>
        <v/>
      </c>
      <c r="U2923" s="40" t="str">
        <f aca="false">IF($S2923="","",N($S2923)*N($T2923))</f>
        <v/>
      </c>
      <c r="V2923" s="18"/>
    </row>
    <row r="2924" customFormat="false" ht="15" hidden="false" customHeight="false" outlineLevel="0" collapsed="false">
      <c r="B2924" s="12" t="n">
        <v>2918</v>
      </c>
      <c r="C2924" s="36" t="str">
        <f aca="false">IF(商品マスタ!$C2923="","",商品マスタ!$C2923)</f>
        <v/>
      </c>
      <c r="D2924" s="12" t="str">
        <f aca="false">IF($C2924="","",商品マスタ!$D2923)</f>
        <v/>
      </c>
      <c r="E2924" s="12" t="str">
        <f aca="false">IF($C2924="","",商品マスタ!$G2923)</f>
        <v/>
      </c>
      <c r="F2924" s="12" t="str">
        <f aca="false">IF($C2924="","",IF(商品マスタ!$P2923="","理論",商品マスタ!$P2923))</f>
        <v/>
      </c>
      <c r="G2924" s="17" t="str">
        <f aca="false">IF($C2924="","",N(商品マスタ!$H2923))</f>
        <v/>
      </c>
      <c r="H2924" s="14"/>
      <c r="I2924" s="17" t="str">
        <f aca="false">IF($C2924="","",N($H2924)*N(商品マスタ!$N2923))</f>
        <v/>
      </c>
      <c r="J2924" s="17" t="str">
        <f aca="false">IF($C2924="","",N($I2924)-N($G2924))</f>
        <v/>
      </c>
      <c r="K2924" s="37" t="str">
        <f aca="false">IF($C2924="","",N(商品マスタ!$I2923))</f>
        <v/>
      </c>
      <c r="L2924" s="17" t="str">
        <f aca="false">IF($C2924="","",MAX(1,N(商品マスタ!$J2923)))</f>
        <v/>
      </c>
      <c r="M2924" s="38" t="str">
        <f aca="false">IF($C2924="","",N(TOP!$C$16)*N($K2924))</f>
        <v/>
      </c>
      <c r="N2924" s="17" t="str">
        <f aca="false">IF($C2924="","",ROUNDUP(N($M2924)/N($L2924),0))</f>
        <v/>
      </c>
      <c r="O2924" s="17" t="str">
        <f aca="false">IF($C2924="","",N(商品マスタ!$R2923))</f>
        <v/>
      </c>
      <c r="P2924" s="17" t="str">
        <f aca="false">IF($C2924="","",IF($F2924="理論",(N($O2924)+N($N2924))-N($G2924),(N($O2924)+N($N2924))-N($I2924)))</f>
        <v/>
      </c>
      <c r="Q2924" s="17" t="str">
        <f aca="false">IF($C2924="","",MAX(1,N(商品マスタ!$K2923)))</f>
        <v/>
      </c>
      <c r="R2924" s="39" t="str">
        <f aca="false">IF($C2924="","",IF(N($P2924)/N($Q2924)&lt;=0,"",ROUNDUP(N($P2924)/N($Q2924),0)))</f>
        <v/>
      </c>
      <c r="S2924" s="14"/>
      <c r="T2924" s="40" t="str">
        <f aca="false">IF($C2924="","",N(商品マスタ!$M2923))</f>
        <v/>
      </c>
      <c r="U2924" s="40" t="str">
        <f aca="false">IF($S2924="","",N($S2924)*N($T2924))</f>
        <v/>
      </c>
      <c r="V2924" s="18"/>
    </row>
    <row r="2925" customFormat="false" ht="15" hidden="false" customHeight="false" outlineLevel="0" collapsed="false">
      <c r="B2925" s="12" t="n">
        <v>2919</v>
      </c>
      <c r="C2925" s="36" t="str">
        <f aca="false">IF(商品マスタ!$C2924="","",商品マスタ!$C2924)</f>
        <v/>
      </c>
      <c r="D2925" s="12" t="str">
        <f aca="false">IF($C2925="","",商品マスタ!$D2924)</f>
        <v/>
      </c>
      <c r="E2925" s="12" t="str">
        <f aca="false">IF($C2925="","",商品マスタ!$G2924)</f>
        <v/>
      </c>
      <c r="F2925" s="12" t="str">
        <f aca="false">IF($C2925="","",IF(商品マスタ!$P2924="","理論",商品マスタ!$P2924))</f>
        <v/>
      </c>
      <c r="G2925" s="17" t="str">
        <f aca="false">IF($C2925="","",N(商品マスタ!$H2924))</f>
        <v/>
      </c>
      <c r="H2925" s="14"/>
      <c r="I2925" s="17" t="str">
        <f aca="false">IF($C2925="","",N($H2925)*N(商品マスタ!$N2924))</f>
        <v/>
      </c>
      <c r="J2925" s="17" t="str">
        <f aca="false">IF($C2925="","",N($I2925)-N($G2925))</f>
        <v/>
      </c>
      <c r="K2925" s="37" t="str">
        <f aca="false">IF($C2925="","",N(商品マスタ!$I2924))</f>
        <v/>
      </c>
      <c r="L2925" s="17" t="str">
        <f aca="false">IF($C2925="","",MAX(1,N(商品マスタ!$J2924)))</f>
        <v/>
      </c>
      <c r="M2925" s="38" t="str">
        <f aca="false">IF($C2925="","",N(TOP!$C$16)*N($K2925))</f>
        <v/>
      </c>
      <c r="N2925" s="17" t="str">
        <f aca="false">IF($C2925="","",ROUNDUP(N($M2925)/N($L2925),0))</f>
        <v/>
      </c>
      <c r="O2925" s="17" t="str">
        <f aca="false">IF($C2925="","",N(商品マスタ!$R2924))</f>
        <v/>
      </c>
      <c r="P2925" s="17" t="str">
        <f aca="false">IF($C2925="","",IF($F2925="理論",(N($O2925)+N($N2925))-N($G2925),(N($O2925)+N($N2925))-N($I2925)))</f>
        <v/>
      </c>
      <c r="Q2925" s="17" t="str">
        <f aca="false">IF($C2925="","",MAX(1,N(商品マスタ!$K2924)))</f>
        <v/>
      </c>
      <c r="R2925" s="39" t="str">
        <f aca="false">IF($C2925="","",IF(N($P2925)/N($Q2925)&lt;=0,"",ROUNDUP(N($P2925)/N($Q2925),0)))</f>
        <v/>
      </c>
      <c r="S2925" s="14"/>
      <c r="T2925" s="40" t="str">
        <f aca="false">IF($C2925="","",N(商品マスタ!$M2924))</f>
        <v/>
      </c>
      <c r="U2925" s="40" t="str">
        <f aca="false">IF($S2925="","",N($S2925)*N($T2925))</f>
        <v/>
      </c>
      <c r="V2925" s="18"/>
    </row>
    <row r="2926" customFormat="false" ht="15" hidden="false" customHeight="false" outlineLevel="0" collapsed="false">
      <c r="B2926" s="12" t="n">
        <v>2920</v>
      </c>
      <c r="C2926" s="36" t="str">
        <f aca="false">IF(商品マスタ!$C2925="","",商品マスタ!$C2925)</f>
        <v/>
      </c>
      <c r="D2926" s="12" t="str">
        <f aca="false">IF($C2926="","",商品マスタ!$D2925)</f>
        <v/>
      </c>
      <c r="E2926" s="12" t="str">
        <f aca="false">IF($C2926="","",商品マスタ!$G2925)</f>
        <v/>
      </c>
      <c r="F2926" s="12" t="str">
        <f aca="false">IF($C2926="","",IF(商品マスタ!$P2925="","理論",商品マスタ!$P2925))</f>
        <v/>
      </c>
      <c r="G2926" s="17" t="str">
        <f aca="false">IF($C2926="","",N(商品マスタ!$H2925))</f>
        <v/>
      </c>
      <c r="H2926" s="14"/>
      <c r="I2926" s="17" t="str">
        <f aca="false">IF($C2926="","",N($H2926)*N(商品マスタ!$N2925))</f>
        <v/>
      </c>
      <c r="J2926" s="17" t="str">
        <f aca="false">IF($C2926="","",N($I2926)-N($G2926))</f>
        <v/>
      </c>
      <c r="K2926" s="37" t="str">
        <f aca="false">IF($C2926="","",N(商品マスタ!$I2925))</f>
        <v/>
      </c>
      <c r="L2926" s="17" t="str">
        <f aca="false">IF($C2926="","",MAX(1,N(商品マスタ!$J2925)))</f>
        <v/>
      </c>
      <c r="M2926" s="38" t="str">
        <f aca="false">IF($C2926="","",N(TOP!$C$16)*N($K2926))</f>
        <v/>
      </c>
      <c r="N2926" s="17" t="str">
        <f aca="false">IF($C2926="","",ROUNDUP(N($M2926)/N($L2926),0))</f>
        <v/>
      </c>
      <c r="O2926" s="17" t="str">
        <f aca="false">IF($C2926="","",N(商品マスタ!$R2925))</f>
        <v/>
      </c>
      <c r="P2926" s="17" t="str">
        <f aca="false">IF($C2926="","",IF($F2926="理論",(N($O2926)+N($N2926))-N($G2926),(N($O2926)+N($N2926))-N($I2926)))</f>
        <v/>
      </c>
      <c r="Q2926" s="17" t="str">
        <f aca="false">IF($C2926="","",MAX(1,N(商品マスタ!$K2925)))</f>
        <v/>
      </c>
      <c r="R2926" s="39" t="str">
        <f aca="false">IF($C2926="","",IF(N($P2926)/N($Q2926)&lt;=0,"",ROUNDUP(N($P2926)/N($Q2926),0)))</f>
        <v/>
      </c>
      <c r="S2926" s="14"/>
      <c r="T2926" s="40" t="str">
        <f aca="false">IF($C2926="","",N(商品マスタ!$M2925))</f>
        <v/>
      </c>
      <c r="U2926" s="40" t="str">
        <f aca="false">IF($S2926="","",N($S2926)*N($T2926))</f>
        <v/>
      </c>
      <c r="V2926" s="18"/>
    </row>
    <row r="2927" customFormat="false" ht="15" hidden="false" customHeight="false" outlineLevel="0" collapsed="false">
      <c r="B2927" s="12" t="n">
        <v>2921</v>
      </c>
      <c r="C2927" s="36" t="str">
        <f aca="false">IF(商品マスタ!$C2926="","",商品マスタ!$C2926)</f>
        <v/>
      </c>
      <c r="D2927" s="12" t="str">
        <f aca="false">IF($C2927="","",商品マスタ!$D2926)</f>
        <v/>
      </c>
      <c r="E2927" s="12" t="str">
        <f aca="false">IF($C2927="","",商品マスタ!$G2926)</f>
        <v/>
      </c>
      <c r="F2927" s="12" t="str">
        <f aca="false">IF($C2927="","",IF(商品マスタ!$P2926="","理論",商品マスタ!$P2926))</f>
        <v/>
      </c>
      <c r="G2927" s="17" t="str">
        <f aca="false">IF($C2927="","",N(商品マスタ!$H2926))</f>
        <v/>
      </c>
      <c r="H2927" s="14"/>
      <c r="I2927" s="17" t="str">
        <f aca="false">IF($C2927="","",N($H2927)*N(商品マスタ!$N2926))</f>
        <v/>
      </c>
      <c r="J2927" s="17" t="str">
        <f aca="false">IF($C2927="","",N($I2927)-N($G2927))</f>
        <v/>
      </c>
      <c r="K2927" s="37" t="str">
        <f aca="false">IF($C2927="","",N(商品マスタ!$I2926))</f>
        <v/>
      </c>
      <c r="L2927" s="17" t="str">
        <f aca="false">IF($C2927="","",MAX(1,N(商品マスタ!$J2926)))</f>
        <v/>
      </c>
      <c r="M2927" s="38" t="str">
        <f aca="false">IF($C2927="","",N(TOP!$C$16)*N($K2927))</f>
        <v/>
      </c>
      <c r="N2927" s="17" t="str">
        <f aca="false">IF($C2927="","",ROUNDUP(N($M2927)/N($L2927),0))</f>
        <v/>
      </c>
      <c r="O2927" s="17" t="str">
        <f aca="false">IF($C2927="","",N(商品マスタ!$R2926))</f>
        <v/>
      </c>
      <c r="P2927" s="17" t="str">
        <f aca="false">IF($C2927="","",IF($F2927="理論",(N($O2927)+N($N2927))-N($G2927),(N($O2927)+N($N2927))-N($I2927)))</f>
        <v/>
      </c>
      <c r="Q2927" s="17" t="str">
        <f aca="false">IF($C2927="","",MAX(1,N(商品マスタ!$K2926)))</f>
        <v/>
      </c>
      <c r="R2927" s="39" t="str">
        <f aca="false">IF($C2927="","",IF(N($P2927)/N($Q2927)&lt;=0,"",ROUNDUP(N($P2927)/N($Q2927),0)))</f>
        <v/>
      </c>
      <c r="S2927" s="14"/>
      <c r="T2927" s="40" t="str">
        <f aca="false">IF($C2927="","",N(商品マスタ!$M2926))</f>
        <v/>
      </c>
      <c r="U2927" s="40" t="str">
        <f aca="false">IF($S2927="","",N($S2927)*N($T2927))</f>
        <v/>
      </c>
      <c r="V2927" s="18"/>
    </row>
    <row r="2928" customFormat="false" ht="15" hidden="false" customHeight="false" outlineLevel="0" collapsed="false">
      <c r="B2928" s="12" t="n">
        <v>2922</v>
      </c>
      <c r="C2928" s="36" t="str">
        <f aca="false">IF(商品マスタ!$C2927="","",商品マスタ!$C2927)</f>
        <v/>
      </c>
      <c r="D2928" s="12" t="str">
        <f aca="false">IF($C2928="","",商品マスタ!$D2927)</f>
        <v/>
      </c>
      <c r="E2928" s="12" t="str">
        <f aca="false">IF($C2928="","",商品マスタ!$G2927)</f>
        <v/>
      </c>
      <c r="F2928" s="12" t="str">
        <f aca="false">IF($C2928="","",IF(商品マスタ!$P2927="","理論",商品マスタ!$P2927))</f>
        <v/>
      </c>
      <c r="G2928" s="17" t="str">
        <f aca="false">IF($C2928="","",N(商品マスタ!$H2927))</f>
        <v/>
      </c>
      <c r="H2928" s="14"/>
      <c r="I2928" s="17" t="str">
        <f aca="false">IF($C2928="","",N($H2928)*N(商品マスタ!$N2927))</f>
        <v/>
      </c>
      <c r="J2928" s="17" t="str">
        <f aca="false">IF($C2928="","",N($I2928)-N($G2928))</f>
        <v/>
      </c>
      <c r="K2928" s="37" t="str">
        <f aca="false">IF($C2928="","",N(商品マスタ!$I2927))</f>
        <v/>
      </c>
      <c r="L2928" s="17" t="str">
        <f aca="false">IF($C2928="","",MAX(1,N(商品マスタ!$J2927)))</f>
        <v/>
      </c>
      <c r="M2928" s="38" t="str">
        <f aca="false">IF($C2928="","",N(TOP!$C$16)*N($K2928))</f>
        <v/>
      </c>
      <c r="N2928" s="17" t="str">
        <f aca="false">IF($C2928="","",ROUNDUP(N($M2928)/N($L2928),0))</f>
        <v/>
      </c>
      <c r="O2928" s="17" t="str">
        <f aca="false">IF($C2928="","",N(商品マスタ!$R2927))</f>
        <v/>
      </c>
      <c r="P2928" s="17" t="str">
        <f aca="false">IF($C2928="","",IF($F2928="理論",(N($O2928)+N($N2928))-N($G2928),(N($O2928)+N($N2928))-N($I2928)))</f>
        <v/>
      </c>
      <c r="Q2928" s="17" t="str">
        <f aca="false">IF($C2928="","",MAX(1,N(商品マスタ!$K2927)))</f>
        <v/>
      </c>
      <c r="R2928" s="39" t="str">
        <f aca="false">IF($C2928="","",IF(N($P2928)/N($Q2928)&lt;=0,"",ROUNDUP(N($P2928)/N($Q2928),0)))</f>
        <v/>
      </c>
      <c r="S2928" s="14"/>
      <c r="T2928" s="40" t="str">
        <f aca="false">IF($C2928="","",N(商品マスタ!$M2927))</f>
        <v/>
      </c>
      <c r="U2928" s="40" t="str">
        <f aca="false">IF($S2928="","",N($S2928)*N($T2928))</f>
        <v/>
      </c>
      <c r="V2928" s="18"/>
    </row>
    <row r="2929" customFormat="false" ht="15" hidden="false" customHeight="false" outlineLevel="0" collapsed="false">
      <c r="B2929" s="12" t="n">
        <v>2923</v>
      </c>
      <c r="C2929" s="36" t="str">
        <f aca="false">IF(商品マスタ!$C2928="","",商品マスタ!$C2928)</f>
        <v/>
      </c>
      <c r="D2929" s="12" t="str">
        <f aca="false">IF($C2929="","",商品マスタ!$D2928)</f>
        <v/>
      </c>
      <c r="E2929" s="12" t="str">
        <f aca="false">IF($C2929="","",商品マスタ!$G2928)</f>
        <v/>
      </c>
      <c r="F2929" s="12" t="str">
        <f aca="false">IF($C2929="","",IF(商品マスタ!$P2928="","理論",商品マスタ!$P2928))</f>
        <v/>
      </c>
      <c r="G2929" s="17" t="str">
        <f aca="false">IF($C2929="","",N(商品マスタ!$H2928))</f>
        <v/>
      </c>
      <c r="H2929" s="14"/>
      <c r="I2929" s="17" t="str">
        <f aca="false">IF($C2929="","",N($H2929)*N(商品マスタ!$N2928))</f>
        <v/>
      </c>
      <c r="J2929" s="17" t="str">
        <f aca="false">IF($C2929="","",N($I2929)-N($G2929))</f>
        <v/>
      </c>
      <c r="K2929" s="37" t="str">
        <f aca="false">IF($C2929="","",N(商品マスタ!$I2928))</f>
        <v/>
      </c>
      <c r="L2929" s="17" t="str">
        <f aca="false">IF($C2929="","",MAX(1,N(商品マスタ!$J2928)))</f>
        <v/>
      </c>
      <c r="M2929" s="38" t="str">
        <f aca="false">IF($C2929="","",N(TOP!$C$16)*N($K2929))</f>
        <v/>
      </c>
      <c r="N2929" s="17" t="str">
        <f aca="false">IF($C2929="","",ROUNDUP(N($M2929)/N($L2929),0))</f>
        <v/>
      </c>
      <c r="O2929" s="17" t="str">
        <f aca="false">IF($C2929="","",N(商品マスタ!$R2928))</f>
        <v/>
      </c>
      <c r="P2929" s="17" t="str">
        <f aca="false">IF($C2929="","",IF($F2929="理論",(N($O2929)+N($N2929))-N($G2929),(N($O2929)+N($N2929))-N($I2929)))</f>
        <v/>
      </c>
      <c r="Q2929" s="17" t="str">
        <f aca="false">IF($C2929="","",MAX(1,N(商品マスタ!$K2928)))</f>
        <v/>
      </c>
      <c r="R2929" s="39" t="str">
        <f aca="false">IF($C2929="","",IF(N($P2929)/N($Q2929)&lt;=0,"",ROUNDUP(N($P2929)/N($Q2929),0)))</f>
        <v/>
      </c>
      <c r="S2929" s="14"/>
      <c r="T2929" s="40" t="str">
        <f aca="false">IF($C2929="","",N(商品マスタ!$M2928))</f>
        <v/>
      </c>
      <c r="U2929" s="40" t="str">
        <f aca="false">IF($S2929="","",N($S2929)*N($T2929))</f>
        <v/>
      </c>
      <c r="V2929" s="18"/>
    </row>
    <row r="2930" customFormat="false" ht="15" hidden="false" customHeight="false" outlineLevel="0" collapsed="false">
      <c r="B2930" s="12" t="n">
        <v>2924</v>
      </c>
      <c r="C2930" s="36" t="str">
        <f aca="false">IF(商品マスタ!$C2929="","",商品マスタ!$C2929)</f>
        <v/>
      </c>
      <c r="D2930" s="12" t="str">
        <f aca="false">IF($C2930="","",商品マスタ!$D2929)</f>
        <v/>
      </c>
      <c r="E2930" s="12" t="str">
        <f aca="false">IF($C2930="","",商品マスタ!$G2929)</f>
        <v/>
      </c>
      <c r="F2930" s="12" t="str">
        <f aca="false">IF($C2930="","",IF(商品マスタ!$P2929="","理論",商品マスタ!$P2929))</f>
        <v/>
      </c>
      <c r="G2930" s="17" t="str">
        <f aca="false">IF($C2930="","",N(商品マスタ!$H2929))</f>
        <v/>
      </c>
      <c r="H2930" s="14"/>
      <c r="I2930" s="17" t="str">
        <f aca="false">IF($C2930="","",N($H2930)*N(商品マスタ!$N2929))</f>
        <v/>
      </c>
      <c r="J2930" s="17" t="str">
        <f aca="false">IF($C2930="","",N($I2930)-N($G2930))</f>
        <v/>
      </c>
      <c r="K2930" s="37" t="str">
        <f aca="false">IF($C2930="","",N(商品マスタ!$I2929))</f>
        <v/>
      </c>
      <c r="L2930" s="17" t="str">
        <f aca="false">IF($C2930="","",MAX(1,N(商品マスタ!$J2929)))</f>
        <v/>
      </c>
      <c r="M2930" s="38" t="str">
        <f aca="false">IF($C2930="","",N(TOP!$C$16)*N($K2930))</f>
        <v/>
      </c>
      <c r="N2930" s="17" t="str">
        <f aca="false">IF($C2930="","",ROUNDUP(N($M2930)/N($L2930),0))</f>
        <v/>
      </c>
      <c r="O2930" s="17" t="str">
        <f aca="false">IF($C2930="","",N(商品マスタ!$R2929))</f>
        <v/>
      </c>
      <c r="P2930" s="17" t="str">
        <f aca="false">IF($C2930="","",IF($F2930="理論",(N($O2930)+N($N2930))-N($G2930),(N($O2930)+N($N2930))-N($I2930)))</f>
        <v/>
      </c>
      <c r="Q2930" s="17" t="str">
        <f aca="false">IF($C2930="","",MAX(1,N(商品マスタ!$K2929)))</f>
        <v/>
      </c>
      <c r="R2930" s="39" t="str">
        <f aca="false">IF($C2930="","",IF(N($P2930)/N($Q2930)&lt;=0,"",ROUNDUP(N($P2930)/N($Q2930),0)))</f>
        <v/>
      </c>
      <c r="S2930" s="14"/>
      <c r="T2930" s="40" t="str">
        <f aca="false">IF($C2930="","",N(商品マスタ!$M2929))</f>
        <v/>
      </c>
      <c r="U2930" s="40" t="str">
        <f aca="false">IF($S2930="","",N($S2930)*N($T2930))</f>
        <v/>
      </c>
      <c r="V2930" s="18"/>
    </row>
    <row r="2931" customFormat="false" ht="15" hidden="false" customHeight="false" outlineLevel="0" collapsed="false">
      <c r="B2931" s="12" t="n">
        <v>2925</v>
      </c>
      <c r="C2931" s="36" t="str">
        <f aca="false">IF(商品マスタ!$C2930="","",商品マスタ!$C2930)</f>
        <v/>
      </c>
      <c r="D2931" s="12" t="str">
        <f aca="false">IF($C2931="","",商品マスタ!$D2930)</f>
        <v/>
      </c>
      <c r="E2931" s="12" t="str">
        <f aca="false">IF($C2931="","",商品マスタ!$G2930)</f>
        <v/>
      </c>
      <c r="F2931" s="12" t="str">
        <f aca="false">IF($C2931="","",IF(商品マスタ!$P2930="","理論",商品マスタ!$P2930))</f>
        <v/>
      </c>
      <c r="G2931" s="17" t="str">
        <f aca="false">IF($C2931="","",N(商品マスタ!$H2930))</f>
        <v/>
      </c>
      <c r="H2931" s="14"/>
      <c r="I2931" s="17" t="str">
        <f aca="false">IF($C2931="","",N($H2931)*N(商品マスタ!$N2930))</f>
        <v/>
      </c>
      <c r="J2931" s="17" t="str">
        <f aca="false">IF($C2931="","",N($I2931)-N($G2931))</f>
        <v/>
      </c>
      <c r="K2931" s="37" t="str">
        <f aca="false">IF($C2931="","",N(商品マスタ!$I2930))</f>
        <v/>
      </c>
      <c r="L2931" s="17" t="str">
        <f aca="false">IF($C2931="","",MAX(1,N(商品マスタ!$J2930)))</f>
        <v/>
      </c>
      <c r="M2931" s="38" t="str">
        <f aca="false">IF($C2931="","",N(TOP!$C$16)*N($K2931))</f>
        <v/>
      </c>
      <c r="N2931" s="17" t="str">
        <f aca="false">IF($C2931="","",ROUNDUP(N($M2931)/N($L2931),0))</f>
        <v/>
      </c>
      <c r="O2931" s="17" t="str">
        <f aca="false">IF($C2931="","",N(商品マスタ!$R2930))</f>
        <v/>
      </c>
      <c r="P2931" s="17" t="str">
        <f aca="false">IF($C2931="","",IF($F2931="理論",(N($O2931)+N($N2931))-N($G2931),(N($O2931)+N($N2931))-N($I2931)))</f>
        <v/>
      </c>
      <c r="Q2931" s="17" t="str">
        <f aca="false">IF($C2931="","",MAX(1,N(商品マスタ!$K2930)))</f>
        <v/>
      </c>
      <c r="R2931" s="39" t="str">
        <f aca="false">IF($C2931="","",IF(N($P2931)/N($Q2931)&lt;=0,"",ROUNDUP(N($P2931)/N($Q2931),0)))</f>
        <v/>
      </c>
      <c r="S2931" s="14"/>
      <c r="T2931" s="40" t="str">
        <f aca="false">IF($C2931="","",N(商品マスタ!$M2930))</f>
        <v/>
      </c>
      <c r="U2931" s="40" t="str">
        <f aca="false">IF($S2931="","",N($S2931)*N($T2931))</f>
        <v/>
      </c>
      <c r="V2931" s="18"/>
    </row>
    <row r="2932" customFormat="false" ht="15" hidden="false" customHeight="false" outlineLevel="0" collapsed="false">
      <c r="B2932" s="12" t="n">
        <v>2926</v>
      </c>
      <c r="C2932" s="36" t="str">
        <f aca="false">IF(商品マスタ!$C2931="","",商品マスタ!$C2931)</f>
        <v/>
      </c>
      <c r="D2932" s="12" t="str">
        <f aca="false">IF($C2932="","",商品マスタ!$D2931)</f>
        <v/>
      </c>
      <c r="E2932" s="12" t="str">
        <f aca="false">IF($C2932="","",商品マスタ!$G2931)</f>
        <v/>
      </c>
      <c r="F2932" s="12" t="str">
        <f aca="false">IF($C2932="","",IF(商品マスタ!$P2931="","理論",商品マスタ!$P2931))</f>
        <v/>
      </c>
      <c r="G2932" s="17" t="str">
        <f aca="false">IF($C2932="","",N(商品マスタ!$H2931))</f>
        <v/>
      </c>
      <c r="H2932" s="14"/>
      <c r="I2932" s="17" t="str">
        <f aca="false">IF($C2932="","",N($H2932)*N(商品マスタ!$N2931))</f>
        <v/>
      </c>
      <c r="J2932" s="17" t="str">
        <f aca="false">IF($C2932="","",N($I2932)-N($G2932))</f>
        <v/>
      </c>
      <c r="K2932" s="37" t="str">
        <f aca="false">IF($C2932="","",N(商品マスタ!$I2931))</f>
        <v/>
      </c>
      <c r="L2932" s="17" t="str">
        <f aca="false">IF($C2932="","",MAX(1,N(商品マスタ!$J2931)))</f>
        <v/>
      </c>
      <c r="M2932" s="38" t="str">
        <f aca="false">IF($C2932="","",N(TOP!$C$16)*N($K2932))</f>
        <v/>
      </c>
      <c r="N2932" s="17" t="str">
        <f aca="false">IF($C2932="","",ROUNDUP(N($M2932)/N($L2932),0))</f>
        <v/>
      </c>
      <c r="O2932" s="17" t="str">
        <f aca="false">IF($C2932="","",N(商品マスタ!$R2931))</f>
        <v/>
      </c>
      <c r="P2932" s="17" t="str">
        <f aca="false">IF($C2932="","",IF($F2932="理論",(N($O2932)+N($N2932))-N($G2932),(N($O2932)+N($N2932))-N($I2932)))</f>
        <v/>
      </c>
      <c r="Q2932" s="17" t="str">
        <f aca="false">IF($C2932="","",MAX(1,N(商品マスタ!$K2931)))</f>
        <v/>
      </c>
      <c r="R2932" s="39" t="str">
        <f aca="false">IF($C2932="","",IF(N($P2932)/N($Q2932)&lt;=0,"",ROUNDUP(N($P2932)/N($Q2932),0)))</f>
        <v/>
      </c>
      <c r="S2932" s="14"/>
      <c r="T2932" s="40" t="str">
        <f aca="false">IF($C2932="","",N(商品マスタ!$M2931))</f>
        <v/>
      </c>
      <c r="U2932" s="40" t="str">
        <f aca="false">IF($S2932="","",N($S2932)*N($T2932))</f>
        <v/>
      </c>
      <c r="V2932" s="18"/>
    </row>
    <row r="2933" customFormat="false" ht="15" hidden="false" customHeight="false" outlineLevel="0" collapsed="false">
      <c r="B2933" s="12" t="n">
        <v>2927</v>
      </c>
      <c r="C2933" s="36" t="str">
        <f aca="false">IF(商品マスタ!$C2932="","",商品マスタ!$C2932)</f>
        <v/>
      </c>
      <c r="D2933" s="12" t="str">
        <f aca="false">IF($C2933="","",商品マスタ!$D2932)</f>
        <v/>
      </c>
      <c r="E2933" s="12" t="str">
        <f aca="false">IF($C2933="","",商品マスタ!$G2932)</f>
        <v/>
      </c>
      <c r="F2933" s="12" t="str">
        <f aca="false">IF($C2933="","",IF(商品マスタ!$P2932="","理論",商品マスタ!$P2932))</f>
        <v/>
      </c>
      <c r="G2933" s="17" t="str">
        <f aca="false">IF($C2933="","",N(商品マスタ!$H2932))</f>
        <v/>
      </c>
      <c r="H2933" s="14"/>
      <c r="I2933" s="17" t="str">
        <f aca="false">IF($C2933="","",N($H2933)*N(商品マスタ!$N2932))</f>
        <v/>
      </c>
      <c r="J2933" s="17" t="str">
        <f aca="false">IF($C2933="","",N($I2933)-N($G2933))</f>
        <v/>
      </c>
      <c r="K2933" s="37" t="str">
        <f aca="false">IF($C2933="","",N(商品マスタ!$I2932))</f>
        <v/>
      </c>
      <c r="L2933" s="17" t="str">
        <f aca="false">IF($C2933="","",MAX(1,N(商品マスタ!$J2932)))</f>
        <v/>
      </c>
      <c r="M2933" s="38" t="str">
        <f aca="false">IF($C2933="","",N(TOP!$C$16)*N($K2933))</f>
        <v/>
      </c>
      <c r="N2933" s="17" t="str">
        <f aca="false">IF($C2933="","",ROUNDUP(N($M2933)/N($L2933),0))</f>
        <v/>
      </c>
      <c r="O2933" s="17" t="str">
        <f aca="false">IF($C2933="","",N(商品マスタ!$R2932))</f>
        <v/>
      </c>
      <c r="P2933" s="17" t="str">
        <f aca="false">IF($C2933="","",IF($F2933="理論",(N($O2933)+N($N2933))-N($G2933),(N($O2933)+N($N2933))-N($I2933)))</f>
        <v/>
      </c>
      <c r="Q2933" s="17" t="str">
        <f aca="false">IF($C2933="","",MAX(1,N(商品マスタ!$K2932)))</f>
        <v/>
      </c>
      <c r="R2933" s="39" t="str">
        <f aca="false">IF($C2933="","",IF(N($P2933)/N($Q2933)&lt;=0,"",ROUNDUP(N($P2933)/N($Q2933),0)))</f>
        <v/>
      </c>
      <c r="S2933" s="14"/>
      <c r="T2933" s="40" t="str">
        <f aca="false">IF($C2933="","",N(商品マスタ!$M2932))</f>
        <v/>
      </c>
      <c r="U2933" s="40" t="str">
        <f aca="false">IF($S2933="","",N($S2933)*N($T2933))</f>
        <v/>
      </c>
      <c r="V2933" s="18"/>
    </row>
    <row r="2934" customFormat="false" ht="15" hidden="false" customHeight="false" outlineLevel="0" collapsed="false">
      <c r="B2934" s="12" t="n">
        <v>2928</v>
      </c>
      <c r="C2934" s="36" t="str">
        <f aca="false">IF(商品マスタ!$C2933="","",商品マスタ!$C2933)</f>
        <v/>
      </c>
      <c r="D2934" s="12" t="str">
        <f aca="false">IF($C2934="","",商品マスタ!$D2933)</f>
        <v/>
      </c>
      <c r="E2934" s="12" t="str">
        <f aca="false">IF($C2934="","",商品マスタ!$G2933)</f>
        <v/>
      </c>
      <c r="F2934" s="12" t="str">
        <f aca="false">IF($C2934="","",IF(商品マスタ!$P2933="","理論",商品マスタ!$P2933))</f>
        <v/>
      </c>
      <c r="G2934" s="17" t="str">
        <f aca="false">IF($C2934="","",N(商品マスタ!$H2933))</f>
        <v/>
      </c>
      <c r="H2934" s="14"/>
      <c r="I2934" s="17" t="str">
        <f aca="false">IF($C2934="","",N($H2934)*N(商品マスタ!$N2933))</f>
        <v/>
      </c>
      <c r="J2934" s="17" t="str">
        <f aca="false">IF($C2934="","",N($I2934)-N($G2934))</f>
        <v/>
      </c>
      <c r="K2934" s="37" t="str">
        <f aca="false">IF($C2934="","",N(商品マスタ!$I2933))</f>
        <v/>
      </c>
      <c r="L2934" s="17" t="str">
        <f aca="false">IF($C2934="","",MAX(1,N(商品マスタ!$J2933)))</f>
        <v/>
      </c>
      <c r="M2934" s="38" t="str">
        <f aca="false">IF($C2934="","",N(TOP!$C$16)*N($K2934))</f>
        <v/>
      </c>
      <c r="N2934" s="17" t="str">
        <f aca="false">IF($C2934="","",ROUNDUP(N($M2934)/N($L2934),0))</f>
        <v/>
      </c>
      <c r="O2934" s="17" t="str">
        <f aca="false">IF($C2934="","",N(商品マスタ!$R2933))</f>
        <v/>
      </c>
      <c r="P2934" s="17" t="str">
        <f aca="false">IF($C2934="","",IF($F2934="理論",(N($O2934)+N($N2934))-N($G2934),(N($O2934)+N($N2934))-N($I2934)))</f>
        <v/>
      </c>
      <c r="Q2934" s="17" t="str">
        <f aca="false">IF($C2934="","",MAX(1,N(商品マスタ!$K2933)))</f>
        <v/>
      </c>
      <c r="R2934" s="39" t="str">
        <f aca="false">IF($C2934="","",IF(N($P2934)/N($Q2934)&lt;=0,"",ROUNDUP(N($P2934)/N($Q2934),0)))</f>
        <v/>
      </c>
      <c r="S2934" s="14"/>
      <c r="T2934" s="40" t="str">
        <f aca="false">IF($C2934="","",N(商品マスタ!$M2933))</f>
        <v/>
      </c>
      <c r="U2934" s="40" t="str">
        <f aca="false">IF($S2934="","",N($S2934)*N($T2934))</f>
        <v/>
      </c>
      <c r="V2934" s="18"/>
    </row>
    <row r="2935" customFormat="false" ht="15" hidden="false" customHeight="false" outlineLevel="0" collapsed="false">
      <c r="B2935" s="12" t="n">
        <v>2929</v>
      </c>
      <c r="C2935" s="36" t="str">
        <f aca="false">IF(商品マスタ!$C2934="","",商品マスタ!$C2934)</f>
        <v/>
      </c>
      <c r="D2935" s="12" t="str">
        <f aca="false">IF($C2935="","",商品マスタ!$D2934)</f>
        <v/>
      </c>
      <c r="E2935" s="12" t="str">
        <f aca="false">IF($C2935="","",商品マスタ!$G2934)</f>
        <v/>
      </c>
      <c r="F2935" s="12" t="str">
        <f aca="false">IF($C2935="","",IF(商品マスタ!$P2934="","理論",商品マスタ!$P2934))</f>
        <v/>
      </c>
      <c r="G2935" s="17" t="str">
        <f aca="false">IF($C2935="","",N(商品マスタ!$H2934))</f>
        <v/>
      </c>
      <c r="H2935" s="14"/>
      <c r="I2935" s="17" t="str">
        <f aca="false">IF($C2935="","",N($H2935)*N(商品マスタ!$N2934))</f>
        <v/>
      </c>
      <c r="J2935" s="17" t="str">
        <f aca="false">IF($C2935="","",N($I2935)-N($G2935))</f>
        <v/>
      </c>
      <c r="K2935" s="37" t="str">
        <f aca="false">IF($C2935="","",N(商品マスタ!$I2934))</f>
        <v/>
      </c>
      <c r="L2935" s="17" t="str">
        <f aca="false">IF($C2935="","",MAX(1,N(商品マスタ!$J2934)))</f>
        <v/>
      </c>
      <c r="M2935" s="38" t="str">
        <f aca="false">IF($C2935="","",N(TOP!$C$16)*N($K2935))</f>
        <v/>
      </c>
      <c r="N2935" s="17" t="str">
        <f aca="false">IF($C2935="","",ROUNDUP(N($M2935)/N($L2935),0))</f>
        <v/>
      </c>
      <c r="O2935" s="17" t="str">
        <f aca="false">IF($C2935="","",N(商品マスタ!$R2934))</f>
        <v/>
      </c>
      <c r="P2935" s="17" t="str">
        <f aca="false">IF($C2935="","",IF($F2935="理論",(N($O2935)+N($N2935))-N($G2935),(N($O2935)+N($N2935))-N($I2935)))</f>
        <v/>
      </c>
      <c r="Q2935" s="17" t="str">
        <f aca="false">IF($C2935="","",MAX(1,N(商品マスタ!$K2934)))</f>
        <v/>
      </c>
      <c r="R2935" s="39" t="str">
        <f aca="false">IF($C2935="","",IF(N($P2935)/N($Q2935)&lt;=0,"",ROUNDUP(N($P2935)/N($Q2935),0)))</f>
        <v/>
      </c>
      <c r="S2935" s="14"/>
      <c r="T2935" s="40" t="str">
        <f aca="false">IF($C2935="","",N(商品マスタ!$M2934))</f>
        <v/>
      </c>
      <c r="U2935" s="40" t="str">
        <f aca="false">IF($S2935="","",N($S2935)*N($T2935))</f>
        <v/>
      </c>
      <c r="V2935" s="18"/>
    </row>
    <row r="2936" customFormat="false" ht="15" hidden="false" customHeight="false" outlineLevel="0" collapsed="false">
      <c r="B2936" s="12" t="n">
        <v>2930</v>
      </c>
      <c r="C2936" s="36" t="str">
        <f aca="false">IF(商品マスタ!$C2935="","",商品マスタ!$C2935)</f>
        <v/>
      </c>
      <c r="D2936" s="12" t="str">
        <f aca="false">IF($C2936="","",商品マスタ!$D2935)</f>
        <v/>
      </c>
      <c r="E2936" s="12" t="str">
        <f aca="false">IF($C2936="","",商品マスタ!$G2935)</f>
        <v/>
      </c>
      <c r="F2936" s="12" t="str">
        <f aca="false">IF($C2936="","",IF(商品マスタ!$P2935="","理論",商品マスタ!$P2935))</f>
        <v/>
      </c>
      <c r="G2936" s="17" t="str">
        <f aca="false">IF($C2936="","",N(商品マスタ!$H2935))</f>
        <v/>
      </c>
      <c r="H2936" s="14"/>
      <c r="I2936" s="17" t="str">
        <f aca="false">IF($C2936="","",N($H2936)*N(商品マスタ!$N2935))</f>
        <v/>
      </c>
      <c r="J2936" s="17" t="str">
        <f aca="false">IF($C2936="","",N($I2936)-N($G2936))</f>
        <v/>
      </c>
      <c r="K2936" s="37" t="str">
        <f aca="false">IF($C2936="","",N(商品マスタ!$I2935))</f>
        <v/>
      </c>
      <c r="L2936" s="17" t="str">
        <f aca="false">IF($C2936="","",MAX(1,N(商品マスタ!$J2935)))</f>
        <v/>
      </c>
      <c r="M2936" s="38" t="str">
        <f aca="false">IF($C2936="","",N(TOP!$C$16)*N($K2936))</f>
        <v/>
      </c>
      <c r="N2936" s="17" t="str">
        <f aca="false">IF($C2936="","",ROUNDUP(N($M2936)/N($L2936),0))</f>
        <v/>
      </c>
      <c r="O2936" s="17" t="str">
        <f aca="false">IF($C2936="","",N(商品マスタ!$R2935))</f>
        <v/>
      </c>
      <c r="P2936" s="17" t="str">
        <f aca="false">IF($C2936="","",IF($F2936="理論",(N($O2936)+N($N2936))-N($G2936),(N($O2936)+N($N2936))-N($I2936)))</f>
        <v/>
      </c>
      <c r="Q2936" s="17" t="str">
        <f aca="false">IF($C2936="","",MAX(1,N(商品マスタ!$K2935)))</f>
        <v/>
      </c>
      <c r="R2936" s="39" t="str">
        <f aca="false">IF($C2936="","",IF(N($P2936)/N($Q2936)&lt;=0,"",ROUNDUP(N($P2936)/N($Q2936),0)))</f>
        <v/>
      </c>
      <c r="S2936" s="14"/>
      <c r="T2936" s="40" t="str">
        <f aca="false">IF($C2936="","",N(商品マスタ!$M2935))</f>
        <v/>
      </c>
      <c r="U2936" s="40" t="str">
        <f aca="false">IF($S2936="","",N($S2936)*N($T2936))</f>
        <v/>
      </c>
      <c r="V2936" s="18"/>
    </row>
    <row r="2937" customFormat="false" ht="15" hidden="false" customHeight="false" outlineLevel="0" collapsed="false">
      <c r="B2937" s="12" t="n">
        <v>2931</v>
      </c>
      <c r="C2937" s="36" t="str">
        <f aca="false">IF(商品マスタ!$C2936="","",商品マスタ!$C2936)</f>
        <v/>
      </c>
      <c r="D2937" s="12" t="str">
        <f aca="false">IF($C2937="","",商品マスタ!$D2936)</f>
        <v/>
      </c>
      <c r="E2937" s="12" t="str">
        <f aca="false">IF($C2937="","",商品マスタ!$G2936)</f>
        <v/>
      </c>
      <c r="F2937" s="12" t="str">
        <f aca="false">IF($C2937="","",IF(商品マスタ!$P2936="","理論",商品マスタ!$P2936))</f>
        <v/>
      </c>
      <c r="G2937" s="17" t="str">
        <f aca="false">IF($C2937="","",N(商品マスタ!$H2936))</f>
        <v/>
      </c>
      <c r="H2937" s="14"/>
      <c r="I2937" s="17" t="str">
        <f aca="false">IF($C2937="","",N($H2937)*N(商品マスタ!$N2936))</f>
        <v/>
      </c>
      <c r="J2937" s="17" t="str">
        <f aca="false">IF($C2937="","",N($I2937)-N($G2937))</f>
        <v/>
      </c>
      <c r="K2937" s="37" t="str">
        <f aca="false">IF($C2937="","",N(商品マスタ!$I2936))</f>
        <v/>
      </c>
      <c r="L2937" s="17" t="str">
        <f aca="false">IF($C2937="","",MAX(1,N(商品マスタ!$J2936)))</f>
        <v/>
      </c>
      <c r="M2937" s="38" t="str">
        <f aca="false">IF($C2937="","",N(TOP!$C$16)*N($K2937))</f>
        <v/>
      </c>
      <c r="N2937" s="17" t="str">
        <f aca="false">IF($C2937="","",ROUNDUP(N($M2937)/N($L2937),0))</f>
        <v/>
      </c>
      <c r="O2937" s="17" t="str">
        <f aca="false">IF($C2937="","",N(商品マスタ!$R2936))</f>
        <v/>
      </c>
      <c r="P2937" s="17" t="str">
        <f aca="false">IF($C2937="","",IF($F2937="理論",(N($O2937)+N($N2937))-N($G2937),(N($O2937)+N($N2937))-N($I2937)))</f>
        <v/>
      </c>
      <c r="Q2937" s="17" t="str">
        <f aca="false">IF($C2937="","",MAX(1,N(商品マスタ!$K2936)))</f>
        <v/>
      </c>
      <c r="R2937" s="39" t="str">
        <f aca="false">IF($C2937="","",IF(N($P2937)/N($Q2937)&lt;=0,"",ROUNDUP(N($P2937)/N($Q2937),0)))</f>
        <v/>
      </c>
      <c r="S2937" s="14"/>
      <c r="T2937" s="40" t="str">
        <f aca="false">IF($C2937="","",N(商品マスタ!$M2936))</f>
        <v/>
      </c>
      <c r="U2937" s="40" t="str">
        <f aca="false">IF($S2937="","",N($S2937)*N($T2937))</f>
        <v/>
      </c>
      <c r="V2937" s="18"/>
    </row>
    <row r="2938" customFormat="false" ht="15" hidden="false" customHeight="false" outlineLevel="0" collapsed="false">
      <c r="B2938" s="12" t="n">
        <v>2932</v>
      </c>
      <c r="C2938" s="36" t="str">
        <f aca="false">IF(商品マスタ!$C2937="","",商品マスタ!$C2937)</f>
        <v/>
      </c>
      <c r="D2938" s="12" t="str">
        <f aca="false">IF($C2938="","",商品マスタ!$D2937)</f>
        <v/>
      </c>
      <c r="E2938" s="12" t="str">
        <f aca="false">IF($C2938="","",商品マスタ!$G2937)</f>
        <v/>
      </c>
      <c r="F2938" s="12" t="str">
        <f aca="false">IF($C2938="","",IF(商品マスタ!$P2937="","理論",商品マスタ!$P2937))</f>
        <v/>
      </c>
      <c r="G2938" s="17" t="str">
        <f aca="false">IF($C2938="","",N(商品マスタ!$H2937))</f>
        <v/>
      </c>
      <c r="H2938" s="14"/>
      <c r="I2938" s="17" t="str">
        <f aca="false">IF($C2938="","",N($H2938)*N(商品マスタ!$N2937))</f>
        <v/>
      </c>
      <c r="J2938" s="17" t="str">
        <f aca="false">IF($C2938="","",N($I2938)-N($G2938))</f>
        <v/>
      </c>
      <c r="K2938" s="37" t="str">
        <f aca="false">IF($C2938="","",N(商品マスタ!$I2937))</f>
        <v/>
      </c>
      <c r="L2938" s="17" t="str">
        <f aca="false">IF($C2938="","",MAX(1,N(商品マスタ!$J2937)))</f>
        <v/>
      </c>
      <c r="M2938" s="38" t="str">
        <f aca="false">IF($C2938="","",N(TOP!$C$16)*N($K2938))</f>
        <v/>
      </c>
      <c r="N2938" s="17" t="str">
        <f aca="false">IF($C2938="","",ROUNDUP(N($M2938)/N($L2938),0))</f>
        <v/>
      </c>
      <c r="O2938" s="17" t="str">
        <f aca="false">IF($C2938="","",N(商品マスタ!$R2937))</f>
        <v/>
      </c>
      <c r="P2938" s="17" t="str">
        <f aca="false">IF($C2938="","",IF($F2938="理論",(N($O2938)+N($N2938))-N($G2938),(N($O2938)+N($N2938))-N($I2938)))</f>
        <v/>
      </c>
      <c r="Q2938" s="17" t="str">
        <f aca="false">IF($C2938="","",MAX(1,N(商品マスタ!$K2937)))</f>
        <v/>
      </c>
      <c r="R2938" s="39" t="str">
        <f aca="false">IF($C2938="","",IF(N($P2938)/N($Q2938)&lt;=0,"",ROUNDUP(N($P2938)/N($Q2938),0)))</f>
        <v/>
      </c>
      <c r="S2938" s="14"/>
      <c r="T2938" s="40" t="str">
        <f aca="false">IF($C2938="","",N(商品マスタ!$M2937))</f>
        <v/>
      </c>
      <c r="U2938" s="40" t="str">
        <f aca="false">IF($S2938="","",N($S2938)*N($T2938))</f>
        <v/>
      </c>
      <c r="V2938" s="18"/>
    </row>
    <row r="2939" customFormat="false" ht="15" hidden="false" customHeight="false" outlineLevel="0" collapsed="false">
      <c r="B2939" s="12" t="n">
        <v>2933</v>
      </c>
      <c r="C2939" s="36" t="str">
        <f aca="false">IF(商品マスタ!$C2938="","",商品マスタ!$C2938)</f>
        <v/>
      </c>
      <c r="D2939" s="12" t="str">
        <f aca="false">IF($C2939="","",商品マスタ!$D2938)</f>
        <v/>
      </c>
      <c r="E2939" s="12" t="str">
        <f aca="false">IF($C2939="","",商品マスタ!$G2938)</f>
        <v/>
      </c>
      <c r="F2939" s="12" t="str">
        <f aca="false">IF($C2939="","",IF(商品マスタ!$P2938="","理論",商品マスタ!$P2938))</f>
        <v/>
      </c>
      <c r="G2939" s="17" t="str">
        <f aca="false">IF($C2939="","",N(商品マスタ!$H2938))</f>
        <v/>
      </c>
      <c r="H2939" s="14"/>
      <c r="I2939" s="17" t="str">
        <f aca="false">IF($C2939="","",N($H2939)*N(商品マスタ!$N2938))</f>
        <v/>
      </c>
      <c r="J2939" s="17" t="str">
        <f aca="false">IF($C2939="","",N($I2939)-N($G2939))</f>
        <v/>
      </c>
      <c r="K2939" s="37" t="str">
        <f aca="false">IF($C2939="","",N(商品マスタ!$I2938))</f>
        <v/>
      </c>
      <c r="L2939" s="17" t="str">
        <f aca="false">IF($C2939="","",MAX(1,N(商品マスタ!$J2938)))</f>
        <v/>
      </c>
      <c r="M2939" s="38" t="str">
        <f aca="false">IF($C2939="","",N(TOP!$C$16)*N($K2939))</f>
        <v/>
      </c>
      <c r="N2939" s="17" t="str">
        <f aca="false">IF($C2939="","",ROUNDUP(N($M2939)/N($L2939),0))</f>
        <v/>
      </c>
      <c r="O2939" s="17" t="str">
        <f aca="false">IF($C2939="","",N(商品マスタ!$R2938))</f>
        <v/>
      </c>
      <c r="P2939" s="17" t="str">
        <f aca="false">IF($C2939="","",IF($F2939="理論",(N($O2939)+N($N2939))-N($G2939),(N($O2939)+N($N2939))-N($I2939)))</f>
        <v/>
      </c>
      <c r="Q2939" s="17" t="str">
        <f aca="false">IF($C2939="","",MAX(1,N(商品マスタ!$K2938)))</f>
        <v/>
      </c>
      <c r="R2939" s="39" t="str">
        <f aca="false">IF($C2939="","",IF(N($P2939)/N($Q2939)&lt;=0,"",ROUNDUP(N($P2939)/N($Q2939),0)))</f>
        <v/>
      </c>
      <c r="S2939" s="14"/>
      <c r="T2939" s="40" t="str">
        <f aca="false">IF($C2939="","",N(商品マスタ!$M2938))</f>
        <v/>
      </c>
      <c r="U2939" s="40" t="str">
        <f aca="false">IF($S2939="","",N($S2939)*N($T2939))</f>
        <v/>
      </c>
      <c r="V2939" s="18"/>
    </row>
    <row r="2940" customFormat="false" ht="15" hidden="false" customHeight="false" outlineLevel="0" collapsed="false">
      <c r="B2940" s="12" t="n">
        <v>2934</v>
      </c>
      <c r="C2940" s="36" t="str">
        <f aca="false">IF(商品マスタ!$C2939="","",商品マスタ!$C2939)</f>
        <v/>
      </c>
      <c r="D2940" s="12" t="str">
        <f aca="false">IF($C2940="","",商品マスタ!$D2939)</f>
        <v/>
      </c>
      <c r="E2940" s="12" t="str">
        <f aca="false">IF($C2940="","",商品マスタ!$G2939)</f>
        <v/>
      </c>
      <c r="F2940" s="12" t="str">
        <f aca="false">IF($C2940="","",IF(商品マスタ!$P2939="","理論",商品マスタ!$P2939))</f>
        <v/>
      </c>
      <c r="G2940" s="17" t="str">
        <f aca="false">IF($C2940="","",N(商品マスタ!$H2939))</f>
        <v/>
      </c>
      <c r="H2940" s="14"/>
      <c r="I2940" s="17" t="str">
        <f aca="false">IF($C2940="","",N($H2940)*N(商品マスタ!$N2939))</f>
        <v/>
      </c>
      <c r="J2940" s="17" t="str">
        <f aca="false">IF($C2940="","",N($I2940)-N($G2940))</f>
        <v/>
      </c>
      <c r="K2940" s="37" t="str">
        <f aca="false">IF($C2940="","",N(商品マスタ!$I2939))</f>
        <v/>
      </c>
      <c r="L2940" s="17" t="str">
        <f aca="false">IF($C2940="","",MAX(1,N(商品マスタ!$J2939)))</f>
        <v/>
      </c>
      <c r="M2940" s="38" t="str">
        <f aca="false">IF($C2940="","",N(TOP!$C$16)*N($K2940))</f>
        <v/>
      </c>
      <c r="N2940" s="17" t="str">
        <f aca="false">IF($C2940="","",ROUNDUP(N($M2940)/N($L2940),0))</f>
        <v/>
      </c>
      <c r="O2940" s="17" t="str">
        <f aca="false">IF($C2940="","",N(商品マスタ!$R2939))</f>
        <v/>
      </c>
      <c r="P2940" s="17" t="str">
        <f aca="false">IF($C2940="","",IF($F2940="理論",(N($O2940)+N($N2940))-N($G2940),(N($O2940)+N($N2940))-N($I2940)))</f>
        <v/>
      </c>
      <c r="Q2940" s="17" t="str">
        <f aca="false">IF($C2940="","",MAX(1,N(商品マスタ!$K2939)))</f>
        <v/>
      </c>
      <c r="R2940" s="39" t="str">
        <f aca="false">IF($C2940="","",IF(N($P2940)/N($Q2940)&lt;=0,"",ROUNDUP(N($P2940)/N($Q2940),0)))</f>
        <v/>
      </c>
      <c r="S2940" s="14"/>
      <c r="T2940" s="40" t="str">
        <f aca="false">IF($C2940="","",N(商品マスタ!$M2939))</f>
        <v/>
      </c>
      <c r="U2940" s="40" t="str">
        <f aca="false">IF($S2940="","",N($S2940)*N($T2940))</f>
        <v/>
      </c>
      <c r="V2940" s="18"/>
    </row>
    <row r="2941" customFormat="false" ht="15" hidden="false" customHeight="false" outlineLevel="0" collapsed="false">
      <c r="B2941" s="12" t="n">
        <v>2935</v>
      </c>
      <c r="C2941" s="36" t="str">
        <f aca="false">IF(商品マスタ!$C2940="","",商品マスタ!$C2940)</f>
        <v/>
      </c>
      <c r="D2941" s="12" t="str">
        <f aca="false">IF($C2941="","",商品マスタ!$D2940)</f>
        <v/>
      </c>
      <c r="E2941" s="12" t="str">
        <f aca="false">IF($C2941="","",商品マスタ!$G2940)</f>
        <v/>
      </c>
      <c r="F2941" s="12" t="str">
        <f aca="false">IF($C2941="","",IF(商品マスタ!$P2940="","理論",商品マスタ!$P2940))</f>
        <v/>
      </c>
      <c r="G2941" s="17" t="str">
        <f aca="false">IF($C2941="","",N(商品マスタ!$H2940))</f>
        <v/>
      </c>
      <c r="H2941" s="14"/>
      <c r="I2941" s="17" t="str">
        <f aca="false">IF($C2941="","",N($H2941)*N(商品マスタ!$N2940))</f>
        <v/>
      </c>
      <c r="J2941" s="17" t="str">
        <f aca="false">IF($C2941="","",N($I2941)-N($G2941))</f>
        <v/>
      </c>
      <c r="K2941" s="37" t="str">
        <f aca="false">IF($C2941="","",N(商品マスタ!$I2940))</f>
        <v/>
      </c>
      <c r="L2941" s="17" t="str">
        <f aca="false">IF($C2941="","",MAX(1,N(商品マスタ!$J2940)))</f>
        <v/>
      </c>
      <c r="M2941" s="38" t="str">
        <f aca="false">IF($C2941="","",N(TOP!$C$16)*N($K2941))</f>
        <v/>
      </c>
      <c r="N2941" s="17" t="str">
        <f aca="false">IF($C2941="","",ROUNDUP(N($M2941)/N($L2941),0))</f>
        <v/>
      </c>
      <c r="O2941" s="17" t="str">
        <f aca="false">IF($C2941="","",N(商品マスタ!$R2940))</f>
        <v/>
      </c>
      <c r="P2941" s="17" t="str">
        <f aca="false">IF($C2941="","",IF($F2941="理論",(N($O2941)+N($N2941))-N($G2941),(N($O2941)+N($N2941))-N($I2941)))</f>
        <v/>
      </c>
      <c r="Q2941" s="17" t="str">
        <f aca="false">IF($C2941="","",MAX(1,N(商品マスタ!$K2940)))</f>
        <v/>
      </c>
      <c r="R2941" s="39" t="str">
        <f aca="false">IF($C2941="","",IF(N($P2941)/N($Q2941)&lt;=0,"",ROUNDUP(N($P2941)/N($Q2941),0)))</f>
        <v/>
      </c>
      <c r="S2941" s="14"/>
      <c r="T2941" s="40" t="str">
        <f aca="false">IF($C2941="","",N(商品マスタ!$M2940))</f>
        <v/>
      </c>
      <c r="U2941" s="40" t="str">
        <f aca="false">IF($S2941="","",N($S2941)*N($T2941))</f>
        <v/>
      </c>
      <c r="V2941" s="18"/>
    </row>
    <row r="2942" customFormat="false" ht="15" hidden="false" customHeight="false" outlineLevel="0" collapsed="false">
      <c r="B2942" s="12" t="n">
        <v>2936</v>
      </c>
      <c r="C2942" s="36" t="str">
        <f aca="false">IF(商品マスタ!$C2941="","",商品マスタ!$C2941)</f>
        <v/>
      </c>
      <c r="D2942" s="12" t="str">
        <f aca="false">IF($C2942="","",商品マスタ!$D2941)</f>
        <v/>
      </c>
      <c r="E2942" s="12" t="str">
        <f aca="false">IF($C2942="","",商品マスタ!$G2941)</f>
        <v/>
      </c>
      <c r="F2942" s="12" t="str">
        <f aca="false">IF($C2942="","",IF(商品マスタ!$P2941="","理論",商品マスタ!$P2941))</f>
        <v/>
      </c>
      <c r="G2942" s="17" t="str">
        <f aca="false">IF($C2942="","",N(商品マスタ!$H2941))</f>
        <v/>
      </c>
      <c r="H2942" s="14"/>
      <c r="I2942" s="17" t="str">
        <f aca="false">IF($C2942="","",N($H2942)*N(商品マスタ!$N2941))</f>
        <v/>
      </c>
      <c r="J2942" s="17" t="str">
        <f aca="false">IF($C2942="","",N($I2942)-N($G2942))</f>
        <v/>
      </c>
      <c r="K2942" s="37" t="str">
        <f aca="false">IF($C2942="","",N(商品マスタ!$I2941))</f>
        <v/>
      </c>
      <c r="L2942" s="17" t="str">
        <f aca="false">IF($C2942="","",MAX(1,N(商品マスタ!$J2941)))</f>
        <v/>
      </c>
      <c r="M2942" s="38" t="str">
        <f aca="false">IF($C2942="","",N(TOP!$C$16)*N($K2942))</f>
        <v/>
      </c>
      <c r="N2942" s="17" t="str">
        <f aca="false">IF($C2942="","",ROUNDUP(N($M2942)/N($L2942),0))</f>
        <v/>
      </c>
      <c r="O2942" s="17" t="str">
        <f aca="false">IF($C2942="","",N(商品マスタ!$R2941))</f>
        <v/>
      </c>
      <c r="P2942" s="17" t="str">
        <f aca="false">IF($C2942="","",IF($F2942="理論",(N($O2942)+N($N2942))-N($G2942),(N($O2942)+N($N2942))-N($I2942)))</f>
        <v/>
      </c>
      <c r="Q2942" s="17" t="str">
        <f aca="false">IF($C2942="","",MAX(1,N(商品マスタ!$K2941)))</f>
        <v/>
      </c>
      <c r="R2942" s="39" t="str">
        <f aca="false">IF($C2942="","",IF(N($P2942)/N($Q2942)&lt;=0,"",ROUNDUP(N($P2942)/N($Q2942),0)))</f>
        <v/>
      </c>
      <c r="S2942" s="14"/>
      <c r="T2942" s="40" t="str">
        <f aca="false">IF($C2942="","",N(商品マスタ!$M2941))</f>
        <v/>
      </c>
      <c r="U2942" s="40" t="str">
        <f aca="false">IF($S2942="","",N($S2942)*N($T2942))</f>
        <v/>
      </c>
      <c r="V2942" s="18"/>
    </row>
    <row r="2943" customFormat="false" ht="15" hidden="false" customHeight="false" outlineLevel="0" collapsed="false">
      <c r="B2943" s="12" t="n">
        <v>2937</v>
      </c>
      <c r="C2943" s="36" t="str">
        <f aca="false">IF(商品マスタ!$C2942="","",商品マスタ!$C2942)</f>
        <v/>
      </c>
      <c r="D2943" s="12" t="str">
        <f aca="false">IF($C2943="","",商品マスタ!$D2942)</f>
        <v/>
      </c>
      <c r="E2943" s="12" t="str">
        <f aca="false">IF($C2943="","",商品マスタ!$G2942)</f>
        <v/>
      </c>
      <c r="F2943" s="12" t="str">
        <f aca="false">IF($C2943="","",IF(商品マスタ!$P2942="","理論",商品マスタ!$P2942))</f>
        <v/>
      </c>
      <c r="G2943" s="17" t="str">
        <f aca="false">IF($C2943="","",N(商品マスタ!$H2942))</f>
        <v/>
      </c>
      <c r="H2943" s="14"/>
      <c r="I2943" s="17" t="str">
        <f aca="false">IF($C2943="","",N($H2943)*N(商品マスタ!$N2942))</f>
        <v/>
      </c>
      <c r="J2943" s="17" t="str">
        <f aca="false">IF($C2943="","",N($I2943)-N($G2943))</f>
        <v/>
      </c>
      <c r="K2943" s="37" t="str">
        <f aca="false">IF($C2943="","",N(商品マスタ!$I2942))</f>
        <v/>
      </c>
      <c r="L2943" s="17" t="str">
        <f aca="false">IF($C2943="","",MAX(1,N(商品マスタ!$J2942)))</f>
        <v/>
      </c>
      <c r="M2943" s="38" t="str">
        <f aca="false">IF($C2943="","",N(TOP!$C$16)*N($K2943))</f>
        <v/>
      </c>
      <c r="N2943" s="17" t="str">
        <f aca="false">IF($C2943="","",ROUNDUP(N($M2943)/N($L2943),0))</f>
        <v/>
      </c>
      <c r="O2943" s="17" t="str">
        <f aca="false">IF($C2943="","",N(商品マスタ!$R2942))</f>
        <v/>
      </c>
      <c r="P2943" s="17" t="str">
        <f aca="false">IF($C2943="","",IF($F2943="理論",(N($O2943)+N($N2943))-N($G2943),(N($O2943)+N($N2943))-N($I2943)))</f>
        <v/>
      </c>
      <c r="Q2943" s="17" t="str">
        <f aca="false">IF($C2943="","",MAX(1,N(商品マスタ!$K2942)))</f>
        <v/>
      </c>
      <c r="R2943" s="39" t="str">
        <f aca="false">IF($C2943="","",IF(N($P2943)/N($Q2943)&lt;=0,"",ROUNDUP(N($P2943)/N($Q2943),0)))</f>
        <v/>
      </c>
      <c r="S2943" s="14"/>
      <c r="T2943" s="40" t="str">
        <f aca="false">IF($C2943="","",N(商品マスタ!$M2942))</f>
        <v/>
      </c>
      <c r="U2943" s="40" t="str">
        <f aca="false">IF($S2943="","",N($S2943)*N($T2943))</f>
        <v/>
      </c>
      <c r="V2943" s="18"/>
    </row>
    <row r="2944" customFormat="false" ht="15" hidden="false" customHeight="false" outlineLevel="0" collapsed="false">
      <c r="B2944" s="12" t="n">
        <v>2938</v>
      </c>
      <c r="C2944" s="36" t="str">
        <f aca="false">IF(商品マスタ!$C2943="","",商品マスタ!$C2943)</f>
        <v/>
      </c>
      <c r="D2944" s="12" t="str">
        <f aca="false">IF($C2944="","",商品マスタ!$D2943)</f>
        <v/>
      </c>
      <c r="E2944" s="12" t="str">
        <f aca="false">IF($C2944="","",商品マスタ!$G2943)</f>
        <v/>
      </c>
      <c r="F2944" s="12" t="str">
        <f aca="false">IF($C2944="","",IF(商品マスタ!$P2943="","理論",商品マスタ!$P2943))</f>
        <v/>
      </c>
      <c r="G2944" s="17" t="str">
        <f aca="false">IF($C2944="","",N(商品マスタ!$H2943))</f>
        <v/>
      </c>
      <c r="H2944" s="14"/>
      <c r="I2944" s="17" t="str">
        <f aca="false">IF($C2944="","",N($H2944)*N(商品マスタ!$N2943))</f>
        <v/>
      </c>
      <c r="J2944" s="17" t="str">
        <f aca="false">IF($C2944="","",N($I2944)-N($G2944))</f>
        <v/>
      </c>
      <c r="K2944" s="37" t="str">
        <f aca="false">IF($C2944="","",N(商品マスタ!$I2943))</f>
        <v/>
      </c>
      <c r="L2944" s="17" t="str">
        <f aca="false">IF($C2944="","",MAX(1,N(商品マスタ!$J2943)))</f>
        <v/>
      </c>
      <c r="M2944" s="38" t="str">
        <f aca="false">IF($C2944="","",N(TOP!$C$16)*N($K2944))</f>
        <v/>
      </c>
      <c r="N2944" s="17" t="str">
        <f aca="false">IF($C2944="","",ROUNDUP(N($M2944)/N($L2944),0))</f>
        <v/>
      </c>
      <c r="O2944" s="17" t="str">
        <f aca="false">IF($C2944="","",N(商品マスタ!$R2943))</f>
        <v/>
      </c>
      <c r="P2944" s="17" t="str">
        <f aca="false">IF($C2944="","",IF($F2944="理論",(N($O2944)+N($N2944))-N($G2944),(N($O2944)+N($N2944))-N($I2944)))</f>
        <v/>
      </c>
      <c r="Q2944" s="17" t="str">
        <f aca="false">IF($C2944="","",MAX(1,N(商品マスタ!$K2943)))</f>
        <v/>
      </c>
      <c r="R2944" s="39" t="str">
        <f aca="false">IF($C2944="","",IF(N($P2944)/N($Q2944)&lt;=0,"",ROUNDUP(N($P2944)/N($Q2944),0)))</f>
        <v/>
      </c>
      <c r="S2944" s="14"/>
      <c r="T2944" s="40" t="str">
        <f aca="false">IF($C2944="","",N(商品マスタ!$M2943))</f>
        <v/>
      </c>
      <c r="U2944" s="40" t="str">
        <f aca="false">IF($S2944="","",N($S2944)*N($T2944))</f>
        <v/>
      </c>
      <c r="V2944" s="18"/>
    </row>
    <row r="2945" customFormat="false" ht="15" hidden="false" customHeight="false" outlineLevel="0" collapsed="false">
      <c r="B2945" s="12" t="n">
        <v>2939</v>
      </c>
      <c r="C2945" s="36" t="str">
        <f aca="false">IF(商品マスタ!$C2944="","",商品マスタ!$C2944)</f>
        <v/>
      </c>
      <c r="D2945" s="12" t="str">
        <f aca="false">IF($C2945="","",商品マスタ!$D2944)</f>
        <v/>
      </c>
      <c r="E2945" s="12" t="str">
        <f aca="false">IF($C2945="","",商品マスタ!$G2944)</f>
        <v/>
      </c>
      <c r="F2945" s="12" t="str">
        <f aca="false">IF($C2945="","",IF(商品マスタ!$P2944="","理論",商品マスタ!$P2944))</f>
        <v/>
      </c>
      <c r="G2945" s="17" t="str">
        <f aca="false">IF($C2945="","",N(商品マスタ!$H2944))</f>
        <v/>
      </c>
      <c r="H2945" s="14"/>
      <c r="I2945" s="17" t="str">
        <f aca="false">IF($C2945="","",N($H2945)*N(商品マスタ!$N2944))</f>
        <v/>
      </c>
      <c r="J2945" s="17" t="str">
        <f aca="false">IF($C2945="","",N($I2945)-N($G2945))</f>
        <v/>
      </c>
      <c r="K2945" s="37" t="str">
        <f aca="false">IF($C2945="","",N(商品マスタ!$I2944))</f>
        <v/>
      </c>
      <c r="L2945" s="17" t="str">
        <f aca="false">IF($C2945="","",MAX(1,N(商品マスタ!$J2944)))</f>
        <v/>
      </c>
      <c r="M2945" s="38" t="str">
        <f aca="false">IF($C2945="","",N(TOP!$C$16)*N($K2945))</f>
        <v/>
      </c>
      <c r="N2945" s="17" t="str">
        <f aca="false">IF($C2945="","",ROUNDUP(N($M2945)/N($L2945),0))</f>
        <v/>
      </c>
      <c r="O2945" s="17" t="str">
        <f aca="false">IF($C2945="","",N(商品マスタ!$R2944))</f>
        <v/>
      </c>
      <c r="P2945" s="17" t="str">
        <f aca="false">IF($C2945="","",IF($F2945="理論",(N($O2945)+N($N2945))-N($G2945),(N($O2945)+N($N2945))-N($I2945)))</f>
        <v/>
      </c>
      <c r="Q2945" s="17" t="str">
        <f aca="false">IF($C2945="","",MAX(1,N(商品マスタ!$K2944)))</f>
        <v/>
      </c>
      <c r="R2945" s="39" t="str">
        <f aca="false">IF($C2945="","",IF(N($P2945)/N($Q2945)&lt;=0,"",ROUNDUP(N($P2945)/N($Q2945),0)))</f>
        <v/>
      </c>
      <c r="S2945" s="14"/>
      <c r="T2945" s="40" t="str">
        <f aca="false">IF($C2945="","",N(商品マスタ!$M2944))</f>
        <v/>
      </c>
      <c r="U2945" s="40" t="str">
        <f aca="false">IF($S2945="","",N($S2945)*N($T2945))</f>
        <v/>
      </c>
      <c r="V2945" s="18"/>
    </row>
    <row r="2946" customFormat="false" ht="15" hidden="false" customHeight="false" outlineLevel="0" collapsed="false">
      <c r="B2946" s="12" t="n">
        <v>2940</v>
      </c>
      <c r="C2946" s="36" t="str">
        <f aca="false">IF(商品マスタ!$C2945="","",商品マスタ!$C2945)</f>
        <v/>
      </c>
      <c r="D2946" s="12" t="str">
        <f aca="false">IF($C2946="","",商品マスタ!$D2945)</f>
        <v/>
      </c>
      <c r="E2946" s="12" t="str">
        <f aca="false">IF($C2946="","",商品マスタ!$G2945)</f>
        <v/>
      </c>
      <c r="F2946" s="12" t="str">
        <f aca="false">IF($C2946="","",IF(商品マスタ!$P2945="","理論",商品マスタ!$P2945))</f>
        <v/>
      </c>
      <c r="G2946" s="17" t="str">
        <f aca="false">IF($C2946="","",N(商品マスタ!$H2945))</f>
        <v/>
      </c>
      <c r="H2946" s="14"/>
      <c r="I2946" s="17" t="str">
        <f aca="false">IF($C2946="","",N($H2946)*N(商品マスタ!$N2945))</f>
        <v/>
      </c>
      <c r="J2946" s="17" t="str">
        <f aca="false">IF($C2946="","",N($I2946)-N($G2946))</f>
        <v/>
      </c>
      <c r="K2946" s="37" t="str">
        <f aca="false">IF($C2946="","",N(商品マスタ!$I2945))</f>
        <v/>
      </c>
      <c r="L2946" s="17" t="str">
        <f aca="false">IF($C2946="","",MAX(1,N(商品マスタ!$J2945)))</f>
        <v/>
      </c>
      <c r="M2946" s="38" t="str">
        <f aca="false">IF($C2946="","",N(TOP!$C$16)*N($K2946))</f>
        <v/>
      </c>
      <c r="N2946" s="17" t="str">
        <f aca="false">IF($C2946="","",ROUNDUP(N($M2946)/N($L2946),0))</f>
        <v/>
      </c>
      <c r="O2946" s="17" t="str">
        <f aca="false">IF($C2946="","",N(商品マスタ!$R2945))</f>
        <v/>
      </c>
      <c r="P2946" s="17" t="str">
        <f aca="false">IF($C2946="","",IF($F2946="理論",(N($O2946)+N($N2946))-N($G2946),(N($O2946)+N($N2946))-N($I2946)))</f>
        <v/>
      </c>
      <c r="Q2946" s="17" t="str">
        <f aca="false">IF($C2946="","",MAX(1,N(商品マスタ!$K2945)))</f>
        <v/>
      </c>
      <c r="R2946" s="39" t="str">
        <f aca="false">IF($C2946="","",IF(N($P2946)/N($Q2946)&lt;=0,"",ROUNDUP(N($P2946)/N($Q2946),0)))</f>
        <v/>
      </c>
      <c r="S2946" s="14"/>
      <c r="T2946" s="40" t="str">
        <f aca="false">IF($C2946="","",N(商品マスタ!$M2945))</f>
        <v/>
      </c>
      <c r="U2946" s="40" t="str">
        <f aca="false">IF($S2946="","",N($S2946)*N($T2946))</f>
        <v/>
      </c>
      <c r="V2946" s="18"/>
    </row>
    <row r="2947" customFormat="false" ht="15" hidden="false" customHeight="false" outlineLevel="0" collapsed="false">
      <c r="B2947" s="12" t="n">
        <v>2941</v>
      </c>
      <c r="C2947" s="36" t="str">
        <f aca="false">IF(商品マスタ!$C2946="","",商品マスタ!$C2946)</f>
        <v/>
      </c>
      <c r="D2947" s="12" t="str">
        <f aca="false">IF($C2947="","",商品マスタ!$D2946)</f>
        <v/>
      </c>
      <c r="E2947" s="12" t="str">
        <f aca="false">IF($C2947="","",商品マスタ!$G2946)</f>
        <v/>
      </c>
      <c r="F2947" s="12" t="str">
        <f aca="false">IF($C2947="","",IF(商品マスタ!$P2946="","理論",商品マスタ!$P2946))</f>
        <v/>
      </c>
      <c r="G2947" s="17" t="str">
        <f aca="false">IF($C2947="","",N(商品マスタ!$H2946))</f>
        <v/>
      </c>
      <c r="H2947" s="14"/>
      <c r="I2947" s="17" t="str">
        <f aca="false">IF($C2947="","",N($H2947)*N(商品マスタ!$N2946))</f>
        <v/>
      </c>
      <c r="J2947" s="17" t="str">
        <f aca="false">IF($C2947="","",N($I2947)-N($G2947))</f>
        <v/>
      </c>
      <c r="K2947" s="37" t="str">
        <f aca="false">IF($C2947="","",N(商品マスタ!$I2946))</f>
        <v/>
      </c>
      <c r="L2947" s="17" t="str">
        <f aca="false">IF($C2947="","",MAX(1,N(商品マスタ!$J2946)))</f>
        <v/>
      </c>
      <c r="M2947" s="38" t="str">
        <f aca="false">IF($C2947="","",N(TOP!$C$16)*N($K2947))</f>
        <v/>
      </c>
      <c r="N2947" s="17" t="str">
        <f aca="false">IF($C2947="","",ROUNDUP(N($M2947)/N($L2947),0))</f>
        <v/>
      </c>
      <c r="O2947" s="17" t="str">
        <f aca="false">IF($C2947="","",N(商品マスタ!$R2946))</f>
        <v/>
      </c>
      <c r="P2947" s="17" t="str">
        <f aca="false">IF($C2947="","",IF($F2947="理論",(N($O2947)+N($N2947))-N($G2947),(N($O2947)+N($N2947))-N($I2947)))</f>
        <v/>
      </c>
      <c r="Q2947" s="17" t="str">
        <f aca="false">IF($C2947="","",MAX(1,N(商品マスタ!$K2946)))</f>
        <v/>
      </c>
      <c r="R2947" s="39" t="str">
        <f aca="false">IF($C2947="","",IF(N($P2947)/N($Q2947)&lt;=0,"",ROUNDUP(N($P2947)/N($Q2947),0)))</f>
        <v/>
      </c>
      <c r="S2947" s="14"/>
      <c r="T2947" s="40" t="str">
        <f aca="false">IF($C2947="","",N(商品マスタ!$M2946))</f>
        <v/>
      </c>
      <c r="U2947" s="40" t="str">
        <f aca="false">IF($S2947="","",N($S2947)*N($T2947))</f>
        <v/>
      </c>
      <c r="V2947" s="18"/>
    </row>
    <row r="2948" customFormat="false" ht="15" hidden="false" customHeight="false" outlineLevel="0" collapsed="false">
      <c r="B2948" s="12" t="n">
        <v>2942</v>
      </c>
      <c r="C2948" s="36" t="str">
        <f aca="false">IF(商品マスタ!$C2947="","",商品マスタ!$C2947)</f>
        <v/>
      </c>
      <c r="D2948" s="12" t="str">
        <f aca="false">IF($C2948="","",商品マスタ!$D2947)</f>
        <v/>
      </c>
      <c r="E2948" s="12" t="str">
        <f aca="false">IF($C2948="","",商品マスタ!$G2947)</f>
        <v/>
      </c>
      <c r="F2948" s="12" t="str">
        <f aca="false">IF($C2948="","",IF(商品マスタ!$P2947="","理論",商品マスタ!$P2947))</f>
        <v/>
      </c>
      <c r="G2948" s="17" t="str">
        <f aca="false">IF($C2948="","",N(商品マスタ!$H2947))</f>
        <v/>
      </c>
      <c r="H2948" s="14"/>
      <c r="I2948" s="17" t="str">
        <f aca="false">IF($C2948="","",N($H2948)*N(商品マスタ!$N2947))</f>
        <v/>
      </c>
      <c r="J2948" s="17" t="str">
        <f aca="false">IF($C2948="","",N($I2948)-N($G2948))</f>
        <v/>
      </c>
      <c r="K2948" s="37" t="str">
        <f aca="false">IF($C2948="","",N(商品マスタ!$I2947))</f>
        <v/>
      </c>
      <c r="L2948" s="17" t="str">
        <f aca="false">IF($C2948="","",MAX(1,N(商品マスタ!$J2947)))</f>
        <v/>
      </c>
      <c r="M2948" s="38" t="str">
        <f aca="false">IF($C2948="","",N(TOP!$C$16)*N($K2948))</f>
        <v/>
      </c>
      <c r="N2948" s="17" t="str">
        <f aca="false">IF($C2948="","",ROUNDUP(N($M2948)/N($L2948),0))</f>
        <v/>
      </c>
      <c r="O2948" s="17" t="str">
        <f aca="false">IF($C2948="","",N(商品マスタ!$R2947))</f>
        <v/>
      </c>
      <c r="P2948" s="17" t="str">
        <f aca="false">IF($C2948="","",IF($F2948="理論",(N($O2948)+N($N2948))-N($G2948),(N($O2948)+N($N2948))-N($I2948)))</f>
        <v/>
      </c>
      <c r="Q2948" s="17" t="str">
        <f aca="false">IF($C2948="","",MAX(1,N(商品マスタ!$K2947)))</f>
        <v/>
      </c>
      <c r="R2948" s="39" t="str">
        <f aca="false">IF($C2948="","",IF(N($P2948)/N($Q2948)&lt;=0,"",ROUNDUP(N($P2948)/N($Q2948),0)))</f>
        <v/>
      </c>
      <c r="S2948" s="14"/>
      <c r="T2948" s="40" t="str">
        <f aca="false">IF($C2948="","",N(商品マスタ!$M2947))</f>
        <v/>
      </c>
      <c r="U2948" s="40" t="str">
        <f aca="false">IF($S2948="","",N($S2948)*N($T2948))</f>
        <v/>
      </c>
      <c r="V2948" s="18"/>
    </row>
    <row r="2949" customFormat="false" ht="15" hidden="false" customHeight="false" outlineLevel="0" collapsed="false">
      <c r="B2949" s="12" t="n">
        <v>2943</v>
      </c>
      <c r="C2949" s="36" t="str">
        <f aca="false">IF(商品マスタ!$C2948="","",商品マスタ!$C2948)</f>
        <v/>
      </c>
      <c r="D2949" s="12" t="str">
        <f aca="false">IF($C2949="","",商品マスタ!$D2948)</f>
        <v/>
      </c>
      <c r="E2949" s="12" t="str">
        <f aca="false">IF($C2949="","",商品マスタ!$G2948)</f>
        <v/>
      </c>
      <c r="F2949" s="12" t="str">
        <f aca="false">IF($C2949="","",IF(商品マスタ!$P2948="","理論",商品マスタ!$P2948))</f>
        <v/>
      </c>
      <c r="G2949" s="17" t="str">
        <f aca="false">IF($C2949="","",N(商品マスタ!$H2948))</f>
        <v/>
      </c>
      <c r="H2949" s="14"/>
      <c r="I2949" s="17" t="str">
        <f aca="false">IF($C2949="","",N($H2949)*N(商品マスタ!$N2948))</f>
        <v/>
      </c>
      <c r="J2949" s="17" t="str">
        <f aca="false">IF($C2949="","",N($I2949)-N($G2949))</f>
        <v/>
      </c>
      <c r="K2949" s="37" t="str">
        <f aca="false">IF($C2949="","",N(商品マスタ!$I2948))</f>
        <v/>
      </c>
      <c r="L2949" s="17" t="str">
        <f aca="false">IF($C2949="","",MAX(1,N(商品マスタ!$J2948)))</f>
        <v/>
      </c>
      <c r="M2949" s="38" t="str">
        <f aca="false">IF($C2949="","",N(TOP!$C$16)*N($K2949))</f>
        <v/>
      </c>
      <c r="N2949" s="17" t="str">
        <f aca="false">IF($C2949="","",ROUNDUP(N($M2949)/N($L2949),0))</f>
        <v/>
      </c>
      <c r="O2949" s="17" t="str">
        <f aca="false">IF($C2949="","",N(商品マスタ!$R2948))</f>
        <v/>
      </c>
      <c r="P2949" s="17" t="str">
        <f aca="false">IF($C2949="","",IF($F2949="理論",(N($O2949)+N($N2949))-N($G2949),(N($O2949)+N($N2949))-N($I2949)))</f>
        <v/>
      </c>
      <c r="Q2949" s="17" t="str">
        <f aca="false">IF($C2949="","",MAX(1,N(商品マスタ!$K2948)))</f>
        <v/>
      </c>
      <c r="R2949" s="39" t="str">
        <f aca="false">IF($C2949="","",IF(N($P2949)/N($Q2949)&lt;=0,"",ROUNDUP(N($P2949)/N($Q2949),0)))</f>
        <v/>
      </c>
      <c r="S2949" s="14"/>
      <c r="T2949" s="40" t="str">
        <f aca="false">IF($C2949="","",N(商品マスタ!$M2948))</f>
        <v/>
      </c>
      <c r="U2949" s="40" t="str">
        <f aca="false">IF($S2949="","",N($S2949)*N($T2949))</f>
        <v/>
      </c>
      <c r="V2949" s="18"/>
    </row>
    <row r="2950" customFormat="false" ht="15" hidden="false" customHeight="false" outlineLevel="0" collapsed="false">
      <c r="B2950" s="12" t="n">
        <v>2944</v>
      </c>
      <c r="C2950" s="36" t="str">
        <f aca="false">IF(商品マスタ!$C2949="","",商品マスタ!$C2949)</f>
        <v/>
      </c>
      <c r="D2950" s="12" t="str">
        <f aca="false">IF($C2950="","",商品マスタ!$D2949)</f>
        <v/>
      </c>
      <c r="E2950" s="12" t="str">
        <f aca="false">IF($C2950="","",商品マスタ!$G2949)</f>
        <v/>
      </c>
      <c r="F2950" s="12" t="str">
        <f aca="false">IF($C2950="","",IF(商品マスタ!$P2949="","理論",商品マスタ!$P2949))</f>
        <v/>
      </c>
      <c r="G2950" s="17" t="str">
        <f aca="false">IF($C2950="","",N(商品マスタ!$H2949))</f>
        <v/>
      </c>
      <c r="H2950" s="14"/>
      <c r="I2950" s="17" t="str">
        <f aca="false">IF($C2950="","",N($H2950)*N(商品マスタ!$N2949))</f>
        <v/>
      </c>
      <c r="J2950" s="17" t="str">
        <f aca="false">IF($C2950="","",N($I2950)-N($G2950))</f>
        <v/>
      </c>
      <c r="K2950" s="37" t="str">
        <f aca="false">IF($C2950="","",N(商品マスタ!$I2949))</f>
        <v/>
      </c>
      <c r="L2950" s="17" t="str">
        <f aca="false">IF($C2950="","",MAX(1,N(商品マスタ!$J2949)))</f>
        <v/>
      </c>
      <c r="M2950" s="38" t="str">
        <f aca="false">IF($C2950="","",N(TOP!$C$16)*N($K2950))</f>
        <v/>
      </c>
      <c r="N2950" s="17" t="str">
        <f aca="false">IF($C2950="","",ROUNDUP(N($M2950)/N($L2950),0))</f>
        <v/>
      </c>
      <c r="O2950" s="17" t="str">
        <f aca="false">IF($C2950="","",N(商品マスタ!$R2949))</f>
        <v/>
      </c>
      <c r="P2950" s="17" t="str">
        <f aca="false">IF($C2950="","",IF($F2950="理論",(N($O2950)+N($N2950))-N($G2950),(N($O2950)+N($N2950))-N($I2950)))</f>
        <v/>
      </c>
      <c r="Q2950" s="17" t="str">
        <f aca="false">IF($C2950="","",MAX(1,N(商品マスタ!$K2949)))</f>
        <v/>
      </c>
      <c r="R2950" s="39" t="str">
        <f aca="false">IF($C2950="","",IF(N($P2950)/N($Q2950)&lt;=0,"",ROUNDUP(N($P2950)/N($Q2950),0)))</f>
        <v/>
      </c>
      <c r="S2950" s="14"/>
      <c r="T2950" s="40" t="str">
        <f aca="false">IF($C2950="","",N(商品マスタ!$M2949))</f>
        <v/>
      </c>
      <c r="U2950" s="40" t="str">
        <f aca="false">IF($S2950="","",N($S2950)*N($T2950))</f>
        <v/>
      </c>
      <c r="V2950" s="18"/>
    </row>
    <row r="2951" customFormat="false" ht="15" hidden="false" customHeight="false" outlineLevel="0" collapsed="false">
      <c r="B2951" s="12" t="n">
        <v>2945</v>
      </c>
      <c r="C2951" s="36" t="str">
        <f aca="false">IF(商品マスタ!$C2950="","",商品マスタ!$C2950)</f>
        <v/>
      </c>
      <c r="D2951" s="12" t="str">
        <f aca="false">IF($C2951="","",商品マスタ!$D2950)</f>
        <v/>
      </c>
      <c r="E2951" s="12" t="str">
        <f aca="false">IF($C2951="","",商品マスタ!$G2950)</f>
        <v/>
      </c>
      <c r="F2951" s="12" t="str">
        <f aca="false">IF($C2951="","",IF(商品マスタ!$P2950="","理論",商品マスタ!$P2950))</f>
        <v/>
      </c>
      <c r="G2951" s="17" t="str">
        <f aca="false">IF($C2951="","",N(商品マスタ!$H2950))</f>
        <v/>
      </c>
      <c r="H2951" s="14"/>
      <c r="I2951" s="17" t="str">
        <f aca="false">IF($C2951="","",N($H2951)*N(商品マスタ!$N2950))</f>
        <v/>
      </c>
      <c r="J2951" s="17" t="str">
        <f aca="false">IF($C2951="","",N($I2951)-N($G2951))</f>
        <v/>
      </c>
      <c r="K2951" s="37" t="str">
        <f aca="false">IF($C2951="","",N(商品マスタ!$I2950))</f>
        <v/>
      </c>
      <c r="L2951" s="17" t="str">
        <f aca="false">IF($C2951="","",MAX(1,N(商品マスタ!$J2950)))</f>
        <v/>
      </c>
      <c r="M2951" s="38" t="str">
        <f aca="false">IF($C2951="","",N(TOP!$C$16)*N($K2951))</f>
        <v/>
      </c>
      <c r="N2951" s="17" t="str">
        <f aca="false">IF($C2951="","",ROUNDUP(N($M2951)/N($L2951),0))</f>
        <v/>
      </c>
      <c r="O2951" s="17" t="str">
        <f aca="false">IF($C2951="","",N(商品マスタ!$R2950))</f>
        <v/>
      </c>
      <c r="P2951" s="17" t="str">
        <f aca="false">IF($C2951="","",IF($F2951="理論",(N($O2951)+N($N2951))-N($G2951),(N($O2951)+N($N2951))-N($I2951)))</f>
        <v/>
      </c>
      <c r="Q2951" s="17" t="str">
        <f aca="false">IF($C2951="","",MAX(1,N(商品マスタ!$K2950)))</f>
        <v/>
      </c>
      <c r="R2951" s="39" t="str">
        <f aca="false">IF($C2951="","",IF(N($P2951)/N($Q2951)&lt;=0,"",ROUNDUP(N($P2951)/N($Q2951),0)))</f>
        <v/>
      </c>
      <c r="S2951" s="14"/>
      <c r="T2951" s="40" t="str">
        <f aca="false">IF($C2951="","",N(商品マスタ!$M2950))</f>
        <v/>
      </c>
      <c r="U2951" s="40" t="str">
        <f aca="false">IF($S2951="","",N($S2951)*N($T2951))</f>
        <v/>
      </c>
      <c r="V2951" s="18"/>
    </row>
    <row r="2952" customFormat="false" ht="15" hidden="false" customHeight="false" outlineLevel="0" collapsed="false">
      <c r="B2952" s="12" t="n">
        <v>2946</v>
      </c>
      <c r="C2952" s="36" t="str">
        <f aca="false">IF(商品マスタ!$C2951="","",商品マスタ!$C2951)</f>
        <v/>
      </c>
      <c r="D2952" s="12" t="str">
        <f aca="false">IF($C2952="","",商品マスタ!$D2951)</f>
        <v/>
      </c>
      <c r="E2952" s="12" t="str">
        <f aca="false">IF($C2952="","",商品マスタ!$G2951)</f>
        <v/>
      </c>
      <c r="F2952" s="12" t="str">
        <f aca="false">IF($C2952="","",IF(商品マスタ!$P2951="","理論",商品マスタ!$P2951))</f>
        <v/>
      </c>
      <c r="G2952" s="17" t="str">
        <f aca="false">IF($C2952="","",N(商品マスタ!$H2951))</f>
        <v/>
      </c>
      <c r="H2952" s="14"/>
      <c r="I2952" s="17" t="str">
        <f aca="false">IF($C2952="","",N($H2952)*N(商品マスタ!$N2951))</f>
        <v/>
      </c>
      <c r="J2952" s="17" t="str">
        <f aca="false">IF($C2952="","",N($I2952)-N($G2952))</f>
        <v/>
      </c>
      <c r="K2952" s="37" t="str">
        <f aca="false">IF($C2952="","",N(商品マスタ!$I2951))</f>
        <v/>
      </c>
      <c r="L2952" s="17" t="str">
        <f aca="false">IF($C2952="","",MAX(1,N(商品マスタ!$J2951)))</f>
        <v/>
      </c>
      <c r="M2952" s="38" t="str">
        <f aca="false">IF($C2952="","",N(TOP!$C$16)*N($K2952))</f>
        <v/>
      </c>
      <c r="N2952" s="17" t="str">
        <f aca="false">IF($C2952="","",ROUNDUP(N($M2952)/N($L2952),0))</f>
        <v/>
      </c>
      <c r="O2952" s="17" t="str">
        <f aca="false">IF($C2952="","",N(商品マスタ!$R2951))</f>
        <v/>
      </c>
      <c r="P2952" s="17" t="str">
        <f aca="false">IF($C2952="","",IF($F2952="理論",(N($O2952)+N($N2952))-N($G2952),(N($O2952)+N($N2952))-N($I2952)))</f>
        <v/>
      </c>
      <c r="Q2952" s="17" t="str">
        <f aca="false">IF($C2952="","",MAX(1,N(商品マスタ!$K2951)))</f>
        <v/>
      </c>
      <c r="R2952" s="39" t="str">
        <f aca="false">IF($C2952="","",IF(N($P2952)/N($Q2952)&lt;=0,"",ROUNDUP(N($P2952)/N($Q2952),0)))</f>
        <v/>
      </c>
      <c r="S2952" s="14"/>
      <c r="T2952" s="40" t="str">
        <f aca="false">IF($C2952="","",N(商品マスタ!$M2951))</f>
        <v/>
      </c>
      <c r="U2952" s="40" t="str">
        <f aca="false">IF($S2952="","",N($S2952)*N($T2952))</f>
        <v/>
      </c>
      <c r="V2952" s="18"/>
    </row>
    <row r="2953" customFormat="false" ht="15" hidden="false" customHeight="false" outlineLevel="0" collapsed="false">
      <c r="B2953" s="12" t="n">
        <v>2947</v>
      </c>
      <c r="C2953" s="36" t="str">
        <f aca="false">IF(商品マスタ!$C2952="","",商品マスタ!$C2952)</f>
        <v/>
      </c>
      <c r="D2953" s="12" t="str">
        <f aca="false">IF($C2953="","",商品マスタ!$D2952)</f>
        <v/>
      </c>
      <c r="E2953" s="12" t="str">
        <f aca="false">IF($C2953="","",商品マスタ!$G2952)</f>
        <v/>
      </c>
      <c r="F2953" s="12" t="str">
        <f aca="false">IF($C2953="","",IF(商品マスタ!$P2952="","理論",商品マスタ!$P2952))</f>
        <v/>
      </c>
      <c r="G2953" s="17" t="str">
        <f aca="false">IF($C2953="","",N(商品マスタ!$H2952))</f>
        <v/>
      </c>
      <c r="H2953" s="14"/>
      <c r="I2953" s="17" t="str">
        <f aca="false">IF($C2953="","",N($H2953)*N(商品マスタ!$N2952))</f>
        <v/>
      </c>
      <c r="J2953" s="17" t="str">
        <f aca="false">IF($C2953="","",N($I2953)-N($G2953))</f>
        <v/>
      </c>
      <c r="K2953" s="37" t="str">
        <f aca="false">IF($C2953="","",N(商品マスタ!$I2952))</f>
        <v/>
      </c>
      <c r="L2953" s="17" t="str">
        <f aca="false">IF($C2953="","",MAX(1,N(商品マスタ!$J2952)))</f>
        <v/>
      </c>
      <c r="M2953" s="38" t="str">
        <f aca="false">IF($C2953="","",N(TOP!$C$16)*N($K2953))</f>
        <v/>
      </c>
      <c r="N2953" s="17" t="str">
        <f aca="false">IF($C2953="","",ROUNDUP(N($M2953)/N($L2953),0))</f>
        <v/>
      </c>
      <c r="O2953" s="17" t="str">
        <f aca="false">IF($C2953="","",N(商品マスタ!$R2952))</f>
        <v/>
      </c>
      <c r="P2953" s="17" t="str">
        <f aca="false">IF($C2953="","",IF($F2953="理論",(N($O2953)+N($N2953))-N($G2953),(N($O2953)+N($N2953))-N($I2953)))</f>
        <v/>
      </c>
      <c r="Q2953" s="17" t="str">
        <f aca="false">IF($C2953="","",MAX(1,N(商品マスタ!$K2952)))</f>
        <v/>
      </c>
      <c r="R2953" s="39" t="str">
        <f aca="false">IF($C2953="","",IF(N($P2953)/N($Q2953)&lt;=0,"",ROUNDUP(N($P2953)/N($Q2953),0)))</f>
        <v/>
      </c>
      <c r="S2953" s="14"/>
      <c r="T2953" s="40" t="str">
        <f aca="false">IF($C2953="","",N(商品マスタ!$M2952))</f>
        <v/>
      </c>
      <c r="U2953" s="40" t="str">
        <f aca="false">IF($S2953="","",N($S2953)*N($T2953))</f>
        <v/>
      </c>
      <c r="V2953" s="18"/>
    </row>
    <row r="2954" customFormat="false" ht="15" hidden="false" customHeight="false" outlineLevel="0" collapsed="false">
      <c r="B2954" s="12" t="n">
        <v>2948</v>
      </c>
      <c r="C2954" s="36" t="str">
        <f aca="false">IF(商品マスタ!$C2953="","",商品マスタ!$C2953)</f>
        <v/>
      </c>
      <c r="D2954" s="12" t="str">
        <f aca="false">IF($C2954="","",商品マスタ!$D2953)</f>
        <v/>
      </c>
      <c r="E2954" s="12" t="str">
        <f aca="false">IF($C2954="","",商品マスタ!$G2953)</f>
        <v/>
      </c>
      <c r="F2954" s="12" t="str">
        <f aca="false">IF($C2954="","",IF(商品マスタ!$P2953="","理論",商品マスタ!$P2953))</f>
        <v/>
      </c>
      <c r="G2954" s="17" t="str">
        <f aca="false">IF($C2954="","",N(商品マスタ!$H2953))</f>
        <v/>
      </c>
      <c r="H2954" s="14"/>
      <c r="I2954" s="17" t="str">
        <f aca="false">IF($C2954="","",N($H2954)*N(商品マスタ!$N2953))</f>
        <v/>
      </c>
      <c r="J2954" s="17" t="str">
        <f aca="false">IF($C2954="","",N($I2954)-N($G2954))</f>
        <v/>
      </c>
      <c r="K2954" s="37" t="str">
        <f aca="false">IF($C2954="","",N(商品マスタ!$I2953))</f>
        <v/>
      </c>
      <c r="L2954" s="17" t="str">
        <f aca="false">IF($C2954="","",MAX(1,N(商品マスタ!$J2953)))</f>
        <v/>
      </c>
      <c r="M2954" s="38" t="str">
        <f aca="false">IF($C2954="","",N(TOP!$C$16)*N($K2954))</f>
        <v/>
      </c>
      <c r="N2954" s="17" t="str">
        <f aca="false">IF($C2954="","",ROUNDUP(N($M2954)/N($L2954),0))</f>
        <v/>
      </c>
      <c r="O2954" s="17" t="str">
        <f aca="false">IF($C2954="","",N(商品マスタ!$R2953))</f>
        <v/>
      </c>
      <c r="P2954" s="17" t="str">
        <f aca="false">IF($C2954="","",IF($F2954="理論",(N($O2954)+N($N2954))-N($G2954),(N($O2954)+N($N2954))-N($I2954)))</f>
        <v/>
      </c>
      <c r="Q2954" s="17" t="str">
        <f aca="false">IF($C2954="","",MAX(1,N(商品マスタ!$K2953)))</f>
        <v/>
      </c>
      <c r="R2954" s="39" t="str">
        <f aca="false">IF($C2954="","",IF(N($P2954)/N($Q2954)&lt;=0,"",ROUNDUP(N($P2954)/N($Q2954),0)))</f>
        <v/>
      </c>
      <c r="S2954" s="14"/>
      <c r="T2954" s="40" t="str">
        <f aca="false">IF($C2954="","",N(商品マスタ!$M2953))</f>
        <v/>
      </c>
      <c r="U2954" s="40" t="str">
        <f aca="false">IF($S2954="","",N($S2954)*N($T2954))</f>
        <v/>
      </c>
      <c r="V2954" s="18"/>
    </row>
    <row r="2955" customFormat="false" ht="15" hidden="false" customHeight="false" outlineLevel="0" collapsed="false">
      <c r="B2955" s="12" t="n">
        <v>2949</v>
      </c>
      <c r="C2955" s="36" t="str">
        <f aca="false">IF(商品マスタ!$C2954="","",商品マスタ!$C2954)</f>
        <v/>
      </c>
      <c r="D2955" s="12" t="str">
        <f aca="false">IF($C2955="","",商品マスタ!$D2954)</f>
        <v/>
      </c>
      <c r="E2955" s="12" t="str">
        <f aca="false">IF($C2955="","",商品マスタ!$G2954)</f>
        <v/>
      </c>
      <c r="F2955" s="12" t="str">
        <f aca="false">IF($C2955="","",IF(商品マスタ!$P2954="","理論",商品マスタ!$P2954))</f>
        <v/>
      </c>
      <c r="G2955" s="17" t="str">
        <f aca="false">IF($C2955="","",N(商品マスタ!$H2954))</f>
        <v/>
      </c>
      <c r="H2955" s="14"/>
      <c r="I2955" s="17" t="str">
        <f aca="false">IF($C2955="","",N($H2955)*N(商品マスタ!$N2954))</f>
        <v/>
      </c>
      <c r="J2955" s="17" t="str">
        <f aca="false">IF($C2955="","",N($I2955)-N($G2955))</f>
        <v/>
      </c>
      <c r="K2955" s="37" t="str">
        <f aca="false">IF($C2955="","",N(商品マスタ!$I2954))</f>
        <v/>
      </c>
      <c r="L2955" s="17" t="str">
        <f aca="false">IF($C2955="","",MAX(1,N(商品マスタ!$J2954)))</f>
        <v/>
      </c>
      <c r="M2955" s="38" t="str">
        <f aca="false">IF($C2955="","",N(TOP!$C$16)*N($K2955))</f>
        <v/>
      </c>
      <c r="N2955" s="17" t="str">
        <f aca="false">IF($C2955="","",ROUNDUP(N($M2955)/N($L2955),0))</f>
        <v/>
      </c>
      <c r="O2955" s="17" t="str">
        <f aca="false">IF($C2955="","",N(商品マスタ!$R2954))</f>
        <v/>
      </c>
      <c r="P2955" s="17" t="str">
        <f aca="false">IF($C2955="","",IF($F2955="理論",(N($O2955)+N($N2955))-N($G2955),(N($O2955)+N($N2955))-N($I2955)))</f>
        <v/>
      </c>
      <c r="Q2955" s="17" t="str">
        <f aca="false">IF($C2955="","",MAX(1,N(商品マスタ!$K2954)))</f>
        <v/>
      </c>
      <c r="R2955" s="39" t="str">
        <f aca="false">IF($C2955="","",IF(N($P2955)/N($Q2955)&lt;=0,"",ROUNDUP(N($P2955)/N($Q2955),0)))</f>
        <v/>
      </c>
      <c r="S2955" s="14"/>
      <c r="T2955" s="40" t="str">
        <f aca="false">IF($C2955="","",N(商品マスタ!$M2954))</f>
        <v/>
      </c>
      <c r="U2955" s="40" t="str">
        <f aca="false">IF($S2955="","",N($S2955)*N($T2955))</f>
        <v/>
      </c>
      <c r="V2955" s="18"/>
    </row>
    <row r="2956" customFormat="false" ht="15" hidden="false" customHeight="false" outlineLevel="0" collapsed="false">
      <c r="B2956" s="12" t="n">
        <v>2950</v>
      </c>
      <c r="C2956" s="36" t="str">
        <f aca="false">IF(商品マスタ!$C2955="","",商品マスタ!$C2955)</f>
        <v/>
      </c>
      <c r="D2956" s="12" t="str">
        <f aca="false">IF($C2956="","",商品マスタ!$D2955)</f>
        <v/>
      </c>
      <c r="E2956" s="12" t="str">
        <f aca="false">IF($C2956="","",商品マスタ!$G2955)</f>
        <v/>
      </c>
      <c r="F2956" s="12" t="str">
        <f aca="false">IF($C2956="","",IF(商品マスタ!$P2955="","理論",商品マスタ!$P2955))</f>
        <v/>
      </c>
      <c r="G2956" s="17" t="str">
        <f aca="false">IF($C2956="","",N(商品マスタ!$H2955))</f>
        <v/>
      </c>
      <c r="H2956" s="14"/>
      <c r="I2956" s="17" t="str">
        <f aca="false">IF($C2956="","",N($H2956)*N(商品マスタ!$N2955))</f>
        <v/>
      </c>
      <c r="J2956" s="17" t="str">
        <f aca="false">IF($C2956="","",N($I2956)-N($G2956))</f>
        <v/>
      </c>
      <c r="K2956" s="37" t="str">
        <f aca="false">IF($C2956="","",N(商品マスタ!$I2955))</f>
        <v/>
      </c>
      <c r="L2956" s="17" t="str">
        <f aca="false">IF($C2956="","",MAX(1,N(商品マスタ!$J2955)))</f>
        <v/>
      </c>
      <c r="M2956" s="38" t="str">
        <f aca="false">IF($C2956="","",N(TOP!$C$16)*N($K2956))</f>
        <v/>
      </c>
      <c r="N2956" s="17" t="str">
        <f aca="false">IF($C2956="","",ROUNDUP(N($M2956)/N($L2956),0))</f>
        <v/>
      </c>
      <c r="O2956" s="17" t="str">
        <f aca="false">IF($C2956="","",N(商品マスタ!$R2955))</f>
        <v/>
      </c>
      <c r="P2956" s="17" t="str">
        <f aca="false">IF($C2956="","",IF($F2956="理論",(N($O2956)+N($N2956))-N($G2956),(N($O2956)+N($N2956))-N($I2956)))</f>
        <v/>
      </c>
      <c r="Q2956" s="17" t="str">
        <f aca="false">IF($C2956="","",MAX(1,N(商品マスタ!$K2955)))</f>
        <v/>
      </c>
      <c r="R2956" s="39" t="str">
        <f aca="false">IF($C2956="","",IF(N($P2956)/N($Q2956)&lt;=0,"",ROUNDUP(N($P2956)/N($Q2956),0)))</f>
        <v/>
      </c>
      <c r="S2956" s="14"/>
      <c r="T2956" s="40" t="str">
        <f aca="false">IF($C2956="","",N(商品マスタ!$M2955))</f>
        <v/>
      </c>
      <c r="U2956" s="40" t="str">
        <f aca="false">IF($S2956="","",N($S2956)*N($T2956))</f>
        <v/>
      </c>
      <c r="V2956" s="18"/>
    </row>
    <row r="2957" customFormat="false" ht="15" hidden="false" customHeight="false" outlineLevel="0" collapsed="false">
      <c r="B2957" s="12" t="n">
        <v>2951</v>
      </c>
      <c r="C2957" s="36" t="str">
        <f aca="false">IF(商品マスタ!$C2956="","",商品マスタ!$C2956)</f>
        <v/>
      </c>
      <c r="D2957" s="12" t="str">
        <f aca="false">IF($C2957="","",商品マスタ!$D2956)</f>
        <v/>
      </c>
      <c r="E2957" s="12" t="str">
        <f aca="false">IF($C2957="","",商品マスタ!$G2956)</f>
        <v/>
      </c>
      <c r="F2957" s="12" t="str">
        <f aca="false">IF($C2957="","",IF(商品マスタ!$P2956="","理論",商品マスタ!$P2956))</f>
        <v/>
      </c>
      <c r="G2957" s="17" t="str">
        <f aca="false">IF($C2957="","",N(商品マスタ!$H2956))</f>
        <v/>
      </c>
      <c r="H2957" s="14"/>
      <c r="I2957" s="17" t="str">
        <f aca="false">IF($C2957="","",N($H2957)*N(商品マスタ!$N2956))</f>
        <v/>
      </c>
      <c r="J2957" s="17" t="str">
        <f aca="false">IF($C2957="","",N($I2957)-N($G2957))</f>
        <v/>
      </c>
      <c r="K2957" s="37" t="str">
        <f aca="false">IF($C2957="","",N(商品マスタ!$I2956))</f>
        <v/>
      </c>
      <c r="L2957" s="17" t="str">
        <f aca="false">IF($C2957="","",MAX(1,N(商品マスタ!$J2956)))</f>
        <v/>
      </c>
      <c r="M2957" s="38" t="str">
        <f aca="false">IF($C2957="","",N(TOP!$C$16)*N($K2957))</f>
        <v/>
      </c>
      <c r="N2957" s="17" t="str">
        <f aca="false">IF($C2957="","",ROUNDUP(N($M2957)/N($L2957),0))</f>
        <v/>
      </c>
      <c r="O2957" s="17" t="str">
        <f aca="false">IF($C2957="","",N(商品マスタ!$R2956))</f>
        <v/>
      </c>
      <c r="P2957" s="17" t="str">
        <f aca="false">IF($C2957="","",IF($F2957="理論",(N($O2957)+N($N2957))-N($G2957),(N($O2957)+N($N2957))-N($I2957)))</f>
        <v/>
      </c>
      <c r="Q2957" s="17" t="str">
        <f aca="false">IF($C2957="","",MAX(1,N(商品マスタ!$K2956)))</f>
        <v/>
      </c>
      <c r="R2957" s="39" t="str">
        <f aca="false">IF($C2957="","",IF(N($P2957)/N($Q2957)&lt;=0,"",ROUNDUP(N($P2957)/N($Q2957),0)))</f>
        <v/>
      </c>
      <c r="S2957" s="14"/>
      <c r="T2957" s="40" t="str">
        <f aca="false">IF($C2957="","",N(商品マスタ!$M2956))</f>
        <v/>
      </c>
      <c r="U2957" s="40" t="str">
        <f aca="false">IF($S2957="","",N($S2957)*N($T2957))</f>
        <v/>
      </c>
      <c r="V2957" s="18"/>
    </row>
    <row r="2958" customFormat="false" ht="15" hidden="false" customHeight="false" outlineLevel="0" collapsed="false">
      <c r="B2958" s="12" t="n">
        <v>2952</v>
      </c>
      <c r="C2958" s="36" t="str">
        <f aca="false">IF(商品マスタ!$C2957="","",商品マスタ!$C2957)</f>
        <v/>
      </c>
      <c r="D2958" s="12" t="str">
        <f aca="false">IF($C2958="","",商品マスタ!$D2957)</f>
        <v/>
      </c>
      <c r="E2958" s="12" t="str">
        <f aca="false">IF($C2958="","",商品マスタ!$G2957)</f>
        <v/>
      </c>
      <c r="F2958" s="12" t="str">
        <f aca="false">IF($C2958="","",IF(商品マスタ!$P2957="","理論",商品マスタ!$P2957))</f>
        <v/>
      </c>
      <c r="G2958" s="17" t="str">
        <f aca="false">IF($C2958="","",N(商品マスタ!$H2957))</f>
        <v/>
      </c>
      <c r="H2958" s="14"/>
      <c r="I2958" s="17" t="str">
        <f aca="false">IF($C2958="","",N($H2958)*N(商品マスタ!$N2957))</f>
        <v/>
      </c>
      <c r="J2958" s="17" t="str">
        <f aca="false">IF($C2958="","",N($I2958)-N($G2958))</f>
        <v/>
      </c>
      <c r="K2958" s="37" t="str">
        <f aca="false">IF($C2958="","",N(商品マスタ!$I2957))</f>
        <v/>
      </c>
      <c r="L2958" s="17" t="str">
        <f aca="false">IF($C2958="","",MAX(1,N(商品マスタ!$J2957)))</f>
        <v/>
      </c>
      <c r="M2958" s="38" t="str">
        <f aca="false">IF($C2958="","",N(TOP!$C$16)*N($K2958))</f>
        <v/>
      </c>
      <c r="N2958" s="17" t="str">
        <f aca="false">IF($C2958="","",ROUNDUP(N($M2958)/N($L2958),0))</f>
        <v/>
      </c>
      <c r="O2958" s="17" t="str">
        <f aca="false">IF($C2958="","",N(商品マスタ!$R2957))</f>
        <v/>
      </c>
      <c r="P2958" s="17" t="str">
        <f aca="false">IF($C2958="","",IF($F2958="理論",(N($O2958)+N($N2958))-N($G2958),(N($O2958)+N($N2958))-N($I2958)))</f>
        <v/>
      </c>
      <c r="Q2958" s="17" t="str">
        <f aca="false">IF($C2958="","",MAX(1,N(商品マスタ!$K2957)))</f>
        <v/>
      </c>
      <c r="R2958" s="39" t="str">
        <f aca="false">IF($C2958="","",IF(N($P2958)/N($Q2958)&lt;=0,"",ROUNDUP(N($P2958)/N($Q2958),0)))</f>
        <v/>
      </c>
      <c r="S2958" s="14"/>
      <c r="T2958" s="40" t="str">
        <f aca="false">IF($C2958="","",N(商品マスタ!$M2957))</f>
        <v/>
      </c>
      <c r="U2958" s="40" t="str">
        <f aca="false">IF($S2958="","",N($S2958)*N($T2958))</f>
        <v/>
      </c>
      <c r="V2958" s="18"/>
    </row>
    <row r="2959" customFormat="false" ht="15" hidden="false" customHeight="false" outlineLevel="0" collapsed="false">
      <c r="B2959" s="12" t="n">
        <v>2953</v>
      </c>
      <c r="C2959" s="36" t="str">
        <f aca="false">IF(商品マスタ!$C2958="","",商品マスタ!$C2958)</f>
        <v/>
      </c>
      <c r="D2959" s="12" t="str">
        <f aca="false">IF($C2959="","",商品マスタ!$D2958)</f>
        <v/>
      </c>
      <c r="E2959" s="12" t="str">
        <f aca="false">IF($C2959="","",商品マスタ!$G2958)</f>
        <v/>
      </c>
      <c r="F2959" s="12" t="str">
        <f aca="false">IF($C2959="","",IF(商品マスタ!$P2958="","理論",商品マスタ!$P2958))</f>
        <v/>
      </c>
      <c r="G2959" s="17" t="str">
        <f aca="false">IF($C2959="","",N(商品マスタ!$H2958))</f>
        <v/>
      </c>
      <c r="H2959" s="14"/>
      <c r="I2959" s="17" t="str">
        <f aca="false">IF($C2959="","",N($H2959)*N(商品マスタ!$N2958))</f>
        <v/>
      </c>
      <c r="J2959" s="17" t="str">
        <f aca="false">IF($C2959="","",N($I2959)-N($G2959))</f>
        <v/>
      </c>
      <c r="K2959" s="37" t="str">
        <f aca="false">IF($C2959="","",N(商品マスタ!$I2958))</f>
        <v/>
      </c>
      <c r="L2959" s="17" t="str">
        <f aca="false">IF($C2959="","",MAX(1,N(商品マスタ!$J2958)))</f>
        <v/>
      </c>
      <c r="M2959" s="38" t="str">
        <f aca="false">IF($C2959="","",N(TOP!$C$16)*N($K2959))</f>
        <v/>
      </c>
      <c r="N2959" s="17" t="str">
        <f aca="false">IF($C2959="","",ROUNDUP(N($M2959)/N($L2959),0))</f>
        <v/>
      </c>
      <c r="O2959" s="17" t="str">
        <f aca="false">IF($C2959="","",N(商品マスタ!$R2958))</f>
        <v/>
      </c>
      <c r="P2959" s="17" t="str">
        <f aca="false">IF($C2959="","",IF($F2959="理論",(N($O2959)+N($N2959))-N($G2959),(N($O2959)+N($N2959))-N($I2959)))</f>
        <v/>
      </c>
      <c r="Q2959" s="17" t="str">
        <f aca="false">IF($C2959="","",MAX(1,N(商品マスタ!$K2958)))</f>
        <v/>
      </c>
      <c r="R2959" s="39" t="str">
        <f aca="false">IF($C2959="","",IF(N($P2959)/N($Q2959)&lt;=0,"",ROUNDUP(N($P2959)/N($Q2959),0)))</f>
        <v/>
      </c>
      <c r="S2959" s="14"/>
      <c r="T2959" s="40" t="str">
        <f aca="false">IF($C2959="","",N(商品マスタ!$M2958))</f>
        <v/>
      </c>
      <c r="U2959" s="40" t="str">
        <f aca="false">IF($S2959="","",N($S2959)*N($T2959))</f>
        <v/>
      </c>
      <c r="V2959" s="18"/>
    </row>
    <row r="2960" customFormat="false" ht="15" hidden="false" customHeight="false" outlineLevel="0" collapsed="false">
      <c r="B2960" s="12" t="n">
        <v>2954</v>
      </c>
      <c r="C2960" s="36" t="str">
        <f aca="false">IF(商品マスタ!$C2959="","",商品マスタ!$C2959)</f>
        <v/>
      </c>
      <c r="D2960" s="12" t="str">
        <f aca="false">IF($C2960="","",商品マスタ!$D2959)</f>
        <v/>
      </c>
      <c r="E2960" s="12" t="str">
        <f aca="false">IF($C2960="","",商品マスタ!$G2959)</f>
        <v/>
      </c>
      <c r="F2960" s="12" t="str">
        <f aca="false">IF($C2960="","",IF(商品マスタ!$P2959="","理論",商品マスタ!$P2959))</f>
        <v/>
      </c>
      <c r="G2960" s="17" t="str">
        <f aca="false">IF($C2960="","",N(商品マスタ!$H2959))</f>
        <v/>
      </c>
      <c r="H2960" s="14"/>
      <c r="I2960" s="17" t="str">
        <f aca="false">IF($C2960="","",N($H2960)*N(商品マスタ!$N2959))</f>
        <v/>
      </c>
      <c r="J2960" s="17" t="str">
        <f aca="false">IF($C2960="","",N($I2960)-N($G2960))</f>
        <v/>
      </c>
      <c r="K2960" s="37" t="str">
        <f aca="false">IF($C2960="","",N(商品マスタ!$I2959))</f>
        <v/>
      </c>
      <c r="L2960" s="17" t="str">
        <f aca="false">IF($C2960="","",MAX(1,N(商品マスタ!$J2959)))</f>
        <v/>
      </c>
      <c r="M2960" s="38" t="str">
        <f aca="false">IF($C2960="","",N(TOP!$C$16)*N($K2960))</f>
        <v/>
      </c>
      <c r="N2960" s="17" t="str">
        <f aca="false">IF($C2960="","",ROUNDUP(N($M2960)/N($L2960),0))</f>
        <v/>
      </c>
      <c r="O2960" s="17" t="str">
        <f aca="false">IF($C2960="","",N(商品マスタ!$R2959))</f>
        <v/>
      </c>
      <c r="P2960" s="17" t="str">
        <f aca="false">IF($C2960="","",IF($F2960="理論",(N($O2960)+N($N2960))-N($G2960),(N($O2960)+N($N2960))-N($I2960)))</f>
        <v/>
      </c>
      <c r="Q2960" s="17" t="str">
        <f aca="false">IF($C2960="","",MAX(1,N(商品マスタ!$K2959)))</f>
        <v/>
      </c>
      <c r="R2960" s="39" t="str">
        <f aca="false">IF($C2960="","",IF(N($P2960)/N($Q2960)&lt;=0,"",ROUNDUP(N($P2960)/N($Q2960),0)))</f>
        <v/>
      </c>
      <c r="S2960" s="14"/>
      <c r="T2960" s="40" t="str">
        <f aca="false">IF($C2960="","",N(商品マスタ!$M2959))</f>
        <v/>
      </c>
      <c r="U2960" s="40" t="str">
        <f aca="false">IF($S2960="","",N($S2960)*N($T2960))</f>
        <v/>
      </c>
      <c r="V2960" s="18"/>
    </row>
    <row r="2961" customFormat="false" ht="15" hidden="false" customHeight="false" outlineLevel="0" collapsed="false">
      <c r="B2961" s="12" t="n">
        <v>2955</v>
      </c>
      <c r="C2961" s="36" t="str">
        <f aca="false">IF(商品マスタ!$C2960="","",商品マスタ!$C2960)</f>
        <v/>
      </c>
      <c r="D2961" s="12" t="str">
        <f aca="false">IF($C2961="","",商品マスタ!$D2960)</f>
        <v/>
      </c>
      <c r="E2961" s="12" t="str">
        <f aca="false">IF($C2961="","",商品マスタ!$G2960)</f>
        <v/>
      </c>
      <c r="F2961" s="12" t="str">
        <f aca="false">IF($C2961="","",IF(商品マスタ!$P2960="","理論",商品マスタ!$P2960))</f>
        <v/>
      </c>
      <c r="G2961" s="17" t="str">
        <f aca="false">IF($C2961="","",N(商品マスタ!$H2960))</f>
        <v/>
      </c>
      <c r="H2961" s="14"/>
      <c r="I2961" s="17" t="str">
        <f aca="false">IF($C2961="","",N($H2961)*N(商品マスタ!$N2960))</f>
        <v/>
      </c>
      <c r="J2961" s="17" t="str">
        <f aca="false">IF($C2961="","",N($I2961)-N($G2961))</f>
        <v/>
      </c>
      <c r="K2961" s="37" t="str">
        <f aca="false">IF($C2961="","",N(商品マスタ!$I2960))</f>
        <v/>
      </c>
      <c r="L2961" s="17" t="str">
        <f aca="false">IF($C2961="","",MAX(1,N(商品マスタ!$J2960)))</f>
        <v/>
      </c>
      <c r="M2961" s="38" t="str">
        <f aca="false">IF($C2961="","",N(TOP!$C$16)*N($K2961))</f>
        <v/>
      </c>
      <c r="N2961" s="17" t="str">
        <f aca="false">IF($C2961="","",ROUNDUP(N($M2961)/N($L2961),0))</f>
        <v/>
      </c>
      <c r="O2961" s="17" t="str">
        <f aca="false">IF($C2961="","",N(商品マスタ!$R2960))</f>
        <v/>
      </c>
      <c r="P2961" s="17" t="str">
        <f aca="false">IF($C2961="","",IF($F2961="理論",(N($O2961)+N($N2961))-N($G2961),(N($O2961)+N($N2961))-N($I2961)))</f>
        <v/>
      </c>
      <c r="Q2961" s="17" t="str">
        <f aca="false">IF($C2961="","",MAX(1,N(商品マスタ!$K2960)))</f>
        <v/>
      </c>
      <c r="R2961" s="39" t="str">
        <f aca="false">IF($C2961="","",IF(N($P2961)/N($Q2961)&lt;=0,"",ROUNDUP(N($P2961)/N($Q2961),0)))</f>
        <v/>
      </c>
      <c r="S2961" s="14"/>
      <c r="T2961" s="40" t="str">
        <f aca="false">IF($C2961="","",N(商品マスタ!$M2960))</f>
        <v/>
      </c>
      <c r="U2961" s="40" t="str">
        <f aca="false">IF($S2961="","",N($S2961)*N($T2961))</f>
        <v/>
      </c>
      <c r="V2961" s="18"/>
    </row>
    <row r="2962" customFormat="false" ht="15" hidden="false" customHeight="false" outlineLevel="0" collapsed="false">
      <c r="B2962" s="12" t="n">
        <v>2956</v>
      </c>
      <c r="C2962" s="36" t="str">
        <f aca="false">IF(商品マスタ!$C2961="","",商品マスタ!$C2961)</f>
        <v/>
      </c>
      <c r="D2962" s="12" t="str">
        <f aca="false">IF($C2962="","",商品マスタ!$D2961)</f>
        <v/>
      </c>
      <c r="E2962" s="12" t="str">
        <f aca="false">IF($C2962="","",商品マスタ!$G2961)</f>
        <v/>
      </c>
      <c r="F2962" s="12" t="str">
        <f aca="false">IF($C2962="","",IF(商品マスタ!$P2961="","理論",商品マスタ!$P2961))</f>
        <v/>
      </c>
      <c r="G2962" s="17" t="str">
        <f aca="false">IF($C2962="","",N(商品マスタ!$H2961))</f>
        <v/>
      </c>
      <c r="H2962" s="14"/>
      <c r="I2962" s="17" t="str">
        <f aca="false">IF($C2962="","",N($H2962)*N(商品マスタ!$N2961))</f>
        <v/>
      </c>
      <c r="J2962" s="17" t="str">
        <f aca="false">IF($C2962="","",N($I2962)-N($G2962))</f>
        <v/>
      </c>
      <c r="K2962" s="37" t="str">
        <f aca="false">IF($C2962="","",N(商品マスタ!$I2961))</f>
        <v/>
      </c>
      <c r="L2962" s="17" t="str">
        <f aca="false">IF($C2962="","",MAX(1,N(商品マスタ!$J2961)))</f>
        <v/>
      </c>
      <c r="M2962" s="38" t="str">
        <f aca="false">IF($C2962="","",N(TOP!$C$16)*N($K2962))</f>
        <v/>
      </c>
      <c r="N2962" s="17" t="str">
        <f aca="false">IF($C2962="","",ROUNDUP(N($M2962)/N($L2962),0))</f>
        <v/>
      </c>
      <c r="O2962" s="17" t="str">
        <f aca="false">IF($C2962="","",N(商品マスタ!$R2961))</f>
        <v/>
      </c>
      <c r="P2962" s="17" t="str">
        <f aca="false">IF($C2962="","",IF($F2962="理論",(N($O2962)+N($N2962))-N($G2962),(N($O2962)+N($N2962))-N($I2962)))</f>
        <v/>
      </c>
      <c r="Q2962" s="17" t="str">
        <f aca="false">IF($C2962="","",MAX(1,N(商品マスタ!$K2961)))</f>
        <v/>
      </c>
      <c r="R2962" s="39" t="str">
        <f aca="false">IF($C2962="","",IF(N($P2962)/N($Q2962)&lt;=0,"",ROUNDUP(N($P2962)/N($Q2962),0)))</f>
        <v/>
      </c>
      <c r="S2962" s="14"/>
      <c r="T2962" s="40" t="str">
        <f aca="false">IF($C2962="","",N(商品マスタ!$M2961))</f>
        <v/>
      </c>
      <c r="U2962" s="40" t="str">
        <f aca="false">IF($S2962="","",N($S2962)*N($T2962))</f>
        <v/>
      </c>
      <c r="V2962" s="18"/>
    </row>
    <row r="2963" customFormat="false" ht="15" hidden="false" customHeight="false" outlineLevel="0" collapsed="false">
      <c r="B2963" s="12" t="n">
        <v>2957</v>
      </c>
      <c r="C2963" s="36" t="str">
        <f aca="false">IF(商品マスタ!$C2962="","",商品マスタ!$C2962)</f>
        <v/>
      </c>
      <c r="D2963" s="12" t="str">
        <f aca="false">IF($C2963="","",商品マスタ!$D2962)</f>
        <v/>
      </c>
      <c r="E2963" s="12" t="str">
        <f aca="false">IF($C2963="","",商品マスタ!$G2962)</f>
        <v/>
      </c>
      <c r="F2963" s="12" t="str">
        <f aca="false">IF($C2963="","",IF(商品マスタ!$P2962="","理論",商品マスタ!$P2962))</f>
        <v/>
      </c>
      <c r="G2963" s="17" t="str">
        <f aca="false">IF($C2963="","",N(商品マスタ!$H2962))</f>
        <v/>
      </c>
      <c r="H2963" s="14"/>
      <c r="I2963" s="17" t="str">
        <f aca="false">IF($C2963="","",N($H2963)*N(商品マスタ!$N2962))</f>
        <v/>
      </c>
      <c r="J2963" s="17" t="str">
        <f aca="false">IF($C2963="","",N($I2963)-N($G2963))</f>
        <v/>
      </c>
      <c r="K2963" s="37" t="str">
        <f aca="false">IF($C2963="","",N(商品マスタ!$I2962))</f>
        <v/>
      </c>
      <c r="L2963" s="17" t="str">
        <f aca="false">IF($C2963="","",MAX(1,N(商品マスタ!$J2962)))</f>
        <v/>
      </c>
      <c r="M2963" s="38" t="str">
        <f aca="false">IF($C2963="","",N(TOP!$C$16)*N($K2963))</f>
        <v/>
      </c>
      <c r="N2963" s="17" t="str">
        <f aca="false">IF($C2963="","",ROUNDUP(N($M2963)/N($L2963),0))</f>
        <v/>
      </c>
      <c r="O2963" s="17" t="str">
        <f aca="false">IF($C2963="","",N(商品マスタ!$R2962))</f>
        <v/>
      </c>
      <c r="P2963" s="17" t="str">
        <f aca="false">IF($C2963="","",IF($F2963="理論",(N($O2963)+N($N2963))-N($G2963),(N($O2963)+N($N2963))-N($I2963)))</f>
        <v/>
      </c>
      <c r="Q2963" s="17" t="str">
        <f aca="false">IF($C2963="","",MAX(1,N(商品マスタ!$K2962)))</f>
        <v/>
      </c>
      <c r="R2963" s="39" t="str">
        <f aca="false">IF($C2963="","",IF(N($P2963)/N($Q2963)&lt;=0,"",ROUNDUP(N($P2963)/N($Q2963),0)))</f>
        <v/>
      </c>
      <c r="S2963" s="14"/>
      <c r="T2963" s="40" t="str">
        <f aca="false">IF($C2963="","",N(商品マスタ!$M2962))</f>
        <v/>
      </c>
      <c r="U2963" s="40" t="str">
        <f aca="false">IF($S2963="","",N($S2963)*N($T2963))</f>
        <v/>
      </c>
      <c r="V2963" s="18"/>
    </row>
    <row r="2964" customFormat="false" ht="15" hidden="false" customHeight="false" outlineLevel="0" collapsed="false">
      <c r="B2964" s="12" t="n">
        <v>2958</v>
      </c>
      <c r="C2964" s="36" t="str">
        <f aca="false">IF(商品マスタ!$C2963="","",商品マスタ!$C2963)</f>
        <v/>
      </c>
      <c r="D2964" s="12" t="str">
        <f aca="false">IF($C2964="","",商品マスタ!$D2963)</f>
        <v/>
      </c>
      <c r="E2964" s="12" t="str">
        <f aca="false">IF($C2964="","",商品マスタ!$G2963)</f>
        <v/>
      </c>
      <c r="F2964" s="12" t="str">
        <f aca="false">IF($C2964="","",IF(商品マスタ!$P2963="","理論",商品マスタ!$P2963))</f>
        <v/>
      </c>
      <c r="G2964" s="17" t="str">
        <f aca="false">IF($C2964="","",N(商品マスタ!$H2963))</f>
        <v/>
      </c>
      <c r="H2964" s="14"/>
      <c r="I2964" s="17" t="str">
        <f aca="false">IF($C2964="","",N($H2964)*N(商品マスタ!$N2963))</f>
        <v/>
      </c>
      <c r="J2964" s="17" t="str">
        <f aca="false">IF($C2964="","",N($I2964)-N($G2964))</f>
        <v/>
      </c>
      <c r="K2964" s="37" t="str">
        <f aca="false">IF($C2964="","",N(商品マスタ!$I2963))</f>
        <v/>
      </c>
      <c r="L2964" s="17" t="str">
        <f aca="false">IF($C2964="","",MAX(1,N(商品マスタ!$J2963)))</f>
        <v/>
      </c>
      <c r="M2964" s="38" t="str">
        <f aca="false">IF($C2964="","",N(TOP!$C$16)*N($K2964))</f>
        <v/>
      </c>
      <c r="N2964" s="17" t="str">
        <f aca="false">IF($C2964="","",ROUNDUP(N($M2964)/N($L2964),0))</f>
        <v/>
      </c>
      <c r="O2964" s="17" t="str">
        <f aca="false">IF($C2964="","",N(商品マスタ!$R2963))</f>
        <v/>
      </c>
      <c r="P2964" s="17" t="str">
        <f aca="false">IF($C2964="","",IF($F2964="理論",(N($O2964)+N($N2964))-N($G2964),(N($O2964)+N($N2964))-N($I2964)))</f>
        <v/>
      </c>
      <c r="Q2964" s="17" t="str">
        <f aca="false">IF($C2964="","",MAX(1,N(商品マスタ!$K2963)))</f>
        <v/>
      </c>
      <c r="R2964" s="39" t="str">
        <f aca="false">IF($C2964="","",IF(N($P2964)/N($Q2964)&lt;=0,"",ROUNDUP(N($P2964)/N($Q2964),0)))</f>
        <v/>
      </c>
      <c r="S2964" s="14"/>
      <c r="T2964" s="40" t="str">
        <f aca="false">IF($C2964="","",N(商品マスタ!$M2963))</f>
        <v/>
      </c>
      <c r="U2964" s="40" t="str">
        <f aca="false">IF($S2964="","",N($S2964)*N($T2964))</f>
        <v/>
      </c>
      <c r="V2964" s="18"/>
    </row>
    <row r="2965" customFormat="false" ht="15" hidden="false" customHeight="false" outlineLevel="0" collapsed="false">
      <c r="B2965" s="12" t="n">
        <v>2959</v>
      </c>
      <c r="C2965" s="36" t="str">
        <f aca="false">IF(商品マスタ!$C2964="","",商品マスタ!$C2964)</f>
        <v/>
      </c>
      <c r="D2965" s="12" t="str">
        <f aca="false">IF($C2965="","",商品マスタ!$D2964)</f>
        <v/>
      </c>
      <c r="E2965" s="12" t="str">
        <f aca="false">IF($C2965="","",商品マスタ!$G2964)</f>
        <v/>
      </c>
      <c r="F2965" s="12" t="str">
        <f aca="false">IF($C2965="","",IF(商品マスタ!$P2964="","理論",商品マスタ!$P2964))</f>
        <v/>
      </c>
      <c r="G2965" s="17" t="str">
        <f aca="false">IF($C2965="","",N(商品マスタ!$H2964))</f>
        <v/>
      </c>
      <c r="H2965" s="14"/>
      <c r="I2965" s="17" t="str">
        <f aca="false">IF($C2965="","",N($H2965)*N(商品マスタ!$N2964))</f>
        <v/>
      </c>
      <c r="J2965" s="17" t="str">
        <f aca="false">IF($C2965="","",N($I2965)-N($G2965))</f>
        <v/>
      </c>
      <c r="K2965" s="37" t="str">
        <f aca="false">IF($C2965="","",N(商品マスタ!$I2964))</f>
        <v/>
      </c>
      <c r="L2965" s="17" t="str">
        <f aca="false">IF($C2965="","",MAX(1,N(商品マスタ!$J2964)))</f>
        <v/>
      </c>
      <c r="M2965" s="38" t="str">
        <f aca="false">IF($C2965="","",N(TOP!$C$16)*N($K2965))</f>
        <v/>
      </c>
      <c r="N2965" s="17" t="str">
        <f aca="false">IF($C2965="","",ROUNDUP(N($M2965)/N($L2965),0))</f>
        <v/>
      </c>
      <c r="O2965" s="17" t="str">
        <f aca="false">IF($C2965="","",N(商品マスタ!$R2964))</f>
        <v/>
      </c>
      <c r="P2965" s="17" t="str">
        <f aca="false">IF($C2965="","",IF($F2965="理論",(N($O2965)+N($N2965))-N($G2965),(N($O2965)+N($N2965))-N($I2965)))</f>
        <v/>
      </c>
      <c r="Q2965" s="17" t="str">
        <f aca="false">IF($C2965="","",MAX(1,N(商品マスタ!$K2964)))</f>
        <v/>
      </c>
      <c r="R2965" s="39" t="str">
        <f aca="false">IF($C2965="","",IF(N($P2965)/N($Q2965)&lt;=0,"",ROUNDUP(N($P2965)/N($Q2965),0)))</f>
        <v/>
      </c>
      <c r="S2965" s="14"/>
      <c r="T2965" s="40" t="str">
        <f aca="false">IF($C2965="","",N(商品マスタ!$M2964))</f>
        <v/>
      </c>
      <c r="U2965" s="40" t="str">
        <f aca="false">IF($S2965="","",N($S2965)*N($T2965))</f>
        <v/>
      </c>
      <c r="V2965" s="18"/>
    </row>
    <row r="2966" customFormat="false" ht="15" hidden="false" customHeight="false" outlineLevel="0" collapsed="false">
      <c r="B2966" s="12" t="n">
        <v>2960</v>
      </c>
      <c r="C2966" s="36" t="str">
        <f aca="false">IF(商品マスタ!$C2965="","",商品マスタ!$C2965)</f>
        <v/>
      </c>
      <c r="D2966" s="12" t="str">
        <f aca="false">IF($C2966="","",商品マスタ!$D2965)</f>
        <v/>
      </c>
      <c r="E2966" s="12" t="str">
        <f aca="false">IF($C2966="","",商品マスタ!$G2965)</f>
        <v/>
      </c>
      <c r="F2966" s="12" t="str">
        <f aca="false">IF($C2966="","",IF(商品マスタ!$P2965="","理論",商品マスタ!$P2965))</f>
        <v/>
      </c>
      <c r="G2966" s="17" t="str">
        <f aca="false">IF($C2966="","",N(商品マスタ!$H2965))</f>
        <v/>
      </c>
      <c r="H2966" s="14"/>
      <c r="I2966" s="17" t="str">
        <f aca="false">IF($C2966="","",N($H2966)*N(商品マスタ!$N2965))</f>
        <v/>
      </c>
      <c r="J2966" s="17" t="str">
        <f aca="false">IF($C2966="","",N($I2966)-N($G2966))</f>
        <v/>
      </c>
      <c r="K2966" s="37" t="str">
        <f aca="false">IF($C2966="","",N(商品マスタ!$I2965))</f>
        <v/>
      </c>
      <c r="L2966" s="17" t="str">
        <f aca="false">IF($C2966="","",MAX(1,N(商品マスタ!$J2965)))</f>
        <v/>
      </c>
      <c r="M2966" s="38" t="str">
        <f aca="false">IF($C2966="","",N(TOP!$C$16)*N($K2966))</f>
        <v/>
      </c>
      <c r="N2966" s="17" t="str">
        <f aca="false">IF($C2966="","",ROUNDUP(N($M2966)/N($L2966),0))</f>
        <v/>
      </c>
      <c r="O2966" s="17" t="str">
        <f aca="false">IF($C2966="","",N(商品マスタ!$R2965))</f>
        <v/>
      </c>
      <c r="P2966" s="17" t="str">
        <f aca="false">IF($C2966="","",IF($F2966="理論",(N($O2966)+N($N2966))-N($G2966),(N($O2966)+N($N2966))-N($I2966)))</f>
        <v/>
      </c>
      <c r="Q2966" s="17" t="str">
        <f aca="false">IF($C2966="","",MAX(1,N(商品マスタ!$K2965)))</f>
        <v/>
      </c>
      <c r="R2966" s="39" t="str">
        <f aca="false">IF($C2966="","",IF(N($P2966)/N($Q2966)&lt;=0,"",ROUNDUP(N($P2966)/N($Q2966),0)))</f>
        <v/>
      </c>
      <c r="S2966" s="14"/>
      <c r="T2966" s="40" t="str">
        <f aca="false">IF($C2966="","",N(商品マスタ!$M2965))</f>
        <v/>
      </c>
      <c r="U2966" s="40" t="str">
        <f aca="false">IF($S2966="","",N($S2966)*N($T2966))</f>
        <v/>
      </c>
      <c r="V2966" s="18"/>
    </row>
    <row r="2967" customFormat="false" ht="15" hidden="false" customHeight="false" outlineLevel="0" collapsed="false">
      <c r="B2967" s="12" t="n">
        <v>2961</v>
      </c>
      <c r="C2967" s="36" t="str">
        <f aca="false">IF(商品マスタ!$C2966="","",商品マスタ!$C2966)</f>
        <v/>
      </c>
      <c r="D2967" s="12" t="str">
        <f aca="false">IF($C2967="","",商品マスタ!$D2966)</f>
        <v/>
      </c>
      <c r="E2967" s="12" t="str">
        <f aca="false">IF($C2967="","",商品マスタ!$G2966)</f>
        <v/>
      </c>
      <c r="F2967" s="12" t="str">
        <f aca="false">IF($C2967="","",IF(商品マスタ!$P2966="","理論",商品マスタ!$P2966))</f>
        <v/>
      </c>
      <c r="G2967" s="17" t="str">
        <f aca="false">IF($C2967="","",N(商品マスタ!$H2966))</f>
        <v/>
      </c>
      <c r="H2967" s="14"/>
      <c r="I2967" s="17" t="str">
        <f aca="false">IF($C2967="","",N($H2967)*N(商品マスタ!$N2966))</f>
        <v/>
      </c>
      <c r="J2967" s="17" t="str">
        <f aca="false">IF($C2967="","",N($I2967)-N($G2967))</f>
        <v/>
      </c>
      <c r="K2967" s="37" t="str">
        <f aca="false">IF($C2967="","",N(商品マスタ!$I2966))</f>
        <v/>
      </c>
      <c r="L2967" s="17" t="str">
        <f aca="false">IF($C2967="","",MAX(1,N(商品マスタ!$J2966)))</f>
        <v/>
      </c>
      <c r="M2967" s="38" t="str">
        <f aca="false">IF($C2967="","",N(TOP!$C$16)*N($K2967))</f>
        <v/>
      </c>
      <c r="N2967" s="17" t="str">
        <f aca="false">IF($C2967="","",ROUNDUP(N($M2967)/N($L2967),0))</f>
        <v/>
      </c>
      <c r="O2967" s="17" t="str">
        <f aca="false">IF($C2967="","",N(商品マスタ!$R2966))</f>
        <v/>
      </c>
      <c r="P2967" s="17" t="str">
        <f aca="false">IF($C2967="","",IF($F2967="理論",(N($O2967)+N($N2967))-N($G2967),(N($O2967)+N($N2967))-N($I2967)))</f>
        <v/>
      </c>
      <c r="Q2967" s="17" t="str">
        <f aca="false">IF($C2967="","",MAX(1,N(商品マスタ!$K2966)))</f>
        <v/>
      </c>
      <c r="R2967" s="39" t="str">
        <f aca="false">IF($C2967="","",IF(N($P2967)/N($Q2967)&lt;=0,"",ROUNDUP(N($P2967)/N($Q2967),0)))</f>
        <v/>
      </c>
      <c r="S2967" s="14"/>
      <c r="T2967" s="40" t="str">
        <f aca="false">IF($C2967="","",N(商品マスタ!$M2966))</f>
        <v/>
      </c>
      <c r="U2967" s="40" t="str">
        <f aca="false">IF($S2967="","",N($S2967)*N($T2967))</f>
        <v/>
      </c>
      <c r="V2967" s="18"/>
    </row>
    <row r="2968" customFormat="false" ht="15" hidden="false" customHeight="false" outlineLevel="0" collapsed="false">
      <c r="B2968" s="12" t="n">
        <v>2962</v>
      </c>
      <c r="C2968" s="36" t="str">
        <f aca="false">IF(商品マスタ!$C2967="","",商品マスタ!$C2967)</f>
        <v/>
      </c>
      <c r="D2968" s="12" t="str">
        <f aca="false">IF($C2968="","",商品マスタ!$D2967)</f>
        <v/>
      </c>
      <c r="E2968" s="12" t="str">
        <f aca="false">IF($C2968="","",商品マスタ!$G2967)</f>
        <v/>
      </c>
      <c r="F2968" s="12" t="str">
        <f aca="false">IF($C2968="","",IF(商品マスタ!$P2967="","理論",商品マスタ!$P2967))</f>
        <v/>
      </c>
      <c r="G2968" s="17" t="str">
        <f aca="false">IF($C2968="","",N(商品マスタ!$H2967))</f>
        <v/>
      </c>
      <c r="H2968" s="14"/>
      <c r="I2968" s="17" t="str">
        <f aca="false">IF($C2968="","",N($H2968)*N(商品マスタ!$N2967))</f>
        <v/>
      </c>
      <c r="J2968" s="17" t="str">
        <f aca="false">IF($C2968="","",N($I2968)-N($G2968))</f>
        <v/>
      </c>
      <c r="K2968" s="37" t="str">
        <f aca="false">IF($C2968="","",N(商品マスタ!$I2967))</f>
        <v/>
      </c>
      <c r="L2968" s="17" t="str">
        <f aca="false">IF($C2968="","",MAX(1,N(商品マスタ!$J2967)))</f>
        <v/>
      </c>
      <c r="M2968" s="38" t="str">
        <f aca="false">IF($C2968="","",N(TOP!$C$16)*N($K2968))</f>
        <v/>
      </c>
      <c r="N2968" s="17" t="str">
        <f aca="false">IF($C2968="","",ROUNDUP(N($M2968)/N($L2968),0))</f>
        <v/>
      </c>
      <c r="O2968" s="17" t="str">
        <f aca="false">IF($C2968="","",N(商品マスタ!$R2967))</f>
        <v/>
      </c>
      <c r="P2968" s="17" t="str">
        <f aca="false">IF($C2968="","",IF($F2968="理論",(N($O2968)+N($N2968))-N($G2968),(N($O2968)+N($N2968))-N($I2968)))</f>
        <v/>
      </c>
      <c r="Q2968" s="17" t="str">
        <f aca="false">IF($C2968="","",MAX(1,N(商品マスタ!$K2967)))</f>
        <v/>
      </c>
      <c r="R2968" s="39" t="str">
        <f aca="false">IF($C2968="","",IF(N($P2968)/N($Q2968)&lt;=0,"",ROUNDUP(N($P2968)/N($Q2968),0)))</f>
        <v/>
      </c>
      <c r="S2968" s="14"/>
      <c r="T2968" s="40" t="str">
        <f aca="false">IF($C2968="","",N(商品マスタ!$M2967))</f>
        <v/>
      </c>
      <c r="U2968" s="40" t="str">
        <f aca="false">IF($S2968="","",N($S2968)*N($T2968))</f>
        <v/>
      </c>
      <c r="V2968" s="18"/>
    </row>
    <row r="2969" customFormat="false" ht="15" hidden="false" customHeight="false" outlineLevel="0" collapsed="false">
      <c r="B2969" s="12" t="n">
        <v>2963</v>
      </c>
      <c r="C2969" s="36" t="str">
        <f aca="false">IF(商品マスタ!$C2968="","",商品マスタ!$C2968)</f>
        <v/>
      </c>
      <c r="D2969" s="12" t="str">
        <f aca="false">IF($C2969="","",商品マスタ!$D2968)</f>
        <v/>
      </c>
      <c r="E2969" s="12" t="str">
        <f aca="false">IF($C2969="","",商品マスタ!$G2968)</f>
        <v/>
      </c>
      <c r="F2969" s="12" t="str">
        <f aca="false">IF($C2969="","",IF(商品マスタ!$P2968="","理論",商品マスタ!$P2968))</f>
        <v/>
      </c>
      <c r="G2969" s="17" t="str">
        <f aca="false">IF($C2969="","",N(商品マスタ!$H2968))</f>
        <v/>
      </c>
      <c r="H2969" s="14"/>
      <c r="I2969" s="17" t="str">
        <f aca="false">IF($C2969="","",N($H2969)*N(商品マスタ!$N2968))</f>
        <v/>
      </c>
      <c r="J2969" s="17" t="str">
        <f aca="false">IF($C2969="","",N($I2969)-N($G2969))</f>
        <v/>
      </c>
      <c r="K2969" s="37" t="str">
        <f aca="false">IF($C2969="","",N(商品マスタ!$I2968))</f>
        <v/>
      </c>
      <c r="L2969" s="17" t="str">
        <f aca="false">IF($C2969="","",MAX(1,N(商品マスタ!$J2968)))</f>
        <v/>
      </c>
      <c r="M2969" s="38" t="str">
        <f aca="false">IF($C2969="","",N(TOP!$C$16)*N($K2969))</f>
        <v/>
      </c>
      <c r="N2969" s="17" t="str">
        <f aca="false">IF($C2969="","",ROUNDUP(N($M2969)/N($L2969),0))</f>
        <v/>
      </c>
      <c r="O2969" s="17" t="str">
        <f aca="false">IF($C2969="","",N(商品マスタ!$R2968))</f>
        <v/>
      </c>
      <c r="P2969" s="17" t="str">
        <f aca="false">IF($C2969="","",IF($F2969="理論",(N($O2969)+N($N2969))-N($G2969),(N($O2969)+N($N2969))-N($I2969)))</f>
        <v/>
      </c>
      <c r="Q2969" s="17" t="str">
        <f aca="false">IF($C2969="","",MAX(1,N(商品マスタ!$K2968)))</f>
        <v/>
      </c>
      <c r="R2969" s="39" t="str">
        <f aca="false">IF($C2969="","",IF(N($P2969)/N($Q2969)&lt;=0,"",ROUNDUP(N($P2969)/N($Q2969),0)))</f>
        <v/>
      </c>
      <c r="S2969" s="14"/>
      <c r="T2969" s="40" t="str">
        <f aca="false">IF($C2969="","",N(商品マスタ!$M2968))</f>
        <v/>
      </c>
      <c r="U2969" s="40" t="str">
        <f aca="false">IF($S2969="","",N($S2969)*N($T2969))</f>
        <v/>
      </c>
      <c r="V2969" s="18"/>
    </row>
    <row r="2970" customFormat="false" ht="15" hidden="false" customHeight="false" outlineLevel="0" collapsed="false">
      <c r="B2970" s="12" t="n">
        <v>2964</v>
      </c>
      <c r="C2970" s="36" t="str">
        <f aca="false">IF(商品マスタ!$C2969="","",商品マスタ!$C2969)</f>
        <v/>
      </c>
      <c r="D2970" s="12" t="str">
        <f aca="false">IF($C2970="","",商品マスタ!$D2969)</f>
        <v/>
      </c>
      <c r="E2970" s="12" t="str">
        <f aca="false">IF($C2970="","",商品マスタ!$G2969)</f>
        <v/>
      </c>
      <c r="F2970" s="12" t="str">
        <f aca="false">IF($C2970="","",IF(商品マスタ!$P2969="","理論",商品マスタ!$P2969))</f>
        <v/>
      </c>
      <c r="G2970" s="17" t="str">
        <f aca="false">IF($C2970="","",N(商品マスタ!$H2969))</f>
        <v/>
      </c>
      <c r="H2970" s="14"/>
      <c r="I2970" s="17" t="str">
        <f aca="false">IF($C2970="","",N($H2970)*N(商品マスタ!$N2969))</f>
        <v/>
      </c>
      <c r="J2970" s="17" t="str">
        <f aca="false">IF($C2970="","",N($I2970)-N($G2970))</f>
        <v/>
      </c>
      <c r="K2970" s="37" t="str">
        <f aca="false">IF($C2970="","",N(商品マスタ!$I2969))</f>
        <v/>
      </c>
      <c r="L2970" s="17" t="str">
        <f aca="false">IF($C2970="","",MAX(1,N(商品マスタ!$J2969)))</f>
        <v/>
      </c>
      <c r="M2970" s="38" t="str">
        <f aca="false">IF($C2970="","",N(TOP!$C$16)*N($K2970))</f>
        <v/>
      </c>
      <c r="N2970" s="17" t="str">
        <f aca="false">IF($C2970="","",ROUNDUP(N($M2970)/N($L2970),0))</f>
        <v/>
      </c>
      <c r="O2970" s="17" t="str">
        <f aca="false">IF($C2970="","",N(商品マスタ!$R2969))</f>
        <v/>
      </c>
      <c r="P2970" s="17" t="str">
        <f aca="false">IF($C2970="","",IF($F2970="理論",(N($O2970)+N($N2970))-N($G2970),(N($O2970)+N($N2970))-N($I2970)))</f>
        <v/>
      </c>
      <c r="Q2970" s="17" t="str">
        <f aca="false">IF($C2970="","",MAX(1,N(商品マスタ!$K2969)))</f>
        <v/>
      </c>
      <c r="R2970" s="39" t="str">
        <f aca="false">IF($C2970="","",IF(N($P2970)/N($Q2970)&lt;=0,"",ROUNDUP(N($P2970)/N($Q2970),0)))</f>
        <v/>
      </c>
      <c r="S2970" s="14"/>
      <c r="T2970" s="40" t="str">
        <f aca="false">IF($C2970="","",N(商品マスタ!$M2969))</f>
        <v/>
      </c>
      <c r="U2970" s="40" t="str">
        <f aca="false">IF($S2970="","",N($S2970)*N($T2970))</f>
        <v/>
      </c>
      <c r="V2970" s="18"/>
    </row>
    <row r="2971" customFormat="false" ht="15" hidden="false" customHeight="false" outlineLevel="0" collapsed="false">
      <c r="B2971" s="12" t="n">
        <v>2965</v>
      </c>
      <c r="C2971" s="36" t="str">
        <f aca="false">IF(商品マスタ!$C2970="","",商品マスタ!$C2970)</f>
        <v/>
      </c>
      <c r="D2971" s="12" t="str">
        <f aca="false">IF($C2971="","",商品マスタ!$D2970)</f>
        <v/>
      </c>
      <c r="E2971" s="12" t="str">
        <f aca="false">IF($C2971="","",商品マスタ!$G2970)</f>
        <v/>
      </c>
      <c r="F2971" s="12" t="str">
        <f aca="false">IF($C2971="","",IF(商品マスタ!$P2970="","理論",商品マスタ!$P2970))</f>
        <v/>
      </c>
      <c r="G2971" s="17" t="str">
        <f aca="false">IF($C2971="","",N(商品マスタ!$H2970))</f>
        <v/>
      </c>
      <c r="H2971" s="14"/>
      <c r="I2971" s="17" t="str">
        <f aca="false">IF($C2971="","",N($H2971)*N(商品マスタ!$N2970))</f>
        <v/>
      </c>
      <c r="J2971" s="17" t="str">
        <f aca="false">IF($C2971="","",N($I2971)-N($G2971))</f>
        <v/>
      </c>
      <c r="K2971" s="37" t="str">
        <f aca="false">IF($C2971="","",N(商品マスタ!$I2970))</f>
        <v/>
      </c>
      <c r="L2971" s="17" t="str">
        <f aca="false">IF($C2971="","",MAX(1,N(商品マスタ!$J2970)))</f>
        <v/>
      </c>
      <c r="M2971" s="38" t="str">
        <f aca="false">IF($C2971="","",N(TOP!$C$16)*N($K2971))</f>
        <v/>
      </c>
      <c r="N2971" s="17" t="str">
        <f aca="false">IF($C2971="","",ROUNDUP(N($M2971)/N($L2971),0))</f>
        <v/>
      </c>
      <c r="O2971" s="17" t="str">
        <f aca="false">IF($C2971="","",N(商品マスタ!$R2970))</f>
        <v/>
      </c>
      <c r="P2971" s="17" t="str">
        <f aca="false">IF($C2971="","",IF($F2971="理論",(N($O2971)+N($N2971))-N($G2971),(N($O2971)+N($N2971))-N($I2971)))</f>
        <v/>
      </c>
      <c r="Q2971" s="17" t="str">
        <f aca="false">IF($C2971="","",MAX(1,N(商品マスタ!$K2970)))</f>
        <v/>
      </c>
      <c r="R2971" s="39" t="str">
        <f aca="false">IF($C2971="","",IF(N($P2971)/N($Q2971)&lt;=0,"",ROUNDUP(N($P2971)/N($Q2971),0)))</f>
        <v/>
      </c>
      <c r="S2971" s="14"/>
      <c r="T2971" s="40" t="str">
        <f aca="false">IF($C2971="","",N(商品マスタ!$M2970))</f>
        <v/>
      </c>
      <c r="U2971" s="40" t="str">
        <f aca="false">IF($S2971="","",N($S2971)*N($T2971))</f>
        <v/>
      </c>
      <c r="V2971" s="18"/>
    </row>
    <row r="2972" customFormat="false" ht="15" hidden="false" customHeight="false" outlineLevel="0" collapsed="false">
      <c r="B2972" s="12" t="n">
        <v>2966</v>
      </c>
      <c r="C2972" s="36" t="str">
        <f aca="false">IF(商品マスタ!$C2971="","",商品マスタ!$C2971)</f>
        <v/>
      </c>
      <c r="D2972" s="12" t="str">
        <f aca="false">IF($C2972="","",商品マスタ!$D2971)</f>
        <v/>
      </c>
      <c r="E2972" s="12" t="str">
        <f aca="false">IF($C2972="","",商品マスタ!$G2971)</f>
        <v/>
      </c>
      <c r="F2972" s="12" t="str">
        <f aca="false">IF($C2972="","",IF(商品マスタ!$P2971="","理論",商品マスタ!$P2971))</f>
        <v/>
      </c>
      <c r="G2972" s="17" t="str">
        <f aca="false">IF($C2972="","",N(商品マスタ!$H2971))</f>
        <v/>
      </c>
      <c r="H2972" s="14"/>
      <c r="I2972" s="17" t="str">
        <f aca="false">IF($C2972="","",N($H2972)*N(商品マスタ!$N2971))</f>
        <v/>
      </c>
      <c r="J2972" s="17" t="str">
        <f aca="false">IF($C2972="","",N($I2972)-N($G2972))</f>
        <v/>
      </c>
      <c r="K2972" s="37" t="str">
        <f aca="false">IF($C2972="","",N(商品マスタ!$I2971))</f>
        <v/>
      </c>
      <c r="L2972" s="17" t="str">
        <f aca="false">IF($C2972="","",MAX(1,N(商品マスタ!$J2971)))</f>
        <v/>
      </c>
      <c r="M2972" s="38" t="str">
        <f aca="false">IF($C2972="","",N(TOP!$C$16)*N($K2972))</f>
        <v/>
      </c>
      <c r="N2972" s="17" t="str">
        <f aca="false">IF($C2972="","",ROUNDUP(N($M2972)/N($L2972),0))</f>
        <v/>
      </c>
      <c r="O2972" s="17" t="str">
        <f aca="false">IF($C2972="","",N(商品マスタ!$R2971))</f>
        <v/>
      </c>
      <c r="P2972" s="17" t="str">
        <f aca="false">IF($C2972="","",IF($F2972="理論",(N($O2972)+N($N2972))-N($G2972),(N($O2972)+N($N2972))-N($I2972)))</f>
        <v/>
      </c>
      <c r="Q2972" s="17" t="str">
        <f aca="false">IF($C2972="","",MAX(1,N(商品マスタ!$K2971)))</f>
        <v/>
      </c>
      <c r="R2972" s="39" t="str">
        <f aca="false">IF($C2972="","",IF(N($P2972)/N($Q2972)&lt;=0,"",ROUNDUP(N($P2972)/N($Q2972),0)))</f>
        <v/>
      </c>
      <c r="S2972" s="14"/>
      <c r="T2972" s="40" t="str">
        <f aca="false">IF($C2972="","",N(商品マスタ!$M2971))</f>
        <v/>
      </c>
      <c r="U2972" s="40" t="str">
        <f aca="false">IF($S2972="","",N($S2972)*N($T2972))</f>
        <v/>
      </c>
      <c r="V2972" s="18"/>
    </row>
    <row r="2973" customFormat="false" ht="15" hidden="false" customHeight="false" outlineLevel="0" collapsed="false">
      <c r="B2973" s="12" t="n">
        <v>2967</v>
      </c>
      <c r="C2973" s="36" t="str">
        <f aca="false">IF(商品マスタ!$C2972="","",商品マスタ!$C2972)</f>
        <v/>
      </c>
      <c r="D2973" s="12" t="str">
        <f aca="false">IF($C2973="","",商品マスタ!$D2972)</f>
        <v/>
      </c>
      <c r="E2973" s="12" t="str">
        <f aca="false">IF($C2973="","",商品マスタ!$G2972)</f>
        <v/>
      </c>
      <c r="F2973" s="12" t="str">
        <f aca="false">IF($C2973="","",IF(商品マスタ!$P2972="","理論",商品マスタ!$P2972))</f>
        <v/>
      </c>
      <c r="G2973" s="17" t="str">
        <f aca="false">IF($C2973="","",N(商品マスタ!$H2972))</f>
        <v/>
      </c>
      <c r="H2973" s="14"/>
      <c r="I2973" s="17" t="str">
        <f aca="false">IF($C2973="","",N($H2973)*N(商品マスタ!$N2972))</f>
        <v/>
      </c>
      <c r="J2973" s="17" t="str">
        <f aca="false">IF($C2973="","",N($I2973)-N($G2973))</f>
        <v/>
      </c>
      <c r="K2973" s="37" t="str">
        <f aca="false">IF($C2973="","",N(商品マスタ!$I2972))</f>
        <v/>
      </c>
      <c r="L2973" s="17" t="str">
        <f aca="false">IF($C2973="","",MAX(1,N(商品マスタ!$J2972)))</f>
        <v/>
      </c>
      <c r="M2973" s="38" t="str">
        <f aca="false">IF($C2973="","",N(TOP!$C$16)*N($K2973))</f>
        <v/>
      </c>
      <c r="N2973" s="17" t="str">
        <f aca="false">IF($C2973="","",ROUNDUP(N($M2973)/N($L2973),0))</f>
        <v/>
      </c>
      <c r="O2973" s="17" t="str">
        <f aca="false">IF($C2973="","",N(商品マスタ!$R2972))</f>
        <v/>
      </c>
      <c r="P2973" s="17" t="str">
        <f aca="false">IF($C2973="","",IF($F2973="理論",(N($O2973)+N($N2973))-N($G2973),(N($O2973)+N($N2973))-N($I2973)))</f>
        <v/>
      </c>
      <c r="Q2973" s="17" t="str">
        <f aca="false">IF($C2973="","",MAX(1,N(商品マスタ!$K2972)))</f>
        <v/>
      </c>
      <c r="R2973" s="39" t="str">
        <f aca="false">IF($C2973="","",IF(N($P2973)/N($Q2973)&lt;=0,"",ROUNDUP(N($P2973)/N($Q2973),0)))</f>
        <v/>
      </c>
      <c r="S2973" s="14"/>
      <c r="T2973" s="40" t="str">
        <f aca="false">IF($C2973="","",N(商品マスタ!$M2972))</f>
        <v/>
      </c>
      <c r="U2973" s="40" t="str">
        <f aca="false">IF($S2973="","",N($S2973)*N($T2973))</f>
        <v/>
      </c>
      <c r="V2973" s="18"/>
    </row>
    <row r="2974" customFormat="false" ht="15" hidden="false" customHeight="false" outlineLevel="0" collapsed="false">
      <c r="B2974" s="12" t="n">
        <v>2968</v>
      </c>
      <c r="C2974" s="36" t="str">
        <f aca="false">IF(商品マスタ!$C2973="","",商品マスタ!$C2973)</f>
        <v/>
      </c>
      <c r="D2974" s="12" t="str">
        <f aca="false">IF($C2974="","",商品マスタ!$D2973)</f>
        <v/>
      </c>
      <c r="E2974" s="12" t="str">
        <f aca="false">IF($C2974="","",商品マスタ!$G2973)</f>
        <v/>
      </c>
      <c r="F2974" s="12" t="str">
        <f aca="false">IF($C2974="","",IF(商品マスタ!$P2973="","理論",商品マスタ!$P2973))</f>
        <v/>
      </c>
      <c r="G2974" s="17" t="str">
        <f aca="false">IF($C2974="","",N(商品マスタ!$H2973))</f>
        <v/>
      </c>
      <c r="H2974" s="14"/>
      <c r="I2974" s="17" t="str">
        <f aca="false">IF($C2974="","",N($H2974)*N(商品マスタ!$N2973))</f>
        <v/>
      </c>
      <c r="J2974" s="17" t="str">
        <f aca="false">IF($C2974="","",N($I2974)-N($G2974))</f>
        <v/>
      </c>
      <c r="K2974" s="37" t="str">
        <f aca="false">IF($C2974="","",N(商品マスタ!$I2973))</f>
        <v/>
      </c>
      <c r="L2974" s="17" t="str">
        <f aca="false">IF($C2974="","",MAX(1,N(商品マスタ!$J2973)))</f>
        <v/>
      </c>
      <c r="M2974" s="38" t="str">
        <f aca="false">IF($C2974="","",N(TOP!$C$16)*N($K2974))</f>
        <v/>
      </c>
      <c r="N2974" s="17" t="str">
        <f aca="false">IF($C2974="","",ROUNDUP(N($M2974)/N($L2974),0))</f>
        <v/>
      </c>
      <c r="O2974" s="17" t="str">
        <f aca="false">IF($C2974="","",N(商品マスタ!$R2973))</f>
        <v/>
      </c>
      <c r="P2974" s="17" t="str">
        <f aca="false">IF($C2974="","",IF($F2974="理論",(N($O2974)+N($N2974))-N($G2974),(N($O2974)+N($N2974))-N($I2974)))</f>
        <v/>
      </c>
      <c r="Q2974" s="17" t="str">
        <f aca="false">IF($C2974="","",MAX(1,N(商品マスタ!$K2973)))</f>
        <v/>
      </c>
      <c r="R2974" s="39" t="str">
        <f aca="false">IF($C2974="","",IF(N($P2974)/N($Q2974)&lt;=0,"",ROUNDUP(N($P2974)/N($Q2974),0)))</f>
        <v/>
      </c>
      <c r="S2974" s="14"/>
      <c r="T2974" s="40" t="str">
        <f aca="false">IF($C2974="","",N(商品マスタ!$M2973))</f>
        <v/>
      </c>
      <c r="U2974" s="40" t="str">
        <f aca="false">IF($S2974="","",N($S2974)*N($T2974))</f>
        <v/>
      </c>
      <c r="V2974" s="18"/>
    </row>
    <row r="2975" customFormat="false" ht="15" hidden="false" customHeight="false" outlineLevel="0" collapsed="false">
      <c r="B2975" s="12" t="n">
        <v>2969</v>
      </c>
      <c r="C2975" s="36" t="str">
        <f aca="false">IF(商品マスタ!$C2974="","",商品マスタ!$C2974)</f>
        <v/>
      </c>
      <c r="D2975" s="12" t="str">
        <f aca="false">IF($C2975="","",商品マスタ!$D2974)</f>
        <v/>
      </c>
      <c r="E2975" s="12" t="str">
        <f aca="false">IF($C2975="","",商品マスタ!$G2974)</f>
        <v/>
      </c>
      <c r="F2975" s="12" t="str">
        <f aca="false">IF($C2975="","",IF(商品マスタ!$P2974="","理論",商品マスタ!$P2974))</f>
        <v/>
      </c>
      <c r="G2975" s="17" t="str">
        <f aca="false">IF($C2975="","",N(商品マスタ!$H2974))</f>
        <v/>
      </c>
      <c r="H2975" s="14"/>
      <c r="I2975" s="17" t="str">
        <f aca="false">IF($C2975="","",N($H2975)*N(商品マスタ!$N2974))</f>
        <v/>
      </c>
      <c r="J2975" s="17" t="str">
        <f aca="false">IF($C2975="","",N($I2975)-N($G2975))</f>
        <v/>
      </c>
      <c r="K2975" s="37" t="str">
        <f aca="false">IF($C2975="","",N(商品マスタ!$I2974))</f>
        <v/>
      </c>
      <c r="L2975" s="17" t="str">
        <f aca="false">IF($C2975="","",MAX(1,N(商品マスタ!$J2974)))</f>
        <v/>
      </c>
      <c r="M2975" s="38" t="str">
        <f aca="false">IF($C2975="","",N(TOP!$C$16)*N($K2975))</f>
        <v/>
      </c>
      <c r="N2975" s="17" t="str">
        <f aca="false">IF($C2975="","",ROUNDUP(N($M2975)/N($L2975),0))</f>
        <v/>
      </c>
      <c r="O2975" s="17" t="str">
        <f aca="false">IF($C2975="","",N(商品マスタ!$R2974))</f>
        <v/>
      </c>
      <c r="P2975" s="17" t="str">
        <f aca="false">IF($C2975="","",IF($F2975="理論",(N($O2975)+N($N2975))-N($G2975),(N($O2975)+N($N2975))-N($I2975)))</f>
        <v/>
      </c>
      <c r="Q2975" s="17" t="str">
        <f aca="false">IF($C2975="","",MAX(1,N(商品マスタ!$K2974)))</f>
        <v/>
      </c>
      <c r="R2975" s="39" t="str">
        <f aca="false">IF($C2975="","",IF(N($P2975)/N($Q2975)&lt;=0,"",ROUNDUP(N($P2975)/N($Q2975),0)))</f>
        <v/>
      </c>
      <c r="S2975" s="14"/>
      <c r="T2975" s="40" t="str">
        <f aca="false">IF($C2975="","",N(商品マスタ!$M2974))</f>
        <v/>
      </c>
      <c r="U2975" s="40" t="str">
        <f aca="false">IF($S2975="","",N($S2975)*N($T2975))</f>
        <v/>
      </c>
      <c r="V2975" s="18"/>
    </row>
    <row r="2976" customFormat="false" ht="15" hidden="false" customHeight="false" outlineLevel="0" collapsed="false">
      <c r="B2976" s="12" t="n">
        <v>2970</v>
      </c>
      <c r="C2976" s="36" t="str">
        <f aca="false">IF(商品マスタ!$C2975="","",商品マスタ!$C2975)</f>
        <v/>
      </c>
      <c r="D2976" s="12" t="str">
        <f aca="false">IF($C2976="","",商品マスタ!$D2975)</f>
        <v/>
      </c>
      <c r="E2976" s="12" t="str">
        <f aca="false">IF($C2976="","",商品マスタ!$G2975)</f>
        <v/>
      </c>
      <c r="F2976" s="12" t="str">
        <f aca="false">IF($C2976="","",IF(商品マスタ!$P2975="","理論",商品マスタ!$P2975))</f>
        <v/>
      </c>
      <c r="G2976" s="17" t="str">
        <f aca="false">IF($C2976="","",N(商品マスタ!$H2975))</f>
        <v/>
      </c>
      <c r="H2976" s="14"/>
      <c r="I2976" s="17" t="str">
        <f aca="false">IF($C2976="","",N($H2976)*N(商品マスタ!$N2975))</f>
        <v/>
      </c>
      <c r="J2976" s="17" t="str">
        <f aca="false">IF($C2976="","",N($I2976)-N($G2976))</f>
        <v/>
      </c>
      <c r="K2976" s="37" t="str">
        <f aca="false">IF($C2976="","",N(商品マスタ!$I2975))</f>
        <v/>
      </c>
      <c r="L2976" s="17" t="str">
        <f aca="false">IF($C2976="","",MAX(1,N(商品マスタ!$J2975)))</f>
        <v/>
      </c>
      <c r="M2976" s="38" t="str">
        <f aca="false">IF($C2976="","",N(TOP!$C$16)*N($K2976))</f>
        <v/>
      </c>
      <c r="N2976" s="17" t="str">
        <f aca="false">IF($C2976="","",ROUNDUP(N($M2976)/N($L2976),0))</f>
        <v/>
      </c>
      <c r="O2976" s="17" t="str">
        <f aca="false">IF($C2976="","",N(商品マスタ!$R2975))</f>
        <v/>
      </c>
      <c r="P2976" s="17" t="str">
        <f aca="false">IF($C2976="","",IF($F2976="理論",(N($O2976)+N($N2976))-N($G2976),(N($O2976)+N($N2976))-N($I2976)))</f>
        <v/>
      </c>
      <c r="Q2976" s="17" t="str">
        <f aca="false">IF($C2976="","",MAX(1,N(商品マスタ!$K2975)))</f>
        <v/>
      </c>
      <c r="R2976" s="39" t="str">
        <f aca="false">IF($C2976="","",IF(N($P2976)/N($Q2976)&lt;=0,"",ROUNDUP(N($P2976)/N($Q2976),0)))</f>
        <v/>
      </c>
      <c r="S2976" s="14"/>
      <c r="T2976" s="40" t="str">
        <f aca="false">IF($C2976="","",N(商品マスタ!$M2975))</f>
        <v/>
      </c>
      <c r="U2976" s="40" t="str">
        <f aca="false">IF($S2976="","",N($S2976)*N($T2976))</f>
        <v/>
      </c>
      <c r="V2976" s="18"/>
    </row>
    <row r="2977" customFormat="false" ht="15" hidden="false" customHeight="false" outlineLevel="0" collapsed="false">
      <c r="B2977" s="12" t="n">
        <v>2971</v>
      </c>
      <c r="C2977" s="36" t="str">
        <f aca="false">IF(商品マスタ!$C2976="","",商品マスタ!$C2976)</f>
        <v/>
      </c>
      <c r="D2977" s="12" t="str">
        <f aca="false">IF($C2977="","",商品マスタ!$D2976)</f>
        <v/>
      </c>
      <c r="E2977" s="12" t="str">
        <f aca="false">IF($C2977="","",商品マスタ!$G2976)</f>
        <v/>
      </c>
      <c r="F2977" s="12" t="str">
        <f aca="false">IF($C2977="","",IF(商品マスタ!$P2976="","理論",商品マスタ!$P2976))</f>
        <v/>
      </c>
      <c r="G2977" s="17" t="str">
        <f aca="false">IF($C2977="","",N(商品マスタ!$H2976))</f>
        <v/>
      </c>
      <c r="H2977" s="14"/>
      <c r="I2977" s="17" t="str">
        <f aca="false">IF($C2977="","",N($H2977)*N(商品マスタ!$N2976))</f>
        <v/>
      </c>
      <c r="J2977" s="17" t="str">
        <f aca="false">IF($C2977="","",N($I2977)-N($G2977))</f>
        <v/>
      </c>
      <c r="K2977" s="37" t="str">
        <f aca="false">IF($C2977="","",N(商品マスタ!$I2976))</f>
        <v/>
      </c>
      <c r="L2977" s="17" t="str">
        <f aca="false">IF($C2977="","",MAX(1,N(商品マスタ!$J2976)))</f>
        <v/>
      </c>
      <c r="M2977" s="38" t="str">
        <f aca="false">IF($C2977="","",N(TOP!$C$16)*N($K2977))</f>
        <v/>
      </c>
      <c r="N2977" s="17" t="str">
        <f aca="false">IF($C2977="","",ROUNDUP(N($M2977)/N($L2977),0))</f>
        <v/>
      </c>
      <c r="O2977" s="17" t="str">
        <f aca="false">IF($C2977="","",N(商品マスタ!$R2976))</f>
        <v/>
      </c>
      <c r="P2977" s="17" t="str">
        <f aca="false">IF($C2977="","",IF($F2977="理論",(N($O2977)+N($N2977))-N($G2977),(N($O2977)+N($N2977))-N($I2977)))</f>
        <v/>
      </c>
      <c r="Q2977" s="17" t="str">
        <f aca="false">IF($C2977="","",MAX(1,N(商品マスタ!$K2976)))</f>
        <v/>
      </c>
      <c r="R2977" s="39" t="str">
        <f aca="false">IF($C2977="","",IF(N($P2977)/N($Q2977)&lt;=0,"",ROUNDUP(N($P2977)/N($Q2977),0)))</f>
        <v/>
      </c>
      <c r="S2977" s="14"/>
      <c r="T2977" s="40" t="str">
        <f aca="false">IF($C2977="","",N(商品マスタ!$M2976))</f>
        <v/>
      </c>
      <c r="U2977" s="40" t="str">
        <f aca="false">IF($S2977="","",N($S2977)*N($T2977))</f>
        <v/>
      </c>
      <c r="V2977" s="18"/>
    </row>
    <row r="2978" customFormat="false" ht="15" hidden="false" customHeight="false" outlineLevel="0" collapsed="false">
      <c r="B2978" s="12" t="n">
        <v>2972</v>
      </c>
      <c r="C2978" s="36" t="str">
        <f aca="false">IF(商品マスタ!$C2977="","",商品マスタ!$C2977)</f>
        <v/>
      </c>
      <c r="D2978" s="12" t="str">
        <f aca="false">IF($C2978="","",商品マスタ!$D2977)</f>
        <v/>
      </c>
      <c r="E2978" s="12" t="str">
        <f aca="false">IF($C2978="","",商品マスタ!$G2977)</f>
        <v/>
      </c>
      <c r="F2978" s="12" t="str">
        <f aca="false">IF($C2978="","",IF(商品マスタ!$P2977="","理論",商品マスタ!$P2977))</f>
        <v/>
      </c>
      <c r="G2978" s="17" t="str">
        <f aca="false">IF($C2978="","",N(商品マスタ!$H2977))</f>
        <v/>
      </c>
      <c r="H2978" s="14"/>
      <c r="I2978" s="17" t="str">
        <f aca="false">IF($C2978="","",N($H2978)*N(商品マスタ!$N2977))</f>
        <v/>
      </c>
      <c r="J2978" s="17" t="str">
        <f aca="false">IF($C2978="","",N($I2978)-N($G2978))</f>
        <v/>
      </c>
      <c r="K2978" s="37" t="str">
        <f aca="false">IF($C2978="","",N(商品マスタ!$I2977))</f>
        <v/>
      </c>
      <c r="L2978" s="17" t="str">
        <f aca="false">IF($C2978="","",MAX(1,N(商品マスタ!$J2977)))</f>
        <v/>
      </c>
      <c r="M2978" s="38" t="str">
        <f aca="false">IF($C2978="","",N(TOP!$C$16)*N($K2978))</f>
        <v/>
      </c>
      <c r="N2978" s="17" t="str">
        <f aca="false">IF($C2978="","",ROUNDUP(N($M2978)/N($L2978),0))</f>
        <v/>
      </c>
      <c r="O2978" s="17" t="str">
        <f aca="false">IF($C2978="","",N(商品マスタ!$R2977))</f>
        <v/>
      </c>
      <c r="P2978" s="17" t="str">
        <f aca="false">IF($C2978="","",IF($F2978="理論",(N($O2978)+N($N2978))-N($G2978),(N($O2978)+N($N2978))-N($I2978)))</f>
        <v/>
      </c>
      <c r="Q2978" s="17" t="str">
        <f aca="false">IF($C2978="","",MAX(1,N(商品マスタ!$K2977)))</f>
        <v/>
      </c>
      <c r="R2978" s="39" t="str">
        <f aca="false">IF($C2978="","",IF(N($P2978)/N($Q2978)&lt;=0,"",ROUNDUP(N($P2978)/N($Q2978),0)))</f>
        <v/>
      </c>
      <c r="S2978" s="14"/>
      <c r="T2978" s="40" t="str">
        <f aca="false">IF($C2978="","",N(商品マスタ!$M2977))</f>
        <v/>
      </c>
      <c r="U2978" s="40" t="str">
        <f aca="false">IF($S2978="","",N($S2978)*N($T2978))</f>
        <v/>
      </c>
      <c r="V2978" s="18"/>
    </row>
    <row r="2979" customFormat="false" ht="15" hidden="false" customHeight="false" outlineLevel="0" collapsed="false">
      <c r="B2979" s="12" t="n">
        <v>2973</v>
      </c>
      <c r="C2979" s="36" t="str">
        <f aca="false">IF(商品マスタ!$C2978="","",商品マスタ!$C2978)</f>
        <v/>
      </c>
      <c r="D2979" s="12" t="str">
        <f aca="false">IF($C2979="","",商品マスタ!$D2978)</f>
        <v/>
      </c>
      <c r="E2979" s="12" t="str">
        <f aca="false">IF($C2979="","",商品マスタ!$G2978)</f>
        <v/>
      </c>
      <c r="F2979" s="12" t="str">
        <f aca="false">IF($C2979="","",IF(商品マスタ!$P2978="","理論",商品マスタ!$P2978))</f>
        <v/>
      </c>
      <c r="G2979" s="17" t="str">
        <f aca="false">IF($C2979="","",N(商品マスタ!$H2978))</f>
        <v/>
      </c>
      <c r="H2979" s="14"/>
      <c r="I2979" s="17" t="str">
        <f aca="false">IF($C2979="","",N($H2979)*N(商品マスタ!$N2978))</f>
        <v/>
      </c>
      <c r="J2979" s="17" t="str">
        <f aca="false">IF($C2979="","",N($I2979)-N($G2979))</f>
        <v/>
      </c>
      <c r="K2979" s="37" t="str">
        <f aca="false">IF($C2979="","",N(商品マスタ!$I2978))</f>
        <v/>
      </c>
      <c r="L2979" s="17" t="str">
        <f aca="false">IF($C2979="","",MAX(1,N(商品マスタ!$J2978)))</f>
        <v/>
      </c>
      <c r="M2979" s="38" t="str">
        <f aca="false">IF($C2979="","",N(TOP!$C$16)*N($K2979))</f>
        <v/>
      </c>
      <c r="N2979" s="17" t="str">
        <f aca="false">IF($C2979="","",ROUNDUP(N($M2979)/N($L2979),0))</f>
        <v/>
      </c>
      <c r="O2979" s="17" t="str">
        <f aca="false">IF($C2979="","",N(商品マスタ!$R2978))</f>
        <v/>
      </c>
      <c r="P2979" s="17" t="str">
        <f aca="false">IF($C2979="","",IF($F2979="理論",(N($O2979)+N($N2979))-N($G2979),(N($O2979)+N($N2979))-N($I2979)))</f>
        <v/>
      </c>
      <c r="Q2979" s="17" t="str">
        <f aca="false">IF($C2979="","",MAX(1,N(商品マスタ!$K2978)))</f>
        <v/>
      </c>
      <c r="R2979" s="39" t="str">
        <f aca="false">IF($C2979="","",IF(N($P2979)/N($Q2979)&lt;=0,"",ROUNDUP(N($P2979)/N($Q2979),0)))</f>
        <v/>
      </c>
      <c r="S2979" s="14"/>
      <c r="T2979" s="40" t="str">
        <f aca="false">IF($C2979="","",N(商品マスタ!$M2978))</f>
        <v/>
      </c>
      <c r="U2979" s="40" t="str">
        <f aca="false">IF($S2979="","",N($S2979)*N($T2979))</f>
        <v/>
      </c>
      <c r="V2979" s="18"/>
    </row>
    <row r="2980" customFormat="false" ht="15" hidden="false" customHeight="false" outlineLevel="0" collapsed="false">
      <c r="B2980" s="12" t="n">
        <v>2974</v>
      </c>
      <c r="C2980" s="36" t="str">
        <f aca="false">IF(商品マスタ!$C2979="","",商品マスタ!$C2979)</f>
        <v/>
      </c>
      <c r="D2980" s="12" t="str">
        <f aca="false">IF($C2980="","",商品マスタ!$D2979)</f>
        <v/>
      </c>
      <c r="E2980" s="12" t="str">
        <f aca="false">IF($C2980="","",商品マスタ!$G2979)</f>
        <v/>
      </c>
      <c r="F2980" s="12" t="str">
        <f aca="false">IF($C2980="","",IF(商品マスタ!$P2979="","理論",商品マスタ!$P2979))</f>
        <v/>
      </c>
      <c r="G2980" s="17" t="str">
        <f aca="false">IF($C2980="","",N(商品マスタ!$H2979))</f>
        <v/>
      </c>
      <c r="H2980" s="14"/>
      <c r="I2980" s="17" t="str">
        <f aca="false">IF($C2980="","",N($H2980)*N(商品マスタ!$N2979))</f>
        <v/>
      </c>
      <c r="J2980" s="17" t="str">
        <f aca="false">IF($C2980="","",N($I2980)-N($G2980))</f>
        <v/>
      </c>
      <c r="K2980" s="37" t="str">
        <f aca="false">IF($C2980="","",N(商品マスタ!$I2979))</f>
        <v/>
      </c>
      <c r="L2980" s="17" t="str">
        <f aca="false">IF($C2980="","",MAX(1,N(商品マスタ!$J2979)))</f>
        <v/>
      </c>
      <c r="M2980" s="38" t="str">
        <f aca="false">IF($C2980="","",N(TOP!$C$16)*N($K2980))</f>
        <v/>
      </c>
      <c r="N2980" s="17" t="str">
        <f aca="false">IF($C2980="","",ROUNDUP(N($M2980)/N($L2980),0))</f>
        <v/>
      </c>
      <c r="O2980" s="17" t="str">
        <f aca="false">IF($C2980="","",N(商品マスタ!$R2979))</f>
        <v/>
      </c>
      <c r="P2980" s="17" t="str">
        <f aca="false">IF($C2980="","",IF($F2980="理論",(N($O2980)+N($N2980))-N($G2980),(N($O2980)+N($N2980))-N($I2980)))</f>
        <v/>
      </c>
      <c r="Q2980" s="17" t="str">
        <f aca="false">IF($C2980="","",MAX(1,N(商品マスタ!$K2979)))</f>
        <v/>
      </c>
      <c r="R2980" s="39" t="str">
        <f aca="false">IF($C2980="","",IF(N($P2980)/N($Q2980)&lt;=0,"",ROUNDUP(N($P2980)/N($Q2980),0)))</f>
        <v/>
      </c>
      <c r="S2980" s="14"/>
      <c r="T2980" s="40" t="str">
        <f aca="false">IF($C2980="","",N(商品マスタ!$M2979))</f>
        <v/>
      </c>
      <c r="U2980" s="40" t="str">
        <f aca="false">IF($S2980="","",N($S2980)*N($T2980))</f>
        <v/>
      </c>
      <c r="V2980" s="18"/>
    </row>
    <row r="2981" customFormat="false" ht="15" hidden="false" customHeight="false" outlineLevel="0" collapsed="false">
      <c r="B2981" s="12" t="n">
        <v>2975</v>
      </c>
      <c r="C2981" s="36" t="str">
        <f aca="false">IF(商品マスタ!$C2980="","",商品マスタ!$C2980)</f>
        <v/>
      </c>
      <c r="D2981" s="12" t="str">
        <f aca="false">IF($C2981="","",商品マスタ!$D2980)</f>
        <v/>
      </c>
      <c r="E2981" s="12" t="str">
        <f aca="false">IF($C2981="","",商品マスタ!$G2980)</f>
        <v/>
      </c>
      <c r="F2981" s="12" t="str">
        <f aca="false">IF($C2981="","",IF(商品マスタ!$P2980="","理論",商品マスタ!$P2980))</f>
        <v/>
      </c>
      <c r="G2981" s="17" t="str">
        <f aca="false">IF($C2981="","",N(商品マスタ!$H2980))</f>
        <v/>
      </c>
      <c r="H2981" s="14"/>
      <c r="I2981" s="17" t="str">
        <f aca="false">IF($C2981="","",N($H2981)*N(商品マスタ!$N2980))</f>
        <v/>
      </c>
      <c r="J2981" s="17" t="str">
        <f aca="false">IF($C2981="","",N($I2981)-N($G2981))</f>
        <v/>
      </c>
      <c r="K2981" s="37" t="str">
        <f aca="false">IF($C2981="","",N(商品マスタ!$I2980))</f>
        <v/>
      </c>
      <c r="L2981" s="17" t="str">
        <f aca="false">IF($C2981="","",MAX(1,N(商品マスタ!$J2980)))</f>
        <v/>
      </c>
      <c r="M2981" s="38" t="str">
        <f aca="false">IF($C2981="","",N(TOP!$C$16)*N($K2981))</f>
        <v/>
      </c>
      <c r="N2981" s="17" t="str">
        <f aca="false">IF($C2981="","",ROUNDUP(N($M2981)/N($L2981),0))</f>
        <v/>
      </c>
      <c r="O2981" s="17" t="str">
        <f aca="false">IF($C2981="","",N(商品マスタ!$R2980))</f>
        <v/>
      </c>
      <c r="P2981" s="17" t="str">
        <f aca="false">IF($C2981="","",IF($F2981="理論",(N($O2981)+N($N2981))-N($G2981),(N($O2981)+N($N2981))-N($I2981)))</f>
        <v/>
      </c>
      <c r="Q2981" s="17" t="str">
        <f aca="false">IF($C2981="","",MAX(1,N(商品マスタ!$K2980)))</f>
        <v/>
      </c>
      <c r="R2981" s="39" t="str">
        <f aca="false">IF($C2981="","",IF(N($P2981)/N($Q2981)&lt;=0,"",ROUNDUP(N($P2981)/N($Q2981),0)))</f>
        <v/>
      </c>
      <c r="S2981" s="14"/>
      <c r="T2981" s="40" t="str">
        <f aca="false">IF($C2981="","",N(商品マスタ!$M2980))</f>
        <v/>
      </c>
      <c r="U2981" s="40" t="str">
        <f aca="false">IF($S2981="","",N($S2981)*N($T2981))</f>
        <v/>
      </c>
      <c r="V2981" s="18"/>
    </row>
    <row r="2982" customFormat="false" ht="15" hidden="false" customHeight="false" outlineLevel="0" collapsed="false">
      <c r="B2982" s="12" t="n">
        <v>2976</v>
      </c>
      <c r="C2982" s="36" t="str">
        <f aca="false">IF(商品マスタ!$C2981="","",商品マスタ!$C2981)</f>
        <v/>
      </c>
      <c r="D2982" s="12" t="str">
        <f aca="false">IF($C2982="","",商品マスタ!$D2981)</f>
        <v/>
      </c>
      <c r="E2982" s="12" t="str">
        <f aca="false">IF($C2982="","",商品マスタ!$G2981)</f>
        <v/>
      </c>
      <c r="F2982" s="12" t="str">
        <f aca="false">IF($C2982="","",IF(商品マスタ!$P2981="","理論",商品マスタ!$P2981))</f>
        <v/>
      </c>
      <c r="G2982" s="17" t="str">
        <f aca="false">IF($C2982="","",N(商品マスタ!$H2981))</f>
        <v/>
      </c>
      <c r="H2982" s="14"/>
      <c r="I2982" s="17" t="str">
        <f aca="false">IF($C2982="","",N($H2982)*N(商品マスタ!$N2981))</f>
        <v/>
      </c>
      <c r="J2982" s="17" t="str">
        <f aca="false">IF($C2982="","",N($I2982)-N($G2982))</f>
        <v/>
      </c>
      <c r="K2982" s="37" t="str">
        <f aca="false">IF($C2982="","",N(商品マスタ!$I2981))</f>
        <v/>
      </c>
      <c r="L2982" s="17" t="str">
        <f aca="false">IF($C2982="","",MAX(1,N(商品マスタ!$J2981)))</f>
        <v/>
      </c>
      <c r="M2982" s="38" t="str">
        <f aca="false">IF($C2982="","",N(TOP!$C$16)*N($K2982))</f>
        <v/>
      </c>
      <c r="N2982" s="17" t="str">
        <f aca="false">IF($C2982="","",ROUNDUP(N($M2982)/N($L2982),0))</f>
        <v/>
      </c>
      <c r="O2982" s="17" t="str">
        <f aca="false">IF($C2982="","",N(商品マスタ!$R2981))</f>
        <v/>
      </c>
      <c r="P2982" s="17" t="str">
        <f aca="false">IF($C2982="","",IF($F2982="理論",(N($O2982)+N($N2982))-N($G2982),(N($O2982)+N($N2982))-N($I2982)))</f>
        <v/>
      </c>
      <c r="Q2982" s="17" t="str">
        <f aca="false">IF($C2982="","",MAX(1,N(商品マスタ!$K2981)))</f>
        <v/>
      </c>
      <c r="R2982" s="39" t="str">
        <f aca="false">IF($C2982="","",IF(N($P2982)/N($Q2982)&lt;=0,"",ROUNDUP(N($P2982)/N($Q2982),0)))</f>
        <v/>
      </c>
      <c r="S2982" s="14"/>
      <c r="T2982" s="40" t="str">
        <f aca="false">IF($C2982="","",N(商品マスタ!$M2981))</f>
        <v/>
      </c>
      <c r="U2982" s="40" t="str">
        <f aca="false">IF($S2982="","",N($S2982)*N($T2982))</f>
        <v/>
      </c>
      <c r="V2982" s="18"/>
    </row>
    <row r="2983" customFormat="false" ht="15" hidden="false" customHeight="false" outlineLevel="0" collapsed="false">
      <c r="B2983" s="12" t="n">
        <v>2977</v>
      </c>
      <c r="C2983" s="36" t="str">
        <f aca="false">IF(商品マスタ!$C2982="","",商品マスタ!$C2982)</f>
        <v/>
      </c>
      <c r="D2983" s="12" t="str">
        <f aca="false">IF($C2983="","",商品マスタ!$D2982)</f>
        <v/>
      </c>
      <c r="E2983" s="12" t="str">
        <f aca="false">IF($C2983="","",商品マスタ!$G2982)</f>
        <v/>
      </c>
      <c r="F2983" s="12" t="str">
        <f aca="false">IF($C2983="","",IF(商品マスタ!$P2982="","理論",商品マスタ!$P2982))</f>
        <v/>
      </c>
      <c r="G2983" s="17" t="str">
        <f aca="false">IF($C2983="","",N(商品マスタ!$H2982))</f>
        <v/>
      </c>
      <c r="H2983" s="14"/>
      <c r="I2983" s="17" t="str">
        <f aca="false">IF($C2983="","",N($H2983)*N(商品マスタ!$N2982))</f>
        <v/>
      </c>
      <c r="J2983" s="17" t="str">
        <f aca="false">IF($C2983="","",N($I2983)-N($G2983))</f>
        <v/>
      </c>
      <c r="K2983" s="37" t="str">
        <f aca="false">IF($C2983="","",N(商品マスタ!$I2982))</f>
        <v/>
      </c>
      <c r="L2983" s="17" t="str">
        <f aca="false">IF($C2983="","",MAX(1,N(商品マスタ!$J2982)))</f>
        <v/>
      </c>
      <c r="M2983" s="38" t="str">
        <f aca="false">IF($C2983="","",N(TOP!$C$16)*N($K2983))</f>
        <v/>
      </c>
      <c r="N2983" s="17" t="str">
        <f aca="false">IF($C2983="","",ROUNDUP(N($M2983)/N($L2983),0))</f>
        <v/>
      </c>
      <c r="O2983" s="17" t="str">
        <f aca="false">IF($C2983="","",N(商品マスタ!$R2982))</f>
        <v/>
      </c>
      <c r="P2983" s="17" t="str">
        <f aca="false">IF($C2983="","",IF($F2983="理論",(N($O2983)+N($N2983))-N($G2983),(N($O2983)+N($N2983))-N($I2983)))</f>
        <v/>
      </c>
      <c r="Q2983" s="17" t="str">
        <f aca="false">IF($C2983="","",MAX(1,N(商品マスタ!$K2982)))</f>
        <v/>
      </c>
      <c r="R2983" s="39" t="str">
        <f aca="false">IF($C2983="","",IF(N($P2983)/N($Q2983)&lt;=0,"",ROUNDUP(N($P2983)/N($Q2983),0)))</f>
        <v/>
      </c>
      <c r="S2983" s="14"/>
      <c r="T2983" s="40" t="str">
        <f aca="false">IF($C2983="","",N(商品マスタ!$M2982))</f>
        <v/>
      </c>
      <c r="U2983" s="40" t="str">
        <f aca="false">IF($S2983="","",N($S2983)*N($T2983))</f>
        <v/>
      </c>
      <c r="V2983" s="18"/>
    </row>
    <row r="2984" customFormat="false" ht="15" hidden="false" customHeight="false" outlineLevel="0" collapsed="false">
      <c r="B2984" s="12" t="n">
        <v>2978</v>
      </c>
      <c r="C2984" s="36" t="str">
        <f aca="false">IF(商品マスタ!$C2983="","",商品マスタ!$C2983)</f>
        <v/>
      </c>
      <c r="D2984" s="12" t="str">
        <f aca="false">IF($C2984="","",商品マスタ!$D2983)</f>
        <v/>
      </c>
      <c r="E2984" s="12" t="str">
        <f aca="false">IF($C2984="","",商品マスタ!$G2983)</f>
        <v/>
      </c>
      <c r="F2984" s="12" t="str">
        <f aca="false">IF($C2984="","",IF(商品マスタ!$P2983="","理論",商品マスタ!$P2983))</f>
        <v/>
      </c>
      <c r="G2984" s="17" t="str">
        <f aca="false">IF($C2984="","",N(商品マスタ!$H2983))</f>
        <v/>
      </c>
      <c r="H2984" s="14"/>
      <c r="I2984" s="17" t="str">
        <f aca="false">IF($C2984="","",N($H2984)*N(商品マスタ!$N2983))</f>
        <v/>
      </c>
      <c r="J2984" s="17" t="str">
        <f aca="false">IF($C2984="","",N($I2984)-N($G2984))</f>
        <v/>
      </c>
      <c r="K2984" s="37" t="str">
        <f aca="false">IF($C2984="","",N(商品マスタ!$I2983))</f>
        <v/>
      </c>
      <c r="L2984" s="17" t="str">
        <f aca="false">IF($C2984="","",MAX(1,N(商品マスタ!$J2983)))</f>
        <v/>
      </c>
      <c r="M2984" s="38" t="str">
        <f aca="false">IF($C2984="","",N(TOP!$C$16)*N($K2984))</f>
        <v/>
      </c>
      <c r="N2984" s="17" t="str">
        <f aca="false">IF($C2984="","",ROUNDUP(N($M2984)/N($L2984),0))</f>
        <v/>
      </c>
      <c r="O2984" s="17" t="str">
        <f aca="false">IF($C2984="","",N(商品マスタ!$R2983))</f>
        <v/>
      </c>
      <c r="P2984" s="17" t="str">
        <f aca="false">IF($C2984="","",IF($F2984="理論",(N($O2984)+N($N2984))-N($G2984),(N($O2984)+N($N2984))-N($I2984)))</f>
        <v/>
      </c>
      <c r="Q2984" s="17" t="str">
        <f aca="false">IF($C2984="","",MAX(1,N(商品マスタ!$K2983)))</f>
        <v/>
      </c>
      <c r="R2984" s="39" t="str">
        <f aca="false">IF($C2984="","",IF(N($P2984)/N($Q2984)&lt;=0,"",ROUNDUP(N($P2984)/N($Q2984),0)))</f>
        <v/>
      </c>
      <c r="S2984" s="14"/>
      <c r="T2984" s="40" t="str">
        <f aca="false">IF($C2984="","",N(商品マスタ!$M2983))</f>
        <v/>
      </c>
      <c r="U2984" s="40" t="str">
        <f aca="false">IF($S2984="","",N($S2984)*N($T2984))</f>
        <v/>
      </c>
      <c r="V2984" s="18"/>
    </row>
    <row r="2985" customFormat="false" ht="15" hidden="false" customHeight="false" outlineLevel="0" collapsed="false">
      <c r="B2985" s="12" t="n">
        <v>2979</v>
      </c>
      <c r="C2985" s="36" t="str">
        <f aca="false">IF(商品マスタ!$C2984="","",商品マスタ!$C2984)</f>
        <v/>
      </c>
      <c r="D2985" s="12" t="str">
        <f aca="false">IF($C2985="","",商品マスタ!$D2984)</f>
        <v/>
      </c>
      <c r="E2985" s="12" t="str">
        <f aca="false">IF($C2985="","",商品マスタ!$G2984)</f>
        <v/>
      </c>
      <c r="F2985" s="12" t="str">
        <f aca="false">IF($C2985="","",IF(商品マスタ!$P2984="","理論",商品マスタ!$P2984))</f>
        <v/>
      </c>
      <c r="G2985" s="17" t="str">
        <f aca="false">IF($C2985="","",N(商品マスタ!$H2984))</f>
        <v/>
      </c>
      <c r="H2985" s="14"/>
      <c r="I2985" s="17" t="str">
        <f aca="false">IF($C2985="","",N($H2985)*N(商品マスタ!$N2984))</f>
        <v/>
      </c>
      <c r="J2985" s="17" t="str">
        <f aca="false">IF($C2985="","",N($I2985)-N($G2985))</f>
        <v/>
      </c>
      <c r="K2985" s="37" t="str">
        <f aca="false">IF($C2985="","",N(商品マスタ!$I2984))</f>
        <v/>
      </c>
      <c r="L2985" s="17" t="str">
        <f aca="false">IF($C2985="","",MAX(1,N(商品マスタ!$J2984)))</f>
        <v/>
      </c>
      <c r="M2985" s="38" t="str">
        <f aca="false">IF($C2985="","",N(TOP!$C$16)*N($K2985))</f>
        <v/>
      </c>
      <c r="N2985" s="17" t="str">
        <f aca="false">IF($C2985="","",ROUNDUP(N($M2985)/N($L2985),0))</f>
        <v/>
      </c>
      <c r="O2985" s="17" t="str">
        <f aca="false">IF($C2985="","",N(商品マスタ!$R2984))</f>
        <v/>
      </c>
      <c r="P2985" s="17" t="str">
        <f aca="false">IF($C2985="","",IF($F2985="理論",(N($O2985)+N($N2985))-N($G2985),(N($O2985)+N($N2985))-N($I2985)))</f>
        <v/>
      </c>
      <c r="Q2985" s="17" t="str">
        <f aca="false">IF($C2985="","",MAX(1,N(商品マスタ!$K2984)))</f>
        <v/>
      </c>
      <c r="R2985" s="39" t="str">
        <f aca="false">IF($C2985="","",IF(N($P2985)/N($Q2985)&lt;=0,"",ROUNDUP(N($P2985)/N($Q2985),0)))</f>
        <v/>
      </c>
      <c r="S2985" s="14"/>
      <c r="T2985" s="40" t="str">
        <f aca="false">IF($C2985="","",N(商品マスタ!$M2984))</f>
        <v/>
      </c>
      <c r="U2985" s="40" t="str">
        <f aca="false">IF($S2985="","",N($S2985)*N($T2985))</f>
        <v/>
      </c>
      <c r="V2985" s="18"/>
    </row>
    <row r="2986" customFormat="false" ht="15" hidden="false" customHeight="false" outlineLevel="0" collapsed="false">
      <c r="B2986" s="12" t="n">
        <v>2980</v>
      </c>
      <c r="C2986" s="36" t="str">
        <f aca="false">IF(商品マスタ!$C2985="","",商品マスタ!$C2985)</f>
        <v/>
      </c>
      <c r="D2986" s="12" t="str">
        <f aca="false">IF($C2986="","",商品マスタ!$D2985)</f>
        <v/>
      </c>
      <c r="E2986" s="12" t="str">
        <f aca="false">IF($C2986="","",商品マスタ!$G2985)</f>
        <v/>
      </c>
      <c r="F2986" s="12" t="str">
        <f aca="false">IF($C2986="","",IF(商品マスタ!$P2985="","理論",商品マスタ!$P2985))</f>
        <v/>
      </c>
      <c r="G2986" s="17" t="str">
        <f aca="false">IF($C2986="","",N(商品マスタ!$H2985))</f>
        <v/>
      </c>
      <c r="H2986" s="14"/>
      <c r="I2986" s="17" t="str">
        <f aca="false">IF($C2986="","",N($H2986)*N(商品マスタ!$N2985))</f>
        <v/>
      </c>
      <c r="J2986" s="17" t="str">
        <f aca="false">IF($C2986="","",N($I2986)-N($G2986))</f>
        <v/>
      </c>
      <c r="K2986" s="37" t="str">
        <f aca="false">IF($C2986="","",N(商品マスタ!$I2985))</f>
        <v/>
      </c>
      <c r="L2986" s="17" t="str">
        <f aca="false">IF($C2986="","",MAX(1,N(商品マスタ!$J2985)))</f>
        <v/>
      </c>
      <c r="M2986" s="38" t="str">
        <f aca="false">IF($C2986="","",N(TOP!$C$16)*N($K2986))</f>
        <v/>
      </c>
      <c r="N2986" s="17" t="str">
        <f aca="false">IF($C2986="","",ROUNDUP(N($M2986)/N($L2986),0))</f>
        <v/>
      </c>
      <c r="O2986" s="17" t="str">
        <f aca="false">IF($C2986="","",N(商品マスタ!$R2985))</f>
        <v/>
      </c>
      <c r="P2986" s="17" t="str">
        <f aca="false">IF($C2986="","",IF($F2986="理論",(N($O2986)+N($N2986))-N($G2986),(N($O2986)+N($N2986))-N($I2986)))</f>
        <v/>
      </c>
      <c r="Q2986" s="17" t="str">
        <f aca="false">IF($C2986="","",MAX(1,N(商品マスタ!$K2985)))</f>
        <v/>
      </c>
      <c r="R2986" s="39" t="str">
        <f aca="false">IF($C2986="","",IF(N($P2986)/N($Q2986)&lt;=0,"",ROUNDUP(N($P2986)/N($Q2986),0)))</f>
        <v/>
      </c>
      <c r="S2986" s="14"/>
      <c r="T2986" s="40" t="str">
        <f aca="false">IF($C2986="","",N(商品マスタ!$M2985))</f>
        <v/>
      </c>
      <c r="U2986" s="40" t="str">
        <f aca="false">IF($S2986="","",N($S2986)*N($T2986))</f>
        <v/>
      </c>
      <c r="V2986" s="18"/>
    </row>
    <row r="2987" customFormat="false" ht="15" hidden="false" customHeight="false" outlineLevel="0" collapsed="false">
      <c r="B2987" s="12" t="n">
        <v>2981</v>
      </c>
      <c r="C2987" s="36" t="str">
        <f aca="false">IF(商品マスタ!$C2986="","",商品マスタ!$C2986)</f>
        <v/>
      </c>
      <c r="D2987" s="12" t="str">
        <f aca="false">IF($C2987="","",商品マスタ!$D2986)</f>
        <v/>
      </c>
      <c r="E2987" s="12" t="str">
        <f aca="false">IF($C2987="","",商品マスタ!$G2986)</f>
        <v/>
      </c>
      <c r="F2987" s="12" t="str">
        <f aca="false">IF($C2987="","",IF(商品マスタ!$P2986="","理論",商品マスタ!$P2986))</f>
        <v/>
      </c>
      <c r="G2987" s="17" t="str">
        <f aca="false">IF($C2987="","",N(商品マスタ!$H2986))</f>
        <v/>
      </c>
      <c r="H2987" s="14"/>
      <c r="I2987" s="17" t="str">
        <f aca="false">IF($C2987="","",N($H2987)*N(商品マスタ!$N2986))</f>
        <v/>
      </c>
      <c r="J2987" s="17" t="str">
        <f aca="false">IF($C2987="","",N($I2987)-N($G2987))</f>
        <v/>
      </c>
      <c r="K2987" s="37" t="str">
        <f aca="false">IF($C2987="","",N(商品マスタ!$I2986))</f>
        <v/>
      </c>
      <c r="L2987" s="17" t="str">
        <f aca="false">IF($C2987="","",MAX(1,N(商品マスタ!$J2986)))</f>
        <v/>
      </c>
      <c r="M2987" s="38" t="str">
        <f aca="false">IF($C2987="","",N(TOP!$C$16)*N($K2987))</f>
        <v/>
      </c>
      <c r="N2987" s="17" t="str">
        <f aca="false">IF($C2987="","",ROUNDUP(N($M2987)/N($L2987),0))</f>
        <v/>
      </c>
      <c r="O2987" s="17" t="str">
        <f aca="false">IF($C2987="","",N(商品マスタ!$R2986))</f>
        <v/>
      </c>
      <c r="P2987" s="17" t="str">
        <f aca="false">IF($C2987="","",IF($F2987="理論",(N($O2987)+N($N2987))-N($G2987),(N($O2987)+N($N2987))-N($I2987)))</f>
        <v/>
      </c>
      <c r="Q2987" s="17" t="str">
        <f aca="false">IF($C2987="","",MAX(1,N(商品マスタ!$K2986)))</f>
        <v/>
      </c>
      <c r="R2987" s="39" t="str">
        <f aca="false">IF($C2987="","",IF(N($P2987)/N($Q2987)&lt;=0,"",ROUNDUP(N($P2987)/N($Q2987),0)))</f>
        <v/>
      </c>
      <c r="S2987" s="14"/>
      <c r="T2987" s="40" t="str">
        <f aca="false">IF($C2987="","",N(商品マスタ!$M2986))</f>
        <v/>
      </c>
      <c r="U2987" s="40" t="str">
        <f aca="false">IF($S2987="","",N($S2987)*N($T2987))</f>
        <v/>
      </c>
      <c r="V2987" s="18"/>
    </row>
    <row r="2988" customFormat="false" ht="15" hidden="false" customHeight="false" outlineLevel="0" collapsed="false">
      <c r="B2988" s="12" t="n">
        <v>2982</v>
      </c>
      <c r="C2988" s="36" t="str">
        <f aca="false">IF(商品マスタ!$C2987="","",商品マスタ!$C2987)</f>
        <v/>
      </c>
      <c r="D2988" s="12" t="str">
        <f aca="false">IF($C2988="","",商品マスタ!$D2987)</f>
        <v/>
      </c>
      <c r="E2988" s="12" t="str">
        <f aca="false">IF($C2988="","",商品マスタ!$G2987)</f>
        <v/>
      </c>
      <c r="F2988" s="12" t="str">
        <f aca="false">IF($C2988="","",IF(商品マスタ!$P2987="","理論",商品マスタ!$P2987))</f>
        <v/>
      </c>
      <c r="G2988" s="17" t="str">
        <f aca="false">IF($C2988="","",N(商品マスタ!$H2987))</f>
        <v/>
      </c>
      <c r="H2988" s="14"/>
      <c r="I2988" s="17" t="str">
        <f aca="false">IF($C2988="","",N($H2988)*N(商品マスタ!$N2987))</f>
        <v/>
      </c>
      <c r="J2988" s="17" t="str">
        <f aca="false">IF($C2988="","",N($I2988)-N($G2988))</f>
        <v/>
      </c>
      <c r="K2988" s="37" t="str">
        <f aca="false">IF($C2988="","",N(商品マスタ!$I2987))</f>
        <v/>
      </c>
      <c r="L2988" s="17" t="str">
        <f aca="false">IF($C2988="","",MAX(1,N(商品マスタ!$J2987)))</f>
        <v/>
      </c>
      <c r="M2988" s="38" t="str">
        <f aca="false">IF($C2988="","",N(TOP!$C$16)*N($K2988))</f>
        <v/>
      </c>
      <c r="N2988" s="17" t="str">
        <f aca="false">IF($C2988="","",ROUNDUP(N($M2988)/N($L2988),0))</f>
        <v/>
      </c>
      <c r="O2988" s="17" t="str">
        <f aca="false">IF($C2988="","",N(商品マスタ!$R2987))</f>
        <v/>
      </c>
      <c r="P2988" s="17" t="str">
        <f aca="false">IF($C2988="","",IF($F2988="理論",(N($O2988)+N($N2988))-N($G2988),(N($O2988)+N($N2988))-N($I2988)))</f>
        <v/>
      </c>
      <c r="Q2988" s="17" t="str">
        <f aca="false">IF($C2988="","",MAX(1,N(商品マスタ!$K2987)))</f>
        <v/>
      </c>
      <c r="R2988" s="39" t="str">
        <f aca="false">IF($C2988="","",IF(N($P2988)/N($Q2988)&lt;=0,"",ROUNDUP(N($P2988)/N($Q2988),0)))</f>
        <v/>
      </c>
      <c r="S2988" s="14"/>
      <c r="T2988" s="40" t="str">
        <f aca="false">IF($C2988="","",N(商品マスタ!$M2987))</f>
        <v/>
      </c>
      <c r="U2988" s="40" t="str">
        <f aca="false">IF($S2988="","",N($S2988)*N($T2988))</f>
        <v/>
      </c>
      <c r="V2988" s="18"/>
    </row>
    <row r="2989" customFormat="false" ht="15" hidden="false" customHeight="false" outlineLevel="0" collapsed="false">
      <c r="B2989" s="12" t="n">
        <v>2983</v>
      </c>
      <c r="C2989" s="36" t="str">
        <f aca="false">IF(商品マスタ!$C2988="","",商品マスタ!$C2988)</f>
        <v/>
      </c>
      <c r="D2989" s="12" t="str">
        <f aca="false">IF($C2989="","",商品マスタ!$D2988)</f>
        <v/>
      </c>
      <c r="E2989" s="12" t="str">
        <f aca="false">IF($C2989="","",商品マスタ!$G2988)</f>
        <v/>
      </c>
      <c r="F2989" s="12" t="str">
        <f aca="false">IF($C2989="","",IF(商品マスタ!$P2988="","理論",商品マスタ!$P2988))</f>
        <v/>
      </c>
      <c r="G2989" s="17" t="str">
        <f aca="false">IF($C2989="","",N(商品マスタ!$H2988))</f>
        <v/>
      </c>
      <c r="H2989" s="14"/>
      <c r="I2989" s="17" t="str">
        <f aca="false">IF($C2989="","",N($H2989)*N(商品マスタ!$N2988))</f>
        <v/>
      </c>
      <c r="J2989" s="17" t="str">
        <f aca="false">IF($C2989="","",N($I2989)-N($G2989))</f>
        <v/>
      </c>
      <c r="K2989" s="37" t="str">
        <f aca="false">IF($C2989="","",N(商品マスタ!$I2988))</f>
        <v/>
      </c>
      <c r="L2989" s="17" t="str">
        <f aca="false">IF($C2989="","",MAX(1,N(商品マスタ!$J2988)))</f>
        <v/>
      </c>
      <c r="M2989" s="38" t="str">
        <f aca="false">IF($C2989="","",N(TOP!$C$16)*N($K2989))</f>
        <v/>
      </c>
      <c r="N2989" s="17" t="str">
        <f aca="false">IF($C2989="","",ROUNDUP(N($M2989)/N($L2989),0))</f>
        <v/>
      </c>
      <c r="O2989" s="17" t="str">
        <f aca="false">IF($C2989="","",N(商品マスタ!$R2988))</f>
        <v/>
      </c>
      <c r="P2989" s="17" t="str">
        <f aca="false">IF($C2989="","",IF($F2989="理論",(N($O2989)+N($N2989))-N($G2989),(N($O2989)+N($N2989))-N($I2989)))</f>
        <v/>
      </c>
      <c r="Q2989" s="17" t="str">
        <f aca="false">IF($C2989="","",MAX(1,N(商品マスタ!$K2988)))</f>
        <v/>
      </c>
      <c r="R2989" s="39" t="str">
        <f aca="false">IF($C2989="","",IF(N($P2989)/N($Q2989)&lt;=0,"",ROUNDUP(N($P2989)/N($Q2989),0)))</f>
        <v/>
      </c>
      <c r="S2989" s="14"/>
      <c r="T2989" s="40" t="str">
        <f aca="false">IF($C2989="","",N(商品マスタ!$M2988))</f>
        <v/>
      </c>
      <c r="U2989" s="40" t="str">
        <f aca="false">IF($S2989="","",N($S2989)*N($T2989))</f>
        <v/>
      </c>
      <c r="V2989" s="18"/>
    </row>
    <row r="2990" customFormat="false" ht="15" hidden="false" customHeight="false" outlineLevel="0" collapsed="false">
      <c r="B2990" s="12" t="n">
        <v>2984</v>
      </c>
      <c r="C2990" s="36" t="str">
        <f aca="false">IF(商品マスタ!$C2989="","",商品マスタ!$C2989)</f>
        <v/>
      </c>
      <c r="D2990" s="12" t="str">
        <f aca="false">IF($C2990="","",商品マスタ!$D2989)</f>
        <v/>
      </c>
      <c r="E2990" s="12" t="str">
        <f aca="false">IF($C2990="","",商品マスタ!$G2989)</f>
        <v/>
      </c>
      <c r="F2990" s="12" t="str">
        <f aca="false">IF($C2990="","",IF(商品マスタ!$P2989="","理論",商品マスタ!$P2989))</f>
        <v/>
      </c>
      <c r="G2990" s="17" t="str">
        <f aca="false">IF($C2990="","",N(商品マスタ!$H2989))</f>
        <v/>
      </c>
      <c r="H2990" s="14"/>
      <c r="I2990" s="17" t="str">
        <f aca="false">IF($C2990="","",N($H2990)*N(商品マスタ!$N2989))</f>
        <v/>
      </c>
      <c r="J2990" s="17" t="str">
        <f aca="false">IF($C2990="","",N($I2990)-N($G2990))</f>
        <v/>
      </c>
      <c r="K2990" s="37" t="str">
        <f aca="false">IF($C2990="","",N(商品マスタ!$I2989))</f>
        <v/>
      </c>
      <c r="L2990" s="17" t="str">
        <f aca="false">IF($C2990="","",MAX(1,N(商品マスタ!$J2989)))</f>
        <v/>
      </c>
      <c r="M2990" s="38" t="str">
        <f aca="false">IF($C2990="","",N(TOP!$C$16)*N($K2990))</f>
        <v/>
      </c>
      <c r="N2990" s="17" t="str">
        <f aca="false">IF($C2990="","",ROUNDUP(N($M2990)/N($L2990),0))</f>
        <v/>
      </c>
      <c r="O2990" s="17" t="str">
        <f aca="false">IF($C2990="","",N(商品マスタ!$R2989))</f>
        <v/>
      </c>
      <c r="P2990" s="17" t="str">
        <f aca="false">IF($C2990="","",IF($F2990="理論",(N($O2990)+N($N2990))-N($G2990),(N($O2990)+N($N2990))-N($I2990)))</f>
        <v/>
      </c>
      <c r="Q2990" s="17" t="str">
        <f aca="false">IF($C2990="","",MAX(1,N(商品マスタ!$K2989)))</f>
        <v/>
      </c>
      <c r="R2990" s="39" t="str">
        <f aca="false">IF($C2990="","",IF(N($P2990)/N($Q2990)&lt;=0,"",ROUNDUP(N($P2990)/N($Q2990),0)))</f>
        <v/>
      </c>
      <c r="S2990" s="14"/>
      <c r="T2990" s="40" t="str">
        <f aca="false">IF($C2990="","",N(商品マスタ!$M2989))</f>
        <v/>
      </c>
      <c r="U2990" s="40" t="str">
        <f aca="false">IF($S2990="","",N($S2990)*N($T2990))</f>
        <v/>
      </c>
      <c r="V2990" s="18"/>
    </row>
    <row r="2991" customFormat="false" ht="15" hidden="false" customHeight="false" outlineLevel="0" collapsed="false">
      <c r="B2991" s="12" t="n">
        <v>2985</v>
      </c>
      <c r="C2991" s="36" t="str">
        <f aca="false">IF(商品マスタ!$C2990="","",商品マスタ!$C2990)</f>
        <v/>
      </c>
      <c r="D2991" s="12" t="str">
        <f aca="false">IF($C2991="","",商品マスタ!$D2990)</f>
        <v/>
      </c>
      <c r="E2991" s="12" t="str">
        <f aca="false">IF($C2991="","",商品マスタ!$G2990)</f>
        <v/>
      </c>
      <c r="F2991" s="12" t="str">
        <f aca="false">IF($C2991="","",IF(商品マスタ!$P2990="","理論",商品マスタ!$P2990))</f>
        <v/>
      </c>
      <c r="G2991" s="17" t="str">
        <f aca="false">IF($C2991="","",N(商品マスタ!$H2990))</f>
        <v/>
      </c>
      <c r="H2991" s="14"/>
      <c r="I2991" s="17" t="str">
        <f aca="false">IF($C2991="","",N($H2991)*N(商品マスタ!$N2990))</f>
        <v/>
      </c>
      <c r="J2991" s="17" t="str">
        <f aca="false">IF($C2991="","",N($I2991)-N($G2991))</f>
        <v/>
      </c>
      <c r="K2991" s="37" t="str">
        <f aca="false">IF($C2991="","",N(商品マスタ!$I2990))</f>
        <v/>
      </c>
      <c r="L2991" s="17" t="str">
        <f aca="false">IF($C2991="","",MAX(1,N(商品マスタ!$J2990)))</f>
        <v/>
      </c>
      <c r="M2991" s="38" t="str">
        <f aca="false">IF($C2991="","",N(TOP!$C$16)*N($K2991))</f>
        <v/>
      </c>
      <c r="N2991" s="17" t="str">
        <f aca="false">IF($C2991="","",ROUNDUP(N($M2991)/N($L2991),0))</f>
        <v/>
      </c>
      <c r="O2991" s="17" t="str">
        <f aca="false">IF($C2991="","",N(商品マスタ!$R2990))</f>
        <v/>
      </c>
      <c r="P2991" s="17" t="str">
        <f aca="false">IF($C2991="","",IF($F2991="理論",(N($O2991)+N($N2991))-N($G2991),(N($O2991)+N($N2991))-N($I2991)))</f>
        <v/>
      </c>
      <c r="Q2991" s="17" t="str">
        <f aca="false">IF($C2991="","",MAX(1,N(商品マスタ!$K2990)))</f>
        <v/>
      </c>
      <c r="R2991" s="39" t="str">
        <f aca="false">IF($C2991="","",IF(N($P2991)/N($Q2991)&lt;=0,"",ROUNDUP(N($P2991)/N($Q2991),0)))</f>
        <v/>
      </c>
      <c r="S2991" s="14"/>
      <c r="T2991" s="40" t="str">
        <f aca="false">IF($C2991="","",N(商品マスタ!$M2990))</f>
        <v/>
      </c>
      <c r="U2991" s="40" t="str">
        <f aca="false">IF($S2991="","",N($S2991)*N($T2991))</f>
        <v/>
      </c>
      <c r="V2991" s="18"/>
    </row>
    <row r="2992" customFormat="false" ht="15" hidden="false" customHeight="false" outlineLevel="0" collapsed="false">
      <c r="B2992" s="12" t="n">
        <v>2986</v>
      </c>
      <c r="C2992" s="36" t="str">
        <f aca="false">IF(商品マスタ!$C2991="","",商品マスタ!$C2991)</f>
        <v/>
      </c>
      <c r="D2992" s="12" t="str">
        <f aca="false">IF($C2992="","",商品マスタ!$D2991)</f>
        <v/>
      </c>
      <c r="E2992" s="12" t="str">
        <f aca="false">IF($C2992="","",商品マスタ!$G2991)</f>
        <v/>
      </c>
      <c r="F2992" s="12" t="str">
        <f aca="false">IF($C2992="","",IF(商品マスタ!$P2991="","理論",商品マスタ!$P2991))</f>
        <v/>
      </c>
      <c r="G2992" s="17" t="str">
        <f aca="false">IF($C2992="","",N(商品マスタ!$H2991))</f>
        <v/>
      </c>
      <c r="H2992" s="14"/>
      <c r="I2992" s="17" t="str">
        <f aca="false">IF($C2992="","",N($H2992)*N(商品マスタ!$N2991))</f>
        <v/>
      </c>
      <c r="J2992" s="17" t="str">
        <f aca="false">IF($C2992="","",N($I2992)-N($G2992))</f>
        <v/>
      </c>
      <c r="K2992" s="37" t="str">
        <f aca="false">IF($C2992="","",N(商品マスタ!$I2991))</f>
        <v/>
      </c>
      <c r="L2992" s="17" t="str">
        <f aca="false">IF($C2992="","",MAX(1,N(商品マスタ!$J2991)))</f>
        <v/>
      </c>
      <c r="M2992" s="38" t="str">
        <f aca="false">IF($C2992="","",N(TOP!$C$16)*N($K2992))</f>
        <v/>
      </c>
      <c r="N2992" s="17" t="str">
        <f aca="false">IF($C2992="","",ROUNDUP(N($M2992)/N($L2992),0))</f>
        <v/>
      </c>
      <c r="O2992" s="17" t="str">
        <f aca="false">IF($C2992="","",N(商品マスタ!$R2991))</f>
        <v/>
      </c>
      <c r="P2992" s="17" t="str">
        <f aca="false">IF($C2992="","",IF($F2992="理論",(N($O2992)+N($N2992))-N($G2992),(N($O2992)+N($N2992))-N($I2992)))</f>
        <v/>
      </c>
      <c r="Q2992" s="17" t="str">
        <f aca="false">IF($C2992="","",MAX(1,N(商品マスタ!$K2991)))</f>
        <v/>
      </c>
      <c r="R2992" s="39" t="str">
        <f aca="false">IF($C2992="","",IF(N($P2992)/N($Q2992)&lt;=0,"",ROUNDUP(N($P2992)/N($Q2992),0)))</f>
        <v/>
      </c>
      <c r="S2992" s="14"/>
      <c r="T2992" s="40" t="str">
        <f aca="false">IF($C2992="","",N(商品マスタ!$M2991))</f>
        <v/>
      </c>
      <c r="U2992" s="40" t="str">
        <f aca="false">IF($S2992="","",N($S2992)*N($T2992))</f>
        <v/>
      </c>
      <c r="V2992" s="18"/>
    </row>
    <row r="2993" customFormat="false" ht="15" hidden="false" customHeight="false" outlineLevel="0" collapsed="false">
      <c r="B2993" s="12" t="n">
        <v>2987</v>
      </c>
      <c r="C2993" s="36" t="str">
        <f aca="false">IF(商品マスタ!$C2992="","",商品マスタ!$C2992)</f>
        <v/>
      </c>
      <c r="D2993" s="12" t="str">
        <f aca="false">IF($C2993="","",商品マスタ!$D2992)</f>
        <v/>
      </c>
      <c r="E2993" s="12" t="str">
        <f aca="false">IF($C2993="","",商品マスタ!$G2992)</f>
        <v/>
      </c>
      <c r="F2993" s="12" t="str">
        <f aca="false">IF($C2993="","",IF(商品マスタ!$P2992="","理論",商品マスタ!$P2992))</f>
        <v/>
      </c>
      <c r="G2993" s="17" t="str">
        <f aca="false">IF($C2993="","",N(商品マスタ!$H2992))</f>
        <v/>
      </c>
      <c r="H2993" s="14"/>
      <c r="I2993" s="17" t="str">
        <f aca="false">IF($C2993="","",N($H2993)*N(商品マスタ!$N2992))</f>
        <v/>
      </c>
      <c r="J2993" s="17" t="str">
        <f aca="false">IF($C2993="","",N($I2993)-N($G2993))</f>
        <v/>
      </c>
      <c r="K2993" s="37" t="str">
        <f aca="false">IF($C2993="","",N(商品マスタ!$I2992))</f>
        <v/>
      </c>
      <c r="L2993" s="17" t="str">
        <f aca="false">IF($C2993="","",MAX(1,N(商品マスタ!$J2992)))</f>
        <v/>
      </c>
      <c r="M2993" s="38" t="str">
        <f aca="false">IF($C2993="","",N(TOP!$C$16)*N($K2993))</f>
        <v/>
      </c>
      <c r="N2993" s="17" t="str">
        <f aca="false">IF($C2993="","",ROUNDUP(N($M2993)/N($L2993),0))</f>
        <v/>
      </c>
      <c r="O2993" s="17" t="str">
        <f aca="false">IF($C2993="","",N(商品マスタ!$R2992))</f>
        <v/>
      </c>
      <c r="P2993" s="17" t="str">
        <f aca="false">IF($C2993="","",IF($F2993="理論",(N($O2993)+N($N2993))-N($G2993),(N($O2993)+N($N2993))-N($I2993)))</f>
        <v/>
      </c>
      <c r="Q2993" s="17" t="str">
        <f aca="false">IF($C2993="","",MAX(1,N(商品マスタ!$K2992)))</f>
        <v/>
      </c>
      <c r="R2993" s="39" t="str">
        <f aca="false">IF($C2993="","",IF(N($P2993)/N($Q2993)&lt;=0,"",ROUNDUP(N($P2993)/N($Q2993),0)))</f>
        <v/>
      </c>
      <c r="S2993" s="14"/>
      <c r="T2993" s="40" t="str">
        <f aca="false">IF($C2993="","",N(商品マスタ!$M2992))</f>
        <v/>
      </c>
      <c r="U2993" s="40" t="str">
        <f aca="false">IF($S2993="","",N($S2993)*N($T2993))</f>
        <v/>
      </c>
      <c r="V2993" s="18"/>
    </row>
    <row r="2994" customFormat="false" ht="15" hidden="false" customHeight="false" outlineLevel="0" collapsed="false">
      <c r="B2994" s="12" t="n">
        <v>2988</v>
      </c>
      <c r="C2994" s="36" t="str">
        <f aca="false">IF(商品マスタ!$C2993="","",商品マスタ!$C2993)</f>
        <v/>
      </c>
      <c r="D2994" s="12" t="str">
        <f aca="false">IF($C2994="","",商品マスタ!$D2993)</f>
        <v/>
      </c>
      <c r="E2994" s="12" t="str">
        <f aca="false">IF($C2994="","",商品マスタ!$G2993)</f>
        <v/>
      </c>
      <c r="F2994" s="12" t="str">
        <f aca="false">IF($C2994="","",IF(商品マスタ!$P2993="","理論",商品マスタ!$P2993))</f>
        <v/>
      </c>
      <c r="G2994" s="17" t="str">
        <f aca="false">IF($C2994="","",N(商品マスタ!$H2993))</f>
        <v/>
      </c>
      <c r="H2994" s="14"/>
      <c r="I2994" s="17" t="str">
        <f aca="false">IF($C2994="","",N($H2994)*N(商品マスタ!$N2993))</f>
        <v/>
      </c>
      <c r="J2994" s="17" t="str">
        <f aca="false">IF($C2994="","",N($I2994)-N($G2994))</f>
        <v/>
      </c>
      <c r="K2994" s="37" t="str">
        <f aca="false">IF($C2994="","",N(商品マスタ!$I2993))</f>
        <v/>
      </c>
      <c r="L2994" s="17" t="str">
        <f aca="false">IF($C2994="","",MAX(1,N(商品マスタ!$J2993)))</f>
        <v/>
      </c>
      <c r="M2994" s="38" t="str">
        <f aca="false">IF($C2994="","",N(TOP!$C$16)*N($K2994))</f>
        <v/>
      </c>
      <c r="N2994" s="17" t="str">
        <f aca="false">IF($C2994="","",ROUNDUP(N($M2994)/N($L2994),0))</f>
        <v/>
      </c>
      <c r="O2994" s="17" t="str">
        <f aca="false">IF($C2994="","",N(商品マスタ!$R2993))</f>
        <v/>
      </c>
      <c r="P2994" s="17" t="str">
        <f aca="false">IF($C2994="","",IF($F2994="理論",(N($O2994)+N($N2994))-N($G2994),(N($O2994)+N($N2994))-N($I2994)))</f>
        <v/>
      </c>
      <c r="Q2994" s="17" t="str">
        <f aca="false">IF($C2994="","",MAX(1,N(商品マスタ!$K2993)))</f>
        <v/>
      </c>
      <c r="R2994" s="39" t="str">
        <f aca="false">IF($C2994="","",IF(N($P2994)/N($Q2994)&lt;=0,"",ROUNDUP(N($P2994)/N($Q2994),0)))</f>
        <v/>
      </c>
      <c r="S2994" s="14"/>
      <c r="T2994" s="40" t="str">
        <f aca="false">IF($C2994="","",N(商品マスタ!$M2993))</f>
        <v/>
      </c>
      <c r="U2994" s="40" t="str">
        <f aca="false">IF($S2994="","",N($S2994)*N($T2994))</f>
        <v/>
      </c>
      <c r="V2994" s="18"/>
    </row>
    <row r="2995" customFormat="false" ht="15" hidden="false" customHeight="false" outlineLevel="0" collapsed="false">
      <c r="B2995" s="12" t="n">
        <v>2989</v>
      </c>
      <c r="C2995" s="36" t="str">
        <f aca="false">IF(商品マスタ!$C2994="","",商品マスタ!$C2994)</f>
        <v/>
      </c>
      <c r="D2995" s="12" t="str">
        <f aca="false">IF($C2995="","",商品マスタ!$D2994)</f>
        <v/>
      </c>
      <c r="E2995" s="12" t="str">
        <f aca="false">IF($C2995="","",商品マスタ!$G2994)</f>
        <v/>
      </c>
      <c r="F2995" s="12" t="str">
        <f aca="false">IF($C2995="","",IF(商品マスタ!$P2994="","理論",商品マスタ!$P2994))</f>
        <v/>
      </c>
      <c r="G2995" s="17" t="str">
        <f aca="false">IF($C2995="","",N(商品マスタ!$H2994))</f>
        <v/>
      </c>
      <c r="H2995" s="14"/>
      <c r="I2995" s="17" t="str">
        <f aca="false">IF($C2995="","",N($H2995)*N(商品マスタ!$N2994))</f>
        <v/>
      </c>
      <c r="J2995" s="17" t="str">
        <f aca="false">IF($C2995="","",N($I2995)-N($G2995))</f>
        <v/>
      </c>
      <c r="K2995" s="37" t="str">
        <f aca="false">IF($C2995="","",N(商品マスタ!$I2994))</f>
        <v/>
      </c>
      <c r="L2995" s="17" t="str">
        <f aca="false">IF($C2995="","",MAX(1,N(商品マスタ!$J2994)))</f>
        <v/>
      </c>
      <c r="M2995" s="38" t="str">
        <f aca="false">IF($C2995="","",N(TOP!$C$16)*N($K2995))</f>
        <v/>
      </c>
      <c r="N2995" s="17" t="str">
        <f aca="false">IF($C2995="","",ROUNDUP(N($M2995)/N($L2995),0))</f>
        <v/>
      </c>
      <c r="O2995" s="17" t="str">
        <f aca="false">IF($C2995="","",N(商品マスタ!$R2994))</f>
        <v/>
      </c>
      <c r="P2995" s="17" t="str">
        <f aca="false">IF($C2995="","",IF($F2995="理論",(N($O2995)+N($N2995))-N($G2995),(N($O2995)+N($N2995))-N($I2995)))</f>
        <v/>
      </c>
      <c r="Q2995" s="17" t="str">
        <f aca="false">IF($C2995="","",MAX(1,N(商品マスタ!$K2994)))</f>
        <v/>
      </c>
      <c r="R2995" s="39" t="str">
        <f aca="false">IF($C2995="","",IF(N($P2995)/N($Q2995)&lt;=0,"",ROUNDUP(N($P2995)/N($Q2995),0)))</f>
        <v/>
      </c>
      <c r="S2995" s="14"/>
      <c r="T2995" s="40" t="str">
        <f aca="false">IF($C2995="","",N(商品マスタ!$M2994))</f>
        <v/>
      </c>
      <c r="U2995" s="40" t="str">
        <f aca="false">IF($S2995="","",N($S2995)*N($T2995))</f>
        <v/>
      </c>
      <c r="V2995" s="18"/>
    </row>
    <row r="2996" customFormat="false" ht="15" hidden="false" customHeight="false" outlineLevel="0" collapsed="false">
      <c r="B2996" s="12" t="n">
        <v>2990</v>
      </c>
      <c r="C2996" s="36" t="str">
        <f aca="false">IF(商品マスタ!$C2995="","",商品マスタ!$C2995)</f>
        <v/>
      </c>
      <c r="D2996" s="12" t="str">
        <f aca="false">IF($C2996="","",商品マスタ!$D2995)</f>
        <v/>
      </c>
      <c r="E2996" s="12" t="str">
        <f aca="false">IF($C2996="","",商品マスタ!$G2995)</f>
        <v/>
      </c>
      <c r="F2996" s="12" t="str">
        <f aca="false">IF($C2996="","",IF(商品マスタ!$P2995="","理論",商品マスタ!$P2995))</f>
        <v/>
      </c>
      <c r="G2996" s="17" t="str">
        <f aca="false">IF($C2996="","",N(商品マスタ!$H2995))</f>
        <v/>
      </c>
      <c r="H2996" s="14"/>
      <c r="I2996" s="17" t="str">
        <f aca="false">IF($C2996="","",N($H2996)*N(商品マスタ!$N2995))</f>
        <v/>
      </c>
      <c r="J2996" s="17" t="str">
        <f aca="false">IF($C2996="","",N($I2996)-N($G2996))</f>
        <v/>
      </c>
      <c r="K2996" s="37" t="str">
        <f aca="false">IF($C2996="","",N(商品マスタ!$I2995))</f>
        <v/>
      </c>
      <c r="L2996" s="17" t="str">
        <f aca="false">IF($C2996="","",MAX(1,N(商品マスタ!$J2995)))</f>
        <v/>
      </c>
      <c r="M2996" s="38" t="str">
        <f aca="false">IF($C2996="","",N(TOP!$C$16)*N($K2996))</f>
        <v/>
      </c>
      <c r="N2996" s="17" t="str">
        <f aca="false">IF($C2996="","",ROUNDUP(N($M2996)/N($L2996),0))</f>
        <v/>
      </c>
      <c r="O2996" s="17" t="str">
        <f aca="false">IF($C2996="","",N(商品マスタ!$R2995))</f>
        <v/>
      </c>
      <c r="P2996" s="17" t="str">
        <f aca="false">IF($C2996="","",IF($F2996="理論",(N($O2996)+N($N2996))-N($G2996),(N($O2996)+N($N2996))-N($I2996)))</f>
        <v/>
      </c>
      <c r="Q2996" s="17" t="str">
        <f aca="false">IF($C2996="","",MAX(1,N(商品マスタ!$K2995)))</f>
        <v/>
      </c>
      <c r="R2996" s="39" t="str">
        <f aca="false">IF($C2996="","",IF(N($P2996)/N($Q2996)&lt;=0,"",ROUNDUP(N($P2996)/N($Q2996),0)))</f>
        <v/>
      </c>
      <c r="S2996" s="14"/>
      <c r="T2996" s="40" t="str">
        <f aca="false">IF($C2996="","",N(商品マスタ!$M2995))</f>
        <v/>
      </c>
      <c r="U2996" s="40" t="str">
        <f aca="false">IF($S2996="","",N($S2996)*N($T2996))</f>
        <v/>
      </c>
      <c r="V2996" s="18"/>
    </row>
    <row r="2997" customFormat="false" ht="15" hidden="false" customHeight="false" outlineLevel="0" collapsed="false">
      <c r="B2997" s="12" t="n">
        <v>2991</v>
      </c>
      <c r="C2997" s="36" t="str">
        <f aca="false">IF(商品マスタ!$C2996="","",商品マスタ!$C2996)</f>
        <v/>
      </c>
      <c r="D2997" s="12" t="str">
        <f aca="false">IF($C2997="","",商品マスタ!$D2996)</f>
        <v/>
      </c>
      <c r="E2997" s="12" t="str">
        <f aca="false">IF($C2997="","",商品マスタ!$G2996)</f>
        <v/>
      </c>
      <c r="F2997" s="12" t="str">
        <f aca="false">IF($C2997="","",IF(商品マスタ!$P2996="","理論",商品マスタ!$P2996))</f>
        <v/>
      </c>
      <c r="G2997" s="17" t="str">
        <f aca="false">IF($C2997="","",N(商品マスタ!$H2996))</f>
        <v/>
      </c>
      <c r="H2997" s="14"/>
      <c r="I2997" s="17" t="str">
        <f aca="false">IF($C2997="","",N($H2997)*N(商品マスタ!$N2996))</f>
        <v/>
      </c>
      <c r="J2997" s="17" t="str">
        <f aca="false">IF($C2997="","",N($I2997)-N($G2997))</f>
        <v/>
      </c>
      <c r="K2997" s="37" t="str">
        <f aca="false">IF($C2997="","",N(商品マスタ!$I2996))</f>
        <v/>
      </c>
      <c r="L2997" s="17" t="str">
        <f aca="false">IF($C2997="","",MAX(1,N(商品マスタ!$J2996)))</f>
        <v/>
      </c>
      <c r="M2997" s="38" t="str">
        <f aca="false">IF($C2997="","",N(TOP!$C$16)*N($K2997))</f>
        <v/>
      </c>
      <c r="N2997" s="17" t="str">
        <f aca="false">IF($C2997="","",ROUNDUP(N($M2997)/N($L2997),0))</f>
        <v/>
      </c>
      <c r="O2997" s="17" t="str">
        <f aca="false">IF($C2997="","",N(商品マスタ!$R2996))</f>
        <v/>
      </c>
      <c r="P2997" s="17" t="str">
        <f aca="false">IF($C2997="","",IF($F2997="理論",(N($O2997)+N($N2997))-N($G2997),(N($O2997)+N($N2997))-N($I2997)))</f>
        <v/>
      </c>
      <c r="Q2997" s="17" t="str">
        <f aca="false">IF($C2997="","",MAX(1,N(商品マスタ!$K2996)))</f>
        <v/>
      </c>
      <c r="R2997" s="39" t="str">
        <f aca="false">IF($C2997="","",IF(N($P2997)/N($Q2997)&lt;=0,"",ROUNDUP(N($P2997)/N($Q2997),0)))</f>
        <v/>
      </c>
      <c r="S2997" s="14"/>
      <c r="T2997" s="40" t="str">
        <f aca="false">IF($C2997="","",N(商品マスタ!$M2996))</f>
        <v/>
      </c>
      <c r="U2997" s="40" t="str">
        <f aca="false">IF($S2997="","",N($S2997)*N($T2997))</f>
        <v/>
      </c>
      <c r="V2997" s="18"/>
    </row>
    <row r="2998" customFormat="false" ht="15" hidden="false" customHeight="false" outlineLevel="0" collapsed="false">
      <c r="B2998" s="12" t="n">
        <v>2992</v>
      </c>
      <c r="C2998" s="36" t="str">
        <f aca="false">IF(商品マスタ!$C2997="","",商品マスタ!$C2997)</f>
        <v/>
      </c>
      <c r="D2998" s="12" t="str">
        <f aca="false">IF($C2998="","",商品マスタ!$D2997)</f>
        <v/>
      </c>
      <c r="E2998" s="12" t="str">
        <f aca="false">IF($C2998="","",商品マスタ!$G2997)</f>
        <v/>
      </c>
      <c r="F2998" s="12" t="str">
        <f aca="false">IF($C2998="","",IF(商品マスタ!$P2997="","理論",商品マスタ!$P2997))</f>
        <v/>
      </c>
      <c r="G2998" s="17" t="str">
        <f aca="false">IF($C2998="","",N(商品マスタ!$H2997))</f>
        <v/>
      </c>
      <c r="H2998" s="14"/>
      <c r="I2998" s="17" t="str">
        <f aca="false">IF($C2998="","",N($H2998)*N(商品マスタ!$N2997))</f>
        <v/>
      </c>
      <c r="J2998" s="17" t="str">
        <f aca="false">IF($C2998="","",N($I2998)-N($G2998))</f>
        <v/>
      </c>
      <c r="K2998" s="37" t="str">
        <f aca="false">IF($C2998="","",N(商品マスタ!$I2997))</f>
        <v/>
      </c>
      <c r="L2998" s="17" t="str">
        <f aca="false">IF($C2998="","",MAX(1,N(商品マスタ!$J2997)))</f>
        <v/>
      </c>
      <c r="M2998" s="38" t="str">
        <f aca="false">IF($C2998="","",N(TOP!$C$16)*N($K2998))</f>
        <v/>
      </c>
      <c r="N2998" s="17" t="str">
        <f aca="false">IF($C2998="","",ROUNDUP(N($M2998)/N($L2998),0))</f>
        <v/>
      </c>
      <c r="O2998" s="17" t="str">
        <f aca="false">IF($C2998="","",N(商品マスタ!$R2997))</f>
        <v/>
      </c>
      <c r="P2998" s="17" t="str">
        <f aca="false">IF($C2998="","",IF($F2998="理論",(N($O2998)+N($N2998))-N($G2998),(N($O2998)+N($N2998))-N($I2998)))</f>
        <v/>
      </c>
      <c r="Q2998" s="17" t="str">
        <f aca="false">IF($C2998="","",MAX(1,N(商品マスタ!$K2997)))</f>
        <v/>
      </c>
      <c r="R2998" s="39" t="str">
        <f aca="false">IF($C2998="","",IF(N($P2998)/N($Q2998)&lt;=0,"",ROUNDUP(N($P2998)/N($Q2998),0)))</f>
        <v/>
      </c>
      <c r="S2998" s="14"/>
      <c r="T2998" s="40" t="str">
        <f aca="false">IF($C2998="","",N(商品マスタ!$M2997))</f>
        <v/>
      </c>
      <c r="U2998" s="40" t="str">
        <f aca="false">IF($S2998="","",N($S2998)*N($T2998))</f>
        <v/>
      </c>
      <c r="V2998" s="18"/>
    </row>
    <row r="2999" customFormat="false" ht="15" hidden="false" customHeight="false" outlineLevel="0" collapsed="false">
      <c r="B2999" s="12" t="n">
        <v>2993</v>
      </c>
      <c r="C2999" s="36" t="str">
        <f aca="false">IF(商品マスタ!$C2998="","",商品マスタ!$C2998)</f>
        <v/>
      </c>
      <c r="D2999" s="12" t="str">
        <f aca="false">IF($C2999="","",商品マスタ!$D2998)</f>
        <v/>
      </c>
      <c r="E2999" s="12" t="str">
        <f aca="false">IF($C2999="","",商品マスタ!$G2998)</f>
        <v/>
      </c>
      <c r="F2999" s="12" t="str">
        <f aca="false">IF($C2999="","",IF(商品マスタ!$P2998="","理論",商品マスタ!$P2998))</f>
        <v/>
      </c>
      <c r="G2999" s="17" t="str">
        <f aca="false">IF($C2999="","",N(商品マスタ!$H2998))</f>
        <v/>
      </c>
      <c r="H2999" s="14"/>
      <c r="I2999" s="17" t="str">
        <f aca="false">IF($C2999="","",N($H2999)*N(商品マスタ!$N2998))</f>
        <v/>
      </c>
      <c r="J2999" s="17" t="str">
        <f aca="false">IF($C2999="","",N($I2999)-N($G2999))</f>
        <v/>
      </c>
      <c r="K2999" s="37" t="str">
        <f aca="false">IF($C2999="","",N(商品マスタ!$I2998))</f>
        <v/>
      </c>
      <c r="L2999" s="17" t="str">
        <f aca="false">IF($C2999="","",MAX(1,N(商品マスタ!$J2998)))</f>
        <v/>
      </c>
      <c r="M2999" s="38" t="str">
        <f aca="false">IF($C2999="","",N(TOP!$C$16)*N($K2999))</f>
        <v/>
      </c>
      <c r="N2999" s="17" t="str">
        <f aca="false">IF($C2999="","",ROUNDUP(N($M2999)/N($L2999),0))</f>
        <v/>
      </c>
      <c r="O2999" s="17" t="str">
        <f aca="false">IF($C2999="","",N(商品マスタ!$R2998))</f>
        <v/>
      </c>
      <c r="P2999" s="17" t="str">
        <f aca="false">IF($C2999="","",IF($F2999="理論",(N($O2999)+N($N2999))-N($G2999),(N($O2999)+N($N2999))-N($I2999)))</f>
        <v/>
      </c>
      <c r="Q2999" s="17" t="str">
        <f aca="false">IF($C2999="","",MAX(1,N(商品マスタ!$K2998)))</f>
        <v/>
      </c>
      <c r="R2999" s="39" t="str">
        <f aca="false">IF($C2999="","",IF(N($P2999)/N($Q2999)&lt;=0,"",ROUNDUP(N($P2999)/N($Q2999),0)))</f>
        <v/>
      </c>
      <c r="S2999" s="14"/>
      <c r="T2999" s="40" t="str">
        <f aca="false">IF($C2999="","",N(商品マスタ!$M2998))</f>
        <v/>
      </c>
      <c r="U2999" s="40" t="str">
        <f aca="false">IF($S2999="","",N($S2999)*N($T2999))</f>
        <v/>
      </c>
      <c r="V2999" s="18"/>
    </row>
    <row r="3000" customFormat="false" ht="15" hidden="false" customHeight="false" outlineLevel="0" collapsed="false">
      <c r="B3000" s="12" t="n">
        <v>2994</v>
      </c>
      <c r="C3000" s="36" t="str">
        <f aca="false">IF(商品マスタ!$C2999="","",商品マスタ!$C2999)</f>
        <v/>
      </c>
      <c r="D3000" s="12" t="str">
        <f aca="false">IF($C3000="","",商品マスタ!$D2999)</f>
        <v/>
      </c>
      <c r="E3000" s="12" t="str">
        <f aca="false">IF($C3000="","",商品マスタ!$G2999)</f>
        <v/>
      </c>
      <c r="F3000" s="12" t="str">
        <f aca="false">IF($C3000="","",IF(商品マスタ!$P2999="","理論",商品マスタ!$P2999))</f>
        <v/>
      </c>
      <c r="G3000" s="17" t="str">
        <f aca="false">IF($C3000="","",N(商品マスタ!$H2999))</f>
        <v/>
      </c>
      <c r="H3000" s="14"/>
      <c r="I3000" s="17" t="str">
        <f aca="false">IF($C3000="","",N($H3000)*N(商品マスタ!$N2999))</f>
        <v/>
      </c>
      <c r="J3000" s="17" t="str">
        <f aca="false">IF($C3000="","",N($I3000)-N($G3000))</f>
        <v/>
      </c>
      <c r="K3000" s="37" t="str">
        <f aca="false">IF($C3000="","",N(商品マスタ!$I2999))</f>
        <v/>
      </c>
      <c r="L3000" s="17" t="str">
        <f aca="false">IF($C3000="","",MAX(1,N(商品マスタ!$J2999)))</f>
        <v/>
      </c>
      <c r="M3000" s="38" t="str">
        <f aca="false">IF($C3000="","",N(TOP!$C$16)*N($K3000))</f>
        <v/>
      </c>
      <c r="N3000" s="17" t="str">
        <f aca="false">IF($C3000="","",ROUNDUP(N($M3000)/N($L3000),0))</f>
        <v/>
      </c>
      <c r="O3000" s="17" t="str">
        <f aca="false">IF($C3000="","",N(商品マスタ!$R2999))</f>
        <v/>
      </c>
      <c r="P3000" s="17" t="str">
        <f aca="false">IF($C3000="","",IF($F3000="理論",(N($O3000)+N($N3000))-N($G3000),(N($O3000)+N($N3000))-N($I3000)))</f>
        <v/>
      </c>
      <c r="Q3000" s="17" t="str">
        <f aca="false">IF($C3000="","",MAX(1,N(商品マスタ!$K2999)))</f>
        <v/>
      </c>
      <c r="R3000" s="39" t="str">
        <f aca="false">IF($C3000="","",IF(N($P3000)/N($Q3000)&lt;=0,"",ROUNDUP(N($P3000)/N($Q3000),0)))</f>
        <v/>
      </c>
      <c r="S3000" s="14"/>
      <c r="T3000" s="40" t="str">
        <f aca="false">IF($C3000="","",N(商品マスタ!$M2999))</f>
        <v/>
      </c>
      <c r="U3000" s="40" t="str">
        <f aca="false">IF($S3000="","",N($S3000)*N($T3000))</f>
        <v/>
      </c>
      <c r="V3000" s="18"/>
    </row>
    <row r="3001" customFormat="false" ht="15" hidden="false" customHeight="false" outlineLevel="0" collapsed="false">
      <c r="B3001" s="12" t="n">
        <v>2995</v>
      </c>
      <c r="C3001" s="36" t="str">
        <f aca="false">IF(商品マスタ!$C3000="","",商品マスタ!$C3000)</f>
        <v/>
      </c>
      <c r="D3001" s="12" t="str">
        <f aca="false">IF($C3001="","",商品マスタ!$D3000)</f>
        <v/>
      </c>
      <c r="E3001" s="12" t="str">
        <f aca="false">IF($C3001="","",商品マスタ!$G3000)</f>
        <v/>
      </c>
      <c r="F3001" s="12" t="str">
        <f aca="false">IF($C3001="","",IF(商品マスタ!$P3000="","理論",商品マスタ!$P3000))</f>
        <v/>
      </c>
      <c r="G3001" s="17" t="str">
        <f aca="false">IF($C3001="","",N(商品マスタ!$H3000))</f>
        <v/>
      </c>
      <c r="H3001" s="14"/>
      <c r="I3001" s="17" t="str">
        <f aca="false">IF($C3001="","",N($H3001)*N(商品マスタ!$N3000))</f>
        <v/>
      </c>
      <c r="J3001" s="17" t="str">
        <f aca="false">IF($C3001="","",N($I3001)-N($G3001))</f>
        <v/>
      </c>
      <c r="K3001" s="37" t="str">
        <f aca="false">IF($C3001="","",N(商品マスタ!$I3000))</f>
        <v/>
      </c>
      <c r="L3001" s="17" t="str">
        <f aca="false">IF($C3001="","",MAX(1,N(商品マスタ!$J3000)))</f>
        <v/>
      </c>
      <c r="M3001" s="38" t="str">
        <f aca="false">IF($C3001="","",N(TOP!$C$16)*N($K3001))</f>
        <v/>
      </c>
      <c r="N3001" s="17" t="str">
        <f aca="false">IF($C3001="","",ROUNDUP(N($M3001)/N($L3001),0))</f>
        <v/>
      </c>
      <c r="O3001" s="17" t="str">
        <f aca="false">IF($C3001="","",N(商品マスタ!$R3000))</f>
        <v/>
      </c>
      <c r="P3001" s="17" t="str">
        <f aca="false">IF($C3001="","",IF($F3001="理論",(N($O3001)+N($N3001))-N($G3001),(N($O3001)+N($N3001))-N($I3001)))</f>
        <v/>
      </c>
      <c r="Q3001" s="17" t="str">
        <f aca="false">IF($C3001="","",MAX(1,N(商品マスタ!$K3000)))</f>
        <v/>
      </c>
      <c r="R3001" s="39" t="str">
        <f aca="false">IF($C3001="","",IF(N($P3001)/N($Q3001)&lt;=0,"",ROUNDUP(N($P3001)/N($Q3001),0)))</f>
        <v/>
      </c>
      <c r="S3001" s="14"/>
      <c r="T3001" s="40" t="str">
        <f aca="false">IF($C3001="","",N(商品マスタ!$M3000))</f>
        <v/>
      </c>
      <c r="U3001" s="40" t="str">
        <f aca="false">IF($S3001="","",N($S3001)*N($T3001))</f>
        <v/>
      </c>
      <c r="V3001" s="18"/>
    </row>
    <row r="3002" customFormat="false" ht="15" hidden="false" customHeight="false" outlineLevel="0" collapsed="false">
      <c r="B3002" s="12" t="n">
        <v>2996</v>
      </c>
      <c r="C3002" s="36" t="str">
        <f aca="false">IF(商品マスタ!$C3001="","",商品マスタ!$C3001)</f>
        <v/>
      </c>
      <c r="D3002" s="12" t="str">
        <f aca="false">IF($C3002="","",商品マスタ!$D3001)</f>
        <v/>
      </c>
      <c r="E3002" s="12" t="str">
        <f aca="false">IF($C3002="","",商品マスタ!$G3001)</f>
        <v/>
      </c>
      <c r="F3002" s="12" t="str">
        <f aca="false">IF($C3002="","",IF(商品マスタ!$P3001="","理論",商品マスタ!$P3001))</f>
        <v/>
      </c>
      <c r="G3002" s="17" t="str">
        <f aca="false">IF($C3002="","",N(商品マスタ!$H3001))</f>
        <v/>
      </c>
      <c r="H3002" s="14"/>
      <c r="I3002" s="17" t="str">
        <f aca="false">IF($C3002="","",N($H3002)*N(商品マスタ!$N3001))</f>
        <v/>
      </c>
      <c r="J3002" s="17" t="str">
        <f aca="false">IF($C3002="","",N($I3002)-N($G3002))</f>
        <v/>
      </c>
      <c r="K3002" s="37" t="str">
        <f aca="false">IF($C3002="","",N(商品マスタ!$I3001))</f>
        <v/>
      </c>
      <c r="L3002" s="17" t="str">
        <f aca="false">IF($C3002="","",MAX(1,N(商品マスタ!$J3001)))</f>
        <v/>
      </c>
      <c r="M3002" s="38" t="str">
        <f aca="false">IF($C3002="","",N(TOP!$C$16)*N($K3002))</f>
        <v/>
      </c>
      <c r="N3002" s="17" t="str">
        <f aca="false">IF($C3002="","",ROUNDUP(N($M3002)/N($L3002),0))</f>
        <v/>
      </c>
      <c r="O3002" s="17" t="str">
        <f aca="false">IF($C3002="","",N(商品マスタ!$R3001))</f>
        <v/>
      </c>
      <c r="P3002" s="17" t="str">
        <f aca="false">IF($C3002="","",IF($F3002="理論",(N($O3002)+N($N3002))-N($G3002),(N($O3002)+N($N3002))-N($I3002)))</f>
        <v/>
      </c>
      <c r="Q3002" s="17" t="str">
        <f aca="false">IF($C3002="","",MAX(1,N(商品マスタ!$K3001)))</f>
        <v/>
      </c>
      <c r="R3002" s="39" t="str">
        <f aca="false">IF($C3002="","",IF(N($P3002)/N($Q3002)&lt;=0,"",ROUNDUP(N($P3002)/N($Q3002),0)))</f>
        <v/>
      </c>
      <c r="S3002" s="14"/>
      <c r="T3002" s="40" t="str">
        <f aca="false">IF($C3002="","",N(商品マスタ!$M3001))</f>
        <v/>
      </c>
      <c r="U3002" s="40" t="str">
        <f aca="false">IF($S3002="","",N($S3002)*N($T3002))</f>
        <v/>
      </c>
      <c r="V3002" s="18"/>
    </row>
    <row r="3003" customFormat="false" ht="15" hidden="false" customHeight="false" outlineLevel="0" collapsed="false">
      <c r="B3003" s="12" t="n">
        <v>2997</v>
      </c>
      <c r="C3003" s="36" t="str">
        <f aca="false">IF(商品マスタ!$C3002="","",商品マスタ!$C3002)</f>
        <v/>
      </c>
      <c r="D3003" s="12" t="str">
        <f aca="false">IF($C3003="","",商品マスタ!$D3002)</f>
        <v/>
      </c>
      <c r="E3003" s="12" t="str">
        <f aca="false">IF($C3003="","",商品マスタ!$G3002)</f>
        <v/>
      </c>
      <c r="F3003" s="12" t="str">
        <f aca="false">IF($C3003="","",IF(商品マスタ!$P3002="","理論",商品マスタ!$P3002))</f>
        <v/>
      </c>
      <c r="G3003" s="17" t="str">
        <f aca="false">IF($C3003="","",N(商品マスタ!$H3002))</f>
        <v/>
      </c>
      <c r="H3003" s="14"/>
      <c r="I3003" s="17" t="str">
        <f aca="false">IF($C3003="","",N($H3003)*N(商品マスタ!$N3002))</f>
        <v/>
      </c>
      <c r="J3003" s="17" t="str">
        <f aca="false">IF($C3003="","",N($I3003)-N($G3003))</f>
        <v/>
      </c>
      <c r="K3003" s="37" t="str">
        <f aca="false">IF($C3003="","",N(商品マスタ!$I3002))</f>
        <v/>
      </c>
      <c r="L3003" s="17" t="str">
        <f aca="false">IF($C3003="","",MAX(1,N(商品マスタ!$J3002)))</f>
        <v/>
      </c>
      <c r="M3003" s="38" t="str">
        <f aca="false">IF($C3003="","",N(TOP!$C$16)*N($K3003))</f>
        <v/>
      </c>
      <c r="N3003" s="17" t="str">
        <f aca="false">IF($C3003="","",ROUNDUP(N($M3003)/N($L3003),0))</f>
        <v/>
      </c>
      <c r="O3003" s="17" t="str">
        <f aca="false">IF($C3003="","",N(商品マスタ!$R3002))</f>
        <v/>
      </c>
      <c r="P3003" s="17" t="str">
        <f aca="false">IF($C3003="","",IF($F3003="理論",(N($O3003)+N($N3003))-N($G3003),(N($O3003)+N($N3003))-N($I3003)))</f>
        <v/>
      </c>
      <c r="Q3003" s="17" t="str">
        <f aca="false">IF($C3003="","",MAX(1,N(商品マスタ!$K3002)))</f>
        <v/>
      </c>
      <c r="R3003" s="39" t="str">
        <f aca="false">IF($C3003="","",IF(N($P3003)/N($Q3003)&lt;=0,"",ROUNDUP(N($P3003)/N($Q3003),0)))</f>
        <v/>
      </c>
      <c r="S3003" s="14"/>
      <c r="T3003" s="40" t="str">
        <f aca="false">IF($C3003="","",N(商品マスタ!$M3002))</f>
        <v/>
      </c>
      <c r="U3003" s="40" t="str">
        <f aca="false">IF($S3003="","",N($S3003)*N($T3003))</f>
        <v/>
      </c>
      <c r="V3003" s="18"/>
    </row>
    <row r="3004" customFormat="false" ht="15" hidden="false" customHeight="false" outlineLevel="0" collapsed="false">
      <c r="B3004" s="12" t="n">
        <v>2998</v>
      </c>
      <c r="C3004" s="36" t="str">
        <f aca="false">IF(商品マスタ!$C3003="","",商品マスタ!$C3003)</f>
        <v/>
      </c>
      <c r="D3004" s="12" t="str">
        <f aca="false">IF($C3004="","",商品マスタ!$D3003)</f>
        <v/>
      </c>
      <c r="E3004" s="12" t="str">
        <f aca="false">IF($C3004="","",商品マスタ!$G3003)</f>
        <v/>
      </c>
      <c r="F3004" s="12" t="str">
        <f aca="false">IF($C3004="","",IF(商品マスタ!$P3003="","理論",商品マスタ!$P3003))</f>
        <v/>
      </c>
      <c r="G3004" s="17" t="str">
        <f aca="false">IF($C3004="","",N(商品マスタ!$H3003))</f>
        <v/>
      </c>
      <c r="H3004" s="14"/>
      <c r="I3004" s="17" t="str">
        <f aca="false">IF($C3004="","",N($H3004)*N(商品マスタ!$N3003))</f>
        <v/>
      </c>
      <c r="J3004" s="17" t="str">
        <f aca="false">IF($C3004="","",N($I3004)-N($G3004))</f>
        <v/>
      </c>
      <c r="K3004" s="37" t="str">
        <f aca="false">IF($C3004="","",N(商品マスタ!$I3003))</f>
        <v/>
      </c>
      <c r="L3004" s="17" t="str">
        <f aca="false">IF($C3004="","",MAX(1,N(商品マスタ!$J3003)))</f>
        <v/>
      </c>
      <c r="M3004" s="38" t="str">
        <f aca="false">IF($C3004="","",N(TOP!$C$16)*N($K3004))</f>
        <v/>
      </c>
      <c r="N3004" s="17" t="str">
        <f aca="false">IF($C3004="","",ROUNDUP(N($M3004)/N($L3004),0))</f>
        <v/>
      </c>
      <c r="O3004" s="17" t="str">
        <f aca="false">IF($C3004="","",N(商品マスタ!$R3003))</f>
        <v/>
      </c>
      <c r="P3004" s="17" t="str">
        <f aca="false">IF($C3004="","",IF($F3004="理論",(N($O3004)+N($N3004))-N($G3004),(N($O3004)+N($N3004))-N($I3004)))</f>
        <v/>
      </c>
      <c r="Q3004" s="17" t="str">
        <f aca="false">IF($C3004="","",MAX(1,N(商品マスタ!$K3003)))</f>
        <v/>
      </c>
      <c r="R3004" s="39" t="str">
        <f aca="false">IF($C3004="","",IF(N($P3004)/N($Q3004)&lt;=0,"",ROUNDUP(N($P3004)/N($Q3004),0)))</f>
        <v/>
      </c>
      <c r="S3004" s="14"/>
      <c r="T3004" s="40" t="str">
        <f aca="false">IF($C3004="","",N(商品マスタ!$M3003))</f>
        <v/>
      </c>
      <c r="U3004" s="40" t="str">
        <f aca="false">IF($S3004="","",N($S3004)*N($T3004))</f>
        <v/>
      </c>
      <c r="V3004" s="18"/>
    </row>
    <row r="3005" customFormat="false" ht="15" hidden="false" customHeight="false" outlineLevel="0" collapsed="false">
      <c r="B3005" s="12" t="n">
        <v>2999</v>
      </c>
      <c r="C3005" s="36" t="str">
        <f aca="false">IF(商品マスタ!$C3004="","",商品マスタ!$C3004)</f>
        <v/>
      </c>
      <c r="D3005" s="12" t="str">
        <f aca="false">IF($C3005="","",商品マスタ!$D3004)</f>
        <v/>
      </c>
      <c r="E3005" s="12" t="str">
        <f aca="false">IF($C3005="","",商品マスタ!$G3004)</f>
        <v/>
      </c>
      <c r="F3005" s="12" t="str">
        <f aca="false">IF($C3005="","",IF(商品マスタ!$P3004="","理論",商品マスタ!$P3004))</f>
        <v/>
      </c>
      <c r="G3005" s="17" t="str">
        <f aca="false">IF($C3005="","",N(商品マスタ!$H3004))</f>
        <v/>
      </c>
      <c r="H3005" s="14"/>
      <c r="I3005" s="17" t="str">
        <f aca="false">IF($C3005="","",N($H3005)*N(商品マスタ!$N3004))</f>
        <v/>
      </c>
      <c r="J3005" s="17" t="str">
        <f aca="false">IF($C3005="","",N($I3005)-N($G3005))</f>
        <v/>
      </c>
      <c r="K3005" s="37" t="str">
        <f aca="false">IF($C3005="","",N(商品マスタ!$I3004))</f>
        <v/>
      </c>
      <c r="L3005" s="17" t="str">
        <f aca="false">IF($C3005="","",MAX(1,N(商品マスタ!$J3004)))</f>
        <v/>
      </c>
      <c r="M3005" s="38" t="str">
        <f aca="false">IF($C3005="","",N(TOP!$C$16)*N($K3005))</f>
        <v/>
      </c>
      <c r="N3005" s="17" t="str">
        <f aca="false">IF($C3005="","",ROUNDUP(N($M3005)/N($L3005),0))</f>
        <v/>
      </c>
      <c r="O3005" s="17" t="str">
        <f aca="false">IF($C3005="","",N(商品マスタ!$R3004))</f>
        <v/>
      </c>
      <c r="P3005" s="17" t="str">
        <f aca="false">IF($C3005="","",IF($F3005="理論",(N($O3005)+N($N3005))-N($G3005),(N($O3005)+N($N3005))-N($I3005)))</f>
        <v/>
      </c>
      <c r="Q3005" s="17" t="str">
        <f aca="false">IF($C3005="","",MAX(1,N(商品マスタ!$K3004)))</f>
        <v/>
      </c>
      <c r="R3005" s="39" t="str">
        <f aca="false">IF($C3005="","",IF(N($P3005)/N($Q3005)&lt;=0,"",ROUNDUP(N($P3005)/N($Q3005),0)))</f>
        <v/>
      </c>
      <c r="S3005" s="14"/>
      <c r="T3005" s="40" t="str">
        <f aca="false">IF($C3005="","",N(商品マスタ!$M3004))</f>
        <v/>
      </c>
      <c r="U3005" s="40" t="str">
        <f aca="false">IF($S3005="","",N($S3005)*N($T3005))</f>
        <v/>
      </c>
      <c r="V3005" s="18"/>
    </row>
    <row r="3006" customFormat="false" ht="15" hidden="false" customHeight="false" outlineLevel="0" collapsed="false">
      <c r="B3006" s="12" t="n">
        <v>3000</v>
      </c>
      <c r="C3006" s="36" t="str">
        <f aca="false">IF(商品マスタ!$C3005="","",商品マスタ!$C3005)</f>
        <v/>
      </c>
      <c r="D3006" s="12" t="str">
        <f aca="false">IF($C3006="","",商品マスタ!$D3005)</f>
        <v/>
      </c>
      <c r="E3006" s="12" t="str">
        <f aca="false">IF($C3006="","",商品マスタ!$G3005)</f>
        <v/>
      </c>
      <c r="F3006" s="12" t="str">
        <f aca="false">IF($C3006="","",IF(商品マスタ!$P3005="","理論",商品マスタ!$P3005))</f>
        <v/>
      </c>
      <c r="G3006" s="17" t="str">
        <f aca="false">IF($C3006="","",N(商品マスタ!$H3005))</f>
        <v/>
      </c>
      <c r="H3006" s="14"/>
      <c r="I3006" s="17" t="str">
        <f aca="false">IF($C3006="","",N($H3006)*N(商品マスタ!$N3005))</f>
        <v/>
      </c>
      <c r="J3006" s="17" t="str">
        <f aca="false">IF($C3006="","",N($I3006)-N($G3006))</f>
        <v/>
      </c>
      <c r="K3006" s="37" t="str">
        <f aca="false">IF($C3006="","",N(商品マスタ!$I3005))</f>
        <v/>
      </c>
      <c r="L3006" s="17" t="str">
        <f aca="false">IF($C3006="","",MAX(1,N(商品マスタ!$J3005)))</f>
        <v/>
      </c>
      <c r="M3006" s="38" t="str">
        <f aca="false">IF($C3006="","",N(TOP!$C$16)*N($K3006))</f>
        <v/>
      </c>
      <c r="N3006" s="17" t="str">
        <f aca="false">IF($C3006="","",ROUNDUP(N($M3006)/N($L3006),0))</f>
        <v/>
      </c>
      <c r="O3006" s="17" t="str">
        <f aca="false">IF($C3006="","",N(商品マスタ!$R3005))</f>
        <v/>
      </c>
      <c r="P3006" s="17" t="str">
        <f aca="false">IF($C3006="","",IF($F3006="理論",(N($O3006)+N($N3006))-N($G3006),(N($O3006)+N($N3006))-N($I3006)))</f>
        <v/>
      </c>
      <c r="Q3006" s="17" t="str">
        <f aca="false">IF($C3006="","",MAX(1,N(商品マスタ!$K3005)))</f>
        <v/>
      </c>
      <c r="R3006" s="39" t="str">
        <f aca="false">IF($C3006="","",IF(N($P3006)/N($Q3006)&lt;=0,"",ROUNDUP(N($P3006)/N($Q3006),0)))</f>
        <v/>
      </c>
      <c r="S3006" s="14"/>
      <c r="T3006" s="40" t="str">
        <f aca="false">IF($C3006="","",N(商品マスタ!$M3005))</f>
        <v/>
      </c>
      <c r="U3006" s="40" t="str">
        <f aca="false">IF($S3006="","",N($S3006)*N($T3006))</f>
        <v/>
      </c>
      <c r="V3006" s="18"/>
    </row>
  </sheetData>
  <conditionalFormatting sqref="R7:R3006">
    <cfRule type="cellIs" priority="2" operator="greaterThan" aboveAverage="0" equalAverage="0" bottom="0" percent="0" rank="0" text="" dxfId="3">
      <formula>0</formula>
    </cfRule>
  </conditionalFormatting>
  <conditionalFormatting sqref="K7:K3006">
    <cfRule type="cellIs" priority="3" operator="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D24"/>
    <pageSetUpPr fitToPage="false"/>
  </sheetPr>
  <dimension ref="B2:P3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9" min="7" style="0" width="13"/>
    <col collapsed="false" customWidth="true" hidden="false" outlineLevel="0" max="15" min="10" style="0" width="11"/>
    <col collapsed="false" customWidth="true" hidden="false" outlineLevel="0" max="16" min="16" style="0" width="12"/>
  </cols>
  <sheetData>
    <row r="2" customFormat="false" ht="18.55" hidden="false" customHeight="false" outlineLevel="0" collapsed="false">
      <c r="B2" s="1" t="s">
        <v>199</v>
      </c>
    </row>
    <row r="3" customFormat="false" ht="15" hidden="false" customHeight="false" outlineLevel="0" collapsed="false">
      <c r="B3" s="9" t="s">
        <v>200</v>
      </c>
    </row>
    <row r="4" customFormat="false" ht="15" hidden="false" customHeight="false" outlineLevel="0" collapsed="false">
      <c r="B4" s="30" t="s">
        <v>140</v>
      </c>
      <c r="C4" s="30" t="s">
        <v>140</v>
      </c>
      <c r="D4" s="30" t="s">
        <v>140</v>
      </c>
      <c r="E4" s="30" t="s">
        <v>140</v>
      </c>
      <c r="F4" s="30" t="s">
        <v>140</v>
      </c>
      <c r="G4" s="30" t="s">
        <v>140</v>
      </c>
      <c r="H4" s="30" t="s">
        <v>140</v>
      </c>
      <c r="I4" s="30" t="s">
        <v>140</v>
      </c>
      <c r="J4" s="30" t="s">
        <v>140</v>
      </c>
      <c r="K4" s="30" t="s">
        <v>140</v>
      </c>
      <c r="L4" s="30" t="s">
        <v>140</v>
      </c>
      <c r="M4" s="30" t="s">
        <v>140</v>
      </c>
      <c r="N4" s="30" t="s">
        <v>140</v>
      </c>
      <c r="O4" s="30" t="s">
        <v>140</v>
      </c>
      <c r="P4" s="30" t="s">
        <v>140</v>
      </c>
    </row>
    <row r="5" customFormat="false" ht="15" hidden="false" customHeight="false" outlineLevel="0" collapsed="false">
      <c r="B5" s="35" t="s">
        <v>180</v>
      </c>
      <c r="C5" s="31" t="s">
        <v>116</v>
      </c>
      <c r="D5" s="31" t="s">
        <v>117</v>
      </c>
      <c r="E5" s="31" t="s">
        <v>201</v>
      </c>
      <c r="F5" s="31" t="s">
        <v>202</v>
      </c>
      <c r="G5" s="31" t="s">
        <v>203</v>
      </c>
      <c r="H5" s="31" t="s">
        <v>204</v>
      </c>
      <c r="I5" s="31" t="s">
        <v>205</v>
      </c>
      <c r="J5" s="35" t="s">
        <v>206</v>
      </c>
      <c r="K5" s="35" t="s">
        <v>207</v>
      </c>
      <c r="L5" s="35" t="s">
        <v>208</v>
      </c>
      <c r="M5" s="31" t="s">
        <v>209</v>
      </c>
      <c r="N5" s="31" t="s">
        <v>210</v>
      </c>
      <c r="O5" s="31" t="s">
        <v>211</v>
      </c>
      <c r="P5" s="31" t="s">
        <v>212</v>
      </c>
    </row>
    <row r="6" customFormat="false" ht="15" hidden="false" customHeight="false" outlineLevel="0" collapsed="false">
      <c r="B6" s="12" t="n">
        <v>1</v>
      </c>
      <c r="C6" s="36" t="str">
        <f aca="false">IF(②実績CSV_期間A!$M2="","",②実績CSV_期間A!$M2&amp;"")</f>
        <v/>
      </c>
      <c r="D6" s="12" t="str">
        <f aca="false">IF($C6="","",②実績CSV_期間A!$N2)</f>
        <v/>
      </c>
      <c r="E6" s="12" t="str">
        <f aca="false">IF($C6="","",RIGHT($D6,1))</f>
        <v/>
      </c>
      <c r="F6" s="41" t="str">
        <f aca="false">IF($C6="","",IFERROR(INDEX(サイズ換算マスタ!$C$6:$C$8,MATCH($E6,サイズ換算マスタ!$B$6:$B$8,0)),1))</f>
        <v/>
      </c>
      <c r="G6" s="38" t="str">
        <f aca="false">IF($C6="","",SUMIFS(②実績CSV_期間A!$AA$2:$AA$5001,②実績CSV_期間A!$M$2:$M$5001,$C6))</f>
        <v/>
      </c>
      <c r="H6" s="38" t="str">
        <f aca="false">IF($C6="","",SUMIFS(③実績CSV_期間B!$AA$2:$AA$5001,③実績CSV_期間B!$M$2:$M$5001,$C6))</f>
        <v/>
      </c>
      <c r="I6" s="38" t="str">
        <f aca="false">IF($C6="","",SUMIFS(④実績CSV_期間C!$AA$2:$AA$5001,④実績CSV_期間C!$M$2:$M$5001,$C6))</f>
        <v/>
      </c>
      <c r="J6" s="38" t="str">
        <f aca="false">IF($C6="","",N($F6)*N($G6))</f>
        <v/>
      </c>
      <c r="K6" s="38" t="str">
        <f aca="false">IF($C6="","",N($F6)*N($H6))</f>
        <v/>
      </c>
      <c r="L6" s="38" t="str">
        <f aca="false">IF($C6="","",N($F6)*N($I6))</f>
        <v/>
      </c>
      <c r="M6" s="37" t="str">
        <f aca="false">IF(OR($C6="",N(TOP!$C$12)=0),"",N($J6)/TOP!$C$12)</f>
        <v/>
      </c>
      <c r="N6" s="37" t="str">
        <f aca="false">IF(OR($C6="",N(TOP!$C$13)=0),"",N($K6)/TOP!$C$13)</f>
        <v/>
      </c>
      <c r="O6" s="37" t="str">
        <f aca="false">IF(OR($C6="",N(TOP!$C$14)=0),"",N($L6)/TOP!$C$14)</f>
        <v/>
      </c>
      <c r="P6" s="42" t="str">
        <f aca="false">IF($C6="","",IFERROR(CHOOSE(MATCH(TOP!$C$10,{"【期間A】","【期間B】","【期間C】"},0),N($M6),N($N6),N($O6)),0))</f>
        <v/>
      </c>
    </row>
    <row r="7" customFormat="false" ht="15" hidden="false" customHeight="false" outlineLevel="0" collapsed="false">
      <c r="B7" s="12" t="n">
        <v>2</v>
      </c>
      <c r="C7" s="36" t="str">
        <f aca="false">IF(②実績CSV_期間A!$M3="","",②実績CSV_期間A!$M3&amp;"")</f>
        <v/>
      </c>
      <c r="D7" s="12" t="str">
        <f aca="false">IF($C7="","",②実績CSV_期間A!$N3)</f>
        <v/>
      </c>
      <c r="E7" s="12" t="str">
        <f aca="false">IF($C7="","",RIGHT($D7,1))</f>
        <v/>
      </c>
      <c r="F7" s="41" t="str">
        <f aca="false">IF($C7="","",IFERROR(INDEX(サイズ換算マスタ!$C$6:$C$8,MATCH($E7,サイズ換算マスタ!$B$6:$B$8,0)),1))</f>
        <v/>
      </c>
      <c r="G7" s="38" t="str">
        <f aca="false">IF($C7="","",SUMIFS(②実績CSV_期間A!$AA$2:$AA$5001,②実績CSV_期間A!$M$2:$M$5001,$C7))</f>
        <v/>
      </c>
      <c r="H7" s="38" t="str">
        <f aca="false">IF($C7="","",SUMIFS(③実績CSV_期間B!$AA$2:$AA$5001,③実績CSV_期間B!$M$2:$M$5001,$C7))</f>
        <v/>
      </c>
      <c r="I7" s="38" t="str">
        <f aca="false">IF($C7="","",SUMIFS(④実績CSV_期間C!$AA$2:$AA$5001,④実績CSV_期間C!$M$2:$M$5001,$C7))</f>
        <v/>
      </c>
      <c r="J7" s="38" t="str">
        <f aca="false">IF($C7="","",N($F7)*N($G7))</f>
        <v/>
      </c>
      <c r="K7" s="38" t="str">
        <f aca="false">IF($C7="","",N($F7)*N($H7))</f>
        <v/>
      </c>
      <c r="L7" s="38" t="str">
        <f aca="false">IF($C7="","",N($F7)*N($I7))</f>
        <v/>
      </c>
      <c r="M7" s="37" t="str">
        <f aca="false">IF(OR($C7="",N(TOP!$C$12)=0),"",N($J7)/TOP!$C$12)</f>
        <v/>
      </c>
      <c r="N7" s="37" t="str">
        <f aca="false">IF(OR($C7="",N(TOP!$C$13)=0),"",N($K7)/TOP!$C$13)</f>
        <v/>
      </c>
      <c r="O7" s="37" t="str">
        <f aca="false">IF(OR($C7="",N(TOP!$C$14)=0),"",N($L7)/TOP!$C$14)</f>
        <v/>
      </c>
      <c r="P7" s="42" t="str">
        <f aca="false">IF($C7="","",IFERROR(CHOOSE(MATCH(TOP!$C$10,{"【期間A】","【期間B】","【期間C】"},0),N($M7),N($N7),N($O7)),0))</f>
        <v/>
      </c>
    </row>
    <row r="8" customFormat="false" ht="15" hidden="false" customHeight="false" outlineLevel="0" collapsed="false">
      <c r="B8" s="12" t="n">
        <v>3</v>
      </c>
      <c r="C8" s="36" t="str">
        <f aca="false">IF(②実績CSV_期間A!$M4="","",②実績CSV_期間A!$M4&amp;"")</f>
        <v/>
      </c>
      <c r="D8" s="12" t="str">
        <f aca="false">IF($C8="","",②実績CSV_期間A!$N4)</f>
        <v/>
      </c>
      <c r="E8" s="12" t="str">
        <f aca="false">IF($C8="","",RIGHT($D8,1))</f>
        <v/>
      </c>
      <c r="F8" s="41" t="str">
        <f aca="false">IF($C8="","",IFERROR(INDEX(サイズ換算マスタ!$C$6:$C$8,MATCH($E8,サイズ換算マスタ!$B$6:$B$8,0)),1))</f>
        <v/>
      </c>
      <c r="G8" s="38" t="str">
        <f aca="false">IF($C8="","",SUMIFS(②実績CSV_期間A!$AA$2:$AA$5001,②実績CSV_期間A!$M$2:$M$5001,$C8))</f>
        <v/>
      </c>
      <c r="H8" s="38" t="str">
        <f aca="false">IF($C8="","",SUMIFS(③実績CSV_期間B!$AA$2:$AA$5001,③実績CSV_期間B!$M$2:$M$5001,$C8))</f>
        <v/>
      </c>
      <c r="I8" s="38" t="str">
        <f aca="false">IF($C8="","",SUMIFS(④実績CSV_期間C!$AA$2:$AA$5001,④実績CSV_期間C!$M$2:$M$5001,$C8))</f>
        <v/>
      </c>
      <c r="J8" s="38" t="str">
        <f aca="false">IF($C8="","",N($F8)*N($G8))</f>
        <v/>
      </c>
      <c r="K8" s="38" t="str">
        <f aca="false">IF($C8="","",N($F8)*N($H8))</f>
        <v/>
      </c>
      <c r="L8" s="38" t="str">
        <f aca="false">IF($C8="","",N($F8)*N($I8))</f>
        <v/>
      </c>
      <c r="M8" s="37" t="str">
        <f aca="false">IF(OR($C8="",N(TOP!$C$12)=0),"",N($J8)/TOP!$C$12)</f>
        <v/>
      </c>
      <c r="N8" s="37" t="str">
        <f aca="false">IF(OR($C8="",N(TOP!$C$13)=0),"",N($K8)/TOP!$C$13)</f>
        <v/>
      </c>
      <c r="O8" s="37" t="str">
        <f aca="false">IF(OR($C8="",N(TOP!$C$14)=0),"",N($L8)/TOP!$C$14)</f>
        <v/>
      </c>
      <c r="P8" s="42" t="str">
        <f aca="false">IF($C8="","",IFERROR(CHOOSE(MATCH(TOP!$C$10,{"【期間A】","【期間B】","【期間C】"},0),N($M8),N($N8),N($O8)),0))</f>
        <v/>
      </c>
    </row>
    <row r="9" customFormat="false" ht="15" hidden="false" customHeight="false" outlineLevel="0" collapsed="false">
      <c r="B9" s="12" t="n">
        <v>4</v>
      </c>
      <c r="C9" s="36" t="str">
        <f aca="false">IF(②実績CSV_期間A!$M5="","",②実績CSV_期間A!$M5&amp;"")</f>
        <v/>
      </c>
      <c r="D9" s="12" t="str">
        <f aca="false">IF($C9="","",②実績CSV_期間A!$N5)</f>
        <v/>
      </c>
      <c r="E9" s="12" t="str">
        <f aca="false">IF($C9="","",RIGHT($D9,1))</f>
        <v/>
      </c>
      <c r="F9" s="41" t="str">
        <f aca="false">IF($C9="","",IFERROR(INDEX(サイズ換算マスタ!$C$6:$C$8,MATCH($E9,サイズ換算マスタ!$B$6:$B$8,0)),1))</f>
        <v/>
      </c>
      <c r="G9" s="38" t="str">
        <f aca="false">IF($C9="","",SUMIFS(②実績CSV_期間A!$AA$2:$AA$5001,②実績CSV_期間A!$M$2:$M$5001,$C9))</f>
        <v/>
      </c>
      <c r="H9" s="38" t="str">
        <f aca="false">IF($C9="","",SUMIFS(③実績CSV_期間B!$AA$2:$AA$5001,③実績CSV_期間B!$M$2:$M$5001,$C9))</f>
        <v/>
      </c>
      <c r="I9" s="38" t="str">
        <f aca="false">IF($C9="","",SUMIFS(④実績CSV_期間C!$AA$2:$AA$5001,④実績CSV_期間C!$M$2:$M$5001,$C9))</f>
        <v/>
      </c>
      <c r="J9" s="38" t="str">
        <f aca="false">IF($C9="","",N($F9)*N($G9))</f>
        <v/>
      </c>
      <c r="K9" s="38" t="str">
        <f aca="false">IF($C9="","",N($F9)*N($H9))</f>
        <v/>
      </c>
      <c r="L9" s="38" t="str">
        <f aca="false">IF($C9="","",N($F9)*N($I9))</f>
        <v/>
      </c>
      <c r="M9" s="37" t="str">
        <f aca="false">IF(OR($C9="",N(TOP!$C$12)=0),"",N($J9)/TOP!$C$12)</f>
        <v/>
      </c>
      <c r="N9" s="37" t="str">
        <f aca="false">IF(OR($C9="",N(TOP!$C$13)=0),"",N($K9)/TOP!$C$13)</f>
        <v/>
      </c>
      <c r="O9" s="37" t="str">
        <f aca="false">IF(OR($C9="",N(TOP!$C$14)=0),"",N($L9)/TOP!$C$14)</f>
        <v/>
      </c>
      <c r="P9" s="42" t="str">
        <f aca="false">IF($C9="","",IFERROR(CHOOSE(MATCH(TOP!$C$10,{"【期間A】","【期間B】","【期間C】"},0),N($M9),N($N9),N($O9)),0))</f>
        <v/>
      </c>
    </row>
    <row r="10" customFormat="false" ht="15" hidden="false" customHeight="false" outlineLevel="0" collapsed="false">
      <c r="B10" s="12" t="n">
        <v>5</v>
      </c>
      <c r="C10" s="36" t="str">
        <f aca="false">IF(②実績CSV_期間A!$M6="","",②実績CSV_期間A!$M6&amp;"")</f>
        <v/>
      </c>
      <c r="D10" s="12" t="str">
        <f aca="false">IF($C10="","",②実績CSV_期間A!$N6)</f>
        <v/>
      </c>
      <c r="E10" s="12" t="str">
        <f aca="false">IF($C10="","",RIGHT($D10,1))</f>
        <v/>
      </c>
      <c r="F10" s="41" t="str">
        <f aca="false">IF($C10="","",IFERROR(INDEX(サイズ換算マスタ!$C$6:$C$8,MATCH($E10,サイズ換算マスタ!$B$6:$B$8,0)),1))</f>
        <v/>
      </c>
      <c r="G10" s="38" t="str">
        <f aca="false">IF($C10="","",SUMIFS(②実績CSV_期間A!$AA$2:$AA$5001,②実績CSV_期間A!$M$2:$M$5001,$C10))</f>
        <v/>
      </c>
      <c r="H10" s="38" t="str">
        <f aca="false">IF($C10="","",SUMIFS(③実績CSV_期間B!$AA$2:$AA$5001,③実績CSV_期間B!$M$2:$M$5001,$C10))</f>
        <v/>
      </c>
      <c r="I10" s="38" t="str">
        <f aca="false">IF($C10="","",SUMIFS(④実績CSV_期間C!$AA$2:$AA$5001,④実績CSV_期間C!$M$2:$M$5001,$C10))</f>
        <v/>
      </c>
      <c r="J10" s="38" t="str">
        <f aca="false">IF($C10="","",N($F10)*N($G10))</f>
        <v/>
      </c>
      <c r="K10" s="38" t="str">
        <f aca="false">IF($C10="","",N($F10)*N($H10))</f>
        <v/>
      </c>
      <c r="L10" s="38" t="str">
        <f aca="false">IF($C10="","",N($F10)*N($I10))</f>
        <v/>
      </c>
      <c r="M10" s="37" t="str">
        <f aca="false">IF(OR($C10="",N(TOP!$C$12)=0),"",N($J10)/TOP!$C$12)</f>
        <v/>
      </c>
      <c r="N10" s="37" t="str">
        <f aca="false">IF(OR($C10="",N(TOP!$C$13)=0),"",N($K10)/TOP!$C$13)</f>
        <v/>
      </c>
      <c r="O10" s="37" t="str">
        <f aca="false">IF(OR($C10="",N(TOP!$C$14)=0),"",N($L10)/TOP!$C$14)</f>
        <v/>
      </c>
      <c r="P10" s="42" t="str">
        <f aca="false">IF($C10="","",IFERROR(CHOOSE(MATCH(TOP!$C$10,{"【期間A】","【期間B】","【期間C】"},0),N($M10),N($N10),N($O10)),0))</f>
        <v/>
      </c>
    </row>
    <row r="11" customFormat="false" ht="15" hidden="false" customHeight="false" outlineLevel="0" collapsed="false">
      <c r="B11" s="12" t="n">
        <v>6</v>
      </c>
      <c r="C11" s="36" t="str">
        <f aca="false">IF(②実績CSV_期間A!$M7="","",②実績CSV_期間A!$M7&amp;"")</f>
        <v/>
      </c>
      <c r="D11" s="12" t="str">
        <f aca="false">IF($C11="","",②実績CSV_期間A!$N7)</f>
        <v/>
      </c>
      <c r="E11" s="12" t="str">
        <f aca="false">IF($C11="","",RIGHT($D11,1))</f>
        <v/>
      </c>
      <c r="F11" s="41" t="str">
        <f aca="false">IF($C11="","",IFERROR(INDEX(サイズ換算マスタ!$C$6:$C$8,MATCH($E11,サイズ換算マスタ!$B$6:$B$8,0)),1))</f>
        <v/>
      </c>
      <c r="G11" s="38" t="str">
        <f aca="false">IF($C11="","",SUMIFS(②実績CSV_期間A!$AA$2:$AA$5001,②実績CSV_期間A!$M$2:$M$5001,$C11))</f>
        <v/>
      </c>
      <c r="H11" s="38" t="str">
        <f aca="false">IF($C11="","",SUMIFS(③実績CSV_期間B!$AA$2:$AA$5001,③実績CSV_期間B!$M$2:$M$5001,$C11))</f>
        <v/>
      </c>
      <c r="I11" s="38" t="str">
        <f aca="false">IF($C11="","",SUMIFS(④実績CSV_期間C!$AA$2:$AA$5001,④実績CSV_期間C!$M$2:$M$5001,$C11))</f>
        <v/>
      </c>
      <c r="J11" s="38" t="str">
        <f aca="false">IF($C11="","",N($F11)*N($G11))</f>
        <v/>
      </c>
      <c r="K11" s="38" t="str">
        <f aca="false">IF($C11="","",N($F11)*N($H11))</f>
        <v/>
      </c>
      <c r="L11" s="38" t="str">
        <f aca="false">IF($C11="","",N($F11)*N($I11))</f>
        <v/>
      </c>
      <c r="M11" s="37" t="str">
        <f aca="false">IF(OR($C11="",N(TOP!$C$12)=0),"",N($J11)/TOP!$C$12)</f>
        <v/>
      </c>
      <c r="N11" s="37" t="str">
        <f aca="false">IF(OR($C11="",N(TOP!$C$13)=0),"",N($K11)/TOP!$C$13)</f>
        <v/>
      </c>
      <c r="O11" s="37" t="str">
        <f aca="false">IF(OR($C11="",N(TOP!$C$14)=0),"",N($L11)/TOP!$C$14)</f>
        <v/>
      </c>
      <c r="P11" s="42" t="str">
        <f aca="false">IF($C11="","",IFERROR(CHOOSE(MATCH(TOP!$C$10,{"【期間A】","【期間B】","【期間C】"},0),N($M11),N($N11),N($O11)),0))</f>
        <v/>
      </c>
    </row>
    <row r="12" customFormat="false" ht="15" hidden="false" customHeight="false" outlineLevel="0" collapsed="false">
      <c r="B12" s="12" t="n">
        <v>7</v>
      </c>
      <c r="C12" s="36" t="str">
        <f aca="false">IF(②実績CSV_期間A!$M8="","",②実績CSV_期間A!$M8&amp;"")</f>
        <v/>
      </c>
      <c r="D12" s="12" t="str">
        <f aca="false">IF($C12="","",②実績CSV_期間A!$N8)</f>
        <v/>
      </c>
      <c r="E12" s="12" t="str">
        <f aca="false">IF($C12="","",RIGHT($D12,1))</f>
        <v/>
      </c>
      <c r="F12" s="41" t="str">
        <f aca="false">IF($C12="","",IFERROR(INDEX(サイズ換算マスタ!$C$6:$C$8,MATCH($E12,サイズ換算マスタ!$B$6:$B$8,0)),1))</f>
        <v/>
      </c>
      <c r="G12" s="38" t="str">
        <f aca="false">IF($C12="","",SUMIFS(②実績CSV_期間A!$AA$2:$AA$5001,②実績CSV_期間A!$M$2:$M$5001,$C12))</f>
        <v/>
      </c>
      <c r="H12" s="38" t="str">
        <f aca="false">IF($C12="","",SUMIFS(③実績CSV_期間B!$AA$2:$AA$5001,③実績CSV_期間B!$M$2:$M$5001,$C12))</f>
        <v/>
      </c>
      <c r="I12" s="38" t="str">
        <f aca="false">IF($C12="","",SUMIFS(④実績CSV_期間C!$AA$2:$AA$5001,④実績CSV_期間C!$M$2:$M$5001,$C12))</f>
        <v/>
      </c>
      <c r="J12" s="38" t="str">
        <f aca="false">IF($C12="","",N($F12)*N($G12))</f>
        <v/>
      </c>
      <c r="K12" s="38" t="str">
        <f aca="false">IF($C12="","",N($F12)*N($H12))</f>
        <v/>
      </c>
      <c r="L12" s="38" t="str">
        <f aca="false">IF($C12="","",N($F12)*N($I12))</f>
        <v/>
      </c>
      <c r="M12" s="37" t="str">
        <f aca="false">IF(OR($C12="",N(TOP!$C$12)=0),"",N($J12)/TOP!$C$12)</f>
        <v/>
      </c>
      <c r="N12" s="37" t="str">
        <f aca="false">IF(OR($C12="",N(TOP!$C$13)=0),"",N($K12)/TOP!$C$13)</f>
        <v/>
      </c>
      <c r="O12" s="37" t="str">
        <f aca="false">IF(OR($C12="",N(TOP!$C$14)=0),"",N($L12)/TOP!$C$14)</f>
        <v/>
      </c>
      <c r="P12" s="42" t="str">
        <f aca="false">IF($C12="","",IFERROR(CHOOSE(MATCH(TOP!$C$10,{"【期間A】","【期間B】","【期間C】"},0),N($M12),N($N12),N($O12)),0))</f>
        <v/>
      </c>
    </row>
    <row r="13" customFormat="false" ht="15" hidden="false" customHeight="false" outlineLevel="0" collapsed="false">
      <c r="B13" s="12" t="n">
        <v>8</v>
      </c>
      <c r="C13" s="36" t="str">
        <f aca="false">IF(②実績CSV_期間A!$M9="","",②実績CSV_期間A!$M9&amp;"")</f>
        <v/>
      </c>
      <c r="D13" s="12" t="str">
        <f aca="false">IF($C13="","",②実績CSV_期間A!$N9)</f>
        <v/>
      </c>
      <c r="E13" s="12" t="str">
        <f aca="false">IF($C13="","",RIGHT($D13,1))</f>
        <v/>
      </c>
      <c r="F13" s="41" t="str">
        <f aca="false">IF($C13="","",IFERROR(INDEX(サイズ換算マスタ!$C$6:$C$8,MATCH($E13,サイズ換算マスタ!$B$6:$B$8,0)),1))</f>
        <v/>
      </c>
      <c r="G13" s="38" t="str">
        <f aca="false">IF($C13="","",SUMIFS(②実績CSV_期間A!$AA$2:$AA$5001,②実績CSV_期間A!$M$2:$M$5001,$C13))</f>
        <v/>
      </c>
      <c r="H13" s="38" t="str">
        <f aca="false">IF($C13="","",SUMIFS(③実績CSV_期間B!$AA$2:$AA$5001,③実績CSV_期間B!$M$2:$M$5001,$C13))</f>
        <v/>
      </c>
      <c r="I13" s="38" t="str">
        <f aca="false">IF($C13="","",SUMIFS(④実績CSV_期間C!$AA$2:$AA$5001,④実績CSV_期間C!$M$2:$M$5001,$C13))</f>
        <v/>
      </c>
      <c r="J13" s="38" t="str">
        <f aca="false">IF($C13="","",N($F13)*N($G13))</f>
        <v/>
      </c>
      <c r="K13" s="38" t="str">
        <f aca="false">IF($C13="","",N($F13)*N($H13))</f>
        <v/>
      </c>
      <c r="L13" s="38" t="str">
        <f aca="false">IF($C13="","",N($F13)*N($I13))</f>
        <v/>
      </c>
      <c r="M13" s="37" t="str">
        <f aca="false">IF(OR($C13="",N(TOP!$C$12)=0),"",N($J13)/TOP!$C$12)</f>
        <v/>
      </c>
      <c r="N13" s="37" t="str">
        <f aca="false">IF(OR($C13="",N(TOP!$C$13)=0),"",N($K13)/TOP!$C$13)</f>
        <v/>
      </c>
      <c r="O13" s="37" t="str">
        <f aca="false">IF(OR($C13="",N(TOP!$C$14)=0),"",N($L13)/TOP!$C$14)</f>
        <v/>
      </c>
      <c r="P13" s="42" t="str">
        <f aca="false">IF($C13="","",IFERROR(CHOOSE(MATCH(TOP!$C$10,{"【期間A】","【期間B】","【期間C】"},0),N($M13),N($N13),N($O13)),0))</f>
        <v/>
      </c>
    </row>
    <row r="14" customFormat="false" ht="15" hidden="false" customHeight="false" outlineLevel="0" collapsed="false">
      <c r="B14" s="12" t="n">
        <v>9</v>
      </c>
      <c r="C14" s="36" t="str">
        <f aca="false">IF(②実績CSV_期間A!$M10="","",②実績CSV_期間A!$M10&amp;"")</f>
        <v/>
      </c>
      <c r="D14" s="12" t="str">
        <f aca="false">IF($C14="","",②実績CSV_期間A!$N10)</f>
        <v/>
      </c>
      <c r="E14" s="12" t="str">
        <f aca="false">IF($C14="","",RIGHT($D14,1))</f>
        <v/>
      </c>
      <c r="F14" s="41" t="str">
        <f aca="false">IF($C14="","",IFERROR(INDEX(サイズ換算マスタ!$C$6:$C$8,MATCH($E14,サイズ換算マスタ!$B$6:$B$8,0)),1))</f>
        <v/>
      </c>
      <c r="G14" s="38" t="str">
        <f aca="false">IF($C14="","",SUMIFS(②実績CSV_期間A!$AA$2:$AA$5001,②実績CSV_期間A!$M$2:$M$5001,$C14))</f>
        <v/>
      </c>
      <c r="H14" s="38" t="str">
        <f aca="false">IF($C14="","",SUMIFS(③実績CSV_期間B!$AA$2:$AA$5001,③実績CSV_期間B!$M$2:$M$5001,$C14))</f>
        <v/>
      </c>
      <c r="I14" s="38" t="str">
        <f aca="false">IF($C14="","",SUMIFS(④実績CSV_期間C!$AA$2:$AA$5001,④実績CSV_期間C!$M$2:$M$5001,$C14))</f>
        <v/>
      </c>
      <c r="J14" s="38" t="str">
        <f aca="false">IF($C14="","",N($F14)*N($G14))</f>
        <v/>
      </c>
      <c r="K14" s="38" t="str">
        <f aca="false">IF($C14="","",N($F14)*N($H14))</f>
        <v/>
      </c>
      <c r="L14" s="38" t="str">
        <f aca="false">IF($C14="","",N($F14)*N($I14))</f>
        <v/>
      </c>
      <c r="M14" s="37" t="str">
        <f aca="false">IF(OR($C14="",N(TOP!$C$12)=0),"",N($J14)/TOP!$C$12)</f>
        <v/>
      </c>
      <c r="N14" s="37" t="str">
        <f aca="false">IF(OR($C14="",N(TOP!$C$13)=0),"",N($K14)/TOP!$C$13)</f>
        <v/>
      </c>
      <c r="O14" s="37" t="str">
        <f aca="false">IF(OR($C14="",N(TOP!$C$14)=0),"",N($L14)/TOP!$C$14)</f>
        <v/>
      </c>
      <c r="P14" s="42" t="str">
        <f aca="false">IF($C14="","",IFERROR(CHOOSE(MATCH(TOP!$C$10,{"【期間A】","【期間B】","【期間C】"},0),N($M14),N($N14),N($O14)),0))</f>
        <v/>
      </c>
    </row>
    <row r="15" customFormat="false" ht="15" hidden="false" customHeight="false" outlineLevel="0" collapsed="false">
      <c r="B15" s="12" t="n">
        <v>10</v>
      </c>
      <c r="C15" s="36" t="str">
        <f aca="false">IF(②実績CSV_期間A!$M11="","",②実績CSV_期間A!$M11&amp;"")</f>
        <v/>
      </c>
      <c r="D15" s="12" t="str">
        <f aca="false">IF($C15="","",②実績CSV_期間A!$N11)</f>
        <v/>
      </c>
      <c r="E15" s="12" t="str">
        <f aca="false">IF($C15="","",RIGHT($D15,1))</f>
        <v/>
      </c>
      <c r="F15" s="41" t="str">
        <f aca="false">IF($C15="","",IFERROR(INDEX(サイズ換算マスタ!$C$6:$C$8,MATCH($E15,サイズ換算マスタ!$B$6:$B$8,0)),1))</f>
        <v/>
      </c>
      <c r="G15" s="38" t="str">
        <f aca="false">IF($C15="","",SUMIFS(②実績CSV_期間A!$AA$2:$AA$5001,②実績CSV_期間A!$M$2:$M$5001,$C15))</f>
        <v/>
      </c>
      <c r="H15" s="38" t="str">
        <f aca="false">IF($C15="","",SUMIFS(③実績CSV_期間B!$AA$2:$AA$5001,③実績CSV_期間B!$M$2:$M$5001,$C15))</f>
        <v/>
      </c>
      <c r="I15" s="38" t="str">
        <f aca="false">IF($C15="","",SUMIFS(④実績CSV_期間C!$AA$2:$AA$5001,④実績CSV_期間C!$M$2:$M$5001,$C15))</f>
        <v/>
      </c>
      <c r="J15" s="38" t="str">
        <f aca="false">IF($C15="","",N($F15)*N($G15))</f>
        <v/>
      </c>
      <c r="K15" s="38" t="str">
        <f aca="false">IF($C15="","",N($F15)*N($H15))</f>
        <v/>
      </c>
      <c r="L15" s="38" t="str">
        <f aca="false">IF($C15="","",N($F15)*N($I15))</f>
        <v/>
      </c>
      <c r="M15" s="37" t="str">
        <f aca="false">IF(OR($C15="",N(TOP!$C$12)=0),"",N($J15)/TOP!$C$12)</f>
        <v/>
      </c>
      <c r="N15" s="37" t="str">
        <f aca="false">IF(OR($C15="",N(TOP!$C$13)=0),"",N($K15)/TOP!$C$13)</f>
        <v/>
      </c>
      <c r="O15" s="37" t="str">
        <f aca="false">IF(OR($C15="",N(TOP!$C$14)=0),"",N($L15)/TOP!$C$14)</f>
        <v/>
      </c>
      <c r="P15" s="42" t="str">
        <f aca="false">IF($C15="","",IFERROR(CHOOSE(MATCH(TOP!$C$10,{"【期間A】","【期間B】","【期間C】"},0),N($M15),N($N15),N($O15)),0))</f>
        <v/>
      </c>
    </row>
    <row r="16" customFormat="false" ht="15" hidden="false" customHeight="false" outlineLevel="0" collapsed="false">
      <c r="B16" s="12" t="n">
        <v>11</v>
      </c>
      <c r="C16" s="36" t="str">
        <f aca="false">IF(②実績CSV_期間A!$M12="","",②実績CSV_期間A!$M12&amp;"")</f>
        <v/>
      </c>
      <c r="D16" s="12" t="str">
        <f aca="false">IF($C16="","",②実績CSV_期間A!$N12)</f>
        <v/>
      </c>
      <c r="E16" s="12" t="str">
        <f aca="false">IF($C16="","",RIGHT($D16,1))</f>
        <v/>
      </c>
      <c r="F16" s="41" t="str">
        <f aca="false">IF($C16="","",IFERROR(INDEX(サイズ換算マスタ!$C$6:$C$8,MATCH($E16,サイズ換算マスタ!$B$6:$B$8,0)),1))</f>
        <v/>
      </c>
      <c r="G16" s="38" t="str">
        <f aca="false">IF($C16="","",SUMIFS(②実績CSV_期間A!$AA$2:$AA$5001,②実績CSV_期間A!$M$2:$M$5001,$C16))</f>
        <v/>
      </c>
      <c r="H16" s="38" t="str">
        <f aca="false">IF($C16="","",SUMIFS(③実績CSV_期間B!$AA$2:$AA$5001,③実績CSV_期間B!$M$2:$M$5001,$C16))</f>
        <v/>
      </c>
      <c r="I16" s="38" t="str">
        <f aca="false">IF($C16="","",SUMIFS(④実績CSV_期間C!$AA$2:$AA$5001,④実績CSV_期間C!$M$2:$M$5001,$C16))</f>
        <v/>
      </c>
      <c r="J16" s="38" t="str">
        <f aca="false">IF($C16="","",N($F16)*N($G16))</f>
        <v/>
      </c>
      <c r="K16" s="38" t="str">
        <f aca="false">IF($C16="","",N($F16)*N($H16))</f>
        <v/>
      </c>
      <c r="L16" s="38" t="str">
        <f aca="false">IF($C16="","",N($F16)*N($I16))</f>
        <v/>
      </c>
      <c r="M16" s="37" t="str">
        <f aca="false">IF(OR($C16="",N(TOP!$C$12)=0),"",N($J16)/TOP!$C$12)</f>
        <v/>
      </c>
      <c r="N16" s="37" t="str">
        <f aca="false">IF(OR($C16="",N(TOP!$C$13)=0),"",N($K16)/TOP!$C$13)</f>
        <v/>
      </c>
      <c r="O16" s="37" t="str">
        <f aca="false">IF(OR($C16="",N(TOP!$C$14)=0),"",N($L16)/TOP!$C$14)</f>
        <v/>
      </c>
      <c r="P16" s="42" t="str">
        <f aca="false">IF($C16="","",IFERROR(CHOOSE(MATCH(TOP!$C$10,{"【期間A】","【期間B】","【期間C】"},0),N($M16),N($N16),N($O16)),0))</f>
        <v/>
      </c>
    </row>
    <row r="17" customFormat="false" ht="15" hidden="false" customHeight="false" outlineLevel="0" collapsed="false">
      <c r="B17" s="12" t="n">
        <v>12</v>
      </c>
      <c r="C17" s="36" t="str">
        <f aca="false">IF(②実績CSV_期間A!$M13="","",②実績CSV_期間A!$M13&amp;"")</f>
        <v/>
      </c>
      <c r="D17" s="12" t="str">
        <f aca="false">IF($C17="","",②実績CSV_期間A!$N13)</f>
        <v/>
      </c>
      <c r="E17" s="12" t="str">
        <f aca="false">IF($C17="","",RIGHT($D17,1))</f>
        <v/>
      </c>
      <c r="F17" s="41" t="str">
        <f aca="false">IF($C17="","",IFERROR(INDEX(サイズ換算マスタ!$C$6:$C$8,MATCH($E17,サイズ換算マスタ!$B$6:$B$8,0)),1))</f>
        <v/>
      </c>
      <c r="G17" s="38" t="str">
        <f aca="false">IF($C17="","",SUMIFS(②実績CSV_期間A!$AA$2:$AA$5001,②実績CSV_期間A!$M$2:$M$5001,$C17))</f>
        <v/>
      </c>
      <c r="H17" s="38" t="str">
        <f aca="false">IF($C17="","",SUMIFS(③実績CSV_期間B!$AA$2:$AA$5001,③実績CSV_期間B!$M$2:$M$5001,$C17))</f>
        <v/>
      </c>
      <c r="I17" s="38" t="str">
        <f aca="false">IF($C17="","",SUMIFS(④実績CSV_期間C!$AA$2:$AA$5001,④実績CSV_期間C!$M$2:$M$5001,$C17))</f>
        <v/>
      </c>
      <c r="J17" s="38" t="str">
        <f aca="false">IF($C17="","",N($F17)*N($G17))</f>
        <v/>
      </c>
      <c r="K17" s="38" t="str">
        <f aca="false">IF($C17="","",N($F17)*N($H17))</f>
        <v/>
      </c>
      <c r="L17" s="38" t="str">
        <f aca="false">IF($C17="","",N($F17)*N($I17))</f>
        <v/>
      </c>
      <c r="M17" s="37" t="str">
        <f aca="false">IF(OR($C17="",N(TOP!$C$12)=0),"",N($J17)/TOP!$C$12)</f>
        <v/>
      </c>
      <c r="N17" s="37" t="str">
        <f aca="false">IF(OR($C17="",N(TOP!$C$13)=0),"",N($K17)/TOP!$C$13)</f>
        <v/>
      </c>
      <c r="O17" s="37" t="str">
        <f aca="false">IF(OR($C17="",N(TOP!$C$14)=0),"",N($L17)/TOP!$C$14)</f>
        <v/>
      </c>
      <c r="P17" s="42" t="str">
        <f aca="false">IF($C17="","",IFERROR(CHOOSE(MATCH(TOP!$C$10,{"【期間A】","【期間B】","【期間C】"},0),N($M17),N($N17),N($O17)),0))</f>
        <v/>
      </c>
    </row>
    <row r="18" customFormat="false" ht="15" hidden="false" customHeight="false" outlineLevel="0" collapsed="false">
      <c r="B18" s="12" t="n">
        <v>13</v>
      </c>
      <c r="C18" s="36" t="str">
        <f aca="false">IF(②実績CSV_期間A!$M14="","",②実績CSV_期間A!$M14&amp;"")</f>
        <v/>
      </c>
      <c r="D18" s="12" t="str">
        <f aca="false">IF($C18="","",②実績CSV_期間A!$N14)</f>
        <v/>
      </c>
      <c r="E18" s="12" t="str">
        <f aca="false">IF($C18="","",RIGHT($D18,1))</f>
        <v/>
      </c>
      <c r="F18" s="41" t="str">
        <f aca="false">IF($C18="","",IFERROR(INDEX(サイズ換算マスタ!$C$6:$C$8,MATCH($E18,サイズ換算マスタ!$B$6:$B$8,0)),1))</f>
        <v/>
      </c>
      <c r="G18" s="38" t="str">
        <f aca="false">IF($C18="","",SUMIFS(②実績CSV_期間A!$AA$2:$AA$5001,②実績CSV_期間A!$M$2:$M$5001,$C18))</f>
        <v/>
      </c>
      <c r="H18" s="38" t="str">
        <f aca="false">IF($C18="","",SUMIFS(③実績CSV_期間B!$AA$2:$AA$5001,③実績CSV_期間B!$M$2:$M$5001,$C18))</f>
        <v/>
      </c>
      <c r="I18" s="38" t="str">
        <f aca="false">IF($C18="","",SUMIFS(④実績CSV_期間C!$AA$2:$AA$5001,④実績CSV_期間C!$M$2:$M$5001,$C18))</f>
        <v/>
      </c>
      <c r="J18" s="38" t="str">
        <f aca="false">IF($C18="","",N($F18)*N($G18))</f>
        <v/>
      </c>
      <c r="K18" s="38" t="str">
        <f aca="false">IF($C18="","",N($F18)*N($H18))</f>
        <v/>
      </c>
      <c r="L18" s="38" t="str">
        <f aca="false">IF($C18="","",N($F18)*N($I18))</f>
        <v/>
      </c>
      <c r="M18" s="37" t="str">
        <f aca="false">IF(OR($C18="",N(TOP!$C$12)=0),"",N($J18)/TOP!$C$12)</f>
        <v/>
      </c>
      <c r="N18" s="37" t="str">
        <f aca="false">IF(OR($C18="",N(TOP!$C$13)=0),"",N($K18)/TOP!$C$13)</f>
        <v/>
      </c>
      <c r="O18" s="37" t="str">
        <f aca="false">IF(OR($C18="",N(TOP!$C$14)=0),"",N($L18)/TOP!$C$14)</f>
        <v/>
      </c>
      <c r="P18" s="42" t="str">
        <f aca="false">IF($C18="","",IFERROR(CHOOSE(MATCH(TOP!$C$10,{"【期間A】","【期間B】","【期間C】"},0),N($M18),N($N18),N($O18)),0))</f>
        <v/>
      </c>
    </row>
    <row r="19" customFormat="false" ht="15" hidden="false" customHeight="false" outlineLevel="0" collapsed="false">
      <c r="B19" s="12" t="n">
        <v>14</v>
      </c>
      <c r="C19" s="36" t="str">
        <f aca="false">IF(②実績CSV_期間A!$M15="","",②実績CSV_期間A!$M15&amp;"")</f>
        <v/>
      </c>
      <c r="D19" s="12" t="str">
        <f aca="false">IF($C19="","",②実績CSV_期間A!$N15)</f>
        <v/>
      </c>
      <c r="E19" s="12" t="str">
        <f aca="false">IF($C19="","",RIGHT($D19,1))</f>
        <v/>
      </c>
      <c r="F19" s="41" t="str">
        <f aca="false">IF($C19="","",IFERROR(INDEX(サイズ換算マスタ!$C$6:$C$8,MATCH($E19,サイズ換算マスタ!$B$6:$B$8,0)),1))</f>
        <v/>
      </c>
      <c r="G19" s="38" t="str">
        <f aca="false">IF($C19="","",SUMIFS(②実績CSV_期間A!$AA$2:$AA$5001,②実績CSV_期間A!$M$2:$M$5001,$C19))</f>
        <v/>
      </c>
      <c r="H19" s="38" t="str">
        <f aca="false">IF($C19="","",SUMIFS(③実績CSV_期間B!$AA$2:$AA$5001,③実績CSV_期間B!$M$2:$M$5001,$C19))</f>
        <v/>
      </c>
      <c r="I19" s="38" t="str">
        <f aca="false">IF($C19="","",SUMIFS(④実績CSV_期間C!$AA$2:$AA$5001,④実績CSV_期間C!$M$2:$M$5001,$C19))</f>
        <v/>
      </c>
      <c r="J19" s="38" t="str">
        <f aca="false">IF($C19="","",N($F19)*N($G19))</f>
        <v/>
      </c>
      <c r="K19" s="38" t="str">
        <f aca="false">IF($C19="","",N($F19)*N($H19))</f>
        <v/>
      </c>
      <c r="L19" s="38" t="str">
        <f aca="false">IF($C19="","",N($F19)*N($I19))</f>
        <v/>
      </c>
      <c r="M19" s="37" t="str">
        <f aca="false">IF(OR($C19="",N(TOP!$C$12)=0),"",N($J19)/TOP!$C$12)</f>
        <v/>
      </c>
      <c r="N19" s="37" t="str">
        <f aca="false">IF(OR($C19="",N(TOP!$C$13)=0),"",N($K19)/TOP!$C$13)</f>
        <v/>
      </c>
      <c r="O19" s="37" t="str">
        <f aca="false">IF(OR($C19="",N(TOP!$C$14)=0),"",N($L19)/TOP!$C$14)</f>
        <v/>
      </c>
      <c r="P19" s="42" t="str">
        <f aca="false">IF($C19="","",IFERROR(CHOOSE(MATCH(TOP!$C$10,{"【期間A】","【期間B】","【期間C】"},0),N($M19),N($N19),N($O19)),0))</f>
        <v/>
      </c>
    </row>
    <row r="20" customFormat="false" ht="15" hidden="false" customHeight="false" outlineLevel="0" collapsed="false">
      <c r="B20" s="12" t="n">
        <v>15</v>
      </c>
      <c r="C20" s="36" t="str">
        <f aca="false">IF(②実績CSV_期間A!$M16="","",②実績CSV_期間A!$M16&amp;"")</f>
        <v/>
      </c>
      <c r="D20" s="12" t="str">
        <f aca="false">IF($C20="","",②実績CSV_期間A!$N16)</f>
        <v/>
      </c>
      <c r="E20" s="12" t="str">
        <f aca="false">IF($C20="","",RIGHT($D20,1))</f>
        <v/>
      </c>
      <c r="F20" s="41" t="str">
        <f aca="false">IF($C20="","",IFERROR(INDEX(サイズ換算マスタ!$C$6:$C$8,MATCH($E20,サイズ換算マスタ!$B$6:$B$8,0)),1))</f>
        <v/>
      </c>
      <c r="G20" s="38" t="str">
        <f aca="false">IF($C20="","",SUMIFS(②実績CSV_期間A!$AA$2:$AA$5001,②実績CSV_期間A!$M$2:$M$5001,$C20))</f>
        <v/>
      </c>
      <c r="H20" s="38" t="str">
        <f aca="false">IF($C20="","",SUMIFS(③実績CSV_期間B!$AA$2:$AA$5001,③実績CSV_期間B!$M$2:$M$5001,$C20))</f>
        <v/>
      </c>
      <c r="I20" s="38" t="str">
        <f aca="false">IF($C20="","",SUMIFS(④実績CSV_期間C!$AA$2:$AA$5001,④実績CSV_期間C!$M$2:$M$5001,$C20))</f>
        <v/>
      </c>
      <c r="J20" s="38" t="str">
        <f aca="false">IF($C20="","",N($F20)*N($G20))</f>
        <v/>
      </c>
      <c r="K20" s="38" t="str">
        <f aca="false">IF($C20="","",N($F20)*N($H20))</f>
        <v/>
      </c>
      <c r="L20" s="38" t="str">
        <f aca="false">IF($C20="","",N($F20)*N($I20))</f>
        <v/>
      </c>
      <c r="M20" s="37" t="str">
        <f aca="false">IF(OR($C20="",N(TOP!$C$12)=0),"",N($J20)/TOP!$C$12)</f>
        <v/>
      </c>
      <c r="N20" s="37" t="str">
        <f aca="false">IF(OR($C20="",N(TOP!$C$13)=0),"",N($K20)/TOP!$C$13)</f>
        <v/>
      </c>
      <c r="O20" s="37" t="str">
        <f aca="false">IF(OR($C20="",N(TOP!$C$14)=0),"",N($L20)/TOP!$C$14)</f>
        <v/>
      </c>
      <c r="P20" s="42" t="str">
        <f aca="false">IF($C20="","",IFERROR(CHOOSE(MATCH(TOP!$C$10,{"【期間A】","【期間B】","【期間C】"},0),N($M20),N($N20),N($O20)),0))</f>
        <v/>
      </c>
    </row>
    <row r="21" customFormat="false" ht="15" hidden="false" customHeight="false" outlineLevel="0" collapsed="false">
      <c r="B21" s="12" t="n">
        <v>16</v>
      </c>
      <c r="C21" s="36" t="str">
        <f aca="false">IF(②実績CSV_期間A!$M17="","",②実績CSV_期間A!$M17&amp;"")</f>
        <v/>
      </c>
      <c r="D21" s="12" t="str">
        <f aca="false">IF($C21="","",②実績CSV_期間A!$N17)</f>
        <v/>
      </c>
      <c r="E21" s="12" t="str">
        <f aca="false">IF($C21="","",RIGHT($D21,1))</f>
        <v/>
      </c>
      <c r="F21" s="41" t="str">
        <f aca="false">IF($C21="","",IFERROR(INDEX(サイズ換算マスタ!$C$6:$C$8,MATCH($E21,サイズ換算マスタ!$B$6:$B$8,0)),1))</f>
        <v/>
      </c>
      <c r="G21" s="38" t="str">
        <f aca="false">IF($C21="","",SUMIFS(②実績CSV_期間A!$AA$2:$AA$5001,②実績CSV_期間A!$M$2:$M$5001,$C21))</f>
        <v/>
      </c>
      <c r="H21" s="38" t="str">
        <f aca="false">IF($C21="","",SUMIFS(③実績CSV_期間B!$AA$2:$AA$5001,③実績CSV_期間B!$M$2:$M$5001,$C21))</f>
        <v/>
      </c>
      <c r="I21" s="38" t="str">
        <f aca="false">IF($C21="","",SUMIFS(④実績CSV_期間C!$AA$2:$AA$5001,④実績CSV_期間C!$M$2:$M$5001,$C21))</f>
        <v/>
      </c>
      <c r="J21" s="38" t="str">
        <f aca="false">IF($C21="","",N($F21)*N($G21))</f>
        <v/>
      </c>
      <c r="K21" s="38" t="str">
        <f aca="false">IF($C21="","",N($F21)*N($H21))</f>
        <v/>
      </c>
      <c r="L21" s="38" t="str">
        <f aca="false">IF($C21="","",N($F21)*N($I21))</f>
        <v/>
      </c>
      <c r="M21" s="37" t="str">
        <f aca="false">IF(OR($C21="",N(TOP!$C$12)=0),"",N($J21)/TOP!$C$12)</f>
        <v/>
      </c>
      <c r="N21" s="37" t="str">
        <f aca="false">IF(OR($C21="",N(TOP!$C$13)=0),"",N($K21)/TOP!$C$13)</f>
        <v/>
      </c>
      <c r="O21" s="37" t="str">
        <f aca="false">IF(OR($C21="",N(TOP!$C$14)=0),"",N($L21)/TOP!$C$14)</f>
        <v/>
      </c>
      <c r="P21" s="42" t="str">
        <f aca="false">IF($C21="","",IFERROR(CHOOSE(MATCH(TOP!$C$10,{"【期間A】","【期間B】","【期間C】"},0),N($M21),N($N21),N($O21)),0))</f>
        <v/>
      </c>
    </row>
    <row r="22" customFormat="false" ht="15" hidden="false" customHeight="false" outlineLevel="0" collapsed="false">
      <c r="B22" s="12" t="n">
        <v>17</v>
      </c>
      <c r="C22" s="36" t="str">
        <f aca="false">IF(②実績CSV_期間A!$M18="","",②実績CSV_期間A!$M18&amp;"")</f>
        <v/>
      </c>
      <c r="D22" s="12" t="str">
        <f aca="false">IF($C22="","",②実績CSV_期間A!$N18)</f>
        <v/>
      </c>
      <c r="E22" s="12" t="str">
        <f aca="false">IF($C22="","",RIGHT($D22,1))</f>
        <v/>
      </c>
      <c r="F22" s="41" t="str">
        <f aca="false">IF($C22="","",IFERROR(INDEX(サイズ換算マスタ!$C$6:$C$8,MATCH($E22,サイズ換算マスタ!$B$6:$B$8,0)),1))</f>
        <v/>
      </c>
      <c r="G22" s="38" t="str">
        <f aca="false">IF($C22="","",SUMIFS(②実績CSV_期間A!$AA$2:$AA$5001,②実績CSV_期間A!$M$2:$M$5001,$C22))</f>
        <v/>
      </c>
      <c r="H22" s="38" t="str">
        <f aca="false">IF($C22="","",SUMIFS(③実績CSV_期間B!$AA$2:$AA$5001,③実績CSV_期間B!$M$2:$M$5001,$C22))</f>
        <v/>
      </c>
      <c r="I22" s="38" t="str">
        <f aca="false">IF($C22="","",SUMIFS(④実績CSV_期間C!$AA$2:$AA$5001,④実績CSV_期間C!$M$2:$M$5001,$C22))</f>
        <v/>
      </c>
      <c r="J22" s="38" t="str">
        <f aca="false">IF($C22="","",N($F22)*N($G22))</f>
        <v/>
      </c>
      <c r="K22" s="38" t="str">
        <f aca="false">IF($C22="","",N($F22)*N($H22))</f>
        <v/>
      </c>
      <c r="L22" s="38" t="str">
        <f aca="false">IF($C22="","",N($F22)*N($I22))</f>
        <v/>
      </c>
      <c r="M22" s="37" t="str">
        <f aca="false">IF(OR($C22="",N(TOP!$C$12)=0),"",N($J22)/TOP!$C$12)</f>
        <v/>
      </c>
      <c r="N22" s="37" t="str">
        <f aca="false">IF(OR($C22="",N(TOP!$C$13)=0),"",N($K22)/TOP!$C$13)</f>
        <v/>
      </c>
      <c r="O22" s="37" t="str">
        <f aca="false">IF(OR($C22="",N(TOP!$C$14)=0),"",N($L22)/TOP!$C$14)</f>
        <v/>
      </c>
      <c r="P22" s="42" t="str">
        <f aca="false">IF($C22="","",IFERROR(CHOOSE(MATCH(TOP!$C$10,{"【期間A】","【期間B】","【期間C】"},0),N($M22),N($N22),N($O22)),0))</f>
        <v/>
      </c>
    </row>
    <row r="23" customFormat="false" ht="15" hidden="false" customHeight="false" outlineLevel="0" collapsed="false">
      <c r="B23" s="12" t="n">
        <v>18</v>
      </c>
      <c r="C23" s="36" t="str">
        <f aca="false">IF(②実績CSV_期間A!$M19="","",②実績CSV_期間A!$M19&amp;"")</f>
        <v/>
      </c>
      <c r="D23" s="12" t="str">
        <f aca="false">IF($C23="","",②実績CSV_期間A!$N19)</f>
        <v/>
      </c>
      <c r="E23" s="12" t="str">
        <f aca="false">IF($C23="","",RIGHT($D23,1))</f>
        <v/>
      </c>
      <c r="F23" s="41" t="str">
        <f aca="false">IF($C23="","",IFERROR(INDEX(サイズ換算マスタ!$C$6:$C$8,MATCH($E23,サイズ換算マスタ!$B$6:$B$8,0)),1))</f>
        <v/>
      </c>
      <c r="G23" s="38" t="str">
        <f aca="false">IF($C23="","",SUMIFS(②実績CSV_期間A!$AA$2:$AA$5001,②実績CSV_期間A!$M$2:$M$5001,$C23))</f>
        <v/>
      </c>
      <c r="H23" s="38" t="str">
        <f aca="false">IF($C23="","",SUMIFS(③実績CSV_期間B!$AA$2:$AA$5001,③実績CSV_期間B!$M$2:$M$5001,$C23))</f>
        <v/>
      </c>
      <c r="I23" s="38" t="str">
        <f aca="false">IF($C23="","",SUMIFS(④実績CSV_期間C!$AA$2:$AA$5001,④実績CSV_期間C!$M$2:$M$5001,$C23))</f>
        <v/>
      </c>
      <c r="J23" s="38" t="str">
        <f aca="false">IF($C23="","",N($F23)*N($G23))</f>
        <v/>
      </c>
      <c r="K23" s="38" t="str">
        <f aca="false">IF($C23="","",N($F23)*N($H23))</f>
        <v/>
      </c>
      <c r="L23" s="38" t="str">
        <f aca="false">IF($C23="","",N($F23)*N($I23))</f>
        <v/>
      </c>
      <c r="M23" s="37" t="str">
        <f aca="false">IF(OR($C23="",N(TOP!$C$12)=0),"",N($J23)/TOP!$C$12)</f>
        <v/>
      </c>
      <c r="N23" s="37" t="str">
        <f aca="false">IF(OR($C23="",N(TOP!$C$13)=0),"",N($K23)/TOP!$C$13)</f>
        <v/>
      </c>
      <c r="O23" s="37" t="str">
        <f aca="false">IF(OR($C23="",N(TOP!$C$14)=0),"",N($L23)/TOP!$C$14)</f>
        <v/>
      </c>
      <c r="P23" s="42" t="str">
        <f aca="false">IF($C23="","",IFERROR(CHOOSE(MATCH(TOP!$C$10,{"【期間A】","【期間B】","【期間C】"},0),N($M23),N($N23),N($O23)),0))</f>
        <v/>
      </c>
    </row>
    <row r="24" customFormat="false" ht="15" hidden="false" customHeight="false" outlineLevel="0" collapsed="false">
      <c r="B24" s="12" t="n">
        <v>19</v>
      </c>
      <c r="C24" s="36" t="str">
        <f aca="false">IF(②実績CSV_期間A!$M20="","",②実績CSV_期間A!$M20&amp;"")</f>
        <v/>
      </c>
      <c r="D24" s="12" t="str">
        <f aca="false">IF($C24="","",②実績CSV_期間A!$N20)</f>
        <v/>
      </c>
      <c r="E24" s="12" t="str">
        <f aca="false">IF($C24="","",RIGHT($D24,1))</f>
        <v/>
      </c>
      <c r="F24" s="41" t="str">
        <f aca="false">IF($C24="","",IFERROR(INDEX(サイズ換算マスタ!$C$6:$C$8,MATCH($E24,サイズ換算マスタ!$B$6:$B$8,0)),1))</f>
        <v/>
      </c>
      <c r="G24" s="38" t="str">
        <f aca="false">IF($C24="","",SUMIFS(②実績CSV_期間A!$AA$2:$AA$5001,②実績CSV_期間A!$M$2:$M$5001,$C24))</f>
        <v/>
      </c>
      <c r="H24" s="38" t="str">
        <f aca="false">IF($C24="","",SUMIFS(③実績CSV_期間B!$AA$2:$AA$5001,③実績CSV_期間B!$M$2:$M$5001,$C24))</f>
        <v/>
      </c>
      <c r="I24" s="38" t="str">
        <f aca="false">IF($C24="","",SUMIFS(④実績CSV_期間C!$AA$2:$AA$5001,④実績CSV_期間C!$M$2:$M$5001,$C24))</f>
        <v/>
      </c>
      <c r="J24" s="38" t="str">
        <f aca="false">IF($C24="","",N($F24)*N($G24))</f>
        <v/>
      </c>
      <c r="K24" s="38" t="str">
        <f aca="false">IF($C24="","",N($F24)*N($H24))</f>
        <v/>
      </c>
      <c r="L24" s="38" t="str">
        <f aca="false">IF($C24="","",N($F24)*N($I24))</f>
        <v/>
      </c>
      <c r="M24" s="37" t="str">
        <f aca="false">IF(OR($C24="",N(TOP!$C$12)=0),"",N($J24)/TOP!$C$12)</f>
        <v/>
      </c>
      <c r="N24" s="37" t="str">
        <f aca="false">IF(OR($C24="",N(TOP!$C$13)=0),"",N($K24)/TOP!$C$13)</f>
        <v/>
      </c>
      <c r="O24" s="37" t="str">
        <f aca="false">IF(OR($C24="",N(TOP!$C$14)=0),"",N($L24)/TOP!$C$14)</f>
        <v/>
      </c>
      <c r="P24" s="42" t="str">
        <f aca="false">IF($C24="","",IFERROR(CHOOSE(MATCH(TOP!$C$10,{"【期間A】","【期間B】","【期間C】"},0),N($M24),N($N24),N($O24)),0))</f>
        <v/>
      </c>
    </row>
    <row r="25" customFormat="false" ht="15" hidden="false" customHeight="false" outlineLevel="0" collapsed="false">
      <c r="B25" s="12" t="n">
        <v>20</v>
      </c>
      <c r="C25" s="36" t="str">
        <f aca="false">IF(②実績CSV_期間A!$M21="","",②実績CSV_期間A!$M21&amp;"")</f>
        <v/>
      </c>
      <c r="D25" s="12" t="str">
        <f aca="false">IF($C25="","",②実績CSV_期間A!$N21)</f>
        <v/>
      </c>
      <c r="E25" s="12" t="str">
        <f aca="false">IF($C25="","",RIGHT($D25,1))</f>
        <v/>
      </c>
      <c r="F25" s="41" t="str">
        <f aca="false">IF($C25="","",IFERROR(INDEX(サイズ換算マスタ!$C$6:$C$8,MATCH($E25,サイズ換算マスタ!$B$6:$B$8,0)),1))</f>
        <v/>
      </c>
      <c r="G25" s="38" t="str">
        <f aca="false">IF($C25="","",SUMIFS(②実績CSV_期間A!$AA$2:$AA$5001,②実績CSV_期間A!$M$2:$M$5001,$C25))</f>
        <v/>
      </c>
      <c r="H25" s="38" t="str">
        <f aca="false">IF($C25="","",SUMIFS(③実績CSV_期間B!$AA$2:$AA$5001,③実績CSV_期間B!$M$2:$M$5001,$C25))</f>
        <v/>
      </c>
      <c r="I25" s="38" t="str">
        <f aca="false">IF($C25="","",SUMIFS(④実績CSV_期間C!$AA$2:$AA$5001,④実績CSV_期間C!$M$2:$M$5001,$C25))</f>
        <v/>
      </c>
      <c r="J25" s="38" t="str">
        <f aca="false">IF($C25="","",N($F25)*N($G25))</f>
        <v/>
      </c>
      <c r="K25" s="38" t="str">
        <f aca="false">IF($C25="","",N($F25)*N($H25))</f>
        <v/>
      </c>
      <c r="L25" s="38" t="str">
        <f aca="false">IF($C25="","",N($F25)*N($I25))</f>
        <v/>
      </c>
      <c r="M25" s="37" t="str">
        <f aca="false">IF(OR($C25="",N(TOP!$C$12)=0),"",N($J25)/TOP!$C$12)</f>
        <v/>
      </c>
      <c r="N25" s="37" t="str">
        <f aca="false">IF(OR($C25="",N(TOP!$C$13)=0),"",N($K25)/TOP!$C$13)</f>
        <v/>
      </c>
      <c r="O25" s="37" t="str">
        <f aca="false">IF(OR($C25="",N(TOP!$C$14)=0),"",N($L25)/TOP!$C$14)</f>
        <v/>
      </c>
      <c r="P25" s="42" t="str">
        <f aca="false">IF($C25="","",IFERROR(CHOOSE(MATCH(TOP!$C$10,{"【期間A】","【期間B】","【期間C】"},0),N($M25),N($N25),N($O25)),0))</f>
        <v/>
      </c>
    </row>
    <row r="26" customFormat="false" ht="15" hidden="false" customHeight="false" outlineLevel="0" collapsed="false">
      <c r="B26" s="12" t="n">
        <v>21</v>
      </c>
      <c r="C26" s="36" t="str">
        <f aca="false">IF(②実績CSV_期間A!$M22="","",②実績CSV_期間A!$M22&amp;"")</f>
        <v/>
      </c>
      <c r="D26" s="12" t="str">
        <f aca="false">IF($C26="","",②実績CSV_期間A!$N22)</f>
        <v/>
      </c>
      <c r="E26" s="12" t="str">
        <f aca="false">IF($C26="","",RIGHT($D26,1))</f>
        <v/>
      </c>
      <c r="F26" s="41" t="str">
        <f aca="false">IF($C26="","",IFERROR(INDEX(サイズ換算マスタ!$C$6:$C$8,MATCH($E26,サイズ換算マスタ!$B$6:$B$8,0)),1))</f>
        <v/>
      </c>
      <c r="G26" s="38" t="str">
        <f aca="false">IF($C26="","",SUMIFS(②実績CSV_期間A!$AA$2:$AA$5001,②実績CSV_期間A!$M$2:$M$5001,$C26))</f>
        <v/>
      </c>
      <c r="H26" s="38" t="str">
        <f aca="false">IF($C26="","",SUMIFS(③実績CSV_期間B!$AA$2:$AA$5001,③実績CSV_期間B!$M$2:$M$5001,$C26))</f>
        <v/>
      </c>
      <c r="I26" s="38" t="str">
        <f aca="false">IF($C26="","",SUMIFS(④実績CSV_期間C!$AA$2:$AA$5001,④実績CSV_期間C!$M$2:$M$5001,$C26))</f>
        <v/>
      </c>
      <c r="J26" s="38" t="str">
        <f aca="false">IF($C26="","",N($F26)*N($G26))</f>
        <v/>
      </c>
      <c r="K26" s="38" t="str">
        <f aca="false">IF($C26="","",N($F26)*N($H26))</f>
        <v/>
      </c>
      <c r="L26" s="38" t="str">
        <f aca="false">IF($C26="","",N($F26)*N($I26))</f>
        <v/>
      </c>
      <c r="M26" s="37" t="str">
        <f aca="false">IF(OR($C26="",N(TOP!$C$12)=0),"",N($J26)/TOP!$C$12)</f>
        <v/>
      </c>
      <c r="N26" s="37" t="str">
        <f aca="false">IF(OR($C26="",N(TOP!$C$13)=0),"",N($K26)/TOP!$C$13)</f>
        <v/>
      </c>
      <c r="O26" s="37" t="str">
        <f aca="false">IF(OR($C26="",N(TOP!$C$14)=0),"",N($L26)/TOP!$C$14)</f>
        <v/>
      </c>
      <c r="P26" s="42" t="str">
        <f aca="false">IF($C26="","",IFERROR(CHOOSE(MATCH(TOP!$C$10,{"【期間A】","【期間B】","【期間C】"},0),N($M26),N($N26),N($O26)),0))</f>
        <v/>
      </c>
    </row>
    <row r="27" customFormat="false" ht="15" hidden="false" customHeight="false" outlineLevel="0" collapsed="false">
      <c r="B27" s="12" t="n">
        <v>22</v>
      </c>
      <c r="C27" s="36" t="str">
        <f aca="false">IF(②実績CSV_期間A!$M23="","",②実績CSV_期間A!$M23&amp;"")</f>
        <v/>
      </c>
      <c r="D27" s="12" t="str">
        <f aca="false">IF($C27="","",②実績CSV_期間A!$N23)</f>
        <v/>
      </c>
      <c r="E27" s="12" t="str">
        <f aca="false">IF($C27="","",RIGHT($D27,1))</f>
        <v/>
      </c>
      <c r="F27" s="41" t="str">
        <f aca="false">IF($C27="","",IFERROR(INDEX(サイズ換算マスタ!$C$6:$C$8,MATCH($E27,サイズ換算マスタ!$B$6:$B$8,0)),1))</f>
        <v/>
      </c>
      <c r="G27" s="38" t="str">
        <f aca="false">IF($C27="","",SUMIFS(②実績CSV_期間A!$AA$2:$AA$5001,②実績CSV_期間A!$M$2:$M$5001,$C27))</f>
        <v/>
      </c>
      <c r="H27" s="38" t="str">
        <f aca="false">IF($C27="","",SUMIFS(③実績CSV_期間B!$AA$2:$AA$5001,③実績CSV_期間B!$M$2:$M$5001,$C27))</f>
        <v/>
      </c>
      <c r="I27" s="38" t="str">
        <f aca="false">IF($C27="","",SUMIFS(④実績CSV_期間C!$AA$2:$AA$5001,④実績CSV_期間C!$M$2:$M$5001,$C27))</f>
        <v/>
      </c>
      <c r="J27" s="38" t="str">
        <f aca="false">IF($C27="","",N($F27)*N($G27))</f>
        <v/>
      </c>
      <c r="K27" s="38" t="str">
        <f aca="false">IF($C27="","",N($F27)*N($H27))</f>
        <v/>
      </c>
      <c r="L27" s="38" t="str">
        <f aca="false">IF($C27="","",N($F27)*N($I27))</f>
        <v/>
      </c>
      <c r="M27" s="37" t="str">
        <f aca="false">IF(OR($C27="",N(TOP!$C$12)=0),"",N($J27)/TOP!$C$12)</f>
        <v/>
      </c>
      <c r="N27" s="37" t="str">
        <f aca="false">IF(OR($C27="",N(TOP!$C$13)=0),"",N($K27)/TOP!$C$13)</f>
        <v/>
      </c>
      <c r="O27" s="37" t="str">
        <f aca="false">IF(OR($C27="",N(TOP!$C$14)=0),"",N($L27)/TOP!$C$14)</f>
        <v/>
      </c>
      <c r="P27" s="42" t="str">
        <f aca="false">IF($C27="","",IFERROR(CHOOSE(MATCH(TOP!$C$10,{"【期間A】","【期間B】","【期間C】"},0),N($M27),N($N27),N($O27)),0))</f>
        <v/>
      </c>
    </row>
    <row r="28" customFormat="false" ht="15" hidden="false" customHeight="false" outlineLevel="0" collapsed="false">
      <c r="B28" s="12" t="n">
        <v>23</v>
      </c>
      <c r="C28" s="36" t="str">
        <f aca="false">IF(②実績CSV_期間A!$M24="","",②実績CSV_期間A!$M24&amp;"")</f>
        <v/>
      </c>
      <c r="D28" s="12" t="str">
        <f aca="false">IF($C28="","",②実績CSV_期間A!$N24)</f>
        <v/>
      </c>
      <c r="E28" s="12" t="str">
        <f aca="false">IF($C28="","",RIGHT($D28,1))</f>
        <v/>
      </c>
      <c r="F28" s="41" t="str">
        <f aca="false">IF($C28="","",IFERROR(INDEX(サイズ換算マスタ!$C$6:$C$8,MATCH($E28,サイズ換算マスタ!$B$6:$B$8,0)),1))</f>
        <v/>
      </c>
      <c r="G28" s="38" t="str">
        <f aca="false">IF($C28="","",SUMIFS(②実績CSV_期間A!$AA$2:$AA$5001,②実績CSV_期間A!$M$2:$M$5001,$C28))</f>
        <v/>
      </c>
      <c r="H28" s="38" t="str">
        <f aca="false">IF($C28="","",SUMIFS(③実績CSV_期間B!$AA$2:$AA$5001,③実績CSV_期間B!$M$2:$M$5001,$C28))</f>
        <v/>
      </c>
      <c r="I28" s="38" t="str">
        <f aca="false">IF($C28="","",SUMIFS(④実績CSV_期間C!$AA$2:$AA$5001,④実績CSV_期間C!$M$2:$M$5001,$C28))</f>
        <v/>
      </c>
      <c r="J28" s="38" t="str">
        <f aca="false">IF($C28="","",N($F28)*N($G28))</f>
        <v/>
      </c>
      <c r="K28" s="38" t="str">
        <f aca="false">IF($C28="","",N($F28)*N($H28))</f>
        <v/>
      </c>
      <c r="L28" s="38" t="str">
        <f aca="false">IF($C28="","",N($F28)*N($I28))</f>
        <v/>
      </c>
      <c r="M28" s="37" t="str">
        <f aca="false">IF(OR($C28="",N(TOP!$C$12)=0),"",N($J28)/TOP!$C$12)</f>
        <v/>
      </c>
      <c r="N28" s="37" t="str">
        <f aca="false">IF(OR($C28="",N(TOP!$C$13)=0),"",N($K28)/TOP!$C$13)</f>
        <v/>
      </c>
      <c r="O28" s="37" t="str">
        <f aca="false">IF(OR($C28="",N(TOP!$C$14)=0),"",N($L28)/TOP!$C$14)</f>
        <v/>
      </c>
      <c r="P28" s="42" t="str">
        <f aca="false">IF($C28="","",IFERROR(CHOOSE(MATCH(TOP!$C$10,{"【期間A】","【期間B】","【期間C】"},0),N($M28),N($N28),N($O28)),0))</f>
        <v/>
      </c>
    </row>
    <row r="29" customFormat="false" ht="15" hidden="false" customHeight="false" outlineLevel="0" collapsed="false">
      <c r="B29" s="12" t="n">
        <v>24</v>
      </c>
      <c r="C29" s="36" t="str">
        <f aca="false">IF(②実績CSV_期間A!$M25="","",②実績CSV_期間A!$M25&amp;"")</f>
        <v/>
      </c>
      <c r="D29" s="12" t="str">
        <f aca="false">IF($C29="","",②実績CSV_期間A!$N25)</f>
        <v/>
      </c>
      <c r="E29" s="12" t="str">
        <f aca="false">IF($C29="","",RIGHT($D29,1))</f>
        <v/>
      </c>
      <c r="F29" s="41" t="str">
        <f aca="false">IF($C29="","",IFERROR(INDEX(サイズ換算マスタ!$C$6:$C$8,MATCH($E29,サイズ換算マスタ!$B$6:$B$8,0)),1))</f>
        <v/>
      </c>
      <c r="G29" s="38" t="str">
        <f aca="false">IF($C29="","",SUMIFS(②実績CSV_期間A!$AA$2:$AA$5001,②実績CSV_期間A!$M$2:$M$5001,$C29))</f>
        <v/>
      </c>
      <c r="H29" s="38" t="str">
        <f aca="false">IF($C29="","",SUMIFS(③実績CSV_期間B!$AA$2:$AA$5001,③実績CSV_期間B!$M$2:$M$5001,$C29))</f>
        <v/>
      </c>
      <c r="I29" s="38" t="str">
        <f aca="false">IF($C29="","",SUMIFS(④実績CSV_期間C!$AA$2:$AA$5001,④実績CSV_期間C!$M$2:$M$5001,$C29))</f>
        <v/>
      </c>
      <c r="J29" s="38" t="str">
        <f aca="false">IF($C29="","",N($F29)*N($G29))</f>
        <v/>
      </c>
      <c r="K29" s="38" t="str">
        <f aca="false">IF($C29="","",N($F29)*N($H29))</f>
        <v/>
      </c>
      <c r="L29" s="38" t="str">
        <f aca="false">IF($C29="","",N($F29)*N($I29))</f>
        <v/>
      </c>
      <c r="M29" s="37" t="str">
        <f aca="false">IF(OR($C29="",N(TOP!$C$12)=0),"",N($J29)/TOP!$C$12)</f>
        <v/>
      </c>
      <c r="N29" s="37" t="str">
        <f aca="false">IF(OR($C29="",N(TOP!$C$13)=0),"",N($K29)/TOP!$C$13)</f>
        <v/>
      </c>
      <c r="O29" s="37" t="str">
        <f aca="false">IF(OR($C29="",N(TOP!$C$14)=0),"",N($L29)/TOP!$C$14)</f>
        <v/>
      </c>
      <c r="P29" s="42" t="str">
        <f aca="false">IF($C29="","",IFERROR(CHOOSE(MATCH(TOP!$C$10,{"【期間A】","【期間B】","【期間C】"},0),N($M29),N($N29),N($O29)),0))</f>
        <v/>
      </c>
    </row>
    <row r="30" customFormat="false" ht="15" hidden="false" customHeight="false" outlineLevel="0" collapsed="false">
      <c r="B30" s="12" t="n">
        <v>25</v>
      </c>
      <c r="C30" s="36" t="str">
        <f aca="false">IF(②実績CSV_期間A!$M26="","",②実績CSV_期間A!$M26&amp;"")</f>
        <v/>
      </c>
      <c r="D30" s="12" t="str">
        <f aca="false">IF($C30="","",②実績CSV_期間A!$N26)</f>
        <v/>
      </c>
      <c r="E30" s="12" t="str">
        <f aca="false">IF($C30="","",RIGHT($D30,1))</f>
        <v/>
      </c>
      <c r="F30" s="41" t="str">
        <f aca="false">IF($C30="","",IFERROR(INDEX(サイズ換算マスタ!$C$6:$C$8,MATCH($E30,サイズ換算マスタ!$B$6:$B$8,0)),1))</f>
        <v/>
      </c>
      <c r="G30" s="38" t="str">
        <f aca="false">IF($C30="","",SUMIFS(②実績CSV_期間A!$AA$2:$AA$5001,②実績CSV_期間A!$M$2:$M$5001,$C30))</f>
        <v/>
      </c>
      <c r="H30" s="38" t="str">
        <f aca="false">IF($C30="","",SUMIFS(③実績CSV_期間B!$AA$2:$AA$5001,③実績CSV_期間B!$M$2:$M$5001,$C30))</f>
        <v/>
      </c>
      <c r="I30" s="38" t="str">
        <f aca="false">IF($C30="","",SUMIFS(④実績CSV_期間C!$AA$2:$AA$5001,④実績CSV_期間C!$M$2:$M$5001,$C30))</f>
        <v/>
      </c>
      <c r="J30" s="38" t="str">
        <f aca="false">IF($C30="","",N($F30)*N($G30))</f>
        <v/>
      </c>
      <c r="K30" s="38" t="str">
        <f aca="false">IF($C30="","",N($F30)*N($H30))</f>
        <v/>
      </c>
      <c r="L30" s="38" t="str">
        <f aca="false">IF($C30="","",N($F30)*N($I30))</f>
        <v/>
      </c>
      <c r="M30" s="37" t="str">
        <f aca="false">IF(OR($C30="",N(TOP!$C$12)=0),"",N($J30)/TOP!$C$12)</f>
        <v/>
      </c>
      <c r="N30" s="37" t="str">
        <f aca="false">IF(OR($C30="",N(TOP!$C$13)=0),"",N($K30)/TOP!$C$13)</f>
        <v/>
      </c>
      <c r="O30" s="37" t="str">
        <f aca="false">IF(OR($C30="",N(TOP!$C$14)=0),"",N($L30)/TOP!$C$14)</f>
        <v/>
      </c>
      <c r="P30" s="42" t="str">
        <f aca="false">IF($C30="","",IFERROR(CHOOSE(MATCH(TOP!$C$10,{"【期間A】","【期間B】","【期間C】"},0),N($M30),N($N30),N($O30)),0))</f>
        <v/>
      </c>
    </row>
    <row r="31" customFormat="false" ht="15" hidden="false" customHeight="false" outlineLevel="0" collapsed="false">
      <c r="B31" s="12" t="n">
        <v>26</v>
      </c>
      <c r="C31" s="36" t="str">
        <f aca="false">IF(②実績CSV_期間A!$M27="","",②実績CSV_期間A!$M27&amp;"")</f>
        <v/>
      </c>
      <c r="D31" s="12" t="str">
        <f aca="false">IF($C31="","",②実績CSV_期間A!$N27)</f>
        <v/>
      </c>
      <c r="E31" s="12" t="str">
        <f aca="false">IF($C31="","",RIGHT($D31,1))</f>
        <v/>
      </c>
      <c r="F31" s="41" t="str">
        <f aca="false">IF($C31="","",IFERROR(INDEX(サイズ換算マスタ!$C$6:$C$8,MATCH($E31,サイズ換算マスタ!$B$6:$B$8,0)),1))</f>
        <v/>
      </c>
      <c r="G31" s="38" t="str">
        <f aca="false">IF($C31="","",SUMIFS(②実績CSV_期間A!$AA$2:$AA$5001,②実績CSV_期間A!$M$2:$M$5001,$C31))</f>
        <v/>
      </c>
      <c r="H31" s="38" t="str">
        <f aca="false">IF($C31="","",SUMIFS(③実績CSV_期間B!$AA$2:$AA$5001,③実績CSV_期間B!$M$2:$M$5001,$C31))</f>
        <v/>
      </c>
      <c r="I31" s="38" t="str">
        <f aca="false">IF($C31="","",SUMIFS(④実績CSV_期間C!$AA$2:$AA$5001,④実績CSV_期間C!$M$2:$M$5001,$C31))</f>
        <v/>
      </c>
      <c r="J31" s="38" t="str">
        <f aca="false">IF($C31="","",N($F31)*N($G31))</f>
        <v/>
      </c>
      <c r="K31" s="38" t="str">
        <f aca="false">IF($C31="","",N($F31)*N($H31))</f>
        <v/>
      </c>
      <c r="L31" s="38" t="str">
        <f aca="false">IF($C31="","",N($F31)*N($I31))</f>
        <v/>
      </c>
      <c r="M31" s="37" t="str">
        <f aca="false">IF(OR($C31="",N(TOP!$C$12)=0),"",N($J31)/TOP!$C$12)</f>
        <v/>
      </c>
      <c r="N31" s="37" t="str">
        <f aca="false">IF(OR($C31="",N(TOP!$C$13)=0),"",N($K31)/TOP!$C$13)</f>
        <v/>
      </c>
      <c r="O31" s="37" t="str">
        <f aca="false">IF(OR($C31="",N(TOP!$C$14)=0),"",N($L31)/TOP!$C$14)</f>
        <v/>
      </c>
      <c r="P31" s="42" t="str">
        <f aca="false">IF($C31="","",IFERROR(CHOOSE(MATCH(TOP!$C$10,{"【期間A】","【期間B】","【期間C】"},0),N($M31),N($N31),N($O31)),0))</f>
        <v/>
      </c>
    </row>
    <row r="32" customFormat="false" ht="15" hidden="false" customHeight="false" outlineLevel="0" collapsed="false">
      <c r="B32" s="12" t="n">
        <v>27</v>
      </c>
      <c r="C32" s="36" t="str">
        <f aca="false">IF(②実績CSV_期間A!$M28="","",②実績CSV_期間A!$M28&amp;"")</f>
        <v/>
      </c>
      <c r="D32" s="12" t="str">
        <f aca="false">IF($C32="","",②実績CSV_期間A!$N28)</f>
        <v/>
      </c>
      <c r="E32" s="12" t="str">
        <f aca="false">IF($C32="","",RIGHT($D32,1))</f>
        <v/>
      </c>
      <c r="F32" s="41" t="str">
        <f aca="false">IF($C32="","",IFERROR(INDEX(サイズ換算マスタ!$C$6:$C$8,MATCH($E32,サイズ換算マスタ!$B$6:$B$8,0)),1))</f>
        <v/>
      </c>
      <c r="G32" s="38" t="str">
        <f aca="false">IF($C32="","",SUMIFS(②実績CSV_期間A!$AA$2:$AA$5001,②実績CSV_期間A!$M$2:$M$5001,$C32))</f>
        <v/>
      </c>
      <c r="H32" s="38" t="str">
        <f aca="false">IF($C32="","",SUMIFS(③実績CSV_期間B!$AA$2:$AA$5001,③実績CSV_期間B!$M$2:$M$5001,$C32))</f>
        <v/>
      </c>
      <c r="I32" s="38" t="str">
        <f aca="false">IF($C32="","",SUMIFS(④実績CSV_期間C!$AA$2:$AA$5001,④実績CSV_期間C!$M$2:$M$5001,$C32))</f>
        <v/>
      </c>
      <c r="J32" s="38" t="str">
        <f aca="false">IF($C32="","",N($F32)*N($G32))</f>
        <v/>
      </c>
      <c r="K32" s="38" t="str">
        <f aca="false">IF($C32="","",N($F32)*N($H32))</f>
        <v/>
      </c>
      <c r="L32" s="38" t="str">
        <f aca="false">IF($C32="","",N($F32)*N($I32))</f>
        <v/>
      </c>
      <c r="M32" s="37" t="str">
        <f aca="false">IF(OR($C32="",N(TOP!$C$12)=0),"",N($J32)/TOP!$C$12)</f>
        <v/>
      </c>
      <c r="N32" s="37" t="str">
        <f aca="false">IF(OR($C32="",N(TOP!$C$13)=0),"",N($K32)/TOP!$C$13)</f>
        <v/>
      </c>
      <c r="O32" s="37" t="str">
        <f aca="false">IF(OR($C32="",N(TOP!$C$14)=0),"",N($L32)/TOP!$C$14)</f>
        <v/>
      </c>
      <c r="P32" s="42" t="str">
        <f aca="false">IF($C32="","",IFERROR(CHOOSE(MATCH(TOP!$C$10,{"【期間A】","【期間B】","【期間C】"},0),N($M32),N($N32),N($O32)),0))</f>
        <v/>
      </c>
    </row>
    <row r="33" customFormat="false" ht="15" hidden="false" customHeight="false" outlineLevel="0" collapsed="false">
      <c r="B33" s="12" t="n">
        <v>28</v>
      </c>
      <c r="C33" s="36" t="str">
        <f aca="false">IF(②実績CSV_期間A!$M29="","",②実績CSV_期間A!$M29&amp;"")</f>
        <v/>
      </c>
      <c r="D33" s="12" t="str">
        <f aca="false">IF($C33="","",②実績CSV_期間A!$N29)</f>
        <v/>
      </c>
      <c r="E33" s="12" t="str">
        <f aca="false">IF($C33="","",RIGHT($D33,1))</f>
        <v/>
      </c>
      <c r="F33" s="41" t="str">
        <f aca="false">IF($C33="","",IFERROR(INDEX(サイズ換算マスタ!$C$6:$C$8,MATCH($E33,サイズ換算マスタ!$B$6:$B$8,0)),1))</f>
        <v/>
      </c>
      <c r="G33" s="38" t="str">
        <f aca="false">IF($C33="","",SUMIFS(②実績CSV_期間A!$AA$2:$AA$5001,②実績CSV_期間A!$M$2:$M$5001,$C33))</f>
        <v/>
      </c>
      <c r="H33" s="38" t="str">
        <f aca="false">IF($C33="","",SUMIFS(③実績CSV_期間B!$AA$2:$AA$5001,③実績CSV_期間B!$M$2:$M$5001,$C33))</f>
        <v/>
      </c>
      <c r="I33" s="38" t="str">
        <f aca="false">IF($C33="","",SUMIFS(④実績CSV_期間C!$AA$2:$AA$5001,④実績CSV_期間C!$M$2:$M$5001,$C33))</f>
        <v/>
      </c>
      <c r="J33" s="38" t="str">
        <f aca="false">IF($C33="","",N($F33)*N($G33))</f>
        <v/>
      </c>
      <c r="K33" s="38" t="str">
        <f aca="false">IF($C33="","",N($F33)*N($H33))</f>
        <v/>
      </c>
      <c r="L33" s="38" t="str">
        <f aca="false">IF($C33="","",N($F33)*N($I33))</f>
        <v/>
      </c>
      <c r="M33" s="37" t="str">
        <f aca="false">IF(OR($C33="",N(TOP!$C$12)=0),"",N($J33)/TOP!$C$12)</f>
        <v/>
      </c>
      <c r="N33" s="37" t="str">
        <f aca="false">IF(OR($C33="",N(TOP!$C$13)=0),"",N($K33)/TOP!$C$13)</f>
        <v/>
      </c>
      <c r="O33" s="37" t="str">
        <f aca="false">IF(OR($C33="",N(TOP!$C$14)=0),"",N($L33)/TOP!$C$14)</f>
        <v/>
      </c>
      <c r="P33" s="42" t="str">
        <f aca="false">IF($C33="","",IFERROR(CHOOSE(MATCH(TOP!$C$10,{"【期間A】","【期間B】","【期間C】"},0),N($M33),N($N33),N($O33)),0))</f>
        <v/>
      </c>
    </row>
    <row r="34" customFormat="false" ht="15" hidden="false" customHeight="false" outlineLevel="0" collapsed="false">
      <c r="B34" s="12" t="n">
        <v>29</v>
      </c>
      <c r="C34" s="36" t="str">
        <f aca="false">IF(②実績CSV_期間A!$M30="","",②実績CSV_期間A!$M30&amp;"")</f>
        <v/>
      </c>
      <c r="D34" s="12" t="str">
        <f aca="false">IF($C34="","",②実績CSV_期間A!$N30)</f>
        <v/>
      </c>
      <c r="E34" s="12" t="str">
        <f aca="false">IF($C34="","",RIGHT($D34,1))</f>
        <v/>
      </c>
      <c r="F34" s="41" t="str">
        <f aca="false">IF($C34="","",IFERROR(INDEX(サイズ換算マスタ!$C$6:$C$8,MATCH($E34,サイズ換算マスタ!$B$6:$B$8,0)),1))</f>
        <v/>
      </c>
      <c r="G34" s="38" t="str">
        <f aca="false">IF($C34="","",SUMIFS(②実績CSV_期間A!$AA$2:$AA$5001,②実績CSV_期間A!$M$2:$M$5001,$C34))</f>
        <v/>
      </c>
      <c r="H34" s="38" t="str">
        <f aca="false">IF($C34="","",SUMIFS(③実績CSV_期間B!$AA$2:$AA$5001,③実績CSV_期間B!$M$2:$M$5001,$C34))</f>
        <v/>
      </c>
      <c r="I34" s="38" t="str">
        <f aca="false">IF($C34="","",SUMIFS(④実績CSV_期間C!$AA$2:$AA$5001,④実績CSV_期間C!$M$2:$M$5001,$C34))</f>
        <v/>
      </c>
      <c r="J34" s="38" t="str">
        <f aca="false">IF($C34="","",N($F34)*N($G34))</f>
        <v/>
      </c>
      <c r="K34" s="38" t="str">
        <f aca="false">IF($C34="","",N($F34)*N($H34))</f>
        <v/>
      </c>
      <c r="L34" s="38" t="str">
        <f aca="false">IF($C34="","",N($F34)*N($I34))</f>
        <v/>
      </c>
      <c r="M34" s="37" t="str">
        <f aca="false">IF(OR($C34="",N(TOP!$C$12)=0),"",N($J34)/TOP!$C$12)</f>
        <v/>
      </c>
      <c r="N34" s="37" t="str">
        <f aca="false">IF(OR($C34="",N(TOP!$C$13)=0),"",N($K34)/TOP!$C$13)</f>
        <v/>
      </c>
      <c r="O34" s="37" t="str">
        <f aca="false">IF(OR($C34="",N(TOP!$C$14)=0),"",N($L34)/TOP!$C$14)</f>
        <v/>
      </c>
      <c r="P34" s="42" t="str">
        <f aca="false">IF($C34="","",IFERROR(CHOOSE(MATCH(TOP!$C$10,{"【期間A】","【期間B】","【期間C】"},0),N($M34),N($N34),N($O34)),0))</f>
        <v/>
      </c>
    </row>
    <row r="35" customFormat="false" ht="15" hidden="false" customHeight="false" outlineLevel="0" collapsed="false">
      <c r="B35" s="12" t="n">
        <v>30</v>
      </c>
      <c r="C35" s="36" t="str">
        <f aca="false">IF(②実績CSV_期間A!$M31="","",②実績CSV_期間A!$M31&amp;"")</f>
        <v/>
      </c>
      <c r="D35" s="12" t="str">
        <f aca="false">IF($C35="","",②実績CSV_期間A!$N31)</f>
        <v/>
      </c>
      <c r="E35" s="12" t="str">
        <f aca="false">IF($C35="","",RIGHT($D35,1))</f>
        <v/>
      </c>
      <c r="F35" s="41" t="str">
        <f aca="false">IF($C35="","",IFERROR(INDEX(サイズ換算マスタ!$C$6:$C$8,MATCH($E35,サイズ換算マスタ!$B$6:$B$8,0)),1))</f>
        <v/>
      </c>
      <c r="G35" s="38" t="str">
        <f aca="false">IF($C35="","",SUMIFS(②実績CSV_期間A!$AA$2:$AA$5001,②実績CSV_期間A!$M$2:$M$5001,$C35))</f>
        <v/>
      </c>
      <c r="H35" s="38" t="str">
        <f aca="false">IF($C35="","",SUMIFS(③実績CSV_期間B!$AA$2:$AA$5001,③実績CSV_期間B!$M$2:$M$5001,$C35))</f>
        <v/>
      </c>
      <c r="I35" s="38" t="str">
        <f aca="false">IF($C35="","",SUMIFS(④実績CSV_期間C!$AA$2:$AA$5001,④実績CSV_期間C!$M$2:$M$5001,$C35))</f>
        <v/>
      </c>
      <c r="J35" s="38" t="str">
        <f aca="false">IF($C35="","",N($F35)*N($G35))</f>
        <v/>
      </c>
      <c r="K35" s="38" t="str">
        <f aca="false">IF($C35="","",N($F35)*N($H35))</f>
        <v/>
      </c>
      <c r="L35" s="38" t="str">
        <f aca="false">IF($C35="","",N($F35)*N($I35))</f>
        <v/>
      </c>
      <c r="M35" s="37" t="str">
        <f aca="false">IF(OR($C35="",N(TOP!$C$12)=0),"",N($J35)/TOP!$C$12)</f>
        <v/>
      </c>
      <c r="N35" s="37" t="str">
        <f aca="false">IF(OR($C35="",N(TOP!$C$13)=0),"",N($K35)/TOP!$C$13)</f>
        <v/>
      </c>
      <c r="O35" s="37" t="str">
        <f aca="false">IF(OR($C35="",N(TOP!$C$14)=0),"",N($L35)/TOP!$C$14)</f>
        <v/>
      </c>
      <c r="P35" s="42" t="str">
        <f aca="false">IF($C35="","",IFERROR(CHOOSE(MATCH(TOP!$C$10,{"【期間A】","【期間B】","【期間C】"},0),N($M35),N($N35),N($O35)),0))</f>
        <v/>
      </c>
    </row>
    <row r="36" customFormat="false" ht="15" hidden="false" customHeight="false" outlineLevel="0" collapsed="false">
      <c r="B36" s="12" t="n">
        <v>31</v>
      </c>
      <c r="C36" s="36" t="str">
        <f aca="false">IF(②実績CSV_期間A!$M32="","",②実績CSV_期間A!$M32&amp;"")</f>
        <v/>
      </c>
      <c r="D36" s="12" t="str">
        <f aca="false">IF($C36="","",②実績CSV_期間A!$N32)</f>
        <v/>
      </c>
      <c r="E36" s="12" t="str">
        <f aca="false">IF($C36="","",RIGHT($D36,1))</f>
        <v/>
      </c>
      <c r="F36" s="41" t="str">
        <f aca="false">IF($C36="","",IFERROR(INDEX(サイズ換算マスタ!$C$6:$C$8,MATCH($E36,サイズ換算マスタ!$B$6:$B$8,0)),1))</f>
        <v/>
      </c>
      <c r="G36" s="38" t="str">
        <f aca="false">IF($C36="","",SUMIFS(②実績CSV_期間A!$AA$2:$AA$5001,②実績CSV_期間A!$M$2:$M$5001,$C36))</f>
        <v/>
      </c>
      <c r="H36" s="38" t="str">
        <f aca="false">IF($C36="","",SUMIFS(③実績CSV_期間B!$AA$2:$AA$5001,③実績CSV_期間B!$M$2:$M$5001,$C36))</f>
        <v/>
      </c>
      <c r="I36" s="38" t="str">
        <f aca="false">IF($C36="","",SUMIFS(④実績CSV_期間C!$AA$2:$AA$5001,④実績CSV_期間C!$M$2:$M$5001,$C36))</f>
        <v/>
      </c>
      <c r="J36" s="38" t="str">
        <f aca="false">IF($C36="","",N($F36)*N($G36))</f>
        <v/>
      </c>
      <c r="K36" s="38" t="str">
        <f aca="false">IF($C36="","",N($F36)*N($H36))</f>
        <v/>
      </c>
      <c r="L36" s="38" t="str">
        <f aca="false">IF($C36="","",N($F36)*N($I36))</f>
        <v/>
      </c>
      <c r="M36" s="37" t="str">
        <f aca="false">IF(OR($C36="",N(TOP!$C$12)=0),"",N($J36)/TOP!$C$12)</f>
        <v/>
      </c>
      <c r="N36" s="37" t="str">
        <f aca="false">IF(OR($C36="",N(TOP!$C$13)=0),"",N($K36)/TOP!$C$13)</f>
        <v/>
      </c>
      <c r="O36" s="37" t="str">
        <f aca="false">IF(OR($C36="",N(TOP!$C$14)=0),"",N($L36)/TOP!$C$14)</f>
        <v/>
      </c>
      <c r="P36" s="42" t="str">
        <f aca="false">IF($C36="","",IFERROR(CHOOSE(MATCH(TOP!$C$10,{"【期間A】","【期間B】","【期間C】"},0),N($M36),N($N36),N($O36)),0))</f>
        <v/>
      </c>
    </row>
    <row r="37" customFormat="false" ht="15" hidden="false" customHeight="false" outlineLevel="0" collapsed="false">
      <c r="B37" s="12" t="n">
        <v>32</v>
      </c>
      <c r="C37" s="36" t="str">
        <f aca="false">IF(②実績CSV_期間A!$M33="","",②実績CSV_期間A!$M33&amp;"")</f>
        <v/>
      </c>
      <c r="D37" s="12" t="str">
        <f aca="false">IF($C37="","",②実績CSV_期間A!$N33)</f>
        <v/>
      </c>
      <c r="E37" s="12" t="str">
        <f aca="false">IF($C37="","",RIGHT($D37,1))</f>
        <v/>
      </c>
      <c r="F37" s="41" t="str">
        <f aca="false">IF($C37="","",IFERROR(INDEX(サイズ換算マスタ!$C$6:$C$8,MATCH($E37,サイズ換算マスタ!$B$6:$B$8,0)),1))</f>
        <v/>
      </c>
      <c r="G37" s="38" t="str">
        <f aca="false">IF($C37="","",SUMIFS(②実績CSV_期間A!$AA$2:$AA$5001,②実績CSV_期間A!$M$2:$M$5001,$C37))</f>
        <v/>
      </c>
      <c r="H37" s="38" t="str">
        <f aca="false">IF($C37="","",SUMIFS(③実績CSV_期間B!$AA$2:$AA$5001,③実績CSV_期間B!$M$2:$M$5001,$C37))</f>
        <v/>
      </c>
      <c r="I37" s="38" t="str">
        <f aca="false">IF($C37="","",SUMIFS(④実績CSV_期間C!$AA$2:$AA$5001,④実績CSV_期間C!$M$2:$M$5001,$C37))</f>
        <v/>
      </c>
      <c r="J37" s="38" t="str">
        <f aca="false">IF($C37="","",N($F37)*N($G37))</f>
        <v/>
      </c>
      <c r="K37" s="38" t="str">
        <f aca="false">IF($C37="","",N($F37)*N($H37))</f>
        <v/>
      </c>
      <c r="L37" s="38" t="str">
        <f aca="false">IF($C37="","",N($F37)*N($I37))</f>
        <v/>
      </c>
      <c r="M37" s="37" t="str">
        <f aca="false">IF(OR($C37="",N(TOP!$C$12)=0),"",N($J37)/TOP!$C$12)</f>
        <v/>
      </c>
      <c r="N37" s="37" t="str">
        <f aca="false">IF(OR($C37="",N(TOP!$C$13)=0),"",N($K37)/TOP!$C$13)</f>
        <v/>
      </c>
      <c r="O37" s="37" t="str">
        <f aca="false">IF(OR($C37="",N(TOP!$C$14)=0),"",N($L37)/TOP!$C$14)</f>
        <v/>
      </c>
      <c r="P37" s="42" t="str">
        <f aca="false">IF($C37="","",IFERROR(CHOOSE(MATCH(TOP!$C$10,{"【期間A】","【期間B】","【期間C】"},0),N($M37),N($N37),N($O37)),0))</f>
        <v/>
      </c>
    </row>
    <row r="38" customFormat="false" ht="15" hidden="false" customHeight="false" outlineLevel="0" collapsed="false">
      <c r="B38" s="12" t="n">
        <v>33</v>
      </c>
      <c r="C38" s="36" t="str">
        <f aca="false">IF(②実績CSV_期間A!$M34="","",②実績CSV_期間A!$M34&amp;"")</f>
        <v/>
      </c>
      <c r="D38" s="12" t="str">
        <f aca="false">IF($C38="","",②実績CSV_期間A!$N34)</f>
        <v/>
      </c>
      <c r="E38" s="12" t="str">
        <f aca="false">IF($C38="","",RIGHT($D38,1))</f>
        <v/>
      </c>
      <c r="F38" s="41" t="str">
        <f aca="false">IF($C38="","",IFERROR(INDEX(サイズ換算マスタ!$C$6:$C$8,MATCH($E38,サイズ換算マスタ!$B$6:$B$8,0)),1))</f>
        <v/>
      </c>
      <c r="G38" s="38" t="str">
        <f aca="false">IF($C38="","",SUMIFS(②実績CSV_期間A!$AA$2:$AA$5001,②実績CSV_期間A!$M$2:$M$5001,$C38))</f>
        <v/>
      </c>
      <c r="H38" s="38" t="str">
        <f aca="false">IF($C38="","",SUMIFS(③実績CSV_期間B!$AA$2:$AA$5001,③実績CSV_期間B!$M$2:$M$5001,$C38))</f>
        <v/>
      </c>
      <c r="I38" s="38" t="str">
        <f aca="false">IF($C38="","",SUMIFS(④実績CSV_期間C!$AA$2:$AA$5001,④実績CSV_期間C!$M$2:$M$5001,$C38))</f>
        <v/>
      </c>
      <c r="J38" s="38" t="str">
        <f aca="false">IF($C38="","",N($F38)*N($G38))</f>
        <v/>
      </c>
      <c r="K38" s="38" t="str">
        <f aca="false">IF($C38="","",N($F38)*N($H38))</f>
        <v/>
      </c>
      <c r="L38" s="38" t="str">
        <f aca="false">IF($C38="","",N($F38)*N($I38))</f>
        <v/>
      </c>
      <c r="M38" s="37" t="str">
        <f aca="false">IF(OR($C38="",N(TOP!$C$12)=0),"",N($J38)/TOP!$C$12)</f>
        <v/>
      </c>
      <c r="N38" s="37" t="str">
        <f aca="false">IF(OR($C38="",N(TOP!$C$13)=0),"",N($K38)/TOP!$C$13)</f>
        <v/>
      </c>
      <c r="O38" s="37" t="str">
        <f aca="false">IF(OR($C38="",N(TOP!$C$14)=0),"",N($L38)/TOP!$C$14)</f>
        <v/>
      </c>
      <c r="P38" s="42" t="str">
        <f aca="false">IF($C38="","",IFERROR(CHOOSE(MATCH(TOP!$C$10,{"【期間A】","【期間B】","【期間C】"},0),N($M38),N($N38),N($O38)),0))</f>
        <v/>
      </c>
    </row>
    <row r="39" customFormat="false" ht="15" hidden="false" customHeight="false" outlineLevel="0" collapsed="false">
      <c r="B39" s="12" t="n">
        <v>34</v>
      </c>
      <c r="C39" s="36" t="str">
        <f aca="false">IF(②実績CSV_期間A!$M35="","",②実績CSV_期間A!$M35&amp;"")</f>
        <v/>
      </c>
      <c r="D39" s="12" t="str">
        <f aca="false">IF($C39="","",②実績CSV_期間A!$N35)</f>
        <v/>
      </c>
      <c r="E39" s="12" t="str">
        <f aca="false">IF($C39="","",RIGHT($D39,1))</f>
        <v/>
      </c>
      <c r="F39" s="41" t="str">
        <f aca="false">IF($C39="","",IFERROR(INDEX(サイズ換算マスタ!$C$6:$C$8,MATCH($E39,サイズ換算マスタ!$B$6:$B$8,0)),1))</f>
        <v/>
      </c>
      <c r="G39" s="38" t="str">
        <f aca="false">IF($C39="","",SUMIFS(②実績CSV_期間A!$AA$2:$AA$5001,②実績CSV_期間A!$M$2:$M$5001,$C39))</f>
        <v/>
      </c>
      <c r="H39" s="38" t="str">
        <f aca="false">IF($C39="","",SUMIFS(③実績CSV_期間B!$AA$2:$AA$5001,③実績CSV_期間B!$M$2:$M$5001,$C39))</f>
        <v/>
      </c>
      <c r="I39" s="38" t="str">
        <f aca="false">IF($C39="","",SUMIFS(④実績CSV_期間C!$AA$2:$AA$5001,④実績CSV_期間C!$M$2:$M$5001,$C39))</f>
        <v/>
      </c>
      <c r="J39" s="38" t="str">
        <f aca="false">IF($C39="","",N($F39)*N($G39))</f>
        <v/>
      </c>
      <c r="K39" s="38" t="str">
        <f aca="false">IF($C39="","",N($F39)*N($H39))</f>
        <v/>
      </c>
      <c r="L39" s="38" t="str">
        <f aca="false">IF($C39="","",N($F39)*N($I39))</f>
        <v/>
      </c>
      <c r="M39" s="37" t="str">
        <f aca="false">IF(OR($C39="",N(TOP!$C$12)=0),"",N($J39)/TOP!$C$12)</f>
        <v/>
      </c>
      <c r="N39" s="37" t="str">
        <f aca="false">IF(OR($C39="",N(TOP!$C$13)=0),"",N($K39)/TOP!$C$13)</f>
        <v/>
      </c>
      <c r="O39" s="37" t="str">
        <f aca="false">IF(OR($C39="",N(TOP!$C$14)=0),"",N($L39)/TOP!$C$14)</f>
        <v/>
      </c>
      <c r="P39" s="42" t="str">
        <f aca="false">IF($C39="","",IFERROR(CHOOSE(MATCH(TOP!$C$10,{"【期間A】","【期間B】","【期間C】"},0),N($M39),N($N39),N($O39)),0))</f>
        <v/>
      </c>
    </row>
    <row r="40" customFormat="false" ht="15" hidden="false" customHeight="false" outlineLevel="0" collapsed="false">
      <c r="B40" s="12" t="n">
        <v>35</v>
      </c>
      <c r="C40" s="36" t="str">
        <f aca="false">IF(②実績CSV_期間A!$M36="","",②実績CSV_期間A!$M36&amp;"")</f>
        <v/>
      </c>
      <c r="D40" s="12" t="str">
        <f aca="false">IF($C40="","",②実績CSV_期間A!$N36)</f>
        <v/>
      </c>
      <c r="E40" s="12" t="str">
        <f aca="false">IF($C40="","",RIGHT($D40,1))</f>
        <v/>
      </c>
      <c r="F40" s="41" t="str">
        <f aca="false">IF($C40="","",IFERROR(INDEX(サイズ換算マスタ!$C$6:$C$8,MATCH($E40,サイズ換算マスタ!$B$6:$B$8,0)),1))</f>
        <v/>
      </c>
      <c r="G40" s="38" t="str">
        <f aca="false">IF($C40="","",SUMIFS(②実績CSV_期間A!$AA$2:$AA$5001,②実績CSV_期間A!$M$2:$M$5001,$C40))</f>
        <v/>
      </c>
      <c r="H40" s="38" t="str">
        <f aca="false">IF($C40="","",SUMIFS(③実績CSV_期間B!$AA$2:$AA$5001,③実績CSV_期間B!$M$2:$M$5001,$C40))</f>
        <v/>
      </c>
      <c r="I40" s="38" t="str">
        <f aca="false">IF($C40="","",SUMIFS(④実績CSV_期間C!$AA$2:$AA$5001,④実績CSV_期間C!$M$2:$M$5001,$C40))</f>
        <v/>
      </c>
      <c r="J40" s="38" t="str">
        <f aca="false">IF($C40="","",N($F40)*N($G40))</f>
        <v/>
      </c>
      <c r="K40" s="38" t="str">
        <f aca="false">IF($C40="","",N($F40)*N($H40))</f>
        <v/>
      </c>
      <c r="L40" s="38" t="str">
        <f aca="false">IF($C40="","",N($F40)*N($I40))</f>
        <v/>
      </c>
      <c r="M40" s="37" t="str">
        <f aca="false">IF(OR($C40="",N(TOP!$C$12)=0),"",N($J40)/TOP!$C$12)</f>
        <v/>
      </c>
      <c r="N40" s="37" t="str">
        <f aca="false">IF(OR($C40="",N(TOP!$C$13)=0),"",N($K40)/TOP!$C$13)</f>
        <v/>
      </c>
      <c r="O40" s="37" t="str">
        <f aca="false">IF(OR($C40="",N(TOP!$C$14)=0),"",N($L40)/TOP!$C$14)</f>
        <v/>
      </c>
      <c r="P40" s="42" t="str">
        <f aca="false">IF($C40="","",IFERROR(CHOOSE(MATCH(TOP!$C$10,{"【期間A】","【期間B】","【期間C】"},0),N($M40),N($N40),N($O40)),0))</f>
        <v/>
      </c>
    </row>
    <row r="41" customFormat="false" ht="15" hidden="false" customHeight="false" outlineLevel="0" collapsed="false">
      <c r="B41" s="12" t="n">
        <v>36</v>
      </c>
      <c r="C41" s="36" t="str">
        <f aca="false">IF(②実績CSV_期間A!$M37="","",②実績CSV_期間A!$M37&amp;"")</f>
        <v/>
      </c>
      <c r="D41" s="12" t="str">
        <f aca="false">IF($C41="","",②実績CSV_期間A!$N37)</f>
        <v/>
      </c>
      <c r="E41" s="12" t="str">
        <f aca="false">IF($C41="","",RIGHT($D41,1))</f>
        <v/>
      </c>
      <c r="F41" s="41" t="str">
        <f aca="false">IF($C41="","",IFERROR(INDEX(サイズ換算マスタ!$C$6:$C$8,MATCH($E41,サイズ換算マスタ!$B$6:$B$8,0)),1))</f>
        <v/>
      </c>
      <c r="G41" s="38" t="str">
        <f aca="false">IF($C41="","",SUMIFS(②実績CSV_期間A!$AA$2:$AA$5001,②実績CSV_期間A!$M$2:$M$5001,$C41))</f>
        <v/>
      </c>
      <c r="H41" s="38" t="str">
        <f aca="false">IF($C41="","",SUMIFS(③実績CSV_期間B!$AA$2:$AA$5001,③実績CSV_期間B!$M$2:$M$5001,$C41))</f>
        <v/>
      </c>
      <c r="I41" s="38" t="str">
        <f aca="false">IF($C41="","",SUMIFS(④実績CSV_期間C!$AA$2:$AA$5001,④実績CSV_期間C!$M$2:$M$5001,$C41))</f>
        <v/>
      </c>
      <c r="J41" s="38" t="str">
        <f aca="false">IF($C41="","",N($F41)*N($G41))</f>
        <v/>
      </c>
      <c r="K41" s="38" t="str">
        <f aca="false">IF($C41="","",N($F41)*N($H41))</f>
        <v/>
      </c>
      <c r="L41" s="38" t="str">
        <f aca="false">IF($C41="","",N($F41)*N($I41))</f>
        <v/>
      </c>
      <c r="M41" s="37" t="str">
        <f aca="false">IF(OR($C41="",N(TOP!$C$12)=0),"",N($J41)/TOP!$C$12)</f>
        <v/>
      </c>
      <c r="N41" s="37" t="str">
        <f aca="false">IF(OR($C41="",N(TOP!$C$13)=0),"",N($K41)/TOP!$C$13)</f>
        <v/>
      </c>
      <c r="O41" s="37" t="str">
        <f aca="false">IF(OR($C41="",N(TOP!$C$14)=0),"",N($L41)/TOP!$C$14)</f>
        <v/>
      </c>
      <c r="P41" s="42" t="str">
        <f aca="false">IF($C41="","",IFERROR(CHOOSE(MATCH(TOP!$C$10,{"【期間A】","【期間B】","【期間C】"},0),N($M41),N($N41),N($O41)),0))</f>
        <v/>
      </c>
    </row>
    <row r="42" customFormat="false" ht="15" hidden="false" customHeight="false" outlineLevel="0" collapsed="false">
      <c r="B42" s="12" t="n">
        <v>37</v>
      </c>
      <c r="C42" s="36" t="str">
        <f aca="false">IF(②実績CSV_期間A!$M38="","",②実績CSV_期間A!$M38&amp;"")</f>
        <v/>
      </c>
      <c r="D42" s="12" t="str">
        <f aca="false">IF($C42="","",②実績CSV_期間A!$N38)</f>
        <v/>
      </c>
      <c r="E42" s="12" t="str">
        <f aca="false">IF($C42="","",RIGHT($D42,1))</f>
        <v/>
      </c>
      <c r="F42" s="41" t="str">
        <f aca="false">IF($C42="","",IFERROR(INDEX(サイズ換算マスタ!$C$6:$C$8,MATCH($E42,サイズ換算マスタ!$B$6:$B$8,0)),1))</f>
        <v/>
      </c>
      <c r="G42" s="38" t="str">
        <f aca="false">IF($C42="","",SUMIFS(②実績CSV_期間A!$AA$2:$AA$5001,②実績CSV_期間A!$M$2:$M$5001,$C42))</f>
        <v/>
      </c>
      <c r="H42" s="38" t="str">
        <f aca="false">IF($C42="","",SUMIFS(③実績CSV_期間B!$AA$2:$AA$5001,③実績CSV_期間B!$M$2:$M$5001,$C42))</f>
        <v/>
      </c>
      <c r="I42" s="38" t="str">
        <f aca="false">IF($C42="","",SUMIFS(④実績CSV_期間C!$AA$2:$AA$5001,④実績CSV_期間C!$M$2:$M$5001,$C42))</f>
        <v/>
      </c>
      <c r="J42" s="38" t="str">
        <f aca="false">IF($C42="","",N($F42)*N($G42))</f>
        <v/>
      </c>
      <c r="K42" s="38" t="str">
        <f aca="false">IF($C42="","",N($F42)*N($H42))</f>
        <v/>
      </c>
      <c r="L42" s="38" t="str">
        <f aca="false">IF($C42="","",N($F42)*N($I42))</f>
        <v/>
      </c>
      <c r="M42" s="37" t="str">
        <f aca="false">IF(OR($C42="",N(TOP!$C$12)=0),"",N($J42)/TOP!$C$12)</f>
        <v/>
      </c>
      <c r="N42" s="37" t="str">
        <f aca="false">IF(OR($C42="",N(TOP!$C$13)=0),"",N($K42)/TOP!$C$13)</f>
        <v/>
      </c>
      <c r="O42" s="37" t="str">
        <f aca="false">IF(OR($C42="",N(TOP!$C$14)=0),"",N($L42)/TOP!$C$14)</f>
        <v/>
      </c>
      <c r="P42" s="42" t="str">
        <f aca="false">IF($C42="","",IFERROR(CHOOSE(MATCH(TOP!$C$10,{"【期間A】","【期間B】","【期間C】"},0),N($M42),N($N42),N($O42)),0))</f>
        <v/>
      </c>
    </row>
    <row r="43" customFormat="false" ht="15" hidden="false" customHeight="false" outlineLevel="0" collapsed="false">
      <c r="B43" s="12" t="n">
        <v>38</v>
      </c>
      <c r="C43" s="36" t="str">
        <f aca="false">IF(②実績CSV_期間A!$M39="","",②実績CSV_期間A!$M39&amp;"")</f>
        <v/>
      </c>
      <c r="D43" s="12" t="str">
        <f aca="false">IF($C43="","",②実績CSV_期間A!$N39)</f>
        <v/>
      </c>
      <c r="E43" s="12" t="str">
        <f aca="false">IF($C43="","",RIGHT($D43,1))</f>
        <v/>
      </c>
      <c r="F43" s="41" t="str">
        <f aca="false">IF($C43="","",IFERROR(INDEX(サイズ換算マスタ!$C$6:$C$8,MATCH($E43,サイズ換算マスタ!$B$6:$B$8,0)),1))</f>
        <v/>
      </c>
      <c r="G43" s="38" t="str">
        <f aca="false">IF($C43="","",SUMIFS(②実績CSV_期間A!$AA$2:$AA$5001,②実績CSV_期間A!$M$2:$M$5001,$C43))</f>
        <v/>
      </c>
      <c r="H43" s="38" t="str">
        <f aca="false">IF($C43="","",SUMIFS(③実績CSV_期間B!$AA$2:$AA$5001,③実績CSV_期間B!$M$2:$M$5001,$C43))</f>
        <v/>
      </c>
      <c r="I43" s="38" t="str">
        <f aca="false">IF($C43="","",SUMIFS(④実績CSV_期間C!$AA$2:$AA$5001,④実績CSV_期間C!$M$2:$M$5001,$C43))</f>
        <v/>
      </c>
      <c r="J43" s="38" t="str">
        <f aca="false">IF($C43="","",N($F43)*N($G43))</f>
        <v/>
      </c>
      <c r="K43" s="38" t="str">
        <f aca="false">IF($C43="","",N($F43)*N($H43))</f>
        <v/>
      </c>
      <c r="L43" s="38" t="str">
        <f aca="false">IF($C43="","",N($F43)*N($I43))</f>
        <v/>
      </c>
      <c r="M43" s="37" t="str">
        <f aca="false">IF(OR($C43="",N(TOP!$C$12)=0),"",N($J43)/TOP!$C$12)</f>
        <v/>
      </c>
      <c r="N43" s="37" t="str">
        <f aca="false">IF(OR($C43="",N(TOP!$C$13)=0),"",N($K43)/TOP!$C$13)</f>
        <v/>
      </c>
      <c r="O43" s="37" t="str">
        <f aca="false">IF(OR($C43="",N(TOP!$C$14)=0),"",N($L43)/TOP!$C$14)</f>
        <v/>
      </c>
      <c r="P43" s="42" t="str">
        <f aca="false">IF($C43="","",IFERROR(CHOOSE(MATCH(TOP!$C$10,{"【期間A】","【期間B】","【期間C】"},0),N($M43),N($N43),N($O43)),0))</f>
        <v/>
      </c>
    </row>
    <row r="44" customFormat="false" ht="15" hidden="false" customHeight="false" outlineLevel="0" collapsed="false">
      <c r="B44" s="12" t="n">
        <v>39</v>
      </c>
      <c r="C44" s="36" t="str">
        <f aca="false">IF(②実績CSV_期間A!$M40="","",②実績CSV_期間A!$M40&amp;"")</f>
        <v/>
      </c>
      <c r="D44" s="12" t="str">
        <f aca="false">IF($C44="","",②実績CSV_期間A!$N40)</f>
        <v/>
      </c>
      <c r="E44" s="12" t="str">
        <f aca="false">IF($C44="","",RIGHT($D44,1))</f>
        <v/>
      </c>
      <c r="F44" s="41" t="str">
        <f aca="false">IF($C44="","",IFERROR(INDEX(サイズ換算マスタ!$C$6:$C$8,MATCH($E44,サイズ換算マスタ!$B$6:$B$8,0)),1))</f>
        <v/>
      </c>
      <c r="G44" s="38" t="str">
        <f aca="false">IF($C44="","",SUMIFS(②実績CSV_期間A!$AA$2:$AA$5001,②実績CSV_期間A!$M$2:$M$5001,$C44))</f>
        <v/>
      </c>
      <c r="H44" s="38" t="str">
        <f aca="false">IF($C44="","",SUMIFS(③実績CSV_期間B!$AA$2:$AA$5001,③実績CSV_期間B!$M$2:$M$5001,$C44))</f>
        <v/>
      </c>
      <c r="I44" s="38" t="str">
        <f aca="false">IF($C44="","",SUMIFS(④実績CSV_期間C!$AA$2:$AA$5001,④実績CSV_期間C!$M$2:$M$5001,$C44))</f>
        <v/>
      </c>
      <c r="J44" s="38" t="str">
        <f aca="false">IF($C44="","",N($F44)*N($G44))</f>
        <v/>
      </c>
      <c r="K44" s="38" t="str">
        <f aca="false">IF($C44="","",N($F44)*N($H44))</f>
        <v/>
      </c>
      <c r="L44" s="38" t="str">
        <f aca="false">IF($C44="","",N($F44)*N($I44))</f>
        <v/>
      </c>
      <c r="M44" s="37" t="str">
        <f aca="false">IF(OR($C44="",N(TOP!$C$12)=0),"",N($J44)/TOP!$C$12)</f>
        <v/>
      </c>
      <c r="N44" s="37" t="str">
        <f aca="false">IF(OR($C44="",N(TOP!$C$13)=0),"",N($K44)/TOP!$C$13)</f>
        <v/>
      </c>
      <c r="O44" s="37" t="str">
        <f aca="false">IF(OR($C44="",N(TOP!$C$14)=0),"",N($L44)/TOP!$C$14)</f>
        <v/>
      </c>
      <c r="P44" s="42" t="str">
        <f aca="false">IF($C44="","",IFERROR(CHOOSE(MATCH(TOP!$C$10,{"【期間A】","【期間B】","【期間C】"},0),N($M44),N($N44),N($O44)),0))</f>
        <v/>
      </c>
    </row>
    <row r="45" customFormat="false" ht="15" hidden="false" customHeight="false" outlineLevel="0" collapsed="false">
      <c r="B45" s="12" t="n">
        <v>40</v>
      </c>
      <c r="C45" s="36" t="str">
        <f aca="false">IF(②実績CSV_期間A!$M41="","",②実績CSV_期間A!$M41&amp;"")</f>
        <v/>
      </c>
      <c r="D45" s="12" t="str">
        <f aca="false">IF($C45="","",②実績CSV_期間A!$N41)</f>
        <v/>
      </c>
      <c r="E45" s="12" t="str">
        <f aca="false">IF($C45="","",RIGHT($D45,1))</f>
        <v/>
      </c>
      <c r="F45" s="41" t="str">
        <f aca="false">IF($C45="","",IFERROR(INDEX(サイズ換算マスタ!$C$6:$C$8,MATCH($E45,サイズ換算マスタ!$B$6:$B$8,0)),1))</f>
        <v/>
      </c>
      <c r="G45" s="38" t="str">
        <f aca="false">IF($C45="","",SUMIFS(②実績CSV_期間A!$AA$2:$AA$5001,②実績CSV_期間A!$M$2:$M$5001,$C45))</f>
        <v/>
      </c>
      <c r="H45" s="38" t="str">
        <f aca="false">IF($C45="","",SUMIFS(③実績CSV_期間B!$AA$2:$AA$5001,③実績CSV_期間B!$M$2:$M$5001,$C45))</f>
        <v/>
      </c>
      <c r="I45" s="38" t="str">
        <f aca="false">IF($C45="","",SUMIFS(④実績CSV_期間C!$AA$2:$AA$5001,④実績CSV_期間C!$M$2:$M$5001,$C45))</f>
        <v/>
      </c>
      <c r="J45" s="38" t="str">
        <f aca="false">IF($C45="","",N($F45)*N($G45))</f>
        <v/>
      </c>
      <c r="K45" s="38" t="str">
        <f aca="false">IF($C45="","",N($F45)*N($H45))</f>
        <v/>
      </c>
      <c r="L45" s="38" t="str">
        <f aca="false">IF($C45="","",N($F45)*N($I45))</f>
        <v/>
      </c>
      <c r="M45" s="37" t="str">
        <f aca="false">IF(OR($C45="",N(TOP!$C$12)=0),"",N($J45)/TOP!$C$12)</f>
        <v/>
      </c>
      <c r="N45" s="37" t="str">
        <f aca="false">IF(OR($C45="",N(TOP!$C$13)=0),"",N($K45)/TOP!$C$13)</f>
        <v/>
      </c>
      <c r="O45" s="37" t="str">
        <f aca="false">IF(OR($C45="",N(TOP!$C$14)=0),"",N($L45)/TOP!$C$14)</f>
        <v/>
      </c>
      <c r="P45" s="42" t="str">
        <f aca="false">IF($C45="","",IFERROR(CHOOSE(MATCH(TOP!$C$10,{"【期間A】","【期間B】","【期間C】"},0),N($M45),N($N45),N($O45)),0))</f>
        <v/>
      </c>
    </row>
    <row r="46" customFormat="false" ht="15" hidden="false" customHeight="false" outlineLevel="0" collapsed="false">
      <c r="B46" s="12" t="n">
        <v>41</v>
      </c>
      <c r="C46" s="36" t="str">
        <f aca="false">IF(②実績CSV_期間A!$M42="","",②実績CSV_期間A!$M42&amp;"")</f>
        <v/>
      </c>
      <c r="D46" s="12" t="str">
        <f aca="false">IF($C46="","",②実績CSV_期間A!$N42)</f>
        <v/>
      </c>
      <c r="E46" s="12" t="str">
        <f aca="false">IF($C46="","",RIGHT($D46,1))</f>
        <v/>
      </c>
      <c r="F46" s="41" t="str">
        <f aca="false">IF($C46="","",IFERROR(INDEX(サイズ換算マスタ!$C$6:$C$8,MATCH($E46,サイズ換算マスタ!$B$6:$B$8,0)),1))</f>
        <v/>
      </c>
      <c r="G46" s="38" t="str">
        <f aca="false">IF($C46="","",SUMIFS(②実績CSV_期間A!$AA$2:$AA$5001,②実績CSV_期間A!$M$2:$M$5001,$C46))</f>
        <v/>
      </c>
      <c r="H46" s="38" t="str">
        <f aca="false">IF($C46="","",SUMIFS(③実績CSV_期間B!$AA$2:$AA$5001,③実績CSV_期間B!$M$2:$M$5001,$C46))</f>
        <v/>
      </c>
      <c r="I46" s="38" t="str">
        <f aca="false">IF($C46="","",SUMIFS(④実績CSV_期間C!$AA$2:$AA$5001,④実績CSV_期間C!$M$2:$M$5001,$C46))</f>
        <v/>
      </c>
      <c r="J46" s="38" t="str">
        <f aca="false">IF($C46="","",N($F46)*N($G46))</f>
        <v/>
      </c>
      <c r="K46" s="38" t="str">
        <f aca="false">IF($C46="","",N($F46)*N($H46))</f>
        <v/>
      </c>
      <c r="L46" s="38" t="str">
        <f aca="false">IF($C46="","",N($F46)*N($I46))</f>
        <v/>
      </c>
      <c r="M46" s="37" t="str">
        <f aca="false">IF(OR($C46="",N(TOP!$C$12)=0),"",N($J46)/TOP!$C$12)</f>
        <v/>
      </c>
      <c r="N46" s="37" t="str">
        <f aca="false">IF(OR($C46="",N(TOP!$C$13)=0),"",N($K46)/TOP!$C$13)</f>
        <v/>
      </c>
      <c r="O46" s="37" t="str">
        <f aca="false">IF(OR($C46="",N(TOP!$C$14)=0),"",N($L46)/TOP!$C$14)</f>
        <v/>
      </c>
      <c r="P46" s="42" t="str">
        <f aca="false">IF($C46="","",IFERROR(CHOOSE(MATCH(TOP!$C$10,{"【期間A】","【期間B】","【期間C】"},0),N($M46),N($N46),N($O46)),0))</f>
        <v/>
      </c>
    </row>
    <row r="47" customFormat="false" ht="15" hidden="false" customHeight="false" outlineLevel="0" collapsed="false">
      <c r="B47" s="12" t="n">
        <v>42</v>
      </c>
      <c r="C47" s="36" t="str">
        <f aca="false">IF(②実績CSV_期間A!$M43="","",②実績CSV_期間A!$M43&amp;"")</f>
        <v/>
      </c>
      <c r="D47" s="12" t="str">
        <f aca="false">IF($C47="","",②実績CSV_期間A!$N43)</f>
        <v/>
      </c>
      <c r="E47" s="12" t="str">
        <f aca="false">IF($C47="","",RIGHT($D47,1))</f>
        <v/>
      </c>
      <c r="F47" s="41" t="str">
        <f aca="false">IF($C47="","",IFERROR(INDEX(サイズ換算マスタ!$C$6:$C$8,MATCH($E47,サイズ換算マスタ!$B$6:$B$8,0)),1))</f>
        <v/>
      </c>
      <c r="G47" s="38" t="str">
        <f aca="false">IF($C47="","",SUMIFS(②実績CSV_期間A!$AA$2:$AA$5001,②実績CSV_期間A!$M$2:$M$5001,$C47))</f>
        <v/>
      </c>
      <c r="H47" s="38" t="str">
        <f aca="false">IF($C47="","",SUMIFS(③実績CSV_期間B!$AA$2:$AA$5001,③実績CSV_期間B!$M$2:$M$5001,$C47))</f>
        <v/>
      </c>
      <c r="I47" s="38" t="str">
        <f aca="false">IF($C47="","",SUMIFS(④実績CSV_期間C!$AA$2:$AA$5001,④実績CSV_期間C!$M$2:$M$5001,$C47))</f>
        <v/>
      </c>
      <c r="J47" s="38" t="str">
        <f aca="false">IF($C47="","",N($F47)*N($G47))</f>
        <v/>
      </c>
      <c r="K47" s="38" t="str">
        <f aca="false">IF($C47="","",N($F47)*N($H47))</f>
        <v/>
      </c>
      <c r="L47" s="38" t="str">
        <f aca="false">IF($C47="","",N($F47)*N($I47))</f>
        <v/>
      </c>
      <c r="M47" s="37" t="str">
        <f aca="false">IF(OR($C47="",N(TOP!$C$12)=0),"",N($J47)/TOP!$C$12)</f>
        <v/>
      </c>
      <c r="N47" s="37" t="str">
        <f aca="false">IF(OR($C47="",N(TOP!$C$13)=0),"",N($K47)/TOP!$C$13)</f>
        <v/>
      </c>
      <c r="O47" s="37" t="str">
        <f aca="false">IF(OR($C47="",N(TOP!$C$14)=0),"",N($L47)/TOP!$C$14)</f>
        <v/>
      </c>
      <c r="P47" s="42" t="str">
        <f aca="false">IF($C47="","",IFERROR(CHOOSE(MATCH(TOP!$C$10,{"【期間A】","【期間B】","【期間C】"},0),N($M47),N($N47),N($O47)),0))</f>
        <v/>
      </c>
    </row>
    <row r="48" customFormat="false" ht="15" hidden="false" customHeight="false" outlineLevel="0" collapsed="false">
      <c r="B48" s="12" t="n">
        <v>43</v>
      </c>
      <c r="C48" s="36" t="str">
        <f aca="false">IF(②実績CSV_期間A!$M44="","",②実績CSV_期間A!$M44&amp;"")</f>
        <v/>
      </c>
      <c r="D48" s="12" t="str">
        <f aca="false">IF($C48="","",②実績CSV_期間A!$N44)</f>
        <v/>
      </c>
      <c r="E48" s="12" t="str">
        <f aca="false">IF($C48="","",RIGHT($D48,1))</f>
        <v/>
      </c>
      <c r="F48" s="41" t="str">
        <f aca="false">IF($C48="","",IFERROR(INDEX(サイズ換算マスタ!$C$6:$C$8,MATCH($E48,サイズ換算マスタ!$B$6:$B$8,0)),1))</f>
        <v/>
      </c>
      <c r="G48" s="38" t="str">
        <f aca="false">IF($C48="","",SUMIFS(②実績CSV_期間A!$AA$2:$AA$5001,②実績CSV_期間A!$M$2:$M$5001,$C48))</f>
        <v/>
      </c>
      <c r="H48" s="38" t="str">
        <f aca="false">IF($C48="","",SUMIFS(③実績CSV_期間B!$AA$2:$AA$5001,③実績CSV_期間B!$M$2:$M$5001,$C48))</f>
        <v/>
      </c>
      <c r="I48" s="38" t="str">
        <f aca="false">IF($C48="","",SUMIFS(④実績CSV_期間C!$AA$2:$AA$5001,④実績CSV_期間C!$M$2:$M$5001,$C48))</f>
        <v/>
      </c>
      <c r="J48" s="38" t="str">
        <f aca="false">IF($C48="","",N($F48)*N($G48))</f>
        <v/>
      </c>
      <c r="K48" s="38" t="str">
        <f aca="false">IF($C48="","",N($F48)*N($H48))</f>
        <v/>
      </c>
      <c r="L48" s="38" t="str">
        <f aca="false">IF($C48="","",N($F48)*N($I48))</f>
        <v/>
      </c>
      <c r="M48" s="37" t="str">
        <f aca="false">IF(OR($C48="",N(TOP!$C$12)=0),"",N($J48)/TOP!$C$12)</f>
        <v/>
      </c>
      <c r="N48" s="37" t="str">
        <f aca="false">IF(OR($C48="",N(TOP!$C$13)=0),"",N($K48)/TOP!$C$13)</f>
        <v/>
      </c>
      <c r="O48" s="37" t="str">
        <f aca="false">IF(OR($C48="",N(TOP!$C$14)=0),"",N($L48)/TOP!$C$14)</f>
        <v/>
      </c>
      <c r="P48" s="42" t="str">
        <f aca="false">IF($C48="","",IFERROR(CHOOSE(MATCH(TOP!$C$10,{"【期間A】","【期間B】","【期間C】"},0),N($M48),N($N48),N($O48)),0))</f>
        <v/>
      </c>
    </row>
    <row r="49" customFormat="false" ht="15" hidden="false" customHeight="false" outlineLevel="0" collapsed="false">
      <c r="B49" s="12" t="n">
        <v>44</v>
      </c>
      <c r="C49" s="36" t="str">
        <f aca="false">IF(②実績CSV_期間A!$M45="","",②実績CSV_期間A!$M45&amp;"")</f>
        <v/>
      </c>
      <c r="D49" s="12" t="str">
        <f aca="false">IF($C49="","",②実績CSV_期間A!$N45)</f>
        <v/>
      </c>
      <c r="E49" s="12" t="str">
        <f aca="false">IF($C49="","",RIGHT($D49,1))</f>
        <v/>
      </c>
      <c r="F49" s="41" t="str">
        <f aca="false">IF($C49="","",IFERROR(INDEX(サイズ換算マスタ!$C$6:$C$8,MATCH($E49,サイズ換算マスタ!$B$6:$B$8,0)),1))</f>
        <v/>
      </c>
      <c r="G49" s="38" t="str">
        <f aca="false">IF($C49="","",SUMIFS(②実績CSV_期間A!$AA$2:$AA$5001,②実績CSV_期間A!$M$2:$M$5001,$C49))</f>
        <v/>
      </c>
      <c r="H49" s="38" t="str">
        <f aca="false">IF($C49="","",SUMIFS(③実績CSV_期間B!$AA$2:$AA$5001,③実績CSV_期間B!$M$2:$M$5001,$C49))</f>
        <v/>
      </c>
      <c r="I49" s="38" t="str">
        <f aca="false">IF($C49="","",SUMIFS(④実績CSV_期間C!$AA$2:$AA$5001,④実績CSV_期間C!$M$2:$M$5001,$C49))</f>
        <v/>
      </c>
      <c r="J49" s="38" t="str">
        <f aca="false">IF($C49="","",N($F49)*N($G49))</f>
        <v/>
      </c>
      <c r="K49" s="38" t="str">
        <f aca="false">IF($C49="","",N($F49)*N($H49))</f>
        <v/>
      </c>
      <c r="L49" s="38" t="str">
        <f aca="false">IF($C49="","",N($F49)*N($I49))</f>
        <v/>
      </c>
      <c r="M49" s="37" t="str">
        <f aca="false">IF(OR($C49="",N(TOP!$C$12)=0),"",N($J49)/TOP!$C$12)</f>
        <v/>
      </c>
      <c r="N49" s="37" t="str">
        <f aca="false">IF(OR($C49="",N(TOP!$C$13)=0),"",N($K49)/TOP!$C$13)</f>
        <v/>
      </c>
      <c r="O49" s="37" t="str">
        <f aca="false">IF(OR($C49="",N(TOP!$C$14)=0),"",N($L49)/TOP!$C$14)</f>
        <v/>
      </c>
      <c r="P49" s="42" t="str">
        <f aca="false">IF($C49="","",IFERROR(CHOOSE(MATCH(TOP!$C$10,{"【期間A】","【期間B】","【期間C】"},0),N($M49),N($N49),N($O49)),0))</f>
        <v/>
      </c>
    </row>
    <row r="50" customFormat="false" ht="15" hidden="false" customHeight="false" outlineLevel="0" collapsed="false">
      <c r="B50" s="12" t="n">
        <v>45</v>
      </c>
      <c r="C50" s="36" t="str">
        <f aca="false">IF(②実績CSV_期間A!$M46="","",②実績CSV_期間A!$M46&amp;"")</f>
        <v/>
      </c>
      <c r="D50" s="12" t="str">
        <f aca="false">IF($C50="","",②実績CSV_期間A!$N46)</f>
        <v/>
      </c>
      <c r="E50" s="12" t="str">
        <f aca="false">IF($C50="","",RIGHT($D50,1))</f>
        <v/>
      </c>
      <c r="F50" s="41" t="str">
        <f aca="false">IF($C50="","",IFERROR(INDEX(サイズ換算マスタ!$C$6:$C$8,MATCH($E50,サイズ換算マスタ!$B$6:$B$8,0)),1))</f>
        <v/>
      </c>
      <c r="G50" s="38" t="str">
        <f aca="false">IF($C50="","",SUMIFS(②実績CSV_期間A!$AA$2:$AA$5001,②実績CSV_期間A!$M$2:$M$5001,$C50))</f>
        <v/>
      </c>
      <c r="H50" s="38" t="str">
        <f aca="false">IF($C50="","",SUMIFS(③実績CSV_期間B!$AA$2:$AA$5001,③実績CSV_期間B!$M$2:$M$5001,$C50))</f>
        <v/>
      </c>
      <c r="I50" s="38" t="str">
        <f aca="false">IF($C50="","",SUMIFS(④実績CSV_期間C!$AA$2:$AA$5001,④実績CSV_期間C!$M$2:$M$5001,$C50))</f>
        <v/>
      </c>
      <c r="J50" s="38" t="str">
        <f aca="false">IF($C50="","",N($F50)*N($G50))</f>
        <v/>
      </c>
      <c r="K50" s="38" t="str">
        <f aca="false">IF($C50="","",N($F50)*N($H50))</f>
        <v/>
      </c>
      <c r="L50" s="38" t="str">
        <f aca="false">IF($C50="","",N($F50)*N($I50))</f>
        <v/>
      </c>
      <c r="M50" s="37" t="str">
        <f aca="false">IF(OR($C50="",N(TOP!$C$12)=0),"",N($J50)/TOP!$C$12)</f>
        <v/>
      </c>
      <c r="N50" s="37" t="str">
        <f aca="false">IF(OR($C50="",N(TOP!$C$13)=0),"",N($K50)/TOP!$C$13)</f>
        <v/>
      </c>
      <c r="O50" s="37" t="str">
        <f aca="false">IF(OR($C50="",N(TOP!$C$14)=0),"",N($L50)/TOP!$C$14)</f>
        <v/>
      </c>
      <c r="P50" s="42" t="str">
        <f aca="false">IF($C50="","",IFERROR(CHOOSE(MATCH(TOP!$C$10,{"【期間A】","【期間B】","【期間C】"},0),N($M50),N($N50),N($O50)),0))</f>
        <v/>
      </c>
    </row>
    <row r="51" customFormat="false" ht="15" hidden="false" customHeight="false" outlineLevel="0" collapsed="false">
      <c r="B51" s="12" t="n">
        <v>46</v>
      </c>
      <c r="C51" s="36" t="str">
        <f aca="false">IF(②実績CSV_期間A!$M47="","",②実績CSV_期間A!$M47&amp;"")</f>
        <v/>
      </c>
      <c r="D51" s="12" t="str">
        <f aca="false">IF($C51="","",②実績CSV_期間A!$N47)</f>
        <v/>
      </c>
      <c r="E51" s="12" t="str">
        <f aca="false">IF($C51="","",RIGHT($D51,1))</f>
        <v/>
      </c>
      <c r="F51" s="41" t="str">
        <f aca="false">IF($C51="","",IFERROR(INDEX(サイズ換算マスタ!$C$6:$C$8,MATCH($E51,サイズ換算マスタ!$B$6:$B$8,0)),1))</f>
        <v/>
      </c>
      <c r="G51" s="38" t="str">
        <f aca="false">IF($C51="","",SUMIFS(②実績CSV_期間A!$AA$2:$AA$5001,②実績CSV_期間A!$M$2:$M$5001,$C51))</f>
        <v/>
      </c>
      <c r="H51" s="38" t="str">
        <f aca="false">IF($C51="","",SUMIFS(③実績CSV_期間B!$AA$2:$AA$5001,③実績CSV_期間B!$M$2:$M$5001,$C51))</f>
        <v/>
      </c>
      <c r="I51" s="38" t="str">
        <f aca="false">IF($C51="","",SUMIFS(④実績CSV_期間C!$AA$2:$AA$5001,④実績CSV_期間C!$M$2:$M$5001,$C51))</f>
        <v/>
      </c>
      <c r="J51" s="38" t="str">
        <f aca="false">IF($C51="","",N($F51)*N($G51))</f>
        <v/>
      </c>
      <c r="K51" s="38" t="str">
        <f aca="false">IF($C51="","",N($F51)*N($H51))</f>
        <v/>
      </c>
      <c r="L51" s="38" t="str">
        <f aca="false">IF($C51="","",N($F51)*N($I51))</f>
        <v/>
      </c>
      <c r="M51" s="37" t="str">
        <f aca="false">IF(OR($C51="",N(TOP!$C$12)=0),"",N($J51)/TOP!$C$12)</f>
        <v/>
      </c>
      <c r="N51" s="37" t="str">
        <f aca="false">IF(OR($C51="",N(TOP!$C$13)=0),"",N($K51)/TOP!$C$13)</f>
        <v/>
      </c>
      <c r="O51" s="37" t="str">
        <f aca="false">IF(OR($C51="",N(TOP!$C$14)=0),"",N($L51)/TOP!$C$14)</f>
        <v/>
      </c>
      <c r="P51" s="42" t="str">
        <f aca="false">IF($C51="","",IFERROR(CHOOSE(MATCH(TOP!$C$10,{"【期間A】","【期間B】","【期間C】"},0),N($M51),N($N51),N($O51)),0))</f>
        <v/>
      </c>
    </row>
    <row r="52" customFormat="false" ht="15" hidden="false" customHeight="false" outlineLevel="0" collapsed="false">
      <c r="B52" s="12" t="n">
        <v>47</v>
      </c>
      <c r="C52" s="36" t="str">
        <f aca="false">IF(②実績CSV_期間A!$M48="","",②実績CSV_期間A!$M48&amp;"")</f>
        <v/>
      </c>
      <c r="D52" s="12" t="str">
        <f aca="false">IF($C52="","",②実績CSV_期間A!$N48)</f>
        <v/>
      </c>
      <c r="E52" s="12" t="str">
        <f aca="false">IF($C52="","",RIGHT($D52,1))</f>
        <v/>
      </c>
      <c r="F52" s="41" t="str">
        <f aca="false">IF($C52="","",IFERROR(INDEX(サイズ換算マスタ!$C$6:$C$8,MATCH($E52,サイズ換算マスタ!$B$6:$B$8,0)),1))</f>
        <v/>
      </c>
      <c r="G52" s="38" t="str">
        <f aca="false">IF($C52="","",SUMIFS(②実績CSV_期間A!$AA$2:$AA$5001,②実績CSV_期間A!$M$2:$M$5001,$C52))</f>
        <v/>
      </c>
      <c r="H52" s="38" t="str">
        <f aca="false">IF($C52="","",SUMIFS(③実績CSV_期間B!$AA$2:$AA$5001,③実績CSV_期間B!$M$2:$M$5001,$C52))</f>
        <v/>
      </c>
      <c r="I52" s="38" t="str">
        <f aca="false">IF($C52="","",SUMIFS(④実績CSV_期間C!$AA$2:$AA$5001,④実績CSV_期間C!$M$2:$M$5001,$C52))</f>
        <v/>
      </c>
      <c r="J52" s="38" t="str">
        <f aca="false">IF($C52="","",N($F52)*N($G52))</f>
        <v/>
      </c>
      <c r="K52" s="38" t="str">
        <f aca="false">IF($C52="","",N($F52)*N($H52))</f>
        <v/>
      </c>
      <c r="L52" s="38" t="str">
        <f aca="false">IF($C52="","",N($F52)*N($I52))</f>
        <v/>
      </c>
      <c r="M52" s="37" t="str">
        <f aca="false">IF(OR($C52="",N(TOP!$C$12)=0),"",N($J52)/TOP!$C$12)</f>
        <v/>
      </c>
      <c r="N52" s="37" t="str">
        <f aca="false">IF(OR($C52="",N(TOP!$C$13)=0),"",N($K52)/TOP!$C$13)</f>
        <v/>
      </c>
      <c r="O52" s="37" t="str">
        <f aca="false">IF(OR($C52="",N(TOP!$C$14)=0),"",N($L52)/TOP!$C$14)</f>
        <v/>
      </c>
      <c r="P52" s="42" t="str">
        <f aca="false">IF($C52="","",IFERROR(CHOOSE(MATCH(TOP!$C$10,{"【期間A】","【期間B】","【期間C】"},0),N($M52),N($N52),N($O52)),0))</f>
        <v/>
      </c>
    </row>
    <row r="53" customFormat="false" ht="15" hidden="false" customHeight="false" outlineLevel="0" collapsed="false">
      <c r="B53" s="12" t="n">
        <v>48</v>
      </c>
      <c r="C53" s="36" t="str">
        <f aca="false">IF(②実績CSV_期間A!$M49="","",②実績CSV_期間A!$M49&amp;"")</f>
        <v/>
      </c>
      <c r="D53" s="12" t="str">
        <f aca="false">IF($C53="","",②実績CSV_期間A!$N49)</f>
        <v/>
      </c>
      <c r="E53" s="12" t="str">
        <f aca="false">IF($C53="","",RIGHT($D53,1))</f>
        <v/>
      </c>
      <c r="F53" s="41" t="str">
        <f aca="false">IF($C53="","",IFERROR(INDEX(サイズ換算マスタ!$C$6:$C$8,MATCH($E53,サイズ換算マスタ!$B$6:$B$8,0)),1))</f>
        <v/>
      </c>
      <c r="G53" s="38" t="str">
        <f aca="false">IF($C53="","",SUMIFS(②実績CSV_期間A!$AA$2:$AA$5001,②実績CSV_期間A!$M$2:$M$5001,$C53))</f>
        <v/>
      </c>
      <c r="H53" s="38" t="str">
        <f aca="false">IF($C53="","",SUMIFS(③実績CSV_期間B!$AA$2:$AA$5001,③実績CSV_期間B!$M$2:$M$5001,$C53))</f>
        <v/>
      </c>
      <c r="I53" s="38" t="str">
        <f aca="false">IF($C53="","",SUMIFS(④実績CSV_期間C!$AA$2:$AA$5001,④実績CSV_期間C!$M$2:$M$5001,$C53))</f>
        <v/>
      </c>
      <c r="J53" s="38" t="str">
        <f aca="false">IF($C53="","",N($F53)*N($G53))</f>
        <v/>
      </c>
      <c r="K53" s="38" t="str">
        <f aca="false">IF($C53="","",N($F53)*N($H53))</f>
        <v/>
      </c>
      <c r="L53" s="38" t="str">
        <f aca="false">IF($C53="","",N($F53)*N($I53))</f>
        <v/>
      </c>
      <c r="M53" s="37" t="str">
        <f aca="false">IF(OR($C53="",N(TOP!$C$12)=0),"",N($J53)/TOP!$C$12)</f>
        <v/>
      </c>
      <c r="N53" s="37" t="str">
        <f aca="false">IF(OR($C53="",N(TOP!$C$13)=0),"",N($K53)/TOP!$C$13)</f>
        <v/>
      </c>
      <c r="O53" s="37" t="str">
        <f aca="false">IF(OR($C53="",N(TOP!$C$14)=0),"",N($L53)/TOP!$C$14)</f>
        <v/>
      </c>
      <c r="P53" s="42" t="str">
        <f aca="false">IF($C53="","",IFERROR(CHOOSE(MATCH(TOP!$C$10,{"【期間A】","【期間B】","【期間C】"},0),N($M53),N($N53),N($O53)),0))</f>
        <v/>
      </c>
    </row>
    <row r="54" customFormat="false" ht="15" hidden="false" customHeight="false" outlineLevel="0" collapsed="false">
      <c r="B54" s="12" t="n">
        <v>49</v>
      </c>
      <c r="C54" s="36" t="str">
        <f aca="false">IF(②実績CSV_期間A!$M50="","",②実績CSV_期間A!$M50&amp;"")</f>
        <v/>
      </c>
      <c r="D54" s="12" t="str">
        <f aca="false">IF($C54="","",②実績CSV_期間A!$N50)</f>
        <v/>
      </c>
      <c r="E54" s="12" t="str">
        <f aca="false">IF($C54="","",RIGHT($D54,1))</f>
        <v/>
      </c>
      <c r="F54" s="41" t="str">
        <f aca="false">IF($C54="","",IFERROR(INDEX(サイズ換算マスタ!$C$6:$C$8,MATCH($E54,サイズ換算マスタ!$B$6:$B$8,0)),1))</f>
        <v/>
      </c>
      <c r="G54" s="38" t="str">
        <f aca="false">IF($C54="","",SUMIFS(②実績CSV_期間A!$AA$2:$AA$5001,②実績CSV_期間A!$M$2:$M$5001,$C54))</f>
        <v/>
      </c>
      <c r="H54" s="38" t="str">
        <f aca="false">IF($C54="","",SUMIFS(③実績CSV_期間B!$AA$2:$AA$5001,③実績CSV_期間B!$M$2:$M$5001,$C54))</f>
        <v/>
      </c>
      <c r="I54" s="38" t="str">
        <f aca="false">IF($C54="","",SUMIFS(④実績CSV_期間C!$AA$2:$AA$5001,④実績CSV_期間C!$M$2:$M$5001,$C54))</f>
        <v/>
      </c>
      <c r="J54" s="38" t="str">
        <f aca="false">IF($C54="","",N($F54)*N($G54))</f>
        <v/>
      </c>
      <c r="K54" s="38" t="str">
        <f aca="false">IF($C54="","",N($F54)*N($H54))</f>
        <v/>
      </c>
      <c r="L54" s="38" t="str">
        <f aca="false">IF($C54="","",N($F54)*N($I54))</f>
        <v/>
      </c>
      <c r="M54" s="37" t="str">
        <f aca="false">IF(OR($C54="",N(TOP!$C$12)=0),"",N($J54)/TOP!$C$12)</f>
        <v/>
      </c>
      <c r="N54" s="37" t="str">
        <f aca="false">IF(OR($C54="",N(TOP!$C$13)=0),"",N($K54)/TOP!$C$13)</f>
        <v/>
      </c>
      <c r="O54" s="37" t="str">
        <f aca="false">IF(OR($C54="",N(TOP!$C$14)=0),"",N($L54)/TOP!$C$14)</f>
        <v/>
      </c>
      <c r="P54" s="42" t="str">
        <f aca="false">IF($C54="","",IFERROR(CHOOSE(MATCH(TOP!$C$10,{"【期間A】","【期間B】","【期間C】"},0),N($M54),N($N54),N($O54)),0))</f>
        <v/>
      </c>
    </row>
    <row r="55" customFormat="false" ht="15" hidden="false" customHeight="false" outlineLevel="0" collapsed="false">
      <c r="B55" s="12" t="n">
        <v>50</v>
      </c>
      <c r="C55" s="36" t="str">
        <f aca="false">IF(②実績CSV_期間A!$M51="","",②実績CSV_期間A!$M51&amp;"")</f>
        <v/>
      </c>
      <c r="D55" s="12" t="str">
        <f aca="false">IF($C55="","",②実績CSV_期間A!$N51)</f>
        <v/>
      </c>
      <c r="E55" s="12" t="str">
        <f aca="false">IF($C55="","",RIGHT($D55,1))</f>
        <v/>
      </c>
      <c r="F55" s="41" t="str">
        <f aca="false">IF($C55="","",IFERROR(INDEX(サイズ換算マスタ!$C$6:$C$8,MATCH($E55,サイズ換算マスタ!$B$6:$B$8,0)),1))</f>
        <v/>
      </c>
      <c r="G55" s="38" t="str">
        <f aca="false">IF($C55="","",SUMIFS(②実績CSV_期間A!$AA$2:$AA$5001,②実績CSV_期間A!$M$2:$M$5001,$C55))</f>
        <v/>
      </c>
      <c r="H55" s="38" t="str">
        <f aca="false">IF($C55="","",SUMIFS(③実績CSV_期間B!$AA$2:$AA$5001,③実績CSV_期間B!$M$2:$M$5001,$C55))</f>
        <v/>
      </c>
      <c r="I55" s="38" t="str">
        <f aca="false">IF($C55="","",SUMIFS(④実績CSV_期間C!$AA$2:$AA$5001,④実績CSV_期間C!$M$2:$M$5001,$C55))</f>
        <v/>
      </c>
      <c r="J55" s="38" t="str">
        <f aca="false">IF($C55="","",N($F55)*N($G55))</f>
        <v/>
      </c>
      <c r="K55" s="38" t="str">
        <f aca="false">IF($C55="","",N($F55)*N($H55))</f>
        <v/>
      </c>
      <c r="L55" s="38" t="str">
        <f aca="false">IF($C55="","",N($F55)*N($I55))</f>
        <v/>
      </c>
      <c r="M55" s="37" t="str">
        <f aca="false">IF(OR($C55="",N(TOP!$C$12)=0),"",N($J55)/TOP!$C$12)</f>
        <v/>
      </c>
      <c r="N55" s="37" t="str">
        <f aca="false">IF(OR($C55="",N(TOP!$C$13)=0),"",N($K55)/TOP!$C$13)</f>
        <v/>
      </c>
      <c r="O55" s="37" t="str">
        <f aca="false">IF(OR($C55="",N(TOP!$C$14)=0),"",N($L55)/TOP!$C$14)</f>
        <v/>
      </c>
      <c r="P55" s="42" t="str">
        <f aca="false">IF($C55="","",IFERROR(CHOOSE(MATCH(TOP!$C$10,{"【期間A】","【期間B】","【期間C】"},0),N($M55),N($N55),N($O55)),0))</f>
        <v/>
      </c>
    </row>
    <row r="56" customFormat="false" ht="15" hidden="false" customHeight="false" outlineLevel="0" collapsed="false">
      <c r="B56" s="12" t="n">
        <v>51</v>
      </c>
      <c r="C56" s="36" t="str">
        <f aca="false">IF(②実績CSV_期間A!$M52="","",②実績CSV_期間A!$M52&amp;"")</f>
        <v/>
      </c>
      <c r="D56" s="12" t="str">
        <f aca="false">IF($C56="","",②実績CSV_期間A!$N52)</f>
        <v/>
      </c>
      <c r="E56" s="12" t="str">
        <f aca="false">IF($C56="","",RIGHT($D56,1))</f>
        <v/>
      </c>
      <c r="F56" s="41" t="str">
        <f aca="false">IF($C56="","",IFERROR(INDEX(サイズ換算マスタ!$C$6:$C$8,MATCH($E56,サイズ換算マスタ!$B$6:$B$8,0)),1))</f>
        <v/>
      </c>
      <c r="G56" s="38" t="str">
        <f aca="false">IF($C56="","",SUMIFS(②実績CSV_期間A!$AA$2:$AA$5001,②実績CSV_期間A!$M$2:$M$5001,$C56))</f>
        <v/>
      </c>
      <c r="H56" s="38" t="str">
        <f aca="false">IF($C56="","",SUMIFS(③実績CSV_期間B!$AA$2:$AA$5001,③実績CSV_期間B!$M$2:$M$5001,$C56))</f>
        <v/>
      </c>
      <c r="I56" s="38" t="str">
        <f aca="false">IF($C56="","",SUMIFS(④実績CSV_期間C!$AA$2:$AA$5001,④実績CSV_期間C!$M$2:$M$5001,$C56))</f>
        <v/>
      </c>
      <c r="J56" s="38" t="str">
        <f aca="false">IF($C56="","",N($F56)*N($G56))</f>
        <v/>
      </c>
      <c r="K56" s="38" t="str">
        <f aca="false">IF($C56="","",N($F56)*N($H56))</f>
        <v/>
      </c>
      <c r="L56" s="38" t="str">
        <f aca="false">IF($C56="","",N($F56)*N($I56))</f>
        <v/>
      </c>
      <c r="M56" s="37" t="str">
        <f aca="false">IF(OR($C56="",N(TOP!$C$12)=0),"",N($J56)/TOP!$C$12)</f>
        <v/>
      </c>
      <c r="N56" s="37" t="str">
        <f aca="false">IF(OR($C56="",N(TOP!$C$13)=0),"",N($K56)/TOP!$C$13)</f>
        <v/>
      </c>
      <c r="O56" s="37" t="str">
        <f aca="false">IF(OR($C56="",N(TOP!$C$14)=0),"",N($L56)/TOP!$C$14)</f>
        <v/>
      </c>
      <c r="P56" s="42" t="str">
        <f aca="false">IF($C56="","",IFERROR(CHOOSE(MATCH(TOP!$C$10,{"【期間A】","【期間B】","【期間C】"},0),N($M56),N($N56),N($O56)),0))</f>
        <v/>
      </c>
    </row>
    <row r="57" customFormat="false" ht="15" hidden="false" customHeight="false" outlineLevel="0" collapsed="false">
      <c r="B57" s="12" t="n">
        <v>52</v>
      </c>
      <c r="C57" s="36" t="str">
        <f aca="false">IF(②実績CSV_期間A!$M53="","",②実績CSV_期間A!$M53&amp;"")</f>
        <v/>
      </c>
      <c r="D57" s="12" t="str">
        <f aca="false">IF($C57="","",②実績CSV_期間A!$N53)</f>
        <v/>
      </c>
      <c r="E57" s="12" t="str">
        <f aca="false">IF($C57="","",RIGHT($D57,1))</f>
        <v/>
      </c>
      <c r="F57" s="41" t="str">
        <f aca="false">IF($C57="","",IFERROR(INDEX(サイズ換算マスタ!$C$6:$C$8,MATCH($E57,サイズ換算マスタ!$B$6:$B$8,0)),1))</f>
        <v/>
      </c>
      <c r="G57" s="38" t="str">
        <f aca="false">IF($C57="","",SUMIFS(②実績CSV_期間A!$AA$2:$AA$5001,②実績CSV_期間A!$M$2:$M$5001,$C57))</f>
        <v/>
      </c>
      <c r="H57" s="38" t="str">
        <f aca="false">IF($C57="","",SUMIFS(③実績CSV_期間B!$AA$2:$AA$5001,③実績CSV_期間B!$M$2:$M$5001,$C57))</f>
        <v/>
      </c>
      <c r="I57" s="38" t="str">
        <f aca="false">IF($C57="","",SUMIFS(④実績CSV_期間C!$AA$2:$AA$5001,④実績CSV_期間C!$M$2:$M$5001,$C57))</f>
        <v/>
      </c>
      <c r="J57" s="38" t="str">
        <f aca="false">IF($C57="","",N($F57)*N($G57))</f>
        <v/>
      </c>
      <c r="K57" s="38" t="str">
        <f aca="false">IF($C57="","",N($F57)*N($H57))</f>
        <v/>
      </c>
      <c r="L57" s="38" t="str">
        <f aca="false">IF($C57="","",N($F57)*N($I57))</f>
        <v/>
      </c>
      <c r="M57" s="37" t="str">
        <f aca="false">IF(OR($C57="",N(TOP!$C$12)=0),"",N($J57)/TOP!$C$12)</f>
        <v/>
      </c>
      <c r="N57" s="37" t="str">
        <f aca="false">IF(OR($C57="",N(TOP!$C$13)=0),"",N($K57)/TOP!$C$13)</f>
        <v/>
      </c>
      <c r="O57" s="37" t="str">
        <f aca="false">IF(OR($C57="",N(TOP!$C$14)=0),"",N($L57)/TOP!$C$14)</f>
        <v/>
      </c>
      <c r="P57" s="42" t="str">
        <f aca="false">IF($C57="","",IFERROR(CHOOSE(MATCH(TOP!$C$10,{"【期間A】","【期間B】","【期間C】"},0),N($M57),N($N57),N($O57)),0))</f>
        <v/>
      </c>
    </row>
    <row r="58" customFormat="false" ht="15" hidden="false" customHeight="false" outlineLevel="0" collapsed="false">
      <c r="B58" s="12" t="n">
        <v>53</v>
      </c>
      <c r="C58" s="36" t="str">
        <f aca="false">IF(②実績CSV_期間A!$M54="","",②実績CSV_期間A!$M54&amp;"")</f>
        <v/>
      </c>
      <c r="D58" s="12" t="str">
        <f aca="false">IF($C58="","",②実績CSV_期間A!$N54)</f>
        <v/>
      </c>
      <c r="E58" s="12" t="str">
        <f aca="false">IF($C58="","",RIGHT($D58,1))</f>
        <v/>
      </c>
      <c r="F58" s="41" t="str">
        <f aca="false">IF($C58="","",IFERROR(INDEX(サイズ換算マスタ!$C$6:$C$8,MATCH($E58,サイズ換算マスタ!$B$6:$B$8,0)),1))</f>
        <v/>
      </c>
      <c r="G58" s="38" t="str">
        <f aca="false">IF($C58="","",SUMIFS(②実績CSV_期間A!$AA$2:$AA$5001,②実績CSV_期間A!$M$2:$M$5001,$C58))</f>
        <v/>
      </c>
      <c r="H58" s="38" t="str">
        <f aca="false">IF($C58="","",SUMIFS(③実績CSV_期間B!$AA$2:$AA$5001,③実績CSV_期間B!$M$2:$M$5001,$C58))</f>
        <v/>
      </c>
      <c r="I58" s="38" t="str">
        <f aca="false">IF($C58="","",SUMIFS(④実績CSV_期間C!$AA$2:$AA$5001,④実績CSV_期間C!$M$2:$M$5001,$C58))</f>
        <v/>
      </c>
      <c r="J58" s="38" t="str">
        <f aca="false">IF($C58="","",N($F58)*N($G58))</f>
        <v/>
      </c>
      <c r="K58" s="38" t="str">
        <f aca="false">IF($C58="","",N($F58)*N($H58))</f>
        <v/>
      </c>
      <c r="L58" s="38" t="str">
        <f aca="false">IF($C58="","",N($F58)*N($I58))</f>
        <v/>
      </c>
      <c r="M58" s="37" t="str">
        <f aca="false">IF(OR($C58="",N(TOP!$C$12)=0),"",N($J58)/TOP!$C$12)</f>
        <v/>
      </c>
      <c r="N58" s="37" t="str">
        <f aca="false">IF(OR($C58="",N(TOP!$C$13)=0),"",N($K58)/TOP!$C$13)</f>
        <v/>
      </c>
      <c r="O58" s="37" t="str">
        <f aca="false">IF(OR($C58="",N(TOP!$C$14)=0),"",N($L58)/TOP!$C$14)</f>
        <v/>
      </c>
      <c r="P58" s="42" t="str">
        <f aca="false">IF($C58="","",IFERROR(CHOOSE(MATCH(TOP!$C$10,{"【期間A】","【期間B】","【期間C】"},0),N($M58),N($N58),N($O58)),0))</f>
        <v/>
      </c>
    </row>
    <row r="59" customFormat="false" ht="15" hidden="false" customHeight="false" outlineLevel="0" collapsed="false">
      <c r="B59" s="12" t="n">
        <v>54</v>
      </c>
      <c r="C59" s="36" t="str">
        <f aca="false">IF(②実績CSV_期間A!$M55="","",②実績CSV_期間A!$M55&amp;"")</f>
        <v/>
      </c>
      <c r="D59" s="12" t="str">
        <f aca="false">IF($C59="","",②実績CSV_期間A!$N55)</f>
        <v/>
      </c>
      <c r="E59" s="12" t="str">
        <f aca="false">IF($C59="","",RIGHT($D59,1))</f>
        <v/>
      </c>
      <c r="F59" s="41" t="str">
        <f aca="false">IF($C59="","",IFERROR(INDEX(サイズ換算マスタ!$C$6:$C$8,MATCH($E59,サイズ換算マスタ!$B$6:$B$8,0)),1))</f>
        <v/>
      </c>
      <c r="G59" s="38" t="str">
        <f aca="false">IF($C59="","",SUMIFS(②実績CSV_期間A!$AA$2:$AA$5001,②実績CSV_期間A!$M$2:$M$5001,$C59))</f>
        <v/>
      </c>
      <c r="H59" s="38" t="str">
        <f aca="false">IF($C59="","",SUMIFS(③実績CSV_期間B!$AA$2:$AA$5001,③実績CSV_期間B!$M$2:$M$5001,$C59))</f>
        <v/>
      </c>
      <c r="I59" s="38" t="str">
        <f aca="false">IF($C59="","",SUMIFS(④実績CSV_期間C!$AA$2:$AA$5001,④実績CSV_期間C!$M$2:$M$5001,$C59))</f>
        <v/>
      </c>
      <c r="J59" s="38" t="str">
        <f aca="false">IF($C59="","",N($F59)*N($G59))</f>
        <v/>
      </c>
      <c r="K59" s="38" t="str">
        <f aca="false">IF($C59="","",N($F59)*N($H59))</f>
        <v/>
      </c>
      <c r="L59" s="38" t="str">
        <f aca="false">IF($C59="","",N($F59)*N($I59))</f>
        <v/>
      </c>
      <c r="M59" s="37" t="str">
        <f aca="false">IF(OR($C59="",N(TOP!$C$12)=0),"",N($J59)/TOP!$C$12)</f>
        <v/>
      </c>
      <c r="N59" s="37" t="str">
        <f aca="false">IF(OR($C59="",N(TOP!$C$13)=0),"",N($K59)/TOP!$C$13)</f>
        <v/>
      </c>
      <c r="O59" s="37" t="str">
        <f aca="false">IF(OR($C59="",N(TOP!$C$14)=0),"",N($L59)/TOP!$C$14)</f>
        <v/>
      </c>
      <c r="P59" s="42" t="str">
        <f aca="false">IF($C59="","",IFERROR(CHOOSE(MATCH(TOP!$C$10,{"【期間A】","【期間B】","【期間C】"},0),N($M59),N($N59),N($O59)),0))</f>
        <v/>
      </c>
    </row>
    <row r="60" customFormat="false" ht="15" hidden="false" customHeight="false" outlineLevel="0" collapsed="false">
      <c r="B60" s="12" t="n">
        <v>55</v>
      </c>
      <c r="C60" s="36" t="str">
        <f aca="false">IF(②実績CSV_期間A!$M56="","",②実績CSV_期間A!$M56&amp;"")</f>
        <v/>
      </c>
      <c r="D60" s="12" t="str">
        <f aca="false">IF($C60="","",②実績CSV_期間A!$N56)</f>
        <v/>
      </c>
      <c r="E60" s="12" t="str">
        <f aca="false">IF($C60="","",RIGHT($D60,1))</f>
        <v/>
      </c>
      <c r="F60" s="41" t="str">
        <f aca="false">IF($C60="","",IFERROR(INDEX(サイズ換算マスタ!$C$6:$C$8,MATCH($E60,サイズ換算マスタ!$B$6:$B$8,0)),1))</f>
        <v/>
      </c>
      <c r="G60" s="38" t="str">
        <f aca="false">IF($C60="","",SUMIFS(②実績CSV_期間A!$AA$2:$AA$5001,②実績CSV_期間A!$M$2:$M$5001,$C60))</f>
        <v/>
      </c>
      <c r="H60" s="38" t="str">
        <f aca="false">IF($C60="","",SUMIFS(③実績CSV_期間B!$AA$2:$AA$5001,③実績CSV_期間B!$M$2:$M$5001,$C60))</f>
        <v/>
      </c>
      <c r="I60" s="38" t="str">
        <f aca="false">IF($C60="","",SUMIFS(④実績CSV_期間C!$AA$2:$AA$5001,④実績CSV_期間C!$M$2:$M$5001,$C60))</f>
        <v/>
      </c>
      <c r="J60" s="38" t="str">
        <f aca="false">IF($C60="","",N($F60)*N($G60))</f>
        <v/>
      </c>
      <c r="K60" s="38" t="str">
        <f aca="false">IF($C60="","",N($F60)*N($H60))</f>
        <v/>
      </c>
      <c r="L60" s="38" t="str">
        <f aca="false">IF($C60="","",N($F60)*N($I60))</f>
        <v/>
      </c>
      <c r="M60" s="37" t="str">
        <f aca="false">IF(OR($C60="",N(TOP!$C$12)=0),"",N($J60)/TOP!$C$12)</f>
        <v/>
      </c>
      <c r="N60" s="37" t="str">
        <f aca="false">IF(OR($C60="",N(TOP!$C$13)=0),"",N($K60)/TOP!$C$13)</f>
        <v/>
      </c>
      <c r="O60" s="37" t="str">
        <f aca="false">IF(OR($C60="",N(TOP!$C$14)=0),"",N($L60)/TOP!$C$14)</f>
        <v/>
      </c>
      <c r="P60" s="42" t="str">
        <f aca="false">IF($C60="","",IFERROR(CHOOSE(MATCH(TOP!$C$10,{"【期間A】","【期間B】","【期間C】"},0),N($M60),N($N60),N($O60)),0))</f>
        <v/>
      </c>
    </row>
    <row r="61" customFormat="false" ht="15" hidden="false" customHeight="false" outlineLevel="0" collapsed="false">
      <c r="B61" s="12" t="n">
        <v>56</v>
      </c>
      <c r="C61" s="36" t="str">
        <f aca="false">IF(②実績CSV_期間A!$M57="","",②実績CSV_期間A!$M57&amp;"")</f>
        <v/>
      </c>
      <c r="D61" s="12" t="str">
        <f aca="false">IF($C61="","",②実績CSV_期間A!$N57)</f>
        <v/>
      </c>
      <c r="E61" s="12" t="str">
        <f aca="false">IF($C61="","",RIGHT($D61,1))</f>
        <v/>
      </c>
      <c r="F61" s="41" t="str">
        <f aca="false">IF($C61="","",IFERROR(INDEX(サイズ換算マスタ!$C$6:$C$8,MATCH($E61,サイズ換算マスタ!$B$6:$B$8,0)),1))</f>
        <v/>
      </c>
      <c r="G61" s="38" t="str">
        <f aca="false">IF($C61="","",SUMIFS(②実績CSV_期間A!$AA$2:$AA$5001,②実績CSV_期間A!$M$2:$M$5001,$C61))</f>
        <v/>
      </c>
      <c r="H61" s="38" t="str">
        <f aca="false">IF($C61="","",SUMIFS(③実績CSV_期間B!$AA$2:$AA$5001,③実績CSV_期間B!$M$2:$M$5001,$C61))</f>
        <v/>
      </c>
      <c r="I61" s="38" t="str">
        <f aca="false">IF($C61="","",SUMIFS(④実績CSV_期間C!$AA$2:$AA$5001,④実績CSV_期間C!$M$2:$M$5001,$C61))</f>
        <v/>
      </c>
      <c r="J61" s="38" t="str">
        <f aca="false">IF($C61="","",N($F61)*N($G61))</f>
        <v/>
      </c>
      <c r="K61" s="38" t="str">
        <f aca="false">IF($C61="","",N($F61)*N($H61))</f>
        <v/>
      </c>
      <c r="L61" s="38" t="str">
        <f aca="false">IF($C61="","",N($F61)*N($I61))</f>
        <v/>
      </c>
      <c r="M61" s="37" t="str">
        <f aca="false">IF(OR($C61="",N(TOP!$C$12)=0),"",N($J61)/TOP!$C$12)</f>
        <v/>
      </c>
      <c r="N61" s="37" t="str">
        <f aca="false">IF(OR($C61="",N(TOP!$C$13)=0),"",N($K61)/TOP!$C$13)</f>
        <v/>
      </c>
      <c r="O61" s="37" t="str">
        <f aca="false">IF(OR($C61="",N(TOP!$C$14)=0),"",N($L61)/TOP!$C$14)</f>
        <v/>
      </c>
      <c r="P61" s="42" t="str">
        <f aca="false">IF($C61="","",IFERROR(CHOOSE(MATCH(TOP!$C$10,{"【期間A】","【期間B】","【期間C】"},0),N($M61),N($N61),N($O61)),0))</f>
        <v/>
      </c>
    </row>
    <row r="62" customFormat="false" ht="15" hidden="false" customHeight="false" outlineLevel="0" collapsed="false">
      <c r="B62" s="12" t="n">
        <v>57</v>
      </c>
      <c r="C62" s="36" t="str">
        <f aca="false">IF(②実績CSV_期間A!$M58="","",②実績CSV_期間A!$M58&amp;"")</f>
        <v/>
      </c>
      <c r="D62" s="12" t="str">
        <f aca="false">IF($C62="","",②実績CSV_期間A!$N58)</f>
        <v/>
      </c>
      <c r="E62" s="12" t="str">
        <f aca="false">IF($C62="","",RIGHT($D62,1))</f>
        <v/>
      </c>
      <c r="F62" s="41" t="str">
        <f aca="false">IF($C62="","",IFERROR(INDEX(サイズ換算マスタ!$C$6:$C$8,MATCH($E62,サイズ換算マスタ!$B$6:$B$8,0)),1))</f>
        <v/>
      </c>
      <c r="G62" s="38" t="str">
        <f aca="false">IF($C62="","",SUMIFS(②実績CSV_期間A!$AA$2:$AA$5001,②実績CSV_期間A!$M$2:$M$5001,$C62))</f>
        <v/>
      </c>
      <c r="H62" s="38" t="str">
        <f aca="false">IF($C62="","",SUMIFS(③実績CSV_期間B!$AA$2:$AA$5001,③実績CSV_期間B!$M$2:$M$5001,$C62))</f>
        <v/>
      </c>
      <c r="I62" s="38" t="str">
        <f aca="false">IF($C62="","",SUMIFS(④実績CSV_期間C!$AA$2:$AA$5001,④実績CSV_期間C!$M$2:$M$5001,$C62))</f>
        <v/>
      </c>
      <c r="J62" s="38" t="str">
        <f aca="false">IF($C62="","",N($F62)*N($G62))</f>
        <v/>
      </c>
      <c r="K62" s="38" t="str">
        <f aca="false">IF($C62="","",N($F62)*N($H62))</f>
        <v/>
      </c>
      <c r="L62" s="38" t="str">
        <f aca="false">IF($C62="","",N($F62)*N($I62))</f>
        <v/>
      </c>
      <c r="M62" s="37" t="str">
        <f aca="false">IF(OR($C62="",N(TOP!$C$12)=0),"",N($J62)/TOP!$C$12)</f>
        <v/>
      </c>
      <c r="N62" s="37" t="str">
        <f aca="false">IF(OR($C62="",N(TOP!$C$13)=0),"",N($K62)/TOP!$C$13)</f>
        <v/>
      </c>
      <c r="O62" s="37" t="str">
        <f aca="false">IF(OR($C62="",N(TOP!$C$14)=0),"",N($L62)/TOP!$C$14)</f>
        <v/>
      </c>
      <c r="P62" s="42" t="str">
        <f aca="false">IF($C62="","",IFERROR(CHOOSE(MATCH(TOP!$C$10,{"【期間A】","【期間B】","【期間C】"},0),N($M62),N($N62),N($O62)),0))</f>
        <v/>
      </c>
    </row>
    <row r="63" customFormat="false" ht="15" hidden="false" customHeight="false" outlineLevel="0" collapsed="false">
      <c r="B63" s="12" t="n">
        <v>58</v>
      </c>
      <c r="C63" s="36" t="str">
        <f aca="false">IF(②実績CSV_期間A!$M59="","",②実績CSV_期間A!$M59&amp;"")</f>
        <v/>
      </c>
      <c r="D63" s="12" t="str">
        <f aca="false">IF($C63="","",②実績CSV_期間A!$N59)</f>
        <v/>
      </c>
      <c r="E63" s="12" t="str">
        <f aca="false">IF($C63="","",RIGHT($D63,1))</f>
        <v/>
      </c>
      <c r="F63" s="41" t="str">
        <f aca="false">IF($C63="","",IFERROR(INDEX(サイズ換算マスタ!$C$6:$C$8,MATCH($E63,サイズ換算マスタ!$B$6:$B$8,0)),1))</f>
        <v/>
      </c>
      <c r="G63" s="38" t="str">
        <f aca="false">IF($C63="","",SUMIFS(②実績CSV_期間A!$AA$2:$AA$5001,②実績CSV_期間A!$M$2:$M$5001,$C63))</f>
        <v/>
      </c>
      <c r="H63" s="38" t="str">
        <f aca="false">IF($C63="","",SUMIFS(③実績CSV_期間B!$AA$2:$AA$5001,③実績CSV_期間B!$M$2:$M$5001,$C63))</f>
        <v/>
      </c>
      <c r="I63" s="38" t="str">
        <f aca="false">IF($C63="","",SUMIFS(④実績CSV_期間C!$AA$2:$AA$5001,④実績CSV_期間C!$M$2:$M$5001,$C63))</f>
        <v/>
      </c>
      <c r="J63" s="38" t="str">
        <f aca="false">IF($C63="","",N($F63)*N($G63))</f>
        <v/>
      </c>
      <c r="K63" s="38" t="str">
        <f aca="false">IF($C63="","",N($F63)*N($H63))</f>
        <v/>
      </c>
      <c r="L63" s="38" t="str">
        <f aca="false">IF($C63="","",N($F63)*N($I63))</f>
        <v/>
      </c>
      <c r="M63" s="37" t="str">
        <f aca="false">IF(OR($C63="",N(TOP!$C$12)=0),"",N($J63)/TOP!$C$12)</f>
        <v/>
      </c>
      <c r="N63" s="37" t="str">
        <f aca="false">IF(OR($C63="",N(TOP!$C$13)=0),"",N($K63)/TOP!$C$13)</f>
        <v/>
      </c>
      <c r="O63" s="37" t="str">
        <f aca="false">IF(OR($C63="",N(TOP!$C$14)=0),"",N($L63)/TOP!$C$14)</f>
        <v/>
      </c>
      <c r="P63" s="42" t="str">
        <f aca="false">IF($C63="","",IFERROR(CHOOSE(MATCH(TOP!$C$10,{"【期間A】","【期間B】","【期間C】"},0),N($M63),N($N63),N($O63)),0))</f>
        <v/>
      </c>
    </row>
    <row r="64" customFormat="false" ht="15" hidden="false" customHeight="false" outlineLevel="0" collapsed="false">
      <c r="B64" s="12" t="n">
        <v>59</v>
      </c>
      <c r="C64" s="36" t="str">
        <f aca="false">IF(②実績CSV_期間A!$M60="","",②実績CSV_期間A!$M60&amp;"")</f>
        <v/>
      </c>
      <c r="D64" s="12" t="str">
        <f aca="false">IF($C64="","",②実績CSV_期間A!$N60)</f>
        <v/>
      </c>
      <c r="E64" s="12" t="str">
        <f aca="false">IF($C64="","",RIGHT($D64,1))</f>
        <v/>
      </c>
      <c r="F64" s="41" t="str">
        <f aca="false">IF($C64="","",IFERROR(INDEX(サイズ換算マスタ!$C$6:$C$8,MATCH($E64,サイズ換算マスタ!$B$6:$B$8,0)),1))</f>
        <v/>
      </c>
      <c r="G64" s="38" t="str">
        <f aca="false">IF($C64="","",SUMIFS(②実績CSV_期間A!$AA$2:$AA$5001,②実績CSV_期間A!$M$2:$M$5001,$C64))</f>
        <v/>
      </c>
      <c r="H64" s="38" t="str">
        <f aca="false">IF($C64="","",SUMIFS(③実績CSV_期間B!$AA$2:$AA$5001,③実績CSV_期間B!$M$2:$M$5001,$C64))</f>
        <v/>
      </c>
      <c r="I64" s="38" t="str">
        <f aca="false">IF($C64="","",SUMIFS(④実績CSV_期間C!$AA$2:$AA$5001,④実績CSV_期間C!$M$2:$M$5001,$C64))</f>
        <v/>
      </c>
      <c r="J64" s="38" t="str">
        <f aca="false">IF($C64="","",N($F64)*N($G64))</f>
        <v/>
      </c>
      <c r="K64" s="38" t="str">
        <f aca="false">IF($C64="","",N($F64)*N($H64))</f>
        <v/>
      </c>
      <c r="L64" s="38" t="str">
        <f aca="false">IF($C64="","",N($F64)*N($I64))</f>
        <v/>
      </c>
      <c r="M64" s="37" t="str">
        <f aca="false">IF(OR($C64="",N(TOP!$C$12)=0),"",N($J64)/TOP!$C$12)</f>
        <v/>
      </c>
      <c r="N64" s="37" t="str">
        <f aca="false">IF(OR($C64="",N(TOP!$C$13)=0),"",N($K64)/TOP!$C$13)</f>
        <v/>
      </c>
      <c r="O64" s="37" t="str">
        <f aca="false">IF(OR($C64="",N(TOP!$C$14)=0),"",N($L64)/TOP!$C$14)</f>
        <v/>
      </c>
      <c r="P64" s="42" t="str">
        <f aca="false">IF($C64="","",IFERROR(CHOOSE(MATCH(TOP!$C$10,{"【期間A】","【期間B】","【期間C】"},0),N($M64),N($N64),N($O64)),0))</f>
        <v/>
      </c>
    </row>
    <row r="65" customFormat="false" ht="15" hidden="false" customHeight="false" outlineLevel="0" collapsed="false">
      <c r="B65" s="12" t="n">
        <v>60</v>
      </c>
      <c r="C65" s="36" t="str">
        <f aca="false">IF(②実績CSV_期間A!$M61="","",②実績CSV_期間A!$M61&amp;"")</f>
        <v/>
      </c>
      <c r="D65" s="12" t="str">
        <f aca="false">IF($C65="","",②実績CSV_期間A!$N61)</f>
        <v/>
      </c>
      <c r="E65" s="12" t="str">
        <f aca="false">IF($C65="","",RIGHT($D65,1))</f>
        <v/>
      </c>
      <c r="F65" s="41" t="str">
        <f aca="false">IF($C65="","",IFERROR(INDEX(サイズ換算マスタ!$C$6:$C$8,MATCH($E65,サイズ換算マスタ!$B$6:$B$8,0)),1))</f>
        <v/>
      </c>
      <c r="G65" s="38" t="str">
        <f aca="false">IF($C65="","",SUMIFS(②実績CSV_期間A!$AA$2:$AA$5001,②実績CSV_期間A!$M$2:$M$5001,$C65))</f>
        <v/>
      </c>
      <c r="H65" s="38" t="str">
        <f aca="false">IF($C65="","",SUMIFS(③実績CSV_期間B!$AA$2:$AA$5001,③実績CSV_期間B!$M$2:$M$5001,$C65))</f>
        <v/>
      </c>
      <c r="I65" s="38" t="str">
        <f aca="false">IF($C65="","",SUMIFS(④実績CSV_期間C!$AA$2:$AA$5001,④実績CSV_期間C!$M$2:$M$5001,$C65))</f>
        <v/>
      </c>
      <c r="J65" s="38" t="str">
        <f aca="false">IF($C65="","",N($F65)*N($G65))</f>
        <v/>
      </c>
      <c r="K65" s="38" t="str">
        <f aca="false">IF($C65="","",N($F65)*N($H65))</f>
        <v/>
      </c>
      <c r="L65" s="38" t="str">
        <f aca="false">IF($C65="","",N($F65)*N($I65))</f>
        <v/>
      </c>
      <c r="M65" s="37" t="str">
        <f aca="false">IF(OR($C65="",N(TOP!$C$12)=0),"",N($J65)/TOP!$C$12)</f>
        <v/>
      </c>
      <c r="N65" s="37" t="str">
        <f aca="false">IF(OR($C65="",N(TOP!$C$13)=0),"",N($K65)/TOP!$C$13)</f>
        <v/>
      </c>
      <c r="O65" s="37" t="str">
        <f aca="false">IF(OR($C65="",N(TOP!$C$14)=0),"",N($L65)/TOP!$C$14)</f>
        <v/>
      </c>
      <c r="P65" s="42" t="str">
        <f aca="false">IF($C65="","",IFERROR(CHOOSE(MATCH(TOP!$C$10,{"【期間A】","【期間B】","【期間C】"},0),N($M65),N($N65),N($O65)),0))</f>
        <v/>
      </c>
    </row>
    <row r="66" customFormat="false" ht="15" hidden="false" customHeight="false" outlineLevel="0" collapsed="false">
      <c r="B66" s="12" t="n">
        <v>61</v>
      </c>
      <c r="C66" s="36" t="str">
        <f aca="false">IF(②実績CSV_期間A!$M62="","",②実績CSV_期間A!$M62&amp;"")</f>
        <v/>
      </c>
      <c r="D66" s="12" t="str">
        <f aca="false">IF($C66="","",②実績CSV_期間A!$N62)</f>
        <v/>
      </c>
      <c r="E66" s="12" t="str">
        <f aca="false">IF($C66="","",RIGHT($D66,1))</f>
        <v/>
      </c>
      <c r="F66" s="41" t="str">
        <f aca="false">IF($C66="","",IFERROR(INDEX(サイズ換算マスタ!$C$6:$C$8,MATCH($E66,サイズ換算マスタ!$B$6:$B$8,0)),1))</f>
        <v/>
      </c>
      <c r="G66" s="38" t="str">
        <f aca="false">IF($C66="","",SUMIFS(②実績CSV_期間A!$AA$2:$AA$5001,②実績CSV_期間A!$M$2:$M$5001,$C66))</f>
        <v/>
      </c>
      <c r="H66" s="38" t="str">
        <f aca="false">IF($C66="","",SUMIFS(③実績CSV_期間B!$AA$2:$AA$5001,③実績CSV_期間B!$M$2:$M$5001,$C66))</f>
        <v/>
      </c>
      <c r="I66" s="38" t="str">
        <f aca="false">IF($C66="","",SUMIFS(④実績CSV_期間C!$AA$2:$AA$5001,④実績CSV_期間C!$M$2:$M$5001,$C66))</f>
        <v/>
      </c>
      <c r="J66" s="38" t="str">
        <f aca="false">IF($C66="","",N($F66)*N($G66))</f>
        <v/>
      </c>
      <c r="K66" s="38" t="str">
        <f aca="false">IF($C66="","",N($F66)*N($H66))</f>
        <v/>
      </c>
      <c r="L66" s="38" t="str">
        <f aca="false">IF($C66="","",N($F66)*N($I66))</f>
        <v/>
      </c>
      <c r="M66" s="37" t="str">
        <f aca="false">IF(OR($C66="",N(TOP!$C$12)=0),"",N($J66)/TOP!$C$12)</f>
        <v/>
      </c>
      <c r="N66" s="37" t="str">
        <f aca="false">IF(OR($C66="",N(TOP!$C$13)=0),"",N($K66)/TOP!$C$13)</f>
        <v/>
      </c>
      <c r="O66" s="37" t="str">
        <f aca="false">IF(OR($C66="",N(TOP!$C$14)=0),"",N($L66)/TOP!$C$14)</f>
        <v/>
      </c>
      <c r="P66" s="42" t="str">
        <f aca="false">IF($C66="","",IFERROR(CHOOSE(MATCH(TOP!$C$10,{"【期間A】","【期間B】","【期間C】"},0),N($M66),N($N66),N($O66)),0))</f>
        <v/>
      </c>
    </row>
    <row r="67" customFormat="false" ht="15" hidden="false" customHeight="false" outlineLevel="0" collapsed="false">
      <c r="B67" s="12" t="n">
        <v>62</v>
      </c>
      <c r="C67" s="36" t="str">
        <f aca="false">IF(②実績CSV_期間A!$M63="","",②実績CSV_期間A!$M63&amp;"")</f>
        <v/>
      </c>
      <c r="D67" s="12" t="str">
        <f aca="false">IF($C67="","",②実績CSV_期間A!$N63)</f>
        <v/>
      </c>
      <c r="E67" s="12" t="str">
        <f aca="false">IF($C67="","",RIGHT($D67,1))</f>
        <v/>
      </c>
      <c r="F67" s="41" t="str">
        <f aca="false">IF($C67="","",IFERROR(INDEX(サイズ換算マスタ!$C$6:$C$8,MATCH($E67,サイズ換算マスタ!$B$6:$B$8,0)),1))</f>
        <v/>
      </c>
      <c r="G67" s="38" t="str">
        <f aca="false">IF($C67="","",SUMIFS(②実績CSV_期間A!$AA$2:$AA$5001,②実績CSV_期間A!$M$2:$M$5001,$C67))</f>
        <v/>
      </c>
      <c r="H67" s="38" t="str">
        <f aca="false">IF($C67="","",SUMIFS(③実績CSV_期間B!$AA$2:$AA$5001,③実績CSV_期間B!$M$2:$M$5001,$C67))</f>
        <v/>
      </c>
      <c r="I67" s="38" t="str">
        <f aca="false">IF($C67="","",SUMIFS(④実績CSV_期間C!$AA$2:$AA$5001,④実績CSV_期間C!$M$2:$M$5001,$C67))</f>
        <v/>
      </c>
      <c r="J67" s="38" t="str">
        <f aca="false">IF($C67="","",N($F67)*N($G67))</f>
        <v/>
      </c>
      <c r="K67" s="38" t="str">
        <f aca="false">IF($C67="","",N($F67)*N($H67))</f>
        <v/>
      </c>
      <c r="L67" s="38" t="str">
        <f aca="false">IF($C67="","",N($F67)*N($I67))</f>
        <v/>
      </c>
      <c r="M67" s="37" t="str">
        <f aca="false">IF(OR($C67="",N(TOP!$C$12)=0),"",N($J67)/TOP!$C$12)</f>
        <v/>
      </c>
      <c r="N67" s="37" t="str">
        <f aca="false">IF(OR($C67="",N(TOP!$C$13)=0),"",N($K67)/TOP!$C$13)</f>
        <v/>
      </c>
      <c r="O67" s="37" t="str">
        <f aca="false">IF(OR($C67="",N(TOP!$C$14)=0),"",N($L67)/TOP!$C$14)</f>
        <v/>
      </c>
      <c r="P67" s="42" t="str">
        <f aca="false">IF($C67="","",IFERROR(CHOOSE(MATCH(TOP!$C$10,{"【期間A】","【期間B】","【期間C】"},0),N($M67),N($N67),N($O67)),0))</f>
        <v/>
      </c>
    </row>
    <row r="68" customFormat="false" ht="15" hidden="false" customHeight="false" outlineLevel="0" collapsed="false">
      <c r="B68" s="12" t="n">
        <v>63</v>
      </c>
      <c r="C68" s="36" t="str">
        <f aca="false">IF(②実績CSV_期間A!$M64="","",②実績CSV_期間A!$M64&amp;"")</f>
        <v/>
      </c>
      <c r="D68" s="12" t="str">
        <f aca="false">IF($C68="","",②実績CSV_期間A!$N64)</f>
        <v/>
      </c>
      <c r="E68" s="12" t="str">
        <f aca="false">IF($C68="","",RIGHT($D68,1))</f>
        <v/>
      </c>
      <c r="F68" s="41" t="str">
        <f aca="false">IF($C68="","",IFERROR(INDEX(サイズ換算マスタ!$C$6:$C$8,MATCH($E68,サイズ換算マスタ!$B$6:$B$8,0)),1))</f>
        <v/>
      </c>
      <c r="G68" s="38" t="str">
        <f aca="false">IF($C68="","",SUMIFS(②実績CSV_期間A!$AA$2:$AA$5001,②実績CSV_期間A!$M$2:$M$5001,$C68))</f>
        <v/>
      </c>
      <c r="H68" s="38" t="str">
        <f aca="false">IF($C68="","",SUMIFS(③実績CSV_期間B!$AA$2:$AA$5001,③実績CSV_期間B!$M$2:$M$5001,$C68))</f>
        <v/>
      </c>
      <c r="I68" s="38" t="str">
        <f aca="false">IF($C68="","",SUMIFS(④実績CSV_期間C!$AA$2:$AA$5001,④実績CSV_期間C!$M$2:$M$5001,$C68))</f>
        <v/>
      </c>
      <c r="J68" s="38" t="str">
        <f aca="false">IF($C68="","",N($F68)*N($G68))</f>
        <v/>
      </c>
      <c r="K68" s="38" t="str">
        <f aca="false">IF($C68="","",N($F68)*N($H68))</f>
        <v/>
      </c>
      <c r="L68" s="38" t="str">
        <f aca="false">IF($C68="","",N($F68)*N($I68))</f>
        <v/>
      </c>
      <c r="M68" s="37" t="str">
        <f aca="false">IF(OR($C68="",N(TOP!$C$12)=0),"",N($J68)/TOP!$C$12)</f>
        <v/>
      </c>
      <c r="N68" s="37" t="str">
        <f aca="false">IF(OR($C68="",N(TOP!$C$13)=0),"",N($K68)/TOP!$C$13)</f>
        <v/>
      </c>
      <c r="O68" s="37" t="str">
        <f aca="false">IF(OR($C68="",N(TOP!$C$14)=0),"",N($L68)/TOP!$C$14)</f>
        <v/>
      </c>
      <c r="P68" s="42" t="str">
        <f aca="false">IF($C68="","",IFERROR(CHOOSE(MATCH(TOP!$C$10,{"【期間A】","【期間B】","【期間C】"},0),N($M68),N($N68),N($O68)),0))</f>
        <v/>
      </c>
    </row>
    <row r="69" customFormat="false" ht="15" hidden="false" customHeight="false" outlineLevel="0" collapsed="false">
      <c r="B69" s="12" t="n">
        <v>64</v>
      </c>
      <c r="C69" s="36" t="str">
        <f aca="false">IF(②実績CSV_期間A!$M65="","",②実績CSV_期間A!$M65&amp;"")</f>
        <v/>
      </c>
      <c r="D69" s="12" t="str">
        <f aca="false">IF($C69="","",②実績CSV_期間A!$N65)</f>
        <v/>
      </c>
      <c r="E69" s="12" t="str">
        <f aca="false">IF($C69="","",RIGHT($D69,1))</f>
        <v/>
      </c>
      <c r="F69" s="41" t="str">
        <f aca="false">IF($C69="","",IFERROR(INDEX(サイズ換算マスタ!$C$6:$C$8,MATCH($E69,サイズ換算マスタ!$B$6:$B$8,0)),1))</f>
        <v/>
      </c>
      <c r="G69" s="38" t="str">
        <f aca="false">IF($C69="","",SUMIFS(②実績CSV_期間A!$AA$2:$AA$5001,②実績CSV_期間A!$M$2:$M$5001,$C69))</f>
        <v/>
      </c>
      <c r="H69" s="38" t="str">
        <f aca="false">IF($C69="","",SUMIFS(③実績CSV_期間B!$AA$2:$AA$5001,③実績CSV_期間B!$M$2:$M$5001,$C69))</f>
        <v/>
      </c>
      <c r="I69" s="38" t="str">
        <f aca="false">IF($C69="","",SUMIFS(④実績CSV_期間C!$AA$2:$AA$5001,④実績CSV_期間C!$M$2:$M$5001,$C69))</f>
        <v/>
      </c>
      <c r="J69" s="38" t="str">
        <f aca="false">IF($C69="","",N($F69)*N($G69))</f>
        <v/>
      </c>
      <c r="K69" s="38" t="str">
        <f aca="false">IF($C69="","",N($F69)*N($H69))</f>
        <v/>
      </c>
      <c r="L69" s="38" t="str">
        <f aca="false">IF($C69="","",N($F69)*N($I69))</f>
        <v/>
      </c>
      <c r="M69" s="37" t="str">
        <f aca="false">IF(OR($C69="",N(TOP!$C$12)=0),"",N($J69)/TOP!$C$12)</f>
        <v/>
      </c>
      <c r="N69" s="37" t="str">
        <f aca="false">IF(OR($C69="",N(TOP!$C$13)=0),"",N($K69)/TOP!$C$13)</f>
        <v/>
      </c>
      <c r="O69" s="37" t="str">
        <f aca="false">IF(OR($C69="",N(TOP!$C$14)=0),"",N($L69)/TOP!$C$14)</f>
        <v/>
      </c>
      <c r="P69" s="42" t="str">
        <f aca="false">IF($C69="","",IFERROR(CHOOSE(MATCH(TOP!$C$10,{"【期間A】","【期間B】","【期間C】"},0),N($M69),N($N69),N($O69)),0))</f>
        <v/>
      </c>
    </row>
    <row r="70" customFormat="false" ht="15" hidden="false" customHeight="false" outlineLevel="0" collapsed="false">
      <c r="B70" s="12" t="n">
        <v>65</v>
      </c>
      <c r="C70" s="36" t="str">
        <f aca="false">IF(②実績CSV_期間A!$M66="","",②実績CSV_期間A!$M66&amp;"")</f>
        <v/>
      </c>
      <c r="D70" s="12" t="str">
        <f aca="false">IF($C70="","",②実績CSV_期間A!$N66)</f>
        <v/>
      </c>
      <c r="E70" s="12" t="str">
        <f aca="false">IF($C70="","",RIGHT($D70,1))</f>
        <v/>
      </c>
      <c r="F70" s="41" t="str">
        <f aca="false">IF($C70="","",IFERROR(INDEX(サイズ換算マスタ!$C$6:$C$8,MATCH($E70,サイズ換算マスタ!$B$6:$B$8,0)),1))</f>
        <v/>
      </c>
      <c r="G70" s="38" t="str">
        <f aca="false">IF($C70="","",SUMIFS(②実績CSV_期間A!$AA$2:$AA$5001,②実績CSV_期間A!$M$2:$M$5001,$C70))</f>
        <v/>
      </c>
      <c r="H70" s="38" t="str">
        <f aca="false">IF($C70="","",SUMIFS(③実績CSV_期間B!$AA$2:$AA$5001,③実績CSV_期間B!$M$2:$M$5001,$C70))</f>
        <v/>
      </c>
      <c r="I70" s="38" t="str">
        <f aca="false">IF($C70="","",SUMIFS(④実績CSV_期間C!$AA$2:$AA$5001,④実績CSV_期間C!$M$2:$M$5001,$C70))</f>
        <v/>
      </c>
      <c r="J70" s="38" t="str">
        <f aca="false">IF($C70="","",N($F70)*N($G70))</f>
        <v/>
      </c>
      <c r="K70" s="38" t="str">
        <f aca="false">IF($C70="","",N($F70)*N($H70))</f>
        <v/>
      </c>
      <c r="L70" s="38" t="str">
        <f aca="false">IF($C70="","",N($F70)*N($I70))</f>
        <v/>
      </c>
      <c r="M70" s="37" t="str">
        <f aca="false">IF(OR($C70="",N(TOP!$C$12)=0),"",N($J70)/TOP!$C$12)</f>
        <v/>
      </c>
      <c r="N70" s="37" t="str">
        <f aca="false">IF(OR($C70="",N(TOP!$C$13)=0),"",N($K70)/TOP!$C$13)</f>
        <v/>
      </c>
      <c r="O70" s="37" t="str">
        <f aca="false">IF(OR($C70="",N(TOP!$C$14)=0),"",N($L70)/TOP!$C$14)</f>
        <v/>
      </c>
      <c r="P70" s="42" t="str">
        <f aca="false">IF($C70="","",IFERROR(CHOOSE(MATCH(TOP!$C$10,{"【期間A】","【期間B】","【期間C】"},0),N($M70),N($N70),N($O70)),0))</f>
        <v/>
      </c>
    </row>
    <row r="71" customFormat="false" ht="15" hidden="false" customHeight="false" outlineLevel="0" collapsed="false">
      <c r="B71" s="12" t="n">
        <v>66</v>
      </c>
      <c r="C71" s="36" t="str">
        <f aca="false">IF(②実績CSV_期間A!$M67="","",②実績CSV_期間A!$M67&amp;"")</f>
        <v/>
      </c>
      <c r="D71" s="12" t="str">
        <f aca="false">IF($C71="","",②実績CSV_期間A!$N67)</f>
        <v/>
      </c>
      <c r="E71" s="12" t="str">
        <f aca="false">IF($C71="","",RIGHT($D71,1))</f>
        <v/>
      </c>
      <c r="F71" s="41" t="str">
        <f aca="false">IF($C71="","",IFERROR(INDEX(サイズ換算マスタ!$C$6:$C$8,MATCH($E71,サイズ換算マスタ!$B$6:$B$8,0)),1))</f>
        <v/>
      </c>
      <c r="G71" s="38" t="str">
        <f aca="false">IF($C71="","",SUMIFS(②実績CSV_期間A!$AA$2:$AA$5001,②実績CSV_期間A!$M$2:$M$5001,$C71))</f>
        <v/>
      </c>
      <c r="H71" s="38" t="str">
        <f aca="false">IF($C71="","",SUMIFS(③実績CSV_期間B!$AA$2:$AA$5001,③実績CSV_期間B!$M$2:$M$5001,$C71))</f>
        <v/>
      </c>
      <c r="I71" s="38" t="str">
        <f aca="false">IF($C71="","",SUMIFS(④実績CSV_期間C!$AA$2:$AA$5001,④実績CSV_期間C!$M$2:$M$5001,$C71))</f>
        <v/>
      </c>
      <c r="J71" s="38" t="str">
        <f aca="false">IF($C71="","",N($F71)*N($G71))</f>
        <v/>
      </c>
      <c r="K71" s="38" t="str">
        <f aca="false">IF($C71="","",N($F71)*N($H71))</f>
        <v/>
      </c>
      <c r="L71" s="38" t="str">
        <f aca="false">IF($C71="","",N($F71)*N($I71))</f>
        <v/>
      </c>
      <c r="M71" s="37" t="str">
        <f aca="false">IF(OR($C71="",N(TOP!$C$12)=0),"",N($J71)/TOP!$C$12)</f>
        <v/>
      </c>
      <c r="N71" s="37" t="str">
        <f aca="false">IF(OR($C71="",N(TOP!$C$13)=0),"",N($K71)/TOP!$C$13)</f>
        <v/>
      </c>
      <c r="O71" s="37" t="str">
        <f aca="false">IF(OR($C71="",N(TOP!$C$14)=0),"",N($L71)/TOP!$C$14)</f>
        <v/>
      </c>
      <c r="P71" s="42" t="str">
        <f aca="false">IF($C71="","",IFERROR(CHOOSE(MATCH(TOP!$C$10,{"【期間A】","【期間B】","【期間C】"},0),N($M71),N($N71),N($O71)),0))</f>
        <v/>
      </c>
    </row>
    <row r="72" customFormat="false" ht="15" hidden="false" customHeight="false" outlineLevel="0" collapsed="false">
      <c r="B72" s="12" t="n">
        <v>67</v>
      </c>
      <c r="C72" s="36" t="str">
        <f aca="false">IF(②実績CSV_期間A!$M68="","",②実績CSV_期間A!$M68&amp;"")</f>
        <v/>
      </c>
      <c r="D72" s="12" t="str">
        <f aca="false">IF($C72="","",②実績CSV_期間A!$N68)</f>
        <v/>
      </c>
      <c r="E72" s="12" t="str">
        <f aca="false">IF($C72="","",RIGHT($D72,1))</f>
        <v/>
      </c>
      <c r="F72" s="41" t="str">
        <f aca="false">IF($C72="","",IFERROR(INDEX(サイズ換算マスタ!$C$6:$C$8,MATCH($E72,サイズ換算マスタ!$B$6:$B$8,0)),1))</f>
        <v/>
      </c>
      <c r="G72" s="38" t="str">
        <f aca="false">IF($C72="","",SUMIFS(②実績CSV_期間A!$AA$2:$AA$5001,②実績CSV_期間A!$M$2:$M$5001,$C72))</f>
        <v/>
      </c>
      <c r="H72" s="38" t="str">
        <f aca="false">IF($C72="","",SUMIFS(③実績CSV_期間B!$AA$2:$AA$5001,③実績CSV_期間B!$M$2:$M$5001,$C72))</f>
        <v/>
      </c>
      <c r="I72" s="38" t="str">
        <f aca="false">IF($C72="","",SUMIFS(④実績CSV_期間C!$AA$2:$AA$5001,④実績CSV_期間C!$M$2:$M$5001,$C72))</f>
        <v/>
      </c>
      <c r="J72" s="38" t="str">
        <f aca="false">IF($C72="","",N($F72)*N($G72))</f>
        <v/>
      </c>
      <c r="K72" s="38" t="str">
        <f aca="false">IF($C72="","",N($F72)*N($H72))</f>
        <v/>
      </c>
      <c r="L72" s="38" t="str">
        <f aca="false">IF($C72="","",N($F72)*N($I72))</f>
        <v/>
      </c>
      <c r="M72" s="37" t="str">
        <f aca="false">IF(OR($C72="",N(TOP!$C$12)=0),"",N($J72)/TOP!$C$12)</f>
        <v/>
      </c>
      <c r="N72" s="37" t="str">
        <f aca="false">IF(OR($C72="",N(TOP!$C$13)=0),"",N($K72)/TOP!$C$13)</f>
        <v/>
      </c>
      <c r="O72" s="37" t="str">
        <f aca="false">IF(OR($C72="",N(TOP!$C$14)=0),"",N($L72)/TOP!$C$14)</f>
        <v/>
      </c>
      <c r="P72" s="42" t="str">
        <f aca="false">IF($C72="","",IFERROR(CHOOSE(MATCH(TOP!$C$10,{"【期間A】","【期間B】","【期間C】"},0),N($M72),N($N72),N($O72)),0))</f>
        <v/>
      </c>
    </row>
    <row r="73" customFormat="false" ht="15" hidden="false" customHeight="false" outlineLevel="0" collapsed="false">
      <c r="B73" s="12" t="n">
        <v>68</v>
      </c>
      <c r="C73" s="36" t="str">
        <f aca="false">IF(②実績CSV_期間A!$M69="","",②実績CSV_期間A!$M69&amp;"")</f>
        <v/>
      </c>
      <c r="D73" s="12" t="str">
        <f aca="false">IF($C73="","",②実績CSV_期間A!$N69)</f>
        <v/>
      </c>
      <c r="E73" s="12" t="str">
        <f aca="false">IF($C73="","",RIGHT($D73,1))</f>
        <v/>
      </c>
      <c r="F73" s="41" t="str">
        <f aca="false">IF($C73="","",IFERROR(INDEX(サイズ換算マスタ!$C$6:$C$8,MATCH($E73,サイズ換算マスタ!$B$6:$B$8,0)),1))</f>
        <v/>
      </c>
      <c r="G73" s="38" t="str">
        <f aca="false">IF($C73="","",SUMIFS(②実績CSV_期間A!$AA$2:$AA$5001,②実績CSV_期間A!$M$2:$M$5001,$C73))</f>
        <v/>
      </c>
      <c r="H73" s="38" t="str">
        <f aca="false">IF($C73="","",SUMIFS(③実績CSV_期間B!$AA$2:$AA$5001,③実績CSV_期間B!$M$2:$M$5001,$C73))</f>
        <v/>
      </c>
      <c r="I73" s="38" t="str">
        <f aca="false">IF($C73="","",SUMIFS(④実績CSV_期間C!$AA$2:$AA$5001,④実績CSV_期間C!$M$2:$M$5001,$C73))</f>
        <v/>
      </c>
      <c r="J73" s="38" t="str">
        <f aca="false">IF($C73="","",N($F73)*N($G73))</f>
        <v/>
      </c>
      <c r="K73" s="38" t="str">
        <f aca="false">IF($C73="","",N($F73)*N($H73))</f>
        <v/>
      </c>
      <c r="L73" s="38" t="str">
        <f aca="false">IF($C73="","",N($F73)*N($I73))</f>
        <v/>
      </c>
      <c r="M73" s="37" t="str">
        <f aca="false">IF(OR($C73="",N(TOP!$C$12)=0),"",N($J73)/TOP!$C$12)</f>
        <v/>
      </c>
      <c r="N73" s="37" t="str">
        <f aca="false">IF(OR($C73="",N(TOP!$C$13)=0),"",N($K73)/TOP!$C$13)</f>
        <v/>
      </c>
      <c r="O73" s="37" t="str">
        <f aca="false">IF(OR($C73="",N(TOP!$C$14)=0),"",N($L73)/TOP!$C$14)</f>
        <v/>
      </c>
      <c r="P73" s="42" t="str">
        <f aca="false">IF($C73="","",IFERROR(CHOOSE(MATCH(TOP!$C$10,{"【期間A】","【期間B】","【期間C】"},0),N($M73),N($N73),N($O73)),0))</f>
        <v/>
      </c>
    </row>
    <row r="74" customFormat="false" ht="15" hidden="false" customHeight="false" outlineLevel="0" collapsed="false">
      <c r="B74" s="12" t="n">
        <v>69</v>
      </c>
      <c r="C74" s="36" t="str">
        <f aca="false">IF(②実績CSV_期間A!$M70="","",②実績CSV_期間A!$M70&amp;"")</f>
        <v/>
      </c>
      <c r="D74" s="12" t="str">
        <f aca="false">IF($C74="","",②実績CSV_期間A!$N70)</f>
        <v/>
      </c>
      <c r="E74" s="12" t="str">
        <f aca="false">IF($C74="","",RIGHT($D74,1))</f>
        <v/>
      </c>
      <c r="F74" s="41" t="str">
        <f aca="false">IF($C74="","",IFERROR(INDEX(サイズ換算マスタ!$C$6:$C$8,MATCH($E74,サイズ換算マスタ!$B$6:$B$8,0)),1))</f>
        <v/>
      </c>
      <c r="G74" s="38" t="str">
        <f aca="false">IF($C74="","",SUMIFS(②実績CSV_期間A!$AA$2:$AA$5001,②実績CSV_期間A!$M$2:$M$5001,$C74))</f>
        <v/>
      </c>
      <c r="H74" s="38" t="str">
        <f aca="false">IF($C74="","",SUMIFS(③実績CSV_期間B!$AA$2:$AA$5001,③実績CSV_期間B!$M$2:$M$5001,$C74))</f>
        <v/>
      </c>
      <c r="I74" s="38" t="str">
        <f aca="false">IF($C74="","",SUMIFS(④実績CSV_期間C!$AA$2:$AA$5001,④実績CSV_期間C!$M$2:$M$5001,$C74))</f>
        <v/>
      </c>
      <c r="J74" s="38" t="str">
        <f aca="false">IF($C74="","",N($F74)*N($G74))</f>
        <v/>
      </c>
      <c r="K74" s="38" t="str">
        <f aca="false">IF($C74="","",N($F74)*N($H74))</f>
        <v/>
      </c>
      <c r="L74" s="38" t="str">
        <f aca="false">IF($C74="","",N($F74)*N($I74))</f>
        <v/>
      </c>
      <c r="M74" s="37" t="str">
        <f aca="false">IF(OR($C74="",N(TOP!$C$12)=0),"",N($J74)/TOP!$C$12)</f>
        <v/>
      </c>
      <c r="N74" s="37" t="str">
        <f aca="false">IF(OR($C74="",N(TOP!$C$13)=0),"",N($K74)/TOP!$C$13)</f>
        <v/>
      </c>
      <c r="O74" s="37" t="str">
        <f aca="false">IF(OR($C74="",N(TOP!$C$14)=0),"",N($L74)/TOP!$C$14)</f>
        <v/>
      </c>
      <c r="P74" s="42" t="str">
        <f aca="false">IF($C74="","",IFERROR(CHOOSE(MATCH(TOP!$C$10,{"【期間A】","【期間B】","【期間C】"},0),N($M74),N($N74),N($O74)),0))</f>
        <v/>
      </c>
    </row>
    <row r="75" customFormat="false" ht="15" hidden="false" customHeight="false" outlineLevel="0" collapsed="false">
      <c r="B75" s="12" t="n">
        <v>70</v>
      </c>
      <c r="C75" s="36" t="str">
        <f aca="false">IF(②実績CSV_期間A!$M71="","",②実績CSV_期間A!$M71&amp;"")</f>
        <v/>
      </c>
      <c r="D75" s="12" t="str">
        <f aca="false">IF($C75="","",②実績CSV_期間A!$N71)</f>
        <v/>
      </c>
      <c r="E75" s="12" t="str">
        <f aca="false">IF($C75="","",RIGHT($D75,1))</f>
        <v/>
      </c>
      <c r="F75" s="41" t="str">
        <f aca="false">IF($C75="","",IFERROR(INDEX(サイズ換算マスタ!$C$6:$C$8,MATCH($E75,サイズ換算マスタ!$B$6:$B$8,0)),1))</f>
        <v/>
      </c>
      <c r="G75" s="38" t="str">
        <f aca="false">IF($C75="","",SUMIFS(②実績CSV_期間A!$AA$2:$AA$5001,②実績CSV_期間A!$M$2:$M$5001,$C75))</f>
        <v/>
      </c>
      <c r="H75" s="38" t="str">
        <f aca="false">IF($C75="","",SUMIFS(③実績CSV_期間B!$AA$2:$AA$5001,③実績CSV_期間B!$M$2:$M$5001,$C75))</f>
        <v/>
      </c>
      <c r="I75" s="38" t="str">
        <f aca="false">IF($C75="","",SUMIFS(④実績CSV_期間C!$AA$2:$AA$5001,④実績CSV_期間C!$M$2:$M$5001,$C75))</f>
        <v/>
      </c>
      <c r="J75" s="38" t="str">
        <f aca="false">IF($C75="","",N($F75)*N($G75))</f>
        <v/>
      </c>
      <c r="K75" s="38" t="str">
        <f aca="false">IF($C75="","",N($F75)*N($H75))</f>
        <v/>
      </c>
      <c r="L75" s="38" t="str">
        <f aca="false">IF($C75="","",N($F75)*N($I75))</f>
        <v/>
      </c>
      <c r="M75" s="37" t="str">
        <f aca="false">IF(OR($C75="",N(TOP!$C$12)=0),"",N($J75)/TOP!$C$12)</f>
        <v/>
      </c>
      <c r="N75" s="37" t="str">
        <f aca="false">IF(OR($C75="",N(TOP!$C$13)=0),"",N($K75)/TOP!$C$13)</f>
        <v/>
      </c>
      <c r="O75" s="37" t="str">
        <f aca="false">IF(OR($C75="",N(TOP!$C$14)=0),"",N($L75)/TOP!$C$14)</f>
        <v/>
      </c>
      <c r="P75" s="42" t="str">
        <f aca="false">IF($C75="","",IFERROR(CHOOSE(MATCH(TOP!$C$10,{"【期間A】","【期間B】","【期間C】"},0),N($M75),N($N75),N($O75)),0))</f>
        <v/>
      </c>
    </row>
    <row r="76" customFormat="false" ht="15" hidden="false" customHeight="false" outlineLevel="0" collapsed="false">
      <c r="B76" s="12" t="n">
        <v>71</v>
      </c>
      <c r="C76" s="36" t="str">
        <f aca="false">IF(②実績CSV_期間A!$M72="","",②実績CSV_期間A!$M72&amp;"")</f>
        <v/>
      </c>
      <c r="D76" s="12" t="str">
        <f aca="false">IF($C76="","",②実績CSV_期間A!$N72)</f>
        <v/>
      </c>
      <c r="E76" s="12" t="str">
        <f aca="false">IF($C76="","",RIGHT($D76,1))</f>
        <v/>
      </c>
      <c r="F76" s="41" t="str">
        <f aca="false">IF($C76="","",IFERROR(INDEX(サイズ換算マスタ!$C$6:$C$8,MATCH($E76,サイズ換算マスタ!$B$6:$B$8,0)),1))</f>
        <v/>
      </c>
      <c r="G76" s="38" t="str">
        <f aca="false">IF($C76="","",SUMIFS(②実績CSV_期間A!$AA$2:$AA$5001,②実績CSV_期間A!$M$2:$M$5001,$C76))</f>
        <v/>
      </c>
      <c r="H76" s="38" t="str">
        <f aca="false">IF($C76="","",SUMIFS(③実績CSV_期間B!$AA$2:$AA$5001,③実績CSV_期間B!$M$2:$M$5001,$C76))</f>
        <v/>
      </c>
      <c r="I76" s="38" t="str">
        <f aca="false">IF($C76="","",SUMIFS(④実績CSV_期間C!$AA$2:$AA$5001,④実績CSV_期間C!$M$2:$M$5001,$C76))</f>
        <v/>
      </c>
      <c r="J76" s="38" t="str">
        <f aca="false">IF($C76="","",N($F76)*N($G76))</f>
        <v/>
      </c>
      <c r="K76" s="38" t="str">
        <f aca="false">IF($C76="","",N($F76)*N($H76))</f>
        <v/>
      </c>
      <c r="L76" s="38" t="str">
        <f aca="false">IF($C76="","",N($F76)*N($I76))</f>
        <v/>
      </c>
      <c r="M76" s="37" t="str">
        <f aca="false">IF(OR($C76="",N(TOP!$C$12)=0),"",N($J76)/TOP!$C$12)</f>
        <v/>
      </c>
      <c r="N76" s="37" t="str">
        <f aca="false">IF(OR($C76="",N(TOP!$C$13)=0),"",N($K76)/TOP!$C$13)</f>
        <v/>
      </c>
      <c r="O76" s="37" t="str">
        <f aca="false">IF(OR($C76="",N(TOP!$C$14)=0),"",N($L76)/TOP!$C$14)</f>
        <v/>
      </c>
      <c r="P76" s="42" t="str">
        <f aca="false">IF($C76="","",IFERROR(CHOOSE(MATCH(TOP!$C$10,{"【期間A】","【期間B】","【期間C】"},0),N($M76),N($N76),N($O76)),0))</f>
        <v/>
      </c>
    </row>
    <row r="77" customFormat="false" ht="15" hidden="false" customHeight="false" outlineLevel="0" collapsed="false">
      <c r="B77" s="12" t="n">
        <v>72</v>
      </c>
      <c r="C77" s="36" t="str">
        <f aca="false">IF(②実績CSV_期間A!$M73="","",②実績CSV_期間A!$M73&amp;"")</f>
        <v/>
      </c>
      <c r="D77" s="12" t="str">
        <f aca="false">IF($C77="","",②実績CSV_期間A!$N73)</f>
        <v/>
      </c>
      <c r="E77" s="12" t="str">
        <f aca="false">IF($C77="","",RIGHT($D77,1))</f>
        <v/>
      </c>
      <c r="F77" s="41" t="str">
        <f aca="false">IF($C77="","",IFERROR(INDEX(サイズ換算マスタ!$C$6:$C$8,MATCH($E77,サイズ換算マスタ!$B$6:$B$8,0)),1))</f>
        <v/>
      </c>
      <c r="G77" s="38" t="str">
        <f aca="false">IF($C77="","",SUMIFS(②実績CSV_期間A!$AA$2:$AA$5001,②実績CSV_期間A!$M$2:$M$5001,$C77))</f>
        <v/>
      </c>
      <c r="H77" s="38" t="str">
        <f aca="false">IF($C77="","",SUMIFS(③実績CSV_期間B!$AA$2:$AA$5001,③実績CSV_期間B!$M$2:$M$5001,$C77))</f>
        <v/>
      </c>
      <c r="I77" s="38" t="str">
        <f aca="false">IF($C77="","",SUMIFS(④実績CSV_期間C!$AA$2:$AA$5001,④実績CSV_期間C!$M$2:$M$5001,$C77))</f>
        <v/>
      </c>
      <c r="J77" s="38" t="str">
        <f aca="false">IF($C77="","",N($F77)*N($G77))</f>
        <v/>
      </c>
      <c r="K77" s="38" t="str">
        <f aca="false">IF($C77="","",N($F77)*N($H77))</f>
        <v/>
      </c>
      <c r="L77" s="38" t="str">
        <f aca="false">IF($C77="","",N($F77)*N($I77))</f>
        <v/>
      </c>
      <c r="M77" s="37" t="str">
        <f aca="false">IF(OR($C77="",N(TOP!$C$12)=0),"",N($J77)/TOP!$C$12)</f>
        <v/>
      </c>
      <c r="N77" s="37" t="str">
        <f aca="false">IF(OR($C77="",N(TOP!$C$13)=0),"",N($K77)/TOP!$C$13)</f>
        <v/>
      </c>
      <c r="O77" s="37" t="str">
        <f aca="false">IF(OR($C77="",N(TOP!$C$14)=0),"",N($L77)/TOP!$C$14)</f>
        <v/>
      </c>
      <c r="P77" s="42" t="str">
        <f aca="false">IF($C77="","",IFERROR(CHOOSE(MATCH(TOP!$C$10,{"【期間A】","【期間B】","【期間C】"},0),N($M77),N($N77),N($O77)),0))</f>
        <v/>
      </c>
    </row>
    <row r="78" customFormat="false" ht="15" hidden="false" customHeight="false" outlineLevel="0" collapsed="false">
      <c r="B78" s="12" t="n">
        <v>73</v>
      </c>
      <c r="C78" s="36" t="str">
        <f aca="false">IF(②実績CSV_期間A!$M74="","",②実績CSV_期間A!$M74&amp;"")</f>
        <v/>
      </c>
      <c r="D78" s="12" t="str">
        <f aca="false">IF($C78="","",②実績CSV_期間A!$N74)</f>
        <v/>
      </c>
      <c r="E78" s="12" t="str">
        <f aca="false">IF($C78="","",RIGHT($D78,1))</f>
        <v/>
      </c>
      <c r="F78" s="41" t="str">
        <f aca="false">IF($C78="","",IFERROR(INDEX(サイズ換算マスタ!$C$6:$C$8,MATCH($E78,サイズ換算マスタ!$B$6:$B$8,0)),1))</f>
        <v/>
      </c>
      <c r="G78" s="38" t="str">
        <f aca="false">IF($C78="","",SUMIFS(②実績CSV_期間A!$AA$2:$AA$5001,②実績CSV_期間A!$M$2:$M$5001,$C78))</f>
        <v/>
      </c>
      <c r="H78" s="38" t="str">
        <f aca="false">IF($C78="","",SUMIFS(③実績CSV_期間B!$AA$2:$AA$5001,③実績CSV_期間B!$M$2:$M$5001,$C78))</f>
        <v/>
      </c>
      <c r="I78" s="38" t="str">
        <f aca="false">IF($C78="","",SUMIFS(④実績CSV_期間C!$AA$2:$AA$5001,④実績CSV_期間C!$M$2:$M$5001,$C78))</f>
        <v/>
      </c>
      <c r="J78" s="38" t="str">
        <f aca="false">IF($C78="","",N($F78)*N($G78))</f>
        <v/>
      </c>
      <c r="K78" s="38" t="str">
        <f aca="false">IF($C78="","",N($F78)*N($H78))</f>
        <v/>
      </c>
      <c r="L78" s="38" t="str">
        <f aca="false">IF($C78="","",N($F78)*N($I78))</f>
        <v/>
      </c>
      <c r="M78" s="37" t="str">
        <f aca="false">IF(OR($C78="",N(TOP!$C$12)=0),"",N($J78)/TOP!$C$12)</f>
        <v/>
      </c>
      <c r="N78" s="37" t="str">
        <f aca="false">IF(OR($C78="",N(TOP!$C$13)=0),"",N($K78)/TOP!$C$13)</f>
        <v/>
      </c>
      <c r="O78" s="37" t="str">
        <f aca="false">IF(OR($C78="",N(TOP!$C$14)=0),"",N($L78)/TOP!$C$14)</f>
        <v/>
      </c>
      <c r="P78" s="42" t="str">
        <f aca="false">IF($C78="","",IFERROR(CHOOSE(MATCH(TOP!$C$10,{"【期間A】","【期間B】","【期間C】"},0),N($M78),N($N78),N($O78)),0))</f>
        <v/>
      </c>
    </row>
    <row r="79" customFormat="false" ht="15" hidden="false" customHeight="false" outlineLevel="0" collapsed="false">
      <c r="B79" s="12" t="n">
        <v>74</v>
      </c>
      <c r="C79" s="36" t="str">
        <f aca="false">IF(②実績CSV_期間A!$M75="","",②実績CSV_期間A!$M75&amp;"")</f>
        <v/>
      </c>
      <c r="D79" s="12" t="str">
        <f aca="false">IF($C79="","",②実績CSV_期間A!$N75)</f>
        <v/>
      </c>
      <c r="E79" s="12" t="str">
        <f aca="false">IF($C79="","",RIGHT($D79,1))</f>
        <v/>
      </c>
      <c r="F79" s="41" t="str">
        <f aca="false">IF($C79="","",IFERROR(INDEX(サイズ換算マスタ!$C$6:$C$8,MATCH($E79,サイズ換算マスタ!$B$6:$B$8,0)),1))</f>
        <v/>
      </c>
      <c r="G79" s="38" t="str">
        <f aca="false">IF($C79="","",SUMIFS(②実績CSV_期間A!$AA$2:$AA$5001,②実績CSV_期間A!$M$2:$M$5001,$C79))</f>
        <v/>
      </c>
      <c r="H79" s="38" t="str">
        <f aca="false">IF($C79="","",SUMIFS(③実績CSV_期間B!$AA$2:$AA$5001,③実績CSV_期間B!$M$2:$M$5001,$C79))</f>
        <v/>
      </c>
      <c r="I79" s="38" t="str">
        <f aca="false">IF($C79="","",SUMIFS(④実績CSV_期間C!$AA$2:$AA$5001,④実績CSV_期間C!$M$2:$M$5001,$C79))</f>
        <v/>
      </c>
      <c r="J79" s="38" t="str">
        <f aca="false">IF($C79="","",N($F79)*N($G79))</f>
        <v/>
      </c>
      <c r="K79" s="38" t="str">
        <f aca="false">IF($C79="","",N($F79)*N($H79))</f>
        <v/>
      </c>
      <c r="L79" s="38" t="str">
        <f aca="false">IF($C79="","",N($F79)*N($I79))</f>
        <v/>
      </c>
      <c r="M79" s="37" t="str">
        <f aca="false">IF(OR($C79="",N(TOP!$C$12)=0),"",N($J79)/TOP!$C$12)</f>
        <v/>
      </c>
      <c r="N79" s="37" t="str">
        <f aca="false">IF(OR($C79="",N(TOP!$C$13)=0),"",N($K79)/TOP!$C$13)</f>
        <v/>
      </c>
      <c r="O79" s="37" t="str">
        <f aca="false">IF(OR($C79="",N(TOP!$C$14)=0),"",N($L79)/TOP!$C$14)</f>
        <v/>
      </c>
      <c r="P79" s="42" t="str">
        <f aca="false">IF($C79="","",IFERROR(CHOOSE(MATCH(TOP!$C$10,{"【期間A】","【期間B】","【期間C】"},0),N($M79),N($N79),N($O79)),0))</f>
        <v/>
      </c>
    </row>
    <row r="80" customFormat="false" ht="15" hidden="false" customHeight="false" outlineLevel="0" collapsed="false">
      <c r="B80" s="12" t="n">
        <v>75</v>
      </c>
      <c r="C80" s="36" t="str">
        <f aca="false">IF(②実績CSV_期間A!$M76="","",②実績CSV_期間A!$M76&amp;"")</f>
        <v/>
      </c>
      <c r="D80" s="12" t="str">
        <f aca="false">IF($C80="","",②実績CSV_期間A!$N76)</f>
        <v/>
      </c>
      <c r="E80" s="12" t="str">
        <f aca="false">IF($C80="","",RIGHT($D80,1))</f>
        <v/>
      </c>
      <c r="F80" s="41" t="str">
        <f aca="false">IF($C80="","",IFERROR(INDEX(サイズ換算マスタ!$C$6:$C$8,MATCH($E80,サイズ換算マスタ!$B$6:$B$8,0)),1))</f>
        <v/>
      </c>
      <c r="G80" s="38" t="str">
        <f aca="false">IF($C80="","",SUMIFS(②実績CSV_期間A!$AA$2:$AA$5001,②実績CSV_期間A!$M$2:$M$5001,$C80))</f>
        <v/>
      </c>
      <c r="H80" s="38" t="str">
        <f aca="false">IF($C80="","",SUMIFS(③実績CSV_期間B!$AA$2:$AA$5001,③実績CSV_期間B!$M$2:$M$5001,$C80))</f>
        <v/>
      </c>
      <c r="I80" s="38" t="str">
        <f aca="false">IF($C80="","",SUMIFS(④実績CSV_期間C!$AA$2:$AA$5001,④実績CSV_期間C!$M$2:$M$5001,$C80))</f>
        <v/>
      </c>
      <c r="J80" s="38" t="str">
        <f aca="false">IF($C80="","",N($F80)*N($G80))</f>
        <v/>
      </c>
      <c r="K80" s="38" t="str">
        <f aca="false">IF($C80="","",N($F80)*N($H80))</f>
        <v/>
      </c>
      <c r="L80" s="38" t="str">
        <f aca="false">IF($C80="","",N($F80)*N($I80))</f>
        <v/>
      </c>
      <c r="M80" s="37" t="str">
        <f aca="false">IF(OR($C80="",N(TOP!$C$12)=0),"",N($J80)/TOP!$C$12)</f>
        <v/>
      </c>
      <c r="N80" s="37" t="str">
        <f aca="false">IF(OR($C80="",N(TOP!$C$13)=0),"",N($K80)/TOP!$C$13)</f>
        <v/>
      </c>
      <c r="O80" s="37" t="str">
        <f aca="false">IF(OR($C80="",N(TOP!$C$14)=0),"",N($L80)/TOP!$C$14)</f>
        <v/>
      </c>
      <c r="P80" s="42" t="str">
        <f aca="false">IF($C80="","",IFERROR(CHOOSE(MATCH(TOP!$C$10,{"【期間A】","【期間B】","【期間C】"},0),N($M80),N($N80),N($O80)),0))</f>
        <v/>
      </c>
    </row>
    <row r="81" customFormat="false" ht="15" hidden="false" customHeight="false" outlineLevel="0" collapsed="false">
      <c r="B81" s="12" t="n">
        <v>76</v>
      </c>
      <c r="C81" s="36" t="str">
        <f aca="false">IF(②実績CSV_期間A!$M77="","",②実績CSV_期間A!$M77&amp;"")</f>
        <v/>
      </c>
      <c r="D81" s="12" t="str">
        <f aca="false">IF($C81="","",②実績CSV_期間A!$N77)</f>
        <v/>
      </c>
      <c r="E81" s="12" t="str">
        <f aca="false">IF($C81="","",RIGHT($D81,1))</f>
        <v/>
      </c>
      <c r="F81" s="41" t="str">
        <f aca="false">IF($C81="","",IFERROR(INDEX(サイズ換算マスタ!$C$6:$C$8,MATCH($E81,サイズ換算マスタ!$B$6:$B$8,0)),1))</f>
        <v/>
      </c>
      <c r="G81" s="38" t="str">
        <f aca="false">IF($C81="","",SUMIFS(②実績CSV_期間A!$AA$2:$AA$5001,②実績CSV_期間A!$M$2:$M$5001,$C81))</f>
        <v/>
      </c>
      <c r="H81" s="38" t="str">
        <f aca="false">IF($C81="","",SUMIFS(③実績CSV_期間B!$AA$2:$AA$5001,③実績CSV_期間B!$M$2:$M$5001,$C81))</f>
        <v/>
      </c>
      <c r="I81" s="38" t="str">
        <f aca="false">IF($C81="","",SUMIFS(④実績CSV_期間C!$AA$2:$AA$5001,④実績CSV_期間C!$M$2:$M$5001,$C81))</f>
        <v/>
      </c>
      <c r="J81" s="38" t="str">
        <f aca="false">IF($C81="","",N($F81)*N($G81))</f>
        <v/>
      </c>
      <c r="K81" s="38" t="str">
        <f aca="false">IF($C81="","",N($F81)*N($H81))</f>
        <v/>
      </c>
      <c r="L81" s="38" t="str">
        <f aca="false">IF($C81="","",N($F81)*N($I81))</f>
        <v/>
      </c>
      <c r="M81" s="37" t="str">
        <f aca="false">IF(OR($C81="",N(TOP!$C$12)=0),"",N($J81)/TOP!$C$12)</f>
        <v/>
      </c>
      <c r="N81" s="37" t="str">
        <f aca="false">IF(OR($C81="",N(TOP!$C$13)=0),"",N($K81)/TOP!$C$13)</f>
        <v/>
      </c>
      <c r="O81" s="37" t="str">
        <f aca="false">IF(OR($C81="",N(TOP!$C$14)=0),"",N($L81)/TOP!$C$14)</f>
        <v/>
      </c>
      <c r="P81" s="42" t="str">
        <f aca="false">IF($C81="","",IFERROR(CHOOSE(MATCH(TOP!$C$10,{"【期間A】","【期間B】","【期間C】"},0),N($M81),N($N81),N($O81)),0))</f>
        <v/>
      </c>
    </row>
    <row r="82" customFormat="false" ht="15" hidden="false" customHeight="false" outlineLevel="0" collapsed="false">
      <c r="B82" s="12" t="n">
        <v>77</v>
      </c>
      <c r="C82" s="36" t="str">
        <f aca="false">IF(②実績CSV_期間A!$M78="","",②実績CSV_期間A!$M78&amp;"")</f>
        <v/>
      </c>
      <c r="D82" s="12" t="str">
        <f aca="false">IF($C82="","",②実績CSV_期間A!$N78)</f>
        <v/>
      </c>
      <c r="E82" s="12" t="str">
        <f aca="false">IF($C82="","",RIGHT($D82,1))</f>
        <v/>
      </c>
      <c r="F82" s="41" t="str">
        <f aca="false">IF($C82="","",IFERROR(INDEX(サイズ換算マスタ!$C$6:$C$8,MATCH($E82,サイズ換算マスタ!$B$6:$B$8,0)),1))</f>
        <v/>
      </c>
      <c r="G82" s="38" t="str">
        <f aca="false">IF($C82="","",SUMIFS(②実績CSV_期間A!$AA$2:$AA$5001,②実績CSV_期間A!$M$2:$M$5001,$C82))</f>
        <v/>
      </c>
      <c r="H82" s="38" t="str">
        <f aca="false">IF($C82="","",SUMIFS(③実績CSV_期間B!$AA$2:$AA$5001,③実績CSV_期間B!$M$2:$M$5001,$C82))</f>
        <v/>
      </c>
      <c r="I82" s="38" t="str">
        <f aca="false">IF($C82="","",SUMIFS(④実績CSV_期間C!$AA$2:$AA$5001,④実績CSV_期間C!$M$2:$M$5001,$C82))</f>
        <v/>
      </c>
      <c r="J82" s="38" t="str">
        <f aca="false">IF($C82="","",N($F82)*N($G82))</f>
        <v/>
      </c>
      <c r="K82" s="38" t="str">
        <f aca="false">IF($C82="","",N($F82)*N($H82))</f>
        <v/>
      </c>
      <c r="L82" s="38" t="str">
        <f aca="false">IF($C82="","",N($F82)*N($I82))</f>
        <v/>
      </c>
      <c r="M82" s="37" t="str">
        <f aca="false">IF(OR($C82="",N(TOP!$C$12)=0),"",N($J82)/TOP!$C$12)</f>
        <v/>
      </c>
      <c r="N82" s="37" t="str">
        <f aca="false">IF(OR($C82="",N(TOP!$C$13)=0),"",N($K82)/TOP!$C$13)</f>
        <v/>
      </c>
      <c r="O82" s="37" t="str">
        <f aca="false">IF(OR($C82="",N(TOP!$C$14)=0),"",N($L82)/TOP!$C$14)</f>
        <v/>
      </c>
      <c r="P82" s="42" t="str">
        <f aca="false">IF($C82="","",IFERROR(CHOOSE(MATCH(TOP!$C$10,{"【期間A】","【期間B】","【期間C】"},0),N($M82),N($N82),N($O82)),0))</f>
        <v/>
      </c>
    </row>
    <row r="83" customFormat="false" ht="15" hidden="false" customHeight="false" outlineLevel="0" collapsed="false">
      <c r="B83" s="12" t="n">
        <v>78</v>
      </c>
      <c r="C83" s="36" t="str">
        <f aca="false">IF(②実績CSV_期間A!$M79="","",②実績CSV_期間A!$M79&amp;"")</f>
        <v/>
      </c>
      <c r="D83" s="12" t="str">
        <f aca="false">IF($C83="","",②実績CSV_期間A!$N79)</f>
        <v/>
      </c>
      <c r="E83" s="12" t="str">
        <f aca="false">IF($C83="","",RIGHT($D83,1))</f>
        <v/>
      </c>
      <c r="F83" s="41" t="str">
        <f aca="false">IF($C83="","",IFERROR(INDEX(サイズ換算マスタ!$C$6:$C$8,MATCH($E83,サイズ換算マスタ!$B$6:$B$8,0)),1))</f>
        <v/>
      </c>
      <c r="G83" s="38" t="str">
        <f aca="false">IF($C83="","",SUMIFS(②実績CSV_期間A!$AA$2:$AA$5001,②実績CSV_期間A!$M$2:$M$5001,$C83))</f>
        <v/>
      </c>
      <c r="H83" s="38" t="str">
        <f aca="false">IF($C83="","",SUMIFS(③実績CSV_期間B!$AA$2:$AA$5001,③実績CSV_期間B!$M$2:$M$5001,$C83))</f>
        <v/>
      </c>
      <c r="I83" s="38" t="str">
        <f aca="false">IF($C83="","",SUMIFS(④実績CSV_期間C!$AA$2:$AA$5001,④実績CSV_期間C!$M$2:$M$5001,$C83))</f>
        <v/>
      </c>
      <c r="J83" s="38" t="str">
        <f aca="false">IF($C83="","",N($F83)*N($G83))</f>
        <v/>
      </c>
      <c r="K83" s="38" t="str">
        <f aca="false">IF($C83="","",N($F83)*N($H83))</f>
        <v/>
      </c>
      <c r="L83" s="38" t="str">
        <f aca="false">IF($C83="","",N($F83)*N($I83))</f>
        <v/>
      </c>
      <c r="M83" s="37" t="str">
        <f aca="false">IF(OR($C83="",N(TOP!$C$12)=0),"",N($J83)/TOP!$C$12)</f>
        <v/>
      </c>
      <c r="N83" s="37" t="str">
        <f aca="false">IF(OR($C83="",N(TOP!$C$13)=0),"",N($K83)/TOP!$C$13)</f>
        <v/>
      </c>
      <c r="O83" s="37" t="str">
        <f aca="false">IF(OR($C83="",N(TOP!$C$14)=0),"",N($L83)/TOP!$C$14)</f>
        <v/>
      </c>
      <c r="P83" s="42" t="str">
        <f aca="false">IF($C83="","",IFERROR(CHOOSE(MATCH(TOP!$C$10,{"【期間A】","【期間B】","【期間C】"},0),N($M83),N($N83),N($O83)),0))</f>
        <v/>
      </c>
    </row>
    <row r="84" customFormat="false" ht="15" hidden="false" customHeight="false" outlineLevel="0" collapsed="false">
      <c r="B84" s="12" t="n">
        <v>79</v>
      </c>
      <c r="C84" s="36" t="str">
        <f aca="false">IF(②実績CSV_期間A!$M80="","",②実績CSV_期間A!$M80&amp;"")</f>
        <v/>
      </c>
      <c r="D84" s="12" t="str">
        <f aca="false">IF($C84="","",②実績CSV_期間A!$N80)</f>
        <v/>
      </c>
      <c r="E84" s="12" t="str">
        <f aca="false">IF($C84="","",RIGHT($D84,1))</f>
        <v/>
      </c>
      <c r="F84" s="41" t="str">
        <f aca="false">IF($C84="","",IFERROR(INDEX(サイズ換算マスタ!$C$6:$C$8,MATCH($E84,サイズ換算マスタ!$B$6:$B$8,0)),1))</f>
        <v/>
      </c>
      <c r="G84" s="38" t="str">
        <f aca="false">IF($C84="","",SUMIFS(②実績CSV_期間A!$AA$2:$AA$5001,②実績CSV_期間A!$M$2:$M$5001,$C84))</f>
        <v/>
      </c>
      <c r="H84" s="38" t="str">
        <f aca="false">IF($C84="","",SUMIFS(③実績CSV_期間B!$AA$2:$AA$5001,③実績CSV_期間B!$M$2:$M$5001,$C84))</f>
        <v/>
      </c>
      <c r="I84" s="38" t="str">
        <f aca="false">IF($C84="","",SUMIFS(④実績CSV_期間C!$AA$2:$AA$5001,④実績CSV_期間C!$M$2:$M$5001,$C84))</f>
        <v/>
      </c>
      <c r="J84" s="38" t="str">
        <f aca="false">IF($C84="","",N($F84)*N($G84))</f>
        <v/>
      </c>
      <c r="K84" s="38" t="str">
        <f aca="false">IF($C84="","",N($F84)*N($H84))</f>
        <v/>
      </c>
      <c r="L84" s="38" t="str">
        <f aca="false">IF($C84="","",N($F84)*N($I84))</f>
        <v/>
      </c>
      <c r="M84" s="37" t="str">
        <f aca="false">IF(OR($C84="",N(TOP!$C$12)=0),"",N($J84)/TOP!$C$12)</f>
        <v/>
      </c>
      <c r="N84" s="37" t="str">
        <f aca="false">IF(OR($C84="",N(TOP!$C$13)=0),"",N($K84)/TOP!$C$13)</f>
        <v/>
      </c>
      <c r="O84" s="37" t="str">
        <f aca="false">IF(OR($C84="",N(TOP!$C$14)=0),"",N($L84)/TOP!$C$14)</f>
        <v/>
      </c>
      <c r="P84" s="42" t="str">
        <f aca="false">IF($C84="","",IFERROR(CHOOSE(MATCH(TOP!$C$10,{"【期間A】","【期間B】","【期間C】"},0),N($M84),N($N84),N($O84)),0))</f>
        <v/>
      </c>
    </row>
    <row r="85" customFormat="false" ht="15" hidden="false" customHeight="false" outlineLevel="0" collapsed="false">
      <c r="B85" s="12" t="n">
        <v>80</v>
      </c>
      <c r="C85" s="36" t="str">
        <f aca="false">IF(②実績CSV_期間A!$M81="","",②実績CSV_期間A!$M81&amp;"")</f>
        <v/>
      </c>
      <c r="D85" s="12" t="str">
        <f aca="false">IF($C85="","",②実績CSV_期間A!$N81)</f>
        <v/>
      </c>
      <c r="E85" s="12" t="str">
        <f aca="false">IF($C85="","",RIGHT($D85,1))</f>
        <v/>
      </c>
      <c r="F85" s="41" t="str">
        <f aca="false">IF($C85="","",IFERROR(INDEX(サイズ換算マスタ!$C$6:$C$8,MATCH($E85,サイズ換算マスタ!$B$6:$B$8,0)),1))</f>
        <v/>
      </c>
      <c r="G85" s="38" t="str">
        <f aca="false">IF($C85="","",SUMIFS(②実績CSV_期間A!$AA$2:$AA$5001,②実績CSV_期間A!$M$2:$M$5001,$C85))</f>
        <v/>
      </c>
      <c r="H85" s="38" t="str">
        <f aca="false">IF($C85="","",SUMIFS(③実績CSV_期間B!$AA$2:$AA$5001,③実績CSV_期間B!$M$2:$M$5001,$C85))</f>
        <v/>
      </c>
      <c r="I85" s="38" t="str">
        <f aca="false">IF($C85="","",SUMIFS(④実績CSV_期間C!$AA$2:$AA$5001,④実績CSV_期間C!$M$2:$M$5001,$C85))</f>
        <v/>
      </c>
      <c r="J85" s="38" t="str">
        <f aca="false">IF($C85="","",N($F85)*N($G85))</f>
        <v/>
      </c>
      <c r="K85" s="38" t="str">
        <f aca="false">IF($C85="","",N($F85)*N($H85))</f>
        <v/>
      </c>
      <c r="L85" s="38" t="str">
        <f aca="false">IF($C85="","",N($F85)*N($I85))</f>
        <v/>
      </c>
      <c r="M85" s="37" t="str">
        <f aca="false">IF(OR($C85="",N(TOP!$C$12)=0),"",N($J85)/TOP!$C$12)</f>
        <v/>
      </c>
      <c r="N85" s="37" t="str">
        <f aca="false">IF(OR($C85="",N(TOP!$C$13)=0),"",N($K85)/TOP!$C$13)</f>
        <v/>
      </c>
      <c r="O85" s="37" t="str">
        <f aca="false">IF(OR($C85="",N(TOP!$C$14)=0),"",N($L85)/TOP!$C$14)</f>
        <v/>
      </c>
      <c r="P85" s="42" t="str">
        <f aca="false">IF($C85="","",IFERROR(CHOOSE(MATCH(TOP!$C$10,{"【期間A】","【期間B】","【期間C】"},0),N($M85),N($N85),N($O85)),0))</f>
        <v/>
      </c>
    </row>
    <row r="86" customFormat="false" ht="15" hidden="false" customHeight="false" outlineLevel="0" collapsed="false">
      <c r="B86" s="12" t="n">
        <v>81</v>
      </c>
      <c r="C86" s="36" t="str">
        <f aca="false">IF(②実績CSV_期間A!$M82="","",②実績CSV_期間A!$M82&amp;"")</f>
        <v/>
      </c>
      <c r="D86" s="12" t="str">
        <f aca="false">IF($C86="","",②実績CSV_期間A!$N82)</f>
        <v/>
      </c>
      <c r="E86" s="12" t="str">
        <f aca="false">IF($C86="","",RIGHT($D86,1))</f>
        <v/>
      </c>
      <c r="F86" s="41" t="str">
        <f aca="false">IF($C86="","",IFERROR(INDEX(サイズ換算マスタ!$C$6:$C$8,MATCH($E86,サイズ換算マスタ!$B$6:$B$8,0)),1))</f>
        <v/>
      </c>
      <c r="G86" s="38" t="str">
        <f aca="false">IF($C86="","",SUMIFS(②実績CSV_期間A!$AA$2:$AA$5001,②実績CSV_期間A!$M$2:$M$5001,$C86))</f>
        <v/>
      </c>
      <c r="H86" s="38" t="str">
        <f aca="false">IF($C86="","",SUMIFS(③実績CSV_期間B!$AA$2:$AA$5001,③実績CSV_期間B!$M$2:$M$5001,$C86))</f>
        <v/>
      </c>
      <c r="I86" s="38" t="str">
        <f aca="false">IF($C86="","",SUMIFS(④実績CSV_期間C!$AA$2:$AA$5001,④実績CSV_期間C!$M$2:$M$5001,$C86))</f>
        <v/>
      </c>
      <c r="J86" s="38" t="str">
        <f aca="false">IF($C86="","",N($F86)*N($G86))</f>
        <v/>
      </c>
      <c r="K86" s="38" t="str">
        <f aca="false">IF($C86="","",N($F86)*N($H86))</f>
        <v/>
      </c>
      <c r="L86" s="38" t="str">
        <f aca="false">IF($C86="","",N($F86)*N($I86))</f>
        <v/>
      </c>
      <c r="M86" s="37" t="str">
        <f aca="false">IF(OR($C86="",N(TOP!$C$12)=0),"",N($J86)/TOP!$C$12)</f>
        <v/>
      </c>
      <c r="N86" s="37" t="str">
        <f aca="false">IF(OR($C86="",N(TOP!$C$13)=0),"",N($K86)/TOP!$C$13)</f>
        <v/>
      </c>
      <c r="O86" s="37" t="str">
        <f aca="false">IF(OR($C86="",N(TOP!$C$14)=0),"",N($L86)/TOP!$C$14)</f>
        <v/>
      </c>
      <c r="P86" s="42" t="str">
        <f aca="false">IF($C86="","",IFERROR(CHOOSE(MATCH(TOP!$C$10,{"【期間A】","【期間B】","【期間C】"},0),N($M86),N($N86),N($O86)),0))</f>
        <v/>
      </c>
    </row>
    <row r="87" customFormat="false" ht="15" hidden="false" customHeight="false" outlineLevel="0" collapsed="false">
      <c r="B87" s="12" t="n">
        <v>82</v>
      </c>
      <c r="C87" s="36" t="str">
        <f aca="false">IF(②実績CSV_期間A!$M83="","",②実績CSV_期間A!$M83&amp;"")</f>
        <v/>
      </c>
      <c r="D87" s="12" t="str">
        <f aca="false">IF($C87="","",②実績CSV_期間A!$N83)</f>
        <v/>
      </c>
      <c r="E87" s="12" t="str">
        <f aca="false">IF($C87="","",RIGHT($D87,1))</f>
        <v/>
      </c>
      <c r="F87" s="41" t="str">
        <f aca="false">IF($C87="","",IFERROR(INDEX(サイズ換算マスタ!$C$6:$C$8,MATCH($E87,サイズ換算マスタ!$B$6:$B$8,0)),1))</f>
        <v/>
      </c>
      <c r="G87" s="38" t="str">
        <f aca="false">IF($C87="","",SUMIFS(②実績CSV_期間A!$AA$2:$AA$5001,②実績CSV_期間A!$M$2:$M$5001,$C87))</f>
        <v/>
      </c>
      <c r="H87" s="38" t="str">
        <f aca="false">IF($C87="","",SUMIFS(③実績CSV_期間B!$AA$2:$AA$5001,③実績CSV_期間B!$M$2:$M$5001,$C87))</f>
        <v/>
      </c>
      <c r="I87" s="38" t="str">
        <f aca="false">IF($C87="","",SUMIFS(④実績CSV_期間C!$AA$2:$AA$5001,④実績CSV_期間C!$M$2:$M$5001,$C87))</f>
        <v/>
      </c>
      <c r="J87" s="38" t="str">
        <f aca="false">IF($C87="","",N($F87)*N($G87))</f>
        <v/>
      </c>
      <c r="K87" s="38" t="str">
        <f aca="false">IF($C87="","",N($F87)*N($H87))</f>
        <v/>
      </c>
      <c r="L87" s="38" t="str">
        <f aca="false">IF($C87="","",N($F87)*N($I87))</f>
        <v/>
      </c>
      <c r="M87" s="37" t="str">
        <f aca="false">IF(OR($C87="",N(TOP!$C$12)=0),"",N($J87)/TOP!$C$12)</f>
        <v/>
      </c>
      <c r="N87" s="37" t="str">
        <f aca="false">IF(OR($C87="",N(TOP!$C$13)=0),"",N($K87)/TOP!$C$13)</f>
        <v/>
      </c>
      <c r="O87" s="37" t="str">
        <f aca="false">IF(OR($C87="",N(TOP!$C$14)=0),"",N($L87)/TOP!$C$14)</f>
        <v/>
      </c>
      <c r="P87" s="42" t="str">
        <f aca="false">IF($C87="","",IFERROR(CHOOSE(MATCH(TOP!$C$10,{"【期間A】","【期間B】","【期間C】"},0),N($M87),N($N87),N($O87)),0))</f>
        <v/>
      </c>
    </row>
    <row r="88" customFormat="false" ht="15" hidden="false" customHeight="false" outlineLevel="0" collapsed="false">
      <c r="B88" s="12" t="n">
        <v>83</v>
      </c>
      <c r="C88" s="36" t="str">
        <f aca="false">IF(②実績CSV_期間A!$M84="","",②実績CSV_期間A!$M84&amp;"")</f>
        <v/>
      </c>
      <c r="D88" s="12" t="str">
        <f aca="false">IF($C88="","",②実績CSV_期間A!$N84)</f>
        <v/>
      </c>
      <c r="E88" s="12" t="str">
        <f aca="false">IF($C88="","",RIGHT($D88,1))</f>
        <v/>
      </c>
      <c r="F88" s="41" t="str">
        <f aca="false">IF($C88="","",IFERROR(INDEX(サイズ換算マスタ!$C$6:$C$8,MATCH($E88,サイズ換算マスタ!$B$6:$B$8,0)),1))</f>
        <v/>
      </c>
      <c r="G88" s="38" t="str">
        <f aca="false">IF($C88="","",SUMIFS(②実績CSV_期間A!$AA$2:$AA$5001,②実績CSV_期間A!$M$2:$M$5001,$C88))</f>
        <v/>
      </c>
      <c r="H88" s="38" t="str">
        <f aca="false">IF($C88="","",SUMIFS(③実績CSV_期間B!$AA$2:$AA$5001,③実績CSV_期間B!$M$2:$M$5001,$C88))</f>
        <v/>
      </c>
      <c r="I88" s="38" t="str">
        <f aca="false">IF($C88="","",SUMIFS(④実績CSV_期間C!$AA$2:$AA$5001,④実績CSV_期間C!$M$2:$M$5001,$C88))</f>
        <v/>
      </c>
      <c r="J88" s="38" t="str">
        <f aca="false">IF($C88="","",N($F88)*N($G88))</f>
        <v/>
      </c>
      <c r="K88" s="38" t="str">
        <f aca="false">IF($C88="","",N($F88)*N($H88))</f>
        <v/>
      </c>
      <c r="L88" s="38" t="str">
        <f aca="false">IF($C88="","",N($F88)*N($I88))</f>
        <v/>
      </c>
      <c r="M88" s="37" t="str">
        <f aca="false">IF(OR($C88="",N(TOP!$C$12)=0),"",N($J88)/TOP!$C$12)</f>
        <v/>
      </c>
      <c r="N88" s="37" t="str">
        <f aca="false">IF(OR($C88="",N(TOP!$C$13)=0),"",N($K88)/TOP!$C$13)</f>
        <v/>
      </c>
      <c r="O88" s="37" t="str">
        <f aca="false">IF(OR($C88="",N(TOP!$C$14)=0),"",N($L88)/TOP!$C$14)</f>
        <v/>
      </c>
      <c r="P88" s="42" t="str">
        <f aca="false">IF($C88="","",IFERROR(CHOOSE(MATCH(TOP!$C$10,{"【期間A】","【期間B】","【期間C】"},0),N($M88),N($N88),N($O88)),0))</f>
        <v/>
      </c>
    </row>
    <row r="89" customFormat="false" ht="15" hidden="false" customHeight="false" outlineLevel="0" collapsed="false">
      <c r="B89" s="12" t="n">
        <v>84</v>
      </c>
      <c r="C89" s="36" t="str">
        <f aca="false">IF(②実績CSV_期間A!$M85="","",②実績CSV_期間A!$M85&amp;"")</f>
        <v/>
      </c>
      <c r="D89" s="12" t="str">
        <f aca="false">IF($C89="","",②実績CSV_期間A!$N85)</f>
        <v/>
      </c>
      <c r="E89" s="12" t="str">
        <f aca="false">IF($C89="","",RIGHT($D89,1))</f>
        <v/>
      </c>
      <c r="F89" s="41" t="str">
        <f aca="false">IF($C89="","",IFERROR(INDEX(サイズ換算マスタ!$C$6:$C$8,MATCH($E89,サイズ換算マスタ!$B$6:$B$8,0)),1))</f>
        <v/>
      </c>
      <c r="G89" s="38" t="str">
        <f aca="false">IF($C89="","",SUMIFS(②実績CSV_期間A!$AA$2:$AA$5001,②実績CSV_期間A!$M$2:$M$5001,$C89))</f>
        <v/>
      </c>
      <c r="H89" s="38" t="str">
        <f aca="false">IF($C89="","",SUMIFS(③実績CSV_期間B!$AA$2:$AA$5001,③実績CSV_期間B!$M$2:$M$5001,$C89))</f>
        <v/>
      </c>
      <c r="I89" s="38" t="str">
        <f aca="false">IF($C89="","",SUMIFS(④実績CSV_期間C!$AA$2:$AA$5001,④実績CSV_期間C!$M$2:$M$5001,$C89))</f>
        <v/>
      </c>
      <c r="J89" s="38" t="str">
        <f aca="false">IF($C89="","",N($F89)*N($G89))</f>
        <v/>
      </c>
      <c r="K89" s="38" t="str">
        <f aca="false">IF($C89="","",N($F89)*N($H89))</f>
        <v/>
      </c>
      <c r="L89" s="38" t="str">
        <f aca="false">IF($C89="","",N($F89)*N($I89))</f>
        <v/>
      </c>
      <c r="M89" s="37" t="str">
        <f aca="false">IF(OR($C89="",N(TOP!$C$12)=0),"",N($J89)/TOP!$C$12)</f>
        <v/>
      </c>
      <c r="N89" s="37" t="str">
        <f aca="false">IF(OR($C89="",N(TOP!$C$13)=0),"",N($K89)/TOP!$C$13)</f>
        <v/>
      </c>
      <c r="O89" s="37" t="str">
        <f aca="false">IF(OR($C89="",N(TOP!$C$14)=0),"",N($L89)/TOP!$C$14)</f>
        <v/>
      </c>
      <c r="P89" s="42" t="str">
        <f aca="false">IF($C89="","",IFERROR(CHOOSE(MATCH(TOP!$C$10,{"【期間A】","【期間B】","【期間C】"},0),N($M89),N($N89),N($O89)),0))</f>
        <v/>
      </c>
    </row>
    <row r="90" customFormat="false" ht="15" hidden="false" customHeight="false" outlineLevel="0" collapsed="false">
      <c r="B90" s="12" t="n">
        <v>85</v>
      </c>
      <c r="C90" s="36" t="str">
        <f aca="false">IF(②実績CSV_期間A!$M86="","",②実績CSV_期間A!$M86&amp;"")</f>
        <v/>
      </c>
      <c r="D90" s="12" t="str">
        <f aca="false">IF($C90="","",②実績CSV_期間A!$N86)</f>
        <v/>
      </c>
      <c r="E90" s="12" t="str">
        <f aca="false">IF($C90="","",RIGHT($D90,1))</f>
        <v/>
      </c>
      <c r="F90" s="41" t="str">
        <f aca="false">IF($C90="","",IFERROR(INDEX(サイズ換算マスタ!$C$6:$C$8,MATCH($E90,サイズ換算マスタ!$B$6:$B$8,0)),1))</f>
        <v/>
      </c>
      <c r="G90" s="38" t="str">
        <f aca="false">IF($C90="","",SUMIFS(②実績CSV_期間A!$AA$2:$AA$5001,②実績CSV_期間A!$M$2:$M$5001,$C90))</f>
        <v/>
      </c>
      <c r="H90" s="38" t="str">
        <f aca="false">IF($C90="","",SUMIFS(③実績CSV_期間B!$AA$2:$AA$5001,③実績CSV_期間B!$M$2:$M$5001,$C90))</f>
        <v/>
      </c>
      <c r="I90" s="38" t="str">
        <f aca="false">IF($C90="","",SUMIFS(④実績CSV_期間C!$AA$2:$AA$5001,④実績CSV_期間C!$M$2:$M$5001,$C90))</f>
        <v/>
      </c>
      <c r="J90" s="38" t="str">
        <f aca="false">IF($C90="","",N($F90)*N($G90))</f>
        <v/>
      </c>
      <c r="K90" s="38" t="str">
        <f aca="false">IF($C90="","",N($F90)*N($H90))</f>
        <v/>
      </c>
      <c r="L90" s="38" t="str">
        <f aca="false">IF($C90="","",N($F90)*N($I90))</f>
        <v/>
      </c>
      <c r="M90" s="37" t="str">
        <f aca="false">IF(OR($C90="",N(TOP!$C$12)=0),"",N($J90)/TOP!$C$12)</f>
        <v/>
      </c>
      <c r="N90" s="37" t="str">
        <f aca="false">IF(OR($C90="",N(TOP!$C$13)=0),"",N($K90)/TOP!$C$13)</f>
        <v/>
      </c>
      <c r="O90" s="37" t="str">
        <f aca="false">IF(OR($C90="",N(TOP!$C$14)=0),"",N($L90)/TOP!$C$14)</f>
        <v/>
      </c>
      <c r="P90" s="42" t="str">
        <f aca="false">IF($C90="","",IFERROR(CHOOSE(MATCH(TOP!$C$10,{"【期間A】","【期間B】","【期間C】"},0),N($M90),N($N90),N($O90)),0))</f>
        <v/>
      </c>
    </row>
    <row r="91" customFormat="false" ht="15" hidden="false" customHeight="false" outlineLevel="0" collapsed="false">
      <c r="B91" s="12" t="n">
        <v>86</v>
      </c>
      <c r="C91" s="36" t="str">
        <f aca="false">IF(②実績CSV_期間A!$M87="","",②実績CSV_期間A!$M87&amp;"")</f>
        <v/>
      </c>
      <c r="D91" s="12" t="str">
        <f aca="false">IF($C91="","",②実績CSV_期間A!$N87)</f>
        <v/>
      </c>
      <c r="E91" s="12" t="str">
        <f aca="false">IF($C91="","",RIGHT($D91,1))</f>
        <v/>
      </c>
      <c r="F91" s="41" t="str">
        <f aca="false">IF($C91="","",IFERROR(INDEX(サイズ換算マスタ!$C$6:$C$8,MATCH($E91,サイズ換算マスタ!$B$6:$B$8,0)),1))</f>
        <v/>
      </c>
      <c r="G91" s="38" t="str">
        <f aca="false">IF($C91="","",SUMIFS(②実績CSV_期間A!$AA$2:$AA$5001,②実績CSV_期間A!$M$2:$M$5001,$C91))</f>
        <v/>
      </c>
      <c r="H91" s="38" t="str">
        <f aca="false">IF($C91="","",SUMIFS(③実績CSV_期間B!$AA$2:$AA$5001,③実績CSV_期間B!$M$2:$M$5001,$C91))</f>
        <v/>
      </c>
      <c r="I91" s="38" t="str">
        <f aca="false">IF($C91="","",SUMIFS(④実績CSV_期間C!$AA$2:$AA$5001,④実績CSV_期間C!$M$2:$M$5001,$C91))</f>
        <v/>
      </c>
      <c r="J91" s="38" t="str">
        <f aca="false">IF($C91="","",N($F91)*N($G91))</f>
        <v/>
      </c>
      <c r="K91" s="38" t="str">
        <f aca="false">IF($C91="","",N($F91)*N($H91))</f>
        <v/>
      </c>
      <c r="L91" s="38" t="str">
        <f aca="false">IF($C91="","",N($F91)*N($I91))</f>
        <v/>
      </c>
      <c r="M91" s="37" t="str">
        <f aca="false">IF(OR($C91="",N(TOP!$C$12)=0),"",N($J91)/TOP!$C$12)</f>
        <v/>
      </c>
      <c r="N91" s="37" t="str">
        <f aca="false">IF(OR($C91="",N(TOP!$C$13)=0),"",N($K91)/TOP!$C$13)</f>
        <v/>
      </c>
      <c r="O91" s="37" t="str">
        <f aca="false">IF(OR($C91="",N(TOP!$C$14)=0),"",N($L91)/TOP!$C$14)</f>
        <v/>
      </c>
      <c r="P91" s="42" t="str">
        <f aca="false">IF($C91="","",IFERROR(CHOOSE(MATCH(TOP!$C$10,{"【期間A】","【期間B】","【期間C】"},0),N($M91),N($N91),N($O91)),0))</f>
        <v/>
      </c>
    </row>
    <row r="92" customFormat="false" ht="15" hidden="false" customHeight="false" outlineLevel="0" collapsed="false">
      <c r="B92" s="12" t="n">
        <v>87</v>
      </c>
      <c r="C92" s="36" t="str">
        <f aca="false">IF(②実績CSV_期間A!$M88="","",②実績CSV_期間A!$M88&amp;"")</f>
        <v/>
      </c>
      <c r="D92" s="12" t="str">
        <f aca="false">IF($C92="","",②実績CSV_期間A!$N88)</f>
        <v/>
      </c>
      <c r="E92" s="12" t="str">
        <f aca="false">IF($C92="","",RIGHT($D92,1))</f>
        <v/>
      </c>
      <c r="F92" s="41" t="str">
        <f aca="false">IF($C92="","",IFERROR(INDEX(サイズ換算マスタ!$C$6:$C$8,MATCH($E92,サイズ換算マスタ!$B$6:$B$8,0)),1))</f>
        <v/>
      </c>
      <c r="G92" s="38" t="str">
        <f aca="false">IF($C92="","",SUMIFS(②実績CSV_期間A!$AA$2:$AA$5001,②実績CSV_期間A!$M$2:$M$5001,$C92))</f>
        <v/>
      </c>
      <c r="H92" s="38" t="str">
        <f aca="false">IF($C92="","",SUMIFS(③実績CSV_期間B!$AA$2:$AA$5001,③実績CSV_期間B!$M$2:$M$5001,$C92))</f>
        <v/>
      </c>
      <c r="I92" s="38" t="str">
        <f aca="false">IF($C92="","",SUMIFS(④実績CSV_期間C!$AA$2:$AA$5001,④実績CSV_期間C!$M$2:$M$5001,$C92))</f>
        <v/>
      </c>
      <c r="J92" s="38" t="str">
        <f aca="false">IF($C92="","",N($F92)*N($G92))</f>
        <v/>
      </c>
      <c r="K92" s="38" t="str">
        <f aca="false">IF($C92="","",N($F92)*N($H92))</f>
        <v/>
      </c>
      <c r="L92" s="38" t="str">
        <f aca="false">IF($C92="","",N($F92)*N($I92))</f>
        <v/>
      </c>
      <c r="M92" s="37" t="str">
        <f aca="false">IF(OR($C92="",N(TOP!$C$12)=0),"",N($J92)/TOP!$C$12)</f>
        <v/>
      </c>
      <c r="N92" s="37" t="str">
        <f aca="false">IF(OR($C92="",N(TOP!$C$13)=0),"",N($K92)/TOP!$C$13)</f>
        <v/>
      </c>
      <c r="O92" s="37" t="str">
        <f aca="false">IF(OR($C92="",N(TOP!$C$14)=0),"",N($L92)/TOP!$C$14)</f>
        <v/>
      </c>
      <c r="P92" s="42" t="str">
        <f aca="false">IF($C92="","",IFERROR(CHOOSE(MATCH(TOP!$C$10,{"【期間A】","【期間B】","【期間C】"},0),N($M92),N($N92),N($O92)),0))</f>
        <v/>
      </c>
    </row>
    <row r="93" customFormat="false" ht="15" hidden="false" customHeight="false" outlineLevel="0" collapsed="false">
      <c r="B93" s="12" t="n">
        <v>88</v>
      </c>
      <c r="C93" s="36" t="str">
        <f aca="false">IF(②実績CSV_期間A!$M89="","",②実績CSV_期間A!$M89&amp;"")</f>
        <v/>
      </c>
      <c r="D93" s="12" t="str">
        <f aca="false">IF($C93="","",②実績CSV_期間A!$N89)</f>
        <v/>
      </c>
      <c r="E93" s="12" t="str">
        <f aca="false">IF($C93="","",RIGHT($D93,1))</f>
        <v/>
      </c>
      <c r="F93" s="41" t="str">
        <f aca="false">IF($C93="","",IFERROR(INDEX(サイズ換算マスタ!$C$6:$C$8,MATCH($E93,サイズ換算マスタ!$B$6:$B$8,0)),1))</f>
        <v/>
      </c>
      <c r="G93" s="38" t="str">
        <f aca="false">IF($C93="","",SUMIFS(②実績CSV_期間A!$AA$2:$AA$5001,②実績CSV_期間A!$M$2:$M$5001,$C93))</f>
        <v/>
      </c>
      <c r="H93" s="38" t="str">
        <f aca="false">IF($C93="","",SUMIFS(③実績CSV_期間B!$AA$2:$AA$5001,③実績CSV_期間B!$M$2:$M$5001,$C93))</f>
        <v/>
      </c>
      <c r="I93" s="38" t="str">
        <f aca="false">IF($C93="","",SUMIFS(④実績CSV_期間C!$AA$2:$AA$5001,④実績CSV_期間C!$M$2:$M$5001,$C93))</f>
        <v/>
      </c>
      <c r="J93" s="38" t="str">
        <f aca="false">IF($C93="","",N($F93)*N($G93))</f>
        <v/>
      </c>
      <c r="K93" s="38" t="str">
        <f aca="false">IF($C93="","",N($F93)*N($H93))</f>
        <v/>
      </c>
      <c r="L93" s="38" t="str">
        <f aca="false">IF($C93="","",N($F93)*N($I93))</f>
        <v/>
      </c>
      <c r="M93" s="37" t="str">
        <f aca="false">IF(OR($C93="",N(TOP!$C$12)=0),"",N($J93)/TOP!$C$12)</f>
        <v/>
      </c>
      <c r="N93" s="37" t="str">
        <f aca="false">IF(OR($C93="",N(TOP!$C$13)=0),"",N($K93)/TOP!$C$13)</f>
        <v/>
      </c>
      <c r="O93" s="37" t="str">
        <f aca="false">IF(OR($C93="",N(TOP!$C$14)=0),"",N($L93)/TOP!$C$14)</f>
        <v/>
      </c>
      <c r="P93" s="42" t="str">
        <f aca="false">IF($C93="","",IFERROR(CHOOSE(MATCH(TOP!$C$10,{"【期間A】","【期間B】","【期間C】"},0),N($M93),N($N93),N($O93)),0))</f>
        <v/>
      </c>
    </row>
    <row r="94" customFormat="false" ht="15" hidden="false" customHeight="false" outlineLevel="0" collapsed="false">
      <c r="B94" s="12" t="n">
        <v>89</v>
      </c>
      <c r="C94" s="36" t="str">
        <f aca="false">IF(②実績CSV_期間A!$M90="","",②実績CSV_期間A!$M90&amp;"")</f>
        <v/>
      </c>
      <c r="D94" s="12" t="str">
        <f aca="false">IF($C94="","",②実績CSV_期間A!$N90)</f>
        <v/>
      </c>
      <c r="E94" s="12" t="str">
        <f aca="false">IF($C94="","",RIGHT($D94,1))</f>
        <v/>
      </c>
      <c r="F94" s="41" t="str">
        <f aca="false">IF($C94="","",IFERROR(INDEX(サイズ換算マスタ!$C$6:$C$8,MATCH($E94,サイズ換算マスタ!$B$6:$B$8,0)),1))</f>
        <v/>
      </c>
      <c r="G94" s="38" t="str">
        <f aca="false">IF($C94="","",SUMIFS(②実績CSV_期間A!$AA$2:$AA$5001,②実績CSV_期間A!$M$2:$M$5001,$C94))</f>
        <v/>
      </c>
      <c r="H94" s="38" t="str">
        <f aca="false">IF($C94="","",SUMIFS(③実績CSV_期間B!$AA$2:$AA$5001,③実績CSV_期間B!$M$2:$M$5001,$C94))</f>
        <v/>
      </c>
      <c r="I94" s="38" t="str">
        <f aca="false">IF($C94="","",SUMIFS(④実績CSV_期間C!$AA$2:$AA$5001,④実績CSV_期間C!$M$2:$M$5001,$C94))</f>
        <v/>
      </c>
      <c r="J94" s="38" t="str">
        <f aca="false">IF($C94="","",N($F94)*N($G94))</f>
        <v/>
      </c>
      <c r="K94" s="38" t="str">
        <f aca="false">IF($C94="","",N($F94)*N($H94))</f>
        <v/>
      </c>
      <c r="L94" s="38" t="str">
        <f aca="false">IF($C94="","",N($F94)*N($I94))</f>
        <v/>
      </c>
      <c r="M94" s="37" t="str">
        <f aca="false">IF(OR($C94="",N(TOP!$C$12)=0),"",N($J94)/TOP!$C$12)</f>
        <v/>
      </c>
      <c r="N94" s="37" t="str">
        <f aca="false">IF(OR($C94="",N(TOP!$C$13)=0),"",N($K94)/TOP!$C$13)</f>
        <v/>
      </c>
      <c r="O94" s="37" t="str">
        <f aca="false">IF(OR($C94="",N(TOP!$C$14)=0),"",N($L94)/TOP!$C$14)</f>
        <v/>
      </c>
      <c r="P94" s="42" t="str">
        <f aca="false">IF($C94="","",IFERROR(CHOOSE(MATCH(TOP!$C$10,{"【期間A】","【期間B】","【期間C】"},0),N($M94),N($N94),N($O94)),0))</f>
        <v/>
      </c>
    </row>
    <row r="95" customFormat="false" ht="15" hidden="false" customHeight="false" outlineLevel="0" collapsed="false">
      <c r="B95" s="12" t="n">
        <v>90</v>
      </c>
      <c r="C95" s="36" t="str">
        <f aca="false">IF(②実績CSV_期間A!$M91="","",②実績CSV_期間A!$M91&amp;"")</f>
        <v/>
      </c>
      <c r="D95" s="12" t="str">
        <f aca="false">IF($C95="","",②実績CSV_期間A!$N91)</f>
        <v/>
      </c>
      <c r="E95" s="12" t="str">
        <f aca="false">IF($C95="","",RIGHT($D95,1))</f>
        <v/>
      </c>
      <c r="F95" s="41" t="str">
        <f aca="false">IF($C95="","",IFERROR(INDEX(サイズ換算マスタ!$C$6:$C$8,MATCH($E95,サイズ換算マスタ!$B$6:$B$8,0)),1))</f>
        <v/>
      </c>
      <c r="G95" s="38" t="str">
        <f aca="false">IF($C95="","",SUMIFS(②実績CSV_期間A!$AA$2:$AA$5001,②実績CSV_期間A!$M$2:$M$5001,$C95))</f>
        <v/>
      </c>
      <c r="H95" s="38" t="str">
        <f aca="false">IF($C95="","",SUMIFS(③実績CSV_期間B!$AA$2:$AA$5001,③実績CSV_期間B!$M$2:$M$5001,$C95))</f>
        <v/>
      </c>
      <c r="I95" s="38" t="str">
        <f aca="false">IF($C95="","",SUMIFS(④実績CSV_期間C!$AA$2:$AA$5001,④実績CSV_期間C!$M$2:$M$5001,$C95))</f>
        <v/>
      </c>
      <c r="J95" s="38" t="str">
        <f aca="false">IF($C95="","",N($F95)*N($G95))</f>
        <v/>
      </c>
      <c r="K95" s="38" t="str">
        <f aca="false">IF($C95="","",N($F95)*N($H95))</f>
        <v/>
      </c>
      <c r="L95" s="38" t="str">
        <f aca="false">IF($C95="","",N($F95)*N($I95))</f>
        <v/>
      </c>
      <c r="M95" s="37" t="str">
        <f aca="false">IF(OR($C95="",N(TOP!$C$12)=0),"",N($J95)/TOP!$C$12)</f>
        <v/>
      </c>
      <c r="N95" s="37" t="str">
        <f aca="false">IF(OR($C95="",N(TOP!$C$13)=0),"",N($K95)/TOP!$C$13)</f>
        <v/>
      </c>
      <c r="O95" s="37" t="str">
        <f aca="false">IF(OR($C95="",N(TOP!$C$14)=0),"",N($L95)/TOP!$C$14)</f>
        <v/>
      </c>
      <c r="P95" s="42" t="str">
        <f aca="false">IF($C95="","",IFERROR(CHOOSE(MATCH(TOP!$C$10,{"【期間A】","【期間B】","【期間C】"},0),N($M95),N($N95),N($O95)),0))</f>
        <v/>
      </c>
    </row>
    <row r="96" customFormat="false" ht="15" hidden="false" customHeight="false" outlineLevel="0" collapsed="false">
      <c r="B96" s="12" t="n">
        <v>91</v>
      </c>
      <c r="C96" s="36" t="str">
        <f aca="false">IF(②実績CSV_期間A!$M92="","",②実績CSV_期間A!$M92&amp;"")</f>
        <v/>
      </c>
      <c r="D96" s="12" t="str">
        <f aca="false">IF($C96="","",②実績CSV_期間A!$N92)</f>
        <v/>
      </c>
      <c r="E96" s="12" t="str">
        <f aca="false">IF($C96="","",RIGHT($D96,1))</f>
        <v/>
      </c>
      <c r="F96" s="41" t="str">
        <f aca="false">IF($C96="","",IFERROR(INDEX(サイズ換算マスタ!$C$6:$C$8,MATCH($E96,サイズ換算マスタ!$B$6:$B$8,0)),1))</f>
        <v/>
      </c>
      <c r="G96" s="38" t="str">
        <f aca="false">IF($C96="","",SUMIFS(②実績CSV_期間A!$AA$2:$AA$5001,②実績CSV_期間A!$M$2:$M$5001,$C96))</f>
        <v/>
      </c>
      <c r="H96" s="38" t="str">
        <f aca="false">IF($C96="","",SUMIFS(③実績CSV_期間B!$AA$2:$AA$5001,③実績CSV_期間B!$M$2:$M$5001,$C96))</f>
        <v/>
      </c>
      <c r="I96" s="38" t="str">
        <f aca="false">IF($C96="","",SUMIFS(④実績CSV_期間C!$AA$2:$AA$5001,④実績CSV_期間C!$M$2:$M$5001,$C96))</f>
        <v/>
      </c>
      <c r="J96" s="38" t="str">
        <f aca="false">IF($C96="","",N($F96)*N($G96))</f>
        <v/>
      </c>
      <c r="K96" s="38" t="str">
        <f aca="false">IF($C96="","",N($F96)*N($H96))</f>
        <v/>
      </c>
      <c r="L96" s="38" t="str">
        <f aca="false">IF($C96="","",N($F96)*N($I96))</f>
        <v/>
      </c>
      <c r="M96" s="37" t="str">
        <f aca="false">IF(OR($C96="",N(TOP!$C$12)=0),"",N($J96)/TOP!$C$12)</f>
        <v/>
      </c>
      <c r="N96" s="37" t="str">
        <f aca="false">IF(OR($C96="",N(TOP!$C$13)=0),"",N($K96)/TOP!$C$13)</f>
        <v/>
      </c>
      <c r="O96" s="37" t="str">
        <f aca="false">IF(OR($C96="",N(TOP!$C$14)=0),"",N($L96)/TOP!$C$14)</f>
        <v/>
      </c>
      <c r="P96" s="42" t="str">
        <f aca="false">IF($C96="","",IFERROR(CHOOSE(MATCH(TOP!$C$10,{"【期間A】","【期間B】","【期間C】"},0),N($M96),N($N96),N($O96)),0))</f>
        <v/>
      </c>
    </row>
    <row r="97" customFormat="false" ht="15" hidden="false" customHeight="false" outlineLevel="0" collapsed="false">
      <c r="B97" s="12" t="n">
        <v>92</v>
      </c>
      <c r="C97" s="36" t="str">
        <f aca="false">IF(②実績CSV_期間A!$M93="","",②実績CSV_期間A!$M93&amp;"")</f>
        <v/>
      </c>
      <c r="D97" s="12" t="str">
        <f aca="false">IF($C97="","",②実績CSV_期間A!$N93)</f>
        <v/>
      </c>
      <c r="E97" s="12" t="str">
        <f aca="false">IF($C97="","",RIGHT($D97,1))</f>
        <v/>
      </c>
      <c r="F97" s="41" t="str">
        <f aca="false">IF($C97="","",IFERROR(INDEX(サイズ換算マスタ!$C$6:$C$8,MATCH($E97,サイズ換算マスタ!$B$6:$B$8,0)),1))</f>
        <v/>
      </c>
      <c r="G97" s="38" t="str">
        <f aca="false">IF($C97="","",SUMIFS(②実績CSV_期間A!$AA$2:$AA$5001,②実績CSV_期間A!$M$2:$M$5001,$C97))</f>
        <v/>
      </c>
      <c r="H97" s="38" t="str">
        <f aca="false">IF($C97="","",SUMIFS(③実績CSV_期間B!$AA$2:$AA$5001,③実績CSV_期間B!$M$2:$M$5001,$C97))</f>
        <v/>
      </c>
      <c r="I97" s="38" t="str">
        <f aca="false">IF($C97="","",SUMIFS(④実績CSV_期間C!$AA$2:$AA$5001,④実績CSV_期間C!$M$2:$M$5001,$C97))</f>
        <v/>
      </c>
      <c r="J97" s="38" t="str">
        <f aca="false">IF($C97="","",N($F97)*N($G97))</f>
        <v/>
      </c>
      <c r="K97" s="38" t="str">
        <f aca="false">IF($C97="","",N($F97)*N($H97))</f>
        <v/>
      </c>
      <c r="L97" s="38" t="str">
        <f aca="false">IF($C97="","",N($F97)*N($I97))</f>
        <v/>
      </c>
      <c r="M97" s="37" t="str">
        <f aca="false">IF(OR($C97="",N(TOP!$C$12)=0),"",N($J97)/TOP!$C$12)</f>
        <v/>
      </c>
      <c r="N97" s="37" t="str">
        <f aca="false">IF(OR($C97="",N(TOP!$C$13)=0),"",N($K97)/TOP!$C$13)</f>
        <v/>
      </c>
      <c r="O97" s="37" t="str">
        <f aca="false">IF(OR($C97="",N(TOP!$C$14)=0),"",N($L97)/TOP!$C$14)</f>
        <v/>
      </c>
      <c r="P97" s="42" t="str">
        <f aca="false">IF($C97="","",IFERROR(CHOOSE(MATCH(TOP!$C$10,{"【期間A】","【期間B】","【期間C】"},0),N($M97),N($N97),N($O97)),0))</f>
        <v/>
      </c>
    </row>
    <row r="98" customFormat="false" ht="15" hidden="false" customHeight="false" outlineLevel="0" collapsed="false">
      <c r="B98" s="12" t="n">
        <v>93</v>
      </c>
      <c r="C98" s="36" t="str">
        <f aca="false">IF(②実績CSV_期間A!$M94="","",②実績CSV_期間A!$M94&amp;"")</f>
        <v/>
      </c>
      <c r="D98" s="12" t="str">
        <f aca="false">IF($C98="","",②実績CSV_期間A!$N94)</f>
        <v/>
      </c>
      <c r="E98" s="12" t="str">
        <f aca="false">IF($C98="","",RIGHT($D98,1))</f>
        <v/>
      </c>
      <c r="F98" s="41" t="str">
        <f aca="false">IF($C98="","",IFERROR(INDEX(サイズ換算マスタ!$C$6:$C$8,MATCH($E98,サイズ換算マスタ!$B$6:$B$8,0)),1))</f>
        <v/>
      </c>
      <c r="G98" s="38" t="str">
        <f aca="false">IF($C98="","",SUMIFS(②実績CSV_期間A!$AA$2:$AA$5001,②実績CSV_期間A!$M$2:$M$5001,$C98))</f>
        <v/>
      </c>
      <c r="H98" s="38" t="str">
        <f aca="false">IF($C98="","",SUMIFS(③実績CSV_期間B!$AA$2:$AA$5001,③実績CSV_期間B!$M$2:$M$5001,$C98))</f>
        <v/>
      </c>
      <c r="I98" s="38" t="str">
        <f aca="false">IF($C98="","",SUMIFS(④実績CSV_期間C!$AA$2:$AA$5001,④実績CSV_期間C!$M$2:$M$5001,$C98))</f>
        <v/>
      </c>
      <c r="J98" s="38" t="str">
        <f aca="false">IF($C98="","",N($F98)*N($G98))</f>
        <v/>
      </c>
      <c r="K98" s="38" t="str">
        <f aca="false">IF($C98="","",N($F98)*N($H98))</f>
        <v/>
      </c>
      <c r="L98" s="38" t="str">
        <f aca="false">IF($C98="","",N($F98)*N($I98))</f>
        <v/>
      </c>
      <c r="M98" s="37" t="str">
        <f aca="false">IF(OR($C98="",N(TOP!$C$12)=0),"",N($J98)/TOP!$C$12)</f>
        <v/>
      </c>
      <c r="N98" s="37" t="str">
        <f aca="false">IF(OR($C98="",N(TOP!$C$13)=0),"",N($K98)/TOP!$C$13)</f>
        <v/>
      </c>
      <c r="O98" s="37" t="str">
        <f aca="false">IF(OR($C98="",N(TOP!$C$14)=0),"",N($L98)/TOP!$C$14)</f>
        <v/>
      </c>
      <c r="P98" s="42" t="str">
        <f aca="false">IF($C98="","",IFERROR(CHOOSE(MATCH(TOP!$C$10,{"【期間A】","【期間B】","【期間C】"},0),N($M98),N($N98),N($O98)),0))</f>
        <v/>
      </c>
    </row>
    <row r="99" customFormat="false" ht="15" hidden="false" customHeight="false" outlineLevel="0" collapsed="false">
      <c r="B99" s="12" t="n">
        <v>94</v>
      </c>
      <c r="C99" s="36" t="str">
        <f aca="false">IF(②実績CSV_期間A!$M95="","",②実績CSV_期間A!$M95&amp;"")</f>
        <v/>
      </c>
      <c r="D99" s="12" t="str">
        <f aca="false">IF($C99="","",②実績CSV_期間A!$N95)</f>
        <v/>
      </c>
      <c r="E99" s="12" t="str">
        <f aca="false">IF($C99="","",RIGHT($D99,1))</f>
        <v/>
      </c>
      <c r="F99" s="41" t="str">
        <f aca="false">IF($C99="","",IFERROR(INDEX(サイズ換算マスタ!$C$6:$C$8,MATCH($E99,サイズ換算マスタ!$B$6:$B$8,0)),1))</f>
        <v/>
      </c>
      <c r="G99" s="38" t="str">
        <f aca="false">IF($C99="","",SUMIFS(②実績CSV_期間A!$AA$2:$AA$5001,②実績CSV_期間A!$M$2:$M$5001,$C99))</f>
        <v/>
      </c>
      <c r="H99" s="38" t="str">
        <f aca="false">IF($C99="","",SUMIFS(③実績CSV_期間B!$AA$2:$AA$5001,③実績CSV_期間B!$M$2:$M$5001,$C99))</f>
        <v/>
      </c>
      <c r="I99" s="38" t="str">
        <f aca="false">IF($C99="","",SUMIFS(④実績CSV_期間C!$AA$2:$AA$5001,④実績CSV_期間C!$M$2:$M$5001,$C99))</f>
        <v/>
      </c>
      <c r="J99" s="38" t="str">
        <f aca="false">IF($C99="","",N($F99)*N($G99))</f>
        <v/>
      </c>
      <c r="K99" s="38" t="str">
        <f aca="false">IF($C99="","",N($F99)*N($H99))</f>
        <v/>
      </c>
      <c r="L99" s="38" t="str">
        <f aca="false">IF($C99="","",N($F99)*N($I99))</f>
        <v/>
      </c>
      <c r="M99" s="37" t="str">
        <f aca="false">IF(OR($C99="",N(TOP!$C$12)=0),"",N($J99)/TOP!$C$12)</f>
        <v/>
      </c>
      <c r="N99" s="37" t="str">
        <f aca="false">IF(OR($C99="",N(TOP!$C$13)=0),"",N($K99)/TOP!$C$13)</f>
        <v/>
      </c>
      <c r="O99" s="37" t="str">
        <f aca="false">IF(OR($C99="",N(TOP!$C$14)=0),"",N($L99)/TOP!$C$14)</f>
        <v/>
      </c>
      <c r="P99" s="42" t="str">
        <f aca="false">IF($C99="","",IFERROR(CHOOSE(MATCH(TOP!$C$10,{"【期間A】","【期間B】","【期間C】"},0),N($M99),N($N99),N($O99)),0))</f>
        <v/>
      </c>
    </row>
    <row r="100" customFormat="false" ht="15" hidden="false" customHeight="false" outlineLevel="0" collapsed="false">
      <c r="B100" s="12" t="n">
        <v>95</v>
      </c>
      <c r="C100" s="36" t="str">
        <f aca="false">IF(②実績CSV_期間A!$M96="","",②実績CSV_期間A!$M96&amp;"")</f>
        <v/>
      </c>
      <c r="D100" s="12" t="str">
        <f aca="false">IF($C100="","",②実績CSV_期間A!$N96)</f>
        <v/>
      </c>
      <c r="E100" s="12" t="str">
        <f aca="false">IF($C100="","",RIGHT($D100,1))</f>
        <v/>
      </c>
      <c r="F100" s="41" t="str">
        <f aca="false">IF($C100="","",IFERROR(INDEX(サイズ換算マスタ!$C$6:$C$8,MATCH($E100,サイズ換算マスタ!$B$6:$B$8,0)),1))</f>
        <v/>
      </c>
      <c r="G100" s="38" t="str">
        <f aca="false">IF($C100="","",SUMIFS(②実績CSV_期間A!$AA$2:$AA$5001,②実績CSV_期間A!$M$2:$M$5001,$C100))</f>
        <v/>
      </c>
      <c r="H100" s="38" t="str">
        <f aca="false">IF($C100="","",SUMIFS(③実績CSV_期間B!$AA$2:$AA$5001,③実績CSV_期間B!$M$2:$M$5001,$C100))</f>
        <v/>
      </c>
      <c r="I100" s="38" t="str">
        <f aca="false">IF($C100="","",SUMIFS(④実績CSV_期間C!$AA$2:$AA$5001,④実績CSV_期間C!$M$2:$M$5001,$C100))</f>
        <v/>
      </c>
      <c r="J100" s="38" t="str">
        <f aca="false">IF($C100="","",N($F100)*N($G100))</f>
        <v/>
      </c>
      <c r="K100" s="38" t="str">
        <f aca="false">IF($C100="","",N($F100)*N($H100))</f>
        <v/>
      </c>
      <c r="L100" s="38" t="str">
        <f aca="false">IF($C100="","",N($F100)*N($I100))</f>
        <v/>
      </c>
      <c r="M100" s="37" t="str">
        <f aca="false">IF(OR($C100="",N(TOP!$C$12)=0),"",N($J100)/TOP!$C$12)</f>
        <v/>
      </c>
      <c r="N100" s="37" t="str">
        <f aca="false">IF(OR($C100="",N(TOP!$C$13)=0),"",N($K100)/TOP!$C$13)</f>
        <v/>
      </c>
      <c r="O100" s="37" t="str">
        <f aca="false">IF(OR($C100="",N(TOP!$C$14)=0),"",N($L100)/TOP!$C$14)</f>
        <v/>
      </c>
      <c r="P100" s="42" t="str">
        <f aca="false">IF($C100="","",IFERROR(CHOOSE(MATCH(TOP!$C$10,{"【期間A】","【期間B】","【期間C】"},0),N($M100),N($N100),N($O100)),0))</f>
        <v/>
      </c>
    </row>
    <row r="101" customFormat="false" ht="15" hidden="false" customHeight="false" outlineLevel="0" collapsed="false">
      <c r="B101" s="12" t="n">
        <v>96</v>
      </c>
      <c r="C101" s="36" t="str">
        <f aca="false">IF(②実績CSV_期間A!$M97="","",②実績CSV_期間A!$M97&amp;"")</f>
        <v/>
      </c>
      <c r="D101" s="12" t="str">
        <f aca="false">IF($C101="","",②実績CSV_期間A!$N97)</f>
        <v/>
      </c>
      <c r="E101" s="12" t="str">
        <f aca="false">IF($C101="","",RIGHT($D101,1))</f>
        <v/>
      </c>
      <c r="F101" s="41" t="str">
        <f aca="false">IF($C101="","",IFERROR(INDEX(サイズ換算マスタ!$C$6:$C$8,MATCH($E101,サイズ換算マスタ!$B$6:$B$8,0)),1))</f>
        <v/>
      </c>
      <c r="G101" s="38" t="str">
        <f aca="false">IF($C101="","",SUMIFS(②実績CSV_期間A!$AA$2:$AA$5001,②実績CSV_期間A!$M$2:$M$5001,$C101))</f>
        <v/>
      </c>
      <c r="H101" s="38" t="str">
        <f aca="false">IF($C101="","",SUMIFS(③実績CSV_期間B!$AA$2:$AA$5001,③実績CSV_期間B!$M$2:$M$5001,$C101))</f>
        <v/>
      </c>
      <c r="I101" s="38" t="str">
        <f aca="false">IF($C101="","",SUMIFS(④実績CSV_期間C!$AA$2:$AA$5001,④実績CSV_期間C!$M$2:$M$5001,$C101))</f>
        <v/>
      </c>
      <c r="J101" s="38" t="str">
        <f aca="false">IF($C101="","",N($F101)*N($G101))</f>
        <v/>
      </c>
      <c r="K101" s="38" t="str">
        <f aca="false">IF($C101="","",N($F101)*N($H101))</f>
        <v/>
      </c>
      <c r="L101" s="38" t="str">
        <f aca="false">IF($C101="","",N($F101)*N($I101))</f>
        <v/>
      </c>
      <c r="M101" s="37" t="str">
        <f aca="false">IF(OR($C101="",N(TOP!$C$12)=0),"",N($J101)/TOP!$C$12)</f>
        <v/>
      </c>
      <c r="N101" s="37" t="str">
        <f aca="false">IF(OR($C101="",N(TOP!$C$13)=0),"",N($K101)/TOP!$C$13)</f>
        <v/>
      </c>
      <c r="O101" s="37" t="str">
        <f aca="false">IF(OR($C101="",N(TOP!$C$14)=0),"",N($L101)/TOP!$C$14)</f>
        <v/>
      </c>
      <c r="P101" s="42" t="str">
        <f aca="false">IF($C101="","",IFERROR(CHOOSE(MATCH(TOP!$C$10,{"【期間A】","【期間B】","【期間C】"},0),N($M101),N($N101),N($O101)),0))</f>
        <v/>
      </c>
    </row>
    <row r="102" customFormat="false" ht="15" hidden="false" customHeight="false" outlineLevel="0" collapsed="false">
      <c r="B102" s="12" t="n">
        <v>97</v>
      </c>
      <c r="C102" s="36" t="str">
        <f aca="false">IF(②実績CSV_期間A!$M98="","",②実績CSV_期間A!$M98&amp;"")</f>
        <v/>
      </c>
      <c r="D102" s="12" t="str">
        <f aca="false">IF($C102="","",②実績CSV_期間A!$N98)</f>
        <v/>
      </c>
      <c r="E102" s="12" t="str">
        <f aca="false">IF($C102="","",RIGHT($D102,1))</f>
        <v/>
      </c>
      <c r="F102" s="41" t="str">
        <f aca="false">IF($C102="","",IFERROR(INDEX(サイズ換算マスタ!$C$6:$C$8,MATCH($E102,サイズ換算マスタ!$B$6:$B$8,0)),1))</f>
        <v/>
      </c>
      <c r="G102" s="38" t="str">
        <f aca="false">IF($C102="","",SUMIFS(②実績CSV_期間A!$AA$2:$AA$5001,②実績CSV_期間A!$M$2:$M$5001,$C102))</f>
        <v/>
      </c>
      <c r="H102" s="38" t="str">
        <f aca="false">IF($C102="","",SUMIFS(③実績CSV_期間B!$AA$2:$AA$5001,③実績CSV_期間B!$M$2:$M$5001,$C102))</f>
        <v/>
      </c>
      <c r="I102" s="38" t="str">
        <f aca="false">IF($C102="","",SUMIFS(④実績CSV_期間C!$AA$2:$AA$5001,④実績CSV_期間C!$M$2:$M$5001,$C102))</f>
        <v/>
      </c>
      <c r="J102" s="38" t="str">
        <f aca="false">IF($C102="","",N($F102)*N($G102))</f>
        <v/>
      </c>
      <c r="K102" s="38" t="str">
        <f aca="false">IF($C102="","",N($F102)*N($H102))</f>
        <v/>
      </c>
      <c r="L102" s="38" t="str">
        <f aca="false">IF($C102="","",N($F102)*N($I102))</f>
        <v/>
      </c>
      <c r="M102" s="37" t="str">
        <f aca="false">IF(OR($C102="",N(TOP!$C$12)=0),"",N($J102)/TOP!$C$12)</f>
        <v/>
      </c>
      <c r="N102" s="37" t="str">
        <f aca="false">IF(OR($C102="",N(TOP!$C$13)=0),"",N($K102)/TOP!$C$13)</f>
        <v/>
      </c>
      <c r="O102" s="37" t="str">
        <f aca="false">IF(OR($C102="",N(TOP!$C$14)=0),"",N($L102)/TOP!$C$14)</f>
        <v/>
      </c>
      <c r="P102" s="42" t="str">
        <f aca="false">IF($C102="","",IFERROR(CHOOSE(MATCH(TOP!$C$10,{"【期間A】","【期間B】","【期間C】"},0),N($M102),N($N102),N($O102)),0))</f>
        <v/>
      </c>
    </row>
    <row r="103" customFormat="false" ht="15" hidden="false" customHeight="false" outlineLevel="0" collapsed="false">
      <c r="B103" s="12" t="n">
        <v>98</v>
      </c>
      <c r="C103" s="36" t="str">
        <f aca="false">IF(②実績CSV_期間A!$M99="","",②実績CSV_期間A!$M99&amp;"")</f>
        <v/>
      </c>
      <c r="D103" s="12" t="str">
        <f aca="false">IF($C103="","",②実績CSV_期間A!$N99)</f>
        <v/>
      </c>
      <c r="E103" s="12" t="str">
        <f aca="false">IF($C103="","",RIGHT($D103,1))</f>
        <v/>
      </c>
      <c r="F103" s="41" t="str">
        <f aca="false">IF($C103="","",IFERROR(INDEX(サイズ換算マスタ!$C$6:$C$8,MATCH($E103,サイズ換算マスタ!$B$6:$B$8,0)),1))</f>
        <v/>
      </c>
      <c r="G103" s="38" t="str">
        <f aca="false">IF($C103="","",SUMIFS(②実績CSV_期間A!$AA$2:$AA$5001,②実績CSV_期間A!$M$2:$M$5001,$C103))</f>
        <v/>
      </c>
      <c r="H103" s="38" t="str">
        <f aca="false">IF($C103="","",SUMIFS(③実績CSV_期間B!$AA$2:$AA$5001,③実績CSV_期間B!$M$2:$M$5001,$C103))</f>
        <v/>
      </c>
      <c r="I103" s="38" t="str">
        <f aca="false">IF($C103="","",SUMIFS(④実績CSV_期間C!$AA$2:$AA$5001,④実績CSV_期間C!$M$2:$M$5001,$C103))</f>
        <v/>
      </c>
      <c r="J103" s="38" t="str">
        <f aca="false">IF($C103="","",N($F103)*N($G103))</f>
        <v/>
      </c>
      <c r="K103" s="38" t="str">
        <f aca="false">IF($C103="","",N($F103)*N($H103))</f>
        <v/>
      </c>
      <c r="L103" s="38" t="str">
        <f aca="false">IF($C103="","",N($F103)*N($I103))</f>
        <v/>
      </c>
      <c r="M103" s="37" t="str">
        <f aca="false">IF(OR($C103="",N(TOP!$C$12)=0),"",N($J103)/TOP!$C$12)</f>
        <v/>
      </c>
      <c r="N103" s="37" t="str">
        <f aca="false">IF(OR($C103="",N(TOP!$C$13)=0),"",N($K103)/TOP!$C$13)</f>
        <v/>
      </c>
      <c r="O103" s="37" t="str">
        <f aca="false">IF(OR($C103="",N(TOP!$C$14)=0),"",N($L103)/TOP!$C$14)</f>
        <v/>
      </c>
      <c r="P103" s="42" t="str">
        <f aca="false">IF($C103="","",IFERROR(CHOOSE(MATCH(TOP!$C$10,{"【期間A】","【期間B】","【期間C】"},0),N($M103),N($N103),N($O103)),0))</f>
        <v/>
      </c>
    </row>
    <row r="104" customFormat="false" ht="15" hidden="false" customHeight="false" outlineLevel="0" collapsed="false">
      <c r="B104" s="12" t="n">
        <v>99</v>
      </c>
      <c r="C104" s="36" t="str">
        <f aca="false">IF(②実績CSV_期間A!$M100="","",②実績CSV_期間A!$M100&amp;"")</f>
        <v/>
      </c>
      <c r="D104" s="12" t="str">
        <f aca="false">IF($C104="","",②実績CSV_期間A!$N100)</f>
        <v/>
      </c>
      <c r="E104" s="12" t="str">
        <f aca="false">IF($C104="","",RIGHT($D104,1))</f>
        <v/>
      </c>
      <c r="F104" s="41" t="str">
        <f aca="false">IF($C104="","",IFERROR(INDEX(サイズ換算マスタ!$C$6:$C$8,MATCH($E104,サイズ換算マスタ!$B$6:$B$8,0)),1))</f>
        <v/>
      </c>
      <c r="G104" s="38" t="str">
        <f aca="false">IF($C104="","",SUMIFS(②実績CSV_期間A!$AA$2:$AA$5001,②実績CSV_期間A!$M$2:$M$5001,$C104))</f>
        <v/>
      </c>
      <c r="H104" s="38" t="str">
        <f aca="false">IF($C104="","",SUMIFS(③実績CSV_期間B!$AA$2:$AA$5001,③実績CSV_期間B!$M$2:$M$5001,$C104))</f>
        <v/>
      </c>
      <c r="I104" s="38" t="str">
        <f aca="false">IF($C104="","",SUMIFS(④実績CSV_期間C!$AA$2:$AA$5001,④実績CSV_期間C!$M$2:$M$5001,$C104))</f>
        <v/>
      </c>
      <c r="J104" s="38" t="str">
        <f aca="false">IF($C104="","",N($F104)*N($G104))</f>
        <v/>
      </c>
      <c r="K104" s="38" t="str">
        <f aca="false">IF($C104="","",N($F104)*N($H104))</f>
        <v/>
      </c>
      <c r="L104" s="38" t="str">
        <f aca="false">IF($C104="","",N($F104)*N($I104))</f>
        <v/>
      </c>
      <c r="M104" s="37" t="str">
        <f aca="false">IF(OR($C104="",N(TOP!$C$12)=0),"",N($J104)/TOP!$C$12)</f>
        <v/>
      </c>
      <c r="N104" s="37" t="str">
        <f aca="false">IF(OR($C104="",N(TOP!$C$13)=0),"",N($K104)/TOP!$C$13)</f>
        <v/>
      </c>
      <c r="O104" s="37" t="str">
        <f aca="false">IF(OR($C104="",N(TOP!$C$14)=0),"",N($L104)/TOP!$C$14)</f>
        <v/>
      </c>
      <c r="P104" s="42" t="str">
        <f aca="false">IF($C104="","",IFERROR(CHOOSE(MATCH(TOP!$C$10,{"【期間A】","【期間B】","【期間C】"},0),N($M104),N($N104),N($O104)),0))</f>
        <v/>
      </c>
    </row>
    <row r="105" customFormat="false" ht="15" hidden="false" customHeight="false" outlineLevel="0" collapsed="false">
      <c r="B105" s="12" t="n">
        <v>100</v>
      </c>
      <c r="C105" s="36" t="str">
        <f aca="false">IF(②実績CSV_期間A!$M101="","",②実績CSV_期間A!$M101&amp;"")</f>
        <v/>
      </c>
      <c r="D105" s="12" t="str">
        <f aca="false">IF($C105="","",②実績CSV_期間A!$N101)</f>
        <v/>
      </c>
      <c r="E105" s="12" t="str">
        <f aca="false">IF($C105="","",RIGHT($D105,1))</f>
        <v/>
      </c>
      <c r="F105" s="41" t="str">
        <f aca="false">IF($C105="","",IFERROR(INDEX(サイズ換算マスタ!$C$6:$C$8,MATCH($E105,サイズ換算マスタ!$B$6:$B$8,0)),1))</f>
        <v/>
      </c>
      <c r="G105" s="38" t="str">
        <f aca="false">IF($C105="","",SUMIFS(②実績CSV_期間A!$AA$2:$AA$5001,②実績CSV_期間A!$M$2:$M$5001,$C105))</f>
        <v/>
      </c>
      <c r="H105" s="38" t="str">
        <f aca="false">IF($C105="","",SUMIFS(③実績CSV_期間B!$AA$2:$AA$5001,③実績CSV_期間B!$M$2:$M$5001,$C105))</f>
        <v/>
      </c>
      <c r="I105" s="38" t="str">
        <f aca="false">IF($C105="","",SUMIFS(④実績CSV_期間C!$AA$2:$AA$5001,④実績CSV_期間C!$M$2:$M$5001,$C105))</f>
        <v/>
      </c>
      <c r="J105" s="38" t="str">
        <f aca="false">IF($C105="","",N($F105)*N($G105))</f>
        <v/>
      </c>
      <c r="K105" s="38" t="str">
        <f aca="false">IF($C105="","",N($F105)*N($H105))</f>
        <v/>
      </c>
      <c r="L105" s="38" t="str">
        <f aca="false">IF($C105="","",N($F105)*N($I105))</f>
        <v/>
      </c>
      <c r="M105" s="37" t="str">
        <f aca="false">IF(OR($C105="",N(TOP!$C$12)=0),"",N($J105)/TOP!$C$12)</f>
        <v/>
      </c>
      <c r="N105" s="37" t="str">
        <f aca="false">IF(OR($C105="",N(TOP!$C$13)=0),"",N($K105)/TOP!$C$13)</f>
        <v/>
      </c>
      <c r="O105" s="37" t="str">
        <f aca="false">IF(OR($C105="",N(TOP!$C$14)=0),"",N($L105)/TOP!$C$14)</f>
        <v/>
      </c>
      <c r="P105" s="42" t="str">
        <f aca="false">IF($C105="","",IFERROR(CHOOSE(MATCH(TOP!$C$10,{"【期間A】","【期間B】","【期間C】"},0),N($M105),N($N105),N($O105)),0))</f>
        <v/>
      </c>
    </row>
    <row r="106" customFormat="false" ht="15" hidden="false" customHeight="false" outlineLevel="0" collapsed="false">
      <c r="B106" s="12" t="n">
        <v>101</v>
      </c>
      <c r="C106" s="36" t="str">
        <f aca="false">IF(②実績CSV_期間A!$M102="","",②実績CSV_期間A!$M102&amp;"")</f>
        <v/>
      </c>
      <c r="D106" s="12" t="str">
        <f aca="false">IF($C106="","",②実績CSV_期間A!$N102)</f>
        <v/>
      </c>
      <c r="E106" s="12" t="str">
        <f aca="false">IF($C106="","",RIGHT($D106,1))</f>
        <v/>
      </c>
      <c r="F106" s="41" t="str">
        <f aca="false">IF($C106="","",IFERROR(INDEX(サイズ換算マスタ!$C$6:$C$8,MATCH($E106,サイズ換算マスタ!$B$6:$B$8,0)),1))</f>
        <v/>
      </c>
      <c r="G106" s="38" t="str">
        <f aca="false">IF($C106="","",SUMIFS(②実績CSV_期間A!$AA$2:$AA$5001,②実績CSV_期間A!$M$2:$M$5001,$C106))</f>
        <v/>
      </c>
      <c r="H106" s="38" t="str">
        <f aca="false">IF($C106="","",SUMIFS(③実績CSV_期間B!$AA$2:$AA$5001,③実績CSV_期間B!$M$2:$M$5001,$C106))</f>
        <v/>
      </c>
      <c r="I106" s="38" t="str">
        <f aca="false">IF($C106="","",SUMIFS(④実績CSV_期間C!$AA$2:$AA$5001,④実績CSV_期間C!$M$2:$M$5001,$C106))</f>
        <v/>
      </c>
      <c r="J106" s="38" t="str">
        <f aca="false">IF($C106="","",N($F106)*N($G106))</f>
        <v/>
      </c>
      <c r="K106" s="38" t="str">
        <f aca="false">IF($C106="","",N($F106)*N($H106))</f>
        <v/>
      </c>
      <c r="L106" s="38" t="str">
        <f aca="false">IF($C106="","",N($F106)*N($I106))</f>
        <v/>
      </c>
      <c r="M106" s="37" t="str">
        <f aca="false">IF(OR($C106="",N(TOP!$C$12)=0),"",N($J106)/TOP!$C$12)</f>
        <v/>
      </c>
      <c r="N106" s="37" t="str">
        <f aca="false">IF(OR($C106="",N(TOP!$C$13)=0),"",N($K106)/TOP!$C$13)</f>
        <v/>
      </c>
      <c r="O106" s="37" t="str">
        <f aca="false">IF(OR($C106="",N(TOP!$C$14)=0),"",N($L106)/TOP!$C$14)</f>
        <v/>
      </c>
      <c r="P106" s="42" t="str">
        <f aca="false">IF($C106="","",IFERROR(CHOOSE(MATCH(TOP!$C$10,{"【期間A】","【期間B】","【期間C】"},0),N($M106),N($N106),N($O106)),0))</f>
        <v/>
      </c>
    </row>
    <row r="107" customFormat="false" ht="15" hidden="false" customHeight="false" outlineLevel="0" collapsed="false">
      <c r="B107" s="12" t="n">
        <v>102</v>
      </c>
      <c r="C107" s="36" t="str">
        <f aca="false">IF(②実績CSV_期間A!$M103="","",②実績CSV_期間A!$M103&amp;"")</f>
        <v/>
      </c>
      <c r="D107" s="12" t="str">
        <f aca="false">IF($C107="","",②実績CSV_期間A!$N103)</f>
        <v/>
      </c>
      <c r="E107" s="12" t="str">
        <f aca="false">IF($C107="","",RIGHT($D107,1))</f>
        <v/>
      </c>
      <c r="F107" s="41" t="str">
        <f aca="false">IF($C107="","",IFERROR(INDEX(サイズ換算マスタ!$C$6:$C$8,MATCH($E107,サイズ換算マスタ!$B$6:$B$8,0)),1))</f>
        <v/>
      </c>
      <c r="G107" s="38" t="str">
        <f aca="false">IF($C107="","",SUMIFS(②実績CSV_期間A!$AA$2:$AA$5001,②実績CSV_期間A!$M$2:$M$5001,$C107))</f>
        <v/>
      </c>
      <c r="H107" s="38" t="str">
        <f aca="false">IF($C107="","",SUMIFS(③実績CSV_期間B!$AA$2:$AA$5001,③実績CSV_期間B!$M$2:$M$5001,$C107))</f>
        <v/>
      </c>
      <c r="I107" s="38" t="str">
        <f aca="false">IF($C107="","",SUMIFS(④実績CSV_期間C!$AA$2:$AA$5001,④実績CSV_期間C!$M$2:$M$5001,$C107))</f>
        <v/>
      </c>
      <c r="J107" s="38" t="str">
        <f aca="false">IF($C107="","",N($F107)*N($G107))</f>
        <v/>
      </c>
      <c r="K107" s="38" t="str">
        <f aca="false">IF($C107="","",N($F107)*N($H107))</f>
        <v/>
      </c>
      <c r="L107" s="38" t="str">
        <f aca="false">IF($C107="","",N($F107)*N($I107))</f>
        <v/>
      </c>
      <c r="M107" s="37" t="str">
        <f aca="false">IF(OR($C107="",N(TOP!$C$12)=0),"",N($J107)/TOP!$C$12)</f>
        <v/>
      </c>
      <c r="N107" s="37" t="str">
        <f aca="false">IF(OR($C107="",N(TOP!$C$13)=0),"",N($K107)/TOP!$C$13)</f>
        <v/>
      </c>
      <c r="O107" s="37" t="str">
        <f aca="false">IF(OR($C107="",N(TOP!$C$14)=0),"",N($L107)/TOP!$C$14)</f>
        <v/>
      </c>
      <c r="P107" s="42" t="str">
        <f aca="false">IF($C107="","",IFERROR(CHOOSE(MATCH(TOP!$C$10,{"【期間A】","【期間B】","【期間C】"},0),N($M107),N($N107),N($O107)),0))</f>
        <v/>
      </c>
    </row>
    <row r="108" customFormat="false" ht="15" hidden="false" customHeight="false" outlineLevel="0" collapsed="false">
      <c r="B108" s="12" t="n">
        <v>103</v>
      </c>
      <c r="C108" s="36" t="str">
        <f aca="false">IF(②実績CSV_期間A!$M104="","",②実績CSV_期間A!$M104&amp;"")</f>
        <v/>
      </c>
      <c r="D108" s="12" t="str">
        <f aca="false">IF($C108="","",②実績CSV_期間A!$N104)</f>
        <v/>
      </c>
      <c r="E108" s="12" t="str">
        <f aca="false">IF($C108="","",RIGHT($D108,1))</f>
        <v/>
      </c>
      <c r="F108" s="41" t="str">
        <f aca="false">IF($C108="","",IFERROR(INDEX(サイズ換算マスタ!$C$6:$C$8,MATCH($E108,サイズ換算マスタ!$B$6:$B$8,0)),1))</f>
        <v/>
      </c>
      <c r="G108" s="38" t="str">
        <f aca="false">IF($C108="","",SUMIFS(②実績CSV_期間A!$AA$2:$AA$5001,②実績CSV_期間A!$M$2:$M$5001,$C108))</f>
        <v/>
      </c>
      <c r="H108" s="38" t="str">
        <f aca="false">IF($C108="","",SUMIFS(③実績CSV_期間B!$AA$2:$AA$5001,③実績CSV_期間B!$M$2:$M$5001,$C108))</f>
        <v/>
      </c>
      <c r="I108" s="38" t="str">
        <f aca="false">IF($C108="","",SUMIFS(④実績CSV_期間C!$AA$2:$AA$5001,④実績CSV_期間C!$M$2:$M$5001,$C108))</f>
        <v/>
      </c>
      <c r="J108" s="38" t="str">
        <f aca="false">IF($C108="","",N($F108)*N($G108))</f>
        <v/>
      </c>
      <c r="K108" s="38" t="str">
        <f aca="false">IF($C108="","",N($F108)*N($H108))</f>
        <v/>
      </c>
      <c r="L108" s="38" t="str">
        <f aca="false">IF($C108="","",N($F108)*N($I108))</f>
        <v/>
      </c>
      <c r="M108" s="37" t="str">
        <f aca="false">IF(OR($C108="",N(TOP!$C$12)=0),"",N($J108)/TOP!$C$12)</f>
        <v/>
      </c>
      <c r="N108" s="37" t="str">
        <f aca="false">IF(OR($C108="",N(TOP!$C$13)=0),"",N($K108)/TOP!$C$13)</f>
        <v/>
      </c>
      <c r="O108" s="37" t="str">
        <f aca="false">IF(OR($C108="",N(TOP!$C$14)=0),"",N($L108)/TOP!$C$14)</f>
        <v/>
      </c>
      <c r="P108" s="42" t="str">
        <f aca="false">IF($C108="","",IFERROR(CHOOSE(MATCH(TOP!$C$10,{"【期間A】","【期間B】","【期間C】"},0),N($M108),N($N108),N($O108)),0))</f>
        <v/>
      </c>
    </row>
    <row r="109" customFormat="false" ht="15" hidden="false" customHeight="false" outlineLevel="0" collapsed="false">
      <c r="B109" s="12" t="n">
        <v>104</v>
      </c>
      <c r="C109" s="36" t="str">
        <f aca="false">IF(②実績CSV_期間A!$M105="","",②実績CSV_期間A!$M105&amp;"")</f>
        <v/>
      </c>
      <c r="D109" s="12" t="str">
        <f aca="false">IF($C109="","",②実績CSV_期間A!$N105)</f>
        <v/>
      </c>
      <c r="E109" s="12" t="str">
        <f aca="false">IF($C109="","",RIGHT($D109,1))</f>
        <v/>
      </c>
      <c r="F109" s="41" t="str">
        <f aca="false">IF($C109="","",IFERROR(INDEX(サイズ換算マスタ!$C$6:$C$8,MATCH($E109,サイズ換算マスタ!$B$6:$B$8,0)),1))</f>
        <v/>
      </c>
      <c r="G109" s="38" t="str">
        <f aca="false">IF($C109="","",SUMIFS(②実績CSV_期間A!$AA$2:$AA$5001,②実績CSV_期間A!$M$2:$M$5001,$C109))</f>
        <v/>
      </c>
      <c r="H109" s="38" t="str">
        <f aca="false">IF($C109="","",SUMIFS(③実績CSV_期間B!$AA$2:$AA$5001,③実績CSV_期間B!$M$2:$M$5001,$C109))</f>
        <v/>
      </c>
      <c r="I109" s="38" t="str">
        <f aca="false">IF($C109="","",SUMIFS(④実績CSV_期間C!$AA$2:$AA$5001,④実績CSV_期間C!$M$2:$M$5001,$C109))</f>
        <v/>
      </c>
      <c r="J109" s="38" t="str">
        <f aca="false">IF($C109="","",N($F109)*N($G109))</f>
        <v/>
      </c>
      <c r="K109" s="38" t="str">
        <f aca="false">IF($C109="","",N($F109)*N($H109))</f>
        <v/>
      </c>
      <c r="L109" s="38" t="str">
        <f aca="false">IF($C109="","",N($F109)*N($I109))</f>
        <v/>
      </c>
      <c r="M109" s="37" t="str">
        <f aca="false">IF(OR($C109="",N(TOP!$C$12)=0),"",N($J109)/TOP!$C$12)</f>
        <v/>
      </c>
      <c r="N109" s="37" t="str">
        <f aca="false">IF(OR($C109="",N(TOP!$C$13)=0),"",N($K109)/TOP!$C$13)</f>
        <v/>
      </c>
      <c r="O109" s="37" t="str">
        <f aca="false">IF(OR($C109="",N(TOP!$C$14)=0),"",N($L109)/TOP!$C$14)</f>
        <v/>
      </c>
      <c r="P109" s="42" t="str">
        <f aca="false">IF($C109="","",IFERROR(CHOOSE(MATCH(TOP!$C$10,{"【期間A】","【期間B】","【期間C】"},0),N($M109),N($N109),N($O109)),0))</f>
        <v/>
      </c>
    </row>
    <row r="110" customFormat="false" ht="15" hidden="false" customHeight="false" outlineLevel="0" collapsed="false">
      <c r="B110" s="12" t="n">
        <v>105</v>
      </c>
      <c r="C110" s="36" t="str">
        <f aca="false">IF(②実績CSV_期間A!$M106="","",②実績CSV_期間A!$M106&amp;"")</f>
        <v/>
      </c>
      <c r="D110" s="12" t="str">
        <f aca="false">IF($C110="","",②実績CSV_期間A!$N106)</f>
        <v/>
      </c>
      <c r="E110" s="12" t="str">
        <f aca="false">IF($C110="","",RIGHT($D110,1))</f>
        <v/>
      </c>
      <c r="F110" s="41" t="str">
        <f aca="false">IF($C110="","",IFERROR(INDEX(サイズ換算マスタ!$C$6:$C$8,MATCH($E110,サイズ換算マスタ!$B$6:$B$8,0)),1))</f>
        <v/>
      </c>
      <c r="G110" s="38" t="str">
        <f aca="false">IF($C110="","",SUMIFS(②実績CSV_期間A!$AA$2:$AA$5001,②実績CSV_期間A!$M$2:$M$5001,$C110))</f>
        <v/>
      </c>
      <c r="H110" s="38" t="str">
        <f aca="false">IF($C110="","",SUMIFS(③実績CSV_期間B!$AA$2:$AA$5001,③実績CSV_期間B!$M$2:$M$5001,$C110))</f>
        <v/>
      </c>
      <c r="I110" s="38" t="str">
        <f aca="false">IF($C110="","",SUMIFS(④実績CSV_期間C!$AA$2:$AA$5001,④実績CSV_期間C!$M$2:$M$5001,$C110))</f>
        <v/>
      </c>
      <c r="J110" s="38" t="str">
        <f aca="false">IF($C110="","",N($F110)*N($G110))</f>
        <v/>
      </c>
      <c r="K110" s="38" t="str">
        <f aca="false">IF($C110="","",N($F110)*N($H110))</f>
        <v/>
      </c>
      <c r="L110" s="38" t="str">
        <f aca="false">IF($C110="","",N($F110)*N($I110))</f>
        <v/>
      </c>
      <c r="M110" s="37" t="str">
        <f aca="false">IF(OR($C110="",N(TOP!$C$12)=0),"",N($J110)/TOP!$C$12)</f>
        <v/>
      </c>
      <c r="N110" s="37" t="str">
        <f aca="false">IF(OR($C110="",N(TOP!$C$13)=0),"",N($K110)/TOP!$C$13)</f>
        <v/>
      </c>
      <c r="O110" s="37" t="str">
        <f aca="false">IF(OR($C110="",N(TOP!$C$14)=0),"",N($L110)/TOP!$C$14)</f>
        <v/>
      </c>
      <c r="P110" s="42" t="str">
        <f aca="false">IF($C110="","",IFERROR(CHOOSE(MATCH(TOP!$C$10,{"【期間A】","【期間B】","【期間C】"},0),N($M110),N($N110),N($O110)),0))</f>
        <v/>
      </c>
    </row>
    <row r="111" customFormat="false" ht="15" hidden="false" customHeight="false" outlineLevel="0" collapsed="false">
      <c r="B111" s="12" t="n">
        <v>106</v>
      </c>
      <c r="C111" s="36" t="str">
        <f aca="false">IF(②実績CSV_期間A!$M107="","",②実績CSV_期間A!$M107&amp;"")</f>
        <v/>
      </c>
      <c r="D111" s="12" t="str">
        <f aca="false">IF($C111="","",②実績CSV_期間A!$N107)</f>
        <v/>
      </c>
      <c r="E111" s="12" t="str">
        <f aca="false">IF($C111="","",RIGHT($D111,1))</f>
        <v/>
      </c>
      <c r="F111" s="41" t="str">
        <f aca="false">IF($C111="","",IFERROR(INDEX(サイズ換算マスタ!$C$6:$C$8,MATCH($E111,サイズ換算マスタ!$B$6:$B$8,0)),1))</f>
        <v/>
      </c>
      <c r="G111" s="38" t="str">
        <f aca="false">IF($C111="","",SUMIFS(②実績CSV_期間A!$AA$2:$AA$5001,②実績CSV_期間A!$M$2:$M$5001,$C111))</f>
        <v/>
      </c>
      <c r="H111" s="38" t="str">
        <f aca="false">IF($C111="","",SUMIFS(③実績CSV_期間B!$AA$2:$AA$5001,③実績CSV_期間B!$M$2:$M$5001,$C111))</f>
        <v/>
      </c>
      <c r="I111" s="38" t="str">
        <f aca="false">IF($C111="","",SUMIFS(④実績CSV_期間C!$AA$2:$AA$5001,④実績CSV_期間C!$M$2:$M$5001,$C111))</f>
        <v/>
      </c>
      <c r="J111" s="38" t="str">
        <f aca="false">IF($C111="","",N($F111)*N($G111))</f>
        <v/>
      </c>
      <c r="K111" s="38" t="str">
        <f aca="false">IF($C111="","",N($F111)*N($H111))</f>
        <v/>
      </c>
      <c r="L111" s="38" t="str">
        <f aca="false">IF($C111="","",N($F111)*N($I111))</f>
        <v/>
      </c>
      <c r="M111" s="37" t="str">
        <f aca="false">IF(OR($C111="",N(TOP!$C$12)=0),"",N($J111)/TOP!$C$12)</f>
        <v/>
      </c>
      <c r="N111" s="37" t="str">
        <f aca="false">IF(OR($C111="",N(TOP!$C$13)=0),"",N($K111)/TOP!$C$13)</f>
        <v/>
      </c>
      <c r="O111" s="37" t="str">
        <f aca="false">IF(OR($C111="",N(TOP!$C$14)=0),"",N($L111)/TOP!$C$14)</f>
        <v/>
      </c>
      <c r="P111" s="42" t="str">
        <f aca="false">IF($C111="","",IFERROR(CHOOSE(MATCH(TOP!$C$10,{"【期間A】","【期間B】","【期間C】"},0),N($M111),N($N111),N($O111)),0))</f>
        <v/>
      </c>
    </row>
    <row r="112" customFormat="false" ht="15" hidden="false" customHeight="false" outlineLevel="0" collapsed="false">
      <c r="B112" s="12" t="n">
        <v>107</v>
      </c>
      <c r="C112" s="36" t="str">
        <f aca="false">IF(②実績CSV_期間A!$M108="","",②実績CSV_期間A!$M108&amp;"")</f>
        <v/>
      </c>
      <c r="D112" s="12" t="str">
        <f aca="false">IF($C112="","",②実績CSV_期間A!$N108)</f>
        <v/>
      </c>
      <c r="E112" s="12" t="str">
        <f aca="false">IF($C112="","",RIGHT($D112,1))</f>
        <v/>
      </c>
      <c r="F112" s="41" t="str">
        <f aca="false">IF($C112="","",IFERROR(INDEX(サイズ換算マスタ!$C$6:$C$8,MATCH($E112,サイズ換算マスタ!$B$6:$B$8,0)),1))</f>
        <v/>
      </c>
      <c r="G112" s="38" t="str">
        <f aca="false">IF($C112="","",SUMIFS(②実績CSV_期間A!$AA$2:$AA$5001,②実績CSV_期間A!$M$2:$M$5001,$C112))</f>
        <v/>
      </c>
      <c r="H112" s="38" t="str">
        <f aca="false">IF($C112="","",SUMIFS(③実績CSV_期間B!$AA$2:$AA$5001,③実績CSV_期間B!$M$2:$M$5001,$C112))</f>
        <v/>
      </c>
      <c r="I112" s="38" t="str">
        <f aca="false">IF($C112="","",SUMIFS(④実績CSV_期間C!$AA$2:$AA$5001,④実績CSV_期間C!$M$2:$M$5001,$C112))</f>
        <v/>
      </c>
      <c r="J112" s="38" t="str">
        <f aca="false">IF($C112="","",N($F112)*N($G112))</f>
        <v/>
      </c>
      <c r="K112" s="38" t="str">
        <f aca="false">IF($C112="","",N($F112)*N($H112))</f>
        <v/>
      </c>
      <c r="L112" s="38" t="str">
        <f aca="false">IF($C112="","",N($F112)*N($I112))</f>
        <v/>
      </c>
      <c r="M112" s="37" t="str">
        <f aca="false">IF(OR($C112="",N(TOP!$C$12)=0),"",N($J112)/TOP!$C$12)</f>
        <v/>
      </c>
      <c r="N112" s="37" t="str">
        <f aca="false">IF(OR($C112="",N(TOP!$C$13)=0),"",N($K112)/TOP!$C$13)</f>
        <v/>
      </c>
      <c r="O112" s="37" t="str">
        <f aca="false">IF(OR($C112="",N(TOP!$C$14)=0),"",N($L112)/TOP!$C$14)</f>
        <v/>
      </c>
      <c r="P112" s="42" t="str">
        <f aca="false">IF($C112="","",IFERROR(CHOOSE(MATCH(TOP!$C$10,{"【期間A】","【期間B】","【期間C】"},0),N($M112),N($N112),N($O112)),0))</f>
        <v/>
      </c>
    </row>
    <row r="113" customFormat="false" ht="15" hidden="false" customHeight="false" outlineLevel="0" collapsed="false">
      <c r="B113" s="12" t="n">
        <v>108</v>
      </c>
      <c r="C113" s="36" t="str">
        <f aca="false">IF(②実績CSV_期間A!$M109="","",②実績CSV_期間A!$M109&amp;"")</f>
        <v/>
      </c>
      <c r="D113" s="12" t="str">
        <f aca="false">IF($C113="","",②実績CSV_期間A!$N109)</f>
        <v/>
      </c>
      <c r="E113" s="12" t="str">
        <f aca="false">IF($C113="","",RIGHT($D113,1))</f>
        <v/>
      </c>
      <c r="F113" s="41" t="str">
        <f aca="false">IF($C113="","",IFERROR(INDEX(サイズ換算マスタ!$C$6:$C$8,MATCH($E113,サイズ換算マスタ!$B$6:$B$8,0)),1))</f>
        <v/>
      </c>
      <c r="G113" s="38" t="str">
        <f aca="false">IF($C113="","",SUMIFS(②実績CSV_期間A!$AA$2:$AA$5001,②実績CSV_期間A!$M$2:$M$5001,$C113))</f>
        <v/>
      </c>
      <c r="H113" s="38" t="str">
        <f aca="false">IF($C113="","",SUMIFS(③実績CSV_期間B!$AA$2:$AA$5001,③実績CSV_期間B!$M$2:$M$5001,$C113))</f>
        <v/>
      </c>
      <c r="I113" s="38" t="str">
        <f aca="false">IF($C113="","",SUMIFS(④実績CSV_期間C!$AA$2:$AA$5001,④実績CSV_期間C!$M$2:$M$5001,$C113))</f>
        <v/>
      </c>
      <c r="J113" s="38" t="str">
        <f aca="false">IF($C113="","",N($F113)*N($G113))</f>
        <v/>
      </c>
      <c r="K113" s="38" t="str">
        <f aca="false">IF($C113="","",N($F113)*N($H113))</f>
        <v/>
      </c>
      <c r="L113" s="38" t="str">
        <f aca="false">IF($C113="","",N($F113)*N($I113))</f>
        <v/>
      </c>
      <c r="M113" s="37" t="str">
        <f aca="false">IF(OR($C113="",N(TOP!$C$12)=0),"",N($J113)/TOP!$C$12)</f>
        <v/>
      </c>
      <c r="N113" s="37" t="str">
        <f aca="false">IF(OR($C113="",N(TOP!$C$13)=0),"",N($K113)/TOP!$C$13)</f>
        <v/>
      </c>
      <c r="O113" s="37" t="str">
        <f aca="false">IF(OR($C113="",N(TOP!$C$14)=0),"",N($L113)/TOP!$C$14)</f>
        <v/>
      </c>
      <c r="P113" s="42" t="str">
        <f aca="false">IF($C113="","",IFERROR(CHOOSE(MATCH(TOP!$C$10,{"【期間A】","【期間B】","【期間C】"},0),N($M113),N($N113),N($O113)),0))</f>
        <v/>
      </c>
    </row>
    <row r="114" customFormat="false" ht="15" hidden="false" customHeight="false" outlineLevel="0" collapsed="false">
      <c r="B114" s="12" t="n">
        <v>109</v>
      </c>
      <c r="C114" s="36" t="str">
        <f aca="false">IF(②実績CSV_期間A!$M110="","",②実績CSV_期間A!$M110&amp;"")</f>
        <v/>
      </c>
      <c r="D114" s="12" t="str">
        <f aca="false">IF($C114="","",②実績CSV_期間A!$N110)</f>
        <v/>
      </c>
      <c r="E114" s="12" t="str">
        <f aca="false">IF($C114="","",RIGHT($D114,1))</f>
        <v/>
      </c>
      <c r="F114" s="41" t="str">
        <f aca="false">IF($C114="","",IFERROR(INDEX(サイズ換算マスタ!$C$6:$C$8,MATCH($E114,サイズ換算マスタ!$B$6:$B$8,0)),1))</f>
        <v/>
      </c>
      <c r="G114" s="38" t="str">
        <f aca="false">IF($C114="","",SUMIFS(②実績CSV_期間A!$AA$2:$AA$5001,②実績CSV_期間A!$M$2:$M$5001,$C114))</f>
        <v/>
      </c>
      <c r="H114" s="38" t="str">
        <f aca="false">IF($C114="","",SUMIFS(③実績CSV_期間B!$AA$2:$AA$5001,③実績CSV_期間B!$M$2:$M$5001,$C114))</f>
        <v/>
      </c>
      <c r="I114" s="38" t="str">
        <f aca="false">IF($C114="","",SUMIFS(④実績CSV_期間C!$AA$2:$AA$5001,④実績CSV_期間C!$M$2:$M$5001,$C114))</f>
        <v/>
      </c>
      <c r="J114" s="38" t="str">
        <f aca="false">IF($C114="","",N($F114)*N($G114))</f>
        <v/>
      </c>
      <c r="K114" s="38" t="str">
        <f aca="false">IF($C114="","",N($F114)*N($H114))</f>
        <v/>
      </c>
      <c r="L114" s="38" t="str">
        <f aca="false">IF($C114="","",N($F114)*N($I114))</f>
        <v/>
      </c>
      <c r="M114" s="37" t="str">
        <f aca="false">IF(OR($C114="",N(TOP!$C$12)=0),"",N($J114)/TOP!$C$12)</f>
        <v/>
      </c>
      <c r="N114" s="37" t="str">
        <f aca="false">IF(OR($C114="",N(TOP!$C$13)=0),"",N($K114)/TOP!$C$13)</f>
        <v/>
      </c>
      <c r="O114" s="37" t="str">
        <f aca="false">IF(OR($C114="",N(TOP!$C$14)=0),"",N($L114)/TOP!$C$14)</f>
        <v/>
      </c>
      <c r="P114" s="42" t="str">
        <f aca="false">IF($C114="","",IFERROR(CHOOSE(MATCH(TOP!$C$10,{"【期間A】","【期間B】","【期間C】"},0),N($M114),N($N114),N($O114)),0))</f>
        <v/>
      </c>
    </row>
    <row r="115" customFormat="false" ht="15" hidden="false" customHeight="false" outlineLevel="0" collapsed="false">
      <c r="B115" s="12" t="n">
        <v>110</v>
      </c>
      <c r="C115" s="36" t="str">
        <f aca="false">IF(②実績CSV_期間A!$M111="","",②実績CSV_期間A!$M111&amp;"")</f>
        <v/>
      </c>
      <c r="D115" s="12" t="str">
        <f aca="false">IF($C115="","",②実績CSV_期間A!$N111)</f>
        <v/>
      </c>
      <c r="E115" s="12" t="str">
        <f aca="false">IF($C115="","",RIGHT($D115,1))</f>
        <v/>
      </c>
      <c r="F115" s="41" t="str">
        <f aca="false">IF($C115="","",IFERROR(INDEX(サイズ換算マスタ!$C$6:$C$8,MATCH($E115,サイズ換算マスタ!$B$6:$B$8,0)),1))</f>
        <v/>
      </c>
      <c r="G115" s="38" t="str">
        <f aca="false">IF($C115="","",SUMIFS(②実績CSV_期間A!$AA$2:$AA$5001,②実績CSV_期間A!$M$2:$M$5001,$C115))</f>
        <v/>
      </c>
      <c r="H115" s="38" t="str">
        <f aca="false">IF($C115="","",SUMIFS(③実績CSV_期間B!$AA$2:$AA$5001,③実績CSV_期間B!$M$2:$M$5001,$C115))</f>
        <v/>
      </c>
      <c r="I115" s="38" t="str">
        <f aca="false">IF($C115="","",SUMIFS(④実績CSV_期間C!$AA$2:$AA$5001,④実績CSV_期間C!$M$2:$M$5001,$C115))</f>
        <v/>
      </c>
      <c r="J115" s="38" t="str">
        <f aca="false">IF($C115="","",N($F115)*N($G115))</f>
        <v/>
      </c>
      <c r="K115" s="38" t="str">
        <f aca="false">IF($C115="","",N($F115)*N($H115))</f>
        <v/>
      </c>
      <c r="L115" s="38" t="str">
        <f aca="false">IF($C115="","",N($F115)*N($I115))</f>
        <v/>
      </c>
      <c r="M115" s="37" t="str">
        <f aca="false">IF(OR($C115="",N(TOP!$C$12)=0),"",N($J115)/TOP!$C$12)</f>
        <v/>
      </c>
      <c r="N115" s="37" t="str">
        <f aca="false">IF(OR($C115="",N(TOP!$C$13)=0),"",N($K115)/TOP!$C$13)</f>
        <v/>
      </c>
      <c r="O115" s="37" t="str">
        <f aca="false">IF(OR($C115="",N(TOP!$C$14)=0),"",N($L115)/TOP!$C$14)</f>
        <v/>
      </c>
      <c r="P115" s="42" t="str">
        <f aca="false">IF($C115="","",IFERROR(CHOOSE(MATCH(TOP!$C$10,{"【期間A】","【期間B】","【期間C】"},0),N($M115),N($N115),N($O115)),0))</f>
        <v/>
      </c>
    </row>
    <row r="116" customFormat="false" ht="15" hidden="false" customHeight="false" outlineLevel="0" collapsed="false">
      <c r="B116" s="12" t="n">
        <v>111</v>
      </c>
      <c r="C116" s="36" t="str">
        <f aca="false">IF(②実績CSV_期間A!$M112="","",②実績CSV_期間A!$M112&amp;"")</f>
        <v/>
      </c>
      <c r="D116" s="12" t="str">
        <f aca="false">IF($C116="","",②実績CSV_期間A!$N112)</f>
        <v/>
      </c>
      <c r="E116" s="12" t="str">
        <f aca="false">IF($C116="","",RIGHT($D116,1))</f>
        <v/>
      </c>
      <c r="F116" s="41" t="str">
        <f aca="false">IF($C116="","",IFERROR(INDEX(サイズ換算マスタ!$C$6:$C$8,MATCH($E116,サイズ換算マスタ!$B$6:$B$8,0)),1))</f>
        <v/>
      </c>
      <c r="G116" s="38" t="str">
        <f aca="false">IF($C116="","",SUMIFS(②実績CSV_期間A!$AA$2:$AA$5001,②実績CSV_期間A!$M$2:$M$5001,$C116))</f>
        <v/>
      </c>
      <c r="H116" s="38" t="str">
        <f aca="false">IF($C116="","",SUMIFS(③実績CSV_期間B!$AA$2:$AA$5001,③実績CSV_期間B!$M$2:$M$5001,$C116))</f>
        <v/>
      </c>
      <c r="I116" s="38" t="str">
        <f aca="false">IF($C116="","",SUMIFS(④実績CSV_期間C!$AA$2:$AA$5001,④実績CSV_期間C!$M$2:$M$5001,$C116))</f>
        <v/>
      </c>
      <c r="J116" s="38" t="str">
        <f aca="false">IF($C116="","",N($F116)*N($G116))</f>
        <v/>
      </c>
      <c r="K116" s="38" t="str">
        <f aca="false">IF($C116="","",N($F116)*N($H116))</f>
        <v/>
      </c>
      <c r="L116" s="38" t="str">
        <f aca="false">IF($C116="","",N($F116)*N($I116))</f>
        <v/>
      </c>
      <c r="M116" s="37" t="str">
        <f aca="false">IF(OR($C116="",N(TOP!$C$12)=0),"",N($J116)/TOP!$C$12)</f>
        <v/>
      </c>
      <c r="N116" s="37" t="str">
        <f aca="false">IF(OR($C116="",N(TOP!$C$13)=0),"",N($K116)/TOP!$C$13)</f>
        <v/>
      </c>
      <c r="O116" s="37" t="str">
        <f aca="false">IF(OR($C116="",N(TOP!$C$14)=0),"",N($L116)/TOP!$C$14)</f>
        <v/>
      </c>
      <c r="P116" s="42" t="str">
        <f aca="false">IF($C116="","",IFERROR(CHOOSE(MATCH(TOP!$C$10,{"【期間A】","【期間B】","【期間C】"},0),N($M116),N($N116),N($O116)),0))</f>
        <v/>
      </c>
    </row>
    <row r="117" customFormat="false" ht="15" hidden="false" customHeight="false" outlineLevel="0" collapsed="false">
      <c r="B117" s="12" t="n">
        <v>112</v>
      </c>
      <c r="C117" s="36" t="str">
        <f aca="false">IF(②実績CSV_期間A!$M113="","",②実績CSV_期間A!$M113&amp;"")</f>
        <v/>
      </c>
      <c r="D117" s="12" t="str">
        <f aca="false">IF($C117="","",②実績CSV_期間A!$N113)</f>
        <v/>
      </c>
      <c r="E117" s="12" t="str">
        <f aca="false">IF($C117="","",RIGHT($D117,1))</f>
        <v/>
      </c>
      <c r="F117" s="41" t="str">
        <f aca="false">IF($C117="","",IFERROR(INDEX(サイズ換算マスタ!$C$6:$C$8,MATCH($E117,サイズ換算マスタ!$B$6:$B$8,0)),1))</f>
        <v/>
      </c>
      <c r="G117" s="38" t="str">
        <f aca="false">IF($C117="","",SUMIFS(②実績CSV_期間A!$AA$2:$AA$5001,②実績CSV_期間A!$M$2:$M$5001,$C117))</f>
        <v/>
      </c>
      <c r="H117" s="38" t="str">
        <f aca="false">IF($C117="","",SUMIFS(③実績CSV_期間B!$AA$2:$AA$5001,③実績CSV_期間B!$M$2:$M$5001,$C117))</f>
        <v/>
      </c>
      <c r="I117" s="38" t="str">
        <f aca="false">IF($C117="","",SUMIFS(④実績CSV_期間C!$AA$2:$AA$5001,④実績CSV_期間C!$M$2:$M$5001,$C117))</f>
        <v/>
      </c>
      <c r="J117" s="38" t="str">
        <f aca="false">IF($C117="","",N($F117)*N($G117))</f>
        <v/>
      </c>
      <c r="K117" s="38" t="str">
        <f aca="false">IF($C117="","",N($F117)*N($H117))</f>
        <v/>
      </c>
      <c r="L117" s="38" t="str">
        <f aca="false">IF($C117="","",N($F117)*N($I117))</f>
        <v/>
      </c>
      <c r="M117" s="37" t="str">
        <f aca="false">IF(OR($C117="",N(TOP!$C$12)=0),"",N($J117)/TOP!$C$12)</f>
        <v/>
      </c>
      <c r="N117" s="37" t="str">
        <f aca="false">IF(OR($C117="",N(TOP!$C$13)=0),"",N($K117)/TOP!$C$13)</f>
        <v/>
      </c>
      <c r="O117" s="37" t="str">
        <f aca="false">IF(OR($C117="",N(TOP!$C$14)=0),"",N($L117)/TOP!$C$14)</f>
        <v/>
      </c>
      <c r="P117" s="42" t="str">
        <f aca="false">IF($C117="","",IFERROR(CHOOSE(MATCH(TOP!$C$10,{"【期間A】","【期間B】","【期間C】"},0),N($M117),N($N117),N($O117)),0))</f>
        <v/>
      </c>
    </row>
    <row r="118" customFormat="false" ht="15" hidden="false" customHeight="false" outlineLevel="0" collapsed="false">
      <c r="B118" s="12" t="n">
        <v>113</v>
      </c>
      <c r="C118" s="36" t="str">
        <f aca="false">IF(②実績CSV_期間A!$M114="","",②実績CSV_期間A!$M114&amp;"")</f>
        <v/>
      </c>
      <c r="D118" s="12" t="str">
        <f aca="false">IF($C118="","",②実績CSV_期間A!$N114)</f>
        <v/>
      </c>
      <c r="E118" s="12" t="str">
        <f aca="false">IF($C118="","",RIGHT($D118,1))</f>
        <v/>
      </c>
      <c r="F118" s="41" t="str">
        <f aca="false">IF($C118="","",IFERROR(INDEX(サイズ換算マスタ!$C$6:$C$8,MATCH($E118,サイズ換算マスタ!$B$6:$B$8,0)),1))</f>
        <v/>
      </c>
      <c r="G118" s="38" t="str">
        <f aca="false">IF($C118="","",SUMIFS(②実績CSV_期間A!$AA$2:$AA$5001,②実績CSV_期間A!$M$2:$M$5001,$C118))</f>
        <v/>
      </c>
      <c r="H118" s="38" t="str">
        <f aca="false">IF($C118="","",SUMIFS(③実績CSV_期間B!$AA$2:$AA$5001,③実績CSV_期間B!$M$2:$M$5001,$C118))</f>
        <v/>
      </c>
      <c r="I118" s="38" t="str">
        <f aca="false">IF($C118="","",SUMIFS(④実績CSV_期間C!$AA$2:$AA$5001,④実績CSV_期間C!$M$2:$M$5001,$C118))</f>
        <v/>
      </c>
      <c r="J118" s="38" t="str">
        <f aca="false">IF($C118="","",N($F118)*N($G118))</f>
        <v/>
      </c>
      <c r="K118" s="38" t="str">
        <f aca="false">IF($C118="","",N($F118)*N($H118))</f>
        <v/>
      </c>
      <c r="L118" s="38" t="str">
        <f aca="false">IF($C118="","",N($F118)*N($I118))</f>
        <v/>
      </c>
      <c r="M118" s="37" t="str">
        <f aca="false">IF(OR($C118="",N(TOP!$C$12)=0),"",N($J118)/TOP!$C$12)</f>
        <v/>
      </c>
      <c r="N118" s="37" t="str">
        <f aca="false">IF(OR($C118="",N(TOP!$C$13)=0),"",N($K118)/TOP!$C$13)</f>
        <v/>
      </c>
      <c r="O118" s="37" t="str">
        <f aca="false">IF(OR($C118="",N(TOP!$C$14)=0),"",N($L118)/TOP!$C$14)</f>
        <v/>
      </c>
      <c r="P118" s="42" t="str">
        <f aca="false">IF($C118="","",IFERROR(CHOOSE(MATCH(TOP!$C$10,{"【期間A】","【期間B】","【期間C】"},0),N($M118),N($N118),N($O118)),0))</f>
        <v/>
      </c>
    </row>
    <row r="119" customFormat="false" ht="15" hidden="false" customHeight="false" outlineLevel="0" collapsed="false">
      <c r="B119" s="12" t="n">
        <v>114</v>
      </c>
      <c r="C119" s="36" t="str">
        <f aca="false">IF(②実績CSV_期間A!$M115="","",②実績CSV_期間A!$M115&amp;"")</f>
        <v/>
      </c>
      <c r="D119" s="12" t="str">
        <f aca="false">IF($C119="","",②実績CSV_期間A!$N115)</f>
        <v/>
      </c>
      <c r="E119" s="12" t="str">
        <f aca="false">IF($C119="","",RIGHT($D119,1))</f>
        <v/>
      </c>
      <c r="F119" s="41" t="str">
        <f aca="false">IF($C119="","",IFERROR(INDEX(サイズ換算マスタ!$C$6:$C$8,MATCH($E119,サイズ換算マスタ!$B$6:$B$8,0)),1))</f>
        <v/>
      </c>
      <c r="G119" s="38" t="str">
        <f aca="false">IF($C119="","",SUMIFS(②実績CSV_期間A!$AA$2:$AA$5001,②実績CSV_期間A!$M$2:$M$5001,$C119))</f>
        <v/>
      </c>
      <c r="H119" s="38" t="str">
        <f aca="false">IF($C119="","",SUMIFS(③実績CSV_期間B!$AA$2:$AA$5001,③実績CSV_期間B!$M$2:$M$5001,$C119))</f>
        <v/>
      </c>
      <c r="I119" s="38" t="str">
        <f aca="false">IF($C119="","",SUMIFS(④実績CSV_期間C!$AA$2:$AA$5001,④実績CSV_期間C!$M$2:$M$5001,$C119))</f>
        <v/>
      </c>
      <c r="J119" s="38" t="str">
        <f aca="false">IF($C119="","",N($F119)*N($G119))</f>
        <v/>
      </c>
      <c r="K119" s="38" t="str">
        <f aca="false">IF($C119="","",N($F119)*N($H119))</f>
        <v/>
      </c>
      <c r="L119" s="38" t="str">
        <f aca="false">IF($C119="","",N($F119)*N($I119))</f>
        <v/>
      </c>
      <c r="M119" s="37" t="str">
        <f aca="false">IF(OR($C119="",N(TOP!$C$12)=0),"",N($J119)/TOP!$C$12)</f>
        <v/>
      </c>
      <c r="N119" s="37" t="str">
        <f aca="false">IF(OR($C119="",N(TOP!$C$13)=0),"",N($K119)/TOP!$C$13)</f>
        <v/>
      </c>
      <c r="O119" s="37" t="str">
        <f aca="false">IF(OR($C119="",N(TOP!$C$14)=0),"",N($L119)/TOP!$C$14)</f>
        <v/>
      </c>
      <c r="P119" s="42" t="str">
        <f aca="false">IF($C119="","",IFERROR(CHOOSE(MATCH(TOP!$C$10,{"【期間A】","【期間B】","【期間C】"},0),N($M119),N($N119),N($O119)),0))</f>
        <v/>
      </c>
    </row>
    <row r="120" customFormat="false" ht="15" hidden="false" customHeight="false" outlineLevel="0" collapsed="false">
      <c r="B120" s="12" t="n">
        <v>115</v>
      </c>
      <c r="C120" s="36" t="str">
        <f aca="false">IF(②実績CSV_期間A!$M116="","",②実績CSV_期間A!$M116&amp;"")</f>
        <v/>
      </c>
      <c r="D120" s="12" t="str">
        <f aca="false">IF($C120="","",②実績CSV_期間A!$N116)</f>
        <v/>
      </c>
      <c r="E120" s="12" t="str">
        <f aca="false">IF($C120="","",RIGHT($D120,1))</f>
        <v/>
      </c>
      <c r="F120" s="41" t="str">
        <f aca="false">IF($C120="","",IFERROR(INDEX(サイズ換算マスタ!$C$6:$C$8,MATCH($E120,サイズ換算マスタ!$B$6:$B$8,0)),1))</f>
        <v/>
      </c>
      <c r="G120" s="38" t="str">
        <f aca="false">IF($C120="","",SUMIFS(②実績CSV_期間A!$AA$2:$AA$5001,②実績CSV_期間A!$M$2:$M$5001,$C120))</f>
        <v/>
      </c>
      <c r="H120" s="38" t="str">
        <f aca="false">IF($C120="","",SUMIFS(③実績CSV_期間B!$AA$2:$AA$5001,③実績CSV_期間B!$M$2:$M$5001,$C120))</f>
        <v/>
      </c>
      <c r="I120" s="38" t="str">
        <f aca="false">IF($C120="","",SUMIFS(④実績CSV_期間C!$AA$2:$AA$5001,④実績CSV_期間C!$M$2:$M$5001,$C120))</f>
        <v/>
      </c>
      <c r="J120" s="38" t="str">
        <f aca="false">IF($C120="","",N($F120)*N($G120))</f>
        <v/>
      </c>
      <c r="K120" s="38" t="str">
        <f aca="false">IF($C120="","",N($F120)*N($H120))</f>
        <v/>
      </c>
      <c r="L120" s="38" t="str">
        <f aca="false">IF($C120="","",N($F120)*N($I120))</f>
        <v/>
      </c>
      <c r="M120" s="37" t="str">
        <f aca="false">IF(OR($C120="",N(TOP!$C$12)=0),"",N($J120)/TOP!$C$12)</f>
        <v/>
      </c>
      <c r="N120" s="37" t="str">
        <f aca="false">IF(OR($C120="",N(TOP!$C$13)=0),"",N($K120)/TOP!$C$13)</f>
        <v/>
      </c>
      <c r="O120" s="37" t="str">
        <f aca="false">IF(OR($C120="",N(TOP!$C$14)=0),"",N($L120)/TOP!$C$14)</f>
        <v/>
      </c>
      <c r="P120" s="42" t="str">
        <f aca="false">IF($C120="","",IFERROR(CHOOSE(MATCH(TOP!$C$10,{"【期間A】","【期間B】","【期間C】"},0),N($M120),N($N120),N($O120)),0))</f>
        <v/>
      </c>
    </row>
    <row r="121" customFormat="false" ht="15" hidden="false" customHeight="false" outlineLevel="0" collapsed="false">
      <c r="B121" s="12" t="n">
        <v>116</v>
      </c>
      <c r="C121" s="36" t="str">
        <f aca="false">IF(②実績CSV_期間A!$M117="","",②実績CSV_期間A!$M117&amp;"")</f>
        <v/>
      </c>
      <c r="D121" s="12" t="str">
        <f aca="false">IF($C121="","",②実績CSV_期間A!$N117)</f>
        <v/>
      </c>
      <c r="E121" s="12" t="str">
        <f aca="false">IF($C121="","",RIGHT($D121,1))</f>
        <v/>
      </c>
      <c r="F121" s="41" t="str">
        <f aca="false">IF($C121="","",IFERROR(INDEX(サイズ換算マスタ!$C$6:$C$8,MATCH($E121,サイズ換算マスタ!$B$6:$B$8,0)),1))</f>
        <v/>
      </c>
      <c r="G121" s="38" t="str">
        <f aca="false">IF($C121="","",SUMIFS(②実績CSV_期間A!$AA$2:$AA$5001,②実績CSV_期間A!$M$2:$M$5001,$C121))</f>
        <v/>
      </c>
      <c r="H121" s="38" t="str">
        <f aca="false">IF($C121="","",SUMIFS(③実績CSV_期間B!$AA$2:$AA$5001,③実績CSV_期間B!$M$2:$M$5001,$C121))</f>
        <v/>
      </c>
      <c r="I121" s="38" t="str">
        <f aca="false">IF($C121="","",SUMIFS(④実績CSV_期間C!$AA$2:$AA$5001,④実績CSV_期間C!$M$2:$M$5001,$C121))</f>
        <v/>
      </c>
      <c r="J121" s="38" t="str">
        <f aca="false">IF($C121="","",N($F121)*N($G121))</f>
        <v/>
      </c>
      <c r="K121" s="38" t="str">
        <f aca="false">IF($C121="","",N($F121)*N($H121))</f>
        <v/>
      </c>
      <c r="L121" s="38" t="str">
        <f aca="false">IF($C121="","",N($F121)*N($I121))</f>
        <v/>
      </c>
      <c r="M121" s="37" t="str">
        <f aca="false">IF(OR($C121="",N(TOP!$C$12)=0),"",N($J121)/TOP!$C$12)</f>
        <v/>
      </c>
      <c r="N121" s="37" t="str">
        <f aca="false">IF(OR($C121="",N(TOP!$C$13)=0),"",N($K121)/TOP!$C$13)</f>
        <v/>
      </c>
      <c r="O121" s="37" t="str">
        <f aca="false">IF(OR($C121="",N(TOP!$C$14)=0),"",N($L121)/TOP!$C$14)</f>
        <v/>
      </c>
      <c r="P121" s="42" t="str">
        <f aca="false">IF($C121="","",IFERROR(CHOOSE(MATCH(TOP!$C$10,{"【期間A】","【期間B】","【期間C】"},0),N($M121),N($N121),N($O121)),0))</f>
        <v/>
      </c>
    </row>
    <row r="122" customFormat="false" ht="15" hidden="false" customHeight="false" outlineLevel="0" collapsed="false">
      <c r="B122" s="12" t="n">
        <v>117</v>
      </c>
      <c r="C122" s="36" t="str">
        <f aca="false">IF(②実績CSV_期間A!$M118="","",②実績CSV_期間A!$M118&amp;"")</f>
        <v/>
      </c>
      <c r="D122" s="12" t="str">
        <f aca="false">IF($C122="","",②実績CSV_期間A!$N118)</f>
        <v/>
      </c>
      <c r="E122" s="12" t="str">
        <f aca="false">IF($C122="","",RIGHT($D122,1))</f>
        <v/>
      </c>
      <c r="F122" s="41" t="str">
        <f aca="false">IF($C122="","",IFERROR(INDEX(サイズ換算マスタ!$C$6:$C$8,MATCH($E122,サイズ換算マスタ!$B$6:$B$8,0)),1))</f>
        <v/>
      </c>
      <c r="G122" s="38" t="str">
        <f aca="false">IF($C122="","",SUMIFS(②実績CSV_期間A!$AA$2:$AA$5001,②実績CSV_期間A!$M$2:$M$5001,$C122))</f>
        <v/>
      </c>
      <c r="H122" s="38" t="str">
        <f aca="false">IF($C122="","",SUMIFS(③実績CSV_期間B!$AA$2:$AA$5001,③実績CSV_期間B!$M$2:$M$5001,$C122))</f>
        <v/>
      </c>
      <c r="I122" s="38" t="str">
        <f aca="false">IF($C122="","",SUMIFS(④実績CSV_期間C!$AA$2:$AA$5001,④実績CSV_期間C!$M$2:$M$5001,$C122))</f>
        <v/>
      </c>
      <c r="J122" s="38" t="str">
        <f aca="false">IF($C122="","",N($F122)*N($G122))</f>
        <v/>
      </c>
      <c r="K122" s="38" t="str">
        <f aca="false">IF($C122="","",N($F122)*N($H122))</f>
        <v/>
      </c>
      <c r="L122" s="38" t="str">
        <f aca="false">IF($C122="","",N($F122)*N($I122))</f>
        <v/>
      </c>
      <c r="M122" s="37" t="str">
        <f aca="false">IF(OR($C122="",N(TOP!$C$12)=0),"",N($J122)/TOP!$C$12)</f>
        <v/>
      </c>
      <c r="N122" s="37" t="str">
        <f aca="false">IF(OR($C122="",N(TOP!$C$13)=0),"",N($K122)/TOP!$C$13)</f>
        <v/>
      </c>
      <c r="O122" s="37" t="str">
        <f aca="false">IF(OR($C122="",N(TOP!$C$14)=0),"",N($L122)/TOP!$C$14)</f>
        <v/>
      </c>
      <c r="P122" s="42" t="str">
        <f aca="false">IF($C122="","",IFERROR(CHOOSE(MATCH(TOP!$C$10,{"【期間A】","【期間B】","【期間C】"},0),N($M122),N($N122),N($O122)),0))</f>
        <v/>
      </c>
    </row>
    <row r="123" customFormat="false" ht="15" hidden="false" customHeight="false" outlineLevel="0" collapsed="false">
      <c r="B123" s="12" t="n">
        <v>118</v>
      </c>
      <c r="C123" s="36" t="str">
        <f aca="false">IF(②実績CSV_期間A!$M119="","",②実績CSV_期間A!$M119&amp;"")</f>
        <v/>
      </c>
      <c r="D123" s="12" t="str">
        <f aca="false">IF($C123="","",②実績CSV_期間A!$N119)</f>
        <v/>
      </c>
      <c r="E123" s="12" t="str">
        <f aca="false">IF($C123="","",RIGHT($D123,1))</f>
        <v/>
      </c>
      <c r="F123" s="41" t="str">
        <f aca="false">IF($C123="","",IFERROR(INDEX(サイズ換算マスタ!$C$6:$C$8,MATCH($E123,サイズ換算マスタ!$B$6:$B$8,0)),1))</f>
        <v/>
      </c>
      <c r="G123" s="38" t="str">
        <f aca="false">IF($C123="","",SUMIFS(②実績CSV_期間A!$AA$2:$AA$5001,②実績CSV_期間A!$M$2:$M$5001,$C123))</f>
        <v/>
      </c>
      <c r="H123" s="38" t="str">
        <f aca="false">IF($C123="","",SUMIFS(③実績CSV_期間B!$AA$2:$AA$5001,③実績CSV_期間B!$M$2:$M$5001,$C123))</f>
        <v/>
      </c>
      <c r="I123" s="38" t="str">
        <f aca="false">IF($C123="","",SUMIFS(④実績CSV_期間C!$AA$2:$AA$5001,④実績CSV_期間C!$M$2:$M$5001,$C123))</f>
        <v/>
      </c>
      <c r="J123" s="38" t="str">
        <f aca="false">IF($C123="","",N($F123)*N($G123))</f>
        <v/>
      </c>
      <c r="K123" s="38" t="str">
        <f aca="false">IF($C123="","",N($F123)*N($H123))</f>
        <v/>
      </c>
      <c r="L123" s="38" t="str">
        <f aca="false">IF($C123="","",N($F123)*N($I123))</f>
        <v/>
      </c>
      <c r="M123" s="37" t="str">
        <f aca="false">IF(OR($C123="",N(TOP!$C$12)=0),"",N($J123)/TOP!$C$12)</f>
        <v/>
      </c>
      <c r="N123" s="37" t="str">
        <f aca="false">IF(OR($C123="",N(TOP!$C$13)=0),"",N($K123)/TOP!$C$13)</f>
        <v/>
      </c>
      <c r="O123" s="37" t="str">
        <f aca="false">IF(OR($C123="",N(TOP!$C$14)=0),"",N($L123)/TOP!$C$14)</f>
        <v/>
      </c>
      <c r="P123" s="42" t="str">
        <f aca="false">IF($C123="","",IFERROR(CHOOSE(MATCH(TOP!$C$10,{"【期間A】","【期間B】","【期間C】"},0),N($M123),N($N123),N($O123)),0))</f>
        <v/>
      </c>
    </row>
    <row r="124" customFormat="false" ht="15" hidden="false" customHeight="false" outlineLevel="0" collapsed="false">
      <c r="B124" s="12" t="n">
        <v>119</v>
      </c>
      <c r="C124" s="36" t="str">
        <f aca="false">IF(②実績CSV_期間A!$M120="","",②実績CSV_期間A!$M120&amp;"")</f>
        <v/>
      </c>
      <c r="D124" s="12" t="str">
        <f aca="false">IF($C124="","",②実績CSV_期間A!$N120)</f>
        <v/>
      </c>
      <c r="E124" s="12" t="str">
        <f aca="false">IF($C124="","",RIGHT($D124,1))</f>
        <v/>
      </c>
      <c r="F124" s="41" t="str">
        <f aca="false">IF($C124="","",IFERROR(INDEX(サイズ換算マスタ!$C$6:$C$8,MATCH($E124,サイズ換算マスタ!$B$6:$B$8,0)),1))</f>
        <v/>
      </c>
      <c r="G124" s="38" t="str">
        <f aca="false">IF($C124="","",SUMIFS(②実績CSV_期間A!$AA$2:$AA$5001,②実績CSV_期間A!$M$2:$M$5001,$C124))</f>
        <v/>
      </c>
      <c r="H124" s="38" t="str">
        <f aca="false">IF($C124="","",SUMIFS(③実績CSV_期間B!$AA$2:$AA$5001,③実績CSV_期間B!$M$2:$M$5001,$C124))</f>
        <v/>
      </c>
      <c r="I124" s="38" t="str">
        <f aca="false">IF($C124="","",SUMIFS(④実績CSV_期間C!$AA$2:$AA$5001,④実績CSV_期間C!$M$2:$M$5001,$C124))</f>
        <v/>
      </c>
      <c r="J124" s="38" t="str">
        <f aca="false">IF($C124="","",N($F124)*N($G124))</f>
        <v/>
      </c>
      <c r="K124" s="38" t="str">
        <f aca="false">IF($C124="","",N($F124)*N($H124))</f>
        <v/>
      </c>
      <c r="L124" s="38" t="str">
        <f aca="false">IF($C124="","",N($F124)*N($I124))</f>
        <v/>
      </c>
      <c r="M124" s="37" t="str">
        <f aca="false">IF(OR($C124="",N(TOP!$C$12)=0),"",N($J124)/TOP!$C$12)</f>
        <v/>
      </c>
      <c r="N124" s="37" t="str">
        <f aca="false">IF(OR($C124="",N(TOP!$C$13)=0),"",N($K124)/TOP!$C$13)</f>
        <v/>
      </c>
      <c r="O124" s="37" t="str">
        <f aca="false">IF(OR($C124="",N(TOP!$C$14)=0),"",N($L124)/TOP!$C$14)</f>
        <v/>
      </c>
      <c r="P124" s="42" t="str">
        <f aca="false">IF($C124="","",IFERROR(CHOOSE(MATCH(TOP!$C$10,{"【期間A】","【期間B】","【期間C】"},0),N($M124),N($N124),N($O124)),0))</f>
        <v/>
      </c>
    </row>
    <row r="125" customFormat="false" ht="15" hidden="false" customHeight="false" outlineLevel="0" collapsed="false">
      <c r="B125" s="12" t="n">
        <v>120</v>
      </c>
      <c r="C125" s="36" t="str">
        <f aca="false">IF(②実績CSV_期間A!$M121="","",②実績CSV_期間A!$M121&amp;"")</f>
        <v/>
      </c>
      <c r="D125" s="12" t="str">
        <f aca="false">IF($C125="","",②実績CSV_期間A!$N121)</f>
        <v/>
      </c>
      <c r="E125" s="12" t="str">
        <f aca="false">IF($C125="","",RIGHT($D125,1))</f>
        <v/>
      </c>
      <c r="F125" s="41" t="str">
        <f aca="false">IF($C125="","",IFERROR(INDEX(サイズ換算マスタ!$C$6:$C$8,MATCH($E125,サイズ換算マスタ!$B$6:$B$8,0)),1))</f>
        <v/>
      </c>
      <c r="G125" s="38" t="str">
        <f aca="false">IF($C125="","",SUMIFS(②実績CSV_期間A!$AA$2:$AA$5001,②実績CSV_期間A!$M$2:$M$5001,$C125))</f>
        <v/>
      </c>
      <c r="H125" s="38" t="str">
        <f aca="false">IF($C125="","",SUMIFS(③実績CSV_期間B!$AA$2:$AA$5001,③実績CSV_期間B!$M$2:$M$5001,$C125))</f>
        <v/>
      </c>
      <c r="I125" s="38" t="str">
        <f aca="false">IF($C125="","",SUMIFS(④実績CSV_期間C!$AA$2:$AA$5001,④実績CSV_期間C!$M$2:$M$5001,$C125))</f>
        <v/>
      </c>
      <c r="J125" s="38" t="str">
        <f aca="false">IF($C125="","",N($F125)*N($G125))</f>
        <v/>
      </c>
      <c r="K125" s="38" t="str">
        <f aca="false">IF($C125="","",N($F125)*N($H125))</f>
        <v/>
      </c>
      <c r="L125" s="38" t="str">
        <f aca="false">IF($C125="","",N($F125)*N($I125))</f>
        <v/>
      </c>
      <c r="M125" s="37" t="str">
        <f aca="false">IF(OR($C125="",N(TOP!$C$12)=0),"",N($J125)/TOP!$C$12)</f>
        <v/>
      </c>
      <c r="N125" s="37" t="str">
        <f aca="false">IF(OR($C125="",N(TOP!$C$13)=0),"",N($K125)/TOP!$C$13)</f>
        <v/>
      </c>
      <c r="O125" s="37" t="str">
        <f aca="false">IF(OR($C125="",N(TOP!$C$14)=0),"",N($L125)/TOP!$C$14)</f>
        <v/>
      </c>
      <c r="P125" s="42" t="str">
        <f aca="false">IF($C125="","",IFERROR(CHOOSE(MATCH(TOP!$C$10,{"【期間A】","【期間B】","【期間C】"},0),N($M125),N($N125),N($O125)),0))</f>
        <v/>
      </c>
    </row>
    <row r="126" customFormat="false" ht="15" hidden="false" customHeight="false" outlineLevel="0" collapsed="false">
      <c r="B126" s="12" t="n">
        <v>121</v>
      </c>
      <c r="C126" s="36" t="str">
        <f aca="false">IF(②実績CSV_期間A!$M122="","",②実績CSV_期間A!$M122&amp;"")</f>
        <v/>
      </c>
      <c r="D126" s="12" t="str">
        <f aca="false">IF($C126="","",②実績CSV_期間A!$N122)</f>
        <v/>
      </c>
      <c r="E126" s="12" t="str">
        <f aca="false">IF($C126="","",RIGHT($D126,1))</f>
        <v/>
      </c>
      <c r="F126" s="41" t="str">
        <f aca="false">IF($C126="","",IFERROR(INDEX(サイズ換算マスタ!$C$6:$C$8,MATCH($E126,サイズ換算マスタ!$B$6:$B$8,0)),1))</f>
        <v/>
      </c>
      <c r="G126" s="38" t="str">
        <f aca="false">IF($C126="","",SUMIFS(②実績CSV_期間A!$AA$2:$AA$5001,②実績CSV_期間A!$M$2:$M$5001,$C126))</f>
        <v/>
      </c>
      <c r="H126" s="38" t="str">
        <f aca="false">IF($C126="","",SUMIFS(③実績CSV_期間B!$AA$2:$AA$5001,③実績CSV_期間B!$M$2:$M$5001,$C126))</f>
        <v/>
      </c>
      <c r="I126" s="38" t="str">
        <f aca="false">IF($C126="","",SUMIFS(④実績CSV_期間C!$AA$2:$AA$5001,④実績CSV_期間C!$M$2:$M$5001,$C126))</f>
        <v/>
      </c>
      <c r="J126" s="38" t="str">
        <f aca="false">IF($C126="","",N($F126)*N($G126))</f>
        <v/>
      </c>
      <c r="K126" s="38" t="str">
        <f aca="false">IF($C126="","",N($F126)*N($H126))</f>
        <v/>
      </c>
      <c r="L126" s="38" t="str">
        <f aca="false">IF($C126="","",N($F126)*N($I126))</f>
        <v/>
      </c>
      <c r="M126" s="37" t="str">
        <f aca="false">IF(OR($C126="",N(TOP!$C$12)=0),"",N($J126)/TOP!$C$12)</f>
        <v/>
      </c>
      <c r="N126" s="37" t="str">
        <f aca="false">IF(OR($C126="",N(TOP!$C$13)=0),"",N($K126)/TOP!$C$13)</f>
        <v/>
      </c>
      <c r="O126" s="37" t="str">
        <f aca="false">IF(OR($C126="",N(TOP!$C$14)=0),"",N($L126)/TOP!$C$14)</f>
        <v/>
      </c>
      <c r="P126" s="42" t="str">
        <f aca="false">IF($C126="","",IFERROR(CHOOSE(MATCH(TOP!$C$10,{"【期間A】","【期間B】","【期間C】"},0),N($M126),N($N126),N($O126)),0))</f>
        <v/>
      </c>
    </row>
    <row r="127" customFormat="false" ht="15" hidden="false" customHeight="false" outlineLevel="0" collapsed="false">
      <c r="B127" s="12" t="n">
        <v>122</v>
      </c>
      <c r="C127" s="36" t="str">
        <f aca="false">IF(②実績CSV_期間A!$M123="","",②実績CSV_期間A!$M123&amp;"")</f>
        <v/>
      </c>
      <c r="D127" s="12" t="str">
        <f aca="false">IF($C127="","",②実績CSV_期間A!$N123)</f>
        <v/>
      </c>
      <c r="E127" s="12" t="str">
        <f aca="false">IF($C127="","",RIGHT($D127,1))</f>
        <v/>
      </c>
      <c r="F127" s="41" t="str">
        <f aca="false">IF($C127="","",IFERROR(INDEX(サイズ換算マスタ!$C$6:$C$8,MATCH($E127,サイズ換算マスタ!$B$6:$B$8,0)),1))</f>
        <v/>
      </c>
      <c r="G127" s="38" t="str">
        <f aca="false">IF($C127="","",SUMIFS(②実績CSV_期間A!$AA$2:$AA$5001,②実績CSV_期間A!$M$2:$M$5001,$C127))</f>
        <v/>
      </c>
      <c r="H127" s="38" t="str">
        <f aca="false">IF($C127="","",SUMIFS(③実績CSV_期間B!$AA$2:$AA$5001,③実績CSV_期間B!$M$2:$M$5001,$C127))</f>
        <v/>
      </c>
      <c r="I127" s="38" t="str">
        <f aca="false">IF($C127="","",SUMIFS(④実績CSV_期間C!$AA$2:$AA$5001,④実績CSV_期間C!$M$2:$M$5001,$C127))</f>
        <v/>
      </c>
      <c r="J127" s="38" t="str">
        <f aca="false">IF($C127="","",N($F127)*N($G127))</f>
        <v/>
      </c>
      <c r="K127" s="38" t="str">
        <f aca="false">IF($C127="","",N($F127)*N($H127))</f>
        <v/>
      </c>
      <c r="L127" s="38" t="str">
        <f aca="false">IF($C127="","",N($F127)*N($I127))</f>
        <v/>
      </c>
      <c r="M127" s="37" t="str">
        <f aca="false">IF(OR($C127="",N(TOP!$C$12)=0),"",N($J127)/TOP!$C$12)</f>
        <v/>
      </c>
      <c r="N127" s="37" t="str">
        <f aca="false">IF(OR($C127="",N(TOP!$C$13)=0),"",N($K127)/TOP!$C$13)</f>
        <v/>
      </c>
      <c r="O127" s="37" t="str">
        <f aca="false">IF(OR($C127="",N(TOP!$C$14)=0),"",N($L127)/TOP!$C$14)</f>
        <v/>
      </c>
      <c r="P127" s="42" t="str">
        <f aca="false">IF($C127="","",IFERROR(CHOOSE(MATCH(TOP!$C$10,{"【期間A】","【期間B】","【期間C】"},0),N($M127),N($N127),N($O127)),0))</f>
        <v/>
      </c>
    </row>
    <row r="128" customFormat="false" ht="15" hidden="false" customHeight="false" outlineLevel="0" collapsed="false">
      <c r="B128" s="12" t="n">
        <v>123</v>
      </c>
      <c r="C128" s="36" t="str">
        <f aca="false">IF(②実績CSV_期間A!$M124="","",②実績CSV_期間A!$M124&amp;"")</f>
        <v/>
      </c>
      <c r="D128" s="12" t="str">
        <f aca="false">IF($C128="","",②実績CSV_期間A!$N124)</f>
        <v/>
      </c>
      <c r="E128" s="12" t="str">
        <f aca="false">IF($C128="","",RIGHT($D128,1))</f>
        <v/>
      </c>
      <c r="F128" s="41" t="str">
        <f aca="false">IF($C128="","",IFERROR(INDEX(サイズ換算マスタ!$C$6:$C$8,MATCH($E128,サイズ換算マスタ!$B$6:$B$8,0)),1))</f>
        <v/>
      </c>
      <c r="G128" s="38" t="str">
        <f aca="false">IF($C128="","",SUMIFS(②実績CSV_期間A!$AA$2:$AA$5001,②実績CSV_期間A!$M$2:$M$5001,$C128))</f>
        <v/>
      </c>
      <c r="H128" s="38" t="str">
        <f aca="false">IF($C128="","",SUMIFS(③実績CSV_期間B!$AA$2:$AA$5001,③実績CSV_期間B!$M$2:$M$5001,$C128))</f>
        <v/>
      </c>
      <c r="I128" s="38" t="str">
        <f aca="false">IF($C128="","",SUMIFS(④実績CSV_期間C!$AA$2:$AA$5001,④実績CSV_期間C!$M$2:$M$5001,$C128))</f>
        <v/>
      </c>
      <c r="J128" s="38" t="str">
        <f aca="false">IF($C128="","",N($F128)*N($G128))</f>
        <v/>
      </c>
      <c r="K128" s="38" t="str">
        <f aca="false">IF($C128="","",N($F128)*N($H128))</f>
        <v/>
      </c>
      <c r="L128" s="38" t="str">
        <f aca="false">IF($C128="","",N($F128)*N($I128))</f>
        <v/>
      </c>
      <c r="M128" s="37" t="str">
        <f aca="false">IF(OR($C128="",N(TOP!$C$12)=0),"",N($J128)/TOP!$C$12)</f>
        <v/>
      </c>
      <c r="N128" s="37" t="str">
        <f aca="false">IF(OR($C128="",N(TOP!$C$13)=0),"",N($K128)/TOP!$C$13)</f>
        <v/>
      </c>
      <c r="O128" s="37" t="str">
        <f aca="false">IF(OR($C128="",N(TOP!$C$14)=0),"",N($L128)/TOP!$C$14)</f>
        <v/>
      </c>
      <c r="P128" s="42" t="str">
        <f aca="false">IF($C128="","",IFERROR(CHOOSE(MATCH(TOP!$C$10,{"【期間A】","【期間B】","【期間C】"},0),N($M128),N($N128),N($O128)),0))</f>
        <v/>
      </c>
    </row>
    <row r="129" customFormat="false" ht="15" hidden="false" customHeight="false" outlineLevel="0" collapsed="false">
      <c r="B129" s="12" t="n">
        <v>124</v>
      </c>
      <c r="C129" s="36" t="str">
        <f aca="false">IF(②実績CSV_期間A!$M125="","",②実績CSV_期間A!$M125&amp;"")</f>
        <v/>
      </c>
      <c r="D129" s="12" t="str">
        <f aca="false">IF($C129="","",②実績CSV_期間A!$N125)</f>
        <v/>
      </c>
      <c r="E129" s="12" t="str">
        <f aca="false">IF($C129="","",RIGHT($D129,1))</f>
        <v/>
      </c>
      <c r="F129" s="41" t="str">
        <f aca="false">IF($C129="","",IFERROR(INDEX(サイズ換算マスタ!$C$6:$C$8,MATCH($E129,サイズ換算マスタ!$B$6:$B$8,0)),1))</f>
        <v/>
      </c>
      <c r="G129" s="38" t="str">
        <f aca="false">IF($C129="","",SUMIFS(②実績CSV_期間A!$AA$2:$AA$5001,②実績CSV_期間A!$M$2:$M$5001,$C129))</f>
        <v/>
      </c>
      <c r="H129" s="38" t="str">
        <f aca="false">IF($C129="","",SUMIFS(③実績CSV_期間B!$AA$2:$AA$5001,③実績CSV_期間B!$M$2:$M$5001,$C129))</f>
        <v/>
      </c>
      <c r="I129" s="38" t="str">
        <f aca="false">IF($C129="","",SUMIFS(④実績CSV_期間C!$AA$2:$AA$5001,④実績CSV_期間C!$M$2:$M$5001,$C129))</f>
        <v/>
      </c>
      <c r="J129" s="38" t="str">
        <f aca="false">IF($C129="","",N($F129)*N($G129))</f>
        <v/>
      </c>
      <c r="K129" s="38" t="str">
        <f aca="false">IF($C129="","",N($F129)*N($H129))</f>
        <v/>
      </c>
      <c r="L129" s="38" t="str">
        <f aca="false">IF($C129="","",N($F129)*N($I129))</f>
        <v/>
      </c>
      <c r="M129" s="37" t="str">
        <f aca="false">IF(OR($C129="",N(TOP!$C$12)=0),"",N($J129)/TOP!$C$12)</f>
        <v/>
      </c>
      <c r="N129" s="37" t="str">
        <f aca="false">IF(OR($C129="",N(TOP!$C$13)=0),"",N($K129)/TOP!$C$13)</f>
        <v/>
      </c>
      <c r="O129" s="37" t="str">
        <f aca="false">IF(OR($C129="",N(TOP!$C$14)=0),"",N($L129)/TOP!$C$14)</f>
        <v/>
      </c>
      <c r="P129" s="42" t="str">
        <f aca="false">IF($C129="","",IFERROR(CHOOSE(MATCH(TOP!$C$10,{"【期間A】","【期間B】","【期間C】"},0),N($M129),N($N129),N($O129)),0))</f>
        <v/>
      </c>
    </row>
    <row r="130" customFormat="false" ht="15" hidden="false" customHeight="false" outlineLevel="0" collapsed="false">
      <c r="B130" s="12" t="n">
        <v>125</v>
      </c>
      <c r="C130" s="36" t="str">
        <f aca="false">IF(②実績CSV_期間A!$M126="","",②実績CSV_期間A!$M126&amp;"")</f>
        <v/>
      </c>
      <c r="D130" s="12" t="str">
        <f aca="false">IF($C130="","",②実績CSV_期間A!$N126)</f>
        <v/>
      </c>
      <c r="E130" s="12" t="str">
        <f aca="false">IF($C130="","",RIGHT($D130,1))</f>
        <v/>
      </c>
      <c r="F130" s="41" t="str">
        <f aca="false">IF($C130="","",IFERROR(INDEX(サイズ換算マスタ!$C$6:$C$8,MATCH($E130,サイズ換算マスタ!$B$6:$B$8,0)),1))</f>
        <v/>
      </c>
      <c r="G130" s="38" t="str">
        <f aca="false">IF($C130="","",SUMIFS(②実績CSV_期間A!$AA$2:$AA$5001,②実績CSV_期間A!$M$2:$M$5001,$C130))</f>
        <v/>
      </c>
      <c r="H130" s="38" t="str">
        <f aca="false">IF($C130="","",SUMIFS(③実績CSV_期間B!$AA$2:$AA$5001,③実績CSV_期間B!$M$2:$M$5001,$C130))</f>
        <v/>
      </c>
      <c r="I130" s="38" t="str">
        <f aca="false">IF($C130="","",SUMIFS(④実績CSV_期間C!$AA$2:$AA$5001,④実績CSV_期間C!$M$2:$M$5001,$C130))</f>
        <v/>
      </c>
      <c r="J130" s="38" t="str">
        <f aca="false">IF($C130="","",N($F130)*N($G130))</f>
        <v/>
      </c>
      <c r="K130" s="38" t="str">
        <f aca="false">IF($C130="","",N($F130)*N($H130))</f>
        <v/>
      </c>
      <c r="L130" s="38" t="str">
        <f aca="false">IF($C130="","",N($F130)*N($I130))</f>
        <v/>
      </c>
      <c r="M130" s="37" t="str">
        <f aca="false">IF(OR($C130="",N(TOP!$C$12)=0),"",N($J130)/TOP!$C$12)</f>
        <v/>
      </c>
      <c r="N130" s="37" t="str">
        <f aca="false">IF(OR($C130="",N(TOP!$C$13)=0),"",N($K130)/TOP!$C$13)</f>
        <v/>
      </c>
      <c r="O130" s="37" t="str">
        <f aca="false">IF(OR($C130="",N(TOP!$C$14)=0),"",N($L130)/TOP!$C$14)</f>
        <v/>
      </c>
      <c r="P130" s="42" t="str">
        <f aca="false">IF($C130="","",IFERROR(CHOOSE(MATCH(TOP!$C$10,{"【期間A】","【期間B】","【期間C】"},0),N($M130),N($N130),N($O130)),0))</f>
        <v/>
      </c>
    </row>
    <row r="131" customFormat="false" ht="15" hidden="false" customHeight="false" outlineLevel="0" collapsed="false">
      <c r="B131" s="12" t="n">
        <v>126</v>
      </c>
      <c r="C131" s="36" t="str">
        <f aca="false">IF(②実績CSV_期間A!$M127="","",②実績CSV_期間A!$M127&amp;"")</f>
        <v/>
      </c>
      <c r="D131" s="12" t="str">
        <f aca="false">IF($C131="","",②実績CSV_期間A!$N127)</f>
        <v/>
      </c>
      <c r="E131" s="12" t="str">
        <f aca="false">IF($C131="","",RIGHT($D131,1))</f>
        <v/>
      </c>
      <c r="F131" s="41" t="str">
        <f aca="false">IF($C131="","",IFERROR(INDEX(サイズ換算マスタ!$C$6:$C$8,MATCH($E131,サイズ換算マスタ!$B$6:$B$8,0)),1))</f>
        <v/>
      </c>
      <c r="G131" s="38" t="str">
        <f aca="false">IF($C131="","",SUMIFS(②実績CSV_期間A!$AA$2:$AA$5001,②実績CSV_期間A!$M$2:$M$5001,$C131))</f>
        <v/>
      </c>
      <c r="H131" s="38" t="str">
        <f aca="false">IF($C131="","",SUMIFS(③実績CSV_期間B!$AA$2:$AA$5001,③実績CSV_期間B!$M$2:$M$5001,$C131))</f>
        <v/>
      </c>
      <c r="I131" s="38" t="str">
        <f aca="false">IF($C131="","",SUMIFS(④実績CSV_期間C!$AA$2:$AA$5001,④実績CSV_期間C!$M$2:$M$5001,$C131))</f>
        <v/>
      </c>
      <c r="J131" s="38" t="str">
        <f aca="false">IF($C131="","",N($F131)*N($G131))</f>
        <v/>
      </c>
      <c r="K131" s="38" t="str">
        <f aca="false">IF($C131="","",N($F131)*N($H131))</f>
        <v/>
      </c>
      <c r="L131" s="38" t="str">
        <f aca="false">IF($C131="","",N($F131)*N($I131))</f>
        <v/>
      </c>
      <c r="M131" s="37" t="str">
        <f aca="false">IF(OR($C131="",N(TOP!$C$12)=0),"",N($J131)/TOP!$C$12)</f>
        <v/>
      </c>
      <c r="N131" s="37" t="str">
        <f aca="false">IF(OR($C131="",N(TOP!$C$13)=0),"",N($K131)/TOP!$C$13)</f>
        <v/>
      </c>
      <c r="O131" s="37" t="str">
        <f aca="false">IF(OR($C131="",N(TOP!$C$14)=0),"",N($L131)/TOP!$C$14)</f>
        <v/>
      </c>
      <c r="P131" s="42" t="str">
        <f aca="false">IF($C131="","",IFERROR(CHOOSE(MATCH(TOP!$C$10,{"【期間A】","【期間B】","【期間C】"},0),N($M131),N($N131),N($O131)),0))</f>
        <v/>
      </c>
    </row>
    <row r="132" customFormat="false" ht="15" hidden="false" customHeight="false" outlineLevel="0" collapsed="false">
      <c r="B132" s="12" t="n">
        <v>127</v>
      </c>
      <c r="C132" s="36" t="str">
        <f aca="false">IF(②実績CSV_期間A!$M128="","",②実績CSV_期間A!$M128&amp;"")</f>
        <v/>
      </c>
      <c r="D132" s="12" t="str">
        <f aca="false">IF($C132="","",②実績CSV_期間A!$N128)</f>
        <v/>
      </c>
      <c r="E132" s="12" t="str">
        <f aca="false">IF($C132="","",RIGHT($D132,1))</f>
        <v/>
      </c>
      <c r="F132" s="41" t="str">
        <f aca="false">IF($C132="","",IFERROR(INDEX(サイズ換算マスタ!$C$6:$C$8,MATCH($E132,サイズ換算マスタ!$B$6:$B$8,0)),1))</f>
        <v/>
      </c>
      <c r="G132" s="38" t="str">
        <f aca="false">IF($C132="","",SUMIFS(②実績CSV_期間A!$AA$2:$AA$5001,②実績CSV_期間A!$M$2:$M$5001,$C132))</f>
        <v/>
      </c>
      <c r="H132" s="38" t="str">
        <f aca="false">IF($C132="","",SUMIFS(③実績CSV_期間B!$AA$2:$AA$5001,③実績CSV_期間B!$M$2:$M$5001,$C132))</f>
        <v/>
      </c>
      <c r="I132" s="38" t="str">
        <f aca="false">IF($C132="","",SUMIFS(④実績CSV_期間C!$AA$2:$AA$5001,④実績CSV_期間C!$M$2:$M$5001,$C132))</f>
        <v/>
      </c>
      <c r="J132" s="38" t="str">
        <f aca="false">IF($C132="","",N($F132)*N($G132))</f>
        <v/>
      </c>
      <c r="K132" s="38" t="str">
        <f aca="false">IF($C132="","",N($F132)*N($H132))</f>
        <v/>
      </c>
      <c r="L132" s="38" t="str">
        <f aca="false">IF($C132="","",N($F132)*N($I132))</f>
        <v/>
      </c>
      <c r="M132" s="37" t="str">
        <f aca="false">IF(OR($C132="",N(TOP!$C$12)=0),"",N($J132)/TOP!$C$12)</f>
        <v/>
      </c>
      <c r="N132" s="37" t="str">
        <f aca="false">IF(OR($C132="",N(TOP!$C$13)=0),"",N($K132)/TOP!$C$13)</f>
        <v/>
      </c>
      <c r="O132" s="37" t="str">
        <f aca="false">IF(OR($C132="",N(TOP!$C$14)=0),"",N($L132)/TOP!$C$14)</f>
        <v/>
      </c>
      <c r="P132" s="42" t="str">
        <f aca="false">IF($C132="","",IFERROR(CHOOSE(MATCH(TOP!$C$10,{"【期間A】","【期間B】","【期間C】"},0),N($M132),N($N132),N($O132)),0))</f>
        <v/>
      </c>
    </row>
    <row r="133" customFormat="false" ht="15" hidden="false" customHeight="false" outlineLevel="0" collapsed="false">
      <c r="B133" s="12" t="n">
        <v>128</v>
      </c>
      <c r="C133" s="36" t="str">
        <f aca="false">IF(②実績CSV_期間A!$M129="","",②実績CSV_期間A!$M129&amp;"")</f>
        <v/>
      </c>
      <c r="D133" s="12" t="str">
        <f aca="false">IF($C133="","",②実績CSV_期間A!$N129)</f>
        <v/>
      </c>
      <c r="E133" s="12" t="str">
        <f aca="false">IF($C133="","",RIGHT($D133,1))</f>
        <v/>
      </c>
      <c r="F133" s="41" t="str">
        <f aca="false">IF($C133="","",IFERROR(INDEX(サイズ換算マスタ!$C$6:$C$8,MATCH($E133,サイズ換算マスタ!$B$6:$B$8,0)),1))</f>
        <v/>
      </c>
      <c r="G133" s="38" t="str">
        <f aca="false">IF($C133="","",SUMIFS(②実績CSV_期間A!$AA$2:$AA$5001,②実績CSV_期間A!$M$2:$M$5001,$C133))</f>
        <v/>
      </c>
      <c r="H133" s="38" t="str">
        <f aca="false">IF($C133="","",SUMIFS(③実績CSV_期間B!$AA$2:$AA$5001,③実績CSV_期間B!$M$2:$M$5001,$C133))</f>
        <v/>
      </c>
      <c r="I133" s="38" t="str">
        <f aca="false">IF($C133="","",SUMIFS(④実績CSV_期間C!$AA$2:$AA$5001,④実績CSV_期間C!$M$2:$M$5001,$C133))</f>
        <v/>
      </c>
      <c r="J133" s="38" t="str">
        <f aca="false">IF($C133="","",N($F133)*N($G133))</f>
        <v/>
      </c>
      <c r="K133" s="38" t="str">
        <f aca="false">IF($C133="","",N($F133)*N($H133))</f>
        <v/>
      </c>
      <c r="L133" s="38" t="str">
        <f aca="false">IF($C133="","",N($F133)*N($I133))</f>
        <v/>
      </c>
      <c r="M133" s="37" t="str">
        <f aca="false">IF(OR($C133="",N(TOP!$C$12)=0),"",N($J133)/TOP!$C$12)</f>
        <v/>
      </c>
      <c r="N133" s="37" t="str">
        <f aca="false">IF(OR($C133="",N(TOP!$C$13)=0),"",N($K133)/TOP!$C$13)</f>
        <v/>
      </c>
      <c r="O133" s="37" t="str">
        <f aca="false">IF(OR($C133="",N(TOP!$C$14)=0),"",N($L133)/TOP!$C$14)</f>
        <v/>
      </c>
      <c r="P133" s="42" t="str">
        <f aca="false">IF($C133="","",IFERROR(CHOOSE(MATCH(TOP!$C$10,{"【期間A】","【期間B】","【期間C】"},0),N($M133),N($N133),N($O133)),0))</f>
        <v/>
      </c>
    </row>
    <row r="134" customFormat="false" ht="15" hidden="false" customHeight="false" outlineLevel="0" collapsed="false">
      <c r="B134" s="12" t="n">
        <v>129</v>
      </c>
      <c r="C134" s="36" t="str">
        <f aca="false">IF(②実績CSV_期間A!$M130="","",②実績CSV_期間A!$M130&amp;"")</f>
        <v/>
      </c>
      <c r="D134" s="12" t="str">
        <f aca="false">IF($C134="","",②実績CSV_期間A!$N130)</f>
        <v/>
      </c>
      <c r="E134" s="12" t="str">
        <f aca="false">IF($C134="","",RIGHT($D134,1))</f>
        <v/>
      </c>
      <c r="F134" s="41" t="str">
        <f aca="false">IF($C134="","",IFERROR(INDEX(サイズ換算マスタ!$C$6:$C$8,MATCH($E134,サイズ換算マスタ!$B$6:$B$8,0)),1))</f>
        <v/>
      </c>
      <c r="G134" s="38" t="str">
        <f aca="false">IF($C134="","",SUMIFS(②実績CSV_期間A!$AA$2:$AA$5001,②実績CSV_期間A!$M$2:$M$5001,$C134))</f>
        <v/>
      </c>
      <c r="H134" s="38" t="str">
        <f aca="false">IF($C134="","",SUMIFS(③実績CSV_期間B!$AA$2:$AA$5001,③実績CSV_期間B!$M$2:$M$5001,$C134))</f>
        <v/>
      </c>
      <c r="I134" s="38" t="str">
        <f aca="false">IF($C134="","",SUMIFS(④実績CSV_期間C!$AA$2:$AA$5001,④実績CSV_期間C!$M$2:$M$5001,$C134))</f>
        <v/>
      </c>
      <c r="J134" s="38" t="str">
        <f aca="false">IF($C134="","",N($F134)*N($G134))</f>
        <v/>
      </c>
      <c r="K134" s="38" t="str">
        <f aca="false">IF($C134="","",N($F134)*N($H134))</f>
        <v/>
      </c>
      <c r="L134" s="38" t="str">
        <f aca="false">IF($C134="","",N($F134)*N($I134))</f>
        <v/>
      </c>
      <c r="M134" s="37" t="str">
        <f aca="false">IF(OR($C134="",N(TOP!$C$12)=0),"",N($J134)/TOP!$C$12)</f>
        <v/>
      </c>
      <c r="N134" s="37" t="str">
        <f aca="false">IF(OR($C134="",N(TOP!$C$13)=0),"",N($K134)/TOP!$C$13)</f>
        <v/>
      </c>
      <c r="O134" s="37" t="str">
        <f aca="false">IF(OR($C134="",N(TOP!$C$14)=0),"",N($L134)/TOP!$C$14)</f>
        <v/>
      </c>
      <c r="P134" s="42" t="str">
        <f aca="false">IF($C134="","",IFERROR(CHOOSE(MATCH(TOP!$C$10,{"【期間A】","【期間B】","【期間C】"},0),N($M134),N($N134),N($O134)),0))</f>
        <v/>
      </c>
    </row>
    <row r="135" customFormat="false" ht="15" hidden="false" customHeight="false" outlineLevel="0" collapsed="false">
      <c r="B135" s="12" t="n">
        <v>130</v>
      </c>
      <c r="C135" s="36" t="str">
        <f aca="false">IF(②実績CSV_期間A!$M131="","",②実績CSV_期間A!$M131&amp;"")</f>
        <v/>
      </c>
      <c r="D135" s="12" t="str">
        <f aca="false">IF($C135="","",②実績CSV_期間A!$N131)</f>
        <v/>
      </c>
      <c r="E135" s="12" t="str">
        <f aca="false">IF($C135="","",RIGHT($D135,1))</f>
        <v/>
      </c>
      <c r="F135" s="41" t="str">
        <f aca="false">IF($C135="","",IFERROR(INDEX(サイズ換算マスタ!$C$6:$C$8,MATCH($E135,サイズ換算マスタ!$B$6:$B$8,0)),1))</f>
        <v/>
      </c>
      <c r="G135" s="38" t="str">
        <f aca="false">IF($C135="","",SUMIFS(②実績CSV_期間A!$AA$2:$AA$5001,②実績CSV_期間A!$M$2:$M$5001,$C135))</f>
        <v/>
      </c>
      <c r="H135" s="38" t="str">
        <f aca="false">IF($C135="","",SUMIFS(③実績CSV_期間B!$AA$2:$AA$5001,③実績CSV_期間B!$M$2:$M$5001,$C135))</f>
        <v/>
      </c>
      <c r="I135" s="38" t="str">
        <f aca="false">IF($C135="","",SUMIFS(④実績CSV_期間C!$AA$2:$AA$5001,④実績CSV_期間C!$M$2:$M$5001,$C135))</f>
        <v/>
      </c>
      <c r="J135" s="38" t="str">
        <f aca="false">IF($C135="","",N($F135)*N($G135))</f>
        <v/>
      </c>
      <c r="K135" s="38" t="str">
        <f aca="false">IF($C135="","",N($F135)*N($H135))</f>
        <v/>
      </c>
      <c r="L135" s="38" t="str">
        <f aca="false">IF($C135="","",N($F135)*N($I135))</f>
        <v/>
      </c>
      <c r="M135" s="37" t="str">
        <f aca="false">IF(OR($C135="",N(TOP!$C$12)=0),"",N($J135)/TOP!$C$12)</f>
        <v/>
      </c>
      <c r="N135" s="37" t="str">
        <f aca="false">IF(OR($C135="",N(TOP!$C$13)=0),"",N($K135)/TOP!$C$13)</f>
        <v/>
      </c>
      <c r="O135" s="37" t="str">
        <f aca="false">IF(OR($C135="",N(TOP!$C$14)=0),"",N($L135)/TOP!$C$14)</f>
        <v/>
      </c>
      <c r="P135" s="42" t="str">
        <f aca="false">IF($C135="","",IFERROR(CHOOSE(MATCH(TOP!$C$10,{"【期間A】","【期間B】","【期間C】"},0),N($M135),N($N135),N($O135)),0))</f>
        <v/>
      </c>
    </row>
    <row r="136" customFormat="false" ht="15" hidden="false" customHeight="false" outlineLevel="0" collapsed="false">
      <c r="B136" s="12" t="n">
        <v>131</v>
      </c>
      <c r="C136" s="36" t="str">
        <f aca="false">IF(②実績CSV_期間A!$M132="","",②実績CSV_期間A!$M132&amp;"")</f>
        <v/>
      </c>
      <c r="D136" s="12" t="str">
        <f aca="false">IF($C136="","",②実績CSV_期間A!$N132)</f>
        <v/>
      </c>
      <c r="E136" s="12" t="str">
        <f aca="false">IF($C136="","",RIGHT($D136,1))</f>
        <v/>
      </c>
      <c r="F136" s="41" t="str">
        <f aca="false">IF($C136="","",IFERROR(INDEX(サイズ換算マスタ!$C$6:$C$8,MATCH($E136,サイズ換算マスタ!$B$6:$B$8,0)),1))</f>
        <v/>
      </c>
      <c r="G136" s="38" t="str">
        <f aca="false">IF($C136="","",SUMIFS(②実績CSV_期間A!$AA$2:$AA$5001,②実績CSV_期間A!$M$2:$M$5001,$C136))</f>
        <v/>
      </c>
      <c r="H136" s="38" t="str">
        <f aca="false">IF($C136="","",SUMIFS(③実績CSV_期間B!$AA$2:$AA$5001,③実績CSV_期間B!$M$2:$M$5001,$C136))</f>
        <v/>
      </c>
      <c r="I136" s="38" t="str">
        <f aca="false">IF($C136="","",SUMIFS(④実績CSV_期間C!$AA$2:$AA$5001,④実績CSV_期間C!$M$2:$M$5001,$C136))</f>
        <v/>
      </c>
      <c r="J136" s="38" t="str">
        <f aca="false">IF($C136="","",N($F136)*N($G136))</f>
        <v/>
      </c>
      <c r="K136" s="38" t="str">
        <f aca="false">IF($C136="","",N($F136)*N($H136))</f>
        <v/>
      </c>
      <c r="L136" s="38" t="str">
        <f aca="false">IF($C136="","",N($F136)*N($I136))</f>
        <v/>
      </c>
      <c r="M136" s="37" t="str">
        <f aca="false">IF(OR($C136="",N(TOP!$C$12)=0),"",N($J136)/TOP!$C$12)</f>
        <v/>
      </c>
      <c r="N136" s="37" t="str">
        <f aca="false">IF(OR($C136="",N(TOP!$C$13)=0),"",N($K136)/TOP!$C$13)</f>
        <v/>
      </c>
      <c r="O136" s="37" t="str">
        <f aca="false">IF(OR($C136="",N(TOP!$C$14)=0),"",N($L136)/TOP!$C$14)</f>
        <v/>
      </c>
      <c r="P136" s="42" t="str">
        <f aca="false">IF($C136="","",IFERROR(CHOOSE(MATCH(TOP!$C$10,{"【期間A】","【期間B】","【期間C】"},0),N($M136),N($N136),N($O136)),0))</f>
        <v/>
      </c>
    </row>
    <row r="137" customFormat="false" ht="15" hidden="false" customHeight="false" outlineLevel="0" collapsed="false">
      <c r="B137" s="12" t="n">
        <v>132</v>
      </c>
      <c r="C137" s="36" t="str">
        <f aca="false">IF(②実績CSV_期間A!$M133="","",②実績CSV_期間A!$M133&amp;"")</f>
        <v/>
      </c>
      <c r="D137" s="12" t="str">
        <f aca="false">IF($C137="","",②実績CSV_期間A!$N133)</f>
        <v/>
      </c>
      <c r="E137" s="12" t="str">
        <f aca="false">IF($C137="","",RIGHT($D137,1))</f>
        <v/>
      </c>
      <c r="F137" s="41" t="str">
        <f aca="false">IF($C137="","",IFERROR(INDEX(サイズ換算マスタ!$C$6:$C$8,MATCH($E137,サイズ換算マスタ!$B$6:$B$8,0)),1))</f>
        <v/>
      </c>
      <c r="G137" s="38" t="str">
        <f aca="false">IF($C137="","",SUMIFS(②実績CSV_期間A!$AA$2:$AA$5001,②実績CSV_期間A!$M$2:$M$5001,$C137))</f>
        <v/>
      </c>
      <c r="H137" s="38" t="str">
        <f aca="false">IF($C137="","",SUMIFS(③実績CSV_期間B!$AA$2:$AA$5001,③実績CSV_期間B!$M$2:$M$5001,$C137))</f>
        <v/>
      </c>
      <c r="I137" s="38" t="str">
        <f aca="false">IF($C137="","",SUMIFS(④実績CSV_期間C!$AA$2:$AA$5001,④実績CSV_期間C!$M$2:$M$5001,$C137))</f>
        <v/>
      </c>
      <c r="J137" s="38" t="str">
        <f aca="false">IF($C137="","",N($F137)*N($G137))</f>
        <v/>
      </c>
      <c r="K137" s="38" t="str">
        <f aca="false">IF($C137="","",N($F137)*N($H137))</f>
        <v/>
      </c>
      <c r="L137" s="38" t="str">
        <f aca="false">IF($C137="","",N($F137)*N($I137))</f>
        <v/>
      </c>
      <c r="M137" s="37" t="str">
        <f aca="false">IF(OR($C137="",N(TOP!$C$12)=0),"",N($J137)/TOP!$C$12)</f>
        <v/>
      </c>
      <c r="N137" s="37" t="str">
        <f aca="false">IF(OR($C137="",N(TOP!$C$13)=0),"",N($K137)/TOP!$C$13)</f>
        <v/>
      </c>
      <c r="O137" s="37" t="str">
        <f aca="false">IF(OR($C137="",N(TOP!$C$14)=0),"",N($L137)/TOP!$C$14)</f>
        <v/>
      </c>
      <c r="P137" s="42" t="str">
        <f aca="false">IF($C137="","",IFERROR(CHOOSE(MATCH(TOP!$C$10,{"【期間A】","【期間B】","【期間C】"},0),N($M137),N($N137),N($O137)),0))</f>
        <v/>
      </c>
    </row>
    <row r="138" customFormat="false" ht="15" hidden="false" customHeight="false" outlineLevel="0" collapsed="false">
      <c r="B138" s="12" t="n">
        <v>133</v>
      </c>
      <c r="C138" s="36" t="str">
        <f aca="false">IF(②実績CSV_期間A!$M134="","",②実績CSV_期間A!$M134&amp;"")</f>
        <v/>
      </c>
      <c r="D138" s="12" t="str">
        <f aca="false">IF($C138="","",②実績CSV_期間A!$N134)</f>
        <v/>
      </c>
      <c r="E138" s="12" t="str">
        <f aca="false">IF($C138="","",RIGHT($D138,1))</f>
        <v/>
      </c>
      <c r="F138" s="41" t="str">
        <f aca="false">IF($C138="","",IFERROR(INDEX(サイズ換算マスタ!$C$6:$C$8,MATCH($E138,サイズ換算マスタ!$B$6:$B$8,0)),1))</f>
        <v/>
      </c>
      <c r="G138" s="38" t="str">
        <f aca="false">IF($C138="","",SUMIFS(②実績CSV_期間A!$AA$2:$AA$5001,②実績CSV_期間A!$M$2:$M$5001,$C138))</f>
        <v/>
      </c>
      <c r="H138" s="38" t="str">
        <f aca="false">IF($C138="","",SUMIFS(③実績CSV_期間B!$AA$2:$AA$5001,③実績CSV_期間B!$M$2:$M$5001,$C138))</f>
        <v/>
      </c>
      <c r="I138" s="38" t="str">
        <f aca="false">IF($C138="","",SUMIFS(④実績CSV_期間C!$AA$2:$AA$5001,④実績CSV_期間C!$M$2:$M$5001,$C138))</f>
        <v/>
      </c>
      <c r="J138" s="38" t="str">
        <f aca="false">IF($C138="","",N($F138)*N($G138))</f>
        <v/>
      </c>
      <c r="K138" s="38" t="str">
        <f aca="false">IF($C138="","",N($F138)*N($H138))</f>
        <v/>
      </c>
      <c r="L138" s="38" t="str">
        <f aca="false">IF($C138="","",N($F138)*N($I138))</f>
        <v/>
      </c>
      <c r="M138" s="37" t="str">
        <f aca="false">IF(OR($C138="",N(TOP!$C$12)=0),"",N($J138)/TOP!$C$12)</f>
        <v/>
      </c>
      <c r="N138" s="37" t="str">
        <f aca="false">IF(OR($C138="",N(TOP!$C$13)=0),"",N($K138)/TOP!$C$13)</f>
        <v/>
      </c>
      <c r="O138" s="37" t="str">
        <f aca="false">IF(OR($C138="",N(TOP!$C$14)=0),"",N($L138)/TOP!$C$14)</f>
        <v/>
      </c>
      <c r="P138" s="42" t="str">
        <f aca="false">IF($C138="","",IFERROR(CHOOSE(MATCH(TOP!$C$10,{"【期間A】","【期間B】","【期間C】"},0),N($M138),N($N138),N($O138)),0))</f>
        <v/>
      </c>
    </row>
    <row r="139" customFormat="false" ht="15" hidden="false" customHeight="false" outlineLevel="0" collapsed="false">
      <c r="B139" s="12" t="n">
        <v>134</v>
      </c>
      <c r="C139" s="36" t="str">
        <f aca="false">IF(②実績CSV_期間A!$M135="","",②実績CSV_期間A!$M135&amp;"")</f>
        <v/>
      </c>
      <c r="D139" s="12" t="str">
        <f aca="false">IF($C139="","",②実績CSV_期間A!$N135)</f>
        <v/>
      </c>
      <c r="E139" s="12" t="str">
        <f aca="false">IF($C139="","",RIGHT($D139,1))</f>
        <v/>
      </c>
      <c r="F139" s="41" t="str">
        <f aca="false">IF($C139="","",IFERROR(INDEX(サイズ換算マスタ!$C$6:$C$8,MATCH($E139,サイズ換算マスタ!$B$6:$B$8,0)),1))</f>
        <v/>
      </c>
      <c r="G139" s="38" t="str">
        <f aca="false">IF($C139="","",SUMIFS(②実績CSV_期間A!$AA$2:$AA$5001,②実績CSV_期間A!$M$2:$M$5001,$C139))</f>
        <v/>
      </c>
      <c r="H139" s="38" t="str">
        <f aca="false">IF($C139="","",SUMIFS(③実績CSV_期間B!$AA$2:$AA$5001,③実績CSV_期間B!$M$2:$M$5001,$C139))</f>
        <v/>
      </c>
      <c r="I139" s="38" t="str">
        <f aca="false">IF($C139="","",SUMIFS(④実績CSV_期間C!$AA$2:$AA$5001,④実績CSV_期間C!$M$2:$M$5001,$C139))</f>
        <v/>
      </c>
      <c r="J139" s="38" t="str">
        <f aca="false">IF($C139="","",N($F139)*N($G139))</f>
        <v/>
      </c>
      <c r="K139" s="38" t="str">
        <f aca="false">IF($C139="","",N($F139)*N($H139))</f>
        <v/>
      </c>
      <c r="L139" s="38" t="str">
        <f aca="false">IF($C139="","",N($F139)*N($I139))</f>
        <v/>
      </c>
      <c r="M139" s="37" t="str">
        <f aca="false">IF(OR($C139="",N(TOP!$C$12)=0),"",N($J139)/TOP!$C$12)</f>
        <v/>
      </c>
      <c r="N139" s="37" t="str">
        <f aca="false">IF(OR($C139="",N(TOP!$C$13)=0),"",N($K139)/TOP!$C$13)</f>
        <v/>
      </c>
      <c r="O139" s="37" t="str">
        <f aca="false">IF(OR($C139="",N(TOP!$C$14)=0),"",N($L139)/TOP!$C$14)</f>
        <v/>
      </c>
      <c r="P139" s="42" t="str">
        <f aca="false">IF($C139="","",IFERROR(CHOOSE(MATCH(TOP!$C$10,{"【期間A】","【期間B】","【期間C】"},0),N($M139),N($N139),N($O139)),0))</f>
        <v/>
      </c>
    </row>
    <row r="140" customFormat="false" ht="15" hidden="false" customHeight="false" outlineLevel="0" collapsed="false">
      <c r="B140" s="12" t="n">
        <v>135</v>
      </c>
      <c r="C140" s="36" t="str">
        <f aca="false">IF(②実績CSV_期間A!$M136="","",②実績CSV_期間A!$M136&amp;"")</f>
        <v/>
      </c>
      <c r="D140" s="12" t="str">
        <f aca="false">IF($C140="","",②実績CSV_期間A!$N136)</f>
        <v/>
      </c>
      <c r="E140" s="12" t="str">
        <f aca="false">IF($C140="","",RIGHT($D140,1))</f>
        <v/>
      </c>
      <c r="F140" s="41" t="str">
        <f aca="false">IF($C140="","",IFERROR(INDEX(サイズ換算マスタ!$C$6:$C$8,MATCH($E140,サイズ換算マスタ!$B$6:$B$8,0)),1))</f>
        <v/>
      </c>
      <c r="G140" s="38" t="str">
        <f aca="false">IF($C140="","",SUMIFS(②実績CSV_期間A!$AA$2:$AA$5001,②実績CSV_期間A!$M$2:$M$5001,$C140))</f>
        <v/>
      </c>
      <c r="H140" s="38" t="str">
        <f aca="false">IF($C140="","",SUMIFS(③実績CSV_期間B!$AA$2:$AA$5001,③実績CSV_期間B!$M$2:$M$5001,$C140))</f>
        <v/>
      </c>
      <c r="I140" s="38" t="str">
        <f aca="false">IF($C140="","",SUMIFS(④実績CSV_期間C!$AA$2:$AA$5001,④実績CSV_期間C!$M$2:$M$5001,$C140))</f>
        <v/>
      </c>
      <c r="J140" s="38" t="str">
        <f aca="false">IF($C140="","",N($F140)*N($G140))</f>
        <v/>
      </c>
      <c r="K140" s="38" t="str">
        <f aca="false">IF($C140="","",N($F140)*N($H140))</f>
        <v/>
      </c>
      <c r="L140" s="38" t="str">
        <f aca="false">IF($C140="","",N($F140)*N($I140))</f>
        <v/>
      </c>
      <c r="M140" s="37" t="str">
        <f aca="false">IF(OR($C140="",N(TOP!$C$12)=0),"",N($J140)/TOP!$C$12)</f>
        <v/>
      </c>
      <c r="N140" s="37" t="str">
        <f aca="false">IF(OR($C140="",N(TOP!$C$13)=0),"",N($K140)/TOP!$C$13)</f>
        <v/>
      </c>
      <c r="O140" s="37" t="str">
        <f aca="false">IF(OR($C140="",N(TOP!$C$14)=0),"",N($L140)/TOP!$C$14)</f>
        <v/>
      </c>
      <c r="P140" s="42" t="str">
        <f aca="false">IF($C140="","",IFERROR(CHOOSE(MATCH(TOP!$C$10,{"【期間A】","【期間B】","【期間C】"},0),N($M140),N($N140),N($O140)),0))</f>
        <v/>
      </c>
    </row>
    <row r="141" customFormat="false" ht="15" hidden="false" customHeight="false" outlineLevel="0" collapsed="false">
      <c r="B141" s="12" t="n">
        <v>136</v>
      </c>
      <c r="C141" s="36" t="str">
        <f aca="false">IF(②実績CSV_期間A!$M137="","",②実績CSV_期間A!$M137&amp;"")</f>
        <v/>
      </c>
      <c r="D141" s="12" t="str">
        <f aca="false">IF($C141="","",②実績CSV_期間A!$N137)</f>
        <v/>
      </c>
      <c r="E141" s="12" t="str">
        <f aca="false">IF($C141="","",RIGHT($D141,1))</f>
        <v/>
      </c>
      <c r="F141" s="41" t="str">
        <f aca="false">IF($C141="","",IFERROR(INDEX(サイズ換算マスタ!$C$6:$C$8,MATCH($E141,サイズ換算マスタ!$B$6:$B$8,0)),1))</f>
        <v/>
      </c>
      <c r="G141" s="38" t="str">
        <f aca="false">IF($C141="","",SUMIFS(②実績CSV_期間A!$AA$2:$AA$5001,②実績CSV_期間A!$M$2:$M$5001,$C141))</f>
        <v/>
      </c>
      <c r="H141" s="38" t="str">
        <f aca="false">IF($C141="","",SUMIFS(③実績CSV_期間B!$AA$2:$AA$5001,③実績CSV_期間B!$M$2:$M$5001,$C141))</f>
        <v/>
      </c>
      <c r="I141" s="38" t="str">
        <f aca="false">IF($C141="","",SUMIFS(④実績CSV_期間C!$AA$2:$AA$5001,④実績CSV_期間C!$M$2:$M$5001,$C141))</f>
        <v/>
      </c>
      <c r="J141" s="38" t="str">
        <f aca="false">IF($C141="","",N($F141)*N($G141))</f>
        <v/>
      </c>
      <c r="K141" s="38" t="str">
        <f aca="false">IF($C141="","",N($F141)*N($H141))</f>
        <v/>
      </c>
      <c r="L141" s="38" t="str">
        <f aca="false">IF($C141="","",N($F141)*N($I141))</f>
        <v/>
      </c>
      <c r="M141" s="37" t="str">
        <f aca="false">IF(OR($C141="",N(TOP!$C$12)=0),"",N($J141)/TOP!$C$12)</f>
        <v/>
      </c>
      <c r="N141" s="37" t="str">
        <f aca="false">IF(OR($C141="",N(TOP!$C$13)=0),"",N($K141)/TOP!$C$13)</f>
        <v/>
      </c>
      <c r="O141" s="37" t="str">
        <f aca="false">IF(OR($C141="",N(TOP!$C$14)=0),"",N($L141)/TOP!$C$14)</f>
        <v/>
      </c>
      <c r="P141" s="42" t="str">
        <f aca="false">IF($C141="","",IFERROR(CHOOSE(MATCH(TOP!$C$10,{"【期間A】","【期間B】","【期間C】"},0),N($M141),N($N141),N($O141)),0))</f>
        <v/>
      </c>
    </row>
    <row r="142" customFormat="false" ht="15" hidden="false" customHeight="false" outlineLevel="0" collapsed="false">
      <c r="B142" s="12" t="n">
        <v>137</v>
      </c>
      <c r="C142" s="36" t="str">
        <f aca="false">IF(②実績CSV_期間A!$M138="","",②実績CSV_期間A!$M138&amp;"")</f>
        <v/>
      </c>
      <c r="D142" s="12" t="str">
        <f aca="false">IF($C142="","",②実績CSV_期間A!$N138)</f>
        <v/>
      </c>
      <c r="E142" s="12" t="str">
        <f aca="false">IF($C142="","",RIGHT($D142,1))</f>
        <v/>
      </c>
      <c r="F142" s="41" t="str">
        <f aca="false">IF($C142="","",IFERROR(INDEX(サイズ換算マスタ!$C$6:$C$8,MATCH($E142,サイズ換算マスタ!$B$6:$B$8,0)),1))</f>
        <v/>
      </c>
      <c r="G142" s="38" t="str">
        <f aca="false">IF($C142="","",SUMIFS(②実績CSV_期間A!$AA$2:$AA$5001,②実績CSV_期間A!$M$2:$M$5001,$C142))</f>
        <v/>
      </c>
      <c r="H142" s="38" t="str">
        <f aca="false">IF($C142="","",SUMIFS(③実績CSV_期間B!$AA$2:$AA$5001,③実績CSV_期間B!$M$2:$M$5001,$C142))</f>
        <v/>
      </c>
      <c r="I142" s="38" t="str">
        <f aca="false">IF($C142="","",SUMIFS(④実績CSV_期間C!$AA$2:$AA$5001,④実績CSV_期間C!$M$2:$M$5001,$C142))</f>
        <v/>
      </c>
      <c r="J142" s="38" t="str">
        <f aca="false">IF($C142="","",N($F142)*N($G142))</f>
        <v/>
      </c>
      <c r="K142" s="38" t="str">
        <f aca="false">IF($C142="","",N($F142)*N($H142))</f>
        <v/>
      </c>
      <c r="L142" s="38" t="str">
        <f aca="false">IF($C142="","",N($F142)*N($I142))</f>
        <v/>
      </c>
      <c r="M142" s="37" t="str">
        <f aca="false">IF(OR($C142="",N(TOP!$C$12)=0),"",N($J142)/TOP!$C$12)</f>
        <v/>
      </c>
      <c r="N142" s="37" t="str">
        <f aca="false">IF(OR($C142="",N(TOP!$C$13)=0),"",N($K142)/TOP!$C$13)</f>
        <v/>
      </c>
      <c r="O142" s="37" t="str">
        <f aca="false">IF(OR($C142="",N(TOP!$C$14)=0),"",N($L142)/TOP!$C$14)</f>
        <v/>
      </c>
      <c r="P142" s="42" t="str">
        <f aca="false">IF($C142="","",IFERROR(CHOOSE(MATCH(TOP!$C$10,{"【期間A】","【期間B】","【期間C】"},0),N($M142),N($N142),N($O142)),0))</f>
        <v/>
      </c>
    </row>
    <row r="143" customFormat="false" ht="15" hidden="false" customHeight="false" outlineLevel="0" collapsed="false">
      <c r="B143" s="12" t="n">
        <v>138</v>
      </c>
      <c r="C143" s="36" t="str">
        <f aca="false">IF(②実績CSV_期間A!$M139="","",②実績CSV_期間A!$M139&amp;"")</f>
        <v/>
      </c>
      <c r="D143" s="12" t="str">
        <f aca="false">IF($C143="","",②実績CSV_期間A!$N139)</f>
        <v/>
      </c>
      <c r="E143" s="12" t="str">
        <f aca="false">IF($C143="","",RIGHT($D143,1))</f>
        <v/>
      </c>
      <c r="F143" s="41" t="str">
        <f aca="false">IF($C143="","",IFERROR(INDEX(サイズ換算マスタ!$C$6:$C$8,MATCH($E143,サイズ換算マスタ!$B$6:$B$8,0)),1))</f>
        <v/>
      </c>
      <c r="G143" s="38" t="str">
        <f aca="false">IF($C143="","",SUMIFS(②実績CSV_期間A!$AA$2:$AA$5001,②実績CSV_期間A!$M$2:$M$5001,$C143))</f>
        <v/>
      </c>
      <c r="H143" s="38" t="str">
        <f aca="false">IF($C143="","",SUMIFS(③実績CSV_期間B!$AA$2:$AA$5001,③実績CSV_期間B!$M$2:$M$5001,$C143))</f>
        <v/>
      </c>
      <c r="I143" s="38" t="str">
        <f aca="false">IF($C143="","",SUMIFS(④実績CSV_期間C!$AA$2:$AA$5001,④実績CSV_期間C!$M$2:$M$5001,$C143))</f>
        <v/>
      </c>
      <c r="J143" s="38" t="str">
        <f aca="false">IF($C143="","",N($F143)*N($G143))</f>
        <v/>
      </c>
      <c r="K143" s="38" t="str">
        <f aca="false">IF($C143="","",N($F143)*N($H143))</f>
        <v/>
      </c>
      <c r="L143" s="38" t="str">
        <f aca="false">IF($C143="","",N($F143)*N($I143))</f>
        <v/>
      </c>
      <c r="M143" s="37" t="str">
        <f aca="false">IF(OR($C143="",N(TOP!$C$12)=0),"",N($J143)/TOP!$C$12)</f>
        <v/>
      </c>
      <c r="N143" s="37" t="str">
        <f aca="false">IF(OR($C143="",N(TOP!$C$13)=0),"",N($K143)/TOP!$C$13)</f>
        <v/>
      </c>
      <c r="O143" s="37" t="str">
        <f aca="false">IF(OR($C143="",N(TOP!$C$14)=0),"",N($L143)/TOP!$C$14)</f>
        <v/>
      </c>
      <c r="P143" s="42" t="str">
        <f aca="false">IF($C143="","",IFERROR(CHOOSE(MATCH(TOP!$C$10,{"【期間A】","【期間B】","【期間C】"},0),N($M143),N($N143),N($O143)),0))</f>
        <v/>
      </c>
    </row>
    <row r="144" customFormat="false" ht="15" hidden="false" customHeight="false" outlineLevel="0" collapsed="false">
      <c r="B144" s="12" t="n">
        <v>139</v>
      </c>
      <c r="C144" s="36" t="str">
        <f aca="false">IF(②実績CSV_期間A!$M140="","",②実績CSV_期間A!$M140&amp;"")</f>
        <v/>
      </c>
      <c r="D144" s="12" t="str">
        <f aca="false">IF($C144="","",②実績CSV_期間A!$N140)</f>
        <v/>
      </c>
      <c r="E144" s="12" t="str">
        <f aca="false">IF($C144="","",RIGHT($D144,1))</f>
        <v/>
      </c>
      <c r="F144" s="41" t="str">
        <f aca="false">IF($C144="","",IFERROR(INDEX(サイズ換算マスタ!$C$6:$C$8,MATCH($E144,サイズ換算マスタ!$B$6:$B$8,0)),1))</f>
        <v/>
      </c>
      <c r="G144" s="38" t="str">
        <f aca="false">IF($C144="","",SUMIFS(②実績CSV_期間A!$AA$2:$AA$5001,②実績CSV_期間A!$M$2:$M$5001,$C144))</f>
        <v/>
      </c>
      <c r="H144" s="38" t="str">
        <f aca="false">IF($C144="","",SUMIFS(③実績CSV_期間B!$AA$2:$AA$5001,③実績CSV_期間B!$M$2:$M$5001,$C144))</f>
        <v/>
      </c>
      <c r="I144" s="38" t="str">
        <f aca="false">IF($C144="","",SUMIFS(④実績CSV_期間C!$AA$2:$AA$5001,④実績CSV_期間C!$M$2:$M$5001,$C144))</f>
        <v/>
      </c>
      <c r="J144" s="38" t="str">
        <f aca="false">IF($C144="","",N($F144)*N($G144))</f>
        <v/>
      </c>
      <c r="K144" s="38" t="str">
        <f aca="false">IF($C144="","",N($F144)*N($H144))</f>
        <v/>
      </c>
      <c r="L144" s="38" t="str">
        <f aca="false">IF($C144="","",N($F144)*N($I144))</f>
        <v/>
      </c>
      <c r="M144" s="37" t="str">
        <f aca="false">IF(OR($C144="",N(TOP!$C$12)=0),"",N($J144)/TOP!$C$12)</f>
        <v/>
      </c>
      <c r="N144" s="37" t="str">
        <f aca="false">IF(OR($C144="",N(TOP!$C$13)=0),"",N($K144)/TOP!$C$13)</f>
        <v/>
      </c>
      <c r="O144" s="37" t="str">
        <f aca="false">IF(OR($C144="",N(TOP!$C$14)=0),"",N($L144)/TOP!$C$14)</f>
        <v/>
      </c>
      <c r="P144" s="42" t="str">
        <f aca="false">IF($C144="","",IFERROR(CHOOSE(MATCH(TOP!$C$10,{"【期間A】","【期間B】","【期間C】"},0),N($M144),N($N144),N($O144)),0))</f>
        <v/>
      </c>
    </row>
    <row r="145" customFormat="false" ht="15" hidden="false" customHeight="false" outlineLevel="0" collapsed="false">
      <c r="B145" s="12" t="n">
        <v>140</v>
      </c>
      <c r="C145" s="36" t="str">
        <f aca="false">IF(②実績CSV_期間A!$M141="","",②実績CSV_期間A!$M141&amp;"")</f>
        <v/>
      </c>
      <c r="D145" s="12" t="str">
        <f aca="false">IF($C145="","",②実績CSV_期間A!$N141)</f>
        <v/>
      </c>
      <c r="E145" s="12" t="str">
        <f aca="false">IF($C145="","",RIGHT($D145,1))</f>
        <v/>
      </c>
      <c r="F145" s="41" t="str">
        <f aca="false">IF($C145="","",IFERROR(INDEX(サイズ換算マスタ!$C$6:$C$8,MATCH($E145,サイズ換算マスタ!$B$6:$B$8,0)),1))</f>
        <v/>
      </c>
      <c r="G145" s="38" t="str">
        <f aca="false">IF($C145="","",SUMIFS(②実績CSV_期間A!$AA$2:$AA$5001,②実績CSV_期間A!$M$2:$M$5001,$C145))</f>
        <v/>
      </c>
      <c r="H145" s="38" t="str">
        <f aca="false">IF($C145="","",SUMIFS(③実績CSV_期間B!$AA$2:$AA$5001,③実績CSV_期間B!$M$2:$M$5001,$C145))</f>
        <v/>
      </c>
      <c r="I145" s="38" t="str">
        <f aca="false">IF($C145="","",SUMIFS(④実績CSV_期間C!$AA$2:$AA$5001,④実績CSV_期間C!$M$2:$M$5001,$C145))</f>
        <v/>
      </c>
      <c r="J145" s="38" t="str">
        <f aca="false">IF($C145="","",N($F145)*N($G145))</f>
        <v/>
      </c>
      <c r="K145" s="38" t="str">
        <f aca="false">IF($C145="","",N($F145)*N($H145))</f>
        <v/>
      </c>
      <c r="L145" s="38" t="str">
        <f aca="false">IF($C145="","",N($F145)*N($I145))</f>
        <v/>
      </c>
      <c r="M145" s="37" t="str">
        <f aca="false">IF(OR($C145="",N(TOP!$C$12)=0),"",N($J145)/TOP!$C$12)</f>
        <v/>
      </c>
      <c r="N145" s="37" t="str">
        <f aca="false">IF(OR($C145="",N(TOP!$C$13)=0),"",N($K145)/TOP!$C$13)</f>
        <v/>
      </c>
      <c r="O145" s="37" t="str">
        <f aca="false">IF(OR($C145="",N(TOP!$C$14)=0),"",N($L145)/TOP!$C$14)</f>
        <v/>
      </c>
      <c r="P145" s="42" t="str">
        <f aca="false">IF($C145="","",IFERROR(CHOOSE(MATCH(TOP!$C$10,{"【期間A】","【期間B】","【期間C】"},0),N($M145),N($N145),N($O145)),0))</f>
        <v/>
      </c>
    </row>
    <row r="146" customFormat="false" ht="15" hidden="false" customHeight="false" outlineLevel="0" collapsed="false">
      <c r="B146" s="12" t="n">
        <v>141</v>
      </c>
      <c r="C146" s="36" t="str">
        <f aca="false">IF(②実績CSV_期間A!$M142="","",②実績CSV_期間A!$M142&amp;"")</f>
        <v/>
      </c>
      <c r="D146" s="12" t="str">
        <f aca="false">IF($C146="","",②実績CSV_期間A!$N142)</f>
        <v/>
      </c>
      <c r="E146" s="12" t="str">
        <f aca="false">IF($C146="","",RIGHT($D146,1))</f>
        <v/>
      </c>
      <c r="F146" s="41" t="str">
        <f aca="false">IF($C146="","",IFERROR(INDEX(サイズ換算マスタ!$C$6:$C$8,MATCH($E146,サイズ換算マスタ!$B$6:$B$8,0)),1))</f>
        <v/>
      </c>
      <c r="G146" s="38" t="str">
        <f aca="false">IF($C146="","",SUMIFS(②実績CSV_期間A!$AA$2:$AA$5001,②実績CSV_期間A!$M$2:$M$5001,$C146))</f>
        <v/>
      </c>
      <c r="H146" s="38" t="str">
        <f aca="false">IF($C146="","",SUMIFS(③実績CSV_期間B!$AA$2:$AA$5001,③実績CSV_期間B!$M$2:$M$5001,$C146))</f>
        <v/>
      </c>
      <c r="I146" s="38" t="str">
        <f aca="false">IF($C146="","",SUMIFS(④実績CSV_期間C!$AA$2:$AA$5001,④実績CSV_期間C!$M$2:$M$5001,$C146))</f>
        <v/>
      </c>
      <c r="J146" s="38" t="str">
        <f aca="false">IF($C146="","",N($F146)*N($G146))</f>
        <v/>
      </c>
      <c r="K146" s="38" t="str">
        <f aca="false">IF($C146="","",N($F146)*N($H146))</f>
        <v/>
      </c>
      <c r="L146" s="38" t="str">
        <f aca="false">IF($C146="","",N($F146)*N($I146))</f>
        <v/>
      </c>
      <c r="M146" s="37" t="str">
        <f aca="false">IF(OR($C146="",N(TOP!$C$12)=0),"",N($J146)/TOP!$C$12)</f>
        <v/>
      </c>
      <c r="N146" s="37" t="str">
        <f aca="false">IF(OR($C146="",N(TOP!$C$13)=0),"",N($K146)/TOP!$C$13)</f>
        <v/>
      </c>
      <c r="O146" s="37" t="str">
        <f aca="false">IF(OR($C146="",N(TOP!$C$14)=0),"",N($L146)/TOP!$C$14)</f>
        <v/>
      </c>
      <c r="P146" s="42" t="str">
        <f aca="false">IF($C146="","",IFERROR(CHOOSE(MATCH(TOP!$C$10,{"【期間A】","【期間B】","【期間C】"},0),N($M146),N($N146),N($O146)),0))</f>
        <v/>
      </c>
    </row>
    <row r="147" customFormat="false" ht="15" hidden="false" customHeight="false" outlineLevel="0" collapsed="false">
      <c r="B147" s="12" t="n">
        <v>142</v>
      </c>
      <c r="C147" s="36" t="str">
        <f aca="false">IF(②実績CSV_期間A!$M143="","",②実績CSV_期間A!$M143&amp;"")</f>
        <v/>
      </c>
      <c r="D147" s="12" t="str">
        <f aca="false">IF($C147="","",②実績CSV_期間A!$N143)</f>
        <v/>
      </c>
      <c r="E147" s="12" t="str">
        <f aca="false">IF($C147="","",RIGHT($D147,1))</f>
        <v/>
      </c>
      <c r="F147" s="41" t="str">
        <f aca="false">IF($C147="","",IFERROR(INDEX(サイズ換算マスタ!$C$6:$C$8,MATCH($E147,サイズ換算マスタ!$B$6:$B$8,0)),1))</f>
        <v/>
      </c>
      <c r="G147" s="38" t="str">
        <f aca="false">IF($C147="","",SUMIFS(②実績CSV_期間A!$AA$2:$AA$5001,②実績CSV_期間A!$M$2:$M$5001,$C147))</f>
        <v/>
      </c>
      <c r="H147" s="38" t="str">
        <f aca="false">IF($C147="","",SUMIFS(③実績CSV_期間B!$AA$2:$AA$5001,③実績CSV_期間B!$M$2:$M$5001,$C147))</f>
        <v/>
      </c>
      <c r="I147" s="38" t="str">
        <f aca="false">IF($C147="","",SUMIFS(④実績CSV_期間C!$AA$2:$AA$5001,④実績CSV_期間C!$M$2:$M$5001,$C147))</f>
        <v/>
      </c>
      <c r="J147" s="38" t="str">
        <f aca="false">IF($C147="","",N($F147)*N($G147))</f>
        <v/>
      </c>
      <c r="K147" s="38" t="str">
        <f aca="false">IF($C147="","",N($F147)*N($H147))</f>
        <v/>
      </c>
      <c r="L147" s="38" t="str">
        <f aca="false">IF($C147="","",N($F147)*N($I147))</f>
        <v/>
      </c>
      <c r="M147" s="37" t="str">
        <f aca="false">IF(OR($C147="",N(TOP!$C$12)=0),"",N($J147)/TOP!$C$12)</f>
        <v/>
      </c>
      <c r="N147" s="37" t="str">
        <f aca="false">IF(OR($C147="",N(TOP!$C$13)=0),"",N($K147)/TOP!$C$13)</f>
        <v/>
      </c>
      <c r="O147" s="37" t="str">
        <f aca="false">IF(OR($C147="",N(TOP!$C$14)=0),"",N($L147)/TOP!$C$14)</f>
        <v/>
      </c>
      <c r="P147" s="42" t="str">
        <f aca="false">IF($C147="","",IFERROR(CHOOSE(MATCH(TOP!$C$10,{"【期間A】","【期間B】","【期間C】"},0),N($M147),N($N147),N($O147)),0))</f>
        <v/>
      </c>
    </row>
    <row r="148" customFormat="false" ht="15" hidden="false" customHeight="false" outlineLevel="0" collapsed="false">
      <c r="B148" s="12" t="n">
        <v>143</v>
      </c>
      <c r="C148" s="36" t="str">
        <f aca="false">IF(②実績CSV_期間A!$M144="","",②実績CSV_期間A!$M144&amp;"")</f>
        <v/>
      </c>
      <c r="D148" s="12" t="str">
        <f aca="false">IF($C148="","",②実績CSV_期間A!$N144)</f>
        <v/>
      </c>
      <c r="E148" s="12" t="str">
        <f aca="false">IF($C148="","",RIGHT($D148,1))</f>
        <v/>
      </c>
      <c r="F148" s="41" t="str">
        <f aca="false">IF($C148="","",IFERROR(INDEX(サイズ換算マスタ!$C$6:$C$8,MATCH($E148,サイズ換算マスタ!$B$6:$B$8,0)),1))</f>
        <v/>
      </c>
      <c r="G148" s="38" t="str">
        <f aca="false">IF($C148="","",SUMIFS(②実績CSV_期間A!$AA$2:$AA$5001,②実績CSV_期間A!$M$2:$M$5001,$C148))</f>
        <v/>
      </c>
      <c r="H148" s="38" t="str">
        <f aca="false">IF($C148="","",SUMIFS(③実績CSV_期間B!$AA$2:$AA$5001,③実績CSV_期間B!$M$2:$M$5001,$C148))</f>
        <v/>
      </c>
      <c r="I148" s="38" t="str">
        <f aca="false">IF($C148="","",SUMIFS(④実績CSV_期間C!$AA$2:$AA$5001,④実績CSV_期間C!$M$2:$M$5001,$C148))</f>
        <v/>
      </c>
      <c r="J148" s="38" t="str">
        <f aca="false">IF($C148="","",N($F148)*N($G148))</f>
        <v/>
      </c>
      <c r="K148" s="38" t="str">
        <f aca="false">IF($C148="","",N($F148)*N($H148))</f>
        <v/>
      </c>
      <c r="L148" s="38" t="str">
        <f aca="false">IF($C148="","",N($F148)*N($I148))</f>
        <v/>
      </c>
      <c r="M148" s="37" t="str">
        <f aca="false">IF(OR($C148="",N(TOP!$C$12)=0),"",N($J148)/TOP!$C$12)</f>
        <v/>
      </c>
      <c r="N148" s="37" t="str">
        <f aca="false">IF(OR($C148="",N(TOP!$C$13)=0),"",N($K148)/TOP!$C$13)</f>
        <v/>
      </c>
      <c r="O148" s="37" t="str">
        <f aca="false">IF(OR($C148="",N(TOP!$C$14)=0),"",N($L148)/TOP!$C$14)</f>
        <v/>
      </c>
      <c r="P148" s="42" t="str">
        <f aca="false">IF($C148="","",IFERROR(CHOOSE(MATCH(TOP!$C$10,{"【期間A】","【期間B】","【期間C】"},0),N($M148),N($N148),N($O148)),0))</f>
        <v/>
      </c>
    </row>
    <row r="149" customFormat="false" ht="15" hidden="false" customHeight="false" outlineLevel="0" collapsed="false">
      <c r="B149" s="12" t="n">
        <v>144</v>
      </c>
      <c r="C149" s="36" t="str">
        <f aca="false">IF(②実績CSV_期間A!$M145="","",②実績CSV_期間A!$M145&amp;"")</f>
        <v/>
      </c>
      <c r="D149" s="12" t="str">
        <f aca="false">IF($C149="","",②実績CSV_期間A!$N145)</f>
        <v/>
      </c>
      <c r="E149" s="12" t="str">
        <f aca="false">IF($C149="","",RIGHT($D149,1))</f>
        <v/>
      </c>
      <c r="F149" s="41" t="str">
        <f aca="false">IF($C149="","",IFERROR(INDEX(サイズ換算マスタ!$C$6:$C$8,MATCH($E149,サイズ換算マスタ!$B$6:$B$8,0)),1))</f>
        <v/>
      </c>
      <c r="G149" s="38" t="str">
        <f aca="false">IF($C149="","",SUMIFS(②実績CSV_期間A!$AA$2:$AA$5001,②実績CSV_期間A!$M$2:$M$5001,$C149))</f>
        <v/>
      </c>
      <c r="H149" s="38" t="str">
        <f aca="false">IF($C149="","",SUMIFS(③実績CSV_期間B!$AA$2:$AA$5001,③実績CSV_期間B!$M$2:$M$5001,$C149))</f>
        <v/>
      </c>
      <c r="I149" s="38" t="str">
        <f aca="false">IF($C149="","",SUMIFS(④実績CSV_期間C!$AA$2:$AA$5001,④実績CSV_期間C!$M$2:$M$5001,$C149))</f>
        <v/>
      </c>
      <c r="J149" s="38" t="str">
        <f aca="false">IF($C149="","",N($F149)*N($G149))</f>
        <v/>
      </c>
      <c r="K149" s="38" t="str">
        <f aca="false">IF($C149="","",N($F149)*N($H149))</f>
        <v/>
      </c>
      <c r="L149" s="38" t="str">
        <f aca="false">IF($C149="","",N($F149)*N($I149))</f>
        <v/>
      </c>
      <c r="M149" s="37" t="str">
        <f aca="false">IF(OR($C149="",N(TOP!$C$12)=0),"",N($J149)/TOP!$C$12)</f>
        <v/>
      </c>
      <c r="N149" s="37" t="str">
        <f aca="false">IF(OR($C149="",N(TOP!$C$13)=0),"",N($K149)/TOP!$C$13)</f>
        <v/>
      </c>
      <c r="O149" s="37" t="str">
        <f aca="false">IF(OR($C149="",N(TOP!$C$14)=0),"",N($L149)/TOP!$C$14)</f>
        <v/>
      </c>
      <c r="P149" s="42" t="str">
        <f aca="false">IF($C149="","",IFERROR(CHOOSE(MATCH(TOP!$C$10,{"【期間A】","【期間B】","【期間C】"},0),N($M149),N($N149),N($O149)),0))</f>
        <v/>
      </c>
    </row>
    <row r="150" customFormat="false" ht="15" hidden="false" customHeight="false" outlineLevel="0" collapsed="false">
      <c r="B150" s="12" t="n">
        <v>145</v>
      </c>
      <c r="C150" s="36" t="str">
        <f aca="false">IF(②実績CSV_期間A!$M146="","",②実績CSV_期間A!$M146&amp;"")</f>
        <v/>
      </c>
      <c r="D150" s="12" t="str">
        <f aca="false">IF($C150="","",②実績CSV_期間A!$N146)</f>
        <v/>
      </c>
      <c r="E150" s="12" t="str">
        <f aca="false">IF($C150="","",RIGHT($D150,1))</f>
        <v/>
      </c>
      <c r="F150" s="41" t="str">
        <f aca="false">IF($C150="","",IFERROR(INDEX(サイズ換算マスタ!$C$6:$C$8,MATCH($E150,サイズ換算マスタ!$B$6:$B$8,0)),1))</f>
        <v/>
      </c>
      <c r="G150" s="38" t="str">
        <f aca="false">IF($C150="","",SUMIFS(②実績CSV_期間A!$AA$2:$AA$5001,②実績CSV_期間A!$M$2:$M$5001,$C150))</f>
        <v/>
      </c>
      <c r="H150" s="38" t="str">
        <f aca="false">IF($C150="","",SUMIFS(③実績CSV_期間B!$AA$2:$AA$5001,③実績CSV_期間B!$M$2:$M$5001,$C150))</f>
        <v/>
      </c>
      <c r="I150" s="38" t="str">
        <f aca="false">IF($C150="","",SUMIFS(④実績CSV_期間C!$AA$2:$AA$5001,④実績CSV_期間C!$M$2:$M$5001,$C150))</f>
        <v/>
      </c>
      <c r="J150" s="38" t="str">
        <f aca="false">IF($C150="","",N($F150)*N($G150))</f>
        <v/>
      </c>
      <c r="K150" s="38" t="str">
        <f aca="false">IF($C150="","",N($F150)*N($H150))</f>
        <v/>
      </c>
      <c r="L150" s="38" t="str">
        <f aca="false">IF($C150="","",N($F150)*N($I150))</f>
        <v/>
      </c>
      <c r="M150" s="37" t="str">
        <f aca="false">IF(OR($C150="",N(TOP!$C$12)=0),"",N($J150)/TOP!$C$12)</f>
        <v/>
      </c>
      <c r="N150" s="37" t="str">
        <f aca="false">IF(OR($C150="",N(TOP!$C$13)=0),"",N($K150)/TOP!$C$13)</f>
        <v/>
      </c>
      <c r="O150" s="37" t="str">
        <f aca="false">IF(OR($C150="",N(TOP!$C$14)=0),"",N($L150)/TOP!$C$14)</f>
        <v/>
      </c>
      <c r="P150" s="42" t="str">
        <f aca="false">IF($C150="","",IFERROR(CHOOSE(MATCH(TOP!$C$10,{"【期間A】","【期間B】","【期間C】"},0),N($M150),N($N150),N($O150)),0))</f>
        <v/>
      </c>
    </row>
    <row r="151" customFormat="false" ht="15" hidden="false" customHeight="false" outlineLevel="0" collapsed="false">
      <c r="B151" s="12" t="n">
        <v>146</v>
      </c>
      <c r="C151" s="36" t="str">
        <f aca="false">IF(②実績CSV_期間A!$M147="","",②実績CSV_期間A!$M147&amp;"")</f>
        <v/>
      </c>
      <c r="D151" s="12" t="str">
        <f aca="false">IF($C151="","",②実績CSV_期間A!$N147)</f>
        <v/>
      </c>
      <c r="E151" s="12" t="str">
        <f aca="false">IF($C151="","",RIGHT($D151,1))</f>
        <v/>
      </c>
      <c r="F151" s="41" t="str">
        <f aca="false">IF($C151="","",IFERROR(INDEX(サイズ換算マスタ!$C$6:$C$8,MATCH($E151,サイズ換算マスタ!$B$6:$B$8,0)),1))</f>
        <v/>
      </c>
      <c r="G151" s="38" t="str">
        <f aca="false">IF($C151="","",SUMIFS(②実績CSV_期間A!$AA$2:$AA$5001,②実績CSV_期間A!$M$2:$M$5001,$C151))</f>
        <v/>
      </c>
      <c r="H151" s="38" t="str">
        <f aca="false">IF($C151="","",SUMIFS(③実績CSV_期間B!$AA$2:$AA$5001,③実績CSV_期間B!$M$2:$M$5001,$C151))</f>
        <v/>
      </c>
      <c r="I151" s="38" t="str">
        <f aca="false">IF($C151="","",SUMIFS(④実績CSV_期間C!$AA$2:$AA$5001,④実績CSV_期間C!$M$2:$M$5001,$C151))</f>
        <v/>
      </c>
      <c r="J151" s="38" t="str">
        <f aca="false">IF($C151="","",N($F151)*N($G151))</f>
        <v/>
      </c>
      <c r="K151" s="38" t="str">
        <f aca="false">IF($C151="","",N($F151)*N($H151))</f>
        <v/>
      </c>
      <c r="L151" s="38" t="str">
        <f aca="false">IF($C151="","",N($F151)*N($I151))</f>
        <v/>
      </c>
      <c r="M151" s="37" t="str">
        <f aca="false">IF(OR($C151="",N(TOP!$C$12)=0),"",N($J151)/TOP!$C$12)</f>
        <v/>
      </c>
      <c r="N151" s="37" t="str">
        <f aca="false">IF(OR($C151="",N(TOP!$C$13)=0),"",N($K151)/TOP!$C$13)</f>
        <v/>
      </c>
      <c r="O151" s="37" t="str">
        <f aca="false">IF(OR($C151="",N(TOP!$C$14)=0),"",N($L151)/TOP!$C$14)</f>
        <v/>
      </c>
      <c r="P151" s="42" t="str">
        <f aca="false">IF($C151="","",IFERROR(CHOOSE(MATCH(TOP!$C$10,{"【期間A】","【期間B】","【期間C】"},0),N($M151),N($N151),N($O151)),0))</f>
        <v/>
      </c>
    </row>
    <row r="152" customFormat="false" ht="15" hidden="false" customHeight="false" outlineLevel="0" collapsed="false">
      <c r="B152" s="12" t="n">
        <v>147</v>
      </c>
      <c r="C152" s="36" t="str">
        <f aca="false">IF(②実績CSV_期間A!$M148="","",②実績CSV_期間A!$M148&amp;"")</f>
        <v/>
      </c>
      <c r="D152" s="12" t="str">
        <f aca="false">IF($C152="","",②実績CSV_期間A!$N148)</f>
        <v/>
      </c>
      <c r="E152" s="12" t="str">
        <f aca="false">IF($C152="","",RIGHT($D152,1))</f>
        <v/>
      </c>
      <c r="F152" s="41" t="str">
        <f aca="false">IF($C152="","",IFERROR(INDEX(サイズ換算マスタ!$C$6:$C$8,MATCH($E152,サイズ換算マスタ!$B$6:$B$8,0)),1))</f>
        <v/>
      </c>
      <c r="G152" s="38" t="str">
        <f aca="false">IF($C152="","",SUMIFS(②実績CSV_期間A!$AA$2:$AA$5001,②実績CSV_期間A!$M$2:$M$5001,$C152))</f>
        <v/>
      </c>
      <c r="H152" s="38" t="str">
        <f aca="false">IF($C152="","",SUMIFS(③実績CSV_期間B!$AA$2:$AA$5001,③実績CSV_期間B!$M$2:$M$5001,$C152))</f>
        <v/>
      </c>
      <c r="I152" s="38" t="str">
        <f aca="false">IF($C152="","",SUMIFS(④実績CSV_期間C!$AA$2:$AA$5001,④実績CSV_期間C!$M$2:$M$5001,$C152))</f>
        <v/>
      </c>
      <c r="J152" s="38" t="str">
        <f aca="false">IF($C152="","",N($F152)*N($G152))</f>
        <v/>
      </c>
      <c r="K152" s="38" t="str">
        <f aca="false">IF($C152="","",N($F152)*N($H152))</f>
        <v/>
      </c>
      <c r="L152" s="38" t="str">
        <f aca="false">IF($C152="","",N($F152)*N($I152))</f>
        <v/>
      </c>
      <c r="M152" s="37" t="str">
        <f aca="false">IF(OR($C152="",N(TOP!$C$12)=0),"",N($J152)/TOP!$C$12)</f>
        <v/>
      </c>
      <c r="N152" s="37" t="str">
        <f aca="false">IF(OR($C152="",N(TOP!$C$13)=0),"",N($K152)/TOP!$C$13)</f>
        <v/>
      </c>
      <c r="O152" s="37" t="str">
        <f aca="false">IF(OR($C152="",N(TOP!$C$14)=0),"",N($L152)/TOP!$C$14)</f>
        <v/>
      </c>
      <c r="P152" s="42" t="str">
        <f aca="false">IF($C152="","",IFERROR(CHOOSE(MATCH(TOP!$C$10,{"【期間A】","【期間B】","【期間C】"},0),N($M152),N($N152),N($O152)),0))</f>
        <v/>
      </c>
    </row>
    <row r="153" customFormat="false" ht="15" hidden="false" customHeight="false" outlineLevel="0" collapsed="false">
      <c r="B153" s="12" t="n">
        <v>148</v>
      </c>
      <c r="C153" s="36" t="str">
        <f aca="false">IF(②実績CSV_期間A!$M149="","",②実績CSV_期間A!$M149&amp;"")</f>
        <v/>
      </c>
      <c r="D153" s="12" t="str">
        <f aca="false">IF($C153="","",②実績CSV_期間A!$N149)</f>
        <v/>
      </c>
      <c r="E153" s="12" t="str">
        <f aca="false">IF($C153="","",RIGHT($D153,1))</f>
        <v/>
      </c>
      <c r="F153" s="41" t="str">
        <f aca="false">IF($C153="","",IFERROR(INDEX(サイズ換算マスタ!$C$6:$C$8,MATCH($E153,サイズ換算マスタ!$B$6:$B$8,0)),1))</f>
        <v/>
      </c>
      <c r="G153" s="38" t="str">
        <f aca="false">IF($C153="","",SUMIFS(②実績CSV_期間A!$AA$2:$AA$5001,②実績CSV_期間A!$M$2:$M$5001,$C153))</f>
        <v/>
      </c>
      <c r="H153" s="38" t="str">
        <f aca="false">IF($C153="","",SUMIFS(③実績CSV_期間B!$AA$2:$AA$5001,③実績CSV_期間B!$M$2:$M$5001,$C153))</f>
        <v/>
      </c>
      <c r="I153" s="38" t="str">
        <f aca="false">IF($C153="","",SUMIFS(④実績CSV_期間C!$AA$2:$AA$5001,④実績CSV_期間C!$M$2:$M$5001,$C153))</f>
        <v/>
      </c>
      <c r="J153" s="38" t="str">
        <f aca="false">IF($C153="","",N($F153)*N($G153))</f>
        <v/>
      </c>
      <c r="K153" s="38" t="str">
        <f aca="false">IF($C153="","",N($F153)*N($H153))</f>
        <v/>
      </c>
      <c r="L153" s="38" t="str">
        <f aca="false">IF($C153="","",N($F153)*N($I153))</f>
        <v/>
      </c>
      <c r="M153" s="37" t="str">
        <f aca="false">IF(OR($C153="",N(TOP!$C$12)=0),"",N($J153)/TOP!$C$12)</f>
        <v/>
      </c>
      <c r="N153" s="37" t="str">
        <f aca="false">IF(OR($C153="",N(TOP!$C$13)=0),"",N($K153)/TOP!$C$13)</f>
        <v/>
      </c>
      <c r="O153" s="37" t="str">
        <f aca="false">IF(OR($C153="",N(TOP!$C$14)=0),"",N($L153)/TOP!$C$14)</f>
        <v/>
      </c>
      <c r="P153" s="42" t="str">
        <f aca="false">IF($C153="","",IFERROR(CHOOSE(MATCH(TOP!$C$10,{"【期間A】","【期間B】","【期間C】"},0),N($M153),N($N153),N($O153)),0))</f>
        <v/>
      </c>
    </row>
    <row r="154" customFormat="false" ht="15" hidden="false" customHeight="false" outlineLevel="0" collapsed="false">
      <c r="B154" s="12" t="n">
        <v>149</v>
      </c>
      <c r="C154" s="36" t="str">
        <f aca="false">IF(②実績CSV_期間A!$M150="","",②実績CSV_期間A!$M150&amp;"")</f>
        <v/>
      </c>
      <c r="D154" s="12" t="str">
        <f aca="false">IF($C154="","",②実績CSV_期間A!$N150)</f>
        <v/>
      </c>
      <c r="E154" s="12" t="str">
        <f aca="false">IF($C154="","",RIGHT($D154,1))</f>
        <v/>
      </c>
      <c r="F154" s="41" t="str">
        <f aca="false">IF($C154="","",IFERROR(INDEX(サイズ換算マスタ!$C$6:$C$8,MATCH($E154,サイズ換算マスタ!$B$6:$B$8,0)),1))</f>
        <v/>
      </c>
      <c r="G154" s="38" t="str">
        <f aca="false">IF($C154="","",SUMIFS(②実績CSV_期間A!$AA$2:$AA$5001,②実績CSV_期間A!$M$2:$M$5001,$C154))</f>
        <v/>
      </c>
      <c r="H154" s="38" t="str">
        <f aca="false">IF($C154="","",SUMIFS(③実績CSV_期間B!$AA$2:$AA$5001,③実績CSV_期間B!$M$2:$M$5001,$C154))</f>
        <v/>
      </c>
      <c r="I154" s="38" t="str">
        <f aca="false">IF($C154="","",SUMIFS(④実績CSV_期間C!$AA$2:$AA$5001,④実績CSV_期間C!$M$2:$M$5001,$C154))</f>
        <v/>
      </c>
      <c r="J154" s="38" t="str">
        <f aca="false">IF($C154="","",N($F154)*N($G154))</f>
        <v/>
      </c>
      <c r="K154" s="38" t="str">
        <f aca="false">IF($C154="","",N($F154)*N($H154))</f>
        <v/>
      </c>
      <c r="L154" s="38" t="str">
        <f aca="false">IF($C154="","",N($F154)*N($I154))</f>
        <v/>
      </c>
      <c r="M154" s="37" t="str">
        <f aca="false">IF(OR($C154="",N(TOP!$C$12)=0),"",N($J154)/TOP!$C$12)</f>
        <v/>
      </c>
      <c r="N154" s="37" t="str">
        <f aca="false">IF(OR($C154="",N(TOP!$C$13)=0),"",N($K154)/TOP!$C$13)</f>
        <v/>
      </c>
      <c r="O154" s="37" t="str">
        <f aca="false">IF(OR($C154="",N(TOP!$C$14)=0),"",N($L154)/TOP!$C$14)</f>
        <v/>
      </c>
      <c r="P154" s="42" t="str">
        <f aca="false">IF($C154="","",IFERROR(CHOOSE(MATCH(TOP!$C$10,{"【期間A】","【期間B】","【期間C】"},0),N($M154),N($N154),N($O154)),0))</f>
        <v/>
      </c>
    </row>
    <row r="155" customFormat="false" ht="15" hidden="false" customHeight="false" outlineLevel="0" collapsed="false">
      <c r="B155" s="12" t="n">
        <v>150</v>
      </c>
      <c r="C155" s="36" t="str">
        <f aca="false">IF(②実績CSV_期間A!$M151="","",②実績CSV_期間A!$M151&amp;"")</f>
        <v/>
      </c>
      <c r="D155" s="12" t="str">
        <f aca="false">IF($C155="","",②実績CSV_期間A!$N151)</f>
        <v/>
      </c>
      <c r="E155" s="12" t="str">
        <f aca="false">IF($C155="","",RIGHT($D155,1))</f>
        <v/>
      </c>
      <c r="F155" s="41" t="str">
        <f aca="false">IF($C155="","",IFERROR(INDEX(サイズ換算マスタ!$C$6:$C$8,MATCH($E155,サイズ換算マスタ!$B$6:$B$8,0)),1))</f>
        <v/>
      </c>
      <c r="G155" s="38" t="str">
        <f aca="false">IF($C155="","",SUMIFS(②実績CSV_期間A!$AA$2:$AA$5001,②実績CSV_期間A!$M$2:$M$5001,$C155))</f>
        <v/>
      </c>
      <c r="H155" s="38" t="str">
        <f aca="false">IF($C155="","",SUMIFS(③実績CSV_期間B!$AA$2:$AA$5001,③実績CSV_期間B!$M$2:$M$5001,$C155))</f>
        <v/>
      </c>
      <c r="I155" s="38" t="str">
        <f aca="false">IF($C155="","",SUMIFS(④実績CSV_期間C!$AA$2:$AA$5001,④実績CSV_期間C!$M$2:$M$5001,$C155))</f>
        <v/>
      </c>
      <c r="J155" s="38" t="str">
        <f aca="false">IF($C155="","",N($F155)*N($G155))</f>
        <v/>
      </c>
      <c r="K155" s="38" t="str">
        <f aca="false">IF($C155="","",N($F155)*N($H155))</f>
        <v/>
      </c>
      <c r="L155" s="38" t="str">
        <f aca="false">IF($C155="","",N($F155)*N($I155))</f>
        <v/>
      </c>
      <c r="M155" s="37" t="str">
        <f aca="false">IF(OR($C155="",N(TOP!$C$12)=0),"",N($J155)/TOP!$C$12)</f>
        <v/>
      </c>
      <c r="N155" s="37" t="str">
        <f aca="false">IF(OR($C155="",N(TOP!$C$13)=0),"",N($K155)/TOP!$C$13)</f>
        <v/>
      </c>
      <c r="O155" s="37" t="str">
        <f aca="false">IF(OR($C155="",N(TOP!$C$14)=0),"",N($L155)/TOP!$C$14)</f>
        <v/>
      </c>
      <c r="P155" s="42" t="str">
        <f aca="false">IF($C155="","",IFERROR(CHOOSE(MATCH(TOP!$C$10,{"【期間A】","【期間B】","【期間C】"},0),N($M155),N($N155),N($O155)),0))</f>
        <v/>
      </c>
    </row>
    <row r="156" customFormat="false" ht="15" hidden="false" customHeight="false" outlineLevel="0" collapsed="false">
      <c r="B156" s="12" t="n">
        <v>151</v>
      </c>
      <c r="C156" s="36" t="str">
        <f aca="false">IF(②実績CSV_期間A!$M152="","",②実績CSV_期間A!$M152&amp;"")</f>
        <v/>
      </c>
      <c r="D156" s="12" t="str">
        <f aca="false">IF($C156="","",②実績CSV_期間A!$N152)</f>
        <v/>
      </c>
      <c r="E156" s="12" t="str">
        <f aca="false">IF($C156="","",RIGHT($D156,1))</f>
        <v/>
      </c>
      <c r="F156" s="41" t="str">
        <f aca="false">IF($C156="","",IFERROR(INDEX(サイズ換算マスタ!$C$6:$C$8,MATCH($E156,サイズ換算マスタ!$B$6:$B$8,0)),1))</f>
        <v/>
      </c>
      <c r="G156" s="38" t="str">
        <f aca="false">IF($C156="","",SUMIFS(②実績CSV_期間A!$AA$2:$AA$5001,②実績CSV_期間A!$M$2:$M$5001,$C156))</f>
        <v/>
      </c>
      <c r="H156" s="38" t="str">
        <f aca="false">IF($C156="","",SUMIFS(③実績CSV_期間B!$AA$2:$AA$5001,③実績CSV_期間B!$M$2:$M$5001,$C156))</f>
        <v/>
      </c>
      <c r="I156" s="38" t="str">
        <f aca="false">IF($C156="","",SUMIFS(④実績CSV_期間C!$AA$2:$AA$5001,④実績CSV_期間C!$M$2:$M$5001,$C156))</f>
        <v/>
      </c>
      <c r="J156" s="38" t="str">
        <f aca="false">IF($C156="","",N($F156)*N($G156))</f>
        <v/>
      </c>
      <c r="K156" s="38" t="str">
        <f aca="false">IF($C156="","",N($F156)*N($H156))</f>
        <v/>
      </c>
      <c r="L156" s="38" t="str">
        <f aca="false">IF($C156="","",N($F156)*N($I156))</f>
        <v/>
      </c>
      <c r="M156" s="37" t="str">
        <f aca="false">IF(OR($C156="",N(TOP!$C$12)=0),"",N($J156)/TOP!$C$12)</f>
        <v/>
      </c>
      <c r="N156" s="37" t="str">
        <f aca="false">IF(OR($C156="",N(TOP!$C$13)=0),"",N($K156)/TOP!$C$13)</f>
        <v/>
      </c>
      <c r="O156" s="37" t="str">
        <f aca="false">IF(OR($C156="",N(TOP!$C$14)=0),"",N($L156)/TOP!$C$14)</f>
        <v/>
      </c>
      <c r="P156" s="42" t="str">
        <f aca="false">IF($C156="","",IFERROR(CHOOSE(MATCH(TOP!$C$10,{"【期間A】","【期間B】","【期間C】"},0),N($M156),N($N156),N($O156)),0))</f>
        <v/>
      </c>
    </row>
    <row r="157" customFormat="false" ht="15" hidden="false" customHeight="false" outlineLevel="0" collapsed="false">
      <c r="B157" s="12" t="n">
        <v>152</v>
      </c>
      <c r="C157" s="36" t="str">
        <f aca="false">IF(②実績CSV_期間A!$M153="","",②実績CSV_期間A!$M153&amp;"")</f>
        <v/>
      </c>
      <c r="D157" s="12" t="str">
        <f aca="false">IF($C157="","",②実績CSV_期間A!$N153)</f>
        <v/>
      </c>
      <c r="E157" s="12" t="str">
        <f aca="false">IF($C157="","",RIGHT($D157,1))</f>
        <v/>
      </c>
      <c r="F157" s="41" t="str">
        <f aca="false">IF($C157="","",IFERROR(INDEX(サイズ換算マスタ!$C$6:$C$8,MATCH($E157,サイズ換算マスタ!$B$6:$B$8,0)),1))</f>
        <v/>
      </c>
      <c r="G157" s="38" t="str">
        <f aca="false">IF($C157="","",SUMIFS(②実績CSV_期間A!$AA$2:$AA$5001,②実績CSV_期間A!$M$2:$M$5001,$C157))</f>
        <v/>
      </c>
      <c r="H157" s="38" t="str">
        <f aca="false">IF($C157="","",SUMIFS(③実績CSV_期間B!$AA$2:$AA$5001,③実績CSV_期間B!$M$2:$M$5001,$C157))</f>
        <v/>
      </c>
      <c r="I157" s="38" t="str">
        <f aca="false">IF($C157="","",SUMIFS(④実績CSV_期間C!$AA$2:$AA$5001,④実績CSV_期間C!$M$2:$M$5001,$C157))</f>
        <v/>
      </c>
      <c r="J157" s="38" t="str">
        <f aca="false">IF($C157="","",N($F157)*N($G157))</f>
        <v/>
      </c>
      <c r="K157" s="38" t="str">
        <f aca="false">IF($C157="","",N($F157)*N($H157))</f>
        <v/>
      </c>
      <c r="L157" s="38" t="str">
        <f aca="false">IF($C157="","",N($F157)*N($I157))</f>
        <v/>
      </c>
      <c r="M157" s="37" t="str">
        <f aca="false">IF(OR($C157="",N(TOP!$C$12)=0),"",N($J157)/TOP!$C$12)</f>
        <v/>
      </c>
      <c r="N157" s="37" t="str">
        <f aca="false">IF(OR($C157="",N(TOP!$C$13)=0),"",N($K157)/TOP!$C$13)</f>
        <v/>
      </c>
      <c r="O157" s="37" t="str">
        <f aca="false">IF(OR($C157="",N(TOP!$C$14)=0),"",N($L157)/TOP!$C$14)</f>
        <v/>
      </c>
      <c r="P157" s="42" t="str">
        <f aca="false">IF($C157="","",IFERROR(CHOOSE(MATCH(TOP!$C$10,{"【期間A】","【期間B】","【期間C】"},0),N($M157),N($N157),N($O157)),0))</f>
        <v/>
      </c>
    </row>
    <row r="158" customFormat="false" ht="15" hidden="false" customHeight="false" outlineLevel="0" collapsed="false">
      <c r="B158" s="12" t="n">
        <v>153</v>
      </c>
      <c r="C158" s="36" t="str">
        <f aca="false">IF(②実績CSV_期間A!$M154="","",②実績CSV_期間A!$M154&amp;"")</f>
        <v/>
      </c>
      <c r="D158" s="12" t="str">
        <f aca="false">IF($C158="","",②実績CSV_期間A!$N154)</f>
        <v/>
      </c>
      <c r="E158" s="12" t="str">
        <f aca="false">IF($C158="","",RIGHT($D158,1))</f>
        <v/>
      </c>
      <c r="F158" s="41" t="str">
        <f aca="false">IF($C158="","",IFERROR(INDEX(サイズ換算マスタ!$C$6:$C$8,MATCH($E158,サイズ換算マスタ!$B$6:$B$8,0)),1))</f>
        <v/>
      </c>
      <c r="G158" s="38" t="str">
        <f aca="false">IF($C158="","",SUMIFS(②実績CSV_期間A!$AA$2:$AA$5001,②実績CSV_期間A!$M$2:$M$5001,$C158))</f>
        <v/>
      </c>
      <c r="H158" s="38" t="str">
        <f aca="false">IF($C158="","",SUMIFS(③実績CSV_期間B!$AA$2:$AA$5001,③実績CSV_期間B!$M$2:$M$5001,$C158))</f>
        <v/>
      </c>
      <c r="I158" s="38" t="str">
        <f aca="false">IF($C158="","",SUMIFS(④実績CSV_期間C!$AA$2:$AA$5001,④実績CSV_期間C!$M$2:$M$5001,$C158))</f>
        <v/>
      </c>
      <c r="J158" s="38" t="str">
        <f aca="false">IF($C158="","",N($F158)*N($G158))</f>
        <v/>
      </c>
      <c r="K158" s="38" t="str">
        <f aca="false">IF($C158="","",N($F158)*N($H158))</f>
        <v/>
      </c>
      <c r="L158" s="38" t="str">
        <f aca="false">IF($C158="","",N($F158)*N($I158))</f>
        <v/>
      </c>
      <c r="M158" s="37" t="str">
        <f aca="false">IF(OR($C158="",N(TOP!$C$12)=0),"",N($J158)/TOP!$C$12)</f>
        <v/>
      </c>
      <c r="N158" s="37" t="str">
        <f aca="false">IF(OR($C158="",N(TOP!$C$13)=0),"",N($K158)/TOP!$C$13)</f>
        <v/>
      </c>
      <c r="O158" s="37" t="str">
        <f aca="false">IF(OR($C158="",N(TOP!$C$14)=0),"",N($L158)/TOP!$C$14)</f>
        <v/>
      </c>
      <c r="P158" s="42" t="str">
        <f aca="false">IF($C158="","",IFERROR(CHOOSE(MATCH(TOP!$C$10,{"【期間A】","【期間B】","【期間C】"},0),N($M158),N($N158),N($O158)),0))</f>
        <v/>
      </c>
    </row>
    <row r="159" customFormat="false" ht="15" hidden="false" customHeight="false" outlineLevel="0" collapsed="false">
      <c r="B159" s="12" t="n">
        <v>154</v>
      </c>
      <c r="C159" s="36" t="str">
        <f aca="false">IF(②実績CSV_期間A!$M155="","",②実績CSV_期間A!$M155&amp;"")</f>
        <v/>
      </c>
      <c r="D159" s="12" t="str">
        <f aca="false">IF($C159="","",②実績CSV_期間A!$N155)</f>
        <v/>
      </c>
      <c r="E159" s="12" t="str">
        <f aca="false">IF($C159="","",RIGHT($D159,1))</f>
        <v/>
      </c>
      <c r="F159" s="41" t="str">
        <f aca="false">IF($C159="","",IFERROR(INDEX(サイズ換算マスタ!$C$6:$C$8,MATCH($E159,サイズ換算マスタ!$B$6:$B$8,0)),1))</f>
        <v/>
      </c>
      <c r="G159" s="38" t="str">
        <f aca="false">IF($C159="","",SUMIFS(②実績CSV_期間A!$AA$2:$AA$5001,②実績CSV_期間A!$M$2:$M$5001,$C159))</f>
        <v/>
      </c>
      <c r="H159" s="38" t="str">
        <f aca="false">IF($C159="","",SUMIFS(③実績CSV_期間B!$AA$2:$AA$5001,③実績CSV_期間B!$M$2:$M$5001,$C159))</f>
        <v/>
      </c>
      <c r="I159" s="38" t="str">
        <f aca="false">IF($C159="","",SUMIFS(④実績CSV_期間C!$AA$2:$AA$5001,④実績CSV_期間C!$M$2:$M$5001,$C159))</f>
        <v/>
      </c>
      <c r="J159" s="38" t="str">
        <f aca="false">IF($C159="","",N($F159)*N($G159))</f>
        <v/>
      </c>
      <c r="K159" s="38" t="str">
        <f aca="false">IF($C159="","",N($F159)*N($H159))</f>
        <v/>
      </c>
      <c r="L159" s="38" t="str">
        <f aca="false">IF($C159="","",N($F159)*N($I159))</f>
        <v/>
      </c>
      <c r="M159" s="37" t="str">
        <f aca="false">IF(OR($C159="",N(TOP!$C$12)=0),"",N($J159)/TOP!$C$12)</f>
        <v/>
      </c>
      <c r="N159" s="37" t="str">
        <f aca="false">IF(OR($C159="",N(TOP!$C$13)=0),"",N($K159)/TOP!$C$13)</f>
        <v/>
      </c>
      <c r="O159" s="37" t="str">
        <f aca="false">IF(OR($C159="",N(TOP!$C$14)=0),"",N($L159)/TOP!$C$14)</f>
        <v/>
      </c>
      <c r="P159" s="42" t="str">
        <f aca="false">IF($C159="","",IFERROR(CHOOSE(MATCH(TOP!$C$10,{"【期間A】","【期間B】","【期間C】"},0),N($M159),N($N159),N($O159)),0))</f>
        <v/>
      </c>
    </row>
    <row r="160" customFormat="false" ht="15" hidden="false" customHeight="false" outlineLevel="0" collapsed="false">
      <c r="B160" s="12" t="n">
        <v>155</v>
      </c>
      <c r="C160" s="36" t="str">
        <f aca="false">IF(②実績CSV_期間A!$M156="","",②実績CSV_期間A!$M156&amp;"")</f>
        <v/>
      </c>
      <c r="D160" s="12" t="str">
        <f aca="false">IF($C160="","",②実績CSV_期間A!$N156)</f>
        <v/>
      </c>
      <c r="E160" s="12" t="str">
        <f aca="false">IF($C160="","",RIGHT($D160,1))</f>
        <v/>
      </c>
      <c r="F160" s="41" t="str">
        <f aca="false">IF($C160="","",IFERROR(INDEX(サイズ換算マスタ!$C$6:$C$8,MATCH($E160,サイズ換算マスタ!$B$6:$B$8,0)),1))</f>
        <v/>
      </c>
      <c r="G160" s="38" t="str">
        <f aca="false">IF($C160="","",SUMIFS(②実績CSV_期間A!$AA$2:$AA$5001,②実績CSV_期間A!$M$2:$M$5001,$C160))</f>
        <v/>
      </c>
      <c r="H160" s="38" t="str">
        <f aca="false">IF($C160="","",SUMIFS(③実績CSV_期間B!$AA$2:$AA$5001,③実績CSV_期間B!$M$2:$M$5001,$C160))</f>
        <v/>
      </c>
      <c r="I160" s="38" t="str">
        <f aca="false">IF($C160="","",SUMIFS(④実績CSV_期間C!$AA$2:$AA$5001,④実績CSV_期間C!$M$2:$M$5001,$C160))</f>
        <v/>
      </c>
      <c r="J160" s="38" t="str">
        <f aca="false">IF($C160="","",N($F160)*N($G160))</f>
        <v/>
      </c>
      <c r="K160" s="38" t="str">
        <f aca="false">IF($C160="","",N($F160)*N($H160))</f>
        <v/>
      </c>
      <c r="L160" s="38" t="str">
        <f aca="false">IF($C160="","",N($F160)*N($I160))</f>
        <v/>
      </c>
      <c r="M160" s="37" t="str">
        <f aca="false">IF(OR($C160="",N(TOP!$C$12)=0),"",N($J160)/TOP!$C$12)</f>
        <v/>
      </c>
      <c r="N160" s="37" t="str">
        <f aca="false">IF(OR($C160="",N(TOP!$C$13)=0),"",N($K160)/TOP!$C$13)</f>
        <v/>
      </c>
      <c r="O160" s="37" t="str">
        <f aca="false">IF(OR($C160="",N(TOP!$C$14)=0),"",N($L160)/TOP!$C$14)</f>
        <v/>
      </c>
      <c r="P160" s="42" t="str">
        <f aca="false">IF($C160="","",IFERROR(CHOOSE(MATCH(TOP!$C$10,{"【期間A】","【期間B】","【期間C】"},0),N($M160),N($N160),N($O160)),0))</f>
        <v/>
      </c>
    </row>
    <row r="161" customFormat="false" ht="15" hidden="false" customHeight="false" outlineLevel="0" collapsed="false">
      <c r="B161" s="12" t="n">
        <v>156</v>
      </c>
      <c r="C161" s="36" t="str">
        <f aca="false">IF(②実績CSV_期間A!$M157="","",②実績CSV_期間A!$M157&amp;"")</f>
        <v/>
      </c>
      <c r="D161" s="12" t="str">
        <f aca="false">IF($C161="","",②実績CSV_期間A!$N157)</f>
        <v/>
      </c>
      <c r="E161" s="12" t="str">
        <f aca="false">IF($C161="","",RIGHT($D161,1))</f>
        <v/>
      </c>
      <c r="F161" s="41" t="str">
        <f aca="false">IF($C161="","",IFERROR(INDEX(サイズ換算マスタ!$C$6:$C$8,MATCH($E161,サイズ換算マスタ!$B$6:$B$8,0)),1))</f>
        <v/>
      </c>
      <c r="G161" s="38" t="str">
        <f aca="false">IF($C161="","",SUMIFS(②実績CSV_期間A!$AA$2:$AA$5001,②実績CSV_期間A!$M$2:$M$5001,$C161))</f>
        <v/>
      </c>
      <c r="H161" s="38" t="str">
        <f aca="false">IF($C161="","",SUMIFS(③実績CSV_期間B!$AA$2:$AA$5001,③実績CSV_期間B!$M$2:$M$5001,$C161))</f>
        <v/>
      </c>
      <c r="I161" s="38" t="str">
        <f aca="false">IF($C161="","",SUMIFS(④実績CSV_期間C!$AA$2:$AA$5001,④実績CSV_期間C!$M$2:$M$5001,$C161))</f>
        <v/>
      </c>
      <c r="J161" s="38" t="str">
        <f aca="false">IF($C161="","",N($F161)*N($G161))</f>
        <v/>
      </c>
      <c r="K161" s="38" t="str">
        <f aca="false">IF($C161="","",N($F161)*N($H161))</f>
        <v/>
      </c>
      <c r="L161" s="38" t="str">
        <f aca="false">IF($C161="","",N($F161)*N($I161))</f>
        <v/>
      </c>
      <c r="M161" s="37" t="str">
        <f aca="false">IF(OR($C161="",N(TOP!$C$12)=0),"",N($J161)/TOP!$C$12)</f>
        <v/>
      </c>
      <c r="N161" s="37" t="str">
        <f aca="false">IF(OR($C161="",N(TOP!$C$13)=0),"",N($K161)/TOP!$C$13)</f>
        <v/>
      </c>
      <c r="O161" s="37" t="str">
        <f aca="false">IF(OR($C161="",N(TOP!$C$14)=0),"",N($L161)/TOP!$C$14)</f>
        <v/>
      </c>
      <c r="P161" s="42" t="str">
        <f aca="false">IF($C161="","",IFERROR(CHOOSE(MATCH(TOP!$C$10,{"【期間A】","【期間B】","【期間C】"},0),N($M161),N($N161),N($O161)),0))</f>
        <v/>
      </c>
    </row>
    <row r="162" customFormat="false" ht="15" hidden="false" customHeight="false" outlineLevel="0" collapsed="false">
      <c r="B162" s="12" t="n">
        <v>157</v>
      </c>
      <c r="C162" s="36" t="str">
        <f aca="false">IF(②実績CSV_期間A!$M158="","",②実績CSV_期間A!$M158&amp;"")</f>
        <v/>
      </c>
      <c r="D162" s="12" t="str">
        <f aca="false">IF($C162="","",②実績CSV_期間A!$N158)</f>
        <v/>
      </c>
      <c r="E162" s="12" t="str">
        <f aca="false">IF($C162="","",RIGHT($D162,1))</f>
        <v/>
      </c>
      <c r="F162" s="41" t="str">
        <f aca="false">IF($C162="","",IFERROR(INDEX(サイズ換算マスタ!$C$6:$C$8,MATCH($E162,サイズ換算マスタ!$B$6:$B$8,0)),1))</f>
        <v/>
      </c>
      <c r="G162" s="38" t="str">
        <f aca="false">IF($C162="","",SUMIFS(②実績CSV_期間A!$AA$2:$AA$5001,②実績CSV_期間A!$M$2:$M$5001,$C162))</f>
        <v/>
      </c>
      <c r="H162" s="38" t="str">
        <f aca="false">IF($C162="","",SUMIFS(③実績CSV_期間B!$AA$2:$AA$5001,③実績CSV_期間B!$M$2:$M$5001,$C162))</f>
        <v/>
      </c>
      <c r="I162" s="38" t="str">
        <f aca="false">IF($C162="","",SUMIFS(④実績CSV_期間C!$AA$2:$AA$5001,④実績CSV_期間C!$M$2:$M$5001,$C162))</f>
        <v/>
      </c>
      <c r="J162" s="38" t="str">
        <f aca="false">IF($C162="","",N($F162)*N($G162))</f>
        <v/>
      </c>
      <c r="K162" s="38" t="str">
        <f aca="false">IF($C162="","",N($F162)*N($H162))</f>
        <v/>
      </c>
      <c r="L162" s="38" t="str">
        <f aca="false">IF($C162="","",N($F162)*N($I162))</f>
        <v/>
      </c>
      <c r="M162" s="37" t="str">
        <f aca="false">IF(OR($C162="",N(TOP!$C$12)=0),"",N($J162)/TOP!$C$12)</f>
        <v/>
      </c>
      <c r="N162" s="37" t="str">
        <f aca="false">IF(OR($C162="",N(TOP!$C$13)=0),"",N($K162)/TOP!$C$13)</f>
        <v/>
      </c>
      <c r="O162" s="37" t="str">
        <f aca="false">IF(OR($C162="",N(TOP!$C$14)=0),"",N($L162)/TOP!$C$14)</f>
        <v/>
      </c>
      <c r="P162" s="42" t="str">
        <f aca="false">IF($C162="","",IFERROR(CHOOSE(MATCH(TOP!$C$10,{"【期間A】","【期間B】","【期間C】"},0),N($M162),N($N162),N($O162)),0))</f>
        <v/>
      </c>
    </row>
    <row r="163" customFormat="false" ht="15" hidden="false" customHeight="false" outlineLevel="0" collapsed="false">
      <c r="B163" s="12" t="n">
        <v>158</v>
      </c>
      <c r="C163" s="36" t="str">
        <f aca="false">IF(②実績CSV_期間A!$M159="","",②実績CSV_期間A!$M159&amp;"")</f>
        <v/>
      </c>
      <c r="D163" s="12" t="str">
        <f aca="false">IF($C163="","",②実績CSV_期間A!$N159)</f>
        <v/>
      </c>
      <c r="E163" s="12" t="str">
        <f aca="false">IF($C163="","",RIGHT($D163,1))</f>
        <v/>
      </c>
      <c r="F163" s="41" t="str">
        <f aca="false">IF($C163="","",IFERROR(INDEX(サイズ換算マスタ!$C$6:$C$8,MATCH($E163,サイズ換算マスタ!$B$6:$B$8,0)),1))</f>
        <v/>
      </c>
      <c r="G163" s="38" t="str">
        <f aca="false">IF($C163="","",SUMIFS(②実績CSV_期間A!$AA$2:$AA$5001,②実績CSV_期間A!$M$2:$M$5001,$C163))</f>
        <v/>
      </c>
      <c r="H163" s="38" t="str">
        <f aca="false">IF($C163="","",SUMIFS(③実績CSV_期間B!$AA$2:$AA$5001,③実績CSV_期間B!$M$2:$M$5001,$C163))</f>
        <v/>
      </c>
      <c r="I163" s="38" t="str">
        <f aca="false">IF($C163="","",SUMIFS(④実績CSV_期間C!$AA$2:$AA$5001,④実績CSV_期間C!$M$2:$M$5001,$C163))</f>
        <v/>
      </c>
      <c r="J163" s="38" t="str">
        <f aca="false">IF($C163="","",N($F163)*N($G163))</f>
        <v/>
      </c>
      <c r="K163" s="38" t="str">
        <f aca="false">IF($C163="","",N($F163)*N($H163))</f>
        <v/>
      </c>
      <c r="L163" s="38" t="str">
        <f aca="false">IF($C163="","",N($F163)*N($I163))</f>
        <v/>
      </c>
      <c r="M163" s="37" t="str">
        <f aca="false">IF(OR($C163="",N(TOP!$C$12)=0),"",N($J163)/TOP!$C$12)</f>
        <v/>
      </c>
      <c r="N163" s="37" t="str">
        <f aca="false">IF(OR($C163="",N(TOP!$C$13)=0),"",N($K163)/TOP!$C$13)</f>
        <v/>
      </c>
      <c r="O163" s="37" t="str">
        <f aca="false">IF(OR($C163="",N(TOP!$C$14)=0),"",N($L163)/TOP!$C$14)</f>
        <v/>
      </c>
      <c r="P163" s="42" t="str">
        <f aca="false">IF($C163="","",IFERROR(CHOOSE(MATCH(TOP!$C$10,{"【期間A】","【期間B】","【期間C】"},0),N($M163),N($N163),N($O163)),0))</f>
        <v/>
      </c>
    </row>
    <row r="164" customFormat="false" ht="15" hidden="false" customHeight="false" outlineLevel="0" collapsed="false">
      <c r="B164" s="12" t="n">
        <v>159</v>
      </c>
      <c r="C164" s="36" t="str">
        <f aca="false">IF(②実績CSV_期間A!$M160="","",②実績CSV_期間A!$M160&amp;"")</f>
        <v/>
      </c>
      <c r="D164" s="12" t="str">
        <f aca="false">IF($C164="","",②実績CSV_期間A!$N160)</f>
        <v/>
      </c>
      <c r="E164" s="12" t="str">
        <f aca="false">IF($C164="","",RIGHT($D164,1))</f>
        <v/>
      </c>
      <c r="F164" s="41" t="str">
        <f aca="false">IF($C164="","",IFERROR(INDEX(サイズ換算マスタ!$C$6:$C$8,MATCH($E164,サイズ換算マスタ!$B$6:$B$8,0)),1))</f>
        <v/>
      </c>
      <c r="G164" s="38" t="str">
        <f aca="false">IF($C164="","",SUMIFS(②実績CSV_期間A!$AA$2:$AA$5001,②実績CSV_期間A!$M$2:$M$5001,$C164))</f>
        <v/>
      </c>
      <c r="H164" s="38" t="str">
        <f aca="false">IF($C164="","",SUMIFS(③実績CSV_期間B!$AA$2:$AA$5001,③実績CSV_期間B!$M$2:$M$5001,$C164))</f>
        <v/>
      </c>
      <c r="I164" s="38" t="str">
        <f aca="false">IF($C164="","",SUMIFS(④実績CSV_期間C!$AA$2:$AA$5001,④実績CSV_期間C!$M$2:$M$5001,$C164))</f>
        <v/>
      </c>
      <c r="J164" s="38" t="str">
        <f aca="false">IF($C164="","",N($F164)*N($G164))</f>
        <v/>
      </c>
      <c r="K164" s="38" t="str">
        <f aca="false">IF($C164="","",N($F164)*N($H164))</f>
        <v/>
      </c>
      <c r="L164" s="38" t="str">
        <f aca="false">IF($C164="","",N($F164)*N($I164))</f>
        <v/>
      </c>
      <c r="M164" s="37" t="str">
        <f aca="false">IF(OR($C164="",N(TOP!$C$12)=0),"",N($J164)/TOP!$C$12)</f>
        <v/>
      </c>
      <c r="N164" s="37" t="str">
        <f aca="false">IF(OR($C164="",N(TOP!$C$13)=0),"",N($K164)/TOP!$C$13)</f>
        <v/>
      </c>
      <c r="O164" s="37" t="str">
        <f aca="false">IF(OR($C164="",N(TOP!$C$14)=0),"",N($L164)/TOP!$C$14)</f>
        <v/>
      </c>
      <c r="P164" s="42" t="str">
        <f aca="false">IF($C164="","",IFERROR(CHOOSE(MATCH(TOP!$C$10,{"【期間A】","【期間B】","【期間C】"},0),N($M164),N($N164),N($O164)),0))</f>
        <v/>
      </c>
    </row>
    <row r="165" customFormat="false" ht="15" hidden="false" customHeight="false" outlineLevel="0" collapsed="false">
      <c r="B165" s="12" t="n">
        <v>160</v>
      </c>
      <c r="C165" s="36" t="str">
        <f aca="false">IF(②実績CSV_期間A!$M161="","",②実績CSV_期間A!$M161&amp;"")</f>
        <v/>
      </c>
      <c r="D165" s="12" t="str">
        <f aca="false">IF($C165="","",②実績CSV_期間A!$N161)</f>
        <v/>
      </c>
      <c r="E165" s="12" t="str">
        <f aca="false">IF($C165="","",RIGHT($D165,1))</f>
        <v/>
      </c>
      <c r="F165" s="41" t="str">
        <f aca="false">IF($C165="","",IFERROR(INDEX(サイズ換算マスタ!$C$6:$C$8,MATCH($E165,サイズ換算マスタ!$B$6:$B$8,0)),1))</f>
        <v/>
      </c>
      <c r="G165" s="38" t="str">
        <f aca="false">IF($C165="","",SUMIFS(②実績CSV_期間A!$AA$2:$AA$5001,②実績CSV_期間A!$M$2:$M$5001,$C165))</f>
        <v/>
      </c>
      <c r="H165" s="38" t="str">
        <f aca="false">IF($C165="","",SUMIFS(③実績CSV_期間B!$AA$2:$AA$5001,③実績CSV_期間B!$M$2:$M$5001,$C165))</f>
        <v/>
      </c>
      <c r="I165" s="38" t="str">
        <f aca="false">IF($C165="","",SUMIFS(④実績CSV_期間C!$AA$2:$AA$5001,④実績CSV_期間C!$M$2:$M$5001,$C165))</f>
        <v/>
      </c>
      <c r="J165" s="38" t="str">
        <f aca="false">IF($C165="","",N($F165)*N($G165))</f>
        <v/>
      </c>
      <c r="K165" s="38" t="str">
        <f aca="false">IF($C165="","",N($F165)*N($H165))</f>
        <v/>
      </c>
      <c r="L165" s="38" t="str">
        <f aca="false">IF($C165="","",N($F165)*N($I165))</f>
        <v/>
      </c>
      <c r="M165" s="37" t="str">
        <f aca="false">IF(OR($C165="",N(TOP!$C$12)=0),"",N($J165)/TOP!$C$12)</f>
        <v/>
      </c>
      <c r="N165" s="37" t="str">
        <f aca="false">IF(OR($C165="",N(TOP!$C$13)=0),"",N($K165)/TOP!$C$13)</f>
        <v/>
      </c>
      <c r="O165" s="37" t="str">
        <f aca="false">IF(OR($C165="",N(TOP!$C$14)=0),"",N($L165)/TOP!$C$14)</f>
        <v/>
      </c>
      <c r="P165" s="42" t="str">
        <f aca="false">IF($C165="","",IFERROR(CHOOSE(MATCH(TOP!$C$10,{"【期間A】","【期間B】","【期間C】"},0),N($M165),N($N165),N($O165)),0))</f>
        <v/>
      </c>
    </row>
    <row r="166" customFormat="false" ht="15" hidden="false" customHeight="false" outlineLevel="0" collapsed="false">
      <c r="B166" s="12" t="n">
        <v>161</v>
      </c>
      <c r="C166" s="36" t="str">
        <f aca="false">IF(②実績CSV_期間A!$M162="","",②実績CSV_期間A!$M162&amp;"")</f>
        <v/>
      </c>
      <c r="D166" s="12" t="str">
        <f aca="false">IF($C166="","",②実績CSV_期間A!$N162)</f>
        <v/>
      </c>
      <c r="E166" s="12" t="str">
        <f aca="false">IF($C166="","",RIGHT($D166,1))</f>
        <v/>
      </c>
      <c r="F166" s="41" t="str">
        <f aca="false">IF($C166="","",IFERROR(INDEX(サイズ換算マスタ!$C$6:$C$8,MATCH($E166,サイズ換算マスタ!$B$6:$B$8,0)),1))</f>
        <v/>
      </c>
      <c r="G166" s="38" t="str">
        <f aca="false">IF($C166="","",SUMIFS(②実績CSV_期間A!$AA$2:$AA$5001,②実績CSV_期間A!$M$2:$M$5001,$C166))</f>
        <v/>
      </c>
      <c r="H166" s="38" t="str">
        <f aca="false">IF($C166="","",SUMIFS(③実績CSV_期間B!$AA$2:$AA$5001,③実績CSV_期間B!$M$2:$M$5001,$C166))</f>
        <v/>
      </c>
      <c r="I166" s="38" t="str">
        <f aca="false">IF($C166="","",SUMIFS(④実績CSV_期間C!$AA$2:$AA$5001,④実績CSV_期間C!$M$2:$M$5001,$C166))</f>
        <v/>
      </c>
      <c r="J166" s="38" t="str">
        <f aca="false">IF($C166="","",N($F166)*N($G166))</f>
        <v/>
      </c>
      <c r="K166" s="38" t="str">
        <f aca="false">IF($C166="","",N($F166)*N($H166))</f>
        <v/>
      </c>
      <c r="L166" s="38" t="str">
        <f aca="false">IF($C166="","",N($F166)*N($I166))</f>
        <v/>
      </c>
      <c r="M166" s="37" t="str">
        <f aca="false">IF(OR($C166="",N(TOP!$C$12)=0),"",N($J166)/TOP!$C$12)</f>
        <v/>
      </c>
      <c r="N166" s="37" t="str">
        <f aca="false">IF(OR($C166="",N(TOP!$C$13)=0),"",N($K166)/TOP!$C$13)</f>
        <v/>
      </c>
      <c r="O166" s="37" t="str">
        <f aca="false">IF(OR($C166="",N(TOP!$C$14)=0),"",N($L166)/TOP!$C$14)</f>
        <v/>
      </c>
      <c r="P166" s="42" t="str">
        <f aca="false">IF($C166="","",IFERROR(CHOOSE(MATCH(TOP!$C$10,{"【期間A】","【期間B】","【期間C】"},0),N($M166),N($N166),N($O166)),0))</f>
        <v/>
      </c>
    </row>
    <row r="167" customFormat="false" ht="15" hidden="false" customHeight="false" outlineLevel="0" collapsed="false">
      <c r="B167" s="12" t="n">
        <v>162</v>
      </c>
      <c r="C167" s="36" t="str">
        <f aca="false">IF(②実績CSV_期間A!$M163="","",②実績CSV_期間A!$M163&amp;"")</f>
        <v/>
      </c>
      <c r="D167" s="12" t="str">
        <f aca="false">IF($C167="","",②実績CSV_期間A!$N163)</f>
        <v/>
      </c>
      <c r="E167" s="12" t="str">
        <f aca="false">IF($C167="","",RIGHT($D167,1))</f>
        <v/>
      </c>
      <c r="F167" s="41" t="str">
        <f aca="false">IF($C167="","",IFERROR(INDEX(サイズ換算マスタ!$C$6:$C$8,MATCH($E167,サイズ換算マスタ!$B$6:$B$8,0)),1))</f>
        <v/>
      </c>
      <c r="G167" s="38" t="str">
        <f aca="false">IF($C167="","",SUMIFS(②実績CSV_期間A!$AA$2:$AA$5001,②実績CSV_期間A!$M$2:$M$5001,$C167))</f>
        <v/>
      </c>
      <c r="H167" s="38" t="str">
        <f aca="false">IF($C167="","",SUMIFS(③実績CSV_期間B!$AA$2:$AA$5001,③実績CSV_期間B!$M$2:$M$5001,$C167))</f>
        <v/>
      </c>
      <c r="I167" s="38" t="str">
        <f aca="false">IF($C167="","",SUMIFS(④実績CSV_期間C!$AA$2:$AA$5001,④実績CSV_期間C!$M$2:$M$5001,$C167))</f>
        <v/>
      </c>
      <c r="J167" s="38" t="str">
        <f aca="false">IF($C167="","",N($F167)*N($G167))</f>
        <v/>
      </c>
      <c r="K167" s="38" t="str">
        <f aca="false">IF($C167="","",N($F167)*N($H167))</f>
        <v/>
      </c>
      <c r="L167" s="38" t="str">
        <f aca="false">IF($C167="","",N($F167)*N($I167))</f>
        <v/>
      </c>
      <c r="M167" s="37" t="str">
        <f aca="false">IF(OR($C167="",N(TOP!$C$12)=0),"",N($J167)/TOP!$C$12)</f>
        <v/>
      </c>
      <c r="N167" s="37" t="str">
        <f aca="false">IF(OR($C167="",N(TOP!$C$13)=0),"",N($K167)/TOP!$C$13)</f>
        <v/>
      </c>
      <c r="O167" s="37" t="str">
        <f aca="false">IF(OR($C167="",N(TOP!$C$14)=0),"",N($L167)/TOP!$C$14)</f>
        <v/>
      </c>
      <c r="P167" s="42" t="str">
        <f aca="false">IF($C167="","",IFERROR(CHOOSE(MATCH(TOP!$C$10,{"【期間A】","【期間B】","【期間C】"},0),N($M167),N($N167),N($O167)),0))</f>
        <v/>
      </c>
    </row>
    <row r="168" customFormat="false" ht="15" hidden="false" customHeight="false" outlineLevel="0" collapsed="false">
      <c r="B168" s="12" t="n">
        <v>163</v>
      </c>
      <c r="C168" s="36" t="str">
        <f aca="false">IF(②実績CSV_期間A!$M164="","",②実績CSV_期間A!$M164&amp;"")</f>
        <v/>
      </c>
      <c r="D168" s="12" t="str">
        <f aca="false">IF($C168="","",②実績CSV_期間A!$N164)</f>
        <v/>
      </c>
      <c r="E168" s="12" t="str">
        <f aca="false">IF($C168="","",RIGHT($D168,1))</f>
        <v/>
      </c>
      <c r="F168" s="41" t="str">
        <f aca="false">IF($C168="","",IFERROR(INDEX(サイズ換算マスタ!$C$6:$C$8,MATCH($E168,サイズ換算マスタ!$B$6:$B$8,0)),1))</f>
        <v/>
      </c>
      <c r="G168" s="38" t="str">
        <f aca="false">IF($C168="","",SUMIFS(②実績CSV_期間A!$AA$2:$AA$5001,②実績CSV_期間A!$M$2:$M$5001,$C168))</f>
        <v/>
      </c>
      <c r="H168" s="38" t="str">
        <f aca="false">IF($C168="","",SUMIFS(③実績CSV_期間B!$AA$2:$AA$5001,③実績CSV_期間B!$M$2:$M$5001,$C168))</f>
        <v/>
      </c>
      <c r="I168" s="38" t="str">
        <f aca="false">IF($C168="","",SUMIFS(④実績CSV_期間C!$AA$2:$AA$5001,④実績CSV_期間C!$M$2:$M$5001,$C168))</f>
        <v/>
      </c>
      <c r="J168" s="38" t="str">
        <f aca="false">IF($C168="","",N($F168)*N($G168))</f>
        <v/>
      </c>
      <c r="K168" s="38" t="str">
        <f aca="false">IF($C168="","",N($F168)*N($H168))</f>
        <v/>
      </c>
      <c r="L168" s="38" t="str">
        <f aca="false">IF($C168="","",N($F168)*N($I168))</f>
        <v/>
      </c>
      <c r="M168" s="37" t="str">
        <f aca="false">IF(OR($C168="",N(TOP!$C$12)=0),"",N($J168)/TOP!$C$12)</f>
        <v/>
      </c>
      <c r="N168" s="37" t="str">
        <f aca="false">IF(OR($C168="",N(TOP!$C$13)=0),"",N($K168)/TOP!$C$13)</f>
        <v/>
      </c>
      <c r="O168" s="37" t="str">
        <f aca="false">IF(OR($C168="",N(TOP!$C$14)=0),"",N($L168)/TOP!$C$14)</f>
        <v/>
      </c>
      <c r="P168" s="42" t="str">
        <f aca="false">IF($C168="","",IFERROR(CHOOSE(MATCH(TOP!$C$10,{"【期間A】","【期間B】","【期間C】"},0),N($M168),N($N168),N($O168)),0))</f>
        <v/>
      </c>
    </row>
    <row r="169" customFormat="false" ht="15" hidden="false" customHeight="false" outlineLevel="0" collapsed="false">
      <c r="B169" s="12" t="n">
        <v>164</v>
      </c>
      <c r="C169" s="36" t="str">
        <f aca="false">IF(②実績CSV_期間A!$M165="","",②実績CSV_期間A!$M165&amp;"")</f>
        <v/>
      </c>
      <c r="D169" s="12" t="str">
        <f aca="false">IF($C169="","",②実績CSV_期間A!$N165)</f>
        <v/>
      </c>
      <c r="E169" s="12" t="str">
        <f aca="false">IF($C169="","",RIGHT($D169,1))</f>
        <v/>
      </c>
      <c r="F169" s="41" t="str">
        <f aca="false">IF($C169="","",IFERROR(INDEX(サイズ換算マスタ!$C$6:$C$8,MATCH($E169,サイズ換算マスタ!$B$6:$B$8,0)),1))</f>
        <v/>
      </c>
      <c r="G169" s="38" t="str">
        <f aca="false">IF($C169="","",SUMIFS(②実績CSV_期間A!$AA$2:$AA$5001,②実績CSV_期間A!$M$2:$M$5001,$C169))</f>
        <v/>
      </c>
      <c r="H169" s="38" t="str">
        <f aca="false">IF($C169="","",SUMIFS(③実績CSV_期間B!$AA$2:$AA$5001,③実績CSV_期間B!$M$2:$M$5001,$C169))</f>
        <v/>
      </c>
      <c r="I169" s="38" t="str">
        <f aca="false">IF($C169="","",SUMIFS(④実績CSV_期間C!$AA$2:$AA$5001,④実績CSV_期間C!$M$2:$M$5001,$C169))</f>
        <v/>
      </c>
      <c r="J169" s="38" t="str">
        <f aca="false">IF($C169="","",N($F169)*N($G169))</f>
        <v/>
      </c>
      <c r="K169" s="38" t="str">
        <f aca="false">IF($C169="","",N($F169)*N($H169))</f>
        <v/>
      </c>
      <c r="L169" s="38" t="str">
        <f aca="false">IF($C169="","",N($F169)*N($I169))</f>
        <v/>
      </c>
      <c r="M169" s="37" t="str">
        <f aca="false">IF(OR($C169="",N(TOP!$C$12)=0),"",N($J169)/TOP!$C$12)</f>
        <v/>
      </c>
      <c r="N169" s="37" t="str">
        <f aca="false">IF(OR($C169="",N(TOP!$C$13)=0),"",N($K169)/TOP!$C$13)</f>
        <v/>
      </c>
      <c r="O169" s="37" t="str">
        <f aca="false">IF(OR($C169="",N(TOP!$C$14)=0),"",N($L169)/TOP!$C$14)</f>
        <v/>
      </c>
      <c r="P169" s="42" t="str">
        <f aca="false">IF($C169="","",IFERROR(CHOOSE(MATCH(TOP!$C$10,{"【期間A】","【期間B】","【期間C】"},0),N($M169),N($N169),N($O169)),0))</f>
        <v/>
      </c>
    </row>
    <row r="170" customFormat="false" ht="15" hidden="false" customHeight="false" outlineLevel="0" collapsed="false">
      <c r="B170" s="12" t="n">
        <v>165</v>
      </c>
      <c r="C170" s="36" t="str">
        <f aca="false">IF(②実績CSV_期間A!$M166="","",②実績CSV_期間A!$M166&amp;"")</f>
        <v/>
      </c>
      <c r="D170" s="12" t="str">
        <f aca="false">IF($C170="","",②実績CSV_期間A!$N166)</f>
        <v/>
      </c>
      <c r="E170" s="12" t="str">
        <f aca="false">IF($C170="","",RIGHT($D170,1))</f>
        <v/>
      </c>
      <c r="F170" s="41" t="str">
        <f aca="false">IF($C170="","",IFERROR(INDEX(サイズ換算マスタ!$C$6:$C$8,MATCH($E170,サイズ換算マスタ!$B$6:$B$8,0)),1))</f>
        <v/>
      </c>
      <c r="G170" s="38" t="str">
        <f aca="false">IF($C170="","",SUMIFS(②実績CSV_期間A!$AA$2:$AA$5001,②実績CSV_期間A!$M$2:$M$5001,$C170))</f>
        <v/>
      </c>
      <c r="H170" s="38" t="str">
        <f aca="false">IF($C170="","",SUMIFS(③実績CSV_期間B!$AA$2:$AA$5001,③実績CSV_期間B!$M$2:$M$5001,$C170))</f>
        <v/>
      </c>
      <c r="I170" s="38" t="str">
        <f aca="false">IF($C170="","",SUMIFS(④実績CSV_期間C!$AA$2:$AA$5001,④実績CSV_期間C!$M$2:$M$5001,$C170))</f>
        <v/>
      </c>
      <c r="J170" s="38" t="str">
        <f aca="false">IF($C170="","",N($F170)*N($G170))</f>
        <v/>
      </c>
      <c r="K170" s="38" t="str">
        <f aca="false">IF($C170="","",N($F170)*N($H170))</f>
        <v/>
      </c>
      <c r="L170" s="38" t="str">
        <f aca="false">IF($C170="","",N($F170)*N($I170))</f>
        <v/>
      </c>
      <c r="M170" s="37" t="str">
        <f aca="false">IF(OR($C170="",N(TOP!$C$12)=0),"",N($J170)/TOP!$C$12)</f>
        <v/>
      </c>
      <c r="N170" s="37" t="str">
        <f aca="false">IF(OR($C170="",N(TOP!$C$13)=0),"",N($K170)/TOP!$C$13)</f>
        <v/>
      </c>
      <c r="O170" s="37" t="str">
        <f aca="false">IF(OR($C170="",N(TOP!$C$14)=0),"",N($L170)/TOP!$C$14)</f>
        <v/>
      </c>
      <c r="P170" s="42" t="str">
        <f aca="false">IF($C170="","",IFERROR(CHOOSE(MATCH(TOP!$C$10,{"【期間A】","【期間B】","【期間C】"},0),N($M170),N($N170),N($O170)),0))</f>
        <v/>
      </c>
    </row>
    <row r="171" customFormat="false" ht="15" hidden="false" customHeight="false" outlineLevel="0" collapsed="false">
      <c r="B171" s="12" t="n">
        <v>166</v>
      </c>
      <c r="C171" s="36" t="str">
        <f aca="false">IF(②実績CSV_期間A!$M167="","",②実績CSV_期間A!$M167&amp;"")</f>
        <v/>
      </c>
      <c r="D171" s="12" t="str">
        <f aca="false">IF($C171="","",②実績CSV_期間A!$N167)</f>
        <v/>
      </c>
      <c r="E171" s="12" t="str">
        <f aca="false">IF($C171="","",RIGHT($D171,1))</f>
        <v/>
      </c>
      <c r="F171" s="41" t="str">
        <f aca="false">IF($C171="","",IFERROR(INDEX(サイズ換算マスタ!$C$6:$C$8,MATCH($E171,サイズ換算マスタ!$B$6:$B$8,0)),1))</f>
        <v/>
      </c>
      <c r="G171" s="38" t="str">
        <f aca="false">IF($C171="","",SUMIFS(②実績CSV_期間A!$AA$2:$AA$5001,②実績CSV_期間A!$M$2:$M$5001,$C171))</f>
        <v/>
      </c>
      <c r="H171" s="38" t="str">
        <f aca="false">IF($C171="","",SUMIFS(③実績CSV_期間B!$AA$2:$AA$5001,③実績CSV_期間B!$M$2:$M$5001,$C171))</f>
        <v/>
      </c>
      <c r="I171" s="38" t="str">
        <f aca="false">IF($C171="","",SUMIFS(④実績CSV_期間C!$AA$2:$AA$5001,④実績CSV_期間C!$M$2:$M$5001,$C171))</f>
        <v/>
      </c>
      <c r="J171" s="38" t="str">
        <f aca="false">IF($C171="","",N($F171)*N($G171))</f>
        <v/>
      </c>
      <c r="K171" s="38" t="str">
        <f aca="false">IF($C171="","",N($F171)*N($H171))</f>
        <v/>
      </c>
      <c r="L171" s="38" t="str">
        <f aca="false">IF($C171="","",N($F171)*N($I171))</f>
        <v/>
      </c>
      <c r="M171" s="37" t="str">
        <f aca="false">IF(OR($C171="",N(TOP!$C$12)=0),"",N($J171)/TOP!$C$12)</f>
        <v/>
      </c>
      <c r="N171" s="37" t="str">
        <f aca="false">IF(OR($C171="",N(TOP!$C$13)=0),"",N($K171)/TOP!$C$13)</f>
        <v/>
      </c>
      <c r="O171" s="37" t="str">
        <f aca="false">IF(OR($C171="",N(TOP!$C$14)=0),"",N($L171)/TOP!$C$14)</f>
        <v/>
      </c>
      <c r="P171" s="42" t="str">
        <f aca="false">IF($C171="","",IFERROR(CHOOSE(MATCH(TOP!$C$10,{"【期間A】","【期間B】","【期間C】"},0),N($M171),N($N171),N($O171)),0))</f>
        <v/>
      </c>
    </row>
    <row r="172" customFormat="false" ht="15" hidden="false" customHeight="false" outlineLevel="0" collapsed="false">
      <c r="B172" s="12" t="n">
        <v>167</v>
      </c>
      <c r="C172" s="36" t="str">
        <f aca="false">IF(②実績CSV_期間A!$M168="","",②実績CSV_期間A!$M168&amp;"")</f>
        <v/>
      </c>
      <c r="D172" s="12" t="str">
        <f aca="false">IF($C172="","",②実績CSV_期間A!$N168)</f>
        <v/>
      </c>
      <c r="E172" s="12" t="str">
        <f aca="false">IF($C172="","",RIGHT($D172,1))</f>
        <v/>
      </c>
      <c r="F172" s="41" t="str">
        <f aca="false">IF($C172="","",IFERROR(INDEX(サイズ換算マスタ!$C$6:$C$8,MATCH($E172,サイズ換算マスタ!$B$6:$B$8,0)),1))</f>
        <v/>
      </c>
      <c r="G172" s="38" t="str">
        <f aca="false">IF($C172="","",SUMIFS(②実績CSV_期間A!$AA$2:$AA$5001,②実績CSV_期間A!$M$2:$M$5001,$C172))</f>
        <v/>
      </c>
      <c r="H172" s="38" t="str">
        <f aca="false">IF($C172="","",SUMIFS(③実績CSV_期間B!$AA$2:$AA$5001,③実績CSV_期間B!$M$2:$M$5001,$C172))</f>
        <v/>
      </c>
      <c r="I172" s="38" t="str">
        <f aca="false">IF($C172="","",SUMIFS(④実績CSV_期間C!$AA$2:$AA$5001,④実績CSV_期間C!$M$2:$M$5001,$C172))</f>
        <v/>
      </c>
      <c r="J172" s="38" t="str">
        <f aca="false">IF($C172="","",N($F172)*N($G172))</f>
        <v/>
      </c>
      <c r="K172" s="38" t="str">
        <f aca="false">IF($C172="","",N($F172)*N($H172))</f>
        <v/>
      </c>
      <c r="L172" s="38" t="str">
        <f aca="false">IF($C172="","",N($F172)*N($I172))</f>
        <v/>
      </c>
      <c r="M172" s="37" t="str">
        <f aca="false">IF(OR($C172="",N(TOP!$C$12)=0),"",N($J172)/TOP!$C$12)</f>
        <v/>
      </c>
      <c r="N172" s="37" t="str">
        <f aca="false">IF(OR($C172="",N(TOP!$C$13)=0),"",N($K172)/TOP!$C$13)</f>
        <v/>
      </c>
      <c r="O172" s="37" t="str">
        <f aca="false">IF(OR($C172="",N(TOP!$C$14)=0),"",N($L172)/TOP!$C$14)</f>
        <v/>
      </c>
      <c r="P172" s="42" t="str">
        <f aca="false">IF($C172="","",IFERROR(CHOOSE(MATCH(TOP!$C$10,{"【期間A】","【期間B】","【期間C】"},0),N($M172),N($N172),N($O172)),0))</f>
        <v/>
      </c>
    </row>
    <row r="173" customFormat="false" ht="15" hidden="false" customHeight="false" outlineLevel="0" collapsed="false">
      <c r="B173" s="12" t="n">
        <v>168</v>
      </c>
      <c r="C173" s="36" t="str">
        <f aca="false">IF(②実績CSV_期間A!$M169="","",②実績CSV_期間A!$M169&amp;"")</f>
        <v/>
      </c>
      <c r="D173" s="12" t="str">
        <f aca="false">IF($C173="","",②実績CSV_期間A!$N169)</f>
        <v/>
      </c>
      <c r="E173" s="12" t="str">
        <f aca="false">IF($C173="","",RIGHT($D173,1))</f>
        <v/>
      </c>
      <c r="F173" s="41" t="str">
        <f aca="false">IF($C173="","",IFERROR(INDEX(サイズ換算マスタ!$C$6:$C$8,MATCH($E173,サイズ換算マスタ!$B$6:$B$8,0)),1))</f>
        <v/>
      </c>
      <c r="G173" s="38" t="str">
        <f aca="false">IF($C173="","",SUMIFS(②実績CSV_期間A!$AA$2:$AA$5001,②実績CSV_期間A!$M$2:$M$5001,$C173))</f>
        <v/>
      </c>
      <c r="H173" s="38" t="str">
        <f aca="false">IF($C173="","",SUMIFS(③実績CSV_期間B!$AA$2:$AA$5001,③実績CSV_期間B!$M$2:$M$5001,$C173))</f>
        <v/>
      </c>
      <c r="I173" s="38" t="str">
        <f aca="false">IF($C173="","",SUMIFS(④実績CSV_期間C!$AA$2:$AA$5001,④実績CSV_期間C!$M$2:$M$5001,$C173))</f>
        <v/>
      </c>
      <c r="J173" s="38" t="str">
        <f aca="false">IF($C173="","",N($F173)*N($G173))</f>
        <v/>
      </c>
      <c r="K173" s="38" t="str">
        <f aca="false">IF($C173="","",N($F173)*N($H173))</f>
        <v/>
      </c>
      <c r="L173" s="38" t="str">
        <f aca="false">IF($C173="","",N($F173)*N($I173))</f>
        <v/>
      </c>
      <c r="M173" s="37" t="str">
        <f aca="false">IF(OR($C173="",N(TOP!$C$12)=0),"",N($J173)/TOP!$C$12)</f>
        <v/>
      </c>
      <c r="N173" s="37" t="str">
        <f aca="false">IF(OR($C173="",N(TOP!$C$13)=0),"",N($K173)/TOP!$C$13)</f>
        <v/>
      </c>
      <c r="O173" s="37" t="str">
        <f aca="false">IF(OR($C173="",N(TOP!$C$14)=0),"",N($L173)/TOP!$C$14)</f>
        <v/>
      </c>
      <c r="P173" s="42" t="str">
        <f aca="false">IF($C173="","",IFERROR(CHOOSE(MATCH(TOP!$C$10,{"【期間A】","【期間B】","【期間C】"},0),N($M173),N($N173),N($O173)),0))</f>
        <v/>
      </c>
    </row>
    <row r="174" customFormat="false" ht="15" hidden="false" customHeight="false" outlineLevel="0" collapsed="false">
      <c r="B174" s="12" t="n">
        <v>169</v>
      </c>
      <c r="C174" s="36" t="str">
        <f aca="false">IF(②実績CSV_期間A!$M170="","",②実績CSV_期間A!$M170&amp;"")</f>
        <v/>
      </c>
      <c r="D174" s="12" t="str">
        <f aca="false">IF($C174="","",②実績CSV_期間A!$N170)</f>
        <v/>
      </c>
      <c r="E174" s="12" t="str">
        <f aca="false">IF($C174="","",RIGHT($D174,1))</f>
        <v/>
      </c>
      <c r="F174" s="41" t="str">
        <f aca="false">IF($C174="","",IFERROR(INDEX(サイズ換算マスタ!$C$6:$C$8,MATCH($E174,サイズ換算マスタ!$B$6:$B$8,0)),1))</f>
        <v/>
      </c>
      <c r="G174" s="38" t="str">
        <f aca="false">IF($C174="","",SUMIFS(②実績CSV_期間A!$AA$2:$AA$5001,②実績CSV_期間A!$M$2:$M$5001,$C174))</f>
        <v/>
      </c>
      <c r="H174" s="38" t="str">
        <f aca="false">IF($C174="","",SUMIFS(③実績CSV_期間B!$AA$2:$AA$5001,③実績CSV_期間B!$M$2:$M$5001,$C174))</f>
        <v/>
      </c>
      <c r="I174" s="38" t="str">
        <f aca="false">IF($C174="","",SUMIFS(④実績CSV_期間C!$AA$2:$AA$5001,④実績CSV_期間C!$M$2:$M$5001,$C174))</f>
        <v/>
      </c>
      <c r="J174" s="38" t="str">
        <f aca="false">IF($C174="","",N($F174)*N($G174))</f>
        <v/>
      </c>
      <c r="K174" s="38" t="str">
        <f aca="false">IF($C174="","",N($F174)*N($H174))</f>
        <v/>
      </c>
      <c r="L174" s="38" t="str">
        <f aca="false">IF($C174="","",N($F174)*N($I174))</f>
        <v/>
      </c>
      <c r="M174" s="37" t="str">
        <f aca="false">IF(OR($C174="",N(TOP!$C$12)=0),"",N($J174)/TOP!$C$12)</f>
        <v/>
      </c>
      <c r="N174" s="37" t="str">
        <f aca="false">IF(OR($C174="",N(TOP!$C$13)=0),"",N($K174)/TOP!$C$13)</f>
        <v/>
      </c>
      <c r="O174" s="37" t="str">
        <f aca="false">IF(OR($C174="",N(TOP!$C$14)=0),"",N($L174)/TOP!$C$14)</f>
        <v/>
      </c>
      <c r="P174" s="42" t="str">
        <f aca="false">IF($C174="","",IFERROR(CHOOSE(MATCH(TOP!$C$10,{"【期間A】","【期間B】","【期間C】"},0),N($M174),N($N174),N($O174)),0))</f>
        <v/>
      </c>
    </row>
    <row r="175" customFormat="false" ht="15" hidden="false" customHeight="false" outlineLevel="0" collapsed="false">
      <c r="B175" s="12" t="n">
        <v>170</v>
      </c>
      <c r="C175" s="36" t="str">
        <f aca="false">IF(②実績CSV_期間A!$M171="","",②実績CSV_期間A!$M171&amp;"")</f>
        <v/>
      </c>
      <c r="D175" s="12" t="str">
        <f aca="false">IF($C175="","",②実績CSV_期間A!$N171)</f>
        <v/>
      </c>
      <c r="E175" s="12" t="str">
        <f aca="false">IF($C175="","",RIGHT($D175,1))</f>
        <v/>
      </c>
      <c r="F175" s="41" t="str">
        <f aca="false">IF($C175="","",IFERROR(INDEX(サイズ換算マスタ!$C$6:$C$8,MATCH($E175,サイズ換算マスタ!$B$6:$B$8,0)),1))</f>
        <v/>
      </c>
      <c r="G175" s="38" t="str">
        <f aca="false">IF($C175="","",SUMIFS(②実績CSV_期間A!$AA$2:$AA$5001,②実績CSV_期間A!$M$2:$M$5001,$C175))</f>
        <v/>
      </c>
      <c r="H175" s="38" t="str">
        <f aca="false">IF($C175="","",SUMIFS(③実績CSV_期間B!$AA$2:$AA$5001,③実績CSV_期間B!$M$2:$M$5001,$C175))</f>
        <v/>
      </c>
      <c r="I175" s="38" t="str">
        <f aca="false">IF($C175="","",SUMIFS(④実績CSV_期間C!$AA$2:$AA$5001,④実績CSV_期間C!$M$2:$M$5001,$C175))</f>
        <v/>
      </c>
      <c r="J175" s="38" t="str">
        <f aca="false">IF($C175="","",N($F175)*N($G175))</f>
        <v/>
      </c>
      <c r="K175" s="38" t="str">
        <f aca="false">IF($C175="","",N($F175)*N($H175))</f>
        <v/>
      </c>
      <c r="L175" s="38" t="str">
        <f aca="false">IF($C175="","",N($F175)*N($I175))</f>
        <v/>
      </c>
      <c r="M175" s="37" t="str">
        <f aca="false">IF(OR($C175="",N(TOP!$C$12)=0),"",N($J175)/TOP!$C$12)</f>
        <v/>
      </c>
      <c r="N175" s="37" t="str">
        <f aca="false">IF(OR($C175="",N(TOP!$C$13)=0),"",N($K175)/TOP!$C$13)</f>
        <v/>
      </c>
      <c r="O175" s="37" t="str">
        <f aca="false">IF(OR($C175="",N(TOP!$C$14)=0),"",N($L175)/TOP!$C$14)</f>
        <v/>
      </c>
      <c r="P175" s="42" t="str">
        <f aca="false">IF($C175="","",IFERROR(CHOOSE(MATCH(TOP!$C$10,{"【期間A】","【期間B】","【期間C】"},0),N($M175),N($N175),N($O175)),0))</f>
        <v/>
      </c>
    </row>
    <row r="176" customFormat="false" ht="15" hidden="false" customHeight="false" outlineLevel="0" collapsed="false">
      <c r="B176" s="12" t="n">
        <v>171</v>
      </c>
      <c r="C176" s="36" t="str">
        <f aca="false">IF(②実績CSV_期間A!$M172="","",②実績CSV_期間A!$M172&amp;"")</f>
        <v/>
      </c>
      <c r="D176" s="12" t="str">
        <f aca="false">IF($C176="","",②実績CSV_期間A!$N172)</f>
        <v/>
      </c>
      <c r="E176" s="12" t="str">
        <f aca="false">IF($C176="","",RIGHT($D176,1))</f>
        <v/>
      </c>
      <c r="F176" s="41" t="str">
        <f aca="false">IF($C176="","",IFERROR(INDEX(サイズ換算マスタ!$C$6:$C$8,MATCH($E176,サイズ換算マスタ!$B$6:$B$8,0)),1))</f>
        <v/>
      </c>
      <c r="G176" s="38" t="str">
        <f aca="false">IF($C176="","",SUMIFS(②実績CSV_期間A!$AA$2:$AA$5001,②実績CSV_期間A!$M$2:$M$5001,$C176))</f>
        <v/>
      </c>
      <c r="H176" s="38" t="str">
        <f aca="false">IF($C176="","",SUMIFS(③実績CSV_期間B!$AA$2:$AA$5001,③実績CSV_期間B!$M$2:$M$5001,$C176))</f>
        <v/>
      </c>
      <c r="I176" s="38" t="str">
        <f aca="false">IF($C176="","",SUMIFS(④実績CSV_期間C!$AA$2:$AA$5001,④実績CSV_期間C!$M$2:$M$5001,$C176))</f>
        <v/>
      </c>
      <c r="J176" s="38" t="str">
        <f aca="false">IF($C176="","",N($F176)*N($G176))</f>
        <v/>
      </c>
      <c r="K176" s="38" t="str">
        <f aca="false">IF($C176="","",N($F176)*N($H176))</f>
        <v/>
      </c>
      <c r="L176" s="38" t="str">
        <f aca="false">IF($C176="","",N($F176)*N($I176))</f>
        <v/>
      </c>
      <c r="M176" s="37" t="str">
        <f aca="false">IF(OR($C176="",N(TOP!$C$12)=0),"",N($J176)/TOP!$C$12)</f>
        <v/>
      </c>
      <c r="N176" s="37" t="str">
        <f aca="false">IF(OR($C176="",N(TOP!$C$13)=0),"",N($K176)/TOP!$C$13)</f>
        <v/>
      </c>
      <c r="O176" s="37" t="str">
        <f aca="false">IF(OR($C176="",N(TOP!$C$14)=0),"",N($L176)/TOP!$C$14)</f>
        <v/>
      </c>
      <c r="P176" s="42" t="str">
        <f aca="false">IF($C176="","",IFERROR(CHOOSE(MATCH(TOP!$C$10,{"【期間A】","【期間B】","【期間C】"},0),N($M176),N($N176),N($O176)),0))</f>
        <v/>
      </c>
    </row>
    <row r="177" customFormat="false" ht="15" hidden="false" customHeight="false" outlineLevel="0" collapsed="false">
      <c r="B177" s="12" t="n">
        <v>172</v>
      </c>
      <c r="C177" s="36" t="str">
        <f aca="false">IF(②実績CSV_期間A!$M173="","",②実績CSV_期間A!$M173&amp;"")</f>
        <v/>
      </c>
      <c r="D177" s="12" t="str">
        <f aca="false">IF($C177="","",②実績CSV_期間A!$N173)</f>
        <v/>
      </c>
      <c r="E177" s="12" t="str">
        <f aca="false">IF($C177="","",RIGHT($D177,1))</f>
        <v/>
      </c>
      <c r="F177" s="41" t="str">
        <f aca="false">IF($C177="","",IFERROR(INDEX(サイズ換算マスタ!$C$6:$C$8,MATCH($E177,サイズ換算マスタ!$B$6:$B$8,0)),1))</f>
        <v/>
      </c>
      <c r="G177" s="38" t="str">
        <f aca="false">IF($C177="","",SUMIFS(②実績CSV_期間A!$AA$2:$AA$5001,②実績CSV_期間A!$M$2:$M$5001,$C177))</f>
        <v/>
      </c>
      <c r="H177" s="38" t="str">
        <f aca="false">IF($C177="","",SUMIFS(③実績CSV_期間B!$AA$2:$AA$5001,③実績CSV_期間B!$M$2:$M$5001,$C177))</f>
        <v/>
      </c>
      <c r="I177" s="38" t="str">
        <f aca="false">IF($C177="","",SUMIFS(④実績CSV_期間C!$AA$2:$AA$5001,④実績CSV_期間C!$M$2:$M$5001,$C177))</f>
        <v/>
      </c>
      <c r="J177" s="38" t="str">
        <f aca="false">IF($C177="","",N($F177)*N($G177))</f>
        <v/>
      </c>
      <c r="K177" s="38" t="str">
        <f aca="false">IF($C177="","",N($F177)*N($H177))</f>
        <v/>
      </c>
      <c r="L177" s="38" t="str">
        <f aca="false">IF($C177="","",N($F177)*N($I177))</f>
        <v/>
      </c>
      <c r="M177" s="37" t="str">
        <f aca="false">IF(OR($C177="",N(TOP!$C$12)=0),"",N($J177)/TOP!$C$12)</f>
        <v/>
      </c>
      <c r="N177" s="37" t="str">
        <f aca="false">IF(OR($C177="",N(TOP!$C$13)=0),"",N($K177)/TOP!$C$13)</f>
        <v/>
      </c>
      <c r="O177" s="37" t="str">
        <f aca="false">IF(OR($C177="",N(TOP!$C$14)=0),"",N($L177)/TOP!$C$14)</f>
        <v/>
      </c>
      <c r="P177" s="42" t="str">
        <f aca="false">IF($C177="","",IFERROR(CHOOSE(MATCH(TOP!$C$10,{"【期間A】","【期間B】","【期間C】"},0),N($M177),N($N177),N($O177)),0))</f>
        <v/>
      </c>
    </row>
    <row r="178" customFormat="false" ht="15" hidden="false" customHeight="false" outlineLevel="0" collapsed="false">
      <c r="B178" s="12" t="n">
        <v>173</v>
      </c>
      <c r="C178" s="36" t="str">
        <f aca="false">IF(②実績CSV_期間A!$M174="","",②実績CSV_期間A!$M174&amp;"")</f>
        <v/>
      </c>
      <c r="D178" s="12" t="str">
        <f aca="false">IF($C178="","",②実績CSV_期間A!$N174)</f>
        <v/>
      </c>
      <c r="E178" s="12" t="str">
        <f aca="false">IF($C178="","",RIGHT($D178,1))</f>
        <v/>
      </c>
      <c r="F178" s="41" t="str">
        <f aca="false">IF($C178="","",IFERROR(INDEX(サイズ換算マスタ!$C$6:$C$8,MATCH($E178,サイズ換算マスタ!$B$6:$B$8,0)),1))</f>
        <v/>
      </c>
      <c r="G178" s="38" t="str">
        <f aca="false">IF($C178="","",SUMIFS(②実績CSV_期間A!$AA$2:$AA$5001,②実績CSV_期間A!$M$2:$M$5001,$C178))</f>
        <v/>
      </c>
      <c r="H178" s="38" t="str">
        <f aca="false">IF($C178="","",SUMIFS(③実績CSV_期間B!$AA$2:$AA$5001,③実績CSV_期間B!$M$2:$M$5001,$C178))</f>
        <v/>
      </c>
      <c r="I178" s="38" t="str">
        <f aca="false">IF($C178="","",SUMIFS(④実績CSV_期間C!$AA$2:$AA$5001,④実績CSV_期間C!$M$2:$M$5001,$C178))</f>
        <v/>
      </c>
      <c r="J178" s="38" t="str">
        <f aca="false">IF($C178="","",N($F178)*N($G178))</f>
        <v/>
      </c>
      <c r="K178" s="38" t="str">
        <f aca="false">IF($C178="","",N($F178)*N($H178))</f>
        <v/>
      </c>
      <c r="L178" s="38" t="str">
        <f aca="false">IF($C178="","",N($F178)*N($I178))</f>
        <v/>
      </c>
      <c r="M178" s="37" t="str">
        <f aca="false">IF(OR($C178="",N(TOP!$C$12)=0),"",N($J178)/TOP!$C$12)</f>
        <v/>
      </c>
      <c r="N178" s="37" t="str">
        <f aca="false">IF(OR($C178="",N(TOP!$C$13)=0),"",N($K178)/TOP!$C$13)</f>
        <v/>
      </c>
      <c r="O178" s="37" t="str">
        <f aca="false">IF(OR($C178="",N(TOP!$C$14)=0),"",N($L178)/TOP!$C$14)</f>
        <v/>
      </c>
      <c r="P178" s="42" t="str">
        <f aca="false">IF($C178="","",IFERROR(CHOOSE(MATCH(TOP!$C$10,{"【期間A】","【期間B】","【期間C】"},0),N($M178),N($N178),N($O178)),0))</f>
        <v/>
      </c>
    </row>
    <row r="179" customFormat="false" ht="15" hidden="false" customHeight="false" outlineLevel="0" collapsed="false">
      <c r="B179" s="12" t="n">
        <v>174</v>
      </c>
      <c r="C179" s="36" t="str">
        <f aca="false">IF(②実績CSV_期間A!$M175="","",②実績CSV_期間A!$M175&amp;"")</f>
        <v/>
      </c>
      <c r="D179" s="12" t="str">
        <f aca="false">IF($C179="","",②実績CSV_期間A!$N175)</f>
        <v/>
      </c>
      <c r="E179" s="12" t="str">
        <f aca="false">IF($C179="","",RIGHT($D179,1))</f>
        <v/>
      </c>
      <c r="F179" s="41" t="str">
        <f aca="false">IF($C179="","",IFERROR(INDEX(サイズ換算マスタ!$C$6:$C$8,MATCH($E179,サイズ換算マスタ!$B$6:$B$8,0)),1))</f>
        <v/>
      </c>
      <c r="G179" s="38" t="str">
        <f aca="false">IF($C179="","",SUMIFS(②実績CSV_期間A!$AA$2:$AA$5001,②実績CSV_期間A!$M$2:$M$5001,$C179))</f>
        <v/>
      </c>
      <c r="H179" s="38" t="str">
        <f aca="false">IF($C179="","",SUMIFS(③実績CSV_期間B!$AA$2:$AA$5001,③実績CSV_期間B!$M$2:$M$5001,$C179))</f>
        <v/>
      </c>
      <c r="I179" s="38" t="str">
        <f aca="false">IF($C179="","",SUMIFS(④実績CSV_期間C!$AA$2:$AA$5001,④実績CSV_期間C!$M$2:$M$5001,$C179))</f>
        <v/>
      </c>
      <c r="J179" s="38" t="str">
        <f aca="false">IF($C179="","",N($F179)*N($G179))</f>
        <v/>
      </c>
      <c r="K179" s="38" t="str">
        <f aca="false">IF($C179="","",N($F179)*N($H179))</f>
        <v/>
      </c>
      <c r="L179" s="38" t="str">
        <f aca="false">IF($C179="","",N($F179)*N($I179))</f>
        <v/>
      </c>
      <c r="M179" s="37" t="str">
        <f aca="false">IF(OR($C179="",N(TOP!$C$12)=0),"",N($J179)/TOP!$C$12)</f>
        <v/>
      </c>
      <c r="N179" s="37" t="str">
        <f aca="false">IF(OR($C179="",N(TOP!$C$13)=0),"",N($K179)/TOP!$C$13)</f>
        <v/>
      </c>
      <c r="O179" s="37" t="str">
        <f aca="false">IF(OR($C179="",N(TOP!$C$14)=0),"",N($L179)/TOP!$C$14)</f>
        <v/>
      </c>
      <c r="P179" s="42" t="str">
        <f aca="false">IF($C179="","",IFERROR(CHOOSE(MATCH(TOP!$C$10,{"【期間A】","【期間B】","【期間C】"},0),N($M179),N($N179),N($O179)),0))</f>
        <v/>
      </c>
    </row>
    <row r="180" customFormat="false" ht="15" hidden="false" customHeight="false" outlineLevel="0" collapsed="false">
      <c r="B180" s="12" t="n">
        <v>175</v>
      </c>
      <c r="C180" s="36" t="str">
        <f aca="false">IF(②実績CSV_期間A!$M176="","",②実績CSV_期間A!$M176&amp;"")</f>
        <v/>
      </c>
      <c r="D180" s="12" t="str">
        <f aca="false">IF($C180="","",②実績CSV_期間A!$N176)</f>
        <v/>
      </c>
      <c r="E180" s="12" t="str">
        <f aca="false">IF($C180="","",RIGHT($D180,1))</f>
        <v/>
      </c>
      <c r="F180" s="41" t="str">
        <f aca="false">IF($C180="","",IFERROR(INDEX(サイズ換算マスタ!$C$6:$C$8,MATCH($E180,サイズ換算マスタ!$B$6:$B$8,0)),1))</f>
        <v/>
      </c>
      <c r="G180" s="38" t="str">
        <f aca="false">IF($C180="","",SUMIFS(②実績CSV_期間A!$AA$2:$AA$5001,②実績CSV_期間A!$M$2:$M$5001,$C180))</f>
        <v/>
      </c>
      <c r="H180" s="38" t="str">
        <f aca="false">IF($C180="","",SUMIFS(③実績CSV_期間B!$AA$2:$AA$5001,③実績CSV_期間B!$M$2:$M$5001,$C180))</f>
        <v/>
      </c>
      <c r="I180" s="38" t="str">
        <f aca="false">IF($C180="","",SUMIFS(④実績CSV_期間C!$AA$2:$AA$5001,④実績CSV_期間C!$M$2:$M$5001,$C180))</f>
        <v/>
      </c>
      <c r="J180" s="38" t="str">
        <f aca="false">IF($C180="","",N($F180)*N($G180))</f>
        <v/>
      </c>
      <c r="K180" s="38" t="str">
        <f aca="false">IF($C180="","",N($F180)*N($H180))</f>
        <v/>
      </c>
      <c r="L180" s="38" t="str">
        <f aca="false">IF($C180="","",N($F180)*N($I180))</f>
        <v/>
      </c>
      <c r="M180" s="37" t="str">
        <f aca="false">IF(OR($C180="",N(TOP!$C$12)=0),"",N($J180)/TOP!$C$12)</f>
        <v/>
      </c>
      <c r="N180" s="37" t="str">
        <f aca="false">IF(OR($C180="",N(TOP!$C$13)=0),"",N($K180)/TOP!$C$13)</f>
        <v/>
      </c>
      <c r="O180" s="37" t="str">
        <f aca="false">IF(OR($C180="",N(TOP!$C$14)=0),"",N($L180)/TOP!$C$14)</f>
        <v/>
      </c>
      <c r="P180" s="42" t="str">
        <f aca="false">IF($C180="","",IFERROR(CHOOSE(MATCH(TOP!$C$10,{"【期間A】","【期間B】","【期間C】"},0),N($M180),N($N180),N($O180)),0))</f>
        <v/>
      </c>
    </row>
    <row r="181" customFormat="false" ht="15" hidden="false" customHeight="false" outlineLevel="0" collapsed="false">
      <c r="B181" s="12" t="n">
        <v>176</v>
      </c>
      <c r="C181" s="36" t="str">
        <f aca="false">IF(②実績CSV_期間A!$M177="","",②実績CSV_期間A!$M177&amp;"")</f>
        <v/>
      </c>
      <c r="D181" s="12" t="str">
        <f aca="false">IF($C181="","",②実績CSV_期間A!$N177)</f>
        <v/>
      </c>
      <c r="E181" s="12" t="str">
        <f aca="false">IF($C181="","",RIGHT($D181,1))</f>
        <v/>
      </c>
      <c r="F181" s="41" t="str">
        <f aca="false">IF($C181="","",IFERROR(INDEX(サイズ換算マスタ!$C$6:$C$8,MATCH($E181,サイズ換算マスタ!$B$6:$B$8,0)),1))</f>
        <v/>
      </c>
      <c r="G181" s="38" t="str">
        <f aca="false">IF($C181="","",SUMIFS(②実績CSV_期間A!$AA$2:$AA$5001,②実績CSV_期間A!$M$2:$M$5001,$C181))</f>
        <v/>
      </c>
      <c r="H181" s="38" t="str">
        <f aca="false">IF($C181="","",SUMIFS(③実績CSV_期間B!$AA$2:$AA$5001,③実績CSV_期間B!$M$2:$M$5001,$C181))</f>
        <v/>
      </c>
      <c r="I181" s="38" t="str">
        <f aca="false">IF($C181="","",SUMIFS(④実績CSV_期間C!$AA$2:$AA$5001,④実績CSV_期間C!$M$2:$M$5001,$C181))</f>
        <v/>
      </c>
      <c r="J181" s="38" t="str">
        <f aca="false">IF($C181="","",N($F181)*N($G181))</f>
        <v/>
      </c>
      <c r="K181" s="38" t="str">
        <f aca="false">IF($C181="","",N($F181)*N($H181))</f>
        <v/>
      </c>
      <c r="L181" s="38" t="str">
        <f aca="false">IF($C181="","",N($F181)*N($I181))</f>
        <v/>
      </c>
      <c r="M181" s="37" t="str">
        <f aca="false">IF(OR($C181="",N(TOP!$C$12)=0),"",N($J181)/TOP!$C$12)</f>
        <v/>
      </c>
      <c r="N181" s="37" t="str">
        <f aca="false">IF(OR($C181="",N(TOP!$C$13)=0),"",N($K181)/TOP!$C$13)</f>
        <v/>
      </c>
      <c r="O181" s="37" t="str">
        <f aca="false">IF(OR($C181="",N(TOP!$C$14)=0),"",N($L181)/TOP!$C$14)</f>
        <v/>
      </c>
      <c r="P181" s="42" t="str">
        <f aca="false">IF($C181="","",IFERROR(CHOOSE(MATCH(TOP!$C$10,{"【期間A】","【期間B】","【期間C】"},0),N($M181),N($N181),N($O181)),0))</f>
        <v/>
      </c>
    </row>
    <row r="182" customFormat="false" ht="15" hidden="false" customHeight="false" outlineLevel="0" collapsed="false">
      <c r="B182" s="12" t="n">
        <v>177</v>
      </c>
      <c r="C182" s="36" t="str">
        <f aca="false">IF(②実績CSV_期間A!$M178="","",②実績CSV_期間A!$M178&amp;"")</f>
        <v/>
      </c>
      <c r="D182" s="12" t="str">
        <f aca="false">IF($C182="","",②実績CSV_期間A!$N178)</f>
        <v/>
      </c>
      <c r="E182" s="12" t="str">
        <f aca="false">IF($C182="","",RIGHT($D182,1))</f>
        <v/>
      </c>
      <c r="F182" s="41" t="str">
        <f aca="false">IF($C182="","",IFERROR(INDEX(サイズ換算マスタ!$C$6:$C$8,MATCH($E182,サイズ換算マスタ!$B$6:$B$8,0)),1))</f>
        <v/>
      </c>
      <c r="G182" s="38" t="str">
        <f aca="false">IF($C182="","",SUMIFS(②実績CSV_期間A!$AA$2:$AA$5001,②実績CSV_期間A!$M$2:$M$5001,$C182))</f>
        <v/>
      </c>
      <c r="H182" s="38" t="str">
        <f aca="false">IF($C182="","",SUMIFS(③実績CSV_期間B!$AA$2:$AA$5001,③実績CSV_期間B!$M$2:$M$5001,$C182))</f>
        <v/>
      </c>
      <c r="I182" s="38" t="str">
        <f aca="false">IF($C182="","",SUMIFS(④実績CSV_期間C!$AA$2:$AA$5001,④実績CSV_期間C!$M$2:$M$5001,$C182))</f>
        <v/>
      </c>
      <c r="J182" s="38" t="str">
        <f aca="false">IF($C182="","",N($F182)*N($G182))</f>
        <v/>
      </c>
      <c r="K182" s="38" t="str">
        <f aca="false">IF($C182="","",N($F182)*N($H182))</f>
        <v/>
      </c>
      <c r="L182" s="38" t="str">
        <f aca="false">IF($C182="","",N($F182)*N($I182))</f>
        <v/>
      </c>
      <c r="M182" s="37" t="str">
        <f aca="false">IF(OR($C182="",N(TOP!$C$12)=0),"",N($J182)/TOP!$C$12)</f>
        <v/>
      </c>
      <c r="N182" s="37" t="str">
        <f aca="false">IF(OR($C182="",N(TOP!$C$13)=0),"",N($K182)/TOP!$C$13)</f>
        <v/>
      </c>
      <c r="O182" s="37" t="str">
        <f aca="false">IF(OR($C182="",N(TOP!$C$14)=0),"",N($L182)/TOP!$C$14)</f>
        <v/>
      </c>
      <c r="P182" s="42" t="str">
        <f aca="false">IF($C182="","",IFERROR(CHOOSE(MATCH(TOP!$C$10,{"【期間A】","【期間B】","【期間C】"},0),N($M182),N($N182),N($O182)),0))</f>
        <v/>
      </c>
    </row>
    <row r="183" customFormat="false" ht="15" hidden="false" customHeight="false" outlineLevel="0" collapsed="false">
      <c r="B183" s="12" t="n">
        <v>178</v>
      </c>
      <c r="C183" s="36" t="str">
        <f aca="false">IF(②実績CSV_期間A!$M179="","",②実績CSV_期間A!$M179&amp;"")</f>
        <v/>
      </c>
      <c r="D183" s="12" t="str">
        <f aca="false">IF($C183="","",②実績CSV_期間A!$N179)</f>
        <v/>
      </c>
      <c r="E183" s="12" t="str">
        <f aca="false">IF($C183="","",RIGHT($D183,1))</f>
        <v/>
      </c>
      <c r="F183" s="41" t="str">
        <f aca="false">IF($C183="","",IFERROR(INDEX(サイズ換算マスタ!$C$6:$C$8,MATCH($E183,サイズ換算マスタ!$B$6:$B$8,0)),1))</f>
        <v/>
      </c>
      <c r="G183" s="38" t="str">
        <f aca="false">IF($C183="","",SUMIFS(②実績CSV_期間A!$AA$2:$AA$5001,②実績CSV_期間A!$M$2:$M$5001,$C183))</f>
        <v/>
      </c>
      <c r="H183" s="38" t="str">
        <f aca="false">IF($C183="","",SUMIFS(③実績CSV_期間B!$AA$2:$AA$5001,③実績CSV_期間B!$M$2:$M$5001,$C183))</f>
        <v/>
      </c>
      <c r="I183" s="38" t="str">
        <f aca="false">IF($C183="","",SUMIFS(④実績CSV_期間C!$AA$2:$AA$5001,④実績CSV_期間C!$M$2:$M$5001,$C183))</f>
        <v/>
      </c>
      <c r="J183" s="38" t="str">
        <f aca="false">IF($C183="","",N($F183)*N($G183))</f>
        <v/>
      </c>
      <c r="K183" s="38" t="str">
        <f aca="false">IF($C183="","",N($F183)*N($H183))</f>
        <v/>
      </c>
      <c r="L183" s="38" t="str">
        <f aca="false">IF($C183="","",N($F183)*N($I183))</f>
        <v/>
      </c>
      <c r="M183" s="37" t="str">
        <f aca="false">IF(OR($C183="",N(TOP!$C$12)=0),"",N($J183)/TOP!$C$12)</f>
        <v/>
      </c>
      <c r="N183" s="37" t="str">
        <f aca="false">IF(OR($C183="",N(TOP!$C$13)=0),"",N($K183)/TOP!$C$13)</f>
        <v/>
      </c>
      <c r="O183" s="37" t="str">
        <f aca="false">IF(OR($C183="",N(TOP!$C$14)=0),"",N($L183)/TOP!$C$14)</f>
        <v/>
      </c>
      <c r="P183" s="42" t="str">
        <f aca="false">IF($C183="","",IFERROR(CHOOSE(MATCH(TOP!$C$10,{"【期間A】","【期間B】","【期間C】"},0),N($M183),N($N183),N($O183)),0))</f>
        <v/>
      </c>
    </row>
    <row r="184" customFormat="false" ht="15" hidden="false" customHeight="false" outlineLevel="0" collapsed="false">
      <c r="B184" s="12" t="n">
        <v>179</v>
      </c>
      <c r="C184" s="36" t="str">
        <f aca="false">IF(②実績CSV_期間A!$M180="","",②実績CSV_期間A!$M180&amp;"")</f>
        <v/>
      </c>
      <c r="D184" s="12" t="str">
        <f aca="false">IF($C184="","",②実績CSV_期間A!$N180)</f>
        <v/>
      </c>
      <c r="E184" s="12" t="str">
        <f aca="false">IF($C184="","",RIGHT($D184,1))</f>
        <v/>
      </c>
      <c r="F184" s="41" t="str">
        <f aca="false">IF($C184="","",IFERROR(INDEX(サイズ換算マスタ!$C$6:$C$8,MATCH($E184,サイズ換算マスタ!$B$6:$B$8,0)),1))</f>
        <v/>
      </c>
      <c r="G184" s="38" t="str">
        <f aca="false">IF($C184="","",SUMIFS(②実績CSV_期間A!$AA$2:$AA$5001,②実績CSV_期間A!$M$2:$M$5001,$C184))</f>
        <v/>
      </c>
      <c r="H184" s="38" t="str">
        <f aca="false">IF($C184="","",SUMIFS(③実績CSV_期間B!$AA$2:$AA$5001,③実績CSV_期間B!$M$2:$M$5001,$C184))</f>
        <v/>
      </c>
      <c r="I184" s="38" t="str">
        <f aca="false">IF($C184="","",SUMIFS(④実績CSV_期間C!$AA$2:$AA$5001,④実績CSV_期間C!$M$2:$M$5001,$C184))</f>
        <v/>
      </c>
      <c r="J184" s="38" t="str">
        <f aca="false">IF($C184="","",N($F184)*N($G184))</f>
        <v/>
      </c>
      <c r="K184" s="38" t="str">
        <f aca="false">IF($C184="","",N($F184)*N($H184))</f>
        <v/>
      </c>
      <c r="L184" s="38" t="str">
        <f aca="false">IF($C184="","",N($F184)*N($I184))</f>
        <v/>
      </c>
      <c r="M184" s="37" t="str">
        <f aca="false">IF(OR($C184="",N(TOP!$C$12)=0),"",N($J184)/TOP!$C$12)</f>
        <v/>
      </c>
      <c r="N184" s="37" t="str">
        <f aca="false">IF(OR($C184="",N(TOP!$C$13)=0),"",N($K184)/TOP!$C$13)</f>
        <v/>
      </c>
      <c r="O184" s="37" t="str">
        <f aca="false">IF(OR($C184="",N(TOP!$C$14)=0),"",N($L184)/TOP!$C$14)</f>
        <v/>
      </c>
      <c r="P184" s="42" t="str">
        <f aca="false">IF($C184="","",IFERROR(CHOOSE(MATCH(TOP!$C$10,{"【期間A】","【期間B】","【期間C】"},0),N($M184),N($N184),N($O184)),0))</f>
        <v/>
      </c>
    </row>
    <row r="185" customFormat="false" ht="15" hidden="false" customHeight="false" outlineLevel="0" collapsed="false">
      <c r="B185" s="12" t="n">
        <v>180</v>
      </c>
      <c r="C185" s="36" t="str">
        <f aca="false">IF(②実績CSV_期間A!$M181="","",②実績CSV_期間A!$M181&amp;"")</f>
        <v/>
      </c>
      <c r="D185" s="12" t="str">
        <f aca="false">IF($C185="","",②実績CSV_期間A!$N181)</f>
        <v/>
      </c>
      <c r="E185" s="12" t="str">
        <f aca="false">IF($C185="","",RIGHT($D185,1))</f>
        <v/>
      </c>
      <c r="F185" s="41" t="str">
        <f aca="false">IF($C185="","",IFERROR(INDEX(サイズ換算マスタ!$C$6:$C$8,MATCH($E185,サイズ換算マスタ!$B$6:$B$8,0)),1))</f>
        <v/>
      </c>
      <c r="G185" s="38" t="str">
        <f aca="false">IF($C185="","",SUMIFS(②実績CSV_期間A!$AA$2:$AA$5001,②実績CSV_期間A!$M$2:$M$5001,$C185))</f>
        <v/>
      </c>
      <c r="H185" s="38" t="str">
        <f aca="false">IF($C185="","",SUMIFS(③実績CSV_期間B!$AA$2:$AA$5001,③実績CSV_期間B!$M$2:$M$5001,$C185))</f>
        <v/>
      </c>
      <c r="I185" s="38" t="str">
        <f aca="false">IF($C185="","",SUMIFS(④実績CSV_期間C!$AA$2:$AA$5001,④実績CSV_期間C!$M$2:$M$5001,$C185))</f>
        <v/>
      </c>
      <c r="J185" s="38" t="str">
        <f aca="false">IF($C185="","",N($F185)*N($G185))</f>
        <v/>
      </c>
      <c r="K185" s="38" t="str">
        <f aca="false">IF($C185="","",N($F185)*N($H185))</f>
        <v/>
      </c>
      <c r="L185" s="38" t="str">
        <f aca="false">IF($C185="","",N($F185)*N($I185))</f>
        <v/>
      </c>
      <c r="M185" s="37" t="str">
        <f aca="false">IF(OR($C185="",N(TOP!$C$12)=0),"",N($J185)/TOP!$C$12)</f>
        <v/>
      </c>
      <c r="N185" s="37" t="str">
        <f aca="false">IF(OR($C185="",N(TOP!$C$13)=0),"",N($K185)/TOP!$C$13)</f>
        <v/>
      </c>
      <c r="O185" s="37" t="str">
        <f aca="false">IF(OR($C185="",N(TOP!$C$14)=0),"",N($L185)/TOP!$C$14)</f>
        <v/>
      </c>
      <c r="P185" s="42" t="str">
        <f aca="false">IF($C185="","",IFERROR(CHOOSE(MATCH(TOP!$C$10,{"【期間A】","【期間B】","【期間C】"},0),N($M185),N($N185),N($O185)),0))</f>
        <v/>
      </c>
    </row>
    <row r="186" customFormat="false" ht="15" hidden="false" customHeight="false" outlineLevel="0" collapsed="false">
      <c r="B186" s="12" t="n">
        <v>181</v>
      </c>
      <c r="C186" s="36" t="str">
        <f aca="false">IF(②実績CSV_期間A!$M182="","",②実績CSV_期間A!$M182&amp;"")</f>
        <v/>
      </c>
      <c r="D186" s="12" t="str">
        <f aca="false">IF($C186="","",②実績CSV_期間A!$N182)</f>
        <v/>
      </c>
      <c r="E186" s="12" t="str">
        <f aca="false">IF($C186="","",RIGHT($D186,1))</f>
        <v/>
      </c>
      <c r="F186" s="41" t="str">
        <f aca="false">IF($C186="","",IFERROR(INDEX(サイズ換算マスタ!$C$6:$C$8,MATCH($E186,サイズ換算マスタ!$B$6:$B$8,0)),1))</f>
        <v/>
      </c>
      <c r="G186" s="38" t="str">
        <f aca="false">IF($C186="","",SUMIFS(②実績CSV_期間A!$AA$2:$AA$5001,②実績CSV_期間A!$M$2:$M$5001,$C186))</f>
        <v/>
      </c>
      <c r="H186" s="38" t="str">
        <f aca="false">IF($C186="","",SUMIFS(③実績CSV_期間B!$AA$2:$AA$5001,③実績CSV_期間B!$M$2:$M$5001,$C186))</f>
        <v/>
      </c>
      <c r="I186" s="38" t="str">
        <f aca="false">IF($C186="","",SUMIFS(④実績CSV_期間C!$AA$2:$AA$5001,④実績CSV_期間C!$M$2:$M$5001,$C186))</f>
        <v/>
      </c>
      <c r="J186" s="38" t="str">
        <f aca="false">IF($C186="","",N($F186)*N($G186))</f>
        <v/>
      </c>
      <c r="K186" s="38" t="str">
        <f aca="false">IF($C186="","",N($F186)*N($H186))</f>
        <v/>
      </c>
      <c r="L186" s="38" t="str">
        <f aca="false">IF($C186="","",N($F186)*N($I186))</f>
        <v/>
      </c>
      <c r="M186" s="37" t="str">
        <f aca="false">IF(OR($C186="",N(TOP!$C$12)=0),"",N($J186)/TOP!$C$12)</f>
        <v/>
      </c>
      <c r="N186" s="37" t="str">
        <f aca="false">IF(OR($C186="",N(TOP!$C$13)=0),"",N($K186)/TOP!$C$13)</f>
        <v/>
      </c>
      <c r="O186" s="37" t="str">
        <f aca="false">IF(OR($C186="",N(TOP!$C$14)=0),"",N($L186)/TOP!$C$14)</f>
        <v/>
      </c>
      <c r="P186" s="42" t="str">
        <f aca="false">IF($C186="","",IFERROR(CHOOSE(MATCH(TOP!$C$10,{"【期間A】","【期間B】","【期間C】"},0),N($M186),N($N186),N($O186)),0))</f>
        <v/>
      </c>
    </row>
    <row r="187" customFormat="false" ht="15" hidden="false" customHeight="false" outlineLevel="0" collapsed="false">
      <c r="B187" s="12" t="n">
        <v>182</v>
      </c>
      <c r="C187" s="36" t="str">
        <f aca="false">IF(②実績CSV_期間A!$M183="","",②実績CSV_期間A!$M183&amp;"")</f>
        <v/>
      </c>
      <c r="D187" s="12" t="str">
        <f aca="false">IF($C187="","",②実績CSV_期間A!$N183)</f>
        <v/>
      </c>
      <c r="E187" s="12" t="str">
        <f aca="false">IF($C187="","",RIGHT($D187,1))</f>
        <v/>
      </c>
      <c r="F187" s="41" t="str">
        <f aca="false">IF($C187="","",IFERROR(INDEX(サイズ換算マスタ!$C$6:$C$8,MATCH($E187,サイズ換算マスタ!$B$6:$B$8,0)),1))</f>
        <v/>
      </c>
      <c r="G187" s="38" t="str">
        <f aca="false">IF($C187="","",SUMIFS(②実績CSV_期間A!$AA$2:$AA$5001,②実績CSV_期間A!$M$2:$M$5001,$C187))</f>
        <v/>
      </c>
      <c r="H187" s="38" t="str">
        <f aca="false">IF($C187="","",SUMIFS(③実績CSV_期間B!$AA$2:$AA$5001,③実績CSV_期間B!$M$2:$M$5001,$C187))</f>
        <v/>
      </c>
      <c r="I187" s="38" t="str">
        <f aca="false">IF($C187="","",SUMIFS(④実績CSV_期間C!$AA$2:$AA$5001,④実績CSV_期間C!$M$2:$M$5001,$C187))</f>
        <v/>
      </c>
      <c r="J187" s="38" t="str">
        <f aca="false">IF($C187="","",N($F187)*N($G187))</f>
        <v/>
      </c>
      <c r="K187" s="38" t="str">
        <f aca="false">IF($C187="","",N($F187)*N($H187))</f>
        <v/>
      </c>
      <c r="L187" s="38" t="str">
        <f aca="false">IF($C187="","",N($F187)*N($I187))</f>
        <v/>
      </c>
      <c r="M187" s="37" t="str">
        <f aca="false">IF(OR($C187="",N(TOP!$C$12)=0),"",N($J187)/TOP!$C$12)</f>
        <v/>
      </c>
      <c r="N187" s="37" t="str">
        <f aca="false">IF(OR($C187="",N(TOP!$C$13)=0),"",N($K187)/TOP!$C$13)</f>
        <v/>
      </c>
      <c r="O187" s="37" t="str">
        <f aca="false">IF(OR($C187="",N(TOP!$C$14)=0),"",N($L187)/TOP!$C$14)</f>
        <v/>
      </c>
      <c r="P187" s="42" t="str">
        <f aca="false">IF($C187="","",IFERROR(CHOOSE(MATCH(TOP!$C$10,{"【期間A】","【期間B】","【期間C】"},0),N($M187),N($N187),N($O187)),0))</f>
        <v/>
      </c>
    </row>
    <row r="188" customFormat="false" ht="15" hidden="false" customHeight="false" outlineLevel="0" collapsed="false">
      <c r="B188" s="12" t="n">
        <v>183</v>
      </c>
      <c r="C188" s="36" t="str">
        <f aca="false">IF(②実績CSV_期間A!$M184="","",②実績CSV_期間A!$M184&amp;"")</f>
        <v/>
      </c>
      <c r="D188" s="12" t="str">
        <f aca="false">IF($C188="","",②実績CSV_期間A!$N184)</f>
        <v/>
      </c>
      <c r="E188" s="12" t="str">
        <f aca="false">IF($C188="","",RIGHT($D188,1))</f>
        <v/>
      </c>
      <c r="F188" s="41" t="str">
        <f aca="false">IF($C188="","",IFERROR(INDEX(サイズ換算マスタ!$C$6:$C$8,MATCH($E188,サイズ換算マスタ!$B$6:$B$8,0)),1))</f>
        <v/>
      </c>
      <c r="G188" s="38" t="str">
        <f aca="false">IF($C188="","",SUMIFS(②実績CSV_期間A!$AA$2:$AA$5001,②実績CSV_期間A!$M$2:$M$5001,$C188))</f>
        <v/>
      </c>
      <c r="H188" s="38" t="str">
        <f aca="false">IF($C188="","",SUMIFS(③実績CSV_期間B!$AA$2:$AA$5001,③実績CSV_期間B!$M$2:$M$5001,$C188))</f>
        <v/>
      </c>
      <c r="I188" s="38" t="str">
        <f aca="false">IF($C188="","",SUMIFS(④実績CSV_期間C!$AA$2:$AA$5001,④実績CSV_期間C!$M$2:$M$5001,$C188))</f>
        <v/>
      </c>
      <c r="J188" s="38" t="str">
        <f aca="false">IF($C188="","",N($F188)*N($G188))</f>
        <v/>
      </c>
      <c r="K188" s="38" t="str">
        <f aca="false">IF($C188="","",N($F188)*N($H188))</f>
        <v/>
      </c>
      <c r="L188" s="38" t="str">
        <f aca="false">IF($C188="","",N($F188)*N($I188))</f>
        <v/>
      </c>
      <c r="M188" s="37" t="str">
        <f aca="false">IF(OR($C188="",N(TOP!$C$12)=0),"",N($J188)/TOP!$C$12)</f>
        <v/>
      </c>
      <c r="N188" s="37" t="str">
        <f aca="false">IF(OR($C188="",N(TOP!$C$13)=0),"",N($K188)/TOP!$C$13)</f>
        <v/>
      </c>
      <c r="O188" s="37" t="str">
        <f aca="false">IF(OR($C188="",N(TOP!$C$14)=0),"",N($L188)/TOP!$C$14)</f>
        <v/>
      </c>
      <c r="P188" s="42" t="str">
        <f aca="false">IF($C188="","",IFERROR(CHOOSE(MATCH(TOP!$C$10,{"【期間A】","【期間B】","【期間C】"},0),N($M188),N($N188),N($O188)),0))</f>
        <v/>
      </c>
    </row>
    <row r="189" customFormat="false" ht="15" hidden="false" customHeight="false" outlineLevel="0" collapsed="false">
      <c r="B189" s="12" t="n">
        <v>184</v>
      </c>
      <c r="C189" s="36" t="str">
        <f aca="false">IF(②実績CSV_期間A!$M185="","",②実績CSV_期間A!$M185&amp;"")</f>
        <v/>
      </c>
      <c r="D189" s="12" t="str">
        <f aca="false">IF($C189="","",②実績CSV_期間A!$N185)</f>
        <v/>
      </c>
      <c r="E189" s="12" t="str">
        <f aca="false">IF($C189="","",RIGHT($D189,1))</f>
        <v/>
      </c>
      <c r="F189" s="41" t="str">
        <f aca="false">IF($C189="","",IFERROR(INDEX(サイズ換算マスタ!$C$6:$C$8,MATCH($E189,サイズ換算マスタ!$B$6:$B$8,0)),1))</f>
        <v/>
      </c>
      <c r="G189" s="38" t="str">
        <f aca="false">IF($C189="","",SUMIFS(②実績CSV_期間A!$AA$2:$AA$5001,②実績CSV_期間A!$M$2:$M$5001,$C189))</f>
        <v/>
      </c>
      <c r="H189" s="38" t="str">
        <f aca="false">IF($C189="","",SUMIFS(③実績CSV_期間B!$AA$2:$AA$5001,③実績CSV_期間B!$M$2:$M$5001,$C189))</f>
        <v/>
      </c>
      <c r="I189" s="38" t="str">
        <f aca="false">IF($C189="","",SUMIFS(④実績CSV_期間C!$AA$2:$AA$5001,④実績CSV_期間C!$M$2:$M$5001,$C189))</f>
        <v/>
      </c>
      <c r="J189" s="38" t="str">
        <f aca="false">IF($C189="","",N($F189)*N($G189))</f>
        <v/>
      </c>
      <c r="K189" s="38" t="str">
        <f aca="false">IF($C189="","",N($F189)*N($H189))</f>
        <v/>
      </c>
      <c r="L189" s="38" t="str">
        <f aca="false">IF($C189="","",N($F189)*N($I189))</f>
        <v/>
      </c>
      <c r="M189" s="37" t="str">
        <f aca="false">IF(OR($C189="",N(TOP!$C$12)=0),"",N($J189)/TOP!$C$12)</f>
        <v/>
      </c>
      <c r="N189" s="37" t="str">
        <f aca="false">IF(OR($C189="",N(TOP!$C$13)=0),"",N($K189)/TOP!$C$13)</f>
        <v/>
      </c>
      <c r="O189" s="37" t="str">
        <f aca="false">IF(OR($C189="",N(TOP!$C$14)=0),"",N($L189)/TOP!$C$14)</f>
        <v/>
      </c>
      <c r="P189" s="42" t="str">
        <f aca="false">IF($C189="","",IFERROR(CHOOSE(MATCH(TOP!$C$10,{"【期間A】","【期間B】","【期間C】"},0),N($M189),N($N189),N($O189)),0))</f>
        <v/>
      </c>
    </row>
    <row r="190" customFormat="false" ht="15" hidden="false" customHeight="false" outlineLevel="0" collapsed="false">
      <c r="B190" s="12" t="n">
        <v>185</v>
      </c>
      <c r="C190" s="36" t="str">
        <f aca="false">IF(②実績CSV_期間A!$M186="","",②実績CSV_期間A!$M186&amp;"")</f>
        <v/>
      </c>
      <c r="D190" s="12" t="str">
        <f aca="false">IF($C190="","",②実績CSV_期間A!$N186)</f>
        <v/>
      </c>
      <c r="E190" s="12" t="str">
        <f aca="false">IF($C190="","",RIGHT($D190,1))</f>
        <v/>
      </c>
      <c r="F190" s="41" t="str">
        <f aca="false">IF($C190="","",IFERROR(INDEX(サイズ換算マスタ!$C$6:$C$8,MATCH($E190,サイズ換算マスタ!$B$6:$B$8,0)),1))</f>
        <v/>
      </c>
      <c r="G190" s="38" t="str">
        <f aca="false">IF($C190="","",SUMIFS(②実績CSV_期間A!$AA$2:$AA$5001,②実績CSV_期間A!$M$2:$M$5001,$C190))</f>
        <v/>
      </c>
      <c r="H190" s="38" t="str">
        <f aca="false">IF($C190="","",SUMIFS(③実績CSV_期間B!$AA$2:$AA$5001,③実績CSV_期間B!$M$2:$M$5001,$C190))</f>
        <v/>
      </c>
      <c r="I190" s="38" t="str">
        <f aca="false">IF($C190="","",SUMIFS(④実績CSV_期間C!$AA$2:$AA$5001,④実績CSV_期間C!$M$2:$M$5001,$C190))</f>
        <v/>
      </c>
      <c r="J190" s="38" t="str">
        <f aca="false">IF($C190="","",N($F190)*N($G190))</f>
        <v/>
      </c>
      <c r="K190" s="38" t="str">
        <f aca="false">IF($C190="","",N($F190)*N($H190))</f>
        <v/>
      </c>
      <c r="L190" s="38" t="str">
        <f aca="false">IF($C190="","",N($F190)*N($I190))</f>
        <v/>
      </c>
      <c r="M190" s="37" t="str">
        <f aca="false">IF(OR($C190="",N(TOP!$C$12)=0),"",N($J190)/TOP!$C$12)</f>
        <v/>
      </c>
      <c r="N190" s="37" t="str">
        <f aca="false">IF(OR($C190="",N(TOP!$C$13)=0),"",N($K190)/TOP!$C$13)</f>
        <v/>
      </c>
      <c r="O190" s="37" t="str">
        <f aca="false">IF(OR($C190="",N(TOP!$C$14)=0),"",N($L190)/TOP!$C$14)</f>
        <v/>
      </c>
      <c r="P190" s="42" t="str">
        <f aca="false">IF($C190="","",IFERROR(CHOOSE(MATCH(TOP!$C$10,{"【期間A】","【期間B】","【期間C】"},0),N($M190),N($N190),N($O190)),0))</f>
        <v/>
      </c>
    </row>
    <row r="191" customFormat="false" ht="15" hidden="false" customHeight="false" outlineLevel="0" collapsed="false">
      <c r="B191" s="12" t="n">
        <v>186</v>
      </c>
      <c r="C191" s="36" t="str">
        <f aca="false">IF(②実績CSV_期間A!$M187="","",②実績CSV_期間A!$M187&amp;"")</f>
        <v/>
      </c>
      <c r="D191" s="12" t="str">
        <f aca="false">IF($C191="","",②実績CSV_期間A!$N187)</f>
        <v/>
      </c>
      <c r="E191" s="12" t="str">
        <f aca="false">IF($C191="","",RIGHT($D191,1))</f>
        <v/>
      </c>
      <c r="F191" s="41" t="str">
        <f aca="false">IF($C191="","",IFERROR(INDEX(サイズ換算マスタ!$C$6:$C$8,MATCH($E191,サイズ換算マスタ!$B$6:$B$8,0)),1))</f>
        <v/>
      </c>
      <c r="G191" s="38" t="str">
        <f aca="false">IF($C191="","",SUMIFS(②実績CSV_期間A!$AA$2:$AA$5001,②実績CSV_期間A!$M$2:$M$5001,$C191))</f>
        <v/>
      </c>
      <c r="H191" s="38" t="str">
        <f aca="false">IF($C191="","",SUMIFS(③実績CSV_期間B!$AA$2:$AA$5001,③実績CSV_期間B!$M$2:$M$5001,$C191))</f>
        <v/>
      </c>
      <c r="I191" s="38" t="str">
        <f aca="false">IF($C191="","",SUMIFS(④実績CSV_期間C!$AA$2:$AA$5001,④実績CSV_期間C!$M$2:$M$5001,$C191))</f>
        <v/>
      </c>
      <c r="J191" s="38" t="str">
        <f aca="false">IF($C191="","",N($F191)*N($G191))</f>
        <v/>
      </c>
      <c r="K191" s="38" t="str">
        <f aca="false">IF($C191="","",N($F191)*N($H191))</f>
        <v/>
      </c>
      <c r="L191" s="38" t="str">
        <f aca="false">IF($C191="","",N($F191)*N($I191))</f>
        <v/>
      </c>
      <c r="M191" s="37" t="str">
        <f aca="false">IF(OR($C191="",N(TOP!$C$12)=0),"",N($J191)/TOP!$C$12)</f>
        <v/>
      </c>
      <c r="N191" s="37" t="str">
        <f aca="false">IF(OR($C191="",N(TOP!$C$13)=0),"",N($K191)/TOP!$C$13)</f>
        <v/>
      </c>
      <c r="O191" s="37" t="str">
        <f aca="false">IF(OR($C191="",N(TOP!$C$14)=0),"",N($L191)/TOP!$C$14)</f>
        <v/>
      </c>
      <c r="P191" s="42" t="str">
        <f aca="false">IF($C191="","",IFERROR(CHOOSE(MATCH(TOP!$C$10,{"【期間A】","【期間B】","【期間C】"},0),N($M191),N($N191),N($O191)),0))</f>
        <v/>
      </c>
    </row>
    <row r="192" customFormat="false" ht="15" hidden="false" customHeight="false" outlineLevel="0" collapsed="false">
      <c r="B192" s="12" t="n">
        <v>187</v>
      </c>
      <c r="C192" s="36" t="str">
        <f aca="false">IF(②実績CSV_期間A!$M188="","",②実績CSV_期間A!$M188&amp;"")</f>
        <v/>
      </c>
      <c r="D192" s="12" t="str">
        <f aca="false">IF($C192="","",②実績CSV_期間A!$N188)</f>
        <v/>
      </c>
      <c r="E192" s="12" t="str">
        <f aca="false">IF($C192="","",RIGHT($D192,1))</f>
        <v/>
      </c>
      <c r="F192" s="41" t="str">
        <f aca="false">IF($C192="","",IFERROR(INDEX(サイズ換算マスタ!$C$6:$C$8,MATCH($E192,サイズ換算マスタ!$B$6:$B$8,0)),1))</f>
        <v/>
      </c>
      <c r="G192" s="38" t="str">
        <f aca="false">IF($C192="","",SUMIFS(②実績CSV_期間A!$AA$2:$AA$5001,②実績CSV_期間A!$M$2:$M$5001,$C192))</f>
        <v/>
      </c>
      <c r="H192" s="38" t="str">
        <f aca="false">IF($C192="","",SUMIFS(③実績CSV_期間B!$AA$2:$AA$5001,③実績CSV_期間B!$M$2:$M$5001,$C192))</f>
        <v/>
      </c>
      <c r="I192" s="38" t="str">
        <f aca="false">IF($C192="","",SUMIFS(④実績CSV_期間C!$AA$2:$AA$5001,④実績CSV_期間C!$M$2:$M$5001,$C192))</f>
        <v/>
      </c>
      <c r="J192" s="38" t="str">
        <f aca="false">IF($C192="","",N($F192)*N($G192))</f>
        <v/>
      </c>
      <c r="K192" s="38" t="str">
        <f aca="false">IF($C192="","",N($F192)*N($H192))</f>
        <v/>
      </c>
      <c r="L192" s="38" t="str">
        <f aca="false">IF($C192="","",N($F192)*N($I192))</f>
        <v/>
      </c>
      <c r="M192" s="37" t="str">
        <f aca="false">IF(OR($C192="",N(TOP!$C$12)=0),"",N($J192)/TOP!$C$12)</f>
        <v/>
      </c>
      <c r="N192" s="37" t="str">
        <f aca="false">IF(OR($C192="",N(TOP!$C$13)=0),"",N($K192)/TOP!$C$13)</f>
        <v/>
      </c>
      <c r="O192" s="37" t="str">
        <f aca="false">IF(OR($C192="",N(TOP!$C$14)=0),"",N($L192)/TOP!$C$14)</f>
        <v/>
      </c>
      <c r="P192" s="42" t="str">
        <f aca="false">IF($C192="","",IFERROR(CHOOSE(MATCH(TOP!$C$10,{"【期間A】","【期間B】","【期間C】"},0),N($M192),N($N192),N($O192)),0))</f>
        <v/>
      </c>
    </row>
    <row r="193" customFormat="false" ht="15" hidden="false" customHeight="false" outlineLevel="0" collapsed="false">
      <c r="B193" s="12" t="n">
        <v>188</v>
      </c>
      <c r="C193" s="36" t="str">
        <f aca="false">IF(②実績CSV_期間A!$M189="","",②実績CSV_期間A!$M189&amp;"")</f>
        <v/>
      </c>
      <c r="D193" s="12" t="str">
        <f aca="false">IF($C193="","",②実績CSV_期間A!$N189)</f>
        <v/>
      </c>
      <c r="E193" s="12" t="str">
        <f aca="false">IF($C193="","",RIGHT($D193,1))</f>
        <v/>
      </c>
      <c r="F193" s="41" t="str">
        <f aca="false">IF($C193="","",IFERROR(INDEX(サイズ換算マスタ!$C$6:$C$8,MATCH($E193,サイズ換算マスタ!$B$6:$B$8,0)),1))</f>
        <v/>
      </c>
      <c r="G193" s="38" t="str">
        <f aca="false">IF($C193="","",SUMIFS(②実績CSV_期間A!$AA$2:$AA$5001,②実績CSV_期間A!$M$2:$M$5001,$C193))</f>
        <v/>
      </c>
      <c r="H193" s="38" t="str">
        <f aca="false">IF($C193="","",SUMIFS(③実績CSV_期間B!$AA$2:$AA$5001,③実績CSV_期間B!$M$2:$M$5001,$C193))</f>
        <v/>
      </c>
      <c r="I193" s="38" t="str">
        <f aca="false">IF($C193="","",SUMIFS(④実績CSV_期間C!$AA$2:$AA$5001,④実績CSV_期間C!$M$2:$M$5001,$C193))</f>
        <v/>
      </c>
      <c r="J193" s="38" t="str">
        <f aca="false">IF($C193="","",N($F193)*N($G193))</f>
        <v/>
      </c>
      <c r="K193" s="38" t="str">
        <f aca="false">IF($C193="","",N($F193)*N($H193))</f>
        <v/>
      </c>
      <c r="L193" s="38" t="str">
        <f aca="false">IF($C193="","",N($F193)*N($I193))</f>
        <v/>
      </c>
      <c r="M193" s="37" t="str">
        <f aca="false">IF(OR($C193="",N(TOP!$C$12)=0),"",N($J193)/TOP!$C$12)</f>
        <v/>
      </c>
      <c r="N193" s="37" t="str">
        <f aca="false">IF(OR($C193="",N(TOP!$C$13)=0),"",N($K193)/TOP!$C$13)</f>
        <v/>
      </c>
      <c r="O193" s="37" t="str">
        <f aca="false">IF(OR($C193="",N(TOP!$C$14)=0),"",N($L193)/TOP!$C$14)</f>
        <v/>
      </c>
      <c r="P193" s="42" t="str">
        <f aca="false">IF($C193="","",IFERROR(CHOOSE(MATCH(TOP!$C$10,{"【期間A】","【期間B】","【期間C】"},0),N($M193),N($N193),N($O193)),0))</f>
        <v/>
      </c>
    </row>
    <row r="194" customFormat="false" ht="15" hidden="false" customHeight="false" outlineLevel="0" collapsed="false">
      <c r="B194" s="12" t="n">
        <v>189</v>
      </c>
      <c r="C194" s="36" t="str">
        <f aca="false">IF(②実績CSV_期間A!$M190="","",②実績CSV_期間A!$M190&amp;"")</f>
        <v/>
      </c>
      <c r="D194" s="12" t="str">
        <f aca="false">IF($C194="","",②実績CSV_期間A!$N190)</f>
        <v/>
      </c>
      <c r="E194" s="12" t="str">
        <f aca="false">IF($C194="","",RIGHT($D194,1))</f>
        <v/>
      </c>
      <c r="F194" s="41" t="str">
        <f aca="false">IF($C194="","",IFERROR(INDEX(サイズ換算マスタ!$C$6:$C$8,MATCH($E194,サイズ換算マスタ!$B$6:$B$8,0)),1))</f>
        <v/>
      </c>
      <c r="G194" s="38" t="str">
        <f aca="false">IF($C194="","",SUMIFS(②実績CSV_期間A!$AA$2:$AA$5001,②実績CSV_期間A!$M$2:$M$5001,$C194))</f>
        <v/>
      </c>
      <c r="H194" s="38" t="str">
        <f aca="false">IF($C194="","",SUMIFS(③実績CSV_期間B!$AA$2:$AA$5001,③実績CSV_期間B!$M$2:$M$5001,$C194))</f>
        <v/>
      </c>
      <c r="I194" s="38" t="str">
        <f aca="false">IF($C194="","",SUMIFS(④実績CSV_期間C!$AA$2:$AA$5001,④実績CSV_期間C!$M$2:$M$5001,$C194))</f>
        <v/>
      </c>
      <c r="J194" s="38" t="str">
        <f aca="false">IF($C194="","",N($F194)*N($G194))</f>
        <v/>
      </c>
      <c r="K194" s="38" t="str">
        <f aca="false">IF($C194="","",N($F194)*N($H194))</f>
        <v/>
      </c>
      <c r="L194" s="38" t="str">
        <f aca="false">IF($C194="","",N($F194)*N($I194))</f>
        <v/>
      </c>
      <c r="M194" s="37" t="str">
        <f aca="false">IF(OR($C194="",N(TOP!$C$12)=0),"",N($J194)/TOP!$C$12)</f>
        <v/>
      </c>
      <c r="N194" s="37" t="str">
        <f aca="false">IF(OR($C194="",N(TOP!$C$13)=0),"",N($K194)/TOP!$C$13)</f>
        <v/>
      </c>
      <c r="O194" s="37" t="str">
        <f aca="false">IF(OR($C194="",N(TOP!$C$14)=0),"",N($L194)/TOP!$C$14)</f>
        <v/>
      </c>
      <c r="P194" s="42" t="str">
        <f aca="false">IF($C194="","",IFERROR(CHOOSE(MATCH(TOP!$C$10,{"【期間A】","【期間B】","【期間C】"},0),N($M194),N($N194),N($O194)),0))</f>
        <v/>
      </c>
    </row>
    <row r="195" customFormat="false" ht="15" hidden="false" customHeight="false" outlineLevel="0" collapsed="false">
      <c r="B195" s="12" t="n">
        <v>190</v>
      </c>
      <c r="C195" s="36" t="str">
        <f aca="false">IF(②実績CSV_期間A!$M191="","",②実績CSV_期間A!$M191&amp;"")</f>
        <v/>
      </c>
      <c r="D195" s="12" t="str">
        <f aca="false">IF($C195="","",②実績CSV_期間A!$N191)</f>
        <v/>
      </c>
      <c r="E195" s="12" t="str">
        <f aca="false">IF($C195="","",RIGHT($D195,1))</f>
        <v/>
      </c>
      <c r="F195" s="41" t="str">
        <f aca="false">IF($C195="","",IFERROR(INDEX(サイズ換算マスタ!$C$6:$C$8,MATCH($E195,サイズ換算マスタ!$B$6:$B$8,0)),1))</f>
        <v/>
      </c>
      <c r="G195" s="38" t="str">
        <f aca="false">IF($C195="","",SUMIFS(②実績CSV_期間A!$AA$2:$AA$5001,②実績CSV_期間A!$M$2:$M$5001,$C195))</f>
        <v/>
      </c>
      <c r="H195" s="38" t="str">
        <f aca="false">IF($C195="","",SUMIFS(③実績CSV_期間B!$AA$2:$AA$5001,③実績CSV_期間B!$M$2:$M$5001,$C195))</f>
        <v/>
      </c>
      <c r="I195" s="38" t="str">
        <f aca="false">IF($C195="","",SUMIFS(④実績CSV_期間C!$AA$2:$AA$5001,④実績CSV_期間C!$M$2:$M$5001,$C195))</f>
        <v/>
      </c>
      <c r="J195" s="38" t="str">
        <f aca="false">IF($C195="","",N($F195)*N($G195))</f>
        <v/>
      </c>
      <c r="K195" s="38" t="str">
        <f aca="false">IF($C195="","",N($F195)*N($H195))</f>
        <v/>
      </c>
      <c r="L195" s="38" t="str">
        <f aca="false">IF($C195="","",N($F195)*N($I195))</f>
        <v/>
      </c>
      <c r="M195" s="37" t="str">
        <f aca="false">IF(OR($C195="",N(TOP!$C$12)=0),"",N($J195)/TOP!$C$12)</f>
        <v/>
      </c>
      <c r="N195" s="37" t="str">
        <f aca="false">IF(OR($C195="",N(TOP!$C$13)=0),"",N($K195)/TOP!$C$13)</f>
        <v/>
      </c>
      <c r="O195" s="37" t="str">
        <f aca="false">IF(OR($C195="",N(TOP!$C$14)=0),"",N($L195)/TOP!$C$14)</f>
        <v/>
      </c>
      <c r="P195" s="42" t="str">
        <f aca="false">IF($C195="","",IFERROR(CHOOSE(MATCH(TOP!$C$10,{"【期間A】","【期間B】","【期間C】"},0),N($M195),N($N195),N($O195)),0))</f>
        <v/>
      </c>
    </row>
    <row r="196" customFormat="false" ht="15" hidden="false" customHeight="false" outlineLevel="0" collapsed="false">
      <c r="B196" s="12" t="n">
        <v>191</v>
      </c>
      <c r="C196" s="36" t="str">
        <f aca="false">IF(②実績CSV_期間A!$M192="","",②実績CSV_期間A!$M192&amp;"")</f>
        <v/>
      </c>
      <c r="D196" s="12" t="str">
        <f aca="false">IF($C196="","",②実績CSV_期間A!$N192)</f>
        <v/>
      </c>
      <c r="E196" s="12" t="str">
        <f aca="false">IF($C196="","",RIGHT($D196,1))</f>
        <v/>
      </c>
      <c r="F196" s="41" t="str">
        <f aca="false">IF($C196="","",IFERROR(INDEX(サイズ換算マスタ!$C$6:$C$8,MATCH($E196,サイズ換算マスタ!$B$6:$B$8,0)),1))</f>
        <v/>
      </c>
      <c r="G196" s="38" t="str">
        <f aca="false">IF($C196="","",SUMIFS(②実績CSV_期間A!$AA$2:$AA$5001,②実績CSV_期間A!$M$2:$M$5001,$C196))</f>
        <v/>
      </c>
      <c r="H196" s="38" t="str">
        <f aca="false">IF($C196="","",SUMIFS(③実績CSV_期間B!$AA$2:$AA$5001,③実績CSV_期間B!$M$2:$M$5001,$C196))</f>
        <v/>
      </c>
      <c r="I196" s="38" t="str">
        <f aca="false">IF($C196="","",SUMIFS(④実績CSV_期間C!$AA$2:$AA$5001,④実績CSV_期間C!$M$2:$M$5001,$C196))</f>
        <v/>
      </c>
      <c r="J196" s="38" t="str">
        <f aca="false">IF($C196="","",N($F196)*N($G196))</f>
        <v/>
      </c>
      <c r="K196" s="38" t="str">
        <f aca="false">IF($C196="","",N($F196)*N($H196))</f>
        <v/>
      </c>
      <c r="L196" s="38" t="str">
        <f aca="false">IF($C196="","",N($F196)*N($I196))</f>
        <v/>
      </c>
      <c r="M196" s="37" t="str">
        <f aca="false">IF(OR($C196="",N(TOP!$C$12)=0),"",N($J196)/TOP!$C$12)</f>
        <v/>
      </c>
      <c r="N196" s="37" t="str">
        <f aca="false">IF(OR($C196="",N(TOP!$C$13)=0),"",N($K196)/TOP!$C$13)</f>
        <v/>
      </c>
      <c r="O196" s="37" t="str">
        <f aca="false">IF(OR($C196="",N(TOP!$C$14)=0),"",N($L196)/TOP!$C$14)</f>
        <v/>
      </c>
      <c r="P196" s="42" t="str">
        <f aca="false">IF($C196="","",IFERROR(CHOOSE(MATCH(TOP!$C$10,{"【期間A】","【期間B】","【期間C】"},0),N($M196),N($N196),N($O196)),0))</f>
        <v/>
      </c>
    </row>
    <row r="197" customFormat="false" ht="15" hidden="false" customHeight="false" outlineLevel="0" collapsed="false">
      <c r="B197" s="12" t="n">
        <v>192</v>
      </c>
      <c r="C197" s="36" t="str">
        <f aca="false">IF(②実績CSV_期間A!$M193="","",②実績CSV_期間A!$M193&amp;"")</f>
        <v/>
      </c>
      <c r="D197" s="12" t="str">
        <f aca="false">IF($C197="","",②実績CSV_期間A!$N193)</f>
        <v/>
      </c>
      <c r="E197" s="12" t="str">
        <f aca="false">IF($C197="","",RIGHT($D197,1))</f>
        <v/>
      </c>
      <c r="F197" s="41" t="str">
        <f aca="false">IF($C197="","",IFERROR(INDEX(サイズ換算マスタ!$C$6:$C$8,MATCH($E197,サイズ換算マスタ!$B$6:$B$8,0)),1))</f>
        <v/>
      </c>
      <c r="G197" s="38" t="str">
        <f aca="false">IF($C197="","",SUMIFS(②実績CSV_期間A!$AA$2:$AA$5001,②実績CSV_期間A!$M$2:$M$5001,$C197))</f>
        <v/>
      </c>
      <c r="H197" s="38" t="str">
        <f aca="false">IF($C197="","",SUMIFS(③実績CSV_期間B!$AA$2:$AA$5001,③実績CSV_期間B!$M$2:$M$5001,$C197))</f>
        <v/>
      </c>
      <c r="I197" s="38" t="str">
        <f aca="false">IF($C197="","",SUMIFS(④実績CSV_期間C!$AA$2:$AA$5001,④実績CSV_期間C!$M$2:$M$5001,$C197))</f>
        <v/>
      </c>
      <c r="J197" s="38" t="str">
        <f aca="false">IF($C197="","",N($F197)*N($G197))</f>
        <v/>
      </c>
      <c r="K197" s="38" t="str">
        <f aca="false">IF($C197="","",N($F197)*N($H197))</f>
        <v/>
      </c>
      <c r="L197" s="38" t="str">
        <f aca="false">IF($C197="","",N($F197)*N($I197))</f>
        <v/>
      </c>
      <c r="M197" s="37" t="str">
        <f aca="false">IF(OR($C197="",N(TOP!$C$12)=0),"",N($J197)/TOP!$C$12)</f>
        <v/>
      </c>
      <c r="N197" s="37" t="str">
        <f aca="false">IF(OR($C197="",N(TOP!$C$13)=0),"",N($K197)/TOP!$C$13)</f>
        <v/>
      </c>
      <c r="O197" s="37" t="str">
        <f aca="false">IF(OR($C197="",N(TOP!$C$14)=0),"",N($L197)/TOP!$C$14)</f>
        <v/>
      </c>
      <c r="P197" s="42" t="str">
        <f aca="false">IF($C197="","",IFERROR(CHOOSE(MATCH(TOP!$C$10,{"【期間A】","【期間B】","【期間C】"},0),N($M197),N($N197),N($O197)),0))</f>
        <v/>
      </c>
    </row>
    <row r="198" customFormat="false" ht="15" hidden="false" customHeight="false" outlineLevel="0" collapsed="false">
      <c r="B198" s="12" t="n">
        <v>193</v>
      </c>
      <c r="C198" s="36" t="str">
        <f aca="false">IF(②実績CSV_期間A!$M194="","",②実績CSV_期間A!$M194&amp;"")</f>
        <v/>
      </c>
      <c r="D198" s="12" t="str">
        <f aca="false">IF($C198="","",②実績CSV_期間A!$N194)</f>
        <v/>
      </c>
      <c r="E198" s="12" t="str">
        <f aca="false">IF($C198="","",RIGHT($D198,1))</f>
        <v/>
      </c>
      <c r="F198" s="41" t="str">
        <f aca="false">IF($C198="","",IFERROR(INDEX(サイズ換算マスタ!$C$6:$C$8,MATCH($E198,サイズ換算マスタ!$B$6:$B$8,0)),1))</f>
        <v/>
      </c>
      <c r="G198" s="38" t="str">
        <f aca="false">IF($C198="","",SUMIFS(②実績CSV_期間A!$AA$2:$AA$5001,②実績CSV_期間A!$M$2:$M$5001,$C198))</f>
        <v/>
      </c>
      <c r="H198" s="38" t="str">
        <f aca="false">IF($C198="","",SUMIFS(③実績CSV_期間B!$AA$2:$AA$5001,③実績CSV_期間B!$M$2:$M$5001,$C198))</f>
        <v/>
      </c>
      <c r="I198" s="38" t="str">
        <f aca="false">IF($C198="","",SUMIFS(④実績CSV_期間C!$AA$2:$AA$5001,④実績CSV_期間C!$M$2:$M$5001,$C198))</f>
        <v/>
      </c>
      <c r="J198" s="38" t="str">
        <f aca="false">IF($C198="","",N($F198)*N($G198))</f>
        <v/>
      </c>
      <c r="K198" s="38" t="str">
        <f aca="false">IF($C198="","",N($F198)*N($H198))</f>
        <v/>
      </c>
      <c r="L198" s="38" t="str">
        <f aca="false">IF($C198="","",N($F198)*N($I198))</f>
        <v/>
      </c>
      <c r="M198" s="37" t="str">
        <f aca="false">IF(OR($C198="",N(TOP!$C$12)=0),"",N($J198)/TOP!$C$12)</f>
        <v/>
      </c>
      <c r="N198" s="37" t="str">
        <f aca="false">IF(OR($C198="",N(TOP!$C$13)=0),"",N($K198)/TOP!$C$13)</f>
        <v/>
      </c>
      <c r="O198" s="37" t="str">
        <f aca="false">IF(OR($C198="",N(TOP!$C$14)=0),"",N($L198)/TOP!$C$14)</f>
        <v/>
      </c>
      <c r="P198" s="42" t="str">
        <f aca="false">IF($C198="","",IFERROR(CHOOSE(MATCH(TOP!$C$10,{"【期間A】","【期間B】","【期間C】"},0),N($M198),N($N198),N($O198)),0))</f>
        <v/>
      </c>
    </row>
    <row r="199" customFormat="false" ht="15" hidden="false" customHeight="false" outlineLevel="0" collapsed="false">
      <c r="B199" s="12" t="n">
        <v>194</v>
      </c>
      <c r="C199" s="36" t="str">
        <f aca="false">IF(②実績CSV_期間A!$M195="","",②実績CSV_期間A!$M195&amp;"")</f>
        <v/>
      </c>
      <c r="D199" s="12" t="str">
        <f aca="false">IF($C199="","",②実績CSV_期間A!$N195)</f>
        <v/>
      </c>
      <c r="E199" s="12" t="str">
        <f aca="false">IF($C199="","",RIGHT($D199,1))</f>
        <v/>
      </c>
      <c r="F199" s="41" t="str">
        <f aca="false">IF($C199="","",IFERROR(INDEX(サイズ換算マスタ!$C$6:$C$8,MATCH($E199,サイズ換算マスタ!$B$6:$B$8,0)),1))</f>
        <v/>
      </c>
      <c r="G199" s="38" t="str">
        <f aca="false">IF($C199="","",SUMIFS(②実績CSV_期間A!$AA$2:$AA$5001,②実績CSV_期間A!$M$2:$M$5001,$C199))</f>
        <v/>
      </c>
      <c r="H199" s="38" t="str">
        <f aca="false">IF($C199="","",SUMIFS(③実績CSV_期間B!$AA$2:$AA$5001,③実績CSV_期間B!$M$2:$M$5001,$C199))</f>
        <v/>
      </c>
      <c r="I199" s="38" t="str">
        <f aca="false">IF($C199="","",SUMIFS(④実績CSV_期間C!$AA$2:$AA$5001,④実績CSV_期間C!$M$2:$M$5001,$C199))</f>
        <v/>
      </c>
      <c r="J199" s="38" t="str">
        <f aca="false">IF($C199="","",N($F199)*N($G199))</f>
        <v/>
      </c>
      <c r="K199" s="38" t="str">
        <f aca="false">IF($C199="","",N($F199)*N($H199))</f>
        <v/>
      </c>
      <c r="L199" s="38" t="str">
        <f aca="false">IF($C199="","",N($F199)*N($I199))</f>
        <v/>
      </c>
      <c r="M199" s="37" t="str">
        <f aca="false">IF(OR($C199="",N(TOP!$C$12)=0),"",N($J199)/TOP!$C$12)</f>
        <v/>
      </c>
      <c r="N199" s="37" t="str">
        <f aca="false">IF(OR($C199="",N(TOP!$C$13)=0),"",N($K199)/TOP!$C$13)</f>
        <v/>
      </c>
      <c r="O199" s="37" t="str">
        <f aca="false">IF(OR($C199="",N(TOP!$C$14)=0),"",N($L199)/TOP!$C$14)</f>
        <v/>
      </c>
      <c r="P199" s="42" t="str">
        <f aca="false">IF($C199="","",IFERROR(CHOOSE(MATCH(TOP!$C$10,{"【期間A】","【期間B】","【期間C】"},0),N($M199),N($N199),N($O199)),0))</f>
        <v/>
      </c>
    </row>
    <row r="200" customFormat="false" ht="15" hidden="false" customHeight="false" outlineLevel="0" collapsed="false">
      <c r="B200" s="12" t="n">
        <v>195</v>
      </c>
      <c r="C200" s="36" t="str">
        <f aca="false">IF(②実績CSV_期間A!$M196="","",②実績CSV_期間A!$M196&amp;"")</f>
        <v/>
      </c>
      <c r="D200" s="12" t="str">
        <f aca="false">IF($C200="","",②実績CSV_期間A!$N196)</f>
        <v/>
      </c>
      <c r="E200" s="12" t="str">
        <f aca="false">IF($C200="","",RIGHT($D200,1))</f>
        <v/>
      </c>
      <c r="F200" s="41" t="str">
        <f aca="false">IF($C200="","",IFERROR(INDEX(サイズ換算マスタ!$C$6:$C$8,MATCH($E200,サイズ換算マスタ!$B$6:$B$8,0)),1))</f>
        <v/>
      </c>
      <c r="G200" s="38" t="str">
        <f aca="false">IF($C200="","",SUMIFS(②実績CSV_期間A!$AA$2:$AA$5001,②実績CSV_期間A!$M$2:$M$5001,$C200))</f>
        <v/>
      </c>
      <c r="H200" s="38" t="str">
        <f aca="false">IF($C200="","",SUMIFS(③実績CSV_期間B!$AA$2:$AA$5001,③実績CSV_期間B!$M$2:$M$5001,$C200))</f>
        <v/>
      </c>
      <c r="I200" s="38" t="str">
        <f aca="false">IF($C200="","",SUMIFS(④実績CSV_期間C!$AA$2:$AA$5001,④実績CSV_期間C!$M$2:$M$5001,$C200))</f>
        <v/>
      </c>
      <c r="J200" s="38" t="str">
        <f aca="false">IF($C200="","",N($F200)*N($G200))</f>
        <v/>
      </c>
      <c r="K200" s="38" t="str">
        <f aca="false">IF($C200="","",N($F200)*N($H200))</f>
        <v/>
      </c>
      <c r="L200" s="38" t="str">
        <f aca="false">IF($C200="","",N($F200)*N($I200))</f>
        <v/>
      </c>
      <c r="M200" s="37" t="str">
        <f aca="false">IF(OR($C200="",N(TOP!$C$12)=0),"",N($J200)/TOP!$C$12)</f>
        <v/>
      </c>
      <c r="N200" s="37" t="str">
        <f aca="false">IF(OR($C200="",N(TOP!$C$13)=0),"",N($K200)/TOP!$C$13)</f>
        <v/>
      </c>
      <c r="O200" s="37" t="str">
        <f aca="false">IF(OR($C200="",N(TOP!$C$14)=0),"",N($L200)/TOP!$C$14)</f>
        <v/>
      </c>
      <c r="P200" s="42" t="str">
        <f aca="false">IF($C200="","",IFERROR(CHOOSE(MATCH(TOP!$C$10,{"【期間A】","【期間B】","【期間C】"},0),N($M200),N($N200),N($O200)),0))</f>
        <v/>
      </c>
    </row>
    <row r="201" customFormat="false" ht="15" hidden="false" customHeight="false" outlineLevel="0" collapsed="false">
      <c r="B201" s="12" t="n">
        <v>196</v>
      </c>
      <c r="C201" s="36" t="str">
        <f aca="false">IF(②実績CSV_期間A!$M197="","",②実績CSV_期間A!$M197&amp;"")</f>
        <v/>
      </c>
      <c r="D201" s="12" t="str">
        <f aca="false">IF($C201="","",②実績CSV_期間A!$N197)</f>
        <v/>
      </c>
      <c r="E201" s="12" t="str">
        <f aca="false">IF($C201="","",RIGHT($D201,1))</f>
        <v/>
      </c>
      <c r="F201" s="41" t="str">
        <f aca="false">IF($C201="","",IFERROR(INDEX(サイズ換算マスタ!$C$6:$C$8,MATCH($E201,サイズ換算マスタ!$B$6:$B$8,0)),1))</f>
        <v/>
      </c>
      <c r="G201" s="38" t="str">
        <f aca="false">IF($C201="","",SUMIFS(②実績CSV_期間A!$AA$2:$AA$5001,②実績CSV_期間A!$M$2:$M$5001,$C201))</f>
        <v/>
      </c>
      <c r="H201" s="38" t="str">
        <f aca="false">IF($C201="","",SUMIFS(③実績CSV_期間B!$AA$2:$AA$5001,③実績CSV_期間B!$M$2:$M$5001,$C201))</f>
        <v/>
      </c>
      <c r="I201" s="38" t="str">
        <f aca="false">IF($C201="","",SUMIFS(④実績CSV_期間C!$AA$2:$AA$5001,④実績CSV_期間C!$M$2:$M$5001,$C201))</f>
        <v/>
      </c>
      <c r="J201" s="38" t="str">
        <f aca="false">IF($C201="","",N($F201)*N($G201))</f>
        <v/>
      </c>
      <c r="K201" s="38" t="str">
        <f aca="false">IF($C201="","",N($F201)*N($H201))</f>
        <v/>
      </c>
      <c r="L201" s="38" t="str">
        <f aca="false">IF($C201="","",N($F201)*N($I201))</f>
        <v/>
      </c>
      <c r="M201" s="37" t="str">
        <f aca="false">IF(OR($C201="",N(TOP!$C$12)=0),"",N($J201)/TOP!$C$12)</f>
        <v/>
      </c>
      <c r="N201" s="37" t="str">
        <f aca="false">IF(OR($C201="",N(TOP!$C$13)=0),"",N($K201)/TOP!$C$13)</f>
        <v/>
      </c>
      <c r="O201" s="37" t="str">
        <f aca="false">IF(OR($C201="",N(TOP!$C$14)=0),"",N($L201)/TOP!$C$14)</f>
        <v/>
      </c>
      <c r="P201" s="42" t="str">
        <f aca="false">IF($C201="","",IFERROR(CHOOSE(MATCH(TOP!$C$10,{"【期間A】","【期間B】","【期間C】"},0),N($M201),N($N201),N($O201)),0))</f>
        <v/>
      </c>
    </row>
    <row r="202" customFormat="false" ht="15" hidden="false" customHeight="false" outlineLevel="0" collapsed="false">
      <c r="B202" s="12" t="n">
        <v>197</v>
      </c>
      <c r="C202" s="36" t="str">
        <f aca="false">IF(②実績CSV_期間A!$M198="","",②実績CSV_期間A!$M198&amp;"")</f>
        <v/>
      </c>
      <c r="D202" s="12" t="str">
        <f aca="false">IF($C202="","",②実績CSV_期間A!$N198)</f>
        <v/>
      </c>
      <c r="E202" s="12" t="str">
        <f aca="false">IF($C202="","",RIGHT($D202,1))</f>
        <v/>
      </c>
      <c r="F202" s="41" t="str">
        <f aca="false">IF($C202="","",IFERROR(INDEX(サイズ換算マスタ!$C$6:$C$8,MATCH($E202,サイズ換算マスタ!$B$6:$B$8,0)),1))</f>
        <v/>
      </c>
      <c r="G202" s="38" t="str">
        <f aca="false">IF($C202="","",SUMIFS(②実績CSV_期間A!$AA$2:$AA$5001,②実績CSV_期間A!$M$2:$M$5001,$C202))</f>
        <v/>
      </c>
      <c r="H202" s="38" t="str">
        <f aca="false">IF($C202="","",SUMIFS(③実績CSV_期間B!$AA$2:$AA$5001,③実績CSV_期間B!$M$2:$M$5001,$C202))</f>
        <v/>
      </c>
      <c r="I202" s="38" t="str">
        <f aca="false">IF($C202="","",SUMIFS(④実績CSV_期間C!$AA$2:$AA$5001,④実績CSV_期間C!$M$2:$M$5001,$C202))</f>
        <v/>
      </c>
      <c r="J202" s="38" t="str">
        <f aca="false">IF($C202="","",N($F202)*N($G202))</f>
        <v/>
      </c>
      <c r="K202" s="38" t="str">
        <f aca="false">IF($C202="","",N($F202)*N($H202))</f>
        <v/>
      </c>
      <c r="L202" s="38" t="str">
        <f aca="false">IF($C202="","",N($F202)*N($I202))</f>
        <v/>
      </c>
      <c r="M202" s="37" t="str">
        <f aca="false">IF(OR($C202="",N(TOP!$C$12)=0),"",N($J202)/TOP!$C$12)</f>
        <v/>
      </c>
      <c r="N202" s="37" t="str">
        <f aca="false">IF(OR($C202="",N(TOP!$C$13)=0),"",N($K202)/TOP!$C$13)</f>
        <v/>
      </c>
      <c r="O202" s="37" t="str">
        <f aca="false">IF(OR($C202="",N(TOP!$C$14)=0),"",N($L202)/TOP!$C$14)</f>
        <v/>
      </c>
      <c r="P202" s="42" t="str">
        <f aca="false">IF($C202="","",IFERROR(CHOOSE(MATCH(TOP!$C$10,{"【期間A】","【期間B】","【期間C】"},0),N($M202),N($N202),N($O202)),0))</f>
        <v/>
      </c>
    </row>
    <row r="203" customFormat="false" ht="15" hidden="false" customHeight="false" outlineLevel="0" collapsed="false">
      <c r="B203" s="12" t="n">
        <v>198</v>
      </c>
      <c r="C203" s="36" t="str">
        <f aca="false">IF(②実績CSV_期間A!$M199="","",②実績CSV_期間A!$M199&amp;"")</f>
        <v/>
      </c>
      <c r="D203" s="12" t="str">
        <f aca="false">IF($C203="","",②実績CSV_期間A!$N199)</f>
        <v/>
      </c>
      <c r="E203" s="12" t="str">
        <f aca="false">IF($C203="","",RIGHT($D203,1))</f>
        <v/>
      </c>
      <c r="F203" s="41" t="str">
        <f aca="false">IF($C203="","",IFERROR(INDEX(サイズ換算マスタ!$C$6:$C$8,MATCH($E203,サイズ換算マスタ!$B$6:$B$8,0)),1))</f>
        <v/>
      </c>
      <c r="G203" s="38" t="str">
        <f aca="false">IF($C203="","",SUMIFS(②実績CSV_期間A!$AA$2:$AA$5001,②実績CSV_期間A!$M$2:$M$5001,$C203))</f>
        <v/>
      </c>
      <c r="H203" s="38" t="str">
        <f aca="false">IF($C203="","",SUMIFS(③実績CSV_期間B!$AA$2:$AA$5001,③実績CSV_期間B!$M$2:$M$5001,$C203))</f>
        <v/>
      </c>
      <c r="I203" s="38" t="str">
        <f aca="false">IF($C203="","",SUMIFS(④実績CSV_期間C!$AA$2:$AA$5001,④実績CSV_期間C!$M$2:$M$5001,$C203))</f>
        <v/>
      </c>
      <c r="J203" s="38" t="str">
        <f aca="false">IF($C203="","",N($F203)*N($G203))</f>
        <v/>
      </c>
      <c r="K203" s="38" t="str">
        <f aca="false">IF($C203="","",N($F203)*N($H203))</f>
        <v/>
      </c>
      <c r="L203" s="38" t="str">
        <f aca="false">IF($C203="","",N($F203)*N($I203))</f>
        <v/>
      </c>
      <c r="M203" s="37" t="str">
        <f aca="false">IF(OR($C203="",N(TOP!$C$12)=0),"",N($J203)/TOP!$C$12)</f>
        <v/>
      </c>
      <c r="N203" s="37" t="str">
        <f aca="false">IF(OR($C203="",N(TOP!$C$13)=0),"",N($K203)/TOP!$C$13)</f>
        <v/>
      </c>
      <c r="O203" s="37" t="str">
        <f aca="false">IF(OR($C203="",N(TOP!$C$14)=0),"",N($L203)/TOP!$C$14)</f>
        <v/>
      </c>
      <c r="P203" s="42" t="str">
        <f aca="false">IF($C203="","",IFERROR(CHOOSE(MATCH(TOP!$C$10,{"【期間A】","【期間B】","【期間C】"},0),N($M203),N($N203),N($O203)),0))</f>
        <v/>
      </c>
    </row>
    <row r="204" customFormat="false" ht="15" hidden="false" customHeight="false" outlineLevel="0" collapsed="false">
      <c r="B204" s="12" t="n">
        <v>199</v>
      </c>
      <c r="C204" s="36" t="str">
        <f aca="false">IF(②実績CSV_期間A!$M200="","",②実績CSV_期間A!$M200&amp;"")</f>
        <v/>
      </c>
      <c r="D204" s="12" t="str">
        <f aca="false">IF($C204="","",②実績CSV_期間A!$N200)</f>
        <v/>
      </c>
      <c r="E204" s="12" t="str">
        <f aca="false">IF($C204="","",RIGHT($D204,1))</f>
        <v/>
      </c>
      <c r="F204" s="41" t="str">
        <f aca="false">IF($C204="","",IFERROR(INDEX(サイズ換算マスタ!$C$6:$C$8,MATCH($E204,サイズ換算マスタ!$B$6:$B$8,0)),1))</f>
        <v/>
      </c>
      <c r="G204" s="38" t="str">
        <f aca="false">IF($C204="","",SUMIFS(②実績CSV_期間A!$AA$2:$AA$5001,②実績CSV_期間A!$M$2:$M$5001,$C204))</f>
        <v/>
      </c>
      <c r="H204" s="38" t="str">
        <f aca="false">IF($C204="","",SUMIFS(③実績CSV_期間B!$AA$2:$AA$5001,③実績CSV_期間B!$M$2:$M$5001,$C204))</f>
        <v/>
      </c>
      <c r="I204" s="38" t="str">
        <f aca="false">IF($C204="","",SUMIFS(④実績CSV_期間C!$AA$2:$AA$5001,④実績CSV_期間C!$M$2:$M$5001,$C204))</f>
        <v/>
      </c>
      <c r="J204" s="38" t="str">
        <f aca="false">IF($C204="","",N($F204)*N($G204))</f>
        <v/>
      </c>
      <c r="K204" s="38" t="str">
        <f aca="false">IF($C204="","",N($F204)*N($H204))</f>
        <v/>
      </c>
      <c r="L204" s="38" t="str">
        <f aca="false">IF($C204="","",N($F204)*N($I204))</f>
        <v/>
      </c>
      <c r="M204" s="37" t="str">
        <f aca="false">IF(OR($C204="",N(TOP!$C$12)=0),"",N($J204)/TOP!$C$12)</f>
        <v/>
      </c>
      <c r="N204" s="37" t="str">
        <f aca="false">IF(OR($C204="",N(TOP!$C$13)=0),"",N($K204)/TOP!$C$13)</f>
        <v/>
      </c>
      <c r="O204" s="37" t="str">
        <f aca="false">IF(OR($C204="",N(TOP!$C$14)=0),"",N($L204)/TOP!$C$14)</f>
        <v/>
      </c>
      <c r="P204" s="42" t="str">
        <f aca="false">IF($C204="","",IFERROR(CHOOSE(MATCH(TOP!$C$10,{"【期間A】","【期間B】","【期間C】"},0),N($M204),N($N204),N($O204)),0))</f>
        <v/>
      </c>
    </row>
    <row r="205" customFormat="false" ht="15" hidden="false" customHeight="false" outlineLevel="0" collapsed="false">
      <c r="B205" s="12" t="n">
        <v>200</v>
      </c>
      <c r="C205" s="36" t="str">
        <f aca="false">IF(②実績CSV_期間A!$M201="","",②実績CSV_期間A!$M201&amp;"")</f>
        <v/>
      </c>
      <c r="D205" s="12" t="str">
        <f aca="false">IF($C205="","",②実績CSV_期間A!$N201)</f>
        <v/>
      </c>
      <c r="E205" s="12" t="str">
        <f aca="false">IF($C205="","",RIGHT($D205,1))</f>
        <v/>
      </c>
      <c r="F205" s="41" t="str">
        <f aca="false">IF($C205="","",IFERROR(INDEX(サイズ換算マスタ!$C$6:$C$8,MATCH($E205,サイズ換算マスタ!$B$6:$B$8,0)),1))</f>
        <v/>
      </c>
      <c r="G205" s="38" t="str">
        <f aca="false">IF($C205="","",SUMIFS(②実績CSV_期間A!$AA$2:$AA$5001,②実績CSV_期間A!$M$2:$M$5001,$C205))</f>
        <v/>
      </c>
      <c r="H205" s="38" t="str">
        <f aca="false">IF($C205="","",SUMIFS(③実績CSV_期間B!$AA$2:$AA$5001,③実績CSV_期間B!$M$2:$M$5001,$C205))</f>
        <v/>
      </c>
      <c r="I205" s="38" t="str">
        <f aca="false">IF($C205="","",SUMIFS(④実績CSV_期間C!$AA$2:$AA$5001,④実績CSV_期間C!$M$2:$M$5001,$C205))</f>
        <v/>
      </c>
      <c r="J205" s="38" t="str">
        <f aca="false">IF($C205="","",N($F205)*N($G205))</f>
        <v/>
      </c>
      <c r="K205" s="38" t="str">
        <f aca="false">IF($C205="","",N($F205)*N($H205))</f>
        <v/>
      </c>
      <c r="L205" s="38" t="str">
        <f aca="false">IF($C205="","",N($F205)*N($I205))</f>
        <v/>
      </c>
      <c r="M205" s="37" t="str">
        <f aca="false">IF(OR($C205="",N(TOP!$C$12)=0),"",N($J205)/TOP!$C$12)</f>
        <v/>
      </c>
      <c r="N205" s="37" t="str">
        <f aca="false">IF(OR($C205="",N(TOP!$C$13)=0),"",N($K205)/TOP!$C$13)</f>
        <v/>
      </c>
      <c r="O205" s="37" t="str">
        <f aca="false">IF(OR($C205="",N(TOP!$C$14)=0),"",N($L205)/TOP!$C$14)</f>
        <v/>
      </c>
      <c r="P205" s="42" t="str">
        <f aca="false">IF($C205="","",IFERROR(CHOOSE(MATCH(TOP!$C$10,{"【期間A】","【期間B】","【期間C】"},0),N($M205),N($N205),N($O205)),0))</f>
        <v/>
      </c>
    </row>
    <row r="206" customFormat="false" ht="15" hidden="false" customHeight="false" outlineLevel="0" collapsed="false">
      <c r="B206" s="12" t="n">
        <v>201</v>
      </c>
      <c r="C206" s="36" t="str">
        <f aca="false">IF(②実績CSV_期間A!$M202="","",②実績CSV_期間A!$M202&amp;"")</f>
        <v/>
      </c>
      <c r="D206" s="12" t="str">
        <f aca="false">IF($C206="","",②実績CSV_期間A!$N202)</f>
        <v/>
      </c>
      <c r="E206" s="12" t="str">
        <f aca="false">IF($C206="","",RIGHT($D206,1))</f>
        <v/>
      </c>
      <c r="F206" s="41" t="str">
        <f aca="false">IF($C206="","",IFERROR(INDEX(サイズ換算マスタ!$C$6:$C$8,MATCH($E206,サイズ換算マスタ!$B$6:$B$8,0)),1))</f>
        <v/>
      </c>
      <c r="G206" s="38" t="str">
        <f aca="false">IF($C206="","",SUMIFS(②実績CSV_期間A!$AA$2:$AA$5001,②実績CSV_期間A!$M$2:$M$5001,$C206))</f>
        <v/>
      </c>
      <c r="H206" s="38" t="str">
        <f aca="false">IF($C206="","",SUMIFS(③実績CSV_期間B!$AA$2:$AA$5001,③実績CSV_期間B!$M$2:$M$5001,$C206))</f>
        <v/>
      </c>
      <c r="I206" s="38" t="str">
        <f aca="false">IF($C206="","",SUMIFS(④実績CSV_期間C!$AA$2:$AA$5001,④実績CSV_期間C!$M$2:$M$5001,$C206))</f>
        <v/>
      </c>
      <c r="J206" s="38" t="str">
        <f aca="false">IF($C206="","",N($F206)*N($G206))</f>
        <v/>
      </c>
      <c r="K206" s="38" t="str">
        <f aca="false">IF($C206="","",N($F206)*N($H206))</f>
        <v/>
      </c>
      <c r="L206" s="38" t="str">
        <f aca="false">IF($C206="","",N($F206)*N($I206))</f>
        <v/>
      </c>
      <c r="M206" s="37" t="str">
        <f aca="false">IF(OR($C206="",N(TOP!$C$12)=0),"",N($J206)/TOP!$C$12)</f>
        <v/>
      </c>
      <c r="N206" s="37" t="str">
        <f aca="false">IF(OR($C206="",N(TOP!$C$13)=0),"",N($K206)/TOP!$C$13)</f>
        <v/>
      </c>
      <c r="O206" s="37" t="str">
        <f aca="false">IF(OR($C206="",N(TOP!$C$14)=0),"",N($L206)/TOP!$C$14)</f>
        <v/>
      </c>
      <c r="P206" s="42" t="str">
        <f aca="false">IF($C206="","",IFERROR(CHOOSE(MATCH(TOP!$C$10,{"【期間A】","【期間B】","【期間C】"},0),N($M206),N($N206),N($O206)),0))</f>
        <v/>
      </c>
    </row>
    <row r="207" customFormat="false" ht="15" hidden="false" customHeight="false" outlineLevel="0" collapsed="false">
      <c r="B207" s="12" t="n">
        <v>202</v>
      </c>
      <c r="C207" s="36" t="str">
        <f aca="false">IF(②実績CSV_期間A!$M203="","",②実績CSV_期間A!$M203&amp;"")</f>
        <v/>
      </c>
      <c r="D207" s="12" t="str">
        <f aca="false">IF($C207="","",②実績CSV_期間A!$N203)</f>
        <v/>
      </c>
      <c r="E207" s="12" t="str">
        <f aca="false">IF($C207="","",RIGHT($D207,1))</f>
        <v/>
      </c>
      <c r="F207" s="41" t="str">
        <f aca="false">IF($C207="","",IFERROR(INDEX(サイズ換算マスタ!$C$6:$C$8,MATCH($E207,サイズ換算マスタ!$B$6:$B$8,0)),1))</f>
        <v/>
      </c>
      <c r="G207" s="38" t="str">
        <f aca="false">IF($C207="","",SUMIFS(②実績CSV_期間A!$AA$2:$AA$5001,②実績CSV_期間A!$M$2:$M$5001,$C207))</f>
        <v/>
      </c>
      <c r="H207" s="38" t="str">
        <f aca="false">IF($C207="","",SUMIFS(③実績CSV_期間B!$AA$2:$AA$5001,③実績CSV_期間B!$M$2:$M$5001,$C207))</f>
        <v/>
      </c>
      <c r="I207" s="38" t="str">
        <f aca="false">IF($C207="","",SUMIFS(④実績CSV_期間C!$AA$2:$AA$5001,④実績CSV_期間C!$M$2:$M$5001,$C207))</f>
        <v/>
      </c>
      <c r="J207" s="38" t="str">
        <f aca="false">IF($C207="","",N($F207)*N($G207))</f>
        <v/>
      </c>
      <c r="K207" s="38" t="str">
        <f aca="false">IF($C207="","",N($F207)*N($H207))</f>
        <v/>
      </c>
      <c r="L207" s="38" t="str">
        <f aca="false">IF($C207="","",N($F207)*N($I207))</f>
        <v/>
      </c>
      <c r="M207" s="37" t="str">
        <f aca="false">IF(OR($C207="",N(TOP!$C$12)=0),"",N($J207)/TOP!$C$12)</f>
        <v/>
      </c>
      <c r="N207" s="37" t="str">
        <f aca="false">IF(OR($C207="",N(TOP!$C$13)=0),"",N($K207)/TOP!$C$13)</f>
        <v/>
      </c>
      <c r="O207" s="37" t="str">
        <f aca="false">IF(OR($C207="",N(TOP!$C$14)=0),"",N($L207)/TOP!$C$14)</f>
        <v/>
      </c>
      <c r="P207" s="42" t="str">
        <f aca="false">IF($C207="","",IFERROR(CHOOSE(MATCH(TOP!$C$10,{"【期間A】","【期間B】","【期間C】"},0),N($M207),N($N207),N($O207)),0))</f>
        <v/>
      </c>
    </row>
    <row r="208" customFormat="false" ht="15" hidden="false" customHeight="false" outlineLevel="0" collapsed="false">
      <c r="B208" s="12" t="n">
        <v>203</v>
      </c>
      <c r="C208" s="36" t="str">
        <f aca="false">IF(②実績CSV_期間A!$M204="","",②実績CSV_期間A!$M204&amp;"")</f>
        <v/>
      </c>
      <c r="D208" s="12" t="str">
        <f aca="false">IF($C208="","",②実績CSV_期間A!$N204)</f>
        <v/>
      </c>
      <c r="E208" s="12" t="str">
        <f aca="false">IF($C208="","",RIGHT($D208,1))</f>
        <v/>
      </c>
      <c r="F208" s="41" t="str">
        <f aca="false">IF($C208="","",IFERROR(INDEX(サイズ換算マスタ!$C$6:$C$8,MATCH($E208,サイズ換算マスタ!$B$6:$B$8,0)),1))</f>
        <v/>
      </c>
      <c r="G208" s="38" t="str">
        <f aca="false">IF($C208="","",SUMIFS(②実績CSV_期間A!$AA$2:$AA$5001,②実績CSV_期間A!$M$2:$M$5001,$C208))</f>
        <v/>
      </c>
      <c r="H208" s="38" t="str">
        <f aca="false">IF($C208="","",SUMIFS(③実績CSV_期間B!$AA$2:$AA$5001,③実績CSV_期間B!$M$2:$M$5001,$C208))</f>
        <v/>
      </c>
      <c r="I208" s="38" t="str">
        <f aca="false">IF($C208="","",SUMIFS(④実績CSV_期間C!$AA$2:$AA$5001,④実績CSV_期間C!$M$2:$M$5001,$C208))</f>
        <v/>
      </c>
      <c r="J208" s="38" t="str">
        <f aca="false">IF($C208="","",N($F208)*N($G208))</f>
        <v/>
      </c>
      <c r="K208" s="38" t="str">
        <f aca="false">IF($C208="","",N($F208)*N($H208))</f>
        <v/>
      </c>
      <c r="L208" s="38" t="str">
        <f aca="false">IF($C208="","",N($F208)*N($I208))</f>
        <v/>
      </c>
      <c r="M208" s="37" t="str">
        <f aca="false">IF(OR($C208="",N(TOP!$C$12)=0),"",N($J208)/TOP!$C$12)</f>
        <v/>
      </c>
      <c r="N208" s="37" t="str">
        <f aca="false">IF(OR($C208="",N(TOP!$C$13)=0),"",N($K208)/TOP!$C$13)</f>
        <v/>
      </c>
      <c r="O208" s="37" t="str">
        <f aca="false">IF(OR($C208="",N(TOP!$C$14)=0),"",N($L208)/TOP!$C$14)</f>
        <v/>
      </c>
      <c r="P208" s="42" t="str">
        <f aca="false">IF($C208="","",IFERROR(CHOOSE(MATCH(TOP!$C$10,{"【期間A】","【期間B】","【期間C】"},0),N($M208),N($N208),N($O208)),0))</f>
        <v/>
      </c>
    </row>
    <row r="209" customFormat="false" ht="15" hidden="false" customHeight="false" outlineLevel="0" collapsed="false">
      <c r="B209" s="12" t="n">
        <v>204</v>
      </c>
      <c r="C209" s="36" t="str">
        <f aca="false">IF(②実績CSV_期間A!$M205="","",②実績CSV_期間A!$M205&amp;"")</f>
        <v/>
      </c>
      <c r="D209" s="12" t="str">
        <f aca="false">IF($C209="","",②実績CSV_期間A!$N205)</f>
        <v/>
      </c>
      <c r="E209" s="12" t="str">
        <f aca="false">IF($C209="","",RIGHT($D209,1))</f>
        <v/>
      </c>
      <c r="F209" s="41" t="str">
        <f aca="false">IF($C209="","",IFERROR(INDEX(サイズ換算マスタ!$C$6:$C$8,MATCH($E209,サイズ換算マスタ!$B$6:$B$8,0)),1))</f>
        <v/>
      </c>
      <c r="G209" s="38" t="str">
        <f aca="false">IF($C209="","",SUMIFS(②実績CSV_期間A!$AA$2:$AA$5001,②実績CSV_期間A!$M$2:$M$5001,$C209))</f>
        <v/>
      </c>
      <c r="H209" s="38" t="str">
        <f aca="false">IF($C209="","",SUMIFS(③実績CSV_期間B!$AA$2:$AA$5001,③実績CSV_期間B!$M$2:$M$5001,$C209))</f>
        <v/>
      </c>
      <c r="I209" s="38" t="str">
        <f aca="false">IF($C209="","",SUMIFS(④実績CSV_期間C!$AA$2:$AA$5001,④実績CSV_期間C!$M$2:$M$5001,$C209))</f>
        <v/>
      </c>
      <c r="J209" s="38" t="str">
        <f aca="false">IF($C209="","",N($F209)*N($G209))</f>
        <v/>
      </c>
      <c r="K209" s="38" t="str">
        <f aca="false">IF($C209="","",N($F209)*N($H209))</f>
        <v/>
      </c>
      <c r="L209" s="38" t="str">
        <f aca="false">IF($C209="","",N($F209)*N($I209))</f>
        <v/>
      </c>
      <c r="M209" s="37" t="str">
        <f aca="false">IF(OR($C209="",N(TOP!$C$12)=0),"",N($J209)/TOP!$C$12)</f>
        <v/>
      </c>
      <c r="N209" s="37" t="str">
        <f aca="false">IF(OR($C209="",N(TOP!$C$13)=0),"",N($K209)/TOP!$C$13)</f>
        <v/>
      </c>
      <c r="O209" s="37" t="str">
        <f aca="false">IF(OR($C209="",N(TOP!$C$14)=0),"",N($L209)/TOP!$C$14)</f>
        <v/>
      </c>
      <c r="P209" s="42" t="str">
        <f aca="false">IF($C209="","",IFERROR(CHOOSE(MATCH(TOP!$C$10,{"【期間A】","【期間B】","【期間C】"},0),N($M209),N($N209),N($O209)),0))</f>
        <v/>
      </c>
    </row>
    <row r="210" customFormat="false" ht="15" hidden="false" customHeight="false" outlineLevel="0" collapsed="false">
      <c r="B210" s="12" t="n">
        <v>205</v>
      </c>
      <c r="C210" s="36" t="str">
        <f aca="false">IF(②実績CSV_期間A!$M206="","",②実績CSV_期間A!$M206&amp;"")</f>
        <v/>
      </c>
      <c r="D210" s="12" t="str">
        <f aca="false">IF($C210="","",②実績CSV_期間A!$N206)</f>
        <v/>
      </c>
      <c r="E210" s="12" t="str">
        <f aca="false">IF($C210="","",RIGHT($D210,1))</f>
        <v/>
      </c>
      <c r="F210" s="41" t="str">
        <f aca="false">IF($C210="","",IFERROR(INDEX(サイズ換算マスタ!$C$6:$C$8,MATCH($E210,サイズ換算マスタ!$B$6:$B$8,0)),1))</f>
        <v/>
      </c>
      <c r="G210" s="38" t="str">
        <f aca="false">IF($C210="","",SUMIFS(②実績CSV_期間A!$AA$2:$AA$5001,②実績CSV_期間A!$M$2:$M$5001,$C210))</f>
        <v/>
      </c>
      <c r="H210" s="38" t="str">
        <f aca="false">IF($C210="","",SUMIFS(③実績CSV_期間B!$AA$2:$AA$5001,③実績CSV_期間B!$M$2:$M$5001,$C210))</f>
        <v/>
      </c>
      <c r="I210" s="38" t="str">
        <f aca="false">IF($C210="","",SUMIFS(④実績CSV_期間C!$AA$2:$AA$5001,④実績CSV_期間C!$M$2:$M$5001,$C210))</f>
        <v/>
      </c>
      <c r="J210" s="38" t="str">
        <f aca="false">IF($C210="","",N($F210)*N($G210))</f>
        <v/>
      </c>
      <c r="K210" s="38" t="str">
        <f aca="false">IF($C210="","",N($F210)*N($H210))</f>
        <v/>
      </c>
      <c r="L210" s="38" t="str">
        <f aca="false">IF($C210="","",N($F210)*N($I210))</f>
        <v/>
      </c>
      <c r="M210" s="37" t="str">
        <f aca="false">IF(OR($C210="",N(TOP!$C$12)=0),"",N($J210)/TOP!$C$12)</f>
        <v/>
      </c>
      <c r="N210" s="37" t="str">
        <f aca="false">IF(OR($C210="",N(TOP!$C$13)=0),"",N($K210)/TOP!$C$13)</f>
        <v/>
      </c>
      <c r="O210" s="37" t="str">
        <f aca="false">IF(OR($C210="",N(TOP!$C$14)=0),"",N($L210)/TOP!$C$14)</f>
        <v/>
      </c>
      <c r="P210" s="42" t="str">
        <f aca="false">IF($C210="","",IFERROR(CHOOSE(MATCH(TOP!$C$10,{"【期間A】","【期間B】","【期間C】"},0),N($M210),N($N210),N($O210)),0))</f>
        <v/>
      </c>
    </row>
    <row r="211" customFormat="false" ht="15" hidden="false" customHeight="false" outlineLevel="0" collapsed="false">
      <c r="B211" s="12" t="n">
        <v>206</v>
      </c>
      <c r="C211" s="36" t="str">
        <f aca="false">IF(②実績CSV_期間A!$M207="","",②実績CSV_期間A!$M207&amp;"")</f>
        <v/>
      </c>
      <c r="D211" s="12" t="str">
        <f aca="false">IF($C211="","",②実績CSV_期間A!$N207)</f>
        <v/>
      </c>
      <c r="E211" s="12" t="str">
        <f aca="false">IF($C211="","",RIGHT($D211,1))</f>
        <v/>
      </c>
      <c r="F211" s="41" t="str">
        <f aca="false">IF($C211="","",IFERROR(INDEX(サイズ換算マスタ!$C$6:$C$8,MATCH($E211,サイズ換算マスタ!$B$6:$B$8,0)),1))</f>
        <v/>
      </c>
      <c r="G211" s="38" t="str">
        <f aca="false">IF($C211="","",SUMIFS(②実績CSV_期間A!$AA$2:$AA$5001,②実績CSV_期間A!$M$2:$M$5001,$C211))</f>
        <v/>
      </c>
      <c r="H211" s="38" t="str">
        <f aca="false">IF($C211="","",SUMIFS(③実績CSV_期間B!$AA$2:$AA$5001,③実績CSV_期間B!$M$2:$M$5001,$C211))</f>
        <v/>
      </c>
      <c r="I211" s="38" t="str">
        <f aca="false">IF($C211="","",SUMIFS(④実績CSV_期間C!$AA$2:$AA$5001,④実績CSV_期間C!$M$2:$M$5001,$C211))</f>
        <v/>
      </c>
      <c r="J211" s="38" t="str">
        <f aca="false">IF($C211="","",N($F211)*N($G211))</f>
        <v/>
      </c>
      <c r="K211" s="38" t="str">
        <f aca="false">IF($C211="","",N($F211)*N($H211))</f>
        <v/>
      </c>
      <c r="L211" s="38" t="str">
        <f aca="false">IF($C211="","",N($F211)*N($I211))</f>
        <v/>
      </c>
      <c r="M211" s="37" t="str">
        <f aca="false">IF(OR($C211="",N(TOP!$C$12)=0),"",N($J211)/TOP!$C$12)</f>
        <v/>
      </c>
      <c r="N211" s="37" t="str">
        <f aca="false">IF(OR($C211="",N(TOP!$C$13)=0),"",N($K211)/TOP!$C$13)</f>
        <v/>
      </c>
      <c r="O211" s="37" t="str">
        <f aca="false">IF(OR($C211="",N(TOP!$C$14)=0),"",N($L211)/TOP!$C$14)</f>
        <v/>
      </c>
      <c r="P211" s="42" t="str">
        <f aca="false">IF($C211="","",IFERROR(CHOOSE(MATCH(TOP!$C$10,{"【期間A】","【期間B】","【期間C】"},0),N($M211),N($N211),N($O211)),0))</f>
        <v/>
      </c>
    </row>
    <row r="212" customFormat="false" ht="15" hidden="false" customHeight="false" outlineLevel="0" collapsed="false">
      <c r="B212" s="12" t="n">
        <v>207</v>
      </c>
      <c r="C212" s="36" t="str">
        <f aca="false">IF(②実績CSV_期間A!$M208="","",②実績CSV_期間A!$M208&amp;"")</f>
        <v/>
      </c>
      <c r="D212" s="12" t="str">
        <f aca="false">IF($C212="","",②実績CSV_期間A!$N208)</f>
        <v/>
      </c>
      <c r="E212" s="12" t="str">
        <f aca="false">IF($C212="","",RIGHT($D212,1))</f>
        <v/>
      </c>
      <c r="F212" s="41" t="str">
        <f aca="false">IF($C212="","",IFERROR(INDEX(サイズ換算マスタ!$C$6:$C$8,MATCH($E212,サイズ換算マスタ!$B$6:$B$8,0)),1))</f>
        <v/>
      </c>
      <c r="G212" s="38" t="str">
        <f aca="false">IF($C212="","",SUMIFS(②実績CSV_期間A!$AA$2:$AA$5001,②実績CSV_期間A!$M$2:$M$5001,$C212))</f>
        <v/>
      </c>
      <c r="H212" s="38" t="str">
        <f aca="false">IF($C212="","",SUMIFS(③実績CSV_期間B!$AA$2:$AA$5001,③実績CSV_期間B!$M$2:$M$5001,$C212))</f>
        <v/>
      </c>
      <c r="I212" s="38" t="str">
        <f aca="false">IF($C212="","",SUMIFS(④実績CSV_期間C!$AA$2:$AA$5001,④実績CSV_期間C!$M$2:$M$5001,$C212))</f>
        <v/>
      </c>
      <c r="J212" s="38" t="str">
        <f aca="false">IF($C212="","",N($F212)*N($G212))</f>
        <v/>
      </c>
      <c r="K212" s="38" t="str">
        <f aca="false">IF($C212="","",N($F212)*N($H212))</f>
        <v/>
      </c>
      <c r="L212" s="38" t="str">
        <f aca="false">IF($C212="","",N($F212)*N($I212))</f>
        <v/>
      </c>
      <c r="M212" s="37" t="str">
        <f aca="false">IF(OR($C212="",N(TOP!$C$12)=0),"",N($J212)/TOP!$C$12)</f>
        <v/>
      </c>
      <c r="N212" s="37" t="str">
        <f aca="false">IF(OR($C212="",N(TOP!$C$13)=0),"",N($K212)/TOP!$C$13)</f>
        <v/>
      </c>
      <c r="O212" s="37" t="str">
        <f aca="false">IF(OR($C212="",N(TOP!$C$14)=0),"",N($L212)/TOP!$C$14)</f>
        <v/>
      </c>
      <c r="P212" s="42" t="str">
        <f aca="false">IF($C212="","",IFERROR(CHOOSE(MATCH(TOP!$C$10,{"【期間A】","【期間B】","【期間C】"},0),N($M212),N($N212),N($O212)),0))</f>
        <v/>
      </c>
    </row>
    <row r="213" customFormat="false" ht="15" hidden="false" customHeight="false" outlineLevel="0" collapsed="false">
      <c r="B213" s="12" t="n">
        <v>208</v>
      </c>
      <c r="C213" s="36" t="str">
        <f aca="false">IF(②実績CSV_期間A!$M209="","",②実績CSV_期間A!$M209&amp;"")</f>
        <v/>
      </c>
      <c r="D213" s="12" t="str">
        <f aca="false">IF($C213="","",②実績CSV_期間A!$N209)</f>
        <v/>
      </c>
      <c r="E213" s="12" t="str">
        <f aca="false">IF($C213="","",RIGHT($D213,1))</f>
        <v/>
      </c>
      <c r="F213" s="41" t="str">
        <f aca="false">IF($C213="","",IFERROR(INDEX(サイズ換算マスタ!$C$6:$C$8,MATCH($E213,サイズ換算マスタ!$B$6:$B$8,0)),1))</f>
        <v/>
      </c>
      <c r="G213" s="38" t="str">
        <f aca="false">IF($C213="","",SUMIFS(②実績CSV_期間A!$AA$2:$AA$5001,②実績CSV_期間A!$M$2:$M$5001,$C213))</f>
        <v/>
      </c>
      <c r="H213" s="38" t="str">
        <f aca="false">IF($C213="","",SUMIFS(③実績CSV_期間B!$AA$2:$AA$5001,③実績CSV_期間B!$M$2:$M$5001,$C213))</f>
        <v/>
      </c>
      <c r="I213" s="38" t="str">
        <f aca="false">IF($C213="","",SUMIFS(④実績CSV_期間C!$AA$2:$AA$5001,④実績CSV_期間C!$M$2:$M$5001,$C213))</f>
        <v/>
      </c>
      <c r="J213" s="38" t="str">
        <f aca="false">IF($C213="","",N($F213)*N($G213))</f>
        <v/>
      </c>
      <c r="K213" s="38" t="str">
        <f aca="false">IF($C213="","",N($F213)*N($H213))</f>
        <v/>
      </c>
      <c r="L213" s="38" t="str">
        <f aca="false">IF($C213="","",N($F213)*N($I213))</f>
        <v/>
      </c>
      <c r="M213" s="37" t="str">
        <f aca="false">IF(OR($C213="",N(TOP!$C$12)=0),"",N($J213)/TOP!$C$12)</f>
        <v/>
      </c>
      <c r="N213" s="37" t="str">
        <f aca="false">IF(OR($C213="",N(TOP!$C$13)=0),"",N($K213)/TOP!$C$13)</f>
        <v/>
      </c>
      <c r="O213" s="37" t="str">
        <f aca="false">IF(OR($C213="",N(TOP!$C$14)=0),"",N($L213)/TOP!$C$14)</f>
        <v/>
      </c>
      <c r="P213" s="42" t="str">
        <f aca="false">IF($C213="","",IFERROR(CHOOSE(MATCH(TOP!$C$10,{"【期間A】","【期間B】","【期間C】"},0),N($M213),N($N213),N($O213)),0))</f>
        <v/>
      </c>
    </row>
    <row r="214" customFormat="false" ht="15" hidden="false" customHeight="false" outlineLevel="0" collapsed="false">
      <c r="B214" s="12" t="n">
        <v>209</v>
      </c>
      <c r="C214" s="36" t="str">
        <f aca="false">IF(②実績CSV_期間A!$M210="","",②実績CSV_期間A!$M210&amp;"")</f>
        <v/>
      </c>
      <c r="D214" s="12" t="str">
        <f aca="false">IF($C214="","",②実績CSV_期間A!$N210)</f>
        <v/>
      </c>
      <c r="E214" s="12" t="str">
        <f aca="false">IF($C214="","",RIGHT($D214,1))</f>
        <v/>
      </c>
      <c r="F214" s="41" t="str">
        <f aca="false">IF($C214="","",IFERROR(INDEX(サイズ換算マスタ!$C$6:$C$8,MATCH($E214,サイズ換算マスタ!$B$6:$B$8,0)),1))</f>
        <v/>
      </c>
      <c r="G214" s="38" t="str">
        <f aca="false">IF($C214="","",SUMIFS(②実績CSV_期間A!$AA$2:$AA$5001,②実績CSV_期間A!$M$2:$M$5001,$C214))</f>
        <v/>
      </c>
      <c r="H214" s="38" t="str">
        <f aca="false">IF($C214="","",SUMIFS(③実績CSV_期間B!$AA$2:$AA$5001,③実績CSV_期間B!$M$2:$M$5001,$C214))</f>
        <v/>
      </c>
      <c r="I214" s="38" t="str">
        <f aca="false">IF($C214="","",SUMIFS(④実績CSV_期間C!$AA$2:$AA$5001,④実績CSV_期間C!$M$2:$M$5001,$C214))</f>
        <v/>
      </c>
      <c r="J214" s="38" t="str">
        <f aca="false">IF($C214="","",N($F214)*N($G214))</f>
        <v/>
      </c>
      <c r="K214" s="38" t="str">
        <f aca="false">IF($C214="","",N($F214)*N($H214))</f>
        <v/>
      </c>
      <c r="L214" s="38" t="str">
        <f aca="false">IF($C214="","",N($F214)*N($I214))</f>
        <v/>
      </c>
      <c r="M214" s="37" t="str">
        <f aca="false">IF(OR($C214="",N(TOP!$C$12)=0),"",N($J214)/TOP!$C$12)</f>
        <v/>
      </c>
      <c r="N214" s="37" t="str">
        <f aca="false">IF(OR($C214="",N(TOP!$C$13)=0),"",N($K214)/TOP!$C$13)</f>
        <v/>
      </c>
      <c r="O214" s="37" t="str">
        <f aca="false">IF(OR($C214="",N(TOP!$C$14)=0),"",N($L214)/TOP!$C$14)</f>
        <v/>
      </c>
      <c r="P214" s="42" t="str">
        <f aca="false">IF($C214="","",IFERROR(CHOOSE(MATCH(TOP!$C$10,{"【期間A】","【期間B】","【期間C】"},0),N($M214),N($N214),N($O214)),0))</f>
        <v/>
      </c>
    </row>
    <row r="215" customFormat="false" ht="15" hidden="false" customHeight="false" outlineLevel="0" collapsed="false">
      <c r="B215" s="12" t="n">
        <v>210</v>
      </c>
      <c r="C215" s="36" t="str">
        <f aca="false">IF(②実績CSV_期間A!$M211="","",②実績CSV_期間A!$M211&amp;"")</f>
        <v/>
      </c>
      <c r="D215" s="12" t="str">
        <f aca="false">IF($C215="","",②実績CSV_期間A!$N211)</f>
        <v/>
      </c>
      <c r="E215" s="12" t="str">
        <f aca="false">IF($C215="","",RIGHT($D215,1))</f>
        <v/>
      </c>
      <c r="F215" s="41" t="str">
        <f aca="false">IF($C215="","",IFERROR(INDEX(サイズ換算マスタ!$C$6:$C$8,MATCH($E215,サイズ換算マスタ!$B$6:$B$8,0)),1))</f>
        <v/>
      </c>
      <c r="G215" s="38" t="str">
        <f aca="false">IF($C215="","",SUMIFS(②実績CSV_期間A!$AA$2:$AA$5001,②実績CSV_期間A!$M$2:$M$5001,$C215))</f>
        <v/>
      </c>
      <c r="H215" s="38" t="str">
        <f aca="false">IF($C215="","",SUMIFS(③実績CSV_期間B!$AA$2:$AA$5001,③実績CSV_期間B!$M$2:$M$5001,$C215))</f>
        <v/>
      </c>
      <c r="I215" s="38" t="str">
        <f aca="false">IF($C215="","",SUMIFS(④実績CSV_期間C!$AA$2:$AA$5001,④実績CSV_期間C!$M$2:$M$5001,$C215))</f>
        <v/>
      </c>
      <c r="J215" s="38" t="str">
        <f aca="false">IF($C215="","",N($F215)*N($G215))</f>
        <v/>
      </c>
      <c r="K215" s="38" t="str">
        <f aca="false">IF($C215="","",N($F215)*N($H215))</f>
        <v/>
      </c>
      <c r="L215" s="38" t="str">
        <f aca="false">IF($C215="","",N($F215)*N($I215))</f>
        <v/>
      </c>
      <c r="M215" s="37" t="str">
        <f aca="false">IF(OR($C215="",N(TOP!$C$12)=0),"",N($J215)/TOP!$C$12)</f>
        <v/>
      </c>
      <c r="N215" s="37" t="str">
        <f aca="false">IF(OR($C215="",N(TOP!$C$13)=0),"",N($K215)/TOP!$C$13)</f>
        <v/>
      </c>
      <c r="O215" s="37" t="str">
        <f aca="false">IF(OR($C215="",N(TOP!$C$14)=0),"",N($L215)/TOP!$C$14)</f>
        <v/>
      </c>
      <c r="P215" s="42" t="str">
        <f aca="false">IF($C215="","",IFERROR(CHOOSE(MATCH(TOP!$C$10,{"【期間A】","【期間B】","【期間C】"},0),N($M215),N($N215),N($O215)),0))</f>
        <v/>
      </c>
    </row>
    <row r="216" customFormat="false" ht="15" hidden="false" customHeight="false" outlineLevel="0" collapsed="false">
      <c r="B216" s="12" t="n">
        <v>211</v>
      </c>
      <c r="C216" s="36" t="str">
        <f aca="false">IF(②実績CSV_期間A!$M212="","",②実績CSV_期間A!$M212&amp;"")</f>
        <v/>
      </c>
      <c r="D216" s="12" t="str">
        <f aca="false">IF($C216="","",②実績CSV_期間A!$N212)</f>
        <v/>
      </c>
      <c r="E216" s="12" t="str">
        <f aca="false">IF($C216="","",RIGHT($D216,1))</f>
        <v/>
      </c>
      <c r="F216" s="41" t="str">
        <f aca="false">IF($C216="","",IFERROR(INDEX(サイズ換算マスタ!$C$6:$C$8,MATCH($E216,サイズ換算マスタ!$B$6:$B$8,0)),1))</f>
        <v/>
      </c>
      <c r="G216" s="38" t="str">
        <f aca="false">IF($C216="","",SUMIFS(②実績CSV_期間A!$AA$2:$AA$5001,②実績CSV_期間A!$M$2:$M$5001,$C216))</f>
        <v/>
      </c>
      <c r="H216" s="38" t="str">
        <f aca="false">IF($C216="","",SUMIFS(③実績CSV_期間B!$AA$2:$AA$5001,③実績CSV_期間B!$M$2:$M$5001,$C216))</f>
        <v/>
      </c>
      <c r="I216" s="38" t="str">
        <f aca="false">IF($C216="","",SUMIFS(④実績CSV_期間C!$AA$2:$AA$5001,④実績CSV_期間C!$M$2:$M$5001,$C216))</f>
        <v/>
      </c>
      <c r="J216" s="38" t="str">
        <f aca="false">IF($C216="","",N($F216)*N($G216))</f>
        <v/>
      </c>
      <c r="K216" s="38" t="str">
        <f aca="false">IF($C216="","",N($F216)*N($H216))</f>
        <v/>
      </c>
      <c r="L216" s="38" t="str">
        <f aca="false">IF($C216="","",N($F216)*N($I216))</f>
        <v/>
      </c>
      <c r="M216" s="37" t="str">
        <f aca="false">IF(OR($C216="",N(TOP!$C$12)=0),"",N($J216)/TOP!$C$12)</f>
        <v/>
      </c>
      <c r="N216" s="37" t="str">
        <f aca="false">IF(OR($C216="",N(TOP!$C$13)=0),"",N($K216)/TOP!$C$13)</f>
        <v/>
      </c>
      <c r="O216" s="37" t="str">
        <f aca="false">IF(OR($C216="",N(TOP!$C$14)=0),"",N($L216)/TOP!$C$14)</f>
        <v/>
      </c>
      <c r="P216" s="42" t="str">
        <f aca="false">IF($C216="","",IFERROR(CHOOSE(MATCH(TOP!$C$10,{"【期間A】","【期間B】","【期間C】"},0),N($M216),N($N216),N($O216)),0))</f>
        <v/>
      </c>
    </row>
    <row r="217" customFormat="false" ht="15" hidden="false" customHeight="false" outlineLevel="0" collapsed="false">
      <c r="B217" s="12" t="n">
        <v>212</v>
      </c>
      <c r="C217" s="36" t="str">
        <f aca="false">IF(②実績CSV_期間A!$M213="","",②実績CSV_期間A!$M213&amp;"")</f>
        <v/>
      </c>
      <c r="D217" s="12" t="str">
        <f aca="false">IF($C217="","",②実績CSV_期間A!$N213)</f>
        <v/>
      </c>
      <c r="E217" s="12" t="str">
        <f aca="false">IF($C217="","",RIGHT($D217,1))</f>
        <v/>
      </c>
      <c r="F217" s="41" t="str">
        <f aca="false">IF($C217="","",IFERROR(INDEX(サイズ換算マスタ!$C$6:$C$8,MATCH($E217,サイズ換算マスタ!$B$6:$B$8,0)),1))</f>
        <v/>
      </c>
      <c r="G217" s="38" t="str">
        <f aca="false">IF($C217="","",SUMIFS(②実績CSV_期間A!$AA$2:$AA$5001,②実績CSV_期間A!$M$2:$M$5001,$C217))</f>
        <v/>
      </c>
      <c r="H217" s="38" t="str">
        <f aca="false">IF($C217="","",SUMIFS(③実績CSV_期間B!$AA$2:$AA$5001,③実績CSV_期間B!$M$2:$M$5001,$C217))</f>
        <v/>
      </c>
      <c r="I217" s="38" t="str">
        <f aca="false">IF($C217="","",SUMIFS(④実績CSV_期間C!$AA$2:$AA$5001,④実績CSV_期間C!$M$2:$M$5001,$C217))</f>
        <v/>
      </c>
      <c r="J217" s="38" t="str">
        <f aca="false">IF($C217="","",N($F217)*N($G217))</f>
        <v/>
      </c>
      <c r="K217" s="38" t="str">
        <f aca="false">IF($C217="","",N($F217)*N($H217))</f>
        <v/>
      </c>
      <c r="L217" s="38" t="str">
        <f aca="false">IF($C217="","",N($F217)*N($I217))</f>
        <v/>
      </c>
      <c r="M217" s="37" t="str">
        <f aca="false">IF(OR($C217="",N(TOP!$C$12)=0),"",N($J217)/TOP!$C$12)</f>
        <v/>
      </c>
      <c r="N217" s="37" t="str">
        <f aca="false">IF(OR($C217="",N(TOP!$C$13)=0),"",N($K217)/TOP!$C$13)</f>
        <v/>
      </c>
      <c r="O217" s="37" t="str">
        <f aca="false">IF(OR($C217="",N(TOP!$C$14)=0),"",N($L217)/TOP!$C$14)</f>
        <v/>
      </c>
      <c r="P217" s="42" t="str">
        <f aca="false">IF($C217="","",IFERROR(CHOOSE(MATCH(TOP!$C$10,{"【期間A】","【期間B】","【期間C】"},0),N($M217),N($N217),N($O217)),0))</f>
        <v/>
      </c>
    </row>
    <row r="218" customFormat="false" ht="15" hidden="false" customHeight="false" outlineLevel="0" collapsed="false">
      <c r="B218" s="12" t="n">
        <v>213</v>
      </c>
      <c r="C218" s="36" t="str">
        <f aca="false">IF(②実績CSV_期間A!$M214="","",②実績CSV_期間A!$M214&amp;"")</f>
        <v/>
      </c>
      <c r="D218" s="12" t="str">
        <f aca="false">IF($C218="","",②実績CSV_期間A!$N214)</f>
        <v/>
      </c>
      <c r="E218" s="12" t="str">
        <f aca="false">IF($C218="","",RIGHT($D218,1))</f>
        <v/>
      </c>
      <c r="F218" s="41" t="str">
        <f aca="false">IF($C218="","",IFERROR(INDEX(サイズ換算マスタ!$C$6:$C$8,MATCH($E218,サイズ換算マスタ!$B$6:$B$8,0)),1))</f>
        <v/>
      </c>
      <c r="G218" s="38" t="str">
        <f aca="false">IF($C218="","",SUMIFS(②実績CSV_期間A!$AA$2:$AA$5001,②実績CSV_期間A!$M$2:$M$5001,$C218))</f>
        <v/>
      </c>
      <c r="H218" s="38" t="str">
        <f aca="false">IF($C218="","",SUMIFS(③実績CSV_期間B!$AA$2:$AA$5001,③実績CSV_期間B!$M$2:$M$5001,$C218))</f>
        <v/>
      </c>
      <c r="I218" s="38" t="str">
        <f aca="false">IF($C218="","",SUMIFS(④実績CSV_期間C!$AA$2:$AA$5001,④実績CSV_期間C!$M$2:$M$5001,$C218))</f>
        <v/>
      </c>
      <c r="J218" s="38" t="str">
        <f aca="false">IF($C218="","",N($F218)*N($G218))</f>
        <v/>
      </c>
      <c r="K218" s="38" t="str">
        <f aca="false">IF($C218="","",N($F218)*N($H218))</f>
        <v/>
      </c>
      <c r="L218" s="38" t="str">
        <f aca="false">IF($C218="","",N($F218)*N($I218))</f>
        <v/>
      </c>
      <c r="M218" s="37" t="str">
        <f aca="false">IF(OR($C218="",N(TOP!$C$12)=0),"",N($J218)/TOP!$C$12)</f>
        <v/>
      </c>
      <c r="N218" s="37" t="str">
        <f aca="false">IF(OR($C218="",N(TOP!$C$13)=0),"",N($K218)/TOP!$C$13)</f>
        <v/>
      </c>
      <c r="O218" s="37" t="str">
        <f aca="false">IF(OR($C218="",N(TOP!$C$14)=0),"",N($L218)/TOP!$C$14)</f>
        <v/>
      </c>
      <c r="P218" s="42" t="str">
        <f aca="false">IF($C218="","",IFERROR(CHOOSE(MATCH(TOP!$C$10,{"【期間A】","【期間B】","【期間C】"},0),N($M218),N($N218),N($O218)),0))</f>
        <v/>
      </c>
    </row>
    <row r="219" customFormat="false" ht="15" hidden="false" customHeight="false" outlineLevel="0" collapsed="false">
      <c r="B219" s="12" t="n">
        <v>214</v>
      </c>
      <c r="C219" s="36" t="str">
        <f aca="false">IF(②実績CSV_期間A!$M215="","",②実績CSV_期間A!$M215&amp;"")</f>
        <v/>
      </c>
      <c r="D219" s="12" t="str">
        <f aca="false">IF($C219="","",②実績CSV_期間A!$N215)</f>
        <v/>
      </c>
      <c r="E219" s="12" t="str">
        <f aca="false">IF($C219="","",RIGHT($D219,1))</f>
        <v/>
      </c>
      <c r="F219" s="41" t="str">
        <f aca="false">IF($C219="","",IFERROR(INDEX(サイズ換算マスタ!$C$6:$C$8,MATCH($E219,サイズ換算マスタ!$B$6:$B$8,0)),1))</f>
        <v/>
      </c>
      <c r="G219" s="38" t="str">
        <f aca="false">IF($C219="","",SUMIFS(②実績CSV_期間A!$AA$2:$AA$5001,②実績CSV_期間A!$M$2:$M$5001,$C219))</f>
        <v/>
      </c>
      <c r="H219" s="38" t="str">
        <f aca="false">IF($C219="","",SUMIFS(③実績CSV_期間B!$AA$2:$AA$5001,③実績CSV_期間B!$M$2:$M$5001,$C219))</f>
        <v/>
      </c>
      <c r="I219" s="38" t="str">
        <f aca="false">IF($C219="","",SUMIFS(④実績CSV_期間C!$AA$2:$AA$5001,④実績CSV_期間C!$M$2:$M$5001,$C219))</f>
        <v/>
      </c>
      <c r="J219" s="38" t="str">
        <f aca="false">IF($C219="","",N($F219)*N($G219))</f>
        <v/>
      </c>
      <c r="K219" s="38" t="str">
        <f aca="false">IF($C219="","",N($F219)*N($H219))</f>
        <v/>
      </c>
      <c r="L219" s="38" t="str">
        <f aca="false">IF($C219="","",N($F219)*N($I219))</f>
        <v/>
      </c>
      <c r="M219" s="37" t="str">
        <f aca="false">IF(OR($C219="",N(TOP!$C$12)=0),"",N($J219)/TOP!$C$12)</f>
        <v/>
      </c>
      <c r="N219" s="37" t="str">
        <f aca="false">IF(OR($C219="",N(TOP!$C$13)=0),"",N($K219)/TOP!$C$13)</f>
        <v/>
      </c>
      <c r="O219" s="37" t="str">
        <f aca="false">IF(OR($C219="",N(TOP!$C$14)=0),"",N($L219)/TOP!$C$14)</f>
        <v/>
      </c>
      <c r="P219" s="42" t="str">
        <f aca="false">IF($C219="","",IFERROR(CHOOSE(MATCH(TOP!$C$10,{"【期間A】","【期間B】","【期間C】"},0),N($M219),N($N219),N($O219)),0))</f>
        <v/>
      </c>
    </row>
    <row r="220" customFormat="false" ht="15" hidden="false" customHeight="false" outlineLevel="0" collapsed="false">
      <c r="B220" s="12" t="n">
        <v>215</v>
      </c>
      <c r="C220" s="36" t="str">
        <f aca="false">IF(②実績CSV_期間A!$M216="","",②実績CSV_期間A!$M216&amp;"")</f>
        <v/>
      </c>
      <c r="D220" s="12" t="str">
        <f aca="false">IF($C220="","",②実績CSV_期間A!$N216)</f>
        <v/>
      </c>
      <c r="E220" s="12" t="str">
        <f aca="false">IF($C220="","",RIGHT($D220,1))</f>
        <v/>
      </c>
      <c r="F220" s="41" t="str">
        <f aca="false">IF($C220="","",IFERROR(INDEX(サイズ換算マスタ!$C$6:$C$8,MATCH($E220,サイズ換算マスタ!$B$6:$B$8,0)),1))</f>
        <v/>
      </c>
      <c r="G220" s="38" t="str">
        <f aca="false">IF($C220="","",SUMIFS(②実績CSV_期間A!$AA$2:$AA$5001,②実績CSV_期間A!$M$2:$M$5001,$C220))</f>
        <v/>
      </c>
      <c r="H220" s="38" t="str">
        <f aca="false">IF($C220="","",SUMIFS(③実績CSV_期間B!$AA$2:$AA$5001,③実績CSV_期間B!$M$2:$M$5001,$C220))</f>
        <v/>
      </c>
      <c r="I220" s="38" t="str">
        <f aca="false">IF($C220="","",SUMIFS(④実績CSV_期間C!$AA$2:$AA$5001,④実績CSV_期間C!$M$2:$M$5001,$C220))</f>
        <v/>
      </c>
      <c r="J220" s="38" t="str">
        <f aca="false">IF($C220="","",N($F220)*N($G220))</f>
        <v/>
      </c>
      <c r="K220" s="38" t="str">
        <f aca="false">IF($C220="","",N($F220)*N($H220))</f>
        <v/>
      </c>
      <c r="L220" s="38" t="str">
        <f aca="false">IF($C220="","",N($F220)*N($I220))</f>
        <v/>
      </c>
      <c r="M220" s="37" t="str">
        <f aca="false">IF(OR($C220="",N(TOP!$C$12)=0),"",N($J220)/TOP!$C$12)</f>
        <v/>
      </c>
      <c r="N220" s="37" t="str">
        <f aca="false">IF(OR($C220="",N(TOP!$C$13)=0),"",N($K220)/TOP!$C$13)</f>
        <v/>
      </c>
      <c r="O220" s="37" t="str">
        <f aca="false">IF(OR($C220="",N(TOP!$C$14)=0),"",N($L220)/TOP!$C$14)</f>
        <v/>
      </c>
      <c r="P220" s="42" t="str">
        <f aca="false">IF($C220="","",IFERROR(CHOOSE(MATCH(TOP!$C$10,{"【期間A】","【期間B】","【期間C】"},0),N($M220),N($N220),N($O220)),0))</f>
        <v/>
      </c>
    </row>
    <row r="221" customFormat="false" ht="15" hidden="false" customHeight="false" outlineLevel="0" collapsed="false">
      <c r="B221" s="12" t="n">
        <v>216</v>
      </c>
      <c r="C221" s="36" t="str">
        <f aca="false">IF(②実績CSV_期間A!$M217="","",②実績CSV_期間A!$M217&amp;"")</f>
        <v/>
      </c>
      <c r="D221" s="12" t="str">
        <f aca="false">IF($C221="","",②実績CSV_期間A!$N217)</f>
        <v/>
      </c>
      <c r="E221" s="12" t="str">
        <f aca="false">IF($C221="","",RIGHT($D221,1))</f>
        <v/>
      </c>
      <c r="F221" s="41" t="str">
        <f aca="false">IF($C221="","",IFERROR(INDEX(サイズ換算マスタ!$C$6:$C$8,MATCH($E221,サイズ換算マスタ!$B$6:$B$8,0)),1))</f>
        <v/>
      </c>
      <c r="G221" s="38" t="str">
        <f aca="false">IF($C221="","",SUMIFS(②実績CSV_期間A!$AA$2:$AA$5001,②実績CSV_期間A!$M$2:$M$5001,$C221))</f>
        <v/>
      </c>
      <c r="H221" s="38" t="str">
        <f aca="false">IF($C221="","",SUMIFS(③実績CSV_期間B!$AA$2:$AA$5001,③実績CSV_期間B!$M$2:$M$5001,$C221))</f>
        <v/>
      </c>
      <c r="I221" s="38" t="str">
        <f aca="false">IF($C221="","",SUMIFS(④実績CSV_期間C!$AA$2:$AA$5001,④実績CSV_期間C!$M$2:$M$5001,$C221))</f>
        <v/>
      </c>
      <c r="J221" s="38" t="str">
        <f aca="false">IF($C221="","",N($F221)*N($G221))</f>
        <v/>
      </c>
      <c r="K221" s="38" t="str">
        <f aca="false">IF($C221="","",N($F221)*N($H221))</f>
        <v/>
      </c>
      <c r="L221" s="38" t="str">
        <f aca="false">IF($C221="","",N($F221)*N($I221))</f>
        <v/>
      </c>
      <c r="M221" s="37" t="str">
        <f aca="false">IF(OR($C221="",N(TOP!$C$12)=0),"",N($J221)/TOP!$C$12)</f>
        <v/>
      </c>
      <c r="N221" s="37" t="str">
        <f aca="false">IF(OR($C221="",N(TOP!$C$13)=0),"",N($K221)/TOP!$C$13)</f>
        <v/>
      </c>
      <c r="O221" s="37" t="str">
        <f aca="false">IF(OR($C221="",N(TOP!$C$14)=0),"",N($L221)/TOP!$C$14)</f>
        <v/>
      </c>
      <c r="P221" s="42" t="str">
        <f aca="false">IF($C221="","",IFERROR(CHOOSE(MATCH(TOP!$C$10,{"【期間A】","【期間B】","【期間C】"},0),N($M221),N($N221),N($O221)),0))</f>
        <v/>
      </c>
    </row>
    <row r="222" customFormat="false" ht="15" hidden="false" customHeight="false" outlineLevel="0" collapsed="false">
      <c r="B222" s="12" t="n">
        <v>217</v>
      </c>
      <c r="C222" s="36" t="str">
        <f aca="false">IF(②実績CSV_期間A!$M218="","",②実績CSV_期間A!$M218&amp;"")</f>
        <v/>
      </c>
      <c r="D222" s="12" t="str">
        <f aca="false">IF($C222="","",②実績CSV_期間A!$N218)</f>
        <v/>
      </c>
      <c r="E222" s="12" t="str">
        <f aca="false">IF($C222="","",RIGHT($D222,1))</f>
        <v/>
      </c>
      <c r="F222" s="41" t="str">
        <f aca="false">IF($C222="","",IFERROR(INDEX(サイズ換算マスタ!$C$6:$C$8,MATCH($E222,サイズ換算マスタ!$B$6:$B$8,0)),1))</f>
        <v/>
      </c>
      <c r="G222" s="38" t="str">
        <f aca="false">IF($C222="","",SUMIFS(②実績CSV_期間A!$AA$2:$AA$5001,②実績CSV_期間A!$M$2:$M$5001,$C222))</f>
        <v/>
      </c>
      <c r="H222" s="38" t="str">
        <f aca="false">IF($C222="","",SUMIFS(③実績CSV_期間B!$AA$2:$AA$5001,③実績CSV_期間B!$M$2:$M$5001,$C222))</f>
        <v/>
      </c>
      <c r="I222" s="38" t="str">
        <f aca="false">IF($C222="","",SUMIFS(④実績CSV_期間C!$AA$2:$AA$5001,④実績CSV_期間C!$M$2:$M$5001,$C222))</f>
        <v/>
      </c>
      <c r="J222" s="38" t="str">
        <f aca="false">IF($C222="","",N($F222)*N($G222))</f>
        <v/>
      </c>
      <c r="K222" s="38" t="str">
        <f aca="false">IF($C222="","",N($F222)*N($H222))</f>
        <v/>
      </c>
      <c r="L222" s="38" t="str">
        <f aca="false">IF($C222="","",N($F222)*N($I222))</f>
        <v/>
      </c>
      <c r="M222" s="37" t="str">
        <f aca="false">IF(OR($C222="",N(TOP!$C$12)=0),"",N($J222)/TOP!$C$12)</f>
        <v/>
      </c>
      <c r="N222" s="37" t="str">
        <f aca="false">IF(OR($C222="",N(TOP!$C$13)=0),"",N($K222)/TOP!$C$13)</f>
        <v/>
      </c>
      <c r="O222" s="37" t="str">
        <f aca="false">IF(OR($C222="",N(TOP!$C$14)=0),"",N($L222)/TOP!$C$14)</f>
        <v/>
      </c>
      <c r="P222" s="42" t="str">
        <f aca="false">IF($C222="","",IFERROR(CHOOSE(MATCH(TOP!$C$10,{"【期間A】","【期間B】","【期間C】"},0),N($M222),N($N222),N($O222)),0))</f>
        <v/>
      </c>
    </row>
    <row r="223" customFormat="false" ht="15" hidden="false" customHeight="false" outlineLevel="0" collapsed="false">
      <c r="B223" s="12" t="n">
        <v>218</v>
      </c>
      <c r="C223" s="36" t="str">
        <f aca="false">IF(②実績CSV_期間A!$M219="","",②実績CSV_期間A!$M219&amp;"")</f>
        <v/>
      </c>
      <c r="D223" s="12" t="str">
        <f aca="false">IF($C223="","",②実績CSV_期間A!$N219)</f>
        <v/>
      </c>
      <c r="E223" s="12" t="str">
        <f aca="false">IF($C223="","",RIGHT($D223,1))</f>
        <v/>
      </c>
      <c r="F223" s="41" t="str">
        <f aca="false">IF($C223="","",IFERROR(INDEX(サイズ換算マスタ!$C$6:$C$8,MATCH($E223,サイズ換算マスタ!$B$6:$B$8,0)),1))</f>
        <v/>
      </c>
      <c r="G223" s="38" t="str">
        <f aca="false">IF($C223="","",SUMIFS(②実績CSV_期間A!$AA$2:$AA$5001,②実績CSV_期間A!$M$2:$M$5001,$C223))</f>
        <v/>
      </c>
      <c r="H223" s="38" t="str">
        <f aca="false">IF($C223="","",SUMIFS(③実績CSV_期間B!$AA$2:$AA$5001,③実績CSV_期間B!$M$2:$M$5001,$C223))</f>
        <v/>
      </c>
      <c r="I223" s="38" t="str">
        <f aca="false">IF($C223="","",SUMIFS(④実績CSV_期間C!$AA$2:$AA$5001,④実績CSV_期間C!$M$2:$M$5001,$C223))</f>
        <v/>
      </c>
      <c r="J223" s="38" t="str">
        <f aca="false">IF($C223="","",N($F223)*N($G223))</f>
        <v/>
      </c>
      <c r="K223" s="38" t="str">
        <f aca="false">IF($C223="","",N($F223)*N($H223))</f>
        <v/>
      </c>
      <c r="L223" s="38" t="str">
        <f aca="false">IF($C223="","",N($F223)*N($I223))</f>
        <v/>
      </c>
      <c r="M223" s="37" t="str">
        <f aca="false">IF(OR($C223="",N(TOP!$C$12)=0),"",N($J223)/TOP!$C$12)</f>
        <v/>
      </c>
      <c r="N223" s="37" t="str">
        <f aca="false">IF(OR($C223="",N(TOP!$C$13)=0),"",N($K223)/TOP!$C$13)</f>
        <v/>
      </c>
      <c r="O223" s="37" t="str">
        <f aca="false">IF(OR($C223="",N(TOP!$C$14)=0),"",N($L223)/TOP!$C$14)</f>
        <v/>
      </c>
      <c r="P223" s="42" t="str">
        <f aca="false">IF($C223="","",IFERROR(CHOOSE(MATCH(TOP!$C$10,{"【期間A】","【期間B】","【期間C】"},0),N($M223),N($N223),N($O223)),0))</f>
        <v/>
      </c>
    </row>
    <row r="224" customFormat="false" ht="15" hidden="false" customHeight="false" outlineLevel="0" collapsed="false">
      <c r="B224" s="12" t="n">
        <v>219</v>
      </c>
      <c r="C224" s="36" t="str">
        <f aca="false">IF(②実績CSV_期間A!$M220="","",②実績CSV_期間A!$M220&amp;"")</f>
        <v/>
      </c>
      <c r="D224" s="12" t="str">
        <f aca="false">IF($C224="","",②実績CSV_期間A!$N220)</f>
        <v/>
      </c>
      <c r="E224" s="12" t="str">
        <f aca="false">IF($C224="","",RIGHT($D224,1))</f>
        <v/>
      </c>
      <c r="F224" s="41" t="str">
        <f aca="false">IF($C224="","",IFERROR(INDEX(サイズ換算マスタ!$C$6:$C$8,MATCH($E224,サイズ換算マスタ!$B$6:$B$8,0)),1))</f>
        <v/>
      </c>
      <c r="G224" s="38" t="str">
        <f aca="false">IF($C224="","",SUMIFS(②実績CSV_期間A!$AA$2:$AA$5001,②実績CSV_期間A!$M$2:$M$5001,$C224))</f>
        <v/>
      </c>
      <c r="H224" s="38" t="str">
        <f aca="false">IF($C224="","",SUMIFS(③実績CSV_期間B!$AA$2:$AA$5001,③実績CSV_期間B!$M$2:$M$5001,$C224))</f>
        <v/>
      </c>
      <c r="I224" s="38" t="str">
        <f aca="false">IF($C224="","",SUMIFS(④実績CSV_期間C!$AA$2:$AA$5001,④実績CSV_期間C!$M$2:$M$5001,$C224))</f>
        <v/>
      </c>
      <c r="J224" s="38" t="str">
        <f aca="false">IF($C224="","",N($F224)*N($G224))</f>
        <v/>
      </c>
      <c r="K224" s="38" t="str">
        <f aca="false">IF($C224="","",N($F224)*N($H224))</f>
        <v/>
      </c>
      <c r="L224" s="38" t="str">
        <f aca="false">IF($C224="","",N($F224)*N($I224))</f>
        <v/>
      </c>
      <c r="M224" s="37" t="str">
        <f aca="false">IF(OR($C224="",N(TOP!$C$12)=0),"",N($J224)/TOP!$C$12)</f>
        <v/>
      </c>
      <c r="N224" s="37" t="str">
        <f aca="false">IF(OR($C224="",N(TOP!$C$13)=0),"",N($K224)/TOP!$C$13)</f>
        <v/>
      </c>
      <c r="O224" s="37" t="str">
        <f aca="false">IF(OR($C224="",N(TOP!$C$14)=0),"",N($L224)/TOP!$C$14)</f>
        <v/>
      </c>
      <c r="P224" s="42" t="str">
        <f aca="false">IF($C224="","",IFERROR(CHOOSE(MATCH(TOP!$C$10,{"【期間A】","【期間B】","【期間C】"},0),N($M224),N($N224),N($O224)),0))</f>
        <v/>
      </c>
    </row>
    <row r="225" customFormat="false" ht="15" hidden="false" customHeight="false" outlineLevel="0" collapsed="false">
      <c r="B225" s="12" t="n">
        <v>220</v>
      </c>
      <c r="C225" s="36" t="str">
        <f aca="false">IF(②実績CSV_期間A!$M221="","",②実績CSV_期間A!$M221&amp;"")</f>
        <v/>
      </c>
      <c r="D225" s="12" t="str">
        <f aca="false">IF($C225="","",②実績CSV_期間A!$N221)</f>
        <v/>
      </c>
      <c r="E225" s="12" t="str">
        <f aca="false">IF($C225="","",RIGHT($D225,1))</f>
        <v/>
      </c>
      <c r="F225" s="41" t="str">
        <f aca="false">IF($C225="","",IFERROR(INDEX(サイズ換算マスタ!$C$6:$C$8,MATCH($E225,サイズ換算マスタ!$B$6:$B$8,0)),1))</f>
        <v/>
      </c>
      <c r="G225" s="38" t="str">
        <f aca="false">IF($C225="","",SUMIFS(②実績CSV_期間A!$AA$2:$AA$5001,②実績CSV_期間A!$M$2:$M$5001,$C225))</f>
        <v/>
      </c>
      <c r="H225" s="38" t="str">
        <f aca="false">IF($C225="","",SUMIFS(③実績CSV_期間B!$AA$2:$AA$5001,③実績CSV_期間B!$M$2:$M$5001,$C225))</f>
        <v/>
      </c>
      <c r="I225" s="38" t="str">
        <f aca="false">IF($C225="","",SUMIFS(④実績CSV_期間C!$AA$2:$AA$5001,④実績CSV_期間C!$M$2:$M$5001,$C225))</f>
        <v/>
      </c>
      <c r="J225" s="38" t="str">
        <f aca="false">IF($C225="","",N($F225)*N($G225))</f>
        <v/>
      </c>
      <c r="K225" s="38" t="str">
        <f aca="false">IF($C225="","",N($F225)*N($H225))</f>
        <v/>
      </c>
      <c r="L225" s="38" t="str">
        <f aca="false">IF($C225="","",N($F225)*N($I225))</f>
        <v/>
      </c>
      <c r="M225" s="37" t="str">
        <f aca="false">IF(OR($C225="",N(TOP!$C$12)=0),"",N($J225)/TOP!$C$12)</f>
        <v/>
      </c>
      <c r="N225" s="37" t="str">
        <f aca="false">IF(OR($C225="",N(TOP!$C$13)=0),"",N($K225)/TOP!$C$13)</f>
        <v/>
      </c>
      <c r="O225" s="37" t="str">
        <f aca="false">IF(OR($C225="",N(TOP!$C$14)=0),"",N($L225)/TOP!$C$14)</f>
        <v/>
      </c>
      <c r="P225" s="42" t="str">
        <f aca="false">IF($C225="","",IFERROR(CHOOSE(MATCH(TOP!$C$10,{"【期間A】","【期間B】","【期間C】"},0),N($M225),N($N225),N($O225)),0))</f>
        <v/>
      </c>
    </row>
    <row r="226" customFormat="false" ht="15" hidden="false" customHeight="false" outlineLevel="0" collapsed="false">
      <c r="B226" s="12" t="n">
        <v>221</v>
      </c>
      <c r="C226" s="36" t="str">
        <f aca="false">IF(②実績CSV_期間A!$M222="","",②実績CSV_期間A!$M222&amp;"")</f>
        <v/>
      </c>
      <c r="D226" s="12" t="str">
        <f aca="false">IF($C226="","",②実績CSV_期間A!$N222)</f>
        <v/>
      </c>
      <c r="E226" s="12" t="str">
        <f aca="false">IF($C226="","",RIGHT($D226,1))</f>
        <v/>
      </c>
      <c r="F226" s="41" t="str">
        <f aca="false">IF($C226="","",IFERROR(INDEX(サイズ換算マスタ!$C$6:$C$8,MATCH($E226,サイズ換算マスタ!$B$6:$B$8,0)),1))</f>
        <v/>
      </c>
      <c r="G226" s="38" t="str">
        <f aca="false">IF($C226="","",SUMIFS(②実績CSV_期間A!$AA$2:$AA$5001,②実績CSV_期間A!$M$2:$M$5001,$C226))</f>
        <v/>
      </c>
      <c r="H226" s="38" t="str">
        <f aca="false">IF($C226="","",SUMIFS(③実績CSV_期間B!$AA$2:$AA$5001,③実績CSV_期間B!$M$2:$M$5001,$C226))</f>
        <v/>
      </c>
      <c r="I226" s="38" t="str">
        <f aca="false">IF($C226="","",SUMIFS(④実績CSV_期間C!$AA$2:$AA$5001,④実績CSV_期間C!$M$2:$M$5001,$C226))</f>
        <v/>
      </c>
      <c r="J226" s="38" t="str">
        <f aca="false">IF($C226="","",N($F226)*N($G226))</f>
        <v/>
      </c>
      <c r="K226" s="38" t="str">
        <f aca="false">IF($C226="","",N($F226)*N($H226))</f>
        <v/>
      </c>
      <c r="L226" s="38" t="str">
        <f aca="false">IF($C226="","",N($F226)*N($I226))</f>
        <v/>
      </c>
      <c r="M226" s="37" t="str">
        <f aca="false">IF(OR($C226="",N(TOP!$C$12)=0),"",N($J226)/TOP!$C$12)</f>
        <v/>
      </c>
      <c r="N226" s="37" t="str">
        <f aca="false">IF(OR($C226="",N(TOP!$C$13)=0),"",N($K226)/TOP!$C$13)</f>
        <v/>
      </c>
      <c r="O226" s="37" t="str">
        <f aca="false">IF(OR($C226="",N(TOP!$C$14)=0),"",N($L226)/TOP!$C$14)</f>
        <v/>
      </c>
      <c r="P226" s="42" t="str">
        <f aca="false">IF($C226="","",IFERROR(CHOOSE(MATCH(TOP!$C$10,{"【期間A】","【期間B】","【期間C】"},0),N($M226),N($N226),N($O226)),0))</f>
        <v/>
      </c>
    </row>
    <row r="227" customFormat="false" ht="15" hidden="false" customHeight="false" outlineLevel="0" collapsed="false">
      <c r="B227" s="12" t="n">
        <v>222</v>
      </c>
      <c r="C227" s="36" t="str">
        <f aca="false">IF(②実績CSV_期間A!$M223="","",②実績CSV_期間A!$M223&amp;"")</f>
        <v/>
      </c>
      <c r="D227" s="12" t="str">
        <f aca="false">IF($C227="","",②実績CSV_期間A!$N223)</f>
        <v/>
      </c>
      <c r="E227" s="12" t="str">
        <f aca="false">IF($C227="","",RIGHT($D227,1))</f>
        <v/>
      </c>
      <c r="F227" s="41" t="str">
        <f aca="false">IF($C227="","",IFERROR(INDEX(サイズ換算マスタ!$C$6:$C$8,MATCH($E227,サイズ換算マスタ!$B$6:$B$8,0)),1))</f>
        <v/>
      </c>
      <c r="G227" s="38" t="str">
        <f aca="false">IF($C227="","",SUMIFS(②実績CSV_期間A!$AA$2:$AA$5001,②実績CSV_期間A!$M$2:$M$5001,$C227))</f>
        <v/>
      </c>
      <c r="H227" s="38" t="str">
        <f aca="false">IF($C227="","",SUMIFS(③実績CSV_期間B!$AA$2:$AA$5001,③実績CSV_期間B!$M$2:$M$5001,$C227))</f>
        <v/>
      </c>
      <c r="I227" s="38" t="str">
        <f aca="false">IF($C227="","",SUMIFS(④実績CSV_期間C!$AA$2:$AA$5001,④実績CSV_期間C!$M$2:$M$5001,$C227))</f>
        <v/>
      </c>
      <c r="J227" s="38" t="str">
        <f aca="false">IF($C227="","",N($F227)*N($G227))</f>
        <v/>
      </c>
      <c r="K227" s="38" t="str">
        <f aca="false">IF($C227="","",N($F227)*N($H227))</f>
        <v/>
      </c>
      <c r="L227" s="38" t="str">
        <f aca="false">IF($C227="","",N($F227)*N($I227))</f>
        <v/>
      </c>
      <c r="M227" s="37" t="str">
        <f aca="false">IF(OR($C227="",N(TOP!$C$12)=0),"",N($J227)/TOP!$C$12)</f>
        <v/>
      </c>
      <c r="N227" s="37" t="str">
        <f aca="false">IF(OR($C227="",N(TOP!$C$13)=0),"",N($K227)/TOP!$C$13)</f>
        <v/>
      </c>
      <c r="O227" s="37" t="str">
        <f aca="false">IF(OR($C227="",N(TOP!$C$14)=0),"",N($L227)/TOP!$C$14)</f>
        <v/>
      </c>
      <c r="P227" s="42" t="str">
        <f aca="false">IF($C227="","",IFERROR(CHOOSE(MATCH(TOP!$C$10,{"【期間A】","【期間B】","【期間C】"},0),N($M227),N($N227),N($O227)),0))</f>
        <v/>
      </c>
    </row>
    <row r="228" customFormat="false" ht="15" hidden="false" customHeight="false" outlineLevel="0" collapsed="false">
      <c r="B228" s="12" t="n">
        <v>223</v>
      </c>
      <c r="C228" s="36" t="str">
        <f aca="false">IF(②実績CSV_期間A!$M224="","",②実績CSV_期間A!$M224&amp;"")</f>
        <v/>
      </c>
      <c r="D228" s="12" t="str">
        <f aca="false">IF($C228="","",②実績CSV_期間A!$N224)</f>
        <v/>
      </c>
      <c r="E228" s="12" t="str">
        <f aca="false">IF($C228="","",RIGHT($D228,1))</f>
        <v/>
      </c>
      <c r="F228" s="41" t="str">
        <f aca="false">IF($C228="","",IFERROR(INDEX(サイズ換算マスタ!$C$6:$C$8,MATCH($E228,サイズ換算マスタ!$B$6:$B$8,0)),1))</f>
        <v/>
      </c>
      <c r="G228" s="38" t="str">
        <f aca="false">IF($C228="","",SUMIFS(②実績CSV_期間A!$AA$2:$AA$5001,②実績CSV_期間A!$M$2:$M$5001,$C228))</f>
        <v/>
      </c>
      <c r="H228" s="38" t="str">
        <f aca="false">IF($C228="","",SUMIFS(③実績CSV_期間B!$AA$2:$AA$5001,③実績CSV_期間B!$M$2:$M$5001,$C228))</f>
        <v/>
      </c>
      <c r="I228" s="38" t="str">
        <f aca="false">IF($C228="","",SUMIFS(④実績CSV_期間C!$AA$2:$AA$5001,④実績CSV_期間C!$M$2:$M$5001,$C228))</f>
        <v/>
      </c>
      <c r="J228" s="38" t="str">
        <f aca="false">IF($C228="","",N($F228)*N($G228))</f>
        <v/>
      </c>
      <c r="K228" s="38" t="str">
        <f aca="false">IF($C228="","",N($F228)*N($H228))</f>
        <v/>
      </c>
      <c r="L228" s="38" t="str">
        <f aca="false">IF($C228="","",N($F228)*N($I228))</f>
        <v/>
      </c>
      <c r="M228" s="37" t="str">
        <f aca="false">IF(OR($C228="",N(TOP!$C$12)=0),"",N($J228)/TOP!$C$12)</f>
        <v/>
      </c>
      <c r="N228" s="37" t="str">
        <f aca="false">IF(OR($C228="",N(TOP!$C$13)=0),"",N($K228)/TOP!$C$13)</f>
        <v/>
      </c>
      <c r="O228" s="37" t="str">
        <f aca="false">IF(OR($C228="",N(TOP!$C$14)=0),"",N($L228)/TOP!$C$14)</f>
        <v/>
      </c>
      <c r="P228" s="42" t="str">
        <f aca="false">IF($C228="","",IFERROR(CHOOSE(MATCH(TOP!$C$10,{"【期間A】","【期間B】","【期間C】"},0),N($M228),N($N228),N($O228)),0))</f>
        <v/>
      </c>
    </row>
    <row r="229" customFormat="false" ht="15" hidden="false" customHeight="false" outlineLevel="0" collapsed="false">
      <c r="B229" s="12" t="n">
        <v>224</v>
      </c>
      <c r="C229" s="36" t="str">
        <f aca="false">IF(②実績CSV_期間A!$M225="","",②実績CSV_期間A!$M225&amp;"")</f>
        <v/>
      </c>
      <c r="D229" s="12" t="str">
        <f aca="false">IF($C229="","",②実績CSV_期間A!$N225)</f>
        <v/>
      </c>
      <c r="E229" s="12" t="str">
        <f aca="false">IF($C229="","",RIGHT($D229,1))</f>
        <v/>
      </c>
      <c r="F229" s="41" t="str">
        <f aca="false">IF($C229="","",IFERROR(INDEX(サイズ換算マスタ!$C$6:$C$8,MATCH($E229,サイズ換算マスタ!$B$6:$B$8,0)),1))</f>
        <v/>
      </c>
      <c r="G229" s="38" t="str">
        <f aca="false">IF($C229="","",SUMIFS(②実績CSV_期間A!$AA$2:$AA$5001,②実績CSV_期間A!$M$2:$M$5001,$C229))</f>
        <v/>
      </c>
      <c r="H229" s="38" t="str">
        <f aca="false">IF($C229="","",SUMIFS(③実績CSV_期間B!$AA$2:$AA$5001,③実績CSV_期間B!$M$2:$M$5001,$C229))</f>
        <v/>
      </c>
      <c r="I229" s="38" t="str">
        <f aca="false">IF($C229="","",SUMIFS(④実績CSV_期間C!$AA$2:$AA$5001,④実績CSV_期間C!$M$2:$M$5001,$C229))</f>
        <v/>
      </c>
      <c r="J229" s="38" t="str">
        <f aca="false">IF($C229="","",N($F229)*N($G229))</f>
        <v/>
      </c>
      <c r="K229" s="38" t="str">
        <f aca="false">IF($C229="","",N($F229)*N($H229))</f>
        <v/>
      </c>
      <c r="L229" s="38" t="str">
        <f aca="false">IF($C229="","",N($F229)*N($I229))</f>
        <v/>
      </c>
      <c r="M229" s="37" t="str">
        <f aca="false">IF(OR($C229="",N(TOP!$C$12)=0),"",N($J229)/TOP!$C$12)</f>
        <v/>
      </c>
      <c r="N229" s="37" t="str">
        <f aca="false">IF(OR($C229="",N(TOP!$C$13)=0),"",N($K229)/TOP!$C$13)</f>
        <v/>
      </c>
      <c r="O229" s="37" t="str">
        <f aca="false">IF(OR($C229="",N(TOP!$C$14)=0),"",N($L229)/TOP!$C$14)</f>
        <v/>
      </c>
      <c r="P229" s="42" t="str">
        <f aca="false">IF($C229="","",IFERROR(CHOOSE(MATCH(TOP!$C$10,{"【期間A】","【期間B】","【期間C】"},0),N($M229),N($N229),N($O229)),0))</f>
        <v/>
      </c>
    </row>
    <row r="230" customFormat="false" ht="15" hidden="false" customHeight="false" outlineLevel="0" collapsed="false">
      <c r="B230" s="12" t="n">
        <v>225</v>
      </c>
      <c r="C230" s="36" t="str">
        <f aca="false">IF(②実績CSV_期間A!$M226="","",②実績CSV_期間A!$M226&amp;"")</f>
        <v/>
      </c>
      <c r="D230" s="12" t="str">
        <f aca="false">IF($C230="","",②実績CSV_期間A!$N226)</f>
        <v/>
      </c>
      <c r="E230" s="12" t="str">
        <f aca="false">IF($C230="","",RIGHT($D230,1))</f>
        <v/>
      </c>
      <c r="F230" s="41" t="str">
        <f aca="false">IF($C230="","",IFERROR(INDEX(サイズ換算マスタ!$C$6:$C$8,MATCH($E230,サイズ換算マスタ!$B$6:$B$8,0)),1))</f>
        <v/>
      </c>
      <c r="G230" s="38" t="str">
        <f aca="false">IF($C230="","",SUMIFS(②実績CSV_期間A!$AA$2:$AA$5001,②実績CSV_期間A!$M$2:$M$5001,$C230))</f>
        <v/>
      </c>
      <c r="H230" s="38" t="str">
        <f aca="false">IF($C230="","",SUMIFS(③実績CSV_期間B!$AA$2:$AA$5001,③実績CSV_期間B!$M$2:$M$5001,$C230))</f>
        <v/>
      </c>
      <c r="I230" s="38" t="str">
        <f aca="false">IF($C230="","",SUMIFS(④実績CSV_期間C!$AA$2:$AA$5001,④実績CSV_期間C!$M$2:$M$5001,$C230))</f>
        <v/>
      </c>
      <c r="J230" s="38" t="str">
        <f aca="false">IF($C230="","",N($F230)*N($G230))</f>
        <v/>
      </c>
      <c r="K230" s="38" t="str">
        <f aca="false">IF($C230="","",N($F230)*N($H230))</f>
        <v/>
      </c>
      <c r="L230" s="38" t="str">
        <f aca="false">IF($C230="","",N($F230)*N($I230))</f>
        <v/>
      </c>
      <c r="M230" s="37" t="str">
        <f aca="false">IF(OR($C230="",N(TOP!$C$12)=0),"",N($J230)/TOP!$C$12)</f>
        <v/>
      </c>
      <c r="N230" s="37" t="str">
        <f aca="false">IF(OR($C230="",N(TOP!$C$13)=0),"",N($K230)/TOP!$C$13)</f>
        <v/>
      </c>
      <c r="O230" s="37" t="str">
        <f aca="false">IF(OR($C230="",N(TOP!$C$14)=0),"",N($L230)/TOP!$C$14)</f>
        <v/>
      </c>
      <c r="P230" s="42" t="str">
        <f aca="false">IF($C230="","",IFERROR(CHOOSE(MATCH(TOP!$C$10,{"【期間A】","【期間B】","【期間C】"},0),N($M230),N($N230),N($O230)),0))</f>
        <v/>
      </c>
    </row>
    <row r="231" customFormat="false" ht="15" hidden="false" customHeight="false" outlineLevel="0" collapsed="false">
      <c r="B231" s="12" t="n">
        <v>226</v>
      </c>
      <c r="C231" s="36" t="str">
        <f aca="false">IF(②実績CSV_期間A!$M227="","",②実績CSV_期間A!$M227&amp;"")</f>
        <v/>
      </c>
      <c r="D231" s="12" t="str">
        <f aca="false">IF($C231="","",②実績CSV_期間A!$N227)</f>
        <v/>
      </c>
      <c r="E231" s="12" t="str">
        <f aca="false">IF($C231="","",RIGHT($D231,1))</f>
        <v/>
      </c>
      <c r="F231" s="41" t="str">
        <f aca="false">IF($C231="","",IFERROR(INDEX(サイズ換算マスタ!$C$6:$C$8,MATCH($E231,サイズ換算マスタ!$B$6:$B$8,0)),1))</f>
        <v/>
      </c>
      <c r="G231" s="38" t="str">
        <f aca="false">IF($C231="","",SUMIFS(②実績CSV_期間A!$AA$2:$AA$5001,②実績CSV_期間A!$M$2:$M$5001,$C231))</f>
        <v/>
      </c>
      <c r="H231" s="38" t="str">
        <f aca="false">IF($C231="","",SUMIFS(③実績CSV_期間B!$AA$2:$AA$5001,③実績CSV_期間B!$M$2:$M$5001,$C231))</f>
        <v/>
      </c>
      <c r="I231" s="38" t="str">
        <f aca="false">IF($C231="","",SUMIFS(④実績CSV_期間C!$AA$2:$AA$5001,④実績CSV_期間C!$M$2:$M$5001,$C231))</f>
        <v/>
      </c>
      <c r="J231" s="38" t="str">
        <f aca="false">IF($C231="","",N($F231)*N($G231))</f>
        <v/>
      </c>
      <c r="K231" s="38" t="str">
        <f aca="false">IF($C231="","",N($F231)*N($H231))</f>
        <v/>
      </c>
      <c r="L231" s="38" t="str">
        <f aca="false">IF($C231="","",N($F231)*N($I231))</f>
        <v/>
      </c>
      <c r="M231" s="37" t="str">
        <f aca="false">IF(OR($C231="",N(TOP!$C$12)=0),"",N($J231)/TOP!$C$12)</f>
        <v/>
      </c>
      <c r="N231" s="37" t="str">
        <f aca="false">IF(OR($C231="",N(TOP!$C$13)=0),"",N($K231)/TOP!$C$13)</f>
        <v/>
      </c>
      <c r="O231" s="37" t="str">
        <f aca="false">IF(OR($C231="",N(TOP!$C$14)=0),"",N($L231)/TOP!$C$14)</f>
        <v/>
      </c>
      <c r="P231" s="42" t="str">
        <f aca="false">IF($C231="","",IFERROR(CHOOSE(MATCH(TOP!$C$10,{"【期間A】","【期間B】","【期間C】"},0),N($M231),N($N231),N($O231)),0))</f>
        <v/>
      </c>
    </row>
    <row r="232" customFormat="false" ht="15" hidden="false" customHeight="false" outlineLevel="0" collapsed="false">
      <c r="B232" s="12" t="n">
        <v>227</v>
      </c>
      <c r="C232" s="36" t="str">
        <f aca="false">IF(②実績CSV_期間A!$M228="","",②実績CSV_期間A!$M228&amp;"")</f>
        <v/>
      </c>
      <c r="D232" s="12" t="str">
        <f aca="false">IF($C232="","",②実績CSV_期間A!$N228)</f>
        <v/>
      </c>
      <c r="E232" s="12" t="str">
        <f aca="false">IF($C232="","",RIGHT($D232,1))</f>
        <v/>
      </c>
      <c r="F232" s="41" t="str">
        <f aca="false">IF($C232="","",IFERROR(INDEX(サイズ換算マスタ!$C$6:$C$8,MATCH($E232,サイズ換算マスタ!$B$6:$B$8,0)),1))</f>
        <v/>
      </c>
      <c r="G232" s="38" t="str">
        <f aca="false">IF($C232="","",SUMIFS(②実績CSV_期間A!$AA$2:$AA$5001,②実績CSV_期間A!$M$2:$M$5001,$C232))</f>
        <v/>
      </c>
      <c r="H232" s="38" t="str">
        <f aca="false">IF($C232="","",SUMIFS(③実績CSV_期間B!$AA$2:$AA$5001,③実績CSV_期間B!$M$2:$M$5001,$C232))</f>
        <v/>
      </c>
      <c r="I232" s="38" t="str">
        <f aca="false">IF($C232="","",SUMIFS(④実績CSV_期間C!$AA$2:$AA$5001,④実績CSV_期間C!$M$2:$M$5001,$C232))</f>
        <v/>
      </c>
      <c r="J232" s="38" t="str">
        <f aca="false">IF($C232="","",N($F232)*N($G232))</f>
        <v/>
      </c>
      <c r="K232" s="38" t="str">
        <f aca="false">IF($C232="","",N($F232)*N($H232))</f>
        <v/>
      </c>
      <c r="L232" s="38" t="str">
        <f aca="false">IF($C232="","",N($F232)*N($I232))</f>
        <v/>
      </c>
      <c r="M232" s="37" t="str">
        <f aca="false">IF(OR($C232="",N(TOP!$C$12)=0),"",N($J232)/TOP!$C$12)</f>
        <v/>
      </c>
      <c r="N232" s="37" t="str">
        <f aca="false">IF(OR($C232="",N(TOP!$C$13)=0),"",N($K232)/TOP!$C$13)</f>
        <v/>
      </c>
      <c r="O232" s="37" t="str">
        <f aca="false">IF(OR($C232="",N(TOP!$C$14)=0),"",N($L232)/TOP!$C$14)</f>
        <v/>
      </c>
      <c r="P232" s="42" t="str">
        <f aca="false">IF($C232="","",IFERROR(CHOOSE(MATCH(TOP!$C$10,{"【期間A】","【期間B】","【期間C】"},0),N($M232),N($N232),N($O232)),0))</f>
        <v/>
      </c>
    </row>
    <row r="233" customFormat="false" ht="15" hidden="false" customHeight="false" outlineLevel="0" collapsed="false">
      <c r="B233" s="12" t="n">
        <v>228</v>
      </c>
      <c r="C233" s="36" t="str">
        <f aca="false">IF(②実績CSV_期間A!$M229="","",②実績CSV_期間A!$M229&amp;"")</f>
        <v/>
      </c>
      <c r="D233" s="12" t="str">
        <f aca="false">IF($C233="","",②実績CSV_期間A!$N229)</f>
        <v/>
      </c>
      <c r="E233" s="12" t="str">
        <f aca="false">IF($C233="","",RIGHT($D233,1))</f>
        <v/>
      </c>
      <c r="F233" s="41" t="str">
        <f aca="false">IF($C233="","",IFERROR(INDEX(サイズ換算マスタ!$C$6:$C$8,MATCH($E233,サイズ換算マスタ!$B$6:$B$8,0)),1))</f>
        <v/>
      </c>
      <c r="G233" s="38" t="str">
        <f aca="false">IF($C233="","",SUMIFS(②実績CSV_期間A!$AA$2:$AA$5001,②実績CSV_期間A!$M$2:$M$5001,$C233))</f>
        <v/>
      </c>
      <c r="H233" s="38" t="str">
        <f aca="false">IF($C233="","",SUMIFS(③実績CSV_期間B!$AA$2:$AA$5001,③実績CSV_期間B!$M$2:$M$5001,$C233))</f>
        <v/>
      </c>
      <c r="I233" s="38" t="str">
        <f aca="false">IF($C233="","",SUMIFS(④実績CSV_期間C!$AA$2:$AA$5001,④実績CSV_期間C!$M$2:$M$5001,$C233))</f>
        <v/>
      </c>
      <c r="J233" s="38" t="str">
        <f aca="false">IF($C233="","",N($F233)*N($G233))</f>
        <v/>
      </c>
      <c r="K233" s="38" t="str">
        <f aca="false">IF($C233="","",N($F233)*N($H233))</f>
        <v/>
      </c>
      <c r="L233" s="38" t="str">
        <f aca="false">IF($C233="","",N($F233)*N($I233))</f>
        <v/>
      </c>
      <c r="M233" s="37" t="str">
        <f aca="false">IF(OR($C233="",N(TOP!$C$12)=0),"",N($J233)/TOP!$C$12)</f>
        <v/>
      </c>
      <c r="N233" s="37" t="str">
        <f aca="false">IF(OR($C233="",N(TOP!$C$13)=0),"",N($K233)/TOP!$C$13)</f>
        <v/>
      </c>
      <c r="O233" s="37" t="str">
        <f aca="false">IF(OR($C233="",N(TOP!$C$14)=0),"",N($L233)/TOP!$C$14)</f>
        <v/>
      </c>
      <c r="P233" s="42" t="str">
        <f aca="false">IF($C233="","",IFERROR(CHOOSE(MATCH(TOP!$C$10,{"【期間A】","【期間B】","【期間C】"},0),N($M233),N($N233),N($O233)),0))</f>
        <v/>
      </c>
    </row>
    <row r="234" customFormat="false" ht="15" hidden="false" customHeight="false" outlineLevel="0" collapsed="false">
      <c r="B234" s="12" t="n">
        <v>229</v>
      </c>
      <c r="C234" s="36" t="str">
        <f aca="false">IF(②実績CSV_期間A!$M230="","",②実績CSV_期間A!$M230&amp;"")</f>
        <v/>
      </c>
      <c r="D234" s="12" t="str">
        <f aca="false">IF($C234="","",②実績CSV_期間A!$N230)</f>
        <v/>
      </c>
      <c r="E234" s="12" t="str">
        <f aca="false">IF($C234="","",RIGHT($D234,1))</f>
        <v/>
      </c>
      <c r="F234" s="41" t="str">
        <f aca="false">IF($C234="","",IFERROR(INDEX(サイズ換算マスタ!$C$6:$C$8,MATCH($E234,サイズ換算マスタ!$B$6:$B$8,0)),1))</f>
        <v/>
      </c>
      <c r="G234" s="38" t="str">
        <f aca="false">IF($C234="","",SUMIFS(②実績CSV_期間A!$AA$2:$AA$5001,②実績CSV_期間A!$M$2:$M$5001,$C234))</f>
        <v/>
      </c>
      <c r="H234" s="38" t="str">
        <f aca="false">IF($C234="","",SUMIFS(③実績CSV_期間B!$AA$2:$AA$5001,③実績CSV_期間B!$M$2:$M$5001,$C234))</f>
        <v/>
      </c>
      <c r="I234" s="38" t="str">
        <f aca="false">IF($C234="","",SUMIFS(④実績CSV_期間C!$AA$2:$AA$5001,④実績CSV_期間C!$M$2:$M$5001,$C234))</f>
        <v/>
      </c>
      <c r="J234" s="38" t="str">
        <f aca="false">IF($C234="","",N($F234)*N($G234))</f>
        <v/>
      </c>
      <c r="K234" s="38" t="str">
        <f aca="false">IF($C234="","",N($F234)*N($H234))</f>
        <v/>
      </c>
      <c r="L234" s="38" t="str">
        <f aca="false">IF($C234="","",N($F234)*N($I234))</f>
        <v/>
      </c>
      <c r="M234" s="37" t="str">
        <f aca="false">IF(OR($C234="",N(TOP!$C$12)=0),"",N($J234)/TOP!$C$12)</f>
        <v/>
      </c>
      <c r="N234" s="37" t="str">
        <f aca="false">IF(OR($C234="",N(TOP!$C$13)=0),"",N($K234)/TOP!$C$13)</f>
        <v/>
      </c>
      <c r="O234" s="37" t="str">
        <f aca="false">IF(OR($C234="",N(TOP!$C$14)=0),"",N($L234)/TOP!$C$14)</f>
        <v/>
      </c>
      <c r="P234" s="42" t="str">
        <f aca="false">IF($C234="","",IFERROR(CHOOSE(MATCH(TOP!$C$10,{"【期間A】","【期間B】","【期間C】"},0),N($M234),N($N234),N($O234)),0))</f>
        <v/>
      </c>
    </row>
    <row r="235" customFormat="false" ht="15" hidden="false" customHeight="false" outlineLevel="0" collapsed="false">
      <c r="B235" s="12" t="n">
        <v>230</v>
      </c>
      <c r="C235" s="36" t="str">
        <f aca="false">IF(②実績CSV_期間A!$M231="","",②実績CSV_期間A!$M231&amp;"")</f>
        <v/>
      </c>
      <c r="D235" s="12" t="str">
        <f aca="false">IF($C235="","",②実績CSV_期間A!$N231)</f>
        <v/>
      </c>
      <c r="E235" s="12" t="str">
        <f aca="false">IF($C235="","",RIGHT($D235,1))</f>
        <v/>
      </c>
      <c r="F235" s="41" t="str">
        <f aca="false">IF($C235="","",IFERROR(INDEX(サイズ換算マスタ!$C$6:$C$8,MATCH($E235,サイズ換算マスタ!$B$6:$B$8,0)),1))</f>
        <v/>
      </c>
      <c r="G235" s="38" t="str">
        <f aca="false">IF($C235="","",SUMIFS(②実績CSV_期間A!$AA$2:$AA$5001,②実績CSV_期間A!$M$2:$M$5001,$C235))</f>
        <v/>
      </c>
      <c r="H235" s="38" t="str">
        <f aca="false">IF($C235="","",SUMIFS(③実績CSV_期間B!$AA$2:$AA$5001,③実績CSV_期間B!$M$2:$M$5001,$C235))</f>
        <v/>
      </c>
      <c r="I235" s="38" t="str">
        <f aca="false">IF($C235="","",SUMIFS(④実績CSV_期間C!$AA$2:$AA$5001,④実績CSV_期間C!$M$2:$M$5001,$C235))</f>
        <v/>
      </c>
      <c r="J235" s="38" t="str">
        <f aca="false">IF($C235="","",N($F235)*N($G235))</f>
        <v/>
      </c>
      <c r="K235" s="38" t="str">
        <f aca="false">IF($C235="","",N($F235)*N($H235))</f>
        <v/>
      </c>
      <c r="L235" s="38" t="str">
        <f aca="false">IF($C235="","",N($F235)*N($I235))</f>
        <v/>
      </c>
      <c r="M235" s="37" t="str">
        <f aca="false">IF(OR($C235="",N(TOP!$C$12)=0),"",N($J235)/TOP!$C$12)</f>
        <v/>
      </c>
      <c r="N235" s="37" t="str">
        <f aca="false">IF(OR($C235="",N(TOP!$C$13)=0),"",N($K235)/TOP!$C$13)</f>
        <v/>
      </c>
      <c r="O235" s="37" t="str">
        <f aca="false">IF(OR($C235="",N(TOP!$C$14)=0),"",N($L235)/TOP!$C$14)</f>
        <v/>
      </c>
      <c r="P235" s="42" t="str">
        <f aca="false">IF($C235="","",IFERROR(CHOOSE(MATCH(TOP!$C$10,{"【期間A】","【期間B】","【期間C】"},0),N($M235),N($N235),N($O235)),0))</f>
        <v/>
      </c>
    </row>
    <row r="236" customFormat="false" ht="15" hidden="false" customHeight="false" outlineLevel="0" collapsed="false">
      <c r="B236" s="12" t="n">
        <v>231</v>
      </c>
      <c r="C236" s="36" t="str">
        <f aca="false">IF(②実績CSV_期間A!$M232="","",②実績CSV_期間A!$M232&amp;"")</f>
        <v/>
      </c>
      <c r="D236" s="12" t="str">
        <f aca="false">IF($C236="","",②実績CSV_期間A!$N232)</f>
        <v/>
      </c>
      <c r="E236" s="12" t="str">
        <f aca="false">IF($C236="","",RIGHT($D236,1))</f>
        <v/>
      </c>
      <c r="F236" s="41" t="str">
        <f aca="false">IF($C236="","",IFERROR(INDEX(サイズ換算マスタ!$C$6:$C$8,MATCH($E236,サイズ換算マスタ!$B$6:$B$8,0)),1))</f>
        <v/>
      </c>
      <c r="G236" s="38" t="str">
        <f aca="false">IF($C236="","",SUMIFS(②実績CSV_期間A!$AA$2:$AA$5001,②実績CSV_期間A!$M$2:$M$5001,$C236))</f>
        <v/>
      </c>
      <c r="H236" s="38" t="str">
        <f aca="false">IF($C236="","",SUMIFS(③実績CSV_期間B!$AA$2:$AA$5001,③実績CSV_期間B!$M$2:$M$5001,$C236))</f>
        <v/>
      </c>
      <c r="I236" s="38" t="str">
        <f aca="false">IF($C236="","",SUMIFS(④実績CSV_期間C!$AA$2:$AA$5001,④実績CSV_期間C!$M$2:$M$5001,$C236))</f>
        <v/>
      </c>
      <c r="J236" s="38" t="str">
        <f aca="false">IF($C236="","",N($F236)*N($G236))</f>
        <v/>
      </c>
      <c r="K236" s="38" t="str">
        <f aca="false">IF($C236="","",N($F236)*N($H236))</f>
        <v/>
      </c>
      <c r="L236" s="38" t="str">
        <f aca="false">IF($C236="","",N($F236)*N($I236))</f>
        <v/>
      </c>
      <c r="M236" s="37" t="str">
        <f aca="false">IF(OR($C236="",N(TOP!$C$12)=0),"",N($J236)/TOP!$C$12)</f>
        <v/>
      </c>
      <c r="N236" s="37" t="str">
        <f aca="false">IF(OR($C236="",N(TOP!$C$13)=0),"",N($K236)/TOP!$C$13)</f>
        <v/>
      </c>
      <c r="O236" s="37" t="str">
        <f aca="false">IF(OR($C236="",N(TOP!$C$14)=0),"",N($L236)/TOP!$C$14)</f>
        <v/>
      </c>
      <c r="P236" s="42" t="str">
        <f aca="false">IF($C236="","",IFERROR(CHOOSE(MATCH(TOP!$C$10,{"【期間A】","【期間B】","【期間C】"},0),N($M236),N($N236),N($O236)),0))</f>
        <v/>
      </c>
    </row>
    <row r="237" customFormat="false" ht="15" hidden="false" customHeight="false" outlineLevel="0" collapsed="false">
      <c r="B237" s="12" t="n">
        <v>232</v>
      </c>
      <c r="C237" s="36" t="str">
        <f aca="false">IF(②実績CSV_期間A!$M233="","",②実績CSV_期間A!$M233&amp;"")</f>
        <v/>
      </c>
      <c r="D237" s="12" t="str">
        <f aca="false">IF($C237="","",②実績CSV_期間A!$N233)</f>
        <v/>
      </c>
      <c r="E237" s="12" t="str">
        <f aca="false">IF($C237="","",RIGHT($D237,1))</f>
        <v/>
      </c>
      <c r="F237" s="41" t="str">
        <f aca="false">IF($C237="","",IFERROR(INDEX(サイズ換算マスタ!$C$6:$C$8,MATCH($E237,サイズ換算マスタ!$B$6:$B$8,0)),1))</f>
        <v/>
      </c>
      <c r="G237" s="38" t="str">
        <f aca="false">IF($C237="","",SUMIFS(②実績CSV_期間A!$AA$2:$AA$5001,②実績CSV_期間A!$M$2:$M$5001,$C237))</f>
        <v/>
      </c>
      <c r="H237" s="38" t="str">
        <f aca="false">IF($C237="","",SUMIFS(③実績CSV_期間B!$AA$2:$AA$5001,③実績CSV_期間B!$M$2:$M$5001,$C237))</f>
        <v/>
      </c>
      <c r="I237" s="38" t="str">
        <f aca="false">IF($C237="","",SUMIFS(④実績CSV_期間C!$AA$2:$AA$5001,④実績CSV_期間C!$M$2:$M$5001,$C237))</f>
        <v/>
      </c>
      <c r="J237" s="38" t="str">
        <f aca="false">IF($C237="","",N($F237)*N($G237))</f>
        <v/>
      </c>
      <c r="K237" s="38" t="str">
        <f aca="false">IF($C237="","",N($F237)*N($H237))</f>
        <v/>
      </c>
      <c r="L237" s="38" t="str">
        <f aca="false">IF($C237="","",N($F237)*N($I237))</f>
        <v/>
      </c>
      <c r="M237" s="37" t="str">
        <f aca="false">IF(OR($C237="",N(TOP!$C$12)=0),"",N($J237)/TOP!$C$12)</f>
        <v/>
      </c>
      <c r="N237" s="37" t="str">
        <f aca="false">IF(OR($C237="",N(TOP!$C$13)=0),"",N($K237)/TOP!$C$13)</f>
        <v/>
      </c>
      <c r="O237" s="37" t="str">
        <f aca="false">IF(OR($C237="",N(TOP!$C$14)=0),"",N($L237)/TOP!$C$14)</f>
        <v/>
      </c>
      <c r="P237" s="42" t="str">
        <f aca="false">IF($C237="","",IFERROR(CHOOSE(MATCH(TOP!$C$10,{"【期間A】","【期間B】","【期間C】"},0),N($M237),N($N237),N($O237)),0))</f>
        <v/>
      </c>
    </row>
    <row r="238" customFormat="false" ht="15" hidden="false" customHeight="false" outlineLevel="0" collapsed="false">
      <c r="B238" s="12" t="n">
        <v>233</v>
      </c>
      <c r="C238" s="36" t="str">
        <f aca="false">IF(②実績CSV_期間A!$M234="","",②実績CSV_期間A!$M234&amp;"")</f>
        <v/>
      </c>
      <c r="D238" s="12" t="str">
        <f aca="false">IF($C238="","",②実績CSV_期間A!$N234)</f>
        <v/>
      </c>
      <c r="E238" s="12" t="str">
        <f aca="false">IF($C238="","",RIGHT($D238,1))</f>
        <v/>
      </c>
      <c r="F238" s="41" t="str">
        <f aca="false">IF($C238="","",IFERROR(INDEX(サイズ換算マスタ!$C$6:$C$8,MATCH($E238,サイズ換算マスタ!$B$6:$B$8,0)),1))</f>
        <v/>
      </c>
      <c r="G238" s="38" t="str">
        <f aca="false">IF($C238="","",SUMIFS(②実績CSV_期間A!$AA$2:$AA$5001,②実績CSV_期間A!$M$2:$M$5001,$C238))</f>
        <v/>
      </c>
      <c r="H238" s="38" t="str">
        <f aca="false">IF($C238="","",SUMIFS(③実績CSV_期間B!$AA$2:$AA$5001,③実績CSV_期間B!$M$2:$M$5001,$C238))</f>
        <v/>
      </c>
      <c r="I238" s="38" t="str">
        <f aca="false">IF($C238="","",SUMIFS(④実績CSV_期間C!$AA$2:$AA$5001,④実績CSV_期間C!$M$2:$M$5001,$C238))</f>
        <v/>
      </c>
      <c r="J238" s="38" t="str">
        <f aca="false">IF($C238="","",N($F238)*N($G238))</f>
        <v/>
      </c>
      <c r="K238" s="38" t="str">
        <f aca="false">IF($C238="","",N($F238)*N($H238))</f>
        <v/>
      </c>
      <c r="L238" s="38" t="str">
        <f aca="false">IF($C238="","",N($F238)*N($I238))</f>
        <v/>
      </c>
      <c r="M238" s="37" t="str">
        <f aca="false">IF(OR($C238="",N(TOP!$C$12)=0),"",N($J238)/TOP!$C$12)</f>
        <v/>
      </c>
      <c r="N238" s="37" t="str">
        <f aca="false">IF(OR($C238="",N(TOP!$C$13)=0),"",N($K238)/TOP!$C$13)</f>
        <v/>
      </c>
      <c r="O238" s="37" t="str">
        <f aca="false">IF(OR($C238="",N(TOP!$C$14)=0),"",N($L238)/TOP!$C$14)</f>
        <v/>
      </c>
      <c r="P238" s="42" t="str">
        <f aca="false">IF($C238="","",IFERROR(CHOOSE(MATCH(TOP!$C$10,{"【期間A】","【期間B】","【期間C】"},0),N($M238),N($N238),N($O238)),0))</f>
        <v/>
      </c>
    </row>
    <row r="239" customFormat="false" ht="15" hidden="false" customHeight="false" outlineLevel="0" collapsed="false">
      <c r="B239" s="12" t="n">
        <v>234</v>
      </c>
      <c r="C239" s="36" t="str">
        <f aca="false">IF(②実績CSV_期間A!$M235="","",②実績CSV_期間A!$M235&amp;"")</f>
        <v/>
      </c>
      <c r="D239" s="12" t="str">
        <f aca="false">IF($C239="","",②実績CSV_期間A!$N235)</f>
        <v/>
      </c>
      <c r="E239" s="12" t="str">
        <f aca="false">IF($C239="","",RIGHT($D239,1))</f>
        <v/>
      </c>
      <c r="F239" s="41" t="str">
        <f aca="false">IF($C239="","",IFERROR(INDEX(サイズ換算マスタ!$C$6:$C$8,MATCH($E239,サイズ換算マスタ!$B$6:$B$8,0)),1))</f>
        <v/>
      </c>
      <c r="G239" s="38" t="str">
        <f aca="false">IF($C239="","",SUMIFS(②実績CSV_期間A!$AA$2:$AA$5001,②実績CSV_期間A!$M$2:$M$5001,$C239))</f>
        <v/>
      </c>
      <c r="H239" s="38" t="str">
        <f aca="false">IF($C239="","",SUMIFS(③実績CSV_期間B!$AA$2:$AA$5001,③実績CSV_期間B!$M$2:$M$5001,$C239))</f>
        <v/>
      </c>
      <c r="I239" s="38" t="str">
        <f aca="false">IF($C239="","",SUMIFS(④実績CSV_期間C!$AA$2:$AA$5001,④実績CSV_期間C!$M$2:$M$5001,$C239))</f>
        <v/>
      </c>
      <c r="J239" s="38" t="str">
        <f aca="false">IF($C239="","",N($F239)*N($G239))</f>
        <v/>
      </c>
      <c r="K239" s="38" t="str">
        <f aca="false">IF($C239="","",N($F239)*N($H239))</f>
        <v/>
      </c>
      <c r="L239" s="38" t="str">
        <f aca="false">IF($C239="","",N($F239)*N($I239))</f>
        <v/>
      </c>
      <c r="M239" s="37" t="str">
        <f aca="false">IF(OR($C239="",N(TOP!$C$12)=0),"",N($J239)/TOP!$C$12)</f>
        <v/>
      </c>
      <c r="N239" s="37" t="str">
        <f aca="false">IF(OR($C239="",N(TOP!$C$13)=0),"",N($K239)/TOP!$C$13)</f>
        <v/>
      </c>
      <c r="O239" s="37" t="str">
        <f aca="false">IF(OR($C239="",N(TOP!$C$14)=0),"",N($L239)/TOP!$C$14)</f>
        <v/>
      </c>
      <c r="P239" s="42" t="str">
        <f aca="false">IF($C239="","",IFERROR(CHOOSE(MATCH(TOP!$C$10,{"【期間A】","【期間B】","【期間C】"},0),N($M239),N($N239),N($O239)),0))</f>
        <v/>
      </c>
    </row>
    <row r="240" customFormat="false" ht="15" hidden="false" customHeight="false" outlineLevel="0" collapsed="false">
      <c r="B240" s="12" t="n">
        <v>235</v>
      </c>
      <c r="C240" s="36" t="str">
        <f aca="false">IF(②実績CSV_期間A!$M236="","",②実績CSV_期間A!$M236&amp;"")</f>
        <v/>
      </c>
      <c r="D240" s="12" t="str">
        <f aca="false">IF($C240="","",②実績CSV_期間A!$N236)</f>
        <v/>
      </c>
      <c r="E240" s="12" t="str">
        <f aca="false">IF($C240="","",RIGHT($D240,1))</f>
        <v/>
      </c>
      <c r="F240" s="41" t="str">
        <f aca="false">IF($C240="","",IFERROR(INDEX(サイズ換算マスタ!$C$6:$C$8,MATCH($E240,サイズ換算マスタ!$B$6:$B$8,0)),1))</f>
        <v/>
      </c>
      <c r="G240" s="38" t="str">
        <f aca="false">IF($C240="","",SUMIFS(②実績CSV_期間A!$AA$2:$AA$5001,②実績CSV_期間A!$M$2:$M$5001,$C240))</f>
        <v/>
      </c>
      <c r="H240" s="38" t="str">
        <f aca="false">IF($C240="","",SUMIFS(③実績CSV_期間B!$AA$2:$AA$5001,③実績CSV_期間B!$M$2:$M$5001,$C240))</f>
        <v/>
      </c>
      <c r="I240" s="38" t="str">
        <f aca="false">IF($C240="","",SUMIFS(④実績CSV_期間C!$AA$2:$AA$5001,④実績CSV_期間C!$M$2:$M$5001,$C240))</f>
        <v/>
      </c>
      <c r="J240" s="38" t="str">
        <f aca="false">IF($C240="","",N($F240)*N($G240))</f>
        <v/>
      </c>
      <c r="K240" s="38" t="str">
        <f aca="false">IF($C240="","",N($F240)*N($H240))</f>
        <v/>
      </c>
      <c r="L240" s="38" t="str">
        <f aca="false">IF($C240="","",N($F240)*N($I240))</f>
        <v/>
      </c>
      <c r="M240" s="37" t="str">
        <f aca="false">IF(OR($C240="",N(TOP!$C$12)=0),"",N($J240)/TOP!$C$12)</f>
        <v/>
      </c>
      <c r="N240" s="37" t="str">
        <f aca="false">IF(OR($C240="",N(TOP!$C$13)=0),"",N($K240)/TOP!$C$13)</f>
        <v/>
      </c>
      <c r="O240" s="37" t="str">
        <f aca="false">IF(OR($C240="",N(TOP!$C$14)=0),"",N($L240)/TOP!$C$14)</f>
        <v/>
      </c>
      <c r="P240" s="42" t="str">
        <f aca="false">IF($C240="","",IFERROR(CHOOSE(MATCH(TOP!$C$10,{"【期間A】","【期間B】","【期間C】"},0),N($M240),N($N240),N($O240)),0))</f>
        <v/>
      </c>
    </row>
    <row r="241" customFormat="false" ht="15" hidden="false" customHeight="false" outlineLevel="0" collapsed="false">
      <c r="B241" s="12" t="n">
        <v>236</v>
      </c>
      <c r="C241" s="36" t="str">
        <f aca="false">IF(②実績CSV_期間A!$M237="","",②実績CSV_期間A!$M237&amp;"")</f>
        <v/>
      </c>
      <c r="D241" s="12" t="str">
        <f aca="false">IF($C241="","",②実績CSV_期間A!$N237)</f>
        <v/>
      </c>
      <c r="E241" s="12" t="str">
        <f aca="false">IF($C241="","",RIGHT($D241,1))</f>
        <v/>
      </c>
      <c r="F241" s="41" t="str">
        <f aca="false">IF($C241="","",IFERROR(INDEX(サイズ換算マスタ!$C$6:$C$8,MATCH($E241,サイズ換算マスタ!$B$6:$B$8,0)),1))</f>
        <v/>
      </c>
      <c r="G241" s="38" t="str">
        <f aca="false">IF($C241="","",SUMIFS(②実績CSV_期間A!$AA$2:$AA$5001,②実績CSV_期間A!$M$2:$M$5001,$C241))</f>
        <v/>
      </c>
      <c r="H241" s="38" t="str">
        <f aca="false">IF($C241="","",SUMIFS(③実績CSV_期間B!$AA$2:$AA$5001,③実績CSV_期間B!$M$2:$M$5001,$C241))</f>
        <v/>
      </c>
      <c r="I241" s="38" t="str">
        <f aca="false">IF($C241="","",SUMIFS(④実績CSV_期間C!$AA$2:$AA$5001,④実績CSV_期間C!$M$2:$M$5001,$C241))</f>
        <v/>
      </c>
      <c r="J241" s="38" t="str">
        <f aca="false">IF($C241="","",N($F241)*N($G241))</f>
        <v/>
      </c>
      <c r="K241" s="38" t="str">
        <f aca="false">IF($C241="","",N($F241)*N($H241))</f>
        <v/>
      </c>
      <c r="L241" s="38" t="str">
        <f aca="false">IF($C241="","",N($F241)*N($I241))</f>
        <v/>
      </c>
      <c r="M241" s="37" t="str">
        <f aca="false">IF(OR($C241="",N(TOP!$C$12)=0),"",N($J241)/TOP!$C$12)</f>
        <v/>
      </c>
      <c r="N241" s="37" t="str">
        <f aca="false">IF(OR($C241="",N(TOP!$C$13)=0),"",N($K241)/TOP!$C$13)</f>
        <v/>
      </c>
      <c r="O241" s="37" t="str">
        <f aca="false">IF(OR($C241="",N(TOP!$C$14)=0),"",N($L241)/TOP!$C$14)</f>
        <v/>
      </c>
      <c r="P241" s="42" t="str">
        <f aca="false">IF($C241="","",IFERROR(CHOOSE(MATCH(TOP!$C$10,{"【期間A】","【期間B】","【期間C】"},0),N($M241),N($N241),N($O241)),0))</f>
        <v/>
      </c>
    </row>
    <row r="242" customFormat="false" ht="15" hidden="false" customHeight="false" outlineLevel="0" collapsed="false">
      <c r="B242" s="12" t="n">
        <v>237</v>
      </c>
      <c r="C242" s="36" t="str">
        <f aca="false">IF(②実績CSV_期間A!$M238="","",②実績CSV_期間A!$M238&amp;"")</f>
        <v/>
      </c>
      <c r="D242" s="12" t="str">
        <f aca="false">IF($C242="","",②実績CSV_期間A!$N238)</f>
        <v/>
      </c>
      <c r="E242" s="12" t="str">
        <f aca="false">IF($C242="","",RIGHT($D242,1))</f>
        <v/>
      </c>
      <c r="F242" s="41" t="str">
        <f aca="false">IF($C242="","",IFERROR(INDEX(サイズ換算マスタ!$C$6:$C$8,MATCH($E242,サイズ換算マスタ!$B$6:$B$8,0)),1))</f>
        <v/>
      </c>
      <c r="G242" s="38" t="str">
        <f aca="false">IF($C242="","",SUMIFS(②実績CSV_期間A!$AA$2:$AA$5001,②実績CSV_期間A!$M$2:$M$5001,$C242))</f>
        <v/>
      </c>
      <c r="H242" s="38" t="str">
        <f aca="false">IF($C242="","",SUMIFS(③実績CSV_期間B!$AA$2:$AA$5001,③実績CSV_期間B!$M$2:$M$5001,$C242))</f>
        <v/>
      </c>
      <c r="I242" s="38" t="str">
        <f aca="false">IF($C242="","",SUMIFS(④実績CSV_期間C!$AA$2:$AA$5001,④実績CSV_期間C!$M$2:$M$5001,$C242))</f>
        <v/>
      </c>
      <c r="J242" s="38" t="str">
        <f aca="false">IF($C242="","",N($F242)*N($G242))</f>
        <v/>
      </c>
      <c r="K242" s="38" t="str">
        <f aca="false">IF($C242="","",N($F242)*N($H242))</f>
        <v/>
      </c>
      <c r="L242" s="38" t="str">
        <f aca="false">IF($C242="","",N($F242)*N($I242))</f>
        <v/>
      </c>
      <c r="M242" s="37" t="str">
        <f aca="false">IF(OR($C242="",N(TOP!$C$12)=0),"",N($J242)/TOP!$C$12)</f>
        <v/>
      </c>
      <c r="N242" s="37" t="str">
        <f aca="false">IF(OR($C242="",N(TOP!$C$13)=0),"",N($K242)/TOP!$C$13)</f>
        <v/>
      </c>
      <c r="O242" s="37" t="str">
        <f aca="false">IF(OR($C242="",N(TOP!$C$14)=0),"",N($L242)/TOP!$C$14)</f>
        <v/>
      </c>
      <c r="P242" s="42" t="str">
        <f aca="false">IF($C242="","",IFERROR(CHOOSE(MATCH(TOP!$C$10,{"【期間A】","【期間B】","【期間C】"},0),N($M242),N($N242),N($O242)),0))</f>
        <v/>
      </c>
    </row>
    <row r="243" customFormat="false" ht="15" hidden="false" customHeight="false" outlineLevel="0" collapsed="false">
      <c r="B243" s="12" t="n">
        <v>238</v>
      </c>
      <c r="C243" s="36" t="str">
        <f aca="false">IF(②実績CSV_期間A!$M239="","",②実績CSV_期間A!$M239&amp;"")</f>
        <v/>
      </c>
      <c r="D243" s="12" t="str">
        <f aca="false">IF($C243="","",②実績CSV_期間A!$N239)</f>
        <v/>
      </c>
      <c r="E243" s="12" t="str">
        <f aca="false">IF($C243="","",RIGHT($D243,1))</f>
        <v/>
      </c>
      <c r="F243" s="41" t="str">
        <f aca="false">IF($C243="","",IFERROR(INDEX(サイズ換算マスタ!$C$6:$C$8,MATCH($E243,サイズ換算マスタ!$B$6:$B$8,0)),1))</f>
        <v/>
      </c>
      <c r="G243" s="38" t="str">
        <f aca="false">IF($C243="","",SUMIFS(②実績CSV_期間A!$AA$2:$AA$5001,②実績CSV_期間A!$M$2:$M$5001,$C243))</f>
        <v/>
      </c>
      <c r="H243" s="38" t="str">
        <f aca="false">IF($C243="","",SUMIFS(③実績CSV_期間B!$AA$2:$AA$5001,③実績CSV_期間B!$M$2:$M$5001,$C243))</f>
        <v/>
      </c>
      <c r="I243" s="38" t="str">
        <f aca="false">IF($C243="","",SUMIFS(④実績CSV_期間C!$AA$2:$AA$5001,④実績CSV_期間C!$M$2:$M$5001,$C243))</f>
        <v/>
      </c>
      <c r="J243" s="38" t="str">
        <f aca="false">IF($C243="","",N($F243)*N($G243))</f>
        <v/>
      </c>
      <c r="K243" s="38" t="str">
        <f aca="false">IF($C243="","",N($F243)*N($H243))</f>
        <v/>
      </c>
      <c r="L243" s="38" t="str">
        <f aca="false">IF($C243="","",N($F243)*N($I243))</f>
        <v/>
      </c>
      <c r="M243" s="37" t="str">
        <f aca="false">IF(OR($C243="",N(TOP!$C$12)=0),"",N($J243)/TOP!$C$12)</f>
        <v/>
      </c>
      <c r="N243" s="37" t="str">
        <f aca="false">IF(OR($C243="",N(TOP!$C$13)=0),"",N($K243)/TOP!$C$13)</f>
        <v/>
      </c>
      <c r="O243" s="37" t="str">
        <f aca="false">IF(OR($C243="",N(TOP!$C$14)=0),"",N($L243)/TOP!$C$14)</f>
        <v/>
      </c>
      <c r="P243" s="42" t="str">
        <f aca="false">IF($C243="","",IFERROR(CHOOSE(MATCH(TOP!$C$10,{"【期間A】","【期間B】","【期間C】"},0),N($M243),N($N243),N($O243)),0))</f>
        <v/>
      </c>
    </row>
    <row r="244" customFormat="false" ht="15" hidden="false" customHeight="false" outlineLevel="0" collapsed="false">
      <c r="B244" s="12" t="n">
        <v>239</v>
      </c>
      <c r="C244" s="36" t="str">
        <f aca="false">IF(②実績CSV_期間A!$M240="","",②実績CSV_期間A!$M240&amp;"")</f>
        <v/>
      </c>
      <c r="D244" s="12" t="str">
        <f aca="false">IF($C244="","",②実績CSV_期間A!$N240)</f>
        <v/>
      </c>
      <c r="E244" s="12" t="str">
        <f aca="false">IF($C244="","",RIGHT($D244,1))</f>
        <v/>
      </c>
      <c r="F244" s="41" t="str">
        <f aca="false">IF($C244="","",IFERROR(INDEX(サイズ換算マスタ!$C$6:$C$8,MATCH($E244,サイズ換算マスタ!$B$6:$B$8,0)),1))</f>
        <v/>
      </c>
      <c r="G244" s="38" t="str">
        <f aca="false">IF($C244="","",SUMIFS(②実績CSV_期間A!$AA$2:$AA$5001,②実績CSV_期間A!$M$2:$M$5001,$C244))</f>
        <v/>
      </c>
      <c r="H244" s="38" t="str">
        <f aca="false">IF($C244="","",SUMIFS(③実績CSV_期間B!$AA$2:$AA$5001,③実績CSV_期間B!$M$2:$M$5001,$C244))</f>
        <v/>
      </c>
      <c r="I244" s="38" t="str">
        <f aca="false">IF($C244="","",SUMIFS(④実績CSV_期間C!$AA$2:$AA$5001,④実績CSV_期間C!$M$2:$M$5001,$C244))</f>
        <v/>
      </c>
      <c r="J244" s="38" t="str">
        <f aca="false">IF($C244="","",N($F244)*N($G244))</f>
        <v/>
      </c>
      <c r="K244" s="38" t="str">
        <f aca="false">IF($C244="","",N($F244)*N($H244))</f>
        <v/>
      </c>
      <c r="L244" s="38" t="str">
        <f aca="false">IF($C244="","",N($F244)*N($I244))</f>
        <v/>
      </c>
      <c r="M244" s="37" t="str">
        <f aca="false">IF(OR($C244="",N(TOP!$C$12)=0),"",N($J244)/TOP!$C$12)</f>
        <v/>
      </c>
      <c r="N244" s="37" t="str">
        <f aca="false">IF(OR($C244="",N(TOP!$C$13)=0),"",N($K244)/TOP!$C$13)</f>
        <v/>
      </c>
      <c r="O244" s="37" t="str">
        <f aca="false">IF(OR($C244="",N(TOP!$C$14)=0),"",N($L244)/TOP!$C$14)</f>
        <v/>
      </c>
      <c r="P244" s="42" t="str">
        <f aca="false">IF($C244="","",IFERROR(CHOOSE(MATCH(TOP!$C$10,{"【期間A】","【期間B】","【期間C】"},0),N($M244),N($N244),N($O244)),0))</f>
        <v/>
      </c>
    </row>
    <row r="245" customFormat="false" ht="15" hidden="false" customHeight="false" outlineLevel="0" collapsed="false">
      <c r="B245" s="12" t="n">
        <v>240</v>
      </c>
      <c r="C245" s="36" t="str">
        <f aca="false">IF(②実績CSV_期間A!$M241="","",②実績CSV_期間A!$M241&amp;"")</f>
        <v/>
      </c>
      <c r="D245" s="12" t="str">
        <f aca="false">IF($C245="","",②実績CSV_期間A!$N241)</f>
        <v/>
      </c>
      <c r="E245" s="12" t="str">
        <f aca="false">IF($C245="","",RIGHT($D245,1))</f>
        <v/>
      </c>
      <c r="F245" s="41" t="str">
        <f aca="false">IF($C245="","",IFERROR(INDEX(サイズ換算マスタ!$C$6:$C$8,MATCH($E245,サイズ換算マスタ!$B$6:$B$8,0)),1))</f>
        <v/>
      </c>
      <c r="G245" s="38" t="str">
        <f aca="false">IF($C245="","",SUMIFS(②実績CSV_期間A!$AA$2:$AA$5001,②実績CSV_期間A!$M$2:$M$5001,$C245))</f>
        <v/>
      </c>
      <c r="H245" s="38" t="str">
        <f aca="false">IF($C245="","",SUMIFS(③実績CSV_期間B!$AA$2:$AA$5001,③実績CSV_期間B!$M$2:$M$5001,$C245))</f>
        <v/>
      </c>
      <c r="I245" s="38" t="str">
        <f aca="false">IF($C245="","",SUMIFS(④実績CSV_期間C!$AA$2:$AA$5001,④実績CSV_期間C!$M$2:$M$5001,$C245))</f>
        <v/>
      </c>
      <c r="J245" s="38" t="str">
        <f aca="false">IF($C245="","",N($F245)*N($G245))</f>
        <v/>
      </c>
      <c r="K245" s="38" t="str">
        <f aca="false">IF($C245="","",N($F245)*N($H245))</f>
        <v/>
      </c>
      <c r="L245" s="38" t="str">
        <f aca="false">IF($C245="","",N($F245)*N($I245))</f>
        <v/>
      </c>
      <c r="M245" s="37" t="str">
        <f aca="false">IF(OR($C245="",N(TOP!$C$12)=0),"",N($J245)/TOP!$C$12)</f>
        <v/>
      </c>
      <c r="N245" s="37" t="str">
        <f aca="false">IF(OR($C245="",N(TOP!$C$13)=0),"",N($K245)/TOP!$C$13)</f>
        <v/>
      </c>
      <c r="O245" s="37" t="str">
        <f aca="false">IF(OR($C245="",N(TOP!$C$14)=0),"",N($L245)/TOP!$C$14)</f>
        <v/>
      </c>
      <c r="P245" s="42" t="str">
        <f aca="false">IF($C245="","",IFERROR(CHOOSE(MATCH(TOP!$C$10,{"【期間A】","【期間B】","【期間C】"},0),N($M245),N($N245),N($O245)),0))</f>
        <v/>
      </c>
    </row>
    <row r="246" customFormat="false" ht="15" hidden="false" customHeight="false" outlineLevel="0" collapsed="false">
      <c r="B246" s="12" t="n">
        <v>241</v>
      </c>
      <c r="C246" s="36" t="str">
        <f aca="false">IF(②実績CSV_期間A!$M242="","",②実績CSV_期間A!$M242&amp;"")</f>
        <v/>
      </c>
      <c r="D246" s="12" t="str">
        <f aca="false">IF($C246="","",②実績CSV_期間A!$N242)</f>
        <v/>
      </c>
      <c r="E246" s="12" t="str">
        <f aca="false">IF($C246="","",RIGHT($D246,1))</f>
        <v/>
      </c>
      <c r="F246" s="41" t="str">
        <f aca="false">IF($C246="","",IFERROR(INDEX(サイズ換算マスタ!$C$6:$C$8,MATCH($E246,サイズ換算マスタ!$B$6:$B$8,0)),1))</f>
        <v/>
      </c>
      <c r="G246" s="38" t="str">
        <f aca="false">IF($C246="","",SUMIFS(②実績CSV_期間A!$AA$2:$AA$5001,②実績CSV_期間A!$M$2:$M$5001,$C246))</f>
        <v/>
      </c>
      <c r="H246" s="38" t="str">
        <f aca="false">IF($C246="","",SUMIFS(③実績CSV_期間B!$AA$2:$AA$5001,③実績CSV_期間B!$M$2:$M$5001,$C246))</f>
        <v/>
      </c>
      <c r="I246" s="38" t="str">
        <f aca="false">IF($C246="","",SUMIFS(④実績CSV_期間C!$AA$2:$AA$5001,④実績CSV_期間C!$M$2:$M$5001,$C246))</f>
        <v/>
      </c>
      <c r="J246" s="38" t="str">
        <f aca="false">IF($C246="","",N($F246)*N($G246))</f>
        <v/>
      </c>
      <c r="K246" s="38" t="str">
        <f aca="false">IF($C246="","",N($F246)*N($H246))</f>
        <v/>
      </c>
      <c r="L246" s="38" t="str">
        <f aca="false">IF($C246="","",N($F246)*N($I246))</f>
        <v/>
      </c>
      <c r="M246" s="37" t="str">
        <f aca="false">IF(OR($C246="",N(TOP!$C$12)=0),"",N($J246)/TOP!$C$12)</f>
        <v/>
      </c>
      <c r="N246" s="37" t="str">
        <f aca="false">IF(OR($C246="",N(TOP!$C$13)=0),"",N($K246)/TOP!$C$13)</f>
        <v/>
      </c>
      <c r="O246" s="37" t="str">
        <f aca="false">IF(OR($C246="",N(TOP!$C$14)=0),"",N($L246)/TOP!$C$14)</f>
        <v/>
      </c>
      <c r="P246" s="42" t="str">
        <f aca="false">IF($C246="","",IFERROR(CHOOSE(MATCH(TOP!$C$10,{"【期間A】","【期間B】","【期間C】"},0),N($M246),N($N246),N($O246)),0))</f>
        <v/>
      </c>
    </row>
    <row r="247" customFormat="false" ht="15" hidden="false" customHeight="false" outlineLevel="0" collapsed="false">
      <c r="B247" s="12" t="n">
        <v>242</v>
      </c>
      <c r="C247" s="36" t="str">
        <f aca="false">IF(②実績CSV_期間A!$M243="","",②実績CSV_期間A!$M243&amp;"")</f>
        <v/>
      </c>
      <c r="D247" s="12" t="str">
        <f aca="false">IF($C247="","",②実績CSV_期間A!$N243)</f>
        <v/>
      </c>
      <c r="E247" s="12" t="str">
        <f aca="false">IF($C247="","",RIGHT($D247,1))</f>
        <v/>
      </c>
      <c r="F247" s="41" t="str">
        <f aca="false">IF($C247="","",IFERROR(INDEX(サイズ換算マスタ!$C$6:$C$8,MATCH($E247,サイズ換算マスタ!$B$6:$B$8,0)),1))</f>
        <v/>
      </c>
      <c r="G247" s="38" t="str">
        <f aca="false">IF($C247="","",SUMIFS(②実績CSV_期間A!$AA$2:$AA$5001,②実績CSV_期間A!$M$2:$M$5001,$C247))</f>
        <v/>
      </c>
      <c r="H247" s="38" t="str">
        <f aca="false">IF($C247="","",SUMIFS(③実績CSV_期間B!$AA$2:$AA$5001,③実績CSV_期間B!$M$2:$M$5001,$C247))</f>
        <v/>
      </c>
      <c r="I247" s="38" t="str">
        <f aca="false">IF($C247="","",SUMIFS(④実績CSV_期間C!$AA$2:$AA$5001,④実績CSV_期間C!$M$2:$M$5001,$C247))</f>
        <v/>
      </c>
      <c r="J247" s="38" t="str">
        <f aca="false">IF($C247="","",N($F247)*N($G247))</f>
        <v/>
      </c>
      <c r="K247" s="38" t="str">
        <f aca="false">IF($C247="","",N($F247)*N($H247))</f>
        <v/>
      </c>
      <c r="L247" s="38" t="str">
        <f aca="false">IF($C247="","",N($F247)*N($I247))</f>
        <v/>
      </c>
      <c r="M247" s="37" t="str">
        <f aca="false">IF(OR($C247="",N(TOP!$C$12)=0),"",N($J247)/TOP!$C$12)</f>
        <v/>
      </c>
      <c r="N247" s="37" t="str">
        <f aca="false">IF(OR($C247="",N(TOP!$C$13)=0),"",N($K247)/TOP!$C$13)</f>
        <v/>
      </c>
      <c r="O247" s="37" t="str">
        <f aca="false">IF(OR($C247="",N(TOP!$C$14)=0),"",N($L247)/TOP!$C$14)</f>
        <v/>
      </c>
      <c r="P247" s="42" t="str">
        <f aca="false">IF($C247="","",IFERROR(CHOOSE(MATCH(TOP!$C$10,{"【期間A】","【期間B】","【期間C】"},0),N($M247),N($N247),N($O247)),0))</f>
        <v/>
      </c>
    </row>
    <row r="248" customFormat="false" ht="15" hidden="false" customHeight="false" outlineLevel="0" collapsed="false">
      <c r="B248" s="12" t="n">
        <v>243</v>
      </c>
      <c r="C248" s="36" t="str">
        <f aca="false">IF(②実績CSV_期間A!$M244="","",②実績CSV_期間A!$M244&amp;"")</f>
        <v/>
      </c>
      <c r="D248" s="12" t="str">
        <f aca="false">IF($C248="","",②実績CSV_期間A!$N244)</f>
        <v/>
      </c>
      <c r="E248" s="12" t="str">
        <f aca="false">IF($C248="","",RIGHT($D248,1))</f>
        <v/>
      </c>
      <c r="F248" s="41" t="str">
        <f aca="false">IF($C248="","",IFERROR(INDEX(サイズ換算マスタ!$C$6:$C$8,MATCH($E248,サイズ換算マスタ!$B$6:$B$8,0)),1))</f>
        <v/>
      </c>
      <c r="G248" s="38" t="str">
        <f aca="false">IF($C248="","",SUMIFS(②実績CSV_期間A!$AA$2:$AA$5001,②実績CSV_期間A!$M$2:$M$5001,$C248))</f>
        <v/>
      </c>
      <c r="H248" s="38" t="str">
        <f aca="false">IF($C248="","",SUMIFS(③実績CSV_期間B!$AA$2:$AA$5001,③実績CSV_期間B!$M$2:$M$5001,$C248))</f>
        <v/>
      </c>
      <c r="I248" s="38" t="str">
        <f aca="false">IF($C248="","",SUMIFS(④実績CSV_期間C!$AA$2:$AA$5001,④実績CSV_期間C!$M$2:$M$5001,$C248))</f>
        <v/>
      </c>
      <c r="J248" s="38" t="str">
        <f aca="false">IF($C248="","",N($F248)*N($G248))</f>
        <v/>
      </c>
      <c r="K248" s="38" t="str">
        <f aca="false">IF($C248="","",N($F248)*N($H248))</f>
        <v/>
      </c>
      <c r="L248" s="38" t="str">
        <f aca="false">IF($C248="","",N($F248)*N($I248))</f>
        <v/>
      </c>
      <c r="M248" s="37" t="str">
        <f aca="false">IF(OR($C248="",N(TOP!$C$12)=0),"",N($J248)/TOP!$C$12)</f>
        <v/>
      </c>
      <c r="N248" s="37" t="str">
        <f aca="false">IF(OR($C248="",N(TOP!$C$13)=0),"",N($K248)/TOP!$C$13)</f>
        <v/>
      </c>
      <c r="O248" s="37" t="str">
        <f aca="false">IF(OR($C248="",N(TOP!$C$14)=0),"",N($L248)/TOP!$C$14)</f>
        <v/>
      </c>
      <c r="P248" s="42" t="str">
        <f aca="false">IF($C248="","",IFERROR(CHOOSE(MATCH(TOP!$C$10,{"【期間A】","【期間B】","【期間C】"},0),N($M248),N($N248),N($O248)),0))</f>
        <v/>
      </c>
    </row>
    <row r="249" customFormat="false" ht="15" hidden="false" customHeight="false" outlineLevel="0" collapsed="false">
      <c r="B249" s="12" t="n">
        <v>244</v>
      </c>
      <c r="C249" s="36" t="str">
        <f aca="false">IF(②実績CSV_期間A!$M245="","",②実績CSV_期間A!$M245&amp;"")</f>
        <v/>
      </c>
      <c r="D249" s="12" t="str">
        <f aca="false">IF($C249="","",②実績CSV_期間A!$N245)</f>
        <v/>
      </c>
      <c r="E249" s="12" t="str">
        <f aca="false">IF($C249="","",RIGHT($D249,1))</f>
        <v/>
      </c>
      <c r="F249" s="41" t="str">
        <f aca="false">IF($C249="","",IFERROR(INDEX(サイズ換算マスタ!$C$6:$C$8,MATCH($E249,サイズ換算マスタ!$B$6:$B$8,0)),1))</f>
        <v/>
      </c>
      <c r="G249" s="38" t="str">
        <f aca="false">IF($C249="","",SUMIFS(②実績CSV_期間A!$AA$2:$AA$5001,②実績CSV_期間A!$M$2:$M$5001,$C249))</f>
        <v/>
      </c>
      <c r="H249" s="38" t="str">
        <f aca="false">IF($C249="","",SUMIFS(③実績CSV_期間B!$AA$2:$AA$5001,③実績CSV_期間B!$M$2:$M$5001,$C249))</f>
        <v/>
      </c>
      <c r="I249" s="38" t="str">
        <f aca="false">IF($C249="","",SUMIFS(④実績CSV_期間C!$AA$2:$AA$5001,④実績CSV_期間C!$M$2:$M$5001,$C249))</f>
        <v/>
      </c>
      <c r="J249" s="38" t="str">
        <f aca="false">IF($C249="","",N($F249)*N($G249))</f>
        <v/>
      </c>
      <c r="K249" s="38" t="str">
        <f aca="false">IF($C249="","",N($F249)*N($H249))</f>
        <v/>
      </c>
      <c r="L249" s="38" t="str">
        <f aca="false">IF($C249="","",N($F249)*N($I249))</f>
        <v/>
      </c>
      <c r="M249" s="37" t="str">
        <f aca="false">IF(OR($C249="",N(TOP!$C$12)=0),"",N($J249)/TOP!$C$12)</f>
        <v/>
      </c>
      <c r="N249" s="37" t="str">
        <f aca="false">IF(OR($C249="",N(TOP!$C$13)=0),"",N($K249)/TOP!$C$13)</f>
        <v/>
      </c>
      <c r="O249" s="37" t="str">
        <f aca="false">IF(OR($C249="",N(TOP!$C$14)=0),"",N($L249)/TOP!$C$14)</f>
        <v/>
      </c>
      <c r="P249" s="42" t="str">
        <f aca="false">IF($C249="","",IFERROR(CHOOSE(MATCH(TOP!$C$10,{"【期間A】","【期間B】","【期間C】"},0),N($M249),N($N249),N($O249)),0))</f>
        <v/>
      </c>
    </row>
    <row r="250" customFormat="false" ht="15" hidden="false" customHeight="false" outlineLevel="0" collapsed="false">
      <c r="B250" s="12" t="n">
        <v>245</v>
      </c>
      <c r="C250" s="36" t="str">
        <f aca="false">IF(②実績CSV_期間A!$M246="","",②実績CSV_期間A!$M246&amp;"")</f>
        <v/>
      </c>
      <c r="D250" s="12" t="str">
        <f aca="false">IF($C250="","",②実績CSV_期間A!$N246)</f>
        <v/>
      </c>
      <c r="E250" s="12" t="str">
        <f aca="false">IF($C250="","",RIGHT($D250,1))</f>
        <v/>
      </c>
      <c r="F250" s="41" t="str">
        <f aca="false">IF($C250="","",IFERROR(INDEX(サイズ換算マスタ!$C$6:$C$8,MATCH($E250,サイズ換算マスタ!$B$6:$B$8,0)),1))</f>
        <v/>
      </c>
      <c r="G250" s="38" t="str">
        <f aca="false">IF($C250="","",SUMIFS(②実績CSV_期間A!$AA$2:$AA$5001,②実績CSV_期間A!$M$2:$M$5001,$C250))</f>
        <v/>
      </c>
      <c r="H250" s="38" t="str">
        <f aca="false">IF($C250="","",SUMIFS(③実績CSV_期間B!$AA$2:$AA$5001,③実績CSV_期間B!$M$2:$M$5001,$C250))</f>
        <v/>
      </c>
      <c r="I250" s="38" t="str">
        <f aca="false">IF($C250="","",SUMIFS(④実績CSV_期間C!$AA$2:$AA$5001,④実績CSV_期間C!$M$2:$M$5001,$C250))</f>
        <v/>
      </c>
      <c r="J250" s="38" t="str">
        <f aca="false">IF($C250="","",N($F250)*N($G250))</f>
        <v/>
      </c>
      <c r="K250" s="38" t="str">
        <f aca="false">IF($C250="","",N($F250)*N($H250))</f>
        <v/>
      </c>
      <c r="L250" s="38" t="str">
        <f aca="false">IF($C250="","",N($F250)*N($I250))</f>
        <v/>
      </c>
      <c r="M250" s="37" t="str">
        <f aca="false">IF(OR($C250="",N(TOP!$C$12)=0),"",N($J250)/TOP!$C$12)</f>
        <v/>
      </c>
      <c r="N250" s="37" t="str">
        <f aca="false">IF(OR($C250="",N(TOP!$C$13)=0),"",N($K250)/TOP!$C$13)</f>
        <v/>
      </c>
      <c r="O250" s="37" t="str">
        <f aca="false">IF(OR($C250="",N(TOP!$C$14)=0),"",N($L250)/TOP!$C$14)</f>
        <v/>
      </c>
      <c r="P250" s="42" t="str">
        <f aca="false">IF($C250="","",IFERROR(CHOOSE(MATCH(TOP!$C$10,{"【期間A】","【期間B】","【期間C】"},0),N($M250),N($N250),N($O250)),0))</f>
        <v/>
      </c>
    </row>
    <row r="251" customFormat="false" ht="15" hidden="false" customHeight="false" outlineLevel="0" collapsed="false">
      <c r="B251" s="12" t="n">
        <v>246</v>
      </c>
      <c r="C251" s="36" t="str">
        <f aca="false">IF(②実績CSV_期間A!$M247="","",②実績CSV_期間A!$M247&amp;"")</f>
        <v/>
      </c>
      <c r="D251" s="12" t="str">
        <f aca="false">IF($C251="","",②実績CSV_期間A!$N247)</f>
        <v/>
      </c>
      <c r="E251" s="12" t="str">
        <f aca="false">IF($C251="","",RIGHT($D251,1))</f>
        <v/>
      </c>
      <c r="F251" s="41" t="str">
        <f aca="false">IF($C251="","",IFERROR(INDEX(サイズ換算マスタ!$C$6:$C$8,MATCH($E251,サイズ換算マスタ!$B$6:$B$8,0)),1))</f>
        <v/>
      </c>
      <c r="G251" s="38" t="str">
        <f aca="false">IF($C251="","",SUMIFS(②実績CSV_期間A!$AA$2:$AA$5001,②実績CSV_期間A!$M$2:$M$5001,$C251))</f>
        <v/>
      </c>
      <c r="H251" s="38" t="str">
        <f aca="false">IF($C251="","",SUMIFS(③実績CSV_期間B!$AA$2:$AA$5001,③実績CSV_期間B!$M$2:$M$5001,$C251))</f>
        <v/>
      </c>
      <c r="I251" s="38" t="str">
        <f aca="false">IF($C251="","",SUMIFS(④実績CSV_期間C!$AA$2:$AA$5001,④実績CSV_期間C!$M$2:$M$5001,$C251))</f>
        <v/>
      </c>
      <c r="J251" s="38" t="str">
        <f aca="false">IF($C251="","",N($F251)*N($G251))</f>
        <v/>
      </c>
      <c r="K251" s="38" t="str">
        <f aca="false">IF($C251="","",N($F251)*N($H251))</f>
        <v/>
      </c>
      <c r="L251" s="38" t="str">
        <f aca="false">IF($C251="","",N($F251)*N($I251))</f>
        <v/>
      </c>
      <c r="M251" s="37" t="str">
        <f aca="false">IF(OR($C251="",N(TOP!$C$12)=0),"",N($J251)/TOP!$C$12)</f>
        <v/>
      </c>
      <c r="N251" s="37" t="str">
        <f aca="false">IF(OR($C251="",N(TOP!$C$13)=0),"",N($K251)/TOP!$C$13)</f>
        <v/>
      </c>
      <c r="O251" s="37" t="str">
        <f aca="false">IF(OR($C251="",N(TOP!$C$14)=0),"",N($L251)/TOP!$C$14)</f>
        <v/>
      </c>
      <c r="P251" s="42" t="str">
        <f aca="false">IF($C251="","",IFERROR(CHOOSE(MATCH(TOP!$C$10,{"【期間A】","【期間B】","【期間C】"},0),N($M251),N($N251),N($O251)),0))</f>
        <v/>
      </c>
    </row>
    <row r="252" customFormat="false" ht="15" hidden="false" customHeight="false" outlineLevel="0" collapsed="false">
      <c r="B252" s="12" t="n">
        <v>247</v>
      </c>
      <c r="C252" s="36" t="str">
        <f aca="false">IF(②実績CSV_期間A!$M248="","",②実績CSV_期間A!$M248&amp;"")</f>
        <v/>
      </c>
      <c r="D252" s="12" t="str">
        <f aca="false">IF($C252="","",②実績CSV_期間A!$N248)</f>
        <v/>
      </c>
      <c r="E252" s="12" t="str">
        <f aca="false">IF($C252="","",RIGHT($D252,1))</f>
        <v/>
      </c>
      <c r="F252" s="41" t="str">
        <f aca="false">IF($C252="","",IFERROR(INDEX(サイズ換算マスタ!$C$6:$C$8,MATCH($E252,サイズ換算マスタ!$B$6:$B$8,0)),1))</f>
        <v/>
      </c>
      <c r="G252" s="38" t="str">
        <f aca="false">IF($C252="","",SUMIFS(②実績CSV_期間A!$AA$2:$AA$5001,②実績CSV_期間A!$M$2:$M$5001,$C252))</f>
        <v/>
      </c>
      <c r="H252" s="38" t="str">
        <f aca="false">IF($C252="","",SUMIFS(③実績CSV_期間B!$AA$2:$AA$5001,③実績CSV_期間B!$M$2:$M$5001,$C252))</f>
        <v/>
      </c>
      <c r="I252" s="38" t="str">
        <f aca="false">IF($C252="","",SUMIFS(④実績CSV_期間C!$AA$2:$AA$5001,④実績CSV_期間C!$M$2:$M$5001,$C252))</f>
        <v/>
      </c>
      <c r="J252" s="38" t="str">
        <f aca="false">IF($C252="","",N($F252)*N($G252))</f>
        <v/>
      </c>
      <c r="K252" s="38" t="str">
        <f aca="false">IF($C252="","",N($F252)*N($H252))</f>
        <v/>
      </c>
      <c r="L252" s="38" t="str">
        <f aca="false">IF($C252="","",N($F252)*N($I252))</f>
        <v/>
      </c>
      <c r="M252" s="37" t="str">
        <f aca="false">IF(OR($C252="",N(TOP!$C$12)=0),"",N($J252)/TOP!$C$12)</f>
        <v/>
      </c>
      <c r="N252" s="37" t="str">
        <f aca="false">IF(OR($C252="",N(TOP!$C$13)=0),"",N($K252)/TOP!$C$13)</f>
        <v/>
      </c>
      <c r="O252" s="37" t="str">
        <f aca="false">IF(OR($C252="",N(TOP!$C$14)=0),"",N($L252)/TOP!$C$14)</f>
        <v/>
      </c>
      <c r="P252" s="42" t="str">
        <f aca="false">IF($C252="","",IFERROR(CHOOSE(MATCH(TOP!$C$10,{"【期間A】","【期間B】","【期間C】"},0),N($M252),N($N252),N($O252)),0))</f>
        <v/>
      </c>
    </row>
    <row r="253" customFormat="false" ht="15" hidden="false" customHeight="false" outlineLevel="0" collapsed="false">
      <c r="B253" s="12" t="n">
        <v>248</v>
      </c>
      <c r="C253" s="36" t="str">
        <f aca="false">IF(②実績CSV_期間A!$M249="","",②実績CSV_期間A!$M249&amp;"")</f>
        <v/>
      </c>
      <c r="D253" s="12" t="str">
        <f aca="false">IF($C253="","",②実績CSV_期間A!$N249)</f>
        <v/>
      </c>
      <c r="E253" s="12" t="str">
        <f aca="false">IF($C253="","",RIGHT($D253,1))</f>
        <v/>
      </c>
      <c r="F253" s="41" t="str">
        <f aca="false">IF($C253="","",IFERROR(INDEX(サイズ換算マスタ!$C$6:$C$8,MATCH($E253,サイズ換算マスタ!$B$6:$B$8,0)),1))</f>
        <v/>
      </c>
      <c r="G253" s="38" t="str">
        <f aca="false">IF($C253="","",SUMIFS(②実績CSV_期間A!$AA$2:$AA$5001,②実績CSV_期間A!$M$2:$M$5001,$C253))</f>
        <v/>
      </c>
      <c r="H253" s="38" t="str">
        <f aca="false">IF($C253="","",SUMIFS(③実績CSV_期間B!$AA$2:$AA$5001,③実績CSV_期間B!$M$2:$M$5001,$C253))</f>
        <v/>
      </c>
      <c r="I253" s="38" t="str">
        <f aca="false">IF($C253="","",SUMIFS(④実績CSV_期間C!$AA$2:$AA$5001,④実績CSV_期間C!$M$2:$M$5001,$C253))</f>
        <v/>
      </c>
      <c r="J253" s="38" t="str">
        <f aca="false">IF($C253="","",N($F253)*N($G253))</f>
        <v/>
      </c>
      <c r="K253" s="38" t="str">
        <f aca="false">IF($C253="","",N($F253)*N($H253))</f>
        <v/>
      </c>
      <c r="L253" s="38" t="str">
        <f aca="false">IF($C253="","",N($F253)*N($I253))</f>
        <v/>
      </c>
      <c r="M253" s="37" t="str">
        <f aca="false">IF(OR($C253="",N(TOP!$C$12)=0),"",N($J253)/TOP!$C$12)</f>
        <v/>
      </c>
      <c r="N253" s="37" t="str">
        <f aca="false">IF(OR($C253="",N(TOP!$C$13)=0),"",N($K253)/TOP!$C$13)</f>
        <v/>
      </c>
      <c r="O253" s="37" t="str">
        <f aca="false">IF(OR($C253="",N(TOP!$C$14)=0),"",N($L253)/TOP!$C$14)</f>
        <v/>
      </c>
      <c r="P253" s="42" t="str">
        <f aca="false">IF($C253="","",IFERROR(CHOOSE(MATCH(TOP!$C$10,{"【期間A】","【期間B】","【期間C】"},0),N($M253),N($N253),N($O253)),0))</f>
        <v/>
      </c>
    </row>
    <row r="254" customFormat="false" ht="15" hidden="false" customHeight="false" outlineLevel="0" collapsed="false">
      <c r="B254" s="12" t="n">
        <v>249</v>
      </c>
      <c r="C254" s="36" t="str">
        <f aca="false">IF(②実績CSV_期間A!$M250="","",②実績CSV_期間A!$M250&amp;"")</f>
        <v/>
      </c>
      <c r="D254" s="12" t="str">
        <f aca="false">IF($C254="","",②実績CSV_期間A!$N250)</f>
        <v/>
      </c>
      <c r="E254" s="12" t="str">
        <f aca="false">IF($C254="","",RIGHT($D254,1))</f>
        <v/>
      </c>
      <c r="F254" s="41" t="str">
        <f aca="false">IF($C254="","",IFERROR(INDEX(サイズ換算マスタ!$C$6:$C$8,MATCH($E254,サイズ換算マスタ!$B$6:$B$8,0)),1))</f>
        <v/>
      </c>
      <c r="G254" s="38" t="str">
        <f aca="false">IF($C254="","",SUMIFS(②実績CSV_期間A!$AA$2:$AA$5001,②実績CSV_期間A!$M$2:$M$5001,$C254))</f>
        <v/>
      </c>
      <c r="H254" s="38" t="str">
        <f aca="false">IF($C254="","",SUMIFS(③実績CSV_期間B!$AA$2:$AA$5001,③実績CSV_期間B!$M$2:$M$5001,$C254))</f>
        <v/>
      </c>
      <c r="I254" s="38" t="str">
        <f aca="false">IF($C254="","",SUMIFS(④実績CSV_期間C!$AA$2:$AA$5001,④実績CSV_期間C!$M$2:$M$5001,$C254))</f>
        <v/>
      </c>
      <c r="J254" s="38" t="str">
        <f aca="false">IF($C254="","",N($F254)*N($G254))</f>
        <v/>
      </c>
      <c r="K254" s="38" t="str">
        <f aca="false">IF($C254="","",N($F254)*N($H254))</f>
        <v/>
      </c>
      <c r="L254" s="38" t="str">
        <f aca="false">IF($C254="","",N($F254)*N($I254))</f>
        <v/>
      </c>
      <c r="M254" s="37" t="str">
        <f aca="false">IF(OR($C254="",N(TOP!$C$12)=0),"",N($J254)/TOP!$C$12)</f>
        <v/>
      </c>
      <c r="N254" s="37" t="str">
        <f aca="false">IF(OR($C254="",N(TOP!$C$13)=0),"",N($K254)/TOP!$C$13)</f>
        <v/>
      </c>
      <c r="O254" s="37" t="str">
        <f aca="false">IF(OR($C254="",N(TOP!$C$14)=0),"",N($L254)/TOP!$C$14)</f>
        <v/>
      </c>
      <c r="P254" s="42" t="str">
        <f aca="false">IF($C254="","",IFERROR(CHOOSE(MATCH(TOP!$C$10,{"【期間A】","【期間B】","【期間C】"},0),N($M254),N($N254),N($O254)),0))</f>
        <v/>
      </c>
    </row>
    <row r="255" customFormat="false" ht="15" hidden="false" customHeight="false" outlineLevel="0" collapsed="false">
      <c r="B255" s="12" t="n">
        <v>250</v>
      </c>
      <c r="C255" s="36" t="str">
        <f aca="false">IF(②実績CSV_期間A!$M251="","",②実績CSV_期間A!$M251&amp;"")</f>
        <v/>
      </c>
      <c r="D255" s="12" t="str">
        <f aca="false">IF($C255="","",②実績CSV_期間A!$N251)</f>
        <v/>
      </c>
      <c r="E255" s="12" t="str">
        <f aca="false">IF($C255="","",RIGHT($D255,1))</f>
        <v/>
      </c>
      <c r="F255" s="41" t="str">
        <f aca="false">IF($C255="","",IFERROR(INDEX(サイズ換算マスタ!$C$6:$C$8,MATCH($E255,サイズ換算マスタ!$B$6:$B$8,0)),1))</f>
        <v/>
      </c>
      <c r="G255" s="38" t="str">
        <f aca="false">IF($C255="","",SUMIFS(②実績CSV_期間A!$AA$2:$AA$5001,②実績CSV_期間A!$M$2:$M$5001,$C255))</f>
        <v/>
      </c>
      <c r="H255" s="38" t="str">
        <f aca="false">IF($C255="","",SUMIFS(③実績CSV_期間B!$AA$2:$AA$5001,③実績CSV_期間B!$M$2:$M$5001,$C255))</f>
        <v/>
      </c>
      <c r="I255" s="38" t="str">
        <f aca="false">IF($C255="","",SUMIFS(④実績CSV_期間C!$AA$2:$AA$5001,④実績CSV_期間C!$M$2:$M$5001,$C255))</f>
        <v/>
      </c>
      <c r="J255" s="38" t="str">
        <f aca="false">IF($C255="","",N($F255)*N($G255))</f>
        <v/>
      </c>
      <c r="K255" s="38" t="str">
        <f aca="false">IF($C255="","",N($F255)*N($H255))</f>
        <v/>
      </c>
      <c r="L255" s="38" t="str">
        <f aca="false">IF($C255="","",N($F255)*N($I255))</f>
        <v/>
      </c>
      <c r="M255" s="37" t="str">
        <f aca="false">IF(OR($C255="",N(TOP!$C$12)=0),"",N($J255)/TOP!$C$12)</f>
        <v/>
      </c>
      <c r="N255" s="37" t="str">
        <f aca="false">IF(OR($C255="",N(TOP!$C$13)=0),"",N($K255)/TOP!$C$13)</f>
        <v/>
      </c>
      <c r="O255" s="37" t="str">
        <f aca="false">IF(OR($C255="",N(TOP!$C$14)=0),"",N($L255)/TOP!$C$14)</f>
        <v/>
      </c>
      <c r="P255" s="42" t="str">
        <f aca="false">IF($C255="","",IFERROR(CHOOSE(MATCH(TOP!$C$10,{"【期間A】","【期間B】","【期間C】"},0),N($M255),N($N255),N($O255)),0))</f>
        <v/>
      </c>
    </row>
    <row r="256" customFormat="false" ht="15" hidden="false" customHeight="false" outlineLevel="0" collapsed="false">
      <c r="B256" s="12" t="n">
        <v>251</v>
      </c>
      <c r="C256" s="36" t="str">
        <f aca="false">IF(②実績CSV_期間A!$M252="","",②実績CSV_期間A!$M252&amp;"")</f>
        <v/>
      </c>
      <c r="D256" s="12" t="str">
        <f aca="false">IF($C256="","",②実績CSV_期間A!$N252)</f>
        <v/>
      </c>
      <c r="E256" s="12" t="str">
        <f aca="false">IF($C256="","",RIGHT($D256,1))</f>
        <v/>
      </c>
      <c r="F256" s="41" t="str">
        <f aca="false">IF($C256="","",IFERROR(INDEX(サイズ換算マスタ!$C$6:$C$8,MATCH($E256,サイズ換算マスタ!$B$6:$B$8,0)),1))</f>
        <v/>
      </c>
      <c r="G256" s="38" t="str">
        <f aca="false">IF($C256="","",SUMIFS(②実績CSV_期間A!$AA$2:$AA$5001,②実績CSV_期間A!$M$2:$M$5001,$C256))</f>
        <v/>
      </c>
      <c r="H256" s="38" t="str">
        <f aca="false">IF($C256="","",SUMIFS(③実績CSV_期間B!$AA$2:$AA$5001,③実績CSV_期間B!$M$2:$M$5001,$C256))</f>
        <v/>
      </c>
      <c r="I256" s="38" t="str">
        <f aca="false">IF($C256="","",SUMIFS(④実績CSV_期間C!$AA$2:$AA$5001,④実績CSV_期間C!$M$2:$M$5001,$C256))</f>
        <v/>
      </c>
      <c r="J256" s="38" t="str">
        <f aca="false">IF($C256="","",N($F256)*N($G256))</f>
        <v/>
      </c>
      <c r="K256" s="38" t="str">
        <f aca="false">IF($C256="","",N($F256)*N($H256))</f>
        <v/>
      </c>
      <c r="L256" s="38" t="str">
        <f aca="false">IF($C256="","",N($F256)*N($I256))</f>
        <v/>
      </c>
      <c r="M256" s="37" t="str">
        <f aca="false">IF(OR($C256="",N(TOP!$C$12)=0),"",N($J256)/TOP!$C$12)</f>
        <v/>
      </c>
      <c r="N256" s="37" t="str">
        <f aca="false">IF(OR($C256="",N(TOP!$C$13)=0),"",N($K256)/TOP!$C$13)</f>
        <v/>
      </c>
      <c r="O256" s="37" t="str">
        <f aca="false">IF(OR($C256="",N(TOP!$C$14)=0),"",N($L256)/TOP!$C$14)</f>
        <v/>
      </c>
      <c r="P256" s="42" t="str">
        <f aca="false">IF($C256="","",IFERROR(CHOOSE(MATCH(TOP!$C$10,{"【期間A】","【期間B】","【期間C】"},0),N($M256),N($N256),N($O256)),0))</f>
        <v/>
      </c>
    </row>
    <row r="257" customFormat="false" ht="15" hidden="false" customHeight="false" outlineLevel="0" collapsed="false">
      <c r="B257" s="12" t="n">
        <v>252</v>
      </c>
      <c r="C257" s="36" t="str">
        <f aca="false">IF(②実績CSV_期間A!$M253="","",②実績CSV_期間A!$M253&amp;"")</f>
        <v/>
      </c>
      <c r="D257" s="12" t="str">
        <f aca="false">IF($C257="","",②実績CSV_期間A!$N253)</f>
        <v/>
      </c>
      <c r="E257" s="12" t="str">
        <f aca="false">IF($C257="","",RIGHT($D257,1))</f>
        <v/>
      </c>
      <c r="F257" s="41" t="str">
        <f aca="false">IF($C257="","",IFERROR(INDEX(サイズ換算マスタ!$C$6:$C$8,MATCH($E257,サイズ換算マスタ!$B$6:$B$8,0)),1))</f>
        <v/>
      </c>
      <c r="G257" s="38" t="str">
        <f aca="false">IF($C257="","",SUMIFS(②実績CSV_期間A!$AA$2:$AA$5001,②実績CSV_期間A!$M$2:$M$5001,$C257))</f>
        <v/>
      </c>
      <c r="H257" s="38" t="str">
        <f aca="false">IF($C257="","",SUMIFS(③実績CSV_期間B!$AA$2:$AA$5001,③実績CSV_期間B!$M$2:$M$5001,$C257))</f>
        <v/>
      </c>
      <c r="I257" s="38" t="str">
        <f aca="false">IF($C257="","",SUMIFS(④実績CSV_期間C!$AA$2:$AA$5001,④実績CSV_期間C!$M$2:$M$5001,$C257))</f>
        <v/>
      </c>
      <c r="J257" s="38" t="str">
        <f aca="false">IF($C257="","",N($F257)*N($G257))</f>
        <v/>
      </c>
      <c r="K257" s="38" t="str">
        <f aca="false">IF($C257="","",N($F257)*N($H257))</f>
        <v/>
      </c>
      <c r="L257" s="38" t="str">
        <f aca="false">IF($C257="","",N($F257)*N($I257))</f>
        <v/>
      </c>
      <c r="M257" s="37" t="str">
        <f aca="false">IF(OR($C257="",N(TOP!$C$12)=0),"",N($J257)/TOP!$C$12)</f>
        <v/>
      </c>
      <c r="N257" s="37" t="str">
        <f aca="false">IF(OR($C257="",N(TOP!$C$13)=0),"",N($K257)/TOP!$C$13)</f>
        <v/>
      </c>
      <c r="O257" s="37" t="str">
        <f aca="false">IF(OR($C257="",N(TOP!$C$14)=0),"",N($L257)/TOP!$C$14)</f>
        <v/>
      </c>
      <c r="P257" s="42" t="str">
        <f aca="false">IF($C257="","",IFERROR(CHOOSE(MATCH(TOP!$C$10,{"【期間A】","【期間B】","【期間C】"},0),N($M257),N($N257),N($O257)),0))</f>
        <v/>
      </c>
    </row>
    <row r="258" customFormat="false" ht="15" hidden="false" customHeight="false" outlineLevel="0" collapsed="false">
      <c r="B258" s="12" t="n">
        <v>253</v>
      </c>
      <c r="C258" s="36" t="str">
        <f aca="false">IF(②実績CSV_期間A!$M254="","",②実績CSV_期間A!$M254&amp;"")</f>
        <v/>
      </c>
      <c r="D258" s="12" t="str">
        <f aca="false">IF($C258="","",②実績CSV_期間A!$N254)</f>
        <v/>
      </c>
      <c r="E258" s="12" t="str">
        <f aca="false">IF($C258="","",RIGHT($D258,1))</f>
        <v/>
      </c>
      <c r="F258" s="41" t="str">
        <f aca="false">IF($C258="","",IFERROR(INDEX(サイズ換算マスタ!$C$6:$C$8,MATCH($E258,サイズ換算マスタ!$B$6:$B$8,0)),1))</f>
        <v/>
      </c>
      <c r="G258" s="38" t="str">
        <f aca="false">IF($C258="","",SUMIFS(②実績CSV_期間A!$AA$2:$AA$5001,②実績CSV_期間A!$M$2:$M$5001,$C258))</f>
        <v/>
      </c>
      <c r="H258" s="38" t="str">
        <f aca="false">IF($C258="","",SUMIFS(③実績CSV_期間B!$AA$2:$AA$5001,③実績CSV_期間B!$M$2:$M$5001,$C258))</f>
        <v/>
      </c>
      <c r="I258" s="38" t="str">
        <f aca="false">IF($C258="","",SUMIFS(④実績CSV_期間C!$AA$2:$AA$5001,④実績CSV_期間C!$M$2:$M$5001,$C258))</f>
        <v/>
      </c>
      <c r="J258" s="38" t="str">
        <f aca="false">IF($C258="","",N($F258)*N($G258))</f>
        <v/>
      </c>
      <c r="K258" s="38" t="str">
        <f aca="false">IF($C258="","",N($F258)*N($H258))</f>
        <v/>
      </c>
      <c r="L258" s="38" t="str">
        <f aca="false">IF($C258="","",N($F258)*N($I258))</f>
        <v/>
      </c>
      <c r="M258" s="37" t="str">
        <f aca="false">IF(OR($C258="",N(TOP!$C$12)=0),"",N($J258)/TOP!$C$12)</f>
        <v/>
      </c>
      <c r="N258" s="37" t="str">
        <f aca="false">IF(OR($C258="",N(TOP!$C$13)=0),"",N($K258)/TOP!$C$13)</f>
        <v/>
      </c>
      <c r="O258" s="37" t="str">
        <f aca="false">IF(OR($C258="",N(TOP!$C$14)=0),"",N($L258)/TOP!$C$14)</f>
        <v/>
      </c>
      <c r="P258" s="42" t="str">
        <f aca="false">IF($C258="","",IFERROR(CHOOSE(MATCH(TOP!$C$10,{"【期間A】","【期間B】","【期間C】"},0),N($M258),N($N258),N($O258)),0))</f>
        <v/>
      </c>
    </row>
    <row r="259" customFormat="false" ht="15" hidden="false" customHeight="false" outlineLevel="0" collapsed="false">
      <c r="B259" s="12" t="n">
        <v>254</v>
      </c>
      <c r="C259" s="36" t="str">
        <f aca="false">IF(②実績CSV_期間A!$M255="","",②実績CSV_期間A!$M255&amp;"")</f>
        <v/>
      </c>
      <c r="D259" s="12" t="str">
        <f aca="false">IF($C259="","",②実績CSV_期間A!$N255)</f>
        <v/>
      </c>
      <c r="E259" s="12" t="str">
        <f aca="false">IF($C259="","",RIGHT($D259,1))</f>
        <v/>
      </c>
      <c r="F259" s="41" t="str">
        <f aca="false">IF($C259="","",IFERROR(INDEX(サイズ換算マスタ!$C$6:$C$8,MATCH($E259,サイズ換算マスタ!$B$6:$B$8,0)),1))</f>
        <v/>
      </c>
      <c r="G259" s="38" t="str">
        <f aca="false">IF($C259="","",SUMIFS(②実績CSV_期間A!$AA$2:$AA$5001,②実績CSV_期間A!$M$2:$M$5001,$C259))</f>
        <v/>
      </c>
      <c r="H259" s="38" t="str">
        <f aca="false">IF($C259="","",SUMIFS(③実績CSV_期間B!$AA$2:$AA$5001,③実績CSV_期間B!$M$2:$M$5001,$C259))</f>
        <v/>
      </c>
      <c r="I259" s="38" t="str">
        <f aca="false">IF($C259="","",SUMIFS(④実績CSV_期間C!$AA$2:$AA$5001,④実績CSV_期間C!$M$2:$M$5001,$C259))</f>
        <v/>
      </c>
      <c r="J259" s="38" t="str">
        <f aca="false">IF($C259="","",N($F259)*N($G259))</f>
        <v/>
      </c>
      <c r="K259" s="38" t="str">
        <f aca="false">IF($C259="","",N($F259)*N($H259))</f>
        <v/>
      </c>
      <c r="L259" s="38" t="str">
        <f aca="false">IF($C259="","",N($F259)*N($I259))</f>
        <v/>
      </c>
      <c r="M259" s="37" t="str">
        <f aca="false">IF(OR($C259="",N(TOP!$C$12)=0),"",N($J259)/TOP!$C$12)</f>
        <v/>
      </c>
      <c r="N259" s="37" t="str">
        <f aca="false">IF(OR($C259="",N(TOP!$C$13)=0),"",N($K259)/TOP!$C$13)</f>
        <v/>
      </c>
      <c r="O259" s="37" t="str">
        <f aca="false">IF(OR($C259="",N(TOP!$C$14)=0),"",N($L259)/TOP!$C$14)</f>
        <v/>
      </c>
      <c r="P259" s="42" t="str">
        <f aca="false">IF($C259="","",IFERROR(CHOOSE(MATCH(TOP!$C$10,{"【期間A】","【期間B】","【期間C】"},0),N($M259),N($N259),N($O259)),0))</f>
        <v/>
      </c>
    </row>
    <row r="260" customFormat="false" ht="15" hidden="false" customHeight="false" outlineLevel="0" collapsed="false">
      <c r="B260" s="12" t="n">
        <v>255</v>
      </c>
      <c r="C260" s="36" t="str">
        <f aca="false">IF(②実績CSV_期間A!$M256="","",②実績CSV_期間A!$M256&amp;"")</f>
        <v/>
      </c>
      <c r="D260" s="12" t="str">
        <f aca="false">IF($C260="","",②実績CSV_期間A!$N256)</f>
        <v/>
      </c>
      <c r="E260" s="12" t="str">
        <f aca="false">IF($C260="","",RIGHT($D260,1))</f>
        <v/>
      </c>
      <c r="F260" s="41" t="str">
        <f aca="false">IF($C260="","",IFERROR(INDEX(サイズ換算マスタ!$C$6:$C$8,MATCH($E260,サイズ換算マスタ!$B$6:$B$8,0)),1))</f>
        <v/>
      </c>
      <c r="G260" s="38" t="str">
        <f aca="false">IF($C260="","",SUMIFS(②実績CSV_期間A!$AA$2:$AA$5001,②実績CSV_期間A!$M$2:$M$5001,$C260))</f>
        <v/>
      </c>
      <c r="H260" s="38" t="str">
        <f aca="false">IF($C260="","",SUMIFS(③実績CSV_期間B!$AA$2:$AA$5001,③実績CSV_期間B!$M$2:$M$5001,$C260))</f>
        <v/>
      </c>
      <c r="I260" s="38" t="str">
        <f aca="false">IF($C260="","",SUMIFS(④実績CSV_期間C!$AA$2:$AA$5001,④実績CSV_期間C!$M$2:$M$5001,$C260))</f>
        <v/>
      </c>
      <c r="J260" s="38" t="str">
        <f aca="false">IF($C260="","",N($F260)*N($G260))</f>
        <v/>
      </c>
      <c r="K260" s="38" t="str">
        <f aca="false">IF($C260="","",N($F260)*N($H260))</f>
        <v/>
      </c>
      <c r="L260" s="38" t="str">
        <f aca="false">IF($C260="","",N($F260)*N($I260))</f>
        <v/>
      </c>
      <c r="M260" s="37" t="str">
        <f aca="false">IF(OR($C260="",N(TOP!$C$12)=0),"",N($J260)/TOP!$C$12)</f>
        <v/>
      </c>
      <c r="N260" s="37" t="str">
        <f aca="false">IF(OR($C260="",N(TOP!$C$13)=0),"",N($K260)/TOP!$C$13)</f>
        <v/>
      </c>
      <c r="O260" s="37" t="str">
        <f aca="false">IF(OR($C260="",N(TOP!$C$14)=0),"",N($L260)/TOP!$C$14)</f>
        <v/>
      </c>
      <c r="P260" s="42" t="str">
        <f aca="false">IF($C260="","",IFERROR(CHOOSE(MATCH(TOP!$C$10,{"【期間A】","【期間B】","【期間C】"},0),N($M260),N($N260),N($O260)),0))</f>
        <v/>
      </c>
    </row>
    <row r="261" customFormat="false" ht="15" hidden="false" customHeight="false" outlineLevel="0" collapsed="false">
      <c r="B261" s="12" t="n">
        <v>256</v>
      </c>
      <c r="C261" s="36" t="str">
        <f aca="false">IF(②実績CSV_期間A!$M257="","",②実績CSV_期間A!$M257&amp;"")</f>
        <v/>
      </c>
      <c r="D261" s="12" t="str">
        <f aca="false">IF($C261="","",②実績CSV_期間A!$N257)</f>
        <v/>
      </c>
      <c r="E261" s="12" t="str">
        <f aca="false">IF($C261="","",RIGHT($D261,1))</f>
        <v/>
      </c>
      <c r="F261" s="41" t="str">
        <f aca="false">IF($C261="","",IFERROR(INDEX(サイズ換算マスタ!$C$6:$C$8,MATCH($E261,サイズ換算マスタ!$B$6:$B$8,0)),1))</f>
        <v/>
      </c>
      <c r="G261" s="38" t="str">
        <f aca="false">IF($C261="","",SUMIFS(②実績CSV_期間A!$AA$2:$AA$5001,②実績CSV_期間A!$M$2:$M$5001,$C261))</f>
        <v/>
      </c>
      <c r="H261" s="38" t="str">
        <f aca="false">IF($C261="","",SUMIFS(③実績CSV_期間B!$AA$2:$AA$5001,③実績CSV_期間B!$M$2:$M$5001,$C261))</f>
        <v/>
      </c>
      <c r="I261" s="38" t="str">
        <f aca="false">IF($C261="","",SUMIFS(④実績CSV_期間C!$AA$2:$AA$5001,④実績CSV_期間C!$M$2:$M$5001,$C261))</f>
        <v/>
      </c>
      <c r="J261" s="38" t="str">
        <f aca="false">IF($C261="","",N($F261)*N($G261))</f>
        <v/>
      </c>
      <c r="K261" s="38" t="str">
        <f aca="false">IF($C261="","",N($F261)*N($H261))</f>
        <v/>
      </c>
      <c r="L261" s="38" t="str">
        <f aca="false">IF($C261="","",N($F261)*N($I261))</f>
        <v/>
      </c>
      <c r="M261" s="37" t="str">
        <f aca="false">IF(OR($C261="",N(TOP!$C$12)=0),"",N($J261)/TOP!$C$12)</f>
        <v/>
      </c>
      <c r="N261" s="37" t="str">
        <f aca="false">IF(OR($C261="",N(TOP!$C$13)=0),"",N($K261)/TOP!$C$13)</f>
        <v/>
      </c>
      <c r="O261" s="37" t="str">
        <f aca="false">IF(OR($C261="",N(TOP!$C$14)=0),"",N($L261)/TOP!$C$14)</f>
        <v/>
      </c>
      <c r="P261" s="42" t="str">
        <f aca="false">IF($C261="","",IFERROR(CHOOSE(MATCH(TOP!$C$10,{"【期間A】","【期間B】","【期間C】"},0),N($M261),N($N261),N($O261)),0))</f>
        <v/>
      </c>
    </row>
    <row r="262" customFormat="false" ht="15" hidden="false" customHeight="false" outlineLevel="0" collapsed="false">
      <c r="B262" s="12" t="n">
        <v>257</v>
      </c>
      <c r="C262" s="36" t="str">
        <f aca="false">IF(②実績CSV_期間A!$M258="","",②実績CSV_期間A!$M258&amp;"")</f>
        <v/>
      </c>
      <c r="D262" s="12" t="str">
        <f aca="false">IF($C262="","",②実績CSV_期間A!$N258)</f>
        <v/>
      </c>
      <c r="E262" s="12" t="str">
        <f aca="false">IF($C262="","",RIGHT($D262,1))</f>
        <v/>
      </c>
      <c r="F262" s="41" t="str">
        <f aca="false">IF($C262="","",IFERROR(INDEX(サイズ換算マスタ!$C$6:$C$8,MATCH($E262,サイズ換算マスタ!$B$6:$B$8,0)),1))</f>
        <v/>
      </c>
      <c r="G262" s="38" t="str">
        <f aca="false">IF($C262="","",SUMIFS(②実績CSV_期間A!$AA$2:$AA$5001,②実績CSV_期間A!$M$2:$M$5001,$C262))</f>
        <v/>
      </c>
      <c r="H262" s="38" t="str">
        <f aca="false">IF($C262="","",SUMIFS(③実績CSV_期間B!$AA$2:$AA$5001,③実績CSV_期間B!$M$2:$M$5001,$C262))</f>
        <v/>
      </c>
      <c r="I262" s="38" t="str">
        <f aca="false">IF($C262="","",SUMIFS(④実績CSV_期間C!$AA$2:$AA$5001,④実績CSV_期間C!$M$2:$M$5001,$C262))</f>
        <v/>
      </c>
      <c r="J262" s="38" t="str">
        <f aca="false">IF($C262="","",N($F262)*N($G262))</f>
        <v/>
      </c>
      <c r="K262" s="38" t="str">
        <f aca="false">IF($C262="","",N($F262)*N($H262))</f>
        <v/>
      </c>
      <c r="L262" s="38" t="str">
        <f aca="false">IF($C262="","",N($F262)*N($I262))</f>
        <v/>
      </c>
      <c r="M262" s="37" t="str">
        <f aca="false">IF(OR($C262="",N(TOP!$C$12)=0),"",N($J262)/TOP!$C$12)</f>
        <v/>
      </c>
      <c r="N262" s="37" t="str">
        <f aca="false">IF(OR($C262="",N(TOP!$C$13)=0),"",N($K262)/TOP!$C$13)</f>
        <v/>
      </c>
      <c r="O262" s="37" t="str">
        <f aca="false">IF(OR($C262="",N(TOP!$C$14)=0),"",N($L262)/TOP!$C$14)</f>
        <v/>
      </c>
      <c r="P262" s="42" t="str">
        <f aca="false">IF($C262="","",IFERROR(CHOOSE(MATCH(TOP!$C$10,{"【期間A】","【期間B】","【期間C】"},0),N($M262),N($N262),N($O262)),0))</f>
        <v/>
      </c>
    </row>
    <row r="263" customFormat="false" ht="15" hidden="false" customHeight="false" outlineLevel="0" collapsed="false">
      <c r="B263" s="12" t="n">
        <v>258</v>
      </c>
      <c r="C263" s="36" t="str">
        <f aca="false">IF(②実績CSV_期間A!$M259="","",②実績CSV_期間A!$M259&amp;"")</f>
        <v/>
      </c>
      <c r="D263" s="12" t="str">
        <f aca="false">IF($C263="","",②実績CSV_期間A!$N259)</f>
        <v/>
      </c>
      <c r="E263" s="12" t="str">
        <f aca="false">IF($C263="","",RIGHT($D263,1))</f>
        <v/>
      </c>
      <c r="F263" s="41" t="str">
        <f aca="false">IF($C263="","",IFERROR(INDEX(サイズ換算マスタ!$C$6:$C$8,MATCH($E263,サイズ換算マスタ!$B$6:$B$8,0)),1))</f>
        <v/>
      </c>
      <c r="G263" s="38" t="str">
        <f aca="false">IF($C263="","",SUMIFS(②実績CSV_期間A!$AA$2:$AA$5001,②実績CSV_期間A!$M$2:$M$5001,$C263))</f>
        <v/>
      </c>
      <c r="H263" s="38" t="str">
        <f aca="false">IF($C263="","",SUMIFS(③実績CSV_期間B!$AA$2:$AA$5001,③実績CSV_期間B!$M$2:$M$5001,$C263))</f>
        <v/>
      </c>
      <c r="I263" s="38" t="str">
        <f aca="false">IF($C263="","",SUMIFS(④実績CSV_期間C!$AA$2:$AA$5001,④実績CSV_期間C!$M$2:$M$5001,$C263))</f>
        <v/>
      </c>
      <c r="J263" s="38" t="str">
        <f aca="false">IF($C263="","",N($F263)*N($G263))</f>
        <v/>
      </c>
      <c r="K263" s="38" t="str">
        <f aca="false">IF($C263="","",N($F263)*N($H263))</f>
        <v/>
      </c>
      <c r="L263" s="38" t="str">
        <f aca="false">IF($C263="","",N($F263)*N($I263))</f>
        <v/>
      </c>
      <c r="M263" s="37" t="str">
        <f aca="false">IF(OR($C263="",N(TOP!$C$12)=0),"",N($J263)/TOP!$C$12)</f>
        <v/>
      </c>
      <c r="N263" s="37" t="str">
        <f aca="false">IF(OR($C263="",N(TOP!$C$13)=0),"",N($K263)/TOP!$C$13)</f>
        <v/>
      </c>
      <c r="O263" s="37" t="str">
        <f aca="false">IF(OR($C263="",N(TOP!$C$14)=0),"",N($L263)/TOP!$C$14)</f>
        <v/>
      </c>
      <c r="P263" s="42" t="str">
        <f aca="false">IF($C263="","",IFERROR(CHOOSE(MATCH(TOP!$C$10,{"【期間A】","【期間B】","【期間C】"},0),N($M263),N($N263),N($O263)),0))</f>
        <v/>
      </c>
    </row>
    <row r="264" customFormat="false" ht="15" hidden="false" customHeight="false" outlineLevel="0" collapsed="false">
      <c r="B264" s="12" t="n">
        <v>259</v>
      </c>
      <c r="C264" s="36" t="str">
        <f aca="false">IF(②実績CSV_期間A!$M260="","",②実績CSV_期間A!$M260&amp;"")</f>
        <v/>
      </c>
      <c r="D264" s="12" t="str">
        <f aca="false">IF($C264="","",②実績CSV_期間A!$N260)</f>
        <v/>
      </c>
      <c r="E264" s="12" t="str">
        <f aca="false">IF($C264="","",RIGHT($D264,1))</f>
        <v/>
      </c>
      <c r="F264" s="41" t="str">
        <f aca="false">IF($C264="","",IFERROR(INDEX(サイズ換算マスタ!$C$6:$C$8,MATCH($E264,サイズ換算マスタ!$B$6:$B$8,0)),1))</f>
        <v/>
      </c>
      <c r="G264" s="38" t="str">
        <f aca="false">IF($C264="","",SUMIFS(②実績CSV_期間A!$AA$2:$AA$5001,②実績CSV_期間A!$M$2:$M$5001,$C264))</f>
        <v/>
      </c>
      <c r="H264" s="38" t="str">
        <f aca="false">IF($C264="","",SUMIFS(③実績CSV_期間B!$AA$2:$AA$5001,③実績CSV_期間B!$M$2:$M$5001,$C264))</f>
        <v/>
      </c>
      <c r="I264" s="38" t="str">
        <f aca="false">IF($C264="","",SUMIFS(④実績CSV_期間C!$AA$2:$AA$5001,④実績CSV_期間C!$M$2:$M$5001,$C264))</f>
        <v/>
      </c>
      <c r="J264" s="38" t="str">
        <f aca="false">IF($C264="","",N($F264)*N($G264))</f>
        <v/>
      </c>
      <c r="K264" s="38" t="str">
        <f aca="false">IF($C264="","",N($F264)*N($H264))</f>
        <v/>
      </c>
      <c r="L264" s="38" t="str">
        <f aca="false">IF($C264="","",N($F264)*N($I264))</f>
        <v/>
      </c>
      <c r="M264" s="37" t="str">
        <f aca="false">IF(OR($C264="",N(TOP!$C$12)=0),"",N($J264)/TOP!$C$12)</f>
        <v/>
      </c>
      <c r="N264" s="37" t="str">
        <f aca="false">IF(OR($C264="",N(TOP!$C$13)=0),"",N($K264)/TOP!$C$13)</f>
        <v/>
      </c>
      <c r="O264" s="37" t="str">
        <f aca="false">IF(OR($C264="",N(TOP!$C$14)=0),"",N($L264)/TOP!$C$14)</f>
        <v/>
      </c>
      <c r="P264" s="42" t="str">
        <f aca="false">IF($C264="","",IFERROR(CHOOSE(MATCH(TOP!$C$10,{"【期間A】","【期間B】","【期間C】"},0),N($M264),N($N264),N($O264)),0))</f>
        <v/>
      </c>
    </row>
    <row r="265" customFormat="false" ht="15" hidden="false" customHeight="false" outlineLevel="0" collapsed="false">
      <c r="B265" s="12" t="n">
        <v>260</v>
      </c>
      <c r="C265" s="36" t="str">
        <f aca="false">IF(②実績CSV_期間A!$M261="","",②実績CSV_期間A!$M261&amp;"")</f>
        <v/>
      </c>
      <c r="D265" s="12" t="str">
        <f aca="false">IF($C265="","",②実績CSV_期間A!$N261)</f>
        <v/>
      </c>
      <c r="E265" s="12" t="str">
        <f aca="false">IF($C265="","",RIGHT($D265,1))</f>
        <v/>
      </c>
      <c r="F265" s="41" t="str">
        <f aca="false">IF($C265="","",IFERROR(INDEX(サイズ換算マスタ!$C$6:$C$8,MATCH($E265,サイズ換算マスタ!$B$6:$B$8,0)),1))</f>
        <v/>
      </c>
      <c r="G265" s="38" t="str">
        <f aca="false">IF($C265="","",SUMIFS(②実績CSV_期間A!$AA$2:$AA$5001,②実績CSV_期間A!$M$2:$M$5001,$C265))</f>
        <v/>
      </c>
      <c r="H265" s="38" t="str">
        <f aca="false">IF($C265="","",SUMIFS(③実績CSV_期間B!$AA$2:$AA$5001,③実績CSV_期間B!$M$2:$M$5001,$C265))</f>
        <v/>
      </c>
      <c r="I265" s="38" t="str">
        <f aca="false">IF($C265="","",SUMIFS(④実績CSV_期間C!$AA$2:$AA$5001,④実績CSV_期間C!$M$2:$M$5001,$C265))</f>
        <v/>
      </c>
      <c r="J265" s="38" t="str">
        <f aca="false">IF($C265="","",N($F265)*N($G265))</f>
        <v/>
      </c>
      <c r="K265" s="38" t="str">
        <f aca="false">IF($C265="","",N($F265)*N($H265))</f>
        <v/>
      </c>
      <c r="L265" s="38" t="str">
        <f aca="false">IF($C265="","",N($F265)*N($I265))</f>
        <v/>
      </c>
      <c r="M265" s="37" t="str">
        <f aca="false">IF(OR($C265="",N(TOP!$C$12)=0),"",N($J265)/TOP!$C$12)</f>
        <v/>
      </c>
      <c r="N265" s="37" t="str">
        <f aca="false">IF(OR($C265="",N(TOP!$C$13)=0),"",N($K265)/TOP!$C$13)</f>
        <v/>
      </c>
      <c r="O265" s="37" t="str">
        <f aca="false">IF(OR($C265="",N(TOP!$C$14)=0),"",N($L265)/TOP!$C$14)</f>
        <v/>
      </c>
      <c r="P265" s="42" t="str">
        <f aca="false">IF($C265="","",IFERROR(CHOOSE(MATCH(TOP!$C$10,{"【期間A】","【期間B】","【期間C】"},0),N($M265),N($N265),N($O265)),0))</f>
        <v/>
      </c>
    </row>
    <row r="266" customFormat="false" ht="15" hidden="false" customHeight="false" outlineLevel="0" collapsed="false">
      <c r="B266" s="12" t="n">
        <v>261</v>
      </c>
      <c r="C266" s="36" t="str">
        <f aca="false">IF(②実績CSV_期間A!$M262="","",②実績CSV_期間A!$M262&amp;"")</f>
        <v/>
      </c>
      <c r="D266" s="12" t="str">
        <f aca="false">IF($C266="","",②実績CSV_期間A!$N262)</f>
        <v/>
      </c>
      <c r="E266" s="12" t="str">
        <f aca="false">IF($C266="","",RIGHT($D266,1))</f>
        <v/>
      </c>
      <c r="F266" s="41" t="str">
        <f aca="false">IF($C266="","",IFERROR(INDEX(サイズ換算マスタ!$C$6:$C$8,MATCH($E266,サイズ換算マスタ!$B$6:$B$8,0)),1))</f>
        <v/>
      </c>
      <c r="G266" s="38" t="str">
        <f aca="false">IF($C266="","",SUMIFS(②実績CSV_期間A!$AA$2:$AA$5001,②実績CSV_期間A!$M$2:$M$5001,$C266))</f>
        <v/>
      </c>
      <c r="H266" s="38" t="str">
        <f aca="false">IF($C266="","",SUMIFS(③実績CSV_期間B!$AA$2:$AA$5001,③実績CSV_期間B!$M$2:$M$5001,$C266))</f>
        <v/>
      </c>
      <c r="I266" s="38" t="str">
        <f aca="false">IF($C266="","",SUMIFS(④実績CSV_期間C!$AA$2:$AA$5001,④実績CSV_期間C!$M$2:$M$5001,$C266))</f>
        <v/>
      </c>
      <c r="J266" s="38" t="str">
        <f aca="false">IF($C266="","",N($F266)*N($G266))</f>
        <v/>
      </c>
      <c r="K266" s="38" t="str">
        <f aca="false">IF($C266="","",N($F266)*N($H266))</f>
        <v/>
      </c>
      <c r="L266" s="38" t="str">
        <f aca="false">IF($C266="","",N($F266)*N($I266))</f>
        <v/>
      </c>
      <c r="M266" s="37" t="str">
        <f aca="false">IF(OR($C266="",N(TOP!$C$12)=0),"",N($J266)/TOP!$C$12)</f>
        <v/>
      </c>
      <c r="N266" s="37" t="str">
        <f aca="false">IF(OR($C266="",N(TOP!$C$13)=0),"",N($K266)/TOP!$C$13)</f>
        <v/>
      </c>
      <c r="O266" s="37" t="str">
        <f aca="false">IF(OR($C266="",N(TOP!$C$14)=0),"",N($L266)/TOP!$C$14)</f>
        <v/>
      </c>
      <c r="P266" s="42" t="str">
        <f aca="false">IF($C266="","",IFERROR(CHOOSE(MATCH(TOP!$C$10,{"【期間A】","【期間B】","【期間C】"},0),N($M266),N($N266),N($O266)),0))</f>
        <v/>
      </c>
    </row>
    <row r="267" customFormat="false" ht="15" hidden="false" customHeight="false" outlineLevel="0" collapsed="false">
      <c r="B267" s="12" t="n">
        <v>262</v>
      </c>
      <c r="C267" s="36" t="str">
        <f aca="false">IF(②実績CSV_期間A!$M263="","",②実績CSV_期間A!$M263&amp;"")</f>
        <v/>
      </c>
      <c r="D267" s="12" t="str">
        <f aca="false">IF($C267="","",②実績CSV_期間A!$N263)</f>
        <v/>
      </c>
      <c r="E267" s="12" t="str">
        <f aca="false">IF($C267="","",RIGHT($D267,1))</f>
        <v/>
      </c>
      <c r="F267" s="41" t="str">
        <f aca="false">IF($C267="","",IFERROR(INDEX(サイズ換算マスタ!$C$6:$C$8,MATCH($E267,サイズ換算マスタ!$B$6:$B$8,0)),1))</f>
        <v/>
      </c>
      <c r="G267" s="38" t="str">
        <f aca="false">IF($C267="","",SUMIFS(②実績CSV_期間A!$AA$2:$AA$5001,②実績CSV_期間A!$M$2:$M$5001,$C267))</f>
        <v/>
      </c>
      <c r="H267" s="38" t="str">
        <f aca="false">IF($C267="","",SUMIFS(③実績CSV_期間B!$AA$2:$AA$5001,③実績CSV_期間B!$M$2:$M$5001,$C267))</f>
        <v/>
      </c>
      <c r="I267" s="38" t="str">
        <f aca="false">IF($C267="","",SUMIFS(④実績CSV_期間C!$AA$2:$AA$5001,④実績CSV_期間C!$M$2:$M$5001,$C267))</f>
        <v/>
      </c>
      <c r="J267" s="38" t="str">
        <f aca="false">IF($C267="","",N($F267)*N($G267))</f>
        <v/>
      </c>
      <c r="K267" s="38" t="str">
        <f aca="false">IF($C267="","",N($F267)*N($H267))</f>
        <v/>
      </c>
      <c r="L267" s="38" t="str">
        <f aca="false">IF($C267="","",N($F267)*N($I267))</f>
        <v/>
      </c>
      <c r="M267" s="37" t="str">
        <f aca="false">IF(OR($C267="",N(TOP!$C$12)=0),"",N($J267)/TOP!$C$12)</f>
        <v/>
      </c>
      <c r="N267" s="37" t="str">
        <f aca="false">IF(OR($C267="",N(TOP!$C$13)=0),"",N($K267)/TOP!$C$13)</f>
        <v/>
      </c>
      <c r="O267" s="37" t="str">
        <f aca="false">IF(OR($C267="",N(TOP!$C$14)=0),"",N($L267)/TOP!$C$14)</f>
        <v/>
      </c>
      <c r="P267" s="42" t="str">
        <f aca="false">IF($C267="","",IFERROR(CHOOSE(MATCH(TOP!$C$10,{"【期間A】","【期間B】","【期間C】"},0),N($M267),N($N267),N($O267)),0))</f>
        <v/>
      </c>
    </row>
    <row r="268" customFormat="false" ht="15" hidden="false" customHeight="false" outlineLevel="0" collapsed="false">
      <c r="B268" s="12" t="n">
        <v>263</v>
      </c>
      <c r="C268" s="36" t="str">
        <f aca="false">IF(②実績CSV_期間A!$M264="","",②実績CSV_期間A!$M264&amp;"")</f>
        <v/>
      </c>
      <c r="D268" s="12" t="str">
        <f aca="false">IF($C268="","",②実績CSV_期間A!$N264)</f>
        <v/>
      </c>
      <c r="E268" s="12" t="str">
        <f aca="false">IF($C268="","",RIGHT($D268,1))</f>
        <v/>
      </c>
      <c r="F268" s="41" t="str">
        <f aca="false">IF($C268="","",IFERROR(INDEX(サイズ換算マスタ!$C$6:$C$8,MATCH($E268,サイズ換算マスタ!$B$6:$B$8,0)),1))</f>
        <v/>
      </c>
      <c r="G268" s="38" t="str">
        <f aca="false">IF($C268="","",SUMIFS(②実績CSV_期間A!$AA$2:$AA$5001,②実績CSV_期間A!$M$2:$M$5001,$C268))</f>
        <v/>
      </c>
      <c r="H268" s="38" t="str">
        <f aca="false">IF($C268="","",SUMIFS(③実績CSV_期間B!$AA$2:$AA$5001,③実績CSV_期間B!$M$2:$M$5001,$C268))</f>
        <v/>
      </c>
      <c r="I268" s="38" t="str">
        <f aca="false">IF($C268="","",SUMIFS(④実績CSV_期間C!$AA$2:$AA$5001,④実績CSV_期間C!$M$2:$M$5001,$C268))</f>
        <v/>
      </c>
      <c r="J268" s="38" t="str">
        <f aca="false">IF($C268="","",N($F268)*N($G268))</f>
        <v/>
      </c>
      <c r="K268" s="38" t="str">
        <f aca="false">IF($C268="","",N($F268)*N($H268))</f>
        <v/>
      </c>
      <c r="L268" s="38" t="str">
        <f aca="false">IF($C268="","",N($F268)*N($I268))</f>
        <v/>
      </c>
      <c r="M268" s="37" t="str">
        <f aca="false">IF(OR($C268="",N(TOP!$C$12)=0),"",N($J268)/TOP!$C$12)</f>
        <v/>
      </c>
      <c r="N268" s="37" t="str">
        <f aca="false">IF(OR($C268="",N(TOP!$C$13)=0),"",N($K268)/TOP!$C$13)</f>
        <v/>
      </c>
      <c r="O268" s="37" t="str">
        <f aca="false">IF(OR($C268="",N(TOP!$C$14)=0),"",N($L268)/TOP!$C$14)</f>
        <v/>
      </c>
      <c r="P268" s="42" t="str">
        <f aca="false">IF($C268="","",IFERROR(CHOOSE(MATCH(TOP!$C$10,{"【期間A】","【期間B】","【期間C】"},0),N($M268),N($N268),N($O268)),0))</f>
        <v/>
      </c>
    </row>
    <row r="269" customFormat="false" ht="15" hidden="false" customHeight="false" outlineLevel="0" collapsed="false">
      <c r="B269" s="12" t="n">
        <v>264</v>
      </c>
      <c r="C269" s="36" t="str">
        <f aca="false">IF(②実績CSV_期間A!$M265="","",②実績CSV_期間A!$M265&amp;"")</f>
        <v/>
      </c>
      <c r="D269" s="12" t="str">
        <f aca="false">IF($C269="","",②実績CSV_期間A!$N265)</f>
        <v/>
      </c>
      <c r="E269" s="12" t="str">
        <f aca="false">IF($C269="","",RIGHT($D269,1))</f>
        <v/>
      </c>
      <c r="F269" s="41" t="str">
        <f aca="false">IF($C269="","",IFERROR(INDEX(サイズ換算マスタ!$C$6:$C$8,MATCH($E269,サイズ換算マスタ!$B$6:$B$8,0)),1))</f>
        <v/>
      </c>
      <c r="G269" s="38" t="str">
        <f aca="false">IF($C269="","",SUMIFS(②実績CSV_期間A!$AA$2:$AA$5001,②実績CSV_期間A!$M$2:$M$5001,$C269))</f>
        <v/>
      </c>
      <c r="H269" s="38" t="str">
        <f aca="false">IF($C269="","",SUMIFS(③実績CSV_期間B!$AA$2:$AA$5001,③実績CSV_期間B!$M$2:$M$5001,$C269))</f>
        <v/>
      </c>
      <c r="I269" s="38" t="str">
        <f aca="false">IF($C269="","",SUMIFS(④実績CSV_期間C!$AA$2:$AA$5001,④実績CSV_期間C!$M$2:$M$5001,$C269))</f>
        <v/>
      </c>
      <c r="J269" s="38" t="str">
        <f aca="false">IF($C269="","",N($F269)*N($G269))</f>
        <v/>
      </c>
      <c r="K269" s="38" t="str">
        <f aca="false">IF($C269="","",N($F269)*N($H269))</f>
        <v/>
      </c>
      <c r="L269" s="38" t="str">
        <f aca="false">IF($C269="","",N($F269)*N($I269))</f>
        <v/>
      </c>
      <c r="M269" s="37" t="str">
        <f aca="false">IF(OR($C269="",N(TOP!$C$12)=0),"",N($J269)/TOP!$C$12)</f>
        <v/>
      </c>
      <c r="N269" s="37" t="str">
        <f aca="false">IF(OR($C269="",N(TOP!$C$13)=0),"",N($K269)/TOP!$C$13)</f>
        <v/>
      </c>
      <c r="O269" s="37" t="str">
        <f aca="false">IF(OR($C269="",N(TOP!$C$14)=0),"",N($L269)/TOP!$C$14)</f>
        <v/>
      </c>
      <c r="P269" s="42" t="str">
        <f aca="false">IF($C269="","",IFERROR(CHOOSE(MATCH(TOP!$C$10,{"【期間A】","【期間B】","【期間C】"},0),N($M269),N($N269),N($O269)),0))</f>
        <v/>
      </c>
    </row>
    <row r="270" customFormat="false" ht="15" hidden="false" customHeight="false" outlineLevel="0" collapsed="false">
      <c r="B270" s="12" t="n">
        <v>265</v>
      </c>
      <c r="C270" s="36" t="str">
        <f aca="false">IF(②実績CSV_期間A!$M266="","",②実績CSV_期間A!$M266&amp;"")</f>
        <v/>
      </c>
      <c r="D270" s="12" t="str">
        <f aca="false">IF($C270="","",②実績CSV_期間A!$N266)</f>
        <v/>
      </c>
      <c r="E270" s="12" t="str">
        <f aca="false">IF($C270="","",RIGHT($D270,1))</f>
        <v/>
      </c>
      <c r="F270" s="41" t="str">
        <f aca="false">IF($C270="","",IFERROR(INDEX(サイズ換算マスタ!$C$6:$C$8,MATCH($E270,サイズ換算マスタ!$B$6:$B$8,0)),1))</f>
        <v/>
      </c>
      <c r="G270" s="38" t="str">
        <f aca="false">IF($C270="","",SUMIFS(②実績CSV_期間A!$AA$2:$AA$5001,②実績CSV_期間A!$M$2:$M$5001,$C270))</f>
        <v/>
      </c>
      <c r="H270" s="38" t="str">
        <f aca="false">IF($C270="","",SUMIFS(③実績CSV_期間B!$AA$2:$AA$5001,③実績CSV_期間B!$M$2:$M$5001,$C270))</f>
        <v/>
      </c>
      <c r="I270" s="38" t="str">
        <f aca="false">IF($C270="","",SUMIFS(④実績CSV_期間C!$AA$2:$AA$5001,④実績CSV_期間C!$M$2:$M$5001,$C270))</f>
        <v/>
      </c>
      <c r="J270" s="38" t="str">
        <f aca="false">IF($C270="","",N($F270)*N($G270))</f>
        <v/>
      </c>
      <c r="K270" s="38" t="str">
        <f aca="false">IF($C270="","",N($F270)*N($H270))</f>
        <v/>
      </c>
      <c r="L270" s="38" t="str">
        <f aca="false">IF($C270="","",N($F270)*N($I270))</f>
        <v/>
      </c>
      <c r="M270" s="37" t="str">
        <f aca="false">IF(OR($C270="",N(TOP!$C$12)=0),"",N($J270)/TOP!$C$12)</f>
        <v/>
      </c>
      <c r="N270" s="37" t="str">
        <f aca="false">IF(OR($C270="",N(TOP!$C$13)=0),"",N($K270)/TOP!$C$13)</f>
        <v/>
      </c>
      <c r="O270" s="37" t="str">
        <f aca="false">IF(OR($C270="",N(TOP!$C$14)=0),"",N($L270)/TOP!$C$14)</f>
        <v/>
      </c>
      <c r="P270" s="42" t="str">
        <f aca="false">IF($C270="","",IFERROR(CHOOSE(MATCH(TOP!$C$10,{"【期間A】","【期間B】","【期間C】"},0),N($M270),N($N270),N($O270)),0))</f>
        <v/>
      </c>
    </row>
    <row r="271" customFormat="false" ht="15" hidden="false" customHeight="false" outlineLevel="0" collapsed="false">
      <c r="B271" s="12" t="n">
        <v>266</v>
      </c>
      <c r="C271" s="36" t="str">
        <f aca="false">IF(②実績CSV_期間A!$M267="","",②実績CSV_期間A!$M267&amp;"")</f>
        <v/>
      </c>
      <c r="D271" s="12" t="str">
        <f aca="false">IF($C271="","",②実績CSV_期間A!$N267)</f>
        <v/>
      </c>
      <c r="E271" s="12" t="str">
        <f aca="false">IF($C271="","",RIGHT($D271,1))</f>
        <v/>
      </c>
      <c r="F271" s="41" t="str">
        <f aca="false">IF($C271="","",IFERROR(INDEX(サイズ換算マスタ!$C$6:$C$8,MATCH($E271,サイズ換算マスタ!$B$6:$B$8,0)),1))</f>
        <v/>
      </c>
      <c r="G271" s="38" t="str">
        <f aca="false">IF($C271="","",SUMIFS(②実績CSV_期間A!$AA$2:$AA$5001,②実績CSV_期間A!$M$2:$M$5001,$C271))</f>
        <v/>
      </c>
      <c r="H271" s="38" t="str">
        <f aca="false">IF($C271="","",SUMIFS(③実績CSV_期間B!$AA$2:$AA$5001,③実績CSV_期間B!$M$2:$M$5001,$C271))</f>
        <v/>
      </c>
      <c r="I271" s="38" t="str">
        <f aca="false">IF($C271="","",SUMIFS(④実績CSV_期間C!$AA$2:$AA$5001,④実績CSV_期間C!$M$2:$M$5001,$C271))</f>
        <v/>
      </c>
      <c r="J271" s="38" t="str">
        <f aca="false">IF($C271="","",N($F271)*N($G271))</f>
        <v/>
      </c>
      <c r="K271" s="38" t="str">
        <f aca="false">IF($C271="","",N($F271)*N($H271))</f>
        <v/>
      </c>
      <c r="L271" s="38" t="str">
        <f aca="false">IF($C271="","",N($F271)*N($I271))</f>
        <v/>
      </c>
      <c r="M271" s="37" t="str">
        <f aca="false">IF(OR($C271="",N(TOP!$C$12)=0),"",N($J271)/TOP!$C$12)</f>
        <v/>
      </c>
      <c r="N271" s="37" t="str">
        <f aca="false">IF(OR($C271="",N(TOP!$C$13)=0),"",N($K271)/TOP!$C$13)</f>
        <v/>
      </c>
      <c r="O271" s="37" t="str">
        <f aca="false">IF(OR($C271="",N(TOP!$C$14)=0),"",N($L271)/TOP!$C$14)</f>
        <v/>
      </c>
      <c r="P271" s="42" t="str">
        <f aca="false">IF($C271="","",IFERROR(CHOOSE(MATCH(TOP!$C$10,{"【期間A】","【期間B】","【期間C】"},0),N($M271),N($N271),N($O271)),0))</f>
        <v/>
      </c>
    </row>
    <row r="272" customFormat="false" ht="15" hidden="false" customHeight="false" outlineLevel="0" collapsed="false">
      <c r="B272" s="12" t="n">
        <v>267</v>
      </c>
      <c r="C272" s="36" t="str">
        <f aca="false">IF(②実績CSV_期間A!$M268="","",②実績CSV_期間A!$M268&amp;"")</f>
        <v/>
      </c>
      <c r="D272" s="12" t="str">
        <f aca="false">IF($C272="","",②実績CSV_期間A!$N268)</f>
        <v/>
      </c>
      <c r="E272" s="12" t="str">
        <f aca="false">IF($C272="","",RIGHT($D272,1))</f>
        <v/>
      </c>
      <c r="F272" s="41" t="str">
        <f aca="false">IF($C272="","",IFERROR(INDEX(サイズ換算マスタ!$C$6:$C$8,MATCH($E272,サイズ換算マスタ!$B$6:$B$8,0)),1))</f>
        <v/>
      </c>
      <c r="G272" s="38" t="str">
        <f aca="false">IF($C272="","",SUMIFS(②実績CSV_期間A!$AA$2:$AA$5001,②実績CSV_期間A!$M$2:$M$5001,$C272))</f>
        <v/>
      </c>
      <c r="H272" s="38" t="str">
        <f aca="false">IF($C272="","",SUMIFS(③実績CSV_期間B!$AA$2:$AA$5001,③実績CSV_期間B!$M$2:$M$5001,$C272))</f>
        <v/>
      </c>
      <c r="I272" s="38" t="str">
        <f aca="false">IF($C272="","",SUMIFS(④実績CSV_期間C!$AA$2:$AA$5001,④実績CSV_期間C!$M$2:$M$5001,$C272))</f>
        <v/>
      </c>
      <c r="J272" s="38" t="str">
        <f aca="false">IF($C272="","",N($F272)*N($G272))</f>
        <v/>
      </c>
      <c r="K272" s="38" t="str">
        <f aca="false">IF($C272="","",N($F272)*N($H272))</f>
        <v/>
      </c>
      <c r="L272" s="38" t="str">
        <f aca="false">IF($C272="","",N($F272)*N($I272))</f>
        <v/>
      </c>
      <c r="M272" s="37" t="str">
        <f aca="false">IF(OR($C272="",N(TOP!$C$12)=0),"",N($J272)/TOP!$C$12)</f>
        <v/>
      </c>
      <c r="N272" s="37" t="str">
        <f aca="false">IF(OR($C272="",N(TOP!$C$13)=0),"",N($K272)/TOP!$C$13)</f>
        <v/>
      </c>
      <c r="O272" s="37" t="str">
        <f aca="false">IF(OR($C272="",N(TOP!$C$14)=0),"",N($L272)/TOP!$C$14)</f>
        <v/>
      </c>
      <c r="P272" s="42" t="str">
        <f aca="false">IF($C272="","",IFERROR(CHOOSE(MATCH(TOP!$C$10,{"【期間A】","【期間B】","【期間C】"},0),N($M272),N($N272),N($O272)),0))</f>
        <v/>
      </c>
    </row>
    <row r="273" customFormat="false" ht="15" hidden="false" customHeight="false" outlineLevel="0" collapsed="false">
      <c r="B273" s="12" t="n">
        <v>268</v>
      </c>
      <c r="C273" s="36" t="str">
        <f aca="false">IF(②実績CSV_期間A!$M269="","",②実績CSV_期間A!$M269&amp;"")</f>
        <v/>
      </c>
      <c r="D273" s="12" t="str">
        <f aca="false">IF($C273="","",②実績CSV_期間A!$N269)</f>
        <v/>
      </c>
      <c r="E273" s="12" t="str">
        <f aca="false">IF($C273="","",RIGHT($D273,1))</f>
        <v/>
      </c>
      <c r="F273" s="41" t="str">
        <f aca="false">IF($C273="","",IFERROR(INDEX(サイズ換算マスタ!$C$6:$C$8,MATCH($E273,サイズ換算マスタ!$B$6:$B$8,0)),1))</f>
        <v/>
      </c>
      <c r="G273" s="38" t="str">
        <f aca="false">IF($C273="","",SUMIFS(②実績CSV_期間A!$AA$2:$AA$5001,②実績CSV_期間A!$M$2:$M$5001,$C273))</f>
        <v/>
      </c>
      <c r="H273" s="38" t="str">
        <f aca="false">IF($C273="","",SUMIFS(③実績CSV_期間B!$AA$2:$AA$5001,③実績CSV_期間B!$M$2:$M$5001,$C273))</f>
        <v/>
      </c>
      <c r="I273" s="38" t="str">
        <f aca="false">IF($C273="","",SUMIFS(④実績CSV_期間C!$AA$2:$AA$5001,④実績CSV_期間C!$M$2:$M$5001,$C273))</f>
        <v/>
      </c>
      <c r="J273" s="38" t="str">
        <f aca="false">IF($C273="","",N($F273)*N($G273))</f>
        <v/>
      </c>
      <c r="K273" s="38" t="str">
        <f aca="false">IF($C273="","",N($F273)*N($H273))</f>
        <v/>
      </c>
      <c r="L273" s="38" t="str">
        <f aca="false">IF($C273="","",N($F273)*N($I273))</f>
        <v/>
      </c>
      <c r="M273" s="37" t="str">
        <f aca="false">IF(OR($C273="",N(TOP!$C$12)=0),"",N($J273)/TOP!$C$12)</f>
        <v/>
      </c>
      <c r="N273" s="37" t="str">
        <f aca="false">IF(OR($C273="",N(TOP!$C$13)=0),"",N($K273)/TOP!$C$13)</f>
        <v/>
      </c>
      <c r="O273" s="37" t="str">
        <f aca="false">IF(OR($C273="",N(TOP!$C$14)=0),"",N($L273)/TOP!$C$14)</f>
        <v/>
      </c>
      <c r="P273" s="42" t="str">
        <f aca="false">IF($C273="","",IFERROR(CHOOSE(MATCH(TOP!$C$10,{"【期間A】","【期間B】","【期間C】"},0),N($M273),N($N273),N($O273)),0))</f>
        <v/>
      </c>
    </row>
    <row r="274" customFormat="false" ht="15" hidden="false" customHeight="false" outlineLevel="0" collapsed="false">
      <c r="B274" s="12" t="n">
        <v>269</v>
      </c>
      <c r="C274" s="36" t="str">
        <f aca="false">IF(②実績CSV_期間A!$M270="","",②実績CSV_期間A!$M270&amp;"")</f>
        <v/>
      </c>
      <c r="D274" s="12" t="str">
        <f aca="false">IF($C274="","",②実績CSV_期間A!$N270)</f>
        <v/>
      </c>
      <c r="E274" s="12" t="str">
        <f aca="false">IF($C274="","",RIGHT($D274,1))</f>
        <v/>
      </c>
      <c r="F274" s="41" t="str">
        <f aca="false">IF($C274="","",IFERROR(INDEX(サイズ換算マスタ!$C$6:$C$8,MATCH($E274,サイズ換算マスタ!$B$6:$B$8,0)),1))</f>
        <v/>
      </c>
      <c r="G274" s="38" t="str">
        <f aca="false">IF($C274="","",SUMIFS(②実績CSV_期間A!$AA$2:$AA$5001,②実績CSV_期間A!$M$2:$M$5001,$C274))</f>
        <v/>
      </c>
      <c r="H274" s="38" t="str">
        <f aca="false">IF($C274="","",SUMIFS(③実績CSV_期間B!$AA$2:$AA$5001,③実績CSV_期間B!$M$2:$M$5001,$C274))</f>
        <v/>
      </c>
      <c r="I274" s="38" t="str">
        <f aca="false">IF($C274="","",SUMIFS(④実績CSV_期間C!$AA$2:$AA$5001,④実績CSV_期間C!$M$2:$M$5001,$C274))</f>
        <v/>
      </c>
      <c r="J274" s="38" t="str">
        <f aca="false">IF($C274="","",N($F274)*N($G274))</f>
        <v/>
      </c>
      <c r="K274" s="38" t="str">
        <f aca="false">IF($C274="","",N($F274)*N($H274))</f>
        <v/>
      </c>
      <c r="L274" s="38" t="str">
        <f aca="false">IF($C274="","",N($F274)*N($I274))</f>
        <v/>
      </c>
      <c r="M274" s="37" t="str">
        <f aca="false">IF(OR($C274="",N(TOP!$C$12)=0),"",N($J274)/TOP!$C$12)</f>
        <v/>
      </c>
      <c r="N274" s="37" t="str">
        <f aca="false">IF(OR($C274="",N(TOP!$C$13)=0),"",N($K274)/TOP!$C$13)</f>
        <v/>
      </c>
      <c r="O274" s="37" t="str">
        <f aca="false">IF(OR($C274="",N(TOP!$C$14)=0),"",N($L274)/TOP!$C$14)</f>
        <v/>
      </c>
      <c r="P274" s="42" t="str">
        <f aca="false">IF($C274="","",IFERROR(CHOOSE(MATCH(TOP!$C$10,{"【期間A】","【期間B】","【期間C】"},0),N($M274),N($N274),N($O274)),0))</f>
        <v/>
      </c>
    </row>
    <row r="275" customFormat="false" ht="15" hidden="false" customHeight="false" outlineLevel="0" collapsed="false">
      <c r="B275" s="12" t="n">
        <v>270</v>
      </c>
      <c r="C275" s="36" t="str">
        <f aca="false">IF(②実績CSV_期間A!$M271="","",②実績CSV_期間A!$M271&amp;"")</f>
        <v/>
      </c>
      <c r="D275" s="12" t="str">
        <f aca="false">IF($C275="","",②実績CSV_期間A!$N271)</f>
        <v/>
      </c>
      <c r="E275" s="12" t="str">
        <f aca="false">IF($C275="","",RIGHT($D275,1))</f>
        <v/>
      </c>
      <c r="F275" s="41" t="str">
        <f aca="false">IF($C275="","",IFERROR(INDEX(サイズ換算マスタ!$C$6:$C$8,MATCH($E275,サイズ換算マスタ!$B$6:$B$8,0)),1))</f>
        <v/>
      </c>
      <c r="G275" s="38" t="str">
        <f aca="false">IF($C275="","",SUMIFS(②実績CSV_期間A!$AA$2:$AA$5001,②実績CSV_期間A!$M$2:$M$5001,$C275))</f>
        <v/>
      </c>
      <c r="H275" s="38" t="str">
        <f aca="false">IF($C275="","",SUMIFS(③実績CSV_期間B!$AA$2:$AA$5001,③実績CSV_期間B!$M$2:$M$5001,$C275))</f>
        <v/>
      </c>
      <c r="I275" s="38" t="str">
        <f aca="false">IF($C275="","",SUMIFS(④実績CSV_期間C!$AA$2:$AA$5001,④実績CSV_期間C!$M$2:$M$5001,$C275))</f>
        <v/>
      </c>
      <c r="J275" s="38" t="str">
        <f aca="false">IF($C275="","",N($F275)*N($G275))</f>
        <v/>
      </c>
      <c r="K275" s="38" t="str">
        <f aca="false">IF($C275="","",N($F275)*N($H275))</f>
        <v/>
      </c>
      <c r="L275" s="38" t="str">
        <f aca="false">IF($C275="","",N($F275)*N($I275))</f>
        <v/>
      </c>
      <c r="M275" s="37" t="str">
        <f aca="false">IF(OR($C275="",N(TOP!$C$12)=0),"",N($J275)/TOP!$C$12)</f>
        <v/>
      </c>
      <c r="N275" s="37" t="str">
        <f aca="false">IF(OR($C275="",N(TOP!$C$13)=0),"",N($K275)/TOP!$C$13)</f>
        <v/>
      </c>
      <c r="O275" s="37" t="str">
        <f aca="false">IF(OR($C275="",N(TOP!$C$14)=0),"",N($L275)/TOP!$C$14)</f>
        <v/>
      </c>
      <c r="P275" s="42" t="str">
        <f aca="false">IF($C275="","",IFERROR(CHOOSE(MATCH(TOP!$C$10,{"【期間A】","【期間B】","【期間C】"},0),N($M275),N($N275),N($O275)),0))</f>
        <v/>
      </c>
    </row>
    <row r="276" customFormat="false" ht="15" hidden="false" customHeight="false" outlineLevel="0" collapsed="false">
      <c r="B276" s="12" t="n">
        <v>271</v>
      </c>
      <c r="C276" s="36" t="str">
        <f aca="false">IF(②実績CSV_期間A!$M272="","",②実績CSV_期間A!$M272&amp;"")</f>
        <v/>
      </c>
      <c r="D276" s="12" t="str">
        <f aca="false">IF($C276="","",②実績CSV_期間A!$N272)</f>
        <v/>
      </c>
      <c r="E276" s="12" t="str">
        <f aca="false">IF($C276="","",RIGHT($D276,1))</f>
        <v/>
      </c>
      <c r="F276" s="41" t="str">
        <f aca="false">IF($C276="","",IFERROR(INDEX(サイズ換算マスタ!$C$6:$C$8,MATCH($E276,サイズ換算マスタ!$B$6:$B$8,0)),1))</f>
        <v/>
      </c>
      <c r="G276" s="38" t="str">
        <f aca="false">IF($C276="","",SUMIFS(②実績CSV_期間A!$AA$2:$AA$5001,②実績CSV_期間A!$M$2:$M$5001,$C276))</f>
        <v/>
      </c>
      <c r="H276" s="38" t="str">
        <f aca="false">IF($C276="","",SUMIFS(③実績CSV_期間B!$AA$2:$AA$5001,③実績CSV_期間B!$M$2:$M$5001,$C276))</f>
        <v/>
      </c>
      <c r="I276" s="38" t="str">
        <f aca="false">IF($C276="","",SUMIFS(④実績CSV_期間C!$AA$2:$AA$5001,④実績CSV_期間C!$M$2:$M$5001,$C276))</f>
        <v/>
      </c>
      <c r="J276" s="38" t="str">
        <f aca="false">IF($C276="","",N($F276)*N($G276))</f>
        <v/>
      </c>
      <c r="K276" s="38" t="str">
        <f aca="false">IF($C276="","",N($F276)*N($H276))</f>
        <v/>
      </c>
      <c r="L276" s="38" t="str">
        <f aca="false">IF($C276="","",N($F276)*N($I276))</f>
        <v/>
      </c>
      <c r="M276" s="37" t="str">
        <f aca="false">IF(OR($C276="",N(TOP!$C$12)=0),"",N($J276)/TOP!$C$12)</f>
        <v/>
      </c>
      <c r="N276" s="37" t="str">
        <f aca="false">IF(OR($C276="",N(TOP!$C$13)=0),"",N($K276)/TOP!$C$13)</f>
        <v/>
      </c>
      <c r="O276" s="37" t="str">
        <f aca="false">IF(OR($C276="",N(TOP!$C$14)=0),"",N($L276)/TOP!$C$14)</f>
        <v/>
      </c>
      <c r="P276" s="42" t="str">
        <f aca="false">IF($C276="","",IFERROR(CHOOSE(MATCH(TOP!$C$10,{"【期間A】","【期間B】","【期間C】"},0),N($M276),N($N276),N($O276)),0))</f>
        <v/>
      </c>
    </row>
    <row r="277" customFormat="false" ht="15" hidden="false" customHeight="false" outlineLevel="0" collapsed="false">
      <c r="B277" s="12" t="n">
        <v>272</v>
      </c>
      <c r="C277" s="36" t="str">
        <f aca="false">IF(②実績CSV_期間A!$M273="","",②実績CSV_期間A!$M273&amp;"")</f>
        <v/>
      </c>
      <c r="D277" s="12" t="str">
        <f aca="false">IF($C277="","",②実績CSV_期間A!$N273)</f>
        <v/>
      </c>
      <c r="E277" s="12" t="str">
        <f aca="false">IF($C277="","",RIGHT($D277,1))</f>
        <v/>
      </c>
      <c r="F277" s="41" t="str">
        <f aca="false">IF($C277="","",IFERROR(INDEX(サイズ換算マスタ!$C$6:$C$8,MATCH($E277,サイズ換算マスタ!$B$6:$B$8,0)),1))</f>
        <v/>
      </c>
      <c r="G277" s="38" t="str">
        <f aca="false">IF($C277="","",SUMIFS(②実績CSV_期間A!$AA$2:$AA$5001,②実績CSV_期間A!$M$2:$M$5001,$C277))</f>
        <v/>
      </c>
      <c r="H277" s="38" t="str">
        <f aca="false">IF($C277="","",SUMIFS(③実績CSV_期間B!$AA$2:$AA$5001,③実績CSV_期間B!$M$2:$M$5001,$C277))</f>
        <v/>
      </c>
      <c r="I277" s="38" t="str">
        <f aca="false">IF($C277="","",SUMIFS(④実績CSV_期間C!$AA$2:$AA$5001,④実績CSV_期間C!$M$2:$M$5001,$C277))</f>
        <v/>
      </c>
      <c r="J277" s="38" t="str">
        <f aca="false">IF($C277="","",N($F277)*N($G277))</f>
        <v/>
      </c>
      <c r="K277" s="38" t="str">
        <f aca="false">IF($C277="","",N($F277)*N($H277))</f>
        <v/>
      </c>
      <c r="L277" s="38" t="str">
        <f aca="false">IF($C277="","",N($F277)*N($I277))</f>
        <v/>
      </c>
      <c r="M277" s="37" t="str">
        <f aca="false">IF(OR($C277="",N(TOP!$C$12)=0),"",N($J277)/TOP!$C$12)</f>
        <v/>
      </c>
      <c r="N277" s="37" t="str">
        <f aca="false">IF(OR($C277="",N(TOP!$C$13)=0),"",N($K277)/TOP!$C$13)</f>
        <v/>
      </c>
      <c r="O277" s="37" t="str">
        <f aca="false">IF(OR($C277="",N(TOP!$C$14)=0),"",N($L277)/TOP!$C$14)</f>
        <v/>
      </c>
      <c r="P277" s="42" t="str">
        <f aca="false">IF($C277="","",IFERROR(CHOOSE(MATCH(TOP!$C$10,{"【期間A】","【期間B】","【期間C】"},0),N($M277),N($N277),N($O277)),0))</f>
        <v/>
      </c>
    </row>
    <row r="278" customFormat="false" ht="15" hidden="false" customHeight="false" outlineLevel="0" collapsed="false">
      <c r="B278" s="12" t="n">
        <v>273</v>
      </c>
      <c r="C278" s="36" t="str">
        <f aca="false">IF(②実績CSV_期間A!$M274="","",②実績CSV_期間A!$M274&amp;"")</f>
        <v/>
      </c>
      <c r="D278" s="12" t="str">
        <f aca="false">IF($C278="","",②実績CSV_期間A!$N274)</f>
        <v/>
      </c>
      <c r="E278" s="12" t="str">
        <f aca="false">IF($C278="","",RIGHT($D278,1))</f>
        <v/>
      </c>
      <c r="F278" s="41" t="str">
        <f aca="false">IF($C278="","",IFERROR(INDEX(サイズ換算マスタ!$C$6:$C$8,MATCH($E278,サイズ換算マスタ!$B$6:$B$8,0)),1))</f>
        <v/>
      </c>
      <c r="G278" s="38" t="str">
        <f aca="false">IF($C278="","",SUMIFS(②実績CSV_期間A!$AA$2:$AA$5001,②実績CSV_期間A!$M$2:$M$5001,$C278))</f>
        <v/>
      </c>
      <c r="H278" s="38" t="str">
        <f aca="false">IF($C278="","",SUMIFS(③実績CSV_期間B!$AA$2:$AA$5001,③実績CSV_期間B!$M$2:$M$5001,$C278))</f>
        <v/>
      </c>
      <c r="I278" s="38" t="str">
        <f aca="false">IF($C278="","",SUMIFS(④実績CSV_期間C!$AA$2:$AA$5001,④実績CSV_期間C!$M$2:$M$5001,$C278))</f>
        <v/>
      </c>
      <c r="J278" s="38" t="str">
        <f aca="false">IF($C278="","",N($F278)*N($G278))</f>
        <v/>
      </c>
      <c r="K278" s="38" t="str">
        <f aca="false">IF($C278="","",N($F278)*N($H278))</f>
        <v/>
      </c>
      <c r="L278" s="38" t="str">
        <f aca="false">IF($C278="","",N($F278)*N($I278))</f>
        <v/>
      </c>
      <c r="M278" s="37" t="str">
        <f aca="false">IF(OR($C278="",N(TOP!$C$12)=0),"",N($J278)/TOP!$C$12)</f>
        <v/>
      </c>
      <c r="N278" s="37" t="str">
        <f aca="false">IF(OR($C278="",N(TOP!$C$13)=0),"",N($K278)/TOP!$C$13)</f>
        <v/>
      </c>
      <c r="O278" s="37" t="str">
        <f aca="false">IF(OR($C278="",N(TOP!$C$14)=0),"",N($L278)/TOP!$C$14)</f>
        <v/>
      </c>
      <c r="P278" s="42" t="str">
        <f aca="false">IF($C278="","",IFERROR(CHOOSE(MATCH(TOP!$C$10,{"【期間A】","【期間B】","【期間C】"},0),N($M278),N($N278),N($O278)),0))</f>
        <v/>
      </c>
    </row>
    <row r="279" customFormat="false" ht="15" hidden="false" customHeight="false" outlineLevel="0" collapsed="false">
      <c r="B279" s="12" t="n">
        <v>274</v>
      </c>
      <c r="C279" s="36" t="str">
        <f aca="false">IF(②実績CSV_期間A!$M275="","",②実績CSV_期間A!$M275&amp;"")</f>
        <v/>
      </c>
      <c r="D279" s="12" t="str">
        <f aca="false">IF($C279="","",②実績CSV_期間A!$N275)</f>
        <v/>
      </c>
      <c r="E279" s="12" t="str">
        <f aca="false">IF($C279="","",RIGHT($D279,1))</f>
        <v/>
      </c>
      <c r="F279" s="41" t="str">
        <f aca="false">IF($C279="","",IFERROR(INDEX(サイズ換算マスタ!$C$6:$C$8,MATCH($E279,サイズ換算マスタ!$B$6:$B$8,0)),1))</f>
        <v/>
      </c>
      <c r="G279" s="38" t="str">
        <f aca="false">IF($C279="","",SUMIFS(②実績CSV_期間A!$AA$2:$AA$5001,②実績CSV_期間A!$M$2:$M$5001,$C279))</f>
        <v/>
      </c>
      <c r="H279" s="38" t="str">
        <f aca="false">IF($C279="","",SUMIFS(③実績CSV_期間B!$AA$2:$AA$5001,③実績CSV_期間B!$M$2:$M$5001,$C279))</f>
        <v/>
      </c>
      <c r="I279" s="38" t="str">
        <f aca="false">IF($C279="","",SUMIFS(④実績CSV_期間C!$AA$2:$AA$5001,④実績CSV_期間C!$M$2:$M$5001,$C279))</f>
        <v/>
      </c>
      <c r="J279" s="38" t="str">
        <f aca="false">IF($C279="","",N($F279)*N($G279))</f>
        <v/>
      </c>
      <c r="K279" s="38" t="str">
        <f aca="false">IF($C279="","",N($F279)*N($H279))</f>
        <v/>
      </c>
      <c r="L279" s="38" t="str">
        <f aca="false">IF($C279="","",N($F279)*N($I279))</f>
        <v/>
      </c>
      <c r="M279" s="37" t="str">
        <f aca="false">IF(OR($C279="",N(TOP!$C$12)=0),"",N($J279)/TOP!$C$12)</f>
        <v/>
      </c>
      <c r="N279" s="37" t="str">
        <f aca="false">IF(OR($C279="",N(TOP!$C$13)=0),"",N($K279)/TOP!$C$13)</f>
        <v/>
      </c>
      <c r="O279" s="37" t="str">
        <f aca="false">IF(OR($C279="",N(TOP!$C$14)=0),"",N($L279)/TOP!$C$14)</f>
        <v/>
      </c>
      <c r="P279" s="42" t="str">
        <f aca="false">IF($C279="","",IFERROR(CHOOSE(MATCH(TOP!$C$10,{"【期間A】","【期間B】","【期間C】"},0),N($M279),N($N279),N($O279)),0))</f>
        <v/>
      </c>
    </row>
    <row r="280" customFormat="false" ht="15" hidden="false" customHeight="false" outlineLevel="0" collapsed="false">
      <c r="B280" s="12" t="n">
        <v>275</v>
      </c>
      <c r="C280" s="36" t="str">
        <f aca="false">IF(②実績CSV_期間A!$M276="","",②実績CSV_期間A!$M276&amp;"")</f>
        <v/>
      </c>
      <c r="D280" s="12" t="str">
        <f aca="false">IF($C280="","",②実績CSV_期間A!$N276)</f>
        <v/>
      </c>
      <c r="E280" s="12" t="str">
        <f aca="false">IF($C280="","",RIGHT($D280,1))</f>
        <v/>
      </c>
      <c r="F280" s="41" t="str">
        <f aca="false">IF($C280="","",IFERROR(INDEX(サイズ換算マスタ!$C$6:$C$8,MATCH($E280,サイズ換算マスタ!$B$6:$B$8,0)),1))</f>
        <v/>
      </c>
      <c r="G280" s="38" t="str">
        <f aca="false">IF($C280="","",SUMIFS(②実績CSV_期間A!$AA$2:$AA$5001,②実績CSV_期間A!$M$2:$M$5001,$C280))</f>
        <v/>
      </c>
      <c r="H280" s="38" t="str">
        <f aca="false">IF($C280="","",SUMIFS(③実績CSV_期間B!$AA$2:$AA$5001,③実績CSV_期間B!$M$2:$M$5001,$C280))</f>
        <v/>
      </c>
      <c r="I280" s="38" t="str">
        <f aca="false">IF($C280="","",SUMIFS(④実績CSV_期間C!$AA$2:$AA$5001,④実績CSV_期間C!$M$2:$M$5001,$C280))</f>
        <v/>
      </c>
      <c r="J280" s="38" t="str">
        <f aca="false">IF($C280="","",N($F280)*N($G280))</f>
        <v/>
      </c>
      <c r="K280" s="38" t="str">
        <f aca="false">IF($C280="","",N($F280)*N($H280))</f>
        <v/>
      </c>
      <c r="L280" s="38" t="str">
        <f aca="false">IF($C280="","",N($F280)*N($I280))</f>
        <v/>
      </c>
      <c r="M280" s="37" t="str">
        <f aca="false">IF(OR($C280="",N(TOP!$C$12)=0),"",N($J280)/TOP!$C$12)</f>
        <v/>
      </c>
      <c r="N280" s="37" t="str">
        <f aca="false">IF(OR($C280="",N(TOP!$C$13)=0),"",N($K280)/TOP!$C$13)</f>
        <v/>
      </c>
      <c r="O280" s="37" t="str">
        <f aca="false">IF(OR($C280="",N(TOP!$C$14)=0),"",N($L280)/TOP!$C$14)</f>
        <v/>
      </c>
      <c r="P280" s="42" t="str">
        <f aca="false">IF($C280="","",IFERROR(CHOOSE(MATCH(TOP!$C$10,{"【期間A】","【期間B】","【期間C】"},0),N($M280),N($N280),N($O280)),0))</f>
        <v/>
      </c>
    </row>
    <row r="281" customFormat="false" ht="15" hidden="false" customHeight="false" outlineLevel="0" collapsed="false">
      <c r="B281" s="12" t="n">
        <v>276</v>
      </c>
      <c r="C281" s="36" t="str">
        <f aca="false">IF(②実績CSV_期間A!$M277="","",②実績CSV_期間A!$M277&amp;"")</f>
        <v/>
      </c>
      <c r="D281" s="12" t="str">
        <f aca="false">IF($C281="","",②実績CSV_期間A!$N277)</f>
        <v/>
      </c>
      <c r="E281" s="12" t="str">
        <f aca="false">IF($C281="","",RIGHT($D281,1))</f>
        <v/>
      </c>
      <c r="F281" s="41" t="str">
        <f aca="false">IF($C281="","",IFERROR(INDEX(サイズ換算マスタ!$C$6:$C$8,MATCH($E281,サイズ換算マスタ!$B$6:$B$8,0)),1))</f>
        <v/>
      </c>
      <c r="G281" s="38" t="str">
        <f aca="false">IF($C281="","",SUMIFS(②実績CSV_期間A!$AA$2:$AA$5001,②実績CSV_期間A!$M$2:$M$5001,$C281))</f>
        <v/>
      </c>
      <c r="H281" s="38" t="str">
        <f aca="false">IF($C281="","",SUMIFS(③実績CSV_期間B!$AA$2:$AA$5001,③実績CSV_期間B!$M$2:$M$5001,$C281))</f>
        <v/>
      </c>
      <c r="I281" s="38" t="str">
        <f aca="false">IF($C281="","",SUMIFS(④実績CSV_期間C!$AA$2:$AA$5001,④実績CSV_期間C!$M$2:$M$5001,$C281))</f>
        <v/>
      </c>
      <c r="J281" s="38" t="str">
        <f aca="false">IF($C281="","",N($F281)*N($G281))</f>
        <v/>
      </c>
      <c r="K281" s="38" t="str">
        <f aca="false">IF($C281="","",N($F281)*N($H281))</f>
        <v/>
      </c>
      <c r="L281" s="38" t="str">
        <f aca="false">IF($C281="","",N($F281)*N($I281))</f>
        <v/>
      </c>
      <c r="M281" s="37" t="str">
        <f aca="false">IF(OR($C281="",N(TOP!$C$12)=0),"",N($J281)/TOP!$C$12)</f>
        <v/>
      </c>
      <c r="N281" s="37" t="str">
        <f aca="false">IF(OR($C281="",N(TOP!$C$13)=0),"",N($K281)/TOP!$C$13)</f>
        <v/>
      </c>
      <c r="O281" s="37" t="str">
        <f aca="false">IF(OR($C281="",N(TOP!$C$14)=0),"",N($L281)/TOP!$C$14)</f>
        <v/>
      </c>
      <c r="P281" s="42" t="str">
        <f aca="false">IF($C281="","",IFERROR(CHOOSE(MATCH(TOP!$C$10,{"【期間A】","【期間B】","【期間C】"},0),N($M281),N($N281),N($O281)),0))</f>
        <v/>
      </c>
    </row>
    <row r="282" customFormat="false" ht="15" hidden="false" customHeight="false" outlineLevel="0" collapsed="false">
      <c r="B282" s="12" t="n">
        <v>277</v>
      </c>
      <c r="C282" s="36" t="str">
        <f aca="false">IF(②実績CSV_期間A!$M278="","",②実績CSV_期間A!$M278&amp;"")</f>
        <v/>
      </c>
      <c r="D282" s="12" t="str">
        <f aca="false">IF($C282="","",②実績CSV_期間A!$N278)</f>
        <v/>
      </c>
      <c r="E282" s="12" t="str">
        <f aca="false">IF($C282="","",RIGHT($D282,1))</f>
        <v/>
      </c>
      <c r="F282" s="41" t="str">
        <f aca="false">IF($C282="","",IFERROR(INDEX(サイズ換算マスタ!$C$6:$C$8,MATCH($E282,サイズ換算マスタ!$B$6:$B$8,0)),1))</f>
        <v/>
      </c>
      <c r="G282" s="38" t="str">
        <f aca="false">IF($C282="","",SUMIFS(②実績CSV_期間A!$AA$2:$AA$5001,②実績CSV_期間A!$M$2:$M$5001,$C282))</f>
        <v/>
      </c>
      <c r="H282" s="38" t="str">
        <f aca="false">IF($C282="","",SUMIFS(③実績CSV_期間B!$AA$2:$AA$5001,③実績CSV_期間B!$M$2:$M$5001,$C282))</f>
        <v/>
      </c>
      <c r="I282" s="38" t="str">
        <f aca="false">IF($C282="","",SUMIFS(④実績CSV_期間C!$AA$2:$AA$5001,④実績CSV_期間C!$M$2:$M$5001,$C282))</f>
        <v/>
      </c>
      <c r="J282" s="38" t="str">
        <f aca="false">IF($C282="","",N($F282)*N($G282))</f>
        <v/>
      </c>
      <c r="K282" s="38" t="str">
        <f aca="false">IF($C282="","",N($F282)*N($H282))</f>
        <v/>
      </c>
      <c r="L282" s="38" t="str">
        <f aca="false">IF($C282="","",N($F282)*N($I282))</f>
        <v/>
      </c>
      <c r="M282" s="37" t="str">
        <f aca="false">IF(OR($C282="",N(TOP!$C$12)=0),"",N($J282)/TOP!$C$12)</f>
        <v/>
      </c>
      <c r="N282" s="37" t="str">
        <f aca="false">IF(OR($C282="",N(TOP!$C$13)=0),"",N($K282)/TOP!$C$13)</f>
        <v/>
      </c>
      <c r="O282" s="37" t="str">
        <f aca="false">IF(OR($C282="",N(TOP!$C$14)=0),"",N($L282)/TOP!$C$14)</f>
        <v/>
      </c>
      <c r="P282" s="42" t="str">
        <f aca="false">IF($C282="","",IFERROR(CHOOSE(MATCH(TOP!$C$10,{"【期間A】","【期間B】","【期間C】"},0),N($M282),N($N282),N($O282)),0))</f>
        <v/>
      </c>
    </row>
    <row r="283" customFormat="false" ht="15" hidden="false" customHeight="false" outlineLevel="0" collapsed="false">
      <c r="B283" s="12" t="n">
        <v>278</v>
      </c>
      <c r="C283" s="36" t="str">
        <f aca="false">IF(②実績CSV_期間A!$M279="","",②実績CSV_期間A!$M279&amp;"")</f>
        <v/>
      </c>
      <c r="D283" s="12" t="str">
        <f aca="false">IF($C283="","",②実績CSV_期間A!$N279)</f>
        <v/>
      </c>
      <c r="E283" s="12" t="str">
        <f aca="false">IF($C283="","",RIGHT($D283,1))</f>
        <v/>
      </c>
      <c r="F283" s="41" t="str">
        <f aca="false">IF($C283="","",IFERROR(INDEX(サイズ換算マスタ!$C$6:$C$8,MATCH($E283,サイズ換算マスタ!$B$6:$B$8,0)),1))</f>
        <v/>
      </c>
      <c r="G283" s="38" t="str">
        <f aca="false">IF($C283="","",SUMIFS(②実績CSV_期間A!$AA$2:$AA$5001,②実績CSV_期間A!$M$2:$M$5001,$C283))</f>
        <v/>
      </c>
      <c r="H283" s="38" t="str">
        <f aca="false">IF($C283="","",SUMIFS(③実績CSV_期間B!$AA$2:$AA$5001,③実績CSV_期間B!$M$2:$M$5001,$C283))</f>
        <v/>
      </c>
      <c r="I283" s="38" t="str">
        <f aca="false">IF($C283="","",SUMIFS(④実績CSV_期間C!$AA$2:$AA$5001,④実績CSV_期間C!$M$2:$M$5001,$C283))</f>
        <v/>
      </c>
      <c r="J283" s="38" t="str">
        <f aca="false">IF($C283="","",N($F283)*N($G283))</f>
        <v/>
      </c>
      <c r="K283" s="38" t="str">
        <f aca="false">IF($C283="","",N($F283)*N($H283))</f>
        <v/>
      </c>
      <c r="L283" s="38" t="str">
        <f aca="false">IF($C283="","",N($F283)*N($I283))</f>
        <v/>
      </c>
      <c r="M283" s="37" t="str">
        <f aca="false">IF(OR($C283="",N(TOP!$C$12)=0),"",N($J283)/TOP!$C$12)</f>
        <v/>
      </c>
      <c r="N283" s="37" t="str">
        <f aca="false">IF(OR($C283="",N(TOP!$C$13)=0),"",N($K283)/TOP!$C$13)</f>
        <v/>
      </c>
      <c r="O283" s="37" t="str">
        <f aca="false">IF(OR($C283="",N(TOP!$C$14)=0),"",N($L283)/TOP!$C$14)</f>
        <v/>
      </c>
      <c r="P283" s="42" t="str">
        <f aca="false">IF($C283="","",IFERROR(CHOOSE(MATCH(TOP!$C$10,{"【期間A】","【期間B】","【期間C】"},0),N($M283),N($N283),N($O283)),0))</f>
        <v/>
      </c>
    </row>
    <row r="284" customFormat="false" ht="15" hidden="false" customHeight="false" outlineLevel="0" collapsed="false">
      <c r="B284" s="12" t="n">
        <v>279</v>
      </c>
      <c r="C284" s="36" t="str">
        <f aca="false">IF(②実績CSV_期間A!$M280="","",②実績CSV_期間A!$M280&amp;"")</f>
        <v/>
      </c>
      <c r="D284" s="12" t="str">
        <f aca="false">IF($C284="","",②実績CSV_期間A!$N280)</f>
        <v/>
      </c>
      <c r="E284" s="12" t="str">
        <f aca="false">IF($C284="","",RIGHT($D284,1))</f>
        <v/>
      </c>
      <c r="F284" s="41" t="str">
        <f aca="false">IF($C284="","",IFERROR(INDEX(サイズ換算マスタ!$C$6:$C$8,MATCH($E284,サイズ換算マスタ!$B$6:$B$8,0)),1))</f>
        <v/>
      </c>
      <c r="G284" s="38" t="str">
        <f aca="false">IF($C284="","",SUMIFS(②実績CSV_期間A!$AA$2:$AA$5001,②実績CSV_期間A!$M$2:$M$5001,$C284))</f>
        <v/>
      </c>
      <c r="H284" s="38" t="str">
        <f aca="false">IF($C284="","",SUMIFS(③実績CSV_期間B!$AA$2:$AA$5001,③実績CSV_期間B!$M$2:$M$5001,$C284))</f>
        <v/>
      </c>
      <c r="I284" s="38" t="str">
        <f aca="false">IF($C284="","",SUMIFS(④実績CSV_期間C!$AA$2:$AA$5001,④実績CSV_期間C!$M$2:$M$5001,$C284))</f>
        <v/>
      </c>
      <c r="J284" s="38" t="str">
        <f aca="false">IF($C284="","",N($F284)*N($G284))</f>
        <v/>
      </c>
      <c r="K284" s="38" t="str">
        <f aca="false">IF($C284="","",N($F284)*N($H284))</f>
        <v/>
      </c>
      <c r="L284" s="38" t="str">
        <f aca="false">IF($C284="","",N($F284)*N($I284))</f>
        <v/>
      </c>
      <c r="M284" s="37" t="str">
        <f aca="false">IF(OR($C284="",N(TOP!$C$12)=0),"",N($J284)/TOP!$C$12)</f>
        <v/>
      </c>
      <c r="N284" s="37" t="str">
        <f aca="false">IF(OR($C284="",N(TOP!$C$13)=0),"",N($K284)/TOP!$C$13)</f>
        <v/>
      </c>
      <c r="O284" s="37" t="str">
        <f aca="false">IF(OR($C284="",N(TOP!$C$14)=0),"",N($L284)/TOP!$C$14)</f>
        <v/>
      </c>
      <c r="P284" s="42" t="str">
        <f aca="false">IF($C284="","",IFERROR(CHOOSE(MATCH(TOP!$C$10,{"【期間A】","【期間B】","【期間C】"},0),N($M284),N($N284),N($O284)),0))</f>
        <v/>
      </c>
    </row>
    <row r="285" customFormat="false" ht="15" hidden="false" customHeight="false" outlineLevel="0" collapsed="false">
      <c r="B285" s="12" t="n">
        <v>280</v>
      </c>
      <c r="C285" s="36" t="str">
        <f aca="false">IF(②実績CSV_期間A!$M281="","",②実績CSV_期間A!$M281&amp;"")</f>
        <v/>
      </c>
      <c r="D285" s="12" t="str">
        <f aca="false">IF($C285="","",②実績CSV_期間A!$N281)</f>
        <v/>
      </c>
      <c r="E285" s="12" t="str">
        <f aca="false">IF($C285="","",RIGHT($D285,1))</f>
        <v/>
      </c>
      <c r="F285" s="41" t="str">
        <f aca="false">IF($C285="","",IFERROR(INDEX(サイズ換算マスタ!$C$6:$C$8,MATCH($E285,サイズ換算マスタ!$B$6:$B$8,0)),1))</f>
        <v/>
      </c>
      <c r="G285" s="38" t="str">
        <f aca="false">IF($C285="","",SUMIFS(②実績CSV_期間A!$AA$2:$AA$5001,②実績CSV_期間A!$M$2:$M$5001,$C285))</f>
        <v/>
      </c>
      <c r="H285" s="38" t="str">
        <f aca="false">IF($C285="","",SUMIFS(③実績CSV_期間B!$AA$2:$AA$5001,③実績CSV_期間B!$M$2:$M$5001,$C285))</f>
        <v/>
      </c>
      <c r="I285" s="38" t="str">
        <f aca="false">IF($C285="","",SUMIFS(④実績CSV_期間C!$AA$2:$AA$5001,④実績CSV_期間C!$M$2:$M$5001,$C285))</f>
        <v/>
      </c>
      <c r="J285" s="38" t="str">
        <f aca="false">IF($C285="","",N($F285)*N($G285))</f>
        <v/>
      </c>
      <c r="K285" s="38" t="str">
        <f aca="false">IF($C285="","",N($F285)*N($H285))</f>
        <v/>
      </c>
      <c r="L285" s="38" t="str">
        <f aca="false">IF($C285="","",N($F285)*N($I285))</f>
        <v/>
      </c>
      <c r="M285" s="37" t="str">
        <f aca="false">IF(OR($C285="",N(TOP!$C$12)=0),"",N($J285)/TOP!$C$12)</f>
        <v/>
      </c>
      <c r="N285" s="37" t="str">
        <f aca="false">IF(OR($C285="",N(TOP!$C$13)=0),"",N($K285)/TOP!$C$13)</f>
        <v/>
      </c>
      <c r="O285" s="37" t="str">
        <f aca="false">IF(OR($C285="",N(TOP!$C$14)=0),"",N($L285)/TOP!$C$14)</f>
        <v/>
      </c>
      <c r="P285" s="42" t="str">
        <f aca="false">IF($C285="","",IFERROR(CHOOSE(MATCH(TOP!$C$10,{"【期間A】","【期間B】","【期間C】"},0),N($M285),N($N285),N($O285)),0))</f>
        <v/>
      </c>
    </row>
    <row r="286" customFormat="false" ht="15" hidden="false" customHeight="false" outlineLevel="0" collapsed="false">
      <c r="B286" s="12" t="n">
        <v>281</v>
      </c>
      <c r="C286" s="36" t="str">
        <f aca="false">IF(②実績CSV_期間A!$M282="","",②実績CSV_期間A!$M282&amp;"")</f>
        <v/>
      </c>
      <c r="D286" s="12" t="str">
        <f aca="false">IF($C286="","",②実績CSV_期間A!$N282)</f>
        <v/>
      </c>
      <c r="E286" s="12" t="str">
        <f aca="false">IF($C286="","",RIGHT($D286,1))</f>
        <v/>
      </c>
      <c r="F286" s="41" t="str">
        <f aca="false">IF($C286="","",IFERROR(INDEX(サイズ換算マスタ!$C$6:$C$8,MATCH($E286,サイズ換算マスタ!$B$6:$B$8,0)),1))</f>
        <v/>
      </c>
      <c r="G286" s="38" t="str">
        <f aca="false">IF($C286="","",SUMIFS(②実績CSV_期間A!$AA$2:$AA$5001,②実績CSV_期間A!$M$2:$M$5001,$C286))</f>
        <v/>
      </c>
      <c r="H286" s="38" t="str">
        <f aca="false">IF($C286="","",SUMIFS(③実績CSV_期間B!$AA$2:$AA$5001,③実績CSV_期間B!$M$2:$M$5001,$C286))</f>
        <v/>
      </c>
      <c r="I286" s="38" t="str">
        <f aca="false">IF($C286="","",SUMIFS(④実績CSV_期間C!$AA$2:$AA$5001,④実績CSV_期間C!$M$2:$M$5001,$C286))</f>
        <v/>
      </c>
      <c r="J286" s="38" t="str">
        <f aca="false">IF($C286="","",N($F286)*N($G286))</f>
        <v/>
      </c>
      <c r="K286" s="38" t="str">
        <f aca="false">IF($C286="","",N($F286)*N($H286))</f>
        <v/>
      </c>
      <c r="L286" s="38" t="str">
        <f aca="false">IF($C286="","",N($F286)*N($I286))</f>
        <v/>
      </c>
      <c r="M286" s="37" t="str">
        <f aca="false">IF(OR($C286="",N(TOP!$C$12)=0),"",N($J286)/TOP!$C$12)</f>
        <v/>
      </c>
      <c r="N286" s="37" t="str">
        <f aca="false">IF(OR($C286="",N(TOP!$C$13)=0),"",N($K286)/TOP!$C$13)</f>
        <v/>
      </c>
      <c r="O286" s="37" t="str">
        <f aca="false">IF(OR($C286="",N(TOP!$C$14)=0),"",N($L286)/TOP!$C$14)</f>
        <v/>
      </c>
      <c r="P286" s="42" t="str">
        <f aca="false">IF($C286="","",IFERROR(CHOOSE(MATCH(TOP!$C$10,{"【期間A】","【期間B】","【期間C】"},0),N($M286),N($N286),N($O286)),0))</f>
        <v/>
      </c>
    </row>
    <row r="287" customFormat="false" ht="15" hidden="false" customHeight="false" outlineLevel="0" collapsed="false">
      <c r="B287" s="12" t="n">
        <v>282</v>
      </c>
      <c r="C287" s="36" t="str">
        <f aca="false">IF(②実績CSV_期間A!$M283="","",②実績CSV_期間A!$M283&amp;"")</f>
        <v/>
      </c>
      <c r="D287" s="12" t="str">
        <f aca="false">IF($C287="","",②実績CSV_期間A!$N283)</f>
        <v/>
      </c>
      <c r="E287" s="12" t="str">
        <f aca="false">IF($C287="","",RIGHT($D287,1))</f>
        <v/>
      </c>
      <c r="F287" s="41" t="str">
        <f aca="false">IF($C287="","",IFERROR(INDEX(サイズ換算マスタ!$C$6:$C$8,MATCH($E287,サイズ換算マスタ!$B$6:$B$8,0)),1))</f>
        <v/>
      </c>
      <c r="G287" s="38" t="str">
        <f aca="false">IF($C287="","",SUMIFS(②実績CSV_期間A!$AA$2:$AA$5001,②実績CSV_期間A!$M$2:$M$5001,$C287))</f>
        <v/>
      </c>
      <c r="H287" s="38" t="str">
        <f aca="false">IF($C287="","",SUMIFS(③実績CSV_期間B!$AA$2:$AA$5001,③実績CSV_期間B!$M$2:$M$5001,$C287))</f>
        <v/>
      </c>
      <c r="I287" s="38" t="str">
        <f aca="false">IF($C287="","",SUMIFS(④実績CSV_期間C!$AA$2:$AA$5001,④実績CSV_期間C!$M$2:$M$5001,$C287))</f>
        <v/>
      </c>
      <c r="J287" s="38" t="str">
        <f aca="false">IF($C287="","",N($F287)*N($G287))</f>
        <v/>
      </c>
      <c r="K287" s="38" t="str">
        <f aca="false">IF($C287="","",N($F287)*N($H287))</f>
        <v/>
      </c>
      <c r="L287" s="38" t="str">
        <f aca="false">IF($C287="","",N($F287)*N($I287))</f>
        <v/>
      </c>
      <c r="M287" s="37" t="str">
        <f aca="false">IF(OR($C287="",N(TOP!$C$12)=0),"",N($J287)/TOP!$C$12)</f>
        <v/>
      </c>
      <c r="N287" s="37" t="str">
        <f aca="false">IF(OR($C287="",N(TOP!$C$13)=0),"",N($K287)/TOP!$C$13)</f>
        <v/>
      </c>
      <c r="O287" s="37" t="str">
        <f aca="false">IF(OR($C287="",N(TOP!$C$14)=0),"",N($L287)/TOP!$C$14)</f>
        <v/>
      </c>
      <c r="P287" s="42" t="str">
        <f aca="false">IF($C287="","",IFERROR(CHOOSE(MATCH(TOP!$C$10,{"【期間A】","【期間B】","【期間C】"},0),N($M287),N($N287),N($O287)),0))</f>
        <v/>
      </c>
    </row>
    <row r="288" customFormat="false" ht="15" hidden="false" customHeight="false" outlineLevel="0" collapsed="false">
      <c r="B288" s="12" t="n">
        <v>283</v>
      </c>
      <c r="C288" s="36" t="str">
        <f aca="false">IF(②実績CSV_期間A!$M284="","",②実績CSV_期間A!$M284&amp;"")</f>
        <v/>
      </c>
      <c r="D288" s="12" t="str">
        <f aca="false">IF($C288="","",②実績CSV_期間A!$N284)</f>
        <v/>
      </c>
      <c r="E288" s="12" t="str">
        <f aca="false">IF($C288="","",RIGHT($D288,1))</f>
        <v/>
      </c>
      <c r="F288" s="41" t="str">
        <f aca="false">IF($C288="","",IFERROR(INDEX(サイズ換算マスタ!$C$6:$C$8,MATCH($E288,サイズ換算マスタ!$B$6:$B$8,0)),1))</f>
        <v/>
      </c>
      <c r="G288" s="38" t="str">
        <f aca="false">IF($C288="","",SUMIFS(②実績CSV_期間A!$AA$2:$AA$5001,②実績CSV_期間A!$M$2:$M$5001,$C288))</f>
        <v/>
      </c>
      <c r="H288" s="38" t="str">
        <f aca="false">IF($C288="","",SUMIFS(③実績CSV_期間B!$AA$2:$AA$5001,③実績CSV_期間B!$M$2:$M$5001,$C288))</f>
        <v/>
      </c>
      <c r="I288" s="38" t="str">
        <f aca="false">IF($C288="","",SUMIFS(④実績CSV_期間C!$AA$2:$AA$5001,④実績CSV_期間C!$M$2:$M$5001,$C288))</f>
        <v/>
      </c>
      <c r="J288" s="38" t="str">
        <f aca="false">IF($C288="","",N($F288)*N($G288))</f>
        <v/>
      </c>
      <c r="K288" s="38" t="str">
        <f aca="false">IF($C288="","",N($F288)*N($H288))</f>
        <v/>
      </c>
      <c r="L288" s="38" t="str">
        <f aca="false">IF($C288="","",N($F288)*N($I288))</f>
        <v/>
      </c>
      <c r="M288" s="37" t="str">
        <f aca="false">IF(OR($C288="",N(TOP!$C$12)=0),"",N($J288)/TOP!$C$12)</f>
        <v/>
      </c>
      <c r="N288" s="37" t="str">
        <f aca="false">IF(OR($C288="",N(TOP!$C$13)=0),"",N($K288)/TOP!$C$13)</f>
        <v/>
      </c>
      <c r="O288" s="37" t="str">
        <f aca="false">IF(OR($C288="",N(TOP!$C$14)=0),"",N($L288)/TOP!$C$14)</f>
        <v/>
      </c>
      <c r="P288" s="42" t="str">
        <f aca="false">IF($C288="","",IFERROR(CHOOSE(MATCH(TOP!$C$10,{"【期間A】","【期間B】","【期間C】"},0),N($M288),N($N288),N($O288)),0))</f>
        <v/>
      </c>
    </row>
    <row r="289" customFormat="false" ht="15" hidden="false" customHeight="false" outlineLevel="0" collapsed="false">
      <c r="B289" s="12" t="n">
        <v>284</v>
      </c>
      <c r="C289" s="36" t="str">
        <f aca="false">IF(②実績CSV_期間A!$M285="","",②実績CSV_期間A!$M285&amp;"")</f>
        <v/>
      </c>
      <c r="D289" s="12" t="str">
        <f aca="false">IF($C289="","",②実績CSV_期間A!$N285)</f>
        <v/>
      </c>
      <c r="E289" s="12" t="str">
        <f aca="false">IF($C289="","",RIGHT($D289,1))</f>
        <v/>
      </c>
      <c r="F289" s="41" t="str">
        <f aca="false">IF($C289="","",IFERROR(INDEX(サイズ換算マスタ!$C$6:$C$8,MATCH($E289,サイズ換算マスタ!$B$6:$B$8,0)),1))</f>
        <v/>
      </c>
      <c r="G289" s="38" t="str">
        <f aca="false">IF($C289="","",SUMIFS(②実績CSV_期間A!$AA$2:$AA$5001,②実績CSV_期間A!$M$2:$M$5001,$C289))</f>
        <v/>
      </c>
      <c r="H289" s="38" t="str">
        <f aca="false">IF($C289="","",SUMIFS(③実績CSV_期間B!$AA$2:$AA$5001,③実績CSV_期間B!$M$2:$M$5001,$C289))</f>
        <v/>
      </c>
      <c r="I289" s="38" t="str">
        <f aca="false">IF($C289="","",SUMIFS(④実績CSV_期間C!$AA$2:$AA$5001,④実績CSV_期間C!$M$2:$M$5001,$C289))</f>
        <v/>
      </c>
      <c r="J289" s="38" t="str">
        <f aca="false">IF($C289="","",N($F289)*N($G289))</f>
        <v/>
      </c>
      <c r="K289" s="38" t="str">
        <f aca="false">IF($C289="","",N($F289)*N($H289))</f>
        <v/>
      </c>
      <c r="L289" s="38" t="str">
        <f aca="false">IF($C289="","",N($F289)*N($I289))</f>
        <v/>
      </c>
      <c r="M289" s="37" t="str">
        <f aca="false">IF(OR($C289="",N(TOP!$C$12)=0),"",N($J289)/TOP!$C$12)</f>
        <v/>
      </c>
      <c r="N289" s="37" t="str">
        <f aca="false">IF(OR($C289="",N(TOP!$C$13)=0),"",N($K289)/TOP!$C$13)</f>
        <v/>
      </c>
      <c r="O289" s="37" t="str">
        <f aca="false">IF(OR($C289="",N(TOP!$C$14)=0),"",N($L289)/TOP!$C$14)</f>
        <v/>
      </c>
      <c r="P289" s="42" t="str">
        <f aca="false">IF($C289="","",IFERROR(CHOOSE(MATCH(TOP!$C$10,{"【期間A】","【期間B】","【期間C】"},0),N($M289),N($N289),N($O289)),0))</f>
        <v/>
      </c>
    </row>
    <row r="290" customFormat="false" ht="15" hidden="false" customHeight="false" outlineLevel="0" collapsed="false">
      <c r="B290" s="12" t="n">
        <v>285</v>
      </c>
      <c r="C290" s="36" t="str">
        <f aca="false">IF(②実績CSV_期間A!$M286="","",②実績CSV_期間A!$M286&amp;"")</f>
        <v/>
      </c>
      <c r="D290" s="12" t="str">
        <f aca="false">IF($C290="","",②実績CSV_期間A!$N286)</f>
        <v/>
      </c>
      <c r="E290" s="12" t="str">
        <f aca="false">IF($C290="","",RIGHT($D290,1))</f>
        <v/>
      </c>
      <c r="F290" s="41" t="str">
        <f aca="false">IF($C290="","",IFERROR(INDEX(サイズ換算マスタ!$C$6:$C$8,MATCH($E290,サイズ換算マスタ!$B$6:$B$8,0)),1))</f>
        <v/>
      </c>
      <c r="G290" s="38" t="str">
        <f aca="false">IF($C290="","",SUMIFS(②実績CSV_期間A!$AA$2:$AA$5001,②実績CSV_期間A!$M$2:$M$5001,$C290))</f>
        <v/>
      </c>
      <c r="H290" s="38" t="str">
        <f aca="false">IF($C290="","",SUMIFS(③実績CSV_期間B!$AA$2:$AA$5001,③実績CSV_期間B!$M$2:$M$5001,$C290))</f>
        <v/>
      </c>
      <c r="I290" s="38" t="str">
        <f aca="false">IF($C290="","",SUMIFS(④実績CSV_期間C!$AA$2:$AA$5001,④実績CSV_期間C!$M$2:$M$5001,$C290))</f>
        <v/>
      </c>
      <c r="J290" s="38" t="str">
        <f aca="false">IF($C290="","",N($F290)*N($G290))</f>
        <v/>
      </c>
      <c r="K290" s="38" t="str">
        <f aca="false">IF($C290="","",N($F290)*N($H290))</f>
        <v/>
      </c>
      <c r="L290" s="38" t="str">
        <f aca="false">IF($C290="","",N($F290)*N($I290))</f>
        <v/>
      </c>
      <c r="M290" s="37" t="str">
        <f aca="false">IF(OR($C290="",N(TOP!$C$12)=0),"",N($J290)/TOP!$C$12)</f>
        <v/>
      </c>
      <c r="N290" s="37" t="str">
        <f aca="false">IF(OR($C290="",N(TOP!$C$13)=0),"",N($K290)/TOP!$C$13)</f>
        <v/>
      </c>
      <c r="O290" s="37" t="str">
        <f aca="false">IF(OR($C290="",N(TOP!$C$14)=0),"",N($L290)/TOP!$C$14)</f>
        <v/>
      </c>
      <c r="P290" s="42" t="str">
        <f aca="false">IF($C290="","",IFERROR(CHOOSE(MATCH(TOP!$C$10,{"【期間A】","【期間B】","【期間C】"},0),N($M290),N($N290),N($O290)),0))</f>
        <v/>
      </c>
    </row>
    <row r="291" customFormat="false" ht="15" hidden="false" customHeight="false" outlineLevel="0" collapsed="false">
      <c r="B291" s="12" t="n">
        <v>286</v>
      </c>
      <c r="C291" s="36" t="str">
        <f aca="false">IF(②実績CSV_期間A!$M287="","",②実績CSV_期間A!$M287&amp;"")</f>
        <v/>
      </c>
      <c r="D291" s="12" t="str">
        <f aca="false">IF($C291="","",②実績CSV_期間A!$N287)</f>
        <v/>
      </c>
      <c r="E291" s="12" t="str">
        <f aca="false">IF($C291="","",RIGHT($D291,1))</f>
        <v/>
      </c>
      <c r="F291" s="41" t="str">
        <f aca="false">IF($C291="","",IFERROR(INDEX(サイズ換算マスタ!$C$6:$C$8,MATCH($E291,サイズ換算マスタ!$B$6:$B$8,0)),1))</f>
        <v/>
      </c>
      <c r="G291" s="38" t="str">
        <f aca="false">IF($C291="","",SUMIFS(②実績CSV_期間A!$AA$2:$AA$5001,②実績CSV_期間A!$M$2:$M$5001,$C291))</f>
        <v/>
      </c>
      <c r="H291" s="38" t="str">
        <f aca="false">IF($C291="","",SUMIFS(③実績CSV_期間B!$AA$2:$AA$5001,③実績CSV_期間B!$M$2:$M$5001,$C291))</f>
        <v/>
      </c>
      <c r="I291" s="38" t="str">
        <f aca="false">IF($C291="","",SUMIFS(④実績CSV_期間C!$AA$2:$AA$5001,④実績CSV_期間C!$M$2:$M$5001,$C291))</f>
        <v/>
      </c>
      <c r="J291" s="38" t="str">
        <f aca="false">IF($C291="","",N($F291)*N($G291))</f>
        <v/>
      </c>
      <c r="K291" s="38" t="str">
        <f aca="false">IF($C291="","",N($F291)*N($H291))</f>
        <v/>
      </c>
      <c r="L291" s="38" t="str">
        <f aca="false">IF($C291="","",N($F291)*N($I291))</f>
        <v/>
      </c>
      <c r="M291" s="37" t="str">
        <f aca="false">IF(OR($C291="",N(TOP!$C$12)=0),"",N($J291)/TOP!$C$12)</f>
        <v/>
      </c>
      <c r="N291" s="37" t="str">
        <f aca="false">IF(OR($C291="",N(TOP!$C$13)=0),"",N($K291)/TOP!$C$13)</f>
        <v/>
      </c>
      <c r="O291" s="37" t="str">
        <f aca="false">IF(OR($C291="",N(TOP!$C$14)=0),"",N($L291)/TOP!$C$14)</f>
        <v/>
      </c>
      <c r="P291" s="42" t="str">
        <f aca="false">IF($C291="","",IFERROR(CHOOSE(MATCH(TOP!$C$10,{"【期間A】","【期間B】","【期間C】"},0),N($M291),N($N291),N($O291)),0))</f>
        <v/>
      </c>
    </row>
    <row r="292" customFormat="false" ht="15" hidden="false" customHeight="false" outlineLevel="0" collapsed="false">
      <c r="B292" s="12" t="n">
        <v>287</v>
      </c>
      <c r="C292" s="36" t="str">
        <f aca="false">IF(②実績CSV_期間A!$M288="","",②実績CSV_期間A!$M288&amp;"")</f>
        <v/>
      </c>
      <c r="D292" s="12" t="str">
        <f aca="false">IF($C292="","",②実績CSV_期間A!$N288)</f>
        <v/>
      </c>
      <c r="E292" s="12" t="str">
        <f aca="false">IF($C292="","",RIGHT($D292,1))</f>
        <v/>
      </c>
      <c r="F292" s="41" t="str">
        <f aca="false">IF($C292="","",IFERROR(INDEX(サイズ換算マスタ!$C$6:$C$8,MATCH($E292,サイズ換算マスタ!$B$6:$B$8,0)),1))</f>
        <v/>
      </c>
      <c r="G292" s="38" t="str">
        <f aca="false">IF($C292="","",SUMIFS(②実績CSV_期間A!$AA$2:$AA$5001,②実績CSV_期間A!$M$2:$M$5001,$C292))</f>
        <v/>
      </c>
      <c r="H292" s="38" t="str">
        <f aca="false">IF($C292="","",SUMIFS(③実績CSV_期間B!$AA$2:$AA$5001,③実績CSV_期間B!$M$2:$M$5001,$C292))</f>
        <v/>
      </c>
      <c r="I292" s="38" t="str">
        <f aca="false">IF($C292="","",SUMIFS(④実績CSV_期間C!$AA$2:$AA$5001,④実績CSV_期間C!$M$2:$M$5001,$C292))</f>
        <v/>
      </c>
      <c r="J292" s="38" t="str">
        <f aca="false">IF($C292="","",N($F292)*N($G292))</f>
        <v/>
      </c>
      <c r="K292" s="38" t="str">
        <f aca="false">IF($C292="","",N($F292)*N($H292))</f>
        <v/>
      </c>
      <c r="L292" s="38" t="str">
        <f aca="false">IF($C292="","",N($F292)*N($I292))</f>
        <v/>
      </c>
      <c r="M292" s="37" t="str">
        <f aca="false">IF(OR($C292="",N(TOP!$C$12)=0),"",N($J292)/TOP!$C$12)</f>
        <v/>
      </c>
      <c r="N292" s="37" t="str">
        <f aca="false">IF(OR($C292="",N(TOP!$C$13)=0),"",N($K292)/TOP!$C$13)</f>
        <v/>
      </c>
      <c r="O292" s="37" t="str">
        <f aca="false">IF(OR($C292="",N(TOP!$C$14)=0),"",N($L292)/TOP!$C$14)</f>
        <v/>
      </c>
      <c r="P292" s="42" t="str">
        <f aca="false">IF($C292="","",IFERROR(CHOOSE(MATCH(TOP!$C$10,{"【期間A】","【期間B】","【期間C】"},0),N($M292),N($N292),N($O292)),0))</f>
        <v/>
      </c>
    </row>
    <row r="293" customFormat="false" ht="15" hidden="false" customHeight="false" outlineLevel="0" collapsed="false">
      <c r="B293" s="12" t="n">
        <v>288</v>
      </c>
      <c r="C293" s="36" t="str">
        <f aca="false">IF(②実績CSV_期間A!$M289="","",②実績CSV_期間A!$M289&amp;"")</f>
        <v/>
      </c>
      <c r="D293" s="12" t="str">
        <f aca="false">IF($C293="","",②実績CSV_期間A!$N289)</f>
        <v/>
      </c>
      <c r="E293" s="12" t="str">
        <f aca="false">IF($C293="","",RIGHT($D293,1))</f>
        <v/>
      </c>
      <c r="F293" s="41" t="str">
        <f aca="false">IF($C293="","",IFERROR(INDEX(サイズ換算マスタ!$C$6:$C$8,MATCH($E293,サイズ換算マスタ!$B$6:$B$8,0)),1))</f>
        <v/>
      </c>
      <c r="G293" s="38" t="str">
        <f aca="false">IF($C293="","",SUMIFS(②実績CSV_期間A!$AA$2:$AA$5001,②実績CSV_期間A!$M$2:$M$5001,$C293))</f>
        <v/>
      </c>
      <c r="H293" s="38" t="str">
        <f aca="false">IF($C293="","",SUMIFS(③実績CSV_期間B!$AA$2:$AA$5001,③実績CSV_期間B!$M$2:$M$5001,$C293))</f>
        <v/>
      </c>
      <c r="I293" s="38" t="str">
        <f aca="false">IF($C293="","",SUMIFS(④実績CSV_期間C!$AA$2:$AA$5001,④実績CSV_期間C!$M$2:$M$5001,$C293))</f>
        <v/>
      </c>
      <c r="J293" s="38" t="str">
        <f aca="false">IF($C293="","",N($F293)*N($G293))</f>
        <v/>
      </c>
      <c r="K293" s="38" t="str">
        <f aca="false">IF($C293="","",N($F293)*N($H293))</f>
        <v/>
      </c>
      <c r="L293" s="38" t="str">
        <f aca="false">IF($C293="","",N($F293)*N($I293))</f>
        <v/>
      </c>
      <c r="M293" s="37" t="str">
        <f aca="false">IF(OR($C293="",N(TOP!$C$12)=0),"",N($J293)/TOP!$C$12)</f>
        <v/>
      </c>
      <c r="N293" s="37" t="str">
        <f aca="false">IF(OR($C293="",N(TOP!$C$13)=0),"",N($K293)/TOP!$C$13)</f>
        <v/>
      </c>
      <c r="O293" s="37" t="str">
        <f aca="false">IF(OR($C293="",N(TOP!$C$14)=0),"",N($L293)/TOP!$C$14)</f>
        <v/>
      </c>
      <c r="P293" s="42" t="str">
        <f aca="false">IF($C293="","",IFERROR(CHOOSE(MATCH(TOP!$C$10,{"【期間A】","【期間B】","【期間C】"},0),N($M293),N($N293),N($O293)),0))</f>
        <v/>
      </c>
    </row>
    <row r="294" customFormat="false" ht="15" hidden="false" customHeight="false" outlineLevel="0" collapsed="false">
      <c r="B294" s="12" t="n">
        <v>289</v>
      </c>
      <c r="C294" s="36" t="str">
        <f aca="false">IF(②実績CSV_期間A!$M290="","",②実績CSV_期間A!$M290&amp;"")</f>
        <v/>
      </c>
      <c r="D294" s="12" t="str">
        <f aca="false">IF($C294="","",②実績CSV_期間A!$N290)</f>
        <v/>
      </c>
      <c r="E294" s="12" t="str">
        <f aca="false">IF($C294="","",RIGHT($D294,1))</f>
        <v/>
      </c>
      <c r="F294" s="41" t="str">
        <f aca="false">IF($C294="","",IFERROR(INDEX(サイズ換算マスタ!$C$6:$C$8,MATCH($E294,サイズ換算マスタ!$B$6:$B$8,0)),1))</f>
        <v/>
      </c>
      <c r="G294" s="38" t="str">
        <f aca="false">IF($C294="","",SUMIFS(②実績CSV_期間A!$AA$2:$AA$5001,②実績CSV_期間A!$M$2:$M$5001,$C294))</f>
        <v/>
      </c>
      <c r="H294" s="38" t="str">
        <f aca="false">IF($C294="","",SUMIFS(③実績CSV_期間B!$AA$2:$AA$5001,③実績CSV_期間B!$M$2:$M$5001,$C294))</f>
        <v/>
      </c>
      <c r="I294" s="38" t="str">
        <f aca="false">IF($C294="","",SUMIFS(④実績CSV_期間C!$AA$2:$AA$5001,④実績CSV_期間C!$M$2:$M$5001,$C294))</f>
        <v/>
      </c>
      <c r="J294" s="38" t="str">
        <f aca="false">IF($C294="","",N($F294)*N($G294))</f>
        <v/>
      </c>
      <c r="K294" s="38" t="str">
        <f aca="false">IF($C294="","",N($F294)*N($H294))</f>
        <v/>
      </c>
      <c r="L294" s="38" t="str">
        <f aca="false">IF($C294="","",N($F294)*N($I294))</f>
        <v/>
      </c>
      <c r="M294" s="37" t="str">
        <f aca="false">IF(OR($C294="",N(TOP!$C$12)=0),"",N($J294)/TOP!$C$12)</f>
        <v/>
      </c>
      <c r="N294" s="37" t="str">
        <f aca="false">IF(OR($C294="",N(TOP!$C$13)=0),"",N($K294)/TOP!$C$13)</f>
        <v/>
      </c>
      <c r="O294" s="37" t="str">
        <f aca="false">IF(OR($C294="",N(TOP!$C$14)=0),"",N($L294)/TOP!$C$14)</f>
        <v/>
      </c>
      <c r="P294" s="42" t="str">
        <f aca="false">IF($C294="","",IFERROR(CHOOSE(MATCH(TOP!$C$10,{"【期間A】","【期間B】","【期間C】"},0),N($M294),N($N294),N($O294)),0))</f>
        <v/>
      </c>
    </row>
    <row r="295" customFormat="false" ht="15" hidden="false" customHeight="false" outlineLevel="0" collapsed="false">
      <c r="B295" s="12" t="n">
        <v>290</v>
      </c>
      <c r="C295" s="36" t="str">
        <f aca="false">IF(②実績CSV_期間A!$M291="","",②実績CSV_期間A!$M291&amp;"")</f>
        <v/>
      </c>
      <c r="D295" s="12" t="str">
        <f aca="false">IF($C295="","",②実績CSV_期間A!$N291)</f>
        <v/>
      </c>
      <c r="E295" s="12" t="str">
        <f aca="false">IF($C295="","",RIGHT($D295,1))</f>
        <v/>
      </c>
      <c r="F295" s="41" t="str">
        <f aca="false">IF($C295="","",IFERROR(INDEX(サイズ換算マスタ!$C$6:$C$8,MATCH($E295,サイズ換算マスタ!$B$6:$B$8,0)),1))</f>
        <v/>
      </c>
      <c r="G295" s="38" t="str">
        <f aca="false">IF($C295="","",SUMIFS(②実績CSV_期間A!$AA$2:$AA$5001,②実績CSV_期間A!$M$2:$M$5001,$C295))</f>
        <v/>
      </c>
      <c r="H295" s="38" t="str">
        <f aca="false">IF($C295="","",SUMIFS(③実績CSV_期間B!$AA$2:$AA$5001,③実績CSV_期間B!$M$2:$M$5001,$C295))</f>
        <v/>
      </c>
      <c r="I295" s="38" t="str">
        <f aca="false">IF($C295="","",SUMIFS(④実績CSV_期間C!$AA$2:$AA$5001,④実績CSV_期間C!$M$2:$M$5001,$C295))</f>
        <v/>
      </c>
      <c r="J295" s="38" t="str">
        <f aca="false">IF($C295="","",N($F295)*N($G295))</f>
        <v/>
      </c>
      <c r="K295" s="38" t="str">
        <f aca="false">IF($C295="","",N($F295)*N($H295))</f>
        <v/>
      </c>
      <c r="L295" s="38" t="str">
        <f aca="false">IF($C295="","",N($F295)*N($I295))</f>
        <v/>
      </c>
      <c r="M295" s="37" t="str">
        <f aca="false">IF(OR($C295="",N(TOP!$C$12)=0),"",N($J295)/TOP!$C$12)</f>
        <v/>
      </c>
      <c r="N295" s="37" t="str">
        <f aca="false">IF(OR($C295="",N(TOP!$C$13)=0),"",N($K295)/TOP!$C$13)</f>
        <v/>
      </c>
      <c r="O295" s="37" t="str">
        <f aca="false">IF(OR($C295="",N(TOP!$C$14)=0),"",N($L295)/TOP!$C$14)</f>
        <v/>
      </c>
      <c r="P295" s="42" t="str">
        <f aca="false">IF($C295="","",IFERROR(CHOOSE(MATCH(TOP!$C$10,{"【期間A】","【期間B】","【期間C】"},0),N($M295),N($N295),N($O295)),0))</f>
        <v/>
      </c>
    </row>
    <row r="296" customFormat="false" ht="15" hidden="false" customHeight="false" outlineLevel="0" collapsed="false">
      <c r="B296" s="12" t="n">
        <v>291</v>
      </c>
      <c r="C296" s="36" t="str">
        <f aca="false">IF(②実績CSV_期間A!$M292="","",②実績CSV_期間A!$M292&amp;"")</f>
        <v/>
      </c>
      <c r="D296" s="12" t="str">
        <f aca="false">IF($C296="","",②実績CSV_期間A!$N292)</f>
        <v/>
      </c>
      <c r="E296" s="12" t="str">
        <f aca="false">IF($C296="","",RIGHT($D296,1))</f>
        <v/>
      </c>
      <c r="F296" s="41" t="str">
        <f aca="false">IF($C296="","",IFERROR(INDEX(サイズ換算マスタ!$C$6:$C$8,MATCH($E296,サイズ換算マスタ!$B$6:$B$8,0)),1))</f>
        <v/>
      </c>
      <c r="G296" s="38" t="str">
        <f aca="false">IF($C296="","",SUMIFS(②実績CSV_期間A!$AA$2:$AA$5001,②実績CSV_期間A!$M$2:$M$5001,$C296))</f>
        <v/>
      </c>
      <c r="H296" s="38" t="str">
        <f aca="false">IF($C296="","",SUMIFS(③実績CSV_期間B!$AA$2:$AA$5001,③実績CSV_期間B!$M$2:$M$5001,$C296))</f>
        <v/>
      </c>
      <c r="I296" s="38" t="str">
        <f aca="false">IF($C296="","",SUMIFS(④実績CSV_期間C!$AA$2:$AA$5001,④実績CSV_期間C!$M$2:$M$5001,$C296))</f>
        <v/>
      </c>
      <c r="J296" s="38" t="str">
        <f aca="false">IF($C296="","",N($F296)*N($G296))</f>
        <v/>
      </c>
      <c r="K296" s="38" t="str">
        <f aca="false">IF($C296="","",N($F296)*N($H296))</f>
        <v/>
      </c>
      <c r="L296" s="38" t="str">
        <f aca="false">IF($C296="","",N($F296)*N($I296))</f>
        <v/>
      </c>
      <c r="M296" s="37" t="str">
        <f aca="false">IF(OR($C296="",N(TOP!$C$12)=0),"",N($J296)/TOP!$C$12)</f>
        <v/>
      </c>
      <c r="N296" s="37" t="str">
        <f aca="false">IF(OR($C296="",N(TOP!$C$13)=0),"",N($K296)/TOP!$C$13)</f>
        <v/>
      </c>
      <c r="O296" s="37" t="str">
        <f aca="false">IF(OR($C296="",N(TOP!$C$14)=0),"",N($L296)/TOP!$C$14)</f>
        <v/>
      </c>
      <c r="P296" s="42" t="str">
        <f aca="false">IF($C296="","",IFERROR(CHOOSE(MATCH(TOP!$C$10,{"【期間A】","【期間B】","【期間C】"},0),N($M296),N($N296),N($O296)),0))</f>
        <v/>
      </c>
    </row>
    <row r="297" customFormat="false" ht="15" hidden="false" customHeight="false" outlineLevel="0" collapsed="false">
      <c r="B297" s="12" t="n">
        <v>292</v>
      </c>
      <c r="C297" s="36" t="str">
        <f aca="false">IF(②実績CSV_期間A!$M293="","",②実績CSV_期間A!$M293&amp;"")</f>
        <v/>
      </c>
      <c r="D297" s="12" t="str">
        <f aca="false">IF($C297="","",②実績CSV_期間A!$N293)</f>
        <v/>
      </c>
      <c r="E297" s="12" t="str">
        <f aca="false">IF($C297="","",RIGHT($D297,1))</f>
        <v/>
      </c>
      <c r="F297" s="41" t="str">
        <f aca="false">IF($C297="","",IFERROR(INDEX(サイズ換算マスタ!$C$6:$C$8,MATCH($E297,サイズ換算マスタ!$B$6:$B$8,0)),1))</f>
        <v/>
      </c>
      <c r="G297" s="38" t="str">
        <f aca="false">IF($C297="","",SUMIFS(②実績CSV_期間A!$AA$2:$AA$5001,②実績CSV_期間A!$M$2:$M$5001,$C297))</f>
        <v/>
      </c>
      <c r="H297" s="38" t="str">
        <f aca="false">IF($C297="","",SUMIFS(③実績CSV_期間B!$AA$2:$AA$5001,③実績CSV_期間B!$M$2:$M$5001,$C297))</f>
        <v/>
      </c>
      <c r="I297" s="38" t="str">
        <f aca="false">IF($C297="","",SUMIFS(④実績CSV_期間C!$AA$2:$AA$5001,④実績CSV_期間C!$M$2:$M$5001,$C297))</f>
        <v/>
      </c>
      <c r="J297" s="38" t="str">
        <f aca="false">IF($C297="","",N($F297)*N($G297))</f>
        <v/>
      </c>
      <c r="K297" s="38" t="str">
        <f aca="false">IF($C297="","",N($F297)*N($H297))</f>
        <v/>
      </c>
      <c r="L297" s="38" t="str">
        <f aca="false">IF($C297="","",N($F297)*N($I297))</f>
        <v/>
      </c>
      <c r="M297" s="37" t="str">
        <f aca="false">IF(OR($C297="",N(TOP!$C$12)=0),"",N($J297)/TOP!$C$12)</f>
        <v/>
      </c>
      <c r="N297" s="37" t="str">
        <f aca="false">IF(OR($C297="",N(TOP!$C$13)=0),"",N($K297)/TOP!$C$13)</f>
        <v/>
      </c>
      <c r="O297" s="37" t="str">
        <f aca="false">IF(OR($C297="",N(TOP!$C$14)=0),"",N($L297)/TOP!$C$14)</f>
        <v/>
      </c>
      <c r="P297" s="42" t="str">
        <f aca="false">IF($C297="","",IFERROR(CHOOSE(MATCH(TOP!$C$10,{"【期間A】","【期間B】","【期間C】"},0),N($M297),N($N297),N($O297)),0))</f>
        <v/>
      </c>
    </row>
    <row r="298" customFormat="false" ht="15" hidden="false" customHeight="false" outlineLevel="0" collapsed="false">
      <c r="B298" s="12" t="n">
        <v>293</v>
      </c>
      <c r="C298" s="36" t="str">
        <f aca="false">IF(②実績CSV_期間A!$M294="","",②実績CSV_期間A!$M294&amp;"")</f>
        <v/>
      </c>
      <c r="D298" s="12" t="str">
        <f aca="false">IF($C298="","",②実績CSV_期間A!$N294)</f>
        <v/>
      </c>
      <c r="E298" s="12" t="str">
        <f aca="false">IF($C298="","",RIGHT($D298,1))</f>
        <v/>
      </c>
      <c r="F298" s="41" t="str">
        <f aca="false">IF($C298="","",IFERROR(INDEX(サイズ換算マスタ!$C$6:$C$8,MATCH($E298,サイズ換算マスタ!$B$6:$B$8,0)),1))</f>
        <v/>
      </c>
      <c r="G298" s="38" t="str">
        <f aca="false">IF($C298="","",SUMIFS(②実績CSV_期間A!$AA$2:$AA$5001,②実績CSV_期間A!$M$2:$M$5001,$C298))</f>
        <v/>
      </c>
      <c r="H298" s="38" t="str">
        <f aca="false">IF($C298="","",SUMIFS(③実績CSV_期間B!$AA$2:$AA$5001,③実績CSV_期間B!$M$2:$M$5001,$C298))</f>
        <v/>
      </c>
      <c r="I298" s="38" t="str">
        <f aca="false">IF($C298="","",SUMIFS(④実績CSV_期間C!$AA$2:$AA$5001,④実績CSV_期間C!$M$2:$M$5001,$C298))</f>
        <v/>
      </c>
      <c r="J298" s="38" t="str">
        <f aca="false">IF($C298="","",N($F298)*N($G298))</f>
        <v/>
      </c>
      <c r="K298" s="38" t="str">
        <f aca="false">IF($C298="","",N($F298)*N($H298))</f>
        <v/>
      </c>
      <c r="L298" s="38" t="str">
        <f aca="false">IF($C298="","",N($F298)*N($I298))</f>
        <v/>
      </c>
      <c r="M298" s="37" t="str">
        <f aca="false">IF(OR($C298="",N(TOP!$C$12)=0),"",N($J298)/TOP!$C$12)</f>
        <v/>
      </c>
      <c r="N298" s="37" t="str">
        <f aca="false">IF(OR($C298="",N(TOP!$C$13)=0),"",N($K298)/TOP!$C$13)</f>
        <v/>
      </c>
      <c r="O298" s="37" t="str">
        <f aca="false">IF(OR($C298="",N(TOP!$C$14)=0),"",N($L298)/TOP!$C$14)</f>
        <v/>
      </c>
      <c r="P298" s="42" t="str">
        <f aca="false">IF($C298="","",IFERROR(CHOOSE(MATCH(TOP!$C$10,{"【期間A】","【期間B】","【期間C】"},0),N($M298),N($N298),N($O298)),0))</f>
        <v/>
      </c>
    </row>
    <row r="299" customFormat="false" ht="15" hidden="false" customHeight="false" outlineLevel="0" collapsed="false">
      <c r="B299" s="12" t="n">
        <v>294</v>
      </c>
      <c r="C299" s="36" t="str">
        <f aca="false">IF(②実績CSV_期間A!$M295="","",②実績CSV_期間A!$M295&amp;"")</f>
        <v/>
      </c>
      <c r="D299" s="12" t="str">
        <f aca="false">IF($C299="","",②実績CSV_期間A!$N295)</f>
        <v/>
      </c>
      <c r="E299" s="12" t="str">
        <f aca="false">IF($C299="","",RIGHT($D299,1))</f>
        <v/>
      </c>
      <c r="F299" s="41" t="str">
        <f aca="false">IF($C299="","",IFERROR(INDEX(サイズ換算マスタ!$C$6:$C$8,MATCH($E299,サイズ換算マスタ!$B$6:$B$8,0)),1))</f>
        <v/>
      </c>
      <c r="G299" s="38" t="str">
        <f aca="false">IF($C299="","",SUMIFS(②実績CSV_期間A!$AA$2:$AA$5001,②実績CSV_期間A!$M$2:$M$5001,$C299))</f>
        <v/>
      </c>
      <c r="H299" s="38" t="str">
        <f aca="false">IF($C299="","",SUMIFS(③実績CSV_期間B!$AA$2:$AA$5001,③実績CSV_期間B!$M$2:$M$5001,$C299))</f>
        <v/>
      </c>
      <c r="I299" s="38" t="str">
        <f aca="false">IF($C299="","",SUMIFS(④実績CSV_期間C!$AA$2:$AA$5001,④実績CSV_期間C!$M$2:$M$5001,$C299))</f>
        <v/>
      </c>
      <c r="J299" s="38" t="str">
        <f aca="false">IF($C299="","",N($F299)*N($G299))</f>
        <v/>
      </c>
      <c r="K299" s="38" t="str">
        <f aca="false">IF($C299="","",N($F299)*N($H299))</f>
        <v/>
      </c>
      <c r="L299" s="38" t="str">
        <f aca="false">IF($C299="","",N($F299)*N($I299))</f>
        <v/>
      </c>
      <c r="M299" s="37" t="str">
        <f aca="false">IF(OR($C299="",N(TOP!$C$12)=0),"",N($J299)/TOP!$C$12)</f>
        <v/>
      </c>
      <c r="N299" s="37" t="str">
        <f aca="false">IF(OR($C299="",N(TOP!$C$13)=0),"",N($K299)/TOP!$C$13)</f>
        <v/>
      </c>
      <c r="O299" s="37" t="str">
        <f aca="false">IF(OR($C299="",N(TOP!$C$14)=0),"",N($L299)/TOP!$C$14)</f>
        <v/>
      </c>
      <c r="P299" s="42" t="str">
        <f aca="false">IF($C299="","",IFERROR(CHOOSE(MATCH(TOP!$C$10,{"【期間A】","【期間B】","【期間C】"},0),N($M299),N($N299),N($O299)),0))</f>
        <v/>
      </c>
    </row>
    <row r="300" customFormat="false" ht="15" hidden="false" customHeight="false" outlineLevel="0" collapsed="false">
      <c r="B300" s="12" t="n">
        <v>295</v>
      </c>
      <c r="C300" s="36" t="str">
        <f aca="false">IF(②実績CSV_期間A!$M296="","",②実績CSV_期間A!$M296&amp;"")</f>
        <v/>
      </c>
      <c r="D300" s="12" t="str">
        <f aca="false">IF($C300="","",②実績CSV_期間A!$N296)</f>
        <v/>
      </c>
      <c r="E300" s="12" t="str">
        <f aca="false">IF($C300="","",RIGHT($D300,1))</f>
        <v/>
      </c>
      <c r="F300" s="41" t="str">
        <f aca="false">IF($C300="","",IFERROR(INDEX(サイズ換算マスタ!$C$6:$C$8,MATCH($E300,サイズ換算マスタ!$B$6:$B$8,0)),1))</f>
        <v/>
      </c>
      <c r="G300" s="38" t="str">
        <f aca="false">IF($C300="","",SUMIFS(②実績CSV_期間A!$AA$2:$AA$5001,②実績CSV_期間A!$M$2:$M$5001,$C300))</f>
        <v/>
      </c>
      <c r="H300" s="38" t="str">
        <f aca="false">IF($C300="","",SUMIFS(③実績CSV_期間B!$AA$2:$AA$5001,③実績CSV_期間B!$M$2:$M$5001,$C300))</f>
        <v/>
      </c>
      <c r="I300" s="38" t="str">
        <f aca="false">IF($C300="","",SUMIFS(④実績CSV_期間C!$AA$2:$AA$5001,④実績CSV_期間C!$M$2:$M$5001,$C300))</f>
        <v/>
      </c>
      <c r="J300" s="38" t="str">
        <f aca="false">IF($C300="","",N($F300)*N($G300))</f>
        <v/>
      </c>
      <c r="K300" s="38" t="str">
        <f aca="false">IF($C300="","",N($F300)*N($H300))</f>
        <v/>
      </c>
      <c r="L300" s="38" t="str">
        <f aca="false">IF($C300="","",N($F300)*N($I300))</f>
        <v/>
      </c>
      <c r="M300" s="37" t="str">
        <f aca="false">IF(OR($C300="",N(TOP!$C$12)=0),"",N($J300)/TOP!$C$12)</f>
        <v/>
      </c>
      <c r="N300" s="37" t="str">
        <f aca="false">IF(OR($C300="",N(TOP!$C$13)=0),"",N($K300)/TOP!$C$13)</f>
        <v/>
      </c>
      <c r="O300" s="37" t="str">
        <f aca="false">IF(OR($C300="",N(TOP!$C$14)=0),"",N($L300)/TOP!$C$14)</f>
        <v/>
      </c>
      <c r="P300" s="42" t="str">
        <f aca="false">IF($C300="","",IFERROR(CHOOSE(MATCH(TOP!$C$10,{"【期間A】","【期間B】","【期間C】"},0),N($M300),N($N300),N($O300)),0))</f>
        <v/>
      </c>
    </row>
    <row r="301" customFormat="false" ht="15" hidden="false" customHeight="false" outlineLevel="0" collapsed="false">
      <c r="B301" s="12" t="n">
        <v>296</v>
      </c>
      <c r="C301" s="36" t="str">
        <f aca="false">IF(②実績CSV_期間A!$M297="","",②実績CSV_期間A!$M297&amp;"")</f>
        <v/>
      </c>
      <c r="D301" s="12" t="str">
        <f aca="false">IF($C301="","",②実績CSV_期間A!$N297)</f>
        <v/>
      </c>
      <c r="E301" s="12" t="str">
        <f aca="false">IF($C301="","",RIGHT($D301,1))</f>
        <v/>
      </c>
      <c r="F301" s="41" t="str">
        <f aca="false">IF($C301="","",IFERROR(INDEX(サイズ換算マスタ!$C$6:$C$8,MATCH($E301,サイズ換算マスタ!$B$6:$B$8,0)),1))</f>
        <v/>
      </c>
      <c r="G301" s="38" t="str">
        <f aca="false">IF($C301="","",SUMIFS(②実績CSV_期間A!$AA$2:$AA$5001,②実績CSV_期間A!$M$2:$M$5001,$C301))</f>
        <v/>
      </c>
      <c r="H301" s="38" t="str">
        <f aca="false">IF($C301="","",SUMIFS(③実績CSV_期間B!$AA$2:$AA$5001,③実績CSV_期間B!$M$2:$M$5001,$C301))</f>
        <v/>
      </c>
      <c r="I301" s="38" t="str">
        <f aca="false">IF($C301="","",SUMIFS(④実績CSV_期間C!$AA$2:$AA$5001,④実績CSV_期間C!$M$2:$M$5001,$C301))</f>
        <v/>
      </c>
      <c r="J301" s="38" t="str">
        <f aca="false">IF($C301="","",N($F301)*N($G301))</f>
        <v/>
      </c>
      <c r="K301" s="38" t="str">
        <f aca="false">IF($C301="","",N($F301)*N($H301))</f>
        <v/>
      </c>
      <c r="L301" s="38" t="str">
        <f aca="false">IF($C301="","",N($F301)*N($I301))</f>
        <v/>
      </c>
      <c r="M301" s="37" t="str">
        <f aca="false">IF(OR($C301="",N(TOP!$C$12)=0),"",N($J301)/TOP!$C$12)</f>
        <v/>
      </c>
      <c r="N301" s="37" t="str">
        <f aca="false">IF(OR($C301="",N(TOP!$C$13)=0),"",N($K301)/TOP!$C$13)</f>
        <v/>
      </c>
      <c r="O301" s="37" t="str">
        <f aca="false">IF(OR($C301="",N(TOP!$C$14)=0),"",N($L301)/TOP!$C$14)</f>
        <v/>
      </c>
      <c r="P301" s="42" t="str">
        <f aca="false">IF($C301="","",IFERROR(CHOOSE(MATCH(TOP!$C$10,{"【期間A】","【期間B】","【期間C】"},0),N($M301),N($N301),N($O301)),0))</f>
        <v/>
      </c>
    </row>
    <row r="302" customFormat="false" ht="15" hidden="false" customHeight="false" outlineLevel="0" collapsed="false">
      <c r="B302" s="12" t="n">
        <v>297</v>
      </c>
      <c r="C302" s="36" t="str">
        <f aca="false">IF(②実績CSV_期間A!$M298="","",②実績CSV_期間A!$M298&amp;"")</f>
        <v/>
      </c>
      <c r="D302" s="12" t="str">
        <f aca="false">IF($C302="","",②実績CSV_期間A!$N298)</f>
        <v/>
      </c>
      <c r="E302" s="12" t="str">
        <f aca="false">IF($C302="","",RIGHT($D302,1))</f>
        <v/>
      </c>
      <c r="F302" s="41" t="str">
        <f aca="false">IF($C302="","",IFERROR(INDEX(サイズ換算マスタ!$C$6:$C$8,MATCH($E302,サイズ換算マスタ!$B$6:$B$8,0)),1))</f>
        <v/>
      </c>
      <c r="G302" s="38" t="str">
        <f aca="false">IF($C302="","",SUMIFS(②実績CSV_期間A!$AA$2:$AA$5001,②実績CSV_期間A!$M$2:$M$5001,$C302))</f>
        <v/>
      </c>
      <c r="H302" s="38" t="str">
        <f aca="false">IF($C302="","",SUMIFS(③実績CSV_期間B!$AA$2:$AA$5001,③実績CSV_期間B!$M$2:$M$5001,$C302))</f>
        <v/>
      </c>
      <c r="I302" s="38" t="str">
        <f aca="false">IF($C302="","",SUMIFS(④実績CSV_期間C!$AA$2:$AA$5001,④実績CSV_期間C!$M$2:$M$5001,$C302))</f>
        <v/>
      </c>
      <c r="J302" s="38" t="str">
        <f aca="false">IF($C302="","",N($F302)*N($G302))</f>
        <v/>
      </c>
      <c r="K302" s="38" t="str">
        <f aca="false">IF($C302="","",N($F302)*N($H302))</f>
        <v/>
      </c>
      <c r="L302" s="38" t="str">
        <f aca="false">IF($C302="","",N($F302)*N($I302))</f>
        <v/>
      </c>
      <c r="M302" s="37" t="str">
        <f aca="false">IF(OR($C302="",N(TOP!$C$12)=0),"",N($J302)/TOP!$C$12)</f>
        <v/>
      </c>
      <c r="N302" s="37" t="str">
        <f aca="false">IF(OR($C302="",N(TOP!$C$13)=0),"",N($K302)/TOP!$C$13)</f>
        <v/>
      </c>
      <c r="O302" s="37" t="str">
        <f aca="false">IF(OR($C302="",N(TOP!$C$14)=0),"",N($L302)/TOP!$C$14)</f>
        <v/>
      </c>
      <c r="P302" s="42" t="str">
        <f aca="false">IF($C302="","",IFERROR(CHOOSE(MATCH(TOP!$C$10,{"【期間A】","【期間B】","【期間C】"},0),N($M302),N($N302),N($O302)),0))</f>
        <v/>
      </c>
    </row>
    <row r="303" customFormat="false" ht="15" hidden="false" customHeight="false" outlineLevel="0" collapsed="false">
      <c r="B303" s="12" t="n">
        <v>298</v>
      </c>
      <c r="C303" s="36" t="str">
        <f aca="false">IF(②実績CSV_期間A!$M299="","",②実績CSV_期間A!$M299&amp;"")</f>
        <v/>
      </c>
      <c r="D303" s="12" t="str">
        <f aca="false">IF($C303="","",②実績CSV_期間A!$N299)</f>
        <v/>
      </c>
      <c r="E303" s="12" t="str">
        <f aca="false">IF($C303="","",RIGHT($D303,1))</f>
        <v/>
      </c>
      <c r="F303" s="41" t="str">
        <f aca="false">IF($C303="","",IFERROR(INDEX(サイズ換算マスタ!$C$6:$C$8,MATCH($E303,サイズ換算マスタ!$B$6:$B$8,0)),1))</f>
        <v/>
      </c>
      <c r="G303" s="38" t="str">
        <f aca="false">IF($C303="","",SUMIFS(②実績CSV_期間A!$AA$2:$AA$5001,②実績CSV_期間A!$M$2:$M$5001,$C303))</f>
        <v/>
      </c>
      <c r="H303" s="38" t="str">
        <f aca="false">IF($C303="","",SUMIFS(③実績CSV_期間B!$AA$2:$AA$5001,③実績CSV_期間B!$M$2:$M$5001,$C303))</f>
        <v/>
      </c>
      <c r="I303" s="38" t="str">
        <f aca="false">IF($C303="","",SUMIFS(④実績CSV_期間C!$AA$2:$AA$5001,④実績CSV_期間C!$M$2:$M$5001,$C303))</f>
        <v/>
      </c>
      <c r="J303" s="38" t="str">
        <f aca="false">IF($C303="","",N($F303)*N($G303))</f>
        <v/>
      </c>
      <c r="K303" s="38" t="str">
        <f aca="false">IF($C303="","",N($F303)*N($H303))</f>
        <v/>
      </c>
      <c r="L303" s="38" t="str">
        <f aca="false">IF($C303="","",N($F303)*N($I303))</f>
        <v/>
      </c>
      <c r="M303" s="37" t="str">
        <f aca="false">IF(OR($C303="",N(TOP!$C$12)=0),"",N($J303)/TOP!$C$12)</f>
        <v/>
      </c>
      <c r="N303" s="37" t="str">
        <f aca="false">IF(OR($C303="",N(TOP!$C$13)=0),"",N($K303)/TOP!$C$13)</f>
        <v/>
      </c>
      <c r="O303" s="37" t="str">
        <f aca="false">IF(OR($C303="",N(TOP!$C$14)=0),"",N($L303)/TOP!$C$14)</f>
        <v/>
      </c>
      <c r="P303" s="42" t="str">
        <f aca="false">IF($C303="","",IFERROR(CHOOSE(MATCH(TOP!$C$10,{"【期間A】","【期間B】","【期間C】"},0),N($M303),N($N303),N($O303)),0))</f>
        <v/>
      </c>
    </row>
    <row r="304" customFormat="false" ht="15" hidden="false" customHeight="false" outlineLevel="0" collapsed="false">
      <c r="B304" s="12" t="n">
        <v>299</v>
      </c>
      <c r="C304" s="36" t="str">
        <f aca="false">IF(②実績CSV_期間A!$M300="","",②実績CSV_期間A!$M300&amp;"")</f>
        <v/>
      </c>
      <c r="D304" s="12" t="str">
        <f aca="false">IF($C304="","",②実績CSV_期間A!$N300)</f>
        <v/>
      </c>
      <c r="E304" s="12" t="str">
        <f aca="false">IF($C304="","",RIGHT($D304,1))</f>
        <v/>
      </c>
      <c r="F304" s="41" t="str">
        <f aca="false">IF($C304="","",IFERROR(INDEX(サイズ換算マスタ!$C$6:$C$8,MATCH($E304,サイズ換算マスタ!$B$6:$B$8,0)),1))</f>
        <v/>
      </c>
      <c r="G304" s="38" t="str">
        <f aca="false">IF($C304="","",SUMIFS(②実績CSV_期間A!$AA$2:$AA$5001,②実績CSV_期間A!$M$2:$M$5001,$C304))</f>
        <v/>
      </c>
      <c r="H304" s="38" t="str">
        <f aca="false">IF($C304="","",SUMIFS(③実績CSV_期間B!$AA$2:$AA$5001,③実績CSV_期間B!$M$2:$M$5001,$C304))</f>
        <v/>
      </c>
      <c r="I304" s="38" t="str">
        <f aca="false">IF($C304="","",SUMIFS(④実績CSV_期間C!$AA$2:$AA$5001,④実績CSV_期間C!$M$2:$M$5001,$C304))</f>
        <v/>
      </c>
      <c r="J304" s="38" t="str">
        <f aca="false">IF($C304="","",N($F304)*N($G304))</f>
        <v/>
      </c>
      <c r="K304" s="38" t="str">
        <f aca="false">IF($C304="","",N($F304)*N($H304))</f>
        <v/>
      </c>
      <c r="L304" s="38" t="str">
        <f aca="false">IF($C304="","",N($F304)*N($I304))</f>
        <v/>
      </c>
      <c r="M304" s="37" t="str">
        <f aca="false">IF(OR($C304="",N(TOP!$C$12)=0),"",N($J304)/TOP!$C$12)</f>
        <v/>
      </c>
      <c r="N304" s="37" t="str">
        <f aca="false">IF(OR($C304="",N(TOP!$C$13)=0),"",N($K304)/TOP!$C$13)</f>
        <v/>
      </c>
      <c r="O304" s="37" t="str">
        <f aca="false">IF(OR($C304="",N(TOP!$C$14)=0),"",N($L304)/TOP!$C$14)</f>
        <v/>
      </c>
      <c r="P304" s="42" t="str">
        <f aca="false">IF($C304="","",IFERROR(CHOOSE(MATCH(TOP!$C$10,{"【期間A】","【期間B】","【期間C】"},0),N($M304),N($N304),N($O304)),0))</f>
        <v/>
      </c>
    </row>
    <row r="305" customFormat="false" ht="15" hidden="false" customHeight="false" outlineLevel="0" collapsed="false">
      <c r="B305" s="12" t="n">
        <v>300</v>
      </c>
      <c r="C305" s="36" t="str">
        <f aca="false">IF(②実績CSV_期間A!$M301="","",②実績CSV_期間A!$M301&amp;"")</f>
        <v/>
      </c>
      <c r="D305" s="12" t="str">
        <f aca="false">IF($C305="","",②実績CSV_期間A!$N301)</f>
        <v/>
      </c>
      <c r="E305" s="12" t="str">
        <f aca="false">IF($C305="","",RIGHT($D305,1))</f>
        <v/>
      </c>
      <c r="F305" s="41" t="str">
        <f aca="false">IF($C305="","",IFERROR(INDEX(サイズ換算マスタ!$C$6:$C$8,MATCH($E305,サイズ換算マスタ!$B$6:$B$8,0)),1))</f>
        <v/>
      </c>
      <c r="G305" s="38" t="str">
        <f aca="false">IF($C305="","",SUMIFS(②実績CSV_期間A!$AA$2:$AA$5001,②実績CSV_期間A!$M$2:$M$5001,$C305))</f>
        <v/>
      </c>
      <c r="H305" s="38" t="str">
        <f aca="false">IF($C305="","",SUMIFS(③実績CSV_期間B!$AA$2:$AA$5001,③実績CSV_期間B!$M$2:$M$5001,$C305))</f>
        <v/>
      </c>
      <c r="I305" s="38" t="str">
        <f aca="false">IF($C305="","",SUMIFS(④実績CSV_期間C!$AA$2:$AA$5001,④実績CSV_期間C!$M$2:$M$5001,$C305))</f>
        <v/>
      </c>
      <c r="J305" s="38" t="str">
        <f aca="false">IF($C305="","",N($F305)*N($G305))</f>
        <v/>
      </c>
      <c r="K305" s="38" t="str">
        <f aca="false">IF($C305="","",N($F305)*N($H305))</f>
        <v/>
      </c>
      <c r="L305" s="38" t="str">
        <f aca="false">IF($C305="","",N($F305)*N($I305))</f>
        <v/>
      </c>
      <c r="M305" s="37" t="str">
        <f aca="false">IF(OR($C305="",N(TOP!$C$12)=0),"",N($J305)/TOP!$C$12)</f>
        <v/>
      </c>
      <c r="N305" s="37" t="str">
        <f aca="false">IF(OR($C305="",N(TOP!$C$13)=0),"",N($K305)/TOP!$C$13)</f>
        <v/>
      </c>
      <c r="O305" s="37" t="str">
        <f aca="false">IF(OR($C305="",N(TOP!$C$14)=0),"",N($L305)/TOP!$C$14)</f>
        <v/>
      </c>
      <c r="P305" s="42" t="str">
        <f aca="false">IF($C305="","",IFERROR(CHOOSE(MATCH(TOP!$C$10,{"【期間A】","【期間B】","【期間C】"},0),N($M305),N($N305),N($O305)),0))</f>
        <v/>
      </c>
    </row>
    <row r="306" customFormat="false" ht="15" hidden="false" customHeight="false" outlineLevel="0" collapsed="false">
      <c r="B306" s="12" t="n">
        <v>301</v>
      </c>
      <c r="C306" s="36" t="str">
        <f aca="false">IF(②実績CSV_期間A!$M302="","",②実績CSV_期間A!$M302&amp;"")</f>
        <v/>
      </c>
      <c r="D306" s="12" t="str">
        <f aca="false">IF($C306="","",②実績CSV_期間A!$N302)</f>
        <v/>
      </c>
      <c r="E306" s="12" t="str">
        <f aca="false">IF($C306="","",RIGHT($D306,1))</f>
        <v/>
      </c>
      <c r="F306" s="41" t="str">
        <f aca="false">IF($C306="","",IFERROR(INDEX(サイズ換算マスタ!$C$6:$C$8,MATCH($E306,サイズ換算マスタ!$B$6:$B$8,0)),1))</f>
        <v/>
      </c>
      <c r="G306" s="38" t="str">
        <f aca="false">IF($C306="","",SUMIFS(②実績CSV_期間A!$AA$2:$AA$5001,②実績CSV_期間A!$M$2:$M$5001,$C306))</f>
        <v/>
      </c>
      <c r="H306" s="38" t="str">
        <f aca="false">IF($C306="","",SUMIFS(③実績CSV_期間B!$AA$2:$AA$5001,③実績CSV_期間B!$M$2:$M$5001,$C306))</f>
        <v/>
      </c>
      <c r="I306" s="38" t="str">
        <f aca="false">IF($C306="","",SUMIFS(④実績CSV_期間C!$AA$2:$AA$5001,④実績CSV_期間C!$M$2:$M$5001,$C306))</f>
        <v/>
      </c>
      <c r="J306" s="38" t="str">
        <f aca="false">IF($C306="","",N($F306)*N($G306))</f>
        <v/>
      </c>
      <c r="K306" s="38" t="str">
        <f aca="false">IF($C306="","",N($F306)*N($H306))</f>
        <v/>
      </c>
      <c r="L306" s="38" t="str">
        <f aca="false">IF($C306="","",N($F306)*N($I306))</f>
        <v/>
      </c>
      <c r="M306" s="37" t="str">
        <f aca="false">IF(OR($C306="",N(TOP!$C$12)=0),"",N($J306)/TOP!$C$12)</f>
        <v/>
      </c>
      <c r="N306" s="37" t="str">
        <f aca="false">IF(OR($C306="",N(TOP!$C$13)=0),"",N($K306)/TOP!$C$13)</f>
        <v/>
      </c>
      <c r="O306" s="37" t="str">
        <f aca="false">IF(OR($C306="",N(TOP!$C$14)=0),"",N($L306)/TOP!$C$14)</f>
        <v/>
      </c>
      <c r="P306" s="42" t="str">
        <f aca="false">IF($C306="","",IFERROR(CHOOSE(MATCH(TOP!$C$10,{"【期間A】","【期間B】","【期間C】"},0),N($M306),N($N306),N($O306)),0))</f>
        <v/>
      </c>
    </row>
    <row r="307" customFormat="false" ht="15" hidden="false" customHeight="false" outlineLevel="0" collapsed="false">
      <c r="B307" s="12" t="n">
        <v>302</v>
      </c>
      <c r="C307" s="36" t="str">
        <f aca="false">IF(②実績CSV_期間A!$M303="","",②実績CSV_期間A!$M303&amp;"")</f>
        <v/>
      </c>
      <c r="D307" s="12" t="str">
        <f aca="false">IF($C307="","",②実績CSV_期間A!$N303)</f>
        <v/>
      </c>
      <c r="E307" s="12" t="str">
        <f aca="false">IF($C307="","",RIGHT($D307,1))</f>
        <v/>
      </c>
      <c r="F307" s="41" t="str">
        <f aca="false">IF($C307="","",IFERROR(INDEX(サイズ換算マスタ!$C$6:$C$8,MATCH($E307,サイズ換算マスタ!$B$6:$B$8,0)),1))</f>
        <v/>
      </c>
      <c r="G307" s="38" t="str">
        <f aca="false">IF($C307="","",SUMIFS(②実績CSV_期間A!$AA$2:$AA$5001,②実績CSV_期間A!$M$2:$M$5001,$C307))</f>
        <v/>
      </c>
      <c r="H307" s="38" t="str">
        <f aca="false">IF($C307="","",SUMIFS(③実績CSV_期間B!$AA$2:$AA$5001,③実績CSV_期間B!$M$2:$M$5001,$C307))</f>
        <v/>
      </c>
      <c r="I307" s="38" t="str">
        <f aca="false">IF($C307="","",SUMIFS(④実績CSV_期間C!$AA$2:$AA$5001,④実績CSV_期間C!$M$2:$M$5001,$C307))</f>
        <v/>
      </c>
      <c r="J307" s="38" t="str">
        <f aca="false">IF($C307="","",N($F307)*N($G307))</f>
        <v/>
      </c>
      <c r="K307" s="38" t="str">
        <f aca="false">IF($C307="","",N($F307)*N($H307))</f>
        <v/>
      </c>
      <c r="L307" s="38" t="str">
        <f aca="false">IF($C307="","",N($F307)*N($I307))</f>
        <v/>
      </c>
      <c r="M307" s="37" t="str">
        <f aca="false">IF(OR($C307="",N(TOP!$C$12)=0),"",N($J307)/TOP!$C$12)</f>
        <v/>
      </c>
      <c r="N307" s="37" t="str">
        <f aca="false">IF(OR($C307="",N(TOP!$C$13)=0),"",N($K307)/TOP!$C$13)</f>
        <v/>
      </c>
      <c r="O307" s="37" t="str">
        <f aca="false">IF(OR($C307="",N(TOP!$C$14)=0),"",N($L307)/TOP!$C$14)</f>
        <v/>
      </c>
      <c r="P307" s="42" t="str">
        <f aca="false">IF($C307="","",IFERROR(CHOOSE(MATCH(TOP!$C$10,{"【期間A】","【期間B】","【期間C】"},0),N($M307),N($N307),N($O307)),0))</f>
        <v/>
      </c>
    </row>
    <row r="308" customFormat="false" ht="15" hidden="false" customHeight="false" outlineLevel="0" collapsed="false">
      <c r="B308" s="12" t="n">
        <v>303</v>
      </c>
      <c r="C308" s="36" t="str">
        <f aca="false">IF(②実績CSV_期間A!$M304="","",②実績CSV_期間A!$M304&amp;"")</f>
        <v/>
      </c>
      <c r="D308" s="12" t="str">
        <f aca="false">IF($C308="","",②実績CSV_期間A!$N304)</f>
        <v/>
      </c>
      <c r="E308" s="12" t="str">
        <f aca="false">IF($C308="","",RIGHT($D308,1))</f>
        <v/>
      </c>
      <c r="F308" s="41" t="str">
        <f aca="false">IF($C308="","",IFERROR(INDEX(サイズ換算マスタ!$C$6:$C$8,MATCH($E308,サイズ換算マスタ!$B$6:$B$8,0)),1))</f>
        <v/>
      </c>
      <c r="G308" s="38" t="str">
        <f aca="false">IF($C308="","",SUMIFS(②実績CSV_期間A!$AA$2:$AA$5001,②実績CSV_期間A!$M$2:$M$5001,$C308))</f>
        <v/>
      </c>
      <c r="H308" s="38" t="str">
        <f aca="false">IF($C308="","",SUMIFS(③実績CSV_期間B!$AA$2:$AA$5001,③実績CSV_期間B!$M$2:$M$5001,$C308))</f>
        <v/>
      </c>
      <c r="I308" s="38" t="str">
        <f aca="false">IF($C308="","",SUMIFS(④実績CSV_期間C!$AA$2:$AA$5001,④実績CSV_期間C!$M$2:$M$5001,$C308))</f>
        <v/>
      </c>
      <c r="J308" s="38" t="str">
        <f aca="false">IF($C308="","",N($F308)*N($G308))</f>
        <v/>
      </c>
      <c r="K308" s="38" t="str">
        <f aca="false">IF($C308="","",N($F308)*N($H308))</f>
        <v/>
      </c>
      <c r="L308" s="38" t="str">
        <f aca="false">IF($C308="","",N($F308)*N($I308))</f>
        <v/>
      </c>
      <c r="M308" s="37" t="str">
        <f aca="false">IF(OR($C308="",N(TOP!$C$12)=0),"",N($J308)/TOP!$C$12)</f>
        <v/>
      </c>
      <c r="N308" s="37" t="str">
        <f aca="false">IF(OR($C308="",N(TOP!$C$13)=0),"",N($K308)/TOP!$C$13)</f>
        <v/>
      </c>
      <c r="O308" s="37" t="str">
        <f aca="false">IF(OR($C308="",N(TOP!$C$14)=0),"",N($L308)/TOP!$C$14)</f>
        <v/>
      </c>
      <c r="P308" s="42" t="str">
        <f aca="false">IF($C308="","",IFERROR(CHOOSE(MATCH(TOP!$C$10,{"【期間A】","【期間B】","【期間C】"},0),N($M308),N($N308),N($O308)),0))</f>
        <v/>
      </c>
    </row>
    <row r="309" customFormat="false" ht="15" hidden="false" customHeight="false" outlineLevel="0" collapsed="false">
      <c r="B309" s="12" t="n">
        <v>304</v>
      </c>
      <c r="C309" s="36" t="str">
        <f aca="false">IF(②実績CSV_期間A!$M305="","",②実績CSV_期間A!$M305&amp;"")</f>
        <v/>
      </c>
      <c r="D309" s="12" t="str">
        <f aca="false">IF($C309="","",②実績CSV_期間A!$N305)</f>
        <v/>
      </c>
      <c r="E309" s="12" t="str">
        <f aca="false">IF($C309="","",RIGHT($D309,1))</f>
        <v/>
      </c>
      <c r="F309" s="41" t="str">
        <f aca="false">IF($C309="","",IFERROR(INDEX(サイズ換算マスタ!$C$6:$C$8,MATCH($E309,サイズ換算マスタ!$B$6:$B$8,0)),1))</f>
        <v/>
      </c>
      <c r="G309" s="38" t="str">
        <f aca="false">IF($C309="","",SUMIFS(②実績CSV_期間A!$AA$2:$AA$5001,②実績CSV_期間A!$M$2:$M$5001,$C309))</f>
        <v/>
      </c>
      <c r="H309" s="38" t="str">
        <f aca="false">IF($C309="","",SUMIFS(③実績CSV_期間B!$AA$2:$AA$5001,③実績CSV_期間B!$M$2:$M$5001,$C309))</f>
        <v/>
      </c>
      <c r="I309" s="38" t="str">
        <f aca="false">IF($C309="","",SUMIFS(④実績CSV_期間C!$AA$2:$AA$5001,④実績CSV_期間C!$M$2:$M$5001,$C309))</f>
        <v/>
      </c>
      <c r="J309" s="38" t="str">
        <f aca="false">IF($C309="","",N($F309)*N($G309))</f>
        <v/>
      </c>
      <c r="K309" s="38" t="str">
        <f aca="false">IF($C309="","",N($F309)*N($H309))</f>
        <v/>
      </c>
      <c r="L309" s="38" t="str">
        <f aca="false">IF($C309="","",N($F309)*N($I309))</f>
        <v/>
      </c>
      <c r="M309" s="37" t="str">
        <f aca="false">IF(OR($C309="",N(TOP!$C$12)=0),"",N($J309)/TOP!$C$12)</f>
        <v/>
      </c>
      <c r="N309" s="37" t="str">
        <f aca="false">IF(OR($C309="",N(TOP!$C$13)=0),"",N($K309)/TOP!$C$13)</f>
        <v/>
      </c>
      <c r="O309" s="37" t="str">
        <f aca="false">IF(OR($C309="",N(TOP!$C$14)=0),"",N($L309)/TOP!$C$14)</f>
        <v/>
      </c>
      <c r="P309" s="42" t="str">
        <f aca="false">IF($C309="","",IFERROR(CHOOSE(MATCH(TOP!$C$10,{"【期間A】","【期間B】","【期間C】"},0),N($M309),N($N309),N($O309)),0))</f>
        <v/>
      </c>
    </row>
    <row r="310" customFormat="false" ht="15" hidden="false" customHeight="false" outlineLevel="0" collapsed="false">
      <c r="B310" s="12" t="n">
        <v>305</v>
      </c>
      <c r="C310" s="36" t="str">
        <f aca="false">IF(②実績CSV_期間A!$M306="","",②実績CSV_期間A!$M306&amp;"")</f>
        <v/>
      </c>
      <c r="D310" s="12" t="str">
        <f aca="false">IF($C310="","",②実績CSV_期間A!$N306)</f>
        <v/>
      </c>
      <c r="E310" s="12" t="str">
        <f aca="false">IF($C310="","",RIGHT($D310,1))</f>
        <v/>
      </c>
      <c r="F310" s="41" t="str">
        <f aca="false">IF($C310="","",IFERROR(INDEX(サイズ換算マスタ!$C$6:$C$8,MATCH($E310,サイズ換算マスタ!$B$6:$B$8,0)),1))</f>
        <v/>
      </c>
      <c r="G310" s="38" t="str">
        <f aca="false">IF($C310="","",SUMIFS(②実績CSV_期間A!$AA$2:$AA$5001,②実績CSV_期間A!$M$2:$M$5001,$C310))</f>
        <v/>
      </c>
      <c r="H310" s="38" t="str">
        <f aca="false">IF($C310="","",SUMIFS(③実績CSV_期間B!$AA$2:$AA$5001,③実績CSV_期間B!$M$2:$M$5001,$C310))</f>
        <v/>
      </c>
      <c r="I310" s="38" t="str">
        <f aca="false">IF($C310="","",SUMIFS(④実績CSV_期間C!$AA$2:$AA$5001,④実績CSV_期間C!$M$2:$M$5001,$C310))</f>
        <v/>
      </c>
      <c r="J310" s="38" t="str">
        <f aca="false">IF($C310="","",N($F310)*N($G310))</f>
        <v/>
      </c>
      <c r="K310" s="38" t="str">
        <f aca="false">IF($C310="","",N($F310)*N($H310))</f>
        <v/>
      </c>
      <c r="L310" s="38" t="str">
        <f aca="false">IF($C310="","",N($F310)*N($I310))</f>
        <v/>
      </c>
      <c r="M310" s="37" t="str">
        <f aca="false">IF(OR($C310="",N(TOP!$C$12)=0),"",N($J310)/TOP!$C$12)</f>
        <v/>
      </c>
      <c r="N310" s="37" t="str">
        <f aca="false">IF(OR($C310="",N(TOP!$C$13)=0),"",N($K310)/TOP!$C$13)</f>
        <v/>
      </c>
      <c r="O310" s="37" t="str">
        <f aca="false">IF(OR($C310="",N(TOP!$C$14)=0),"",N($L310)/TOP!$C$14)</f>
        <v/>
      </c>
      <c r="P310" s="42" t="str">
        <f aca="false">IF($C310="","",IFERROR(CHOOSE(MATCH(TOP!$C$10,{"【期間A】","【期間B】","【期間C】"},0),N($M310),N($N310),N($O310)),0))</f>
        <v/>
      </c>
    </row>
    <row r="311" customFormat="false" ht="15" hidden="false" customHeight="false" outlineLevel="0" collapsed="false">
      <c r="B311" s="12" t="n">
        <v>306</v>
      </c>
      <c r="C311" s="36" t="str">
        <f aca="false">IF(②実績CSV_期間A!$M307="","",②実績CSV_期間A!$M307&amp;"")</f>
        <v/>
      </c>
      <c r="D311" s="12" t="str">
        <f aca="false">IF($C311="","",②実績CSV_期間A!$N307)</f>
        <v/>
      </c>
      <c r="E311" s="12" t="str">
        <f aca="false">IF($C311="","",RIGHT($D311,1))</f>
        <v/>
      </c>
      <c r="F311" s="41" t="str">
        <f aca="false">IF($C311="","",IFERROR(INDEX(サイズ換算マスタ!$C$6:$C$8,MATCH($E311,サイズ換算マスタ!$B$6:$B$8,0)),1))</f>
        <v/>
      </c>
      <c r="G311" s="38" t="str">
        <f aca="false">IF($C311="","",SUMIFS(②実績CSV_期間A!$AA$2:$AA$5001,②実績CSV_期間A!$M$2:$M$5001,$C311))</f>
        <v/>
      </c>
      <c r="H311" s="38" t="str">
        <f aca="false">IF($C311="","",SUMIFS(③実績CSV_期間B!$AA$2:$AA$5001,③実績CSV_期間B!$M$2:$M$5001,$C311))</f>
        <v/>
      </c>
      <c r="I311" s="38" t="str">
        <f aca="false">IF($C311="","",SUMIFS(④実績CSV_期間C!$AA$2:$AA$5001,④実績CSV_期間C!$M$2:$M$5001,$C311))</f>
        <v/>
      </c>
      <c r="J311" s="38" t="str">
        <f aca="false">IF($C311="","",N($F311)*N($G311))</f>
        <v/>
      </c>
      <c r="K311" s="38" t="str">
        <f aca="false">IF($C311="","",N($F311)*N($H311))</f>
        <v/>
      </c>
      <c r="L311" s="38" t="str">
        <f aca="false">IF($C311="","",N($F311)*N($I311))</f>
        <v/>
      </c>
      <c r="M311" s="37" t="str">
        <f aca="false">IF(OR($C311="",N(TOP!$C$12)=0),"",N($J311)/TOP!$C$12)</f>
        <v/>
      </c>
      <c r="N311" s="37" t="str">
        <f aca="false">IF(OR($C311="",N(TOP!$C$13)=0),"",N($K311)/TOP!$C$13)</f>
        <v/>
      </c>
      <c r="O311" s="37" t="str">
        <f aca="false">IF(OR($C311="",N(TOP!$C$14)=0),"",N($L311)/TOP!$C$14)</f>
        <v/>
      </c>
      <c r="P311" s="42" t="str">
        <f aca="false">IF($C311="","",IFERROR(CHOOSE(MATCH(TOP!$C$10,{"【期間A】","【期間B】","【期間C】"},0),N($M311),N($N311),N($O311)),0))</f>
        <v/>
      </c>
    </row>
    <row r="312" customFormat="false" ht="15" hidden="false" customHeight="false" outlineLevel="0" collapsed="false">
      <c r="B312" s="12" t="n">
        <v>307</v>
      </c>
      <c r="C312" s="36" t="str">
        <f aca="false">IF(②実績CSV_期間A!$M308="","",②実績CSV_期間A!$M308&amp;"")</f>
        <v/>
      </c>
      <c r="D312" s="12" t="str">
        <f aca="false">IF($C312="","",②実績CSV_期間A!$N308)</f>
        <v/>
      </c>
      <c r="E312" s="12" t="str">
        <f aca="false">IF($C312="","",RIGHT($D312,1))</f>
        <v/>
      </c>
      <c r="F312" s="41" t="str">
        <f aca="false">IF($C312="","",IFERROR(INDEX(サイズ換算マスタ!$C$6:$C$8,MATCH($E312,サイズ換算マスタ!$B$6:$B$8,0)),1))</f>
        <v/>
      </c>
      <c r="G312" s="38" t="str">
        <f aca="false">IF($C312="","",SUMIFS(②実績CSV_期間A!$AA$2:$AA$5001,②実績CSV_期間A!$M$2:$M$5001,$C312))</f>
        <v/>
      </c>
      <c r="H312" s="38" t="str">
        <f aca="false">IF($C312="","",SUMIFS(③実績CSV_期間B!$AA$2:$AA$5001,③実績CSV_期間B!$M$2:$M$5001,$C312))</f>
        <v/>
      </c>
      <c r="I312" s="38" t="str">
        <f aca="false">IF($C312="","",SUMIFS(④実績CSV_期間C!$AA$2:$AA$5001,④実績CSV_期間C!$M$2:$M$5001,$C312))</f>
        <v/>
      </c>
      <c r="J312" s="38" t="str">
        <f aca="false">IF($C312="","",N($F312)*N($G312))</f>
        <v/>
      </c>
      <c r="K312" s="38" t="str">
        <f aca="false">IF($C312="","",N($F312)*N($H312))</f>
        <v/>
      </c>
      <c r="L312" s="38" t="str">
        <f aca="false">IF($C312="","",N($F312)*N($I312))</f>
        <v/>
      </c>
      <c r="M312" s="37" t="str">
        <f aca="false">IF(OR($C312="",N(TOP!$C$12)=0),"",N($J312)/TOP!$C$12)</f>
        <v/>
      </c>
      <c r="N312" s="37" t="str">
        <f aca="false">IF(OR($C312="",N(TOP!$C$13)=0),"",N($K312)/TOP!$C$13)</f>
        <v/>
      </c>
      <c r="O312" s="37" t="str">
        <f aca="false">IF(OR($C312="",N(TOP!$C$14)=0),"",N($L312)/TOP!$C$14)</f>
        <v/>
      </c>
      <c r="P312" s="42" t="str">
        <f aca="false">IF($C312="","",IFERROR(CHOOSE(MATCH(TOP!$C$10,{"【期間A】","【期間B】","【期間C】"},0),N($M312),N($N312),N($O312)),0))</f>
        <v/>
      </c>
    </row>
    <row r="313" customFormat="false" ht="15" hidden="false" customHeight="false" outlineLevel="0" collapsed="false">
      <c r="B313" s="12" t="n">
        <v>308</v>
      </c>
      <c r="C313" s="36" t="str">
        <f aca="false">IF(②実績CSV_期間A!$M309="","",②実績CSV_期間A!$M309&amp;"")</f>
        <v/>
      </c>
      <c r="D313" s="12" t="str">
        <f aca="false">IF($C313="","",②実績CSV_期間A!$N309)</f>
        <v/>
      </c>
      <c r="E313" s="12" t="str">
        <f aca="false">IF($C313="","",RIGHT($D313,1))</f>
        <v/>
      </c>
      <c r="F313" s="41" t="str">
        <f aca="false">IF($C313="","",IFERROR(INDEX(サイズ換算マスタ!$C$6:$C$8,MATCH($E313,サイズ換算マスタ!$B$6:$B$8,0)),1))</f>
        <v/>
      </c>
      <c r="G313" s="38" t="str">
        <f aca="false">IF($C313="","",SUMIFS(②実績CSV_期間A!$AA$2:$AA$5001,②実績CSV_期間A!$M$2:$M$5001,$C313))</f>
        <v/>
      </c>
      <c r="H313" s="38" t="str">
        <f aca="false">IF($C313="","",SUMIFS(③実績CSV_期間B!$AA$2:$AA$5001,③実績CSV_期間B!$M$2:$M$5001,$C313))</f>
        <v/>
      </c>
      <c r="I313" s="38" t="str">
        <f aca="false">IF($C313="","",SUMIFS(④実績CSV_期間C!$AA$2:$AA$5001,④実績CSV_期間C!$M$2:$M$5001,$C313))</f>
        <v/>
      </c>
      <c r="J313" s="38" t="str">
        <f aca="false">IF($C313="","",N($F313)*N($G313))</f>
        <v/>
      </c>
      <c r="K313" s="38" t="str">
        <f aca="false">IF($C313="","",N($F313)*N($H313))</f>
        <v/>
      </c>
      <c r="L313" s="38" t="str">
        <f aca="false">IF($C313="","",N($F313)*N($I313))</f>
        <v/>
      </c>
      <c r="M313" s="37" t="str">
        <f aca="false">IF(OR($C313="",N(TOP!$C$12)=0),"",N($J313)/TOP!$C$12)</f>
        <v/>
      </c>
      <c r="N313" s="37" t="str">
        <f aca="false">IF(OR($C313="",N(TOP!$C$13)=0),"",N($K313)/TOP!$C$13)</f>
        <v/>
      </c>
      <c r="O313" s="37" t="str">
        <f aca="false">IF(OR($C313="",N(TOP!$C$14)=0),"",N($L313)/TOP!$C$14)</f>
        <v/>
      </c>
      <c r="P313" s="42" t="str">
        <f aca="false">IF($C313="","",IFERROR(CHOOSE(MATCH(TOP!$C$10,{"【期間A】","【期間B】","【期間C】"},0),N($M313),N($N313),N($O313)),0))</f>
        <v/>
      </c>
    </row>
    <row r="314" customFormat="false" ht="15" hidden="false" customHeight="false" outlineLevel="0" collapsed="false">
      <c r="B314" s="12" t="n">
        <v>309</v>
      </c>
      <c r="C314" s="36" t="str">
        <f aca="false">IF(②実績CSV_期間A!$M310="","",②実績CSV_期間A!$M310&amp;"")</f>
        <v/>
      </c>
      <c r="D314" s="12" t="str">
        <f aca="false">IF($C314="","",②実績CSV_期間A!$N310)</f>
        <v/>
      </c>
      <c r="E314" s="12" t="str">
        <f aca="false">IF($C314="","",RIGHT($D314,1))</f>
        <v/>
      </c>
      <c r="F314" s="41" t="str">
        <f aca="false">IF($C314="","",IFERROR(INDEX(サイズ換算マスタ!$C$6:$C$8,MATCH($E314,サイズ換算マスタ!$B$6:$B$8,0)),1))</f>
        <v/>
      </c>
      <c r="G314" s="38" t="str">
        <f aca="false">IF($C314="","",SUMIFS(②実績CSV_期間A!$AA$2:$AA$5001,②実績CSV_期間A!$M$2:$M$5001,$C314))</f>
        <v/>
      </c>
      <c r="H314" s="38" t="str">
        <f aca="false">IF($C314="","",SUMIFS(③実績CSV_期間B!$AA$2:$AA$5001,③実績CSV_期間B!$M$2:$M$5001,$C314))</f>
        <v/>
      </c>
      <c r="I314" s="38" t="str">
        <f aca="false">IF($C314="","",SUMIFS(④実績CSV_期間C!$AA$2:$AA$5001,④実績CSV_期間C!$M$2:$M$5001,$C314))</f>
        <v/>
      </c>
      <c r="J314" s="38" t="str">
        <f aca="false">IF($C314="","",N($F314)*N($G314))</f>
        <v/>
      </c>
      <c r="K314" s="38" t="str">
        <f aca="false">IF($C314="","",N($F314)*N($H314))</f>
        <v/>
      </c>
      <c r="L314" s="38" t="str">
        <f aca="false">IF($C314="","",N($F314)*N($I314))</f>
        <v/>
      </c>
      <c r="M314" s="37" t="str">
        <f aca="false">IF(OR($C314="",N(TOP!$C$12)=0),"",N($J314)/TOP!$C$12)</f>
        <v/>
      </c>
      <c r="N314" s="37" t="str">
        <f aca="false">IF(OR($C314="",N(TOP!$C$13)=0),"",N($K314)/TOP!$C$13)</f>
        <v/>
      </c>
      <c r="O314" s="37" t="str">
        <f aca="false">IF(OR($C314="",N(TOP!$C$14)=0),"",N($L314)/TOP!$C$14)</f>
        <v/>
      </c>
      <c r="P314" s="42" t="str">
        <f aca="false">IF($C314="","",IFERROR(CHOOSE(MATCH(TOP!$C$10,{"【期間A】","【期間B】","【期間C】"},0),N($M314),N($N314),N($O314)),0))</f>
        <v/>
      </c>
    </row>
    <row r="315" customFormat="false" ht="15" hidden="false" customHeight="false" outlineLevel="0" collapsed="false">
      <c r="B315" s="12" t="n">
        <v>310</v>
      </c>
      <c r="C315" s="36" t="str">
        <f aca="false">IF(②実績CSV_期間A!$M311="","",②実績CSV_期間A!$M311&amp;"")</f>
        <v/>
      </c>
      <c r="D315" s="12" t="str">
        <f aca="false">IF($C315="","",②実績CSV_期間A!$N311)</f>
        <v/>
      </c>
      <c r="E315" s="12" t="str">
        <f aca="false">IF($C315="","",RIGHT($D315,1))</f>
        <v/>
      </c>
      <c r="F315" s="41" t="str">
        <f aca="false">IF($C315="","",IFERROR(INDEX(サイズ換算マスタ!$C$6:$C$8,MATCH($E315,サイズ換算マスタ!$B$6:$B$8,0)),1))</f>
        <v/>
      </c>
      <c r="G315" s="38" t="str">
        <f aca="false">IF($C315="","",SUMIFS(②実績CSV_期間A!$AA$2:$AA$5001,②実績CSV_期間A!$M$2:$M$5001,$C315))</f>
        <v/>
      </c>
      <c r="H315" s="38" t="str">
        <f aca="false">IF($C315="","",SUMIFS(③実績CSV_期間B!$AA$2:$AA$5001,③実績CSV_期間B!$M$2:$M$5001,$C315))</f>
        <v/>
      </c>
      <c r="I315" s="38" t="str">
        <f aca="false">IF($C315="","",SUMIFS(④実績CSV_期間C!$AA$2:$AA$5001,④実績CSV_期間C!$M$2:$M$5001,$C315))</f>
        <v/>
      </c>
      <c r="J315" s="38" t="str">
        <f aca="false">IF($C315="","",N($F315)*N($G315))</f>
        <v/>
      </c>
      <c r="K315" s="38" t="str">
        <f aca="false">IF($C315="","",N($F315)*N($H315))</f>
        <v/>
      </c>
      <c r="L315" s="38" t="str">
        <f aca="false">IF($C315="","",N($F315)*N($I315))</f>
        <v/>
      </c>
      <c r="M315" s="37" t="str">
        <f aca="false">IF(OR($C315="",N(TOP!$C$12)=0),"",N($J315)/TOP!$C$12)</f>
        <v/>
      </c>
      <c r="N315" s="37" t="str">
        <f aca="false">IF(OR($C315="",N(TOP!$C$13)=0),"",N($K315)/TOP!$C$13)</f>
        <v/>
      </c>
      <c r="O315" s="37" t="str">
        <f aca="false">IF(OR($C315="",N(TOP!$C$14)=0),"",N($L315)/TOP!$C$14)</f>
        <v/>
      </c>
      <c r="P315" s="42" t="str">
        <f aca="false">IF($C315="","",IFERROR(CHOOSE(MATCH(TOP!$C$10,{"【期間A】","【期間B】","【期間C】"},0),N($M315),N($N315),N($O315)),0))</f>
        <v/>
      </c>
    </row>
    <row r="316" customFormat="false" ht="15" hidden="false" customHeight="false" outlineLevel="0" collapsed="false">
      <c r="B316" s="12" t="n">
        <v>311</v>
      </c>
      <c r="C316" s="36" t="str">
        <f aca="false">IF(②実績CSV_期間A!$M312="","",②実績CSV_期間A!$M312&amp;"")</f>
        <v/>
      </c>
      <c r="D316" s="12" t="str">
        <f aca="false">IF($C316="","",②実績CSV_期間A!$N312)</f>
        <v/>
      </c>
      <c r="E316" s="12" t="str">
        <f aca="false">IF($C316="","",RIGHT($D316,1))</f>
        <v/>
      </c>
      <c r="F316" s="41" t="str">
        <f aca="false">IF($C316="","",IFERROR(INDEX(サイズ換算マスタ!$C$6:$C$8,MATCH($E316,サイズ換算マスタ!$B$6:$B$8,0)),1))</f>
        <v/>
      </c>
      <c r="G316" s="38" t="str">
        <f aca="false">IF($C316="","",SUMIFS(②実績CSV_期間A!$AA$2:$AA$5001,②実績CSV_期間A!$M$2:$M$5001,$C316))</f>
        <v/>
      </c>
      <c r="H316" s="38" t="str">
        <f aca="false">IF($C316="","",SUMIFS(③実績CSV_期間B!$AA$2:$AA$5001,③実績CSV_期間B!$M$2:$M$5001,$C316))</f>
        <v/>
      </c>
      <c r="I316" s="38" t="str">
        <f aca="false">IF($C316="","",SUMIFS(④実績CSV_期間C!$AA$2:$AA$5001,④実績CSV_期間C!$M$2:$M$5001,$C316))</f>
        <v/>
      </c>
      <c r="J316" s="38" t="str">
        <f aca="false">IF($C316="","",N($F316)*N($G316))</f>
        <v/>
      </c>
      <c r="K316" s="38" t="str">
        <f aca="false">IF($C316="","",N($F316)*N($H316))</f>
        <v/>
      </c>
      <c r="L316" s="38" t="str">
        <f aca="false">IF($C316="","",N($F316)*N($I316))</f>
        <v/>
      </c>
      <c r="M316" s="37" t="str">
        <f aca="false">IF(OR($C316="",N(TOP!$C$12)=0),"",N($J316)/TOP!$C$12)</f>
        <v/>
      </c>
      <c r="N316" s="37" t="str">
        <f aca="false">IF(OR($C316="",N(TOP!$C$13)=0),"",N($K316)/TOP!$C$13)</f>
        <v/>
      </c>
      <c r="O316" s="37" t="str">
        <f aca="false">IF(OR($C316="",N(TOP!$C$14)=0),"",N($L316)/TOP!$C$14)</f>
        <v/>
      </c>
      <c r="P316" s="42" t="str">
        <f aca="false">IF($C316="","",IFERROR(CHOOSE(MATCH(TOP!$C$10,{"【期間A】","【期間B】","【期間C】"},0),N($M316),N($N316),N($O316)),0))</f>
        <v/>
      </c>
    </row>
    <row r="317" customFormat="false" ht="15" hidden="false" customHeight="false" outlineLevel="0" collapsed="false">
      <c r="B317" s="12" t="n">
        <v>312</v>
      </c>
      <c r="C317" s="36" t="str">
        <f aca="false">IF(②実績CSV_期間A!$M313="","",②実績CSV_期間A!$M313&amp;"")</f>
        <v/>
      </c>
      <c r="D317" s="12" t="str">
        <f aca="false">IF($C317="","",②実績CSV_期間A!$N313)</f>
        <v/>
      </c>
      <c r="E317" s="12" t="str">
        <f aca="false">IF($C317="","",RIGHT($D317,1))</f>
        <v/>
      </c>
      <c r="F317" s="41" t="str">
        <f aca="false">IF($C317="","",IFERROR(INDEX(サイズ換算マスタ!$C$6:$C$8,MATCH($E317,サイズ換算マスタ!$B$6:$B$8,0)),1))</f>
        <v/>
      </c>
      <c r="G317" s="38" t="str">
        <f aca="false">IF($C317="","",SUMIFS(②実績CSV_期間A!$AA$2:$AA$5001,②実績CSV_期間A!$M$2:$M$5001,$C317))</f>
        <v/>
      </c>
      <c r="H317" s="38" t="str">
        <f aca="false">IF($C317="","",SUMIFS(③実績CSV_期間B!$AA$2:$AA$5001,③実績CSV_期間B!$M$2:$M$5001,$C317))</f>
        <v/>
      </c>
      <c r="I317" s="38" t="str">
        <f aca="false">IF($C317="","",SUMIFS(④実績CSV_期間C!$AA$2:$AA$5001,④実績CSV_期間C!$M$2:$M$5001,$C317))</f>
        <v/>
      </c>
      <c r="J317" s="38" t="str">
        <f aca="false">IF($C317="","",N($F317)*N($G317))</f>
        <v/>
      </c>
      <c r="K317" s="38" t="str">
        <f aca="false">IF($C317="","",N($F317)*N($H317))</f>
        <v/>
      </c>
      <c r="L317" s="38" t="str">
        <f aca="false">IF($C317="","",N($F317)*N($I317))</f>
        <v/>
      </c>
      <c r="M317" s="37" t="str">
        <f aca="false">IF(OR($C317="",N(TOP!$C$12)=0),"",N($J317)/TOP!$C$12)</f>
        <v/>
      </c>
      <c r="N317" s="37" t="str">
        <f aca="false">IF(OR($C317="",N(TOP!$C$13)=0),"",N($K317)/TOP!$C$13)</f>
        <v/>
      </c>
      <c r="O317" s="37" t="str">
        <f aca="false">IF(OR($C317="",N(TOP!$C$14)=0),"",N($L317)/TOP!$C$14)</f>
        <v/>
      </c>
      <c r="P317" s="42" t="str">
        <f aca="false">IF($C317="","",IFERROR(CHOOSE(MATCH(TOP!$C$10,{"【期間A】","【期間B】","【期間C】"},0),N($M317),N($N317),N($O317)),0))</f>
        <v/>
      </c>
    </row>
    <row r="318" customFormat="false" ht="15" hidden="false" customHeight="false" outlineLevel="0" collapsed="false">
      <c r="B318" s="12" t="n">
        <v>313</v>
      </c>
      <c r="C318" s="36" t="str">
        <f aca="false">IF(②実績CSV_期間A!$M314="","",②実績CSV_期間A!$M314&amp;"")</f>
        <v/>
      </c>
      <c r="D318" s="12" t="str">
        <f aca="false">IF($C318="","",②実績CSV_期間A!$N314)</f>
        <v/>
      </c>
      <c r="E318" s="12" t="str">
        <f aca="false">IF($C318="","",RIGHT($D318,1))</f>
        <v/>
      </c>
      <c r="F318" s="41" t="str">
        <f aca="false">IF($C318="","",IFERROR(INDEX(サイズ換算マスタ!$C$6:$C$8,MATCH($E318,サイズ換算マスタ!$B$6:$B$8,0)),1))</f>
        <v/>
      </c>
      <c r="G318" s="38" t="str">
        <f aca="false">IF($C318="","",SUMIFS(②実績CSV_期間A!$AA$2:$AA$5001,②実績CSV_期間A!$M$2:$M$5001,$C318))</f>
        <v/>
      </c>
      <c r="H318" s="38" t="str">
        <f aca="false">IF($C318="","",SUMIFS(③実績CSV_期間B!$AA$2:$AA$5001,③実績CSV_期間B!$M$2:$M$5001,$C318))</f>
        <v/>
      </c>
      <c r="I318" s="38" t="str">
        <f aca="false">IF($C318="","",SUMIFS(④実績CSV_期間C!$AA$2:$AA$5001,④実績CSV_期間C!$M$2:$M$5001,$C318))</f>
        <v/>
      </c>
      <c r="J318" s="38" t="str">
        <f aca="false">IF($C318="","",N($F318)*N($G318))</f>
        <v/>
      </c>
      <c r="K318" s="38" t="str">
        <f aca="false">IF($C318="","",N($F318)*N($H318))</f>
        <v/>
      </c>
      <c r="L318" s="38" t="str">
        <f aca="false">IF($C318="","",N($F318)*N($I318))</f>
        <v/>
      </c>
      <c r="M318" s="37" t="str">
        <f aca="false">IF(OR($C318="",N(TOP!$C$12)=0),"",N($J318)/TOP!$C$12)</f>
        <v/>
      </c>
      <c r="N318" s="37" t="str">
        <f aca="false">IF(OR($C318="",N(TOP!$C$13)=0),"",N($K318)/TOP!$C$13)</f>
        <v/>
      </c>
      <c r="O318" s="37" t="str">
        <f aca="false">IF(OR($C318="",N(TOP!$C$14)=0),"",N($L318)/TOP!$C$14)</f>
        <v/>
      </c>
      <c r="P318" s="42" t="str">
        <f aca="false">IF($C318="","",IFERROR(CHOOSE(MATCH(TOP!$C$10,{"【期間A】","【期間B】","【期間C】"},0),N($M318),N($N318),N($O318)),0))</f>
        <v/>
      </c>
    </row>
    <row r="319" customFormat="false" ht="15" hidden="false" customHeight="false" outlineLevel="0" collapsed="false">
      <c r="B319" s="12" t="n">
        <v>314</v>
      </c>
      <c r="C319" s="36" t="str">
        <f aca="false">IF(②実績CSV_期間A!$M315="","",②実績CSV_期間A!$M315&amp;"")</f>
        <v/>
      </c>
      <c r="D319" s="12" t="str">
        <f aca="false">IF($C319="","",②実績CSV_期間A!$N315)</f>
        <v/>
      </c>
      <c r="E319" s="12" t="str">
        <f aca="false">IF($C319="","",RIGHT($D319,1))</f>
        <v/>
      </c>
      <c r="F319" s="41" t="str">
        <f aca="false">IF($C319="","",IFERROR(INDEX(サイズ換算マスタ!$C$6:$C$8,MATCH($E319,サイズ換算マスタ!$B$6:$B$8,0)),1))</f>
        <v/>
      </c>
      <c r="G319" s="38" t="str">
        <f aca="false">IF($C319="","",SUMIFS(②実績CSV_期間A!$AA$2:$AA$5001,②実績CSV_期間A!$M$2:$M$5001,$C319))</f>
        <v/>
      </c>
      <c r="H319" s="38" t="str">
        <f aca="false">IF($C319="","",SUMIFS(③実績CSV_期間B!$AA$2:$AA$5001,③実績CSV_期間B!$M$2:$M$5001,$C319))</f>
        <v/>
      </c>
      <c r="I319" s="38" t="str">
        <f aca="false">IF($C319="","",SUMIFS(④実績CSV_期間C!$AA$2:$AA$5001,④実績CSV_期間C!$M$2:$M$5001,$C319))</f>
        <v/>
      </c>
      <c r="J319" s="38" t="str">
        <f aca="false">IF($C319="","",N($F319)*N($G319))</f>
        <v/>
      </c>
      <c r="K319" s="38" t="str">
        <f aca="false">IF($C319="","",N($F319)*N($H319))</f>
        <v/>
      </c>
      <c r="L319" s="38" t="str">
        <f aca="false">IF($C319="","",N($F319)*N($I319))</f>
        <v/>
      </c>
      <c r="M319" s="37" t="str">
        <f aca="false">IF(OR($C319="",N(TOP!$C$12)=0),"",N($J319)/TOP!$C$12)</f>
        <v/>
      </c>
      <c r="N319" s="37" t="str">
        <f aca="false">IF(OR($C319="",N(TOP!$C$13)=0),"",N($K319)/TOP!$C$13)</f>
        <v/>
      </c>
      <c r="O319" s="37" t="str">
        <f aca="false">IF(OR($C319="",N(TOP!$C$14)=0),"",N($L319)/TOP!$C$14)</f>
        <v/>
      </c>
      <c r="P319" s="42" t="str">
        <f aca="false">IF($C319="","",IFERROR(CHOOSE(MATCH(TOP!$C$10,{"【期間A】","【期間B】","【期間C】"},0),N($M319),N($N319),N($O319)),0))</f>
        <v/>
      </c>
    </row>
    <row r="320" customFormat="false" ht="15" hidden="false" customHeight="false" outlineLevel="0" collapsed="false">
      <c r="B320" s="12" t="n">
        <v>315</v>
      </c>
      <c r="C320" s="36" t="str">
        <f aca="false">IF(②実績CSV_期間A!$M316="","",②実績CSV_期間A!$M316&amp;"")</f>
        <v/>
      </c>
      <c r="D320" s="12" t="str">
        <f aca="false">IF($C320="","",②実績CSV_期間A!$N316)</f>
        <v/>
      </c>
      <c r="E320" s="12" t="str">
        <f aca="false">IF($C320="","",RIGHT($D320,1))</f>
        <v/>
      </c>
      <c r="F320" s="41" t="str">
        <f aca="false">IF($C320="","",IFERROR(INDEX(サイズ換算マスタ!$C$6:$C$8,MATCH($E320,サイズ換算マスタ!$B$6:$B$8,0)),1))</f>
        <v/>
      </c>
      <c r="G320" s="38" t="str">
        <f aca="false">IF($C320="","",SUMIFS(②実績CSV_期間A!$AA$2:$AA$5001,②実績CSV_期間A!$M$2:$M$5001,$C320))</f>
        <v/>
      </c>
      <c r="H320" s="38" t="str">
        <f aca="false">IF($C320="","",SUMIFS(③実績CSV_期間B!$AA$2:$AA$5001,③実績CSV_期間B!$M$2:$M$5001,$C320))</f>
        <v/>
      </c>
      <c r="I320" s="38" t="str">
        <f aca="false">IF($C320="","",SUMIFS(④実績CSV_期間C!$AA$2:$AA$5001,④実績CSV_期間C!$M$2:$M$5001,$C320))</f>
        <v/>
      </c>
      <c r="J320" s="38" t="str">
        <f aca="false">IF($C320="","",N($F320)*N($G320))</f>
        <v/>
      </c>
      <c r="K320" s="38" t="str">
        <f aca="false">IF($C320="","",N($F320)*N($H320))</f>
        <v/>
      </c>
      <c r="L320" s="38" t="str">
        <f aca="false">IF($C320="","",N($F320)*N($I320))</f>
        <v/>
      </c>
      <c r="M320" s="37" t="str">
        <f aca="false">IF(OR($C320="",N(TOP!$C$12)=0),"",N($J320)/TOP!$C$12)</f>
        <v/>
      </c>
      <c r="N320" s="37" t="str">
        <f aca="false">IF(OR($C320="",N(TOP!$C$13)=0),"",N($K320)/TOP!$C$13)</f>
        <v/>
      </c>
      <c r="O320" s="37" t="str">
        <f aca="false">IF(OR($C320="",N(TOP!$C$14)=0),"",N($L320)/TOP!$C$14)</f>
        <v/>
      </c>
      <c r="P320" s="42" t="str">
        <f aca="false">IF($C320="","",IFERROR(CHOOSE(MATCH(TOP!$C$10,{"【期間A】","【期間B】","【期間C】"},0),N($M320),N($N320),N($O320)),0))</f>
        <v/>
      </c>
    </row>
    <row r="321" customFormat="false" ht="15" hidden="false" customHeight="false" outlineLevel="0" collapsed="false">
      <c r="B321" s="12" t="n">
        <v>316</v>
      </c>
      <c r="C321" s="36" t="str">
        <f aca="false">IF(②実績CSV_期間A!$M317="","",②実績CSV_期間A!$M317&amp;"")</f>
        <v/>
      </c>
      <c r="D321" s="12" t="str">
        <f aca="false">IF($C321="","",②実績CSV_期間A!$N317)</f>
        <v/>
      </c>
      <c r="E321" s="12" t="str">
        <f aca="false">IF($C321="","",RIGHT($D321,1))</f>
        <v/>
      </c>
      <c r="F321" s="41" t="str">
        <f aca="false">IF($C321="","",IFERROR(INDEX(サイズ換算マスタ!$C$6:$C$8,MATCH($E321,サイズ換算マスタ!$B$6:$B$8,0)),1))</f>
        <v/>
      </c>
      <c r="G321" s="38" t="str">
        <f aca="false">IF($C321="","",SUMIFS(②実績CSV_期間A!$AA$2:$AA$5001,②実績CSV_期間A!$M$2:$M$5001,$C321))</f>
        <v/>
      </c>
      <c r="H321" s="38" t="str">
        <f aca="false">IF($C321="","",SUMIFS(③実績CSV_期間B!$AA$2:$AA$5001,③実績CSV_期間B!$M$2:$M$5001,$C321))</f>
        <v/>
      </c>
      <c r="I321" s="38" t="str">
        <f aca="false">IF($C321="","",SUMIFS(④実績CSV_期間C!$AA$2:$AA$5001,④実績CSV_期間C!$M$2:$M$5001,$C321))</f>
        <v/>
      </c>
      <c r="J321" s="38" t="str">
        <f aca="false">IF($C321="","",N($F321)*N($G321))</f>
        <v/>
      </c>
      <c r="K321" s="38" t="str">
        <f aca="false">IF($C321="","",N($F321)*N($H321))</f>
        <v/>
      </c>
      <c r="L321" s="38" t="str">
        <f aca="false">IF($C321="","",N($F321)*N($I321))</f>
        <v/>
      </c>
      <c r="M321" s="37" t="str">
        <f aca="false">IF(OR($C321="",N(TOP!$C$12)=0),"",N($J321)/TOP!$C$12)</f>
        <v/>
      </c>
      <c r="N321" s="37" t="str">
        <f aca="false">IF(OR($C321="",N(TOP!$C$13)=0),"",N($K321)/TOP!$C$13)</f>
        <v/>
      </c>
      <c r="O321" s="37" t="str">
        <f aca="false">IF(OR($C321="",N(TOP!$C$14)=0),"",N($L321)/TOP!$C$14)</f>
        <v/>
      </c>
      <c r="P321" s="42" t="str">
        <f aca="false">IF($C321="","",IFERROR(CHOOSE(MATCH(TOP!$C$10,{"【期間A】","【期間B】","【期間C】"},0),N($M321),N($N321),N($O321)),0))</f>
        <v/>
      </c>
    </row>
    <row r="322" customFormat="false" ht="15" hidden="false" customHeight="false" outlineLevel="0" collapsed="false">
      <c r="B322" s="12" t="n">
        <v>317</v>
      </c>
      <c r="C322" s="36" t="str">
        <f aca="false">IF(②実績CSV_期間A!$M318="","",②実績CSV_期間A!$M318&amp;"")</f>
        <v/>
      </c>
      <c r="D322" s="12" t="str">
        <f aca="false">IF($C322="","",②実績CSV_期間A!$N318)</f>
        <v/>
      </c>
      <c r="E322" s="12" t="str">
        <f aca="false">IF($C322="","",RIGHT($D322,1))</f>
        <v/>
      </c>
      <c r="F322" s="41" t="str">
        <f aca="false">IF($C322="","",IFERROR(INDEX(サイズ換算マスタ!$C$6:$C$8,MATCH($E322,サイズ換算マスタ!$B$6:$B$8,0)),1))</f>
        <v/>
      </c>
      <c r="G322" s="38" t="str">
        <f aca="false">IF($C322="","",SUMIFS(②実績CSV_期間A!$AA$2:$AA$5001,②実績CSV_期間A!$M$2:$M$5001,$C322))</f>
        <v/>
      </c>
      <c r="H322" s="38" t="str">
        <f aca="false">IF($C322="","",SUMIFS(③実績CSV_期間B!$AA$2:$AA$5001,③実績CSV_期間B!$M$2:$M$5001,$C322))</f>
        <v/>
      </c>
      <c r="I322" s="38" t="str">
        <f aca="false">IF($C322="","",SUMIFS(④実績CSV_期間C!$AA$2:$AA$5001,④実績CSV_期間C!$M$2:$M$5001,$C322))</f>
        <v/>
      </c>
      <c r="J322" s="38" t="str">
        <f aca="false">IF($C322="","",N($F322)*N($G322))</f>
        <v/>
      </c>
      <c r="K322" s="38" t="str">
        <f aca="false">IF($C322="","",N($F322)*N($H322))</f>
        <v/>
      </c>
      <c r="L322" s="38" t="str">
        <f aca="false">IF($C322="","",N($F322)*N($I322))</f>
        <v/>
      </c>
      <c r="M322" s="37" t="str">
        <f aca="false">IF(OR($C322="",N(TOP!$C$12)=0),"",N($J322)/TOP!$C$12)</f>
        <v/>
      </c>
      <c r="N322" s="37" t="str">
        <f aca="false">IF(OR($C322="",N(TOP!$C$13)=0),"",N($K322)/TOP!$C$13)</f>
        <v/>
      </c>
      <c r="O322" s="37" t="str">
        <f aca="false">IF(OR($C322="",N(TOP!$C$14)=0),"",N($L322)/TOP!$C$14)</f>
        <v/>
      </c>
      <c r="P322" s="42" t="str">
        <f aca="false">IF($C322="","",IFERROR(CHOOSE(MATCH(TOP!$C$10,{"【期間A】","【期間B】","【期間C】"},0),N($M322),N($N322),N($O322)),0))</f>
        <v/>
      </c>
    </row>
    <row r="323" customFormat="false" ht="15" hidden="false" customHeight="false" outlineLevel="0" collapsed="false">
      <c r="B323" s="12" t="n">
        <v>318</v>
      </c>
      <c r="C323" s="36" t="str">
        <f aca="false">IF(②実績CSV_期間A!$M319="","",②実績CSV_期間A!$M319&amp;"")</f>
        <v/>
      </c>
      <c r="D323" s="12" t="str">
        <f aca="false">IF($C323="","",②実績CSV_期間A!$N319)</f>
        <v/>
      </c>
      <c r="E323" s="12" t="str">
        <f aca="false">IF($C323="","",RIGHT($D323,1))</f>
        <v/>
      </c>
      <c r="F323" s="41" t="str">
        <f aca="false">IF($C323="","",IFERROR(INDEX(サイズ換算マスタ!$C$6:$C$8,MATCH($E323,サイズ換算マスタ!$B$6:$B$8,0)),1))</f>
        <v/>
      </c>
      <c r="G323" s="38" t="str">
        <f aca="false">IF($C323="","",SUMIFS(②実績CSV_期間A!$AA$2:$AA$5001,②実績CSV_期間A!$M$2:$M$5001,$C323))</f>
        <v/>
      </c>
      <c r="H323" s="38" t="str">
        <f aca="false">IF($C323="","",SUMIFS(③実績CSV_期間B!$AA$2:$AA$5001,③実績CSV_期間B!$M$2:$M$5001,$C323))</f>
        <v/>
      </c>
      <c r="I323" s="38" t="str">
        <f aca="false">IF($C323="","",SUMIFS(④実績CSV_期間C!$AA$2:$AA$5001,④実績CSV_期間C!$M$2:$M$5001,$C323))</f>
        <v/>
      </c>
      <c r="J323" s="38" t="str">
        <f aca="false">IF($C323="","",N($F323)*N($G323))</f>
        <v/>
      </c>
      <c r="K323" s="38" t="str">
        <f aca="false">IF($C323="","",N($F323)*N($H323))</f>
        <v/>
      </c>
      <c r="L323" s="38" t="str">
        <f aca="false">IF($C323="","",N($F323)*N($I323))</f>
        <v/>
      </c>
      <c r="M323" s="37" t="str">
        <f aca="false">IF(OR($C323="",N(TOP!$C$12)=0),"",N($J323)/TOP!$C$12)</f>
        <v/>
      </c>
      <c r="N323" s="37" t="str">
        <f aca="false">IF(OR($C323="",N(TOP!$C$13)=0),"",N($K323)/TOP!$C$13)</f>
        <v/>
      </c>
      <c r="O323" s="37" t="str">
        <f aca="false">IF(OR($C323="",N(TOP!$C$14)=0),"",N($L323)/TOP!$C$14)</f>
        <v/>
      </c>
      <c r="P323" s="42" t="str">
        <f aca="false">IF($C323="","",IFERROR(CHOOSE(MATCH(TOP!$C$10,{"【期間A】","【期間B】","【期間C】"},0),N($M323),N($N323),N($O323)),0))</f>
        <v/>
      </c>
    </row>
    <row r="324" customFormat="false" ht="15" hidden="false" customHeight="false" outlineLevel="0" collapsed="false">
      <c r="B324" s="12" t="n">
        <v>319</v>
      </c>
      <c r="C324" s="36" t="str">
        <f aca="false">IF(②実績CSV_期間A!$M320="","",②実績CSV_期間A!$M320&amp;"")</f>
        <v/>
      </c>
      <c r="D324" s="12" t="str">
        <f aca="false">IF($C324="","",②実績CSV_期間A!$N320)</f>
        <v/>
      </c>
      <c r="E324" s="12" t="str">
        <f aca="false">IF($C324="","",RIGHT($D324,1))</f>
        <v/>
      </c>
      <c r="F324" s="41" t="str">
        <f aca="false">IF($C324="","",IFERROR(INDEX(サイズ換算マスタ!$C$6:$C$8,MATCH($E324,サイズ換算マスタ!$B$6:$B$8,0)),1))</f>
        <v/>
      </c>
      <c r="G324" s="38" t="str">
        <f aca="false">IF($C324="","",SUMIFS(②実績CSV_期間A!$AA$2:$AA$5001,②実績CSV_期間A!$M$2:$M$5001,$C324))</f>
        <v/>
      </c>
      <c r="H324" s="38" t="str">
        <f aca="false">IF($C324="","",SUMIFS(③実績CSV_期間B!$AA$2:$AA$5001,③実績CSV_期間B!$M$2:$M$5001,$C324))</f>
        <v/>
      </c>
      <c r="I324" s="38" t="str">
        <f aca="false">IF($C324="","",SUMIFS(④実績CSV_期間C!$AA$2:$AA$5001,④実績CSV_期間C!$M$2:$M$5001,$C324))</f>
        <v/>
      </c>
      <c r="J324" s="38" t="str">
        <f aca="false">IF($C324="","",N($F324)*N($G324))</f>
        <v/>
      </c>
      <c r="K324" s="38" t="str">
        <f aca="false">IF($C324="","",N($F324)*N($H324))</f>
        <v/>
      </c>
      <c r="L324" s="38" t="str">
        <f aca="false">IF($C324="","",N($F324)*N($I324))</f>
        <v/>
      </c>
      <c r="M324" s="37" t="str">
        <f aca="false">IF(OR($C324="",N(TOP!$C$12)=0),"",N($J324)/TOP!$C$12)</f>
        <v/>
      </c>
      <c r="N324" s="37" t="str">
        <f aca="false">IF(OR($C324="",N(TOP!$C$13)=0),"",N($K324)/TOP!$C$13)</f>
        <v/>
      </c>
      <c r="O324" s="37" t="str">
        <f aca="false">IF(OR($C324="",N(TOP!$C$14)=0),"",N($L324)/TOP!$C$14)</f>
        <v/>
      </c>
      <c r="P324" s="42" t="str">
        <f aca="false">IF($C324="","",IFERROR(CHOOSE(MATCH(TOP!$C$10,{"【期間A】","【期間B】","【期間C】"},0),N($M324),N($N324),N($O324)),0))</f>
        <v/>
      </c>
    </row>
    <row r="325" customFormat="false" ht="15" hidden="false" customHeight="false" outlineLevel="0" collapsed="false">
      <c r="B325" s="12" t="n">
        <v>320</v>
      </c>
      <c r="C325" s="36" t="str">
        <f aca="false">IF(②実績CSV_期間A!$M321="","",②実績CSV_期間A!$M321&amp;"")</f>
        <v/>
      </c>
      <c r="D325" s="12" t="str">
        <f aca="false">IF($C325="","",②実績CSV_期間A!$N321)</f>
        <v/>
      </c>
      <c r="E325" s="12" t="str">
        <f aca="false">IF($C325="","",RIGHT($D325,1))</f>
        <v/>
      </c>
      <c r="F325" s="41" t="str">
        <f aca="false">IF($C325="","",IFERROR(INDEX(サイズ換算マスタ!$C$6:$C$8,MATCH($E325,サイズ換算マスタ!$B$6:$B$8,0)),1))</f>
        <v/>
      </c>
      <c r="G325" s="38" t="str">
        <f aca="false">IF($C325="","",SUMIFS(②実績CSV_期間A!$AA$2:$AA$5001,②実績CSV_期間A!$M$2:$M$5001,$C325))</f>
        <v/>
      </c>
      <c r="H325" s="38" t="str">
        <f aca="false">IF($C325="","",SUMIFS(③実績CSV_期間B!$AA$2:$AA$5001,③実績CSV_期間B!$M$2:$M$5001,$C325))</f>
        <v/>
      </c>
      <c r="I325" s="38" t="str">
        <f aca="false">IF($C325="","",SUMIFS(④実績CSV_期間C!$AA$2:$AA$5001,④実績CSV_期間C!$M$2:$M$5001,$C325))</f>
        <v/>
      </c>
      <c r="J325" s="38" t="str">
        <f aca="false">IF($C325="","",N($F325)*N($G325))</f>
        <v/>
      </c>
      <c r="K325" s="38" t="str">
        <f aca="false">IF($C325="","",N($F325)*N($H325))</f>
        <v/>
      </c>
      <c r="L325" s="38" t="str">
        <f aca="false">IF($C325="","",N($F325)*N($I325))</f>
        <v/>
      </c>
      <c r="M325" s="37" t="str">
        <f aca="false">IF(OR($C325="",N(TOP!$C$12)=0),"",N($J325)/TOP!$C$12)</f>
        <v/>
      </c>
      <c r="N325" s="37" t="str">
        <f aca="false">IF(OR($C325="",N(TOP!$C$13)=0),"",N($K325)/TOP!$C$13)</f>
        <v/>
      </c>
      <c r="O325" s="37" t="str">
        <f aca="false">IF(OR($C325="",N(TOP!$C$14)=0),"",N($L325)/TOP!$C$14)</f>
        <v/>
      </c>
      <c r="P325" s="42" t="str">
        <f aca="false">IF($C325="","",IFERROR(CHOOSE(MATCH(TOP!$C$10,{"【期間A】","【期間B】","【期間C】"},0),N($M325),N($N325),N($O325)),0))</f>
        <v/>
      </c>
    </row>
    <row r="326" customFormat="false" ht="15" hidden="false" customHeight="false" outlineLevel="0" collapsed="false">
      <c r="B326" s="12" t="n">
        <v>321</v>
      </c>
      <c r="C326" s="36" t="str">
        <f aca="false">IF(②実績CSV_期間A!$M322="","",②実績CSV_期間A!$M322&amp;"")</f>
        <v/>
      </c>
      <c r="D326" s="12" t="str">
        <f aca="false">IF($C326="","",②実績CSV_期間A!$N322)</f>
        <v/>
      </c>
      <c r="E326" s="12" t="str">
        <f aca="false">IF($C326="","",RIGHT($D326,1))</f>
        <v/>
      </c>
      <c r="F326" s="41" t="str">
        <f aca="false">IF($C326="","",IFERROR(INDEX(サイズ換算マスタ!$C$6:$C$8,MATCH($E326,サイズ換算マスタ!$B$6:$B$8,0)),1))</f>
        <v/>
      </c>
      <c r="G326" s="38" t="str">
        <f aca="false">IF($C326="","",SUMIFS(②実績CSV_期間A!$AA$2:$AA$5001,②実績CSV_期間A!$M$2:$M$5001,$C326))</f>
        <v/>
      </c>
      <c r="H326" s="38" t="str">
        <f aca="false">IF($C326="","",SUMIFS(③実績CSV_期間B!$AA$2:$AA$5001,③実績CSV_期間B!$M$2:$M$5001,$C326))</f>
        <v/>
      </c>
      <c r="I326" s="38" t="str">
        <f aca="false">IF($C326="","",SUMIFS(④実績CSV_期間C!$AA$2:$AA$5001,④実績CSV_期間C!$M$2:$M$5001,$C326))</f>
        <v/>
      </c>
      <c r="J326" s="38" t="str">
        <f aca="false">IF($C326="","",N($F326)*N($G326))</f>
        <v/>
      </c>
      <c r="K326" s="38" t="str">
        <f aca="false">IF($C326="","",N($F326)*N($H326))</f>
        <v/>
      </c>
      <c r="L326" s="38" t="str">
        <f aca="false">IF($C326="","",N($F326)*N($I326))</f>
        <v/>
      </c>
      <c r="M326" s="37" t="str">
        <f aca="false">IF(OR($C326="",N(TOP!$C$12)=0),"",N($J326)/TOP!$C$12)</f>
        <v/>
      </c>
      <c r="N326" s="37" t="str">
        <f aca="false">IF(OR($C326="",N(TOP!$C$13)=0),"",N($K326)/TOP!$C$13)</f>
        <v/>
      </c>
      <c r="O326" s="37" t="str">
        <f aca="false">IF(OR($C326="",N(TOP!$C$14)=0),"",N($L326)/TOP!$C$14)</f>
        <v/>
      </c>
      <c r="P326" s="42" t="str">
        <f aca="false">IF($C326="","",IFERROR(CHOOSE(MATCH(TOP!$C$10,{"【期間A】","【期間B】","【期間C】"},0),N($M326),N($N326),N($O326)),0))</f>
        <v/>
      </c>
    </row>
    <row r="327" customFormat="false" ht="15" hidden="false" customHeight="false" outlineLevel="0" collapsed="false">
      <c r="B327" s="12" t="n">
        <v>322</v>
      </c>
      <c r="C327" s="36" t="str">
        <f aca="false">IF(②実績CSV_期間A!$M323="","",②実績CSV_期間A!$M323&amp;"")</f>
        <v/>
      </c>
      <c r="D327" s="12" t="str">
        <f aca="false">IF($C327="","",②実績CSV_期間A!$N323)</f>
        <v/>
      </c>
      <c r="E327" s="12" t="str">
        <f aca="false">IF($C327="","",RIGHT($D327,1))</f>
        <v/>
      </c>
      <c r="F327" s="41" t="str">
        <f aca="false">IF($C327="","",IFERROR(INDEX(サイズ換算マスタ!$C$6:$C$8,MATCH($E327,サイズ換算マスタ!$B$6:$B$8,0)),1))</f>
        <v/>
      </c>
      <c r="G327" s="38" t="str">
        <f aca="false">IF($C327="","",SUMIFS(②実績CSV_期間A!$AA$2:$AA$5001,②実績CSV_期間A!$M$2:$M$5001,$C327))</f>
        <v/>
      </c>
      <c r="H327" s="38" t="str">
        <f aca="false">IF($C327="","",SUMIFS(③実績CSV_期間B!$AA$2:$AA$5001,③実績CSV_期間B!$M$2:$M$5001,$C327))</f>
        <v/>
      </c>
      <c r="I327" s="38" t="str">
        <f aca="false">IF($C327="","",SUMIFS(④実績CSV_期間C!$AA$2:$AA$5001,④実績CSV_期間C!$M$2:$M$5001,$C327))</f>
        <v/>
      </c>
      <c r="J327" s="38" t="str">
        <f aca="false">IF($C327="","",N($F327)*N($G327))</f>
        <v/>
      </c>
      <c r="K327" s="38" t="str">
        <f aca="false">IF($C327="","",N($F327)*N($H327))</f>
        <v/>
      </c>
      <c r="L327" s="38" t="str">
        <f aca="false">IF($C327="","",N($F327)*N($I327))</f>
        <v/>
      </c>
      <c r="M327" s="37" t="str">
        <f aca="false">IF(OR($C327="",N(TOP!$C$12)=0),"",N($J327)/TOP!$C$12)</f>
        <v/>
      </c>
      <c r="N327" s="37" t="str">
        <f aca="false">IF(OR($C327="",N(TOP!$C$13)=0),"",N($K327)/TOP!$C$13)</f>
        <v/>
      </c>
      <c r="O327" s="37" t="str">
        <f aca="false">IF(OR($C327="",N(TOP!$C$14)=0),"",N($L327)/TOP!$C$14)</f>
        <v/>
      </c>
      <c r="P327" s="42" t="str">
        <f aca="false">IF($C327="","",IFERROR(CHOOSE(MATCH(TOP!$C$10,{"【期間A】","【期間B】","【期間C】"},0),N($M327),N($N327),N($O327)),0))</f>
        <v/>
      </c>
    </row>
    <row r="328" customFormat="false" ht="15" hidden="false" customHeight="false" outlineLevel="0" collapsed="false">
      <c r="B328" s="12" t="n">
        <v>323</v>
      </c>
      <c r="C328" s="36" t="str">
        <f aca="false">IF(②実績CSV_期間A!$M324="","",②実績CSV_期間A!$M324&amp;"")</f>
        <v/>
      </c>
      <c r="D328" s="12" t="str">
        <f aca="false">IF($C328="","",②実績CSV_期間A!$N324)</f>
        <v/>
      </c>
      <c r="E328" s="12" t="str">
        <f aca="false">IF($C328="","",RIGHT($D328,1))</f>
        <v/>
      </c>
      <c r="F328" s="41" t="str">
        <f aca="false">IF($C328="","",IFERROR(INDEX(サイズ換算マスタ!$C$6:$C$8,MATCH($E328,サイズ換算マスタ!$B$6:$B$8,0)),1))</f>
        <v/>
      </c>
      <c r="G328" s="38" t="str">
        <f aca="false">IF($C328="","",SUMIFS(②実績CSV_期間A!$AA$2:$AA$5001,②実績CSV_期間A!$M$2:$M$5001,$C328))</f>
        <v/>
      </c>
      <c r="H328" s="38" t="str">
        <f aca="false">IF($C328="","",SUMIFS(③実績CSV_期間B!$AA$2:$AA$5001,③実績CSV_期間B!$M$2:$M$5001,$C328))</f>
        <v/>
      </c>
      <c r="I328" s="38" t="str">
        <f aca="false">IF($C328="","",SUMIFS(④実績CSV_期間C!$AA$2:$AA$5001,④実績CSV_期間C!$M$2:$M$5001,$C328))</f>
        <v/>
      </c>
      <c r="J328" s="38" t="str">
        <f aca="false">IF($C328="","",N($F328)*N($G328))</f>
        <v/>
      </c>
      <c r="K328" s="38" t="str">
        <f aca="false">IF($C328="","",N($F328)*N($H328))</f>
        <v/>
      </c>
      <c r="L328" s="38" t="str">
        <f aca="false">IF($C328="","",N($F328)*N($I328))</f>
        <v/>
      </c>
      <c r="M328" s="37" t="str">
        <f aca="false">IF(OR($C328="",N(TOP!$C$12)=0),"",N($J328)/TOP!$C$12)</f>
        <v/>
      </c>
      <c r="N328" s="37" t="str">
        <f aca="false">IF(OR($C328="",N(TOP!$C$13)=0),"",N($K328)/TOP!$C$13)</f>
        <v/>
      </c>
      <c r="O328" s="37" t="str">
        <f aca="false">IF(OR($C328="",N(TOP!$C$14)=0),"",N($L328)/TOP!$C$14)</f>
        <v/>
      </c>
      <c r="P328" s="42" t="str">
        <f aca="false">IF($C328="","",IFERROR(CHOOSE(MATCH(TOP!$C$10,{"【期間A】","【期間B】","【期間C】"},0),N($M328),N($N328),N($O328)),0))</f>
        <v/>
      </c>
    </row>
    <row r="329" customFormat="false" ht="15" hidden="false" customHeight="false" outlineLevel="0" collapsed="false">
      <c r="B329" s="12" t="n">
        <v>324</v>
      </c>
      <c r="C329" s="36" t="str">
        <f aca="false">IF(②実績CSV_期間A!$M325="","",②実績CSV_期間A!$M325&amp;"")</f>
        <v/>
      </c>
      <c r="D329" s="12" t="str">
        <f aca="false">IF($C329="","",②実績CSV_期間A!$N325)</f>
        <v/>
      </c>
      <c r="E329" s="12" t="str">
        <f aca="false">IF($C329="","",RIGHT($D329,1))</f>
        <v/>
      </c>
      <c r="F329" s="41" t="str">
        <f aca="false">IF($C329="","",IFERROR(INDEX(サイズ換算マスタ!$C$6:$C$8,MATCH($E329,サイズ換算マスタ!$B$6:$B$8,0)),1))</f>
        <v/>
      </c>
      <c r="G329" s="38" t="str">
        <f aca="false">IF($C329="","",SUMIFS(②実績CSV_期間A!$AA$2:$AA$5001,②実績CSV_期間A!$M$2:$M$5001,$C329))</f>
        <v/>
      </c>
      <c r="H329" s="38" t="str">
        <f aca="false">IF($C329="","",SUMIFS(③実績CSV_期間B!$AA$2:$AA$5001,③実績CSV_期間B!$M$2:$M$5001,$C329))</f>
        <v/>
      </c>
      <c r="I329" s="38" t="str">
        <f aca="false">IF($C329="","",SUMIFS(④実績CSV_期間C!$AA$2:$AA$5001,④実績CSV_期間C!$M$2:$M$5001,$C329))</f>
        <v/>
      </c>
      <c r="J329" s="38" t="str">
        <f aca="false">IF($C329="","",N($F329)*N($G329))</f>
        <v/>
      </c>
      <c r="K329" s="38" t="str">
        <f aca="false">IF($C329="","",N($F329)*N($H329))</f>
        <v/>
      </c>
      <c r="L329" s="38" t="str">
        <f aca="false">IF($C329="","",N($F329)*N($I329))</f>
        <v/>
      </c>
      <c r="M329" s="37" t="str">
        <f aca="false">IF(OR($C329="",N(TOP!$C$12)=0),"",N($J329)/TOP!$C$12)</f>
        <v/>
      </c>
      <c r="N329" s="37" t="str">
        <f aca="false">IF(OR($C329="",N(TOP!$C$13)=0),"",N($K329)/TOP!$C$13)</f>
        <v/>
      </c>
      <c r="O329" s="37" t="str">
        <f aca="false">IF(OR($C329="",N(TOP!$C$14)=0),"",N($L329)/TOP!$C$14)</f>
        <v/>
      </c>
      <c r="P329" s="42" t="str">
        <f aca="false">IF($C329="","",IFERROR(CHOOSE(MATCH(TOP!$C$10,{"【期間A】","【期間B】","【期間C】"},0),N($M329),N($N329),N($O329)),0))</f>
        <v/>
      </c>
    </row>
    <row r="330" customFormat="false" ht="15" hidden="false" customHeight="false" outlineLevel="0" collapsed="false">
      <c r="B330" s="12" t="n">
        <v>325</v>
      </c>
      <c r="C330" s="36" t="str">
        <f aca="false">IF(②実績CSV_期間A!$M326="","",②実績CSV_期間A!$M326&amp;"")</f>
        <v/>
      </c>
      <c r="D330" s="12" t="str">
        <f aca="false">IF($C330="","",②実績CSV_期間A!$N326)</f>
        <v/>
      </c>
      <c r="E330" s="12" t="str">
        <f aca="false">IF($C330="","",RIGHT($D330,1))</f>
        <v/>
      </c>
      <c r="F330" s="41" t="str">
        <f aca="false">IF($C330="","",IFERROR(INDEX(サイズ換算マスタ!$C$6:$C$8,MATCH($E330,サイズ換算マスタ!$B$6:$B$8,0)),1))</f>
        <v/>
      </c>
      <c r="G330" s="38" t="str">
        <f aca="false">IF($C330="","",SUMIFS(②実績CSV_期間A!$AA$2:$AA$5001,②実績CSV_期間A!$M$2:$M$5001,$C330))</f>
        <v/>
      </c>
      <c r="H330" s="38" t="str">
        <f aca="false">IF($C330="","",SUMIFS(③実績CSV_期間B!$AA$2:$AA$5001,③実績CSV_期間B!$M$2:$M$5001,$C330))</f>
        <v/>
      </c>
      <c r="I330" s="38" t="str">
        <f aca="false">IF($C330="","",SUMIFS(④実績CSV_期間C!$AA$2:$AA$5001,④実績CSV_期間C!$M$2:$M$5001,$C330))</f>
        <v/>
      </c>
      <c r="J330" s="38" t="str">
        <f aca="false">IF($C330="","",N($F330)*N($G330))</f>
        <v/>
      </c>
      <c r="K330" s="38" t="str">
        <f aca="false">IF($C330="","",N($F330)*N($H330))</f>
        <v/>
      </c>
      <c r="L330" s="38" t="str">
        <f aca="false">IF($C330="","",N($F330)*N($I330))</f>
        <v/>
      </c>
      <c r="M330" s="37" t="str">
        <f aca="false">IF(OR($C330="",N(TOP!$C$12)=0),"",N($J330)/TOP!$C$12)</f>
        <v/>
      </c>
      <c r="N330" s="37" t="str">
        <f aca="false">IF(OR($C330="",N(TOP!$C$13)=0),"",N($K330)/TOP!$C$13)</f>
        <v/>
      </c>
      <c r="O330" s="37" t="str">
        <f aca="false">IF(OR($C330="",N(TOP!$C$14)=0),"",N($L330)/TOP!$C$14)</f>
        <v/>
      </c>
      <c r="P330" s="42" t="str">
        <f aca="false">IF($C330="","",IFERROR(CHOOSE(MATCH(TOP!$C$10,{"【期間A】","【期間B】","【期間C】"},0),N($M330),N($N330),N($O330)),0))</f>
        <v/>
      </c>
    </row>
    <row r="331" customFormat="false" ht="15" hidden="false" customHeight="false" outlineLevel="0" collapsed="false">
      <c r="B331" s="12" t="n">
        <v>326</v>
      </c>
      <c r="C331" s="36" t="str">
        <f aca="false">IF(②実績CSV_期間A!$M327="","",②実績CSV_期間A!$M327&amp;"")</f>
        <v/>
      </c>
      <c r="D331" s="12" t="str">
        <f aca="false">IF($C331="","",②実績CSV_期間A!$N327)</f>
        <v/>
      </c>
      <c r="E331" s="12" t="str">
        <f aca="false">IF($C331="","",RIGHT($D331,1))</f>
        <v/>
      </c>
      <c r="F331" s="41" t="str">
        <f aca="false">IF($C331="","",IFERROR(INDEX(サイズ換算マスタ!$C$6:$C$8,MATCH($E331,サイズ換算マスタ!$B$6:$B$8,0)),1))</f>
        <v/>
      </c>
      <c r="G331" s="38" t="str">
        <f aca="false">IF($C331="","",SUMIFS(②実績CSV_期間A!$AA$2:$AA$5001,②実績CSV_期間A!$M$2:$M$5001,$C331))</f>
        <v/>
      </c>
      <c r="H331" s="38" t="str">
        <f aca="false">IF($C331="","",SUMIFS(③実績CSV_期間B!$AA$2:$AA$5001,③実績CSV_期間B!$M$2:$M$5001,$C331))</f>
        <v/>
      </c>
      <c r="I331" s="38" t="str">
        <f aca="false">IF($C331="","",SUMIFS(④実績CSV_期間C!$AA$2:$AA$5001,④実績CSV_期間C!$M$2:$M$5001,$C331))</f>
        <v/>
      </c>
      <c r="J331" s="38" t="str">
        <f aca="false">IF($C331="","",N($F331)*N($G331))</f>
        <v/>
      </c>
      <c r="K331" s="38" t="str">
        <f aca="false">IF($C331="","",N($F331)*N($H331))</f>
        <v/>
      </c>
      <c r="L331" s="38" t="str">
        <f aca="false">IF($C331="","",N($F331)*N($I331))</f>
        <v/>
      </c>
      <c r="M331" s="37" t="str">
        <f aca="false">IF(OR($C331="",N(TOP!$C$12)=0),"",N($J331)/TOP!$C$12)</f>
        <v/>
      </c>
      <c r="N331" s="37" t="str">
        <f aca="false">IF(OR($C331="",N(TOP!$C$13)=0),"",N($K331)/TOP!$C$13)</f>
        <v/>
      </c>
      <c r="O331" s="37" t="str">
        <f aca="false">IF(OR($C331="",N(TOP!$C$14)=0),"",N($L331)/TOP!$C$14)</f>
        <v/>
      </c>
      <c r="P331" s="42" t="str">
        <f aca="false">IF($C331="","",IFERROR(CHOOSE(MATCH(TOP!$C$10,{"【期間A】","【期間B】","【期間C】"},0),N($M331),N($N331),N($O331)),0))</f>
        <v/>
      </c>
    </row>
    <row r="332" customFormat="false" ht="15" hidden="false" customHeight="false" outlineLevel="0" collapsed="false">
      <c r="B332" s="12" t="n">
        <v>327</v>
      </c>
      <c r="C332" s="36" t="str">
        <f aca="false">IF(②実績CSV_期間A!$M328="","",②実績CSV_期間A!$M328&amp;"")</f>
        <v/>
      </c>
      <c r="D332" s="12" t="str">
        <f aca="false">IF($C332="","",②実績CSV_期間A!$N328)</f>
        <v/>
      </c>
      <c r="E332" s="12" t="str">
        <f aca="false">IF($C332="","",RIGHT($D332,1))</f>
        <v/>
      </c>
      <c r="F332" s="41" t="str">
        <f aca="false">IF($C332="","",IFERROR(INDEX(サイズ換算マスタ!$C$6:$C$8,MATCH($E332,サイズ換算マスタ!$B$6:$B$8,0)),1))</f>
        <v/>
      </c>
      <c r="G332" s="38" t="str">
        <f aca="false">IF($C332="","",SUMIFS(②実績CSV_期間A!$AA$2:$AA$5001,②実績CSV_期間A!$M$2:$M$5001,$C332))</f>
        <v/>
      </c>
      <c r="H332" s="38" t="str">
        <f aca="false">IF($C332="","",SUMIFS(③実績CSV_期間B!$AA$2:$AA$5001,③実績CSV_期間B!$M$2:$M$5001,$C332))</f>
        <v/>
      </c>
      <c r="I332" s="38" t="str">
        <f aca="false">IF($C332="","",SUMIFS(④実績CSV_期間C!$AA$2:$AA$5001,④実績CSV_期間C!$M$2:$M$5001,$C332))</f>
        <v/>
      </c>
      <c r="J332" s="38" t="str">
        <f aca="false">IF($C332="","",N($F332)*N($G332))</f>
        <v/>
      </c>
      <c r="K332" s="38" t="str">
        <f aca="false">IF($C332="","",N($F332)*N($H332))</f>
        <v/>
      </c>
      <c r="L332" s="38" t="str">
        <f aca="false">IF($C332="","",N($F332)*N($I332))</f>
        <v/>
      </c>
      <c r="M332" s="37" t="str">
        <f aca="false">IF(OR($C332="",N(TOP!$C$12)=0),"",N($J332)/TOP!$C$12)</f>
        <v/>
      </c>
      <c r="N332" s="37" t="str">
        <f aca="false">IF(OR($C332="",N(TOP!$C$13)=0),"",N($K332)/TOP!$C$13)</f>
        <v/>
      </c>
      <c r="O332" s="37" t="str">
        <f aca="false">IF(OR($C332="",N(TOP!$C$14)=0),"",N($L332)/TOP!$C$14)</f>
        <v/>
      </c>
      <c r="P332" s="42" t="str">
        <f aca="false">IF($C332="","",IFERROR(CHOOSE(MATCH(TOP!$C$10,{"【期間A】","【期間B】","【期間C】"},0),N($M332),N($N332),N($O332)),0))</f>
        <v/>
      </c>
    </row>
    <row r="333" customFormat="false" ht="15" hidden="false" customHeight="false" outlineLevel="0" collapsed="false">
      <c r="B333" s="12" t="n">
        <v>328</v>
      </c>
      <c r="C333" s="36" t="str">
        <f aca="false">IF(②実績CSV_期間A!$M329="","",②実績CSV_期間A!$M329&amp;"")</f>
        <v/>
      </c>
      <c r="D333" s="12" t="str">
        <f aca="false">IF($C333="","",②実績CSV_期間A!$N329)</f>
        <v/>
      </c>
      <c r="E333" s="12" t="str">
        <f aca="false">IF($C333="","",RIGHT($D333,1))</f>
        <v/>
      </c>
      <c r="F333" s="41" t="str">
        <f aca="false">IF($C333="","",IFERROR(INDEX(サイズ換算マスタ!$C$6:$C$8,MATCH($E333,サイズ換算マスタ!$B$6:$B$8,0)),1))</f>
        <v/>
      </c>
      <c r="G333" s="38" t="str">
        <f aca="false">IF($C333="","",SUMIFS(②実績CSV_期間A!$AA$2:$AA$5001,②実績CSV_期間A!$M$2:$M$5001,$C333))</f>
        <v/>
      </c>
      <c r="H333" s="38" t="str">
        <f aca="false">IF($C333="","",SUMIFS(③実績CSV_期間B!$AA$2:$AA$5001,③実績CSV_期間B!$M$2:$M$5001,$C333))</f>
        <v/>
      </c>
      <c r="I333" s="38" t="str">
        <f aca="false">IF($C333="","",SUMIFS(④実績CSV_期間C!$AA$2:$AA$5001,④実績CSV_期間C!$M$2:$M$5001,$C333))</f>
        <v/>
      </c>
      <c r="J333" s="38" t="str">
        <f aca="false">IF($C333="","",N($F333)*N($G333))</f>
        <v/>
      </c>
      <c r="K333" s="38" t="str">
        <f aca="false">IF($C333="","",N($F333)*N($H333))</f>
        <v/>
      </c>
      <c r="L333" s="38" t="str">
        <f aca="false">IF($C333="","",N($F333)*N($I333))</f>
        <v/>
      </c>
      <c r="M333" s="37" t="str">
        <f aca="false">IF(OR($C333="",N(TOP!$C$12)=0),"",N($J333)/TOP!$C$12)</f>
        <v/>
      </c>
      <c r="N333" s="37" t="str">
        <f aca="false">IF(OR($C333="",N(TOP!$C$13)=0),"",N($K333)/TOP!$C$13)</f>
        <v/>
      </c>
      <c r="O333" s="37" t="str">
        <f aca="false">IF(OR($C333="",N(TOP!$C$14)=0),"",N($L333)/TOP!$C$14)</f>
        <v/>
      </c>
      <c r="P333" s="42" t="str">
        <f aca="false">IF($C333="","",IFERROR(CHOOSE(MATCH(TOP!$C$10,{"【期間A】","【期間B】","【期間C】"},0),N($M333),N($N333),N($O333)),0))</f>
        <v/>
      </c>
    </row>
    <row r="334" customFormat="false" ht="15" hidden="false" customHeight="false" outlineLevel="0" collapsed="false">
      <c r="B334" s="12" t="n">
        <v>329</v>
      </c>
      <c r="C334" s="36" t="str">
        <f aca="false">IF(②実績CSV_期間A!$M330="","",②実績CSV_期間A!$M330&amp;"")</f>
        <v/>
      </c>
      <c r="D334" s="12" t="str">
        <f aca="false">IF($C334="","",②実績CSV_期間A!$N330)</f>
        <v/>
      </c>
      <c r="E334" s="12" t="str">
        <f aca="false">IF($C334="","",RIGHT($D334,1))</f>
        <v/>
      </c>
      <c r="F334" s="41" t="str">
        <f aca="false">IF($C334="","",IFERROR(INDEX(サイズ換算マスタ!$C$6:$C$8,MATCH($E334,サイズ換算マスタ!$B$6:$B$8,0)),1))</f>
        <v/>
      </c>
      <c r="G334" s="38" t="str">
        <f aca="false">IF($C334="","",SUMIFS(②実績CSV_期間A!$AA$2:$AA$5001,②実績CSV_期間A!$M$2:$M$5001,$C334))</f>
        <v/>
      </c>
      <c r="H334" s="38" t="str">
        <f aca="false">IF($C334="","",SUMIFS(③実績CSV_期間B!$AA$2:$AA$5001,③実績CSV_期間B!$M$2:$M$5001,$C334))</f>
        <v/>
      </c>
      <c r="I334" s="38" t="str">
        <f aca="false">IF($C334="","",SUMIFS(④実績CSV_期間C!$AA$2:$AA$5001,④実績CSV_期間C!$M$2:$M$5001,$C334))</f>
        <v/>
      </c>
      <c r="J334" s="38" t="str">
        <f aca="false">IF($C334="","",N($F334)*N($G334))</f>
        <v/>
      </c>
      <c r="K334" s="38" t="str">
        <f aca="false">IF($C334="","",N($F334)*N($H334))</f>
        <v/>
      </c>
      <c r="L334" s="38" t="str">
        <f aca="false">IF($C334="","",N($F334)*N($I334))</f>
        <v/>
      </c>
      <c r="M334" s="37" t="str">
        <f aca="false">IF(OR($C334="",N(TOP!$C$12)=0),"",N($J334)/TOP!$C$12)</f>
        <v/>
      </c>
      <c r="N334" s="37" t="str">
        <f aca="false">IF(OR($C334="",N(TOP!$C$13)=0),"",N($K334)/TOP!$C$13)</f>
        <v/>
      </c>
      <c r="O334" s="37" t="str">
        <f aca="false">IF(OR($C334="",N(TOP!$C$14)=0),"",N($L334)/TOP!$C$14)</f>
        <v/>
      </c>
      <c r="P334" s="42" t="str">
        <f aca="false">IF($C334="","",IFERROR(CHOOSE(MATCH(TOP!$C$10,{"【期間A】","【期間B】","【期間C】"},0),N($M334),N($N334),N($O334)),0))</f>
        <v/>
      </c>
    </row>
    <row r="335" customFormat="false" ht="15" hidden="false" customHeight="false" outlineLevel="0" collapsed="false">
      <c r="B335" s="12" t="n">
        <v>330</v>
      </c>
      <c r="C335" s="36" t="str">
        <f aca="false">IF(②実績CSV_期間A!$M331="","",②実績CSV_期間A!$M331&amp;"")</f>
        <v/>
      </c>
      <c r="D335" s="12" t="str">
        <f aca="false">IF($C335="","",②実績CSV_期間A!$N331)</f>
        <v/>
      </c>
      <c r="E335" s="12" t="str">
        <f aca="false">IF($C335="","",RIGHT($D335,1))</f>
        <v/>
      </c>
      <c r="F335" s="41" t="str">
        <f aca="false">IF($C335="","",IFERROR(INDEX(サイズ換算マスタ!$C$6:$C$8,MATCH($E335,サイズ換算マスタ!$B$6:$B$8,0)),1))</f>
        <v/>
      </c>
      <c r="G335" s="38" t="str">
        <f aca="false">IF($C335="","",SUMIFS(②実績CSV_期間A!$AA$2:$AA$5001,②実績CSV_期間A!$M$2:$M$5001,$C335))</f>
        <v/>
      </c>
      <c r="H335" s="38" t="str">
        <f aca="false">IF($C335="","",SUMIFS(③実績CSV_期間B!$AA$2:$AA$5001,③実績CSV_期間B!$M$2:$M$5001,$C335))</f>
        <v/>
      </c>
      <c r="I335" s="38" t="str">
        <f aca="false">IF($C335="","",SUMIFS(④実績CSV_期間C!$AA$2:$AA$5001,④実績CSV_期間C!$M$2:$M$5001,$C335))</f>
        <v/>
      </c>
      <c r="J335" s="38" t="str">
        <f aca="false">IF($C335="","",N($F335)*N($G335))</f>
        <v/>
      </c>
      <c r="K335" s="38" t="str">
        <f aca="false">IF($C335="","",N($F335)*N($H335))</f>
        <v/>
      </c>
      <c r="L335" s="38" t="str">
        <f aca="false">IF($C335="","",N($F335)*N($I335))</f>
        <v/>
      </c>
      <c r="M335" s="37" t="str">
        <f aca="false">IF(OR($C335="",N(TOP!$C$12)=0),"",N($J335)/TOP!$C$12)</f>
        <v/>
      </c>
      <c r="N335" s="37" t="str">
        <f aca="false">IF(OR($C335="",N(TOP!$C$13)=0),"",N($K335)/TOP!$C$13)</f>
        <v/>
      </c>
      <c r="O335" s="37" t="str">
        <f aca="false">IF(OR($C335="",N(TOP!$C$14)=0),"",N($L335)/TOP!$C$14)</f>
        <v/>
      </c>
      <c r="P335" s="42" t="str">
        <f aca="false">IF($C335="","",IFERROR(CHOOSE(MATCH(TOP!$C$10,{"【期間A】","【期間B】","【期間C】"},0),N($M335),N($N335),N($O335)),0))</f>
        <v/>
      </c>
    </row>
    <row r="336" customFormat="false" ht="15" hidden="false" customHeight="false" outlineLevel="0" collapsed="false">
      <c r="B336" s="12" t="n">
        <v>331</v>
      </c>
      <c r="C336" s="36" t="str">
        <f aca="false">IF(②実績CSV_期間A!$M332="","",②実績CSV_期間A!$M332&amp;"")</f>
        <v/>
      </c>
      <c r="D336" s="12" t="str">
        <f aca="false">IF($C336="","",②実績CSV_期間A!$N332)</f>
        <v/>
      </c>
      <c r="E336" s="12" t="str">
        <f aca="false">IF($C336="","",RIGHT($D336,1))</f>
        <v/>
      </c>
      <c r="F336" s="41" t="str">
        <f aca="false">IF($C336="","",IFERROR(INDEX(サイズ換算マスタ!$C$6:$C$8,MATCH($E336,サイズ換算マスタ!$B$6:$B$8,0)),1))</f>
        <v/>
      </c>
      <c r="G336" s="38" t="str">
        <f aca="false">IF($C336="","",SUMIFS(②実績CSV_期間A!$AA$2:$AA$5001,②実績CSV_期間A!$M$2:$M$5001,$C336))</f>
        <v/>
      </c>
      <c r="H336" s="38" t="str">
        <f aca="false">IF($C336="","",SUMIFS(③実績CSV_期間B!$AA$2:$AA$5001,③実績CSV_期間B!$M$2:$M$5001,$C336))</f>
        <v/>
      </c>
      <c r="I336" s="38" t="str">
        <f aca="false">IF($C336="","",SUMIFS(④実績CSV_期間C!$AA$2:$AA$5001,④実績CSV_期間C!$M$2:$M$5001,$C336))</f>
        <v/>
      </c>
      <c r="J336" s="38" t="str">
        <f aca="false">IF($C336="","",N($F336)*N($G336))</f>
        <v/>
      </c>
      <c r="K336" s="38" t="str">
        <f aca="false">IF($C336="","",N($F336)*N($H336))</f>
        <v/>
      </c>
      <c r="L336" s="38" t="str">
        <f aca="false">IF($C336="","",N($F336)*N($I336))</f>
        <v/>
      </c>
      <c r="M336" s="37" t="str">
        <f aca="false">IF(OR($C336="",N(TOP!$C$12)=0),"",N($J336)/TOP!$C$12)</f>
        <v/>
      </c>
      <c r="N336" s="37" t="str">
        <f aca="false">IF(OR($C336="",N(TOP!$C$13)=0),"",N($K336)/TOP!$C$13)</f>
        <v/>
      </c>
      <c r="O336" s="37" t="str">
        <f aca="false">IF(OR($C336="",N(TOP!$C$14)=0),"",N($L336)/TOP!$C$14)</f>
        <v/>
      </c>
      <c r="P336" s="42" t="str">
        <f aca="false">IF($C336="","",IFERROR(CHOOSE(MATCH(TOP!$C$10,{"【期間A】","【期間B】","【期間C】"},0),N($M336),N($N336),N($O336)),0))</f>
        <v/>
      </c>
    </row>
    <row r="337" customFormat="false" ht="15" hidden="false" customHeight="false" outlineLevel="0" collapsed="false">
      <c r="B337" s="12" t="n">
        <v>332</v>
      </c>
      <c r="C337" s="36" t="str">
        <f aca="false">IF(②実績CSV_期間A!$M333="","",②実績CSV_期間A!$M333&amp;"")</f>
        <v/>
      </c>
      <c r="D337" s="12" t="str">
        <f aca="false">IF($C337="","",②実績CSV_期間A!$N333)</f>
        <v/>
      </c>
      <c r="E337" s="12" t="str">
        <f aca="false">IF($C337="","",RIGHT($D337,1))</f>
        <v/>
      </c>
      <c r="F337" s="41" t="str">
        <f aca="false">IF($C337="","",IFERROR(INDEX(サイズ換算マスタ!$C$6:$C$8,MATCH($E337,サイズ換算マスタ!$B$6:$B$8,0)),1))</f>
        <v/>
      </c>
      <c r="G337" s="38" t="str">
        <f aca="false">IF($C337="","",SUMIFS(②実績CSV_期間A!$AA$2:$AA$5001,②実績CSV_期間A!$M$2:$M$5001,$C337))</f>
        <v/>
      </c>
      <c r="H337" s="38" t="str">
        <f aca="false">IF($C337="","",SUMIFS(③実績CSV_期間B!$AA$2:$AA$5001,③実績CSV_期間B!$M$2:$M$5001,$C337))</f>
        <v/>
      </c>
      <c r="I337" s="38" t="str">
        <f aca="false">IF($C337="","",SUMIFS(④実績CSV_期間C!$AA$2:$AA$5001,④実績CSV_期間C!$M$2:$M$5001,$C337))</f>
        <v/>
      </c>
      <c r="J337" s="38" t="str">
        <f aca="false">IF($C337="","",N($F337)*N($G337))</f>
        <v/>
      </c>
      <c r="K337" s="38" t="str">
        <f aca="false">IF($C337="","",N($F337)*N($H337))</f>
        <v/>
      </c>
      <c r="L337" s="38" t="str">
        <f aca="false">IF($C337="","",N($F337)*N($I337))</f>
        <v/>
      </c>
      <c r="M337" s="37" t="str">
        <f aca="false">IF(OR($C337="",N(TOP!$C$12)=0),"",N($J337)/TOP!$C$12)</f>
        <v/>
      </c>
      <c r="N337" s="37" t="str">
        <f aca="false">IF(OR($C337="",N(TOP!$C$13)=0),"",N($K337)/TOP!$C$13)</f>
        <v/>
      </c>
      <c r="O337" s="37" t="str">
        <f aca="false">IF(OR($C337="",N(TOP!$C$14)=0),"",N($L337)/TOP!$C$14)</f>
        <v/>
      </c>
      <c r="P337" s="42" t="str">
        <f aca="false">IF($C337="","",IFERROR(CHOOSE(MATCH(TOP!$C$10,{"【期間A】","【期間B】","【期間C】"},0),N($M337),N($N337),N($O337)),0))</f>
        <v/>
      </c>
    </row>
    <row r="338" customFormat="false" ht="15" hidden="false" customHeight="false" outlineLevel="0" collapsed="false">
      <c r="B338" s="12" t="n">
        <v>333</v>
      </c>
      <c r="C338" s="36" t="str">
        <f aca="false">IF(②実績CSV_期間A!$M334="","",②実績CSV_期間A!$M334&amp;"")</f>
        <v/>
      </c>
      <c r="D338" s="12" t="str">
        <f aca="false">IF($C338="","",②実績CSV_期間A!$N334)</f>
        <v/>
      </c>
      <c r="E338" s="12" t="str">
        <f aca="false">IF($C338="","",RIGHT($D338,1))</f>
        <v/>
      </c>
      <c r="F338" s="41" t="str">
        <f aca="false">IF($C338="","",IFERROR(INDEX(サイズ換算マスタ!$C$6:$C$8,MATCH($E338,サイズ換算マスタ!$B$6:$B$8,0)),1))</f>
        <v/>
      </c>
      <c r="G338" s="38" t="str">
        <f aca="false">IF($C338="","",SUMIFS(②実績CSV_期間A!$AA$2:$AA$5001,②実績CSV_期間A!$M$2:$M$5001,$C338))</f>
        <v/>
      </c>
      <c r="H338" s="38" t="str">
        <f aca="false">IF($C338="","",SUMIFS(③実績CSV_期間B!$AA$2:$AA$5001,③実績CSV_期間B!$M$2:$M$5001,$C338))</f>
        <v/>
      </c>
      <c r="I338" s="38" t="str">
        <f aca="false">IF($C338="","",SUMIFS(④実績CSV_期間C!$AA$2:$AA$5001,④実績CSV_期間C!$M$2:$M$5001,$C338))</f>
        <v/>
      </c>
      <c r="J338" s="38" t="str">
        <f aca="false">IF($C338="","",N($F338)*N($G338))</f>
        <v/>
      </c>
      <c r="K338" s="38" t="str">
        <f aca="false">IF($C338="","",N($F338)*N($H338))</f>
        <v/>
      </c>
      <c r="L338" s="38" t="str">
        <f aca="false">IF($C338="","",N($F338)*N($I338))</f>
        <v/>
      </c>
      <c r="M338" s="37" t="str">
        <f aca="false">IF(OR($C338="",N(TOP!$C$12)=0),"",N($J338)/TOP!$C$12)</f>
        <v/>
      </c>
      <c r="N338" s="37" t="str">
        <f aca="false">IF(OR($C338="",N(TOP!$C$13)=0),"",N($K338)/TOP!$C$13)</f>
        <v/>
      </c>
      <c r="O338" s="37" t="str">
        <f aca="false">IF(OR($C338="",N(TOP!$C$14)=0),"",N($L338)/TOP!$C$14)</f>
        <v/>
      </c>
      <c r="P338" s="42" t="str">
        <f aca="false">IF($C338="","",IFERROR(CHOOSE(MATCH(TOP!$C$10,{"【期間A】","【期間B】","【期間C】"},0),N($M338),N($N338),N($O338)),0))</f>
        <v/>
      </c>
    </row>
    <row r="339" customFormat="false" ht="15" hidden="false" customHeight="false" outlineLevel="0" collapsed="false">
      <c r="B339" s="12" t="n">
        <v>334</v>
      </c>
      <c r="C339" s="36" t="str">
        <f aca="false">IF(②実績CSV_期間A!$M335="","",②実績CSV_期間A!$M335&amp;"")</f>
        <v/>
      </c>
      <c r="D339" s="12" t="str">
        <f aca="false">IF($C339="","",②実績CSV_期間A!$N335)</f>
        <v/>
      </c>
      <c r="E339" s="12" t="str">
        <f aca="false">IF($C339="","",RIGHT($D339,1))</f>
        <v/>
      </c>
      <c r="F339" s="41" t="str">
        <f aca="false">IF($C339="","",IFERROR(INDEX(サイズ換算マスタ!$C$6:$C$8,MATCH($E339,サイズ換算マスタ!$B$6:$B$8,0)),1))</f>
        <v/>
      </c>
      <c r="G339" s="38" t="str">
        <f aca="false">IF($C339="","",SUMIFS(②実績CSV_期間A!$AA$2:$AA$5001,②実績CSV_期間A!$M$2:$M$5001,$C339))</f>
        <v/>
      </c>
      <c r="H339" s="38" t="str">
        <f aca="false">IF($C339="","",SUMIFS(③実績CSV_期間B!$AA$2:$AA$5001,③実績CSV_期間B!$M$2:$M$5001,$C339))</f>
        <v/>
      </c>
      <c r="I339" s="38" t="str">
        <f aca="false">IF($C339="","",SUMIFS(④実績CSV_期間C!$AA$2:$AA$5001,④実績CSV_期間C!$M$2:$M$5001,$C339))</f>
        <v/>
      </c>
      <c r="J339" s="38" t="str">
        <f aca="false">IF($C339="","",N($F339)*N($G339))</f>
        <v/>
      </c>
      <c r="K339" s="38" t="str">
        <f aca="false">IF($C339="","",N($F339)*N($H339))</f>
        <v/>
      </c>
      <c r="L339" s="38" t="str">
        <f aca="false">IF($C339="","",N($F339)*N($I339))</f>
        <v/>
      </c>
      <c r="M339" s="37" t="str">
        <f aca="false">IF(OR($C339="",N(TOP!$C$12)=0),"",N($J339)/TOP!$C$12)</f>
        <v/>
      </c>
      <c r="N339" s="37" t="str">
        <f aca="false">IF(OR($C339="",N(TOP!$C$13)=0),"",N($K339)/TOP!$C$13)</f>
        <v/>
      </c>
      <c r="O339" s="37" t="str">
        <f aca="false">IF(OR($C339="",N(TOP!$C$14)=0),"",N($L339)/TOP!$C$14)</f>
        <v/>
      </c>
      <c r="P339" s="42" t="str">
        <f aca="false">IF($C339="","",IFERROR(CHOOSE(MATCH(TOP!$C$10,{"【期間A】","【期間B】","【期間C】"},0),N($M339),N($N339),N($O339)),0))</f>
        <v/>
      </c>
    </row>
    <row r="340" customFormat="false" ht="15" hidden="false" customHeight="false" outlineLevel="0" collapsed="false">
      <c r="B340" s="12" t="n">
        <v>335</v>
      </c>
      <c r="C340" s="36" t="str">
        <f aca="false">IF(②実績CSV_期間A!$M336="","",②実績CSV_期間A!$M336&amp;"")</f>
        <v/>
      </c>
      <c r="D340" s="12" t="str">
        <f aca="false">IF($C340="","",②実績CSV_期間A!$N336)</f>
        <v/>
      </c>
      <c r="E340" s="12" t="str">
        <f aca="false">IF($C340="","",RIGHT($D340,1))</f>
        <v/>
      </c>
      <c r="F340" s="41" t="str">
        <f aca="false">IF($C340="","",IFERROR(INDEX(サイズ換算マスタ!$C$6:$C$8,MATCH($E340,サイズ換算マスタ!$B$6:$B$8,0)),1))</f>
        <v/>
      </c>
      <c r="G340" s="38" t="str">
        <f aca="false">IF($C340="","",SUMIFS(②実績CSV_期間A!$AA$2:$AA$5001,②実績CSV_期間A!$M$2:$M$5001,$C340))</f>
        <v/>
      </c>
      <c r="H340" s="38" t="str">
        <f aca="false">IF($C340="","",SUMIFS(③実績CSV_期間B!$AA$2:$AA$5001,③実績CSV_期間B!$M$2:$M$5001,$C340))</f>
        <v/>
      </c>
      <c r="I340" s="38" t="str">
        <f aca="false">IF($C340="","",SUMIFS(④実績CSV_期間C!$AA$2:$AA$5001,④実績CSV_期間C!$M$2:$M$5001,$C340))</f>
        <v/>
      </c>
      <c r="J340" s="38" t="str">
        <f aca="false">IF($C340="","",N($F340)*N($G340))</f>
        <v/>
      </c>
      <c r="K340" s="38" t="str">
        <f aca="false">IF($C340="","",N($F340)*N($H340))</f>
        <v/>
      </c>
      <c r="L340" s="38" t="str">
        <f aca="false">IF($C340="","",N($F340)*N($I340))</f>
        <v/>
      </c>
      <c r="M340" s="37" t="str">
        <f aca="false">IF(OR($C340="",N(TOP!$C$12)=0),"",N($J340)/TOP!$C$12)</f>
        <v/>
      </c>
      <c r="N340" s="37" t="str">
        <f aca="false">IF(OR($C340="",N(TOP!$C$13)=0),"",N($K340)/TOP!$C$13)</f>
        <v/>
      </c>
      <c r="O340" s="37" t="str">
        <f aca="false">IF(OR($C340="",N(TOP!$C$14)=0),"",N($L340)/TOP!$C$14)</f>
        <v/>
      </c>
      <c r="P340" s="42" t="str">
        <f aca="false">IF($C340="","",IFERROR(CHOOSE(MATCH(TOP!$C$10,{"【期間A】","【期間B】","【期間C】"},0),N($M340),N($N340),N($O340)),0))</f>
        <v/>
      </c>
    </row>
    <row r="341" customFormat="false" ht="15" hidden="false" customHeight="false" outlineLevel="0" collapsed="false">
      <c r="B341" s="12" t="n">
        <v>336</v>
      </c>
      <c r="C341" s="36" t="str">
        <f aca="false">IF(②実績CSV_期間A!$M337="","",②実績CSV_期間A!$M337&amp;"")</f>
        <v/>
      </c>
      <c r="D341" s="12" t="str">
        <f aca="false">IF($C341="","",②実績CSV_期間A!$N337)</f>
        <v/>
      </c>
      <c r="E341" s="12" t="str">
        <f aca="false">IF($C341="","",RIGHT($D341,1))</f>
        <v/>
      </c>
      <c r="F341" s="41" t="str">
        <f aca="false">IF($C341="","",IFERROR(INDEX(サイズ換算マスタ!$C$6:$C$8,MATCH($E341,サイズ換算マスタ!$B$6:$B$8,0)),1))</f>
        <v/>
      </c>
      <c r="G341" s="38" t="str">
        <f aca="false">IF($C341="","",SUMIFS(②実績CSV_期間A!$AA$2:$AA$5001,②実績CSV_期間A!$M$2:$M$5001,$C341))</f>
        <v/>
      </c>
      <c r="H341" s="38" t="str">
        <f aca="false">IF($C341="","",SUMIFS(③実績CSV_期間B!$AA$2:$AA$5001,③実績CSV_期間B!$M$2:$M$5001,$C341))</f>
        <v/>
      </c>
      <c r="I341" s="38" t="str">
        <f aca="false">IF($C341="","",SUMIFS(④実績CSV_期間C!$AA$2:$AA$5001,④実績CSV_期間C!$M$2:$M$5001,$C341))</f>
        <v/>
      </c>
      <c r="J341" s="38" t="str">
        <f aca="false">IF($C341="","",N($F341)*N($G341))</f>
        <v/>
      </c>
      <c r="K341" s="38" t="str">
        <f aca="false">IF($C341="","",N($F341)*N($H341))</f>
        <v/>
      </c>
      <c r="L341" s="38" t="str">
        <f aca="false">IF($C341="","",N($F341)*N($I341))</f>
        <v/>
      </c>
      <c r="M341" s="37" t="str">
        <f aca="false">IF(OR($C341="",N(TOP!$C$12)=0),"",N($J341)/TOP!$C$12)</f>
        <v/>
      </c>
      <c r="N341" s="37" t="str">
        <f aca="false">IF(OR($C341="",N(TOP!$C$13)=0),"",N($K341)/TOP!$C$13)</f>
        <v/>
      </c>
      <c r="O341" s="37" t="str">
        <f aca="false">IF(OR($C341="",N(TOP!$C$14)=0),"",N($L341)/TOP!$C$14)</f>
        <v/>
      </c>
      <c r="P341" s="42" t="str">
        <f aca="false">IF($C341="","",IFERROR(CHOOSE(MATCH(TOP!$C$10,{"【期間A】","【期間B】","【期間C】"},0),N($M341),N($N341),N($O341)),0))</f>
        <v/>
      </c>
    </row>
    <row r="342" customFormat="false" ht="15" hidden="false" customHeight="false" outlineLevel="0" collapsed="false">
      <c r="B342" s="12" t="n">
        <v>337</v>
      </c>
      <c r="C342" s="36" t="str">
        <f aca="false">IF(②実績CSV_期間A!$M338="","",②実績CSV_期間A!$M338&amp;"")</f>
        <v/>
      </c>
      <c r="D342" s="12" t="str">
        <f aca="false">IF($C342="","",②実績CSV_期間A!$N338)</f>
        <v/>
      </c>
      <c r="E342" s="12" t="str">
        <f aca="false">IF($C342="","",RIGHT($D342,1))</f>
        <v/>
      </c>
      <c r="F342" s="41" t="str">
        <f aca="false">IF($C342="","",IFERROR(INDEX(サイズ換算マスタ!$C$6:$C$8,MATCH($E342,サイズ換算マスタ!$B$6:$B$8,0)),1))</f>
        <v/>
      </c>
      <c r="G342" s="38" t="str">
        <f aca="false">IF($C342="","",SUMIFS(②実績CSV_期間A!$AA$2:$AA$5001,②実績CSV_期間A!$M$2:$M$5001,$C342))</f>
        <v/>
      </c>
      <c r="H342" s="38" t="str">
        <f aca="false">IF($C342="","",SUMIFS(③実績CSV_期間B!$AA$2:$AA$5001,③実績CSV_期間B!$M$2:$M$5001,$C342))</f>
        <v/>
      </c>
      <c r="I342" s="38" t="str">
        <f aca="false">IF($C342="","",SUMIFS(④実績CSV_期間C!$AA$2:$AA$5001,④実績CSV_期間C!$M$2:$M$5001,$C342))</f>
        <v/>
      </c>
      <c r="J342" s="38" t="str">
        <f aca="false">IF($C342="","",N($F342)*N($G342))</f>
        <v/>
      </c>
      <c r="K342" s="38" t="str">
        <f aca="false">IF($C342="","",N($F342)*N($H342))</f>
        <v/>
      </c>
      <c r="L342" s="38" t="str">
        <f aca="false">IF($C342="","",N($F342)*N($I342))</f>
        <v/>
      </c>
      <c r="M342" s="37" t="str">
        <f aca="false">IF(OR($C342="",N(TOP!$C$12)=0),"",N($J342)/TOP!$C$12)</f>
        <v/>
      </c>
      <c r="N342" s="37" t="str">
        <f aca="false">IF(OR($C342="",N(TOP!$C$13)=0),"",N($K342)/TOP!$C$13)</f>
        <v/>
      </c>
      <c r="O342" s="37" t="str">
        <f aca="false">IF(OR($C342="",N(TOP!$C$14)=0),"",N($L342)/TOP!$C$14)</f>
        <v/>
      </c>
      <c r="P342" s="42" t="str">
        <f aca="false">IF($C342="","",IFERROR(CHOOSE(MATCH(TOP!$C$10,{"【期間A】","【期間B】","【期間C】"},0),N($M342),N($N342),N($O342)),0))</f>
        <v/>
      </c>
    </row>
    <row r="343" customFormat="false" ht="15" hidden="false" customHeight="false" outlineLevel="0" collapsed="false">
      <c r="B343" s="12" t="n">
        <v>338</v>
      </c>
      <c r="C343" s="36" t="str">
        <f aca="false">IF(②実績CSV_期間A!$M339="","",②実績CSV_期間A!$M339&amp;"")</f>
        <v/>
      </c>
      <c r="D343" s="12" t="str">
        <f aca="false">IF($C343="","",②実績CSV_期間A!$N339)</f>
        <v/>
      </c>
      <c r="E343" s="12" t="str">
        <f aca="false">IF($C343="","",RIGHT($D343,1))</f>
        <v/>
      </c>
      <c r="F343" s="41" t="str">
        <f aca="false">IF($C343="","",IFERROR(INDEX(サイズ換算マスタ!$C$6:$C$8,MATCH($E343,サイズ換算マスタ!$B$6:$B$8,0)),1))</f>
        <v/>
      </c>
      <c r="G343" s="38" t="str">
        <f aca="false">IF($C343="","",SUMIFS(②実績CSV_期間A!$AA$2:$AA$5001,②実績CSV_期間A!$M$2:$M$5001,$C343))</f>
        <v/>
      </c>
      <c r="H343" s="38" t="str">
        <f aca="false">IF($C343="","",SUMIFS(③実績CSV_期間B!$AA$2:$AA$5001,③実績CSV_期間B!$M$2:$M$5001,$C343))</f>
        <v/>
      </c>
      <c r="I343" s="38" t="str">
        <f aca="false">IF($C343="","",SUMIFS(④実績CSV_期間C!$AA$2:$AA$5001,④実績CSV_期間C!$M$2:$M$5001,$C343))</f>
        <v/>
      </c>
      <c r="J343" s="38" t="str">
        <f aca="false">IF($C343="","",N($F343)*N($G343))</f>
        <v/>
      </c>
      <c r="K343" s="38" t="str">
        <f aca="false">IF($C343="","",N($F343)*N($H343))</f>
        <v/>
      </c>
      <c r="L343" s="38" t="str">
        <f aca="false">IF($C343="","",N($F343)*N($I343))</f>
        <v/>
      </c>
      <c r="M343" s="37" t="str">
        <f aca="false">IF(OR($C343="",N(TOP!$C$12)=0),"",N($J343)/TOP!$C$12)</f>
        <v/>
      </c>
      <c r="N343" s="37" t="str">
        <f aca="false">IF(OR($C343="",N(TOP!$C$13)=0),"",N($K343)/TOP!$C$13)</f>
        <v/>
      </c>
      <c r="O343" s="37" t="str">
        <f aca="false">IF(OR($C343="",N(TOP!$C$14)=0),"",N($L343)/TOP!$C$14)</f>
        <v/>
      </c>
      <c r="P343" s="42" t="str">
        <f aca="false">IF($C343="","",IFERROR(CHOOSE(MATCH(TOP!$C$10,{"【期間A】","【期間B】","【期間C】"},0),N($M343),N($N343),N($O343)),0))</f>
        <v/>
      </c>
    </row>
    <row r="344" customFormat="false" ht="15" hidden="false" customHeight="false" outlineLevel="0" collapsed="false">
      <c r="B344" s="12" t="n">
        <v>339</v>
      </c>
      <c r="C344" s="36" t="str">
        <f aca="false">IF(②実績CSV_期間A!$M340="","",②実績CSV_期間A!$M340&amp;"")</f>
        <v/>
      </c>
      <c r="D344" s="12" t="str">
        <f aca="false">IF($C344="","",②実績CSV_期間A!$N340)</f>
        <v/>
      </c>
      <c r="E344" s="12" t="str">
        <f aca="false">IF($C344="","",RIGHT($D344,1))</f>
        <v/>
      </c>
      <c r="F344" s="41" t="str">
        <f aca="false">IF($C344="","",IFERROR(INDEX(サイズ換算マスタ!$C$6:$C$8,MATCH($E344,サイズ換算マスタ!$B$6:$B$8,0)),1))</f>
        <v/>
      </c>
      <c r="G344" s="38" t="str">
        <f aca="false">IF($C344="","",SUMIFS(②実績CSV_期間A!$AA$2:$AA$5001,②実績CSV_期間A!$M$2:$M$5001,$C344))</f>
        <v/>
      </c>
      <c r="H344" s="38" t="str">
        <f aca="false">IF($C344="","",SUMIFS(③実績CSV_期間B!$AA$2:$AA$5001,③実績CSV_期間B!$M$2:$M$5001,$C344))</f>
        <v/>
      </c>
      <c r="I344" s="38" t="str">
        <f aca="false">IF($C344="","",SUMIFS(④実績CSV_期間C!$AA$2:$AA$5001,④実績CSV_期間C!$M$2:$M$5001,$C344))</f>
        <v/>
      </c>
      <c r="J344" s="38" t="str">
        <f aca="false">IF($C344="","",N($F344)*N($G344))</f>
        <v/>
      </c>
      <c r="K344" s="38" t="str">
        <f aca="false">IF($C344="","",N($F344)*N($H344))</f>
        <v/>
      </c>
      <c r="L344" s="38" t="str">
        <f aca="false">IF($C344="","",N($F344)*N($I344))</f>
        <v/>
      </c>
      <c r="M344" s="37" t="str">
        <f aca="false">IF(OR($C344="",N(TOP!$C$12)=0),"",N($J344)/TOP!$C$12)</f>
        <v/>
      </c>
      <c r="N344" s="37" t="str">
        <f aca="false">IF(OR($C344="",N(TOP!$C$13)=0),"",N($K344)/TOP!$C$13)</f>
        <v/>
      </c>
      <c r="O344" s="37" t="str">
        <f aca="false">IF(OR($C344="",N(TOP!$C$14)=0),"",N($L344)/TOP!$C$14)</f>
        <v/>
      </c>
      <c r="P344" s="42" t="str">
        <f aca="false">IF($C344="","",IFERROR(CHOOSE(MATCH(TOP!$C$10,{"【期間A】","【期間B】","【期間C】"},0),N($M344),N($N344),N($O344)),0))</f>
        <v/>
      </c>
    </row>
    <row r="345" customFormat="false" ht="15" hidden="false" customHeight="false" outlineLevel="0" collapsed="false">
      <c r="B345" s="12" t="n">
        <v>340</v>
      </c>
      <c r="C345" s="36" t="str">
        <f aca="false">IF(②実績CSV_期間A!$M341="","",②実績CSV_期間A!$M341&amp;"")</f>
        <v/>
      </c>
      <c r="D345" s="12" t="str">
        <f aca="false">IF($C345="","",②実績CSV_期間A!$N341)</f>
        <v/>
      </c>
      <c r="E345" s="12" t="str">
        <f aca="false">IF($C345="","",RIGHT($D345,1))</f>
        <v/>
      </c>
      <c r="F345" s="41" t="str">
        <f aca="false">IF($C345="","",IFERROR(INDEX(サイズ換算マスタ!$C$6:$C$8,MATCH($E345,サイズ換算マスタ!$B$6:$B$8,0)),1))</f>
        <v/>
      </c>
      <c r="G345" s="38" t="str">
        <f aca="false">IF($C345="","",SUMIFS(②実績CSV_期間A!$AA$2:$AA$5001,②実績CSV_期間A!$M$2:$M$5001,$C345))</f>
        <v/>
      </c>
      <c r="H345" s="38" t="str">
        <f aca="false">IF($C345="","",SUMIFS(③実績CSV_期間B!$AA$2:$AA$5001,③実績CSV_期間B!$M$2:$M$5001,$C345))</f>
        <v/>
      </c>
      <c r="I345" s="38" t="str">
        <f aca="false">IF($C345="","",SUMIFS(④実績CSV_期間C!$AA$2:$AA$5001,④実績CSV_期間C!$M$2:$M$5001,$C345))</f>
        <v/>
      </c>
      <c r="J345" s="38" t="str">
        <f aca="false">IF($C345="","",N($F345)*N($G345))</f>
        <v/>
      </c>
      <c r="K345" s="38" t="str">
        <f aca="false">IF($C345="","",N($F345)*N($H345))</f>
        <v/>
      </c>
      <c r="L345" s="38" t="str">
        <f aca="false">IF($C345="","",N($F345)*N($I345))</f>
        <v/>
      </c>
      <c r="M345" s="37" t="str">
        <f aca="false">IF(OR($C345="",N(TOP!$C$12)=0),"",N($J345)/TOP!$C$12)</f>
        <v/>
      </c>
      <c r="N345" s="37" t="str">
        <f aca="false">IF(OR($C345="",N(TOP!$C$13)=0),"",N($K345)/TOP!$C$13)</f>
        <v/>
      </c>
      <c r="O345" s="37" t="str">
        <f aca="false">IF(OR($C345="",N(TOP!$C$14)=0),"",N($L345)/TOP!$C$14)</f>
        <v/>
      </c>
      <c r="P345" s="42" t="str">
        <f aca="false">IF($C345="","",IFERROR(CHOOSE(MATCH(TOP!$C$10,{"【期間A】","【期間B】","【期間C】"},0),N($M345),N($N345),N($O345)),0))</f>
        <v/>
      </c>
    </row>
    <row r="346" customFormat="false" ht="15" hidden="false" customHeight="false" outlineLevel="0" collapsed="false">
      <c r="B346" s="12" t="n">
        <v>341</v>
      </c>
      <c r="C346" s="36" t="str">
        <f aca="false">IF(②実績CSV_期間A!$M342="","",②実績CSV_期間A!$M342&amp;"")</f>
        <v/>
      </c>
      <c r="D346" s="12" t="str">
        <f aca="false">IF($C346="","",②実績CSV_期間A!$N342)</f>
        <v/>
      </c>
      <c r="E346" s="12" t="str">
        <f aca="false">IF($C346="","",RIGHT($D346,1))</f>
        <v/>
      </c>
      <c r="F346" s="41" t="str">
        <f aca="false">IF($C346="","",IFERROR(INDEX(サイズ換算マスタ!$C$6:$C$8,MATCH($E346,サイズ換算マスタ!$B$6:$B$8,0)),1))</f>
        <v/>
      </c>
      <c r="G346" s="38" t="str">
        <f aca="false">IF($C346="","",SUMIFS(②実績CSV_期間A!$AA$2:$AA$5001,②実績CSV_期間A!$M$2:$M$5001,$C346))</f>
        <v/>
      </c>
      <c r="H346" s="38" t="str">
        <f aca="false">IF($C346="","",SUMIFS(③実績CSV_期間B!$AA$2:$AA$5001,③実績CSV_期間B!$M$2:$M$5001,$C346))</f>
        <v/>
      </c>
      <c r="I346" s="38" t="str">
        <f aca="false">IF($C346="","",SUMIFS(④実績CSV_期間C!$AA$2:$AA$5001,④実績CSV_期間C!$M$2:$M$5001,$C346))</f>
        <v/>
      </c>
      <c r="J346" s="38" t="str">
        <f aca="false">IF($C346="","",N($F346)*N($G346))</f>
        <v/>
      </c>
      <c r="K346" s="38" t="str">
        <f aca="false">IF($C346="","",N($F346)*N($H346))</f>
        <v/>
      </c>
      <c r="L346" s="38" t="str">
        <f aca="false">IF($C346="","",N($F346)*N($I346))</f>
        <v/>
      </c>
      <c r="M346" s="37" t="str">
        <f aca="false">IF(OR($C346="",N(TOP!$C$12)=0),"",N($J346)/TOP!$C$12)</f>
        <v/>
      </c>
      <c r="N346" s="37" t="str">
        <f aca="false">IF(OR($C346="",N(TOP!$C$13)=0),"",N($K346)/TOP!$C$13)</f>
        <v/>
      </c>
      <c r="O346" s="37" t="str">
        <f aca="false">IF(OR($C346="",N(TOP!$C$14)=0),"",N($L346)/TOP!$C$14)</f>
        <v/>
      </c>
      <c r="P346" s="42" t="str">
        <f aca="false">IF($C346="","",IFERROR(CHOOSE(MATCH(TOP!$C$10,{"【期間A】","【期間B】","【期間C】"},0),N($M346),N($N346),N($O346)),0))</f>
        <v/>
      </c>
    </row>
    <row r="347" customFormat="false" ht="15" hidden="false" customHeight="false" outlineLevel="0" collapsed="false">
      <c r="B347" s="12" t="n">
        <v>342</v>
      </c>
      <c r="C347" s="36" t="str">
        <f aca="false">IF(②実績CSV_期間A!$M343="","",②実績CSV_期間A!$M343&amp;"")</f>
        <v/>
      </c>
      <c r="D347" s="12" t="str">
        <f aca="false">IF($C347="","",②実績CSV_期間A!$N343)</f>
        <v/>
      </c>
      <c r="E347" s="12" t="str">
        <f aca="false">IF($C347="","",RIGHT($D347,1))</f>
        <v/>
      </c>
      <c r="F347" s="41" t="str">
        <f aca="false">IF($C347="","",IFERROR(INDEX(サイズ換算マスタ!$C$6:$C$8,MATCH($E347,サイズ換算マスタ!$B$6:$B$8,0)),1))</f>
        <v/>
      </c>
      <c r="G347" s="38" t="str">
        <f aca="false">IF($C347="","",SUMIFS(②実績CSV_期間A!$AA$2:$AA$5001,②実績CSV_期間A!$M$2:$M$5001,$C347))</f>
        <v/>
      </c>
      <c r="H347" s="38" t="str">
        <f aca="false">IF($C347="","",SUMIFS(③実績CSV_期間B!$AA$2:$AA$5001,③実績CSV_期間B!$M$2:$M$5001,$C347))</f>
        <v/>
      </c>
      <c r="I347" s="38" t="str">
        <f aca="false">IF($C347="","",SUMIFS(④実績CSV_期間C!$AA$2:$AA$5001,④実績CSV_期間C!$M$2:$M$5001,$C347))</f>
        <v/>
      </c>
      <c r="J347" s="38" t="str">
        <f aca="false">IF($C347="","",N($F347)*N($G347))</f>
        <v/>
      </c>
      <c r="K347" s="38" t="str">
        <f aca="false">IF($C347="","",N($F347)*N($H347))</f>
        <v/>
      </c>
      <c r="L347" s="38" t="str">
        <f aca="false">IF($C347="","",N($F347)*N($I347))</f>
        <v/>
      </c>
      <c r="M347" s="37" t="str">
        <f aca="false">IF(OR($C347="",N(TOP!$C$12)=0),"",N($J347)/TOP!$C$12)</f>
        <v/>
      </c>
      <c r="N347" s="37" t="str">
        <f aca="false">IF(OR($C347="",N(TOP!$C$13)=0),"",N($K347)/TOP!$C$13)</f>
        <v/>
      </c>
      <c r="O347" s="37" t="str">
        <f aca="false">IF(OR($C347="",N(TOP!$C$14)=0),"",N($L347)/TOP!$C$14)</f>
        <v/>
      </c>
      <c r="P347" s="42" t="str">
        <f aca="false">IF($C347="","",IFERROR(CHOOSE(MATCH(TOP!$C$10,{"【期間A】","【期間B】","【期間C】"},0),N($M347),N($N347),N($O347)),0))</f>
        <v/>
      </c>
    </row>
    <row r="348" customFormat="false" ht="15" hidden="false" customHeight="false" outlineLevel="0" collapsed="false">
      <c r="B348" s="12" t="n">
        <v>343</v>
      </c>
      <c r="C348" s="36" t="str">
        <f aca="false">IF(②実績CSV_期間A!$M344="","",②実績CSV_期間A!$M344&amp;"")</f>
        <v/>
      </c>
      <c r="D348" s="12" t="str">
        <f aca="false">IF($C348="","",②実績CSV_期間A!$N344)</f>
        <v/>
      </c>
      <c r="E348" s="12" t="str">
        <f aca="false">IF($C348="","",RIGHT($D348,1))</f>
        <v/>
      </c>
      <c r="F348" s="41" t="str">
        <f aca="false">IF($C348="","",IFERROR(INDEX(サイズ換算マスタ!$C$6:$C$8,MATCH($E348,サイズ換算マスタ!$B$6:$B$8,0)),1))</f>
        <v/>
      </c>
      <c r="G348" s="38" t="str">
        <f aca="false">IF($C348="","",SUMIFS(②実績CSV_期間A!$AA$2:$AA$5001,②実績CSV_期間A!$M$2:$M$5001,$C348))</f>
        <v/>
      </c>
      <c r="H348" s="38" t="str">
        <f aca="false">IF($C348="","",SUMIFS(③実績CSV_期間B!$AA$2:$AA$5001,③実績CSV_期間B!$M$2:$M$5001,$C348))</f>
        <v/>
      </c>
      <c r="I348" s="38" t="str">
        <f aca="false">IF($C348="","",SUMIFS(④実績CSV_期間C!$AA$2:$AA$5001,④実績CSV_期間C!$M$2:$M$5001,$C348))</f>
        <v/>
      </c>
      <c r="J348" s="38" t="str">
        <f aca="false">IF($C348="","",N($F348)*N($G348))</f>
        <v/>
      </c>
      <c r="K348" s="38" t="str">
        <f aca="false">IF($C348="","",N($F348)*N($H348))</f>
        <v/>
      </c>
      <c r="L348" s="38" t="str">
        <f aca="false">IF($C348="","",N($F348)*N($I348))</f>
        <v/>
      </c>
      <c r="M348" s="37" t="str">
        <f aca="false">IF(OR($C348="",N(TOP!$C$12)=0),"",N($J348)/TOP!$C$12)</f>
        <v/>
      </c>
      <c r="N348" s="37" t="str">
        <f aca="false">IF(OR($C348="",N(TOP!$C$13)=0),"",N($K348)/TOP!$C$13)</f>
        <v/>
      </c>
      <c r="O348" s="37" t="str">
        <f aca="false">IF(OR($C348="",N(TOP!$C$14)=0),"",N($L348)/TOP!$C$14)</f>
        <v/>
      </c>
      <c r="P348" s="42" t="str">
        <f aca="false">IF($C348="","",IFERROR(CHOOSE(MATCH(TOP!$C$10,{"【期間A】","【期間B】","【期間C】"},0),N($M348),N($N348),N($O348)),0))</f>
        <v/>
      </c>
    </row>
    <row r="349" customFormat="false" ht="15" hidden="false" customHeight="false" outlineLevel="0" collapsed="false">
      <c r="B349" s="12" t="n">
        <v>344</v>
      </c>
      <c r="C349" s="36" t="str">
        <f aca="false">IF(②実績CSV_期間A!$M345="","",②実績CSV_期間A!$M345&amp;"")</f>
        <v/>
      </c>
      <c r="D349" s="12" t="str">
        <f aca="false">IF($C349="","",②実績CSV_期間A!$N345)</f>
        <v/>
      </c>
      <c r="E349" s="12" t="str">
        <f aca="false">IF($C349="","",RIGHT($D349,1))</f>
        <v/>
      </c>
      <c r="F349" s="41" t="str">
        <f aca="false">IF($C349="","",IFERROR(INDEX(サイズ換算マスタ!$C$6:$C$8,MATCH($E349,サイズ換算マスタ!$B$6:$B$8,0)),1))</f>
        <v/>
      </c>
      <c r="G349" s="38" t="str">
        <f aca="false">IF($C349="","",SUMIFS(②実績CSV_期間A!$AA$2:$AA$5001,②実績CSV_期間A!$M$2:$M$5001,$C349))</f>
        <v/>
      </c>
      <c r="H349" s="38" t="str">
        <f aca="false">IF($C349="","",SUMIFS(③実績CSV_期間B!$AA$2:$AA$5001,③実績CSV_期間B!$M$2:$M$5001,$C349))</f>
        <v/>
      </c>
      <c r="I349" s="38" t="str">
        <f aca="false">IF($C349="","",SUMIFS(④実績CSV_期間C!$AA$2:$AA$5001,④実績CSV_期間C!$M$2:$M$5001,$C349))</f>
        <v/>
      </c>
      <c r="J349" s="38" t="str">
        <f aca="false">IF($C349="","",N($F349)*N($G349))</f>
        <v/>
      </c>
      <c r="K349" s="38" t="str">
        <f aca="false">IF($C349="","",N($F349)*N($H349))</f>
        <v/>
      </c>
      <c r="L349" s="38" t="str">
        <f aca="false">IF($C349="","",N($F349)*N($I349))</f>
        <v/>
      </c>
      <c r="M349" s="37" t="str">
        <f aca="false">IF(OR($C349="",N(TOP!$C$12)=0),"",N($J349)/TOP!$C$12)</f>
        <v/>
      </c>
      <c r="N349" s="37" t="str">
        <f aca="false">IF(OR($C349="",N(TOP!$C$13)=0),"",N($K349)/TOP!$C$13)</f>
        <v/>
      </c>
      <c r="O349" s="37" t="str">
        <f aca="false">IF(OR($C349="",N(TOP!$C$14)=0),"",N($L349)/TOP!$C$14)</f>
        <v/>
      </c>
      <c r="P349" s="42" t="str">
        <f aca="false">IF($C349="","",IFERROR(CHOOSE(MATCH(TOP!$C$10,{"【期間A】","【期間B】","【期間C】"},0),N($M349),N($N349),N($O349)),0))</f>
        <v/>
      </c>
    </row>
    <row r="350" customFormat="false" ht="15" hidden="false" customHeight="false" outlineLevel="0" collapsed="false">
      <c r="B350" s="12" t="n">
        <v>345</v>
      </c>
      <c r="C350" s="36" t="str">
        <f aca="false">IF(②実績CSV_期間A!$M346="","",②実績CSV_期間A!$M346&amp;"")</f>
        <v/>
      </c>
      <c r="D350" s="12" t="str">
        <f aca="false">IF($C350="","",②実績CSV_期間A!$N346)</f>
        <v/>
      </c>
      <c r="E350" s="12" t="str">
        <f aca="false">IF($C350="","",RIGHT($D350,1))</f>
        <v/>
      </c>
      <c r="F350" s="41" t="str">
        <f aca="false">IF($C350="","",IFERROR(INDEX(サイズ換算マスタ!$C$6:$C$8,MATCH($E350,サイズ換算マスタ!$B$6:$B$8,0)),1))</f>
        <v/>
      </c>
      <c r="G350" s="38" t="str">
        <f aca="false">IF($C350="","",SUMIFS(②実績CSV_期間A!$AA$2:$AA$5001,②実績CSV_期間A!$M$2:$M$5001,$C350))</f>
        <v/>
      </c>
      <c r="H350" s="38" t="str">
        <f aca="false">IF($C350="","",SUMIFS(③実績CSV_期間B!$AA$2:$AA$5001,③実績CSV_期間B!$M$2:$M$5001,$C350))</f>
        <v/>
      </c>
      <c r="I350" s="38" t="str">
        <f aca="false">IF($C350="","",SUMIFS(④実績CSV_期間C!$AA$2:$AA$5001,④実績CSV_期間C!$M$2:$M$5001,$C350))</f>
        <v/>
      </c>
      <c r="J350" s="38" t="str">
        <f aca="false">IF($C350="","",N($F350)*N($G350))</f>
        <v/>
      </c>
      <c r="K350" s="38" t="str">
        <f aca="false">IF($C350="","",N($F350)*N($H350))</f>
        <v/>
      </c>
      <c r="L350" s="38" t="str">
        <f aca="false">IF($C350="","",N($F350)*N($I350))</f>
        <v/>
      </c>
      <c r="M350" s="37" t="str">
        <f aca="false">IF(OR($C350="",N(TOP!$C$12)=0),"",N($J350)/TOP!$C$12)</f>
        <v/>
      </c>
      <c r="N350" s="37" t="str">
        <f aca="false">IF(OR($C350="",N(TOP!$C$13)=0),"",N($K350)/TOP!$C$13)</f>
        <v/>
      </c>
      <c r="O350" s="37" t="str">
        <f aca="false">IF(OR($C350="",N(TOP!$C$14)=0),"",N($L350)/TOP!$C$14)</f>
        <v/>
      </c>
      <c r="P350" s="42" t="str">
        <f aca="false">IF($C350="","",IFERROR(CHOOSE(MATCH(TOP!$C$10,{"【期間A】","【期間B】","【期間C】"},0),N($M350),N($N350),N($O350)),0))</f>
        <v/>
      </c>
    </row>
    <row r="351" customFormat="false" ht="15" hidden="false" customHeight="false" outlineLevel="0" collapsed="false">
      <c r="B351" s="12" t="n">
        <v>346</v>
      </c>
      <c r="C351" s="36" t="str">
        <f aca="false">IF(②実績CSV_期間A!$M347="","",②実績CSV_期間A!$M347&amp;"")</f>
        <v/>
      </c>
      <c r="D351" s="12" t="str">
        <f aca="false">IF($C351="","",②実績CSV_期間A!$N347)</f>
        <v/>
      </c>
      <c r="E351" s="12" t="str">
        <f aca="false">IF($C351="","",RIGHT($D351,1))</f>
        <v/>
      </c>
      <c r="F351" s="41" t="str">
        <f aca="false">IF($C351="","",IFERROR(INDEX(サイズ換算マスタ!$C$6:$C$8,MATCH($E351,サイズ換算マスタ!$B$6:$B$8,0)),1))</f>
        <v/>
      </c>
      <c r="G351" s="38" t="str">
        <f aca="false">IF($C351="","",SUMIFS(②実績CSV_期間A!$AA$2:$AA$5001,②実績CSV_期間A!$M$2:$M$5001,$C351))</f>
        <v/>
      </c>
      <c r="H351" s="38" t="str">
        <f aca="false">IF($C351="","",SUMIFS(③実績CSV_期間B!$AA$2:$AA$5001,③実績CSV_期間B!$M$2:$M$5001,$C351))</f>
        <v/>
      </c>
      <c r="I351" s="38" t="str">
        <f aca="false">IF($C351="","",SUMIFS(④実績CSV_期間C!$AA$2:$AA$5001,④実績CSV_期間C!$M$2:$M$5001,$C351))</f>
        <v/>
      </c>
      <c r="J351" s="38" t="str">
        <f aca="false">IF($C351="","",N($F351)*N($G351))</f>
        <v/>
      </c>
      <c r="K351" s="38" t="str">
        <f aca="false">IF($C351="","",N($F351)*N($H351))</f>
        <v/>
      </c>
      <c r="L351" s="38" t="str">
        <f aca="false">IF($C351="","",N($F351)*N($I351))</f>
        <v/>
      </c>
      <c r="M351" s="37" t="str">
        <f aca="false">IF(OR($C351="",N(TOP!$C$12)=0),"",N($J351)/TOP!$C$12)</f>
        <v/>
      </c>
      <c r="N351" s="37" t="str">
        <f aca="false">IF(OR($C351="",N(TOP!$C$13)=0),"",N($K351)/TOP!$C$13)</f>
        <v/>
      </c>
      <c r="O351" s="37" t="str">
        <f aca="false">IF(OR($C351="",N(TOP!$C$14)=0),"",N($L351)/TOP!$C$14)</f>
        <v/>
      </c>
      <c r="P351" s="42" t="str">
        <f aca="false">IF($C351="","",IFERROR(CHOOSE(MATCH(TOP!$C$10,{"【期間A】","【期間B】","【期間C】"},0),N($M351),N($N351),N($O351)),0))</f>
        <v/>
      </c>
    </row>
    <row r="352" customFormat="false" ht="15" hidden="false" customHeight="false" outlineLevel="0" collapsed="false">
      <c r="B352" s="12" t="n">
        <v>347</v>
      </c>
      <c r="C352" s="36" t="str">
        <f aca="false">IF(②実績CSV_期間A!$M348="","",②実績CSV_期間A!$M348&amp;"")</f>
        <v/>
      </c>
      <c r="D352" s="12" t="str">
        <f aca="false">IF($C352="","",②実績CSV_期間A!$N348)</f>
        <v/>
      </c>
      <c r="E352" s="12" t="str">
        <f aca="false">IF($C352="","",RIGHT($D352,1))</f>
        <v/>
      </c>
      <c r="F352" s="41" t="str">
        <f aca="false">IF($C352="","",IFERROR(INDEX(サイズ換算マスタ!$C$6:$C$8,MATCH($E352,サイズ換算マスタ!$B$6:$B$8,0)),1))</f>
        <v/>
      </c>
      <c r="G352" s="38" t="str">
        <f aca="false">IF($C352="","",SUMIFS(②実績CSV_期間A!$AA$2:$AA$5001,②実績CSV_期間A!$M$2:$M$5001,$C352))</f>
        <v/>
      </c>
      <c r="H352" s="38" t="str">
        <f aca="false">IF($C352="","",SUMIFS(③実績CSV_期間B!$AA$2:$AA$5001,③実績CSV_期間B!$M$2:$M$5001,$C352))</f>
        <v/>
      </c>
      <c r="I352" s="38" t="str">
        <f aca="false">IF($C352="","",SUMIFS(④実績CSV_期間C!$AA$2:$AA$5001,④実績CSV_期間C!$M$2:$M$5001,$C352))</f>
        <v/>
      </c>
      <c r="J352" s="38" t="str">
        <f aca="false">IF($C352="","",N($F352)*N($G352))</f>
        <v/>
      </c>
      <c r="K352" s="38" t="str">
        <f aca="false">IF($C352="","",N($F352)*N($H352))</f>
        <v/>
      </c>
      <c r="L352" s="38" t="str">
        <f aca="false">IF($C352="","",N($F352)*N($I352))</f>
        <v/>
      </c>
      <c r="M352" s="37" t="str">
        <f aca="false">IF(OR($C352="",N(TOP!$C$12)=0),"",N($J352)/TOP!$C$12)</f>
        <v/>
      </c>
      <c r="N352" s="37" t="str">
        <f aca="false">IF(OR($C352="",N(TOP!$C$13)=0),"",N($K352)/TOP!$C$13)</f>
        <v/>
      </c>
      <c r="O352" s="37" t="str">
        <f aca="false">IF(OR($C352="",N(TOP!$C$14)=0),"",N($L352)/TOP!$C$14)</f>
        <v/>
      </c>
      <c r="P352" s="42" t="str">
        <f aca="false">IF($C352="","",IFERROR(CHOOSE(MATCH(TOP!$C$10,{"【期間A】","【期間B】","【期間C】"},0),N($M352),N($N352),N($O352)),0))</f>
        <v/>
      </c>
    </row>
    <row r="353" customFormat="false" ht="15" hidden="false" customHeight="false" outlineLevel="0" collapsed="false">
      <c r="B353" s="12" t="n">
        <v>348</v>
      </c>
      <c r="C353" s="36" t="str">
        <f aca="false">IF(②実績CSV_期間A!$M349="","",②実績CSV_期間A!$M349&amp;"")</f>
        <v/>
      </c>
      <c r="D353" s="12" t="str">
        <f aca="false">IF($C353="","",②実績CSV_期間A!$N349)</f>
        <v/>
      </c>
      <c r="E353" s="12" t="str">
        <f aca="false">IF($C353="","",RIGHT($D353,1))</f>
        <v/>
      </c>
      <c r="F353" s="41" t="str">
        <f aca="false">IF($C353="","",IFERROR(INDEX(サイズ換算マスタ!$C$6:$C$8,MATCH($E353,サイズ換算マスタ!$B$6:$B$8,0)),1))</f>
        <v/>
      </c>
      <c r="G353" s="38" t="str">
        <f aca="false">IF($C353="","",SUMIFS(②実績CSV_期間A!$AA$2:$AA$5001,②実績CSV_期間A!$M$2:$M$5001,$C353))</f>
        <v/>
      </c>
      <c r="H353" s="38" t="str">
        <f aca="false">IF($C353="","",SUMIFS(③実績CSV_期間B!$AA$2:$AA$5001,③実績CSV_期間B!$M$2:$M$5001,$C353))</f>
        <v/>
      </c>
      <c r="I353" s="38" t="str">
        <f aca="false">IF($C353="","",SUMIFS(④実績CSV_期間C!$AA$2:$AA$5001,④実績CSV_期間C!$M$2:$M$5001,$C353))</f>
        <v/>
      </c>
      <c r="J353" s="38" t="str">
        <f aca="false">IF($C353="","",N($F353)*N($G353))</f>
        <v/>
      </c>
      <c r="K353" s="38" t="str">
        <f aca="false">IF($C353="","",N($F353)*N($H353))</f>
        <v/>
      </c>
      <c r="L353" s="38" t="str">
        <f aca="false">IF($C353="","",N($F353)*N($I353))</f>
        <v/>
      </c>
      <c r="M353" s="37" t="str">
        <f aca="false">IF(OR($C353="",N(TOP!$C$12)=0),"",N($J353)/TOP!$C$12)</f>
        <v/>
      </c>
      <c r="N353" s="37" t="str">
        <f aca="false">IF(OR($C353="",N(TOP!$C$13)=0),"",N($K353)/TOP!$C$13)</f>
        <v/>
      </c>
      <c r="O353" s="37" t="str">
        <f aca="false">IF(OR($C353="",N(TOP!$C$14)=0),"",N($L353)/TOP!$C$14)</f>
        <v/>
      </c>
      <c r="P353" s="42" t="str">
        <f aca="false">IF($C353="","",IFERROR(CHOOSE(MATCH(TOP!$C$10,{"【期間A】","【期間B】","【期間C】"},0),N($M353),N($N353),N($O353)),0))</f>
        <v/>
      </c>
    </row>
    <row r="354" customFormat="false" ht="15" hidden="false" customHeight="false" outlineLevel="0" collapsed="false">
      <c r="B354" s="12" t="n">
        <v>349</v>
      </c>
      <c r="C354" s="36" t="str">
        <f aca="false">IF(②実績CSV_期間A!$M350="","",②実績CSV_期間A!$M350&amp;"")</f>
        <v/>
      </c>
      <c r="D354" s="12" t="str">
        <f aca="false">IF($C354="","",②実績CSV_期間A!$N350)</f>
        <v/>
      </c>
      <c r="E354" s="12" t="str">
        <f aca="false">IF($C354="","",RIGHT($D354,1))</f>
        <v/>
      </c>
      <c r="F354" s="41" t="str">
        <f aca="false">IF($C354="","",IFERROR(INDEX(サイズ換算マスタ!$C$6:$C$8,MATCH($E354,サイズ換算マスタ!$B$6:$B$8,0)),1))</f>
        <v/>
      </c>
      <c r="G354" s="38" t="str">
        <f aca="false">IF($C354="","",SUMIFS(②実績CSV_期間A!$AA$2:$AA$5001,②実績CSV_期間A!$M$2:$M$5001,$C354))</f>
        <v/>
      </c>
      <c r="H354" s="38" t="str">
        <f aca="false">IF($C354="","",SUMIFS(③実績CSV_期間B!$AA$2:$AA$5001,③実績CSV_期間B!$M$2:$M$5001,$C354))</f>
        <v/>
      </c>
      <c r="I354" s="38" t="str">
        <f aca="false">IF($C354="","",SUMIFS(④実績CSV_期間C!$AA$2:$AA$5001,④実績CSV_期間C!$M$2:$M$5001,$C354))</f>
        <v/>
      </c>
      <c r="J354" s="38" t="str">
        <f aca="false">IF($C354="","",N($F354)*N($G354))</f>
        <v/>
      </c>
      <c r="K354" s="38" t="str">
        <f aca="false">IF($C354="","",N($F354)*N($H354))</f>
        <v/>
      </c>
      <c r="L354" s="38" t="str">
        <f aca="false">IF($C354="","",N($F354)*N($I354))</f>
        <v/>
      </c>
      <c r="M354" s="37" t="str">
        <f aca="false">IF(OR($C354="",N(TOP!$C$12)=0),"",N($J354)/TOP!$C$12)</f>
        <v/>
      </c>
      <c r="N354" s="37" t="str">
        <f aca="false">IF(OR($C354="",N(TOP!$C$13)=0),"",N($K354)/TOP!$C$13)</f>
        <v/>
      </c>
      <c r="O354" s="37" t="str">
        <f aca="false">IF(OR($C354="",N(TOP!$C$14)=0),"",N($L354)/TOP!$C$14)</f>
        <v/>
      </c>
      <c r="P354" s="42" t="str">
        <f aca="false">IF($C354="","",IFERROR(CHOOSE(MATCH(TOP!$C$10,{"【期間A】","【期間B】","【期間C】"},0),N($M354),N($N354),N($O354)),0))</f>
        <v/>
      </c>
    </row>
    <row r="355" customFormat="false" ht="15" hidden="false" customHeight="false" outlineLevel="0" collapsed="false">
      <c r="B355" s="12" t="n">
        <v>350</v>
      </c>
      <c r="C355" s="36" t="str">
        <f aca="false">IF(②実績CSV_期間A!$M351="","",②実績CSV_期間A!$M351&amp;"")</f>
        <v/>
      </c>
      <c r="D355" s="12" t="str">
        <f aca="false">IF($C355="","",②実績CSV_期間A!$N351)</f>
        <v/>
      </c>
      <c r="E355" s="12" t="str">
        <f aca="false">IF($C355="","",RIGHT($D355,1))</f>
        <v/>
      </c>
      <c r="F355" s="41" t="str">
        <f aca="false">IF($C355="","",IFERROR(INDEX(サイズ換算マスタ!$C$6:$C$8,MATCH($E355,サイズ換算マスタ!$B$6:$B$8,0)),1))</f>
        <v/>
      </c>
      <c r="G355" s="38" t="str">
        <f aca="false">IF($C355="","",SUMIFS(②実績CSV_期間A!$AA$2:$AA$5001,②実績CSV_期間A!$M$2:$M$5001,$C355))</f>
        <v/>
      </c>
      <c r="H355" s="38" t="str">
        <f aca="false">IF($C355="","",SUMIFS(③実績CSV_期間B!$AA$2:$AA$5001,③実績CSV_期間B!$M$2:$M$5001,$C355))</f>
        <v/>
      </c>
      <c r="I355" s="38" t="str">
        <f aca="false">IF($C355="","",SUMIFS(④実績CSV_期間C!$AA$2:$AA$5001,④実績CSV_期間C!$M$2:$M$5001,$C355))</f>
        <v/>
      </c>
      <c r="J355" s="38" t="str">
        <f aca="false">IF($C355="","",N($F355)*N($G355))</f>
        <v/>
      </c>
      <c r="K355" s="38" t="str">
        <f aca="false">IF($C355="","",N($F355)*N($H355))</f>
        <v/>
      </c>
      <c r="L355" s="38" t="str">
        <f aca="false">IF($C355="","",N($F355)*N($I355))</f>
        <v/>
      </c>
      <c r="M355" s="37" t="str">
        <f aca="false">IF(OR($C355="",N(TOP!$C$12)=0),"",N($J355)/TOP!$C$12)</f>
        <v/>
      </c>
      <c r="N355" s="37" t="str">
        <f aca="false">IF(OR($C355="",N(TOP!$C$13)=0),"",N($K355)/TOP!$C$13)</f>
        <v/>
      </c>
      <c r="O355" s="37" t="str">
        <f aca="false">IF(OR($C355="",N(TOP!$C$14)=0),"",N($L355)/TOP!$C$14)</f>
        <v/>
      </c>
      <c r="P355" s="42" t="str">
        <f aca="false">IF($C355="","",IFERROR(CHOOSE(MATCH(TOP!$C$10,{"【期間A】","【期間B】","【期間C】"},0),N($M355),N($N355),N($O355)),0))</f>
        <v/>
      </c>
    </row>
    <row r="356" customFormat="false" ht="15" hidden="false" customHeight="false" outlineLevel="0" collapsed="false">
      <c r="B356" s="12" t="n">
        <v>351</v>
      </c>
      <c r="C356" s="36" t="str">
        <f aca="false">IF(②実績CSV_期間A!$M352="","",②実績CSV_期間A!$M352&amp;"")</f>
        <v/>
      </c>
      <c r="D356" s="12" t="str">
        <f aca="false">IF($C356="","",②実績CSV_期間A!$N352)</f>
        <v/>
      </c>
      <c r="E356" s="12" t="str">
        <f aca="false">IF($C356="","",RIGHT($D356,1))</f>
        <v/>
      </c>
      <c r="F356" s="41" t="str">
        <f aca="false">IF($C356="","",IFERROR(INDEX(サイズ換算マスタ!$C$6:$C$8,MATCH($E356,サイズ換算マスタ!$B$6:$B$8,0)),1))</f>
        <v/>
      </c>
      <c r="G356" s="38" t="str">
        <f aca="false">IF($C356="","",SUMIFS(②実績CSV_期間A!$AA$2:$AA$5001,②実績CSV_期間A!$M$2:$M$5001,$C356))</f>
        <v/>
      </c>
      <c r="H356" s="38" t="str">
        <f aca="false">IF($C356="","",SUMIFS(③実績CSV_期間B!$AA$2:$AA$5001,③実績CSV_期間B!$M$2:$M$5001,$C356))</f>
        <v/>
      </c>
      <c r="I356" s="38" t="str">
        <f aca="false">IF($C356="","",SUMIFS(④実績CSV_期間C!$AA$2:$AA$5001,④実績CSV_期間C!$M$2:$M$5001,$C356))</f>
        <v/>
      </c>
      <c r="J356" s="38" t="str">
        <f aca="false">IF($C356="","",N($F356)*N($G356))</f>
        <v/>
      </c>
      <c r="K356" s="38" t="str">
        <f aca="false">IF($C356="","",N($F356)*N($H356))</f>
        <v/>
      </c>
      <c r="L356" s="38" t="str">
        <f aca="false">IF($C356="","",N($F356)*N($I356))</f>
        <v/>
      </c>
      <c r="M356" s="37" t="str">
        <f aca="false">IF(OR($C356="",N(TOP!$C$12)=0),"",N($J356)/TOP!$C$12)</f>
        <v/>
      </c>
      <c r="N356" s="37" t="str">
        <f aca="false">IF(OR($C356="",N(TOP!$C$13)=0),"",N($K356)/TOP!$C$13)</f>
        <v/>
      </c>
      <c r="O356" s="37" t="str">
        <f aca="false">IF(OR($C356="",N(TOP!$C$14)=0),"",N($L356)/TOP!$C$14)</f>
        <v/>
      </c>
      <c r="P356" s="42" t="str">
        <f aca="false">IF($C356="","",IFERROR(CHOOSE(MATCH(TOP!$C$10,{"【期間A】","【期間B】","【期間C】"},0),N($M356),N($N356),N($O356)),0))</f>
        <v/>
      </c>
    </row>
    <row r="357" customFormat="false" ht="15" hidden="false" customHeight="false" outlineLevel="0" collapsed="false">
      <c r="B357" s="12" t="n">
        <v>352</v>
      </c>
      <c r="C357" s="36" t="str">
        <f aca="false">IF(②実績CSV_期間A!$M353="","",②実績CSV_期間A!$M353&amp;"")</f>
        <v/>
      </c>
      <c r="D357" s="12" t="str">
        <f aca="false">IF($C357="","",②実績CSV_期間A!$N353)</f>
        <v/>
      </c>
      <c r="E357" s="12" t="str">
        <f aca="false">IF($C357="","",RIGHT($D357,1))</f>
        <v/>
      </c>
      <c r="F357" s="41" t="str">
        <f aca="false">IF($C357="","",IFERROR(INDEX(サイズ換算マスタ!$C$6:$C$8,MATCH($E357,サイズ換算マスタ!$B$6:$B$8,0)),1))</f>
        <v/>
      </c>
      <c r="G357" s="38" t="str">
        <f aca="false">IF($C357="","",SUMIFS(②実績CSV_期間A!$AA$2:$AA$5001,②実績CSV_期間A!$M$2:$M$5001,$C357))</f>
        <v/>
      </c>
      <c r="H357" s="38" t="str">
        <f aca="false">IF($C357="","",SUMIFS(③実績CSV_期間B!$AA$2:$AA$5001,③実績CSV_期間B!$M$2:$M$5001,$C357))</f>
        <v/>
      </c>
      <c r="I357" s="38" t="str">
        <f aca="false">IF($C357="","",SUMIFS(④実績CSV_期間C!$AA$2:$AA$5001,④実績CSV_期間C!$M$2:$M$5001,$C357))</f>
        <v/>
      </c>
      <c r="J357" s="38" t="str">
        <f aca="false">IF($C357="","",N($F357)*N($G357))</f>
        <v/>
      </c>
      <c r="K357" s="38" t="str">
        <f aca="false">IF($C357="","",N($F357)*N($H357))</f>
        <v/>
      </c>
      <c r="L357" s="38" t="str">
        <f aca="false">IF($C357="","",N($F357)*N($I357))</f>
        <v/>
      </c>
      <c r="M357" s="37" t="str">
        <f aca="false">IF(OR($C357="",N(TOP!$C$12)=0),"",N($J357)/TOP!$C$12)</f>
        <v/>
      </c>
      <c r="N357" s="37" t="str">
        <f aca="false">IF(OR($C357="",N(TOP!$C$13)=0),"",N($K357)/TOP!$C$13)</f>
        <v/>
      </c>
      <c r="O357" s="37" t="str">
        <f aca="false">IF(OR($C357="",N(TOP!$C$14)=0),"",N($L357)/TOP!$C$14)</f>
        <v/>
      </c>
      <c r="P357" s="42" t="str">
        <f aca="false">IF($C357="","",IFERROR(CHOOSE(MATCH(TOP!$C$10,{"【期間A】","【期間B】","【期間C】"},0),N($M357),N($N357),N($O357)),0))</f>
        <v/>
      </c>
    </row>
    <row r="358" customFormat="false" ht="15" hidden="false" customHeight="false" outlineLevel="0" collapsed="false">
      <c r="B358" s="12" t="n">
        <v>353</v>
      </c>
      <c r="C358" s="36" t="str">
        <f aca="false">IF(②実績CSV_期間A!$M354="","",②実績CSV_期間A!$M354&amp;"")</f>
        <v/>
      </c>
      <c r="D358" s="12" t="str">
        <f aca="false">IF($C358="","",②実績CSV_期間A!$N354)</f>
        <v/>
      </c>
      <c r="E358" s="12" t="str">
        <f aca="false">IF($C358="","",RIGHT($D358,1))</f>
        <v/>
      </c>
      <c r="F358" s="41" t="str">
        <f aca="false">IF($C358="","",IFERROR(INDEX(サイズ換算マスタ!$C$6:$C$8,MATCH($E358,サイズ換算マスタ!$B$6:$B$8,0)),1))</f>
        <v/>
      </c>
      <c r="G358" s="38" t="str">
        <f aca="false">IF($C358="","",SUMIFS(②実績CSV_期間A!$AA$2:$AA$5001,②実績CSV_期間A!$M$2:$M$5001,$C358))</f>
        <v/>
      </c>
      <c r="H358" s="38" t="str">
        <f aca="false">IF($C358="","",SUMIFS(③実績CSV_期間B!$AA$2:$AA$5001,③実績CSV_期間B!$M$2:$M$5001,$C358))</f>
        <v/>
      </c>
      <c r="I358" s="38" t="str">
        <f aca="false">IF($C358="","",SUMIFS(④実績CSV_期間C!$AA$2:$AA$5001,④実績CSV_期間C!$M$2:$M$5001,$C358))</f>
        <v/>
      </c>
      <c r="J358" s="38" t="str">
        <f aca="false">IF($C358="","",N($F358)*N($G358))</f>
        <v/>
      </c>
      <c r="K358" s="38" t="str">
        <f aca="false">IF($C358="","",N($F358)*N($H358))</f>
        <v/>
      </c>
      <c r="L358" s="38" t="str">
        <f aca="false">IF($C358="","",N($F358)*N($I358))</f>
        <v/>
      </c>
      <c r="M358" s="37" t="str">
        <f aca="false">IF(OR($C358="",N(TOP!$C$12)=0),"",N($J358)/TOP!$C$12)</f>
        <v/>
      </c>
      <c r="N358" s="37" t="str">
        <f aca="false">IF(OR($C358="",N(TOP!$C$13)=0),"",N($K358)/TOP!$C$13)</f>
        <v/>
      </c>
      <c r="O358" s="37" t="str">
        <f aca="false">IF(OR($C358="",N(TOP!$C$14)=0),"",N($L358)/TOP!$C$14)</f>
        <v/>
      </c>
      <c r="P358" s="42" t="str">
        <f aca="false">IF($C358="","",IFERROR(CHOOSE(MATCH(TOP!$C$10,{"【期間A】","【期間B】","【期間C】"},0),N($M358),N($N358),N($O358)),0))</f>
        <v/>
      </c>
    </row>
    <row r="359" customFormat="false" ht="15" hidden="false" customHeight="false" outlineLevel="0" collapsed="false">
      <c r="B359" s="12" t="n">
        <v>354</v>
      </c>
      <c r="C359" s="36" t="str">
        <f aca="false">IF(②実績CSV_期間A!$M355="","",②実績CSV_期間A!$M355&amp;"")</f>
        <v/>
      </c>
      <c r="D359" s="12" t="str">
        <f aca="false">IF($C359="","",②実績CSV_期間A!$N355)</f>
        <v/>
      </c>
      <c r="E359" s="12" t="str">
        <f aca="false">IF($C359="","",RIGHT($D359,1))</f>
        <v/>
      </c>
      <c r="F359" s="41" t="str">
        <f aca="false">IF($C359="","",IFERROR(INDEX(サイズ換算マスタ!$C$6:$C$8,MATCH($E359,サイズ換算マスタ!$B$6:$B$8,0)),1))</f>
        <v/>
      </c>
      <c r="G359" s="38" t="str">
        <f aca="false">IF($C359="","",SUMIFS(②実績CSV_期間A!$AA$2:$AA$5001,②実績CSV_期間A!$M$2:$M$5001,$C359))</f>
        <v/>
      </c>
      <c r="H359" s="38" t="str">
        <f aca="false">IF($C359="","",SUMIFS(③実績CSV_期間B!$AA$2:$AA$5001,③実績CSV_期間B!$M$2:$M$5001,$C359))</f>
        <v/>
      </c>
      <c r="I359" s="38" t="str">
        <f aca="false">IF($C359="","",SUMIFS(④実績CSV_期間C!$AA$2:$AA$5001,④実績CSV_期間C!$M$2:$M$5001,$C359))</f>
        <v/>
      </c>
      <c r="J359" s="38" t="str">
        <f aca="false">IF($C359="","",N($F359)*N($G359))</f>
        <v/>
      </c>
      <c r="K359" s="38" t="str">
        <f aca="false">IF($C359="","",N($F359)*N($H359))</f>
        <v/>
      </c>
      <c r="L359" s="38" t="str">
        <f aca="false">IF($C359="","",N($F359)*N($I359))</f>
        <v/>
      </c>
      <c r="M359" s="37" t="str">
        <f aca="false">IF(OR($C359="",N(TOP!$C$12)=0),"",N($J359)/TOP!$C$12)</f>
        <v/>
      </c>
      <c r="N359" s="37" t="str">
        <f aca="false">IF(OR($C359="",N(TOP!$C$13)=0),"",N($K359)/TOP!$C$13)</f>
        <v/>
      </c>
      <c r="O359" s="37" t="str">
        <f aca="false">IF(OR($C359="",N(TOP!$C$14)=0),"",N($L359)/TOP!$C$14)</f>
        <v/>
      </c>
      <c r="P359" s="42" t="str">
        <f aca="false">IF($C359="","",IFERROR(CHOOSE(MATCH(TOP!$C$10,{"【期間A】","【期間B】","【期間C】"},0),N($M359),N($N359),N($O359)),0))</f>
        <v/>
      </c>
    </row>
    <row r="360" customFormat="false" ht="15" hidden="false" customHeight="false" outlineLevel="0" collapsed="false">
      <c r="B360" s="12" t="n">
        <v>355</v>
      </c>
      <c r="C360" s="36" t="str">
        <f aca="false">IF(②実績CSV_期間A!$M356="","",②実績CSV_期間A!$M356&amp;"")</f>
        <v/>
      </c>
      <c r="D360" s="12" t="str">
        <f aca="false">IF($C360="","",②実績CSV_期間A!$N356)</f>
        <v/>
      </c>
      <c r="E360" s="12" t="str">
        <f aca="false">IF($C360="","",RIGHT($D360,1))</f>
        <v/>
      </c>
      <c r="F360" s="41" t="str">
        <f aca="false">IF($C360="","",IFERROR(INDEX(サイズ換算マスタ!$C$6:$C$8,MATCH($E360,サイズ換算マスタ!$B$6:$B$8,0)),1))</f>
        <v/>
      </c>
      <c r="G360" s="38" t="str">
        <f aca="false">IF($C360="","",SUMIFS(②実績CSV_期間A!$AA$2:$AA$5001,②実績CSV_期間A!$M$2:$M$5001,$C360))</f>
        <v/>
      </c>
      <c r="H360" s="38" t="str">
        <f aca="false">IF($C360="","",SUMIFS(③実績CSV_期間B!$AA$2:$AA$5001,③実績CSV_期間B!$M$2:$M$5001,$C360))</f>
        <v/>
      </c>
      <c r="I360" s="38" t="str">
        <f aca="false">IF($C360="","",SUMIFS(④実績CSV_期間C!$AA$2:$AA$5001,④実績CSV_期間C!$M$2:$M$5001,$C360))</f>
        <v/>
      </c>
      <c r="J360" s="38" t="str">
        <f aca="false">IF($C360="","",N($F360)*N($G360))</f>
        <v/>
      </c>
      <c r="K360" s="38" t="str">
        <f aca="false">IF($C360="","",N($F360)*N($H360))</f>
        <v/>
      </c>
      <c r="L360" s="38" t="str">
        <f aca="false">IF($C360="","",N($F360)*N($I360))</f>
        <v/>
      </c>
      <c r="M360" s="37" t="str">
        <f aca="false">IF(OR($C360="",N(TOP!$C$12)=0),"",N($J360)/TOP!$C$12)</f>
        <v/>
      </c>
      <c r="N360" s="37" t="str">
        <f aca="false">IF(OR($C360="",N(TOP!$C$13)=0),"",N($K360)/TOP!$C$13)</f>
        <v/>
      </c>
      <c r="O360" s="37" t="str">
        <f aca="false">IF(OR($C360="",N(TOP!$C$14)=0),"",N($L360)/TOP!$C$14)</f>
        <v/>
      </c>
      <c r="P360" s="42" t="str">
        <f aca="false">IF($C360="","",IFERROR(CHOOSE(MATCH(TOP!$C$10,{"【期間A】","【期間B】","【期間C】"},0),N($M360),N($N360),N($O360)),0))</f>
        <v/>
      </c>
    </row>
    <row r="361" customFormat="false" ht="15" hidden="false" customHeight="false" outlineLevel="0" collapsed="false">
      <c r="B361" s="12" t="n">
        <v>356</v>
      </c>
      <c r="C361" s="36" t="str">
        <f aca="false">IF(②実績CSV_期間A!$M357="","",②実績CSV_期間A!$M357&amp;"")</f>
        <v/>
      </c>
      <c r="D361" s="12" t="str">
        <f aca="false">IF($C361="","",②実績CSV_期間A!$N357)</f>
        <v/>
      </c>
      <c r="E361" s="12" t="str">
        <f aca="false">IF($C361="","",RIGHT($D361,1))</f>
        <v/>
      </c>
      <c r="F361" s="41" t="str">
        <f aca="false">IF($C361="","",IFERROR(INDEX(サイズ換算マスタ!$C$6:$C$8,MATCH($E361,サイズ換算マスタ!$B$6:$B$8,0)),1))</f>
        <v/>
      </c>
      <c r="G361" s="38" t="str">
        <f aca="false">IF($C361="","",SUMIFS(②実績CSV_期間A!$AA$2:$AA$5001,②実績CSV_期間A!$M$2:$M$5001,$C361))</f>
        <v/>
      </c>
      <c r="H361" s="38" t="str">
        <f aca="false">IF($C361="","",SUMIFS(③実績CSV_期間B!$AA$2:$AA$5001,③実績CSV_期間B!$M$2:$M$5001,$C361))</f>
        <v/>
      </c>
      <c r="I361" s="38" t="str">
        <f aca="false">IF($C361="","",SUMIFS(④実績CSV_期間C!$AA$2:$AA$5001,④実績CSV_期間C!$M$2:$M$5001,$C361))</f>
        <v/>
      </c>
      <c r="J361" s="38" t="str">
        <f aca="false">IF($C361="","",N($F361)*N($G361))</f>
        <v/>
      </c>
      <c r="K361" s="38" t="str">
        <f aca="false">IF($C361="","",N($F361)*N($H361))</f>
        <v/>
      </c>
      <c r="L361" s="38" t="str">
        <f aca="false">IF($C361="","",N($F361)*N($I361))</f>
        <v/>
      </c>
      <c r="M361" s="37" t="str">
        <f aca="false">IF(OR($C361="",N(TOP!$C$12)=0),"",N($J361)/TOP!$C$12)</f>
        <v/>
      </c>
      <c r="N361" s="37" t="str">
        <f aca="false">IF(OR($C361="",N(TOP!$C$13)=0),"",N($K361)/TOP!$C$13)</f>
        <v/>
      </c>
      <c r="O361" s="37" t="str">
        <f aca="false">IF(OR($C361="",N(TOP!$C$14)=0),"",N($L361)/TOP!$C$14)</f>
        <v/>
      </c>
      <c r="P361" s="42" t="str">
        <f aca="false">IF($C361="","",IFERROR(CHOOSE(MATCH(TOP!$C$10,{"【期間A】","【期間B】","【期間C】"},0),N($M361),N($N361),N($O361)),0))</f>
        <v/>
      </c>
    </row>
    <row r="362" customFormat="false" ht="15" hidden="false" customHeight="false" outlineLevel="0" collapsed="false">
      <c r="B362" s="12" t="n">
        <v>357</v>
      </c>
      <c r="C362" s="36" t="str">
        <f aca="false">IF(②実績CSV_期間A!$M358="","",②実績CSV_期間A!$M358&amp;"")</f>
        <v/>
      </c>
      <c r="D362" s="12" t="str">
        <f aca="false">IF($C362="","",②実績CSV_期間A!$N358)</f>
        <v/>
      </c>
      <c r="E362" s="12" t="str">
        <f aca="false">IF($C362="","",RIGHT($D362,1))</f>
        <v/>
      </c>
      <c r="F362" s="41" t="str">
        <f aca="false">IF($C362="","",IFERROR(INDEX(サイズ換算マスタ!$C$6:$C$8,MATCH($E362,サイズ換算マスタ!$B$6:$B$8,0)),1))</f>
        <v/>
      </c>
      <c r="G362" s="38" t="str">
        <f aca="false">IF($C362="","",SUMIFS(②実績CSV_期間A!$AA$2:$AA$5001,②実績CSV_期間A!$M$2:$M$5001,$C362))</f>
        <v/>
      </c>
      <c r="H362" s="38" t="str">
        <f aca="false">IF($C362="","",SUMIFS(③実績CSV_期間B!$AA$2:$AA$5001,③実績CSV_期間B!$M$2:$M$5001,$C362))</f>
        <v/>
      </c>
      <c r="I362" s="38" t="str">
        <f aca="false">IF($C362="","",SUMIFS(④実績CSV_期間C!$AA$2:$AA$5001,④実績CSV_期間C!$M$2:$M$5001,$C362))</f>
        <v/>
      </c>
      <c r="J362" s="38" t="str">
        <f aca="false">IF($C362="","",N($F362)*N($G362))</f>
        <v/>
      </c>
      <c r="K362" s="38" t="str">
        <f aca="false">IF($C362="","",N($F362)*N($H362))</f>
        <v/>
      </c>
      <c r="L362" s="38" t="str">
        <f aca="false">IF($C362="","",N($F362)*N($I362))</f>
        <v/>
      </c>
      <c r="M362" s="37" t="str">
        <f aca="false">IF(OR($C362="",N(TOP!$C$12)=0),"",N($J362)/TOP!$C$12)</f>
        <v/>
      </c>
      <c r="N362" s="37" t="str">
        <f aca="false">IF(OR($C362="",N(TOP!$C$13)=0),"",N($K362)/TOP!$C$13)</f>
        <v/>
      </c>
      <c r="O362" s="37" t="str">
        <f aca="false">IF(OR($C362="",N(TOP!$C$14)=0),"",N($L362)/TOP!$C$14)</f>
        <v/>
      </c>
      <c r="P362" s="42" t="str">
        <f aca="false">IF($C362="","",IFERROR(CHOOSE(MATCH(TOP!$C$10,{"【期間A】","【期間B】","【期間C】"},0),N($M362),N($N362),N($O362)),0))</f>
        <v/>
      </c>
    </row>
    <row r="363" customFormat="false" ht="15" hidden="false" customHeight="false" outlineLevel="0" collapsed="false">
      <c r="B363" s="12" t="n">
        <v>358</v>
      </c>
      <c r="C363" s="36" t="str">
        <f aca="false">IF(②実績CSV_期間A!$M359="","",②実績CSV_期間A!$M359&amp;"")</f>
        <v/>
      </c>
      <c r="D363" s="12" t="str">
        <f aca="false">IF($C363="","",②実績CSV_期間A!$N359)</f>
        <v/>
      </c>
      <c r="E363" s="12" t="str">
        <f aca="false">IF($C363="","",RIGHT($D363,1))</f>
        <v/>
      </c>
      <c r="F363" s="41" t="str">
        <f aca="false">IF($C363="","",IFERROR(INDEX(サイズ換算マスタ!$C$6:$C$8,MATCH($E363,サイズ換算マスタ!$B$6:$B$8,0)),1))</f>
        <v/>
      </c>
      <c r="G363" s="38" t="str">
        <f aca="false">IF($C363="","",SUMIFS(②実績CSV_期間A!$AA$2:$AA$5001,②実績CSV_期間A!$M$2:$M$5001,$C363))</f>
        <v/>
      </c>
      <c r="H363" s="38" t="str">
        <f aca="false">IF($C363="","",SUMIFS(③実績CSV_期間B!$AA$2:$AA$5001,③実績CSV_期間B!$M$2:$M$5001,$C363))</f>
        <v/>
      </c>
      <c r="I363" s="38" t="str">
        <f aca="false">IF($C363="","",SUMIFS(④実績CSV_期間C!$AA$2:$AA$5001,④実績CSV_期間C!$M$2:$M$5001,$C363))</f>
        <v/>
      </c>
      <c r="J363" s="38" t="str">
        <f aca="false">IF($C363="","",N($F363)*N($G363))</f>
        <v/>
      </c>
      <c r="K363" s="38" t="str">
        <f aca="false">IF($C363="","",N($F363)*N($H363))</f>
        <v/>
      </c>
      <c r="L363" s="38" t="str">
        <f aca="false">IF($C363="","",N($F363)*N($I363))</f>
        <v/>
      </c>
      <c r="M363" s="37" t="str">
        <f aca="false">IF(OR($C363="",N(TOP!$C$12)=0),"",N($J363)/TOP!$C$12)</f>
        <v/>
      </c>
      <c r="N363" s="37" t="str">
        <f aca="false">IF(OR($C363="",N(TOP!$C$13)=0),"",N($K363)/TOP!$C$13)</f>
        <v/>
      </c>
      <c r="O363" s="37" t="str">
        <f aca="false">IF(OR($C363="",N(TOP!$C$14)=0),"",N($L363)/TOP!$C$14)</f>
        <v/>
      </c>
      <c r="P363" s="42" t="str">
        <f aca="false">IF($C363="","",IFERROR(CHOOSE(MATCH(TOP!$C$10,{"【期間A】","【期間B】","【期間C】"},0),N($M363),N($N363),N($O363)),0))</f>
        <v/>
      </c>
    </row>
    <row r="364" customFormat="false" ht="15" hidden="false" customHeight="false" outlineLevel="0" collapsed="false">
      <c r="B364" s="12" t="n">
        <v>359</v>
      </c>
      <c r="C364" s="36" t="str">
        <f aca="false">IF(②実績CSV_期間A!$M360="","",②実績CSV_期間A!$M360&amp;"")</f>
        <v/>
      </c>
      <c r="D364" s="12" t="str">
        <f aca="false">IF($C364="","",②実績CSV_期間A!$N360)</f>
        <v/>
      </c>
      <c r="E364" s="12" t="str">
        <f aca="false">IF($C364="","",RIGHT($D364,1))</f>
        <v/>
      </c>
      <c r="F364" s="41" t="str">
        <f aca="false">IF($C364="","",IFERROR(INDEX(サイズ換算マスタ!$C$6:$C$8,MATCH($E364,サイズ換算マスタ!$B$6:$B$8,0)),1))</f>
        <v/>
      </c>
      <c r="G364" s="38" t="str">
        <f aca="false">IF($C364="","",SUMIFS(②実績CSV_期間A!$AA$2:$AA$5001,②実績CSV_期間A!$M$2:$M$5001,$C364))</f>
        <v/>
      </c>
      <c r="H364" s="38" t="str">
        <f aca="false">IF($C364="","",SUMIFS(③実績CSV_期間B!$AA$2:$AA$5001,③実績CSV_期間B!$M$2:$M$5001,$C364))</f>
        <v/>
      </c>
      <c r="I364" s="38" t="str">
        <f aca="false">IF($C364="","",SUMIFS(④実績CSV_期間C!$AA$2:$AA$5001,④実績CSV_期間C!$M$2:$M$5001,$C364))</f>
        <v/>
      </c>
      <c r="J364" s="38" t="str">
        <f aca="false">IF($C364="","",N($F364)*N($G364))</f>
        <v/>
      </c>
      <c r="K364" s="38" t="str">
        <f aca="false">IF($C364="","",N($F364)*N($H364))</f>
        <v/>
      </c>
      <c r="L364" s="38" t="str">
        <f aca="false">IF($C364="","",N($F364)*N($I364))</f>
        <v/>
      </c>
      <c r="M364" s="37" t="str">
        <f aca="false">IF(OR($C364="",N(TOP!$C$12)=0),"",N($J364)/TOP!$C$12)</f>
        <v/>
      </c>
      <c r="N364" s="37" t="str">
        <f aca="false">IF(OR($C364="",N(TOP!$C$13)=0),"",N($K364)/TOP!$C$13)</f>
        <v/>
      </c>
      <c r="O364" s="37" t="str">
        <f aca="false">IF(OR($C364="",N(TOP!$C$14)=0),"",N($L364)/TOP!$C$14)</f>
        <v/>
      </c>
      <c r="P364" s="42" t="str">
        <f aca="false">IF($C364="","",IFERROR(CHOOSE(MATCH(TOP!$C$10,{"【期間A】","【期間B】","【期間C】"},0),N($M364),N($N364),N($O364)),0))</f>
        <v/>
      </c>
    </row>
    <row r="365" customFormat="false" ht="15" hidden="false" customHeight="false" outlineLevel="0" collapsed="false">
      <c r="B365" s="12" t="n">
        <v>360</v>
      </c>
      <c r="C365" s="36" t="str">
        <f aca="false">IF(②実績CSV_期間A!$M361="","",②実績CSV_期間A!$M361&amp;"")</f>
        <v/>
      </c>
      <c r="D365" s="12" t="str">
        <f aca="false">IF($C365="","",②実績CSV_期間A!$N361)</f>
        <v/>
      </c>
      <c r="E365" s="12" t="str">
        <f aca="false">IF($C365="","",RIGHT($D365,1))</f>
        <v/>
      </c>
      <c r="F365" s="41" t="str">
        <f aca="false">IF($C365="","",IFERROR(INDEX(サイズ換算マスタ!$C$6:$C$8,MATCH($E365,サイズ換算マスタ!$B$6:$B$8,0)),1))</f>
        <v/>
      </c>
      <c r="G365" s="38" t="str">
        <f aca="false">IF($C365="","",SUMIFS(②実績CSV_期間A!$AA$2:$AA$5001,②実績CSV_期間A!$M$2:$M$5001,$C365))</f>
        <v/>
      </c>
      <c r="H365" s="38" t="str">
        <f aca="false">IF($C365="","",SUMIFS(③実績CSV_期間B!$AA$2:$AA$5001,③実績CSV_期間B!$M$2:$M$5001,$C365))</f>
        <v/>
      </c>
      <c r="I365" s="38" t="str">
        <f aca="false">IF($C365="","",SUMIFS(④実績CSV_期間C!$AA$2:$AA$5001,④実績CSV_期間C!$M$2:$M$5001,$C365))</f>
        <v/>
      </c>
      <c r="J365" s="38" t="str">
        <f aca="false">IF($C365="","",N($F365)*N($G365))</f>
        <v/>
      </c>
      <c r="K365" s="38" t="str">
        <f aca="false">IF($C365="","",N($F365)*N($H365))</f>
        <v/>
      </c>
      <c r="L365" s="38" t="str">
        <f aca="false">IF($C365="","",N($F365)*N($I365))</f>
        <v/>
      </c>
      <c r="M365" s="37" t="str">
        <f aca="false">IF(OR($C365="",N(TOP!$C$12)=0),"",N($J365)/TOP!$C$12)</f>
        <v/>
      </c>
      <c r="N365" s="37" t="str">
        <f aca="false">IF(OR($C365="",N(TOP!$C$13)=0),"",N($K365)/TOP!$C$13)</f>
        <v/>
      </c>
      <c r="O365" s="37" t="str">
        <f aca="false">IF(OR($C365="",N(TOP!$C$14)=0),"",N($L365)/TOP!$C$14)</f>
        <v/>
      </c>
      <c r="P365" s="42" t="str">
        <f aca="false">IF($C365="","",IFERROR(CHOOSE(MATCH(TOP!$C$10,{"【期間A】","【期間B】","【期間C】"},0),N($M365),N($N365),N($O365)),0))</f>
        <v/>
      </c>
    </row>
    <row r="366" customFormat="false" ht="15" hidden="false" customHeight="false" outlineLevel="0" collapsed="false">
      <c r="B366" s="12" t="n">
        <v>361</v>
      </c>
      <c r="C366" s="36" t="str">
        <f aca="false">IF(②実績CSV_期間A!$M362="","",②実績CSV_期間A!$M362&amp;"")</f>
        <v/>
      </c>
      <c r="D366" s="12" t="str">
        <f aca="false">IF($C366="","",②実績CSV_期間A!$N362)</f>
        <v/>
      </c>
      <c r="E366" s="12" t="str">
        <f aca="false">IF($C366="","",RIGHT($D366,1))</f>
        <v/>
      </c>
      <c r="F366" s="41" t="str">
        <f aca="false">IF($C366="","",IFERROR(INDEX(サイズ換算マスタ!$C$6:$C$8,MATCH($E366,サイズ換算マスタ!$B$6:$B$8,0)),1))</f>
        <v/>
      </c>
      <c r="G366" s="38" t="str">
        <f aca="false">IF($C366="","",SUMIFS(②実績CSV_期間A!$AA$2:$AA$5001,②実績CSV_期間A!$M$2:$M$5001,$C366))</f>
        <v/>
      </c>
      <c r="H366" s="38" t="str">
        <f aca="false">IF($C366="","",SUMIFS(③実績CSV_期間B!$AA$2:$AA$5001,③実績CSV_期間B!$M$2:$M$5001,$C366))</f>
        <v/>
      </c>
      <c r="I366" s="38" t="str">
        <f aca="false">IF($C366="","",SUMIFS(④実績CSV_期間C!$AA$2:$AA$5001,④実績CSV_期間C!$M$2:$M$5001,$C366))</f>
        <v/>
      </c>
      <c r="J366" s="38" t="str">
        <f aca="false">IF($C366="","",N($F366)*N($G366))</f>
        <v/>
      </c>
      <c r="K366" s="38" t="str">
        <f aca="false">IF($C366="","",N($F366)*N($H366))</f>
        <v/>
      </c>
      <c r="L366" s="38" t="str">
        <f aca="false">IF($C366="","",N($F366)*N($I366))</f>
        <v/>
      </c>
      <c r="M366" s="37" t="str">
        <f aca="false">IF(OR($C366="",N(TOP!$C$12)=0),"",N($J366)/TOP!$C$12)</f>
        <v/>
      </c>
      <c r="N366" s="37" t="str">
        <f aca="false">IF(OR($C366="",N(TOP!$C$13)=0),"",N($K366)/TOP!$C$13)</f>
        <v/>
      </c>
      <c r="O366" s="37" t="str">
        <f aca="false">IF(OR($C366="",N(TOP!$C$14)=0),"",N($L366)/TOP!$C$14)</f>
        <v/>
      </c>
      <c r="P366" s="42" t="str">
        <f aca="false">IF($C366="","",IFERROR(CHOOSE(MATCH(TOP!$C$10,{"【期間A】","【期間B】","【期間C】"},0),N($M366),N($N366),N($O366)),0))</f>
        <v/>
      </c>
    </row>
    <row r="367" customFormat="false" ht="15" hidden="false" customHeight="false" outlineLevel="0" collapsed="false">
      <c r="B367" s="12" t="n">
        <v>362</v>
      </c>
      <c r="C367" s="36" t="str">
        <f aca="false">IF(②実績CSV_期間A!$M363="","",②実績CSV_期間A!$M363&amp;"")</f>
        <v/>
      </c>
      <c r="D367" s="12" t="str">
        <f aca="false">IF($C367="","",②実績CSV_期間A!$N363)</f>
        <v/>
      </c>
      <c r="E367" s="12" t="str">
        <f aca="false">IF($C367="","",RIGHT($D367,1))</f>
        <v/>
      </c>
      <c r="F367" s="41" t="str">
        <f aca="false">IF($C367="","",IFERROR(INDEX(サイズ換算マスタ!$C$6:$C$8,MATCH($E367,サイズ換算マスタ!$B$6:$B$8,0)),1))</f>
        <v/>
      </c>
      <c r="G367" s="38" t="str">
        <f aca="false">IF($C367="","",SUMIFS(②実績CSV_期間A!$AA$2:$AA$5001,②実績CSV_期間A!$M$2:$M$5001,$C367))</f>
        <v/>
      </c>
      <c r="H367" s="38" t="str">
        <f aca="false">IF($C367="","",SUMIFS(③実績CSV_期間B!$AA$2:$AA$5001,③実績CSV_期間B!$M$2:$M$5001,$C367))</f>
        <v/>
      </c>
      <c r="I367" s="38" t="str">
        <f aca="false">IF($C367="","",SUMIFS(④実績CSV_期間C!$AA$2:$AA$5001,④実績CSV_期間C!$M$2:$M$5001,$C367))</f>
        <v/>
      </c>
      <c r="J367" s="38" t="str">
        <f aca="false">IF($C367="","",N($F367)*N($G367))</f>
        <v/>
      </c>
      <c r="K367" s="38" t="str">
        <f aca="false">IF($C367="","",N($F367)*N($H367))</f>
        <v/>
      </c>
      <c r="L367" s="38" t="str">
        <f aca="false">IF($C367="","",N($F367)*N($I367))</f>
        <v/>
      </c>
      <c r="M367" s="37" t="str">
        <f aca="false">IF(OR($C367="",N(TOP!$C$12)=0),"",N($J367)/TOP!$C$12)</f>
        <v/>
      </c>
      <c r="N367" s="37" t="str">
        <f aca="false">IF(OR($C367="",N(TOP!$C$13)=0),"",N($K367)/TOP!$C$13)</f>
        <v/>
      </c>
      <c r="O367" s="37" t="str">
        <f aca="false">IF(OR($C367="",N(TOP!$C$14)=0),"",N($L367)/TOP!$C$14)</f>
        <v/>
      </c>
      <c r="P367" s="42" t="str">
        <f aca="false">IF($C367="","",IFERROR(CHOOSE(MATCH(TOP!$C$10,{"【期間A】","【期間B】","【期間C】"},0),N($M367),N($N367),N($O367)),0))</f>
        <v/>
      </c>
    </row>
    <row r="368" customFormat="false" ht="15" hidden="false" customHeight="false" outlineLevel="0" collapsed="false">
      <c r="B368" s="12" t="n">
        <v>363</v>
      </c>
      <c r="C368" s="36" t="str">
        <f aca="false">IF(②実績CSV_期間A!$M364="","",②実績CSV_期間A!$M364&amp;"")</f>
        <v/>
      </c>
      <c r="D368" s="12" t="str">
        <f aca="false">IF($C368="","",②実績CSV_期間A!$N364)</f>
        <v/>
      </c>
      <c r="E368" s="12" t="str">
        <f aca="false">IF($C368="","",RIGHT($D368,1))</f>
        <v/>
      </c>
      <c r="F368" s="41" t="str">
        <f aca="false">IF($C368="","",IFERROR(INDEX(サイズ換算マスタ!$C$6:$C$8,MATCH($E368,サイズ換算マスタ!$B$6:$B$8,0)),1))</f>
        <v/>
      </c>
      <c r="G368" s="38" t="str">
        <f aca="false">IF($C368="","",SUMIFS(②実績CSV_期間A!$AA$2:$AA$5001,②実績CSV_期間A!$M$2:$M$5001,$C368))</f>
        <v/>
      </c>
      <c r="H368" s="38" t="str">
        <f aca="false">IF($C368="","",SUMIFS(③実績CSV_期間B!$AA$2:$AA$5001,③実績CSV_期間B!$M$2:$M$5001,$C368))</f>
        <v/>
      </c>
      <c r="I368" s="38" t="str">
        <f aca="false">IF($C368="","",SUMIFS(④実績CSV_期間C!$AA$2:$AA$5001,④実績CSV_期間C!$M$2:$M$5001,$C368))</f>
        <v/>
      </c>
      <c r="J368" s="38" t="str">
        <f aca="false">IF($C368="","",N($F368)*N($G368))</f>
        <v/>
      </c>
      <c r="K368" s="38" t="str">
        <f aca="false">IF($C368="","",N($F368)*N($H368))</f>
        <v/>
      </c>
      <c r="L368" s="38" t="str">
        <f aca="false">IF($C368="","",N($F368)*N($I368))</f>
        <v/>
      </c>
      <c r="M368" s="37" t="str">
        <f aca="false">IF(OR($C368="",N(TOP!$C$12)=0),"",N($J368)/TOP!$C$12)</f>
        <v/>
      </c>
      <c r="N368" s="37" t="str">
        <f aca="false">IF(OR($C368="",N(TOP!$C$13)=0),"",N($K368)/TOP!$C$13)</f>
        <v/>
      </c>
      <c r="O368" s="37" t="str">
        <f aca="false">IF(OR($C368="",N(TOP!$C$14)=0),"",N($L368)/TOP!$C$14)</f>
        <v/>
      </c>
      <c r="P368" s="42" t="str">
        <f aca="false">IF($C368="","",IFERROR(CHOOSE(MATCH(TOP!$C$10,{"【期間A】","【期間B】","【期間C】"},0),N($M368),N($N368),N($O368)),0))</f>
        <v/>
      </c>
    </row>
    <row r="369" customFormat="false" ht="15" hidden="false" customHeight="false" outlineLevel="0" collapsed="false">
      <c r="B369" s="12" t="n">
        <v>364</v>
      </c>
      <c r="C369" s="36" t="str">
        <f aca="false">IF(②実績CSV_期間A!$M365="","",②実績CSV_期間A!$M365&amp;"")</f>
        <v/>
      </c>
      <c r="D369" s="12" t="str">
        <f aca="false">IF($C369="","",②実績CSV_期間A!$N365)</f>
        <v/>
      </c>
      <c r="E369" s="12" t="str">
        <f aca="false">IF($C369="","",RIGHT($D369,1))</f>
        <v/>
      </c>
      <c r="F369" s="41" t="str">
        <f aca="false">IF($C369="","",IFERROR(INDEX(サイズ換算マスタ!$C$6:$C$8,MATCH($E369,サイズ換算マスタ!$B$6:$B$8,0)),1))</f>
        <v/>
      </c>
      <c r="G369" s="38" t="str">
        <f aca="false">IF($C369="","",SUMIFS(②実績CSV_期間A!$AA$2:$AA$5001,②実績CSV_期間A!$M$2:$M$5001,$C369))</f>
        <v/>
      </c>
      <c r="H369" s="38" t="str">
        <f aca="false">IF($C369="","",SUMIFS(③実績CSV_期間B!$AA$2:$AA$5001,③実績CSV_期間B!$M$2:$M$5001,$C369))</f>
        <v/>
      </c>
      <c r="I369" s="38" t="str">
        <f aca="false">IF($C369="","",SUMIFS(④実績CSV_期間C!$AA$2:$AA$5001,④実績CSV_期間C!$M$2:$M$5001,$C369))</f>
        <v/>
      </c>
      <c r="J369" s="38" t="str">
        <f aca="false">IF($C369="","",N($F369)*N($G369))</f>
        <v/>
      </c>
      <c r="K369" s="38" t="str">
        <f aca="false">IF($C369="","",N($F369)*N($H369))</f>
        <v/>
      </c>
      <c r="L369" s="38" t="str">
        <f aca="false">IF($C369="","",N($F369)*N($I369))</f>
        <v/>
      </c>
      <c r="M369" s="37" t="str">
        <f aca="false">IF(OR($C369="",N(TOP!$C$12)=0),"",N($J369)/TOP!$C$12)</f>
        <v/>
      </c>
      <c r="N369" s="37" t="str">
        <f aca="false">IF(OR($C369="",N(TOP!$C$13)=0),"",N($K369)/TOP!$C$13)</f>
        <v/>
      </c>
      <c r="O369" s="37" t="str">
        <f aca="false">IF(OR($C369="",N(TOP!$C$14)=0),"",N($L369)/TOP!$C$14)</f>
        <v/>
      </c>
      <c r="P369" s="42" t="str">
        <f aca="false">IF($C369="","",IFERROR(CHOOSE(MATCH(TOP!$C$10,{"【期間A】","【期間B】","【期間C】"},0),N($M369),N($N369),N($O369)),0))</f>
        <v/>
      </c>
    </row>
    <row r="370" customFormat="false" ht="15" hidden="false" customHeight="false" outlineLevel="0" collapsed="false">
      <c r="B370" s="12" t="n">
        <v>365</v>
      </c>
      <c r="C370" s="36" t="str">
        <f aca="false">IF(②実績CSV_期間A!$M366="","",②実績CSV_期間A!$M366&amp;"")</f>
        <v/>
      </c>
      <c r="D370" s="12" t="str">
        <f aca="false">IF($C370="","",②実績CSV_期間A!$N366)</f>
        <v/>
      </c>
      <c r="E370" s="12" t="str">
        <f aca="false">IF($C370="","",RIGHT($D370,1))</f>
        <v/>
      </c>
      <c r="F370" s="41" t="str">
        <f aca="false">IF($C370="","",IFERROR(INDEX(サイズ換算マスタ!$C$6:$C$8,MATCH($E370,サイズ換算マスタ!$B$6:$B$8,0)),1))</f>
        <v/>
      </c>
      <c r="G370" s="38" t="str">
        <f aca="false">IF($C370="","",SUMIFS(②実績CSV_期間A!$AA$2:$AA$5001,②実績CSV_期間A!$M$2:$M$5001,$C370))</f>
        <v/>
      </c>
      <c r="H370" s="38" t="str">
        <f aca="false">IF($C370="","",SUMIFS(③実績CSV_期間B!$AA$2:$AA$5001,③実績CSV_期間B!$M$2:$M$5001,$C370))</f>
        <v/>
      </c>
      <c r="I370" s="38" t="str">
        <f aca="false">IF($C370="","",SUMIFS(④実績CSV_期間C!$AA$2:$AA$5001,④実績CSV_期間C!$M$2:$M$5001,$C370))</f>
        <v/>
      </c>
      <c r="J370" s="38" t="str">
        <f aca="false">IF($C370="","",N($F370)*N($G370))</f>
        <v/>
      </c>
      <c r="K370" s="38" t="str">
        <f aca="false">IF($C370="","",N($F370)*N($H370))</f>
        <v/>
      </c>
      <c r="L370" s="38" t="str">
        <f aca="false">IF($C370="","",N($F370)*N($I370))</f>
        <v/>
      </c>
      <c r="M370" s="37" t="str">
        <f aca="false">IF(OR($C370="",N(TOP!$C$12)=0),"",N($J370)/TOP!$C$12)</f>
        <v/>
      </c>
      <c r="N370" s="37" t="str">
        <f aca="false">IF(OR($C370="",N(TOP!$C$13)=0),"",N($K370)/TOP!$C$13)</f>
        <v/>
      </c>
      <c r="O370" s="37" t="str">
        <f aca="false">IF(OR($C370="",N(TOP!$C$14)=0),"",N($L370)/TOP!$C$14)</f>
        <v/>
      </c>
      <c r="P370" s="42" t="str">
        <f aca="false">IF($C370="","",IFERROR(CHOOSE(MATCH(TOP!$C$10,{"【期間A】","【期間B】","【期間C】"},0),N($M370),N($N370),N($O370)),0))</f>
        <v/>
      </c>
    </row>
    <row r="371" customFormat="false" ht="15" hidden="false" customHeight="false" outlineLevel="0" collapsed="false">
      <c r="B371" s="12" t="n">
        <v>366</v>
      </c>
      <c r="C371" s="36" t="str">
        <f aca="false">IF(②実績CSV_期間A!$M367="","",②実績CSV_期間A!$M367&amp;"")</f>
        <v/>
      </c>
      <c r="D371" s="12" t="str">
        <f aca="false">IF($C371="","",②実績CSV_期間A!$N367)</f>
        <v/>
      </c>
      <c r="E371" s="12" t="str">
        <f aca="false">IF($C371="","",RIGHT($D371,1))</f>
        <v/>
      </c>
      <c r="F371" s="41" t="str">
        <f aca="false">IF($C371="","",IFERROR(INDEX(サイズ換算マスタ!$C$6:$C$8,MATCH($E371,サイズ換算マスタ!$B$6:$B$8,0)),1))</f>
        <v/>
      </c>
      <c r="G371" s="38" t="str">
        <f aca="false">IF($C371="","",SUMIFS(②実績CSV_期間A!$AA$2:$AA$5001,②実績CSV_期間A!$M$2:$M$5001,$C371))</f>
        <v/>
      </c>
      <c r="H371" s="38" t="str">
        <f aca="false">IF($C371="","",SUMIFS(③実績CSV_期間B!$AA$2:$AA$5001,③実績CSV_期間B!$M$2:$M$5001,$C371))</f>
        <v/>
      </c>
      <c r="I371" s="38" t="str">
        <f aca="false">IF($C371="","",SUMIFS(④実績CSV_期間C!$AA$2:$AA$5001,④実績CSV_期間C!$M$2:$M$5001,$C371))</f>
        <v/>
      </c>
      <c r="J371" s="38" t="str">
        <f aca="false">IF($C371="","",N($F371)*N($G371))</f>
        <v/>
      </c>
      <c r="K371" s="38" t="str">
        <f aca="false">IF($C371="","",N($F371)*N($H371))</f>
        <v/>
      </c>
      <c r="L371" s="38" t="str">
        <f aca="false">IF($C371="","",N($F371)*N($I371))</f>
        <v/>
      </c>
      <c r="M371" s="37" t="str">
        <f aca="false">IF(OR($C371="",N(TOP!$C$12)=0),"",N($J371)/TOP!$C$12)</f>
        <v/>
      </c>
      <c r="N371" s="37" t="str">
        <f aca="false">IF(OR($C371="",N(TOP!$C$13)=0),"",N($K371)/TOP!$C$13)</f>
        <v/>
      </c>
      <c r="O371" s="37" t="str">
        <f aca="false">IF(OR($C371="",N(TOP!$C$14)=0),"",N($L371)/TOP!$C$14)</f>
        <v/>
      </c>
      <c r="P371" s="42" t="str">
        <f aca="false">IF($C371="","",IFERROR(CHOOSE(MATCH(TOP!$C$10,{"【期間A】","【期間B】","【期間C】"},0),N($M371),N($N371),N($O371)),0))</f>
        <v/>
      </c>
    </row>
    <row r="372" customFormat="false" ht="15" hidden="false" customHeight="false" outlineLevel="0" collapsed="false">
      <c r="B372" s="12" t="n">
        <v>367</v>
      </c>
      <c r="C372" s="36" t="str">
        <f aca="false">IF(②実績CSV_期間A!$M368="","",②実績CSV_期間A!$M368&amp;"")</f>
        <v/>
      </c>
      <c r="D372" s="12" t="str">
        <f aca="false">IF($C372="","",②実績CSV_期間A!$N368)</f>
        <v/>
      </c>
      <c r="E372" s="12" t="str">
        <f aca="false">IF($C372="","",RIGHT($D372,1))</f>
        <v/>
      </c>
      <c r="F372" s="41" t="str">
        <f aca="false">IF($C372="","",IFERROR(INDEX(サイズ換算マスタ!$C$6:$C$8,MATCH($E372,サイズ換算マスタ!$B$6:$B$8,0)),1))</f>
        <v/>
      </c>
      <c r="G372" s="38" t="str">
        <f aca="false">IF($C372="","",SUMIFS(②実績CSV_期間A!$AA$2:$AA$5001,②実績CSV_期間A!$M$2:$M$5001,$C372))</f>
        <v/>
      </c>
      <c r="H372" s="38" t="str">
        <f aca="false">IF($C372="","",SUMIFS(③実績CSV_期間B!$AA$2:$AA$5001,③実績CSV_期間B!$M$2:$M$5001,$C372))</f>
        <v/>
      </c>
      <c r="I372" s="38" t="str">
        <f aca="false">IF($C372="","",SUMIFS(④実績CSV_期間C!$AA$2:$AA$5001,④実績CSV_期間C!$M$2:$M$5001,$C372))</f>
        <v/>
      </c>
      <c r="J372" s="38" t="str">
        <f aca="false">IF($C372="","",N($F372)*N($G372))</f>
        <v/>
      </c>
      <c r="K372" s="38" t="str">
        <f aca="false">IF($C372="","",N($F372)*N($H372))</f>
        <v/>
      </c>
      <c r="L372" s="38" t="str">
        <f aca="false">IF($C372="","",N($F372)*N($I372))</f>
        <v/>
      </c>
      <c r="M372" s="37" t="str">
        <f aca="false">IF(OR($C372="",N(TOP!$C$12)=0),"",N($J372)/TOP!$C$12)</f>
        <v/>
      </c>
      <c r="N372" s="37" t="str">
        <f aca="false">IF(OR($C372="",N(TOP!$C$13)=0),"",N($K372)/TOP!$C$13)</f>
        <v/>
      </c>
      <c r="O372" s="37" t="str">
        <f aca="false">IF(OR($C372="",N(TOP!$C$14)=0),"",N($L372)/TOP!$C$14)</f>
        <v/>
      </c>
      <c r="P372" s="42" t="str">
        <f aca="false">IF($C372="","",IFERROR(CHOOSE(MATCH(TOP!$C$10,{"【期間A】","【期間B】","【期間C】"},0),N($M372),N($N372),N($O372)),0))</f>
        <v/>
      </c>
    </row>
    <row r="373" customFormat="false" ht="15" hidden="false" customHeight="false" outlineLevel="0" collapsed="false">
      <c r="B373" s="12" t="n">
        <v>368</v>
      </c>
      <c r="C373" s="36" t="str">
        <f aca="false">IF(②実績CSV_期間A!$M369="","",②実績CSV_期間A!$M369&amp;"")</f>
        <v/>
      </c>
      <c r="D373" s="12" t="str">
        <f aca="false">IF($C373="","",②実績CSV_期間A!$N369)</f>
        <v/>
      </c>
      <c r="E373" s="12" t="str">
        <f aca="false">IF($C373="","",RIGHT($D373,1))</f>
        <v/>
      </c>
      <c r="F373" s="41" t="str">
        <f aca="false">IF($C373="","",IFERROR(INDEX(サイズ換算マスタ!$C$6:$C$8,MATCH($E373,サイズ換算マスタ!$B$6:$B$8,0)),1))</f>
        <v/>
      </c>
      <c r="G373" s="38" t="str">
        <f aca="false">IF($C373="","",SUMIFS(②実績CSV_期間A!$AA$2:$AA$5001,②実績CSV_期間A!$M$2:$M$5001,$C373))</f>
        <v/>
      </c>
      <c r="H373" s="38" t="str">
        <f aca="false">IF($C373="","",SUMIFS(③実績CSV_期間B!$AA$2:$AA$5001,③実績CSV_期間B!$M$2:$M$5001,$C373))</f>
        <v/>
      </c>
      <c r="I373" s="38" t="str">
        <f aca="false">IF($C373="","",SUMIFS(④実績CSV_期間C!$AA$2:$AA$5001,④実績CSV_期間C!$M$2:$M$5001,$C373))</f>
        <v/>
      </c>
      <c r="J373" s="38" t="str">
        <f aca="false">IF($C373="","",N($F373)*N($G373))</f>
        <v/>
      </c>
      <c r="K373" s="38" t="str">
        <f aca="false">IF($C373="","",N($F373)*N($H373))</f>
        <v/>
      </c>
      <c r="L373" s="38" t="str">
        <f aca="false">IF($C373="","",N($F373)*N($I373))</f>
        <v/>
      </c>
      <c r="M373" s="37" t="str">
        <f aca="false">IF(OR($C373="",N(TOP!$C$12)=0),"",N($J373)/TOP!$C$12)</f>
        <v/>
      </c>
      <c r="N373" s="37" t="str">
        <f aca="false">IF(OR($C373="",N(TOP!$C$13)=0),"",N($K373)/TOP!$C$13)</f>
        <v/>
      </c>
      <c r="O373" s="37" t="str">
        <f aca="false">IF(OR($C373="",N(TOP!$C$14)=0),"",N($L373)/TOP!$C$14)</f>
        <v/>
      </c>
      <c r="P373" s="42" t="str">
        <f aca="false">IF($C373="","",IFERROR(CHOOSE(MATCH(TOP!$C$10,{"【期間A】","【期間B】","【期間C】"},0),N($M373),N($N373),N($O373)),0))</f>
        <v/>
      </c>
    </row>
    <row r="374" customFormat="false" ht="15" hidden="false" customHeight="false" outlineLevel="0" collapsed="false">
      <c r="B374" s="12" t="n">
        <v>369</v>
      </c>
      <c r="C374" s="36" t="str">
        <f aca="false">IF(②実績CSV_期間A!$M370="","",②実績CSV_期間A!$M370&amp;"")</f>
        <v/>
      </c>
      <c r="D374" s="12" t="str">
        <f aca="false">IF($C374="","",②実績CSV_期間A!$N370)</f>
        <v/>
      </c>
      <c r="E374" s="12" t="str">
        <f aca="false">IF($C374="","",RIGHT($D374,1))</f>
        <v/>
      </c>
      <c r="F374" s="41" t="str">
        <f aca="false">IF($C374="","",IFERROR(INDEX(サイズ換算マスタ!$C$6:$C$8,MATCH($E374,サイズ換算マスタ!$B$6:$B$8,0)),1))</f>
        <v/>
      </c>
      <c r="G374" s="38" t="str">
        <f aca="false">IF($C374="","",SUMIFS(②実績CSV_期間A!$AA$2:$AA$5001,②実績CSV_期間A!$M$2:$M$5001,$C374))</f>
        <v/>
      </c>
      <c r="H374" s="38" t="str">
        <f aca="false">IF($C374="","",SUMIFS(③実績CSV_期間B!$AA$2:$AA$5001,③実績CSV_期間B!$M$2:$M$5001,$C374))</f>
        <v/>
      </c>
      <c r="I374" s="38" t="str">
        <f aca="false">IF($C374="","",SUMIFS(④実績CSV_期間C!$AA$2:$AA$5001,④実績CSV_期間C!$M$2:$M$5001,$C374))</f>
        <v/>
      </c>
      <c r="J374" s="38" t="str">
        <f aca="false">IF($C374="","",N($F374)*N($G374))</f>
        <v/>
      </c>
      <c r="K374" s="38" t="str">
        <f aca="false">IF($C374="","",N($F374)*N($H374))</f>
        <v/>
      </c>
      <c r="L374" s="38" t="str">
        <f aca="false">IF($C374="","",N($F374)*N($I374))</f>
        <v/>
      </c>
      <c r="M374" s="37" t="str">
        <f aca="false">IF(OR($C374="",N(TOP!$C$12)=0),"",N($J374)/TOP!$C$12)</f>
        <v/>
      </c>
      <c r="N374" s="37" t="str">
        <f aca="false">IF(OR($C374="",N(TOP!$C$13)=0),"",N($K374)/TOP!$C$13)</f>
        <v/>
      </c>
      <c r="O374" s="37" t="str">
        <f aca="false">IF(OR($C374="",N(TOP!$C$14)=0),"",N($L374)/TOP!$C$14)</f>
        <v/>
      </c>
      <c r="P374" s="42" t="str">
        <f aca="false">IF($C374="","",IFERROR(CHOOSE(MATCH(TOP!$C$10,{"【期間A】","【期間B】","【期間C】"},0),N($M374),N($N374),N($O374)),0))</f>
        <v/>
      </c>
    </row>
    <row r="375" customFormat="false" ht="15" hidden="false" customHeight="false" outlineLevel="0" collapsed="false">
      <c r="B375" s="12" t="n">
        <v>370</v>
      </c>
      <c r="C375" s="36" t="str">
        <f aca="false">IF(②実績CSV_期間A!$M371="","",②実績CSV_期間A!$M371&amp;"")</f>
        <v/>
      </c>
      <c r="D375" s="12" t="str">
        <f aca="false">IF($C375="","",②実績CSV_期間A!$N371)</f>
        <v/>
      </c>
      <c r="E375" s="12" t="str">
        <f aca="false">IF($C375="","",RIGHT($D375,1))</f>
        <v/>
      </c>
      <c r="F375" s="41" t="str">
        <f aca="false">IF($C375="","",IFERROR(INDEX(サイズ換算マスタ!$C$6:$C$8,MATCH($E375,サイズ換算マスタ!$B$6:$B$8,0)),1))</f>
        <v/>
      </c>
      <c r="G375" s="38" t="str">
        <f aca="false">IF($C375="","",SUMIFS(②実績CSV_期間A!$AA$2:$AA$5001,②実績CSV_期間A!$M$2:$M$5001,$C375))</f>
        <v/>
      </c>
      <c r="H375" s="38" t="str">
        <f aca="false">IF($C375="","",SUMIFS(③実績CSV_期間B!$AA$2:$AA$5001,③実績CSV_期間B!$M$2:$M$5001,$C375))</f>
        <v/>
      </c>
      <c r="I375" s="38" t="str">
        <f aca="false">IF($C375="","",SUMIFS(④実績CSV_期間C!$AA$2:$AA$5001,④実績CSV_期間C!$M$2:$M$5001,$C375))</f>
        <v/>
      </c>
      <c r="J375" s="38" t="str">
        <f aca="false">IF($C375="","",N($F375)*N($G375))</f>
        <v/>
      </c>
      <c r="K375" s="38" t="str">
        <f aca="false">IF($C375="","",N($F375)*N($H375))</f>
        <v/>
      </c>
      <c r="L375" s="38" t="str">
        <f aca="false">IF($C375="","",N($F375)*N($I375))</f>
        <v/>
      </c>
      <c r="M375" s="37" t="str">
        <f aca="false">IF(OR($C375="",N(TOP!$C$12)=0),"",N($J375)/TOP!$C$12)</f>
        <v/>
      </c>
      <c r="N375" s="37" t="str">
        <f aca="false">IF(OR($C375="",N(TOP!$C$13)=0),"",N($K375)/TOP!$C$13)</f>
        <v/>
      </c>
      <c r="O375" s="37" t="str">
        <f aca="false">IF(OR($C375="",N(TOP!$C$14)=0),"",N($L375)/TOP!$C$14)</f>
        <v/>
      </c>
      <c r="P375" s="42" t="str">
        <f aca="false">IF($C375="","",IFERROR(CHOOSE(MATCH(TOP!$C$10,{"【期間A】","【期間B】","【期間C】"},0),N($M375),N($N375),N($O375)),0))</f>
        <v/>
      </c>
    </row>
    <row r="376" customFormat="false" ht="15" hidden="false" customHeight="false" outlineLevel="0" collapsed="false">
      <c r="B376" s="12" t="n">
        <v>371</v>
      </c>
      <c r="C376" s="36" t="str">
        <f aca="false">IF(②実績CSV_期間A!$M372="","",②実績CSV_期間A!$M372&amp;"")</f>
        <v/>
      </c>
      <c r="D376" s="12" t="str">
        <f aca="false">IF($C376="","",②実績CSV_期間A!$N372)</f>
        <v/>
      </c>
      <c r="E376" s="12" t="str">
        <f aca="false">IF($C376="","",RIGHT($D376,1))</f>
        <v/>
      </c>
      <c r="F376" s="41" t="str">
        <f aca="false">IF($C376="","",IFERROR(INDEX(サイズ換算マスタ!$C$6:$C$8,MATCH($E376,サイズ換算マスタ!$B$6:$B$8,0)),1))</f>
        <v/>
      </c>
      <c r="G376" s="38" t="str">
        <f aca="false">IF($C376="","",SUMIFS(②実績CSV_期間A!$AA$2:$AA$5001,②実績CSV_期間A!$M$2:$M$5001,$C376))</f>
        <v/>
      </c>
      <c r="H376" s="38" t="str">
        <f aca="false">IF($C376="","",SUMIFS(③実績CSV_期間B!$AA$2:$AA$5001,③実績CSV_期間B!$M$2:$M$5001,$C376))</f>
        <v/>
      </c>
      <c r="I376" s="38" t="str">
        <f aca="false">IF($C376="","",SUMIFS(④実績CSV_期間C!$AA$2:$AA$5001,④実績CSV_期間C!$M$2:$M$5001,$C376))</f>
        <v/>
      </c>
      <c r="J376" s="38" t="str">
        <f aca="false">IF($C376="","",N($F376)*N($G376))</f>
        <v/>
      </c>
      <c r="K376" s="38" t="str">
        <f aca="false">IF($C376="","",N($F376)*N($H376))</f>
        <v/>
      </c>
      <c r="L376" s="38" t="str">
        <f aca="false">IF($C376="","",N($F376)*N($I376))</f>
        <v/>
      </c>
      <c r="M376" s="37" t="str">
        <f aca="false">IF(OR($C376="",N(TOP!$C$12)=0),"",N($J376)/TOP!$C$12)</f>
        <v/>
      </c>
      <c r="N376" s="37" t="str">
        <f aca="false">IF(OR($C376="",N(TOP!$C$13)=0),"",N($K376)/TOP!$C$13)</f>
        <v/>
      </c>
      <c r="O376" s="37" t="str">
        <f aca="false">IF(OR($C376="",N(TOP!$C$14)=0),"",N($L376)/TOP!$C$14)</f>
        <v/>
      </c>
      <c r="P376" s="42" t="str">
        <f aca="false">IF($C376="","",IFERROR(CHOOSE(MATCH(TOP!$C$10,{"【期間A】","【期間B】","【期間C】"},0),N($M376),N($N376),N($O376)),0))</f>
        <v/>
      </c>
    </row>
    <row r="377" customFormat="false" ht="15" hidden="false" customHeight="false" outlineLevel="0" collapsed="false">
      <c r="B377" s="12" t="n">
        <v>372</v>
      </c>
      <c r="C377" s="36" t="str">
        <f aca="false">IF(②実績CSV_期間A!$M373="","",②実績CSV_期間A!$M373&amp;"")</f>
        <v/>
      </c>
      <c r="D377" s="12" t="str">
        <f aca="false">IF($C377="","",②実績CSV_期間A!$N373)</f>
        <v/>
      </c>
      <c r="E377" s="12" t="str">
        <f aca="false">IF($C377="","",RIGHT($D377,1))</f>
        <v/>
      </c>
      <c r="F377" s="41" t="str">
        <f aca="false">IF($C377="","",IFERROR(INDEX(サイズ換算マスタ!$C$6:$C$8,MATCH($E377,サイズ換算マスタ!$B$6:$B$8,0)),1))</f>
        <v/>
      </c>
      <c r="G377" s="38" t="str">
        <f aca="false">IF($C377="","",SUMIFS(②実績CSV_期間A!$AA$2:$AA$5001,②実績CSV_期間A!$M$2:$M$5001,$C377))</f>
        <v/>
      </c>
      <c r="H377" s="38" t="str">
        <f aca="false">IF($C377="","",SUMIFS(③実績CSV_期間B!$AA$2:$AA$5001,③実績CSV_期間B!$M$2:$M$5001,$C377))</f>
        <v/>
      </c>
      <c r="I377" s="38" t="str">
        <f aca="false">IF($C377="","",SUMIFS(④実績CSV_期間C!$AA$2:$AA$5001,④実績CSV_期間C!$M$2:$M$5001,$C377))</f>
        <v/>
      </c>
      <c r="J377" s="38" t="str">
        <f aca="false">IF($C377="","",N($F377)*N($G377))</f>
        <v/>
      </c>
      <c r="K377" s="38" t="str">
        <f aca="false">IF($C377="","",N($F377)*N($H377))</f>
        <v/>
      </c>
      <c r="L377" s="38" t="str">
        <f aca="false">IF($C377="","",N($F377)*N($I377))</f>
        <v/>
      </c>
      <c r="M377" s="37" t="str">
        <f aca="false">IF(OR($C377="",N(TOP!$C$12)=0),"",N($J377)/TOP!$C$12)</f>
        <v/>
      </c>
      <c r="N377" s="37" t="str">
        <f aca="false">IF(OR($C377="",N(TOP!$C$13)=0),"",N($K377)/TOP!$C$13)</f>
        <v/>
      </c>
      <c r="O377" s="37" t="str">
        <f aca="false">IF(OR($C377="",N(TOP!$C$14)=0),"",N($L377)/TOP!$C$14)</f>
        <v/>
      </c>
      <c r="P377" s="42" t="str">
        <f aca="false">IF($C377="","",IFERROR(CHOOSE(MATCH(TOP!$C$10,{"【期間A】","【期間B】","【期間C】"},0),N($M377),N($N377),N($O377)),0))</f>
        <v/>
      </c>
    </row>
    <row r="378" customFormat="false" ht="15" hidden="false" customHeight="false" outlineLevel="0" collapsed="false">
      <c r="B378" s="12" t="n">
        <v>373</v>
      </c>
      <c r="C378" s="36" t="str">
        <f aca="false">IF(②実績CSV_期間A!$M374="","",②実績CSV_期間A!$M374&amp;"")</f>
        <v/>
      </c>
      <c r="D378" s="12" t="str">
        <f aca="false">IF($C378="","",②実績CSV_期間A!$N374)</f>
        <v/>
      </c>
      <c r="E378" s="12" t="str">
        <f aca="false">IF($C378="","",RIGHT($D378,1))</f>
        <v/>
      </c>
      <c r="F378" s="41" t="str">
        <f aca="false">IF($C378="","",IFERROR(INDEX(サイズ換算マスタ!$C$6:$C$8,MATCH($E378,サイズ換算マスタ!$B$6:$B$8,0)),1))</f>
        <v/>
      </c>
      <c r="G378" s="38" t="str">
        <f aca="false">IF($C378="","",SUMIFS(②実績CSV_期間A!$AA$2:$AA$5001,②実績CSV_期間A!$M$2:$M$5001,$C378))</f>
        <v/>
      </c>
      <c r="H378" s="38" t="str">
        <f aca="false">IF($C378="","",SUMIFS(③実績CSV_期間B!$AA$2:$AA$5001,③実績CSV_期間B!$M$2:$M$5001,$C378))</f>
        <v/>
      </c>
      <c r="I378" s="38" t="str">
        <f aca="false">IF($C378="","",SUMIFS(④実績CSV_期間C!$AA$2:$AA$5001,④実績CSV_期間C!$M$2:$M$5001,$C378))</f>
        <v/>
      </c>
      <c r="J378" s="38" t="str">
        <f aca="false">IF($C378="","",N($F378)*N($G378))</f>
        <v/>
      </c>
      <c r="K378" s="38" t="str">
        <f aca="false">IF($C378="","",N($F378)*N($H378))</f>
        <v/>
      </c>
      <c r="L378" s="38" t="str">
        <f aca="false">IF($C378="","",N($F378)*N($I378))</f>
        <v/>
      </c>
      <c r="M378" s="37" t="str">
        <f aca="false">IF(OR($C378="",N(TOP!$C$12)=0),"",N($J378)/TOP!$C$12)</f>
        <v/>
      </c>
      <c r="N378" s="37" t="str">
        <f aca="false">IF(OR($C378="",N(TOP!$C$13)=0),"",N($K378)/TOP!$C$13)</f>
        <v/>
      </c>
      <c r="O378" s="37" t="str">
        <f aca="false">IF(OR($C378="",N(TOP!$C$14)=0),"",N($L378)/TOP!$C$14)</f>
        <v/>
      </c>
      <c r="P378" s="42" t="str">
        <f aca="false">IF($C378="","",IFERROR(CHOOSE(MATCH(TOP!$C$10,{"【期間A】","【期間B】","【期間C】"},0),N($M378),N($N378),N($O378)),0))</f>
        <v/>
      </c>
    </row>
    <row r="379" customFormat="false" ht="15" hidden="false" customHeight="false" outlineLevel="0" collapsed="false">
      <c r="B379" s="12" t="n">
        <v>374</v>
      </c>
      <c r="C379" s="36" t="str">
        <f aca="false">IF(②実績CSV_期間A!$M375="","",②実績CSV_期間A!$M375&amp;"")</f>
        <v/>
      </c>
      <c r="D379" s="12" t="str">
        <f aca="false">IF($C379="","",②実績CSV_期間A!$N375)</f>
        <v/>
      </c>
      <c r="E379" s="12" t="str">
        <f aca="false">IF($C379="","",RIGHT($D379,1))</f>
        <v/>
      </c>
      <c r="F379" s="41" t="str">
        <f aca="false">IF($C379="","",IFERROR(INDEX(サイズ換算マスタ!$C$6:$C$8,MATCH($E379,サイズ換算マスタ!$B$6:$B$8,0)),1))</f>
        <v/>
      </c>
      <c r="G379" s="38" t="str">
        <f aca="false">IF($C379="","",SUMIFS(②実績CSV_期間A!$AA$2:$AA$5001,②実績CSV_期間A!$M$2:$M$5001,$C379))</f>
        <v/>
      </c>
      <c r="H379" s="38" t="str">
        <f aca="false">IF($C379="","",SUMIFS(③実績CSV_期間B!$AA$2:$AA$5001,③実績CSV_期間B!$M$2:$M$5001,$C379))</f>
        <v/>
      </c>
      <c r="I379" s="38" t="str">
        <f aca="false">IF($C379="","",SUMIFS(④実績CSV_期間C!$AA$2:$AA$5001,④実績CSV_期間C!$M$2:$M$5001,$C379))</f>
        <v/>
      </c>
      <c r="J379" s="38" t="str">
        <f aca="false">IF($C379="","",N($F379)*N($G379))</f>
        <v/>
      </c>
      <c r="K379" s="38" t="str">
        <f aca="false">IF($C379="","",N($F379)*N($H379))</f>
        <v/>
      </c>
      <c r="L379" s="38" t="str">
        <f aca="false">IF($C379="","",N($F379)*N($I379))</f>
        <v/>
      </c>
      <c r="M379" s="37" t="str">
        <f aca="false">IF(OR($C379="",N(TOP!$C$12)=0),"",N($J379)/TOP!$C$12)</f>
        <v/>
      </c>
      <c r="N379" s="37" t="str">
        <f aca="false">IF(OR($C379="",N(TOP!$C$13)=0),"",N($K379)/TOP!$C$13)</f>
        <v/>
      </c>
      <c r="O379" s="37" t="str">
        <f aca="false">IF(OR($C379="",N(TOP!$C$14)=0),"",N($L379)/TOP!$C$14)</f>
        <v/>
      </c>
      <c r="P379" s="42" t="str">
        <f aca="false">IF($C379="","",IFERROR(CHOOSE(MATCH(TOP!$C$10,{"【期間A】","【期間B】","【期間C】"},0),N($M379),N($N379),N($O379)),0))</f>
        <v/>
      </c>
    </row>
    <row r="380" customFormat="false" ht="15" hidden="false" customHeight="false" outlineLevel="0" collapsed="false">
      <c r="B380" s="12" t="n">
        <v>375</v>
      </c>
      <c r="C380" s="36" t="str">
        <f aca="false">IF(②実績CSV_期間A!$M376="","",②実績CSV_期間A!$M376&amp;"")</f>
        <v/>
      </c>
      <c r="D380" s="12" t="str">
        <f aca="false">IF($C380="","",②実績CSV_期間A!$N376)</f>
        <v/>
      </c>
      <c r="E380" s="12" t="str">
        <f aca="false">IF($C380="","",RIGHT($D380,1))</f>
        <v/>
      </c>
      <c r="F380" s="41" t="str">
        <f aca="false">IF($C380="","",IFERROR(INDEX(サイズ換算マスタ!$C$6:$C$8,MATCH($E380,サイズ換算マスタ!$B$6:$B$8,0)),1))</f>
        <v/>
      </c>
      <c r="G380" s="38" t="str">
        <f aca="false">IF($C380="","",SUMIFS(②実績CSV_期間A!$AA$2:$AA$5001,②実績CSV_期間A!$M$2:$M$5001,$C380))</f>
        <v/>
      </c>
      <c r="H380" s="38" t="str">
        <f aca="false">IF($C380="","",SUMIFS(③実績CSV_期間B!$AA$2:$AA$5001,③実績CSV_期間B!$M$2:$M$5001,$C380))</f>
        <v/>
      </c>
      <c r="I380" s="38" t="str">
        <f aca="false">IF($C380="","",SUMIFS(④実績CSV_期間C!$AA$2:$AA$5001,④実績CSV_期間C!$M$2:$M$5001,$C380))</f>
        <v/>
      </c>
      <c r="J380" s="38" t="str">
        <f aca="false">IF($C380="","",N($F380)*N($G380))</f>
        <v/>
      </c>
      <c r="K380" s="38" t="str">
        <f aca="false">IF($C380="","",N($F380)*N($H380))</f>
        <v/>
      </c>
      <c r="L380" s="38" t="str">
        <f aca="false">IF($C380="","",N($F380)*N($I380))</f>
        <v/>
      </c>
      <c r="M380" s="37" t="str">
        <f aca="false">IF(OR($C380="",N(TOP!$C$12)=0),"",N($J380)/TOP!$C$12)</f>
        <v/>
      </c>
      <c r="N380" s="37" t="str">
        <f aca="false">IF(OR($C380="",N(TOP!$C$13)=0),"",N($K380)/TOP!$C$13)</f>
        <v/>
      </c>
      <c r="O380" s="37" t="str">
        <f aca="false">IF(OR($C380="",N(TOP!$C$14)=0),"",N($L380)/TOP!$C$14)</f>
        <v/>
      </c>
      <c r="P380" s="42" t="str">
        <f aca="false">IF($C380="","",IFERROR(CHOOSE(MATCH(TOP!$C$10,{"【期間A】","【期間B】","【期間C】"},0),N($M380),N($N380),N($O380)),0))</f>
        <v/>
      </c>
    </row>
    <row r="381" customFormat="false" ht="15" hidden="false" customHeight="false" outlineLevel="0" collapsed="false">
      <c r="B381" s="12" t="n">
        <v>376</v>
      </c>
      <c r="C381" s="36" t="str">
        <f aca="false">IF(②実績CSV_期間A!$M377="","",②実績CSV_期間A!$M377&amp;"")</f>
        <v/>
      </c>
      <c r="D381" s="12" t="str">
        <f aca="false">IF($C381="","",②実績CSV_期間A!$N377)</f>
        <v/>
      </c>
      <c r="E381" s="12" t="str">
        <f aca="false">IF($C381="","",RIGHT($D381,1))</f>
        <v/>
      </c>
      <c r="F381" s="41" t="str">
        <f aca="false">IF($C381="","",IFERROR(INDEX(サイズ換算マスタ!$C$6:$C$8,MATCH($E381,サイズ換算マスタ!$B$6:$B$8,0)),1))</f>
        <v/>
      </c>
      <c r="G381" s="38" t="str">
        <f aca="false">IF($C381="","",SUMIFS(②実績CSV_期間A!$AA$2:$AA$5001,②実績CSV_期間A!$M$2:$M$5001,$C381))</f>
        <v/>
      </c>
      <c r="H381" s="38" t="str">
        <f aca="false">IF($C381="","",SUMIFS(③実績CSV_期間B!$AA$2:$AA$5001,③実績CSV_期間B!$M$2:$M$5001,$C381))</f>
        <v/>
      </c>
      <c r="I381" s="38" t="str">
        <f aca="false">IF($C381="","",SUMIFS(④実績CSV_期間C!$AA$2:$AA$5001,④実績CSV_期間C!$M$2:$M$5001,$C381))</f>
        <v/>
      </c>
      <c r="J381" s="38" t="str">
        <f aca="false">IF($C381="","",N($F381)*N($G381))</f>
        <v/>
      </c>
      <c r="K381" s="38" t="str">
        <f aca="false">IF($C381="","",N($F381)*N($H381))</f>
        <v/>
      </c>
      <c r="L381" s="38" t="str">
        <f aca="false">IF($C381="","",N($F381)*N($I381))</f>
        <v/>
      </c>
      <c r="M381" s="37" t="str">
        <f aca="false">IF(OR($C381="",N(TOP!$C$12)=0),"",N($J381)/TOP!$C$12)</f>
        <v/>
      </c>
      <c r="N381" s="37" t="str">
        <f aca="false">IF(OR($C381="",N(TOP!$C$13)=0),"",N($K381)/TOP!$C$13)</f>
        <v/>
      </c>
      <c r="O381" s="37" t="str">
        <f aca="false">IF(OR($C381="",N(TOP!$C$14)=0),"",N($L381)/TOP!$C$14)</f>
        <v/>
      </c>
      <c r="P381" s="42" t="str">
        <f aca="false">IF($C381="","",IFERROR(CHOOSE(MATCH(TOP!$C$10,{"【期間A】","【期間B】","【期間C】"},0),N($M381),N($N381),N($O381)),0))</f>
        <v/>
      </c>
    </row>
    <row r="382" customFormat="false" ht="15" hidden="false" customHeight="false" outlineLevel="0" collapsed="false">
      <c r="B382" s="12" t="n">
        <v>377</v>
      </c>
      <c r="C382" s="36" t="str">
        <f aca="false">IF(②実績CSV_期間A!$M378="","",②実績CSV_期間A!$M378&amp;"")</f>
        <v/>
      </c>
      <c r="D382" s="12" t="str">
        <f aca="false">IF($C382="","",②実績CSV_期間A!$N378)</f>
        <v/>
      </c>
      <c r="E382" s="12" t="str">
        <f aca="false">IF($C382="","",RIGHT($D382,1))</f>
        <v/>
      </c>
      <c r="F382" s="41" t="str">
        <f aca="false">IF($C382="","",IFERROR(INDEX(サイズ換算マスタ!$C$6:$C$8,MATCH($E382,サイズ換算マスタ!$B$6:$B$8,0)),1))</f>
        <v/>
      </c>
      <c r="G382" s="38" t="str">
        <f aca="false">IF($C382="","",SUMIFS(②実績CSV_期間A!$AA$2:$AA$5001,②実績CSV_期間A!$M$2:$M$5001,$C382))</f>
        <v/>
      </c>
      <c r="H382" s="38" t="str">
        <f aca="false">IF($C382="","",SUMIFS(③実績CSV_期間B!$AA$2:$AA$5001,③実績CSV_期間B!$M$2:$M$5001,$C382))</f>
        <v/>
      </c>
      <c r="I382" s="38" t="str">
        <f aca="false">IF($C382="","",SUMIFS(④実績CSV_期間C!$AA$2:$AA$5001,④実績CSV_期間C!$M$2:$M$5001,$C382))</f>
        <v/>
      </c>
      <c r="J382" s="38" t="str">
        <f aca="false">IF($C382="","",N($F382)*N($G382))</f>
        <v/>
      </c>
      <c r="K382" s="38" t="str">
        <f aca="false">IF($C382="","",N($F382)*N($H382))</f>
        <v/>
      </c>
      <c r="L382" s="38" t="str">
        <f aca="false">IF($C382="","",N($F382)*N($I382))</f>
        <v/>
      </c>
      <c r="M382" s="37" t="str">
        <f aca="false">IF(OR($C382="",N(TOP!$C$12)=0),"",N($J382)/TOP!$C$12)</f>
        <v/>
      </c>
      <c r="N382" s="37" t="str">
        <f aca="false">IF(OR($C382="",N(TOP!$C$13)=0),"",N($K382)/TOP!$C$13)</f>
        <v/>
      </c>
      <c r="O382" s="37" t="str">
        <f aca="false">IF(OR($C382="",N(TOP!$C$14)=0),"",N($L382)/TOP!$C$14)</f>
        <v/>
      </c>
      <c r="P382" s="42" t="str">
        <f aca="false">IF($C382="","",IFERROR(CHOOSE(MATCH(TOP!$C$10,{"【期間A】","【期間B】","【期間C】"},0),N($M382),N($N382),N($O382)),0))</f>
        <v/>
      </c>
    </row>
    <row r="383" customFormat="false" ht="15" hidden="false" customHeight="false" outlineLevel="0" collapsed="false">
      <c r="B383" s="12" t="n">
        <v>378</v>
      </c>
      <c r="C383" s="36" t="str">
        <f aca="false">IF(②実績CSV_期間A!$M379="","",②実績CSV_期間A!$M379&amp;"")</f>
        <v/>
      </c>
      <c r="D383" s="12" t="str">
        <f aca="false">IF($C383="","",②実績CSV_期間A!$N379)</f>
        <v/>
      </c>
      <c r="E383" s="12" t="str">
        <f aca="false">IF($C383="","",RIGHT($D383,1))</f>
        <v/>
      </c>
      <c r="F383" s="41" t="str">
        <f aca="false">IF($C383="","",IFERROR(INDEX(サイズ換算マスタ!$C$6:$C$8,MATCH($E383,サイズ換算マスタ!$B$6:$B$8,0)),1))</f>
        <v/>
      </c>
      <c r="G383" s="38" t="str">
        <f aca="false">IF($C383="","",SUMIFS(②実績CSV_期間A!$AA$2:$AA$5001,②実績CSV_期間A!$M$2:$M$5001,$C383))</f>
        <v/>
      </c>
      <c r="H383" s="38" t="str">
        <f aca="false">IF($C383="","",SUMIFS(③実績CSV_期間B!$AA$2:$AA$5001,③実績CSV_期間B!$M$2:$M$5001,$C383))</f>
        <v/>
      </c>
      <c r="I383" s="38" t="str">
        <f aca="false">IF($C383="","",SUMIFS(④実績CSV_期間C!$AA$2:$AA$5001,④実績CSV_期間C!$M$2:$M$5001,$C383))</f>
        <v/>
      </c>
      <c r="J383" s="38" t="str">
        <f aca="false">IF($C383="","",N($F383)*N($G383))</f>
        <v/>
      </c>
      <c r="K383" s="38" t="str">
        <f aca="false">IF($C383="","",N($F383)*N($H383))</f>
        <v/>
      </c>
      <c r="L383" s="38" t="str">
        <f aca="false">IF($C383="","",N($F383)*N($I383))</f>
        <v/>
      </c>
      <c r="M383" s="37" t="str">
        <f aca="false">IF(OR($C383="",N(TOP!$C$12)=0),"",N($J383)/TOP!$C$12)</f>
        <v/>
      </c>
      <c r="N383" s="37" t="str">
        <f aca="false">IF(OR($C383="",N(TOP!$C$13)=0),"",N($K383)/TOP!$C$13)</f>
        <v/>
      </c>
      <c r="O383" s="37" t="str">
        <f aca="false">IF(OR($C383="",N(TOP!$C$14)=0),"",N($L383)/TOP!$C$14)</f>
        <v/>
      </c>
      <c r="P383" s="42" t="str">
        <f aca="false">IF($C383="","",IFERROR(CHOOSE(MATCH(TOP!$C$10,{"【期間A】","【期間B】","【期間C】"},0),N($M383),N($N383),N($O383)),0))</f>
        <v/>
      </c>
    </row>
    <row r="384" customFormat="false" ht="15" hidden="false" customHeight="false" outlineLevel="0" collapsed="false">
      <c r="B384" s="12" t="n">
        <v>379</v>
      </c>
      <c r="C384" s="36" t="str">
        <f aca="false">IF(②実績CSV_期間A!$M380="","",②実績CSV_期間A!$M380&amp;"")</f>
        <v/>
      </c>
      <c r="D384" s="12" t="str">
        <f aca="false">IF($C384="","",②実績CSV_期間A!$N380)</f>
        <v/>
      </c>
      <c r="E384" s="12" t="str">
        <f aca="false">IF($C384="","",RIGHT($D384,1))</f>
        <v/>
      </c>
      <c r="F384" s="41" t="str">
        <f aca="false">IF($C384="","",IFERROR(INDEX(サイズ換算マスタ!$C$6:$C$8,MATCH($E384,サイズ換算マスタ!$B$6:$B$8,0)),1))</f>
        <v/>
      </c>
      <c r="G384" s="38" t="str">
        <f aca="false">IF($C384="","",SUMIFS(②実績CSV_期間A!$AA$2:$AA$5001,②実績CSV_期間A!$M$2:$M$5001,$C384))</f>
        <v/>
      </c>
      <c r="H384" s="38" t="str">
        <f aca="false">IF($C384="","",SUMIFS(③実績CSV_期間B!$AA$2:$AA$5001,③実績CSV_期間B!$M$2:$M$5001,$C384))</f>
        <v/>
      </c>
      <c r="I384" s="38" t="str">
        <f aca="false">IF($C384="","",SUMIFS(④実績CSV_期間C!$AA$2:$AA$5001,④実績CSV_期間C!$M$2:$M$5001,$C384))</f>
        <v/>
      </c>
      <c r="J384" s="38" t="str">
        <f aca="false">IF($C384="","",N($F384)*N($G384))</f>
        <v/>
      </c>
      <c r="K384" s="38" t="str">
        <f aca="false">IF($C384="","",N($F384)*N($H384))</f>
        <v/>
      </c>
      <c r="L384" s="38" t="str">
        <f aca="false">IF($C384="","",N($F384)*N($I384))</f>
        <v/>
      </c>
      <c r="M384" s="37" t="str">
        <f aca="false">IF(OR($C384="",N(TOP!$C$12)=0),"",N($J384)/TOP!$C$12)</f>
        <v/>
      </c>
      <c r="N384" s="37" t="str">
        <f aca="false">IF(OR($C384="",N(TOP!$C$13)=0),"",N($K384)/TOP!$C$13)</f>
        <v/>
      </c>
      <c r="O384" s="37" t="str">
        <f aca="false">IF(OR($C384="",N(TOP!$C$14)=0),"",N($L384)/TOP!$C$14)</f>
        <v/>
      </c>
      <c r="P384" s="42" t="str">
        <f aca="false">IF($C384="","",IFERROR(CHOOSE(MATCH(TOP!$C$10,{"【期間A】","【期間B】","【期間C】"},0),N($M384),N($N384),N($O384)),0))</f>
        <v/>
      </c>
    </row>
    <row r="385" customFormat="false" ht="15" hidden="false" customHeight="false" outlineLevel="0" collapsed="false">
      <c r="B385" s="12" t="n">
        <v>380</v>
      </c>
      <c r="C385" s="36" t="str">
        <f aca="false">IF(②実績CSV_期間A!$M381="","",②実績CSV_期間A!$M381&amp;"")</f>
        <v/>
      </c>
      <c r="D385" s="12" t="str">
        <f aca="false">IF($C385="","",②実績CSV_期間A!$N381)</f>
        <v/>
      </c>
      <c r="E385" s="12" t="str">
        <f aca="false">IF($C385="","",RIGHT($D385,1))</f>
        <v/>
      </c>
      <c r="F385" s="41" t="str">
        <f aca="false">IF($C385="","",IFERROR(INDEX(サイズ換算マスタ!$C$6:$C$8,MATCH($E385,サイズ換算マスタ!$B$6:$B$8,0)),1))</f>
        <v/>
      </c>
      <c r="G385" s="38" t="str">
        <f aca="false">IF($C385="","",SUMIFS(②実績CSV_期間A!$AA$2:$AA$5001,②実績CSV_期間A!$M$2:$M$5001,$C385))</f>
        <v/>
      </c>
      <c r="H385" s="38" t="str">
        <f aca="false">IF($C385="","",SUMIFS(③実績CSV_期間B!$AA$2:$AA$5001,③実績CSV_期間B!$M$2:$M$5001,$C385))</f>
        <v/>
      </c>
      <c r="I385" s="38" t="str">
        <f aca="false">IF($C385="","",SUMIFS(④実績CSV_期間C!$AA$2:$AA$5001,④実績CSV_期間C!$M$2:$M$5001,$C385))</f>
        <v/>
      </c>
      <c r="J385" s="38" t="str">
        <f aca="false">IF($C385="","",N($F385)*N($G385))</f>
        <v/>
      </c>
      <c r="K385" s="38" t="str">
        <f aca="false">IF($C385="","",N($F385)*N($H385))</f>
        <v/>
      </c>
      <c r="L385" s="38" t="str">
        <f aca="false">IF($C385="","",N($F385)*N($I385))</f>
        <v/>
      </c>
      <c r="M385" s="37" t="str">
        <f aca="false">IF(OR($C385="",N(TOP!$C$12)=0),"",N($J385)/TOP!$C$12)</f>
        <v/>
      </c>
      <c r="N385" s="37" t="str">
        <f aca="false">IF(OR($C385="",N(TOP!$C$13)=0),"",N($K385)/TOP!$C$13)</f>
        <v/>
      </c>
      <c r="O385" s="37" t="str">
        <f aca="false">IF(OR($C385="",N(TOP!$C$14)=0),"",N($L385)/TOP!$C$14)</f>
        <v/>
      </c>
      <c r="P385" s="42" t="str">
        <f aca="false">IF($C385="","",IFERROR(CHOOSE(MATCH(TOP!$C$10,{"【期間A】","【期間B】","【期間C】"},0),N($M385),N($N385),N($O385)),0))</f>
        <v/>
      </c>
    </row>
    <row r="386" customFormat="false" ht="15" hidden="false" customHeight="false" outlineLevel="0" collapsed="false">
      <c r="B386" s="12" t="n">
        <v>381</v>
      </c>
      <c r="C386" s="36" t="str">
        <f aca="false">IF(②実績CSV_期間A!$M382="","",②実績CSV_期間A!$M382&amp;"")</f>
        <v/>
      </c>
      <c r="D386" s="12" t="str">
        <f aca="false">IF($C386="","",②実績CSV_期間A!$N382)</f>
        <v/>
      </c>
      <c r="E386" s="12" t="str">
        <f aca="false">IF($C386="","",RIGHT($D386,1))</f>
        <v/>
      </c>
      <c r="F386" s="41" t="str">
        <f aca="false">IF($C386="","",IFERROR(INDEX(サイズ換算マスタ!$C$6:$C$8,MATCH($E386,サイズ換算マスタ!$B$6:$B$8,0)),1))</f>
        <v/>
      </c>
      <c r="G386" s="38" t="str">
        <f aca="false">IF($C386="","",SUMIFS(②実績CSV_期間A!$AA$2:$AA$5001,②実績CSV_期間A!$M$2:$M$5001,$C386))</f>
        <v/>
      </c>
      <c r="H386" s="38" t="str">
        <f aca="false">IF($C386="","",SUMIFS(③実績CSV_期間B!$AA$2:$AA$5001,③実績CSV_期間B!$M$2:$M$5001,$C386))</f>
        <v/>
      </c>
      <c r="I386" s="38" t="str">
        <f aca="false">IF($C386="","",SUMIFS(④実績CSV_期間C!$AA$2:$AA$5001,④実績CSV_期間C!$M$2:$M$5001,$C386))</f>
        <v/>
      </c>
      <c r="J386" s="38" t="str">
        <f aca="false">IF($C386="","",N($F386)*N($G386))</f>
        <v/>
      </c>
      <c r="K386" s="38" t="str">
        <f aca="false">IF($C386="","",N($F386)*N($H386))</f>
        <v/>
      </c>
      <c r="L386" s="38" t="str">
        <f aca="false">IF($C386="","",N($F386)*N($I386))</f>
        <v/>
      </c>
      <c r="M386" s="37" t="str">
        <f aca="false">IF(OR($C386="",N(TOP!$C$12)=0),"",N($J386)/TOP!$C$12)</f>
        <v/>
      </c>
      <c r="N386" s="37" t="str">
        <f aca="false">IF(OR($C386="",N(TOP!$C$13)=0),"",N($K386)/TOP!$C$13)</f>
        <v/>
      </c>
      <c r="O386" s="37" t="str">
        <f aca="false">IF(OR($C386="",N(TOP!$C$14)=0),"",N($L386)/TOP!$C$14)</f>
        <v/>
      </c>
      <c r="P386" s="42" t="str">
        <f aca="false">IF($C386="","",IFERROR(CHOOSE(MATCH(TOP!$C$10,{"【期間A】","【期間B】","【期間C】"},0),N($M386),N($N386),N($O386)),0))</f>
        <v/>
      </c>
    </row>
    <row r="387" customFormat="false" ht="15" hidden="false" customHeight="false" outlineLevel="0" collapsed="false">
      <c r="B387" s="12" t="n">
        <v>382</v>
      </c>
      <c r="C387" s="36" t="str">
        <f aca="false">IF(②実績CSV_期間A!$M383="","",②実績CSV_期間A!$M383&amp;"")</f>
        <v/>
      </c>
      <c r="D387" s="12" t="str">
        <f aca="false">IF($C387="","",②実績CSV_期間A!$N383)</f>
        <v/>
      </c>
      <c r="E387" s="12" t="str">
        <f aca="false">IF($C387="","",RIGHT($D387,1))</f>
        <v/>
      </c>
      <c r="F387" s="41" t="str">
        <f aca="false">IF($C387="","",IFERROR(INDEX(サイズ換算マスタ!$C$6:$C$8,MATCH($E387,サイズ換算マスタ!$B$6:$B$8,0)),1))</f>
        <v/>
      </c>
      <c r="G387" s="38" t="str">
        <f aca="false">IF($C387="","",SUMIFS(②実績CSV_期間A!$AA$2:$AA$5001,②実績CSV_期間A!$M$2:$M$5001,$C387))</f>
        <v/>
      </c>
      <c r="H387" s="38" t="str">
        <f aca="false">IF($C387="","",SUMIFS(③実績CSV_期間B!$AA$2:$AA$5001,③実績CSV_期間B!$M$2:$M$5001,$C387))</f>
        <v/>
      </c>
      <c r="I387" s="38" t="str">
        <f aca="false">IF($C387="","",SUMIFS(④実績CSV_期間C!$AA$2:$AA$5001,④実績CSV_期間C!$M$2:$M$5001,$C387))</f>
        <v/>
      </c>
      <c r="J387" s="38" t="str">
        <f aca="false">IF($C387="","",N($F387)*N($G387))</f>
        <v/>
      </c>
      <c r="K387" s="38" t="str">
        <f aca="false">IF($C387="","",N($F387)*N($H387))</f>
        <v/>
      </c>
      <c r="L387" s="38" t="str">
        <f aca="false">IF($C387="","",N($F387)*N($I387))</f>
        <v/>
      </c>
      <c r="M387" s="37" t="str">
        <f aca="false">IF(OR($C387="",N(TOP!$C$12)=0),"",N($J387)/TOP!$C$12)</f>
        <v/>
      </c>
      <c r="N387" s="37" t="str">
        <f aca="false">IF(OR($C387="",N(TOP!$C$13)=0),"",N($K387)/TOP!$C$13)</f>
        <v/>
      </c>
      <c r="O387" s="37" t="str">
        <f aca="false">IF(OR($C387="",N(TOP!$C$14)=0),"",N($L387)/TOP!$C$14)</f>
        <v/>
      </c>
      <c r="P387" s="42" t="str">
        <f aca="false">IF($C387="","",IFERROR(CHOOSE(MATCH(TOP!$C$10,{"【期間A】","【期間B】","【期間C】"},0),N($M387),N($N387),N($O387)),0))</f>
        <v/>
      </c>
    </row>
    <row r="388" customFormat="false" ht="15" hidden="false" customHeight="false" outlineLevel="0" collapsed="false">
      <c r="B388" s="12" t="n">
        <v>383</v>
      </c>
      <c r="C388" s="36" t="str">
        <f aca="false">IF(②実績CSV_期間A!$M384="","",②実績CSV_期間A!$M384&amp;"")</f>
        <v/>
      </c>
      <c r="D388" s="12" t="str">
        <f aca="false">IF($C388="","",②実績CSV_期間A!$N384)</f>
        <v/>
      </c>
      <c r="E388" s="12" t="str">
        <f aca="false">IF($C388="","",RIGHT($D388,1))</f>
        <v/>
      </c>
      <c r="F388" s="41" t="str">
        <f aca="false">IF($C388="","",IFERROR(INDEX(サイズ換算マスタ!$C$6:$C$8,MATCH($E388,サイズ換算マスタ!$B$6:$B$8,0)),1))</f>
        <v/>
      </c>
      <c r="G388" s="38" t="str">
        <f aca="false">IF($C388="","",SUMIFS(②実績CSV_期間A!$AA$2:$AA$5001,②実績CSV_期間A!$M$2:$M$5001,$C388))</f>
        <v/>
      </c>
      <c r="H388" s="38" t="str">
        <f aca="false">IF($C388="","",SUMIFS(③実績CSV_期間B!$AA$2:$AA$5001,③実績CSV_期間B!$M$2:$M$5001,$C388))</f>
        <v/>
      </c>
      <c r="I388" s="38" t="str">
        <f aca="false">IF($C388="","",SUMIFS(④実績CSV_期間C!$AA$2:$AA$5001,④実績CSV_期間C!$M$2:$M$5001,$C388))</f>
        <v/>
      </c>
      <c r="J388" s="38" t="str">
        <f aca="false">IF($C388="","",N($F388)*N($G388))</f>
        <v/>
      </c>
      <c r="K388" s="38" t="str">
        <f aca="false">IF($C388="","",N($F388)*N($H388))</f>
        <v/>
      </c>
      <c r="L388" s="38" t="str">
        <f aca="false">IF($C388="","",N($F388)*N($I388))</f>
        <v/>
      </c>
      <c r="M388" s="37" t="str">
        <f aca="false">IF(OR($C388="",N(TOP!$C$12)=0),"",N($J388)/TOP!$C$12)</f>
        <v/>
      </c>
      <c r="N388" s="37" t="str">
        <f aca="false">IF(OR($C388="",N(TOP!$C$13)=0),"",N($K388)/TOP!$C$13)</f>
        <v/>
      </c>
      <c r="O388" s="37" t="str">
        <f aca="false">IF(OR($C388="",N(TOP!$C$14)=0),"",N($L388)/TOP!$C$14)</f>
        <v/>
      </c>
      <c r="P388" s="42" t="str">
        <f aca="false">IF($C388="","",IFERROR(CHOOSE(MATCH(TOP!$C$10,{"【期間A】","【期間B】","【期間C】"},0),N($M388),N($N388),N($O388)),0))</f>
        <v/>
      </c>
    </row>
    <row r="389" customFormat="false" ht="15" hidden="false" customHeight="false" outlineLevel="0" collapsed="false">
      <c r="B389" s="12" t="n">
        <v>384</v>
      </c>
      <c r="C389" s="36" t="str">
        <f aca="false">IF(②実績CSV_期間A!$M385="","",②実績CSV_期間A!$M385&amp;"")</f>
        <v/>
      </c>
      <c r="D389" s="12" t="str">
        <f aca="false">IF($C389="","",②実績CSV_期間A!$N385)</f>
        <v/>
      </c>
      <c r="E389" s="12" t="str">
        <f aca="false">IF($C389="","",RIGHT($D389,1))</f>
        <v/>
      </c>
      <c r="F389" s="41" t="str">
        <f aca="false">IF($C389="","",IFERROR(INDEX(サイズ換算マスタ!$C$6:$C$8,MATCH($E389,サイズ換算マスタ!$B$6:$B$8,0)),1))</f>
        <v/>
      </c>
      <c r="G389" s="38" t="str">
        <f aca="false">IF($C389="","",SUMIFS(②実績CSV_期間A!$AA$2:$AA$5001,②実績CSV_期間A!$M$2:$M$5001,$C389))</f>
        <v/>
      </c>
      <c r="H389" s="38" t="str">
        <f aca="false">IF($C389="","",SUMIFS(③実績CSV_期間B!$AA$2:$AA$5001,③実績CSV_期間B!$M$2:$M$5001,$C389))</f>
        <v/>
      </c>
      <c r="I389" s="38" t="str">
        <f aca="false">IF($C389="","",SUMIFS(④実績CSV_期間C!$AA$2:$AA$5001,④実績CSV_期間C!$M$2:$M$5001,$C389))</f>
        <v/>
      </c>
      <c r="J389" s="38" t="str">
        <f aca="false">IF($C389="","",N($F389)*N($G389))</f>
        <v/>
      </c>
      <c r="K389" s="38" t="str">
        <f aca="false">IF($C389="","",N($F389)*N($H389))</f>
        <v/>
      </c>
      <c r="L389" s="38" t="str">
        <f aca="false">IF($C389="","",N($F389)*N($I389))</f>
        <v/>
      </c>
      <c r="M389" s="37" t="str">
        <f aca="false">IF(OR($C389="",N(TOP!$C$12)=0),"",N($J389)/TOP!$C$12)</f>
        <v/>
      </c>
      <c r="N389" s="37" t="str">
        <f aca="false">IF(OR($C389="",N(TOP!$C$13)=0),"",N($K389)/TOP!$C$13)</f>
        <v/>
      </c>
      <c r="O389" s="37" t="str">
        <f aca="false">IF(OR($C389="",N(TOP!$C$14)=0),"",N($L389)/TOP!$C$14)</f>
        <v/>
      </c>
      <c r="P389" s="42" t="str">
        <f aca="false">IF($C389="","",IFERROR(CHOOSE(MATCH(TOP!$C$10,{"【期間A】","【期間B】","【期間C】"},0),N($M389),N($N389),N($O389)),0))</f>
        <v/>
      </c>
    </row>
    <row r="390" customFormat="false" ht="15" hidden="false" customHeight="false" outlineLevel="0" collapsed="false">
      <c r="B390" s="12" t="n">
        <v>385</v>
      </c>
      <c r="C390" s="36" t="str">
        <f aca="false">IF(②実績CSV_期間A!$M386="","",②実績CSV_期間A!$M386&amp;"")</f>
        <v/>
      </c>
      <c r="D390" s="12" t="str">
        <f aca="false">IF($C390="","",②実績CSV_期間A!$N386)</f>
        <v/>
      </c>
      <c r="E390" s="12" t="str">
        <f aca="false">IF($C390="","",RIGHT($D390,1))</f>
        <v/>
      </c>
      <c r="F390" s="41" t="str">
        <f aca="false">IF($C390="","",IFERROR(INDEX(サイズ換算マスタ!$C$6:$C$8,MATCH($E390,サイズ換算マスタ!$B$6:$B$8,0)),1))</f>
        <v/>
      </c>
      <c r="G390" s="38" t="str">
        <f aca="false">IF($C390="","",SUMIFS(②実績CSV_期間A!$AA$2:$AA$5001,②実績CSV_期間A!$M$2:$M$5001,$C390))</f>
        <v/>
      </c>
      <c r="H390" s="38" t="str">
        <f aca="false">IF($C390="","",SUMIFS(③実績CSV_期間B!$AA$2:$AA$5001,③実績CSV_期間B!$M$2:$M$5001,$C390))</f>
        <v/>
      </c>
      <c r="I390" s="38" t="str">
        <f aca="false">IF($C390="","",SUMIFS(④実績CSV_期間C!$AA$2:$AA$5001,④実績CSV_期間C!$M$2:$M$5001,$C390))</f>
        <v/>
      </c>
      <c r="J390" s="38" t="str">
        <f aca="false">IF($C390="","",N($F390)*N($G390))</f>
        <v/>
      </c>
      <c r="K390" s="38" t="str">
        <f aca="false">IF($C390="","",N($F390)*N($H390))</f>
        <v/>
      </c>
      <c r="L390" s="38" t="str">
        <f aca="false">IF($C390="","",N($F390)*N($I390))</f>
        <v/>
      </c>
      <c r="M390" s="37" t="str">
        <f aca="false">IF(OR($C390="",N(TOP!$C$12)=0),"",N($J390)/TOP!$C$12)</f>
        <v/>
      </c>
      <c r="N390" s="37" t="str">
        <f aca="false">IF(OR($C390="",N(TOP!$C$13)=0),"",N($K390)/TOP!$C$13)</f>
        <v/>
      </c>
      <c r="O390" s="37" t="str">
        <f aca="false">IF(OR($C390="",N(TOP!$C$14)=0),"",N($L390)/TOP!$C$14)</f>
        <v/>
      </c>
      <c r="P390" s="42" t="str">
        <f aca="false">IF($C390="","",IFERROR(CHOOSE(MATCH(TOP!$C$10,{"【期間A】","【期間B】","【期間C】"},0),N($M390),N($N390),N($O390)),0))</f>
        <v/>
      </c>
    </row>
    <row r="391" customFormat="false" ht="15" hidden="false" customHeight="false" outlineLevel="0" collapsed="false">
      <c r="B391" s="12" t="n">
        <v>386</v>
      </c>
      <c r="C391" s="36" t="str">
        <f aca="false">IF(②実績CSV_期間A!$M387="","",②実績CSV_期間A!$M387&amp;"")</f>
        <v/>
      </c>
      <c r="D391" s="12" t="str">
        <f aca="false">IF($C391="","",②実績CSV_期間A!$N387)</f>
        <v/>
      </c>
      <c r="E391" s="12" t="str">
        <f aca="false">IF($C391="","",RIGHT($D391,1))</f>
        <v/>
      </c>
      <c r="F391" s="41" t="str">
        <f aca="false">IF($C391="","",IFERROR(INDEX(サイズ換算マスタ!$C$6:$C$8,MATCH($E391,サイズ換算マスタ!$B$6:$B$8,0)),1))</f>
        <v/>
      </c>
      <c r="G391" s="38" t="str">
        <f aca="false">IF($C391="","",SUMIFS(②実績CSV_期間A!$AA$2:$AA$5001,②実績CSV_期間A!$M$2:$M$5001,$C391))</f>
        <v/>
      </c>
      <c r="H391" s="38" t="str">
        <f aca="false">IF($C391="","",SUMIFS(③実績CSV_期間B!$AA$2:$AA$5001,③実績CSV_期間B!$M$2:$M$5001,$C391))</f>
        <v/>
      </c>
      <c r="I391" s="38" t="str">
        <f aca="false">IF($C391="","",SUMIFS(④実績CSV_期間C!$AA$2:$AA$5001,④実績CSV_期間C!$M$2:$M$5001,$C391))</f>
        <v/>
      </c>
      <c r="J391" s="38" t="str">
        <f aca="false">IF($C391="","",N($F391)*N($G391))</f>
        <v/>
      </c>
      <c r="K391" s="38" t="str">
        <f aca="false">IF($C391="","",N($F391)*N($H391))</f>
        <v/>
      </c>
      <c r="L391" s="38" t="str">
        <f aca="false">IF($C391="","",N($F391)*N($I391))</f>
        <v/>
      </c>
      <c r="M391" s="37" t="str">
        <f aca="false">IF(OR($C391="",N(TOP!$C$12)=0),"",N($J391)/TOP!$C$12)</f>
        <v/>
      </c>
      <c r="N391" s="37" t="str">
        <f aca="false">IF(OR($C391="",N(TOP!$C$13)=0),"",N($K391)/TOP!$C$13)</f>
        <v/>
      </c>
      <c r="O391" s="37" t="str">
        <f aca="false">IF(OR($C391="",N(TOP!$C$14)=0),"",N($L391)/TOP!$C$14)</f>
        <v/>
      </c>
      <c r="P391" s="42" t="str">
        <f aca="false">IF($C391="","",IFERROR(CHOOSE(MATCH(TOP!$C$10,{"【期間A】","【期間B】","【期間C】"},0),N($M391),N($N391),N($O391)),0))</f>
        <v/>
      </c>
    </row>
    <row r="392" customFormat="false" ht="15" hidden="false" customHeight="false" outlineLevel="0" collapsed="false">
      <c r="B392" s="12" t="n">
        <v>387</v>
      </c>
      <c r="C392" s="36" t="str">
        <f aca="false">IF(②実績CSV_期間A!$M388="","",②実績CSV_期間A!$M388&amp;"")</f>
        <v/>
      </c>
      <c r="D392" s="12" t="str">
        <f aca="false">IF($C392="","",②実績CSV_期間A!$N388)</f>
        <v/>
      </c>
      <c r="E392" s="12" t="str">
        <f aca="false">IF($C392="","",RIGHT($D392,1))</f>
        <v/>
      </c>
      <c r="F392" s="41" t="str">
        <f aca="false">IF($C392="","",IFERROR(INDEX(サイズ換算マスタ!$C$6:$C$8,MATCH($E392,サイズ換算マスタ!$B$6:$B$8,0)),1))</f>
        <v/>
      </c>
      <c r="G392" s="38" t="str">
        <f aca="false">IF($C392="","",SUMIFS(②実績CSV_期間A!$AA$2:$AA$5001,②実績CSV_期間A!$M$2:$M$5001,$C392))</f>
        <v/>
      </c>
      <c r="H392" s="38" t="str">
        <f aca="false">IF($C392="","",SUMIFS(③実績CSV_期間B!$AA$2:$AA$5001,③実績CSV_期間B!$M$2:$M$5001,$C392))</f>
        <v/>
      </c>
      <c r="I392" s="38" t="str">
        <f aca="false">IF($C392="","",SUMIFS(④実績CSV_期間C!$AA$2:$AA$5001,④実績CSV_期間C!$M$2:$M$5001,$C392))</f>
        <v/>
      </c>
      <c r="J392" s="38" t="str">
        <f aca="false">IF($C392="","",N($F392)*N($G392))</f>
        <v/>
      </c>
      <c r="K392" s="38" t="str">
        <f aca="false">IF($C392="","",N($F392)*N($H392))</f>
        <v/>
      </c>
      <c r="L392" s="38" t="str">
        <f aca="false">IF($C392="","",N($F392)*N($I392))</f>
        <v/>
      </c>
      <c r="M392" s="37" t="str">
        <f aca="false">IF(OR($C392="",N(TOP!$C$12)=0),"",N($J392)/TOP!$C$12)</f>
        <v/>
      </c>
      <c r="N392" s="37" t="str">
        <f aca="false">IF(OR($C392="",N(TOP!$C$13)=0),"",N($K392)/TOP!$C$13)</f>
        <v/>
      </c>
      <c r="O392" s="37" t="str">
        <f aca="false">IF(OR($C392="",N(TOP!$C$14)=0),"",N($L392)/TOP!$C$14)</f>
        <v/>
      </c>
      <c r="P392" s="42" t="str">
        <f aca="false">IF($C392="","",IFERROR(CHOOSE(MATCH(TOP!$C$10,{"【期間A】","【期間B】","【期間C】"},0),N($M392),N($N392),N($O392)),0))</f>
        <v/>
      </c>
    </row>
    <row r="393" customFormat="false" ht="15" hidden="false" customHeight="false" outlineLevel="0" collapsed="false">
      <c r="B393" s="12" t="n">
        <v>388</v>
      </c>
      <c r="C393" s="36" t="str">
        <f aca="false">IF(②実績CSV_期間A!$M389="","",②実績CSV_期間A!$M389&amp;"")</f>
        <v/>
      </c>
      <c r="D393" s="12" t="str">
        <f aca="false">IF($C393="","",②実績CSV_期間A!$N389)</f>
        <v/>
      </c>
      <c r="E393" s="12" t="str">
        <f aca="false">IF($C393="","",RIGHT($D393,1))</f>
        <v/>
      </c>
      <c r="F393" s="41" t="str">
        <f aca="false">IF($C393="","",IFERROR(INDEX(サイズ換算マスタ!$C$6:$C$8,MATCH($E393,サイズ換算マスタ!$B$6:$B$8,0)),1))</f>
        <v/>
      </c>
      <c r="G393" s="38" t="str">
        <f aca="false">IF($C393="","",SUMIFS(②実績CSV_期間A!$AA$2:$AA$5001,②実績CSV_期間A!$M$2:$M$5001,$C393))</f>
        <v/>
      </c>
      <c r="H393" s="38" t="str">
        <f aca="false">IF($C393="","",SUMIFS(③実績CSV_期間B!$AA$2:$AA$5001,③実績CSV_期間B!$M$2:$M$5001,$C393))</f>
        <v/>
      </c>
      <c r="I393" s="38" t="str">
        <f aca="false">IF($C393="","",SUMIFS(④実績CSV_期間C!$AA$2:$AA$5001,④実績CSV_期間C!$M$2:$M$5001,$C393))</f>
        <v/>
      </c>
      <c r="J393" s="38" t="str">
        <f aca="false">IF($C393="","",N($F393)*N($G393))</f>
        <v/>
      </c>
      <c r="K393" s="38" t="str">
        <f aca="false">IF($C393="","",N($F393)*N($H393))</f>
        <v/>
      </c>
      <c r="L393" s="38" t="str">
        <f aca="false">IF($C393="","",N($F393)*N($I393))</f>
        <v/>
      </c>
      <c r="M393" s="37" t="str">
        <f aca="false">IF(OR($C393="",N(TOP!$C$12)=0),"",N($J393)/TOP!$C$12)</f>
        <v/>
      </c>
      <c r="N393" s="37" t="str">
        <f aca="false">IF(OR($C393="",N(TOP!$C$13)=0),"",N($K393)/TOP!$C$13)</f>
        <v/>
      </c>
      <c r="O393" s="37" t="str">
        <f aca="false">IF(OR($C393="",N(TOP!$C$14)=0),"",N($L393)/TOP!$C$14)</f>
        <v/>
      </c>
      <c r="P393" s="42" t="str">
        <f aca="false">IF($C393="","",IFERROR(CHOOSE(MATCH(TOP!$C$10,{"【期間A】","【期間B】","【期間C】"},0),N($M393),N($N393),N($O393)),0))</f>
        <v/>
      </c>
    </row>
    <row r="394" customFormat="false" ht="15" hidden="false" customHeight="false" outlineLevel="0" collapsed="false">
      <c r="B394" s="12" t="n">
        <v>389</v>
      </c>
      <c r="C394" s="36" t="str">
        <f aca="false">IF(②実績CSV_期間A!$M390="","",②実績CSV_期間A!$M390&amp;"")</f>
        <v/>
      </c>
      <c r="D394" s="12" t="str">
        <f aca="false">IF($C394="","",②実績CSV_期間A!$N390)</f>
        <v/>
      </c>
      <c r="E394" s="12" t="str">
        <f aca="false">IF($C394="","",RIGHT($D394,1))</f>
        <v/>
      </c>
      <c r="F394" s="41" t="str">
        <f aca="false">IF($C394="","",IFERROR(INDEX(サイズ換算マスタ!$C$6:$C$8,MATCH($E394,サイズ換算マスタ!$B$6:$B$8,0)),1))</f>
        <v/>
      </c>
      <c r="G394" s="38" t="str">
        <f aca="false">IF($C394="","",SUMIFS(②実績CSV_期間A!$AA$2:$AA$5001,②実績CSV_期間A!$M$2:$M$5001,$C394))</f>
        <v/>
      </c>
      <c r="H394" s="38" t="str">
        <f aca="false">IF($C394="","",SUMIFS(③実績CSV_期間B!$AA$2:$AA$5001,③実績CSV_期間B!$M$2:$M$5001,$C394))</f>
        <v/>
      </c>
      <c r="I394" s="38" t="str">
        <f aca="false">IF($C394="","",SUMIFS(④実績CSV_期間C!$AA$2:$AA$5001,④実績CSV_期間C!$M$2:$M$5001,$C394))</f>
        <v/>
      </c>
      <c r="J394" s="38" t="str">
        <f aca="false">IF($C394="","",N($F394)*N($G394))</f>
        <v/>
      </c>
      <c r="K394" s="38" t="str">
        <f aca="false">IF($C394="","",N($F394)*N($H394))</f>
        <v/>
      </c>
      <c r="L394" s="38" t="str">
        <f aca="false">IF($C394="","",N($F394)*N($I394))</f>
        <v/>
      </c>
      <c r="M394" s="37" t="str">
        <f aca="false">IF(OR($C394="",N(TOP!$C$12)=0),"",N($J394)/TOP!$C$12)</f>
        <v/>
      </c>
      <c r="N394" s="37" t="str">
        <f aca="false">IF(OR($C394="",N(TOP!$C$13)=0),"",N($K394)/TOP!$C$13)</f>
        <v/>
      </c>
      <c r="O394" s="37" t="str">
        <f aca="false">IF(OR($C394="",N(TOP!$C$14)=0),"",N($L394)/TOP!$C$14)</f>
        <v/>
      </c>
      <c r="P394" s="42" t="str">
        <f aca="false">IF($C394="","",IFERROR(CHOOSE(MATCH(TOP!$C$10,{"【期間A】","【期間B】","【期間C】"},0),N($M394),N($N394),N($O394)),0))</f>
        <v/>
      </c>
    </row>
    <row r="395" customFormat="false" ht="15" hidden="false" customHeight="false" outlineLevel="0" collapsed="false">
      <c r="B395" s="12" t="n">
        <v>390</v>
      </c>
      <c r="C395" s="36" t="str">
        <f aca="false">IF(②実績CSV_期間A!$M391="","",②実績CSV_期間A!$M391&amp;"")</f>
        <v/>
      </c>
      <c r="D395" s="12" t="str">
        <f aca="false">IF($C395="","",②実績CSV_期間A!$N391)</f>
        <v/>
      </c>
      <c r="E395" s="12" t="str">
        <f aca="false">IF($C395="","",RIGHT($D395,1))</f>
        <v/>
      </c>
      <c r="F395" s="41" t="str">
        <f aca="false">IF($C395="","",IFERROR(INDEX(サイズ換算マスタ!$C$6:$C$8,MATCH($E395,サイズ換算マスタ!$B$6:$B$8,0)),1))</f>
        <v/>
      </c>
      <c r="G395" s="38" t="str">
        <f aca="false">IF($C395="","",SUMIFS(②実績CSV_期間A!$AA$2:$AA$5001,②実績CSV_期間A!$M$2:$M$5001,$C395))</f>
        <v/>
      </c>
      <c r="H395" s="38" t="str">
        <f aca="false">IF($C395="","",SUMIFS(③実績CSV_期間B!$AA$2:$AA$5001,③実績CSV_期間B!$M$2:$M$5001,$C395))</f>
        <v/>
      </c>
      <c r="I395" s="38" t="str">
        <f aca="false">IF($C395="","",SUMIFS(④実績CSV_期間C!$AA$2:$AA$5001,④実績CSV_期間C!$M$2:$M$5001,$C395))</f>
        <v/>
      </c>
      <c r="J395" s="38" t="str">
        <f aca="false">IF($C395="","",N($F395)*N($G395))</f>
        <v/>
      </c>
      <c r="K395" s="38" t="str">
        <f aca="false">IF($C395="","",N($F395)*N($H395))</f>
        <v/>
      </c>
      <c r="L395" s="38" t="str">
        <f aca="false">IF($C395="","",N($F395)*N($I395))</f>
        <v/>
      </c>
      <c r="M395" s="37" t="str">
        <f aca="false">IF(OR($C395="",N(TOP!$C$12)=0),"",N($J395)/TOP!$C$12)</f>
        <v/>
      </c>
      <c r="N395" s="37" t="str">
        <f aca="false">IF(OR($C395="",N(TOP!$C$13)=0),"",N($K395)/TOP!$C$13)</f>
        <v/>
      </c>
      <c r="O395" s="37" t="str">
        <f aca="false">IF(OR($C395="",N(TOP!$C$14)=0),"",N($L395)/TOP!$C$14)</f>
        <v/>
      </c>
      <c r="P395" s="42" t="str">
        <f aca="false">IF($C395="","",IFERROR(CHOOSE(MATCH(TOP!$C$10,{"【期間A】","【期間B】","【期間C】"},0),N($M395),N($N395),N($O395)),0))</f>
        <v/>
      </c>
    </row>
    <row r="396" customFormat="false" ht="15" hidden="false" customHeight="false" outlineLevel="0" collapsed="false">
      <c r="B396" s="12" t="n">
        <v>391</v>
      </c>
      <c r="C396" s="36" t="str">
        <f aca="false">IF(②実績CSV_期間A!$M392="","",②実績CSV_期間A!$M392&amp;"")</f>
        <v/>
      </c>
      <c r="D396" s="12" t="str">
        <f aca="false">IF($C396="","",②実績CSV_期間A!$N392)</f>
        <v/>
      </c>
      <c r="E396" s="12" t="str">
        <f aca="false">IF($C396="","",RIGHT($D396,1))</f>
        <v/>
      </c>
      <c r="F396" s="41" t="str">
        <f aca="false">IF($C396="","",IFERROR(INDEX(サイズ換算マスタ!$C$6:$C$8,MATCH($E396,サイズ換算マスタ!$B$6:$B$8,0)),1))</f>
        <v/>
      </c>
      <c r="G396" s="38" t="str">
        <f aca="false">IF($C396="","",SUMIFS(②実績CSV_期間A!$AA$2:$AA$5001,②実績CSV_期間A!$M$2:$M$5001,$C396))</f>
        <v/>
      </c>
      <c r="H396" s="38" t="str">
        <f aca="false">IF($C396="","",SUMIFS(③実績CSV_期間B!$AA$2:$AA$5001,③実績CSV_期間B!$M$2:$M$5001,$C396))</f>
        <v/>
      </c>
      <c r="I396" s="38" t="str">
        <f aca="false">IF($C396="","",SUMIFS(④実績CSV_期間C!$AA$2:$AA$5001,④実績CSV_期間C!$M$2:$M$5001,$C396))</f>
        <v/>
      </c>
      <c r="J396" s="38" t="str">
        <f aca="false">IF($C396="","",N($F396)*N($G396))</f>
        <v/>
      </c>
      <c r="K396" s="38" t="str">
        <f aca="false">IF($C396="","",N($F396)*N($H396))</f>
        <v/>
      </c>
      <c r="L396" s="38" t="str">
        <f aca="false">IF($C396="","",N($F396)*N($I396))</f>
        <v/>
      </c>
      <c r="M396" s="37" t="str">
        <f aca="false">IF(OR($C396="",N(TOP!$C$12)=0),"",N($J396)/TOP!$C$12)</f>
        <v/>
      </c>
      <c r="N396" s="37" t="str">
        <f aca="false">IF(OR($C396="",N(TOP!$C$13)=0),"",N($K396)/TOP!$C$13)</f>
        <v/>
      </c>
      <c r="O396" s="37" t="str">
        <f aca="false">IF(OR($C396="",N(TOP!$C$14)=0),"",N($L396)/TOP!$C$14)</f>
        <v/>
      </c>
      <c r="P396" s="42" t="str">
        <f aca="false">IF($C396="","",IFERROR(CHOOSE(MATCH(TOP!$C$10,{"【期間A】","【期間B】","【期間C】"},0),N($M396),N($N396),N($O396)),0))</f>
        <v/>
      </c>
    </row>
    <row r="397" customFormat="false" ht="15" hidden="false" customHeight="false" outlineLevel="0" collapsed="false">
      <c r="B397" s="12" t="n">
        <v>392</v>
      </c>
      <c r="C397" s="36" t="str">
        <f aca="false">IF(②実績CSV_期間A!$M393="","",②実績CSV_期間A!$M393&amp;"")</f>
        <v/>
      </c>
      <c r="D397" s="12" t="str">
        <f aca="false">IF($C397="","",②実績CSV_期間A!$N393)</f>
        <v/>
      </c>
      <c r="E397" s="12" t="str">
        <f aca="false">IF($C397="","",RIGHT($D397,1))</f>
        <v/>
      </c>
      <c r="F397" s="41" t="str">
        <f aca="false">IF($C397="","",IFERROR(INDEX(サイズ換算マスタ!$C$6:$C$8,MATCH($E397,サイズ換算マスタ!$B$6:$B$8,0)),1))</f>
        <v/>
      </c>
      <c r="G397" s="38" t="str">
        <f aca="false">IF($C397="","",SUMIFS(②実績CSV_期間A!$AA$2:$AA$5001,②実績CSV_期間A!$M$2:$M$5001,$C397))</f>
        <v/>
      </c>
      <c r="H397" s="38" t="str">
        <f aca="false">IF($C397="","",SUMIFS(③実績CSV_期間B!$AA$2:$AA$5001,③実績CSV_期間B!$M$2:$M$5001,$C397))</f>
        <v/>
      </c>
      <c r="I397" s="38" t="str">
        <f aca="false">IF($C397="","",SUMIFS(④実績CSV_期間C!$AA$2:$AA$5001,④実績CSV_期間C!$M$2:$M$5001,$C397))</f>
        <v/>
      </c>
      <c r="J397" s="38" t="str">
        <f aca="false">IF($C397="","",N($F397)*N($G397))</f>
        <v/>
      </c>
      <c r="K397" s="38" t="str">
        <f aca="false">IF($C397="","",N($F397)*N($H397))</f>
        <v/>
      </c>
      <c r="L397" s="38" t="str">
        <f aca="false">IF($C397="","",N($F397)*N($I397))</f>
        <v/>
      </c>
      <c r="M397" s="37" t="str">
        <f aca="false">IF(OR($C397="",N(TOP!$C$12)=0),"",N($J397)/TOP!$C$12)</f>
        <v/>
      </c>
      <c r="N397" s="37" t="str">
        <f aca="false">IF(OR($C397="",N(TOP!$C$13)=0),"",N($K397)/TOP!$C$13)</f>
        <v/>
      </c>
      <c r="O397" s="37" t="str">
        <f aca="false">IF(OR($C397="",N(TOP!$C$14)=0),"",N($L397)/TOP!$C$14)</f>
        <v/>
      </c>
      <c r="P397" s="42" t="str">
        <f aca="false">IF($C397="","",IFERROR(CHOOSE(MATCH(TOP!$C$10,{"【期間A】","【期間B】","【期間C】"},0),N($M397),N($N397),N($O397)),0))</f>
        <v/>
      </c>
    </row>
    <row r="398" customFormat="false" ht="15" hidden="false" customHeight="false" outlineLevel="0" collapsed="false">
      <c r="B398" s="12" t="n">
        <v>393</v>
      </c>
      <c r="C398" s="36" t="str">
        <f aca="false">IF(②実績CSV_期間A!$M394="","",②実績CSV_期間A!$M394&amp;"")</f>
        <v/>
      </c>
      <c r="D398" s="12" t="str">
        <f aca="false">IF($C398="","",②実績CSV_期間A!$N394)</f>
        <v/>
      </c>
      <c r="E398" s="12" t="str">
        <f aca="false">IF($C398="","",RIGHT($D398,1))</f>
        <v/>
      </c>
      <c r="F398" s="41" t="str">
        <f aca="false">IF($C398="","",IFERROR(INDEX(サイズ換算マスタ!$C$6:$C$8,MATCH($E398,サイズ換算マスタ!$B$6:$B$8,0)),1))</f>
        <v/>
      </c>
      <c r="G398" s="38" t="str">
        <f aca="false">IF($C398="","",SUMIFS(②実績CSV_期間A!$AA$2:$AA$5001,②実績CSV_期間A!$M$2:$M$5001,$C398))</f>
        <v/>
      </c>
      <c r="H398" s="38" t="str">
        <f aca="false">IF($C398="","",SUMIFS(③実績CSV_期間B!$AA$2:$AA$5001,③実績CSV_期間B!$M$2:$M$5001,$C398))</f>
        <v/>
      </c>
      <c r="I398" s="38" t="str">
        <f aca="false">IF($C398="","",SUMIFS(④実績CSV_期間C!$AA$2:$AA$5001,④実績CSV_期間C!$M$2:$M$5001,$C398))</f>
        <v/>
      </c>
      <c r="J398" s="38" t="str">
        <f aca="false">IF($C398="","",N($F398)*N($G398))</f>
        <v/>
      </c>
      <c r="K398" s="38" t="str">
        <f aca="false">IF($C398="","",N($F398)*N($H398))</f>
        <v/>
      </c>
      <c r="L398" s="38" t="str">
        <f aca="false">IF($C398="","",N($F398)*N($I398))</f>
        <v/>
      </c>
      <c r="M398" s="37" t="str">
        <f aca="false">IF(OR($C398="",N(TOP!$C$12)=0),"",N($J398)/TOP!$C$12)</f>
        <v/>
      </c>
      <c r="N398" s="37" t="str">
        <f aca="false">IF(OR($C398="",N(TOP!$C$13)=0),"",N($K398)/TOP!$C$13)</f>
        <v/>
      </c>
      <c r="O398" s="37" t="str">
        <f aca="false">IF(OR($C398="",N(TOP!$C$14)=0),"",N($L398)/TOP!$C$14)</f>
        <v/>
      </c>
      <c r="P398" s="42" t="str">
        <f aca="false">IF($C398="","",IFERROR(CHOOSE(MATCH(TOP!$C$10,{"【期間A】","【期間B】","【期間C】"},0),N($M398),N($N398),N($O398)),0))</f>
        <v/>
      </c>
    </row>
    <row r="399" customFormat="false" ht="15" hidden="false" customHeight="false" outlineLevel="0" collapsed="false">
      <c r="B399" s="12" t="n">
        <v>394</v>
      </c>
      <c r="C399" s="36" t="str">
        <f aca="false">IF(②実績CSV_期間A!$M395="","",②実績CSV_期間A!$M395&amp;"")</f>
        <v/>
      </c>
      <c r="D399" s="12" t="str">
        <f aca="false">IF($C399="","",②実績CSV_期間A!$N395)</f>
        <v/>
      </c>
      <c r="E399" s="12" t="str">
        <f aca="false">IF($C399="","",RIGHT($D399,1))</f>
        <v/>
      </c>
      <c r="F399" s="41" t="str">
        <f aca="false">IF($C399="","",IFERROR(INDEX(サイズ換算マスタ!$C$6:$C$8,MATCH($E399,サイズ換算マスタ!$B$6:$B$8,0)),1))</f>
        <v/>
      </c>
      <c r="G399" s="38" t="str">
        <f aca="false">IF($C399="","",SUMIFS(②実績CSV_期間A!$AA$2:$AA$5001,②実績CSV_期間A!$M$2:$M$5001,$C399))</f>
        <v/>
      </c>
      <c r="H399" s="38" t="str">
        <f aca="false">IF($C399="","",SUMIFS(③実績CSV_期間B!$AA$2:$AA$5001,③実績CSV_期間B!$M$2:$M$5001,$C399))</f>
        <v/>
      </c>
      <c r="I399" s="38" t="str">
        <f aca="false">IF($C399="","",SUMIFS(④実績CSV_期間C!$AA$2:$AA$5001,④実績CSV_期間C!$M$2:$M$5001,$C399))</f>
        <v/>
      </c>
      <c r="J399" s="38" t="str">
        <f aca="false">IF($C399="","",N($F399)*N($G399))</f>
        <v/>
      </c>
      <c r="K399" s="38" t="str">
        <f aca="false">IF($C399="","",N($F399)*N($H399))</f>
        <v/>
      </c>
      <c r="L399" s="38" t="str">
        <f aca="false">IF($C399="","",N($F399)*N($I399))</f>
        <v/>
      </c>
      <c r="M399" s="37" t="str">
        <f aca="false">IF(OR($C399="",N(TOP!$C$12)=0),"",N($J399)/TOP!$C$12)</f>
        <v/>
      </c>
      <c r="N399" s="37" t="str">
        <f aca="false">IF(OR($C399="",N(TOP!$C$13)=0),"",N($K399)/TOP!$C$13)</f>
        <v/>
      </c>
      <c r="O399" s="37" t="str">
        <f aca="false">IF(OR($C399="",N(TOP!$C$14)=0),"",N($L399)/TOP!$C$14)</f>
        <v/>
      </c>
      <c r="P399" s="42" t="str">
        <f aca="false">IF($C399="","",IFERROR(CHOOSE(MATCH(TOP!$C$10,{"【期間A】","【期間B】","【期間C】"},0),N($M399),N($N399),N($O399)),0))</f>
        <v/>
      </c>
    </row>
    <row r="400" customFormat="false" ht="15" hidden="false" customHeight="false" outlineLevel="0" collapsed="false">
      <c r="B400" s="12" t="n">
        <v>395</v>
      </c>
      <c r="C400" s="36" t="str">
        <f aca="false">IF(②実績CSV_期間A!$M396="","",②実績CSV_期間A!$M396&amp;"")</f>
        <v/>
      </c>
      <c r="D400" s="12" t="str">
        <f aca="false">IF($C400="","",②実績CSV_期間A!$N396)</f>
        <v/>
      </c>
      <c r="E400" s="12" t="str">
        <f aca="false">IF($C400="","",RIGHT($D400,1))</f>
        <v/>
      </c>
      <c r="F400" s="41" t="str">
        <f aca="false">IF($C400="","",IFERROR(INDEX(サイズ換算マスタ!$C$6:$C$8,MATCH($E400,サイズ換算マスタ!$B$6:$B$8,0)),1))</f>
        <v/>
      </c>
      <c r="G400" s="38" t="str">
        <f aca="false">IF($C400="","",SUMIFS(②実績CSV_期間A!$AA$2:$AA$5001,②実績CSV_期間A!$M$2:$M$5001,$C400))</f>
        <v/>
      </c>
      <c r="H400" s="38" t="str">
        <f aca="false">IF($C400="","",SUMIFS(③実績CSV_期間B!$AA$2:$AA$5001,③実績CSV_期間B!$M$2:$M$5001,$C400))</f>
        <v/>
      </c>
      <c r="I400" s="38" t="str">
        <f aca="false">IF($C400="","",SUMIFS(④実績CSV_期間C!$AA$2:$AA$5001,④実績CSV_期間C!$M$2:$M$5001,$C400))</f>
        <v/>
      </c>
      <c r="J400" s="38" t="str">
        <f aca="false">IF($C400="","",N($F400)*N($G400))</f>
        <v/>
      </c>
      <c r="K400" s="38" t="str">
        <f aca="false">IF($C400="","",N($F400)*N($H400))</f>
        <v/>
      </c>
      <c r="L400" s="38" t="str">
        <f aca="false">IF($C400="","",N($F400)*N($I400))</f>
        <v/>
      </c>
      <c r="M400" s="37" t="str">
        <f aca="false">IF(OR($C400="",N(TOP!$C$12)=0),"",N($J400)/TOP!$C$12)</f>
        <v/>
      </c>
      <c r="N400" s="37" t="str">
        <f aca="false">IF(OR($C400="",N(TOP!$C$13)=0),"",N($K400)/TOP!$C$13)</f>
        <v/>
      </c>
      <c r="O400" s="37" t="str">
        <f aca="false">IF(OR($C400="",N(TOP!$C$14)=0),"",N($L400)/TOP!$C$14)</f>
        <v/>
      </c>
      <c r="P400" s="42" t="str">
        <f aca="false">IF($C400="","",IFERROR(CHOOSE(MATCH(TOP!$C$10,{"【期間A】","【期間B】","【期間C】"},0),N($M400),N($N400),N($O400)),0))</f>
        <v/>
      </c>
    </row>
    <row r="401" customFormat="false" ht="15" hidden="false" customHeight="false" outlineLevel="0" collapsed="false">
      <c r="B401" s="12" t="n">
        <v>396</v>
      </c>
      <c r="C401" s="36" t="str">
        <f aca="false">IF(②実績CSV_期間A!$M397="","",②実績CSV_期間A!$M397&amp;"")</f>
        <v/>
      </c>
      <c r="D401" s="12" t="str">
        <f aca="false">IF($C401="","",②実績CSV_期間A!$N397)</f>
        <v/>
      </c>
      <c r="E401" s="12" t="str">
        <f aca="false">IF($C401="","",RIGHT($D401,1))</f>
        <v/>
      </c>
      <c r="F401" s="41" t="str">
        <f aca="false">IF($C401="","",IFERROR(INDEX(サイズ換算マスタ!$C$6:$C$8,MATCH($E401,サイズ換算マスタ!$B$6:$B$8,0)),1))</f>
        <v/>
      </c>
      <c r="G401" s="38" t="str">
        <f aca="false">IF($C401="","",SUMIFS(②実績CSV_期間A!$AA$2:$AA$5001,②実績CSV_期間A!$M$2:$M$5001,$C401))</f>
        <v/>
      </c>
      <c r="H401" s="38" t="str">
        <f aca="false">IF($C401="","",SUMIFS(③実績CSV_期間B!$AA$2:$AA$5001,③実績CSV_期間B!$M$2:$M$5001,$C401))</f>
        <v/>
      </c>
      <c r="I401" s="38" t="str">
        <f aca="false">IF($C401="","",SUMIFS(④実績CSV_期間C!$AA$2:$AA$5001,④実績CSV_期間C!$M$2:$M$5001,$C401))</f>
        <v/>
      </c>
      <c r="J401" s="38" t="str">
        <f aca="false">IF($C401="","",N($F401)*N($G401))</f>
        <v/>
      </c>
      <c r="K401" s="38" t="str">
        <f aca="false">IF($C401="","",N($F401)*N($H401))</f>
        <v/>
      </c>
      <c r="L401" s="38" t="str">
        <f aca="false">IF($C401="","",N($F401)*N($I401))</f>
        <v/>
      </c>
      <c r="M401" s="37" t="str">
        <f aca="false">IF(OR($C401="",N(TOP!$C$12)=0),"",N($J401)/TOP!$C$12)</f>
        <v/>
      </c>
      <c r="N401" s="37" t="str">
        <f aca="false">IF(OR($C401="",N(TOP!$C$13)=0),"",N($K401)/TOP!$C$13)</f>
        <v/>
      </c>
      <c r="O401" s="37" t="str">
        <f aca="false">IF(OR($C401="",N(TOP!$C$14)=0),"",N($L401)/TOP!$C$14)</f>
        <v/>
      </c>
      <c r="P401" s="42" t="str">
        <f aca="false">IF($C401="","",IFERROR(CHOOSE(MATCH(TOP!$C$10,{"【期間A】","【期間B】","【期間C】"},0),N($M401),N($N401),N($O401)),0))</f>
        <v/>
      </c>
    </row>
    <row r="402" customFormat="false" ht="15" hidden="false" customHeight="false" outlineLevel="0" collapsed="false">
      <c r="B402" s="12" t="n">
        <v>397</v>
      </c>
      <c r="C402" s="36" t="str">
        <f aca="false">IF(②実績CSV_期間A!$M398="","",②実績CSV_期間A!$M398&amp;"")</f>
        <v/>
      </c>
      <c r="D402" s="12" t="str">
        <f aca="false">IF($C402="","",②実績CSV_期間A!$N398)</f>
        <v/>
      </c>
      <c r="E402" s="12" t="str">
        <f aca="false">IF($C402="","",RIGHT($D402,1))</f>
        <v/>
      </c>
      <c r="F402" s="41" t="str">
        <f aca="false">IF($C402="","",IFERROR(INDEX(サイズ換算マスタ!$C$6:$C$8,MATCH($E402,サイズ換算マスタ!$B$6:$B$8,0)),1))</f>
        <v/>
      </c>
      <c r="G402" s="38" t="str">
        <f aca="false">IF($C402="","",SUMIFS(②実績CSV_期間A!$AA$2:$AA$5001,②実績CSV_期間A!$M$2:$M$5001,$C402))</f>
        <v/>
      </c>
      <c r="H402" s="38" t="str">
        <f aca="false">IF($C402="","",SUMIFS(③実績CSV_期間B!$AA$2:$AA$5001,③実績CSV_期間B!$M$2:$M$5001,$C402))</f>
        <v/>
      </c>
      <c r="I402" s="38" t="str">
        <f aca="false">IF($C402="","",SUMIFS(④実績CSV_期間C!$AA$2:$AA$5001,④実績CSV_期間C!$M$2:$M$5001,$C402))</f>
        <v/>
      </c>
      <c r="J402" s="38" t="str">
        <f aca="false">IF($C402="","",N($F402)*N($G402))</f>
        <v/>
      </c>
      <c r="K402" s="38" t="str">
        <f aca="false">IF($C402="","",N($F402)*N($H402))</f>
        <v/>
      </c>
      <c r="L402" s="38" t="str">
        <f aca="false">IF($C402="","",N($F402)*N($I402))</f>
        <v/>
      </c>
      <c r="M402" s="37" t="str">
        <f aca="false">IF(OR($C402="",N(TOP!$C$12)=0),"",N($J402)/TOP!$C$12)</f>
        <v/>
      </c>
      <c r="N402" s="37" t="str">
        <f aca="false">IF(OR($C402="",N(TOP!$C$13)=0),"",N($K402)/TOP!$C$13)</f>
        <v/>
      </c>
      <c r="O402" s="37" t="str">
        <f aca="false">IF(OR($C402="",N(TOP!$C$14)=0),"",N($L402)/TOP!$C$14)</f>
        <v/>
      </c>
      <c r="P402" s="42" t="str">
        <f aca="false">IF($C402="","",IFERROR(CHOOSE(MATCH(TOP!$C$10,{"【期間A】","【期間B】","【期間C】"},0),N($M402),N($N402),N($O402)),0))</f>
        <v/>
      </c>
    </row>
    <row r="403" customFormat="false" ht="15" hidden="false" customHeight="false" outlineLevel="0" collapsed="false">
      <c r="B403" s="12" t="n">
        <v>398</v>
      </c>
      <c r="C403" s="36" t="str">
        <f aca="false">IF(②実績CSV_期間A!$M399="","",②実績CSV_期間A!$M399&amp;"")</f>
        <v/>
      </c>
      <c r="D403" s="12" t="str">
        <f aca="false">IF($C403="","",②実績CSV_期間A!$N399)</f>
        <v/>
      </c>
      <c r="E403" s="12" t="str">
        <f aca="false">IF($C403="","",RIGHT($D403,1))</f>
        <v/>
      </c>
      <c r="F403" s="41" t="str">
        <f aca="false">IF($C403="","",IFERROR(INDEX(サイズ換算マスタ!$C$6:$C$8,MATCH($E403,サイズ換算マスタ!$B$6:$B$8,0)),1))</f>
        <v/>
      </c>
      <c r="G403" s="38" t="str">
        <f aca="false">IF($C403="","",SUMIFS(②実績CSV_期間A!$AA$2:$AA$5001,②実績CSV_期間A!$M$2:$M$5001,$C403))</f>
        <v/>
      </c>
      <c r="H403" s="38" t="str">
        <f aca="false">IF($C403="","",SUMIFS(③実績CSV_期間B!$AA$2:$AA$5001,③実績CSV_期間B!$M$2:$M$5001,$C403))</f>
        <v/>
      </c>
      <c r="I403" s="38" t="str">
        <f aca="false">IF($C403="","",SUMIFS(④実績CSV_期間C!$AA$2:$AA$5001,④実績CSV_期間C!$M$2:$M$5001,$C403))</f>
        <v/>
      </c>
      <c r="J403" s="38" t="str">
        <f aca="false">IF($C403="","",N($F403)*N($G403))</f>
        <v/>
      </c>
      <c r="K403" s="38" t="str">
        <f aca="false">IF($C403="","",N($F403)*N($H403))</f>
        <v/>
      </c>
      <c r="L403" s="38" t="str">
        <f aca="false">IF($C403="","",N($F403)*N($I403))</f>
        <v/>
      </c>
      <c r="M403" s="37" t="str">
        <f aca="false">IF(OR($C403="",N(TOP!$C$12)=0),"",N($J403)/TOP!$C$12)</f>
        <v/>
      </c>
      <c r="N403" s="37" t="str">
        <f aca="false">IF(OR($C403="",N(TOP!$C$13)=0),"",N($K403)/TOP!$C$13)</f>
        <v/>
      </c>
      <c r="O403" s="37" t="str">
        <f aca="false">IF(OR($C403="",N(TOP!$C$14)=0),"",N($L403)/TOP!$C$14)</f>
        <v/>
      </c>
      <c r="P403" s="42" t="str">
        <f aca="false">IF($C403="","",IFERROR(CHOOSE(MATCH(TOP!$C$10,{"【期間A】","【期間B】","【期間C】"},0),N($M403),N($N403),N($O403)),0))</f>
        <v/>
      </c>
    </row>
    <row r="404" customFormat="false" ht="15" hidden="false" customHeight="false" outlineLevel="0" collapsed="false">
      <c r="B404" s="12" t="n">
        <v>399</v>
      </c>
      <c r="C404" s="36" t="str">
        <f aca="false">IF(②実績CSV_期間A!$M400="","",②実績CSV_期間A!$M400&amp;"")</f>
        <v/>
      </c>
      <c r="D404" s="12" t="str">
        <f aca="false">IF($C404="","",②実績CSV_期間A!$N400)</f>
        <v/>
      </c>
      <c r="E404" s="12" t="str">
        <f aca="false">IF($C404="","",RIGHT($D404,1))</f>
        <v/>
      </c>
      <c r="F404" s="41" t="str">
        <f aca="false">IF($C404="","",IFERROR(INDEX(サイズ換算マスタ!$C$6:$C$8,MATCH($E404,サイズ換算マスタ!$B$6:$B$8,0)),1))</f>
        <v/>
      </c>
      <c r="G404" s="38" t="str">
        <f aca="false">IF($C404="","",SUMIFS(②実績CSV_期間A!$AA$2:$AA$5001,②実績CSV_期間A!$M$2:$M$5001,$C404))</f>
        <v/>
      </c>
      <c r="H404" s="38" t="str">
        <f aca="false">IF($C404="","",SUMIFS(③実績CSV_期間B!$AA$2:$AA$5001,③実績CSV_期間B!$M$2:$M$5001,$C404))</f>
        <v/>
      </c>
      <c r="I404" s="38" t="str">
        <f aca="false">IF($C404="","",SUMIFS(④実績CSV_期間C!$AA$2:$AA$5001,④実績CSV_期間C!$M$2:$M$5001,$C404))</f>
        <v/>
      </c>
      <c r="J404" s="38" t="str">
        <f aca="false">IF($C404="","",N($F404)*N($G404))</f>
        <v/>
      </c>
      <c r="K404" s="38" t="str">
        <f aca="false">IF($C404="","",N($F404)*N($H404))</f>
        <v/>
      </c>
      <c r="L404" s="38" t="str">
        <f aca="false">IF($C404="","",N($F404)*N($I404))</f>
        <v/>
      </c>
      <c r="M404" s="37" t="str">
        <f aca="false">IF(OR($C404="",N(TOP!$C$12)=0),"",N($J404)/TOP!$C$12)</f>
        <v/>
      </c>
      <c r="N404" s="37" t="str">
        <f aca="false">IF(OR($C404="",N(TOP!$C$13)=0),"",N($K404)/TOP!$C$13)</f>
        <v/>
      </c>
      <c r="O404" s="37" t="str">
        <f aca="false">IF(OR($C404="",N(TOP!$C$14)=0),"",N($L404)/TOP!$C$14)</f>
        <v/>
      </c>
      <c r="P404" s="42" t="str">
        <f aca="false">IF($C404="","",IFERROR(CHOOSE(MATCH(TOP!$C$10,{"【期間A】","【期間B】","【期間C】"},0),N($M404),N($N404),N($O404)),0))</f>
        <v/>
      </c>
    </row>
    <row r="405" customFormat="false" ht="15" hidden="false" customHeight="false" outlineLevel="0" collapsed="false">
      <c r="B405" s="12" t="n">
        <v>400</v>
      </c>
      <c r="C405" s="36" t="str">
        <f aca="false">IF(②実績CSV_期間A!$M401="","",②実績CSV_期間A!$M401&amp;"")</f>
        <v/>
      </c>
      <c r="D405" s="12" t="str">
        <f aca="false">IF($C405="","",②実績CSV_期間A!$N401)</f>
        <v/>
      </c>
      <c r="E405" s="12" t="str">
        <f aca="false">IF($C405="","",RIGHT($D405,1))</f>
        <v/>
      </c>
      <c r="F405" s="41" t="str">
        <f aca="false">IF($C405="","",IFERROR(INDEX(サイズ換算マスタ!$C$6:$C$8,MATCH($E405,サイズ換算マスタ!$B$6:$B$8,0)),1))</f>
        <v/>
      </c>
      <c r="G405" s="38" t="str">
        <f aca="false">IF($C405="","",SUMIFS(②実績CSV_期間A!$AA$2:$AA$5001,②実績CSV_期間A!$M$2:$M$5001,$C405))</f>
        <v/>
      </c>
      <c r="H405" s="38" t="str">
        <f aca="false">IF($C405="","",SUMIFS(③実績CSV_期間B!$AA$2:$AA$5001,③実績CSV_期間B!$M$2:$M$5001,$C405))</f>
        <v/>
      </c>
      <c r="I405" s="38" t="str">
        <f aca="false">IF($C405="","",SUMIFS(④実績CSV_期間C!$AA$2:$AA$5001,④実績CSV_期間C!$M$2:$M$5001,$C405))</f>
        <v/>
      </c>
      <c r="J405" s="38" t="str">
        <f aca="false">IF($C405="","",N($F405)*N($G405))</f>
        <v/>
      </c>
      <c r="K405" s="38" t="str">
        <f aca="false">IF($C405="","",N($F405)*N($H405))</f>
        <v/>
      </c>
      <c r="L405" s="38" t="str">
        <f aca="false">IF($C405="","",N($F405)*N($I405))</f>
        <v/>
      </c>
      <c r="M405" s="37" t="str">
        <f aca="false">IF(OR($C405="",N(TOP!$C$12)=0),"",N($J405)/TOP!$C$12)</f>
        <v/>
      </c>
      <c r="N405" s="37" t="str">
        <f aca="false">IF(OR($C405="",N(TOP!$C$13)=0),"",N($K405)/TOP!$C$13)</f>
        <v/>
      </c>
      <c r="O405" s="37" t="str">
        <f aca="false">IF(OR($C405="",N(TOP!$C$14)=0),"",N($L405)/TOP!$C$14)</f>
        <v/>
      </c>
      <c r="P405" s="42" t="str">
        <f aca="false">IF($C405="","",IFERROR(CHOOSE(MATCH(TOP!$C$10,{"【期間A】","【期間B】","【期間C】"},0),N($M405),N($N405),N($O405)),0))</f>
        <v/>
      </c>
    </row>
    <row r="406" customFormat="false" ht="15" hidden="false" customHeight="false" outlineLevel="0" collapsed="false">
      <c r="B406" s="12" t="n">
        <v>401</v>
      </c>
      <c r="C406" s="36" t="str">
        <f aca="false">IF(②実績CSV_期間A!$M402="","",②実績CSV_期間A!$M402&amp;"")</f>
        <v/>
      </c>
      <c r="D406" s="12" t="str">
        <f aca="false">IF($C406="","",②実績CSV_期間A!$N402)</f>
        <v/>
      </c>
      <c r="E406" s="12" t="str">
        <f aca="false">IF($C406="","",RIGHT($D406,1))</f>
        <v/>
      </c>
      <c r="F406" s="41" t="str">
        <f aca="false">IF($C406="","",IFERROR(INDEX(サイズ換算マスタ!$C$6:$C$8,MATCH($E406,サイズ換算マスタ!$B$6:$B$8,0)),1))</f>
        <v/>
      </c>
      <c r="G406" s="38" t="str">
        <f aca="false">IF($C406="","",SUMIFS(②実績CSV_期間A!$AA$2:$AA$5001,②実績CSV_期間A!$M$2:$M$5001,$C406))</f>
        <v/>
      </c>
      <c r="H406" s="38" t="str">
        <f aca="false">IF($C406="","",SUMIFS(③実績CSV_期間B!$AA$2:$AA$5001,③実績CSV_期間B!$M$2:$M$5001,$C406))</f>
        <v/>
      </c>
      <c r="I406" s="38" t="str">
        <f aca="false">IF($C406="","",SUMIFS(④実績CSV_期間C!$AA$2:$AA$5001,④実績CSV_期間C!$M$2:$M$5001,$C406))</f>
        <v/>
      </c>
      <c r="J406" s="38" t="str">
        <f aca="false">IF($C406="","",N($F406)*N($G406))</f>
        <v/>
      </c>
      <c r="K406" s="38" t="str">
        <f aca="false">IF($C406="","",N($F406)*N($H406))</f>
        <v/>
      </c>
      <c r="L406" s="38" t="str">
        <f aca="false">IF($C406="","",N($F406)*N($I406))</f>
        <v/>
      </c>
      <c r="M406" s="37" t="str">
        <f aca="false">IF(OR($C406="",N(TOP!$C$12)=0),"",N($J406)/TOP!$C$12)</f>
        <v/>
      </c>
      <c r="N406" s="37" t="str">
        <f aca="false">IF(OR($C406="",N(TOP!$C$13)=0),"",N($K406)/TOP!$C$13)</f>
        <v/>
      </c>
      <c r="O406" s="37" t="str">
        <f aca="false">IF(OR($C406="",N(TOP!$C$14)=0),"",N($L406)/TOP!$C$14)</f>
        <v/>
      </c>
      <c r="P406" s="42" t="str">
        <f aca="false">IF($C406="","",IFERROR(CHOOSE(MATCH(TOP!$C$10,{"【期間A】","【期間B】","【期間C】"},0),N($M406),N($N406),N($O406)),0))</f>
        <v/>
      </c>
    </row>
    <row r="407" customFormat="false" ht="15" hidden="false" customHeight="false" outlineLevel="0" collapsed="false">
      <c r="B407" s="12" t="n">
        <v>402</v>
      </c>
      <c r="C407" s="36" t="str">
        <f aca="false">IF(②実績CSV_期間A!$M403="","",②実績CSV_期間A!$M403&amp;"")</f>
        <v/>
      </c>
      <c r="D407" s="12" t="str">
        <f aca="false">IF($C407="","",②実績CSV_期間A!$N403)</f>
        <v/>
      </c>
      <c r="E407" s="12" t="str">
        <f aca="false">IF($C407="","",RIGHT($D407,1))</f>
        <v/>
      </c>
      <c r="F407" s="41" t="str">
        <f aca="false">IF($C407="","",IFERROR(INDEX(サイズ換算マスタ!$C$6:$C$8,MATCH($E407,サイズ換算マスタ!$B$6:$B$8,0)),1))</f>
        <v/>
      </c>
      <c r="G407" s="38" t="str">
        <f aca="false">IF($C407="","",SUMIFS(②実績CSV_期間A!$AA$2:$AA$5001,②実績CSV_期間A!$M$2:$M$5001,$C407))</f>
        <v/>
      </c>
      <c r="H407" s="38" t="str">
        <f aca="false">IF($C407="","",SUMIFS(③実績CSV_期間B!$AA$2:$AA$5001,③実績CSV_期間B!$M$2:$M$5001,$C407))</f>
        <v/>
      </c>
      <c r="I407" s="38" t="str">
        <f aca="false">IF($C407="","",SUMIFS(④実績CSV_期間C!$AA$2:$AA$5001,④実績CSV_期間C!$M$2:$M$5001,$C407))</f>
        <v/>
      </c>
      <c r="J407" s="38" t="str">
        <f aca="false">IF($C407="","",N($F407)*N($G407))</f>
        <v/>
      </c>
      <c r="K407" s="38" t="str">
        <f aca="false">IF($C407="","",N($F407)*N($H407))</f>
        <v/>
      </c>
      <c r="L407" s="38" t="str">
        <f aca="false">IF($C407="","",N($F407)*N($I407))</f>
        <v/>
      </c>
      <c r="M407" s="37" t="str">
        <f aca="false">IF(OR($C407="",N(TOP!$C$12)=0),"",N($J407)/TOP!$C$12)</f>
        <v/>
      </c>
      <c r="N407" s="37" t="str">
        <f aca="false">IF(OR($C407="",N(TOP!$C$13)=0),"",N($K407)/TOP!$C$13)</f>
        <v/>
      </c>
      <c r="O407" s="37" t="str">
        <f aca="false">IF(OR($C407="",N(TOP!$C$14)=0),"",N($L407)/TOP!$C$14)</f>
        <v/>
      </c>
      <c r="P407" s="42" t="str">
        <f aca="false">IF($C407="","",IFERROR(CHOOSE(MATCH(TOP!$C$10,{"【期間A】","【期間B】","【期間C】"},0),N($M407),N($N407),N($O407)),0))</f>
        <v/>
      </c>
    </row>
    <row r="408" customFormat="false" ht="15" hidden="false" customHeight="false" outlineLevel="0" collapsed="false">
      <c r="B408" s="12" t="n">
        <v>403</v>
      </c>
      <c r="C408" s="36" t="str">
        <f aca="false">IF(②実績CSV_期間A!$M404="","",②実績CSV_期間A!$M404&amp;"")</f>
        <v/>
      </c>
      <c r="D408" s="12" t="str">
        <f aca="false">IF($C408="","",②実績CSV_期間A!$N404)</f>
        <v/>
      </c>
      <c r="E408" s="12" t="str">
        <f aca="false">IF($C408="","",RIGHT($D408,1))</f>
        <v/>
      </c>
      <c r="F408" s="41" t="str">
        <f aca="false">IF($C408="","",IFERROR(INDEX(サイズ換算マスタ!$C$6:$C$8,MATCH($E408,サイズ換算マスタ!$B$6:$B$8,0)),1))</f>
        <v/>
      </c>
      <c r="G408" s="38" t="str">
        <f aca="false">IF($C408="","",SUMIFS(②実績CSV_期間A!$AA$2:$AA$5001,②実績CSV_期間A!$M$2:$M$5001,$C408))</f>
        <v/>
      </c>
      <c r="H408" s="38" t="str">
        <f aca="false">IF($C408="","",SUMIFS(③実績CSV_期間B!$AA$2:$AA$5001,③実績CSV_期間B!$M$2:$M$5001,$C408))</f>
        <v/>
      </c>
      <c r="I408" s="38" t="str">
        <f aca="false">IF($C408="","",SUMIFS(④実績CSV_期間C!$AA$2:$AA$5001,④実績CSV_期間C!$M$2:$M$5001,$C408))</f>
        <v/>
      </c>
      <c r="J408" s="38" t="str">
        <f aca="false">IF($C408="","",N($F408)*N($G408))</f>
        <v/>
      </c>
      <c r="K408" s="38" t="str">
        <f aca="false">IF($C408="","",N($F408)*N($H408))</f>
        <v/>
      </c>
      <c r="L408" s="38" t="str">
        <f aca="false">IF($C408="","",N($F408)*N($I408))</f>
        <v/>
      </c>
      <c r="M408" s="37" t="str">
        <f aca="false">IF(OR($C408="",N(TOP!$C$12)=0),"",N($J408)/TOP!$C$12)</f>
        <v/>
      </c>
      <c r="N408" s="37" t="str">
        <f aca="false">IF(OR($C408="",N(TOP!$C$13)=0),"",N($K408)/TOP!$C$13)</f>
        <v/>
      </c>
      <c r="O408" s="37" t="str">
        <f aca="false">IF(OR($C408="",N(TOP!$C$14)=0),"",N($L408)/TOP!$C$14)</f>
        <v/>
      </c>
      <c r="P408" s="42" t="str">
        <f aca="false">IF($C408="","",IFERROR(CHOOSE(MATCH(TOP!$C$10,{"【期間A】","【期間B】","【期間C】"},0),N($M408),N($N408),N($O408)),0))</f>
        <v/>
      </c>
    </row>
    <row r="409" customFormat="false" ht="15" hidden="false" customHeight="false" outlineLevel="0" collapsed="false">
      <c r="B409" s="12" t="n">
        <v>404</v>
      </c>
      <c r="C409" s="36" t="str">
        <f aca="false">IF(②実績CSV_期間A!$M405="","",②実績CSV_期間A!$M405&amp;"")</f>
        <v/>
      </c>
      <c r="D409" s="12" t="str">
        <f aca="false">IF($C409="","",②実績CSV_期間A!$N405)</f>
        <v/>
      </c>
      <c r="E409" s="12" t="str">
        <f aca="false">IF($C409="","",RIGHT($D409,1))</f>
        <v/>
      </c>
      <c r="F409" s="41" t="str">
        <f aca="false">IF($C409="","",IFERROR(INDEX(サイズ換算マスタ!$C$6:$C$8,MATCH($E409,サイズ換算マスタ!$B$6:$B$8,0)),1))</f>
        <v/>
      </c>
      <c r="G409" s="38" t="str">
        <f aca="false">IF($C409="","",SUMIFS(②実績CSV_期間A!$AA$2:$AA$5001,②実績CSV_期間A!$M$2:$M$5001,$C409))</f>
        <v/>
      </c>
      <c r="H409" s="38" t="str">
        <f aca="false">IF($C409="","",SUMIFS(③実績CSV_期間B!$AA$2:$AA$5001,③実績CSV_期間B!$M$2:$M$5001,$C409))</f>
        <v/>
      </c>
      <c r="I409" s="38" t="str">
        <f aca="false">IF($C409="","",SUMIFS(④実績CSV_期間C!$AA$2:$AA$5001,④実績CSV_期間C!$M$2:$M$5001,$C409))</f>
        <v/>
      </c>
      <c r="J409" s="38" t="str">
        <f aca="false">IF($C409="","",N($F409)*N($G409))</f>
        <v/>
      </c>
      <c r="K409" s="38" t="str">
        <f aca="false">IF($C409="","",N($F409)*N($H409))</f>
        <v/>
      </c>
      <c r="L409" s="38" t="str">
        <f aca="false">IF($C409="","",N($F409)*N($I409))</f>
        <v/>
      </c>
      <c r="M409" s="37" t="str">
        <f aca="false">IF(OR($C409="",N(TOP!$C$12)=0),"",N($J409)/TOP!$C$12)</f>
        <v/>
      </c>
      <c r="N409" s="37" t="str">
        <f aca="false">IF(OR($C409="",N(TOP!$C$13)=0),"",N($K409)/TOP!$C$13)</f>
        <v/>
      </c>
      <c r="O409" s="37" t="str">
        <f aca="false">IF(OR($C409="",N(TOP!$C$14)=0),"",N($L409)/TOP!$C$14)</f>
        <v/>
      </c>
      <c r="P409" s="42" t="str">
        <f aca="false">IF($C409="","",IFERROR(CHOOSE(MATCH(TOP!$C$10,{"【期間A】","【期間B】","【期間C】"},0),N($M409),N($N409),N($O409)),0))</f>
        <v/>
      </c>
    </row>
    <row r="410" customFormat="false" ht="15" hidden="false" customHeight="false" outlineLevel="0" collapsed="false">
      <c r="B410" s="12" t="n">
        <v>405</v>
      </c>
      <c r="C410" s="36" t="str">
        <f aca="false">IF(②実績CSV_期間A!$M406="","",②実績CSV_期間A!$M406&amp;"")</f>
        <v/>
      </c>
      <c r="D410" s="12" t="str">
        <f aca="false">IF($C410="","",②実績CSV_期間A!$N406)</f>
        <v/>
      </c>
      <c r="E410" s="12" t="str">
        <f aca="false">IF($C410="","",RIGHT($D410,1))</f>
        <v/>
      </c>
      <c r="F410" s="41" t="str">
        <f aca="false">IF($C410="","",IFERROR(INDEX(サイズ換算マスタ!$C$6:$C$8,MATCH($E410,サイズ換算マスタ!$B$6:$B$8,0)),1))</f>
        <v/>
      </c>
      <c r="G410" s="38" t="str">
        <f aca="false">IF($C410="","",SUMIFS(②実績CSV_期間A!$AA$2:$AA$5001,②実績CSV_期間A!$M$2:$M$5001,$C410))</f>
        <v/>
      </c>
      <c r="H410" s="38" t="str">
        <f aca="false">IF($C410="","",SUMIFS(③実績CSV_期間B!$AA$2:$AA$5001,③実績CSV_期間B!$M$2:$M$5001,$C410))</f>
        <v/>
      </c>
      <c r="I410" s="38" t="str">
        <f aca="false">IF($C410="","",SUMIFS(④実績CSV_期間C!$AA$2:$AA$5001,④実績CSV_期間C!$M$2:$M$5001,$C410))</f>
        <v/>
      </c>
      <c r="J410" s="38" t="str">
        <f aca="false">IF($C410="","",N($F410)*N($G410))</f>
        <v/>
      </c>
      <c r="K410" s="38" t="str">
        <f aca="false">IF($C410="","",N($F410)*N($H410))</f>
        <v/>
      </c>
      <c r="L410" s="38" t="str">
        <f aca="false">IF($C410="","",N($F410)*N($I410))</f>
        <v/>
      </c>
      <c r="M410" s="37" t="str">
        <f aca="false">IF(OR($C410="",N(TOP!$C$12)=0),"",N($J410)/TOP!$C$12)</f>
        <v/>
      </c>
      <c r="N410" s="37" t="str">
        <f aca="false">IF(OR($C410="",N(TOP!$C$13)=0),"",N($K410)/TOP!$C$13)</f>
        <v/>
      </c>
      <c r="O410" s="37" t="str">
        <f aca="false">IF(OR($C410="",N(TOP!$C$14)=0),"",N($L410)/TOP!$C$14)</f>
        <v/>
      </c>
      <c r="P410" s="42" t="str">
        <f aca="false">IF($C410="","",IFERROR(CHOOSE(MATCH(TOP!$C$10,{"【期間A】","【期間B】","【期間C】"},0),N($M410),N($N410),N($O410)),0))</f>
        <v/>
      </c>
    </row>
    <row r="411" customFormat="false" ht="15" hidden="false" customHeight="false" outlineLevel="0" collapsed="false">
      <c r="B411" s="12" t="n">
        <v>406</v>
      </c>
      <c r="C411" s="36" t="str">
        <f aca="false">IF(②実績CSV_期間A!$M407="","",②実績CSV_期間A!$M407&amp;"")</f>
        <v/>
      </c>
      <c r="D411" s="12" t="str">
        <f aca="false">IF($C411="","",②実績CSV_期間A!$N407)</f>
        <v/>
      </c>
      <c r="E411" s="12" t="str">
        <f aca="false">IF($C411="","",RIGHT($D411,1))</f>
        <v/>
      </c>
      <c r="F411" s="41" t="str">
        <f aca="false">IF($C411="","",IFERROR(INDEX(サイズ換算マスタ!$C$6:$C$8,MATCH($E411,サイズ換算マスタ!$B$6:$B$8,0)),1))</f>
        <v/>
      </c>
      <c r="G411" s="38" t="str">
        <f aca="false">IF($C411="","",SUMIFS(②実績CSV_期間A!$AA$2:$AA$5001,②実績CSV_期間A!$M$2:$M$5001,$C411))</f>
        <v/>
      </c>
      <c r="H411" s="38" t="str">
        <f aca="false">IF($C411="","",SUMIFS(③実績CSV_期間B!$AA$2:$AA$5001,③実績CSV_期間B!$M$2:$M$5001,$C411))</f>
        <v/>
      </c>
      <c r="I411" s="38" t="str">
        <f aca="false">IF($C411="","",SUMIFS(④実績CSV_期間C!$AA$2:$AA$5001,④実績CSV_期間C!$M$2:$M$5001,$C411))</f>
        <v/>
      </c>
      <c r="J411" s="38" t="str">
        <f aca="false">IF($C411="","",N($F411)*N($G411))</f>
        <v/>
      </c>
      <c r="K411" s="38" t="str">
        <f aca="false">IF($C411="","",N($F411)*N($H411))</f>
        <v/>
      </c>
      <c r="L411" s="38" t="str">
        <f aca="false">IF($C411="","",N($F411)*N($I411))</f>
        <v/>
      </c>
      <c r="M411" s="37" t="str">
        <f aca="false">IF(OR($C411="",N(TOP!$C$12)=0),"",N($J411)/TOP!$C$12)</f>
        <v/>
      </c>
      <c r="N411" s="37" t="str">
        <f aca="false">IF(OR($C411="",N(TOP!$C$13)=0),"",N($K411)/TOP!$C$13)</f>
        <v/>
      </c>
      <c r="O411" s="37" t="str">
        <f aca="false">IF(OR($C411="",N(TOP!$C$14)=0),"",N($L411)/TOP!$C$14)</f>
        <v/>
      </c>
      <c r="P411" s="42" t="str">
        <f aca="false">IF($C411="","",IFERROR(CHOOSE(MATCH(TOP!$C$10,{"【期間A】","【期間B】","【期間C】"},0),N($M411),N($N411),N($O411)),0))</f>
        <v/>
      </c>
    </row>
    <row r="412" customFormat="false" ht="15" hidden="false" customHeight="false" outlineLevel="0" collapsed="false">
      <c r="B412" s="12" t="n">
        <v>407</v>
      </c>
      <c r="C412" s="36" t="str">
        <f aca="false">IF(②実績CSV_期間A!$M408="","",②実績CSV_期間A!$M408&amp;"")</f>
        <v/>
      </c>
      <c r="D412" s="12" t="str">
        <f aca="false">IF($C412="","",②実績CSV_期間A!$N408)</f>
        <v/>
      </c>
      <c r="E412" s="12" t="str">
        <f aca="false">IF($C412="","",RIGHT($D412,1))</f>
        <v/>
      </c>
      <c r="F412" s="41" t="str">
        <f aca="false">IF($C412="","",IFERROR(INDEX(サイズ換算マスタ!$C$6:$C$8,MATCH($E412,サイズ換算マスタ!$B$6:$B$8,0)),1))</f>
        <v/>
      </c>
      <c r="G412" s="38" t="str">
        <f aca="false">IF($C412="","",SUMIFS(②実績CSV_期間A!$AA$2:$AA$5001,②実績CSV_期間A!$M$2:$M$5001,$C412))</f>
        <v/>
      </c>
      <c r="H412" s="38" t="str">
        <f aca="false">IF($C412="","",SUMIFS(③実績CSV_期間B!$AA$2:$AA$5001,③実績CSV_期間B!$M$2:$M$5001,$C412))</f>
        <v/>
      </c>
      <c r="I412" s="38" t="str">
        <f aca="false">IF($C412="","",SUMIFS(④実績CSV_期間C!$AA$2:$AA$5001,④実績CSV_期間C!$M$2:$M$5001,$C412))</f>
        <v/>
      </c>
      <c r="J412" s="38" t="str">
        <f aca="false">IF($C412="","",N($F412)*N($G412))</f>
        <v/>
      </c>
      <c r="K412" s="38" t="str">
        <f aca="false">IF($C412="","",N($F412)*N($H412))</f>
        <v/>
      </c>
      <c r="L412" s="38" t="str">
        <f aca="false">IF($C412="","",N($F412)*N($I412))</f>
        <v/>
      </c>
      <c r="M412" s="37" t="str">
        <f aca="false">IF(OR($C412="",N(TOP!$C$12)=0),"",N($J412)/TOP!$C$12)</f>
        <v/>
      </c>
      <c r="N412" s="37" t="str">
        <f aca="false">IF(OR($C412="",N(TOP!$C$13)=0),"",N($K412)/TOP!$C$13)</f>
        <v/>
      </c>
      <c r="O412" s="37" t="str">
        <f aca="false">IF(OR($C412="",N(TOP!$C$14)=0),"",N($L412)/TOP!$C$14)</f>
        <v/>
      </c>
      <c r="P412" s="42" t="str">
        <f aca="false">IF($C412="","",IFERROR(CHOOSE(MATCH(TOP!$C$10,{"【期間A】","【期間B】","【期間C】"},0),N($M412),N($N412),N($O412)),0))</f>
        <v/>
      </c>
    </row>
    <row r="413" customFormat="false" ht="15" hidden="false" customHeight="false" outlineLevel="0" collapsed="false">
      <c r="B413" s="12" t="n">
        <v>408</v>
      </c>
      <c r="C413" s="36" t="str">
        <f aca="false">IF(②実績CSV_期間A!$M409="","",②実績CSV_期間A!$M409&amp;"")</f>
        <v/>
      </c>
      <c r="D413" s="12" t="str">
        <f aca="false">IF($C413="","",②実績CSV_期間A!$N409)</f>
        <v/>
      </c>
      <c r="E413" s="12" t="str">
        <f aca="false">IF($C413="","",RIGHT($D413,1))</f>
        <v/>
      </c>
      <c r="F413" s="41" t="str">
        <f aca="false">IF($C413="","",IFERROR(INDEX(サイズ換算マスタ!$C$6:$C$8,MATCH($E413,サイズ換算マスタ!$B$6:$B$8,0)),1))</f>
        <v/>
      </c>
      <c r="G413" s="38" t="str">
        <f aca="false">IF($C413="","",SUMIFS(②実績CSV_期間A!$AA$2:$AA$5001,②実績CSV_期間A!$M$2:$M$5001,$C413))</f>
        <v/>
      </c>
      <c r="H413" s="38" t="str">
        <f aca="false">IF($C413="","",SUMIFS(③実績CSV_期間B!$AA$2:$AA$5001,③実績CSV_期間B!$M$2:$M$5001,$C413))</f>
        <v/>
      </c>
      <c r="I413" s="38" t="str">
        <f aca="false">IF($C413="","",SUMIFS(④実績CSV_期間C!$AA$2:$AA$5001,④実績CSV_期間C!$M$2:$M$5001,$C413))</f>
        <v/>
      </c>
      <c r="J413" s="38" t="str">
        <f aca="false">IF($C413="","",N($F413)*N($G413))</f>
        <v/>
      </c>
      <c r="K413" s="38" t="str">
        <f aca="false">IF($C413="","",N($F413)*N($H413))</f>
        <v/>
      </c>
      <c r="L413" s="38" t="str">
        <f aca="false">IF($C413="","",N($F413)*N($I413))</f>
        <v/>
      </c>
      <c r="M413" s="37" t="str">
        <f aca="false">IF(OR($C413="",N(TOP!$C$12)=0),"",N($J413)/TOP!$C$12)</f>
        <v/>
      </c>
      <c r="N413" s="37" t="str">
        <f aca="false">IF(OR($C413="",N(TOP!$C$13)=0),"",N($K413)/TOP!$C$13)</f>
        <v/>
      </c>
      <c r="O413" s="37" t="str">
        <f aca="false">IF(OR($C413="",N(TOP!$C$14)=0),"",N($L413)/TOP!$C$14)</f>
        <v/>
      </c>
      <c r="P413" s="42" t="str">
        <f aca="false">IF($C413="","",IFERROR(CHOOSE(MATCH(TOP!$C$10,{"【期間A】","【期間B】","【期間C】"},0),N($M413),N($N413),N($O413)),0))</f>
        <v/>
      </c>
    </row>
    <row r="414" customFormat="false" ht="15" hidden="false" customHeight="false" outlineLevel="0" collapsed="false">
      <c r="B414" s="12" t="n">
        <v>409</v>
      </c>
      <c r="C414" s="36" t="str">
        <f aca="false">IF(②実績CSV_期間A!$M410="","",②実績CSV_期間A!$M410&amp;"")</f>
        <v/>
      </c>
      <c r="D414" s="12" t="str">
        <f aca="false">IF($C414="","",②実績CSV_期間A!$N410)</f>
        <v/>
      </c>
      <c r="E414" s="12" t="str">
        <f aca="false">IF($C414="","",RIGHT($D414,1))</f>
        <v/>
      </c>
      <c r="F414" s="41" t="str">
        <f aca="false">IF($C414="","",IFERROR(INDEX(サイズ換算マスタ!$C$6:$C$8,MATCH($E414,サイズ換算マスタ!$B$6:$B$8,0)),1))</f>
        <v/>
      </c>
      <c r="G414" s="38" t="str">
        <f aca="false">IF($C414="","",SUMIFS(②実績CSV_期間A!$AA$2:$AA$5001,②実績CSV_期間A!$M$2:$M$5001,$C414))</f>
        <v/>
      </c>
      <c r="H414" s="38" t="str">
        <f aca="false">IF($C414="","",SUMIFS(③実績CSV_期間B!$AA$2:$AA$5001,③実績CSV_期間B!$M$2:$M$5001,$C414))</f>
        <v/>
      </c>
      <c r="I414" s="38" t="str">
        <f aca="false">IF($C414="","",SUMIFS(④実績CSV_期間C!$AA$2:$AA$5001,④実績CSV_期間C!$M$2:$M$5001,$C414))</f>
        <v/>
      </c>
      <c r="J414" s="38" t="str">
        <f aca="false">IF($C414="","",N($F414)*N($G414))</f>
        <v/>
      </c>
      <c r="K414" s="38" t="str">
        <f aca="false">IF($C414="","",N($F414)*N($H414))</f>
        <v/>
      </c>
      <c r="L414" s="38" t="str">
        <f aca="false">IF($C414="","",N($F414)*N($I414))</f>
        <v/>
      </c>
      <c r="M414" s="37" t="str">
        <f aca="false">IF(OR($C414="",N(TOP!$C$12)=0),"",N($J414)/TOP!$C$12)</f>
        <v/>
      </c>
      <c r="N414" s="37" t="str">
        <f aca="false">IF(OR($C414="",N(TOP!$C$13)=0),"",N($K414)/TOP!$C$13)</f>
        <v/>
      </c>
      <c r="O414" s="37" t="str">
        <f aca="false">IF(OR($C414="",N(TOP!$C$14)=0),"",N($L414)/TOP!$C$14)</f>
        <v/>
      </c>
      <c r="P414" s="42" t="str">
        <f aca="false">IF($C414="","",IFERROR(CHOOSE(MATCH(TOP!$C$10,{"【期間A】","【期間B】","【期間C】"},0),N($M414),N($N414),N($O414)),0))</f>
        <v/>
      </c>
    </row>
    <row r="415" customFormat="false" ht="15" hidden="false" customHeight="false" outlineLevel="0" collapsed="false">
      <c r="B415" s="12" t="n">
        <v>410</v>
      </c>
      <c r="C415" s="36" t="str">
        <f aca="false">IF(②実績CSV_期間A!$M411="","",②実績CSV_期間A!$M411&amp;"")</f>
        <v/>
      </c>
      <c r="D415" s="12" t="str">
        <f aca="false">IF($C415="","",②実績CSV_期間A!$N411)</f>
        <v/>
      </c>
      <c r="E415" s="12" t="str">
        <f aca="false">IF($C415="","",RIGHT($D415,1))</f>
        <v/>
      </c>
      <c r="F415" s="41" t="str">
        <f aca="false">IF($C415="","",IFERROR(INDEX(サイズ換算マスタ!$C$6:$C$8,MATCH($E415,サイズ換算マスタ!$B$6:$B$8,0)),1))</f>
        <v/>
      </c>
      <c r="G415" s="38" t="str">
        <f aca="false">IF($C415="","",SUMIFS(②実績CSV_期間A!$AA$2:$AA$5001,②実績CSV_期間A!$M$2:$M$5001,$C415))</f>
        <v/>
      </c>
      <c r="H415" s="38" t="str">
        <f aca="false">IF($C415="","",SUMIFS(③実績CSV_期間B!$AA$2:$AA$5001,③実績CSV_期間B!$M$2:$M$5001,$C415))</f>
        <v/>
      </c>
      <c r="I415" s="38" t="str">
        <f aca="false">IF($C415="","",SUMIFS(④実績CSV_期間C!$AA$2:$AA$5001,④実績CSV_期間C!$M$2:$M$5001,$C415))</f>
        <v/>
      </c>
      <c r="J415" s="38" t="str">
        <f aca="false">IF($C415="","",N($F415)*N($G415))</f>
        <v/>
      </c>
      <c r="K415" s="38" t="str">
        <f aca="false">IF($C415="","",N($F415)*N($H415))</f>
        <v/>
      </c>
      <c r="L415" s="38" t="str">
        <f aca="false">IF($C415="","",N($F415)*N($I415))</f>
        <v/>
      </c>
      <c r="M415" s="37" t="str">
        <f aca="false">IF(OR($C415="",N(TOP!$C$12)=0),"",N($J415)/TOP!$C$12)</f>
        <v/>
      </c>
      <c r="N415" s="37" t="str">
        <f aca="false">IF(OR($C415="",N(TOP!$C$13)=0),"",N($K415)/TOP!$C$13)</f>
        <v/>
      </c>
      <c r="O415" s="37" t="str">
        <f aca="false">IF(OR($C415="",N(TOP!$C$14)=0),"",N($L415)/TOP!$C$14)</f>
        <v/>
      </c>
      <c r="P415" s="42" t="str">
        <f aca="false">IF($C415="","",IFERROR(CHOOSE(MATCH(TOP!$C$10,{"【期間A】","【期間B】","【期間C】"},0),N($M415),N($N415),N($O415)),0))</f>
        <v/>
      </c>
    </row>
    <row r="416" customFormat="false" ht="15" hidden="false" customHeight="false" outlineLevel="0" collapsed="false">
      <c r="B416" s="12" t="n">
        <v>411</v>
      </c>
      <c r="C416" s="36" t="str">
        <f aca="false">IF(②実績CSV_期間A!$M412="","",②実績CSV_期間A!$M412&amp;"")</f>
        <v/>
      </c>
      <c r="D416" s="12" t="str">
        <f aca="false">IF($C416="","",②実績CSV_期間A!$N412)</f>
        <v/>
      </c>
      <c r="E416" s="12" t="str">
        <f aca="false">IF($C416="","",RIGHT($D416,1))</f>
        <v/>
      </c>
      <c r="F416" s="41" t="str">
        <f aca="false">IF($C416="","",IFERROR(INDEX(サイズ換算マスタ!$C$6:$C$8,MATCH($E416,サイズ換算マスタ!$B$6:$B$8,0)),1))</f>
        <v/>
      </c>
      <c r="G416" s="38" t="str">
        <f aca="false">IF($C416="","",SUMIFS(②実績CSV_期間A!$AA$2:$AA$5001,②実績CSV_期間A!$M$2:$M$5001,$C416))</f>
        <v/>
      </c>
      <c r="H416" s="38" t="str">
        <f aca="false">IF($C416="","",SUMIFS(③実績CSV_期間B!$AA$2:$AA$5001,③実績CSV_期間B!$M$2:$M$5001,$C416))</f>
        <v/>
      </c>
      <c r="I416" s="38" t="str">
        <f aca="false">IF($C416="","",SUMIFS(④実績CSV_期間C!$AA$2:$AA$5001,④実績CSV_期間C!$M$2:$M$5001,$C416))</f>
        <v/>
      </c>
      <c r="J416" s="38" t="str">
        <f aca="false">IF($C416="","",N($F416)*N($G416))</f>
        <v/>
      </c>
      <c r="K416" s="38" t="str">
        <f aca="false">IF($C416="","",N($F416)*N($H416))</f>
        <v/>
      </c>
      <c r="L416" s="38" t="str">
        <f aca="false">IF($C416="","",N($F416)*N($I416))</f>
        <v/>
      </c>
      <c r="M416" s="37" t="str">
        <f aca="false">IF(OR($C416="",N(TOP!$C$12)=0),"",N($J416)/TOP!$C$12)</f>
        <v/>
      </c>
      <c r="N416" s="37" t="str">
        <f aca="false">IF(OR($C416="",N(TOP!$C$13)=0),"",N($K416)/TOP!$C$13)</f>
        <v/>
      </c>
      <c r="O416" s="37" t="str">
        <f aca="false">IF(OR($C416="",N(TOP!$C$14)=0),"",N($L416)/TOP!$C$14)</f>
        <v/>
      </c>
      <c r="P416" s="42" t="str">
        <f aca="false">IF($C416="","",IFERROR(CHOOSE(MATCH(TOP!$C$10,{"【期間A】","【期間B】","【期間C】"},0),N($M416),N($N416),N($O416)),0))</f>
        <v/>
      </c>
    </row>
    <row r="417" customFormat="false" ht="15" hidden="false" customHeight="false" outlineLevel="0" collapsed="false">
      <c r="B417" s="12" t="n">
        <v>412</v>
      </c>
      <c r="C417" s="36" t="str">
        <f aca="false">IF(②実績CSV_期間A!$M413="","",②実績CSV_期間A!$M413&amp;"")</f>
        <v/>
      </c>
      <c r="D417" s="12" t="str">
        <f aca="false">IF($C417="","",②実績CSV_期間A!$N413)</f>
        <v/>
      </c>
      <c r="E417" s="12" t="str">
        <f aca="false">IF($C417="","",RIGHT($D417,1))</f>
        <v/>
      </c>
      <c r="F417" s="41" t="str">
        <f aca="false">IF($C417="","",IFERROR(INDEX(サイズ換算マスタ!$C$6:$C$8,MATCH($E417,サイズ換算マスタ!$B$6:$B$8,0)),1))</f>
        <v/>
      </c>
      <c r="G417" s="38" t="str">
        <f aca="false">IF($C417="","",SUMIFS(②実績CSV_期間A!$AA$2:$AA$5001,②実績CSV_期間A!$M$2:$M$5001,$C417))</f>
        <v/>
      </c>
      <c r="H417" s="38" t="str">
        <f aca="false">IF($C417="","",SUMIFS(③実績CSV_期間B!$AA$2:$AA$5001,③実績CSV_期間B!$M$2:$M$5001,$C417))</f>
        <v/>
      </c>
      <c r="I417" s="38" t="str">
        <f aca="false">IF($C417="","",SUMIFS(④実績CSV_期間C!$AA$2:$AA$5001,④実績CSV_期間C!$M$2:$M$5001,$C417))</f>
        <v/>
      </c>
      <c r="J417" s="38" t="str">
        <f aca="false">IF($C417="","",N($F417)*N($G417))</f>
        <v/>
      </c>
      <c r="K417" s="38" t="str">
        <f aca="false">IF($C417="","",N($F417)*N($H417))</f>
        <v/>
      </c>
      <c r="L417" s="38" t="str">
        <f aca="false">IF($C417="","",N($F417)*N($I417))</f>
        <v/>
      </c>
      <c r="M417" s="37" t="str">
        <f aca="false">IF(OR($C417="",N(TOP!$C$12)=0),"",N($J417)/TOP!$C$12)</f>
        <v/>
      </c>
      <c r="N417" s="37" t="str">
        <f aca="false">IF(OR($C417="",N(TOP!$C$13)=0),"",N($K417)/TOP!$C$13)</f>
        <v/>
      </c>
      <c r="O417" s="37" t="str">
        <f aca="false">IF(OR($C417="",N(TOP!$C$14)=0),"",N($L417)/TOP!$C$14)</f>
        <v/>
      </c>
      <c r="P417" s="42" t="str">
        <f aca="false">IF($C417="","",IFERROR(CHOOSE(MATCH(TOP!$C$10,{"【期間A】","【期間B】","【期間C】"},0),N($M417),N($N417),N($O417)),0))</f>
        <v/>
      </c>
    </row>
    <row r="418" customFormat="false" ht="15" hidden="false" customHeight="false" outlineLevel="0" collapsed="false">
      <c r="B418" s="12" t="n">
        <v>413</v>
      </c>
      <c r="C418" s="36" t="str">
        <f aca="false">IF(②実績CSV_期間A!$M414="","",②実績CSV_期間A!$M414&amp;"")</f>
        <v/>
      </c>
      <c r="D418" s="12" t="str">
        <f aca="false">IF($C418="","",②実績CSV_期間A!$N414)</f>
        <v/>
      </c>
      <c r="E418" s="12" t="str">
        <f aca="false">IF($C418="","",RIGHT($D418,1))</f>
        <v/>
      </c>
      <c r="F418" s="41" t="str">
        <f aca="false">IF($C418="","",IFERROR(INDEX(サイズ換算マスタ!$C$6:$C$8,MATCH($E418,サイズ換算マスタ!$B$6:$B$8,0)),1))</f>
        <v/>
      </c>
      <c r="G418" s="38" t="str">
        <f aca="false">IF($C418="","",SUMIFS(②実績CSV_期間A!$AA$2:$AA$5001,②実績CSV_期間A!$M$2:$M$5001,$C418))</f>
        <v/>
      </c>
      <c r="H418" s="38" t="str">
        <f aca="false">IF($C418="","",SUMIFS(③実績CSV_期間B!$AA$2:$AA$5001,③実績CSV_期間B!$M$2:$M$5001,$C418))</f>
        <v/>
      </c>
      <c r="I418" s="38" t="str">
        <f aca="false">IF($C418="","",SUMIFS(④実績CSV_期間C!$AA$2:$AA$5001,④実績CSV_期間C!$M$2:$M$5001,$C418))</f>
        <v/>
      </c>
      <c r="J418" s="38" t="str">
        <f aca="false">IF($C418="","",N($F418)*N($G418))</f>
        <v/>
      </c>
      <c r="K418" s="38" t="str">
        <f aca="false">IF($C418="","",N($F418)*N($H418))</f>
        <v/>
      </c>
      <c r="L418" s="38" t="str">
        <f aca="false">IF($C418="","",N($F418)*N($I418))</f>
        <v/>
      </c>
      <c r="M418" s="37" t="str">
        <f aca="false">IF(OR($C418="",N(TOP!$C$12)=0),"",N($J418)/TOP!$C$12)</f>
        <v/>
      </c>
      <c r="N418" s="37" t="str">
        <f aca="false">IF(OR($C418="",N(TOP!$C$13)=0),"",N($K418)/TOP!$C$13)</f>
        <v/>
      </c>
      <c r="O418" s="37" t="str">
        <f aca="false">IF(OR($C418="",N(TOP!$C$14)=0),"",N($L418)/TOP!$C$14)</f>
        <v/>
      </c>
      <c r="P418" s="42" t="str">
        <f aca="false">IF($C418="","",IFERROR(CHOOSE(MATCH(TOP!$C$10,{"【期間A】","【期間B】","【期間C】"},0),N($M418),N($N418),N($O418)),0))</f>
        <v/>
      </c>
    </row>
    <row r="419" customFormat="false" ht="15" hidden="false" customHeight="false" outlineLevel="0" collapsed="false">
      <c r="B419" s="12" t="n">
        <v>414</v>
      </c>
      <c r="C419" s="36" t="str">
        <f aca="false">IF(②実績CSV_期間A!$M415="","",②実績CSV_期間A!$M415&amp;"")</f>
        <v/>
      </c>
      <c r="D419" s="12" t="str">
        <f aca="false">IF($C419="","",②実績CSV_期間A!$N415)</f>
        <v/>
      </c>
      <c r="E419" s="12" t="str">
        <f aca="false">IF($C419="","",RIGHT($D419,1))</f>
        <v/>
      </c>
      <c r="F419" s="41" t="str">
        <f aca="false">IF($C419="","",IFERROR(INDEX(サイズ換算マスタ!$C$6:$C$8,MATCH($E419,サイズ換算マスタ!$B$6:$B$8,0)),1))</f>
        <v/>
      </c>
      <c r="G419" s="38" t="str">
        <f aca="false">IF($C419="","",SUMIFS(②実績CSV_期間A!$AA$2:$AA$5001,②実績CSV_期間A!$M$2:$M$5001,$C419))</f>
        <v/>
      </c>
      <c r="H419" s="38" t="str">
        <f aca="false">IF($C419="","",SUMIFS(③実績CSV_期間B!$AA$2:$AA$5001,③実績CSV_期間B!$M$2:$M$5001,$C419))</f>
        <v/>
      </c>
      <c r="I419" s="38" t="str">
        <f aca="false">IF($C419="","",SUMIFS(④実績CSV_期間C!$AA$2:$AA$5001,④実績CSV_期間C!$M$2:$M$5001,$C419))</f>
        <v/>
      </c>
      <c r="J419" s="38" t="str">
        <f aca="false">IF($C419="","",N($F419)*N($G419))</f>
        <v/>
      </c>
      <c r="K419" s="38" t="str">
        <f aca="false">IF($C419="","",N($F419)*N($H419))</f>
        <v/>
      </c>
      <c r="L419" s="38" t="str">
        <f aca="false">IF($C419="","",N($F419)*N($I419))</f>
        <v/>
      </c>
      <c r="M419" s="37" t="str">
        <f aca="false">IF(OR($C419="",N(TOP!$C$12)=0),"",N($J419)/TOP!$C$12)</f>
        <v/>
      </c>
      <c r="N419" s="37" t="str">
        <f aca="false">IF(OR($C419="",N(TOP!$C$13)=0),"",N($K419)/TOP!$C$13)</f>
        <v/>
      </c>
      <c r="O419" s="37" t="str">
        <f aca="false">IF(OR($C419="",N(TOP!$C$14)=0),"",N($L419)/TOP!$C$14)</f>
        <v/>
      </c>
      <c r="P419" s="42" t="str">
        <f aca="false">IF($C419="","",IFERROR(CHOOSE(MATCH(TOP!$C$10,{"【期間A】","【期間B】","【期間C】"},0),N($M419),N($N419),N($O419)),0))</f>
        <v/>
      </c>
    </row>
    <row r="420" customFormat="false" ht="15" hidden="false" customHeight="false" outlineLevel="0" collapsed="false">
      <c r="B420" s="12" t="n">
        <v>415</v>
      </c>
      <c r="C420" s="36" t="str">
        <f aca="false">IF(②実績CSV_期間A!$M416="","",②実績CSV_期間A!$M416&amp;"")</f>
        <v/>
      </c>
      <c r="D420" s="12" t="str">
        <f aca="false">IF($C420="","",②実績CSV_期間A!$N416)</f>
        <v/>
      </c>
      <c r="E420" s="12" t="str">
        <f aca="false">IF($C420="","",RIGHT($D420,1))</f>
        <v/>
      </c>
      <c r="F420" s="41" t="str">
        <f aca="false">IF($C420="","",IFERROR(INDEX(サイズ換算マスタ!$C$6:$C$8,MATCH($E420,サイズ換算マスタ!$B$6:$B$8,0)),1))</f>
        <v/>
      </c>
      <c r="G420" s="38" t="str">
        <f aca="false">IF($C420="","",SUMIFS(②実績CSV_期間A!$AA$2:$AA$5001,②実績CSV_期間A!$M$2:$M$5001,$C420))</f>
        <v/>
      </c>
      <c r="H420" s="38" t="str">
        <f aca="false">IF($C420="","",SUMIFS(③実績CSV_期間B!$AA$2:$AA$5001,③実績CSV_期間B!$M$2:$M$5001,$C420))</f>
        <v/>
      </c>
      <c r="I420" s="38" t="str">
        <f aca="false">IF($C420="","",SUMIFS(④実績CSV_期間C!$AA$2:$AA$5001,④実績CSV_期間C!$M$2:$M$5001,$C420))</f>
        <v/>
      </c>
      <c r="J420" s="38" t="str">
        <f aca="false">IF($C420="","",N($F420)*N($G420))</f>
        <v/>
      </c>
      <c r="K420" s="38" t="str">
        <f aca="false">IF($C420="","",N($F420)*N($H420))</f>
        <v/>
      </c>
      <c r="L420" s="38" t="str">
        <f aca="false">IF($C420="","",N($F420)*N($I420))</f>
        <v/>
      </c>
      <c r="M420" s="37" t="str">
        <f aca="false">IF(OR($C420="",N(TOP!$C$12)=0),"",N($J420)/TOP!$C$12)</f>
        <v/>
      </c>
      <c r="N420" s="37" t="str">
        <f aca="false">IF(OR($C420="",N(TOP!$C$13)=0),"",N($K420)/TOP!$C$13)</f>
        <v/>
      </c>
      <c r="O420" s="37" t="str">
        <f aca="false">IF(OR($C420="",N(TOP!$C$14)=0),"",N($L420)/TOP!$C$14)</f>
        <v/>
      </c>
      <c r="P420" s="42" t="str">
        <f aca="false">IF($C420="","",IFERROR(CHOOSE(MATCH(TOP!$C$10,{"【期間A】","【期間B】","【期間C】"},0),N($M420),N($N420),N($O420)),0))</f>
        <v/>
      </c>
    </row>
    <row r="421" customFormat="false" ht="15" hidden="false" customHeight="false" outlineLevel="0" collapsed="false">
      <c r="B421" s="12" t="n">
        <v>416</v>
      </c>
      <c r="C421" s="36" t="str">
        <f aca="false">IF(②実績CSV_期間A!$M417="","",②実績CSV_期間A!$M417&amp;"")</f>
        <v/>
      </c>
      <c r="D421" s="12" t="str">
        <f aca="false">IF($C421="","",②実績CSV_期間A!$N417)</f>
        <v/>
      </c>
      <c r="E421" s="12" t="str">
        <f aca="false">IF($C421="","",RIGHT($D421,1))</f>
        <v/>
      </c>
      <c r="F421" s="41" t="str">
        <f aca="false">IF($C421="","",IFERROR(INDEX(サイズ換算マスタ!$C$6:$C$8,MATCH($E421,サイズ換算マスタ!$B$6:$B$8,0)),1))</f>
        <v/>
      </c>
      <c r="G421" s="38" t="str">
        <f aca="false">IF($C421="","",SUMIFS(②実績CSV_期間A!$AA$2:$AA$5001,②実績CSV_期間A!$M$2:$M$5001,$C421))</f>
        <v/>
      </c>
      <c r="H421" s="38" t="str">
        <f aca="false">IF($C421="","",SUMIFS(③実績CSV_期間B!$AA$2:$AA$5001,③実績CSV_期間B!$M$2:$M$5001,$C421))</f>
        <v/>
      </c>
      <c r="I421" s="38" t="str">
        <f aca="false">IF($C421="","",SUMIFS(④実績CSV_期間C!$AA$2:$AA$5001,④実績CSV_期間C!$M$2:$M$5001,$C421))</f>
        <v/>
      </c>
      <c r="J421" s="38" t="str">
        <f aca="false">IF($C421="","",N($F421)*N($G421))</f>
        <v/>
      </c>
      <c r="K421" s="38" t="str">
        <f aca="false">IF($C421="","",N($F421)*N($H421))</f>
        <v/>
      </c>
      <c r="L421" s="38" t="str">
        <f aca="false">IF($C421="","",N($F421)*N($I421))</f>
        <v/>
      </c>
      <c r="M421" s="37" t="str">
        <f aca="false">IF(OR($C421="",N(TOP!$C$12)=0),"",N($J421)/TOP!$C$12)</f>
        <v/>
      </c>
      <c r="N421" s="37" t="str">
        <f aca="false">IF(OR($C421="",N(TOP!$C$13)=0),"",N($K421)/TOP!$C$13)</f>
        <v/>
      </c>
      <c r="O421" s="37" t="str">
        <f aca="false">IF(OR($C421="",N(TOP!$C$14)=0),"",N($L421)/TOP!$C$14)</f>
        <v/>
      </c>
      <c r="P421" s="42" t="str">
        <f aca="false">IF($C421="","",IFERROR(CHOOSE(MATCH(TOP!$C$10,{"【期間A】","【期間B】","【期間C】"},0),N($M421),N($N421),N($O421)),0))</f>
        <v/>
      </c>
    </row>
    <row r="422" customFormat="false" ht="15" hidden="false" customHeight="false" outlineLevel="0" collapsed="false">
      <c r="B422" s="12" t="n">
        <v>417</v>
      </c>
      <c r="C422" s="36" t="str">
        <f aca="false">IF(②実績CSV_期間A!$M418="","",②実績CSV_期間A!$M418&amp;"")</f>
        <v/>
      </c>
      <c r="D422" s="12" t="str">
        <f aca="false">IF($C422="","",②実績CSV_期間A!$N418)</f>
        <v/>
      </c>
      <c r="E422" s="12" t="str">
        <f aca="false">IF($C422="","",RIGHT($D422,1))</f>
        <v/>
      </c>
      <c r="F422" s="41" t="str">
        <f aca="false">IF($C422="","",IFERROR(INDEX(サイズ換算マスタ!$C$6:$C$8,MATCH($E422,サイズ換算マスタ!$B$6:$B$8,0)),1))</f>
        <v/>
      </c>
      <c r="G422" s="38" t="str">
        <f aca="false">IF($C422="","",SUMIFS(②実績CSV_期間A!$AA$2:$AA$5001,②実績CSV_期間A!$M$2:$M$5001,$C422))</f>
        <v/>
      </c>
      <c r="H422" s="38" t="str">
        <f aca="false">IF($C422="","",SUMIFS(③実績CSV_期間B!$AA$2:$AA$5001,③実績CSV_期間B!$M$2:$M$5001,$C422))</f>
        <v/>
      </c>
      <c r="I422" s="38" t="str">
        <f aca="false">IF($C422="","",SUMIFS(④実績CSV_期間C!$AA$2:$AA$5001,④実績CSV_期間C!$M$2:$M$5001,$C422))</f>
        <v/>
      </c>
      <c r="J422" s="38" t="str">
        <f aca="false">IF($C422="","",N($F422)*N($G422))</f>
        <v/>
      </c>
      <c r="K422" s="38" t="str">
        <f aca="false">IF($C422="","",N($F422)*N($H422))</f>
        <v/>
      </c>
      <c r="L422" s="38" t="str">
        <f aca="false">IF($C422="","",N($F422)*N($I422))</f>
        <v/>
      </c>
      <c r="M422" s="37" t="str">
        <f aca="false">IF(OR($C422="",N(TOP!$C$12)=0),"",N($J422)/TOP!$C$12)</f>
        <v/>
      </c>
      <c r="N422" s="37" t="str">
        <f aca="false">IF(OR($C422="",N(TOP!$C$13)=0),"",N($K422)/TOP!$C$13)</f>
        <v/>
      </c>
      <c r="O422" s="37" t="str">
        <f aca="false">IF(OR($C422="",N(TOP!$C$14)=0),"",N($L422)/TOP!$C$14)</f>
        <v/>
      </c>
      <c r="P422" s="42" t="str">
        <f aca="false">IF($C422="","",IFERROR(CHOOSE(MATCH(TOP!$C$10,{"【期間A】","【期間B】","【期間C】"},0),N($M422),N($N422),N($O422)),0))</f>
        <v/>
      </c>
    </row>
    <row r="423" customFormat="false" ht="15" hidden="false" customHeight="false" outlineLevel="0" collapsed="false">
      <c r="B423" s="12" t="n">
        <v>418</v>
      </c>
      <c r="C423" s="36" t="str">
        <f aca="false">IF(②実績CSV_期間A!$M419="","",②実績CSV_期間A!$M419&amp;"")</f>
        <v/>
      </c>
      <c r="D423" s="12" t="str">
        <f aca="false">IF($C423="","",②実績CSV_期間A!$N419)</f>
        <v/>
      </c>
      <c r="E423" s="12" t="str">
        <f aca="false">IF($C423="","",RIGHT($D423,1))</f>
        <v/>
      </c>
      <c r="F423" s="41" t="str">
        <f aca="false">IF($C423="","",IFERROR(INDEX(サイズ換算マスタ!$C$6:$C$8,MATCH($E423,サイズ換算マスタ!$B$6:$B$8,0)),1))</f>
        <v/>
      </c>
      <c r="G423" s="38" t="str">
        <f aca="false">IF($C423="","",SUMIFS(②実績CSV_期間A!$AA$2:$AA$5001,②実績CSV_期間A!$M$2:$M$5001,$C423))</f>
        <v/>
      </c>
      <c r="H423" s="38" t="str">
        <f aca="false">IF($C423="","",SUMIFS(③実績CSV_期間B!$AA$2:$AA$5001,③実績CSV_期間B!$M$2:$M$5001,$C423))</f>
        <v/>
      </c>
      <c r="I423" s="38" t="str">
        <f aca="false">IF($C423="","",SUMIFS(④実績CSV_期間C!$AA$2:$AA$5001,④実績CSV_期間C!$M$2:$M$5001,$C423))</f>
        <v/>
      </c>
      <c r="J423" s="38" t="str">
        <f aca="false">IF($C423="","",N($F423)*N($G423))</f>
        <v/>
      </c>
      <c r="K423" s="38" t="str">
        <f aca="false">IF($C423="","",N($F423)*N($H423))</f>
        <v/>
      </c>
      <c r="L423" s="38" t="str">
        <f aca="false">IF($C423="","",N($F423)*N($I423))</f>
        <v/>
      </c>
      <c r="M423" s="37" t="str">
        <f aca="false">IF(OR($C423="",N(TOP!$C$12)=0),"",N($J423)/TOP!$C$12)</f>
        <v/>
      </c>
      <c r="N423" s="37" t="str">
        <f aca="false">IF(OR($C423="",N(TOP!$C$13)=0),"",N($K423)/TOP!$C$13)</f>
        <v/>
      </c>
      <c r="O423" s="37" t="str">
        <f aca="false">IF(OR($C423="",N(TOP!$C$14)=0),"",N($L423)/TOP!$C$14)</f>
        <v/>
      </c>
      <c r="P423" s="42" t="str">
        <f aca="false">IF($C423="","",IFERROR(CHOOSE(MATCH(TOP!$C$10,{"【期間A】","【期間B】","【期間C】"},0),N($M423),N($N423),N($O423)),0))</f>
        <v/>
      </c>
    </row>
    <row r="424" customFormat="false" ht="15" hidden="false" customHeight="false" outlineLevel="0" collapsed="false">
      <c r="B424" s="12" t="n">
        <v>419</v>
      </c>
      <c r="C424" s="36" t="str">
        <f aca="false">IF(②実績CSV_期間A!$M420="","",②実績CSV_期間A!$M420&amp;"")</f>
        <v/>
      </c>
      <c r="D424" s="12" t="str">
        <f aca="false">IF($C424="","",②実績CSV_期間A!$N420)</f>
        <v/>
      </c>
      <c r="E424" s="12" t="str">
        <f aca="false">IF($C424="","",RIGHT($D424,1))</f>
        <v/>
      </c>
      <c r="F424" s="41" t="str">
        <f aca="false">IF($C424="","",IFERROR(INDEX(サイズ換算マスタ!$C$6:$C$8,MATCH($E424,サイズ換算マスタ!$B$6:$B$8,0)),1))</f>
        <v/>
      </c>
      <c r="G424" s="38" t="str">
        <f aca="false">IF($C424="","",SUMIFS(②実績CSV_期間A!$AA$2:$AA$5001,②実績CSV_期間A!$M$2:$M$5001,$C424))</f>
        <v/>
      </c>
      <c r="H424" s="38" t="str">
        <f aca="false">IF($C424="","",SUMIFS(③実績CSV_期間B!$AA$2:$AA$5001,③実績CSV_期間B!$M$2:$M$5001,$C424))</f>
        <v/>
      </c>
      <c r="I424" s="38" t="str">
        <f aca="false">IF($C424="","",SUMIFS(④実績CSV_期間C!$AA$2:$AA$5001,④実績CSV_期間C!$M$2:$M$5001,$C424))</f>
        <v/>
      </c>
      <c r="J424" s="38" t="str">
        <f aca="false">IF($C424="","",N($F424)*N($G424))</f>
        <v/>
      </c>
      <c r="K424" s="38" t="str">
        <f aca="false">IF($C424="","",N($F424)*N($H424))</f>
        <v/>
      </c>
      <c r="L424" s="38" t="str">
        <f aca="false">IF($C424="","",N($F424)*N($I424))</f>
        <v/>
      </c>
      <c r="M424" s="37" t="str">
        <f aca="false">IF(OR($C424="",N(TOP!$C$12)=0),"",N($J424)/TOP!$C$12)</f>
        <v/>
      </c>
      <c r="N424" s="37" t="str">
        <f aca="false">IF(OR($C424="",N(TOP!$C$13)=0),"",N($K424)/TOP!$C$13)</f>
        <v/>
      </c>
      <c r="O424" s="37" t="str">
        <f aca="false">IF(OR($C424="",N(TOP!$C$14)=0),"",N($L424)/TOP!$C$14)</f>
        <v/>
      </c>
      <c r="P424" s="42" t="str">
        <f aca="false">IF($C424="","",IFERROR(CHOOSE(MATCH(TOP!$C$10,{"【期間A】","【期間B】","【期間C】"},0),N($M424),N($N424),N($O424)),0))</f>
        <v/>
      </c>
    </row>
    <row r="425" customFormat="false" ht="15" hidden="false" customHeight="false" outlineLevel="0" collapsed="false">
      <c r="B425" s="12" t="n">
        <v>420</v>
      </c>
      <c r="C425" s="36" t="str">
        <f aca="false">IF(②実績CSV_期間A!$M421="","",②実績CSV_期間A!$M421&amp;"")</f>
        <v/>
      </c>
      <c r="D425" s="12" t="str">
        <f aca="false">IF($C425="","",②実績CSV_期間A!$N421)</f>
        <v/>
      </c>
      <c r="E425" s="12" t="str">
        <f aca="false">IF($C425="","",RIGHT($D425,1))</f>
        <v/>
      </c>
      <c r="F425" s="41" t="str">
        <f aca="false">IF($C425="","",IFERROR(INDEX(サイズ換算マスタ!$C$6:$C$8,MATCH($E425,サイズ換算マスタ!$B$6:$B$8,0)),1))</f>
        <v/>
      </c>
      <c r="G425" s="38" t="str">
        <f aca="false">IF($C425="","",SUMIFS(②実績CSV_期間A!$AA$2:$AA$5001,②実績CSV_期間A!$M$2:$M$5001,$C425))</f>
        <v/>
      </c>
      <c r="H425" s="38" t="str">
        <f aca="false">IF($C425="","",SUMIFS(③実績CSV_期間B!$AA$2:$AA$5001,③実績CSV_期間B!$M$2:$M$5001,$C425))</f>
        <v/>
      </c>
      <c r="I425" s="38" t="str">
        <f aca="false">IF($C425="","",SUMIFS(④実績CSV_期間C!$AA$2:$AA$5001,④実績CSV_期間C!$M$2:$M$5001,$C425))</f>
        <v/>
      </c>
      <c r="J425" s="38" t="str">
        <f aca="false">IF($C425="","",N($F425)*N($G425))</f>
        <v/>
      </c>
      <c r="K425" s="38" t="str">
        <f aca="false">IF($C425="","",N($F425)*N($H425))</f>
        <v/>
      </c>
      <c r="L425" s="38" t="str">
        <f aca="false">IF($C425="","",N($F425)*N($I425))</f>
        <v/>
      </c>
      <c r="M425" s="37" t="str">
        <f aca="false">IF(OR($C425="",N(TOP!$C$12)=0),"",N($J425)/TOP!$C$12)</f>
        <v/>
      </c>
      <c r="N425" s="37" t="str">
        <f aca="false">IF(OR($C425="",N(TOP!$C$13)=0),"",N($K425)/TOP!$C$13)</f>
        <v/>
      </c>
      <c r="O425" s="37" t="str">
        <f aca="false">IF(OR($C425="",N(TOP!$C$14)=0),"",N($L425)/TOP!$C$14)</f>
        <v/>
      </c>
      <c r="P425" s="42" t="str">
        <f aca="false">IF($C425="","",IFERROR(CHOOSE(MATCH(TOP!$C$10,{"【期間A】","【期間B】","【期間C】"},0),N($M425),N($N425),N($O425)),0))</f>
        <v/>
      </c>
    </row>
    <row r="426" customFormat="false" ht="15" hidden="false" customHeight="false" outlineLevel="0" collapsed="false">
      <c r="B426" s="12" t="n">
        <v>421</v>
      </c>
      <c r="C426" s="36" t="str">
        <f aca="false">IF(②実績CSV_期間A!$M422="","",②実績CSV_期間A!$M422&amp;"")</f>
        <v/>
      </c>
      <c r="D426" s="12" t="str">
        <f aca="false">IF($C426="","",②実績CSV_期間A!$N422)</f>
        <v/>
      </c>
      <c r="E426" s="12" t="str">
        <f aca="false">IF($C426="","",RIGHT($D426,1))</f>
        <v/>
      </c>
      <c r="F426" s="41" t="str">
        <f aca="false">IF($C426="","",IFERROR(INDEX(サイズ換算マスタ!$C$6:$C$8,MATCH($E426,サイズ換算マスタ!$B$6:$B$8,0)),1))</f>
        <v/>
      </c>
      <c r="G426" s="38" t="str">
        <f aca="false">IF($C426="","",SUMIFS(②実績CSV_期間A!$AA$2:$AA$5001,②実績CSV_期間A!$M$2:$M$5001,$C426))</f>
        <v/>
      </c>
      <c r="H426" s="38" t="str">
        <f aca="false">IF($C426="","",SUMIFS(③実績CSV_期間B!$AA$2:$AA$5001,③実績CSV_期間B!$M$2:$M$5001,$C426))</f>
        <v/>
      </c>
      <c r="I426" s="38" t="str">
        <f aca="false">IF($C426="","",SUMIFS(④実績CSV_期間C!$AA$2:$AA$5001,④実績CSV_期間C!$M$2:$M$5001,$C426))</f>
        <v/>
      </c>
      <c r="J426" s="38" t="str">
        <f aca="false">IF($C426="","",N($F426)*N($G426))</f>
        <v/>
      </c>
      <c r="K426" s="38" t="str">
        <f aca="false">IF($C426="","",N($F426)*N($H426))</f>
        <v/>
      </c>
      <c r="L426" s="38" t="str">
        <f aca="false">IF($C426="","",N($F426)*N($I426))</f>
        <v/>
      </c>
      <c r="M426" s="37" t="str">
        <f aca="false">IF(OR($C426="",N(TOP!$C$12)=0),"",N($J426)/TOP!$C$12)</f>
        <v/>
      </c>
      <c r="N426" s="37" t="str">
        <f aca="false">IF(OR($C426="",N(TOP!$C$13)=0),"",N($K426)/TOP!$C$13)</f>
        <v/>
      </c>
      <c r="O426" s="37" t="str">
        <f aca="false">IF(OR($C426="",N(TOP!$C$14)=0),"",N($L426)/TOP!$C$14)</f>
        <v/>
      </c>
      <c r="P426" s="42" t="str">
        <f aca="false">IF($C426="","",IFERROR(CHOOSE(MATCH(TOP!$C$10,{"【期間A】","【期間B】","【期間C】"},0),N($M426),N($N426),N($O426)),0))</f>
        <v/>
      </c>
    </row>
    <row r="427" customFormat="false" ht="15" hidden="false" customHeight="false" outlineLevel="0" collapsed="false">
      <c r="B427" s="12" t="n">
        <v>422</v>
      </c>
      <c r="C427" s="36" t="str">
        <f aca="false">IF(②実績CSV_期間A!$M423="","",②実績CSV_期間A!$M423&amp;"")</f>
        <v/>
      </c>
      <c r="D427" s="12" t="str">
        <f aca="false">IF($C427="","",②実績CSV_期間A!$N423)</f>
        <v/>
      </c>
      <c r="E427" s="12" t="str">
        <f aca="false">IF($C427="","",RIGHT($D427,1))</f>
        <v/>
      </c>
      <c r="F427" s="41" t="str">
        <f aca="false">IF($C427="","",IFERROR(INDEX(サイズ換算マスタ!$C$6:$C$8,MATCH($E427,サイズ換算マスタ!$B$6:$B$8,0)),1))</f>
        <v/>
      </c>
      <c r="G427" s="38" t="str">
        <f aca="false">IF($C427="","",SUMIFS(②実績CSV_期間A!$AA$2:$AA$5001,②実績CSV_期間A!$M$2:$M$5001,$C427))</f>
        <v/>
      </c>
      <c r="H427" s="38" t="str">
        <f aca="false">IF($C427="","",SUMIFS(③実績CSV_期間B!$AA$2:$AA$5001,③実績CSV_期間B!$M$2:$M$5001,$C427))</f>
        <v/>
      </c>
      <c r="I427" s="38" t="str">
        <f aca="false">IF($C427="","",SUMIFS(④実績CSV_期間C!$AA$2:$AA$5001,④実績CSV_期間C!$M$2:$M$5001,$C427))</f>
        <v/>
      </c>
      <c r="J427" s="38" t="str">
        <f aca="false">IF($C427="","",N($F427)*N($G427))</f>
        <v/>
      </c>
      <c r="K427" s="38" t="str">
        <f aca="false">IF($C427="","",N($F427)*N($H427))</f>
        <v/>
      </c>
      <c r="L427" s="38" t="str">
        <f aca="false">IF($C427="","",N($F427)*N($I427))</f>
        <v/>
      </c>
      <c r="M427" s="37" t="str">
        <f aca="false">IF(OR($C427="",N(TOP!$C$12)=0),"",N($J427)/TOP!$C$12)</f>
        <v/>
      </c>
      <c r="N427" s="37" t="str">
        <f aca="false">IF(OR($C427="",N(TOP!$C$13)=0),"",N($K427)/TOP!$C$13)</f>
        <v/>
      </c>
      <c r="O427" s="37" t="str">
        <f aca="false">IF(OR($C427="",N(TOP!$C$14)=0),"",N($L427)/TOP!$C$14)</f>
        <v/>
      </c>
      <c r="P427" s="42" t="str">
        <f aca="false">IF($C427="","",IFERROR(CHOOSE(MATCH(TOP!$C$10,{"【期間A】","【期間B】","【期間C】"},0),N($M427),N($N427),N($O427)),0))</f>
        <v/>
      </c>
    </row>
    <row r="428" customFormat="false" ht="15" hidden="false" customHeight="false" outlineLevel="0" collapsed="false">
      <c r="B428" s="12" t="n">
        <v>423</v>
      </c>
      <c r="C428" s="36" t="str">
        <f aca="false">IF(②実績CSV_期間A!$M424="","",②実績CSV_期間A!$M424&amp;"")</f>
        <v/>
      </c>
      <c r="D428" s="12" t="str">
        <f aca="false">IF($C428="","",②実績CSV_期間A!$N424)</f>
        <v/>
      </c>
      <c r="E428" s="12" t="str">
        <f aca="false">IF($C428="","",RIGHT($D428,1))</f>
        <v/>
      </c>
      <c r="F428" s="41" t="str">
        <f aca="false">IF($C428="","",IFERROR(INDEX(サイズ換算マスタ!$C$6:$C$8,MATCH($E428,サイズ換算マスタ!$B$6:$B$8,0)),1))</f>
        <v/>
      </c>
      <c r="G428" s="38" t="str">
        <f aca="false">IF($C428="","",SUMIFS(②実績CSV_期間A!$AA$2:$AA$5001,②実績CSV_期間A!$M$2:$M$5001,$C428))</f>
        <v/>
      </c>
      <c r="H428" s="38" t="str">
        <f aca="false">IF($C428="","",SUMIFS(③実績CSV_期間B!$AA$2:$AA$5001,③実績CSV_期間B!$M$2:$M$5001,$C428))</f>
        <v/>
      </c>
      <c r="I428" s="38" t="str">
        <f aca="false">IF($C428="","",SUMIFS(④実績CSV_期間C!$AA$2:$AA$5001,④実績CSV_期間C!$M$2:$M$5001,$C428))</f>
        <v/>
      </c>
      <c r="J428" s="38" t="str">
        <f aca="false">IF($C428="","",N($F428)*N($G428))</f>
        <v/>
      </c>
      <c r="K428" s="38" t="str">
        <f aca="false">IF($C428="","",N($F428)*N($H428))</f>
        <v/>
      </c>
      <c r="L428" s="38" t="str">
        <f aca="false">IF($C428="","",N($F428)*N($I428))</f>
        <v/>
      </c>
      <c r="M428" s="37" t="str">
        <f aca="false">IF(OR($C428="",N(TOP!$C$12)=0),"",N($J428)/TOP!$C$12)</f>
        <v/>
      </c>
      <c r="N428" s="37" t="str">
        <f aca="false">IF(OR($C428="",N(TOP!$C$13)=0),"",N($K428)/TOP!$C$13)</f>
        <v/>
      </c>
      <c r="O428" s="37" t="str">
        <f aca="false">IF(OR($C428="",N(TOP!$C$14)=0),"",N($L428)/TOP!$C$14)</f>
        <v/>
      </c>
      <c r="P428" s="42" t="str">
        <f aca="false">IF($C428="","",IFERROR(CHOOSE(MATCH(TOP!$C$10,{"【期間A】","【期間B】","【期間C】"},0),N($M428),N($N428),N($O428)),0))</f>
        <v/>
      </c>
    </row>
    <row r="429" customFormat="false" ht="15" hidden="false" customHeight="false" outlineLevel="0" collapsed="false">
      <c r="B429" s="12" t="n">
        <v>424</v>
      </c>
      <c r="C429" s="36" t="str">
        <f aca="false">IF(②実績CSV_期間A!$M425="","",②実績CSV_期間A!$M425&amp;"")</f>
        <v/>
      </c>
      <c r="D429" s="12" t="str">
        <f aca="false">IF($C429="","",②実績CSV_期間A!$N425)</f>
        <v/>
      </c>
      <c r="E429" s="12" t="str">
        <f aca="false">IF($C429="","",RIGHT($D429,1))</f>
        <v/>
      </c>
      <c r="F429" s="41" t="str">
        <f aca="false">IF($C429="","",IFERROR(INDEX(サイズ換算マスタ!$C$6:$C$8,MATCH($E429,サイズ換算マスタ!$B$6:$B$8,0)),1))</f>
        <v/>
      </c>
      <c r="G429" s="38" t="str">
        <f aca="false">IF($C429="","",SUMIFS(②実績CSV_期間A!$AA$2:$AA$5001,②実績CSV_期間A!$M$2:$M$5001,$C429))</f>
        <v/>
      </c>
      <c r="H429" s="38" t="str">
        <f aca="false">IF($C429="","",SUMIFS(③実績CSV_期間B!$AA$2:$AA$5001,③実績CSV_期間B!$M$2:$M$5001,$C429))</f>
        <v/>
      </c>
      <c r="I429" s="38" t="str">
        <f aca="false">IF($C429="","",SUMIFS(④実績CSV_期間C!$AA$2:$AA$5001,④実績CSV_期間C!$M$2:$M$5001,$C429))</f>
        <v/>
      </c>
      <c r="J429" s="38" t="str">
        <f aca="false">IF($C429="","",N($F429)*N($G429))</f>
        <v/>
      </c>
      <c r="K429" s="38" t="str">
        <f aca="false">IF($C429="","",N($F429)*N($H429))</f>
        <v/>
      </c>
      <c r="L429" s="38" t="str">
        <f aca="false">IF($C429="","",N($F429)*N($I429))</f>
        <v/>
      </c>
      <c r="M429" s="37" t="str">
        <f aca="false">IF(OR($C429="",N(TOP!$C$12)=0),"",N($J429)/TOP!$C$12)</f>
        <v/>
      </c>
      <c r="N429" s="37" t="str">
        <f aca="false">IF(OR($C429="",N(TOP!$C$13)=0),"",N($K429)/TOP!$C$13)</f>
        <v/>
      </c>
      <c r="O429" s="37" t="str">
        <f aca="false">IF(OR($C429="",N(TOP!$C$14)=0),"",N($L429)/TOP!$C$14)</f>
        <v/>
      </c>
      <c r="P429" s="42" t="str">
        <f aca="false">IF($C429="","",IFERROR(CHOOSE(MATCH(TOP!$C$10,{"【期間A】","【期間B】","【期間C】"},0),N($M429),N($N429),N($O429)),0))</f>
        <v/>
      </c>
    </row>
    <row r="430" customFormat="false" ht="15" hidden="false" customHeight="false" outlineLevel="0" collapsed="false">
      <c r="B430" s="12" t="n">
        <v>425</v>
      </c>
      <c r="C430" s="36" t="str">
        <f aca="false">IF(②実績CSV_期間A!$M426="","",②実績CSV_期間A!$M426&amp;"")</f>
        <v/>
      </c>
      <c r="D430" s="12" t="str">
        <f aca="false">IF($C430="","",②実績CSV_期間A!$N426)</f>
        <v/>
      </c>
      <c r="E430" s="12" t="str">
        <f aca="false">IF($C430="","",RIGHT($D430,1))</f>
        <v/>
      </c>
      <c r="F430" s="41" t="str">
        <f aca="false">IF($C430="","",IFERROR(INDEX(サイズ換算マスタ!$C$6:$C$8,MATCH($E430,サイズ換算マスタ!$B$6:$B$8,0)),1))</f>
        <v/>
      </c>
      <c r="G430" s="38" t="str">
        <f aca="false">IF($C430="","",SUMIFS(②実績CSV_期間A!$AA$2:$AA$5001,②実績CSV_期間A!$M$2:$M$5001,$C430))</f>
        <v/>
      </c>
      <c r="H430" s="38" t="str">
        <f aca="false">IF($C430="","",SUMIFS(③実績CSV_期間B!$AA$2:$AA$5001,③実績CSV_期間B!$M$2:$M$5001,$C430))</f>
        <v/>
      </c>
      <c r="I430" s="38" t="str">
        <f aca="false">IF($C430="","",SUMIFS(④実績CSV_期間C!$AA$2:$AA$5001,④実績CSV_期間C!$M$2:$M$5001,$C430))</f>
        <v/>
      </c>
      <c r="J430" s="38" t="str">
        <f aca="false">IF($C430="","",N($F430)*N($G430))</f>
        <v/>
      </c>
      <c r="K430" s="38" t="str">
        <f aca="false">IF($C430="","",N($F430)*N($H430))</f>
        <v/>
      </c>
      <c r="L430" s="38" t="str">
        <f aca="false">IF($C430="","",N($F430)*N($I430))</f>
        <v/>
      </c>
      <c r="M430" s="37" t="str">
        <f aca="false">IF(OR($C430="",N(TOP!$C$12)=0),"",N($J430)/TOP!$C$12)</f>
        <v/>
      </c>
      <c r="N430" s="37" t="str">
        <f aca="false">IF(OR($C430="",N(TOP!$C$13)=0),"",N($K430)/TOP!$C$13)</f>
        <v/>
      </c>
      <c r="O430" s="37" t="str">
        <f aca="false">IF(OR($C430="",N(TOP!$C$14)=0),"",N($L430)/TOP!$C$14)</f>
        <v/>
      </c>
      <c r="P430" s="42" t="str">
        <f aca="false">IF($C430="","",IFERROR(CHOOSE(MATCH(TOP!$C$10,{"【期間A】","【期間B】","【期間C】"},0),N($M430),N($N430),N($O430)),0))</f>
        <v/>
      </c>
    </row>
    <row r="431" customFormat="false" ht="15" hidden="false" customHeight="false" outlineLevel="0" collapsed="false">
      <c r="B431" s="12" t="n">
        <v>426</v>
      </c>
      <c r="C431" s="36" t="str">
        <f aca="false">IF(②実績CSV_期間A!$M427="","",②実績CSV_期間A!$M427&amp;"")</f>
        <v/>
      </c>
      <c r="D431" s="12" t="str">
        <f aca="false">IF($C431="","",②実績CSV_期間A!$N427)</f>
        <v/>
      </c>
      <c r="E431" s="12" t="str">
        <f aca="false">IF($C431="","",RIGHT($D431,1))</f>
        <v/>
      </c>
      <c r="F431" s="41" t="str">
        <f aca="false">IF($C431="","",IFERROR(INDEX(サイズ換算マスタ!$C$6:$C$8,MATCH($E431,サイズ換算マスタ!$B$6:$B$8,0)),1))</f>
        <v/>
      </c>
      <c r="G431" s="38" t="str">
        <f aca="false">IF($C431="","",SUMIFS(②実績CSV_期間A!$AA$2:$AA$5001,②実績CSV_期間A!$M$2:$M$5001,$C431))</f>
        <v/>
      </c>
      <c r="H431" s="38" t="str">
        <f aca="false">IF($C431="","",SUMIFS(③実績CSV_期間B!$AA$2:$AA$5001,③実績CSV_期間B!$M$2:$M$5001,$C431))</f>
        <v/>
      </c>
      <c r="I431" s="38" t="str">
        <f aca="false">IF($C431="","",SUMIFS(④実績CSV_期間C!$AA$2:$AA$5001,④実績CSV_期間C!$M$2:$M$5001,$C431))</f>
        <v/>
      </c>
      <c r="J431" s="38" t="str">
        <f aca="false">IF($C431="","",N($F431)*N($G431))</f>
        <v/>
      </c>
      <c r="K431" s="38" t="str">
        <f aca="false">IF($C431="","",N($F431)*N($H431))</f>
        <v/>
      </c>
      <c r="L431" s="38" t="str">
        <f aca="false">IF($C431="","",N($F431)*N($I431))</f>
        <v/>
      </c>
      <c r="M431" s="37" t="str">
        <f aca="false">IF(OR($C431="",N(TOP!$C$12)=0),"",N($J431)/TOP!$C$12)</f>
        <v/>
      </c>
      <c r="N431" s="37" t="str">
        <f aca="false">IF(OR($C431="",N(TOP!$C$13)=0),"",N($K431)/TOP!$C$13)</f>
        <v/>
      </c>
      <c r="O431" s="37" t="str">
        <f aca="false">IF(OR($C431="",N(TOP!$C$14)=0),"",N($L431)/TOP!$C$14)</f>
        <v/>
      </c>
      <c r="P431" s="42" t="str">
        <f aca="false">IF($C431="","",IFERROR(CHOOSE(MATCH(TOP!$C$10,{"【期間A】","【期間B】","【期間C】"},0),N($M431),N($N431),N($O431)),0))</f>
        <v/>
      </c>
    </row>
    <row r="432" customFormat="false" ht="15" hidden="false" customHeight="false" outlineLevel="0" collapsed="false">
      <c r="B432" s="12" t="n">
        <v>427</v>
      </c>
      <c r="C432" s="36" t="str">
        <f aca="false">IF(②実績CSV_期間A!$M428="","",②実績CSV_期間A!$M428&amp;"")</f>
        <v/>
      </c>
      <c r="D432" s="12" t="str">
        <f aca="false">IF($C432="","",②実績CSV_期間A!$N428)</f>
        <v/>
      </c>
      <c r="E432" s="12" t="str">
        <f aca="false">IF($C432="","",RIGHT($D432,1))</f>
        <v/>
      </c>
      <c r="F432" s="41" t="str">
        <f aca="false">IF($C432="","",IFERROR(INDEX(サイズ換算マスタ!$C$6:$C$8,MATCH($E432,サイズ換算マスタ!$B$6:$B$8,0)),1))</f>
        <v/>
      </c>
      <c r="G432" s="38" t="str">
        <f aca="false">IF($C432="","",SUMIFS(②実績CSV_期間A!$AA$2:$AA$5001,②実績CSV_期間A!$M$2:$M$5001,$C432))</f>
        <v/>
      </c>
      <c r="H432" s="38" t="str">
        <f aca="false">IF($C432="","",SUMIFS(③実績CSV_期間B!$AA$2:$AA$5001,③実績CSV_期間B!$M$2:$M$5001,$C432))</f>
        <v/>
      </c>
      <c r="I432" s="38" t="str">
        <f aca="false">IF($C432="","",SUMIFS(④実績CSV_期間C!$AA$2:$AA$5001,④実績CSV_期間C!$M$2:$M$5001,$C432))</f>
        <v/>
      </c>
      <c r="J432" s="38" t="str">
        <f aca="false">IF($C432="","",N($F432)*N($G432))</f>
        <v/>
      </c>
      <c r="K432" s="38" t="str">
        <f aca="false">IF($C432="","",N($F432)*N($H432))</f>
        <v/>
      </c>
      <c r="L432" s="38" t="str">
        <f aca="false">IF($C432="","",N($F432)*N($I432))</f>
        <v/>
      </c>
      <c r="M432" s="37" t="str">
        <f aca="false">IF(OR($C432="",N(TOP!$C$12)=0),"",N($J432)/TOP!$C$12)</f>
        <v/>
      </c>
      <c r="N432" s="37" t="str">
        <f aca="false">IF(OR($C432="",N(TOP!$C$13)=0),"",N($K432)/TOP!$C$13)</f>
        <v/>
      </c>
      <c r="O432" s="37" t="str">
        <f aca="false">IF(OR($C432="",N(TOP!$C$14)=0),"",N($L432)/TOP!$C$14)</f>
        <v/>
      </c>
      <c r="P432" s="42" t="str">
        <f aca="false">IF($C432="","",IFERROR(CHOOSE(MATCH(TOP!$C$10,{"【期間A】","【期間B】","【期間C】"},0),N($M432),N($N432),N($O432)),0))</f>
        <v/>
      </c>
    </row>
    <row r="433" customFormat="false" ht="15" hidden="false" customHeight="false" outlineLevel="0" collapsed="false">
      <c r="B433" s="12" t="n">
        <v>428</v>
      </c>
      <c r="C433" s="36" t="str">
        <f aca="false">IF(②実績CSV_期間A!$M429="","",②実績CSV_期間A!$M429&amp;"")</f>
        <v/>
      </c>
      <c r="D433" s="12" t="str">
        <f aca="false">IF($C433="","",②実績CSV_期間A!$N429)</f>
        <v/>
      </c>
      <c r="E433" s="12" t="str">
        <f aca="false">IF($C433="","",RIGHT($D433,1))</f>
        <v/>
      </c>
      <c r="F433" s="41" t="str">
        <f aca="false">IF($C433="","",IFERROR(INDEX(サイズ換算マスタ!$C$6:$C$8,MATCH($E433,サイズ換算マスタ!$B$6:$B$8,0)),1))</f>
        <v/>
      </c>
      <c r="G433" s="38" t="str">
        <f aca="false">IF($C433="","",SUMIFS(②実績CSV_期間A!$AA$2:$AA$5001,②実績CSV_期間A!$M$2:$M$5001,$C433))</f>
        <v/>
      </c>
      <c r="H433" s="38" t="str">
        <f aca="false">IF($C433="","",SUMIFS(③実績CSV_期間B!$AA$2:$AA$5001,③実績CSV_期間B!$M$2:$M$5001,$C433))</f>
        <v/>
      </c>
      <c r="I433" s="38" t="str">
        <f aca="false">IF($C433="","",SUMIFS(④実績CSV_期間C!$AA$2:$AA$5001,④実績CSV_期間C!$M$2:$M$5001,$C433))</f>
        <v/>
      </c>
      <c r="J433" s="38" t="str">
        <f aca="false">IF($C433="","",N($F433)*N($G433))</f>
        <v/>
      </c>
      <c r="K433" s="38" t="str">
        <f aca="false">IF($C433="","",N($F433)*N($H433))</f>
        <v/>
      </c>
      <c r="L433" s="38" t="str">
        <f aca="false">IF($C433="","",N($F433)*N($I433))</f>
        <v/>
      </c>
      <c r="M433" s="37" t="str">
        <f aca="false">IF(OR($C433="",N(TOP!$C$12)=0),"",N($J433)/TOP!$C$12)</f>
        <v/>
      </c>
      <c r="N433" s="37" t="str">
        <f aca="false">IF(OR($C433="",N(TOP!$C$13)=0),"",N($K433)/TOP!$C$13)</f>
        <v/>
      </c>
      <c r="O433" s="37" t="str">
        <f aca="false">IF(OR($C433="",N(TOP!$C$14)=0),"",N($L433)/TOP!$C$14)</f>
        <v/>
      </c>
      <c r="P433" s="42" t="str">
        <f aca="false">IF($C433="","",IFERROR(CHOOSE(MATCH(TOP!$C$10,{"【期間A】","【期間B】","【期間C】"},0),N($M433),N($N433),N($O433)),0))</f>
        <v/>
      </c>
    </row>
    <row r="434" customFormat="false" ht="15" hidden="false" customHeight="false" outlineLevel="0" collapsed="false">
      <c r="B434" s="12" t="n">
        <v>429</v>
      </c>
      <c r="C434" s="36" t="str">
        <f aca="false">IF(②実績CSV_期間A!$M430="","",②実績CSV_期間A!$M430&amp;"")</f>
        <v/>
      </c>
      <c r="D434" s="12" t="str">
        <f aca="false">IF($C434="","",②実績CSV_期間A!$N430)</f>
        <v/>
      </c>
      <c r="E434" s="12" t="str">
        <f aca="false">IF($C434="","",RIGHT($D434,1))</f>
        <v/>
      </c>
      <c r="F434" s="41" t="str">
        <f aca="false">IF($C434="","",IFERROR(INDEX(サイズ換算マスタ!$C$6:$C$8,MATCH($E434,サイズ換算マスタ!$B$6:$B$8,0)),1))</f>
        <v/>
      </c>
      <c r="G434" s="38" t="str">
        <f aca="false">IF($C434="","",SUMIFS(②実績CSV_期間A!$AA$2:$AA$5001,②実績CSV_期間A!$M$2:$M$5001,$C434))</f>
        <v/>
      </c>
      <c r="H434" s="38" t="str">
        <f aca="false">IF($C434="","",SUMIFS(③実績CSV_期間B!$AA$2:$AA$5001,③実績CSV_期間B!$M$2:$M$5001,$C434))</f>
        <v/>
      </c>
      <c r="I434" s="38" t="str">
        <f aca="false">IF($C434="","",SUMIFS(④実績CSV_期間C!$AA$2:$AA$5001,④実績CSV_期間C!$M$2:$M$5001,$C434))</f>
        <v/>
      </c>
      <c r="J434" s="38" t="str">
        <f aca="false">IF($C434="","",N($F434)*N($G434))</f>
        <v/>
      </c>
      <c r="K434" s="38" t="str">
        <f aca="false">IF($C434="","",N($F434)*N($H434))</f>
        <v/>
      </c>
      <c r="L434" s="38" t="str">
        <f aca="false">IF($C434="","",N($F434)*N($I434))</f>
        <v/>
      </c>
      <c r="M434" s="37" t="str">
        <f aca="false">IF(OR($C434="",N(TOP!$C$12)=0),"",N($J434)/TOP!$C$12)</f>
        <v/>
      </c>
      <c r="N434" s="37" t="str">
        <f aca="false">IF(OR($C434="",N(TOP!$C$13)=0),"",N($K434)/TOP!$C$13)</f>
        <v/>
      </c>
      <c r="O434" s="37" t="str">
        <f aca="false">IF(OR($C434="",N(TOP!$C$14)=0),"",N($L434)/TOP!$C$14)</f>
        <v/>
      </c>
      <c r="P434" s="42" t="str">
        <f aca="false">IF($C434="","",IFERROR(CHOOSE(MATCH(TOP!$C$10,{"【期間A】","【期間B】","【期間C】"},0),N($M434),N($N434),N($O434)),0))</f>
        <v/>
      </c>
    </row>
    <row r="435" customFormat="false" ht="15" hidden="false" customHeight="false" outlineLevel="0" collapsed="false">
      <c r="B435" s="12" t="n">
        <v>430</v>
      </c>
      <c r="C435" s="36" t="str">
        <f aca="false">IF(②実績CSV_期間A!$M431="","",②実績CSV_期間A!$M431&amp;"")</f>
        <v/>
      </c>
      <c r="D435" s="12" t="str">
        <f aca="false">IF($C435="","",②実績CSV_期間A!$N431)</f>
        <v/>
      </c>
      <c r="E435" s="12" t="str">
        <f aca="false">IF($C435="","",RIGHT($D435,1))</f>
        <v/>
      </c>
      <c r="F435" s="41" t="str">
        <f aca="false">IF($C435="","",IFERROR(INDEX(サイズ換算マスタ!$C$6:$C$8,MATCH($E435,サイズ換算マスタ!$B$6:$B$8,0)),1))</f>
        <v/>
      </c>
      <c r="G435" s="38" t="str">
        <f aca="false">IF($C435="","",SUMIFS(②実績CSV_期間A!$AA$2:$AA$5001,②実績CSV_期間A!$M$2:$M$5001,$C435))</f>
        <v/>
      </c>
      <c r="H435" s="38" t="str">
        <f aca="false">IF($C435="","",SUMIFS(③実績CSV_期間B!$AA$2:$AA$5001,③実績CSV_期間B!$M$2:$M$5001,$C435))</f>
        <v/>
      </c>
      <c r="I435" s="38" t="str">
        <f aca="false">IF($C435="","",SUMIFS(④実績CSV_期間C!$AA$2:$AA$5001,④実績CSV_期間C!$M$2:$M$5001,$C435))</f>
        <v/>
      </c>
      <c r="J435" s="38" t="str">
        <f aca="false">IF($C435="","",N($F435)*N($G435))</f>
        <v/>
      </c>
      <c r="K435" s="38" t="str">
        <f aca="false">IF($C435="","",N($F435)*N($H435))</f>
        <v/>
      </c>
      <c r="L435" s="38" t="str">
        <f aca="false">IF($C435="","",N($F435)*N($I435))</f>
        <v/>
      </c>
      <c r="M435" s="37" t="str">
        <f aca="false">IF(OR($C435="",N(TOP!$C$12)=0),"",N($J435)/TOP!$C$12)</f>
        <v/>
      </c>
      <c r="N435" s="37" t="str">
        <f aca="false">IF(OR($C435="",N(TOP!$C$13)=0),"",N($K435)/TOP!$C$13)</f>
        <v/>
      </c>
      <c r="O435" s="37" t="str">
        <f aca="false">IF(OR($C435="",N(TOP!$C$14)=0),"",N($L435)/TOP!$C$14)</f>
        <v/>
      </c>
      <c r="P435" s="42" t="str">
        <f aca="false">IF($C435="","",IFERROR(CHOOSE(MATCH(TOP!$C$10,{"【期間A】","【期間B】","【期間C】"},0),N($M435),N($N435),N($O435)),0))</f>
        <v/>
      </c>
    </row>
    <row r="436" customFormat="false" ht="15" hidden="false" customHeight="false" outlineLevel="0" collapsed="false">
      <c r="B436" s="12" t="n">
        <v>431</v>
      </c>
      <c r="C436" s="36" t="str">
        <f aca="false">IF(②実績CSV_期間A!$M432="","",②実績CSV_期間A!$M432&amp;"")</f>
        <v/>
      </c>
      <c r="D436" s="12" t="str">
        <f aca="false">IF($C436="","",②実績CSV_期間A!$N432)</f>
        <v/>
      </c>
      <c r="E436" s="12" t="str">
        <f aca="false">IF($C436="","",RIGHT($D436,1))</f>
        <v/>
      </c>
      <c r="F436" s="41" t="str">
        <f aca="false">IF($C436="","",IFERROR(INDEX(サイズ換算マスタ!$C$6:$C$8,MATCH($E436,サイズ換算マスタ!$B$6:$B$8,0)),1))</f>
        <v/>
      </c>
      <c r="G436" s="38" t="str">
        <f aca="false">IF($C436="","",SUMIFS(②実績CSV_期間A!$AA$2:$AA$5001,②実績CSV_期間A!$M$2:$M$5001,$C436))</f>
        <v/>
      </c>
      <c r="H436" s="38" t="str">
        <f aca="false">IF($C436="","",SUMIFS(③実績CSV_期間B!$AA$2:$AA$5001,③実績CSV_期間B!$M$2:$M$5001,$C436))</f>
        <v/>
      </c>
      <c r="I436" s="38" t="str">
        <f aca="false">IF($C436="","",SUMIFS(④実績CSV_期間C!$AA$2:$AA$5001,④実績CSV_期間C!$M$2:$M$5001,$C436))</f>
        <v/>
      </c>
      <c r="J436" s="38" t="str">
        <f aca="false">IF($C436="","",N($F436)*N($G436))</f>
        <v/>
      </c>
      <c r="K436" s="38" t="str">
        <f aca="false">IF($C436="","",N($F436)*N($H436))</f>
        <v/>
      </c>
      <c r="L436" s="38" t="str">
        <f aca="false">IF($C436="","",N($F436)*N($I436))</f>
        <v/>
      </c>
      <c r="M436" s="37" t="str">
        <f aca="false">IF(OR($C436="",N(TOP!$C$12)=0),"",N($J436)/TOP!$C$12)</f>
        <v/>
      </c>
      <c r="N436" s="37" t="str">
        <f aca="false">IF(OR($C436="",N(TOP!$C$13)=0),"",N($K436)/TOP!$C$13)</f>
        <v/>
      </c>
      <c r="O436" s="37" t="str">
        <f aca="false">IF(OR($C436="",N(TOP!$C$14)=0),"",N($L436)/TOP!$C$14)</f>
        <v/>
      </c>
      <c r="P436" s="42" t="str">
        <f aca="false">IF($C436="","",IFERROR(CHOOSE(MATCH(TOP!$C$10,{"【期間A】","【期間B】","【期間C】"},0),N($M436),N($N436),N($O436)),0))</f>
        <v/>
      </c>
    </row>
    <row r="437" customFormat="false" ht="15" hidden="false" customHeight="false" outlineLevel="0" collapsed="false">
      <c r="B437" s="12" t="n">
        <v>432</v>
      </c>
      <c r="C437" s="36" t="str">
        <f aca="false">IF(②実績CSV_期間A!$M433="","",②実績CSV_期間A!$M433&amp;"")</f>
        <v/>
      </c>
      <c r="D437" s="12" t="str">
        <f aca="false">IF($C437="","",②実績CSV_期間A!$N433)</f>
        <v/>
      </c>
      <c r="E437" s="12" t="str">
        <f aca="false">IF($C437="","",RIGHT($D437,1))</f>
        <v/>
      </c>
      <c r="F437" s="41" t="str">
        <f aca="false">IF($C437="","",IFERROR(INDEX(サイズ換算マスタ!$C$6:$C$8,MATCH($E437,サイズ換算マスタ!$B$6:$B$8,0)),1))</f>
        <v/>
      </c>
      <c r="G437" s="38" t="str">
        <f aca="false">IF($C437="","",SUMIFS(②実績CSV_期間A!$AA$2:$AA$5001,②実績CSV_期間A!$M$2:$M$5001,$C437))</f>
        <v/>
      </c>
      <c r="H437" s="38" t="str">
        <f aca="false">IF($C437="","",SUMIFS(③実績CSV_期間B!$AA$2:$AA$5001,③実績CSV_期間B!$M$2:$M$5001,$C437))</f>
        <v/>
      </c>
      <c r="I437" s="38" t="str">
        <f aca="false">IF($C437="","",SUMIFS(④実績CSV_期間C!$AA$2:$AA$5001,④実績CSV_期間C!$M$2:$M$5001,$C437))</f>
        <v/>
      </c>
      <c r="J437" s="38" t="str">
        <f aca="false">IF($C437="","",N($F437)*N($G437))</f>
        <v/>
      </c>
      <c r="K437" s="38" t="str">
        <f aca="false">IF($C437="","",N($F437)*N($H437))</f>
        <v/>
      </c>
      <c r="L437" s="38" t="str">
        <f aca="false">IF($C437="","",N($F437)*N($I437))</f>
        <v/>
      </c>
      <c r="M437" s="37" t="str">
        <f aca="false">IF(OR($C437="",N(TOP!$C$12)=0),"",N($J437)/TOP!$C$12)</f>
        <v/>
      </c>
      <c r="N437" s="37" t="str">
        <f aca="false">IF(OR($C437="",N(TOP!$C$13)=0),"",N($K437)/TOP!$C$13)</f>
        <v/>
      </c>
      <c r="O437" s="37" t="str">
        <f aca="false">IF(OR($C437="",N(TOP!$C$14)=0),"",N($L437)/TOP!$C$14)</f>
        <v/>
      </c>
      <c r="P437" s="42" t="str">
        <f aca="false">IF($C437="","",IFERROR(CHOOSE(MATCH(TOP!$C$10,{"【期間A】","【期間B】","【期間C】"},0),N($M437),N($N437),N($O437)),0))</f>
        <v/>
      </c>
    </row>
    <row r="438" customFormat="false" ht="15" hidden="false" customHeight="false" outlineLevel="0" collapsed="false">
      <c r="B438" s="12" t="n">
        <v>433</v>
      </c>
      <c r="C438" s="36" t="str">
        <f aca="false">IF(②実績CSV_期間A!$M434="","",②実績CSV_期間A!$M434&amp;"")</f>
        <v/>
      </c>
      <c r="D438" s="12" t="str">
        <f aca="false">IF($C438="","",②実績CSV_期間A!$N434)</f>
        <v/>
      </c>
      <c r="E438" s="12" t="str">
        <f aca="false">IF($C438="","",RIGHT($D438,1))</f>
        <v/>
      </c>
      <c r="F438" s="41" t="str">
        <f aca="false">IF($C438="","",IFERROR(INDEX(サイズ換算マスタ!$C$6:$C$8,MATCH($E438,サイズ換算マスタ!$B$6:$B$8,0)),1))</f>
        <v/>
      </c>
      <c r="G438" s="38" t="str">
        <f aca="false">IF($C438="","",SUMIFS(②実績CSV_期間A!$AA$2:$AA$5001,②実績CSV_期間A!$M$2:$M$5001,$C438))</f>
        <v/>
      </c>
      <c r="H438" s="38" t="str">
        <f aca="false">IF($C438="","",SUMIFS(③実績CSV_期間B!$AA$2:$AA$5001,③実績CSV_期間B!$M$2:$M$5001,$C438))</f>
        <v/>
      </c>
      <c r="I438" s="38" t="str">
        <f aca="false">IF($C438="","",SUMIFS(④実績CSV_期間C!$AA$2:$AA$5001,④実績CSV_期間C!$M$2:$M$5001,$C438))</f>
        <v/>
      </c>
      <c r="J438" s="38" t="str">
        <f aca="false">IF($C438="","",N($F438)*N($G438))</f>
        <v/>
      </c>
      <c r="K438" s="38" t="str">
        <f aca="false">IF($C438="","",N($F438)*N($H438))</f>
        <v/>
      </c>
      <c r="L438" s="38" t="str">
        <f aca="false">IF($C438="","",N($F438)*N($I438))</f>
        <v/>
      </c>
      <c r="M438" s="37" t="str">
        <f aca="false">IF(OR($C438="",N(TOP!$C$12)=0),"",N($J438)/TOP!$C$12)</f>
        <v/>
      </c>
      <c r="N438" s="37" t="str">
        <f aca="false">IF(OR($C438="",N(TOP!$C$13)=0),"",N($K438)/TOP!$C$13)</f>
        <v/>
      </c>
      <c r="O438" s="37" t="str">
        <f aca="false">IF(OR($C438="",N(TOP!$C$14)=0),"",N($L438)/TOP!$C$14)</f>
        <v/>
      </c>
      <c r="P438" s="42" t="str">
        <f aca="false">IF($C438="","",IFERROR(CHOOSE(MATCH(TOP!$C$10,{"【期間A】","【期間B】","【期間C】"},0),N($M438),N($N438),N($O438)),0))</f>
        <v/>
      </c>
    </row>
    <row r="439" customFormat="false" ht="15" hidden="false" customHeight="false" outlineLevel="0" collapsed="false">
      <c r="B439" s="12" t="n">
        <v>434</v>
      </c>
      <c r="C439" s="36" t="str">
        <f aca="false">IF(②実績CSV_期間A!$M435="","",②実績CSV_期間A!$M435&amp;"")</f>
        <v/>
      </c>
      <c r="D439" s="12" t="str">
        <f aca="false">IF($C439="","",②実績CSV_期間A!$N435)</f>
        <v/>
      </c>
      <c r="E439" s="12" t="str">
        <f aca="false">IF($C439="","",RIGHT($D439,1))</f>
        <v/>
      </c>
      <c r="F439" s="41" t="str">
        <f aca="false">IF($C439="","",IFERROR(INDEX(サイズ換算マスタ!$C$6:$C$8,MATCH($E439,サイズ換算マスタ!$B$6:$B$8,0)),1))</f>
        <v/>
      </c>
      <c r="G439" s="38" t="str">
        <f aca="false">IF($C439="","",SUMIFS(②実績CSV_期間A!$AA$2:$AA$5001,②実績CSV_期間A!$M$2:$M$5001,$C439))</f>
        <v/>
      </c>
      <c r="H439" s="38" t="str">
        <f aca="false">IF($C439="","",SUMIFS(③実績CSV_期間B!$AA$2:$AA$5001,③実績CSV_期間B!$M$2:$M$5001,$C439))</f>
        <v/>
      </c>
      <c r="I439" s="38" t="str">
        <f aca="false">IF($C439="","",SUMIFS(④実績CSV_期間C!$AA$2:$AA$5001,④実績CSV_期間C!$M$2:$M$5001,$C439))</f>
        <v/>
      </c>
      <c r="J439" s="38" t="str">
        <f aca="false">IF($C439="","",N($F439)*N($G439))</f>
        <v/>
      </c>
      <c r="K439" s="38" t="str">
        <f aca="false">IF($C439="","",N($F439)*N($H439))</f>
        <v/>
      </c>
      <c r="L439" s="38" t="str">
        <f aca="false">IF($C439="","",N($F439)*N($I439))</f>
        <v/>
      </c>
      <c r="M439" s="37" t="str">
        <f aca="false">IF(OR($C439="",N(TOP!$C$12)=0),"",N($J439)/TOP!$C$12)</f>
        <v/>
      </c>
      <c r="N439" s="37" t="str">
        <f aca="false">IF(OR($C439="",N(TOP!$C$13)=0),"",N($K439)/TOP!$C$13)</f>
        <v/>
      </c>
      <c r="O439" s="37" t="str">
        <f aca="false">IF(OR($C439="",N(TOP!$C$14)=0),"",N($L439)/TOP!$C$14)</f>
        <v/>
      </c>
      <c r="P439" s="42" t="str">
        <f aca="false">IF($C439="","",IFERROR(CHOOSE(MATCH(TOP!$C$10,{"【期間A】","【期間B】","【期間C】"},0),N($M439),N($N439),N($O439)),0))</f>
        <v/>
      </c>
    </row>
    <row r="440" customFormat="false" ht="15" hidden="false" customHeight="false" outlineLevel="0" collapsed="false">
      <c r="B440" s="12" t="n">
        <v>435</v>
      </c>
      <c r="C440" s="36" t="str">
        <f aca="false">IF(②実績CSV_期間A!$M436="","",②実績CSV_期間A!$M436&amp;"")</f>
        <v/>
      </c>
      <c r="D440" s="12" t="str">
        <f aca="false">IF($C440="","",②実績CSV_期間A!$N436)</f>
        <v/>
      </c>
      <c r="E440" s="12" t="str">
        <f aca="false">IF($C440="","",RIGHT($D440,1))</f>
        <v/>
      </c>
      <c r="F440" s="41" t="str">
        <f aca="false">IF($C440="","",IFERROR(INDEX(サイズ換算マスタ!$C$6:$C$8,MATCH($E440,サイズ換算マスタ!$B$6:$B$8,0)),1))</f>
        <v/>
      </c>
      <c r="G440" s="38" t="str">
        <f aca="false">IF($C440="","",SUMIFS(②実績CSV_期間A!$AA$2:$AA$5001,②実績CSV_期間A!$M$2:$M$5001,$C440))</f>
        <v/>
      </c>
      <c r="H440" s="38" t="str">
        <f aca="false">IF($C440="","",SUMIFS(③実績CSV_期間B!$AA$2:$AA$5001,③実績CSV_期間B!$M$2:$M$5001,$C440))</f>
        <v/>
      </c>
      <c r="I440" s="38" t="str">
        <f aca="false">IF($C440="","",SUMIFS(④実績CSV_期間C!$AA$2:$AA$5001,④実績CSV_期間C!$M$2:$M$5001,$C440))</f>
        <v/>
      </c>
      <c r="J440" s="38" t="str">
        <f aca="false">IF($C440="","",N($F440)*N($G440))</f>
        <v/>
      </c>
      <c r="K440" s="38" t="str">
        <f aca="false">IF($C440="","",N($F440)*N($H440))</f>
        <v/>
      </c>
      <c r="L440" s="38" t="str">
        <f aca="false">IF($C440="","",N($F440)*N($I440))</f>
        <v/>
      </c>
      <c r="M440" s="37" t="str">
        <f aca="false">IF(OR($C440="",N(TOP!$C$12)=0),"",N($J440)/TOP!$C$12)</f>
        <v/>
      </c>
      <c r="N440" s="37" t="str">
        <f aca="false">IF(OR($C440="",N(TOP!$C$13)=0),"",N($K440)/TOP!$C$13)</f>
        <v/>
      </c>
      <c r="O440" s="37" t="str">
        <f aca="false">IF(OR($C440="",N(TOP!$C$14)=0),"",N($L440)/TOP!$C$14)</f>
        <v/>
      </c>
      <c r="P440" s="42" t="str">
        <f aca="false">IF($C440="","",IFERROR(CHOOSE(MATCH(TOP!$C$10,{"【期間A】","【期間B】","【期間C】"},0),N($M440),N($N440),N($O440)),0))</f>
        <v/>
      </c>
    </row>
    <row r="441" customFormat="false" ht="15" hidden="false" customHeight="false" outlineLevel="0" collapsed="false">
      <c r="B441" s="12" t="n">
        <v>436</v>
      </c>
      <c r="C441" s="36" t="str">
        <f aca="false">IF(②実績CSV_期間A!$M437="","",②実績CSV_期間A!$M437&amp;"")</f>
        <v/>
      </c>
      <c r="D441" s="12" t="str">
        <f aca="false">IF($C441="","",②実績CSV_期間A!$N437)</f>
        <v/>
      </c>
      <c r="E441" s="12" t="str">
        <f aca="false">IF($C441="","",RIGHT($D441,1))</f>
        <v/>
      </c>
      <c r="F441" s="41" t="str">
        <f aca="false">IF($C441="","",IFERROR(INDEX(サイズ換算マスタ!$C$6:$C$8,MATCH($E441,サイズ換算マスタ!$B$6:$B$8,0)),1))</f>
        <v/>
      </c>
      <c r="G441" s="38" t="str">
        <f aca="false">IF($C441="","",SUMIFS(②実績CSV_期間A!$AA$2:$AA$5001,②実績CSV_期間A!$M$2:$M$5001,$C441))</f>
        <v/>
      </c>
      <c r="H441" s="38" t="str">
        <f aca="false">IF($C441="","",SUMIFS(③実績CSV_期間B!$AA$2:$AA$5001,③実績CSV_期間B!$M$2:$M$5001,$C441))</f>
        <v/>
      </c>
      <c r="I441" s="38" t="str">
        <f aca="false">IF($C441="","",SUMIFS(④実績CSV_期間C!$AA$2:$AA$5001,④実績CSV_期間C!$M$2:$M$5001,$C441))</f>
        <v/>
      </c>
      <c r="J441" s="38" t="str">
        <f aca="false">IF($C441="","",N($F441)*N($G441))</f>
        <v/>
      </c>
      <c r="K441" s="38" t="str">
        <f aca="false">IF($C441="","",N($F441)*N($H441))</f>
        <v/>
      </c>
      <c r="L441" s="38" t="str">
        <f aca="false">IF($C441="","",N($F441)*N($I441))</f>
        <v/>
      </c>
      <c r="M441" s="37" t="str">
        <f aca="false">IF(OR($C441="",N(TOP!$C$12)=0),"",N($J441)/TOP!$C$12)</f>
        <v/>
      </c>
      <c r="N441" s="37" t="str">
        <f aca="false">IF(OR($C441="",N(TOP!$C$13)=0),"",N($K441)/TOP!$C$13)</f>
        <v/>
      </c>
      <c r="O441" s="37" t="str">
        <f aca="false">IF(OR($C441="",N(TOP!$C$14)=0),"",N($L441)/TOP!$C$14)</f>
        <v/>
      </c>
      <c r="P441" s="42" t="str">
        <f aca="false">IF($C441="","",IFERROR(CHOOSE(MATCH(TOP!$C$10,{"【期間A】","【期間B】","【期間C】"},0),N($M441),N($N441),N($O441)),0))</f>
        <v/>
      </c>
    </row>
    <row r="442" customFormat="false" ht="15" hidden="false" customHeight="false" outlineLevel="0" collapsed="false">
      <c r="B442" s="12" t="n">
        <v>437</v>
      </c>
      <c r="C442" s="36" t="str">
        <f aca="false">IF(②実績CSV_期間A!$M438="","",②実績CSV_期間A!$M438&amp;"")</f>
        <v/>
      </c>
      <c r="D442" s="12" t="str">
        <f aca="false">IF($C442="","",②実績CSV_期間A!$N438)</f>
        <v/>
      </c>
      <c r="E442" s="12" t="str">
        <f aca="false">IF($C442="","",RIGHT($D442,1))</f>
        <v/>
      </c>
      <c r="F442" s="41" t="str">
        <f aca="false">IF($C442="","",IFERROR(INDEX(サイズ換算マスタ!$C$6:$C$8,MATCH($E442,サイズ換算マスタ!$B$6:$B$8,0)),1))</f>
        <v/>
      </c>
      <c r="G442" s="38" t="str">
        <f aca="false">IF($C442="","",SUMIFS(②実績CSV_期間A!$AA$2:$AA$5001,②実績CSV_期間A!$M$2:$M$5001,$C442))</f>
        <v/>
      </c>
      <c r="H442" s="38" t="str">
        <f aca="false">IF($C442="","",SUMIFS(③実績CSV_期間B!$AA$2:$AA$5001,③実績CSV_期間B!$M$2:$M$5001,$C442))</f>
        <v/>
      </c>
      <c r="I442" s="38" t="str">
        <f aca="false">IF($C442="","",SUMIFS(④実績CSV_期間C!$AA$2:$AA$5001,④実績CSV_期間C!$M$2:$M$5001,$C442))</f>
        <v/>
      </c>
      <c r="J442" s="38" t="str">
        <f aca="false">IF($C442="","",N($F442)*N($G442))</f>
        <v/>
      </c>
      <c r="K442" s="38" t="str">
        <f aca="false">IF($C442="","",N($F442)*N($H442))</f>
        <v/>
      </c>
      <c r="L442" s="38" t="str">
        <f aca="false">IF($C442="","",N($F442)*N($I442))</f>
        <v/>
      </c>
      <c r="M442" s="37" t="str">
        <f aca="false">IF(OR($C442="",N(TOP!$C$12)=0),"",N($J442)/TOP!$C$12)</f>
        <v/>
      </c>
      <c r="N442" s="37" t="str">
        <f aca="false">IF(OR($C442="",N(TOP!$C$13)=0),"",N($K442)/TOP!$C$13)</f>
        <v/>
      </c>
      <c r="O442" s="37" t="str">
        <f aca="false">IF(OR($C442="",N(TOP!$C$14)=0),"",N($L442)/TOP!$C$14)</f>
        <v/>
      </c>
      <c r="P442" s="42" t="str">
        <f aca="false">IF($C442="","",IFERROR(CHOOSE(MATCH(TOP!$C$10,{"【期間A】","【期間B】","【期間C】"},0),N($M442),N($N442),N($O442)),0))</f>
        <v/>
      </c>
    </row>
    <row r="443" customFormat="false" ht="15" hidden="false" customHeight="false" outlineLevel="0" collapsed="false">
      <c r="B443" s="12" t="n">
        <v>438</v>
      </c>
      <c r="C443" s="36" t="str">
        <f aca="false">IF(②実績CSV_期間A!$M439="","",②実績CSV_期間A!$M439&amp;"")</f>
        <v/>
      </c>
      <c r="D443" s="12" t="str">
        <f aca="false">IF($C443="","",②実績CSV_期間A!$N439)</f>
        <v/>
      </c>
      <c r="E443" s="12" t="str">
        <f aca="false">IF($C443="","",RIGHT($D443,1))</f>
        <v/>
      </c>
      <c r="F443" s="41" t="str">
        <f aca="false">IF($C443="","",IFERROR(INDEX(サイズ換算マスタ!$C$6:$C$8,MATCH($E443,サイズ換算マスタ!$B$6:$B$8,0)),1))</f>
        <v/>
      </c>
      <c r="G443" s="38" t="str">
        <f aca="false">IF($C443="","",SUMIFS(②実績CSV_期間A!$AA$2:$AA$5001,②実績CSV_期間A!$M$2:$M$5001,$C443))</f>
        <v/>
      </c>
      <c r="H443" s="38" t="str">
        <f aca="false">IF($C443="","",SUMIFS(③実績CSV_期間B!$AA$2:$AA$5001,③実績CSV_期間B!$M$2:$M$5001,$C443))</f>
        <v/>
      </c>
      <c r="I443" s="38" t="str">
        <f aca="false">IF($C443="","",SUMIFS(④実績CSV_期間C!$AA$2:$AA$5001,④実績CSV_期間C!$M$2:$M$5001,$C443))</f>
        <v/>
      </c>
      <c r="J443" s="38" t="str">
        <f aca="false">IF($C443="","",N($F443)*N($G443))</f>
        <v/>
      </c>
      <c r="K443" s="38" t="str">
        <f aca="false">IF($C443="","",N($F443)*N($H443))</f>
        <v/>
      </c>
      <c r="L443" s="38" t="str">
        <f aca="false">IF($C443="","",N($F443)*N($I443))</f>
        <v/>
      </c>
      <c r="M443" s="37" t="str">
        <f aca="false">IF(OR($C443="",N(TOP!$C$12)=0),"",N($J443)/TOP!$C$12)</f>
        <v/>
      </c>
      <c r="N443" s="37" t="str">
        <f aca="false">IF(OR($C443="",N(TOP!$C$13)=0),"",N($K443)/TOP!$C$13)</f>
        <v/>
      </c>
      <c r="O443" s="37" t="str">
        <f aca="false">IF(OR($C443="",N(TOP!$C$14)=0),"",N($L443)/TOP!$C$14)</f>
        <v/>
      </c>
      <c r="P443" s="42" t="str">
        <f aca="false">IF($C443="","",IFERROR(CHOOSE(MATCH(TOP!$C$10,{"【期間A】","【期間B】","【期間C】"},0),N($M443),N($N443),N($O443)),0))</f>
        <v/>
      </c>
    </row>
    <row r="444" customFormat="false" ht="15" hidden="false" customHeight="false" outlineLevel="0" collapsed="false">
      <c r="B444" s="12" t="n">
        <v>439</v>
      </c>
      <c r="C444" s="36" t="str">
        <f aca="false">IF(②実績CSV_期間A!$M440="","",②実績CSV_期間A!$M440&amp;"")</f>
        <v/>
      </c>
      <c r="D444" s="12" t="str">
        <f aca="false">IF($C444="","",②実績CSV_期間A!$N440)</f>
        <v/>
      </c>
      <c r="E444" s="12" t="str">
        <f aca="false">IF($C444="","",RIGHT($D444,1))</f>
        <v/>
      </c>
      <c r="F444" s="41" t="str">
        <f aca="false">IF($C444="","",IFERROR(INDEX(サイズ換算マスタ!$C$6:$C$8,MATCH($E444,サイズ換算マスタ!$B$6:$B$8,0)),1))</f>
        <v/>
      </c>
      <c r="G444" s="38" t="str">
        <f aca="false">IF($C444="","",SUMIFS(②実績CSV_期間A!$AA$2:$AA$5001,②実績CSV_期間A!$M$2:$M$5001,$C444))</f>
        <v/>
      </c>
      <c r="H444" s="38" t="str">
        <f aca="false">IF($C444="","",SUMIFS(③実績CSV_期間B!$AA$2:$AA$5001,③実績CSV_期間B!$M$2:$M$5001,$C444))</f>
        <v/>
      </c>
      <c r="I444" s="38" t="str">
        <f aca="false">IF($C444="","",SUMIFS(④実績CSV_期間C!$AA$2:$AA$5001,④実績CSV_期間C!$M$2:$M$5001,$C444))</f>
        <v/>
      </c>
      <c r="J444" s="38" t="str">
        <f aca="false">IF($C444="","",N($F444)*N($G444))</f>
        <v/>
      </c>
      <c r="K444" s="38" t="str">
        <f aca="false">IF($C444="","",N($F444)*N($H444))</f>
        <v/>
      </c>
      <c r="L444" s="38" t="str">
        <f aca="false">IF($C444="","",N($F444)*N($I444))</f>
        <v/>
      </c>
      <c r="M444" s="37" t="str">
        <f aca="false">IF(OR($C444="",N(TOP!$C$12)=0),"",N($J444)/TOP!$C$12)</f>
        <v/>
      </c>
      <c r="N444" s="37" t="str">
        <f aca="false">IF(OR($C444="",N(TOP!$C$13)=0),"",N($K444)/TOP!$C$13)</f>
        <v/>
      </c>
      <c r="O444" s="37" t="str">
        <f aca="false">IF(OR($C444="",N(TOP!$C$14)=0),"",N($L444)/TOP!$C$14)</f>
        <v/>
      </c>
      <c r="P444" s="42" t="str">
        <f aca="false">IF($C444="","",IFERROR(CHOOSE(MATCH(TOP!$C$10,{"【期間A】","【期間B】","【期間C】"},0),N($M444),N($N444),N($O444)),0))</f>
        <v/>
      </c>
    </row>
    <row r="445" customFormat="false" ht="15" hidden="false" customHeight="false" outlineLevel="0" collapsed="false">
      <c r="B445" s="12" t="n">
        <v>440</v>
      </c>
      <c r="C445" s="36" t="str">
        <f aca="false">IF(②実績CSV_期間A!$M441="","",②実績CSV_期間A!$M441&amp;"")</f>
        <v/>
      </c>
      <c r="D445" s="12" t="str">
        <f aca="false">IF($C445="","",②実績CSV_期間A!$N441)</f>
        <v/>
      </c>
      <c r="E445" s="12" t="str">
        <f aca="false">IF($C445="","",RIGHT($D445,1))</f>
        <v/>
      </c>
      <c r="F445" s="41" t="str">
        <f aca="false">IF($C445="","",IFERROR(INDEX(サイズ換算マスタ!$C$6:$C$8,MATCH($E445,サイズ換算マスタ!$B$6:$B$8,0)),1))</f>
        <v/>
      </c>
      <c r="G445" s="38" t="str">
        <f aca="false">IF($C445="","",SUMIFS(②実績CSV_期間A!$AA$2:$AA$5001,②実績CSV_期間A!$M$2:$M$5001,$C445))</f>
        <v/>
      </c>
      <c r="H445" s="38" t="str">
        <f aca="false">IF($C445="","",SUMIFS(③実績CSV_期間B!$AA$2:$AA$5001,③実績CSV_期間B!$M$2:$M$5001,$C445))</f>
        <v/>
      </c>
      <c r="I445" s="38" t="str">
        <f aca="false">IF($C445="","",SUMIFS(④実績CSV_期間C!$AA$2:$AA$5001,④実績CSV_期間C!$M$2:$M$5001,$C445))</f>
        <v/>
      </c>
      <c r="J445" s="38" t="str">
        <f aca="false">IF($C445="","",N($F445)*N($G445))</f>
        <v/>
      </c>
      <c r="K445" s="38" t="str">
        <f aca="false">IF($C445="","",N($F445)*N($H445))</f>
        <v/>
      </c>
      <c r="L445" s="38" t="str">
        <f aca="false">IF($C445="","",N($F445)*N($I445))</f>
        <v/>
      </c>
      <c r="M445" s="37" t="str">
        <f aca="false">IF(OR($C445="",N(TOP!$C$12)=0),"",N($J445)/TOP!$C$12)</f>
        <v/>
      </c>
      <c r="N445" s="37" t="str">
        <f aca="false">IF(OR($C445="",N(TOP!$C$13)=0),"",N($K445)/TOP!$C$13)</f>
        <v/>
      </c>
      <c r="O445" s="37" t="str">
        <f aca="false">IF(OR($C445="",N(TOP!$C$14)=0),"",N($L445)/TOP!$C$14)</f>
        <v/>
      </c>
      <c r="P445" s="42" t="str">
        <f aca="false">IF($C445="","",IFERROR(CHOOSE(MATCH(TOP!$C$10,{"【期間A】","【期間B】","【期間C】"},0),N($M445),N($N445),N($O445)),0))</f>
        <v/>
      </c>
    </row>
    <row r="446" customFormat="false" ht="15" hidden="false" customHeight="false" outlineLevel="0" collapsed="false">
      <c r="B446" s="12" t="n">
        <v>441</v>
      </c>
      <c r="C446" s="36" t="str">
        <f aca="false">IF(②実績CSV_期間A!$M442="","",②実績CSV_期間A!$M442&amp;"")</f>
        <v/>
      </c>
      <c r="D446" s="12" t="str">
        <f aca="false">IF($C446="","",②実績CSV_期間A!$N442)</f>
        <v/>
      </c>
      <c r="E446" s="12" t="str">
        <f aca="false">IF($C446="","",RIGHT($D446,1))</f>
        <v/>
      </c>
      <c r="F446" s="41" t="str">
        <f aca="false">IF($C446="","",IFERROR(INDEX(サイズ換算マスタ!$C$6:$C$8,MATCH($E446,サイズ換算マスタ!$B$6:$B$8,0)),1))</f>
        <v/>
      </c>
      <c r="G446" s="38" t="str">
        <f aca="false">IF($C446="","",SUMIFS(②実績CSV_期間A!$AA$2:$AA$5001,②実績CSV_期間A!$M$2:$M$5001,$C446))</f>
        <v/>
      </c>
      <c r="H446" s="38" t="str">
        <f aca="false">IF($C446="","",SUMIFS(③実績CSV_期間B!$AA$2:$AA$5001,③実績CSV_期間B!$M$2:$M$5001,$C446))</f>
        <v/>
      </c>
      <c r="I446" s="38" t="str">
        <f aca="false">IF($C446="","",SUMIFS(④実績CSV_期間C!$AA$2:$AA$5001,④実績CSV_期間C!$M$2:$M$5001,$C446))</f>
        <v/>
      </c>
      <c r="J446" s="38" t="str">
        <f aca="false">IF($C446="","",N($F446)*N($G446))</f>
        <v/>
      </c>
      <c r="K446" s="38" t="str">
        <f aca="false">IF($C446="","",N($F446)*N($H446))</f>
        <v/>
      </c>
      <c r="L446" s="38" t="str">
        <f aca="false">IF($C446="","",N($F446)*N($I446))</f>
        <v/>
      </c>
      <c r="M446" s="37" t="str">
        <f aca="false">IF(OR($C446="",N(TOP!$C$12)=0),"",N($J446)/TOP!$C$12)</f>
        <v/>
      </c>
      <c r="N446" s="37" t="str">
        <f aca="false">IF(OR($C446="",N(TOP!$C$13)=0),"",N($K446)/TOP!$C$13)</f>
        <v/>
      </c>
      <c r="O446" s="37" t="str">
        <f aca="false">IF(OR($C446="",N(TOP!$C$14)=0),"",N($L446)/TOP!$C$14)</f>
        <v/>
      </c>
      <c r="P446" s="42" t="str">
        <f aca="false">IF($C446="","",IFERROR(CHOOSE(MATCH(TOP!$C$10,{"【期間A】","【期間B】","【期間C】"},0),N($M446),N($N446),N($O446)),0))</f>
        <v/>
      </c>
    </row>
    <row r="447" customFormat="false" ht="15" hidden="false" customHeight="false" outlineLevel="0" collapsed="false">
      <c r="B447" s="12" t="n">
        <v>442</v>
      </c>
      <c r="C447" s="36" t="str">
        <f aca="false">IF(②実績CSV_期間A!$M443="","",②実績CSV_期間A!$M443&amp;"")</f>
        <v/>
      </c>
      <c r="D447" s="12" t="str">
        <f aca="false">IF($C447="","",②実績CSV_期間A!$N443)</f>
        <v/>
      </c>
      <c r="E447" s="12" t="str">
        <f aca="false">IF($C447="","",RIGHT($D447,1))</f>
        <v/>
      </c>
      <c r="F447" s="41" t="str">
        <f aca="false">IF($C447="","",IFERROR(INDEX(サイズ換算マスタ!$C$6:$C$8,MATCH($E447,サイズ換算マスタ!$B$6:$B$8,0)),1))</f>
        <v/>
      </c>
      <c r="G447" s="38" t="str">
        <f aca="false">IF($C447="","",SUMIFS(②実績CSV_期間A!$AA$2:$AA$5001,②実績CSV_期間A!$M$2:$M$5001,$C447))</f>
        <v/>
      </c>
      <c r="H447" s="38" t="str">
        <f aca="false">IF($C447="","",SUMIFS(③実績CSV_期間B!$AA$2:$AA$5001,③実績CSV_期間B!$M$2:$M$5001,$C447))</f>
        <v/>
      </c>
      <c r="I447" s="38" t="str">
        <f aca="false">IF($C447="","",SUMIFS(④実績CSV_期間C!$AA$2:$AA$5001,④実績CSV_期間C!$M$2:$M$5001,$C447))</f>
        <v/>
      </c>
      <c r="J447" s="38" t="str">
        <f aca="false">IF($C447="","",N($F447)*N($G447))</f>
        <v/>
      </c>
      <c r="K447" s="38" t="str">
        <f aca="false">IF($C447="","",N($F447)*N($H447))</f>
        <v/>
      </c>
      <c r="L447" s="38" t="str">
        <f aca="false">IF($C447="","",N($F447)*N($I447))</f>
        <v/>
      </c>
      <c r="M447" s="37" t="str">
        <f aca="false">IF(OR($C447="",N(TOP!$C$12)=0),"",N($J447)/TOP!$C$12)</f>
        <v/>
      </c>
      <c r="N447" s="37" t="str">
        <f aca="false">IF(OR($C447="",N(TOP!$C$13)=0),"",N($K447)/TOP!$C$13)</f>
        <v/>
      </c>
      <c r="O447" s="37" t="str">
        <f aca="false">IF(OR($C447="",N(TOP!$C$14)=0),"",N($L447)/TOP!$C$14)</f>
        <v/>
      </c>
      <c r="P447" s="42" t="str">
        <f aca="false">IF($C447="","",IFERROR(CHOOSE(MATCH(TOP!$C$10,{"【期間A】","【期間B】","【期間C】"},0),N($M447),N($N447),N($O447)),0))</f>
        <v/>
      </c>
    </row>
    <row r="448" customFormat="false" ht="15" hidden="false" customHeight="false" outlineLevel="0" collapsed="false">
      <c r="B448" s="12" t="n">
        <v>443</v>
      </c>
      <c r="C448" s="36" t="str">
        <f aca="false">IF(②実績CSV_期間A!$M444="","",②実績CSV_期間A!$M444&amp;"")</f>
        <v/>
      </c>
      <c r="D448" s="12" t="str">
        <f aca="false">IF($C448="","",②実績CSV_期間A!$N444)</f>
        <v/>
      </c>
      <c r="E448" s="12" t="str">
        <f aca="false">IF($C448="","",RIGHT($D448,1))</f>
        <v/>
      </c>
      <c r="F448" s="41" t="str">
        <f aca="false">IF($C448="","",IFERROR(INDEX(サイズ換算マスタ!$C$6:$C$8,MATCH($E448,サイズ換算マスタ!$B$6:$B$8,0)),1))</f>
        <v/>
      </c>
      <c r="G448" s="38" t="str">
        <f aca="false">IF($C448="","",SUMIFS(②実績CSV_期間A!$AA$2:$AA$5001,②実績CSV_期間A!$M$2:$M$5001,$C448))</f>
        <v/>
      </c>
      <c r="H448" s="38" t="str">
        <f aca="false">IF($C448="","",SUMIFS(③実績CSV_期間B!$AA$2:$AA$5001,③実績CSV_期間B!$M$2:$M$5001,$C448))</f>
        <v/>
      </c>
      <c r="I448" s="38" t="str">
        <f aca="false">IF($C448="","",SUMIFS(④実績CSV_期間C!$AA$2:$AA$5001,④実績CSV_期間C!$M$2:$M$5001,$C448))</f>
        <v/>
      </c>
      <c r="J448" s="38" t="str">
        <f aca="false">IF($C448="","",N($F448)*N($G448))</f>
        <v/>
      </c>
      <c r="K448" s="38" t="str">
        <f aca="false">IF($C448="","",N($F448)*N($H448))</f>
        <v/>
      </c>
      <c r="L448" s="38" t="str">
        <f aca="false">IF($C448="","",N($F448)*N($I448))</f>
        <v/>
      </c>
      <c r="M448" s="37" t="str">
        <f aca="false">IF(OR($C448="",N(TOP!$C$12)=0),"",N($J448)/TOP!$C$12)</f>
        <v/>
      </c>
      <c r="N448" s="37" t="str">
        <f aca="false">IF(OR($C448="",N(TOP!$C$13)=0),"",N($K448)/TOP!$C$13)</f>
        <v/>
      </c>
      <c r="O448" s="37" t="str">
        <f aca="false">IF(OR($C448="",N(TOP!$C$14)=0),"",N($L448)/TOP!$C$14)</f>
        <v/>
      </c>
      <c r="P448" s="42" t="str">
        <f aca="false">IF($C448="","",IFERROR(CHOOSE(MATCH(TOP!$C$10,{"【期間A】","【期間B】","【期間C】"},0),N($M448),N($N448),N($O448)),0))</f>
        <v/>
      </c>
    </row>
    <row r="449" customFormat="false" ht="15" hidden="false" customHeight="false" outlineLevel="0" collapsed="false">
      <c r="B449" s="12" t="n">
        <v>444</v>
      </c>
      <c r="C449" s="36" t="str">
        <f aca="false">IF(②実績CSV_期間A!$M445="","",②実績CSV_期間A!$M445&amp;"")</f>
        <v/>
      </c>
      <c r="D449" s="12" t="str">
        <f aca="false">IF($C449="","",②実績CSV_期間A!$N445)</f>
        <v/>
      </c>
      <c r="E449" s="12" t="str">
        <f aca="false">IF($C449="","",RIGHT($D449,1))</f>
        <v/>
      </c>
      <c r="F449" s="41" t="str">
        <f aca="false">IF($C449="","",IFERROR(INDEX(サイズ換算マスタ!$C$6:$C$8,MATCH($E449,サイズ換算マスタ!$B$6:$B$8,0)),1))</f>
        <v/>
      </c>
      <c r="G449" s="38" t="str">
        <f aca="false">IF($C449="","",SUMIFS(②実績CSV_期間A!$AA$2:$AA$5001,②実績CSV_期間A!$M$2:$M$5001,$C449))</f>
        <v/>
      </c>
      <c r="H449" s="38" t="str">
        <f aca="false">IF($C449="","",SUMIFS(③実績CSV_期間B!$AA$2:$AA$5001,③実績CSV_期間B!$M$2:$M$5001,$C449))</f>
        <v/>
      </c>
      <c r="I449" s="38" t="str">
        <f aca="false">IF($C449="","",SUMIFS(④実績CSV_期間C!$AA$2:$AA$5001,④実績CSV_期間C!$M$2:$M$5001,$C449))</f>
        <v/>
      </c>
      <c r="J449" s="38" t="str">
        <f aca="false">IF($C449="","",N($F449)*N($G449))</f>
        <v/>
      </c>
      <c r="K449" s="38" t="str">
        <f aca="false">IF($C449="","",N($F449)*N($H449))</f>
        <v/>
      </c>
      <c r="L449" s="38" t="str">
        <f aca="false">IF($C449="","",N($F449)*N($I449))</f>
        <v/>
      </c>
      <c r="M449" s="37" t="str">
        <f aca="false">IF(OR($C449="",N(TOP!$C$12)=0),"",N($J449)/TOP!$C$12)</f>
        <v/>
      </c>
      <c r="N449" s="37" t="str">
        <f aca="false">IF(OR($C449="",N(TOP!$C$13)=0),"",N($K449)/TOP!$C$13)</f>
        <v/>
      </c>
      <c r="O449" s="37" t="str">
        <f aca="false">IF(OR($C449="",N(TOP!$C$14)=0),"",N($L449)/TOP!$C$14)</f>
        <v/>
      </c>
      <c r="P449" s="42" t="str">
        <f aca="false">IF($C449="","",IFERROR(CHOOSE(MATCH(TOP!$C$10,{"【期間A】","【期間B】","【期間C】"},0),N($M449),N($N449),N($O449)),0))</f>
        <v/>
      </c>
    </row>
    <row r="450" customFormat="false" ht="15" hidden="false" customHeight="false" outlineLevel="0" collapsed="false">
      <c r="B450" s="12" t="n">
        <v>445</v>
      </c>
      <c r="C450" s="36" t="str">
        <f aca="false">IF(②実績CSV_期間A!$M446="","",②実績CSV_期間A!$M446&amp;"")</f>
        <v/>
      </c>
      <c r="D450" s="12" t="str">
        <f aca="false">IF($C450="","",②実績CSV_期間A!$N446)</f>
        <v/>
      </c>
      <c r="E450" s="12" t="str">
        <f aca="false">IF($C450="","",RIGHT($D450,1))</f>
        <v/>
      </c>
      <c r="F450" s="41" t="str">
        <f aca="false">IF($C450="","",IFERROR(INDEX(サイズ換算マスタ!$C$6:$C$8,MATCH($E450,サイズ換算マスタ!$B$6:$B$8,0)),1))</f>
        <v/>
      </c>
      <c r="G450" s="38" t="str">
        <f aca="false">IF($C450="","",SUMIFS(②実績CSV_期間A!$AA$2:$AA$5001,②実績CSV_期間A!$M$2:$M$5001,$C450))</f>
        <v/>
      </c>
      <c r="H450" s="38" t="str">
        <f aca="false">IF($C450="","",SUMIFS(③実績CSV_期間B!$AA$2:$AA$5001,③実績CSV_期間B!$M$2:$M$5001,$C450))</f>
        <v/>
      </c>
      <c r="I450" s="38" t="str">
        <f aca="false">IF($C450="","",SUMIFS(④実績CSV_期間C!$AA$2:$AA$5001,④実績CSV_期間C!$M$2:$M$5001,$C450))</f>
        <v/>
      </c>
      <c r="J450" s="38" t="str">
        <f aca="false">IF($C450="","",N($F450)*N($G450))</f>
        <v/>
      </c>
      <c r="K450" s="38" t="str">
        <f aca="false">IF($C450="","",N($F450)*N($H450))</f>
        <v/>
      </c>
      <c r="L450" s="38" t="str">
        <f aca="false">IF($C450="","",N($F450)*N($I450))</f>
        <v/>
      </c>
      <c r="M450" s="37" t="str">
        <f aca="false">IF(OR($C450="",N(TOP!$C$12)=0),"",N($J450)/TOP!$C$12)</f>
        <v/>
      </c>
      <c r="N450" s="37" t="str">
        <f aca="false">IF(OR($C450="",N(TOP!$C$13)=0),"",N($K450)/TOP!$C$13)</f>
        <v/>
      </c>
      <c r="O450" s="37" t="str">
        <f aca="false">IF(OR($C450="",N(TOP!$C$14)=0),"",N($L450)/TOP!$C$14)</f>
        <v/>
      </c>
      <c r="P450" s="42" t="str">
        <f aca="false">IF($C450="","",IFERROR(CHOOSE(MATCH(TOP!$C$10,{"【期間A】","【期間B】","【期間C】"},0),N($M450),N($N450),N($O450)),0))</f>
        <v/>
      </c>
    </row>
    <row r="451" customFormat="false" ht="15" hidden="false" customHeight="false" outlineLevel="0" collapsed="false">
      <c r="B451" s="12" t="n">
        <v>446</v>
      </c>
      <c r="C451" s="36" t="str">
        <f aca="false">IF(②実績CSV_期間A!$M447="","",②実績CSV_期間A!$M447&amp;"")</f>
        <v/>
      </c>
      <c r="D451" s="12" t="str">
        <f aca="false">IF($C451="","",②実績CSV_期間A!$N447)</f>
        <v/>
      </c>
      <c r="E451" s="12" t="str">
        <f aca="false">IF($C451="","",RIGHT($D451,1))</f>
        <v/>
      </c>
      <c r="F451" s="41" t="str">
        <f aca="false">IF($C451="","",IFERROR(INDEX(サイズ換算マスタ!$C$6:$C$8,MATCH($E451,サイズ換算マスタ!$B$6:$B$8,0)),1))</f>
        <v/>
      </c>
      <c r="G451" s="38" t="str">
        <f aca="false">IF($C451="","",SUMIFS(②実績CSV_期間A!$AA$2:$AA$5001,②実績CSV_期間A!$M$2:$M$5001,$C451))</f>
        <v/>
      </c>
      <c r="H451" s="38" t="str">
        <f aca="false">IF($C451="","",SUMIFS(③実績CSV_期間B!$AA$2:$AA$5001,③実績CSV_期間B!$M$2:$M$5001,$C451))</f>
        <v/>
      </c>
      <c r="I451" s="38" t="str">
        <f aca="false">IF($C451="","",SUMIFS(④実績CSV_期間C!$AA$2:$AA$5001,④実績CSV_期間C!$M$2:$M$5001,$C451))</f>
        <v/>
      </c>
      <c r="J451" s="38" t="str">
        <f aca="false">IF($C451="","",N($F451)*N($G451))</f>
        <v/>
      </c>
      <c r="K451" s="38" t="str">
        <f aca="false">IF($C451="","",N($F451)*N($H451))</f>
        <v/>
      </c>
      <c r="L451" s="38" t="str">
        <f aca="false">IF($C451="","",N($F451)*N($I451))</f>
        <v/>
      </c>
      <c r="M451" s="37" t="str">
        <f aca="false">IF(OR($C451="",N(TOP!$C$12)=0),"",N($J451)/TOP!$C$12)</f>
        <v/>
      </c>
      <c r="N451" s="37" t="str">
        <f aca="false">IF(OR($C451="",N(TOP!$C$13)=0),"",N($K451)/TOP!$C$13)</f>
        <v/>
      </c>
      <c r="O451" s="37" t="str">
        <f aca="false">IF(OR($C451="",N(TOP!$C$14)=0),"",N($L451)/TOP!$C$14)</f>
        <v/>
      </c>
      <c r="P451" s="42" t="str">
        <f aca="false">IF($C451="","",IFERROR(CHOOSE(MATCH(TOP!$C$10,{"【期間A】","【期間B】","【期間C】"},0),N($M451),N($N451),N($O451)),0))</f>
        <v/>
      </c>
    </row>
    <row r="452" customFormat="false" ht="15" hidden="false" customHeight="false" outlineLevel="0" collapsed="false">
      <c r="B452" s="12" t="n">
        <v>447</v>
      </c>
      <c r="C452" s="36" t="str">
        <f aca="false">IF(②実績CSV_期間A!$M448="","",②実績CSV_期間A!$M448&amp;"")</f>
        <v/>
      </c>
      <c r="D452" s="12" t="str">
        <f aca="false">IF($C452="","",②実績CSV_期間A!$N448)</f>
        <v/>
      </c>
      <c r="E452" s="12" t="str">
        <f aca="false">IF($C452="","",RIGHT($D452,1))</f>
        <v/>
      </c>
      <c r="F452" s="41" t="str">
        <f aca="false">IF($C452="","",IFERROR(INDEX(サイズ換算マスタ!$C$6:$C$8,MATCH($E452,サイズ換算マスタ!$B$6:$B$8,0)),1))</f>
        <v/>
      </c>
      <c r="G452" s="38" t="str">
        <f aca="false">IF($C452="","",SUMIFS(②実績CSV_期間A!$AA$2:$AA$5001,②実績CSV_期間A!$M$2:$M$5001,$C452))</f>
        <v/>
      </c>
      <c r="H452" s="38" t="str">
        <f aca="false">IF($C452="","",SUMIFS(③実績CSV_期間B!$AA$2:$AA$5001,③実績CSV_期間B!$M$2:$M$5001,$C452))</f>
        <v/>
      </c>
      <c r="I452" s="38" t="str">
        <f aca="false">IF($C452="","",SUMIFS(④実績CSV_期間C!$AA$2:$AA$5001,④実績CSV_期間C!$M$2:$M$5001,$C452))</f>
        <v/>
      </c>
      <c r="J452" s="38" t="str">
        <f aca="false">IF($C452="","",N($F452)*N($G452))</f>
        <v/>
      </c>
      <c r="K452" s="38" t="str">
        <f aca="false">IF($C452="","",N($F452)*N($H452))</f>
        <v/>
      </c>
      <c r="L452" s="38" t="str">
        <f aca="false">IF($C452="","",N($F452)*N($I452))</f>
        <v/>
      </c>
      <c r="M452" s="37" t="str">
        <f aca="false">IF(OR($C452="",N(TOP!$C$12)=0),"",N($J452)/TOP!$C$12)</f>
        <v/>
      </c>
      <c r="N452" s="37" t="str">
        <f aca="false">IF(OR($C452="",N(TOP!$C$13)=0),"",N($K452)/TOP!$C$13)</f>
        <v/>
      </c>
      <c r="O452" s="37" t="str">
        <f aca="false">IF(OR($C452="",N(TOP!$C$14)=0),"",N($L452)/TOP!$C$14)</f>
        <v/>
      </c>
      <c r="P452" s="42" t="str">
        <f aca="false">IF($C452="","",IFERROR(CHOOSE(MATCH(TOP!$C$10,{"【期間A】","【期間B】","【期間C】"},0),N($M452),N($N452),N($O452)),0))</f>
        <v/>
      </c>
    </row>
    <row r="453" customFormat="false" ht="15" hidden="false" customHeight="false" outlineLevel="0" collapsed="false">
      <c r="B453" s="12" t="n">
        <v>448</v>
      </c>
      <c r="C453" s="36" t="str">
        <f aca="false">IF(②実績CSV_期間A!$M449="","",②実績CSV_期間A!$M449&amp;"")</f>
        <v/>
      </c>
      <c r="D453" s="12" t="str">
        <f aca="false">IF($C453="","",②実績CSV_期間A!$N449)</f>
        <v/>
      </c>
      <c r="E453" s="12" t="str">
        <f aca="false">IF($C453="","",RIGHT($D453,1))</f>
        <v/>
      </c>
      <c r="F453" s="41" t="str">
        <f aca="false">IF($C453="","",IFERROR(INDEX(サイズ換算マスタ!$C$6:$C$8,MATCH($E453,サイズ換算マスタ!$B$6:$B$8,0)),1))</f>
        <v/>
      </c>
      <c r="G453" s="38" t="str">
        <f aca="false">IF($C453="","",SUMIFS(②実績CSV_期間A!$AA$2:$AA$5001,②実績CSV_期間A!$M$2:$M$5001,$C453))</f>
        <v/>
      </c>
      <c r="H453" s="38" t="str">
        <f aca="false">IF($C453="","",SUMIFS(③実績CSV_期間B!$AA$2:$AA$5001,③実績CSV_期間B!$M$2:$M$5001,$C453))</f>
        <v/>
      </c>
      <c r="I453" s="38" t="str">
        <f aca="false">IF($C453="","",SUMIFS(④実績CSV_期間C!$AA$2:$AA$5001,④実績CSV_期間C!$M$2:$M$5001,$C453))</f>
        <v/>
      </c>
      <c r="J453" s="38" t="str">
        <f aca="false">IF($C453="","",N($F453)*N($G453))</f>
        <v/>
      </c>
      <c r="K453" s="38" t="str">
        <f aca="false">IF($C453="","",N($F453)*N($H453))</f>
        <v/>
      </c>
      <c r="L453" s="38" t="str">
        <f aca="false">IF($C453="","",N($F453)*N($I453))</f>
        <v/>
      </c>
      <c r="M453" s="37" t="str">
        <f aca="false">IF(OR($C453="",N(TOP!$C$12)=0),"",N($J453)/TOP!$C$12)</f>
        <v/>
      </c>
      <c r="N453" s="37" t="str">
        <f aca="false">IF(OR($C453="",N(TOP!$C$13)=0),"",N($K453)/TOP!$C$13)</f>
        <v/>
      </c>
      <c r="O453" s="37" t="str">
        <f aca="false">IF(OR($C453="",N(TOP!$C$14)=0),"",N($L453)/TOP!$C$14)</f>
        <v/>
      </c>
      <c r="P453" s="42" t="str">
        <f aca="false">IF($C453="","",IFERROR(CHOOSE(MATCH(TOP!$C$10,{"【期間A】","【期間B】","【期間C】"},0),N($M453),N($N453),N($O453)),0))</f>
        <v/>
      </c>
    </row>
    <row r="454" customFormat="false" ht="15" hidden="false" customHeight="false" outlineLevel="0" collapsed="false">
      <c r="B454" s="12" t="n">
        <v>449</v>
      </c>
      <c r="C454" s="36" t="str">
        <f aca="false">IF(②実績CSV_期間A!$M450="","",②実績CSV_期間A!$M450&amp;"")</f>
        <v/>
      </c>
      <c r="D454" s="12" t="str">
        <f aca="false">IF($C454="","",②実績CSV_期間A!$N450)</f>
        <v/>
      </c>
      <c r="E454" s="12" t="str">
        <f aca="false">IF($C454="","",RIGHT($D454,1))</f>
        <v/>
      </c>
      <c r="F454" s="41" t="str">
        <f aca="false">IF($C454="","",IFERROR(INDEX(サイズ換算マスタ!$C$6:$C$8,MATCH($E454,サイズ換算マスタ!$B$6:$B$8,0)),1))</f>
        <v/>
      </c>
      <c r="G454" s="38" t="str">
        <f aca="false">IF($C454="","",SUMIFS(②実績CSV_期間A!$AA$2:$AA$5001,②実績CSV_期間A!$M$2:$M$5001,$C454))</f>
        <v/>
      </c>
      <c r="H454" s="38" t="str">
        <f aca="false">IF($C454="","",SUMIFS(③実績CSV_期間B!$AA$2:$AA$5001,③実績CSV_期間B!$M$2:$M$5001,$C454))</f>
        <v/>
      </c>
      <c r="I454" s="38" t="str">
        <f aca="false">IF($C454="","",SUMIFS(④実績CSV_期間C!$AA$2:$AA$5001,④実績CSV_期間C!$M$2:$M$5001,$C454))</f>
        <v/>
      </c>
      <c r="J454" s="38" t="str">
        <f aca="false">IF($C454="","",N($F454)*N($G454))</f>
        <v/>
      </c>
      <c r="K454" s="38" t="str">
        <f aca="false">IF($C454="","",N($F454)*N($H454))</f>
        <v/>
      </c>
      <c r="L454" s="38" t="str">
        <f aca="false">IF($C454="","",N($F454)*N($I454))</f>
        <v/>
      </c>
      <c r="M454" s="37" t="str">
        <f aca="false">IF(OR($C454="",N(TOP!$C$12)=0),"",N($J454)/TOP!$C$12)</f>
        <v/>
      </c>
      <c r="N454" s="37" t="str">
        <f aca="false">IF(OR($C454="",N(TOP!$C$13)=0),"",N($K454)/TOP!$C$13)</f>
        <v/>
      </c>
      <c r="O454" s="37" t="str">
        <f aca="false">IF(OR($C454="",N(TOP!$C$14)=0),"",N($L454)/TOP!$C$14)</f>
        <v/>
      </c>
      <c r="P454" s="42" t="str">
        <f aca="false">IF($C454="","",IFERROR(CHOOSE(MATCH(TOP!$C$10,{"【期間A】","【期間B】","【期間C】"},0),N($M454),N($N454),N($O454)),0))</f>
        <v/>
      </c>
    </row>
    <row r="455" customFormat="false" ht="15" hidden="false" customHeight="false" outlineLevel="0" collapsed="false">
      <c r="B455" s="12" t="n">
        <v>450</v>
      </c>
      <c r="C455" s="36" t="str">
        <f aca="false">IF(②実績CSV_期間A!$M451="","",②実績CSV_期間A!$M451&amp;"")</f>
        <v/>
      </c>
      <c r="D455" s="12" t="str">
        <f aca="false">IF($C455="","",②実績CSV_期間A!$N451)</f>
        <v/>
      </c>
      <c r="E455" s="12" t="str">
        <f aca="false">IF($C455="","",RIGHT($D455,1))</f>
        <v/>
      </c>
      <c r="F455" s="41" t="str">
        <f aca="false">IF($C455="","",IFERROR(INDEX(サイズ換算マスタ!$C$6:$C$8,MATCH($E455,サイズ換算マスタ!$B$6:$B$8,0)),1))</f>
        <v/>
      </c>
      <c r="G455" s="38" t="str">
        <f aca="false">IF($C455="","",SUMIFS(②実績CSV_期間A!$AA$2:$AA$5001,②実績CSV_期間A!$M$2:$M$5001,$C455))</f>
        <v/>
      </c>
      <c r="H455" s="38" t="str">
        <f aca="false">IF($C455="","",SUMIFS(③実績CSV_期間B!$AA$2:$AA$5001,③実績CSV_期間B!$M$2:$M$5001,$C455))</f>
        <v/>
      </c>
      <c r="I455" s="38" t="str">
        <f aca="false">IF($C455="","",SUMIFS(④実績CSV_期間C!$AA$2:$AA$5001,④実績CSV_期間C!$M$2:$M$5001,$C455))</f>
        <v/>
      </c>
      <c r="J455" s="38" t="str">
        <f aca="false">IF($C455="","",N($F455)*N($G455))</f>
        <v/>
      </c>
      <c r="K455" s="38" t="str">
        <f aca="false">IF($C455="","",N($F455)*N($H455))</f>
        <v/>
      </c>
      <c r="L455" s="38" t="str">
        <f aca="false">IF($C455="","",N($F455)*N($I455))</f>
        <v/>
      </c>
      <c r="M455" s="37" t="str">
        <f aca="false">IF(OR($C455="",N(TOP!$C$12)=0),"",N($J455)/TOP!$C$12)</f>
        <v/>
      </c>
      <c r="N455" s="37" t="str">
        <f aca="false">IF(OR($C455="",N(TOP!$C$13)=0),"",N($K455)/TOP!$C$13)</f>
        <v/>
      </c>
      <c r="O455" s="37" t="str">
        <f aca="false">IF(OR($C455="",N(TOP!$C$14)=0),"",N($L455)/TOP!$C$14)</f>
        <v/>
      </c>
      <c r="P455" s="42" t="str">
        <f aca="false">IF($C455="","",IFERROR(CHOOSE(MATCH(TOP!$C$10,{"【期間A】","【期間B】","【期間C】"},0),N($M455),N($N455),N($O455)),0))</f>
        <v/>
      </c>
    </row>
    <row r="456" customFormat="false" ht="15" hidden="false" customHeight="false" outlineLevel="0" collapsed="false">
      <c r="B456" s="12" t="n">
        <v>451</v>
      </c>
      <c r="C456" s="36" t="str">
        <f aca="false">IF(②実績CSV_期間A!$M452="","",②実績CSV_期間A!$M452&amp;"")</f>
        <v/>
      </c>
      <c r="D456" s="12" t="str">
        <f aca="false">IF($C456="","",②実績CSV_期間A!$N452)</f>
        <v/>
      </c>
      <c r="E456" s="12" t="str">
        <f aca="false">IF($C456="","",RIGHT($D456,1))</f>
        <v/>
      </c>
      <c r="F456" s="41" t="str">
        <f aca="false">IF($C456="","",IFERROR(INDEX(サイズ換算マスタ!$C$6:$C$8,MATCH($E456,サイズ換算マスタ!$B$6:$B$8,0)),1))</f>
        <v/>
      </c>
      <c r="G456" s="38" t="str">
        <f aca="false">IF($C456="","",SUMIFS(②実績CSV_期間A!$AA$2:$AA$5001,②実績CSV_期間A!$M$2:$M$5001,$C456))</f>
        <v/>
      </c>
      <c r="H456" s="38" t="str">
        <f aca="false">IF($C456="","",SUMIFS(③実績CSV_期間B!$AA$2:$AA$5001,③実績CSV_期間B!$M$2:$M$5001,$C456))</f>
        <v/>
      </c>
      <c r="I456" s="38" t="str">
        <f aca="false">IF($C456="","",SUMIFS(④実績CSV_期間C!$AA$2:$AA$5001,④実績CSV_期間C!$M$2:$M$5001,$C456))</f>
        <v/>
      </c>
      <c r="J456" s="38" t="str">
        <f aca="false">IF($C456="","",N($F456)*N($G456))</f>
        <v/>
      </c>
      <c r="K456" s="38" t="str">
        <f aca="false">IF($C456="","",N($F456)*N($H456))</f>
        <v/>
      </c>
      <c r="L456" s="38" t="str">
        <f aca="false">IF($C456="","",N($F456)*N($I456))</f>
        <v/>
      </c>
      <c r="M456" s="37" t="str">
        <f aca="false">IF(OR($C456="",N(TOP!$C$12)=0),"",N($J456)/TOP!$C$12)</f>
        <v/>
      </c>
      <c r="N456" s="37" t="str">
        <f aca="false">IF(OR($C456="",N(TOP!$C$13)=0),"",N($K456)/TOP!$C$13)</f>
        <v/>
      </c>
      <c r="O456" s="37" t="str">
        <f aca="false">IF(OR($C456="",N(TOP!$C$14)=0),"",N($L456)/TOP!$C$14)</f>
        <v/>
      </c>
      <c r="P456" s="42" t="str">
        <f aca="false">IF($C456="","",IFERROR(CHOOSE(MATCH(TOP!$C$10,{"【期間A】","【期間B】","【期間C】"},0),N($M456),N($N456),N($O456)),0))</f>
        <v/>
      </c>
    </row>
    <row r="457" customFormat="false" ht="15" hidden="false" customHeight="false" outlineLevel="0" collapsed="false">
      <c r="B457" s="12" t="n">
        <v>452</v>
      </c>
      <c r="C457" s="36" t="str">
        <f aca="false">IF(②実績CSV_期間A!$M453="","",②実績CSV_期間A!$M453&amp;"")</f>
        <v/>
      </c>
      <c r="D457" s="12" t="str">
        <f aca="false">IF($C457="","",②実績CSV_期間A!$N453)</f>
        <v/>
      </c>
      <c r="E457" s="12" t="str">
        <f aca="false">IF($C457="","",RIGHT($D457,1))</f>
        <v/>
      </c>
      <c r="F457" s="41" t="str">
        <f aca="false">IF($C457="","",IFERROR(INDEX(サイズ換算マスタ!$C$6:$C$8,MATCH($E457,サイズ換算マスタ!$B$6:$B$8,0)),1))</f>
        <v/>
      </c>
      <c r="G457" s="38" t="str">
        <f aca="false">IF($C457="","",SUMIFS(②実績CSV_期間A!$AA$2:$AA$5001,②実績CSV_期間A!$M$2:$M$5001,$C457))</f>
        <v/>
      </c>
      <c r="H457" s="38" t="str">
        <f aca="false">IF($C457="","",SUMIFS(③実績CSV_期間B!$AA$2:$AA$5001,③実績CSV_期間B!$M$2:$M$5001,$C457))</f>
        <v/>
      </c>
      <c r="I457" s="38" t="str">
        <f aca="false">IF($C457="","",SUMIFS(④実績CSV_期間C!$AA$2:$AA$5001,④実績CSV_期間C!$M$2:$M$5001,$C457))</f>
        <v/>
      </c>
      <c r="J457" s="38" t="str">
        <f aca="false">IF($C457="","",N($F457)*N($G457))</f>
        <v/>
      </c>
      <c r="K457" s="38" t="str">
        <f aca="false">IF($C457="","",N($F457)*N($H457))</f>
        <v/>
      </c>
      <c r="L457" s="38" t="str">
        <f aca="false">IF($C457="","",N($F457)*N($I457))</f>
        <v/>
      </c>
      <c r="M457" s="37" t="str">
        <f aca="false">IF(OR($C457="",N(TOP!$C$12)=0),"",N($J457)/TOP!$C$12)</f>
        <v/>
      </c>
      <c r="N457" s="37" t="str">
        <f aca="false">IF(OR($C457="",N(TOP!$C$13)=0),"",N($K457)/TOP!$C$13)</f>
        <v/>
      </c>
      <c r="O457" s="37" t="str">
        <f aca="false">IF(OR($C457="",N(TOP!$C$14)=0),"",N($L457)/TOP!$C$14)</f>
        <v/>
      </c>
      <c r="P457" s="42" t="str">
        <f aca="false">IF($C457="","",IFERROR(CHOOSE(MATCH(TOP!$C$10,{"【期間A】","【期間B】","【期間C】"},0),N($M457),N($N457),N($O457)),0))</f>
        <v/>
      </c>
    </row>
    <row r="458" customFormat="false" ht="15" hidden="false" customHeight="false" outlineLevel="0" collapsed="false">
      <c r="B458" s="12" t="n">
        <v>453</v>
      </c>
      <c r="C458" s="36" t="str">
        <f aca="false">IF(②実績CSV_期間A!$M454="","",②実績CSV_期間A!$M454&amp;"")</f>
        <v/>
      </c>
      <c r="D458" s="12" t="str">
        <f aca="false">IF($C458="","",②実績CSV_期間A!$N454)</f>
        <v/>
      </c>
      <c r="E458" s="12" t="str">
        <f aca="false">IF($C458="","",RIGHT($D458,1))</f>
        <v/>
      </c>
      <c r="F458" s="41" t="str">
        <f aca="false">IF($C458="","",IFERROR(INDEX(サイズ換算マスタ!$C$6:$C$8,MATCH($E458,サイズ換算マスタ!$B$6:$B$8,0)),1))</f>
        <v/>
      </c>
      <c r="G458" s="38" t="str">
        <f aca="false">IF($C458="","",SUMIFS(②実績CSV_期間A!$AA$2:$AA$5001,②実績CSV_期間A!$M$2:$M$5001,$C458))</f>
        <v/>
      </c>
      <c r="H458" s="38" t="str">
        <f aca="false">IF($C458="","",SUMIFS(③実績CSV_期間B!$AA$2:$AA$5001,③実績CSV_期間B!$M$2:$M$5001,$C458))</f>
        <v/>
      </c>
      <c r="I458" s="38" t="str">
        <f aca="false">IF($C458="","",SUMIFS(④実績CSV_期間C!$AA$2:$AA$5001,④実績CSV_期間C!$M$2:$M$5001,$C458))</f>
        <v/>
      </c>
      <c r="J458" s="38" t="str">
        <f aca="false">IF($C458="","",N($F458)*N($G458))</f>
        <v/>
      </c>
      <c r="K458" s="38" t="str">
        <f aca="false">IF($C458="","",N($F458)*N($H458))</f>
        <v/>
      </c>
      <c r="L458" s="38" t="str">
        <f aca="false">IF($C458="","",N($F458)*N($I458))</f>
        <v/>
      </c>
      <c r="M458" s="37" t="str">
        <f aca="false">IF(OR($C458="",N(TOP!$C$12)=0),"",N($J458)/TOP!$C$12)</f>
        <v/>
      </c>
      <c r="N458" s="37" t="str">
        <f aca="false">IF(OR($C458="",N(TOP!$C$13)=0),"",N($K458)/TOP!$C$13)</f>
        <v/>
      </c>
      <c r="O458" s="37" t="str">
        <f aca="false">IF(OR($C458="",N(TOP!$C$14)=0),"",N($L458)/TOP!$C$14)</f>
        <v/>
      </c>
      <c r="P458" s="42" t="str">
        <f aca="false">IF($C458="","",IFERROR(CHOOSE(MATCH(TOP!$C$10,{"【期間A】","【期間B】","【期間C】"},0),N($M458),N($N458),N($O458)),0))</f>
        <v/>
      </c>
    </row>
    <row r="459" customFormat="false" ht="15" hidden="false" customHeight="false" outlineLevel="0" collapsed="false">
      <c r="B459" s="12" t="n">
        <v>454</v>
      </c>
      <c r="C459" s="36" t="str">
        <f aca="false">IF(②実績CSV_期間A!$M455="","",②実績CSV_期間A!$M455&amp;"")</f>
        <v/>
      </c>
      <c r="D459" s="12" t="str">
        <f aca="false">IF($C459="","",②実績CSV_期間A!$N455)</f>
        <v/>
      </c>
      <c r="E459" s="12" t="str">
        <f aca="false">IF($C459="","",RIGHT($D459,1))</f>
        <v/>
      </c>
      <c r="F459" s="41" t="str">
        <f aca="false">IF($C459="","",IFERROR(INDEX(サイズ換算マスタ!$C$6:$C$8,MATCH($E459,サイズ換算マスタ!$B$6:$B$8,0)),1))</f>
        <v/>
      </c>
      <c r="G459" s="38" t="str">
        <f aca="false">IF($C459="","",SUMIFS(②実績CSV_期間A!$AA$2:$AA$5001,②実績CSV_期間A!$M$2:$M$5001,$C459))</f>
        <v/>
      </c>
      <c r="H459" s="38" t="str">
        <f aca="false">IF($C459="","",SUMIFS(③実績CSV_期間B!$AA$2:$AA$5001,③実績CSV_期間B!$M$2:$M$5001,$C459))</f>
        <v/>
      </c>
      <c r="I459" s="38" t="str">
        <f aca="false">IF($C459="","",SUMIFS(④実績CSV_期間C!$AA$2:$AA$5001,④実績CSV_期間C!$M$2:$M$5001,$C459))</f>
        <v/>
      </c>
      <c r="J459" s="38" t="str">
        <f aca="false">IF($C459="","",N($F459)*N($G459))</f>
        <v/>
      </c>
      <c r="K459" s="38" t="str">
        <f aca="false">IF($C459="","",N($F459)*N($H459))</f>
        <v/>
      </c>
      <c r="L459" s="38" t="str">
        <f aca="false">IF($C459="","",N($F459)*N($I459))</f>
        <v/>
      </c>
      <c r="M459" s="37" t="str">
        <f aca="false">IF(OR($C459="",N(TOP!$C$12)=0),"",N($J459)/TOP!$C$12)</f>
        <v/>
      </c>
      <c r="N459" s="37" t="str">
        <f aca="false">IF(OR($C459="",N(TOP!$C$13)=0),"",N($K459)/TOP!$C$13)</f>
        <v/>
      </c>
      <c r="O459" s="37" t="str">
        <f aca="false">IF(OR($C459="",N(TOP!$C$14)=0),"",N($L459)/TOP!$C$14)</f>
        <v/>
      </c>
      <c r="P459" s="42" t="str">
        <f aca="false">IF($C459="","",IFERROR(CHOOSE(MATCH(TOP!$C$10,{"【期間A】","【期間B】","【期間C】"},0),N($M459),N($N459),N($O459)),0))</f>
        <v/>
      </c>
    </row>
    <row r="460" customFormat="false" ht="15" hidden="false" customHeight="false" outlineLevel="0" collapsed="false">
      <c r="B460" s="12" t="n">
        <v>455</v>
      </c>
      <c r="C460" s="36" t="str">
        <f aca="false">IF(②実績CSV_期間A!$M456="","",②実績CSV_期間A!$M456&amp;"")</f>
        <v/>
      </c>
      <c r="D460" s="12" t="str">
        <f aca="false">IF($C460="","",②実績CSV_期間A!$N456)</f>
        <v/>
      </c>
      <c r="E460" s="12" t="str">
        <f aca="false">IF($C460="","",RIGHT($D460,1))</f>
        <v/>
      </c>
      <c r="F460" s="41" t="str">
        <f aca="false">IF($C460="","",IFERROR(INDEX(サイズ換算マスタ!$C$6:$C$8,MATCH($E460,サイズ換算マスタ!$B$6:$B$8,0)),1))</f>
        <v/>
      </c>
      <c r="G460" s="38" t="str">
        <f aca="false">IF($C460="","",SUMIFS(②実績CSV_期間A!$AA$2:$AA$5001,②実績CSV_期間A!$M$2:$M$5001,$C460))</f>
        <v/>
      </c>
      <c r="H460" s="38" t="str">
        <f aca="false">IF($C460="","",SUMIFS(③実績CSV_期間B!$AA$2:$AA$5001,③実績CSV_期間B!$M$2:$M$5001,$C460))</f>
        <v/>
      </c>
      <c r="I460" s="38" t="str">
        <f aca="false">IF($C460="","",SUMIFS(④実績CSV_期間C!$AA$2:$AA$5001,④実績CSV_期間C!$M$2:$M$5001,$C460))</f>
        <v/>
      </c>
      <c r="J460" s="38" t="str">
        <f aca="false">IF($C460="","",N($F460)*N($G460))</f>
        <v/>
      </c>
      <c r="K460" s="38" t="str">
        <f aca="false">IF($C460="","",N($F460)*N($H460))</f>
        <v/>
      </c>
      <c r="L460" s="38" t="str">
        <f aca="false">IF($C460="","",N($F460)*N($I460))</f>
        <v/>
      </c>
      <c r="M460" s="37" t="str">
        <f aca="false">IF(OR($C460="",N(TOP!$C$12)=0),"",N($J460)/TOP!$C$12)</f>
        <v/>
      </c>
      <c r="N460" s="37" t="str">
        <f aca="false">IF(OR($C460="",N(TOP!$C$13)=0),"",N($K460)/TOP!$C$13)</f>
        <v/>
      </c>
      <c r="O460" s="37" t="str">
        <f aca="false">IF(OR($C460="",N(TOP!$C$14)=0),"",N($L460)/TOP!$C$14)</f>
        <v/>
      </c>
      <c r="P460" s="42" t="str">
        <f aca="false">IF($C460="","",IFERROR(CHOOSE(MATCH(TOP!$C$10,{"【期間A】","【期間B】","【期間C】"},0),N($M460),N($N460),N($O460)),0))</f>
        <v/>
      </c>
    </row>
    <row r="461" customFormat="false" ht="15" hidden="false" customHeight="false" outlineLevel="0" collapsed="false">
      <c r="B461" s="12" t="n">
        <v>456</v>
      </c>
      <c r="C461" s="36" t="str">
        <f aca="false">IF(②実績CSV_期間A!$M457="","",②実績CSV_期間A!$M457&amp;"")</f>
        <v/>
      </c>
      <c r="D461" s="12" t="str">
        <f aca="false">IF($C461="","",②実績CSV_期間A!$N457)</f>
        <v/>
      </c>
      <c r="E461" s="12" t="str">
        <f aca="false">IF($C461="","",RIGHT($D461,1))</f>
        <v/>
      </c>
      <c r="F461" s="41" t="str">
        <f aca="false">IF($C461="","",IFERROR(INDEX(サイズ換算マスタ!$C$6:$C$8,MATCH($E461,サイズ換算マスタ!$B$6:$B$8,0)),1))</f>
        <v/>
      </c>
      <c r="G461" s="38" t="str">
        <f aca="false">IF($C461="","",SUMIFS(②実績CSV_期間A!$AA$2:$AA$5001,②実績CSV_期間A!$M$2:$M$5001,$C461))</f>
        <v/>
      </c>
      <c r="H461" s="38" t="str">
        <f aca="false">IF($C461="","",SUMIFS(③実績CSV_期間B!$AA$2:$AA$5001,③実績CSV_期間B!$M$2:$M$5001,$C461))</f>
        <v/>
      </c>
      <c r="I461" s="38" t="str">
        <f aca="false">IF($C461="","",SUMIFS(④実績CSV_期間C!$AA$2:$AA$5001,④実績CSV_期間C!$M$2:$M$5001,$C461))</f>
        <v/>
      </c>
      <c r="J461" s="38" t="str">
        <f aca="false">IF($C461="","",N($F461)*N($G461))</f>
        <v/>
      </c>
      <c r="K461" s="38" t="str">
        <f aca="false">IF($C461="","",N($F461)*N($H461))</f>
        <v/>
      </c>
      <c r="L461" s="38" t="str">
        <f aca="false">IF($C461="","",N($F461)*N($I461))</f>
        <v/>
      </c>
      <c r="M461" s="37" t="str">
        <f aca="false">IF(OR($C461="",N(TOP!$C$12)=0),"",N($J461)/TOP!$C$12)</f>
        <v/>
      </c>
      <c r="N461" s="37" t="str">
        <f aca="false">IF(OR($C461="",N(TOP!$C$13)=0),"",N($K461)/TOP!$C$13)</f>
        <v/>
      </c>
      <c r="O461" s="37" t="str">
        <f aca="false">IF(OR($C461="",N(TOP!$C$14)=0),"",N($L461)/TOP!$C$14)</f>
        <v/>
      </c>
      <c r="P461" s="42" t="str">
        <f aca="false">IF($C461="","",IFERROR(CHOOSE(MATCH(TOP!$C$10,{"【期間A】","【期間B】","【期間C】"},0),N($M461),N($N461),N($O461)),0))</f>
        <v/>
      </c>
    </row>
    <row r="462" customFormat="false" ht="15" hidden="false" customHeight="false" outlineLevel="0" collapsed="false">
      <c r="B462" s="12" t="n">
        <v>457</v>
      </c>
      <c r="C462" s="36" t="str">
        <f aca="false">IF(②実績CSV_期間A!$M458="","",②実績CSV_期間A!$M458&amp;"")</f>
        <v/>
      </c>
      <c r="D462" s="12" t="str">
        <f aca="false">IF($C462="","",②実績CSV_期間A!$N458)</f>
        <v/>
      </c>
      <c r="E462" s="12" t="str">
        <f aca="false">IF($C462="","",RIGHT($D462,1))</f>
        <v/>
      </c>
      <c r="F462" s="41" t="str">
        <f aca="false">IF($C462="","",IFERROR(INDEX(サイズ換算マスタ!$C$6:$C$8,MATCH($E462,サイズ換算マスタ!$B$6:$B$8,0)),1))</f>
        <v/>
      </c>
      <c r="G462" s="38" t="str">
        <f aca="false">IF($C462="","",SUMIFS(②実績CSV_期間A!$AA$2:$AA$5001,②実績CSV_期間A!$M$2:$M$5001,$C462))</f>
        <v/>
      </c>
      <c r="H462" s="38" t="str">
        <f aca="false">IF($C462="","",SUMIFS(③実績CSV_期間B!$AA$2:$AA$5001,③実績CSV_期間B!$M$2:$M$5001,$C462))</f>
        <v/>
      </c>
      <c r="I462" s="38" t="str">
        <f aca="false">IF($C462="","",SUMIFS(④実績CSV_期間C!$AA$2:$AA$5001,④実績CSV_期間C!$M$2:$M$5001,$C462))</f>
        <v/>
      </c>
      <c r="J462" s="38" t="str">
        <f aca="false">IF($C462="","",N($F462)*N($G462))</f>
        <v/>
      </c>
      <c r="K462" s="38" t="str">
        <f aca="false">IF($C462="","",N($F462)*N($H462))</f>
        <v/>
      </c>
      <c r="L462" s="38" t="str">
        <f aca="false">IF($C462="","",N($F462)*N($I462))</f>
        <v/>
      </c>
      <c r="M462" s="37" t="str">
        <f aca="false">IF(OR($C462="",N(TOP!$C$12)=0),"",N($J462)/TOP!$C$12)</f>
        <v/>
      </c>
      <c r="N462" s="37" t="str">
        <f aca="false">IF(OR($C462="",N(TOP!$C$13)=0),"",N($K462)/TOP!$C$13)</f>
        <v/>
      </c>
      <c r="O462" s="37" t="str">
        <f aca="false">IF(OR($C462="",N(TOP!$C$14)=0),"",N($L462)/TOP!$C$14)</f>
        <v/>
      </c>
      <c r="P462" s="42" t="str">
        <f aca="false">IF($C462="","",IFERROR(CHOOSE(MATCH(TOP!$C$10,{"【期間A】","【期間B】","【期間C】"},0),N($M462),N($N462),N($O462)),0))</f>
        <v/>
      </c>
    </row>
    <row r="463" customFormat="false" ht="15" hidden="false" customHeight="false" outlineLevel="0" collapsed="false">
      <c r="B463" s="12" t="n">
        <v>458</v>
      </c>
      <c r="C463" s="36" t="str">
        <f aca="false">IF(②実績CSV_期間A!$M459="","",②実績CSV_期間A!$M459&amp;"")</f>
        <v/>
      </c>
      <c r="D463" s="12" t="str">
        <f aca="false">IF($C463="","",②実績CSV_期間A!$N459)</f>
        <v/>
      </c>
      <c r="E463" s="12" t="str">
        <f aca="false">IF($C463="","",RIGHT($D463,1))</f>
        <v/>
      </c>
      <c r="F463" s="41" t="str">
        <f aca="false">IF($C463="","",IFERROR(INDEX(サイズ換算マスタ!$C$6:$C$8,MATCH($E463,サイズ換算マスタ!$B$6:$B$8,0)),1))</f>
        <v/>
      </c>
      <c r="G463" s="38" t="str">
        <f aca="false">IF($C463="","",SUMIFS(②実績CSV_期間A!$AA$2:$AA$5001,②実績CSV_期間A!$M$2:$M$5001,$C463))</f>
        <v/>
      </c>
      <c r="H463" s="38" t="str">
        <f aca="false">IF($C463="","",SUMIFS(③実績CSV_期間B!$AA$2:$AA$5001,③実績CSV_期間B!$M$2:$M$5001,$C463))</f>
        <v/>
      </c>
      <c r="I463" s="38" t="str">
        <f aca="false">IF($C463="","",SUMIFS(④実績CSV_期間C!$AA$2:$AA$5001,④実績CSV_期間C!$M$2:$M$5001,$C463))</f>
        <v/>
      </c>
      <c r="J463" s="38" t="str">
        <f aca="false">IF($C463="","",N($F463)*N($G463))</f>
        <v/>
      </c>
      <c r="K463" s="38" t="str">
        <f aca="false">IF($C463="","",N($F463)*N($H463))</f>
        <v/>
      </c>
      <c r="L463" s="38" t="str">
        <f aca="false">IF($C463="","",N($F463)*N($I463))</f>
        <v/>
      </c>
      <c r="M463" s="37" t="str">
        <f aca="false">IF(OR($C463="",N(TOP!$C$12)=0),"",N($J463)/TOP!$C$12)</f>
        <v/>
      </c>
      <c r="N463" s="37" t="str">
        <f aca="false">IF(OR($C463="",N(TOP!$C$13)=0),"",N($K463)/TOP!$C$13)</f>
        <v/>
      </c>
      <c r="O463" s="37" t="str">
        <f aca="false">IF(OR($C463="",N(TOP!$C$14)=0),"",N($L463)/TOP!$C$14)</f>
        <v/>
      </c>
      <c r="P463" s="42" t="str">
        <f aca="false">IF($C463="","",IFERROR(CHOOSE(MATCH(TOP!$C$10,{"【期間A】","【期間B】","【期間C】"},0),N($M463),N($N463),N($O463)),0))</f>
        <v/>
      </c>
    </row>
    <row r="464" customFormat="false" ht="15" hidden="false" customHeight="false" outlineLevel="0" collapsed="false">
      <c r="B464" s="12" t="n">
        <v>459</v>
      </c>
      <c r="C464" s="36" t="str">
        <f aca="false">IF(②実績CSV_期間A!$M460="","",②実績CSV_期間A!$M460&amp;"")</f>
        <v/>
      </c>
      <c r="D464" s="12" t="str">
        <f aca="false">IF($C464="","",②実績CSV_期間A!$N460)</f>
        <v/>
      </c>
      <c r="E464" s="12" t="str">
        <f aca="false">IF($C464="","",RIGHT($D464,1))</f>
        <v/>
      </c>
      <c r="F464" s="41" t="str">
        <f aca="false">IF($C464="","",IFERROR(INDEX(サイズ換算マスタ!$C$6:$C$8,MATCH($E464,サイズ換算マスタ!$B$6:$B$8,0)),1))</f>
        <v/>
      </c>
      <c r="G464" s="38" t="str">
        <f aca="false">IF($C464="","",SUMIFS(②実績CSV_期間A!$AA$2:$AA$5001,②実績CSV_期間A!$M$2:$M$5001,$C464))</f>
        <v/>
      </c>
      <c r="H464" s="38" t="str">
        <f aca="false">IF($C464="","",SUMIFS(③実績CSV_期間B!$AA$2:$AA$5001,③実績CSV_期間B!$M$2:$M$5001,$C464))</f>
        <v/>
      </c>
      <c r="I464" s="38" t="str">
        <f aca="false">IF($C464="","",SUMIFS(④実績CSV_期間C!$AA$2:$AA$5001,④実績CSV_期間C!$M$2:$M$5001,$C464))</f>
        <v/>
      </c>
      <c r="J464" s="38" t="str">
        <f aca="false">IF($C464="","",N($F464)*N($G464))</f>
        <v/>
      </c>
      <c r="K464" s="38" t="str">
        <f aca="false">IF($C464="","",N($F464)*N($H464))</f>
        <v/>
      </c>
      <c r="L464" s="38" t="str">
        <f aca="false">IF($C464="","",N($F464)*N($I464))</f>
        <v/>
      </c>
      <c r="M464" s="37" t="str">
        <f aca="false">IF(OR($C464="",N(TOP!$C$12)=0),"",N($J464)/TOP!$C$12)</f>
        <v/>
      </c>
      <c r="N464" s="37" t="str">
        <f aca="false">IF(OR($C464="",N(TOP!$C$13)=0),"",N($K464)/TOP!$C$13)</f>
        <v/>
      </c>
      <c r="O464" s="37" t="str">
        <f aca="false">IF(OR($C464="",N(TOP!$C$14)=0),"",N($L464)/TOP!$C$14)</f>
        <v/>
      </c>
      <c r="P464" s="42" t="str">
        <f aca="false">IF($C464="","",IFERROR(CHOOSE(MATCH(TOP!$C$10,{"【期間A】","【期間B】","【期間C】"},0),N($M464),N($N464),N($O464)),0))</f>
        <v/>
      </c>
    </row>
    <row r="465" customFormat="false" ht="15" hidden="false" customHeight="false" outlineLevel="0" collapsed="false">
      <c r="B465" s="12" t="n">
        <v>460</v>
      </c>
      <c r="C465" s="36" t="str">
        <f aca="false">IF(②実績CSV_期間A!$M461="","",②実績CSV_期間A!$M461&amp;"")</f>
        <v/>
      </c>
      <c r="D465" s="12" t="str">
        <f aca="false">IF($C465="","",②実績CSV_期間A!$N461)</f>
        <v/>
      </c>
      <c r="E465" s="12" t="str">
        <f aca="false">IF($C465="","",RIGHT($D465,1))</f>
        <v/>
      </c>
      <c r="F465" s="41" t="str">
        <f aca="false">IF($C465="","",IFERROR(INDEX(サイズ換算マスタ!$C$6:$C$8,MATCH($E465,サイズ換算マスタ!$B$6:$B$8,0)),1))</f>
        <v/>
      </c>
      <c r="G465" s="38" t="str">
        <f aca="false">IF($C465="","",SUMIFS(②実績CSV_期間A!$AA$2:$AA$5001,②実績CSV_期間A!$M$2:$M$5001,$C465))</f>
        <v/>
      </c>
      <c r="H465" s="38" t="str">
        <f aca="false">IF($C465="","",SUMIFS(③実績CSV_期間B!$AA$2:$AA$5001,③実績CSV_期間B!$M$2:$M$5001,$C465))</f>
        <v/>
      </c>
      <c r="I465" s="38" t="str">
        <f aca="false">IF($C465="","",SUMIFS(④実績CSV_期間C!$AA$2:$AA$5001,④実績CSV_期間C!$M$2:$M$5001,$C465))</f>
        <v/>
      </c>
      <c r="J465" s="38" t="str">
        <f aca="false">IF($C465="","",N($F465)*N($G465))</f>
        <v/>
      </c>
      <c r="K465" s="38" t="str">
        <f aca="false">IF($C465="","",N($F465)*N($H465))</f>
        <v/>
      </c>
      <c r="L465" s="38" t="str">
        <f aca="false">IF($C465="","",N($F465)*N($I465))</f>
        <v/>
      </c>
      <c r="M465" s="37" t="str">
        <f aca="false">IF(OR($C465="",N(TOP!$C$12)=0),"",N($J465)/TOP!$C$12)</f>
        <v/>
      </c>
      <c r="N465" s="37" t="str">
        <f aca="false">IF(OR($C465="",N(TOP!$C$13)=0),"",N($K465)/TOP!$C$13)</f>
        <v/>
      </c>
      <c r="O465" s="37" t="str">
        <f aca="false">IF(OR($C465="",N(TOP!$C$14)=0),"",N($L465)/TOP!$C$14)</f>
        <v/>
      </c>
      <c r="P465" s="42" t="str">
        <f aca="false">IF($C465="","",IFERROR(CHOOSE(MATCH(TOP!$C$10,{"【期間A】","【期間B】","【期間C】"},0),N($M465),N($N465),N($O465)),0))</f>
        <v/>
      </c>
    </row>
    <row r="466" customFormat="false" ht="15" hidden="false" customHeight="false" outlineLevel="0" collapsed="false">
      <c r="B466" s="12" t="n">
        <v>461</v>
      </c>
      <c r="C466" s="36" t="str">
        <f aca="false">IF(②実績CSV_期間A!$M462="","",②実績CSV_期間A!$M462&amp;"")</f>
        <v/>
      </c>
      <c r="D466" s="12" t="str">
        <f aca="false">IF($C466="","",②実績CSV_期間A!$N462)</f>
        <v/>
      </c>
      <c r="E466" s="12" t="str">
        <f aca="false">IF($C466="","",RIGHT($D466,1))</f>
        <v/>
      </c>
      <c r="F466" s="41" t="str">
        <f aca="false">IF($C466="","",IFERROR(INDEX(サイズ換算マスタ!$C$6:$C$8,MATCH($E466,サイズ換算マスタ!$B$6:$B$8,0)),1))</f>
        <v/>
      </c>
      <c r="G466" s="38" t="str">
        <f aca="false">IF($C466="","",SUMIFS(②実績CSV_期間A!$AA$2:$AA$5001,②実績CSV_期間A!$M$2:$M$5001,$C466))</f>
        <v/>
      </c>
      <c r="H466" s="38" t="str">
        <f aca="false">IF($C466="","",SUMIFS(③実績CSV_期間B!$AA$2:$AA$5001,③実績CSV_期間B!$M$2:$M$5001,$C466))</f>
        <v/>
      </c>
      <c r="I466" s="38" t="str">
        <f aca="false">IF($C466="","",SUMIFS(④実績CSV_期間C!$AA$2:$AA$5001,④実績CSV_期間C!$M$2:$M$5001,$C466))</f>
        <v/>
      </c>
      <c r="J466" s="38" t="str">
        <f aca="false">IF($C466="","",N($F466)*N($G466))</f>
        <v/>
      </c>
      <c r="K466" s="38" t="str">
        <f aca="false">IF($C466="","",N($F466)*N($H466))</f>
        <v/>
      </c>
      <c r="L466" s="38" t="str">
        <f aca="false">IF($C466="","",N($F466)*N($I466))</f>
        <v/>
      </c>
      <c r="M466" s="37" t="str">
        <f aca="false">IF(OR($C466="",N(TOP!$C$12)=0),"",N($J466)/TOP!$C$12)</f>
        <v/>
      </c>
      <c r="N466" s="37" t="str">
        <f aca="false">IF(OR($C466="",N(TOP!$C$13)=0),"",N($K466)/TOP!$C$13)</f>
        <v/>
      </c>
      <c r="O466" s="37" t="str">
        <f aca="false">IF(OR($C466="",N(TOP!$C$14)=0),"",N($L466)/TOP!$C$14)</f>
        <v/>
      </c>
      <c r="P466" s="42" t="str">
        <f aca="false">IF($C466="","",IFERROR(CHOOSE(MATCH(TOP!$C$10,{"【期間A】","【期間B】","【期間C】"},0),N($M466),N($N466),N($O466)),0))</f>
        <v/>
      </c>
    </row>
    <row r="467" customFormat="false" ht="15" hidden="false" customHeight="false" outlineLevel="0" collapsed="false">
      <c r="B467" s="12" t="n">
        <v>462</v>
      </c>
      <c r="C467" s="36" t="str">
        <f aca="false">IF(②実績CSV_期間A!$M463="","",②実績CSV_期間A!$M463&amp;"")</f>
        <v/>
      </c>
      <c r="D467" s="12" t="str">
        <f aca="false">IF($C467="","",②実績CSV_期間A!$N463)</f>
        <v/>
      </c>
      <c r="E467" s="12" t="str">
        <f aca="false">IF($C467="","",RIGHT($D467,1))</f>
        <v/>
      </c>
      <c r="F467" s="41" t="str">
        <f aca="false">IF($C467="","",IFERROR(INDEX(サイズ換算マスタ!$C$6:$C$8,MATCH($E467,サイズ換算マスタ!$B$6:$B$8,0)),1))</f>
        <v/>
      </c>
      <c r="G467" s="38" t="str">
        <f aca="false">IF($C467="","",SUMIFS(②実績CSV_期間A!$AA$2:$AA$5001,②実績CSV_期間A!$M$2:$M$5001,$C467))</f>
        <v/>
      </c>
      <c r="H467" s="38" t="str">
        <f aca="false">IF($C467="","",SUMIFS(③実績CSV_期間B!$AA$2:$AA$5001,③実績CSV_期間B!$M$2:$M$5001,$C467))</f>
        <v/>
      </c>
      <c r="I467" s="38" t="str">
        <f aca="false">IF($C467="","",SUMIFS(④実績CSV_期間C!$AA$2:$AA$5001,④実績CSV_期間C!$M$2:$M$5001,$C467))</f>
        <v/>
      </c>
      <c r="J467" s="38" t="str">
        <f aca="false">IF($C467="","",N($F467)*N($G467))</f>
        <v/>
      </c>
      <c r="K467" s="38" t="str">
        <f aca="false">IF($C467="","",N($F467)*N($H467))</f>
        <v/>
      </c>
      <c r="L467" s="38" t="str">
        <f aca="false">IF($C467="","",N($F467)*N($I467))</f>
        <v/>
      </c>
      <c r="M467" s="37" t="str">
        <f aca="false">IF(OR($C467="",N(TOP!$C$12)=0),"",N($J467)/TOP!$C$12)</f>
        <v/>
      </c>
      <c r="N467" s="37" t="str">
        <f aca="false">IF(OR($C467="",N(TOP!$C$13)=0),"",N($K467)/TOP!$C$13)</f>
        <v/>
      </c>
      <c r="O467" s="37" t="str">
        <f aca="false">IF(OR($C467="",N(TOP!$C$14)=0),"",N($L467)/TOP!$C$14)</f>
        <v/>
      </c>
      <c r="P467" s="42" t="str">
        <f aca="false">IF($C467="","",IFERROR(CHOOSE(MATCH(TOP!$C$10,{"【期間A】","【期間B】","【期間C】"},0),N($M467),N($N467),N($O467)),0))</f>
        <v/>
      </c>
    </row>
    <row r="468" customFormat="false" ht="15" hidden="false" customHeight="false" outlineLevel="0" collapsed="false">
      <c r="B468" s="12" t="n">
        <v>463</v>
      </c>
      <c r="C468" s="36" t="str">
        <f aca="false">IF(②実績CSV_期間A!$M464="","",②実績CSV_期間A!$M464&amp;"")</f>
        <v/>
      </c>
      <c r="D468" s="12" t="str">
        <f aca="false">IF($C468="","",②実績CSV_期間A!$N464)</f>
        <v/>
      </c>
      <c r="E468" s="12" t="str">
        <f aca="false">IF($C468="","",RIGHT($D468,1))</f>
        <v/>
      </c>
      <c r="F468" s="41" t="str">
        <f aca="false">IF($C468="","",IFERROR(INDEX(サイズ換算マスタ!$C$6:$C$8,MATCH($E468,サイズ換算マスタ!$B$6:$B$8,0)),1))</f>
        <v/>
      </c>
      <c r="G468" s="38" t="str">
        <f aca="false">IF($C468="","",SUMIFS(②実績CSV_期間A!$AA$2:$AA$5001,②実績CSV_期間A!$M$2:$M$5001,$C468))</f>
        <v/>
      </c>
      <c r="H468" s="38" t="str">
        <f aca="false">IF($C468="","",SUMIFS(③実績CSV_期間B!$AA$2:$AA$5001,③実績CSV_期間B!$M$2:$M$5001,$C468))</f>
        <v/>
      </c>
      <c r="I468" s="38" t="str">
        <f aca="false">IF($C468="","",SUMIFS(④実績CSV_期間C!$AA$2:$AA$5001,④実績CSV_期間C!$M$2:$M$5001,$C468))</f>
        <v/>
      </c>
      <c r="J468" s="38" t="str">
        <f aca="false">IF($C468="","",N($F468)*N($G468))</f>
        <v/>
      </c>
      <c r="K468" s="38" t="str">
        <f aca="false">IF($C468="","",N($F468)*N($H468))</f>
        <v/>
      </c>
      <c r="L468" s="38" t="str">
        <f aca="false">IF($C468="","",N($F468)*N($I468))</f>
        <v/>
      </c>
      <c r="M468" s="37" t="str">
        <f aca="false">IF(OR($C468="",N(TOP!$C$12)=0),"",N($J468)/TOP!$C$12)</f>
        <v/>
      </c>
      <c r="N468" s="37" t="str">
        <f aca="false">IF(OR($C468="",N(TOP!$C$13)=0),"",N($K468)/TOP!$C$13)</f>
        <v/>
      </c>
      <c r="O468" s="37" t="str">
        <f aca="false">IF(OR($C468="",N(TOP!$C$14)=0),"",N($L468)/TOP!$C$14)</f>
        <v/>
      </c>
      <c r="P468" s="42" t="str">
        <f aca="false">IF($C468="","",IFERROR(CHOOSE(MATCH(TOP!$C$10,{"【期間A】","【期間B】","【期間C】"},0),N($M468),N($N468),N($O468)),0))</f>
        <v/>
      </c>
    </row>
    <row r="469" customFormat="false" ht="15" hidden="false" customHeight="false" outlineLevel="0" collapsed="false">
      <c r="B469" s="12" t="n">
        <v>464</v>
      </c>
      <c r="C469" s="36" t="str">
        <f aca="false">IF(②実績CSV_期間A!$M465="","",②実績CSV_期間A!$M465&amp;"")</f>
        <v/>
      </c>
      <c r="D469" s="12" t="str">
        <f aca="false">IF($C469="","",②実績CSV_期間A!$N465)</f>
        <v/>
      </c>
      <c r="E469" s="12" t="str">
        <f aca="false">IF($C469="","",RIGHT($D469,1))</f>
        <v/>
      </c>
      <c r="F469" s="41" t="str">
        <f aca="false">IF($C469="","",IFERROR(INDEX(サイズ換算マスタ!$C$6:$C$8,MATCH($E469,サイズ換算マスタ!$B$6:$B$8,0)),1))</f>
        <v/>
      </c>
      <c r="G469" s="38" t="str">
        <f aca="false">IF($C469="","",SUMIFS(②実績CSV_期間A!$AA$2:$AA$5001,②実績CSV_期間A!$M$2:$M$5001,$C469))</f>
        <v/>
      </c>
      <c r="H469" s="38" t="str">
        <f aca="false">IF($C469="","",SUMIFS(③実績CSV_期間B!$AA$2:$AA$5001,③実績CSV_期間B!$M$2:$M$5001,$C469))</f>
        <v/>
      </c>
      <c r="I469" s="38" t="str">
        <f aca="false">IF($C469="","",SUMIFS(④実績CSV_期間C!$AA$2:$AA$5001,④実績CSV_期間C!$M$2:$M$5001,$C469))</f>
        <v/>
      </c>
      <c r="J469" s="38" t="str">
        <f aca="false">IF($C469="","",N($F469)*N($G469))</f>
        <v/>
      </c>
      <c r="K469" s="38" t="str">
        <f aca="false">IF($C469="","",N($F469)*N($H469))</f>
        <v/>
      </c>
      <c r="L469" s="38" t="str">
        <f aca="false">IF($C469="","",N($F469)*N($I469))</f>
        <v/>
      </c>
      <c r="M469" s="37" t="str">
        <f aca="false">IF(OR($C469="",N(TOP!$C$12)=0),"",N($J469)/TOP!$C$12)</f>
        <v/>
      </c>
      <c r="N469" s="37" t="str">
        <f aca="false">IF(OR($C469="",N(TOP!$C$13)=0),"",N($K469)/TOP!$C$13)</f>
        <v/>
      </c>
      <c r="O469" s="37" t="str">
        <f aca="false">IF(OR($C469="",N(TOP!$C$14)=0),"",N($L469)/TOP!$C$14)</f>
        <v/>
      </c>
      <c r="P469" s="42" t="str">
        <f aca="false">IF($C469="","",IFERROR(CHOOSE(MATCH(TOP!$C$10,{"【期間A】","【期間B】","【期間C】"},0),N($M469),N($N469),N($O469)),0))</f>
        <v/>
      </c>
    </row>
    <row r="470" customFormat="false" ht="15" hidden="false" customHeight="false" outlineLevel="0" collapsed="false">
      <c r="B470" s="12" t="n">
        <v>465</v>
      </c>
      <c r="C470" s="36" t="str">
        <f aca="false">IF(②実績CSV_期間A!$M466="","",②実績CSV_期間A!$M466&amp;"")</f>
        <v/>
      </c>
      <c r="D470" s="12" t="str">
        <f aca="false">IF($C470="","",②実績CSV_期間A!$N466)</f>
        <v/>
      </c>
      <c r="E470" s="12" t="str">
        <f aca="false">IF($C470="","",RIGHT($D470,1))</f>
        <v/>
      </c>
      <c r="F470" s="41" t="str">
        <f aca="false">IF($C470="","",IFERROR(INDEX(サイズ換算マスタ!$C$6:$C$8,MATCH($E470,サイズ換算マスタ!$B$6:$B$8,0)),1))</f>
        <v/>
      </c>
      <c r="G470" s="38" t="str">
        <f aca="false">IF($C470="","",SUMIFS(②実績CSV_期間A!$AA$2:$AA$5001,②実績CSV_期間A!$M$2:$M$5001,$C470))</f>
        <v/>
      </c>
      <c r="H470" s="38" t="str">
        <f aca="false">IF($C470="","",SUMIFS(③実績CSV_期間B!$AA$2:$AA$5001,③実績CSV_期間B!$M$2:$M$5001,$C470))</f>
        <v/>
      </c>
      <c r="I470" s="38" t="str">
        <f aca="false">IF($C470="","",SUMIFS(④実績CSV_期間C!$AA$2:$AA$5001,④実績CSV_期間C!$M$2:$M$5001,$C470))</f>
        <v/>
      </c>
      <c r="J470" s="38" t="str">
        <f aca="false">IF($C470="","",N($F470)*N($G470))</f>
        <v/>
      </c>
      <c r="K470" s="38" t="str">
        <f aca="false">IF($C470="","",N($F470)*N($H470))</f>
        <v/>
      </c>
      <c r="L470" s="38" t="str">
        <f aca="false">IF($C470="","",N($F470)*N($I470))</f>
        <v/>
      </c>
      <c r="M470" s="37" t="str">
        <f aca="false">IF(OR($C470="",N(TOP!$C$12)=0),"",N($J470)/TOP!$C$12)</f>
        <v/>
      </c>
      <c r="N470" s="37" t="str">
        <f aca="false">IF(OR($C470="",N(TOP!$C$13)=0),"",N($K470)/TOP!$C$13)</f>
        <v/>
      </c>
      <c r="O470" s="37" t="str">
        <f aca="false">IF(OR($C470="",N(TOP!$C$14)=0),"",N($L470)/TOP!$C$14)</f>
        <v/>
      </c>
      <c r="P470" s="42" t="str">
        <f aca="false">IF($C470="","",IFERROR(CHOOSE(MATCH(TOP!$C$10,{"【期間A】","【期間B】","【期間C】"},0),N($M470),N($N470),N($O470)),0))</f>
        <v/>
      </c>
    </row>
    <row r="471" customFormat="false" ht="15" hidden="false" customHeight="false" outlineLevel="0" collapsed="false">
      <c r="B471" s="12" t="n">
        <v>466</v>
      </c>
      <c r="C471" s="36" t="str">
        <f aca="false">IF(②実績CSV_期間A!$M467="","",②実績CSV_期間A!$M467&amp;"")</f>
        <v/>
      </c>
      <c r="D471" s="12" t="str">
        <f aca="false">IF($C471="","",②実績CSV_期間A!$N467)</f>
        <v/>
      </c>
      <c r="E471" s="12" t="str">
        <f aca="false">IF($C471="","",RIGHT($D471,1))</f>
        <v/>
      </c>
      <c r="F471" s="41" t="str">
        <f aca="false">IF($C471="","",IFERROR(INDEX(サイズ換算マスタ!$C$6:$C$8,MATCH($E471,サイズ換算マスタ!$B$6:$B$8,0)),1))</f>
        <v/>
      </c>
      <c r="G471" s="38" t="str">
        <f aca="false">IF($C471="","",SUMIFS(②実績CSV_期間A!$AA$2:$AA$5001,②実績CSV_期間A!$M$2:$M$5001,$C471))</f>
        <v/>
      </c>
      <c r="H471" s="38" t="str">
        <f aca="false">IF($C471="","",SUMIFS(③実績CSV_期間B!$AA$2:$AA$5001,③実績CSV_期間B!$M$2:$M$5001,$C471))</f>
        <v/>
      </c>
      <c r="I471" s="38" t="str">
        <f aca="false">IF($C471="","",SUMIFS(④実績CSV_期間C!$AA$2:$AA$5001,④実績CSV_期間C!$M$2:$M$5001,$C471))</f>
        <v/>
      </c>
      <c r="J471" s="38" t="str">
        <f aca="false">IF($C471="","",N($F471)*N($G471))</f>
        <v/>
      </c>
      <c r="K471" s="38" t="str">
        <f aca="false">IF($C471="","",N($F471)*N($H471))</f>
        <v/>
      </c>
      <c r="L471" s="38" t="str">
        <f aca="false">IF($C471="","",N($F471)*N($I471))</f>
        <v/>
      </c>
      <c r="M471" s="37" t="str">
        <f aca="false">IF(OR($C471="",N(TOP!$C$12)=0),"",N($J471)/TOP!$C$12)</f>
        <v/>
      </c>
      <c r="N471" s="37" t="str">
        <f aca="false">IF(OR($C471="",N(TOP!$C$13)=0),"",N($K471)/TOP!$C$13)</f>
        <v/>
      </c>
      <c r="O471" s="37" t="str">
        <f aca="false">IF(OR($C471="",N(TOP!$C$14)=0),"",N($L471)/TOP!$C$14)</f>
        <v/>
      </c>
      <c r="P471" s="42" t="str">
        <f aca="false">IF($C471="","",IFERROR(CHOOSE(MATCH(TOP!$C$10,{"【期間A】","【期間B】","【期間C】"},0),N($M471),N($N471),N($O471)),0))</f>
        <v/>
      </c>
    </row>
    <row r="472" customFormat="false" ht="15" hidden="false" customHeight="false" outlineLevel="0" collapsed="false">
      <c r="B472" s="12" t="n">
        <v>467</v>
      </c>
      <c r="C472" s="36" t="str">
        <f aca="false">IF(②実績CSV_期間A!$M468="","",②実績CSV_期間A!$M468&amp;"")</f>
        <v/>
      </c>
      <c r="D472" s="12" t="str">
        <f aca="false">IF($C472="","",②実績CSV_期間A!$N468)</f>
        <v/>
      </c>
      <c r="E472" s="12" t="str">
        <f aca="false">IF($C472="","",RIGHT($D472,1))</f>
        <v/>
      </c>
      <c r="F472" s="41" t="str">
        <f aca="false">IF($C472="","",IFERROR(INDEX(サイズ換算マスタ!$C$6:$C$8,MATCH($E472,サイズ換算マスタ!$B$6:$B$8,0)),1))</f>
        <v/>
      </c>
      <c r="G472" s="38" t="str">
        <f aca="false">IF($C472="","",SUMIFS(②実績CSV_期間A!$AA$2:$AA$5001,②実績CSV_期間A!$M$2:$M$5001,$C472))</f>
        <v/>
      </c>
      <c r="H472" s="38" t="str">
        <f aca="false">IF($C472="","",SUMIFS(③実績CSV_期間B!$AA$2:$AA$5001,③実績CSV_期間B!$M$2:$M$5001,$C472))</f>
        <v/>
      </c>
      <c r="I472" s="38" t="str">
        <f aca="false">IF($C472="","",SUMIFS(④実績CSV_期間C!$AA$2:$AA$5001,④実績CSV_期間C!$M$2:$M$5001,$C472))</f>
        <v/>
      </c>
      <c r="J472" s="38" t="str">
        <f aca="false">IF($C472="","",N($F472)*N($G472))</f>
        <v/>
      </c>
      <c r="K472" s="38" t="str">
        <f aca="false">IF($C472="","",N($F472)*N($H472))</f>
        <v/>
      </c>
      <c r="L472" s="38" t="str">
        <f aca="false">IF($C472="","",N($F472)*N($I472))</f>
        <v/>
      </c>
      <c r="M472" s="37" t="str">
        <f aca="false">IF(OR($C472="",N(TOP!$C$12)=0),"",N($J472)/TOP!$C$12)</f>
        <v/>
      </c>
      <c r="N472" s="37" t="str">
        <f aca="false">IF(OR($C472="",N(TOP!$C$13)=0),"",N($K472)/TOP!$C$13)</f>
        <v/>
      </c>
      <c r="O472" s="37" t="str">
        <f aca="false">IF(OR($C472="",N(TOP!$C$14)=0),"",N($L472)/TOP!$C$14)</f>
        <v/>
      </c>
      <c r="P472" s="42" t="str">
        <f aca="false">IF($C472="","",IFERROR(CHOOSE(MATCH(TOP!$C$10,{"【期間A】","【期間B】","【期間C】"},0),N($M472),N($N472),N($O472)),0))</f>
        <v/>
      </c>
    </row>
    <row r="473" customFormat="false" ht="15" hidden="false" customHeight="false" outlineLevel="0" collapsed="false">
      <c r="B473" s="12" t="n">
        <v>468</v>
      </c>
      <c r="C473" s="36" t="str">
        <f aca="false">IF(②実績CSV_期間A!$M469="","",②実績CSV_期間A!$M469&amp;"")</f>
        <v/>
      </c>
      <c r="D473" s="12" t="str">
        <f aca="false">IF($C473="","",②実績CSV_期間A!$N469)</f>
        <v/>
      </c>
      <c r="E473" s="12" t="str">
        <f aca="false">IF($C473="","",RIGHT($D473,1))</f>
        <v/>
      </c>
      <c r="F473" s="41" t="str">
        <f aca="false">IF($C473="","",IFERROR(INDEX(サイズ換算マスタ!$C$6:$C$8,MATCH($E473,サイズ換算マスタ!$B$6:$B$8,0)),1))</f>
        <v/>
      </c>
      <c r="G473" s="38" t="str">
        <f aca="false">IF($C473="","",SUMIFS(②実績CSV_期間A!$AA$2:$AA$5001,②実績CSV_期間A!$M$2:$M$5001,$C473))</f>
        <v/>
      </c>
      <c r="H473" s="38" t="str">
        <f aca="false">IF($C473="","",SUMIFS(③実績CSV_期間B!$AA$2:$AA$5001,③実績CSV_期間B!$M$2:$M$5001,$C473))</f>
        <v/>
      </c>
      <c r="I473" s="38" t="str">
        <f aca="false">IF($C473="","",SUMIFS(④実績CSV_期間C!$AA$2:$AA$5001,④実績CSV_期間C!$M$2:$M$5001,$C473))</f>
        <v/>
      </c>
      <c r="J473" s="38" t="str">
        <f aca="false">IF($C473="","",N($F473)*N($G473))</f>
        <v/>
      </c>
      <c r="K473" s="38" t="str">
        <f aca="false">IF($C473="","",N($F473)*N($H473))</f>
        <v/>
      </c>
      <c r="L473" s="38" t="str">
        <f aca="false">IF($C473="","",N($F473)*N($I473))</f>
        <v/>
      </c>
      <c r="M473" s="37" t="str">
        <f aca="false">IF(OR($C473="",N(TOP!$C$12)=0),"",N($J473)/TOP!$C$12)</f>
        <v/>
      </c>
      <c r="N473" s="37" t="str">
        <f aca="false">IF(OR($C473="",N(TOP!$C$13)=0),"",N($K473)/TOP!$C$13)</f>
        <v/>
      </c>
      <c r="O473" s="37" t="str">
        <f aca="false">IF(OR($C473="",N(TOP!$C$14)=0),"",N($L473)/TOP!$C$14)</f>
        <v/>
      </c>
      <c r="P473" s="42" t="str">
        <f aca="false">IF($C473="","",IFERROR(CHOOSE(MATCH(TOP!$C$10,{"【期間A】","【期間B】","【期間C】"},0),N($M473),N($N473),N($O473)),0))</f>
        <v/>
      </c>
    </row>
    <row r="474" customFormat="false" ht="15" hidden="false" customHeight="false" outlineLevel="0" collapsed="false">
      <c r="B474" s="12" t="n">
        <v>469</v>
      </c>
      <c r="C474" s="36" t="str">
        <f aca="false">IF(②実績CSV_期間A!$M470="","",②実績CSV_期間A!$M470&amp;"")</f>
        <v/>
      </c>
      <c r="D474" s="12" t="str">
        <f aca="false">IF($C474="","",②実績CSV_期間A!$N470)</f>
        <v/>
      </c>
      <c r="E474" s="12" t="str">
        <f aca="false">IF($C474="","",RIGHT($D474,1))</f>
        <v/>
      </c>
      <c r="F474" s="41" t="str">
        <f aca="false">IF($C474="","",IFERROR(INDEX(サイズ換算マスタ!$C$6:$C$8,MATCH($E474,サイズ換算マスタ!$B$6:$B$8,0)),1))</f>
        <v/>
      </c>
      <c r="G474" s="38" t="str">
        <f aca="false">IF($C474="","",SUMIFS(②実績CSV_期間A!$AA$2:$AA$5001,②実績CSV_期間A!$M$2:$M$5001,$C474))</f>
        <v/>
      </c>
      <c r="H474" s="38" t="str">
        <f aca="false">IF($C474="","",SUMIFS(③実績CSV_期間B!$AA$2:$AA$5001,③実績CSV_期間B!$M$2:$M$5001,$C474))</f>
        <v/>
      </c>
      <c r="I474" s="38" t="str">
        <f aca="false">IF($C474="","",SUMIFS(④実績CSV_期間C!$AA$2:$AA$5001,④実績CSV_期間C!$M$2:$M$5001,$C474))</f>
        <v/>
      </c>
      <c r="J474" s="38" t="str">
        <f aca="false">IF($C474="","",N($F474)*N($G474))</f>
        <v/>
      </c>
      <c r="K474" s="38" t="str">
        <f aca="false">IF($C474="","",N($F474)*N($H474))</f>
        <v/>
      </c>
      <c r="L474" s="38" t="str">
        <f aca="false">IF($C474="","",N($F474)*N($I474))</f>
        <v/>
      </c>
      <c r="M474" s="37" t="str">
        <f aca="false">IF(OR($C474="",N(TOP!$C$12)=0),"",N($J474)/TOP!$C$12)</f>
        <v/>
      </c>
      <c r="N474" s="37" t="str">
        <f aca="false">IF(OR($C474="",N(TOP!$C$13)=0),"",N($K474)/TOP!$C$13)</f>
        <v/>
      </c>
      <c r="O474" s="37" t="str">
        <f aca="false">IF(OR($C474="",N(TOP!$C$14)=0),"",N($L474)/TOP!$C$14)</f>
        <v/>
      </c>
      <c r="P474" s="42" t="str">
        <f aca="false">IF($C474="","",IFERROR(CHOOSE(MATCH(TOP!$C$10,{"【期間A】","【期間B】","【期間C】"},0),N($M474),N($N474),N($O474)),0))</f>
        <v/>
      </c>
    </row>
    <row r="475" customFormat="false" ht="15" hidden="false" customHeight="false" outlineLevel="0" collapsed="false">
      <c r="B475" s="12" t="n">
        <v>470</v>
      </c>
      <c r="C475" s="36" t="str">
        <f aca="false">IF(②実績CSV_期間A!$M471="","",②実績CSV_期間A!$M471&amp;"")</f>
        <v/>
      </c>
      <c r="D475" s="12" t="str">
        <f aca="false">IF($C475="","",②実績CSV_期間A!$N471)</f>
        <v/>
      </c>
      <c r="E475" s="12" t="str">
        <f aca="false">IF($C475="","",RIGHT($D475,1))</f>
        <v/>
      </c>
      <c r="F475" s="41" t="str">
        <f aca="false">IF($C475="","",IFERROR(INDEX(サイズ換算マスタ!$C$6:$C$8,MATCH($E475,サイズ換算マスタ!$B$6:$B$8,0)),1))</f>
        <v/>
      </c>
      <c r="G475" s="38" t="str">
        <f aca="false">IF($C475="","",SUMIFS(②実績CSV_期間A!$AA$2:$AA$5001,②実績CSV_期間A!$M$2:$M$5001,$C475))</f>
        <v/>
      </c>
      <c r="H475" s="38" t="str">
        <f aca="false">IF($C475="","",SUMIFS(③実績CSV_期間B!$AA$2:$AA$5001,③実績CSV_期間B!$M$2:$M$5001,$C475))</f>
        <v/>
      </c>
      <c r="I475" s="38" t="str">
        <f aca="false">IF($C475="","",SUMIFS(④実績CSV_期間C!$AA$2:$AA$5001,④実績CSV_期間C!$M$2:$M$5001,$C475))</f>
        <v/>
      </c>
      <c r="J475" s="38" t="str">
        <f aca="false">IF($C475="","",N($F475)*N($G475))</f>
        <v/>
      </c>
      <c r="K475" s="38" t="str">
        <f aca="false">IF($C475="","",N($F475)*N($H475))</f>
        <v/>
      </c>
      <c r="L475" s="38" t="str">
        <f aca="false">IF($C475="","",N($F475)*N($I475))</f>
        <v/>
      </c>
      <c r="M475" s="37" t="str">
        <f aca="false">IF(OR($C475="",N(TOP!$C$12)=0),"",N($J475)/TOP!$C$12)</f>
        <v/>
      </c>
      <c r="N475" s="37" t="str">
        <f aca="false">IF(OR($C475="",N(TOP!$C$13)=0),"",N($K475)/TOP!$C$13)</f>
        <v/>
      </c>
      <c r="O475" s="37" t="str">
        <f aca="false">IF(OR($C475="",N(TOP!$C$14)=0),"",N($L475)/TOP!$C$14)</f>
        <v/>
      </c>
      <c r="P475" s="42" t="str">
        <f aca="false">IF($C475="","",IFERROR(CHOOSE(MATCH(TOP!$C$10,{"【期間A】","【期間B】","【期間C】"},0),N($M475),N($N475),N($O475)),0))</f>
        <v/>
      </c>
    </row>
    <row r="476" customFormat="false" ht="15" hidden="false" customHeight="false" outlineLevel="0" collapsed="false">
      <c r="B476" s="12" t="n">
        <v>471</v>
      </c>
      <c r="C476" s="36" t="str">
        <f aca="false">IF(②実績CSV_期間A!$M472="","",②実績CSV_期間A!$M472&amp;"")</f>
        <v/>
      </c>
      <c r="D476" s="12" t="str">
        <f aca="false">IF($C476="","",②実績CSV_期間A!$N472)</f>
        <v/>
      </c>
      <c r="E476" s="12" t="str">
        <f aca="false">IF($C476="","",RIGHT($D476,1))</f>
        <v/>
      </c>
      <c r="F476" s="41" t="str">
        <f aca="false">IF($C476="","",IFERROR(INDEX(サイズ換算マスタ!$C$6:$C$8,MATCH($E476,サイズ換算マスタ!$B$6:$B$8,0)),1))</f>
        <v/>
      </c>
      <c r="G476" s="38" t="str">
        <f aca="false">IF($C476="","",SUMIFS(②実績CSV_期間A!$AA$2:$AA$5001,②実績CSV_期間A!$M$2:$M$5001,$C476))</f>
        <v/>
      </c>
      <c r="H476" s="38" t="str">
        <f aca="false">IF($C476="","",SUMIFS(③実績CSV_期間B!$AA$2:$AA$5001,③実績CSV_期間B!$M$2:$M$5001,$C476))</f>
        <v/>
      </c>
      <c r="I476" s="38" t="str">
        <f aca="false">IF($C476="","",SUMIFS(④実績CSV_期間C!$AA$2:$AA$5001,④実績CSV_期間C!$M$2:$M$5001,$C476))</f>
        <v/>
      </c>
      <c r="J476" s="38" t="str">
        <f aca="false">IF($C476="","",N($F476)*N($G476))</f>
        <v/>
      </c>
      <c r="K476" s="38" t="str">
        <f aca="false">IF($C476="","",N($F476)*N($H476))</f>
        <v/>
      </c>
      <c r="L476" s="38" t="str">
        <f aca="false">IF($C476="","",N($F476)*N($I476))</f>
        <v/>
      </c>
      <c r="M476" s="37" t="str">
        <f aca="false">IF(OR($C476="",N(TOP!$C$12)=0),"",N($J476)/TOP!$C$12)</f>
        <v/>
      </c>
      <c r="N476" s="37" t="str">
        <f aca="false">IF(OR($C476="",N(TOP!$C$13)=0),"",N($K476)/TOP!$C$13)</f>
        <v/>
      </c>
      <c r="O476" s="37" t="str">
        <f aca="false">IF(OR($C476="",N(TOP!$C$14)=0),"",N($L476)/TOP!$C$14)</f>
        <v/>
      </c>
      <c r="P476" s="42" t="str">
        <f aca="false">IF($C476="","",IFERROR(CHOOSE(MATCH(TOP!$C$10,{"【期間A】","【期間B】","【期間C】"},0),N($M476),N($N476),N($O476)),0))</f>
        <v/>
      </c>
    </row>
    <row r="477" customFormat="false" ht="15" hidden="false" customHeight="false" outlineLevel="0" collapsed="false">
      <c r="B477" s="12" t="n">
        <v>472</v>
      </c>
      <c r="C477" s="36" t="str">
        <f aca="false">IF(②実績CSV_期間A!$M473="","",②実績CSV_期間A!$M473&amp;"")</f>
        <v/>
      </c>
      <c r="D477" s="12" t="str">
        <f aca="false">IF($C477="","",②実績CSV_期間A!$N473)</f>
        <v/>
      </c>
      <c r="E477" s="12" t="str">
        <f aca="false">IF($C477="","",RIGHT($D477,1))</f>
        <v/>
      </c>
      <c r="F477" s="41" t="str">
        <f aca="false">IF($C477="","",IFERROR(INDEX(サイズ換算マスタ!$C$6:$C$8,MATCH($E477,サイズ換算マスタ!$B$6:$B$8,0)),1))</f>
        <v/>
      </c>
      <c r="G477" s="38" t="str">
        <f aca="false">IF($C477="","",SUMIFS(②実績CSV_期間A!$AA$2:$AA$5001,②実績CSV_期間A!$M$2:$M$5001,$C477))</f>
        <v/>
      </c>
      <c r="H477" s="38" t="str">
        <f aca="false">IF($C477="","",SUMIFS(③実績CSV_期間B!$AA$2:$AA$5001,③実績CSV_期間B!$M$2:$M$5001,$C477))</f>
        <v/>
      </c>
      <c r="I477" s="38" t="str">
        <f aca="false">IF($C477="","",SUMIFS(④実績CSV_期間C!$AA$2:$AA$5001,④実績CSV_期間C!$M$2:$M$5001,$C477))</f>
        <v/>
      </c>
      <c r="J477" s="38" t="str">
        <f aca="false">IF($C477="","",N($F477)*N($G477))</f>
        <v/>
      </c>
      <c r="K477" s="38" t="str">
        <f aca="false">IF($C477="","",N($F477)*N($H477))</f>
        <v/>
      </c>
      <c r="L477" s="38" t="str">
        <f aca="false">IF($C477="","",N($F477)*N($I477))</f>
        <v/>
      </c>
      <c r="M477" s="37" t="str">
        <f aca="false">IF(OR($C477="",N(TOP!$C$12)=0),"",N($J477)/TOP!$C$12)</f>
        <v/>
      </c>
      <c r="N477" s="37" t="str">
        <f aca="false">IF(OR($C477="",N(TOP!$C$13)=0),"",N($K477)/TOP!$C$13)</f>
        <v/>
      </c>
      <c r="O477" s="37" t="str">
        <f aca="false">IF(OR($C477="",N(TOP!$C$14)=0),"",N($L477)/TOP!$C$14)</f>
        <v/>
      </c>
      <c r="P477" s="42" t="str">
        <f aca="false">IF($C477="","",IFERROR(CHOOSE(MATCH(TOP!$C$10,{"【期間A】","【期間B】","【期間C】"},0),N($M477),N($N477),N($O477)),0))</f>
        <v/>
      </c>
    </row>
    <row r="478" customFormat="false" ht="15" hidden="false" customHeight="false" outlineLevel="0" collapsed="false">
      <c r="B478" s="12" t="n">
        <v>473</v>
      </c>
      <c r="C478" s="36" t="str">
        <f aca="false">IF(②実績CSV_期間A!$M474="","",②実績CSV_期間A!$M474&amp;"")</f>
        <v/>
      </c>
      <c r="D478" s="12" t="str">
        <f aca="false">IF($C478="","",②実績CSV_期間A!$N474)</f>
        <v/>
      </c>
      <c r="E478" s="12" t="str">
        <f aca="false">IF($C478="","",RIGHT($D478,1))</f>
        <v/>
      </c>
      <c r="F478" s="41" t="str">
        <f aca="false">IF($C478="","",IFERROR(INDEX(サイズ換算マスタ!$C$6:$C$8,MATCH($E478,サイズ換算マスタ!$B$6:$B$8,0)),1))</f>
        <v/>
      </c>
      <c r="G478" s="38" t="str">
        <f aca="false">IF($C478="","",SUMIFS(②実績CSV_期間A!$AA$2:$AA$5001,②実績CSV_期間A!$M$2:$M$5001,$C478))</f>
        <v/>
      </c>
      <c r="H478" s="38" t="str">
        <f aca="false">IF($C478="","",SUMIFS(③実績CSV_期間B!$AA$2:$AA$5001,③実績CSV_期間B!$M$2:$M$5001,$C478))</f>
        <v/>
      </c>
      <c r="I478" s="38" t="str">
        <f aca="false">IF($C478="","",SUMIFS(④実績CSV_期間C!$AA$2:$AA$5001,④実績CSV_期間C!$M$2:$M$5001,$C478))</f>
        <v/>
      </c>
      <c r="J478" s="38" t="str">
        <f aca="false">IF($C478="","",N($F478)*N($G478))</f>
        <v/>
      </c>
      <c r="K478" s="38" t="str">
        <f aca="false">IF($C478="","",N($F478)*N($H478))</f>
        <v/>
      </c>
      <c r="L478" s="38" t="str">
        <f aca="false">IF($C478="","",N($F478)*N($I478))</f>
        <v/>
      </c>
      <c r="M478" s="37" t="str">
        <f aca="false">IF(OR($C478="",N(TOP!$C$12)=0),"",N($J478)/TOP!$C$12)</f>
        <v/>
      </c>
      <c r="N478" s="37" t="str">
        <f aca="false">IF(OR($C478="",N(TOP!$C$13)=0),"",N($K478)/TOP!$C$13)</f>
        <v/>
      </c>
      <c r="O478" s="37" t="str">
        <f aca="false">IF(OR($C478="",N(TOP!$C$14)=0),"",N($L478)/TOP!$C$14)</f>
        <v/>
      </c>
      <c r="P478" s="42" t="str">
        <f aca="false">IF($C478="","",IFERROR(CHOOSE(MATCH(TOP!$C$10,{"【期間A】","【期間B】","【期間C】"},0),N($M478),N($N478),N($O478)),0))</f>
        <v/>
      </c>
    </row>
    <row r="479" customFormat="false" ht="15" hidden="false" customHeight="false" outlineLevel="0" collapsed="false">
      <c r="B479" s="12" t="n">
        <v>474</v>
      </c>
      <c r="C479" s="36" t="str">
        <f aca="false">IF(②実績CSV_期間A!$M475="","",②実績CSV_期間A!$M475&amp;"")</f>
        <v/>
      </c>
      <c r="D479" s="12" t="str">
        <f aca="false">IF($C479="","",②実績CSV_期間A!$N475)</f>
        <v/>
      </c>
      <c r="E479" s="12" t="str">
        <f aca="false">IF($C479="","",RIGHT($D479,1))</f>
        <v/>
      </c>
      <c r="F479" s="41" t="str">
        <f aca="false">IF($C479="","",IFERROR(INDEX(サイズ換算マスタ!$C$6:$C$8,MATCH($E479,サイズ換算マスタ!$B$6:$B$8,0)),1))</f>
        <v/>
      </c>
      <c r="G479" s="38" t="str">
        <f aca="false">IF($C479="","",SUMIFS(②実績CSV_期間A!$AA$2:$AA$5001,②実績CSV_期間A!$M$2:$M$5001,$C479))</f>
        <v/>
      </c>
      <c r="H479" s="38" t="str">
        <f aca="false">IF($C479="","",SUMIFS(③実績CSV_期間B!$AA$2:$AA$5001,③実績CSV_期間B!$M$2:$M$5001,$C479))</f>
        <v/>
      </c>
      <c r="I479" s="38" t="str">
        <f aca="false">IF($C479="","",SUMIFS(④実績CSV_期間C!$AA$2:$AA$5001,④実績CSV_期間C!$M$2:$M$5001,$C479))</f>
        <v/>
      </c>
      <c r="J479" s="38" t="str">
        <f aca="false">IF($C479="","",N($F479)*N($G479))</f>
        <v/>
      </c>
      <c r="K479" s="38" t="str">
        <f aca="false">IF($C479="","",N($F479)*N($H479))</f>
        <v/>
      </c>
      <c r="L479" s="38" t="str">
        <f aca="false">IF($C479="","",N($F479)*N($I479))</f>
        <v/>
      </c>
      <c r="M479" s="37" t="str">
        <f aca="false">IF(OR($C479="",N(TOP!$C$12)=0),"",N($J479)/TOP!$C$12)</f>
        <v/>
      </c>
      <c r="N479" s="37" t="str">
        <f aca="false">IF(OR($C479="",N(TOP!$C$13)=0),"",N($K479)/TOP!$C$13)</f>
        <v/>
      </c>
      <c r="O479" s="37" t="str">
        <f aca="false">IF(OR($C479="",N(TOP!$C$14)=0),"",N($L479)/TOP!$C$14)</f>
        <v/>
      </c>
      <c r="P479" s="42" t="str">
        <f aca="false">IF($C479="","",IFERROR(CHOOSE(MATCH(TOP!$C$10,{"【期間A】","【期間B】","【期間C】"},0),N($M479),N($N479),N($O479)),0))</f>
        <v/>
      </c>
    </row>
    <row r="480" customFormat="false" ht="15" hidden="false" customHeight="false" outlineLevel="0" collapsed="false">
      <c r="B480" s="12" t="n">
        <v>475</v>
      </c>
      <c r="C480" s="36" t="str">
        <f aca="false">IF(②実績CSV_期間A!$M476="","",②実績CSV_期間A!$M476&amp;"")</f>
        <v/>
      </c>
      <c r="D480" s="12" t="str">
        <f aca="false">IF($C480="","",②実績CSV_期間A!$N476)</f>
        <v/>
      </c>
      <c r="E480" s="12" t="str">
        <f aca="false">IF($C480="","",RIGHT($D480,1))</f>
        <v/>
      </c>
      <c r="F480" s="41" t="str">
        <f aca="false">IF($C480="","",IFERROR(INDEX(サイズ換算マスタ!$C$6:$C$8,MATCH($E480,サイズ換算マスタ!$B$6:$B$8,0)),1))</f>
        <v/>
      </c>
      <c r="G480" s="38" t="str">
        <f aca="false">IF($C480="","",SUMIFS(②実績CSV_期間A!$AA$2:$AA$5001,②実績CSV_期間A!$M$2:$M$5001,$C480))</f>
        <v/>
      </c>
      <c r="H480" s="38" t="str">
        <f aca="false">IF($C480="","",SUMIFS(③実績CSV_期間B!$AA$2:$AA$5001,③実績CSV_期間B!$M$2:$M$5001,$C480))</f>
        <v/>
      </c>
      <c r="I480" s="38" t="str">
        <f aca="false">IF($C480="","",SUMIFS(④実績CSV_期間C!$AA$2:$AA$5001,④実績CSV_期間C!$M$2:$M$5001,$C480))</f>
        <v/>
      </c>
      <c r="J480" s="38" t="str">
        <f aca="false">IF($C480="","",N($F480)*N($G480))</f>
        <v/>
      </c>
      <c r="K480" s="38" t="str">
        <f aca="false">IF($C480="","",N($F480)*N($H480))</f>
        <v/>
      </c>
      <c r="L480" s="38" t="str">
        <f aca="false">IF($C480="","",N($F480)*N($I480))</f>
        <v/>
      </c>
      <c r="M480" s="37" t="str">
        <f aca="false">IF(OR($C480="",N(TOP!$C$12)=0),"",N($J480)/TOP!$C$12)</f>
        <v/>
      </c>
      <c r="N480" s="37" t="str">
        <f aca="false">IF(OR($C480="",N(TOP!$C$13)=0),"",N($K480)/TOP!$C$13)</f>
        <v/>
      </c>
      <c r="O480" s="37" t="str">
        <f aca="false">IF(OR($C480="",N(TOP!$C$14)=0),"",N($L480)/TOP!$C$14)</f>
        <v/>
      </c>
      <c r="P480" s="42" t="str">
        <f aca="false">IF($C480="","",IFERROR(CHOOSE(MATCH(TOP!$C$10,{"【期間A】","【期間B】","【期間C】"},0),N($M480),N($N480),N($O480)),0))</f>
        <v/>
      </c>
    </row>
    <row r="481" customFormat="false" ht="15" hidden="false" customHeight="false" outlineLevel="0" collapsed="false">
      <c r="B481" s="12" t="n">
        <v>476</v>
      </c>
      <c r="C481" s="36" t="str">
        <f aca="false">IF(②実績CSV_期間A!$M477="","",②実績CSV_期間A!$M477&amp;"")</f>
        <v/>
      </c>
      <c r="D481" s="12" t="str">
        <f aca="false">IF($C481="","",②実績CSV_期間A!$N477)</f>
        <v/>
      </c>
      <c r="E481" s="12" t="str">
        <f aca="false">IF($C481="","",RIGHT($D481,1))</f>
        <v/>
      </c>
      <c r="F481" s="41" t="str">
        <f aca="false">IF($C481="","",IFERROR(INDEX(サイズ換算マスタ!$C$6:$C$8,MATCH($E481,サイズ換算マスタ!$B$6:$B$8,0)),1))</f>
        <v/>
      </c>
      <c r="G481" s="38" t="str">
        <f aca="false">IF($C481="","",SUMIFS(②実績CSV_期間A!$AA$2:$AA$5001,②実績CSV_期間A!$M$2:$M$5001,$C481))</f>
        <v/>
      </c>
      <c r="H481" s="38" t="str">
        <f aca="false">IF($C481="","",SUMIFS(③実績CSV_期間B!$AA$2:$AA$5001,③実績CSV_期間B!$M$2:$M$5001,$C481))</f>
        <v/>
      </c>
      <c r="I481" s="38" t="str">
        <f aca="false">IF($C481="","",SUMIFS(④実績CSV_期間C!$AA$2:$AA$5001,④実績CSV_期間C!$M$2:$M$5001,$C481))</f>
        <v/>
      </c>
      <c r="J481" s="38" t="str">
        <f aca="false">IF($C481="","",N($F481)*N($G481))</f>
        <v/>
      </c>
      <c r="K481" s="38" t="str">
        <f aca="false">IF($C481="","",N($F481)*N($H481))</f>
        <v/>
      </c>
      <c r="L481" s="38" t="str">
        <f aca="false">IF($C481="","",N($F481)*N($I481))</f>
        <v/>
      </c>
      <c r="M481" s="37" t="str">
        <f aca="false">IF(OR($C481="",N(TOP!$C$12)=0),"",N($J481)/TOP!$C$12)</f>
        <v/>
      </c>
      <c r="N481" s="37" t="str">
        <f aca="false">IF(OR($C481="",N(TOP!$C$13)=0),"",N($K481)/TOP!$C$13)</f>
        <v/>
      </c>
      <c r="O481" s="37" t="str">
        <f aca="false">IF(OR($C481="",N(TOP!$C$14)=0),"",N($L481)/TOP!$C$14)</f>
        <v/>
      </c>
      <c r="P481" s="42" t="str">
        <f aca="false">IF($C481="","",IFERROR(CHOOSE(MATCH(TOP!$C$10,{"【期間A】","【期間B】","【期間C】"},0),N($M481),N($N481),N($O481)),0))</f>
        <v/>
      </c>
    </row>
    <row r="482" customFormat="false" ht="15" hidden="false" customHeight="false" outlineLevel="0" collapsed="false">
      <c r="B482" s="12" t="n">
        <v>477</v>
      </c>
      <c r="C482" s="36" t="str">
        <f aca="false">IF(②実績CSV_期間A!$M478="","",②実績CSV_期間A!$M478&amp;"")</f>
        <v/>
      </c>
      <c r="D482" s="12" t="str">
        <f aca="false">IF($C482="","",②実績CSV_期間A!$N478)</f>
        <v/>
      </c>
      <c r="E482" s="12" t="str">
        <f aca="false">IF($C482="","",RIGHT($D482,1))</f>
        <v/>
      </c>
      <c r="F482" s="41" t="str">
        <f aca="false">IF($C482="","",IFERROR(INDEX(サイズ換算マスタ!$C$6:$C$8,MATCH($E482,サイズ換算マスタ!$B$6:$B$8,0)),1))</f>
        <v/>
      </c>
      <c r="G482" s="38" t="str">
        <f aca="false">IF($C482="","",SUMIFS(②実績CSV_期間A!$AA$2:$AA$5001,②実績CSV_期間A!$M$2:$M$5001,$C482))</f>
        <v/>
      </c>
      <c r="H482" s="38" t="str">
        <f aca="false">IF($C482="","",SUMIFS(③実績CSV_期間B!$AA$2:$AA$5001,③実績CSV_期間B!$M$2:$M$5001,$C482))</f>
        <v/>
      </c>
      <c r="I482" s="38" t="str">
        <f aca="false">IF($C482="","",SUMIFS(④実績CSV_期間C!$AA$2:$AA$5001,④実績CSV_期間C!$M$2:$M$5001,$C482))</f>
        <v/>
      </c>
      <c r="J482" s="38" t="str">
        <f aca="false">IF($C482="","",N($F482)*N($G482))</f>
        <v/>
      </c>
      <c r="K482" s="38" t="str">
        <f aca="false">IF($C482="","",N($F482)*N($H482))</f>
        <v/>
      </c>
      <c r="L482" s="38" t="str">
        <f aca="false">IF($C482="","",N($F482)*N($I482))</f>
        <v/>
      </c>
      <c r="M482" s="37" t="str">
        <f aca="false">IF(OR($C482="",N(TOP!$C$12)=0),"",N($J482)/TOP!$C$12)</f>
        <v/>
      </c>
      <c r="N482" s="37" t="str">
        <f aca="false">IF(OR($C482="",N(TOP!$C$13)=0),"",N($K482)/TOP!$C$13)</f>
        <v/>
      </c>
      <c r="O482" s="37" t="str">
        <f aca="false">IF(OR($C482="",N(TOP!$C$14)=0),"",N($L482)/TOP!$C$14)</f>
        <v/>
      </c>
      <c r="P482" s="42" t="str">
        <f aca="false">IF($C482="","",IFERROR(CHOOSE(MATCH(TOP!$C$10,{"【期間A】","【期間B】","【期間C】"},0),N($M482),N($N482),N($O482)),0))</f>
        <v/>
      </c>
    </row>
    <row r="483" customFormat="false" ht="15" hidden="false" customHeight="false" outlineLevel="0" collapsed="false">
      <c r="B483" s="12" t="n">
        <v>478</v>
      </c>
      <c r="C483" s="36" t="str">
        <f aca="false">IF(②実績CSV_期間A!$M479="","",②実績CSV_期間A!$M479&amp;"")</f>
        <v/>
      </c>
      <c r="D483" s="12" t="str">
        <f aca="false">IF($C483="","",②実績CSV_期間A!$N479)</f>
        <v/>
      </c>
      <c r="E483" s="12" t="str">
        <f aca="false">IF($C483="","",RIGHT($D483,1))</f>
        <v/>
      </c>
      <c r="F483" s="41" t="str">
        <f aca="false">IF($C483="","",IFERROR(INDEX(サイズ換算マスタ!$C$6:$C$8,MATCH($E483,サイズ換算マスタ!$B$6:$B$8,0)),1))</f>
        <v/>
      </c>
      <c r="G483" s="38" t="str">
        <f aca="false">IF($C483="","",SUMIFS(②実績CSV_期間A!$AA$2:$AA$5001,②実績CSV_期間A!$M$2:$M$5001,$C483))</f>
        <v/>
      </c>
      <c r="H483" s="38" t="str">
        <f aca="false">IF($C483="","",SUMIFS(③実績CSV_期間B!$AA$2:$AA$5001,③実績CSV_期間B!$M$2:$M$5001,$C483))</f>
        <v/>
      </c>
      <c r="I483" s="38" t="str">
        <f aca="false">IF($C483="","",SUMIFS(④実績CSV_期間C!$AA$2:$AA$5001,④実績CSV_期間C!$M$2:$M$5001,$C483))</f>
        <v/>
      </c>
      <c r="J483" s="38" t="str">
        <f aca="false">IF($C483="","",N($F483)*N($G483))</f>
        <v/>
      </c>
      <c r="K483" s="38" t="str">
        <f aca="false">IF($C483="","",N($F483)*N($H483))</f>
        <v/>
      </c>
      <c r="L483" s="38" t="str">
        <f aca="false">IF($C483="","",N($F483)*N($I483))</f>
        <v/>
      </c>
      <c r="M483" s="37" t="str">
        <f aca="false">IF(OR($C483="",N(TOP!$C$12)=0),"",N($J483)/TOP!$C$12)</f>
        <v/>
      </c>
      <c r="N483" s="37" t="str">
        <f aca="false">IF(OR($C483="",N(TOP!$C$13)=0),"",N($K483)/TOP!$C$13)</f>
        <v/>
      </c>
      <c r="O483" s="37" t="str">
        <f aca="false">IF(OR($C483="",N(TOP!$C$14)=0),"",N($L483)/TOP!$C$14)</f>
        <v/>
      </c>
      <c r="P483" s="42" t="str">
        <f aca="false">IF($C483="","",IFERROR(CHOOSE(MATCH(TOP!$C$10,{"【期間A】","【期間B】","【期間C】"},0),N($M483),N($N483),N($O483)),0))</f>
        <v/>
      </c>
    </row>
    <row r="484" customFormat="false" ht="15" hidden="false" customHeight="false" outlineLevel="0" collapsed="false">
      <c r="B484" s="12" t="n">
        <v>479</v>
      </c>
      <c r="C484" s="36" t="str">
        <f aca="false">IF(②実績CSV_期間A!$M480="","",②実績CSV_期間A!$M480&amp;"")</f>
        <v/>
      </c>
      <c r="D484" s="12" t="str">
        <f aca="false">IF($C484="","",②実績CSV_期間A!$N480)</f>
        <v/>
      </c>
      <c r="E484" s="12" t="str">
        <f aca="false">IF($C484="","",RIGHT($D484,1))</f>
        <v/>
      </c>
      <c r="F484" s="41" t="str">
        <f aca="false">IF($C484="","",IFERROR(INDEX(サイズ換算マスタ!$C$6:$C$8,MATCH($E484,サイズ換算マスタ!$B$6:$B$8,0)),1))</f>
        <v/>
      </c>
      <c r="G484" s="38" t="str">
        <f aca="false">IF($C484="","",SUMIFS(②実績CSV_期間A!$AA$2:$AA$5001,②実績CSV_期間A!$M$2:$M$5001,$C484))</f>
        <v/>
      </c>
      <c r="H484" s="38" t="str">
        <f aca="false">IF($C484="","",SUMIFS(③実績CSV_期間B!$AA$2:$AA$5001,③実績CSV_期間B!$M$2:$M$5001,$C484))</f>
        <v/>
      </c>
      <c r="I484" s="38" t="str">
        <f aca="false">IF($C484="","",SUMIFS(④実績CSV_期間C!$AA$2:$AA$5001,④実績CSV_期間C!$M$2:$M$5001,$C484))</f>
        <v/>
      </c>
      <c r="J484" s="38" t="str">
        <f aca="false">IF($C484="","",N($F484)*N($G484))</f>
        <v/>
      </c>
      <c r="K484" s="38" t="str">
        <f aca="false">IF($C484="","",N($F484)*N($H484))</f>
        <v/>
      </c>
      <c r="L484" s="38" t="str">
        <f aca="false">IF($C484="","",N($F484)*N($I484))</f>
        <v/>
      </c>
      <c r="M484" s="37" t="str">
        <f aca="false">IF(OR($C484="",N(TOP!$C$12)=0),"",N($J484)/TOP!$C$12)</f>
        <v/>
      </c>
      <c r="N484" s="37" t="str">
        <f aca="false">IF(OR($C484="",N(TOP!$C$13)=0),"",N($K484)/TOP!$C$13)</f>
        <v/>
      </c>
      <c r="O484" s="37" t="str">
        <f aca="false">IF(OR($C484="",N(TOP!$C$14)=0),"",N($L484)/TOP!$C$14)</f>
        <v/>
      </c>
      <c r="P484" s="42" t="str">
        <f aca="false">IF($C484="","",IFERROR(CHOOSE(MATCH(TOP!$C$10,{"【期間A】","【期間B】","【期間C】"},0),N($M484),N($N484),N($O484)),0))</f>
        <v/>
      </c>
    </row>
    <row r="485" customFormat="false" ht="15" hidden="false" customHeight="false" outlineLevel="0" collapsed="false">
      <c r="B485" s="12" t="n">
        <v>480</v>
      </c>
      <c r="C485" s="36" t="str">
        <f aca="false">IF(②実績CSV_期間A!$M481="","",②実績CSV_期間A!$M481&amp;"")</f>
        <v/>
      </c>
      <c r="D485" s="12" t="str">
        <f aca="false">IF($C485="","",②実績CSV_期間A!$N481)</f>
        <v/>
      </c>
      <c r="E485" s="12" t="str">
        <f aca="false">IF($C485="","",RIGHT($D485,1))</f>
        <v/>
      </c>
      <c r="F485" s="41" t="str">
        <f aca="false">IF($C485="","",IFERROR(INDEX(サイズ換算マスタ!$C$6:$C$8,MATCH($E485,サイズ換算マスタ!$B$6:$B$8,0)),1))</f>
        <v/>
      </c>
      <c r="G485" s="38" t="str">
        <f aca="false">IF($C485="","",SUMIFS(②実績CSV_期間A!$AA$2:$AA$5001,②実績CSV_期間A!$M$2:$M$5001,$C485))</f>
        <v/>
      </c>
      <c r="H485" s="38" t="str">
        <f aca="false">IF($C485="","",SUMIFS(③実績CSV_期間B!$AA$2:$AA$5001,③実績CSV_期間B!$M$2:$M$5001,$C485))</f>
        <v/>
      </c>
      <c r="I485" s="38" t="str">
        <f aca="false">IF($C485="","",SUMIFS(④実績CSV_期間C!$AA$2:$AA$5001,④実績CSV_期間C!$M$2:$M$5001,$C485))</f>
        <v/>
      </c>
      <c r="J485" s="38" t="str">
        <f aca="false">IF($C485="","",N($F485)*N($G485))</f>
        <v/>
      </c>
      <c r="K485" s="38" t="str">
        <f aca="false">IF($C485="","",N($F485)*N($H485))</f>
        <v/>
      </c>
      <c r="L485" s="38" t="str">
        <f aca="false">IF($C485="","",N($F485)*N($I485))</f>
        <v/>
      </c>
      <c r="M485" s="37" t="str">
        <f aca="false">IF(OR($C485="",N(TOP!$C$12)=0),"",N($J485)/TOP!$C$12)</f>
        <v/>
      </c>
      <c r="N485" s="37" t="str">
        <f aca="false">IF(OR($C485="",N(TOP!$C$13)=0),"",N($K485)/TOP!$C$13)</f>
        <v/>
      </c>
      <c r="O485" s="37" t="str">
        <f aca="false">IF(OR($C485="",N(TOP!$C$14)=0),"",N($L485)/TOP!$C$14)</f>
        <v/>
      </c>
      <c r="P485" s="42" t="str">
        <f aca="false">IF($C485="","",IFERROR(CHOOSE(MATCH(TOP!$C$10,{"【期間A】","【期間B】","【期間C】"},0),N($M485),N($N485),N($O485)),0))</f>
        <v/>
      </c>
    </row>
    <row r="486" customFormat="false" ht="15" hidden="false" customHeight="false" outlineLevel="0" collapsed="false">
      <c r="B486" s="12" t="n">
        <v>481</v>
      </c>
      <c r="C486" s="36" t="str">
        <f aca="false">IF(②実績CSV_期間A!$M482="","",②実績CSV_期間A!$M482&amp;"")</f>
        <v/>
      </c>
      <c r="D486" s="12" t="str">
        <f aca="false">IF($C486="","",②実績CSV_期間A!$N482)</f>
        <v/>
      </c>
      <c r="E486" s="12" t="str">
        <f aca="false">IF($C486="","",RIGHT($D486,1))</f>
        <v/>
      </c>
      <c r="F486" s="41" t="str">
        <f aca="false">IF($C486="","",IFERROR(INDEX(サイズ換算マスタ!$C$6:$C$8,MATCH($E486,サイズ換算マスタ!$B$6:$B$8,0)),1))</f>
        <v/>
      </c>
      <c r="G486" s="38" t="str">
        <f aca="false">IF($C486="","",SUMIFS(②実績CSV_期間A!$AA$2:$AA$5001,②実績CSV_期間A!$M$2:$M$5001,$C486))</f>
        <v/>
      </c>
      <c r="H486" s="38" t="str">
        <f aca="false">IF($C486="","",SUMIFS(③実績CSV_期間B!$AA$2:$AA$5001,③実績CSV_期間B!$M$2:$M$5001,$C486))</f>
        <v/>
      </c>
      <c r="I486" s="38" t="str">
        <f aca="false">IF($C486="","",SUMIFS(④実績CSV_期間C!$AA$2:$AA$5001,④実績CSV_期間C!$M$2:$M$5001,$C486))</f>
        <v/>
      </c>
      <c r="J486" s="38" t="str">
        <f aca="false">IF($C486="","",N($F486)*N($G486))</f>
        <v/>
      </c>
      <c r="K486" s="38" t="str">
        <f aca="false">IF($C486="","",N($F486)*N($H486))</f>
        <v/>
      </c>
      <c r="L486" s="38" t="str">
        <f aca="false">IF($C486="","",N($F486)*N($I486))</f>
        <v/>
      </c>
      <c r="M486" s="37" t="str">
        <f aca="false">IF(OR($C486="",N(TOP!$C$12)=0),"",N($J486)/TOP!$C$12)</f>
        <v/>
      </c>
      <c r="N486" s="37" t="str">
        <f aca="false">IF(OR($C486="",N(TOP!$C$13)=0),"",N($K486)/TOP!$C$13)</f>
        <v/>
      </c>
      <c r="O486" s="37" t="str">
        <f aca="false">IF(OR($C486="",N(TOP!$C$14)=0),"",N($L486)/TOP!$C$14)</f>
        <v/>
      </c>
      <c r="P486" s="42" t="str">
        <f aca="false">IF($C486="","",IFERROR(CHOOSE(MATCH(TOP!$C$10,{"【期間A】","【期間B】","【期間C】"},0),N($M486),N($N486),N($O486)),0))</f>
        <v/>
      </c>
    </row>
    <row r="487" customFormat="false" ht="15" hidden="false" customHeight="false" outlineLevel="0" collapsed="false">
      <c r="B487" s="12" t="n">
        <v>482</v>
      </c>
      <c r="C487" s="36" t="str">
        <f aca="false">IF(②実績CSV_期間A!$M483="","",②実績CSV_期間A!$M483&amp;"")</f>
        <v/>
      </c>
      <c r="D487" s="12" t="str">
        <f aca="false">IF($C487="","",②実績CSV_期間A!$N483)</f>
        <v/>
      </c>
      <c r="E487" s="12" t="str">
        <f aca="false">IF($C487="","",RIGHT($D487,1))</f>
        <v/>
      </c>
      <c r="F487" s="41" t="str">
        <f aca="false">IF($C487="","",IFERROR(INDEX(サイズ換算マスタ!$C$6:$C$8,MATCH($E487,サイズ換算マスタ!$B$6:$B$8,0)),1))</f>
        <v/>
      </c>
      <c r="G487" s="38" t="str">
        <f aca="false">IF($C487="","",SUMIFS(②実績CSV_期間A!$AA$2:$AA$5001,②実績CSV_期間A!$M$2:$M$5001,$C487))</f>
        <v/>
      </c>
      <c r="H487" s="38" t="str">
        <f aca="false">IF($C487="","",SUMIFS(③実績CSV_期間B!$AA$2:$AA$5001,③実績CSV_期間B!$M$2:$M$5001,$C487))</f>
        <v/>
      </c>
      <c r="I487" s="38" t="str">
        <f aca="false">IF($C487="","",SUMIFS(④実績CSV_期間C!$AA$2:$AA$5001,④実績CSV_期間C!$M$2:$M$5001,$C487))</f>
        <v/>
      </c>
      <c r="J487" s="38" t="str">
        <f aca="false">IF($C487="","",N($F487)*N($G487))</f>
        <v/>
      </c>
      <c r="K487" s="38" t="str">
        <f aca="false">IF($C487="","",N($F487)*N($H487))</f>
        <v/>
      </c>
      <c r="L487" s="38" t="str">
        <f aca="false">IF($C487="","",N($F487)*N($I487))</f>
        <v/>
      </c>
      <c r="M487" s="37" t="str">
        <f aca="false">IF(OR($C487="",N(TOP!$C$12)=0),"",N($J487)/TOP!$C$12)</f>
        <v/>
      </c>
      <c r="N487" s="37" t="str">
        <f aca="false">IF(OR($C487="",N(TOP!$C$13)=0),"",N($K487)/TOP!$C$13)</f>
        <v/>
      </c>
      <c r="O487" s="37" t="str">
        <f aca="false">IF(OR($C487="",N(TOP!$C$14)=0),"",N($L487)/TOP!$C$14)</f>
        <v/>
      </c>
      <c r="P487" s="42" t="str">
        <f aca="false">IF($C487="","",IFERROR(CHOOSE(MATCH(TOP!$C$10,{"【期間A】","【期間B】","【期間C】"},0),N($M487),N($N487),N($O487)),0))</f>
        <v/>
      </c>
    </row>
    <row r="488" customFormat="false" ht="15" hidden="false" customHeight="false" outlineLevel="0" collapsed="false">
      <c r="B488" s="12" t="n">
        <v>483</v>
      </c>
      <c r="C488" s="36" t="str">
        <f aca="false">IF(②実績CSV_期間A!$M484="","",②実績CSV_期間A!$M484&amp;"")</f>
        <v/>
      </c>
      <c r="D488" s="12" t="str">
        <f aca="false">IF($C488="","",②実績CSV_期間A!$N484)</f>
        <v/>
      </c>
      <c r="E488" s="12" t="str">
        <f aca="false">IF($C488="","",RIGHT($D488,1))</f>
        <v/>
      </c>
      <c r="F488" s="41" t="str">
        <f aca="false">IF($C488="","",IFERROR(INDEX(サイズ換算マスタ!$C$6:$C$8,MATCH($E488,サイズ換算マスタ!$B$6:$B$8,0)),1))</f>
        <v/>
      </c>
      <c r="G488" s="38" t="str">
        <f aca="false">IF($C488="","",SUMIFS(②実績CSV_期間A!$AA$2:$AA$5001,②実績CSV_期間A!$M$2:$M$5001,$C488))</f>
        <v/>
      </c>
      <c r="H488" s="38" t="str">
        <f aca="false">IF($C488="","",SUMIFS(③実績CSV_期間B!$AA$2:$AA$5001,③実績CSV_期間B!$M$2:$M$5001,$C488))</f>
        <v/>
      </c>
      <c r="I488" s="38" t="str">
        <f aca="false">IF($C488="","",SUMIFS(④実績CSV_期間C!$AA$2:$AA$5001,④実績CSV_期間C!$M$2:$M$5001,$C488))</f>
        <v/>
      </c>
      <c r="J488" s="38" t="str">
        <f aca="false">IF($C488="","",N($F488)*N($G488))</f>
        <v/>
      </c>
      <c r="K488" s="38" t="str">
        <f aca="false">IF($C488="","",N($F488)*N($H488))</f>
        <v/>
      </c>
      <c r="L488" s="38" t="str">
        <f aca="false">IF($C488="","",N($F488)*N($I488))</f>
        <v/>
      </c>
      <c r="M488" s="37" t="str">
        <f aca="false">IF(OR($C488="",N(TOP!$C$12)=0),"",N($J488)/TOP!$C$12)</f>
        <v/>
      </c>
      <c r="N488" s="37" t="str">
        <f aca="false">IF(OR($C488="",N(TOP!$C$13)=0),"",N($K488)/TOP!$C$13)</f>
        <v/>
      </c>
      <c r="O488" s="37" t="str">
        <f aca="false">IF(OR($C488="",N(TOP!$C$14)=0),"",N($L488)/TOP!$C$14)</f>
        <v/>
      </c>
      <c r="P488" s="42" t="str">
        <f aca="false">IF($C488="","",IFERROR(CHOOSE(MATCH(TOP!$C$10,{"【期間A】","【期間B】","【期間C】"},0),N($M488),N($N488),N($O488)),0))</f>
        <v/>
      </c>
    </row>
    <row r="489" customFormat="false" ht="15" hidden="false" customHeight="false" outlineLevel="0" collapsed="false">
      <c r="B489" s="12" t="n">
        <v>484</v>
      </c>
      <c r="C489" s="36" t="str">
        <f aca="false">IF(②実績CSV_期間A!$M485="","",②実績CSV_期間A!$M485&amp;"")</f>
        <v/>
      </c>
      <c r="D489" s="12" t="str">
        <f aca="false">IF($C489="","",②実績CSV_期間A!$N485)</f>
        <v/>
      </c>
      <c r="E489" s="12" t="str">
        <f aca="false">IF($C489="","",RIGHT($D489,1))</f>
        <v/>
      </c>
      <c r="F489" s="41" t="str">
        <f aca="false">IF($C489="","",IFERROR(INDEX(サイズ換算マスタ!$C$6:$C$8,MATCH($E489,サイズ換算マスタ!$B$6:$B$8,0)),1))</f>
        <v/>
      </c>
      <c r="G489" s="38" t="str">
        <f aca="false">IF($C489="","",SUMIFS(②実績CSV_期間A!$AA$2:$AA$5001,②実績CSV_期間A!$M$2:$M$5001,$C489))</f>
        <v/>
      </c>
      <c r="H489" s="38" t="str">
        <f aca="false">IF($C489="","",SUMIFS(③実績CSV_期間B!$AA$2:$AA$5001,③実績CSV_期間B!$M$2:$M$5001,$C489))</f>
        <v/>
      </c>
      <c r="I489" s="38" t="str">
        <f aca="false">IF($C489="","",SUMIFS(④実績CSV_期間C!$AA$2:$AA$5001,④実績CSV_期間C!$M$2:$M$5001,$C489))</f>
        <v/>
      </c>
      <c r="J489" s="38" t="str">
        <f aca="false">IF($C489="","",N($F489)*N($G489))</f>
        <v/>
      </c>
      <c r="K489" s="38" t="str">
        <f aca="false">IF($C489="","",N($F489)*N($H489))</f>
        <v/>
      </c>
      <c r="L489" s="38" t="str">
        <f aca="false">IF($C489="","",N($F489)*N($I489))</f>
        <v/>
      </c>
      <c r="M489" s="37" t="str">
        <f aca="false">IF(OR($C489="",N(TOP!$C$12)=0),"",N($J489)/TOP!$C$12)</f>
        <v/>
      </c>
      <c r="N489" s="37" t="str">
        <f aca="false">IF(OR($C489="",N(TOP!$C$13)=0),"",N($K489)/TOP!$C$13)</f>
        <v/>
      </c>
      <c r="O489" s="37" t="str">
        <f aca="false">IF(OR($C489="",N(TOP!$C$14)=0),"",N($L489)/TOP!$C$14)</f>
        <v/>
      </c>
      <c r="P489" s="42" t="str">
        <f aca="false">IF($C489="","",IFERROR(CHOOSE(MATCH(TOP!$C$10,{"【期間A】","【期間B】","【期間C】"},0),N($M489),N($N489),N($O489)),0))</f>
        <v/>
      </c>
    </row>
    <row r="490" customFormat="false" ht="15" hidden="false" customHeight="false" outlineLevel="0" collapsed="false">
      <c r="B490" s="12" t="n">
        <v>485</v>
      </c>
      <c r="C490" s="36" t="str">
        <f aca="false">IF(②実績CSV_期間A!$M486="","",②実績CSV_期間A!$M486&amp;"")</f>
        <v/>
      </c>
      <c r="D490" s="12" t="str">
        <f aca="false">IF($C490="","",②実績CSV_期間A!$N486)</f>
        <v/>
      </c>
      <c r="E490" s="12" t="str">
        <f aca="false">IF($C490="","",RIGHT($D490,1))</f>
        <v/>
      </c>
      <c r="F490" s="41" t="str">
        <f aca="false">IF($C490="","",IFERROR(INDEX(サイズ換算マスタ!$C$6:$C$8,MATCH($E490,サイズ換算マスタ!$B$6:$B$8,0)),1))</f>
        <v/>
      </c>
      <c r="G490" s="38" t="str">
        <f aca="false">IF($C490="","",SUMIFS(②実績CSV_期間A!$AA$2:$AA$5001,②実績CSV_期間A!$M$2:$M$5001,$C490))</f>
        <v/>
      </c>
      <c r="H490" s="38" t="str">
        <f aca="false">IF($C490="","",SUMIFS(③実績CSV_期間B!$AA$2:$AA$5001,③実績CSV_期間B!$M$2:$M$5001,$C490))</f>
        <v/>
      </c>
      <c r="I490" s="38" t="str">
        <f aca="false">IF($C490="","",SUMIFS(④実績CSV_期間C!$AA$2:$AA$5001,④実績CSV_期間C!$M$2:$M$5001,$C490))</f>
        <v/>
      </c>
      <c r="J490" s="38" t="str">
        <f aca="false">IF($C490="","",N($F490)*N($G490))</f>
        <v/>
      </c>
      <c r="K490" s="38" t="str">
        <f aca="false">IF($C490="","",N($F490)*N($H490))</f>
        <v/>
      </c>
      <c r="L490" s="38" t="str">
        <f aca="false">IF($C490="","",N($F490)*N($I490))</f>
        <v/>
      </c>
      <c r="M490" s="37" t="str">
        <f aca="false">IF(OR($C490="",N(TOP!$C$12)=0),"",N($J490)/TOP!$C$12)</f>
        <v/>
      </c>
      <c r="N490" s="37" t="str">
        <f aca="false">IF(OR($C490="",N(TOP!$C$13)=0),"",N($K490)/TOP!$C$13)</f>
        <v/>
      </c>
      <c r="O490" s="37" t="str">
        <f aca="false">IF(OR($C490="",N(TOP!$C$14)=0),"",N($L490)/TOP!$C$14)</f>
        <v/>
      </c>
      <c r="P490" s="42" t="str">
        <f aca="false">IF($C490="","",IFERROR(CHOOSE(MATCH(TOP!$C$10,{"【期間A】","【期間B】","【期間C】"},0),N($M490),N($N490),N($O490)),0))</f>
        <v/>
      </c>
    </row>
    <row r="491" customFormat="false" ht="15" hidden="false" customHeight="false" outlineLevel="0" collapsed="false">
      <c r="B491" s="12" t="n">
        <v>486</v>
      </c>
      <c r="C491" s="36" t="str">
        <f aca="false">IF(②実績CSV_期間A!$M487="","",②実績CSV_期間A!$M487&amp;"")</f>
        <v/>
      </c>
      <c r="D491" s="12" t="str">
        <f aca="false">IF($C491="","",②実績CSV_期間A!$N487)</f>
        <v/>
      </c>
      <c r="E491" s="12" t="str">
        <f aca="false">IF($C491="","",RIGHT($D491,1))</f>
        <v/>
      </c>
      <c r="F491" s="41" t="str">
        <f aca="false">IF($C491="","",IFERROR(INDEX(サイズ換算マスタ!$C$6:$C$8,MATCH($E491,サイズ換算マスタ!$B$6:$B$8,0)),1))</f>
        <v/>
      </c>
      <c r="G491" s="38" t="str">
        <f aca="false">IF($C491="","",SUMIFS(②実績CSV_期間A!$AA$2:$AA$5001,②実績CSV_期間A!$M$2:$M$5001,$C491))</f>
        <v/>
      </c>
      <c r="H491" s="38" t="str">
        <f aca="false">IF($C491="","",SUMIFS(③実績CSV_期間B!$AA$2:$AA$5001,③実績CSV_期間B!$M$2:$M$5001,$C491))</f>
        <v/>
      </c>
      <c r="I491" s="38" t="str">
        <f aca="false">IF($C491="","",SUMIFS(④実績CSV_期間C!$AA$2:$AA$5001,④実績CSV_期間C!$M$2:$M$5001,$C491))</f>
        <v/>
      </c>
      <c r="J491" s="38" t="str">
        <f aca="false">IF($C491="","",N($F491)*N($G491))</f>
        <v/>
      </c>
      <c r="K491" s="38" t="str">
        <f aca="false">IF($C491="","",N($F491)*N($H491))</f>
        <v/>
      </c>
      <c r="L491" s="38" t="str">
        <f aca="false">IF($C491="","",N($F491)*N($I491))</f>
        <v/>
      </c>
      <c r="M491" s="37" t="str">
        <f aca="false">IF(OR($C491="",N(TOP!$C$12)=0),"",N($J491)/TOP!$C$12)</f>
        <v/>
      </c>
      <c r="N491" s="37" t="str">
        <f aca="false">IF(OR($C491="",N(TOP!$C$13)=0),"",N($K491)/TOP!$C$13)</f>
        <v/>
      </c>
      <c r="O491" s="37" t="str">
        <f aca="false">IF(OR($C491="",N(TOP!$C$14)=0),"",N($L491)/TOP!$C$14)</f>
        <v/>
      </c>
      <c r="P491" s="42" t="str">
        <f aca="false">IF($C491="","",IFERROR(CHOOSE(MATCH(TOP!$C$10,{"【期間A】","【期間B】","【期間C】"},0),N($M491),N($N491),N($O491)),0))</f>
        <v/>
      </c>
    </row>
    <row r="492" customFormat="false" ht="15" hidden="false" customHeight="false" outlineLevel="0" collapsed="false">
      <c r="B492" s="12" t="n">
        <v>487</v>
      </c>
      <c r="C492" s="36" t="str">
        <f aca="false">IF(②実績CSV_期間A!$M488="","",②実績CSV_期間A!$M488&amp;"")</f>
        <v/>
      </c>
      <c r="D492" s="12" t="str">
        <f aca="false">IF($C492="","",②実績CSV_期間A!$N488)</f>
        <v/>
      </c>
      <c r="E492" s="12" t="str">
        <f aca="false">IF($C492="","",RIGHT($D492,1))</f>
        <v/>
      </c>
      <c r="F492" s="41" t="str">
        <f aca="false">IF($C492="","",IFERROR(INDEX(サイズ換算マスタ!$C$6:$C$8,MATCH($E492,サイズ換算マスタ!$B$6:$B$8,0)),1))</f>
        <v/>
      </c>
      <c r="G492" s="38" t="str">
        <f aca="false">IF($C492="","",SUMIFS(②実績CSV_期間A!$AA$2:$AA$5001,②実績CSV_期間A!$M$2:$M$5001,$C492))</f>
        <v/>
      </c>
      <c r="H492" s="38" t="str">
        <f aca="false">IF($C492="","",SUMIFS(③実績CSV_期間B!$AA$2:$AA$5001,③実績CSV_期間B!$M$2:$M$5001,$C492))</f>
        <v/>
      </c>
      <c r="I492" s="38" t="str">
        <f aca="false">IF($C492="","",SUMIFS(④実績CSV_期間C!$AA$2:$AA$5001,④実績CSV_期間C!$M$2:$M$5001,$C492))</f>
        <v/>
      </c>
      <c r="J492" s="38" t="str">
        <f aca="false">IF($C492="","",N($F492)*N($G492))</f>
        <v/>
      </c>
      <c r="K492" s="38" t="str">
        <f aca="false">IF($C492="","",N($F492)*N($H492))</f>
        <v/>
      </c>
      <c r="L492" s="38" t="str">
        <f aca="false">IF($C492="","",N($F492)*N($I492))</f>
        <v/>
      </c>
      <c r="M492" s="37" t="str">
        <f aca="false">IF(OR($C492="",N(TOP!$C$12)=0),"",N($J492)/TOP!$C$12)</f>
        <v/>
      </c>
      <c r="N492" s="37" t="str">
        <f aca="false">IF(OR($C492="",N(TOP!$C$13)=0),"",N($K492)/TOP!$C$13)</f>
        <v/>
      </c>
      <c r="O492" s="37" t="str">
        <f aca="false">IF(OR($C492="",N(TOP!$C$14)=0),"",N($L492)/TOP!$C$14)</f>
        <v/>
      </c>
      <c r="P492" s="42" t="str">
        <f aca="false">IF($C492="","",IFERROR(CHOOSE(MATCH(TOP!$C$10,{"【期間A】","【期間B】","【期間C】"},0),N($M492),N($N492),N($O492)),0))</f>
        <v/>
      </c>
    </row>
    <row r="493" customFormat="false" ht="15" hidden="false" customHeight="false" outlineLevel="0" collapsed="false">
      <c r="B493" s="12" t="n">
        <v>488</v>
      </c>
      <c r="C493" s="36" t="str">
        <f aca="false">IF(②実績CSV_期間A!$M489="","",②実績CSV_期間A!$M489&amp;"")</f>
        <v/>
      </c>
      <c r="D493" s="12" t="str">
        <f aca="false">IF($C493="","",②実績CSV_期間A!$N489)</f>
        <v/>
      </c>
      <c r="E493" s="12" t="str">
        <f aca="false">IF($C493="","",RIGHT($D493,1))</f>
        <v/>
      </c>
      <c r="F493" s="41" t="str">
        <f aca="false">IF($C493="","",IFERROR(INDEX(サイズ換算マスタ!$C$6:$C$8,MATCH($E493,サイズ換算マスタ!$B$6:$B$8,0)),1))</f>
        <v/>
      </c>
      <c r="G493" s="38" t="str">
        <f aca="false">IF($C493="","",SUMIFS(②実績CSV_期間A!$AA$2:$AA$5001,②実績CSV_期間A!$M$2:$M$5001,$C493))</f>
        <v/>
      </c>
      <c r="H493" s="38" t="str">
        <f aca="false">IF($C493="","",SUMIFS(③実績CSV_期間B!$AA$2:$AA$5001,③実績CSV_期間B!$M$2:$M$5001,$C493))</f>
        <v/>
      </c>
      <c r="I493" s="38" t="str">
        <f aca="false">IF($C493="","",SUMIFS(④実績CSV_期間C!$AA$2:$AA$5001,④実績CSV_期間C!$M$2:$M$5001,$C493))</f>
        <v/>
      </c>
      <c r="J493" s="38" t="str">
        <f aca="false">IF($C493="","",N($F493)*N($G493))</f>
        <v/>
      </c>
      <c r="K493" s="38" t="str">
        <f aca="false">IF($C493="","",N($F493)*N($H493))</f>
        <v/>
      </c>
      <c r="L493" s="38" t="str">
        <f aca="false">IF($C493="","",N($F493)*N($I493))</f>
        <v/>
      </c>
      <c r="M493" s="37" t="str">
        <f aca="false">IF(OR($C493="",N(TOP!$C$12)=0),"",N($J493)/TOP!$C$12)</f>
        <v/>
      </c>
      <c r="N493" s="37" t="str">
        <f aca="false">IF(OR($C493="",N(TOP!$C$13)=0),"",N($K493)/TOP!$C$13)</f>
        <v/>
      </c>
      <c r="O493" s="37" t="str">
        <f aca="false">IF(OR($C493="",N(TOP!$C$14)=0),"",N($L493)/TOP!$C$14)</f>
        <v/>
      </c>
      <c r="P493" s="42" t="str">
        <f aca="false">IF($C493="","",IFERROR(CHOOSE(MATCH(TOP!$C$10,{"【期間A】","【期間B】","【期間C】"},0),N($M493),N($N493),N($O493)),0))</f>
        <v/>
      </c>
    </row>
    <row r="494" customFormat="false" ht="15" hidden="false" customHeight="false" outlineLevel="0" collapsed="false">
      <c r="B494" s="12" t="n">
        <v>489</v>
      </c>
      <c r="C494" s="36" t="str">
        <f aca="false">IF(②実績CSV_期間A!$M490="","",②実績CSV_期間A!$M490&amp;"")</f>
        <v/>
      </c>
      <c r="D494" s="12" t="str">
        <f aca="false">IF($C494="","",②実績CSV_期間A!$N490)</f>
        <v/>
      </c>
      <c r="E494" s="12" t="str">
        <f aca="false">IF($C494="","",RIGHT($D494,1))</f>
        <v/>
      </c>
      <c r="F494" s="41" t="str">
        <f aca="false">IF($C494="","",IFERROR(INDEX(サイズ換算マスタ!$C$6:$C$8,MATCH($E494,サイズ換算マスタ!$B$6:$B$8,0)),1))</f>
        <v/>
      </c>
      <c r="G494" s="38" t="str">
        <f aca="false">IF($C494="","",SUMIFS(②実績CSV_期間A!$AA$2:$AA$5001,②実績CSV_期間A!$M$2:$M$5001,$C494))</f>
        <v/>
      </c>
      <c r="H494" s="38" t="str">
        <f aca="false">IF($C494="","",SUMIFS(③実績CSV_期間B!$AA$2:$AA$5001,③実績CSV_期間B!$M$2:$M$5001,$C494))</f>
        <v/>
      </c>
      <c r="I494" s="38" t="str">
        <f aca="false">IF($C494="","",SUMIFS(④実績CSV_期間C!$AA$2:$AA$5001,④実績CSV_期間C!$M$2:$M$5001,$C494))</f>
        <v/>
      </c>
      <c r="J494" s="38" t="str">
        <f aca="false">IF($C494="","",N($F494)*N($G494))</f>
        <v/>
      </c>
      <c r="K494" s="38" t="str">
        <f aca="false">IF($C494="","",N($F494)*N($H494))</f>
        <v/>
      </c>
      <c r="L494" s="38" t="str">
        <f aca="false">IF($C494="","",N($F494)*N($I494))</f>
        <v/>
      </c>
      <c r="M494" s="37" t="str">
        <f aca="false">IF(OR($C494="",N(TOP!$C$12)=0),"",N($J494)/TOP!$C$12)</f>
        <v/>
      </c>
      <c r="N494" s="37" t="str">
        <f aca="false">IF(OR($C494="",N(TOP!$C$13)=0),"",N($K494)/TOP!$C$13)</f>
        <v/>
      </c>
      <c r="O494" s="37" t="str">
        <f aca="false">IF(OR($C494="",N(TOP!$C$14)=0),"",N($L494)/TOP!$C$14)</f>
        <v/>
      </c>
      <c r="P494" s="42" t="str">
        <f aca="false">IF($C494="","",IFERROR(CHOOSE(MATCH(TOP!$C$10,{"【期間A】","【期間B】","【期間C】"},0),N($M494),N($N494),N($O494)),0))</f>
        <v/>
      </c>
    </row>
    <row r="495" customFormat="false" ht="15" hidden="false" customHeight="false" outlineLevel="0" collapsed="false">
      <c r="B495" s="12" t="n">
        <v>490</v>
      </c>
      <c r="C495" s="36" t="str">
        <f aca="false">IF(②実績CSV_期間A!$M491="","",②実績CSV_期間A!$M491&amp;"")</f>
        <v/>
      </c>
      <c r="D495" s="12" t="str">
        <f aca="false">IF($C495="","",②実績CSV_期間A!$N491)</f>
        <v/>
      </c>
      <c r="E495" s="12" t="str">
        <f aca="false">IF($C495="","",RIGHT($D495,1))</f>
        <v/>
      </c>
      <c r="F495" s="41" t="str">
        <f aca="false">IF($C495="","",IFERROR(INDEX(サイズ換算マスタ!$C$6:$C$8,MATCH($E495,サイズ換算マスタ!$B$6:$B$8,0)),1))</f>
        <v/>
      </c>
      <c r="G495" s="38" t="str">
        <f aca="false">IF($C495="","",SUMIFS(②実績CSV_期間A!$AA$2:$AA$5001,②実績CSV_期間A!$M$2:$M$5001,$C495))</f>
        <v/>
      </c>
      <c r="H495" s="38" t="str">
        <f aca="false">IF($C495="","",SUMIFS(③実績CSV_期間B!$AA$2:$AA$5001,③実績CSV_期間B!$M$2:$M$5001,$C495))</f>
        <v/>
      </c>
      <c r="I495" s="38" t="str">
        <f aca="false">IF($C495="","",SUMIFS(④実績CSV_期間C!$AA$2:$AA$5001,④実績CSV_期間C!$M$2:$M$5001,$C495))</f>
        <v/>
      </c>
      <c r="J495" s="38" t="str">
        <f aca="false">IF($C495="","",N($F495)*N($G495))</f>
        <v/>
      </c>
      <c r="K495" s="38" t="str">
        <f aca="false">IF($C495="","",N($F495)*N($H495))</f>
        <v/>
      </c>
      <c r="L495" s="38" t="str">
        <f aca="false">IF($C495="","",N($F495)*N($I495))</f>
        <v/>
      </c>
      <c r="M495" s="37" t="str">
        <f aca="false">IF(OR($C495="",N(TOP!$C$12)=0),"",N($J495)/TOP!$C$12)</f>
        <v/>
      </c>
      <c r="N495" s="37" t="str">
        <f aca="false">IF(OR($C495="",N(TOP!$C$13)=0),"",N($K495)/TOP!$C$13)</f>
        <v/>
      </c>
      <c r="O495" s="37" t="str">
        <f aca="false">IF(OR($C495="",N(TOP!$C$14)=0),"",N($L495)/TOP!$C$14)</f>
        <v/>
      </c>
      <c r="P495" s="42" t="str">
        <f aca="false">IF($C495="","",IFERROR(CHOOSE(MATCH(TOP!$C$10,{"【期間A】","【期間B】","【期間C】"},0),N($M495),N($N495),N($O495)),0))</f>
        <v/>
      </c>
    </row>
    <row r="496" customFormat="false" ht="15" hidden="false" customHeight="false" outlineLevel="0" collapsed="false">
      <c r="B496" s="12" t="n">
        <v>491</v>
      </c>
      <c r="C496" s="36" t="str">
        <f aca="false">IF(②実績CSV_期間A!$M492="","",②実績CSV_期間A!$M492&amp;"")</f>
        <v/>
      </c>
      <c r="D496" s="12" t="str">
        <f aca="false">IF($C496="","",②実績CSV_期間A!$N492)</f>
        <v/>
      </c>
      <c r="E496" s="12" t="str">
        <f aca="false">IF($C496="","",RIGHT($D496,1))</f>
        <v/>
      </c>
      <c r="F496" s="41" t="str">
        <f aca="false">IF($C496="","",IFERROR(INDEX(サイズ換算マスタ!$C$6:$C$8,MATCH($E496,サイズ換算マスタ!$B$6:$B$8,0)),1))</f>
        <v/>
      </c>
      <c r="G496" s="38" t="str">
        <f aca="false">IF($C496="","",SUMIFS(②実績CSV_期間A!$AA$2:$AA$5001,②実績CSV_期間A!$M$2:$M$5001,$C496))</f>
        <v/>
      </c>
      <c r="H496" s="38" t="str">
        <f aca="false">IF($C496="","",SUMIFS(③実績CSV_期間B!$AA$2:$AA$5001,③実績CSV_期間B!$M$2:$M$5001,$C496))</f>
        <v/>
      </c>
      <c r="I496" s="38" t="str">
        <f aca="false">IF($C496="","",SUMIFS(④実績CSV_期間C!$AA$2:$AA$5001,④実績CSV_期間C!$M$2:$M$5001,$C496))</f>
        <v/>
      </c>
      <c r="J496" s="38" t="str">
        <f aca="false">IF($C496="","",N($F496)*N($G496))</f>
        <v/>
      </c>
      <c r="K496" s="38" t="str">
        <f aca="false">IF($C496="","",N($F496)*N($H496))</f>
        <v/>
      </c>
      <c r="L496" s="38" t="str">
        <f aca="false">IF($C496="","",N($F496)*N($I496))</f>
        <v/>
      </c>
      <c r="M496" s="37" t="str">
        <f aca="false">IF(OR($C496="",N(TOP!$C$12)=0),"",N($J496)/TOP!$C$12)</f>
        <v/>
      </c>
      <c r="N496" s="37" t="str">
        <f aca="false">IF(OR($C496="",N(TOP!$C$13)=0),"",N($K496)/TOP!$C$13)</f>
        <v/>
      </c>
      <c r="O496" s="37" t="str">
        <f aca="false">IF(OR($C496="",N(TOP!$C$14)=0),"",N($L496)/TOP!$C$14)</f>
        <v/>
      </c>
      <c r="P496" s="42" t="str">
        <f aca="false">IF($C496="","",IFERROR(CHOOSE(MATCH(TOP!$C$10,{"【期間A】","【期間B】","【期間C】"},0),N($M496),N($N496),N($O496)),0))</f>
        <v/>
      </c>
    </row>
    <row r="497" customFormat="false" ht="15" hidden="false" customHeight="false" outlineLevel="0" collapsed="false">
      <c r="B497" s="12" t="n">
        <v>492</v>
      </c>
      <c r="C497" s="36" t="str">
        <f aca="false">IF(②実績CSV_期間A!$M493="","",②実績CSV_期間A!$M493&amp;"")</f>
        <v/>
      </c>
      <c r="D497" s="12" t="str">
        <f aca="false">IF($C497="","",②実績CSV_期間A!$N493)</f>
        <v/>
      </c>
      <c r="E497" s="12" t="str">
        <f aca="false">IF($C497="","",RIGHT($D497,1))</f>
        <v/>
      </c>
      <c r="F497" s="41" t="str">
        <f aca="false">IF($C497="","",IFERROR(INDEX(サイズ換算マスタ!$C$6:$C$8,MATCH($E497,サイズ換算マスタ!$B$6:$B$8,0)),1))</f>
        <v/>
      </c>
      <c r="G497" s="38" t="str">
        <f aca="false">IF($C497="","",SUMIFS(②実績CSV_期間A!$AA$2:$AA$5001,②実績CSV_期間A!$M$2:$M$5001,$C497))</f>
        <v/>
      </c>
      <c r="H497" s="38" t="str">
        <f aca="false">IF($C497="","",SUMIFS(③実績CSV_期間B!$AA$2:$AA$5001,③実績CSV_期間B!$M$2:$M$5001,$C497))</f>
        <v/>
      </c>
      <c r="I497" s="38" t="str">
        <f aca="false">IF($C497="","",SUMIFS(④実績CSV_期間C!$AA$2:$AA$5001,④実績CSV_期間C!$M$2:$M$5001,$C497))</f>
        <v/>
      </c>
      <c r="J497" s="38" t="str">
        <f aca="false">IF($C497="","",N($F497)*N($G497))</f>
        <v/>
      </c>
      <c r="K497" s="38" t="str">
        <f aca="false">IF($C497="","",N($F497)*N($H497))</f>
        <v/>
      </c>
      <c r="L497" s="38" t="str">
        <f aca="false">IF($C497="","",N($F497)*N($I497))</f>
        <v/>
      </c>
      <c r="M497" s="37" t="str">
        <f aca="false">IF(OR($C497="",N(TOP!$C$12)=0),"",N($J497)/TOP!$C$12)</f>
        <v/>
      </c>
      <c r="N497" s="37" t="str">
        <f aca="false">IF(OR($C497="",N(TOP!$C$13)=0),"",N($K497)/TOP!$C$13)</f>
        <v/>
      </c>
      <c r="O497" s="37" t="str">
        <f aca="false">IF(OR($C497="",N(TOP!$C$14)=0),"",N($L497)/TOP!$C$14)</f>
        <v/>
      </c>
      <c r="P497" s="42" t="str">
        <f aca="false">IF($C497="","",IFERROR(CHOOSE(MATCH(TOP!$C$10,{"【期間A】","【期間B】","【期間C】"},0),N($M497),N($N497),N($O497)),0))</f>
        <v/>
      </c>
    </row>
    <row r="498" customFormat="false" ht="15" hidden="false" customHeight="false" outlineLevel="0" collapsed="false">
      <c r="B498" s="12" t="n">
        <v>493</v>
      </c>
      <c r="C498" s="36" t="str">
        <f aca="false">IF(②実績CSV_期間A!$M494="","",②実績CSV_期間A!$M494&amp;"")</f>
        <v/>
      </c>
      <c r="D498" s="12" t="str">
        <f aca="false">IF($C498="","",②実績CSV_期間A!$N494)</f>
        <v/>
      </c>
      <c r="E498" s="12" t="str">
        <f aca="false">IF($C498="","",RIGHT($D498,1))</f>
        <v/>
      </c>
      <c r="F498" s="41" t="str">
        <f aca="false">IF($C498="","",IFERROR(INDEX(サイズ換算マスタ!$C$6:$C$8,MATCH($E498,サイズ換算マスタ!$B$6:$B$8,0)),1))</f>
        <v/>
      </c>
      <c r="G498" s="38" t="str">
        <f aca="false">IF($C498="","",SUMIFS(②実績CSV_期間A!$AA$2:$AA$5001,②実績CSV_期間A!$M$2:$M$5001,$C498))</f>
        <v/>
      </c>
      <c r="H498" s="38" t="str">
        <f aca="false">IF($C498="","",SUMIFS(③実績CSV_期間B!$AA$2:$AA$5001,③実績CSV_期間B!$M$2:$M$5001,$C498))</f>
        <v/>
      </c>
      <c r="I498" s="38" t="str">
        <f aca="false">IF($C498="","",SUMIFS(④実績CSV_期間C!$AA$2:$AA$5001,④実績CSV_期間C!$M$2:$M$5001,$C498))</f>
        <v/>
      </c>
      <c r="J498" s="38" t="str">
        <f aca="false">IF($C498="","",N($F498)*N($G498))</f>
        <v/>
      </c>
      <c r="K498" s="38" t="str">
        <f aca="false">IF($C498="","",N($F498)*N($H498))</f>
        <v/>
      </c>
      <c r="L498" s="38" t="str">
        <f aca="false">IF($C498="","",N($F498)*N($I498))</f>
        <v/>
      </c>
      <c r="M498" s="37" t="str">
        <f aca="false">IF(OR($C498="",N(TOP!$C$12)=0),"",N($J498)/TOP!$C$12)</f>
        <v/>
      </c>
      <c r="N498" s="37" t="str">
        <f aca="false">IF(OR($C498="",N(TOP!$C$13)=0),"",N($K498)/TOP!$C$13)</f>
        <v/>
      </c>
      <c r="O498" s="37" t="str">
        <f aca="false">IF(OR($C498="",N(TOP!$C$14)=0),"",N($L498)/TOP!$C$14)</f>
        <v/>
      </c>
      <c r="P498" s="42" t="str">
        <f aca="false">IF($C498="","",IFERROR(CHOOSE(MATCH(TOP!$C$10,{"【期間A】","【期間B】","【期間C】"},0),N($M498),N($N498),N($O498)),0))</f>
        <v/>
      </c>
    </row>
    <row r="499" customFormat="false" ht="15" hidden="false" customHeight="false" outlineLevel="0" collapsed="false">
      <c r="B499" s="12" t="n">
        <v>494</v>
      </c>
      <c r="C499" s="36" t="str">
        <f aca="false">IF(②実績CSV_期間A!$M495="","",②実績CSV_期間A!$M495&amp;"")</f>
        <v/>
      </c>
      <c r="D499" s="12" t="str">
        <f aca="false">IF($C499="","",②実績CSV_期間A!$N495)</f>
        <v/>
      </c>
      <c r="E499" s="12" t="str">
        <f aca="false">IF($C499="","",RIGHT($D499,1))</f>
        <v/>
      </c>
      <c r="F499" s="41" t="str">
        <f aca="false">IF($C499="","",IFERROR(INDEX(サイズ換算マスタ!$C$6:$C$8,MATCH($E499,サイズ換算マスタ!$B$6:$B$8,0)),1))</f>
        <v/>
      </c>
      <c r="G499" s="38" t="str">
        <f aca="false">IF($C499="","",SUMIFS(②実績CSV_期間A!$AA$2:$AA$5001,②実績CSV_期間A!$M$2:$M$5001,$C499))</f>
        <v/>
      </c>
      <c r="H499" s="38" t="str">
        <f aca="false">IF($C499="","",SUMIFS(③実績CSV_期間B!$AA$2:$AA$5001,③実績CSV_期間B!$M$2:$M$5001,$C499))</f>
        <v/>
      </c>
      <c r="I499" s="38" t="str">
        <f aca="false">IF($C499="","",SUMIFS(④実績CSV_期間C!$AA$2:$AA$5001,④実績CSV_期間C!$M$2:$M$5001,$C499))</f>
        <v/>
      </c>
      <c r="J499" s="38" t="str">
        <f aca="false">IF($C499="","",N($F499)*N($G499))</f>
        <v/>
      </c>
      <c r="K499" s="38" t="str">
        <f aca="false">IF($C499="","",N($F499)*N($H499))</f>
        <v/>
      </c>
      <c r="L499" s="38" t="str">
        <f aca="false">IF($C499="","",N($F499)*N($I499))</f>
        <v/>
      </c>
      <c r="M499" s="37" t="str">
        <f aca="false">IF(OR($C499="",N(TOP!$C$12)=0),"",N($J499)/TOP!$C$12)</f>
        <v/>
      </c>
      <c r="N499" s="37" t="str">
        <f aca="false">IF(OR($C499="",N(TOP!$C$13)=0),"",N($K499)/TOP!$C$13)</f>
        <v/>
      </c>
      <c r="O499" s="37" t="str">
        <f aca="false">IF(OR($C499="",N(TOP!$C$14)=0),"",N($L499)/TOP!$C$14)</f>
        <v/>
      </c>
      <c r="P499" s="42" t="str">
        <f aca="false">IF($C499="","",IFERROR(CHOOSE(MATCH(TOP!$C$10,{"【期間A】","【期間B】","【期間C】"},0),N($M499),N($N499),N($O499)),0))</f>
        <v/>
      </c>
    </row>
    <row r="500" customFormat="false" ht="15" hidden="false" customHeight="false" outlineLevel="0" collapsed="false">
      <c r="B500" s="12" t="n">
        <v>495</v>
      </c>
      <c r="C500" s="36" t="str">
        <f aca="false">IF(②実績CSV_期間A!$M496="","",②実績CSV_期間A!$M496&amp;"")</f>
        <v/>
      </c>
      <c r="D500" s="12" t="str">
        <f aca="false">IF($C500="","",②実績CSV_期間A!$N496)</f>
        <v/>
      </c>
      <c r="E500" s="12" t="str">
        <f aca="false">IF($C500="","",RIGHT($D500,1))</f>
        <v/>
      </c>
      <c r="F500" s="41" t="str">
        <f aca="false">IF($C500="","",IFERROR(INDEX(サイズ換算マスタ!$C$6:$C$8,MATCH($E500,サイズ換算マスタ!$B$6:$B$8,0)),1))</f>
        <v/>
      </c>
      <c r="G500" s="38" t="str">
        <f aca="false">IF($C500="","",SUMIFS(②実績CSV_期間A!$AA$2:$AA$5001,②実績CSV_期間A!$M$2:$M$5001,$C500))</f>
        <v/>
      </c>
      <c r="H500" s="38" t="str">
        <f aca="false">IF($C500="","",SUMIFS(③実績CSV_期間B!$AA$2:$AA$5001,③実績CSV_期間B!$M$2:$M$5001,$C500))</f>
        <v/>
      </c>
      <c r="I500" s="38" t="str">
        <f aca="false">IF($C500="","",SUMIFS(④実績CSV_期間C!$AA$2:$AA$5001,④実績CSV_期間C!$M$2:$M$5001,$C500))</f>
        <v/>
      </c>
      <c r="J500" s="38" t="str">
        <f aca="false">IF($C500="","",N($F500)*N($G500))</f>
        <v/>
      </c>
      <c r="K500" s="38" t="str">
        <f aca="false">IF($C500="","",N($F500)*N($H500))</f>
        <v/>
      </c>
      <c r="L500" s="38" t="str">
        <f aca="false">IF($C500="","",N($F500)*N($I500))</f>
        <v/>
      </c>
      <c r="M500" s="37" t="str">
        <f aca="false">IF(OR($C500="",N(TOP!$C$12)=0),"",N($J500)/TOP!$C$12)</f>
        <v/>
      </c>
      <c r="N500" s="37" t="str">
        <f aca="false">IF(OR($C500="",N(TOP!$C$13)=0),"",N($K500)/TOP!$C$13)</f>
        <v/>
      </c>
      <c r="O500" s="37" t="str">
        <f aca="false">IF(OR($C500="",N(TOP!$C$14)=0),"",N($L500)/TOP!$C$14)</f>
        <v/>
      </c>
      <c r="P500" s="42" t="str">
        <f aca="false">IF($C500="","",IFERROR(CHOOSE(MATCH(TOP!$C$10,{"【期間A】","【期間B】","【期間C】"},0),N($M500),N($N500),N($O500)),0))</f>
        <v/>
      </c>
    </row>
    <row r="501" customFormat="false" ht="15" hidden="false" customHeight="false" outlineLevel="0" collapsed="false">
      <c r="B501" s="12" t="n">
        <v>496</v>
      </c>
      <c r="C501" s="36" t="str">
        <f aca="false">IF(②実績CSV_期間A!$M497="","",②実績CSV_期間A!$M497&amp;"")</f>
        <v/>
      </c>
      <c r="D501" s="12" t="str">
        <f aca="false">IF($C501="","",②実績CSV_期間A!$N497)</f>
        <v/>
      </c>
      <c r="E501" s="12" t="str">
        <f aca="false">IF($C501="","",RIGHT($D501,1))</f>
        <v/>
      </c>
      <c r="F501" s="41" t="str">
        <f aca="false">IF($C501="","",IFERROR(INDEX(サイズ換算マスタ!$C$6:$C$8,MATCH($E501,サイズ換算マスタ!$B$6:$B$8,0)),1))</f>
        <v/>
      </c>
      <c r="G501" s="38" t="str">
        <f aca="false">IF($C501="","",SUMIFS(②実績CSV_期間A!$AA$2:$AA$5001,②実績CSV_期間A!$M$2:$M$5001,$C501))</f>
        <v/>
      </c>
      <c r="H501" s="38" t="str">
        <f aca="false">IF($C501="","",SUMIFS(③実績CSV_期間B!$AA$2:$AA$5001,③実績CSV_期間B!$M$2:$M$5001,$C501))</f>
        <v/>
      </c>
      <c r="I501" s="38" t="str">
        <f aca="false">IF($C501="","",SUMIFS(④実績CSV_期間C!$AA$2:$AA$5001,④実績CSV_期間C!$M$2:$M$5001,$C501))</f>
        <v/>
      </c>
      <c r="J501" s="38" t="str">
        <f aca="false">IF($C501="","",N($F501)*N($G501))</f>
        <v/>
      </c>
      <c r="K501" s="38" t="str">
        <f aca="false">IF($C501="","",N($F501)*N($H501))</f>
        <v/>
      </c>
      <c r="L501" s="38" t="str">
        <f aca="false">IF($C501="","",N($F501)*N($I501))</f>
        <v/>
      </c>
      <c r="M501" s="37" t="str">
        <f aca="false">IF(OR($C501="",N(TOP!$C$12)=0),"",N($J501)/TOP!$C$12)</f>
        <v/>
      </c>
      <c r="N501" s="37" t="str">
        <f aca="false">IF(OR($C501="",N(TOP!$C$13)=0),"",N($K501)/TOP!$C$13)</f>
        <v/>
      </c>
      <c r="O501" s="37" t="str">
        <f aca="false">IF(OR($C501="",N(TOP!$C$14)=0),"",N($L501)/TOP!$C$14)</f>
        <v/>
      </c>
      <c r="P501" s="42" t="str">
        <f aca="false">IF($C501="","",IFERROR(CHOOSE(MATCH(TOP!$C$10,{"【期間A】","【期間B】","【期間C】"},0),N($M501),N($N501),N($O501)),0))</f>
        <v/>
      </c>
    </row>
    <row r="502" customFormat="false" ht="15" hidden="false" customHeight="false" outlineLevel="0" collapsed="false">
      <c r="B502" s="12" t="n">
        <v>497</v>
      </c>
      <c r="C502" s="36" t="str">
        <f aca="false">IF(②実績CSV_期間A!$M498="","",②実績CSV_期間A!$M498&amp;"")</f>
        <v/>
      </c>
      <c r="D502" s="12" t="str">
        <f aca="false">IF($C502="","",②実績CSV_期間A!$N498)</f>
        <v/>
      </c>
      <c r="E502" s="12" t="str">
        <f aca="false">IF($C502="","",RIGHT($D502,1))</f>
        <v/>
      </c>
      <c r="F502" s="41" t="str">
        <f aca="false">IF($C502="","",IFERROR(INDEX(サイズ換算マスタ!$C$6:$C$8,MATCH($E502,サイズ換算マスタ!$B$6:$B$8,0)),1))</f>
        <v/>
      </c>
      <c r="G502" s="38" t="str">
        <f aca="false">IF($C502="","",SUMIFS(②実績CSV_期間A!$AA$2:$AA$5001,②実績CSV_期間A!$M$2:$M$5001,$C502))</f>
        <v/>
      </c>
      <c r="H502" s="38" t="str">
        <f aca="false">IF($C502="","",SUMIFS(③実績CSV_期間B!$AA$2:$AA$5001,③実績CSV_期間B!$M$2:$M$5001,$C502))</f>
        <v/>
      </c>
      <c r="I502" s="38" t="str">
        <f aca="false">IF($C502="","",SUMIFS(④実績CSV_期間C!$AA$2:$AA$5001,④実績CSV_期間C!$M$2:$M$5001,$C502))</f>
        <v/>
      </c>
      <c r="J502" s="38" t="str">
        <f aca="false">IF($C502="","",N($F502)*N($G502))</f>
        <v/>
      </c>
      <c r="K502" s="38" t="str">
        <f aca="false">IF($C502="","",N($F502)*N($H502))</f>
        <v/>
      </c>
      <c r="L502" s="38" t="str">
        <f aca="false">IF($C502="","",N($F502)*N($I502))</f>
        <v/>
      </c>
      <c r="M502" s="37" t="str">
        <f aca="false">IF(OR($C502="",N(TOP!$C$12)=0),"",N($J502)/TOP!$C$12)</f>
        <v/>
      </c>
      <c r="N502" s="37" t="str">
        <f aca="false">IF(OR($C502="",N(TOP!$C$13)=0),"",N($K502)/TOP!$C$13)</f>
        <v/>
      </c>
      <c r="O502" s="37" t="str">
        <f aca="false">IF(OR($C502="",N(TOP!$C$14)=0),"",N($L502)/TOP!$C$14)</f>
        <v/>
      </c>
      <c r="P502" s="42" t="str">
        <f aca="false">IF($C502="","",IFERROR(CHOOSE(MATCH(TOP!$C$10,{"【期間A】","【期間B】","【期間C】"},0),N($M502),N($N502),N($O502)),0))</f>
        <v/>
      </c>
    </row>
    <row r="503" customFormat="false" ht="15" hidden="false" customHeight="false" outlineLevel="0" collapsed="false">
      <c r="B503" s="12" t="n">
        <v>498</v>
      </c>
      <c r="C503" s="36" t="str">
        <f aca="false">IF(②実績CSV_期間A!$M499="","",②実績CSV_期間A!$M499&amp;"")</f>
        <v/>
      </c>
      <c r="D503" s="12" t="str">
        <f aca="false">IF($C503="","",②実績CSV_期間A!$N499)</f>
        <v/>
      </c>
      <c r="E503" s="12" t="str">
        <f aca="false">IF($C503="","",RIGHT($D503,1))</f>
        <v/>
      </c>
      <c r="F503" s="41" t="str">
        <f aca="false">IF($C503="","",IFERROR(INDEX(サイズ換算マスタ!$C$6:$C$8,MATCH($E503,サイズ換算マスタ!$B$6:$B$8,0)),1))</f>
        <v/>
      </c>
      <c r="G503" s="38" t="str">
        <f aca="false">IF($C503="","",SUMIFS(②実績CSV_期間A!$AA$2:$AA$5001,②実績CSV_期間A!$M$2:$M$5001,$C503))</f>
        <v/>
      </c>
      <c r="H503" s="38" t="str">
        <f aca="false">IF($C503="","",SUMIFS(③実績CSV_期間B!$AA$2:$AA$5001,③実績CSV_期間B!$M$2:$M$5001,$C503))</f>
        <v/>
      </c>
      <c r="I503" s="38" t="str">
        <f aca="false">IF($C503="","",SUMIFS(④実績CSV_期間C!$AA$2:$AA$5001,④実績CSV_期間C!$M$2:$M$5001,$C503))</f>
        <v/>
      </c>
      <c r="J503" s="38" t="str">
        <f aca="false">IF($C503="","",N($F503)*N($G503))</f>
        <v/>
      </c>
      <c r="K503" s="38" t="str">
        <f aca="false">IF($C503="","",N($F503)*N($H503))</f>
        <v/>
      </c>
      <c r="L503" s="38" t="str">
        <f aca="false">IF($C503="","",N($F503)*N($I503))</f>
        <v/>
      </c>
      <c r="M503" s="37" t="str">
        <f aca="false">IF(OR($C503="",N(TOP!$C$12)=0),"",N($J503)/TOP!$C$12)</f>
        <v/>
      </c>
      <c r="N503" s="37" t="str">
        <f aca="false">IF(OR($C503="",N(TOP!$C$13)=0),"",N($K503)/TOP!$C$13)</f>
        <v/>
      </c>
      <c r="O503" s="37" t="str">
        <f aca="false">IF(OR($C503="",N(TOP!$C$14)=0),"",N($L503)/TOP!$C$14)</f>
        <v/>
      </c>
      <c r="P503" s="42" t="str">
        <f aca="false">IF($C503="","",IFERROR(CHOOSE(MATCH(TOP!$C$10,{"【期間A】","【期間B】","【期間C】"},0),N($M503),N($N503),N($O503)),0))</f>
        <v/>
      </c>
    </row>
    <row r="504" customFormat="false" ht="15" hidden="false" customHeight="false" outlineLevel="0" collapsed="false">
      <c r="B504" s="12" t="n">
        <v>499</v>
      </c>
      <c r="C504" s="36" t="str">
        <f aca="false">IF(②実績CSV_期間A!$M500="","",②実績CSV_期間A!$M500&amp;"")</f>
        <v/>
      </c>
      <c r="D504" s="12" t="str">
        <f aca="false">IF($C504="","",②実績CSV_期間A!$N500)</f>
        <v/>
      </c>
      <c r="E504" s="12" t="str">
        <f aca="false">IF($C504="","",RIGHT($D504,1))</f>
        <v/>
      </c>
      <c r="F504" s="41" t="str">
        <f aca="false">IF($C504="","",IFERROR(INDEX(サイズ換算マスタ!$C$6:$C$8,MATCH($E504,サイズ換算マスタ!$B$6:$B$8,0)),1))</f>
        <v/>
      </c>
      <c r="G504" s="38" t="str">
        <f aca="false">IF($C504="","",SUMIFS(②実績CSV_期間A!$AA$2:$AA$5001,②実績CSV_期間A!$M$2:$M$5001,$C504))</f>
        <v/>
      </c>
      <c r="H504" s="38" t="str">
        <f aca="false">IF($C504="","",SUMIFS(③実績CSV_期間B!$AA$2:$AA$5001,③実績CSV_期間B!$M$2:$M$5001,$C504))</f>
        <v/>
      </c>
      <c r="I504" s="38" t="str">
        <f aca="false">IF($C504="","",SUMIFS(④実績CSV_期間C!$AA$2:$AA$5001,④実績CSV_期間C!$M$2:$M$5001,$C504))</f>
        <v/>
      </c>
      <c r="J504" s="38" t="str">
        <f aca="false">IF($C504="","",N($F504)*N($G504))</f>
        <v/>
      </c>
      <c r="K504" s="38" t="str">
        <f aca="false">IF($C504="","",N($F504)*N($H504))</f>
        <v/>
      </c>
      <c r="L504" s="38" t="str">
        <f aca="false">IF($C504="","",N($F504)*N($I504))</f>
        <v/>
      </c>
      <c r="M504" s="37" t="str">
        <f aca="false">IF(OR($C504="",N(TOP!$C$12)=0),"",N($J504)/TOP!$C$12)</f>
        <v/>
      </c>
      <c r="N504" s="37" t="str">
        <f aca="false">IF(OR($C504="",N(TOP!$C$13)=0),"",N($K504)/TOP!$C$13)</f>
        <v/>
      </c>
      <c r="O504" s="37" t="str">
        <f aca="false">IF(OR($C504="",N(TOP!$C$14)=0),"",N($L504)/TOP!$C$14)</f>
        <v/>
      </c>
      <c r="P504" s="42" t="str">
        <f aca="false">IF($C504="","",IFERROR(CHOOSE(MATCH(TOP!$C$10,{"【期間A】","【期間B】","【期間C】"},0),N($M504),N($N504),N($O504)),0))</f>
        <v/>
      </c>
    </row>
    <row r="505" customFormat="false" ht="15" hidden="false" customHeight="false" outlineLevel="0" collapsed="false">
      <c r="B505" s="12" t="n">
        <v>500</v>
      </c>
      <c r="C505" s="36" t="str">
        <f aca="false">IF(②実績CSV_期間A!$M501="","",②実績CSV_期間A!$M501&amp;"")</f>
        <v/>
      </c>
      <c r="D505" s="12" t="str">
        <f aca="false">IF($C505="","",②実績CSV_期間A!$N501)</f>
        <v/>
      </c>
      <c r="E505" s="12" t="str">
        <f aca="false">IF($C505="","",RIGHT($D505,1))</f>
        <v/>
      </c>
      <c r="F505" s="41" t="str">
        <f aca="false">IF($C505="","",IFERROR(INDEX(サイズ換算マスタ!$C$6:$C$8,MATCH($E505,サイズ換算マスタ!$B$6:$B$8,0)),1))</f>
        <v/>
      </c>
      <c r="G505" s="38" t="str">
        <f aca="false">IF($C505="","",SUMIFS(②実績CSV_期間A!$AA$2:$AA$5001,②実績CSV_期間A!$M$2:$M$5001,$C505))</f>
        <v/>
      </c>
      <c r="H505" s="38" t="str">
        <f aca="false">IF($C505="","",SUMIFS(③実績CSV_期間B!$AA$2:$AA$5001,③実績CSV_期間B!$M$2:$M$5001,$C505))</f>
        <v/>
      </c>
      <c r="I505" s="38" t="str">
        <f aca="false">IF($C505="","",SUMIFS(④実績CSV_期間C!$AA$2:$AA$5001,④実績CSV_期間C!$M$2:$M$5001,$C505))</f>
        <v/>
      </c>
      <c r="J505" s="38" t="str">
        <f aca="false">IF($C505="","",N($F505)*N($G505))</f>
        <v/>
      </c>
      <c r="K505" s="38" t="str">
        <f aca="false">IF($C505="","",N($F505)*N($H505))</f>
        <v/>
      </c>
      <c r="L505" s="38" t="str">
        <f aca="false">IF($C505="","",N($F505)*N($I505))</f>
        <v/>
      </c>
      <c r="M505" s="37" t="str">
        <f aca="false">IF(OR($C505="",N(TOP!$C$12)=0),"",N($J505)/TOP!$C$12)</f>
        <v/>
      </c>
      <c r="N505" s="37" t="str">
        <f aca="false">IF(OR($C505="",N(TOP!$C$13)=0),"",N($K505)/TOP!$C$13)</f>
        <v/>
      </c>
      <c r="O505" s="37" t="str">
        <f aca="false">IF(OR($C505="",N(TOP!$C$14)=0),"",N($L505)/TOP!$C$14)</f>
        <v/>
      </c>
      <c r="P505" s="42" t="str">
        <f aca="false">IF($C505="","",IFERROR(CHOOSE(MATCH(TOP!$C$10,{"【期間A】","【期間B】","【期間C】"},0),N($M505),N($N505),N($O505)),0))</f>
        <v/>
      </c>
    </row>
    <row r="506" customFormat="false" ht="15" hidden="false" customHeight="false" outlineLevel="0" collapsed="false">
      <c r="B506" s="12" t="n">
        <v>501</v>
      </c>
      <c r="C506" s="36" t="str">
        <f aca="false">IF(②実績CSV_期間A!$M502="","",②実績CSV_期間A!$M502&amp;"")</f>
        <v/>
      </c>
      <c r="D506" s="12" t="str">
        <f aca="false">IF($C506="","",②実績CSV_期間A!$N502)</f>
        <v/>
      </c>
      <c r="E506" s="12" t="str">
        <f aca="false">IF($C506="","",RIGHT($D506,1))</f>
        <v/>
      </c>
      <c r="F506" s="41" t="str">
        <f aca="false">IF($C506="","",IFERROR(INDEX(サイズ換算マスタ!$C$6:$C$8,MATCH($E506,サイズ換算マスタ!$B$6:$B$8,0)),1))</f>
        <v/>
      </c>
      <c r="G506" s="38" t="str">
        <f aca="false">IF($C506="","",SUMIFS(②実績CSV_期間A!$AA$2:$AA$5001,②実績CSV_期間A!$M$2:$M$5001,$C506))</f>
        <v/>
      </c>
      <c r="H506" s="38" t="str">
        <f aca="false">IF($C506="","",SUMIFS(③実績CSV_期間B!$AA$2:$AA$5001,③実績CSV_期間B!$M$2:$M$5001,$C506))</f>
        <v/>
      </c>
      <c r="I506" s="38" t="str">
        <f aca="false">IF($C506="","",SUMIFS(④実績CSV_期間C!$AA$2:$AA$5001,④実績CSV_期間C!$M$2:$M$5001,$C506))</f>
        <v/>
      </c>
      <c r="J506" s="38" t="str">
        <f aca="false">IF($C506="","",N($F506)*N($G506))</f>
        <v/>
      </c>
      <c r="K506" s="38" t="str">
        <f aca="false">IF($C506="","",N($F506)*N($H506))</f>
        <v/>
      </c>
      <c r="L506" s="38" t="str">
        <f aca="false">IF($C506="","",N($F506)*N($I506))</f>
        <v/>
      </c>
      <c r="M506" s="37" t="str">
        <f aca="false">IF(OR($C506="",N(TOP!$C$12)=0),"",N($J506)/TOP!$C$12)</f>
        <v/>
      </c>
      <c r="N506" s="37" t="str">
        <f aca="false">IF(OR($C506="",N(TOP!$C$13)=0),"",N($K506)/TOP!$C$13)</f>
        <v/>
      </c>
      <c r="O506" s="37" t="str">
        <f aca="false">IF(OR($C506="",N(TOP!$C$14)=0),"",N($L506)/TOP!$C$14)</f>
        <v/>
      </c>
      <c r="P506" s="42" t="str">
        <f aca="false">IF($C506="","",IFERROR(CHOOSE(MATCH(TOP!$C$10,{"【期間A】","【期間B】","【期間C】"},0),N($M506),N($N506),N($O506)),0))</f>
        <v/>
      </c>
    </row>
    <row r="507" customFormat="false" ht="15" hidden="false" customHeight="false" outlineLevel="0" collapsed="false">
      <c r="B507" s="12" t="n">
        <v>502</v>
      </c>
      <c r="C507" s="36" t="str">
        <f aca="false">IF(②実績CSV_期間A!$M503="","",②実績CSV_期間A!$M503&amp;"")</f>
        <v/>
      </c>
      <c r="D507" s="12" t="str">
        <f aca="false">IF($C507="","",②実績CSV_期間A!$N503)</f>
        <v/>
      </c>
      <c r="E507" s="12" t="str">
        <f aca="false">IF($C507="","",RIGHT($D507,1))</f>
        <v/>
      </c>
      <c r="F507" s="41" t="str">
        <f aca="false">IF($C507="","",IFERROR(INDEX(サイズ換算マスタ!$C$6:$C$8,MATCH($E507,サイズ換算マスタ!$B$6:$B$8,0)),1))</f>
        <v/>
      </c>
      <c r="G507" s="38" t="str">
        <f aca="false">IF($C507="","",SUMIFS(②実績CSV_期間A!$AA$2:$AA$5001,②実績CSV_期間A!$M$2:$M$5001,$C507))</f>
        <v/>
      </c>
      <c r="H507" s="38" t="str">
        <f aca="false">IF($C507="","",SUMIFS(③実績CSV_期間B!$AA$2:$AA$5001,③実績CSV_期間B!$M$2:$M$5001,$C507))</f>
        <v/>
      </c>
      <c r="I507" s="38" t="str">
        <f aca="false">IF($C507="","",SUMIFS(④実績CSV_期間C!$AA$2:$AA$5001,④実績CSV_期間C!$M$2:$M$5001,$C507))</f>
        <v/>
      </c>
      <c r="J507" s="38" t="str">
        <f aca="false">IF($C507="","",N($F507)*N($G507))</f>
        <v/>
      </c>
      <c r="K507" s="38" t="str">
        <f aca="false">IF($C507="","",N($F507)*N($H507))</f>
        <v/>
      </c>
      <c r="L507" s="38" t="str">
        <f aca="false">IF($C507="","",N($F507)*N($I507))</f>
        <v/>
      </c>
      <c r="M507" s="37" t="str">
        <f aca="false">IF(OR($C507="",N(TOP!$C$12)=0),"",N($J507)/TOP!$C$12)</f>
        <v/>
      </c>
      <c r="N507" s="37" t="str">
        <f aca="false">IF(OR($C507="",N(TOP!$C$13)=0),"",N($K507)/TOP!$C$13)</f>
        <v/>
      </c>
      <c r="O507" s="37" t="str">
        <f aca="false">IF(OR($C507="",N(TOP!$C$14)=0),"",N($L507)/TOP!$C$14)</f>
        <v/>
      </c>
      <c r="P507" s="42" t="str">
        <f aca="false">IF($C507="","",IFERROR(CHOOSE(MATCH(TOP!$C$10,{"【期間A】","【期間B】","【期間C】"},0),N($M507),N($N507),N($O507)),0))</f>
        <v/>
      </c>
    </row>
    <row r="508" customFormat="false" ht="15" hidden="false" customHeight="false" outlineLevel="0" collapsed="false">
      <c r="B508" s="12" t="n">
        <v>503</v>
      </c>
      <c r="C508" s="36" t="str">
        <f aca="false">IF(②実績CSV_期間A!$M504="","",②実績CSV_期間A!$M504&amp;"")</f>
        <v/>
      </c>
      <c r="D508" s="12" t="str">
        <f aca="false">IF($C508="","",②実績CSV_期間A!$N504)</f>
        <v/>
      </c>
      <c r="E508" s="12" t="str">
        <f aca="false">IF($C508="","",RIGHT($D508,1))</f>
        <v/>
      </c>
      <c r="F508" s="41" t="str">
        <f aca="false">IF($C508="","",IFERROR(INDEX(サイズ換算マスタ!$C$6:$C$8,MATCH($E508,サイズ換算マスタ!$B$6:$B$8,0)),1))</f>
        <v/>
      </c>
      <c r="G508" s="38" t="str">
        <f aca="false">IF($C508="","",SUMIFS(②実績CSV_期間A!$AA$2:$AA$5001,②実績CSV_期間A!$M$2:$M$5001,$C508))</f>
        <v/>
      </c>
      <c r="H508" s="38" t="str">
        <f aca="false">IF($C508="","",SUMIFS(③実績CSV_期間B!$AA$2:$AA$5001,③実績CSV_期間B!$M$2:$M$5001,$C508))</f>
        <v/>
      </c>
      <c r="I508" s="38" t="str">
        <f aca="false">IF($C508="","",SUMIFS(④実績CSV_期間C!$AA$2:$AA$5001,④実績CSV_期間C!$M$2:$M$5001,$C508))</f>
        <v/>
      </c>
      <c r="J508" s="38" t="str">
        <f aca="false">IF($C508="","",N($F508)*N($G508))</f>
        <v/>
      </c>
      <c r="K508" s="38" t="str">
        <f aca="false">IF($C508="","",N($F508)*N($H508))</f>
        <v/>
      </c>
      <c r="L508" s="38" t="str">
        <f aca="false">IF($C508="","",N($F508)*N($I508))</f>
        <v/>
      </c>
      <c r="M508" s="37" t="str">
        <f aca="false">IF(OR($C508="",N(TOP!$C$12)=0),"",N($J508)/TOP!$C$12)</f>
        <v/>
      </c>
      <c r="N508" s="37" t="str">
        <f aca="false">IF(OR($C508="",N(TOP!$C$13)=0),"",N($K508)/TOP!$C$13)</f>
        <v/>
      </c>
      <c r="O508" s="37" t="str">
        <f aca="false">IF(OR($C508="",N(TOP!$C$14)=0),"",N($L508)/TOP!$C$14)</f>
        <v/>
      </c>
      <c r="P508" s="42" t="str">
        <f aca="false">IF($C508="","",IFERROR(CHOOSE(MATCH(TOP!$C$10,{"【期間A】","【期間B】","【期間C】"},0),N($M508),N($N508),N($O508)),0))</f>
        <v/>
      </c>
    </row>
    <row r="509" customFormat="false" ht="15" hidden="false" customHeight="false" outlineLevel="0" collapsed="false">
      <c r="B509" s="12" t="n">
        <v>504</v>
      </c>
      <c r="C509" s="36" t="str">
        <f aca="false">IF(②実績CSV_期間A!$M505="","",②実績CSV_期間A!$M505&amp;"")</f>
        <v/>
      </c>
      <c r="D509" s="12" t="str">
        <f aca="false">IF($C509="","",②実績CSV_期間A!$N505)</f>
        <v/>
      </c>
      <c r="E509" s="12" t="str">
        <f aca="false">IF($C509="","",RIGHT($D509,1))</f>
        <v/>
      </c>
      <c r="F509" s="41" t="str">
        <f aca="false">IF($C509="","",IFERROR(INDEX(サイズ換算マスタ!$C$6:$C$8,MATCH($E509,サイズ換算マスタ!$B$6:$B$8,0)),1))</f>
        <v/>
      </c>
      <c r="G509" s="38" t="str">
        <f aca="false">IF($C509="","",SUMIFS(②実績CSV_期間A!$AA$2:$AA$5001,②実績CSV_期間A!$M$2:$M$5001,$C509))</f>
        <v/>
      </c>
      <c r="H509" s="38" t="str">
        <f aca="false">IF($C509="","",SUMIFS(③実績CSV_期間B!$AA$2:$AA$5001,③実績CSV_期間B!$M$2:$M$5001,$C509))</f>
        <v/>
      </c>
      <c r="I509" s="38" t="str">
        <f aca="false">IF($C509="","",SUMIFS(④実績CSV_期間C!$AA$2:$AA$5001,④実績CSV_期間C!$M$2:$M$5001,$C509))</f>
        <v/>
      </c>
      <c r="J509" s="38" t="str">
        <f aca="false">IF($C509="","",N($F509)*N($G509))</f>
        <v/>
      </c>
      <c r="K509" s="38" t="str">
        <f aca="false">IF($C509="","",N($F509)*N($H509))</f>
        <v/>
      </c>
      <c r="L509" s="38" t="str">
        <f aca="false">IF($C509="","",N($F509)*N($I509))</f>
        <v/>
      </c>
      <c r="M509" s="37" t="str">
        <f aca="false">IF(OR($C509="",N(TOP!$C$12)=0),"",N($J509)/TOP!$C$12)</f>
        <v/>
      </c>
      <c r="N509" s="37" t="str">
        <f aca="false">IF(OR($C509="",N(TOP!$C$13)=0),"",N($K509)/TOP!$C$13)</f>
        <v/>
      </c>
      <c r="O509" s="37" t="str">
        <f aca="false">IF(OR($C509="",N(TOP!$C$14)=0),"",N($L509)/TOP!$C$14)</f>
        <v/>
      </c>
      <c r="P509" s="42" t="str">
        <f aca="false">IF($C509="","",IFERROR(CHOOSE(MATCH(TOP!$C$10,{"【期間A】","【期間B】","【期間C】"},0),N($M509),N($N509),N($O509)),0))</f>
        <v/>
      </c>
    </row>
    <row r="510" customFormat="false" ht="15" hidden="false" customHeight="false" outlineLevel="0" collapsed="false">
      <c r="B510" s="12" t="n">
        <v>505</v>
      </c>
      <c r="C510" s="36" t="str">
        <f aca="false">IF(②実績CSV_期間A!$M506="","",②実績CSV_期間A!$M506&amp;"")</f>
        <v/>
      </c>
      <c r="D510" s="12" t="str">
        <f aca="false">IF($C510="","",②実績CSV_期間A!$N506)</f>
        <v/>
      </c>
      <c r="E510" s="12" t="str">
        <f aca="false">IF($C510="","",RIGHT($D510,1))</f>
        <v/>
      </c>
      <c r="F510" s="41" t="str">
        <f aca="false">IF($C510="","",IFERROR(INDEX(サイズ換算マスタ!$C$6:$C$8,MATCH($E510,サイズ換算マスタ!$B$6:$B$8,0)),1))</f>
        <v/>
      </c>
      <c r="G510" s="38" t="str">
        <f aca="false">IF($C510="","",SUMIFS(②実績CSV_期間A!$AA$2:$AA$5001,②実績CSV_期間A!$M$2:$M$5001,$C510))</f>
        <v/>
      </c>
      <c r="H510" s="38" t="str">
        <f aca="false">IF($C510="","",SUMIFS(③実績CSV_期間B!$AA$2:$AA$5001,③実績CSV_期間B!$M$2:$M$5001,$C510))</f>
        <v/>
      </c>
      <c r="I510" s="38" t="str">
        <f aca="false">IF($C510="","",SUMIFS(④実績CSV_期間C!$AA$2:$AA$5001,④実績CSV_期間C!$M$2:$M$5001,$C510))</f>
        <v/>
      </c>
      <c r="J510" s="38" t="str">
        <f aca="false">IF($C510="","",N($F510)*N($G510))</f>
        <v/>
      </c>
      <c r="K510" s="38" t="str">
        <f aca="false">IF($C510="","",N($F510)*N($H510))</f>
        <v/>
      </c>
      <c r="L510" s="38" t="str">
        <f aca="false">IF($C510="","",N($F510)*N($I510))</f>
        <v/>
      </c>
      <c r="M510" s="37" t="str">
        <f aca="false">IF(OR($C510="",N(TOP!$C$12)=0),"",N($J510)/TOP!$C$12)</f>
        <v/>
      </c>
      <c r="N510" s="37" t="str">
        <f aca="false">IF(OR($C510="",N(TOP!$C$13)=0),"",N($K510)/TOP!$C$13)</f>
        <v/>
      </c>
      <c r="O510" s="37" t="str">
        <f aca="false">IF(OR($C510="",N(TOP!$C$14)=0),"",N($L510)/TOP!$C$14)</f>
        <v/>
      </c>
      <c r="P510" s="42" t="str">
        <f aca="false">IF($C510="","",IFERROR(CHOOSE(MATCH(TOP!$C$10,{"【期間A】","【期間B】","【期間C】"},0),N($M510),N($N510),N($O510)),0))</f>
        <v/>
      </c>
    </row>
    <row r="511" customFormat="false" ht="15" hidden="false" customHeight="false" outlineLevel="0" collapsed="false">
      <c r="B511" s="12" t="n">
        <v>506</v>
      </c>
      <c r="C511" s="36" t="str">
        <f aca="false">IF(②実績CSV_期間A!$M507="","",②実績CSV_期間A!$M507&amp;"")</f>
        <v/>
      </c>
      <c r="D511" s="12" t="str">
        <f aca="false">IF($C511="","",②実績CSV_期間A!$N507)</f>
        <v/>
      </c>
      <c r="E511" s="12" t="str">
        <f aca="false">IF($C511="","",RIGHT($D511,1))</f>
        <v/>
      </c>
      <c r="F511" s="41" t="str">
        <f aca="false">IF($C511="","",IFERROR(INDEX(サイズ換算マスタ!$C$6:$C$8,MATCH($E511,サイズ換算マスタ!$B$6:$B$8,0)),1))</f>
        <v/>
      </c>
      <c r="G511" s="38" t="str">
        <f aca="false">IF($C511="","",SUMIFS(②実績CSV_期間A!$AA$2:$AA$5001,②実績CSV_期間A!$M$2:$M$5001,$C511))</f>
        <v/>
      </c>
      <c r="H511" s="38" t="str">
        <f aca="false">IF($C511="","",SUMIFS(③実績CSV_期間B!$AA$2:$AA$5001,③実績CSV_期間B!$M$2:$M$5001,$C511))</f>
        <v/>
      </c>
      <c r="I511" s="38" t="str">
        <f aca="false">IF($C511="","",SUMIFS(④実績CSV_期間C!$AA$2:$AA$5001,④実績CSV_期間C!$M$2:$M$5001,$C511))</f>
        <v/>
      </c>
      <c r="J511" s="38" t="str">
        <f aca="false">IF($C511="","",N($F511)*N($G511))</f>
        <v/>
      </c>
      <c r="K511" s="38" t="str">
        <f aca="false">IF($C511="","",N($F511)*N($H511))</f>
        <v/>
      </c>
      <c r="L511" s="38" t="str">
        <f aca="false">IF($C511="","",N($F511)*N($I511))</f>
        <v/>
      </c>
      <c r="M511" s="37" t="str">
        <f aca="false">IF(OR($C511="",N(TOP!$C$12)=0),"",N($J511)/TOP!$C$12)</f>
        <v/>
      </c>
      <c r="N511" s="37" t="str">
        <f aca="false">IF(OR($C511="",N(TOP!$C$13)=0),"",N($K511)/TOP!$C$13)</f>
        <v/>
      </c>
      <c r="O511" s="37" t="str">
        <f aca="false">IF(OR($C511="",N(TOP!$C$14)=0),"",N($L511)/TOP!$C$14)</f>
        <v/>
      </c>
      <c r="P511" s="42" t="str">
        <f aca="false">IF($C511="","",IFERROR(CHOOSE(MATCH(TOP!$C$10,{"【期間A】","【期間B】","【期間C】"},0),N($M511),N($N511),N($O511)),0))</f>
        <v/>
      </c>
    </row>
    <row r="512" customFormat="false" ht="15" hidden="false" customHeight="false" outlineLevel="0" collapsed="false">
      <c r="B512" s="12" t="n">
        <v>507</v>
      </c>
      <c r="C512" s="36" t="str">
        <f aca="false">IF(②実績CSV_期間A!$M508="","",②実績CSV_期間A!$M508&amp;"")</f>
        <v/>
      </c>
      <c r="D512" s="12" t="str">
        <f aca="false">IF($C512="","",②実績CSV_期間A!$N508)</f>
        <v/>
      </c>
      <c r="E512" s="12" t="str">
        <f aca="false">IF($C512="","",RIGHT($D512,1))</f>
        <v/>
      </c>
      <c r="F512" s="41" t="str">
        <f aca="false">IF($C512="","",IFERROR(INDEX(サイズ換算マスタ!$C$6:$C$8,MATCH($E512,サイズ換算マスタ!$B$6:$B$8,0)),1))</f>
        <v/>
      </c>
      <c r="G512" s="38" t="str">
        <f aca="false">IF($C512="","",SUMIFS(②実績CSV_期間A!$AA$2:$AA$5001,②実績CSV_期間A!$M$2:$M$5001,$C512))</f>
        <v/>
      </c>
      <c r="H512" s="38" t="str">
        <f aca="false">IF($C512="","",SUMIFS(③実績CSV_期間B!$AA$2:$AA$5001,③実績CSV_期間B!$M$2:$M$5001,$C512))</f>
        <v/>
      </c>
      <c r="I512" s="38" t="str">
        <f aca="false">IF($C512="","",SUMIFS(④実績CSV_期間C!$AA$2:$AA$5001,④実績CSV_期間C!$M$2:$M$5001,$C512))</f>
        <v/>
      </c>
      <c r="J512" s="38" t="str">
        <f aca="false">IF($C512="","",N($F512)*N($G512))</f>
        <v/>
      </c>
      <c r="K512" s="38" t="str">
        <f aca="false">IF($C512="","",N($F512)*N($H512))</f>
        <v/>
      </c>
      <c r="L512" s="38" t="str">
        <f aca="false">IF($C512="","",N($F512)*N($I512))</f>
        <v/>
      </c>
      <c r="M512" s="37" t="str">
        <f aca="false">IF(OR($C512="",N(TOP!$C$12)=0),"",N($J512)/TOP!$C$12)</f>
        <v/>
      </c>
      <c r="N512" s="37" t="str">
        <f aca="false">IF(OR($C512="",N(TOP!$C$13)=0),"",N($K512)/TOP!$C$13)</f>
        <v/>
      </c>
      <c r="O512" s="37" t="str">
        <f aca="false">IF(OR($C512="",N(TOP!$C$14)=0),"",N($L512)/TOP!$C$14)</f>
        <v/>
      </c>
      <c r="P512" s="42" t="str">
        <f aca="false">IF($C512="","",IFERROR(CHOOSE(MATCH(TOP!$C$10,{"【期間A】","【期間B】","【期間C】"},0),N($M512),N($N512),N($O512)),0))</f>
        <v/>
      </c>
    </row>
    <row r="513" customFormat="false" ht="15" hidden="false" customHeight="false" outlineLevel="0" collapsed="false">
      <c r="B513" s="12" t="n">
        <v>508</v>
      </c>
      <c r="C513" s="36" t="str">
        <f aca="false">IF(②実績CSV_期間A!$M509="","",②実績CSV_期間A!$M509&amp;"")</f>
        <v/>
      </c>
      <c r="D513" s="12" t="str">
        <f aca="false">IF($C513="","",②実績CSV_期間A!$N509)</f>
        <v/>
      </c>
      <c r="E513" s="12" t="str">
        <f aca="false">IF($C513="","",RIGHT($D513,1))</f>
        <v/>
      </c>
      <c r="F513" s="41" t="str">
        <f aca="false">IF($C513="","",IFERROR(INDEX(サイズ換算マスタ!$C$6:$C$8,MATCH($E513,サイズ換算マスタ!$B$6:$B$8,0)),1))</f>
        <v/>
      </c>
      <c r="G513" s="38" t="str">
        <f aca="false">IF($C513="","",SUMIFS(②実績CSV_期間A!$AA$2:$AA$5001,②実績CSV_期間A!$M$2:$M$5001,$C513))</f>
        <v/>
      </c>
      <c r="H513" s="38" t="str">
        <f aca="false">IF($C513="","",SUMIFS(③実績CSV_期間B!$AA$2:$AA$5001,③実績CSV_期間B!$M$2:$M$5001,$C513))</f>
        <v/>
      </c>
      <c r="I513" s="38" t="str">
        <f aca="false">IF($C513="","",SUMIFS(④実績CSV_期間C!$AA$2:$AA$5001,④実績CSV_期間C!$M$2:$M$5001,$C513))</f>
        <v/>
      </c>
      <c r="J513" s="38" t="str">
        <f aca="false">IF($C513="","",N($F513)*N($G513))</f>
        <v/>
      </c>
      <c r="K513" s="38" t="str">
        <f aca="false">IF($C513="","",N($F513)*N($H513))</f>
        <v/>
      </c>
      <c r="L513" s="38" t="str">
        <f aca="false">IF($C513="","",N($F513)*N($I513))</f>
        <v/>
      </c>
      <c r="M513" s="37" t="str">
        <f aca="false">IF(OR($C513="",N(TOP!$C$12)=0),"",N($J513)/TOP!$C$12)</f>
        <v/>
      </c>
      <c r="N513" s="37" t="str">
        <f aca="false">IF(OR($C513="",N(TOP!$C$13)=0),"",N($K513)/TOP!$C$13)</f>
        <v/>
      </c>
      <c r="O513" s="37" t="str">
        <f aca="false">IF(OR($C513="",N(TOP!$C$14)=0),"",N($L513)/TOP!$C$14)</f>
        <v/>
      </c>
      <c r="P513" s="42" t="str">
        <f aca="false">IF($C513="","",IFERROR(CHOOSE(MATCH(TOP!$C$10,{"【期間A】","【期間B】","【期間C】"},0),N($M513),N($N513),N($O513)),0))</f>
        <v/>
      </c>
    </row>
    <row r="514" customFormat="false" ht="15" hidden="false" customHeight="false" outlineLevel="0" collapsed="false">
      <c r="B514" s="12" t="n">
        <v>509</v>
      </c>
      <c r="C514" s="36" t="str">
        <f aca="false">IF(②実績CSV_期間A!$M510="","",②実績CSV_期間A!$M510&amp;"")</f>
        <v/>
      </c>
      <c r="D514" s="12" t="str">
        <f aca="false">IF($C514="","",②実績CSV_期間A!$N510)</f>
        <v/>
      </c>
      <c r="E514" s="12" t="str">
        <f aca="false">IF($C514="","",RIGHT($D514,1))</f>
        <v/>
      </c>
      <c r="F514" s="41" t="str">
        <f aca="false">IF($C514="","",IFERROR(INDEX(サイズ換算マスタ!$C$6:$C$8,MATCH($E514,サイズ換算マスタ!$B$6:$B$8,0)),1))</f>
        <v/>
      </c>
      <c r="G514" s="38" t="str">
        <f aca="false">IF($C514="","",SUMIFS(②実績CSV_期間A!$AA$2:$AA$5001,②実績CSV_期間A!$M$2:$M$5001,$C514))</f>
        <v/>
      </c>
      <c r="H514" s="38" t="str">
        <f aca="false">IF($C514="","",SUMIFS(③実績CSV_期間B!$AA$2:$AA$5001,③実績CSV_期間B!$M$2:$M$5001,$C514))</f>
        <v/>
      </c>
      <c r="I514" s="38" t="str">
        <f aca="false">IF($C514="","",SUMIFS(④実績CSV_期間C!$AA$2:$AA$5001,④実績CSV_期間C!$M$2:$M$5001,$C514))</f>
        <v/>
      </c>
      <c r="J514" s="38" t="str">
        <f aca="false">IF($C514="","",N($F514)*N($G514))</f>
        <v/>
      </c>
      <c r="K514" s="38" t="str">
        <f aca="false">IF($C514="","",N($F514)*N($H514))</f>
        <v/>
      </c>
      <c r="L514" s="38" t="str">
        <f aca="false">IF($C514="","",N($F514)*N($I514))</f>
        <v/>
      </c>
      <c r="M514" s="37" t="str">
        <f aca="false">IF(OR($C514="",N(TOP!$C$12)=0),"",N($J514)/TOP!$C$12)</f>
        <v/>
      </c>
      <c r="N514" s="37" t="str">
        <f aca="false">IF(OR($C514="",N(TOP!$C$13)=0),"",N($K514)/TOP!$C$13)</f>
        <v/>
      </c>
      <c r="O514" s="37" t="str">
        <f aca="false">IF(OR($C514="",N(TOP!$C$14)=0),"",N($L514)/TOP!$C$14)</f>
        <v/>
      </c>
      <c r="P514" s="42" t="str">
        <f aca="false">IF($C514="","",IFERROR(CHOOSE(MATCH(TOP!$C$10,{"【期間A】","【期間B】","【期間C】"},0),N($M514),N($N514),N($O514)),0))</f>
        <v/>
      </c>
    </row>
    <row r="515" customFormat="false" ht="15" hidden="false" customHeight="false" outlineLevel="0" collapsed="false">
      <c r="B515" s="12" t="n">
        <v>510</v>
      </c>
      <c r="C515" s="36" t="str">
        <f aca="false">IF(②実績CSV_期間A!$M511="","",②実績CSV_期間A!$M511&amp;"")</f>
        <v/>
      </c>
      <c r="D515" s="12" t="str">
        <f aca="false">IF($C515="","",②実績CSV_期間A!$N511)</f>
        <v/>
      </c>
      <c r="E515" s="12" t="str">
        <f aca="false">IF($C515="","",RIGHT($D515,1))</f>
        <v/>
      </c>
      <c r="F515" s="41" t="str">
        <f aca="false">IF($C515="","",IFERROR(INDEX(サイズ換算マスタ!$C$6:$C$8,MATCH($E515,サイズ換算マスタ!$B$6:$B$8,0)),1))</f>
        <v/>
      </c>
      <c r="G515" s="38" t="str">
        <f aca="false">IF($C515="","",SUMIFS(②実績CSV_期間A!$AA$2:$AA$5001,②実績CSV_期間A!$M$2:$M$5001,$C515))</f>
        <v/>
      </c>
      <c r="H515" s="38" t="str">
        <f aca="false">IF($C515="","",SUMIFS(③実績CSV_期間B!$AA$2:$AA$5001,③実績CSV_期間B!$M$2:$M$5001,$C515))</f>
        <v/>
      </c>
      <c r="I515" s="38" t="str">
        <f aca="false">IF($C515="","",SUMIFS(④実績CSV_期間C!$AA$2:$AA$5001,④実績CSV_期間C!$M$2:$M$5001,$C515))</f>
        <v/>
      </c>
      <c r="J515" s="38" t="str">
        <f aca="false">IF($C515="","",N($F515)*N($G515))</f>
        <v/>
      </c>
      <c r="K515" s="38" t="str">
        <f aca="false">IF($C515="","",N($F515)*N($H515))</f>
        <v/>
      </c>
      <c r="L515" s="38" t="str">
        <f aca="false">IF($C515="","",N($F515)*N($I515))</f>
        <v/>
      </c>
      <c r="M515" s="37" t="str">
        <f aca="false">IF(OR($C515="",N(TOP!$C$12)=0),"",N($J515)/TOP!$C$12)</f>
        <v/>
      </c>
      <c r="N515" s="37" t="str">
        <f aca="false">IF(OR($C515="",N(TOP!$C$13)=0),"",N($K515)/TOP!$C$13)</f>
        <v/>
      </c>
      <c r="O515" s="37" t="str">
        <f aca="false">IF(OR($C515="",N(TOP!$C$14)=0),"",N($L515)/TOP!$C$14)</f>
        <v/>
      </c>
      <c r="P515" s="42" t="str">
        <f aca="false">IF($C515="","",IFERROR(CHOOSE(MATCH(TOP!$C$10,{"【期間A】","【期間B】","【期間C】"},0),N($M515),N($N515),N($O515)),0))</f>
        <v/>
      </c>
    </row>
    <row r="516" customFormat="false" ht="15" hidden="false" customHeight="false" outlineLevel="0" collapsed="false">
      <c r="B516" s="12" t="n">
        <v>511</v>
      </c>
      <c r="C516" s="36" t="str">
        <f aca="false">IF(②実績CSV_期間A!$M512="","",②実績CSV_期間A!$M512&amp;"")</f>
        <v/>
      </c>
      <c r="D516" s="12" t="str">
        <f aca="false">IF($C516="","",②実績CSV_期間A!$N512)</f>
        <v/>
      </c>
      <c r="E516" s="12" t="str">
        <f aca="false">IF($C516="","",RIGHT($D516,1))</f>
        <v/>
      </c>
      <c r="F516" s="41" t="str">
        <f aca="false">IF($C516="","",IFERROR(INDEX(サイズ換算マスタ!$C$6:$C$8,MATCH($E516,サイズ換算マスタ!$B$6:$B$8,0)),1))</f>
        <v/>
      </c>
      <c r="G516" s="38" t="str">
        <f aca="false">IF($C516="","",SUMIFS(②実績CSV_期間A!$AA$2:$AA$5001,②実績CSV_期間A!$M$2:$M$5001,$C516))</f>
        <v/>
      </c>
      <c r="H516" s="38" t="str">
        <f aca="false">IF($C516="","",SUMIFS(③実績CSV_期間B!$AA$2:$AA$5001,③実績CSV_期間B!$M$2:$M$5001,$C516))</f>
        <v/>
      </c>
      <c r="I516" s="38" t="str">
        <f aca="false">IF($C516="","",SUMIFS(④実績CSV_期間C!$AA$2:$AA$5001,④実績CSV_期間C!$M$2:$M$5001,$C516))</f>
        <v/>
      </c>
      <c r="J516" s="38" t="str">
        <f aca="false">IF($C516="","",N($F516)*N($G516))</f>
        <v/>
      </c>
      <c r="K516" s="38" t="str">
        <f aca="false">IF($C516="","",N($F516)*N($H516))</f>
        <v/>
      </c>
      <c r="L516" s="38" t="str">
        <f aca="false">IF($C516="","",N($F516)*N($I516))</f>
        <v/>
      </c>
      <c r="M516" s="37" t="str">
        <f aca="false">IF(OR($C516="",N(TOP!$C$12)=0),"",N($J516)/TOP!$C$12)</f>
        <v/>
      </c>
      <c r="N516" s="37" t="str">
        <f aca="false">IF(OR($C516="",N(TOP!$C$13)=0),"",N($K516)/TOP!$C$13)</f>
        <v/>
      </c>
      <c r="O516" s="37" t="str">
        <f aca="false">IF(OR($C516="",N(TOP!$C$14)=0),"",N($L516)/TOP!$C$14)</f>
        <v/>
      </c>
      <c r="P516" s="42" t="str">
        <f aca="false">IF($C516="","",IFERROR(CHOOSE(MATCH(TOP!$C$10,{"【期間A】","【期間B】","【期間C】"},0),N($M516),N($N516),N($O516)),0))</f>
        <v/>
      </c>
    </row>
    <row r="517" customFormat="false" ht="15" hidden="false" customHeight="false" outlineLevel="0" collapsed="false">
      <c r="B517" s="12" t="n">
        <v>512</v>
      </c>
      <c r="C517" s="36" t="str">
        <f aca="false">IF(②実績CSV_期間A!$M513="","",②実績CSV_期間A!$M513&amp;"")</f>
        <v/>
      </c>
      <c r="D517" s="12" t="str">
        <f aca="false">IF($C517="","",②実績CSV_期間A!$N513)</f>
        <v/>
      </c>
      <c r="E517" s="12" t="str">
        <f aca="false">IF($C517="","",RIGHT($D517,1))</f>
        <v/>
      </c>
      <c r="F517" s="41" t="str">
        <f aca="false">IF($C517="","",IFERROR(INDEX(サイズ換算マスタ!$C$6:$C$8,MATCH($E517,サイズ換算マスタ!$B$6:$B$8,0)),1))</f>
        <v/>
      </c>
      <c r="G517" s="38" t="str">
        <f aca="false">IF($C517="","",SUMIFS(②実績CSV_期間A!$AA$2:$AA$5001,②実績CSV_期間A!$M$2:$M$5001,$C517))</f>
        <v/>
      </c>
      <c r="H517" s="38" t="str">
        <f aca="false">IF($C517="","",SUMIFS(③実績CSV_期間B!$AA$2:$AA$5001,③実績CSV_期間B!$M$2:$M$5001,$C517))</f>
        <v/>
      </c>
      <c r="I517" s="38" t="str">
        <f aca="false">IF($C517="","",SUMIFS(④実績CSV_期間C!$AA$2:$AA$5001,④実績CSV_期間C!$M$2:$M$5001,$C517))</f>
        <v/>
      </c>
      <c r="J517" s="38" t="str">
        <f aca="false">IF($C517="","",N($F517)*N($G517))</f>
        <v/>
      </c>
      <c r="K517" s="38" t="str">
        <f aca="false">IF($C517="","",N($F517)*N($H517))</f>
        <v/>
      </c>
      <c r="L517" s="38" t="str">
        <f aca="false">IF($C517="","",N($F517)*N($I517))</f>
        <v/>
      </c>
      <c r="M517" s="37" t="str">
        <f aca="false">IF(OR($C517="",N(TOP!$C$12)=0),"",N($J517)/TOP!$C$12)</f>
        <v/>
      </c>
      <c r="N517" s="37" t="str">
        <f aca="false">IF(OR($C517="",N(TOP!$C$13)=0),"",N($K517)/TOP!$C$13)</f>
        <v/>
      </c>
      <c r="O517" s="37" t="str">
        <f aca="false">IF(OR($C517="",N(TOP!$C$14)=0),"",N($L517)/TOP!$C$14)</f>
        <v/>
      </c>
      <c r="P517" s="42" t="str">
        <f aca="false">IF($C517="","",IFERROR(CHOOSE(MATCH(TOP!$C$10,{"【期間A】","【期間B】","【期間C】"},0),N($M517),N($N517),N($O517)),0))</f>
        <v/>
      </c>
    </row>
    <row r="518" customFormat="false" ht="15" hidden="false" customHeight="false" outlineLevel="0" collapsed="false">
      <c r="B518" s="12" t="n">
        <v>513</v>
      </c>
      <c r="C518" s="36" t="str">
        <f aca="false">IF(②実績CSV_期間A!$M514="","",②実績CSV_期間A!$M514&amp;"")</f>
        <v/>
      </c>
      <c r="D518" s="12" t="str">
        <f aca="false">IF($C518="","",②実績CSV_期間A!$N514)</f>
        <v/>
      </c>
      <c r="E518" s="12" t="str">
        <f aca="false">IF($C518="","",RIGHT($D518,1))</f>
        <v/>
      </c>
      <c r="F518" s="41" t="str">
        <f aca="false">IF($C518="","",IFERROR(INDEX(サイズ換算マスタ!$C$6:$C$8,MATCH($E518,サイズ換算マスタ!$B$6:$B$8,0)),1))</f>
        <v/>
      </c>
      <c r="G518" s="38" t="str">
        <f aca="false">IF($C518="","",SUMIFS(②実績CSV_期間A!$AA$2:$AA$5001,②実績CSV_期間A!$M$2:$M$5001,$C518))</f>
        <v/>
      </c>
      <c r="H518" s="38" t="str">
        <f aca="false">IF($C518="","",SUMIFS(③実績CSV_期間B!$AA$2:$AA$5001,③実績CSV_期間B!$M$2:$M$5001,$C518))</f>
        <v/>
      </c>
      <c r="I518" s="38" t="str">
        <f aca="false">IF($C518="","",SUMIFS(④実績CSV_期間C!$AA$2:$AA$5001,④実績CSV_期間C!$M$2:$M$5001,$C518))</f>
        <v/>
      </c>
      <c r="J518" s="38" t="str">
        <f aca="false">IF($C518="","",N($F518)*N($G518))</f>
        <v/>
      </c>
      <c r="K518" s="38" t="str">
        <f aca="false">IF($C518="","",N($F518)*N($H518))</f>
        <v/>
      </c>
      <c r="L518" s="38" t="str">
        <f aca="false">IF($C518="","",N($F518)*N($I518))</f>
        <v/>
      </c>
      <c r="M518" s="37" t="str">
        <f aca="false">IF(OR($C518="",N(TOP!$C$12)=0),"",N($J518)/TOP!$C$12)</f>
        <v/>
      </c>
      <c r="N518" s="37" t="str">
        <f aca="false">IF(OR($C518="",N(TOP!$C$13)=0),"",N($K518)/TOP!$C$13)</f>
        <v/>
      </c>
      <c r="O518" s="37" t="str">
        <f aca="false">IF(OR($C518="",N(TOP!$C$14)=0),"",N($L518)/TOP!$C$14)</f>
        <v/>
      </c>
      <c r="P518" s="42" t="str">
        <f aca="false">IF($C518="","",IFERROR(CHOOSE(MATCH(TOP!$C$10,{"【期間A】","【期間B】","【期間C】"},0),N($M518),N($N518),N($O518)),0))</f>
        <v/>
      </c>
    </row>
    <row r="519" customFormat="false" ht="15" hidden="false" customHeight="false" outlineLevel="0" collapsed="false">
      <c r="B519" s="12" t="n">
        <v>514</v>
      </c>
      <c r="C519" s="36" t="str">
        <f aca="false">IF(②実績CSV_期間A!$M515="","",②実績CSV_期間A!$M515&amp;"")</f>
        <v/>
      </c>
      <c r="D519" s="12" t="str">
        <f aca="false">IF($C519="","",②実績CSV_期間A!$N515)</f>
        <v/>
      </c>
      <c r="E519" s="12" t="str">
        <f aca="false">IF($C519="","",RIGHT($D519,1))</f>
        <v/>
      </c>
      <c r="F519" s="41" t="str">
        <f aca="false">IF($C519="","",IFERROR(INDEX(サイズ換算マスタ!$C$6:$C$8,MATCH($E519,サイズ換算マスタ!$B$6:$B$8,0)),1))</f>
        <v/>
      </c>
      <c r="G519" s="38" t="str">
        <f aca="false">IF($C519="","",SUMIFS(②実績CSV_期間A!$AA$2:$AA$5001,②実績CSV_期間A!$M$2:$M$5001,$C519))</f>
        <v/>
      </c>
      <c r="H519" s="38" t="str">
        <f aca="false">IF($C519="","",SUMIFS(③実績CSV_期間B!$AA$2:$AA$5001,③実績CSV_期間B!$M$2:$M$5001,$C519))</f>
        <v/>
      </c>
      <c r="I519" s="38" t="str">
        <f aca="false">IF($C519="","",SUMIFS(④実績CSV_期間C!$AA$2:$AA$5001,④実績CSV_期間C!$M$2:$M$5001,$C519))</f>
        <v/>
      </c>
      <c r="J519" s="38" t="str">
        <f aca="false">IF($C519="","",N($F519)*N($G519))</f>
        <v/>
      </c>
      <c r="K519" s="38" t="str">
        <f aca="false">IF($C519="","",N($F519)*N($H519))</f>
        <v/>
      </c>
      <c r="L519" s="38" t="str">
        <f aca="false">IF($C519="","",N($F519)*N($I519))</f>
        <v/>
      </c>
      <c r="M519" s="37" t="str">
        <f aca="false">IF(OR($C519="",N(TOP!$C$12)=0),"",N($J519)/TOP!$C$12)</f>
        <v/>
      </c>
      <c r="N519" s="37" t="str">
        <f aca="false">IF(OR($C519="",N(TOP!$C$13)=0),"",N($K519)/TOP!$C$13)</f>
        <v/>
      </c>
      <c r="O519" s="37" t="str">
        <f aca="false">IF(OR($C519="",N(TOP!$C$14)=0),"",N($L519)/TOP!$C$14)</f>
        <v/>
      </c>
      <c r="P519" s="42" t="str">
        <f aca="false">IF($C519="","",IFERROR(CHOOSE(MATCH(TOP!$C$10,{"【期間A】","【期間B】","【期間C】"},0),N($M519),N($N519),N($O519)),0))</f>
        <v/>
      </c>
    </row>
    <row r="520" customFormat="false" ht="15" hidden="false" customHeight="false" outlineLevel="0" collapsed="false">
      <c r="B520" s="12" t="n">
        <v>515</v>
      </c>
      <c r="C520" s="36" t="str">
        <f aca="false">IF(②実績CSV_期間A!$M516="","",②実績CSV_期間A!$M516&amp;"")</f>
        <v/>
      </c>
      <c r="D520" s="12" t="str">
        <f aca="false">IF($C520="","",②実績CSV_期間A!$N516)</f>
        <v/>
      </c>
      <c r="E520" s="12" t="str">
        <f aca="false">IF($C520="","",RIGHT($D520,1))</f>
        <v/>
      </c>
      <c r="F520" s="41" t="str">
        <f aca="false">IF($C520="","",IFERROR(INDEX(サイズ換算マスタ!$C$6:$C$8,MATCH($E520,サイズ換算マスタ!$B$6:$B$8,0)),1))</f>
        <v/>
      </c>
      <c r="G520" s="38" t="str">
        <f aca="false">IF($C520="","",SUMIFS(②実績CSV_期間A!$AA$2:$AA$5001,②実績CSV_期間A!$M$2:$M$5001,$C520))</f>
        <v/>
      </c>
      <c r="H520" s="38" t="str">
        <f aca="false">IF($C520="","",SUMIFS(③実績CSV_期間B!$AA$2:$AA$5001,③実績CSV_期間B!$M$2:$M$5001,$C520))</f>
        <v/>
      </c>
      <c r="I520" s="38" t="str">
        <f aca="false">IF($C520="","",SUMIFS(④実績CSV_期間C!$AA$2:$AA$5001,④実績CSV_期間C!$M$2:$M$5001,$C520))</f>
        <v/>
      </c>
      <c r="J520" s="38" t="str">
        <f aca="false">IF($C520="","",N($F520)*N($G520))</f>
        <v/>
      </c>
      <c r="K520" s="38" t="str">
        <f aca="false">IF($C520="","",N($F520)*N($H520))</f>
        <v/>
      </c>
      <c r="L520" s="38" t="str">
        <f aca="false">IF($C520="","",N($F520)*N($I520))</f>
        <v/>
      </c>
      <c r="M520" s="37" t="str">
        <f aca="false">IF(OR($C520="",N(TOP!$C$12)=0),"",N($J520)/TOP!$C$12)</f>
        <v/>
      </c>
      <c r="N520" s="37" t="str">
        <f aca="false">IF(OR($C520="",N(TOP!$C$13)=0),"",N($K520)/TOP!$C$13)</f>
        <v/>
      </c>
      <c r="O520" s="37" t="str">
        <f aca="false">IF(OR($C520="",N(TOP!$C$14)=0),"",N($L520)/TOP!$C$14)</f>
        <v/>
      </c>
      <c r="P520" s="42" t="str">
        <f aca="false">IF($C520="","",IFERROR(CHOOSE(MATCH(TOP!$C$10,{"【期間A】","【期間B】","【期間C】"},0),N($M520),N($N520),N($O520)),0))</f>
        <v/>
      </c>
    </row>
    <row r="521" customFormat="false" ht="15" hidden="false" customHeight="false" outlineLevel="0" collapsed="false">
      <c r="B521" s="12" t="n">
        <v>516</v>
      </c>
      <c r="C521" s="36" t="str">
        <f aca="false">IF(②実績CSV_期間A!$M517="","",②実績CSV_期間A!$M517&amp;"")</f>
        <v/>
      </c>
      <c r="D521" s="12" t="str">
        <f aca="false">IF($C521="","",②実績CSV_期間A!$N517)</f>
        <v/>
      </c>
      <c r="E521" s="12" t="str">
        <f aca="false">IF($C521="","",RIGHT($D521,1))</f>
        <v/>
      </c>
      <c r="F521" s="41" t="str">
        <f aca="false">IF($C521="","",IFERROR(INDEX(サイズ換算マスタ!$C$6:$C$8,MATCH($E521,サイズ換算マスタ!$B$6:$B$8,0)),1))</f>
        <v/>
      </c>
      <c r="G521" s="38" t="str">
        <f aca="false">IF($C521="","",SUMIFS(②実績CSV_期間A!$AA$2:$AA$5001,②実績CSV_期間A!$M$2:$M$5001,$C521))</f>
        <v/>
      </c>
      <c r="H521" s="38" t="str">
        <f aca="false">IF($C521="","",SUMIFS(③実績CSV_期間B!$AA$2:$AA$5001,③実績CSV_期間B!$M$2:$M$5001,$C521))</f>
        <v/>
      </c>
      <c r="I521" s="38" t="str">
        <f aca="false">IF($C521="","",SUMIFS(④実績CSV_期間C!$AA$2:$AA$5001,④実績CSV_期間C!$M$2:$M$5001,$C521))</f>
        <v/>
      </c>
      <c r="J521" s="38" t="str">
        <f aca="false">IF($C521="","",N($F521)*N($G521))</f>
        <v/>
      </c>
      <c r="K521" s="38" t="str">
        <f aca="false">IF($C521="","",N($F521)*N($H521))</f>
        <v/>
      </c>
      <c r="L521" s="38" t="str">
        <f aca="false">IF($C521="","",N($F521)*N($I521))</f>
        <v/>
      </c>
      <c r="M521" s="37" t="str">
        <f aca="false">IF(OR($C521="",N(TOP!$C$12)=0),"",N($J521)/TOP!$C$12)</f>
        <v/>
      </c>
      <c r="N521" s="37" t="str">
        <f aca="false">IF(OR($C521="",N(TOP!$C$13)=0),"",N($K521)/TOP!$C$13)</f>
        <v/>
      </c>
      <c r="O521" s="37" t="str">
        <f aca="false">IF(OR($C521="",N(TOP!$C$14)=0),"",N($L521)/TOP!$C$14)</f>
        <v/>
      </c>
      <c r="P521" s="42" t="str">
        <f aca="false">IF($C521="","",IFERROR(CHOOSE(MATCH(TOP!$C$10,{"【期間A】","【期間B】","【期間C】"},0),N($M521),N($N521),N($O521)),0))</f>
        <v/>
      </c>
    </row>
    <row r="522" customFormat="false" ht="15" hidden="false" customHeight="false" outlineLevel="0" collapsed="false">
      <c r="B522" s="12" t="n">
        <v>517</v>
      </c>
      <c r="C522" s="36" t="str">
        <f aca="false">IF(②実績CSV_期間A!$M518="","",②実績CSV_期間A!$M518&amp;"")</f>
        <v/>
      </c>
      <c r="D522" s="12" t="str">
        <f aca="false">IF($C522="","",②実績CSV_期間A!$N518)</f>
        <v/>
      </c>
      <c r="E522" s="12" t="str">
        <f aca="false">IF($C522="","",RIGHT($D522,1))</f>
        <v/>
      </c>
      <c r="F522" s="41" t="str">
        <f aca="false">IF($C522="","",IFERROR(INDEX(サイズ換算マスタ!$C$6:$C$8,MATCH($E522,サイズ換算マスタ!$B$6:$B$8,0)),1))</f>
        <v/>
      </c>
      <c r="G522" s="38" t="str">
        <f aca="false">IF($C522="","",SUMIFS(②実績CSV_期間A!$AA$2:$AA$5001,②実績CSV_期間A!$M$2:$M$5001,$C522))</f>
        <v/>
      </c>
      <c r="H522" s="38" t="str">
        <f aca="false">IF($C522="","",SUMIFS(③実績CSV_期間B!$AA$2:$AA$5001,③実績CSV_期間B!$M$2:$M$5001,$C522))</f>
        <v/>
      </c>
      <c r="I522" s="38" t="str">
        <f aca="false">IF($C522="","",SUMIFS(④実績CSV_期間C!$AA$2:$AA$5001,④実績CSV_期間C!$M$2:$M$5001,$C522))</f>
        <v/>
      </c>
      <c r="J522" s="38" t="str">
        <f aca="false">IF($C522="","",N($F522)*N($G522))</f>
        <v/>
      </c>
      <c r="K522" s="38" t="str">
        <f aca="false">IF($C522="","",N($F522)*N($H522))</f>
        <v/>
      </c>
      <c r="L522" s="38" t="str">
        <f aca="false">IF($C522="","",N($F522)*N($I522))</f>
        <v/>
      </c>
      <c r="M522" s="37" t="str">
        <f aca="false">IF(OR($C522="",N(TOP!$C$12)=0),"",N($J522)/TOP!$C$12)</f>
        <v/>
      </c>
      <c r="N522" s="37" t="str">
        <f aca="false">IF(OR($C522="",N(TOP!$C$13)=0),"",N($K522)/TOP!$C$13)</f>
        <v/>
      </c>
      <c r="O522" s="37" t="str">
        <f aca="false">IF(OR($C522="",N(TOP!$C$14)=0),"",N($L522)/TOP!$C$14)</f>
        <v/>
      </c>
      <c r="P522" s="42" t="str">
        <f aca="false">IF($C522="","",IFERROR(CHOOSE(MATCH(TOP!$C$10,{"【期間A】","【期間B】","【期間C】"},0),N($M522),N($N522),N($O522)),0))</f>
        <v/>
      </c>
    </row>
    <row r="523" customFormat="false" ht="15" hidden="false" customHeight="false" outlineLevel="0" collapsed="false">
      <c r="B523" s="12" t="n">
        <v>518</v>
      </c>
      <c r="C523" s="36" t="str">
        <f aca="false">IF(②実績CSV_期間A!$M519="","",②実績CSV_期間A!$M519&amp;"")</f>
        <v/>
      </c>
      <c r="D523" s="12" t="str">
        <f aca="false">IF($C523="","",②実績CSV_期間A!$N519)</f>
        <v/>
      </c>
      <c r="E523" s="12" t="str">
        <f aca="false">IF($C523="","",RIGHT($D523,1))</f>
        <v/>
      </c>
      <c r="F523" s="41" t="str">
        <f aca="false">IF($C523="","",IFERROR(INDEX(サイズ換算マスタ!$C$6:$C$8,MATCH($E523,サイズ換算マスタ!$B$6:$B$8,0)),1))</f>
        <v/>
      </c>
      <c r="G523" s="38" t="str">
        <f aca="false">IF($C523="","",SUMIFS(②実績CSV_期間A!$AA$2:$AA$5001,②実績CSV_期間A!$M$2:$M$5001,$C523))</f>
        <v/>
      </c>
      <c r="H523" s="38" t="str">
        <f aca="false">IF($C523="","",SUMIFS(③実績CSV_期間B!$AA$2:$AA$5001,③実績CSV_期間B!$M$2:$M$5001,$C523))</f>
        <v/>
      </c>
      <c r="I523" s="38" t="str">
        <f aca="false">IF($C523="","",SUMIFS(④実績CSV_期間C!$AA$2:$AA$5001,④実績CSV_期間C!$M$2:$M$5001,$C523))</f>
        <v/>
      </c>
      <c r="J523" s="38" t="str">
        <f aca="false">IF($C523="","",N($F523)*N($G523))</f>
        <v/>
      </c>
      <c r="K523" s="38" t="str">
        <f aca="false">IF($C523="","",N($F523)*N($H523))</f>
        <v/>
      </c>
      <c r="L523" s="38" t="str">
        <f aca="false">IF($C523="","",N($F523)*N($I523))</f>
        <v/>
      </c>
      <c r="M523" s="37" t="str">
        <f aca="false">IF(OR($C523="",N(TOP!$C$12)=0),"",N($J523)/TOP!$C$12)</f>
        <v/>
      </c>
      <c r="N523" s="37" t="str">
        <f aca="false">IF(OR($C523="",N(TOP!$C$13)=0),"",N($K523)/TOP!$C$13)</f>
        <v/>
      </c>
      <c r="O523" s="37" t="str">
        <f aca="false">IF(OR($C523="",N(TOP!$C$14)=0),"",N($L523)/TOP!$C$14)</f>
        <v/>
      </c>
      <c r="P523" s="42" t="str">
        <f aca="false">IF($C523="","",IFERROR(CHOOSE(MATCH(TOP!$C$10,{"【期間A】","【期間B】","【期間C】"},0),N($M523),N($N523),N($O523)),0))</f>
        <v/>
      </c>
    </row>
    <row r="524" customFormat="false" ht="15" hidden="false" customHeight="false" outlineLevel="0" collapsed="false">
      <c r="B524" s="12" t="n">
        <v>519</v>
      </c>
      <c r="C524" s="36" t="str">
        <f aca="false">IF(②実績CSV_期間A!$M520="","",②実績CSV_期間A!$M520&amp;"")</f>
        <v/>
      </c>
      <c r="D524" s="12" t="str">
        <f aca="false">IF($C524="","",②実績CSV_期間A!$N520)</f>
        <v/>
      </c>
      <c r="E524" s="12" t="str">
        <f aca="false">IF($C524="","",RIGHT($D524,1))</f>
        <v/>
      </c>
      <c r="F524" s="41" t="str">
        <f aca="false">IF($C524="","",IFERROR(INDEX(サイズ換算マスタ!$C$6:$C$8,MATCH($E524,サイズ換算マスタ!$B$6:$B$8,0)),1))</f>
        <v/>
      </c>
      <c r="G524" s="38" t="str">
        <f aca="false">IF($C524="","",SUMIFS(②実績CSV_期間A!$AA$2:$AA$5001,②実績CSV_期間A!$M$2:$M$5001,$C524))</f>
        <v/>
      </c>
      <c r="H524" s="38" t="str">
        <f aca="false">IF($C524="","",SUMIFS(③実績CSV_期間B!$AA$2:$AA$5001,③実績CSV_期間B!$M$2:$M$5001,$C524))</f>
        <v/>
      </c>
      <c r="I524" s="38" t="str">
        <f aca="false">IF($C524="","",SUMIFS(④実績CSV_期間C!$AA$2:$AA$5001,④実績CSV_期間C!$M$2:$M$5001,$C524))</f>
        <v/>
      </c>
      <c r="J524" s="38" t="str">
        <f aca="false">IF($C524="","",N($F524)*N($G524))</f>
        <v/>
      </c>
      <c r="K524" s="38" t="str">
        <f aca="false">IF($C524="","",N($F524)*N($H524))</f>
        <v/>
      </c>
      <c r="L524" s="38" t="str">
        <f aca="false">IF($C524="","",N($F524)*N($I524))</f>
        <v/>
      </c>
      <c r="M524" s="37" t="str">
        <f aca="false">IF(OR($C524="",N(TOP!$C$12)=0),"",N($J524)/TOP!$C$12)</f>
        <v/>
      </c>
      <c r="N524" s="37" t="str">
        <f aca="false">IF(OR($C524="",N(TOP!$C$13)=0),"",N($K524)/TOP!$C$13)</f>
        <v/>
      </c>
      <c r="O524" s="37" t="str">
        <f aca="false">IF(OR($C524="",N(TOP!$C$14)=0),"",N($L524)/TOP!$C$14)</f>
        <v/>
      </c>
      <c r="P524" s="42" t="str">
        <f aca="false">IF($C524="","",IFERROR(CHOOSE(MATCH(TOP!$C$10,{"【期間A】","【期間B】","【期間C】"},0),N($M524),N($N524),N($O524)),0))</f>
        <v/>
      </c>
    </row>
    <row r="525" customFormat="false" ht="15" hidden="false" customHeight="false" outlineLevel="0" collapsed="false">
      <c r="B525" s="12" t="n">
        <v>520</v>
      </c>
      <c r="C525" s="36" t="str">
        <f aca="false">IF(②実績CSV_期間A!$M521="","",②実績CSV_期間A!$M521&amp;"")</f>
        <v/>
      </c>
      <c r="D525" s="12" t="str">
        <f aca="false">IF($C525="","",②実績CSV_期間A!$N521)</f>
        <v/>
      </c>
      <c r="E525" s="12" t="str">
        <f aca="false">IF($C525="","",RIGHT($D525,1))</f>
        <v/>
      </c>
      <c r="F525" s="41" t="str">
        <f aca="false">IF($C525="","",IFERROR(INDEX(サイズ換算マスタ!$C$6:$C$8,MATCH($E525,サイズ換算マスタ!$B$6:$B$8,0)),1))</f>
        <v/>
      </c>
      <c r="G525" s="38" t="str">
        <f aca="false">IF($C525="","",SUMIFS(②実績CSV_期間A!$AA$2:$AA$5001,②実績CSV_期間A!$M$2:$M$5001,$C525))</f>
        <v/>
      </c>
      <c r="H525" s="38" t="str">
        <f aca="false">IF($C525="","",SUMIFS(③実績CSV_期間B!$AA$2:$AA$5001,③実績CSV_期間B!$M$2:$M$5001,$C525))</f>
        <v/>
      </c>
      <c r="I525" s="38" t="str">
        <f aca="false">IF($C525="","",SUMIFS(④実績CSV_期間C!$AA$2:$AA$5001,④実績CSV_期間C!$M$2:$M$5001,$C525))</f>
        <v/>
      </c>
      <c r="J525" s="38" t="str">
        <f aca="false">IF($C525="","",N($F525)*N($G525))</f>
        <v/>
      </c>
      <c r="K525" s="38" t="str">
        <f aca="false">IF($C525="","",N($F525)*N($H525))</f>
        <v/>
      </c>
      <c r="L525" s="38" t="str">
        <f aca="false">IF($C525="","",N($F525)*N($I525))</f>
        <v/>
      </c>
      <c r="M525" s="37" t="str">
        <f aca="false">IF(OR($C525="",N(TOP!$C$12)=0),"",N($J525)/TOP!$C$12)</f>
        <v/>
      </c>
      <c r="N525" s="37" t="str">
        <f aca="false">IF(OR($C525="",N(TOP!$C$13)=0),"",N($K525)/TOP!$C$13)</f>
        <v/>
      </c>
      <c r="O525" s="37" t="str">
        <f aca="false">IF(OR($C525="",N(TOP!$C$14)=0),"",N($L525)/TOP!$C$14)</f>
        <v/>
      </c>
      <c r="P525" s="42" t="str">
        <f aca="false">IF($C525="","",IFERROR(CHOOSE(MATCH(TOP!$C$10,{"【期間A】","【期間B】","【期間C】"},0),N($M525),N($N525),N($O525)),0))</f>
        <v/>
      </c>
    </row>
    <row r="526" customFormat="false" ht="15" hidden="false" customHeight="false" outlineLevel="0" collapsed="false">
      <c r="B526" s="12" t="n">
        <v>521</v>
      </c>
      <c r="C526" s="36" t="str">
        <f aca="false">IF(②実績CSV_期間A!$M522="","",②実績CSV_期間A!$M522&amp;"")</f>
        <v/>
      </c>
      <c r="D526" s="12" t="str">
        <f aca="false">IF($C526="","",②実績CSV_期間A!$N522)</f>
        <v/>
      </c>
      <c r="E526" s="12" t="str">
        <f aca="false">IF($C526="","",RIGHT($D526,1))</f>
        <v/>
      </c>
      <c r="F526" s="41" t="str">
        <f aca="false">IF($C526="","",IFERROR(INDEX(サイズ換算マスタ!$C$6:$C$8,MATCH($E526,サイズ換算マスタ!$B$6:$B$8,0)),1))</f>
        <v/>
      </c>
      <c r="G526" s="38" t="str">
        <f aca="false">IF($C526="","",SUMIFS(②実績CSV_期間A!$AA$2:$AA$5001,②実績CSV_期間A!$M$2:$M$5001,$C526))</f>
        <v/>
      </c>
      <c r="H526" s="38" t="str">
        <f aca="false">IF($C526="","",SUMIFS(③実績CSV_期間B!$AA$2:$AA$5001,③実績CSV_期間B!$M$2:$M$5001,$C526))</f>
        <v/>
      </c>
      <c r="I526" s="38" t="str">
        <f aca="false">IF($C526="","",SUMIFS(④実績CSV_期間C!$AA$2:$AA$5001,④実績CSV_期間C!$M$2:$M$5001,$C526))</f>
        <v/>
      </c>
      <c r="J526" s="38" t="str">
        <f aca="false">IF($C526="","",N($F526)*N($G526))</f>
        <v/>
      </c>
      <c r="K526" s="38" t="str">
        <f aca="false">IF($C526="","",N($F526)*N($H526))</f>
        <v/>
      </c>
      <c r="L526" s="38" t="str">
        <f aca="false">IF($C526="","",N($F526)*N($I526))</f>
        <v/>
      </c>
      <c r="M526" s="37" t="str">
        <f aca="false">IF(OR($C526="",N(TOP!$C$12)=0),"",N($J526)/TOP!$C$12)</f>
        <v/>
      </c>
      <c r="N526" s="37" t="str">
        <f aca="false">IF(OR($C526="",N(TOP!$C$13)=0),"",N($K526)/TOP!$C$13)</f>
        <v/>
      </c>
      <c r="O526" s="37" t="str">
        <f aca="false">IF(OR($C526="",N(TOP!$C$14)=0),"",N($L526)/TOP!$C$14)</f>
        <v/>
      </c>
      <c r="P526" s="42" t="str">
        <f aca="false">IF($C526="","",IFERROR(CHOOSE(MATCH(TOP!$C$10,{"【期間A】","【期間B】","【期間C】"},0),N($M526),N($N526),N($O526)),0))</f>
        <v/>
      </c>
    </row>
    <row r="527" customFormat="false" ht="15" hidden="false" customHeight="false" outlineLevel="0" collapsed="false">
      <c r="B527" s="12" t="n">
        <v>522</v>
      </c>
      <c r="C527" s="36" t="str">
        <f aca="false">IF(②実績CSV_期間A!$M523="","",②実績CSV_期間A!$M523&amp;"")</f>
        <v/>
      </c>
      <c r="D527" s="12" t="str">
        <f aca="false">IF($C527="","",②実績CSV_期間A!$N523)</f>
        <v/>
      </c>
      <c r="E527" s="12" t="str">
        <f aca="false">IF($C527="","",RIGHT($D527,1))</f>
        <v/>
      </c>
      <c r="F527" s="41" t="str">
        <f aca="false">IF($C527="","",IFERROR(INDEX(サイズ換算マスタ!$C$6:$C$8,MATCH($E527,サイズ換算マスタ!$B$6:$B$8,0)),1))</f>
        <v/>
      </c>
      <c r="G527" s="38" t="str">
        <f aca="false">IF($C527="","",SUMIFS(②実績CSV_期間A!$AA$2:$AA$5001,②実績CSV_期間A!$M$2:$M$5001,$C527))</f>
        <v/>
      </c>
      <c r="H527" s="38" t="str">
        <f aca="false">IF($C527="","",SUMIFS(③実績CSV_期間B!$AA$2:$AA$5001,③実績CSV_期間B!$M$2:$M$5001,$C527))</f>
        <v/>
      </c>
      <c r="I527" s="38" t="str">
        <f aca="false">IF($C527="","",SUMIFS(④実績CSV_期間C!$AA$2:$AA$5001,④実績CSV_期間C!$M$2:$M$5001,$C527))</f>
        <v/>
      </c>
      <c r="J527" s="38" t="str">
        <f aca="false">IF($C527="","",N($F527)*N($G527))</f>
        <v/>
      </c>
      <c r="K527" s="38" t="str">
        <f aca="false">IF($C527="","",N($F527)*N($H527))</f>
        <v/>
      </c>
      <c r="L527" s="38" t="str">
        <f aca="false">IF($C527="","",N($F527)*N($I527))</f>
        <v/>
      </c>
      <c r="M527" s="37" t="str">
        <f aca="false">IF(OR($C527="",N(TOP!$C$12)=0),"",N($J527)/TOP!$C$12)</f>
        <v/>
      </c>
      <c r="N527" s="37" t="str">
        <f aca="false">IF(OR($C527="",N(TOP!$C$13)=0),"",N($K527)/TOP!$C$13)</f>
        <v/>
      </c>
      <c r="O527" s="37" t="str">
        <f aca="false">IF(OR($C527="",N(TOP!$C$14)=0),"",N($L527)/TOP!$C$14)</f>
        <v/>
      </c>
      <c r="P527" s="42" t="str">
        <f aca="false">IF($C527="","",IFERROR(CHOOSE(MATCH(TOP!$C$10,{"【期間A】","【期間B】","【期間C】"},0),N($M527),N($N527),N($O527)),0))</f>
        <v/>
      </c>
    </row>
    <row r="528" customFormat="false" ht="15" hidden="false" customHeight="false" outlineLevel="0" collapsed="false">
      <c r="B528" s="12" t="n">
        <v>523</v>
      </c>
      <c r="C528" s="36" t="str">
        <f aca="false">IF(②実績CSV_期間A!$M524="","",②実績CSV_期間A!$M524&amp;"")</f>
        <v/>
      </c>
      <c r="D528" s="12" t="str">
        <f aca="false">IF($C528="","",②実績CSV_期間A!$N524)</f>
        <v/>
      </c>
      <c r="E528" s="12" t="str">
        <f aca="false">IF($C528="","",RIGHT($D528,1))</f>
        <v/>
      </c>
      <c r="F528" s="41" t="str">
        <f aca="false">IF($C528="","",IFERROR(INDEX(サイズ換算マスタ!$C$6:$C$8,MATCH($E528,サイズ換算マスタ!$B$6:$B$8,0)),1))</f>
        <v/>
      </c>
      <c r="G528" s="38" t="str">
        <f aca="false">IF($C528="","",SUMIFS(②実績CSV_期間A!$AA$2:$AA$5001,②実績CSV_期間A!$M$2:$M$5001,$C528))</f>
        <v/>
      </c>
      <c r="H528" s="38" t="str">
        <f aca="false">IF($C528="","",SUMIFS(③実績CSV_期間B!$AA$2:$AA$5001,③実績CSV_期間B!$M$2:$M$5001,$C528))</f>
        <v/>
      </c>
      <c r="I528" s="38" t="str">
        <f aca="false">IF($C528="","",SUMIFS(④実績CSV_期間C!$AA$2:$AA$5001,④実績CSV_期間C!$M$2:$M$5001,$C528))</f>
        <v/>
      </c>
      <c r="J528" s="38" t="str">
        <f aca="false">IF($C528="","",N($F528)*N($G528))</f>
        <v/>
      </c>
      <c r="K528" s="38" t="str">
        <f aca="false">IF($C528="","",N($F528)*N($H528))</f>
        <v/>
      </c>
      <c r="L528" s="38" t="str">
        <f aca="false">IF($C528="","",N($F528)*N($I528))</f>
        <v/>
      </c>
      <c r="M528" s="37" t="str">
        <f aca="false">IF(OR($C528="",N(TOP!$C$12)=0),"",N($J528)/TOP!$C$12)</f>
        <v/>
      </c>
      <c r="N528" s="37" t="str">
        <f aca="false">IF(OR($C528="",N(TOP!$C$13)=0),"",N($K528)/TOP!$C$13)</f>
        <v/>
      </c>
      <c r="O528" s="37" t="str">
        <f aca="false">IF(OR($C528="",N(TOP!$C$14)=0),"",N($L528)/TOP!$C$14)</f>
        <v/>
      </c>
      <c r="P528" s="42" t="str">
        <f aca="false">IF($C528="","",IFERROR(CHOOSE(MATCH(TOP!$C$10,{"【期間A】","【期間B】","【期間C】"},0),N($M528),N($N528),N($O528)),0))</f>
        <v/>
      </c>
    </row>
    <row r="529" customFormat="false" ht="15" hidden="false" customHeight="false" outlineLevel="0" collapsed="false">
      <c r="B529" s="12" t="n">
        <v>524</v>
      </c>
      <c r="C529" s="36" t="str">
        <f aca="false">IF(②実績CSV_期間A!$M525="","",②実績CSV_期間A!$M525&amp;"")</f>
        <v/>
      </c>
      <c r="D529" s="12" t="str">
        <f aca="false">IF($C529="","",②実績CSV_期間A!$N525)</f>
        <v/>
      </c>
      <c r="E529" s="12" t="str">
        <f aca="false">IF($C529="","",RIGHT($D529,1))</f>
        <v/>
      </c>
      <c r="F529" s="41" t="str">
        <f aca="false">IF($C529="","",IFERROR(INDEX(サイズ換算マスタ!$C$6:$C$8,MATCH($E529,サイズ換算マスタ!$B$6:$B$8,0)),1))</f>
        <v/>
      </c>
      <c r="G529" s="38" t="str">
        <f aca="false">IF($C529="","",SUMIFS(②実績CSV_期間A!$AA$2:$AA$5001,②実績CSV_期間A!$M$2:$M$5001,$C529))</f>
        <v/>
      </c>
      <c r="H529" s="38" t="str">
        <f aca="false">IF($C529="","",SUMIFS(③実績CSV_期間B!$AA$2:$AA$5001,③実績CSV_期間B!$M$2:$M$5001,$C529))</f>
        <v/>
      </c>
      <c r="I529" s="38" t="str">
        <f aca="false">IF($C529="","",SUMIFS(④実績CSV_期間C!$AA$2:$AA$5001,④実績CSV_期間C!$M$2:$M$5001,$C529))</f>
        <v/>
      </c>
      <c r="J529" s="38" t="str">
        <f aca="false">IF($C529="","",N($F529)*N($G529))</f>
        <v/>
      </c>
      <c r="K529" s="38" t="str">
        <f aca="false">IF($C529="","",N($F529)*N($H529))</f>
        <v/>
      </c>
      <c r="L529" s="38" t="str">
        <f aca="false">IF($C529="","",N($F529)*N($I529))</f>
        <v/>
      </c>
      <c r="M529" s="37" t="str">
        <f aca="false">IF(OR($C529="",N(TOP!$C$12)=0),"",N($J529)/TOP!$C$12)</f>
        <v/>
      </c>
      <c r="N529" s="37" t="str">
        <f aca="false">IF(OR($C529="",N(TOP!$C$13)=0),"",N($K529)/TOP!$C$13)</f>
        <v/>
      </c>
      <c r="O529" s="37" t="str">
        <f aca="false">IF(OR($C529="",N(TOP!$C$14)=0),"",N($L529)/TOP!$C$14)</f>
        <v/>
      </c>
      <c r="P529" s="42" t="str">
        <f aca="false">IF($C529="","",IFERROR(CHOOSE(MATCH(TOP!$C$10,{"【期間A】","【期間B】","【期間C】"},0),N($M529),N($N529),N($O529)),0))</f>
        <v/>
      </c>
    </row>
    <row r="530" customFormat="false" ht="15" hidden="false" customHeight="false" outlineLevel="0" collapsed="false">
      <c r="B530" s="12" t="n">
        <v>525</v>
      </c>
      <c r="C530" s="36" t="str">
        <f aca="false">IF(②実績CSV_期間A!$M526="","",②実績CSV_期間A!$M526&amp;"")</f>
        <v/>
      </c>
      <c r="D530" s="12" t="str">
        <f aca="false">IF($C530="","",②実績CSV_期間A!$N526)</f>
        <v/>
      </c>
      <c r="E530" s="12" t="str">
        <f aca="false">IF($C530="","",RIGHT($D530,1))</f>
        <v/>
      </c>
      <c r="F530" s="41" t="str">
        <f aca="false">IF($C530="","",IFERROR(INDEX(サイズ換算マスタ!$C$6:$C$8,MATCH($E530,サイズ換算マスタ!$B$6:$B$8,0)),1))</f>
        <v/>
      </c>
      <c r="G530" s="38" t="str">
        <f aca="false">IF($C530="","",SUMIFS(②実績CSV_期間A!$AA$2:$AA$5001,②実績CSV_期間A!$M$2:$M$5001,$C530))</f>
        <v/>
      </c>
      <c r="H530" s="38" t="str">
        <f aca="false">IF($C530="","",SUMIFS(③実績CSV_期間B!$AA$2:$AA$5001,③実績CSV_期間B!$M$2:$M$5001,$C530))</f>
        <v/>
      </c>
      <c r="I530" s="38" t="str">
        <f aca="false">IF($C530="","",SUMIFS(④実績CSV_期間C!$AA$2:$AA$5001,④実績CSV_期間C!$M$2:$M$5001,$C530))</f>
        <v/>
      </c>
      <c r="J530" s="38" t="str">
        <f aca="false">IF($C530="","",N($F530)*N($G530))</f>
        <v/>
      </c>
      <c r="K530" s="38" t="str">
        <f aca="false">IF($C530="","",N($F530)*N($H530))</f>
        <v/>
      </c>
      <c r="L530" s="38" t="str">
        <f aca="false">IF($C530="","",N($F530)*N($I530))</f>
        <v/>
      </c>
      <c r="M530" s="37" t="str">
        <f aca="false">IF(OR($C530="",N(TOP!$C$12)=0),"",N($J530)/TOP!$C$12)</f>
        <v/>
      </c>
      <c r="N530" s="37" t="str">
        <f aca="false">IF(OR($C530="",N(TOP!$C$13)=0),"",N($K530)/TOP!$C$13)</f>
        <v/>
      </c>
      <c r="O530" s="37" t="str">
        <f aca="false">IF(OR($C530="",N(TOP!$C$14)=0),"",N($L530)/TOP!$C$14)</f>
        <v/>
      </c>
      <c r="P530" s="42" t="str">
        <f aca="false">IF($C530="","",IFERROR(CHOOSE(MATCH(TOP!$C$10,{"【期間A】","【期間B】","【期間C】"},0),N($M530),N($N530),N($O530)),0))</f>
        <v/>
      </c>
    </row>
    <row r="531" customFormat="false" ht="15" hidden="false" customHeight="false" outlineLevel="0" collapsed="false">
      <c r="B531" s="12" t="n">
        <v>526</v>
      </c>
      <c r="C531" s="36" t="str">
        <f aca="false">IF(②実績CSV_期間A!$M527="","",②実績CSV_期間A!$M527&amp;"")</f>
        <v/>
      </c>
      <c r="D531" s="12" t="str">
        <f aca="false">IF($C531="","",②実績CSV_期間A!$N527)</f>
        <v/>
      </c>
      <c r="E531" s="12" t="str">
        <f aca="false">IF($C531="","",RIGHT($D531,1))</f>
        <v/>
      </c>
      <c r="F531" s="41" t="str">
        <f aca="false">IF($C531="","",IFERROR(INDEX(サイズ換算マスタ!$C$6:$C$8,MATCH($E531,サイズ換算マスタ!$B$6:$B$8,0)),1))</f>
        <v/>
      </c>
      <c r="G531" s="38" t="str">
        <f aca="false">IF($C531="","",SUMIFS(②実績CSV_期間A!$AA$2:$AA$5001,②実績CSV_期間A!$M$2:$M$5001,$C531))</f>
        <v/>
      </c>
      <c r="H531" s="38" t="str">
        <f aca="false">IF($C531="","",SUMIFS(③実績CSV_期間B!$AA$2:$AA$5001,③実績CSV_期間B!$M$2:$M$5001,$C531))</f>
        <v/>
      </c>
      <c r="I531" s="38" t="str">
        <f aca="false">IF($C531="","",SUMIFS(④実績CSV_期間C!$AA$2:$AA$5001,④実績CSV_期間C!$M$2:$M$5001,$C531))</f>
        <v/>
      </c>
      <c r="J531" s="38" t="str">
        <f aca="false">IF($C531="","",N($F531)*N($G531))</f>
        <v/>
      </c>
      <c r="K531" s="38" t="str">
        <f aca="false">IF($C531="","",N($F531)*N($H531))</f>
        <v/>
      </c>
      <c r="L531" s="38" t="str">
        <f aca="false">IF($C531="","",N($F531)*N($I531))</f>
        <v/>
      </c>
      <c r="M531" s="37" t="str">
        <f aca="false">IF(OR($C531="",N(TOP!$C$12)=0),"",N($J531)/TOP!$C$12)</f>
        <v/>
      </c>
      <c r="N531" s="37" t="str">
        <f aca="false">IF(OR($C531="",N(TOP!$C$13)=0),"",N($K531)/TOP!$C$13)</f>
        <v/>
      </c>
      <c r="O531" s="37" t="str">
        <f aca="false">IF(OR($C531="",N(TOP!$C$14)=0),"",N($L531)/TOP!$C$14)</f>
        <v/>
      </c>
      <c r="P531" s="42" t="str">
        <f aca="false">IF($C531="","",IFERROR(CHOOSE(MATCH(TOP!$C$10,{"【期間A】","【期間B】","【期間C】"},0),N($M531),N($N531),N($O531)),0))</f>
        <v/>
      </c>
    </row>
    <row r="532" customFormat="false" ht="15" hidden="false" customHeight="false" outlineLevel="0" collapsed="false">
      <c r="B532" s="12" t="n">
        <v>527</v>
      </c>
      <c r="C532" s="36" t="str">
        <f aca="false">IF(②実績CSV_期間A!$M528="","",②実績CSV_期間A!$M528&amp;"")</f>
        <v/>
      </c>
      <c r="D532" s="12" t="str">
        <f aca="false">IF($C532="","",②実績CSV_期間A!$N528)</f>
        <v/>
      </c>
      <c r="E532" s="12" t="str">
        <f aca="false">IF($C532="","",RIGHT($D532,1))</f>
        <v/>
      </c>
      <c r="F532" s="41" t="str">
        <f aca="false">IF($C532="","",IFERROR(INDEX(サイズ換算マスタ!$C$6:$C$8,MATCH($E532,サイズ換算マスタ!$B$6:$B$8,0)),1))</f>
        <v/>
      </c>
      <c r="G532" s="38" t="str">
        <f aca="false">IF($C532="","",SUMIFS(②実績CSV_期間A!$AA$2:$AA$5001,②実績CSV_期間A!$M$2:$M$5001,$C532))</f>
        <v/>
      </c>
      <c r="H532" s="38" t="str">
        <f aca="false">IF($C532="","",SUMIFS(③実績CSV_期間B!$AA$2:$AA$5001,③実績CSV_期間B!$M$2:$M$5001,$C532))</f>
        <v/>
      </c>
      <c r="I532" s="38" t="str">
        <f aca="false">IF($C532="","",SUMIFS(④実績CSV_期間C!$AA$2:$AA$5001,④実績CSV_期間C!$M$2:$M$5001,$C532))</f>
        <v/>
      </c>
      <c r="J532" s="38" t="str">
        <f aca="false">IF($C532="","",N($F532)*N($G532))</f>
        <v/>
      </c>
      <c r="K532" s="38" t="str">
        <f aca="false">IF($C532="","",N($F532)*N($H532))</f>
        <v/>
      </c>
      <c r="L532" s="38" t="str">
        <f aca="false">IF($C532="","",N($F532)*N($I532))</f>
        <v/>
      </c>
      <c r="M532" s="37" t="str">
        <f aca="false">IF(OR($C532="",N(TOP!$C$12)=0),"",N($J532)/TOP!$C$12)</f>
        <v/>
      </c>
      <c r="N532" s="37" t="str">
        <f aca="false">IF(OR($C532="",N(TOP!$C$13)=0),"",N($K532)/TOP!$C$13)</f>
        <v/>
      </c>
      <c r="O532" s="37" t="str">
        <f aca="false">IF(OR($C532="",N(TOP!$C$14)=0),"",N($L532)/TOP!$C$14)</f>
        <v/>
      </c>
      <c r="P532" s="42" t="str">
        <f aca="false">IF($C532="","",IFERROR(CHOOSE(MATCH(TOP!$C$10,{"【期間A】","【期間B】","【期間C】"},0),N($M532),N($N532),N($O532)),0))</f>
        <v/>
      </c>
    </row>
    <row r="533" customFormat="false" ht="15" hidden="false" customHeight="false" outlineLevel="0" collapsed="false">
      <c r="B533" s="12" t="n">
        <v>528</v>
      </c>
      <c r="C533" s="36" t="str">
        <f aca="false">IF(②実績CSV_期間A!$M529="","",②実績CSV_期間A!$M529&amp;"")</f>
        <v/>
      </c>
      <c r="D533" s="12" t="str">
        <f aca="false">IF($C533="","",②実績CSV_期間A!$N529)</f>
        <v/>
      </c>
      <c r="E533" s="12" t="str">
        <f aca="false">IF($C533="","",RIGHT($D533,1))</f>
        <v/>
      </c>
      <c r="F533" s="41" t="str">
        <f aca="false">IF($C533="","",IFERROR(INDEX(サイズ換算マスタ!$C$6:$C$8,MATCH($E533,サイズ換算マスタ!$B$6:$B$8,0)),1))</f>
        <v/>
      </c>
      <c r="G533" s="38" t="str">
        <f aca="false">IF($C533="","",SUMIFS(②実績CSV_期間A!$AA$2:$AA$5001,②実績CSV_期間A!$M$2:$M$5001,$C533))</f>
        <v/>
      </c>
      <c r="H533" s="38" t="str">
        <f aca="false">IF($C533="","",SUMIFS(③実績CSV_期間B!$AA$2:$AA$5001,③実績CSV_期間B!$M$2:$M$5001,$C533))</f>
        <v/>
      </c>
      <c r="I533" s="38" t="str">
        <f aca="false">IF($C533="","",SUMIFS(④実績CSV_期間C!$AA$2:$AA$5001,④実績CSV_期間C!$M$2:$M$5001,$C533))</f>
        <v/>
      </c>
      <c r="J533" s="38" t="str">
        <f aca="false">IF($C533="","",N($F533)*N($G533))</f>
        <v/>
      </c>
      <c r="K533" s="38" t="str">
        <f aca="false">IF($C533="","",N($F533)*N($H533))</f>
        <v/>
      </c>
      <c r="L533" s="38" t="str">
        <f aca="false">IF($C533="","",N($F533)*N($I533))</f>
        <v/>
      </c>
      <c r="M533" s="37" t="str">
        <f aca="false">IF(OR($C533="",N(TOP!$C$12)=0),"",N($J533)/TOP!$C$12)</f>
        <v/>
      </c>
      <c r="N533" s="37" t="str">
        <f aca="false">IF(OR($C533="",N(TOP!$C$13)=0),"",N($K533)/TOP!$C$13)</f>
        <v/>
      </c>
      <c r="O533" s="37" t="str">
        <f aca="false">IF(OR($C533="",N(TOP!$C$14)=0),"",N($L533)/TOP!$C$14)</f>
        <v/>
      </c>
      <c r="P533" s="42" t="str">
        <f aca="false">IF($C533="","",IFERROR(CHOOSE(MATCH(TOP!$C$10,{"【期間A】","【期間B】","【期間C】"},0),N($M533),N($N533),N($O533)),0))</f>
        <v/>
      </c>
    </row>
    <row r="534" customFormat="false" ht="15" hidden="false" customHeight="false" outlineLevel="0" collapsed="false">
      <c r="B534" s="12" t="n">
        <v>529</v>
      </c>
      <c r="C534" s="36" t="str">
        <f aca="false">IF(②実績CSV_期間A!$M530="","",②実績CSV_期間A!$M530&amp;"")</f>
        <v/>
      </c>
      <c r="D534" s="12" t="str">
        <f aca="false">IF($C534="","",②実績CSV_期間A!$N530)</f>
        <v/>
      </c>
      <c r="E534" s="12" t="str">
        <f aca="false">IF($C534="","",RIGHT($D534,1))</f>
        <v/>
      </c>
      <c r="F534" s="41" t="str">
        <f aca="false">IF($C534="","",IFERROR(INDEX(サイズ換算マスタ!$C$6:$C$8,MATCH($E534,サイズ換算マスタ!$B$6:$B$8,0)),1))</f>
        <v/>
      </c>
      <c r="G534" s="38" t="str">
        <f aca="false">IF($C534="","",SUMIFS(②実績CSV_期間A!$AA$2:$AA$5001,②実績CSV_期間A!$M$2:$M$5001,$C534))</f>
        <v/>
      </c>
      <c r="H534" s="38" t="str">
        <f aca="false">IF($C534="","",SUMIFS(③実績CSV_期間B!$AA$2:$AA$5001,③実績CSV_期間B!$M$2:$M$5001,$C534))</f>
        <v/>
      </c>
      <c r="I534" s="38" t="str">
        <f aca="false">IF($C534="","",SUMIFS(④実績CSV_期間C!$AA$2:$AA$5001,④実績CSV_期間C!$M$2:$M$5001,$C534))</f>
        <v/>
      </c>
      <c r="J534" s="38" t="str">
        <f aca="false">IF($C534="","",N($F534)*N($G534))</f>
        <v/>
      </c>
      <c r="K534" s="38" t="str">
        <f aca="false">IF($C534="","",N($F534)*N($H534))</f>
        <v/>
      </c>
      <c r="L534" s="38" t="str">
        <f aca="false">IF($C534="","",N($F534)*N($I534))</f>
        <v/>
      </c>
      <c r="M534" s="37" t="str">
        <f aca="false">IF(OR($C534="",N(TOP!$C$12)=0),"",N($J534)/TOP!$C$12)</f>
        <v/>
      </c>
      <c r="N534" s="37" t="str">
        <f aca="false">IF(OR($C534="",N(TOP!$C$13)=0),"",N($K534)/TOP!$C$13)</f>
        <v/>
      </c>
      <c r="O534" s="37" t="str">
        <f aca="false">IF(OR($C534="",N(TOP!$C$14)=0),"",N($L534)/TOP!$C$14)</f>
        <v/>
      </c>
      <c r="P534" s="42" t="str">
        <f aca="false">IF($C534="","",IFERROR(CHOOSE(MATCH(TOP!$C$10,{"【期間A】","【期間B】","【期間C】"},0),N($M534),N($N534),N($O534)),0))</f>
        <v/>
      </c>
    </row>
    <row r="535" customFormat="false" ht="15" hidden="false" customHeight="false" outlineLevel="0" collapsed="false">
      <c r="B535" s="12" t="n">
        <v>530</v>
      </c>
      <c r="C535" s="36" t="str">
        <f aca="false">IF(②実績CSV_期間A!$M531="","",②実績CSV_期間A!$M531&amp;"")</f>
        <v/>
      </c>
      <c r="D535" s="12" t="str">
        <f aca="false">IF($C535="","",②実績CSV_期間A!$N531)</f>
        <v/>
      </c>
      <c r="E535" s="12" t="str">
        <f aca="false">IF($C535="","",RIGHT($D535,1))</f>
        <v/>
      </c>
      <c r="F535" s="41" t="str">
        <f aca="false">IF($C535="","",IFERROR(INDEX(サイズ換算マスタ!$C$6:$C$8,MATCH($E535,サイズ換算マスタ!$B$6:$B$8,0)),1))</f>
        <v/>
      </c>
      <c r="G535" s="38" t="str">
        <f aca="false">IF($C535="","",SUMIFS(②実績CSV_期間A!$AA$2:$AA$5001,②実績CSV_期間A!$M$2:$M$5001,$C535))</f>
        <v/>
      </c>
      <c r="H535" s="38" t="str">
        <f aca="false">IF($C535="","",SUMIFS(③実績CSV_期間B!$AA$2:$AA$5001,③実績CSV_期間B!$M$2:$M$5001,$C535))</f>
        <v/>
      </c>
      <c r="I535" s="38" t="str">
        <f aca="false">IF($C535="","",SUMIFS(④実績CSV_期間C!$AA$2:$AA$5001,④実績CSV_期間C!$M$2:$M$5001,$C535))</f>
        <v/>
      </c>
      <c r="J535" s="38" t="str">
        <f aca="false">IF($C535="","",N($F535)*N($G535))</f>
        <v/>
      </c>
      <c r="K535" s="38" t="str">
        <f aca="false">IF($C535="","",N($F535)*N($H535))</f>
        <v/>
      </c>
      <c r="L535" s="38" t="str">
        <f aca="false">IF($C535="","",N($F535)*N($I535))</f>
        <v/>
      </c>
      <c r="M535" s="37" t="str">
        <f aca="false">IF(OR($C535="",N(TOP!$C$12)=0),"",N($J535)/TOP!$C$12)</f>
        <v/>
      </c>
      <c r="N535" s="37" t="str">
        <f aca="false">IF(OR($C535="",N(TOP!$C$13)=0),"",N($K535)/TOP!$C$13)</f>
        <v/>
      </c>
      <c r="O535" s="37" t="str">
        <f aca="false">IF(OR($C535="",N(TOP!$C$14)=0),"",N($L535)/TOP!$C$14)</f>
        <v/>
      </c>
      <c r="P535" s="42" t="str">
        <f aca="false">IF($C535="","",IFERROR(CHOOSE(MATCH(TOP!$C$10,{"【期間A】","【期間B】","【期間C】"},0),N($M535),N($N535),N($O535)),0))</f>
        <v/>
      </c>
    </row>
    <row r="536" customFormat="false" ht="15" hidden="false" customHeight="false" outlineLevel="0" collapsed="false">
      <c r="B536" s="12" t="n">
        <v>531</v>
      </c>
      <c r="C536" s="36" t="str">
        <f aca="false">IF(②実績CSV_期間A!$M532="","",②実績CSV_期間A!$M532&amp;"")</f>
        <v/>
      </c>
      <c r="D536" s="12" t="str">
        <f aca="false">IF($C536="","",②実績CSV_期間A!$N532)</f>
        <v/>
      </c>
      <c r="E536" s="12" t="str">
        <f aca="false">IF($C536="","",RIGHT($D536,1))</f>
        <v/>
      </c>
      <c r="F536" s="41" t="str">
        <f aca="false">IF($C536="","",IFERROR(INDEX(サイズ換算マスタ!$C$6:$C$8,MATCH($E536,サイズ換算マスタ!$B$6:$B$8,0)),1))</f>
        <v/>
      </c>
      <c r="G536" s="38" t="str">
        <f aca="false">IF($C536="","",SUMIFS(②実績CSV_期間A!$AA$2:$AA$5001,②実績CSV_期間A!$M$2:$M$5001,$C536))</f>
        <v/>
      </c>
      <c r="H536" s="38" t="str">
        <f aca="false">IF($C536="","",SUMIFS(③実績CSV_期間B!$AA$2:$AA$5001,③実績CSV_期間B!$M$2:$M$5001,$C536))</f>
        <v/>
      </c>
      <c r="I536" s="38" t="str">
        <f aca="false">IF($C536="","",SUMIFS(④実績CSV_期間C!$AA$2:$AA$5001,④実績CSV_期間C!$M$2:$M$5001,$C536))</f>
        <v/>
      </c>
      <c r="J536" s="38" t="str">
        <f aca="false">IF($C536="","",N($F536)*N($G536))</f>
        <v/>
      </c>
      <c r="K536" s="38" t="str">
        <f aca="false">IF($C536="","",N($F536)*N($H536))</f>
        <v/>
      </c>
      <c r="L536" s="38" t="str">
        <f aca="false">IF($C536="","",N($F536)*N($I536))</f>
        <v/>
      </c>
      <c r="M536" s="37" t="str">
        <f aca="false">IF(OR($C536="",N(TOP!$C$12)=0),"",N($J536)/TOP!$C$12)</f>
        <v/>
      </c>
      <c r="N536" s="37" t="str">
        <f aca="false">IF(OR($C536="",N(TOP!$C$13)=0),"",N($K536)/TOP!$C$13)</f>
        <v/>
      </c>
      <c r="O536" s="37" t="str">
        <f aca="false">IF(OR($C536="",N(TOP!$C$14)=0),"",N($L536)/TOP!$C$14)</f>
        <v/>
      </c>
      <c r="P536" s="42" t="str">
        <f aca="false">IF($C536="","",IFERROR(CHOOSE(MATCH(TOP!$C$10,{"【期間A】","【期間B】","【期間C】"},0),N($M536),N($N536),N($O536)),0))</f>
        <v/>
      </c>
    </row>
    <row r="537" customFormat="false" ht="15" hidden="false" customHeight="false" outlineLevel="0" collapsed="false">
      <c r="B537" s="12" t="n">
        <v>532</v>
      </c>
      <c r="C537" s="36" t="str">
        <f aca="false">IF(②実績CSV_期間A!$M533="","",②実績CSV_期間A!$M533&amp;"")</f>
        <v/>
      </c>
      <c r="D537" s="12" t="str">
        <f aca="false">IF($C537="","",②実績CSV_期間A!$N533)</f>
        <v/>
      </c>
      <c r="E537" s="12" t="str">
        <f aca="false">IF($C537="","",RIGHT($D537,1))</f>
        <v/>
      </c>
      <c r="F537" s="41" t="str">
        <f aca="false">IF($C537="","",IFERROR(INDEX(サイズ換算マスタ!$C$6:$C$8,MATCH($E537,サイズ換算マスタ!$B$6:$B$8,0)),1))</f>
        <v/>
      </c>
      <c r="G537" s="38" t="str">
        <f aca="false">IF($C537="","",SUMIFS(②実績CSV_期間A!$AA$2:$AA$5001,②実績CSV_期間A!$M$2:$M$5001,$C537))</f>
        <v/>
      </c>
      <c r="H537" s="38" t="str">
        <f aca="false">IF($C537="","",SUMIFS(③実績CSV_期間B!$AA$2:$AA$5001,③実績CSV_期間B!$M$2:$M$5001,$C537))</f>
        <v/>
      </c>
      <c r="I537" s="38" t="str">
        <f aca="false">IF($C537="","",SUMIFS(④実績CSV_期間C!$AA$2:$AA$5001,④実績CSV_期間C!$M$2:$M$5001,$C537))</f>
        <v/>
      </c>
      <c r="J537" s="38" t="str">
        <f aca="false">IF($C537="","",N($F537)*N($G537))</f>
        <v/>
      </c>
      <c r="K537" s="38" t="str">
        <f aca="false">IF($C537="","",N($F537)*N($H537))</f>
        <v/>
      </c>
      <c r="L537" s="38" t="str">
        <f aca="false">IF($C537="","",N($F537)*N($I537))</f>
        <v/>
      </c>
      <c r="M537" s="37" t="str">
        <f aca="false">IF(OR($C537="",N(TOP!$C$12)=0),"",N($J537)/TOP!$C$12)</f>
        <v/>
      </c>
      <c r="N537" s="37" t="str">
        <f aca="false">IF(OR($C537="",N(TOP!$C$13)=0),"",N($K537)/TOP!$C$13)</f>
        <v/>
      </c>
      <c r="O537" s="37" t="str">
        <f aca="false">IF(OR($C537="",N(TOP!$C$14)=0),"",N($L537)/TOP!$C$14)</f>
        <v/>
      </c>
      <c r="P537" s="42" t="str">
        <f aca="false">IF($C537="","",IFERROR(CHOOSE(MATCH(TOP!$C$10,{"【期間A】","【期間B】","【期間C】"},0),N($M537),N($N537),N($O537)),0))</f>
        <v/>
      </c>
    </row>
    <row r="538" customFormat="false" ht="15" hidden="false" customHeight="false" outlineLevel="0" collapsed="false">
      <c r="B538" s="12" t="n">
        <v>533</v>
      </c>
      <c r="C538" s="36" t="str">
        <f aca="false">IF(②実績CSV_期間A!$M534="","",②実績CSV_期間A!$M534&amp;"")</f>
        <v/>
      </c>
      <c r="D538" s="12" t="str">
        <f aca="false">IF($C538="","",②実績CSV_期間A!$N534)</f>
        <v/>
      </c>
      <c r="E538" s="12" t="str">
        <f aca="false">IF($C538="","",RIGHT($D538,1))</f>
        <v/>
      </c>
      <c r="F538" s="41" t="str">
        <f aca="false">IF($C538="","",IFERROR(INDEX(サイズ換算マスタ!$C$6:$C$8,MATCH($E538,サイズ換算マスタ!$B$6:$B$8,0)),1))</f>
        <v/>
      </c>
      <c r="G538" s="38" t="str">
        <f aca="false">IF($C538="","",SUMIFS(②実績CSV_期間A!$AA$2:$AA$5001,②実績CSV_期間A!$M$2:$M$5001,$C538))</f>
        <v/>
      </c>
      <c r="H538" s="38" t="str">
        <f aca="false">IF($C538="","",SUMIFS(③実績CSV_期間B!$AA$2:$AA$5001,③実績CSV_期間B!$M$2:$M$5001,$C538))</f>
        <v/>
      </c>
      <c r="I538" s="38" t="str">
        <f aca="false">IF($C538="","",SUMIFS(④実績CSV_期間C!$AA$2:$AA$5001,④実績CSV_期間C!$M$2:$M$5001,$C538))</f>
        <v/>
      </c>
      <c r="J538" s="38" t="str">
        <f aca="false">IF($C538="","",N($F538)*N($G538))</f>
        <v/>
      </c>
      <c r="K538" s="38" t="str">
        <f aca="false">IF($C538="","",N($F538)*N($H538))</f>
        <v/>
      </c>
      <c r="L538" s="38" t="str">
        <f aca="false">IF($C538="","",N($F538)*N($I538))</f>
        <v/>
      </c>
      <c r="M538" s="37" t="str">
        <f aca="false">IF(OR($C538="",N(TOP!$C$12)=0),"",N($J538)/TOP!$C$12)</f>
        <v/>
      </c>
      <c r="N538" s="37" t="str">
        <f aca="false">IF(OR($C538="",N(TOP!$C$13)=0),"",N($K538)/TOP!$C$13)</f>
        <v/>
      </c>
      <c r="O538" s="37" t="str">
        <f aca="false">IF(OR($C538="",N(TOP!$C$14)=0),"",N($L538)/TOP!$C$14)</f>
        <v/>
      </c>
      <c r="P538" s="42" t="str">
        <f aca="false">IF($C538="","",IFERROR(CHOOSE(MATCH(TOP!$C$10,{"【期間A】","【期間B】","【期間C】"},0),N($M538),N($N538),N($O538)),0))</f>
        <v/>
      </c>
    </row>
    <row r="539" customFormat="false" ht="15" hidden="false" customHeight="false" outlineLevel="0" collapsed="false">
      <c r="B539" s="12" t="n">
        <v>534</v>
      </c>
      <c r="C539" s="36" t="str">
        <f aca="false">IF(②実績CSV_期間A!$M535="","",②実績CSV_期間A!$M535&amp;"")</f>
        <v/>
      </c>
      <c r="D539" s="12" t="str">
        <f aca="false">IF($C539="","",②実績CSV_期間A!$N535)</f>
        <v/>
      </c>
      <c r="E539" s="12" t="str">
        <f aca="false">IF($C539="","",RIGHT($D539,1))</f>
        <v/>
      </c>
      <c r="F539" s="41" t="str">
        <f aca="false">IF($C539="","",IFERROR(INDEX(サイズ換算マスタ!$C$6:$C$8,MATCH($E539,サイズ換算マスタ!$B$6:$B$8,0)),1))</f>
        <v/>
      </c>
      <c r="G539" s="38" t="str">
        <f aca="false">IF($C539="","",SUMIFS(②実績CSV_期間A!$AA$2:$AA$5001,②実績CSV_期間A!$M$2:$M$5001,$C539))</f>
        <v/>
      </c>
      <c r="H539" s="38" t="str">
        <f aca="false">IF($C539="","",SUMIFS(③実績CSV_期間B!$AA$2:$AA$5001,③実績CSV_期間B!$M$2:$M$5001,$C539))</f>
        <v/>
      </c>
      <c r="I539" s="38" t="str">
        <f aca="false">IF($C539="","",SUMIFS(④実績CSV_期間C!$AA$2:$AA$5001,④実績CSV_期間C!$M$2:$M$5001,$C539))</f>
        <v/>
      </c>
      <c r="J539" s="38" t="str">
        <f aca="false">IF($C539="","",N($F539)*N($G539))</f>
        <v/>
      </c>
      <c r="K539" s="38" t="str">
        <f aca="false">IF($C539="","",N($F539)*N($H539))</f>
        <v/>
      </c>
      <c r="L539" s="38" t="str">
        <f aca="false">IF($C539="","",N($F539)*N($I539))</f>
        <v/>
      </c>
      <c r="M539" s="37" t="str">
        <f aca="false">IF(OR($C539="",N(TOP!$C$12)=0),"",N($J539)/TOP!$C$12)</f>
        <v/>
      </c>
      <c r="N539" s="37" t="str">
        <f aca="false">IF(OR($C539="",N(TOP!$C$13)=0),"",N($K539)/TOP!$C$13)</f>
        <v/>
      </c>
      <c r="O539" s="37" t="str">
        <f aca="false">IF(OR($C539="",N(TOP!$C$14)=0),"",N($L539)/TOP!$C$14)</f>
        <v/>
      </c>
      <c r="P539" s="42" t="str">
        <f aca="false">IF($C539="","",IFERROR(CHOOSE(MATCH(TOP!$C$10,{"【期間A】","【期間B】","【期間C】"},0),N($M539),N($N539),N($O539)),0))</f>
        <v/>
      </c>
    </row>
    <row r="540" customFormat="false" ht="15" hidden="false" customHeight="false" outlineLevel="0" collapsed="false">
      <c r="B540" s="12" t="n">
        <v>535</v>
      </c>
      <c r="C540" s="36" t="str">
        <f aca="false">IF(②実績CSV_期間A!$M536="","",②実績CSV_期間A!$M536&amp;"")</f>
        <v/>
      </c>
      <c r="D540" s="12" t="str">
        <f aca="false">IF($C540="","",②実績CSV_期間A!$N536)</f>
        <v/>
      </c>
      <c r="E540" s="12" t="str">
        <f aca="false">IF($C540="","",RIGHT($D540,1))</f>
        <v/>
      </c>
      <c r="F540" s="41" t="str">
        <f aca="false">IF($C540="","",IFERROR(INDEX(サイズ換算マスタ!$C$6:$C$8,MATCH($E540,サイズ換算マスタ!$B$6:$B$8,0)),1))</f>
        <v/>
      </c>
      <c r="G540" s="38" t="str">
        <f aca="false">IF($C540="","",SUMIFS(②実績CSV_期間A!$AA$2:$AA$5001,②実績CSV_期間A!$M$2:$M$5001,$C540))</f>
        <v/>
      </c>
      <c r="H540" s="38" t="str">
        <f aca="false">IF($C540="","",SUMIFS(③実績CSV_期間B!$AA$2:$AA$5001,③実績CSV_期間B!$M$2:$M$5001,$C540))</f>
        <v/>
      </c>
      <c r="I540" s="38" t="str">
        <f aca="false">IF($C540="","",SUMIFS(④実績CSV_期間C!$AA$2:$AA$5001,④実績CSV_期間C!$M$2:$M$5001,$C540))</f>
        <v/>
      </c>
      <c r="J540" s="38" t="str">
        <f aca="false">IF($C540="","",N($F540)*N($G540))</f>
        <v/>
      </c>
      <c r="K540" s="38" t="str">
        <f aca="false">IF($C540="","",N($F540)*N($H540))</f>
        <v/>
      </c>
      <c r="L540" s="38" t="str">
        <f aca="false">IF($C540="","",N($F540)*N($I540))</f>
        <v/>
      </c>
      <c r="M540" s="37" t="str">
        <f aca="false">IF(OR($C540="",N(TOP!$C$12)=0),"",N($J540)/TOP!$C$12)</f>
        <v/>
      </c>
      <c r="N540" s="37" t="str">
        <f aca="false">IF(OR($C540="",N(TOP!$C$13)=0),"",N($K540)/TOP!$C$13)</f>
        <v/>
      </c>
      <c r="O540" s="37" t="str">
        <f aca="false">IF(OR($C540="",N(TOP!$C$14)=0),"",N($L540)/TOP!$C$14)</f>
        <v/>
      </c>
      <c r="P540" s="42" t="str">
        <f aca="false">IF($C540="","",IFERROR(CHOOSE(MATCH(TOP!$C$10,{"【期間A】","【期間B】","【期間C】"},0),N($M540),N($N540),N($O540)),0))</f>
        <v/>
      </c>
    </row>
    <row r="541" customFormat="false" ht="15" hidden="false" customHeight="false" outlineLevel="0" collapsed="false">
      <c r="B541" s="12" t="n">
        <v>536</v>
      </c>
      <c r="C541" s="36" t="str">
        <f aca="false">IF(②実績CSV_期間A!$M537="","",②実績CSV_期間A!$M537&amp;"")</f>
        <v/>
      </c>
      <c r="D541" s="12" t="str">
        <f aca="false">IF($C541="","",②実績CSV_期間A!$N537)</f>
        <v/>
      </c>
      <c r="E541" s="12" t="str">
        <f aca="false">IF($C541="","",RIGHT($D541,1))</f>
        <v/>
      </c>
      <c r="F541" s="41" t="str">
        <f aca="false">IF($C541="","",IFERROR(INDEX(サイズ換算マスタ!$C$6:$C$8,MATCH($E541,サイズ換算マスタ!$B$6:$B$8,0)),1))</f>
        <v/>
      </c>
      <c r="G541" s="38" t="str">
        <f aca="false">IF($C541="","",SUMIFS(②実績CSV_期間A!$AA$2:$AA$5001,②実績CSV_期間A!$M$2:$M$5001,$C541))</f>
        <v/>
      </c>
      <c r="H541" s="38" t="str">
        <f aca="false">IF($C541="","",SUMIFS(③実績CSV_期間B!$AA$2:$AA$5001,③実績CSV_期間B!$M$2:$M$5001,$C541))</f>
        <v/>
      </c>
      <c r="I541" s="38" t="str">
        <f aca="false">IF($C541="","",SUMIFS(④実績CSV_期間C!$AA$2:$AA$5001,④実績CSV_期間C!$M$2:$M$5001,$C541))</f>
        <v/>
      </c>
      <c r="J541" s="38" t="str">
        <f aca="false">IF($C541="","",N($F541)*N($G541))</f>
        <v/>
      </c>
      <c r="K541" s="38" t="str">
        <f aca="false">IF($C541="","",N($F541)*N($H541))</f>
        <v/>
      </c>
      <c r="L541" s="38" t="str">
        <f aca="false">IF($C541="","",N($F541)*N($I541))</f>
        <v/>
      </c>
      <c r="M541" s="37" t="str">
        <f aca="false">IF(OR($C541="",N(TOP!$C$12)=0),"",N($J541)/TOP!$C$12)</f>
        <v/>
      </c>
      <c r="N541" s="37" t="str">
        <f aca="false">IF(OR($C541="",N(TOP!$C$13)=0),"",N($K541)/TOP!$C$13)</f>
        <v/>
      </c>
      <c r="O541" s="37" t="str">
        <f aca="false">IF(OR($C541="",N(TOP!$C$14)=0),"",N($L541)/TOP!$C$14)</f>
        <v/>
      </c>
      <c r="P541" s="42" t="str">
        <f aca="false">IF($C541="","",IFERROR(CHOOSE(MATCH(TOP!$C$10,{"【期間A】","【期間B】","【期間C】"},0),N($M541),N($N541),N($O541)),0))</f>
        <v/>
      </c>
    </row>
    <row r="542" customFormat="false" ht="15" hidden="false" customHeight="false" outlineLevel="0" collapsed="false">
      <c r="B542" s="12" t="n">
        <v>537</v>
      </c>
      <c r="C542" s="36" t="str">
        <f aca="false">IF(②実績CSV_期間A!$M538="","",②実績CSV_期間A!$M538&amp;"")</f>
        <v/>
      </c>
      <c r="D542" s="12" t="str">
        <f aca="false">IF($C542="","",②実績CSV_期間A!$N538)</f>
        <v/>
      </c>
      <c r="E542" s="12" t="str">
        <f aca="false">IF($C542="","",RIGHT($D542,1))</f>
        <v/>
      </c>
      <c r="F542" s="41" t="str">
        <f aca="false">IF($C542="","",IFERROR(INDEX(サイズ換算マスタ!$C$6:$C$8,MATCH($E542,サイズ換算マスタ!$B$6:$B$8,0)),1))</f>
        <v/>
      </c>
      <c r="G542" s="38" t="str">
        <f aca="false">IF($C542="","",SUMIFS(②実績CSV_期間A!$AA$2:$AA$5001,②実績CSV_期間A!$M$2:$M$5001,$C542))</f>
        <v/>
      </c>
      <c r="H542" s="38" t="str">
        <f aca="false">IF($C542="","",SUMIFS(③実績CSV_期間B!$AA$2:$AA$5001,③実績CSV_期間B!$M$2:$M$5001,$C542))</f>
        <v/>
      </c>
      <c r="I542" s="38" t="str">
        <f aca="false">IF($C542="","",SUMIFS(④実績CSV_期間C!$AA$2:$AA$5001,④実績CSV_期間C!$M$2:$M$5001,$C542))</f>
        <v/>
      </c>
      <c r="J542" s="38" t="str">
        <f aca="false">IF($C542="","",N($F542)*N($G542))</f>
        <v/>
      </c>
      <c r="K542" s="38" t="str">
        <f aca="false">IF($C542="","",N($F542)*N($H542))</f>
        <v/>
      </c>
      <c r="L542" s="38" t="str">
        <f aca="false">IF($C542="","",N($F542)*N($I542))</f>
        <v/>
      </c>
      <c r="M542" s="37" t="str">
        <f aca="false">IF(OR($C542="",N(TOP!$C$12)=0),"",N($J542)/TOP!$C$12)</f>
        <v/>
      </c>
      <c r="N542" s="37" t="str">
        <f aca="false">IF(OR($C542="",N(TOP!$C$13)=0),"",N($K542)/TOP!$C$13)</f>
        <v/>
      </c>
      <c r="O542" s="37" t="str">
        <f aca="false">IF(OR($C542="",N(TOP!$C$14)=0),"",N($L542)/TOP!$C$14)</f>
        <v/>
      </c>
      <c r="P542" s="42" t="str">
        <f aca="false">IF($C542="","",IFERROR(CHOOSE(MATCH(TOP!$C$10,{"【期間A】","【期間B】","【期間C】"},0),N($M542),N($N542),N($O542)),0))</f>
        <v/>
      </c>
    </row>
    <row r="543" customFormat="false" ht="15" hidden="false" customHeight="false" outlineLevel="0" collapsed="false">
      <c r="B543" s="12" t="n">
        <v>538</v>
      </c>
      <c r="C543" s="36" t="str">
        <f aca="false">IF(②実績CSV_期間A!$M539="","",②実績CSV_期間A!$M539&amp;"")</f>
        <v/>
      </c>
      <c r="D543" s="12" t="str">
        <f aca="false">IF($C543="","",②実績CSV_期間A!$N539)</f>
        <v/>
      </c>
      <c r="E543" s="12" t="str">
        <f aca="false">IF($C543="","",RIGHT($D543,1))</f>
        <v/>
      </c>
      <c r="F543" s="41" t="str">
        <f aca="false">IF($C543="","",IFERROR(INDEX(サイズ換算マスタ!$C$6:$C$8,MATCH($E543,サイズ換算マスタ!$B$6:$B$8,0)),1))</f>
        <v/>
      </c>
      <c r="G543" s="38" t="str">
        <f aca="false">IF($C543="","",SUMIFS(②実績CSV_期間A!$AA$2:$AA$5001,②実績CSV_期間A!$M$2:$M$5001,$C543))</f>
        <v/>
      </c>
      <c r="H543" s="38" t="str">
        <f aca="false">IF($C543="","",SUMIFS(③実績CSV_期間B!$AA$2:$AA$5001,③実績CSV_期間B!$M$2:$M$5001,$C543))</f>
        <v/>
      </c>
      <c r="I543" s="38" t="str">
        <f aca="false">IF($C543="","",SUMIFS(④実績CSV_期間C!$AA$2:$AA$5001,④実績CSV_期間C!$M$2:$M$5001,$C543))</f>
        <v/>
      </c>
      <c r="J543" s="38" t="str">
        <f aca="false">IF($C543="","",N($F543)*N($G543))</f>
        <v/>
      </c>
      <c r="K543" s="38" t="str">
        <f aca="false">IF($C543="","",N($F543)*N($H543))</f>
        <v/>
      </c>
      <c r="L543" s="38" t="str">
        <f aca="false">IF($C543="","",N($F543)*N($I543))</f>
        <v/>
      </c>
      <c r="M543" s="37" t="str">
        <f aca="false">IF(OR($C543="",N(TOP!$C$12)=0),"",N($J543)/TOP!$C$12)</f>
        <v/>
      </c>
      <c r="N543" s="37" t="str">
        <f aca="false">IF(OR($C543="",N(TOP!$C$13)=0),"",N($K543)/TOP!$C$13)</f>
        <v/>
      </c>
      <c r="O543" s="37" t="str">
        <f aca="false">IF(OR($C543="",N(TOP!$C$14)=0),"",N($L543)/TOP!$C$14)</f>
        <v/>
      </c>
      <c r="P543" s="42" t="str">
        <f aca="false">IF($C543="","",IFERROR(CHOOSE(MATCH(TOP!$C$10,{"【期間A】","【期間B】","【期間C】"},0),N($M543),N($N543),N($O543)),0))</f>
        <v/>
      </c>
    </row>
    <row r="544" customFormat="false" ht="15" hidden="false" customHeight="false" outlineLevel="0" collapsed="false">
      <c r="B544" s="12" t="n">
        <v>539</v>
      </c>
      <c r="C544" s="36" t="str">
        <f aca="false">IF(②実績CSV_期間A!$M540="","",②実績CSV_期間A!$M540&amp;"")</f>
        <v/>
      </c>
      <c r="D544" s="12" t="str">
        <f aca="false">IF($C544="","",②実績CSV_期間A!$N540)</f>
        <v/>
      </c>
      <c r="E544" s="12" t="str">
        <f aca="false">IF($C544="","",RIGHT($D544,1))</f>
        <v/>
      </c>
      <c r="F544" s="41" t="str">
        <f aca="false">IF($C544="","",IFERROR(INDEX(サイズ換算マスタ!$C$6:$C$8,MATCH($E544,サイズ換算マスタ!$B$6:$B$8,0)),1))</f>
        <v/>
      </c>
      <c r="G544" s="38" t="str">
        <f aca="false">IF($C544="","",SUMIFS(②実績CSV_期間A!$AA$2:$AA$5001,②実績CSV_期間A!$M$2:$M$5001,$C544))</f>
        <v/>
      </c>
      <c r="H544" s="38" t="str">
        <f aca="false">IF($C544="","",SUMIFS(③実績CSV_期間B!$AA$2:$AA$5001,③実績CSV_期間B!$M$2:$M$5001,$C544))</f>
        <v/>
      </c>
      <c r="I544" s="38" t="str">
        <f aca="false">IF($C544="","",SUMIFS(④実績CSV_期間C!$AA$2:$AA$5001,④実績CSV_期間C!$M$2:$M$5001,$C544))</f>
        <v/>
      </c>
      <c r="J544" s="38" t="str">
        <f aca="false">IF($C544="","",N($F544)*N($G544))</f>
        <v/>
      </c>
      <c r="K544" s="38" t="str">
        <f aca="false">IF($C544="","",N($F544)*N($H544))</f>
        <v/>
      </c>
      <c r="L544" s="38" t="str">
        <f aca="false">IF($C544="","",N($F544)*N($I544))</f>
        <v/>
      </c>
      <c r="M544" s="37" t="str">
        <f aca="false">IF(OR($C544="",N(TOP!$C$12)=0),"",N($J544)/TOP!$C$12)</f>
        <v/>
      </c>
      <c r="N544" s="37" t="str">
        <f aca="false">IF(OR($C544="",N(TOP!$C$13)=0),"",N($K544)/TOP!$C$13)</f>
        <v/>
      </c>
      <c r="O544" s="37" t="str">
        <f aca="false">IF(OR($C544="",N(TOP!$C$14)=0),"",N($L544)/TOP!$C$14)</f>
        <v/>
      </c>
      <c r="P544" s="42" t="str">
        <f aca="false">IF($C544="","",IFERROR(CHOOSE(MATCH(TOP!$C$10,{"【期間A】","【期間B】","【期間C】"},0),N($M544),N($N544),N($O544)),0))</f>
        <v/>
      </c>
    </row>
    <row r="545" customFormat="false" ht="15" hidden="false" customHeight="false" outlineLevel="0" collapsed="false">
      <c r="B545" s="12" t="n">
        <v>540</v>
      </c>
      <c r="C545" s="36" t="str">
        <f aca="false">IF(②実績CSV_期間A!$M541="","",②実績CSV_期間A!$M541&amp;"")</f>
        <v/>
      </c>
      <c r="D545" s="12" t="str">
        <f aca="false">IF($C545="","",②実績CSV_期間A!$N541)</f>
        <v/>
      </c>
      <c r="E545" s="12" t="str">
        <f aca="false">IF($C545="","",RIGHT($D545,1))</f>
        <v/>
      </c>
      <c r="F545" s="41" t="str">
        <f aca="false">IF($C545="","",IFERROR(INDEX(サイズ換算マスタ!$C$6:$C$8,MATCH($E545,サイズ換算マスタ!$B$6:$B$8,0)),1))</f>
        <v/>
      </c>
      <c r="G545" s="38" t="str">
        <f aca="false">IF($C545="","",SUMIFS(②実績CSV_期間A!$AA$2:$AA$5001,②実績CSV_期間A!$M$2:$M$5001,$C545))</f>
        <v/>
      </c>
      <c r="H545" s="38" t="str">
        <f aca="false">IF($C545="","",SUMIFS(③実績CSV_期間B!$AA$2:$AA$5001,③実績CSV_期間B!$M$2:$M$5001,$C545))</f>
        <v/>
      </c>
      <c r="I545" s="38" t="str">
        <f aca="false">IF($C545="","",SUMIFS(④実績CSV_期間C!$AA$2:$AA$5001,④実績CSV_期間C!$M$2:$M$5001,$C545))</f>
        <v/>
      </c>
      <c r="J545" s="38" t="str">
        <f aca="false">IF($C545="","",N($F545)*N($G545))</f>
        <v/>
      </c>
      <c r="K545" s="38" t="str">
        <f aca="false">IF($C545="","",N($F545)*N($H545))</f>
        <v/>
      </c>
      <c r="L545" s="38" t="str">
        <f aca="false">IF($C545="","",N($F545)*N($I545))</f>
        <v/>
      </c>
      <c r="M545" s="37" t="str">
        <f aca="false">IF(OR($C545="",N(TOP!$C$12)=0),"",N($J545)/TOP!$C$12)</f>
        <v/>
      </c>
      <c r="N545" s="37" t="str">
        <f aca="false">IF(OR($C545="",N(TOP!$C$13)=0),"",N($K545)/TOP!$C$13)</f>
        <v/>
      </c>
      <c r="O545" s="37" t="str">
        <f aca="false">IF(OR($C545="",N(TOP!$C$14)=0),"",N($L545)/TOP!$C$14)</f>
        <v/>
      </c>
      <c r="P545" s="42" t="str">
        <f aca="false">IF($C545="","",IFERROR(CHOOSE(MATCH(TOP!$C$10,{"【期間A】","【期間B】","【期間C】"},0),N($M545),N($N545),N($O545)),0))</f>
        <v/>
      </c>
    </row>
    <row r="546" customFormat="false" ht="15" hidden="false" customHeight="false" outlineLevel="0" collapsed="false">
      <c r="B546" s="12" t="n">
        <v>541</v>
      </c>
      <c r="C546" s="36" t="str">
        <f aca="false">IF(②実績CSV_期間A!$M542="","",②実績CSV_期間A!$M542&amp;"")</f>
        <v/>
      </c>
      <c r="D546" s="12" t="str">
        <f aca="false">IF($C546="","",②実績CSV_期間A!$N542)</f>
        <v/>
      </c>
      <c r="E546" s="12" t="str">
        <f aca="false">IF($C546="","",RIGHT($D546,1))</f>
        <v/>
      </c>
      <c r="F546" s="41" t="str">
        <f aca="false">IF($C546="","",IFERROR(INDEX(サイズ換算マスタ!$C$6:$C$8,MATCH($E546,サイズ換算マスタ!$B$6:$B$8,0)),1))</f>
        <v/>
      </c>
      <c r="G546" s="38" t="str">
        <f aca="false">IF($C546="","",SUMIFS(②実績CSV_期間A!$AA$2:$AA$5001,②実績CSV_期間A!$M$2:$M$5001,$C546))</f>
        <v/>
      </c>
      <c r="H546" s="38" t="str">
        <f aca="false">IF($C546="","",SUMIFS(③実績CSV_期間B!$AA$2:$AA$5001,③実績CSV_期間B!$M$2:$M$5001,$C546))</f>
        <v/>
      </c>
      <c r="I546" s="38" t="str">
        <f aca="false">IF($C546="","",SUMIFS(④実績CSV_期間C!$AA$2:$AA$5001,④実績CSV_期間C!$M$2:$M$5001,$C546))</f>
        <v/>
      </c>
      <c r="J546" s="38" t="str">
        <f aca="false">IF($C546="","",N($F546)*N($G546))</f>
        <v/>
      </c>
      <c r="K546" s="38" t="str">
        <f aca="false">IF($C546="","",N($F546)*N($H546))</f>
        <v/>
      </c>
      <c r="L546" s="38" t="str">
        <f aca="false">IF($C546="","",N($F546)*N($I546))</f>
        <v/>
      </c>
      <c r="M546" s="37" t="str">
        <f aca="false">IF(OR($C546="",N(TOP!$C$12)=0),"",N($J546)/TOP!$C$12)</f>
        <v/>
      </c>
      <c r="N546" s="37" t="str">
        <f aca="false">IF(OR($C546="",N(TOP!$C$13)=0),"",N($K546)/TOP!$C$13)</f>
        <v/>
      </c>
      <c r="O546" s="37" t="str">
        <f aca="false">IF(OR($C546="",N(TOP!$C$14)=0),"",N($L546)/TOP!$C$14)</f>
        <v/>
      </c>
      <c r="P546" s="42" t="str">
        <f aca="false">IF($C546="","",IFERROR(CHOOSE(MATCH(TOP!$C$10,{"【期間A】","【期間B】","【期間C】"},0),N($M546),N($N546),N($O546)),0))</f>
        <v/>
      </c>
    </row>
    <row r="547" customFormat="false" ht="15" hidden="false" customHeight="false" outlineLevel="0" collapsed="false">
      <c r="B547" s="12" t="n">
        <v>542</v>
      </c>
      <c r="C547" s="36" t="str">
        <f aca="false">IF(②実績CSV_期間A!$M543="","",②実績CSV_期間A!$M543&amp;"")</f>
        <v/>
      </c>
      <c r="D547" s="12" t="str">
        <f aca="false">IF($C547="","",②実績CSV_期間A!$N543)</f>
        <v/>
      </c>
      <c r="E547" s="12" t="str">
        <f aca="false">IF($C547="","",RIGHT($D547,1))</f>
        <v/>
      </c>
      <c r="F547" s="41" t="str">
        <f aca="false">IF($C547="","",IFERROR(INDEX(サイズ換算マスタ!$C$6:$C$8,MATCH($E547,サイズ換算マスタ!$B$6:$B$8,0)),1))</f>
        <v/>
      </c>
      <c r="G547" s="38" t="str">
        <f aca="false">IF($C547="","",SUMIFS(②実績CSV_期間A!$AA$2:$AA$5001,②実績CSV_期間A!$M$2:$M$5001,$C547))</f>
        <v/>
      </c>
      <c r="H547" s="38" t="str">
        <f aca="false">IF($C547="","",SUMIFS(③実績CSV_期間B!$AA$2:$AA$5001,③実績CSV_期間B!$M$2:$M$5001,$C547))</f>
        <v/>
      </c>
      <c r="I547" s="38" t="str">
        <f aca="false">IF($C547="","",SUMIFS(④実績CSV_期間C!$AA$2:$AA$5001,④実績CSV_期間C!$M$2:$M$5001,$C547))</f>
        <v/>
      </c>
      <c r="J547" s="38" t="str">
        <f aca="false">IF($C547="","",N($F547)*N($G547))</f>
        <v/>
      </c>
      <c r="K547" s="38" t="str">
        <f aca="false">IF($C547="","",N($F547)*N($H547))</f>
        <v/>
      </c>
      <c r="L547" s="38" t="str">
        <f aca="false">IF($C547="","",N($F547)*N($I547))</f>
        <v/>
      </c>
      <c r="M547" s="37" t="str">
        <f aca="false">IF(OR($C547="",N(TOP!$C$12)=0),"",N($J547)/TOP!$C$12)</f>
        <v/>
      </c>
      <c r="N547" s="37" t="str">
        <f aca="false">IF(OR($C547="",N(TOP!$C$13)=0),"",N($K547)/TOP!$C$13)</f>
        <v/>
      </c>
      <c r="O547" s="37" t="str">
        <f aca="false">IF(OR($C547="",N(TOP!$C$14)=0),"",N($L547)/TOP!$C$14)</f>
        <v/>
      </c>
      <c r="P547" s="42" t="str">
        <f aca="false">IF($C547="","",IFERROR(CHOOSE(MATCH(TOP!$C$10,{"【期間A】","【期間B】","【期間C】"},0),N($M547),N($N547),N($O547)),0))</f>
        <v/>
      </c>
    </row>
    <row r="548" customFormat="false" ht="15" hidden="false" customHeight="false" outlineLevel="0" collapsed="false">
      <c r="B548" s="12" t="n">
        <v>543</v>
      </c>
      <c r="C548" s="36" t="str">
        <f aca="false">IF(②実績CSV_期間A!$M544="","",②実績CSV_期間A!$M544&amp;"")</f>
        <v/>
      </c>
      <c r="D548" s="12" t="str">
        <f aca="false">IF($C548="","",②実績CSV_期間A!$N544)</f>
        <v/>
      </c>
      <c r="E548" s="12" t="str">
        <f aca="false">IF($C548="","",RIGHT($D548,1))</f>
        <v/>
      </c>
      <c r="F548" s="41" t="str">
        <f aca="false">IF($C548="","",IFERROR(INDEX(サイズ換算マスタ!$C$6:$C$8,MATCH($E548,サイズ換算マスタ!$B$6:$B$8,0)),1))</f>
        <v/>
      </c>
      <c r="G548" s="38" t="str">
        <f aca="false">IF($C548="","",SUMIFS(②実績CSV_期間A!$AA$2:$AA$5001,②実績CSV_期間A!$M$2:$M$5001,$C548))</f>
        <v/>
      </c>
      <c r="H548" s="38" t="str">
        <f aca="false">IF($C548="","",SUMIFS(③実績CSV_期間B!$AA$2:$AA$5001,③実績CSV_期間B!$M$2:$M$5001,$C548))</f>
        <v/>
      </c>
      <c r="I548" s="38" t="str">
        <f aca="false">IF($C548="","",SUMIFS(④実績CSV_期間C!$AA$2:$AA$5001,④実績CSV_期間C!$M$2:$M$5001,$C548))</f>
        <v/>
      </c>
      <c r="J548" s="38" t="str">
        <f aca="false">IF($C548="","",N($F548)*N($G548))</f>
        <v/>
      </c>
      <c r="K548" s="38" t="str">
        <f aca="false">IF($C548="","",N($F548)*N($H548))</f>
        <v/>
      </c>
      <c r="L548" s="38" t="str">
        <f aca="false">IF($C548="","",N($F548)*N($I548))</f>
        <v/>
      </c>
      <c r="M548" s="37" t="str">
        <f aca="false">IF(OR($C548="",N(TOP!$C$12)=0),"",N($J548)/TOP!$C$12)</f>
        <v/>
      </c>
      <c r="N548" s="37" t="str">
        <f aca="false">IF(OR($C548="",N(TOP!$C$13)=0),"",N($K548)/TOP!$C$13)</f>
        <v/>
      </c>
      <c r="O548" s="37" t="str">
        <f aca="false">IF(OR($C548="",N(TOP!$C$14)=0),"",N($L548)/TOP!$C$14)</f>
        <v/>
      </c>
      <c r="P548" s="42" t="str">
        <f aca="false">IF($C548="","",IFERROR(CHOOSE(MATCH(TOP!$C$10,{"【期間A】","【期間B】","【期間C】"},0),N($M548),N($N548),N($O548)),0))</f>
        <v/>
      </c>
    </row>
    <row r="549" customFormat="false" ht="15" hidden="false" customHeight="false" outlineLevel="0" collapsed="false">
      <c r="B549" s="12" t="n">
        <v>544</v>
      </c>
      <c r="C549" s="36" t="str">
        <f aca="false">IF(②実績CSV_期間A!$M545="","",②実績CSV_期間A!$M545&amp;"")</f>
        <v/>
      </c>
      <c r="D549" s="12" t="str">
        <f aca="false">IF($C549="","",②実績CSV_期間A!$N545)</f>
        <v/>
      </c>
      <c r="E549" s="12" t="str">
        <f aca="false">IF($C549="","",RIGHT($D549,1))</f>
        <v/>
      </c>
      <c r="F549" s="41" t="str">
        <f aca="false">IF($C549="","",IFERROR(INDEX(サイズ換算マスタ!$C$6:$C$8,MATCH($E549,サイズ換算マスタ!$B$6:$B$8,0)),1))</f>
        <v/>
      </c>
      <c r="G549" s="38" t="str">
        <f aca="false">IF($C549="","",SUMIFS(②実績CSV_期間A!$AA$2:$AA$5001,②実績CSV_期間A!$M$2:$M$5001,$C549))</f>
        <v/>
      </c>
      <c r="H549" s="38" t="str">
        <f aca="false">IF($C549="","",SUMIFS(③実績CSV_期間B!$AA$2:$AA$5001,③実績CSV_期間B!$M$2:$M$5001,$C549))</f>
        <v/>
      </c>
      <c r="I549" s="38" t="str">
        <f aca="false">IF($C549="","",SUMIFS(④実績CSV_期間C!$AA$2:$AA$5001,④実績CSV_期間C!$M$2:$M$5001,$C549))</f>
        <v/>
      </c>
      <c r="J549" s="38" t="str">
        <f aca="false">IF($C549="","",N($F549)*N($G549))</f>
        <v/>
      </c>
      <c r="K549" s="38" t="str">
        <f aca="false">IF($C549="","",N($F549)*N($H549))</f>
        <v/>
      </c>
      <c r="L549" s="38" t="str">
        <f aca="false">IF($C549="","",N($F549)*N($I549))</f>
        <v/>
      </c>
      <c r="M549" s="37" t="str">
        <f aca="false">IF(OR($C549="",N(TOP!$C$12)=0),"",N($J549)/TOP!$C$12)</f>
        <v/>
      </c>
      <c r="N549" s="37" t="str">
        <f aca="false">IF(OR($C549="",N(TOP!$C$13)=0),"",N($K549)/TOP!$C$13)</f>
        <v/>
      </c>
      <c r="O549" s="37" t="str">
        <f aca="false">IF(OR($C549="",N(TOP!$C$14)=0),"",N($L549)/TOP!$C$14)</f>
        <v/>
      </c>
      <c r="P549" s="42" t="str">
        <f aca="false">IF($C549="","",IFERROR(CHOOSE(MATCH(TOP!$C$10,{"【期間A】","【期間B】","【期間C】"},0),N($M549),N($N549),N($O549)),0))</f>
        <v/>
      </c>
    </row>
    <row r="550" customFormat="false" ht="15" hidden="false" customHeight="false" outlineLevel="0" collapsed="false">
      <c r="B550" s="12" t="n">
        <v>545</v>
      </c>
      <c r="C550" s="36" t="str">
        <f aca="false">IF(②実績CSV_期間A!$M546="","",②実績CSV_期間A!$M546&amp;"")</f>
        <v/>
      </c>
      <c r="D550" s="12" t="str">
        <f aca="false">IF($C550="","",②実績CSV_期間A!$N546)</f>
        <v/>
      </c>
      <c r="E550" s="12" t="str">
        <f aca="false">IF($C550="","",RIGHT($D550,1))</f>
        <v/>
      </c>
      <c r="F550" s="41" t="str">
        <f aca="false">IF($C550="","",IFERROR(INDEX(サイズ換算マスタ!$C$6:$C$8,MATCH($E550,サイズ換算マスタ!$B$6:$B$8,0)),1))</f>
        <v/>
      </c>
      <c r="G550" s="38" t="str">
        <f aca="false">IF($C550="","",SUMIFS(②実績CSV_期間A!$AA$2:$AA$5001,②実績CSV_期間A!$M$2:$M$5001,$C550))</f>
        <v/>
      </c>
      <c r="H550" s="38" t="str">
        <f aca="false">IF($C550="","",SUMIFS(③実績CSV_期間B!$AA$2:$AA$5001,③実績CSV_期間B!$M$2:$M$5001,$C550))</f>
        <v/>
      </c>
      <c r="I550" s="38" t="str">
        <f aca="false">IF($C550="","",SUMIFS(④実績CSV_期間C!$AA$2:$AA$5001,④実績CSV_期間C!$M$2:$M$5001,$C550))</f>
        <v/>
      </c>
      <c r="J550" s="38" t="str">
        <f aca="false">IF($C550="","",N($F550)*N($G550))</f>
        <v/>
      </c>
      <c r="K550" s="38" t="str">
        <f aca="false">IF($C550="","",N($F550)*N($H550))</f>
        <v/>
      </c>
      <c r="L550" s="38" t="str">
        <f aca="false">IF($C550="","",N($F550)*N($I550))</f>
        <v/>
      </c>
      <c r="M550" s="37" t="str">
        <f aca="false">IF(OR($C550="",N(TOP!$C$12)=0),"",N($J550)/TOP!$C$12)</f>
        <v/>
      </c>
      <c r="N550" s="37" t="str">
        <f aca="false">IF(OR($C550="",N(TOP!$C$13)=0),"",N($K550)/TOP!$C$13)</f>
        <v/>
      </c>
      <c r="O550" s="37" t="str">
        <f aca="false">IF(OR($C550="",N(TOP!$C$14)=0),"",N($L550)/TOP!$C$14)</f>
        <v/>
      </c>
      <c r="P550" s="42" t="str">
        <f aca="false">IF($C550="","",IFERROR(CHOOSE(MATCH(TOP!$C$10,{"【期間A】","【期間B】","【期間C】"},0),N($M550),N($N550),N($O550)),0))</f>
        <v/>
      </c>
    </row>
    <row r="551" customFormat="false" ht="15" hidden="false" customHeight="false" outlineLevel="0" collapsed="false">
      <c r="B551" s="12" t="n">
        <v>546</v>
      </c>
      <c r="C551" s="36" t="str">
        <f aca="false">IF(②実績CSV_期間A!$M547="","",②実績CSV_期間A!$M547&amp;"")</f>
        <v/>
      </c>
      <c r="D551" s="12" t="str">
        <f aca="false">IF($C551="","",②実績CSV_期間A!$N547)</f>
        <v/>
      </c>
      <c r="E551" s="12" t="str">
        <f aca="false">IF($C551="","",RIGHT($D551,1))</f>
        <v/>
      </c>
      <c r="F551" s="41" t="str">
        <f aca="false">IF($C551="","",IFERROR(INDEX(サイズ換算マスタ!$C$6:$C$8,MATCH($E551,サイズ換算マスタ!$B$6:$B$8,0)),1))</f>
        <v/>
      </c>
      <c r="G551" s="38" t="str">
        <f aca="false">IF($C551="","",SUMIFS(②実績CSV_期間A!$AA$2:$AA$5001,②実績CSV_期間A!$M$2:$M$5001,$C551))</f>
        <v/>
      </c>
      <c r="H551" s="38" t="str">
        <f aca="false">IF($C551="","",SUMIFS(③実績CSV_期間B!$AA$2:$AA$5001,③実績CSV_期間B!$M$2:$M$5001,$C551))</f>
        <v/>
      </c>
      <c r="I551" s="38" t="str">
        <f aca="false">IF($C551="","",SUMIFS(④実績CSV_期間C!$AA$2:$AA$5001,④実績CSV_期間C!$M$2:$M$5001,$C551))</f>
        <v/>
      </c>
      <c r="J551" s="38" t="str">
        <f aca="false">IF($C551="","",N($F551)*N($G551))</f>
        <v/>
      </c>
      <c r="K551" s="38" t="str">
        <f aca="false">IF($C551="","",N($F551)*N($H551))</f>
        <v/>
      </c>
      <c r="L551" s="38" t="str">
        <f aca="false">IF($C551="","",N($F551)*N($I551))</f>
        <v/>
      </c>
      <c r="M551" s="37" t="str">
        <f aca="false">IF(OR($C551="",N(TOP!$C$12)=0),"",N($J551)/TOP!$C$12)</f>
        <v/>
      </c>
      <c r="N551" s="37" t="str">
        <f aca="false">IF(OR($C551="",N(TOP!$C$13)=0),"",N($K551)/TOP!$C$13)</f>
        <v/>
      </c>
      <c r="O551" s="37" t="str">
        <f aca="false">IF(OR($C551="",N(TOP!$C$14)=0),"",N($L551)/TOP!$C$14)</f>
        <v/>
      </c>
      <c r="P551" s="42" t="str">
        <f aca="false">IF($C551="","",IFERROR(CHOOSE(MATCH(TOP!$C$10,{"【期間A】","【期間B】","【期間C】"},0),N($M551),N($N551),N($O551)),0))</f>
        <v/>
      </c>
    </row>
    <row r="552" customFormat="false" ht="15" hidden="false" customHeight="false" outlineLevel="0" collapsed="false">
      <c r="B552" s="12" t="n">
        <v>547</v>
      </c>
      <c r="C552" s="36" t="str">
        <f aca="false">IF(②実績CSV_期間A!$M548="","",②実績CSV_期間A!$M548&amp;"")</f>
        <v/>
      </c>
      <c r="D552" s="12" t="str">
        <f aca="false">IF($C552="","",②実績CSV_期間A!$N548)</f>
        <v/>
      </c>
      <c r="E552" s="12" t="str">
        <f aca="false">IF($C552="","",RIGHT($D552,1))</f>
        <v/>
      </c>
      <c r="F552" s="41" t="str">
        <f aca="false">IF($C552="","",IFERROR(INDEX(サイズ換算マスタ!$C$6:$C$8,MATCH($E552,サイズ換算マスタ!$B$6:$B$8,0)),1))</f>
        <v/>
      </c>
      <c r="G552" s="38" t="str">
        <f aca="false">IF($C552="","",SUMIFS(②実績CSV_期間A!$AA$2:$AA$5001,②実績CSV_期間A!$M$2:$M$5001,$C552))</f>
        <v/>
      </c>
      <c r="H552" s="38" t="str">
        <f aca="false">IF($C552="","",SUMIFS(③実績CSV_期間B!$AA$2:$AA$5001,③実績CSV_期間B!$M$2:$M$5001,$C552))</f>
        <v/>
      </c>
      <c r="I552" s="38" t="str">
        <f aca="false">IF($C552="","",SUMIFS(④実績CSV_期間C!$AA$2:$AA$5001,④実績CSV_期間C!$M$2:$M$5001,$C552))</f>
        <v/>
      </c>
      <c r="J552" s="38" t="str">
        <f aca="false">IF($C552="","",N($F552)*N($G552))</f>
        <v/>
      </c>
      <c r="K552" s="38" t="str">
        <f aca="false">IF($C552="","",N($F552)*N($H552))</f>
        <v/>
      </c>
      <c r="L552" s="38" t="str">
        <f aca="false">IF($C552="","",N($F552)*N($I552))</f>
        <v/>
      </c>
      <c r="M552" s="37" t="str">
        <f aca="false">IF(OR($C552="",N(TOP!$C$12)=0),"",N($J552)/TOP!$C$12)</f>
        <v/>
      </c>
      <c r="N552" s="37" t="str">
        <f aca="false">IF(OR($C552="",N(TOP!$C$13)=0),"",N($K552)/TOP!$C$13)</f>
        <v/>
      </c>
      <c r="O552" s="37" t="str">
        <f aca="false">IF(OR($C552="",N(TOP!$C$14)=0),"",N($L552)/TOP!$C$14)</f>
        <v/>
      </c>
      <c r="P552" s="42" t="str">
        <f aca="false">IF($C552="","",IFERROR(CHOOSE(MATCH(TOP!$C$10,{"【期間A】","【期間B】","【期間C】"},0),N($M552),N($N552),N($O552)),0))</f>
        <v/>
      </c>
    </row>
    <row r="553" customFormat="false" ht="15" hidden="false" customHeight="false" outlineLevel="0" collapsed="false">
      <c r="B553" s="12" t="n">
        <v>548</v>
      </c>
      <c r="C553" s="36" t="str">
        <f aca="false">IF(②実績CSV_期間A!$M549="","",②実績CSV_期間A!$M549&amp;"")</f>
        <v/>
      </c>
      <c r="D553" s="12" t="str">
        <f aca="false">IF($C553="","",②実績CSV_期間A!$N549)</f>
        <v/>
      </c>
      <c r="E553" s="12" t="str">
        <f aca="false">IF($C553="","",RIGHT($D553,1))</f>
        <v/>
      </c>
      <c r="F553" s="41" t="str">
        <f aca="false">IF($C553="","",IFERROR(INDEX(サイズ換算マスタ!$C$6:$C$8,MATCH($E553,サイズ換算マスタ!$B$6:$B$8,0)),1))</f>
        <v/>
      </c>
      <c r="G553" s="38" t="str">
        <f aca="false">IF($C553="","",SUMIFS(②実績CSV_期間A!$AA$2:$AA$5001,②実績CSV_期間A!$M$2:$M$5001,$C553))</f>
        <v/>
      </c>
      <c r="H553" s="38" t="str">
        <f aca="false">IF($C553="","",SUMIFS(③実績CSV_期間B!$AA$2:$AA$5001,③実績CSV_期間B!$M$2:$M$5001,$C553))</f>
        <v/>
      </c>
      <c r="I553" s="38" t="str">
        <f aca="false">IF($C553="","",SUMIFS(④実績CSV_期間C!$AA$2:$AA$5001,④実績CSV_期間C!$M$2:$M$5001,$C553))</f>
        <v/>
      </c>
      <c r="J553" s="38" t="str">
        <f aca="false">IF($C553="","",N($F553)*N($G553))</f>
        <v/>
      </c>
      <c r="K553" s="38" t="str">
        <f aca="false">IF($C553="","",N($F553)*N($H553))</f>
        <v/>
      </c>
      <c r="L553" s="38" t="str">
        <f aca="false">IF($C553="","",N($F553)*N($I553))</f>
        <v/>
      </c>
      <c r="M553" s="37" t="str">
        <f aca="false">IF(OR($C553="",N(TOP!$C$12)=0),"",N($J553)/TOP!$C$12)</f>
        <v/>
      </c>
      <c r="N553" s="37" t="str">
        <f aca="false">IF(OR($C553="",N(TOP!$C$13)=0),"",N($K553)/TOP!$C$13)</f>
        <v/>
      </c>
      <c r="O553" s="37" t="str">
        <f aca="false">IF(OR($C553="",N(TOP!$C$14)=0),"",N($L553)/TOP!$C$14)</f>
        <v/>
      </c>
      <c r="P553" s="42" t="str">
        <f aca="false">IF($C553="","",IFERROR(CHOOSE(MATCH(TOP!$C$10,{"【期間A】","【期間B】","【期間C】"},0),N($M553),N($N553),N($O553)),0))</f>
        <v/>
      </c>
    </row>
    <row r="554" customFormat="false" ht="15" hidden="false" customHeight="false" outlineLevel="0" collapsed="false">
      <c r="B554" s="12" t="n">
        <v>549</v>
      </c>
      <c r="C554" s="36" t="str">
        <f aca="false">IF(②実績CSV_期間A!$M550="","",②実績CSV_期間A!$M550&amp;"")</f>
        <v/>
      </c>
      <c r="D554" s="12" t="str">
        <f aca="false">IF($C554="","",②実績CSV_期間A!$N550)</f>
        <v/>
      </c>
      <c r="E554" s="12" t="str">
        <f aca="false">IF($C554="","",RIGHT($D554,1))</f>
        <v/>
      </c>
      <c r="F554" s="41" t="str">
        <f aca="false">IF($C554="","",IFERROR(INDEX(サイズ換算マスタ!$C$6:$C$8,MATCH($E554,サイズ換算マスタ!$B$6:$B$8,0)),1))</f>
        <v/>
      </c>
      <c r="G554" s="38" t="str">
        <f aca="false">IF($C554="","",SUMIFS(②実績CSV_期間A!$AA$2:$AA$5001,②実績CSV_期間A!$M$2:$M$5001,$C554))</f>
        <v/>
      </c>
      <c r="H554" s="38" t="str">
        <f aca="false">IF($C554="","",SUMIFS(③実績CSV_期間B!$AA$2:$AA$5001,③実績CSV_期間B!$M$2:$M$5001,$C554))</f>
        <v/>
      </c>
      <c r="I554" s="38" t="str">
        <f aca="false">IF($C554="","",SUMIFS(④実績CSV_期間C!$AA$2:$AA$5001,④実績CSV_期間C!$M$2:$M$5001,$C554))</f>
        <v/>
      </c>
      <c r="J554" s="38" t="str">
        <f aca="false">IF($C554="","",N($F554)*N($G554))</f>
        <v/>
      </c>
      <c r="K554" s="38" t="str">
        <f aca="false">IF($C554="","",N($F554)*N($H554))</f>
        <v/>
      </c>
      <c r="L554" s="38" t="str">
        <f aca="false">IF($C554="","",N($F554)*N($I554))</f>
        <v/>
      </c>
      <c r="M554" s="37" t="str">
        <f aca="false">IF(OR($C554="",N(TOP!$C$12)=0),"",N($J554)/TOP!$C$12)</f>
        <v/>
      </c>
      <c r="N554" s="37" t="str">
        <f aca="false">IF(OR($C554="",N(TOP!$C$13)=0),"",N($K554)/TOP!$C$13)</f>
        <v/>
      </c>
      <c r="O554" s="37" t="str">
        <f aca="false">IF(OR($C554="",N(TOP!$C$14)=0),"",N($L554)/TOP!$C$14)</f>
        <v/>
      </c>
      <c r="P554" s="42" t="str">
        <f aca="false">IF($C554="","",IFERROR(CHOOSE(MATCH(TOP!$C$10,{"【期間A】","【期間B】","【期間C】"},0),N($M554),N($N554),N($O554)),0))</f>
        <v/>
      </c>
    </row>
    <row r="555" customFormat="false" ht="15" hidden="false" customHeight="false" outlineLevel="0" collapsed="false">
      <c r="B555" s="12" t="n">
        <v>550</v>
      </c>
      <c r="C555" s="36" t="str">
        <f aca="false">IF(②実績CSV_期間A!$M551="","",②実績CSV_期間A!$M551&amp;"")</f>
        <v/>
      </c>
      <c r="D555" s="12" t="str">
        <f aca="false">IF($C555="","",②実績CSV_期間A!$N551)</f>
        <v/>
      </c>
      <c r="E555" s="12" t="str">
        <f aca="false">IF($C555="","",RIGHT($D555,1))</f>
        <v/>
      </c>
      <c r="F555" s="41" t="str">
        <f aca="false">IF($C555="","",IFERROR(INDEX(サイズ換算マスタ!$C$6:$C$8,MATCH($E555,サイズ換算マスタ!$B$6:$B$8,0)),1))</f>
        <v/>
      </c>
      <c r="G555" s="38" t="str">
        <f aca="false">IF($C555="","",SUMIFS(②実績CSV_期間A!$AA$2:$AA$5001,②実績CSV_期間A!$M$2:$M$5001,$C555))</f>
        <v/>
      </c>
      <c r="H555" s="38" t="str">
        <f aca="false">IF($C555="","",SUMIFS(③実績CSV_期間B!$AA$2:$AA$5001,③実績CSV_期間B!$M$2:$M$5001,$C555))</f>
        <v/>
      </c>
      <c r="I555" s="38" t="str">
        <f aca="false">IF($C555="","",SUMIFS(④実績CSV_期間C!$AA$2:$AA$5001,④実績CSV_期間C!$M$2:$M$5001,$C555))</f>
        <v/>
      </c>
      <c r="J555" s="38" t="str">
        <f aca="false">IF($C555="","",N($F555)*N($G555))</f>
        <v/>
      </c>
      <c r="K555" s="38" t="str">
        <f aca="false">IF($C555="","",N($F555)*N($H555))</f>
        <v/>
      </c>
      <c r="L555" s="38" t="str">
        <f aca="false">IF($C555="","",N($F555)*N($I555))</f>
        <v/>
      </c>
      <c r="M555" s="37" t="str">
        <f aca="false">IF(OR($C555="",N(TOP!$C$12)=0),"",N($J555)/TOP!$C$12)</f>
        <v/>
      </c>
      <c r="N555" s="37" t="str">
        <f aca="false">IF(OR($C555="",N(TOP!$C$13)=0),"",N($K555)/TOP!$C$13)</f>
        <v/>
      </c>
      <c r="O555" s="37" t="str">
        <f aca="false">IF(OR($C555="",N(TOP!$C$14)=0),"",N($L555)/TOP!$C$14)</f>
        <v/>
      </c>
      <c r="P555" s="42" t="str">
        <f aca="false">IF($C555="","",IFERROR(CHOOSE(MATCH(TOP!$C$10,{"【期間A】","【期間B】","【期間C】"},0),N($M555),N($N555),N($O555)),0))</f>
        <v/>
      </c>
    </row>
    <row r="556" customFormat="false" ht="15" hidden="false" customHeight="false" outlineLevel="0" collapsed="false">
      <c r="B556" s="12" t="n">
        <v>551</v>
      </c>
      <c r="C556" s="36" t="str">
        <f aca="false">IF(②実績CSV_期間A!$M552="","",②実績CSV_期間A!$M552&amp;"")</f>
        <v/>
      </c>
      <c r="D556" s="12" t="str">
        <f aca="false">IF($C556="","",②実績CSV_期間A!$N552)</f>
        <v/>
      </c>
      <c r="E556" s="12" t="str">
        <f aca="false">IF($C556="","",RIGHT($D556,1))</f>
        <v/>
      </c>
      <c r="F556" s="41" t="str">
        <f aca="false">IF($C556="","",IFERROR(INDEX(サイズ換算マスタ!$C$6:$C$8,MATCH($E556,サイズ換算マスタ!$B$6:$B$8,0)),1))</f>
        <v/>
      </c>
      <c r="G556" s="38" t="str">
        <f aca="false">IF($C556="","",SUMIFS(②実績CSV_期間A!$AA$2:$AA$5001,②実績CSV_期間A!$M$2:$M$5001,$C556))</f>
        <v/>
      </c>
      <c r="H556" s="38" t="str">
        <f aca="false">IF($C556="","",SUMIFS(③実績CSV_期間B!$AA$2:$AA$5001,③実績CSV_期間B!$M$2:$M$5001,$C556))</f>
        <v/>
      </c>
      <c r="I556" s="38" t="str">
        <f aca="false">IF($C556="","",SUMIFS(④実績CSV_期間C!$AA$2:$AA$5001,④実績CSV_期間C!$M$2:$M$5001,$C556))</f>
        <v/>
      </c>
      <c r="J556" s="38" t="str">
        <f aca="false">IF($C556="","",N($F556)*N($G556))</f>
        <v/>
      </c>
      <c r="K556" s="38" t="str">
        <f aca="false">IF($C556="","",N($F556)*N($H556))</f>
        <v/>
      </c>
      <c r="L556" s="38" t="str">
        <f aca="false">IF($C556="","",N($F556)*N($I556))</f>
        <v/>
      </c>
      <c r="M556" s="37" t="str">
        <f aca="false">IF(OR($C556="",N(TOP!$C$12)=0),"",N($J556)/TOP!$C$12)</f>
        <v/>
      </c>
      <c r="N556" s="37" t="str">
        <f aca="false">IF(OR($C556="",N(TOP!$C$13)=0),"",N($K556)/TOP!$C$13)</f>
        <v/>
      </c>
      <c r="O556" s="37" t="str">
        <f aca="false">IF(OR($C556="",N(TOP!$C$14)=0),"",N($L556)/TOP!$C$14)</f>
        <v/>
      </c>
      <c r="P556" s="42" t="str">
        <f aca="false">IF($C556="","",IFERROR(CHOOSE(MATCH(TOP!$C$10,{"【期間A】","【期間B】","【期間C】"},0),N($M556),N($N556),N($O556)),0))</f>
        <v/>
      </c>
    </row>
    <row r="557" customFormat="false" ht="15" hidden="false" customHeight="false" outlineLevel="0" collapsed="false">
      <c r="B557" s="12" t="n">
        <v>552</v>
      </c>
      <c r="C557" s="36" t="str">
        <f aca="false">IF(②実績CSV_期間A!$M553="","",②実績CSV_期間A!$M553&amp;"")</f>
        <v/>
      </c>
      <c r="D557" s="12" t="str">
        <f aca="false">IF($C557="","",②実績CSV_期間A!$N553)</f>
        <v/>
      </c>
      <c r="E557" s="12" t="str">
        <f aca="false">IF($C557="","",RIGHT($D557,1))</f>
        <v/>
      </c>
      <c r="F557" s="41" t="str">
        <f aca="false">IF($C557="","",IFERROR(INDEX(サイズ換算マスタ!$C$6:$C$8,MATCH($E557,サイズ換算マスタ!$B$6:$B$8,0)),1))</f>
        <v/>
      </c>
      <c r="G557" s="38" t="str">
        <f aca="false">IF($C557="","",SUMIFS(②実績CSV_期間A!$AA$2:$AA$5001,②実績CSV_期間A!$M$2:$M$5001,$C557))</f>
        <v/>
      </c>
      <c r="H557" s="38" t="str">
        <f aca="false">IF($C557="","",SUMIFS(③実績CSV_期間B!$AA$2:$AA$5001,③実績CSV_期間B!$M$2:$M$5001,$C557))</f>
        <v/>
      </c>
      <c r="I557" s="38" t="str">
        <f aca="false">IF($C557="","",SUMIFS(④実績CSV_期間C!$AA$2:$AA$5001,④実績CSV_期間C!$M$2:$M$5001,$C557))</f>
        <v/>
      </c>
      <c r="J557" s="38" t="str">
        <f aca="false">IF($C557="","",N($F557)*N($G557))</f>
        <v/>
      </c>
      <c r="K557" s="38" t="str">
        <f aca="false">IF($C557="","",N($F557)*N($H557))</f>
        <v/>
      </c>
      <c r="L557" s="38" t="str">
        <f aca="false">IF($C557="","",N($F557)*N($I557))</f>
        <v/>
      </c>
      <c r="M557" s="37" t="str">
        <f aca="false">IF(OR($C557="",N(TOP!$C$12)=0),"",N($J557)/TOP!$C$12)</f>
        <v/>
      </c>
      <c r="N557" s="37" t="str">
        <f aca="false">IF(OR($C557="",N(TOP!$C$13)=0),"",N($K557)/TOP!$C$13)</f>
        <v/>
      </c>
      <c r="O557" s="37" t="str">
        <f aca="false">IF(OR($C557="",N(TOP!$C$14)=0),"",N($L557)/TOP!$C$14)</f>
        <v/>
      </c>
      <c r="P557" s="42" t="str">
        <f aca="false">IF($C557="","",IFERROR(CHOOSE(MATCH(TOP!$C$10,{"【期間A】","【期間B】","【期間C】"},0),N($M557),N($N557),N($O557)),0))</f>
        <v/>
      </c>
    </row>
    <row r="558" customFormat="false" ht="15" hidden="false" customHeight="false" outlineLevel="0" collapsed="false">
      <c r="B558" s="12" t="n">
        <v>553</v>
      </c>
      <c r="C558" s="36" t="str">
        <f aca="false">IF(②実績CSV_期間A!$M554="","",②実績CSV_期間A!$M554&amp;"")</f>
        <v/>
      </c>
      <c r="D558" s="12" t="str">
        <f aca="false">IF($C558="","",②実績CSV_期間A!$N554)</f>
        <v/>
      </c>
      <c r="E558" s="12" t="str">
        <f aca="false">IF($C558="","",RIGHT($D558,1))</f>
        <v/>
      </c>
      <c r="F558" s="41" t="str">
        <f aca="false">IF($C558="","",IFERROR(INDEX(サイズ換算マスタ!$C$6:$C$8,MATCH($E558,サイズ換算マスタ!$B$6:$B$8,0)),1))</f>
        <v/>
      </c>
      <c r="G558" s="38" t="str">
        <f aca="false">IF($C558="","",SUMIFS(②実績CSV_期間A!$AA$2:$AA$5001,②実績CSV_期間A!$M$2:$M$5001,$C558))</f>
        <v/>
      </c>
      <c r="H558" s="38" t="str">
        <f aca="false">IF($C558="","",SUMIFS(③実績CSV_期間B!$AA$2:$AA$5001,③実績CSV_期間B!$M$2:$M$5001,$C558))</f>
        <v/>
      </c>
      <c r="I558" s="38" t="str">
        <f aca="false">IF($C558="","",SUMIFS(④実績CSV_期間C!$AA$2:$AA$5001,④実績CSV_期間C!$M$2:$M$5001,$C558))</f>
        <v/>
      </c>
      <c r="J558" s="38" t="str">
        <f aca="false">IF($C558="","",N($F558)*N($G558))</f>
        <v/>
      </c>
      <c r="K558" s="38" t="str">
        <f aca="false">IF($C558="","",N($F558)*N($H558))</f>
        <v/>
      </c>
      <c r="L558" s="38" t="str">
        <f aca="false">IF($C558="","",N($F558)*N($I558))</f>
        <v/>
      </c>
      <c r="M558" s="37" t="str">
        <f aca="false">IF(OR($C558="",N(TOP!$C$12)=0),"",N($J558)/TOP!$C$12)</f>
        <v/>
      </c>
      <c r="N558" s="37" t="str">
        <f aca="false">IF(OR($C558="",N(TOP!$C$13)=0),"",N($K558)/TOP!$C$13)</f>
        <v/>
      </c>
      <c r="O558" s="37" t="str">
        <f aca="false">IF(OR($C558="",N(TOP!$C$14)=0),"",N($L558)/TOP!$C$14)</f>
        <v/>
      </c>
      <c r="P558" s="42" t="str">
        <f aca="false">IF($C558="","",IFERROR(CHOOSE(MATCH(TOP!$C$10,{"【期間A】","【期間B】","【期間C】"},0),N($M558),N($N558),N($O558)),0))</f>
        <v/>
      </c>
    </row>
    <row r="559" customFormat="false" ht="15" hidden="false" customHeight="false" outlineLevel="0" collapsed="false">
      <c r="B559" s="12" t="n">
        <v>554</v>
      </c>
      <c r="C559" s="36" t="str">
        <f aca="false">IF(②実績CSV_期間A!$M555="","",②実績CSV_期間A!$M555&amp;"")</f>
        <v/>
      </c>
      <c r="D559" s="12" t="str">
        <f aca="false">IF($C559="","",②実績CSV_期間A!$N555)</f>
        <v/>
      </c>
      <c r="E559" s="12" t="str">
        <f aca="false">IF($C559="","",RIGHT($D559,1))</f>
        <v/>
      </c>
      <c r="F559" s="41" t="str">
        <f aca="false">IF($C559="","",IFERROR(INDEX(サイズ換算マスタ!$C$6:$C$8,MATCH($E559,サイズ換算マスタ!$B$6:$B$8,0)),1))</f>
        <v/>
      </c>
      <c r="G559" s="38" t="str">
        <f aca="false">IF($C559="","",SUMIFS(②実績CSV_期間A!$AA$2:$AA$5001,②実績CSV_期間A!$M$2:$M$5001,$C559))</f>
        <v/>
      </c>
      <c r="H559" s="38" t="str">
        <f aca="false">IF($C559="","",SUMIFS(③実績CSV_期間B!$AA$2:$AA$5001,③実績CSV_期間B!$M$2:$M$5001,$C559))</f>
        <v/>
      </c>
      <c r="I559" s="38" t="str">
        <f aca="false">IF($C559="","",SUMIFS(④実績CSV_期間C!$AA$2:$AA$5001,④実績CSV_期間C!$M$2:$M$5001,$C559))</f>
        <v/>
      </c>
      <c r="J559" s="38" t="str">
        <f aca="false">IF($C559="","",N($F559)*N($G559))</f>
        <v/>
      </c>
      <c r="K559" s="38" t="str">
        <f aca="false">IF($C559="","",N($F559)*N($H559))</f>
        <v/>
      </c>
      <c r="L559" s="38" t="str">
        <f aca="false">IF($C559="","",N($F559)*N($I559))</f>
        <v/>
      </c>
      <c r="M559" s="37" t="str">
        <f aca="false">IF(OR($C559="",N(TOP!$C$12)=0),"",N($J559)/TOP!$C$12)</f>
        <v/>
      </c>
      <c r="N559" s="37" t="str">
        <f aca="false">IF(OR($C559="",N(TOP!$C$13)=0),"",N($K559)/TOP!$C$13)</f>
        <v/>
      </c>
      <c r="O559" s="37" t="str">
        <f aca="false">IF(OR($C559="",N(TOP!$C$14)=0),"",N($L559)/TOP!$C$14)</f>
        <v/>
      </c>
      <c r="P559" s="42" t="str">
        <f aca="false">IF($C559="","",IFERROR(CHOOSE(MATCH(TOP!$C$10,{"【期間A】","【期間B】","【期間C】"},0),N($M559),N($N559),N($O559)),0))</f>
        <v/>
      </c>
    </row>
    <row r="560" customFormat="false" ht="15" hidden="false" customHeight="false" outlineLevel="0" collapsed="false">
      <c r="B560" s="12" t="n">
        <v>555</v>
      </c>
      <c r="C560" s="36" t="str">
        <f aca="false">IF(②実績CSV_期間A!$M556="","",②実績CSV_期間A!$M556&amp;"")</f>
        <v/>
      </c>
      <c r="D560" s="12" t="str">
        <f aca="false">IF($C560="","",②実績CSV_期間A!$N556)</f>
        <v/>
      </c>
      <c r="E560" s="12" t="str">
        <f aca="false">IF($C560="","",RIGHT($D560,1))</f>
        <v/>
      </c>
      <c r="F560" s="41" t="str">
        <f aca="false">IF($C560="","",IFERROR(INDEX(サイズ換算マスタ!$C$6:$C$8,MATCH($E560,サイズ換算マスタ!$B$6:$B$8,0)),1))</f>
        <v/>
      </c>
      <c r="G560" s="38" t="str">
        <f aca="false">IF($C560="","",SUMIFS(②実績CSV_期間A!$AA$2:$AA$5001,②実績CSV_期間A!$M$2:$M$5001,$C560))</f>
        <v/>
      </c>
      <c r="H560" s="38" t="str">
        <f aca="false">IF($C560="","",SUMIFS(③実績CSV_期間B!$AA$2:$AA$5001,③実績CSV_期間B!$M$2:$M$5001,$C560))</f>
        <v/>
      </c>
      <c r="I560" s="38" t="str">
        <f aca="false">IF($C560="","",SUMIFS(④実績CSV_期間C!$AA$2:$AA$5001,④実績CSV_期間C!$M$2:$M$5001,$C560))</f>
        <v/>
      </c>
      <c r="J560" s="38" t="str">
        <f aca="false">IF($C560="","",N($F560)*N($G560))</f>
        <v/>
      </c>
      <c r="K560" s="38" t="str">
        <f aca="false">IF($C560="","",N($F560)*N($H560))</f>
        <v/>
      </c>
      <c r="L560" s="38" t="str">
        <f aca="false">IF($C560="","",N($F560)*N($I560))</f>
        <v/>
      </c>
      <c r="M560" s="37" t="str">
        <f aca="false">IF(OR($C560="",N(TOP!$C$12)=0),"",N($J560)/TOP!$C$12)</f>
        <v/>
      </c>
      <c r="N560" s="37" t="str">
        <f aca="false">IF(OR($C560="",N(TOP!$C$13)=0),"",N($K560)/TOP!$C$13)</f>
        <v/>
      </c>
      <c r="O560" s="37" t="str">
        <f aca="false">IF(OR($C560="",N(TOP!$C$14)=0),"",N($L560)/TOP!$C$14)</f>
        <v/>
      </c>
      <c r="P560" s="42" t="str">
        <f aca="false">IF($C560="","",IFERROR(CHOOSE(MATCH(TOP!$C$10,{"【期間A】","【期間B】","【期間C】"},0),N($M560),N($N560),N($O560)),0))</f>
        <v/>
      </c>
    </row>
    <row r="561" customFormat="false" ht="15" hidden="false" customHeight="false" outlineLevel="0" collapsed="false">
      <c r="B561" s="12" t="n">
        <v>556</v>
      </c>
      <c r="C561" s="36" t="str">
        <f aca="false">IF(②実績CSV_期間A!$M557="","",②実績CSV_期間A!$M557&amp;"")</f>
        <v/>
      </c>
      <c r="D561" s="12" t="str">
        <f aca="false">IF($C561="","",②実績CSV_期間A!$N557)</f>
        <v/>
      </c>
      <c r="E561" s="12" t="str">
        <f aca="false">IF($C561="","",RIGHT($D561,1))</f>
        <v/>
      </c>
      <c r="F561" s="41" t="str">
        <f aca="false">IF($C561="","",IFERROR(INDEX(サイズ換算マスタ!$C$6:$C$8,MATCH($E561,サイズ換算マスタ!$B$6:$B$8,0)),1))</f>
        <v/>
      </c>
      <c r="G561" s="38" t="str">
        <f aca="false">IF($C561="","",SUMIFS(②実績CSV_期間A!$AA$2:$AA$5001,②実績CSV_期間A!$M$2:$M$5001,$C561))</f>
        <v/>
      </c>
      <c r="H561" s="38" t="str">
        <f aca="false">IF($C561="","",SUMIFS(③実績CSV_期間B!$AA$2:$AA$5001,③実績CSV_期間B!$M$2:$M$5001,$C561))</f>
        <v/>
      </c>
      <c r="I561" s="38" t="str">
        <f aca="false">IF($C561="","",SUMIFS(④実績CSV_期間C!$AA$2:$AA$5001,④実績CSV_期間C!$M$2:$M$5001,$C561))</f>
        <v/>
      </c>
      <c r="J561" s="38" t="str">
        <f aca="false">IF($C561="","",N($F561)*N($G561))</f>
        <v/>
      </c>
      <c r="K561" s="38" t="str">
        <f aca="false">IF($C561="","",N($F561)*N($H561))</f>
        <v/>
      </c>
      <c r="L561" s="38" t="str">
        <f aca="false">IF($C561="","",N($F561)*N($I561))</f>
        <v/>
      </c>
      <c r="M561" s="37" t="str">
        <f aca="false">IF(OR($C561="",N(TOP!$C$12)=0),"",N($J561)/TOP!$C$12)</f>
        <v/>
      </c>
      <c r="N561" s="37" t="str">
        <f aca="false">IF(OR($C561="",N(TOP!$C$13)=0),"",N($K561)/TOP!$C$13)</f>
        <v/>
      </c>
      <c r="O561" s="37" t="str">
        <f aca="false">IF(OR($C561="",N(TOP!$C$14)=0),"",N($L561)/TOP!$C$14)</f>
        <v/>
      </c>
      <c r="P561" s="42" t="str">
        <f aca="false">IF($C561="","",IFERROR(CHOOSE(MATCH(TOP!$C$10,{"【期間A】","【期間B】","【期間C】"},0),N($M561),N($N561),N($O561)),0))</f>
        <v/>
      </c>
    </row>
    <row r="562" customFormat="false" ht="15" hidden="false" customHeight="false" outlineLevel="0" collapsed="false">
      <c r="B562" s="12" t="n">
        <v>557</v>
      </c>
      <c r="C562" s="36" t="str">
        <f aca="false">IF(②実績CSV_期間A!$M558="","",②実績CSV_期間A!$M558&amp;"")</f>
        <v/>
      </c>
      <c r="D562" s="12" t="str">
        <f aca="false">IF($C562="","",②実績CSV_期間A!$N558)</f>
        <v/>
      </c>
      <c r="E562" s="12" t="str">
        <f aca="false">IF($C562="","",RIGHT($D562,1))</f>
        <v/>
      </c>
      <c r="F562" s="41" t="str">
        <f aca="false">IF($C562="","",IFERROR(INDEX(サイズ換算マスタ!$C$6:$C$8,MATCH($E562,サイズ換算マスタ!$B$6:$B$8,0)),1))</f>
        <v/>
      </c>
      <c r="G562" s="38" t="str">
        <f aca="false">IF($C562="","",SUMIFS(②実績CSV_期間A!$AA$2:$AA$5001,②実績CSV_期間A!$M$2:$M$5001,$C562))</f>
        <v/>
      </c>
      <c r="H562" s="38" t="str">
        <f aca="false">IF($C562="","",SUMIFS(③実績CSV_期間B!$AA$2:$AA$5001,③実績CSV_期間B!$M$2:$M$5001,$C562))</f>
        <v/>
      </c>
      <c r="I562" s="38" t="str">
        <f aca="false">IF($C562="","",SUMIFS(④実績CSV_期間C!$AA$2:$AA$5001,④実績CSV_期間C!$M$2:$M$5001,$C562))</f>
        <v/>
      </c>
      <c r="J562" s="38" t="str">
        <f aca="false">IF($C562="","",N($F562)*N($G562))</f>
        <v/>
      </c>
      <c r="K562" s="38" t="str">
        <f aca="false">IF($C562="","",N($F562)*N($H562))</f>
        <v/>
      </c>
      <c r="L562" s="38" t="str">
        <f aca="false">IF($C562="","",N($F562)*N($I562))</f>
        <v/>
      </c>
      <c r="M562" s="37" t="str">
        <f aca="false">IF(OR($C562="",N(TOP!$C$12)=0),"",N($J562)/TOP!$C$12)</f>
        <v/>
      </c>
      <c r="N562" s="37" t="str">
        <f aca="false">IF(OR($C562="",N(TOP!$C$13)=0),"",N($K562)/TOP!$C$13)</f>
        <v/>
      </c>
      <c r="O562" s="37" t="str">
        <f aca="false">IF(OR($C562="",N(TOP!$C$14)=0),"",N($L562)/TOP!$C$14)</f>
        <v/>
      </c>
      <c r="P562" s="42" t="str">
        <f aca="false">IF($C562="","",IFERROR(CHOOSE(MATCH(TOP!$C$10,{"【期間A】","【期間B】","【期間C】"},0),N($M562),N($N562),N($O562)),0))</f>
        <v/>
      </c>
    </row>
    <row r="563" customFormat="false" ht="15" hidden="false" customHeight="false" outlineLevel="0" collapsed="false">
      <c r="B563" s="12" t="n">
        <v>558</v>
      </c>
      <c r="C563" s="36" t="str">
        <f aca="false">IF(②実績CSV_期間A!$M559="","",②実績CSV_期間A!$M559&amp;"")</f>
        <v/>
      </c>
      <c r="D563" s="12" t="str">
        <f aca="false">IF($C563="","",②実績CSV_期間A!$N559)</f>
        <v/>
      </c>
      <c r="E563" s="12" t="str">
        <f aca="false">IF($C563="","",RIGHT($D563,1))</f>
        <v/>
      </c>
      <c r="F563" s="41" t="str">
        <f aca="false">IF($C563="","",IFERROR(INDEX(サイズ換算マスタ!$C$6:$C$8,MATCH($E563,サイズ換算マスタ!$B$6:$B$8,0)),1))</f>
        <v/>
      </c>
      <c r="G563" s="38" t="str">
        <f aca="false">IF($C563="","",SUMIFS(②実績CSV_期間A!$AA$2:$AA$5001,②実績CSV_期間A!$M$2:$M$5001,$C563))</f>
        <v/>
      </c>
      <c r="H563" s="38" t="str">
        <f aca="false">IF($C563="","",SUMIFS(③実績CSV_期間B!$AA$2:$AA$5001,③実績CSV_期間B!$M$2:$M$5001,$C563))</f>
        <v/>
      </c>
      <c r="I563" s="38" t="str">
        <f aca="false">IF($C563="","",SUMIFS(④実績CSV_期間C!$AA$2:$AA$5001,④実績CSV_期間C!$M$2:$M$5001,$C563))</f>
        <v/>
      </c>
      <c r="J563" s="38" t="str">
        <f aca="false">IF($C563="","",N($F563)*N($G563))</f>
        <v/>
      </c>
      <c r="K563" s="38" t="str">
        <f aca="false">IF($C563="","",N($F563)*N($H563))</f>
        <v/>
      </c>
      <c r="L563" s="38" t="str">
        <f aca="false">IF($C563="","",N($F563)*N($I563))</f>
        <v/>
      </c>
      <c r="M563" s="37" t="str">
        <f aca="false">IF(OR($C563="",N(TOP!$C$12)=0),"",N($J563)/TOP!$C$12)</f>
        <v/>
      </c>
      <c r="N563" s="37" t="str">
        <f aca="false">IF(OR($C563="",N(TOP!$C$13)=0),"",N($K563)/TOP!$C$13)</f>
        <v/>
      </c>
      <c r="O563" s="37" t="str">
        <f aca="false">IF(OR($C563="",N(TOP!$C$14)=0),"",N($L563)/TOP!$C$14)</f>
        <v/>
      </c>
      <c r="P563" s="42" t="str">
        <f aca="false">IF($C563="","",IFERROR(CHOOSE(MATCH(TOP!$C$10,{"【期間A】","【期間B】","【期間C】"},0),N($M563),N($N563),N($O563)),0))</f>
        <v/>
      </c>
    </row>
    <row r="564" customFormat="false" ht="15" hidden="false" customHeight="false" outlineLevel="0" collapsed="false">
      <c r="B564" s="12" t="n">
        <v>559</v>
      </c>
      <c r="C564" s="36" t="str">
        <f aca="false">IF(②実績CSV_期間A!$M560="","",②実績CSV_期間A!$M560&amp;"")</f>
        <v/>
      </c>
      <c r="D564" s="12" t="str">
        <f aca="false">IF($C564="","",②実績CSV_期間A!$N560)</f>
        <v/>
      </c>
      <c r="E564" s="12" t="str">
        <f aca="false">IF($C564="","",RIGHT($D564,1))</f>
        <v/>
      </c>
      <c r="F564" s="41" t="str">
        <f aca="false">IF($C564="","",IFERROR(INDEX(サイズ換算マスタ!$C$6:$C$8,MATCH($E564,サイズ換算マスタ!$B$6:$B$8,0)),1))</f>
        <v/>
      </c>
      <c r="G564" s="38" t="str">
        <f aca="false">IF($C564="","",SUMIFS(②実績CSV_期間A!$AA$2:$AA$5001,②実績CSV_期間A!$M$2:$M$5001,$C564))</f>
        <v/>
      </c>
      <c r="H564" s="38" t="str">
        <f aca="false">IF($C564="","",SUMIFS(③実績CSV_期間B!$AA$2:$AA$5001,③実績CSV_期間B!$M$2:$M$5001,$C564))</f>
        <v/>
      </c>
      <c r="I564" s="38" t="str">
        <f aca="false">IF($C564="","",SUMIFS(④実績CSV_期間C!$AA$2:$AA$5001,④実績CSV_期間C!$M$2:$M$5001,$C564))</f>
        <v/>
      </c>
      <c r="J564" s="38" t="str">
        <f aca="false">IF($C564="","",N($F564)*N($G564))</f>
        <v/>
      </c>
      <c r="K564" s="38" t="str">
        <f aca="false">IF($C564="","",N($F564)*N($H564))</f>
        <v/>
      </c>
      <c r="L564" s="38" t="str">
        <f aca="false">IF($C564="","",N($F564)*N($I564))</f>
        <v/>
      </c>
      <c r="M564" s="37" t="str">
        <f aca="false">IF(OR($C564="",N(TOP!$C$12)=0),"",N($J564)/TOP!$C$12)</f>
        <v/>
      </c>
      <c r="N564" s="37" t="str">
        <f aca="false">IF(OR($C564="",N(TOP!$C$13)=0),"",N($K564)/TOP!$C$13)</f>
        <v/>
      </c>
      <c r="O564" s="37" t="str">
        <f aca="false">IF(OR($C564="",N(TOP!$C$14)=0),"",N($L564)/TOP!$C$14)</f>
        <v/>
      </c>
      <c r="P564" s="42" t="str">
        <f aca="false">IF($C564="","",IFERROR(CHOOSE(MATCH(TOP!$C$10,{"【期間A】","【期間B】","【期間C】"},0),N($M564),N($N564),N($O564)),0))</f>
        <v/>
      </c>
    </row>
    <row r="565" customFormat="false" ht="15" hidden="false" customHeight="false" outlineLevel="0" collapsed="false">
      <c r="B565" s="12" t="n">
        <v>560</v>
      </c>
      <c r="C565" s="36" t="str">
        <f aca="false">IF(②実績CSV_期間A!$M561="","",②実績CSV_期間A!$M561&amp;"")</f>
        <v/>
      </c>
      <c r="D565" s="12" t="str">
        <f aca="false">IF($C565="","",②実績CSV_期間A!$N561)</f>
        <v/>
      </c>
      <c r="E565" s="12" t="str">
        <f aca="false">IF($C565="","",RIGHT($D565,1))</f>
        <v/>
      </c>
      <c r="F565" s="41" t="str">
        <f aca="false">IF($C565="","",IFERROR(INDEX(サイズ換算マスタ!$C$6:$C$8,MATCH($E565,サイズ換算マスタ!$B$6:$B$8,0)),1))</f>
        <v/>
      </c>
      <c r="G565" s="38" t="str">
        <f aca="false">IF($C565="","",SUMIFS(②実績CSV_期間A!$AA$2:$AA$5001,②実績CSV_期間A!$M$2:$M$5001,$C565))</f>
        <v/>
      </c>
      <c r="H565" s="38" t="str">
        <f aca="false">IF($C565="","",SUMIFS(③実績CSV_期間B!$AA$2:$AA$5001,③実績CSV_期間B!$M$2:$M$5001,$C565))</f>
        <v/>
      </c>
      <c r="I565" s="38" t="str">
        <f aca="false">IF($C565="","",SUMIFS(④実績CSV_期間C!$AA$2:$AA$5001,④実績CSV_期間C!$M$2:$M$5001,$C565))</f>
        <v/>
      </c>
      <c r="J565" s="38" t="str">
        <f aca="false">IF($C565="","",N($F565)*N($G565))</f>
        <v/>
      </c>
      <c r="K565" s="38" t="str">
        <f aca="false">IF($C565="","",N($F565)*N($H565))</f>
        <v/>
      </c>
      <c r="L565" s="38" t="str">
        <f aca="false">IF($C565="","",N($F565)*N($I565))</f>
        <v/>
      </c>
      <c r="M565" s="37" t="str">
        <f aca="false">IF(OR($C565="",N(TOP!$C$12)=0),"",N($J565)/TOP!$C$12)</f>
        <v/>
      </c>
      <c r="N565" s="37" t="str">
        <f aca="false">IF(OR($C565="",N(TOP!$C$13)=0),"",N($K565)/TOP!$C$13)</f>
        <v/>
      </c>
      <c r="O565" s="37" t="str">
        <f aca="false">IF(OR($C565="",N(TOP!$C$14)=0),"",N($L565)/TOP!$C$14)</f>
        <v/>
      </c>
      <c r="P565" s="42" t="str">
        <f aca="false">IF($C565="","",IFERROR(CHOOSE(MATCH(TOP!$C$10,{"【期間A】","【期間B】","【期間C】"},0),N($M565),N($N565),N($O565)),0))</f>
        <v/>
      </c>
    </row>
    <row r="566" customFormat="false" ht="15" hidden="false" customHeight="false" outlineLevel="0" collapsed="false">
      <c r="B566" s="12" t="n">
        <v>561</v>
      </c>
      <c r="C566" s="36" t="str">
        <f aca="false">IF(②実績CSV_期間A!$M562="","",②実績CSV_期間A!$M562&amp;"")</f>
        <v/>
      </c>
      <c r="D566" s="12" t="str">
        <f aca="false">IF($C566="","",②実績CSV_期間A!$N562)</f>
        <v/>
      </c>
      <c r="E566" s="12" t="str">
        <f aca="false">IF($C566="","",RIGHT($D566,1))</f>
        <v/>
      </c>
      <c r="F566" s="41" t="str">
        <f aca="false">IF($C566="","",IFERROR(INDEX(サイズ換算マスタ!$C$6:$C$8,MATCH($E566,サイズ換算マスタ!$B$6:$B$8,0)),1))</f>
        <v/>
      </c>
      <c r="G566" s="38" t="str">
        <f aca="false">IF($C566="","",SUMIFS(②実績CSV_期間A!$AA$2:$AA$5001,②実績CSV_期間A!$M$2:$M$5001,$C566))</f>
        <v/>
      </c>
      <c r="H566" s="38" t="str">
        <f aca="false">IF($C566="","",SUMIFS(③実績CSV_期間B!$AA$2:$AA$5001,③実績CSV_期間B!$M$2:$M$5001,$C566))</f>
        <v/>
      </c>
      <c r="I566" s="38" t="str">
        <f aca="false">IF($C566="","",SUMIFS(④実績CSV_期間C!$AA$2:$AA$5001,④実績CSV_期間C!$M$2:$M$5001,$C566))</f>
        <v/>
      </c>
      <c r="J566" s="38" t="str">
        <f aca="false">IF($C566="","",N($F566)*N($G566))</f>
        <v/>
      </c>
      <c r="K566" s="38" t="str">
        <f aca="false">IF($C566="","",N($F566)*N($H566))</f>
        <v/>
      </c>
      <c r="L566" s="38" t="str">
        <f aca="false">IF($C566="","",N($F566)*N($I566))</f>
        <v/>
      </c>
      <c r="M566" s="37" t="str">
        <f aca="false">IF(OR($C566="",N(TOP!$C$12)=0),"",N($J566)/TOP!$C$12)</f>
        <v/>
      </c>
      <c r="N566" s="37" t="str">
        <f aca="false">IF(OR($C566="",N(TOP!$C$13)=0),"",N($K566)/TOP!$C$13)</f>
        <v/>
      </c>
      <c r="O566" s="37" t="str">
        <f aca="false">IF(OR($C566="",N(TOP!$C$14)=0),"",N($L566)/TOP!$C$14)</f>
        <v/>
      </c>
      <c r="P566" s="42" t="str">
        <f aca="false">IF($C566="","",IFERROR(CHOOSE(MATCH(TOP!$C$10,{"【期間A】","【期間B】","【期間C】"},0),N($M566),N($N566),N($O566)),0))</f>
        <v/>
      </c>
    </row>
    <row r="567" customFormat="false" ht="15" hidden="false" customHeight="false" outlineLevel="0" collapsed="false">
      <c r="B567" s="12" t="n">
        <v>562</v>
      </c>
      <c r="C567" s="36" t="str">
        <f aca="false">IF(②実績CSV_期間A!$M563="","",②実績CSV_期間A!$M563&amp;"")</f>
        <v/>
      </c>
      <c r="D567" s="12" t="str">
        <f aca="false">IF($C567="","",②実績CSV_期間A!$N563)</f>
        <v/>
      </c>
      <c r="E567" s="12" t="str">
        <f aca="false">IF($C567="","",RIGHT($D567,1))</f>
        <v/>
      </c>
      <c r="F567" s="41" t="str">
        <f aca="false">IF($C567="","",IFERROR(INDEX(サイズ換算マスタ!$C$6:$C$8,MATCH($E567,サイズ換算マスタ!$B$6:$B$8,0)),1))</f>
        <v/>
      </c>
      <c r="G567" s="38" t="str">
        <f aca="false">IF($C567="","",SUMIFS(②実績CSV_期間A!$AA$2:$AA$5001,②実績CSV_期間A!$M$2:$M$5001,$C567))</f>
        <v/>
      </c>
      <c r="H567" s="38" t="str">
        <f aca="false">IF($C567="","",SUMIFS(③実績CSV_期間B!$AA$2:$AA$5001,③実績CSV_期間B!$M$2:$M$5001,$C567))</f>
        <v/>
      </c>
      <c r="I567" s="38" t="str">
        <f aca="false">IF($C567="","",SUMIFS(④実績CSV_期間C!$AA$2:$AA$5001,④実績CSV_期間C!$M$2:$M$5001,$C567))</f>
        <v/>
      </c>
      <c r="J567" s="38" t="str">
        <f aca="false">IF($C567="","",N($F567)*N($G567))</f>
        <v/>
      </c>
      <c r="K567" s="38" t="str">
        <f aca="false">IF($C567="","",N($F567)*N($H567))</f>
        <v/>
      </c>
      <c r="L567" s="38" t="str">
        <f aca="false">IF($C567="","",N($F567)*N($I567))</f>
        <v/>
      </c>
      <c r="M567" s="37" t="str">
        <f aca="false">IF(OR($C567="",N(TOP!$C$12)=0),"",N($J567)/TOP!$C$12)</f>
        <v/>
      </c>
      <c r="N567" s="37" t="str">
        <f aca="false">IF(OR($C567="",N(TOP!$C$13)=0),"",N($K567)/TOP!$C$13)</f>
        <v/>
      </c>
      <c r="O567" s="37" t="str">
        <f aca="false">IF(OR($C567="",N(TOP!$C$14)=0),"",N($L567)/TOP!$C$14)</f>
        <v/>
      </c>
      <c r="P567" s="42" t="str">
        <f aca="false">IF($C567="","",IFERROR(CHOOSE(MATCH(TOP!$C$10,{"【期間A】","【期間B】","【期間C】"},0),N($M567),N($N567),N($O567)),0))</f>
        <v/>
      </c>
    </row>
    <row r="568" customFormat="false" ht="15" hidden="false" customHeight="false" outlineLevel="0" collapsed="false">
      <c r="B568" s="12" t="n">
        <v>563</v>
      </c>
      <c r="C568" s="36" t="str">
        <f aca="false">IF(②実績CSV_期間A!$M564="","",②実績CSV_期間A!$M564&amp;"")</f>
        <v/>
      </c>
      <c r="D568" s="12" t="str">
        <f aca="false">IF($C568="","",②実績CSV_期間A!$N564)</f>
        <v/>
      </c>
      <c r="E568" s="12" t="str">
        <f aca="false">IF($C568="","",RIGHT($D568,1))</f>
        <v/>
      </c>
      <c r="F568" s="41" t="str">
        <f aca="false">IF($C568="","",IFERROR(INDEX(サイズ換算マスタ!$C$6:$C$8,MATCH($E568,サイズ換算マスタ!$B$6:$B$8,0)),1))</f>
        <v/>
      </c>
      <c r="G568" s="38" t="str">
        <f aca="false">IF($C568="","",SUMIFS(②実績CSV_期間A!$AA$2:$AA$5001,②実績CSV_期間A!$M$2:$M$5001,$C568))</f>
        <v/>
      </c>
      <c r="H568" s="38" t="str">
        <f aca="false">IF($C568="","",SUMIFS(③実績CSV_期間B!$AA$2:$AA$5001,③実績CSV_期間B!$M$2:$M$5001,$C568))</f>
        <v/>
      </c>
      <c r="I568" s="38" t="str">
        <f aca="false">IF($C568="","",SUMIFS(④実績CSV_期間C!$AA$2:$AA$5001,④実績CSV_期間C!$M$2:$M$5001,$C568))</f>
        <v/>
      </c>
      <c r="J568" s="38" t="str">
        <f aca="false">IF($C568="","",N($F568)*N($G568))</f>
        <v/>
      </c>
      <c r="K568" s="38" t="str">
        <f aca="false">IF($C568="","",N($F568)*N($H568))</f>
        <v/>
      </c>
      <c r="L568" s="38" t="str">
        <f aca="false">IF($C568="","",N($F568)*N($I568))</f>
        <v/>
      </c>
      <c r="M568" s="37" t="str">
        <f aca="false">IF(OR($C568="",N(TOP!$C$12)=0),"",N($J568)/TOP!$C$12)</f>
        <v/>
      </c>
      <c r="N568" s="37" t="str">
        <f aca="false">IF(OR($C568="",N(TOP!$C$13)=0),"",N($K568)/TOP!$C$13)</f>
        <v/>
      </c>
      <c r="O568" s="37" t="str">
        <f aca="false">IF(OR($C568="",N(TOP!$C$14)=0),"",N($L568)/TOP!$C$14)</f>
        <v/>
      </c>
      <c r="P568" s="42" t="str">
        <f aca="false">IF($C568="","",IFERROR(CHOOSE(MATCH(TOP!$C$10,{"【期間A】","【期間B】","【期間C】"},0),N($M568),N($N568),N($O568)),0))</f>
        <v/>
      </c>
    </row>
    <row r="569" customFormat="false" ht="15" hidden="false" customHeight="false" outlineLevel="0" collapsed="false">
      <c r="B569" s="12" t="n">
        <v>564</v>
      </c>
      <c r="C569" s="36" t="str">
        <f aca="false">IF(②実績CSV_期間A!$M565="","",②実績CSV_期間A!$M565&amp;"")</f>
        <v/>
      </c>
      <c r="D569" s="12" t="str">
        <f aca="false">IF($C569="","",②実績CSV_期間A!$N565)</f>
        <v/>
      </c>
      <c r="E569" s="12" t="str">
        <f aca="false">IF($C569="","",RIGHT($D569,1))</f>
        <v/>
      </c>
      <c r="F569" s="41" t="str">
        <f aca="false">IF($C569="","",IFERROR(INDEX(サイズ換算マスタ!$C$6:$C$8,MATCH($E569,サイズ換算マスタ!$B$6:$B$8,0)),1))</f>
        <v/>
      </c>
      <c r="G569" s="38" t="str">
        <f aca="false">IF($C569="","",SUMIFS(②実績CSV_期間A!$AA$2:$AA$5001,②実績CSV_期間A!$M$2:$M$5001,$C569))</f>
        <v/>
      </c>
      <c r="H569" s="38" t="str">
        <f aca="false">IF($C569="","",SUMIFS(③実績CSV_期間B!$AA$2:$AA$5001,③実績CSV_期間B!$M$2:$M$5001,$C569))</f>
        <v/>
      </c>
      <c r="I569" s="38" t="str">
        <f aca="false">IF($C569="","",SUMIFS(④実績CSV_期間C!$AA$2:$AA$5001,④実績CSV_期間C!$M$2:$M$5001,$C569))</f>
        <v/>
      </c>
      <c r="J569" s="38" t="str">
        <f aca="false">IF($C569="","",N($F569)*N($G569))</f>
        <v/>
      </c>
      <c r="K569" s="38" t="str">
        <f aca="false">IF($C569="","",N($F569)*N($H569))</f>
        <v/>
      </c>
      <c r="L569" s="38" t="str">
        <f aca="false">IF($C569="","",N($F569)*N($I569))</f>
        <v/>
      </c>
      <c r="M569" s="37" t="str">
        <f aca="false">IF(OR($C569="",N(TOP!$C$12)=0),"",N($J569)/TOP!$C$12)</f>
        <v/>
      </c>
      <c r="N569" s="37" t="str">
        <f aca="false">IF(OR($C569="",N(TOP!$C$13)=0),"",N($K569)/TOP!$C$13)</f>
        <v/>
      </c>
      <c r="O569" s="37" t="str">
        <f aca="false">IF(OR($C569="",N(TOP!$C$14)=0),"",N($L569)/TOP!$C$14)</f>
        <v/>
      </c>
      <c r="P569" s="42" t="str">
        <f aca="false">IF($C569="","",IFERROR(CHOOSE(MATCH(TOP!$C$10,{"【期間A】","【期間B】","【期間C】"},0),N($M569),N($N569),N($O569)),0))</f>
        <v/>
      </c>
    </row>
    <row r="570" customFormat="false" ht="15" hidden="false" customHeight="false" outlineLevel="0" collapsed="false">
      <c r="B570" s="12" t="n">
        <v>565</v>
      </c>
      <c r="C570" s="36" t="str">
        <f aca="false">IF(②実績CSV_期間A!$M566="","",②実績CSV_期間A!$M566&amp;"")</f>
        <v/>
      </c>
      <c r="D570" s="12" t="str">
        <f aca="false">IF($C570="","",②実績CSV_期間A!$N566)</f>
        <v/>
      </c>
      <c r="E570" s="12" t="str">
        <f aca="false">IF($C570="","",RIGHT($D570,1))</f>
        <v/>
      </c>
      <c r="F570" s="41" t="str">
        <f aca="false">IF($C570="","",IFERROR(INDEX(サイズ換算マスタ!$C$6:$C$8,MATCH($E570,サイズ換算マスタ!$B$6:$B$8,0)),1))</f>
        <v/>
      </c>
      <c r="G570" s="38" t="str">
        <f aca="false">IF($C570="","",SUMIFS(②実績CSV_期間A!$AA$2:$AA$5001,②実績CSV_期間A!$M$2:$M$5001,$C570))</f>
        <v/>
      </c>
      <c r="H570" s="38" t="str">
        <f aca="false">IF($C570="","",SUMIFS(③実績CSV_期間B!$AA$2:$AA$5001,③実績CSV_期間B!$M$2:$M$5001,$C570))</f>
        <v/>
      </c>
      <c r="I570" s="38" t="str">
        <f aca="false">IF($C570="","",SUMIFS(④実績CSV_期間C!$AA$2:$AA$5001,④実績CSV_期間C!$M$2:$M$5001,$C570))</f>
        <v/>
      </c>
      <c r="J570" s="38" t="str">
        <f aca="false">IF($C570="","",N($F570)*N($G570))</f>
        <v/>
      </c>
      <c r="K570" s="38" t="str">
        <f aca="false">IF($C570="","",N($F570)*N($H570))</f>
        <v/>
      </c>
      <c r="L570" s="38" t="str">
        <f aca="false">IF($C570="","",N($F570)*N($I570))</f>
        <v/>
      </c>
      <c r="M570" s="37" t="str">
        <f aca="false">IF(OR($C570="",N(TOP!$C$12)=0),"",N($J570)/TOP!$C$12)</f>
        <v/>
      </c>
      <c r="N570" s="37" t="str">
        <f aca="false">IF(OR($C570="",N(TOP!$C$13)=0),"",N($K570)/TOP!$C$13)</f>
        <v/>
      </c>
      <c r="O570" s="37" t="str">
        <f aca="false">IF(OR($C570="",N(TOP!$C$14)=0),"",N($L570)/TOP!$C$14)</f>
        <v/>
      </c>
      <c r="P570" s="42" t="str">
        <f aca="false">IF($C570="","",IFERROR(CHOOSE(MATCH(TOP!$C$10,{"【期間A】","【期間B】","【期間C】"},0),N($M570),N($N570),N($O570)),0))</f>
        <v/>
      </c>
    </row>
    <row r="571" customFormat="false" ht="15" hidden="false" customHeight="false" outlineLevel="0" collapsed="false">
      <c r="B571" s="12" t="n">
        <v>566</v>
      </c>
      <c r="C571" s="36" t="str">
        <f aca="false">IF(②実績CSV_期間A!$M567="","",②実績CSV_期間A!$M567&amp;"")</f>
        <v/>
      </c>
      <c r="D571" s="12" t="str">
        <f aca="false">IF($C571="","",②実績CSV_期間A!$N567)</f>
        <v/>
      </c>
      <c r="E571" s="12" t="str">
        <f aca="false">IF($C571="","",RIGHT($D571,1))</f>
        <v/>
      </c>
      <c r="F571" s="41" t="str">
        <f aca="false">IF($C571="","",IFERROR(INDEX(サイズ換算マスタ!$C$6:$C$8,MATCH($E571,サイズ換算マスタ!$B$6:$B$8,0)),1))</f>
        <v/>
      </c>
      <c r="G571" s="38" t="str">
        <f aca="false">IF($C571="","",SUMIFS(②実績CSV_期間A!$AA$2:$AA$5001,②実績CSV_期間A!$M$2:$M$5001,$C571))</f>
        <v/>
      </c>
      <c r="H571" s="38" t="str">
        <f aca="false">IF($C571="","",SUMIFS(③実績CSV_期間B!$AA$2:$AA$5001,③実績CSV_期間B!$M$2:$M$5001,$C571))</f>
        <v/>
      </c>
      <c r="I571" s="38" t="str">
        <f aca="false">IF($C571="","",SUMIFS(④実績CSV_期間C!$AA$2:$AA$5001,④実績CSV_期間C!$M$2:$M$5001,$C571))</f>
        <v/>
      </c>
      <c r="J571" s="38" t="str">
        <f aca="false">IF($C571="","",N($F571)*N($G571))</f>
        <v/>
      </c>
      <c r="K571" s="38" t="str">
        <f aca="false">IF($C571="","",N($F571)*N($H571))</f>
        <v/>
      </c>
      <c r="L571" s="38" t="str">
        <f aca="false">IF($C571="","",N($F571)*N($I571))</f>
        <v/>
      </c>
      <c r="M571" s="37" t="str">
        <f aca="false">IF(OR($C571="",N(TOP!$C$12)=0),"",N($J571)/TOP!$C$12)</f>
        <v/>
      </c>
      <c r="N571" s="37" t="str">
        <f aca="false">IF(OR($C571="",N(TOP!$C$13)=0),"",N($K571)/TOP!$C$13)</f>
        <v/>
      </c>
      <c r="O571" s="37" t="str">
        <f aca="false">IF(OR($C571="",N(TOP!$C$14)=0),"",N($L571)/TOP!$C$14)</f>
        <v/>
      </c>
      <c r="P571" s="42" t="str">
        <f aca="false">IF($C571="","",IFERROR(CHOOSE(MATCH(TOP!$C$10,{"【期間A】","【期間B】","【期間C】"},0),N($M571),N($N571),N($O571)),0))</f>
        <v/>
      </c>
    </row>
    <row r="572" customFormat="false" ht="15" hidden="false" customHeight="false" outlineLevel="0" collapsed="false">
      <c r="B572" s="12" t="n">
        <v>567</v>
      </c>
      <c r="C572" s="36" t="str">
        <f aca="false">IF(②実績CSV_期間A!$M568="","",②実績CSV_期間A!$M568&amp;"")</f>
        <v/>
      </c>
      <c r="D572" s="12" t="str">
        <f aca="false">IF($C572="","",②実績CSV_期間A!$N568)</f>
        <v/>
      </c>
      <c r="E572" s="12" t="str">
        <f aca="false">IF($C572="","",RIGHT($D572,1))</f>
        <v/>
      </c>
      <c r="F572" s="41" t="str">
        <f aca="false">IF($C572="","",IFERROR(INDEX(サイズ換算マスタ!$C$6:$C$8,MATCH($E572,サイズ換算マスタ!$B$6:$B$8,0)),1))</f>
        <v/>
      </c>
      <c r="G572" s="38" t="str">
        <f aca="false">IF($C572="","",SUMIFS(②実績CSV_期間A!$AA$2:$AA$5001,②実績CSV_期間A!$M$2:$M$5001,$C572))</f>
        <v/>
      </c>
      <c r="H572" s="38" t="str">
        <f aca="false">IF($C572="","",SUMIFS(③実績CSV_期間B!$AA$2:$AA$5001,③実績CSV_期間B!$M$2:$M$5001,$C572))</f>
        <v/>
      </c>
      <c r="I572" s="38" t="str">
        <f aca="false">IF($C572="","",SUMIFS(④実績CSV_期間C!$AA$2:$AA$5001,④実績CSV_期間C!$M$2:$M$5001,$C572))</f>
        <v/>
      </c>
      <c r="J572" s="38" t="str">
        <f aca="false">IF($C572="","",N($F572)*N($G572))</f>
        <v/>
      </c>
      <c r="K572" s="38" t="str">
        <f aca="false">IF($C572="","",N($F572)*N($H572))</f>
        <v/>
      </c>
      <c r="L572" s="38" t="str">
        <f aca="false">IF($C572="","",N($F572)*N($I572))</f>
        <v/>
      </c>
      <c r="M572" s="37" t="str">
        <f aca="false">IF(OR($C572="",N(TOP!$C$12)=0),"",N($J572)/TOP!$C$12)</f>
        <v/>
      </c>
      <c r="N572" s="37" t="str">
        <f aca="false">IF(OR($C572="",N(TOP!$C$13)=0),"",N($K572)/TOP!$C$13)</f>
        <v/>
      </c>
      <c r="O572" s="37" t="str">
        <f aca="false">IF(OR($C572="",N(TOP!$C$14)=0),"",N($L572)/TOP!$C$14)</f>
        <v/>
      </c>
      <c r="P572" s="42" t="str">
        <f aca="false">IF($C572="","",IFERROR(CHOOSE(MATCH(TOP!$C$10,{"【期間A】","【期間B】","【期間C】"},0),N($M572),N($N572),N($O572)),0))</f>
        <v/>
      </c>
    </row>
    <row r="573" customFormat="false" ht="15" hidden="false" customHeight="false" outlineLevel="0" collapsed="false">
      <c r="B573" s="12" t="n">
        <v>568</v>
      </c>
      <c r="C573" s="36" t="str">
        <f aca="false">IF(②実績CSV_期間A!$M569="","",②実績CSV_期間A!$M569&amp;"")</f>
        <v/>
      </c>
      <c r="D573" s="12" t="str">
        <f aca="false">IF($C573="","",②実績CSV_期間A!$N569)</f>
        <v/>
      </c>
      <c r="E573" s="12" t="str">
        <f aca="false">IF($C573="","",RIGHT($D573,1))</f>
        <v/>
      </c>
      <c r="F573" s="41" t="str">
        <f aca="false">IF($C573="","",IFERROR(INDEX(サイズ換算マスタ!$C$6:$C$8,MATCH($E573,サイズ換算マスタ!$B$6:$B$8,0)),1))</f>
        <v/>
      </c>
      <c r="G573" s="38" t="str">
        <f aca="false">IF($C573="","",SUMIFS(②実績CSV_期間A!$AA$2:$AA$5001,②実績CSV_期間A!$M$2:$M$5001,$C573))</f>
        <v/>
      </c>
      <c r="H573" s="38" t="str">
        <f aca="false">IF($C573="","",SUMIFS(③実績CSV_期間B!$AA$2:$AA$5001,③実績CSV_期間B!$M$2:$M$5001,$C573))</f>
        <v/>
      </c>
      <c r="I573" s="38" t="str">
        <f aca="false">IF($C573="","",SUMIFS(④実績CSV_期間C!$AA$2:$AA$5001,④実績CSV_期間C!$M$2:$M$5001,$C573))</f>
        <v/>
      </c>
      <c r="J573" s="38" t="str">
        <f aca="false">IF($C573="","",N($F573)*N($G573))</f>
        <v/>
      </c>
      <c r="K573" s="38" t="str">
        <f aca="false">IF($C573="","",N($F573)*N($H573))</f>
        <v/>
      </c>
      <c r="L573" s="38" t="str">
        <f aca="false">IF($C573="","",N($F573)*N($I573))</f>
        <v/>
      </c>
      <c r="M573" s="37" t="str">
        <f aca="false">IF(OR($C573="",N(TOP!$C$12)=0),"",N($J573)/TOP!$C$12)</f>
        <v/>
      </c>
      <c r="N573" s="37" t="str">
        <f aca="false">IF(OR($C573="",N(TOP!$C$13)=0),"",N($K573)/TOP!$C$13)</f>
        <v/>
      </c>
      <c r="O573" s="37" t="str">
        <f aca="false">IF(OR($C573="",N(TOP!$C$14)=0),"",N($L573)/TOP!$C$14)</f>
        <v/>
      </c>
      <c r="P573" s="42" t="str">
        <f aca="false">IF($C573="","",IFERROR(CHOOSE(MATCH(TOP!$C$10,{"【期間A】","【期間B】","【期間C】"},0),N($M573),N($N573),N($O573)),0))</f>
        <v/>
      </c>
    </row>
    <row r="574" customFormat="false" ht="15" hidden="false" customHeight="false" outlineLevel="0" collapsed="false">
      <c r="B574" s="12" t="n">
        <v>569</v>
      </c>
      <c r="C574" s="36" t="str">
        <f aca="false">IF(②実績CSV_期間A!$M570="","",②実績CSV_期間A!$M570&amp;"")</f>
        <v/>
      </c>
      <c r="D574" s="12" t="str">
        <f aca="false">IF($C574="","",②実績CSV_期間A!$N570)</f>
        <v/>
      </c>
      <c r="E574" s="12" t="str">
        <f aca="false">IF($C574="","",RIGHT($D574,1))</f>
        <v/>
      </c>
      <c r="F574" s="41" t="str">
        <f aca="false">IF($C574="","",IFERROR(INDEX(サイズ換算マスタ!$C$6:$C$8,MATCH($E574,サイズ換算マスタ!$B$6:$B$8,0)),1))</f>
        <v/>
      </c>
      <c r="G574" s="38" t="str">
        <f aca="false">IF($C574="","",SUMIFS(②実績CSV_期間A!$AA$2:$AA$5001,②実績CSV_期間A!$M$2:$M$5001,$C574))</f>
        <v/>
      </c>
      <c r="H574" s="38" t="str">
        <f aca="false">IF($C574="","",SUMIFS(③実績CSV_期間B!$AA$2:$AA$5001,③実績CSV_期間B!$M$2:$M$5001,$C574))</f>
        <v/>
      </c>
      <c r="I574" s="38" t="str">
        <f aca="false">IF($C574="","",SUMIFS(④実績CSV_期間C!$AA$2:$AA$5001,④実績CSV_期間C!$M$2:$M$5001,$C574))</f>
        <v/>
      </c>
      <c r="J574" s="38" t="str">
        <f aca="false">IF($C574="","",N($F574)*N($G574))</f>
        <v/>
      </c>
      <c r="K574" s="38" t="str">
        <f aca="false">IF($C574="","",N($F574)*N($H574))</f>
        <v/>
      </c>
      <c r="L574" s="38" t="str">
        <f aca="false">IF($C574="","",N($F574)*N($I574))</f>
        <v/>
      </c>
      <c r="M574" s="37" t="str">
        <f aca="false">IF(OR($C574="",N(TOP!$C$12)=0),"",N($J574)/TOP!$C$12)</f>
        <v/>
      </c>
      <c r="N574" s="37" t="str">
        <f aca="false">IF(OR($C574="",N(TOP!$C$13)=0),"",N($K574)/TOP!$C$13)</f>
        <v/>
      </c>
      <c r="O574" s="37" t="str">
        <f aca="false">IF(OR($C574="",N(TOP!$C$14)=0),"",N($L574)/TOP!$C$14)</f>
        <v/>
      </c>
      <c r="P574" s="42" t="str">
        <f aca="false">IF($C574="","",IFERROR(CHOOSE(MATCH(TOP!$C$10,{"【期間A】","【期間B】","【期間C】"},0),N($M574),N($N574),N($O574)),0))</f>
        <v/>
      </c>
    </row>
    <row r="575" customFormat="false" ht="15" hidden="false" customHeight="false" outlineLevel="0" collapsed="false">
      <c r="B575" s="12" t="n">
        <v>570</v>
      </c>
      <c r="C575" s="36" t="str">
        <f aca="false">IF(②実績CSV_期間A!$M571="","",②実績CSV_期間A!$M571&amp;"")</f>
        <v/>
      </c>
      <c r="D575" s="12" t="str">
        <f aca="false">IF($C575="","",②実績CSV_期間A!$N571)</f>
        <v/>
      </c>
      <c r="E575" s="12" t="str">
        <f aca="false">IF($C575="","",RIGHT($D575,1))</f>
        <v/>
      </c>
      <c r="F575" s="41" t="str">
        <f aca="false">IF($C575="","",IFERROR(INDEX(サイズ換算マスタ!$C$6:$C$8,MATCH($E575,サイズ換算マスタ!$B$6:$B$8,0)),1))</f>
        <v/>
      </c>
      <c r="G575" s="38" t="str">
        <f aca="false">IF($C575="","",SUMIFS(②実績CSV_期間A!$AA$2:$AA$5001,②実績CSV_期間A!$M$2:$M$5001,$C575))</f>
        <v/>
      </c>
      <c r="H575" s="38" t="str">
        <f aca="false">IF($C575="","",SUMIFS(③実績CSV_期間B!$AA$2:$AA$5001,③実績CSV_期間B!$M$2:$M$5001,$C575))</f>
        <v/>
      </c>
      <c r="I575" s="38" t="str">
        <f aca="false">IF($C575="","",SUMIFS(④実績CSV_期間C!$AA$2:$AA$5001,④実績CSV_期間C!$M$2:$M$5001,$C575))</f>
        <v/>
      </c>
      <c r="J575" s="38" t="str">
        <f aca="false">IF($C575="","",N($F575)*N($G575))</f>
        <v/>
      </c>
      <c r="K575" s="38" t="str">
        <f aca="false">IF($C575="","",N($F575)*N($H575))</f>
        <v/>
      </c>
      <c r="L575" s="38" t="str">
        <f aca="false">IF($C575="","",N($F575)*N($I575))</f>
        <v/>
      </c>
      <c r="M575" s="37" t="str">
        <f aca="false">IF(OR($C575="",N(TOP!$C$12)=0),"",N($J575)/TOP!$C$12)</f>
        <v/>
      </c>
      <c r="N575" s="37" t="str">
        <f aca="false">IF(OR($C575="",N(TOP!$C$13)=0),"",N($K575)/TOP!$C$13)</f>
        <v/>
      </c>
      <c r="O575" s="37" t="str">
        <f aca="false">IF(OR($C575="",N(TOP!$C$14)=0),"",N($L575)/TOP!$C$14)</f>
        <v/>
      </c>
      <c r="P575" s="42" t="str">
        <f aca="false">IF($C575="","",IFERROR(CHOOSE(MATCH(TOP!$C$10,{"【期間A】","【期間B】","【期間C】"},0),N($M575),N($N575),N($O575)),0))</f>
        <v/>
      </c>
    </row>
    <row r="576" customFormat="false" ht="15" hidden="false" customHeight="false" outlineLevel="0" collapsed="false">
      <c r="B576" s="12" t="n">
        <v>571</v>
      </c>
      <c r="C576" s="36" t="str">
        <f aca="false">IF(②実績CSV_期間A!$M572="","",②実績CSV_期間A!$M572&amp;"")</f>
        <v/>
      </c>
      <c r="D576" s="12" t="str">
        <f aca="false">IF($C576="","",②実績CSV_期間A!$N572)</f>
        <v/>
      </c>
      <c r="E576" s="12" t="str">
        <f aca="false">IF($C576="","",RIGHT($D576,1))</f>
        <v/>
      </c>
      <c r="F576" s="41" t="str">
        <f aca="false">IF($C576="","",IFERROR(INDEX(サイズ換算マスタ!$C$6:$C$8,MATCH($E576,サイズ換算マスタ!$B$6:$B$8,0)),1))</f>
        <v/>
      </c>
      <c r="G576" s="38" t="str">
        <f aca="false">IF($C576="","",SUMIFS(②実績CSV_期間A!$AA$2:$AA$5001,②実績CSV_期間A!$M$2:$M$5001,$C576))</f>
        <v/>
      </c>
      <c r="H576" s="38" t="str">
        <f aca="false">IF($C576="","",SUMIFS(③実績CSV_期間B!$AA$2:$AA$5001,③実績CSV_期間B!$M$2:$M$5001,$C576))</f>
        <v/>
      </c>
      <c r="I576" s="38" t="str">
        <f aca="false">IF($C576="","",SUMIFS(④実績CSV_期間C!$AA$2:$AA$5001,④実績CSV_期間C!$M$2:$M$5001,$C576))</f>
        <v/>
      </c>
      <c r="J576" s="38" t="str">
        <f aca="false">IF($C576="","",N($F576)*N($G576))</f>
        <v/>
      </c>
      <c r="K576" s="38" t="str">
        <f aca="false">IF($C576="","",N($F576)*N($H576))</f>
        <v/>
      </c>
      <c r="L576" s="38" t="str">
        <f aca="false">IF($C576="","",N($F576)*N($I576))</f>
        <v/>
      </c>
      <c r="M576" s="37" t="str">
        <f aca="false">IF(OR($C576="",N(TOP!$C$12)=0),"",N($J576)/TOP!$C$12)</f>
        <v/>
      </c>
      <c r="N576" s="37" t="str">
        <f aca="false">IF(OR($C576="",N(TOP!$C$13)=0),"",N($K576)/TOP!$C$13)</f>
        <v/>
      </c>
      <c r="O576" s="37" t="str">
        <f aca="false">IF(OR($C576="",N(TOP!$C$14)=0),"",N($L576)/TOP!$C$14)</f>
        <v/>
      </c>
      <c r="P576" s="42" t="str">
        <f aca="false">IF($C576="","",IFERROR(CHOOSE(MATCH(TOP!$C$10,{"【期間A】","【期間B】","【期間C】"},0),N($M576),N($N576),N($O576)),0))</f>
        <v/>
      </c>
    </row>
    <row r="577" customFormat="false" ht="15" hidden="false" customHeight="false" outlineLevel="0" collapsed="false">
      <c r="B577" s="12" t="n">
        <v>572</v>
      </c>
      <c r="C577" s="36" t="str">
        <f aca="false">IF(②実績CSV_期間A!$M573="","",②実績CSV_期間A!$M573&amp;"")</f>
        <v/>
      </c>
      <c r="D577" s="12" t="str">
        <f aca="false">IF($C577="","",②実績CSV_期間A!$N573)</f>
        <v/>
      </c>
      <c r="E577" s="12" t="str">
        <f aca="false">IF($C577="","",RIGHT($D577,1))</f>
        <v/>
      </c>
      <c r="F577" s="41" t="str">
        <f aca="false">IF($C577="","",IFERROR(INDEX(サイズ換算マスタ!$C$6:$C$8,MATCH($E577,サイズ換算マスタ!$B$6:$B$8,0)),1))</f>
        <v/>
      </c>
      <c r="G577" s="38" t="str">
        <f aca="false">IF($C577="","",SUMIFS(②実績CSV_期間A!$AA$2:$AA$5001,②実績CSV_期間A!$M$2:$M$5001,$C577))</f>
        <v/>
      </c>
      <c r="H577" s="38" t="str">
        <f aca="false">IF($C577="","",SUMIFS(③実績CSV_期間B!$AA$2:$AA$5001,③実績CSV_期間B!$M$2:$M$5001,$C577))</f>
        <v/>
      </c>
      <c r="I577" s="38" t="str">
        <f aca="false">IF($C577="","",SUMIFS(④実績CSV_期間C!$AA$2:$AA$5001,④実績CSV_期間C!$M$2:$M$5001,$C577))</f>
        <v/>
      </c>
      <c r="J577" s="38" t="str">
        <f aca="false">IF($C577="","",N($F577)*N($G577))</f>
        <v/>
      </c>
      <c r="K577" s="38" t="str">
        <f aca="false">IF($C577="","",N($F577)*N($H577))</f>
        <v/>
      </c>
      <c r="L577" s="38" t="str">
        <f aca="false">IF($C577="","",N($F577)*N($I577))</f>
        <v/>
      </c>
      <c r="M577" s="37" t="str">
        <f aca="false">IF(OR($C577="",N(TOP!$C$12)=0),"",N($J577)/TOP!$C$12)</f>
        <v/>
      </c>
      <c r="N577" s="37" t="str">
        <f aca="false">IF(OR($C577="",N(TOP!$C$13)=0),"",N($K577)/TOP!$C$13)</f>
        <v/>
      </c>
      <c r="O577" s="37" t="str">
        <f aca="false">IF(OR($C577="",N(TOP!$C$14)=0),"",N($L577)/TOP!$C$14)</f>
        <v/>
      </c>
      <c r="P577" s="42" t="str">
        <f aca="false">IF($C577="","",IFERROR(CHOOSE(MATCH(TOP!$C$10,{"【期間A】","【期間B】","【期間C】"},0),N($M577),N($N577),N($O577)),0))</f>
        <v/>
      </c>
    </row>
    <row r="578" customFormat="false" ht="15" hidden="false" customHeight="false" outlineLevel="0" collapsed="false">
      <c r="B578" s="12" t="n">
        <v>573</v>
      </c>
      <c r="C578" s="36" t="str">
        <f aca="false">IF(②実績CSV_期間A!$M574="","",②実績CSV_期間A!$M574&amp;"")</f>
        <v/>
      </c>
      <c r="D578" s="12" t="str">
        <f aca="false">IF($C578="","",②実績CSV_期間A!$N574)</f>
        <v/>
      </c>
      <c r="E578" s="12" t="str">
        <f aca="false">IF($C578="","",RIGHT($D578,1))</f>
        <v/>
      </c>
      <c r="F578" s="41" t="str">
        <f aca="false">IF($C578="","",IFERROR(INDEX(サイズ換算マスタ!$C$6:$C$8,MATCH($E578,サイズ換算マスタ!$B$6:$B$8,0)),1))</f>
        <v/>
      </c>
      <c r="G578" s="38" t="str">
        <f aca="false">IF($C578="","",SUMIFS(②実績CSV_期間A!$AA$2:$AA$5001,②実績CSV_期間A!$M$2:$M$5001,$C578))</f>
        <v/>
      </c>
      <c r="H578" s="38" t="str">
        <f aca="false">IF($C578="","",SUMIFS(③実績CSV_期間B!$AA$2:$AA$5001,③実績CSV_期間B!$M$2:$M$5001,$C578))</f>
        <v/>
      </c>
      <c r="I578" s="38" t="str">
        <f aca="false">IF($C578="","",SUMIFS(④実績CSV_期間C!$AA$2:$AA$5001,④実績CSV_期間C!$M$2:$M$5001,$C578))</f>
        <v/>
      </c>
      <c r="J578" s="38" t="str">
        <f aca="false">IF($C578="","",N($F578)*N($G578))</f>
        <v/>
      </c>
      <c r="K578" s="38" t="str">
        <f aca="false">IF($C578="","",N($F578)*N($H578))</f>
        <v/>
      </c>
      <c r="L578" s="38" t="str">
        <f aca="false">IF($C578="","",N($F578)*N($I578))</f>
        <v/>
      </c>
      <c r="M578" s="37" t="str">
        <f aca="false">IF(OR($C578="",N(TOP!$C$12)=0),"",N($J578)/TOP!$C$12)</f>
        <v/>
      </c>
      <c r="N578" s="37" t="str">
        <f aca="false">IF(OR($C578="",N(TOP!$C$13)=0),"",N($K578)/TOP!$C$13)</f>
        <v/>
      </c>
      <c r="O578" s="37" t="str">
        <f aca="false">IF(OR($C578="",N(TOP!$C$14)=0),"",N($L578)/TOP!$C$14)</f>
        <v/>
      </c>
      <c r="P578" s="42" t="str">
        <f aca="false">IF($C578="","",IFERROR(CHOOSE(MATCH(TOP!$C$10,{"【期間A】","【期間B】","【期間C】"},0),N($M578),N($N578),N($O578)),0))</f>
        <v/>
      </c>
    </row>
    <row r="579" customFormat="false" ht="15" hidden="false" customHeight="false" outlineLevel="0" collapsed="false">
      <c r="B579" s="12" t="n">
        <v>574</v>
      </c>
      <c r="C579" s="36" t="str">
        <f aca="false">IF(②実績CSV_期間A!$M575="","",②実績CSV_期間A!$M575&amp;"")</f>
        <v/>
      </c>
      <c r="D579" s="12" t="str">
        <f aca="false">IF($C579="","",②実績CSV_期間A!$N575)</f>
        <v/>
      </c>
      <c r="E579" s="12" t="str">
        <f aca="false">IF($C579="","",RIGHT($D579,1))</f>
        <v/>
      </c>
      <c r="F579" s="41" t="str">
        <f aca="false">IF($C579="","",IFERROR(INDEX(サイズ換算マスタ!$C$6:$C$8,MATCH($E579,サイズ換算マスタ!$B$6:$B$8,0)),1))</f>
        <v/>
      </c>
      <c r="G579" s="38" t="str">
        <f aca="false">IF($C579="","",SUMIFS(②実績CSV_期間A!$AA$2:$AA$5001,②実績CSV_期間A!$M$2:$M$5001,$C579))</f>
        <v/>
      </c>
      <c r="H579" s="38" t="str">
        <f aca="false">IF($C579="","",SUMIFS(③実績CSV_期間B!$AA$2:$AA$5001,③実績CSV_期間B!$M$2:$M$5001,$C579))</f>
        <v/>
      </c>
      <c r="I579" s="38" t="str">
        <f aca="false">IF($C579="","",SUMIFS(④実績CSV_期間C!$AA$2:$AA$5001,④実績CSV_期間C!$M$2:$M$5001,$C579))</f>
        <v/>
      </c>
      <c r="J579" s="38" t="str">
        <f aca="false">IF($C579="","",N($F579)*N($G579))</f>
        <v/>
      </c>
      <c r="K579" s="38" t="str">
        <f aca="false">IF($C579="","",N($F579)*N($H579))</f>
        <v/>
      </c>
      <c r="L579" s="38" t="str">
        <f aca="false">IF($C579="","",N($F579)*N($I579))</f>
        <v/>
      </c>
      <c r="M579" s="37" t="str">
        <f aca="false">IF(OR($C579="",N(TOP!$C$12)=0),"",N($J579)/TOP!$C$12)</f>
        <v/>
      </c>
      <c r="N579" s="37" t="str">
        <f aca="false">IF(OR($C579="",N(TOP!$C$13)=0),"",N($K579)/TOP!$C$13)</f>
        <v/>
      </c>
      <c r="O579" s="37" t="str">
        <f aca="false">IF(OR($C579="",N(TOP!$C$14)=0),"",N($L579)/TOP!$C$14)</f>
        <v/>
      </c>
      <c r="P579" s="42" t="str">
        <f aca="false">IF($C579="","",IFERROR(CHOOSE(MATCH(TOP!$C$10,{"【期間A】","【期間B】","【期間C】"},0),N($M579),N($N579),N($O579)),0))</f>
        <v/>
      </c>
    </row>
    <row r="580" customFormat="false" ht="15" hidden="false" customHeight="false" outlineLevel="0" collapsed="false">
      <c r="B580" s="12" t="n">
        <v>575</v>
      </c>
      <c r="C580" s="36" t="str">
        <f aca="false">IF(②実績CSV_期間A!$M576="","",②実績CSV_期間A!$M576&amp;"")</f>
        <v/>
      </c>
      <c r="D580" s="12" t="str">
        <f aca="false">IF($C580="","",②実績CSV_期間A!$N576)</f>
        <v/>
      </c>
      <c r="E580" s="12" t="str">
        <f aca="false">IF($C580="","",RIGHT($D580,1))</f>
        <v/>
      </c>
      <c r="F580" s="41" t="str">
        <f aca="false">IF($C580="","",IFERROR(INDEX(サイズ換算マスタ!$C$6:$C$8,MATCH($E580,サイズ換算マスタ!$B$6:$B$8,0)),1))</f>
        <v/>
      </c>
      <c r="G580" s="38" t="str">
        <f aca="false">IF($C580="","",SUMIFS(②実績CSV_期間A!$AA$2:$AA$5001,②実績CSV_期間A!$M$2:$M$5001,$C580))</f>
        <v/>
      </c>
      <c r="H580" s="38" t="str">
        <f aca="false">IF($C580="","",SUMIFS(③実績CSV_期間B!$AA$2:$AA$5001,③実績CSV_期間B!$M$2:$M$5001,$C580))</f>
        <v/>
      </c>
      <c r="I580" s="38" t="str">
        <f aca="false">IF($C580="","",SUMIFS(④実績CSV_期間C!$AA$2:$AA$5001,④実績CSV_期間C!$M$2:$M$5001,$C580))</f>
        <v/>
      </c>
      <c r="J580" s="38" t="str">
        <f aca="false">IF($C580="","",N($F580)*N($G580))</f>
        <v/>
      </c>
      <c r="K580" s="38" t="str">
        <f aca="false">IF($C580="","",N($F580)*N($H580))</f>
        <v/>
      </c>
      <c r="L580" s="38" t="str">
        <f aca="false">IF($C580="","",N($F580)*N($I580))</f>
        <v/>
      </c>
      <c r="M580" s="37" t="str">
        <f aca="false">IF(OR($C580="",N(TOP!$C$12)=0),"",N($J580)/TOP!$C$12)</f>
        <v/>
      </c>
      <c r="N580" s="37" t="str">
        <f aca="false">IF(OR($C580="",N(TOP!$C$13)=0),"",N($K580)/TOP!$C$13)</f>
        <v/>
      </c>
      <c r="O580" s="37" t="str">
        <f aca="false">IF(OR($C580="",N(TOP!$C$14)=0),"",N($L580)/TOP!$C$14)</f>
        <v/>
      </c>
      <c r="P580" s="42" t="str">
        <f aca="false">IF($C580="","",IFERROR(CHOOSE(MATCH(TOP!$C$10,{"【期間A】","【期間B】","【期間C】"},0),N($M580),N($N580),N($O580)),0))</f>
        <v/>
      </c>
    </row>
    <row r="581" customFormat="false" ht="15" hidden="false" customHeight="false" outlineLevel="0" collapsed="false">
      <c r="B581" s="12" t="n">
        <v>576</v>
      </c>
      <c r="C581" s="36" t="str">
        <f aca="false">IF(②実績CSV_期間A!$M577="","",②実績CSV_期間A!$M577&amp;"")</f>
        <v/>
      </c>
      <c r="D581" s="12" t="str">
        <f aca="false">IF($C581="","",②実績CSV_期間A!$N577)</f>
        <v/>
      </c>
      <c r="E581" s="12" t="str">
        <f aca="false">IF($C581="","",RIGHT($D581,1))</f>
        <v/>
      </c>
      <c r="F581" s="41" t="str">
        <f aca="false">IF($C581="","",IFERROR(INDEX(サイズ換算マスタ!$C$6:$C$8,MATCH($E581,サイズ換算マスタ!$B$6:$B$8,0)),1))</f>
        <v/>
      </c>
      <c r="G581" s="38" t="str">
        <f aca="false">IF($C581="","",SUMIFS(②実績CSV_期間A!$AA$2:$AA$5001,②実績CSV_期間A!$M$2:$M$5001,$C581))</f>
        <v/>
      </c>
      <c r="H581" s="38" t="str">
        <f aca="false">IF($C581="","",SUMIFS(③実績CSV_期間B!$AA$2:$AA$5001,③実績CSV_期間B!$M$2:$M$5001,$C581))</f>
        <v/>
      </c>
      <c r="I581" s="38" t="str">
        <f aca="false">IF($C581="","",SUMIFS(④実績CSV_期間C!$AA$2:$AA$5001,④実績CSV_期間C!$M$2:$M$5001,$C581))</f>
        <v/>
      </c>
      <c r="J581" s="38" t="str">
        <f aca="false">IF($C581="","",N($F581)*N($G581))</f>
        <v/>
      </c>
      <c r="K581" s="38" t="str">
        <f aca="false">IF($C581="","",N($F581)*N($H581))</f>
        <v/>
      </c>
      <c r="L581" s="38" t="str">
        <f aca="false">IF($C581="","",N($F581)*N($I581))</f>
        <v/>
      </c>
      <c r="M581" s="37" t="str">
        <f aca="false">IF(OR($C581="",N(TOP!$C$12)=0),"",N($J581)/TOP!$C$12)</f>
        <v/>
      </c>
      <c r="N581" s="37" t="str">
        <f aca="false">IF(OR($C581="",N(TOP!$C$13)=0),"",N($K581)/TOP!$C$13)</f>
        <v/>
      </c>
      <c r="O581" s="37" t="str">
        <f aca="false">IF(OR($C581="",N(TOP!$C$14)=0),"",N($L581)/TOP!$C$14)</f>
        <v/>
      </c>
      <c r="P581" s="42" t="str">
        <f aca="false">IF($C581="","",IFERROR(CHOOSE(MATCH(TOP!$C$10,{"【期間A】","【期間B】","【期間C】"},0),N($M581),N($N581),N($O581)),0))</f>
        <v/>
      </c>
    </row>
    <row r="582" customFormat="false" ht="15" hidden="false" customHeight="false" outlineLevel="0" collapsed="false">
      <c r="B582" s="12" t="n">
        <v>577</v>
      </c>
      <c r="C582" s="36" t="str">
        <f aca="false">IF(②実績CSV_期間A!$M578="","",②実績CSV_期間A!$M578&amp;"")</f>
        <v/>
      </c>
      <c r="D582" s="12" t="str">
        <f aca="false">IF($C582="","",②実績CSV_期間A!$N578)</f>
        <v/>
      </c>
      <c r="E582" s="12" t="str">
        <f aca="false">IF($C582="","",RIGHT($D582,1))</f>
        <v/>
      </c>
      <c r="F582" s="41" t="str">
        <f aca="false">IF($C582="","",IFERROR(INDEX(サイズ換算マスタ!$C$6:$C$8,MATCH($E582,サイズ換算マスタ!$B$6:$B$8,0)),1))</f>
        <v/>
      </c>
      <c r="G582" s="38" t="str">
        <f aca="false">IF($C582="","",SUMIFS(②実績CSV_期間A!$AA$2:$AA$5001,②実績CSV_期間A!$M$2:$M$5001,$C582))</f>
        <v/>
      </c>
      <c r="H582" s="38" t="str">
        <f aca="false">IF($C582="","",SUMIFS(③実績CSV_期間B!$AA$2:$AA$5001,③実績CSV_期間B!$M$2:$M$5001,$C582))</f>
        <v/>
      </c>
      <c r="I582" s="38" t="str">
        <f aca="false">IF($C582="","",SUMIFS(④実績CSV_期間C!$AA$2:$AA$5001,④実績CSV_期間C!$M$2:$M$5001,$C582))</f>
        <v/>
      </c>
      <c r="J582" s="38" t="str">
        <f aca="false">IF($C582="","",N($F582)*N($G582))</f>
        <v/>
      </c>
      <c r="K582" s="38" t="str">
        <f aca="false">IF($C582="","",N($F582)*N($H582))</f>
        <v/>
      </c>
      <c r="L582" s="38" t="str">
        <f aca="false">IF($C582="","",N($F582)*N($I582))</f>
        <v/>
      </c>
      <c r="M582" s="37" t="str">
        <f aca="false">IF(OR($C582="",N(TOP!$C$12)=0),"",N($J582)/TOP!$C$12)</f>
        <v/>
      </c>
      <c r="N582" s="37" t="str">
        <f aca="false">IF(OR($C582="",N(TOP!$C$13)=0),"",N($K582)/TOP!$C$13)</f>
        <v/>
      </c>
      <c r="O582" s="37" t="str">
        <f aca="false">IF(OR($C582="",N(TOP!$C$14)=0),"",N($L582)/TOP!$C$14)</f>
        <v/>
      </c>
      <c r="P582" s="42" t="str">
        <f aca="false">IF($C582="","",IFERROR(CHOOSE(MATCH(TOP!$C$10,{"【期間A】","【期間B】","【期間C】"},0),N($M582),N($N582),N($O582)),0))</f>
        <v/>
      </c>
    </row>
    <row r="583" customFormat="false" ht="15" hidden="false" customHeight="false" outlineLevel="0" collapsed="false">
      <c r="B583" s="12" t="n">
        <v>578</v>
      </c>
      <c r="C583" s="36" t="str">
        <f aca="false">IF(②実績CSV_期間A!$M579="","",②実績CSV_期間A!$M579&amp;"")</f>
        <v/>
      </c>
      <c r="D583" s="12" t="str">
        <f aca="false">IF($C583="","",②実績CSV_期間A!$N579)</f>
        <v/>
      </c>
      <c r="E583" s="12" t="str">
        <f aca="false">IF($C583="","",RIGHT($D583,1))</f>
        <v/>
      </c>
      <c r="F583" s="41" t="str">
        <f aca="false">IF($C583="","",IFERROR(INDEX(サイズ換算マスタ!$C$6:$C$8,MATCH($E583,サイズ換算マスタ!$B$6:$B$8,0)),1))</f>
        <v/>
      </c>
      <c r="G583" s="38" t="str">
        <f aca="false">IF($C583="","",SUMIFS(②実績CSV_期間A!$AA$2:$AA$5001,②実績CSV_期間A!$M$2:$M$5001,$C583))</f>
        <v/>
      </c>
      <c r="H583" s="38" t="str">
        <f aca="false">IF($C583="","",SUMIFS(③実績CSV_期間B!$AA$2:$AA$5001,③実績CSV_期間B!$M$2:$M$5001,$C583))</f>
        <v/>
      </c>
      <c r="I583" s="38" t="str">
        <f aca="false">IF($C583="","",SUMIFS(④実績CSV_期間C!$AA$2:$AA$5001,④実績CSV_期間C!$M$2:$M$5001,$C583))</f>
        <v/>
      </c>
      <c r="J583" s="38" t="str">
        <f aca="false">IF($C583="","",N($F583)*N($G583))</f>
        <v/>
      </c>
      <c r="K583" s="38" t="str">
        <f aca="false">IF($C583="","",N($F583)*N($H583))</f>
        <v/>
      </c>
      <c r="L583" s="38" t="str">
        <f aca="false">IF($C583="","",N($F583)*N($I583))</f>
        <v/>
      </c>
      <c r="M583" s="37" t="str">
        <f aca="false">IF(OR($C583="",N(TOP!$C$12)=0),"",N($J583)/TOP!$C$12)</f>
        <v/>
      </c>
      <c r="N583" s="37" t="str">
        <f aca="false">IF(OR($C583="",N(TOP!$C$13)=0),"",N($K583)/TOP!$C$13)</f>
        <v/>
      </c>
      <c r="O583" s="37" t="str">
        <f aca="false">IF(OR($C583="",N(TOP!$C$14)=0),"",N($L583)/TOP!$C$14)</f>
        <v/>
      </c>
      <c r="P583" s="42" t="str">
        <f aca="false">IF($C583="","",IFERROR(CHOOSE(MATCH(TOP!$C$10,{"【期間A】","【期間B】","【期間C】"},0),N($M583),N($N583),N($O583)),0))</f>
        <v/>
      </c>
    </row>
    <row r="584" customFormat="false" ht="15" hidden="false" customHeight="false" outlineLevel="0" collapsed="false">
      <c r="B584" s="12" t="n">
        <v>579</v>
      </c>
      <c r="C584" s="36" t="str">
        <f aca="false">IF(②実績CSV_期間A!$M580="","",②実績CSV_期間A!$M580&amp;"")</f>
        <v/>
      </c>
      <c r="D584" s="12" t="str">
        <f aca="false">IF($C584="","",②実績CSV_期間A!$N580)</f>
        <v/>
      </c>
      <c r="E584" s="12" t="str">
        <f aca="false">IF($C584="","",RIGHT($D584,1))</f>
        <v/>
      </c>
      <c r="F584" s="41" t="str">
        <f aca="false">IF($C584="","",IFERROR(INDEX(サイズ換算マスタ!$C$6:$C$8,MATCH($E584,サイズ換算マスタ!$B$6:$B$8,0)),1))</f>
        <v/>
      </c>
      <c r="G584" s="38" t="str">
        <f aca="false">IF($C584="","",SUMIFS(②実績CSV_期間A!$AA$2:$AA$5001,②実績CSV_期間A!$M$2:$M$5001,$C584))</f>
        <v/>
      </c>
      <c r="H584" s="38" t="str">
        <f aca="false">IF($C584="","",SUMIFS(③実績CSV_期間B!$AA$2:$AA$5001,③実績CSV_期間B!$M$2:$M$5001,$C584))</f>
        <v/>
      </c>
      <c r="I584" s="38" t="str">
        <f aca="false">IF($C584="","",SUMIFS(④実績CSV_期間C!$AA$2:$AA$5001,④実績CSV_期間C!$M$2:$M$5001,$C584))</f>
        <v/>
      </c>
      <c r="J584" s="38" t="str">
        <f aca="false">IF($C584="","",N($F584)*N($G584))</f>
        <v/>
      </c>
      <c r="K584" s="38" t="str">
        <f aca="false">IF($C584="","",N($F584)*N($H584))</f>
        <v/>
      </c>
      <c r="L584" s="38" t="str">
        <f aca="false">IF($C584="","",N($F584)*N($I584))</f>
        <v/>
      </c>
      <c r="M584" s="37" t="str">
        <f aca="false">IF(OR($C584="",N(TOP!$C$12)=0),"",N($J584)/TOP!$C$12)</f>
        <v/>
      </c>
      <c r="N584" s="37" t="str">
        <f aca="false">IF(OR($C584="",N(TOP!$C$13)=0),"",N($K584)/TOP!$C$13)</f>
        <v/>
      </c>
      <c r="O584" s="37" t="str">
        <f aca="false">IF(OR($C584="",N(TOP!$C$14)=0),"",N($L584)/TOP!$C$14)</f>
        <v/>
      </c>
      <c r="P584" s="42" t="str">
        <f aca="false">IF($C584="","",IFERROR(CHOOSE(MATCH(TOP!$C$10,{"【期間A】","【期間B】","【期間C】"},0),N($M584),N($N584),N($O584)),0))</f>
        <v/>
      </c>
    </row>
    <row r="585" customFormat="false" ht="15" hidden="false" customHeight="false" outlineLevel="0" collapsed="false">
      <c r="B585" s="12" t="n">
        <v>580</v>
      </c>
      <c r="C585" s="36" t="str">
        <f aca="false">IF(②実績CSV_期間A!$M581="","",②実績CSV_期間A!$M581&amp;"")</f>
        <v/>
      </c>
      <c r="D585" s="12" t="str">
        <f aca="false">IF($C585="","",②実績CSV_期間A!$N581)</f>
        <v/>
      </c>
      <c r="E585" s="12" t="str">
        <f aca="false">IF($C585="","",RIGHT($D585,1))</f>
        <v/>
      </c>
      <c r="F585" s="41" t="str">
        <f aca="false">IF($C585="","",IFERROR(INDEX(サイズ換算マスタ!$C$6:$C$8,MATCH($E585,サイズ換算マスタ!$B$6:$B$8,0)),1))</f>
        <v/>
      </c>
      <c r="G585" s="38" t="str">
        <f aca="false">IF($C585="","",SUMIFS(②実績CSV_期間A!$AA$2:$AA$5001,②実績CSV_期間A!$M$2:$M$5001,$C585))</f>
        <v/>
      </c>
      <c r="H585" s="38" t="str">
        <f aca="false">IF($C585="","",SUMIFS(③実績CSV_期間B!$AA$2:$AA$5001,③実績CSV_期間B!$M$2:$M$5001,$C585))</f>
        <v/>
      </c>
      <c r="I585" s="38" t="str">
        <f aca="false">IF($C585="","",SUMIFS(④実績CSV_期間C!$AA$2:$AA$5001,④実績CSV_期間C!$M$2:$M$5001,$C585))</f>
        <v/>
      </c>
      <c r="J585" s="38" t="str">
        <f aca="false">IF($C585="","",N($F585)*N($G585))</f>
        <v/>
      </c>
      <c r="K585" s="38" t="str">
        <f aca="false">IF($C585="","",N($F585)*N($H585))</f>
        <v/>
      </c>
      <c r="L585" s="38" t="str">
        <f aca="false">IF($C585="","",N($F585)*N($I585))</f>
        <v/>
      </c>
      <c r="M585" s="37" t="str">
        <f aca="false">IF(OR($C585="",N(TOP!$C$12)=0),"",N($J585)/TOP!$C$12)</f>
        <v/>
      </c>
      <c r="N585" s="37" t="str">
        <f aca="false">IF(OR($C585="",N(TOP!$C$13)=0),"",N($K585)/TOP!$C$13)</f>
        <v/>
      </c>
      <c r="O585" s="37" t="str">
        <f aca="false">IF(OR($C585="",N(TOP!$C$14)=0),"",N($L585)/TOP!$C$14)</f>
        <v/>
      </c>
      <c r="P585" s="42" t="str">
        <f aca="false">IF($C585="","",IFERROR(CHOOSE(MATCH(TOP!$C$10,{"【期間A】","【期間B】","【期間C】"},0),N($M585),N($N585),N($O585)),0))</f>
        <v/>
      </c>
    </row>
    <row r="586" customFormat="false" ht="15" hidden="false" customHeight="false" outlineLevel="0" collapsed="false">
      <c r="B586" s="12" t="n">
        <v>581</v>
      </c>
      <c r="C586" s="36" t="str">
        <f aca="false">IF(②実績CSV_期間A!$M582="","",②実績CSV_期間A!$M582&amp;"")</f>
        <v/>
      </c>
      <c r="D586" s="12" t="str">
        <f aca="false">IF($C586="","",②実績CSV_期間A!$N582)</f>
        <v/>
      </c>
      <c r="E586" s="12" t="str">
        <f aca="false">IF($C586="","",RIGHT($D586,1))</f>
        <v/>
      </c>
      <c r="F586" s="41" t="str">
        <f aca="false">IF($C586="","",IFERROR(INDEX(サイズ換算マスタ!$C$6:$C$8,MATCH($E586,サイズ換算マスタ!$B$6:$B$8,0)),1))</f>
        <v/>
      </c>
      <c r="G586" s="38" t="str">
        <f aca="false">IF($C586="","",SUMIFS(②実績CSV_期間A!$AA$2:$AA$5001,②実績CSV_期間A!$M$2:$M$5001,$C586))</f>
        <v/>
      </c>
      <c r="H586" s="38" t="str">
        <f aca="false">IF($C586="","",SUMIFS(③実績CSV_期間B!$AA$2:$AA$5001,③実績CSV_期間B!$M$2:$M$5001,$C586))</f>
        <v/>
      </c>
      <c r="I586" s="38" t="str">
        <f aca="false">IF($C586="","",SUMIFS(④実績CSV_期間C!$AA$2:$AA$5001,④実績CSV_期間C!$M$2:$M$5001,$C586))</f>
        <v/>
      </c>
      <c r="J586" s="38" t="str">
        <f aca="false">IF($C586="","",N($F586)*N($G586))</f>
        <v/>
      </c>
      <c r="K586" s="38" t="str">
        <f aca="false">IF($C586="","",N($F586)*N($H586))</f>
        <v/>
      </c>
      <c r="L586" s="38" t="str">
        <f aca="false">IF($C586="","",N($F586)*N($I586))</f>
        <v/>
      </c>
      <c r="M586" s="37" t="str">
        <f aca="false">IF(OR($C586="",N(TOP!$C$12)=0),"",N($J586)/TOP!$C$12)</f>
        <v/>
      </c>
      <c r="N586" s="37" t="str">
        <f aca="false">IF(OR($C586="",N(TOP!$C$13)=0),"",N($K586)/TOP!$C$13)</f>
        <v/>
      </c>
      <c r="O586" s="37" t="str">
        <f aca="false">IF(OR($C586="",N(TOP!$C$14)=0),"",N($L586)/TOP!$C$14)</f>
        <v/>
      </c>
      <c r="P586" s="42" t="str">
        <f aca="false">IF($C586="","",IFERROR(CHOOSE(MATCH(TOP!$C$10,{"【期間A】","【期間B】","【期間C】"},0),N($M586),N($N586),N($O586)),0))</f>
        <v/>
      </c>
    </row>
    <row r="587" customFormat="false" ht="15" hidden="false" customHeight="false" outlineLevel="0" collapsed="false">
      <c r="B587" s="12" t="n">
        <v>582</v>
      </c>
      <c r="C587" s="36" t="str">
        <f aca="false">IF(②実績CSV_期間A!$M583="","",②実績CSV_期間A!$M583&amp;"")</f>
        <v/>
      </c>
      <c r="D587" s="12" t="str">
        <f aca="false">IF($C587="","",②実績CSV_期間A!$N583)</f>
        <v/>
      </c>
      <c r="E587" s="12" t="str">
        <f aca="false">IF($C587="","",RIGHT($D587,1))</f>
        <v/>
      </c>
      <c r="F587" s="41" t="str">
        <f aca="false">IF($C587="","",IFERROR(INDEX(サイズ換算マスタ!$C$6:$C$8,MATCH($E587,サイズ換算マスタ!$B$6:$B$8,0)),1))</f>
        <v/>
      </c>
      <c r="G587" s="38" t="str">
        <f aca="false">IF($C587="","",SUMIFS(②実績CSV_期間A!$AA$2:$AA$5001,②実績CSV_期間A!$M$2:$M$5001,$C587))</f>
        <v/>
      </c>
      <c r="H587" s="38" t="str">
        <f aca="false">IF($C587="","",SUMIFS(③実績CSV_期間B!$AA$2:$AA$5001,③実績CSV_期間B!$M$2:$M$5001,$C587))</f>
        <v/>
      </c>
      <c r="I587" s="38" t="str">
        <f aca="false">IF($C587="","",SUMIFS(④実績CSV_期間C!$AA$2:$AA$5001,④実績CSV_期間C!$M$2:$M$5001,$C587))</f>
        <v/>
      </c>
      <c r="J587" s="38" t="str">
        <f aca="false">IF($C587="","",N($F587)*N($G587))</f>
        <v/>
      </c>
      <c r="K587" s="38" t="str">
        <f aca="false">IF($C587="","",N($F587)*N($H587))</f>
        <v/>
      </c>
      <c r="L587" s="38" t="str">
        <f aca="false">IF($C587="","",N($F587)*N($I587))</f>
        <v/>
      </c>
      <c r="M587" s="37" t="str">
        <f aca="false">IF(OR($C587="",N(TOP!$C$12)=0),"",N($J587)/TOP!$C$12)</f>
        <v/>
      </c>
      <c r="N587" s="37" t="str">
        <f aca="false">IF(OR($C587="",N(TOP!$C$13)=0),"",N($K587)/TOP!$C$13)</f>
        <v/>
      </c>
      <c r="O587" s="37" t="str">
        <f aca="false">IF(OR($C587="",N(TOP!$C$14)=0),"",N($L587)/TOP!$C$14)</f>
        <v/>
      </c>
      <c r="P587" s="42" t="str">
        <f aca="false">IF($C587="","",IFERROR(CHOOSE(MATCH(TOP!$C$10,{"【期間A】","【期間B】","【期間C】"},0),N($M587),N($N587),N($O587)),0))</f>
        <v/>
      </c>
    </row>
    <row r="588" customFormat="false" ht="15" hidden="false" customHeight="false" outlineLevel="0" collapsed="false">
      <c r="B588" s="12" t="n">
        <v>583</v>
      </c>
      <c r="C588" s="36" t="str">
        <f aca="false">IF(②実績CSV_期間A!$M584="","",②実績CSV_期間A!$M584&amp;"")</f>
        <v/>
      </c>
      <c r="D588" s="12" t="str">
        <f aca="false">IF($C588="","",②実績CSV_期間A!$N584)</f>
        <v/>
      </c>
      <c r="E588" s="12" t="str">
        <f aca="false">IF($C588="","",RIGHT($D588,1))</f>
        <v/>
      </c>
      <c r="F588" s="41" t="str">
        <f aca="false">IF($C588="","",IFERROR(INDEX(サイズ換算マスタ!$C$6:$C$8,MATCH($E588,サイズ換算マスタ!$B$6:$B$8,0)),1))</f>
        <v/>
      </c>
      <c r="G588" s="38" t="str">
        <f aca="false">IF($C588="","",SUMIFS(②実績CSV_期間A!$AA$2:$AA$5001,②実績CSV_期間A!$M$2:$M$5001,$C588))</f>
        <v/>
      </c>
      <c r="H588" s="38" t="str">
        <f aca="false">IF($C588="","",SUMIFS(③実績CSV_期間B!$AA$2:$AA$5001,③実績CSV_期間B!$M$2:$M$5001,$C588))</f>
        <v/>
      </c>
      <c r="I588" s="38" t="str">
        <f aca="false">IF($C588="","",SUMIFS(④実績CSV_期間C!$AA$2:$AA$5001,④実績CSV_期間C!$M$2:$M$5001,$C588))</f>
        <v/>
      </c>
      <c r="J588" s="38" t="str">
        <f aca="false">IF($C588="","",N($F588)*N($G588))</f>
        <v/>
      </c>
      <c r="K588" s="38" t="str">
        <f aca="false">IF($C588="","",N($F588)*N($H588))</f>
        <v/>
      </c>
      <c r="L588" s="38" t="str">
        <f aca="false">IF($C588="","",N($F588)*N($I588))</f>
        <v/>
      </c>
      <c r="M588" s="37" t="str">
        <f aca="false">IF(OR($C588="",N(TOP!$C$12)=0),"",N($J588)/TOP!$C$12)</f>
        <v/>
      </c>
      <c r="N588" s="37" t="str">
        <f aca="false">IF(OR($C588="",N(TOP!$C$13)=0),"",N($K588)/TOP!$C$13)</f>
        <v/>
      </c>
      <c r="O588" s="37" t="str">
        <f aca="false">IF(OR($C588="",N(TOP!$C$14)=0),"",N($L588)/TOP!$C$14)</f>
        <v/>
      </c>
      <c r="P588" s="42" t="str">
        <f aca="false">IF($C588="","",IFERROR(CHOOSE(MATCH(TOP!$C$10,{"【期間A】","【期間B】","【期間C】"},0),N($M588),N($N588),N($O588)),0))</f>
        <v/>
      </c>
    </row>
    <row r="589" customFormat="false" ht="15" hidden="false" customHeight="false" outlineLevel="0" collapsed="false">
      <c r="B589" s="12" t="n">
        <v>584</v>
      </c>
      <c r="C589" s="36" t="str">
        <f aca="false">IF(②実績CSV_期間A!$M585="","",②実績CSV_期間A!$M585&amp;"")</f>
        <v/>
      </c>
      <c r="D589" s="12" t="str">
        <f aca="false">IF($C589="","",②実績CSV_期間A!$N585)</f>
        <v/>
      </c>
      <c r="E589" s="12" t="str">
        <f aca="false">IF($C589="","",RIGHT($D589,1))</f>
        <v/>
      </c>
      <c r="F589" s="41" t="str">
        <f aca="false">IF($C589="","",IFERROR(INDEX(サイズ換算マスタ!$C$6:$C$8,MATCH($E589,サイズ換算マスタ!$B$6:$B$8,0)),1))</f>
        <v/>
      </c>
      <c r="G589" s="38" t="str">
        <f aca="false">IF($C589="","",SUMIFS(②実績CSV_期間A!$AA$2:$AA$5001,②実績CSV_期間A!$M$2:$M$5001,$C589))</f>
        <v/>
      </c>
      <c r="H589" s="38" t="str">
        <f aca="false">IF($C589="","",SUMIFS(③実績CSV_期間B!$AA$2:$AA$5001,③実績CSV_期間B!$M$2:$M$5001,$C589))</f>
        <v/>
      </c>
      <c r="I589" s="38" t="str">
        <f aca="false">IF($C589="","",SUMIFS(④実績CSV_期間C!$AA$2:$AA$5001,④実績CSV_期間C!$M$2:$M$5001,$C589))</f>
        <v/>
      </c>
      <c r="J589" s="38" t="str">
        <f aca="false">IF($C589="","",N($F589)*N($G589))</f>
        <v/>
      </c>
      <c r="K589" s="38" t="str">
        <f aca="false">IF($C589="","",N($F589)*N($H589))</f>
        <v/>
      </c>
      <c r="L589" s="38" t="str">
        <f aca="false">IF($C589="","",N($F589)*N($I589))</f>
        <v/>
      </c>
      <c r="M589" s="37" t="str">
        <f aca="false">IF(OR($C589="",N(TOP!$C$12)=0),"",N($J589)/TOP!$C$12)</f>
        <v/>
      </c>
      <c r="N589" s="37" t="str">
        <f aca="false">IF(OR($C589="",N(TOP!$C$13)=0),"",N($K589)/TOP!$C$13)</f>
        <v/>
      </c>
      <c r="O589" s="37" t="str">
        <f aca="false">IF(OR($C589="",N(TOP!$C$14)=0),"",N($L589)/TOP!$C$14)</f>
        <v/>
      </c>
      <c r="P589" s="42" t="str">
        <f aca="false">IF($C589="","",IFERROR(CHOOSE(MATCH(TOP!$C$10,{"【期間A】","【期間B】","【期間C】"},0),N($M589),N($N589),N($O589)),0))</f>
        <v/>
      </c>
    </row>
    <row r="590" customFormat="false" ht="15" hidden="false" customHeight="false" outlineLevel="0" collapsed="false">
      <c r="B590" s="12" t="n">
        <v>585</v>
      </c>
      <c r="C590" s="36" t="str">
        <f aca="false">IF(②実績CSV_期間A!$M586="","",②実績CSV_期間A!$M586&amp;"")</f>
        <v/>
      </c>
      <c r="D590" s="12" t="str">
        <f aca="false">IF($C590="","",②実績CSV_期間A!$N586)</f>
        <v/>
      </c>
      <c r="E590" s="12" t="str">
        <f aca="false">IF($C590="","",RIGHT($D590,1))</f>
        <v/>
      </c>
      <c r="F590" s="41" t="str">
        <f aca="false">IF($C590="","",IFERROR(INDEX(サイズ換算マスタ!$C$6:$C$8,MATCH($E590,サイズ換算マスタ!$B$6:$B$8,0)),1))</f>
        <v/>
      </c>
      <c r="G590" s="38" t="str">
        <f aca="false">IF($C590="","",SUMIFS(②実績CSV_期間A!$AA$2:$AA$5001,②実績CSV_期間A!$M$2:$M$5001,$C590))</f>
        <v/>
      </c>
      <c r="H590" s="38" t="str">
        <f aca="false">IF($C590="","",SUMIFS(③実績CSV_期間B!$AA$2:$AA$5001,③実績CSV_期間B!$M$2:$M$5001,$C590))</f>
        <v/>
      </c>
      <c r="I590" s="38" t="str">
        <f aca="false">IF($C590="","",SUMIFS(④実績CSV_期間C!$AA$2:$AA$5001,④実績CSV_期間C!$M$2:$M$5001,$C590))</f>
        <v/>
      </c>
      <c r="J590" s="38" t="str">
        <f aca="false">IF($C590="","",N($F590)*N($G590))</f>
        <v/>
      </c>
      <c r="K590" s="38" t="str">
        <f aca="false">IF($C590="","",N($F590)*N($H590))</f>
        <v/>
      </c>
      <c r="L590" s="38" t="str">
        <f aca="false">IF($C590="","",N($F590)*N($I590))</f>
        <v/>
      </c>
      <c r="M590" s="37" t="str">
        <f aca="false">IF(OR($C590="",N(TOP!$C$12)=0),"",N($J590)/TOP!$C$12)</f>
        <v/>
      </c>
      <c r="N590" s="37" t="str">
        <f aca="false">IF(OR($C590="",N(TOP!$C$13)=0),"",N($K590)/TOP!$C$13)</f>
        <v/>
      </c>
      <c r="O590" s="37" t="str">
        <f aca="false">IF(OR($C590="",N(TOP!$C$14)=0),"",N($L590)/TOP!$C$14)</f>
        <v/>
      </c>
      <c r="P590" s="42" t="str">
        <f aca="false">IF($C590="","",IFERROR(CHOOSE(MATCH(TOP!$C$10,{"【期間A】","【期間B】","【期間C】"},0),N($M590),N($N590),N($O590)),0))</f>
        <v/>
      </c>
    </row>
    <row r="591" customFormat="false" ht="15" hidden="false" customHeight="false" outlineLevel="0" collapsed="false">
      <c r="B591" s="12" t="n">
        <v>586</v>
      </c>
      <c r="C591" s="36" t="str">
        <f aca="false">IF(②実績CSV_期間A!$M587="","",②実績CSV_期間A!$M587&amp;"")</f>
        <v/>
      </c>
      <c r="D591" s="12" t="str">
        <f aca="false">IF($C591="","",②実績CSV_期間A!$N587)</f>
        <v/>
      </c>
      <c r="E591" s="12" t="str">
        <f aca="false">IF($C591="","",RIGHT($D591,1))</f>
        <v/>
      </c>
      <c r="F591" s="41" t="str">
        <f aca="false">IF($C591="","",IFERROR(INDEX(サイズ換算マスタ!$C$6:$C$8,MATCH($E591,サイズ換算マスタ!$B$6:$B$8,0)),1))</f>
        <v/>
      </c>
      <c r="G591" s="38" t="str">
        <f aca="false">IF($C591="","",SUMIFS(②実績CSV_期間A!$AA$2:$AA$5001,②実績CSV_期間A!$M$2:$M$5001,$C591))</f>
        <v/>
      </c>
      <c r="H591" s="38" t="str">
        <f aca="false">IF($C591="","",SUMIFS(③実績CSV_期間B!$AA$2:$AA$5001,③実績CSV_期間B!$M$2:$M$5001,$C591))</f>
        <v/>
      </c>
      <c r="I591" s="38" t="str">
        <f aca="false">IF($C591="","",SUMIFS(④実績CSV_期間C!$AA$2:$AA$5001,④実績CSV_期間C!$M$2:$M$5001,$C591))</f>
        <v/>
      </c>
      <c r="J591" s="38" t="str">
        <f aca="false">IF($C591="","",N($F591)*N($G591))</f>
        <v/>
      </c>
      <c r="K591" s="38" t="str">
        <f aca="false">IF($C591="","",N($F591)*N($H591))</f>
        <v/>
      </c>
      <c r="L591" s="38" t="str">
        <f aca="false">IF($C591="","",N($F591)*N($I591))</f>
        <v/>
      </c>
      <c r="M591" s="37" t="str">
        <f aca="false">IF(OR($C591="",N(TOP!$C$12)=0),"",N($J591)/TOP!$C$12)</f>
        <v/>
      </c>
      <c r="N591" s="37" t="str">
        <f aca="false">IF(OR($C591="",N(TOP!$C$13)=0),"",N($K591)/TOP!$C$13)</f>
        <v/>
      </c>
      <c r="O591" s="37" t="str">
        <f aca="false">IF(OR($C591="",N(TOP!$C$14)=0),"",N($L591)/TOP!$C$14)</f>
        <v/>
      </c>
      <c r="P591" s="42" t="str">
        <f aca="false">IF($C591="","",IFERROR(CHOOSE(MATCH(TOP!$C$10,{"【期間A】","【期間B】","【期間C】"},0),N($M591),N($N591),N($O591)),0))</f>
        <v/>
      </c>
    </row>
    <row r="592" customFormat="false" ht="15" hidden="false" customHeight="false" outlineLevel="0" collapsed="false">
      <c r="B592" s="12" t="n">
        <v>587</v>
      </c>
      <c r="C592" s="36" t="str">
        <f aca="false">IF(②実績CSV_期間A!$M588="","",②実績CSV_期間A!$M588&amp;"")</f>
        <v/>
      </c>
      <c r="D592" s="12" t="str">
        <f aca="false">IF($C592="","",②実績CSV_期間A!$N588)</f>
        <v/>
      </c>
      <c r="E592" s="12" t="str">
        <f aca="false">IF($C592="","",RIGHT($D592,1))</f>
        <v/>
      </c>
      <c r="F592" s="41" t="str">
        <f aca="false">IF($C592="","",IFERROR(INDEX(サイズ換算マスタ!$C$6:$C$8,MATCH($E592,サイズ換算マスタ!$B$6:$B$8,0)),1))</f>
        <v/>
      </c>
      <c r="G592" s="38" t="str">
        <f aca="false">IF($C592="","",SUMIFS(②実績CSV_期間A!$AA$2:$AA$5001,②実績CSV_期間A!$M$2:$M$5001,$C592))</f>
        <v/>
      </c>
      <c r="H592" s="38" t="str">
        <f aca="false">IF($C592="","",SUMIFS(③実績CSV_期間B!$AA$2:$AA$5001,③実績CSV_期間B!$M$2:$M$5001,$C592))</f>
        <v/>
      </c>
      <c r="I592" s="38" t="str">
        <f aca="false">IF($C592="","",SUMIFS(④実績CSV_期間C!$AA$2:$AA$5001,④実績CSV_期間C!$M$2:$M$5001,$C592))</f>
        <v/>
      </c>
      <c r="J592" s="38" t="str">
        <f aca="false">IF($C592="","",N($F592)*N($G592))</f>
        <v/>
      </c>
      <c r="K592" s="38" t="str">
        <f aca="false">IF($C592="","",N($F592)*N($H592))</f>
        <v/>
      </c>
      <c r="L592" s="38" t="str">
        <f aca="false">IF($C592="","",N($F592)*N($I592))</f>
        <v/>
      </c>
      <c r="M592" s="37" t="str">
        <f aca="false">IF(OR($C592="",N(TOP!$C$12)=0),"",N($J592)/TOP!$C$12)</f>
        <v/>
      </c>
      <c r="N592" s="37" t="str">
        <f aca="false">IF(OR($C592="",N(TOP!$C$13)=0),"",N($K592)/TOP!$C$13)</f>
        <v/>
      </c>
      <c r="O592" s="37" t="str">
        <f aca="false">IF(OR($C592="",N(TOP!$C$14)=0),"",N($L592)/TOP!$C$14)</f>
        <v/>
      </c>
      <c r="P592" s="42" t="str">
        <f aca="false">IF($C592="","",IFERROR(CHOOSE(MATCH(TOP!$C$10,{"【期間A】","【期間B】","【期間C】"},0),N($M592),N($N592),N($O592)),0))</f>
        <v/>
      </c>
    </row>
    <row r="593" customFormat="false" ht="15" hidden="false" customHeight="false" outlineLevel="0" collapsed="false">
      <c r="B593" s="12" t="n">
        <v>588</v>
      </c>
      <c r="C593" s="36" t="str">
        <f aca="false">IF(②実績CSV_期間A!$M589="","",②実績CSV_期間A!$M589&amp;"")</f>
        <v/>
      </c>
      <c r="D593" s="12" t="str">
        <f aca="false">IF($C593="","",②実績CSV_期間A!$N589)</f>
        <v/>
      </c>
      <c r="E593" s="12" t="str">
        <f aca="false">IF($C593="","",RIGHT($D593,1))</f>
        <v/>
      </c>
      <c r="F593" s="41" t="str">
        <f aca="false">IF($C593="","",IFERROR(INDEX(サイズ換算マスタ!$C$6:$C$8,MATCH($E593,サイズ換算マスタ!$B$6:$B$8,0)),1))</f>
        <v/>
      </c>
      <c r="G593" s="38" t="str">
        <f aca="false">IF($C593="","",SUMIFS(②実績CSV_期間A!$AA$2:$AA$5001,②実績CSV_期間A!$M$2:$M$5001,$C593))</f>
        <v/>
      </c>
      <c r="H593" s="38" t="str">
        <f aca="false">IF($C593="","",SUMIFS(③実績CSV_期間B!$AA$2:$AA$5001,③実績CSV_期間B!$M$2:$M$5001,$C593))</f>
        <v/>
      </c>
      <c r="I593" s="38" t="str">
        <f aca="false">IF($C593="","",SUMIFS(④実績CSV_期間C!$AA$2:$AA$5001,④実績CSV_期間C!$M$2:$M$5001,$C593))</f>
        <v/>
      </c>
      <c r="J593" s="38" t="str">
        <f aca="false">IF($C593="","",N($F593)*N($G593))</f>
        <v/>
      </c>
      <c r="K593" s="38" t="str">
        <f aca="false">IF($C593="","",N($F593)*N($H593))</f>
        <v/>
      </c>
      <c r="L593" s="38" t="str">
        <f aca="false">IF($C593="","",N($F593)*N($I593))</f>
        <v/>
      </c>
      <c r="M593" s="37" t="str">
        <f aca="false">IF(OR($C593="",N(TOP!$C$12)=0),"",N($J593)/TOP!$C$12)</f>
        <v/>
      </c>
      <c r="N593" s="37" t="str">
        <f aca="false">IF(OR($C593="",N(TOP!$C$13)=0),"",N($K593)/TOP!$C$13)</f>
        <v/>
      </c>
      <c r="O593" s="37" t="str">
        <f aca="false">IF(OR($C593="",N(TOP!$C$14)=0),"",N($L593)/TOP!$C$14)</f>
        <v/>
      </c>
      <c r="P593" s="42" t="str">
        <f aca="false">IF($C593="","",IFERROR(CHOOSE(MATCH(TOP!$C$10,{"【期間A】","【期間B】","【期間C】"},0),N($M593),N($N593),N($O593)),0))</f>
        <v/>
      </c>
    </row>
    <row r="594" customFormat="false" ht="15" hidden="false" customHeight="false" outlineLevel="0" collapsed="false">
      <c r="B594" s="12" t="n">
        <v>589</v>
      </c>
      <c r="C594" s="36" t="str">
        <f aca="false">IF(②実績CSV_期間A!$M590="","",②実績CSV_期間A!$M590&amp;"")</f>
        <v/>
      </c>
      <c r="D594" s="12" t="str">
        <f aca="false">IF($C594="","",②実績CSV_期間A!$N590)</f>
        <v/>
      </c>
      <c r="E594" s="12" t="str">
        <f aca="false">IF($C594="","",RIGHT($D594,1))</f>
        <v/>
      </c>
      <c r="F594" s="41" t="str">
        <f aca="false">IF($C594="","",IFERROR(INDEX(サイズ換算マスタ!$C$6:$C$8,MATCH($E594,サイズ換算マスタ!$B$6:$B$8,0)),1))</f>
        <v/>
      </c>
      <c r="G594" s="38" t="str">
        <f aca="false">IF($C594="","",SUMIFS(②実績CSV_期間A!$AA$2:$AA$5001,②実績CSV_期間A!$M$2:$M$5001,$C594))</f>
        <v/>
      </c>
      <c r="H594" s="38" t="str">
        <f aca="false">IF($C594="","",SUMIFS(③実績CSV_期間B!$AA$2:$AA$5001,③実績CSV_期間B!$M$2:$M$5001,$C594))</f>
        <v/>
      </c>
      <c r="I594" s="38" t="str">
        <f aca="false">IF($C594="","",SUMIFS(④実績CSV_期間C!$AA$2:$AA$5001,④実績CSV_期間C!$M$2:$M$5001,$C594))</f>
        <v/>
      </c>
      <c r="J594" s="38" t="str">
        <f aca="false">IF($C594="","",N($F594)*N($G594))</f>
        <v/>
      </c>
      <c r="K594" s="38" t="str">
        <f aca="false">IF($C594="","",N($F594)*N($H594))</f>
        <v/>
      </c>
      <c r="L594" s="38" t="str">
        <f aca="false">IF($C594="","",N($F594)*N($I594))</f>
        <v/>
      </c>
      <c r="M594" s="37" t="str">
        <f aca="false">IF(OR($C594="",N(TOP!$C$12)=0),"",N($J594)/TOP!$C$12)</f>
        <v/>
      </c>
      <c r="N594" s="37" t="str">
        <f aca="false">IF(OR($C594="",N(TOP!$C$13)=0),"",N($K594)/TOP!$C$13)</f>
        <v/>
      </c>
      <c r="O594" s="37" t="str">
        <f aca="false">IF(OR($C594="",N(TOP!$C$14)=0),"",N($L594)/TOP!$C$14)</f>
        <v/>
      </c>
      <c r="P594" s="42" t="str">
        <f aca="false">IF($C594="","",IFERROR(CHOOSE(MATCH(TOP!$C$10,{"【期間A】","【期間B】","【期間C】"},0),N($M594),N($N594),N($O594)),0))</f>
        <v/>
      </c>
    </row>
    <row r="595" customFormat="false" ht="15" hidden="false" customHeight="false" outlineLevel="0" collapsed="false">
      <c r="B595" s="12" t="n">
        <v>590</v>
      </c>
      <c r="C595" s="36" t="str">
        <f aca="false">IF(②実績CSV_期間A!$M591="","",②実績CSV_期間A!$M591&amp;"")</f>
        <v/>
      </c>
      <c r="D595" s="12" t="str">
        <f aca="false">IF($C595="","",②実績CSV_期間A!$N591)</f>
        <v/>
      </c>
      <c r="E595" s="12" t="str">
        <f aca="false">IF($C595="","",RIGHT($D595,1))</f>
        <v/>
      </c>
      <c r="F595" s="41" t="str">
        <f aca="false">IF($C595="","",IFERROR(INDEX(サイズ換算マスタ!$C$6:$C$8,MATCH($E595,サイズ換算マスタ!$B$6:$B$8,0)),1))</f>
        <v/>
      </c>
      <c r="G595" s="38" t="str">
        <f aca="false">IF($C595="","",SUMIFS(②実績CSV_期間A!$AA$2:$AA$5001,②実績CSV_期間A!$M$2:$M$5001,$C595))</f>
        <v/>
      </c>
      <c r="H595" s="38" t="str">
        <f aca="false">IF($C595="","",SUMIFS(③実績CSV_期間B!$AA$2:$AA$5001,③実績CSV_期間B!$M$2:$M$5001,$C595))</f>
        <v/>
      </c>
      <c r="I595" s="38" t="str">
        <f aca="false">IF($C595="","",SUMIFS(④実績CSV_期間C!$AA$2:$AA$5001,④実績CSV_期間C!$M$2:$M$5001,$C595))</f>
        <v/>
      </c>
      <c r="J595" s="38" t="str">
        <f aca="false">IF($C595="","",N($F595)*N($G595))</f>
        <v/>
      </c>
      <c r="K595" s="38" t="str">
        <f aca="false">IF($C595="","",N($F595)*N($H595))</f>
        <v/>
      </c>
      <c r="L595" s="38" t="str">
        <f aca="false">IF($C595="","",N($F595)*N($I595))</f>
        <v/>
      </c>
      <c r="M595" s="37" t="str">
        <f aca="false">IF(OR($C595="",N(TOP!$C$12)=0),"",N($J595)/TOP!$C$12)</f>
        <v/>
      </c>
      <c r="N595" s="37" t="str">
        <f aca="false">IF(OR($C595="",N(TOP!$C$13)=0),"",N($K595)/TOP!$C$13)</f>
        <v/>
      </c>
      <c r="O595" s="37" t="str">
        <f aca="false">IF(OR($C595="",N(TOP!$C$14)=0),"",N($L595)/TOP!$C$14)</f>
        <v/>
      </c>
      <c r="P595" s="42" t="str">
        <f aca="false">IF($C595="","",IFERROR(CHOOSE(MATCH(TOP!$C$10,{"【期間A】","【期間B】","【期間C】"},0),N($M595),N($N595),N($O595)),0))</f>
        <v/>
      </c>
    </row>
    <row r="596" customFormat="false" ht="15" hidden="false" customHeight="false" outlineLevel="0" collapsed="false">
      <c r="B596" s="12" t="n">
        <v>591</v>
      </c>
      <c r="C596" s="36" t="str">
        <f aca="false">IF(②実績CSV_期間A!$M592="","",②実績CSV_期間A!$M592&amp;"")</f>
        <v/>
      </c>
      <c r="D596" s="12" t="str">
        <f aca="false">IF($C596="","",②実績CSV_期間A!$N592)</f>
        <v/>
      </c>
      <c r="E596" s="12" t="str">
        <f aca="false">IF($C596="","",RIGHT($D596,1))</f>
        <v/>
      </c>
      <c r="F596" s="41" t="str">
        <f aca="false">IF($C596="","",IFERROR(INDEX(サイズ換算マスタ!$C$6:$C$8,MATCH($E596,サイズ換算マスタ!$B$6:$B$8,0)),1))</f>
        <v/>
      </c>
      <c r="G596" s="38" t="str">
        <f aca="false">IF($C596="","",SUMIFS(②実績CSV_期間A!$AA$2:$AA$5001,②実績CSV_期間A!$M$2:$M$5001,$C596))</f>
        <v/>
      </c>
      <c r="H596" s="38" t="str">
        <f aca="false">IF($C596="","",SUMIFS(③実績CSV_期間B!$AA$2:$AA$5001,③実績CSV_期間B!$M$2:$M$5001,$C596))</f>
        <v/>
      </c>
      <c r="I596" s="38" t="str">
        <f aca="false">IF($C596="","",SUMIFS(④実績CSV_期間C!$AA$2:$AA$5001,④実績CSV_期間C!$M$2:$M$5001,$C596))</f>
        <v/>
      </c>
      <c r="J596" s="38" t="str">
        <f aca="false">IF($C596="","",N($F596)*N($G596))</f>
        <v/>
      </c>
      <c r="K596" s="38" t="str">
        <f aca="false">IF($C596="","",N($F596)*N($H596))</f>
        <v/>
      </c>
      <c r="L596" s="38" t="str">
        <f aca="false">IF($C596="","",N($F596)*N($I596))</f>
        <v/>
      </c>
      <c r="M596" s="37" t="str">
        <f aca="false">IF(OR($C596="",N(TOP!$C$12)=0),"",N($J596)/TOP!$C$12)</f>
        <v/>
      </c>
      <c r="N596" s="37" t="str">
        <f aca="false">IF(OR($C596="",N(TOP!$C$13)=0),"",N($K596)/TOP!$C$13)</f>
        <v/>
      </c>
      <c r="O596" s="37" t="str">
        <f aca="false">IF(OR($C596="",N(TOP!$C$14)=0),"",N($L596)/TOP!$C$14)</f>
        <v/>
      </c>
      <c r="P596" s="42" t="str">
        <f aca="false">IF($C596="","",IFERROR(CHOOSE(MATCH(TOP!$C$10,{"【期間A】","【期間B】","【期間C】"},0),N($M596),N($N596),N($O596)),0))</f>
        <v/>
      </c>
    </row>
    <row r="597" customFormat="false" ht="15" hidden="false" customHeight="false" outlineLevel="0" collapsed="false">
      <c r="B597" s="12" t="n">
        <v>592</v>
      </c>
      <c r="C597" s="36" t="str">
        <f aca="false">IF(②実績CSV_期間A!$M593="","",②実績CSV_期間A!$M593&amp;"")</f>
        <v/>
      </c>
      <c r="D597" s="12" t="str">
        <f aca="false">IF($C597="","",②実績CSV_期間A!$N593)</f>
        <v/>
      </c>
      <c r="E597" s="12" t="str">
        <f aca="false">IF($C597="","",RIGHT($D597,1))</f>
        <v/>
      </c>
      <c r="F597" s="41" t="str">
        <f aca="false">IF($C597="","",IFERROR(INDEX(サイズ換算マスタ!$C$6:$C$8,MATCH($E597,サイズ換算マスタ!$B$6:$B$8,0)),1))</f>
        <v/>
      </c>
      <c r="G597" s="38" t="str">
        <f aca="false">IF($C597="","",SUMIFS(②実績CSV_期間A!$AA$2:$AA$5001,②実績CSV_期間A!$M$2:$M$5001,$C597))</f>
        <v/>
      </c>
      <c r="H597" s="38" t="str">
        <f aca="false">IF($C597="","",SUMIFS(③実績CSV_期間B!$AA$2:$AA$5001,③実績CSV_期間B!$M$2:$M$5001,$C597))</f>
        <v/>
      </c>
      <c r="I597" s="38" t="str">
        <f aca="false">IF($C597="","",SUMIFS(④実績CSV_期間C!$AA$2:$AA$5001,④実績CSV_期間C!$M$2:$M$5001,$C597))</f>
        <v/>
      </c>
      <c r="J597" s="38" t="str">
        <f aca="false">IF($C597="","",N($F597)*N($G597))</f>
        <v/>
      </c>
      <c r="K597" s="38" t="str">
        <f aca="false">IF($C597="","",N($F597)*N($H597))</f>
        <v/>
      </c>
      <c r="L597" s="38" t="str">
        <f aca="false">IF($C597="","",N($F597)*N($I597))</f>
        <v/>
      </c>
      <c r="M597" s="37" t="str">
        <f aca="false">IF(OR($C597="",N(TOP!$C$12)=0),"",N($J597)/TOP!$C$12)</f>
        <v/>
      </c>
      <c r="N597" s="37" t="str">
        <f aca="false">IF(OR($C597="",N(TOP!$C$13)=0),"",N($K597)/TOP!$C$13)</f>
        <v/>
      </c>
      <c r="O597" s="37" t="str">
        <f aca="false">IF(OR($C597="",N(TOP!$C$14)=0),"",N($L597)/TOP!$C$14)</f>
        <v/>
      </c>
      <c r="P597" s="42" t="str">
        <f aca="false">IF($C597="","",IFERROR(CHOOSE(MATCH(TOP!$C$10,{"【期間A】","【期間B】","【期間C】"},0),N($M597),N($N597),N($O597)),0))</f>
        <v/>
      </c>
    </row>
    <row r="598" customFormat="false" ht="15" hidden="false" customHeight="false" outlineLevel="0" collapsed="false">
      <c r="B598" s="12" t="n">
        <v>593</v>
      </c>
      <c r="C598" s="36" t="str">
        <f aca="false">IF(②実績CSV_期間A!$M594="","",②実績CSV_期間A!$M594&amp;"")</f>
        <v/>
      </c>
      <c r="D598" s="12" t="str">
        <f aca="false">IF($C598="","",②実績CSV_期間A!$N594)</f>
        <v/>
      </c>
      <c r="E598" s="12" t="str">
        <f aca="false">IF($C598="","",RIGHT($D598,1))</f>
        <v/>
      </c>
      <c r="F598" s="41" t="str">
        <f aca="false">IF($C598="","",IFERROR(INDEX(サイズ換算マスタ!$C$6:$C$8,MATCH($E598,サイズ換算マスタ!$B$6:$B$8,0)),1))</f>
        <v/>
      </c>
      <c r="G598" s="38" t="str">
        <f aca="false">IF($C598="","",SUMIFS(②実績CSV_期間A!$AA$2:$AA$5001,②実績CSV_期間A!$M$2:$M$5001,$C598))</f>
        <v/>
      </c>
      <c r="H598" s="38" t="str">
        <f aca="false">IF($C598="","",SUMIFS(③実績CSV_期間B!$AA$2:$AA$5001,③実績CSV_期間B!$M$2:$M$5001,$C598))</f>
        <v/>
      </c>
      <c r="I598" s="38" t="str">
        <f aca="false">IF($C598="","",SUMIFS(④実績CSV_期間C!$AA$2:$AA$5001,④実績CSV_期間C!$M$2:$M$5001,$C598))</f>
        <v/>
      </c>
      <c r="J598" s="38" t="str">
        <f aca="false">IF($C598="","",N($F598)*N($G598))</f>
        <v/>
      </c>
      <c r="K598" s="38" t="str">
        <f aca="false">IF($C598="","",N($F598)*N($H598))</f>
        <v/>
      </c>
      <c r="L598" s="38" t="str">
        <f aca="false">IF($C598="","",N($F598)*N($I598))</f>
        <v/>
      </c>
      <c r="M598" s="37" t="str">
        <f aca="false">IF(OR($C598="",N(TOP!$C$12)=0),"",N($J598)/TOP!$C$12)</f>
        <v/>
      </c>
      <c r="N598" s="37" t="str">
        <f aca="false">IF(OR($C598="",N(TOP!$C$13)=0),"",N($K598)/TOP!$C$13)</f>
        <v/>
      </c>
      <c r="O598" s="37" t="str">
        <f aca="false">IF(OR($C598="",N(TOP!$C$14)=0),"",N($L598)/TOP!$C$14)</f>
        <v/>
      </c>
      <c r="P598" s="42" t="str">
        <f aca="false">IF($C598="","",IFERROR(CHOOSE(MATCH(TOP!$C$10,{"【期間A】","【期間B】","【期間C】"},0),N($M598),N($N598),N($O598)),0))</f>
        <v/>
      </c>
    </row>
    <row r="599" customFormat="false" ht="15" hidden="false" customHeight="false" outlineLevel="0" collapsed="false">
      <c r="B599" s="12" t="n">
        <v>594</v>
      </c>
      <c r="C599" s="36" t="str">
        <f aca="false">IF(②実績CSV_期間A!$M595="","",②実績CSV_期間A!$M595&amp;"")</f>
        <v/>
      </c>
      <c r="D599" s="12" t="str">
        <f aca="false">IF($C599="","",②実績CSV_期間A!$N595)</f>
        <v/>
      </c>
      <c r="E599" s="12" t="str">
        <f aca="false">IF($C599="","",RIGHT($D599,1))</f>
        <v/>
      </c>
      <c r="F599" s="41" t="str">
        <f aca="false">IF($C599="","",IFERROR(INDEX(サイズ換算マスタ!$C$6:$C$8,MATCH($E599,サイズ換算マスタ!$B$6:$B$8,0)),1))</f>
        <v/>
      </c>
      <c r="G599" s="38" t="str">
        <f aca="false">IF($C599="","",SUMIFS(②実績CSV_期間A!$AA$2:$AA$5001,②実績CSV_期間A!$M$2:$M$5001,$C599))</f>
        <v/>
      </c>
      <c r="H599" s="38" t="str">
        <f aca="false">IF($C599="","",SUMIFS(③実績CSV_期間B!$AA$2:$AA$5001,③実績CSV_期間B!$M$2:$M$5001,$C599))</f>
        <v/>
      </c>
      <c r="I599" s="38" t="str">
        <f aca="false">IF($C599="","",SUMIFS(④実績CSV_期間C!$AA$2:$AA$5001,④実績CSV_期間C!$M$2:$M$5001,$C599))</f>
        <v/>
      </c>
      <c r="J599" s="38" t="str">
        <f aca="false">IF($C599="","",N($F599)*N($G599))</f>
        <v/>
      </c>
      <c r="K599" s="38" t="str">
        <f aca="false">IF($C599="","",N($F599)*N($H599))</f>
        <v/>
      </c>
      <c r="L599" s="38" t="str">
        <f aca="false">IF($C599="","",N($F599)*N($I599))</f>
        <v/>
      </c>
      <c r="M599" s="37" t="str">
        <f aca="false">IF(OR($C599="",N(TOP!$C$12)=0),"",N($J599)/TOP!$C$12)</f>
        <v/>
      </c>
      <c r="N599" s="37" t="str">
        <f aca="false">IF(OR($C599="",N(TOP!$C$13)=0),"",N($K599)/TOP!$C$13)</f>
        <v/>
      </c>
      <c r="O599" s="37" t="str">
        <f aca="false">IF(OR($C599="",N(TOP!$C$14)=0),"",N($L599)/TOP!$C$14)</f>
        <v/>
      </c>
      <c r="P599" s="42" t="str">
        <f aca="false">IF($C599="","",IFERROR(CHOOSE(MATCH(TOP!$C$10,{"【期間A】","【期間B】","【期間C】"},0),N($M599),N($N599),N($O599)),0))</f>
        <v/>
      </c>
    </row>
    <row r="600" customFormat="false" ht="15" hidden="false" customHeight="false" outlineLevel="0" collapsed="false">
      <c r="B600" s="12" t="n">
        <v>595</v>
      </c>
      <c r="C600" s="36" t="str">
        <f aca="false">IF(②実績CSV_期間A!$M596="","",②実績CSV_期間A!$M596&amp;"")</f>
        <v/>
      </c>
      <c r="D600" s="12" t="str">
        <f aca="false">IF($C600="","",②実績CSV_期間A!$N596)</f>
        <v/>
      </c>
      <c r="E600" s="12" t="str">
        <f aca="false">IF($C600="","",RIGHT($D600,1))</f>
        <v/>
      </c>
      <c r="F600" s="41" t="str">
        <f aca="false">IF($C600="","",IFERROR(INDEX(サイズ換算マスタ!$C$6:$C$8,MATCH($E600,サイズ換算マスタ!$B$6:$B$8,0)),1))</f>
        <v/>
      </c>
      <c r="G600" s="38" t="str">
        <f aca="false">IF($C600="","",SUMIFS(②実績CSV_期間A!$AA$2:$AA$5001,②実績CSV_期間A!$M$2:$M$5001,$C600))</f>
        <v/>
      </c>
      <c r="H600" s="38" t="str">
        <f aca="false">IF($C600="","",SUMIFS(③実績CSV_期間B!$AA$2:$AA$5001,③実績CSV_期間B!$M$2:$M$5001,$C600))</f>
        <v/>
      </c>
      <c r="I600" s="38" t="str">
        <f aca="false">IF($C600="","",SUMIFS(④実績CSV_期間C!$AA$2:$AA$5001,④実績CSV_期間C!$M$2:$M$5001,$C600))</f>
        <v/>
      </c>
      <c r="J600" s="38" t="str">
        <f aca="false">IF($C600="","",N($F600)*N($G600))</f>
        <v/>
      </c>
      <c r="K600" s="38" t="str">
        <f aca="false">IF($C600="","",N($F600)*N($H600))</f>
        <v/>
      </c>
      <c r="L600" s="38" t="str">
        <f aca="false">IF($C600="","",N($F600)*N($I600))</f>
        <v/>
      </c>
      <c r="M600" s="37" t="str">
        <f aca="false">IF(OR($C600="",N(TOP!$C$12)=0),"",N($J600)/TOP!$C$12)</f>
        <v/>
      </c>
      <c r="N600" s="37" t="str">
        <f aca="false">IF(OR($C600="",N(TOP!$C$13)=0),"",N($K600)/TOP!$C$13)</f>
        <v/>
      </c>
      <c r="O600" s="37" t="str">
        <f aca="false">IF(OR($C600="",N(TOP!$C$14)=0),"",N($L600)/TOP!$C$14)</f>
        <v/>
      </c>
      <c r="P600" s="42" t="str">
        <f aca="false">IF($C600="","",IFERROR(CHOOSE(MATCH(TOP!$C$10,{"【期間A】","【期間B】","【期間C】"},0),N($M600),N($N600),N($O600)),0))</f>
        <v/>
      </c>
    </row>
    <row r="601" customFormat="false" ht="15" hidden="false" customHeight="false" outlineLevel="0" collapsed="false">
      <c r="B601" s="12" t="n">
        <v>596</v>
      </c>
      <c r="C601" s="36" t="str">
        <f aca="false">IF(②実績CSV_期間A!$M597="","",②実績CSV_期間A!$M597&amp;"")</f>
        <v/>
      </c>
      <c r="D601" s="12" t="str">
        <f aca="false">IF($C601="","",②実績CSV_期間A!$N597)</f>
        <v/>
      </c>
      <c r="E601" s="12" t="str">
        <f aca="false">IF($C601="","",RIGHT($D601,1))</f>
        <v/>
      </c>
      <c r="F601" s="41" t="str">
        <f aca="false">IF($C601="","",IFERROR(INDEX(サイズ換算マスタ!$C$6:$C$8,MATCH($E601,サイズ換算マスタ!$B$6:$B$8,0)),1))</f>
        <v/>
      </c>
      <c r="G601" s="38" t="str">
        <f aca="false">IF($C601="","",SUMIFS(②実績CSV_期間A!$AA$2:$AA$5001,②実績CSV_期間A!$M$2:$M$5001,$C601))</f>
        <v/>
      </c>
      <c r="H601" s="38" t="str">
        <f aca="false">IF($C601="","",SUMIFS(③実績CSV_期間B!$AA$2:$AA$5001,③実績CSV_期間B!$M$2:$M$5001,$C601))</f>
        <v/>
      </c>
      <c r="I601" s="38" t="str">
        <f aca="false">IF($C601="","",SUMIFS(④実績CSV_期間C!$AA$2:$AA$5001,④実績CSV_期間C!$M$2:$M$5001,$C601))</f>
        <v/>
      </c>
      <c r="J601" s="38" t="str">
        <f aca="false">IF($C601="","",N($F601)*N($G601))</f>
        <v/>
      </c>
      <c r="K601" s="38" t="str">
        <f aca="false">IF($C601="","",N($F601)*N($H601))</f>
        <v/>
      </c>
      <c r="L601" s="38" t="str">
        <f aca="false">IF($C601="","",N($F601)*N($I601))</f>
        <v/>
      </c>
      <c r="M601" s="37" t="str">
        <f aca="false">IF(OR($C601="",N(TOP!$C$12)=0),"",N($J601)/TOP!$C$12)</f>
        <v/>
      </c>
      <c r="N601" s="37" t="str">
        <f aca="false">IF(OR($C601="",N(TOP!$C$13)=0),"",N($K601)/TOP!$C$13)</f>
        <v/>
      </c>
      <c r="O601" s="37" t="str">
        <f aca="false">IF(OR($C601="",N(TOP!$C$14)=0),"",N($L601)/TOP!$C$14)</f>
        <v/>
      </c>
      <c r="P601" s="42" t="str">
        <f aca="false">IF($C601="","",IFERROR(CHOOSE(MATCH(TOP!$C$10,{"【期間A】","【期間B】","【期間C】"},0),N($M601),N($N601),N($O601)),0))</f>
        <v/>
      </c>
    </row>
    <row r="602" customFormat="false" ht="15" hidden="false" customHeight="false" outlineLevel="0" collapsed="false">
      <c r="B602" s="12" t="n">
        <v>597</v>
      </c>
      <c r="C602" s="36" t="str">
        <f aca="false">IF(②実績CSV_期間A!$M598="","",②実績CSV_期間A!$M598&amp;"")</f>
        <v/>
      </c>
      <c r="D602" s="12" t="str">
        <f aca="false">IF($C602="","",②実績CSV_期間A!$N598)</f>
        <v/>
      </c>
      <c r="E602" s="12" t="str">
        <f aca="false">IF($C602="","",RIGHT($D602,1))</f>
        <v/>
      </c>
      <c r="F602" s="41" t="str">
        <f aca="false">IF($C602="","",IFERROR(INDEX(サイズ換算マスタ!$C$6:$C$8,MATCH($E602,サイズ換算マスタ!$B$6:$B$8,0)),1))</f>
        <v/>
      </c>
      <c r="G602" s="38" t="str">
        <f aca="false">IF($C602="","",SUMIFS(②実績CSV_期間A!$AA$2:$AA$5001,②実績CSV_期間A!$M$2:$M$5001,$C602))</f>
        <v/>
      </c>
      <c r="H602" s="38" t="str">
        <f aca="false">IF($C602="","",SUMIFS(③実績CSV_期間B!$AA$2:$AA$5001,③実績CSV_期間B!$M$2:$M$5001,$C602))</f>
        <v/>
      </c>
      <c r="I602" s="38" t="str">
        <f aca="false">IF($C602="","",SUMIFS(④実績CSV_期間C!$AA$2:$AA$5001,④実績CSV_期間C!$M$2:$M$5001,$C602))</f>
        <v/>
      </c>
      <c r="J602" s="38" t="str">
        <f aca="false">IF($C602="","",N($F602)*N($G602))</f>
        <v/>
      </c>
      <c r="K602" s="38" t="str">
        <f aca="false">IF($C602="","",N($F602)*N($H602))</f>
        <v/>
      </c>
      <c r="L602" s="38" t="str">
        <f aca="false">IF($C602="","",N($F602)*N($I602))</f>
        <v/>
      </c>
      <c r="M602" s="37" t="str">
        <f aca="false">IF(OR($C602="",N(TOP!$C$12)=0),"",N($J602)/TOP!$C$12)</f>
        <v/>
      </c>
      <c r="N602" s="37" t="str">
        <f aca="false">IF(OR($C602="",N(TOP!$C$13)=0),"",N($K602)/TOP!$C$13)</f>
        <v/>
      </c>
      <c r="O602" s="37" t="str">
        <f aca="false">IF(OR($C602="",N(TOP!$C$14)=0),"",N($L602)/TOP!$C$14)</f>
        <v/>
      </c>
      <c r="P602" s="42" t="str">
        <f aca="false">IF($C602="","",IFERROR(CHOOSE(MATCH(TOP!$C$10,{"【期間A】","【期間B】","【期間C】"},0),N($M602),N($N602),N($O602)),0))</f>
        <v/>
      </c>
    </row>
    <row r="603" customFormat="false" ht="15" hidden="false" customHeight="false" outlineLevel="0" collapsed="false">
      <c r="B603" s="12" t="n">
        <v>598</v>
      </c>
      <c r="C603" s="36" t="str">
        <f aca="false">IF(②実績CSV_期間A!$M599="","",②実績CSV_期間A!$M599&amp;"")</f>
        <v/>
      </c>
      <c r="D603" s="12" t="str">
        <f aca="false">IF($C603="","",②実績CSV_期間A!$N599)</f>
        <v/>
      </c>
      <c r="E603" s="12" t="str">
        <f aca="false">IF($C603="","",RIGHT($D603,1))</f>
        <v/>
      </c>
      <c r="F603" s="41" t="str">
        <f aca="false">IF($C603="","",IFERROR(INDEX(サイズ換算マスタ!$C$6:$C$8,MATCH($E603,サイズ換算マスタ!$B$6:$B$8,0)),1))</f>
        <v/>
      </c>
      <c r="G603" s="38" t="str">
        <f aca="false">IF($C603="","",SUMIFS(②実績CSV_期間A!$AA$2:$AA$5001,②実績CSV_期間A!$M$2:$M$5001,$C603))</f>
        <v/>
      </c>
      <c r="H603" s="38" t="str">
        <f aca="false">IF($C603="","",SUMIFS(③実績CSV_期間B!$AA$2:$AA$5001,③実績CSV_期間B!$M$2:$M$5001,$C603))</f>
        <v/>
      </c>
      <c r="I603" s="38" t="str">
        <f aca="false">IF($C603="","",SUMIFS(④実績CSV_期間C!$AA$2:$AA$5001,④実績CSV_期間C!$M$2:$M$5001,$C603))</f>
        <v/>
      </c>
      <c r="J603" s="38" t="str">
        <f aca="false">IF($C603="","",N($F603)*N($G603))</f>
        <v/>
      </c>
      <c r="K603" s="38" t="str">
        <f aca="false">IF($C603="","",N($F603)*N($H603))</f>
        <v/>
      </c>
      <c r="L603" s="38" t="str">
        <f aca="false">IF($C603="","",N($F603)*N($I603))</f>
        <v/>
      </c>
      <c r="M603" s="37" t="str">
        <f aca="false">IF(OR($C603="",N(TOP!$C$12)=0),"",N($J603)/TOP!$C$12)</f>
        <v/>
      </c>
      <c r="N603" s="37" t="str">
        <f aca="false">IF(OR($C603="",N(TOP!$C$13)=0),"",N($K603)/TOP!$C$13)</f>
        <v/>
      </c>
      <c r="O603" s="37" t="str">
        <f aca="false">IF(OR($C603="",N(TOP!$C$14)=0),"",N($L603)/TOP!$C$14)</f>
        <v/>
      </c>
      <c r="P603" s="42" t="str">
        <f aca="false">IF($C603="","",IFERROR(CHOOSE(MATCH(TOP!$C$10,{"【期間A】","【期間B】","【期間C】"},0),N($M603),N($N603),N($O603)),0))</f>
        <v/>
      </c>
    </row>
    <row r="604" customFormat="false" ht="15" hidden="false" customHeight="false" outlineLevel="0" collapsed="false">
      <c r="B604" s="12" t="n">
        <v>599</v>
      </c>
      <c r="C604" s="36" t="str">
        <f aca="false">IF(②実績CSV_期間A!$M600="","",②実績CSV_期間A!$M600&amp;"")</f>
        <v/>
      </c>
      <c r="D604" s="12" t="str">
        <f aca="false">IF($C604="","",②実績CSV_期間A!$N600)</f>
        <v/>
      </c>
      <c r="E604" s="12" t="str">
        <f aca="false">IF($C604="","",RIGHT($D604,1))</f>
        <v/>
      </c>
      <c r="F604" s="41" t="str">
        <f aca="false">IF($C604="","",IFERROR(INDEX(サイズ換算マスタ!$C$6:$C$8,MATCH($E604,サイズ換算マスタ!$B$6:$B$8,0)),1))</f>
        <v/>
      </c>
      <c r="G604" s="38" t="str">
        <f aca="false">IF($C604="","",SUMIFS(②実績CSV_期間A!$AA$2:$AA$5001,②実績CSV_期間A!$M$2:$M$5001,$C604))</f>
        <v/>
      </c>
      <c r="H604" s="38" t="str">
        <f aca="false">IF($C604="","",SUMIFS(③実績CSV_期間B!$AA$2:$AA$5001,③実績CSV_期間B!$M$2:$M$5001,$C604))</f>
        <v/>
      </c>
      <c r="I604" s="38" t="str">
        <f aca="false">IF($C604="","",SUMIFS(④実績CSV_期間C!$AA$2:$AA$5001,④実績CSV_期間C!$M$2:$M$5001,$C604))</f>
        <v/>
      </c>
      <c r="J604" s="38" t="str">
        <f aca="false">IF($C604="","",N($F604)*N($G604))</f>
        <v/>
      </c>
      <c r="K604" s="38" t="str">
        <f aca="false">IF($C604="","",N($F604)*N($H604))</f>
        <v/>
      </c>
      <c r="L604" s="38" t="str">
        <f aca="false">IF($C604="","",N($F604)*N($I604))</f>
        <v/>
      </c>
      <c r="M604" s="37" t="str">
        <f aca="false">IF(OR($C604="",N(TOP!$C$12)=0),"",N($J604)/TOP!$C$12)</f>
        <v/>
      </c>
      <c r="N604" s="37" t="str">
        <f aca="false">IF(OR($C604="",N(TOP!$C$13)=0),"",N($K604)/TOP!$C$13)</f>
        <v/>
      </c>
      <c r="O604" s="37" t="str">
        <f aca="false">IF(OR($C604="",N(TOP!$C$14)=0),"",N($L604)/TOP!$C$14)</f>
        <v/>
      </c>
      <c r="P604" s="42" t="str">
        <f aca="false">IF($C604="","",IFERROR(CHOOSE(MATCH(TOP!$C$10,{"【期間A】","【期間B】","【期間C】"},0),N($M604),N($N604),N($O604)),0))</f>
        <v/>
      </c>
    </row>
    <row r="605" customFormat="false" ht="15" hidden="false" customHeight="false" outlineLevel="0" collapsed="false">
      <c r="B605" s="12" t="n">
        <v>600</v>
      </c>
      <c r="C605" s="36" t="str">
        <f aca="false">IF(②実績CSV_期間A!$M601="","",②実績CSV_期間A!$M601&amp;"")</f>
        <v/>
      </c>
      <c r="D605" s="12" t="str">
        <f aca="false">IF($C605="","",②実績CSV_期間A!$N601)</f>
        <v/>
      </c>
      <c r="E605" s="12" t="str">
        <f aca="false">IF($C605="","",RIGHT($D605,1))</f>
        <v/>
      </c>
      <c r="F605" s="41" t="str">
        <f aca="false">IF($C605="","",IFERROR(INDEX(サイズ換算マスタ!$C$6:$C$8,MATCH($E605,サイズ換算マスタ!$B$6:$B$8,0)),1))</f>
        <v/>
      </c>
      <c r="G605" s="38" t="str">
        <f aca="false">IF($C605="","",SUMIFS(②実績CSV_期間A!$AA$2:$AA$5001,②実績CSV_期間A!$M$2:$M$5001,$C605))</f>
        <v/>
      </c>
      <c r="H605" s="38" t="str">
        <f aca="false">IF($C605="","",SUMIFS(③実績CSV_期間B!$AA$2:$AA$5001,③実績CSV_期間B!$M$2:$M$5001,$C605))</f>
        <v/>
      </c>
      <c r="I605" s="38" t="str">
        <f aca="false">IF($C605="","",SUMIFS(④実績CSV_期間C!$AA$2:$AA$5001,④実績CSV_期間C!$M$2:$M$5001,$C605))</f>
        <v/>
      </c>
      <c r="J605" s="38" t="str">
        <f aca="false">IF($C605="","",N($F605)*N($G605))</f>
        <v/>
      </c>
      <c r="K605" s="38" t="str">
        <f aca="false">IF($C605="","",N($F605)*N($H605))</f>
        <v/>
      </c>
      <c r="L605" s="38" t="str">
        <f aca="false">IF($C605="","",N($F605)*N($I605))</f>
        <v/>
      </c>
      <c r="M605" s="37" t="str">
        <f aca="false">IF(OR($C605="",N(TOP!$C$12)=0),"",N($J605)/TOP!$C$12)</f>
        <v/>
      </c>
      <c r="N605" s="37" t="str">
        <f aca="false">IF(OR($C605="",N(TOP!$C$13)=0),"",N($K605)/TOP!$C$13)</f>
        <v/>
      </c>
      <c r="O605" s="37" t="str">
        <f aca="false">IF(OR($C605="",N(TOP!$C$14)=0),"",N($L605)/TOP!$C$14)</f>
        <v/>
      </c>
      <c r="P605" s="42" t="str">
        <f aca="false">IF($C605="","",IFERROR(CHOOSE(MATCH(TOP!$C$10,{"【期間A】","【期間B】","【期間C】"},0),N($M605),N($N605),N($O605)),0))</f>
        <v/>
      </c>
    </row>
    <row r="606" customFormat="false" ht="15" hidden="false" customHeight="false" outlineLevel="0" collapsed="false">
      <c r="B606" s="12" t="n">
        <v>601</v>
      </c>
      <c r="C606" s="36" t="str">
        <f aca="false">IF(②実績CSV_期間A!$M602="","",②実績CSV_期間A!$M602&amp;"")</f>
        <v/>
      </c>
      <c r="D606" s="12" t="str">
        <f aca="false">IF($C606="","",②実績CSV_期間A!$N602)</f>
        <v/>
      </c>
      <c r="E606" s="12" t="str">
        <f aca="false">IF($C606="","",RIGHT($D606,1))</f>
        <v/>
      </c>
      <c r="F606" s="41" t="str">
        <f aca="false">IF($C606="","",IFERROR(INDEX(サイズ換算マスタ!$C$6:$C$8,MATCH($E606,サイズ換算マスタ!$B$6:$B$8,0)),1))</f>
        <v/>
      </c>
      <c r="G606" s="38" t="str">
        <f aca="false">IF($C606="","",SUMIFS(②実績CSV_期間A!$AA$2:$AA$5001,②実績CSV_期間A!$M$2:$M$5001,$C606))</f>
        <v/>
      </c>
      <c r="H606" s="38" t="str">
        <f aca="false">IF($C606="","",SUMIFS(③実績CSV_期間B!$AA$2:$AA$5001,③実績CSV_期間B!$M$2:$M$5001,$C606))</f>
        <v/>
      </c>
      <c r="I606" s="38" t="str">
        <f aca="false">IF($C606="","",SUMIFS(④実績CSV_期間C!$AA$2:$AA$5001,④実績CSV_期間C!$M$2:$M$5001,$C606))</f>
        <v/>
      </c>
      <c r="J606" s="38" t="str">
        <f aca="false">IF($C606="","",N($F606)*N($G606))</f>
        <v/>
      </c>
      <c r="K606" s="38" t="str">
        <f aca="false">IF($C606="","",N($F606)*N($H606))</f>
        <v/>
      </c>
      <c r="L606" s="38" t="str">
        <f aca="false">IF($C606="","",N($F606)*N($I606))</f>
        <v/>
      </c>
      <c r="M606" s="37" t="str">
        <f aca="false">IF(OR($C606="",N(TOP!$C$12)=0),"",N($J606)/TOP!$C$12)</f>
        <v/>
      </c>
      <c r="N606" s="37" t="str">
        <f aca="false">IF(OR($C606="",N(TOP!$C$13)=0),"",N($K606)/TOP!$C$13)</f>
        <v/>
      </c>
      <c r="O606" s="37" t="str">
        <f aca="false">IF(OR($C606="",N(TOP!$C$14)=0),"",N($L606)/TOP!$C$14)</f>
        <v/>
      </c>
      <c r="P606" s="42" t="str">
        <f aca="false">IF($C606="","",IFERROR(CHOOSE(MATCH(TOP!$C$10,{"【期間A】","【期間B】","【期間C】"},0),N($M606),N($N606),N($O606)),0))</f>
        <v/>
      </c>
    </row>
    <row r="607" customFormat="false" ht="15" hidden="false" customHeight="false" outlineLevel="0" collapsed="false">
      <c r="B607" s="12" t="n">
        <v>602</v>
      </c>
      <c r="C607" s="36" t="str">
        <f aca="false">IF(②実績CSV_期間A!$M603="","",②実績CSV_期間A!$M603&amp;"")</f>
        <v/>
      </c>
      <c r="D607" s="12" t="str">
        <f aca="false">IF($C607="","",②実績CSV_期間A!$N603)</f>
        <v/>
      </c>
      <c r="E607" s="12" t="str">
        <f aca="false">IF($C607="","",RIGHT($D607,1))</f>
        <v/>
      </c>
      <c r="F607" s="41" t="str">
        <f aca="false">IF($C607="","",IFERROR(INDEX(サイズ換算マスタ!$C$6:$C$8,MATCH($E607,サイズ換算マスタ!$B$6:$B$8,0)),1))</f>
        <v/>
      </c>
      <c r="G607" s="38" t="str">
        <f aca="false">IF($C607="","",SUMIFS(②実績CSV_期間A!$AA$2:$AA$5001,②実績CSV_期間A!$M$2:$M$5001,$C607))</f>
        <v/>
      </c>
      <c r="H607" s="38" t="str">
        <f aca="false">IF($C607="","",SUMIFS(③実績CSV_期間B!$AA$2:$AA$5001,③実績CSV_期間B!$M$2:$M$5001,$C607))</f>
        <v/>
      </c>
      <c r="I607" s="38" t="str">
        <f aca="false">IF($C607="","",SUMIFS(④実績CSV_期間C!$AA$2:$AA$5001,④実績CSV_期間C!$M$2:$M$5001,$C607))</f>
        <v/>
      </c>
      <c r="J607" s="38" t="str">
        <f aca="false">IF($C607="","",N($F607)*N($G607))</f>
        <v/>
      </c>
      <c r="K607" s="38" t="str">
        <f aca="false">IF($C607="","",N($F607)*N($H607))</f>
        <v/>
      </c>
      <c r="L607" s="38" t="str">
        <f aca="false">IF($C607="","",N($F607)*N($I607))</f>
        <v/>
      </c>
      <c r="M607" s="37" t="str">
        <f aca="false">IF(OR($C607="",N(TOP!$C$12)=0),"",N($J607)/TOP!$C$12)</f>
        <v/>
      </c>
      <c r="N607" s="37" t="str">
        <f aca="false">IF(OR($C607="",N(TOP!$C$13)=0),"",N($K607)/TOP!$C$13)</f>
        <v/>
      </c>
      <c r="O607" s="37" t="str">
        <f aca="false">IF(OR($C607="",N(TOP!$C$14)=0),"",N($L607)/TOP!$C$14)</f>
        <v/>
      </c>
      <c r="P607" s="42" t="str">
        <f aca="false">IF($C607="","",IFERROR(CHOOSE(MATCH(TOP!$C$10,{"【期間A】","【期間B】","【期間C】"},0),N($M607),N($N607),N($O607)),0))</f>
        <v/>
      </c>
    </row>
    <row r="608" customFormat="false" ht="15" hidden="false" customHeight="false" outlineLevel="0" collapsed="false">
      <c r="B608" s="12" t="n">
        <v>603</v>
      </c>
      <c r="C608" s="36" t="str">
        <f aca="false">IF(②実績CSV_期間A!$M604="","",②実績CSV_期間A!$M604&amp;"")</f>
        <v/>
      </c>
      <c r="D608" s="12" t="str">
        <f aca="false">IF($C608="","",②実績CSV_期間A!$N604)</f>
        <v/>
      </c>
      <c r="E608" s="12" t="str">
        <f aca="false">IF($C608="","",RIGHT($D608,1))</f>
        <v/>
      </c>
      <c r="F608" s="41" t="str">
        <f aca="false">IF($C608="","",IFERROR(INDEX(サイズ換算マスタ!$C$6:$C$8,MATCH($E608,サイズ換算マスタ!$B$6:$B$8,0)),1))</f>
        <v/>
      </c>
      <c r="G608" s="38" t="str">
        <f aca="false">IF($C608="","",SUMIFS(②実績CSV_期間A!$AA$2:$AA$5001,②実績CSV_期間A!$M$2:$M$5001,$C608))</f>
        <v/>
      </c>
      <c r="H608" s="38" t="str">
        <f aca="false">IF($C608="","",SUMIFS(③実績CSV_期間B!$AA$2:$AA$5001,③実績CSV_期間B!$M$2:$M$5001,$C608))</f>
        <v/>
      </c>
      <c r="I608" s="38" t="str">
        <f aca="false">IF($C608="","",SUMIFS(④実績CSV_期間C!$AA$2:$AA$5001,④実績CSV_期間C!$M$2:$M$5001,$C608))</f>
        <v/>
      </c>
      <c r="J608" s="38" t="str">
        <f aca="false">IF($C608="","",N($F608)*N($G608))</f>
        <v/>
      </c>
      <c r="K608" s="38" t="str">
        <f aca="false">IF($C608="","",N($F608)*N($H608))</f>
        <v/>
      </c>
      <c r="L608" s="38" t="str">
        <f aca="false">IF($C608="","",N($F608)*N($I608))</f>
        <v/>
      </c>
      <c r="M608" s="37" t="str">
        <f aca="false">IF(OR($C608="",N(TOP!$C$12)=0),"",N($J608)/TOP!$C$12)</f>
        <v/>
      </c>
      <c r="N608" s="37" t="str">
        <f aca="false">IF(OR($C608="",N(TOP!$C$13)=0),"",N($K608)/TOP!$C$13)</f>
        <v/>
      </c>
      <c r="O608" s="37" t="str">
        <f aca="false">IF(OR($C608="",N(TOP!$C$14)=0),"",N($L608)/TOP!$C$14)</f>
        <v/>
      </c>
      <c r="P608" s="42" t="str">
        <f aca="false">IF($C608="","",IFERROR(CHOOSE(MATCH(TOP!$C$10,{"【期間A】","【期間B】","【期間C】"},0),N($M608),N($N608),N($O608)),0))</f>
        <v/>
      </c>
    </row>
    <row r="609" customFormat="false" ht="15" hidden="false" customHeight="false" outlineLevel="0" collapsed="false">
      <c r="B609" s="12" t="n">
        <v>604</v>
      </c>
      <c r="C609" s="36" t="str">
        <f aca="false">IF(②実績CSV_期間A!$M605="","",②実績CSV_期間A!$M605&amp;"")</f>
        <v/>
      </c>
      <c r="D609" s="12" t="str">
        <f aca="false">IF($C609="","",②実績CSV_期間A!$N605)</f>
        <v/>
      </c>
      <c r="E609" s="12" t="str">
        <f aca="false">IF($C609="","",RIGHT($D609,1))</f>
        <v/>
      </c>
      <c r="F609" s="41" t="str">
        <f aca="false">IF($C609="","",IFERROR(INDEX(サイズ換算マスタ!$C$6:$C$8,MATCH($E609,サイズ換算マスタ!$B$6:$B$8,0)),1))</f>
        <v/>
      </c>
      <c r="G609" s="38" t="str">
        <f aca="false">IF($C609="","",SUMIFS(②実績CSV_期間A!$AA$2:$AA$5001,②実績CSV_期間A!$M$2:$M$5001,$C609))</f>
        <v/>
      </c>
      <c r="H609" s="38" t="str">
        <f aca="false">IF($C609="","",SUMIFS(③実績CSV_期間B!$AA$2:$AA$5001,③実績CSV_期間B!$M$2:$M$5001,$C609))</f>
        <v/>
      </c>
      <c r="I609" s="38" t="str">
        <f aca="false">IF($C609="","",SUMIFS(④実績CSV_期間C!$AA$2:$AA$5001,④実績CSV_期間C!$M$2:$M$5001,$C609))</f>
        <v/>
      </c>
      <c r="J609" s="38" t="str">
        <f aca="false">IF($C609="","",N($F609)*N($G609))</f>
        <v/>
      </c>
      <c r="K609" s="38" t="str">
        <f aca="false">IF($C609="","",N($F609)*N($H609))</f>
        <v/>
      </c>
      <c r="L609" s="38" t="str">
        <f aca="false">IF($C609="","",N($F609)*N($I609))</f>
        <v/>
      </c>
      <c r="M609" s="37" t="str">
        <f aca="false">IF(OR($C609="",N(TOP!$C$12)=0),"",N($J609)/TOP!$C$12)</f>
        <v/>
      </c>
      <c r="N609" s="37" t="str">
        <f aca="false">IF(OR($C609="",N(TOP!$C$13)=0),"",N($K609)/TOP!$C$13)</f>
        <v/>
      </c>
      <c r="O609" s="37" t="str">
        <f aca="false">IF(OR($C609="",N(TOP!$C$14)=0),"",N($L609)/TOP!$C$14)</f>
        <v/>
      </c>
      <c r="P609" s="42" t="str">
        <f aca="false">IF($C609="","",IFERROR(CHOOSE(MATCH(TOP!$C$10,{"【期間A】","【期間B】","【期間C】"},0),N($M609),N($N609),N($O609)),0))</f>
        <v/>
      </c>
    </row>
    <row r="610" customFormat="false" ht="15" hidden="false" customHeight="false" outlineLevel="0" collapsed="false">
      <c r="B610" s="12" t="n">
        <v>605</v>
      </c>
      <c r="C610" s="36" t="str">
        <f aca="false">IF(②実績CSV_期間A!$M606="","",②実績CSV_期間A!$M606&amp;"")</f>
        <v/>
      </c>
      <c r="D610" s="12" t="str">
        <f aca="false">IF($C610="","",②実績CSV_期間A!$N606)</f>
        <v/>
      </c>
      <c r="E610" s="12" t="str">
        <f aca="false">IF($C610="","",RIGHT($D610,1))</f>
        <v/>
      </c>
      <c r="F610" s="41" t="str">
        <f aca="false">IF($C610="","",IFERROR(INDEX(サイズ換算マスタ!$C$6:$C$8,MATCH($E610,サイズ換算マスタ!$B$6:$B$8,0)),1))</f>
        <v/>
      </c>
      <c r="G610" s="38" t="str">
        <f aca="false">IF($C610="","",SUMIFS(②実績CSV_期間A!$AA$2:$AA$5001,②実績CSV_期間A!$M$2:$M$5001,$C610))</f>
        <v/>
      </c>
      <c r="H610" s="38" t="str">
        <f aca="false">IF($C610="","",SUMIFS(③実績CSV_期間B!$AA$2:$AA$5001,③実績CSV_期間B!$M$2:$M$5001,$C610))</f>
        <v/>
      </c>
      <c r="I610" s="38" t="str">
        <f aca="false">IF($C610="","",SUMIFS(④実績CSV_期間C!$AA$2:$AA$5001,④実績CSV_期間C!$M$2:$M$5001,$C610))</f>
        <v/>
      </c>
      <c r="J610" s="38" t="str">
        <f aca="false">IF($C610="","",N($F610)*N($G610))</f>
        <v/>
      </c>
      <c r="K610" s="38" t="str">
        <f aca="false">IF($C610="","",N($F610)*N($H610))</f>
        <v/>
      </c>
      <c r="L610" s="38" t="str">
        <f aca="false">IF($C610="","",N($F610)*N($I610))</f>
        <v/>
      </c>
      <c r="M610" s="37" t="str">
        <f aca="false">IF(OR($C610="",N(TOP!$C$12)=0),"",N($J610)/TOP!$C$12)</f>
        <v/>
      </c>
      <c r="N610" s="37" t="str">
        <f aca="false">IF(OR($C610="",N(TOP!$C$13)=0),"",N($K610)/TOP!$C$13)</f>
        <v/>
      </c>
      <c r="O610" s="37" t="str">
        <f aca="false">IF(OR($C610="",N(TOP!$C$14)=0),"",N($L610)/TOP!$C$14)</f>
        <v/>
      </c>
      <c r="P610" s="42" t="str">
        <f aca="false">IF($C610="","",IFERROR(CHOOSE(MATCH(TOP!$C$10,{"【期間A】","【期間B】","【期間C】"},0),N($M610),N($N610),N($O610)),0))</f>
        <v/>
      </c>
    </row>
    <row r="611" customFormat="false" ht="15" hidden="false" customHeight="false" outlineLevel="0" collapsed="false">
      <c r="B611" s="12" t="n">
        <v>606</v>
      </c>
      <c r="C611" s="36" t="str">
        <f aca="false">IF(②実績CSV_期間A!$M607="","",②実績CSV_期間A!$M607&amp;"")</f>
        <v/>
      </c>
      <c r="D611" s="12" t="str">
        <f aca="false">IF($C611="","",②実績CSV_期間A!$N607)</f>
        <v/>
      </c>
      <c r="E611" s="12" t="str">
        <f aca="false">IF($C611="","",RIGHT($D611,1))</f>
        <v/>
      </c>
      <c r="F611" s="41" t="str">
        <f aca="false">IF($C611="","",IFERROR(INDEX(サイズ換算マスタ!$C$6:$C$8,MATCH($E611,サイズ換算マスタ!$B$6:$B$8,0)),1))</f>
        <v/>
      </c>
      <c r="G611" s="38" t="str">
        <f aca="false">IF($C611="","",SUMIFS(②実績CSV_期間A!$AA$2:$AA$5001,②実績CSV_期間A!$M$2:$M$5001,$C611))</f>
        <v/>
      </c>
      <c r="H611" s="38" t="str">
        <f aca="false">IF($C611="","",SUMIFS(③実績CSV_期間B!$AA$2:$AA$5001,③実績CSV_期間B!$M$2:$M$5001,$C611))</f>
        <v/>
      </c>
      <c r="I611" s="38" t="str">
        <f aca="false">IF($C611="","",SUMIFS(④実績CSV_期間C!$AA$2:$AA$5001,④実績CSV_期間C!$M$2:$M$5001,$C611))</f>
        <v/>
      </c>
      <c r="J611" s="38" t="str">
        <f aca="false">IF($C611="","",N($F611)*N($G611))</f>
        <v/>
      </c>
      <c r="K611" s="38" t="str">
        <f aca="false">IF($C611="","",N($F611)*N($H611))</f>
        <v/>
      </c>
      <c r="L611" s="38" t="str">
        <f aca="false">IF($C611="","",N($F611)*N($I611))</f>
        <v/>
      </c>
      <c r="M611" s="37" t="str">
        <f aca="false">IF(OR($C611="",N(TOP!$C$12)=0),"",N($J611)/TOP!$C$12)</f>
        <v/>
      </c>
      <c r="N611" s="37" t="str">
        <f aca="false">IF(OR($C611="",N(TOP!$C$13)=0),"",N($K611)/TOP!$C$13)</f>
        <v/>
      </c>
      <c r="O611" s="37" t="str">
        <f aca="false">IF(OR($C611="",N(TOP!$C$14)=0),"",N($L611)/TOP!$C$14)</f>
        <v/>
      </c>
      <c r="P611" s="42" t="str">
        <f aca="false">IF($C611="","",IFERROR(CHOOSE(MATCH(TOP!$C$10,{"【期間A】","【期間B】","【期間C】"},0),N($M611),N($N611),N($O611)),0))</f>
        <v/>
      </c>
    </row>
    <row r="612" customFormat="false" ht="15" hidden="false" customHeight="false" outlineLevel="0" collapsed="false">
      <c r="B612" s="12" t="n">
        <v>607</v>
      </c>
      <c r="C612" s="36" t="str">
        <f aca="false">IF(②実績CSV_期間A!$M608="","",②実績CSV_期間A!$M608&amp;"")</f>
        <v/>
      </c>
      <c r="D612" s="12" t="str">
        <f aca="false">IF($C612="","",②実績CSV_期間A!$N608)</f>
        <v/>
      </c>
      <c r="E612" s="12" t="str">
        <f aca="false">IF($C612="","",RIGHT($D612,1))</f>
        <v/>
      </c>
      <c r="F612" s="41" t="str">
        <f aca="false">IF($C612="","",IFERROR(INDEX(サイズ換算マスタ!$C$6:$C$8,MATCH($E612,サイズ換算マスタ!$B$6:$B$8,0)),1))</f>
        <v/>
      </c>
      <c r="G612" s="38" t="str">
        <f aca="false">IF($C612="","",SUMIFS(②実績CSV_期間A!$AA$2:$AA$5001,②実績CSV_期間A!$M$2:$M$5001,$C612))</f>
        <v/>
      </c>
      <c r="H612" s="38" t="str">
        <f aca="false">IF($C612="","",SUMIFS(③実績CSV_期間B!$AA$2:$AA$5001,③実績CSV_期間B!$M$2:$M$5001,$C612))</f>
        <v/>
      </c>
      <c r="I612" s="38" t="str">
        <f aca="false">IF($C612="","",SUMIFS(④実績CSV_期間C!$AA$2:$AA$5001,④実績CSV_期間C!$M$2:$M$5001,$C612))</f>
        <v/>
      </c>
      <c r="J612" s="38" t="str">
        <f aca="false">IF($C612="","",N($F612)*N($G612))</f>
        <v/>
      </c>
      <c r="K612" s="38" t="str">
        <f aca="false">IF($C612="","",N($F612)*N($H612))</f>
        <v/>
      </c>
      <c r="L612" s="38" t="str">
        <f aca="false">IF($C612="","",N($F612)*N($I612))</f>
        <v/>
      </c>
      <c r="M612" s="37" t="str">
        <f aca="false">IF(OR($C612="",N(TOP!$C$12)=0),"",N($J612)/TOP!$C$12)</f>
        <v/>
      </c>
      <c r="N612" s="37" t="str">
        <f aca="false">IF(OR($C612="",N(TOP!$C$13)=0),"",N($K612)/TOP!$C$13)</f>
        <v/>
      </c>
      <c r="O612" s="37" t="str">
        <f aca="false">IF(OR($C612="",N(TOP!$C$14)=0),"",N($L612)/TOP!$C$14)</f>
        <v/>
      </c>
      <c r="P612" s="42" t="str">
        <f aca="false">IF($C612="","",IFERROR(CHOOSE(MATCH(TOP!$C$10,{"【期間A】","【期間B】","【期間C】"},0),N($M612),N($N612),N($O612)),0))</f>
        <v/>
      </c>
    </row>
    <row r="613" customFormat="false" ht="15" hidden="false" customHeight="false" outlineLevel="0" collapsed="false">
      <c r="B613" s="12" t="n">
        <v>608</v>
      </c>
      <c r="C613" s="36" t="str">
        <f aca="false">IF(②実績CSV_期間A!$M609="","",②実績CSV_期間A!$M609&amp;"")</f>
        <v/>
      </c>
      <c r="D613" s="12" t="str">
        <f aca="false">IF($C613="","",②実績CSV_期間A!$N609)</f>
        <v/>
      </c>
      <c r="E613" s="12" t="str">
        <f aca="false">IF($C613="","",RIGHT($D613,1))</f>
        <v/>
      </c>
      <c r="F613" s="41" t="str">
        <f aca="false">IF($C613="","",IFERROR(INDEX(サイズ換算マスタ!$C$6:$C$8,MATCH($E613,サイズ換算マスタ!$B$6:$B$8,0)),1))</f>
        <v/>
      </c>
      <c r="G613" s="38" t="str">
        <f aca="false">IF($C613="","",SUMIFS(②実績CSV_期間A!$AA$2:$AA$5001,②実績CSV_期間A!$M$2:$M$5001,$C613))</f>
        <v/>
      </c>
      <c r="H613" s="38" t="str">
        <f aca="false">IF($C613="","",SUMIFS(③実績CSV_期間B!$AA$2:$AA$5001,③実績CSV_期間B!$M$2:$M$5001,$C613))</f>
        <v/>
      </c>
      <c r="I613" s="38" t="str">
        <f aca="false">IF($C613="","",SUMIFS(④実績CSV_期間C!$AA$2:$AA$5001,④実績CSV_期間C!$M$2:$M$5001,$C613))</f>
        <v/>
      </c>
      <c r="J613" s="38" t="str">
        <f aca="false">IF($C613="","",N($F613)*N($G613))</f>
        <v/>
      </c>
      <c r="K613" s="38" t="str">
        <f aca="false">IF($C613="","",N($F613)*N($H613))</f>
        <v/>
      </c>
      <c r="L613" s="38" t="str">
        <f aca="false">IF($C613="","",N($F613)*N($I613))</f>
        <v/>
      </c>
      <c r="M613" s="37" t="str">
        <f aca="false">IF(OR($C613="",N(TOP!$C$12)=0),"",N($J613)/TOP!$C$12)</f>
        <v/>
      </c>
      <c r="N613" s="37" t="str">
        <f aca="false">IF(OR($C613="",N(TOP!$C$13)=0),"",N($K613)/TOP!$C$13)</f>
        <v/>
      </c>
      <c r="O613" s="37" t="str">
        <f aca="false">IF(OR($C613="",N(TOP!$C$14)=0),"",N($L613)/TOP!$C$14)</f>
        <v/>
      </c>
      <c r="P613" s="42" t="str">
        <f aca="false">IF($C613="","",IFERROR(CHOOSE(MATCH(TOP!$C$10,{"【期間A】","【期間B】","【期間C】"},0),N($M613),N($N613),N($O613)),0))</f>
        <v/>
      </c>
    </row>
    <row r="614" customFormat="false" ht="15" hidden="false" customHeight="false" outlineLevel="0" collapsed="false">
      <c r="B614" s="12" t="n">
        <v>609</v>
      </c>
      <c r="C614" s="36" t="str">
        <f aca="false">IF(②実績CSV_期間A!$M610="","",②実績CSV_期間A!$M610&amp;"")</f>
        <v/>
      </c>
      <c r="D614" s="12" t="str">
        <f aca="false">IF($C614="","",②実績CSV_期間A!$N610)</f>
        <v/>
      </c>
      <c r="E614" s="12" t="str">
        <f aca="false">IF($C614="","",RIGHT($D614,1))</f>
        <v/>
      </c>
      <c r="F614" s="41" t="str">
        <f aca="false">IF($C614="","",IFERROR(INDEX(サイズ換算マスタ!$C$6:$C$8,MATCH($E614,サイズ換算マスタ!$B$6:$B$8,0)),1))</f>
        <v/>
      </c>
      <c r="G614" s="38" t="str">
        <f aca="false">IF($C614="","",SUMIFS(②実績CSV_期間A!$AA$2:$AA$5001,②実績CSV_期間A!$M$2:$M$5001,$C614))</f>
        <v/>
      </c>
      <c r="H614" s="38" t="str">
        <f aca="false">IF($C614="","",SUMIFS(③実績CSV_期間B!$AA$2:$AA$5001,③実績CSV_期間B!$M$2:$M$5001,$C614))</f>
        <v/>
      </c>
      <c r="I614" s="38" t="str">
        <f aca="false">IF($C614="","",SUMIFS(④実績CSV_期間C!$AA$2:$AA$5001,④実績CSV_期間C!$M$2:$M$5001,$C614))</f>
        <v/>
      </c>
      <c r="J614" s="38" t="str">
        <f aca="false">IF($C614="","",N($F614)*N($G614))</f>
        <v/>
      </c>
      <c r="K614" s="38" t="str">
        <f aca="false">IF($C614="","",N($F614)*N($H614))</f>
        <v/>
      </c>
      <c r="L614" s="38" t="str">
        <f aca="false">IF($C614="","",N($F614)*N($I614))</f>
        <v/>
      </c>
      <c r="M614" s="37" t="str">
        <f aca="false">IF(OR($C614="",N(TOP!$C$12)=0),"",N($J614)/TOP!$C$12)</f>
        <v/>
      </c>
      <c r="N614" s="37" t="str">
        <f aca="false">IF(OR($C614="",N(TOP!$C$13)=0),"",N($K614)/TOP!$C$13)</f>
        <v/>
      </c>
      <c r="O614" s="37" t="str">
        <f aca="false">IF(OR($C614="",N(TOP!$C$14)=0),"",N($L614)/TOP!$C$14)</f>
        <v/>
      </c>
      <c r="P614" s="42" t="str">
        <f aca="false">IF($C614="","",IFERROR(CHOOSE(MATCH(TOP!$C$10,{"【期間A】","【期間B】","【期間C】"},0),N($M614),N($N614),N($O614)),0))</f>
        <v/>
      </c>
    </row>
    <row r="615" customFormat="false" ht="15" hidden="false" customHeight="false" outlineLevel="0" collapsed="false">
      <c r="B615" s="12" t="n">
        <v>610</v>
      </c>
      <c r="C615" s="36" t="str">
        <f aca="false">IF(②実績CSV_期間A!$M611="","",②実績CSV_期間A!$M611&amp;"")</f>
        <v/>
      </c>
      <c r="D615" s="12" t="str">
        <f aca="false">IF($C615="","",②実績CSV_期間A!$N611)</f>
        <v/>
      </c>
      <c r="E615" s="12" t="str">
        <f aca="false">IF($C615="","",RIGHT($D615,1))</f>
        <v/>
      </c>
      <c r="F615" s="41" t="str">
        <f aca="false">IF($C615="","",IFERROR(INDEX(サイズ換算マスタ!$C$6:$C$8,MATCH($E615,サイズ換算マスタ!$B$6:$B$8,0)),1))</f>
        <v/>
      </c>
      <c r="G615" s="38" t="str">
        <f aca="false">IF($C615="","",SUMIFS(②実績CSV_期間A!$AA$2:$AA$5001,②実績CSV_期間A!$M$2:$M$5001,$C615))</f>
        <v/>
      </c>
      <c r="H615" s="38" t="str">
        <f aca="false">IF($C615="","",SUMIFS(③実績CSV_期間B!$AA$2:$AA$5001,③実績CSV_期間B!$M$2:$M$5001,$C615))</f>
        <v/>
      </c>
      <c r="I615" s="38" t="str">
        <f aca="false">IF($C615="","",SUMIFS(④実績CSV_期間C!$AA$2:$AA$5001,④実績CSV_期間C!$M$2:$M$5001,$C615))</f>
        <v/>
      </c>
      <c r="J615" s="38" t="str">
        <f aca="false">IF($C615="","",N($F615)*N($G615))</f>
        <v/>
      </c>
      <c r="K615" s="38" t="str">
        <f aca="false">IF($C615="","",N($F615)*N($H615))</f>
        <v/>
      </c>
      <c r="L615" s="38" t="str">
        <f aca="false">IF($C615="","",N($F615)*N($I615))</f>
        <v/>
      </c>
      <c r="M615" s="37" t="str">
        <f aca="false">IF(OR($C615="",N(TOP!$C$12)=0),"",N($J615)/TOP!$C$12)</f>
        <v/>
      </c>
      <c r="N615" s="37" t="str">
        <f aca="false">IF(OR($C615="",N(TOP!$C$13)=0),"",N($K615)/TOP!$C$13)</f>
        <v/>
      </c>
      <c r="O615" s="37" t="str">
        <f aca="false">IF(OR($C615="",N(TOP!$C$14)=0),"",N($L615)/TOP!$C$14)</f>
        <v/>
      </c>
      <c r="P615" s="42" t="str">
        <f aca="false">IF($C615="","",IFERROR(CHOOSE(MATCH(TOP!$C$10,{"【期間A】","【期間B】","【期間C】"},0),N($M615),N($N615),N($O615)),0))</f>
        <v/>
      </c>
    </row>
    <row r="616" customFormat="false" ht="15" hidden="false" customHeight="false" outlineLevel="0" collapsed="false">
      <c r="B616" s="12" t="n">
        <v>611</v>
      </c>
      <c r="C616" s="36" t="str">
        <f aca="false">IF(②実績CSV_期間A!$M612="","",②実績CSV_期間A!$M612&amp;"")</f>
        <v/>
      </c>
      <c r="D616" s="12" t="str">
        <f aca="false">IF($C616="","",②実績CSV_期間A!$N612)</f>
        <v/>
      </c>
      <c r="E616" s="12" t="str">
        <f aca="false">IF($C616="","",RIGHT($D616,1))</f>
        <v/>
      </c>
      <c r="F616" s="41" t="str">
        <f aca="false">IF($C616="","",IFERROR(INDEX(サイズ換算マスタ!$C$6:$C$8,MATCH($E616,サイズ換算マスタ!$B$6:$B$8,0)),1))</f>
        <v/>
      </c>
      <c r="G616" s="38" t="str">
        <f aca="false">IF($C616="","",SUMIFS(②実績CSV_期間A!$AA$2:$AA$5001,②実績CSV_期間A!$M$2:$M$5001,$C616))</f>
        <v/>
      </c>
      <c r="H616" s="38" t="str">
        <f aca="false">IF($C616="","",SUMIFS(③実績CSV_期間B!$AA$2:$AA$5001,③実績CSV_期間B!$M$2:$M$5001,$C616))</f>
        <v/>
      </c>
      <c r="I616" s="38" t="str">
        <f aca="false">IF($C616="","",SUMIFS(④実績CSV_期間C!$AA$2:$AA$5001,④実績CSV_期間C!$M$2:$M$5001,$C616))</f>
        <v/>
      </c>
      <c r="J616" s="38" t="str">
        <f aca="false">IF($C616="","",N($F616)*N($G616))</f>
        <v/>
      </c>
      <c r="K616" s="38" t="str">
        <f aca="false">IF($C616="","",N($F616)*N($H616))</f>
        <v/>
      </c>
      <c r="L616" s="38" t="str">
        <f aca="false">IF($C616="","",N($F616)*N($I616))</f>
        <v/>
      </c>
      <c r="M616" s="37" t="str">
        <f aca="false">IF(OR($C616="",N(TOP!$C$12)=0),"",N($J616)/TOP!$C$12)</f>
        <v/>
      </c>
      <c r="N616" s="37" t="str">
        <f aca="false">IF(OR($C616="",N(TOP!$C$13)=0),"",N($K616)/TOP!$C$13)</f>
        <v/>
      </c>
      <c r="O616" s="37" t="str">
        <f aca="false">IF(OR($C616="",N(TOP!$C$14)=0),"",N($L616)/TOP!$C$14)</f>
        <v/>
      </c>
      <c r="P616" s="42" t="str">
        <f aca="false">IF($C616="","",IFERROR(CHOOSE(MATCH(TOP!$C$10,{"【期間A】","【期間B】","【期間C】"},0),N($M616),N($N616),N($O616)),0))</f>
        <v/>
      </c>
    </row>
    <row r="617" customFormat="false" ht="15" hidden="false" customHeight="false" outlineLevel="0" collapsed="false">
      <c r="B617" s="12" t="n">
        <v>612</v>
      </c>
      <c r="C617" s="36" t="str">
        <f aca="false">IF(②実績CSV_期間A!$M613="","",②実績CSV_期間A!$M613&amp;"")</f>
        <v/>
      </c>
      <c r="D617" s="12" t="str">
        <f aca="false">IF($C617="","",②実績CSV_期間A!$N613)</f>
        <v/>
      </c>
      <c r="E617" s="12" t="str">
        <f aca="false">IF($C617="","",RIGHT($D617,1))</f>
        <v/>
      </c>
      <c r="F617" s="41" t="str">
        <f aca="false">IF($C617="","",IFERROR(INDEX(サイズ換算マスタ!$C$6:$C$8,MATCH($E617,サイズ換算マスタ!$B$6:$B$8,0)),1))</f>
        <v/>
      </c>
      <c r="G617" s="38" t="str">
        <f aca="false">IF($C617="","",SUMIFS(②実績CSV_期間A!$AA$2:$AA$5001,②実績CSV_期間A!$M$2:$M$5001,$C617))</f>
        <v/>
      </c>
      <c r="H617" s="38" t="str">
        <f aca="false">IF($C617="","",SUMIFS(③実績CSV_期間B!$AA$2:$AA$5001,③実績CSV_期間B!$M$2:$M$5001,$C617))</f>
        <v/>
      </c>
      <c r="I617" s="38" t="str">
        <f aca="false">IF($C617="","",SUMIFS(④実績CSV_期間C!$AA$2:$AA$5001,④実績CSV_期間C!$M$2:$M$5001,$C617))</f>
        <v/>
      </c>
      <c r="J617" s="38" t="str">
        <f aca="false">IF($C617="","",N($F617)*N($G617))</f>
        <v/>
      </c>
      <c r="K617" s="38" t="str">
        <f aca="false">IF($C617="","",N($F617)*N($H617))</f>
        <v/>
      </c>
      <c r="L617" s="38" t="str">
        <f aca="false">IF($C617="","",N($F617)*N($I617))</f>
        <v/>
      </c>
      <c r="M617" s="37" t="str">
        <f aca="false">IF(OR($C617="",N(TOP!$C$12)=0),"",N($J617)/TOP!$C$12)</f>
        <v/>
      </c>
      <c r="N617" s="37" t="str">
        <f aca="false">IF(OR($C617="",N(TOP!$C$13)=0),"",N($K617)/TOP!$C$13)</f>
        <v/>
      </c>
      <c r="O617" s="37" t="str">
        <f aca="false">IF(OR($C617="",N(TOP!$C$14)=0),"",N($L617)/TOP!$C$14)</f>
        <v/>
      </c>
      <c r="P617" s="42" t="str">
        <f aca="false">IF($C617="","",IFERROR(CHOOSE(MATCH(TOP!$C$10,{"【期間A】","【期間B】","【期間C】"},0),N($M617),N($N617),N($O617)),0))</f>
        <v/>
      </c>
    </row>
    <row r="618" customFormat="false" ht="15" hidden="false" customHeight="false" outlineLevel="0" collapsed="false">
      <c r="B618" s="12" t="n">
        <v>613</v>
      </c>
      <c r="C618" s="36" t="str">
        <f aca="false">IF(②実績CSV_期間A!$M614="","",②実績CSV_期間A!$M614&amp;"")</f>
        <v/>
      </c>
      <c r="D618" s="12" t="str">
        <f aca="false">IF($C618="","",②実績CSV_期間A!$N614)</f>
        <v/>
      </c>
      <c r="E618" s="12" t="str">
        <f aca="false">IF($C618="","",RIGHT($D618,1))</f>
        <v/>
      </c>
      <c r="F618" s="41" t="str">
        <f aca="false">IF($C618="","",IFERROR(INDEX(サイズ換算マスタ!$C$6:$C$8,MATCH($E618,サイズ換算マスタ!$B$6:$B$8,0)),1))</f>
        <v/>
      </c>
      <c r="G618" s="38" t="str">
        <f aca="false">IF($C618="","",SUMIFS(②実績CSV_期間A!$AA$2:$AA$5001,②実績CSV_期間A!$M$2:$M$5001,$C618))</f>
        <v/>
      </c>
      <c r="H618" s="38" t="str">
        <f aca="false">IF($C618="","",SUMIFS(③実績CSV_期間B!$AA$2:$AA$5001,③実績CSV_期間B!$M$2:$M$5001,$C618))</f>
        <v/>
      </c>
      <c r="I618" s="38" t="str">
        <f aca="false">IF($C618="","",SUMIFS(④実績CSV_期間C!$AA$2:$AA$5001,④実績CSV_期間C!$M$2:$M$5001,$C618))</f>
        <v/>
      </c>
      <c r="J618" s="38" t="str">
        <f aca="false">IF($C618="","",N($F618)*N($G618))</f>
        <v/>
      </c>
      <c r="K618" s="38" t="str">
        <f aca="false">IF($C618="","",N($F618)*N($H618))</f>
        <v/>
      </c>
      <c r="L618" s="38" t="str">
        <f aca="false">IF($C618="","",N($F618)*N($I618))</f>
        <v/>
      </c>
      <c r="M618" s="37" t="str">
        <f aca="false">IF(OR($C618="",N(TOP!$C$12)=0),"",N($J618)/TOP!$C$12)</f>
        <v/>
      </c>
      <c r="N618" s="37" t="str">
        <f aca="false">IF(OR($C618="",N(TOP!$C$13)=0),"",N($K618)/TOP!$C$13)</f>
        <v/>
      </c>
      <c r="O618" s="37" t="str">
        <f aca="false">IF(OR($C618="",N(TOP!$C$14)=0),"",N($L618)/TOP!$C$14)</f>
        <v/>
      </c>
      <c r="P618" s="42" t="str">
        <f aca="false">IF($C618="","",IFERROR(CHOOSE(MATCH(TOP!$C$10,{"【期間A】","【期間B】","【期間C】"},0),N($M618),N($N618),N($O618)),0))</f>
        <v/>
      </c>
    </row>
    <row r="619" customFormat="false" ht="15" hidden="false" customHeight="false" outlineLevel="0" collapsed="false">
      <c r="B619" s="12" t="n">
        <v>614</v>
      </c>
      <c r="C619" s="36" t="str">
        <f aca="false">IF(②実績CSV_期間A!$M615="","",②実績CSV_期間A!$M615&amp;"")</f>
        <v/>
      </c>
      <c r="D619" s="12" t="str">
        <f aca="false">IF($C619="","",②実績CSV_期間A!$N615)</f>
        <v/>
      </c>
      <c r="E619" s="12" t="str">
        <f aca="false">IF($C619="","",RIGHT($D619,1))</f>
        <v/>
      </c>
      <c r="F619" s="41" t="str">
        <f aca="false">IF($C619="","",IFERROR(INDEX(サイズ換算マスタ!$C$6:$C$8,MATCH($E619,サイズ換算マスタ!$B$6:$B$8,0)),1))</f>
        <v/>
      </c>
      <c r="G619" s="38" t="str">
        <f aca="false">IF($C619="","",SUMIFS(②実績CSV_期間A!$AA$2:$AA$5001,②実績CSV_期間A!$M$2:$M$5001,$C619))</f>
        <v/>
      </c>
      <c r="H619" s="38" t="str">
        <f aca="false">IF($C619="","",SUMIFS(③実績CSV_期間B!$AA$2:$AA$5001,③実績CSV_期間B!$M$2:$M$5001,$C619))</f>
        <v/>
      </c>
      <c r="I619" s="38" t="str">
        <f aca="false">IF($C619="","",SUMIFS(④実績CSV_期間C!$AA$2:$AA$5001,④実績CSV_期間C!$M$2:$M$5001,$C619))</f>
        <v/>
      </c>
      <c r="J619" s="38" t="str">
        <f aca="false">IF($C619="","",N($F619)*N($G619))</f>
        <v/>
      </c>
      <c r="K619" s="38" t="str">
        <f aca="false">IF($C619="","",N($F619)*N($H619))</f>
        <v/>
      </c>
      <c r="L619" s="38" t="str">
        <f aca="false">IF($C619="","",N($F619)*N($I619))</f>
        <v/>
      </c>
      <c r="M619" s="37" t="str">
        <f aca="false">IF(OR($C619="",N(TOP!$C$12)=0),"",N($J619)/TOP!$C$12)</f>
        <v/>
      </c>
      <c r="N619" s="37" t="str">
        <f aca="false">IF(OR($C619="",N(TOP!$C$13)=0),"",N($K619)/TOP!$C$13)</f>
        <v/>
      </c>
      <c r="O619" s="37" t="str">
        <f aca="false">IF(OR($C619="",N(TOP!$C$14)=0),"",N($L619)/TOP!$C$14)</f>
        <v/>
      </c>
      <c r="P619" s="42" t="str">
        <f aca="false">IF($C619="","",IFERROR(CHOOSE(MATCH(TOP!$C$10,{"【期間A】","【期間B】","【期間C】"},0),N($M619),N($N619),N($O619)),0))</f>
        <v/>
      </c>
    </row>
    <row r="620" customFormat="false" ht="15" hidden="false" customHeight="false" outlineLevel="0" collapsed="false">
      <c r="B620" s="12" t="n">
        <v>615</v>
      </c>
      <c r="C620" s="36" t="str">
        <f aca="false">IF(②実績CSV_期間A!$M616="","",②実績CSV_期間A!$M616&amp;"")</f>
        <v/>
      </c>
      <c r="D620" s="12" t="str">
        <f aca="false">IF($C620="","",②実績CSV_期間A!$N616)</f>
        <v/>
      </c>
      <c r="E620" s="12" t="str">
        <f aca="false">IF($C620="","",RIGHT($D620,1))</f>
        <v/>
      </c>
      <c r="F620" s="41" t="str">
        <f aca="false">IF($C620="","",IFERROR(INDEX(サイズ換算マスタ!$C$6:$C$8,MATCH($E620,サイズ換算マスタ!$B$6:$B$8,0)),1))</f>
        <v/>
      </c>
      <c r="G620" s="38" t="str">
        <f aca="false">IF($C620="","",SUMIFS(②実績CSV_期間A!$AA$2:$AA$5001,②実績CSV_期間A!$M$2:$M$5001,$C620))</f>
        <v/>
      </c>
      <c r="H620" s="38" t="str">
        <f aca="false">IF($C620="","",SUMIFS(③実績CSV_期間B!$AA$2:$AA$5001,③実績CSV_期間B!$M$2:$M$5001,$C620))</f>
        <v/>
      </c>
      <c r="I620" s="38" t="str">
        <f aca="false">IF($C620="","",SUMIFS(④実績CSV_期間C!$AA$2:$AA$5001,④実績CSV_期間C!$M$2:$M$5001,$C620))</f>
        <v/>
      </c>
      <c r="J620" s="38" t="str">
        <f aca="false">IF($C620="","",N($F620)*N($G620))</f>
        <v/>
      </c>
      <c r="K620" s="38" t="str">
        <f aca="false">IF($C620="","",N($F620)*N($H620))</f>
        <v/>
      </c>
      <c r="L620" s="38" t="str">
        <f aca="false">IF($C620="","",N($F620)*N($I620))</f>
        <v/>
      </c>
      <c r="M620" s="37" t="str">
        <f aca="false">IF(OR($C620="",N(TOP!$C$12)=0),"",N($J620)/TOP!$C$12)</f>
        <v/>
      </c>
      <c r="N620" s="37" t="str">
        <f aca="false">IF(OR($C620="",N(TOP!$C$13)=0),"",N($K620)/TOP!$C$13)</f>
        <v/>
      </c>
      <c r="O620" s="37" t="str">
        <f aca="false">IF(OR($C620="",N(TOP!$C$14)=0),"",N($L620)/TOP!$C$14)</f>
        <v/>
      </c>
      <c r="P620" s="42" t="str">
        <f aca="false">IF($C620="","",IFERROR(CHOOSE(MATCH(TOP!$C$10,{"【期間A】","【期間B】","【期間C】"},0),N($M620),N($N620),N($O620)),0))</f>
        <v/>
      </c>
    </row>
    <row r="621" customFormat="false" ht="15" hidden="false" customHeight="false" outlineLevel="0" collapsed="false">
      <c r="B621" s="12" t="n">
        <v>616</v>
      </c>
      <c r="C621" s="36" t="str">
        <f aca="false">IF(②実績CSV_期間A!$M617="","",②実績CSV_期間A!$M617&amp;"")</f>
        <v/>
      </c>
      <c r="D621" s="12" t="str">
        <f aca="false">IF($C621="","",②実績CSV_期間A!$N617)</f>
        <v/>
      </c>
      <c r="E621" s="12" t="str">
        <f aca="false">IF($C621="","",RIGHT($D621,1))</f>
        <v/>
      </c>
      <c r="F621" s="41" t="str">
        <f aca="false">IF($C621="","",IFERROR(INDEX(サイズ換算マスタ!$C$6:$C$8,MATCH($E621,サイズ換算マスタ!$B$6:$B$8,0)),1))</f>
        <v/>
      </c>
      <c r="G621" s="38" t="str">
        <f aca="false">IF($C621="","",SUMIFS(②実績CSV_期間A!$AA$2:$AA$5001,②実績CSV_期間A!$M$2:$M$5001,$C621))</f>
        <v/>
      </c>
      <c r="H621" s="38" t="str">
        <f aca="false">IF($C621="","",SUMIFS(③実績CSV_期間B!$AA$2:$AA$5001,③実績CSV_期間B!$M$2:$M$5001,$C621))</f>
        <v/>
      </c>
      <c r="I621" s="38" t="str">
        <f aca="false">IF($C621="","",SUMIFS(④実績CSV_期間C!$AA$2:$AA$5001,④実績CSV_期間C!$M$2:$M$5001,$C621))</f>
        <v/>
      </c>
      <c r="J621" s="38" t="str">
        <f aca="false">IF($C621="","",N($F621)*N($G621))</f>
        <v/>
      </c>
      <c r="K621" s="38" t="str">
        <f aca="false">IF($C621="","",N($F621)*N($H621))</f>
        <v/>
      </c>
      <c r="L621" s="38" t="str">
        <f aca="false">IF($C621="","",N($F621)*N($I621))</f>
        <v/>
      </c>
      <c r="M621" s="37" t="str">
        <f aca="false">IF(OR($C621="",N(TOP!$C$12)=0),"",N($J621)/TOP!$C$12)</f>
        <v/>
      </c>
      <c r="N621" s="37" t="str">
        <f aca="false">IF(OR($C621="",N(TOP!$C$13)=0),"",N($K621)/TOP!$C$13)</f>
        <v/>
      </c>
      <c r="O621" s="37" t="str">
        <f aca="false">IF(OR($C621="",N(TOP!$C$14)=0),"",N($L621)/TOP!$C$14)</f>
        <v/>
      </c>
      <c r="P621" s="42" t="str">
        <f aca="false">IF($C621="","",IFERROR(CHOOSE(MATCH(TOP!$C$10,{"【期間A】","【期間B】","【期間C】"},0),N($M621),N($N621),N($O621)),0))</f>
        <v/>
      </c>
    </row>
    <row r="622" customFormat="false" ht="15" hidden="false" customHeight="false" outlineLevel="0" collapsed="false">
      <c r="B622" s="12" t="n">
        <v>617</v>
      </c>
      <c r="C622" s="36" t="str">
        <f aca="false">IF(②実績CSV_期間A!$M618="","",②実績CSV_期間A!$M618&amp;"")</f>
        <v/>
      </c>
      <c r="D622" s="12" t="str">
        <f aca="false">IF($C622="","",②実績CSV_期間A!$N618)</f>
        <v/>
      </c>
      <c r="E622" s="12" t="str">
        <f aca="false">IF($C622="","",RIGHT($D622,1))</f>
        <v/>
      </c>
      <c r="F622" s="41" t="str">
        <f aca="false">IF($C622="","",IFERROR(INDEX(サイズ換算マスタ!$C$6:$C$8,MATCH($E622,サイズ換算マスタ!$B$6:$B$8,0)),1))</f>
        <v/>
      </c>
      <c r="G622" s="38" t="str">
        <f aca="false">IF($C622="","",SUMIFS(②実績CSV_期間A!$AA$2:$AA$5001,②実績CSV_期間A!$M$2:$M$5001,$C622))</f>
        <v/>
      </c>
      <c r="H622" s="38" t="str">
        <f aca="false">IF($C622="","",SUMIFS(③実績CSV_期間B!$AA$2:$AA$5001,③実績CSV_期間B!$M$2:$M$5001,$C622))</f>
        <v/>
      </c>
      <c r="I622" s="38" t="str">
        <f aca="false">IF($C622="","",SUMIFS(④実績CSV_期間C!$AA$2:$AA$5001,④実績CSV_期間C!$M$2:$M$5001,$C622))</f>
        <v/>
      </c>
      <c r="J622" s="38" t="str">
        <f aca="false">IF($C622="","",N($F622)*N($G622))</f>
        <v/>
      </c>
      <c r="K622" s="38" t="str">
        <f aca="false">IF($C622="","",N($F622)*N($H622))</f>
        <v/>
      </c>
      <c r="L622" s="38" t="str">
        <f aca="false">IF($C622="","",N($F622)*N($I622))</f>
        <v/>
      </c>
      <c r="M622" s="37" t="str">
        <f aca="false">IF(OR($C622="",N(TOP!$C$12)=0),"",N($J622)/TOP!$C$12)</f>
        <v/>
      </c>
      <c r="N622" s="37" t="str">
        <f aca="false">IF(OR($C622="",N(TOP!$C$13)=0),"",N($K622)/TOP!$C$13)</f>
        <v/>
      </c>
      <c r="O622" s="37" t="str">
        <f aca="false">IF(OR($C622="",N(TOP!$C$14)=0),"",N($L622)/TOP!$C$14)</f>
        <v/>
      </c>
      <c r="P622" s="42" t="str">
        <f aca="false">IF($C622="","",IFERROR(CHOOSE(MATCH(TOP!$C$10,{"【期間A】","【期間B】","【期間C】"},0),N($M622),N($N622),N($O622)),0))</f>
        <v/>
      </c>
    </row>
    <row r="623" customFormat="false" ht="15" hidden="false" customHeight="false" outlineLevel="0" collapsed="false">
      <c r="B623" s="12" t="n">
        <v>618</v>
      </c>
      <c r="C623" s="36" t="str">
        <f aca="false">IF(②実績CSV_期間A!$M619="","",②実績CSV_期間A!$M619&amp;"")</f>
        <v/>
      </c>
      <c r="D623" s="12" t="str">
        <f aca="false">IF($C623="","",②実績CSV_期間A!$N619)</f>
        <v/>
      </c>
      <c r="E623" s="12" t="str">
        <f aca="false">IF($C623="","",RIGHT($D623,1))</f>
        <v/>
      </c>
      <c r="F623" s="41" t="str">
        <f aca="false">IF($C623="","",IFERROR(INDEX(サイズ換算マスタ!$C$6:$C$8,MATCH($E623,サイズ換算マスタ!$B$6:$B$8,0)),1))</f>
        <v/>
      </c>
      <c r="G623" s="38" t="str">
        <f aca="false">IF($C623="","",SUMIFS(②実績CSV_期間A!$AA$2:$AA$5001,②実績CSV_期間A!$M$2:$M$5001,$C623))</f>
        <v/>
      </c>
      <c r="H623" s="38" t="str">
        <f aca="false">IF($C623="","",SUMIFS(③実績CSV_期間B!$AA$2:$AA$5001,③実績CSV_期間B!$M$2:$M$5001,$C623))</f>
        <v/>
      </c>
      <c r="I623" s="38" t="str">
        <f aca="false">IF($C623="","",SUMIFS(④実績CSV_期間C!$AA$2:$AA$5001,④実績CSV_期間C!$M$2:$M$5001,$C623))</f>
        <v/>
      </c>
      <c r="J623" s="38" t="str">
        <f aca="false">IF($C623="","",N($F623)*N($G623))</f>
        <v/>
      </c>
      <c r="K623" s="38" t="str">
        <f aca="false">IF($C623="","",N($F623)*N($H623))</f>
        <v/>
      </c>
      <c r="L623" s="38" t="str">
        <f aca="false">IF($C623="","",N($F623)*N($I623))</f>
        <v/>
      </c>
      <c r="M623" s="37" t="str">
        <f aca="false">IF(OR($C623="",N(TOP!$C$12)=0),"",N($J623)/TOP!$C$12)</f>
        <v/>
      </c>
      <c r="N623" s="37" t="str">
        <f aca="false">IF(OR($C623="",N(TOP!$C$13)=0),"",N($K623)/TOP!$C$13)</f>
        <v/>
      </c>
      <c r="O623" s="37" t="str">
        <f aca="false">IF(OR($C623="",N(TOP!$C$14)=0),"",N($L623)/TOP!$C$14)</f>
        <v/>
      </c>
      <c r="P623" s="42" t="str">
        <f aca="false">IF($C623="","",IFERROR(CHOOSE(MATCH(TOP!$C$10,{"【期間A】","【期間B】","【期間C】"},0),N($M623),N($N623),N($O623)),0))</f>
        <v/>
      </c>
    </row>
    <row r="624" customFormat="false" ht="15" hidden="false" customHeight="false" outlineLevel="0" collapsed="false">
      <c r="B624" s="12" t="n">
        <v>619</v>
      </c>
      <c r="C624" s="36" t="str">
        <f aca="false">IF(②実績CSV_期間A!$M620="","",②実績CSV_期間A!$M620&amp;"")</f>
        <v/>
      </c>
      <c r="D624" s="12" t="str">
        <f aca="false">IF($C624="","",②実績CSV_期間A!$N620)</f>
        <v/>
      </c>
      <c r="E624" s="12" t="str">
        <f aca="false">IF($C624="","",RIGHT($D624,1))</f>
        <v/>
      </c>
      <c r="F624" s="41" t="str">
        <f aca="false">IF($C624="","",IFERROR(INDEX(サイズ換算マスタ!$C$6:$C$8,MATCH($E624,サイズ換算マスタ!$B$6:$B$8,0)),1))</f>
        <v/>
      </c>
      <c r="G624" s="38" t="str">
        <f aca="false">IF($C624="","",SUMIFS(②実績CSV_期間A!$AA$2:$AA$5001,②実績CSV_期間A!$M$2:$M$5001,$C624))</f>
        <v/>
      </c>
      <c r="H624" s="38" t="str">
        <f aca="false">IF($C624="","",SUMIFS(③実績CSV_期間B!$AA$2:$AA$5001,③実績CSV_期間B!$M$2:$M$5001,$C624))</f>
        <v/>
      </c>
      <c r="I624" s="38" t="str">
        <f aca="false">IF($C624="","",SUMIFS(④実績CSV_期間C!$AA$2:$AA$5001,④実績CSV_期間C!$M$2:$M$5001,$C624))</f>
        <v/>
      </c>
      <c r="J624" s="38" t="str">
        <f aca="false">IF($C624="","",N($F624)*N($G624))</f>
        <v/>
      </c>
      <c r="K624" s="38" t="str">
        <f aca="false">IF($C624="","",N($F624)*N($H624))</f>
        <v/>
      </c>
      <c r="L624" s="38" t="str">
        <f aca="false">IF($C624="","",N($F624)*N($I624))</f>
        <v/>
      </c>
      <c r="M624" s="37" t="str">
        <f aca="false">IF(OR($C624="",N(TOP!$C$12)=0),"",N($J624)/TOP!$C$12)</f>
        <v/>
      </c>
      <c r="N624" s="37" t="str">
        <f aca="false">IF(OR($C624="",N(TOP!$C$13)=0),"",N($K624)/TOP!$C$13)</f>
        <v/>
      </c>
      <c r="O624" s="37" t="str">
        <f aca="false">IF(OR($C624="",N(TOP!$C$14)=0),"",N($L624)/TOP!$C$14)</f>
        <v/>
      </c>
      <c r="P624" s="42" t="str">
        <f aca="false">IF($C624="","",IFERROR(CHOOSE(MATCH(TOP!$C$10,{"【期間A】","【期間B】","【期間C】"},0),N($M624),N($N624),N($O624)),0))</f>
        <v/>
      </c>
    </row>
    <row r="625" customFormat="false" ht="15" hidden="false" customHeight="false" outlineLevel="0" collapsed="false">
      <c r="B625" s="12" t="n">
        <v>620</v>
      </c>
      <c r="C625" s="36" t="str">
        <f aca="false">IF(②実績CSV_期間A!$M621="","",②実績CSV_期間A!$M621&amp;"")</f>
        <v/>
      </c>
      <c r="D625" s="12" t="str">
        <f aca="false">IF($C625="","",②実績CSV_期間A!$N621)</f>
        <v/>
      </c>
      <c r="E625" s="12" t="str">
        <f aca="false">IF($C625="","",RIGHT($D625,1))</f>
        <v/>
      </c>
      <c r="F625" s="41" t="str">
        <f aca="false">IF($C625="","",IFERROR(INDEX(サイズ換算マスタ!$C$6:$C$8,MATCH($E625,サイズ換算マスタ!$B$6:$B$8,0)),1))</f>
        <v/>
      </c>
      <c r="G625" s="38" t="str">
        <f aca="false">IF($C625="","",SUMIFS(②実績CSV_期間A!$AA$2:$AA$5001,②実績CSV_期間A!$M$2:$M$5001,$C625))</f>
        <v/>
      </c>
      <c r="H625" s="38" t="str">
        <f aca="false">IF($C625="","",SUMIFS(③実績CSV_期間B!$AA$2:$AA$5001,③実績CSV_期間B!$M$2:$M$5001,$C625))</f>
        <v/>
      </c>
      <c r="I625" s="38" t="str">
        <f aca="false">IF($C625="","",SUMIFS(④実績CSV_期間C!$AA$2:$AA$5001,④実績CSV_期間C!$M$2:$M$5001,$C625))</f>
        <v/>
      </c>
      <c r="J625" s="38" t="str">
        <f aca="false">IF($C625="","",N($F625)*N($G625))</f>
        <v/>
      </c>
      <c r="K625" s="38" t="str">
        <f aca="false">IF($C625="","",N($F625)*N($H625))</f>
        <v/>
      </c>
      <c r="L625" s="38" t="str">
        <f aca="false">IF($C625="","",N($F625)*N($I625))</f>
        <v/>
      </c>
      <c r="M625" s="37" t="str">
        <f aca="false">IF(OR($C625="",N(TOP!$C$12)=0),"",N($J625)/TOP!$C$12)</f>
        <v/>
      </c>
      <c r="N625" s="37" t="str">
        <f aca="false">IF(OR($C625="",N(TOP!$C$13)=0),"",N($K625)/TOP!$C$13)</f>
        <v/>
      </c>
      <c r="O625" s="37" t="str">
        <f aca="false">IF(OR($C625="",N(TOP!$C$14)=0),"",N($L625)/TOP!$C$14)</f>
        <v/>
      </c>
      <c r="P625" s="42" t="str">
        <f aca="false">IF($C625="","",IFERROR(CHOOSE(MATCH(TOP!$C$10,{"【期間A】","【期間B】","【期間C】"},0),N($M625),N($N625),N($O625)),0))</f>
        <v/>
      </c>
    </row>
    <row r="626" customFormat="false" ht="15" hidden="false" customHeight="false" outlineLevel="0" collapsed="false">
      <c r="B626" s="12" t="n">
        <v>621</v>
      </c>
      <c r="C626" s="36" t="str">
        <f aca="false">IF(②実績CSV_期間A!$M622="","",②実績CSV_期間A!$M622&amp;"")</f>
        <v/>
      </c>
      <c r="D626" s="12" t="str">
        <f aca="false">IF($C626="","",②実績CSV_期間A!$N622)</f>
        <v/>
      </c>
      <c r="E626" s="12" t="str">
        <f aca="false">IF($C626="","",RIGHT($D626,1))</f>
        <v/>
      </c>
      <c r="F626" s="41" t="str">
        <f aca="false">IF($C626="","",IFERROR(INDEX(サイズ換算マスタ!$C$6:$C$8,MATCH($E626,サイズ換算マスタ!$B$6:$B$8,0)),1))</f>
        <v/>
      </c>
      <c r="G626" s="38" t="str">
        <f aca="false">IF($C626="","",SUMIFS(②実績CSV_期間A!$AA$2:$AA$5001,②実績CSV_期間A!$M$2:$M$5001,$C626))</f>
        <v/>
      </c>
      <c r="H626" s="38" t="str">
        <f aca="false">IF($C626="","",SUMIFS(③実績CSV_期間B!$AA$2:$AA$5001,③実績CSV_期間B!$M$2:$M$5001,$C626))</f>
        <v/>
      </c>
      <c r="I626" s="38" t="str">
        <f aca="false">IF($C626="","",SUMIFS(④実績CSV_期間C!$AA$2:$AA$5001,④実績CSV_期間C!$M$2:$M$5001,$C626))</f>
        <v/>
      </c>
      <c r="J626" s="38" t="str">
        <f aca="false">IF($C626="","",N($F626)*N($G626))</f>
        <v/>
      </c>
      <c r="K626" s="38" t="str">
        <f aca="false">IF($C626="","",N($F626)*N($H626))</f>
        <v/>
      </c>
      <c r="L626" s="38" t="str">
        <f aca="false">IF($C626="","",N($F626)*N($I626))</f>
        <v/>
      </c>
      <c r="M626" s="37" t="str">
        <f aca="false">IF(OR($C626="",N(TOP!$C$12)=0),"",N($J626)/TOP!$C$12)</f>
        <v/>
      </c>
      <c r="N626" s="37" t="str">
        <f aca="false">IF(OR($C626="",N(TOP!$C$13)=0),"",N($K626)/TOP!$C$13)</f>
        <v/>
      </c>
      <c r="O626" s="37" t="str">
        <f aca="false">IF(OR($C626="",N(TOP!$C$14)=0),"",N($L626)/TOP!$C$14)</f>
        <v/>
      </c>
      <c r="P626" s="42" t="str">
        <f aca="false">IF($C626="","",IFERROR(CHOOSE(MATCH(TOP!$C$10,{"【期間A】","【期間B】","【期間C】"},0),N($M626),N($N626),N($O626)),0))</f>
        <v/>
      </c>
    </row>
    <row r="627" customFormat="false" ht="15" hidden="false" customHeight="false" outlineLevel="0" collapsed="false">
      <c r="B627" s="12" t="n">
        <v>622</v>
      </c>
      <c r="C627" s="36" t="str">
        <f aca="false">IF(②実績CSV_期間A!$M623="","",②実績CSV_期間A!$M623&amp;"")</f>
        <v/>
      </c>
      <c r="D627" s="12" t="str">
        <f aca="false">IF($C627="","",②実績CSV_期間A!$N623)</f>
        <v/>
      </c>
      <c r="E627" s="12" t="str">
        <f aca="false">IF($C627="","",RIGHT($D627,1))</f>
        <v/>
      </c>
      <c r="F627" s="41" t="str">
        <f aca="false">IF($C627="","",IFERROR(INDEX(サイズ換算マスタ!$C$6:$C$8,MATCH($E627,サイズ換算マスタ!$B$6:$B$8,0)),1))</f>
        <v/>
      </c>
      <c r="G627" s="38" t="str">
        <f aca="false">IF($C627="","",SUMIFS(②実績CSV_期間A!$AA$2:$AA$5001,②実績CSV_期間A!$M$2:$M$5001,$C627))</f>
        <v/>
      </c>
      <c r="H627" s="38" t="str">
        <f aca="false">IF($C627="","",SUMIFS(③実績CSV_期間B!$AA$2:$AA$5001,③実績CSV_期間B!$M$2:$M$5001,$C627))</f>
        <v/>
      </c>
      <c r="I627" s="38" t="str">
        <f aca="false">IF($C627="","",SUMIFS(④実績CSV_期間C!$AA$2:$AA$5001,④実績CSV_期間C!$M$2:$M$5001,$C627))</f>
        <v/>
      </c>
      <c r="J627" s="38" t="str">
        <f aca="false">IF($C627="","",N($F627)*N($G627))</f>
        <v/>
      </c>
      <c r="K627" s="38" t="str">
        <f aca="false">IF($C627="","",N($F627)*N($H627))</f>
        <v/>
      </c>
      <c r="L627" s="38" t="str">
        <f aca="false">IF($C627="","",N($F627)*N($I627))</f>
        <v/>
      </c>
      <c r="M627" s="37" t="str">
        <f aca="false">IF(OR($C627="",N(TOP!$C$12)=0),"",N($J627)/TOP!$C$12)</f>
        <v/>
      </c>
      <c r="N627" s="37" t="str">
        <f aca="false">IF(OR($C627="",N(TOP!$C$13)=0),"",N($K627)/TOP!$C$13)</f>
        <v/>
      </c>
      <c r="O627" s="37" t="str">
        <f aca="false">IF(OR($C627="",N(TOP!$C$14)=0),"",N($L627)/TOP!$C$14)</f>
        <v/>
      </c>
      <c r="P627" s="42" t="str">
        <f aca="false">IF($C627="","",IFERROR(CHOOSE(MATCH(TOP!$C$10,{"【期間A】","【期間B】","【期間C】"},0),N($M627),N($N627),N($O627)),0))</f>
        <v/>
      </c>
    </row>
    <row r="628" customFormat="false" ht="15" hidden="false" customHeight="false" outlineLevel="0" collapsed="false">
      <c r="B628" s="12" t="n">
        <v>623</v>
      </c>
      <c r="C628" s="36" t="str">
        <f aca="false">IF(②実績CSV_期間A!$M624="","",②実績CSV_期間A!$M624&amp;"")</f>
        <v/>
      </c>
      <c r="D628" s="12" t="str">
        <f aca="false">IF($C628="","",②実績CSV_期間A!$N624)</f>
        <v/>
      </c>
      <c r="E628" s="12" t="str">
        <f aca="false">IF($C628="","",RIGHT($D628,1))</f>
        <v/>
      </c>
      <c r="F628" s="41" t="str">
        <f aca="false">IF($C628="","",IFERROR(INDEX(サイズ換算マスタ!$C$6:$C$8,MATCH($E628,サイズ換算マスタ!$B$6:$B$8,0)),1))</f>
        <v/>
      </c>
      <c r="G628" s="38" t="str">
        <f aca="false">IF($C628="","",SUMIFS(②実績CSV_期間A!$AA$2:$AA$5001,②実績CSV_期間A!$M$2:$M$5001,$C628))</f>
        <v/>
      </c>
      <c r="H628" s="38" t="str">
        <f aca="false">IF($C628="","",SUMIFS(③実績CSV_期間B!$AA$2:$AA$5001,③実績CSV_期間B!$M$2:$M$5001,$C628))</f>
        <v/>
      </c>
      <c r="I628" s="38" t="str">
        <f aca="false">IF($C628="","",SUMIFS(④実績CSV_期間C!$AA$2:$AA$5001,④実績CSV_期間C!$M$2:$M$5001,$C628))</f>
        <v/>
      </c>
      <c r="J628" s="38" t="str">
        <f aca="false">IF($C628="","",N($F628)*N($G628))</f>
        <v/>
      </c>
      <c r="K628" s="38" t="str">
        <f aca="false">IF($C628="","",N($F628)*N($H628))</f>
        <v/>
      </c>
      <c r="L628" s="38" t="str">
        <f aca="false">IF($C628="","",N($F628)*N($I628))</f>
        <v/>
      </c>
      <c r="M628" s="37" t="str">
        <f aca="false">IF(OR($C628="",N(TOP!$C$12)=0),"",N($J628)/TOP!$C$12)</f>
        <v/>
      </c>
      <c r="N628" s="37" t="str">
        <f aca="false">IF(OR($C628="",N(TOP!$C$13)=0),"",N($K628)/TOP!$C$13)</f>
        <v/>
      </c>
      <c r="O628" s="37" t="str">
        <f aca="false">IF(OR($C628="",N(TOP!$C$14)=0),"",N($L628)/TOP!$C$14)</f>
        <v/>
      </c>
      <c r="P628" s="42" t="str">
        <f aca="false">IF($C628="","",IFERROR(CHOOSE(MATCH(TOP!$C$10,{"【期間A】","【期間B】","【期間C】"},0),N($M628),N($N628),N($O628)),0))</f>
        <v/>
      </c>
    </row>
    <row r="629" customFormat="false" ht="15" hidden="false" customHeight="false" outlineLevel="0" collapsed="false">
      <c r="B629" s="12" t="n">
        <v>624</v>
      </c>
      <c r="C629" s="36" t="str">
        <f aca="false">IF(②実績CSV_期間A!$M625="","",②実績CSV_期間A!$M625&amp;"")</f>
        <v/>
      </c>
      <c r="D629" s="12" t="str">
        <f aca="false">IF($C629="","",②実績CSV_期間A!$N625)</f>
        <v/>
      </c>
      <c r="E629" s="12" t="str">
        <f aca="false">IF($C629="","",RIGHT($D629,1))</f>
        <v/>
      </c>
      <c r="F629" s="41" t="str">
        <f aca="false">IF($C629="","",IFERROR(INDEX(サイズ換算マスタ!$C$6:$C$8,MATCH($E629,サイズ換算マスタ!$B$6:$B$8,0)),1))</f>
        <v/>
      </c>
      <c r="G629" s="38" t="str">
        <f aca="false">IF($C629="","",SUMIFS(②実績CSV_期間A!$AA$2:$AA$5001,②実績CSV_期間A!$M$2:$M$5001,$C629))</f>
        <v/>
      </c>
      <c r="H629" s="38" t="str">
        <f aca="false">IF($C629="","",SUMIFS(③実績CSV_期間B!$AA$2:$AA$5001,③実績CSV_期間B!$M$2:$M$5001,$C629))</f>
        <v/>
      </c>
      <c r="I629" s="38" t="str">
        <f aca="false">IF($C629="","",SUMIFS(④実績CSV_期間C!$AA$2:$AA$5001,④実績CSV_期間C!$M$2:$M$5001,$C629))</f>
        <v/>
      </c>
      <c r="J629" s="38" t="str">
        <f aca="false">IF($C629="","",N($F629)*N($G629))</f>
        <v/>
      </c>
      <c r="K629" s="38" t="str">
        <f aca="false">IF($C629="","",N($F629)*N($H629))</f>
        <v/>
      </c>
      <c r="L629" s="38" t="str">
        <f aca="false">IF($C629="","",N($F629)*N($I629))</f>
        <v/>
      </c>
      <c r="M629" s="37" t="str">
        <f aca="false">IF(OR($C629="",N(TOP!$C$12)=0),"",N($J629)/TOP!$C$12)</f>
        <v/>
      </c>
      <c r="N629" s="37" t="str">
        <f aca="false">IF(OR($C629="",N(TOP!$C$13)=0),"",N($K629)/TOP!$C$13)</f>
        <v/>
      </c>
      <c r="O629" s="37" t="str">
        <f aca="false">IF(OR($C629="",N(TOP!$C$14)=0),"",N($L629)/TOP!$C$14)</f>
        <v/>
      </c>
      <c r="P629" s="42" t="str">
        <f aca="false">IF($C629="","",IFERROR(CHOOSE(MATCH(TOP!$C$10,{"【期間A】","【期間B】","【期間C】"},0),N($M629),N($N629),N($O629)),0))</f>
        <v/>
      </c>
    </row>
    <row r="630" customFormat="false" ht="15" hidden="false" customHeight="false" outlineLevel="0" collapsed="false">
      <c r="B630" s="12" t="n">
        <v>625</v>
      </c>
      <c r="C630" s="36" t="str">
        <f aca="false">IF(②実績CSV_期間A!$M626="","",②実績CSV_期間A!$M626&amp;"")</f>
        <v/>
      </c>
      <c r="D630" s="12" t="str">
        <f aca="false">IF($C630="","",②実績CSV_期間A!$N626)</f>
        <v/>
      </c>
      <c r="E630" s="12" t="str">
        <f aca="false">IF($C630="","",RIGHT($D630,1))</f>
        <v/>
      </c>
      <c r="F630" s="41" t="str">
        <f aca="false">IF($C630="","",IFERROR(INDEX(サイズ換算マスタ!$C$6:$C$8,MATCH($E630,サイズ換算マスタ!$B$6:$B$8,0)),1))</f>
        <v/>
      </c>
      <c r="G630" s="38" t="str">
        <f aca="false">IF($C630="","",SUMIFS(②実績CSV_期間A!$AA$2:$AA$5001,②実績CSV_期間A!$M$2:$M$5001,$C630))</f>
        <v/>
      </c>
      <c r="H630" s="38" t="str">
        <f aca="false">IF($C630="","",SUMIFS(③実績CSV_期間B!$AA$2:$AA$5001,③実績CSV_期間B!$M$2:$M$5001,$C630))</f>
        <v/>
      </c>
      <c r="I630" s="38" t="str">
        <f aca="false">IF($C630="","",SUMIFS(④実績CSV_期間C!$AA$2:$AA$5001,④実績CSV_期間C!$M$2:$M$5001,$C630))</f>
        <v/>
      </c>
      <c r="J630" s="38" t="str">
        <f aca="false">IF($C630="","",N($F630)*N($G630))</f>
        <v/>
      </c>
      <c r="K630" s="38" t="str">
        <f aca="false">IF($C630="","",N($F630)*N($H630))</f>
        <v/>
      </c>
      <c r="L630" s="38" t="str">
        <f aca="false">IF($C630="","",N($F630)*N($I630))</f>
        <v/>
      </c>
      <c r="M630" s="37" t="str">
        <f aca="false">IF(OR($C630="",N(TOP!$C$12)=0),"",N($J630)/TOP!$C$12)</f>
        <v/>
      </c>
      <c r="N630" s="37" t="str">
        <f aca="false">IF(OR($C630="",N(TOP!$C$13)=0),"",N($K630)/TOP!$C$13)</f>
        <v/>
      </c>
      <c r="O630" s="37" t="str">
        <f aca="false">IF(OR($C630="",N(TOP!$C$14)=0),"",N($L630)/TOP!$C$14)</f>
        <v/>
      </c>
      <c r="P630" s="42" t="str">
        <f aca="false">IF($C630="","",IFERROR(CHOOSE(MATCH(TOP!$C$10,{"【期間A】","【期間B】","【期間C】"},0),N($M630),N($N630),N($O630)),0))</f>
        <v/>
      </c>
    </row>
    <row r="631" customFormat="false" ht="15" hidden="false" customHeight="false" outlineLevel="0" collapsed="false">
      <c r="B631" s="12" t="n">
        <v>626</v>
      </c>
      <c r="C631" s="36" t="str">
        <f aca="false">IF(②実績CSV_期間A!$M627="","",②実績CSV_期間A!$M627&amp;"")</f>
        <v/>
      </c>
      <c r="D631" s="12" t="str">
        <f aca="false">IF($C631="","",②実績CSV_期間A!$N627)</f>
        <v/>
      </c>
      <c r="E631" s="12" t="str">
        <f aca="false">IF($C631="","",RIGHT($D631,1))</f>
        <v/>
      </c>
      <c r="F631" s="41" t="str">
        <f aca="false">IF($C631="","",IFERROR(INDEX(サイズ換算マスタ!$C$6:$C$8,MATCH($E631,サイズ換算マスタ!$B$6:$B$8,0)),1))</f>
        <v/>
      </c>
      <c r="G631" s="38" t="str">
        <f aca="false">IF($C631="","",SUMIFS(②実績CSV_期間A!$AA$2:$AA$5001,②実績CSV_期間A!$M$2:$M$5001,$C631))</f>
        <v/>
      </c>
      <c r="H631" s="38" t="str">
        <f aca="false">IF($C631="","",SUMIFS(③実績CSV_期間B!$AA$2:$AA$5001,③実績CSV_期間B!$M$2:$M$5001,$C631))</f>
        <v/>
      </c>
      <c r="I631" s="38" t="str">
        <f aca="false">IF($C631="","",SUMIFS(④実績CSV_期間C!$AA$2:$AA$5001,④実績CSV_期間C!$M$2:$M$5001,$C631))</f>
        <v/>
      </c>
      <c r="J631" s="38" t="str">
        <f aca="false">IF($C631="","",N($F631)*N($G631))</f>
        <v/>
      </c>
      <c r="K631" s="38" t="str">
        <f aca="false">IF($C631="","",N($F631)*N($H631))</f>
        <v/>
      </c>
      <c r="L631" s="38" t="str">
        <f aca="false">IF($C631="","",N($F631)*N($I631))</f>
        <v/>
      </c>
      <c r="M631" s="37" t="str">
        <f aca="false">IF(OR($C631="",N(TOP!$C$12)=0),"",N($J631)/TOP!$C$12)</f>
        <v/>
      </c>
      <c r="N631" s="37" t="str">
        <f aca="false">IF(OR($C631="",N(TOP!$C$13)=0),"",N($K631)/TOP!$C$13)</f>
        <v/>
      </c>
      <c r="O631" s="37" t="str">
        <f aca="false">IF(OR($C631="",N(TOP!$C$14)=0),"",N($L631)/TOP!$C$14)</f>
        <v/>
      </c>
      <c r="P631" s="42" t="str">
        <f aca="false">IF($C631="","",IFERROR(CHOOSE(MATCH(TOP!$C$10,{"【期間A】","【期間B】","【期間C】"},0),N($M631),N($N631),N($O631)),0))</f>
        <v/>
      </c>
    </row>
    <row r="632" customFormat="false" ht="15" hidden="false" customHeight="false" outlineLevel="0" collapsed="false">
      <c r="B632" s="12" t="n">
        <v>627</v>
      </c>
      <c r="C632" s="36" t="str">
        <f aca="false">IF(②実績CSV_期間A!$M628="","",②実績CSV_期間A!$M628&amp;"")</f>
        <v/>
      </c>
      <c r="D632" s="12" t="str">
        <f aca="false">IF($C632="","",②実績CSV_期間A!$N628)</f>
        <v/>
      </c>
      <c r="E632" s="12" t="str">
        <f aca="false">IF($C632="","",RIGHT($D632,1))</f>
        <v/>
      </c>
      <c r="F632" s="41" t="str">
        <f aca="false">IF($C632="","",IFERROR(INDEX(サイズ換算マスタ!$C$6:$C$8,MATCH($E632,サイズ換算マスタ!$B$6:$B$8,0)),1))</f>
        <v/>
      </c>
      <c r="G632" s="38" t="str">
        <f aca="false">IF($C632="","",SUMIFS(②実績CSV_期間A!$AA$2:$AA$5001,②実績CSV_期間A!$M$2:$M$5001,$C632))</f>
        <v/>
      </c>
      <c r="H632" s="38" t="str">
        <f aca="false">IF($C632="","",SUMIFS(③実績CSV_期間B!$AA$2:$AA$5001,③実績CSV_期間B!$M$2:$M$5001,$C632))</f>
        <v/>
      </c>
      <c r="I632" s="38" t="str">
        <f aca="false">IF($C632="","",SUMIFS(④実績CSV_期間C!$AA$2:$AA$5001,④実績CSV_期間C!$M$2:$M$5001,$C632))</f>
        <v/>
      </c>
      <c r="J632" s="38" t="str">
        <f aca="false">IF($C632="","",N($F632)*N($G632))</f>
        <v/>
      </c>
      <c r="K632" s="38" t="str">
        <f aca="false">IF($C632="","",N($F632)*N($H632))</f>
        <v/>
      </c>
      <c r="L632" s="38" t="str">
        <f aca="false">IF($C632="","",N($F632)*N($I632))</f>
        <v/>
      </c>
      <c r="M632" s="37" t="str">
        <f aca="false">IF(OR($C632="",N(TOP!$C$12)=0),"",N($J632)/TOP!$C$12)</f>
        <v/>
      </c>
      <c r="N632" s="37" t="str">
        <f aca="false">IF(OR($C632="",N(TOP!$C$13)=0),"",N($K632)/TOP!$C$13)</f>
        <v/>
      </c>
      <c r="O632" s="37" t="str">
        <f aca="false">IF(OR($C632="",N(TOP!$C$14)=0),"",N($L632)/TOP!$C$14)</f>
        <v/>
      </c>
      <c r="P632" s="42" t="str">
        <f aca="false">IF($C632="","",IFERROR(CHOOSE(MATCH(TOP!$C$10,{"【期間A】","【期間B】","【期間C】"},0),N($M632),N($N632),N($O632)),0))</f>
        <v/>
      </c>
    </row>
    <row r="633" customFormat="false" ht="15" hidden="false" customHeight="false" outlineLevel="0" collapsed="false">
      <c r="B633" s="12" t="n">
        <v>628</v>
      </c>
      <c r="C633" s="36" t="str">
        <f aca="false">IF(②実績CSV_期間A!$M629="","",②実績CSV_期間A!$M629&amp;"")</f>
        <v/>
      </c>
      <c r="D633" s="12" t="str">
        <f aca="false">IF($C633="","",②実績CSV_期間A!$N629)</f>
        <v/>
      </c>
      <c r="E633" s="12" t="str">
        <f aca="false">IF($C633="","",RIGHT($D633,1))</f>
        <v/>
      </c>
      <c r="F633" s="41" t="str">
        <f aca="false">IF($C633="","",IFERROR(INDEX(サイズ換算マスタ!$C$6:$C$8,MATCH($E633,サイズ換算マスタ!$B$6:$B$8,0)),1))</f>
        <v/>
      </c>
      <c r="G633" s="38" t="str">
        <f aca="false">IF($C633="","",SUMIFS(②実績CSV_期間A!$AA$2:$AA$5001,②実績CSV_期間A!$M$2:$M$5001,$C633))</f>
        <v/>
      </c>
      <c r="H633" s="38" t="str">
        <f aca="false">IF($C633="","",SUMIFS(③実績CSV_期間B!$AA$2:$AA$5001,③実績CSV_期間B!$M$2:$M$5001,$C633))</f>
        <v/>
      </c>
      <c r="I633" s="38" t="str">
        <f aca="false">IF($C633="","",SUMIFS(④実績CSV_期間C!$AA$2:$AA$5001,④実績CSV_期間C!$M$2:$M$5001,$C633))</f>
        <v/>
      </c>
      <c r="J633" s="38" t="str">
        <f aca="false">IF($C633="","",N($F633)*N($G633))</f>
        <v/>
      </c>
      <c r="K633" s="38" t="str">
        <f aca="false">IF($C633="","",N($F633)*N($H633))</f>
        <v/>
      </c>
      <c r="L633" s="38" t="str">
        <f aca="false">IF($C633="","",N($F633)*N($I633))</f>
        <v/>
      </c>
      <c r="M633" s="37" t="str">
        <f aca="false">IF(OR($C633="",N(TOP!$C$12)=0),"",N($J633)/TOP!$C$12)</f>
        <v/>
      </c>
      <c r="N633" s="37" t="str">
        <f aca="false">IF(OR($C633="",N(TOP!$C$13)=0),"",N($K633)/TOP!$C$13)</f>
        <v/>
      </c>
      <c r="O633" s="37" t="str">
        <f aca="false">IF(OR($C633="",N(TOP!$C$14)=0),"",N($L633)/TOP!$C$14)</f>
        <v/>
      </c>
      <c r="P633" s="42" t="str">
        <f aca="false">IF($C633="","",IFERROR(CHOOSE(MATCH(TOP!$C$10,{"【期間A】","【期間B】","【期間C】"},0),N($M633),N($N633),N($O633)),0))</f>
        <v/>
      </c>
    </row>
    <row r="634" customFormat="false" ht="15" hidden="false" customHeight="false" outlineLevel="0" collapsed="false">
      <c r="B634" s="12" t="n">
        <v>629</v>
      </c>
      <c r="C634" s="36" t="str">
        <f aca="false">IF(②実績CSV_期間A!$M630="","",②実績CSV_期間A!$M630&amp;"")</f>
        <v/>
      </c>
      <c r="D634" s="12" t="str">
        <f aca="false">IF($C634="","",②実績CSV_期間A!$N630)</f>
        <v/>
      </c>
      <c r="E634" s="12" t="str">
        <f aca="false">IF($C634="","",RIGHT($D634,1))</f>
        <v/>
      </c>
      <c r="F634" s="41" t="str">
        <f aca="false">IF($C634="","",IFERROR(INDEX(サイズ換算マスタ!$C$6:$C$8,MATCH($E634,サイズ換算マスタ!$B$6:$B$8,0)),1))</f>
        <v/>
      </c>
      <c r="G634" s="38" t="str">
        <f aca="false">IF($C634="","",SUMIFS(②実績CSV_期間A!$AA$2:$AA$5001,②実績CSV_期間A!$M$2:$M$5001,$C634))</f>
        <v/>
      </c>
      <c r="H634" s="38" t="str">
        <f aca="false">IF($C634="","",SUMIFS(③実績CSV_期間B!$AA$2:$AA$5001,③実績CSV_期間B!$M$2:$M$5001,$C634))</f>
        <v/>
      </c>
      <c r="I634" s="38" t="str">
        <f aca="false">IF($C634="","",SUMIFS(④実績CSV_期間C!$AA$2:$AA$5001,④実績CSV_期間C!$M$2:$M$5001,$C634))</f>
        <v/>
      </c>
      <c r="J634" s="38" t="str">
        <f aca="false">IF($C634="","",N($F634)*N($G634))</f>
        <v/>
      </c>
      <c r="K634" s="38" t="str">
        <f aca="false">IF($C634="","",N($F634)*N($H634))</f>
        <v/>
      </c>
      <c r="L634" s="38" t="str">
        <f aca="false">IF($C634="","",N($F634)*N($I634))</f>
        <v/>
      </c>
      <c r="M634" s="37" t="str">
        <f aca="false">IF(OR($C634="",N(TOP!$C$12)=0),"",N($J634)/TOP!$C$12)</f>
        <v/>
      </c>
      <c r="N634" s="37" t="str">
        <f aca="false">IF(OR($C634="",N(TOP!$C$13)=0),"",N($K634)/TOP!$C$13)</f>
        <v/>
      </c>
      <c r="O634" s="37" t="str">
        <f aca="false">IF(OR($C634="",N(TOP!$C$14)=0),"",N($L634)/TOP!$C$14)</f>
        <v/>
      </c>
      <c r="P634" s="42" t="str">
        <f aca="false">IF($C634="","",IFERROR(CHOOSE(MATCH(TOP!$C$10,{"【期間A】","【期間B】","【期間C】"},0),N($M634),N($N634),N($O634)),0))</f>
        <v/>
      </c>
    </row>
    <row r="635" customFormat="false" ht="15" hidden="false" customHeight="false" outlineLevel="0" collapsed="false">
      <c r="B635" s="12" t="n">
        <v>630</v>
      </c>
      <c r="C635" s="36" t="str">
        <f aca="false">IF(②実績CSV_期間A!$M631="","",②実績CSV_期間A!$M631&amp;"")</f>
        <v/>
      </c>
      <c r="D635" s="12" t="str">
        <f aca="false">IF($C635="","",②実績CSV_期間A!$N631)</f>
        <v/>
      </c>
      <c r="E635" s="12" t="str">
        <f aca="false">IF($C635="","",RIGHT($D635,1))</f>
        <v/>
      </c>
      <c r="F635" s="41" t="str">
        <f aca="false">IF($C635="","",IFERROR(INDEX(サイズ換算マスタ!$C$6:$C$8,MATCH($E635,サイズ換算マスタ!$B$6:$B$8,0)),1))</f>
        <v/>
      </c>
      <c r="G635" s="38" t="str">
        <f aca="false">IF($C635="","",SUMIFS(②実績CSV_期間A!$AA$2:$AA$5001,②実績CSV_期間A!$M$2:$M$5001,$C635))</f>
        <v/>
      </c>
      <c r="H635" s="38" t="str">
        <f aca="false">IF($C635="","",SUMIFS(③実績CSV_期間B!$AA$2:$AA$5001,③実績CSV_期間B!$M$2:$M$5001,$C635))</f>
        <v/>
      </c>
      <c r="I635" s="38" t="str">
        <f aca="false">IF($C635="","",SUMIFS(④実績CSV_期間C!$AA$2:$AA$5001,④実績CSV_期間C!$M$2:$M$5001,$C635))</f>
        <v/>
      </c>
      <c r="J635" s="38" t="str">
        <f aca="false">IF($C635="","",N($F635)*N($G635))</f>
        <v/>
      </c>
      <c r="K635" s="38" t="str">
        <f aca="false">IF($C635="","",N($F635)*N($H635))</f>
        <v/>
      </c>
      <c r="L635" s="38" t="str">
        <f aca="false">IF($C635="","",N($F635)*N($I635))</f>
        <v/>
      </c>
      <c r="M635" s="37" t="str">
        <f aca="false">IF(OR($C635="",N(TOP!$C$12)=0),"",N($J635)/TOP!$C$12)</f>
        <v/>
      </c>
      <c r="N635" s="37" t="str">
        <f aca="false">IF(OR($C635="",N(TOP!$C$13)=0),"",N($K635)/TOP!$C$13)</f>
        <v/>
      </c>
      <c r="O635" s="37" t="str">
        <f aca="false">IF(OR($C635="",N(TOP!$C$14)=0),"",N($L635)/TOP!$C$14)</f>
        <v/>
      </c>
      <c r="P635" s="42" t="str">
        <f aca="false">IF($C635="","",IFERROR(CHOOSE(MATCH(TOP!$C$10,{"【期間A】","【期間B】","【期間C】"},0),N($M635),N($N635),N($O635)),0))</f>
        <v/>
      </c>
    </row>
    <row r="636" customFormat="false" ht="15" hidden="false" customHeight="false" outlineLevel="0" collapsed="false">
      <c r="B636" s="12" t="n">
        <v>631</v>
      </c>
      <c r="C636" s="36" t="str">
        <f aca="false">IF(②実績CSV_期間A!$M632="","",②実績CSV_期間A!$M632&amp;"")</f>
        <v/>
      </c>
      <c r="D636" s="12" t="str">
        <f aca="false">IF($C636="","",②実績CSV_期間A!$N632)</f>
        <v/>
      </c>
      <c r="E636" s="12" t="str">
        <f aca="false">IF($C636="","",RIGHT($D636,1))</f>
        <v/>
      </c>
      <c r="F636" s="41" t="str">
        <f aca="false">IF($C636="","",IFERROR(INDEX(サイズ換算マスタ!$C$6:$C$8,MATCH($E636,サイズ換算マスタ!$B$6:$B$8,0)),1))</f>
        <v/>
      </c>
      <c r="G636" s="38" t="str">
        <f aca="false">IF($C636="","",SUMIFS(②実績CSV_期間A!$AA$2:$AA$5001,②実績CSV_期間A!$M$2:$M$5001,$C636))</f>
        <v/>
      </c>
      <c r="H636" s="38" t="str">
        <f aca="false">IF($C636="","",SUMIFS(③実績CSV_期間B!$AA$2:$AA$5001,③実績CSV_期間B!$M$2:$M$5001,$C636))</f>
        <v/>
      </c>
      <c r="I636" s="38" t="str">
        <f aca="false">IF($C636="","",SUMIFS(④実績CSV_期間C!$AA$2:$AA$5001,④実績CSV_期間C!$M$2:$M$5001,$C636))</f>
        <v/>
      </c>
      <c r="J636" s="38" t="str">
        <f aca="false">IF($C636="","",N($F636)*N($G636))</f>
        <v/>
      </c>
      <c r="K636" s="38" t="str">
        <f aca="false">IF($C636="","",N($F636)*N($H636))</f>
        <v/>
      </c>
      <c r="L636" s="38" t="str">
        <f aca="false">IF($C636="","",N($F636)*N($I636))</f>
        <v/>
      </c>
      <c r="M636" s="37" t="str">
        <f aca="false">IF(OR($C636="",N(TOP!$C$12)=0),"",N($J636)/TOP!$C$12)</f>
        <v/>
      </c>
      <c r="N636" s="37" t="str">
        <f aca="false">IF(OR($C636="",N(TOP!$C$13)=0),"",N($K636)/TOP!$C$13)</f>
        <v/>
      </c>
      <c r="O636" s="37" t="str">
        <f aca="false">IF(OR($C636="",N(TOP!$C$14)=0),"",N($L636)/TOP!$C$14)</f>
        <v/>
      </c>
      <c r="P636" s="42" t="str">
        <f aca="false">IF($C636="","",IFERROR(CHOOSE(MATCH(TOP!$C$10,{"【期間A】","【期間B】","【期間C】"},0),N($M636),N($N636),N($O636)),0))</f>
        <v/>
      </c>
    </row>
    <row r="637" customFormat="false" ht="15" hidden="false" customHeight="false" outlineLevel="0" collapsed="false">
      <c r="B637" s="12" t="n">
        <v>632</v>
      </c>
      <c r="C637" s="36" t="str">
        <f aca="false">IF(②実績CSV_期間A!$M633="","",②実績CSV_期間A!$M633&amp;"")</f>
        <v/>
      </c>
      <c r="D637" s="12" t="str">
        <f aca="false">IF($C637="","",②実績CSV_期間A!$N633)</f>
        <v/>
      </c>
      <c r="E637" s="12" t="str">
        <f aca="false">IF($C637="","",RIGHT($D637,1))</f>
        <v/>
      </c>
      <c r="F637" s="41" t="str">
        <f aca="false">IF($C637="","",IFERROR(INDEX(サイズ換算マスタ!$C$6:$C$8,MATCH($E637,サイズ換算マスタ!$B$6:$B$8,0)),1))</f>
        <v/>
      </c>
      <c r="G637" s="38" t="str">
        <f aca="false">IF($C637="","",SUMIFS(②実績CSV_期間A!$AA$2:$AA$5001,②実績CSV_期間A!$M$2:$M$5001,$C637))</f>
        <v/>
      </c>
      <c r="H637" s="38" t="str">
        <f aca="false">IF($C637="","",SUMIFS(③実績CSV_期間B!$AA$2:$AA$5001,③実績CSV_期間B!$M$2:$M$5001,$C637))</f>
        <v/>
      </c>
      <c r="I637" s="38" t="str">
        <f aca="false">IF($C637="","",SUMIFS(④実績CSV_期間C!$AA$2:$AA$5001,④実績CSV_期間C!$M$2:$M$5001,$C637))</f>
        <v/>
      </c>
      <c r="J637" s="38" t="str">
        <f aca="false">IF($C637="","",N($F637)*N($G637))</f>
        <v/>
      </c>
      <c r="K637" s="38" t="str">
        <f aca="false">IF($C637="","",N($F637)*N($H637))</f>
        <v/>
      </c>
      <c r="L637" s="38" t="str">
        <f aca="false">IF($C637="","",N($F637)*N($I637))</f>
        <v/>
      </c>
      <c r="M637" s="37" t="str">
        <f aca="false">IF(OR($C637="",N(TOP!$C$12)=0),"",N($J637)/TOP!$C$12)</f>
        <v/>
      </c>
      <c r="N637" s="37" t="str">
        <f aca="false">IF(OR($C637="",N(TOP!$C$13)=0),"",N($K637)/TOP!$C$13)</f>
        <v/>
      </c>
      <c r="O637" s="37" t="str">
        <f aca="false">IF(OR($C637="",N(TOP!$C$14)=0),"",N($L637)/TOP!$C$14)</f>
        <v/>
      </c>
      <c r="P637" s="42" t="str">
        <f aca="false">IF($C637="","",IFERROR(CHOOSE(MATCH(TOP!$C$10,{"【期間A】","【期間B】","【期間C】"},0),N($M637),N($N637),N($O637)),0))</f>
        <v/>
      </c>
    </row>
    <row r="638" customFormat="false" ht="15" hidden="false" customHeight="false" outlineLevel="0" collapsed="false">
      <c r="B638" s="12" t="n">
        <v>633</v>
      </c>
      <c r="C638" s="36" t="str">
        <f aca="false">IF(②実績CSV_期間A!$M634="","",②実績CSV_期間A!$M634&amp;"")</f>
        <v/>
      </c>
      <c r="D638" s="12" t="str">
        <f aca="false">IF($C638="","",②実績CSV_期間A!$N634)</f>
        <v/>
      </c>
      <c r="E638" s="12" t="str">
        <f aca="false">IF($C638="","",RIGHT($D638,1))</f>
        <v/>
      </c>
      <c r="F638" s="41" t="str">
        <f aca="false">IF($C638="","",IFERROR(INDEX(サイズ換算マスタ!$C$6:$C$8,MATCH($E638,サイズ換算マスタ!$B$6:$B$8,0)),1))</f>
        <v/>
      </c>
      <c r="G638" s="38" t="str">
        <f aca="false">IF($C638="","",SUMIFS(②実績CSV_期間A!$AA$2:$AA$5001,②実績CSV_期間A!$M$2:$M$5001,$C638))</f>
        <v/>
      </c>
      <c r="H638" s="38" t="str">
        <f aca="false">IF($C638="","",SUMIFS(③実績CSV_期間B!$AA$2:$AA$5001,③実績CSV_期間B!$M$2:$M$5001,$C638))</f>
        <v/>
      </c>
      <c r="I638" s="38" t="str">
        <f aca="false">IF($C638="","",SUMIFS(④実績CSV_期間C!$AA$2:$AA$5001,④実績CSV_期間C!$M$2:$M$5001,$C638))</f>
        <v/>
      </c>
      <c r="J638" s="38" t="str">
        <f aca="false">IF($C638="","",N($F638)*N($G638))</f>
        <v/>
      </c>
      <c r="K638" s="38" t="str">
        <f aca="false">IF($C638="","",N($F638)*N($H638))</f>
        <v/>
      </c>
      <c r="L638" s="38" t="str">
        <f aca="false">IF($C638="","",N($F638)*N($I638))</f>
        <v/>
      </c>
      <c r="M638" s="37" t="str">
        <f aca="false">IF(OR($C638="",N(TOP!$C$12)=0),"",N($J638)/TOP!$C$12)</f>
        <v/>
      </c>
      <c r="N638" s="37" t="str">
        <f aca="false">IF(OR($C638="",N(TOP!$C$13)=0),"",N($K638)/TOP!$C$13)</f>
        <v/>
      </c>
      <c r="O638" s="37" t="str">
        <f aca="false">IF(OR($C638="",N(TOP!$C$14)=0),"",N($L638)/TOP!$C$14)</f>
        <v/>
      </c>
      <c r="P638" s="42" t="str">
        <f aca="false">IF($C638="","",IFERROR(CHOOSE(MATCH(TOP!$C$10,{"【期間A】","【期間B】","【期間C】"},0),N($M638),N($N638),N($O638)),0))</f>
        <v/>
      </c>
    </row>
    <row r="639" customFormat="false" ht="15" hidden="false" customHeight="false" outlineLevel="0" collapsed="false">
      <c r="B639" s="12" t="n">
        <v>634</v>
      </c>
      <c r="C639" s="36" t="str">
        <f aca="false">IF(②実績CSV_期間A!$M635="","",②実績CSV_期間A!$M635&amp;"")</f>
        <v/>
      </c>
      <c r="D639" s="12" t="str">
        <f aca="false">IF($C639="","",②実績CSV_期間A!$N635)</f>
        <v/>
      </c>
      <c r="E639" s="12" t="str">
        <f aca="false">IF($C639="","",RIGHT($D639,1))</f>
        <v/>
      </c>
      <c r="F639" s="41" t="str">
        <f aca="false">IF($C639="","",IFERROR(INDEX(サイズ換算マスタ!$C$6:$C$8,MATCH($E639,サイズ換算マスタ!$B$6:$B$8,0)),1))</f>
        <v/>
      </c>
      <c r="G639" s="38" t="str">
        <f aca="false">IF($C639="","",SUMIFS(②実績CSV_期間A!$AA$2:$AA$5001,②実績CSV_期間A!$M$2:$M$5001,$C639))</f>
        <v/>
      </c>
      <c r="H639" s="38" t="str">
        <f aca="false">IF($C639="","",SUMIFS(③実績CSV_期間B!$AA$2:$AA$5001,③実績CSV_期間B!$M$2:$M$5001,$C639))</f>
        <v/>
      </c>
      <c r="I639" s="38" t="str">
        <f aca="false">IF($C639="","",SUMIFS(④実績CSV_期間C!$AA$2:$AA$5001,④実績CSV_期間C!$M$2:$M$5001,$C639))</f>
        <v/>
      </c>
      <c r="J639" s="38" t="str">
        <f aca="false">IF($C639="","",N($F639)*N($G639))</f>
        <v/>
      </c>
      <c r="K639" s="38" t="str">
        <f aca="false">IF($C639="","",N($F639)*N($H639))</f>
        <v/>
      </c>
      <c r="L639" s="38" t="str">
        <f aca="false">IF($C639="","",N($F639)*N($I639))</f>
        <v/>
      </c>
      <c r="M639" s="37" t="str">
        <f aca="false">IF(OR($C639="",N(TOP!$C$12)=0),"",N($J639)/TOP!$C$12)</f>
        <v/>
      </c>
      <c r="N639" s="37" t="str">
        <f aca="false">IF(OR($C639="",N(TOP!$C$13)=0),"",N($K639)/TOP!$C$13)</f>
        <v/>
      </c>
      <c r="O639" s="37" t="str">
        <f aca="false">IF(OR($C639="",N(TOP!$C$14)=0),"",N($L639)/TOP!$C$14)</f>
        <v/>
      </c>
      <c r="P639" s="42" t="str">
        <f aca="false">IF($C639="","",IFERROR(CHOOSE(MATCH(TOP!$C$10,{"【期間A】","【期間B】","【期間C】"},0),N($M639),N($N639),N($O639)),0))</f>
        <v/>
      </c>
    </row>
    <row r="640" customFormat="false" ht="15" hidden="false" customHeight="false" outlineLevel="0" collapsed="false">
      <c r="B640" s="12" t="n">
        <v>635</v>
      </c>
      <c r="C640" s="36" t="str">
        <f aca="false">IF(②実績CSV_期間A!$M636="","",②実績CSV_期間A!$M636&amp;"")</f>
        <v/>
      </c>
      <c r="D640" s="12" t="str">
        <f aca="false">IF($C640="","",②実績CSV_期間A!$N636)</f>
        <v/>
      </c>
      <c r="E640" s="12" t="str">
        <f aca="false">IF($C640="","",RIGHT($D640,1))</f>
        <v/>
      </c>
      <c r="F640" s="41" t="str">
        <f aca="false">IF($C640="","",IFERROR(INDEX(サイズ換算マスタ!$C$6:$C$8,MATCH($E640,サイズ換算マスタ!$B$6:$B$8,0)),1))</f>
        <v/>
      </c>
      <c r="G640" s="38" t="str">
        <f aca="false">IF($C640="","",SUMIFS(②実績CSV_期間A!$AA$2:$AA$5001,②実績CSV_期間A!$M$2:$M$5001,$C640))</f>
        <v/>
      </c>
      <c r="H640" s="38" t="str">
        <f aca="false">IF($C640="","",SUMIFS(③実績CSV_期間B!$AA$2:$AA$5001,③実績CSV_期間B!$M$2:$M$5001,$C640))</f>
        <v/>
      </c>
      <c r="I640" s="38" t="str">
        <f aca="false">IF($C640="","",SUMIFS(④実績CSV_期間C!$AA$2:$AA$5001,④実績CSV_期間C!$M$2:$M$5001,$C640))</f>
        <v/>
      </c>
      <c r="J640" s="38" t="str">
        <f aca="false">IF($C640="","",N($F640)*N($G640))</f>
        <v/>
      </c>
      <c r="K640" s="38" t="str">
        <f aca="false">IF($C640="","",N($F640)*N($H640))</f>
        <v/>
      </c>
      <c r="L640" s="38" t="str">
        <f aca="false">IF($C640="","",N($F640)*N($I640))</f>
        <v/>
      </c>
      <c r="M640" s="37" t="str">
        <f aca="false">IF(OR($C640="",N(TOP!$C$12)=0),"",N($J640)/TOP!$C$12)</f>
        <v/>
      </c>
      <c r="N640" s="37" t="str">
        <f aca="false">IF(OR($C640="",N(TOP!$C$13)=0),"",N($K640)/TOP!$C$13)</f>
        <v/>
      </c>
      <c r="O640" s="37" t="str">
        <f aca="false">IF(OR($C640="",N(TOP!$C$14)=0),"",N($L640)/TOP!$C$14)</f>
        <v/>
      </c>
      <c r="P640" s="42" t="str">
        <f aca="false">IF($C640="","",IFERROR(CHOOSE(MATCH(TOP!$C$10,{"【期間A】","【期間B】","【期間C】"},0),N($M640),N($N640),N($O640)),0))</f>
        <v/>
      </c>
    </row>
    <row r="641" customFormat="false" ht="15" hidden="false" customHeight="false" outlineLevel="0" collapsed="false">
      <c r="B641" s="12" t="n">
        <v>636</v>
      </c>
      <c r="C641" s="36" t="str">
        <f aca="false">IF(②実績CSV_期間A!$M637="","",②実績CSV_期間A!$M637&amp;"")</f>
        <v/>
      </c>
      <c r="D641" s="12" t="str">
        <f aca="false">IF($C641="","",②実績CSV_期間A!$N637)</f>
        <v/>
      </c>
      <c r="E641" s="12" t="str">
        <f aca="false">IF($C641="","",RIGHT($D641,1))</f>
        <v/>
      </c>
      <c r="F641" s="41" t="str">
        <f aca="false">IF($C641="","",IFERROR(INDEX(サイズ換算マスタ!$C$6:$C$8,MATCH($E641,サイズ換算マスタ!$B$6:$B$8,0)),1))</f>
        <v/>
      </c>
      <c r="G641" s="38" t="str">
        <f aca="false">IF($C641="","",SUMIFS(②実績CSV_期間A!$AA$2:$AA$5001,②実績CSV_期間A!$M$2:$M$5001,$C641))</f>
        <v/>
      </c>
      <c r="H641" s="38" t="str">
        <f aca="false">IF($C641="","",SUMIFS(③実績CSV_期間B!$AA$2:$AA$5001,③実績CSV_期間B!$M$2:$M$5001,$C641))</f>
        <v/>
      </c>
      <c r="I641" s="38" t="str">
        <f aca="false">IF($C641="","",SUMIFS(④実績CSV_期間C!$AA$2:$AA$5001,④実績CSV_期間C!$M$2:$M$5001,$C641))</f>
        <v/>
      </c>
      <c r="J641" s="38" t="str">
        <f aca="false">IF($C641="","",N($F641)*N($G641))</f>
        <v/>
      </c>
      <c r="K641" s="38" t="str">
        <f aca="false">IF($C641="","",N($F641)*N($H641))</f>
        <v/>
      </c>
      <c r="L641" s="38" t="str">
        <f aca="false">IF($C641="","",N($F641)*N($I641))</f>
        <v/>
      </c>
      <c r="M641" s="37" t="str">
        <f aca="false">IF(OR($C641="",N(TOP!$C$12)=0),"",N($J641)/TOP!$C$12)</f>
        <v/>
      </c>
      <c r="N641" s="37" t="str">
        <f aca="false">IF(OR($C641="",N(TOP!$C$13)=0),"",N($K641)/TOP!$C$13)</f>
        <v/>
      </c>
      <c r="O641" s="37" t="str">
        <f aca="false">IF(OR($C641="",N(TOP!$C$14)=0),"",N($L641)/TOP!$C$14)</f>
        <v/>
      </c>
      <c r="P641" s="42" t="str">
        <f aca="false">IF($C641="","",IFERROR(CHOOSE(MATCH(TOP!$C$10,{"【期間A】","【期間B】","【期間C】"},0),N($M641),N($N641),N($O641)),0))</f>
        <v/>
      </c>
    </row>
    <row r="642" customFormat="false" ht="15" hidden="false" customHeight="false" outlineLevel="0" collapsed="false">
      <c r="B642" s="12" t="n">
        <v>637</v>
      </c>
      <c r="C642" s="36" t="str">
        <f aca="false">IF(②実績CSV_期間A!$M638="","",②実績CSV_期間A!$M638&amp;"")</f>
        <v/>
      </c>
      <c r="D642" s="12" t="str">
        <f aca="false">IF($C642="","",②実績CSV_期間A!$N638)</f>
        <v/>
      </c>
      <c r="E642" s="12" t="str">
        <f aca="false">IF($C642="","",RIGHT($D642,1))</f>
        <v/>
      </c>
      <c r="F642" s="41" t="str">
        <f aca="false">IF($C642="","",IFERROR(INDEX(サイズ換算マスタ!$C$6:$C$8,MATCH($E642,サイズ換算マスタ!$B$6:$B$8,0)),1))</f>
        <v/>
      </c>
      <c r="G642" s="38" t="str">
        <f aca="false">IF($C642="","",SUMIFS(②実績CSV_期間A!$AA$2:$AA$5001,②実績CSV_期間A!$M$2:$M$5001,$C642))</f>
        <v/>
      </c>
      <c r="H642" s="38" t="str">
        <f aca="false">IF($C642="","",SUMIFS(③実績CSV_期間B!$AA$2:$AA$5001,③実績CSV_期間B!$M$2:$M$5001,$C642))</f>
        <v/>
      </c>
      <c r="I642" s="38" t="str">
        <f aca="false">IF($C642="","",SUMIFS(④実績CSV_期間C!$AA$2:$AA$5001,④実績CSV_期間C!$M$2:$M$5001,$C642))</f>
        <v/>
      </c>
      <c r="J642" s="38" t="str">
        <f aca="false">IF($C642="","",N($F642)*N($G642))</f>
        <v/>
      </c>
      <c r="K642" s="38" t="str">
        <f aca="false">IF($C642="","",N($F642)*N($H642))</f>
        <v/>
      </c>
      <c r="L642" s="38" t="str">
        <f aca="false">IF($C642="","",N($F642)*N($I642))</f>
        <v/>
      </c>
      <c r="M642" s="37" t="str">
        <f aca="false">IF(OR($C642="",N(TOP!$C$12)=0),"",N($J642)/TOP!$C$12)</f>
        <v/>
      </c>
      <c r="N642" s="37" t="str">
        <f aca="false">IF(OR($C642="",N(TOP!$C$13)=0),"",N($K642)/TOP!$C$13)</f>
        <v/>
      </c>
      <c r="O642" s="37" t="str">
        <f aca="false">IF(OR($C642="",N(TOP!$C$14)=0),"",N($L642)/TOP!$C$14)</f>
        <v/>
      </c>
      <c r="P642" s="42" t="str">
        <f aca="false">IF($C642="","",IFERROR(CHOOSE(MATCH(TOP!$C$10,{"【期間A】","【期間B】","【期間C】"},0),N($M642),N($N642),N($O642)),0))</f>
        <v/>
      </c>
    </row>
    <row r="643" customFormat="false" ht="15" hidden="false" customHeight="false" outlineLevel="0" collapsed="false">
      <c r="B643" s="12" t="n">
        <v>638</v>
      </c>
      <c r="C643" s="36" t="str">
        <f aca="false">IF(②実績CSV_期間A!$M639="","",②実績CSV_期間A!$M639&amp;"")</f>
        <v/>
      </c>
      <c r="D643" s="12" t="str">
        <f aca="false">IF($C643="","",②実績CSV_期間A!$N639)</f>
        <v/>
      </c>
      <c r="E643" s="12" t="str">
        <f aca="false">IF($C643="","",RIGHT($D643,1))</f>
        <v/>
      </c>
      <c r="F643" s="41" t="str">
        <f aca="false">IF($C643="","",IFERROR(INDEX(サイズ換算マスタ!$C$6:$C$8,MATCH($E643,サイズ換算マスタ!$B$6:$B$8,0)),1))</f>
        <v/>
      </c>
      <c r="G643" s="38" t="str">
        <f aca="false">IF($C643="","",SUMIFS(②実績CSV_期間A!$AA$2:$AA$5001,②実績CSV_期間A!$M$2:$M$5001,$C643))</f>
        <v/>
      </c>
      <c r="H643" s="38" t="str">
        <f aca="false">IF($C643="","",SUMIFS(③実績CSV_期間B!$AA$2:$AA$5001,③実績CSV_期間B!$M$2:$M$5001,$C643))</f>
        <v/>
      </c>
      <c r="I643" s="38" t="str">
        <f aca="false">IF($C643="","",SUMIFS(④実績CSV_期間C!$AA$2:$AA$5001,④実績CSV_期間C!$M$2:$M$5001,$C643))</f>
        <v/>
      </c>
      <c r="J643" s="38" t="str">
        <f aca="false">IF($C643="","",N($F643)*N($G643))</f>
        <v/>
      </c>
      <c r="K643" s="38" t="str">
        <f aca="false">IF($C643="","",N($F643)*N($H643))</f>
        <v/>
      </c>
      <c r="L643" s="38" t="str">
        <f aca="false">IF($C643="","",N($F643)*N($I643))</f>
        <v/>
      </c>
      <c r="M643" s="37" t="str">
        <f aca="false">IF(OR($C643="",N(TOP!$C$12)=0),"",N($J643)/TOP!$C$12)</f>
        <v/>
      </c>
      <c r="N643" s="37" t="str">
        <f aca="false">IF(OR($C643="",N(TOP!$C$13)=0),"",N($K643)/TOP!$C$13)</f>
        <v/>
      </c>
      <c r="O643" s="37" t="str">
        <f aca="false">IF(OR($C643="",N(TOP!$C$14)=0),"",N($L643)/TOP!$C$14)</f>
        <v/>
      </c>
      <c r="P643" s="42" t="str">
        <f aca="false">IF($C643="","",IFERROR(CHOOSE(MATCH(TOP!$C$10,{"【期間A】","【期間B】","【期間C】"},0),N($M643),N($N643),N($O643)),0))</f>
        <v/>
      </c>
    </row>
    <row r="644" customFormat="false" ht="15" hidden="false" customHeight="false" outlineLevel="0" collapsed="false">
      <c r="B644" s="12" t="n">
        <v>639</v>
      </c>
      <c r="C644" s="36" t="str">
        <f aca="false">IF(②実績CSV_期間A!$M640="","",②実績CSV_期間A!$M640&amp;"")</f>
        <v/>
      </c>
      <c r="D644" s="12" t="str">
        <f aca="false">IF($C644="","",②実績CSV_期間A!$N640)</f>
        <v/>
      </c>
      <c r="E644" s="12" t="str">
        <f aca="false">IF($C644="","",RIGHT($D644,1))</f>
        <v/>
      </c>
      <c r="F644" s="41" t="str">
        <f aca="false">IF($C644="","",IFERROR(INDEX(サイズ換算マスタ!$C$6:$C$8,MATCH($E644,サイズ換算マスタ!$B$6:$B$8,0)),1))</f>
        <v/>
      </c>
      <c r="G644" s="38" t="str">
        <f aca="false">IF($C644="","",SUMIFS(②実績CSV_期間A!$AA$2:$AA$5001,②実績CSV_期間A!$M$2:$M$5001,$C644))</f>
        <v/>
      </c>
      <c r="H644" s="38" t="str">
        <f aca="false">IF($C644="","",SUMIFS(③実績CSV_期間B!$AA$2:$AA$5001,③実績CSV_期間B!$M$2:$M$5001,$C644))</f>
        <v/>
      </c>
      <c r="I644" s="38" t="str">
        <f aca="false">IF($C644="","",SUMIFS(④実績CSV_期間C!$AA$2:$AA$5001,④実績CSV_期間C!$M$2:$M$5001,$C644))</f>
        <v/>
      </c>
      <c r="J644" s="38" t="str">
        <f aca="false">IF($C644="","",N($F644)*N($G644))</f>
        <v/>
      </c>
      <c r="K644" s="38" t="str">
        <f aca="false">IF($C644="","",N($F644)*N($H644))</f>
        <v/>
      </c>
      <c r="L644" s="38" t="str">
        <f aca="false">IF($C644="","",N($F644)*N($I644))</f>
        <v/>
      </c>
      <c r="M644" s="37" t="str">
        <f aca="false">IF(OR($C644="",N(TOP!$C$12)=0),"",N($J644)/TOP!$C$12)</f>
        <v/>
      </c>
      <c r="N644" s="37" t="str">
        <f aca="false">IF(OR($C644="",N(TOP!$C$13)=0),"",N($K644)/TOP!$C$13)</f>
        <v/>
      </c>
      <c r="O644" s="37" t="str">
        <f aca="false">IF(OR($C644="",N(TOP!$C$14)=0),"",N($L644)/TOP!$C$14)</f>
        <v/>
      </c>
      <c r="P644" s="42" t="str">
        <f aca="false">IF($C644="","",IFERROR(CHOOSE(MATCH(TOP!$C$10,{"【期間A】","【期間B】","【期間C】"},0),N($M644),N($N644),N($O644)),0))</f>
        <v/>
      </c>
    </row>
    <row r="645" customFormat="false" ht="15" hidden="false" customHeight="false" outlineLevel="0" collapsed="false">
      <c r="B645" s="12" t="n">
        <v>640</v>
      </c>
      <c r="C645" s="36" t="str">
        <f aca="false">IF(②実績CSV_期間A!$M641="","",②実績CSV_期間A!$M641&amp;"")</f>
        <v/>
      </c>
      <c r="D645" s="12" t="str">
        <f aca="false">IF($C645="","",②実績CSV_期間A!$N641)</f>
        <v/>
      </c>
      <c r="E645" s="12" t="str">
        <f aca="false">IF($C645="","",RIGHT($D645,1))</f>
        <v/>
      </c>
      <c r="F645" s="41" t="str">
        <f aca="false">IF($C645="","",IFERROR(INDEX(サイズ換算マスタ!$C$6:$C$8,MATCH($E645,サイズ換算マスタ!$B$6:$B$8,0)),1))</f>
        <v/>
      </c>
      <c r="G645" s="38" t="str">
        <f aca="false">IF($C645="","",SUMIFS(②実績CSV_期間A!$AA$2:$AA$5001,②実績CSV_期間A!$M$2:$M$5001,$C645))</f>
        <v/>
      </c>
      <c r="H645" s="38" t="str">
        <f aca="false">IF($C645="","",SUMIFS(③実績CSV_期間B!$AA$2:$AA$5001,③実績CSV_期間B!$M$2:$M$5001,$C645))</f>
        <v/>
      </c>
      <c r="I645" s="38" t="str">
        <f aca="false">IF($C645="","",SUMIFS(④実績CSV_期間C!$AA$2:$AA$5001,④実績CSV_期間C!$M$2:$M$5001,$C645))</f>
        <v/>
      </c>
      <c r="J645" s="38" t="str">
        <f aca="false">IF($C645="","",N($F645)*N($G645))</f>
        <v/>
      </c>
      <c r="K645" s="38" t="str">
        <f aca="false">IF($C645="","",N($F645)*N($H645))</f>
        <v/>
      </c>
      <c r="L645" s="38" t="str">
        <f aca="false">IF($C645="","",N($F645)*N($I645))</f>
        <v/>
      </c>
      <c r="M645" s="37" t="str">
        <f aca="false">IF(OR($C645="",N(TOP!$C$12)=0),"",N($J645)/TOP!$C$12)</f>
        <v/>
      </c>
      <c r="N645" s="37" t="str">
        <f aca="false">IF(OR($C645="",N(TOP!$C$13)=0),"",N($K645)/TOP!$C$13)</f>
        <v/>
      </c>
      <c r="O645" s="37" t="str">
        <f aca="false">IF(OR($C645="",N(TOP!$C$14)=0),"",N($L645)/TOP!$C$14)</f>
        <v/>
      </c>
      <c r="P645" s="42" t="str">
        <f aca="false">IF($C645="","",IFERROR(CHOOSE(MATCH(TOP!$C$10,{"【期間A】","【期間B】","【期間C】"},0),N($M645),N($N645),N($O645)),0))</f>
        <v/>
      </c>
    </row>
    <row r="646" customFormat="false" ht="15" hidden="false" customHeight="false" outlineLevel="0" collapsed="false">
      <c r="B646" s="12" t="n">
        <v>641</v>
      </c>
      <c r="C646" s="36" t="str">
        <f aca="false">IF(②実績CSV_期間A!$M642="","",②実績CSV_期間A!$M642&amp;"")</f>
        <v/>
      </c>
      <c r="D646" s="12" t="str">
        <f aca="false">IF($C646="","",②実績CSV_期間A!$N642)</f>
        <v/>
      </c>
      <c r="E646" s="12" t="str">
        <f aca="false">IF($C646="","",RIGHT($D646,1))</f>
        <v/>
      </c>
      <c r="F646" s="41" t="str">
        <f aca="false">IF($C646="","",IFERROR(INDEX(サイズ換算マスタ!$C$6:$C$8,MATCH($E646,サイズ換算マスタ!$B$6:$B$8,0)),1))</f>
        <v/>
      </c>
      <c r="G646" s="38" t="str">
        <f aca="false">IF($C646="","",SUMIFS(②実績CSV_期間A!$AA$2:$AA$5001,②実績CSV_期間A!$M$2:$M$5001,$C646))</f>
        <v/>
      </c>
      <c r="H646" s="38" t="str">
        <f aca="false">IF($C646="","",SUMIFS(③実績CSV_期間B!$AA$2:$AA$5001,③実績CSV_期間B!$M$2:$M$5001,$C646))</f>
        <v/>
      </c>
      <c r="I646" s="38" t="str">
        <f aca="false">IF($C646="","",SUMIFS(④実績CSV_期間C!$AA$2:$AA$5001,④実績CSV_期間C!$M$2:$M$5001,$C646))</f>
        <v/>
      </c>
      <c r="J646" s="38" t="str">
        <f aca="false">IF($C646="","",N($F646)*N($G646))</f>
        <v/>
      </c>
      <c r="K646" s="38" t="str">
        <f aca="false">IF($C646="","",N($F646)*N($H646))</f>
        <v/>
      </c>
      <c r="L646" s="38" t="str">
        <f aca="false">IF($C646="","",N($F646)*N($I646))</f>
        <v/>
      </c>
      <c r="M646" s="37" t="str">
        <f aca="false">IF(OR($C646="",N(TOP!$C$12)=0),"",N($J646)/TOP!$C$12)</f>
        <v/>
      </c>
      <c r="N646" s="37" t="str">
        <f aca="false">IF(OR($C646="",N(TOP!$C$13)=0),"",N($K646)/TOP!$C$13)</f>
        <v/>
      </c>
      <c r="O646" s="37" t="str">
        <f aca="false">IF(OR($C646="",N(TOP!$C$14)=0),"",N($L646)/TOP!$C$14)</f>
        <v/>
      </c>
      <c r="P646" s="42" t="str">
        <f aca="false">IF($C646="","",IFERROR(CHOOSE(MATCH(TOP!$C$10,{"【期間A】","【期間B】","【期間C】"},0),N($M646),N($N646),N($O646)),0))</f>
        <v/>
      </c>
    </row>
    <row r="647" customFormat="false" ht="15" hidden="false" customHeight="false" outlineLevel="0" collapsed="false">
      <c r="B647" s="12" t="n">
        <v>642</v>
      </c>
      <c r="C647" s="36" t="str">
        <f aca="false">IF(②実績CSV_期間A!$M643="","",②実績CSV_期間A!$M643&amp;"")</f>
        <v/>
      </c>
      <c r="D647" s="12" t="str">
        <f aca="false">IF($C647="","",②実績CSV_期間A!$N643)</f>
        <v/>
      </c>
      <c r="E647" s="12" t="str">
        <f aca="false">IF($C647="","",RIGHT($D647,1))</f>
        <v/>
      </c>
      <c r="F647" s="41" t="str">
        <f aca="false">IF($C647="","",IFERROR(INDEX(サイズ換算マスタ!$C$6:$C$8,MATCH($E647,サイズ換算マスタ!$B$6:$B$8,0)),1))</f>
        <v/>
      </c>
      <c r="G647" s="38" t="str">
        <f aca="false">IF($C647="","",SUMIFS(②実績CSV_期間A!$AA$2:$AA$5001,②実績CSV_期間A!$M$2:$M$5001,$C647))</f>
        <v/>
      </c>
      <c r="H647" s="38" t="str">
        <f aca="false">IF($C647="","",SUMIFS(③実績CSV_期間B!$AA$2:$AA$5001,③実績CSV_期間B!$M$2:$M$5001,$C647))</f>
        <v/>
      </c>
      <c r="I647" s="38" t="str">
        <f aca="false">IF($C647="","",SUMIFS(④実績CSV_期間C!$AA$2:$AA$5001,④実績CSV_期間C!$M$2:$M$5001,$C647))</f>
        <v/>
      </c>
      <c r="J647" s="38" t="str">
        <f aca="false">IF($C647="","",N($F647)*N($G647))</f>
        <v/>
      </c>
      <c r="K647" s="38" t="str">
        <f aca="false">IF($C647="","",N($F647)*N($H647))</f>
        <v/>
      </c>
      <c r="L647" s="38" t="str">
        <f aca="false">IF($C647="","",N($F647)*N($I647))</f>
        <v/>
      </c>
      <c r="M647" s="37" t="str">
        <f aca="false">IF(OR($C647="",N(TOP!$C$12)=0),"",N($J647)/TOP!$C$12)</f>
        <v/>
      </c>
      <c r="N647" s="37" t="str">
        <f aca="false">IF(OR($C647="",N(TOP!$C$13)=0),"",N($K647)/TOP!$C$13)</f>
        <v/>
      </c>
      <c r="O647" s="37" t="str">
        <f aca="false">IF(OR($C647="",N(TOP!$C$14)=0),"",N($L647)/TOP!$C$14)</f>
        <v/>
      </c>
      <c r="P647" s="42" t="str">
        <f aca="false">IF($C647="","",IFERROR(CHOOSE(MATCH(TOP!$C$10,{"【期間A】","【期間B】","【期間C】"},0),N($M647),N($N647),N($O647)),0))</f>
        <v/>
      </c>
    </row>
    <row r="648" customFormat="false" ht="15" hidden="false" customHeight="false" outlineLevel="0" collapsed="false">
      <c r="B648" s="12" t="n">
        <v>643</v>
      </c>
      <c r="C648" s="36" t="str">
        <f aca="false">IF(②実績CSV_期間A!$M644="","",②実績CSV_期間A!$M644&amp;"")</f>
        <v/>
      </c>
      <c r="D648" s="12" t="str">
        <f aca="false">IF($C648="","",②実績CSV_期間A!$N644)</f>
        <v/>
      </c>
      <c r="E648" s="12" t="str">
        <f aca="false">IF($C648="","",RIGHT($D648,1))</f>
        <v/>
      </c>
      <c r="F648" s="41" t="str">
        <f aca="false">IF($C648="","",IFERROR(INDEX(サイズ換算マスタ!$C$6:$C$8,MATCH($E648,サイズ換算マスタ!$B$6:$B$8,0)),1))</f>
        <v/>
      </c>
      <c r="G648" s="38" t="str">
        <f aca="false">IF($C648="","",SUMIFS(②実績CSV_期間A!$AA$2:$AA$5001,②実績CSV_期間A!$M$2:$M$5001,$C648))</f>
        <v/>
      </c>
      <c r="H648" s="38" t="str">
        <f aca="false">IF($C648="","",SUMIFS(③実績CSV_期間B!$AA$2:$AA$5001,③実績CSV_期間B!$M$2:$M$5001,$C648))</f>
        <v/>
      </c>
      <c r="I648" s="38" t="str">
        <f aca="false">IF($C648="","",SUMIFS(④実績CSV_期間C!$AA$2:$AA$5001,④実績CSV_期間C!$M$2:$M$5001,$C648))</f>
        <v/>
      </c>
      <c r="J648" s="38" t="str">
        <f aca="false">IF($C648="","",N($F648)*N($G648))</f>
        <v/>
      </c>
      <c r="K648" s="38" t="str">
        <f aca="false">IF($C648="","",N($F648)*N($H648))</f>
        <v/>
      </c>
      <c r="L648" s="38" t="str">
        <f aca="false">IF($C648="","",N($F648)*N($I648))</f>
        <v/>
      </c>
      <c r="M648" s="37" t="str">
        <f aca="false">IF(OR($C648="",N(TOP!$C$12)=0),"",N($J648)/TOP!$C$12)</f>
        <v/>
      </c>
      <c r="N648" s="37" t="str">
        <f aca="false">IF(OR($C648="",N(TOP!$C$13)=0),"",N($K648)/TOP!$C$13)</f>
        <v/>
      </c>
      <c r="O648" s="37" t="str">
        <f aca="false">IF(OR($C648="",N(TOP!$C$14)=0),"",N($L648)/TOP!$C$14)</f>
        <v/>
      </c>
      <c r="P648" s="42" t="str">
        <f aca="false">IF($C648="","",IFERROR(CHOOSE(MATCH(TOP!$C$10,{"【期間A】","【期間B】","【期間C】"},0),N($M648),N($N648),N($O648)),0))</f>
        <v/>
      </c>
    </row>
    <row r="649" customFormat="false" ht="15" hidden="false" customHeight="false" outlineLevel="0" collapsed="false">
      <c r="B649" s="12" t="n">
        <v>644</v>
      </c>
      <c r="C649" s="36" t="str">
        <f aca="false">IF(②実績CSV_期間A!$M645="","",②実績CSV_期間A!$M645&amp;"")</f>
        <v/>
      </c>
      <c r="D649" s="12" t="str">
        <f aca="false">IF($C649="","",②実績CSV_期間A!$N645)</f>
        <v/>
      </c>
      <c r="E649" s="12" t="str">
        <f aca="false">IF($C649="","",RIGHT($D649,1))</f>
        <v/>
      </c>
      <c r="F649" s="41" t="str">
        <f aca="false">IF($C649="","",IFERROR(INDEX(サイズ換算マスタ!$C$6:$C$8,MATCH($E649,サイズ換算マスタ!$B$6:$B$8,0)),1))</f>
        <v/>
      </c>
      <c r="G649" s="38" t="str">
        <f aca="false">IF($C649="","",SUMIFS(②実績CSV_期間A!$AA$2:$AA$5001,②実績CSV_期間A!$M$2:$M$5001,$C649))</f>
        <v/>
      </c>
      <c r="H649" s="38" t="str">
        <f aca="false">IF($C649="","",SUMIFS(③実績CSV_期間B!$AA$2:$AA$5001,③実績CSV_期間B!$M$2:$M$5001,$C649))</f>
        <v/>
      </c>
      <c r="I649" s="38" t="str">
        <f aca="false">IF($C649="","",SUMIFS(④実績CSV_期間C!$AA$2:$AA$5001,④実績CSV_期間C!$M$2:$M$5001,$C649))</f>
        <v/>
      </c>
      <c r="J649" s="38" t="str">
        <f aca="false">IF($C649="","",N($F649)*N($G649))</f>
        <v/>
      </c>
      <c r="K649" s="38" t="str">
        <f aca="false">IF($C649="","",N($F649)*N($H649))</f>
        <v/>
      </c>
      <c r="L649" s="38" t="str">
        <f aca="false">IF($C649="","",N($F649)*N($I649))</f>
        <v/>
      </c>
      <c r="M649" s="37" t="str">
        <f aca="false">IF(OR($C649="",N(TOP!$C$12)=0),"",N($J649)/TOP!$C$12)</f>
        <v/>
      </c>
      <c r="N649" s="37" t="str">
        <f aca="false">IF(OR($C649="",N(TOP!$C$13)=0),"",N($K649)/TOP!$C$13)</f>
        <v/>
      </c>
      <c r="O649" s="37" t="str">
        <f aca="false">IF(OR($C649="",N(TOP!$C$14)=0),"",N($L649)/TOP!$C$14)</f>
        <v/>
      </c>
      <c r="P649" s="42" t="str">
        <f aca="false">IF($C649="","",IFERROR(CHOOSE(MATCH(TOP!$C$10,{"【期間A】","【期間B】","【期間C】"},0),N($M649),N($N649),N($O649)),0))</f>
        <v/>
      </c>
    </row>
    <row r="650" customFormat="false" ht="15" hidden="false" customHeight="false" outlineLevel="0" collapsed="false">
      <c r="B650" s="12" t="n">
        <v>645</v>
      </c>
      <c r="C650" s="36" t="str">
        <f aca="false">IF(②実績CSV_期間A!$M646="","",②実績CSV_期間A!$M646&amp;"")</f>
        <v/>
      </c>
      <c r="D650" s="12" t="str">
        <f aca="false">IF($C650="","",②実績CSV_期間A!$N646)</f>
        <v/>
      </c>
      <c r="E650" s="12" t="str">
        <f aca="false">IF($C650="","",RIGHT($D650,1))</f>
        <v/>
      </c>
      <c r="F650" s="41" t="str">
        <f aca="false">IF($C650="","",IFERROR(INDEX(サイズ換算マスタ!$C$6:$C$8,MATCH($E650,サイズ換算マスタ!$B$6:$B$8,0)),1))</f>
        <v/>
      </c>
      <c r="G650" s="38" t="str">
        <f aca="false">IF($C650="","",SUMIFS(②実績CSV_期間A!$AA$2:$AA$5001,②実績CSV_期間A!$M$2:$M$5001,$C650))</f>
        <v/>
      </c>
      <c r="H650" s="38" t="str">
        <f aca="false">IF($C650="","",SUMIFS(③実績CSV_期間B!$AA$2:$AA$5001,③実績CSV_期間B!$M$2:$M$5001,$C650))</f>
        <v/>
      </c>
      <c r="I650" s="38" t="str">
        <f aca="false">IF($C650="","",SUMIFS(④実績CSV_期間C!$AA$2:$AA$5001,④実績CSV_期間C!$M$2:$M$5001,$C650))</f>
        <v/>
      </c>
      <c r="J650" s="38" t="str">
        <f aca="false">IF($C650="","",N($F650)*N($G650))</f>
        <v/>
      </c>
      <c r="K650" s="38" t="str">
        <f aca="false">IF($C650="","",N($F650)*N($H650))</f>
        <v/>
      </c>
      <c r="L650" s="38" t="str">
        <f aca="false">IF($C650="","",N($F650)*N($I650))</f>
        <v/>
      </c>
      <c r="M650" s="37" t="str">
        <f aca="false">IF(OR($C650="",N(TOP!$C$12)=0),"",N($J650)/TOP!$C$12)</f>
        <v/>
      </c>
      <c r="N650" s="37" t="str">
        <f aca="false">IF(OR($C650="",N(TOP!$C$13)=0),"",N($K650)/TOP!$C$13)</f>
        <v/>
      </c>
      <c r="O650" s="37" t="str">
        <f aca="false">IF(OR($C650="",N(TOP!$C$14)=0),"",N($L650)/TOP!$C$14)</f>
        <v/>
      </c>
      <c r="P650" s="42" t="str">
        <f aca="false">IF($C650="","",IFERROR(CHOOSE(MATCH(TOP!$C$10,{"【期間A】","【期間B】","【期間C】"},0),N($M650),N($N650),N($O650)),0))</f>
        <v/>
      </c>
    </row>
    <row r="651" customFormat="false" ht="15" hidden="false" customHeight="false" outlineLevel="0" collapsed="false">
      <c r="B651" s="12" t="n">
        <v>646</v>
      </c>
      <c r="C651" s="36" t="str">
        <f aca="false">IF(②実績CSV_期間A!$M647="","",②実績CSV_期間A!$M647&amp;"")</f>
        <v/>
      </c>
      <c r="D651" s="12" t="str">
        <f aca="false">IF($C651="","",②実績CSV_期間A!$N647)</f>
        <v/>
      </c>
      <c r="E651" s="12" t="str">
        <f aca="false">IF($C651="","",RIGHT($D651,1))</f>
        <v/>
      </c>
      <c r="F651" s="41" t="str">
        <f aca="false">IF($C651="","",IFERROR(INDEX(サイズ換算マスタ!$C$6:$C$8,MATCH($E651,サイズ換算マスタ!$B$6:$B$8,0)),1))</f>
        <v/>
      </c>
      <c r="G651" s="38" t="str">
        <f aca="false">IF($C651="","",SUMIFS(②実績CSV_期間A!$AA$2:$AA$5001,②実績CSV_期間A!$M$2:$M$5001,$C651))</f>
        <v/>
      </c>
      <c r="H651" s="38" t="str">
        <f aca="false">IF($C651="","",SUMIFS(③実績CSV_期間B!$AA$2:$AA$5001,③実績CSV_期間B!$M$2:$M$5001,$C651))</f>
        <v/>
      </c>
      <c r="I651" s="38" t="str">
        <f aca="false">IF($C651="","",SUMIFS(④実績CSV_期間C!$AA$2:$AA$5001,④実績CSV_期間C!$M$2:$M$5001,$C651))</f>
        <v/>
      </c>
      <c r="J651" s="38" t="str">
        <f aca="false">IF($C651="","",N($F651)*N($G651))</f>
        <v/>
      </c>
      <c r="K651" s="38" t="str">
        <f aca="false">IF($C651="","",N($F651)*N($H651))</f>
        <v/>
      </c>
      <c r="L651" s="38" t="str">
        <f aca="false">IF($C651="","",N($F651)*N($I651))</f>
        <v/>
      </c>
      <c r="M651" s="37" t="str">
        <f aca="false">IF(OR($C651="",N(TOP!$C$12)=0),"",N($J651)/TOP!$C$12)</f>
        <v/>
      </c>
      <c r="N651" s="37" t="str">
        <f aca="false">IF(OR($C651="",N(TOP!$C$13)=0),"",N($K651)/TOP!$C$13)</f>
        <v/>
      </c>
      <c r="O651" s="37" t="str">
        <f aca="false">IF(OR($C651="",N(TOP!$C$14)=0),"",N($L651)/TOP!$C$14)</f>
        <v/>
      </c>
      <c r="P651" s="42" t="str">
        <f aca="false">IF($C651="","",IFERROR(CHOOSE(MATCH(TOP!$C$10,{"【期間A】","【期間B】","【期間C】"},0),N($M651),N($N651),N($O651)),0))</f>
        <v/>
      </c>
    </row>
    <row r="652" customFormat="false" ht="15" hidden="false" customHeight="false" outlineLevel="0" collapsed="false">
      <c r="B652" s="12" t="n">
        <v>647</v>
      </c>
      <c r="C652" s="36" t="str">
        <f aca="false">IF(②実績CSV_期間A!$M648="","",②実績CSV_期間A!$M648&amp;"")</f>
        <v/>
      </c>
      <c r="D652" s="12" t="str">
        <f aca="false">IF($C652="","",②実績CSV_期間A!$N648)</f>
        <v/>
      </c>
      <c r="E652" s="12" t="str">
        <f aca="false">IF($C652="","",RIGHT($D652,1))</f>
        <v/>
      </c>
      <c r="F652" s="41" t="str">
        <f aca="false">IF($C652="","",IFERROR(INDEX(サイズ換算マスタ!$C$6:$C$8,MATCH($E652,サイズ換算マスタ!$B$6:$B$8,0)),1))</f>
        <v/>
      </c>
      <c r="G652" s="38" t="str">
        <f aca="false">IF($C652="","",SUMIFS(②実績CSV_期間A!$AA$2:$AA$5001,②実績CSV_期間A!$M$2:$M$5001,$C652))</f>
        <v/>
      </c>
      <c r="H652" s="38" t="str">
        <f aca="false">IF($C652="","",SUMIFS(③実績CSV_期間B!$AA$2:$AA$5001,③実績CSV_期間B!$M$2:$M$5001,$C652))</f>
        <v/>
      </c>
      <c r="I652" s="38" t="str">
        <f aca="false">IF($C652="","",SUMIFS(④実績CSV_期間C!$AA$2:$AA$5001,④実績CSV_期間C!$M$2:$M$5001,$C652))</f>
        <v/>
      </c>
      <c r="J652" s="38" t="str">
        <f aca="false">IF($C652="","",N($F652)*N($G652))</f>
        <v/>
      </c>
      <c r="K652" s="38" t="str">
        <f aca="false">IF($C652="","",N($F652)*N($H652))</f>
        <v/>
      </c>
      <c r="L652" s="38" t="str">
        <f aca="false">IF($C652="","",N($F652)*N($I652))</f>
        <v/>
      </c>
      <c r="M652" s="37" t="str">
        <f aca="false">IF(OR($C652="",N(TOP!$C$12)=0),"",N($J652)/TOP!$C$12)</f>
        <v/>
      </c>
      <c r="N652" s="37" t="str">
        <f aca="false">IF(OR($C652="",N(TOP!$C$13)=0),"",N($K652)/TOP!$C$13)</f>
        <v/>
      </c>
      <c r="O652" s="37" t="str">
        <f aca="false">IF(OR($C652="",N(TOP!$C$14)=0),"",N($L652)/TOP!$C$14)</f>
        <v/>
      </c>
      <c r="P652" s="42" t="str">
        <f aca="false">IF($C652="","",IFERROR(CHOOSE(MATCH(TOP!$C$10,{"【期間A】","【期間B】","【期間C】"},0),N($M652),N($N652),N($O652)),0))</f>
        <v/>
      </c>
    </row>
    <row r="653" customFormat="false" ht="15" hidden="false" customHeight="false" outlineLevel="0" collapsed="false">
      <c r="B653" s="12" t="n">
        <v>648</v>
      </c>
      <c r="C653" s="36" t="str">
        <f aca="false">IF(②実績CSV_期間A!$M649="","",②実績CSV_期間A!$M649&amp;"")</f>
        <v/>
      </c>
      <c r="D653" s="12" t="str">
        <f aca="false">IF($C653="","",②実績CSV_期間A!$N649)</f>
        <v/>
      </c>
      <c r="E653" s="12" t="str">
        <f aca="false">IF($C653="","",RIGHT($D653,1))</f>
        <v/>
      </c>
      <c r="F653" s="41" t="str">
        <f aca="false">IF($C653="","",IFERROR(INDEX(サイズ換算マスタ!$C$6:$C$8,MATCH($E653,サイズ換算マスタ!$B$6:$B$8,0)),1))</f>
        <v/>
      </c>
      <c r="G653" s="38" t="str">
        <f aca="false">IF($C653="","",SUMIFS(②実績CSV_期間A!$AA$2:$AA$5001,②実績CSV_期間A!$M$2:$M$5001,$C653))</f>
        <v/>
      </c>
      <c r="H653" s="38" t="str">
        <f aca="false">IF($C653="","",SUMIFS(③実績CSV_期間B!$AA$2:$AA$5001,③実績CSV_期間B!$M$2:$M$5001,$C653))</f>
        <v/>
      </c>
      <c r="I653" s="38" t="str">
        <f aca="false">IF($C653="","",SUMIFS(④実績CSV_期間C!$AA$2:$AA$5001,④実績CSV_期間C!$M$2:$M$5001,$C653))</f>
        <v/>
      </c>
      <c r="J653" s="38" t="str">
        <f aca="false">IF($C653="","",N($F653)*N($G653))</f>
        <v/>
      </c>
      <c r="K653" s="38" t="str">
        <f aca="false">IF($C653="","",N($F653)*N($H653))</f>
        <v/>
      </c>
      <c r="L653" s="38" t="str">
        <f aca="false">IF($C653="","",N($F653)*N($I653))</f>
        <v/>
      </c>
      <c r="M653" s="37" t="str">
        <f aca="false">IF(OR($C653="",N(TOP!$C$12)=0),"",N($J653)/TOP!$C$12)</f>
        <v/>
      </c>
      <c r="N653" s="37" t="str">
        <f aca="false">IF(OR($C653="",N(TOP!$C$13)=0),"",N($K653)/TOP!$C$13)</f>
        <v/>
      </c>
      <c r="O653" s="37" t="str">
        <f aca="false">IF(OR($C653="",N(TOP!$C$14)=0),"",N($L653)/TOP!$C$14)</f>
        <v/>
      </c>
      <c r="P653" s="42" t="str">
        <f aca="false">IF($C653="","",IFERROR(CHOOSE(MATCH(TOP!$C$10,{"【期間A】","【期間B】","【期間C】"},0),N($M653),N($N653),N($O653)),0))</f>
        <v/>
      </c>
    </row>
    <row r="654" customFormat="false" ht="15" hidden="false" customHeight="false" outlineLevel="0" collapsed="false">
      <c r="B654" s="12" t="n">
        <v>649</v>
      </c>
      <c r="C654" s="36" t="str">
        <f aca="false">IF(②実績CSV_期間A!$M650="","",②実績CSV_期間A!$M650&amp;"")</f>
        <v/>
      </c>
      <c r="D654" s="12" t="str">
        <f aca="false">IF($C654="","",②実績CSV_期間A!$N650)</f>
        <v/>
      </c>
      <c r="E654" s="12" t="str">
        <f aca="false">IF($C654="","",RIGHT($D654,1))</f>
        <v/>
      </c>
      <c r="F654" s="41" t="str">
        <f aca="false">IF($C654="","",IFERROR(INDEX(サイズ換算マスタ!$C$6:$C$8,MATCH($E654,サイズ換算マスタ!$B$6:$B$8,0)),1))</f>
        <v/>
      </c>
      <c r="G654" s="38" t="str">
        <f aca="false">IF($C654="","",SUMIFS(②実績CSV_期間A!$AA$2:$AA$5001,②実績CSV_期間A!$M$2:$M$5001,$C654))</f>
        <v/>
      </c>
      <c r="H654" s="38" t="str">
        <f aca="false">IF($C654="","",SUMIFS(③実績CSV_期間B!$AA$2:$AA$5001,③実績CSV_期間B!$M$2:$M$5001,$C654))</f>
        <v/>
      </c>
      <c r="I654" s="38" t="str">
        <f aca="false">IF($C654="","",SUMIFS(④実績CSV_期間C!$AA$2:$AA$5001,④実績CSV_期間C!$M$2:$M$5001,$C654))</f>
        <v/>
      </c>
      <c r="J654" s="38" t="str">
        <f aca="false">IF($C654="","",N($F654)*N($G654))</f>
        <v/>
      </c>
      <c r="K654" s="38" t="str">
        <f aca="false">IF($C654="","",N($F654)*N($H654))</f>
        <v/>
      </c>
      <c r="L654" s="38" t="str">
        <f aca="false">IF($C654="","",N($F654)*N($I654))</f>
        <v/>
      </c>
      <c r="M654" s="37" t="str">
        <f aca="false">IF(OR($C654="",N(TOP!$C$12)=0),"",N($J654)/TOP!$C$12)</f>
        <v/>
      </c>
      <c r="N654" s="37" t="str">
        <f aca="false">IF(OR($C654="",N(TOP!$C$13)=0),"",N($K654)/TOP!$C$13)</f>
        <v/>
      </c>
      <c r="O654" s="37" t="str">
        <f aca="false">IF(OR($C654="",N(TOP!$C$14)=0),"",N($L654)/TOP!$C$14)</f>
        <v/>
      </c>
      <c r="P654" s="42" t="str">
        <f aca="false">IF($C654="","",IFERROR(CHOOSE(MATCH(TOP!$C$10,{"【期間A】","【期間B】","【期間C】"},0),N($M654),N($N654),N($O654)),0))</f>
        <v/>
      </c>
    </row>
    <row r="655" customFormat="false" ht="15" hidden="false" customHeight="false" outlineLevel="0" collapsed="false">
      <c r="B655" s="12" t="n">
        <v>650</v>
      </c>
      <c r="C655" s="36" t="str">
        <f aca="false">IF(②実績CSV_期間A!$M651="","",②実績CSV_期間A!$M651&amp;"")</f>
        <v/>
      </c>
      <c r="D655" s="12" t="str">
        <f aca="false">IF($C655="","",②実績CSV_期間A!$N651)</f>
        <v/>
      </c>
      <c r="E655" s="12" t="str">
        <f aca="false">IF($C655="","",RIGHT($D655,1))</f>
        <v/>
      </c>
      <c r="F655" s="41" t="str">
        <f aca="false">IF($C655="","",IFERROR(INDEX(サイズ換算マスタ!$C$6:$C$8,MATCH($E655,サイズ換算マスタ!$B$6:$B$8,0)),1))</f>
        <v/>
      </c>
      <c r="G655" s="38" t="str">
        <f aca="false">IF($C655="","",SUMIFS(②実績CSV_期間A!$AA$2:$AA$5001,②実績CSV_期間A!$M$2:$M$5001,$C655))</f>
        <v/>
      </c>
      <c r="H655" s="38" t="str">
        <f aca="false">IF($C655="","",SUMIFS(③実績CSV_期間B!$AA$2:$AA$5001,③実績CSV_期間B!$M$2:$M$5001,$C655))</f>
        <v/>
      </c>
      <c r="I655" s="38" t="str">
        <f aca="false">IF($C655="","",SUMIFS(④実績CSV_期間C!$AA$2:$AA$5001,④実績CSV_期間C!$M$2:$M$5001,$C655))</f>
        <v/>
      </c>
      <c r="J655" s="38" t="str">
        <f aca="false">IF($C655="","",N($F655)*N($G655))</f>
        <v/>
      </c>
      <c r="K655" s="38" t="str">
        <f aca="false">IF($C655="","",N($F655)*N($H655))</f>
        <v/>
      </c>
      <c r="L655" s="38" t="str">
        <f aca="false">IF($C655="","",N($F655)*N($I655))</f>
        <v/>
      </c>
      <c r="M655" s="37" t="str">
        <f aca="false">IF(OR($C655="",N(TOP!$C$12)=0),"",N($J655)/TOP!$C$12)</f>
        <v/>
      </c>
      <c r="N655" s="37" t="str">
        <f aca="false">IF(OR($C655="",N(TOP!$C$13)=0),"",N($K655)/TOP!$C$13)</f>
        <v/>
      </c>
      <c r="O655" s="37" t="str">
        <f aca="false">IF(OR($C655="",N(TOP!$C$14)=0),"",N($L655)/TOP!$C$14)</f>
        <v/>
      </c>
      <c r="P655" s="42" t="str">
        <f aca="false">IF($C655="","",IFERROR(CHOOSE(MATCH(TOP!$C$10,{"【期間A】","【期間B】","【期間C】"},0),N($M655),N($N655),N($O655)),0))</f>
        <v/>
      </c>
    </row>
    <row r="656" customFormat="false" ht="15" hidden="false" customHeight="false" outlineLevel="0" collapsed="false">
      <c r="B656" s="12" t="n">
        <v>651</v>
      </c>
      <c r="C656" s="36" t="str">
        <f aca="false">IF(②実績CSV_期間A!$M652="","",②実績CSV_期間A!$M652&amp;"")</f>
        <v/>
      </c>
      <c r="D656" s="12" t="str">
        <f aca="false">IF($C656="","",②実績CSV_期間A!$N652)</f>
        <v/>
      </c>
      <c r="E656" s="12" t="str">
        <f aca="false">IF($C656="","",RIGHT($D656,1))</f>
        <v/>
      </c>
      <c r="F656" s="41" t="str">
        <f aca="false">IF($C656="","",IFERROR(INDEX(サイズ換算マスタ!$C$6:$C$8,MATCH($E656,サイズ換算マスタ!$B$6:$B$8,0)),1))</f>
        <v/>
      </c>
      <c r="G656" s="38" t="str">
        <f aca="false">IF($C656="","",SUMIFS(②実績CSV_期間A!$AA$2:$AA$5001,②実績CSV_期間A!$M$2:$M$5001,$C656))</f>
        <v/>
      </c>
      <c r="H656" s="38" t="str">
        <f aca="false">IF($C656="","",SUMIFS(③実績CSV_期間B!$AA$2:$AA$5001,③実績CSV_期間B!$M$2:$M$5001,$C656))</f>
        <v/>
      </c>
      <c r="I656" s="38" t="str">
        <f aca="false">IF($C656="","",SUMIFS(④実績CSV_期間C!$AA$2:$AA$5001,④実績CSV_期間C!$M$2:$M$5001,$C656))</f>
        <v/>
      </c>
      <c r="J656" s="38" t="str">
        <f aca="false">IF($C656="","",N($F656)*N($G656))</f>
        <v/>
      </c>
      <c r="K656" s="38" t="str">
        <f aca="false">IF($C656="","",N($F656)*N($H656))</f>
        <v/>
      </c>
      <c r="L656" s="38" t="str">
        <f aca="false">IF($C656="","",N($F656)*N($I656))</f>
        <v/>
      </c>
      <c r="M656" s="37" t="str">
        <f aca="false">IF(OR($C656="",N(TOP!$C$12)=0),"",N($J656)/TOP!$C$12)</f>
        <v/>
      </c>
      <c r="N656" s="37" t="str">
        <f aca="false">IF(OR($C656="",N(TOP!$C$13)=0),"",N($K656)/TOP!$C$13)</f>
        <v/>
      </c>
      <c r="O656" s="37" t="str">
        <f aca="false">IF(OR($C656="",N(TOP!$C$14)=0),"",N($L656)/TOP!$C$14)</f>
        <v/>
      </c>
      <c r="P656" s="42" t="str">
        <f aca="false">IF($C656="","",IFERROR(CHOOSE(MATCH(TOP!$C$10,{"【期間A】","【期間B】","【期間C】"},0),N($M656),N($N656),N($O656)),0))</f>
        <v/>
      </c>
    </row>
    <row r="657" customFormat="false" ht="15" hidden="false" customHeight="false" outlineLevel="0" collapsed="false">
      <c r="B657" s="12" t="n">
        <v>652</v>
      </c>
      <c r="C657" s="36" t="str">
        <f aca="false">IF(②実績CSV_期間A!$M653="","",②実績CSV_期間A!$M653&amp;"")</f>
        <v/>
      </c>
      <c r="D657" s="12" t="str">
        <f aca="false">IF($C657="","",②実績CSV_期間A!$N653)</f>
        <v/>
      </c>
      <c r="E657" s="12" t="str">
        <f aca="false">IF($C657="","",RIGHT($D657,1))</f>
        <v/>
      </c>
      <c r="F657" s="41" t="str">
        <f aca="false">IF($C657="","",IFERROR(INDEX(サイズ換算マスタ!$C$6:$C$8,MATCH($E657,サイズ換算マスタ!$B$6:$B$8,0)),1))</f>
        <v/>
      </c>
      <c r="G657" s="38" t="str">
        <f aca="false">IF($C657="","",SUMIFS(②実績CSV_期間A!$AA$2:$AA$5001,②実績CSV_期間A!$M$2:$M$5001,$C657))</f>
        <v/>
      </c>
      <c r="H657" s="38" t="str">
        <f aca="false">IF($C657="","",SUMIFS(③実績CSV_期間B!$AA$2:$AA$5001,③実績CSV_期間B!$M$2:$M$5001,$C657))</f>
        <v/>
      </c>
      <c r="I657" s="38" t="str">
        <f aca="false">IF($C657="","",SUMIFS(④実績CSV_期間C!$AA$2:$AA$5001,④実績CSV_期間C!$M$2:$M$5001,$C657))</f>
        <v/>
      </c>
      <c r="J657" s="38" t="str">
        <f aca="false">IF($C657="","",N($F657)*N($G657))</f>
        <v/>
      </c>
      <c r="K657" s="38" t="str">
        <f aca="false">IF($C657="","",N($F657)*N($H657))</f>
        <v/>
      </c>
      <c r="L657" s="38" t="str">
        <f aca="false">IF($C657="","",N($F657)*N($I657))</f>
        <v/>
      </c>
      <c r="M657" s="37" t="str">
        <f aca="false">IF(OR($C657="",N(TOP!$C$12)=0),"",N($J657)/TOP!$C$12)</f>
        <v/>
      </c>
      <c r="N657" s="37" t="str">
        <f aca="false">IF(OR($C657="",N(TOP!$C$13)=0),"",N($K657)/TOP!$C$13)</f>
        <v/>
      </c>
      <c r="O657" s="37" t="str">
        <f aca="false">IF(OR($C657="",N(TOP!$C$14)=0),"",N($L657)/TOP!$C$14)</f>
        <v/>
      </c>
      <c r="P657" s="42" t="str">
        <f aca="false">IF($C657="","",IFERROR(CHOOSE(MATCH(TOP!$C$10,{"【期間A】","【期間B】","【期間C】"},0),N($M657),N($N657),N($O657)),0))</f>
        <v/>
      </c>
    </row>
    <row r="658" customFormat="false" ht="15" hidden="false" customHeight="false" outlineLevel="0" collapsed="false">
      <c r="B658" s="12" t="n">
        <v>653</v>
      </c>
      <c r="C658" s="36" t="str">
        <f aca="false">IF(②実績CSV_期間A!$M654="","",②実績CSV_期間A!$M654&amp;"")</f>
        <v/>
      </c>
      <c r="D658" s="12" t="str">
        <f aca="false">IF($C658="","",②実績CSV_期間A!$N654)</f>
        <v/>
      </c>
      <c r="E658" s="12" t="str">
        <f aca="false">IF($C658="","",RIGHT($D658,1))</f>
        <v/>
      </c>
      <c r="F658" s="41" t="str">
        <f aca="false">IF($C658="","",IFERROR(INDEX(サイズ換算マスタ!$C$6:$C$8,MATCH($E658,サイズ換算マスタ!$B$6:$B$8,0)),1))</f>
        <v/>
      </c>
      <c r="G658" s="38" t="str">
        <f aca="false">IF($C658="","",SUMIFS(②実績CSV_期間A!$AA$2:$AA$5001,②実績CSV_期間A!$M$2:$M$5001,$C658))</f>
        <v/>
      </c>
      <c r="H658" s="38" t="str">
        <f aca="false">IF($C658="","",SUMIFS(③実績CSV_期間B!$AA$2:$AA$5001,③実績CSV_期間B!$M$2:$M$5001,$C658))</f>
        <v/>
      </c>
      <c r="I658" s="38" t="str">
        <f aca="false">IF($C658="","",SUMIFS(④実績CSV_期間C!$AA$2:$AA$5001,④実績CSV_期間C!$M$2:$M$5001,$C658))</f>
        <v/>
      </c>
      <c r="J658" s="38" t="str">
        <f aca="false">IF($C658="","",N($F658)*N($G658))</f>
        <v/>
      </c>
      <c r="K658" s="38" t="str">
        <f aca="false">IF($C658="","",N($F658)*N($H658))</f>
        <v/>
      </c>
      <c r="L658" s="38" t="str">
        <f aca="false">IF($C658="","",N($F658)*N($I658))</f>
        <v/>
      </c>
      <c r="M658" s="37" t="str">
        <f aca="false">IF(OR($C658="",N(TOP!$C$12)=0),"",N($J658)/TOP!$C$12)</f>
        <v/>
      </c>
      <c r="N658" s="37" t="str">
        <f aca="false">IF(OR($C658="",N(TOP!$C$13)=0),"",N($K658)/TOP!$C$13)</f>
        <v/>
      </c>
      <c r="O658" s="37" t="str">
        <f aca="false">IF(OR($C658="",N(TOP!$C$14)=0),"",N($L658)/TOP!$C$14)</f>
        <v/>
      </c>
      <c r="P658" s="42" t="str">
        <f aca="false">IF($C658="","",IFERROR(CHOOSE(MATCH(TOP!$C$10,{"【期間A】","【期間B】","【期間C】"},0),N($M658),N($N658),N($O658)),0))</f>
        <v/>
      </c>
    </row>
    <row r="659" customFormat="false" ht="15" hidden="false" customHeight="false" outlineLevel="0" collapsed="false">
      <c r="B659" s="12" t="n">
        <v>654</v>
      </c>
      <c r="C659" s="36" t="str">
        <f aca="false">IF(②実績CSV_期間A!$M655="","",②実績CSV_期間A!$M655&amp;"")</f>
        <v/>
      </c>
      <c r="D659" s="12" t="str">
        <f aca="false">IF($C659="","",②実績CSV_期間A!$N655)</f>
        <v/>
      </c>
      <c r="E659" s="12" t="str">
        <f aca="false">IF($C659="","",RIGHT($D659,1))</f>
        <v/>
      </c>
      <c r="F659" s="41" t="str">
        <f aca="false">IF($C659="","",IFERROR(INDEX(サイズ換算マスタ!$C$6:$C$8,MATCH($E659,サイズ換算マスタ!$B$6:$B$8,0)),1))</f>
        <v/>
      </c>
      <c r="G659" s="38" t="str">
        <f aca="false">IF($C659="","",SUMIFS(②実績CSV_期間A!$AA$2:$AA$5001,②実績CSV_期間A!$M$2:$M$5001,$C659))</f>
        <v/>
      </c>
      <c r="H659" s="38" t="str">
        <f aca="false">IF($C659="","",SUMIFS(③実績CSV_期間B!$AA$2:$AA$5001,③実績CSV_期間B!$M$2:$M$5001,$C659))</f>
        <v/>
      </c>
      <c r="I659" s="38" t="str">
        <f aca="false">IF($C659="","",SUMIFS(④実績CSV_期間C!$AA$2:$AA$5001,④実績CSV_期間C!$M$2:$M$5001,$C659))</f>
        <v/>
      </c>
      <c r="J659" s="38" t="str">
        <f aca="false">IF($C659="","",N($F659)*N($G659))</f>
        <v/>
      </c>
      <c r="K659" s="38" t="str">
        <f aca="false">IF($C659="","",N($F659)*N($H659))</f>
        <v/>
      </c>
      <c r="L659" s="38" t="str">
        <f aca="false">IF($C659="","",N($F659)*N($I659))</f>
        <v/>
      </c>
      <c r="M659" s="37" t="str">
        <f aca="false">IF(OR($C659="",N(TOP!$C$12)=0),"",N($J659)/TOP!$C$12)</f>
        <v/>
      </c>
      <c r="N659" s="37" t="str">
        <f aca="false">IF(OR($C659="",N(TOP!$C$13)=0),"",N($K659)/TOP!$C$13)</f>
        <v/>
      </c>
      <c r="O659" s="37" t="str">
        <f aca="false">IF(OR($C659="",N(TOP!$C$14)=0),"",N($L659)/TOP!$C$14)</f>
        <v/>
      </c>
      <c r="P659" s="42" t="str">
        <f aca="false">IF($C659="","",IFERROR(CHOOSE(MATCH(TOP!$C$10,{"【期間A】","【期間B】","【期間C】"},0),N($M659),N($N659),N($O659)),0))</f>
        <v/>
      </c>
    </row>
    <row r="660" customFormat="false" ht="15" hidden="false" customHeight="false" outlineLevel="0" collapsed="false">
      <c r="B660" s="12" t="n">
        <v>655</v>
      </c>
      <c r="C660" s="36" t="str">
        <f aca="false">IF(②実績CSV_期間A!$M656="","",②実績CSV_期間A!$M656&amp;"")</f>
        <v/>
      </c>
      <c r="D660" s="12" t="str">
        <f aca="false">IF($C660="","",②実績CSV_期間A!$N656)</f>
        <v/>
      </c>
      <c r="E660" s="12" t="str">
        <f aca="false">IF($C660="","",RIGHT($D660,1))</f>
        <v/>
      </c>
      <c r="F660" s="41" t="str">
        <f aca="false">IF($C660="","",IFERROR(INDEX(サイズ換算マスタ!$C$6:$C$8,MATCH($E660,サイズ換算マスタ!$B$6:$B$8,0)),1))</f>
        <v/>
      </c>
      <c r="G660" s="38" t="str">
        <f aca="false">IF($C660="","",SUMIFS(②実績CSV_期間A!$AA$2:$AA$5001,②実績CSV_期間A!$M$2:$M$5001,$C660))</f>
        <v/>
      </c>
      <c r="H660" s="38" t="str">
        <f aca="false">IF($C660="","",SUMIFS(③実績CSV_期間B!$AA$2:$AA$5001,③実績CSV_期間B!$M$2:$M$5001,$C660))</f>
        <v/>
      </c>
      <c r="I660" s="38" t="str">
        <f aca="false">IF($C660="","",SUMIFS(④実績CSV_期間C!$AA$2:$AA$5001,④実績CSV_期間C!$M$2:$M$5001,$C660))</f>
        <v/>
      </c>
      <c r="J660" s="38" t="str">
        <f aca="false">IF($C660="","",N($F660)*N($G660))</f>
        <v/>
      </c>
      <c r="K660" s="38" t="str">
        <f aca="false">IF($C660="","",N($F660)*N($H660))</f>
        <v/>
      </c>
      <c r="L660" s="38" t="str">
        <f aca="false">IF($C660="","",N($F660)*N($I660))</f>
        <v/>
      </c>
      <c r="M660" s="37" t="str">
        <f aca="false">IF(OR($C660="",N(TOP!$C$12)=0),"",N($J660)/TOP!$C$12)</f>
        <v/>
      </c>
      <c r="N660" s="37" t="str">
        <f aca="false">IF(OR($C660="",N(TOP!$C$13)=0),"",N($K660)/TOP!$C$13)</f>
        <v/>
      </c>
      <c r="O660" s="37" t="str">
        <f aca="false">IF(OR($C660="",N(TOP!$C$14)=0),"",N($L660)/TOP!$C$14)</f>
        <v/>
      </c>
      <c r="P660" s="42" t="str">
        <f aca="false">IF($C660="","",IFERROR(CHOOSE(MATCH(TOP!$C$10,{"【期間A】","【期間B】","【期間C】"},0),N($M660),N($N660),N($O660)),0))</f>
        <v/>
      </c>
    </row>
    <row r="661" customFormat="false" ht="15" hidden="false" customHeight="false" outlineLevel="0" collapsed="false">
      <c r="B661" s="12" t="n">
        <v>656</v>
      </c>
      <c r="C661" s="36" t="str">
        <f aca="false">IF(②実績CSV_期間A!$M657="","",②実績CSV_期間A!$M657&amp;"")</f>
        <v/>
      </c>
      <c r="D661" s="12" t="str">
        <f aca="false">IF($C661="","",②実績CSV_期間A!$N657)</f>
        <v/>
      </c>
      <c r="E661" s="12" t="str">
        <f aca="false">IF($C661="","",RIGHT($D661,1))</f>
        <v/>
      </c>
      <c r="F661" s="41" t="str">
        <f aca="false">IF($C661="","",IFERROR(INDEX(サイズ換算マスタ!$C$6:$C$8,MATCH($E661,サイズ換算マスタ!$B$6:$B$8,0)),1))</f>
        <v/>
      </c>
      <c r="G661" s="38" t="str">
        <f aca="false">IF($C661="","",SUMIFS(②実績CSV_期間A!$AA$2:$AA$5001,②実績CSV_期間A!$M$2:$M$5001,$C661))</f>
        <v/>
      </c>
      <c r="H661" s="38" t="str">
        <f aca="false">IF($C661="","",SUMIFS(③実績CSV_期間B!$AA$2:$AA$5001,③実績CSV_期間B!$M$2:$M$5001,$C661))</f>
        <v/>
      </c>
      <c r="I661" s="38" t="str">
        <f aca="false">IF($C661="","",SUMIFS(④実績CSV_期間C!$AA$2:$AA$5001,④実績CSV_期間C!$M$2:$M$5001,$C661))</f>
        <v/>
      </c>
      <c r="J661" s="38" t="str">
        <f aca="false">IF($C661="","",N($F661)*N($G661))</f>
        <v/>
      </c>
      <c r="K661" s="38" t="str">
        <f aca="false">IF($C661="","",N($F661)*N($H661))</f>
        <v/>
      </c>
      <c r="L661" s="38" t="str">
        <f aca="false">IF($C661="","",N($F661)*N($I661))</f>
        <v/>
      </c>
      <c r="M661" s="37" t="str">
        <f aca="false">IF(OR($C661="",N(TOP!$C$12)=0),"",N($J661)/TOP!$C$12)</f>
        <v/>
      </c>
      <c r="N661" s="37" t="str">
        <f aca="false">IF(OR($C661="",N(TOP!$C$13)=0),"",N($K661)/TOP!$C$13)</f>
        <v/>
      </c>
      <c r="O661" s="37" t="str">
        <f aca="false">IF(OR($C661="",N(TOP!$C$14)=0),"",N($L661)/TOP!$C$14)</f>
        <v/>
      </c>
      <c r="P661" s="42" t="str">
        <f aca="false">IF($C661="","",IFERROR(CHOOSE(MATCH(TOP!$C$10,{"【期間A】","【期間B】","【期間C】"},0),N($M661),N($N661),N($O661)),0))</f>
        <v/>
      </c>
    </row>
    <row r="662" customFormat="false" ht="15" hidden="false" customHeight="false" outlineLevel="0" collapsed="false">
      <c r="B662" s="12" t="n">
        <v>657</v>
      </c>
      <c r="C662" s="36" t="str">
        <f aca="false">IF(②実績CSV_期間A!$M658="","",②実績CSV_期間A!$M658&amp;"")</f>
        <v/>
      </c>
      <c r="D662" s="12" t="str">
        <f aca="false">IF($C662="","",②実績CSV_期間A!$N658)</f>
        <v/>
      </c>
      <c r="E662" s="12" t="str">
        <f aca="false">IF($C662="","",RIGHT($D662,1))</f>
        <v/>
      </c>
      <c r="F662" s="41" t="str">
        <f aca="false">IF($C662="","",IFERROR(INDEX(サイズ換算マスタ!$C$6:$C$8,MATCH($E662,サイズ換算マスタ!$B$6:$B$8,0)),1))</f>
        <v/>
      </c>
      <c r="G662" s="38" t="str">
        <f aca="false">IF($C662="","",SUMIFS(②実績CSV_期間A!$AA$2:$AA$5001,②実績CSV_期間A!$M$2:$M$5001,$C662))</f>
        <v/>
      </c>
      <c r="H662" s="38" t="str">
        <f aca="false">IF($C662="","",SUMIFS(③実績CSV_期間B!$AA$2:$AA$5001,③実績CSV_期間B!$M$2:$M$5001,$C662))</f>
        <v/>
      </c>
      <c r="I662" s="38" t="str">
        <f aca="false">IF($C662="","",SUMIFS(④実績CSV_期間C!$AA$2:$AA$5001,④実績CSV_期間C!$M$2:$M$5001,$C662))</f>
        <v/>
      </c>
      <c r="J662" s="38" t="str">
        <f aca="false">IF($C662="","",N($F662)*N($G662))</f>
        <v/>
      </c>
      <c r="K662" s="38" t="str">
        <f aca="false">IF($C662="","",N($F662)*N($H662))</f>
        <v/>
      </c>
      <c r="L662" s="38" t="str">
        <f aca="false">IF($C662="","",N($F662)*N($I662))</f>
        <v/>
      </c>
      <c r="M662" s="37" t="str">
        <f aca="false">IF(OR($C662="",N(TOP!$C$12)=0),"",N($J662)/TOP!$C$12)</f>
        <v/>
      </c>
      <c r="N662" s="37" t="str">
        <f aca="false">IF(OR($C662="",N(TOP!$C$13)=0),"",N($K662)/TOP!$C$13)</f>
        <v/>
      </c>
      <c r="O662" s="37" t="str">
        <f aca="false">IF(OR($C662="",N(TOP!$C$14)=0),"",N($L662)/TOP!$C$14)</f>
        <v/>
      </c>
      <c r="P662" s="42" t="str">
        <f aca="false">IF($C662="","",IFERROR(CHOOSE(MATCH(TOP!$C$10,{"【期間A】","【期間B】","【期間C】"},0),N($M662),N($N662),N($O662)),0))</f>
        <v/>
      </c>
    </row>
    <row r="663" customFormat="false" ht="15" hidden="false" customHeight="false" outlineLevel="0" collapsed="false">
      <c r="B663" s="12" t="n">
        <v>658</v>
      </c>
      <c r="C663" s="36" t="str">
        <f aca="false">IF(②実績CSV_期間A!$M659="","",②実績CSV_期間A!$M659&amp;"")</f>
        <v/>
      </c>
      <c r="D663" s="12" t="str">
        <f aca="false">IF($C663="","",②実績CSV_期間A!$N659)</f>
        <v/>
      </c>
      <c r="E663" s="12" t="str">
        <f aca="false">IF($C663="","",RIGHT($D663,1))</f>
        <v/>
      </c>
      <c r="F663" s="41" t="str">
        <f aca="false">IF($C663="","",IFERROR(INDEX(サイズ換算マスタ!$C$6:$C$8,MATCH($E663,サイズ換算マスタ!$B$6:$B$8,0)),1))</f>
        <v/>
      </c>
      <c r="G663" s="38" t="str">
        <f aca="false">IF($C663="","",SUMIFS(②実績CSV_期間A!$AA$2:$AA$5001,②実績CSV_期間A!$M$2:$M$5001,$C663))</f>
        <v/>
      </c>
      <c r="H663" s="38" t="str">
        <f aca="false">IF($C663="","",SUMIFS(③実績CSV_期間B!$AA$2:$AA$5001,③実績CSV_期間B!$M$2:$M$5001,$C663))</f>
        <v/>
      </c>
      <c r="I663" s="38" t="str">
        <f aca="false">IF($C663="","",SUMIFS(④実績CSV_期間C!$AA$2:$AA$5001,④実績CSV_期間C!$M$2:$M$5001,$C663))</f>
        <v/>
      </c>
      <c r="J663" s="38" t="str">
        <f aca="false">IF($C663="","",N($F663)*N($G663))</f>
        <v/>
      </c>
      <c r="K663" s="38" t="str">
        <f aca="false">IF($C663="","",N($F663)*N($H663))</f>
        <v/>
      </c>
      <c r="L663" s="38" t="str">
        <f aca="false">IF($C663="","",N($F663)*N($I663))</f>
        <v/>
      </c>
      <c r="M663" s="37" t="str">
        <f aca="false">IF(OR($C663="",N(TOP!$C$12)=0),"",N($J663)/TOP!$C$12)</f>
        <v/>
      </c>
      <c r="N663" s="37" t="str">
        <f aca="false">IF(OR($C663="",N(TOP!$C$13)=0),"",N($K663)/TOP!$C$13)</f>
        <v/>
      </c>
      <c r="O663" s="37" t="str">
        <f aca="false">IF(OR($C663="",N(TOP!$C$14)=0),"",N($L663)/TOP!$C$14)</f>
        <v/>
      </c>
      <c r="P663" s="42" t="str">
        <f aca="false">IF($C663="","",IFERROR(CHOOSE(MATCH(TOP!$C$10,{"【期間A】","【期間B】","【期間C】"},0),N($M663),N($N663),N($O663)),0))</f>
        <v/>
      </c>
    </row>
    <row r="664" customFormat="false" ht="15" hidden="false" customHeight="false" outlineLevel="0" collapsed="false">
      <c r="B664" s="12" t="n">
        <v>659</v>
      </c>
      <c r="C664" s="36" t="str">
        <f aca="false">IF(②実績CSV_期間A!$M660="","",②実績CSV_期間A!$M660&amp;"")</f>
        <v/>
      </c>
      <c r="D664" s="12" t="str">
        <f aca="false">IF($C664="","",②実績CSV_期間A!$N660)</f>
        <v/>
      </c>
      <c r="E664" s="12" t="str">
        <f aca="false">IF($C664="","",RIGHT($D664,1))</f>
        <v/>
      </c>
      <c r="F664" s="41" t="str">
        <f aca="false">IF($C664="","",IFERROR(INDEX(サイズ換算マスタ!$C$6:$C$8,MATCH($E664,サイズ換算マスタ!$B$6:$B$8,0)),1))</f>
        <v/>
      </c>
      <c r="G664" s="38" t="str">
        <f aca="false">IF($C664="","",SUMIFS(②実績CSV_期間A!$AA$2:$AA$5001,②実績CSV_期間A!$M$2:$M$5001,$C664))</f>
        <v/>
      </c>
      <c r="H664" s="38" t="str">
        <f aca="false">IF($C664="","",SUMIFS(③実績CSV_期間B!$AA$2:$AA$5001,③実績CSV_期間B!$M$2:$M$5001,$C664))</f>
        <v/>
      </c>
      <c r="I664" s="38" t="str">
        <f aca="false">IF($C664="","",SUMIFS(④実績CSV_期間C!$AA$2:$AA$5001,④実績CSV_期間C!$M$2:$M$5001,$C664))</f>
        <v/>
      </c>
      <c r="J664" s="38" t="str">
        <f aca="false">IF($C664="","",N($F664)*N($G664))</f>
        <v/>
      </c>
      <c r="K664" s="38" t="str">
        <f aca="false">IF($C664="","",N($F664)*N($H664))</f>
        <v/>
      </c>
      <c r="L664" s="38" t="str">
        <f aca="false">IF($C664="","",N($F664)*N($I664))</f>
        <v/>
      </c>
      <c r="M664" s="37" t="str">
        <f aca="false">IF(OR($C664="",N(TOP!$C$12)=0),"",N($J664)/TOP!$C$12)</f>
        <v/>
      </c>
      <c r="N664" s="37" t="str">
        <f aca="false">IF(OR($C664="",N(TOP!$C$13)=0),"",N($K664)/TOP!$C$13)</f>
        <v/>
      </c>
      <c r="O664" s="37" t="str">
        <f aca="false">IF(OR($C664="",N(TOP!$C$14)=0),"",N($L664)/TOP!$C$14)</f>
        <v/>
      </c>
      <c r="P664" s="42" t="str">
        <f aca="false">IF($C664="","",IFERROR(CHOOSE(MATCH(TOP!$C$10,{"【期間A】","【期間B】","【期間C】"},0),N($M664),N($N664),N($O664)),0))</f>
        <v/>
      </c>
    </row>
    <row r="665" customFormat="false" ht="15" hidden="false" customHeight="false" outlineLevel="0" collapsed="false">
      <c r="B665" s="12" t="n">
        <v>660</v>
      </c>
      <c r="C665" s="36" t="str">
        <f aca="false">IF(②実績CSV_期間A!$M661="","",②実績CSV_期間A!$M661&amp;"")</f>
        <v/>
      </c>
      <c r="D665" s="12" t="str">
        <f aca="false">IF($C665="","",②実績CSV_期間A!$N661)</f>
        <v/>
      </c>
      <c r="E665" s="12" t="str">
        <f aca="false">IF($C665="","",RIGHT($D665,1))</f>
        <v/>
      </c>
      <c r="F665" s="41" t="str">
        <f aca="false">IF($C665="","",IFERROR(INDEX(サイズ換算マスタ!$C$6:$C$8,MATCH($E665,サイズ換算マスタ!$B$6:$B$8,0)),1))</f>
        <v/>
      </c>
      <c r="G665" s="38" t="str">
        <f aca="false">IF($C665="","",SUMIFS(②実績CSV_期間A!$AA$2:$AA$5001,②実績CSV_期間A!$M$2:$M$5001,$C665))</f>
        <v/>
      </c>
      <c r="H665" s="38" t="str">
        <f aca="false">IF($C665="","",SUMIFS(③実績CSV_期間B!$AA$2:$AA$5001,③実績CSV_期間B!$M$2:$M$5001,$C665))</f>
        <v/>
      </c>
      <c r="I665" s="38" t="str">
        <f aca="false">IF($C665="","",SUMIFS(④実績CSV_期間C!$AA$2:$AA$5001,④実績CSV_期間C!$M$2:$M$5001,$C665))</f>
        <v/>
      </c>
      <c r="J665" s="38" t="str">
        <f aca="false">IF($C665="","",N($F665)*N($G665))</f>
        <v/>
      </c>
      <c r="K665" s="38" t="str">
        <f aca="false">IF($C665="","",N($F665)*N($H665))</f>
        <v/>
      </c>
      <c r="L665" s="38" t="str">
        <f aca="false">IF($C665="","",N($F665)*N($I665))</f>
        <v/>
      </c>
      <c r="M665" s="37" t="str">
        <f aca="false">IF(OR($C665="",N(TOP!$C$12)=0),"",N($J665)/TOP!$C$12)</f>
        <v/>
      </c>
      <c r="N665" s="37" t="str">
        <f aca="false">IF(OR($C665="",N(TOP!$C$13)=0),"",N($K665)/TOP!$C$13)</f>
        <v/>
      </c>
      <c r="O665" s="37" t="str">
        <f aca="false">IF(OR($C665="",N(TOP!$C$14)=0),"",N($L665)/TOP!$C$14)</f>
        <v/>
      </c>
      <c r="P665" s="42" t="str">
        <f aca="false">IF($C665="","",IFERROR(CHOOSE(MATCH(TOP!$C$10,{"【期間A】","【期間B】","【期間C】"},0),N($M665),N($N665),N($O665)),0))</f>
        <v/>
      </c>
    </row>
    <row r="666" customFormat="false" ht="15" hidden="false" customHeight="false" outlineLevel="0" collapsed="false">
      <c r="B666" s="12" t="n">
        <v>661</v>
      </c>
      <c r="C666" s="36" t="str">
        <f aca="false">IF(②実績CSV_期間A!$M662="","",②実績CSV_期間A!$M662&amp;"")</f>
        <v/>
      </c>
      <c r="D666" s="12" t="str">
        <f aca="false">IF($C666="","",②実績CSV_期間A!$N662)</f>
        <v/>
      </c>
      <c r="E666" s="12" t="str">
        <f aca="false">IF($C666="","",RIGHT($D666,1))</f>
        <v/>
      </c>
      <c r="F666" s="41" t="str">
        <f aca="false">IF($C666="","",IFERROR(INDEX(サイズ換算マスタ!$C$6:$C$8,MATCH($E666,サイズ換算マスタ!$B$6:$B$8,0)),1))</f>
        <v/>
      </c>
      <c r="G666" s="38" t="str">
        <f aca="false">IF($C666="","",SUMIFS(②実績CSV_期間A!$AA$2:$AA$5001,②実績CSV_期間A!$M$2:$M$5001,$C666))</f>
        <v/>
      </c>
      <c r="H666" s="38" t="str">
        <f aca="false">IF($C666="","",SUMIFS(③実績CSV_期間B!$AA$2:$AA$5001,③実績CSV_期間B!$M$2:$M$5001,$C666))</f>
        <v/>
      </c>
      <c r="I666" s="38" t="str">
        <f aca="false">IF($C666="","",SUMIFS(④実績CSV_期間C!$AA$2:$AA$5001,④実績CSV_期間C!$M$2:$M$5001,$C666))</f>
        <v/>
      </c>
      <c r="J666" s="38" t="str">
        <f aca="false">IF($C666="","",N($F666)*N($G666))</f>
        <v/>
      </c>
      <c r="K666" s="38" t="str">
        <f aca="false">IF($C666="","",N($F666)*N($H666))</f>
        <v/>
      </c>
      <c r="L666" s="38" t="str">
        <f aca="false">IF($C666="","",N($F666)*N($I666))</f>
        <v/>
      </c>
      <c r="M666" s="37" t="str">
        <f aca="false">IF(OR($C666="",N(TOP!$C$12)=0),"",N($J666)/TOP!$C$12)</f>
        <v/>
      </c>
      <c r="N666" s="37" t="str">
        <f aca="false">IF(OR($C666="",N(TOP!$C$13)=0),"",N($K666)/TOP!$C$13)</f>
        <v/>
      </c>
      <c r="O666" s="37" t="str">
        <f aca="false">IF(OR($C666="",N(TOP!$C$14)=0),"",N($L666)/TOP!$C$14)</f>
        <v/>
      </c>
      <c r="P666" s="42" t="str">
        <f aca="false">IF($C666="","",IFERROR(CHOOSE(MATCH(TOP!$C$10,{"【期間A】","【期間B】","【期間C】"},0),N($M666),N($N666),N($O666)),0))</f>
        <v/>
      </c>
    </row>
    <row r="667" customFormat="false" ht="15" hidden="false" customHeight="false" outlineLevel="0" collapsed="false">
      <c r="B667" s="12" t="n">
        <v>662</v>
      </c>
      <c r="C667" s="36" t="str">
        <f aca="false">IF(②実績CSV_期間A!$M663="","",②実績CSV_期間A!$M663&amp;"")</f>
        <v/>
      </c>
      <c r="D667" s="12" t="str">
        <f aca="false">IF($C667="","",②実績CSV_期間A!$N663)</f>
        <v/>
      </c>
      <c r="E667" s="12" t="str">
        <f aca="false">IF($C667="","",RIGHT($D667,1))</f>
        <v/>
      </c>
      <c r="F667" s="41" t="str">
        <f aca="false">IF($C667="","",IFERROR(INDEX(サイズ換算マスタ!$C$6:$C$8,MATCH($E667,サイズ換算マスタ!$B$6:$B$8,0)),1))</f>
        <v/>
      </c>
      <c r="G667" s="38" t="str">
        <f aca="false">IF($C667="","",SUMIFS(②実績CSV_期間A!$AA$2:$AA$5001,②実績CSV_期間A!$M$2:$M$5001,$C667))</f>
        <v/>
      </c>
      <c r="H667" s="38" t="str">
        <f aca="false">IF($C667="","",SUMIFS(③実績CSV_期間B!$AA$2:$AA$5001,③実績CSV_期間B!$M$2:$M$5001,$C667))</f>
        <v/>
      </c>
      <c r="I667" s="38" t="str">
        <f aca="false">IF($C667="","",SUMIFS(④実績CSV_期間C!$AA$2:$AA$5001,④実績CSV_期間C!$M$2:$M$5001,$C667))</f>
        <v/>
      </c>
      <c r="J667" s="38" t="str">
        <f aca="false">IF($C667="","",N($F667)*N($G667))</f>
        <v/>
      </c>
      <c r="K667" s="38" t="str">
        <f aca="false">IF($C667="","",N($F667)*N($H667))</f>
        <v/>
      </c>
      <c r="L667" s="38" t="str">
        <f aca="false">IF($C667="","",N($F667)*N($I667))</f>
        <v/>
      </c>
      <c r="M667" s="37" t="str">
        <f aca="false">IF(OR($C667="",N(TOP!$C$12)=0),"",N($J667)/TOP!$C$12)</f>
        <v/>
      </c>
      <c r="N667" s="37" t="str">
        <f aca="false">IF(OR($C667="",N(TOP!$C$13)=0),"",N($K667)/TOP!$C$13)</f>
        <v/>
      </c>
      <c r="O667" s="37" t="str">
        <f aca="false">IF(OR($C667="",N(TOP!$C$14)=0),"",N($L667)/TOP!$C$14)</f>
        <v/>
      </c>
      <c r="P667" s="42" t="str">
        <f aca="false">IF($C667="","",IFERROR(CHOOSE(MATCH(TOP!$C$10,{"【期間A】","【期間B】","【期間C】"},0),N($M667),N($N667),N($O667)),0))</f>
        <v/>
      </c>
    </row>
    <row r="668" customFormat="false" ht="15" hidden="false" customHeight="false" outlineLevel="0" collapsed="false">
      <c r="B668" s="12" t="n">
        <v>663</v>
      </c>
      <c r="C668" s="36" t="str">
        <f aca="false">IF(②実績CSV_期間A!$M664="","",②実績CSV_期間A!$M664&amp;"")</f>
        <v/>
      </c>
      <c r="D668" s="12" t="str">
        <f aca="false">IF($C668="","",②実績CSV_期間A!$N664)</f>
        <v/>
      </c>
      <c r="E668" s="12" t="str">
        <f aca="false">IF($C668="","",RIGHT($D668,1))</f>
        <v/>
      </c>
      <c r="F668" s="41" t="str">
        <f aca="false">IF($C668="","",IFERROR(INDEX(サイズ換算マスタ!$C$6:$C$8,MATCH($E668,サイズ換算マスタ!$B$6:$B$8,0)),1))</f>
        <v/>
      </c>
      <c r="G668" s="38" t="str">
        <f aca="false">IF($C668="","",SUMIFS(②実績CSV_期間A!$AA$2:$AA$5001,②実績CSV_期間A!$M$2:$M$5001,$C668))</f>
        <v/>
      </c>
      <c r="H668" s="38" t="str">
        <f aca="false">IF($C668="","",SUMIFS(③実績CSV_期間B!$AA$2:$AA$5001,③実績CSV_期間B!$M$2:$M$5001,$C668))</f>
        <v/>
      </c>
      <c r="I668" s="38" t="str">
        <f aca="false">IF($C668="","",SUMIFS(④実績CSV_期間C!$AA$2:$AA$5001,④実績CSV_期間C!$M$2:$M$5001,$C668))</f>
        <v/>
      </c>
      <c r="J668" s="38" t="str">
        <f aca="false">IF($C668="","",N($F668)*N($G668))</f>
        <v/>
      </c>
      <c r="K668" s="38" t="str">
        <f aca="false">IF($C668="","",N($F668)*N($H668))</f>
        <v/>
      </c>
      <c r="L668" s="38" t="str">
        <f aca="false">IF($C668="","",N($F668)*N($I668))</f>
        <v/>
      </c>
      <c r="M668" s="37" t="str">
        <f aca="false">IF(OR($C668="",N(TOP!$C$12)=0),"",N($J668)/TOP!$C$12)</f>
        <v/>
      </c>
      <c r="N668" s="37" t="str">
        <f aca="false">IF(OR($C668="",N(TOP!$C$13)=0),"",N($K668)/TOP!$C$13)</f>
        <v/>
      </c>
      <c r="O668" s="37" t="str">
        <f aca="false">IF(OR($C668="",N(TOP!$C$14)=0),"",N($L668)/TOP!$C$14)</f>
        <v/>
      </c>
      <c r="P668" s="42" t="str">
        <f aca="false">IF($C668="","",IFERROR(CHOOSE(MATCH(TOP!$C$10,{"【期間A】","【期間B】","【期間C】"},0),N($M668),N($N668),N($O668)),0))</f>
        <v/>
      </c>
    </row>
    <row r="669" customFormat="false" ht="15" hidden="false" customHeight="false" outlineLevel="0" collapsed="false">
      <c r="B669" s="12" t="n">
        <v>664</v>
      </c>
      <c r="C669" s="36" t="str">
        <f aca="false">IF(②実績CSV_期間A!$M665="","",②実績CSV_期間A!$M665&amp;"")</f>
        <v/>
      </c>
      <c r="D669" s="12" t="str">
        <f aca="false">IF($C669="","",②実績CSV_期間A!$N665)</f>
        <v/>
      </c>
      <c r="E669" s="12" t="str">
        <f aca="false">IF($C669="","",RIGHT($D669,1))</f>
        <v/>
      </c>
      <c r="F669" s="41" t="str">
        <f aca="false">IF($C669="","",IFERROR(INDEX(サイズ換算マスタ!$C$6:$C$8,MATCH($E669,サイズ換算マスタ!$B$6:$B$8,0)),1))</f>
        <v/>
      </c>
      <c r="G669" s="38" t="str">
        <f aca="false">IF($C669="","",SUMIFS(②実績CSV_期間A!$AA$2:$AA$5001,②実績CSV_期間A!$M$2:$M$5001,$C669))</f>
        <v/>
      </c>
      <c r="H669" s="38" t="str">
        <f aca="false">IF($C669="","",SUMIFS(③実績CSV_期間B!$AA$2:$AA$5001,③実績CSV_期間B!$M$2:$M$5001,$C669))</f>
        <v/>
      </c>
      <c r="I669" s="38" t="str">
        <f aca="false">IF($C669="","",SUMIFS(④実績CSV_期間C!$AA$2:$AA$5001,④実績CSV_期間C!$M$2:$M$5001,$C669))</f>
        <v/>
      </c>
      <c r="J669" s="38" t="str">
        <f aca="false">IF($C669="","",N($F669)*N($G669))</f>
        <v/>
      </c>
      <c r="K669" s="38" t="str">
        <f aca="false">IF($C669="","",N($F669)*N($H669))</f>
        <v/>
      </c>
      <c r="L669" s="38" t="str">
        <f aca="false">IF($C669="","",N($F669)*N($I669))</f>
        <v/>
      </c>
      <c r="M669" s="37" t="str">
        <f aca="false">IF(OR($C669="",N(TOP!$C$12)=0),"",N($J669)/TOP!$C$12)</f>
        <v/>
      </c>
      <c r="N669" s="37" t="str">
        <f aca="false">IF(OR($C669="",N(TOP!$C$13)=0),"",N($K669)/TOP!$C$13)</f>
        <v/>
      </c>
      <c r="O669" s="37" t="str">
        <f aca="false">IF(OR($C669="",N(TOP!$C$14)=0),"",N($L669)/TOP!$C$14)</f>
        <v/>
      </c>
      <c r="P669" s="42" t="str">
        <f aca="false">IF($C669="","",IFERROR(CHOOSE(MATCH(TOP!$C$10,{"【期間A】","【期間B】","【期間C】"},0),N($M669),N($N669),N($O669)),0))</f>
        <v/>
      </c>
    </row>
    <row r="670" customFormat="false" ht="15" hidden="false" customHeight="false" outlineLevel="0" collapsed="false">
      <c r="B670" s="12" t="n">
        <v>665</v>
      </c>
      <c r="C670" s="36" t="str">
        <f aca="false">IF(②実績CSV_期間A!$M666="","",②実績CSV_期間A!$M666&amp;"")</f>
        <v/>
      </c>
      <c r="D670" s="12" t="str">
        <f aca="false">IF($C670="","",②実績CSV_期間A!$N666)</f>
        <v/>
      </c>
      <c r="E670" s="12" t="str">
        <f aca="false">IF($C670="","",RIGHT($D670,1))</f>
        <v/>
      </c>
      <c r="F670" s="41" t="str">
        <f aca="false">IF($C670="","",IFERROR(INDEX(サイズ換算マスタ!$C$6:$C$8,MATCH($E670,サイズ換算マスタ!$B$6:$B$8,0)),1))</f>
        <v/>
      </c>
      <c r="G670" s="38" t="str">
        <f aca="false">IF($C670="","",SUMIFS(②実績CSV_期間A!$AA$2:$AA$5001,②実績CSV_期間A!$M$2:$M$5001,$C670))</f>
        <v/>
      </c>
      <c r="H670" s="38" t="str">
        <f aca="false">IF($C670="","",SUMIFS(③実績CSV_期間B!$AA$2:$AA$5001,③実績CSV_期間B!$M$2:$M$5001,$C670))</f>
        <v/>
      </c>
      <c r="I670" s="38" t="str">
        <f aca="false">IF($C670="","",SUMIFS(④実績CSV_期間C!$AA$2:$AA$5001,④実績CSV_期間C!$M$2:$M$5001,$C670))</f>
        <v/>
      </c>
      <c r="J670" s="38" t="str">
        <f aca="false">IF($C670="","",N($F670)*N($G670))</f>
        <v/>
      </c>
      <c r="K670" s="38" t="str">
        <f aca="false">IF($C670="","",N($F670)*N($H670))</f>
        <v/>
      </c>
      <c r="L670" s="38" t="str">
        <f aca="false">IF($C670="","",N($F670)*N($I670))</f>
        <v/>
      </c>
      <c r="M670" s="37" t="str">
        <f aca="false">IF(OR($C670="",N(TOP!$C$12)=0),"",N($J670)/TOP!$C$12)</f>
        <v/>
      </c>
      <c r="N670" s="37" t="str">
        <f aca="false">IF(OR($C670="",N(TOP!$C$13)=0),"",N($K670)/TOP!$C$13)</f>
        <v/>
      </c>
      <c r="O670" s="37" t="str">
        <f aca="false">IF(OR($C670="",N(TOP!$C$14)=0),"",N($L670)/TOP!$C$14)</f>
        <v/>
      </c>
      <c r="P670" s="42" t="str">
        <f aca="false">IF($C670="","",IFERROR(CHOOSE(MATCH(TOP!$C$10,{"【期間A】","【期間B】","【期間C】"},0),N($M670),N($N670),N($O670)),0))</f>
        <v/>
      </c>
    </row>
    <row r="671" customFormat="false" ht="15" hidden="false" customHeight="false" outlineLevel="0" collapsed="false">
      <c r="B671" s="12" t="n">
        <v>666</v>
      </c>
      <c r="C671" s="36" t="str">
        <f aca="false">IF(②実績CSV_期間A!$M667="","",②実績CSV_期間A!$M667&amp;"")</f>
        <v/>
      </c>
      <c r="D671" s="12" t="str">
        <f aca="false">IF($C671="","",②実績CSV_期間A!$N667)</f>
        <v/>
      </c>
      <c r="E671" s="12" t="str">
        <f aca="false">IF($C671="","",RIGHT($D671,1))</f>
        <v/>
      </c>
      <c r="F671" s="41" t="str">
        <f aca="false">IF($C671="","",IFERROR(INDEX(サイズ換算マスタ!$C$6:$C$8,MATCH($E671,サイズ換算マスタ!$B$6:$B$8,0)),1))</f>
        <v/>
      </c>
      <c r="G671" s="38" t="str">
        <f aca="false">IF($C671="","",SUMIFS(②実績CSV_期間A!$AA$2:$AA$5001,②実績CSV_期間A!$M$2:$M$5001,$C671))</f>
        <v/>
      </c>
      <c r="H671" s="38" t="str">
        <f aca="false">IF($C671="","",SUMIFS(③実績CSV_期間B!$AA$2:$AA$5001,③実績CSV_期間B!$M$2:$M$5001,$C671))</f>
        <v/>
      </c>
      <c r="I671" s="38" t="str">
        <f aca="false">IF($C671="","",SUMIFS(④実績CSV_期間C!$AA$2:$AA$5001,④実績CSV_期間C!$M$2:$M$5001,$C671))</f>
        <v/>
      </c>
      <c r="J671" s="38" t="str">
        <f aca="false">IF($C671="","",N($F671)*N($G671))</f>
        <v/>
      </c>
      <c r="K671" s="38" t="str">
        <f aca="false">IF($C671="","",N($F671)*N($H671))</f>
        <v/>
      </c>
      <c r="L671" s="38" t="str">
        <f aca="false">IF($C671="","",N($F671)*N($I671))</f>
        <v/>
      </c>
      <c r="M671" s="37" t="str">
        <f aca="false">IF(OR($C671="",N(TOP!$C$12)=0),"",N($J671)/TOP!$C$12)</f>
        <v/>
      </c>
      <c r="N671" s="37" t="str">
        <f aca="false">IF(OR($C671="",N(TOP!$C$13)=0),"",N($K671)/TOP!$C$13)</f>
        <v/>
      </c>
      <c r="O671" s="37" t="str">
        <f aca="false">IF(OR($C671="",N(TOP!$C$14)=0),"",N($L671)/TOP!$C$14)</f>
        <v/>
      </c>
      <c r="P671" s="42" t="str">
        <f aca="false">IF($C671="","",IFERROR(CHOOSE(MATCH(TOP!$C$10,{"【期間A】","【期間B】","【期間C】"},0),N($M671),N($N671),N($O671)),0))</f>
        <v/>
      </c>
    </row>
    <row r="672" customFormat="false" ht="15" hidden="false" customHeight="false" outlineLevel="0" collapsed="false">
      <c r="B672" s="12" t="n">
        <v>667</v>
      </c>
      <c r="C672" s="36" t="str">
        <f aca="false">IF(②実績CSV_期間A!$M668="","",②実績CSV_期間A!$M668&amp;"")</f>
        <v/>
      </c>
      <c r="D672" s="12" t="str">
        <f aca="false">IF($C672="","",②実績CSV_期間A!$N668)</f>
        <v/>
      </c>
      <c r="E672" s="12" t="str">
        <f aca="false">IF($C672="","",RIGHT($D672,1))</f>
        <v/>
      </c>
      <c r="F672" s="41" t="str">
        <f aca="false">IF($C672="","",IFERROR(INDEX(サイズ換算マスタ!$C$6:$C$8,MATCH($E672,サイズ換算マスタ!$B$6:$B$8,0)),1))</f>
        <v/>
      </c>
      <c r="G672" s="38" t="str">
        <f aca="false">IF($C672="","",SUMIFS(②実績CSV_期間A!$AA$2:$AA$5001,②実績CSV_期間A!$M$2:$M$5001,$C672))</f>
        <v/>
      </c>
      <c r="H672" s="38" t="str">
        <f aca="false">IF($C672="","",SUMIFS(③実績CSV_期間B!$AA$2:$AA$5001,③実績CSV_期間B!$M$2:$M$5001,$C672))</f>
        <v/>
      </c>
      <c r="I672" s="38" t="str">
        <f aca="false">IF($C672="","",SUMIFS(④実績CSV_期間C!$AA$2:$AA$5001,④実績CSV_期間C!$M$2:$M$5001,$C672))</f>
        <v/>
      </c>
      <c r="J672" s="38" t="str">
        <f aca="false">IF($C672="","",N($F672)*N($G672))</f>
        <v/>
      </c>
      <c r="K672" s="38" t="str">
        <f aca="false">IF($C672="","",N($F672)*N($H672))</f>
        <v/>
      </c>
      <c r="L672" s="38" t="str">
        <f aca="false">IF($C672="","",N($F672)*N($I672))</f>
        <v/>
      </c>
      <c r="M672" s="37" t="str">
        <f aca="false">IF(OR($C672="",N(TOP!$C$12)=0),"",N($J672)/TOP!$C$12)</f>
        <v/>
      </c>
      <c r="N672" s="37" t="str">
        <f aca="false">IF(OR($C672="",N(TOP!$C$13)=0),"",N($K672)/TOP!$C$13)</f>
        <v/>
      </c>
      <c r="O672" s="37" t="str">
        <f aca="false">IF(OR($C672="",N(TOP!$C$14)=0),"",N($L672)/TOP!$C$14)</f>
        <v/>
      </c>
      <c r="P672" s="42" t="str">
        <f aca="false">IF($C672="","",IFERROR(CHOOSE(MATCH(TOP!$C$10,{"【期間A】","【期間B】","【期間C】"},0),N($M672),N($N672),N($O672)),0))</f>
        <v/>
      </c>
    </row>
    <row r="673" customFormat="false" ht="15" hidden="false" customHeight="false" outlineLevel="0" collapsed="false">
      <c r="B673" s="12" t="n">
        <v>668</v>
      </c>
      <c r="C673" s="36" t="str">
        <f aca="false">IF(②実績CSV_期間A!$M669="","",②実績CSV_期間A!$M669&amp;"")</f>
        <v/>
      </c>
      <c r="D673" s="12" t="str">
        <f aca="false">IF($C673="","",②実績CSV_期間A!$N669)</f>
        <v/>
      </c>
      <c r="E673" s="12" t="str">
        <f aca="false">IF($C673="","",RIGHT($D673,1))</f>
        <v/>
      </c>
      <c r="F673" s="41" t="str">
        <f aca="false">IF($C673="","",IFERROR(INDEX(サイズ換算マスタ!$C$6:$C$8,MATCH($E673,サイズ換算マスタ!$B$6:$B$8,0)),1))</f>
        <v/>
      </c>
      <c r="G673" s="38" t="str">
        <f aca="false">IF($C673="","",SUMIFS(②実績CSV_期間A!$AA$2:$AA$5001,②実績CSV_期間A!$M$2:$M$5001,$C673))</f>
        <v/>
      </c>
      <c r="H673" s="38" t="str">
        <f aca="false">IF($C673="","",SUMIFS(③実績CSV_期間B!$AA$2:$AA$5001,③実績CSV_期間B!$M$2:$M$5001,$C673))</f>
        <v/>
      </c>
      <c r="I673" s="38" t="str">
        <f aca="false">IF($C673="","",SUMIFS(④実績CSV_期間C!$AA$2:$AA$5001,④実績CSV_期間C!$M$2:$M$5001,$C673))</f>
        <v/>
      </c>
      <c r="J673" s="38" t="str">
        <f aca="false">IF($C673="","",N($F673)*N($G673))</f>
        <v/>
      </c>
      <c r="K673" s="38" t="str">
        <f aca="false">IF($C673="","",N($F673)*N($H673))</f>
        <v/>
      </c>
      <c r="L673" s="38" t="str">
        <f aca="false">IF($C673="","",N($F673)*N($I673))</f>
        <v/>
      </c>
      <c r="M673" s="37" t="str">
        <f aca="false">IF(OR($C673="",N(TOP!$C$12)=0),"",N($J673)/TOP!$C$12)</f>
        <v/>
      </c>
      <c r="N673" s="37" t="str">
        <f aca="false">IF(OR($C673="",N(TOP!$C$13)=0),"",N($K673)/TOP!$C$13)</f>
        <v/>
      </c>
      <c r="O673" s="37" t="str">
        <f aca="false">IF(OR($C673="",N(TOP!$C$14)=0),"",N($L673)/TOP!$C$14)</f>
        <v/>
      </c>
      <c r="P673" s="42" t="str">
        <f aca="false">IF($C673="","",IFERROR(CHOOSE(MATCH(TOP!$C$10,{"【期間A】","【期間B】","【期間C】"},0),N($M673),N($N673),N($O673)),0))</f>
        <v/>
      </c>
    </row>
    <row r="674" customFormat="false" ht="15" hidden="false" customHeight="false" outlineLevel="0" collapsed="false">
      <c r="B674" s="12" t="n">
        <v>669</v>
      </c>
      <c r="C674" s="36" t="str">
        <f aca="false">IF(②実績CSV_期間A!$M670="","",②実績CSV_期間A!$M670&amp;"")</f>
        <v/>
      </c>
      <c r="D674" s="12" t="str">
        <f aca="false">IF($C674="","",②実績CSV_期間A!$N670)</f>
        <v/>
      </c>
      <c r="E674" s="12" t="str">
        <f aca="false">IF($C674="","",RIGHT($D674,1))</f>
        <v/>
      </c>
      <c r="F674" s="41" t="str">
        <f aca="false">IF($C674="","",IFERROR(INDEX(サイズ換算マスタ!$C$6:$C$8,MATCH($E674,サイズ換算マスタ!$B$6:$B$8,0)),1))</f>
        <v/>
      </c>
      <c r="G674" s="38" t="str">
        <f aca="false">IF($C674="","",SUMIFS(②実績CSV_期間A!$AA$2:$AA$5001,②実績CSV_期間A!$M$2:$M$5001,$C674))</f>
        <v/>
      </c>
      <c r="H674" s="38" t="str">
        <f aca="false">IF($C674="","",SUMIFS(③実績CSV_期間B!$AA$2:$AA$5001,③実績CSV_期間B!$M$2:$M$5001,$C674))</f>
        <v/>
      </c>
      <c r="I674" s="38" t="str">
        <f aca="false">IF($C674="","",SUMIFS(④実績CSV_期間C!$AA$2:$AA$5001,④実績CSV_期間C!$M$2:$M$5001,$C674))</f>
        <v/>
      </c>
      <c r="J674" s="38" t="str">
        <f aca="false">IF($C674="","",N($F674)*N($G674))</f>
        <v/>
      </c>
      <c r="K674" s="38" t="str">
        <f aca="false">IF($C674="","",N($F674)*N($H674))</f>
        <v/>
      </c>
      <c r="L674" s="38" t="str">
        <f aca="false">IF($C674="","",N($F674)*N($I674))</f>
        <v/>
      </c>
      <c r="M674" s="37" t="str">
        <f aca="false">IF(OR($C674="",N(TOP!$C$12)=0),"",N($J674)/TOP!$C$12)</f>
        <v/>
      </c>
      <c r="N674" s="37" t="str">
        <f aca="false">IF(OR($C674="",N(TOP!$C$13)=0),"",N($K674)/TOP!$C$13)</f>
        <v/>
      </c>
      <c r="O674" s="37" t="str">
        <f aca="false">IF(OR($C674="",N(TOP!$C$14)=0),"",N($L674)/TOP!$C$14)</f>
        <v/>
      </c>
      <c r="P674" s="42" t="str">
        <f aca="false">IF($C674="","",IFERROR(CHOOSE(MATCH(TOP!$C$10,{"【期間A】","【期間B】","【期間C】"},0),N($M674),N($N674),N($O674)),0))</f>
        <v/>
      </c>
    </row>
    <row r="675" customFormat="false" ht="15" hidden="false" customHeight="false" outlineLevel="0" collapsed="false">
      <c r="B675" s="12" t="n">
        <v>670</v>
      </c>
      <c r="C675" s="36" t="str">
        <f aca="false">IF(②実績CSV_期間A!$M671="","",②実績CSV_期間A!$M671&amp;"")</f>
        <v/>
      </c>
      <c r="D675" s="12" t="str">
        <f aca="false">IF($C675="","",②実績CSV_期間A!$N671)</f>
        <v/>
      </c>
      <c r="E675" s="12" t="str">
        <f aca="false">IF($C675="","",RIGHT($D675,1))</f>
        <v/>
      </c>
      <c r="F675" s="41" t="str">
        <f aca="false">IF($C675="","",IFERROR(INDEX(サイズ換算マスタ!$C$6:$C$8,MATCH($E675,サイズ換算マスタ!$B$6:$B$8,0)),1))</f>
        <v/>
      </c>
      <c r="G675" s="38" t="str">
        <f aca="false">IF($C675="","",SUMIFS(②実績CSV_期間A!$AA$2:$AA$5001,②実績CSV_期間A!$M$2:$M$5001,$C675))</f>
        <v/>
      </c>
      <c r="H675" s="38" t="str">
        <f aca="false">IF($C675="","",SUMIFS(③実績CSV_期間B!$AA$2:$AA$5001,③実績CSV_期間B!$M$2:$M$5001,$C675))</f>
        <v/>
      </c>
      <c r="I675" s="38" t="str">
        <f aca="false">IF($C675="","",SUMIFS(④実績CSV_期間C!$AA$2:$AA$5001,④実績CSV_期間C!$M$2:$M$5001,$C675))</f>
        <v/>
      </c>
      <c r="J675" s="38" t="str">
        <f aca="false">IF($C675="","",N($F675)*N($G675))</f>
        <v/>
      </c>
      <c r="K675" s="38" t="str">
        <f aca="false">IF($C675="","",N($F675)*N($H675))</f>
        <v/>
      </c>
      <c r="L675" s="38" t="str">
        <f aca="false">IF($C675="","",N($F675)*N($I675))</f>
        <v/>
      </c>
      <c r="M675" s="37" t="str">
        <f aca="false">IF(OR($C675="",N(TOP!$C$12)=0),"",N($J675)/TOP!$C$12)</f>
        <v/>
      </c>
      <c r="N675" s="37" t="str">
        <f aca="false">IF(OR($C675="",N(TOP!$C$13)=0),"",N($K675)/TOP!$C$13)</f>
        <v/>
      </c>
      <c r="O675" s="37" t="str">
        <f aca="false">IF(OR($C675="",N(TOP!$C$14)=0),"",N($L675)/TOP!$C$14)</f>
        <v/>
      </c>
      <c r="P675" s="42" t="str">
        <f aca="false">IF($C675="","",IFERROR(CHOOSE(MATCH(TOP!$C$10,{"【期間A】","【期間B】","【期間C】"},0),N($M675),N($N675),N($O675)),0))</f>
        <v/>
      </c>
    </row>
    <row r="676" customFormat="false" ht="15" hidden="false" customHeight="false" outlineLevel="0" collapsed="false">
      <c r="B676" s="12" t="n">
        <v>671</v>
      </c>
      <c r="C676" s="36" t="str">
        <f aca="false">IF(②実績CSV_期間A!$M672="","",②実績CSV_期間A!$M672&amp;"")</f>
        <v/>
      </c>
      <c r="D676" s="12" t="str">
        <f aca="false">IF($C676="","",②実績CSV_期間A!$N672)</f>
        <v/>
      </c>
      <c r="E676" s="12" t="str">
        <f aca="false">IF($C676="","",RIGHT($D676,1))</f>
        <v/>
      </c>
      <c r="F676" s="41" t="str">
        <f aca="false">IF($C676="","",IFERROR(INDEX(サイズ換算マスタ!$C$6:$C$8,MATCH($E676,サイズ換算マスタ!$B$6:$B$8,0)),1))</f>
        <v/>
      </c>
      <c r="G676" s="38" t="str">
        <f aca="false">IF($C676="","",SUMIFS(②実績CSV_期間A!$AA$2:$AA$5001,②実績CSV_期間A!$M$2:$M$5001,$C676))</f>
        <v/>
      </c>
      <c r="H676" s="38" t="str">
        <f aca="false">IF($C676="","",SUMIFS(③実績CSV_期間B!$AA$2:$AA$5001,③実績CSV_期間B!$M$2:$M$5001,$C676))</f>
        <v/>
      </c>
      <c r="I676" s="38" t="str">
        <f aca="false">IF($C676="","",SUMIFS(④実績CSV_期間C!$AA$2:$AA$5001,④実績CSV_期間C!$M$2:$M$5001,$C676))</f>
        <v/>
      </c>
      <c r="J676" s="38" t="str">
        <f aca="false">IF($C676="","",N($F676)*N($G676))</f>
        <v/>
      </c>
      <c r="K676" s="38" t="str">
        <f aca="false">IF($C676="","",N($F676)*N($H676))</f>
        <v/>
      </c>
      <c r="L676" s="38" t="str">
        <f aca="false">IF($C676="","",N($F676)*N($I676))</f>
        <v/>
      </c>
      <c r="M676" s="37" t="str">
        <f aca="false">IF(OR($C676="",N(TOP!$C$12)=0),"",N($J676)/TOP!$C$12)</f>
        <v/>
      </c>
      <c r="N676" s="37" t="str">
        <f aca="false">IF(OR($C676="",N(TOP!$C$13)=0),"",N($K676)/TOP!$C$13)</f>
        <v/>
      </c>
      <c r="O676" s="37" t="str">
        <f aca="false">IF(OR($C676="",N(TOP!$C$14)=0),"",N($L676)/TOP!$C$14)</f>
        <v/>
      </c>
      <c r="P676" s="42" t="str">
        <f aca="false">IF($C676="","",IFERROR(CHOOSE(MATCH(TOP!$C$10,{"【期間A】","【期間B】","【期間C】"},0),N($M676),N($N676),N($O676)),0))</f>
        <v/>
      </c>
    </row>
    <row r="677" customFormat="false" ht="15" hidden="false" customHeight="false" outlineLevel="0" collapsed="false">
      <c r="B677" s="12" t="n">
        <v>672</v>
      </c>
      <c r="C677" s="36" t="str">
        <f aca="false">IF(②実績CSV_期間A!$M673="","",②実績CSV_期間A!$M673&amp;"")</f>
        <v/>
      </c>
      <c r="D677" s="12" t="str">
        <f aca="false">IF($C677="","",②実績CSV_期間A!$N673)</f>
        <v/>
      </c>
      <c r="E677" s="12" t="str">
        <f aca="false">IF($C677="","",RIGHT($D677,1))</f>
        <v/>
      </c>
      <c r="F677" s="41" t="str">
        <f aca="false">IF($C677="","",IFERROR(INDEX(サイズ換算マスタ!$C$6:$C$8,MATCH($E677,サイズ換算マスタ!$B$6:$B$8,0)),1))</f>
        <v/>
      </c>
      <c r="G677" s="38" t="str">
        <f aca="false">IF($C677="","",SUMIFS(②実績CSV_期間A!$AA$2:$AA$5001,②実績CSV_期間A!$M$2:$M$5001,$C677))</f>
        <v/>
      </c>
      <c r="H677" s="38" t="str">
        <f aca="false">IF($C677="","",SUMIFS(③実績CSV_期間B!$AA$2:$AA$5001,③実績CSV_期間B!$M$2:$M$5001,$C677))</f>
        <v/>
      </c>
      <c r="I677" s="38" t="str">
        <f aca="false">IF($C677="","",SUMIFS(④実績CSV_期間C!$AA$2:$AA$5001,④実績CSV_期間C!$M$2:$M$5001,$C677))</f>
        <v/>
      </c>
      <c r="J677" s="38" t="str">
        <f aca="false">IF($C677="","",N($F677)*N($G677))</f>
        <v/>
      </c>
      <c r="K677" s="38" t="str">
        <f aca="false">IF($C677="","",N($F677)*N($H677))</f>
        <v/>
      </c>
      <c r="L677" s="38" t="str">
        <f aca="false">IF($C677="","",N($F677)*N($I677))</f>
        <v/>
      </c>
      <c r="M677" s="37" t="str">
        <f aca="false">IF(OR($C677="",N(TOP!$C$12)=0),"",N($J677)/TOP!$C$12)</f>
        <v/>
      </c>
      <c r="N677" s="37" t="str">
        <f aca="false">IF(OR($C677="",N(TOP!$C$13)=0),"",N($K677)/TOP!$C$13)</f>
        <v/>
      </c>
      <c r="O677" s="37" t="str">
        <f aca="false">IF(OR($C677="",N(TOP!$C$14)=0),"",N($L677)/TOP!$C$14)</f>
        <v/>
      </c>
      <c r="P677" s="42" t="str">
        <f aca="false">IF($C677="","",IFERROR(CHOOSE(MATCH(TOP!$C$10,{"【期間A】","【期間B】","【期間C】"},0),N($M677),N($N677),N($O677)),0))</f>
        <v/>
      </c>
    </row>
    <row r="678" customFormat="false" ht="15" hidden="false" customHeight="false" outlineLevel="0" collapsed="false">
      <c r="B678" s="12" t="n">
        <v>673</v>
      </c>
      <c r="C678" s="36" t="str">
        <f aca="false">IF(②実績CSV_期間A!$M674="","",②実績CSV_期間A!$M674&amp;"")</f>
        <v/>
      </c>
      <c r="D678" s="12" t="str">
        <f aca="false">IF($C678="","",②実績CSV_期間A!$N674)</f>
        <v/>
      </c>
      <c r="E678" s="12" t="str">
        <f aca="false">IF($C678="","",RIGHT($D678,1))</f>
        <v/>
      </c>
      <c r="F678" s="41" t="str">
        <f aca="false">IF($C678="","",IFERROR(INDEX(サイズ換算マスタ!$C$6:$C$8,MATCH($E678,サイズ換算マスタ!$B$6:$B$8,0)),1))</f>
        <v/>
      </c>
      <c r="G678" s="38" t="str">
        <f aca="false">IF($C678="","",SUMIFS(②実績CSV_期間A!$AA$2:$AA$5001,②実績CSV_期間A!$M$2:$M$5001,$C678))</f>
        <v/>
      </c>
      <c r="H678" s="38" t="str">
        <f aca="false">IF($C678="","",SUMIFS(③実績CSV_期間B!$AA$2:$AA$5001,③実績CSV_期間B!$M$2:$M$5001,$C678))</f>
        <v/>
      </c>
      <c r="I678" s="38" t="str">
        <f aca="false">IF($C678="","",SUMIFS(④実績CSV_期間C!$AA$2:$AA$5001,④実績CSV_期間C!$M$2:$M$5001,$C678))</f>
        <v/>
      </c>
      <c r="J678" s="38" t="str">
        <f aca="false">IF($C678="","",N($F678)*N($G678))</f>
        <v/>
      </c>
      <c r="K678" s="38" t="str">
        <f aca="false">IF($C678="","",N($F678)*N($H678))</f>
        <v/>
      </c>
      <c r="L678" s="38" t="str">
        <f aca="false">IF($C678="","",N($F678)*N($I678))</f>
        <v/>
      </c>
      <c r="M678" s="37" t="str">
        <f aca="false">IF(OR($C678="",N(TOP!$C$12)=0),"",N($J678)/TOP!$C$12)</f>
        <v/>
      </c>
      <c r="N678" s="37" t="str">
        <f aca="false">IF(OR($C678="",N(TOP!$C$13)=0),"",N($K678)/TOP!$C$13)</f>
        <v/>
      </c>
      <c r="O678" s="37" t="str">
        <f aca="false">IF(OR($C678="",N(TOP!$C$14)=0),"",N($L678)/TOP!$C$14)</f>
        <v/>
      </c>
      <c r="P678" s="42" t="str">
        <f aca="false">IF($C678="","",IFERROR(CHOOSE(MATCH(TOP!$C$10,{"【期間A】","【期間B】","【期間C】"},0),N($M678),N($N678),N($O678)),0))</f>
        <v/>
      </c>
    </row>
    <row r="679" customFormat="false" ht="15" hidden="false" customHeight="false" outlineLevel="0" collapsed="false">
      <c r="B679" s="12" t="n">
        <v>674</v>
      </c>
      <c r="C679" s="36" t="str">
        <f aca="false">IF(②実績CSV_期間A!$M675="","",②実績CSV_期間A!$M675&amp;"")</f>
        <v/>
      </c>
      <c r="D679" s="12" t="str">
        <f aca="false">IF($C679="","",②実績CSV_期間A!$N675)</f>
        <v/>
      </c>
      <c r="E679" s="12" t="str">
        <f aca="false">IF($C679="","",RIGHT($D679,1))</f>
        <v/>
      </c>
      <c r="F679" s="41" t="str">
        <f aca="false">IF($C679="","",IFERROR(INDEX(サイズ換算マスタ!$C$6:$C$8,MATCH($E679,サイズ換算マスタ!$B$6:$B$8,0)),1))</f>
        <v/>
      </c>
      <c r="G679" s="38" t="str">
        <f aca="false">IF($C679="","",SUMIFS(②実績CSV_期間A!$AA$2:$AA$5001,②実績CSV_期間A!$M$2:$M$5001,$C679))</f>
        <v/>
      </c>
      <c r="H679" s="38" t="str">
        <f aca="false">IF($C679="","",SUMIFS(③実績CSV_期間B!$AA$2:$AA$5001,③実績CSV_期間B!$M$2:$M$5001,$C679))</f>
        <v/>
      </c>
      <c r="I679" s="38" t="str">
        <f aca="false">IF($C679="","",SUMIFS(④実績CSV_期間C!$AA$2:$AA$5001,④実績CSV_期間C!$M$2:$M$5001,$C679))</f>
        <v/>
      </c>
      <c r="J679" s="38" t="str">
        <f aca="false">IF($C679="","",N($F679)*N($G679))</f>
        <v/>
      </c>
      <c r="K679" s="38" t="str">
        <f aca="false">IF($C679="","",N($F679)*N($H679))</f>
        <v/>
      </c>
      <c r="L679" s="38" t="str">
        <f aca="false">IF($C679="","",N($F679)*N($I679))</f>
        <v/>
      </c>
      <c r="M679" s="37" t="str">
        <f aca="false">IF(OR($C679="",N(TOP!$C$12)=0),"",N($J679)/TOP!$C$12)</f>
        <v/>
      </c>
      <c r="N679" s="37" t="str">
        <f aca="false">IF(OR($C679="",N(TOP!$C$13)=0),"",N($K679)/TOP!$C$13)</f>
        <v/>
      </c>
      <c r="O679" s="37" t="str">
        <f aca="false">IF(OR($C679="",N(TOP!$C$14)=0),"",N($L679)/TOP!$C$14)</f>
        <v/>
      </c>
      <c r="P679" s="42" t="str">
        <f aca="false">IF($C679="","",IFERROR(CHOOSE(MATCH(TOP!$C$10,{"【期間A】","【期間B】","【期間C】"},0),N($M679),N($N679),N($O679)),0))</f>
        <v/>
      </c>
    </row>
    <row r="680" customFormat="false" ht="15" hidden="false" customHeight="false" outlineLevel="0" collapsed="false">
      <c r="B680" s="12" t="n">
        <v>675</v>
      </c>
      <c r="C680" s="36" t="str">
        <f aca="false">IF(②実績CSV_期間A!$M676="","",②実績CSV_期間A!$M676&amp;"")</f>
        <v/>
      </c>
      <c r="D680" s="12" t="str">
        <f aca="false">IF($C680="","",②実績CSV_期間A!$N676)</f>
        <v/>
      </c>
      <c r="E680" s="12" t="str">
        <f aca="false">IF($C680="","",RIGHT($D680,1))</f>
        <v/>
      </c>
      <c r="F680" s="41" t="str">
        <f aca="false">IF($C680="","",IFERROR(INDEX(サイズ換算マスタ!$C$6:$C$8,MATCH($E680,サイズ換算マスタ!$B$6:$B$8,0)),1))</f>
        <v/>
      </c>
      <c r="G680" s="38" t="str">
        <f aca="false">IF($C680="","",SUMIFS(②実績CSV_期間A!$AA$2:$AA$5001,②実績CSV_期間A!$M$2:$M$5001,$C680))</f>
        <v/>
      </c>
      <c r="H680" s="38" t="str">
        <f aca="false">IF($C680="","",SUMIFS(③実績CSV_期間B!$AA$2:$AA$5001,③実績CSV_期間B!$M$2:$M$5001,$C680))</f>
        <v/>
      </c>
      <c r="I680" s="38" t="str">
        <f aca="false">IF($C680="","",SUMIFS(④実績CSV_期間C!$AA$2:$AA$5001,④実績CSV_期間C!$M$2:$M$5001,$C680))</f>
        <v/>
      </c>
      <c r="J680" s="38" t="str">
        <f aca="false">IF($C680="","",N($F680)*N($G680))</f>
        <v/>
      </c>
      <c r="K680" s="38" t="str">
        <f aca="false">IF($C680="","",N($F680)*N($H680))</f>
        <v/>
      </c>
      <c r="L680" s="38" t="str">
        <f aca="false">IF($C680="","",N($F680)*N($I680))</f>
        <v/>
      </c>
      <c r="M680" s="37" t="str">
        <f aca="false">IF(OR($C680="",N(TOP!$C$12)=0),"",N($J680)/TOP!$C$12)</f>
        <v/>
      </c>
      <c r="N680" s="37" t="str">
        <f aca="false">IF(OR($C680="",N(TOP!$C$13)=0),"",N($K680)/TOP!$C$13)</f>
        <v/>
      </c>
      <c r="O680" s="37" t="str">
        <f aca="false">IF(OR($C680="",N(TOP!$C$14)=0),"",N($L680)/TOP!$C$14)</f>
        <v/>
      </c>
      <c r="P680" s="42" t="str">
        <f aca="false">IF($C680="","",IFERROR(CHOOSE(MATCH(TOP!$C$10,{"【期間A】","【期間B】","【期間C】"},0),N($M680),N($N680),N($O680)),0))</f>
        <v/>
      </c>
    </row>
    <row r="681" customFormat="false" ht="15" hidden="false" customHeight="false" outlineLevel="0" collapsed="false">
      <c r="B681" s="12" t="n">
        <v>676</v>
      </c>
      <c r="C681" s="36" t="str">
        <f aca="false">IF(②実績CSV_期間A!$M677="","",②実績CSV_期間A!$M677&amp;"")</f>
        <v/>
      </c>
      <c r="D681" s="12" t="str">
        <f aca="false">IF($C681="","",②実績CSV_期間A!$N677)</f>
        <v/>
      </c>
      <c r="E681" s="12" t="str">
        <f aca="false">IF($C681="","",RIGHT($D681,1))</f>
        <v/>
      </c>
      <c r="F681" s="41" t="str">
        <f aca="false">IF($C681="","",IFERROR(INDEX(サイズ換算マスタ!$C$6:$C$8,MATCH($E681,サイズ換算マスタ!$B$6:$B$8,0)),1))</f>
        <v/>
      </c>
      <c r="G681" s="38" t="str">
        <f aca="false">IF($C681="","",SUMIFS(②実績CSV_期間A!$AA$2:$AA$5001,②実績CSV_期間A!$M$2:$M$5001,$C681))</f>
        <v/>
      </c>
      <c r="H681" s="38" t="str">
        <f aca="false">IF($C681="","",SUMIFS(③実績CSV_期間B!$AA$2:$AA$5001,③実績CSV_期間B!$M$2:$M$5001,$C681))</f>
        <v/>
      </c>
      <c r="I681" s="38" t="str">
        <f aca="false">IF($C681="","",SUMIFS(④実績CSV_期間C!$AA$2:$AA$5001,④実績CSV_期間C!$M$2:$M$5001,$C681))</f>
        <v/>
      </c>
      <c r="J681" s="38" t="str">
        <f aca="false">IF($C681="","",N($F681)*N($G681))</f>
        <v/>
      </c>
      <c r="K681" s="38" t="str">
        <f aca="false">IF($C681="","",N($F681)*N($H681))</f>
        <v/>
      </c>
      <c r="L681" s="38" t="str">
        <f aca="false">IF($C681="","",N($F681)*N($I681))</f>
        <v/>
      </c>
      <c r="M681" s="37" t="str">
        <f aca="false">IF(OR($C681="",N(TOP!$C$12)=0),"",N($J681)/TOP!$C$12)</f>
        <v/>
      </c>
      <c r="N681" s="37" t="str">
        <f aca="false">IF(OR($C681="",N(TOP!$C$13)=0),"",N($K681)/TOP!$C$13)</f>
        <v/>
      </c>
      <c r="O681" s="37" t="str">
        <f aca="false">IF(OR($C681="",N(TOP!$C$14)=0),"",N($L681)/TOP!$C$14)</f>
        <v/>
      </c>
      <c r="P681" s="42" t="str">
        <f aca="false">IF($C681="","",IFERROR(CHOOSE(MATCH(TOP!$C$10,{"【期間A】","【期間B】","【期間C】"},0),N($M681),N($N681),N($O681)),0))</f>
        <v/>
      </c>
    </row>
    <row r="682" customFormat="false" ht="15" hidden="false" customHeight="false" outlineLevel="0" collapsed="false">
      <c r="B682" s="12" t="n">
        <v>677</v>
      </c>
      <c r="C682" s="36" t="str">
        <f aca="false">IF(②実績CSV_期間A!$M678="","",②実績CSV_期間A!$M678&amp;"")</f>
        <v/>
      </c>
      <c r="D682" s="12" t="str">
        <f aca="false">IF($C682="","",②実績CSV_期間A!$N678)</f>
        <v/>
      </c>
      <c r="E682" s="12" t="str">
        <f aca="false">IF($C682="","",RIGHT($D682,1))</f>
        <v/>
      </c>
      <c r="F682" s="41" t="str">
        <f aca="false">IF($C682="","",IFERROR(INDEX(サイズ換算マスタ!$C$6:$C$8,MATCH($E682,サイズ換算マスタ!$B$6:$B$8,0)),1))</f>
        <v/>
      </c>
      <c r="G682" s="38" t="str">
        <f aca="false">IF($C682="","",SUMIFS(②実績CSV_期間A!$AA$2:$AA$5001,②実績CSV_期間A!$M$2:$M$5001,$C682))</f>
        <v/>
      </c>
      <c r="H682" s="38" t="str">
        <f aca="false">IF($C682="","",SUMIFS(③実績CSV_期間B!$AA$2:$AA$5001,③実績CSV_期間B!$M$2:$M$5001,$C682))</f>
        <v/>
      </c>
      <c r="I682" s="38" t="str">
        <f aca="false">IF($C682="","",SUMIFS(④実績CSV_期間C!$AA$2:$AA$5001,④実績CSV_期間C!$M$2:$M$5001,$C682))</f>
        <v/>
      </c>
      <c r="J682" s="38" t="str">
        <f aca="false">IF($C682="","",N($F682)*N($G682))</f>
        <v/>
      </c>
      <c r="K682" s="38" t="str">
        <f aca="false">IF($C682="","",N($F682)*N($H682))</f>
        <v/>
      </c>
      <c r="L682" s="38" t="str">
        <f aca="false">IF($C682="","",N($F682)*N($I682))</f>
        <v/>
      </c>
      <c r="M682" s="37" t="str">
        <f aca="false">IF(OR($C682="",N(TOP!$C$12)=0),"",N($J682)/TOP!$C$12)</f>
        <v/>
      </c>
      <c r="N682" s="37" t="str">
        <f aca="false">IF(OR($C682="",N(TOP!$C$13)=0),"",N($K682)/TOP!$C$13)</f>
        <v/>
      </c>
      <c r="O682" s="37" t="str">
        <f aca="false">IF(OR($C682="",N(TOP!$C$14)=0),"",N($L682)/TOP!$C$14)</f>
        <v/>
      </c>
      <c r="P682" s="42" t="str">
        <f aca="false">IF($C682="","",IFERROR(CHOOSE(MATCH(TOP!$C$10,{"【期間A】","【期間B】","【期間C】"},0),N($M682),N($N682),N($O682)),0))</f>
        <v/>
      </c>
    </row>
    <row r="683" customFormat="false" ht="15" hidden="false" customHeight="false" outlineLevel="0" collapsed="false">
      <c r="B683" s="12" t="n">
        <v>678</v>
      </c>
      <c r="C683" s="36" t="str">
        <f aca="false">IF(②実績CSV_期間A!$M679="","",②実績CSV_期間A!$M679&amp;"")</f>
        <v/>
      </c>
      <c r="D683" s="12" t="str">
        <f aca="false">IF($C683="","",②実績CSV_期間A!$N679)</f>
        <v/>
      </c>
      <c r="E683" s="12" t="str">
        <f aca="false">IF($C683="","",RIGHT($D683,1))</f>
        <v/>
      </c>
      <c r="F683" s="41" t="str">
        <f aca="false">IF($C683="","",IFERROR(INDEX(サイズ換算マスタ!$C$6:$C$8,MATCH($E683,サイズ換算マスタ!$B$6:$B$8,0)),1))</f>
        <v/>
      </c>
      <c r="G683" s="38" t="str">
        <f aca="false">IF($C683="","",SUMIFS(②実績CSV_期間A!$AA$2:$AA$5001,②実績CSV_期間A!$M$2:$M$5001,$C683))</f>
        <v/>
      </c>
      <c r="H683" s="38" t="str">
        <f aca="false">IF($C683="","",SUMIFS(③実績CSV_期間B!$AA$2:$AA$5001,③実績CSV_期間B!$M$2:$M$5001,$C683))</f>
        <v/>
      </c>
      <c r="I683" s="38" t="str">
        <f aca="false">IF($C683="","",SUMIFS(④実績CSV_期間C!$AA$2:$AA$5001,④実績CSV_期間C!$M$2:$M$5001,$C683))</f>
        <v/>
      </c>
      <c r="J683" s="38" t="str">
        <f aca="false">IF($C683="","",N($F683)*N($G683))</f>
        <v/>
      </c>
      <c r="K683" s="38" t="str">
        <f aca="false">IF($C683="","",N($F683)*N($H683))</f>
        <v/>
      </c>
      <c r="L683" s="38" t="str">
        <f aca="false">IF($C683="","",N($F683)*N($I683))</f>
        <v/>
      </c>
      <c r="M683" s="37" t="str">
        <f aca="false">IF(OR($C683="",N(TOP!$C$12)=0),"",N($J683)/TOP!$C$12)</f>
        <v/>
      </c>
      <c r="N683" s="37" t="str">
        <f aca="false">IF(OR($C683="",N(TOP!$C$13)=0),"",N($K683)/TOP!$C$13)</f>
        <v/>
      </c>
      <c r="O683" s="37" t="str">
        <f aca="false">IF(OR($C683="",N(TOP!$C$14)=0),"",N($L683)/TOP!$C$14)</f>
        <v/>
      </c>
      <c r="P683" s="42" t="str">
        <f aca="false">IF($C683="","",IFERROR(CHOOSE(MATCH(TOP!$C$10,{"【期間A】","【期間B】","【期間C】"},0),N($M683),N($N683),N($O683)),0))</f>
        <v/>
      </c>
    </row>
    <row r="684" customFormat="false" ht="15" hidden="false" customHeight="false" outlineLevel="0" collapsed="false">
      <c r="B684" s="12" t="n">
        <v>679</v>
      </c>
      <c r="C684" s="36" t="str">
        <f aca="false">IF(②実績CSV_期間A!$M680="","",②実績CSV_期間A!$M680&amp;"")</f>
        <v/>
      </c>
      <c r="D684" s="12" t="str">
        <f aca="false">IF($C684="","",②実績CSV_期間A!$N680)</f>
        <v/>
      </c>
      <c r="E684" s="12" t="str">
        <f aca="false">IF($C684="","",RIGHT($D684,1))</f>
        <v/>
      </c>
      <c r="F684" s="41" t="str">
        <f aca="false">IF($C684="","",IFERROR(INDEX(サイズ換算マスタ!$C$6:$C$8,MATCH($E684,サイズ換算マスタ!$B$6:$B$8,0)),1))</f>
        <v/>
      </c>
      <c r="G684" s="38" t="str">
        <f aca="false">IF($C684="","",SUMIFS(②実績CSV_期間A!$AA$2:$AA$5001,②実績CSV_期間A!$M$2:$M$5001,$C684))</f>
        <v/>
      </c>
      <c r="H684" s="38" t="str">
        <f aca="false">IF($C684="","",SUMIFS(③実績CSV_期間B!$AA$2:$AA$5001,③実績CSV_期間B!$M$2:$M$5001,$C684))</f>
        <v/>
      </c>
      <c r="I684" s="38" t="str">
        <f aca="false">IF($C684="","",SUMIFS(④実績CSV_期間C!$AA$2:$AA$5001,④実績CSV_期間C!$M$2:$M$5001,$C684))</f>
        <v/>
      </c>
      <c r="J684" s="38" t="str">
        <f aca="false">IF($C684="","",N($F684)*N($G684))</f>
        <v/>
      </c>
      <c r="K684" s="38" t="str">
        <f aca="false">IF($C684="","",N($F684)*N($H684))</f>
        <v/>
      </c>
      <c r="L684" s="38" t="str">
        <f aca="false">IF($C684="","",N($F684)*N($I684))</f>
        <v/>
      </c>
      <c r="M684" s="37" t="str">
        <f aca="false">IF(OR($C684="",N(TOP!$C$12)=0),"",N($J684)/TOP!$C$12)</f>
        <v/>
      </c>
      <c r="N684" s="37" t="str">
        <f aca="false">IF(OR($C684="",N(TOP!$C$13)=0),"",N($K684)/TOP!$C$13)</f>
        <v/>
      </c>
      <c r="O684" s="37" t="str">
        <f aca="false">IF(OR($C684="",N(TOP!$C$14)=0),"",N($L684)/TOP!$C$14)</f>
        <v/>
      </c>
      <c r="P684" s="42" t="str">
        <f aca="false">IF($C684="","",IFERROR(CHOOSE(MATCH(TOP!$C$10,{"【期間A】","【期間B】","【期間C】"},0),N($M684),N($N684),N($O684)),0))</f>
        <v/>
      </c>
    </row>
    <row r="685" customFormat="false" ht="15" hidden="false" customHeight="false" outlineLevel="0" collapsed="false">
      <c r="B685" s="12" t="n">
        <v>680</v>
      </c>
      <c r="C685" s="36" t="str">
        <f aca="false">IF(②実績CSV_期間A!$M681="","",②実績CSV_期間A!$M681&amp;"")</f>
        <v/>
      </c>
      <c r="D685" s="12" t="str">
        <f aca="false">IF($C685="","",②実績CSV_期間A!$N681)</f>
        <v/>
      </c>
      <c r="E685" s="12" t="str">
        <f aca="false">IF($C685="","",RIGHT($D685,1))</f>
        <v/>
      </c>
      <c r="F685" s="41" t="str">
        <f aca="false">IF($C685="","",IFERROR(INDEX(サイズ換算マスタ!$C$6:$C$8,MATCH($E685,サイズ換算マスタ!$B$6:$B$8,0)),1))</f>
        <v/>
      </c>
      <c r="G685" s="38" t="str">
        <f aca="false">IF($C685="","",SUMIFS(②実績CSV_期間A!$AA$2:$AA$5001,②実績CSV_期間A!$M$2:$M$5001,$C685))</f>
        <v/>
      </c>
      <c r="H685" s="38" t="str">
        <f aca="false">IF($C685="","",SUMIFS(③実績CSV_期間B!$AA$2:$AA$5001,③実績CSV_期間B!$M$2:$M$5001,$C685))</f>
        <v/>
      </c>
      <c r="I685" s="38" t="str">
        <f aca="false">IF($C685="","",SUMIFS(④実績CSV_期間C!$AA$2:$AA$5001,④実績CSV_期間C!$M$2:$M$5001,$C685))</f>
        <v/>
      </c>
      <c r="J685" s="38" t="str">
        <f aca="false">IF($C685="","",N($F685)*N($G685))</f>
        <v/>
      </c>
      <c r="K685" s="38" t="str">
        <f aca="false">IF($C685="","",N($F685)*N($H685))</f>
        <v/>
      </c>
      <c r="L685" s="38" t="str">
        <f aca="false">IF($C685="","",N($F685)*N($I685))</f>
        <v/>
      </c>
      <c r="M685" s="37" t="str">
        <f aca="false">IF(OR($C685="",N(TOP!$C$12)=0),"",N($J685)/TOP!$C$12)</f>
        <v/>
      </c>
      <c r="N685" s="37" t="str">
        <f aca="false">IF(OR($C685="",N(TOP!$C$13)=0),"",N($K685)/TOP!$C$13)</f>
        <v/>
      </c>
      <c r="O685" s="37" t="str">
        <f aca="false">IF(OR($C685="",N(TOP!$C$14)=0),"",N($L685)/TOP!$C$14)</f>
        <v/>
      </c>
      <c r="P685" s="42" t="str">
        <f aca="false">IF($C685="","",IFERROR(CHOOSE(MATCH(TOP!$C$10,{"【期間A】","【期間B】","【期間C】"},0),N($M685),N($N685),N($O685)),0))</f>
        <v/>
      </c>
    </row>
    <row r="686" customFormat="false" ht="15" hidden="false" customHeight="false" outlineLevel="0" collapsed="false">
      <c r="B686" s="12" t="n">
        <v>681</v>
      </c>
      <c r="C686" s="36" t="str">
        <f aca="false">IF(②実績CSV_期間A!$M682="","",②実績CSV_期間A!$M682&amp;"")</f>
        <v/>
      </c>
      <c r="D686" s="12" t="str">
        <f aca="false">IF($C686="","",②実績CSV_期間A!$N682)</f>
        <v/>
      </c>
      <c r="E686" s="12" t="str">
        <f aca="false">IF($C686="","",RIGHT($D686,1))</f>
        <v/>
      </c>
      <c r="F686" s="41" t="str">
        <f aca="false">IF($C686="","",IFERROR(INDEX(サイズ換算マスタ!$C$6:$C$8,MATCH($E686,サイズ換算マスタ!$B$6:$B$8,0)),1))</f>
        <v/>
      </c>
      <c r="G686" s="38" t="str">
        <f aca="false">IF($C686="","",SUMIFS(②実績CSV_期間A!$AA$2:$AA$5001,②実績CSV_期間A!$M$2:$M$5001,$C686))</f>
        <v/>
      </c>
      <c r="H686" s="38" t="str">
        <f aca="false">IF($C686="","",SUMIFS(③実績CSV_期間B!$AA$2:$AA$5001,③実績CSV_期間B!$M$2:$M$5001,$C686))</f>
        <v/>
      </c>
      <c r="I686" s="38" t="str">
        <f aca="false">IF($C686="","",SUMIFS(④実績CSV_期間C!$AA$2:$AA$5001,④実績CSV_期間C!$M$2:$M$5001,$C686))</f>
        <v/>
      </c>
      <c r="J686" s="38" t="str">
        <f aca="false">IF($C686="","",N($F686)*N($G686))</f>
        <v/>
      </c>
      <c r="K686" s="38" t="str">
        <f aca="false">IF($C686="","",N($F686)*N($H686))</f>
        <v/>
      </c>
      <c r="L686" s="38" t="str">
        <f aca="false">IF($C686="","",N($F686)*N($I686))</f>
        <v/>
      </c>
      <c r="M686" s="37" t="str">
        <f aca="false">IF(OR($C686="",N(TOP!$C$12)=0),"",N($J686)/TOP!$C$12)</f>
        <v/>
      </c>
      <c r="N686" s="37" t="str">
        <f aca="false">IF(OR($C686="",N(TOP!$C$13)=0),"",N($K686)/TOP!$C$13)</f>
        <v/>
      </c>
      <c r="O686" s="37" t="str">
        <f aca="false">IF(OR($C686="",N(TOP!$C$14)=0),"",N($L686)/TOP!$C$14)</f>
        <v/>
      </c>
      <c r="P686" s="42" t="str">
        <f aca="false">IF($C686="","",IFERROR(CHOOSE(MATCH(TOP!$C$10,{"【期間A】","【期間B】","【期間C】"},0),N($M686),N($N686),N($O686)),0))</f>
        <v/>
      </c>
    </row>
    <row r="687" customFormat="false" ht="15" hidden="false" customHeight="false" outlineLevel="0" collapsed="false">
      <c r="B687" s="12" t="n">
        <v>682</v>
      </c>
      <c r="C687" s="36" t="str">
        <f aca="false">IF(②実績CSV_期間A!$M683="","",②実績CSV_期間A!$M683&amp;"")</f>
        <v/>
      </c>
      <c r="D687" s="12" t="str">
        <f aca="false">IF($C687="","",②実績CSV_期間A!$N683)</f>
        <v/>
      </c>
      <c r="E687" s="12" t="str">
        <f aca="false">IF($C687="","",RIGHT($D687,1))</f>
        <v/>
      </c>
      <c r="F687" s="41" t="str">
        <f aca="false">IF($C687="","",IFERROR(INDEX(サイズ換算マスタ!$C$6:$C$8,MATCH($E687,サイズ換算マスタ!$B$6:$B$8,0)),1))</f>
        <v/>
      </c>
      <c r="G687" s="38" t="str">
        <f aca="false">IF($C687="","",SUMIFS(②実績CSV_期間A!$AA$2:$AA$5001,②実績CSV_期間A!$M$2:$M$5001,$C687))</f>
        <v/>
      </c>
      <c r="H687" s="38" t="str">
        <f aca="false">IF($C687="","",SUMIFS(③実績CSV_期間B!$AA$2:$AA$5001,③実績CSV_期間B!$M$2:$M$5001,$C687))</f>
        <v/>
      </c>
      <c r="I687" s="38" t="str">
        <f aca="false">IF($C687="","",SUMIFS(④実績CSV_期間C!$AA$2:$AA$5001,④実績CSV_期間C!$M$2:$M$5001,$C687))</f>
        <v/>
      </c>
      <c r="J687" s="38" t="str">
        <f aca="false">IF($C687="","",N($F687)*N($G687))</f>
        <v/>
      </c>
      <c r="K687" s="38" t="str">
        <f aca="false">IF($C687="","",N($F687)*N($H687))</f>
        <v/>
      </c>
      <c r="L687" s="38" t="str">
        <f aca="false">IF($C687="","",N($F687)*N($I687))</f>
        <v/>
      </c>
      <c r="M687" s="37" t="str">
        <f aca="false">IF(OR($C687="",N(TOP!$C$12)=0),"",N($J687)/TOP!$C$12)</f>
        <v/>
      </c>
      <c r="N687" s="37" t="str">
        <f aca="false">IF(OR($C687="",N(TOP!$C$13)=0),"",N($K687)/TOP!$C$13)</f>
        <v/>
      </c>
      <c r="O687" s="37" t="str">
        <f aca="false">IF(OR($C687="",N(TOP!$C$14)=0),"",N($L687)/TOP!$C$14)</f>
        <v/>
      </c>
      <c r="P687" s="42" t="str">
        <f aca="false">IF($C687="","",IFERROR(CHOOSE(MATCH(TOP!$C$10,{"【期間A】","【期間B】","【期間C】"},0),N($M687),N($N687),N($O687)),0))</f>
        <v/>
      </c>
    </row>
    <row r="688" customFormat="false" ht="15" hidden="false" customHeight="false" outlineLevel="0" collapsed="false">
      <c r="B688" s="12" t="n">
        <v>683</v>
      </c>
      <c r="C688" s="36" t="str">
        <f aca="false">IF(②実績CSV_期間A!$M684="","",②実績CSV_期間A!$M684&amp;"")</f>
        <v/>
      </c>
      <c r="D688" s="12" t="str">
        <f aca="false">IF($C688="","",②実績CSV_期間A!$N684)</f>
        <v/>
      </c>
      <c r="E688" s="12" t="str">
        <f aca="false">IF($C688="","",RIGHT($D688,1))</f>
        <v/>
      </c>
      <c r="F688" s="41" t="str">
        <f aca="false">IF($C688="","",IFERROR(INDEX(サイズ換算マスタ!$C$6:$C$8,MATCH($E688,サイズ換算マスタ!$B$6:$B$8,0)),1))</f>
        <v/>
      </c>
      <c r="G688" s="38" t="str">
        <f aca="false">IF($C688="","",SUMIFS(②実績CSV_期間A!$AA$2:$AA$5001,②実績CSV_期間A!$M$2:$M$5001,$C688))</f>
        <v/>
      </c>
      <c r="H688" s="38" t="str">
        <f aca="false">IF($C688="","",SUMIFS(③実績CSV_期間B!$AA$2:$AA$5001,③実績CSV_期間B!$M$2:$M$5001,$C688))</f>
        <v/>
      </c>
      <c r="I688" s="38" t="str">
        <f aca="false">IF($C688="","",SUMIFS(④実績CSV_期間C!$AA$2:$AA$5001,④実績CSV_期間C!$M$2:$M$5001,$C688))</f>
        <v/>
      </c>
      <c r="J688" s="38" t="str">
        <f aca="false">IF($C688="","",N($F688)*N($G688))</f>
        <v/>
      </c>
      <c r="K688" s="38" t="str">
        <f aca="false">IF($C688="","",N($F688)*N($H688))</f>
        <v/>
      </c>
      <c r="L688" s="38" t="str">
        <f aca="false">IF($C688="","",N($F688)*N($I688))</f>
        <v/>
      </c>
      <c r="M688" s="37" t="str">
        <f aca="false">IF(OR($C688="",N(TOP!$C$12)=0),"",N($J688)/TOP!$C$12)</f>
        <v/>
      </c>
      <c r="N688" s="37" t="str">
        <f aca="false">IF(OR($C688="",N(TOP!$C$13)=0),"",N($K688)/TOP!$C$13)</f>
        <v/>
      </c>
      <c r="O688" s="37" t="str">
        <f aca="false">IF(OR($C688="",N(TOP!$C$14)=0),"",N($L688)/TOP!$C$14)</f>
        <v/>
      </c>
      <c r="P688" s="42" t="str">
        <f aca="false">IF($C688="","",IFERROR(CHOOSE(MATCH(TOP!$C$10,{"【期間A】","【期間B】","【期間C】"},0),N($M688),N($N688),N($O688)),0))</f>
        <v/>
      </c>
    </row>
    <row r="689" customFormat="false" ht="15" hidden="false" customHeight="false" outlineLevel="0" collapsed="false">
      <c r="B689" s="12" t="n">
        <v>684</v>
      </c>
      <c r="C689" s="36" t="str">
        <f aca="false">IF(②実績CSV_期間A!$M685="","",②実績CSV_期間A!$M685&amp;"")</f>
        <v/>
      </c>
      <c r="D689" s="12" t="str">
        <f aca="false">IF($C689="","",②実績CSV_期間A!$N685)</f>
        <v/>
      </c>
      <c r="E689" s="12" t="str">
        <f aca="false">IF($C689="","",RIGHT($D689,1))</f>
        <v/>
      </c>
      <c r="F689" s="41" t="str">
        <f aca="false">IF($C689="","",IFERROR(INDEX(サイズ換算マスタ!$C$6:$C$8,MATCH($E689,サイズ換算マスタ!$B$6:$B$8,0)),1))</f>
        <v/>
      </c>
      <c r="G689" s="38" t="str">
        <f aca="false">IF($C689="","",SUMIFS(②実績CSV_期間A!$AA$2:$AA$5001,②実績CSV_期間A!$M$2:$M$5001,$C689))</f>
        <v/>
      </c>
      <c r="H689" s="38" t="str">
        <f aca="false">IF($C689="","",SUMIFS(③実績CSV_期間B!$AA$2:$AA$5001,③実績CSV_期間B!$M$2:$M$5001,$C689))</f>
        <v/>
      </c>
      <c r="I689" s="38" t="str">
        <f aca="false">IF($C689="","",SUMIFS(④実績CSV_期間C!$AA$2:$AA$5001,④実績CSV_期間C!$M$2:$M$5001,$C689))</f>
        <v/>
      </c>
      <c r="J689" s="38" t="str">
        <f aca="false">IF($C689="","",N($F689)*N($G689))</f>
        <v/>
      </c>
      <c r="K689" s="38" t="str">
        <f aca="false">IF($C689="","",N($F689)*N($H689))</f>
        <v/>
      </c>
      <c r="L689" s="38" t="str">
        <f aca="false">IF($C689="","",N($F689)*N($I689))</f>
        <v/>
      </c>
      <c r="M689" s="37" t="str">
        <f aca="false">IF(OR($C689="",N(TOP!$C$12)=0),"",N($J689)/TOP!$C$12)</f>
        <v/>
      </c>
      <c r="N689" s="37" t="str">
        <f aca="false">IF(OR($C689="",N(TOP!$C$13)=0),"",N($K689)/TOP!$C$13)</f>
        <v/>
      </c>
      <c r="O689" s="37" t="str">
        <f aca="false">IF(OR($C689="",N(TOP!$C$14)=0),"",N($L689)/TOP!$C$14)</f>
        <v/>
      </c>
      <c r="P689" s="42" t="str">
        <f aca="false">IF($C689="","",IFERROR(CHOOSE(MATCH(TOP!$C$10,{"【期間A】","【期間B】","【期間C】"},0),N($M689),N($N689),N($O689)),0))</f>
        <v/>
      </c>
    </row>
    <row r="690" customFormat="false" ht="15" hidden="false" customHeight="false" outlineLevel="0" collapsed="false">
      <c r="B690" s="12" t="n">
        <v>685</v>
      </c>
      <c r="C690" s="36" t="str">
        <f aca="false">IF(②実績CSV_期間A!$M686="","",②実績CSV_期間A!$M686&amp;"")</f>
        <v/>
      </c>
      <c r="D690" s="12" t="str">
        <f aca="false">IF($C690="","",②実績CSV_期間A!$N686)</f>
        <v/>
      </c>
      <c r="E690" s="12" t="str">
        <f aca="false">IF($C690="","",RIGHT($D690,1))</f>
        <v/>
      </c>
      <c r="F690" s="41" t="str">
        <f aca="false">IF($C690="","",IFERROR(INDEX(サイズ換算マスタ!$C$6:$C$8,MATCH($E690,サイズ換算マスタ!$B$6:$B$8,0)),1))</f>
        <v/>
      </c>
      <c r="G690" s="38" t="str">
        <f aca="false">IF($C690="","",SUMIFS(②実績CSV_期間A!$AA$2:$AA$5001,②実績CSV_期間A!$M$2:$M$5001,$C690))</f>
        <v/>
      </c>
      <c r="H690" s="38" t="str">
        <f aca="false">IF($C690="","",SUMIFS(③実績CSV_期間B!$AA$2:$AA$5001,③実績CSV_期間B!$M$2:$M$5001,$C690))</f>
        <v/>
      </c>
      <c r="I690" s="38" t="str">
        <f aca="false">IF($C690="","",SUMIFS(④実績CSV_期間C!$AA$2:$AA$5001,④実績CSV_期間C!$M$2:$M$5001,$C690))</f>
        <v/>
      </c>
      <c r="J690" s="38" t="str">
        <f aca="false">IF($C690="","",N($F690)*N($G690))</f>
        <v/>
      </c>
      <c r="K690" s="38" t="str">
        <f aca="false">IF($C690="","",N($F690)*N($H690))</f>
        <v/>
      </c>
      <c r="L690" s="38" t="str">
        <f aca="false">IF($C690="","",N($F690)*N($I690))</f>
        <v/>
      </c>
      <c r="M690" s="37" t="str">
        <f aca="false">IF(OR($C690="",N(TOP!$C$12)=0),"",N($J690)/TOP!$C$12)</f>
        <v/>
      </c>
      <c r="N690" s="37" t="str">
        <f aca="false">IF(OR($C690="",N(TOP!$C$13)=0),"",N($K690)/TOP!$C$13)</f>
        <v/>
      </c>
      <c r="O690" s="37" t="str">
        <f aca="false">IF(OR($C690="",N(TOP!$C$14)=0),"",N($L690)/TOP!$C$14)</f>
        <v/>
      </c>
      <c r="P690" s="42" t="str">
        <f aca="false">IF($C690="","",IFERROR(CHOOSE(MATCH(TOP!$C$10,{"【期間A】","【期間B】","【期間C】"},0),N($M690),N($N690),N($O690)),0))</f>
        <v/>
      </c>
    </row>
    <row r="691" customFormat="false" ht="15" hidden="false" customHeight="false" outlineLevel="0" collapsed="false">
      <c r="B691" s="12" t="n">
        <v>686</v>
      </c>
      <c r="C691" s="36" t="str">
        <f aca="false">IF(②実績CSV_期間A!$M687="","",②実績CSV_期間A!$M687&amp;"")</f>
        <v/>
      </c>
      <c r="D691" s="12" t="str">
        <f aca="false">IF($C691="","",②実績CSV_期間A!$N687)</f>
        <v/>
      </c>
      <c r="E691" s="12" t="str">
        <f aca="false">IF($C691="","",RIGHT($D691,1))</f>
        <v/>
      </c>
      <c r="F691" s="41" t="str">
        <f aca="false">IF($C691="","",IFERROR(INDEX(サイズ換算マスタ!$C$6:$C$8,MATCH($E691,サイズ換算マスタ!$B$6:$B$8,0)),1))</f>
        <v/>
      </c>
      <c r="G691" s="38" t="str">
        <f aca="false">IF($C691="","",SUMIFS(②実績CSV_期間A!$AA$2:$AA$5001,②実績CSV_期間A!$M$2:$M$5001,$C691))</f>
        <v/>
      </c>
      <c r="H691" s="38" t="str">
        <f aca="false">IF($C691="","",SUMIFS(③実績CSV_期間B!$AA$2:$AA$5001,③実績CSV_期間B!$M$2:$M$5001,$C691))</f>
        <v/>
      </c>
      <c r="I691" s="38" t="str">
        <f aca="false">IF($C691="","",SUMIFS(④実績CSV_期間C!$AA$2:$AA$5001,④実績CSV_期間C!$M$2:$M$5001,$C691))</f>
        <v/>
      </c>
      <c r="J691" s="38" t="str">
        <f aca="false">IF($C691="","",N($F691)*N($G691))</f>
        <v/>
      </c>
      <c r="K691" s="38" t="str">
        <f aca="false">IF($C691="","",N($F691)*N($H691))</f>
        <v/>
      </c>
      <c r="L691" s="38" t="str">
        <f aca="false">IF($C691="","",N($F691)*N($I691))</f>
        <v/>
      </c>
      <c r="M691" s="37" t="str">
        <f aca="false">IF(OR($C691="",N(TOP!$C$12)=0),"",N($J691)/TOP!$C$12)</f>
        <v/>
      </c>
      <c r="N691" s="37" t="str">
        <f aca="false">IF(OR($C691="",N(TOP!$C$13)=0),"",N($K691)/TOP!$C$13)</f>
        <v/>
      </c>
      <c r="O691" s="37" t="str">
        <f aca="false">IF(OR($C691="",N(TOP!$C$14)=0),"",N($L691)/TOP!$C$14)</f>
        <v/>
      </c>
      <c r="P691" s="42" t="str">
        <f aca="false">IF($C691="","",IFERROR(CHOOSE(MATCH(TOP!$C$10,{"【期間A】","【期間B】","【期間C】"},0),N($M691),N($N691),N($O691)),0))</f>
        <v/>
      </c>
    </row>
    <row r="692" customFormat="false" ht="15" hidden="false" customHeight="false" outlineLevel="0" collapsed="false">
      <c r="B692" s="12" t="n">
        <v>687</v>
      </c>
      <c r="C692" s="36" t="str">
        <f aca="false">IF(②実績CSV_期間A!$M688="","",②実績CSV_期間A!$M688&amp;"")</f>
        <v/>
      </c>
      <c r="D692" s="12" t="str">
        <f aca="false">IF($C692="","",②実績CSV_期間A!$N688)</f>
        <v/>
      </c>
      <c r="E692" s="12" t="str">
        <f aca="false">IF($C692="","",RIGHT($D692,1))</f>
        <v/>
      </c>
      <c r="F692" s="41" t="str">
        <f aca="false">IF($C692="","",IFERROR(INDEX(サイズ換算マスタ!$C$6:$C$8,MATCH($E692,サイズ換算マスタ!$B$6:$B$8,0)),1))</f>
        <v/>
      </c>
      <c r="G692" s="38" t="str">
        <f aca="false">IF($C692="","",SUMIFS(②実績CSV_期間A!$AA$2:$AA$5001,②実績CSV_期間A!$M$2:$M$5001,$C692))</f>
        <v/>
      </c>
      <c r="H692" s="38" t="str">
        <f aca="false">IF($C692="","",SUMIFS(③実績CSV_期間B!$AA$2:$AA$5001,③実績CSV_期間B!$M$2:$M$5001,$C692))</f>
        <v/>
      </c>
      <c r="I692" s="38" t="str">
        <f aca="false">IF($C692="","",SUMIFS(④実績CSV_期間C!$AA$2:$AA$5001,④実績CSV_期間C!$M$2:$M$5001,$C692))</f>
        <v/>
      </c>
      <c r="J692" s="38" t="str">
        <f aca="false">IF($C692="","",N($F692)*N($G692))</f>
        <v/>
      </c>
      <c r="K692" s="38" t="str">
        <f aca="false">IF($C692="","",N($F692)*N($H692))</f>
        <v/>
      </c>
      <c r="L692" s="38" t="str">
        <f aca="false">IF($C692="","",N($F692)*N($I692))</f>
        <v/>
      </c>
      <c r="M692" s="37" t="str">
        <f aca="false">IF(OR($C692="",N(TOP!$C$12)=0),"",N($J692)/TOP!$C$12)</f>
        <v/>
      </c>
      <c r="N692" s="37" t="str">
        <f aca="false">IF(OR($C692="",N(TOP!$C$13)=0),"",N($K692)/TOP!$C$13)</f>
        <v/>
      </c>
      <c r="O692" s="37" t="str">
        <f aca="false">IF(OR($C692="",N(TOP!$C$14)=0),"",N($L692)/TOP!$C$14)</f>
        <v/>
      </c>
      <c r="P692" s="42" t="str">
        <f aca="false">IF($C692="","",IFERROR(CHOOSE(MATCH(TOP!$C$10,{"【期間A】","【期間B】","【期間C】"},0),N($M692),N($N692),N($O692)),0))</f>
        <v/>
      </c>
    </row>
    <row r="693" customFormat="false" ht="15" hidden="false" customHeight="false" outlineLevel="0" collapsed="false">
      <c r="B693" s="12" t="n">
        <v>688</v>
      </c>
      <c r="C693" s="36" t="str">
        <f aca="false">IF(②実績CSV_期間A!$M689="","",②実績CSV_期間A!$M689&amp;"")</f>
        <v/>
      </c>
      <c r="D693" s="12" t="str">
        <f aca="false">IF($C693="","",②実績CSV_期間A!$N689)</f>
        <v/>
      </c>
      <c r="E693" s="12" t="str">
        <f aca="false">IF($C693="","",RIGHT($D693,1))</f>
        <v/>
      </c>
      <c r="F693" s="41" t="str">
        <f aca="false">IF($C693="","",IFERROR(INDEX(サイズ換算マスタ!$C$6:$C$8,MATCH($E693,サイズ換算マスタ!$B$6:$B$8,0)),1))</f>
        <v/>
      </c>
      <c r="G693" s="38" t="str">
        <f aca="false">IF($C693="","",SUMIFS(②実績CSV_期間A!$AA$2:$AA$5001,②実績CSV_期間A!$M$2:$M$5001,$C693))</f>
        <v/>
      </c>
      <c r="H693" s="38" t="str">
        <f aca="false">IF($C693="","",SUMIFS(③実績CSV_期間B!$AA$2:$AA$5001,③実績CSV_期間B!$M$2:$M$5001,$C693))</f>
        <v/>
      </c>
      <c r="I693" s="38" t="str">
        <f aca="false">IF($C693="","",SUMIFS(④実績CSV_期間C!$AA$2:$AA$5001,④実績CSV_期間C!$M$2:$M$5001,$C693))</f>
        <v/>
      </c>
      <c r="J693" s="38" t="str">
        <f aca="false">IF($C693="","",N($F693)*N($G693))</f>
        <v/>
      </c>
      <c r="K693" s="38" t="str">
        <f aca="false">IF($C693="","",N($F693)*N($H693))</f>
        <v/>
      </c>
      <c r="L693" s="38" t="str">
        <f aca="false">IF($C693="","",N($F693)*N($I693))</f>
        <v/>
      </c>
      <c r="M693" s="37" t="str">
        <f aca="false">IF(OR($C693="",N(TOP!$C$12)=0),"",N($J693)/TOP!$C$12)</f>
        <v/>
      </c>
      <c r="N693" s="37" t="str">
        <f aca="false">IF(OR($C693="",N(TOP!$C$13)=0),"",N($K693)/TOP!$C$13)</f>
        <v/>
      </c>
      <c r="O693" s="37" t="str">
        <f aca="false">IF(OR($C693="",N(TOP!$C$14)=0),"",N($L693)/TOP!$C$14)</f>
        <v/>
      </c>
      <c r="P693" s="42" t="str">
        <f aca="false">IF($C693="","",IFERROR(CHOOSE(MATCH(TOP!$C$10,{"【期間A】","【期間B】","【期間C】"},0),N($M693),N($N693),N($O693)),0))</f>
        <v/>
      </c>
    </row>
    <row r="694" customFormat="false" ht="15" hidden="false" customHeight="false" outlineLevel="0" collapsed="false">
      <c r="B694" s="12" t="n">
        <v>689</v>
      </c>
      <c r="C694" s="36" t="str">
        <f aca="false">IF(②実績CSV_期間A!$M690="","",②実績CSV_期間A!$M690&amp;"")</f>
        <v/>
      </c>
      <c r="D694" s="12" t="str">
        <f aca="false">IF($C694="","",②実績CSV_期間A!$N690)</f>
        <v/>
      </c>
      <c r="E694" s="12" t="str">
        <f aca="false">IF($C694="","",RIGHT($D694,1))</f>
        <v/>
      </c>
      <c r="F694" s="41" t="str">
        <f aca="false">IF($C694="","",IFERROR(INDEX(サイズ換算マスタ!$C$6:$C$8,MATCH($E694,サイズ換算マスタ!$B$6:$B$8,0)),1))</f>
        <v/>
      </c>
      <c r="G694" s="38" t="str">
        <f aca="false">IF($C694="","",SUMIFS(②実績CSV_期間A!$AA$2:$AA$5001,②実績CSV_期間A!$M$2:$M$5001,$C694))</f>
        <v/>
      </c>
      <c r="H694" s="38" t="str">
        <f aca="false">IF($C694="","",SUMIFS(③実績CSV_期間B!$AA$2:$AA$5001,③実績CSV_期間B!$M$2:$M$5001,$C694))</f>
        <v/>
      </c>
      <c r="I694" s="38" t="str">
        <f aca="false">IF($C694="","",SUMIFS(④実績CSV_期間C!$AA$2:$AA$5001,④実績CSV_期間C!$M$2:$M$5001,$C694))</f>
        <v/>
      </c>
      <c r="J694" s="38" t="str">
        <f aca="false">IF($C694="","",N($F694)*N($G694))</f>
        <v/>
      </c>
      <c r="K694" s="38" t="str">
        <f aca="false">IF($C694="","",N($F694)*N($H694))</f>
        <v/>
      </c>
      <c r="L694" s="38" t="str">
        <f aca="false">IF($C694="","",N($F694)*N($I694))</f>
        <v/>
      </c>
      <c r="M694" s="37" t="str">
        <f aca="false">IF(OR($C694="",N(TOP!$C$12)=0),"",N($J694)/TOP!$C$12)</f>
        <v/>
      </c>
      <c r="N694" s="37" t="str">
        <f aca="false">IF(OR($C694="",N(TOP!$C$13)=0),"",N($K694)/TOP!$C$13)</f>
        <v/>
      </c>
      <c r="O694" s="37" t="str">
        <f aca="false">IF(OR($C694="",N(TOP!$C$14)=0),"",N($L694)/TOP!$C$14)</f>
        <v/>
      </c>
      <c r="P694" s="42" t="str">
        <f aca="false">IF($C694="","",IFERROR(CHOOSE(MATCH(TOP!$C$10,{"【期間A】","【期間B】","【期間C】"},0),N($M694),N($N694),N($O694)),0))</f>
        <v/>
      </c>
    </row>
    <row r="695" customFormat="false" ht="15" hidden="false" customHeight="false" outlineLevel="0" collapsed="false">
      <c r="B695" s="12" t="n">
        <v>690</v>
      </c>
      <c r="C695" s="36" t="str">
        <f aca="false">IF(②実績CSV_期間A!$M691="","",②実績CSV_期間A!$M691&amp;"")</f>
        <v/>
      </c>
      <c r="D695" s="12" t="str">
        <f aca="false">IF($C695="","",②実績CSV_期間A!$N691)</f>
        <v/>
      </c>
      <c r="E695" s="12" t="str">
        <f aca="false">IF($C695="","",RIGHT($D695,1))</f>
        <v/>
      </c>
      <c r="F695" s="41" t="str">
        <f aca="false">IF($C695="","",IFERROR(INDEX(サイズ換算マスタ!$C$6:$C$8,MATCH($E695,サイズ換算マスタ!$B$6:$B$8,0)),1))</f>
        <v/>
      </c>
      <c r="G695" s="38" t="str">
        <f aca="false">IF($C695="","",SUMIFS(②実績CSV_期間A!$AA$2:$AA$5001,②実績CSV_期間A!$M$2:$M$5001,$C695))</f>
        <v/>
      </c>
      <c r="H695" s="38" t="str">
        <f aca="false">IF($C695="","",SUMIFS(③実績CSV_期間B!$AA$2:$AA$5001,③実績CSV_期間B!$M$2:$M$5001,$C695))</f>
        <v/>
      </c>
      <c r="I695" s="38" t="str">
        <f aca="false">IF($C695="","",SUMIFS(④実績CSV_期間C!$AA$2:$AA$5001,④実績CSV_期間C!$M$2:$M$5001,$C695))</f>
        <v/>
      </c>
      <c r="J695" s="38" t="str">
        <f aca="false">IF($C695="","",N($F695)*N($G695))</f>
        <v/>
      </c>
      <c r="K695" s="38" t="str">
        <f aca="false">IF($C695="","",N($F695)*N($H695))</f>
        <v/>
      </c>
      <c r="L695" s="38" t="str">
        <f aca="false">IF($C695="","",N($F695)*N($I695))</f>
        <v/>
      </c>
      <c r="M695" s="37" t="str">
        <f aca="false">IF(OR($C695="",N(TOP!$C$12)=0),"",N($J695)/TOP!$C$12)</f>
        <v/>
      </c>
      <c r="N695" s="37" t="str">
        <f aca="false">IF(OR($C695="",N(TOP!$C$13)=0),"",N($K695)/TOP!$C$13)</f>
        <v/>
      </c>
      <c r="O695" s="37" t="str">
        <f aca="false">IF(OR($C695="",N(TOP!$C$14)=0),"",N($L695)/TOP!$C$14)</f>
        <v/>
      </c>
      <c r="P695" s="42" t="str">
        <f aca="false">IF($C695="","",IFERROR(CHOOSE(MATCH(TOP!$C$10,{"【期間A】","【期間B】","【期間C】"},0),N($M695),N($N695),N($O695)),0))</f>
        <v/>
      </c>
    </row>
    <row r="696" customFormat="false" ht="15" hidden="false" customHeight="false" outlineLevel="0" collapsed="false">
      <c r="B696" s="12" t="n">
        <v>691</v>
      </c>
      <c r="C696" s="36" t="str">
        <f aca="false">IF(②実績CSV_期間A!$M692="","",②実績CSV_期間A!$M692&amp;"")</f>
        <v/>
      </c>
      <c r="D696" s="12" t="str">
        <f aca="false">IF($C696="","",②実績CSV_期間A!$N692)</f>
        <v/>
      </c>
      <c r="E696" s="12" t="str">
        <f aca="false">IF($C696="","",RIGHT($D696,1))</f>
        <v/>
      </c>
      <c r="F696" s="41" t="str">
        <f aca="false">IF($C696="","",IFERROR(INDEX(サイズ換算マスタ!$C$6:$C$8,MATCH($E696,サイズ換算マスタ!$B$6:$B$8,0)),1))</f>
        <v/>
      </c>
      <c r="G696" s="38" t="str">
        <f aca="false">IF($C696="","",SUMIFS(②実績CSV_期間A!$AA$2:$AA$5001,②実績CSV_期間A!$M$2:$M$5001,$C696))</f>
        <v/>
      </c>
      <c r="H696" s="38" t="str">
        <f aca="false">IF($C696="","",SUMIFS(③実績CSV_期間B!$AA$2:$AA$5001,③実績CSV_期間B!$M$2:$M$5001,$C696))</f>
        <v/>
      </c>
      <c r="I696" s="38" t="str">
        <f aca="false">IF($C696="","",SUMIFS(④実績CSV_期間C!$AA$2:$AA$5001,④実績CSV_期間C!$M$2:$M$5001,$C696))</f>
        <v/>
      </c>
      <c r="J696" s="38" t="str">
        <f aca="false">IF($C696="","",N($F696)*N($G696))</f>
        <v/>
      </c>
      <c r="K696" s="38" t="str">
        <f aca="false">IF($C696="","",N($F696)*N($H696))</f>
        <v/>
      </c>
      <c r="L696" s="38" t="str">
        <f aca="false">IF($C696="","",N($F696)*N($I696))</f>
        <v/>
      </c>
      <c r="M696" s="37" t="str">
        <f aca="false">IF(OR($C696="",N(TOP!$C$12)=0),"",N($J696)/TOP!$C$12)</f>
        <v/>
      </c>
      <c r="N696" s="37" t="str">
        <f aca="false">IF(OR($C696="",N(TOP!$C$13)=0),"",N($K696)/TOP!$C$13)</f>
        <v/>
      </c>
      <c r="O696" s="37" t="str">
        <f aca="false">IF(OR($C696="",N(TOP!$C$14)=0),"",N($L696)/TOP!$C$14)</f>
        <v/>
      </c>
      <c r="P696" s="42" t="str">
        <f aca="false">IF($C696="","",IFERROR(CHOOSE(MATCH(TOP!$C$10,{"【期間A】","【期間B】","【期間C】"},0),N($M696),N($N696),N($O696)),0))</f>
        <v/>
      </c>
    </row>
    <row r="697" customFormat="false" ht="15" hidden="false" customHeight="false" outlineLevel="0" collapsed="false">
      <c r="B697" s="12" t="n">
        <v>692</v>
      </c>
      <c r="C697" s="36" t="str">
        <f aca="false">IF(②実績CSV_期間A!$M693="","",②実績CSV_期間A!$M693&amp;"")</f>
        <v/>
      </c>
      <c r="D697" s="12" t="str">
        <f aca="false">IF($C697="","",②実績CSV_期間A!$N693)</f>
        <v/>
      </c>
      <c r="E697" s="12" t="str">
        <f aca="false">IF($C697="","",RIGHT($D697,1))</f>
        <v/>
      </c>
      <c r="F697" s="41" t="str">
        <f aca="false">IF($C697="","",IFERROR(INDEX(サイズ換算マスタ!$C$6:$C$8,MATCH($E697,サイズ換算マスタ!$B$6:$B$8,0)),1))</f>
        <v/>
      </c>
      <c r="G697" s="38" t="str">
        <f aca="false">IF($C697="","",SUMIFS(②実績CSV_期間A!$AA$2:$AA$5001,②実績CSV_期間A!$M$2:$M$5001,$C697))</f>
        <v/>
      </c>
      <c r="H697" s="38" t="str">
        <f aca="false">IF($C697="","",SUMIFS(③実績CSV_期間B!$AA$2:$AA$5001,③実績CSV_期間B!$M$2:$M$5001,$C697))</f>
        <v/>
      </c>
      <c r="I697" s="38" t="str">
        <f aca="false">IF($C697="","",SUMIFS(④実績CSV_期間C!$AA$2:$AA$5001,④実績CSV_期間C!$M$2:$M$5001,$C697))</f>
        <v/>
      </c>
      <c r="J697" s="38" t="str">
        <f aca="false">IF($C697="","",N($F697)*N($G697))</f>
        <v/>
      </c>
      <c r="K697" s="38" t="str">
        <f aca="false">IF($C697="","",N($F697)*N($H697))</f>
        <v/>
      </c>
      <c r="L697" s="38" t="str">
        <f aca="false">IF($C697="","",N($F697)*N($I697))</f>
        <v/>
      </c>
      <c r="M697" s="37" t="str">
        <f aca="false">IF(OR($C697="",N(TOP!$C$12)=0),"",N($J697)/TOP!$C$12)</f>
        <v/>
      </c>
      <c r="N697" s="37" t="str">
        <f aca="false">IF(OR($C697="",N(TOP!$C$13)=0),"",N($K697)/TOP!$C$13)</f>
        <v/>
      </c>
      <c r="O697" s="37" t="str">
        <f aca="false">IF(OR($C697="",N(TOP!$C$14)=0),"",N($L697)/TOP!$C$14)</f>
        <v/>
      </c>
      <c r="P697" s="42" t="str">
        <f aca="false">IF($C697="","",IFERROR(CHOOSE(MATCH(TOP!$C$10,{"【期間A】","【期間B】","【期間C】"},0),N($M697),N($N697),N($O697)),0))</f>
        <v/>
      </c>
    </row>
    <row r="698" customFormat="false" ht="15" hidden="false" customHeight="false" outlineLevel="0" collapsed="false">
      <c r="B698" s="12" t="n">
        <v>693</v>
      </c>
      <c r="C698" s="36" t="str">
        <f aca="false">IF(②実績CSV_期間A!$M694="","",②実績CSV_期間A!$M694&amp;"")</f>
        <v/>
      </c>
      <c r="D698" s="12" t="str">
        <f aca="false">IF($C698="","",②実績CSV_期間A!$N694)</f>
        <v/>
      </c>
      <c r="E698" s="12" t="str">
        <f aca="false">IF($C698="","",RIGHT($D698,1))</f>
        <v/>
      </c>
      <c r="F698" s="41" t="str">
        <f aca="false">IF($C698="","",IFERROR(INDEX(サイズ換算マスタ!$C$6:$C$8,MATCH($E698,サイズ換算マスタ!$B$6:$B$8,0)),1))</f>
        <v/>
      </c>
      <c r="G698" s="38" t="str">
        <f aca="false">IF($C698="","",SUMIFS(②実績CSV_期間A!$AA$2:$AA$5001,②実績CSV_期間A!$M$2:$M$5001,$C698))</f>
        <v/>
      </c>
      <c r="H698" s="38" t="str">
        <f aca="false">IF($C698="","",SUMIFS(③実績CSV_期間B!$AA$2:$AA$5001,③実績CSV_期間B!$M$2:$M$5001,$C698))</f>
        <v/>
      </c>
      <c r="I698" s="38" t="str">
        <f aca="false">IF($C698="","",SUMIFS(④実績CSV_期間C!$AA$2:$AA$5001,④実績CSV_期間C!$M$2:$M$5001,$C698))</f>
        <v/>
      </c>
      <c r="J698" s="38" t="str">
        <f aca="false">IF($C698="","",N($F698)*N($G698))</f>
        <v/>
      </c>
      <c r="K698" s="38" t="str">
        <f aca="false">IF($C698="","",N($F698)*N($H698))</f>
        <v/>
      </c>
      <c r="L698" s="38" t="str">
        <f aca="false">IF($C698="","",N($F698)*N($I698))</f>
        <v/>
      </c>
      <c r="M698" s="37" t="str">
        <f aca="false">IF(OR($C698="",N(TOP!$C$12)=0),"",N($J698)/TOP!$C$12)</f>
        <v/>
      </c>
      <c r="N698" s="37" t="str">
        <f aca="false">IF(OR($C698="",N(TOP!$C$13)=0),"",N($K698)/TOP!$C$13)</f>
        <v/>
      </c>
      <c r="O698" s="37" t="str">
        <f aca="false">IF(OR($C698="",N(TOP!$C$14)=0),"",N($L698)/TOP!$C$14)</f>
        <v/>
      </c>
      <c r="P698" s="42" t="str">
        <f aca="false">IF($C698="","",IFERROR(CHOOSE(MATCH(TOP!$C$10,{"【期間A】","【期間B】","【期間C】"},0),N($M698),N($N698),N($O698)),0))</f>
        <v/>
      </c>
    </row>
    <row r="699" customFormat="false" ht="15" hidden="false" customHeight="false" outlineLevel="0" collapsed="false">
      <c r="B699" s="12" t="n">
        <v>694</v>
      </c>
      <c r="C699" s="36" t="str">
        <f aca="false">IF(②実績CSV_期間A!$M695="","",②実績CSV_期間A!$M695&amp;"")</f>
        <v/>
      </c>
      <c r="D699" s="12" t="str">
        <f aca="false">IF($C699="","",②実績CSV_期間A!$N695)</f>
        <v/>
      </c>
      <c r="E699" s="12" t="str">
        <f aca="false">IF($C699="","",RIGHT($D699,1))</f>
        <v/>
      </c>
      <c r="F699" s="41" t="str">
        <f aca="false">IF($C699="","",IFERROR(INDEX(サイズ換算マスタ!$C$6:$C$8,MATCH($E699,サイズ換算マスタ!$B$6:$B$8,0)),1))</f>
        <v/>
      </c>
      <c r="G699" s="38" t="str">
        <f aca="false">IF($C699="","",SUMIFS(②実績CSV_期間A!$AA$2:$AA$5001,②実績CSV_期間A!$M$2:$M$5001,$C699))</f>
        <v/>
      </c>
      <c r="H699" s="38" t="str">
        <f aca="false">IF($C699="","",SUMIFS(③実績CSV_期間B!$AA$2:$AA$5001,③実績CSV_期間B!$M$2:$M$5001,$C699))</f>
        <v/>
      </c>
      <c r="I699" s="38" t="str">
        <f aca="false">IF($C699="","",SUMIFS(④実績CSV_期間C!$AA$2:$AA$5001,④実績CSV_期間C!$M$2:$M$5001,$C699))</f>
        <v/>
      </c>
      <c r="J699" s="38" t="str">
        <f aca="false">IF($C699="","",N($F699)*N($G699))</f>
        <v/>
      </c>
      <c r="K699" s="38" t="str">
        <f aca="false">IF($C699="","",N($F699)*N($H699))</f>
        <v/>
      </c>
      <c r="L699" s="38" t="str">
        <f aca="false">IF($C699="","",N($F699)*N($I699))</f>
        <v/>
      </c>
      <c r="M699" s="37" t="str">
        <f aca="false">IF(OR($C699="",N(TOP!$C$12)=0),"",N($J699)/TOP!$C$12)</f>
        <v/>
      </c>
      <c r="N699" s="37" t="str">
        <f aca="false">IF(OR($C699="",N(TOP!$C$13)=0),"",N($K699)/TOP!$C$13)</f>
        <v/>
      </c>
      <c r="O699" s="37" t="str">
        <f aca="false">IF(OR($C699="",N(TOP!$C$14)=0),"",N($L699)/TOP!$C$14)</f>
        <v/>
      </c>
      <c r="P699" s="42" t="str">
        <f aca="false">IF($C699="","",IFERROR(CHOOSE(MATCH(TOP!$C$10,{"【期間A】","【期間B】","【期間C】"},0),N($M699),N($N699),N($O699)),0))</f>
        <v/>
      </c>
    </row>
    <row r="700" customFormat="false" ht="15" hidden="false" customHeight="false" outlineLevel="0" collapsed="false">
      <c r="B700" s="12" t="n">
        <v>695</v>
      </c>
      <c r="C700" s="36" t="str">
        <f aca="false">IF(②実績CSV_期間A!$M696="","",②実績CSV_期間A!$M696&amp;"")</f>
        <v/>
      </c>
      <c r="D700" s="12" t="str">
        <f aca="false">IF($C700="","",②実績CSV_期間A!$N696)</f>
        <v/>
      </c>
      <c r="E700" s="12" t="str">
        <f aca="false">IF($C700="","",RIGHT($D700,1))</f>
        <v/>
      </c>
      <c r="F700" s="41" t="str">
        <f aca="false">IF($C700="","",IFERROR(INDEX(サイズ換算マスタ!$C$6:$C$8,MATCH($E700,サイズ換算マスタ!$B$6:$B$8,0)),1))</f>
        <v/>
      </c>
      <c r="G700" s="38" t="str">
        <f aca="false">IF($C700="","",SUMIFS(②実績CSV_期間A!$AA$2:$AA$5001,②実績CSV_期間A!$M$2:$M$5001,$C700))</f>
        <v/>
      </c>
      <c r="H700" s="38" t="str">
        <f aca="false">IF($C700="","",SUMIFS(③実績CSV_期間B!$AA$2:$AA$5001,③実績CSV_期間B!$M$2:$M$5001,$C700))</f>
        <v/>
      </c>
      <c r="I700" s="38" t="str">
        <f aca="false">IF($C700="","",SUMIFS(④実績CSV_期間C!$AA$2:$AA$5001,④実績CSV_期間C!$M$2:$M$5001,$C700))</f>
        <v/>
      </c>
      <c r="J700" s="38" t="str">
        <f aca="false">IF($C700="","",N($F700)*N($G700))</f>
        <v/>
      </c>
      <c r="K700" s="38" t="str">
        <f aca="false">IF($C700="","",N($F700)*N($H700))</f>
        <v/>
      </c>
      <c r="L700" s="38" t="str">
        <f aca="false">IF($C700="","",N($F700)*N($I700))</f>
        <v/>
      </c>
      <c r="M700" s="37" t="str">
        <f aca="false">IF(OR($C700="",N(TOP!$C$12)=0),"",N($J700)/TOP!$C$12)</f>
        <v/>
      </c>
      <c r="N700" s="37" t="str">
        <f aca="false">IF(OR($C700="",N(TOP!$C$13)=0),"",N($K700)/TOP!$C$13)</f>
        <v/>
      </c>
      <c r="O700" s="37" t="str">
        <f aca="false">IF(OR($C700="",N(TOP!$C$14)=0),"",N($L700)/TOP!$C$14)</f>
        <v/>
      </c>
      <c r="P700" s="42" t="str">
        <f aca="false">IF($C700="","",IFERROR(CHOOSE(MATCH(TOP!$C$10,{"【期間A】","【期間B】","【期間C】"},0),N($M700),N($N700),N($O700)),0))</f>
        <v/>
      </c>
    </row>
    <row r="701" customFormat="false" ht="15" hidden="false" customHeight="false" outlineLevel="0" collapsed="false">
      <c r="B701" s="12" t="n">
        <v>696</v>
      </c>
      <c r="C701" s="36" t="str">
        <f aca="false">IF(②実績CSV_期間A!$M697="","",②実績CSV_期間A!$M697&amp;"")</f>
        <v/>
      </c>
      <c r="D701" s="12" t="str">
        <f aca="false">IF($C701="","",②実績CSV_期間A!$N697)</f>
        <v/>
      </c>
      <c r="E701" s="12" t="str">
        <f aca="false">IF($C701="","",RIGHT($D701,1))</f>
        <v/>
      </c>
      <c r="F701" s="41" t="str">
        <f aca="false">IF($C701="","",IFERROR(INDEX(サイズ換算マスタ!$C$6:$C$8,MATCH($E701,サイズ換算マスタ!$B$6:$B$8,0)),1))</f>
        <v/>
      </c>
      <c r="G701" s="38" t="str">
        <f aca="false">IF($C701="","",SUMIFS(②実績CSV_期間A!$AA$2:$AA$5001,②実績CSV_期間A!$M$2:$M$5001,$C701))</f>
        <v/>
      </c>
      <c r="H701" s="38" t="str">
        <f aca="false">IF($C701="","",SUMIFS(③実績CSV_期間B!$AA$2:$AA$5001,③実績CSV_期間B!$M$2:$M$5001,$C701))</f>
        <v/>
      </c>
      <c r="I701" s="38" t="str">
        <f aca="false">IF($C701="","",SUMIFS(④実績CSV_期間C!$AA$2:$AA$5001,④実績CSV_期間C!$M$2:$M$5001,$C701))</f>
        <v/>
      </c>
      <c r="J701" s="38" t="str">
        <f aca="false">IF($C701="","",N($F701)*N($G701))</f>
        <v/>
      </c>
      <c r="K701" s="38" t="str">
        <f aca="false">IF($C701="","",N($F701)*N($H701))</f>
        <v/>
      </c>
      <c r="L701" s="38" t="str">
        <f aca="false">IF($C701="","",N($F701)*N($I701))</f>
        <v/>
      </c>
      <c r="M701" s="37" t="str">
        <f aca="false">IF(OR($C701="",N(TOP!$C$12)=0),"",N($J701)/TOP!$C$12)</f>
        <v/>
      </c>
      <c r="N701" s="37" t="str">
        <f aca="false">IF(OR($C701="",N(TOP!$C$13)=0),"",N($K701)/TOP!$C$13)</f>
        <v/>
      </c>
      <c r="O701" s="37" t="str">
        <f aca="false">IF(OR($C701="",N(TOP!$C$14)=0),"",N($L701)/TOP!$C$14)</f>
        <v/>
      </c>
      <c r="P701" s="42" t="str">
        <f aca="false">IF($C701="","",IFERROR(CHOOSE(MATCH(TOP!$C$10,{"【期間A】","【期間B】","【期間C】"},0),N($M701),N($N701),N($O701)),0))</f>
        <v/>
      </c>
    </row>
    <row r="702" customFormat="false" ht="15" hidden="false" customHeight="false" outlineLevel="0" collapsed="false">
      <c r="B702" s="12" t="n">
        <v>697</v>
      </c>
      <c r="C702" s="36" t="str">
        <f aca="false">IF(②実績CSV_期間A!$M698="","",②実績CSV_期間A!$M698&amp;"")</f>
        <v/>
      </c>
      <c r="D702" s="12" t="str">
        <f aca="false">IF($C702="","",②実績CSV_期間A!$N698)</f>
        <v/>
      </c>
      <c r="E702" s="12" t="str">
        <f aca="false">IF($C702="","",RIGHT($D702,1))</f>
        <v/>
      </c>
      <c r="F702" s="41" t="str">
        <f aca="false">IF($C702="","",IFERROR(INDEX(サイズ換算マスタ!$C$6:$C$8,MATCH($E702,サイズ換算マスタ!$B$6:$B$8,0)),1))</f>
        <v/>
      </c>
      <c r="G702" s="38" t="str">
        <f aca="false">IF($C702="","",SUMIFS(②実績CSV_期間A!$AA$2:$AA$5001,②実績CSV_期間A!$M$2:$M$5001,$C702))</f>
        <v/>
      </c>
      <c r="H702" s="38" t="str">
        <f aca="false">IF($C702="","",SUMIFS(③実績CSV_期間B!$AA$2:$AA$5001,③実績CSV_期間B!$M$2:$M$5001,$C702))</f>
        <v/>
      </c>
      <c r="I702" s="38" t="str">
        <f aca="false">IF($C702="","",SUMIFS(④実績CSV_期間C!$AA$2:$AA$5001,④実績CSV_期間C!$M$2:$M$5001,$C702))</f>
        <v/>
      </c>
      <c r="J702" s="38" t="str">
        <f aca="false">IF($C702="","",N($F702)*N($G702))</f>
        <v/>
      </c>
      <c r="K702" s="38" t="str">
        <f aca="false">IF($C702="","",N($F702)*N($H702))</f>
        <v/>
      </c>
      <c r="L702" s="38" t="str">
        <f aca="false">IF($C702="","",N($F702)*N($I702))</f>
        <v/>
      </c>
      <c r="M702" s="37" t="str">
        <f aca="false">IF(OR($C702="",N(TOP!$C$12)=0),"",N($J702)/TOP!$C$12)</f>
        <v/>
      </c>
      <c r="N702" s="37" t="str">
        <f aca="false">IF(OR($C702="",N(TOP!$C$13)=0),"",N($K702)/TOP!$C$13)</f>
        <v/>
      </c>
      <c r="O702" s="37" t="str">
        <f aca="false">IF(OR($C702="",N(TOP!$C$14)=0),"",N($L702)/TOP!$C$14)</f>
        <v/>
      </c>
      <c r="P702" s="42" t="str">
        <f aca="false">IF($C702="","",IFERROR(CHOOSE(MATCH(TOP!$C$10,{"【期間A】","【期間B】","【期間C】"},0),N($M702),N($N702),N($O702)),0))</f>
        <v/>
      </c>
    </row>
    <row r="703" customFormat="false" ht="15" hidden="false" customHeight="false" outlineLevel="0" collapsed="false">
      <c r="B703" s="12" t="n">
        <v>698</v>
      </c>
      <c r="C703" s="36" t="str">
        <f aca="false">IF(②実績CSV_期間A!$M699="","",②実績CSV_期間A!$M699&amp;"")</f>
        <v/>
      </c>
      <c r="D703" s="12" t="str">
        <f aca="false">IF($C703="","",②実績CSV_期間A!$N699)</f>
        <v/>
      </c>
      <c r="E703" s="12" t="str">
        <f aca="false">IF($C703="","",RIGHT($D703,1))</f>
        <v/>
      </c>
      <c r="F703" s="41" t="str">
        <f aca="false">IF($C703="","",IFERROR(INDEX(サイズ換算マスタ!$C$6:$C$8,MATCH($E703,サイズ換算マスタ!$B$6:$B$8,0)),1))</f>
        <v/>
      </c>
      <c r="G703" s="38" t="str">
        <f aca="false">IF($C703="","",SUMIFS(②実績CSV_期間A!$AA$2:$AA$5001,②実績CSV_期間A!$M$2:$M$5001,$C703))</f>
        <v/>
      </c>
      <c r="H703" s="38" t="str">
        <f aca="false">IF($C703="","",SUMIFS(③実績CSV_期間B!$AA$2:$AA$5001,③実績CSV_期間B!$M$2:$M$5001,$C703))</f>
        <v/>
      </c>
      <c r="I703" s="38" t="str">
        <f aca="false">IF($C703="","",SUMIFS(④実績CSV_期間C!$AA$2:$AA$5001,④実績CSV_期間C!$M$2:$M$5001,$C703))</f>
        <v/>
      </c>
      <c r="J703" s="38" t="str">
        <f aca="false">IF($C703="","",N($F703)*N($G703))</f>
        <v/>
      </c>
      <c r="K703" s="38" t="str">
        <f aca="false">IF($C703="","",N($F703)*N($H703))</f>
        <v/>
      </c>
      <c r="L703" s="38" t="str">
        <f aca="false">IF($C703="","",N($F703)*N($I703))</f>
        <v/>
      </c>
      <c r="M703" s="37" t="str">
        <f aca="false">IF(OR($C703="",N(TOP!$C$12)=0),"",N($J703)/TOP!$C$12)</f>
        <v/>
      </c>
      <c r="N703" s="37" t="str">
        <f aca="false">IF(OR($C703="",N(TOP!$C$13)=0),"",N($K703)/TOP!$C$13)</f>
        <v/>
      </c>
      <c r="O703" s="37" t="str">
        <f aca="false">IF(OR($C703="",N(TOP!$C$14)=0),"",N($L703)/TOP!$C$14)</f>
        <v/>
      </c>
      <c r="P703" s="42" t="str">
        <f aca="false">IF($C703="","",IFERROR(CHOOSE(MATCH(TOP!$C$10,{"【期間A】","【期間B】","【期間C】"},0),N($M703),N($N703),N($O703)),0))</f>
        <v/>
      </c>
    </row>
    <row r="704" customFormat="false" ht="15" hidden="false" customHeight="false" outlineLevel="0" collapsed="false">
      <c r="B704" s="12" t="n">
        <v>699</v>
      </c>
      <c r="C704" s="36" t="str">
        <f aca="false">IF(②実績CSV_期間A!$M700="","",②実績CSV_期間A!$M700&amp;"")</f>
        <v/>
      </c>
      <c r="D704" s="12" t="str">
        <f aca="false">IF($C704="","",②実績CSV_期間A!$N700)</f>
        <v/>
      </c>
      <c r="E704" s="12" t="str">
        <f aca="false">IF($C704="","",RIGHT($D704,1))</f>
        <v/>
      </c>
      <c r="F704" s="41" t="str">
        <f aca="false">IF($C704="","",IFERROR(INDEX(サイズ換算マスタ!$C$6:$C$8,MATCH($E704,サイズ換算マスタ!$B$6:$B$8,0)),1))</f>
        <v/>
      </c>
      <c r="G704" s="38" t="str">
        <f aca="false">IF($C704="","",SUMIFS(②実績CSV_期間A!$AA$2:$AA$5001,②実績CSV_期間A!$M$2:$M$5001,$C704))</f>
        <v/>
      </c>
      <c r="H704" s="38" t="str">
        <f aca="false">IF($C704="","",SUMIFS(③実績CSV_期間B!$AA$2:$AA$5001,③実績CSV_期間B!$M$2:$M$5001,$C704))</f>
        <v/>
      </c>
      <c r="I704" s="38" t="str">
        <f aca="false">IF($C704="","",SUMIFS(④実績CSV_期間C!$AA$2:$AA$5001,④実績CSV_期間C!$M$2:$M$5001,$C704))</f>
        <v/>
      </c>
      <c r="J704" s="38" t="str">
        <f aca="false">IF($C704="","",N($F704)*N($G704))</f>
        <v/>
      </c>
      <c r="K704" s="38" t="str">
        <f aca="false">IF($C704="","",N($F704)*N($H704))</f>
        <v/>
      </c>
      <c r="L704" s="38" t="str">
        <f aca="false">IF($C704="","",N($F704)*N($I704))</f>
        <v/>
      </c>
      <c r="M704" s="37" t="str">
        <f aca="false">IF(OR($C704="",N(TOP!$C$12)=0),"",N($J704)/TOP!$C$12)</f>
        <v/>
      </c>
      <c r="N704" s="37" t="str">
        <f aca="false">IF(OR($C704="",N(TOP!$C$13)=0),"",N($K704)/TOP!$C$13)</f>
        <v/>
      </c>
      <c r="O704" s="37" t="str">
        <f aca="false">IF(OR($C704="",N(TOP!$C$14)=0),"",N($L704)/TOP!$C$14)</f>
        <v/>
      </c>
      <c r="P704" s="42" t="str">
        <f aca="false">IF($C704="","",IFERROR(CHOOSE(MATCH(TOP!$C$10,{"【期間A】","【期間B】","【期間C】"},0),N($M704),N($N704),N($O704)),0))</f>
        <v/>
      </c>
    </row>
    <row r="705" customFormat="false" ht="15" hidden="false" customHeight="false" outlineLevel="0" collapsed="false">
      <c r="B705" s="12" t="n">
        <v>700</v>
      </c>
      <c r="C705" s="36" t="str">
        <f aca="false">IF(②実績CSV_期間A!$M701="","",②実績CSV_期間A!$M701&amp;"")</f>
        <v/>
      </c>
      <c r="D705" s="12" t="str">
        <f aca="false">IF($C705="","",②実績CSV_期間A!$N701)</f>
        <v/>
      </c>
      <c r="E705" s="12" t="str">
        <f aca="false">IF($C705="","",RIGHT($D705,1))</f>
        <v/>
      </c>
      <c r="F705" s="41" t="str">
        <f aca="false">IF($C705="","",IFERROR(INDEX(サイズ換算マスタ!$C$6:$C$8,MATCH($E705,サイズ換算マスタ!$B$6:$B$8,0)),1))</f>
        <v/>
      </c>
      <c r="G705" s="38" t="str">
        <f aca="false">IF($C705="","",SUMIFS(②実績CSV_期間A!$AA$2:$AA$5001,②実績CSV_期間A!$M$2:$M$5001,$C705))</f>
        <v/>
      </c>
      <c r="H705" s="38" t="str">
        <f aca="false">IF($C705="","",SUMIFS(③実績CSV_期間B!$AA$2:$AA$5001,③実績CSV_期間B!$M$2:$M$5001,$C705))</f>
        <v/>
      </c>
      <c r="I705" s="38" t="str">
        <f aca="false">IF($C705="","",SUMIFS(④実績CSV_期間C!$AA$2:$AA$5001,④実績CSV_期間C!$M$2:$M$5001,$C705))</f>
        <v/>
      </c>
      <c r="J705" s="38" t="str">
        <f aca="false">IF($C705="","",N($F705)*N($G705))</f>
        <v/>
      </c>
      <c r="K705" s="38" t="str">
        <f aca="false">IF($C705="","",N($F705)*N($H705))</f>
        <v/>
      </c>
      <c r="L705" s="38" t="str">
        <f aca="false">IF($C705="","",N($F705)*N($I705))</f>
        <v/>
      </c>
      <c r="M705" s="37" t="str">
        <f aca="false">IF(OR($C705="",N(TOP!$C$12)=0),"",N($J705)/TOP!$C$12)</f>
        <v/>
      </c>
      <c r="N705" s="37" t="str">
        <f aca="false">IF(OR($C705="",N(TOP!$C$13)=0),"",N($K705)/TOP!$C$13)</f>
        <v/>
      </c>
      <c r="O705" s="37" t="str">
        <f aca="false">IF(OR($C705="",N(TOP!$C$14)=0),"",N($L705)/TOP!$C$14)</f>
        <v/>
      </c>
      <c r="P705" s="42" t="str">
        <f aca="false">IF($C705="","",IFERROR(CHOOSE(MATCH(TOP!$C$10,{"【期間A】","【期間B】","【期間C】"},0),N($M705),N($N705),N($O705)),0))</f>
        <v/>
      </c>
    </row>
    <row r="706" customFormat="false" ht="15" hidden="false" customHeight="false" outlineLevel="0" collapsed="false">
      <c r="B706" s="12" t="n">
        <v>701</v>
      </c>
      <c r="C706" s="36" t="str">
        <f aca="false">IF(②実績CSV_期間A!$M702="","",②実績CSV_期間A!$M702&amp;"")</f>
        <v/>
      </c>
      <c r="D706" s="12" t="str">
        <f aca="false">IF($C706="","",②実績CSV_期間A!$N702)</f>
        <v/>
      </c>
      <c r="E706" s="12" t="str">
        <f aca="false">IF($C706="","",RIGHT($D706,1))</f>
        <v/>
      </c>
      <c r="F706" s="41" t="str">
        <f aca="false">IF($C706="","",IFERROR(INDEX(サイズ換算マスタ!$C$6:$C$8,MATCH($E706,サイズ換算マスタ!$B$6:$B$8,0)),1))</f>
        <v/>
      </c>
      <c r="G706" s="38" t="str">
        <f aca="false">IF($C706="","",SUMIFS(②実績CSV_期間A!$AA$2:$AA$5001,②実績CSV_期間A!$M$2:$M$5001,$C706))</f>
        <v/>
      </c>
      <c r="H706" s="38" t="str">
        <f aca="false">IF($C706="","",SUMIFS(③実績CSV_期間B!$AA$2:$AA$5001,③実績CSV_期間B!$M$2:$M$5001,$C706))</f>
        <v/>
      </c>
      <c r="I706" s="38" t="str">
        <f aca="false">IF($C706="","",SUMIFS(④実績CSV_期間C!$AA$2:$AA$5001,④実績CSV_期間C!$M$2:$M$5001,$C706))</f>
        <v/>
      </c>
      <c r="J706" s="38" t="str">
        <f aca="false">IF($C706="","",N($F706)*N($G706))</f>
        <v/>
      </c>
      <c r="K706" s="38" t="str">
        <f aca="false">IF($C706="","",N($F706)*N($H706))</f>
        <v/>
      </c>
      <c r="L706" s="38" t="str">
        <f aca="false">IF($C706="","",N($F706)*N($I706))</f>
        <v/>
      </c>
      <c r="M706" s="37" t="str">
        <f aca="false">IF(OR($C706="",N(TOP!$C$12)=0),"",N($J706)/TOP!$C$12)</f>
        <v/>
      </c>
      <c r="N706" s="37" t="str">
        <f aca="false">IF(OR($C706="",N(TOP!$C$13)=0),"",N($K706)/TOP!$C$13)</f>
        <v/>
      </c>
      <c r="O706" s="37" t="str">
        <f aca="false">IF(OR($C706="",N(TOP!$C$14)=0),"",N($L706)/TOP!$C$14)</f>
        <v/>
      </c>
      <c r="P706" s="42" t="str">
        <f aca="false">IF($C706="","",IFERROR(CHOOSE(MATCH(TOP!$C$10,{"【期間A】","【期間B】","【期間C】"},0),N($M706),N($N706),N($O706)),0))</f>
        <v/>
      </c>
    </row>
    <row r="707" customFormat="false" ht="15" hidden="false" customHeight="false" outlineLevel="0" collapsed="false">
      <c r="B707" s="12" t="n">
        <v>702</v>
      </c>
      <c r="C707" s="36" t="str">
        <f aca="false">IF(②実績CSV_期間A!$M703="","",②実績CSV_期間A!$M703&amp;"")</f>
        <v/>
      </c>
      <c r="D707" s="12" t="str">
        <f aca="false">IF($C707="","",②実績CSV_期間A!$N703)</f>
        <v/>
      </c>
      <c r="E707" s="12" t="str">
        <f aca="false">IF($C707="","",RIGHT($D707,1))</f>
        <v/>
      </c>
      <c r="F707" s="41" t="str">
        <f aca="false">IF($C707="","",IFERROR(INDEX(サイズ換算マスタ!$C$6:$C$8,MATCH($E707,サイズ換算マスタ!$B$6:$B$8,0)),1))</f>
        <v/>
      </c>
      <c r="G707" s="38" t="str">
        <f aca="false">IF($C707="","",SUMIFS(②実績CSV_期間A!$AA$2:$AA$5001,②実績CSV_期間A!$M$2:$M$5001,$C707))</f>
        <v/>
      </c>
      <c r="H707" s="38" t="str">
        <f aca="false">IF($C707="","",SUMIFS(③実績CSV_期間B!$AA$2:$AA$5001,③実績CSV_期間B!$M$2:$M$5001,$C707))</f>
        <v/>
      </c>
      <c r="I707" s="38" t="str">
        <f aca="false">IF($C707="","",SUMIFS(④実績CSV_期間C!$AA$2:$AA$5001,④実績CSV_期間C!$M$2:$M$5001,$C707))</f>
        <v/>
      </c>
      <c r="J707" s="38" t="str">
        <f aca="false">IF($C707="","",N($F707)*N($G707))</f>
        <v/>
      </c>
      <c r="K707" s="38" t="str">
        <f aca="false">IF($C707="","",N($F707)*N($H707))</f>
        <v/>
      </c>
      <c r="L707" s="38" t="str">
        <f aca="false">IF($C707="","",N($F707)*N($I707))</f>
        <v/>
      </c>
      <c r="M707" s="37" t="str">
        <f aca="false">IF(OR($C707="",N(TOP!$C$12)=0),"",N($J707)/TOP!$C$12)</f>
        <v/>
      </c>
      <c r="N707" s="37" t="str">
        <f aca="false">IF(OR($C707="",N(TOP!$C$13)=0),"",N($K707)/TOP!$C$13)</f>
        <v/>
      </c>
      <c r="O707" s="37" t="str">
        <f aca="false">IF(OR($C707="",N(TOP!$C$14)=0),"",N($L707)/TOP!$C$14)</f>
        <v/>
      </c>
      <c r="P707" s="42" t="str">
        <f aca="false">IF($C707="","",IFERROR(CHOOSE(MATCH(TOP!$C$10,{"【期間A】","【期間B】","【期間C】"},0),N($M707),N($N707),N($O707)),0))</f>
        <v/>
      </c>
    </row>
    <row r="708" customFormat="false" ht="15" hidden="false" customHeight="false" outlineLevel="0" collapsed="false">
      <c r="B708" s="12" t="n">
        <v>703</v>
      </c>
      <c r="C708" s="36" t="str">
        <f aca="false">IF(②実績CSV_期間A!$M704="","",②実績CSV_期間A!$M704&amp;"")</f>
        <v/>
      </c>
      <c r="D708" s="12" t="str">
        <f aca="false">IF($C708="","",②実績CSV_期間A!$N704)</f>
        <v/>
      </c>
      <c r="E708" s="12" t="str">
        <f aca="false">IF($C708="","",RIGHT($D708,1))</f>
        <v/>
      </c>
      <c r="F708" s="41" t="str">
        <f aca="false">IF($C708="","",IFERROR(INDEX(サイズ換算マスタ!$C$6:$C$8,MATCH($E708,サイズ換算マスタ!$B$6:$B$8,0)),1))</f>
        <v/>
      </c>
      <c r="G708" s="38" t="str">
        <f aca="false">IF($C708="","",SUMIFS(②実績CSV_期間A!$AA$2:$AA$5001,②実績CSV_期間A!$M$2:$M$5001,$C708))</f>
        <v/>
      </c>
      <c r="H708" s="38" t="str">
        <f aca="false">IF($C708="","",SUMIFS(③実績CSV_期間B!$AA$2:$AA$5001,③実績CSV_期間B!$M$2:$M$5001,$C708))</f>
        <v/>
      </c>
      <c r="I708" s="38" t="str">
        <f aca="false">IF($C708="","",SUMIFS(④実績CSV_期間C!$AA$2:$AA$5001,④実績CSV_期間C!$M$2:$M$5001,$C708))</f>
        <v/>
      </c>
      <c r="J708" s="38" t="str">
        <f aca="false">IF($C708="","",N($F708)*N($G708))</f>
        <v/>
      </c>
      <c r="K708" s="38" t="str">
        <f aca="false">IF($C708="","",N($F708)*N($H708))</f>
        <v/>
      </c>
      <c r="L708" s="38" t="str">
        <f aca="false">IF($C708="","",N($F708)*N($I708))</f>
        <v/>
      </c>
      <c r="M708" s="37" t="str">
        <f aca="false">IF(OR($C708="",N(TOP!$C$12)=0),"",N($J708)/TOP!$C$12)</f>
        <v/>
      </c>
      <c r="N708" s="37" t="str">
        <f aca="false">IF(OR($C708="",N(TOP!$C$13)=0),"",N($K708)/TOP!$C$13)</f>
        <v/>
      </c>
      <c r="O708" s="37" t="str">
        <f aca="false">IF(OR($C708="",N(TOP!$C$14)=0),"",N($L708)/TOP!$C$14)</f>
        <v/>
      </c>
      <c r="P708" s="42" t="str">
        <f aca="false">IF($C708="","",IFERROR(CHOOSE(MATCH(TOP!$C$10,{"【期間A】","【期間B】","【期間C】"},0),N($M708),N($N708),N($O708)),0))</f>
        <v/>
      </c>
    </row>
    <row r="709" customFormat="false" ht="15" hidden="false" customHeight="false" outlineLevel="0" collapsed="false">
      <c r="B709" s="12" t="n">
        <v>704</v>
      </c>
      <c r="C709" s="36" t="str">
        <f aca="false">IF(②実績CSV_期間A!$M705="","",②実績CSV_期間A!$M705&amp;"")</f>
        <v/>
      </c>
      <c r="D709" s="12" t="str">
        <f aca="false">IF($C709="","",②実績CSV_期間A!$N705)</f>
        <v/>
      </c>
      <c r="E709" s="12" t="str">
        <f aca="false">IF($C709="","",RIGHT($D709,1))</f>
        <v/>
      </c>
      <c r="F709" s="41" t="str">
        <f aca="false">IF($C709="","",IFERROR(INDEX(サイズ換算マスタ!$C$6:$C$8,MATCH($E709,サイズ換算マスタ!$B$6:$B$8,0)),1))</f>
        <v/>
      </c>
      <c r="G709" s="38" t="str">
        <f aca="false">IF($C709="","",SUMIFS(②実績CSV_期間A!$AA$2:$AA$5001,②実績CSV_期間A!$M$2:$M$5001,$C709))</f>
        <v/>
      </c>
      <c r="H709" s="38" t="str">
        <f aca="false">IF($C709="","",SUMIFS(③実績CSV_期間B!$AA$2:$AA$5001,③実績CSV_期間B!$M$2:$M$5001,$C709))</f>
        <v/>
      </c>
      <c r="I709" s="38" t="str">
        <f aca="false">IF($C709="","",SUMIFS(④実績CSV_期間C!$AA$2:$AA$5001,④実績CSV_期間C!$M$2:$M$5001,$C709))</f>
        <v/>
      </c>
      <c r="J709" s="38" t="str">
        <f aca="false">IF($C709="","",N($F709)*N($G709))</f>
        <v/>
      </c>
      <c r="K709" s="38" t="str">
        <f aca="false">IF($C709="","",N($F709)*N($H709))</f>
        <v/>
      </c>
      <c r="L709" s="38" t="str">
        <f aca="false">IF($C709="","",N($F709)*N($I709))</f>
        <v/>
      </c>
      <c r="M709" s="37" t="str">
        <f aca="false">IF(OR($C709="",N(TOP!$C$12)=0),"",N($J709)/TOP!$C$12)</f>
        <v/>
      </c>
      <c r="N709" s="37" t="str">
        <f aca="false">IF(OR($C709="",N(TOP!$C$13)=0),"",N($K709)/TOP!$C$13)</f>
        <v/>
      </c>
      <c r="O709" s="37" t="str">
        <f aca="false">IF(OR($C709="",N(TOP!$C$14)=0),"",N($L709)/TOP!$C$14)</f>
        <v/>
      </c>
      <c r="P709" s="42" t="str">
        <f aca="false">IF($C709="","",IFERROR(CHOOSE(MATCH(TOP!$C$10,{"【期間A】","【期間B】","【期間C】"},0),N($M709),N($N709),N($O709)),0))</f>
        <v/>
      </c>
    </row>
    <row r="710" customFormat="false" ht="15" hidden="false" customHeight="false" outlineLevel="0" collapsed="false">
      <c r="B710" s="12" t="n">
        <v>705</v>
      </c>
      <c r="C710" s="36" t="str">
        <f aca="false">IF(②実績CSV_期間A!$M706="","",②実績CSV_期間A!$M706&amp;"")</f>
        <v/>
      </c>
      <c r="D710" s="12" t="str">
        <f aca="false">IF($C710="","",②実績CSV_期間A!$N706)</f>
        <v/>
      </c>
      <c r="E710" s="12" t="str">
        <f aca="false">IF($C710="","",RIGHT($D710,1))</f>
        <v/>
      </c>
      <c r="F710" s="41" t="str">
        <f aca="false">IF($C710="","",IFERROR(INDEX(サイズ換算マスタ!$C$6:$C$8,MATCH($E710,サイズ換算マスタ!$B$6:$B$8,0)),1))</f>
        <v/>
      </c>
      <c r="G710" s="38" t="str">
        <f aca="false">IF($C710="","",SUMIFS(②実績CSV_期間A!$AA$2:$AA$5001,②実績CSV_期間A!$M$2:$M$5001,$C710))</f>
        <v/>
      </c>
      <c r="H710" s="38" t="str">
        <f aca="false">IF($C710="","",SUMIFS(③実績CSV_期間B!$AA$2:$AA$5001,③実績CSV_期間B!$M$2:$M$5001,$C710))</f>
        <v/>
      </c>
      <c r="I710" s="38" t="str">
        <f aca="false">IF($C710="","",SUMIFS(④実績CSV_期間C!$AA$2:$AA$5001,④実績CSV_期間C!$M$2:$M$5001,$C710))</f>
        <v/>
      </c>
      <c r="J710" s="38" t="str">
        <f aca="false">IF($C710="","",N($F710)*N($G710))</f>
        <v/>
      </c>
      <c r="K710" s="38" t="str">
        <f aca="false">IF($C710="","",N($F710)*N($H710))</f>
        <v/>
      </c>
      <c r="L710" s="38" t="str">
        <f aca="false">IF($C710="","",N($F710)*N($I710))</f>
        <v/>
      </c>
      <c r="M710" s="37" t="str">
        <f aca="false">IF(OR($C710="",N(TOP!$C$12)=0),"",N($J710)/TOP!$C$12)</f>
        <v/>
      </c>
      <c r="N710" s="37" t="str">
        <f aca="false">IF(OR($C710="",N(TOP!$C$13)=0),"",N($K710)/TOP!$C$13)</f>
        <v/>
      </c>
      <c r="O710" s="37" t="str">
        <f aca="false">IF(OR($C710="",N(TOP!$C$14)=0),"",N($L710)/TOP!$C$14)</f>
        <v/>
      </c>
      <c r="P710" s="42" t="str">
        <f aca="false">IF($C710="","",IFERROR(CHOOSE(MATCH(TOP!$C$10,{"【期間A】","【期間B】","【期間C】"},0),N($M710),N($N710),N($O710)),0))</f>
        <v/>
      </c>
    </row>
    <row r="711" customFormat="false" ht="15" hidden="false" customHeight="false" outlineLevel="0" collapsed="false">
      <c r="B711" s="12" t="n">
        <v>706</v>
      </c>
      <c r="C711" s="36" t="str">
        <f aca="false">IF(②実績CSV_期間A!$M707="","",②実績CSV_期間A!$M707&amp;"")</f>
        <v/>
      </c>
      <c r="D711" s="12" t="str">
        <f aca="false">IF($C711="","",②実績CSV_期間A!$N707)</f>
        <v/>
      </c>
      <c r="E711" s="12" t="str">
        <f aca="false">IF($C711="","",RIGHT($D711,1))</f>
        <v/>
      </c>
      <c r="F711" s="41" t="str">
        <f aca="false">IF($C711="","",IFERROR(INDEX(サイズ換算マスタ!$C$6:$C$8,MATCH($E711,サイズ換算マスタ!$B$6:$B$8,0)),1))</f>
        <v/>
      </c>
      <c r="G711" s="38" t="str">
        <f aca="false">IF($C711="","",SUMIFS(②実績CSV_期間A!$AA$2:$AA$5001,②実績CSV_期間A!$M$2:$M$5001,$C711))</f>
        <v/>
      </c>
      <c r="H711" s="38" t="str">
        <f aca="false">IF($C711="","",SUMIFS(③実績CSV_期間B!$AA$2:$AA$5001,③実績CSV_期間B!$M$2:$M$5001,$C711))</f>
        <v/>
      </c>
      <c r="I711" s="38" t="str">
        <f aca="false">IF($C711="","",SUMIFS(④実績CSV_期間C!$AA$2:$AA$5001,④実績CSV_期間C!$M$2:$M$5001,$C711))</f>
        <v/>
      </c>
      <c r="J711" s="38" t="str">
        <f aca="false">IF($C711="","",N($F711)*N($G711))</f>
        <v/>
      </c>
      <c r="K711" s="38" t="str">
        <f aca="false">IF($C711="","",N($F711)*N($H711))</f>
        <v/>
      </c>
      <c r="L711" s="38" t="str">
        <f aca="false">IF($C711="","",N($F711)*N($I711))</f>
        <v/>
      </c>
      <c r="M711" s="37" t="str">
        <f aca="false">IF(OR($C711="",N(TOP!$C$12)=0),"",N($J711)/TOP!$C$12)</f>
        <v/>
      </c>
      <c r="N711" s="37" t="str">
        <f aca="false">IF(OR($C711="",N(TOP!$C$13)=0),"",N($K711)/TOP!$C$13)</f>
        <v/>
      </c>
      <c r="O711" s="37" t="str">
        <f aca="false">IF(OR($C711="",N(TOP!$C$14)=0),"",N($L711)/TOP!$C$14)</f>
        <v/>
      </c>
      <c r="P711" s="42" t="str">
        <f aca="false">IF($C711="","",IFERROR(CHOOSE(MATCH(TOP!$C$10,{"【期間A】","【期間B】","【期間C】"},0),N($M711),N($N711),N($O711)),0))</f>
        <v/>
      </c>
    </row>
    <row r="712" customFormat="false" ht="15" hidden="false" customHeight="false" outlineLevel="0" collapsed="false">
      <c r="B712" s="12" t="n">
        <v>707</v>
      </c>
      <c r="C712" s="36" t="str">
        <f aca="false">IF(②実績CSV_期間A!$M708="","",②実績CSV_期間A!$M708&amp;"")</f>
        <v/>
      </c>
      <c r="D712" s="12" t="str">
        <f aca="false">IF($C712="","",②実績CSV_期間A!$N708)</f>
        <v/>
      </c>
      <c r="E712" s="12" t="str">
        <f aca="false">IF($C712="","",RIGHT($D712,1))</f>
        <v/>
      </c>
      <c r="F712" s="41" t="str">
        <f aca="false">IF($C712="","",IFERROR(INDEX(サイズ換算マスタ!$C$6:$C$8,MATCH($E712,サイズ換算マスタ!$B$6:$B$8,0)),1))</f>
        <v/>
      </c>
      <c r="G712" s="38" t="str">
        <f aca="false">IF($C712="","",SUMIFS(②実績CSV_期間A!$AA$2:$AA$5001,②実績CSV_期間A!$M$2:$M$5001,$C712))</f>
        <v/>
      </c>
      <c r="H712" s="38" t="str">
        <f aca="false">IF($C712="","",SUMIFS(③実績CSV_期間B!$AA$2:$AA$5001,③実績CSV_期間B!$M$2:$M$5001,$C712))</f>
        <v/>
      </c>
      <c r="I712" s="38" t="str">
        <f aca="false">IF($C712="","",SUMIFS(④実績CSV_期間C!$AA$2:$AA$5001,④実績CSV_期間C!$M$2:$M$5001,$C712))</f>
        <v/>
      </c>
      <c r="J712" s="38" t="str">
        <f aca="false">IF($C712="","",N($F712)*N($G712))</f>
        <v/>
      </c>
      <c r="K712" s="38" t="str">
        <f aca="false">IF($C712="","",N($F712)*N($H712))</f>
        <v/>
      </c>
      <c r="L712" s="38" t="str">
        <f aca="false">IF($C712="","",N($F712)*N($I712))</f>
        <v/>
      </c>
      <c r="M712" s="37" t="str">
        <f aca="false">IF(OR($C712="",N(TOP!$C$12)=0),"",N($J712)/TOP!$C$12)</f>
        <v/>
      </c>
      <c r="N712" s="37" t="str">
        <f aca="false">IF(OR($C712="",N(TOP!$C$13)=0),"",N($K712)/TOP!$C$13)</f>
        <v/>
      </c>
      <c r="O712" s="37" t="str">
        <f aca="false">IF(OR($C712="",N(TOP!$C$14)=0),"",N($L712)/TOP!$C$14)</f>
        <v/>
      </c>
      <c r="P712" s="42" t="str">
        <f aca="false">IF($C712="","",IFERROR(CHOOSE(MATCH(TOP!$C$10,{"【期間A】","【期間B】","【期間C】"},0),N($M712),N($N712),N($O712)),0))</f>
        <v/>
      </c>
    </row>
    <row r="713" customFormat="false" ht="15" hidden="false" customHeight="false" outlineLevel="0" collapsed="false">
      <c r="B713" s="12" t="n">
        <v>708</v>
      </c>
      <c r="C713" s="36" t="str">
        <f aca="false">IF(②実績CSV_期間A!$M709="","",②実績CSV_期間A!$M709&amp;"")</f>
        <v/>
      </c>
      <c r="D713" s="12" t="str">
        <f aca="false">IF($C713="","",②実績CSV_期間A!$N709)</f>
        <v/>
      </c>
      <c r="E713" s="12" t="str">
        <f aca="false">IF($C713="","",RIGHT($D713,1))</f>
        <v/>
      </c>
      <c r="F713" s="41" t="str">
        <f aca="false">IF($C713="","",IFERROR(INDEX(サイズ換算マスタ!$C$6:$C$8,MATCH($E713,サイズ換算マスタ!$B$6:$B$8,0)),1))</f>
        <v/>
      </c>
      <c r="G713" s="38" t="str">
        <f aca="false">IF($C713="","",SUMIFS(②実績CSV_期間A!$AA$2:$AA$5001,②実績CSV_期間A!$M$2:$M$5001,$C713))</f>
        <v/>
      </c>
      <c r="H713" s="38" t="str">
        <f aca="false">IF($C713="","",SUMIFS(③実績CSV_期間B!$AA$2:$AA$5001,③実績CSV_期間B!$M$2:$M$5001,$C713))</f>
        <v/>
      </c>
      <c r="I713" s="38" t="str">
        <f aca="false">IF($C713="","",SUMIFS(④実績CSV_期間C!$AA$2:$AA$5001,④実績CSV_期間C!$M$2:$M$5001,$C713))</f>
        <v/>
      </c>
      <c r="J713" s="38" t="str">
        <f aca="false">IF($C713="","",N($F713)*N($G713))</f>
        <v/>
      </c>
      <c r="K713" s="38" t="str">
        <f aca="false">IF($C713="","",N($F713)*N($H713))</f>
        <v/>
      </c>
      <c r="L713" s="38" t="str">
        <f aca="false">IF($C713="","",N($F713)*N($I713))</f>
        <v/>
      </c>
      <c r="M713" s="37" t="str">
        <f aca="false">IF(OR($C713="",N(TOP!$C$12)=0),"",N($J713)/TOP!$C$12)</f>
        <v/>
      </c>
      <c r="N713" s="37" t="str">
        <f aca="false">IF(OR($C713="",N(TOP!$C$13)=0),"",N($K713)/TOP!$C$13)</f>
        <v/>
      </c>
      <c r="O713" s="37" t="str">
        <f aca="false">IF(OR($C713="",N(TOP!$C$14)=0),"",N($L713)/TOP!$C$14)</f>
        <v/>
      </c>
      <c r="P713" s="42" t="str">
        <f aca="false">IF($C713="","",IFERROR(CHOOSE(MATCH(TOP!$C$10,{"【期間A】","【期間B】","【期間C】"},0),N($M713),N($N713),N($O713)),0))</f>
        <v/>
      </c>
    </row>
    <row r="714" customFormat="false" ht="15" hidden="false" customHeight="false" outlineLevel="0" collapsed="false">
      <c r="B714" s="12" t="n">
        <v>709</v>
      </c>
      <c r="C714" s="36" t="str">
        <f aca="false">IF(②実績CSV_期間A!$M710="","",②実績CSV_期間A!$M710&amp;"")</f>
        <v/>
      </c>
      <c r="D714" s="12" t="str">
        <f aca="false">IF($C714="","",②実績CSV_期間A!$N710)</f>
        <v/>
      </c>
      <c r="E714" s="12" t="str">
        <f aca="false">IF($C714="","",RIGHT($D714,1))</f>
        <v/>
      </c>
      <c r="F714" s="41" t="str">
        <f aca="false">IF($C714="","",IFERROR(INDEX(サイズ換算マスタ!$C$6:$C$8,MATCH($E714,サイズ換算マスタ!$B$6:$B$8,0)),1))</f>
        <v/>
      </c>
      <c r="G714" s="38" t="str">
        <f aca="false">IF($C714="","",SUMIFS(②実績CSV_期間A!$AA$2:$AA$5001,②実績CSV_期間A!$M$2:$M$5001,$C714))</f>
        <v/>
      </c>
      <c r="H714" s="38" t="str">
        <f aca="false">IF($C714="","",SUMIFS(③実績CSV_期間B!$AA$2:$AA$5001,③実績CSV_期間B!$M$2:$M$5001,$C714))</f>
        <v/>
      </c>
      <c r="I714" s="38" t="str">
        <f aca="false">IF($C714="","",SUMIFS(④実績CSV_期間C!$AA$2:$AA$5001,④実績CSV_期間C!$M$2:$M$5001,$C714))</f>
        <v/>
      </c>
      <c r="J714" s="38" t="str">
        <f aca="false">IF($C714="","",N($F714)*N($G714))</f>
        <v/>
      </c>
      <c r="K714" s="38" t="str">
        <f aca="false">IF($C714="","",N($F714)*N($H714))</f>
        <v/>
      </c>
      <c r="L714" s="38" t="str">
        <f aca="false">IF($C714="","",N($F714)*N($I714))</f>
        <v/>
      </c>
      <c r="M714" s="37" t="str">
        <f aca="false">IF(OR($C714="",N(TOP!$C$12)=0),"",N($J714)/TOP!$C$12)</f>
        <v/>
      </c>
      <c r="N714" s="37" t="str">
        <f aca="false">IF(OR($C714="",N(TOP!$C$13)=0),"",N($K714)/TOP!$C$13)</f>
        <v/>
      </c>
      <c r="O714" s="37" t="str">
        <f aca="false">IF(OR($C714="",N(TOP!$C$14)=0),"",N($L714)/TOP!$C$14)</f>
        <v/>
      </c>
      <c r="P714" s="42" t="str">
        <f aca="false">IF($C714="","",IFERROR(CHOOSE(MATCH(TOP!$C$10,{"【期間A】","【期間B】","【期間C】"},0),N($M714),N($N714),N($O714)),0))</f>
        <v/>
      </c>
    </row>
    <row r="715" customFormat="false" ht="15" hidden="false" customHeight="false" outlineLevel="0" collapsed="false">
      <c r="B715" s="12" t="n">
        <v>710</v>
      </c>
      <c r="C715" s="36" t="str">
        <f aca="false">IF(②実績CSV_期間A!$M711="","",②実績CSV_期間A!$M711&amp;"")</f>
        <v/>
      </c>
      <c r="D715" s="12" t="str">
        <f aca="false">IF($C715="","",②実績CSV_期間A!$N711)</f>
        <v/>
      </c>
      <c r="E715" s="12" t="str">
        <f aca="false">IF($C715="","",RIGHT($D715,1))</f>
        <v/>
      </c>
      <c r="F715" s="41" t="str">
        <f aca="false">IF($C715="","",IFERROR(INDEX(サイズ換算マスタ!$C$6:$C$8,MATCH($E715,サイズ換算マスタ!$B$6:$B$8,0)),1))</f>
        <v/>
      </c>
      <c r="G715" s="38" t="str">
        <f aca="false">IF($C715="","",SUMIFS(②実績CSV_期間A!$AA$2:$AA$5001,②実績CSV_期間A!$M$2:$M$5001,$C715))</f>
        <v/>
      </c>
      <c r="H715" s="38" t="str">
        <f aca="false">IF($C715="","",SUMIFS(③実績CSV_期間B!$AA$2:$AA$5001,③実績CSV_期間B!$M$2:$M$5001,$C715))</f>
        <v/>
      </c>
      <c r="I715" s="38" t="str">
        <f aca="false">IF($C715="","",SUMIFS(④実績CSV_期間C!$AA$2:$AA$5001,④実績CSV_期間C!$M$2:$M$5001,$C715))</f>
        <v/>
      </c>
      <c r="J715" s="38" t="str">
        <f aca="false">IF($C715="","",N($F715)*N($G715))</f>
        <v/>
      </c>
      <c r="K715" s="38" t="str">
        <f aca="false">IF($C715="","",N($F715)*N($H715))</f>
        <v/>
      </c>
      <c r="L715" s="38" t="str">
        <f aca="false">IF($C715="","",N($F715)*N($I715))</f>
        <v/>
      </c>
      <c r="M715" s="37" t="str">
        <f aca="false">IF(OR($C715="",N(TOP!$C$12)=0),"",N($J715)/TOP!$C$12)</f>
        <v/>
      </c>
      <c r="N715" s="37" t="str">
        <f aca="false">IF(OR($C715="",N(TOP!$C$13)=0),"",N($K715)/TOP!$C$13)</f>
        <v/>
      </c>
      <c r="O715" s="37" t="str">
        <f aca="false">IF(OR($C715="",N(TOP!$C$14)=0),"",N($L715)/TOP!$C$14)</f>
        <v/>
      </c>
      <c r="P715" s="42" t="str">
        <f aca="false">IF($C715="","",IFERROR(CHOOSE(MATCH(TOP!$C$10,{"【期間A】","【期間B】","【期間C】"},0),N($M715),N($N715),N($O715)),0))</f>
        <v/>
      </c>
    </row>
    <row r="716" customFormat="false" ht="15" hidden="false" customHeight="false" outlineLevel="0" collapsed="false">
      <c r="B716" s="12" t="n">
        <v>711</v>
      </c>
      <c r="C716" s="36" t="str">
        <f aca="false">IF(②実績CSV_期間A!$M712="","",②実績CSV_期間A!$M712&amp;"")</f>
        <v/>
      </c>
      <c r="D716" s="12" t="str">
        <f aca="false">IF($C716="","",②実績CSV_期間A!$N712)</f>
        <v/>
      </c>
      <c r="E716" s="12" t="str">
        <f aca="false">IF($C716="","",RIGHT($D716,1))</f>
        <v/>
      </c>
      <c r="F716" s="41" t="str">
        <f aca="false">IF($C716="","",IFERROR(INDEX(サイズ換算マスタ!$C$6:$C$8,MATCH($E716,サイズ換算マスタ!$B$6:$B$8,0)),1))</f>
        <v/>
      </c>
      <c r="G716" s="38" t="str">
        <f aca="false">IF($C716="","",SUMIFS(②実績CSV_期間A!$AA$2:$AA$5001,②実績CSV_期間A!$M$2:$M$5001,$C716))</f>
        <v/>
      </c>
      <c r="H716" s="38" t="str">
        <f aca="false">IF($C716="","",SUMIFS(③実績CSV_期間B!$AA$2:$AA$5001,③実績CSV_期間B!$M$2:$M$5001,$C716))</f>
        <v/>
      </c>
      <c r="I716" s="38" t="str">
        <f aca="false">IF($C716="","",SUMIFS(④実績CSV_期間C!$AA$2:$AA$5001,④実績CSV_期間C!$M$2:$M$5001,$C716))</f>
        <v/>
      </c>
      <c r="J716" s="38" t="str">
        <f aca="false">IF($C716="","",N($F716)*N($G716))</f>
        <v/>
      </c>
      <c r="K716" s="38" t="str">
        <f aca="false">IF($C716="","",N($F716)*N($H716))</f>
        <v/>
      </c>
      <c r="L716" s="38" t="str">
        <f aca="false">IF($C716="","",N($F716)*N($I716))</f>
        <v/>
      </c>
      <c r="M716" s="37" t="str">
        <f aca="false">IF(OR($C716="",N(TOP!$C$12)=0),"",N($J716)/TOP!$C$12)</f>
        <v/>
      </c>
      <c r="N716" s="37" t="str">
        <f aca="false">IF(OR($C716="",N(TOP!$C$13)=0),"",N($K716)/TOP!$C$13)</f>
        <v/>
      </c>
      <c r="O716" s="37" t="str">
        <f aca="false">IF(OR($C716="",N(TOP!$C$14)=0),"",N($L716)/TOP!$C$14)</f>
        <v/>
      </c>
      <c r="P716" s="42" t="str">
        <f aca="false">IF($C716="","",IFERROR(CHOOSE(MATCH(TOP!$C$10,{"【期間A】","【期間B】","【期間C】"},0),N($M716),N($N716),N($O716)),0))</f>
        <v/>
      </c>
    </row>
    <row r="717" customFormat="false" ht="15" hidden="false" customHeight="false" outlineLevel="0" collapsed="false">
      <c r="B717" s="12" t="n">
        <v>712</v>
      </c>
      <c r="C717" s="36" t="str">
        <f aca="false">IF(②実績CSV_期間A!$M713="","",②実績CSV_期間A!$M713&amp;"")</f>
        <v/>
      </c>
      <c r="D717" s="12" t="str">
        <f aca="false">IF($C717="","",②実績CSV_期間A!$N713)</f>
        <v/>
      </c>
      <c r="E717" s="12" t="str">
        <f aca="false">IF($C717="","",RIGHT($D717,1))</f>
        <v/>
      </c>
      <c r="F717" s="41" t="str">
        <f aca="false">IF($C717="","",IFERROR(INDEX(サイズ換算マスタ!$C$6:$C$8,MATCH($E717,サイズ換算マスタ!$B$6:$B$8,0)),1))</f>
        <v/>
      </c>
      <c r="G717" s="38" t="str">
        <f aca="false">IF($C717="","",SUMIFS(②実績CSV_期間A!$AA$2:$AA$5001,②実績CSV_期間A!$M$2:$M$5001,$C717))</f>
        <v/>
      </c>
      <c r="H717" s="38" t="str">
        <f aca="false">IF($C717="","",SUMIFS(③実績CSV_期間B!$AA$2:$AA$5001,③実績CSV_期間B!$M$2:$M$5001,$C717))</f>
        <v/>
      </c>
      <c r="I717" s="38" t="str">
        <f aca="false">IF($C717="","",SUMIFS(④実績CSV_期間C!$AA$2:$AA$5001,④実績CSV_期間C!$M$2:$M$5001,$C717))</f>
        <v/>
      </c>
      <c r="J717" s="38" t="str">
        <f aca="false">IF($C717="","",N($F717)*N($G717))</f>
        <v/>
      </c>
      <c r="K717" s="38" t="str">
        <f aca="false">IF($C717="","",N($F717)*N($H717))</f>
        <v/>
      </c>
      <c r="L717" s="38" t="str">
        <f aca="false">IF($C717="","",N($F717)*N($I717))</f>
        <v/>
      </c>
      <c r="M717" s="37" t="str">
        <f aca="false">IF(OR($C717="",N(TOP!$C$12)=0),"",N($J717)/TOP!$C$12)</f>
        <v/>
      </c>
      <c r="N717" s="37" t="str">
        <f aca="false">IF(OR($C717="",N(TOP!$C$13)=0),"",N($K717)/TOP!$C$13)</f>
        <v/>
      </c>
      <c r="O717" s="37" t="str">
        <f aca="false">IF(OR($C717="",N(TOP!$C$14)=0),"",N($L717)/TOP!$C$14)</f>
        <v/>
      </c>
      <c r="P717" s="42" t="str">
        <f aca="false">IF($C717="","",IFERROR(CHOOSE(MATCH(TOP!$C$10,{"【期間A】","【期間B】","【期間C】"},0),N($M717),N($N717),N($O717)),0))</f>
        <v/>
      </c>
    </row>
    <row r="718" customFormat="false" ht="15" hidden="false" customHeight="false" outlineLevel="0" collapsed="false">
      <c r="B718" s="12" t="n">
        <v>713</v>
      </c>
      <c r="C718" s="36" t="str">
        <f aca="false">IF(②実績CSV_期間A!$M714="","",②実績CSV_期間A!$M714&amp;"")</f>
        <v/>
      </c>
      <c r="D718" s="12" t="str">
        <f aca="false">IF($C718="","",②実績CSV_期間A!$N714)</f>
        <v/>
      </c>
      <c r="E718" s="12" t="str">
        <f aca="false">IF($C718="","",RIGHT($D718,1))</f>
        <v/>
      </c>
      <c r="F718" s="41" t="str">
        <f aca="false">IF($C718="","",IFERROR(INDEX(サイズ換算マスタ!$C$6:$C$8,MATCH($E718,サイズ換算マスタ!$B$6:$B$8,0)),1))</f>
        <v/>
      </c>
      <c r="G718" s="38" t="str">
        <f aca="false">IF($C718="","",SUMIFS(②実績CSV_期間A!$AA$2:$AA$5001,②実績CSV_期間A!$M$2:$M$5001,$C718))</f>
        <v/>
      </c>
      <c r="H718" s="38" t="str">
        <f aca="false">IF($C718="","",SUMIFS(③実績CSV_期間B!$AA$2:$AA$5001,③実績CSV_期間B!$M$2:$M$5001,$C718))</f>
        <v/>
      </c>
      <c r="I718" s="38" t="str">
        <f aca="false">IF($C718="","",SUMIFS(④実績CSV_期間C!$AA$2:$AA$5001,④実績CSV_期間C!$M$2:$M$5001,$C718))</f>
        <v/>
      </c>
      <c r="J718" s="38" t="str">
        <f aca="false">IF($C718="","",N($F718)*N($G718))</f>
        <v/>
      </c>
      <c r="K718" s="38" t="str">
        <f aca="false">IF($C718="","",N($F718)*N($H718))</f>
        <v/>
      </c>
      <c r="L718" s="38" t="str">
        <f aca="false">IF($C718="","",N($F718)*N($I718))</f>
        <v/>
      </c>
      <c r="M718" s="37" t="str">
        <f aca="false">IF(OR($C718="",N(TOP!$C$12)=0),"",N($J718)/TOP!$C$12)</f>
        <v/>
      </c>
      <c r="N718" s="37" t="str">
        <f aca="false">IF(OR($C718="",N(TOP!$C$13)=0),"",N($K718)/TOP!$C$13)</f>
        <v/>
      </c>
      <c r="O718" s="37" t="str">
        <f aca="false">IF(OR($C718="",N(TOP!$C$14)=0),"",N($L718)/TOP!$C$14)</f>
        <v/>
      </c>
      <c r="P718" s="42" t="str">
        <f aca="false">IF($C718="","",IFERROR(CHOOSE(MATCH(TOP!$C$10,{"【期間A】","【期間B】","【期間C】"},0),N($M718),N($N718),N($O718)),0))</f>
        <v/>
      </c>
    </row>
    <row r="719" customFormat="false" ht="15" hidden="false" customHeight="false" outlineLevel="0" collapsed="false">
      <c r="B719" s="12" t="n">
        <v>714</v>
      </c>
      <c r="C719" s="36" t="str">
        <f aca="false">IF(②実績CSV_期間A!$M715="","",②実績CSV_期間A!$M715&amp;"")</f>
        <v/>
      </c>
      <c r="D719" s="12" t="str">
        <f aca="false">IF($C719="","",②実績CSV_期間A!$N715)</f>
        <v/>
      </c>
      <c r="E719" s="12" t="str">
        <f aca="false">IF($C719="","",RIGHT($D719,1))</f>
        <v/>
      </c>
      <c r="F719" s="41" t="str">
        <f aca="false">IF($C719="","",IFERROR(INDEX(サイズ換算マスタ!$C$6:$C$8,MATCH($E719,サイズ換算マスタ!$B$6:$B$8,0)),1))</f>
        <v/>
      </c>
      <c r="G719" s="38" t="str">
        <f aca="false">IF($C719="","",SUMIFS(②実績CSV_期間A!$AA$2:$AA$5001,②実績CSV_期間A!$M$2:$M$5001,$C719))</f>
        <v/>
      </c>
      <c r="H719" s="38" t="str">
        <f aca="false">IF($C719="","",SUMIFS(③実績CSV_期間B!$AA$2:$AA$5001,③実績CSV_期間B!$M$2:$M$5001,$C719))</f>
        <v/>
      </c>
      <c r="I719" s="38" t="str">
        <f aca="false">IF($C719="","",SUMIFS(④実績CSV_期間C!$AA$2:$AA$5001,④実績CSV_期間C!$M$2:$M$5001,$C719))</f>
        <v/>
      </c>
      <c r="J719" s="38" t="str">
        <f aca="false">IF($C719="","",N($F719)*N($G719))</f>
        <v/>
      </c>
      <c r="K719" s="38" t="str">
        <f aca="false">IF($C719="","",N($F719)*N($H719))</f>
        <v/>
      </c>
      <c r="L719" s="38" t="str">
        <f aca="false">IF($C719="","",N($F719)*N($I719))</f>
        <v/>
      </c>
      <c r="M719" s="37" t="str">
        <f aca="false">IF(OR($C719="",N(TOP!$C$12)=0),"",N($J719)/TOP!$C$12)</f>
        <v/>
      </c>
      <c r="N719" s="37" t="str">
        <f aca="false">IF(OR($C719="",N(TOP!$C$13)=0),"",N($K719)/TOP!$C$13)</f>
        <v/>
      </c>
      <c r="O719" s="37" t="str">
        <f aca="false">IF(OR($C719="",N(TOP!$C$14)=0),"",N($L719)/TOP!$C$14)</f>
        <v/>
      </c>
      <c r="P719" s="42" t="str">
        <f aca="false">IF($C719="","",IFERROR(CHOOSE(MATCH(TOP!$C$10,{"【期間A】","【期間B】","【期間C】"},0),N($M719),N($N719),N($O719)),0))</f>
        <v/>
      </c>
    </row>
    <row r="720" customFormat="false" ht="15" hidden="false" customHeight="false" outlineLevel="0" collapsed="false">
      <c r="B720" s="12" t="n">
        <v>715</v>
      </c>
      <c r="C720" s="36" t="str">
        <f aca="false">IF(②実績CSV_期間A!$M716="","",②実績CSV_期間A!$M716&amp;"")</f>
        <v/>
      </c>
      <c r="D720" s="12" t="str">
        <f aca="false">IF($C720="","",②実績CSV_期間A!$N716)</f>
        <v/>
      </c>
      <c r="E720" s="12" t="str">
        <f aca="false">IF($C720="","",RIGHT($D720,1))</f>
        <v/>
      </c>
      <c r="F720" s="41" t="str">
        <f aca="false">IF($C720="","",IFERROR(INDEX(サイズ換算マスタ!$C$6:$C$8,MATCH($E720,サイズ換算マスタ!$B$6:$B$8,0)),1))</f>
        <v/>
      </c>
      <c r="G720" s="38" t="str">
        <f aca="false">IF($C720="","",SUMIFS(②実績CSV_期間A!$AA$2:$AA$5001,②実績CSV_期間A!$M$2:$M$5001,$C720))</f>
        <v/>
      </c>
      <c r="H720" s="38" t="str">
        <f aca="false">IF($C720="","",SUMIFS(③実績CSV_期間B!$AA$2:$AA$5001,③実績CSV_期間B!$M$2:$M$5001,$C720))</f>
        <v/>
      </c>
      <c r="I720" s="38" t="str">
        <f aca="false">IF($C720="","",SUMIFS(④実績CSV_期間C!$AA$2:$AA$5001,④実績CSV_期間C!$M$2:$M$5001,$C720))</f>
        <v/>
      </c>
      <c r="J720" s="38" t="str">
        <f aca="false">IF($C720="","",N($F720)*N($G720))</f>
        <v/>
      </c>
      <c r="K720" s="38" t="str">
        <f aca="false">IF($C720="","",N($F720)*N($H720))</f>
        <v/>
      </c>
      <c r="L720" s="38" t="str">
        <f aca="false">IF($C720="","",N($F720)*N($I720))</f>
        <v/>
      </c>
      <c r="M720" s="37" t="str">
        <f aca="false">IF(OR($C720="",N(TOP!$C$12)=0),"",N($J720)/TOP!$C$12)</f>
        <v/>
      </c>
      <c r="N720" s="37" t="str">
        <f aca="false">IF(OR($C720="",N(TOP!$C$13)=0),"",N($K720)/TOP!$C$13)</f>
        <v/>
      </c>
      <c r="O720" s="37" t="str">
        <f aca="false">IF(OR($C720="",N(TOP!$C$14)=0),"",N($L720)/TOP!$C$14)</f>
        <v/>
      </c>
      <c r="P720" s="42" t="str">
        <f aca="false">IF($C720="","",IFERROR(CHOOSE(MATCH(TOP!$C$10,{"【期間A】","【期間B】","【期間C】"},0),N($M720),N($N720),N($O720)),0))</f>
        <v/>
      </c>
    </row>
    <row r="721" customFormat="false" ht="15" hidden="false" customHeight="false" outlineLevel="0" collapsed="false">
      <c r="B721" s="12" t="n">
        <v>716</v>
      </c>
      <c r="C721" s="36" t="str">
        <f aca="false">IF(②実績CSV_期間A!$M717="","",②実績CSV_期間A!$M717&amp;"")</f>
        <v/>
      </c>
      <c r="D721" s="12" t="str">
        <f aca="false">IF($C721="","",②実績CSV_期間A!$N717)</f>
        <v/>
      </c>
      <c r="E721" s="12" t="str">
        <f aca="false">IF($C721="","",RIGHT($D721,1))</f>
        <v/>
      </c>
      <c r="F721" s="41" t="str">
        <f aca="false">IF($C721="","",IFERROR(INDEX(サイズ換算マスタ!$C$6:$C$8,MATCH($E721,サイズ換算マスタ!$B$6:$B$8,0)),1))</f>
        <v/>
      </c>
      <c r="G721" s="38" t="str">
        <f aca="false">IF($C721="","",SUMIFS(②実績CSV_期間A!$AA$2:$AA$5001,②実績CSV_期間A!$M$2:$M$5001,$C721))</f>
        <v/>
      </c>
      <c r="H721" s="38" t="str">
        <f aca="false">IF($C721="","",SUMIFS(③実績CSV_期間B!$AA$2:$AA$5001,③実績CSV_期間B!$M$2:$M$5001,$C721))</f>
        <v/>
      </c>
      <c r="I721" s="38" t="str">
        <f aca="false">IF($C721="","",SUMIFS(④実績CSV_期間C!$AA$2:$AA$5001,④実績CSV_期間C!$M$2:$M$5001,$C721))</f>
        <v/>
      </c>
      <c r="J721" s="38" t="str">
        <f aca="false">IF($C721="","",N($F721)*N($G721))</f>
        <v/>
      </c>
      <c r="K721" s="38" t="str">
        <f aca="false">IF($C721="","",N($F721)*N($H721))</f>
        <v/>
      </c>
      <c r="L721" s="38" t="str">
        <f aca="false">IF($C721="","",N($F721)*N($I721))</f>
        <v/>
      </c>
      <c r="M721" s="37" t="str">
        <f aca="false">IF(OR($C721="",N(TOP!$C$12)=0),"",N($J721)/TOP!$C$12)</f>
        <v/>
      </c>
      <c r="N721" s="37" t="str">
        <f aca="false">IF(OR($C721="",N(TOP!$C$13)=0),"",N($K721)/TOP!$C$13)</f>
        <v/>
      </c>
      <c r="O721" s="37" t="str">
        <f aca="false">IF(OR($C721="",N(TOP!$C$14)=0),"",N($L721)/TOP!$C$14)</f>
        <v/>
      </c>
      <c r="P721" s="42" t="str">
        <f aca="false">IF($C721="","",IFERROR(CHOOSE(MATCH(TOP!$C$10,{"【期間A】","【期間B】","【期間C】"},0),N($M721),N($N721),N($O721)),0))</f>
        <v/>
      </c>
    </row>
    <row r="722" customFormat="false" ht="15" hidden="false" customHeight="false" outlineLevel="0" collapsed="false">
      <c r="B722" s="12" t="n">
        <v>717</v>
      </c>
      <c r="C722" s="36" t="str">
        <f aca="false">IF(②実績CSV_期間A!$M718="","",②実績CSV_期間A!$M718&amp;"")</f>
        <v/>
      </c>
      <c r="D722" s="12" t="str">
        <f aca="false">IF($C722="","",②実績CSV_期間A!$N718)</f>
        <v/>
      </c>
      <c r="E722" s="12" t="str">
        <f aca="false">IF($C722="","",RIGHT($D722,1))</f>
        <v/>
      </c>
      <c r="F722" s="41" t="str">
        <f aca="false">IF($C722="","",IFERROR(INDEX(サイズ換算マスタ!$C$6:$C$8,MATCH($E722,サイズ換算マスタ!$B$6:$B$8,0)),1))</f>
        <v/>
      </c>
      <c r="G722" s="38" t="str">
        <f aca="false">IF($C722="","",SUMIFS(②実績CSV_期間A!$AA$2:$AA$5001,②実績CSV_期間A!$M$2:$M$5001,$C722))</f>
        <v/>
      </c>
      <c r="H722" s="38" t="str">
        <f aca="false">IF($C722="","",SUMIFS(③実績CSV_期間B!$AA$2:$AA$5001,③実績CSV_期間B!$M$2:$M$5001,$C722))</f>
        <v/>
      </c>
      <c r="I722" s="38" t="str">
        <f aca="false">IF($C722="","",SUMIFS(④実績CSV_期間C!$AA$2:$AA$5001,④実績CSV_期間C!$M$2:$M$5001,$C722))</f>
        <v/>
      </c>
      <c r="J722" s="38" t="str">
        <f aca="false">IF($C722="","",N($F722)*N($G722))</f>
        <v/>
      </c>
      <c r="K722" s="38" t="str">
        <f aca="false">IF($C722="","",N($F722)*N($H722))</f>
        <v/>
      </c>
      <c r="L722" s="38" t="str">
        <f aca="false">IF($C722="","",N($F722)*N($I722))</f>
        <v/>
      </c>
      <c r="M722" s="37" t="str">
        <f aca="false">IF(OR($C722="",N(TOP!$C$12)=0),"",N($J722)/TOP!$C$12)</f>
        <v/>
      </c>
      <c r="N722" s="37" t="str">
        <f aca="false">IF(OR($C722="",N(TOP!$C$13)=0),"",N($K722)/TOP!$C$13)</f>
        <v/>
      </c>
      <c r="O722" s="37" t="str">
        <f aca="false">IF(OR($C722="",N(TOP!$C$14)=0),"",N($L722)/TOP!$C$14)</f>
        <v/>
      </c>
      <c r="P722" s="42" t="str">
        <f aca="false">IF($C722="","",IFERROR(CHOOSE(MATCH(TOP!$C$10,{"【期間A】","【期間B】","【期間C】"},0),N($M722),N($N722),N($O722)),0))</f>
        <v/>
      </c>
    </row>
    <row r="723" customFormat="false" ht="15" hidden="false" customHeight="false" outlineLevel="0" collapsed="false">
      <c r="B723" s="12" t="n">
        <v>718</v>
      </c>
      <c r="C723" s="36" t="str">
        <f aca="false">IF(②実績CSV_期間A!$M719="","",②実績CSV_期間A!$M719&amp;"")</f>
        <v/>
      </c>
      <c r="D723" s="12" t="str">
        <f aca="false">IF($C723="","",②実績CSV_期間A!$N719)</f>
        <v/>
      </c>
      <c r="E723" s="12" t="str">
        <f aca="false">IF($C723="","",RIGHT($D723,1))</f>
        <v/>
      </c>
      <c r="F723" s="41" t="str">
        <f aca="false">IF($C723="","",IFERROR(INDEX(サイズ換算マスタ!$C$6:$C$8,MATCH($E723,サイズ換算マスタ!$B$6:$B$8,0)),1))</f>
        <v/>
      </c>
      <c r="G723" s="38" t="str">
        <f aca="false">IF($C723="","",SUMIFS(②実績CSV_期間A!$AA$2:$AA$5001,②実績CSV_期間A!$M$2:$M$5001,$C723))</f>
        <v/>
      </c>
      <c r="H723" s="38" t="str">
        <f aca="false">IF($C723="","",SUMIFS(③実績CSV_期間B!$AA$2:$AA$5001,③実績CSV_期間B!$M$2:$M$5001,$C723))</f>
        <v/>
      </c>
      <c r="I723" s="38" t="str">
        <f aca="false">IF($C723="","",SUMIFS(④実績CSV_期間C!$AA$2:$AA$5001,④実績CSV_期間C!$M$2:$M$5001,$C723))</f>
        <v/>
      </c>
      <c r="J723" s="38" t="str">
        <f aca="false">IF($C723="","",N($F723)*N($G723))</f>
        <v/>
      </c>
      <c r="K723" s="38" t="str">
        <f aca="false">IF($C723="","",N($F723)*N($H723))</f>
        <v/>
      </c>
      <c r="L723" s="38" t="str">
        <f aca="false">IF($C723="","",N($F723)*N($I723))</f>
        <v/>
      </c>
      <c r="M723" s="37" t="str">
        <f aca="false">IF(OR($C723="",N(TOP!$C$12)=0),"",N($J723)/TOP!$C$12)</f>
        <v/>
      </c>
      <c r="N723" s="37" t="str">
        <f aca="false">IF(OR($C723="",N(TOP!$C$13)=0),"",N($K723)/TOP!$C$13)</f>
        <v/>
      </c>
      <c r="O723" s="37" t="str">
        <f aca="false">IF(OR($C723="",N(TOP!$C$14)=0),"",N($L723)/TOP!$C$14)</f>
        <v/>
      </c>
      <c r="P723" s="42" t="str">
        <f aca="false">IF($C723="","",IFERROR(CHOOSE(MATCH(TOP!$C$10,{"【期間A】","【期間B】","【期間C】"},0),N($M723),N($N723),N($O723)),0))</f>
        <v/>
      </c>
    </row>
    <row r="724" customFormat="false" ht="15" hidden="false" customHeight="false" outlineLevel="0" collapsed="false">
      <c r="B724" s="12" t="n">
        <v>719</v>
      </c>
      <c r="C724" s="36" t="str">
        <f aca="false">IF(②実績CSV_期間A!$M720="","",②実績CSV_期間A!$M720&amp;"")</f>
        <v/>
      </c>
      <c r="D724" s="12" t="str">
        <f aca="false">IF($C724="","",②実績CSV_期間A!$N720)</f>
        <v/>
      </c>
      <c r="E724" s="12" t="str">
        <f aca="false">IF($C724="","",RIGHT($D724,1))</f>
        <v/>
      </c>
      <c r="F724" s="41" t="str">
        <f aca="false">IF($C724="","",IFERROR(INDEX(サイズ換算マスタ!$C$6:$C$8,MATCH($E724,サイズ換算マスタ!$B$6:$B$8,0)),1))</f>
        <v/>
      </c>
      <c r="G724" s="38" t="str">
        <f aca="false">IF($C724="","",SUMIFS(②実績CSV_期間A!$AA$2:$AA$5001,②実績CSV_期間A!$M$2:$M$5001,$C724))</f>
        <v/>
      </c>
      <c r="H724" s="38" t="str">
        <f aca="false">IF($C724="","",SUMIFS(③実績CSV_期間B!$AA$2:$AA$5001,③実績CSV_期間B!$M$2:$M$5001,$C724))</f>
        <v/>
      </c>
      <c r="I724" s="38" t="str">
        <f aca="false">IF($C724="","",SUMIFS(④実績CSV_期間C!$AA$2:$AA$5001,④実績CSV_期間C!$M$2:$M$5001,$C724))</f>
        <v/>
      </c>
      <c r="J724" s="38" t="str">
        <f aca="false">IF($C724="","",N($F724)*N($G724))</f>
        <v/>
      </c>
      <c r="K724" s="38" t="str">
        <f aca="false">IF($C724="","",N($F724)*N($H724))</f>
        <v/>
      </c>
      <c r="L724" s="38" t="str">
        <f aca="false">IF($C724="","",N($F724)*N($I724))</f>
        <v/>
      </c>
      <c r="M724" s="37" t="str">
        <f aca="false">IF(OR($C724="",N(TOP!$C$12)=0),"",N($J724)/TOP!$C$12)</f>
        <v/>
      </c>
      <c r="N724" s="37" t="str">
        <f aca="false">IF(OR($C724="",N(TOP!$C$13)=0),"",N($K724)/TOP!$C$13)</f>
        <v/>
      </c>
      <c r="O724" s="37" t="str">
        <f aca="false">IF(OR($C724="",N(TOP!$C$14)=0),"",N($L724)/TOP!$C$14)</f>
        <v/>
      </c>
      <c r="P724" s="42" t="str">
        <f aca="false">IF($C724="","",IFERROR(CHOOSE(MATCH(TOP!$C$10,{"【期間A】","【期間B】","【期間C】"},0),N($M724),N($N724),N($O724)),0))</f>
        <v/>
      </c>
    </row>
    <row r="725" customFormat="false" ht="15" hidden="false" customHeight="false" outlineLevel="0" collapsed="false">
      <c r="B725" s="12" t="n">
        <v>720</v>
      </c>
      <c r="C725" s="36" t="str">
        <f aca="false">IF(②実績CSV_期間A!$M721="","",②実績CSV_期間A!$M721&amp;"")</f>
        <v/>
      </c>
      <c r="D725" s="12" t="str">
        <f aca="false">IF($C725="","",②実績CSV_期間A!$N721)</f>
        <v/>
      </c>
      <c r="E725" s="12" t="str">
        <f aca="false">IF($C725="","",RIGHT($D725,1))</f>
        <v/>
      </c>
      <c r="F725" s="41" t="str">
        <f aca="false">IF($C725="","",IFERROR(INDEX(サイズ換算マスタ!$C$6:$C$8,MATCH($E725,サイズ換算マスタ!$B$6:$B$8,0)),1))</f>
        <v/>
      </c>
      <c r="G725" s="38" t="str">
        <f aca="false">IF($C725="","",SUMIFS(②実績CSV_期間A!$AA$2:$AA$5001,②実績CSV_期間A!$M$2:$M$5001,$C725))</f>
        <v/>
      </c>
      <c r="H725" s="38" t="str">
        <f aca="false">IF($C725="","",SUMIFS(③実績CSV_期間B!$AA$2:$AA$5001,③実績CSV_期間B!$M$2:$M$5001,$C725))</f>
        <v/>
      </c>
      <c r="I725" s="38" t="str">
        <f aca="false">IF($C725="","",SUMIFS(④実績CSV_期間C!$AA$2:$AA$5001,④実績CSV_期間C!$M$2:$M$5001,$C725))</f>
        <v/>
      </c>
      <c r="J725" s="38" t="str">
        <f aca="false">IF($C725="","",N($F725)*N($G725))</f>
        <v/>
      </c>
      <c r="K725" s="38" t="str">
        <f aca="false">IF($C725="","",N($F725)*N($H725))</f>
        <v/>
      </c>
      <c r="L725" s="38" t="str">
        <f aca="false">IF($C725="","",N($F725)*N($I725))</f>
        <v/>
      </c>
      <c r="M725" s="37" t="str">
        <f aca="false">IF(OR($C725="",N(TOP!$C$12)=0),"",N($J725)/TOP!$C$12)</f>
        <v/>
      </c>
      <c r="N725" s="37" t="str">
        <f aca="false">IF(OR($C725="",N(TOP!$C$13)=0),"",N($K725)/TOP!$C$13)</f>
        <v/>
      </c>
      <c r="O725" s="37" t="str">
        <f aca="false">IF(OR($C725="",N(TOP!$C$14)=0),"",N($L725)/TOP!$C$14)</f>
        <v/>
      </c>
      <c r="P725" s="42" t="str">
        <f aca="false">IF($C725="","",IFERROR(CHOOSE(MATCH(TOP!$C$10,{"【期間A】","【期間B】","【期間C】"},0),N($M725),N($N725),N($O725)),0))</f>
        <v/>
      </c>
    </row>
    <row r="726" customFormat="false" ht="15" hidden="false" customHeight="false" outlineLevel="0" collapsed="false">
      <c r="B726" s="12" t="n">
        <v>721</v>
      </c>
      <c r="C726" s="36" t="str">
        <f aca="false">IF(②実績CSV_期間A!$M722="","",②実績CSV_期間A!$M722&amp;"")</f>
        <v/>
      </c>
      <c r="D726" s="12" t="str">
        <f aca="false">IF($C726="","",②実績CSV_期間A!$N722)</f>
        <v/>
      </c>
      <c r="E726" s="12" t="str">
        <f aca="false">IF($C726="","",RIGHT($D726,1))</f>
        <v/>
      </c>
      <c r="F726" s="41" t="str">
        <f aca="false">IF($C726="","",IFERROR(INDEX(サイズ換算マスタ!$C$6:$C$8,MATCH($E726,サイズ換算マスタ!$B$6:$B$8,0)),1))</f>
        <v/>
      </c>
      <c r="G726" s="38" t="str">
        <f aca="false">IF($C726="","",SUMIFS(②実績CSV_期間A!$AA$2:$AA$5001,②実績CSV_期間A!$M$2:$M$5001,$C726))</f>
        <v/>
      </c>
      <c r="H726" s="38" t="str">
        <f aca="false">IF($C726="","",SUMIFS(③実績CSV_期間B!$AA$2:$AA$5001,③実績CSV_期間B!$M$2:$M$5001,$C726))</f>
        <v/>
      </c>
      <c r="I726" s="38" t="str">
        <f aca="false">IF($C726="","",SUMIFS(④実績CSV_期間C!$AA$2:$AA$5001,④実績CSV_期間C!$M$2:$M$5001,$C726))</f>
        <v/>
      </c>
      <c r="J726" s="38" t="str">
        <f aca="false">IF($C726="","",N($F726)*N($G726))</f>
        <v/>
      </c>
      <c r="K726" s="38" t="str">
        <f aca="false">IF($C726="","",N($F726)*N($H726))</f>
        <v/>
      </c>
      <c r="L726" s="38" t="str">
        <f aca="false">IF($C726="","",N($F726)*N($I726))</f>
        <v/>
      </c>
      <c r="M726" s="37" t="str">
        <f aca="false">IF(OR($C726="",N(TOP!$C$12)=0),"",N($J726)/TOP!$C$12)</f>
        <v/>
      </c>
      <c r="N726" s="37" t="str">
        <f aca="false">IF(OR($C726="",N(TOP!$C$13)=0),"",N($K726)/TOP!$C$13)</f>
        <v/>
      </c>
      <c r="O726" s="37" t="str">
        <f aca="false">IF(OR($C726="",N(TOP!$C$14)=0),"",N($L726)/TOP!$C$14)</f>
        <v/>
      </c>
      <c r="P726" s="42" t="str">
        <f aca="false">IF($C726="","",IFERROR(CHOOSE(MATCH(TOP!$C$10,{"【期間A】","【期間B】","【期間C】"},0),N($M726),N($N726),N($O726)),0))</f>
        <v/>
      </c>
    </row>
    <row r="727" customFormat="false" ht="15" hidden="false" customHeight="false" outlineLevel="0" collapsed="false">
      <c r="B727" s="12" t="n">
        <v>722</v>
      </c>
      <c r="C727" s="36" t="str">
        <f aca="false">IF(②実績CSV_期間A!$M723="","",②実績CSV_期間A!$M723&amp;"")</f>
        <v/>
      </c>
      <c r="D727" s="12" t="str">
        <f aca="false">IF($C727="","",②実績CSV_期間A!$N723)</f>
        <v/>
      </c>
      <c r="E727" s="12" t="str">
        <f aca="false">IF($C727="","",RIGHT($D727,1))</f>
        <v/>
      </c>
      <c r="F727" s="41" t="str">
        <f aca="false">IF($C727="","",IFERROR(INDEX(サイズ換算マスタ!$C$6:$C$8,MATCH($E727,サイズ換算マスタ!$B$6:$B$8,0)),1))</f>
        <v/>
      </c>
      <c r="G727" s="38" t="str">
        <f aca="false">IF($C727="","",SUMIFS(②実績CSV_期間A!$AA$2:$AA$5001,②実績CSV_期間A!$M$2:$M$5001,$C727))</f>
        <v/>
      </c>
      <c r="H727" s="38" t="str">
        <f aca="false">IF($C727="","",SUMIFS(③実績CSV_期間B!$AA$2:$AA$5001,③実績CSV_期間B!$M$2:$M$5001,$C727))</f>
        <v/>
      </c>
      <c r="I727" s="38" t="str">
        <f aca="false">IF($C727="","",SUMIFS(④実績CSV_期間C!$AA$2:$AA$5001,④実績CSV_期間C!$M$2:$M$5001,$C727))</f>
        <v/>
      </c>
      <c r="J727" s="38" t="str">
        <f aca="false">IF($C727="","",N($F727)*N($G727))</f>
        <v/>
      </c>
      <c r="K727" s="38" t="str">
        <f aca="false">IF($C727="","",N($F727)*N($H727))</f>
        <v/>
      </c>
      <c r="L727" s="38" t="str">
        <f aca="false">IF($C727="","",N($F727)*N($I727))</f>
        <v/>
      </c>
      <c r="M727" s="37" t="str">
        <f aca="false">IF(OR($C727="",N(TOP!$C$12)=0),"",N($J727)/TOP!$C$12)</f>
        <v/>
      </c>
      <c r="N727" s="37" t="str">
        <f aca="false">IF(OR($C727="",N(TOP!$C$13)=0),"",N($K727)/TOP!$C$13)</f>
        <v/>
      </c>
      <c r="O727" s="37" t="str">
        <f aca="false">IF(OR($C727="",N(TOP!$C$14)=0),"",N($L727)/TOP!$C$14)</f>
        <v/>
      </c>
      <c r="P727" s="42" t="str">
        <f aca="false">IF($C727="","",IFERROR(CHOOSE(MATCH(TOP!$C$10,{"【期間A】","【期間B】","【期間C】"},0),N($M727),N($N727),N($O727)),0))</f>
        <v/>
      </c>
    </row>
    <row r="728" customFormat="false" ht="15" hidden="false" customHeight="false" outlineLevel="0" collapsed="false">
      <c r="B728" s="12" t="n">
        <v>723</v>
      </c>
      <c r="C728" s="36" t="str">
        <f aca="false">IF(②実績CSV_期間A!$M724="","",②実績CSV_期間A!$M724&amp;"")</f>
        <v/>
      </c>
      <c r="D728" s="12" t="str">
        <f aca="false">IF($C728="","",②実績CSV_期間A!$N724)</f>
        <v/>
      </c>
      <c r="E728" s="12" t="str">
        <f aca="false">IF($C728="","",RIGHT($D728,1))</f>
        <v/>
      </c>
      <c r="F728" s="41" t="str">
        <f aca="false">IF($C728="","",IFERROR(INDEX(サイズ換算マスタ!$C$6:$C$8,MATCH($E728,サイズ換算マスタ!$B$6:$B$8,0)),1))</f>
        <v/>
      </c>
      <c r="G728" s="38" t="str">
        <f aca="false">IF($C728="","",SUMIFS(②実績CSV_期間A!$AA$2:$AA$5001,②実績CSV_期間A!$M$2:$M$5001,$C728))</f>
        <v/>
      </c>
      <c r="H728" s="38" t="str">
        <f aca="false">IF($C728="","",SUMIFS(③実績CSV_期間B!$AA$2:$AA$5001,③実績CSV_期間B!$M$2:$M$5001,$C728))</f>
        <v/>
      </c>
      <c r="I728" s="38" t="str">
        <f aca="false">IF($C728="","",SUMIFS(④実績CSV_期間C!$AA$2:$AA$5001,④実績CSV_期間C!$M$2:$M$5001,$C728))</f>
        <v/>
      </c>
      <c r="J728" s="38" t="str">
        <f aca="false">IF($C728="","",N($F728)*N($G728))</f>
        <v/>
      </c>
      <c r="K728" s="38" t="str">
        <f aca="false">IF($C728="","",N($F728)*N($H728))</f>
        <v/>
      </c>
      <c r="L728" s="38" t="str">
        <f aca="false">IF($C728="","",N($F728)*N($I728))</f>
        <v/>
      </c>
      <c r="M728" s="37" t="str">
        <f aca="false">IF(OR($C728="",N(TOP!$C$12)=0),"",N($J728)/TOP!$C$12)</f>
        <v/>
      </c>
      <c r="N728" s="37" t="str">
        <f aca="false">IF(OR($C728="",N(TOP!$C$13)=0),"",N($K728)/TOP!$C$13)</f>
        <v/>
      </c>
      <c r="O728" s="37" t="str">
        <f aca="false">IF(OR($C728="",N(TOP!$C$14)=0),"",N($L728)/TOP!$C$14)</f>
        <v/>
      </c>
      <c r="P728" s="42" t="str">
        <f aca="false">IF($C728="","",IFERROR(CHOOSE(MATCH(TOP!$C$10,{"【期間A】","【期間B】","【期間C】"},0),N($M728),N($N728),N($O728)),0))</f>
        <v/>
      </c>
    </row>
    <row r="729" customFormat="false" ht="15" hidden="false" customHeight="false" outlineLevel="0" collapsed="false">
      <c r="B729" s="12" t="n">
        <v>724</v>
      </c>
      <c r="C729" s="36" t="str">
        <f aca="false">IF(②実績CSV_期間A!$M725="","",②実績CSV_期間A!$M725&amp;"")</f>
        <v/>
      </c>
      <c r="D729" s="12" t="str">
        <f aca="false">IF($C729="","",②実績CSV_期間A!$N725)</f>
        <v/>
      </c>
      <c r="E729" s="12" t="str">
        <f aca="false">IF($C729="","",RIGHT($D729,1))</f>
        <v/>
      </c>
      <c r="F729" s="41" t="str">
        <f aca="false">IF($C729="","",IFERROR(INDEX(サイズ換算マスタ!$C$6:$C$8,MATCH($E729,サイズ換算マスタ!$B$6:$B$8,0)),1))</f>
        <v/>
      </c>
      <c r="G729" s="38" t="str">
        <f aca="false">IF($C729="","",SUMIFS(②実績CSV_期間A!$AA$2:$AA$5001,②実績CSV_期間A!$M$2:$M$5001,$C729))</f>
        <v/>
      </c>
      <c r="H729" s="38" t="str">
        <f aca="false">IF($C729="","",SUMIFS(③実績CSV_期間B!$AA$2:$AA$5001,③実績CSV_期間B!$M$2:$M$5001,$C729))</f>
        <v/>
      </c>
      <c r="I729" s="38" t="str">
        <f aca="false">IF($C729="","",SUMIFS(④実績CSV_期間C!$AA$2:$AA$5001,④実績CSV_期間C!$M$2:$M$5001,$C729))</f>
        <v/>
      </c>
      <c r="J729" s="38" t="str">
        <f aca="false">IF($C729="","",N($F729)*N($G729))</f>
        <v/>
      </c>
      <c r="K729" s="38" t="str">
        <f aca="false">IF($C729="","",N($F729)*N($H729))</f>
        <v/>
      </c>
      <c r="L729" s="38" t="str">
        <f aca="false">IF($C729="","",N($F729)*N($I729))</f>
        <v/>
      </c>
      <c r="M729" s="37" t="str">
        <f aca="false">IF(OR($C729="",N(TOP!$C$12)=0),"",N($J729)/TOP!$C$12)</f>
        <v/>
      </c>
      <c r="N729" s="37" t="str">
        <f aca="false">IF(OR($C729="",N(TOP!$C$13)=0),"",N($K729)/TOP!$C$13)</f>
        <v/>
      </c>
      <c r="O729" s="37" t="str">
        <f aca="false">IF(OR($C729="",N(TOP!$C$14)=0),"",N($L729)/TOP!$C$14)</f>
        <v/>
      </c>
      <c r="P729" s="42" t="str">
        <f aca="false">IF($C729="","",IFERROR(CHOOSE(MATCH(TOP!$C$10,{"【期間A】","【期間B】","【期間C】"},0),N($M729),N($N729),N($O729)),0))</f>
        <v/>
      </c>
    </row>
    <row r="730" customFormat="false" ht="15" hidden="false" customHeight="false" outlineLevel="0" collapsed="false">
      <c r="B730" s="12" t="n">
        <v>725</v>
      </c>
      <c r="C730" s="36" t="str">
        <f aca="false">IF(②実績CSV_期間A!$M726="","",②実績CSV_期間A!$M726&amp;"")</f>
        <v/>
      </c>
      <c r="D730" s="12" t="str">
        <f aca="false">IF($C730="","",②実績CSV_期間A!$N726)</f>
        <v/>
      </c>
      <c r="E730" s="12" t="str">
        <f aca="false">IF($C730="","",RIGHT($D730,1))</f>
        <v/>
      </c>
      <c r="F730" s="41" t="str">
        <f aca="false">IF($C730="","",IFERROR(INDEX(サイズ換算マスタ!$C$6:$C$8,MATCH($E730,サイズ換算マスタ!$B$6:$B$8,0)),1))</f>
        <v/>
      </c>
      <c r="G730" s="38" t="str">
        <f aca="false">IF($C730="","",SUMIFS(②実績CSV_期間A!$AA$2:$AA$5001,②実績CSV_期間A!$M$2:$M$5001,$C730))</f>
        <v/>
      </c>
      <c r="H730" s="38" t="str">
        <f aca="false">IF($C730="","",SUMIFS(③実績CSV_期間B!$AA$2:$AA$5001,③実績CSV_期間B!$M$2:$M$5001,$C730))</f>
        <v/>
      </c>
      <c r="I730" s="38" t="str">
        <f aca="false">IF($C730="","",SUMIFS(④実績CSV_期間C!$AA$2:$AA$5001,④実績CSV_期間C!$M$2:$M$5001,$C730))</f>
        <v/>
      </c>
      <c r="J730" s="38" t="str">
        <f aca="false">IF($C730="","",N($F730)*N($G730))</f>
        <v/>
      </c>
      <c r="K730" s="38" t="str">
        <f aca="false">IF($C730="","",N($F730)*N($H730))</f>
        <v/>
      </c>
      <c r="L730" s="38" t="str">
        <f aca="false">IF($C730="","",N($F730)*N($I730))</f>
        <v/>
      </c>
      <c r="M730" s="37" t="str">
        <f aca="false">IF(OR($C730="",N(TOP!$C$12)=0),"",N($J730)/TOP!$C$12)</f>
        <v/>
      </c>
      <c r="N730" s="37" t="str">
        <f aca="false">IF(OR($C730="",N(TOP!$C$13)=0),"",N($K730)/TOP!$C$13)</f>
        <v/>
      </c>
      <c r="O730" s="37" t="str">
        <f aca="false">IF(OR($C730="",N(TOP!$C$14)=0),"",N($L730)/TOP!$C$14)</f>
        <v/>
      </c>
      <c r="P730" s="42" t="str">
        <f aca="false">IF($C730="","",IFERROR(CHOOSE(MATCH(TOP!$C$10,{"【期間A】","【期間B】","【期間C】"},0),N($M730),N($N730),N($O730)),0))</f>
        <v/>
      </c>
    </row>
    <row r="731" customFormat="false" ht="15" hidden="false" customHeight="false" outlineLevel="0" collapsed="false">
      <c r="B731" s="12" t="n">
        <v>726</v>
      </c>
      <c r="C731" s="36" t="str">
        <f aca="false">IF(②実績CSV_期間A!$M727="","",②実績CSV_期間A!$M727&amp;"")</f>
        <v/>
      </c>
      <c r="D731" s="12" t="str">
        <f aca="false">IF($C731="","",②実績CSV_期間A!$N727)</f>
        <v/>
      </c>
      <c r="E731" s="12" t="str">
        <f aca="false">IF($C731="","",RIGHT($D731,1))</f>
        <v/>
      </c>
      <c r="F731" s="41" t="str">
        <f aca="false">IF($C731="","",IFERROR(INDEX(サイズ換算マスタ!$C$6:$C$8,MATCH($E731,サイズ換算マスタ!$B$6:$B$8,0)),1))</f>
        <v/>
      </c>
      <c r="G731" s="38" t="str">
        <f aca="false">IF($C731="","",SUMIFS(②実績CSV_期間A!$AA$2:$AA$5001,②実績CSV_期間A!$M$2:$M$5001,$C731))</f>
        <v/>
      </c>
      <c r="H731" s="38" t="str">
        <f aca="false">IF($C731="","",SUMIFS(③実績CSV_期間B!$AA$2:$AA$5001,③実績CSV_期間B!$M$2:$M$5001,$C731))</f>
        <v/>
      </c>
      <c r="I731" s="38" t="str">
        <f aca="false">IF($C731="","",SUMIFS(④実績CSV_期間C!$AA$2:$AA$5001,④実績CSV_期間C!$M$2:$M$5001,$C731))</f>
        <v/>
      </c>
      <c r="J731" s="38" t="str">
        <f aca="false">IF($C731="","",N($F731)*N($G731))</f>
        <v/>
      </c>
      <c r="K731" s="38" t="str">
        <f aca="false">IF($C731="","",N($F731)*N($H731))</f>
        <v/>
      </c>
      <c r="L731" s="38" t="str">
        <f aca="false">IF($C731="","",N($F731)*N($I731))</f>
        <v/>
      </c>
      <c r="M731" s="37" t="str">
        <f aca="false">IF(OR($C731="",N(TOP!$C$12)=0),"",N($J731)/TOP!$C$12)</f>
        <v/>
      </c>
      <c r="N731" s="37" t="str">
        <f aca="false">IF(OR($C731="",N(TOP!$C$13)=0),"",N($K731)/TOP!$C$13)</f>
        <v/>
      </c>
      <c r="O731" s="37" t="str">
        <f aca="false">IF(OR($C731="",N(TOP!$C$14)=0),"",N($L731)/TOP!$C$14)</f>
        <v/>
      </c>
      <c r="P731" s="42" t="str">
        <f aca="false">IF($C731="","",IFERROR(CHOOSE(MATCH(TOP!$C$10,{"【期間A】","【期間B】","【期間C】"},0),N($M731),N($N731),N($O731)),0))</f>
        <v/>
      </c>
    </row>
    <row r="732" customFormat="false" ht="15" hidden="false" customHeight="false" outlineLevel="0" collapsed="false">
      <c r="B732" s="12" t="n">
        <v>727</v>
      </c>
      <c r="C732" s="36" t="str">
        <f aca="false">IF(②実績CSV_期間A!$M728="","",②実績CSV_期間A!$M728&amp;"")</f>
        <v/>
      </c>
      <c r="D732" s="12" t="str">
        <f aca="false">IF($C732="","",②実績CSV_期間A!$N728)</f>
        <v/>
      </c>
      <c r="E732" s="12" t="str">
        <f aca="false">IF($C732="","",RIGHT($D732,1))</f>
        <v/>
      </c>
      <c r="F732" s="41" t="str">
        <f aca="false">IF($C732="","",IFERROR(INDEX(サイズ換算マスタ!$C$6:$C$8,MATCH($E732,サイズ換算マスタ!$B$6:$B$8,0)),1))</f>
        <v/>
      </c>
      <c r="G732" s="38" t="str">
        <f aca="false">IF($C732="","",SUMIFS(②実績CSV_期間A!$AA$2:$AA$5001,②実績CSV_期間A!$M$2:$M$5001,$C732))</f>
        <v/>
      </c>
      <c r="H732" s="38" t="str">
        <f aca="false">IF($C732="","",SUMIFS(③実績CSV_期間B!$AA$2:$AA$5001,③実績CSV_期間B!$M$2:$M$5001,$C732))</f>
        <v/>
      </c>
      <c r="I732" s="38" t="str">
        <f aca="false">IF($C732="","",SUMIFS(④実績CSV_期間C!$AA$2:$AA$5001,④実績CSV_期間C!$M$2:$M$5001,$C732))</f>
        <v/>
      </c>
      <c r="J732" s="38" t="str">
        <f aca="false">IF($C732="","",N($F732)*N($G732))</f>
        <v/>
      </c>
      <c r="K732" s="38" t="str">
        <f aca="false">IF($C732="","",N($F732)*N($H732))</f>
        <v/>
      </c>
      <c r="L732" s="38" t="str">
        <f aca="false">IF($C732="","",N($F732)*N($I732))</f>
        <v/>
      </c>
      <c r="M732" s="37" t="str">
        <f aca="false">IF(OR($C732="",N(TOP!$C$12)=0),"",N($J732)/TOP!$C$12)</f>
        <v/>
      </c>
      <c r="N732" s="37" t="str">
        <f aca="false">IF(OR($C732="",N(TOP!$C$13)=0),"",N($K732)/TOP!$C$13)</f>
        <v/>
      </c>
      <c r="O732" s="37" t="str">
        <f aca="false">IF(OR($C732="",N(TOP!$C$14)=0),"",N($L732)/TOP!$C$14)</f>
        <v/>
      </c>
      <c r="P732" s="42" t="str">
        <f aca="false">IF($C732="","",IFERROR(CHOOSE(MATCH(TOP!$C$10,{"【期間A】","【期間B】","【期間C】"},0),N($M732),N($N732),N($O732)),0))</f>
        <v/>
      </c>
    </row>
    <row r="733" customFormat="false" ht="15" hidden="false" customHeight="false" outlineLevel="0" collapsed="false">
      <c r="B733" s="12" t="n">
        <v>728</v>
      </c>
      <c r="C733" s="36" t="str">
        <f aca="false">IF(②実績CSV_期間A!$M729="","",②実績CSV_期間A!$M729&amp;"")</f>
        <v/>
      </c>
      <c r="D733" s="12" t="str">
        <f aca="false">IF($C733="","",②実績CSV_期間A!$N729)</f>
        <v/>
      </c>
      <c r="E733" s="12" t="str">
        <f aca="false">IF($C733="","",RIGHT($D733,1))</f>
        <v/>
      </c>
      <c r="F733" s="41" t="str">
        <f aca="false">IF($C733="","",IFERROR(INDEX(サイズ換算マスタ!$C$6:$C$8,MATCH($E733,サイズ換算マスタ!$B$6:$B$8,0)),1))</f>
        <v/>
      </c>
      <c r="G733" s="38" t="str">
        <f aca="false">IF($C733="","",SUMIFS(②実績CSV_期間A!$AA$2:$AA$5001,②実績CSV_期間A!$M$2:$M$5001,$C733))</f>
        <v/>
      </c>
      <c r="H733" s="38" t="str">
        <f aca="false">IF($C733="","",SUMIFS(③実績CSV_期間B!$AA$2:$AA$5001,③実績CSV_期間B!$M$2:$M$5001,$C733))</f>
        <v/>
      </c>
      <c r="I733" s="38" t="str">
        <f aca="false">IF($C733="","",SUMIFS(④実績CSV_期間C!$AA$2:$AA$5001,④実績CSV_期間C!$M$2:$M$5001,$C733))</f>
        <v/>
      </c>
      <c r="J733" s="38" t="str">
        <f aca="false">IF($C733="","",N($F733)*N($G733))</f>
        <v/>
      </c>
      <c r="K733" s="38" t="str">
        <f aca="false">IF($C733="","",N($F733)*N($H733))</f>
        <v/>
      </c>
      <c r="L733" s="38" t="str">
        <f aca="false">IF($C733="","",N($F733)*N($I733))</f>
        <v/>
      </c>
      <c r="M733" s="37" t="str">
        <f aca="false">IF(OR($C733="",N(TOP!$C$12)=0),"",N($J733)/TOP!$C$12)</f>
        <v/>
      </c>
      <c r="N733" s="37" t="str">
        <f aca="false">IF(OR($C733="",N(TOP!$C$13)=0),"",N($K733)/TOP!$C$13)</f>
        <v/>
      </c>
      <c r="O733" s="37" t="str">
        <f aca="false">IF(OR($C733="",N(TOP!$C$14)=0),"",N($L733)/TOP!$C$14)</f>
        <v/>
      </c>
      <c r="P733" s="42" t="str">
        <f aca="false">IF($C733="","",IFERROR(CHOOSE(MATCH(TOP!$C$10,{"【期間A】","【期間B】","【期間C】"},0),N($M733),N($N733),N($O733)),0))</f>
        <v/>
      </c>
    </row>
    <row r="734" customFormat="false" ht="15" hidden="false" customHeight="false" outlineLevel="0" collapsed="false">
      <c r="B734" s="12" t="n">
        <v>729</v>
      </c>
      <c r="C734" s="36" t="str">
        <f aca="false">IF(②実績CSV_期間A!$M730="","",②実績CSV_期間A!$M730&amp;"")</f>
        <v/>
      </c>
      <c r="D734" s="12" t="str">
        <f aca="false">IF($C734="","",②実績CSV_期間A!$N730)</f>
        <v/>
      </c>
      <c r="E734" s="12" t="str">
        <f aca="false">IF($C734="","",RIGHT($D734,1))</f>
        <v/>
      </c>
      <c r="F734" s="41" t="str">
        <f aca="false">IF($C734="","",IFERROR(INDEX(サイズ換算マスタ!$C$6:$C$8,MATCH($E734,サイズ換算マスタ!$B$6:$B$8,0)),1))</f>
        <v/>
      </c>
      <c r="G734" s="38" t="str">
        <f aca="false">IF($C734="","",SUMIFS(②実績CSV_期間A!$AA$2:$AA$5001,②実績CSV_期間A!$M$2:$M$5001,$C734))</f>
        <v/>
      </c>
      <c r="H734" s="38" t="str">
        <f aca="false">IF($C734="","",SUMIFS(③実績CSV_期間B!$AA$2:$AA$5001,③実績CSV_期間B!$M$2:$M$5001,$C734))</f>
        <v/>
      </c>
      <c r="I734" s="38" t="str">
        <f aca="false">IF($C734="","",SUMIFS(④実績CSV_期間C!$AA$2:$AA$5001,④実績CSV_期間C!$M$2:$M$5001,$C734))</f>
        <v/>
      </c>
      <c r="J734" s="38" t="str">
        <f aca="false">IF($C734="","",N($F734)*N($G734))</f>
        <v/>
      </c>
      <c r="K734" s="38" t="str">
        <f aca="false">IF($C734="","",N($F734)*N($H734))</f>
        <v/>
      </c>
      <c r="L734" s="38" t="str">
        <f aca="false">IF($C734="","",N($F734)*N($I734))</f>
        <v/>
      </c>
      <c r="M734" s="37" t="str">
        <f aca="false">IF(OR($C734="",N(TOP!$C$12)=0),"",N($J734)/TOP!$C$12)</f>
        <v/>
      </c>
      <c r="N734" s="37" t="str">
        <f aca="false">IF(OR($C734="",N(TOP!$C$13)=0),"",N($K734)/TOP!$C$13)</f>
        <v/>
      </c>
      <c r="O734" s="37" t="str">
        <f aca="false">IF(OR($C734="",N(TOP!$C$14)=0),"",N($L734)/TOP!$C$14)</f>
        <v/>
      </c>
      <c r="P734" s="42" t="str">
        <f aca="false">IF($C734="","",IFERROR(CHOOSE(MATCH(TOP!$C$10,{"【期間A】","【期間B】","【期間C】"},0),N($M734),N($N734),N($O734)),0))</f>
        <v/>
      </c>
    </row>
    <row r="735" customFormat="false" ht="15" hidden="false" customHeight="false" outlineLevel="0" collapsed="false">
      <c r="B735" s="12" t="n">
        <v>730</v>
      </c>
      <c r="C735" s="36" t="str">
        <f aca="false">IF(②実績CSV_期間A!$M731="","",②実績CSV_期間A!$M731&amp;"")</f>
        <v/>
      </c>
      <c r="D735" s="12" t="str">
        <f aca="false">IF($C735="","",②実績CSV_期間A!$N731)</f>
        <v/>
      </c>
      <c r="E735" s="12" t="str">
        <f aca="false">IF($C735="","",RIGHT($D735,1))</f>
        <v/>
      </c>
      <c r="F735" s="41" t="str">
        <f aca="false">IF($C735="","",IFERROR(INDEX(サイズ換算マスタ!$C$6:$C$8,MATCH($E735,サイズ換算マスタ!$B$6:$B$8,0)),1))</f>
        <v/>
      </c>
      <c r="G735" s="38" t="str">
        <f aca="false">IF($C735="","",SUMIFS(②実績CSV_期間A!$AA$2:$AA$5001,②実績CSV_期間A!$M$2:$M$5001,$C735))</f>
        <v/>
      </c>
      <c r="H735" s="38" t="str">
        <f aca="false">IF($C735="","",SUMIFS(③実績CSV_期間B!$AA$2:$AA$5001,③実績CSV_期間B!$M$2:$M$5001,$C735))</f>
        <v/>
      </c>
      <c r="I735" s="38" t="str">
        <f aca="false">IF($C735="","",SUMIFS(④実績CSV_期間C!$AA$2:$AA$5001,④実績CSV_期間C!$M$2:$M$5001,$C735))</f>
        <v/>
      </c>
      <c r="J735" s="38" t="str">
        <f aca="false">IF($C735="","",N($F735)*N($G735))</f>
        <v/>
      </c>
      <c r="K735" s="38" t="str">
        <f aca="false">IF($C735="","",N($F735)*N($H735))</f>
        <v/>
      </c>
      <c r="L735" s="38" t="str">
        <f aca="false">IF($C735="","",N($F735)*N($I735))</f>
        <v/>
      </c>
      <c r="M735" s="37" t="str">
        <f aca="false">IF(OR($C735="",N(TOP!$C$12)=0),"",N($J735)/TOP!$C$12)</f>
        <v/>
      </c>
      <c r="N735" s="37" t="str">
        <f aca="false">IF(OR($C735="",N(TOP!$C$13)=0),"",N($K735)/TOP!$C$13)</f>
        <v/>
      </c>
      <c r="O735" s="37" t="str">
        <f aca="false">IF(OR($C735="",N(TOP!$C$14)=0),"",N($L735)/TOP!$C$14)</f>
        <v/>
      </c>
      <c r="P735" s="42" t="str">
        <f aca="false">IF($C735="","",IFERROR(CHOOSE(MATCH(TOP!$C$10,{"【期間A】","【期間B】","【期間C】"},0),N($M735),N($N735),N($O735)),0))</f>
        <v/>
      </c>
    </row>
    <row r="736" customFormat="false" ht="15" hidden="false" customHeight="false" outlineLevel="0" collapsed="false">
      <c r="B736" s="12" t="n">
        <v>731</v>
      </c>
      <c r="C736" s="36" t="str">
        <f aca="false">IF(②実績CSV_期間A!$M732="","",②実績CSV_期間A!$M732&amp;"")</f>
        <v/>
      </c>
      <c r="D736" s="12" t="str">
        <f aca="false">IF($C736="","",②実績CSV_期間A!$N732)</f>
        <v/>
      </c>
      <c r="E736" s="12" t="str">
        <f aca="false">IF($C736="","",RIGHT($D736,1))</f>
        <v/>
      </c>
      <c r="F736" s="41" t="str">
        <f aca="false">IF($C736="","",IFERROR(INDEX(サイズ換算マスタ!$C$6:$C$8,MATCH($E736,サイズ換算マスタ!$B$6:$B$8,0)),1))</f>
        <v/>
      </c>
      <c r="G736" s="38" t="str">
        <f aca="false">IF($C736="","",SUMIFS(②実績CSV_期間A!$AA$2:$AA$5001,②実績CSV_期間A!$M$2:$M$5001,$C736))</f>
        <v/>
      </c>
      <c r="H736" s="38" t="str">
        <f aca="false">IF($C736="","",SUMIFS(③実績CSV_期間B!$AA$2:$AA$5001,③実績CSV_期間B!$M$2:$M$5001,$C736))</f>
        <v/>
      </c>
      <c r="I736" s="38" t="str">
        <f aca="false">IF($C736="","",SUMIFS(④実績CSV_期間C!$AA$2:$AA$5001,④実績CSV_期間C!$M$2:$M$5001,$C736))</f>
        <v/>
      </c>
      <c r="J736" s="38" t="str">
        <f aca="false">IF($C736="","",N($F736)*N($G736))</f>
        <v/>
      </c>
      <c r="K736" s="38" t="str">
        <f aca="false">IF($C736="","",N($F736)*N($H736))</f>
        <v/>
      </c>
      <c r="L736" s="38" t="str">
        <f aca="false">IF($C736="","",N($F736)*N($I736))</f>
        <v/>
      </c>
      <c r="M736" s="37" t="str">
        <f aca="false">IF(OR($C736="",N(TOP!$C$12)=0),"",N($J736)/TOP!$C$12)</f>
        <v/>
      </c>
      <c r="N736" s="37" t="str">
        <f aca="false">IF(OR($C736="",N(TOP!$C$13)=0),"",N($K736)/TOP!$C$13)</f>
        <v/>
      </c>
      <c r="O736" s="37" t="str">
        <f aca="false">IF(OR($C736="",N(TOP!$C$14)=0),"",N($L736)/TOP!$C$14)</f>
        <v/>
      </c>
      <c r="P736" s="42" t="str">
        <f aca="false">IF($C736="","",IFERROR(CHOOSE(MATCH(TOP!$C$10,{"【期間A】","【期間B】","【期間C】"},0),N($M736),N($N736),N($O736)),0))</f>
        <v/>
      </c>
    </row>
    <row r="737" customFormat="false" ht="15" hidden="false" customHeight="false" outlineLevel="0" collapsed="false">
      <c r="B737" s="12" t="n">
        <v>732</v>
      </c>
      <c r="C737" s="36" t="str">
        <f aca="false">IF(②実績CSV_期間A!$M733="","",②実績CSV_期間A!$M733&amp;"")</f>
        <v/>
      </c>
      <c r="D737" s="12" t="str">
        <f aca="false">IF($C737="","",②実績CSV_期間A!$N733)</f>
        <v/>
      </c>
      <c r="E737" s="12" t="str">
        <f aca="false">IF($C737="","",RIGHT($D737,1))</f>
        <v/>
      </c>
      <c r="F737" s="41" t="str">
        <f aca="false">IF($C737="","",IFERROR(INDEX(サイズ換算マスタ!$C$6:$C$8,MATCH($E737,サイズ換算マスタ!$B$6:$B$8,0)),1))</f>
        <v/>
      </c>
      <c r="G737" s="38" t="str">
        <f aca="false">IF($C737="","",SUMIFS(②実績CSV_期間A!$AA$2:$AA$5001,②実績CSV_期間A!$M$2:$M$5001,$C737))</f>
        <v/>
      </c>
      <c r="H737" s="38" t="str">
        <f aca="false">IF($C737="","",SUMIFS(③実績CSV_期間B!$AA$2:$AA$5001,③実績CSV_期間B!$M$2:$M$5001,$C737))</f>
        <v/>
      </c>
      <c r="I737" s="38" t="str">
        <f aca="false">IF($C737="","",SUMIFS(④実績CSV_期間C!$AA$2:$AA$5001,④実績CSV_期間C!$M$2:$M$5001,$C737))</f>
        <v/>
      </c>
      <c r="J737" s="38" t="str">
        <f aca="false">IF($C737="","",N($F737)*N($G737))</f>
        <v/>
      </c>
      <c r="K737" s="38" t="str">
        <f aca="false">IF($C737="","",N($F737)*N($H737))</f>
        <v/>
      </c>
      <c r="L737" s="38" t="str">
        <f aca="false">IF($C737="","",N($F737)*N($I737))</f>
        <v/>
      </c>
      <c r="M737" s="37" t="str">
        <f aca="false">IF(OR($C737="",N(TOP!$C$12)=0),"",N($J737)/TOP!$C$12)</f>
        <v/>
      </c>
      <c r="N737" s="37" t="str">
        <f aca="false">IF(OR($C737="",N(TOP!$C$13)=0),"",N($K737)/TOP!$C$13)</f>
        <v/>
      </c>
      <c r="O737" s="37" t="str">
        <f aca="false">IF(OR($C737="",N(TOP!$C$14)=0),"",N($L737)/TOP!$C$14)</f>
        <v/>
      </c>
      <c r="P737" s="42" t="str">
        <f aca="false">IF($C737="","",IFERROR(CHOOSE(MATCH(TOP!$C$10,{"【期間A】","【期間B】","【期間C】"},0),N($M737),N($N737),N($O737)),0))</f>
        <v/>
      </c>
    </row>
    <row r="738" customFormat="false" ht="15" hidden="false" customHeight="false" outlineLevel="0" collapsed="false">
      <c r="B738" s="12" t="n">
        <v>733</v>
      </c>
      <c r="C738" s="36" t="str">
        <f aca="false">IF(②実績CSV_期間A!$M734="","",②実績CSV_期間A!$M734&amp;"")</f>
        <v/>
      </c>
      <c r="D738" s="12" t="str">
        <f aca="false">IF($C738="","",②実績CSV_期間A!$N734)</f>
        <v/>
      </c>
      <c r="E738" s="12" t="str">
        <f aca="false">IF($C738="","",RIGHT($D738,1))</f>
        <v/>
      </c>
      <c r="F738" s="41" t="str">
        <f aca="false">IF($C738="","",IFERROR(INDEX(サイズ換算マスタ!$C$6:$C$8,MATCH($E738,サイズ換算マスタ!$B$6:$B$8,0)),1))</f>
        <v/>
      </c>
      <c r="G738" s="38" t="str">
        <f aca="false">IF($C738="","",SUMIFS(②実績CSV_期間A!$AA$2:$AA$5001,②実績CSV_期間A!$M$2:$M$5001,$C738))</f>
        <v/>
      </c>
      <c r="H738" s="38" t="str">
        <f aca="false">IF($C738="","",SUMIFS(③実績CSV_期間B!$AA$2:$AA$5001,③実績CSV_期間B!$M$2:$M$5001,$C738))</f>
        <v/>
      </c>
      <c r="I738" s="38" t="str">
        <f aca="false">IF($C738="","",SUMIFS(④実績CSV_期間C!$AA$2:$AA$5001,④実績CSV_期間C!$M$2:$M$5001,$C738))</f>
        <v/>
      </c>
      <c r="J738" s="38" t="str">
        <f aca="false">IF($C738="","",N($F738)*N($G738))</f>
        <v/>
      </c>
      <c r="K738" s="38" t="str">
        <f aca="false">IF($C738="","",N($F738)*N($H738))</f>
        <v/>
      </c>
      <c r="L738" s="38" t="str">
        <f aca="false">IF($C738="","",N($F738)*N($I738))</f>
        <v/>
      </c>
      <c r="M738" s="37" t="str">
        <f aca="false">IF(OR($C738="",N(TOP!$C$12)=0),"",N($J738)/TOP!$C$12)</f>
        <v/>
      </c>
      <c r="N738" s="37" t="str">
        <f aca="false">IF(OR($C738="",N(TOP!$C$13)=0),"",N($K738)/TOP!$C$13)</f>
        <v/>
      </c>
      <c r="O738" s="37" t="str">
        <f aca="false">IF(OR($C738="",N(TOP!$C$14)=0),"",N($L738)/TOP!$C$14)</f>
        <v/>
      </c>
      <c r="P738" s="42" t="str">
        <f aca="false">IF($C738="","",IFERROR(CHOOSE(MATCH(TOP!$C$10,{"【期間A】","【期間B】","【期間C】"},0),N($M738),N($N738),N($O738)),0))</f>
        <v/>
      </c>
    </row>
    <row r="739" customFormat="false" ht="15" hidden="false" customHeight="false" outlineLevel="0" collapsed="false">
      <c r="B739" s="12" t="n">
        <v>734</v>
      </c>
      <c r="C739" s="36" t="str">
        <f aca="false">IF(②実績CSV_期間A!$M735="","",②実績CSV_期間A!$M735&amp;"")</f>
        <v/>
      </c>
      <c r="D739" s="12" t="str">
        <f aca="false">IF($C739="","",②実績CSV_期間A!$N735)</f>
        <v/>
      </c>
      <c r="E739" s="12" t="str">
        <f aca="false">IF($C739="","",RIGHT($D739,1))</f>
        <v/>
      </c>
      <c r="F739" s="41" t="str">
        <f aca="false">IF($C739="","",IFERROR(INDEX(サイズ換算マスタ!$C$6:$C$8,MATCH($E739,サイズ換算マスタ!$B$6:$B$8,0)),1))</f>
        <v/>
      </c>
      <c r="G739" s="38" t="str">
        <f aca="false">IF($C739="","",SUMIFS(②実績CSV_期間A!$AA$2:$AA$5001,②実績CSV_期間A!$M$2:$M$5001,$C739))</f>
        <v/>
      </c>
      <c r="H739" s="38" t="str">
        <f aca="false">IF($C739="","",SUMIFS(③実績CSV_期間B!$AA$2:$AA$5001,③実績CSV_期間B!$M$2:$M$5001,$C739))</f>
        <v/>
      </c>
      <c r="I739" s="38" t="str">
        <f aca="false">IF($C739="","",SUMIFS(④実績CSV_期間C!$AA$2:$AA$5001,④実績CSV_期間C!$M$2:$M$5001,$C739))</f>
        <v/>
      </c>
      <c r="J739" s="38" t="str">
        <f aca="false">IF($C739="","",N($F739)*N($G739))</f>
        <v/>
      </c>
      <c r="K739" s="38" t="str">
        <f aca="false">IF($C739="","",N($F739)*N($H739))</f>
        <v/>
      </c>
      <c r="L739" s="38" t="str">
        <f aca="false">IF($C739="","",N($F739)*N($I739))</f>
        <v/>
      </c>
      <c r="M739" s="37" t="str">
        <f aca="false">IF(OR($C739="",N(TOP!$C$12)=0),"",N($J739)/TOP!$C$12)</f>
        <v/>
      </c>
      <c r="N739" s="37" t="str">
        <f aca="false">IF(OR($C739="",N(TOP!$C$13)=0),"",N($K739)/TOP!$C$13)</f>
        <v/>
      </c>
      <c r="O739" s="37" t="str">
        <f aca="false">IF(OR($C739="",N(TOP!$C$14)=0),"",N($L739)/TOP!$C$14)</f>
        <v/>
      </c>
      <c r="P739" s="42" t="str">
        <f aca="false">IF($C739="","",IFERROR(CHOOSE(MATCH(TOP!$C$10,{"【期間A】","【期間B】","【期間C】"},0),N($M739),N($N739),N($O739)),0))</f>
        <v/>
      </c>
    </row>
    <row r="740" customFormat="false" ht="15" hidden="false" customHeight="false" outlineLevel="0" collapsed="false">
      <c r="B740" s="12" t="n">
        <v>735</v>
      </c>
      <c r="C740" s="36" t="str">
        <f aca="false">IF(②実績CSV_期間A!$M736="","",②実績CSV_期間A!$M736&amp;"")</f>
        <v/>
      </c>
      <c r="D740" s="12" t="str">
        <f aca="false">IF($C740="","",②実績CSV_期間A!$N736)</f>
        <v/>
      </c>
      <c r="E740" s="12" t="str">
        <f aca="false">IF($C740="","",RIGHT($D740,1))</f>
        <v/>
      </c>
      <c r="F740" s="41" t="str">
        <f aca="false">IF($C740="","",IFERROR(INDEX(サイズ換算マスタ!$C$6:$C$8,MATCH($E740,サイズ換算マスタ!$B$6:$B$8,0)),1))</f>
        <v/>
      </c>
      <c r="G740" s="38" t="str">
        <f aca="false">IF($C740="","",SUMIFS(②実績CSV_期間A!$AA$2:$AA$5001,②実績CSV_期間A!$M$2:$M$5001,$C740))</f>
        <v/>
      </c>
      <c r="H740" s="38" t="str">
        <f aca="false">IF($C740="","",SUMIFS(③実績CSV_期間B!$AA$2:$AA$5001,③実績CSV_期間B!$M$2:$M$5001,$C740))</f>
        <v/>
      </c>
      <c r="I740" s="38" t="str">
        <f aca="false">IF($C740="","",SUMIFS(④実績CSV_期間C!$AA$2:$AA$5001,④実績CSV_期間C!$M$2:$M$5001,$C740))</f>
        <v/>
      </c>
      <c r="J740" s="38" t="str">
        <f aca="false">IF($C740="","",N($F740)*N($G740))</f>
        <v/>
      </c>
      <c r="K740" s="38" t="str">
        <f aca="false">IF($C740="","",N($F740)*N($H740))</f>
        <v/>
      </c>
      <c r="L740" s="38" t="str">
        <f aca="false">IF($C740="","",N($F740)*N($I740))</f>
        <v/>
      </c>
      <c r="M740" s="37" t="str">
        <f aca="false">IF(OR($C740="",N(TOP!$C$12)=0),"",N($J740)/TOP!$C$12)</f>
        <v/>
      </c>
      <c r="N740" s="37" t="str">
        <f aca="false">IF(OR($C740="",N(TOP!$C$13)=0),"",N($K740)/TOP!$C$13)</f>
        <v/>
      </c>
      <c r="O740" s="37" t="str">
        <f aca="false">IF(OR($C740="",N(TOP!$C$14)=0),"",N($L740)/TOP!$C$14)</f>
        <v/>
      </c>
      <c r="P740" s="42" t="str">
        <f aca="false">IF($C740="","",IFERROR(CHOOSE(MATCH(TOP!$C$10,{"【期間A】","【期間B】","【期間C】"},0),N($M740),N($N740),N($O740)),0))</f>
        <v/>
      </c>
    </row>
    <row r="741" customFormat="false" ht="15" hidden="false" customHeight="false" outlineLevel="0" collapsed="false">
      <c r="B741" s="12" t="n">
        <v>736</v>
      </c>
      <c r="C741" s="36" t="str">
        <f aca="false">IF(②実績CSV_期間A!$M737="","",②実績CSV_期間A!$M737&amp;"")</f>
        <v/>
      </c>
      <c r="D741" s="12" t="str">
        <f aca="false">IF($C741="","",②実績CSV_期間A!$N737)</f>
        <v/>
      </c>
      <c r="E741" s="12" t="str">
        <f aca="false">IF($C741="","",RIGHT($D741,1))</f>
        <v/>
      </c>
      <c r="F741" s="41" t="str">
        <f aca="false">IF($C741="","",IFERROR(INDEX(サイズ換算マスタ!$C$6:$C$8,MATCH($E741,サイズ換算マスタ!$B$6:$B$8,0)),1))</f>
        <v/>
      </c>
      <c r="G741" s="38" t="str">
        <f aca="false">IF($C741="","",SUMIFS(②実績CSV_期間A!$AA$2:$AA$5001,②実績CSV_期間A!$M$2:$M$5001,$C741))</f>
        <v/>
      </c>
      <c r="H741" s="38" t="str">
        <f aca="false">IF($C741="","",SUMIFS(③実績CSV_期間B!$AA$2:$AA$5001,③実績CSV_期間B!$M$2:$M$5001,$C741))</f>
        <v/>
      </c>
      <c r="I741" s="38" t="str">
        <f aca="false">IF($C741="","",SUMIFS(④実績CSV_期間C!$AA$2:$AA$5001,④実績CSV_期間C!$M$2:$M$5001,$C741))</f>
        <v/>
      </c>
      <c r="J741" s="38" t="str">
        <f aca="false">IF($C741="","",N($F741)*N($G741))</f>
        <v/>
      </c>
      <c r="K741" s="38" t="str">
        <f aca="false">IF($C741="","",N($F741)*N($H741))</f>
        <v/>
      </c>
      <c r="L741" s="38" t="str">
        <f aca="false">IF($C741="","",N($F741)*N($I741))</f>
        <v/>
      </c>
      <c r="M741" s="37" t="str">
        <f aca="false">IF(OR($C741="",N(TOP!$C$12)=0),"",N($J741)/TOP!$C$12)</f>
        <v/>
      </c>
      <c r="N741" s="37" t="str">
        <f aca="false">IF(OR($C741="",N(TOP!$C$13)=0),"",N($K741)/TOP!$C$13)</f>
        <v/>
      </c>
      <c r="O741" s="37" t="str">
        <f aca="false">IF(OR($C741="",N(TOP!$C$14)=0),"",N($L741)/TOP!$C$14)</f>
        <v/>
      </c>
      <c r="P741" s="42" t="str">
        <f aca="false">IF($C741="","",IFERROR(CHOOSE(MATCH(TOP!$C$10,{"【期間A】","【期間B】","【期間C】"},0),N($M741),N($N741),N($O741)),0))</f>
        <v/>
      </c>
    </row>
    <row r="742" customFormat="false" ht="15" hidden="false" customHeight="false" outlineLevel="0" collapsed="false">
      <c r="B742" s="12" t="n">
        <v>737</v>
      </c>
      <c r="C742" s="36" t="str">
        <f aca="false">IF(②実績CSV_期間A!$M738="","",②実績CSV_期間A!$M738&amp;"")</f>
        <v/>
      </c>
      <c r="D742" s="12" t="str">
        <f aca="false">IF($C742="","",②実績CSV_期間A!$N738)</f>
        <v/>
      </c>
      <c r="E742" s="12" t="str">
        <f aca="false">IF($C742="","",RIGHT($D742,1))</f>
        <v/>
      </c>
      <c r="F742" s="41" t="str">
        <f aca="false">IF($C742="","",IFERROR(INDEX(サイズ換算マスタ!$C$6:$C$8,MATCH($E742,サイズ換算マスタ!$B$6:$B$8,0)),1))</f>
        <v/>
      </c>
      <c r="G742" s="38" t="str">
        <f aca="false">IF($C742="","",SUMIFS(②実績CSV_期間A!$AA$2:$AA$5001,②実績CSV_期間A!$M$2:$M$5001,$C742))</f>
        <v/>
      </c>
      <c r="H742" s="38" t="str">
        <f aca="false">IF($C742="","",SUMIFS(③実績CSV_期間B!$AA$2:$AA$5001,③実績CSV_期間B!$M$2:$M$5001,$C742))</f>
        <v/>
      </c>
      <c r="I742" s="38" t="str">
        <f aca="false">IF($C742="","",SUMIFS(④実績CSV_期間C!$AA$2:$AA$5001,④実績CSV_期間C!$M$2:$M$5001,$C742))</f>
        <v/>
      </c>
      <c r="J742" s="38" t="str">
        <f aca="false">IF($C742="","",N($F742)*N($G742))</f>
        <v/>
      </c>
      <c r="K742" s="38" t="str">
        <f aca="false">IF($C742="","",N($F742)*N($H742))</f>
        <v/>
      </c>
      <c r="L742" s="38" t="str">
        <f aca="false">IF($C742="","",N($F742)*N($I742))</f>
        <v/>
      </c>
      <c r="M742" s="37" t="str">
        <f aca="false">IF(OR($C742="",N(TOP!$C$12)=0),"",N($J742)/TOP!$C$12)</f>
        <v/>
      </c>
      <c r="N742" s="37" t="str">
        <f aca="false">IF(OR($C742="",N(TOP!$C$13)=0),"",N($K742)/TOP!$C$13)</f>
        <v/>
      </c>
      <c r="O742" s="37" t="str">
        <f aca="false">IF(OR($C742="",N(TOP!$C$14)=0),"",N($L742)/TOP!$C$14)</f>
        <v/>
      </c>
      <c r="P742" s="42" t="str">
        <f aca="false">IF($C742="","",IFERROR(CHOOSE(MATCH(TOP!$C$10,{"【期間A】","【期間B】","【期間C】"},0),N($M742),N($N742),N($O742)),0))</f>
        <v/>
      </c>
    </row>
    <row r="743" customFormat="false" ht="15" hidden="false" customHeight="false" outlineLevel="0" collapsed="false">
      <c r="B743" s="12" t="n">
        <v>738</v>
      </c>
      <c r="C743" s="36" t="str">
        <f aca="false">IF(②実績CSV_期間A!$M739="","",②実績CSV_期間A!$M739&amp;"")</f>
        <v/>
      </c>
      <c r="D743" s="12" t="str">
        <f aca="false">IF($C743="","",②実績CSV_期間A!$N739)</f>
        <v/>
      </c>
      <c r="E743" s="12" t="str">
        <f aca="false">IF($C743="","",RIGHT($D743,1))</f>
        <v/>
      </c>
      <c r="F743" s="41" t="str">
        <f aca="false">IF($C743="","",IFERROR(INDEX(サイズ換算マスタ!$C$6:$C$8,MATCH($E743,サイズ換算マスタ!$B$6:$B$8,0)),1))</f>
        <v/>
      </c>
      <c r="G743" s="38" t="str">
        <f aca="false">IF($C743="","",SUMIFS(②実績CSV_期間A!$AA$2:$AA$5001,②実績CSV_期間A!$M$2:$M$5001,$C743))</f>
        <v/>
      </c>
      <c r="H743" s="38" t="str">
        <f aca="false">IF($C743="","",SUMIFS(③実績CSV_期間B!$AA$2:$AA$5001,③実績CSV_期間B!$M$2:$M$5001,$C743))</f>
        <v/>
      </c>
      <c r="I743" s="38" t="str">
        <f aca="false">IF($C743="","",SUMIFS(④実績CSV_期間C!$AA$2:$AA$5001,④実績CSV_期間C!$M$2:$M$5001,$C743))</f>
        <v/>
      </c>
      <c r="J743" s="38" t="str">
        <f aca="false">IF($C743="","",N($F743)*N($G743))</f>
        <v/>
      </c>
      <c r="K743" s="38" t="str">
        <f aca="false">IF($C743="","",N($F743)*N($H743))</f>
        <v/>
      </c>
      <c r="L743" s="38" t="str">
        <f aca="false">IF($C743="","",N($F743)*N($I743))</f>
        <v/>
      </c>
      <c r="M743" s="37" t="str">
        <f aca="false">IF(OR($C743="",N(TOP!$C$12)=0),"",N($J743)/TOP!$C$12)</f>
        <v/>
      </c>
      <c r="N743" s="37" t="str">
        <f aca="false">IF(OR($C743="",N(TOP!$C$13)=0),"",N($K743)/TOP!$C$13)</f>
        <v/>
      </c>
      <c r="O743" s="37" t="str">
        <f aca="false">IF(OR($C743="",N(TOP!$C$14)=0),"",N($L743)/TOP!$C$14)</f>
        <v/>
      </c>
      <c r="P743" s="42" t="str">
        <f aca="false">IF($C743="","",IFERROR(CHOOSE(MATCH(TOP!$C$10,{"【期間A】","【期間B】","【期間C】"},0),N($M743),N($N743),N($O743)),0))</f>
        <v/>
      </c>
    </row>
    <row r="744" customFormat="false" ht="15" hidden="false" customHeight="false" outlineLevel="0" collapsed="false">
      <c r="B744" s="12" t="n">
        <v>739</v>
      </c>
      <c r="C744" s="36" t="str">
        <f aca="false">IF(②実績CSV_期間A!$M740="","",②実績CSV_期間A!$M740&amp;"")</f>
        <v/>
      </c>
      <c r="D744" s="12" t="str">
        <f aca="false">IF($C744="","",②実績CSV_期間A!$N740)</f>
        <v/>
      </c>
      <c r="E744" s="12" t="str">
        <f aca="false">IF($C744="","",RIGHT($D744,1))</f>
        <v/>
      </c>
      <c r="F744" s="41" t="str">
        <f aca="false">IF($C744="","",IFERROR(INDEX(サイズ換算マスタ!$C$6:$C$8,MATCH($E744,サイズ換算マスタ!$B$6:$B$8,0)),1))</f>
        <v/>
      </c>
      <c r="G744" s="38" t="str">
        <f aca="false">IF($C744="","",SUMIFS(②実績CSV_期間A!$AA$2:$AA$5001,②実績CSV_期間A!$M$2:$M$5001,$C744))</f>
        <v/>
      </c>
      <c r="H744" s="38" t="str">
        <f aca="false">IF($C744="","",SUMIFS(③実績CSV_期間B!$AA$2:$AA$5001,③実績CSV_期間B!$M$2:$M$5001,$C744))</f>
        <v/>
      </c>
      <c r="I744" s="38" t="str">
        <f aca="false">IF($C744="","",SUMIFS(④実績CSV_期間C!$AA$2:$AA$5001,④実績CSV_期間C!$M$2:$M$5001,$C744))</f>
        <v/>
      </c>
      <c r="J744" s="38" t="str">
        <f aca="false">IF($C744="","",N($F744)*N($G744))</f>
        <v/>
      </c>
      <c r="K744" s="38" t="str">
        <f aca="false">IF($C744="","",N($F744)*N($H744))</f>
        <v/>
      </c>
      <c r="L744" s="38" t="str">
        <f aca="false">IF($C744="","",N($F744)*N($I744))</f>
        <v/>
      </c>
      <c r="M744" s="37" t="str">
        <f aca="false">IF(OR($C744="",N(TOP!$C$12)=0),"",N($J744)/TOP!$C$12)</f>
        <v/>
      </c>
      <c r="N744" s="37" t="str">
        <f aca="false">IF(OR($C744="",N(TOP!$C$13)=0),"",N($K744)/TOP!$C$13)</f>
        <v/>
      </c>
      <c r="O744" s="37" t="str">
        <f aca="false">IF(OR($C744="",N(TOP!$C$14)=0),"",N($L744)/TOP!$C$14)</f>
        <v/>
      </c>
      <c r="P744" s="42" t="str">
        <f aca="false">IF($C744="","",IFERROR(CHOOSE(MATCH(TOP!$C$10,{"【期間A】","【期間B】","【期間C】"},0),N($M744),N($N744),N($O744)),0))</f>
        <v/>
      </c>
    </row>
    <row r="745" customFormat="false" ht="15" hidden="false" customHeight="false" outlineLevel="0" collapsed="false">
      <c r="B745" s="12" t="n">
        <v>740</v>
      </c>
      <c r="C745" s="36" t="str">
        <f aca="false">IF(②実績CSV_期間A!$M741="","",②実績CSV_期間A!$M741&amp;"")</f>
        <v/>
      </c>
      <c r="D745" s="12" t="str">
        <f aca="false">IF($C745="","",②実績CSV_期間A!$N741)</f>
        <v/>
      </c>
      <c r="E745" s="12" t="str">
        <f aca="false">IF($C745="","",RIGHT($D745,1))</f>
        <v/>
      </c>
      <c r="F745" s="41" t="str">
        <f aca="false">IF($C745="","",IFERROR(INDEX(サイズ換算マスタ!$C$6:$C$8,MATCH($E745,サイズ換算マスタ!$B$6:$B$8,0)),1))</f>
        <v/>
      </c>
      <c r="G745" s="38" t="str">
        <f aca="false">IF($C745="","",SUMIFS(②実績CSV_期間A!$AA$2:$AA$5001,②実績CSV_期間A!$M$2:$M$5001,$C745))</f>
        <v/>
      </c>
      <c r="H745" s="38" t="str">
        <f aca="false">IF($C745="","",SUMIFS(③実績CSV_期間B!$AA$2:$AA$5001,③実績CSV_期間B!$M$2:$M$5001,$C745))</f>
        <v/>
      </c>
      <c r="I745" s="38" t="str">
        <f aca="false">IF($C745="","",SUMIFS(④実績CSV_期間C!$AA$2:$AA$5001,④実績CSV_期間C!$M$2:$M$5001,$C745))</f>
        <v/>
      </c>
      <c r="J745" s="38" t="str">
        <f aca="false">IF($C745="","",N($F745)*N($G745))</f>
        <v/>
      </c>
      <c r="K745" s="38" t="str">
        <f aca="false">IF($C745="","",N($F745)*N($H745))</f>
        <v/>
      </c>
      <c r="L745" s="38" t="str">
        <f aca="false">IF($C745="","",N($F745)*N($I745))</f>
        <v/>
      </c>
      <c r="M745" s="37" t="str">
        <f aca="false">IF(OR($C745="",N(TOP!$C$12)=0),"",N($J745)/TOP!$C$12)</f>
        <v/>
      </c>
      <c r="N745" s="37" t="str">
        <f aca="false">IF(OR($C745="",N(TOP!$C$13)=0),"",N($K745)/TOP!$C$13)</f>
        <v/>
      </c>
      <c r="O745" s="37" t="str">
        <f aca="false">IF(OR($C745="",N(TOP!$C$14)=0),"",N($L745)/TOP!$C$14)</f>
        <v/>
      </c>
      <c r="P745" s="42" t="str">
        <f aca="false">IF($C745="","",IFERROR(CHOOSE(MATCH(TOP!$C$10,{"【期間A】","【期間B】","【期間C】"},0),N($M745),N($N745),N($O745)),0))</f>
        <v/>
      </c>
    </row>
    <row r="746" customFormat="false" ht="15" hidden="false" customHeight="false" outlineLevel="0" collapsed="false">
      <c r="B746" s="12" t="n">
        <v>741</v>
      </c>
      <c r="C746" s="36" t="str">
        <f aca="false">IF(②実績CSV_期間A!$M742="","",②実績CSV_期間A!$M742&amp;"")</f>
        <v/>
      </c>
      <c r="D746" s="12" t="str">
        <f aca="false">IF($C746="","",②実績CSV_期間A!$N742)</f>
        <v/>
      </c>
      <c r="E746" s="12" t="str">
        <f aca="false">IF($C746="","",RIGHT($D746,1))</f>
        <v/>
      </c>
      <c r="F746" s="41" t="str">
        <f aca="false">IF($C746="","",IFERROR(INDEX(サイズ換算マスタ!$C$6:$C$8,MATCH($E746,サイズ換算マスタ!$B$6:$B$8,0)),1))</f>
        <v/>
      </c>
      <c r="G746" s="38" t="str">
        <f aca="false">IF($C746="","",SUMIFS(②実績CSV_期間A!$AA$2:$AA$5001,②実績CSV_期間A!$M$2:$M$5001,$C746))</f>
        <v/>
      </c>
      <c r="H746" s="38" t="str">
        <f aca="false">IF($C746="","",SUMIFS(③実績CSV_期間B!$AA$2:$AA$5001,③実績CSV_期間B!$M$2:$M$5001,$C746))</f>
        <v/>
      </c>
      <c r="I746" s="38" t="str">
        <f aca="false">IF($C746="","",SUMIFS(④実績CSV_期間C!$AA$2:$AA$5001,④実績CSV_期間C!$M$2:$M$5001,$C746))</f>
        <v/>
      </c>
      <c r="J746" s="38" t="str">
        <f aca="false">IF($C746="","",N($F746)*N($G746))</f>
        <v/>
      </c>
      <c r="K746" s="38" t="str">
        <f aca="false">IF($C746="","",N($F746)*N($H746))</f>
        <v/>
      </c>
      <c r="L746" s="38" t="str">
        <f aca="false">IF($C746="","",N($F746)*N($I746))</f>
        <v/>
      </c>
      <c r="M746" s="37" t="str">
        <f aca="false">IF(OR($C746="",N(TOP!$C$12)=0),"",N($J746)/TOP!$C$12)</f>
        <v/>
      </c>
      <c r="N746" s="37" t="str">
        <f aca="false">IF(OR($C746="",N(TOP!$C$13)=0),"",N($K746)/TOP!$C$13)</f>
        <v/>
      </c>
      <c r="O746" s="37" t="str">
        <f aca="false">IF(OR($C746="",N(TOP!$C$14)=0),"",N($L746)/TOP!$C$14)</f>
        <v/>
      </c>
      <c r="P746" s="42" t="str">
        <f aca="false">IF($C746="","",IFERROR(CHOOSE(MATCH(TOP!$C$10,{"【期間A】","【期間B】","【期間C】"},0),N($M746),N($N746),N($O746)),0))</f>
        <v/>
      </c>
    </row>
    <row r="747" customFormat="false" ht="15" hidden="false" customHeight="false" outlineLevel="0" collapsed="false">
      <c r="B747" s="12" t="n">
        <v>742</v>
      </c>
      <c r="C747" s="36" t="str">
        <f aca="false">IF(②実績CSV_期間A!$M743="","",②実績CSV_期間A!$M743&amp;"")</f>
        <v/>
      </c>
      <c r="D747" s="12" t="str">
        <f aca="false">IF($C747="","",②実績CSV_期間A!$N743)</f>
        <v/>
      </c>
      <c r="E747" s="12" t="str">
        <f aca="false">IF($C747="","",RIGHT($D747,1))</f>
        <v/>
      </c>
      <c r="F747" s="41" t="str">
        <f aca="false">IF($C747="","",IFERROR(INDEX(サイズ換算マスタ!$C$6:$C$8,MATCH($E747,サイズ換算マスタ!$B$6:$B$8,0)),1))</f>
        <v/>
      </c>
      <c r="G747" s="38" t="str">
        <f aca="false">IF($C747="","",SUMIFS(②実績CSV_期間A!$AA$2:$AA$5001,②実績CSV_期間A!$M$2:$M$5001,$C747))</f>
        <v/>
      </c>
      <c r="H747" s="38" t="str">
        <f aca="false">IF($C747="","",SUMIFS(③実績CSV_期間B!$AA$2:$AA$5001,③実績CSV_期間B!$M$2:$M$5001,$C747))</f>
        <v/>
      </c>
      <c r="I747" s="38" t="str">
        <f aca="false">IF($C747="","",SUMIFS(④実績CSV_期間C!$AA$2:$AA$5001,④実績CSV_期間C!$M$2:$M$5001,$C747))</f>
        <v/>
      </c>
      <c r="J747" s="38" t="str">
        <f aca="false">IF($C747="","",N($F747)*N($G747))</f>
        <v/>
      </c>
      <c r="K747" s="38" t="str">
        <f aca="false">IF($C747="","",N($F747)*N($H747))</f>
        <v/>
      </c>
      <c r="L747" s="38" t="str">
        <f aca="false">IF($C747="","",N($F747)*N($I747))</f>
        <v/>
      </c>
      <c r="M747" s="37" t="str">
        <f aca="false">IF(OR($C747="",N(TOP!$C$12)=0),"",N($J747)/TOP!$C$12)</f>
        <v/>
      </c>
      <c r="N747" s="37" t="str">
        <f aca="false">IF(OR($C747="",N(TOP!$C$13)=0),"",N($K747)/TOP!$C$13)</f>
        <v/>
      </c>
      <c r="O747" s="37" t="str">
        <f aca="false">IF(OR($C747="",N(TOP!$C$14)=0),"",N($L747)/TOP!$C$14)</f>
        <v/>
      </c>
      <c r="P747" s="42" t="str">
        <f aca="false">IF($C747="","",IFERROR(CHOOSE(MATCH(TOP!$C$10,{"【期間A】","【期間B】","【期間C】"},0),N($M747),N($N747),N($O747)),0))</f>
        <v/>
      </c>
    </row>
    <row r="748" customFormat="false" ht="15" hidden="false" customHeight="false" outlineLevel="0" collapsed="false">
      <c r="B748" s="12" t="n">
        <v>743</v>
      </c>
      <c r="C748" s="36" t="str">
        <f aca="false">IF(②実績CSV_期間A!$M744="","",②実績CSV_期間A!$M744&amp;"")</f>
        <v/>
      </c>
      <c r="D748" s="12" t="str">
        <f aca="false">IF($C748="","",②実績CSV_期間A!$N744)</f>
        <v/>
      </c>
      <c r="E748" s="12" t="str">
        <f aca="false">IF($C748="","",RIGHT($D748,1))</f>
        <v/>
      </c>
      <c r="F748" s="41" t="str">
        <f aca="false">IF($C748="","",IFERROR(INDEX(サイズ換算マスタ!$C$6:$C$8,MATCH($E748,サイズ換算マスタ!$B$6:$B$8,0)),1))</f>
        <v/>
      </c>
      <c r="G748" s="38" t="str">
        <f aca="false">IF($C748="","",SUMIFS(②実績CSV_期間A!$AA$2:$AA$5001,②実績CSV_期間A!$M$2:$M$5001,$C748))</f>
        <v/>
      </c>
      <c r="H748" s="38" t="str">
        <f aca="false">IF($C748="","",SUMIFS(③実績CSV_期間B!$AA$2:$AA$5001,③実績CSV_期間B!$M$2:$M$5001,$C748))</f>
        <v/>
      </c>
      <c r="I748" s="38" t="str">
        <f aca="false">IF($C748="","",SUMIFS(④実績CSV_期間C!$AA$2:$AA$5001,④実績CSV_期間C!$M$2:$M$5001,$C748))</f>
        <v/>
      </c>
      <c r="J748" s="38" t="str">
        <f aca="false">IF($C748="","",N($F748)*N($G748))</f>
        <v/>
      </c>
      <c r="K748" s="38" t="str">
        <f aca="false">IF($C748="","",N($F748)*N($H748))</f>
        <v/>
      </c>
      <c r="L748" s="38" t="str">
        <f aca="false">IF($C748="","",N($F748)*N($I748))</f>
        <v/>
      </c>
      <c r="M748" s="37" t="str">
        <f aca="false">IF(OR($C748="",N(TOP!$C$12)=0),"",N($J748)/TOP!$C$12)</f>
        <v/>
      </c>
      <c r="N748" s="37" t="str">
        <f aca="false">IF(OR($C748="",N(TOP!$C$13)=0),"",N($K748)/TOP!$C$13)</f>
        <v/>
      </c>
      <c r="O748" s="37" t="str">
        <f aca="false">IF(OR($C748="",N(TOP!$C$14)=0),"",N($L748)/TOP!$C$14)</f>
        <v/>
      </c>
      <c r="P748" s="42" t="str">
        <f aca="false">IF($C748="","",IFERROR(CHOOSE(MATCH(TOP!$C$10,{"【期間A】","【期間B】","【期間C】"},0),N($M748),N($N748),N($O748)),0))</f>
        <v/>
      </c>
    </row>
    <row r="749" customFormat="false" ht="15" hidden="false" customHeight="false" outlineLevel="0" collapsed="false">
      <c r="B749" s="12" t="n">
        <v>744</v>
      </c>
      <c r="C749" s="36" t="str">
        <f aca="false">IF(②実績CSV_期間A!$M745="","",②実績CSV_期間A!$M745&amp;"")</f>
        <v/>
      </c>
      <c r="D749" s="12" t="str">
        <f aca="false">IF($C749="","",②実績CSV_期間A!$N745)</f>
        <v/>
      </c>
      <c r="E749" s="12" t="str">
        <f aca="false">IF($C749="","",RIGHT($D749,1))</f>
        <v/>
      </c>
      <c r="F749" s="41" t="str">
        <f aca="false">IF($C749="","",IFERROR(INDEX(サイズ換算マスタ!$C$6:$C$8,MATCH($E749,サイズ換算マスタ!$B$6:$B$8,0)),1))</f>
        <v/>
      </c>
      <c r="G749" s="38" t="str">
        <f aca="false">IF($C749="","",SUMIFS(②実績CSV_期間A!$AA$2:$AA$5001,②実績CSV_期間A!$M$2:$M$5001,$C749))</f>
        <v/>
      </c>
      <c r="H749" s="38" t="str">
        <f aca="false">IF($C749="","",SUMIFS(③実績CSV_期間B!$AA$2:$AA$5001,③実績CSV_期間B!$M$2:$M$5001,$C749))</f>
        <v/>
      </c>
      <c r="I749" s="38" t="str">
        <f aca="false">IF($C749="","",SUMIFS(④実績CSV_期間C!$AA$2:$AA$5001,④実績CSV_期間C!$M$2:$M$5001,$C749))</f>
        <v/>
      </c>
      <c r="J749" s="38" t="str">
        <f aca="false">IF($C749="","",N($F749)*N($G749))</f>
        <v/>
      </c>
      <c r="K749" s="38" t="str">
        <f aca="false">IF($C749="","",N($F749)*N($H749))</f>
        <v/>
      </c>
      <c r="L749" s="38" t="str">
        <f aca="false">IF($C749="","",N($F749)*N($I749))</f>
        <v/>
      </c>
      <c r="M749" s="37" t="str">
        <f aca="false">IF(OR($C749="",N(TOP!$C$12)=0),"",N($J749)/TOP!$C$12)</f>
        <v/>
      </c>
      <c r="N749" s="37" t="str">
        <f aca="false">IF(OR($C749="",N(TOP!$C$13)=0),"",N($K749)/TOP!$C$13)</f>
        <v/>
      </c>
      <c r="O749" s="37" t="str">
        <f aca="false">IF(OR($C749="",N(TOP!$C$14)=0),"",N($L749)/TOP!$C$14)</f>
        <v/>
      </c>
      <c r="P749" s="42" t="str">
        <f aca="false">IF($C749="","",IFERROR(CHOOSE(MATCH(TOP!$C$10,{"【期間A】","【期間B】","【期間C】"},0),N($M749),N($N749),N($O749)),0))</f>
        <v/>
      </c>
    </row>
    <row r="750" customFormat="false" ht="15" hidden="false" customHeight="false" outlineLevel="0" collapsed="false">
      <c r="B750" s="12" t="n">
        <v>745</v>
      </c>
      <c r="C750" s="36" t="str">
        <f aca="false">IF(②実績CSV_期間A!$M746="","",②実績CSV_期間A!$M746&amp;"")</f>
        <v/>
      </c>
      <c r="D750" s="12" t="str">
        <f aca="false">IF($C750="","",②実績CSV_期間A!$N746)</f>
        <v/>
      </c>
      <c r="E750" s="12" t="str">
        <f aca="false">IF($C750="","",RIGHT($D750,1))</f>
        <v/>
      </c>
      <c r="F750" s="41" t="str">
        <f aca="false">IF($C750="","",IFERROR(INDEX(サイズ換算マスタ!$C$6:$C$8,MATCH($E750,サイズ換算マスタ!$B$6:$B$8,0)),1))</f>
        <v/>
      </c>
      <c r="G750" s="38" t="str">
        <f aca="false">IF($C750="","",SUMIFS(②実績CSV_期間A!$AA$2:$AA$5001,②実績CSV_期間A!$M$2:$M$5001,$C750))</f>
        <v/>
      </c>
      <c r="H750" s="38" t="str">
        <f aca="false">IF($C750="","",SUMIFS(③実績CSV_期間B!$AA$2:$AA$5001,③実績CSV_期間B!$M$2:$M$5001,$C750))</f>
        <v/>
      </c>
      <c r="I750" s="38" t="str">
        <f aca="false">IF($C750="","",SUMIFS(④実績CSV_期間C!$AA$2:$AA$5001,④実績CSV_期間C!$M$2:$M$5001,$C750))</f>
        <v/>
      </c>
      <c r="J750" s="38" t="str">
        <f aca="false">IF($C750="","",N($F750)*N($G750))</f>
        <v/>
      </c>
      <c r="K750" s="38" t="str">
        <f aca="false">IF($C750="","",N($F750)*N($H750))</f>
        <v/>
      </c>
      <c r="L750" s="38" t="str">
        <f aca="false">IF($C750="","",N($F750)*N($I750))</f>
        <v/>
      </c>
      <c r="M750" s="37" t="str">
        <f aca="false">IF(OR($C750="",N(TOP!$C$12)=0),"",N($J750)/TOP!$C$12)</f>
        <v/>
      </c>
      <c r="N750" s="37" t="str">
        <f aca="false">IF(OR($C750="",N(TOP!$C$13)=0),"",N($K750)/TOP!$C$13)</f>
        <v/>
      </c>
      <c r="O750" s="37" t="str">
        <f aca="false">IF(OR($C750="",N(TOP!$C$14)=0),"",N($L750)/TOP!$C$14)</f>
        <v/>
      </c>
      <c r="P750" s="42" t="str">
        <f aca="false">IF($C750="","",IFERROR(CHOOSE(MATCH(TOP!$C$10,{"【期間A】","【期間B】","【期間C】"},0),N($M750),N($N750),N($O750)),0))</f>
        <v/>
      </c>
    </row>
    <row r="751" customFormat="false" ht="15" hidden="false" customHeight="false" outlineLevel="0" collapsed="false">
      <c r="B751" s="12" t="n">
        <v>746</v>
      </c>
      <c r="C751" s="36" t="str">
        <f aca="false">IF(②実績CSV_期間A!$M747="","",②実績CSV_期間A!$M747&amp;"")</f>
        <v/>
      </c>
      <c r="D751" s="12" t="str">
        <f aca="false">IF($C751="","",②実績CSV_期間A!$N747)</f>
        <v/>
      </c>
      <c r="E751" s="12" t="str">
        <f aca="false">IF($C751="","",RIGHT($D751,1))</f>
        <v/>
      </c>
      <c r="F751" s="41" t="str">
        <f aca="false">IF($C751="","",IFERROR(INDEX(サイズ換算マスタ!$C$6:$C$8,MATCH($E751,サイズ換算マスタ!$B$6:$B$8,0)),1))</f>
        <v/>
      </c>
      <c r="G751" s="38" t="str">
        <f aca="false">IF($C751="","",SUMIFS(②実績CSV_期間A!$AA$2:$AA$5001,②実績CSV_期間A!$M$2:$M$5001,$C751))</f>
        <v/>
      </c>
      <c r="H751" s="38" t="str">
        <f aca="false">IF($C751="","",SUMIFS(③実績CSV_期間B!$AA$2:$AA$5001,③実績CSV_期間B!$M$2:$M$5001,$C751))</f>
        <v/>
      </c>
      <c r="I751" s="38" t="str">
        <f aca="false">IF($C751="","",SUMIFS(④実績CSV_期間C!$AA$2:$AA$5001,④実績CSV_期間C!$M$2:$M$5001,$C751))</f>
        <v/>
      </c>
      <c r="J751" s="38" t="str">
        <f aca="false">IF($C751="","",N($F751)*N($G751))</f>
        <v/>
      </c>
      <c r="K751" s="38" t="str">
        <f aca="false">IF($C751="","",N($F751)*N($H751))</f>
        <v/>
      </c>
      <c r="L751" s="38" t="str">
        <f aca="false">IF($C751="","",N($F751)*N($I751))</f>
        <v/>
      </c>
      <c r="M751" s="37" t="str">
        <f aca="false">IF(OR($C751="",N(TOP!$C$12)=0),"",N($J751)/TOP!$C$12)</f>
        <v/>
      </c>
      <c r="N751" s="37" t="str">
        <f aca="false">IF(OR($C751="",N(TOP!$C$13)=0),"",N($K751)/TOP!$C$13)</f>
        <v/>
      </c>
      <c r="O751" s="37" t="str">
        <f aca="false">IF(OR($C751="",N(TOP!$C$14)=0),"",N($L751)/TOP!$C$14)</f>
        <v/>
      </c>
      <c r="P751" s="42" t="str">
        <f aca="false">IF($C751="","",IFERROR(CHOOSE(MATCH(TOP!$C$10,{"【期間A】","【期間B】","【期間C】"},0),N($M751),N($N751),N($O751)),0))</f>
        <v/>
      </c>
    </row>
    <row r="752" customFormat="false" ht="15" hidden="false" customHeight="false" outlineLevel="0" collapsed="false">
      <c r="B752" s="12" t="n">
        <v>747</v>
      </c>
      <c r="C752" s="36" t="str">
        <f aca="false">IF(②実績CSV_期間A!$M748="","",②実績CSV_期間A!$M748&amp;"")</f>
        <v/>
      </c>
      <c r="D752" s="12" t="str">
        <f aca="false">IF($C752="","",②実績CSV_期間A!$N748)</f>
        <v/>
      </c>
      <c r="E752" s="12" t="str">
        <f aca="false">IF($C752="","",RIGHT($D752,1))</f>
        <v/>
      </c>
      <c r="F752" s="41" t="str">
        <f aca="false">IF($C752="","",IFERROR(INDEX(サイズ換算マスタ!$C$6:$C$8,MATCH($E752,サイズ換算マスタ!$B$6:$B$8,0)),1))</f>
        <v/>
      </c>
      <c r="G752" s="38" t="str">
        <f aca="false">IF($C752="","",SUMIFS(②実績CSV_期間A!$AA$2:$AA$5001,②実績CSV_期間A!$M$2:$M$5001,$C752))</f>
        <v/>
      </c>
      <c r="H752" s="38" t="str">
        <f aca="false">IF($C752="","",SUMIFS(③実績CSV_期間B!$AA$2:$AA$5001,③実績CSV_期間B!$M$2:$M$5001,$C752))</f>
        <v/>
      </c>
      <c r="I752" s="38" t="str">
        <f aca="false">IF($C752="","",SUMIFS(④実績CSV_期間C!$AA$2:$AA$5001,④実績CSV_期間C!$M$2:$M$5001,$C752))</f>
        <v/>
      </c>
      <c r="J752" s="38" t="str">
        <f aca="false">IF($C752="","",N($F752)*N($G752))</f>
        <v/>
      </c>
      <c r="K752" s="38" t="str">
        <f aca="false">IF($C752="","",N($F752)*N($H752))</f>
        <v/>
      </c>
      <c r="L752" s="38" t="str">
        <f aca="false">IF($C752="","",N($F752)*N($I752))</f>
        <v/>
      </c>
      <c r="M752" s="37" t="str">
        <f aca="false">IF(OR($C752="",N(TOP!$C$12)=0),"",N($J752)/TOP!$C$12)</f>
        <v/>
      </c>
      <c r="N752" s="37" t="str">
        <f aca="false">IF(OR($C752="",N(TOP!$C$13)=0),"",N($K752)/TOP!$C$13)</f>
        <v/>
      </c>
      <c r="O752" s="37" t="str">
        <f aca="false">IF(OR($C752="",N(TOP!$C$14)=0),"",N($L752)/TOP!$C$14)</f>
        <v/>
      </c>
      <c r="P752" s="42" t="str">
        <f aca="false">IF($C752="","",IFERROR(CHOOSE(MATCH(TOP!$C$10,{"【期間A】","【期間B】","【期間C】"},0),N($M752),N($N752),N($O752)),0))</f>
        <v/>
      </c>
    </row>
    <row r="753" customFormat="false" ht="15" hidden="false" customHeight="false" outlineLevel="0" collapsed="false">
      <c r="B753" s="12" t="n">
        <v>748</v>
      </c>
      <c r="C753" s="36" t="str">
        <f aca="false">IF(②実績CSV_期間A!$M749="","",②実績CSV_期間A!$M749&amp;"")</f>
        <v/>
      </c>
      <c r="D753" s="12" t="str">
        <f aca="false">IF($C753="","",②実績CSV_期間A!$N749)</f>
        <v/>
      </c>
      <c r="E753" s="12" t="str">
        <f aca="false">IF($C753="","",RIGHT($D753,1))</f>
        <v/>
      </c>
      <c r="F753" s="41" t="str">
        <f aca="false">IF($C753="","",IFERROR(INDEX(サイズ換算マスタ!$C$6:$C$8,MATCH($E753,サイズ換算マスタ!$B$6:$B$8,0)),1))</f>
        <v/>
      </c>
      <c r="G753" s="38" t="str">
        <f aca="false">IF($C753="","",SUMIFS(②実績CSV_期間A!$AA$2:$AA$5001,②実績CSV_期間A!$M$2:$M$5001,$C753))</f>
        <v/>
      </c>
      <c r="H753" s="38" t="str">
        <f aca="false">IF($C753="","",SUMIFS(③実績CSV_期間B!$AA$2:$AA$5001,③実績CSV_期間B!$M$2:$M$5001,$C753))</f>
        <v/>
      </c>
      <c r="I753" s="38" t="str">
        <f aca="false">IF($C753="","",SUMIFS(④実績CSV_期間C!$AA$2:$AA$5001,④実績CSV_期間C!$M$2:$M$5001,$C753))</f>
        <v/>
      </c>
      <c r="J753" s="38" t="str">
        <f aca="false">IF($C753="","",N($F753)*N($G753))</f>
        <v/>
      </c>
      <c r="K753" s="38" t="str">
        <f aca="false">IF($C753="","",N($F753)*N($H753))</f>
        <v/>
      </c>
      <c r="L753" s="38" t="str">
        <f aca="false">IF($C753="","",N($F753)*N($I753))</f>
        <v/>
      </c>
      <c r="M753" s="37" t="str">
        <f aca="false">IF(OR($C753="",N(TOP!$C$12)=0),"",N($J753)/TOP!$C$12)</f>
        <v/>
      </c>
      <c r="N753" s="37" t="str">
        <f aca="false">IF(OR($C753="",N(TOP!$C$13)=0),"",N($K753)/TOP!$C$13)</f>
        <v/>
      </c>
      <c r="O753" s="37" t="str">
        <f aca="false">IF(OR($C753="",N(TOP!$C$14)=0),"",N($L753)/TOP!$C$14)</f>
        <v/>
      </c>
      <c r="P753" s="42" t="str">
        <f aca="false">IF($C753="","",IFERROR(CHOOSE(MATCH(TOP!$C$10,{"【期間A】","【期間B】","【期間C】"},0),N($M753),N($N753),N($O753)),0))</f>
        <v/>
      </c>
    </row>
    <row r="754" customFormat="false" ht="15" hidden="false" customHeight="false" outlineLevel="0" collapsed="false">
      <c r="B754" s="12" t="n">
        <v>749</v>
      </c>
      <c r="C754" s="36" t="str">
        <f aca="false">IF(②実績CSV_期間A!$M750="","",②実績CSV_期間A!$M750&amp;"")</f>
        <v/>
      </c>
      <c r="D754" s="12" t="str">
        <f aca="false">IF($C754="","",②実績CSV_期間A!$N750)</f>
        <v/>
      </c>
      <c r="E754" s="12" t="str">
        <f aca="false">IF($C754="","",RIGHT($D754,1))</f>
        <v/>
      </c>
      <c r="F754" s="41" t="str">
        <f aca="false">IF($C754="","",IFERROR(INDEX(サイズ換算マスタ!$C$6:$C$8,MATCH($E754,サイズ換算マスタ!$B$6:$B$8,0)),1))</f>
        <v/>
      </c>
      <c r="G754" s="38" t="str">
        <f aca="false">IF($C754="","",SUMIFS(②実績CSV_期間A!$AA$2:$AA$5001,②実績CSV_期間A!$M$2:$M$5001,$C754))</f>
        <v/>
      </c>
      <c r="H754" s="38" t="str">
        <f aca="false">IF($C754="","",SUMIFS(③実績CSV_期間B!$AA$2:$AA$5001,③実績CSV_期間B!$M$2:$M$5001,$C754))</f>
        <v/>
      </c>
      <c r="I754" s="38" t="str">
        <f aca="false">IF($C754="","",SUMIFS(④実績CSV_期間C!$AA$2:$AA$5001,④実績CSV_期間C!$M$2:$M$5001,$C754))</f>
        <v/>
      </c>
      <c r="J754" s="38" t="str">
        <f aca="false">IF($C754="","",N($F754)*N($G754))</f>
        <v/>
      </c>
      <c r="K754" s="38" t="str">
        <f aca="false">IF($C754="","",N($F754)*N($H754))</f>
        <v/>
      </c>
      <c r="L754" s="38" t="str">
        <f aca="false">IF($C754="","",N($F754)*N($I754))</f>
        <v/>
      </c>
      <c r="M754" s="37" t="str">
        <f aca="false">IF(OR($C754="",N(TOP!$C$12)=0),"",N($J754)/TOP!$C$12)</f>
        <v/>
      </c>
      <c r="N754" s="37" t="str">
        <f aca="false">IF(OR($C754="",N(TOP!$C$13)=0),"",N($K754)/TOP!$C$13)</f>
        <v/>
      </c>
      <c r="O754" s="37" t="str">
        <f aca="false">IF(OR($C754="",N(TOP!$C$14)=0),"",N($L754)/TOP!$C$14)</f>
        <v/>
      </c>
      <c r="P754" s="42" t="str">
        <f aca="false">IF($C754="","",IFERROR(CHOOSE(MATCH(TOP!$C$10,{"【期間A】","【期間B】","【期間C】"},0),N($M754),N($N754),N($O754)),0))</f>
        <v/>
      </c>
    </row>
    <row r="755" customFormat="false" ht="15" hidden="false" customHeight="false" outlineLevel="0" collapsed="false">
      <c r="B755" s="12" t="n">
        <v>750</v>
      </c>
      <c r="C755" s="36" t="str">
        <f aca="false">IF(②実績CSV_期間A!$M751="","",②実績CSV_期間A!$M751&amp;"")</f>
        <v/>
      </c>
      <c r="D755" s="12" t="str">
        <f aca="false">IF($C755="","",②実績CSV_期間A!$N751)</f>
        <v/>
      </c>
      <c r="E755" s="12" t="str">
        <f aca="false">IF($C755="","",RIGHT($D755,1))</f>
        <v/>
      </c>
      <c r="F755" s="41" t="str">
        <f aca="false">IF($C755="","",IFERROR(INDEX(サイズ換算マスタ!$C$6:$C$8,MATCH($E755,サイズ換算マスタ!$B$6:$B$8,0)),1))</f>
        <v/>
      </c>
      <c r="G755" s="38" t="str">
        <f aca="false">IF($C755="","",SUMIFS(②実績CSV_期間A!$AA$2:$AA$5001,②実績CSV_期間A!$M$2:$M$5001,$C755))</f>
        <v/>
      </c>
      <c r="H755" s="38" t="str">
        <f aca="false">IF($C755="","",SUMIFS(③実績CSV_期間B!$AA$2:$AA$5001,③実績CSV_期間B!$M$2:$M$5001,$C755))</f>
        <v/>
      </c>
      <c r="I755" s="38" t="str">
        <f aca="false">IF($C755="","",SUMIFS(④実績CSV_期間C!$AA$2:$AA$5001,④実績CSV_期間C!$M$2:$M$5001,$C755))</f>
        <v/>
      </c>
      <c r="J755" s="38" t="str">
        <f aca="false">IF($C755="","",N($F755)*N($G755))</f>
        <v/>
      </c>
      <c r="K755" s="38" t="str">
        <f aca="false">IF($C755="","",N($F755)*N($H755))</f>
        <v/>
      </c>
      <c r="L755" s="38" t="str">
        <f aca="false">IF($C755="","",N($F755)*N($I755))</f>
        <v/>
      </c>
      <c r="M755" s="37" t="str">
        <f aca="false">IF(OR($C755="",N(TOP!$C$12)=0),"",N($J755)/TOP!$C$12)</f>
        <v/>
      </c>
      <c r="N755" s="37" t="str">
        <f aca="false">IF(OR($C755="",N(TOP!$C$13)=0),"",N($K755)/TOP!$C$13)</f>
        <v/>
      </c>
      <c r="O755" s="37" t="str">
        <f aca="false">IF(OR($C755="",N(TOP!$C$14)=0),"",N($L755)/TOP!$C$14)</f>
        <v/>
      </c>
      <c r="P755" s="42" t="str">
        <f aca="false">IF($C755="","",IFERROR(CHOOSE(MATCH(TOP!$C$10,{"【期間A】","【期間B】","【期間C】"},0),N($M755),N($N755),N($O755)),0))</f>
        <v/>
      </c>
    </row>
    <row r="756" customFormat="false" ht="15" hidden="false" customHeight="false" outlineLevel="0" collapsed="false">
      <c r="B756" s="12" t="n">
        <v>751</v>
      </c>
      <c r="C756" s="36" t="str">
        <f aca="false">IF(②実績CSV_期間A!$M752="","",②実績CSV_期間A!$M752&amp;"")</f>
        <v/>
      </c>
      <c r="D756" s="12" t="str">
        <f aca="false">IF($C756="","",②実績CSV_期間A!$N752)</f>
        <v/>
      </c>
      <c r="E756" s="12" t="str">
        <f aca="false">IF($C756="","",RIGHT($D756,1))</f>
        <v/>
      </c>
      <c r="F756" s="41" t="str">
        <f aca="false">IF($C756="","",IFERROR(INDEX(サイズ換算マスタ!$C$6:$C$8,MATCH($E756,サイズ換算マスタ!$B$6:$B$8,0)),1))</f>
        <v/>
      </c>
      <c r="G756" s="38" t="str">
        <f aca="false">IF($C756="","",SUMIFS(②実績CSV_期間A!$AA$2:$AA$5001,②実績CSV_期間A!$M$2:$M$5001,$C756))</f>
        <v/>
      </c>
      <c r="H756" s="38" t="str">
        <f aca="false">IF($C756="","",SUMIFS(③実績CSV_期間B!$AA$2:$AA$5001,③実績CSV_期間B!$M$2:$M$5001,$C756))</f>
        <v/>
      </c>
      <c r="I756" s="38" t="str">
        <f aca="false">IF($C756="","",SUMIFS(④実績CSV_期間C!$AA$2:$AA$5001,④実績CSV_期間C!$M$2:$M$5001,$C756))</f>
        <v/>
      </c>
      <c r="J756" s="38" t="str">
        <f aca="false">IF($C756="","",N($F756)*N($G756))</f>
        <v/>
      </c>
      <c r="K756" s="38" t="str">
        <f aca="false">IF($C756="","",N($F756)*N($H756))</f>
        <v/>
      </c>
      <c r="L756" s="38" t="str">
        <f aca="false">IF($C756="","",N($F756)*N($I756))</f>
        <v/>
      </c>
      <c r="M756" s="37" t="str">
        <f aca="false">IF(OR($C756="",N(TOP!$C$12)=0),"",N($J756)/TOP!$C$12)</f>
        <v/>
      </c>
      <c r="N756" s="37" t="str">
        <f aca="false">IF(OR($C756="",N(TOP!$C$13)=0),"",N($K756)/TOP!$C$13)</f>
        <v/>
      </c>
      <c r="O756" s="37" t="str">
        <f aca="false">IF(OR($C756="",N(TOP!$C$14)=0),"",N($L756)/TOP!$C$14)</f>
        <v/>
      </c>
      <c r="P756" s="42" t="str">
        <f aca="false">IF($C756="","",IFERROR(CHOOSE(MATCH(TOP!$C$10,{"【期間A】","【期間B】","【期間C】"},0),N($M756),N($N756),N($O756)),0))</f>
        <v/>
      </c>
    </row>
    <row r="757" customFormat="false" ht="15" hidden="false" customHeight="false" outlineLevel="0" collapsed="false">
      <c r="B757" s="12" t="n">
        <v>752</v>
      </c>
      <c r="C757" s="36" t="str">
        <f aca="false">IF(②実績CSV_期間A!$M753="","",②実績CSV_期間A!$M753&amp;"")</f>
        <v/>
      </c>
      <c r="D757" s="12" t="str">
        <f aca="false">IF($C757="","",②実績CSV_期間A!$N753)</f>
        <v/>
      </c>
      <c r="E757" s="12" t="str">
        <f aca="false">IF($C757="","",RIGHT($D757,1))</f>
        <v/>
      </c>
      <c r="F757" s="41" t="str">
        <f aca="false">IF($C757="","",IFERROR(INDEX(サイズ換算マスタ!$C$6:$C$8,MATCH($E757,サイズ換算マスタ!$B$6:$B$8,0)),1))</f>
        <v/>
      </c>
      <c r="G757" s="38" t="str">
        <f aca="false">IF($C757="","",SUMIFS(②実績CSV_期間A!$AA$2:$AA$5001,②実績CSV_期間A!$M$2:$M$5001,$C757))</f>
        <v/>
      </c>
      <c r="H757" s="38" t="str">
        <f aca="false">IF($C757="","",SUMIFS(③実績CSV_期間B!$AA$2:$AA$5001,③実績CSV_期間B!$M$2:$M$5001,$C757))</f>
        <v/>
      </c>
      <c r="I757" s="38" t="str">
        <f aca="false">IF($C757="","",SUMIFS(④実績CSV_期間C!$AA$2:$AA$5001,④実績CSV_期間C!$M$2:$M$5001,$C757))</f>
        <v/>
      </c>
      <c r="J757" s="38" t="str">
        <f aca="false">IF($C757="","",N($F757)*N($G757))</f>
        <v/>
      </c>
      <c r="K757" s="38" t="str">
        <f aca="false">IF($C757="","",N($F757)*N($H757))</f>
        <v/>
      </c>
      <c r="L757" s="38" t="str">
        <f aca="false">IF($C757="","",N($F757)*N($I757))</f>
        <v/>
      </c>
      <c r="M757" s="37" t="str">
        <f aca="false">IF(OR($C757="",N(TOP!$C$12)=0),"",N($J757)/TOP!$C$12)</f>
        <v/>
      </c>
      <c r="N757" s="37" t="str">
        <f aca="false">IF(OR($C757="",N(TOP!$C$13)=0),"",N($K757)/TOP!$C$13)</f>
        <v/>
      </c>
      <c r="O757" s="37" t="str">
        <f aca="false">IF(OR($C757="",N(TOP!$C$14)=0),"",N($L757)/TOP!$C$14)</f>
        <v/>
      </c>
      <c r="P757" s="42" t="str">
        <f aca="false">IF($C757="","",IFERROR(CHOOSE(MATCH(TOP!$C$10,{"【期間A】","【期間B】","【期間C】"},0),N($M757),N($N757),N($O757)),0))</f>
        <v/>
      </c>
    </row>
    <row r="758" customFormat="false" ht="15" hidden="false" customHeight="false" outlineLevel="0" collapsed="false">
      <c r="B758" s="12" t="n">
        <v>753</v>
      </c>
      <c r="C758" s="36" t="str">
        <f aca="false">IF(②実績CSV_期間A!$M754="","",②実績CSV_期間A!$M754&amp;"")</f>
        <v/>
      </c>
      <c r="D758" s="12" t="str">
        <f aca="false">IF($C758="","",②実績CSV_期間A!$N754)</f>
        <v/>
      </c>
      <c r="E758" s="12" t="str">
        <f aca="false">IF($C758="","",RIGHT($D758,1))</f>
        <v/>
      </c>
      <c r="F758" s="41" t="str">
        <f aca="false">IF($C758="","",IFERROR(INDEX(サイズ換算マスタ!$C$6:$C$8,MATCH($E758,サイズ換算マスタ!$B$6:$B$8,0)),1))</f>
        <v/>
      </c>
      <c r="G758" s="38" t="str">
        <f aca="false">IF($C758="","",SUMIFS(②実績CSV_期間A!$AA$2:$AA$5001,②実績CSV_期間A!$M$2:$M$5001,$C758))</f>
        <v/>
      </c>
      <c r="H758" s="38" t="str">
        <f aca="false">IF($C758="","",SUMIFS(③実績CSV_期間B!$AA$2:$AA$5001,③実績CSV_期間B!$M$2:$M$5001,$C758))</f>
        <v/>
      </c>
      <c r="I758" s="38" t="str">
        <f aca="false">IF($C758="","",SUMIFS(④実績CSV_期間C!$AA$2:$AA$5001,④実績CSV_期間C!$M$2:$M$5001,$C758))</f>
        <v/>
      </c>
      <c r="J758" s="38" t="str">
        <f aca="false">IF($C758="","",N($F758)*N($G758))</f>
        <v/>
      </c>
      <c r="K758" s="38" t="str">
        <f aca="false">IF($C758="","",N($F758)*N($H758))</f>
        <v/>
      </c>
      <c r="L758" s="38" t="str">
        <f aca="false">IF($C758="","",N($F758)*N($I758))</f>
        <v/>
      </c>
      <c r="M758" s="37" t="str">
        <f aca="false">IF(OR($C758="",N(TOP!$C$12)=0),"",N($J758)/TOP!$C$12)</f>
        <v/>
      </c>
      <c r="N758" s="37" t="str">
        <f aca="false">IF(OR($C758="",N(TOP!$C$13)=0),"",N($K758)/TOP!$C$13)</f>
        <v/>
      </c>
      <c r="O758" s="37" t="str">
        <f aca="false">IF(OR($C758="",N(TOP!$C$14)=0),"",N($L758)/TOP!$C$14)</f>
        <v/>
      </c>
      <c r="P758" s="42" t="str">
        <f aca="false">IF($C758="","",IFERROR(CHOOSE(MATCH(TOP!$C$10,{"【期間A】","【期間B】","【期間C】"},0),N($M758),N($N758),N($O758)),0))</f>
        <v/>
      </c>
    </row>
    <row r="759" customFormat="false" ht="15" hidden="false" customHeight="false" outlineLevel="0" collapsed="false">
      <c r="B759" s="12" t="n">
        <v>754</v>
      </c>
      <c r="C759" s="36" t="str">
        <f aca="false">IF(②実績CSV_期間A!$M755="","",②実績CSV_期間A!$M755&amp;"")</f>
        <v/>
      </c>
      <c r="D759" s="12" t="str">
        <f aca="false">IF($C759="","",②実績CSV_期間A!$N755)</f>
        <v/>
      </c>
      <c r="E759" s="12" t="str">
        <f aca="false">IF($C759="","",RIGHT($D759,1))</f>
        <v/>
      </c>
      <c r="F759" s="41" t="str">
        <f aca="false">IF($C759="","",IFERROR(INDEX(サイズ換算マスタ!$C$6:$C$8,MATCH($E759,サイズ換算マスタ!$B$6:$B$8,0)),1))</f>
        <v/>
      </c>
      <c r="G759" s="38" t="str">
        <f aca="false">IF($C759="","",SUMIFS(②実績CSV_期間A!$AA$2:$AA$5001,②実績CSV_期間A!$M$2:$M$5001,$C759))</f>
        <v/>
      </c>
      <c r="H759" s="38" t="str">
        <f aca="false">IF($C759="","",SUMIFS(③実績CSV_期間B!$AA$2:$AA$5001,③実績CSV_期間B!$M$2:$M$5001,$C759))</f>
        <v/>
      </c>
      <c r="I759" s="38" t="str">
        <f aca="false">IF($C759="","",SUMIFS(④実績CSV_期間C!$AA$2:$AA$5001,④実績CSV_期間C!$M$2:$M$5001,$C759))</f>
        <v/>
      </c>
      <c r="J759" s="38" t="str">
        <f aca="false">IF($C759="","",N($F759)*N($G759))</f>
        <v/>
      </c>
      <c r="K759" s="38" t="str">
        <f aca="false">IF($C759="","",N($F759)*N($H759))</f>
        <v/>
      </c>
      <c r="L759" s="38" t="str">
        <f aca="false">IF($C759="","",N($F759)*N($I759))</f>
        <v/>
      </c>
      <c r="M759" s="37" t="str">
        <f aca="false">IF(OR($C759="",N(TOP!$C$12)=0),"",N($J759)/TOP!$C$12)</f>
        <v/>
      </c>
      <c r="N759" s="37" t="str">
        <f aca="false">IF(OR($C759="",N(TOP!$C$13)=0),"",N($K759)/TOP!$C$13)</f>
        <v/>
      </c>
      <c r="O759" s="37" t="str">
        <f aca="false">IF(OR($C759="",N(TOP!$C$14)=0),"",N($L759)/TOP!$C$14)</f>
        <v/>
      </c>
      <c r="P759" s="42" t="str">
        <f aca="false">IF($C759="","",IFERROR(CHOOSE(MATCH(TOP!$C$10,{"【期間A】","【期間B】","【期間C】"},0),N($M759),N($N759),N($O759)),0))</f>
        <v/>
      </c>
    </row>
    <row r="760" customFormat="false" ht="15" hidden="false" customHeight="false" outlineLevel="0" collapsed="false">
      <c r="B760" s="12" t="n">
        <v>755</v>
      </c>
      <c r="C760" s="36" t="str">
        <f aca="false">IF(②実績CSV_期間A!$M756="","",②実績CSV_期間A!$M756&amp;"")</f>
        <v/>
      </c>
      <c r="D760" s="12" t="str">
        <f aca="false">IF($C760="","",②実績CSV_期間A!$N756)</f>
        <v/>
      </c>
      <c r="E760" s="12" t="str">
        <f aca="false">IF($C760="","",RIGHT($D760,1))</f>
        <v/>
      </c>
      <c r="F760" s="41" t="str">
        <f aca="false">IF($C760="","",IFERROR(INDEX(サイズ換算マスタ!$C$6:$C$8,MATCH($E760,サイズ換算マスタ!$B$6:$B$8,0)),1))</f>
        <v/>
      </c>
      <c r="G760" s="38" t="str">
        <f aca="false">IF($C760="","",SUMIFS(②実績CSV_期間A!$AA$2:$AA$5001,②実績CSV_期間A!$M$2:$M$5001,$C760))</f>
        <v/>
      </c>
      <c r="H760" s="38" t="str">
        <f aca="false">IF($C760="","",SUMIFS(③実績CSV_期間B!$AA$2:$AA$5001,③実績CSV_期間B!$M$2:$M$5001,$C760))</f>
        <v/>
      </c>
      <c r="I760" s="38" t="str">
        <f aca="false">IF($C760="","",SUMIFS(④実績CSV_期間C!$AA$2:$AA$5001,④実績CSV_期間C!$M$2:$M$5001,$C760))</f>
        <v/>
      </c>
      <c r="J760" s="38" t="str">
        <f aca="false">IF($C760="","",N($F760)*N($G760))</f>
        <v/>
      </c>
      <c r="K760" s="38" t="str">
        <f aca="false">IF($C760="","",N($F760)*N($H760))</f>
        <v/>
      </c>
      <c r="L760" s="38" t="str">
        <f aca="false">IF($C760="","",N($F760)*N($I760))</f>
        <v/>
      </c>
      <c r="M760" s="37" t="str">
        <f aca="false">IF(OR($C760="",N(TOP!$C$12)=0),"",N($J760)/TOP!$C$12)</f>
        <v/>
      </c>
      <c r="N760" s="37" t="str">
        <f aca="false">IF(OR($C760="",N(TOP!$C$13)=0),"",N($K760)/TOP!$C$13)</f>
        <v/>
      </c>
      <c r="O760" s="37" t="str">
        <f aca="false">IF(OR($C760="",N(TOP!$C$14)=0),"",N($L760)/TOP!$C$14)</f>
        <v/>
      </c>
      <c r="P760" s="42" t="str">
        <f aca="false">IF($C760="","",IFERROR(CHOOSE(MATCH(TOP!$C$10,{"【期間A】","【期間B】","【期間C】"},0),N($M760),N($N760),N($O760)),0))</f>
        <v/>
      </c>
    </row>
    <row r="761" customFormat="false" ht="15" hidden="false" customHeight="false" outlineLevel="0" collapsed="false">
      <c r="B761" s="12" t="n">
        <v>756</v>
      </c>
      <c r="C761" s="36" t="str">
        <f aca="false">IF(②実績CSV_期間A!$M757="","",②実績CSV_期間A!$M757&amp;"")</f>
        <v/>
      </c>
      <c r="D761" s="12" t="str">
        <f aca="false">IF($C761="","",②実績CSV_期間A!$N757)</f>
        <v/>
      </c>
      <c r="E761" s="12" t="str">
        <f aca="false">IF($C761="","",RIGHT($D761,1))</f>
        <v/>
      </c>
      <c r="F761" s="41" t="str">
        <f aca="false">IF($C761="","",IFERROR(INDEX(サイズ換算マスタ!$C$6:$C$8,MATCH($E761,サイズ換算マスタ!$B$6:$B$8,0)),1))</f>
        <v/>
      </c>
      <c r="G761" s="38" t="str">
        <f aca="false">IF($C761="","",SUMIFS(②実績CSV_期間A!$AA$2:$AA$5001,②実績CSV_期間A!$M$2:$M$5001,$C761))</f>
        <v/>
      </c>
      <c r="H761" s="38" t="str">
        <f aca="false">IF($C761="","",SUMIFS(③実績CSV_期間B!$AA$2:$AA$5001,③実績CSV_期間B!$M$2:$M$5001,$C761))</f>
        <v/>
      </c>
      <c r="I761" s="38" t="str">
        <f aca="false">IF($C761="","",SUMIFS(④実績CSV_期間C!$AA$2:$AA$5001,④実績CSV_期間C!$M$2:$M$5001,$C761))</f>
        <v/>
      </c>
      <c r="J761" s="38" t="str">
        <f aca="false">IF($C761="","",N($F761)*N($G761))</f>
        <v/>
      </c>
      <c r="K761" s="38" t="str">
        <f aca="false">IF($C761="","",N($F761)*N($H761))</f>
        <v/>
      </c>
      <c r="L761" s="38" t="str">
        <f aca="false">IF($C761="","",N($F761)*N($I761))</f>
        <v/>
      </c>
      <c r="M761" s="37" t="str">
        <f aca="false">IF(OR($C761="",N(TOP!$C$12)=0),"",N($J761)/TOP!$C$12)</f>
        <v/>
      </c>
      <c r="N761" s="37" t="str">
        <f aca="false">IF(OR($C761="",N(TOP!$C$13)=0),"",N($K761)/TOP!$C$13)</f>
        <v/>
      </c>
      <c r="O761" s="37" t="str">
        <f aca="false">IF(OR($C761="",N(TOP!$C$14)=0),"",N($L761)/TOP!$C$14)</f>
        <v/>
      </c>
      <c r="P761" s="42" t="str">
        <f aca="false">IF($C761="","",IFERROR(CHOOSE(MATCH(TOP!$C$10,{"【期間A】","【期間B】","【期間C】"},0),N($M761),N($N761),N($O761)),0))</f>
        <v/>
      </c>
    </row>
    <row r="762" customFormat="false" ht="15" hidden="false" customHeight="false" outlineLevel="0" collapsed="false">
      <c r="B762" s="12" t="n">
        <v>757</v>
      </c>
      <c r="C762" s="36" t="str">
        <f aca="false">IF(②実績CSV_期間A!$M758="","",②実績CSV_期間A!$M758&amp;"")</f>
        <v/>
      </c>
      <c r="D762" s="12" t="str">
        <f aca="false">IF($C762="","",②実績CSV_期間A!$N758)</f>
        <v/>
      </c>
      <c r="E762" s="12" t="str">
        <f aca="false">IF($C762="","",RIGHT($D762,1))</f>
        <v/>
      </c>
      <c r="F762" s="41" t="str">
        <f aca="false">IF($C762="","",IFERROR(INDEX(サイズ換算マスタ!$C$6:$C$8,MATCH($E762,サイズ換算マスタ!$B$6:$B$8,0)),1))</f>
        <v/>
      </c>
      <c r="G762" s="38" t="str">
        <f aca="false">IF($C762="","",SUMIFS(②実績CSV_期間A!$AA$2:$AA$5001,②実績CSV_期間A!$M$2:$M$5001,$C762))</f>
        <v/>
      </c>
      <c r="H762" s="38" t="str">
        <f aca="false">IF($C762="","",SUMIFS(③実績CSV_期間B!$AA$2:$AA$5001,③実績CSV_期間B!$M$2:$M$5001,$C762))</f>
        <v/>
      </c>
      <c r="I762" s="38" t="str">
        <f aca="false">IF($C762="","",SUMIFS(④実績CSV_期間C!$AA$2:$AA$5001,④実績CSV_期間C!$M$2:$M$5001,$C762))</f>
        <v/>
      </c>
      <c r="J762" s="38" t="str">
        <f aca="false">IF($C762="","",N($F762)*N($G762))</f>
        <v/>
      </c>
      <c r="K762" s="38" t="str">
        <f aca="false">IF($C762="","",N($F762)*N($H762))</f>
        <v/>
      </c>
      <c r="L762" s="38" t="str">
        <f aca="false">IF($C762="","",N($F762)*N($I762))</f>
        <v/>
      </c>
      <c r="M762" s="37" t="str">
        <f aca="false">IF(OR($C762="",N(TOP!$C$12)=0),"",N($J762)/TOP!$C$12)</f>
        <v/>
      </c>
      <c r="N762" s="37" t="str">
        <f aca="false">IF(OR($C762="",N(TOP!$C$13)=0),"",N($K762)/TOP!$C$13)</f>
        <v/>
      </c>
      <c r="O762" s="37" t="str">
        <f aca="false">IF(OR($C762="",N(TOP!$C$14)=0),"",N($L762)/TOP!$C$14)</f>
        <v/>
      </c>
      <c r="P762" s="42" t="str">
        <f aca="false">IF($C762="","",IFERROR(CHOOSE(MATCH(TOP!$C$10,{"【期間A】","【期間B】","【期間C】"},0),N($M762),N($N762),N($O762)),0))</f>
        <v/>
      </c>
    </row>
    <row r="763" customFormat="false" ht="15" hidden="false" customHeight="false" outlineLevel="0" collapsed="false">
      <c r="B763" s="12" t="n">
        <v>758</v>
      </c>
      <c r="C763" s="36" t="str">
        <f aca="false">IF(②実績CSV_期間A!$M759="","",②実績CSV_期間A!$M759&amp;"")</f>
        <v/>
      </c>
      <c r="D763" s="12" t="str">
        <f aca="false">IF($C763="","",②実績CSV_期間A!$N759)</f>
        <v/>
      </c>
      <c r="E763" s="12" t="str">
        <f aca="false">IF($C763="","",RIGHT($D763,1))</f>
        <v/>
      </c>
      <c r="F763" s="41" t="str">
        <f aca="false">IF($C763="","",IFERROR(INDEX(サイズ換算マスタ!$C$6:$C$8,MATCH($E763,サイズ換算マスタ!$B$6:$B$8,0)),1))</f>
        <v/>
      </c>
      <c r="G763" s="38" t="str">
        <f aca="false">IF($C763="","",SUMIFS(②実績CSV_期間A!$AA$2:$AA$5001,②実績CSV_期間A!$M$2:$M$5001,$C763))</f>
        <v/>
      </c>
      <c r="H763" s="38" t="str">
        <f aca="false">IF($C763="","",SUMIFS(③実績CSV_期間B!$AA$2:$AA$5001,③実績CSV_期間B!$M$2:$M$5001,$C763))</f>
        <v/>
      </c>
      <c r="I763" s="38" t="str">
        <f aca="false">IF($C763="","",SUMIFS(④実績CSV_期間C!$AA$2:$AA$5001,④実績CSV_期間C!$M$2:$M$5001,$C763))</f>
        <v/>
      </c>
      <c r="J763" s="38" t="str">
        <f aca="false">IF($C763="","",N($F763)*N($G763))</f>
        <v/>
      </c>
      <c r="K763" s="38" t="str">
        <f aca="false">IF($C763="","",N($F763)*N($H763))</f>
        <v/>
      </c>
      <c r="L763" s="38" t="str">
        <f aca="false">IF($C763="","",N($F763)*N($I763))</f>
        <v/>
      </c>
      <c r="M763" s="37" t="str">
        <f aca="false">IF(OR($C763="",N(TOP!$C$12)=0),"",N($J763)/TOP!$C$12)</f>
        <v/>
      </c>
      <c r="N763" s="37" t="str">
        <f aca="false">IF(OR($C763="",N(TOP!$C$13)=0),"",N($K763)/TOP!$C$13)</f>
        <v/>
      </c>
      <c r="O763" s="37" t="str">
        <f aca="false">IF(OR($C763="",N(TOP!$C$14)=0),"",N($L763)/TOP!$C$14)</f>
        <v/>
      </c>
      <c r="P763" s="42" t="str">
        <f aca="false">IF($C763="","",IFERROR(CHOOSE(MATCH(TOP!$C$10,{"【期間A】","【期間B】","【期間C】"},0),N($M763),N($N763),N($O763)),0))</f>
        <v/>
      </c>
    </row>
    <row r="764" customFormat="false" ht="15" hidden="false" customHeight="false" outlineLevel="0" collapsed="false">
      <c r="B764" s="12" t="n">
        <v>759</v>
      </c>
      <c r="C764" s="36" t="str">
        <f aca="false">IF(②実績CSV_期間A!$M760="","",②実績CSV_期間A!$M760&amp;"")</f>
        <v/>
      </c>
      <c r="D764" s="12" t="str">
        <f aca="false">IF($C764="","",②実績CSV_期間A!$N760)</f>
        <v/>
      </c>
      <c r="E764" s="12" t="str">
        <f aca="false">IF($C764="","",RIGHT($D764,1))</f>
        <v/>
      </c>
      <c r="F764" s="41" t="str">
        <f aca="false">IF($C764="","",IFERROR(INDEX(サイズ換算マスタ!$C$6:$C$8,MATCH($E764,サイズ換算マスタ!$B$6:$B$8,0)),1))</f>
        <v/>
      </c>
      <c r="G764" s="38" t="str">
        <f aca="false">IF($C764="","",SUMIFS(②実績CSV_期間A!$AA$2:$AA$5001,②実績CSV_期間A!$M$2:$M$5001,$C764))</f>
        <v/>
      </c>
      <c r="H764" s="38" t="str">
        <f aca="false">IF($C764="","",SUMIFS(③実績CSV_期間B!$AA$2:$AA$5001,③実績CSV_期間B!$M$2:$M$5001,$C764))</f>
        <v/>
      </c>
      <c r="I764" s="38" t="str">
        <f aca="false">IF($C764="","",SUMIFS(④実績CSV_期間C!$AA$2:$AA$5001,④実績CSV_期間C!$M$2:$M$5001,$C764))</f>
        <v/>
      </c>
      <c r="J764" s="38" t="str">
        <f aca="false">IF($C764="","",N($F764)*N($G764))</f>
        <v/>
      </c>
      <c r="K764" s="38" t="str">
        <f aca="false">IF($C764="","",N($F764)*N($H764))</f>
        <v/>
      </c>
      <c r="L764" s="38" t="str">
        <f aca="false">IF($C764="","",N($F764)*N($I764))</f>
        <v/>
      </c>
      <c r="M764" s="37" t="str">
        <f aca="false">IF(OR($C764="",N(TOP!$C$12)=0),"",N($J764)/TOP!$C$12)</f>
        <v/>
      </c>
      <c r="N764" s="37" t="str">
        <f aca="false">IF(OR($C764="",N(TOP!$C$13)=0),"",N($K764)/TOP!$C$13)</f>
        <v/>
      </c>
      <c r="O764" s="37" t="str">
        <f aca="false">IF(OR($C764="",N(TOP!$C$14)=0),"",N($L764)/TOP!$C$14)</f>
        <v/>
      </c>
      <c r="P764" s="42" t="str">
        <f aca="false">IF($C764="","",IFERROR(CHOOSE(MATCH(TOP!$C$10,{"【期間A】","【期間B】","【期間C】"},0),N($M764),N($N764),N($O764)),0))</f>
        <v/>
      </c>
    </row>
    <row r="765" customFormat="false" ht="15" hidden="false" customHeight="false" outlineLevel="0" collapsed="false">
      <c r="B765" s="12" t="n">
        <v>760</v>
      </c>
      <c r="C765" s="36" t="str">
        <f aca="false">IF(②実績CSV_期間A!$M761="","",②実績CSV_期間A!$M761&amp;"")</f>
        <v/>
      </c>
      <c r="D765" s="12" t="str">
        <f aca="false">IF($C765="","",②実績CSV_期間A!$N761)</f>
        <v/>
      </c>
      <c r="E765" s="12" t="str">
        <f aca="false">IF($C765="","",RIGHT($D765,1))</f>
        <v/>
      </c>
      <c r="F765" s="41" t="str">
        <f aca="false">IF($C765="","",IFERROR(INDEX(サイズ換算マスタ!$C$6:$C$8,MATCH($E765,サイズ換算マスタ!$B$6:$B$8,0)),1))</f>
        <v/>
      </c>
      <c r="G765" s="38" t="str">
        <f aca="false">IF($C765="","",SUMIFS(②実績CSV_期間A!$AA$2:$AA$5001,②実績CSV_期間A!$M$2:$M$5001,$C765))</f>
        <v/>
      </c>
      <c r="H765" s="38" t="str">
        <f aca="false">IF($C765="","",SUMIFS(③実績CSV_期間B!$AA$2:$AA$5001,③実績CSV_期間B!$M$2:$M$5001,$C765))</f>
        <v/>
      </c>
      <c r="I765" s="38" t="str">
        <f aca="false">IF($C765="","",SUMIFS(④実績CSV_期間C!$AA$2:$AA$5001,④実績CSV_期間C!$M$2:$M$5001,$C765))</f>
        <v/>
      </c>
      <c r="J765" s="38" t="str">
        <f aca="false">IF($C765="","",N($F765)*N($G765))</f>
        <v/>
      </c>
      <c r="K765" s="38" t="str">
        <f aca="false">IF($C765="","",N($F765)*N($H765))</f>
        <v/>
      </c>
      <c r="L765" s="38" t="str">
        <f aca="false">IF($C765="","",N($F765)*N($I765))</f>
        <v/>
      </c>
      <c r="M765" s="37" t="str">
        <f aca="false">IF(OR($C765="",N(TOP!$C$12)=0),"",N($J765)/TOP!$C$12)</f>
        <v/>
      </c>
      <c r="N765" s="37" t="str">
        <f aca="false">IF(OR($C765="",N(TOP!$C$13)=0),"",N($K765)/TOP!$C$13)</f>
        <v/>
      </c>
      <c r="O765" s="37" t="str">
        <f aca="false">IF(OR($C765="",N(TOP!$C$14)=0),"",N($L765)/TOP!$C$14)</f>
        <v/>
      </c>
      <c r="P765" s="42" t="str">
        <f aca="false">IF($C765="","",IFERROR(CHOOSE(MATCH(TOP!$C$10,{"【期間A】","【期間B】","【期間C】"},0),N($M765),N($N765),N($O765)),0))</f>
        <v/>
      </c>
    </row>
    <row r="766" customFormat="false" ht="15" hidden="false" customHeight="false" outlineLevel="0" collapsed="false">
      <c r="B766" s="12" t="n">
        <v>761</v>
      </c>
      <c r="C766" s="36" t="str">
        <f aca="false">IF(②実績CSV_期間A!$M762="","",②実績CSV_期間A!$M762&amp;"")</f>
        <v/>
      </c>
      <c r="D766" s="12" t="str">
        <f aca="false">IF($C766="","",②実績CSV_期間A!$N762)</f>
        <v/>
      </c>
      <c r="E766" s="12" t="str">
        <f aca="false">IF($C766="","",RIGHT($D766,1))</f>
        <v/>
      </c>
      <c r="F766" s="41" t="str">
        <f aca="false">IF($C766="","",IFERROR(INDEX(サイズ換算マスタ!$C$6:$C$8,MATCH($E766,サイズ換算マスタ!$B$6:$B$8,0)),1))</f>
        <v/>
      </c>
      <c r="G766" s="38" t="str">
        <f aca="false">IF($C766="","",SUMIFS(②実績CSV_期間A!$AA$2:$AA$5001,②実績CSV_期間A!$M$2:$M$5001,$C766))</f>
        <v/>
      </c>
      <c r="H766" s="38" t="str">
        <f aca="false">IF($C766="","",SUMIFS(③実績CSV_期間B!$AA$2:$AA$5001,③実績CSV_期間B!$M$2:$M$5001,$C766))</f>
        <v/>
      </c>
      <c r="I766" s="38" t="str">
        <f aca="false">IF($C766="","",SUMIFS(④実績CSV_期間C!$AA$2:$AA$5001,④実績CSV_期間C!$M$2:$M$5001,$C766))</f>
        <v/>
      </c>
      <c r="J766" s="38" t="str">
        <f aca="false">IF($C766="","",N($F766)*N($G766))</f>
        <v/>
      </c>
      <c r="K766" s="38" t="str">
        <f aca="false">IF($C766="","",N($F766)*N($H766))</f>
        <v/>
      </c>
      <c r="L766" s="38" t="str">
        <f aca="false">IF($C766="","",N($F766)*N($I766))</f>
        <v/>
      </c>
      <c r="M766" s="37" t="str">
        <f aca="false">IF(OR($C766="",N(TOP!$C$12)=0),"",N($J766)/TOP!$C$12)</f>
        <v/>
      </c>
      <c r="N766" s="37" t="str">
        <f aca="false">IF(OR($C766="",N(TOP!$C$13)=0),"",N($K766)/TOP!$C$13)</f>
        <v/>
      </c>
      <c r="O766" s="37" t="str">
        <f aca="false">IF(OR($C766="",N(TOP!$C$14)=0),"",N($L766)/TOP!$C$14)</f>
        <v/>
      </c>
      <c r="P766" s="42" t="str">
        <f aca="false">IF($C766="","",IFERROR(CHOOSE(MATCH(TOP!$C$10,{"【期間A】","【期間B】","【期間C】"},0),N($M766),N($N766),N($O766)),0))</f>
        <v/>
      </c>
    </row>
    <row r="767" customFormat="false" ht="15" hidden="false" customHeight="false" outlineLevel="0" collapsed="false">
      <c r="B767" s="12" t="n">
        <v>762</v>
      </c>
      <c r="C767" s="36" t="str">
        <f aca="false">IF(②実績CSV_期間A!$M763="","",②実績CSV_期間A!$M763&amp;"")</f>
        <v/>
      </c>
      <c r="D767" s="12" t="str">
        <f aca="false">IF($C767="","",②実績CSV_期間A!$N763)</f>
        <v/>
      </c>
      <c r="E767" s="12" t="str">
        <f aca="false">IF($C767="","",RIGHT($D767,1))</f>
        <v/>
      </c>
      <c r="F767" s="41" t="str">
        <f aca="false">IF($C767="","",IFERROR(INDEX(サイズ換算マスタ!$C$6:$C$8,MATCH($E767,サイズ換算マスタ!$B$6:$B$8,0)),1))</f>
        <v/>
      </c>
      <c r="G767" s="38" t="str">
        <f aca="false">IF($C767="","",SUMIFS(②実績CSV_期間A!$AA$2:$AA$5001,②実績CSV_期間A!$M$2:$M$5001,$C767))</f>
        <v/>
      </c>
      <c r="H767" s="38" t="str">
        <f aca="false">IF($C767="","",SUMIFS(③実績CSV_期間B!$AA$2:$AA$5001,③実績CSV_期間B!$M$2:$M$5001,$C767))</f>
        <v/>
      </c>
      <c r="I767" s="38" t="str">
        <f aca="false">IF($C767="","",SUMIFS(④実績CSV_期間C!$AA$2:$AA$5001,④実績CSV_期間C!$M$2:$M$5001,$C767))</f>
        <v/>
      </c>
      <c r="J767" s="38" t="str">
        <f aca="false">IF($C767="","",N($F767)*N($G767))</f>
        <v/>
      </c>
      <c r="K767" s="38" t="str">
        <f aca="false">IF($C767="","",N($F767)*N($H767))</f>
        <v/>
      </c>
      <c r="L767" s="38" t="str">
        <f aca="false">IF($C767="","",N($F767)*N($I767))</f>
        <v/>
      </c>
      <c r="M767" s="37" t="str">
        <f aca="false">IF(OR($C767="",N(TOP!$C$12)=0),"",N($J767)/TOP!$C$12)</f>
        <v/>
      </c>
      <c r="N767" s="37" t="str">
        <f aca="false">IF(OR($C767="",N(TOP!$C$13)=0),"",N($K767)/TOP!$C$13)</f>
        <v/>
      </c>
      <c r="O767" s="37" t="str">
        <f aca="false">IF(OR($C767="",N(TOP!$C$14)=0),"",N($L767)/TOP!$C$14)</f>
        <v/>
      </c>
      <c r="P767" s="42" t="str">
        <f aca="false">IF($C767="","",IFERROR(CHOOSE(MATCH(TOP!$C$10,{"【期間A】","【期間B】","【期間C】"},0),N($M767),N($N767),N($O767)),0))</f>
        <v/>
      </c>
    </row>
    <row r="768" customFormat="false" ht="15" hidden="false" customHeight="false" outlineLevel="0" collapsed="false">
      <c r="B768" s="12" t="n">
        <v>763</v>
      </c>
      <c r="C768" s="36" t="str">
        <f aca="false">IF(②実績CSV_期間A!$M764="","",②実績CSV_期間A!$M764&amp;"")</f>
        <v/>
      </c>
      <c r="D768" s="12" t="str">
        <f aca="false">IF($C768="","",②実績CSV_期間A!$N764)</f>
        <v/>
      </c>
      <c r="E768" s="12" t="str">
        <f aca="false">IF($C768="","",RIGHT($D768,1))</f>
        <v/>
      </c>
      <c r="F768" s="41" t="str">
        <f aca="false">IF($C768="","",IFERROR(INDEX(サイズ換算マスタ!$C$6:$C$8,MATCH($E768,サイズ換算マスタ!$B$6:$B$8,0)),1))</f>
        <v/>
      </c>
      <c r="G768" s="38" t="str">
        <f aca="false">IF($C768="","",SUMIFS(②実績CSV_期間A!$AA$2:$AA$5001,②実績CSV_期間A!$M$2:$M$5001,$C768))</f>
        <v/>
      </c>
      <c r="H768" s="38" t="str">
        <f aca="false">IF($C768="","",SUMIFS(③実績CSV_期間B!$AA$2:$AA$5001,③実績CSV_期間B!$M$2:$M$5001,$C768))</f>
        <v/>
      </c>
      <c r="I768" s="38" t="str">
        <f aca="false">IF($C768="","",SUMIFS(④実績CSV_期間C!$AA$2:$AA$5001,④実績CSV_期間C!$M$2:$M$5001,$C768))</f>
        <v/>
      </c>
      <c r="J768" s="38" t="str">
        <f aca="false">IF($C768="","",N($F768)*N($G768))</f>
        <v/>
      </c>
      <c r="K768" s="38" t="str">
        <f aca="false">IF($C768="","",N($F768)*N($H768))</f>
        <v/>
      </c>
      <c r="L768" s="38" t="str">
        <f aca="false">IF($C768="","",N($F768)*N($I768))</f>
        <v/>
      </c>
      <c r="M768" s="37" t="str">
        <f aca="false">IF(OR($C768="",N(TOP!$C$12)=0),"",N($J768)/TOP!$C$12)</f>
        <v/>
      </c>
      <c r="N768" s="37" t="str">
        <f aca="false">IF(OR($C768="",N(TOP!$C$13)=0),"",N($K768)/TOP!$C$13)</f>
        <v/>
      </c>
      <c r="O768" s="37" t="str">
        <f aca="false">IF(OR($C768="",N(TOP!$C$14)=0),"",N($L768)/TOP!$C$14)</f>
        <v/>
      </c>
      <c r="P768" s="42" t="str">
        <f aca="false">IF($C768="","",IFERROR(CHOOSE(MATCH(TOP!$C$10,{"【期間A】","【期間B】","【期間C】"},0),N($M768),N($N768),N($O768)),0))</f>
        <v/>
      </c>
    </row>
    <row r="769" customFormat="false" ht="15" hidden="false" customHeight="false" outlineLevel="0" collapsed="false">
      <c r="B769" s="12" t="n">
        <v>764</v>
      </c>
      <c r="C769" s="36" t="str">
        <f aca="false">IF(②実績CSV_期間A!$M765="","",②実績CSV_期間A!$M765&amp;"")</f>
        <v/>
      </c>
      <c r="D769" s="12" t="str">
        <f aca="false">IF($C769="","",②実績CSV_期間A!$N765)</f>
        <v/>
      </c>
      <c r="E769" s="12" t="str">
        <f aca="false">IF($C769="","",RIGHT($D769,1))</f>
        <v/>
      </c>
      <c r="F769" s="41" t="str">
        <f aca="false">IF($C769="","",IFERROR(INDEX(サイズ換算マスタ!$C$6:$C$8,MATCH($E769,サイズ換算マスタ!$B$6:$B$8,0)),1))</f>
        <v/>
      </c>
      <c r="G769" s="38" t="str">
        <f aca="false">IF($C769="","",SUMIFS(②実績CSV_期間A!$AA$2:$AA$5001,②実績CSV_期間A!$M$2:$M$5001,$C769))</f>
        <v/>
      </c>
      <c r="H769" s="38" t="str">
        <f aca="false">IF($C769="","",SUMIFS(③実績CSV_期間B!$AA$2:$AA$5001,③実績CSV_期間B!$M$2:$M$5001,$C769))</f>
        <v/>
      </c>
      <c r="I769" s="38" t="str">
        <f aca="false">IF($C769="","",SUMIFS(④実績CSV_期間C!$AA$2:$AA$5001,④実績CSV_期間C!$M$2:$M$5001,$C769))</f>
        <v/>
      </c>
      <c r="J769" s="38" t="str">
        <f aca="false">IF($C769="","",N($F769)*N($G769))</f>
        <v/>
      </c>
      <c r="K769" s="38" t="str">
        <f aca="false">IF($C769="","",N($F769)*N($H769))</f>
        <v/>
      </c>
      <c r="L769" s="38" t="str">
        <f aca="false">IF($C769="","",N($F769)*N($I769))</f>
        <v/>
      </c>
      <c r="M769" s="37" t="str">
        <f aca="false">IF(OR($C769="",N(TOP!$C$12)=0),"",N($J769)/TOP!$C$12)</f>
        <v/>
      </c>
      <c r="N769" s="37" t="str">
        <f aca="false">IF(OR($C769="",N(TOP!$C$13)=0),"",N($K769)/TOP!$C$13)</f>
        <v/>
      </c>
      <c r="O769" s="37" t="str">
        <f aca="false">IF(OR($C769="",N(TOP!$C$14)=0),"",N($L769)/TOP!$C$14)</f>
        <v/>
      </c>
      <c r="P769" s="42" t="str">
        <f aca="false">IF($C769="","",IFERROR(CHOOSE(MATCH(TOP!$C$10,{"【期間A】","【期間B】","【期間C】"},0),N($M769),N($N769),N($O769)),0))</f>
        <v/>
      </c>
    </row>
    <row r="770" customFormat="false" ht="15" hidden="false" customHeight="false" outlineLevel="0" collapsed="false">
      <c r="B770" s="12" t="n">
        <v>765</v>
      </c>
      <c r="C770" s="36" t="str">
        <f aca="false">IF(②実績CSV_期間A!$M766="","",②実績CSV_期間A!$M766&amp;"")</f>
        <v/>
      </c>
      <c r="D770" s="12" t="str">
        <f aca="false">IF($C770="","",②実績CSV_期間A!$N766)</f>
        <v/>
      </c>
      <c r="E770" s="12" t="str">
        <f aca="false">IF($C770="","",RIGHT($D770,1))</f>
        <v/>
      </c>
      <c r="F770" s="41" t="str">
        <f aca="false">IF($C770="","",IFERROR(INDEX(サイズ換算マスタ!$C$6:$C$8,MATCH($E770,サイズ換算マスタ!$B$6:$B$8,0)),1))</f>
        <v/>
      </c>
      <c r="G770" s="38" t="str">
        <f aca="false">IF($C770="","",SUMIFS(②実績CSV_期間A!$AA$2:$AA$5001,②実績CSV_期間A!$M$2:$M$5001,$C770))</f>
        <v/>
      </c>
      <c r="H770" s="38" t="str">
        <f aca="false">IF($C770="","",SUMIFS(③実績CSV_期間B!$AA$2:$AA$5001,③実績CSV_期間B!$M$2:$M$5001,$C770))</f>
        <v/>
      </c>
      <c r="I770" s="38" t="str">
        <f aca="false">IF($C770="","",SUMIFS(④実績CSV_期間C!$AA$2:$AA$5001,④実績CSV_期間C!$M$2:$M$5001,$C770))</f>
        <v/>
      </c>
      <c r="J770" s="38" t="str">
        <f aca="false">IF($C770="","",N($F770)*N($G770))</f>
        <v/>
      </c>
      <c r="K770" s="38" t="str">
        <f aca="false">IF($C770="","",N($F770)*N($H770))</f>
        <v/>
      </c>
      <c r="L770" s="38" t="str">
        <f aca="false">IF($C770="","",N($F770)*N($I770))</f>
        <v/>
      </c>
      <c r="M770" s="37" t="str">
        <f aca="false">IF(OR($C770="",N(TOP!$C$12)=0),"",N($J770)/TOP!$C$12)</f>
        <v/>
      </c>
      <c r="N770" s="37" t="str">
        <f aca="false">IF(OR($C770="",N(TOP!$C$13)=0),"",N($K770)/TOP!$C$13)</f>
        <v/>
      </c>
      <c r="O770" s="37" t="str">
        <f aca="false">IF(OR($C770="",N(TOP!$C$14)=0),"",N($L770)/TOP!$C$14)</f>
        <v/>
      </c>
      <c r="P770" s="42" t="str">
        <f aca="false">IF($C770="","",IFERROR(CHOOSE(MATCH(TOP!$C$10,{"【期間A】","【期間B】","【期間C】"},0),N($M770),N($N770),N($O770)),0))</f>
        <v/>
      </c>
    </row>
    <row r="771" customFormat="false" ht="15" hidden="false" customHeight="false" outlineLevel="0" collapsed="false">
      <c r="B771" s="12" t="n">
        <v>766</v>
      </c>
      <c r="C771" s="36" t="str">
        <f aca="false">IF(②実績CSV_期間A!$M767="","",②実績CSV_期間A!$M767&amp;"")</f>
        <v/>
      </c>
      <c r="D771" s="12" t="str">
        <f aca="false">IF($C771="","",②実績CSV_期間A!$N767)</f>
        <v/>
      </c>
      <c r="E771" s="12" t="str">
        <f aca="false">IF($C771="","",RIGHT($D771,1))</f>
        <v/>
      </c>
      <c r="F771" s="41" t="str">
        <f aca="false">IF($C771="","",IFERROR(INDEX(サイズ換算マスタ!$C$6:$C$8,MATCH($E771,サイズ換算マスタ!$B$6:$B$8,0)),1))</f>
        <v/>
      </c>
      <c r="G771" s="38" t="str">
        <f aca="false">IF($C771="","",SUMIFS(②実績CSV_期間A!$AA$2:$AA$5001,②実績CSV_期間A!$M$2:$M$5001,$C771))</f>
        <v/>
      </c>
      <c r="H771" s="38" t="str">
        <f aca="false">IF($C771="","",SUMIFS(③実績CSV_期間B!$AA$2:$AA$5001,③実績CSV_期間B!$M$2:$M$5001,$C771))</f>
        <v/>
      </c>
      <c r="I771" s="38" t="str">
        <f aca="false">IF($C771="","",SUMIFS(④実績CSV_期間C!$AA$2:$AA$5001,④実績CSV_期間C!$M$2:$M$5001,$C771))</f>
        <v/>
      </c>
      <c r="J771" s="38" t="str">
        <f aca="false">IF($C771="","",N($F771)*N($G771))</f>
        <v/>
      </c>
      <c r="K771" s="38" t="str">
        <f aca="false">IF($C771="","",N($F771)*N($H771))</f>
        <v/>
      </c>
      <c r="L771" s="38" t="str">
        <f aca="false">IF($C771="","",N($F771)*N($I771))</f>
        <v/>
      </c>
      <c r="M771" s="37" t="str">
        <f aca="false">IF(OR($C771="",N(TOP!$C$12)=0),"",N($J771)/TOP!$C$12)</f>
        <v/>
      </c>
      <c r="N771" s="37" t="str">
        <f aca="false">IF(OR($C771="",N(TOP!$C$13)=0),"",N($K771)/TOP!$C$13)</f>
        <v/>
      </c>
      <c r="O771" s="37" t="str">
        <f aca="false">IF(OR($C771="",N(TOP!$C$14)=0),"",N($L771)/TOP!$C$14)</f>
        <v/>
      </c>
      <c r="P771" s="42" t="str">
        <f aca="false">IF($C771="","",IFERROR(CHOOSE(MATCH(TOP!$C$10,{"【期間A】","【期間B】","【期間C】"},0),N($M771),N($N771),N($O771)),0))</f>
        <v/>
      </c>
    </row>
    <row r="772" customFormat="false" ht="15" hidden="false" customHeight="false" outlineLevel="0" collapsed="false">
      <c r="B772" s="12" t="n">
        <v>767</v>
      </c>
      <c r="C772" s="36" t="str">
        <f aca="false">IF(②実績CSV_期間A!$M768="","",②実績CSV_期間A!$M768&amp;"")</f>
        <v/>
      </c>
      <c r="D772" s="12" t="str">
        <f aca="false">IF($C772="","",②実績CSV_期間A!$N768)</f>
        <v/>
      </c>
      <c r="E772" s="12" t="str">
        <f aca="false">IF($C772="","",RIGHT($D772,1))</f>
        <v/>
      </c>
      <c r="F772" s="41" t="str">
        <f aca="false">IF($C772="","",IFERROR(INDEX(サイズ換算マスタ!$C$6:$C$8,MATCH($E772,サイズ換算マスタ!$B$6:$B$8,0)),1))</f>
        <v/>
      </c>
      <c r="G772" s="38" t="str">
        <f aca="false">IF($C772="","",SUMIFS(②実績CSV_期間A!$AA$2:$AA$5001,②実績CSV_期間A!$M$2:$M$5001,$C772))</f>
        <v/>
      </c>
      <c r="H772" s="38" t="str">
        <f aca="false">IF($C772="","",SUMIFS(③実績CSV_期間B!$AA$2:$AA$5001,③実績CSV_期間B!$M$2:$M$5001,$C772))</f>
        <v/>
      </c>
      <c r="I772" s="38" t="str">
        <f aca="false">IF($C772="","",SUMIFS(④実績CSV_期間C!$AA$2:$AA$5001,④実績CSV_期間C!$M$2:$M$5001,$C772))</f>
        <v/>
      </c>
      <c r="J772" s="38" t="str">
        <f aca="false">IF($C772="","",N($F772)*N($G772))</f>
        <v/>
      </c>
      <c r="K772" s="38" t="str">
        <f aca="false">IF($C772="","",N($F772)*N($H772))</f>
        <v/>
      </c>
      <c r="L772" s="38" t="str">
        <f aca="false">IF($C772="","",N($F772)*N($I772))</f>
        <v/>
      </c>
      <c r="M772" s="37" t="str">
        <f aca="false">IF(OR($C772="",N(TOP!$C$12)=0),"",N($J772)/TOP!$C$12)</f>
        <v/>
      </c>
      <c r="N772" s="37" t="str">
        <f aca="false">IF(OR($C772="",N(TOP!$C$13)=0),"",N($K772)/TOP!$C$13)</f>
        <v/>
      </c>
      <c r="O772" s="37" t="str">
        <f aca="false">IF(OR($C772="",N(TOP!$C$14)=0),"",N($L772)/TOP!$C$14)</f>
        <v/>
      </c>
      <c r="P772" s="42" t="str">
        <f aca="false">IF($C772="","",IFERROR(CHOOSE(MATCH(TOP!$C$10,{"【期間A】","【期間B】","【期間C】"},0),N($M772),N($N772),N($O772)),0))</f>
        <v/>
      </c>
    </row>
    <row r="773" customFormat="false" ht="15" hidden="false" customHeight="false" outlineLevel="0" collapsed="false">
      <c r="B773" s="12" t="n">
        <v>768</v>
      </c>
      <c r="C773" s="36" t="str">
        <f aca="false">IF(②実績CSV_期間A!$M769="","",②実績CSV_期間A!$M769&amp;"")</f>
        <v/>
      </c>
      <c r="D773" s="12" t="str">
        <f aca="false">IF($C773="","",②実績CSV_期間A!$N769)</f>
        <v/>
      </c>
      <c r="E773" s="12" t="str">
        <f aca="false">IF($C773="","",RIGHT($D773,1))</f>
        <v/>
      </c>
      <c r="F773" s="41" t="str">
        <f aca="false">IF($C773="","",IFERROR(INDEX(サイズ換算マスタ!$C$6:$C$8,MATCH($E773,サイズ換算マスタ!$B$6:$B$8,0)),1))</f>
        <v/>
      </c>
      <c r="G773" s="38" t="str">
        <f aca="false">IF($C773="","",SUMIFS(②実績CSV_期間A!$AA$2:$AA$5001,②実績CSV_期間A!$M$2:$M$5001,$C773))</f>
        <v/>
      </c>
      <c r="H773" s="38" t="str">
        <f aca="false">IF($C773="","",SUMIFS(③実績CSV_期間B!$AA$2:$AA$5001,③実績CSV_期間B!$M$2:$M$5001,$C773))</f>
        <v/>
      </c>
      <c r="I773" s="38" t="str">
        <f aca="false">IF($C773="","",SUMIFS(④実績CSV_期間C!$AA$2:$AA$5001,④実績CSV_期間C!$M$2:$M$5001,$C773))</f>
        <v/>
      </c>
      <c r="J773" s="38" t="str">
        <f aca="false">IF($C773="","",N($F773)*N($G773))</f>
        <v/>
      </c>
      <c r="K773" s="38" t="str">
        <f aca="false">IF($C773="","",N($F773)*N($H773))</f>
        <v/>
      </c>
      <c r="L773" s="38" t="str">
        <f aca="false">IF($C773="","",N($F773)*N($I773))</f>
        <v/>
      </c>
      <c r="M773" s="37" t="str">
        <f aca="false">IF(OR($C773="",N(TOP!$C$12)=0),"",N($J773)/TOP!$C$12)</f>
        <v/>
      </c>
      <c r="N773" s="37" t="str">
        <f aca="false">IF(OR($C773="",N(TOP!$C$13)=0),"",N($K773)/TOP!$C$13)</f>
        <v/>
      </c>
      <c r="O773" s="37" t="str">
        <f aca="false">IF(OR($C773="",N(TOP!$C$14)=0),"",N($L773)/TOP!$C$14)</f>
        <v/>
      </c>
      <c r="P773" s="42" t="str">
        <f aca="false">IF($C773="","",IFERROR(CHOOSE(MATCH(TOP!$C$10,{"【期間A】","【期間B】","【期間C】"},0),N($M773),N($N773),N($O773)),0))</f>
        <v/>
      </c>
    </row>
    <row r="774" customFormat="false" ht="15" hidden="false" customHeight="false" outlineLevel="0" collapsed="false">
      <c r="B774" s="12" t="n">
        <v>769</v>
      </c>
      <c r="C774" s="36" t="str">
        <f aca="false">IF(②実績CSV_期間A!$M770="","",②実績CSV_期間A!$M770&amp;"")</f>
        <v/>
      </c>
      <c r="D774" s="12" t="str">
        <f aca="false">IF($C774="","",②実績CSV_期間A!$N770)</f>
        <v/>
      </c>
      <c r="E774" s="12" t="str">
        <f aca="false">IF($C774="","",RIGHT($D774,1))</f>
        <v/>
      </c>
      <c r="F774" s="41" t="str">
        <f aca="false">IF($C774="","",IFERROR(INDEX(サイズ換算マスタ!$C$6:$C$8,MATCH($E774,サイズ換算マスタ!$B$6:$B$8,0)),1))</f>
        <v/>
      </c>
      <c r="G774" s="38" t="str">
        <f aca="false">IF($C774="","",SUMIFS(②実績CSV_期間A!$AA$2:$AA$5001,②実績CSV_期間A!$M$2:$M$5001,$C774))</f>
        <v/>
      </c>
      <c r="H774" s="38" t="str">
        <f aca="false">IF($C774="","",SUMIFS(③実績CSV_期間B!$AA$2:$AA$5001,③実績CSV_期間B!$M$2:$M$5001,$C774))</f>
        <v/>
      </c>
      <c r="I774" s="38" t="str">
        <f aca="false">IF($C774="","",SUMIFS(④実績CSV_期間C!$AA$2:$AA$5001,④実績CSV_期間C!$M$2:$M$5001,$C774))</f>
        <v/>
      </c>
      <c r="J774" s="38" t="str">
        <f aca="false">IF($C774="","",N($F774)*N($G774))</f>
        <v/>
      </c>
      <c r="K774" s="38" t="str">
        <f aca="false">IF($C774="","",N($F774)*N($H774))</f>
        <v/>
      </c>
      <c r="L774" s="38" t="str">
        <f aca="false">IF($C774="","",N($F774)*N($I774))</f>
        <v/>
      </c>
      <c r="M774" s="37" t="str">
        <f aca="false">IF(OR($C774="",N(TOP!$C$12)=0),"",N($J774)/TOP!$C$12)</f>
        <v/>
      </c>
      <c r="N774" s="37" t="str">
        <f aca="false">IF(OR($C774="",N(TOP!$C$13)=0),"",N($K774)/TOP!$C$13)</f>
        <v/>
      </c>
      <c r="O774" s="37" t="str">
        <f aca="false">IF(OR($C774="",N(TOP!$C$14)=0),"",N($L774)/TOP!$C$14)</f>
        <v/>
      </c>
      <c r="P774" s="42" t="str">
        <f aca="false">IF($C774="","",IFERROR(CHOOSE(MATCH(TOP!$C$10,{"【期間A】","【期間B】","【期間C】"},0),N($M774),N($N774),N($O774)),0))</f>
        <v/>
      </c>
    </row>
    <row r="775" customFormat="false" ht="15" hidden="false" customHeight="false" outlineLevel="0" collapsed="false">
      <c r="B775" s="12" t="n">
        <v>770</v>
      </c>
      <c r="C775" s="36" t="str">
        <f aca="false">IF(②実績CSV_期間A!$M771="","",②実績CSV_期間A!$M771&amp;"")</f>
        <v/>
      </c>
      <c r="D775" s="12" t="str">
        <f aca="false">IF($C775="","",②実績CSV_期間A!$N771)</f>
        <v/>
      </c>
      <c r="E775" s="12" t="str">
        <f aca="false">IF($C775="","",RIGHT($D775,1))</f>
        <v/>
      </c>
      <c r="F775" s="41" t="str">
        <f aca="false">IF($C775="","",IFERROR(INDEX(サイズ換算マスタ!$C$6:$C$8,MATCH($E775,サイズ換算マスタ!$B$6:$B$8,0)),1))</f>
        <v/>
      </c>
      <c r="G775" s="38" t="str">
        <f aca="false">IF($C775="","",SUMIFS(②実績CSV_期間A!$AA$2:$AA$5001,②実績CSV_期間A!$M$2:$M$5001,$C775))</f>
        <v/>
      </c>
      <c r="H775" s="38" t="str">
        <f aca="false">IF($C775="","",SUMIFS(③実績CSV_期間B!$AA$2:$AA$5001,③実績CSV_期間B!$M$2:$M$5001,$C775))</f>
        <v/>
      </c>
      <c r="I775" s="38" t="str">
        <f aca="false">IF($C775="","",SUMIFS(④実績CSV_期間C!$AA$2:$AA$5001,④実績CSV_期間C!$M$2:$M$5001,$C775))</f>
        <v/>
      </c>
      <c r="J775" s="38" t="str">
        <f aca="false">IF($C775="","",N($F775)*N($G775))</f>
        <v/>
      </c>
      <c r="K775" s="38" t="str">
        <f aca="false">IF($C775="","",N($F775)*N($H775))</f>
        <v/>
      </c>
      <c r="L775" s="38" t="str">
        <f aca="false">IF($C775="","",N($F775)*N($I775))</f>
        <v/>
      </c>
      <c r="M775" s="37" t="str">
        <f aca="false">IF(OR($C775="",N(TOP!$C$12)=0),"",N($J775)/TOP!$C$12)</f>
        <v/>
      </c>
      <c r="N775" s="37" t="str">
        <f aca="false">IF(OR($C775="",N(TOP!$C$13)=0),"",N($K775)/TOP!$C$13)</f>
        <v/>
      </c>
      <c r="O775" s="37" t="str">
        <f aca="false">IF(OR($C775="",N(TOP!$C$14)=0),"",N($L775)/TOP!$C$14)</f>
        <v/>
      </c>
      <c r="P775" s="42" t="str">
        <f aca="false">IF($C775="","",IFERROR(CHOOSE(MATCH(TOP!$C$10,{"【期間A】","【期間B】","【期間C】"},0),N($M775),N($N775),N($O775)),0))</f>
        <v/>
      </c>
    </row>
    <row r="776" customFormat="false" ht="15" hidden="false" customHeight="false" outlineLevel="0" collapsed="false">
      <c r="B776" s="12" t="n">
        <v>771</v>
      </c>
      <c r="C776" s="36" t="str">
        <f aca="false">IF(②実績CSV_期間A!$M772="","",②実績CSV_期間A!$M772&amp;"")</f>
        <v/>
      </c>
      <c r="D776" s="12" t="str">
        <f aca="false">IF($C776="","",②実績CSV_期間A!$N772)</f>
        <v/>
      </c>
      <c r="E776" s="12" t="str">
        <f aca="false">IF($C776="","",RIGHT($D776,1))</f>
        <v/>
      </c>
      <c r="F776" s="41" t="str">
        <f aca="false">IF($C776="","",IFERROR(INDEX(サイズ換算マスタ!$C$6:$C$8,MATCH($E776,サイズ換算マスタ!$B$6:$B$8,0)),1))</f>
        <v/>
      </c>
      <c r="G776" s="38" t="str">
        <f aca="false">IF($C776="","",SUMIFS(②実績CSV_期間A!$AA$2:$AA$5001,②実績CSV_期間A!$M$2:$M$5001,$C776))</f>
        <v/>
      </c>
      <c r="H776" s="38" t="str">
        <f aca="false">IF($C776="","",SUMIFS(③実績CSV_期間B!$AA$2:$AA$5001,③実績CSV_期間B!$M$2:$M$5001,$C776))</f>
        <v/>
      </c>
      <c r="I776" s="38" t="str">
        <f aca="false">IF($C776="","",SUMIFS(④実績CSV_期間C!$AA$2:$AA$5001,④実績CSV_期間C!$M$2:$M$5001,$C776))</f>
        <v/>
      </c>
      <c r="J776" s="38" t="str">
        <f aca="false">IF($C776="","",N($F776)*N($G776))</f>
        <v/>
      </c>
      <c r="K776" s="38" t="str">
        <f aca="false">IF($C776="","",N($F776)*N($H776))</f>
        <v/>
      </c>
      <c r="L776" s="38" t="str">
        <f aca="false">IF($C776="","",N($F776)*N($I776))</f>
        <v/>
      </c>
      <c r="M776" s="37" t="str">
        <f aca="false">IF(OR($C776="",N(TOP!$C$12)=0),"",N($J776)/TOP!$C$12)</f>
        <v/>
      </c>
      <c r="N776" s="37" t="str">
        <f aca="false">IF(OR($C776="",N(TOP!$C$13)=0),"",N($K776)/TOP!$C$13)</f>
        <v/>
      </c>
      <c r="O776" s="37" t="str">
        <f aca="false">IF(OR($C776="",N(TOP!$C$14)=0),"",N($L776)/TOP!$C$14)</f>
        <v/>
      </c>
      <c r="P776" s="42" t="str">
        <f aca="false">IF($C776="","",IFERROR(CHOOSE(MATCH(TOP!$C$10,{"【期間A】","【期間B】","【期間C】"},0),N($M776),N($N776),N($O776)),0))</f>
        <v/>
      </c>
    </row>
    <row r="777" customFormat="false" ht="15" hidden="false" customHeight="false" outlineLevel="0" collapsed="false">
      <c r="B777" s="12" t="n">
        <v>772</v>
      </c>
      <c r="C777" s="36" t="str">
        <f aca="false">IF(②実績CSV_期間A!$M773="","",②実績CSV_期間A!$M773&amp;"")</f>
        <v/>
      </c>
      <c r="D777" s="12" t="str">
        <f aca="false">IF($C777="","",②実績CSV_期間A!$N773)</f>
        <v/>
      </c>
      <c r="E777" s="12" t="str">
        <f aca="false">IF($C777="","",RIGHT($D777,1))</f>
        <v/>
      </c>
      <c r="F777" s="41" t="str">
        <f aca="false">IF($C777="","",IFERROR(INDEX(サイズ換算マスタ!$C$6:$C$8,MATCH($E777,サイズ換算マスタ!$B$6:$B$8,0)),1))</f>
        <v/>
      </c>
      <c r="G777" s="38" t="str">
        <f aca="false">IF($C777="","",SUMIFS(②実績CSV_期間A!$AA$2:$AA$5001,②実績CSV_期間A!$M$2:$M$5001,$C777))</f>
        <v/>
      </c>
      <c r="H777" s="38" t="str">
        <f aca="false">IF($C777="","",SUMIFS(③実績CSV_期間B!$AA$2:$AA$5001,③実績CSV_期間B!$M$2:$M$5001,$C777))</f>
        <v/>
      </c>
      <c r="I777" s="38" t="str">
        <f aca="false">IF($C777="","",SUMIFS(④実績CSV_期間C!$AA$2:$AA$5001,④実績CSV_期間C!$M$2:$M$5001,$C777))</f>
        <v/>
      </c>
      <c r="J777" s="38" t="str">
        <f aca="false">IF($C777="","",N($F777)*N($G777))</f>
        <v/>
      </c>
      <c r="K777" s="38" t="str">
        <f aca="false">IF($C777="","",N($F777)*N($H777))</f>
        <v/>
      </c>
      <c r="L777" s="38" t="str">
        <f aca="false">IF($C777="","",N($F777)*N($I777))</f>
        <v/>
      </c>
      <c r="M777" s="37" t="str">
        <f aca="false">IF(OR($C777="",N(TOP!$C$12)=0),"",N($J777)/TOP!$C$12)</f>
        <v/>
      </c>
      <c r="N777" s="37" t="str">
        <f aca="false">IF(OR($C777="",N(TOP!$C$13)=0),"",N($K777)/TOP!$C$13)</f>
        <v/>
      </c>
      <c r="O777" s="37" t="str">
        <f aca="false">IF(OR($C777="",N(TOP!$C$14)=0),"",N($L777)/TOP!$C$14)</f>
        <v/>
      </c>
      <c r="P777" s="42" t="str">
        <f aca="false">IF($C777="","",IFERROR(CHOOSE(MATCH(TOP!$C$10,{"【期間A】","【期間B】","【期間C】"},0),N($M777),N($N777),N($O777)),0))</f>
        <v/>
      </c>
    </row>
    <row r="778" customFormat="false" ht="15" hidden="false" customHeight="false" outlineLevel="0" collapsed="false">
      <c r="B778" s="12" t="n">
        <v>773</v>
      </c>
      <c r="C778" s="36" t="str">
        <f aca="false">IF(②実績CSV_期間A!$M774="","",②実績CSV_期間A!$M774&amp;"")</f>
        <v/>
      </c>
      <c r="D778" s="12" t="str">
        <f aca="false">IF($C778="","",②実績CSV_期間A!$N774)</f>
        <v/>
      </c>
      <c r="E778" s="12" t="str">
        <f aca="false">IF($C778="","",RIGHT($D778,1))</f>
        <v/>
      </c>
      <c r="F778" s="41" t="str">
        <f aca="false">IF($C778="","",IFERROR(INDEX(サイズ換算マスタ!$C$6:$C$8,MATCH($E778,サイズ換算マスタ!$B$6:$B$8,0)),1))</f>
        <v/>
      </c>
      <c r="G778" s="38" t="str">
        <f aca="false">IF($C778="","",SUMIFS(②実績CSV_期間A!$AA$2:$AA$5001,②実績CSV_期間A!$M$2:$M$5001,$C778))</f>
        <v/>
      </c>
      <c r="H778" s="38" t="str">
        <f aca="false">IF($C778="","",SUMIFS(③実績CSV_期間B!$AA$2:$AA$5001,③実績CSV_期間B!$M$2:$M$5001,$C778))</f>
        <v/>
      </c>
      <c r="I778" s="38" t="str">
        <f aca="false">IF($C778="","",SUMIFS(④実績CSV_期間C!$AA$2:$AA$5001,④実績CSV_期間C!$M$2:$M$5001,$C778))</f>
        <v/>
      </c>
      <c r="J778" s="38" t="str">
        <f aca="false">IF($C778="","",N($F778)*N($G778))</f>
        <v/>
      </c>
      <c r="K778" s="38" t="str">
        <f aca="false">IF($C778="","",N($F778)*N($H778))</f>
        <v/>
      </c>
      <c r="L778" s="38" t="str">
        <f aca="false">IF($C778="","",N($F778)*N($I778))</f>
        <v/>
      </c>
      <c r="M778" s="37" t="str">
        <f aca="false">IF(OR($C778="",N(TOP!$C$12)=0),"",N($J778)/TOP!$C$12)</f>
        <v/>
      </c>
      <c r="N778" s="37" t="str">
        <f aca="false">IF(OR($C778="",N(TOP!$C$13)=0),"",N($K778)/TOP!$C$13)</f>
        <v/>
      </c>
      <c r="O778" s="37" t="str">
        <f aca="false">IF(OR($C778="",N(TOP!$C$14)=0),"",N($L778)/TOP!$C$14)</f>
        <v/>
      </c>
      <c r="P778" s="42" t="str">
        <f aca="false">IF($C778="","",IFERROR(CHOOSE(MATCH(TOP!$C$10,{"【期間A】","【期間B】","【期間C】"},0),N($M778),N($N778),N($O778)),0))</f>
        <v/>
      </c>
    </row>
    <row r="779" customFormat="false" ht="15" hidden="false" customHeight="false" outlineLevel="0" collapsed="false">
      <c r="B779" s="12" t="n">
        <v>774</v>
      </c>
      <c r="C779" s="36" t="str">
        <f aca="false">IF(②実績CSV_期間A!$M775="","",②実績CSV_期間A!$M775&amp;"")</f>
        <v/>
      </c>
      <c r="D779" s="12" t="str">
        <f aca="false">IF($C779="","",②実績CSV_期間A!$N775)</f>
        <v/>
      </c>
      <c r="E779" s="12" t="str">
        <f aca="false">IF($C779="","",RIGHT($D779,1))</f>
        <v/>
      </c>
      <c r="F779" s="41" t="str">
        <f aca="false">IF($C779="","",IFERROR(INDEX(サイズ換算マスタ!$C$6:$C$8,MATCH($E779,サイズ換算マスタ!$B$6:$B$8,0)),1))</f>
        <v/>
      </c>
      <c r="G779" s="38" t="str">
        <f aca="false">IF($C779="","",SUMIFS(②実績CSV_期間A!$AA$2:$AA$5001,②実績CSV_期間A!$M$2:$M$5001,$C779))</f>
        <v/>
      </c>
      <c r="H779" s="38" t="str">
        <f aca="false">IF($C779="","",SUMIFS(③実績CSV_期間B!$AA$2:$AA$5001,③実績CSV_期間B!$M$2:$M$5001,$C779))</f>
        <v/>
      </c>
      <c r="I779" s="38" t="str">
        <f aca="false">IF($C779="","",SUMIFS(④実績CSV_期間C!$AA$2:$AA$5001,④実績CSV_期間C!$M$2:$M$5001,$C779))</f>
        <v/>
      </c>
      <c r="J779" s="38" t="str">
        <f aca="false">IF($C779="","",N($F779)*N($G779))</f>
        <v/>
      </c>
      <c r="K779" s="38" t="str">
        <f aca="false">IF($C779="","",N($F779)*N($H779))</f>
        <v/>
      </c>
      <c r="L779" s="38" t="str">
        <f aca="false">IF($C779="","",N($F779)*N($I779))</f>
        <v/>
      </c>
      <c r="M779" s="37" t="str">
        <f aca="false">IF(OR($C779="",N(TOP!$C$12)=0),"",N($J779)/TOP!$C$12)</f>
        <v/>
      </c>
      <c r="N779" s="37" t="str">
        <f aca="false">IF(OR($C779="",N(TOP!$C$13)=0),"",N($K779)/TOP!$C$13)</f>
        <v/>
      </c>
      <c r="O779" s="37" t="str">
        <f aca="false">IF(OR($C779="",N(TOP!$C$14)=0),"",N($L779)/TOP!$C$14)</f>
        <v/>
      </c>
      <c r="P779" s="42" t="str">
        <f aca="false">IF($C779="","",IFERROR(CHOOSE(MATCH(TOP!$C$10,{"【期間A】","【期間B】","【期間C】"},0),N($M779),N($N779),N($O779)),0))</f>
        <v/>
      </c>
    </row>
    <row r="780" customFormat="false" ht="15" hidden="false" customHeight="false" outlineLevel="0" collapsed="false">
      <c r="B780" s="12" t="n">
        <v>775</v>
      </c>
      <c r="C780" s="36" t="str">
        <f aca="false">IF(②実績CSV_期間A!$M776="","",②実績CSV_期間A!$M776&amp;"")</f>
        <v/>
      </c>
      <c r="D780" s="12" t="str">
        <f aca="false">IF($C780="","",②実績CSV_期間A!$N776)</f>
        <v/>
      </c>
      <c r="E780" s="12" t="str">
        <f aca="false">IF($C780="","",RIGHT($D780,1))</f>
        <v/>
      </c>
      <c r="F780" s="41" t="str">
        <f aca="false">IF($C780="","",IFERROR(INDEX(サイズ換算マスタ!$C$6:$C$8,MATCH($E780,サイズ換算マスタ!$B$6:$B$8,0)),1))</f>
        <v/>
      </c>
      <c r="G780" s="38" t="str">
        <f aca="false">IF($C780="","",SUMIFS(②実績CSV_期間A!$AA$2:$AA$5001,②実績CSV_期間A!$M$2:$M$5001,$C780))</f>
        <v/>
      </c>
      <c r="H780" s="38" t="str">
        <f aca="false">IF($C780="","",SUMIFS(③実績CSV_期間B!$AA$2:$AA$5001,③実績CSV_期間B!$M$2:$M$5001,$C780))</f>
        <v/>
      </c>
      <c r="I780" s="38" t="str">
        <f aca="false">IF($C780="","",SUMIFS(④実績CSV_期間C!$AA$2:$AA$5001,④実績CSV_期間C!$M$2:$M$5001,$C780))</f>
        <v/>
      </c>
      <c r="J780" s="38" t="str">
        <f aca="false">IF($C780="","",N($F780)*N($G780))</f>
        <v/>
      </c>
      <c r="K780" s="38" t="str">
        <f aca="false">IF($C780="","",N($F780)*N($H780))</f>
        <v/>
      </c>
      <c r="L780" s="38" t="str">
        <f aca="false">IF($C780="","",N($F780)*N($I780))</f>
        <v/>
      </c>
      <c r="M780" s="37" t="str">
        <f aca="false">IF(OR($C780="",N(TOP!$C$12)=0),"",N($J780)/TOP!$C$12)</f>
        <v/>
      </c>
      <c r="N780" s="37" t="str">
        <f aca="false">IF(OR($C780="",N(TOP!$C$13)=0),"",N($K780)/TOP!$C$13)</f>
        <v/>
      </c>
      <c r="O780" s="37" t="str">
        <f aca="false">IF(OR($C780="",N(TOP!$C$14)=0),"",N($L780)/TOP!$C$14)</f>
        <v/>
      </c>
      <c r="P780" s="42" t="str">
        <f aca="false">IF($C780="","",IFERROR(CHOOSE(MATCH(TOP!$C$10,{"【期間A】","【期間B】","【期間C】"},0),N($M780),N($N780),N($O780)),0))</f>
        <v/>
      </c>
    </row>
    <row r="781" customFormat="false" ht="15" hidden="false" customHeight="false" outlineLevel="0" collapsed="false">
      <c r="B781" s="12" t="n">
        <v>776</v>
      </c>
      <c r="C781" s="36" t="str">
        <f aca="false">IF(②実績CSV_期間A!$M777="","",②実績CSV_期間A!$M777&amp;"")</f>
        <v/>
      </c>
      <c r="D781" s="12" t="str">
        <f aca="false">IF($C781="","",②実績CSV_期間A!$N777)</f>
        <v/>
      </c>
      <c r="E781" s="12" t="str">
        <f aca="false">IF($C781="","",RIGHT($D781,1))</f>
        <v/>
      </c>
      <c r="F781" s="41" t="str">
        <f aca="false">IF($C781="","",IFERROR(INDEX(サイズ換算マスタ!$C$6:$C$8,MATCH($E781,サイズ換算マスタ!$B$6:$B$8,0)),1))</f>
        <v/>
      </c>
      <c r="G781" s="38" t="str">
        <f aca="false">IF($C781="","",SUMIFS(②実績CSV_期間A!$AA$2:$AA$5001,②実績CSV_期間A!$M$2:$M$5001,$C781))</f>
        <v/>
      </c>
      <c r="H781" s="38" t="str">
        <f aca="false">IF($C781="","",SUMIFS(③実績CSV_期間B!$AA$2:$AA$5001,③実績CSV_期間B!$M$2:$M$5001,$C781))</f>
        <v/>
      </c>
      <c r="I781" s="38" t="str">
        <f aca="false">IF($C781="","",SUMIFS(④実績CSV_期間C!$AA$2:$AA$5001,④実績CSV_期間C!$M$2:$M$5001,$C781))</f>
        <v/>
      </c>
      <c r="J781" s="38" t="str">
        <f aca="false">IF($C781="","",N($F781)*N($G781))</f>
        <v/>
      </c>
      <c r="K781" s="38" t="str">
        <f aca="false">IF($C781="","",N($F781)*N($H781))</f>
        <v/>
      </c>
      <c r="L781" s="38" t="str">
        <f aca="false">IF($C781="","",N($F781)*N($I781))</f>
        <v/>
      </c>
      <c r="M781" s="37" t="str">
        <f aca="false">IF(OR($C781="",N(TOP!$C$12)=0),"",N($J781)/TOP!$C$12)</f>
        <v/>
      </c>
      <c r="N781" s="37" t="str">
        <f aca="false">IF(OR($C781="",N(TOP!$C$13)=0),"",N($K781)/TOP!$C$13)</f>
        <v/>
      </c>
      <c r="O781" s="37" t="str">
        <f aca="false">IF(OR($C781="",N(TOP!$C$14)=0),"",N($L781)/TOP!$C$14)</f>
        <v/>
      </c>
      <c r="P781" s="42" t="str">
        <f aca="false">IF($C781="","",IFERROR(CHOOSE(MATCH(TOP!$C$10,{"【期間A】","【期間B】","【期間C】"},0),N($M781),N($N781),N($O781)),0))</f>
        <v/>
      </c>
    </row>
    <row r="782" customFormat="false" ht="15" hidden="false" customHeight="false" outlineLevel="0" collapsed="false">
      <c r="B782" s="12" t="n">
        <v>777</v>
      </c>
      <c r="C782" s="36" t="str">
        <f aca="false">IF(②実績CSV_期間A!$M778="","",②実績CSV_期間A!$M778&amp;"")</f>
        <v/>
      </c>
      <c r="D782" s="12" t="str">
        <f aca="false">IF($C782="","",②実績CSV_期間A!$N778)</f>
        <v/>
      </c>
      <c r="E782" s="12" t="str">
        <f aca="false">IF($C782="","",RIGHT($D782,1))</f>
        <v/>
      </c>
      <c r="F782" s="41" t="str">
        <f aca="false">IF($C782="","",IFERROR(INDEX(サイズ換算マスタ!$C$6:$C$8,MATCH($E782,サイズ換算マスタ!$B$6:$B$8,0)),1))</f>
        <v/>
      </c>
      <c r="G782" s="38" t="str">
        <f aca="false">IF($C782="","",SUMIFS(②実績CSV_期間A!$AA$2:$AA$5001,②実績CSV_期間A!$M$2:$M$5001,$C782))</f>
        <v/>
      </c>
      <c r="H782" s="38" t="str">
        <f aca="false">IF($C782="","",SUMIFS(③実績CSV_期間B!$AA$2:$AA$5001,③実績CSV_期間B!$M$2:$M$5001,$C782))</f>
        <v/>
      </c>
      <c r="I782" s="38" t="str">
        <f aca="false">IF($C782="","",SUMIFS(④実績CSV_期間C!$AA$2:$AA$5001,④実績CSV_期間C!$M$2:$M$5001,$C782))</f>
        <v/>
      </c>
      <c r="J782" s="38" t="str">
        <f aca="false">IF($C782="","",N($F782)*N($G782))</f>
        <v/>
      </c>
      <c r="K782" s="38" t="str">
        <f aca="false">IF($C782="","",N($F782)*N($H782))</f>
        <v/>
      </c>
      <c r="L782" s="38" t="str">
        <f aca="false">IF($C782="","",N($F782)*N($I782))</f>
        <v/>
      </c>
      <c r="M782" s="37" t="str">
        <f aca="false">IF(OR($C782="",N(TOP!$C$12)=0),"",N($J782)/TOP!$C$12)</f>
        <v/>
      </c>
      <c r="N782" s="37" t="str">
        <f aca="false">IF(OR($C782="",N(TOP!$C$13)=0),"",N($K782)/TOP!$C$13)</f>
        <v/>
      </c>
      <c r="O782" s="37" t="str">
        <f aca="false">IF(OR($C782="",N(TOP!$C$14)=0),"",N($L782)/TOP!$C$14)</f>
        <v/>
      </c>
      <c r="P782" s="42" t="str">
        <f aca="false">IF($C782="","",IFERROR(CHOOSE(MATCH(TOP!$C$10,{"【期間A】","【期間B】","【期間C】"},0),N($M782),N($N782),N($O782)),0))</f>
        <v/>
      </c>
    </row>
    <row r="783" customFormat="false" ht="15" hidden="false" customHeight="false" outlineLevel="0" collapsed="false">
      <c r="B783" s="12" t="n">
        <v>778</v>
      </c>
      <c r="C783" s="36" t="str">
        <f aca="false">IF(②実績CSV_期間A!$M779="","",②実績CSV_期間A!$M779&amp;"")</f>
        <v/>
      </c>
      <c r="D783" s="12" t="str">
        <f aca="false">IF($C783="","",②実績CSV_期間A!$N779)</f>
        <v/>
      </c>
      <c r="E783" s="12" t="str">
        <f aca="false">IF($C783="","",RIGHT($D783,1))</f>
        <v/>
      </c>
      <c r="F783" s="41" t="str">
        <f aca="false">IF($C783="","",IFERROR(INDEX(サイズ換算マスタ!$C$6:$C$8,MATCH($E783,サイズ換算マスタ!$B$6:$B$8,0)),1))</f>
        <v/>
      </c>
      <c r="G783" s="38" t="str">
        <f aca="false">IF($C783="","",SUMIFS(②実績CSV_期間A!$AA$2:$AA$5001,②実績CSV_期間A!$M$2:$M$5001,$C783))</f>
        <v/>
      </c>
      <c r="H783" s="38" t="str">
        <f aca="false">IF($C783="","",SUMIFS(③実績CSV_期間B!$AA$2:$AA$5001,③実績CSV_期間B!$M$2:$M$5001,$C783))</f>
        <v/>
      </c>
      <c r="I783" s="38" t="str">
        <f aca="false">IF($C783="","",SUMIFS(④実績CSV_期間C!$AA$2:$AA$5001,④実績CSV_期間C!$M$2:$M$5001,$C783))</f>
        <v/>
      </c>
      <c r="J783" s="38" t="str">
        <f aca="false">IF($C783="","",N($F783)*N($G783))</f>
        <v/>
      </c>
      <c r="K783" s="38" t="str">
        <f aca="false">IF($C783="","",N($F783)*N($H783))</f>
        <v/>
      </c>
      <c r="L783" s="38" t="str">
        <f aca="false">IF($C783="","",N($F783)*N($I783))</f>
        <v/>
      </c>
      <c r="M783" s="37" t="str">
        <f aca="false">IF(OR($C783="",N(TOP!$C$12)=0),"",N($J783)/TOP!$C$12)</f>
        <v/>
      </c>
      <c r="N783" s="37" t="str">
        <f aca="false">IF(OR($C783="",N(TOP!$C$13)=0),"",N($K783)/TOP!$C$13)</f>
        <v/>
      </c>
      <c r="O783" s="37" t="str">
        <f aca="false">IF(OR($C783="",N(TOP!$C$14)=0),"",N($L783)/TOP!$C$14)</f>
        <v/>
      </c>
      <c r="P783" s="42" t="str">
        <f aca="false">IF($C783="","",IFERROR(CHOOSE(MATCH(TOP!$C$10,{"【期間A】","【期間B】","【期間C】"},0),N($M783),N($N783),N($O783)),0))</f>
        <v/>
      </c>
    </row>
    <row r="784" customFormat="false" ht="15" hidden="false" customHeight="false" outlineLevel="0" collapsed="false">
      <c r="B784" s="12" t="n">
        <v>779</v>
      </c>
      <c r="C784" s="36" t="str">
        <f aca="false">IF(②実績CSV_期間A!$M780="","",②実績CSV_期間A!$M780&amp;"")</f>
        <v/>
      </c>
      <c r="D784" s="12" t="str">
        <f aca="false">IF($C784="","",②実績CSV_期間A!$N780)</f>
        <v/>
      </c>
      <c r="E784" s="12" t="str">
        <f aca="false">IF($C784="","",RIGHT($D784,1))</f>
        <v/>
      </c>
      <c r="F784" s="41" t="str">
        <f aca="false">IF($C784="","",IFERROR(INDEX(サイズ換算マスタ!$C$6:$C$8,MATCH($E784,サイズ換算マスタ!$B$6:$B$8,0)),1))</f>
        <v/>
      </c>
      <c r="G784" s="38" t="str">
        <f aca="false">IF($C784="","",SUMIFS(②実績CSV_期間A!$AA$2:$AA$5001,②実績CSV_期間A!$M$2:$M$5001,$C784))</f>
        <v/>
      </c>
      <c r="H784" s="38" t="str">
        <f aca="false">IF($C784="","",SUMIFS(③実績CSV_期間B!$AA$2:$AA$5001,③実績CSV_期間B!$M$2:$M$5001,$C784))</f>
        <v/>
      </c>
      <c r="I784" s="38" t="str">
        <f aca="false">IF($C784="","",SUMIFS(④実績CSV_期間C!$AA$2:$AA$5001,④実績CSV_期間C!$M$2:$M$5001,$C784))</f>
        <v/>
      </c>
      <c r="J784" s="38" t="str">
        <f aca="false">IF($C784="","",N($F784)*N($G784))</f>
        <v/>
      </c>
      <c r="K784" s="38" t="str">
        <f aca="false">IF($C784="","",N($F784)*N($H784))</f>
        <v/>
      </c>
      <c r="L784" s="38" t="str">
        <f aca="false">IF($C784="","",N($F784)*N($I784))</f>
        <v/>
      </c>
      <c r="M784" s="37" t="str">
        <f aca="false">IF(OR($C784="",N(TOP!$C$12)=0),"",N($J784)/TOP!$C$12)</f>
        <v/>
      </c>
      <c r="N784" s="37" t="str">
        <f aca="false">IF(OR($C784="",N(TOP!$C$13)=0),"",N($K784)/TOP!$C$13)</f>
        <v/>
      </c>
      <c r="O784" s="37" t="str">
        <f aca="false">IF(OR($C784="",N(TOP!$C$14)=0),"",N($L784)/TOP!$C$14)</f>
        <v/>
      </c>
      <c r="P784" s="42" t="str">
        <f aca="false">IF($C784="","",IFERROR(CHOOSE(MATCH(TOP!$C$10,{"【期間A】","【期間B】","【期間C】"},0),N($M784),N($N784),N($O784)),0))</f>
        <v/>
      </c>
    </row>
    <row r="785" customFormat="false" ht="15" hidden="false" customHeight="false" outlineLevel="0" collapsed="false">
      <c r="B785" s="12" t="n">
        <v>780</v>
      </c>
      <c r="C785" s="36" t="str">
        <f aca="false">IF(②実績CSV_期間A!$M781="","",②実績CSV_期間A!$M781&amp;"")</f>
        <v/>
      </c>
      <c r="D785" s="12" t="str">
        <f aca="false">IF($C785="","",②実績CSV_期間A!$N781)</f>
        <v/>
      </c>
      <c r="E785" s="12" t="str">
        <f aca="false">IF($C785="","",RIGHT($D785,1))</f>
        <v/>
      </c>
      <c r="F785" s="41" t="str">
        <f aca="false">IF($C785="","",IFERROR(INDEX(サイズ換算マスタ!$C$6:$C$8,MATCH($E785,サイズ換算マスタ!$B$6:$B$8,0)),1))</f>
        <v/>
      </c>
      <c r="G785" s="38" t="str">
        <f aca="false">IF($C785="","",SUMIFS(②実績CSV_期間A!$AA$2:$AA$5001,②実績CSV_期間A!$M$2:$M$5001,$C785))</f>
        <v/>
      </c>
      <c r="H785" s="38" t="str">
        <f aca="false">IF($C785="","",SUMIFS(③実績CSV_期間B!$AA$2:$AA$5001,③実績CSV_期間B!$M$2:$M$5001,$C785))</f>
        <v/>
      </c>
      <c r="I785" s="38" t="str">
        <f aca="false">IF($C785="","",SUMIFS(④実績CSV_期間C!$AA$2:$AA$5001,④実績CSV_期間C!$M$2:$M$5001,$C785))</f>
        <v/>
      </c>
      <c r="J785" s="38" t="str">
        <f aca="false">IF($C785="","",N($F785)*N($G785))</f>
        <v/>
      </c>
      <c r="K785" s="38" t="str">
        <f aca="false">IF($C785="","",N($F785)*N($H785))</f>
        <v/>
      </c>
      <c r="L785" s="38" t="str">
        <f aca="false">IF($C785="","",N($F785)*N($I785))</f>
        <v/>
      </c>
      <c r="M785" s="37" t="str">
        <f aca="false">IF(OR($C785="",N(TOP!$C$12)=0),"",N($J785)/TOP!$C$12)</f>
        <v/>
      </c>
      <c r="N785" s="37" t="str">
        <f aca="false">IF(OR($C785="",N(TOP!$C$13)=0),"",N($K785)/TOP!$C$13)</f>
        <v/>
      </c>
      <c r="O785" s="37" t="str">
        <f aca="false">IF(OR($C785="",N(TOP!$C$14)=0),"",N($L785)/TOP!$C$14)</f>
        <v/>
      </c>
      <c r="P785" s="42" t="str">
        <f aca="false">IF($C785="","",IFERROR(CHOOSE(MATCH(TOP!$C$10,{"【期間A】","【期間B】","【期間C】"},0),N($M785),N($N785),N($O785)),0))</f>
        <v/>
      </c>
    </row>
    <row r="786" customFormat="false" ht="15" hidden="false" customHeight="false" outlineLevel="0" collapsed="false">
      <c r="B786" s="12" t="n">
        <v>781</v>
      </c>
      <c r="C786" s="36" t="str">
        <f aca="false">IF(②実績CSV_期間A!$M782="","",②実績CSV_期間A!$M782&amp;"")</f>
        <v/>
      </c>
      <c r="D786" s="12" t="str">
        <f aca="false">IF($C786="","",②実績CSV_期間A!$N782)</f>
        <v/>
      </c>
      <c r="E786" s="12" t="str">
        <f aca="false">IF($C786="","",RIGHT($D786,1))</f>
        <v/>
      </c>
      <c r="F786" s="41" t="str">
        <f aca="false">IF($C786="","",IFERROR(INDEX(サイズ換算マスタ!$C$6:$C$8,MATCH($E786,サイズ換算マスタ!$B$6:$B$8,0)),1))</f>
        <v/>
      </c>
      <c r="G786" s="38" t="str">
        <f aca="false">IF($C786="","",SUMIFS(②実績CSV_期間A!$AA$2:$AA$5001,②実績CSV_期間A!$M$2:$M$5001,$C786))</f>
        <v/>
      </c>
      <c r="H786" s="38" t="str">
        <f aca="false">IF($C786="","",SUMIFS(③実績CSV_期間B!$AA$2:$AA$5001,③実績CSV_期間B!$M$2:$M$5001,$C786))</f>
        <v/>
      </c>
      <c r="I786" s="38" t="str">
        <f aca="false">IF($C786="","",SUMIFS(④実績CSV_期間C!$AA$2:$AA$5001,④実績CSV_期間C!$M$2:$M$5001,$C786))</f>
        <v/>
      </c>
      <c r="J786" s="38" t="str">
        <f aca="false">IF($C786="","",N($F786)*N($G786))</f>
        <v/>
      </c>
      <c r="K786" s="38" t="str">
        <f aca="false">IF($C786="","",N($F786)*N($H786))</f>
        <v/>
      </c>
      <c r="L786" s="38" t="str">
        <f aca="false">IF($C786="","",N($F786)*N($I786))</f>
        <v/>
      </c>
      <c r="M786" s="37" t="str">
        <f aca="false">IF(OR($C786="",N(TOP!$C$12)=0),"",N($J786)/TOP!$C$12)</f>
        <v/>
      </c>
      <c r="N786" s="37" t="str">
        <f aca="false">IF(OR($C786="",N(TOP!$C$13)=0),"",N($K786)/TOP!$C$13)</f>
        <v/>
      </c>
      <c r="O786" s="37" t="str">
        <f aca="false">IF(OR($C786="",N(TOP!$C$14)=0),"",N($L786)/TOP!$C$14)</f>
        <v/>
      </c>
      <c r="P786" s="42" t="str">
        <f aca="false">IF($C786="","",IFERROR(CHOOSE(MATCH(TOP!$C$10,{"【期間A】","【期間B】","【期間C】"},0),N($M786),N($N786),N($O786)),0))</f>
        <v/>
      </c>
    </row>
    <row r="787" customFormat="false" ht="15" hidden="false" customHeight="false" outlineLevel="0" collapsed="false">
      <c r="B787" s="12" t="n">
        <v>782</v>
      </c>
      <c r="C787" s="36" t="str">
        <f aca="false">IF(②実績CSV_期間A!$M783="","",②実績CSV_期間A!$M783&amp;"")</f>
        <v/>
      </c>
      <c r="D787" s="12" t="str">
        <f aca="false">IF($C787="","",②実績CSV_期間A!$N783)</f>
        <v/>
      </c>
      <c r="E787" s="12" t="str">
        <f aca="false">IF($C787="","",RIGHT($D787,1))</f>
        <v/>
      </c>
      <c r="F787" s="41" t="str">
        <f aca="false">IF($C787="","",IFERROR(INDEX(サイズ換算マスタ!$C$6:$C$8,MATCH($E787,サイズ換算マスタ!$B$6:$B$8,0)),1))</f>
        <v/>
      </c>
      <c r="G787" s="38" t="str">
        <f aca="false">IF($C787="","",SUMIFS(②実績CSV_期間A!$AA$2:$AA$5001,②実績CSV_期間A!$M$2:$M$5001,$C787))</f>
        <v/>
      </c>
      <c r="H787" s="38" t="str">
        <f aca="false">IF($C787="","",SUMIFS(③実績CSV_期間B!$AA$2:$AA$5001,③実績CSV_期間B!$M$2:$M$5001,$C787))</f>
        <v/>
      </c>
      <c r="I787" s="38" t="str">
        <f aca="false">IF($C787="","",SUMIFS(④実績CSV_期間C!$AA$2:$AA$5001,④実績CSV_期間C!$M$2:$M$5001,$C787))</f>
        <v/>
      </c>
      <c r="J787" s="38" t="str">
        <f aca="false">IF($C787="","",N($F787)*N($G787))</f>
        <v/>
      </c>
      <c r="K787" s="38" t="str">
        <f aca="false">IF($C787="","",N($F787)*N($H787))</f>
        <v/>
      </c>
      <c r="L787" s="38" t="str">
        <f aca="false">IF($C787="","",N($F787)*N($I787))</f>
        <v/>
      </c>
      <c r="M787" s="37" t="str">
        <f aca="false">IF(OR($C787="",N(TOP!$C$12)=0),"",N($J787)/TOP!$C$12)</f>
        <v/>
      </c>
      <c r="N787" s="37" t="str">
        <f aca="false">IF(OR($C787="",N(TOP!$C$13)=0),"",N($K787)/TOP!$C$13)</f>
        <v/>
      </c>
      <c r="O787" s="37" t="str">
        <f aca="false">IF(OR($C787="",N(TOP!$C$14)=0),"",N($L787)/TOP!$C$14)</f>
        <v/>
      </c>
      <c r="P787" s="42" t="str">
        <f aca="false">IF($C787="","",IFERROR(CHOOSE(MATCH(TOP!$C$10,{"【期間A】","【期間B】","【期間C】"},0),N($M787),N($N787),N($O787)),0))</f>
        <v/>
      </c>
    </row>
    <row r="788" customFormat="false" ht="15" hidden="false" customHeight="false" outlineLevel="0" collapsed="false">
      <c r="B788" s="12" t="n">
        <v>783</v>
      </c>
      <c r="C788" s="36" t="str">
        <f aca="false">IF(②実績CSV_期間A!$M784="","",②実績CSV_期間A!$M784&amp;"")</f>
        <v/>
      </c>
      <c r="D788" s="12" t="str">
        <f aca="false">IF($C788="","",②実績CSV_期間A!$N784)</f>
        <v/>
      </c>
      <c r="E788" s="12" t="str">
        <f aca="false">IF($C788="","",RIGHT($D788,1))</f>
        <v/>
      </c>
      <c r="F788" s="41" t="str">
        <f aca="false">IF($C788="","",IFERROR(INDEX(サイズ換算マスタ!$C$6:$C$8,MATCH($E788,サイズ換算マスタ!$B$6:$B$8,0)),1))</f>
        <v/>
      </c>
      <c r="G788" s="38" t="str">
        <f aca="false">IF($C788="","",SUMIFS(②実績CSV_期間A!$AA$2:$AA$5001,②実績CSV_期間A!$M$2:$M$5001,$C788))</f>
        <v/>
      </c>
      <c r="H788" s="38" t="str">
        <f aca="false">IF($C788="","",SUMIFS(③実績CSV_期間B!$AA$2:$AA$5001,③実績CSV_期間B!$M$2:$M$5001,$C788))</f>
        <v/>
      </c>
      <c r="I788" s="38" t="str">
        <f aca="false">IF($C788="","",SUMIFS(④実績CSV_期間C!$AA$2:$AA$5001,④実績CSV_期間C!$M$2:$M$5001,$C788))</f>
        <v/>
      </c>
      <c r="J788" s="38" t="str">
        <f aca="false">IF($C788="","",N($F788)*N($G788))</f>
        <v/>
      </c>
      <c r="K788" s="38" t="str">
        <f aca="false">IF($C788="","",N($F788)*N($H788))</f>
        <v/>
      </c>
      <c r="L788" s="38" t="str">
        <f aca="false">IF($C788="","",N($F788)*N($I788))</f>
        <v/>
      </c>
      <c r="M788" s="37" t="str">
        <f aca="false">IF(OR($C788="",N(TOP!$C$12)=0),"",N($J788)/TOP!$C$12)</f>
        <v/>
      </c>
      <c r="N788" s="37" t="str">
        <f aca="false">IF(OR($C788="",N(TOP!$C$13)=0),"",N($K788)/TOP!$C$13)</f>
        <v/>
      </c>
      <c r="O788" s="37" t="str">
        <f aca="false">IF(OR($C788="",N(TOP!$C$14)=0),"",N($L788)/TOP!$C$14)</f>
        <v/>
      </c>
      <c r="P788" s="42" t="str">
        <f aca="false">IF($C788="","",IFERROR(CHOOSE(MATCH(TOP!$C$10,{"【期間A】","【期間B】","【期間C】"},0),N($M788),N($N788),N($O788)),0))</f>
        <v/>
      </c>
    </row>
    <row r="789" customFormat="false" ht="15" hidden="false" customHeight="false" outlineLevel="0" collapsed="false">
      <c r="B789" s="12" t="n">
        <v>784</v>
      </c>
      <c r="C789" s="36" t="str">
        <f aca="false">IF(②実績CSV_期間A!$M785="","",②実績CSV_期間A!$M785&amp;"")</f>
        <v/>
      </c>
      <c r="D789" s="12" t="str">
        <f aca="false">IF($C789="","",②実績CSV_期間A!$N785)</f>
        <v/>
      </c>
      <c r="E789" s="12" t="str">
        <f aca="false">IF($C789="","",RIGHT($D789,1))</f>
        <v/>
      </c>
      <c r="F789" s="41" t="str">
        <f aca="false">IF($C789="","",IFERROR(INDEX(サイズ換算マスタ!$C$6:$C$8,MATCH($E789,サイズ換算マスタ!$B$6:$B$8,0)),1))</f>
        <v/>
      </c>
      <c r="G789" s="38" t="str">
        <f aca="false">IF($C789="","",SUMIFS(②実績CSV_期間A!$AA$2:$AA$5001,②実績CSV_期間A!$M$2:$M$5001,$C789))</f>
        <v/>
      </c>
      <c r="H789" s="38" t="str">
        <f aca="false">IF($C789="","",SUMIFS(③実績CSV_期間B!$AA$2:$AA$5001,③実績CSV_期間B!$M$2:$M$5001,$C789))</f>
        <v/>
      </c>
      <c r="I789" s="38" t="str">
        <f aca="false">IF($C789="","",SUMIFS(④実績CSV_期間C!$AA$2:$AA$5001,④実績CSV_期間C!$M$2:$M$5001,$C789))</f>
        <v/>
      </c>
      <c r="J789" s="38" t="str">
        <f aca="false">IF($C789="","",N($F789)*N($G789))</f>
        <v/>
      </c>
      <c r="K789" s="38" t="str">
        <f aca="false">IF($C789="","",N($F789)*N($H789))</f>
        <v/>
      </c>
      <c r="L789" s="38" t="str">
        <f aca="false">IF($C789="","",N($F789)*N($I789))</f>
        <v/>
      </c>
      <c r="M789" s="37" t="str">
        <f aca="false">IF(OR($C789="",N(TOP!$C$12)=0),"",N($J789)/TOP!$C$12)</f>
        <v/>
      </c>
      <c r="N789" s="37" t="str">
        <f aca="false">IF(OR($C789="",N(TOP!$C$13)=0),"",N($K789)/TOP!$C$13)</f>
        <v/>
      </c>
      <c r="O789" s="37" t="str">
        <f aca="false">IF(OR($C789="",N(TOP!$C$14)=0),"",N($L789)/TOP!$C$14)</f>
        <v/>
      </c>
      <c r="P789" s="42" t="str">
        <f aca="false">IF($C789="","",IFERROR(CHOOSE(MATCH(TOP!$C$10,{"【期間A】","【期間B】","【期間C】"},0),N($M789),N($N789),N($O789)),0))</f>
        <v/>
      </c>
    </row>
    <row r="790" customFormat="false" ht="15" hidden="false" customHeight="false" outlineLevel="0" collapsed="false">
      <c r="B790" s="12" t="n">
        <v>785</v>
      </c>
      <c r="C790" s="36" t="str">
        <f aca="false">IF(②実績CSV_期間A!$M786="","",②実績CSV_期間A!$M786&amp;"")</f>
        <v/>
      </c>
      <c r="D790" s="12" t="str">
        <f aca="false">IF($C790="","",②実績CSV_期間A!$N786)</f>
        <v/>
      </c>
      <c r="E790" s="12" t="str">
        <f aca="false">IF($C790="","",RIGHT($D790,1))</f>
        <v/>
      </c>
      <c r="F790" s="41" t="str">
        <f aca="false">IF($C790="","",IFERROR(INDEX(サイズ換算マスタ!$C$6:$C$8,MATCH($E790,サイズ換算マスタ!$B$6:$B$8,0)),1))</f>
        <v/>
      </c>
      <c r="G790" s="38" t="str">
        <f aca="false">IF($C790="","",SUMIFS(②実績CSV_期間A!$AA$2:$AA$5001,②実績CSV_期間A!$M$2:$M$5001,$C790))</f>
        <v/>
      </c>
      <c r="H790" s="38" t="str">
        <f aca="false">IF($C790="","",SUMIFS(③実績CSV_期間B!$AA$2:$AA$5001,③実績CSV_期間B!$M$2:$M$5001,$C790))</f>
        <v/>
      </c>
      <c r="I790" s="38" t="str">
        <f aca="false">IF($C790="","",SUMIFS(④実績CSV_期間C!$AA$2:$AA$5001,④実績CSV_期間C!$M$2:$M$5001,$C790))</f>
        <v/>
      </c>
      <c r="J790" s="38" t="str">
        <f aca="false">IF($C790="","",N($F790)*N($G790))</f>
        <v/>
      </c>
      <c r="K790" s="38" t="str">
        <f aca="false">IF($C790="","",N($F790)*N($H790))</f>
        <v/>
      </c>
      <c r="L790" s="38" t="str">
        <f aca="false">IF($C790="","",N($F790)*N($I790))</f>
        <v/>
      </c>
      <c r="M790" s="37" t="str">
        <f aca="false">IF(OR($C790="",N(TOP!$C$12)=0),"",N($J790)/TOP!$C$12)</f>
        <v/>
      </c>
      <c r="N790" s="37" t="str">
        <f aca="false">IF(OR($C790="",N(TOP!$C$13)=0),"",N($K790)/TOP!$C$13)</f>
        <v/>
      </c>
      <c r="O790" s="37" t="str">
        <f aca="false">IF(OR($C790="",N(TOP!$C$14)=0),"",N($L790)/TOP!$C$14)</f>
        <v/>
      </c>
      <c r="P790" s="42" t="str">
        <f aca="false">IF($C790="","",IFERROR(CHOOSE(MATCH(TOP!$C$10,{"【期間A】","【期間B】","【期間C】"},0),N($M790),N($N790),N($O790)),0))</f>
        <v/>
      </c>
    </row>
    <row r="791" customFormat="false" ht="15" hidden="false" customHeight="false" outlineLevel="0" collapsed="false">
      <c r="B791" s="12" t="n">
        <v>786</v>
      </c>
      <c r="C791" s="36" t="str">
        <f aca="false">IF(②実績CSV_期間A!$M787="","",②実績CSV_期間A!$M787&amp;"")</f>
        <v/>
      </c>
      <c r="D791" s="12" t="str">
        <f aca="false">IF($C791="","",②実績CSV_期間A!$N787)</f>
        <v/>
      </c>
      <c r="E791" s="12" t="str">
        <f aca="false">IF($C791="","",RIGHT($D791,1))</f>
        <v/>
      </c>
      <c r="F791" s="41" t="str">
        <f aca="false">IF($C791="","",IFERROR(INDEX(サイズ換算マスタ!$C$6:$C$8,MATCH($E791,サイズ換算マスタ!$B$6:$B$8,0)),1))</f>
        <v/>
      </c>
      <c r="G791" s="38" t="str">
        <f aca="false">IF($C791="","",SUMIFS(②実績CSV_期間A!$AA$2:$AA$5001,②実績CSV_期間A!$M$2:$M$5001,$C791))</f>
        <v/>
      </c>
      <c r="H791" s="38" t="str">
        <f aca="false">IF($C791="","",SUMIFS(③実績CSV_期間B!$AA$2:$AA$5001,③実績CSV_期間B!$M$2:$M$5001,$C791))</f>
        <v/>
      </c>
      <c r="I791" s="38" t="str">
        <f aca="false">IF($C791="","",SUMIFS(④実績CSV_期間C!$AA$2:$AA$5001,④実績CSV_期間C!$M$2:$M$5001,$C791))</f>
        <v/>
      </c>
      <c r="J791" s="38" t="str">
        <f aca="false">IF($C791="","",N($F791)*N($G791))</f>
        <v/>
      </c>
      <c r="K791" s="38" t="str">
        <f aca="false">IF($C791="","",N($F791)*N($H791))</f>
        <v/>
      </c>
      <c r="L791" s="38" t="str">
        <f aca="false">IF($C791="","",N($F791)*N($I791))</f>
        <v/>
      </c>
      <c r="M791" s="37" t="str">
        <f aca="false">IF(OR($C791="",N(TOP!$C$12)=0),"",N($J791)/TOP!$C$12)</f>
        <v/>
      </c>
      <c r="N791" s="37" t="str">
        <f aca="false">IF(OR($C791="",N(TOP!$C$13)=0),"",N($K791)/TOP!$C$13)</f>
        <v/>
      </c>
      <c r="O791" s="37" t="str">
        <f aca="false">IF(OR($C791="",N(TOP!$C$14)=0),"",N($L791)/TOP!$C$14)</f>
        <v/>
      </c>
      <c r="P791" s="42" t="str">
        <f aca="false">IF($C791="","",IFERROR(CHOOSE(MATCH(TOP!$C$10,{"【期間A】","【期間B】","【期間C】"},0),N($M791),N($N791),N($O791)),0))</f>
        <v/>
      </c>
    </row>
    <row r="792" customFormat="false" ht="15" hidden="false" customHeight="false" outlineLevel="0" collapsed="false">
      <c r="B792" s="12" t="n">
        <v>787</v>
      </c>
      <c r="C792" s="36" t="str">
        <f aca="false">IF(②実績CSV_期間A!$M788="","",②実績CSV_期間A!$M788&amp;"")</f>
        <v/>
      </c>
      <c r="D792" s="12" t="str">
        <f aca="false">IF($C792="","",②実績CSV_期間A!$N788)</f>
        <v/>
      </c>
      <c r="E792" s="12" t="str">
        <f aca="false">IF($C792="","",RIGHT($D792,1))</f>
        <v/>
      </c>
      <c r="F792" s="41" t="str">
        <f aca="false">IF($C792="","",IFERROR(INDEX(サイズ換算マスタ!$C$6:$C$8,MATCH($E792,サイズ換算マスタ!$B$6:$B$8,0)),1))</f>
        <v/>
      </c>
      <c r="G792" s="38" t="str">
        <f aca="false">IF($C792="","",SUMIFS(②実績CSV_期間A!$AA$2:$AA$5001,②実績CSV_期間A!$M$2:$M$5001,$C792))</f>
        <v/>
      </c>
      <c r="H792" s="38" t="str">
        <f aca="false">IF($C792="","",SUMIFS(③実績CSV_期間B!$AA$2:$AA$5001,③実績CSV_期間B!$M$2:$M$5001,$C792))</f>
        <v/>
      </c>
      <c r="I792" s="38" t="str">
        <f aca="false">IF($C792="","",SUMIFS(④実績CSV_期間C!$AA$2:$AA$5001,④実績CSV_期間C!$M$2:$M$5001,$C792))</f>
        <v/>
      </c>
      <c r="J792" s="38" t="str">
        <f aca="false">IF($C792="","",N($F792)*N($G792))</f>
        <v/>
      </c>
      <c r="K792" s="38" t="str">
        <f aca="false">IF($C792="","",N($F792)*N($H792))</f>
        <v/>
      </c>
      <c r="L792" s="38" t="str">
        <f aca="false">IF($C792="","",N($F792)*N($I792))</f>
        <v/>
      </c>
      <c r="M792" s="37" t="str">
        <f aca="false">IF(OR($C792="",N(TOP!$C$12)=0),"",N($J792)/TOP!$C$12)</f>
        <v/>
      </c>
      <c r="N792" s="37" t="str">
        <f aca="false">IF(OR($C792="",N(TOP!$C$13)=0),"",N($K792)/TOP!$C$13)</f>
        <v/>
      </c>
      <c r="O792" s="37" t="str">
        <f aca="false">IF(OR($C792="",N(TOP!$C$14)=0),"",N($L792)/TOP!$C$14)</f>
        <v/>
      </c>
      <c r="P792" s="42" t="str">
        <f aca="false">IF($C792="","",IFERROR(CHOOSE(MATCH(TOP!$C$10,{"【期間A】","【期間B】","【期間C】"},0),N($M792),N($N792),N($O792)),0))</f>
        <v/>
      </c>
    </row>
    <row r="793" customFormat="false" ht="15" hidden="false" customHeight="false" outlineLevel="0" collapsed="false">
      <c r="B793" s="12" t="n">
        <v>788</v>
      </c>
      <c r="C793" s="36" t="str">
        <f aca="false">IF(②実績CSV_期間A!$M789="","",②実績CSV_期間A!$M789&amp;"")</f>
        <v/>
      </c>
      <c r="D793" s="12" t="str">
        <f aca="false">IF($C793="","",②実績CSV_期間A!$N789)</f>
        <v/>
      </c>
      <c r="E793" s="12" t="str">
        <f aca="false">IF($C793="","",RIGHT($D793,1))</f>
        <v/>
      </c>
      <c r="F793" s="41" t="str">
        <f aca="false">IF($C793="","",IFERROR(INDEX(サイズ換算マスタ!$C$6:$C$8,MATCH($E793,サイズ換算マスタ!$B$6:$B$8,0)),1))</f>
        <v/>
      </c>
      <c r="G793" s="38" t="str">
        <f aca="false">IF($C793="","",SUMIFS(②実績CSV_期間A!$AA$2:$AA$5001,②実績CSV_期間A!$M$2:$M$5001,$C793))</f>
        <v/>
      </c>
      <c r="H793" s="38" t="str">
        <f aca="false">IF($C793="","",SUMIFS(③実績CSV_期間B!$AA$2:$AA$5001,③実績CSV_期間B!$M$2:$M$5001,$C793))</f>
        <v/>
      </c>
      <c r="I793" s="38" t="str">
        <f aca="false">IF($C793="","",SUMIFS(④実績CSV_期間C!$AA$2:$AA$5001,④実績CSV_期間C!$M$2:$M$5001,$C793))</f>
        <v/>
      </c>
      <c r="J793" s="38" t="str">
        <f aca="false">IF($C793="","",N($F793)*N($G793))</f>
        <v/>
      </c>
      <c r="K793" s="38" t="str">
        <f aca="false">IF($C793="","",N($F793)*N($H793))</f>
        <v/>
      </c>
      <c r="L793" s="38" t="str">
        <f aca="false">IF($C793="","",N($F793)*N($I793))</f>
        <v/>
      </c>
      <c r="M793" s="37" t="str">
        <f aca="false">IF(OR($C793="",N(TOP!$C$12)=0),"",N($J793)/TOP!$C$12)</f>
        <v/>
      </c>
      <c r="N793" s="37" t="str">
        <f aca="false">IF(OR($C793="",N(TOP!$C$13)=0),"",N($K793)/TOP!$C$13)</f>
        <v/>
      </c>
      <c r="O793" s="37" t="str">
        <f aca="false">IF(OR($C793="",N(TOP!$C$14)=0),"",N($L793)/TOP!$C$14)</f>
        <v/>
      </c>
      <c r="P793" s="42" t="str">
        <f aca="false">IF($C793="","",IFERROR(CHOOSE(MATCH(TOP!$C$10,{"【期間A】","【期間B】","【期間C】"},0),N($M793),N($N793),N($O793)),0))</f>
        <v/>
      </c>
    </row>
    <row r="794" customFormat="false" ht="15" hidden="false" customHeight="false" outlineLevel="0" collapsed="false">
      <c r="B794" s="12" t="n">
        <v>789</v>
      </c>
      <c r="C794" s="36" t="str">
        <f aca="false">IF(②実績CSV_期間A!$M790="","",②実績CSV_期間A!$M790&amp;"")</f>
        <v/>
      </c>
      <c r="D794" s="12" t="str">
        <f aca="false">IF($C794="","",②実績CSV_期間A!$N790)</f>
        <v/>
      </c>
      <c r="E794" s="12" t="str">
        <f aca="false">IF($C794="","",RIGHT($D794,1))</f>
        <v/>
      </c>
      <c r="F794" s="41" t="str">
        <f aca="false">IF($C794="","",IFERROR(INDEX(サイズ換算マスタ!$C$6:$C$8,MATCH($E794,サイズ換算マスタ!$B$6:$B$8,0)),1))</f>
        <v/>
      </c>
      <c r="G794" s="38" t="str">
        <f aca="false">IF($C794="","",SUMIFS(②実績CSV_期間A!$AA$2:$AA$5001,②実績CSV_期間A!$M$2:$M$5001,$C794))</f>
        <v/>
      </c>
      <c r="H794" s="38" t="str">
        <f aca="false">IF($C794="","",SUMIFS(③実績CSV_期間B!$AA$2:$AA$5001,③実績CSV_期間B!$M$2:$M$5001,$C794))</f>
        <v/>
      </c>
      <c r="I794" s="38" t="str">
        <f aca="false">IF($C794="","",SUMIFS(④実績CSV_期間C!$AA$2:$AA$5001,④実績CSV_期間C!$M$2:$M$5001,$C794))</f>
        <v/>
      </c>
      <c r="J794" s="38" t="str">
        <f aca="false">IF($C794="","",N($F794)*N($G794))</f>
        <v/>
      </c>
      <c r="K794" s="38" t="str">
        <f aca="false">IF($C794="","",N($F794)*N($H794))</f>
        <v/>
      </c>
      <c r="L794" s="38" t="str">
        <f aca="false">IF($C794="","",N($F794)*N($I794))</f>
        <v/>
      </c>
      <c r="M794" s="37" t="str">
        <f aca="false">IF(OR($C794="",N(TOP!$C$12)=0),"",N($J794)/TOP!$C$12)</f>
        <v/>
      </c>
      <c r="N794" s="37" t="str">
        <f aca="false">IF(OR($C794="",N(TOP!$C$13)=0),"",N($K794)/TOP!$C$13)</f>
        <v/>
      </c>
      <c r="O794" s="37" t="str">
        <f aca="false">IF(OR($C794="",N(TOP!$C$14)=0),"",N($L794)/TOP!$C$14)</f>
        <v/>
      </c>
      <c r="P794" s="42" t="str">
        <f aca="false">IF($C794="","",IFERROR(CHOOSE(MATCH(TOP!$C$10,{"【期間A】","【期間B】","【期間C】"},0),N($M794),N($N794),N($O794)),0))</f>
        <v/>
      </c>
    </row>
    <row r="795" customFormat="false" ht="15" hidden="false" customHeight="false" outlineLevel="0" collapsed="false">
      <c r="B795" s="12" t="n">
        <v>790</v>
      </c>
      <c r="C795" s="36" t="str">
        <f aca="false">IF(②実績CSV_期間A!$M791="","",②実績CSV_期間A!$M791&amp;"")</f>
        <v/>
      </c>
      <c r="D795" s="12" t="str">
        <f aca="false">IF($C795="","",②実績CSV_期間A!$N791)</f>
        <v/>
      </c>
      <c r="E795" s="12" t="str">
        <f aca="false">IF($C795="","",RIGHT($D795,1))</f>
        <v/>
      </c>
      <c r="F795" s="41" t="str">
        <f aca="false">IF($C795="","",IFERROR(INDEX(サイズ換算マスタ!$C$6:$C$8,MATCH($E795,サイズ換算マスタ!$B$6:$B$8,0)),1))</f>
        <v/>
      </c>
      <c r="G795" s="38" t="str">
        <f aca="false">IF($C795="","",SUMIFS(②実績CSV_期間A!$AA$2:$AA$5001,②実績CSV_期間A!$M$2:$M$5001,$C795))</f>
        <v/>
      </c>
      <c r="H795" s="38" t="str">
        <f aca="false">IF($C795="","",SUMIFS(③実績CSV_期間B!$AA$2:$AA$5001,③実績CSV_期間B!$M$2:$M$5001,$C795))</f>
        <v/>
      </c>
      <c r="I795" s="38" t="str">
        <f aca="false">IF($C795="","",SUMIFS(④実績CSV_期間C!$AA$2:$AA$5001,④実績CSV_期間C!$M$2:$M$5001,$C795))</f>
        <v/>
      </c>
      <c r="J795" s="38" t="str">
        <f aca="false">IF($C795="","",N($F795)*N($G795))</f>
        <v/>
      </c>
      <c r="K795" s="38" t="str">
        <f aca="false">IF($C795="","",N($F795)*N($H795))</f>
        <v/>
      </c>
      <c r="L795" s="38" t="str">
        <f aca="false">IF($C795="","",N($F795)*N($I795))</f>
        <v/>
      </c>
      <c r="M795" s="37" t="str">
        <f aca="false">IF(OR($C795="",N(TOP!$C$12)=0),"",N($J795)/TOP!$C$12)</f>
        <v/>
      </c>
      <c r="N795" s="37" t="str">
        <f aca="false">IF(OR($C795="",N(TOP!$C$13)=0),"",N($K795)/TOP!$C$13)</f>
        <v/>
      </c>
      <c r="O795" s="37" t="str">
        <f aca="false">IF(OR($C795="",N(TOP!$C$14)=0),"",N($L795)/TOP!$C$14)</f>
        <v/>
      </c>
      <c r="P795" s="42" t="str">
        <f aca="false">IF($C795="","",IFERROR(CHOOSE(MATCH(TOP!$C$10,{"【期間A】","【期間B】","【期間C】"},0),N($M795),N($N795),N($O795)),0))</f>
        <v/>
      </c>
    </row>
    <row r="796" customFormat="false" ht="15" hidden="false" customHeight="false" outlineLevel="0" collapsed="false">
      <c r="B796" s="12" t="n">
        <v>791</v>
      </c>
      <c r="C796" s="36" t="str">
        <f aca="false">IF(②実績CSV_期間A!$M792="","",②実績CSV_期間A!$M792&amp;"")</f>
        <v/>
      </c>
      <c r="D796" s="12" t="str">
        <f aca="false">IF($C796="","",②実績CSV_期間A!$N792)</f>
        <v/>
      </c>
      <c r="E796" s="12" t="str">
        <f aca="false">IF($C796="","",RIGHT($D796,1))</f>
        <v/>
      </c>
      <c r="F796" s="41" t="str">
        <f aca="false">IF($C796="","",IFERROR(INDEX(サイズ換算マスタ!$C$6:$C$8,MATCH($E796,サイズ換算マスタ!$B$6:$B$8,0)),1))</f>
        <v/>
      </c>
      <c r="G796" s="38" t="str">
        <f aca="false">IF($C796="","",SUMIFS(②実績CSV_期間A!$AA$2:$AA$5001,②実績CSV_期間A!$M$2:$M$5001,$C796))</f>
        <v/>
      </c>
      <c r="H796" s="38" t="str">
        <f aca="false">IF($C796="","",SUMIFS(③実績CSV_期間B!$AA$2:$AA$5001,③実績CSV_期間B!$M$2:$M$5001,$C796))</f>
        <v/>
      </c>
      <c r="I796" s="38" t="str">
        <f aca="false">IF($C796="","",SUMIFS(④実績CSV_期間C!$AA$2:$AA$5001,④実績CSV_期間C!$M$2:$M$5001,$C796))</f>
        <v/>
      </c>
      <c r="J796" s="38" t="str">
        <f aca="false">IF($C796="","",N($F796)*N($G796))</f>
        <v/>
      </c>
      <c r="K796" s="38" t="str">
        <f aca="false">IF($C796="","",N($F796)*N($H796))</f>
        <v/>
      </c>
      <c r="L796" s="38" t="str">
        <f aca="false">IF($C796="","",N($F796)*N($I796))</f>
        <v/>
      </c>
      <c r="M796" s="37" t="str">
        <f aca="false">IF(OR($C796="",N(TOP!$C$12)=0),"",N($J796)/TOP!$C$12)</f>
        <v/>
      </c>
      <c r="N796" s="37" t="str">
        <f aca="false">IF(OR($C796="",N(TOP!$C$13)=0),"",N($K796)/TOP!$C$13)</f>
        <v/>
      </c>
      <c r="O796" s="37" t="str">
        <f aca="false">IF(OR($C796="",N(TOP!$C$14)=0),"",N($L796)/TOP!$C$14)</f>
        <v/>
      </c>
      <c r="P796" s="42" t="str">
        <f aca="false">IF($C796="","",IFERROR(CHOOSE(MATCH(TOP!$C$10,{"【期間A】","【期間B】","【期間C】"},0),N($M796),N($N796),N($O796)),0))</f>
        <v/>
      </c>
    </row>
    <row r="797" customFormat="false" ht="15" hidden="false" customHeight="false" outlineLevel="0" collapsed="false">
      <c r="B797" s="12" t="n">
        <v>792</v>
      </c>
      <c r="C797" s="36" t="str">
        <f aca="false">IF(②実績CSV_期間A!$M793="","",②実績CSV_期間A!$M793&amp;"")</f>
        <v/>
      </c>
      <c r="D797" s="12" t="str">
        <f aca="false">IF($C797="","",②実績CSV_期間A!$N793)</f>
        <v/>
      </c>
      <c r="E797" s="12" t="str">
        <f aca="false">IF($C797="","",RIGHT($D797,1))</f>
        <v/>
      </c>
      <c r="F797" s="41" t="str">
        <f aca="false">IF($C797="","",IFERROR(INDEX(サイズ換算マスタ!$C$6:$C$8,MATCH($E797,サイズ換算マスタ!$B$6:$B$8,0)),1))</f>
        <v/>
      </c>
      <c r="G797" s="38" t="str">
        <f aca="false">IF($C797="","",SUMIFS(②実績CSV_期間A!$AA$2:$AA$5001,②実績CSV_期間A!$M$2:$M$5001,$C797))</f>
        <v/>
      </c>
      <c r="H797" s="38" t="str">
        <f aca="false">IF($C797="","",SUMIFS(③実績CSV_期間B!$AA$2:$AA$5001,③実績CSV_期間B!$M$2:$M$5001,$C797))</f>
        <v/>
      </c>
      <c r="I797" s="38" t="str">
        <f aca="false">IF($C797="","",SUMIFS(④実績CSV_期間C!$AA$2:$AA$5001,④実績CSV_期間C!$M$2:$M$5001,$C797))</f>
        <v/>
      </c>
      <c r="J797" s="38" t="str">
        <f aca="false">IF($C797="","",N($F797)*N($G797))</f>
        <v/>
      </c>
      <c r="K797" s="38" t="str">
        <f aca="false">IF($C797="","",N($F797)*N($H797))</f>
        <v/>
      </c>
      <c r="L797" s="38" t="str">
        <f aca="false">IF($C797="","",N($F797)*N($I797))</f>
        <v/>
      </c>
      <c r="M797" s="37" t="str">
        <f aca="false">IF(OR($C797="",N(TOP!$C$12)=0),"",N($J797)/TOP!$C$12)</f>
        <v/>
      </c>
      <c r="N797" s="37" t="str">
        <f aca="false">IF(OR($C797="",N(TOP!$C$13)=0),"",N($K797)/TOP!$C$13)</f>
        <v/>
      </c>
      <c r="O797" s="37" t="str">
        <f aca="false">IF(OR($C797="",N(TOP!$C$14)=0),"",N($L797)/TOP!$C$14)</f>
        <v/>
      </c>
      <c r="P797" s="42" t="str">
        <f aca="false">IF($C797="","",IFERROR(CHOOSE(MATCH(TOP!$C$10,{"【期間A】","【期間B】","【期間C】"},0),N($M797),N($N797),N($O797)),0))</f>
        <v/>
      </c>
    </row>
    <row r="798" customFormat="false" ht="15" hidden="false" customHeight="false" outlineLevel="0" collapsed="false">
      <c r="B798" s="12" t="n">
        <v>793</v>
      </c>
      <c r="C798" s="36" t="str">
        <f aca="false">IF(②実績CSV_期間A!$M794="","",②実績CSV_期間A!$M794&amp;"")</f>
        <v/>
      </c>
      <c r="D798" s="12" t="str">
        <f aca="false">IF($C798="","",②実績CSV_期間A!$N794)</f>
        <v/>
      </c>
      <c r="E798" s="12" t="str">
        <f aca="false">IF($C798="","",RIGHT($D798,1))</f>
        <v/>
      </c>
      <c r="F798" s="41" t="str">
        <f aca="false">IF($C798="","",IFERROR(INDEX(サイズ換算マスタ!$C$6:$C$8,MATCH($E798,サイズ換算マスタ!$B$6:$B$8,0)),1))</f>
        <v/>
      </c>
      <c r="G798" s="38" t="str">
        <f aca="false">IF($C798="","",SUMIFS(②実績CSV_期間A!$AA$2:$AA$5001,②実績CSV_期間A!$M$2:$M$5001,$C798))</f>
        <v/>
      </c>
      <c r="H798" s="38" t="str">
        <f aca="false">IF($C798="","",SUMIFS(③実績CSV_期間B!$AA$2:$AA$5001,③実績CSV_期間B!$M$2:$M$5001,$C798))</f>
        <v/>
      </c>
      <c r="I798" s="38" t="str">
        <f aca="false">IF($C798="","",SUMIFS(④実績CSV_期間C!$AA$2:$AA$5001,④実績CSV_期間C!$M$2:$M$5001,$C798))</f>
        <v/>
      </c>
      <c r="J798" s="38" t="str">
        <f aca="false">IF($C798="","",N($F798)*N($G798))</f>
        <v/>
      </c>
      <c r="K798" s="38" t="str">
        <f aca="false">IF($C798="","",N($F798)*N($H798))</f>
        <v/>
      </c>
      <c r="L798" s="38" t="str">
        <f aca="false">IF($C798="","",N($F798)*N($I798))</f>
        <v/>
      </c>
      <c r="M798" s="37" t="str">
        <f aca="false">IF(OR($C798="",N(TOP!$C$12)=0),"",N($J798)/TOP!$C$12)</f>
        <v/>
      </c>
      <c r="N798" s="37" t="str">
        <f aca="false">IF(OR($C798="",N(TOP!$C$13)=0),"",N($K798)/TOP!$C$13)</f>
        <v/>
      </c>
      <c r="O798" s="37" t="str">
        <f aca="false">IF(OR($C798="",N(TOP!$C$14)=0),"",N($L798)/TOP!$C$14)</f>
        <v/>
      </c>
      <c r="P798" s="42" t="str">
        <f aca="false">IF($C798="","",IFERROR(CHOOSE(MATCH(TOP!$C$10,{"【期間A】","【期間B】","【期間C】"},0),N($M798),N($N798),N($O798)),0))</f>
        <v/>
      </c>
    </row>
    <row r="799" customFormat="false" ht="15" hidden="false" customHeight="false" outlineLevel="0" collapsed="false">
      <c r="B799" s="12" t="n">
        <v>794</v>
      </c>
      <c r="C799" s="36" t="str">
        <f aca="false">IF(②実績CSV_期間A!$M795="","",②実績CSV_期間A!$M795&amp;"")</f>
        <v/>
      </c>
      <c r="D799" s="12" t="str">
        <f aca="false">IF($C799="","",②実績CSV_期間A!$N795)</f>
        <v/>
      </c>
      <c r="E799" s="12" t="str">
        <f aca="false">IF($C799="","",RIGHT($D799,1))</f>
        <v/>
      </c>
      <c r="F799" s="41" t="str">
        <f aca="false">IF($C799="","",IFERROR(INDEX(サイズ換算マスタ!$C$6:$C$8,MATCH($E799,サイズ換算マスタ!$B$6:$B$8,0)),1))</f>
        <v/>
      </c>
      <c r="G799" s="38" t="str">
        <f aca="false">IF($C799="","",SUMIFS(②実績CSV_期間A!$AA$2:$AA$5001,②実績CSV_期間A!$M$2:$M$5001,$C799))</f>
        <v/>
      </c>
      <c r="H799" s="38" t="str">
        <f aca="false">IF($C799="","",SUMIFS(③実績CSV_期間B!$AA$2:$AA$5001,③実績CSV_期間B!$M$2:$M$5001,$C799))</f>
        <v/>
      </c>
      <c r="I799" s="38" t="str">
        <f aca="false">IF($C799="","",SUMIFS(④実績CSV_期間C!$AA$2:$AA$5001,④実績CSV_期間C!$M$2:$M$5001,$C799))</f>
        <v/>
      </c>
      <c r="J799" s="38" t="str">
        <f aca="false">IF($C799="","",N($F799)*N($G799))</f>
        <v/>
      </c>
      <c r="K799" s="38" t="str">
        <f aca="false">IF($C799="","",N($F799)*N($H799))</f>
        <v/>
      </c>
      <c r="L799" s="38" t="str">
        <f aca="false">IF($C799="","",N($F799)*N($I799))</f>
        <v/>
      </c>
      <c r="M799" s="37" t="str">
        <f aca="false">IF(OR($C799="",N(TOP!$C$12)=0),"",N($J799)/TOP!$C$12)</f>
        <v/>
      </c>
      <c r="N799" s="37" t="str">
        <f aca="false">IF(OR($C799="",N(TOP!$C$13)=0),"",N($K799)/TOP!$C$13)</f>
        <v/>
      </c>
      <c r="O799" s="37" t="str">
        <f aca="false">IF(OR($C799="",N(TOP!$C$14)=0),"",N($L799)/TOP!$C$14)</f>
        <v/>
      </c>
      <c r="P799" s="42" t="str">
        <f aca="false">IF($C799="","",IFERROR(CHOOSE(MATCH(TOP!$C$10,{"【期間A】","【期間B】","【期間C】"},0),N($M799),N($N799),N($O799)),0))</f>
        <v/>
      </c>
    </row>
    <row r="800" customFormat="false" ht="15" hidden="false" customHeight="false" outlineLevel="0" collapsed="false">
      <c r="B800" s="12" t="n">
        <v>795</v>
      </c>
      <c r="C800" s="36" t="str">
        <f aca="false">IF(②実績CSV_期間A!$M796="","",②実績CSV_期間A!$M796&amp;"")</f>
        <v/>
      </c>
      <c r="D800" s="12" t="str">
        <f aca="false">IF($C800="","",②実績CSV_期間A!$N796)</f>
        <v/>
      </c>
      <c r="E800" s="12" t="str">
        <f aca="false">IF($C800="","",RIGHT($D800,1))</f>
        <v/>
      </c>
      <c r="F800" s="41" t="str">
        <f aca="false">IF($C800="","",IFERROR(INDEX(サイズ換算マスタ!$C$6:$C$8,MATCH($E800,サイズ換算マスタ!$B$6:$B$8,0)),1))</f>
        <v/>
      </c>
      <c r="G800" s="38" t="str">
        <f aca="false">IF($C800="","",SUMIFS(②実績CSV_期間A!$AA$2:$AA$5001,②実績CSV_期間A!$M$2:$M$5001,$C800))</f>
        <v/>
      </c>
      <c r="H800" s="38" t="str">
        <f aca="false">IF($C800="","",SUMIFS(③実績CSV_期間B!$AA$2:$AA$5001,③実績CSV_期間B!$M$2:$M$5001,$C800))</f>
        <v/>
      </c>
      <c r="I800" s="38" t="str">
        <f aca="false">IF($C800="","",SUMIFS(④実績CSV_期間C!$AA$2:$AA$5001,④実績CSV_期間C!$M$2:$M$5001,$C800))</f>
        <v/>
      </c>
      <c r="J800" s="38" t="str">
        <f aca="false">IF($C800="","",N($F800)*N($G800))</f>
        <v/>
      </c>
      <c r="K800" s="38" t="str">
        <f aca="false">IF($C800="","",N($F800)*N($H800))</f>
        <v/>
      </c>
      <c r="L800" s="38" t="str">
        <f aca="false">IF($C800="","",N($F800)*N($I800))</f>
        <v/>
      </c>
      <c r="M800" s="37" t="str">
        <f aca="false">IF(OR($C800="",N(TOP!$C$12)=0),"",N($J800)/TOP!$C$12)</f>
        <v/>
      </c>
      <c r="N800" s="37" t="str">
        <f aca="false">IF(OR($C800="",N(TOP!$C$13)=0),"",N($K800)/TOP!$C$13)</f>
        <v/>
      </c>
      <c r="O800" s="37" t="str">
        <f aca="false">IF(OR($C800="",N(TOP!$C$14)=0),"",N($L800)/TOP!$C$14)</f>
        <v/>
      </c>
      <c r="P800" s="42" t="str">
        <f aca="false">IF($C800="","",IFERROR(CHOOSE(MATCH(TOP!$C$10,{"【期間A】","【期間B】","【期間C】"},0),N($M800),N($N800),N($O800)),0))</f>
        <v/>
      </c>
    </row>
    <row r="801" customFormat="false" ht="15" hidden="false" customHeight="false" outlineLevel="0" collapsed="false">
      <c r="B801" s="12" t="n">
        <v>796</v>
      </c>
      <c r="C801" s="36" t="str">
        <f aca="false">IF(②実績CSV_期間A!$M797="","",②実績CSV_期間A!$M797&amp;"")</f>
        <v/>
      </c>
      <c r="D801" s="12" t="str">
        <f aca="false">IF($C801="","",②実績CSV_期間A!$N797)</f>
        <v/>
      </c>
      <c r="E801" s="12" t="str">
        <f aca="false">IF($C801="","",RIGHT($D801,1))</f>
        <v/>
      </c>
      <c r="F801" s="41" t="str">
        <f aca="false">IF($C801="","",IFERROR(INDEX(サイズ換算マスタ!$C$6:$C$8,MATCH($E801,サイズ換算マスタ!$B$6:$B$8,0)),1))</f>
        <v/>
      </c>
      <c r="G801" s="38" t="str">
        <f aca="false">IF($C801="","",SUMIFS(②実績CSV_期間A!$AA$2:$AA$5001,②実績CSV_期間A!$M$2:$M$5001,$C801))</f>
        <v/>
      </c>
      <c r="H801" s="38" t="str">
        <f aca="false">IF($C801="","",SUMIFS(③実績CSV_期間B!$AA$2:$AA$5001,③実績CSV_期間B!$M$2:$M$5001,$C801))</f>
        <v/>
      </c>
      <c r="I801" s="38" t="str">
        <f aca="false">IF($C801="","",SUMIFS(④実績CSV_期間C!$AA$2:$AA$5001,④実績CSV_期間C!$M$2:$M$5001,$C801))</f>
        <v/>
      </c>
      <c r="J801" s="38" t="str">
        <f aca="false">IF($C801="","",N($F801)*N($G801))</f>
        <v/>
      </c>
      <c r="K801" s="38" t="str">
        <f aca="false">IF($C801="","",N($F801)*N($H801))</f>
        <v/>
      </c>
      <c r="L801" s="38" t="str">
        <f aca="false">IF($C801="","",N($F801)*N($I801))</f>
        <v/>
      </c>
      <c r="M801" s="37" t="str">
        <f aca="false">IF(OR($C801="",N(TOP!$C$12)=0),"",N($J801)/TOP!$C$12)</f>
        <v/>
      </c>
      <c r="N801" s="37" t="str">
        <f aca="false">IF(OR($C801="",N(TOP!$C$13)=0),"",N($K801)/TOP!$C$13)</f>
        <v/>
      </c>
      <c r="O801" s="37" t="str">
        <f aca="false">IF(OR($C801="",N(TOP!$C$14)=0),"",N($L801)/TOP!$C$14)</f>
        <v/>
      </c>
      <c r="P801" s="42" t="str">
        <f aca="false">IF($C801="","",IFERROR(CHOOSE(MATCH(TOP!$C$10,{"【期間A】","【期間B】","【期間C】"},0),N($M801),N($N801),N($O801)),0))</f>
        <v/>
      </c>
    </row>
    <row r="802" customFormat="false" ht="15" hidden="false" customHeight="false" outlineLevel="0" collapsed="false">
      <c r="B802" s="12" t="n">
        <v>797</v>
      </c>
      <c r="C802" s="36" t="str">
        <f aca="false">IF(②実績CSV_期間A!$M798="","",②実績CSV_期間A!$M798&amp;"")</f>
        <v/>
      </c>
      <c r="D802" s="12" t="str">
        <f aca="false">IF($C802="","",②実績CSV_期間A!$N798)</f>
        <v/>
      </c>
      <c r="E802" s="12" t="str">
        <f aca="false">IF($C802="","",RIGHT($D802,1))</f>
        <v/>
      </c>
      <c r="F802" s="41" t="str">
        <f aca="false">IF($C802="","",IFERROR(INDEX(サイズ換算マスタ!$C$6:$C$8,MATCH($E802,サイズ換算マスタ!$B$6:$B$8,0)),1))</f>
        <v/>
      </c>
      <c r="G802" s="38" t="str">
        <f aca="false">IF($C802="","",SUMIFS(②実績CSV_期間A!$AA$2:$AA$5001,②実績CSV_期間A!$M$2:$M$5001,$C802))</f>
        <v/>
      </c>
      <c r="H802" s="38" t="str">
        <f aca="false">IF($C802="","",SUMIFS(③実績CSV_期間B!$AA$2:$AA$5001,③実績CSV_期間B!$M$2:$M$5001,$C802))</f>
        <v/>
      </c>
      <c r="I802" s="38" t="str">
        <f aca="false">IF($C802="","",SUMIFS(④実績CSV_期間C!$AA$2:$AA$5001,④実績CSV_期間C!$M$2:$M$5001,$C802))</f>
        <v/>
      </c>
      <c r="J802" s="38" t="str">
        <f aca="false">IF($C802="","",N($F802)*N($G802))</f>
        <v/>
      </c>
      <c r="K802" s="38" t="str">
        <f aca="false">IF($C802="","",N($F802)*N($H802))</f>
        <v/>
      </c>
      <c r="L802" s="38" t="str">
        <f aca="false">IF($C802="","",N($F802)*N($I802))</f>
        <v/>
      </c>
      <c r="M802" s="37" t="str">
        <f aca="false">IF(OR($C802="",N(TOP!$C$12)=0),"",N($J802)/TOP!$C$12)</f>
        <v/>
      </c>
      <c r="N802" s="37" t="str">
        <f aca="false">IF(OR($C802="",N(TOP!$C$13)=0),"",N($K802)/TOP!$C$13)</f>
        <v/>
      </c>
      <c r="O802" s="37" t="str">
        <f aca="false">IF(OR($C802="",N(TOP!$C$14)=0),"",N($L802)/TOP!$C$14)</f>
        <v/>
      </c>
      <c r="P802" s="42" t="str">
        <f aca="false">IF($C802="","",IFERROR(CHOOSE(MATCH(TOP!$C$10,{"【期間A】","【期間B】","【期間C】"},0),N($M802),N($N802),N($O802)),0))</f>
        <v/>
      </c>
    </row>
    <row r="803" customFormat="false" ht="15" hidden="false" customHeight="false" outlineLevel="0" collapsed="false">
      <c r="B803" s="12" t="n">
        <v>798</v>
      </c>
      <c r="C803" s="36" t="str">
        <f aca="false">IF(②実績CSV_期間A!$M799="","",②実績CSV_期間A!$M799&amp;"")</f>
        <v/>
      </c>
      <c r="D803" s="12" t="str">
        <f aca="false">IF($C803="","",②実績CSV_期間A!$N799)</f>
        <v/>
      </c>
      <c r="E803" s="12" t="str">
        <f aca="false">IF($C803="","",RIGHT($D803,1))</f>
        <v/>
      </c>
      <c r="F803" s="41" t="str">
        <f aca="false">IF($C803="","",IFERROR(INDEX(サイズ換算マスタ!$C$6:$C$8,MATCH($E803,サイズ換算マスタ!$B$6:$B$8,0)),1))</f>
        <v/>
      </c>
      <c r="G803" s="38" t="str">
        <f aca="false">IF($C803="","",SUMIFS(②実績CSV_期間A!$AA$2:$AA$5001,②実績CSV_期間A!$M$2:$M$5001,$C803))</f>
        <v/>
      </c>
      <c r="H803" s="38" t="str">
        <f aca="false">IF($C803="","",SUMIFS(③実績CSV_期間B!$AA$2:$AA$5001,③実績CSV_期間B!$M$2:$M$5001,$C803))</f>
        <v/>
      </c>
      <c r="I803" s="38" t="str">
        <f aca="false">IF($C803="","",SUMIFS(④実績CSV_期間C!$AA$2:$AA$5001,④実績CSV_期間C!$M$2:$M$5001,$C803))</f>
        <v/>
      </c>
      <c r="J803" s="38" t="str">
        <f aca="false">IF($C803="","",N($F803)*N($G803))</f>
        <v/>
      </c>
      <c r="K803" s="38" t="str">
        <f aca="false">IF($C803="","",N($F803)*N($H803))</f>
        <v/>
      </c>
      <c r="L803" s="38" t="str">
        <f aca="false">IF($C803="","",N($F803)*N($I803))</f>
        <v/>
      </c>
      <c r="M803" s="37" t="str">
        <f aca="false">IF(OR($C803="",N(TOP!$C$12)=0),"",N($J803)/TOP!$C$12)</f>
        <v/>
      </c>
      <c r="N803" s="37" t="str">
        <f aca="false">IF(OR($C803="",N(TOP!$C$13)=0),"",N($K803)/TOP!$C$13)</f>
        <v/>
      </c>
      <c r="O803" s="37" t="str">
        <f aca="false">IF(OR($C803="",N(TOP!$C$14)=0),"",N($L803)/TOP!$C$14)</f>
        <v/>
      </c>
      <c r="P803" s="42" t="str">
        <f aca="false">IF($C803="","",IFERROR(CHOOSE(MATCH(TOP!$C$10,{"【期間A】","【期間B】","【期間C】"},0),N($M803),N($N803),N($O803)),0))</f>
        <v/>
      </c>
    </row>
    <row r="804" customFormat="false" ht="15" hidden="false" customHeight="false" outlineLevel="0" collapsed="false">
      <c r="B804" s="12" t="n">
        <v>799</v>
      </c>
      <c r="C804" s="36" t="str">
        <f aca="false">IF(②実績CSV_期間A!$M800="","",②実績CSV_期間A!$M800&amp;"")</f>
        <v/>
      </c>
      <c r="D804" s="12" t="str">
        <f aca="false">IF($C804="","",②実績CSV_期間A!$N800)</f>
        <v/>
      </c>
      <c r="E804" s="12" t="str">
        <f aca="false">IF($C804="","",RIGHT($D804,1))</f>
        <v/>
      </c>
      <c r="F804" s="41" t="str">
        <f aca="false">IF($C804="","",IFERROR(INDEX(サイズ換算マスタ!$C$6:$C$8,MATCH($E804,サイズ換算マスタ!$B$6:$B$8,0)),1))</f>
        <v/>
      </c>
      <c r="G804" s="38" t="str">
        <f aca="false">IF($C804="","",SUMIFS(②実績CSV_期間A!$AA$2:$AA$5001,②実績CSV_期間A!$M$2:$M$5001,$C804))</f>
        <v/>
      </c>
      <c r="H804" s="38" t="str">
        <f aca="false">IF($C804="","",SUMIFS(③実績CSV_期間B!$AA$2:$AA$5001,③実績CSV_期間B!$M$2:$M$5001,$C804))</f>
        <v/>
      </c>
      <c r="I804" s="38" t="str">
        <f aca="false">IF($C804="","",SUMIFS(④実績CSV_期間C!$AA$2:$AA$5001,④実績CSV_期間C!$M$2:$M$5001,$C804))</f>
        <v/>
      </c>
      <c r="J804" s="38" t="str">
        <f aca="false">IF($C804="","",N($F804)*N($G804))</f>
        <v/>
      </c>
      <c r="K804" s="38" t="str">
        <f aca="false">IF($C804="","",N($F804)*N($H804))</f>
        <v/>
      </c>
      <c r="L804" s="38" t="str">
        <f aca="false">IF($C804="","",N($F804)*N($I804))</f>
        <v/>
      </c>
      <c r="M804" s="37" t="str">
        <f aca="false">IF(OR($C804="",N(TOP!$C$12)=0),"",N($J804)/TOP!$C$12)</f>
        <v/>
      </c>
      <c r="N804" s="37" t="str">
        <f aca="false">IF(OR($C804="",N(TOP!$C$13)=0),"",N($K804)/TOP!$C$13)</f>
        <v/>
      </c>
      <c r="O804" s="37" t="str">
        <f aca="false">IF(OR($C804="",N(TOP!$C$14)=0),"",N($L804)/TOP!$C$14)</f>
        <v/>
      </c>
      <c r="P804" s="42" t="str">
        <f aca="false">IF($C804="","",IFERROR(CHOOSE(MATCH(TOP!$C$10,{"【期間A】","【期間B】","【期間C】"},0),N($M804),N($N804),N($O804)),0))</f>
        <v/>
      </c>
    </row>
    <row r="805" customFormat="false" ht="15" hidden="false" customHeight="false" outlineLevel="0" collapsed="false">
      <c r="B805" s="12" t="n">
        <v>800</v>
      </c>
      <c r="C805" s="36" t="str">
        <f aca="false">IF(②実績CSV_期間A!$M801="","",②実績CSV_期間A!$M801&amp;"")</f>
        <v/>
      </c>
      <c r="D805" s="12" t="str">
        <f aca="false">IF($C805="","",②実績CSV_期間A!$N801)</f>
        <v/>
      </c>
      <c r="E805" s="12" t="str">
        <f aca="false">IF($C805="","",RIGHT($D805,1))</f>
        <v/>
      </c>
      <c r="F805" s="41" t="str">
        <f aca="false">IF($C805="","",IFERROR(INDEX(サイズ換算マスタ!$C$6:$C$8,MATCH($E805,サイズ換算マスタ!$B$6:$B$8,0)),1))</f>
        <v/>
      </c>
      <c r="G805" s="38" t="str">
        <f aca="false">IF($C805="","",SUMIFS(②実績CSV_期間A!$AA$2:$AA$5001,②実績CSV_期間A!$M$2:$M$5001,$C805))</f>
        <v/>
      </c>
      <c r="H805" s="38" t="str">
        <f aca="false">IF($C805="","",SUMIFS(③実績CSV_期間B!$AA$2:$AA$5001,③実績CSV_期間B!$M$2:$M$5001,$C805))</f>
        <v/>
      </c>
      <c r="I805" s="38" t="str">
        <f aca="false">IF($C805="","",SUMIFS(④実績CSV_期間C!$AA$2:$AA$5001,④実績CSV_期間C!$M$2:$M$5001,$C805))</f>
        <v/>
      </c>
      <c r="J805" s="38" t="str">
        <f aca="false">IF($C805="","",N($F805)*N($G805))</f>
        <v/>
      </c>
      <c r="K805" s="38" t="str">
        <f aca="false">IF($C805="","",N($F805)*N($H805))</f>
        <v/>
      </c>
      <c r="L805" s="38" t="str">
        <f aca="false">IF($C805="","",N($F805)*N($I805))</f>
        <v/>
      </c>
      <c r="M805" s="37" t="str">
        <f aca="false">IF(OR($C805="",N(TOP!$C$12)=0),"",N($J805)/TOP!$C$12)</f>
        <v/>
      </c>
      <c r="N805" s="37" t="str">
        <f aca="false">IF(OR($C805="",N(TOP!$C$13)=0),"",N($K805)/TOP!$C$13)</f>
        <v/>
      </c>
      <c r="O805" s="37" t="str">
        <f aca="false">IF(OR($C805="",N(TOP!$C$14)=0),"",N($L805)/TOP!$C$14)</f>
        <v/>
      </c>
      <c r="P805" s="42" t="str">
        <f aca="false">IF($C805="","",IFERROR(CHOOSE(MATCH(TOP!$C$10,{"【期間A】","【期間B】","【期間C】"},0),N($M805),N($N805),N($O805)),0))</f>
        <v/>
      </c>
    </row>
    <row r="806" customFormat="false" ht="15" hidden="false" customHeight="false" outlineLevel="0" collapsed="false">
      <c r="B806" s="12" t="n">
        <v>801</v>
      </c>
      <c r="C806" s="36" t="str">
        <f aca="false">IF(②実績CSV_期間A!$M802="","",②実績CSV_期間A!$M802&amp;"")</f>
        <v/>
      </c>
      <c r="D806" s="12" t="str">
        <f aca="false">IF($C806="","",②実績CSV_期間A!$N802)</f>
        <v/>
      </c>
      <c r="E806" s="12" t="str">
        <f aca="false">IF($C806="","",RIGHT($D806,1))</f>
        <v/>
      </c>
      <c r="F806" s="41" t="str">
        <f aca="false">IF($C806="","",IFERROR(INDEX(サイズ換算マスタ!$C$6:$C$8,MATCH($E806,サイズ換算マスタ!$B$6:$B$8,0)),1))</f>
        <v/>
      </c>
      <c r="G806" s="38" t="str">
        <f aca="false">IF($C806="","",SUMIFS(②実績CSV_期間A!$AA$2:$AA$5001,②実績CSV_期間A!$M$2:$M$5001,$C806))</f>
        <v/>
      </c>
      <c r="H806" s="38" t="str">
        <f aca="false">IF($C806="","",SUMIFS(③実績CSV_期間B!$AA$2:$AA$5001,③実績CSV_期間B!$M$2:$M$5001,$C806))</f>
        <v/>
      </c>
      <c r="I806" s="38" t="str">
        <f aca="false">IF($C806="","",SUMIFS(④実績CSV_期間C!$AA$2:$AA$5001,④実績CSV_期間C!$M$2:$M$5001,$C806))</f>
        <v/>
      </c>
      <c r="J806" s="38" t="str">
        <f aca="false">IF($C806="","",N($F806)*N($G806))</f>
        <v/>
      </c>
      <c r="K806" s="38" t="str">
        <f aca="false">IF($C806="","",N($F806)*N($H806))</f>
        <v/>
      </c>
      <c r="L806" s="38" t="str">
        <f aca="false">IF($C806="","",N($F806)*N($I806))</f>
        <v/>
      </c>
      <c r="M806" s="37" t="str">
        <f aca="false">IF(OR($C806="",N(TOP!$C$12)=0),"",N($J806)/TOP!$C$12)</f>
        <v/>
      </c>
      <c r="N806" s="37" t="str">
        <f aca="false">IF(OR($C806="",N(TOP!$C$13)=0),"",N($K806)/TOP!$C$13)</f>
        <v/>
      </c>
      <c r="O806" s="37" t="str">
        <f aca="false">IF(OR($C806="",N(TOP!$C$14)=0),"",N($L806)/TOP!$C$14)</f>
        <v/>
      </c>
      <c r="P806" s="42" t="str">
        <f aca="false">IF($C806="","",IFERROR(CHOOSE(MATCH(TOP!$C$10,{"【期間A】","【期間B】","【期間C】"},0),N($M806),N($N806),N($O806)),0))</f>
        <v/>
      </c>
    </row>
    <row r="807" customFormat="false" ht="15" hidden="false" customHeight="false" outlineLevel="0" collapsed="false">
      <c r="B807" s="12" t="n">
        <v>802</v>
      </c>
      <c r="C807" s="36" t="str">
        <f aca="false">IF(②実績CSV_期間A!$M803="","",②実績CSV_期間A!$M803&amp;"")</f>
        <v/>
      </c>
      <c r="D807" s="12" t="str">
        <f aca="false">IF($C807="","",②実績CSV_期間A!$N803)</f>
        <v/>
      </c>
      <c r="E807" s="12" t="str">
        <f aca="false">IF($C807="","",RIGHT($D807,1))</f>
        <v/>
      </c>
      <c r="F807" s="41" t="str">
        <f aca="false">IF($C807="","",IFERROR(INDEX(サイズ換算マスタ!$C$6:$C$8,MATCH($E807,サイズ換算マスタ!$B$6:$B$8,0)),1))</f>
        <v/>
      </c>
      <c r="G807" s="38" t="str">
        <f aca="false">IF($C807="","",SUMIFS(②実績CSV_期間A!$AA$2:$AA$5001,②実績CSV_期間A!$M$2:$M$5001,$C807))</f>
        <v/>
      </c>
      <c r="H807" s="38" t="str">
        <f aca="false">IF($C807="","",SUMIFS(③実績CSV_期間B!$AA$2:$AA$5001,③実績CSV_期間B!$M$2:$M$5001,$C807))</f>
        <v/>
      </c>
      <c r="I807" s="38" t="str">
        <f aca="false">IF($C807="","",SUMIFS(④実績CSV_期間C!$AA$2:$AA$5001,④実績CSV_期間C!$M$2:$M$5001,$C807))</f>
        <v/>
      </c>
      <c r="J807" s="38" t="str">
        <f aca="false">IF($C807="","",N($F807)*N($G807))</f>
        <v/>
      </c>
      <c r="K807" s="38" t="str">
        <f aca="false">IF($C807="","",N($F807)*N($H807))</f>
        <v/>
      </c>
      <c r="L807" s="38" t="str">
        <f aca="false">IF($C807="","",N($F807)*N($I807))</f>
        <v/>
      </c>
      <c r="M807" s="37" t="str">
        <f aca="false">IF(OR($C807="",N(TOP!$C$12)=0),"",N($J807)/TOP!$C$12)</f>
        <v/>
      </c>
      <c r="N807" s="37" t="str">
        <f aca="false">IF(OR($C807="",N(TOP!$C$13)=0),"",N($K807)/TOP!$C$13)</f>
        <v/>
      </c>
      <c r="O807" s="37" t="str">
        <f aca="false">IF(OR($C807="",N(TOP!$C$14)=0),"",N($L807)/TOP!$C$14)</f>
        <v/>
      </c>
      <c r="P807" s="42" t="str">
        <f aca="false">IF($C807="","",IFERROR(CHOOSE(MATCH(TOP!$C$10,{"【期間A】","【期間B】","【期間C】"},0),N($M807),N($N807),N($O807)),0))</f>
        <v/>
      </c>
    </row>
    <row r="808" customFormat="false" ht="15" hidden="false" customHeight="false" outlineLevel="0" collapsed="false">
      <c r="B808" s="12" t="n">
        <v>803</v>
      </c>
      <c r="C808" s="36" t="str">
        <f aca="false">IF(②実績CSV_期間A!$M804="","",②実績CSV_期間A!$M804&amp;"")</f>
        <v/>
      </c>
      <c r="D808" s="12" t="str">
        <f aca="false">IF($C808="","",②実績CSV_期間A!$N804)</f>
        <v/>
      </c>
      <c r="E808" s="12" t="str">
        <f aca="false">IF($C808="","",RIGHT($D808,1))</f>
        <v/>
      </c>
      <c r="F808" s="41" t="str">
        <f aca="false">IF($C808="","",IFERROR(INDEX(サイズ換算マスタ!$C$6:$C$8,MATCH($E808,サイズ換算マスタ!$B$6:$B$8,0)),1))</f>
        <v/>
      </c>
      <c r="G808" s="38" t="str">
        <f aca="false">IF($C808="","",SUMIFS(②実績CSV_期間A!$AA$2:$AA$5001,②実績CSV_期間A!$M$2:$M$5001,$C808))</f>
        <v/>
      </c>
      <c r="H808" s="38" t="str">
        <f aca="false">IF($C808="","",SUMIFS(③実績CSV_期間B!$AA$2:$AA$5001,③実績CSV_期間B!$M$2:$M$5001,$C808))</f>
        <v/>
      </c>
      <c r="I808" s="38" t="str">
        <f aca="false">IF($C808="","",SUMIFS(④実績CSV_期間C!$AA$2:$AA$5001,④実績CSV_期間C!$M$2:$M$5001,$C808))</f>
        <v/>
      </c>
      <c r="J808" s="38" t="str">
        <f aca="false">IF($C808="","",N($F808)*N($G808))</f>
        <v/>
      </c>
      <c r="K808" s="38" t="str">
        <f aca="false">IF($C808="","",N($F808)*N($H808))</f>
        <v/>
      </c>
      <c r="L808" s="38" t="str">
        <f aca="false">IF($C808="","",N($F808)*N($I808))</f>
        <v/>
      </c>
      <c r="M808" s="37" t="str">
        <f aca="false">IF(OR($C808="",N(TOP!$C$12)=0),"",N($J808)/TOP!$C$12)</f>
        <v/>
      </c>
      <c r="N808" s="37" t="str">
        <f aca="false">IF(OR($C808="",N(TOP!$C$13)=0),"",N($K808)/TOP!$C$13)</f>
        <v/>
      </c>
      <c r="O808" s="37" t="str">
        <f aca="false">IF(OR($C808="",N(TOP!$C$14)=0),"",N($L808)/TOP!$C$14)</f>
        <v/>
      </c>
      <c r="P808" s="42" t="str">
        <f aca="false">IF($C808="","",IFERROR(CHOOSE(MATCH(TOP!$C$10,{"【期間A】","【期間B】","【期間C】"},0),N($M808),N($N808),N($O808)),0))</f>
        <v/>
      </c>
    </row>
    <row r="809" customFormat="false" ht="15" hidden="false" customHeight="false" outlineLevel="0" collapsed="false">
      <c r="B809" s="12" t="n">
        <v>804</v>
      </c>
      <c r="C809" s="36" t="str">
        <f aca="false">IF(②実績CSV_期間A!$M805="","",②実績CSV_期間A!$M805&amp;"")</f>
        <v/>
      </c>
      <c r="D809" s="12" t="str">
        <f aca="false">IF($C809="","",②実績CSV_期間A!$N805)</f>
        <v/>
      </c>
      <c r="E809" s="12" t="str">
        <f aca="false">IF($C809="","",RIGHT($D809,1))</f>
        <v/>
      </c>
      <c r="F809" s="41" t="str">
        <f aca="false">IF($C809="","",IFERROR(INDEX(サイズ換算マスタ!$C$6:$C$8,MATCH($E809,サイズ換算マスタ!$B$6:$B$8,0)),1))</f>
        <v/>
      </c>
      <c r="G809" s="38" t="str">
        <f aca="false">IF($C809="","",SUMIFS(②実績CSV_期間A!$AA$2:$AA$5001,②実績CSV_期間A!$M$2:$M$5001,$C809))</f>
        <v/>
      </c>
      <c r="H809" s="38" t="str">
        <f aca="false">IF($C809="","",SUMIFS(③実績CSV_期間B!$AA$2:$AA$5001,③実績CSV_期間B!$M$2:$M$5001,$C809))</f>
        <v/>
      </c>
      <c r="I809" s="38" t="str">
        <f aca="false">IF($C809="","",SUMIFS(④実績CSV_期間C!$AA$2:$AA$5001,④実績CSV_期間C!$M$2:$M$5001,$C809))</f>
        <v/>
      </c>
      <c r="J809" s="38" t="str">
        <f aca="false">IF($C809="","",N($F809)*N($G809))</f>
        <v/>
      </c>
      <c r="K809" s="38" t="str">
        <f aca="false">IF($C809="","",N($F809)*N($H809))</f>
        <v/>
      </c>
      <c r="L809" s="38" t="str">
        <f aca="false">IF($C809="","",N($F809)*N($I809))</f>
        <v/>
      </c>
      <c r="M809" s="37" t="str">
        <f aca="false">IF(OR($C809="",N(TOP!$C$12)=0),"",N($J809)/TOP!$C$12)</f>
        <v/>
      </c>
      <c r="N809" s="37" t="str">
        <f aca="false">IF(OR($C809="",N(TOP!$C$13)=0),"",N($K809)/TOP!$C$13)</f>
        <v/>
      </c>
      <c r="O809" s="37" t="str">
        <f aca="false">IF(OR($C809="",N(TOP!$C$14)=0),"",N($L809)/TOP!$C$14)</f>
        <v/>
      </c>
      <c r="P809" s="42" t="str">
        <f aca="false">IF($C809="","",IFERROR(CHOOSE(MATCH(TOP!$C$10,{"【期間A】","【期間B】","【期間C】"},0),N($M809),N($N809),N($O809)),0))</f>
        <v/>
      </c>
    </row>
    <row r="810" customFormat="false" ht="15" hidden="false" customHeight="false" outlineLevel="0" collapsed="false">
      <c r="B810" s="12" t="n">
        <v>805</v>
      </c>
      <c r="C810" s="36" t="str">
        <f aca="false">IF(②実績CSV_期間A!$M806="","",②実績CSV_期間A!$M806&amp;"")</f>
        <v/>
      </c>
      <c r="D810" s="12" t="str">
        <f aca="false">IF($C810="","",②実績CSV_期間A!$N806)</f>
        <v/>
      </c>
      <c r="E810" s="12" t="str">
        <f aca="false">IF($C810="","",RIGHT($D810,1))</f>
        <v/>
      </c>
      <c r="F810" s="41" t="str">
        <f aca="false">IF($C810="","",IFERROR(INDEX(サイズ換算マスタ!$C$6:$C$8,MATCH($E810,サイズ換算マスタ!$B$6:$B$8,0)),1))</f>
        <v/>
      </c>
      <c r="G810" s="38" t="str">
        <f aca="false">IF($C810="","",SUMIFS(②実績CSV_期間A!$AA$2:$AA$5001,②実績CSV_期間A!$M$2:$M$5001,$C810))</f>
        <v/>
      </c>
      <c r="H810" s="38" t="str">
        <f aca="false">IF($C810="","",SUMIFS(③実績CSV_期間B!$AA$2:$AA$5001,③実績CSV_期間B!$M$2:$M$5001,$C810))</f>
        <v/>
      </c>
      <c r="I810" s="38" t="str">
        <f aca="false">IF($C810="","",SUMIFS(④実績CSV_期間C!$AA$2:$AA$5001,④実績CSV_期間C!$M$2:$M$5001,$C810))</f>
        <v/>
      </c>
      <c r="J810" s="38" t="str">
        <f aca="false">IF($C810="","",N($F810)*N($G810))</f>
        <v/>
      </c>
      <c r="K810" s="38" t="str">
        <f aca="false">IF($C810="","",N($F810)*N($H810))</f>
        <v/>
      </c>
      <c r="L810" s="38" t="str">
        <f aca="false">IF($C810="","",N($F810)*N($I810))</f>
        <v/>
      </c>
      <c r="M810" s="37" t="str">
        <f aca="false">IF(OR($C810="",N(TOP!$C$12)=0),"",N($J810)/TOP!$C$12)</f>
        <v/>
      </c>
      <c r="N810" s="37" t="str">
        <f aca="false">IF(OR($C810="",N(TOP!$C$13)=0),"",N($K810)/TOP!$C$13)</f>
        <v/>
      </c>
      <c r="O810" s="37" t="str">
        <f aca="false">IF(OR($C810="",N(TOP!$C$14)=0),"",N($L810)/TOP!$C$14)</f>
        <v/>
      </c>
      <c r="P810" s="42" t="str">
        <f aca="false">IF($C810="","",IFERROR(CHOOSE(MATCH(TOP!$C$10,{"【期間A】","【期間B】","【期間C】"},0),N($M810),N($N810),N($O810)),0))</f>
        <v/>
      </c>
    </row>
    <row r="811" customFormat="false" ht="15" hidden="false" customHeight="false" outlineLevel="0" collapsed="false">
      <c r="B811" s="12" t="n">
        <v>806</v>
      </c>
      <c r="C811" s="36" t="str">
        <f aca="false">IF(②実績CSV_期間A!$M807="","",②実績CSV_期間A!$M807&amp;"")</f>
        <v/>
      </c>
      <c r="D811" s="12" t="str">
        <f aca="false">IF($C811="","",②実績CSV_期間A!$N807)</f>
        <v/>
      </c>
      <c r="E811" s="12" t="str">
        <f aca="false">IF($C811="","",RIGHT($D811,1))</f>
        <v/>
      </c>
      <c r="F811" s="41" t="str">
        <f aca="false">IF($C811="","",IFERROR(INDEX(サイズ換算マスタ!$C$6:$C$8,MATCH($E811,サイズ換算マスタ!$B$6:$B$8,0)),1))</f>
        <v/>
      </c>
      <c r="G811" s="38" t="str">
        <f aca="false">IF($C811="","",SUMIFS(②実績CSV_期間A!$AA$2:$AA$5001,②実績CSV_期間A!$M$2:$M$5001,$C811))</f>
        <v/>
      </c>
      <c r="H811" s="38" t="str">
        <f aca="false">IF($C811="","",SUMIFS(③実績CSV_期間B!$AA$2:$AA$5001,③実績CSV_期間B!$M$2:$M$5001,$C811))</f>
        <v/>
      </c>
      <c r="I811" s="38" t="str">
        <f aca="false">IF($C811="","",SUMIFS(④実績CSV_期間C!$AA$2:$AA$5001,④実績CSV_期間C!$M$2:$M$5001,$C811))</f>
        <v/>
      </c>
      <c r="J811" s="38" t="str">
        <f aca="false">IF($C811="","",N($F811)*N($G811))</f>
        <v/>
      </c>
      <c r="K811" s="38" t="str">
        <f aca="false">IF($C811="","",N($F811)*N($H811))</f>
        <v/>
      </c>
      <c r="L811" s="38" t="str">
        <f aca="false">IF($C811="","",N($F811)*N($I811))</f>
        <v/>
      </c>
      <c r="M811" s="37" t="str">
        <f aca="false">IF(OR($C811="",N(TOP!$C$12)=0),"",N($J811)/TOP!$C$12)</f>
        <v/>
      </c>
      <c r="N811" s="37" t="str">
        <f aca="false">IF(OR($C811="",N(TOP!$C$13)=0),"",N($K811)/TOP!$C$13)</f>
        <v/>
      </c>
      <c r="O811" s="37" t="str">
        <f aca="false">IF(OR($C811="",N(TOP!$C$14)=0),"",N($L811)/TOP!$C$14)</f>
        <v/>
      </c>
      <c r="P811" s="42" t="str">
        <f aca="false">IF($C811="","",IFERROR(CHOOSE(MATCH(TOP!$C$10,{"【期間A】","【期間B】","【期間C】"},0),N($M811),N($N811),N($O811)),0))</f>
        <v/>
      </c>
    </row>
    <row r="812" customFormat="false" ht="15" hidden="false" customHeight="false" outlineLevel="0" collapsed="false">
      <c r="B812" s="12" t="n">
        <v>807</v>
      </c>
      <c r="C812" s="36" t="str">
        <f aca="false">IF(②実績CSV_期間A!$M808="","",②実績CSV_期間A!$M808&amp;"")</f>
        <v/>
      </c>
      <c r="D812" s="12" t="str">
        <f aca="false">IF($C812="","",②実績CSV_期間A!$N808)</f>
        <v/>
      </c>
      <c r="E812" s="12" t="str">
        <f aca="false">IF($C812="","",RIGHT($D812,1))</f>
        <v/>
      </c>
      <c r="F812" s="41" t="str">
        <f aca="false">IF($C812="","",IFERROR(INDEX(サイズ換算マスタ!$C$6:$C$8,MATCH($E812,サイズ換算マスタ!$B$6:$B$8,0)),1))</f>
        <v/>
      </c>
      <c r="G812" s="38" t="str">
        <f aca="false">IF($C812="","",SUMIFS(②実績CSV_期間A!$AA$2:$AA$5001,②実績CSV_期間A!$M$2:$M$5001,$C812))</f>
        <v/>
      </c>
      <c r="H812" s="38" t="str">
        <f aca="false">IF($C812="","",SUMIFS(③実績CSV_期間B!$AA$2:$AA$5001,③実績CSV_期間B!$M$2:$M$5001,$C812))</f>
        <v/>
      </c>
      <c r="I812" s="38" t="str">
        <f aca="false">IF($C812="","",SUMIFS(④実績CSV_期間C!$AA$2:$AA$5001,④実績CSV_期間C!$M$2:$M$5001,$C812))</f>
        <v/>
      </c>
      <c r="J812" s="38" t="str">
        <f aca="false">IF($C812="","",N($F812)*N($G812))</f>
        <v/>
      </c>
      <c r="K812" s="38" t="str">
        <f aca="false">IF($C812="","",N($F812)*N($H812))</f>
        <v/>
      </c>
      <c r="L812" s="38" t="str">
        <f aca="false">IF($C812="","",N($F812)*N($I812))</f>
        <v/>
      </c>
      <c r="M812" s="37" t="str">
        <f aca="false">IF(OR($C812="",N(TOP!$C$12)=0),"",N($J812)/TOP!$C$12)</f>
        <v/>
      </c>
      <c r="N812" s="37" t="str">
        <f aca="false">IF(OR($C812="",N(TOP!$C$13)=0),"",N($K812)/TOP!$C$13)</f>
        <v/>
      </c>
      <c r="O812" s="37" t="str">
        <f aca="false">IF(OR($C812="",N(TOP!$C$14)=0),"",N($L812)/TOP!$C$14)</f>
        <v/>
      </c>
      <c r="P812" s="42" t="str">
        <f aca="false">IF($C812="","",IFERROR(CHOOSE(MATCH(TOP!$C$10,{"【期間A】","【期間B】","【期間C】"},0),N($M812),N($N812),N($O812)),0))</f>
        <v/>
      </c>
    </row>
    <row r="813" customFormat="false" ht="15" hidden="false" customHeight="false" outlineLevel="0" collapsed="false">
      <c r="B813" s="12" t="n">
        <v>808</v>
      </c>
      <c r="C813" s="36" t="str">
        <f aca="false">IF(②実績CSV_期間A!$M809="","",②実績CSV_期間A!$M809&amp;"")</f>
        <v/>
      </c>
      <c r="D813" s="12" t="str">
        <f aca="false">IF($C813="","",②実績CSV_期間A!$N809)</f>
        <v/>
      </c>
      <c r="E813" s="12" t="str">
        <f aca="false">IF($C813="","",RIGHT($D813,1))</f>
        <v/>
      </c>
      <c r="F813" s="41" t="str">
        <f aca="false">IF($C813="","",IFERROR(INDEX(サイズ換算マスタ!$C$6:$C$8,MATCH($E813,サイズ換算マスタ!$B$6:$B$8,0)),1))</f>
        <v/>
      </c>
      <c r="G813" s="38" t="str">
        <f aca="false">IF($C813="","",SUMIFS(②実績CSV_期間A!$AA$2:$AA$5001,②実績CSV_期間A!$M$2:$M$5001,$C813))</f>
        <v/>
      </c>
      <c r="H813" s="38" t="str">
        <f aca="false">IF($C813="","",SUMIFS(③実績CSV_期間B!$AA$2:$AA$5001,③実績CSV_期間B!$M$2:$M$5001,$C813))</f>
        <v/>
      </c>
      <c r="I813" s="38" t="str">
        <f aca="false">IF($C813="","",SUMIFS(④実績CSV_期間C!$AA$2:$AA$5001,④実績CSV_期間C!$M$2:$M$5001,$C813))</f>
        <v/>
      </c>
      <c r="J813" s="38" t="str">
        <f aca="false">IF($C813="","",N($F813)*N($G813))</f>
        <v/>
      </c>
      <c r="K813" s="38" t="str">
        <f aca="false">IF($C813="","",N($F813)*N($H813))</f>
        <v/>
      </c>
      <c r="L813" s="38" t="str">
        <f aca="false">IF($C813="","",N($F813)*N($I813))</f>
        <v/>
      </c>
      <c r="M813" s="37" t="str">
        <f aca="false">IF(OR($C813="",N(TOP!$C$12)=0),"",N($J813)/TOP!$C$12)</f>
        <v/>
      </c>
      <c r="N813" s="37" t="str">
        <f aca="false">IF(OR($C813="",N(TOP!$C$13)=0),"",N($K813)/TOP!$C$13)</f>
        <v/>
      </c>
      <c r="O813" s="37" t="str">
        <f aca="false">IF(OR($C813="",N(TOP!$C$14)=0),"",N($L813)/TOP!$C$14)</f>
        <v/>
      </c>
      <c r="P813" s="42" t="str">
        <f aca="false">IF($C813="","",IFERROR(CHOOSE(MATCH(TOP!$C$10,{"【期間A】","【期間B】","【期間C】"},0),N($M813),N($N813),N($O813)),0))</f>
        <v/>
      </c>
    </row>
    <row r="814" customFormat="false" ht="15" hidden="false" customHeight="false" outlineLevel="0" collapsed="false">
      <c r="B814" s="12" t="n">
        <v>809</v>
      </c>
      <c r="C814" s="36" t="str">
        <f aca="false">IF(②実績CSV_期間A!$M810="","",②実績CSV_期間A!$M810&amp;"")</f>
        <v/>
      </c>
      <c r="D814" s="12" t="str">
        <f aca="false">IF($C814="","",②実績CSV_期間A!$N810)</f>
        <v/>
      </c>
      <c r="E814" s="12" t="str">
        <f aca="false">IF($C814="","",RIGHT($D814,1))</f>
        <v/>
      </c>
      <c r="F814" s="41" t="str">
        <f aca="false">IF($C814="","",IFERROR(INDEX(サイズ換算マスタ!$C$6:$C$8,MATCH($E814,サイズ換算マスタ!$B$6:$B$8,0)),1))</f>
        <v/>
      </c>
      <c r="G814" s="38" t="str">
        <f aca="false">IF($C814="","",SUMIFS(②実績CSV_期間A!$AA$2:$AA$5001,②実績CSV_期間A!$M$2:$M$5001,$C814))</f>
        <v/>
      </c>
      <c r="H814" s="38" t="str">
        <f aca="false">IF($C814="","",SUMIFS(③実績CSV_期間B!$AA$2:$AA$5001,③実績CSV_期間B!$M$2:$M$5001,$C814))</f>
        <v/>
      </c>
      <c r="I814" s="38" t="str">
        <f aca="false">IF($C814="","",SUMIFS(④実績CSV_期間C!$AA$2:$AA$5001,④実績CSV_期間C!$M$2:$M$5001,$C814))</f>
        <v/>
      </c>
      <c r="J814" s="38" t="str">
        <f aca="false">IF($C814="","",N($F814)*N($G814))</f>
        <v/>
      </c>
      <c r="K814" s="38" t="str">
        <f aca="false">IF($C814="","",N($F814)*N($H814))</f>
        <v/>
      </c>
      <c r="L814" s="38" t="str">
        <f aca="false">IF($C814="","",N($F814)*N($I814))</f>
        <v/>
      </c>
      <c r="M814" s="37" t="str">
        <f aca="false">IF(OR($C814="",N(TOP!$C$12)=0),"",N($J814)/TOP!$C$12)</f>
        <v/>
      </c>
      <c r="N814" s="37" t="str">
        <f aca="false">IF(OR($C814="",N(TOP!$C$13)=0),"",N($K814)/TOP!$C$13)</f>
        <v/>
      </c>
      <c r="O814" s="37" t="str">
        <f aca="false">IF(OR($C814="",N(TOP!$C$14)=0),"",N($L814)/TOP!$C$14)</f>
        <v/>
      </c>
      <c r="P814" s="42" t="str">
        <f aca="false">IF($C814="","",IFERROR(CHOOSE(MATCH(TOP!$C$10,{"【期間A】","【期間B】","【期間C】"},0),N($M814),N($N814),N($O814)),0))</f>
        <v/>
      </c>
    </row>
    <row r="815" customFormat="false" ht="15" hidden="false" customHeight="false" outlineLevel="0" collapsed="false">
      <c r="B815" s="12" t="n">
        <v>810</v>
      </c>
      <c r="C815" s="36" t="str">
        <f aca="false">IF(②実績CSV_期間A!$M811="","",②実績CSV_期間A!$M811&amp;"")</f>
        <v/>
      </c>
      <c r="D815" s="12" t="str">
        <f aca="false">IF($C815="","",②実績CSV_期間A!$N811)</f>
        <v/>
      </c>
      <c r="E815" s="12" t="str">
        <f aca="false">IF($C815="","",RIGHT($D815,1))</f>
        <v/>
      </c>
      <c r="F815" s="41" t="str">
        <f aca="false">IF($C815="","",IFERROR(INDEX(サイズ換算マスタ!$C$6:$C$8,MATCH($E815,サイズ換算マスタ!$B$6:$B$8,0)),1))</f>
        <v/>
      </c>
      <c r="G815" s="38" t="str">
        <f aca="false">IF($C815="","",SUMIFS(②実績CSV_期間A!$AA$2:$AA$5001,②実績CSV_期間A!$M$2:$M$5001,$C815))</f>
        <v/>
      </c>
      <c r="H815" s="38" t="str">
        <f aca="false">IF($C815="","",SUMIFS(③実績CSV_期間B!$AA$2:$AA$5001,③実績CSV_期間B!$M$2:$M$5001,$C815))</f>
        <v/>
      </c>
      <c r="I815" s="38" t="str">
        <f aca="false">IF($C815="","",SUMIFS(④実績CSV_期間C!$AA$2:$AA$5001,④実績CSV_期間C!$M$2:$M$5001,$C815))</f>
        <v/>
      </c>
      <c r="J815" s="38" t="str">
        <f aca="false">IF($C815="","",N($F815)*N($G815))</f>
        <v/>
      </c>
      <c r="K815" s="38" t="str">
        <f aca="false">IF($C815="","",N($F815)*N($H815))</f>
        <v/>
      </c>
      <c r="L815" s="38" t="str">
        <f aca="false">IF($C815="","",N($F815)*N($I815))</f>
        <v/>
      </c>
      <c r="M815" s="37" t="str">
        <f aca="false">IF(OR($C815="",N(TOP!$C$12)=0),"",N($J815)/TOP!$C$12)</f>
        <v/>
      </c>
      <c r="N815" s="37" t="str">
        <f aca="false">IF(OR($C815="",N(TOP!$C$13)=0),"",N($K815)/TOP!$C$13)</f>
        <v/>
      </c>
      <c r="O815" s="37" t="str">
        <f aca="false">IF(OR($C815="",N(TOP!$C$14)=0),"",N($L815)/TOP!$C$14)</f>
        <v/>
      </c>
      <c r="P815" s="42" t="str">
        <f aca="false">IF($C815="","",IFERROR(CHOOSE(MATCH(TOP!$C$10,{"【期間A】","【期間B】","【期間C】"},0),N($M815),N($N815),N($O815)),0))</f>
        <v/>
      </c>
    </row>
    <row r="816" customFormat="false" ht="15" hidden="false" customHeight="false" outlineLevel="0" collapsed="false">
      <c r="B816" s="12" t="n">
        <v>811</v>
      </c>
      <c r="C816" s="36" t="str">
        <f aca="false">IF(②実績CSV_期間A!$M812="","",②実績CSV_期間A!$M812&amp;"")</f>
        <v/>
      </c>
      <c r="D816" s="12" t="str">
        <f aca="false">IF($C816="","",②実績CSV_期間A!$N812)</f>
        <v/>
      </c>
      <c r="E816" s="12" t="str">
        <f aca="false">IF($C816="","",RIGHT($D816,1))</f>
        <v/>
      </c>
      <c r="F816" s="41" t="str">
        <f aca="false">IF($C816="","",IFERROR(INDEX(サイズ換算マスタ!$C$6:$C$8,MATCH($E816,サイズ換算マスタ!$B$6:$B$8,0)),1))</f>
        <v/>
      </c>
      <c r="G816" s="38" t="str">
        <f aca="false">IF($C816="","",SUMIFS(②実績CSV_期間A!$AA$2:$AA$5001,②実績CSV_期間A!$M$2:$M$5001,$C816))</f>
        <v/>
      </c>
      <c r="H816" s="38" t="str">
        <f aca="false">IF($C816="","",SUMIFS(③実績CSV_期間B!$AA$2:$AA$5001,③実績CSV_期間B!$M$2:$M$5001,$C816))</f>
        <v/>
      </c>
      <c r="I816" s="38" t="str">
        <f aca="false">IF($C816="","",SUMIFS(④実績CSV_期間C!$AA$2:$AA$5001,④実績CSV_期間C!$M$2:$M$5001,$C816))</f>
        <v/>
      </c>
      <c r="J816" s="38" t="str">
        <f aca="false">IF($C816="","",N($F816)*N($G816))</f>
        <v/>
      </c>
      <c r="K816" s="38" t="str">
        <f aca="false">IF($C816="","",N($F816)*N($H816))</f>
        <v/>
      </c>
      <c r="L816" s="38" t="str">
        <f aca="false">IF($C816="","",N($F816)*N($I816))</f>
        <v/>
      </c>
      <c r="M816" s="37" t="str">
        <f aca="false">IF(OR($C816="",N(TOP!$C$12)=0),"",N($J816)/TOP!$C$12)</f>
        <v/>
      </c>
      <c r="N816" s="37" t="str">
        <f aca="false">IF(OR($C816="",N(TOP!$C$13)=0),"",N($K816)/TOP!$C$13)</f>
        <v/>
      </c>
      <c r="O816" s="37" t="str">
        <f aca="false">IF(OR($C816="",N(TOP!$C$14)=0),"",N($L816)/TOP!$C$14)</f>
        <v/>
      </c>
      <c r="P816" s="42" t="str">
        <f aca="false">IF($C816="","",IFERROR(CHOOSE(MATCH(TOP!$C$10,{"【期間A】","【期間B】","【期間C】"},0),N($M816),N($N816),N($O816)),0))</f>
        <v/>
      </c>
    </row>
    <row r="817" customFormat="false" ht="15" hidden="false" customHeight="false" outlineLevel="0" collapsed="false">
      <c r="B817" s="12" t="n">
        <v>812</v>
      </c>
      <c r="C817" s="36" t="str">
        <f aca="false">IF(②実績CSV_期間A!$M813="","",②実績CSV_期間A!$M813&amp;"")</f>
        <v/>
      </c>
      <c r="D817" s="12" t="str">
        <f aca="false">IF($C817="","",②実績CSV_期間A!$N813)</f>
        <v/>
      </c>
      <c r="E817" s="12" t="str">
        <f aca="false">IF($C817="","",RIGHT($D817,1))</f>
        <v/>
      </c>
      <c r="F817" s="41" t="str">
        <f aca="false">IF($C817="","",IFERROR(INDEX(サイズ換算マスタ!$C$6:$C$8,MATCH($E817,サイズ換算マスタ!$B$6:$B$8,0)),1))</f>
        <v/>
      </c>
      <c r="G817" s="38" t="str">
        <f aca="false">IF($C817="","",SUMIFS(②実績CSV_期間A!$AA$2:$AA$5001,②実績CSV_期間A!$M$2:$M$5001,$C817))</f>
        <v/>
      </c>
      <c r="H817" s="38" t="str">
        <f aca="false">IF($C817="","",SUMIFS(③実績CSV_期間B!$AA$2:$AA$5001,③実績CSV_期間B!$M$2:$M$5001,$C817))</f>
        <v/>
      </c>
      <c r="I817" s="38" t="str">
        <f aca="false">IF($C817="","",SUMIFS(④実績CSV_期間C!$AA$2:$AA$5001,④実績CSV_期間C!$M$2:$M$5001,$C817))</f>
        <v/>
      </c>
      <c r="J817" s="38" t="str">
        <f aca="false">IF($C817="","",N($F817)*N($G817))</f>
        <v/>
      </c>
      <c r="K817" s="38" t="str">
        <f aca="false">IF($C817="","",N($F817)*N($H817))</f>
        <v/>
      </c>
      <c r="L817" s="38" t="str">
        <f aca="false">IF($C817="","",N($F817)*N($I817))</f>
        <v/>
      </c>
      <c r="M817" s="37" t="str">
        <f aca="false">IF(OR($C817="",N(TOP!$C$12)=0),"",N($J817)/TOP!$C$12)</f>
        <v/>
      </c>
      <c r="N817" s="37" t="str">
        <f aca="false">IF(OR($C817="",N(TOP!$C$13)=0),"",N($K817)/TOP!$C$13)</f>
        <v/>
      </c>
      <c r="O817" s="37" t="str">
        <f aca="false">IF(OR($C817="",N(TOP!$C$14)=0),"",N($L817)/TOP!$C$14)</f>
        <v/>
      </c>
      <c r="P817" s="42" t="str">
        <f aca="false">IF($C817="","",IFERROR(CHOOSE(MATCH(TOP!$C$10,{"【期間A】","【期間B】","【期間C】"},0),N($M817),N($N817),N($O817)),0))</f>
        <v/>
      </c>
    </row>
    <row r="818" customFormat="false" ht="15" hidden="false" customHeight="false" outlineLevel="0" collapsed="false">
      <c r="B818" s="12" t="n">
        <v>813</v>
      </c>
      <c r="C818" s="36" t="str">
        <f aca="false">IF(②実績CSV_期間A!$M814="","",②実績CSV_期間A!$M814&amp;"")</f>
        <v/>
      </c>
      <c r="D818" s="12" t="str">
        <f aca="false">IF($C818="","",②実績CSV_期間A!$N814)</f>
        <v/>
      </c>
      <c r="E818" s="12" t="str">
        <f aca="false">IF($C818="","",RIGHT($D818,1))</f>
        <v/>
      </c>
      <c r="F818" s="41" t="str">
        <f aca="false">IF($C818="","",IFERROR(INDEX(サイズ換算マスタ!$C$6:$C$8,MATCH($E818,サイズ換算マスタ!$B$6:$B$8,0)),1))</f>
        <v/>
      </c>
      <c r="G818" s="38" t="str">
        <f aca="false">IF($C818="","",SUMIFS(②実績CSV_期間A!$AA$2:$AA$5001,②実績CSV_期間A!$M$2:$M$5001,$C818))</f>
        <v/>
      </c>
      <c r="H818" s="38" t="str">
        <f aca="false">IF($C818="","",SUMIFS(③実績CSV_期間B!$AA$2:$AA$5001,③実績CSV_期間B!$M$2:$M$5001,$C818))</f>
        <v/>
      </c>
      <c r="I818" s="38" t="str">
        <f aca="false">IF($C818="","",SUMIFS(④実績CSV_期間C!$AA$2:$AA$5001,④実績CSV_期間C!$M$2:$M$5001,$C818))</f>
        <v/>
      </c>
      <c r="J818" s="38" t="str">
        <f aca="false">IF($C818="","",N($F818)*N($G818))</f>
        <v/>
      </c>
      <c r="K818" s="38" t="str">
        <f aca="false">IF($C818="","",N($F818)*N($H818))</f>
        <v/>
      </c>
      <c r="L818" s="38" t="str">
        <f aca="false">IF($C818="","",N($F818)*N($I818))</f>
        <v/>
      </c>
      <c r="M818" s="37" t="str">
        <f aca="false">IF(OR($C818="",N(TOP!$C$12)=0),"",N($J818)/TOP!$C$12)</f>
        <v/>
      </c>
      <c r="N818" s="37" t="str">
        <f aca="false">IF(OR($C818="",N(TOP!$C$13)=0),"",N($K818)/TOP!$C$13)</f>
        <v/>
      </c>
      <c r="O818" s="37" t="str">
        <f aca="false">IF(OR($C818="",N(TOP!$C$14)=0),"",N($L818)/TOP!$C$14)</f>
        <v/>
      </c>
      <c r="P818" s="42" t="str">
        <f aca="false">IF($C818="","",IFERROR(CHOOSE(MATCH(TOP!$C$10,{"【期間A】","【期間B】","【期間C】"},0),N($M818),N($N818),N($O818)),0))</f>
        <v/>
      </c>
    </row>
    <row r="819" customFormat="false" ht="15" hidden="false" customHeight="false" outlineLevel="0" collapsed="false">
      <c r="B819" s="12" t="n">
        <v>814</v>
      </c>
      <c r="C819" s="36" t="str">
        <f aca="false">IF(②実績CSV_期間A!$M815="","",②実績CSV_期間A!$M815&amp;"")</f>
        <v/>
      </c>
      <c r="D819" s="12" t="str">
        <f aca="false">IF($C819="","",②実績CSV_期間A!$N815)</f>
        <v/>
      </c>
      <c r="E819" s="12" t="str">
        <f aca="false">IF($C819="","",RIGHT($D819,1))</f>
        <v/>
      </c>
      <c r="F819" s="41" t="str">
        <f aca="false">IF($C819="","",IFERROR(INDEX(サイズ換算マスタ!$C$6:$C$8,MATCH($E819,サイズ換算マスタ!$B$6:$B$8,0)),1))</f>
        <v/>
      </c>
      <c r="G819" s="38" t="str">
        <f aca="false">IF($C819="","",SUMIFS(②実績CSV_期間A!$AA$2:$AA$5001,②実績CSV_期間A!$M$2:$M$5001,$C819))</f>
        <v/>
      </c>
      <c r="H819" s="38" t="str">
        <f aca="false">IF($C819="","",SUMIFS(③実績CSV_期間B!$AA$2:$AA$5001,③実績CSV_期間B!$M$2:$M$5001,$C819))</f>
        <v/>
      </c>
      <c r="I819" s="38" t="str">
        <f aca="false">IF($C819="","",SUMIFS(④実績CSV_期間C!$AA$2:$AA$5001,④実績CSV_期間C!$M$2:$M$5001,$C819))</f>
        <v/>
      </c>
      <c r="J819" s="38" t="str">
        <f aca="false">IF($C819="","",N($F819)*N($G819))</f>
        <v/>
      </c>
      <c r="K819" s="38" t="str">
        <f aca="false">IF($C819="","",N($F819)*N($H819))</f>
        <v/>
      </c>
      <c r="L819" s="38" t="str">
        <f aca="false">IF($C819="","",N($F819)*N($I819))</f>
        <v/>
      </c>
      <c r="M819" s="37" t="str">
        <f aca="false">IF(OR($C819="",N(TOP!$C$12)=0),"",N($J819)/TOP!$C$12)</f>
        <v/>
      </c>
      <c r="N819" s="37" t="str">
        <f aca="false">IF(OR($C819="",N(TOP!$C$13)=0),"",N($K819)/TOP!$C$13)</f>
        <v/>
      </c>
      <c r="O819" s="37" t="str">
        <f aca="false">IF(OR($C819="",N(TOP!$C$14)=0),"",N($L819)/TOP!$C$14)</f>
        <v/>
      </c>
      <c r="P819" s="42" t="str">
        <f aca="false">IF($C819="","",IFERROR(CHOOSE(MATCH(TOP!$C$10,{"【期間A】","【期間B】","【期間C】"},0),N($M819),N($N819),N($O819)),0))</f>
        <v/>
      </c>
    </row>
    <row r="820" customFormat="false" ht="15" hidden="false" customHeight="false" outlineLevel="0" collapsed="false">
      <c r="B820" s="12" t="n">
        <v>815</v>
      </c>
      <c r="C820" s="36" t="str">
        <f aca="false">IF(②実績CSV_期間A!$M816="","",②実績CSV_期間A!$M816&amp;"")</f>
        <v/>
      </c>
      <c r="D820" s="12" t="str">
        <f aca="false">IF($C820="","",②実績CSV_期間A!$N816)</f>
        <v/>
      </c>
      <c r="E820" s="12" t="str">
        <f aca="false">IF($C820="","",RIGHT($D820,1))</f>
        <v/>
      </c>
      <c r="F820" s="41" t="str">
        <f aca="false">IF($C820="","",IFERROR(INDEX(サイズ換算マスタ!$C$6:$C$8,MATCH($E820,サイズ換算マスタ!$B$6:$B$8,0)),1))</f>
        <v/>
      </c>
      <c r="G820" s="38" t="str">
        <f aca="false">IF($C820="","",SUMIFS(②実績CSV_期間A!$AA$2:$AA$5001,②実績CSV_期間A!$M$2:$M$5001,$C820))</f>
        <v/>
      </c>
      <c r="H820" s="38" t="str">
        <f aca="false">IF($C820="","",SUMIFS(③実績CSV_期間B!$AA$2:$AA$5001,③実績CSV_期間B!$M$2:$M$5001,$C820))</f>
        <v/>
      </c>
      <c r="I820" s="38" t="str">
        <f aca="false">IF($C820="","",SUMIFS(④実績CSV_期間C!$AA$2:$AA$5001,④実績CSV_期間C!$M$2:$M$5001,$C820))</f>
        <v/>
      </c>
      <c r="J820" s="38" t="str">
        <f aca="false">IF($C820="","",N($F820)*N($G820))</f>
        <v/>
      </c>
      <c r="K820" s="38" t="str">
        <f aca="false">IF($C820="","",N($F820)*N($H820))</f>
        <v/>
      </c>
      <c r="L820" s="38" t="str">
        <f aca="false">IF($C820="","",N($F820)*N($I820))</f>
        <v/>
      </c>
      <c r="M820" s="37" t="str">
        <f aca="false">IF(OR($C820="",N(TOP!$C$12)=0),"",N($J820)/TOP!$C$12)</f>
        <v/>
      </c>
      <c r="N820" s="37" t="str">
        <f aca="false">IF(OR($C820="",N(TOP!$C$13)=0),"",N($K820)/TOP!$C$13)</f>
        <v/>
      </c>
      <c r="O820" s="37" t="str">
        <f aca="false">IF(OR($C820="",N(TOP!$C$14)=0),"",N($L820)/TOP!$C$14)</f>
        <v/>
      </c>
      <c r="P820" s="42" t="str">
        <f aca="false">IF($C820="","",IFERROR(CHOOSE(MATCH(TOP!$C$10,{"【期間A】","【期間B】","【期間C】"},0),N($M820),N($N820),N($O820)),0))</f>
        <v/>
      </c>
    </row>
    <row r="821" customFormat="false" ht="15" hidden="false" customHeight="false" outlineLevel="0" collapsed="false">
      <c r="B821" s="12" t="n">
        <v>816</v>
      </c>
      <c r="C821" s="36" t="str">
        <f aca="false">IF(②実績CSV_期間A!$M817="","",②実績CSV_期間A!$M817&amp;"")</f>
        <v/>
      </c>
      <c r="D821" s="12" t="str">
        <f aca="false">IF($C821="","",②実績CSV_期間A!$N817)</f>
        <v/>
      </c>
      <c r="E821" s="12" t="str">
        <f aca="false">IF($C821="","",RIGHT($D821,1))</f>
        <v/>
      </c>
      <c r="F821" s="41" t="str">
        <f aca="false">IF($C821="","",IFERROR(INDEX(サイズ換算マスタ!$C$6:$C$8,MATCH($E821,サイズ換算マスタ!$B$6:$B$8,0)),1))</f>
        <v/>
      </c>
      <c r="G821" s="38" t="str">
        <f aca="false">IF($C821="","",SUMIFS(②実績CSV_期間A!$AA$2:$AA$5001,②実績CSV_期間A!$M$2:$M$5001,$C821))</f>
        <v/>
      </c>
      <c r="H821" s="38" t="str">
        <f aca="false">IF($C821="","",SUMIFS(③実績CSV_期間B!$AA$2:$AA$5001,③実績CSV_期間B!$M$2:$M$5001,$C821))</f>
        <v/>
      </c>
      <c r="I821" s="38" t="str">
        <f aca="false">IF($C821="","",SUMIFS(④実績CSV_期間C!$AA$2:$AA$5001,④実績CSV_期間C!$M$2:$M$5001,$C821))</f>
        <v/>
      </c>
      <c r="J821" s="38" t="str">
        <f aca="false">IF($C821="","",N($F821)*N($G821))</f>
        <v/>
      </c>
      <c r="K821" s="38" t="str">
        <f aca="false">IF($C821="","",N($F821)*N($H821))</f>
        <v/>
      </c>
      <c r="L821" s="38" t="str">
        <f aca="false">IF($C821="","",N($F821)*N($I821))</f>
        <v/>
      </c>
      <c r="M821" s="37" t="str">
        <f aca="false">IF(OR($C821="",N(TOP!$C$12)=0),"",N($J821)/TOP!$C$12)</f>
        <v/>
      </c>
      <c r="N821" s="37" t="str">
        <f aca="false">IF(OR($C821="",N(TOP!$C$13)=0),"",N($K821)/TOP!$C$13)</f>
        <v/>
      </c>
      <c r="O821" s="37" t="str">
        <f aca="false">IF(OR($C821="",N(TOP!$C$14)=0),"",N($L821)/TOP!$C$14)</f>
        <v/>
      </c>
      <c r="P821" s="42" t="str">
        <f aca="false">IF($C821="","",IFERROR(CHOOSE(MATCH(TOP!$C$10,{"【期間A】","【期間B】","【期間C】"},0),N($M821),N($N821),N($O821)),0))</f>
        <v/>
      </c>
    </row>
    <row r="822" customFormat="false" ht="15" hidden="false" customHeight="false" outlineLevel="0" collapsed="false">
      <c r="B822" s="12" t="n">
        <v>817</v>
      </c>
      <c r="C822" s="36" t="str">
        <f aca="false">IF(②実績CSV_期間A!$M818="","",②実績CSV_期間A!$M818&amp;"")</f>
        <v/>
      </c>
      <c r="D822" s="12" t="str">
        <f aca="false">IF($C822="","",②実績CSV_期間A!$N818)</f>
        <v/>
      </c>
      <c r="E822" s="12" t="str">
        <f aca="false">IF($C822="","",RIGHT($D822,1))</f>
        <v/>
      </c>
      <c r="F822" s="41" t="str">
        <f aca="false">IF($C822="","",IFERROR(INDEX(サイズ換算マスタ!$C$6:$C$8,MATCH($E822,サイズ換算マスタ!$B$6:$B$8,0)),1))</f>
        <v/>
      </c>
      <c r="G822" s="38" t="str">
        <f aca="false">IF($C822="","",SUMIFS(②実績CSV_期間A!$AA$2:$AA$5001,②実績CSV_期間A!$M$2:$M$5001,$C822))</f>
        <v/>
      </c>
      <c r="H822" s="38" t="str">
        <f aca="false">IF($C822="","",SUMIFS(③実績CSV_期間B!$AA$2:$AA$5001,③実績CSV_期間B!$M$2:$M$5001,$C822))</f>
        <v/>
      </c>
      <c r="I822" s="38" t="str">
        <f aca="false">IF($C822="","",SUMIFS(④実績CSV_期間C!$AA$2:$AA$5001,④実績CSV_期間C!$M$2:$M$5001,$C822))</f>
        <v/>
      </c>
      <c r="J822" s="38" t="str">
        <f aca="false">IF($C822="","",N($F822)*N($G822))</f>
        <v/>
      </c>
      <c r="K822" s="38" t="str">
        <f aca="false">IF($C822="","",N($F822)*N($H822))</f>
        <v/>
      </c>
      <c r="L822" s="38" t="str">
        <f aca="false">IF($C822="","",N($F822)*N($I822))</f>
        <v/>
      </c>
      <c r="M822" s="37" t="str">
        <f aca="false">IF(OR($C822="",N(TOP!$C$12)=0),"",N($J822)/TOP!$C$12)</f>
        <v/>
      </c>
      <c r="N822" s="37" t="str">
        <f aca="false">IF(OR($C822="",N(TOP!$C$13)=0),"",N($K822)/TOP!$C$13)</f>
        <v/>
      </c>
      <c r="O822" s="37" t="str">
        <f aca="false">IF(OR($C822="",N(TOP!$C$14)=0),"",N($L822)/TOP!$C$14)</f>
        <v/>
      </c>
      <c r="P822" s="42" t="str">
        <f aca="false">IF($C822="","",IFERROR(CHOOSE(MATCH(TOP!$C$10,{"【期間A】","【期間B】","【期間C】"},0),N($M822),N($N822),N($O822)),0))</f>
        <v/>
      </c>
    </row>
    <row r="823" customFormat="false" ht="15" hidden="false" customHeight="false" outlineLevel="0" collapsed="false">
      <c r="B823" s="12" t="n">
        <v>818</v>
      </c>
      <c r="C823" s="36" t="str">
        <f aca="false">IF(②実績CSV_期間A!$M819="","",②実績CSV_期間A!$M819&amp;"")</f>
        <v/>
      </c>
      <c r="D823" s="12" t="str">
        <f aca="false">IF($C823="","",②実績CSV_期間A!$N819)</f>
        <v/>
      </c>
      <c r="E823" s="12" t="str">
        <f aca="false">IF($C823="","",RIGHT($D823,1))</f>
        <v/>
      </c>
      <c r="F823" s="41" t="str">
        <f aca="false">IF($C823="","",IFERROR(INDEX(サイズ換算マスタ!$C$6:$C$8,MATCH($E823,サイズ換算マスタ!$B$6:$B$8,0)),1))</f>
        <v/>
      </c>
      <c r="G823" s="38" t="str">
        <f aca="false">IF($C823="","",SUMIFS(②実績CSV_期間A!$AA$2:$AA$5001,②実績CSV_期間A!$M$2:$M$5001,$C823))</f>
        <v/>
      </c>
      <c r="H823" s="38" t="str">
        <f aca="false">IF($C823="","",SUMIFS(③実績CSV_期間B!$AA$2:$AA$5001,③実績CSV_期間B!$M$2:$M$5001,$C823))</f>
        <v/>
      </c>
      <c r="I823" s="38" t="str">
        <f aca="false">IF($C823="","",SUMIFS(④実績CSV_期間C!$AA$2:$AA$5001,④実績CSV_期間C!$M$2:$M$5001,$C823))</f>
        <v/>
      </c>
      <c r="J823" s="38" t="str">
        <f aca="false">IF($C823="","",N($F823)*N($G823))</f>
        <v/>
      </c>
      <c r="K823" s="38" t="str">
        <f aca="false">IF($C823="","",N($F823)*N($H823))</f>
        <v/>
      </c>
      <c r="L823" s="38" t="str">
        <f aca="false">IF($C823="","",N($F823)*N($I823))</f>
        <v/>
      </c>
      <c r="M823" s="37" t="str">
        <f aca="false">IF(OR($C823="",N(TOP!$C$12)=0),"",N($J823)/TOP!$C$12)</f>
        <v/>
      </c>
      <c r="N823" s="37" t="str">
        <f aca="false">IF(OR($C823="",N(TOP!$C$13)=0),"",N($K823)/TOP!$C$13)</f>
        <v/>
      </c>
      <c r="O823" s="37" t="str">
        <f aca="false">IF(OR($C823="",N(TOP!$C$14)=0),"",N($L823)/TOP!$C$14)</f>
        <v/>
      </c>
      <c r="P823" s="42" t="str">
        <f aca="false">IF($C823="","",IFERROR(CHOOSE(MATCH(TOP!$C$10,{"【期間A】","【期間B】","【期間C】"},0),N($M823),N($N823),N($O823)),0))</f>
        <v/>
      </c>
    </row>
    <row r="824" customFormat="false" ht="15" hidden="false" customHeight="false" outlineLevel="0" collapsed="false">
      <c r="B824" s="12" t="n">
        <v>819</v>
      </c>
      <c r="C824" s="36" t="str">
        <f aca="false">IF(②実績CSV_期間A!$M820="","",②実績CSV_期間A!$M820&amp;"")</f>
        <v/>
      </c>
      <c r="D824" s="12" t="str">
        <f aca="false">IF($C824="","",②実績CSV_期間A!$N820)</f>
        <v/>
      </c>
      <c r="E824" s="12" t="str">
        <f aca="false">IF($C824="","",RIGHT($D824,1))</f>
        <v/>
      </c>
      <c r="F824" s="41" t="str">
        <f aca="false">IF($C824="","",IFERROR(INDEX(サイズ換算マスタ!$C$6:$C$8,MATCH($E824,サイズ換算マスタ!$B$6:$B$8,0)),1))</f>
        <v/>
      </c>
      <c r="G824" s="38" t="str">
        <f aca="false">IF($C824="","",SUMIFS(②実績CSV_期間A!$AA$2:$AA$5001,②実績CSV_期間A!$M$2:$M$5001,$C824))</f>
        <v/>
      </c>
      <c r="H824" s="38" t="str">
        <f aca="false">IF($C824="","",SUMIFS(③実績CSV_期間B!$AA$2:$AA$5001,③実績CSV_期間B!$M$2:$M$5001,$C824))</f>
        <v/>
      </c>
      <c r="I824" s="38" t="str">
        <f aca="false">IF($C824="","",SUMIFS(④実績CSV_期間C!$AA$2:$AA$5001,④実績CSV_期間C!$M$2:$M$5001,$C824))</f>
        <v/>
      </c>
      <c r="J824" s="38" t="str">
        <f aca="false">IF($C824="","",N($F824)*N($G824))</f>
        <v/>
      </c>
      <c r="K824" s="38" t="str">
        <f aca="false">IF($C824="","",N($F824)*N($H824))</f>
        <v/>
      </c>
      <c r="L824" s="38" t="str">
        <f aca="false">IF($C824="","",N($F824)*N($I824))</f>
        <v/>
      </c>
      <c r="M824" s="37" t="str">
        <f aca="false">IF(OR($C824="",N(TOP!$C$12)=0),"",N($J824)/TOP!$C$12)</f>
        <v/>
      </c>
      <c r="N824" s="37" t="str">
        <f aca="false">IF(OR($C824="",N(TOP!$C$13)=0),"",N($K824)/TOP!$C$13)</f>
        <v/>
      </c>
      <c r="O824" s="37" t="str">
        <f aca="false">IF(OR($C824="",N(TOP!$C$14)=0),"",N($L824)/TOP!$C$14)</f>
        <v/>
      </c>
      <c r="P824" s="42" t="str">
        <f aca="false">IF($C824="","",IFERROR(CHOOSE(MATCH(TOP!$C$10,{"【期間A】","【期間B】","【期間C】"},0),N($M824),N($N824),N($O824)),0))</f>
        <v/>
      </c>
    </row>
    <row r="825" customFormat="false" ht="15" hidden="false" customHeight="false" outlineLevel="0" collapsed="false">
      <c r="B825" s="12" t="n">
        <v>820</v>
      </c>
      <c r="C825" s="36" t="str">
        <f aca="false">IF(②実績CSV_期間A!$M821="","",②実績CSV_期間A!$M821&amp;"")</f>
        <v/>
      </c>
      <c r="D825" s="12" t="str">
        <f aca="false">IF($C825="","",②実績CSV_期間A!$N821)</f>
        <v/>
      </c>
      <c r="E825" s="12" t="str">
        <f aca="false">IF($C825="","",RIGHT($D825,1))</f>
        <v/>
      </c>
      <c r="F825" s="41" t="str">
        <f aca="false">IF($C825="","",IFERROR(INDEX(サイズ換算マスタ!$C$6:$C$8,MATCH($E825,サイズ換算マスタ!$B$6:$B$8,0)),1))</f>
        <v/>
      </c>
      <c r="G825" s="38" t="str">
        <f aca="false">IF($C825="","",SUMIFS(②実績CSV_期間A!$AA$2:$AA$5001,②実績CSV_期間A!$M$2:$M$5001,$C825))</f>
        <v/>
      </c>
      <c r="H825" s="38" t="str">
        <f aca="false">IF($C825="","",SUMIFS(③実績CSV_期間B!$AA$2:$AA$5001,③実績CSV_期間B!$M$2:$M$5001,$C825))</f>
        <v/>
      </c>
      <c r="I825" s="38" t="str">
        <f aca="false">IF($C825="","",SUMIFS(④実績CSV_期間C!$AA$2:$AA$5001,④実績CSV_期間C!$M$2:$M$5001,$C825))</f>
        <v/>
      </c>
      <c r="J825" s="38" t="str">
        <f aca="false">IF($C825="","",N($F825)*N($G825))</f>
        <v/>
      </c>
      <c r="K825" s="38" t="str">
        <f aca="false">IF($C825="","",N($F825)*N($H825))</f>
        <v/>
      </c>
      <c r="L825" s="38" t="str">
        <f aca="false">IF($C825="","",N($F825)*N($I825))</f>
        <v/>
      </c>
      <c r="M825" s="37" t="str">
        <f aca="false">IF(OR($C825="",N(TOP!$C$12)=0),"",N($J825)/TOP!$C$12)</f>
        <v/>
      </c>
      <c r="N825" s="37" t="str">
        <f aca="false">IF(OR($C825="",N(TOP!$C$13)=0),"",N($K825)/TOP!$C$13)</f>
        <v/>
      </c>
      <c r="O825" s="37" t="str">
        <f aca="false">IF(OR($C825="",N(TOP!$C$14)=0),"",N($L825)/TOP!$C$14)</f>
        <v/>
      </c>
      <c r="P825" s="42" t="str">
        <f aca="false">IF($C825="","",IFERROR(CHOOSE(MATCH(TOP!$C$10,{"【期間A】","【期間B】","【期間C】"},0),N($M825),N($N825),N($O825)),0))</f>
        <v/>
      </c>
    </row>
    <row r="826" customFormat="false" ht="15" hidden="false" customHeight="false" outlineLevel="0" collapsed="false">
      <c r="B826" s="12" t="n">
        <v>821</v>
      </c>
      <c r="C826" s="36" t="str">
        <f aca="false">IF(②実績CSV_期間A!$M822="","",②実績CSV_期間A!$M822&amp;"")</f>
        <v/>
      </c>
      <c r="D826" s="12" t="str">
        <f aca="false">IF($C826="","",②実績CSV_期間A!$N822)</f>
        <v/>
      </c>
      <c r="E826" s="12" t="str">
        <f aca="false">IF($C826="","",RIGHT($D826,1))</f>
        <v/>
      </c>
      <c r="F826" s="41" t="str">
        <f aca="false">IF($C826="","",IFERROR(INDEX(サイズ換算マスタ!$C$6:$C$8,MATCH($E826,サイズ換算マスタ!$B$6:$B$8,0)),1))</f>
        <v/>
      </c>
      <c r="G826" s="38" t="str">
        <f aca="false">IF($C826="","",SUMIFS(②実績CSV_期間A!$AA$2:$AA$5001,②実績CSV_期間A!$M$2:$M$5001,$C826))</f>
        <v/>
      </c>
      <c r="H826" s="38" t="str">
        <f aca="false">IF($C826="","",SUMIFS(③実績CSV_期間B!$AA$2:$AA$5001,③実績CSV_期間B!$M$2:$M$5001,$C826))</f>
        <v/>
      </c>
      <c r="I826" s="38" t="str">
        <f aca="false">IF($C826="","",SUMIFS(④実績CSV_期間C!$AA$2:$AA$5001,④実績CSV_期間C!$M$2:$M$5001,$C826))</f>
        <v/>
      </c>
      <c r="J826" s="38" t="str">
        <f aca="false">IF($C826="","",N($F826)*N($G826))</f>
        <v/>
      </c>
      <c r="K826" s="38" t="str">
        <f aca="false">IF($C826="","",N($F826)*N($H826))</f>
        <v/>
      </c>
      <c r="L826" s="38" t="str">
        <f aca="false">IF($C826="","",N($F826)*N($I826))</f>
        <v/>
      </c>
      <c r="M826" s="37" t="str">
        <f aca="false">IF(OR($C826="",N(TOP!$C$12)=0),"",N($J826)/TOP!$C$12)</f>
        <v/>
      </c>
      <c r="N826" s="37" t="str">
        <f aca="false">IF(OR($C826="",N(TOP!$C$13)=0),"",N($K826)/TOP!$C$13)</f>
        <v/>
      </c>
      <c r="O826" s="37" t="str">
        <f aca="false">IF(OR($C826="",N(TOP!$C$14)=0),"",N($L826)/TOP!$C$14)</f>
        <v/>
      </c>
      <c r="P826" s="42" t="str">
        <f aca="false">IF($C826="","",IFERROR(CHOOSE(MATCH(TOP!$C$10,{"【期間A】","【期間B】","【期間C】"},0),N($M826),N($N826),N($O826)),0))</f>
        <v/>
      </c>
    </row>
    <row r="827" customFormat="false" ht="15" hidden="false" customHeight="false" outlineLevel="0" collapsed="false">
      <c r="B827" s="12" t="n">
        <v>822</v>
      </c>
      <c r="C827" s="36" t="str">
        <f aca="false">IF(②実績CSV_期間A!$M823="","",②実績CSV_期間A!$M823&amp;"")</f>
        <v/>
      </c>
      <c r="D827" s="12" t="str">
        <f aca="false">IF($C827="","",②実績CSV_期間A!$N823)</f>
        <v/>
      </c>
      <c r="E827" s="12" t="str">
        <f aca="false">IF($C827="","",RIGHT($D827,1))</f>
        <v/>
      </c>
      <c r="F827" s="41" t="str">
        <f aca="false">IF($C827="","",IFERROR(INDEX(サイズ換算マスタ!$C$6:$C$8,MATCH($E827,サイズ換算マスタ!$B$6:$B$8,0)),1))</f>
        <v/>
      </c>
      <c r="G827" s="38" t="str">
        <f aca="false">IF($C827="","",SUMIFS(②実績CSV_期間A!$AA$2:$AA$5001,②実績CSV_期間A!$M$2:$M$5001,$C827))</f>
        <v/>
      </c>
      <c r="H827" s="38" t="str">
        <f aca="false">IF($C827="","",SUMIFS(③実績CSV_期間B!$AA$2:$AA$5001,③実績CSV_期間B!$M$2:$M$5001,$C827))</f>
        <v/>
      </c>
      <c r="I827" s="38" t="str">
        <f aca="false">IF($C827="","",SUMIFS(④実績CSV_期間C!$AA$2:$AA$5001,④実績CSV_期間C!$M$2:$M$5001,$C827))</f>
        <v/>
      </c>
      <c r="J827" s="38" t="str">
        <f aca="false">IF($C827="","",N($F827)*N($G827))</f>
        <v/>
      </c>
      <c r="K827" s="38" t="str">
        <f aca="false">IF($C827="","",N($F827)*N($H827))</f>
        <v/>
      </c>
      <c r="L827" s="38" t="str">
        <f aca="false">IF($C827="","",N($F827)*N($I827))</f>
        <v/>
      </c>
      <c r="M827" s="37" t="str">
        <f aca="false">IF(OR($C827="",N(TOP!$C$12)=0),"",N($J827)/TOP!$C$12)</f>
        <v/>
      </c>
      <c r="N827" s="37" t="str">
        <f aca="false">IF(OR($C827="",N(TOP!$C$13)=0),"",N($K827)/TOP!$C$13)</f>
        <v/>
      </c>
      <c r="O827" s="37" t="str">
        <f aca="false">IF(OR($C827="",N(TOP!$C$14)=0),"",N($L827)/TOP!$C$14)</f>
        <v/>
      </c>
      <c r="P827" s="42" t="str">
        <f aca="false">IF($C827="","",IFERROR(CHOOSE(MATCH(TOP!$C$10,{"【期間A】","【期間B】","【期間C】"},0),N($M827),N($N827),N($O827)),0))</f>
        <v/>
      </c>
    </row>
    <row r="828" customFormat="false" ht="15" hidden="false" customHeight="false" outlineLevel="0" collapsed="false">
      <c r="B828" s="12" t="n">
        <v>823</v>
      </c>
      <c r="C828" s="36" t="str">
        <f aca="false">IF(②実績CSV_期間A!$M824="","",②実績CSV_期間A!$M824&amp;"")</f>
        <v/>
      </c>
      <c r="D828" s="12" t="str">
        <f aca="false">IF($C828="","",②実績CSV_期間A!$N824)</f>
        <v/>
      </c>
      <c r="E828" s="12" t="str">
        <f aca="false">IF($C828="","",RIGHT($D828,1))</f>
        <v/>
      </c>
      <c r="F828" s="41" t="str">
        <f aca="false">IF($C828="","",IFERROR(INDEX(サイズ換算マスタ!$C$6:$C$8,MATCH($E828,サイズ換算マスタ!$B$6:$B$8,0)),1))</f>
        <v/>
      </c>
      <c r="G828" s="38" t="str">
        <f aca="false">IF($C828="","",SUMIFS(②実績CSV_期間A!$AA$2:$AA$5001,②実績CSV_期間A!$M$2:$M$5001,$C828))</f>
        <v/>
      </c>
      <c r="H828" s="38" t="str">
        <f aca="false">IF($C828="","",SUMIFS(③実績CSV_期間B!$AA$2:$AA$5001,③実績CSV_期間B!$M$2:$M$5001,$C828))</f>
        <v/>
      </c>
      <c r="I828" s="38" t="str">
        <f aca="false">IF($C828="","",SUMIFS(④実績CSV_期間C!$AA$2:$AA$5001,④実績CSV_期間C!$M$2:$M$5001,$C828))</f>
        <v/>
      </c>
      <c r="J828" s="38" t="str">
        <f aca="false">IF($C828="","",N($F828)*N($G828))</f>
        <v/>
      </c>
      <c r="K828" s="38" t="str">
        <f aca="false">IF($C828="","",N($F828)*N($H828))</f>
        <v/>
      </c>
      <c r="L828" s="38" t="str">
        <f aca="false">IF($C828="","",N($F828)*N($I828))</f>
        <v/>
      </c>
      <c r="M828" s="37" t="str">
        <f aca="false">IF(OR($C828="",N(TOP!$C$12)=0),"",N($J828)/TOP!$C$12)</f>
        <v/>
      </c>
      <c r="N828" s="37" t="str">
        <f aca="false">IF(OR($C828="",N(TOP!$C$13)=0),"",N($K828)/TOP!$C$13)</f>
        <v/>
      </c>
      <c r="O828" s="37" t="str">
        <f aca="false">IF(OR($C828="",N(TOP!$C$14)=0),"",N($L828)/TOP!$C$14)</f>
        <v/>
      </c>
      <c r="P828" s="42" t="str">
        <f aca="false">IF($C828="","",IFERROR(CHOOSE(MATCH(TOP!$C$10,{"【期間A】","【期間B】","【期間C】"},0),N($M828),N($N828),N($O828)),0))</f>
        <v/>
      </c>
    </row>
    <row r="829" customFormat="false" ht="15" hidden="false" customHeight="false" outlineLevel="0" collapsed="false">
      <c r="B829" s="12" t="n">
        <v>824</v>
      </c>
      <c r="C829" s="36" t="str">
        <f aca="false">IF(②実績CSV_期間A!$M825="","",②実績CSV_期間A!$M825&amp;"")</f>
        <v/>
      </c>
      <c r="D829" s="12" t="str">
        <f aca="false">IF($C829="","",②実績CSV_期間A!$N825)</f>
        <v/>
      </c>
      <c r="E829" s="12" t="str">
        <f aca="false">IF($C829="","",RIGHT($D829,1))</f>
        <v/>
      </c>
      <c r="F829" s="41" t="str">
        <f aca="false">IF($C829="","",IFERROR(INDEX(サイズ換算マスタ!$C$6:$C$8,MATCH($E829,サイズ換算マスタ!$B$6:$B$8,0)),1))</f>
        <v/>
      </c>
      <c r="G829" s="38" t="str">
        <f aca="false">IF($C829="","",SUMIFS(②実績CSV_期間A!$AA$2:$AA$5001,②実績CSV_期間A!$M$2:$M$5001,$C829))</f>
        <v/>
      </c>
      <c r="H829" s="38" t="str">
        <f aca="false">IF($C829="","",SUMIFS(③実績CSV_期間B!$AA$2:$AA$5001,③実績CSV_期間B!$M$2:$M$5001,$C829))</f>
        <v/>
      </c>
      <c r="I829" s="38" t="str">
        <f aca="false">IF($C829="","",SUMIFS(④実績CSV_期間C!$AA$2:$AA$5001,④実績CSV_期間C!$M$2:$M$5001,$C829))</f>
        <v/>
      </c>
      <c r="J829" s="38" t="str">
        <f aca="false">IF($C829="","",N($F829)*N($G829))</f>
        <v/>
      </c>
      <c r="K829" s="38" t="str">
        <f aca="false">IF($C829="","",N($F829)*N($H829))</f>
        <v/>
      </c>
      <c r="L829" s="38" t="str">
        <f aca="false">IF($C829="","",N($F829)*N($I829))</f>
        <v/>
      </c>
      <c r="M829" s="37" t="str">
        <f aca="false">IF(OR($C829="",N(TOP!$C$12)=0),"",N($J829)/TOP!$C$12)</f>
        <v/>
      </c>
      <c r="N829" s="37" t="str">
        <f aca="false">IF(OR($C829="",N(TOP!$C$13)=0),"",N($K829)/TOP!$C$13)</f>
        <v/>
      </c>
      <c r="O829" s="37" t="str">
        <f aca="false">IF(OR($C829="",N(TOP!$C$14)=0),"",N($L829)/TOP!$C$14)</f>
        <v/>
      </c>
      <c r="P829" s="42" t="str">
        <f aca="false">IF($C829="","",IFERROR(CHOOSE(MATCH(TOP!$C$10,{"【期間A】","【期間B】","【期間C】"},0),N($M829),N($N829),N($O829)),0))</f>
        <v/>
      </c>
    </row>
    <row r="830" customFormat="false" ht="15" hidden="false" customHeight="false" outlineLevel="0" collapsed="false">
      <c r="B830" s="12" t="n">
        <v>825</v>
      </c>
      <c r="C830" s="36" t="str">
        <f aca="false">IF(②実績CSV_期間A!$M826="","",②実績CSV_期間A!$M826&amp;"")</f>
        <v/>
      </c>
      <c r="D830" s="12" t="str">
        <f aca="false">IF($C830="","",②実績CSV_期間A!$N826)</f>
        <v/>
      </c>
      <c r="E830" s="12" t="str">
        <f aca="false">IF($C830="","",RIGHT($D830,1))</f>
        <v/>
      </c>
      <c r="F830" s="41" t="str">
        <f aca="false">IF($C830="","",IFERROR(INDEX(サイズ換算マスタ!$C$6:$C$8,MATCH($E830,サイズ換算マスタ!$B$6:$B$8,0)),1))</f>
        <v/>
      </c>
      <c r="G830" s="38" t="str">
        <f aca="false">IF($C830="","",SUMIFS(②実績CSV_期間A!$AA$2:$AA$5001,②実績CSV_期間A!$M$2:$M$5001,$C830))</f>
        <v/>
      </c>
      <c r="H830" s="38" t="str">
        <f aca="false">IF($C830="","",SUMIFS(③実績CSV_期間B!$AA$2:$AA$5001,③実績CSV_期間B!$M$2:$M$5001,$C830))</f>
        <v/>
      </c>
      <c r="I830" s="38" t="str">
        <f aca="false">IF($C830="","",SUMIFS(④実績CSV_期間C!$AA$2:$AA$5001,④実績CSV_期間C!$M$2:$M$5001,$C830))</f>
        <v/>
      </c>
      <c r="J830" s="38" t="str">
        <f aca="false">IF($C830="","",N($F830)*N($G830))</f>
        <v/>
      </c>
      <c r="K830" s="38" t="str">
        <f aca="false">IF($C830="","",N($F830)*N($H830))</f>
        <v/>
      </c>
      <c r="L830" s="38" t="str">
        <f aca="false">IF($C830="","",N($F830)*N($I830))</f>
        <v/>
      </c>
      <c r="M830" s="37" t="str">
        <f aca="false">IF(OR($C830="",N(TOP!$C$12)=0),"",N($J830)/TOP!$C$12)</f>
        <v/>
      </c>
      <c r="N830" s="37" t="str">
        <f aca="false">IF(OR($C830="",N(TOP!$C$13)=0),"",N($K830)/TOP!$C$13)</f>
        <v/>
      </c>
      <c r="O830" s="37" t="str">
        <f aca="false">IF(OR($C830="",N(TOP!$C$14)=0),"",N($L830)/TOP!$C$14)</f>
        <v/>
      </c>
      <c r="P830" s="42" t="str">
        <f aca="false">IF($C830="","",IFERROR(CHOOSE(MATCH(TOP!$C$10,{"【期間A】","【期間B】","【期間C】"},0),N($M830),N($N830),N($O830)),0))</f>
        <v/>
      </c>
    </row>
    <row r="831" customFormat="false" ht="15" hidden="false" customHeight="false" outlineLevel="0" collapsed="false">
      <c r="B831" s="12" t="n">
        <v>826</v>
      </c>
      <c r="C831" s="36" t="str">
        <f aca="false">IF(②実績CSV_期間A!$M827="","",②実績CSV_期間A!$M827&amp;"")</f>
        <v/>
      </c>
      <c r="D831" s="12" t="str">
        <f aca="false">IF($C831="","",②実績CSV_期間A!$N827)</f>
        <v/>
      </c>
      <c r="E831" s="12" t="str">
        <f aca="false">IF($C831="","",RIGHT($D831,1))</f>
        <v/>
      </c>
      <c r="F831" s="41" t="str">
        <f aca="false">IF($C831="","",IFERROR(INDEX(サイズ換算マスタ!$C$6:$C$8,MATCH($E831,サイズ換算マスタ!$B$6:$B$8,0)),1))</f>
        <v/>
      </c>
      <c r="G831" s="38" t="str">
        <f aca="false">IF($C831="","",SUMIFS(②実績CSV_期間A!$AA$2:$AA$5001,②実績CSV_期間A!$M$2:$M$5001,$C831))</f>
        <v/>
      </c>
      <c r="H831" s="38" t="str">
        <f aca="false">IF($C831="","",SUMIFS(③実績CSV_期間B!$AA$2:$AA$5001,③実績CSV_期間B!$M$2:$M$5001,$C831))</f>
        <v/>
      </c>
      <c r="I831" s="38" t="str">
        <f aca="false">IF($C831="","",SUMIFS(④実績CSV_期間C!$AA$2:$AA$5001,④実績CSV_期間C!$M$2:$M$5001,$C831))</f>
        <v/>
      </c>
      <c r="J831" s="38" t="str">
        <f aca="false">IF($C831="","",N($F831)*N($G831))</f>
        <v/>
      </c>
      <c r="K831" s="38" t="str">
        <f aca="false">IF($C831="","",N($F831)*N($H831))</f>
        <v/>
      </c>
      <c r="L831" s="38" t="str">
        <f aca="false">IF($C831="","",N($F831)*N($I831))</f>
        <v/>
      </c>
      <c r="M831" s="37" t="str">
        <f aca="false">IF(OR($C831="",N(TOP!$C$12)=0),"",N($J831)/TOP!$C$12)</f>
        <v/>
      </c>
      <c r="N831" s="37" t="str">
        <f aca="false">IF(OR($C831="",N(TOP!$C$13)=0),"",N($K831)/TOP!$C$13)</f>
        <v/>
      </c>
      <c r="O831" s="37" t="str">
        <f aca="false">IF(OR($C831="",N(TOP!$C$14)=0),"",N($L831)/TOP!$C$14)</f>
        <v/>
      </c>
      <c r="P831" s="42" t="str">
        <f aca="false">IF($C831="","",IFERROR(CHOOSE(MATCH(TOP!$C$10,{"【期間A】","【期間B】","【期間C】"},0),N($M831),N($N831),N($O831)),0))</f>
        <v/>
      </c>
    </row>
    <row r="832" customFormat="false" ht="15" hidden="false" customHeight="false" outlineLevel="0" collapsed="false">
      <c r="B832" s="12" t="n">
        <v>827</v>
      </c>
      <c r="C832" s="36" t="str">
        <f aca="false">IF(②実績CSV_期間A!$M828="","",②実績CSV_期間A!$M828&amp;"")</f>
        <v/>
      </c>
      <c r="D832" s="12" t="str">
        <f aca="false">IF($C832="","",②実績CSV_期間A!$N828)</f>
        <v/>
      </c>
      <c r="E832" s="12" t="str">
        <f aca="false">IF($C832="","",RIGHT($D832,1))</f>
        <v/>
      </c>
      <c r="F832" s="41" t="str">
        <f aca="false">IF($C832="","",IFERROR(INDEX(サイズ換算マスタ!$C$6:$C$8,MATCH($E832,サイズ換算マスタ!$B$6:$B$8,0)),1))</f>
        <v/>
      </c>
      <c r="G832" s="38" t="str">
        <f aca="false">IF($C832="","",SUMIFS(②実績CSV_期間A!$AA$2:$AA$5001,②実績CSV_期間A!$M$2:$M$5001,$C832))</f>
        <v/>
      </c>
      <c r="H832" s="38" t="str">
        <f aca="false">IF($C832="","",SUMIFS(③実績CSV_期間B!$AA$2:$AA$5001,③実績CSV_期間B!$M$2:$M$5001,$C832))</f>
        <v/>
      </c>
      <c r="I832" s="38" t="str">
        <f aca="false">IF($C832="","",SUMIFS(④実績CSV_期間C!$AA$2:$AA$5001,④実績CSV_期間C!$M$2:$M$5001,$C832))</f>
        <v/>
      </c>
      <c r="J832" s="38" t="str">
        <f aca="false">IF($C832="","",N($F832)*N($G832))</f>
        <v/>
      </c>
      <c r="K832" s="38" t="str">
        <f aca="false">IF($C832="","",N($F832)*N($H832))</f>
        <v/>
      </c>
      <c r="L832" s="38" t="str">
        <f aca="false">IF($C832="","",N($F832)*N($I832))</f>
        <v/>
      </c>
      <c r="M832" s="37" t="str">
        <f aca="false">IF(OR($C832="",N(TOP!$C$12)=0),"",N($J832)/TOP!$C$12)</f>
        <v/>
      </c>
      <c r="N832" s="37" t="str">
        <f aca="false">IF(OR($C832="",N(TOP!$C$13)=0),"",N($K832)/TOP!$C$13)</f>
        <v/>
      </c>
      <c r="O832" s="37" t="str">
        <f aca="false">IF(OR($C832="",N(TOP!$C$14)=0),"",N($L832)/TOP!$C$14)</f>
        <v/>
      </c>
      <c r="P832" s="42" t="str">
        <f aca="false">IF($C832="","",IFERROR(CHOOSE(MATCH(TOP!$C$10,{"【期間A】","【期間B】","【期間C】"},0),N($M832),N($N832),N($O832)),0))</f>
        <v/>
      </c>
    </row>
    <row r="833" customFormat="false" ht="15" hidden="false" customHeight="false" outlineLevel="0" collapsed="false">
      <c r="B833" s="12" t="n">
        <v>828</v>
      </c>
      <c r="C833" s="36" t="str">
        <f aca="false">IF(②実績CSV_期間A!$M829="","",②実績CSV_期間A!$M829&amp;"")</f>
        <v/>
      </c>
      <c r="D833" s="12" t="str">
        <f aca="false">IF($C833="","",②実績CSV_期間A!$N829)</f>
        <v/>
      </c>
      <c r="E833" s="12" t="str">
        <f aca="false">IF($C833="","",RIGHT($D833,1))</f>
        <v/>
      </c>
      <c r="F833" s="41" t="str">
        <f aca="false">IF($C833="","",IFERROR(INDEX(サイズ換算マスタ!$C$6:$C$8,MATCH($E833,サイズ換算マスタ!$B$6:$B$8,0)),1))</f>
        <v/>
      </c>
      <c r="G833" s="38" t="str">
        <f aca="false">IF($C833="","",SUMIFS(②実績CSV_期間A!$AA$2:$AA$5001,②実績CSV_期間A!$M$2:$M$5001,$C833))</f>
        <v/>
      </c>
      <c r="H833" s="38" t="str">
        <f aca="false">IF($C833="","",SUMIFS(③実績CSV_期間B!$AA$2:$AA$5001,③実績CSV_期間B!$M$2:$M$5001,$C833))</f>
        <v/>
      </c>
      <c r="I833" s="38" t="str">
        <f aca="false">IF($C833="","",SUMIFS(④実績CSV_期間C!$AA$2:$AA$5001,④実績CSV_期間C!$M$2:$M$5001,$C833))</f>
        <v/>
      </c>
      <c r="J833" s="38" t="str">
        <f aca="false">IF($C833="","",N($F833)*N($G833))</f>
        <v/>
      </c>
      <c r="K833" s="38" t="str">
        <f aca="false">IF($C833="","",N($F833)*N($H833))</f>
        <v/>
      </c>
      <c r="L833" s="38" t="str">
        <f aca="false">IF($C833="","",N($F833)*N($I833))</f>
        <v/>
      </c>
      <c r="M833" s="37" t="str">
        <f aca="false">IF(OR($C833="",N(TOP!$C$12)=0),"",N($J833)/TOP!$C$12)</f>
        <v/>
      </c>
      <c r="N833" s="37" t="str">
        <f aca="false">IF(OR($C833="",N(TOP!$C$13)=0),"",N($K833)/TOP!$C$13)</f>
        <v/>
      </c>
      <c r="O833" s="37" t="str">
        <f aca="false">IF(OR($C833="",N(TOP!$C$14)=0),"",N($L833)/TOP!$C$14)</f>
        <v/>
      </c>
      <c r="P833" s="42" t="str">
        <f aca="false">IF($C833="","",IFERROR(CHOOSE(MATCH(TOP!$C$10,{"【期間A】","【期間B】","【期間C】"},0),N($M833),N($N833),N($O833)),0))</f>
        <v/>
      </c>
    </row>
    <row r="834" customFormat="false" ht="15" hidden="false" customHeight="false" outlineLevel="0" collapsed="false">
      <c r="B834" s="12" t="n">
        <v>829</v>
      </c>
      <c r="C834" s="36" t="str">
        <f aca="false">IF(②実績CSV_期間A!$M830="","",②実績CSV_期間A!$M830&amp;"")</f>
        <v/>
      </c>
      <c r="D834" s="12" t="str">
        <f aca="false">IF($C834="","",②実績CSV_期間A!$N830)</f>
        <v/>
      </c>
      <c r="E834" s="12" t="str">
        <f aca="false">IF($C834="","",RIGHT($D834,1))</f>
        <v/>
      </c>
      <c r="F834" s="41" t="str">
        <f aca="false">IF($C834="","",IFERROR(INDEX(サイズ換算マスタ!$C$6:$C$8,MATCH($E834,サイズ換算マスタ!$B$6:$B$8,0)),1))</f>
        <v/>
      </c>
      <c r="G834" s="38" t="str">
        <f aca="false">IF($C834="","",SUMIFS(②実績CSV_期間A!$AA$2:$AA$5001,②実績CSV_期間A!$M$2:$M$5001,$C834))</f>
        <v/>
      </c>
      <c r="H834" s="38" t="str">
        <f aca="false">IF($C834="","",SUMIFS(③実績CSV_期間B!$AA$2:$AA$5001,③実績CSV_期間B!$M$2:$M$5001,$C834))</f>
        <v/>
      </c>
      <c r="I834" s="38" t="str">
        <f aca="false">IF($C834="","",SUMIFS(④実績CSV_期間C!$AA$2:$AA$5001,④実績CSV_期間C!$M$2:$M$5001,$C834))</f>
        <v/>
      </c>
      <c r="J834" s="38" t="str">
        <f aca="false">IF($C834="","",N($F834)*N($G834))</f>
        <v/>
      </c>
      <c r="K834" s="38" t="str">
        <f aca="false">IF($C834="","",N($F834)*N($H834))</f>
        <v/>
      </c>
      <c r="L834" s="38" t="str">
        <f aca="false">IF($C834="","",N($F834)*N($I834))</f>
        <v/>
      </c>
      <c r="M834" s="37" t="str">
        <f aca="false">IF(OR($C834="",N(TOP!$C$12)=0),"",N($J834)/TOP!$C$12)</f>
        <v/>
      </c>
      <c r="N834" s="37" t="str">
        <f aca="false">IF(OR($C834="",N(TOP!$C$13)=0),"",N($K834)/TOP!$C$13)</f>
        <v/>
      </c>
      <c r="O834" s="37" t="str">
        <f aca="false">IF(OR($C834="",N(TOP!$C$14)=0),"",N($L834)/TOP!$C$14)</f>
        <v/>
      </c>
      <c r="P834" s="42" t="str">
        <f aca="false">IF($C834="","",IFERROR(CHOOSE(MATCH(TOP!$C$10,{"【期間A】","【期間B】","【期間C】"},0),N($M834),N($N834),N($O834)),0))</f>
        <v/>
      </c>
    </row>
    <row r="835" customFormat="false" ht="15" hidden="false" customHeight="false" outlineLevel="0" collapsed="false">
      <c r="B835" s="12" t="n">
        <v>830</v>
      </c>
      <c r="C835" s="36" t="str">
        <f aca="false">IF(②実績CSV_期間A!$M831="","",②実績CSV_期間A!$M831&amp;"")</f>
        <v/>
      </c>
      <c r="D835" s="12" t="str">
        <f aca="false">IF($C835="","",②実績CSV_期間A!$N831)</f>
        <v/>
      </c>
      <c r="E835" s="12" t="str">
        <f aca="false">IF($C835="","",RIGHT($D835,1))</f>
        <v/>
      </c>
      <c r="F835" s="41" t="str">
        <f aca="false">IF($C835="","",IFERROR(INDEX(サイズ換算マスタ!$C$6:$C$8,MATCH($E835,サイズ換算マスタ!$B$6:$B$8,0)),1))</f>
        <v/>
      </c>
      <c r="G835" s="38" t="str">
        <f aca="false">IF($C835="","",SUMIFS(②実績CSV_期間A!$AA$2:$AA$5001,②実績CSV_期間A!$M$2:$M$5001,$C835))</f>
        <v/>
      </c>
      <c r="H835" s="38" t="str">
        <f aca="false">IF($C835="","",SUMIFS(③実績CSV_期間B!$AA$2:$AA$5001,③実績CSV_期間B!$M$2:$M$5001,$C835))</f>
        <v/>
      </c>
      <c r="I835" s="38" t="str">
        <f aca="false">IF($C835="","",SUMIFS(④実績CSV_期間C!$AA$2:$AA$5001,④実績CSV_期間C!$M$2:$M$5001,$C835))</f>
        <v/>
      </c>
      <c r="J835" s="38" t="str">
        <f aca="false">IF($C835="","",N($F835)*N($G835))</f>
        <v/>
      </c>
      <c r="K835" s="38" t="str">
        <f aca="false">IF($C835="","",N($F835)*N($H835))</f>
        <v/>
      </c>
      <c r="L835" s="38" t="str">
        <f aca="false">IF($C835="","",N($F835)*N($I835))</f>
        <v/>
      </c>
      <c r="M835" s="37" t="str">
        <f aca="false">IF(OR($C835="",N(TOP!$C$12)=0),"",N($J835)/TOP!$C$12)</f>
        <v/>
      </c>
      <c r="N835" s="37" t="str">
        <f aca="false">IF(OR($C835="",N(TOP!$C$13)=0),"",N($K835)/TOP!$C$13)</f>
        <v/>
      </c>
      <c r="O835" s="37" t="str">
        <f aca="false">IF(OR($C835="",N(TOP!$C$14)=0),"",N($L835)/TOP!$C$14)</f>
        <v/>
      </c>
      <c r="P835" s="42" t="str">
        <f aca="false">IF($C835="","",IFERROR(CHOOSE(MATCH(TOP!$C$10,{"【期間A】","【期間B】","【期間C】"},0),N($M835),N($N835),N($O835)),0))</f>
        <v/>
      </c>
    </row>
    <row r="836" customFormat="false" ht="15" hidden="false" customHeight="false" outlineLevel="0" collapsed="false">
      <c r="B836" s="12" t="n">
        <v>831</v>
      </c>
      <c r="C836" s="36" t="str">
        <f aca="false">IF(②実績CSV_期間A!$M832="","",②実績CSV_期間A!$M832&amp;"")</f>
        <v/>
      </c>
      <c r="D836" s="12" t="str">
        <f aca="false">IF($C836="","",②実績CSV_期間A!$N832)</f>
        <v/>
      </c>
      <c r="E836" s="12" t="str">
        <f aca="false">IF($C836="","",RIGHT($D836,1))</f>
        <v/>
      </c>
      <c r="F836" s="41" t="str">
        <f aca="false">IF($C836="","",IFERROR(INDEX(サイズ換算マスタ!$C$6:$C$8,MATCH($E836,サイズ換算マスタ!$B$6:$B$8,0)),1))</f>
        <v/>
      </c>
      <c r="G836" s="38" t="str">
        <f aca="false">IF($C836="","",SUMIFS(②実績CSV_期間A!$AA$2:$AA$5001,②実績CSV_期間A!$M$2:$M$5001,$C836))</f>
        <v/>
      </c>
      <c r="H836" s="38" t="str">
        <f aca="false">IF($C836="","",SUMIFS(③実績CSV_期間B!$AA$2:$AA$5001,③実績CSV_期間B!$M$2:$M$5001,$C836))</f>
        <v/>
      </c>
      <c r="I836" s="38" t="str">
        <f aca="false">IF($C836="","",SUMIFS(④実績CSV_期間C!$AA$2:$AA$5001,④実績CSV_期間C!$M$2:$M$5001,$C836))</f>
        <v/>
      </c>
      <c r="J836" s="38" t="str">
        <f aca="false">IF($C836="","",N($F836)*N($G836))</f>
        <v/>
      </c>
      <c r="K836" s="38" t="str">
        <f aca="false">IF($C836="","",N($F836)*N($H836))</f>
        <v/>
      </c>
      <c r="L836" s="38" t="str">
        <f aca="false">IF($C836="","",N($F836)*N($I836))</f>
        <v/>
      </c>
      <c r="M836" s="37" t="str">
        <f aca="false">IF(OR($C836="",N(TOP!$C$12)=0),"",N($J836)/TOP!$C$12)</f>
        <v/>
      </c>
      <c r="N836" s="37" t="str">
        <f aca="false">IF(OR($C836="",N(TOP!$C$13)=0),"",N($K836)/TOP!$C$13)</f>
        <v/>
      </c>
      <c r="O836" s="37" t="str">
        <f aca="false">IF(OR($C836="",N(TOP!$C$14)=0),"",N($L836)/TOP!$C$14)</f>
        <v/>
      </c>
      <c r="P836" s="42" t="str">
        <f aca="false">IF($C836="","",IFERROR(CHOOSE(MATCH(TOP!$C$10,{"【期間A】","【期間B】","【期間C】"},0),N($M836),N($N836),N($O836)),0))</f>
        <v/>
      </c>
    </row>
    <row r="837" customFormat="false" ht="15" hidden="false" customHeight="false" outlineLevel="0" collapsed="false">
      <c r="B837" s="12" t="n">
        <v>832</v>
      </c>
      <c r="C837" s="36" t="str">
        <f aca="false">IF(②実績CSV_期間A!$M833="","",②実績CSV_期間A!$M833&amp;"")</f>
        <v/>
      </c>
      <c r="D837" s="12" t="str">
        <f aca="false">IF($C837="","",②実績CSV_期間A!$N833)</f>
        <v/>
      </c>
      <c r="E837" s="12" t="str">
        <f aca="false">IF($C837="","",RIGHT($D837,1))</f>
        <v/>
      </c>
      <c r="F837" s="41" t="str">
        <f aca="false">IF($C837="","",IFERROR(INDEX(サイズ換算マスタ!$C$6:$C$8,MATCH($E837,サイズ換算マスタ!$B$6:$B$8,0)),1))</f>
        <v/>
      </c>
      <c r="G837" s="38" t="str">
        <f aca="false">IF($C837="","",SUMIFS(②実績CSV_期間A!$AA$2:$AA$5001,②実績CSV_期間A!$M$2:$M$5001,$C837))</f>
        <v/>
      </c>
      <c r="H837" s="38" t="str">
        <f aca="false">IF($C837="","",SUMIFS(③実績CSV_期間B!$AA$2:$AA$5001,③実績CSV_期間B!$M$2:$M$5001,$C837))</f>
        <v/>
      </c>
      <c r="I837" s="38" t="str">
        <f aca="false">IF($C837="","",SUMIFS(④実績CSV_期間C!$AA$2:$AA$5001,④実績CSV_期間C!$M$2:$M$5001,$C837))</f>
        <v/>
      </c>
      <c r="J837" s="38" t="str">
        <f aca="false">IF($C837="","",N($F837)*N($G837))</f>
        <v/>
      </c>
      <c r="K837" s="38" t="str">
        <f aca="false">IF($C837="","",N($F837)*N($H837))</f>
        <v/>
      </c>
      <c r="L837" s="38" t="str">
        <f aca="false">IF($C837="","",N($F837)*N($I837))</f>
        <v/>
      </c>
      <c r="M837" s="37" t="str">
        <f aca="false">IF(OR($C837="",N(TOP!$C$12)=0),"",N($J837)/TOP!$C$12)</f>
        <v/>
      </c>
      <c r="N837" s="37" t="str">
        <f aca="false">IF(OR($C837="",N(TOP!$C$13)=0),"",N($K837)/TOP!$C$13)</f>
        <v/>
      </c>
      <c r="O837" s="37" t="str">
        <f aca="false">IF(OR($C837="",N(TOP!$C$14)=0),"",N($L837)/TOP!$C$14)</f>
        <v/>
      </c>
      <c r="P837" s="42" t="str">
        <f aca="false">IF($C837="","",IFERROR(CHOOSE(MATCH(TOP!$C$10,{"【期間A】","【期間B】","【期間C】"},0),N($M837),N($N837),N($O837)),0))</f>
        <v/>
      </c>
    </row>
    <row r="838" customFormat="false" ht="15" hidden="false" customHeight="false" outlineLevel="0" collapsed="false">
      <c r="B838" s="12" t="n">
        <v>833</v>
      </c>
      <c r="C838" s="36" t="str">
        <f aca="false">IF(②実績CSV_期間A!$M834="","",②実績CSV_期間A!$M834&amp;"")</f>
        <v/>
      </c>
      <c r="D838" s="12" t="str">
        <f aca="false">IF($C838="","",②実績CSV_期間A!$N834)</f>
        <v/>
      </c>
      <c r="E838" s="12" t="str">
        <f aca="false">IF($C838="","",RIGHT($D838,1))</f>
        <v/>
      </c>
      <c r="F838" s="41" t="str">
        <f aca="false">IF($C838="","",IFERROR(INDEX(サイズ換算マスタ!$C$6:$C$8,MATCH($E838,サイズ換算マスタ!$B$6:$B$8,0)),1))</f>
        <v/>
      </c>
      <c r="G838" s="38" t="str">
        <f aca="false">IF($C838="","",SUMIFS(②実績CSV_期間A!$AA$2:$AA$5001,②実績CSV_期間A!$M$2:$M$5001,$C838))</f>
        <v/>
      </c>
      <c r="H838" s="38" t="str">
        <f aca="false">IF($C838="","",SUMIFS(③実績CSV_期間B!$AA$2:$AA$5001,③実績CSV_期間B!$M$2:$M$5001,$C838))</f>
        <v/>
      </c>
      <c r="I838" s="38" t="str">
        <f aca="false">IF($C838="","",SUMIFS(④実績CSV_期間C!$AA$2:$AA$5001,④実績CSV_期間C!$M$2:$M$5001,$C838))</f>
        <v/>
      </c>
      <c r="J838" s="38" t="str">
        <f aca="false">IF($C838="","",N($F838)*N($G838))</f>
        <v/>
      </c>
      <c r="K838" s="38" t="str">
        <f aca="false">IF($C838="","",N($F838)*N($H838))</f>
        <v/>
      </c>
      <c r="L838" s="38" t="str">
        <f aca="false">IF($C838="","",N($F838)*N($I838))</f>
        <v/>
      </c>
      <c r="M838" s="37" t="str">
        <f aca="false">IF(OR($C838="",N(TOP!$C$12)=0),"",N($J838)/TOP!$C$12)</f>
        <v/>
      </c>
      <c r="N838" s="37" t="str">
        <f aca="false">IF(OR($C838="",N(TOP!$C$13)=0),"",N($K838)/TOP!$C$13)</f>
        <v/>
      </c>
      <c r="O838" s="37" t="str">
        <f aca="false">IF(OR($C838="",N(TOP!$C$14)=0),"",N($L838)/TOP!$C$14)</f>
        <v/>
      </c>
      <c r="P838" s="42" t="str">
        <f aca="false">IF($C838="","",IFERROR(CHOOSE(MATCH(TOP!$C$10,{"【期間A】","【期間B】","【期間C】"},0),N($M838),N($N838),N($O838)),0))</f>
        <v/>
      </c>
    </row>
    <row r="839" customFormat="false" ht="15" hidden="false" customHeight="false" outlineLevel="0" collapsed="false">
      <c r="B839" s="12" t="n">
        <v>834</v>
      </c>
      <c r="C839" s="36" t="str">
        <f aca="false">IF(②実績CSV_期間A!$M835="","",②実績CSV_期間A!$M835&amp;"")</f>
        <v/>
      </c>
      <c r="D839" s="12" t="str">
        <f aca="false">IF($C839="","",②実績CSV_期間A!$N835)</f>
        <v/>
      </c>
      <c r="E839" s="12" t="str">
        <f aca="false">IF($C839="","",RIGHT($D839,1))</f>
        <v/>
      </c>
      <c r="F839" s="41" t="str">
        <f aca="false">IF($C839="","",IFERROR(INDEX(サイズ換算マスタ!$C$6:$C$8,MATCH($E839,サイズ換算マスタ!$B$6:$B$8,0)),1))</f>
        <v/>
      </c>
      <c r="G839" s="38" t="str">
        <f aca="false">IF($C839="","",SUMIFS(②実績CSV_期間A!$AA$2:$AA$5001,②実績CSV_期間A!$M$2:$M$5001,$C839))</f>
        <v/>
      </c>
      <c r="H839" s="38" t="str">
        <f aca="false">IF($C839="","",SUMIFS(③実績CSV_期間B!$AA$2:$AA$5001,③実績CSV_期間B!$M$2:$M$5001,$C839))</f>
        <v/>
      </c>
      <c r="I839" s="38" t="str">
        <f aca="false">IF($C839="","",SUMIFS(④実績CSV_期間C!$AA$2:$AA$5001,④実績CSV_期間C!$M$2:$M$5001,$C839))</f>
        <v/>
      </c>
      <c r="J839" s="38" t="str">
        <f aca="false">IF($C839="","",N($F839)*N($G839))</f>
        <v/>
      </c>
      <c r="K839" s="38" t="str">
        <f aca="false">IF($C839="","",N($F839)*N($H839))</f>
        <v/>
      </c>
      <c r="L839" s="38" t="str">
        <f aca="false">IF($C839="","",N($F839)*N($I839))</f>
        <v/>
      </c>
      <c r="M839" s="37" t="str">
        <f aca="false">IF(OR($C839="",N(TOP!$C$12)=0),"",N($J839)/TOP!$C$12)</f>
        <v/>
      </c>
      <c r="N839" s="37" t="str">
        <f aca="false">IF(OR($C839="",N(TOP!$C$13)=0),"",N($K839)/TOP!$C$13)</f>
        <v/>
      </c>
      <c r="O839" s="37" t="str">
        <f aca="false">IF(OR($C839="",N(TOP!$C$14)=0),"",N($L839)/TOP!$C$14)</f>
        <v/>
      </c>
      <c r="P839" s="42" t="str">
        <f aca="false">IF($C839="","",IFERROR(CHOOSE(MATCH(TOP!$C$10,{"【期間A】","【期間B】","【期間C】"},0),N($M839),N($N839),N($O839)),0))</f>
        <v/>
      </c>
    </row>
    <row r="840" customFormat="false" ht="15" hidden="false" customHeight="false" outlineLevel="0" collapsed="false">
      <c r="B840" s="12" t="n">
        <v>835</v>
      </c>
      <c r="C840" s="36" t="str">
        <f aca="false">IF(②実績CSV_期間A!$M836="","",②実績CSV_期間A!$M836&amp;"")</f>
        <v/>
      </c>
      <c r="D840" s="12" t="str">
        <f aca="false">IF($C840="","",②実績CSV_期間A!$N836)</f>
        <v/>
      </c>
      <c r="E840" s="12" t="str">
        <f aca="false">IF($C840="","",RIGHT($D840,1))</f>
        <v/>
      </c>
      <c r="F840" s="41" t="str">
        <f aca="false">IF($C840="","",IFERROR(INDEX(サイズ換算マスタ!$C$6:$C$8,MATCH($E840,サイズ換算マスタ!$B$6:$B$8,0)),1))</f>
        <v/>
      </c>
      <c r="G840" s="38" t="str">
        <f aca="false">IF($C840="","",SUMIFS(②実績CSV_期間A!$AA$2:$AA$5001,②実績CSV_期間A!$M$2:$M$5001,$C840))</f>
        <v/>
      </c>
      <c r="H840" s="38" t="str">
        <f aca="false">IF($C840="","",SUMIFS(③実績CSV_期間B!$AA$2:$AA$5001,③実績CSV_期間B!$M$2:$M$5001,$C840))</f>
        <v/>
      </c>
      <c r="I840" s="38" t="str">
        <f aca="false">IF($C840="","",SUMIFS(④実績CSV_期間C!$AA$2:$AA$5001,④実績CSV_期間C!$M$2:$M$5001,$C840))</f>
        <v/>
      </c>
      <c r="J840" s="38" t="str">
        <f aca="false">IF($C840="","",N($F840)*N($G840))</f>
        <v/>
      </c>
      <c r="K840" s="38" t="str">
        <f aca="false">IF($C840="","",N($F840)*N($H840))</f>
        <v/>
      </c>
      <c r="L840" s="38" t="str">
        <f aca="false">IF($C840="","",N($F840)*N($I840))</f>
        <v/>
      </c>
      <c r="M840" s="37" t="str">
        <f aca="false">IF(OR($C840="",N(TOP!$C$12)=0),"",N($J840)/TOP!$C$12)</f>
        <v/>
      </c>
      <c r="N840" s="37" t="str">
        <f aca="false">IF(OR($C840="",N(TOP!$C$13)=0),"",N($K840)/TOP!$C$13)</f>
        <v/>
      </c>
      <c r="O840" s="37" t="str">
        <f aca="false">IF(OR($C840="",N(TOP!$C$14)=0),"",N($L840)/TOP!$C$14)</f>
        <v/>
      </c>
      <c r="P840" s="42" t="str">
        <f aca="false">IF($C840="","",IFERROR(CHOOSE(MATCH(TOP!$C$10,{"【期間A】","【期間B】","【期間C】"},0),N($M840),N($N840),N($O840)),0))</f>
        <v/>
      </c>
    </row>
    <row r="841" customFormat="false" ht="15" hidden="false" customHeight="false" outlineLevel="0" collapsed="false">
      <c r="B841" s="12" t="n">
        <v>836</v>
      </c>
      <c r="C841" s="36" t="str">
        <f aca="false">IF(②実績CSV_期間A!$M837="","",②実績CSV_期間A!$M837&amp;"")</f>
        <v/>
      </c>
      <c r="D841" s="12" t="str">
        <f aca="false">IF($C841="","",②実績CSV_期間A!$N837)</f>
        <v/>
      </c>
      <c r="E841" s="12" t="str">
        <f aca="false">IF($C841="","",RIGHT($D841,1))</f>
        <v/>
      </c>
      <c r="F841" s="41" t="str">
        <f aca="false">IF($C841="","",IFERROR(INDEX(サイズ換算マスタ!$C$6:$C$8,MATCH($E841,サイズ換算マスタ!$B$6:$B$8,0)),1))</f>
        <v/>
      </c>
      <c r="G841" s="38" t="str">
        <f aca="false">IF($C841="","",SUMIFS(②実績CSV_期間A!$AA$2:$AA$5001,②実績CSV_期間A!$M$2:$M$5001,$C841))</f>
        <v/>
      </c>
      <c r="H841" s="38" t="str">
        <f aca="false">IF($C841="","",SUMIFS(③実績CSV_期間B!$AA$2:$AA$5001,③実績CSV_期間B!$M$2:$M$5001,$C841))</f>
        <v/>
      </c>
      <c r="I841" s="38" t="str">
        <f aca="false">IF($C841="","",SUMIFS(④実績CSV_期間C!$AA$2:$AA$5001,④実績CSV_期間C!$M$2:$M$5001,$C841))</f>
        <v/>
      </c>
      <c r="J841" s="38" t="str">
        <f aca="false">IF($C841="","",N($F841)*N($G841))</f>
        <v/>
      </c>
      <c r="K841" s="38" t="str">
        <f aca="false">IF($C841="","",N($F841)*N($H841))</f>
        <v/>
      </c>
      <c r="L841" s="38" t="str">
        <f aca="false">IF($C841="","",N($F841)*N($I841))</f>
        <v/>
      </c>
      <c r="M841" s="37" t="str">
        <f aca="false">IF(OR($C841="",N(TOP!$C$12)=0),"",N($J841)/TOP!$C$12)</f>
        <v/>
      </c>
      <c r="N841" s="37" t="str">
        <f aca="false">IF(OR($C841="",N(TOP!$C$13)=0),"",N($K841)/TOP!$C$13)</f>
        <v/>
      </c>
      <c r="O841" s="37" t="str">
        <f aca="false">IF(OR($C841="",N(TOP!$C$14)=0),"",N($L841)/TOP!$C$14)</f>
        <v/>
      </c>
      <c r="P841" s="42" t="str">
        <f aca="false">IF($C841="","",IFERROR(CHOOSE(MATCH(TOP!$C$10,{"【期間A】","【期間B】","【期間C】"},0),N($M841),N($N841),N($O841)),0))</f>
        <v/>
      </c>
    </row>
    <row r="842" customFormat="false" ht="15" hidden="false" customHeight="false" outlineLevel="0" collapsed="false">
      <c r="B842" s="12" t="n">
        <v>837</v>
      </c>
      <c r="C842" s="36" t="str">
        <f aca="false">IF(②実績CSV_期間A!$M838="","",②実績CSV_期間A!$M838&amp;"")</f>
        <v/>
      </c>
      <c r="D842" s="12" t="str">
        <f aca="false">IF($C842="","",②実績CSV_期間A!$N838)</f>
        <v/>
      </c>
      <c r="E842" s="12" t="str">
        <f aca="false">IF($C842="","",RIGHT($D842,1))</f>
        <v/>
      </c>
      <c r="F842" s="41" t="str">
        <f aca="false">IF($C842="","",IFERROR(INDEX(サイズ換算マスタ!$C$6:$C$8,MATCH($E842,サイズ換算マスタ!$B$6:$B$8,0)),1))</f>
        <v/>
      </c>
      <c r="G842" s="38" t="str">
        <f aca="false">IF($C842="","",SUMIFS(②実績CSV_期間A!$AA$2:$AA$5001,②実績CSV_期間A!$M$2:$M$5001,$C842))</f>
        <v/>
      </c>
      <c r="H842" s="38" t="str">
        <f aca="false">IF($C842="","",SUMIFS(③実績CSV_期間B!$AA$2:$AA$5001,③実績CSV_期間B!$M$2:$M$5001,$C842))</f>
        <v/>
      </c>
      <c r="I842" s="38" t="str">
        <f aca="false">IF($C842="","",SUMIFS(④実績CSV_期間C!$AA$2:$AA$5001,④実績CSV_期間C!$M$2:$M$5001,$C842))</f>
        <v/>
      </c>
      <c r="J842" s="38" t="str">
        <f aca="false">IF($C842="","",N($F842)*N($G842))</f>
        <v/>
      </c>
      <c r="K842" s="38" t="str">
        <f aca="false">IF($C842="","",N($F842)*N($H842))</f>
        <v/>
      </c>
      <c r="L842" s="38" t="str">
        <f aca="false">IF($C842="","",N($F842)*N($I842))</f>
        <v/>
      </c>
      <c r="M842" s="37" t="str">
        <f aca="false">IF(OR($C842="",N(TOP!$C$12)=0),"",N($J842)/TOP!$C$12)</f>
        <v/>
      </c>
      <c r="N842" s="37" t="str">
        <f aca="false">IF(OR($C842="",N(TOP!$C$13)=0),"",N($K842)/TOP!$C$13)</f>
        <v/>
      </c>
      <c r="O842" s="37" t="str">
        <f aca="false">IF(OR($C842="",N(TOP!$C$14)=0),"",N($L842)/TOP!$C$14)</f>
        <v/>
      </c>
      <c r="P842" s="42" t="str">
        <f aca="false">IF($C842="","",IFERROR(CHOOSE(MATCH(TOP!$C$10,{"【期間A】","【期間B】","【期間C】"},0),N($M842),N($N842),N($O842)),0))</f>
        <v/>
      </c>
    </row>
    <row r="843" customFormat="false" ht="15" hidden="false" customHeight="false" outlineLevel="0" collapsed="false">
      <c r="B843" s="12" t="n">
        <v>838</v>
      </c>
      <c r="C843" s="36" t="str">
        <f aca="false">IF(②実績CSV_期間A!$M839="","",②実績CSV_期間A!$M839&amp;"")</f>
        <v/>
      </c>
      <c r="D843" s="12" t="str">
        <f aca="false">IF($C843="","",②実績CSV_期間A!$N839)</f>
        <v/>
      </c>
      <c r="E843" s="12" t="str">
        <f aca="false">IF($C843="","",RIGHT($D843,1))</f>
        <v/>
      </c>
      <c r="F843" s="41" t="str">
        <f aca="false">IF($C843="","",IFERROR(INDEX(サイズ換算マスタ!$C$6:$C$8,MATCH($E843,サイズ換算マスタ!$B$6:$B$8,0)),1))</f>
        <v/>
      </c>
      <c r="G843" s="38" t="str">
        <f aca="false">IF($C843="","",SUMIFS(②実績CSV_期間A!$AA$2:$AA$5001,②実績CSV_期間A!$M$2:$M$5001,$C843))</f>
        <v/>
      </c>
      <c r="H843" s="38" t="str">
        <f aca="false">IF($C843="","",SUMIFS(③実績CSV_期間B!$AA$2:$AA$5001,③実績CSV_期間B!$M$2:$M$5001,$C843))</f>
        <v/>
      </c>
      <c r="I843" s="38" t="str">
        <f aca="false">IF($C843="","",SUMIFS(④実績CSV_期間C!$AA$2:$AA$5001,④実績CSV_期間C!$M$2:$M$5001,$C843))</f>
        <v/>
      </c>
      <c r="J843" s="38" t="str">
        <f aca="false">IF($C843="","",N($F843)*N($G843))</f>
        <v/>
      </c>
      <c r="K843" s="38" t="str">
        <f aca="false">IF($C843="","",N($F843)*N($H843))</f>
        <v/>
      </c>
      <c r="L843" s="38" t="str">
        <f aca="false">IF($C843="","",N($F843)*N($I843))</f>
        <v/>
      </c>
      <c r="M843" s="37" t="str">
        <f aca="false">IF(OR($C843="",N(TOP!$C$12)=0),"",N($J843)/TOP!$C$12)</f>
        <v/>
      </c>
      <c r="N843" s="37" t="str">
        <f aca="false">IF(OR($C843="",N(TOP!$C$13)=0),"",N($K843)/TOP!$C$13)</f>
        <v/>
      </c>
      <c r="O843" s="37" t="str">
        <f aca="false">IF(OR($C843="",N(TOP!$C$14)=0),"",N($L843)/TOP!$C$14)</f>
        <v/>
      </c>
      <c r="P843" s="42" t="str">
        <f aca="false">IF($C843="","",IFERROR(CHOOSE(MATCH(TOP!$C$10,{"【期間A】","【期間B】","【期間C】"},0),N($M843),N($N843),N($O843)),0))</f>
        <v/>
      </c>
    </row>
    <row r="844" customFormat="false" ht="15" hidden="false" customHeight="false" outlineLevel="0" collapsed="false">
      <c r="B844" s="12" t="n">
        <v>839</v>
      </c>
      <c r="C844" s="36" t="str">
        <f aca="false">IF(②実績CSV_期間A!$M840="","",②実績CSV_期間A!$M840&amp;"")</f>
        <v/>
      </c>
      <c r="D844" s="12" t="str">
        <f aca="false">IF($C844="","",②実績CSV_期間A!$N840)</f>
        <v/>
      </c>
      <c r="E844" s="12" t="str">
        <f aca="false">IF($C844="","",RIGHT($D844,1))</f>
        <v/>
      </c>
      <c r="F844" s="41" t="str">
        <f aca="false">IF($C844="","",IFERROR(INDEX(サイズ換算マスタ!$C$6:$C$8,MATCH($E844,サイズ換算マスタ!$B$6:$B$8,0)),1))</f>
        <v/>
      </c>
      <c r="G844" s="38" t="str">
        <f aca="false">IF($C844="","",SUMIFS(②実績CSV_期間A!$AA$2:$AA$5001,②実績CSV_期間A!$M$2:$M$5001,$C844))</f>
        <v/>
      </c>
      <c r="H844" s="38" t="str">
        <f aca="false">IF($C844="","",SUMIFS(③実績CSV_期間B!$AA$2:$AA$5001,③実績CSV_期間B!$M$2:$M$5001,$C844))</f>
        <v/>
      </c>
      <c r="I844" s="38" t="str">
        <f aca="false">IF($C844="","",SUMIFS(④実績CSV_期間C!$AA$2:$AA$5001,④実績CSV_期間C!$M$2:$M$5001,$C844))</f>
        <v/>
      </c>
      <c r="J844" s="38" t="str">
        <f aca="false">IF($C844="","",N($F844)*N($G844))</f>
        <v/>
      </c>
      <c r="K844" s="38" t="str">
        <f aca="false">IF($C844="","",N($F844)*N($H844))</f>
        <v/>
      </c>
      <c r="L844" s="38" t="str">
        <f aca="false">IF($C844="","",N($F844)*N($I844))</f>
        <v/>
      </c>
      <c r="M844" s="37" t="str">
        <f aca="false">IF(OR($C844="",N(TOP!$C$12)=0),"",N($J844)/TOP!$C$12)</f>
        <v/>
      </c>
      <c r="N844" s="37" t="str">
        <f aca="false">IF(OR($C844="",N(TOP!$C$13)=0),"",N($K844)/TOP!$C$13)</f>
        <v/>
      </c>
      <c r="O844" s="37" t="str">
        <f aca="false">IF(OR($C844="",N(TOP!$C$14)=0),"",N($L844)/TOP!$C$14)</f>
        <v/>
      </c>
      <c r="P844" s="42" t="str">
        <f aca="false">IF($C844="","",IFERROR(CHOOSE(MATCH(TOP!$C$10,{"【期間A】","【期間B】","【期間C】"},0),N($M844),N($N844),N($O844)),0))</f>
        <v/>
      </c>
    </row>
    <row r="845" customFormat="false" ht="15" hidden="false" customHeight="false" outlineLevel="0" collapsed="false">
      <c r="B845" s="12" t="n">
        <v>840</v>
      </c>
      <c r="C845" s="36" t="str">
        <f aca="false">IF(②実績CSV_期間A!$M841="","",②実績CSV_期間A!$M841&amp;"")</f>
        <v/>
      </c>
      <c r="D845" s="12" t="str">
        <f aca="false">IF($C845="","",②実績CSV_期間A!$N841)</f>
        <v/>
      </c>
      <c r="E845" s="12" t="str">
        <f aca="false">IF($C845="","",RIGHT($D845,1))</f>
        <v/>
      </c>
      <c r="F845" s="41" t="str">
        <f aca="false">IF($C845="","",IFERROR(INDEX(サイズ換算マスタ!$C$6:$C$8,MATCH($E845,サイズ換算マスタ!$B$6:$B$8,0)),1))</f>
        <v/>
      </c>
      <c r="G845" s="38" t="str">
        <f aca="false">IF($C845="","",SUMIFS(②実績CSV_期間A!$AA$2:$AA$5001,②実績CSV_期間A!$M$2:$M$5001,$C845))</f>
        <v/>
      </c>
      <c r="H845" s="38" t="str">
        <f aca="false">IF($C845="","",SUMIFS(③実績CSV_期間B!$AA$2:$AA$5001,③実績CSV_期間B!$M$2:$M$5001,$C845))</f>
        <v/>
      </c>
      <c r="I845" s="38" t="str">
        <f aca="false">IF($C845="","",SUMIFS(④実績CSV_期間C!$AA$2:$AA$5001,④実績CSV_期間C!$M$2:$M$5001,$C845))</f>
        <v/>
      </c>
      <c r="J845" s="38" t="str">
        <f aca="false">IF($C845="","",N($F845)*N($G845))</f>
        <v/>
      </c>
      <c r="K845" s="38" t="str">
        <f aca="false">IF($C845="","",N($F845)*N($H845))</f>
        <v/>
      </c>
      <c r="L845" s="38" t="str">
        <f aca="false">IF($C845="","",N($F845)*N($I845))</f>
        <v/>
      </c>
      <c r="M845" s="37" t="str">
        <f aca="false">IF(OR($C845="",N(TOP!$C$12)=0),"",N($J845)/TOP!$C$12)</f>
        <v/>
      </c>
      <c r="N845" s="37" t="str">
        <f aca="false">IF(OR($C845="",N(TOP!$C$13)=0),"",N($K845)/TOP!$C$13)</f>
        <v/>
      </c>
      <c r="O845" s="37" t="str">
        <f aca="false">IF(OR($C845="",N(TOP!$C$14)=0),"",N($L845)/TOP!$C$14)</f>
        <v/>
      </c>
      <c r="P845" s="42" t="str">
        <f aca="false">IF($C845="","",IFERROR(CHOOSE(MATCH(TOP!$C$10,{"【期間A】","【期間B】","【期間C】"},0),N($M845),N($N845),N($O845)),0))</f>
        <v/>
      </c>
    </row>
    <row r="846" customFormat="false" ht="15" hidden="false" customHeight="false" outlineLevel="0" collapsed="false">
      <c r="B846" s="12" t="n">
        <v>841</v>
      </c>
      <c r="C846" s="36" t="str">
        <f aca="false">IF(②実績CSV_期間A!$M842="","",②実績CSV_期間A!$M842&amp;"")</f>
        <v/>
      </c>
      <c r="D846" s="12" t="str">
        <f aca="false">IF($C846="","",②実績CSV_期間A!$N842)</f>
        <v/>
      </c>
      <c r="E846" s="12" t="str">
        <f aca="false">IF($C846="","",RIGHT($D846,1))</f>
        <v/>
      </c>
      <c r="F846" s="41" t="str">
        <f aca="false">IF($C846="","",IFERROR(INDEX(サイズ換算マスタ!$C$6:$C$8,MATCH($E846,サイズ換算マスタ!$B$6:$B$8,0)),1))</f>
        <v/>
      </c>
      <c r="G846" s="38" t="str">
        <f aca="false">IF($C846="","",SUMIFS(②実績CSV_期間A!$AA$2:$AA$5001,②実績CSV_期間A!$M$2:$M$5001,$C846))</f>
        <v/>
      </c>
      <c r="H846" s="38" t="str">
        <f aca="false">IF($C846="","",SUMIFS(③実績CSV_期間B!$AA$2:$AA$5001,③実績CSV_期間B!$M$2:$M$5001,$C846))</f>
        <v/>
      </c>
      <c r="I846" s="38" t="str">
        <f aca="false">IF($C846="","",SUMIFS(④実績CSV_期間C!$AA$2:$AA$5001,④実績CSV_期間C!$M$2:$M$5001,$C846))</f>
        <v/>
      </c>
      <c r="J846" s="38" t="str">
        <f aca="false">IF($C846="","",N($F846)*N($G846))</f>
        <v/>
      </c>
      <c r="K846" s="38" t="str">
        <f aca="false">IF($C846="","",N($F846)*N($H846))</f>
        <v/>
      </c>
      <c r="L846" s="38" t="str">
        <f aca="false">IF($C846="","",N($F846)*N($I846))</f>
        <v/>
      </c>
      <c r="M846" s="37" t="str">
        <f aca="false">IF(OR($C846="",N(TOP!$C$12)=0),"",N($J846)/TOP!$C$12)</f>
        <v/>
      </c>
      <c r="N846" s="37" t="str">
        <f aca="false">IF(OR($C846="",N(TOP!$C$13)=0),"",N($K846)/TOP!$C$13)</f>
        <v/>
      </c>
      <c r="O846" s="37" t="str">
        <f aca="false">IF(OR($C846="",N(TOP!$C$14)=0),"",N($L846)/TOP!$C$14)</f>
        <v/>
      </c>
      <c r="P846" s="42" t="str">
        <f aca="false">IF($C846="","",IFERROR(CHOOSE(MATCH(TOP!$C$10,{"【期間A】","【期間B】","【期間C】"},0),N($M846),N($N846),N($O846)),0))</f>
        <v/>
      </c>
    </row>
    <row r="847" customFormat="false" ht="15" hidden="false" customHeight="false" outlineLevel="0" collapsed="false">
      <c r="B847" s="12" t="n">
        <v>842</v>
      </c>
      <c r="C847" s="36" t="str">
        <f aca="false">IF(②実績CSV_期間A!$M843="","",②実績CSV_期間A!$M843&amp;"")</f>
        <v/>
      </c>
      <c r="D847" s="12" t="str">
        <f aca="false">IF($C847="","",②実績CSV_期間A!$N843)</f>
        <v/>
      </c>
      <c r="E847" s="12" t="str">
        <f aca="false">IF($C847="","",RIGHT($D847,1))</f>
        <v/>
      </c>
      <c r="F847" s="41" t="str">
        <f aca="false">IF($C847="","",IFERROR(INDEX(サイズ換算マスタ!$C$6:$C$8,MATCH($E847,サイズ換算マスタ!$B$6:$B$8,0)),1))</f>
        <v/>
      </c>
      <c r="G847" s="38" t="str">
        <f aca="false">IF($C847="","",SUMIFS(②実績CSV_期間A!$AA$2:$AA$5001,②実績CSV_期間A!$M$2:$M$5001,$C847))</f>
        <v/>
      </c>
      <c r="H847" s="38" t="str">
        <f aca="false">IF($C847="","",SUMIFS(③実績CSV_期間B!$AA$2:$AA$5001,③実績CSV_期間B!$M$2:$M$5001,$C847))</f>
        <v/>
      </c>
      <c r="I847" s="38" t="str">
        <f aca="false">IF($C847="","",SUMIFS(④実績CSV_期間C!$AA$2:$AA$5001,④実績CSV_期間C!$M$2:$M$5001,$C847))</f>
        <v/>
      </c>
      <c r="J847" s="38" t="str">
        <f aca="false">IF($C847="","",N($F847)*N($G847))</f>
        <v/>
      </c>
      <c r="K847" s="38" t="str">
        <f aca="false">IF($C847="","",N($F847)*N($H847))</f>
        <v/>
      </c>
      <c r="L847" s="38" t="str">
        <f aca="false">IF($C847="","",N($F847)*N($I847))</f>
        <v/>
      </c>
      <c r="M847" s="37" t="str">
        <f aca="false">IF(OR($C847="",N(TOP!$C$12)=0),"",N($J847)/TOP!$C$12)</f>
        <v/>
      </c>
      <c r="N847" s="37" t="str">
        <f aca="false">IF(OR($C847="",N(TOP!$C$13)=0),"",N($K847)/TOP!$C$13)</f>
        <v/>
      </c>
      <c r="O847" s="37" t="str">
        <f aca="false">IF(OR($C847="",N(TOP!$C$14)=0),"",N($L847)/TOP!$C$14)</f>
        <v/>
      </c>
      <c r="P847" s="42" t="str">
        <f aca="false">IF($C847="","",IFERROR(CHOOSE(MATCH(TOP!$C$10,{"【期間A】","【期間B】","【期間C】"},0),N($M847),N($N847),N($O847)),0))</f>
        <v/>
      </c>
    </row>
    <row r="848" customFormat="false" ht="15" hidden="false" customHeight="false" outlineLevel="0" collapsed="false">
      <c r="B848" s="12" t="n">
        <v>843</v>
      </c>
      <c r="C848" s="36" t="str">
        <f aca="false">IF(②実績CSV_期間A!$M844="","",②実績CSV_期間A!$M844&amp;"")</f>
        <v/>
      </c>
      <c r="D848" s="12" t="str">
        <f aca="false">IF($C848="","",②実績CSV_期間A!$N844)</f>
        <v/>
      </c>
      <c r="E848" s="12" t="str">
        <f aca="false">IF($C848="","",RIGHT($D848,1))</f>
        <v/>
      </c>
      <c r="F848" s="41" t="str">
        <f aca="false">IF($C848="","",IFERROR(INDEX(サイズ換算マスタ!$C$6:$C$8,MATCH($E848,サイズ換算マスタ!$B$6:$B$8,0)),1))</f>
        <v/>
      </c>
      <c r="G848" s="38" t="str">
        <f aca="false">IF($C848="","",SUMIFS(②実績CSV_期間A!$AA$2:$AA$5001,②実績CSV_期間A!$M$2:$M$5001,$C848))</f>
        <v/>
      </c>
      <c r="H848" s="38" t="str">
        <f aca="false">IF($C848="","",SUMIFS(③実績CSV_期間B!$AA$2:$AA$5001,③実績CSV_期間B!$M$2:$M$5001,$C848))</f>
        <v/>
      </c>
      <c r="I848" s="38" t="str">
        <f aca="false">IF($C848="","",SUMIFS(④実績CSV_期間C!$AA$2:$AA$5001,④実績CSV_期間C!$M$2:$M$5001,$C848))</f>
        <v/>
      </c>
      <c r="J848" s="38" t="str">
        <f aca="false">IF($C848="","",N($F848)*N($G848))</f>
        <v/>
      </c>
      <c r="K848" s="38" t="str">
        <f aca="false">IF($C848="","",N($F848)*N($H848))</f>
        <v/>
      </c>
      <c r="L848" s="38" t="str">
        <f aca="false">IF($C848="","",N($F848)*N($I848))</f>
        <v/>
      </c>
      <c r="M848" s="37" t="str">
        <f aca="false">IF(OR($C848="",N(TOP!$C$12)=0),"",N($J848)/TOP!$C$12)</f>
        <v/>
      </c>
      <c r="N848" s="37" t="str">
        <f aca="false">IF(OR($C848="",N(TOP!$C$13)=0),"",N($K848)/TOP!$C$13)</f>
        <v/>
      </c>
      <c r="O848" s="37" t="str">
        <f aca="false">IF(OR($C848="",N(TOP!$C$14)=0),"",N($L848)/TOP!$C$14)</f>
        <v/>
      </c>
      <c r="P848" s="42" t="str">
        <f aca="false">IF($C848="","",IFERROR(CHOOSE(MATCH(TOP!$C$10,{"【期間A】","【期間B】","【期間C】"},0),N($M848),N($N848),N($O848)),0))</f>
        <v/>
      </c>
    </row>
    <row r="849" customFormat="false" ht="15" hidden="false" customHeight="false" outlineLevel="0" collapsed="false">
      <c r="B849" s="12" t="n">
        <v>844</v>
      </c>
      <c r="C849" s="36" t="str">
        <f aca="false">IF(②実績CSV_期間A!$M845="","",②実績CSV_期間A!$M845&amp;"")</f>
        <v/>
      </c>
      <c r="D849" s="12" t="str">
        <f aca="false">IF($C849="","",②実績CSV_期間A!$N845)</f>
        <v/>
      </c>
      <c r="E849" s="12" t="str">
        <f aca="false">IF($C849="","",RIGHT($D849,1))</f>
        <v/>
      </c>
      <c r="F849" s="41" t="str">
        <f aca="false">IF($C849="","",IFERROR(INDEX(サイズ換算マスタ!$C$6:$C$8,MATCH($E849,サイズ換算マスタ!$B$6:$B$8,0)),1))</f>
        <v/>
      </c>
      <c r="G849" s="38" t="str">
        <f aca="false">IF($C849="","",SUMIFS(②実績CSV_期間A!$AA$2:$AA$5001,②実績CSV_期間A!$M$2:$M$5001,$C849))</f>
        <v/>
      </c>
      <c r="H849" s="38" t="str">
        <f aca="false">IF($C849="","",SUMIFS(③実績CSV_期間B!$AA$2:$AA$5001,③実績CSV_期間B!$M$2:$M$5001,$C849))</f>
        <v/>
      </c>
      <c r="I849" s="38" t="str">
        <f aca="false">IF($C849="","",SUMIFS(④実績CSV_期間C!$AA$2:$AA$5001,④実績CSV_期間C!$M$2:$M$5001,$C849))</f>
        <v/>
      </c>
      <c r="J849" s="38" t="str">
        <f aca="false">IF($C849="","",N($F849)*N($G849))</f>
        <v/>
      </c>
      <c r="K849" s="38" t="str">
        <f aca="false">IF($C849="","",N($F849)*N($H849))</f>
        <v/>
      </c>
      <c r="L849" s="38" t="str">
        <f aca="false">IF($C849="","",N($F849)*N($I849))</f>
        <v/>
      </c>
      <c r="M849" s="37" t="str">
        <f aca="false">IF(OR($C849="",N(TOP!$C$12)=0),"",N($J849)/TOP!$C$12)</f>
        <v/>
      </c>
      <c r="N849" s="37" t="str">
        <f aca="false">IF(OR($C849="",N(TOP!$C$13)=0),"",N($K849)/TOP!$C$13)</f>
        <v/>
      </c>
      <c r="O849" s="37" t="str">
        <f aca="false">IF(OR($C849="",N(TOP!$C$14)=0),"",N($L849)/TOP!$C$14)</f>
        <v/>
      </c>
      <c r="P849" s="42" t="str">
        <f aca="false">IF($C849="","",IFERROR(CHOOSE(MATCH(TOP!$C$10,{"【期間A】","【期間B】","【期間C】"},0),N($M849),N($N849),N($O849)),0))</f>
        <v/>
      </c>
    </row>
    <row r="850" customFormat="false" ht="15" hidden="false" customHeight="false" outlineLevel="0" collapsed="false">
      <c r="B850" s="12" t="n">
        <v>845</v>
      </c>
      <c r="C850" s="36" t="str">
        <f aca="false">IF(②実績CSV_期間A!$M846="","",②実績CSV_期間A!$M846&amp;"")</f>
        <v/>
      </c>
      <c r="D850" s="12" t="str">
        <f aca="false">IF($C850="","",②実績CSV_期間A!$N846)</f>
        <v/>
      </c>
      <c r="E850" s="12" t="str">
        <f aca="false">IF($C850="","",RIGHT($D850,1))</f>
        <v/>
      </c>
      <c r="F850" s="41" t="str">
        <f aca="false">IF($C850="","",IFERROR(INDEX(サイズ換算マスタ!$C$6:$C$8,MATCH($E850,サイズ換算マスタ!$B$6:$B$8,0)),1))</f>
        <v/>
      </c>
      <c r="G850" s="38" t="str">
        <f aca="false">IF($C850="","",SUMIFS(②実績CSV_期間A!$AA$2:$AA$5001,②実績CSV_期間A!$M$2:$M$5001,$C850))</f>
        <v/>
      </c>
      <c r="H850" s="38" t="str">
        <f aca="false">IF($C850="","",SUMIFS(③実績CSV_期間B!$AA$2:$AA$5001,③実績CSV_期間B!$M$2:$M$5001,$C850))</f>
        <v/>
      </c>
      <c r="I850" s="38" t="str">
        <f aca="false">IF($C850="","",SUMIFS(④実績CSV_期間C!$AA$2:$AA$5001,④実績CSV_期間C!$M$2:$M$5001,$C850))</f>
        <v/>
      </c>
      <c r="J850" s="38" t="str">
        <f aca="false">IF($C850="","",N($F850)*N($G850))</f>
        <v/>
      </c>
      <c r="K850" s="38" t="str">
        <f aca="false">IF($C850="","",N($F850)*N($H850))</f>
        <v/>
      </c>
      <c r="L850" s="38" t="str">
        <f aca="false">IF($C850="","",N($F850)*N($I850))</f>
        <v/>
      </c>
      <c r="M850" s="37" t="str">
        <f aca="false">IF(OR($C850="",N(TOP!$C$12)=0),"",N($J850)/TOP!$C$12)</f>
        <v/>
      </c>
      <c r="N850" s="37" t="str">
        <f aca="false">IF(OR($C850="",N(TOP!$C$13)=0),"",N($K850)/TOP!$C$13)</f>
        <v/>
      </c>
      <c r="O850" s="37" t="str">
        <f aca="false">IF(OR($C850="",N(TOP!$C$14)=0),"",N($L850)/TOP!$C$14)</f>
        <v/>
      </c>
      <c r="P850" s="42" t="str">
        <f aca="false">IF($C850="","",IFERROR(CHOOSE(MATCH(TOP!$C$10,{"【期間A】","【期間B】","【期間C】"},0),N($M850),N($N850),N($O850)),0))</f>
        <v/>
      </c>
    </row>
    <row r="851" customFormat="false" ht="15" hidden="false" customHeight="false" outlineLevel="0" collapsed="false">
      <c r="B851" s="12" t="n">
        <v>846</v>
      </c>
      <c r="C851" s="36" t="str">
        <f aca="false">IF(②実績CSV_期間A!$M847="","",②実績CSV_期間A!$M847&amp;"")</f>
        <v/>
      </c>
      <c r="D851" s="12" t="str">
        <f aca="false">IF($C851="","",②実績CSV_期間A!$N847)</f>
        <v/>
      </c>
      <c r="E851" s="12" t="str">
        <f aca="false">IF($C851="","",RIGHT($D851,1))</f>
        <v/>
      </c>
      <c r="F851" s="41" t="str">
        <f aca="false">IF($C851="","",IFERROR(INDEX(サイズ換算マスタ!$C$6:$C$8,MATCH($E851,サイズ換算マスタ!$B$6:$B$8,0)),1))</f>
        <v/>
      </c>
      <c r="G851" s="38" t="str">
        <f aca="false">IF($C851="","",SUMIFS(②実績CSV_期間A!$AA$2:$AA$5001,②実績CSV_期間A!$M$2:$M$5001,$C851))</f>
        <v/>
      </c>
      <c r="H851" s="38" t="str">
        <f aca="false">IF($C851="","",SUMIFS(③実績CSV_期間B!$AA$2:$AA$5001,③実績CSV_期間B!$M$2:$M$5001,$C851))</f>
        <v/>
      </c>
      <c r="I851" s="38" t="str">
        <f aca="false">IF($C851="","",SUMIFS(④実績CSV_期間C!$AA$2:$AA$5001,④実績CSV_期間C!$M$2:$M$5001,$C851))</f>
        <v/>
      </c>
      <c r="J851" s="38" t="str">
        <f aca="false">IF($C851="","",N($F851)*N($G851))</f>
        <v/>
      </c>
      <c r="K851" s="38" t="str">
        <f aca="false">IF($C851="","",N($F851)*N($H851))</f>
        <v/>
      </c>
      <c r="L851" s="38" t="str">
        <f aca="false">IF($C851="","",N($F851)*N($I851))</f>
        <v/>
      </c>
      <c r="M851" s="37" t="str">
        <f aca="false">IF(OR($C851="",N(TOP!$C$12)=0),"",N($J851)/TOP!$C$12)</f>
        <v/>
      </c>
      <c r="N851" s="37" t="str">
        <f aca="false">IF(OR($C851="",N(TOP!$C$13)=0),"",N($K851)/TOP!$C$13)</f>
        <v/>
      </c>
      <c r="O851" s="37" t="str">
        <f aca="false">IF(OR($C851="",N(TOP!$C$14)=0),"",N($L851)/TOP!$C$14)</f>
        <v/>
      </c>
      <c r="P851" s="42" t="str">
        <f aca="false">IF($C851="","",IFERROR(CHOOSE(MATCH(TOP!$C$10,{"【期間A】","【期間B】","【期間C】"},0),N($M851),N($N851),N($O851)),0))</f>
        <v/>
      </c>
    </row>
    <row r="852" customFormat="false" ht="15" hidden="false" customHeight="false" outlineLevel="0" collapsed="false">
      <c r="B852" s="12" t="n">
        <v>847</v>
      </c>
      <c r="C852" s="36" t="str">
        <f aca="false">IF(②実績CSV_期間A!$M848="","",②実績CSV_期間A!$M848&amp;"")</f>
        <v/>
      </c>
      <c r="D852" s="12" t="str">
        <f aca="false">IF($C852="","",②実績CSV_期間A!$N848)</f>
        <v/>
      </c>
      <c r="E852" s="12" t="str">
        <f aca="false">IF($C852="","",RIGHT($D852,1))</f>
        <v/>
      </c>
      <c r="F852" s="41" t="str">
        <f aca="false">IF($C852="","",IFERROR(INDEX(サイズ換算マスタ!$C$6:$C$8,MATCH($E852,サイズ換算マスタ!$B$6:$B$8,0)),1))</f>
        <v/>
      </c>
      <c r="G852" s="38" t="str">
        <f aca="false">IF($C852="","",SUMIFS(②実績CSV_期間A!$AA$2:$AA$5001,②実績CSV_期間A!$M$2:$M$5001,$C852))</f>
        <v/>
      </c>
      <c r="H852" s="38" t="str">
        <f aca="false">IF($C852="","",SUMIFS(③実績CSV_期間B!$AA$2:$AA$5001,③実績CSV_期間B!$M$2:$M$5001,$C852))</f>
        <v/>
      </c>
      <c r="I852" s="38" t="str">
        <f aca="false">IF($C852="","",SUMIFS(④実績CSV_期間C!$AA$2:$AA$5001,④実績CSV_期間C!$M$2:$M$5001,$C852))</f>
        <v/>
      </c>
      <c r="J852" s="38" t="str">
        <f aca="false">IF($C852="","",N($F852)*N($G852))</f>
        <v/>
      </c>
      <c r="K852" s="38" t="str">
        <f aca="false">IF($C852="","",N($F852)*N($H852))</f>
        <v/>
      </c>
      <c r="L852" s="38" t="str">
        <f aca="false">IF($C852="","",N($F852)*N($I852))</f>
        <v/>
      </c>
      <c r="M852" s="37" t="str">
        <f aca="false">IF(OR($C852="",N(TOP!$C$12)=0),"",N($J852)/TOP!$C$12)</f>
        <v/>
      </c>
      <c r="N852" s="37" t="str">
        <f aca="false">IF(OR($C852="",N(TOP!$C$13)=0),"",N($K852)/TOP!$C$13)</f>
        <v/>
      </c>
      <c r="O852" s="37" t="str">
        <f aca="false">IF(OR($C852="",N(TOP!$C$14)=0),"",N($L852)/TOP!$C$14)</f>
        <v/>
      </c>
      <c r="P852" s="42" t="str">
        <f aca="false">IF($C852="","",IFERROR(CHOOSE(MATCH(TOP!$C$10,{"【期間A】","【期間B】","【期間C】"},0),N($M852),N($N852),N($O852)),0))</f>
        <v/>
      </c>
    </row>
    <row r="853" customFormat="false" ht="15" hidden="false" customHeight="false" outlineLevel="0" collapsed="false">
      <c r="B853" s="12" t="n">
        <v>848</v>
      </c>
      <c r="C853" s="36" t="str">
        <f aca="false">IF(②実績CSV_期間A!$M849="","",②実績CSV_期間A!$M849&amp;"")</f>
        <v/>
      </c>
      <c r="D853" s="12" t="str">
        <f aca="false">IF($C853="","",②実績CSV_期間A!$N849)</f>
        <v/>
      </c>
      <c r="E853" s="12" t="str">
        <f aca="false">IF($C853="","",RIGHT($D853,1))</f>
        <v/>
      </c>
      <c r="F853" s="41" t="str">
        <f aca="false">IF($C853="","",IFERROR(INDEX(サイズ換算マスタ!$C$6:$C$8,MATCH($E853,サイズ換算マスタ!$B$6:$B$8,0)),1))</f>
        <v/>
      </c>
      <c r="G853" s="38" t="str">
        <f aca="false">IF($C853="","",SUMIFS(②実績CSV_期間A!$AA$2:$AA$5001,②実績CSV_期間A!$M$2:$M$5001,$C853))</f>
        <v/>
      </c>
      <c r="H853" s="38" t="str">
        <f aca="false">IF($C853="","",SUMIFS(③実績CSV_期間B!$AA$2:$AA$5001,③実績CSV_期間B!$M$2:$M$5001,$C853))</f>
        <v/>
      </c>
      <c r="I853" s="38" t="str">
        <f aca="false">IF($C853="","",SUMIFS(④実績CSV_期間C!$AA$2:$AA$5001,④実績CSV_期間C!$M$2:$M$5001,$C853))</f>
        <v/>
      </c>
      <c r="J853" s="38" t="str">
        <f aca="false">IF($C853="","",N($F853)*N($G853))</f>
        <v/>
      </c>
      <c r="K853" s="38" t="str">
        <f aca="false">IF($C853="","",N($F853)*N($H853))</f>
        <v/>
      </c>
      <c r="L853" s="38" t="str">
        <f aca="false">IF($C853="","",N($F853)*N($I853))</f>
        <v/>
      </c>
      <c r="M853" s="37" t="str">
        <f aca="false">IF(OR($C853="",N(TOP!$C$12)=0),"",N($J853)/TOP!$C$12)</f>
        <v/>
      </c>
      <c r="N853" s="37" t="str">
        <f aca="false">IF(OR($C853="",N(TOP!$C$13)=0),"",N($K853)/TOP!$C$13)</f>
        <v/>
      </c>
      <c r="O853" s="37" t="str">
        <f aca="false">IF(OR($C853="",N(TOP!$C$14)=0),"",N($L853)/TOP!$C$14)</f>
        <v/>
      </c>
      <c r="P853" s="42" t="str">
        <f aca="false">IF($C853="","",IFERROR(CHOOSE(MATCH(TOP!$C$10,{"【期間A】","【期間B】","【期間C】"},0),N($M853),N($N853),N($O853)),0))</f>
        <v/>
      </c>
    </row>
    <row r="854" customFormat="false" ht="15" hidden="false" customHeight="false" outlineLevel="0" collapsed="false">
      <c r="B854" s="12" t="n">
        <v>849</v>
      </c>
      <c r="C854" s="36" t="str">
        <f aca="false">IF(②実績CSV_期間A!$M850="","",②実績CSV_期間A!$M850&amp;"")</f>
        <v/>
      </c>
      <c r="D854" s="12" t="str">
        <f aca="false">IF($C854="","",②実績CSV_期間A!$N850)</f>
        <v/>
      </c>
      <c r="E854" s="12" t="str">
        <f aca="false">IF($C854="","",RIGHT($D854,1))</f>
        <v/>
      </c>
      <c r="F854" s="41" t="str">
        <f aca="false">IF($C854="","",IFERROR(INDEX(サイズ換算マスタ!$C$6:$C$8,MATCH($E854,サイズ換算マスタ!$B$6:$B$8,0)),1))</f>
        <v/>
      </c>
      <c r="G854" s="38" t="str">
        <f aca="false">IF($C854="","",SUMIFS(②実績CSV_期間A!$AA$2:$AA$5001,②実績CSV_期間A!$M$2:$M$5001,$C854))</f>
        <v/>
      </c>
      <c r="H854" s="38" t="str">
        <f aca="false">IF($C854="","",SUMIFS(③実績CSV_期間B!$AA$2:$AA$5001,③実績CSV_期間B!$M$2:$M$5001,$C854))</f>
        <v/>
      </c>
      <c r="I854" s="38" t="str">
        <f aca="false">IF($C854="","",SUMIFS(④実績CSV_期間C!$AA$2:$AA$5001,④実績CSV_期間C!$M$2:$M$5001,$C854))</f>
        <v/>
      </c>
      <c r="J854" s="38" t="str">
        <f aca="false">IF($C854="","",N($F854)*N($G854))</f>
        <v/>
      </c>
      <c r="K854" s="38" t="str">
        <f aca="false">IF($C854="","",N($F854)*N($H854))</f>
        <v/>
      </c>
      <c r="L854" s="38" t="str">
        <f aca="false">IF($C854="","",N($F854)*N($I854))</f>
        <v/>
      </c>
      <c r="M854" s="37" t="str">
        <f aca="false">IF(OR($C854="",N(TOP!$C$12)=0),"",N($J854)/TOP!$C$12)</f>
        <v/>
      </c>
      <c r="N854" s="37" t="str">
        <f aca="false">IF(OR($C854="",N(TOP!$C$13)=0),"",N($K854)/TOP!$C$13)</f>
        <v/>
      </c>
      <c r="O854" s="37" t="str">
        <f aca="false">IF(OR($C854="",N(TOP!$C$14)=0),"",N($L854)/TOP!$C$14)</f>
        <v/>
      </c>
      <c r="P854" s="42" t="str">
        <f aca="false">IF($C854="","",IFERROR(CHOOSE(MATCH(TOP!$C$10,{"【期間A】","【期間B】","【期間C】"},0),N($M854),N($N854),N($O854)),0))</f>
        <v/>
      </c>
    </row>
    <row r="855" customFormat="false" ht="15" hidden="false" customHeight="false" outlineLevel="0" collapsed="false">
      <c r="B855" s="12" t="n">
        <v>850</v>
      </c>
      <c r="C855" s="36" t="str">
        <f aca="false">IF(②実績CSV_期間A!$M851="","",②実績CSV_期間A!$M851&amp;"")</f>
        <v/>
      </c>
      <c r="D855" s="12" t="str">
        <f aca="false">IF($C855="","",②実績CSV_期間A!$N851)</f>
        <v/>
      </c>
      <c r="E855" s="12" t="str">
        <f aca="false">IF($C855="","",RIGHT($D855,1))</f>
        <v/>
      </c>
      <c r="F855" s="41" t="str">
        <f aca="false">IF($C855="","",IFERROR(INDEX(サイズ換算マスタ!$C$6:$C$8,MATCH($E855,サイズ換算マスタ!$B$6:$B$8,0)),1))</f>
        <v/>
      </c>
      <c r="G855" s="38" t="str">
        <f aca="false">IF($C855="","",SUMIFS(②実績CSV_期間A!$AA$2:$AA$5001,②実績CSV_期間A!$M$2:$M$5001,$C855))</f>
        <v/>
      </c>
      <c r="H855" s="38" t="str">
        <f aca="false">IF($C855="","",SUMIFS(③実績CSV_期間B!$AA$2:$AA$5001,③実績CSV_期間B!$M$2:$M$5001,$C855))</f>
        <v/>
      </c>
      <c r="I855" s="38" t="str">
        <f aca="false">IF($C855="","",SUMIFS(④実績CSV_期間C!$AA$2:$AA$5001,④実績CSV_期間C!$M$2:$M$5001,$C855))</f>
        <v/>
      </c>
      <c r="J855" s="38" t="str">
        <f aca="false">IF($C855="","",N($F855)*N($G855))</f>
        <v/>
      </c>
      <c r="K855" s="38" t="str">
        <f aca="false">IF($C855="","",N($F855)*N($H855))</f>
        <v/>
      </c>
      <c r="L855" s="38" t="str">
        <f aca="false">IF($C855="","",N($F855)*N($I855))</f>
        <v/>
      </c>
      <c r="M855" s="37" t="str">
        <f aca="false">IF(OR($C855="",N(TOP!$C$12)=0),"",N($J855)/TOP!$C$12)</f>
        <v/>
      </c>
      <c r="N855" s="37" t="str">
        <f aca="false">IF(OR($C855="",N(TOP!$C$13)=0),"",N($K855)/TOP!$C$13)</f>
        <v/>
      </c>
      <c r="O855" s="37" t="str">
        <f aca="false">IF(OR($C855="",N(TOP!$C$14)=0),"",N($L855)/TOP!$C$14)</f>
        <v/>
      </c>
      <c r="P855" s="42" t="str">
        <f aca="false">IF($C855="","",IFERROR(CHOOSE(MATCH(TOP!$C$10,{"【期間A】","【期間B】","【期間C】"},0),N($M855),N($N855),N($O855)),0))</f>
        <v/>
      </c>
    </row>
    <row r="856" customFormat="false" ht="15" hidden="false" customHeight="false" outlineLevel="0" collapsed="false">
      <c r="B856" s="12" t="n">
        <v>851</v>
      </c>
      <c r="C856" s="36" t="str">
        <f aca="false">IF(②実績CSV_期間A!$M852="","",②実績CSV_期間A!$M852&amp;"")</f>
        <v/>
      </c>
      <c r="D856" s="12" t="str">
        <f aca="false">IF($C856="","",②実績CSV_期間A!$N852)</f>
        <v/>
      </c>
      <c r="E856" s="12" t="str">
        <f aca="false">IF($C856="","",RIGHT($D856,1))</f>
        <v/>
      </c>
      <c r="F856" s="41" t="str">
        <f aca="false">IF($C856="","",IFERROR(INDEX(サイズ換算マスタ!$C$6:$C$8,MATCH($E856,サイズ換算マスタ!$B$6:$B$8,0)),1))</f>
        <v/>
      </c>
      <c r="G856" s="38" t="str">
        <f aca="false">IF($C856="","",SUMIFS(②実績CSV_期間A!$AA$2:$AA$5001,②実績CSV_期間A!$M$2:$M$5001,$C856))</f>
        <v/>
      </c>
      <c r="H856" s="38" t="str">
        <f aca="false">IF($C856="","",SUMIFS(③実績CSV_期間B!$AA$2:$AA$5001,③実績CSV_期間B!$M$2:$M$5001,$C856))</f>
        <v/>
      </c>
      <c r="I856" s="38" t="str">
        <f aca="false">IF($C856="","",SUMIFS(④実績CSV_期間C!$AA$2:$AA$5001,④実績CSV_期間C!$M$2:$M$5001,$C856))</f>
        <v/>
      </c>
      <c r="J856" s="38" t="str">
        <f aca="false">IF($C856="","",N($F856)*N($G856))</f>
        <v/>
      </c>
      <c r="K856" s="38" t="str">
        <f aca="false">IF($C856="","",N($F856)*N($H856))</f>
        <v/>
      </c>
      <c r="L856" s="38" t="str">
        <f aca="false">IF($C856="","",N($F856)*N($I856))</f>
        <v/>
      </c>
      <c r="M856" s="37" t="str">
        <f aca="false">IF(OR($C856="",N(TOP!$C$12)=0),"",N($J856)/TOP!$C$12)</f>
        <v/>
      </c>
      <c r="N856" s="37" t="str">
        <f aca="false">IF(OR($C856="",N(TOP!$C$13)=0),"",N($K856)/TOP!$C$13)</f>
        <v/>
      </c>
      <c r="O856" s="37" t="str">
        <f aca="false">IF(OR($C856="",N(TOP!$C$14)=0),"",N($L856)/TOP!$C$14)</f>
        <v/>
      </c>
      <c r="P856" s="42" t="str">
        <f aca="false">IF($C856="","",IFERROR(CHOOSE(MATCH(TOP!$C$10,{"【期間A】","【期間B】","【期間C】"},0),N($M856),N($N856),N($O856)),0))</f>
        <v/>
      </c>
    </row>
    <row r="857" customFormat="false" ht="15" hidden="false" customHeight="false" outlineLevel="0" collapsed="false">
      <c r="B857" s="12" t="n">
        <v>852</v>
      </c>
      <c r="C857" s="36" t="str">
        <f aca="false">IF(②実績CSV_期間A!$M853="","",②実績CSV_期間A!$M853&amp;"")</f>
        <v/>
      </c>
      <c r="D857" s="12" t="str">
        <f aca="false">IF($C857="","",②実績CSV_期間A!$N853)</f>
        <v/>
      </c>
      <c r="E857" s="12" t="str">
        <f aca="false">IF($C857="","",RIGHT($D857,1))</f>
        <v/>
      </c>
      <c r="F857" s="41" t="str">
        <f aca="false">IF($C857="","",IFERROR(INDEX(サイズ換算マスタ!$C$6:$C$8,MATCH($E857,サイズ換算マスタ!$B$6:$B$8,0)),1))</f>
        <v/>
      </c>
      <c r="G857" s="38" t="str">
        <f aca="false">IF($C857="","",SUMIFS(②実績CSV_期間A!$AA$2:$AA$5001,②実績CSV_期間A!$M$2:$M$5001,$C857))</f>
        <v/>
      </c>
      <c r="H857" s="38" t="str">
        <f aca="false">IF($C857="","",SUMIFS(③実績CSV_期間B!$AA$2:$AA$5001,③実績CSV_期間B!$M$2:$M$5001,$C857))</f>
        <v/>
      </c>
      <c r="I857" s="38" t="str">
        <f aca="false">IF($C857="","",SUMIFS(④実績CSV_期間C!$AA$2:$AA$5001,④実績CSV_期間C!$M$2:$M$5001,$C857))</f>
        <v/>
      </c>
      <c r="J857" s="38" t="str">
        <f aca="false">IF($C857="","",N($F857)*N($G857))</f>
        <v/>
      </c>
      <c r="K857" s="38" t="str">
        <f aca="false">IF($C857="","",N($F857)*N($H857))</f>
        <v/>
      </c>
      <c r="L857" s="38" t="str">
        <f aca="false">IF($C857="","",N($F857)*N($I857))</f>
        <v/>
      </c>
      <c r="M857" s="37" t="str">
        <f aca="false">IF(OR($C857="",N(TOP!$C$12)=0),"",N($J857)/TOP!$C$12)</f>
        <v/>
      </c>
      <c r="N857" s="37" t="str">
        <f aca="false">IF(OR($C857="",N(TOP!$C$13)=0),"",N($K857)/TOP!$C$13)</f>
        <v/>
      </c>
      <c r="O857" s="37" t="str">
        <f aca="false">IF(OR($C857="",N(TOP!$C$14)=0),"",N($L857)/TOP!$C$14)</f>
        <v/>
      </c>
      <c r="P857" s="42" t="str">
        <f aca="false">IF($C857="","",IFERROR(CHOOSE(MATCH(TOP!$C$10,{"【期間A】","【期間B】","【期間C】"},0),N($M857),N($N857),N($O857)),0))</f>
        <v/>
      </c>
    </row>
    <row r="858" customFormat="false" ht="15" hidden="false" customHeight="false" outlineLevel="0" collapsed="false">
      <c r="B858" s="12" t="n">
        <v>853</v>
      </c>
      <c r="C858" s="36" t="str">
        <f aca="false">IF(②実績CSV_期間A!$M854="","",②実績CSV_期間A!$M854&amp;"")</f>
        <v/>
      </c>
      <c r="D858" s="12" t="str">
        <f aca="false">IF($C858="","",②実績CSV_期間A!$N854)</f>
        <v/>
      </c>
      <c r="E858" s="12" t="str">
        <f aca="false">IF($C858="","",RIGHT($D858,1))</f>
        <v/>
      </c>
      <c r="F858" s="41" t="str">
        <f aca="false">IF($C858="","",IFERROR(INDEX(サイズ換算マスタ!$C$6:$C$8,MATCH($E858,サイズ換算マスタ!$B$6:$B$8,0)),1))</f>
        <v/>
      </c>
      <c r="G858" s="38" t="str">
        <f aca="false">IF($C858="","",SUMIFS(②実績CSV_期間A!$AA$2:$AA$5001,②実績CSV_期間A!$M$2:$M$5001,$C858))</f>
        <v/>
      </c>
      <c r="H858" s="38" t="str">
        <f aca="false">IF($C858="","",SUMIFS(③実績CSV_期間B!$AA$2:$AA$5001,③実績CSV_期間B!$M$2:$M$5001,$C858))</f>
        <v/>
      </c>
      <c r="I858" s="38" t="str">
        <f aca="false">IF($C858="","",SUMIFS(④実績CSV_期間C!$AA$2:$AA$5001,④実績CSV_期間C!$M$2:$M$5001,$C858))</f>
        <v/>
      </c>
      <c r="J858" s="38" t="str">
        <f aca="false">IF($C858="","",N($F858)*N($G858))</f>
        <v/>
      </c>
      <c r="K858" s="38" t="str">
        <f aca="false">IF($C858="","",N($F858)*N($H858))</f>
        <v/>
      </c>
      <c r="L858" s="38" t="str">
        <f aca="false">IF($C858="","",N($F858)*N($I858))</f>
        <v/>
      </c>
      <c r="M858" s="37" t="str">
        <f aca="false">IF(OR($C858="",N(TOP!$C$12)=0),"",N($J858)/TOP!$C$12)</f>
        <v/>
      </c>
      <c r="N858" s="37" t="str">
        <f aca="false">IF(OR($C858="",N(TOP!$C$13)=0),"",N($K858)/TOP!$C$13)</f>
        <v/>
      </c>
      <c r="O858" s="37" t="str">
        <f aca="false">IF(OR($C858="",N(TOP!$C$14)=0),"",N($L858)/TOP!$C$14)</f>
        <v/>
      </c>
      <c r="P858" s="42" t="str">
        <f aca="false">IF($C858="","",IFERROR(CHOOSE(MATCH(TOP!$C$10,{"【期間A】","【期間B】","【期間C】"},0),N($M858),N($N858),N($O858)),0))</f>
        <v/>
      </c>
    </row>
    <row r="859" customFormat="false" ht="15" hidden="false" customHeight="false" outlineLevel="0" collapsed="false">
      <c r="B859" s="12" t="n">
        <v>854</v>
      </c>
      <c r="C859" s="36" t="str">
        <f aca="false">IF(②実績CSV_期間A!$M855="","",②実績CSV_期間A!$M855&amp;"")</f>
        <v/>
      </c>
      <c r="D859" s="12" t="str">
        <f aca="false">IF($C859="","",②実績CSV_期間A!$N855)</f>
        <v/>
      </c>
      <c r="E859" s="12" t="str">
        <f aca="false">IF($C859="","",RIGHT($D859,1))</f>
        <v/>
      </c>
      <c r="F859" s="41" t="str">
        <f aca="false">IF($C859="","",IFERROR(INDEX(サイズ換算マスタ!$C$6:$C$8,MATCH($E859,サイズ換算マスタ!$B$6:$B$8,0)),1))</f>
        <v/>
      </c>
      <c r="G859" s="38" t="str">
        <f aca="false">IF($C859="","",SUMIFS(②実績CSV_期間A!$AA$2:$AA$5001,②実績CSV_期間A!$M$2:$M$5001,$C859))</f>
        <v/>
      </c>
      <c r="H859" s="38" t="str">
        <f aca="false">IF($C859="","",SUMIFS(③実績CSV_期間B!$AA$2:$AA$5001,③実績CSV_期間B!$M$2:$M$5001,$C859))</f>
        <v/>
      </c>
      <c r="I859" s="38" t="str">
        <f aca="false">IF($C859="","",SUMIFS(④実績CSV_期間C!$AA$2:$AA$5001,④実績CSV_期間C!$M$2:$M$5001,$C859))</f>
        <v/>
      </c>
      <c r="J859" s="38" t="str">
        <f aca="false">IF($C859="","",N($F859)*N($G859))</f>
        <v/>
      </c>
      <c r="K859" s="38" t="str">
        <f aca="false">IF($C859="","",N($F859)*N($H859))</f>
        <v/>
      </c>
      <c r="L859" s="38" t="str">
        <f aca="false">IF($C859="","",N($F859)*N($I859))</f>
        <v/>
      </c>
      <c r="M859" s="37" t="str">
        <f aca="false">IF(OR($C859="",N(TOP!$C$12)=0),"",N($J859)/TOP!$C$12)</f>
        <v/>
      </c>
      <c r="N859" s="37" t="str">
        <f aca="false">IF(OR($C859="",N(TOP!$C$13)=0),"",N($K859)/TOP!$C$13)</f>
        <v/>
      </c>
      <c r="O859" s="37" t="str">
        <f aca="false">IF(OR($C859="",N(TOP!$C$14)=0),"",N($L859)/TOP!$C$14)</f>
        <v/>
      </c>
      <c r="P859" s="42" t="str">
        <f aca="false">IF($C859="","",IFERROR(CHOOSE(MATCH(TOP!$C$10,{"【期間A】","【期間B】","【期間C】"},0),N($M859),N($N859),N($O859)),0))</f>
        <v/>
      </c>
    </row>
    <row r="860" customFormat="false" ht="15" hidden="false" customHeight="false" outlineLevel="0" collapsed="false">
      <c r="B860" s="12" t="n">
        <v>855</v>
      </c>
      <c r="C860" s="36" t="str">
        <f aca="false">IF(②実績CSV_期間A!$M856="","",②実績CSV_期間A!$M856&amp;"")</f>
        <v/>
      </c>
      <c r="D860" s="12" t="str">
        <f aca="false">IF($C860="","",②実績CSV_期間A!$N856)</f>
        <v/>
      </c>
      <c r="E860" s="12" t="str">
        <f aca="false">IF($C860="","",RIGHT($D860,1))</f>
        <v/>
      </c>
      <c r="F860" s="41" t="str">
        <f aca="false">IF($C860="","",IFERROR(INDEX(サイズ換算マスタ!$C$6:$C$8,MATCH($E860,サイズ換算マスタ!$B$6:$B$8,0)),1))</f>
        <v/>
      </c>
      <c r="G860" s="38" t="str">
        <f aca="false">IF($C860="","",SUMIFS(②実績CSV_期間A!$AA$2:$AA$5001,②実績CSV_期間A!$M$2:$M$5001,$C860))</f>
        <v/>
      </c>
      <c r="H860" s="38" t="str">
        <f aca="false">IF($C860="","",SUMIFS(③実績CSV_期間B!$AA$2:$AA$5001,③実績CSV_期間B!$M$2:$M$5001,$C860))</f>
        <v/>
      </c>
      <c r="I860" s="38" t="str">
        <f aca="false">IF($C860="","",SUMIFS(④実績CSV_期間C!$AA$2:$AA$5001,④実績CSV_期間C!$M$2:$M$5001,$C860))</f>
        <v/>
      </c>
      <c r="J860" s="38" t="str">
        <f aca="false">IF($C860="","",N($F860)*N($G860))</f>
        <v/>
      </c>
      <c r="K860" s="38" t="str">
        <f aca="false">IF($C860="","",N($F860)*N($H860))</f>
        <v/>
      </c>
      <c r="L860" s="38" t="str">
        <f aca="false">IF($C860="","",N($F860)*N($I860))</f>
        <v/>
      </c>
      <c r="M860" s="37" t="str">
        <f aca="false">IF(OR($C860="",N(TOP!$C$12)=0),"",N($J860)/TOP!$C$12)</f>
        <v/>
      </c>
      <c r="N860" s="37" t="str">
        <f aca="false">IF(OR($C860="",N(TOP!$C$13)=0),"",N($K860)/TOP!$C$13)</f>
        <v/>
      </c>
      <c r="O860" s="37" t="str">
        <f aca="false">IF(OR($C860="",N(TOP!$C$14)=0),"",N($L860)/TOP!$C$14)</f>
        <v/>
      </c>
      <c r="P860" s="42" t="str">
        <f aca="false">IF($C860="","",IFERROR(CHOOSE(MATCH(TOP!$C$10,{"【期間A】","【期間B】","【期間C】"},0),N($M860),N($N860),N($O860)),0))</f>
        <v/>
      </c>
    </row>
    <row r="861" customFormat="false" ht="15" hidden="false" customHeight="false" outlineLevel="0" collapsed="false">
      <c r="B861" s="12" t="n">
        <v>856</v>
      </c>
      <c r="C861" s="36" t="str">
        <f aca="false">IF(②実績CSV_期間A!$M857="","",②実績CSV_期間A!$M857&amp;"")</f>
        <v/>
      </c>
      <c r="D861" s="12" t="str">
        <f aca="false">IF($C861="","",②実績CSV_期間A!$N857)</f>
        <v/>
      </c>
      <c r="E861" s="12" t="str">
        <f aca="false">IF($C861="","",RIGHT($D861,1))</f>
        <v/>
      </c>
      <c r="F861" s="41" t="str">
        <f aca="false">IF($C861="","",IFERROR(INDEX(サイズ換算マスタ!$C$6:$C$8,MATCH($E861,サイズ換算マスタ!$B$6:$B$8,0)),1))</f>
        <v/>
      </c>
      <c r="G861" s="38" t="str">
        <f aca="false">IF($C861="","",SUMIFS(②実績CSV_期間A!$AA$2:$AA$5001,②実績CSV_期間A!$M$2:$M$5001,$C861))</f>
        <v/>
      </c>
      <c r="H861" s="38" t="str">
        <f aca="false">IF($C861="","",SUMIFS(③実績CSV_期間B!$AA$2:$AA$5001,③実績CSV_期間B!$M$2:$M$5001,$C861))</f>
        <v/>
      </c>
      <c r="I861" s="38" t="str">
        <f aca="false">IF($C861="","",SUMIFS(④実績CSV_期間C!$AA$2:$AA$5001,④実績CSV_期間C!$M$2:$M$5001,$C861))</f>
        <v/>
      </c>
      <c r="J861" s="38" t="str">
        <f aca="false">IF($C861="","",N($F861)*N($G861))</f>
        <v/>
      </c>
      <c r="K861" s="38" t="str">
        <f aca="false">IF($C861="","",N($F861)*N($H861))</f>
        <v/>
      </c>
      <c r="L861" s="38" t="str">
        <f aca="false">IF($C861="","",N($F861)*N($I861))</f>
        <v/>
      </c>
      <c r="M861" s="37" t="str">
        <f aca="false">IF(OR($C861="",N(TOP!$C$12)=0),"",N($J861)/TOP!$C$12)</f>
        <v/>
      </c>
      <c r="N861" s="37" t="str">
        <f aca="false">IF(OR($C861="",N(TOP!$C$13)=0),"",N($K861)/TOP!$C$13)</f>
        <v/>
      </c>
      <c r="O861" s="37" t="str">
        <f aca="false">IF(OR($C861="",N(TOP!$C$14)=0),"",N($L861)/TOP!$C$14)</f>
        <v/>
      </c>
      <c r="P861" s="42" t="str">
        <f aca="false">IF($C861="","",IFERROR(CHOOSE(MATCH(TOP!$C$10,{"【期間A】","【期間B】","【期間C】"},0),N($M861),N($N861),N($O861)),0))</f>
        <v/>
      </c>
    </row>
    <row r="862" customFormat="false" ht="15" hidden="false" customHeight="false" outlineLevel="0" collapsed="false">
      <c r="B862" s="12" t="n">
        <v>857</v>
      </c>
      <c r="C862" s="36" t="str">
        <f aca="false">IF(②実績CSV_期間A!$M858="","",②実績CSV_期間A!$M858&amp;"")</f>
        <v/>
      </c>
      <c r="D862" s="12" t="str">
        <f aca="false">IF($C862="","",②実績CSV_期間A!$N858)</f>
        <v/>
      </c>
      <c r="E862" s="12" t="str">
        <f aca="false">IF($C862="","",RIGHT($D862,1))</f>
        <v/>
      </c>
      <c r="F862" s="41" t="str">
        <f aca="false">IF($C862="","",IFERROR(INDEX(サイズ換算マスタ!$C$6:$C$8,MATCH($E862,サイズ換算マスタ!$B$6:$B$8,0)),1))</f>
        <v/>
      </c>
      <c r="G862" s="38" t="str">
        <f aca="false">IF($C862="","",SUMIFS(②実績CSV_期間A!$AA$2:$AA$5001,②実績CSV_期間A!$M$2:$M$5001,$C862))</f>
        <v/>
      </c>
      <c r="H862" s="38" t="str">
        <f aca="false">IF($C862="","",SUMIFS(③実績CSV_期間B!$AA$2:$AA$5001,③実績CSV_期間B!$M$2:$M$5001,$C862))</f>
        <v/>
      </c>
      <c r="I862" s="38" t="str">
        <f aca="false">IF($C862="","",SUMIFS(④実績CSV_期間C!$AA$2:$AA$5001,④実績CSV_期間C!$M$2:$M$5001,$C862))</f>
        <v/>
      </c>
      <c r="J862" s="38" t="str">
        <f aca="false">IF($C862="","",N($F862)*N($G862))</f>
        <v/>
      </c>
      <c r="K862" s="38" t="str">
        <f aca="false">IF($C862="","",N($F862)*N($H862))</f>
        <v/>
      </c>
      <c r="L862" s="38" t="str">
        <f aca="false">IF($C862="","",N($F862)*N($I862))</f>
        <v/>
      </c>
      <c r="M862" s="37" t="str">
        <f aca="false">IF(OR($C862="",N(TOP!$C$12)=0),"",N($J862)/TOP!$C$12)</f>
        <v/>
      </c>
      <c r="N862" s="37" t="str">
        <f aca="false">IF(OR($C862="",N(TOP!$C$13)=0),"",N($K862)/TOP!$C$13)</f>
        <v/>
      </c>
      <c r="O862" s="37" t="str">
        <f aca="false">IF(OR($C862="",N(TOP!$C$14)=0),"",N($L862)/TOP!$C$14)</f>
        <v/>
      </c>
      <c r="P862" s="42" t="str">
        <f aca="false">IF($C862="","",IFERROR(CHOOSE(MATCH(TOP!$C$10,{"【期間A】","【期間B】","【期間C】"},0),N($M862),N($N862),N($O862)),0))</f>
        <v/>
      </c>
    </row>
    <row r="863" customFormat="false" ht="15" hidden="false" customHeight="false" outlineLevel="0" collapsed="false">
      <c r="B863" s="12" t="n">
        <v>858</v>
      </c>
      <c r="C863" s="36" t="str">
        <f aca="false">IF(②実績CSV_期間A!$M859="","",②実績CSV_期間A!$M859&amp;"")</f>
        <v/>
      </c>
      <c r="D863" s="12" t="str">
        <f aca="false">IF($C863="","",②実績CSV_期間A!$N859)</f>
        <v/>
      </c>
      <c r="E863" s="12" t="str">
        <f aca="false">IF($C863="","",RIGHT($D863,1))</f>
        <v/>
      </c>
      <c r="F863" s="41" t="str">
        <f aca="false">IF($C863="","",IFERROR(INDEX(サイズ換算マスタ!$C$6:$C$8,MATCH($E863,サイズ換算マスタ!$B$6:$B$8,0)),1))</f>
        <v/>
      </c>
      <c r="G863" s="38" t="str">
        <f aca="false">IF($C863="","",SUMIFS(②実績CSV_期間A!$AA$2:$AA$5001,②実績CSV_期間A!$M$2:$M$5001,$C863))</f>
        <v/>
      </c>
      <c r="H863" s="38" t="str">
        <f aca="false">IF($C863="","",SUMIFS(③実績CSV_期間B!$AA$2:$AA$5001,③実績CSV_期間B!$M$2:$M$5001,$C863))</f>
        <v/>
      </c>
      <c r="I863" s="38" t="str">
        <f aca="false">IF($C863="","",SUMIFS(④実績CSV_期間C!$AA$2:$AA$5001,④実績CSV_期間C!$M$2:$M$5001,$C863))</f>
        <v/>
      </c>
      <c r="J863" s="38" t="str">
        <f aca="false">IF($C863="","",N($F863)*N($G863))</f>
        <v/>
      </c>
      <c r="K863" s="38" t="str">
        <f aca="false">IF($C863="","",N($F863)*N($H863))</f>
        <v/>
      </c>
      <c r="L863" s="38" t="str">
        <f aca="false">IF($C863="","",N($F863)*N($I863))</f>
        <v/>
      </c>
      <c r="M863" s="37" t="str">
        <f aca="false">IF(OR($C863="",N(TOP!$C$12)=0),"",N($J863)/TOP!$C$12)</f>
        <v/>
      </c>
      <c r="N863" s="37" t="str">
        <f aca="false">IF(OR($C863="",N(TOP!$C$13)=0),"",N($K863)/TOP!$C$13)</f>
        <v/>
      </c>
      <c r="O863" s="37" t="str">
        <f aca="false">IF(OR($C863="",N(TOP!$C$14)=0),"",N($L863)/TOP!$C$14)</f>
        <v/>
      </c>
      <c r="P863" s="42" t="str">
        <f aca="false">IF($C863="","",IFERROR(CHOOSE(MATCH(TOP!$C$10,{"【期間A】","【期間B】","【期間C】"},0),N($M863),N($N863),N($O863)),0))</f>
        <v/>
      </c>
    </row>
    <row r="864" customFormat="false" ht="15" hidden="false" customHeight="false" outlineLevel="0" collapsed="false">
      <c r="B864" s="12" t="n">
        <v>859</v>
      </c>
      <c r="C864" s="36" t="str">
        <f aca="false">IF(②実績CSV_期間A!$M860="","",②実績CSV_期間A!$M860&amp;"")</f>
        <v/>
      </c>
      <c r="D864" s="12" t="str">
        <f aca="false">IF($C864="","",②実績CSV_期間A!$N860)</f>
        <v/>
      </c>
      <c r="E864" s="12" t="str">
        <f aca="false">IF($C864="","",RIGHT($D864,1))</f>
        <v/>
      </c>
      <c r="F864" s="41" t="str">
        <f aca="false">IF($C864="","",IFERROR(INDEX(サイズ換算マスタ!$C$6:$C$8,MATCH($E864,サイズ換算マスタ!$B$6:$B$8,0)),1))</f>
        <v/>
      </c>
      <c r="G864" s="38" t="str">
        <f aca="false">IF($C864="","",SUMIFS(②実績CSV_期間A!$AA$2:$AA$5001,②実績CSV_期間A!$M$2:$M$5001,$C864))</f>
        <v/>
      </c>
      <c r="H864" s="38" t="str">
        <f aca="false">IF($C864="","",SUMIFS(③実績CSV_期間B!$AA$2:$AA$5001,③実績CSV_期間B!$M$2:$M$5001,$C864))</f>
        <v/>
      </c>
      <c r="I864" s="38" t="str">
        <f aca="false">IF($C864="","",SUMIFS(④実績CSV_期間C!$AA$2:$AA$5001,④実績CSV_期間C!$M$2:$M$5001,$C864))</f>
        <v/>
      </c>
      <c r="J864" s="38" t="str">
        <f aca="false">IF($C864="","",N($F864)*N($G864))</f>
        <v/>
      </c>
      <c r="K864" s="38" t="str">
        <f aca="false">IF($C864="","",N($F864)*N($H864))</f>
        <v/>
      </c>
      <c r="L864" s="38" t="str">
        <f aca="false">IF($C864="","",N($F864)*N($I864))</f>
        <v/>
      </c>
      <c r="M864" s="37" t="str">
        <f aca="false">IF(OR($C864="",N(TOP!$C$12)=0),"",N($J864)/TOP!$C$12)</f>
        <v/>
      </c>
      <c r="N864" s="37" t="str">
        <f aca="false">IF(OR($C864="",N(TOP!$C$13)=0),"",N($K864)/TOP!$C$13)</f>
        <v/>
      </c>
      <c r="O864" s="37" t="str">
        <f aca="false">IF(OR($C864="",N(TOP!$C$14)=0),"",N($L864)/TOP!$C$14)</f>
        <v/>
      </c>
      <c r="P864" s="42" t="str">
        <f aca="false">IF($C864="","",IFERROR(CHOOSE(MATCH(TOP!$C$10,{"【期間A】","【期間B】","【期間C】"},0),N($M864),N($N864),N($O864)),0))</f>
        <v/>
      </c>
    </row>
    <row r="865" customFormat="false" ht="15" hidden="false" customHeight="false" outlineLevel="0" collapsed="false">
      <c r="B865" s="12" t="n">
        <v>860</v>
      </c>
      <c r="C865" s="36" t="str">
        <f aca="false">IF(②実績CSV_期間A!$M861="","",②実績CSV_期間A!$M861&amp;"")</f>
        <v/>
      </c>
      <c r="D865" s="12" t="str">
        <f aca="false">IF($C865="","",②実績CSV_期間A!$N861)</f>
        <v/>
      </c>
      <c r="E865" s="12" t="str">
        <f aca="false">IF($C865="","",RIGHT($D865,1))</f>
        <v/>
      </c>
      <c r="F865" s="41" t="str">
        <f aca="false">IF($C865="","",IFERROR(INDEX(サイズ換算マスタ!$C$6:$C$8,MATCH($E865,サイズ換算マスタ!$B$6:$B$8,0)),1))</f>
        <v/>
      </c>
      <c r="G865" s="38" t="str">
        <f aca="false">IF($C865="","",SUMIFS(②実績CSV_期間A!$AA$2:$AA$5001,②実績CSV_期間A!$M$2:$M$5001,$C865))</f>
        <v/>
      </c>
      <c r="H865" s="38" t="str">
        <f aca="false">IF($C865="","",SUMIFS(③実績CSV_期間B!$AA$2:$AA$5001,③実績CSV_期間B!$M$2:$M$5001,$C865))</f>
        <v/>
      </c>
      <c r="I865" s="38" t="str">
        <f aca="false">IF($C865="","",SUMIFS(④実績CSV_期間C!$AA$2:$AA$5001,④実績CSV_期間C!$M$2:$M$5001,$C865))</f>
        <v/>
      </c>
      <c r="J865" s="38" t="str">
        <f aca="false">IF($C865="","",N($F865)*N($G865))</f>
        <v/>
      </c>
      <c r="K865" s="38" t="str">
        <f aca="false">IF($C865="","",N($F865)*N($H865))</f>
        <v/>
      </c>
      <c r="L865" s="38" t="str">
        <f aca="false">IF($C865="","",N($F865)*N($I865))</f>
        <v/>
      </c>
      <c r="M865" s="37" t="str">
        <f aca="false">IF(OR($C865="",N(TOP!$C$12)=0),"",N($J865)/TOP!$C$12)</f>
        <v/>
      </c>
      <c r="N865" s="37" t="str">
        <f aca="false">IF(OR($C865="",N(TOP!$C$13)=0),"",N($K865)/TOP!$C$13)</f>
        <v/>
      </c>
      <c r="O865" s="37" t="str">
        <f aca="false">IF(OR($C865="",N(TOP!$C$14)=0),"",N($L865)/TOP!$C$14)</f>
        <v/>
      </c>
      <c r="P865" s="42" t="str">
        <f aca="false">IF($C865="","",IFERROR(CHOOSE(MATCH(TOP!$C$10,{"【期間A】","【期間B】","【期間C】"},0),N($M865),N($N865),N($O865)),0))</f>
        <v/>
      </c>
    </row>
    <row r="866" customFormat="false" ht="15" hidden="false" customHeight="false" outlineLevel="0" collapsed="false">
      <c r="B866" s="12" t="n">
        <v>861</v>
      </c>
      <c r="C866" s="36" t="str">
        <f aca="false">IF(②実績CSV_期間A!$M862="","",②実績CSV_期間A!$M862&amp;"")</f>
        <v/>
      </c>
      <c r="D866" s="12" t="str">
        <f aca="false">IF($C866="","",②実績CSV_期間A!$N862)</f>
        <v/>
      </c>
      <c r="E866" s="12" t="str">
        <f aca="false">IF($C866="","",RIGHT($D866,1))</f>
        <v/>
      </c>
      <c r="F866" s="41" t="str">
        <f aca="false">IF($C866="","",IFERROR(INDEX(サイズ換算マスタ!$C$6:$C$8,MATCH($E866,サイズ換算マスタ!$B$6:$B$8,0)),1))</f>
        <v/>
      </c>
      <c r="G866" s="38" t="str">
        <f aca="false">IF($C866="","",SUMIFS(②実績CSV_期間A!$AA$2:$AA$5001,②実績CSV_期間A!$M$2:$M$5001,$C866))</f>
        <v/>
      </c>
      <c r="H866" s="38" t="str">
        <f aca="false">IF($C866="","",SUMIFS(③実績CSV_期間B!$AA$2:$AA$5001,③実績CSV_期間B!$M$2:$M$5001,$C866))</f>
        <v/>
      </c>
      <c r="I866" s="38" t="str">
        <f aca="false">IF($C866="","",SUMIFS(④実績CSV_期間C!$AA$2:$AA$5001,④実績CSV_期間C!$M$2:$M$5001,$C866))</f>
        <v/>
      </c>
      <c r="J866" s="38" t="str">
        <f aca="false">IF($C866="","",N($F866)*N($G866))</f>
        <v/>
      </c>
      <c r="K866" s="38" t="str">
        <f aca="false">IF($C866="","",N($F866)*N($H866))</f>
        <v/>
      </c>
      <c r="L866" s="38" t="str">
        <f aca="false">IF($C866="","",N($F866)*N($I866))</f>
        <v/>
      </c>
      <c r="M866" s="37" t="str">
        <f aca="false">IF(OR($C866="",N(TOP!$C$12)=0),"",N($J866)/TOP!$C$12)</f>
        <v/>
      </c>
      <c r="N866" s="37" t="str">
        <f aca="false">IF(OR($C866="",N(TOP!$C$13)=0),"",N($K866)/TOP!$C$13)</f>
        <v/>
      </c>
      <c r="O866" s="37" t="str">
        <f aca="false">IF(OR($C866="",N(TOP!$C$14)=0),"",N($L866)/TOP!$C$14)</f>
        <v/>
      </c>
      <c r="P866" s="42" t="str">
        <f aca="false">IF($C866="","",IFERROR(CHOOSE(MATCH(TOP!$C$10,{"【期間A】","【期間B】","【期間C】"},0),N($M866),N($N866),N($O866)),0))</f>
        <v/>
      </c>
    </row>
    <row r="867" customFormat="false" ht="15" hidden="false" customHeight="false" outlineLevel="0" collapsed="false">
      <c r="B867" s="12" t="n">
        <v>862</v>
      </c>
      <c r="C867" s="36" t="str">
        <f aca="false">IF(②実績CSV_期間A!$M863="","",②実績CSV_期間A!$M863&amp;"")</f>
        <v/>
      </c>
      <c r="D867" s="12" t="str">
        <f aca="false">IF($C867="","",②実績CSV_期間A!$N863)</f>
        <v/>
      </c>
      <c r="E867" s="12" t="str">
        <f aca="false">IF($C867="","",RIGHT($D867,1))</f>
        <v/>
      </c>
      <c r="F867" s="41" t="str">
        <f aca="false">IF($C867="","",IFERROR(INDEX(サイズ換算マスタ!$C$6:$C$8,MATCH($E867,サイズ換算マスタ!$B$6:$B$8,0)),1))</f>
        <v/>
      </c>
      <c r="G867" s="38" t="str">
        <f aca="false">IF($C867="","",SUMIFS(②実績CSV_期間A!$AA$2:$AA$5001,②実績CSV_期間A!$M$2:$M$5001,$C867))</f>
        <v/>
      </c>
      <c r="H867" s="38" t="str">
        <f aca="false">IF($C867="","",SUMIFS(③実績CSV_期間B!$AA$2:$AA$5001,③実績CSV_期間B!$M$2:$M$5001,$C867))</f>
        <v/>
      </c>
      <c r="I867" s="38" t="str">
        <f aca="false">IF($C867="","",SUMIFS(④実績CSV_期間C!$AA$2:$AA$5001,④実績CSV_期間C!$M$2:$M$5001,$C867))</f>
        <v/>
      </c>
      <c r="J867" s="38" t="str">
        <f aca="false">IF($C867="","",N($F867)*N($G867))</f>
        <v/>
      </c>
      <c r="K867" s="38" t="str">
        <f aca="false">IF($C867="","",N($F867)*N($H867))</f>
        <v/>
      </c>
      <c r="L867" s="38" t="str">
        <f aca="false">IF($C867="","",N($F867)*N($I867))</f>
        <v/>
      </c>
      <c r="M867" s="37" t="str">
        <f aca="false">IF(OR($C867="",N(TOP!$C$12)=0),"",N($J867)/TOP!$C$12)</f>
        <v/>
      </c>
      <c r="N867" s="37" t="str">
        <f aca="false">IF(OR($C867="",N(TOP!$C$13)=0),"",N($K867)/TOP!$C$13)</f>
        <v/>
      </c>
      <c r="O867" s="37" t="str">
        <f aca="false">IF(OR($C867="",N(TOP!$C$14)=0),"",N($L867)/TOP!$C$14)</f>
        <v/>
      </c>
      <c r="P867" s="42" t="str">
        <f aca="false">IF($C867="","",IFERROR(CHOOSE(MATCH(TOP!$C$10,{"【期間A】","【期間B】","【期間C】"},0),N($M867),N($N867),N($O867)),0))</f>
        <v/>
      </c>
    </row>
    <row r="868" customFormat="false" ht="15" hidden="false" customHeight="false" outlineLevel="0" collapsed="false">
      <c r="B868" s="12" t="n">
        <v>863</v>
      </c>
      <c r="C868" s="36" t="str">
        <f aca="false">IF(②実績CSV_期間A!$M864="","",②実績CSV_期間A!$M864&amp;"")</f>
        <v/>
      </c>
      <c r="D868" s="12" t="str">
        <f aca="false">IF($C868="","",②実績CSV_期間A!$N864)</f>
        <v/>
      </c>
      <c r="E868" s="12" t="str">
        <f aca="false">IF($C868="","",RIGHT($D868,1))</f>
        <v/>
      </c>
      <c r="F868" s="41" t="str">
        <f aca="false">IF($C868="","",IFERROR(INDEX(サイズ換算マスタ!$C$6:$C$8,MATCH($E868,サイズ換算マスタ!$B$6:$B$8,0)),1))</f>
        <v/>
      </c>
      <c r="G868" s="38" t="str">
        <f aca="false">IF($C868="","",SUMIFS(②実績CSV_期間A!$AA$2:$AA$5001,②実績CSV_期間A!$M$2:$M$5001,$C868))</f>
        <v/>
      </c>
      <c r="H868" s="38" t="str">
        <f aca="false">IF($C868="","",SUMIFS(③実績CSV_期間B!$AA$2:$AA$5001,③実績CSV_期間B!$M$2:$M$5001,$C868))</f>
        <v/>
      </c>
      <c r="I868" s="38" t="str">
        <f aca="false">IF($C868="","",SUMIFS(④実績CSV_期間C!$AA$2:$AA$5001,④実績CSV_期間C!$M$2:$M$5001,$C868))</f>
        <v/>
      </c>
      <c r="J868" s="38" t="str">
        <f aca="false">IF($C868="","",N($F868)*N($G868))</f>
        <v/>
      </c>
      <c r="K868" s="38" t="str">
        <f aca="false">IF($C868="","",N($F868)*N($H868))</f>
        <v/>
      </c>
      <c r="L868" s="38" t="str">
        <f aca="false">IF($C868="","",N($F868)*N($I868))</f>
        <v/>
      </c>
      <c r="M868" s="37" t="str">
        <f aca="false">IF(OR($C868="",N(TOP!$C$12)=0),"",N($J868)/TOP!$C$12)</f>
        <v/>
      </c>
      <c r="N868" s="37" t="str">
        <f aca="false">IF(OR($C868="",N(TOP!$C$13)=0),"",N($K868)/TOP!$C$13)</f>
        <v/>
      </c>
      <c r="O868" s="37" t="str">
        <f aca="false">IF(OR($C868="",N(TOP!$C$14)=0),"",N($L868)/TOP!$C$14)</f>
        <v/>
      </c>
      <c r="P868" s="42" t="str">
        <f aca="false">IF($C868="","",IFERROR(CHOOSE(MATCH(TOP!$C$10,{"【期間A】","【期間B】","【期間C】"},0),N($M868),N($N868),N($O868)),0))</f>
        <v/>
      </c>
    </row>
    <row r="869" customFormat="false" ht="15" hidden="false" customHeight="false" outlineLevel="0" collapsed="false">
      <c r="B869" s="12" t="n">
        <v>864</v>
      </c>
      <c r="C869" s="36" t="str">
        <f aca="false">IF(②実績CSV_期間A!$M865="","",②実績CSV_期間A!$M865&amp;"")</f>
        <v/>
      </c>
      <c r="D869" s="12" t="str">
        <f aca="false">IF($C869="","",②実績CSV_期間A!$N865)</f>
        <v/>
      </c>
      <c r="E869" s="12" t="str">
        <f aca="false">IF($C869="","",RIGHT($D869,1))</f>
        <v/>
      </c>
      <c r="F869" s="41" t="str">
        <f aca="false">IF($C869="","",IFERROR(INDEX(サイズ換算マスタ!$C$6:$C$8,MATCH($E869,サイズ換算マスタ!$B$6:$B$8,0)),1))</f>
        <v/>
      </c>
      <c r="G869" s="38" t="str">
        <f aca="false">IF($C869="","",SUMIFS(②実績CSV_期間A!$AA$2:$AA$5001,②実績CSV_期間A!$M$2:$M$5001,$C869))</f>
        <v/>
      </c>
      <c r="H869" s="38" t="str">
        <f aca="false">IF($C869="","",SUMIFS(③実績CSV_期間B!$AA$2:$AA$5001,③実績CSV_期間B!$M$2:$M$5001,$C869))</f>
        <v/>
      </c>
      <c r="I869" s="38" t="str">
        <f aca="false">IF($C869="","",SUMIFS(④実績CSV_期間C!$AA$2:$AA$5001,④実績CSV_期間C!$M$2:$M$5001,$C869))</f>
        <v/>
      </c>
      <c r="J869" s="38" t="str">
        <f aca="false">IF($C869="","",N($F869)*N($G869))</f>
        <v/>
      </c>
      <c r="K869" s="38" t="str">
        <f aca="false">IF($C869="","",N($F869)*N($H869))</f>
        <v/>
      </c>
      <c r="L869" s="38" t="str">
        <f aca="false">IF($C869="","",N($F869)*N($I869))</f>
        <v/>
      </c>
      <c r="M869" s="37" t="str">
        <f aca="false">IF(OR($C869="",N(TOP!$C$12)=0),"",N($J869)/TOP!$C$12)</f>
        <v/>
      </c>
      <c r="N869" s="37" t="str">
        <f aca="false">IF(OR($C869="",N(TOP!$C$13)=0),"",N($K869)/TOP!$C$13)</f>
        <v/>
      </c>
      <c r="O869" s="37" t="str">
        <f aca="false">IF(OR($C869="",N(TOP!$C$14)=0),"",N($L869)/TOP!$C$14)</f>
        <v/>
      </c>
      <c r="P869" s="42" t="str">
        <f aca="false">IF($C869="","",IFERROR(CHOOSE(MATCH(TOP!$C$10,{"【期間A】","【期間B】","【期間C】"},0),N($M869),N($N869),N($O869)),0))</f>
        <v/>
      </c>
    </row>
    <row r="870" customFormat="false" ht="15" hidden="false" customHeight="false" outlineLevel="0" collapsed="false">
      <c r="B870" s="12" t="n">
        <v>865</v>
      </c>
      <c r="C870" s="36" t="str">
        <f aca="false">IF(②実績CSV_期間A!$M866="","",②実績CSV_期間A!$M866&amp;"")</f>
        <v/>
      </c>
      <c r="D870" s="12" t="str">
        <f aca="false">IF($C870="","",②実績CSV_期間A!$N866)</f>
        <v/>
      </c>
      <c r="E870" s="12" t="str">
        <f aca="false">IF($C870="","",RIGHT($D870,1))</f>
        <v/>
      </c>
      <c r="F870" s="41" t="str">
        <f aca="false">IF($C870="","",IFERROR(INDEX(サイズ換算マスタ!$C$6:$C$8,MATCH($E870,サイズ換算マスタ!$B$6:$B$8,0)),1))</f>
        <v/>
      </c>
      <c r="G870" s="38" t="str">
        <f aca="false">IF($C870="","",SUMIFS(②実績CSV_期間A!$AA$2:$AA$5001,②実績CSV_期間A!$M$2:$M$5001,$C870))</f>
        <v/>
      </c>
      <c r="H870" s="38" t="str">
        <f aca="false">IF($C870="","",SUMIFS(③実績CSV_期間B!$AA$2:$AA$5001,③実績CSV_期間B!$M$2:$M$5001,$C870))</f>
        <v/>
      </c>
      <c r="I870" s="38" t="str">
        <f aca="false">IF($C870="","",SUMIFS(④実績CSV_期間C!$AA$2:$AA$5001,④実績CSV_期間C!$M$2:$M$5001,$C870))</f>
        <v/>
      </c>
      <c r="J870" s="38" t="str">
        <f aca="false">IF($C870="","",N($F870)*N($G870))</f>
        <v/>
      </c>
      <c r="K870" s="38" t="str">
        <f aca="false">IF($C870="","",N($F870)*N($H870))</f>
        <v/>
      </c>
      <c r="L870" s="38" t="str">
        <f aca="false">IF($C870="","",N($F870)*N($I870))</f>
        <v/>
      </c>
      <c r="M870" s="37" t="str">
        <f aca="false">IF(OR($C870="",N(TOP!$C$12)=0),"",N($J870)/TOP!$C$12)</f>
        <v/>
      </c>
      <c r="N870" s="37" t="str">
        <f aca="false">IF(OR($C870="",N(TOP!$C$13)=0),"",N($K870)/TOP!$C$13)</f>
        <v/>
      </c>
      <c r="O870" s="37" t="str">
        <f aca="false">IF(OR($C870="",N(TOP!$C$14)=0),"",N($L870)/TOP!$C$14)</f>
        <v/>
      </c>
      <c r="P870" s="42" t="str">
        <f aca="false">IF($C870="","",IFERROR(CHOOSE(MATCH(TOP!$C$10,{"【期間A】","【期間B】","【期間C】"},0),N($M870),N($N870),N($O870)),0))</f>
        <v/>
      </c>
    </row>
    <row r="871" customFormat="false" ht="15" hidden="false" customHeight="false" outlineLevel="0" collapsed="false">
      <c r="B871" s="12" t="n">
        <v>866</v>
      </c>
      <c r="C871" s="36" t="str">
        <f aca="false">IF(②実績CSV_期間A!$M867="","",②実績CSV_期間A!$M867&amp;"")</f>
        <v/>
      </c>
      <c r="D871" s="12" t="str">
        <f aca="false">IF($C871="","",②実績CSV_期間A!$N867)</f>
        <v/>
      </c>
      <c r="E871" s="12" t="str">
        <f aca="false">IF($C871="","",RIGHT($D871,1))</f>
        <v/>
      </c>
      <c r="F871" s="41" t="str">
        <f aca="false">IF($C871="","",IFERROR(INDEX(サイズ換算マスタ!$C$6:$C$8,MATCH($E871,サイズ換算マスタ!$B$6:$B$8,0)),1))</f>
        <v/>
      </c>
      <c r="G871" s="38" t="str">
        <f aca="false">IF($C871="","",SUMIFS(②実績CSV_期間A!$AA$2:$AA$5001,②実績CSV_期間A!$M$2:$M$5001,$C871))</f>
        <v/>
      </c>
      <c r="H871" s="38" t="str">
        <f aca="false">IF($C871="","",SUMIFS(③実績CSV_期間B!$AA$2:$AA$5001,③実績CSV_期間B!$M$2:$M$5001,$C871))</f>
        <v/>
      </c>
      <c r="I871" s="38" t="str">
        <f aca="false">IF($C871="","",SUMIFS(④実績CSV_期間C!$AA$2:$AA$5001,④実績CSV_期間C!$M$2:$M$5001,$C871))</f>
        <v/>
      </c>
      <c r="J871" s="38" t="str">
        <f aca="false">IF($C871="","",N($F871)*N($G871))</f>
        <v/>
      </c>
      <c r="K871" s="38" t="str">
        <f aca="false">IF($C871="","",N($F871)*N($H871))</f>
        <v/>
      </c>
      <c r="L871" s="38" t="str">
        <f aca="false">IF($C871="","",N($F871)*N($I871))</f>
        <v/>
      </c>
      <c r="M871" s="37" t="str">
        <f aca="false">IF(OR($C871="",N(TOP!$C$12)=0),"",N($J871)/TOP!$C$12)</f>
        <v/>
      </c>
      <c r="N871" s="37" t="str">
        <f aca="false">IF(OR($C871="",N(TOP!$C$13)=0),"",N($K871)/TOP!$C$13)</f>
        <v/>
      </c>
      <c r="O871" s="37" t="str">
        <f aca="false">IF(OR($C871="",N(TOP!$C$14)=0),"",N($L871)/TOP!$C$14)</f>
        <v/>
      </c>
      <c r="P871" s="42" t="str">
        <f aca="false">IF($C871="","",IFERROR(CHOOSE(MATCH(TOP!$C$10,{"【期間A】","【期間B】","【期間C】"},0),N($M871),N($N871),N($O871)),0))</f>
        <v/>
      </c>
    </row>
    <row r="872" customFormat="false" ht="15" hidden="false" customHeight="false" outlineLevel="0" collapsed="false">
      <c r="B872" s="12" t="n">
        <v>867</v>
      </c>
      <c r="C872" s="36" t="str">
        <f aca="false">IF(②実績CSV_期間A!$M868="","",②実績CSV_期間A!$M868&amp;"")</f>
        <v/>
      </c>
      <c r="D872" s="12" t="str">
        <f aca="false">IF($C872="","",②実績CSV_期間A!$N868)</f>
        <v/>
      </c>
      <c r="E872" s="12" t="str">
        <f aca="false">IF($C872="","",RIGHT($D872,1))</f>
        <v/>
      </c>
      <c r="F872" s="41" t="str">
        <f aca="false">IF($C872="","",IFERROR(INDEX(サイズ換算マスタ!$C$6:$C$8,MATCH($E872,サイズ換算マスタ!$B$6:$B$8,0)),1))</f>
        <v/>
      </c>
      <c r="G872" s="38" t="str">
        <f aca="false">IF($C872="","",SUMIFS(②実績CSV_期間A!$AA$2:$AA$5001,②実績CSV_期間A!$M$2:$M$5001,$C872))</f>
        <v/>
      </c>
      <c r="H872" s="38" t="str">
        <f aca="false">IF($C872="","",SUMIFS(③実績CSV_期間B!$AA$2:$AA$5001,③実績CSV_期間B!$M$2:$M$5001,$C872))</f>
        <v/>
      </c>
      <c r="I872" s="38" t="str">
        <f aca="false">IF($C872="","",SUMIFS(④実績CSV_期間C!$AA$2:$AA$5001,④実績CSV_期間C!$M$2:$M$5001,$C872))</f>
        <v/>
      </c>
      <c r="J872" s="38" t="str">
        <f aca="false">IF($C872="","",N($F872)*N($G872))</f>
        <v/>
      </c>
      <c r="K872" s="38" t="str">
        <f aca="false">IF($C872="","",N($F872)*N($H872))</f>
        <v/>
      </c>
      <c r="L872" s="38" t="str">
        <f aca="false">IF($C872="","",N($F872)*N($I872))</f>
        <v/>
      </c>
      <c r="M872" s="37" t="str">
        <f aca="false">IF(OR($C872="",N(TOP!$C$12)=0),"",N($J872)/TOP!$C$12)</f>
        <v/>
      </c>
      <c r="N872" s="37" t="str">
        <f aca="false">IF(OR($C872="",N(TOP!$C$13)=0),"",N($K872)/TOP!$C$13)</f>
        <v/>
      </c>
      <c r="O872" s="37" t="str">
        <f aca="false">IF(OR($C872="",N(TOP!$C$14)=0),"",N($L872)/TOP!$C$14)</f>
        <v/>
      </c>
      <c r="P872" s="42" t="str">
        <f aca="false">IF($C872="","",IFERROR(CHOOSE(MATCH(TOP!$C$10,{"【期間A】","【期間B】","【期間C】"},0),N($M872),N($N872),N($O872)),0))</f>
        <v/>
      </c>
    </row>
    <row r="873" customFormat="false" ht="15" hidden="false" customHeight="false" outlineLevel="0" collapsed="false">
      <c r="B873" s="12" t="n">
        <v>868</v>
      </c>
      <c r="C873" s="36" t="str">
        <f aca="false">IF(②実績CSV_期間A!$M869="","",②実績CSV_期間A!$M869&amp;"")</f>
        <v/>
      </c>
      <c r="D873" s="12" t="str">
        <f aca="false">IF($C873="","",②実績CSV_期間A!$N869)</f>
        <v/>
      </c>
      <c r="E873" s="12" t="str">
        <f aca="false">IF($C873="","",RIGHT($D873,1))</f>
        <v/>
      </c>
      <c r="F873" s="41" t="str">
        <f aca="false">IF($C873="","",IFERROR(INDEX(サイズ換算マスタ!$C$6:$C$8,MATCH($E873,サイズ換算マスタ!$B$6:$B$8,0)),1))</f>
        <v/>
      </c>
      <c r="G873" s="38" t="str">
        <f aca="false">IF($C873="","",SUMIFS(②実績CSV_期間A!$AA$2:$AA$5001,②実績CSV_期間A!$M$2:$M$5001,$C873))</f>
        <v/>
      </c>
      <c r="H873" s="38" t="str">
        <f aca="false">IF($C873="","",SUMIFS(③実績CSV_期間B!$AA$2:$AA$5001,③実績CSV_期間B!$M$2:$M$5001,$C873))</f>
        <v/>
      </c>
      <c r="I873" s="38" t="str">
        <f aca="false">IF($C873="","",SUMIFS(④実績CSV_期間C!$AA$2:$AA$5001,④実績CSV_期間C!$M$2:$M$5001,$C873))</f>
        <v/>
      </c>
      <c r="J873" s="38" t="str">
        <f aca="false">IF($C873="","",N($F873)*N($G873))</f>
        <v/>
      </c>
      <c r="K873" s="38" t="str">
        <f aca="false">IF($C873="","",N($F873)*N($H873))</f>
        <v/>
      </c>
      <c r="L873" s="38" t="str">
        <f aca="false">IF($C873="","",N($F873)*N($I873))</f>
        <v/>
      </c>
      <c r="M873" s="37" t="str">
        <f aca="false">IF(OR($C873="",N(TOP!$C$12)=0),"",N($J873)/TOP!$C$12)</f>
        <v/>
      </c>
      <c r="N873" s="37" t="str">
        <f aca="false">IF(OR($C873="",N(TOP!$C$13)=0),"",N($K873)/TOP!$C$13)</f>
        <v/>
      </c>
      <c r="O873" s="37" t="str">
        <f aca="false">IF(OR($C873="",N(TOP!$C$14)=0),"",N($L873)/TOP!$C$14)</f>
        <v/>
      </c>
      <c r="P873" s="42" t="str">
        <f aca="false">IF($C873="","",IFERROR(CHOOSE(MATCH(TOP!$C$10,{"【期間A】","【期間B】","【期間C】"},0),N($M873),N($N873),N($O873)),0))</f>
        <v/>
      </c>
    </row>
    <row r="874" customFormat="false" ht="15" hidden="false" customHeight="false" outlineLevel="0" collapsed="false">
      <c r="B874" s="12" t="n">
        <v>869</v>
      </c>
      <c r="C874" s="36" t="str">
        <f aca="false">IF(②実績CSV_期間A!$M870="","",②実績CSV_期間A!$M870&amp;"")</f>
        <v/>
      </c>
      <c r="D874" s="12" t="str">
        <f aca="false">IF($C874="","",②実績CSV_期間A!$N870)</f>
        <v/>
      </c>
      <c r="E874" s="12" t="str">
        <f aca="false">IF($C874="","",RIGHT($D874,1))</f>
        <v/>
      </c>
      <c r="F874" s="41" t="str">
        <f aca="false">IF($C874="","",IFERROR(INDEX(サイズ換算マスタ!$C$6:$C$8,MATCH($E874,サイズ換算マスタ!$B$6:$B$8,0)),1))</f>
        <v/>
      </c>
      <c r="G874" s="38" t="str">
        <f aca="false">IF($C874="","",SUMIFS(②実績CSV_期間A!$AA$2:$AA$5001,②実績CSV_期間A!$M$2:$M$5001,$C874))</f>
        <v/>
      </c>
      <c r="H874" s="38" t="str">
        <f aca="false">IF($C874="","",SUMIFS(③実績CSV_期間B!$AA$2:$AA$5001,③実績CSV_期間B!$M$2:$M$5001,$C874))</f>
        <v/>
      </c>
      <c r="I874" s="38" t="str">
        <f aca="false">IF($C874="","",SUMIFS(④実績CSV_期間C!$AA$2:$AA$5001,④実績CSV_期間C!$M$2:$M$5001,$C874))</f>
        <v/>
      </c>
      <c r="J874" s="38" t="str">
        <f aca="false">IF($C874="","",N($F874)*N($G874))</f>
        <v/>
      </c>
      <c r="K874" s="38" t="str">
        <f aca="false">IF($C874="","",N($F874)*N($H874))</f>
        <v/>
      </c>
      <c r="L874" s="38" t="str">
        <f aca="false">IF($C874="","",N($F874)*N($I874))</f>
        <v/>
      </c>
      <c r="M874" s="37" t="str">
        <f aca="false">IF(OR($C874="",N(TOP!$C$12)=0),"",N($J874)/TOP!$C$12)</f>
        <v/>
      </c>
      <c r="N874" s="37" t="str">
        <f aca="false">IF(OR($C874="",N(TOP!$C$13)=0),"",N($K874)/TOP!$C$13)</f>
        <v/>
      </c>
      <c r="O874" s="37" t="str">
        <f aca="false">IF(OR($C874="",N(TOP!$C$14)=0),"",N($L874)/TOP!$C$14)</f>
        <v/>
      </c>
      <c r="P874" s="42" t="str">
        <f aca="false">IF($C874="","",IFERROR(CHOOSE(MATCH(TOP!$C$10,{"【期間A】","【期間B】","【期間C】"},0),N($M874),N($N874),N($O874)),0))</f>
        <v/>
      </c>
    </row>
    <row r="875" customFormat="false" ht="15" hidden="false" customHeight="false" outlineLevel="0" collapsed="false">
      <c r="B875" s="12" t="n">
        <v>870</v>
      </c>
      <c r="C875" s="36" t="str">
        <f aca="false">IF(②実績CSV_期間A!$M871="","",②実績CSV_期間A!$M871&amp;"")</f>
        <v/>
      </c>
      <c r="D875" s="12" t="str">
        <f aca="false">IF($C875="","",②実績CSV_期間A!$N871)</f>
        <v/>
      </c>
      <c r="E875" s="12" t="str">
        <f aca="false">IF($C875="","",RIGHT($D875,1))</f>
        <v/>
      </c>
      <c r="F875" s="41" t="str">
        <f aca="false">IF($C875="","",IFERROR(INDEX(サイズ換算マスタ!$C$6:$C$8,MATCH($E875,サイズ換算マスタ!$B$6:$B$8,0)),1))</f>
        <v/>
      </c>
      <c r="G875" s="38" t="str">
        <f aca="false">IF($C875="","",SUMIFS(②実績CSV_期間A!$AA$2:$AA$5001,②実績CSV_期間A!$M$2:$M$5001,$C875))</f>
        <v/>
      </c>
      <c r="H875" s="38" t="str">
        <f aca="false">IF($C875="","",SUMIFS(③実績CSV_期間B!$AA$2:$AA$5001,③実績CSV_期間B!$M$2:$M$5001,$C875))</f>
        <v/>
      </c>
      <c r="I875" s="38" t="str">
        <f aca="false">IF($C875="","",SUMIFS(④実績CSV_期間C!$AA$2:$AA$5001,④実績CSV_期間C!$M$2:$M$5001,$C875))</f>
        <v/>
      </c>
      <c r="J875" s="38" t="str">
        <f aca="false">IF($C875="","",N($F875)*N($G875))</f>
        <v/>
      </c>
      <c r="K875" s="38" t="str">
        <f aca="false">IF($C875="","",N($F875)*N($H875))</f>
        <v/>
      </c>
      <c r="L875" s="38" t="str">
        <f aca="false">IF($C875="","",N($F875)*N($I875))</f>
        <v/>
      </c>
      <c r="M875" s="37" t="str">
        <f aca="false">IF(OR($C875="",N(TOP!$C$12)=0),"",N($J875)/TOP!$C$12)</f>
        <v/>
      </c>
      <c r="N875" s="37" t="str">
        <f aca="false">IF(OR($C875="",N(TOP!$C$13)=0),"",N($K875)/TOP!$C$13)</f>
        <v/>
      </c>
      <c r="O875" s="37" t="str">
        <f aca="false">IF(OR($C875="",N(TOP!$C$14)=0),"",N($L875)/TOP!$C$14)</f>
        <v/>
      </c>
      <c r="P875" s="42" t="str">
        <f aca="false">IF($C875="","",IFERROR(CHOOSE(MATCH(TOP!$C$10,{"【期間A】","【期間B】","【期間C】"},0),N($M875),N($N875),N($O875)),0))</f>
        <v/>
      </c>
    </row>
    <row r="876" customFormat="false" ht="15" hidden="false" customHeight="false" outlineLevel="0" collapsed="false">
      <c r="B876" s="12" t="n">
        <v>871</v>
      </c>
      <c r="C876" s="36" t="str">
        <f aca="false">IF(②実績CSV_期間A!$M872="","",②実績CSV_期間A!$M872&amp;"")</f>
        <v/>
      </c>
      <c r="D876" s="12" t="str">
        <f aca="false">IF($C876="","",②実績CSV_期間A!$N872)</f>
        <v/>
      </c>
      <c r="E876" s="12" t="str">
        <f aca="false">IF($C876="","",RIGHT($D876,1))</f>
        <v/>
      </c>
      <c r="F876" s="41" t="str">
        <f aca="false">IF($C876="","",IFERROR(INDEX(サイズ換算マスタ!$C$6:$C$8,MATCH($E876,サイズ換算マスタ!$B$6:$B$8,0)),1))</f>
        <v/>
      </c>
      <c r="G876" s="38" t="str">
        <f aca="false">IF($C876="","",SUMIFS(②実績CSV_期間A!$AA$2:$AA$5001,②実績CSV_期間A!$M$2:$M$5001,$C876))</f>
        <v/>
      </c>
      <c r="H876" s="38" t="str">
        <f aca="false">IF($C876="","",SUMIFS(③実績CSV_期間B!$AA$2:$AA$5001,③実績CSV_期間B!$M$2:$M$5001,$C876))</f>
        <v/>
      </c>
      <c r="I876" s="38" t="str">
        <f aca="false">IF($C876="","",SUMIFS(④実績CSV_期間C!$AA$2:$AA$5001,④実績CSV_期間C!$M$2:$M$5001,$C876))</f>
        <v/>
      </c>
      <c r="J876" s="38" t="str">
        <f aca="false">IF($C876="","",N($F876)*N($G876))</f>
        <v/>
      </c>
      <c r="K876" s="38" t="str">
        <f aca="false">IF($C876="","",N($F876)*N($H876))</f>
        <v/>
      </c>
      <c r="L876" s="38" t="str">
        <f aca="false">IF($C876="","",N($F876)*N($I876))</f>
        <v/>
      </c>
      <c r="M876" s="37" t="str">
        <f aca="false">IF(OR($C876="",N(TOP!$C$12)=0),"",N($J876)/TOP!$C$12)</f>
        <v/>
      </c>
      <c r="N876" s="37" t="str">
        <f aca="false">IF(OR($C876="",N(TOP!$C$13)=0),"",N($K876)/TOP!$C$13)</f>
        <v/>
      </c>
      <c r="O876" s="37" t="str">
        <f aca="false">IF(OR($C876="",N(TOP!$C$14)=0),"",N($L876)/TOP!$C$14)</f>
        <v/>
      </c>
      <c r="P876" s="42" t="str">
        <f aca="false">IF($C876="","",IFERROR(CHOOSE(MATCH(TOP!$C$10,{"【期間A】","【期間B】","【期間C】"},0),N($M876),N($N876),N($O876)),0))</f>
        <v/>
      </c>
    </row>
    <row r="877" customFormat="false" ht="15" hidden="false" customHeight="false" outlineLevel="0" collapsed="false">
      <c r="B877" s="12" t="n">
        <v>872</v>
      </c>
      <c r="C877" s="36" t="str">
        <f aca="false">IF(②実績CSV_期間A!$M873="","",②実績CSV_期間A!$M873&amp;"")</f>
        <v/>
      </c>
      <c r="D877" s="12" t="str">
        <f aca="false">IF($C877="","",②実績CSV_期間A!$N873)</f>
        <v/>
      </c>
      <c r="E877" s="12" t="str">
        <f aca="false">IF($C877="","",RIGHT($D877,1))</f>
        <v/>
      </c>
      <c r="F877" s="41" t="str">
        <f aca="false">IF($C877="","",IFERROR(INDEX(サイズ換算マスタ!$C$6:$C$8,MATCH($E877,サイズ換算マスタ!$B$6:$B$8,0)),1))</f>
        <v/>
      </c>
      <c r="G877" s="38" t="str">
        <f aca="false">IF($C877="","",SUMIFS(②実績CSV_期間A!$AA$2:$AA$5001,②実績CSV_期間A!$M$2:$M$5001,$C877))</f>
        <v/>
      </c>
      <c r="H877" s="38" t="str">
        <f aca="false">IF($C877="","",SUMIFS(③実績CSV_期間B!$AA$2:$AA$5001,③実績CSV_期間B!$M$2:$M$5001,$C877))</f>
        <v/>
      </c>
      <c r="I877" s="38" t="str">
        <f aca="false">IF($C877="","",SUMIFS(④実績CSV_期間C!$AA$2:$AA$5001,④実績CSV_期間C!$M$2:$M$5001,$C877))</f>
        <v/>
      </c>
      <c r="J877" s="38" t="str">
        <f aca="false">IF($C877="","",N($F877)*N($G877))</f>
        <v/>
      </c>
      <c r="K877" s="38" t="str">
        <f aca="false">IF($C877="","",N($F877)*N($H877))</f>
        <v/>
      </c>
      <c r="L877" s="38" t="str">
        <f aca="false">IF($C877="","",N($F877)*N($I877))</f>
        <v/>
      </c>
      <c r="M877" s="37" t="str">
        <f aca="false">IF(OR($C877="",N(TOP!$C$12)=0),"",N($J877)/TOP!$C$12)</f>
        <v/>
      </c>
      <c r="N877" s="37" t="str">
        <f aca="false">IF(OR($C877="",N(TOP!$C$13)=0),"",N($K877)/TOP!$C$13)</f>
        <v/>
      </c>
      <c r="O877" s="37" t="str">
        <f aca="false">IF(OR($C877="",N(TOP!$C$14)=0),"",N($L877)/TOP!$C$14)</f>
        <v/>
      </c>
      <c r="P877" s="42" t="str">
        <f aca="false">IF($C877="","",IFERROR(CHOOSE(MATCH(TOP!$C$10,{"【期間A】","【期間B】","【期間C】"},0),N($M877),N($N877),N($O877)),0))</f>
        <v/>
      </c>
    </row>
    <row r="878" customFormat="false" ht="15" hidden="false" customHeight="false" outlineLevel="0" collapsed="false">
      <c r="B878" s="12" t="n">
        <v>873</v>
      </c>
      <c r="C878" s="36" t="str">
        <f aca="false">IF(②実績CSV_期間A!$M874="","",②実績CSV_期間A!$M874&amp;"")</f>
        <v/>
      </c>
      <c r="D878" s="12" t="str">
        <f aca="false">IF($C878="","",②実績CSV_期間A!$N874)</f>
        <v/>
      </c>
      <c r="E878" s="12" t="str">
        <f aca="false">IF($C878="","",RIGHT($D878,1))</f>
        <v/>
      </c>
      <c r="F878" s="41" t="str">
        <f aca="false">IF($C878="","",IFERROR(INDEX(サイズ換算マスタ!$C$6:$C$8,MATCH($E878,サイズ換算マスタ!$B$6:$B$8,0)),1))</f>
        <v/>
      </c>
      <c r="G878" s="38" t="str">
        <f aca="false">IF($C878="","",SUMIFS(②実績CSV_期間A!$AA$2:$AA$5001,②実績CSV_期間A!$M$2:$M$5001,$C878))</f>
        <v/>
      </c>
      <c r="H878" s="38" t="str">
        <f aca="false">IF($C878="","",SUMIFS(③実績CSV_期間B!$AA$2:$AA$5001,③実績CSV_期間B!$M$2:$M$5001,$C878))</f>
        <v/>
      </c>
      <c r="I878" s="38" t="str">
        <f aca="false">IF($C878="","",SUMIFS(④実績CSV_期間C!$AA$2:$AA$5001,④実績CSV_期間C!$M$2:$M$5001,$C878))</f>
        <v/>
      </c>
      <c r="J878" s="38" t="str">
        <f aca="false">IF($C878="","",N($F878)*N($G878))</f>
        <v/>
      </c>
      <c r="K878" s="38" t="str">
        <f aca="false">IF($C878="","",N($F878)*N($H878))</f>
        <v/>
      </c>
      <c r="L878" s="38" t="str">
        <f aca="false">IF($C878="","",N($F878)*N($I878))</f>
        <v/>
      </c>
      <c r="M878" s="37" t="str">
        <f aca="false">IF(OR($C878="",N(TOP!$C$12)=0),"",N($J878)/TOP!$C$12)</f>
        <v/>
      </c>
      <c r="N878" s="37" t="str">
        <f aca="false">IF(OR($C878="",N(TOP!$C$13)=0),"",N($K878)/TOP!$C$13)</f>
        <v/>
      </c>
      <c r="O878" s="37" t="str">
        <f aca="false">IF(OR($C878="",N(TOP!$C$14)=0),"",N($L878)/TOP!$C$14)</f>
        <v/>
      </c>
      <c r="P878" s="42" t="str">
        <f aca="false">IF($C878="","",IFERROR(CHOOSE(MATCH(TOP!$C$10,{"【期間A】","【期間B】","【期間C】"},0),N($M878),N($N878),N($O878)),0))</f>
        <v/>
      </c>
    </row>
    <row r="879" customFormat="false" ht="15" hidden="false" customHeight="false" outlineLevel="0" collapsed="false">
      <c r="B879" s="12" t="n">
        <v>874</v>
      </c>
      <c r="C879" s="36" t="str">
        <f aca="false">IF(②実績CSV_期間A!$M875="","",②実績CSV_期間A!$M875&amp;"")</f>
        <v/>
      </c>
      <c r="D879" s="12" t="str">
        <f aca="false">IF($C879="","",②実績CSV_期間A!$N875)</f>
        <v/>
      </c>
      <c r="E879" s="12" t="str">
        <f aca="false">IF($C879="","",RIGHT($D879,1))</f>
        <v/>
      </c>
      <c r="F879" s="41" t="str">
        <f aca="false">IF($C879="","",IFERROR(INDEX(サイズ換算マスタ!$C$6:$C$8,MATCH($E879,サイズ換算マスタ!$B$6:$B$8,0)),1))</f>
        <v/>
      </c>
      <c r="G879" s="38" t="str">
        <f aca="false">IF($C879="","",SUMIFS(②実績CSV_期間A!$AA$2:$AA$5001,②実績CSV_期間A!$M$2:$M$5001,$C879))</f>
        <v/>
      </c>
      <c r="H879" s="38" t="str">
        <f aca="false">IF($C879="","",SUMIFS(③実績CSV_期間B!$AA$2:$AA$5001,③実績CSV_期間B!$M$2:$M$5001,$C879))</f>
        <v/>
      </c>
      <c r="I879" s="38" t="str">
        <f aca="false">IF($C879="","",SUMIFS(④実績CSV_期間C!$AA$2:$AA$5001,④実績CSV_期間C!$M$2:$M$5001,$C879))</f>
        <v/>
      </c>
      <c r="J879" s="38" t="str">
        <f aca="false">IF($C879="","",N($F879)*N($G879))</f>
        <v/>
      </c>
      <c r="K879" s="38" t="str">
        <f aca="false">IF($C879="","",N($F879)*N($H879))</f>
        <v/>
      </c>
      <c r="L879" s="38" t="str">
        <f aca="false">IF($C879="","",N($F879)*N($I879))</f>
        <v/>
      </c>
      <c r="M879" s="37" t="str">
        <f aca="false">IF(OR($C879="",N(TOP!$C$12)=0),"",N($J879)/TOP!$C$12)</f>
        <v/>
      </c>
      <c r="N879" s="37" t="str">
        <f aca="false">IF(OR($C879="",N(TOP!$C$13)=0),"",N($K879)/TOP!$C$13)</f>
        <v/>
      </c>
      <c r="O879" s="37" t="str">
        <f aca="false">IF(OR($C879="",N(TOP!$C$14)=0),"",N($L879)/TOP!$C$14)</f>
        <v/>
      </c>
      <c r="P879" s="42" t="str">
        <f aca="false">IF($C879="","",IFERROR(CHOOSE(MATCH(TOP!$C$10,{"【期間A】","【期間B】","【期間C】"},0),N($M879),N($N879),N($O879)),0))</f>
        <v/>
      </c>
    </row>
    <row r="880" customFormat="false" ht="15" hidden="false" customHeight="false" outlineLevel="0" collapsed="false">
      <c r="B880" s="12" t="n">
        <v>875</v>
      </c>
      <c r="C880" s="36" t="str">
        <f aca="false">IF(②実績CSV_期間A!$M876="","",②実績CSV_期間A!$M876&amp;"")</f>
        <v/>
      </c>
      <c r="D880" s="12" t="str">
        <f aca="false">IF($C880="","",②実績CSV_期間A!$N876)</f>
        <v/>
      </c>
      <c r="E880" s="12" t="str">
        <f aca="false">IF($C880="","",RIGHT($D880,1))</f>
        <v/>
      </c>
      <c r="F880" s="41" t="str">
        <f aca="false">IF($C880="","",IFERROR(INDEX(サイズ換算マスタ!$C$6:$C$8,MATCH($E880,サイズ換算マスタ!$B$6:$B$8,0)),1))</f>
        <v/>
      </c>
      <c r="G880" s="38" t="str">
        <f aca="false">IF($C880="","",SUMIFS(②実績CSV_期間A!$AA$2:$AA$5001,②実績CSV_期間A!$M$2:$M$5001,$C880))</f>
        <v/>
      </c>
      <c r="H880" s="38" t="str">
        <f aca="false">IF($C880="","",SUMIFS(③実績CSV_期間B!$AA$2:$AA$5001,③実績CSV_期間B!$M$2:$M$5001,$C880))</f>
        <v/>
      </c>
      <c r="I880" s="38" t="str">
        <f aca="false">IF($C880="","",SUMIFS(④実績CSV_期間C!$AA$2:$AA$5001,④実績CSV_期間C!$M$2:$M$5001,$C880))</f>
        <v/>
      </c>
      <c r="J880" s="38" t="str">
        <f aca="false">IF($C880="","",N($F880)*N($G880))</f>
        <v/>
      </c>
      <c r="K880" s="38" t="str">
        <f aca="false">IF($C880="","",N($F880)*N($H880))</f>
        <v/>
      </c>
      <c r="L880" s="38" t="str">
        <f aca="false">IF($C880="","",N($F880)*N($I880))</f>
        <v/>
      </c>
      <c r="M880" s="37" t="str">
        <f aca="false">IF(OR($C880="",N(TOP!$C$12)=0),"",N($J880)/TOP!$C$12)</f>
        <v/>
      </c>
      <c r="N880" s="37" t="str">
        <f aca="false">IF(OR($C880="",N(TOP!$C$13)=0),"",N($K880)/TOP!$C$13)</f>
        <v/>
      </c>
      <c r="O880" s="37" t="str">
        <f aca="false">IF(OR($C880="",N(TOP!$C$14)=0),"",N($L880)/TOP!$C$14)</f>
        <v/>
      </c>
      <c r="P880" s="42" t="str">
        <f aca="false">IF($C880="","",IFERROR(CHOOSE(MATCH(TOP!$C$10,{"【期間A】","【期間B】","【期間C】"},0),N($M880),N($N880),N($O880)),0))</f>
        <v/>
      </c>
    </row>
    <row r="881" customFormat="false" ht="15" hidden="false" customHeight="false" outlineLevel="0" collapsed="false">
      <c r="B881" s="12" t="n">
        <v>876</v>
      </c>
      <c r="C881" s="36" t="str">
        <f aca="false">IF(②実績CSV_期間A!$M877="","",②実績CSV_期間A!$M877&amp;"")</f>
        <v/>
      </c>
      <c r="D881" s="12" t="str">
        <f aca="false">IF($C881="","",②実績CSV_期間A!$N877)</f>
        <v/>
      </c>
      <c r="E881" s="12" t="str">
        <f aca="false">IF($C881="","",RIGHT($D881,1))</f>
        <v/>
      </c>
      <c r="F881" s="41" t="str">
        <f aca="false">IF($C881="","",IFERROR(INDEX(サイズ換算マスタ!$C$6:$C$8,MATCH($E881,サイズ換算マスタ!$B$6:$B$8,0)),1))</f>
        <v/>
      </c>
      <c r="G881" s="38" t="str">
        <f aca="false">IF($C881="","",SUMIFS(②実績CSV_期間A!$AA$2:$AA$5001,②実績CSV_期間A!$M$2:$M$5001,$C881))</f>
        <v/>
      </c>
      <c r="H881" s="38" t="str">
        <f aca="false">IF($C881="","",SUMIFS(③実績CSV_期間B!$AA$2:$AA$5001,③実績CSV_期間B!$M$2:$M$5001,$C881))</f>
        <v/>
      </c>
      <c r="I881" s="38" t="str">
        <f aca="false">IF($C881="","",SUMIFS(④実績CSV_期間C!$AA$2:$AA$5001,④実績CSV_期間C!$M$2:$M$5001,$C881))</f>
        <v/>
      </c>
      <c r="J881" s="38" t="str">
        <f aca="false">IF($C881="","",N($F881)*N($G881))</f>
        <v/>
      </c>
      <c r="K881" s="38" t="str">
        <f aca="false">IF($C881="","",N($F881)*N($H881))</f>
        <v/>
      </c>
      <c r="L881" s="38" t="str">
        <f aca="false">IF($C881="","",N($F881)*N($I881))</f>
        <v/>
      </c>
      <c r="M881" s="37" t="str">
        <f aca="false">IF(OR($C881="",N(TOP!$C$12)=0),"",N($J881)/TOP!$C$12)</f>
        <v/>
      </c>
      <c r="N881" s="37" t="str">
        <f aca="false">IF(OR($C881="",N(TOP!$C$13)=0),"",N($K881)/TOP!$C$13)</f>
        <v/>
      </c>
      <c r="O881" s="37" t="str">
        <f aca="false">IF(OR($C881="",N(TOP!$C$14)=0),"",N($L881)/TOP!$C$14)</f>
        <v/>
      </c>
      <c r="P881" s="42" t="str">
        <f aca="false">IF($C881="","",IFERROR(CHOOSE(MATCH(TOP!$C$10,{"【期間A】","【期間B】","【期間C】"},0),N($M881),N($N881),N($O881)),0))</f>
        <v/>
      </c>
    </row>
    <row r="882" customFormat="false" ht="15" hidden="false" customHeight="false" outlineLevel="0" collapsed="false">
      <c r="B882" s="12" t="n">
        <v>877</v>
      </c>
      <c r="C882" s="36" t="str">
        <f aca="false">IF(②実績CSV_期間A!$M878="","",②実績CSV_期間A!$M878&amp;"")</f>
        <v/>
      </c>
      <c r="D882" s="12" t="str">
        <f aca="false">IF($C882="","",②実績CSV_期間A!$N878)</f>
        <v/>
      </c>
      <c r="E882" s="12" t="str">
        <f aca="false">IF($C882="","",RIGHT($D882,1))</f>
        <v/>
      </c>
      <c r="F882" s="41" t="str">
        <f aca="false">IF($C882="","",IFERROR(INDEX(サイズ換算マスタ!$C$6:$C$8,MATCH($E882,サイズ換算マスタ!$B$6:$B$8,0)),1))</f>
        <v/>
      </c>
      <c r="G882" s="38" t="str">
        <f aca="false">IF($C882="","",SUMIFS(②実績CSV_期間A!$AA$2:$AA$5001,②実績CSV_期間A!$M$2:$M$5001,$C882))</f>
        <v/>
      </c>
      <c r="H882" s="38" t="str">
        <f aca="false">IF($C882="","",SUMIFS(③実績CSV_期間B!$AA$2:$AA$5001,③実績CSV_期間B!$M$2:$M$5001,$C882))</f>
        <v/>
      </c>
      <c r="I882" s="38" t="str">
        <f aca="false">IF($C882="","",SUMIFS(④実績CSV_期間C!$AA$2:$AA$5001,④実績CSV_期間C!$M$2:$M$5001,$C882))</f>
        <v/>
      </c>
      <c r="J882" s="38" t="str">
        <f aca="false">IF($C882="","",N($F882)*N($G882))</f>
        <v/>
      </c>
      <c r="K882" s="38" t="str">
        <f aca="false">IF($C882="","",N($F882)*N($H882))</f>
        <v/>
      </c>
      <c r="L882" s="38" t="str">
        <f aca="false">IF($C882="","",N($F882)*N($I882))</f>
        <v/>
      </c>
      <c r="M882" s="37" t="str">
        <f aca="false">IF(OR($C882="",N(TOP!$C$12)=0),"",N($J882)/TOP!$C$12)</f>
        <v/>
      </c>
      <c r="N882" s="37" t="str">
        <f aca="false">IF(OR($C882="",N(TOP!$C$13)=0),"",N($K882)/TOP!$C$13)</f>
        <v/>
      </c>
      <c r="O882" s="37" t="str">
        <f aca="false">IF(OR($C882="",N(TOP!$C$14)=0),"",N($L882)/TOP!$C$14)</f>
        <v/>
      </c>
      <c r="P882" s="42" t="str">
        <f aca="false">IF($C882="","",IFERROR(CHOOSE(MATCH(TOP!$C$10,{"【期間A】","【期間B】","【期間C】"},0),N($M882),N($N882),N($O882)),0))</f>
        <v/>
      </c>
    </row>
    <row r="883" customFormat="false" ht="15" hidden="false" customHeight="false" outlineLevel="0" collapsed="false">
      <c r="B883" s="12" t="n">
        <v>878</v>
      </c>
      <c r="C883" s="36" t="str">
        <f aca="false">IF(②実績CSV_期間A!$M879="","",②実績CSV_期間A!$M879&amp;"")</f>
        <v/>
      </c>
      <c r="D883" s="12" t="str">
        <f aca="false">IF($C883="","",②実績CSV_期間A!$N879)</f>
        <v/>
      </c>
      <c r="E883" s="12" t="str">
        <f aca="false">IF($C883="","",RIGHT($D883,1))</f>
        <v/>
      </c>
      <c r="F883" s="41" t="str">
        <f aca="false">IF($C883="","",IFERROR(INDEX(サイズ換算マスタ!$C$6:$C$8,MATCH($E883,サイズ換算マスタ!$B$6:$B$8,0)),1))</f>
        <v/>
      </c>
      <c r="G883" s="38" t="str">
        <f aca="false">IF($C883="","",SUMIFS(②実績CSV_期間A!$AA$2:$AA$5001,②実績CSV_期間A!$M$2:$M$5001,$C883))</f>
        <v/>
      </c>
      <c r="H883" s="38" t="str">
        <f aca="false">IF($C883="","",SUMIFS(③実績CSV_期間B!$AA$2:$AA$5001,③実績CSV_期間B!$M$2:$M$5001,$C883))</f>
        <v/>
      </c>
      <c r="I883" s="38" t="str">
        <f aca="false">IF($C883="","",SUMIFS(④実績CSV_期間C!$AA$2:$AA$5001,④実績CSV_期間C!$M$2:$M$5001,$C883))</f>
        <v/>
      </c>
      <c r="J883" s="38" t="str">
        <f aca="false">IF($C883="","",N($F883)*N($G883))</f>
        <v/>
      </c>
      <c r="K883" s="38" t="str">
        <f aca="false">IF($C883="","",N($F883)*N($H883))</f>
        <v/>
      </c>
      <c r="L883" s="38" t="str">
        <f aca="false">IF($C883="","",N($F883)*N($I883))</f>
        <v/>
      </c>
      <c r="M883" s="37" t="str">
        <f aca="false">IF(OR($C883="",N(TOP!$C$12)=0),"",N($J883)/TOP!$C$12)</f>
        <v/>
      </c>
      <c r="N883" s="37" t="str">
        <f aca="false">IF(OR($C883="",N(TOP!$C$13)=0),"",N($K883)/TOP!$C$13)</f>
        <v/>
      </c>
      <c r="O883" s="37" t="str">
        <f aca="false">IF(OR($C883="",N(TOP!$C$14)=0),"",N($L883)/TOP!$C$14)</f>
        <v/>
      </c>
      <c r="P883" s="42" t="str">
        <f aca="false">IF($C883="","",IFERROR(CHOOSE(MATCH(TOP!$C$10,{"【期間A】","【期間B】","【期間C】"},0),N($M883),N($N883),N($O883)),0))</f>
        <v/>
      </c>
    </row>
    <row r="884" customFormat="false" ht="15" hidden="false" customHeight="false" outlineLevel="0" collapsed="false">
      <c r="B884" s="12" t="n">
        <v>879</v>
      </c>
      <c r="C884" s="36" t="str">
        <f aca="false">IF(②実績CSV_期間A!$M880="","",②実績CSV_期間A!$M880&amp;"")</f>
        <v/>
      </c>
      <c r="D884" s="12" t="str">
        <f aca="false">IF($C884="","",②実績CSV_期間A!$N880)</f>
        <v/>
      </c>
      <c r="E884" s="12" t="str">
        <f aca="false">IF($C884="","",RIGHT($D884,1))</f>
        <v/>
      </c>
      <c r="F884" s="41" t="str">
        <f aca="false">IF($C884="","",IFERROR(INDEX(サイズ換算マスタ!$C$6:$C$8,MATCH($E884,サイズ換算マスタ!$B$6:$B$8,0)),1))</f>
        <v/>
      </c>
      <c r="G884" s="38" t="str">
        <f aca="false">IF($C884="","",SUMIFS(②実績CSV_期間A!$AA$2:$AA$5001,②実績CSV_期間A!$M$2:$M$5001,$C884))</f>
        <v/>
      </c>
      <c r="H884" s="38" t="str">
        <f aca="false">IF($C884="","",SUMIFS(③実績CSV_期間B!$AA$2:$AA$5001,③実績CSV_期間B!$M$2:$M$5001,$C884))</f>
        <v/>
      </c>
      <c r="I884" s="38" t="str">
        <f aca="false">IF($C884="","",SUMIFS(④実績CSV_期間C!$AA$2:$AA$5001,④実績CSV_期間C!$M$2:$M$5001,$C884))</f>
        <v/>
      </c>
      <c r="J884" s="38" t="str">
        <f aca="false">IF($C884="","",N($F884)*N($G884))</f>
        <v/>
      </c>
      <c r="K884" s="38" t="str">
        <f aca="false">IF($C884="","",N($F884)*N($H884))</f>
        <v/>
      </c>
      <c r="L884" s="38" t="str">
        <f aca="false">IF($C884="","",N($F884)*N($I884))</f>
        <v/>
      </c>
      <c r="M884" s="37" t="str">
        <f aca="false">IF(OR($C884="",N(TOP!$C$12)=0),"",N($J884)/TOP!$C$12)</f>
        <v/>
      </c>
      <c r="N884" s="37" t="str">
        <f aca="false">IF(OR($C884="",N(TOP!$C$13)=0),"",N($K884)/TOP!$C$13)</f>
        <v/>
      </c>
      <c r="O884" s="37" t="str">
        <f aca="false">IF(OR($C884="",N(TOP!$C$14)=0),"",N($L884)/TOP!$C$14)</f>
        <v/>
      </c>
      <c r="P884" s="42" t="str">
        <f aca="false">IF($C884="","",IFERROR(CHOOSE(MATCH(TOP!$C$10,{"【期間A】","【期間B】","【期間C】"},0),N($M884),N($N884),N($O884)),0))</f>
        <v/>
      </c>
    </row>
    <row r="885" customFormat="false" ht="15" hidden="false" customHeight="false" outlineLevel="0" collapsed="false">
      <c r="B885" s="12" t="n">
        <v>880</v>
      </c>
      <c r="C885" s="36" t="str">
        <f aca="false">IF(②実績CSV_期間A!$M881="","",②実績CSV_期間A!$M881&amp;"")</f>
        <v/>
      </c>
      <c r="D885" s="12" t="str">
        <f aca="false">IF($C885="","",②実績CSV_期間A!$N881)</f>
        <v/>
      </c>
      <c r="E885" s="12" t="str">
        <f aca="false">IF($C885="","",RIGHT($D885,1))</f>
        <v/>
      </c>
      <c r="F885" s="41" t="str">
        <f aca="false">IF($C885="","",IFERROR(INDEX(サイズ換算マスタ!$C$6:$C$8,MATCH($E885,サイズ換算マスタ!$B$6:$B$8,0)),1))</f>
        <v/>
      </c>
      <c r="G885" s="38" t="str">
        <f aca="false">IF($C885="","",SUMIFS(②実績CSV_期間A!$AA$2:$AA$5001,②実績CSV_期間A!$M$2:$M$5001,$C885))</f>
        <v/>
      </c>
      <c r="H885" s="38" t="str">
        <f aca="false">IF($C885="","",SUMIFS(③実績CSV_期間B!$AA$2:$AA$5001,③実績CSV_期間B!$M$2:$M$5001,$C885))</f>
        <v/>
      </c>
      <c r="I885" s="38" t="str">
        <f aca="false">IF($C885="","",SUMIFS(④実績CSV_期間C!$AA$2:$AA$5001,④実績CSV_期間C!$M$2:$M$5001,$C885))</f>
        <v/>
      </c>
      <c r="J885" s="38" t="str">
        <f aca="false">IF($C885="","",N($F885)*N($G885))</f>
        <v/>
      </c>
      <c r="K885" s="38" t="str">
        <f aca="false">IF($C885="","",N($F885)*N($H885))</f>
        <v/>
      </c>
      <c r="L885" s="38" t="str">
        <f aca="false">IF($C885="","",N($F885)*N($I885))</f>
        <v/>
      </c>
      <c r="M885" s="37" t="str">
        <f aca="false">IF(OR($C885="",N(TOP!$C$12)=0),"",N($J885)/TOP!$C$12)</f>
        <v/>
      </c>
      <c r="N885" s="37" t="str">
        <f aca="false">IF(OR($C885="",N(TOP!$C$13)=0),"",N($K885)/TOP!$C$13)</f>
        <v/>
      </c>
      <c r="O885" s="37" t="str">
        <f aca="false">IF(OR($C885="",N(TOP!$C$14)=0),"",N($L885)/TOP!$C$14)</f>
        <v/>
      </c>
      <c r="P885" s="42" t="str">
        <f aca="false">IF($C885="","",IFERROR(CHOOSE(MATCH(TOP!$C$10,{"【期間A】","【期間B】","【期間C】"},0),N($M885),N($N885),N($O885)),0))</f>
        <v/>
      </c>
    </row>
    <row r="886" customFormat="false" ht="15" hidden="false" customHeight="false" outlineLevel="0" collapsed="false">
      <c r="B886" s="12" t="n">
        <v>881</v>
      </c>
      <c r="C886" s="36" t="str">
        <f aca="false">IF(②実績CSV_期間A!$M882="","",②実績CSV_期間A!$M882&amp;"")</f>
        <v/>
      </c>
      <c r="D886" s="12" t="str">
        <f aca="false">IF($C886="","",②実績CSV_期間A!$N882)</f>
        <v/>
      </c>
      <c r="E886" s="12" t="str">
        <f aca="false">IF($C886="","",RIGHT($D886,1))</f>
        <v/>
      </c>
      <c r="F886" s="41" t="str">
        <f aca="false">IF($C886="","",IFERROR(INDEX(サイズ換算マスタ!$C$6:$C$8,MATCH($E886,サイズ換算マスタ!$B$6:$B$8,0)),1))</f>
        <v/>
      </c>
      <c r="G886" s="38" t="str">
        <f aca="false">IF($C886="","",SUMIFS(②実績CSV_期間A!$AA$2:$AA$5001,②実績CSV_期間A!$M$2:$M$5001,$C886))</f>
        <v/>
      </c>
      <c r="H886" s="38" t="str">
        <f aca="false">IF($C886="","",SUMIFS(③実績CSV_期間B!$AA$2:$AA$5001,③実績CSV_期間B!$M$2:$M$5001,$C886))</f>
        <v/>
      </c>
      <c r="I886" s="38" t="str">
        <f aca="false">IF($C886="","",SUMIFS(④実績CSV_期間C!$AA$2:$AA$5001,④実績CSV_期間C!$M$2:$M$5001,$C886))</f>
        <v/>
      </c>
      <c r="J886" s="38" t="str">
        <f aca="false">IF($C886="","",N($F886)*N($G886))</f>
        <v/>
      </c>
      <c r="K886" s="38" t="str">
        <f aca="false">IF($C886="","",N($F886)*N($H886))</f>
        <v/>
      </c>
      <c r="L886" s="38" t="str">
        <f aca="false">IF($C886="","",N($F886)*N($I886))</f>
        <v/>
      </c>
      <c r="M886" s="37" t="str">
        <f aca="false">IF(OR($C886="",N(TOP!$C$12)=0),"",N($J886)/TOP!$C$12)</f>
        <v/>
      </c>
      <c r="N886" s="37" t="str">
        <f aca="false">IF(OR($C886="",N(TOP!$C$13)=0),"",N($K886)/TOP!$C$13)</f>
        <v/>
      </c>
      <c r="O886" s="37" t="str">
        <f aca="false">IF(OR($C886="",N(TOP!$C$14)=0),"",N($L886)/TOP!$C$14)</f>
        <v/>
      </c>
      <c r="P886" s="42" t="str">
        <f aca="false">IF($C886="","",IFERROR(CHOOSE(MATCH(TOP!$C$10,{"【期間A】","【期間B】","【期間C】"},0),N($M886),N($N886),N($O886)),0))</f>
        <v/>
      </c>
    </row>
    <row r="887" customFormat="false" ht="15" hidden="false" customHeight="false" outlineLevel="0" collapsed="false">
      <c r="B887" s="12" t="n">
        <v>882</v>
      </c>
      <c r="C887" s="36" t="str">
        <f aca="false">IF(②実績CSV_期間A!$M883="","",②実績CSV_期間A!$M883&amp;"")</f>
        <v/>
      </c>
      <c r="D887" s="12" t="str">
        <f aca="false">IF($C887="","",②実績CSV_期間A!$N883)</f>
        <v/>
      </c>
      <c r="E887" s="12" t="str">
        <f aca="false">IF($C887="","",RIGHT($D887,1))</f>
        <v/>
      </c>
      <c r="F887" s="41" t="str">
        <f aca="false">IF($C887="","",IFERROR(INDEX(サイズ換算マスタ!$C$6:$C$8,MATCH($E887,サイズ換算マスタ!$B$6:$B$8,0)),1))</f>
        <v/>
      </c>
      <c r="G887" s="38" t="str">
        <f aca="false">IF($C887="","",SUMIFS(②実績CSV_期間A!$AA$2:$AA$5001,②実績CSV_期間A!$M$2:$M$5001,$C887))</f>
        <v/>
      </c>
      <c r="H887" s="38" t="str">
        <f aca="false">IF($C887="","",SUMIFS(③実績CSV_期間B!$AA$2:$AA$5001,③実績CSV_期間B!$M$2:$M$5001,$C887))</f>
        <v/>
      </c>
      <c r="I887" s="38" t="str">
        <f aca="false">IF($C887="","",SUMIFS(④実績CSV_期間C!$AA$2:$AA$5001,④実績CSV_期間C!$M$2:$M$5001,$C887))</f>
        <v/>
      </c>
      <c r="J887" s="38" t="str">
        <f aca="false">IF($C887="","",N($F887)*N($G887))</f>
        <v/>
      </c>
      <c r="K887" s="38" t="str">
        <f aca="false">IF($C887="","",N($F887)*N($H887))</f>
        <v/>
      </c>
      <c r="L887" s="38" t="str">
        <f aca="false">IF($C887="","",N($F887)*N($I887))</f>
        <v/>
      </c>
      <c r="M887" s="37" t="str">
        <f aca="false">IF(OR($C887="",N(TOP!$C$12)=0),"",N($J887)/TOP!$C$12)</f>
        <v/>
      </c>
      <c r="N887" s="37" t="str">
        <f aca="false">IF(OR($C887="",N(TOP!$C$13)=0),"",N($K887)/TOP!$C$13)</f>
        <v/>
      </c>
      <c r="O887" s="37" t="str">
        <f aca="false">IF(OR($C887="",N(TOP!$C$14)=0),"",N($L887)/TOP!$C$14)</f>
        <v/>
      </c>
      <c r="P887" s="42" t="str">
        <f aca="false">IF($C887="","",IFERROR(CHOOSE(MATCH(TOP!$C$10,{"【期間A】","【期間B】","【期間C】"},0),N($M887),N($N887),N($O887)),0))</f>
        <v/>
      </c>
    </row>
    <row r="888" customFormat="false" ht="15" hidden="false" customHeight="false" outlineLevel="0" collapsed="false">
      <c r="B888" s="12" t="n">
        <v>883</v>
      </c>
      <c r="C888" s="36" t="str">
        <f aca="false">IF(②実績CSV_期間A!$M884="","",②実績CSV_期間A!$M884&amp;"")</f>
        <v/>
      </c>
      <c r="D888" s="12" t="str">
        <f aca="false">IF($C888="","",②実績CSV_期間A!$N884)</f>
        <v/>
      </c>
      <c r="E888" s="12" t="str">
        <f aca="false">IF($C888="","",RIGHT($D888,1))</f>
        <v/>
      </c>
      <c r="F888" s="41" t="str">
        <f aca="false">IF($C888="","",IFERROR(INDEX(サイズ換算マスタ!$C$6:$C$8,MATCH($E888,サイズ換算マスタ!$B$6:$B$8,0)),1))</f>
        <v/>
      </c>
      <c r="G888" s="38" t="str">
        <f aca="false">IF($C888="","",SUMIFS(②実績CSV_期間A!$AA$2:$AA$5001,②実績CSV_期間A!$M$2:$M$5001,$C888))</f>
        <v/>
      </c>
      <c r="H888" s="38" t="str">
        <f aca="false">IF($C888="","",SUMIFS(③実績CSV_期間B!$AA$2:$AA$5001,③実績CSV_期間B!$M$2:$M$5001,$C888))</f>
        <v/>
      </c>
      <c r="I888" s="38" t="str">
        <f aca="false">IF($C888="","",SUMIFS(④実績CSV_期間C!$AA$2:$AA$5001,④実績CSV_期間C!$M$2:$M$5001,$C888))</f>
        <v/>
      </c>
      <c r="J888" s="38" t="str">
        <f aca="false">IF($C888="","",N($F888)*N($G888))</f>
        <v/>
      </c>
      <c r="K888" s="38" t="str">
        <f aca="false">IF($C888="","",N($F888)*N($H888))</f>
        <v/>
      </c>
      <c r="L888" s="38" t="str">
        <f aca="false">IF($C888="","",N($F888)*N($I888))</f>
        <v/>
      </c>
      <c r="M888" s="37" t="str">
        <f aca="false">IF(OR($C888="",N(TOP!$C$12)=0),"",N($J888)/TOP!$C$12)</f>
        <v/>
      </c>
      <c r="N888" s="37" t="str">
        <f aca="false">IF(OR($C888="",N(TOP!$C$13)=0),"",N($K888)/TOP!$C$13)</f>
        <v/>
      </c>
      <c r="O888" s="37" t="str">
        <f aca="false">IF(OR($C888="",N(TOP!$C$14)=0),"",N($L888)/TOP!$C$14)</f>
        <v/>
      </c>
      <c r="P888" s="42" t="str">
        <f aca="false">IF($C888="","",IFERROR(CHOOSE(MATCH(TOP!$C$10,{"【期間A】","【期間B】","【期間C】"},0),N($M888),N($N888),N($O888)),0))</f>
        <v/>
      </c>
    </row>
    <row r="889" customFormat="false" ht="15" hidden="false" customHeight="false" outlineLevel="0" collapsed="false">
      <c r="B889" s="12" t="n">
        <v>884</v>
      </c>
      <c r="C889" s="36" t="str">
        <f aca="false">IF(②実績CSV_期間A!$M885="","",②実績CSV_期間A!$M885&amp;"")</f>
        <v/>
      </c>
      <c r="D889" s="12" t="str">
        <f aca="false">IF($C889="","",②実績CSV_期間A!$N885)</f>
        <v/>
      </c>
      <c r="E889" s="12" t="str">
        <f aca="false">IF($C889="","",RIGHT($D889,1))</f>
        <v/>
      </c>
      <c r="F889" s="41" t="str">
        <f aca="false">IF($C889="","",IFERROR(INDEX(サイズ換算マスタ!$C$6:$C$8,MATCH($E889,サイズ換算マスタ!$B$6:$B$8,0)),1))</f>
        <v/>
      </c>
      <c r="G889" s="38" t="str">
        <f aca="false">IF($C889="","",SUMIFS(②実績CSV_期間A!$AA$2:$AA$5001,②実績CSV_期間A!$M$2:$M$5001,$C889))</f>
        <v/>
      </c>
      <c r="H889" s="38" t="str">
        <f aca="false">IF($C889="","",SUMIFS(③実績CSV_期間B!$AA$2:$AA$5001,③実績CSV_期間B!$M$2:$M$5001,$C889))</f>
        <v/>
      </c>
      <c r="I889" s="38" t="str">
        <f aca="false">IF($C889="","",SUMIFS(④実績CSV_期間C!$AA$2:$AA$5001,④実績CSV_期間C!$M$2:$M$5001,$C889))</f>
        <v/>
      </c>
      <c r="J889" s="38" t="str">
        <f aca="false">IF($C889="","",N($F889)*N($G889))</f>
        <v/>
      </c>
      <c r="K889" s="38" t="str">
        <f aca="false">IF($C889="","",N($F889)*N($H889))</f>
        <v/>
      </c>
      <c r="L889" s="38" t="str">
        <f aca="false">IF($C889="","",N($F889)*N($I889))</f>
        <v/>
      </c>
      <c r="M889" s="37" t="str">
        <f aca="false">IF(OR($C889="",N(TOP!$C$12)=0),"",N($J889)/TOP!$C$12)</f>
        <v/>
      </c>
      <c r="N889" s="37" t="str">
        <f aca="false">IF(OR($C889="",N(TOP!$C$13)=0),"",N($K889)/TOP!$C$13)</f>
        <v/>
      </c>
      <c r="O889" s="37" t="str">
        <f aca="false">IF(OR($C889="",N(TOP!$C$14)=0),"",N($L889)/TOP!$C$14)</f>
        <v/>
      </c>
      <c r="P889" s="42" t="str">
        <f aca="false">IF($C889="","",IFERROR(CHOOSE(MATCH(TOP!$C$10,{"【期間A】","【期間B】","【期間C】"},0),N($M889),N($N889),N($O889)),0))</f>
        <v/>
      </c>
    </row>
    <row r="890" customFormat="false" ht="15" hidden="false" customHeight="false" outlineLevel="0" collapsed="false">
      <c r="B890" s="12" t="n">
        <v>885</v>
      </c>
      <c r="C890" s="36" t="str">
        <f aca="false">IF(②実績CSV_期間A!$M886="","",②実績CSV_期間A!$M886&amp;"")</f>
        <v/>
      </c>
      <c r="D890" s="12" t="str">
        <f aca="false">IF($C890="","",②実績CSV_期間A!$N886)</f>
        <v/>
      </c>
      <c r="E890" s="12" t="str">
        <f aca="false">IF($C890="","",RIGHT($D890,1))</f>
        <v/>
      </c>
      <c r="F890" s="41" t="str">
        <f aca="false">IF($C890="","",IFERROR(INDEX(サイズ換算マスタ!$C$6:$C$8,MATCH($E890,サイズ換算マスタ!$B$6:$B$8,0)),1))</f>
        <v/>
      </c>
      <c r="G890" s="38" t="str">
        <f aca="false">IF($C890="","",SUMIFS(②実績CSV_期間A!$AA$2:$AA$5001,②実績CSV_期間A!$M$2:$M$5001,$C890))</f>
        <v/>
      </c>
      <c r="H890" s="38" t="str">
        <f aca="false">IF($C890="","",SUMIFS(③実績CSV_期間B!$AA$2:$AA$5001,③実績CSV_期間B!$M$2:$M$5001,$C890))</f>
        <v/>
      </c>
      <c r="I890" s="38" t="str">
        <f aca="false">IF($C890="","",SUMIFS(④実績CSV_期間C!$AA$2:$AA$5001,④実績CSV_期間C!$M$2:$M$5001,$C890))</f>
        <v/>
      </c>
      <c r="J890" s="38" t="str">
        <f aca="false">IF($C890="","",N($F890)*N($G890))</f>
        <v/>
      </c>
      <c r="K890" s="38" t="str">
        <f aca="false">IF($C890="","",N($F890)*N($H890))</f>
        <v/>
      </c>
      <c r="L890" s="38" t="str">
        <f aca="false">IF($C890="","",N($F890)*N($I890))</f>
        <v/>
      </c>
      <c r="M890" s="37" t="str">
        <f aca="false">IF(OR($C890="",N(TOP!$C$12)=0),"",N($J890)/TOP!$C$12)</f>
        <v/>
      </c>
      <c r="N890" s="37" t="str">
        <f aca="false">IF(OR($C890="",N(TOP!$C$13)=0),"",N($K890)/TOP!$C$13)</f>
        <v/>
      </c>
      <c r="O890" s="37" t="str">
        <f aca="false">IF(OR($C890="",N(TOP!$C$14)=0),"",N($L890)/TOP!$C$14)</f>
        <v/>
      </c>
      <c r="P890" s="42" t="str">
        <f aca="false">IF($C890="","",IFERROR(CHOOSE(MATCH(TOP!$C$10,{"【期間A】","【期間B】","【期間C】"},0),N($M890),N($N890),N($O890)),0))</f>
        <v/>
      </c>
    </row>
    <row r="891" customFormat="false" ht="15" hidden="false" customHeight="false" outlineLevel="0" collapsed="false">
      <c r="B891" s="12" t="n">
        <v>886</v>
      </c>
      <c r="C891" s="36" t="str">
        <f aca="false">IF(②実績CSV_期間A!$M887="","",②実績CSV_期間A!$M887&amp;"")</f>
        <v/>
      </c>
      <c r="D891" s="12" t="str">
        <f aca="false">IF($C891="","",②実績CSV_期間A!$N887)</f>
        <v/>
      </c>
      <c r="E891" s="12" t="str">
        <f aca="false">IF($C891="","",RIGHT($D891,1))</f>
        <v/>
      </c>
      <c r="F891" s="41" t="str">
        <f aca="false">IF($C891="","",IFERROR(INDEX(サイズ換算マスタ!$C$6:$C$8,MATCH($E891,サイズ換算マスタ!$B$6:$B$8,0)),1))</f>
        <v/>
      </c>
      <c r="G891" s="38" t="str">
        <f aca="false">IF($C891="","",SUMIFS(②実績CSV_期間A!$AA$2:$AA$5001,②実績CSV_期間A!$M$2:$M$5001,$C891))</f>
        <v/>
      </c>
      <c r="H891" s="38" t="str">
        <f aca="false">IF($C891="","",SUMIFS(③実績CSV_期間B!$AA$2:$AA$5001,③実績CSV_期間B!$M$2:$M$5001,$C891))</f>
        <v/>
      </c>
      <c r="I891" s="38" t="str">
        <f aca="false">IF($C891="","",SUMIFS(④実績CSV_期間C!$AA$2:$AA$5001,④実績CSV_期間C!$M$2:$M$5001,$C891))</f>
        <v/>
      </c>
      <c r="J891" s="38" t="str">
        <f aca="false">IF($C891="","",N($F891)*N($G891))</f>
        <v/>
      </c>
      <c r="K891" s="38" t="str">
        <f aca="false">IF($C891="","",N($F891)*N($H891))</f>
        <v/>
      </c>
      <c r="L891" s="38" t="str">
        <f aca="false">IF($C891="","",N($F891)*N($I891))</f>
        <v/>
      </c>
      <c r="M891" s="37" t="str">
        <f aca="false">IF(OR($C891="",N(TOP!$C$12)=0),"",N($J891)/TOP!$C$12)</f>
        <v/>
      </c>
      <c r="N891" s="37" t="str">
        <f aca="false">IF(OR($C891="",N(TOP!$C$13)=0),"",N($K891)/TOP!$C$13)</f>
        <v/>
      </c>
      <c r="O891" s="37" t="str">
        <f aca="false">IF(OR($C891="",N(TOP!$C$14)=0),"",N($L891)/TOP!$C$14)</f>
        <v/>
      </c>
      <c r="P891" s="42" t="str">
        <f aca="false">IF($C891="","",IFERROR(CHOOSE(MATCH(TOP!$C$10,{"【期間A】","【期間B】","【期間C】"},0),N($M891),N($N891),N($O891)),0))</f>
        <v/>
      </c>
    </row>
    <row r="892" customFormat="false" ht="15" hidden="false" customHeight="false" outlineLevel="0" collapsed="false">
      <c r="B892" s="12" t="n">
        <v>887</v>
      </c>
      <c r="C892" s="36" t="str">
        <f aca="false">IF(②実績CSV_期間A!$M888="","",②実績CSV_期間A!$M888&amp;"")</f>
        <v/>
      </c>
      <c r="D892" s="12" t="str">
        <f aca="false">IF($C892="","",②実績CSV_期間A!$N888)</f>
        <v/>
      </c>
      <c r="E892" s="12" t="str">
        <f aca="false">IF($C892="","",RIGHT($D892,1))</f>
        <v/>
      </c>
      <c r="F892" s="41" t="str">
        <f aca="false">IF($C892="","",IFERROR(INDEX(サイズ換算マスタ!$C$6:$C$8,MATCH($E892,サイズ換算マスタ!$B$6:$B$8,0)),1))</f>
        <v/>
      </c>
      <c r="G892" s="38" t="str">
        <f aca="false">IF($C892="","",SUMIFS(②実績CSV_期間A!$AA$2:$AA$5001,②実績CSV_期間A!$M$2:$M$5001,$C892))</f>
        <v/>
      </c>
      <c r="H892" s="38" t="str">
        <f aca="false">IF($C892="","",SUMIFS(③実績CSV_期間B!$AA$2:$AA$5001,③実績CSV_期間B!$M$2:$M$5001,$C892))</f>
        <v/>
      </c>
      <c r="I892" s="38" t="str">
        <f aca="false">IF($C892="","",SUMIFS(④実績CSV_期間C!$AA$2:$AA$5001,④実績CSV_期間C!$M$2:$M$5001,$C892))</f>
        <v/>
      </c>
      <c r="J892" s="38" t="str">
        <f aca="false">IF($C892="","",N($F892)*N($G892))</f>
        <v/>
      </c>
      <c r="K892" s="38" t="str">
        <f aca="false">IF($C892="","",N($F892)*N($H892))</f>
        <v/>
      </c>
      <c r="L892" s="38" t="str">
        <f aca="false">IF($C892="","",N($F892)*N($I892))</f>
        <v/>
      </c>
      <c r="M892" s="37" t="str">
        <f aca="false">IF(OR($C892="",N(TOP!$C$12)=0),"",N($J892)/TOP!$C$12)</f>
        <v/>
      </c>
      <c r="N892" s="37" t="str">
        <f aca="false">IF(OR($C892="",N(TOP!$C$13)=0),"",N($K892)/TOP!$C$13)</f>
        <v/>
      </c>
      <c r="O892" s="37" t="str">
        <f aca="false">IF(OR($C892="",N(TOP!$C$14)=0),"",N($L892)/TOP!$C$14)</f>
        <v/>
      </c>
      <c r="P892" s="42" t="str">
        <f aca="false">IF($C892="","",IFERROR(CHOOSE(MATCH(TOP!$C$10,{"【期間A】","【期間B】","【期間C】"},0),N($M892),N($N892),N($O892)),0))</f>
        <v/>
      </c>
    </row>
    <row r="893" customFormat="false" ht="15" hidden="false" customHeight="false" outlineLevel="0" collapsed="false">
      <c r="B893" s="12" t="n">
        <v>888</v>
      </c>
      <c r="C893" s="36" t="str">
        <f aca="false">IF(②実績CSV_期間A!$M889="","",②実績CSV_期間A!$M889&amp;"")</f>
        <v/>
      </c>
      <c r="D893" s="12" t="str">
        <f aca="false">IF($C893="","",②実績CSV_期間A!$N889)</f>
        <v/>
      </c>
      <c r="E893" s="12" t="str">
        <f aca="false">IF($C893="","",RIGHT($D893,1))</f>
        <v/>
      </c>
      <c r="F893" s="41" t="str">
        <f aca="false">IF($C893="","",IFERROR(INDEX(サイズ換算マスタ!$C$6:$C$8,MATCH($E893,サイズ換算マスタ!$B$6:$B$8,0)),1))</f>
        <v/>
      </c>
      <c r="G893" s="38" t="str">
        <f aca="false">IF($C893="","",SUMIFS(②実績CSV_期間A!$AA$2:$AA$5001,②実績CSV_期間A!$M$2:$M$5001,$C893))</f>
        <v/>
      </c>
      <c r="H893" s="38" t="str">
        <f aca="false">IF($C893="","",SUMIFS(③実績CSV_期間B!$AA$2:$AA$5001,③実績CSV_期間B!$M$2:$M$5001,$C893))</f>
        <v/>
      </c>
      <c r="I893" s="38" t="str">
        <f aca="false">IF($C893="","",SUMIFS(④実績CSV_期間C!$AA$2:$AA$5001,④実績CSV_期間C!$M$2:$M$5001,$C893))</f>
        <v/>
      </c>
      <c r="J893" s="38" t="str">
        <f aca="false">IF($C893="","",N($F893)*N($G893))</f>
        <v/>
      </c>
      <c r="K893" s="38" t="str">
        <f aca="false">IF($C893="","",N($F893)*N($H893))</f>
        <v/>
      </c>
      <c r="L893" s="38" t="str">
        <f aca="false">IF($C893="","",N($F893)*N($I893))</f>
        <v/>
      </c>
      <c r="M893" s="37" t="str">
        <f aca="false">IF(OR($C893="",N(TOP!$C$12)=0),"",N($J893)/TOP!$C$12)</f>
        <v/>
      </c>
      <c r="N893" s="37" t="str">
        <f aca="false">IF(OR($C893="",N(TOP!$C$13)=0),"",N($K893)/TOP!$C$13)</f>
        <v/>
      </c>
      <c r="O893" s="37" t="str">
        <f aca="false">IF(OR($C893="",N(TOP!$C$14)=0),"",N($L893)/TOP!$C$14)</f>
        <v/>
      </c>
      <c r="P893" s="42" t="str">
        <f aca="false">IF($C893="","",IFERROR(CHOOSE(MATCH(TOP!$C$10,{"【期間A】","【期間B】","【期間C】"},0),N($M893),N($N893),N($O893)),0))</f>
        <v/>
      </c>
    </row>
    <row r="894" customFormat="false" ht="15" hidden="false" customHeight="false" outlineLevel="0" collapsed="false">
      <c r="B894" s="12" t="n">
        <v>889</v>
      </c>
      <c r="C894" s="36" t="str">
        <f aca="false">IF(②実績CSV_期間A!$M890="","",②実績CSV_期間A!$M890&amp;"")</f>
        <v/>
      </c>
      <c r="D894" s="12" t="str">
        <f aca="false">IF($C894="","",②実績CSV_期間A!$N890)</f>
        <v/>
      </c>
      <c r="E894" s="12" t="str">
        <f aca="false">IF($C894="","",RIGHT($D894,1))</f>
        <v/>
      </c>
      <c r="F894" s="41" t="str">
        <f aca="false">IF($C894="","",IFERROR(INDEX(サイズ換算マスタ!$C$6:$C$8,MATCH($E894,サイズ換算マスタ!$B$6:$B$8,0)),1))</f>
        <v/>
      </c>
      <c r="G894" s="38" t="str">
        <f aca="false">IF($C894="","",SUMIFS(②実績CSV_期間A!$AA$2:$AA$5001,②実績CSV_期間A!$M$2:$M$5001,$C894))</f>
        <v/>
      </c>
      <c r="H894" s="38" t="str">
        <f aca="false">IF($C894="","",SUMIFS(③実績CSV_期間B!$AA$2:$AA$5001,③実績CSV_期間B!$M$2:$M$5001,$C894))</f>
        <v/>
      </c>
      <c r="I894" s="38" t="str">
        <f aca="false">IF($C894="","",SUMIFS(④実績CSV_期間C!$AA$2:$AA$5001,④実績CSV_期間C!$M$2:$M$5001,$C894))</f>
        <v/>
      </c>
      <c r="J894" s="38" t="str">
        <f aca="false">IF($C894="","",N($F894)*N($G894))</f>
        <v/>
      </c>
      <c r="K894" s="38" t="str">
        <f aca="false">IF($C894="","",N($F894)*N($H894))</f>
        <v/>
      </c>
      <c r="L894" s="38" t="str">
        <f aca="false">IF($C894="","",N($F894)*N($I894))</f>
        <v/>
      </c>
      <c r="M894" s="37" t="str">
        <f aca="false">IF(OR($C894="",N(TOP!$C$12)=0),"",N($J894)/TOP!$C$12)</f>
        <v/>
      </c>
      <c r="N894" s="37" t="str">
        <f aca="false">IF(OR($C894="",N(TOP!$C$13)=0),"",N($K894)/TOP!$C$13)</f>
        <v/>
      </c>
      <c r="O894" s="37" t="str">
        <f aca="false">IF(OR($C894="",N(TOP!$C$14)=0),"",N($L894)/TOP!$C$14)</f>
        <v/>
      </c>
      <c r="P894" s="42" t="str">
        <f aca="false">IF($C894="","",IFERROR(CHOOSE(MATCH(TOP!$C$10,{"【期間A】","【期間B】","【期間C】"},0),N($M894),N($N894),N($O894)),0))</f>
        <v/>
      </c>
    </row>
    <row r="895" customFormat="false" ht="15" hidden="false" customHeight="false" outlineLevel="0" collapsed="false">
      <c r="B895" s="12" t="n">
        <v>890</v>
      </c>
      <c r="C895" s="36" t="str">
        <f aca="false">IF(②実績CSV_期間A!$M891="","",②実績CSV_期間A!$M891&amp;"")</f>
        <v/>
      </c>
      <c r="D895" s="12" t="str">
        <f aca="false">IF($C895="","",②実績CSV_期間A!$N891)</f>
        <v/>
      </c>
      <c r="E895" s="12" t="str">
        <f aca="false">IF($C895="","",RIGHT($D895,1))</f>
        <v/>
      </c>
      <c r="F895" s="41" t="str">
        <f aca="false">IF($C895="","",IFERROR(INDEX(サイズ換算マスタ!$C$6:$C$8,MATCH($E895,サイズ換算マスタ!$B$6:$B$8,0)),1))</f>
        <v/>
      </c>
      <c r="G895" s="38" t="str">
        <f aca="false">IF($C895="","",SUMIFS(②実績CSV_期間A!$AA$2:$AA$5001,②実績CSV_期間A!$M$2:$M$5001,$C895))</f>
        <v/>
      </c>
      <c r="H895" s="38" t="str">
        <f aca="false">IF($C895="","",SUMIFS(③実績CSV_期間B!$AA$2:$AA$5001,③実績CSV_期間B!$M$2:$M$5001,$C895))</f>
        <v/>
      </c>
      <c r="I895" s="38" t="str">
        <f aca="false">IF($C895="","",SUMIFS(④実績CSV_期間C!$AA$2:$AA$5001,④実績CSV_期間C!$M$2:$M$5001,$C895))</f>
        <v/>
      </c>
      <c r="J895" s="38" t="str">
        <f aca="false">IF($C895="","",N($F895)*N($G895))</f>
        <v/>
      </c>
      <c r="K895" s="38" t="str">
        <f aca="false">IF($C895="","",N($F895)*N($H895))</f>
        <v/>
      </c>
      <c r="L895" s="38" t="str">
        <f aca="false">IF($C895="","",N($F895)*N($I895))</f>
        <v/>
      </c>
      <c r="M895" s="37" t="str">
        <f aca="false">IF(OR($C895="",N(TOP!$C$12)=0),"",N($J895)/TOP!$C$12)</f>
        <v/>
      </c>
      <c r="N895" s="37" t="str">
        <f aca="false">IF(OR($C895="",N(TOP!$C$13)=0),"",N($K895)/TOP!$C$13)</f>
        <v/>
      </c>
      <c r="O895" s="37" t="str">
        <f aca="false">IF(OR($C895="",N(TOP!$C$14)=0),"",N($L895)/TOP!$C$14)</f>
        <v/>
      </c>
      <c r="P895" s="42" t="str">
        <f aca="false">IF($C895="","",IFERROR(CHOOSE(MATCH(TOP!$C$10,{"【期間A】","【期間B】","【期間C】"},0),N($M895),N($N895),N($O895)),0))</f>
        <v/>
      </c>
    </row>
    <row r="896" customFormat="false" ht="15" hidden="false" customHeight="false" outlineLevel="0" collapsed="false">
      <c r="B896" s="12" t="n">
        <v>891</v>
      </c>
      <c r="C896" s="36" t="str">
        <f aca="false">IF(②実績CSV_期間A!$M892="","",②実績CSV_期間A!$M892&amp;"")</f>
        <v/>
      </c>
      <c r="D896" s="12" t="str">
        <f aca="false">IF($C896="","",②実績CSV_期間A!$N892)</f>
        <v/>
      </c>
      <c r="E896" s="12" t="str">
        <f aca="false">IF($C896="","",RIGHT($D896,1))</f>
        <v/>
      </c>
      <c r="F896" s="41" t="str">
        <f aca="false">IF($C896="","",IFERROR(INDEX(サイズ換算マスタ!$C$6:$C$8,MATCH($E896,サイズ換算マスタ!$B$6:$B$8,0)),1))</f>
        <v/>
      </c>
      <c r="G896" s="38" t="str">
        <f aca="false">IF($C896="","",SUMIFS(②実績CSV_期間A!$AA$2:$AA$5001,②実績CSV_期間A!$M$2:$M$5001,$C896))</f>
        <v/>
      </c>
      <c r="H896" s="38" t="str">
        <f aca="false">IF($C896="","",SUMIFS(③実績CSV_期間B!$AA$2:$AA$5001,③実績CSV_期間B!$M$2:$M$5001,$C896))</f>
        <v/>
      </c>
      <c r="I896" s="38" t="str">
        <f aca="false">IF($C896="","",SUMIFS(④実績CSV_期間C!$AA$2:$AA$5001,④実績CSV_期間C!$M$2:$M$5001,$C896))</f>
        <v/>
      </c>
      <c r="J896" s="38" t="str">
        <f aca="false">IF($C896="","",N($F896)*N($G896))</f>
        <v/>
      </c>
      <c r="K896" s="38" t="str">
        <f aca="false">IF($C896="","",N($F896)*N($H896))</f>
        <v/>
      </c>
      <c r="L896" s="38" t="str">
        <f aca="false">IF($C896="","",N($F896)*N($I896))</f>
        <v/>
      </c>
      <c r="M896" s="37" t="str">
        <f aca="false">IF(OR($C896="",N(TOP!$C$12)=0),"",N($J896)/TOP!$C$12)</f>
        <v/>
      </c>
      <c r="N896" s="37" t="str">
        <f aca="false">IF(OR($C896="",N(TOP!$C$13)=0),"",N($K896)/TOP!$C$13)</f>
        <v/>
      </c>
      <c r="O896" s="37" t="str">
        <f aca="false">IF(OR($C896="",N(TOP!$C$14)=0),"",N($L896)/TOP!$C$14)</f>
        <v/>
      </c>
      <c r="P896" s="42" t="str">
        <f aca="false">IF($C896="","",IFERROR(CHOOSE(MATCH(TOP!$C$10,{"【期間A】","【期間B】","【期間C】"},0),N($M896),N($N896),N($O896)),0))</f>
        <v/>
      </c>
    </row>
    <row r="897" customFormat="false" ht="15" hidden="false" customHeight="false" outlineLevel="0" collapsed="false">
      <c r="B897" s="12" t="n">
        <v>892</v>
      </c>
      <c r="C897" s="36" t="str">
        <f aca="false">IF(②実績CSV_期間A!$M893="","",②実績CSV_期間A!$M893&amp;"")</f>
        <v/>
      </c>
      <c r="D897" s="12" t="str">
        <f aca="false">IF($C897="","",②実績CSV_期間A!$N893)</f>
        <v/>
      </c>
      <c r="E897" s="12" t="str">
        <f aca="false">IF($C897="","",RIGHT($D897,1))</f>
        <v/>
      </c>
      <c r="F897" s="41" t="str">
        <f aca="false">IF($C897="","",IFERROR(INDEX(サイズ換算マスタ!$C$6:$C$8,MATCH($E897,サイズ換算マスタ!$B$6:$B$8,0)),1))</f>
        <v/>
      </c>
      <c r="G897" s="38" t="str">
        <f aca="false">IF($C897="","",SUMIFS(②実績CSV_期間A!$AA$2:$AA$5001,②実績CSV_期間A!$M$2:$M$5001,$C897))</f>
        <v/>
      </c>
      <c r="H897" s="38" t="str">
        <f aca="false">IF($C897="","",SUMIFS(③実績CSV_期間B!$AA$2:$AA$5001,③実績CSV_期間B!$M$2:$M$5001,$C897))</f>
        <v/>
      </c>
      <c r="I897" s="38" t="str">
        <f aca="false">IF($C897="","",SUMIFS(④実績CSV_期間C!$AA$2:$AA$5001,④実績CSV_期間C!$M$2:$M$5001,$C897))</f>
        <v/>
      </c>
      <c r="J897" s="38" t="str">
        <f aca="false">IF($C897="","",N($F897)*N($G897))</f>
        <v/>
      </c>
      <c r="K897" s="38" t="str">
        <f aca="false">IF($C897="","",N($F897)*N($H897))</f>
        <v/>
      </c>
      <c r="L897" s="38" t="str">
        <f aca="false">IF($C897="","",N($F897)*N($I897))</f>
        <v/>
      </c>
      <c r="M897" s="37" t="str">
        <f aca="false">IF(OR($C897="",N(TOP!$C$12)=0),"",N($J897)/TOP!$C$12)</f>
        <v/>
      </c>
      <c r="N897" s="37" t="str">
        <f aca="false">IF(OR($C897="",N(TOP!$C$13)=0),"",N($K897)/TOP!$C$13)</f>
        <v/>
      </c>
      <c r="O897" s="37" t="str">
        <f aca="false">IF(OR($C897="",N(TOP!$C$14)=0),"",N($L897)/TOP!$C$14)</f>
        <v/>
      </c>
      <c r="P897" s="42" t="str">
        <f aca="false">IF($C897="","",IFERROR(CHOOSE(MATCH(TOP!$C$10,{"【期間A】","【期間B】","【期間C】"},0),N($M897),N($N897),N($O897)),0))</f>
        <v/>
      </c>
    </row>
    <row r="898" customFormat="false" ht="15" hidden="false" customHeight="false" outlineLevel="0" collapsed="false">
      <c r="B898" s="12" t="n">
        <v>893</v>
      </c>
      <c r="C898" s="36" t="str">
        <f aca="false">IF(②実績CSV_期間A!$M894="","",②実績CSV_期間A!$M894&amp;"")</f>
        <v/>
      </c>
      <c r="D898" s="12" t="str">
        <f aca="false">IF($C898="","",②実績CSV_期間A!$N894)</f>
        <v/>
      </c>
      <c r="E898" s="12" t="str">
        <f aca="false">IF($C898="","",RIGHT($D898,1))</f>
        <v/>
      </c>
      <c r="F898" s="41" t="str">
        <f aca="false">IF($C898="","",IFERROR(INDEX(サイズ換算マスタ!$C$6:$C$8,MATCH($E898,サイズ換算マスタ!$B$6:$B$8,0)),1))</f>
        <v/>
      </c>
      <c r="G898" s="38" t="str">
        <f aca="false">IF($C898="","",SUMIFS(②実績CSV_期間A!$AA$2:$AA$5001,②実績CSV_期間A!$M$2:$M$5001,$C898))</f>
        <v/>
      </c>
      <c r="H898" s="38" t="str">
        <f aca="false">IF($C898="","",SUMIFS(③実績CSV_期間B!$AA$2:$AA$5001,③実績CSV_期間B!$M$2:$M$5001,$C898))</f>
        <v/>
      </c>
      <c r="I898" s="38" t="str">
        <f aca="false">IF($C898="","",SUMIFS(④実績CSV_期間C!$AA$2:$AA$5001,④実績CSV_期間C!$M$2:$M$5001,$C898))</f>
        <v/>
      </c>
      <c r="J898" s="38" t="str">
        <f aca="false">IF($C898="","",N($F898)*N($G898))</f>
        <v/>
      </c>
      <c r="K898" s="38" t="str">
        <f aca="false">IF($C898="","",N($F898)*N($H898))</f>
        <v/>
      </c>
      <c r="L898" s="38" t="str">
        <f aca="false">IF($C898="","",N($F898)*N($I898))</f>
        <v/>
      </c>
      <c r="M898" s="37" t="str">
        <f aca="false">IF(OR($C898="",N(TOP!$C$12)=0),"",N($J898)/TOP!$C$12)</f>
        <v/>
      </c>
      <c r="N898" s="37" t="str">
        <f aca="false">IF(OR($C898="",N(TOP!$C$13)=0),"",N($K898)/TOP!$C$13)</f>
        <v/>
      </c>
      <c r="O898" s="37" t="str">
        <f aca="false">IF(OR($C898="",N(TOP!$C$14)=0),"",N($L898)/TOP!$C$14)</f>
        <v/>
      </c>
      <c r="P898" s="42" t="str">
        <f aca="false">IF($C898="","",IFERROR(CHOOSE(MATCH(TOP!$C$10,{"【期間A】","【期間B】","【期間C】"},0),N($M898),N($N898),N($O898)),0))</f>
        <v/>
      </c>
    </row>
    <row r="899" customFormat="false" ht="15" hidden="false" customHeight="false" outlineLevel="0" collapsed="false">
      <c r="B899" s="12" t="n">
        <v>894</v>
      </c>
      <c r="C899" s="36" t="str">
        <f aca="false">IF(②実績CSV_期間A!$M895="","",②実績CSV_期間A!$M895&amp;"")</f>
        <v/>
      </c>
      <c r="D899" s="12" t="str">
        <f aca="false">IF($C899="","",②実績CSV_期間A!$N895)</f>
        <v/>
      </c>
      <c r="E899" s="12" t="str">
        <f aca="false">IF($C899="","",RIGHT($D899,1))</f>
        <v/>
      </c>
      <c r="F899" s="41" t="str">
        <f aca="false">IF($C899="","",IFERROR(INDEX(サイズ換算マスタ!$C$6:$C$8,MATCH($E899,サイズ換算マスタ!$B$6:$B$8,0)),1))</f>
        <v/>
      </c>
      <c r="G899" s="38" t="str">
        <f aca="false">IF($C899="","",SUMIFS(②実績CSV_期間A!$AA$2:$AA$5001,②実績CSV_期間A!$M$2:$M$5001,$C899))</f>
        <v/>
      </c>
      <c r="H899" s="38" t="str">
        <f aca="false">IF($C899="","",SUMIFS(③実績CSV_期間B!$AA$2:$AA$5001,③実績CSV_期間B!$M$2:$M$5001,$C899))</f>
        <v/>
      </c>
      <c r="I899" s="38" t="str">
        <f aca="false">IF($C899="","",SUMIFS(④実績CSV_期間C!$AA$2:$AA$5001,④実績CSV_期間C!$M$2:$M$5001,$C899))</f>
        <v/>
      </c>
      <c r="J899" s="38" t="str">
        <f aca="false">IF($C899="","",N($F899)*N($G899))</f>
        <v/>
      </c>
      <c r="K899" s="38" t="str">
        <f aca="false">IF($C899="","",N($F899)*N($H899))</f>
        <v/>
      </c>
      <c r="L899" s="38" t="str">
        <f aca="false">IF($C899="","",N($F899)*N($I899))</f>
        <v/>
      </c>
      <c r="M899" s="37" t="str">
        <f aca="false">IF(OR($C899="",N(TOP!$C$12)=0),"",N($J899)/TOP!$C$12)</f>
        <v/>
      </c>
      <c r="N899" s="37" t="str">
        <f aca="false">IF(OR($C899="",N(TOP!$C$13)=0),"",N($K899)/TOP!$C$13)</f>
        <v/>
      </c>
      <c r="O899" s="37" t="str">
        <f aca="false">IF(OR($C899="",N(TOP!$C$14)=0),"",N($L899)/TOP!$C$14)</f>
        <v/>
      </c>
      <c r="P899" s="42" t="str">
        <f aca="false">IF($C899="","",IFERROR(CHOOSE(MATCH(TOP!$C$10,{"【期間A】","【期間B】","【期間C】"},0),N($M899),N($N899),N($O899)),0))</f>
        <v/>
      </c>
    </row>
    <row r="900" customFormat="false" ht="15" hidden="false" customHeight="false" outlineLevel="0" collapsed="false">
      <c r="B900" s="12" t="n">
        <v>895</v>
      </c>
      <c r="C900" s="36" t="str">
        <f aca="false">IF(②実績CSV_期間A!$M896="","",②実績CSV_期間A!$M896&amp;"")</f>
        <v/>
      </c>
      <c r="D900" s="12" t="str">
        <f aca="false">IF($C900="","",②実績CSV_期間A!$N896)</f>
        <v/>
      </c>
      <c r="E900" s="12" t="str">
        <f aca="false">IF($C900="","",RIGHT($D900,1))</f>
        <v/>
      </c>
      <c r="F900" s="41" t="str">
        <f aca="false">IF($C900="","",IFERROR(INDEX(サイズ換算マスタ!$C$6:$C$8,MATCH($E900,サイズ換算マスタ!$B$6:$B$8,0)),1))</f>
        <v/>
      </c>
      <c r="G900" s="38" t="str">
        <f aca="false">IF($C900="","",SUMIFS(②実績CSV_期間A!$AA$2:$AA$5001,②実績CSV_期間A!$M$2:$M$5001,$C900))</f>
        <v/>
      </c>
      <c r="H900" s="38" t="str">
        <f aca="false">IF($C900="","",SUMIFS(③実績CSV_期間B!$AA$2:$AA$5001,③実績CSV_期間B!$M$2:$M$5001,$C900))</f>
        <v/>
      </c>
      <c r="I900" s="38" t="str">
        <f aca="false">IF($C900="","",SUMIFS(④実績CSV_期間C!$AA$2:$AA$5001,④実績CSV_期間C!$M$2:$M$5001,$C900))</f>
        <v/>
      </c>
      <c r="J900" s="38" t="str">
        <f aca="false">IF($C900="","",N($F900)*N($G900))</f>
        <v/>
      </c>
      <c r="K900" s="38" t="str">
        <f aca="false">IF($C900="","",N($F900)*N($H900))</f>
        <v/>
      </c>
      <c r="L900" s="38" t="str">
        <f aca="false">IF($C900="","",N($F900)*N($I900))</f>
        <v/>
      </c>
      <c r="M900" s="37" t="str">
        <f aca="false">IF(OR($C900="",N(TOP!$C$12)=0),"",N($J900)/TOP!$C$12)</f>
        <v/>
      </c>
      <c r="N900" s="37" t="str">
        <f aca="false">IF(OR($C900="",N(TOP!$C$13)=0),"",N($K900)/TOP!$C$13)</f>
        <v/>
      </c>
      <c r="O900" s="37" t="str">
        <f aca="false">IF(OR($C900="",N(TOP!$C$14)=0),"",N($L900)/TOP!$C$14)</f>
        <v/>
      </c>
      <c r="P900" s="42" t="str">
        <f aca="false">IF($C900="","",IFERROR(CHOOSE(MATCH(TOP!$C$10,{"【期間A】","【期間B】","【期間C】"},0),N($M900),N($N900),N($O900)),0))</f>
        <v/>
      </c>
    </row>
    <row r="901" customFormat="false" ht="15" hidden="false" customHeight="false" outlineLevel="0" collapsed="false">
      <c r="B901" s="12" t="n">
        <v>896</v>
      </c>
      <c r="C901" s="36" t="str">
        <f aca="false">IF(②実績CSV_期間A!$M897="","",②実績CSV_期間A!$M897&amp;"")</f>
        <v/>
      </c>
      <c r="D901" s="12" t="str">
        <f aca="false">IF($C901="","",②実績CSV_期間A!$N897)</f>
        <v/>
      </c>
      <c r="E901" s="12" t="str">
        <f aca="false">IF($C901="","",RIGHT($D901,1))</f>
        <v/>
      </c>
      <c r="F901" s="41" t="str">
        <f aca="false">IF($C901="","",IFERROR(INDEX(サイズ換算マスタ!$C$6:$C$8,MATCH($E901,サイズ換算マスタ!$B$6:$B$8,0)),1))</f>
        <v/>
      </c>
      <c r="G901" s="38" t="str">
        <f aca="false">IF($C901="","",SUMIFS(②実績CSV_期間A!$AA$2:$AA$5001,②実績CSV_期間A!$M$2:$M$5001,$C901))</f>
        <v/>
      </c>
      <c r="H901" s="38" t="str">
        <f aca="false">IF($C901="","",SUMIFS(③実績CSV_期間B!$AA$2:$AA$5001,③実績CSV_期間B!$M$2:$M$5001,$C901))</f>
        <v/>
      </c>
      <c r="I901" s="38" t="str">
        <f aca="false">IF($C901="","",SUMIFS(④実績CSV_期間C!$AA$2:$AA$5001,④実績CSV_期間C!$M$2:$M$5001,$C901))</f>
        <v/>
      </c>
      <c r="J901" s="38" t="str">
        <f aca="false">IF($C901="","",N($F901)*N($G901))</f>
        <v/>
      </c>
      <c r="K901" s="38" t="str">
        <f aca="false">IF($C901="","",N($F901)*N($H901))</f>
        <v/>
      </c>
      <c r="L901" s="38" t="str">
        <f aca="false">IF($C901="","",N($F901)*N($I901))</f>
        <v/>
      </c>
      <c r="M901" s="37" t="str">
        <f aca="false">IF(OR($C901="",N(TOP!$C$12)=0),"",N($J901)/TOP!$C$12)</f>
        <v/>
      </c>
      <c r="N901" s="37" t="str">
        <f aca="false">IF(OR($C901="",N(TOP!$C$13)=0),"",N($K901)/TOP!$C$13)</f>
        <v/>
      </c>
      <c r="O901" s="37" t="str">
        <f aca="false">IF(OR($C901="",N(TOP!$C$14)=0),"",N($L901)/TOP!$C$14)</f>
        <v/>
      </c>
      <c r="P901" s="42" t="str">
        <f aca="false">IF($C901="","",IFERROR(CHOOSE(MATCH(TOP!$C$10,{"【期間A】","【期間B】","【期間C】"},0),N($M901),N($N901),N($O901)),0))</f>
        <v/>
      </c>
    </row>
    <row r="902" customFormat="false" ht="15" hidden="false" customHeight="false" outlineLevel="0" collapsed="false">
      <c r="B902" s="12" t="n">
        <v>897</v>
      </c>
      <c r="C902" s="36" t="str">
        <f aca="false">IF(②実績CSV_期間A!$M898="","",②実績CSV_期間A!$M898&amp;"")</f>
        <v/>
      </c>
      <c r="D902" s="12" t="str">
        <f aca="false">IF($C902="","",②実績CSV_期間A!$N898)</f>
        <v/>
      </c>
      <c r="E902" s="12" t="str">
        <f aca="false">IF($C902="","",RIGHT($D902,1))</f>
        <v/>
      </c>
      <c r="F902" s="41" t="str">
        <f aca="false">IF($C902="","",IFERROR(INDEX(サイズ換算マスタ!$C$6:$C$8,MATCH($E902,サイズ換算マスタ!$B$6:$B$8,0)),1))</f>
        <v/>
      </c>
      <c r="G902" s="38" t="str">
        <f aca="false">IF($C902="","",SUMIFS(②実績CSV_期間A!$AA$2:$AA$5001,②実績CSV_期間A!$M$2:$M$5001,$C902))</f>
        <v/>
      </c>
      <c r="H902" s="38" t="str">
        <f aca="false">IF($C902="","",SUMIFS(③実績CSV_期間B!$AA$2:$AA$5001,③実績CSV_期間B!$M$2:$M$5001,$C902))</f>
        <v/>
      </c>
      <c r="I902" s="38" t="str">
        <f aca="false">IF($C902="","",SUMIFS(④実績CSV_期間C!$AA$2:$AA$5001,④実績CSV_期間C!$M$2:$M$5001,$C902))</f>
        <v/>
      </c>
      <c r="J902" s="38" t="str">
        <f aca="false">IF($C902="","",N($F902)*N($G902))</f>
        <v/>
      </c>
      <c r="K902" s="38" t="str">
        <f aca="false">IF($C902="","",N($F902)*N($H902))</f>
        <v/>
      </c>
      <c r="L902" s="38" t="str">
        <f aca="false">IF($C902="","",N($F902)*N($I902))</f>
        <v/>
      </c>
      <c r="M902" s="37" t="str">
        <f aca="false">IF(OR($C902="",N(TOP!$C$12)=0),"",N($J902)/TOP!$C$12)</f>
        <v/>
      </c>
      <c r="N902" s="37" t="str">
        <f aca="false">IF(OR($C902="",N(TOP!$C$13)=0),"",N($K902)/TOP!$C$13)</f>
        <v/>
      </c>
      <c r="O902" s="37" t="str">
        <f aca="false">IF(OR($C902="",N(TOP!$C$14)=0),"",N($L902)/TOP!$C$14)</f>
        <v/>
      </c>
      <c r="P902" s="42" t="str">
        <f aca="false">IF($C902="","",IFERROR(CHOOSE(MATCH(TOP!$C$10,{"【期間A】","【期間B】","【期間C】"},0),N($M902),N($N902),N($O902)),0))</f>
        <v/>
      </c>
    </row>
    <row r="903" customFormat="false" ht="15" hidden="false" customHeight="false" outlineLevel="0" collapsed="false">
      <c r="B903" s="12" t="n">
        <v>898</v>
      </c>
      <c r="C903" s="36" t="str">
        <f aca="false">IF(②実績CSV_期間A!$M899="","",②実績CSV_期間A!$M899&amp;"")</f>
        <v/>
      </c>
      <c r="D903" s="12" t="str">
        <f aca="false">IF($C903="","",②実績CSV_期間A!$N899)</f>
        <v/>
      </c>
      <c r="E903" s="12" t="str">
        <f aca="false">IF($C903="","",RIGHT($D903,1))</f>
        <v/>
      </c>
      <c r="F903" s="41" t="str">
        <f aca="false">IF($C903="","",IFERROR(INDEX(サイズ換算マスタ!$C$6:$C$8,MATCH($E903,サイズ換算マスタ!$B$6:$B$8,0)),1))</f>
        <v/>
      </c>
      <c r="G903" s="38" t="str">
        <f aca="false">IF($C903="","",SUMIFS(②実績CSV_期間A!$AA$2:$AA$5001,②実績CSV_期間A!$M$2:$M$5001,$C903))</f>
        <v/>
      </c>
      <c r="H903" s="38" t="str">
        <f aca="false">IF($C903="","",SUMIFS(③実績CSV_期間B!$AA$2:$AA$5001,③実績CSV_期間B!$M$2:$M$5001,$C903))</f>
        <v/>
      </c>
      <c r="I903" s="38" t="str">
        <f aca="false">IF($C903="","",SUMIFS(④実績CSV_期間C!$AA$2:$AA$5001,④実績CSV_期間C!$M$2:$M$5001,$C903))</f>
        <v/>
      </c>
      <c r="J903" s="38" t="str">
        <f aca="false">IF($C903="","",N($F903)*N($G903))</f>
        <v/>
      </c>
      <c r="K903" s="38" t="str">
        <f aca="false">IF($C903="","",N($F903)*N($H903))</f>
        <v/>
      </c>
      <c r="L903" s="38" t="str">
        <f aca="false">IF($C903="","",N($F903)*N($I903))</f>
        <v/>
      </c>
      <c r="M903" s="37" t="str">
        <f aca="false">IF(OR($C903="",N(TOP!$C$12)=0),"",N($J903)/TOP!$C$12)</f>
        <v/>
      </c>
      <c r="N903" s="37" t="str">
        <f aca="false">IF(OR($C903="",N(TOP!$C$13)=0),"",N($K903)/TOP!$C$13)</f>
        <v/>
      </c>
      <c r="O903" s="37" t="str">
        <f aca="false">IF(OR($C903="",N(TOP!$C$14)=0),"",N($L903)/TOP!$C$14)</f>
        <v/>
      </c>
      <c r="P903" s="42" t="str">
        <f aca="false">IF($C903="","",IFERROR(CHOOSE(MATCH(TOP!$C$10,{"【期間A】","【期間B】","【期間C】"},0),N($M903),N($N903),N($O903)),0))</f>
        <v/>
      </c>
    </row>
    <row r="904" customFormat="false" ht="15" hidden="false" customHeight="false" outlineLevel="0" collapsed="false">
      <c r="B904" s="12" t="n">
        <v>899</v>
      </c>
      <c r="C904" s="36" t="str">
        <f aca="false">IF(②実績CSV_期間A!$M900="","",②実績CSV_期間A!$M900&amp;"")</f>
        <v/>
      </c>
      <c r="D904" s="12" t="str">
        <f aca="false">IF($C904="","",②実績CSV_期間A!$N900)</f>
        <v/>
      </c>
      <c r="E904" s="12" t="str">
        <f aca="false">IF($C904="","",RIGHT($D904,1))</f>
        <v/>
      </c>
      <c r="F904" s="41" t="str">
        <f aca="false">IF($C904="","",IFERROR(INDEX(サイズ換算マスタ!$C$6:$C$8,MATCH($E904,サイズ換算マスタ!$B$6:$B$8,0)),1))</f>
        <v/>
      </c>
      <c r="G904" s="38" t="str">
        <f aca="false">IF($C904="","",SUMIFS(②実績CSV_期間A!$AA$2:$AA$5001,②実績CSV_期間A!$M$2:$M$5001,$C904))</f>
        <v/>
      </c>
      <c r="H904" s="38" t="str">
        <f aca="false">IF($C904="","",SUMIFS(③実績CSV_期間B!$AA$2:$AA$5001,③実績CSV_期間B!$M$2:$M$5001,$C904))</f>
        <v/>
      </c>
      <c r="I904" s="38" t="str">
        <f aca="false">IF($C904="","",SUMIFS(④実績CSV_期間C!$AA$2:$AA$5001,④実績CSV_期間C!$M$2:$M$5001,$C904))</f>
        <v/>
      </c>
      <c r="J904" s="38" t="str">
        <f aca="false">IF($C904="","",N($F904)*N($G904))</f>
        <v/>
      </c>
      <c r="K904" s="38" t="str">
        <f aca="false">IF($C904="","",N($F904)*N($H904))</f>
        <v/>
      </c>
      <c r="L904" s="38" t="str">
        <f aca="false">IF($C904="","",N($F904)*N($I904))</f>
        <v/>
      </c>
      <c r="M904" s="37" t="str">
        <f aca="false">IF(OR($C904="",N(TOP!$C$12)=0),"",N($J904)/TOP!$C$12)</f>
        <v/>
      </c>
      <c r="N904" s="37" t="str">
        <f aca="false">IF(OR($C904="",N(TOP!$C$13)=0),"",N($K904)/TOP!$C$13)</f>
        <v/>
      </c>
      <c r="O904" s="37" t="str">
        <f aca="false">IF(OR($C904="",N(TOP!$C$14)=0),"",N($L904)/TOP!$C$14)</f>
        <v/>
      </c>
      <c r="P904" s="42" t="str">
        <f aca="false">IF($C904="","",IFERROR(CHOOSE(MATCH(TOP!$C$10,{"【期間A】","【期間B】","【期間C】"},0),N($M904),N($N904),N($O904)),0))</f>
        <v/>
      </c>
    </row>
    <row r="905" customFormat="false" ht="15" hidden="false" customHeight="false" outlineLevel="0" collapsed="false">
      <c r="B905" s="12" t="n">
        <v>900</v>
      </c>
      <c r="C905" s="36" t="str">
        <f aca="false">IF(②実績CSV_期間A!$M901="","",②実績CSV_期間A!$M901&amp;"")</f>
        <v/>
      </c>
      <c r="D905" s="12" t="str">
        <f aca="false">IF($C905="","",②実績CSV_期間A!$N901)</f>
        <v/>
      </c>
      <c r="E905" s="12" t="str">
        <f aca="false">IF($C905="","",RIGHT($D905,1))</f>
        <v/>
      </c>
      <c r="F905" s="41" t="str">
        <f aca="false">IF($C905="","",IFERROR(INDEX(サイズ換算マスタ!$C$6:$C$8,MATCH($E905,サイズ換算マスタ!$B$6:$B$8,0)),1))</f>
        <v/>
      </c>
      <c r="G905" s="38" t="str">
        <f aca="false">IF($C905="","",SUMIFS(②実績CSV_期間A!$AA$2:$AA$5001,②実績CSV_期間A!$M$2:$M$5001,$C905))</f>
        <v/>
      </c>
      <c r="H905" s="38" t="str">
        <f aca="false">IF($C905="","",SUMIFS(③実績CSV_期間B!$AA$2:$AA$5001,③実績CSV_期間B!$M$2:$M$5001,$C905))</f>
        <v/>
      </c>
      <c r="I905" s="38" t="str">
        <f aca="false">IF($C905="","",SUMIFS(④実績CSV_期間C!$AA$2:$AA$5001,④実績CSV_期間C!$M$2:$M$5001,$C905))</f>
        <v/>
      </c>
      <c r="J905" s="38" t="str">
        <f aca="false">IF($C905="","",N($F905)*N($G905))</f>
        <v/>
      </c>
      <c r="K905" s="38" t="str">
        <f aca="false">IF($C905="","",N($F905)*N($H905))</f>
        <v/>
      </c>
      <c r="L905" s="38" t="str">
        <f aca="false">IF($C905="","",N($F905)*N($I905))</f>
        <v/>
      </c>
      <c r="M905" s="37" t="str">
        <f aca="false">IF(OR($C905="",N(TOP!$C$12)=0),"",N($J905)/TOP!$C$12)</f>
        <v/>
      </c>
      <c r="N905" s="37" t="str">
        <f aca="false">IF(OR($C905="",N(TOP!$C$13)=0),"",N($K905)/TOP!$C$13)</f>
        <v/>
      </c>
      <c r="O905" s="37" t="str">
        <f aca="false">IF(OR($C905="",N(TOP!$C$14)=0),"",N($L905)/TOP!$C$14)</f>
        <v/>
      </c>
      <c r="P905" s="42" t="str">
        <f aca="false">IF($C905="","",IFERROR(CHOOSE(MATCH(TOP!$C$10,{"【期間A】","【期間B】","【期間C】"},0),N($M905),N($N905),N($O905)),0))</f>
        <v/>
      </c>
    </row>
    <row r="906" customFormat="false" ht="15" hidden="false" customHeight="false" outlineLevel="0" collapsed="false">
      <c r="B906" s="12" t="n">
        <v>901</v>
      </c>
      <c r="C906" s="36" t="str">
        <f aca="false">IF(②実績CSV_期間A!$M902="","",②実績CSV_期間A!$M902&amp;"")</f>
        <v/>
      </c>
      <c r="D906" s="12" t="str">
        <f aca="false">IF($C906="","",②実績CSV_期間A!$N902)</f>
        <v/>
      </c>
      <c r="E906" s="12" t="str">
        <f aca="false">IF($C906="","",RIGHT($D906,1))</f>
        <v/>
      </c>
      <c r="F906" s="41" t="str">
        <f aca="false">IF($C906="","",IFERROR(INDEX(サイズ換算マスタ!$C$6:$C$8,MATCH($E906,サイズ換算マスタ!$B$6:$B$8,0)),1))</f>
        <v/>
      </c>
      <c r="G906" s="38" t="str">
        <f aca="false">IF($C906="","",SUMIFS(②実績CSV_期間A!$AA$2:$AA$5001,②実績CSV_期間A!$M$2:$M$5001,$C906))</f>
        <v/>
      </c>
      <c r="H906" s="38" t="str">
        <f aca="false">IF($C906="","",SUMIFS(③実績CSV_期間B!$AA$2:$AA$5001,③実績CSV_期間B!$M$2:$M$5001,$C906))</f>
        <v/>
      </c>
      <c r="I906" s="38" t="str">
        <f aca="false">IF($C906="","",SUMIFS(④実績CSV_期間C!$AA$2:$AA$5001,④実績CSV_期間C!$M$2:$M$5001,$C906))</f>
        <v/>
      </c>
      <c r="J906" s="38" t="str">
        <f aca="false">IF($C906="","",N($F906)*N($G906))</f>
        <v/>
      </c>
      <c r="K906" s="38" t="str">
        <f aca="false">IF($C906="","",N($F906)*N($H906))</f>
        <v/>
      </c>
      <c r="L906" s="38" t="str">
        <f aca="false">IF($C906="","",N($F906)*N($I906))</f>
        <v/>
      </c>
      <c r="M906" s="37" t="str">
        <f aca="false">IF(OR($C906="",N(TOP!$C$12)=0),"",N($J906)/TOP!$C$12)</f>
        <v/>
      </c>
      <c r="N906" s="37" t="str">
        <f aca="false">IF(OR($C906="",N(TOP!$C$13)=0),"",N($K906)/TOP!$C$13)</f>
        <v/>
      </c>
      <c r="O906" s="37" t="str">
        <f aca="false">IF(OR($C906="",N(TOP!$C$14)=0),"",N($L906)/TOP!$C$14)</f>
        <v/>
      </c>
      <c r="P906" s="42" t="str">
        <f aca="false">IF($C906="","",IFERROR(CHOOSE(MATCH(TOP!$C$10,{"【期間A】","【期間B】","【期間C】"},0),N($M906),N($N906),N($O906)),0))</f>
        <v/>
      </c>
    </row>
    <row r="907" customFormat="false" ht="15" hidden="false" customHeight="false" outlineLevel="0" collapsed="false">
      <c r="B907" s="12" t="n">
        <v>902</v>
      </c>
      <c r="C907" s="36" t="str">
        <f aca="false">IF(②実績CSV_期間A!$M903="","",②実績CSV_期間A!$M903&amp;"")</f>
        <v/>
      </c>
      <c r="D907" s="12" t="str">
        <f aca="false">IF($C907="","",②実績CSV_期間A!$N903)</f>
        <v/>
      </c>
      <c r="E907" s="12" t="str">
        <f aca="false">IF($C907="","",RIGHT($D907,1))</f>
        <v/>
      </c>
      <c r="F907" s="41" t="str">
        <f aca="false">IF($C907="","",IFERROR(INDEX(サイズ換算マスタ!$C$6:$C$8,MATCH($E907,サイズ換算マスタ!$B$6:$B$8,0)),1))</f>
        <v/>
      </c>
      <c r="G907" s="38" t="str">
        <f aca="false">IF($C907="","",SUMIFS(②実績CSV_期間A!$AA$2:$AA$5001,②実績CSV_期間A!$M$2:$M$5001,$C907))</f>
        <v/>
      </c>
      <c r="H907" s="38" t="str">
        <f aca="false">IF($C907="","",SUMIFS(③実績CSV_期間B!$AA$2:$AA$5001,③実績CSV_期間B!$M$2:$M$5001,$C907))</f>
        <v/>
      </c>
      <c r="I907" s="38" t="str">
        <f aca="false">IF($C907="","",SUMIFS(④実績CSV_期間C!$AA$2:$AA$5001,④実績CSV_期間C!$M$2:$M$5001,$C907))</f>
        <v/>
      </c>
      <c r="J907" s="38" t="str">
        <f aca="false">IF($C907="","",N($F907)*N($G907))</f>
        <v/>
      </c>
      <c r="K907" s="38" t="str">
        <f aca="false">IF($C907="","",N($F907)*N($H907))</f>
        <v/>
      </c>
      <c r="L907" s="38" t="str">
        <f aca="false">IF($C907="","",N($F907)*N($I907))</f>
        <v/>
      </c>
      <c r="M907" s="37" t="str">
        <f aca="false">IF(OR($C907="",N(TOP!$C$12)=0),"",N($J907)/TOP!$C$12)</f>
        <v/>
      </c>
      <c r="N907" s="37" t="str">
        <f aca="false">IF(OR($C907="",N(TOP!$C$13)=0),"",N($K907)/TOP!$C$13)</f>
        <v/>
      </c>
      <c r="O907" s="37" t="str">
        <f aca="false">IF(OR($C907="",N(TOP!$C$14)=0),"",N($L907)/TOP!$C$14)</f>
        <v/>
      </c>
      <c r="P907" s="42" t="str">
        <f aca="false">IF($C907="","",IFERROR(CHOOSE(MATCH(TOP!$C$10,{"【期間A】","【期間B】","【期間C】"},0),N($M907),N($N907),N($O907)),0))</f>
        <v/>
      </c>
    </row>
    <row r="908" customFormat="false" ht="15" hidden="false" customHeight="false" outlineLevel="0" collapsed="false">
      <c r="B908" s="12" t="n">
        <v>903</v>
      </c>
      <c r="C908" s="36" t="str">
        <f aca="false">IF(②実績CSV_期間A!$M904="","",②実績CSV_期間A!$M904&amp;"")</f>
        <v/>
      </c>
      <c r="D908" s="12" t="str">
        <f aca="false">IF($C908="","",②実績CSV_期間A!$N904)</f>
        <v/>
      </c>
      <c r="E908" s="12" t="str">
        <f aca="false">IF($C908="","",RIGHT($D908,1))</f>
        <v/>
      </c>
      <c r="F908" s="41" t="str">
        <f aca="false">IF($C908="","",IFERROR(INDEX(サイズ換算マスタ!$C$6:$C$8,MATCH($E908,サイズ換算マスタ!$B$6:$B$8,0)),1))</f>
        <v/>
      </c>
      <c r="G908" s="38" t="str">
        <f aca="false">IF($C908="","",SUMIFS(②実績CSV_期間A!$AA$2:$AA$5001,②実績CSV_期間A!$M$2:$M$5001,$C908))</f>
        <v/>
      </c>
      <c r="H908" s="38" t="str">
        <f aca="false">IF($C908="","",SUMIFS(③実績CSV_期間B!$AA$2:$AA$5001,③実績CSV_期間B!$M$2:$M$5001,$C908))</f>
        <v/>
      </c>
      <c r="I908" s="38" t="str">
        <f aca="false">IF($C908="","",SUMIFS(④実績CSV_期間C!$AA$2:$AA$5001,④実績CSV_期間C!$M$2:$M$5001,$C908))</f>
        <v/>
      </c>
      <c r="J908" s="38" t="str">
        <f aca="false">IF($C908="","",N($F908)*N($G908))</f>
        <v/>
      </c>
      <c r="K908" s="38" t="str">
        <f aca="false">IF($C908="","",N($F908)*N($H908))</f>
        <v/>
      </c>
      <c r="L908" s="38" t="str">
        <f aca="false">IF($C908="","",N($F908)*N($I908))</f>
        <v/>
      </c>
      <c r="M908" s="37" t="str">
        <f aca="false">IF(OR($C908="",N(TOP!$C$12)=0),"",N($J908)/TOP!$C$12)</f>
        <v/>
      </c>
      <c r="N908" s="37" t="str">
        <f aca="false">IF(OR($C908="",N(TOP!$C$13)=0),"",N($K908)/TOP!$C$13)</f>
        <v/>
      </c>
      <c r="O908" s="37" t="str">
        <f aca="false">IF(OR($C908="",N(TOP!$C$14)=0),"",N($L908)/TOP!$C$14)</f>
        <v/>
      </c>
      <c r="P908" s="42" t="str">
        <f aca="false">IF($C908="","",IFERROR(CHOOSE(MATCH(TOP!$C$10,{"【期間A】","【期間B】","【期間C】"},0),N($M908),N($N908),N($O908)),0))</f>
        <v/>
      </c>
    </row>
    <row r="909" customFormat="false" ht="15" hidden="false" customHeight="false" outlineLevel="0" collapsed="false">
      <c r="B909" s="12" t="n">
        <v>904</v>
      </c>
      <c r="C909" s="36" t="str">
        <f aca="false">IF(②実績CSV_期間A!$M905="","",②実績CSV_期間A!$M905&amp;"")</f>
        <v/>
      </c>
      <c r="D909" s="12" t="str">
        <f aca="false">IF($C909="","",②実績CSV_期間A!$N905)</f>
        <v/>
      </c>
      <c r="E909" s="12" t="str">
        <f aca="false">IF($C909="","",RIGHT($D909,1))</f>
        <v/>
      </c>
      <c r="F909" s="41" t="str">
        <f aca="false">IF($C909="","",IFERROR(INDEX(サイズ換算マスタ!$C$6:$C$8,MATCH($E909,サイズ換算マスタ!$B$6:$B$8,0)),1))</f>
        <v/>
      </c>
      <c r="G909" s="38" t="str">
        <f aca="false">IF($C909="","",SUMIFS(②実績CSV_期間A!$AA$2:$AA$5001,②実績CSV_期間A!$M$2:$M$5001,$C909))</f>
        <v/>
      </c>
      <c r="H909" s="38" t="str">
        <f aca="false">IF($C909="","",SUMIFS(③実績CSV_期間B!$AA$2:$AA$5001,③実績CSV_期間B!$M$2:$M$5001,$C909))</f>
        <v/>
      </c>
      <c r="I909" s="38" t="str">
        <f aca="false">IF($C909="","",SUMIFS(④実績CSV_期間C!$AA$2:$AA$5001,④実績CSV_期間C!$M$2:$M$5001,$C909))</f>
        <v/>
      </c>
      <c r="J909" s="38" t="str">
        <f aca="false">IF($C909="","",N($F909)*N($G909))</f>
        <v/>
      </c>
      <c r="K909" s="38" t="str">
        <f aca="false">IF($C909="","",N($F909)*N($H909))</f>
        <v/>
      </c>
      <c r="L909" s="38" t="str">
        <f aca="false">IF($C909="","",N($F909)*N($I909))</f>
        <v/>
      </c>
      <c r="M909" s="37" t="str">
        <f aca="false">IF(OR($C909="",N(TOP!$C$12)=0),"",N($J909)/TOP!$C$12)</f>
        <v/>
      </c>
      <c r="N909" s="37" t="str">
        <f aca="false">IF(OR($C909="",N(TOP!$C$13)=0),"",N($K909)/TOP!$C$13)</f>
        <v/>
      </c>
      <c r="O909" s="37" t="str">
        <f aca="false">IF(OR($C909="",N(TOP!$C$14)=0),"",N($L909)/TOP!$C$14)</f>
        <v/>
      </c>
      <c r="P909" s="42" t="str">
        <f aca="false">IF($C909="","",IFERROR(CHOOSE(MATCH(TOP!$C$10,{"【期間A】","【期間B】","【期間C】"},0),N($M909),N($N909),N($O909)),0))</f>
        <v/>
      </c>
    </row>
    <row r="910" customFormat="false" ht="15" hidden="false" customHeight="false" outlineLevel="0" collapsed="false">
      <c r="B910" s="12" t="n">
        <v>905</v>
      </c>
      <c r="C910" s="36" t="str">
        <f aca="false">IF(②実績CSV_期間A!$M906="","",②実績CSV_期間A!$M906&amp;"")</f>
        <v/>
      </c>
      <c r="D910" s="12" t="str">
        <f aca="false">IF($C910="","",②実績CSV_期間A!$N906)</f>
        <v/>
      </c>
      <c r="E910" s="12" t="str">
        <f aca="false">IF($C910="","",RIGHT($D910,1))</f>
        <v/>
      </c>
      <c r="F910" s="41" t="str">
        <f aca="false">IF($C910="","",IFERROR(INDEX(サイズ換算マスタ!$C$6:$C$8,MATCH($E910,サイズ換算マスタ!$B$6:$B$8,0)),1))</f>
        <v/>
      </c>
      <c r="G910" s="38" t="str">
        <f aca="false">IF($C910="","",SUMIFS(②実績CSV_期間A!$AA$2:$AA$5001,②実績CSV_期間A!$M$2:$M$5001,$C910))</f>
        <v/>
      </c>
      <c r="H910" s="38" t="str">
        <f aca="false">IF($C910="","",SUMIFS(③実績CSV_期間B!$AA$2:$AA$5001,③実績CSV_期間B!$M$2:$M$5001,$C910))</f>
        <v/>
      </c>
      <c r="I910" s="38" t="str">
        <f aca="false">IF($C910="","",SUMIFS(④実績CSV_期間C!$AA$2:$AA$5001,④実績CSV_期間C!$M$2:$M$5001,$C910))</f>
        <v/>
      </c>
      <c r="J910" s="38" t="str">
        <f aca="false">IF($C910="","",N($F910)*N($G910))</f>
        <v/>
      </c>
      <c r="K910" s="38" t="str">
        <f aca="false">IF($C910="","",N($F910)*N($H910))</f>
        <v/>
      </c>
      <c r="L910" s="38" t="str">
        <f aca="false">IF($C910="","",N($F910)*N($I910))</f>
        <v/>
      </c>
      <c r="M910" s="37" t="str">
        <f aca="false">IF(OR($C910="",N(TOP!$C$12)=0),"",N($J910)/TOP!$C$12)</f>
        <v/>
      </c>
      <c r="N910" s="37" t="str">
        <f aca="false">IF(OR($C910="",N(TOP!$C$13)=0),"",N($K910)/TOP!$C$13)</f>
        <v/>
      </c>
      <c r="O910" s="37" t="str">
        <f aca="false">IF(OR($C910="",N(TOP!$C$14)=0),"",N($L910)/TOP!$C$14)</f>
        <v/>
      </c>
      <c r="P910" s="42" t="str">
        <f aca="false">IF($C910="","",IFERROR(CHOOSE(MATCH(TOP!$C$10,{"【期間A】","【期間B】","【期間C】"},0),N($M910),N($N910),N($O910)),0))</f>
        <v/>
      </c>
    </row>
    <row r="911" customFormat="false" ht="15" hidden="false" customHeight="false" outlineLevel="0" collapsed="false">
      <c r="B911" s="12" t="n">
        <v>906</v>
      </c>
      <c r="C911" s="36" t="str">
        <f aca="false">IF(②実績CSV_期間A!$M907="","",②実績CSV_期間A!$M907&amp;"")</f>
        <v/>
      </c>
      <c r="D911" s="12" t="str">
        <f aca="false">IF($C911="","",②実績CSV_期間A!$N907)</f>
        <v/>
      </c>
      <c r="E911" s="12" t="str">
        <f aca="false">IF($C911="","",RIGHT($D911,1))</f>
        <v/>
      </c>
      <c r="F911" s="41" t="str">
        <f aca="false">IF($C911="","",IFERROR(INDEX(サイズ換算マスタ!$C$6:$C$8,MATCH($E911,サイズ換算マスタ!$B$6:$B$8,0)),1))</f>
        <v/>
      </c>
      <c r="G911" s="38" t="str">
        <f aca="false">IF($C911="","",SUMIFS(②実績CSV_期間A!$AA$2:$AA$5001,②実績CSV_期間A!$M$2:$M$5001,$C911))</f>
        <v/>
      </c>
      <c r="H911" s="38" t="str">
        <f aca="false">IF($C911="","",SUMIFS(③実績CSV_期間B!$AA$2:$AA$5001,③実績CSV_期間B!$M$2:$M$5001,$C911))</f>
        <v/>
      </c>
      <c r="I911" s="38" t="str">
        <f aca="false">IF($C911="","",SUMIFS(④実績CSV_期間C!$AA$2:$AA$5001,④実績CSV_期間C!$M$2:$M$5001,$C911))</f>
        <v/>
      </c>
      <c r="J911" s="38" t="str">
        <f aca="false">IF($C911="","",N($F911)*N($G911))</f>
        <v/>
      </c>
      <c r="K911" s="38" t="str">
        <f aca="false">IF($C911="","",N($F911)*N($H911))</f>
        <v/>
      </c>
      <c r="L911" s="38" t="str">
        <f aca="false">IF($C911="","",N($F911)*N($I911))</f>
        <v/>
      </c>
      <c r="M911" s="37" t="str">
        <f aca="false">IF(OR($C911="",N(TOP!$C$12)=0),"",N($J911)/TOP!$C$12)</f>
        <v/>
      </c>
      <c r="N911" s="37" t="str">
        <f aca="false">IF(OR($C911="",N(TOP!$C$13)=0),"",N($K911)/TOP!$C$13)</f>
        <v/>
      </c>
      <c r="O911" s="37" t="str">
        <f aca="false">IF(OR($C911="",N(TOP!$C$14)=0),"",N($L911)/TOP!$C$14)</f>
        <v/>
      </c>
      <c r="P911" s="42" t="str">
        <f aca="false">IF($C911="","",IFERROR(CHOOSE(MATCH(TOP!$C$10,{"【期間A】","【期間B】","【期間C】"},0),N($M911),N($N911),N($O911)),0))</f>
        <v/>
      </c>
    </row>
    <row r="912" customFormat="false" ht="15" hidden="false" customHeight="false" outlineLevel="0" collapsed="false">
      <c r="B912" s="12" t="n">
        <v>907</v>
      </c>
      <c r="C912" s="36" t="str">
        <f aca="false">IF(②実績CSV_期間A!$M908="","",②実績CSV_期間A!$M908&amp;"")</f>
        <v/>
      </c>
      <c r="D912" s="12" t="str">
        <f aca="false">IF($C912="","",②実績CSV_期間A!$N908)</f>
        <v/>
      </c>
      <c r="E912" s="12" t="str">
        <f aca="false">IF($C912="","",RIGHT($D912,1))</f>
        <v/>
      </c>
      <c r="F912" s="41" t="str">
        <f aca="false">IF($C912="","",IFERROR(INDEX(サイズ換算マスタ!$C$6:$C$8,MATCH($E912,サイズ換算マスタ!$B$6:$B$8,0)),1))</f>
        <v/>
      </c>
      <c r="G912" s="38" t="str">
        <f aca="false">IF($C912="","",SUMIFS(②実績CSV_期間A!$AA$2:$AA$5001,②実績CSV_期間A!$M$2:$M$5001,$C912))</f>
        <v/>
      </c>
      <c r="H912" s="38" t="str">
        <f aca="false">IF($C912="","",SUMIFS(③実績CSV_期間B!$AA$2:$AA$5001,③実績CSV_期間B!$M$2:$M$5001,$C912))</f>
        <v/>
      </c>
      <c r="I912" s="38" t="str">
        <f aca="false">IF($C912="","",SUMIFS(④実績CSV_期間C!$AA$2:$AA$5001,④実績CSV_期間C!$M$2:$M$5001,$C912))</f>
        <v/>
      </c>
      <c r="J912" s="38" t="str">
        <f aca="false">IF($C912="","",N($F912)*N($G912))</f>
        <v/>
      </c>
      <c r="K912" s="38" t="str">
        <f aca="false">IF($C912="","",N($F912)*N($H912))</f>
        <v/>
      </c>
      <c r="L912" s="38" t="str">
        <f aca="false">IF($C912="","",N($F912)*N($I912))</f>
        <v/>
      </c>
      <c r="M912" s="37" t="str">
        <f aca="false">IF(OR($C912="",N(TOP!$C$12)=0),"",N($J912)/TOP!$C$12)</f>
        <v/>
      </c>
      <c r="N912" s="37" t="str">
        <f aca="false">IF(OR($C912="",N(TOP!$C$13)=0),"",N($K912)/TOP!$C$13)</f>
        <v/>
      </c>
      <c r="O912" s="37" t="str">
        <f aca="false">IF(OR($C912="",N(TOP!$C$14)=0),"",N($L912)/TOP!$C$14)</f>
        <v/>
      </c>
      <c r="P912" s="42" t="str">
        <f aca="false">IF($C912="","",IFERROR(CHOOSE(MATCH(TOP!$C$10,{"【期間A】","【期間B】","【期間C】"},0),N($M912),N($N912),N($O912)),0))</f>
        <v/>
      </c>
    </row>
    <row r="913" customFormat="false" ht="15" hidden="false" customHeight="false" outlineLevel="0" collapsed="false">
      <c r="B913" s="12" t="n">
        <v>908</v>
      </c>
      <c r="C913" s="36" t="str">
        <f aca="false">IF(②実績CSV_期間A!$M909="","",②実績CSV_期間A!$M909&amp;"")</f>
        <v/>
      </c>
      <c r="D913" s="12" t="str">
        <f aca="false">IF($C913="","",②実績CSV_期間A!$N909)</f>
        <v/>
      </c>
      <c r="E913" s="12" t="str">
        <f aca="false">IF($C913="","",RIGHT($D913,1))</f>
        <v/>
      </c>
      <c r="F913" s="41" t="str">
        <f aca="false">IF($C913="","",IFERROR(INDEX(サイズ換算マスタ!$C$6:$C$8,MATCH($E913,サイズ換算マスタ!$B$6:$B$8,0)),1))</f>
        <v/>
      </c>
      <c r="G913" s="38" t="str">
        <f aca="false">IF($C913="","",SUMIFS(②実績CSV_期間A!$AA$2:$AA$5001,②実績CSV_期間A!$M$2:$M$5001,$C913))</f>
        <v/>
      </c>
      <c r="H913" s="38" t="str">
        <f aca="false">IF($C913="","",SUMIFS(③実績CSV_期間B!$AA$2:$AA$5001,③実績CSV_期間B!$M$2:$M$5001,$C913))</f>
        <v/>
      </c>
      <c r="I913" s="38" t="str">
        <f aca="false">IF($C913="","",SUMIFS(④実績CSV_期間C!$AA$2:$AA$5001,④実績CSV_期間C!$M$2:$M$5001,$C913))</f>
        <v/>
      </c>
      <c r="J913" s="38" t="str">
        <f aca="false">IF($C913="","",N($F913)*N($G913))</f>
        <v/>
      </c>
      <c r="K913" s="38" t="str">
        <f aca="false">IF($C913="","",N($F913)*N($H913))</f>
        <v/>
      </c>
      <c r="L913" s="38" t="str">
        <f aca="false">IF($C913="","",N($F913)*N($I913))</f>
        <v/>
      </c>
      <c r="M913" s="37" t="str">
        <f aca="false">IF(OR($C913="",N(TOP!$C$12)=0),"",N($J913)/TOP!$C$12)</f>
        <v/>
      </c>
      <c r="N913" s="37" t="str">
        <f aca="false">IF(OR($C913="",N(TOP!$C$13)=0),"",N($K913)/TOP!$C$13)</f>
        <v/>
      </c>
      <c r="O913" s="37" t="str">
        <f aca="false">IF(OR($C913="",N(TOP!$C$14)=0),"",N($L913)/TOP!$C$14)</f>
        <v/>
      </c>
      <c r="P913" s="42" t="str">
        <f aca="false">IF($C913="","",IFERROR(CHOOSE(MATCH(TOP!$C$10,{"【期間A】","【期間B】","【期間C】"},0),N($M913),N($N913),N($O913)),0))</f>
        <v/>
      </c>
    </row>
    <row r="914" customFormat="false" ht="15" hidden="false" customHeight="false" outlineLevel="0" collapsed="false">
      <c r="B914" s="12" t="n">
        <v>909</v>
      </c>
      <c r="C914" s="36" t="str">
        <f aca="false">IF(②実績CSV_期間A!$M910="","",②実績CSV_期間A!$M910&amp;"")</f>
        <v/>
      </c>
      <c r="D914" s="12" t="str">
        <f aca="false">IF($C914="","",②実績CSV_期間A!$N910)</f>
        <v/>
      </c>
      <c r="E914" s="12" t="str">
        <f aca="false">IF($C914="","",RIGHT($D914,1))</f>
        <v/>
      </c>
      <c r="F914" s="41" t="str">
        <f aca="false">IF($C914="","",IFERROR(INDEX(サイズ換算マスタ!$C$6:$C$8,MATCH($E914,サイズ換算マスタ!$B$6:$B$8,0)),1))</f>
        <v/>
      </c>
      <c r="G914" s="38" t="str">
        <f aca="false">IF($C914="","",SUMIFS(②実績CSV_期間A!$AA$2:$AA$5001,②実績CSV_期間A!$M$2:$M$5001,$C914))</f>
        <v/>
      </c>
      <c r="H914" s="38" t="str">
        <f aca="false">IF($C914="","",SUMIFS(③実績CSV_期間B!$AA$2:$AA$5001,③実績CSV_期間B!$M$2:$M$5001,$C914))</f>
        <v/>
      </c>
      <c r="I914" s="38" t="str">
        <f aca="false">IF($C914="","",SUMIFS(④実績CSV_期間C!$AA$2:$AA$5001,④実績CSV_期間C!$M$2:$M$5001,$C914))</f>
        <v/>
      </c>
      <c r="J914" s="38" t="str">
        <f aca="false">IF($C914="","",N($F914)*N($G914))</f>
        <v/>
      </c>
      <c r="K914" s="38" t="str">
        <f aca="false">IF($C914="","",N($F914)*N($H914))</f>
        <v/>
      </c>
      <c r="L914" s="38" t="str">
        <f aca="false">IF($C914="","",N($F914)*N($I914))</f>
        <v/>
      </c>
      <c r="M914" s="37" t="str">
        <f aca="false">IF(OR($C914="",N(TOP!$C$12)=0),"",N($J914)/TOP!$C$12)</f>
        <v/>
      </c>
      <c r="N914" s="37" t="str">
        <f aca="false">IF(OR($C914="",N(TOP!$C$13)=0),"",N($K914)/TOP!$C$13)</f>
        <v/>
      </c>
      <c r="O914" s="37" t="str">
        <f aca="false">IF(OR($C914="",N(TOP!$C$14)=0),"",N($L914)/TOP!$C$14)</f>
        <v/>
      </c>
      <c r="P914" s="42" t="str">
        <f aca="false">IF($C914="","",IFERROR(CHOOSE(MATCH(TOP!$C$10,{"【期間A】","【期間B】","【期間C】"},0),N($M914),N($N914),N($O914)),0))</f>
        <v/>
      </c>
    </row>
    <row r="915" customFormat="false" ht="15" hidden="false" customHeight="false" outlineLevel="0" collapsed="false">
      <c r="B915" s="12" t="n">
        <v>910</v>
      </c>
      <c r="C915" s="36" t="str">
        <f aca="false">IF(②実績CSV_期間A!$M911="","",②実績CSV_期間A!$M911&amp;"")</f>
        <v/>
      </c>
      <c r="D915" s="12" t="str">
        <f aca="false">IF($C915="","",②実績CSV_期間A!$N911)</f>
        <v/>
      </c>
      <c r="E915" s="12" t="str">
        <f aca="false">IF($C915="","",RIGHT($D915,1))</f>
        <v/>
      </c>
      <c r="F915" s="41" t="str">
        <f aca="false">IF($C915="","",IFERROR(INDEX(サイズ換算マスタ!$C$6:$C$8,MATCH($E915,サイズ換算マスタ!$B$6:$B$8,0)),1))</f>
        <v/>
      </c>
      <c r="G915" s="38" t="str">
        <f aca="false">IF($C915="","",SUMIFS(②実績CSV_期間A!$AA$2:$AA$5001,②実績CSV_期間A!$M$2:$M$5001,$C915))</f>
        <v/>
      </c>
      <c r="H915" s="38" t="str">
        <f aca="false">IF($C915="","",SUMIFS(③実績CSV_期間B!$AA$2:$AA$5001,③実績CSV_期間B!$M$2:$M$5001,$C915))</f>
        <v/>
      </c>
      <c r="I915" s="38" t="str">
        <f aca="false">IF($C915="","",SUMIFS(④実績CSV_期間C!$AA$2:$AA$5001,④実績CSV_期間C!$M$2:$M$5001,$C915))</f>
        <v/>
      </c>
      <c r="J915" s="38" t="str">
        <f aca="false">IF($C915="","",N($F915)*N($G915))</f>
        <v/>
      </c>
      <c r="K915" s="38" t="str">
        <f aca="false">IF($C915="","",N($F915)*N($H915))</f>
        <v/>
      </c>
      <c r="L915" s="38" t="str">
        <f aca="false">IF($C915="","",N($F915)*N($I915))</f>
        <v/>
      </c>
      <c r="M915" s="37" t="str">
        <f aca="false">IF(OR($C915="",N(TOP!$C$12)=0),"",N($J915)/TOP!$C$12)</f>
        <v/>
      </c>
      <c r="N915" s="37" t="str">
        <f aca="false">IF(OR($C915="",N(TOP!$C$13)=0),"",N($K915)/TOP!$C$13)</f>
        <v/>
      </c>
      <c r="O915" s="37" t="str">
        <f aca="false">IF(OR($C915="",N(TOP!$C$14)=0),"",N($L915)/TOP!$C$14)</f>
        <v/>
      </c>
      <c r="P915" s="42" t="str">
        <f aca="false">IF($C915="","",IFERROR(CHOOSE(MATCH(TOP!$C$10,{"【期間A】","【期間B】","【期間C】"},0),N($M915),N($N915),N($O915)),0))</f>
        <v/>
      </c>
    </row>
    <row r="916" customFormat="false" ht="15" hidden="false" customHeight="false" outlineLevel="0" collapsed="false">
      <c r="B916" s="12" t="n">
        <v>911</v>
      </c>
      <c r="C916" s="36" t="str">
        <f aca="false">IF(②実績CSV_期間A!$M912="","",②実績CSV_期間A!$M912&amp;"")</f>
        <v/>
      </c>
      <c r="D916" s="12" t="str">
        <f aca="false">IF($C916="","",②実績CSV_期間A!$N912)</f>
        <v/>
      </c>
      <c r="E916" s="12" t="str">
        <f aca="false">IF($C916="","",RIGHT($D916,1))</f>
        <v/>
      </c>
      <c r="F916" s="41" t="str">
        <f aca="false">IF($C916="","",IFERROR(INDEX(サイズ換算マスタ!$C$6:$C$8,MATCH($E916,サイズ換算マスタ!$B$6:$B$8,0)),1))</f>
        <v/>
      </c>
      <c r="G916" s="38" t="str">
        <f aca="false">IF($C916="","",SUMIFS(②実績CSV_期間A!$AA$2:$AA$5001,②実績CSV_期間A!$M$2:$M$5001,$C916))</f>
        <v/>
      </c>
      <c r="H916" s="38" t="str">
        <f aca="false">IF($C916="","",SUMIFS(③実績CSV_期間B!$AA$2:$AA$5001,③実績CSV_期間B!$M$2:$M$5001,$C916))</f>
        <v/>
      </c>
      <c r="I916" s="38" t="str">
        <f aca="false">IF($C916="","",SUMIFS(④実績CSV_期間C!$AA$2:$AA$5001,④実績CSV_期間C!$M$2:$M$5001,$C916))</f>
        <v/>
      </c>
      <c r="J916" s="38" t="str">
        <f aca="false">IF($C916="","",N($F916)*N($G916))</f>
        <v/>
      </c>
      <c r="K916" s="38" t="str">
        <f aca="false">IF($C916="","",N($F916)*N($H916))</f>
        <v/>
      </c>
      <c r="L916" s="38" t="str">
        <f aca="false">IF($C916="","",N($F916)*N($I916))</f>
        <v/>
      </c>
      <c r="M916" s="37" t="str">
        <f aca="false">IF(OR($C916="",N(TOP!$C$12)=0),"",N($J916)/TOP!$C$12)</f>
        <v/>
      </c>
      <c r="N916" s="37" t="str">
        <f aca="false">IF(OR($C916="",N(TOP!$C$13)=0),"",N($K916)/TOP!$C$13)</f>
        <v/>
      </c>
      <c r="O916" s="37" t="str">
        <f aca="false">IF(OR($C916="",N(TOP!$C$14)=0),"",N($L916)/TOP!$C$14)</f>
        <v/>
      </c>
      <c r="P916" s="42" t="str">
        <f aca="false">IF($C916="","",IFERROR(CHOOSE(MATCH(TOP!$C$10,{"【期間A】","【期間B】","【期間C】"},0),N($M916),N($N916),N($O916)),0))</f>
        <v/>
      </c>
    </row>
    <row r="917" customFormat="false" ht="15" hidden="false" customHeight="false" outlineLevel="0" collapsed="false">
      <c r="B917" s="12" t="n">
        <v>912</v>
      </c>
      <c r="C917" s="36" t="str">
        <f aca="false">IF(②実績CSV_期間A!$M913="","",②実績CSV_期間A!$M913&amp;"")</f>
        <v/>
      </c>
      <c r="D917" s="12" t="str">
        <f aca="false">IF($C917="","",②実績CSV_期間A!$N913)</f>
        <v/>
      </c>
      <c r="E917" s="12" t="str">
        <f aca="false">IF($C917="","",RIGHT($D917,1))</f>
        <v/>
      </c>
      <c r="F917" s="41" t="str">
        <f aca="false">IF($C917="","",IFERROR(INDEX(サイズ換算マスタ!$C$6:$C$8,MATCH($E917,サイズ換算マスタ!$B$6:$B$8,0)),1))</f>
        <v/>
      </c>
      <c r="G917" s="38" t="str">
        <f aca="false">IF($C917="","",SUMIFS(②実績CSV_期間A!$AA$2:$AA$5001,②実績CSV_期間A!$M$2:$M$5001,$C917))</f>
        <v/>
      </c>
      <c r="H917" s="38" t="str">
        <f aca="false">IF($C917="","",SUMIFS(③実績CSV_期間B!$AA$2:$AA$5001,③実績CSV_期間B!$M$2:$M$5001,$C917))</f>
        <v/>
      </c>
      <c r="I917" s="38" t="str">
        <f aca="false">IF($C917="","",SUMIFS(④実績CSV_期間C!$AA$2:$AA$5001,④実績CSV_期間C!$M$2:$M$5001,$C917))</f>
        <v/>
      </c>
      <c r="J917" s="38" t="str">
        <f aca="false">IF($C917="","",N($F917)*N($G917))</f>
        <v/>
      </c>
      <c r="K917" s="38" t="str">
        <f aca="false">IF($C917="","",N($F917)*N($H917))</f>
        <v/>
      </c>
      <c r="L917" s="38" t="str">
        <f aca="false">IF($C917="","",N($F917)*N($I917))</f>
        <v/>
      </c>
      <c r="M917" s="37" t="str">
        <f aca="false">IF(OR($C917="",N(TOP!$C$12)=0),"",N($J917)/TOP!$C$12)</f>
        <v/>
      </c>
      <c r="N917" s="37" t="str">
        <f aca="false">IF(OR($C917="",N(TOP!$C$13)=0),"",N($K917)/TOP!$C$13)</f>
        <v/>
      </c>
      <c r="O917" s="37" t="str">
        <f aca="false">IF(OR($C917="",N(TOP!$C$14)=0),"",N($L917)/TOP!$C$14)</f>
        <v/>
      </c>
      <c r="P917" s="42" t="str">
        <f aca="false">IF($C917="","",IFERROR(CHOOSE(MATCH(TOP!$C$10,{"【期間A】","【期間B】","【期間C】"},0),N($M917),N($N917),N($O917)),0))</f>
        <v/>
      </c>
    </row>
    <row r="918" customFormat="false" ht="15" hidden="false" customHeight="false" outlineLevel="0" collapsed="false">
      <c r="B918" s="12" t="n">
        <v>913</v>
      </c>
      <c r="C918" s="36" t="str">
        <f aca="false">IF(②実績CSV_期間A!$M914="","",②実績CSV_期間A!$M914&amp;"")</f>
        <v/>
      </c>
      <c r="D918" s="12" t="str">
        <f aca="false">IF($C918="","",②実績CSV_期間A!$N914)</f>
        <v/>
      </c>
      <c r="E918" s="12" t="str">
        <f aca="false">IF($C918="","",RIGHT($D918,1))</f>
        <v/>
      </c>
      <c r="F918" s="41" t="str">
        <f aca="false">IF($C918="","",IFERROR(INDEX(サイズ換算マスタ!$C$6:$C$8,MATCH($E918,サイズ換算マスタ!$B$6:$B$8,0)),1))</f>
        <v/>
      </c>
      <c r="G918" s="38" t="str">
        <f aca="false">IF($C918="","",SUMIFS(②実績CSV_期間A!$AA$2:$AA$5001,②実績CSV_期間A!$M$2:$M$5001,$C918))</f>
        <v/>
      </c>
      <c r="H918" s="38" t="str">
        <f aca="false">IF($C918="","",SUMIFS(③実績CSV_期間B!$AA$2:$AA$5001,③実績CSV_期間B!$M$2:$M$5001,$C918))</f>
        <v/>
      </c>
      <c r="I918" s="38" t="str">
        <f aca="false">IF($C918="","",SUMIFS(④実績CSV_期間C!$AA$2:$AA$5001,④実績CSV_期間C!$M$2:$M$5001,$C918))</f>
        <v/>
      </c>
      <c r="J918" s="38" t="str">
        <f aca="false">IF($C918="","",N($F918)*N($G918))</f>
        <v/>
      </c>
      <c r="K918" s="38" t="str">
        <f aca="false">IF($C918="","",N($F918)*N($H918))</f>
        <v/>
      </c>
      <c r="L918" s="38" t="str">
        <f aca="false">IF($C918="","",N($F918)*N($I918))</f>
        <v/>
      </c>
      <c r="M918" s="37" t="str">
        <f aca="false">IF(OR($C918="",N(TOP!$C$12)=0),"",N($J918)/TOP!$C$12)</f>
        <v/>
      </c>
      <c r="N918" s="37" t="str">
        <f aca="false">IF(OR($C918="",N(TOP!$C$13)=0),"",N($K918)/TOP!$C$13)</f>
        <v/>
      </c>
      <c r="O918" s="37" t="str">
        <f aca="false">IF(OR($C918="",N(TOP!$C$14)=0),"",N($L918)/TOP!$C$14)</f>
        <v/>
      </c>
      <c r="P918" s="42" t="str">
        <f aca="false">IF($C918="","",IFERROR(CHOOSE(MATCH(TOP!$C$10,{"【期間A】","【期間B】","【期間C】"},0),N($M918),N($N918),N($O918)),0))</f>
        <v/>
      </c>
    </row>
    <row r="919" customFormat="false" ht="15" hidden="false" customHeight="false" outlineLevel="0" collapsed="false">
      <c r="B919" s="12" t="n">
        <v>914</v>
      </c>
      <c r="C919" s="36" t="str">
        <f aca="false">IF(②実績CSV_期間A!$M915="","",②実績CSV_期間A!$M915&amp;"")</f>
        <v/>
      </c>
      <c r="D919" s="12" t="str">
        <f aca="false">IF($C919="","",②実績CSV_期間A!$N915)</f>
        <v/>
      </c>
      <c r="E919" s="12" t="str">
        <f aca="false">IF($C919="","",RIGHT($D919,1))</f>
        <v/>
      </c>
      <c r="F919" s="41" t="str">
        <f aca="false">IF($C919="","",IFERROR(INDEX(サイズ換算マスタ!$C$6:$C$8,MATCH($E919,サイズ換算マスタ!$B$6:$B$8,0)),1))</f>
        <v/>
      </c>
      <c r="G919" s="38" t="str">
        <f aca="false">IF($C919="","",SUMIFS(②実績CSV_期間A!$AA$2:$AA$5001,②実績CSV_期間A!$M$2:$M$5001,$C919))</f>
        <v/>
      </c>
      <c r="H919" s="38" t="str">
        <f aca="false">IF($C919="","",SUMIFS(③実績CSV_期間B!$AA$2:$AA$5001,③実績CSV_期間B!$M$2:$M$5001,$C919))</f>
        <v/>
      </c>
      <c r="I919" s="38" t="str">
        <f aca="false">IF($C919="","",SUMIFS(④実績CSV_期間C!$AA$2:$AA$5001,④実績CSV_期間C!$M$2:$M$5001,$C919))</f>
        <v/>
      </c>
      <c r="J919" s="38" t="str">
        <f aca="false">IF($C919="","",N($F919)*N($G919))</f>
        <v/>
      </c>
      <c r="K919" s="38" t="str">
        <f aca="false">IF($C919="","",N($F919)*N($H919))</f>
        <v/>
      </c>
      <c r="L919" s="38" t="str">
        <f aca="false">IF($C919="","",N($F919)*N($I919))</f>
        <v/>
      </c>
      <c r="M919" s="37" t="str">
        <f aca="false">IF(OR($C919="",N(TOP!$C$12)=0),"",N($J919)/TOP!$C$12)</f>
        <v/>
      </c>
      <c r="N919" s="37" t="str">
        <f aca="false">IF(OR($C919="",N(TOP!$C$13)=0),"",N($K919)/TOP!$C$13)</f>
        <v/>
      </c>
      <c r="O919" s="37" t="str">
        <f aca="false">IF(OR($C919="",N(TOP!$C$14)=0),"",N($L919)/TOP!$C$14)</f>
        <v/>
      </c>
      <c r="P919" s="42" t="str">
        <f aca="false">IF($C919="","",IFERROR(CHOOSE(MATCH(TOP!$C$10,{"【期間A】","【期間B】","【期間C】"},0),N($M919),N($N919),N($O919)),0))</f>
        <v/>
      </c>
    </row>
    <row r="920" customFormat="false" ht="15" hidden="false" customHeight="false" outlineLevel="0" collapsed="false">
      <c r="B920" s="12" t="n">
        <v>915</v>
      </c>
      <c r="C920" s="36" t="str">
        <f aca="false">IF(②実績CSV_期間A!$M916="","",②実績CSV_期間A!$M916&amp;"")</f>
        <v/>
      </c>
      <c r="D920" s="12" t="str">
        <f aca="false">IF($C920="","",②実績CSV_期間A!$N916)</f>
        <v/>
      </c>
      <c r="E920" s="12" t="str">
        <f aca="false">IF($C920="","",RIGHT($D920,1))</f>
        <v/>
      </c>
      <c r="F920" s="41" t="str">
        <f aca="false">IF($C920="","",IFERROR(INDEX(サイズ換算マスタ!$C$6:$C$8,MATCH($E920,サイズ換算マスタ!$B$6:$B$8,0)),1))</f>
        <v/>
      </c>
      <c r="G920" s="38" t="str">
        <f aca="false">IF($C920="","",SUMIFS(②実績CSV_期間A!$AA$2:$AA$5001,②実績CSV_期間A!$M$2:$M$5001,$C920))</f>
        <v/>
      </c>
      <c r="H920" s="38" t="str">
        <f aca="false">IF($C920="","",SUMIFS(③実績CSV_期間B!$AA$2:$AA$5001,③実績CSV_期間B!$M$2:$M$5001,$C920))</f>
        <v/>
      </c>
      <c r="I920" s="38" t="str">
        <f aca="false">IF($C920="","",SUMIFS(④実績CSV_期間C!$AA$2:$AA$5001,④実績CSV_期間C!$M$2:$M$5001,$C920))</f>
        <v/>
      </c>
      <c r="J920" s="38" t="str">
        <f aca="false">IF($C920="","",N($F920)*N($G920))</f>
        <v/>
      </c>
      <c r="K920" s="38" t="str">
        <f aca="false">IF($C920="","",N($F920)*N($H920))</f>
        <v/>
      </c>
      <c r="L920" s="38" t="str">
        <f aca="false">IF($C920="","",N($F920)*N($I920))</f>
        <v/>
      </c>
      <c r="M920" s="37" t="str">
        <f aca="false">IF(OR($C920="",N(TOP!$C$12)=0),"",N($J920)/TOP!$C$12)</f>
        <v/>
      </c>
      <c r="N920" s="37" t="str">
        <f aca="false">IF(OR($C920="",N(TOP!$C$13)=0),"",N($K920)/TOP!$C$13)</f>
        <v/>
      </c>
      <c r="O920" s="37" t="str">
        <f aca="false">IF(OR($C920="",N(TOP!$C$14)=0),"",N($L920)/TOP!$C$14)</f>
        <v/>
      </c>
      <c r="P920" s="42" t="str">
        <f aca="false">IF($C920="","",IFERROR(CHOOSE(MATCH(TOP!$C$10,{"【期間A】","【期間B】","【期間C】"},0),N($M920),N($N920),N($O920)),0))</f>
        <v/>
      </c>
    </row>
    <row r="921" customFormat="false" ht="15" hidden="false" customHeight="false" outlineLevel="0" collapsed="false">
      <c r="B921" s="12" t="n">
        <v>916</v>
      </c>
      <c r="C921" s="36" t="str">
        <f aca="false">IF(②実績CSV_期間A!$M917="","",②実績CSV_期間A!$M917&amp;"")</f>
        <v/>
      </c>
      <c r="D921" s="12" t="str">
        <f aca="false">IF($C921="","",②実績CSV_期間A!$N917)</f>
        <v/>
      </c>
      <c r="E921" s="12" t="str">
        <f aca="false">IF($C921="","",RIGHT($D921,1))</f>
        <v/>
      </c>
      <c r="F921" s="41" t="str">
        <f aca="false">IF($C921="","",IFERROR(INDEX(サイズ換算マスタ!$C$6:$C$8,MATCH($E921,サイズ換算マスタ!$B$6:$B$8,0)),1))</f>
        <v/>
      </c>
      <c r="G921" s="38" t="str">
        <f aca="false">IF($C921="","",SUMIFS(②実績CSV_期間A!$AA$2:$AA$5001,②実績CSV_期間A!$M$2:$M$5001,$C921))</f>
        <v/>
      </c>
      <c r="H921" s="38" t="str">
        <f aca="false">IF($C921="","",SUMIFS(③実績CSV_期間B!$AA$2:$AA$5001,③実績CSV_期間B!$M$2:$M$5001,$C921))</f>
        <v/>
      </c>
      <c r="I921" s="38" t="str">
        <f aca="false">IF($C921="","",SUMIFS(④実績CSV_期間C!$AA$2:$AA$5001,④実績CSV_期間C!$M$2:$M$5001,$C921))</f>
        <v/>
      </c>
      <c r="J921" s="38" t="str">
        <f aca="false">IF($C921="","",N($F921)*N($G921))</f>
        <v/>
      </c>
      <c r="K921" s="38" t="str">
        <f aca="false">IF($C921="","",N($F921)*N($H921))</f>
        <v/>
      </c>
      <c r="L921" s="38" t="str">
        <f aca="false">IF($C921="","",N($F921)*N($I921))</f>
        <v/>
      </c>
      <c r="M921" s="37" t="str">
        <f aca="false">IF(OR($C921="",N(TOP!$C$12)=0),"",N($J921)/TOP!$C$12)</f>
        <v/>
      </c>
      <c r="N921" s="37" t="str">
        <f aca="false">IF(OR($C921="",N(TOP!$C$13)=0),"",N($K921)/TOP!$C$13)</f>
        <v/>
      </c>
      <c r="O921" s="37" t="str">
        <f aca="false">IF(OR($C921="",N(TOP!$C$14)=0),"",N($L921)/TOP!$C$14)</f>
        <v/>
      </c>
      <c r="P921" s="42" t="str">
        <f aca="false">IF($C921="","",IFERROR(CHOOSE(MATCH(TOP!$C$10,{"【期間A】","【期間B】","【期間C】"},0),N($M921),N($N921),N($O921)),0))</f>
        <v/>
      </c>
    </row>
    <row r="922" customFormat="false" ht="15" hidden="false" customHeight="false" outlineLevel="0" collapsed="false">
      <c r="B922" s="12" t="n">
        <v>917</v>
      </c>
      <c r="C922" s="36" t="str">
        <f aca="false">IF(②実績CSV_期間A!$M918="","",②実績CSV_期間A!$M918&amp;"")</f>
        <v/>
      </c>
      <c r="D922" s="12" t="str">
        <f aca="false">IF($C922="","",②実績CSV_期間A!$N918)</f>
        <v/>
      </c>
      <c r="E922" s="12" t="str">
        <f aca="false">IF($C922="","",RIGHT($D922,1))</f>
        <v/>
      </c>
      <c r="F922" s="41" t="str">
        <f aca="false">IF($C922="","",IFERROR(INDEX(サイズ換算マスタ!$C$6:$C$8,MATCH($E922,サイズ換算マスタ!$B$6:$B$8,0)),1))</f>
        <v/>
      </c>
      <c r="G922" s="38" t="str">
        <f aca="false">IF($C922="","",SUMIFS(②実績CSV_期間A!$AA$2:$AA$5001,②実績CSV_期間A!$M$2:$M$5001,$C922))</f>
        <v/>
      </c>
      <c r="H922" s="38" t="str">
        <f aca="false">IF($C922="","",SUMIFS(③実績CSV_期間B!$AA$2:$AA$5001,③実績CSV_期間B!$M$2:$M$5001,$C922))</f>
        <v/>
      </c>
      <c r="I922" s="38" t="str">
        <f aca="false">IF($C922="","",SUMIFS(④実績CSV_期間C!$AA$2:$AA$5001,④実績CSV_期間C!$M$2:$M$5001,$C922))</f>
        <v/>
      </c>
      <c r="J922" s="38" t="str">
        <f aca="false">IF($C922="","",N($F922)*N($G922))</f>
        <v/>
      </c>
      <c r="K922" s="38" t="str">
        <f aca="false">IF($C922="","",N($F922)*N($H922))</f>
        <v/>
      </c>
      <c r="L922" s="38" t="str">
        <f aca="false">IF($C922="","",N($F922)*N($I922))</f>
        <v/>
      </c>
      <c r="M922" s="37" t="str">
        <f aca="false">IF(OR($C922="",N(TOP!$C$12)=0),"",N($J922)/TOP!$C$12)</f>
        <v/>
      </c>
      <c r="N922" s="37" t="str">
        <f aca="false">IF(OR($C922="",N(TOP!$C$13)=0),"",N($K922)/TOP!$C$13)</f>
        <v/>
      </c>
      <c r="O922" s="37" t="str">
        <f aca="false">IF(OR($C922="",N(TOP!$C$14)=0),"",N($L922)/TOP!$C$14)</f>
        <v/>
      </c>
      <c r="P922" s="42" t="str">
        <f aca="false">IF($C922="","",IFERROR(CHOOSE(MATCH(TOP!$C$10,{"【期間A】","【期間B】","【期間C】"},0),N($M922),N($N922),N($O922)),0))</f>
        <v/>
      </c>
    </row>
    <row r="923" customFormat="false" ht="15" hidden="false" customHeight="false" outlineLevel="0" collapsed="false">
      <c r="B923" s="12" t="n">
        <v>918</v>
      </c>
      <c r="C923" s="36" t="str">
        <f aca="false">IF(②実績CSV_期間A!$M919="","",②実績CSV_期間A!$M919&amp;"")</f>
        <v/>
      </c>
      <c r="D923" s="12" t="str">
        <f aca="false">IF($C923="","",②実績CSV_期間A!$N919)</f>
        <v/>
      </c>
      <c r="E923" s="12" t="str">
        <f aca="false">IF($C923="","",RIGHT($D923,1))</f>
        <v/>
      </c>
      <c r="F923" s="41" t="str">
        <f aca="false">IF($C923="","",IFERROR(INDEX(サイズ換算マスタ!$C$6:$C$8,MATCH($E923,サイズ換算マスタ!$B$6:$B$8,0)),1))</f>
        <v/>
      </c>
      <c r="G923" s="38" t="str">
        <f aca="false">IF($C923="","",SUMIFS(②実績CSV_期間A!$AA$2:$AA$5001,②実績CSV_期間A!$M$2:$M$5001,$C923))</f>
        <v/>
      </c>
      <c r="H923" s="38" t="str">
        <f aca="false">IF($C923="","",SUMIFS(③実績CSV_期間B!$AA$2:$AA$5001,③実績CSV_期間B!$M$2:$M$5001,$C923))</f>
        <v/>
      </c>
      <c r="I923" s="38" t="str">
        <f aca="false">IF($C923="","",SUMIFS(④実績CSV_期間C!$AA$2:$AA$5001,④実績CSV_期間C!$M$2:$M$5001,$C923))</f>
        <v/>
      </c>
      <c r="J923" s="38" t="str">
        <f aca="false">IF($C923="","",N($F923)*N($G923))</f>
        <v/>
      </c>
      <c r="K923" s="38" t="str">
        <f aca="false">IF($C923="","",N($F923)*N($H923))</f>
        <v/>
      </c>
      <c r="L923" s="38" t="str">
        <f aca="false">IF($C923="","",N($F923)*N($I923))</f>
        <v/>
      </c>
      <c r="M923" s="37" t="str">
        <f aca="false">IF(OR($C923="",N(TOP!$C$12)=0),"",N($J923)/TOP!$C$12)</f>
        <v/>
      </c>
      <c r="N923" s="37" t="str">
        <f aca="false">IF(OR($C923="",N(TOP!$C$13)=0),"",N($K923)/TOP!$C$13)</f>
        <v/>
      </c>
      <c r="O923" s="37" t="str">
        <f aca="false">IF(OR($C923="",N(TOP!$C$14)=0),"",N($L923)/TOP!$C$14)</f>
        <v/>
      </c>
      <c r="P923" s="42" t="str">
        <f aca="false">IF($C923="","",IFERROR(CHOOSE(MATCH(TOP!$C$10,{"【期間A】","【期間B】","【期間C】"},0),N($M923),N($N923),N($O923)),0))</f>
        <v/>
      </c>
    </row>
    <row r="924" customFormat="false" ht="15" hidden="false" customHeight="false" outlineLevel="0" collapsed="false">
      <c r="B924" s="12" t="n">
        <v>919</v>
      </c>
      <c r="C924" s="36" t="str">
        <f aca="false">IF(②実績CSV_期間A!$M920="","",②実績CSV_期間A!$M920&amp;"")</f>
        <v/>
      </c>
      <c r="D924" s="12" t="str">
        <f aca="false">IF($C924="","",②実績CSV_期間A!$N920)</f>
        <v/>
      </c>
      <c r="E924" s="12" t="str">
        <f aca="false">IF($C924="","",RIGHT($D924,1))</f>
        <v/>
      </c>
      <c r="F924" s="41" t="str">
        <f aca="false">IF($C924="","",IFERROR(INDEX(サイズ換算マスタ!$C$6:$C$8,MATCH($E924,サイズ換算マスタ!$B$6:$B$8,0)),1))</f>
        <v/>
      </c>
      <c r="G924" s="38" t="str">
        <f aca="false">IF($C924="","",SUMIFS(②実績CSV_期間A!$AA$2:$AA$5001,②実績CSV_期間A!$M$2:$M$5001,$C924))</f>
        <v/>
      </c>
      <c r="H924" s="38" t="str">
        <f aca="false">IF($C924="","",SUMIFS(③実績CSV_期間B!$AA$2:$AA$5001,③実績CSV_期間B!$M$2:$M$5001,$C924))</f>
        <v/>
      </c>
      <c r="I924" s="38" t="str">
        <f aca="false">IF($C924="","",SUMIFS(④実績CSV_期間C!$AA$2:$AA$5001,④実績CSV_期間C!$M$2:$M$5001,$C924))</f>
        <v/>
      </c>
      <c r="J924" s="38" t="str">
        <f aca="false">IF($C924="","",N($F924)*N($G924))</f>
        <v/>
      </c>
      <c r="K924" s="38" t="str">
        <f aca="false">IF($C924="","",N($F924)*N($H924))</f>
        <v/>
      </c>
      <c r="L924" s="38" t="str">
        <f aca="false">IF($C924="","",N($F924)*N($I924))</f>
        <v/>
      </c>
      <c r="M924" s="37" t="str">
        <f aca="false">IF(OR($C924="",N(TOP!$C$12)=0),"",N($J924)/TOP!$C$12)</f>
        <v/>
      </c>
      <c r="N924" s="37" t="str">
        <f aca="false">IF(OR($C924="",N(TOP!$C$13)=0),"",N($K924)/TOP!$C$13)</f>
        <v/>
      </c>
      <c r="O924" s="37" t="str">
        <f aca="false">IF(OR($C924="",N(TOP!$C$14)=0),"",N($L924)/TOP!$C$14)</f>
        <v/>
      </c>
      <c r="P924" s="42" t="str">
        <f aca="false">IF($C924="","",IFERROR(CHOOSE(MATCH(TOP!$C$10,{"【期間A】","【期間B】","【期間C】"},0),N($M924),N($N924),N($O924)),0))</f>
        <v/>
      </c>
    </row>
    <row r="925" customFormat="false" ht="15" hidden="false" customHeight="false" outlineLevel="0" collapsed="false">
      <c r="B925" s="12" t="n">
        <v>920</v>
      </c>
      <c r="C925" s="36" t="str">
        <f aca="false">IF(②実績CSV_期間A!$M921="","",②実績CSV_期間A!$M921&amp;"")</f>
        <v/>
      </c>
      <c r="D925" s="12" t="str">
        <f aca="false">IF($C925="","",②実績CSV_期間A!$N921)</f>
        <v/>
      </c>
      <c r="E925" s="12" t="str">
        <f aca="false">IF($C925="","",RIGHT($D925,1))</f>
        <v/>
      </c>
      <c r="F925" s="41" t="str">
        <f aca="false">IF($C925="","",IFERROR(INDEX(サイズ換算マスタ!$C$6:$C$8,MATCH($E925,サイズ換算マスタ!$B$6:$B$8,0)),1))</f>
        <v/>
      </c>
      <c r="G925" s="38" t="str">
        <f aca="false">IF($C925="","",SUMIFS(②実績CSV_期間A!$AA$2:$AA$5001,②実績CSV_期間A!$M$2:$M$5001,$C925))</f>
        <v/>
      </c>
      <c r="H925" s="38" t="str">
        <f aca="false">IF($C925="","",SUMIFS(③実績CSV_期間B!$AA$2:$AA$5001,③実績CSV_期間B!$M$2:$M$5001,$C925))</f>
        <v/>
      </c>
      <c r="I925" s="38" t="str">
        <f aca="false">IF($C925="","",SUMIFS(④実績CSV_期間C!$AA$2:$AA$5001,④実績CSV_期間C!$M$2:$M$5001,$C925))</f>
        <v/>
      </c>
      <c r="J925" s="38" t="str">
        <f aca="false">IF($C925="","",N($F925)*N($G925))</f>
        <v/>
      </c>
      <c r="K925" s="38" t="str">
        <f aca="false">IF($C925="","",N($F925)*N($H925))</f>
        <v/>
      </c>
      <c r="L925" s="38" t="str">
        <f aca="false">IF($C925="","",N($F925)*N($I925))</f>
        <v/>
      </c>
      <c r="M925" s="37" t="str">
        <f aca="false">IF(OR($C925="",N(TOP!$C$12)=0),"",N($J925)/TOP!$C$12)</f>
        <v/>
      </c>
      <c r="N925" s="37" t="str">
        <f aca="false">IF(OR($C925="",N(TOP!$C$13)=0),"",N($K925)/TOP!$C$13)</f>
        <v/>
      </c>
      <c r="O925" s="37" t="str">
        <f aca="false">IF(OR($C925="",N(TOP!$C$14)=0),"",N($L925)/TOP!$C$14)</f>
        <v/>
      </c>
      <c r="P925" s="42" t="str">
        <f aca="false">IF($C925="","",IFERROR(CHOOSE(MATCH(TOP!$C$10,{"【期間A】","【期間B】","【期間C】"},0),N($M925),N($N925),N($O925)),0))</f>
        <v/>
      </c>
    </row>
    <row r="926" customFormat="false" ht="15" hidden="false" customHeight="false" outlineLevel="0" collapsed="false">
      <c r="B926" s="12" t="n">
        <v>921</v>
      </c>
      <c r="C926" s="36" t="str">
        <f aca="false">IF(②実績CSV_期間A!$M922="","",②実績CSV_期間A!$M922&amp;"")</f>
        <v/>
      </c>
      <c r="D926" s="12" t="str">
        <f aca="false">IF($C926="","",②実績CSV_期間A!$N922)</f>
        <v/>
      </c>
      <c r="E926" s="12" t="str">
        <f aca="false">IF($C926="","",RIGHT($D926,1))</f>
        <v/>
      </c>
      <c r="F926" s="41" t="str">
        <f aca="false">IF($C926="","",IFERROR(INDEX(サイズ換算マスタ!$C$6:$C$8,MATCH($E926,サイズ換算マスタ!$B$6:$B$8,0)),1))</f>
        <v/>
      </c>
      <c r="G926" s="38" t="str">
        <f aca="false">IF($C926="","",SUMIFS(②実績CSV_期間A!$AA$2:$AA$5001,②実績CSV_期間A!$M$2:$M$5001,$C926))</f>
        <v/>
      </c>
      <c r="H926" s="38" t="str">
        <f aca="false">IF($C926="","",SUMIFS(③実績CSV_期間B!$AA$2:$AA$5001,③実績CSV_期間B!$M$2:$M$5001,$C926))</f>
        <v/>
      </c>
      <c r="I926" s="38" t="str">
        <f aca="false">IF($C926="","",SUMIFS(④実績CSV_期間C!$AA$2:$AA$5001,④実績CSV_期間C!$M$2:$M$5001,$C926))</f>
        <v/>
      </c>
      <c r="J926" s="38" t="str">
        <f aca="false">IF($C926="","",N($F926)*N($G926))</f>
        <v/>
      </c>
      <c r="K926" s="38" t="str">
        <f aca="false">IF($C926="","",N($F926)*N($H926))</f>
        <v/>
      </c>
      <c r="L926" s="38" t="str">
        <f aca="false">IF($C926="","",N($F926)*N($I926))</f>
        <v/>
      </c>
      <c r="M926" s="37" t="str">
        <f aca="false">IF(OR($C926="",N(TOP!$C$12)=0),"",N($J926)/TOP!$C$12)</f>
        <v/>
      </c>
      <c r="N926" s="37" t="str">
        <f aca="false">IF(OR($C926="",N(TOP!$C$13)=0),"",N($K926)/TOP!$C$13)</f>
        <v/>
      </c>
      <c r="O926" s="37" t="str">
        <f aca="false">IF(OR($C926="",N(TOP!$C$14)=0),"",N($L926)/TOP!$C$14)</f>
        <v/>
      </c>
      <c r="P926" s="42" t="str">
        <f aca="false">IF($C926="","",IFERROR(CHOOSE(MATCH(TOP!$C$10,{"【期間A】","【期間B】","【期間C】"},0),N($M926),N($N926),N($O926)),0))</f>
        <v/>
      </c>
    </row>
    <row r="927" customFormat="false" ht="15" hidden="false" customHeight="false" outlineLevel="0" collapsed="false">
      <c r="B927" s="12" t="n">
        <v>922</v>
      </c>
      <c r="C927" s="36" t="str">
        <f aca="false">IF(②実績CSV_期間A!$M923="","",②実績CSV_期間A!$M923&amp;"")</f>
        <v/>
      </c>
      <c r="D927" s="12" t="str">
        <f aca="false">IF($C927="","",②実績CSV_期間A!$N923)</f>
        <v/>
      </c>
      <c r="E927" s="12" t="str">
        <f aca="false">IF($C927="","",RIGHT($D927,1))</f>
        <v/>
      </c>
      <c r="F927" s="41" t="str">
        <f aca="false">IF($C927="","",IFERROR(INDEX(サイズ換算マスタ!$C$6:$C$8,MATCH($E927,サイズ換算マスタ!$B$6:$B$8,0)),1))</f>
        <v/>
      </c>
      <c r="G927" s="38" t="str">
        <f aca="false">IF($C927="","",SUMIFS(②実績CSV_期間A!$AA$2:$AA$5001,②実績CSV_期間A!$M$2:$M$5001,$C927))</f>
        <v/>
      </c>
      <c r="H927" s="38" t="str">
        <f aca="false">IF($C927="","",SUMIFS(③実績CSV_期間B!$AA$2:$AA$5001,③実績CSV_期間B!$M$2:$M$5001,$C927))</f>
        <v/>
      </c>
      <c r="I927" s="38" t="str">
        <f aca="false">IF($C927="","",SUMIFS(④実績CSV_期間C!$AA$2:$AA$5001,④実績CSV_期間C!$M$2:$M$5001,$C927))</f>
        <v/>
      </c>
      <c r="J927" s="38" t="str">
        <f aca="false">IF($C927="","",N($F927)*N($G927))</f>
        <v/>
      </c>
      <c r="K927" s="38" t="str">
        <f aca="false">IF($C927="","",N($F927)*N($H927))</f>
        <v/>
      </c>
      <c r="L927" s="38" t="str">
        <f aca="false">IF($C927="","",N($F927)*N($I927))</f>
        <v/>
      </c>
      <c r="M927" s="37" t="str">
        <f aca="false">IF(OR($C927="",N(TOP!$C$12)=0),"",N($J927)/TOP!$C$12)</f>
        <v/>
      </c>
      <c r="N927" s="37" t="str">
        <f aca="false">IF(OR($C927="",N(TOP!$C$13)=0),"",N($K927)/TOP!$C$13)</f>
        <v/>
      </c>
      <c r="O927" s="37" t="str">
        <f aca="false">IF(OR($C927="",N(TOP!$C$14)=0),"",N($L927)/TOP!$C$14)</f>
        <v/>
      </c>
      <c r="P927" s="42" t="str">
        <f aca="false">IF($C927="","",IFERROR(CHOOSE(MATCH(TOP!$C$10,{"【期間A】","【期間B】","【期間C】"},0),N($M927),N($N927),N($O927)),0))</f>
        <v/>
      </c>
    </row>
    <row r="928" customFormat="false" ht="15" hidden="false" customHeight="false" outlineLevel="0" collapsed="false">
      <c r="B928" s="12" t="n">
        <v>923</v>
      </c>
      <c r="C928" s="36" t="str">
        <f aca="false">IF(②実績CSV_期間A!$M924="","",②実績CSV_期間A!$M924&amp;"")</f>
        <v/>
      </c>
      <c r="D928" s="12" t="str">
        <f aca="false">IF($C928="","",②実績CSV_期間A!$N924)</f>
        <v/>
      </c>
      <c r="E928" s="12" t="str">
        <f aca="false">IF($C928="","",RIGHT($D928,1))</f>
        <v/>
      </c>
      <c r="F928" s="41" t="str">
        <f aca="false">IF($C928="","",IFERROR(INDEX(サイズ換算マスタ!$C$6:$C$8,MATCH($E928,サイズ換算マスタ!$B$6:$B$8,0)),1))</f>
        <v/>
      </c>
      <c r="G928" s="38" t="str">
        <f aca="false">IF($C928="","",SUMIFS(②実績CSV_期間A!$AA$2:$AA$5001,②実績CSV_期間A!$M$2:$M$5001,$C928))</f>
        <v/>
      </c>
      <c r="H928" s="38" t="str">
        <f aca="false">IF($C928="","",SUMIFS(③実績CSV_期間B!$AA$2:$AA$5001,③実績CSV_期間B!$M$2:$M$5001,$C928))</f>
        <v/>
      </c>
      <c r="I928" s="38" t="str">
        <f aca="false">IF($C928="","",SUMIFS(④実績CSV_期間C!$AA$2:$AA$5001,④実績CSV_期間C!$M$2:$M$5001,$C928))</f>
        <v/>
      </c>
      <c r="J928" s="38" t="str">
        <f aca="false">IF($C928="","",N($F928)*N($G928))</f>
        <v/>
      </c>
      <c r="K928" s="38" t="str">
        <f aca="false">IF($C928="","",N($F928)*N($H928))</f>
        <v/>
      </c>
      <c r="L928" s="38" t="str">
        <f aca="false">IF($C928="","",N($F928)*N($I928))</f>
        <v/>
      </c>
      <c r="M928" s="37" t="str">
        <f aca="false">IF(OR($C928="",N(TOP!$C$12)=0),"",N($J928)/TOP!$C$12)</f>
        <v/>
      </c>
      <c r="N928" s="37" t="str">
        <f aca="false">IF(OR($C928="",N(TOP!$C$13)=0),"",N($K928)/TOP!$C$13)</f>
        <v/>
      </c>
      <c r="O928" s="37" t="str">
        <f aca="false">IF(OR($C928="",N(TOP!$C$14)=0),"",N($L928)/TOP!$C$14)</f>
        <v/>
      </c>
      <c r="P928" s="42" t="str">
        <f aca="false">IF($C928="","",IFERROR(CHOOSE(MATCH(TOP!$C$10,{"【期間A】","【期間B】","【期間C】"},0),N($M928),N($N928),N($O928)),0))</f>
        <v/>
      </c>
    </row>
    <row r="929" customFormat="false" ht="15" hidden="false" customHeight="false" outlineLevel="0" collapsed="false">
      <c r="B929" s="12" t="n">
        <v>924</v>
      </c>
      <c r="C929" s="36" t="str">
        <f aca="false">IF(②実績CSV_期間A!$M925="","",②実績CSV_期間A!$M925&amp;"")</f>
        <v/>
      </c>
      <c r="D929" s="12" t="str">
        <f aca="false">IF($C929="","",②実績CSV_期間A!$N925)</f>
        <v/>
      </c>
      <c r="E929" s="12" t="str">
        <f aca="false">IF($C929="","",RIGHT($D929,1))</f>
        <v/>
      </c>
      <c r="F929" s="41" t="str">
        <f aca="false">IF($C929="","",IFERROR(INDEX(サイズ換算マスタ!$C$6:$C$8,MATCH($E929,サイズ換算マスタ!$B$6:$B$8,0)),1))</f>
        <v/>
      </c>
      <c r="G929" s="38" t="str">
        <f aca="false">IF($C929="","",SUMIFS(②実績CSV_期間A!$AA$2:$AA$5001,②実績CSV_期間A!$M$2:$M$5001,$C929))</f>
        <v/>
      </c>
      <c r="H929" s="38" t="str">
        <f aca="false">IF($C929="","",SUMIFS(③実績CSV_期間B!$AA$2:$AA$5001,③実績CSV_期間B!$M$2:$M$5001,$C929))</f>
        <v/>
      </c>
      <c r="I929" s="38" t="str">
        <f aca="false">IF($C929="","",SUMIFS(④実績CSV_期間C!$AA$2:$AA$5001,④実績CSV_期間C!$M$2:$M$5001,$C929))</f>
        <v/>
      </c>
      <c r="J929" s="38" t="str">
        <f aca="false">IF($C929="","",N($F929)*N($G929))</f>
        <v/>
      </c>
      <c r="K929" s="38" t="str">
        <f aca="false">IF($C929="","",N($F929)*N($H929))</f>
        <v/>
      </c>
      <c r="L929" s="38" t="str">
        <f aca="false">IF($C929="","",N($F929)*N($I929))</f>
        <v/>
      </c>
      <c r="M929" s="37" t="str">
        <f aca="false">IF(OR($C929="",N(TOP!$C$12)=0),"",N($J929)/TOP!$C$12)</f>
        <v/>
      </c>
      <c r="N929" s="37" t="str">
        <f aca="false">IF(OR($C929="",N(TOP!$C$13)=0),"",N($K929)/TOP!$C$13)</f>
        <v/>
      </c>
      <c r="O929" s="37" t="str">
        <f aca="false">IF(OR($C929="",N(TOP!$C$14)=0),"",N($L929)/TOP!$C$14)</f>
        <v/>
      </c>
      <c r="P929" s="42" t="str">
        <f aca="false">IF($C929="","",IFERROR(CHOOSE(MATCH(TOP!$C$10,{"【期間A】","【期間B】","【期間C】"},0),N($M929),N($N929),N($O929)),0))</f>
        <v/>
      </c>
    </row>
    <row r="930" customFormat="false" ht="15" hidden="false" customHeight="false" outlineLevel="0" collapsed="false">
      <c r="B930" s="12" t="n">
        <v>925</v>
      </c>
      <c r="C930" s="36" t="str">
        <f aca="false">IF(②実績CSV_期間A!$M926="","",②実績CSV_期間A!$M926&amp;"")</f>
        <v/>
      </c>
      <c r="D930" s="12" t="str">
        <f aca="false">IF($C930="","",②実績CSV_期間A!$N926)</f>
        <v/>
      </c>
      <c r="E930" s="12" t="str">
        <f aca="false">IF($C930="","",RIGHT($D930,1))</f>
        <v/>
      </c>
      <c r="F930" s="41" t="str">
        <f aca="false">IF($C930="","",IFERROR(INDEX(サイズ換算マスタ!$C$6:$C$8,MATCH($E930,サイズ換算マスタ!$B$6:$B$8,0)),1))</f>
        <v/>
      </c>
      <c r="G930" s="38" t="str">
        <f aca="false">IF($C930="","",SUMIFS(②実績CSV_期間A!$AA$2:$AA$5001,②実績CSV_期間A!$M$2:$M$5001,$C930))</f>
        <v/>
      </c>
      <c r="H930" s="38" t="str">
        <f aca="false">IF($C930="","",SUMIFS(③実績CSV_期間B!$AA$2:$AA$5001,③実績CSV_期間B!$M$2:$M$5001,$C930))</f>
        <v/>
      </c>
      <c r="I930" s="38" t="str">
        <f aca="false">IF($C930="","",SUMIFS(④実績CSV_期間C!$AA$2:$AA$5001,④実績CSV_期間C!$M$2:$M$5001,$C930))</f>
        <v/>
      </c>
      <c r="J930" s="38" t="str">
        <f aca="false">IF($C930="","",N($F930)*N($G930))</f>
        <v/>
      </c>
      <c r="K930" s="38" t="str">
        <f aca="false">IF($C930="","",N($F930)*N($H930))</f>
        <v/>
      </c>
      <c r="L930" s="38" t="str">
        <f aca="false">IF($C930="","",N($F930)*N($I930))</f>
        <v/>
      </c>
      <c r="M930" s="37" t="str">
        <f aca="false">IF(OR($C930="",N(TOP!$C$12)=0),"",N($J930)/TOP!$C$12)</f>
        <v/>
      </c>
      <c r="N930" s="37" t="str">
        <f aca="false">IF(OR($C930="",N(TOP!$C$13)=0),"",N($K930)/TOP!$C$13)</f>
        <v/>
      </c>
      <c r="O930" s="37" t="str">
        <f aca="false">IF(OR($C930="",N(TOP!$C$14)=0),"",N($L930)/TOP!$C$14)</f>
        <v/>
      </c>
      <c r="P930" s="42" t="str">
        <f aca="false">IF($C930="","",IFERROR(CHOOSE(MATCH(TOP!$C$10,{"【期間A】","【期間B】","【期間C】"},0),N($M930),N($N930),N($O930)),0))</f>
        <v/>
      </c>
    </row>
    <row r="931" customFormat="false" ht="15" hidden="false" customHeight="false" outlineLevel="0" collapsed="false">
      <c r="B931" s="12" t="n">
        <v>926</v>
      </c>
      <c r="C931" s="36" t="str">
        <f aca="false">IF(②実績CSV_期間A!$M927="","",②実績CSV_期間A!$M927&amp;"")</f>
        <v/>
      </c>
      <c r="D931" s="12" t="str">
        <f aca="false">IF($C931="","",②実績CSV_期間A!$N927)</f>
        <v/>
      </c>
      <c r="E931" s="12" t="str">
        <f aca="false">IF($C931="","",RIGHT($D931,1))</f>
        <v/>
      </c>
      <c r="F931" s="41" t="str">
        <f aca="false">IF($C931="","",IFERROR(INDEX(サイズ換算マスタ!$C$6:$C$8,MATCH($E931,サイズ換算マスタ!$B$6:$B$8,0)),1))</f>
        <v/>
      </c>
      <c r="G931" s="38" t="str">
        <f aca="false">IF($C931="","",SUMIFS(②実績CSV_期間A!$AA$2:$AA$5001,②実績CSV_期間A!$M$2:$M$5001,$C931))</f>
        <v/>
      </c>
      <c r="H931" s="38" t="str">
        <f aca="false">IF($C931="","",SUMIFS(③実績CSV_期間B!$AA$2:$AA$5001,③実績CSV_期間B!$M$2:$M$5001,$C931))</f>
        <v/>
      </c>
      <c r="I931" s="38" t="str">
        <f aca="false">IF($C931="","",SUMIFS(④実績CSV_期間C!$AA$2:$AA$5001,④実績CSV_期間C!$M$2:$M$5001,$C931))</f>
        <v/>
      </c>
      <c r="J931" s="38" t="str">
        <f aca="false">IF($C931="","",N($F931)*N($G931))</f>
        <v/>
      </c>
      <c r="K931" s="38" t="str">
        <f aca="false">IF($C931="","",N($F931)*N($H931))</f>
        <v/>
      </c>
      <c r="L931" s="38" t="str">
        <f aca="false">IF($C931="","",N($F931)*N($I931))</f>
        <v/>
      </c>
      <c r="M931" s="37" t="str">
        <f aca="false">IF(OR($C931="",N(TOP!$C$12)=0),"",N($J931)/TOP!$C$12)</f>
        <v/>
      </c>
      <c r="N931" s="37" t="str">
        <f aca="false">IF(OR($C931="",N(TOP!$C$13)=0),"",N($K931)/TOP!$C$13)</f>
        <v/>
      </c>
      <c r="O931" s="37" t="str">
        <f aca="false">IF(OR($C931="",N(TOP!$C$14)=0),"",N($L931)/TOP!$C$14)</f>
        <v/>
      </c>
      <c r="P931" s="42" t="str">
        <f aca="false">IF($C931="","",IFERROR(CHOOSE(MATCH(TOP!$C$10,{"【期間A】","【期間B】","【期間C】"},0),N($M931),N($N931),N($O931)),0))</f>
        <v/>
      </c>
    </row>
    <row r="932" customFormat="false" ht="15" hidden="false" customHeight="false" outlineLevel="0" collapsed="false">
      <c r="B932" s="12" t="n">
        <v>927</v>
      </c>
      <c r="C932" s="36" t="str">
        <f aca="false">IF(②実績CSV_期間A!$M928="","",②実績CSV_期間A!$M928&amp;"")</f>
        <v/>
      </c>
      <c r="D932" s="12" t="str">
        <f aca="false">IF($C932="","",②実績CSV_期間A!$N928)</f>
        <v/>
      </c>
      <c r="E932" s="12" t="str">
        <f aca="false">IF($C932="","",RIGHT($D932,1))</f>
        <v/>
      </c>
      <c r="F932" s="41" t="str">
        <f aca="false">IF($C932="","",IFERROR(INDEX(サイズ換算マスタ!$C$6:$C$8,MATCH($E932,サイズ換算マスタ!$B$6:$B$8,0)),1))</f>
        <v/>
      </c>
      <c r="G932" s="38" t="str">
        <f aca="false">IF($C932="","",SUMIFS(②実績CSV_期間A!$AA$2:$AA$5001,②実績CSV_期間A!$M$2:$M$5001,$C932))</f>
        <v/>
      </c>
      <c r="H932" s="38" t="str">
        <f aca="false">IF($C932="","",SUMIFS(③実績CSV_期間B!$AA$2:$AA$5001,③実績CSV_期間B!$M$2:$M$5001,$C932))</f>
        <v/>
      </c>
      <c r="I932" s="38" t="str">
        <f aca="false">IF($C932="","",SUMIFS(④実績CSV_期間C!$AA$2:$AA$5001,④実績CSV_期間C!$M$2:$M$5001,$C932))</f>
        <v/>
      </c>
      <c r="J932" s="38" t="str">
        <f aca="false">IF($C932="","",N($F932)*N($G932))</f>
        <v/>
      </c>
      <c r="K932" s="38" t="str">
        <f aca="false">IF($C932="","",N($F932)*N($H932))</f>
        <v/>
      </c>
      <c r="L932" s="38" t="str">
        <f aca="false">IF($C932="","",N($F932)*N($I932))</f>
        <v/>
      </c>
      <c r="M932" s="37" t="str">
        <f aca="false">IF(OR($C932="",N(TOP!$C$12)=0),"",N($J932)/TOP!$C$12)</f>
        <v/>
      </c>
      <c r="N932" s="37" t="str">
        <f aca="false">IF(OR($C932="",N(TOP!$C$13)=0),"",N($K932)/TOP!$C$13)</f>
        <v/>
      </c>
      <c r="O932" s="37" t="str">
        <f aca="false">IF(OR($C932="",N(TOP!$C$14)=0),"",N($L932)/TOP!$C$14)</f>
        <v/>
      </c>
      <c r="P932" s="42" t="str">
        <f aca="false">IF($C932="","",IFERROR(CHOOSE(MATCH(TOP!$C$10,{"【期間A】","【期間B】","【期間C】"},0),N($M932),N($N932),N($O932)),0))</f>
        <v/>
      </c>
    </row>
    <row r="933" customFormat="false" ht="15" hidden="false" customHeight="false" outlineLevel="0" collapsed="false">
      <c r="B933" s="12" t="n">
        <v>928</v>
      </c>
      <c r="C933" s="36" t="str">
        <f aca="false">IF(②実績CSV_期間A!$M929="","",②実績CSV_期間A!$M929&amp;"")</f>
        <v/>
      </c>
      <c r="D933" s="12" t="str">
        <f aca="false">IF($C933="","",②実績CSV_期間A!$N929)</f>
        <v/>
      </c>
      <c r="E933" s="12" t="str">
        <f aca="false">IF($C933="","",RIGHT($D933,1))</f>
        <v/>
      </c>
      <c r="F933" s="41" t="str">
        <f aca="false">IF($C933="","",IFERROR(INDEX(サイズ換算マスタ!$C$6:$C$8,MATCH($E933,サイズ換算マスタ!$B$6:$B$8,0)),1))</f>
        <v/>
      </c>
      <c r="G933" s="38" t="str">
        <f aca="false">IF($C933="","",SUMIFS(②実績CSV_期間A!$AA$2:$AA$5001,②実績CSV_期間A!$M$2:$M$5001,$C933))</f>
        <v/>
      </c>
      <c r="H933" s="38" t="str">
        <f aca="false">IF($C933="","",SUMIFS(③実績CSV_期間B!$AA$2:$AA$5001,③実績CSV_期間B!$M$2:$M$5001,$C933))</f>
        <v/>
      </c>
      <c r="I933" s="38" t="str">
        <f aca="false">IF($C933="","",SUMIFS(④実績CSV_期間C!$AA$2:$AA$5001,④実績CSV_期間C!$M$2:$M$5001,$C933))</f>
        <v/>
      </c>
      <c r="J933" s="38" t="str">
        <f aca="false">IF($C933="","",N($F933)*N($G933))</f>
        <v/>
      </c>
      <c r="K933" s="38" t="str">
        <f aca="false">IF($C933="","",N($F933)*N($H933))</f>
        <v/>
      </c>
      <c r="L933" s="38" t="str">
        <f aca="false">IF($C933="","",N($F933)*N($I933))</f>
        <v/>
      </c>
      <c r="M933" s="37" t="str">
        <f aca="false">IF(OR($C933="",N(TOP!$C$12)=0),"",N($J933)/TOP!$C$12)</f>
        <v/>
      </c>
      <c r="N933" s="37" t="str">
        <f aca="false">IF(OR($C933="",N(TOP!$C$13)=0),"",N($K933)/TOP!$C$13)</f>
        <v/>
      </c>
      <c r="O933" s="37" t="str">
        <f aca="false">IF(OR($C933="",N(TOP!$C$14)=0),"",N($L933)/TOP!$C$14)</f>
        <v/>
      </c>
      <c r="P933" s="42" t="str">
        <f aca="false">IF($C933="","",IFERROR(CHOOSE(MATCH(TOP!$C$10,{"【期間A】","【期間B】","【期間C】"},0),N($M933),N($N933),N($O933)),0))</f>
        <v/>
      </c>
    </row>
    <row r="934" customFormat="false" ht="15" hidden="false" customHeight="false" outlineLevel="0" collapsed="false">
      <c r="B934" s="12" t="n">
        <v>929</v>
      </c>
      <c r="C934" s="36" t="str">
        <f aca="false">IF(②実績CSV_期間A!$M930="","",②実績CSV_期間A!$M930&amp;"")</f>
        <v/>
      </c>
      <c r="D934" s="12" t="str">
        <f aca="false">IF($C934="","",②実績CSV_期間A!$N930)</f>
        <v/>
      </c>
      <c r="E934" s="12" t="str">
        <f aca="false">IF($C934="","",RIGHT($D934,1))</f>
        <v/>
      </c>
      <c r="F934" s="41" t="str">
        <f aca="false">IF($C934="","",IFERROR(INDEX(サイズ換算マスタ!$C$6:$C$8,MATCH($E934,サイズ換算マスタ!$B$6:$B$8,0)),1))</f>
        <v/>
      </c>
      <c r="G934" s="38" t="str">
        <f aca="false">IF($C934="","",SUMIFS(②実績CSV_期間A!$AA$2:$AA$5001,②実績CSV_期間A!$M$2:$M$5001,$C934))</f>
        <v/>
      </c>
      <c r="H934" s="38" t="str">
        <f aca="false">IF($C934="","",SUMIFS(③実績CSV_期間B!$AA$2:$AA$5001,③実績CSV_期間B!$M$2:$M$5001,$C934))</f>
        <v/>
      </c>
      <c r="I934" s="38" t="str">
        <f aca="false">IF($C934="","",SUMIFS(④実績CSV_期間C!$AA$2:$AA$5001,④実績CSV_期間C!$M$2:$M$5001,$C934))</f>
        <v/>
      </c>
      <c r="J934" s="38" t="str">
        <f aca="false">IF($C934="","",N($F934)*N($G934))</f>
        <v/>
      </c>
      <c r="K934" s="38" t="str">
        <f aca="false">IF($C934="","",N($F934)*N($H934))</f>
        <v/>
      </c>
      <c r="L934" s="38" t="str">
        <f aca="false">IF($C934="","",N($F934)*N($I934))</f>
        <v/>
      </c>
      <c r="M934" s="37" t="str">
        <f aca="false">IF(OR($C934="",N(TOP!$C$12)=0),"",N($J934)/TOP!$C$12)</f>
        <v/>
      </c>
      <c r="N934" s="37" t="str">
        <f aca="false">IF(OR($C934="",N(TOP!$C$13)=0),"",N($K934)/TOP!$C$13)</f>
        <v/>
      </c>
      <c r="O934" s="37" t="str">
        <f aca="false">IF(OR($C934="",N(TOP!$C$14)=0),"",N($L934)/TOP!$C$14)</f>
        <v/>
      </c>
      <c r="P934" s="42" t="str">
        <f aca="false">IF($C934="","",IFERROR(CHOOSE(MATCH(TOP!$C$10,{"【期間A】","【期間B】","【期間C】"},0),N($M934),N($N934),N($O934)),0))</f>
        <v/>
      </c>
    </row>
    <row r="935" customFormat="false" ht="15" hidden="false" customHeight="false" outlineLevel="0" collapsed="false">
      <c r="B935" s="12" t="n">
        <v>930</v>
      </c>
      <c r="C935" s="36" t="str">
        <f aca="false">IF(②実績CSV_期間A!$M931="","",②実績CSV_期間A!$M931&amp;"")</f>
        <v/>
      </c>
      <c r="D935" s="12" t="str">
        <f aca="false">IF($C935="","",②実績CSV_期間A!$N931)</f>
        <v/>
      </c>
      <c r="E935" s="12" t="str">
        <f aca="false">IF($C935="","",RIGHT($D935,1))</f>
        <v/>
      </c>
      <c r="F935" s="41" t="str">
        <f aca="false">IF($C935="","",IFERROR(INDEX(サイズ換算マスタ!$C$6:$C$8,MATCH($E935,サイズ換算マスタ!$B$6:$B$8,0)),1))</f>
        <v/>
      </c>
      <c r="G935" s="38" t="str">
        <f aca="false">IF($C935="","",SUMIFS(②実績CSV_期間A!$AA$2:$AA$5001,②実績CSV_期間A!$M$2:$M$5001,$C935))</f>
        <v/>
      </c>
      <c r="H935" s="38" t="str">
        <f aca="false">IF($C935="","",SUMIFS(③実績CSV_期間B!$AA$2:$AA$5001,③実績CSV_期間B!$M$2:$M$5001,$C935))</f>
        <v/>
      </c>
      <c r="I935" s="38" t="str">
        <f aca="false">IF($C935="","",SUMIFS(④実績CSV_期間C!$AA$2:$AA$5001,④実績CSV_期間C!$M$2:$M$5001,$C935))</f>
        <v/>
      </c>
      <c r="J935" s="38" t="str">
        <f aca="false">IF($C935="","",N($F935)*N($G935))</f>
        <v/>
      </c>
      <c r="K935" s="38" t="str">
        <f aca="false">IF($C935="","",N($F935)*N($H935))</f>
        <v/>
      </c>
      <c r="L935" s="38" t="str">
        <f aca="false">IF($C935="","",N($F935)*N($I935))</f>
        <v/>
      </c>
      <c r="M935" s="37" t="str">
        <f aca="false">IF(OR($C935="",N(TOP!$C$12)=0),"",N($J935)/TOP!$C$12)</f>
        <v/>
      </c>
      <c r="N935" s="37" t="str">
        <f aca="false">IF(OR($C935="",N(TOP!$C$13)=0),"",N($K935)/TOP!$C$13)</f>
        <v/>
      </c>
      <c r="O935" s="37" t="str">
        <f aca="false">IF(OR($C935="",N(TOP!$C$14)=0),"",N($L935)/TOP!$C$14)</f>
        <v/>
      </c>
      <c r="P935" s="42" t="str">
        <f aca="false">IF($C935="","",IFERROR(CHOOSE(MATCH(TOP!$C$10,{"【期間A】","【期間B】","【期間C】"},0),N($M935),N($N935),N($O935)),0))</f>
        <v/>
      </c>
    </row>
    <row r="936" customFormat="false" ht="15" hidden="false" customHeight="false" outlineLevel="0" collapsed="false">
      <c r="B936" s="12" t="n">
        <v>931</v>
      </c>
      <c r="C936" s="36" t="str">
        <f aca="false">IF(②実績CSV_期間A!$M932="","",②実績CSV_期間A!$M932&amp;"")</f>
        <v/>
      </c>
      <c r="D936" s="12" t="str">
        <f aca="false">IF($C936="","",②実績CSV_期間A!$N932)</f>
        <v/>
      </c>
      <c r="E936" s="12" t="str">
        <f aca="false">IF($C936="","",RIGHT($D936,1))</f>
        <v/>
      </c>
      <c r="F936" s="41" t="str">
        <f aca="false">IF($C936="","",IFERROR(INDEX(サイズ換算マスタ!$C$6:$C$8,MATCH($E936,サイズ換算マスタ!$B$6:$B$8,0)),1))</f>
        <v/>
      </c>
      <c r="G936" s="38" t="str">
        <f aca="false">IF($C936="","",SUMIFS(②実績CSV_期間A!$AA$2:$AA$5001,②実績CSV_期間A!$M$2:$M$5001,$C936))</f>
        <v/>
      </c>
      <c r="H936" s="38" t="str">
        <f aca="false">IF($C936="","",SUMIFS(③実績CSV_期間B!$AA$2:$AA$5001,③実績CSV_期間B!$M$2:$M$5001,$C936))</f>
        <v/>
      </c>
      <c r="I936" s="38" t="str">
        <f aca="false">IF($C936="","",SUMIFS(④実績CSV_期間C!$AA$2:$AA$5001,④実績CSV_期間C!$M$2:$M$5001,$C936))</f>
        <v/>
      </c>
      <c r="J936" s="38" t="str">
        <f aca="false">IF($C936="","",N($F936)*N($G936))</f>
        <v/>
      </c>
      <c r="K936" s="38" t="str">
        <f aca="false">IF($C936="","",N($F936)*N($H936))</f>
        <v/>
      </c>
      <c r="L936" s="38" t="str">
        <f aca="false">IF($C936="","",N($F936)*N($I936))</f>
        <v/>
      </c>
      <c r="M936" s="37" t="str">
        <f aca="false">IF(OR($C936="",N(TOP!$C$12)=0),"",N($J936)/TOP!$C$12)</f>
        <v/>
      </c>
      <c r="N936" s="37" t="str">
        <f aca="false">IF(OR($C936="",N(TOP!$C$13)=0),"",N($K936)/TOP!$C$13)</f>
        <v/>
      </c>
      <c r="O936" s="37" t="str">
        <f aca="false">IF(OR($C936="",N(TOP!$C$14)=0),"",N($L936)/TOP!$C$14)</f>
        <v/>
      </c>
      <c r="P936" s="42" t="str">
        <f aca="false">IF($C936="","",IFERROR(CHOOSE(MATCH(TOP!$C$10,{"【期間A】","【期間B】","【期間C】"},0),N($M936),N($N936),N($O936)),0))</f>
        <v/>
      </c>
    </row>
    <row r="937" customFormat="false" ht="15" hidden="false" customHeight="false" outlineLevel="0" collapsed="false">
      <c r="B937" s="12" t="n">
        <v>932</v>
      </c>
      <c r="C937" s="36" t="str">
        <f aca="false">IF(②実績CSV_期間A!$M933="","",②実績CSV_期間A!$M933&amp;"")</f>
        <v/>
      </c>
      <c r="D937" s="12" t="str">
        <f aca="false">IF($C937="","",②実績CSV_期間A!$N933)</f>
        <v/>
      </c>
      <c r="E937" s="12" t="str">
        <f aca="false">IF($C937="","",RIGHT($D937,1))</f>
        <v/>
      </c>
      <c r="F937" s="41" t="str">
        <f aca="false">IF($C937="","",IFERROR(INDEX(サイズ換算マスタ!$C$6:$C$8,MATCH($E937,サイズ換算マスタ!$B$6:$B$8,0)),1))</f>
        <v/>
      </c>
      <c r="G937" s="38" t="str">
        <f aca="false">IF($C937="","",SUMIFS(②実績CSV_期間A!$AA$2:$AA$5001,②実績CSV_期間A!$M$2:$M$5001,$C937))</f>
        <v/>
      </c>
      <c r="H937" s="38" t="str">
        <f aca="false">IF($C937="","",SUMIFS(③実績CSV_期間B!$AA$2:$AA$5001,③実績CSV_期間B!$M$2:$M$5001,$C937))</f>
        <v/>
      </c>
      <c r="I937" s="38" t="str">
        <f aca="false">IF($C937="","",SUMIFS(④実績CSV_期間C!$AA$2:$AA$5001,④実績CSV_期間C!$M$2:$M$5001,$C937))</f>
        <v/>
      </c>
      <c r="J937" s="38" t="str">
        <f aca="false">IF($C937="","",N($F937)*N($G937))</f>
        <v/>
      </c>
      <c r="K937" s="38" t="str">
        <f aca="false">IF($C937="","",N($F937)*N($H937))</f>
        <v/>
      </c>
      <c r="L937" s="38" t="str">
        <f aca="false">IF($C937="","",N($F937)*N($I937))</f>
        <v/>
      </c>
      <c r="M937" s="37" t="str">
        <f aca="false">IF(OR($C937="",N(TOP!$C$12)=0),"",N($J937)/TOP!$C$12)</f>
        <v/>
      </c>
      <c r="N937" s="37" t="str">
        <f aca="false">IF(OR($C937="",N(TOP!$C$13)=0),"",N($K937)/TOP!$C$13)</f>
        <v/>
      </c>
      <c r="O937" s="37" t="str">
        <f aca="false">IF(OR($C937="",N(TOP!$C$14)=0),"",N($L937)/TOP!$C$14)</f>
        <v/>
      </c>
      <c r="P937" s="42" t="str">
        <f aca="false">IF($C937="","",IFERROR(CHOOSE(MATCH(TOP!$C$10,{"【期間A】","【期間B】","【期間C】"},0),N($M937),N($N937),N($O937)),0))</f>
        <v/>
      </c>
    </row>
    <row r="938" customFormat="false" ht="15" hidden="false" customHeight="false" outlineLevel="0" collapsed="false">
      <c r="B938" s="12" t="n">
        <v>933</v>
      </c>
      <c r="C938" s="36" t="str">
        <f aca="false">IF(②実績CSV_期間A!$M934="","",②実績CSV_期間A!$M934&amp;"")</f>
        <v/>
      </c>
      <c r="D938" s="12" t="str">
        <f aca="false">IF($C938="","",②実績CSV_期間A!$N934)</f>
        <v/>
      </c>
      <c r="E938" s="12" t="str">
        <f aca="false">IF($C938="","",RIGHT($D938,1))</f>
        <v/>
      </c>
      <c r="F938" s="41" t="str">
        <f aca="false">IF($C938="","",IFERROR(INDEX(サイズ換算マスタ!$C$6:$C$8,MATCH($E938,サイズ換算マスタ!$B$6:$B$8,0)),1))</f>
        <v/>
      </c>
      <c r="G938" s="38" t="str">
        <f aca="false">IF($C938="","",SUMIFS(②実績CSV_期間A!$AA$2:$AA$5001,②実績CSV_期間A!$M$2:$M$5001,$C938))</f>
        <v/>
      </c>
      <c r="H938" s="38" t="str">
        <f aca="false">IF($C938="","",SUMIFS(③実績CSV_期間B!$AA$2:$AA$5001,③実績CSV_期間B!$M$2:$M$5001,$C938))</f>
        <v/>
      </c>
      <c r="I938" s="38" t="str">
        <f aca="false">IF($C938="","",SUMIFS(④実績CSV_期間C!$AA$2:$AA$5001,④実績CSV_期間C!$M$2:$M$5001,$C938))</f>
        <v/>
      </c>
      <c r="J938" s="38" t="str">
        <f aca="false">IF($C938="","",N($F938)*N($G938))</f>
        <v/>
      </c>
      <c r="K938" s="38" t="str">
        <f aca="false">IF($C938="","",N($F938)*N($H938))</f>
        <v/>
      </c>
      <c r="L938" s="38" t="str">
        <f aca="false">IF($C938="","",N($F938)*N($I938))</f>
        <v/>
      </c>
      <c r="M938" s="37" t="str">
        <f aca="false">IF(OR($C938="",N(TOP!$C$12)=0),"",N($J938)/TOP!$C$12)</f>
        <v/>
      </c>
      <c r="N938" s="37" t="str">
        <f aca="false">IF(OR($C938="",N(TOP!$C$13)=0),"",N($K938)/TOP!$C$13)</f>
        <v/>
      </c>
      <c r="O938" s="37" t="str">
        <f aca="false">IF(OR($C938="",N(TOP!$C$14)=0),"",N($L938)/TOP!$C$14)</f>
        <v/>
      </c>
      <c r="P938" s="42" t="str">
        <f aca="false">IF($C938="","",IFERROR(CHOOSE(MATCH(TOP!$C$10,{"【期間A】","【期間B】","【期間C】"},0),N($M938),N($N938),N($O938)),0))</f>
        <v/>
      </c>
    </row>
    <row r="939" customFormat="false" ht="15" hidden="false" customHeight="false" outlineLevel="0" collapsed="false">
      <c r="B939" s="12" t="n">
        <v>934</v>
      </c>
      <c r="C939" s="36" t="str">
        <f aca="false">IF(②実績CSV_期間A!$M935="","",②実績CSV_期間A!$M935&amp;"")</f>
        <v/>
      </c>
      <c r="D939" s="12" t="str">
        <f aca="false">IF($C939="","",②実績CSV_期間A!$N935)</f>
        <v/>
      </c>
      <c r="E939" s="12" t="str">
        <f aca="false">IF($C939="","",RIGHT($D939,1))</f>
        <v/>
      </c>
      <c r="F939" s="41" t="str">
        <f aca="false">IF($C939="","",IFERROR(INDEX(サイズ換算マスタ!$C$6:$C$8,MATCH($E939,サイズ換算マスタ!$B$6:$B$8,0)),1))</f>
        <v/>
      </c>
      <c r="G939" s="38" t="str">
        <f aca="false">IF($C939="","",SUMIFS(②実績CSV_期間A!$AA$2:$AA$5001,②実績CSV_期間A!$M$2:$M$5001,$C939))</f>
        <v/>
      </c>
      <c r="H939" s="38" t="str">
        <f aca="false">IF($C939="","",SUMIFS(③実績CSV_期間B!$AA$2:$AA$5001,③実績CSV_期間B!$M$2:$M$5001,$C939))</f>
        <v/>
      </c>
      <c r="I939" s="38" t="str">
        <f aca="false">IF($C939="","",SUMIFS(④実績CSV_期間C!$AA$2:$AA$5001,④実績CSV_期間C!$M$2:$M$5001,$C939))</f>
        <v/>
      </c>
      <c r="J939" s="38" t="str">
        <f aca="false">IF($C939="","",N($F939)*N($G939))</f>
        <v/>
      </c>
      <c r="K939" s="38" t="str">
        <f aca="false">IF($C939="","",N($F939)*N($H939))</f>
        <v/>
      </c>
      <c r="L939" s="38" t="str">
        <f aca="false">IF($C939="","",N($F939)*N($I939))</f>
        <v/>
      </c>
      <c r="M939" s="37" t="str">
        <f aca="false">IF(OR($C939="",N(TOP!$C$12)=0),"",N($J939)/TOP!$C$12)</f>
        <v/>
      </c>
      <c r="N939" s="37" t="str">
        <f aca="false">IF(OR($C939="",N(TOP!$C$13)=0),"",N($K939)/TOP!$C$13)</f>
        <v/>
      </c>
      <c r="O939" s="37" t="str">
        <f aca="false">IF(OR($C939="",N(TOP!$C$14)=0),"",N($L939)/TOP!$C$14)</f>
        <v/>
      </c>
      <c r="P939" s="42" t="str">
        <f aca="false">IF($C939="","",IFERROR(CHOOSE(MATCH(TOP!$C$10,{"【期間A】","【期間B】","【期間C】"},0),N($M939),N($N939),N($O939)),0))</f>
        <v/>
      </c>
    </row>
    <row r="940" customFormat="false" ht="15" hidden="false" customHeight="false" outlineLevel="0" collapsed="false">
      <c r="B940" s="12" t="n">
        <v>935</v>
      </c>
      <c r="C940" s="36" t="str">
        <f aca="false">IF(②実績CSV_期間A!$M936="","",②実績CSV_期間A!$M936&amp;"")</f>
        <v/>
      </c>
      <c r="D940" s="12" t="str">
        <f aca="false">IF($C940="","",②実績CSV_期間A!$N936)</f>
        <v/>
      </c>
      <c r="E940" s="12" t="str">
        <f aca="false">IF($C940="","",RIGHT($D940,1))</f>
        <v/>
      </c>
      <c r="F940" s="41" t="str">
        <f aca="false">IF($C940="","",IFERROR(INDEX(サイズ換算マスタ!$C$6:$C$8,MATCH($E940,サイズ換算マスタ!$B$6:$B$8,0)),1))</f>
        <v/>
      </c>
      <c r="G940" s="38" t="str">
        <f aca="false">IF($C940="","",SUMIFS(②実績CSV_期間A!$AA$2:$AA$5001,②実績CSV_期間A!$M$2:$M$5001,$C940))</f>
        <v/>
      </c>
      <c r="H940" s="38" t="str">
        <f aca="false">IF($C940="","",SUMIFS(③実績CSV_期間B!$AA$2:$AA$5001,③実績CSV_期間B!$M$2:$M$5001,$C940))</f>
        <v/>
      </c>
      <c r="I940" s="38" t="str">
        <f aca="false">IF($C940="","",SUMIFS(④実績CSV_期間C!$AA$2:$AA$5001,④実績CSV_期間C!$M$2:$M$5001,$C940))</f>
        <v/>
      </c>
      <c r="J940" s="38" t="str">
        <f aca="false">IF($C940="","",N($F940)*N($G940))</f>
        <v/>
      </c>
      <c r="K940" s="38" t="str">
        <f aca="false">IF($C940="","",N($F940)*N($H940))</f>
        <v/>
      </c>
      <c r="L940" s="38" t="str">
        <f aca="false">IF($C940="","",N($F940)*N($I940))</f>
        <v/>
      </c>
      <c r="M940" s="37" t="str">
        <f aca="false">IF(OR($C940="",N(TOP!$C$12)=0),"",N($J940)/TOP!$C$12)</f>
        <v/>
      </c>
      <c r="N940" s="37" t="str">
        <f aca="false">IF(OR($C940="",N(TOP!$C$13)=0),"",N($K940)/TOP!$C$13)</f>
        <v/>
      </c>
      <c r="O940" s="37" t="str">
        <f aca="false">IF(OR($C940="",N(TOP!$C$14)=0),"",N($L940)/TOP!$C$14)</f>
        <v/>
      </c>
      <c r="P940" s="42" t="str">
        <f aca="false">IF($C940="","",IFERROR(CHOOSE(MATCH(TOP!$C$10,{"【期間A】","【期間B】","【期間C】"},0),N($M940),N($N940),N($O940)),0))</f>
        <v/>
      </c>
    </row>
    <row r="941" customFormat="false" ht="15" hidden="false" customHeight="false" outlineLevel="0" collapsed="false">
      <c r="B941" s="12" t="n">
        <v>936</v>
      </c>
      <c r="C941" s="36" t="str">
        <f aca="false">IF(②実績CSV_期間A!$M937="","",②実績CSV_期間A!$M937&amp;"")</f>
        <v/>
      </c>
      <c r="D941" s="12" t="str">
        <f aca="false">IF($C941="","",②実績CSV_期間A!$N937)</f>
        <v/>
      </c>
      <c r="E941" s="12" t="str">
        <f aca="false">IF($C941="","",RIGHT($D941,1))</f>
        <v/>
      </c>
      <c r="F941" s="41" t="str">
        <f aca="false">IF($C941="","",IFERROR(INDEX(サイズ換算マスタ!$C$6:$C$8,MATCH($E941,サイズ換算マスタ!$B$6:$B$8,0)),1))</f>
        <v/>
      </c>
      <c r="G941" s="38" t="str">
        <f aca="false">IF($C941="","",SUMIFS(②実績CSV_期間A!$AA$2:$AA$5001,②実績CSV_期間A!$M$2:$M$5001,$C941))</f>
        <v/>
      </c>
      <c r="H941" s="38" t="str">
        <f aca="false">IF($C941="","",SUMIFS(③実績CSV_期間B!$AA$2:$AA$5001,③実績CSV_期間B!$M$2:$M$5001,$C941))</f>
        <v/>
      </c>
      <c r="I941" s="38" t="str">
        <f aca="false">IF($C941="","",SUMIFS(④実績CSV_期間C!$AA$2:$AA$5001,④実績CSV_期間C!$M$2:$M$5001,$C941))</f>
        <v/>
      </c>
      <c r="J941" s="38" t="str">
        <f aca="false">IF($C941="","",N($F941)*N($G941))</f>
        <v/>
      </c>
      <c r="K941" s="38" t="str">
        <f aca="false">IF($C941="","",N($F941)*N($H941))</f>
        <v/>
      </c>
      <c r="L941" s="38" t="str">
        <f aca="false">IF($C941="","",N($F941)*N($I941))</f>
        <v/>
      </c>
      <c r="M941" s="37" t="str">
        <f aca="false">IF(OR($C941="",N(TOP!$C$12)=0),"",N($J941)/TOP!$C$12)</f>
        <v/>
      </c>
      <c r="N941" s="37" t="str">
        <f aca="false">IF(OR($C941="",N(TOP!$C$13)=0),"",N($K941)/TOP!$C$13)</f>
        <v/>
      </c>
      <c r="O941" s="37" t="str">
        <f aca="false">IF(OR($C941="",N(TOP!$C$14)=0),"",N($L941)/TOP!$C$14)</f>
        <v/>
      </c>
      <c r="P941" s="42" t="str">
        <f aca="false">IF($C941="","",IFERROR(CHOOSE(MATCH(TOP!$C$10,{"【期間A】","【期間B】","【期間C】"},0),N($M941),N($N941),N($O941)),0))</f>
        <v/>
      </c>
    </row>
    <row r="942" customFormat="false" ht="15" hidden="false" customHeight="false" outlineLevel="0" collapsed="false">
      <c r="B942" s="12" t="n">
        <v>937</v>
      </c>
      <c r="C942" s="36" t="str">
        <f aca="false">IF(②実績CSV_期間A!$M938="","",②実績CSV_期間A!$M938&amp;"")</f>
        <v/>
      </c>
      <c r="D942" s="12" t="str">
        <f aca="false">IF($C942="","",②実績CSV_期間A!$N938)</f>
        <v/>
      </c>
      <c r="E942" s="12" t="str">
        <f aca="false">IF($C942="","",RIGHT($D942,1))</f>
        <v/>
      </c>
      <c r="F942" s="41" t="str">
        <f aca="false">IF($C942="","",IFERROR(INDEX(サイズ換算マスタ!$C$6:$C$8,MATCH($E942,サイズ換算マスタ!$B$6:$B$8,0)),1))</f>
        <v/>
      </c>
      <c r="G942" s="38" t="str">
        <f aca="false">IF($C942="","",SUMIFS(②実績CSV_期間A!$AA$2:$AA$5001,②実績CSV_期間A!$M$2:$M$5001,$C942))</f>
        <v/>
      </c>
      <c r="H942" s="38" t="str">
        <f aca="false">IF($C942="","",SUMIFS(③実績CSV_期間B!$AA$2:$AA$5001,③実績CSV_期間B!$M$2:$M$5001,$C942))</f>
        <v/>
      </c>
      <c r="I942" s="38" t="str">
        <f aca="false">IF($C942="","",SUMIFS(④実績CSV_期間C!$AA$2:$AA$5001,④実績CSV_期間C!$M$2:$M$5001,$C942))</f>
        <v/>
      </c>
      <c r="J942" s="38" t="str">
        <f aca="false">IF($C942="","",N($F942)*N($G942))</f>
        <v/>
      </c>
      <c r="K942" s="38" t="str">
        <f aca="false">IF($C942="","",N($F942)*N($H942))</f>
        <v/>
      </c>
      <c r="L942" s="38" t="str">
        <f aca="false">IF($C942="","",N($F942)*N($I942))</f>
        <v/>
      </c>
      <c r="M942" s="37" t="str">
        <f aca="false">IF(OR($C942="",N(TOP!$C$12)=0),"",N($J942)/TOP!$C$12)</f>
        <v/>
      </c>
      <c r="N942" s="37" t="str">
        <f aca="false">IF(OR($C942="",N(TOP!$C$13)=0),"",N($K942)/TOP!$C$13)</f>
        <v/>
      </c>
      <c r="O942" s="37" t="str">
        <f aca="false">IF(OR($C942="",N(TOP!$C$14)=0),"",N($L942)/TOP!$C$14)</f>
        <v/>
      </c>
      <c r="P942" s="42" t="str">
        <f aca="false">IF($C942="","",IFERROR(CHOOSE(MATCH(TOP!$C$10,{"【期間A】","【期間B】","【期間C】"},0),N($M942),N($N942),N($O942)),0))</f>
        <v/>
      </c>
    </row>
    <row r="943" customFormat="false" ht="15" hidden="false" customHeight="false" outlineLevel="0" collapsed="false">
      <c r="B943" s="12" t="n">
        <v>938</v>
      </c>
      <c r="C943" s="36" t="str">
        <f aca="false">IF(②実績CSV_期間A!$M939="","",②実績CSV_期間A!$M939&amp;"")</f>
        <v/>
      </c>
      <c r="D943" s="12" t="str">
        <f aca="false">IF($C943="","",②実績CSV_期間A!$N939)</f>
        <v/>
      </c>
      <c r="E943" s="12" t="str">
        <f aca="false">IF($C943="","",RIGHT($D943,1))</f>
        <v/>
      </c>
      <c r="F943" s="41" t="str">
        <f aca="false">IF($C943="","",IFERROR(INDEX(サイズ換算マスタ!$C$6:$C$8,MATCH($E943,サイズ換算マスタ!$B$6:$B$8,0)),1))</f>
        <v/>
      </c>
      <c r="G943" s="38" t="str">
        <f aca="false">IF($C943="","",SUMIFS(②実績CSV_期間A!$AA$2:$AA$5001,②実績CSV_期間A!$M$2:$M$5001,$C943))</f>
        <v/>
      </c>
      <c r="H943" s="38" t="str">
        <f aca="false">IF($C943="","",SUMIFS(③実績CSV_期間B!$AA$2:$AA$5001,③実績CSV_期間B!$M$2:$M$5001,$C943))</f>
        <v/>
      </c>
      <c r="I943" s="38" t="str">
        <f aca="false">IF($C943="","",SUMIFS(④実績CSV_期間C!$AA$2:$AA$5001,④実績CSV_期間C!$M$2:$M$5001,$C943))</f>
        <v/>
      </c>
      <c r="J943" s="38" t="str">
        <f aca="false">IF($C943="","",N($F943)*N($G943))</f>
        <v/>
      </c>
      <c r="K943" s="38" t="str">
        <f aca="false">IF($C943="","",N($F943)*N($H943))</f>
        <v/>
      </c>
      <c r="L943" s="38" t="str">
        <f aca="false">IF($C943="","",N($F943)*N($I943))</f>
        <v/>
      </c>
      <c r="M943" s="37" t="str">
        <f aca="false">IF(OR($C943="",N(TOP!$C$12)=0),"",N($J943)/TOP!$C$12)</f>
        <v/>
      </c>
      <c r="N943" s="37" t="str">
        <f aca="false">IF(OR($C943="",N(TOP!$C$13)=0),"",N($K943)/TOP!$C$13)</f>
        <v/>
      </c>
      <c r="O943" s="37" t="str">
        <f aca="false">IF(OR($C943="",N(TOP!$C$14)=0),"",N($L943)/TOP!$C$14)</f>
        <v/>
      </c>
      <c r="P943" s="42" t="str">
        <f aca="false">IF($C943="","",IFERROR(CHOOSE(MATCH(TOP!$C$10,{"【期間A】","【期間B】","【期間C】"},0),N($M943),N($N943),N($O943)),0))</f>
        <v/>
      </c>
    </row>
    <row r="944" customFormat="false" ht="15" hidden="false" customHeight="false" outlineLevel="0" collapsed="false">
      <c r="B944" s="12" t="n">
        <v>939</v>
      </c>
      <c r="C944" s="36" t="str">
        <f aca="false">IF(②実績CSV_期間A!$M940="","",②実績CSV_期間A!$M940&amp;"")</f>
        <v/>
      </c>
      <c r="D944" s="12" t="str">
        <f aca="false">IF($C944="","",②実績CSV_期間A!$N940)</f>
        <v/>
      </c>
      <c r="E944" s="12" t="str">
        <f aca="false">IF($C944="","",RIGHT($D944,1))</f>
        <v/>
      </c>
      <c r="F944" s="41" t="str">
        <f aca="false">IF($C944="","",IFERROR(INDEX(サイズ換算マスタ!$C$6:$C$8,MATCH($E944,サイズ換算マスタ!$B$6:$B$8,0)),1))</f>
        <v/>
      </c>
      <c r="G944" s="38" t="str">
        <f aca="false">IF($C944="","",SUMIFS(②実績CSV_期間A!$AA$2:$AA$5001,②実績CSV_期間A!$M$2:$M$5001,$C944))</f>
        <v/>
      </c>
      <c r="H944" s="38" t="str">
        <f aca="false">IF($C944="","",SUMIFS(③実績CSV_期間B!$AA$2:$AA$5001,③実績CSV_期間B!$M$2:$M$5001,$C944))</f>
        <v/>
      </c>
      <c r="I944" s="38" t="str">
        <f aca="false">IF($C944="","",SUMIFS(④実績CSV_期間C!$AA$2:$AA$5001,④実績CSV_期間C!$M$2:$M$5001,$C944))</f>
        <v/>
      </c>
      <c r="J944" s="38" t="str">
        <f aca="false">IF($C944="","",N($F944)*N($G944))</f>
        <v/>
      </c>
      <c r="K944" s="38" t="str">
        <f aca="false">IF($C944="","",N($F944)*N($H944))</f>
        <v/>
      </c>
      <c r="L944" s="38" t="str">
        <f aca="false">IF($C944="","",N($F944)*N($I944))</f>
        <v/>
      </c>
      <c r="M944" s="37" t="str">
        <f aca="false">IF(OR($C944="",N(TOP!$C$12)=0),"",N($J944)/TOP!$C$12)</f>
        <v/>
      </c>
      <c r="N944" s="37" t="str">
        <f aca="false">IF(OR($C944="",N(TOP!$C$13)=0),"",N($K944)/TOP!$C$13)</f>
        <v/>
      </c>
      <c r="O944" s="37" t="str">
        <f aca="false">IF(OR($C944="",N(TOP!$C$14)=0),"",N($L944)/TOP!$C$14)</f>
        <v/>
      </c>
      <c r="P944" s="42" t="str">
        <f aca="false">IF($C944="","",IFERROR(CHOOSE(MATCH(TOP!$C$10,{"【期間A】","【期間B】","【期間C】"},0),N($M944),N($N944),N($O944)),0))</f>
        <v/>
      </c>
    </row>
    <row r="945" customFormat="false" ht="15" hidden="false" customHeight="false" outlineLevel="0" collapsed="false">
      <c r="B945" s="12" t="n">
        <v>940</v>
      </c>
      <c r="C945" s="36" t="str">
        <f aca="false">IF(②実績CSV_期間A!$M941="","",②実績CSV_期間A!$M941&amp;"")</f>
        <v/>
      </c>
      <c r="D945" s="12" t="str">
        <f aca="false">IF($C945="","",②実績CSV_期間A!$N941)</f>
        <v/>
      </c>
      <c r="E945" s="12" t="str">
        <f aca="false">IF($C945="","",RIGHT($D945,1))</f>
        <v/>
      </c>
      <c r="F945" s="41" t="str">
        <f aca="false">IF($C945="","",IFERROR(INDEX(サイズ換算マスタ!$C$6:$C$8,MATCH($E945,サイズ換算マスタ!$B$6:$B$8,0)),1))</f>
        <v/>
      </c>
      <c r="G945" s="38" t="str">
        <f aca="false">IF($C945="","",SUMIFS(②実績CSV_期間A!$AA$2:$AA$5001,②実績CSV_期間A!$M$2:$M$5001,$C945))</f>
        <v/>
      </c>
      <c r="H945" s="38" t="str">
        <f aca="false">IF($C945="","",SUMIFS(③実績CSV_期間B!$AA$2:$AA$5001,③実績CSV_期間B!$M$2:$M$5001,$C945))</f>
        <v/>
      </c>
      <c r="I945" s="38" t="str">
        <f aca="false">IF($C945="","",SUMIFS(④実績CSV_期間C!$AA$2:$AA$5001,④実績CSV_期間C!$M$2:$M$5001,$C945))</f>
        <v/>
      </c>
      <c r="J945" s="38" t="str">
        <f aca="false">IF($C945="","",N($F945)*N($G945))</f>
        <v/>
      </c>
      <c r="K945" s="38" t="str">
        <f aca="false">IF($C945="","",N($F945)*N($H945))</f>
        <v/>
      </c>
      <c r="L945" s="38" t="str">
        <f aca="false">IF($C945="","",N($F945)*N($I945))</f>
        <v/>
      </c>
      <c r="M945" s="37" t="str">
        <f aca="false">IF(OR($C945="",N(TOP!$C$12)=0),"",N($J945)/TOP!$C$12)</f>
        <v/>
      </c>
      <c r="N945" s="37" t="str">
        <f aca="false">IF(OR($C945="",N(TOP!$C$13)=0),"",N($K945)/TOP!$C$13)</f>
        <v/>
      </c>
      <c r="O945" s="37" t="str">
        <f aca="false">IF(OR($C945="",N(TOP!$C$14)=0),"",N($L945)/TOP!$C$14)</f>
        <v/>
      </c>
      <c r="P945" s="42" t="str">
        <f aca="false">IF($C945="","",IFERROR(CHOOSE(MATCH(TOP!$C$10,{"【期間A】","【期間B】","【期間C】"},0),N($M945),N($N945),N($O945)),0))</f>
        <v/>
      </c>
    </row>
    <row r="946" customFormat="false" ht="15" hidden="false" customHeight="false" outlineLevel="0" collapsed="false">
      <c r="B946" s="12" t="n">
        <v>941</v>
      </c>
      <c r="C946" s="36" t="str">
        <f aca="false">IF(②実績CSV_期間A!$M942="","",②実績CSV_期間A!$M942&amp;"")</f>
        <v/>
      </c>
      <c r="D946" s="12" t="str">
        <f aca="false">IF($C946="","",②実績CSV_期間A!$N942)</f>
        <v/>
      </c>
      <c r="E946" s="12" t="str">
        <f aca="false">IF($C946="","",RIGHT($D946,1))</f>
        <v/>
      </c>
      <c r="F946" s="41" t="str">
        <f aca="false">IF($C946="","",IFERROR(INDEX(サイズ換算マスタ!$C$6:$C$8,MATCH($E946,サイズ換算マスタ!$B$6:$B$8,0)),1))</f>
        <v/>
      </c>
      <c r="G946" s="38" t="str">
        <f aca="false">IF($C946="","",SUMIFS(②実績CSV_期間A!$AA$2:$AA$5001,②実績CSV_期間A!$M$2:$M$5001,$C946))</f>
        <v/>
      </c>
      <c r="H946" s="38" t="str">
        <f aca="false">IF($C946="","",SUMIFS(③実績CSV_期間B!$AA$2:$AA$5001,③実績CSV_期間B!$M$2:$M$5001,$C946))</f>
        <v/>
      </c>
      <c r="I946" s="38" t="str">
        <f aca="false">IF($C946="","",SUMIFS(④実績CSV_期間C!$AA$2:$AA$5001,④実績CSV_期間C!$M$2:$M$5001,$C946))</f>
        <v/>
      </c>
      <c r="J946" s="38" t="str">
        <f aca="false">IF($C946="","",N($F946)*N($G946))</f>
        <v/>
      </c>
      <c r="K946" s="38" t="str">
        <f aca="false">IF($C946="","",N($F946)*N($H946))</f>
        <v/>
      </c>
      <c r="L946" s="38" t="str">
        <f aca="false">IF($C946="","",N($F946)*N($I946))</f>
        <v/>
      </c>
      <c r="M946" s="37" t="str">
        <f aca="false">IF(OR($C946="",N(TOP!$C$12)=0),"",N($J946)/TOP!$C$12)</f>
        <v/>
      </c>
      <c r="N946" s="37" t="str">
        <f aca="false">IF(OR($C946="",N(TOP!$C$13)=0),"",N($K946)/TOP!$C$13)</f>
        <v/>
      </c>
      <c r="O946" s="37" t="str">
        <f aca="false">IF(OR($C946="",N(TOP!$C$14)=0),"",N($L946)/TOP!$C$14)</f>
        <v/>
      </c>
      <c r="P946" s="42" t="str">
        <f aca="false">IF($C946="","",IFERROR(CHOOSE(MATCH(TOP!$C$10,{"【期間A】","【期間B】","【期間C】"},0),N($M946),N($N946),N($O946)),0))</f>
        <v/>
      </c>
    </row>
    <row r="947" customFormat="false" ht="15" hidden="false" customHeight="false" outlineLevel="0" collapsed="false">
      <c r="B947" s="12" t="n">
        <v>942</v>
      </c>
      <c r="C947" s="36" t="str">
        <f aca="false">IF(②実績CSV_期間A!$M943="","",②実績CSV_期間A!$M943&amp;"")</f>
        <v/>
      </c>
      <c r="D947" s="12" t="str">
        <f aca="false">IF($C947="","",②実績CSV_期間A!$N943)</f>
        <v/>
      </c>
      <c r="E947" s="12" t="str">
        <f aca="false">IF($C947="","",RIGHT($D947,1))</f>
        <v/>
      </c>
      <c r="F947" s="41" t="str">
        <f aca="false">IF($C947="","",IFERROR(INDEX(サイズ換算マスタ!$C$6:$C$8,MATCH($E947,サイズ換算マスタ!$B$6:$B$8,0)),1))</f>
        <v/>
      </c>
      <c r="G947" s="38" t="str">
        <f aca="false">IF($C947="","",SUMIFS(②実績CSV_期間A!$AA$2:$AA$5001,②実績CSV_期間A!$M$2:$M$5001,$C947))</f>
        <v/>
      </c>
      <c r="H947" s="38" t="str">
        <f aca="false">IF($C947="","",SUMIFS(③実績CSV_期間B!$AA$2:$AA$5001,③実績CSV_期間B!$M$2:$M$5001,$C947))</f>
        <v/>
      </c>
      <c r="I947" s="38" t="str">
        <f aca="false">IF($C947="","",SUMIFS(④実績CSV_期間C!$AA$2:$AA$5001,④実績CSV_期間C!$M$2:$M$5001,$C947))</f>
        <v/>
      </c>
      <c r="J947" s="38" t="str">
        <f aca="false">IF($C947="","",N($F947)*N($G947))</f>
        <v/>
      </c>
      <c r="K947" s="38" t="str">
        <f aca="false">IF($C947="","",N($F947)*N($H947))</f>
        <v/>
      </c>
      <c r="L947" s="38" t="str">
        <f aca="false">IF($C947="","",N($F947)*N($I947))</f>
        <v/>
      </c>
      <c r="M947" s="37" t="str">
        <f aca="false">IF(OR($C947="",N(TOP!$C$12)=0),"",N($J947)/TOP!$C$12)</f>
        <v/>
      </c>
      <c r="N947" s="37" t="str">
        <f aca="false">IF(OR($C947="",N(TOP!$C$13)=0),"",N($K947)/TOP!$C$13)</f>
        <v/>
      </c>
      <c r="O947" s="37" t="str">
        <f aca="false">IF(OR($C947="",N(TOP!$C$14)=0),"",N($L947)/TOP!$C$14)</f>
        <v/>
      </c>
      <c r="P947" s="42" t="str">
        <f aca="false">IF($C947="","",IFERROR(CHOOSE(MATCH(TOP!$C$10,{"【期間A】","【期間B】","【期間C】"},0),N($M947),N($N947),N($O947)),0))</f>
        <v/>
      </c>
    </row>
    <row r="948" customFormat="false" ht="15" hidden="false" customHeight="false" outlineLevel="0" collapsed="false">
      <c r="B948" s="12" t="n">
        <v>943</v>
      </c>
      <c r="C948" s="36" t="str">
        <f aca="false">IF(②実績CSV_期間A!$M944="","",②実績CSV_期間A!$M944&amp;"")</f>
        <v/>
      </c>
      <c r="D948" s="12" t="str">
        <f aca="false">IF($C948="","",②実績CSV_期間A!$N944)</f>
        <v/>
      </c>
      <c r="E948" s="12" t="str">
        <f aca="false">IF($C948="","",RIGHT($D948,1))</f>
        <v/>
      </c>
      <c r="F948" s="41" t="str">
        <f aca="false">IF($C948="","",IFERROR(INDEX(サイズ換算マスタ!$C$6:$C$8,MATCH($E948,サイズ換算マスタ!$B$6:$B$8,0)),1))</f>
        <v/>
      </c>
      <c r="G948" s="38" t="str">
        <f aca="false">IF($C948="","",SUMIFS(②実績CSV_期間A!$AA$2:$AA$5001,②実績CSV_期間A!$M$2:$M$5001,$C948))</f>
        <v/>
      </c>
      <c r="H948" s="38" t="str">
        <f aca="false">IF($C948="","",SUMIFS(③実績CSV_期間B!$AA$2:$AA$5001,③実績CSV_期間B!$M$2:$M$5001,$C948))</f>
        <v/>
      </c>
      <c r="I948" s="38" t="str">
        <f aca="false">IF($C948="","",SUMIFS(④実績CSV_期間C!$AA$2:$AA$5001,④実績CSV_期間C!$M$2:$M$5001,$C948))</f>
        <v/>
      </c>
      <c r="J948" s="38" t="str">
        <f aca="false">IF($C948="","",N($F948)*N($G948))</f>
        <v/>
      </c>
      <c r="K948" s="38" t="str">
        <f aca="false">IF($C948="","",N($F948)*N($H948))</f>
        <v/>
      </c>
      <c r="L948" s="38" t="str">
        <f aca="false">IF($C948="","",N($F948)*N($I948))</f>
        <v/>
      </c>
      <c r="M948" s="37" t="str">
        <f aca="false">IF(OR($C948="",N(TOP!$C$12)=0),"",N($J948)/TOP!$C$12)</f>
        <v/>
      </c>
      <c r="N948" s="37" t="str">
        <f aca="false">IF(OR($C948="",N(TOP!$C$13)=0),"",N($K948)/TOP!$C$13)</f>
        <v/>
      </c>
      <c r="O948" s="37" t="str">
        <f aca="false">IF(OR($C948="",N(TOP!$C$14)=0),"",N($L948)/TOP!$C$14)</f>
        <v/>
      </c>
      <c r="P948" s="42" t="str">
        <f aca="false">IF($C948="","",IFERROR(CHOOSE(MATCH(TOP!$C$10,{"【期間A】","【期間B】","【期間C】"},0),N($M948),N($N948),N($O948)),0))</f>
        <v/>
      </c>
    </row>
    <row r="949" customFormat="false" ht="15" hidden="false" customHeight="false" outlineLevel="0" collapsed="false">
      <c r="B949" s="12" t="n">
        <v>944</v>
      </c>
      <c r="C949" s="36" t="str">
        <f aca="false">IF(②実績CSV_期間A!$M945="","",②実績CSV_期間A!$M945&amp;"")</f>
        <v/>
      </c>
      <c r="D949" s="12" t="str">
        <f aca="false">IF($C949="","",②実績CSV_期間A!$N945)</f>
        <v/>
      </c>
      <c r="E949" s="12" t="str">
        <f aca="false">IF($C949="","",RIGHT($D949,1))</f>
        <v/>
      </c>
      <c r="F949" s="41" t="str">
        <f aca="false">IF($C949="","",IFERROR(INDEX(サイズ換算マスタ!$C$6:$C$8,MATCH($E949,サイズ換算マスタ!$B$6:$B$8,0)),1))</f>
        <v/>
      </c>
      <c r="G949" s="38" t="str">
        <f aca="false">IF($C949="","",SUMIFS(②実績CSV_期間A!$AA$2:$AA$5001,②実績CSV_期間A!$M$2:$M$5001,$C949))</f>
        <v/>
      </c>
      <c r="H949" s="38" t="str">
        <f aca="false">IF($C949="","",SUMIFS(③実績CSV_期間B!$AA$2:$AA$5001,③実績CSV_期間B!$M$2:$M$5001,$C949))</f>
        <v/>
      </c>
      <c r="I949" s="38" t="str">
        <f aca="false">IF($C949="","",SUMIFS(④実績CSV_期間C!$AA$2:$AA$5001,④実績CSV_期間C!$M$2:$M$5001,$C949))</f>
        <v/>
      </c>
      <c r="J949" s="38" t="str">
        <f aca="false">IF($C949="","",N($F949)*N($G949))</f>
        <v/>
      </c>
      <c r="K949" s="38" t="str">
        <f aca="false">IF($C949="","",N($F949)*N($H949))</f>
        <v/>
      </c>
      <c r="L949" s="38" t="str">
        <f aca="false">IF($C949="","",N($F949)*N($I949))</f>
        <v/>
      </c>
      <c r="M949" s="37" t="str">
        <f aca="false">IF(OR($C949="",N(TOP!$C$12)=0),"",N($J949)/TOP!$C$12)</f>
        <v/>
      </c>
      <c r="N949" s="37" t="str">
        <f aca="false">IF(OR($C949="",N(TOP!$C$13)=0),"",N($K949)/TOP!$C$13)</f>
        <v/>
      </c>
      <c r="O949" s="37" t="str">
        <f aca="false">IF(OR($C949="",N(TOP!$C$14)=0),"",N($L949)/TOP!$C$14)</f>
        <v/>
      </c>
      <c r="P949" s="42" t="str">
        <f aca="false">IF($C949="","",IFERROR(CHOOSE(MATCH(TOP!$C$10,{"【期間A】","【期間B】","【期間C】"},0),N($M949),N($N949),N($O949)),0))</f>
        <v/>
      </c>
    </row>
    <row r="950" customFormat="false" ht="15" hidden="false" customHeight="false" outlineLevel="0" collapsed="false">
      <c r="B950" s="12" t="n">
        <v>945</v>
      </c>
      <c r="C950" s="36" t="str">
        <f aca="false">IF(②実績CSV_期間A!$M946="","",②実績CSV_期間A!$M946&amp;"")</f>
        <v/>
      </c>
      <c r="D950" s="12" t="str">
        <f aca="false">IF($C950="","",②実績CSV_期間A!$N946)</f>
        <v/>
      </c>
      <c r="E950" s="12" t="str">
        <f aca="false">IF($C950="","",RIGHT($D950,1))</f>
        <v/>
      </c>
      <c r="F950" s="41" t="str">
        <f aca="false">IF($C950="","",IFERROR(INDEX(サイズ換算マスタ!$C$6:$C$8,MATCH($E950,サイズ換算マスタ!$B$6:$B$8,0)),1))</f>
        <v/>
      </c>
      <c r="G950" s="38" t="str">
        <f aca="false">IF($C950="","",SUMIFS(②実績CSV_期間A!$AA$2:$AA$5001,②実績CSV_期間A!$M$2:$M$5001,$C950))</f>
        <v/>
      </c>
      <c r="H950" s="38" t="str">
        <f aca="false">IF($C950="","",SUMIFS(③実績CSV_期間B!$AA$2:$AA$5001,③実績CSV_期間B!$M$2:$M$5001,$C950))</f>
        <v/>
      </c>
      <c r="I950" s="38" t="str">
        <f aca="false">IF($C950="","",SUMIFS(④実績CSV_期間C!$AA$2:$AA$5001,④実績CSV_期間C!$M$2:$M$5001,$C950))</f>
        <v/>
      </c>
      <c r="J950" s="38" t="str">
        <f aca="false">IF($C950="","",N($F950)*N($G950))</f>
        <v/>
      </c>
      <c r="K950" s="38" t="str">
        <f aca="false">IF($C950="","",N($F950)*N($H950))</f>
        <v/>
      </c>
      <c r="L950" s="38" t="str">
        <f aca="false">IF($C950="","",N($F950)*N($I950))</f>
        <v/>
      </c>
      <c r="M950" s="37" t="str">
        <f aca="false">IF(OR($C950="",N(TOP!$C$12)=0),"",N($J950)/TOP!$C$12)</f>
        <v/>
      </c>
      <c r="N950" s="37" t="str">
        <f aca="false">IF(OR($C950="",N(TOP!$C$13)=0),"",N($K950)/TOP!$C$13)</f>
        <v/>
      </c>
      <c r="O950" s="37" t="str">
        <f aca="false">IF(OR($C950="",N(TOP!$C$14)=0),"",N($L950)/TOP!$C$14)</f>
        <v/>
      </c>
      <c r="P950" s="42" t="str">
        <f aca="false">IF($C950="","",IFERROR(CHOOSE(MATCH(TOP!$C$10,{"【期間A】","【期間B】","【期間C】"},0),N($M950),N($N950),N($O950)),0))</f>
        <v/>
      </c>
    </row>
    <row r="951" customFormat="false" ht="15" hidden="false" customHeight="false" outlineLevel="0" collapsed="false">
      <c r="B951" s="12" t="n">
        <v>946</v>
      </c>
      <c r="C951" s="36" t="str">
        <f aca="false">IF(②実績CSV_期間A!$M947="","",②実績CSV_期間A!$M947&amp;"")</f>
        <v/>
      </c>
      <c r="D951" s="12" t="str">
        <f aca="false">IF($C951="","",②実績CSV_期間A!$N947)</f>
        <v/>
      </c>
      <c r="E951" s="12" t="str">
        <f aca="false">IF($C951="","",RIGHT($D951,1))</f>
        <v/>
      </c>
      <c r="F951" s="41" t="str">
        <f aca="false">IF($C951="","",IFERROR(INDEX(サイズ換算マスタ!$C$6:$C$8,MATCH($E951,サイズ換算マスタ!$B$6:$B$8,0)),1))</f>
        <v/>
      </c>
      <c r="G951" s="38" t="str">
        <f aca="false">IF($C951="","",SUMIFS(②実績CSV_期間A!$AA$2:$AA$5001,②実績CSV_期間A!$M$2:$M$5001,$C951))</f>
        <v/>
      </c>
      <c r="H951" s="38" t="str">
        <f aca="false">IF($C951="","",SUMIFS(③実績CSV_期間B!$AA$2:$AA$5001,③実績CSV_期間B!$M$2:$M$5001,$C951))</f>
        <v/>
      </c>
      <c r="I951" s="38" t="str">
        <f aca="false">IF($C951="","",SUMIFS(④実績CSV_期間C!$AA$2:$AA$5001,④実績CSV_期間C!$M$2:$M$5001,$C951))</f>
        <v/>
      </c>
      <c r="J951" s="38" t="str">
        <f aca="false">IF($C951="","",N($F951)*N($G951))</f>
        <v/>
      </c>
      <c r="K951" s="38" t="str">
        <f aca="false">IF($C951="","",N($F951)*N($H951))</f>
        <v/>
      </c>
      <c r="L951" s="38" t="str">
        <f aca="false">IF($C951="","",N($F951)*N($I951))</f>
        <v/>
      </c>
      <c r="M951" s="37" t="str">
        <f aca="false">IF(OR($C951="",N(TOP!$C$12)=0),"",N($J951)/TOP!$C$12)</f>
        <v/>
      </c>
      <c r="N951" s="37" t="str">
        <f aca="false">IF(OR($C951="",N(TOP!$C$13)=0),"",N($K951)/TOP!$C$13)</f>
        <v/>
      </c>
      <c r="O951" s="37" t="str">
        <f aca="false">IF(OR($C951="",N(TOP!$C$14)=0),"",N($L951)/TOP!$C$14)</f>
        <v/>
      </c>
      <c r="P951" s="42" t="str">
        <f aca="false">IF($C951="","",IFERROR(CHOOSE(MATCH(TOP!$C$10,{"【期間A】","【期間B】","【期間C】"},0),N($M951),N($N951),N($O951)),0))</f>
        <v/>
      </c>
    </row>
    <row r="952" customFormat="false" ht="15" hidden="false" customHeight="false" outlineLevel="0" collapsed="false">
      <c r="B952" s="12" t="n">
        <v>947</v>
      </c>
      <c r="C952" s="36" t="str">
        <f aca="false">IF(②実績CSV_期間A!$M948="","",②実績CSV_期間A!$M948&amp;"")</f>
        <v/>
      </c>
      <c r="D952" s="12" t="str">
        <f aca="false">IF($C952="","",②実績CSV_期間A!$N948)</f>
        <v/>
      </c>
      <c r="E952" s="12" t="str">
        <f aca="false">IF($C952="","",RIGHT($D952,1))</f>
        <v/>
      </c>
      <c r="F952" s="41" t="str">
        <f aca="false">IF($C952="","",IFERROR(INDEX(サイズ換算マスタ!$C$6:$C$8,MATCH($E952,サイズ換算マスタ!$B$6:$B$8,0)),1))</f>
        <v/>
      </c>
      <c r="G952" s="38" t="str">
        <f aca="false">IF($C952="","",SUMIFS(②実績CSV_期間A!$AA$2:$AA$5001,②実績CSV_期間A!$M$2:$M$5001,$C952))</f>
        <v/>
      </c>
      <c r="H952" s="38" t="str">
        <f aca="false">IF($C952="","",SUMIFS(③実績CSV_期間B!$AA$2:$AA$5001,③実績CSV_期間B!$M$2:$M$5001,$C952))</f>
        <v/>
      </c>
      <c r="I952" s="38" t="str">
        <f aca="false">IF($C952="","",SUMIFS(④実績CSV_期間C!$AA$2:$AA$5001,④実績CSV_期間C!$M$2:$M$5001,$C952))</f>
        <v/>
      </c>
      <c r="J952" s="38" t="str">
        <f aca="false">IF($C952="","",N($F952)*N($G952))</f>
        <v/>
      </c>
      <c r="K952" s="38" t="str">
        <f aca="false">IF($C952="","",N($F952)*N($H952))</f>
        <v/>
      </c>
      <c r="L952" s="38" t="str">
        <f aca="false">IF($C952="","",N($F952)*N($I952))</f>
        <v/>
      </c>
      <c r="M952" s="37" t="str">
        <f aca="false">IF(OR($C952="",N(TOP!$C$12)=0),"",N($J952)/TOP!$C$12)</f>
        <v/>
      </c>
      <c r="N952" s="37" t="str">
        <f aca="false">IF(OR($C952="",N(TOP!$C$13)=0),"",N($K952)/TOP!$C$13)</f>
        <v/>
      </c>
      <c r="O952" s="37" t="str">
        <f aca="false">IF(OR($C952="",N(TOP!$C$14)=0),"",N($L952)/TOP!$C$14)</f>
        <v/>
      </c>
      <c r="P952" s="42" t="str">
        <f aca="false">IF($C952="","",IFERROR(CHOOSE(MATCH(TOP!$C$10,{"【期間A】","【期間B】","【期間C】"},0),N($M952),N($N952),N($O952)),0))</f>
        <v/>
      </c>
    </row>
    <row r="953" customFormat="false" ht="15" hidden="false" customHeight="false" outlineLevel="0" collapsed="false">
      <c r="B953" s="12" t="n">
        <v>948</v>
      </c>
      <c r="C953" s="36" t="str">
        <f aca="false">IF(②実績CSV_期間A!$M949="","",②実績CSV_期間A!$M949&amp;"")</f>
        <v/>
      </c>
      <c r="D953" s="12" t="str">
        <f aca="false">IF($C953="","",②実績CSV_期間A!$N949)</f>
        <v/>
      </c>
      <c r="E953" s="12" t="str">
        <f aca="false">IF($C953="","",RIGHT($D953,1))</f>
        <v/>
      </c>
      <c r="F953" s="41" t="str">
        <f aca="false">IF($C953="","",IFERROR(INDEX(サイズ換算マスタ!$C$6:$C$8,MATCH($E953,サイズ換算マスタ!$B$6:$B$8,0)),1))</f>
        <v/>
      </c>
      <c r="G953" s="38" t="str">
        <f aca="false">IF($C953="","",SUMIFS(②実績CSV_期間A!$AA$2:$AA$5001,②実績CSV_期間A!$M$2:$M$5001,$C953))</f>
        <v/>
      </c>
      <c r="H953" s="38" t="str">
        <f aca="false">IF($C953="","",SUMIFS(③実績CSV_期間B!$AA$2:$AA$5001,③実績CSV_期間B!$M$2:$M$5001,$C953))</f>
        <v/>
      </c>
      <c r="I953" s="38" t="str">
        <f aca="false">IF($C953="","",SUMIFS(④実績CSV_期間C!$AA$2:$AA$5001,④実績CSV_期間C!$M$2:$M$5001,$C953))</f>
        <v/>
      </c>
      <c r="J953" s="38" t="str">
        <f aca="false">IF($C953="","",N($F953)*N($G953))</f>
        <v/>
      </c>
      <c r="K953" s="38" t="str">
        <f aca="false">IF($C953="","",N($F953)*N($H953))</f>
        <v/>
      </c>
      <c r="L953" s="38" t="str">
        <f aca="false">IF($C953="","",N($F953)*N($I953))</f>
        <v/>
      </c>
      <c r="M953" s="37" t="str">
        <f aca="false">IF(OR($C953="",N(TOP!$C$12)=0),"",N($J953)/TOP!$C$12)</f>
        <v/>
      </c>
      <c r="N953" s="37" t="str">
        <f aca="false">IF(OR($C953="",N(TOP!$C$13)=0),"",N($K953)/TOP!$C$13)</f>
        <v/>
      </c>
      <c r="O953" s="37" t="str">
        <f aca="false">IF(OR($C953="",N(TOP!$C$14)=0),"",N($L953)/TOP!$C$14)</f>
        <v/>
      </c>
      <c r="P953" s="42" t="str">
        <f aca="false">IF($C953="","",IFERROR(CHOOSE(MATCH(TOP!$C$10,{"【期間A】","【期間B】","【期間C】"},0),N($M953),N($N953),N($O953)),0))</f>
        <v/>
      </c>
    </row>
    <row r="954" customFormat="false" ht="15" hidden="false" customHeight="false" outlineLevel="0" collapsed="false">
      <c r="B954" s="12" t="n">
        <v>949</v>
      </c>
      <c r="C954" s="36" t="str">
        <f aca="false">IF(②実績CSV_期間A!$M950="","",②実績CSV_期間A!$M950&amp;"")</f>
        <v/>
      </c>
      <c r="D954" s="12" t="str">
        <f aca="false">IF($C954="","",②実績CSV_期間A!$N950)</f>
        <v/>
      </c>
      <c r="E954" s="12" t="str">
        <f aca="false">IF($C954="","",RIGHT($D954,1))</f>
        <v/>
      </c>
      <c r="F954" s="41" t="str">
        <f aca="false">IF($C954="","",IFERROR(INDEX(サイズ換算マスタ!$C$6:$C$8,MATCH($E954,サイズ換算マスタ!$B$6:$B$8,0)),1))</f>
        <v/>
      </c>
      <c r="G954" s="38" t="str">
        <f aca="false">IF($C954="","",SUMIFS(②実績CSV_期間A!$AA$2:$AA$5001,②実績CSV_期間A!$M$2:$M$5001,$C954))</f>
        <v/>
      </c>
      <c r="H954" s="38" t="str">
        <f aca="false">IF($C954="","",SUMIFS(③実績CSV_期間B!$AA$2:$AA$5001,③実績CSV_期間B!$M$2:$M$5001,$C954))</f>
        <v/>
      </c>
      <c r="I954" s="38" t="str">
        <f aca="false">IF($C954="","",SUMIFS(④実績CSV_期間C!$AA$2:$AA$5001,④実績CSV_期間C!$M$2:$M$5001,$C954))</f>
        <v/>
      </c>
      <c r="J954" s="38" t="str">
        <f aca="false">IF($C954="","",N($F954)*N($G954))</f>
        <v/>
      </c>
      <c r="K954" s="38" t="str">
        <f aca="false">IF($C954="","",N($F954)*N($H954))</f>
        <v/>
      </c>
      <c r="L954" s="38" t="str">
        <f aca="false">IF($C954="","",N($F954)*N($I954))</f>
        <v/>
      </c>
      <c r="M954" s="37" t="str">
        <f aca="false">IF(OR($C954="",N(TOP!$C$12)=0),"",N($J954)/TOP!$C$12)</f>
        <v/>
      </c>
      <c r="N954" s="37" t="str">
        <f aca="false">IF(OR($C954="",N(TOP!$C$13)=0),"",N($K954)/TOP!$C$13)</f>
        <v/>
      </c>
      <c r="O954" s="37" t="str">
        <f aca="false">IF(OR($C954="",N(TOP!$C$14)=0),"",N($L954)/TOP!$C$14)</f>
        <v/>
      </c>
      <c r="P954" s="42" t="str">
        <f aca="false">IF($C954="","",IFERROR(CHOOSE(MATCH(TOP!$C$10,{"【期間A】","【期間B】","【期間C】"},0),N($M954),N($N954),N($O954)),0))</f>
        <v/>
      </c>
    </row>
    <row r="955" customFormat="false" ht="15" hidden="false" customHeight="false" outlineLevel="0" collapsed="false">
      <c r="B955" s="12" t="n">
        <v>950</v>
      </c>
      <c r="C955" s="36" t="str">
        <f aca="false">IF(②実績CSV_期間A!$M951="","",②実績CSV_期間A!$M951&amp;"")</f>
        <v/>
      </c>
      <c r="D955" s="12" t="str">
        <f aca="false">IF($C955="","",②実績CSV_期間A!$N951)</f>
        <v/>
      </c>
      <c r="E955" s="12" t="str">
        <f aca="false">IF($C955="","",RIGHT($D955,1))</f>
        <v/>
      </c>
      <c r="F955" s="41" t="str">
        <f aca="false">IF($C955="","",IFERROR(INDEX(サイズ換算マスタ!$C$6:$C$8,MATCH($E955,サイズ換算マスタ!$B$6:$B$8,0)),1))</f>
        <v/>
      </c>
      <c r="G955" s="38" t="str">
        <f aca="false">IF($C955="","",SUMIFS(②実績CSV_期間A!$AA$2:$AA$5001,②実績CSV_期間A!$M$2:$M$5001,$C955))</f>
        <v/>
      </c>
      <c r="H955" s="38" t="str">
        <f aca="false">IF($C955="","",SUMIFS(③実績CSV_期間B!$AA$2:$AA$5001,③実績CSV_期間B!$M$2:$M$5001,$C955))</f>
        <v/>
      </c>
      <c r="I955" s="38" t="str">
        <f aca="false">IF($C955="","",SUMIFS(④実績CSV_期間C!$AA$2:$AA$5001,④実績CSV_期間C!$M$2:$M$5001,$C955))</f>
        <v/>
      </c>
      <c r="J955" s="38" t="str">
        <f aca="false">IF($C955="","",N($F955)*N($G955))</f>
        <v/>
      </c>
      <c r="K955" s="38" t="str">
        <f aca="false">IF($C955="","",N($F955)*N($H955))</f>
        <v/>
      </c>
      <c r="L955" s="38" t="str">
        <f aca="false">IF($C955="","",N($F955)*N($I955))</f>
        <v/>
      </c>
      <c r="M955" s="37" t="str">
        <f aca="false">IF(OR($C955="",N(TOP!$C$12)=0),"",N($J955)/TOP!$C$12)</f>
        <v/>
      </c>
      <c r="N955" s="37" t="str">
        <f aca="false">IF(OR($C955="",N(TOP!$C$13)=0),"",N($K955)/TOP!$C$13)</f>
        <v/>
      </c>
      <c r="O955" s="37" t="str">
        <f aca="false">IF(OR($C955="",N(TOP!$C$14)=0),"",N($L955)/TOP!$C$14)</f>
        <v/>
      </c>
      <c r="P955" s="42" t="str">
        <f aca="false">IF($C955="","",IFERROR(CHOOSE(MATCH(TOP!$C$10,{"【期間A】","【期間B】","【期間C】"},0),N($M955),N($N955),N($O955)),0))</f>
        <v/>
      </c>
    </row>
    <row r="956" customFormat="false" ht="15" hidden="false" customHeight="false" outlineLevel="0" collapsed="false">
      <c r="B956" s="12" t="n">
        <v>951</v>
      </c>
      <c r="C956" s="36" t="str">
        <f aca="false">IF(②実績CSV_期間A!$M952="","",②実績CSV_期間A!$M952&amp;"")</f>
        <v/>
      </c>
      <c r="D956" s="12" t="str">
        <f aca="false">IF($C956="","",②実績CSV_期間A!$N952)</f>
        <v/>
      </c>
      <c r="E956" s="12" t="str">
        <f aca="false">IF($C956="","",RIGHT($D956,1))</f>
        <v/>
      </c>
      <c r="F956" s="41" t="str">
        <f aca="false">IF($C956="","",IFERROR(INDEX(サイズ換算マスタ!$C$6:$C$8,MATCH($E956,サイズ換算マスタ!$B$6:$B$8,0)),1))</f>
        <v/>
      </c>
      <c r="G956" s="38" t="str">
        <f aca="false">IF($C956="","",SUMIFS(②実績CSV_期間A!$AA$2:$AA$5001,②実績CSV_期間A!$M$2:$M$5001,$C956))</f>
        <v/>
      </c>
      <c r="H956" s="38" t="str">
        <f aca="false">IF($C956="","",SUMIFS(③実績CSV_期間B!$AA$2:$AA$5001,③実績CSV_期間B!$M$2:$M$5001,$C956))</f>
        <v/>
      </c>
      <c r="I956" s="38" t="str">
        <f aca="false">IF($C956="","",SUMIFS(④実績CSV_期間C!$AA$2:$AA$5001,④実績CSV_期間C!$M$2:$M$5001,$C956))</f>
        <v/>
      </c>
      <c r="J956" s="38" t="str">
        <f aca="false">IF($C956="","",N($F956)*N($G956))</f>
        <v/>
      </c>
      <c r="K956" s="38" t="str">
        <f aca="false">IF($C956="","",N($F956)*N($H956))</f>
        <v/>
      </c>
      <c r="L956" s="38" t="str">
        <f aca="false">IF($C956="","",N($F956)*N($I956))</f>
        <v/>
      </c>
      <c r="M956" s="37" t="str">
        <f aca="false">IF(OR($C956="",N(TOP!$C$12)=0),"",N($J956)/TOP!$C$12)</f>
        <v/>
      </c>
      <c r="N956" s="37" t="str">
        <f aca="false">IF(OR($C956="",N(TOP!$C$13)=0),"",N($K956)/TOP!$C$13)</f>
        <v/>
      </c>
      <c r="O956" s="37" t="str">
        <f aca="false">IF(OR($C956="",N(TOP!$C$14)=0),"",N($L956)/TOP!$C$14)</f>
        <v/>
      </c>
      <c r="P956" s="42" t="str">
        <f aca="false">IF($C956="","",IFERROR(CHOOSE(MATCH(TOP!$C$10,{"【期間A】","【期間B】","【期間C】"},0),N($M956),N($N956),N($O956)),0))</f>
        <v/>
      </c>
    </row>
    <row r="957" customFormat="false" ht="15" hidden="false" customHeight="false" outlineLevel="0" collapsed="false">
      <c r="B957" s="12" t="n">
        <v>952</v>
      </c>
      <c r="C957" s="36" t="str">
        <f aca="false">IF(②実績CSV_期間A!$M953="","",②実績CSV_期間A!$M953&amp;"")</f>
        <v/>
      </c>
      <c r="D957" s="12" t="str">
        <f aca="false">IF($C957="","",②実績CSV_期間A!$N953)</f>
        <v/>
      </c>
      <c r="E957" s="12" t="str">
        <f aca="false">IF($C957="","",RIGHT($D957,1))</f>
        <v/>
      </c>
      <c r="F957" s="41" t="str">
        <f aca="false">IF($C957="","",IFERROR(INDEX(サイズ換算マスタ!$C$6:$C$8,MATCH($E957,サイズ換算マスタ!$B$6:$B$8,0)),1))</f>
        <v/>
      </c>
      <c r="G957" s="38" t="str">
        <f aca="false">IF($C957="","",SUMIFS(②実績CSV_期間A!$AA$2:$AA$5001,②実績CSV_期間A!$M$2:$M$5001,$C957))</f>
        <v/>
      </c>
      <c r="H957" s="38" t="str">
        <f aca="false">IF($C957="","",SUMIFS(③実績CSV_期間B!$AA$2:$AA$5001,③実績CSV_期間B!$M$2:$M$5001,$C957))</f>
        <v/>
      </c>
      <c r="I957" s="38" t="str">
        <f aca="false">IF($C957="","",SUMIFS(④実績CSV_期間C!$AA$2:$AA$5001,④実績CSV_期間C!$M$2:$M$5001,$C957))</f>
        <v/>
      </c>
      <c r="J957" s="38" t="str">
        <f aca="false">IF($C957="","",N($F957)*N($G957))</f>
        <v/>
      </c>
      <c r="K957" s="38" t="str">
        <f aca="false">IF($C957="","",N($F957)*N($H957))</f>
        <v/>
      </c>
      <c r="L957" s="38" t="str">
        <f aca="false">IF($C957="","",N($F957)*N($I957))</f>
        <v/>
      </c>
      <c r="M957" s="37" t="str">
        <f aca="false">IF(OR($C957="",N(TOP!$C$12)=0),"",N($J957)/TOP!$C$12)</f>
        <v/>
      </c>
      <c r="N957" s="37" t="str">
        <f aca="false">IF(OR($C957="",N(TOP!$C$13)=0),"",N($K957)/TOP!$C$13)</f>
        <v/>
      </c>
      <c r="O957" s="37" t="str">
        <f aca="false">IF(OR($C957="",N(TOP!$C$14)=0),"",N($L957)/TOP!$C$14)</f>
        <v/>
      </c>
      <c r="P957" s="42" t="str">
        <f aca="false">IF($C957="","",IFERROR(CHOOSE(MATCH(TOP!$C$10,{"【期間A】","【期間B】","【期間C】"},0),N($M957),N($N957),N($O957)),0))</f>
        <v/>
      </c>
    </row>
    <row r="958" customFormat="false" ht="15" hidden="false" customHeight="false" outlineLevel="0" collapsed="false">
      <c r="B958" s="12" t="n">
        <v>953</v>
      </c>
      <c r="C958" s="36" t="str">
        <f aca="false">IF(②実績CSV_期間A!$M954="","",②実績CSV_期間A!$M954&amp;"")</f>
        <v/>
      </c>
      <c r="D958" s="12" t="str">
        <f aca="false">IF($C958="","",②実績CSV_期間A!$N954)</f>
        <v/>
      </c>
      <c r="E958" s="12" t="str">
        <f aca="false">IF($C958="","",RIGHT($D958,1))</f>
        <v/>
      </c>
      <c r="F958" s="41" t="str">
        <f aca="false">IF($C958="","",IFERROR(INDEX(サイズ換算マスタ!$C$6:$C$8,MATCH($E958,サイズ換算マスタ!$B$6:$B$8,0)),1))</f>
        <v/>
      </c>
      <c r="G958" s="38" t="str">
        <f aca="false">IF($C958="","",SUMIFS(②実績CSV_期間A!$AA$2:$AA$5001,②実績CSV_期間A!$M$2:$M$5001,$C958))</f>
        <v/>
      </c>
      <c r="H958" s="38" t="str">
        <f aca="false">IF($C958="","",SUMIFS(③実績CSV_期間B!$AA$2:$AA$5001,③実績CSV_期間B!$M$2:$M$5001,$C958))</f>
        <v/>
      </c>
      <c r="I958" s="38" t="str">
        <f aca="false">IF($C958="","",SUMIFS(④実績CSV_期間C!$AA$2:$AA$5001,④実績CSV_期間C!$M$2:$M$5001,$C958))</f>
        <v/>
      </c>
      <c r="J958" s="38" t="str">
        <f aca="false">IF($C958="","",N($F958)*N($G958))</f>
        <v/>
      </c>
      <c r="K958" s="38" t="str">
        <f aca="false">IF($C958="","",N($F958)*N($H958))</f>
        <v/>
      </c>
      <c r="L958" s="38" t="str">
        <f aca="false">IF($C958="","",N($F958)*N($I958))</f>
        <v/>
      </c>
      <c r="M958" s="37" t="str">
        <f aca="false">IF(OR($C958="",N(TOP!$C$12)=0),"",N($J958)/TOP!$C$12)</f>
        <v/>
      </c>
      <c r="N958" s="37" t="str">
        <f aca="false">IF(OR($C958="",N(TOP!$C$13)=0),"",N($K958)/TOP!$C$13)</f>
        <v/>
      </c>
      <c r="O958" s="37" t="str">
        <f aca="false">IF(OR($C958="",N(TOP!$C$14)=0),"",N($L958)/TOP!$C$14)</f>
        <v/>
      </c>
      <c r="P958" s="42" t="str">
        <f aca="false">IF($C958="","",IFERROR(CHOOSE(MATCH(TOP!$C$10,{"【期間A】","【期間B】","【期間C】"},0),N($M958),N($N958),N($O958)),0))</f>
        <v/>
      </c>
    </row>
    <row r="959" customFormat="false" ht="15" hidden="false" customHeight="false" outlineLevel="0" collapsed="false">
      <c r="B959" s="12" t="n">
        <v>954</v>
      </c>
      <c r="C959" s="36" t="str">
        <f aca="false">IF(②実績CSV_期間A!$M955="","",②実績CSV_期間A!$M955&amp;"")</f>
        <v/>
      </c>
      <c r="D959" s="12" t="str">
        <f aca="false">IF($C959="","",②実績CSV_期間A!$N955)</f>
        <v/>
      </c>
      <c r="E959" s="12" t="str">
        <f aca="false">IF($C959="","",RIGHT($D959,1))</f>
        <v/>
      </c>
      <c r="F959" s="41" t="str">
        <f aca="false">IF($C959="","",IFERROR(INDEX(サイズ換算マスタ!$C$6:$C$8,MATCH($E959,サイズ換算マスタ!$B$6:$B$8,0)),1))</f>
        <v/>
      </c>
      <c r="G959" s="38" t="str">
        <f aca="false">IF($C959="","",SUMIFS(②実績CSV_期間A!$AA$2:$AA$5001,②実績CSV_期間A!$M$2:$M$5001,$C959))</f>
        <v/>
      </c>
      <c r="H959" s="38" t="str">
        <f aca="false">IF($C959="","",SUMIFS(③実績CSV_期間B!$AA$2:$AA$5001,③実績CSV_期間B!$M$2:$M$5001,$C959))</f>
        <v/>
      </c>
      <c r="I959" s="38" t="str">
        <f aca="false">IF($C959="","",SUMIFS(④実績CSV_期間C!$AA$2:$AA$5001,④実績CSV_期間C!$M$2:$M$5001,$C959))</f>
        <v/>
      </c>
      <c r="J959" s="38" t="str">
        <f aca="false">IF($C959="","",N($F959)*N($G959))</f>
        <v/>
      </c>
      <c r="K959" s="38" t="str">
        <f aca="false">IF($C959="","",N($F959)*N($H959))</f>
        <v/>
      </c>
      <c r="L959" s="38" t="str">
        <f aca="false">IF($C959="","",N($F959)*N($I959))</f>
        <v/>
      </c>
      <c r="M959" s="37" t="str">
        <f aca="false">IF(OR($C959="",N(TOP!$C$12)=0),"",N($J959)/TOP!$C$12)</f>
        <v/>
      </c>
      <c r="N959" s="37" t="str">
        <f aca="false">IF(OR($C959="",N(TOP!$C$13)=0),"",N($K959)/TOP!$C$13)</f>
        <v/>
      </c>
      <c r="O959" s="37" t="str">
        <f aca="false">IF(OR($C959="",N(TOP!$C$14)=0),"",N($L959)/TOP!$C$14)</f>
        <v/>
      </c>
      <c r="P959" s="42" t="str">
        <f aca="false">IF($C959="","",IFERROR(CHOOSE(MATCH(TOP!$C$10,{"【期間A】","【期間B】","【期間C】"},0),N($M959),N($N959),N($O959)),0))</f>
        <v/>
      </c>
    </row>
    <row r="960" customFormat="false" ht="15" hidden="false" customHeight="false" outlineLevel="0" collapsed="false">
      <c r="B960" s="12" t="n">
        <v>955</v>
      </c>
      <c r="C960" s="36" t="str">
        <f aca="false">IF(②実績CSV_期間A!$M956="","",②実績CSV_期間A!$M956&amp;"")</f>
        <v/>
      </c>
      <c r="D960" s="12" t="str">
        <f aca="false">IF($C960="","",②実績CSV_期間A!$N956)</f>
        <v/>
      </c>
      <c r="E960" s="12" t="str">
        <f aca="false">IF($C960="","",RIGHT($D960,1))</f>
        <v/>
      </c>
      <c r="F960" s="41" t="str">
        <f aca="false">IF($C960="","",IFERROR(INDEX(サイズ換算マスタ!$C$6:$C$8,MATCH($E960,サイズ換算マスタ!$B$6:$B$8,0)),1))</f>
        <v/>
      </c>
      <c r="G960" s="38" t="str">
        <f aca="false">IF($C960="","",SUMIFS(②実績CSV_期間A!$AA$2:$AA$5001,②実績CSV_期間A!$M$2:$M$5001,$C960))</f>
        <v/>
      </c>
      <c r="H960" s="38" t="str">
        <f aca="false">IF($C960="","",SUMIFS(③実績CSV_期間B!$AA$2:$AA$5001,③実績CSV_期間B!$M$2:$M$5001,$C960))</f>
        <v/>
      </c>
      <c r="I960" s="38" t="str">
        <f aca="false">IF($C960="","",SUMIFS(④実績CSV_期間C!$AA$2:$AA$5001,④実績CSV_期間C!$M$2:$M$5001,$C960))</f>
        <v/>
      </c>
      <c r="J960" s="38" t="str">
        <f aca="false">IF($C960="","",N($F960)*N($G960))</f>
        <v/>
      </c>
      <c r="K960" s="38" t="str">
        <f aca="false">IF($C960="","",N($F960)*N($H960))</f>
        <v/>
      </c>
      <c r="L960" s="38" t="str">
        <f aca="false">IF($C960="","",N($F960)*N($I960))</f>
        <v/>
      </c>
      <c r="M960" s="37" t="str">
        <f aca="false">IF(OR($C960="",N(TOP!$C$12)=0),"",N($J960)/TOP!$C$12)</f>
        <v/>
      </c>
      <c r="N960" s="37" t="str">
        <f aca="false">IF(OR($C960="",N(TOP!$C$13)=0),"",N($K960)/TOP!$C$13)</f>
        <v/>
      </c>
      <c r="O960" s="37" t="str">
        <f aca="false">IF(OR($C960="",N(TOP!$C$14)=0),"",N($L960)/TOP!$C$14)</f>
        <v/>
      </c>
      <c r="P960" s="42" t="str">
        <f aca="false">IF($C960="","",IFERROR(CHOOSE(MATCH(TOP!$C$10,{"【期間A】","【期間B】","【期間C】"},0),N($M960),N($N960),N($O960)),0))</f>
        <v/>
      </c>
    </row>
    <row r="961" customFormat="false" ht="15" hidden="false" customHeight="false" outlineLevel="0" collapsed="false">
      <c r="B961" s="12" t="n">
        <v>956</v>
      </c>
      <c r="C961" s="36" t="str">
        <f aca="false">IF(②実績CSV_期間A!$M957="","",②実績CSV_期間A!$M957&amp;"")</f>
        <v/>
      </c>
      <c r="D961" s="12" t="str">
        <f aca="false">IF($C961="","",②実績CSV_期間A!$N957)</f>
        <v/>
      </c>
      <c r="E961" s="12" t="str">
        <f aca="false">IF($C961="","",RIGHT($D961,1))</f>
        <v/>
      </c>
      <c r="F961" s="41" t="str">
        <f aca="false">IF($C961="","",IFERROR(INDEX(サイズ換算マスタ!$C$6:$C$8,MATCH($E961,サイズ換算マスタ!$B$6:$B$8,0)),1))</f>
        <v/>
      </c>
      <c r="G961" s="38" t="str">
        <f aca="false">IF($C961="","",SUMIFS(②実績CSV_期間A!$AA$2:$AA$5001,②実績CSV_期間A!$M$2:$M$5001,$C961))</f>
        <v/>
      </c>
      <c r="H961" s="38" t="str">
        <f aca="false">IF($C961="","",SUMIFS(③実績CSV_期間B!$AA$2:$AA$5001,③実績CSV_期間B!$M$2:$M$5001,$C961))</f>
        <v/>
      </c>
      <c r="I961" s="38" t="str">
        <f aca="false">IF($C961="","",SUMIFS(④実績CSV_期間C!$AA$2:$AA$5001,④実績CSV_期間C!$M$2:$M$5001,$C961))</f>
        <v/>
      </c>
      <c r="J961" s="38" t="str">
        <f aca="false">IF($C961="","",N($F961)*N($G961))</f>
        <v/>
      </c>
      <c r="K961" s="38" t="str">
        <f aca="false">IF($C961="","",N($F961)*N($H961))</f>
        <v/>
      </c>
      <c r="L961" s="38" t="str">
        <f aca="false">IF($C961="","",N($F961)*N($I961))</f>
        <v/>
      </c>
      <c r="M961" s="37" t="str">
        <f aca="false">IF(OR($C961="",N(TOP!$C$12)=0),"",N($J961)/TOP!$C$12)</f>
        <v/>
      </c>
      <c r="N961" s="37" t="str">
        <f aca="false">IF(OR($C961="",N(TOP!$C$13)=0),"",N($K961)/TOP!$C$13)</f>
        <v/>
      </c>
      <c r="O961" s="37" t="str">
        <f aca="false">IF(OR($C961="",N(TOP!$C$14)=0),"",N($L961)/TOP!$C$14)</f>
        <v/>
      </c>
      <c r="P961" s="42" t="str">
        <f aca="false">IF($C961="","",IFERROR(CHOOSE(MATCH(TOP!$C$10,{"【期間A】","【期間B】","【期間C】"},0),N($M961),N($N961),N($O961)),0))</f>
        <v/>
      </c>
    </row>
    <row r="962" customFormat="false" ht="15" hidden="false" customHeight="false" outlineLevel="0" collapsed="false">
      <c r="B962" s="12" t="n">
        <v>957</v>
      </c>
      <c r="C962" s="36" t="str">
        <f aca="false">IF(②実績CSV_期間A!$M958="","",②実績CSV_期間A!$M958&amp;"")</f>
        <v/>
      </c>
      <c r="D962" s="12" t="str">
        <f aca="false">IF($C962="","",②実績CSV_期間A!$N958)</f>
        <v/>
      </c>
      <c r="E962" s="12" t="str">
        <f aca="false">IF($C962="","",RIGHT($D962,1))</f>
        <v/>
      </c>
      <c r="F962" s="41" t="str">
        <f aca="false">IF($C962="","",IFERROR(INDEX(サイズ換算マスタ!$C$6:$C$8,MATCH($E962,サイズ換算マスタ!$B$6:$B$8,0)),1))</f>
        <v/>
      </c>
      <c r="G962" s="38" t="str">
        <f aca="false">IF($C962="","",SUMIFS(②実績CSV_期間A!$AA$2:$AA$5001,②実績CSV_期間A!$M$2:$M$5001,$C962))</f>
        <v/>
      </c>
      <c r="H962" s="38" t="str">
        <f aca="false">IF($C962="","",SUMIFS(③実績CSV_期間B!$AA$2:$AA$5001,③実績CSV_期間B!$M$2:$M$5001,$C962))</f>
        <v/>
      </c>
      <c r="I962" s="38" t="str">
        <f aca="false">IF($C962="","",SUMIFS(④実績CSV_期間C!$AA$2:$AA$5001,④実績CSV_期間C!$M$2:$M$5001,$C962))</f>
        <v/>
      </c>
      <c r="J962" s="38" t="str">
        <f aca="false">IF($C962="","",N($F962)*N($G962))</f>
        <v/>
      </c>
      <c r="K962" s="38" t="str">
        <f aca="false">IF($C962="","",N($F962)*N($H962))</f>
        <v/>
      </c>
      <c r="L962" s="38" t="str">
        <f aca="false">IF($C962="","",N($F962)*N($I962))</f>
        <v/>
      </c>
      <c r="M962" s="37" t="str">
        <f aca="false">IF(OR($C962="",N(TOP!$C$12)=0),"",N($J962)/TOP!$C$12)</f>
        <v/>
      </c>
      <c r="N962" s="37" t="str">
        <f aca="false">IF(OR($C962="",N(TOP!$C$13)=0),"",N($K962)/TOP!$C$13)</f>
        <v/>
      </c>
      <c r="O962" s="37" t="str">
        <f aca="false">IF(OR($C962="",N(TOP!$C$14)=0),"",N($L962)/TOP!$C$14)</f>
        <v/>
      </c>
      <c r="P962" s="42" t="str">
        <f aca="false">IF($C962="","",IFERROR(CHOOSE(MATCH(TOP!$C$10,{"【期間A】","【期間B】","【期間C】"},0),N($M962),N($N962),N($O962)),0))</f>
        <v/>
      </c>
    </row>
    <row r="963" customFormat="false" ht="15" hidden="false" customHeight="false" outlineLevel="0" collapsed="false">
      <c r="B963" s="12" t="n">
        <v>958</v>
      </c>
      <c r="C963" s="36" t="str">
        <f aca="false">IF(②実績CSV_期間A!$M959="","",②実績CSV_期間A!$M959&amp;"")</f>
        <v/>
      </c>
      <c r="D963" s="12" t="str">
        <f aca="false">IF($C963="","",②実績CSV_期間A!$N959)</f>
        <v/>
      </c>
      <c r="E963" s="12" t="str">
        <f aca="false">IF($C963="","",RIGHT($D963,1))</f>
        <v/>
      </c>
      <c r="F963" s="41" t="str">
        <f aca="false">IF($C963="","",IFERROR(INDEX(サイズ換算マスタ!$C$6:$C$8,MATCH($E963,サイズ換算マスタ!$B$6:$B$8,0)),1))</f>
        <v/>
      </c>
      <c r="G963" s="38" t="str">
        <f aca="false">IF($C963="","",SUMIFS(②実績CSV_期間A!$AA$2:$AA$5001,②実績CSV_期間A!$M$2:$M$5001,$C963))</f>
        <v/>
      </c>
      <c r="H963" s="38" t="str">
        <f aca="false">IF($C963="","",SUMIFS(③実績CSV_期間B!$AA$2:$AA$5001,③実績CSV_期間B!$M$2:$M$5001,$C963))</f>
        <v/>
      </c>
      <c r="I963" s="38" t="str">
        <f aca="false">IF($C963="","",SUMIFS(④実績CSV_期間C!$AA$2:$AA$5001,④実績CSV_期間C!$M$2:$M$5001,$C963))</f>
        <v/>
      </c>
      <c r="J963" s="38" t="str">
        <f aca="false">IF($C963="","",N($F963)*N($G963))</f>
        <v/>
      </c>
      <c r="K963" s="38" t="str">
        <f aca="false">IF($C963="","",N($F963)*N($H963))</f>
        <v/>
      </c>
      <c r="L963" s="38" t="str">
        <f aca="false">IF($C963="","",N($F963)*N($I963))</f>
        <v/>
      </c>
      <c r="M963" s="37" t="str">
        <f aca="false">IF(OR($C963="",N(TOP!$C$12)=0),"",N($J963)/TOP!$C$12)</f>
        <v/>
      </c>
      <c r="N963" s="37" t="str">
        <f aca="false">IF(OR($C963="",N(TOP!$C$13)=0),"",N($K963)/TOP!$C$13)</f>
        <v/>
      </c>
      <c r="O963" s="37" t="str">
        <f aca="false">IF(OR($C963="",N(TOP!$C$14)=0),"",N($L963)/TOP!$C$14)</f>
        <v/>
      </c>
      <c r="P963" s="42" t="str">
        <f aca="false">IF($C963="","",IFERROR(CHOOSE(MATCH(TOP!$C$10,{"【期間A】","【期間B】","【期間C】"},0),N($M963),N($N963),N($O963)),0))</f>
        <v/>
      </c>
    </row>
    <row r="964" customFormat="false" ht="15" hidden="false" customHeight="false" outlineLevel="0" collapsed="false">
      <c r="B964" s="12" t="n">
        <v>959</v>
      </c>
      <c r="C964" s="36" t="str">
        <f aca="false">IF(②実績CSV_期間A!$M960="","",②実績CSV_期間A!$M960&amp;"")</f>
        <v/>
      </c>
      <c r="D964" s="12" t="str">
        <f aca="false">IF($C964="","",②実績CSV_期間A!$N960)</f>
        <v/>
      </c>
      <c r="E964" s="12" t="str">
        <f aca="false">IF($C964="","",RIGHT($D964,1))</f>
        <v/>
      </c>
      <c r="F964" s="41" t="str">
        <f aca="false">IF($C964="","",IFERROR(INDEX(サイズ換算マスタ!$C$6:$C$8,MATCH($E964,サイズ換算マスタ!$B$6:$B$8,0)),1))</f>
        <v/>
      </c>
      <c r="G964" s="38" t="str">
        <f aca="false">IF($C964="","",SUMIFS(②実績CSV_期間A!$AA$2:$AA$5001,②実績CSV_期間A!$M$2:$M$5001,$C964))</f>
        <v/>
      </c>
      <c r="H964" s="38" t="str">
        <f aca="false">IF($C964="","",SUMIFS(③実績CSV_期間B!$AA$2:$AA$5001,③実績CSV_期間B!$M$2:$M$5001,$C964))</f>
        <v/>
      </c>
      <c r="I964" s="38" t="str">
        <f aca="false">IF($C964="","",SUMIFS(④実績CSV_期間C!$AA$2:$AA$5001,④実績CSV_期間C!$M$2:$M$5001,$C964))</f>
        <v/>
      </c>
      <c r="J964" s="38" t="str">
        <f aca="false">IF($C964="","",N($F964)*N($G964))</f>
        <v/>
      </c>
      <c r="K964" s="38" t="str">
        <f aca="false">IF($C964="","",N($F964)*N($H964))</f>
        <v/>
      </c>
      <c r="L964" s="38" t="str">
        <f aca="false">IF($C964="","",N($F964)*N($I964))</f>
        <v/>
      </c>
      <c r="M964" s="37" t="str">
        <f aca="false">IF(OR($C964="",N(TOP!$C$12)=0),"",N($J964)/TOP!$C$12)</f>
        <v/>
      </c>
      <c r="N964" s="37" t="str">
        <f aca="false">IF(OR($C964="",N(TOP!$C$13)=0),"",N($K964)/TOP!$C$13)</f>
        <v/>
      </c>
      <c r="O964" s="37" t="str">
        <f aca="false">IF(OR($C964="",N(TOP!$C$14)=0),"",N($L964)/TOP!$C$14)</f>
        <v/>
      </c>
      <c r="P964" s="42" t="str">
        <f aca="false">IF($C964="","",IFERROR(CHOOSE(MATCH(TOP!$C$10,{"【期間A】","【期間B】","【期間C】"},0),N($M964),N($N964),N($O964)),0))</f>
        <v/>
      </c>
    </row>
    <row r="965" customFormat="false" ht="15" hidden="false" customHeight="false" outlineLevel="0" collapsed="false">
      <c r="B965" s="12" t="n">
        <v>960</v>
      </c>
      <c r="C965" s="36" t="str">
        <f aca="false">IF(②実績CSV_期間A!$M961="","",②実績CSV_期間A!$M961&amp;"")</f>
        <v/>
      </c>
      <c r="D965" s="12" t="str">
        <f aca="false">IF($C965="","",②実績CSV_期間A!$N961)</f>
        <v/>
      </c>
      <c r="E965" s="12" t="str">
        <f aca="false">IF($C965="","",RIGHT($D965,1))</f>
        <v/>
      </c>
      <c r="F965" s="41" t="str">
        <f aca="false">IF($C965="","",IFERROR(INDEX(サイズ換算マスタ!$C$6:$C$8,MATCH($E965,サイズ換算マスタ!$B$6:$B$8,0)),1))</f>
        <v/>
      </c>
      <c r="G965" s="38" t="str">
        <f aca="false">IF($C965="","",SUMIFS(②実績CSV_期間A!$AA$2:$AA$5001,②実績CSV_期間A!$M$2:$M$5001,$C965))</f>
        <v/>
      </c>
      <c r="H965" s="38" t="str">
        <f aca="false">IF($C965="","",SUMIFS(③実績CSV_期間B!$AA$2:$AA$5001,③実績CSV_期間B!$M$2:$M$5001,$C965))</f>
        <v/>
      </c>
      <c r="I965" s="38" t="str">
        <f aca="false">IF($C965="","",SUMIFS(④実績CSV_期間C!$AA$2:$AA$5001,④実績CSV_期間C!$M$2:$M$5001,$C965))</f>
        <v/>
      </c>
      <c r="J965" s="38" t="str">
        <f aca="false">IF($C965="","",N($F965)*N($G965))</f>
        <v/>
      </c>
      <c r="K965" s="38" t="str">
        <f aca="false">IF($C965="","",N($F965)*N($H965))</f>
        <v/>
      </c>
      <c r="L965" s="38" t="str">
        <f aca="false">IF($C965="","",N($F965)*N($I965))</f>
        <v/>
      </c>
      <c r="M965" s="37" t="str">
        <f aca="false">IF(OR($C965="",N(TOP!$C$12)=0),"",N($J965)/TOP!$C$12)</f>
        <v/>
      </c>
      <c r="N965" s="37" t="str">
        <f aca="false">IF(OR($C965="",N(TOP!$C$13)=0),"",N($K965)/TOP!$C$13)</f>
        <v/>
      </c>
      <c r="O965" s="37" t="str">
        <f aca="false">IF(OR($C965="",N(TOP!$C$14)=0),"",N($L965)/TOP!$C$14)</f>
        <v/>
      </c>
      <c r="P965" s="42" t="str">
        <f aca="false">IF($C965="","",IFERROR(CHOOSE(MATCH(TOP!$C$10,{"【期間A】","【期間B】","【期間C】"},0),N($M965),N($N965),N($O965)),0))</f>
        <v/>
      </c>
    </row>
    <row r="966" customFormat="false" ht="15" hidden="false" customHeight="false" outlineLevel="0" collapsed="false">
      <c r="B966" s="12" t="n">
        <v>961</v>
      </c>
      <c r="C966" s="36" t="str">
        <f aca="false">IF(②実績CSV_期間A!$M962="","",②実績CSV_期間A!$M962&amp;"")</f>
        <v/>
      </c>
      <c r="D966" s="12" t="str">
        <f aca="false">IF($C966="","",②実績CSV_期間A!$N962)</f>
        <v/>
      </c>
      <c r="E966" s="12" t="str">
        <f aca="false">IF($C966="","",RIGHT($D966,1))</f>
        <v/>
      </c>
      <c r="F966" s="41" t="str">
        <f aca="false">IF($C966="","",IFERROR(INDEX(サイズ換算マスタ!$C$6:$C$8,MATCH($E966,サイズ換算マスタ!$B$6:$B$8,0)),1))</f>
        <v/>
      </c>
      <c r="G966" s="38" t="str">
        <f aca="false">IF($C966="","",SUMIFS(②実績CSV_期間A!$AA$2:$AA$5001,②実績CSV_期間A!$M$2:$M$5001,$C966))</f>
        <v/>
      </c>
      <c r="H966" s="38" t="str">
        <f aca="false">IF($C966="","",SUMIFS(③実績CSV_期間B!$AA$2:$AA$5001,③実績CSV_期間B!$M$2:$M$5001,$C966))</f>
        <v/>
      </c>
      <c r="I966" s="38" t="str">
        <f aca="false">IF($C966="","",SUMIFS(④実績CSV_期間C!$AA$2:$AA$5001,④実績CSV_期間C!$M$2:$M$5001,$C966))</f>
        <v/>
      </c>
      <c r="J966" s="38" t="str">
        <f aca="false">IF($C966="","",N($F966)*N($G966))</f>
        <v/>
      </c>
      <c r="K966" s="38" t="str">
        <f aca="false">IF($C966="","",N($F966)*N($H966))</f>
        <v/>
      </c>
      <c r="L966" s="38" t="str">
        <f aca="false">IF($C966="","",N($F966)*N($I966))</f>
        <v/>
      </c>
      <c r="M966" s="37" t="str">
        <f aca="false">IF(OR($C966="",N(TOP!$C$12)=0),"",N($J966)/TOP!$C$12)</f>
        <v/>
      </c>
      <c r="N966" s="37" t="str">
        <f aca="false">IF(OR($C966="",N(TOP!$C$13)=0),"",N($K966)/TOP!$C$13)</f>
        <v/>
      </c>
      <c r="O966" s="37" t="str">
        <f aca="false">IF(OR($C966="",N(TOP!$C$14)=0),"",N($L966)/TOP!$C$14)</f>
        <v/>
      </c>
      <c r="P966" s="42" t="str">
        <f aca="false">IF($C966="","",IFERROR(CHOOSE(MATCH(TOP!$C$10,{"【期間A】","【期間B】","【期間C】"},0),N($M966),N($N966),N($O966)),0))</f>
        <v/>
      </c>
    </row>
    <row r="967" customFormat="false" ht="15" hidden="false" customHeight="false" outlineLevel="0" collapsed="false">
      <c r="B967" s="12" t="n">
        <v>962</v>
      </c>
      <c r="C967" s="36" t="str">
        <f aca="false">IF(②実績CSV_期間A!$M963="","",②実績CSV_期間A!$M963&amp;"")</f>
        <v/>
      </c>
      <c r="D967" s="12" t="str">
        <f aca="false">IF($C967="","",②実績CSV_期間A!$N963)</f>
        <v/>
      </c>
      <c r="E967" s="12" t="str">
        <f aca="false">IF($C967="","",RIGHT($D967,1))</f>
        <v/>
      </c>
      <c r="F967" s="41" t="str">
        <f aca="false">IF($C967="","",IFERROR(INDEX(サイズ換算マスタ!$C$6:$C$8,MATCH($E967,サイズ換算マスタ!$B$6:$B$8,0)),1))</f>
        <v/>
      </c>
      <c r="G967" s="38" t="str">
        <f aca="false">IF($C967="","",SUMIFS(②実績CSV_期間A!$AA$2:$AA$5001,②実績CSV_期間A!$M$2:$M$5001,$C967))</f>
        <v/>
      </c>
      <c r="H967" s="38" t="str">
        <f aca="false">IF($C967="","",SUMIFS(③実績CSV_期間B!$AA$2:$AA$5001,③実績CSV_期間B!$M$2:$M$5001,$C967))</f>
        <v/>
      </c>
      <c r="I967" s="38" t="str">
        <f aca="false">IF($C967="","",SUMIFS(④実績CSV_期間C!$AA$2:$AA$5001,④実績CSV_期間C!$M$2:$M$5001,$C967))</f>
        <v/>
      </c>
      <c r="J967" s="38" t="str">
        <f aca="false">IF($C967="","",N($F967)*N($G967))</f>
        <v/>
      </c>
      <c r="K967" s="38" t="str">
        <f aca="false">IF($C967="","",N($F967)*N($H967))</f>
        <v/>
      </c>
      <c r="L967" s="38" t="str">
        <f aca="false">IF($C967="","",N($F967)*N($I967))</f>
        <v/>
      </c>
      <c r="M967" s="37" t="str">
        <f aca="false">IF(OR($C967="",N(TOP!$C$12)=0),"",N($J967)/TOP!$C$12)</f>
        <v/>
      </c>
      <c r="N967" s="37" t="str">
        <f aca="false">IF(OR($C967="",N(TOP!$C$13)=0),"",N($K967)/TOP!$C$13)</f>
        <v/>
      </c>
      <c r="O967" s="37" t="str">
        <f aca="false">IF(OR($C967="",N(TOP!$C$14)=0),"",N($L967)/TOP!$C$14)</f>
        <v/>
      </c>
      <c r="P967" s="42" t="str">
        <f aca="false">IF($C967="","",IFERROR(CHOOSE(MATCH(TOP!$C$10,{"【期間A】","【期間B】","【期間C】"},0),N($M967),N($N967),N($O967)),0))</f>
        <v/>
      </c>
    </row>
    <row r="968" customFormat="false" ht="15" hidden="false" customHeight="false" outlineLevel="0" collapsed="false">
      <c r="B968" s="12" t="n">
        <v>963</v>
      </c>
      <c r="C968" s="36" t="str">
        <f aca="false">IF(②実績CSV_期間A!$M964="","",②実績CSV_期間A!$M964&amp;"")</f>
        <v/>
      </c>
      <c r="D968" s="12" t="str">
        <f aca="false">IF($C968="","",②実績CSV_期間A!$N964)</f>
        <v/>
      </c>
      <c r="E968" s="12" t="str">
        <f aca="false">IF($C968="","",RIGHT($D968,1))</f>
        <v/>
      </c>
      <c r="F968" s="41" t="str">
        <f aca="false">IF($C968="","",IFERROR(INDEX(サイズ換算マスタ!$C$6:$C$8,MATCH($E968,サイズ換算マスタ!$B$6:$B$8,0)),1))</f>
        <v/>
      </c>
      <c r="G968" s="38" t="str">
        <f aca="false">IF($C968="","",SUMIFS(②実績CSV_期間A!$AA$2:$AA$5001,②実績CSV_期間A!$M$2:$M$5001,$C968))</f>
        <v/>
      </c>
      <c r="H968" s="38" t="str">
        <f aca="false">IF($C968="","",SUMIFS(③実績CSV_期間B!$AA$2:$AA$5001,③実績CSV_期間B!$M$2:$M$5001,$C968))</f>
        <v/>
      </c>
      <c r="I968" s="38" t="str">
        <f aca="false">IF($C968="","",SUMIFS(④実績CSV_期間C!$AA$2:$AA$5001,④実績CSV_期間C!$M$2:$M$5001,$C968))</f>
        <v/>
      </c>
      <c r="J968" s="38" t="str">
        <f aca="false">IF($C968="","",N($F968)*N($G968))</f>
        <v/>
      </c>
      <c r="K968" s="38" t="str">
        <f aca="false">IF($C968="","",N($F968)*N($H968))</f>
        <v/>
      </c>
      <c r="L968" s="38" t="str">
        <f aca="false">IF($C968="","",N($F968)*N($I968))</f>
        <v/>
      </c>
      <c r="M968" s="37" t="str">
        <f aca="false">IF(OR($C968="",N(TOP!$C$12)=0),"",N($J968)/TOP!$C$12)</f>
        <v/>
      </c>
      <c r="N968" s="37" t="str">
        <f aca="false">IF(OR($C968="",N(TOP!$C$13)=0),"",N($K968)/TOP!$C$13)</f>
        <v/>
      </c>
      <c r="O968" s="37" t="str">
        <f aca="false">IF(OR($C968="",N(TOP!$C$14)=0),"",N($L968)/TOP!$C$14)</f>
        <v/>
      </c>
      <c r="P968" s="42" t="str">
        <f aca="false">IF($C968="","",IFERROR(CHOOSE(MATCH(TOP!$C$10,{"【期間A】","【期間B】","【期間C】"},0),N($M968),N($N968),N($O968)),0))</f>
        <v/>
      </c>
    </row>
    <row r="969" customFormat="false" ht="15" hidden="false" customHeight="false" outlineLevel="0" collapsed="false">
      <c r="B969" s="12" t="n">
        <v>964</v>
      </c>
      <c r="C969" s="36" t="str">
        <f aca="false">IF(②実績CSV_期間A!$M965="","",②実績CSV_期間A!$M965&amp;"")</f>
        <v/>
      </c>
      <c r="D969" s="12" t="str">
        <f aca="false">IF($C969="","",②実績CSV_期間A!$N965)</f>
        <v/>
      </c>
      <c r="E969" s="12" t="str">
        <f aca="false">IF($C969="","",RIGHT($D969,1))</f>
        <v/>
      </c>
      <c r="F969" s="41" t="str">
        <f aca="false">IF($C969="","",IFERROR(INDEX(サイズ換算マスタ!$C$6:$C$8,MATCH($E969,サイズ換算マスタ!$B$6:$B$8,0)),1))</f>
        <v/>
      </c>
      <c r="G969" s="38" t="str">
        <f aca="false">IF($C969="","",SUMIFS(②実績CSV_期間A!$AA$2:$AA$5001,②実績CSV_期間A!$M$2:$M$5001,$C969))</f>
        <v/>
      </c>
      <c r="H969" s="38" t="str">
        <f aca="false">IF($C969="","",SUMIFS(③実績CSV_期間B!$AA$2:$AA$5001,③実績CSV_期間B!$M$2:$M$5001,$C969))</f>
        <v/>
      </c>
      <c r="I969" s="38" t="str">
        <f aca="false">IF($C969="","",SUMIFS(④実績CSV_期間C!$AA$2:$AA$5001,④実績CSV_期間C!$M$2:$M$5001,$C969))</f>
        <v/>
      </c>
      <c r="J969" s="38" t="str">
        <f aca="false">IF($C969="","",N($F969)*N($G969))</f>
        <v/>
      </c>
      <c r="K969" s="38" t="str">
        <f aca="false">IF($C969="","",N($F969)*N($H969))</f>
        <v/>
      </c>
      <c r="L969" s="38" t="str">
        <f aca="false">IF($C969="","",N($F969)*N($I969))</f>
        <v/>
      </c>
      <c r="M969" s="37" t="str">
        <f aca="false">IF(OR($C969="",N(TOP!$C$12)=0),"",N($J969)/TOP!$C$12)</f>
        <v/>
      </c>
      <c r="N969" s="37" t="str">
        <f aca="false">IF(OR($C969="",N(TOP!$C$13)=0),"",N($K969)/TOP!$C$13)</f>
        <v/>
      </c>
      <c r="O969" s="37" t="str">
        <f aca="false">IF(OR($C969="",N(TOP!$C$14)=0),"",N($L969)/TOP!$C$14)</f>
        <v/>
      </c>
      <c r="P969" s="42" t="str">
        <f aca="false">IF($C969="","",IFERROR(CHOOSE(MATCH(TOP!$C$10,{"【期間A】","【期間B】","【期間C】"},0),N($M969),N($N969),N($O969)),0))</f>
        <v/>
      </c>
    </row>
    <row r="970" customFormat="false" ht="15" hidden="false" customHeight="false" outlineLevel="0" collapsed="false">
      <c r="B970" s="12" t="n">
        <v>965</v>
      </c>
      <c r="C970" s="36" t="str">
        <f aca="false">IF(②実績CSV_期間A!$M966="","",②実績CSV_期間A!$M966&amp;"")</f>
        <v/>
      </c>
      <c r="D970" s="12" t="str">
        <f aca="false">IF($C970="","",②実績CSV_期間A!$N966)</f>
        <v/>
      </c>
      <c r="E970" s="12" t="str">
        <f aca="false">IF($C970="","",RIGHT($D970,1))</f>
        <v/>
      </c>
      <c r="F970" s="41" t="str">
        <f aca="false">IF($C970="","",IFERROR(INDEX(サイズ換算マスタ!$C$6:$C$8,MATCH($E970,サイズ換算マスタ!$B$6:$B$8,0)),1))</f>
        <v/>
      </c>
      <c r="G970" s="38" t="str">
        <f aca="false">IF($C970="","",SUMIFS(②実績CSV_期間A!$AA$2:$AA$5001,②実績CSV_期間A!$M$2:$M$5001,$C970))</f>
        <v/>
      </c>
      <c r="H970" s="38" t="str">
        <f aca="false">IF($C970="","",SUMIFS(③実績CSV_期間B!$AA$2:$AA$5001,③実績CSV_期間B!$M$2:$M$5001,$C970))</f>
        <v/>
      </c>
      <c r="I970" s="38" t="str">
        <f aca="false">IF($C970="","",SUMIFS(④実績CSV_期間C!$AA$2:$AA$5001,④実績CSV_期間C!$M$2:$M$5001,$C970))</f>
        <v/>
      </c>
      <c r="J970" s="38" t="str">
        <f aca="false">IF($C970="","",N($F970)*N($G970))</f>
        <v/>
      </c>
      <c r="K970" s="38" t="str">
        <f aca="false">IF($C970="","",N($F970)*N($H970))</f>
        <v/>
      </c>
      <c r="L970" s="38" t="str">
        <f aca="false">IF($C970="","",N($F970)*N($I970))</f>
        <v/>
      </c>
      <c r="M970" s="37" t="str">
        <f aca="false">IF(OR($C970="",N(TOP!$C$12)=0),"",N($J970)/TOP!$C$12)</f>
        <v/>
      </c>
      <c r="N970" s="37" t="str">
        <f aca="false">IF(OR($C970="",N(TOP!$C$13)=0),"",N($K970)/TOP!$C$13)</f>
        <v/>
      </c>
      <c r="O970" s="37" t="str">
        <f aca="false">IF(OR($C970="",N(TOP!$C$14)=0),"",N($L970)/TOP!$C$14)</f>
        <v/>
      </c>
      <c r="P970" s="42" t="str">
        <f aca="false">IF($C970="","",IFERROR(CHOOSE(MATCH(TOP!$C$10,{"【期間A】","【期間B】","【期間C】"},0),N($M970),N($N970),N($O970)),0))</f>
        <v/>
      </c>
    </row>
    <row r="971" customFormat="false" ht="15" hidden="false" customHeight="false" outlineLevel="0" collapsed="false">
      <c r="B971" s="12" t="n">
        <v>966</v>
      </c>
      <c r="C971" s="36" t="str">
        <f aca="false">IF(②実績CSV_期間A!$M967="","",②実績CSV_期間A!$M967&amp;"")</f>
        <v/>
      </c>
      <c r="D971" s="12" t="str">
        <f aca="false">IF($C971="","",②実績CSV_期間A!$N967)</f>
        <v/>
      </c>
      <c r="E971" s="12" t="str">
        <f aca="false">IF($C971="","",RIGHT($D971,1))</f>
        <v/>
      </c>
      <c r="F971" s="41" t="str">
        <f aca="false">IF($C971="","",IFERROR(INDEX(サイズ換算マスタ!$C$6:$C$8,MATCH($E971,サイズ換算マスタ!$B$6:$B$8,0)),1))</f>
        <v/>
      </c>
      <c r="G971" s="38" t="str">
        <f aca="false">IF($C971="","",SUMIFS(②実績CSV_期間A!$AA$2:$AA$5001,②実績CSV_期間A!$M$2:$M$5001,$C971))</f>
        <v/>
      </c>
      <c r="H971" s="38" t="str">
        <f aca="false">IF($C971="","",SUMIFS(③実績CSV_期間B!$AA$2:$AA$5001,③実績CSV_期間B!$M$2:$M$5001,$C971))</f>
        <v/>
      </c>
      <c r="I971" s="38" t="str">
        <f aca="false">IF($C971="","",SUMIFS(④実績CSV_期間C!$AA$2:$AA$5001,④実績CSV_期間C!$M$2:$M$5001,$C971))</f>
        <v/>
      </c>
      <c r="J971" s="38" t="str">
        <f aca="false">IF($C971="","",N($F971)*N($G971))</f>
        <v/>
      </c>
      <c r="K971" s="38" t="str">
        <f aca="false">IF($C971="","",N($F971)*N($H971))</f>
        <v/>
      </c>
      <c r="L971" s="38" t="str">
        <f aca="false">IF($C971="","",N($F971)*N($I971))</f>
        <v/>
      </c>
      <c r="M971" s="37" t="str">
        <f aca="false">IF(OR($C971="",N(TOP!$C$12)=0),"",N($J971)/TOP!$C$12)</f>
        <v/>
      </c>
      <c r="N971" s="37" t="str">
        <f aca="false">IF(OR($C971="",N(TOP!$C$13)=0),"",N($K971)/TOP!$C$13)</f>
        <v/>
      </c>
      <c r="O971" s="37" t="str">
        <f aca="false">IF(OR($C971="",N(TOP!$C$14)=0),"",N($L971)/TOP!$C$14)</f>
        <v/>
      </c>
      <c r="P971" s="42" t="str">
        <f aca="false">IF($C971="","",IFERROR(CHOOSE(MATCH(TOP!$C$10,{"【期間A】","【期間B】","【期間C】"},0),N($M971),N($N971),N($O971)),0))</f>
        <v/>
      </c>
    </row>
    <row r="972" customFormat="false" ht="15" hidden="false" customHeight="false" outlineLevel="0" collapsed="false">
      <c r="B972" s="12" t="n">
        <v>967</v>
      </c>
      <c r="C972" s="36" t="str">
        <f aca="false">IF(②実績CSV_期間A!$M968="","",②実績CSV_期間A!$M968&amp;"")</f>
        <v/>
      </c>
      <c r="D972" s="12" t="str">
        <f aca="false">IF($C972="","",②実績CSV_期間A!$N968)</f>
        <v/>
      </c>
      <c r="E972" s="12" t="str">
        <f aca="false">IF($C972="","",RIGHT($D972,1))</f>
        <v/>
      </c>
      <c r="F972" s="41" t="str">
        <f aca="false">IF($C972="","",IFERROR(INDEX(サイズ換算マスタ!$C$6:$C$8,MATCH($E972,サイズ換算マスタ!$B$6:$B$8,0)),1))</f>
        <v/>
      </c>
      <c r="G972" s="38" t="str">
        <f aca="false">IF($C972="","",SUMIFS(②実績CSV_期間A!$AA$2:$AA$5001,②実績CSV_期間A!$M$2:$M$5001,$C972))</f>
        <v/>
      </c>
      <c r="H972" s="38" t="str">
        <f aca="false">IF($C972="","",SUMIFS(③実績CSV_期間B!$AA$2:$AA$5001,③実績CSV_期間B!$M$2:$M$5001,$C972))</f>
        <v/>
      </c>
      <c r="I972" s="38" t="str">
        <f aca="false">IF($C972="","",SUMIFS(④実績CSV_期間C!$AA$2:$AA$5001,④実績CSV_期間C!$M$2:$M$5001,$C972))</f>
        <v/>
      </c>
      <c r="J972" s="38" t="str">
        <f aca="false">IF($C972="","",N($F972)*N($G972))</f>
        <v/>
      </c>
      <c r="K972" s="38" t="str">
        <f aca="false">IF($C972="","",N($F972)*N($H972))</f>
        <v/>
      </c>
      <c r="L972" s="38" t="str">
        <f aca="false">IF($C972="","",N($F972)*N($I972))</f>
        <v/>
      </c>
      <c r="M972" s="37" t="str">
        <f aca="false">IF(OR($C972="",N(TOP!$C$12)=0),"",N($J972)/TOP!$C$12)</f>
        <v/>
      </c>
      <c r="N972" s="37" t="str">
        <f aca="false">IF(OR($C972="",N(TOP!$C$13)=0),"",N($K972)/TOP!$C$13)</f>
        <v/>
      </c>
      <c r="O972" s="37" t="str">
        <f aca="false">IF(OR($C972="",N(TOP!$C$14)=0),"",N($L972)/TOP!$C$14)</f>
        <v/>
      </c>
      <c r="P972" s="42" t="str">
        <f aca="false">IF($C972="","",IFERROR(CHOOSE(MATCH(TOP!$C$10,{"【期間A】","【期間B】","【期間C】"},0),N($M972),N($N972),N($O972)),0))</f>
        <v/>
      </c>
    </row>
    <row r="973" customFormat="false" ht="15" hidden="false" customHeight="false" outlineLevel="0" collapsed="false">
      <c r="B973" s="12" t="n">
        <v>968</v>
      </c>
      <c r="C973" s="36" t="str">
        <f aca="false">IF(②実績CSV_期間A!$M969="","",②実績CSV_期間A!$M969&amp;"")</f>
        <v/>
      </c>
      <c r="D973" s="12" t="str">
        <f aca="false">IF($C973="","",②実績CSV_期間A!$N969)</f>
        <v/>
      </c>
      <c r="E973" s="12" t="str">
        <f aca="false">IF($C973="","",RIGHT($D973,1))</f>
        <v/>
      </c>
      <c r="F973" s="41" t="str">
        <f aca="false">IF($C973="","",IFERROR(INDEX(サイズ換算マスタ!$C$6:$C$8,MATCH($E973,サイズ換算マスタ!$B$6:$B$8,0)),1))</f>
        <v/>
      </c>
      <c r="G973" s="38" t="str">
        <f aca="false">IF($C973="","",SUMIFS(②実績CSV_期間A!$AA$2:$AA$5001,②実績CSV_期間A!$M$2:$M$5001,$C973))</f>
        <v/>
      </c>
      <c r="H973" s="38" t="str">
        <f aca="false">IF($C973="","",SUMIFS(③実績CSV_期間B!$AA$2:$AA$5001,③実績CSV_期間B!$M$2:$M$5001,$C973))</f>
        <v/>
      </c>
      <c r="I973" s="38" t="str">
        <f aca="false">IF($C973="","",SUMIFS(④実績CSV_期間C!$AA$2:$AA$5001,④実績CSV_期間C!$M$2:$M$5001,$C973))</f>
        <v/>
      </c>
      <c r="J973" s="38" t="str">
        <f aca="false">IF($C973="","",N($F973)*N($G973))</f>
        <v/>
      </c>
      <c r="K973" s="38" t="str">
        <f aca="false">IF($C973="","",N($F973)*N($H973))</f>
        <v/>
      </c>
      <c r="L973" s="38" t="str">
        <f aca="false">IF($C973="","",N($F973)*N($I973))</f>
        <v/>
      </c>
      <c r="M973" s="37" t="str">
        <f aca="false">IF(OR($C973="",N(TOP!$C$12)=0),"",N($J973)/TOP!$C$12)</f>
        <v/>
      </c>
      <c r="N973" s="37" t="str">
        <f aca="false">IF(OR($C973="",N(TOP!$C$13)=0),"",N($K973)/TOP!$C$13)</f>
        <v/>
      </c>
      <c r="O973" s="37" t="str">
        <f aca="false">IF(OR($C973="",N(TOP!$C$14)=0),"",N($L973)/TOP!$C$14)</f>
        <v/>
      </c>
      <c r="P973" s="42" t="str">
        <f aca="false">IF($C973="","",IFERROR(CHOOSE(MATCH(TOP!$C$10,{"【期間A】","【期間B】","【期間C】"},0),N($M973),N($N973),N($O973)),0))</f>
        <v/>
      </c>
    </row>
    <row r="974" customFormat="false" ht="15" hidden="false" customHeight="false" outlineLevel="0" collapsed="false">
      <c r="B974" s="12" t="n">
        <v>969</v>
      </c>
      <c r="C974" s="36" t="str">
        <f aca="false">IF(②実績CSV_期間A!$M970="","",②実績CSV_期間A!$M970&amp;"")</f>
        <v/>
      </c>
      <c r="D974" s="12" t="str">
        <f aca="false">IF($C974="","",②実績CSV_期間A!$N970)</f>
        <v/>
      </c>
      <c r="E974" s="12" t="str">
        <f aca="false">IF($C974="","",RIGHT($D974,1))</f>
        <v/>
      </c>
      <c r="F974" s="41" t="str">
        <f aca="false">IF($C974="","",IFERROR(INDEX(サイズ換算マスタ!$C$6:$C$8,MATCH($E974,サイズ換算マスタ!$B$6:$B$8,0)),1))</f>
        <v/>
      </c>
      <c r="G974" s="38" t="str">
        <f aca="false">IF($C974="","",SUMIFS(②実績CSV_期間A!$AA$2:$AA$5001,②実績CSV_期間A!$M$2:$M$5001,$C974))</f>
        <v/>
      </c>
      <c r="H974" s="38" t="str">
        <f aca="false">IF($C974="","",SUMIFS(③実績CSV_期間B!$AA$2:$AA$5001,③実績CSV_期間B!$M$2:$M$5001,$C974))</f>
        <v/>
      </c>
      <c r="I974" s="38" t="str">
        <f aca="false">IF($C974="","",SUMIFS(④実績CSV_期間C!$AA$2:$AA$5001,④実績CSV_期間C!$M$2:$M$5001,$C974))</f>
        <v/>
      </c>
      <c r="J974" s="38" t="str">
        <f aca="false">IF($C974="","",N($F974)*N($G974))</f>
        <v/>
      </c>
      <c r="K974" s="38" t="str">
        <f aca="false">IF($C974="","",N($F974)*N($H974))</f>
        <v/>
      </c>
      <c r="L974" s="38" t="str">
        <f aca="false">IF($C974="","",N($F974)*N($I974))</f>
        <v/>
      </c>
      <c r="M974" s="37" t="str">
        <f aca="false">IF(OR($C974="",N(TOP!$C$12)=0),"",N($J974)/TOP!$C$12)</f>
        <v/>
      </c>
      <c r="N974" s="37" t="str">
        <f aca="false">IF(OR($C974="",N(TOP!$C$13)=0),"",N($K974)/TOP!$C$13)</f>
        <v/>
      </c>
      <c r="O974" s="37" t="str">
        <f aca="false">IF(OR($C974="",N(TOP!$C$14)=0),"",N($L974)/TOP!$C$14)</f>
        <v/>
      </c>
      <c r="P974" s="42" t="str">
        <f aca="false">IF($C974="","",IFERROR(CHOOSE(MATCH(TOP!$C$10,{"【期間A】","【期間B】","【期間C】"},0),N($M974),N($N974),N($O974)),0))</f>
        <v/>
      </c>
    </row>
    <row r="975" customFormat="false" ht="15" hidden="false" customHeight="false" outlineLevel="0" collapsed="false">
      <c r="B975" s="12" t="n">
        <v>970</v>
      </c>
      <c r="C975" s="36" t="str">
        <f aca="false">IF(②実績CSV_期間A!$M971="","",②実績CSV_期間A!$M971&amp;"")</f>
        <v/>
      </c>
      <c r="D975" s="12" t="str">
        <f aca="false">IF($C975="","",②実績CSV_期間A!$N971)</f>
        <v/>
      </c>
      <c r="E975" s="12" t="str">
        <f aca="false">IF($C975="","",RIGHT($D975,1))</f>
        <v/>
      </c>
      <c r="F975" s="41" t="str">
        <f aca="false">IF($C975="","",IFERROR(INDEX(サイズ換算マスタ!$C$6:$C$8,MATCH($E975,サイズ換算マスタ!$B$6:$B$8,0)),1))</f>
        <v/>
      </c>
      <c r="G975" s="38" t="str">
        <f aca="false">IF($C975="","",SUMIFS(②実績CSV_期間A!$AA$2:$AA$5001,②実績CSV_期間A!$M$2:$M$5001,$C975))</f>
        <v/>
      </c>
      <c r="H975" s="38" t="str">
        <f aca="false">IF($C975="","",SUMIFS(③実績CSV_期間B!$AA$2:$AA$5001,③実績CSV_期間B!$M$2:$M$5001,$C975))</f>
        <v/>
      </c>
      <c r="I975" s="38" t="str">
        <f aca="false">IF($C975="","",SUMIFS(④実績CSV_期間C!$AA$2:$AA$5001,④実績CSV_期間C!$M$2:$M$5001,$C975))</f>
        <v/>
      </c>
      <c r="J975" s="38" t="str">
        <f aca="false">IF($C975="","",N($F975)*N($G975))</f>
        <v/>
      </c>
      <c r="K975" s="38" t="str">
        <f aca="false">IF($C975="","",N($F975)*N($H975))</f>
        <v/>
      </c>
      <c r="L975" s="38" t="str">
        <f aca="false">IF($C975="","",N($F975)*N($I975))</f>
        <v/>
      </c>
      <c r="M975" s="37" t="str">
        <f aca="false">IF(OR($C975="",N(TOP!$C$12)=0),"",N($J975)/TOP!$C$12)</f>
        <v/>
      </c>
      <c r="N975" s="37" t="str">
        <f aca="false">IF(OR($C975="",N(TOP!$C$13)=0),"",N($K975)/TOP!$C$13)</f>
        <v/>
      </c>
      <c r="O975" s="37" t="str">
        <f aca="false">IF(OR($C975="",N(TOP!$C$14)=0),"",N($L975)/TOP!$C$14)</f>
        <v/>
      </c>
      <c r="P975" s="42" t="str">
        <f aca="false">IF($C975="","",IFERROR(CHOOSE(MATCH(TOP!$C$10,{"【期間A】","【期間B】","【期間C】"},0),N($M975),N($N975),N($O975)),0))</f>
        <v/>
      </c>
    </row>
    <row r="976" customFormat="false" ht="15" hidden="false" customHeight="false" outlineLevel="0" collapsed="false">
      <c r="B976" s="12" t="n">
        <v>971</v>
      </c>
      <c r="C976" s="36" t="str">
        <f aca="false">IF(②実績CSV_期間A!$M972="","",②実績CSV_期間A!$M972&amp;"")</f>
        <v/>
      </c>
      <c r="D976" s="12" t="str">
        <f aca="false">IF($C976="","",②実績CSV_期間A!$N972)</f>
        <v/>
      </c>
      <c r="E976" s="12" t="str">
        <f aca="false">IF($C976="","",RIGHT($D976,1))</f>
        <v/>
      </c>
      <c r="F976" s="41" t="str">
        <f aca="false">IF($C976="","",IFERROR(INDEX(サイズ換算マスタ!$C$6:$C$8,MATCH($E976,サイズ換算マスタ!$B$6:$B$8,0)),1))</f>
        <v/>
      </c>
      <c r="G976" s="38" t="str">
        <f aca="false">IF($C976="","",SUMIFS(②実績CSV_期間A!$AA$2:$AA$5001,②実績CSV_期間A!$M$2:$M$5001,$C976))</f>
        <v/>
      </c>
      <c r="H976" s="38" t="str">
        <f aca="false">IF($C976="","",SUMIFS(③実績CSV_期間B!$AA$2:$AA$5001,③実績CSV_期間B!$M$2:$M$5001,$C976))</f>
        <v/>
      </c>
      <c r="I976" s="38" t="str">
        <f aca="false">IF($C976="","",SUMIFS(④実績CSV_期間C!$AA$2:$AA$5001,④実績CSV_期間C!$M$2:$M$5001,$C976))</f>
        <v/>
      </c>
      <c r="J976" s="38" t="str">
        <f aca="false">IF($C976="","",N($F976)*N($G976))</f>
        <v/>
      </c>
      <c r="K976" s="38" t="str">
        <f aca="false">IF($C976="","",N($F976)*N($H976))</f>
        <v/>
      </c>
      <c r="L976" s="38" t="str">
        <f aca="false">IF($C976="","",N($F976)*N($I976))</f>
        <v/>
      </c>
      <c r="M976" s="37" t="str">
        <f aca="false">IF(OR($C976="",N(TOP!$C$12)=0),"",N($J976)/TOP!$C$12)</f>
        <v/>
      </c>
      <c r="N976" s="37" t="str">
        <f aca="false">IF(OR($C976="",N(TOP!$C$13)=0),"",N($K976)/TOP!$C$13)</f>
        <v/>
      </c>
      <c r="O976" s="37" t="str">
        <f aca="false">IF(OR($C976="",N(TOP!$C$14)=0),"",N($L976)/TOP!$C$14)</f>
        <v/>
      </c>
      <c r="P976" s="42" t="str">
        <f aca="false">IF($C976="","",IFERROR(CHOOSE(MATCH(TOP!$C$10,{"【期間A】","【期間B】","【期間C】"},0),N($M976),N($N976),N($O976)),0))</f>
        <v/>
      </c>
    </row>
    <row r="977" customFormat="false" ht="15" hidden="false" customHeight="false" outlineLevel="0" collapsed="false">
      <c r="B977" s="12" t="n">
        <v>972</v>
      </c>
      <c r="C977" s="36" t="str">
        <f aca="false">IF(②実績CSV_期間A!$M973="","",②実績CSV_期間A!$M973&amp;"")</f>
        <v/>
      </c>
      <c r="D977" s="12" t="str">
        <f aca="false">IF($C977="","",②実績CSV_期間A!$N973)</f>
        <v/>
      </c>
      <c r="E977" s="12" t="str">
        <f aca="false">IF($C977="","",RIGHT($D977,1))</f>
        <v/>
      </c>
      <c r="F977" s="41" t="str">
        <f aca="false">IF($C977="","",IFERROR(INDEX(サイズ換算マスタ!$C$6:$C$8,MATCH($E977,サイズ換算マスタ!$B$6:$B$8,0)),1))</f>
        <v/>
      </c>
      <c r="G977" s="38" t="str">
        <f aca="false">IF($C977="","",SUMIFS(②実績CSV_期間A!$AA$2:$AA$5001,②実績CSV_期間A!$M$2:$M$5001,$C977))</f>
        <v/>
      </c>
      <c r="H977" s="38" t="str">
        <f aca="false">IF($C977="","",SUMIFS(③実績CSV_期間B!$AA$2:$AA$5001,③実績CSV_期間B!$M$2:$M$5001,$C977))</f>
        <v/>
      </c>
      <c r="I977" s="38" t="str">
        <f aca="false">IF($C977="","",SUMIFS(④実績CSV_期間C!$AA$2:$AA$5001,④実績CSV_期間C!$M$2:$M$5001,$C977))</f>
        <v/>
      </c>
      <c r="J977" s="38" t="str">
        <f aca="false">IF($C977="","",N($F977)*N($G977))</f>
        <v/>
      </c>
      <c r="K977" s="38" t="str">
        <f aca="false">IF($C977="","",N($F977)*N($H977))</f>
        <v/>
      </c>
      <c r="L977" s="38" t="str">
        <f aca="false">IF($C977="","",N($F977)*N($I977))</f>
        <v/>
      </c>
      <c r="M977" s="37" t="str">
        <f aca="false">IF(OR($C977="",N(TOP!$C$12)=0),"",N($J977)/TOP!$C$12)</f>
        <v/>
      </c>
      <c r="N977" s="37" t="str">
        <f aca="false">IF(OR($C977="",N(TOP!$C$13)=0),"",N($K977)/TOP!$C$13)</f>
        <v/>
      </c>
      <c r="O977" s="37" t="str">
        <f aca="false">IF(OR($C977="",N(TOP!$C$14)=0),"",N($L977)/TOP!$C$14)</f>
        <v/>
      </c>
      <c r="P977" s="42" t="str">
        <f aca="false">IF($C977="","",IFERROR(CHOOSE(MATCH(TOP!$C$10,{"【期間A】","【期間B】","【期間C】"},0),N($M977),N($N977),N($O977)),0))</f>
        <v/>
      </c>
    </row>
    <row r="978" customFormat="false" ht="15" hidden="false" customHeight="false" outlineLevel="0" collapsed="false">
      <c r="B978" s="12" t="n">
        <v>973</v>
      </c>
      <c r="C978" s="36" t="str">
        <f aca="false">IF(②実績CSV_期間A!$M974="","",②実績CSV_期間A!$M974&amp;"")</f>
        <v/>
      </c>
      <c r="D978" s="12" t="str">
        <f aca="false">IF($C978="","",②実績CSV_期間A!$N974)</f>
        <v/>
      </c>
      <c r="E978" s="12" t="str">
        <f aca="false">IF($C978="","",RIGHT($D978,1))</f>
        <v/>
      </c>
      <c r="F978" s="41" t="str">
        <f aca="false">IF($C978="","",IFERROR(INDEX(サイズ換算マスタ!$C$6:$C$8,MATCH($E978,サイズ換算マスタ!$B$6:$B$8,0)),1))</f>
        <v/>
      </c>
      <c r="G978" s="38" t="str">
        <f aca="false">IF($C978="","",SUMIFS(②実績CSV_期間A!$AA$2:$AA$5001,②実績CSV_期間A!$M$2:$M$5001,$C978))</f>
        <v/>
      </c>
      <c r="H978" s="38" t="str">
        <f aca="false">IF($C978="","",SUMIFS(③実績CSV_期間B!$AA$2:$AA$5001,③実績CSV_期間B!$M$2:$M$5001,$C978))</f>
        <v/>
      </c>
      <c r="I978" s="38" t="str">
        <f aca="false">IF($C978="","",SUMIFS(④実績CSV_期間C!$AA$2:$AA$5001,④実績CSV_期間C!$M$2:$M$5001,$C978))</f>
        <v/>
      </c>
      <c r="J978" s="38" t="str">
        <f aca="false">IF($C978="","",N($F978)*N($G978))</f>
        <v/>
      </c>
      <c r="K978" s="38" t="str">
        <f aca="false">IF($C978="","",N($F978)*N($H978))</f>
        <v/>
      </c>
      <c r="L978" s="38" t="str">
        <f aca="false">IF($C978="","",N($F978)*N($I978))</f>
        <v/>
      </c>
      <c r="M978" s="37" t="str">
        <f aca="false">IF(OR($C978="",N(TOP!$C$12)=0),"",N($J978)/TOP!$C$12)</f>
        <v/>
      </c>
      <c r="N978" s="37" t="str">
        <f aca="false">IF(OR($C978="",N(TOP!$C$13)=0),"",N($K978)/TOP!$C$13)</f>
        <v/>
      </c>
      <c r="O978" s="37" t="str">
        <f aca="false">IF(OR($C978="",N(TOP!$C$14)=0),"",N($L978)/TOP!$C$14)</f>
        <v/>
      </c>
      <c r="P978" s="42" t="str">
        <f aca="false">IF($C978="","",IFERROR(CHOOSE(MATCH(TOP!$C$10,{"【期間A】","【期間B】","【期間C】"},0),N($M978),N($N978),N($O978)),0))</f>
        <v/>
      </c>
    </row>
    <row r="979" customFormat="false" ht="15" hidden="false" customHeight="false" outlineLevel="0" collapsed="false">
      <c r="B979" s="12" t="n">
        <v>974</v>
      </c>
      <c r="C979" s="36" t="str">
        <f aca="false">IF(②実績CSV_期間A!$M975="","",②実績CSV_期間A!$M975&amp;"")</f>
        <v/>
      </c>
      <c r="D979" s="12" t="str">
        <f aca="false">IF($C979="","",②実績CSV_期間A!$N975)</f>
        <v/>
      </c>
      <c r="E979" s="12" t="str">
        <f aca="false">IF($C979="","",RIGHT($D979,1))</f>
        <v/>
      </c>
      <c r="F979" s="41" t="str">
        <f aca="false">IF($C979="","",IFERROR(INDEX(サイズ換算マスタ!$C$6:$C$8,MATCH($E979,サイズ換算マスタ!$B$6:$B$8,0)),1))</f>
        <v/>
      </c>
      <c r="G979" s="38" t="str">
        <f aca="false">IF($C979="","",SUMIFS(②実績CSV_期間A!$AA$2:$AA$5001,②実績CSV_期間A!$M$2:$M$5001,$C979))</f>
        <v/>
      </c>
      <c r="H979" s="38" t="str">
        <f aca="false">IF($C979="","",SUMIFS(③実績CSV_期間B!$AA$2:$AA$5001,③実績CSV_期間B!$M$2:$M$5001,$C979))</f>
        <v/>
      </c>
      <c r="I979" s="38" t="str">
        <f aca="false">IF($C979="","",SUMIFS(④実績CSV_期間C!$AA$2:$AA$5001,④実績CSV_期間C!$M$2:$M$5001,$C979))</f>
        <v/>
      </c>
      <c r="J979" s="38" t="str">
        <f aca="false">IF($C979="","",N($F979)*N($G979))</f>
        <v/>
      </c>
      <c r="K979" s="38" t="str">
        <f aca="false">IF($C979="","",N($F979)*N($H979))</f>
        <v/>
      </c>
      <c r="L979" s="38" t="str">
        <f aca="false">IF($C979="","",N($F979)*N($I979))</f>
        <v/>
      </c>
      <c r="M979" s="37" t="str">
        <f aca="false">IF(OR($C979="",N(TOP!$C$12)=0),"",N($J979)/TOP!$C$12)</f>
        <v/>
      </c>
      <c r="N979" s="37" t="str">
        <f aca="false">IF(OR($C979="",N(TOP!$C$13)=0),"",N($K979)/TOP!$C$13)</f>
        <v/>
      </c>
      <c r="O979" s="37" t="str">
        <f aca="false">IF(OR($C979="",N(TOP!$C$14)=0),"",N($L979)/TOP!$C$14)</f>
        <v/>
      </c>
      <c r="P979" s="42" t="str">
        <f aca="false">IF($C979="","",IFERROR(CHOOSE(MATCH(TOP!$C$10,{"【期間A】","【期間B】","【期間C】"},0),N($M979),N($N979),N($O979)),0))</f>
        <v/>
      </c>
    </row>
    <row r="980" customFormat="false" ht="15" hidden="false" customHeight="false" outlineLevel="0" collapsed="false">
      <c r="B980" s="12" t="n">
        <v>975</v>
      </c>
      <c r="C980" s="36" t="str">
        <f aca="false">IF(②実績CSV_期間A!$M976="","",②実績CSV_期間A!$M976&amp;"")</f>
        <v/>
      </c>
      <c r="D980" s="12" t="str">
        <f aca="false">IF($C980="","",②実績CSV_期間A!$N976)</f>
        <v/>
      </c>
      <c r="E980" s="12" t="str">
        <f aca="false">IF($C980="","",RIGHT($D980,1))</f>
        <v/>
      </c>
      <c r="F980" s="41" t="str">
        <f aca="false">IF($C980="","",IFERROR(INDEX(サイズ換算マスタ!$C$6:$C$8,MATCH($E980,サイズ換算マスタ!$B$6:$B$8,0)),1))</f>
        <v/>
      </c>
      <c r="G980" s="38" t="str">
        <f aca="false">IF($C980="","",SUMIFS(②実績CSV_期間A!$AA$2:$AA$5001,②実績CSV_期間A!$M$2:$M$5001,$C980))</f>
        <v/>
      </c>
      <c r="H980" s="38" t="str">
        <f aca="false">IF($C980="","",SUMIFS(③実績CSV_期間B!$AA$2:$AA$5001,③実績CSV_期間B!$M$2:$M$5001,$C980))</f>
        <v/>
      </c>
      <c r="I980" s="38" t="str">
        <f aca="false">IF($C980="","",SUMIFS(④実績CSV_期間C!$AA$2:$AA$5001,④実績CSV_期間C!$M$2:$M$5001,$C980))</f>
        <v/>
      </c>
      <c r="J980" s="38" t="str">
        <f aca="false">IF($C980="","",N($F980)*N($G980))</f>
        <v/>
      </c>
      <c r="K980" s="38" t="str">
        <f aca="false">IF($C980="","",N($F980)*N($H980))</f>
        <v/>
      </c>
      <c r="L980" s="38" t="str">
        <f aca="false">IF($C980="","",N($F980)*N($I980))</f>
        <v/>
      </c>
      <c r="M980" s="37" t="str">
        <f aca="false">IF(OR($C980="",N(TOP!$C$12)=0),"",N($J980)/TOP!$C$12)</f>
        <v/>
      </c>
      <c r="N980" s="37" t="str">
        <f aca="false">IF(OR($C980="",N(TOP!$C$13)=0),"",N($K980)/TOP!$C$13)</f>
        <v/>
      </c>
      <c r="O980" s="37" t="str">
        <f aca="false">IF(OR($C980="",N(TOP!$C$14)=0),"",N($L980)/TOP!$C$14)</f>
        <v/>
      </c>
      <c r="P980" s="42" t="str">
        <f aca="false">IF($C980="","",IFERROR(CHOOSE(MATCH(TOP!$C$10,{"【期間A】","【期間B】","【期間C】"},0),N($M980),N($N980),N($O980)),0))</f>
        <v/>
      </c>
    </row>
    <row r="981" customFormat="false" ht="15" hidden="false" customHeight="false" outlineLevel="0" collapsed="false">
      <c r="B981" s="12" t="n">
        <v>976</v>
      </c>
      <c r="C981" s="36" t="str">
        <f aca="false">IF(②実績CSV_期間A!$M977="","",②実績CSV_期間A!$M977&amp;"")</f>
        <v/>
      </c>
      <c r="D981" s="12" t="str">
        <f aca="false">IF($C981="","",②実績CSV_期間A!$N977)</f>
        <v/>
      </c>
      <c r="E981" s="12" t="str">
        <f aca="false">IF($C981="","",RIGHT($D981,1))</f>
        <v/>
      </c>
      <c r="F981" s="41" t="str">
        <f aca="false">IF($C981="","",IFERROR(INDEX(サイズ換算マスタ!$C$6:$C$8,MATCH($E981,サイズ換算マスタ!$B$6:$B$8,0)),1))</f>
        <v/>
      </c>
      <c r="G981" s="38" t="str">
        <f aca="false">IF($C981="","",SUMIFS(②実績CSV_期間A!$AA$2:$AA$5001,②実績CSV_期間A!$M$2:$M$5001,$C981))</f>
        <v/>
      </c>
      <c r="H981" s="38" t="str">
        <f aca="false">IF($C981="","",SUMIFS(③実績CSV_期間B!$AA$2:$AA$5001,③実績CSV_期間B!$M$2:$M$5001,$C981))</f>
        <v/>
      </c>
      <c r="I981" s="38" t="str">
        <f aca="false">IF($C981="","",SUMIFS(④実績CSV_期間C!$AA$2:$AA$5001,④実績CSV_期間C!$M$2:$M$5001,$C981))</f>
        <v/>
      </c>
      <c r="J981" s="38" t="str">
        <f aca="false">IF($C981="","",N($F981)*N($G981))</f>
        <v/>
      </c>
      <c r="K981" s="38" t="str">
        <f aca="false">IF($C981="","",N($F981)*N($H981))</f>
        <v/>
      </c>
      <c r="L981" s="38" t="str">
        <f aca="false">IF($C981="","",N($F981)*N($I981))</f>
        <v/>
      </c>
      <c r="M981" s="37" t="str">
        <f aca="false">IF(OR($C981="",N(TOP!$C$12)=0),"",N($J981)/TOP!$C$12)</f>
        <v/>
      </c>
      <c r="N981" s="37" t="str">
        <f aca="false">IF(OR($C981="",N(TOP!$C$13)=0),"",N($K981)/TOP!$C$13)</f>
        <v/>
      </c>
      <c r="O981" s="37" t="str">
        <f aca="false">IF(OR($C981="",N(TOP!$C$14)=0),"",N($L981)/TOP!$C$14)</f>
        <v/>
      </c>
      <c r="P981" s="42" t="str">
        <f aca="false">IF($C981="","",IFERROR(CHOOSE(MATCH(TOP!$C$10,{"【期間A】","【期間B】","【期間C】"},0),N($M981),N($N981),N($O981)),0))</f>
        <v/>
      </c>
    </row>
    <row r="982" customFormat="false" ht="15" hidden="false" customHeight="false" outlineLevel="0" collapsed="false">
      <c r="B982" s="12" t="n">
        <v>977</v>
      </c>
      <c r="C982" s="36" t="str">
        <f aca="false">IF(②実績CSV_期間A!$M978="","",②実績CSV_期間A!$M978&amp;"")</f>
        <v/>
      </c>
      <c r="D982" s="12" t="str">
        <f aca="false">IF($C982="","",②実績CSV_期間A!$N978)</f>
        <v/>
      </c>
      <c r="E982" s="12" t="str">
        <f aca="false">IF($C982="","",RIGHT($D982,1))</f>
        <v/>
      </c>
      <c r="F982" s="41" t="str">
        <f aca="false">IF($C982="","",IFERROR(INDEX(サイズ換算マスタ!$C$6:$C$8,MATCH($E982,サイズ換算マスタ!$B$6:$B$8,0)),1))</f>
        <v/>
      </c>
      <c r="G982" s="38" t="str">
        <f aca="false">IF($C982="","",SUMIFS(②実績CSV_期間A!$AA$2:$AA$5001,②実績CSV_期間A!$M$2:$M$5001,$C982))</f>
        <v/>
      </c>
      <c r="H982" s="38" t="str">
        <f aca="false">IF($C982="","",SUMIFS(③実績CSV_期間B!$AA$2:$AA$5001,③実績CSV_期間B!$M$2:$M$5001,$C982))</f>
        <v/>
      </c>
      <c r="I982" s="38" t="str">
        <f aca="false">IF($C982="","",SUMIFS(④実績CSV_期間C!$AA$2:$AA$5001,④実績CSV_期間C!$M$2:$M$5001,$C982))</f>
        <v/>
      </c>
      <c r="J982" s="38" t="str">
        <f aca="false">IF($C982="","",N($F982)*N($G982))</f>
        <v/>
      </c>
      <c r="K982" s="38" t="str">
        <f aca="false">IF($C982="","",N($F982)*N($H982))</f>
        <v/>
      </c>
      <c r="L982" s="38" t="str">
        <f aca="false">IF($C982="","",N($F982)*N($I982))</f>
        <v/>
      </c>
      <c r="M982" s="37" t="str">
        <f aca="false">IF(OR($C982="",N(TOP!$C$12)=0),"",N($J982)/TOP!$C$12)</f>
        <v/>
      </c>
      <c r="N982" s="37" t="str">
        <f aca="false">IF(OR($C982="",N(TOP!$C$13)=0),"",N($K982)/TOP!$C$13)</f>
        <v/>
      </c>
      <c r="O982" s="37" t="str">
        <f aca="false">IF(OR($C982="",N(TOP!$C$14)=0),"",N($L982)/TOP!$C$14)</f>
        <v/>
      </c>
      <c r="P982" s="42" t="str">
        <f aca="false">IF($C982="","",IFERROR(CHOOSE(MATCH(TOP!$C$10,{"【期間A】","【期間B】","【期間C】"},0),N($M982),N($N982),N($O982)),0))</f>
        <v/>
      </c>
    </row>
    <row r="983" customFormat="false" ht="15" hidden="false" customHeight="false" outlineLevel="0" collapsed="false">
      <c r="B983" s="12" t="n">
        <v>978</v>
      </c>
      <c r="C983" s="36" t="str">
        <f aca="false">IF(②実績CSV_期間A!$M979="","",②実績CSV_期間A!$M979&amp;"")</f>
        <v/>
      </c>
      <c r="D983" s="12" t="str">
        <f aca="false">IF($C983="","",②実績CSV_期間A!$N979)</f>
        <v/>
      </c>
      <c r="E983" s="12" t="str">
        <f aca="false">IF($C983="","",RIGHT($D983,1))</f>
        <v/>
      </c>
      <c r="F983" s="41" t="str">
        <f aca="false">IF($C983="","",IFERROR(INDEX(サイズ換算マスタ!$C$6:$C$8,MATCH($E983,サイズ換算マスタ!$B$6:$B$8,0)),1))</f>
        <v/>
      </c>
      <c r="G983" s="38" t="str">
        <f aca="false">IF($C983="","",SUMIFS(②実績CSV_期間A!$AA$2:$AA$5001,②実績CSV_期間A!$M$2:$M$5001,$C983))</f>
        <v/>
      </c>
      <c r="H983" s="38" t="str">
        <f aca="false">IF($C983="","",SUMIFS(③実績CSV_期間B!$AA$2:$AA$5001,③実績CSV_期間B!$M$2:$M$5001,$C983))</f>
        <v/>
      </c>
      <c r="I983" s="38" t="str">
        <f aca="false">IF($C983="","",SUMIFS(④実績CSV_期間C!$AA$2:$AA$5001,④実績CSV_期間C!$M$2:$M$5001,$C983))</f>
        <v/>
      </c>
      <c r="J983" s="38" t="str">
        <f aca="false">IF($C983="","",N($F983)*N($G983))</f>
        <v/>
      </c>
      <c r="K983" s="38" t="str">
        <f aca="false">IF($C983="","",N($F983)*N($H983))</f>
        <v/>
      </c>
      <c r="L983" s="38" t="str">
        <f aca="false">IF($C983="","",N($F983)*N($I983))</f>
        <v/>
      </c>
      <c r="M983" s="37" t="str">
        <f aca="false">IF(OR($C983="",N(TOP!$C$12)=0),"",N($J983)/TOP!$C$12)</f>
        <v/>
      </c>
      <c r="N983" s="37" t="str">
        <f aca="false">IF(OR($C983="",N(TOP!$C$13)=0),"",N($K983)/TOP!$C$13)</f>
        <v/>
      </c>
      <c r="O983" s="37" t="str">
        <f aca="false">IF(OR($C983="",N(TOP!$C$14)=0),"",N($L983)/TOP!$C$14)</f>
        <v/>
      </c>
      <c r="P983" s="42" t="str">
        <f aca="false">IF($C983="","",IFERROR(CHOOSE(MATCH(TOP!$C$10,{"【期間A】","【期間B】","【期間C】"},0),N($M983),N($N983),N($O983)),0))</f>
        <v/>
      </c>
    </row>
    <row r="984" customFormat="false" ht="15" hidden="false" customHeight="false" outlineLevel="0" collapsed="false">
      <c r="B984" s="12" t="n">
        <v>979</v>
      </c>
      <c r="C984" s="36" t="str">
        <f aca="false">IF(②実績CSV_期間A!$M980="","",②実績CSV_期間A!$M980&amp;"")</f>
        <v/>
      </c>
      <c r="D984" s="12" t="str">
        <f aca="false">IF($C984="","",②実績CSV_期間A!$N980)</f>
        <v/>
      </c>
      <c r="E984" s="12" t="str">
        <f aca="false">IF($C984="","",RIGHT($D984,1))</f>
        <v/>
      </c>
      <c r="F984" s="41" t="str">
        <f aca="false">IF($C984="","",IFERROR(INDEX(サイズ換算マスタ!$C$6:$C$8,MATCH($E984,サイズ換算マスタ!$B$6:$B$8,0)),1))</f>
        <v/>
      </c>
      <c r="G984" s="38" t="str">
        <f aca="false">IF($C984="","",SUMIFS(②実績CSV_期間A!$AA$2:$AA$5001,②実績CSV_期間A!$M$2:$M$5001,$C984))</f>
        <v/>
      </c>
      <c r="H984" s="38" t="str">
        <f aca="false">IF($C984="","",SUMIFS(③実績CSV_期間B!$AA$2:$AA$5001,③実績CSV_期間B!$M$2:$M$5001,$C984))</f>
        <v/>
      </c>
      <c r="I984" s="38" t="str">
        <f aca="false">IF($C984="","",SUMIFS(④実績CSV_期間C!$AA$2:$AA$5001,④実績CSV_期間C!$M$2:$M$5001,$C984))</f>
        <v/>
      </c>
      <c r="J984" s="38" t="str">
        <f aca="false">IF($C984="","",N($F984)*N($G984))</f>
        <v/>
      </c>
      <c r="K984" s="38" t="str">
        <f aca="false">IF($C984="","",N($F984)*N($H984))</f>
        <v/>
      </c>
      <c r="L984" s="38" t="str">
        <f aca="false">IF($C984="","",N($F984)*N($I984))</f>
        <v/>
      </c>
      <c r="M984" s="37" t="str">
        <f aca="false">IF(OR($C984="",N(TOP!$C$12)=0),"",N($J984)/TOP!$C$12)</f>
        <v/>
      </c>
      <c r="N984" s="37" t="str">
        <f aca="false">IF(OR($C984="",N(TOP!$C$13)=0),"",N($K984)/TOP!$C$13)</f>
        <v/>
      </c>
      <c r="O984" s="37" t="str">
        <f aca="false">IF(OR($C984="",N(TOP!$C$14)=0),"",N($L984)/TOP!$C$14)</f>
        <v/>
      </c>
      <c r="P984" s="42" t="str">
        <f aca="false">IF($C984="","",IFERROR(CHOOSE(MATCH(TOP!$C$10,{"【期間A】","【期間B】","【期間C】"},0),N($M984),N($N984),N($O984)),0))</f>
        <v/>
      </c>
    </row>
    <row r="985" customFormat="false" ht="15" hidden="false" customHeight="false" outlineLevel="0" collapsed="false">
      <c r="B985" s="12" t="n">
        <v>980</v>
      </c>
      <c r="C985" s="36" t="str">
        <f aca="false">IF(②実績CSV_期間A!$M981="","",②実績CSV_期間A!$M981&amp;"")</f>
        <v/>
      </c>
      <c r="D985" s="12" t="str">
        <f aca="false">IF($C985="","",②実績CSV_期間A!$N981)</f>
        <v/>
      </c>
      <c r="E985" s="12" t="str">
        <f aca="false">IF($C985="","",RIGHT($D985,1))</f>
        <v/>
      </c>
      <c r="F985" s="41" t="str">
        <f aca="false">IF($C985="","",IFERROR(INDEX(サイズ換算マスタ!$C$6:$C$8,MATCH($E985,サイズ換算マスタ!$B$6:$B$8,0)),1))</f>
        <v/>
      </c>
      <c r="G985" s="38" t="str">
        <f aca="false">IF($C985="","",SUMIFS(②実績CSV_期間A!$AA$2:$AA$5001,②実績CSV_期間A!$M$2:$M$5001,$C985))</f>
        <v/>
      </c>
      <c r="H985" s="38" t="str">
        <f aca="false">IF($C985="","",SUMIFS(③実績CSV_期間B!$AA$2:$AA$5001,③実績CSV_期間B!$M$2:$M$5001,$C985))</f>
        <v/>
      </c>
      <c r="I985" s="38" t="str">
        <f aca="false">IF($C985="","",SUMIFS(④実績CSV_期間C!$AA$2:$AA$5001,④実績CSV_期間C!$M$2:$M$5001,$C985))</f>
        <v/>
      </c>
      <c r="J985" s="38" t="str">
        <f aca="false">IF($C985="","",N($F985)*N($G985))</f>
        <v/>
      </c>
      <c r="K985" s="38" t="str">
        <f aca="false">IF($C985="","",N($F985)*N($H985))</f>
        <v/>
      </c>
      <c r="L985" s="38" t="str">
        <f aca="false">IF($C985="","",N($F985)*N($I985))</f>
        <v/>
      </c>
      <c r="M985" s="37" t="str">
        <f aca="false">IF(OR($C985="",N(TOP!$C$12)=0),"",N($J985)/TOP!$C$12)</f>
        <v/>
      </c>
      <c r="N985" s="37" t="str">
        <f aca="false">IF(OR($C985="",N(TOP!$C$13)=0),"",N($K985)/TOP!$C$13)</f>
        <v/>
      </c>
      <c r="O985" s="37" t="str">
        <f aca="false">IF(OR($C985="",N(TOP!$C$14)=0),"",N($L985)/TOP!$C$14)</f>
        <v/>
      </c>
      <c r="P985" s="42" t="str">
        <f aca="false">IF($C985="","",IFERROR(CHOOSE(MATCH(TOP!$C$10,{"【期間A】","【期間B】","【期間C】"},0),N($M985),N($N985),N($O985)),0))</f>
        <v/>
      </c>
    </row>
    <row r="986" customFormat="false" ht="15" hidden="false" customHeight="false" outlineLevel="0" collapsed="false">
      <c r="B986" s="12" t="n">
        <v>981</v>
      </c>
      <c r="C986" s="36" t="str">
        <f aca="false">IF(②実績CSV_期間A!$M982="","",②実績CSV_期間A!$M982&amp;"")</f>
        <v/>
      </c>
      <c r="D986" s="12" t="str">
        <f aca="false">IF($C986="","",②実績CSV_期間A!$N982)</f>
        <v/>
      </c>
      <c r="E986" s="12" t="str">
        <f aca="false">IF($C986="","",RIGHT($D986,1))</f>
        <v/>
      </c>
      <c r="F986" s="41" t="str">
        <f aca="false">IF($C986="","",IFERROR(INDEX(サイズ換算マスタ!$C$6:$C$8,MATCH($E986,サイズ換算マスタ!$B$6:$B$8,0)),1))</f>
        <v/>
      </c>
      <c r="G986" s="38" t="str">
        <f aca="false">IF($C986="","",SUMIFS(②実績CSV_期間A!$AA$2:$AA$5001,②実績CSV_期間A!$M$2:$M$5001,$C986))</f>
        <v/>
      </c>
      <c r="H986" s="38" t="str">
        <f aca="false">IF($C986="","",SUMIFS(③実績CSV_期間B!$AA$2:$AA$5001,③実績CSV_期間B!$M$2:$M$5001,$C986))</f>
        <v/>
      </c>
      <c r="I986" s="38" t="str">
        <f aca="false">IF($C986="","",SUMIFS(④実績CSV_期間C!$AA$2:$AA$5001,④実績CSV_期間C!$M$2:$M$5001,$C986))</f>
        <v/>
      </c>
      <c r="J986" s="38" t="str">
        <f aca="false">IF($C986="","",N($F986)*N($G986))</f>
        <v/>
      </c>
      <c r="K986" s="38" t="str">
        <f aca="false">IF($C986="","",N($F986)*N($H986))</f>
        <v/>
      </c>
      <c r="L986" s="38" t="str">
        <f aca="false">IF($C986="","",N($F986)*N($I986))</f>
        <v/>
      </c>
      <c r="M986" s="37" t="str">
        <f aca="false">IF(OR($C986="",N(TOP!$C$12)=0),"",N($J986)/TOP!$C$12)</f>
        <v/>
      </c>
      <c r="N986" s="37" t="str">
        <f aca="false">IF(OR($C986="",N(TOP!$C$13)=0),"",N($K986)/TOP!$C$13)</f>
        <v/>
      </c>
      <c r="O986" s="37" t="str">
        <f aca="false">IF(OR($C986="",N(TOP!$C$14)=0),"",N($L986)/TOP!$C$14)</f>
        <v/>
      </c>
      <c r="P986" s="42" t="str">
        <f aca="false">IF($C986="","",IFERROR(CHOOSE(MATCH(TOP!$C$10,{"【期間A】","【期間B】","【期間C】"},0),N($M986),N($N986),N($O986)),0))</f>
        <v/>
      </c>
    </row>
    <row r="987" customFormat="false" ht="15" hidden="false" customHeight="false" outlineLevel="0" collapsed="false">
      <c r="B987" s="12" t="n">
        <v>982</v>
      </c>
      <c r="C987" s="36" t="str">
        <f aca="false">IF(②実績CSV_期間A!$M983="","",②実績CSV_期間A!$M983&amp;"")</f>
        <v/>
      </c>
      <c r="D987" s="12" t="str">
        <f aca="false">IF($C987="","",②実績CSV_期間A!$N983)</f>
        <v/>
      </c>
      <c r="E987" s="12" t="str">
        <f aca="false">IF($C987="","",RIGHT($D987,1))</f>
        <v/>
      </c>
      <c r="F987" s="41" t="str">
        <f aca="false">IF($C987="","",IFERROR(INDEX(サイズ換算マスタ!$C$6:$C$8,MATCH($E987,サイズ換算マスタ!$B$6:$B$8,0)),1))</f>
        <v/>
      </c>
      <c r="G987" s="38" t="str">
        <f aca="false">IF($C987="","",SUMIFS(②実績CSV_期間A!$AA$2:$AA$5001,②実績CSV_期間A!$M$2:$M$5001,$C987))</f>
        <v/>
      </c>
      <c r="H987" s="38" t="str">
        <f aca="false">IF($C987="","",SUMIFS(③実績CSV_期間B!$AA$2:$AA$5001,③実績CSV_期間B!$M$2:$M$5001,$C987))</f>
        <v/>
      </c>
      <c r="I987" s="38" t="str">
        <f aca="false">IF($C987="","",SUMIFS(④実績CSV_期間C!$AA$2:$AA$5001,④実績CSV_期間C!$M$2:$M$5001,$C987))</f>
        <v/>
      </c>
      <c r="J987" s="38" t="str">
        <f aca="false">IF($C987="","",N($F987)*N($G987))</f>
        <v/>
      </c>
      <c r="K987" s="38" t="str">
        <f aca="false">IF($C987="","",N($F987)*N($H987))</f>
        <v/>
      </c>
      <c r="L987" s="38" t="str">
        <f aca="false">IF($C987="","",N($F987)*N($I987))</f>
        <v/>
      </c>
      <c r="M987" s="37" t="str">
        <f aca="false">IF(OR($C987="",N(TOP!$C$12)=0),"",N($J987)/TOP!$C$12)</f>
        <v/>
      </c>
      <c r="N987" s="37" t="str">
        <f aca="false">IF(OR($C987="",N(TOP!$C$13)=0),"",N($K987)/TOP!$C$13)</f>
        <v/>
      </c>
      <c r="O987" s="37" t="str">
        <f aca="false">IF(OR($C987="",N(TOP!$C$14)=0),"",N($L987)/TOP!$C$14)</f>
        <v/>
      </c>
      <c r="P987" s="42" t="str">
        <f aca="false">IF($C987="","",IFERROR(CHOOSE(MATCH(TOP!$C$10,{"【期間A】","【期間B】","【期間C】"},0),N($M987),N($N987),N($O987)),0))</f>
        <v/>
      </c>
    </row>
    <row r="988" customFormat="false" ht="15" hidden="false" customHeight="false" outlineLevel="0" collapsed="false">
      <c r="B988" s="12" t="n">
        <v>983</v>
      </c>
      <c r="C988" s="36" t="str">
        <f aca="false">IF(②実績CSV_期間A!$M984="","",②実績CSV_期間A!$M984&amp;"")</f>
        <v/>
      </c>
      <c r="D988" s="12" t="str">
        <f aca="false">IF($C988="","",②実績CSV_期間A!$N984)</f>
        <v/>
      </c>
      <c r="E988" s="12" t="str">
        <f aca="false">IF($C988="","",RIGHT($D988,1))</f>
        <v/>
      </c>
      <c r="F988" s="41" t="str">
        <f aca="false">IF($C988="","",IFERROR(INDEX(サイズ換算マスタ!$C$6:$C$8,MATCH($E988,サイズ換算マスタ!$B$6:$B$8,0)),1))</f>
        <v/>
      </c>
      <c r="G988" s="38" t="str">
        <f aca="false">IF($C988="","",SUMIFS(②実績CSV_期間A!$AA$2:$AA$5001,②実績CSV_期間A!$M$2:$M$5001,$C988))</f>
        <v/>
      </c>
      <c r="H988" s="38" t="str">
        <f aca="false">IF($C988="","",SUMIFS(③実績CSV_期間B!$AA$2:$AA$5001,③実績CSV_期間B!$M$2:$M$5001,$C988))</f>
        <v/>
      </c>
      <c r="I988" s="38" t="str">
        <f aca="false">IF($C988="","",SUMIFS(④実績CSV_期間C!$AA$2:$AA$5001,④実績CSV_期間C!$M$2:$M$5001,$C988))</f>
        <v/>
      </c>
      <c r="J988" s="38" t="str">
        <f aca="false">IF($C988="","",N($F988)*N($G988))</f>
        <v/>
      </c>
      <c r="K988" s="38" t="str">
        <f aca="false">IF($C988="","",N($F988)*N($H988))</f>
        <v/>
      </c>
      <c r="L988" s="38" t="str">
        <f aca="false">IF($C988="","",N($F988)*N($I988))</f>
        <v/>
      </c>
      <c r="M988" s="37" t="str">
        <f aca="false">IF(OR($C988="",N(TOP!$C$12)=0),"",N($J988)/TOP!$C$12)</f>
        <v/>
      </c>
      <c r="N988" s="37" t="str">
        <f aca="false">IF(OR($C988="",N(TOP!$C$13)=0),"",N($K988)/TOP!$C$13)</f>
        <v/>
      </c>
      <c r="O988" s="37" t="str">
        <f aca="false">IF(OR($C988="",N(TOP!$C$14)=0),"",N($L988)/TOP!$C$14)</f>
        <v/>
      </c>
      <c r="P988" s="42" t="str">
        <f aca="false">IF($C988="","",IFERROR(CHOOSE(MATCH(TOP!$C$10,{"【期間A】","【期間B】","【期間C】"},0),N($M988),N($N988),N($O988)),0))</f>
        <v/>
      </c>
    </row>
    <row r="989" customFormat="false" ht="15" hidden="false" customHeight="false" outlineLevel="0" collapsed="false">
      <c r="B989" s="12" t="n">
        <v>984</v>
      </c>
      <c r="C989" s="36" t="str">
        <f aca="false">IF(②実績CSV_期間A!$M985="","",②実績CSV_期間A!$M985&amp;"")</f>
        <v/>
      </c>
      <c r="D989" s="12" t="str">
        <f aca="false">IF($C989="","",②実績CSV_期間A!$N985)</f>
        <v/>
      </c>
      <c r="E989" s="12" t="str">
        <f aca="false">IF($C989="","",RIGHT($D989,1))</f>
        <v/>
      </c>
      <c r="F989" s="41" t="str">
        <f aca="false">IF($C989="","",IFERROR(INDEX(サイズ換算マスタ!$C$6:$C$8,MATCH($E989,サイズ換算マスタ!$B$6:$B$8,0)),1))</f>
        <v/>
      </c>
      <c r="G989" s="38" t="str">
        <f aca="false">IF($C989="","",SUMIFS(②実績CSV_期間A!$AA$2:$AA$5001,②実績CSV_期間A!$M$2:$M$5001,$C989))</f>
        <v/>
      </c>
      <c r="H989" s="38" t="str">
        <f aca="false">IF($C989="","",SUMIFS(③実績CSV_期間B!$AA$2:$AA$5001,③実績CSV_期間B!$M$2:$M$5001,$C989))</f>
        <v/>
      </c>
      <c r="I989" s="38" t="str">
        <f aca="false">IF($C989="","",SUMIFS(④実績CSV_期間C!$AA$2:$AA$5001,④実績CSV_期間C!$M$2:$M$5001,$C989))</f>
        <v/>
      </c>
      <c r="J989" s="38" t="str">
        <f aca="false">IF($C989="","",N($F989)*N($G989))</f>
        <v/>
      </c>
      <c r="K989" s="38" t="str">
        <f aca="false">IF($C989="","",N($F989)*N($H989))</f>
        <v/>
      </c>
      <c r="L989" s="38" t="str">
        <f aca="false">IF($C989="","",N($F989)*N($I989))</f>
        <v/>
      </c>
      <c r="M989" s="37" t="str">
        <f aca="false">IF(OR($C989="",N(TOP!$C$12)=0),"",N($J989)/TOP!$C$12)</f>
        <v/>
      </c>
      <c r="N989" s="37" t="str">
        <f aca="false">IF(OR($C989="",N(TOP!$C$13)=0),"",N($K989)/TOP!$C$13)</f>
        <v/>
      </c>
      <c r="O989" s="37" t="str">
        <f aca="false">IF(OR($C989="",N(TOP!$C$14)=0),"",N($L989)/TOP!$C$14)</f>
        <v/>
      </c>
      <c r="P989" s="42" t="str">
        <f aca="false">IF($C989="","",IFERROR(CHOOSE(MATCH(TOP!$C$10,{"【期間A】","【期間B】","【期間C】"},0),N($M989),N($N989),N($O989)),0))</f>
        <v/>
      </c>
    </row>
    <row r="990" customFormat="false" ht="15" hidden="false" customHeight="false" outlineLevel="0" collapsed="false">
      <c r="B990" s="12" t="n">
        <v>985</v>
      </c>
      <c r="C990" s="36" t="str">
        <f aca="false">IF(②実績CSV_期間A!$M986="","",②実績CSV_期間A!$M986&amp;"")</f>
        <v/>
      </c>
      <c r="D990" s="12" t="str">
        <f aca="false">IF($C990="","",②実績CSV_期間A!$N986)</f>
        <v/>
      </c>
      <c r="E990" s="12" t="str">
        <f aca="false">IF($C990="","",RIGHT($D990,1))</f>
        <v/>
      </c>
      <c r="F990" s="41" t="str">
        <f aca="false">IF($C990="","",IFERROR(INDEX(サイズ換算マスタ!$C$6:$C$8,MATCH($E990,サイズ換算マスタ!$B$6:$B$8,0)),1))</f>
        <v/>
      </c>
      <c r="G990" s="38" t="str">
        <f aca="false">IF($C990="","",SUMIFS(②実績CSV_期間A!$AA$2:$AA$5001,②実績CSV_期間A!$M$2:$M$5001,$C990))</f>
        <v/>
      </c>
      <c r="H990" s="38" t="str">
        <f aca="false">IF($C990="","",SUMIFS(③実績CSV_期間B!$AA$2:$AA$5001,③実績CSV_期間B!$M$2:$M$5001,$C990))</f>
        <v/>
      </c>
      <c r="I990" s="38" t="str">
        <f aca="false">IF($C990="","",SUMIFS(④実績CSV_期間C!$AA$2:$AA$5001,④実績CSV_期間C!$M$2:$M$5001,$C990))</f>
        <v/>
      </c>
      <c r="J990" s="38" t="str">
        <f aca="false">IF($C990="","",N($F990)*N($G990))</f>
        <v/>
      </c>
      <c r="K990" s="38" t="str">
        <f aca="false">IF($C990="","",N($F990)*N($H990))</f>
        <v/>
      </c>
      <c r="L990" s="38" t="str">
        <f aca="false">IF($C990="","",N($F990)*N($I990))</f>
        <v/>
      </c>
      <c r="M990" s="37" t="str">
        <f aca="false">IF(OR($C990="",N(TOP!$C$12)=0),"",N($J990)/TOP!$C$12)</f>
        <v/>
      </c>
      <c r="N990" s="37" t="str">
        <f aca="false">IF(OR($C990="",N(TOP!$C$13)=0),"",N($K990)/TOP!$C$13)</f>
        <v/>
      </c>
      <c r="O990" s="37" t="str">
        <f aca="false">IF(OR($C990="",N(TOP!$C$14)=0),"",N($L990)/TOP!$C$14)</f>
        <v/>
      </c>
      <c r="P990" s="42" t="str">
        <f aca="false">IF($C990="","",IFERROR(CHOOSE(MATCH(TOP!$C$10,{"【期間A】","【期間B】","【期間C】"},0),N($M990),N($N990),N($O990)),0))</f>
        <v/>
      </c>
    </row>
    <row r="991" customFormat="false" ht="15" hidden="false" customHeight="false" outlineLevel="0" collapsed="false">
      <c r="B991" s="12" t="n">
        <v>986</v>
      </c>
      <c r="C991" s="36" t="str">
        <f aca="false">IF(②実績CSV_期間A!$M987="","",②実績CSV_期間A!$M987&amp;"")</f>
        <v/>
      </c>
      <c r="D991" s="12" t="str">
        <f aca="false">IF($C991="","",②実績CSV_期間A!$N987)</f>
        <v/>
      </c>
      <c r="E991" s="12" t="str">
        <f aca="false">IF($C991="","",RIGHT($D991,1))</f>
        <v/>
      </c>
      <c r="F991" s="41" t="str">
        <f aca="false">IF($C991="","",IFERROR(INDEX(サイズ換算マスタ!$C$6:$C$8,MATCH($E991,サイズ換算マスタ!$B$6:$B$8,0)),1))</f>
        <v/>
      </c>
      <c r="G991" s="38" t="str">
        <f aca="false">IF($C991="","",SUMIFS(②実績CSV_期間A!$AA$2:$AA$5001,②実績CSV_期間A!$M$2:$M$5001,$C991))</f>
        <v/>
      </c>
      <c r="H991" s="38" t="str">
        <f aca="false">IF($C991="","",SUMIFS(③実績CSV_期間B!$AA$2:$AA$5001,③実績CSV_期間B!$M$2:$M$5001,$C991))</f>
        <v/>
      </c>
      <c r="I991" s="38" t="str">
        <f aca="false">IF($C991="","",SUMIFS(④実績CSV_期間C!$AA$2:$AA$5001,④実績CSV_期間C!$M$2:$M$5001,$C991))</f>
        <v/>
      </c>
      <c r="J991" s="38" t="str">
        <f aca="false">IF($C991="","",N($F991)*N($G991))</f>
        <v/>
      </c>
      <c r="K991" s="38" t="str">
        <f aca="false">IF($C991="","",N($F991)*N($H991))</f>
        <v/>
      </c>
      <c r="L991" s="38" t="str">
        <f aca="false">IF($C991="","",N($F991)*N($I991))</f>
        <v/>
      </c>
      <c r="M991" s="37" t="str">
        <f aca="false">IF(OR($C991="",N(TOP!$C$12)=0),"",N($J991)/TOP!$C$12)</f>
        <v/>
      </c>
      <c r="N991" s="37" t="str">
        <f aca="false">IF(OR($C991="",N(TOP!$C$13)=0),"",N($K991)/TOP!$C$13)</f>
        <v/>
      </c>
      <c r="O991" s="37" t="str">
        <f aca="false">IF(OR($C991="",N(TOP!$C$14)=0),"",N($L991)/TOP!$C$14)</f>
        <v/>
      </c>
      <c r="P991" s="42" t="str">
        <f aca="false">IF($C991="","",IFERROR(CHOOSE(MATCH(TOP!$C$10,{"【期間A】","【期間B】","【期間C】"},0),N($M991),N($N991),N($O991)),0))</f>
        <v/>
      </c>
    </row>
    <row r="992" customFormat="false" ht="15" hidden="false" customHeight="false" outlineLevel="0" collapsed="false">
      <c r="B992" s="12" t="n">
        <v>987</v>
      </c>
      <c r="C992" s="36" t="str">
        <f aca="false">IF(②実績CSV_期間A!$M988="","",②実績CSV_期間A!$M988&amp;"")</f>
        <v/>
      </c>
      <c r="D992" s="12" t="str">
        <f aca="false">IF($C992="","",②実績CSV_期間A!$N988)</f>
        <v/>
      </c>
      <c r="E992" s="12" t="str">
        <f aca="false">IF($C992="","",RIGHT($D992,1))</f>
        <v/>
      </c>
      <c r="F992" s="41" t="str">
        <f aca="false">IF($C992="","",IFERROR(INDEX(サイズ換算マスタ!$C$6:$C$8,MATCH($E992,サイズ換算マスタ!$B$6:$B$8,0)),1))</f>
        <v/>
      </c>
      <c r="G992" s="38" t="str">
        <f aca="false">IF($C992="","",SUMIFS(②実績CSV_期間A!$AA$2:$AA$5001,②実績CSV_期間A!$M$2:$M$5001,$C992))</f>
        <v/>
      </c>
      <c r="H992" s="38" t="str">
        <f aca="false">IF($C992="","",SUMIFS(③実績CSV_期間B!$AA$2:$AA$5001,③実績CSV_期間B!$M$2:$M$5001,$C992))</f>
        <v/>
      </c>
      <c r="I992" s="38" t="str">
        <f aca="false">IF($C992="","",SUMIFS(④実績CSV_期間C!$AA$2:$AA$5001,④実績CSV_期間C!$M$2:$M$5001,$C992))</f>
        <v/>
      </c>
      <c r="J992" s="38" t="str">
        <f aca="false">IF($C992="","",N($F992)*N($G992))</f>
        <v/>
      </c>
      <c r="K992" s="38" t="str">
        <f aca="false">IF($C992="","",N($F992)*N($H992))</f>
        <v/>
      </c>
      <c r="L992" s="38" t="str">
        <f aca="false">IF($C992="","",N($F992)*N($I992))</f>
        <v/>
      </c>
      <c r="M992" s="37" t="str">
        <f aca="false">IF(OR($C992="",N(TOP!$C$12)=0),"",N($J992)/TOP!$C$12)</f>
        <v/>
      </c>
      <c r="N992" s="37" t="str">
        <f aca="false">IF(OR($C992="",N(TOP!$C$13)=0),"",N($K992)/TOP!$C$13)</f>
        <v/>
      </c>
      <c r="O992" s="37" t="str">
        <f aca="false">IF(OR($C992="",N(TOP!$C$14)=0),"",N($L992)/TOP!$C$14)</f>
        <v/>
      </c>
      <c r="P992" s="42" t="str">
        <f aca="false">IF($C992="","",IFERROR(CHOOSE(MATCH(TOP!$C$10,{"【期間A】","【期間B】","【期間C】"},0),N($M992),N($N992),N($O992)),0))</f>
        <v/>
      </c>
    </row>
    <row r="993" customFormat="false" ht="15" hidden="false" customHeight="false" outlineLevel="0" collapsed="false">
      <c r="B993" s="12" t="n">
        <v>988</v>
      </c>
      <c r="C993" s="36" t="str">
        <f aca="false">IF(②実績CSV_期間A!$M989="","",②実績CSV_期間A!$M989&amp;"")</f>
        <v/>
      </c>
      <c r="D993" s="12" t="str">
        <f aca="false">IF($C993="","",②実績CSV_期間A!$N989)</f>
        <v/>
      </c>
      <c r="E993" s="12" t="str">
        <f aca="false">IF($C993="","",RIGHT($D993,1))</f>
        <v/>
      </c>
      <c r="F993" s="41" t="str">
        <f aca="false">IF($C993="","",IFERROR(INDEX(サイズ換算マスタ!$C$6:$C$8,MATCH($E993,サイズ換算マスタ!$B$6:$B$8,0)),1))</f>
        <v/>
      </c>
      <c r="G993" s="38" t="str">
        <f aca="false">IF($C993="","",SUMIFS(②実績CSV_期間A!$AA$2:$AA$5001,②実績CSV_期間A!$M$2:$M$5001,$C993))</f>
        <v/>
      </c>
      <c r="H993" s="38" t="str">
        <f aca="false">IF($C993="","",SUMIFS(③実績CSV_期間B!$AA$2:$AA$5001,③実績CSV_期間B!$M$2:$M$5001,$C993))</f>
        <v/>
      </c>
      <c r="I993" s="38" t="str">
        <f aca="false">IF($C993="","",SUMIFS(④実績CSV_期間C!$AA$2:$AA$5001,④実績CSV_期間C!$M$2:$M$5001,$C993))</f>
        <v/>
      </c>
      <c r="J993" s="38" t="str">
        <f aca="false">IF($C993="","",N($F993)*N($G993))</f>
        <v/>
      </c>
      <c r="K993" s="38" t="str">
        <f aca="false">IF($C993="","",N($F993)*N($H993))</f>
        <v/>
      </c>
      <c r="L993" s="38" t="str">
        <f aca="false">IF($C993="","",N($F993)*N($I993))</f>
        <v/>
      </c>
      <c r="M993" s="37" t="str">
        <f aca="false">IF(OR($C993="",N(TOP!$C$12)=0),"",N($J993)/TOP!$C$12)</f>
        <v/>
      </c>
      <c r="N993" s="37" t="str">
        <f aca="false">IF(OR($C993="",N(TOP!$C$13)=0),"",N($K993)/TOP!$C$13)</f>
        <v/>
      </c>
      <c r="O993" s="37" t="str">
        <f aca="false">IF(OR($C993="",N(TOP!$C$14)=0),"",N($L993)/TOP!$C$14)</f>
        <v/>
      </c>
      <c r="P993" s="42" t="str">
        <f aca="false">IF($C993="","",IFERROR(CHOOSE(MATCH(TOP!$C$10,{"【期間A】","【期間B】","【期間C】"},0),N($M993),N($N993),N($O993)),0))</f>
        <v/>
      </c>
    </row>
    <row r="994" customFormat="false" ht="15" hidden="false" customHeight="false" outlineLevel="0" collapsed="false">
      <c r="B994" s="12" t="n">
        <v>989</v>
      </c>
      <c r="C994" s="36" t="str">
        <f aca="false">IF(②実績CSV_期間A!$M990="","",②実績CSV_期間A!$M990&amp;"")</f>
        <v/>
      </c>
      <c r="D994" s="12" t="str">
        <f aca="false">IF($C994="","",②実績CSV_期間A!$N990)</f>
        <v/>
      </c>
      <c r="E994" s="12" t="str">
        <f aca="false">IF($C994="","",RIGHT($D994,1))</f>
        <v/>
      </c>
      <c r="F994" s="41" t="str">
        <f aca="false">IF($C994="","",IFERROR(INDEX(サイズ換算マスタ!$C$6:$C$8,MATCH($E994,サイズ換算マスタ!$B$6:$B$8,0)),1))</f>
        <v/>
      </c>
      <c r="G994" s="38" t="str">
        <f aca="false">IF($C994="","",SUMIFS(②実績CSV_期間A!$AA$2:$AA$5001,②実績CSV_期間A!$M$2:$M$5001,$C994))</f>
        <v/>
      </c>
      <c r="H994" s="38" t="str">
        <f aca="false">IF($C994="","",SUMIFS(③実績CSV_期間B!$AA$2:$AA$5001,③実績CSV_期間B!$M$2:$M$5001,$C994))</f>
        <v/>
      </c>
      <c r="I994" s="38" t="str">
        <f aca="false">IF($C994="","",SUMIFS(④実績CSV_期間C!$AA$2:$AA$5001,④実績CSV_期間C!$M$2:$M$5001,$C994))</f>
        <v/>
      </c>
      <c r="J994" s="38" t="str">
        <f aca="false">IF($C994="","",N($F994)*N($G994))</f>
        <v/>
      </c>
      <c r="K994" s="38" t="str">
        <f aca="false">IF($C994="","",N($F994)*N($H994))</f>
        <v/>
      </c>
      <c r="L994" s="38" t="str">
        <f aca="false">IF($C994="","",N($F994)*N($I994))</f>
        <v/>
      </c>
      <c r="M994" s="37" t="str">
        <f aca="false">IF(OR($C994="",N(TOP!$C$12)=0),"",N($J994)/TOP!$C$12)</f>
        <v/>
      </c>
      <c r="N994" s="37" t="str">
        <f aca="false">IF(OR($C994="",N(TOP!$C$13)=0),"",N($K994)/TOP!$C$13)</f>
        <v/>
      </c>
      <c r="O994" s="37" t="str">
        <f aca="false">IF(OR($C994="",N(TOP!$C$14)=0),"",N($L994)/TOP!$C$14)</f>
        <v/>
      </c>
      <c r="P994" s="42" t="str">
        <f aca="false">IF($C994="","",IFERROR(CHOOSE(MATCH(TOP!$C$10,{"【期間A】","【期間B】","【期間C】"},0),N($M994),N($N994),N($O994)),0))</f>
        <v/>
      </c>
    </row>
    <row r="995" customFormat="false" ht="15" hidden="false" customHeight="false" outlineLevel="0" collapsed="false">
      <c r="B995" s="12" t="n">
        <v>990</v>
      </c>
      <c r="C995" s="36" t="str">
        <f aca="false">IF(②実績CSV_期間A!$M991="","",②実績CSV_期間A!$M991&amp;"")</f>
        <v/>
      </c>
      <c r="D995" s="12" t="str">
        <f aca="false">IF($C995="","",②実績CSV_期間A!$N991)</f>
        <v/>
      </c>
      <c r="E995" s="12" t="str">
        <f aca="false">IF($C995="","",RIGHT($D995,1))</f>
        <v/>
      </c>
      <c r="F995" s="41" t="str">
        <f aca="false">IF($C995="","",IFERROR(INDEX(サイズ換算マスタ!$C$6:$C$8,MATCH($E995,サイズ換算マスタ!$B$6:$B$8,0)),1))</f>
        <v/>
      </c>
      <c r="G995" s="38" t="str">
        <f aca="false">IF($C995="","",SUMIFS(②実績CSV_期間A!$AA$2:$AA$5001,②実績CSV_期間A!$M$2:$M$5001,$C995))</f>
        <v/>
      </c>
      <c r="H995" s="38" t="str">
        <f aca="false">IF($C995="","",SUMIFS(③実績CSV_期間B!$AA$2:$AA$5001,③実績CSV_期間B!$M$2:$M$5001,$C995))</f>
        <v/>
      </c>
      <c r="I995" s="38" t="str">
        <f aca="false">IF($C995="","",SUMIFS(④実績CSV_期間C!$AA$2:$AA$5001,④実績CSV_期間C!$M$2:$M$5001,$C995))</f>
        <v/>
      </c>
      <c r="J995" s="38" t="str">
        <f aca="false">IF($C995="","",N($F995)*N($G995))</f>
        <v/>
      </c>
      <c r="K995" s="38" t="str">
        <f aca="false">IF($C995="","",N($F995)*N($H995))</f>
        <v/>
      </c>
      <c r="L995" s="38" t="str">
        <f aca="false">IF($C995="","",N($F995)*N($I995))</f>
        <v/>
      </c>
      <c r="M995" s="37" t="str">
        <f aca="false">IF(OR($C995="",N(TOP!$C$12)=0),"",N($J995)/TOP!$C$12)</f>
        <v/>
      </c>
      <c r="N995" s="37" t="str">
        <f aca="false">IF(OR($C995="",N(TOP!$C$13)=0),"",N($K995)/TOP!$C$13)</f>
        <v/>
      </c>
      <c r="O995" s="37" t="str">
        <f aca="false">IF(OR($C995="",N(TOP!$C$14)=0),"",N($L995)/TOP!$C$14)</f>
        <v/>
      </c>
      <c r="P995" s="42" t="str">
        <f aca="false">IF($C995="","",IFERROR(CHOOSE(MATCH(TOP!$C$10,{"【期間A】","【期間B】","【期間C】"},0),N($M995),N($N995),N($O995)),0))</f>
        <v/>
      </c>
    </row>
    <row r="996" customFormat="false" ht="15" hidden="false" customHeight="false" outlineLevel="0" collapsed="false">
      <c r="B996" s="12" t="n">
        <v>991</v>
      </c>
      <c r="C996" s="36" t="str">
        <f aca="false">IF(②実績CSV_期間A!$M992="","",②実績CSV_期間A!$M992&amp;"")</f>
        <v/>
      </c>
      <c r="D996" s="12" t="str">
        <f aca="false">IF($C996="","",②実績CSV_期間A!$N992)</f>
        <v/>
      </c>
      <c r="E996" s="12" t="str">
        <f aca="false">IF($C996="","",RIGHT($D996,1))</f>
        <v/>
      </c>
      <c r="F996" s="41" t="str">
        <f aca="false">IF($C996="","",IFERROR(INDEX(サイズ換算マスタ!$C$6:$C$8,MATCH($E996,サイズ換算マスタ!$B$6:$B$8,0)),1))</f>
        <v/>
      </c>
      <c r="G996" s="38" t="str">
        <f aca="false">IF($C996="","",SUMIFS(②実績CSV_期間A!$AA$2:$AA$5001,②実績CSV_期間A!$M$2:$M$5001,$C996))</f>
        <v/>
      </c>
      <c r="H996" s="38" t="str">
        <f aca="false">IF($C996="","",SUMIFS(③実績CSV_期間B!$AA$2:$AA$5001,③実績CSV_期間B!$M$2:$M$5001,$C996))</f>
        <v/>
      </c>
      <c r="I996" s="38" t="str">
        <f aca="false">IF($C996="","",SUMIFS(④実績CSV_期間C!$AA$2:$AA$5001,④実績CSV_期間C!$M$2:$M$5001,$C996))</f>
        <v/>
      </c>
      <c r="J996" s="38" t="str">
        <f aca="false">IF($C996="","",N($F996)*N($G996))</f>
        <v/>
      </c>
      <c r="K996" s="38" t="str">
        <f aca="false">IF($C996="","",N($F996)*N($H996))</f>
        <v/>
      </c>
      <c r="L996" s="38" t="str">
        <f aca="false">IF($C996="","",N($F996)*N($I996))</f>
        <v/>
      </c>
      <c r="M996" s="37" t="str">
        <f aca="false">IF(OR($C996="",N(TOP!$C$12)=0),"",N($J996)/TOP!$C$12)</f>
        <v/>
      </c>
      <c r="N996" s="37" t="str">
        <f aca="false">IF(OR($C996="",N(TOP!$C$13)=0),"",N($K996)/TOP!$C$13)</f>
        <v/>
      </c>
      <c r="O996" s="37" t="str">
        <f aca="false">IF(OR($C996="",N(TOP!$C$14)=0),"",N($L996)/TOP!$C$14)</f>
        <v/>
      </c>
      <c r="P996" s="42" t="str">
        <f aca="false">IF($C996="","",IFERROR(CHOOSE(MATCH(TOP!$C$10,{"【期間A】","【期間B】","【期間C】"},0),N($M996),N($N996),N($O996)),0))</f>
        <v/>
      </c>
    </row>
    <row r="997" customFormat="false" ht="15" hidden="false" customHeight="false" outlineLevel="0" collapsed="false">
      <c r="B997" s="12" t="n">
        <v>992</v>
      </c>
      <c r="C997" s="36" t="str">
        <f aca="false">IF(②実績CSV_期間A!$M993="","",②実績CSV_期間A!$M993&amp;"")</f>
        <v/>
      </c>
      <c r="D997" s="12" t="str">
        <f aca="false">IF($C997="","",②実績CSV_期間A!$N993)</f>
        <v/>
      </c>
      <c r="E997" s="12" t="str">
        <f aca="false">IF($C997="","",RIGHT($D997,1))</f>
        <v/>
      </c>
      <c r="F997" s="41" t="str">
        <f aca="false">IF($C997="","",IFERROR(INDEX(サイズ換算マスタ!$C$6:$C$8,MATCH($E997,サイズ換算マスタ!$B$6:$B$8,0)),1))</f>
        <v/>
      </c>
      <c r="G997" s="38" t="str">
        <f aca="false">IF($C997="","",SUMIFS(②実績CSV_期間A!$AA$2:$AA$5001,②実績CSV_期間A!$M$2:$M$5001,$C997))</f>
        <v/>
      </c>
      <c r="H997" s="38" t="str">
        <f aca="false">IF($C997="","",SUMIFS(③実績CSV_期間B!$AA$2:$AA$5001,③実績CSV_期間B!$M$2:$M$5001,$C997))</f>
        <v/>
      </c>
      <c r="I997" s="38" t="str">
        <f aca="false">IF($C997="","",SUMIFS(④実績CSV_期間C!$AA$2:$AA$5001,④実績CSV_期間C!$M$2:$M$5001,$C997))</f>
        <v/>
      </c>
      <c r="J997" s="38" t="str">
        <f aca="false">IF($C997="","",N($F997)*N($G997))</f>
        <v/>
      </c>
      <c r="K997" s="38" t="str">
        <f aca="false">IF($C997="","",N($F997)*N($H997))</f>
        <v/>
      </c>
      <c r="L997" s="38" t="str">
        <f aca="false">IF($C997="","",N($F997)*N($I997))</f>
        <v/>
      </c>
      <c r="M997" s="37" t="str">
        <f aca="false">IF(OR($C997="",N(TOP!$C$12)=0),"",N($J997)/TOP!$C$12)</f>
        <v/>
      </c>
      <c r="N997" s="37" t="str">
        <f aca="false">IF(OR($C997="",N(TOP!$C$13)=0),"",N($K997)/TOP!$C$13)</f>
        <v/>
      </c>
      <c r="O997" s="37" t="str">
        <f aca="false">IF(OR($C997="",N(TOP!$C$14)=0),"",N($L997)/TOP!$C$14)</f>
        <v/>
      </c>
      <c r="P997" s="42" t="str">
        <f aca="false">IF($C997="","",IFERROR(CHOOSE(MATCH(TOP!$C$10,{"【期間A】","【期間B】","【期間C】"},0),N($M997),N($N997),N($O997)),0))</f>
        <v/>
      </c>
    </row>
    <row r="998" customFormat="false" ht="15" hidden="false" customHeight="false" outlineLevel="0" collapsed="false">
      <c r="B998" s="12" t="n">
        <v>993</v>
      </c>
      <c r="C998" s="36" t="str">
        <f aca="false">IF(②実績CSV_期間A!$M994="","",②実績CSV_期間A!$M994&amp;"")</f>
        <v/>
      </c>
      <c r="D998" s="12" t="str">
        <f aca="false">IF($C998="","",②実績CSV_期間A!$N994)</f>
        <v/>
      </c>
      <c r="E998" s="12" t="str">
        <f aca="false">IF($C998="","",RIGHT($D998,1))</f>
        <v/>
      </c>
      <c r="F998" s="41" t="str">
        <f aca="false">IF($C998="","",IFERROR(INDEX(サイズ換算マスタ!$C$6:$C$8,MATCH($E998,サイズ換算マスタ!$B$6:$B$8,0)),1))</f>
        <v/>
      </c>
      <c r="G998" s="38" t="str">
        <f aca="false">IF($C998="","",SUMIFS(②実績CSV_期間A!$AA$2:$AA$5001,②実績CSV_期間A!$M$2:$M$5001,$C998))</f>
        <v/>
      </c>
      <c r="H998" s="38" t="str">
        <f aca="false">IF($C998="","",SUMIFS(③実績CSV_期間B!$AA$2:$AA$5001,③実績CSV_期間B!$M$2:$M$5001,$C998))</f>
        <v/>
      </c>
      <c r="I998" s="38" t="str">
        <f aca="false">IF($C998="","",SUMIFS(④実績CSV_期間C!$AA$2:$AA$5001,④実績CSV_期間C!$M$2:$M$5001,$C998))</f>
        <v/>
      </c>
      <c r="J998" s="38" t="str">
        <f aca="false">IF($C998="","",N($F998)*N($G998))</f>
        <v/>
      </c>
      <c r="K998" s="38" t="str">
        <f aca="false">IF($C998="","",N($F998)*N($H998))</f>
        <v/>
      </c>
      <c r="L998" s="38" t="str">
        <f aca="false">IF($C998="","",N($F998)*N($I998))</f>
        <v/>
      </c>
      <c r="M998" s="37" t="str">
        <f aca="false">IF(OR($C998="",N(TOP!$C$12)=0),"",N($J998)/TOP!$C$12)</f>
        <v/>
      </c>
      <c r="N998" s="37" t="str">
        <f aca="false">IF(OR($C998="",N(TOP!$C$13)=0),"",N($K998)/TOP!$C$13)</f>
        <v/>
      </c>
      <c r="O998" s="37" t="str">
        <f aca="false">IF(OR($C998="",N(TOP!$C$14)=0),"",N($L998)/TOP!$C$14)</f>
        <v/>
      </c>
      <c r="P998" s="42" t="str">
        <f aca="false">IF($C998="","",IFERROR(CHOOSE(MATCH(TOP!$C$10,{"【期間A】","【期間B】","【期間C】"},0),N($M998),N($N998),N($O998)),0))</f>
        <v/>
      </c>
    </row>
    <row r="999" customFormat="false" ht="15" hidden="false" customHeight="false" outlineLevel="0" collapsed="false">
      <c r="B999" s="12" t="n">
        <v>994</v>
      </c>
      <c r="C999" s="36" t="str">
        <f aca="false">IF(②実績CSV_期間A!$M995="","",②実績CSV_期間A!$M995&amp;"")</f>
        <v/>
      </c>
      <c r="D999" s="12" t="str">
        <f aca="false">IF($C999="","",②実績CSV_期間A!$N995)</f>
        <v/>
      </c>
      <c r="E999" s="12" t="str">
        <f aca="false">IF($C999="","",RIGHT($D999,1))</f>
        <v/>
      </c>
      <c r="F999" s="41" t="str">
        <f aca="false">IF($C999="","",IFERROR(INDEX(サイズ換算マスタ!$C$6:$C$8,MATCH($E999,サイズ換算マスタ!$B$6:$B$8,0)),1))</f>
        <v/>
      </c>
      <c r="G999" s="38" t="str">
        <f aca="false">IF($C999="","",SUMIFS(②実績CSV_期間A!$AA$2:$AA$5001,②実績CSV_期間A!$M$2:$M$5001,$C999))</f>
        <v/>
      </c>
      <c r="H999" s="38" t="str">
        <f aca="false">IF($C999="","",SUMIFS(③実績CSV_期間B!$AA$2:$AA$5001,③実績CSV_期間B!$M$2:$M$5001,$C999))</f>
        <v/>
      </c>
      <c r="I999" s="38" t="str">
        <f aca="false">IF($C999="","",SUMIFS(④実績CSV_期間C!$AA$2:$AA$5001,④実績CSV_期間C!$M$2:$M$5001,$C999))</f>
        <v/>
      </c>
      <c r="J999" s="38" t="str">
        <f aca="false">IF($C999="","",N($F999)*N($G999))</f>
        <v/>
      </c>
      <c r="K999" s="38" t="str">
        <f aca="false">IF($C999="","",N($F999)*N($H999))</f>
        <v/>
      </c>
      <c r="L999" s="38" t="str">
        <f aca="false">IF($C999="","",N($F999)*N($I999))</f>
        <v/>
      </c>
      <c r="M999" s="37" t="str">
        <f aca="false">IF(OR($C999="",N(TOP!$C$12)=0),"",N($J999)/TOP!$C$12)</f>
        <v/>
      </c>
      <c r="N999" s="37" t="str">
        <f aca="false">IF(OR($C999="",N(TOP!$C$13)=0),"",N($K999)/TOP!$C$13)</f>
        <v/>
      </c>
      <c r="O999" s="37" t="str">
        <f aca="false">IF(OR($C999="",N(TOP!$C$14)=0),"",N($L999)/TOP!$C$14)</f>
        <v/>
      </c>
      <c r="P999" s="42" t="str">
        <f aca="false">IF($C999="","",IFERROR(CHOOSE(MATCH(TOP!$C$10,{"【期間A】","【期間B】","【期間C】"},0),N($M999),N($N999),N($O999)),0))</f>
        <v/>
      </c>
    </row>
    <row r="1000" customFormat="false" ht="15" hidden="false" customHeight="false" outlineLevel="0" collapsed="false">
      <c r="B1000" s="12" t="n">
        <v>995</v>
      </c>
      <c r="C1000" s="36" t="str">
        <f aca="false">IF(②実績CSV_期間A!$M996="","",②実績CSV_期間A!$M996&amp;"")</f>
        <v/>
      </c>
      <c r="D1000" s="12" t="str">
        <f aca="false">IF($C1000="","",②実績CSV_期間A!$N996)</f>
        <v/>
      </c>
      <c r="E1000" s="12" t="str">
        <f aca="false">IF($C1000="","",RIGHT($D1000,1))</f>
        <v/>
      </c>
      <c r="F1000" s="41" t="str">
        <f aca="false">IF($C1000="","",IFERROR(INDEX(サイズ換算マスタ!$C$6:$C$8,MATCH($E1000,サイズ換算マスタ!$B$6:$B$8,0)),1))</f>
        <v/>
      </c>
      <c r="G1000" s="38" t="str">
        <f aca="false">IF($C1000="","",SUMIFS(②実績CSV_期間A!$AA$2:$AA$5001,②実績CSV_期間A!$M$2:$M$5001,$C1000))</f>
        <v/>
      </c>
      <c r="H1000" s="38" t="str">
        <f aca="false">IF($C1000="","",SUMIFS(③実績CSV_期間B!$AA$2:$AA$5001,③実績CSV_期間B!$M$2:$M$5001,$C1000))</f>
        <v/>
      </c>
      <c r="I1000" s="38" t="str">
        <f aca="false">IF($C1000="","",SUMIFS(④実績CSV_期間C!$AA$2:$AA$5001,④実績CSV_期間C!$M$2:$M$5001,$C1000))</f>
        <v/>
      </c>
      <c r="J1000" s="38" t="str">
        <f aca="false">IF($C1000="","",N($F1000)*N($G1000))</f>
        <v/>
      </c>
      <c r="K1000" s="38" t="str">
        <f aca="false">IF($C1000="","",N($F1000)*N($H1000))</f>
        <v/>
      </c>
      <c r="L1000" s="38" t="str">
        <f aca="false">IF($C1000="","",N($F1000)*N($I1000))</f>
        <v/>
      </c>
      <c r="M1000" s="37" t="str">
        <f aca="false">IF(OR($C1000="",N(TOP!$C$12)=0),"",N($J1000)/TOP!$C$12)</f>
        <v/>
      </c>
      <c r="N1000" s="37" t="str">
        <f aca="false">IF(OR($C1000="",N(TOP!$C$13)=0),"",N($K1000)/TOP!$C$13)</f>
        <v/>
      </c>
      <c r="O1000" s="37" t="str">
        <f aca="false">IF(OR($C1000="",N(TOP!$C$14)=0),"",N($L1000)/TOP!$C$14)</f>
        <v/>
      </c>
      <c r="P1000" s="42" t="str">
        <f aca="false">IF($C1000="","",IFERROR(CHOOSE(MATCH(TOP!$C$10,{"【期間A】","【期間B】","【期間C】"},0),N($M1000),N($N1000),N($O1000)),0))</f>
        <v/>
      </c>
    </row>
    <row r="1001" customFormat="false" ht="15" hidden="false" customHeight="false" outlineLevel="0" collapsed="false">
      <c r="B1001" s="12" t="n">
        <v>996</v>
      </c>
      <c r="C1001" s="36" t="str">
        <f aca="false">IF(②実績CSV_期間A!$M997="","",②実績CSV_期間A!$M997&amp;"")</f>
        <v/>
      </c>
      <c r="D1001" s="12" t="str">
        <f aca="false">IF($C1001="","",②実績CSV_期間A!$N997)</f>
        <v/>
      </c>
      <c r="E1001" s="12" t="str">
        <f aca="false">IF($C1001="","",RIGHT($D1001,1))</f>
        <v/>
      </c>
      <c r="F1001" s="41" t="str">
        <f aca="false">IF($C1001="","",IFERROR(INDEX(サイズ換算マスタ!$C$6:$C$8,MATCH($E1001,サイズ換算マスタ!$B$6:$B$8,0)),1))</f>
        <v/>
      </c>
      <c r="G1001" s="38" t="str">
        <f aca="false">IF($C1001="","",SUMIFS(②実績CSV_期間A!$AA$2:$AA$5001,②実績CSV_期間A!$M$2:$M$5001,$C1001))</f>
        <v/>
      </c>
      <c r="H1001" s="38" t="str">
        <f aca="false">IF($C1001="","",SUMIFS(③実績CSV_期間B!$AA$2:$AA$5001,③実績CSV_期間B!$M$2:$M$5001,$C1001))</f>
        <v/>
      </c>
      <c r="I1001" s="38" t="str">
        <f aca="false">IF($C1001="","",SUMIFS(④実績CSV_期間C!$AA$2:$AA$5001,④実績CSV_期間C!$M$2:$M$5001,$C1001))</f>
        <v/>
      </c>
      <c r="J1001" s="38" t="str">
        <f aca="false">IF($C1001="","",N($F1001)*N($G1001))</f>
        <v/>
      </c>
      <c r="K1001" s="38" t="str">
        <f aca="false">IF($C1001="","",N($F1001)*N($H1001))</f>
        <v/>
      </c>
      <c r="L1001" s="38" t="str">
        <f aca="false">IF($C1001="","",N($F1001)*N($I1001))</f>
        <v/>
      </c>
      <c r="M1001" s="37" t="str">
        <f aca="false">IF(OR($C1001="",N(TOP!$C$12)=0),"",N($J1001)/TOP!$C$12)</f>
        <v/>
      </c>
      <c r="N1001" s="37" t="str">
        <f aca="false">IF(OR($C1001="",N(TOP!$C$13)=0),"",N($K1001)/TOP!$C$13)</f>
        <v/>
      </c>
      <c r="O1001" s="37" t="str">
        <f aca="false">IF(OR($C1001="",N(TOP!$C$14)=0),"",N($L1001)/TOP!$C$14)</f>
        <v/>
      </c>
      <c r="P1001" s="42" t="str">
        <f aca="false">IF($C1001="","",IFERROR(CHOOSE(MATCH(TOP!$C$10,{"【期間A】","【期間B】","【期間C】"},0),N($M1001),N($N1001),N($O1001)),0))</f>
        <v/>
      </c>
    </row>
    <row r="1002" customFormat="false" ht="15" hidden="false" customHeight="false" outlineLevel="0" collapsed="false">
      <c r="B1002" s="12" t="n">
        <v>997</v>
      </c>
      <c r="C1002" s="36" t="str">
        <f aca="false">IF(②実績CSV_期間A!$M998="","",②実績CSV_期間A!$M998&amp;"")</f>
        <v/>
      </c>
      <c r="D1002" s="12" t="str">
        <f aca="false">IF($C1002="","",②実績CSV_期間A!$N998)</f>
        <v/>
      </c>
      <c r="E1002" s="12" t="str">
        <f aca="false">IF($C1002="","",RIGHT($D1002,1))</f>
        <v/>
      </c>
      <c r="F1002" s="41" t="str">
        <f aca="false">IF($C1002="","",IFERROR(INDEX(サイズ換算マスタ!$C$6:$C$8,MATCH($E1002,サイズ換算マスタ!$B$6:$B$8,0)),1))</f>
        <v/>
      </c>
      <c r="G1002" s="38" t="str">
        <f aca="false">IF($C1002="","",SUMIFS(②実績CSV_期間A!$AA$2:$AA$5001,②実績CSV_期間A!$M$2:$M$5001,$C1002))</f>
        <v/>
      </c>
      <c r="H1002" s="38" t="str">
        <f aca="false">IF($C1002="","",SUMIFS(③実績CSV_期間B!$AA$2:$AA$5001,③実績CSV_期間B!$M$2:$M$5001,$C1002))</f>
        <v/>
      </c>
      <c r="I1002" s="38" t="str">
        <f aca="false">IF($C1002="","",SUMIFS(④実績CSV_期間C!$AA$2:$AA$5001,④実績CSV_期間C!$M$2:$M$5001,$C1002))</f>
        <v/>
      </c>
      <c r="J1002" s="38" t="str">
        <f aca="false">IF($C1002="","",N($F1002)*N($G1002))</f>
        <v/>
      </c>
      <c r="K1002" s="38" t="str">
        <f aca="false">IF($C1002="","",N($F1002)*N($H1002))</f>
        <v/>
      </c>
      <c r="L1002" s="38" t="str">
        <f aca="false">IF($C1002="","",N($F1002)*N($I1002))</f>
        <v/>
      </c>
      <c r="M1002" s="37" t="str">
        <f aca="false">IF(OR($C1002="",N(TOP!$C$12)=0),"",N($J1002)/TOP!$C$12)</f>
        <v/>
      </c>
      <c r="N1002" s="37" t="str">
        <f aca="false">IF(OR($C1002="",N(TOP!$C$13)=0),"",N($K1002)/TOP!$C$13)</f>
        <v/>
      </c>
      <c r="O1002" s="37" t="str">
        <f aca="false">IF(OR($C1002="",N(TOP!$C$14)=0),"",N($L1002)/TOP!$C$14)</f>
        <v/>
      </c>
      <c r="P1002" s="42" t="str">
        <f aca="false">IF($C1002="","",IFERROR(CHOOSE(MATCH(TOP!$C$10,{"【期間A】","【期間B】","【期間C】"},0),N($M1002),N($N1002),N($O1002)),0))</f>
        <v/>
      </c>
    </row>
    <row r="1003" customFormat="false" ht="15" hidden="false" customHeight="false" outlineLevel="0" collapsed="false">
      <c r="B1003" s="12" t="n">
        <v>998</v>
      </c>
      <c r="C1003" s="36" t="str">
        <f aca="false">IF(②実績CSV_期間A!$M999="","",②実績CSV_期間A!$M999&amp;"")</f>
        <v/>
      </c>
      <c r="D1003" s="12" t="str">
        <f aca="false">IF($C1003="","",②実績CSV_期間A!$N999)</f>
        <v/>
      </c>
      <c r="E1003" s="12" t="str">
        <f aca="false">IF($C1003="","",RIGHT($D1003,1))</f>
        <v/>
      </c>
      <c r="F1003" s="41" t="str">
        <f aca="false">IF($C1003="","",IFERROR(INDEX(サイズ換算マスタ!$C$6:$C$8,MATCH($E1003,サイズ換算マスタ!$B$6:$B$8,0)),1))</f>
        <v/>
      </c>
      <c r="G1003" s="38" t="str">
        <f aca="false">IF($C1003="","",SUMIFS(②実績CSV_期間A!$AA$2:$AA$5001,②実績CSV_期間A!$M$2:$M$5001,$C1003))</f>
        <v/>
      </c>
      <c r="H1003" s="38" t="str">
        <f aca="false">IF($C1003="","",SUMIFS(③実績CSV_期間B!$AA$2:$AA$5001,③実績CSV_期間B!$M$2:$M$5001,$C1003))</f>
        <v/>
      </c>
      <c r="I1003" s="38" t="str">
        <f aca="false">IF($C1003="","",SUMIFS(④実績CSV_期間C!$AA$2:$AA$5001,④実績CSV_期間C!$M$2:$M$5001,$C1003))</f>
        <v/>
      </c>
      <c r="J1003" s="38" t="str">
        <f aca="false">IF($C1003="","",N($F1003)*N($G1003))</f>
        <v/>
      </c>
      <c r="K1003" s="38" t="str">
        <f aca="false">IF($C1003="","",N($F1003)*N($H1003))</f>
        <v/>
      </c>
      <c r="L1003" s="38" t="str">
        <f aca="false">IF($C1003="","",N($F1003)*N($I1003))</f>
        <v/>
      </c>
      <c r="M1003" s="37" t="str">
        <f aca="false">IF(OR($C1003="",N(TOP!$C$12)=0),"",N($J1003)/TOP!$C$12)</f>
        <v/>
      </c>
      <c r="N1003" s="37" t="str">
        <f aca="false">IF(OR($C1003="",N(TOP!$C$13)=0),"",N($K1003)/TOP!$C$13)</f>
        <v/>
      </c>
      <c r="O1003" s="37" t="str">
        <f aca="false">IF(OR($C1003="",N(TOP!$C$14)=0),"",N($L1003)/TOP!$C$14)</f>
        <v/>
      </c>
      <c r="P1003" s="42" t="str">
        <f aca="false">IF($C1003="","",IFERROR(CHOOSE(MATCH(TOP!$C$10,{"【期間A】","【期間B】","【期間C】"},0),N($M1003),N($N1003),N($O1003)),0))</f>
        <v/>
      </c>
    </row>
    <row r="1004" customFormat="false" ht="15" hidden="false" customHeight="false" outlineLevel="0" collapsed="false">
      <c r="B1004" s="12" t="n">
        <v>999</v>
      </c>
      <c r="C1004" s="36" t="str">
        <f aca="false">IF(②実績CSV_期間A!$M1000="","",②実績CSV_期間A!$M1000&amp;"")</f>
        <v/>
      </c>
      <c r="D1004" s="12" t="str">
        <f aca="false">IF($C1004="","",②実績CSV_期間A!$N1000)</f>
        <v/>
      </c>
      <c r="E1004" s="12" t="str">
        <f aca="false">IF($C1004="","",RIGHT($D1004,1))</f>
        <v/>
      </c>
      <c r="F1004" s="41" t="str">
        <f aca="false">IF($C1004="","",IFERROR(INDEX(サイズ換算マスタ!$C$6:$C$8,MATCH($E1004,サイズ換算マスタ!$B$6:$B$8,0)),1))</f>
        <v/>
      </c>
      <c r="G1004" s="38" t="str">
        <f aca="false">IF($C1004="","",SUMIFS(②実績CSV_期間A!$AA$2:$AA$5001,②実績CSV_期間A!$M$2:$M$5001,$C1004))</f>
        <v/>
      </c>
      <c r="H1004" s="38" t="str">
        <f aca="false">IF($C1004="","",SUMIFS(③実績CSV_期間B!$AA$2:$AA$5001,③実績CSV_期間B!$M$2:$M$5001,$C1004))</f>
        <v/>
      </c>
      <c r="I1004" s="38" t="str">
        <f aca="false">IF($C1004="","",SUMIFS(④実績CSV_期間C!$AA$2:$AA$5001,④実績CSV_期間C!$M$2:$M$5001,$C1004))</f>
        <v/>
      </c>
      <c r="J1004" s="38" t="str">
        <f aca="false">IF($C1004="","",N($F1004)*N($G1004))</f>
        <v/>
      </c>
      <c r="K1004" s="38" t="str">
        <f aca="false">IF($C1004="","",N($F1004)*N($H1004))</f>
        <v/>
      </c>
      <c r="L1004" s="38" t="str">
        <f aca="false">IF($C1004="","",N($F1004)*N($I1004))</f>
        <v/>
      </c>
      <c r="M1004" s="37" t="str">
        <f aca="false">IF(OR($C1004="",N(TOP!$C$12)=0),"",N($J1004)/TOP!$C$12)</f>
        <v/>
      </c>
      <c r="N1004" s="37" t="str">
        <f aca="false">IF(OR($C1004="",N(TOP!$C$13)=0),"",N($K1004)/TOP!$C$13)</f>
        <v/>
      </c>
      <c r="O1004" s="37" t="str">
        <f aca="false">IF(OR($C1004="",N(TOP!$C$14)=0),"",N($L1004)/TOP!$C$14)</f>
        <v/>
      </c>
      <c r="P1004" s="42" t="str">
        <f aca="false">IF($C1004="","",IFERROR(CHOOSE(MATCH(TOP!$C$10,{"【期間A】","【期間B】","【期間C】"},0),N($M1004),N($N1004),N($O1004)),0))</f>
        <v/>
      </c>
    </row>
    <row r="1005" customFormat="false" ht="15" hidden="false" customHeight="false" outlineLevel="0" collapsed="false">
      <c r="B1005" s="12" t="n">
        <v>1000</v>
      </c>
      <c r="C1005" s="36" t="str">
        <f aca="false">IF(②実績CSV_期間A!$M1001="","",②実績CSV_期間A!$M1001&amp;"")</f>
        <v/>
      </c>
      <c r="D1005" s="12" t="str">
        <f aca="false">IF($C1005="","",②実績CSV_期間A!$N1001)</f>
        <v/>
      </c>
      <c r="E1005" s="12" t="str">
        <f aca="false">IF($C1005="","",RIGHT($D1005,1))</f>
        <v/>
      </c>
      <c r="F1005" s="41" t="str">
        <f aca="false">IF($C1005="","",IFERROR(INDEX(サイズ換算マスタ!$C$6:$C$8,MATCH($E1005,サイズ換算マスタ!$B$6:$B$8,0)),1))</f>
        <v/>
      </c>
      <c r="G1005" s="38" t="str">
        <f aca="false">IF($C1005="","",SUMIFS(②実績CSV_期間A!$AA$2:$AA$5001,②実績CSV_期間A!$M$2:$M$5001,$C1005))</f>
        <v/>
      </c>
      <c r="H1005" s="38" t="str">
        <f aca="false">IF($C1005="","",SUMIFS(③実績CSV_期間B!$AA$2:$AA$5001,③実績CSV_期間B!$M$2:$M$5001,$C1005))</f>
        <v/>
      </c>
      <c r="I1005" s="38" t="str">
        <f aca="false">IF($C1005="","",SUMIFS(④実績CSV_期間C!$AA$2:$AA$5001,④実績CSV_期間C!$M$2:$M$5001,$C1005))</f>
        <v/>
      </c>
      <c r="J1005" s="38" t="str">
        <f aca="false">IF($C1005="","",N($F1005)*N($G1005))</f>
        <v/>
      </c>
      <c r="K1005" s="38" t="str">
        <f aca="false">IF($C1005="","",N($F1005)*N($H1005))</f>
        <v/>
      </c>
      <c r="L1005" s="38" t="str">
        <f aca="false">IF($C1005="","",N($F1005)*N($I1005))</f>
        <v/>
      </c>
      <c r="M1005" s="37" t="str">
        <f aca="false">IF(OR($C1005="",N(TOP!$C$12)=0),"",N($J1005)/TOP!$C$12)</f>
        <v/>
      </c>
      <c r="N1005" s="37" t="str">
        <f aca="false">IF(OR($C1005="",N(TOP!$C$13)=0),"",N($K1005)/TOP!$C$13)</f>
        <v/>
      </c>
      <c r="O1005" s="37" t="str">
        <f aca="false">IF(OR($C1005="",N(TOP!$C$14)=0),"",N($L1005)/TOP!$C$14)</f>
        <v/>
      </c>
      <c r="P1005" s="42" t="str">
        <f aca="false">IF($C1005="","",IFERROR(CHOOSE(MATCH(TOP!$C$10,{"【期間A】","【期間B】","【期間C】"},0),N($M1005),N($N1005),N($O1005)),0))</f>
        <v/>
      </c>
    </row>
    <row r="1006" customFormat="false" ht="15" hidden="false" customHeight="false" outlineLevel="0" collapsed="false">
      <c r="B1006" s="12" t="n">
        <v>1001</v>
      </c>
      <c r="C1006" s="36" t="str">
        <f aca="false">IF(②実績CSV_期間A!$M1002="","",②実績CSV_期間A!$M1002&amp;"")</f>
        <v/>
      </c>
      <c r="D1006" s="12" t="str">
        <f aca="false">IF($C1006="","",②実績CSV_期間A!$N1002)</f>
        <v/>
      </c>
      <c r="E1006" s="12" t="str">
        <f aca="false">IF($C1006="","",RIGHT($D1006,1))</f>
        <v/>
      </c>
      <c r="F1006" s="41" t="str">
        <f aca="false">IF($C1006="","",IFERROR(INDEX(サイズ換算マスタ!$C$6:$C$8,MATCH($E1006,サイズ換算マスタ!$B$6:$B$8,0)),1))</f>
        <v/>
      </c>
      <c r="G1006" s="38" t="str">
        <f aca="false">IF($C1006="","",SUMIFS(②実績CSV_期間A!$AA$2:$AA$5001,②実績CSV_期間A!$M$2:$M$5001,$C1006))</f>
        <v/>
      </c>
      <c r="H1006" s="38" t="str">
        <f aca="false">IF($C1006="","",SUMIFS(③実績CSV_期間B!$AA$2:$AA$5001,③実績CSV_期間B!$M$2:$M$5001,$C1006))</f>
        <v/>
      </c>
      <c r="I1006" s="38" t="str">
        <f aca="false">IF($C1006="","",SUMIFS(④実績CSV_期間C!$AA$2:$AA$5001,④実績CSV_期間C!$M$2:$M$5001,$C1006))</f>
        <v/>
      </c>
      <c r="J1006" s="38" t="str">
        <f aca="false">IF($C1006="","",N($F1006)*N($G1006))</f>
        <v/>
      </c>
      <c r="K1006" s="38" t="str">
        <f aca="false">IF($C1006="","",N($F1006)*N($H1006))</f>
        <v/>
      </c>
      <c r="L1006" s="38" t="str">
        <f aca="false">IF($C1006="","",N($F1006)*N($I1006))</f>
        <v/>
      </c>
      <c r="M1006" s="37" t="str">
        <f aca="false">IF(OR($C1006="",N(TOP!$C$12)=0),"",N($J1006)/TOP!$C$12)</f>
        <v/>
      </c>
      <c r="N1006" s="37" t="str">
        <f aca="false">IF(OR($C1006="",N(TOP!$C$13)=0),"",N($K1006)/TOP!$C$13)</f>
        <v/>
      </c>
      <c r="O1006" s="37" t="str">
        <f aca="false">IF(OR($C1006="",N(TOP!$C$14)=0),"",N($L1006)/TOP!$C$14)</f>
        <v/>
      </c>
      <c r="P1006" s="42" t="str">
        <f aca="false">IF($C1006="","",IFERROR(CHOOSE(MATCH(TOP!$C$10,{"【期間A】","【期間B】","【期間C】"},0),N($M1006),N($N1006),N($O1006)),0))</f>
        <v/>
      </c>
    </row>
    <row r="1007" customFormat="false" ht="15" hidden="false" customHeight="false" outlineLevel="0" collapsed="false">
      <c r="B1007" s="12" t="n">
        <v>1002</v>
      </c>
      <c r="C1007" s="36" t="str">
        <f aca="false">IF(②実績CSV_期間A!$M1003="","",②実績CSV_期間A!$M1003&amp;"")</f>
        <v/>
      </c>
      <c r="D1007" s="12" t="str">
        <f aca="false">IF($C1007="","",②実績CSV_期間A!$N1003)</f>
        <v/>
      </c>
      <c r="E1007" s="12" t="str">
        <f aca="false">IF($C1007="","",RIGHT($D1007,1))</f>
        <v/>
      </c>
      <c r="F1007" s="41" t="str">
        <f aca="false">IF($C1007="","",IFERROR(INDEX(サイズ換算マスタ!$C$6:$C$8,MATCH($E1007,サイズ換算マスタ!$B$6:$B$8,0)),1))</f>
        <v/>
      </c>
      <c r="G1007" s="38" t="str">
        <f aca="false">IF($C1007="","",SUMIFS(②実績CSV_期間A!$AA$2:$AA$5001,②実績CSV_期間A!$M$2:$M$5001,$C1007))</f>
        <v/>
      </c>
      <c r="H1007" s="38" t="str">
        <f aca="false">IF($C1007="","",SUMIFS(③実績CSV_期間B!$AA$2:$AA$5001,③実績CSV_期間B!$M$2:$M$5001,$C1007))</f>
        <v/>
      </c>
      <c r="I1007" s="38" t="str">
        <f aca="false">IF($C1007="","",SUMIFS(④実績CSV_期間C!$AA$2:$AA$5001,④実績CSV_期間C!$M$2:$M$5001,$C1007))</f>
        <v/>
      </c>
      <c r="J1007" s="38" t="str">
        <f aca="false">IF($C1007="","",N($F1007)*N($G1007))</f>
        <v/>
      </c>
      <c r="K1007" s="38" t="str">
        <f aca="false">IF($C1007="","",N($F1007)*N($H1007))</f>
        <v/>
      </c>
      <c r="L1007" s="38" t="str">
        <f aca="false">IF($C1007="","",N($F1007)*N($I1007))</f>
        <v/>
      </c>
      <c r="M1007" s="37" t="str">
        <f aca="false">IF(OR($C1007="",N(TOP!$C$12)=0),"",N($J1007)/TOP!$C$12)</f>
        <v/>
      </c>
      <c r="N1007" s="37" t="str">
        <f aca="false">IF(OR($C1007="",N(TOP!$C$13)=0),"",N($K1007)/TOP!$C$13)</f>
        <v/>
      </c>
      <c r="O1007" s="37" t="str">
        <f aca="false">IF(OR($C1007="",N(TOP!$C$14)=0),"",N($L1007)/TOP!$C$14)</f>
        <v/>
      </c>
      <c r="P1007" s="42" t="str">
        <f aca="false">IF($C1007="","",IFERROR(CHOOSE(MATCH(TOP!$C$10,{"【期間A】","【期間B】","【期間C】"},0),N($M1007),N($N1007),N($O1007)),0))</f>
        <v/>
      </c>
    </row>
    <row r="1008" customFormat="false" ht="15" hidden="false" customHeight="false" outlineLevel="0" collapsed="false">
      <c r="B1008" s="12" t="n">
        <v>1003</v>
      </c>
      <c r="C1008" s="36" t="str">
        <f aca="false">IF(②実績CSV_期間A!$M1004="","",②実績CSV_期間A!$M1004&amp;"")</f>
        <v/>
      </c>
      <c r="D1008" s="12" t="str">
        <f aca="false">IF($C1008="","",②実績CSV_期間A!$N1004)</f>
        <v/>
      </c>
      <c r="E1008" s="12" t="str">
        <f aca="false">IF($C1008="","",RIGHT($D1008,1))</f>
        <v/>
      </c>
      <c r="F1008" s="41" t="str">
        <f aca="false">IF($C1008="","",IFERROR(INDEX(サイズ換算マスタ!$C$6:$C$8,MATCH($E1008,サイズ換算マスタ!$B$6:$B$8,0)),1))</f>
        <v/>
      </c>
      <c r="G1008" s="38" t="str">
        <f aca="false">IF($C1008="","",SUMIFS(②実績CSV_期間A!$AA$2:$AA$5001,②実績CSV_期間A!$M$2:$M$5001,$C1008))</f>
        <v/>
      </c>
      <c r="H1008" s="38" t="str">
        <f aca="false">IF($C1008="","",SUMIFS(③実績CSV_期間B!$AA$2:$AA$5001,③実績CSV_期間B!$M$2:$M$5001,$C1008))</f>
        <v/>
      </c>
      <c r="I1008" s="38" t="str">
        <f aca="false">IF($C1008="","",SUMIFS(④実績CSV_期間C!$AA$2:$AA$5001,④実績CSV_期間C!$M$2:$M$5001,$C1008))</f>
        <v/>
      </c>
      <c r="J1008" s="38" t="str">
        <f aca="false">IF($C1008="","",N($F1008)*N($G1008))</f>
        <v/>
      </c>
      <c r="K1008" s="38" t="str">
        <f aca="false">IF($C1008="","",N($F1008)*N($H1008))</f>
        <v/>
      </c>
      <c r="L1008" s="38" t="str">
        <f aca="false">IF($C1008="","",N($F1008)*N($I1008))</f>
        <v/>
      </c>
      <c r="M1008" s="37" t="str">
        <f aca="false">IF(OR($C1008="",N(TOP!$C$12)=0),"",N($J1008)/TOP!$C$12)</f>
        <v/>
      </c>
      <c r="N1008" s="37" t="str">
        <f aca="false">IF(OR($C1008="",N(TOP!$C$13)=0),"",N($K1008)/TOP!$C$13)</f>
        <v/>
      </c>
      <c r="O1008" s="37" t="str">
        <f aca="false">IF(OR($C1008="",N(TOP!$C$14)=0),"",N($L1008)/TOP!$C$14)</f>
        <v/>
      </c>
      <c r="P1008" s="42" t="str">
        <f aca="false">IF($C1008="","",IFERROR(CHOOSE(MATCH(TOP!$C$10,{"【期間A】","【期間B】","【期間C】"},0),N($M1008),N($N1008),N($O1008)),0))</f>
        <v/>
      </c>
    </row>
    <row r="1009" customFormat="false" ht="15" hidden="false" customHeight="false" outlineLevel="0" collapsed="false">
      <c r="B1009" s="12" t="n">
        <v>1004</v>
      </c>
      <c r="C1009" s="36" t="str">
        <f aca="false">IF(②実績CSV_期間A!$M1005="","",②実績CSV_期間A!$M1005&amp;"")</f>
        <v/>
      </c>
      <c r="D1009" s="12" t="str">
        <f aca="false">IF($C1009="","",②実績CSV_期間A!$N1005)</f>
        <v/>
      </c>
      <c r="E1009" s="12" t="str">
        <f aca="false">IF($C1009="","",RIGHT($D1009,1))</f>
        <v/>
      </c>
      <c r="F1009" s="41" t="str">
        <f aca="false">IF($C1009="","",IFERROR(INDEX(サイズ換算マスタ!$C$6:$C$8,MATCH($E1009,サイズ換算マスタ!$B$6:$B$8,0)),1))</f>
        <v/>
      </c>
      <c r="G1009" s="38" t="str">
        <f aca="false">IF($C1009="","",SUMIFS(②実績CSV_期間A!$AA$2:$AA$5001,②実績CSV_期間A!$M$2:$M$5001,$C1009))</f>
        <v/>
      </c>
      <c r="H1009" s="38" t="str">
        <f aca="false">IF($C1009="","",SUMIFS(③実績CSV_期間B!$AA$2:$AA$5001,③実績CSV_期間B!$M$2:$M$5001,$C1009))</f>
        <v/>
      </c>
      <c r="I1009" s="38" t="str">
        <f aca="false">IF($C1009="","",SUMIFS(④実績CSV_期間C!$AA$2:$AA$5001,④実績CSV_期間C!$M$2:$M$5001,$C1009))</f>
        <v/>
      </c>
      <c r="J1009" s="38" t="str">
        <f aca="false">IF($C1009="","",N($F1009)*N($G1009))</f>
        <v/>
      </c>
      <c r="K1009" s="38" t="str">
        <f aca="false">IF($C1009="","",N($F1009)*N($H1009))</f>
        <v/>
      </c>
      <c r="L1009" s="38" t="str">
        <f aca="false">IF($C1009="","",N($F1009)*N($I1009))</f>
        <v/>
      </c>
      <c r="M1009" s="37" t="str">
        <f aca="false">IF(OR($C1009="",N(TOP!$C$12)=0),"",N($J1009)/TOP!$C$12)</f>
        <v/>
      </c>
      <c r="N1009" s="37" t="str">
        <f aca="false">IF(OR($C1009="",N(TOP!$C$13)=0),"",N($K1009)/TOP!$C$13)</f>
        <v/>
      </c>
      <c r="O1009" s="37" t="str">
        <f aca="false">IF(OR($C1009="",N(TOP!$C$14)=0),"",N($L1009)/TOP!$C$14)</f>
        <v/>
      </c>
      <c r="P1009" s="42" t="str">
        <f aca="false">IF($C1009="","",IFERROR(CHOOSE(MATCH(TOP!$C$10,{"【期間A】","【期間B】","【期間C】"},0),N($M1009),N($N1009),N($O1009)),0))</f>
        <v/>
      </c>
    </row>
    <row r="1010" customFormat="false" ht="15" hidden="false" customHeight="false" outlineLevel="0" collapsed="false">
      <c r="B1010" s="12" t="n">
        <v>1005</v>
      </c>
      <c r="C1010" s="36" t="str">
        <f aca="false">IF(②実績CSV_期間A!$M1006="","",②実績CSV_期間A!$M1006&amp;"")</f>
        <v/>
      </c>
      <c r="D1010" s="12" t="str">
        <f aca="false">IF($C1010="","",②実績CSV_期間A!$N1006)</f>
        <v/>
      </c>
      <c r="E1010" s="12" t="str">
        <f aca="false">IF($C1010="","",RIGHT($D1010,1))</f>
        <v/>
      </c>
      <c r="F1010" s="41" t="str">
        <f aca="false">IF($C1010="","",IFERROR(INDEX(サイズ換算マスタ!$C$6:$C$8,MATCH($E1010,サイズ換算マスタ!$B$6:$B$8,0)),1))</f>
        <v/>
      </c>
      <c r="G1010" s="38" t="str">
        <f aca="false">IF($C1010="","",SUMIFS(②実績CSV_期間A!$AA$2:$AA$5001,②実績CSV_期間A!$M$2:$M$5001,$C1010))</f>
        <v/>
      </c>
      <c r="H1010" s="38" t="str">
        <f aca="false">IF($C1010="","",SUMIFS(③実績CSV_期間B!$AA$2:$AA$5001,③実績CSV_期間B!$M$2:$M$5001,$C1010))</f>
        <v/>
      </c>
      <c r="I1010" s="38" t="str">
        <f aca="false">IF($C1010="","",SUMIFS(④実績CSV_期間C!$AA$2:$AA$5001,④実績CSV_期間C!$M$2:$M$5001,$C1010))</f>
        <v/>
      </c>
      <c r="J1010" s="38" t="str">
        <f aca="false">IF($C1010="","",N($F1010)*N($G1010))</f>
        <v/>
      </c>
      <c r="K1010" s="38" t="str">
        <f aca="false">IF($C1010="","",N($F1010)*N($H1010))</f>
        <v/>
      </c>
      <c r="L1010" s="38" t="str">
        <f aca="false">IF($C1010="","",N($F1010)*N($I1010))</f>
        <v/>
      </c>
      <c r="M1010" s="37" t="str">
        <f aca="false">IF(OR($C1010="",N(TOP!$C$12)=0),"",N($J1010)/TOP!$C$12)</f>
        <v/>
      </c>
      <c r="N1010" s="37" t="str">
        <f aca="false">IF(OR($C1010="",N(TOP!$C$13)=0),"",N($K1010)/TOP!$C$13)</f>
        <v/>
      </c>
      <c r="O1010" s="37" t="str">
        <f aca="false">IF(OR($C1010="",N(TOP!$C$14)=0),"",N($L1010)/TOP!$C$14)</f>
        <v/>
      </c>
      <c r="P1010" s="42" t="str">
        <f aca="false">IF($C1010="","",IFERROR(CHOOSE(MATCH(TOP!$C$10,{"【期間A】","【期間B】","【期間C】"},0),N($M1010),N($N1010),N($O1010)),0))</f>
        <v/>
      </c>
    </row>
    <row r="1011" customFormat="false" ht="15" hidden="false" customHeight="false" outlineLevel="0" collapsed="false">
      <c r="B1011" s="12" t="n">
        <v>1006</v>
      </c>
      <c r="C1011" s="36" t="str">
        <f aca="false">IF(②実績CSV_期間A!$M1007="","",②実績CSV_期間A!$M1007&amp;"")</f>
        <v/>
      </c>
      <c r="D1011" s="12" t="str">
        <f aca="false">IF($C1011="","",②実績CSV_期間A!$N1007)</f>
        <v/>
      </c>
      <c r="E1011" s="12" t="str">
        <f aca="false">IF($C1011="","",RIGHT($D1011,1))</f>
        <v/>
      </c>
      <c r="F1011" s="41" t="str">
        <f aca="false">IF($C1011="","",IFERROR(INDEX(サイズ換算マスタ!$C$6:$C$8,MATCH($E1011,サイズ換算マスタ!$B$6:$B$8,0)),1))</f>
        <v/>
      </c>
      <c r="G1011" s="38" t="str">
        <f aca="false">IF($C1011="","",SUMIFS(②実績CSV_期間A!$AA$2:$AA$5001,②実績CSV_期間A!$M$2:$M$5001,$C1011))</f>
        <v/>
      </c>
      <c r="H1011" s="38" t="str">
        <f aca="false">IF($C1011="","",SUMIFS(③実績CSV_期間B!$AA$2:$AA$5001,③実績CSV_期間B!$M$2:$M$5001,$C1011))</f>
        <v/>
      </c>
      <c r="I1011" s="38" t="str">
        <f aca="false">IF($C1011="","",SUMIFS(④実績CSV_期間C!$AA$2:$AA$5001,④実績CSV_期間C!$M$2:$M$5001,$C1011))</f>
        <v/>
      </c>
      <c r="J1011" s="38" t="str">
        <f aca="false">IF($C1011="","",N($F1011)*N($G1011))</f>
        <v/>
      </c>
      <c r="K1011" s="38" t="str">
        <f aca="false">IF($C1011="","",N($F1011)*N($H1011))</f>
        <v/>
      </c>
      <c r="L1011" s="38" t="str">
        <f aca="false">IF($C1011="","",N($F1011)*N($I1011))</f>
        <v/>
      </c>
      <c r="M1011" s="37" t="str">
        <f aca="false">IF(OR($C1011="",N(TOP!$C$12)=0),"",N($J1011)/TOP!$C$12)</f>
        <v/>
      </c>
      <c r="N1011" s="37" t="str">
        <f aca="false">IF(OR($C1011="",N(TOP!$C$13)=0),"",N($K1011)/TOP!$C$13)</f>
        <v/>
      </c>
      <c r="O1011" s="37" t="str">
        <f aca="false">IF(OR($C1011="",N(TOP!$C$14)=0),"",N($L1011)/TOP!$C$14)</f>
        <v/>
      </c>
      <c r="P1011" s="42" t="str">
        <f aca="false">IF($C1011="","",IFERROR(CHOOSE(MATCH(TOP!$C$10,{"【期間A】","【期間B】","【期間C】"},0),N($M1011),N($N1011),N($O1011)),0))</f>
        <v/>
      </c>
    </row>
    <row r="1012" customFormat="false" ht="15" hidden="false" customHeight="false" outlineLevel="0" collapsed="false">
      <c r="B1012" s="12" t="n">
        <v>1007</v>
      </c>
      <c r="C1012" s="36" t="str">
        <f aca="false">IF(②実績CSV_期間A!$M1008="","",②実績CSV_期間A!$M1008&amp;"")</f>
        <v/>
      </c>
      <c r="D1012" s="12" t="str">
        <f aca="false">IF($C1012="","",②実績CSV_期間A!$N1008)</f>
        <v/>
      </c>
      <c r="E1012" s="12" t="str">
        <f aca="false">IF($C1012="","",RIGHT($D1012,1))</f>
        <v/>
      </c>
      <c r="F1012" s="41" t="str">
        <f aca="false">IF($C1012="","",IFERROR(INDEX(サイズ換算マスタ!$C$6:$C$8,MATCH($E1012,サイズ換算マスタ!$B$6:$B$8,0)),1))</f>
        <v/>
      </c>
      <c r="G1012" s="38" t="str">
        <f aca="false">IF($C1012="","",SUMIFS(②実績CSV_期間A!$AA$2:$AA$5001,②実績CSV_期間A!$M$2:$M$5001,$C1012))</f>
        <v/>
      </c>
      <c r="H1012" s="38" t="str">
        <f aca="false">IF($C1012="","",SUMIFS(③実績CSV_期間B!$AA$2:$AA$5001,③実績CSV_期間B!$M$2:$M$5001,$C1012))</f>
        <v/>
      </c>
      <c r="I1012" s="38" t="str">
        <f aca="false">IF($C1012="","",SUMIFS(④実績CSV_期間C!$AA$2:$AA$5001,④実績CSV_期間C!$M$2:$M$5001,$C1012))</f>
        <v/>
      </c>
      <c r="J1012" s="38" t="str">
        <f aca="false">IF($C1012="","",N($F1012)*N($G1012))</f>
        <v/>
      </c>
      <c r="K1012" s="38" t="str">
        <f aca="false">IF($C1012="","",N($F1012)*N($H1012))</f>
        <v/>
      </c>
      <c r="L1012" s="38" t="str">
        <f aca="false">IF($C1012="","",N($F1012)*N($I1012))</f>
        <v/>
      </c>
      <c r="M1012" s="37" t="str">
        <f aca="false">IF(OR($C1012="",N(TOP!$C$12)=0),"",N($J1012)/TOP!$C$12)</f>
        <v/>
      </c>
      <c r="N1012" s="37" t="str">
        <f aca="false">IF(OR($C1012="",N(TOP!$C$13)=0),"",N($K1012)/TOP!$C$13)</f>
        <v/>
      </c>
      <c r="O1012" s="37" t="str">
        <f aca="false">IF(OR($C1012="",N(TOP!$C$14)=0),"",N($L1012)/TOP!$C$14)</f>
        <v/>
      </c>
      <c r="P1012" s="42" t="str">
        <f aca="false">IF($C1012="","",IFERROR(CHOOSE(MATCH(TOP!$C$10,{"【期間A】","【期間B】","【期間C】"},0),N($M1012),N($N1012),N($O1012)),0))</f>
        <v/>
      </c>
    </row>
    <row r="1013" customFormat="false" ht="15" hidden="false" customHeight="false" outlineLevel="0" collapsed="false">
      <c r="B1013" s="12" t="n">
        <v>1008</v>
      </c>
      <c r="C1013" s="36" t="str">
        <f aca="false">IF(②実績CSV_期間A!$M1009="","",②実績CSV_期間A!$M1009&amp;"")</f>
        <v/>
      </c>
      <c r="D1013" s="12" t="str">
        <f aca="false">IF($C1013="","",②実績CSV_期間A!$N1009)</f>
        <v/>
      </c>
      <c r="E1013" s="12" t="str">
        <f aca="false">IF($C1013="","",RIGHT($D1013,1))</f>
        <v/>
      </c>
      <c r="F1013" s="41" t="str">
        <f aca="false">IF($C1013="","",IFERROR(INDEX(サイズ換算マスタ!$C$6:$C$8,MATCH($E1013,サイズ換算マスタ!$B$6:$B$8,0)),1))</f>
        <v/>
      </c>
      <c r="G1013" s="38" t="str">
        <f aca="false">IF($C1013="","",SUMIFS(②実績CSV_期間A!$AA$2:$AA$5001,②実績CSV_期間A!$M$2:$M$5001,$C1013))</f>
        <v/>
      </c>
      <c r="H1013" s="38" t="str">
        <f aca="false">IF($C1013="","",SUMIFS(③実績CSV_期間B!$AA$2:$AA$5001,③実績CSV_期間B!$M$2:$M$5001,$C1013))</f>
        <v/>
      </c>
      <c r="I1013" s="38" t="str">
        <f aca="false">IF($C1013="","",SUMIFS(④実績CSV_期間C!$AA$2:$AA$5001,④実績CSV_期間C!$M$2:$M$5001,$C1013))</f>
        <v/>
      </c>
      <c r="J1013" s="38" t="str">
        <f aca="false">IF($C1013="","",N($F1013)*N($G1013))</f>
        <v/>
      </c>
      <c r="K1013" s="38" t="str">
        <f aca="false">IF($C1013="","",N($F1013)*N($H1013))</f>
        <v/>
      </c>
      <c r="L1013" s="38" t="str">
        <f aca="false">IF($C1013="","",N($F1013)*N($I1013))</f>
        <v/>
      </c>
      <c r="M1013" s="37" t="str">
        <f aca="false">IF(OR($C1013="",N(TOP!$C$12)=0),"",N($J1013)/TOP!$C$12)</f>
        <v/>
      </c>
      <c r="N1013" s="37" t="str">
        <f aca="false">IF(OR($C1013="",N(TOP!$C$13)=0),"",N($K1013)/TOP!$C$13)</f>
        <v/>
      </c>
      <c r="O1013" s="37" t="str">
        <f aca="false">IF(OR($C1013="",N(TOP!$C$14)=0),"",N($L1013)/TOP!$C$14)</f>
        <v/>
      </c>
      <c r="P1013" s="42" t="str">
        <f aca="false">IF($C1013="","",IFERROR(CHOOSE(MATCH(TOP!$C$10,{"【期間A】","【期間B】","【期間C】"},0),N($M1013),N($N1013),N($O1013)),0))</f>
        <v/>
      </c>
    </row>
    <row r="1014" customFormat="false" ht="15" hidden="false" customHeight="false" outlineLevel="0" collapsed="false">
      <c r="B1014" s="12" t="n">
        <v>1009</v>
      </c>
      <c r="C1014" s="36" t="str">
        <f aca="false">IF(②実績CSV_期間A!$M1010="","",②実績CSV_期間A!$M1010&amp;"")</f>
        <v/>
      </c>
      <c r="D1014" s="12" t="str">
        <f aca="false">IF($C1014="","",②実績CSV_期間A!$N1010)</f>
        <v/>
      </c>
      <c r="E1014" s="12" t="str">
        <f aca="false">IF($C1014="","",RIGHT($D1014,1))</f>
        <v/>
      </c>
      <c r="F1014" s="41" t="str">
        <f aca="false">IF($C1014="","",IFERROR(INDEX(サイズ換算マスタ!$C$6:$C$8,MATCH($E1014,サイズ換算マスタ!$B$6:$B$8,0)),1))</f>
        <v/>
      </c>
      <c r="G1014" s="38" t="str">
        <f aca="false">IF($C1014="","",SUMIFS(②実績CSV_期間A!$AA$2:$AA$5001,②実績CSV_期間A!$M$2:$M$5001,$C1014))</f>
        <v/>
      </c>
      <c r="H1014" s="38" t="str">
        <f aca="false">IF($C1014="","",SUMIFS(③実績CSV_期間B!$AA$2:$AA$5001,③実績CSV_期間B!$M$2:$M$5001,$C1014))</f>
        <v/>
      </c>
      <c r="I1014" s="38" t="str">
        <f aca="false">IF($C1014="","",SUMIFS(④実績CSV_期間C!$AA$2:$AA$5001,④実績CSV_期間C!$M$2:$M$5001,$C1014))</f>
        <v/>
      </c>
      <c r="J1014" s="38" t="str">
        <f aca="false">IF($C1014="","",N($F1014)*N($G1014))</f>
        <v/>
      </c>
      <c r="K1014" s="38" t="str">
        <f aca="false">IF($C1014="","",N($F1014)*N($H1014))</f>
        <v/>
      </c>
      <c r="L1014" s="38" t="str">
        <f aca="false">IF($C1014="","",N($F1014)*N($I1014))</f>
        <v/>
      </c>
      <c r="M1014" s="37" t="str">
        <f aca="false">IF(OR($C1014="",N(TOP!$C$12)=0),"",N($J1014)/TOP!$C$12)</f>
        <v/>
      </c>
      <c r="N1014" s="37" t="str">
        <f aca="false">IF(OR($C1014="",N(TOP!$C$13)=0),"",N($K1014)/TOP!$C$13)</f>
        <v/>
      </c>
      <c r="O1014" s="37" t="str">
        <f aca="false">IF(OR($C1014="",N(TOP!$C$14)=0),"",N($L1014)/TOP!$C$14)</f>
        <v/>
      </c>
      <c r="P1014" s="42" t="str">
        <f aca="false">IF($C1014="","",IFERROR(CHOOSE(MATCH(TOP!$C$10,{"【期間A】","【期間B】","【期間C】"},0),N($M1014),N($N1014),N($O1014)),0))</f>
        <v/>
      </c>
    </row>
    <row r="1015" customFormat="false" ht="15" hidden="false" customHeight="false" outlineLevel="0" collapsed="false">
      <c r="B1015" s="12" t="n">
        <v>1010</v>
      </c>
      <c r="C1015" s="36" t="str">
        <f aca="false">IF(②実績CSV_期間A!$M1011="","",②実績CSV_期間A!$M1011&amp;"")</f>
        <v/>
      </c>
      <c r="D1015" s="12" t="str">
        <f aca="false">IF($C1015="","",②実績CSV_期間A!$N1011)</f>
        <v/>
      </c>
      <c r="E1015" s="12" t="str">
        <f aca="false">IF($C1015="","",RIGHT($D1015,1))</f>
        <v/>
      </c>
      <c r="F1015" s="41" t="str">
        <f aca="false">IF($C1015="","",IFERROR(INDEX(サイズ換算マスタ!$C$6:$C$8,MATCH($E1015,サイズ換算マスタ!$B$6:$B$8,0)),1))</f>
        <v/>
      </c>
      <c r="G1015" s="38" t="str">
        <f aca="false">IF($C1015="","",SUMIFS(②実績CSV_期間A!$AA$2:$AA$5001,②実績CSV_期間A!$M$2:$M$5001,$C1015))</f>
        <v/>
      </c>
      <c r="H1015" s="38" t="str">
        <f aca="false">IF($C1015="","",SUMIFS(③実績CSV_期間B!$AA$2:$AA$5001,③実績CSV_期間B!$M$2:$M$5001,$C1015))</f>
        <v/>
      </c>
      <c r="I1015" s="38" t="str">
        <f aca="false">IF($C1015="","",SUMIFS(④実績CSV_期間C!$AA$2:$AA$5001,④実績CSV_期間C!$M$2:$M$5001,$C1015))</f>
        <v/>
      </c>
      <c r="J1015" s="38" t="str">
        <f aca="false">IF($C1015="","",N($F1015)*N($G1015))</f>
        <v/>
      </c>
      <c r="K1015" s="38" t="str">
        <f aca="false">IF($C1015="","",N($F1015)*N($H1015))</f>
        <v/>
      </c>
      <c r="L1015" s="38" t="str">
        <f aca="false">IF($C1015="","",N($F1015)*N($I1015))</f>
        <v/>
      </c>
      <c r="M1015" s="37" t="str">
        <f aca="false">IF(OR($C1015="",N(TOP!$C$12)=0),"",N($J1015)/TOP!$C$12)</f>
        <v/>
      </c>
      <c r="N1015" s="37" t="str">
        <f aca="false">IF(OR($C1015="",N(TOP!$C$13)=0),"",N($K1015)/TOP!$C$13)</f>
        <v/>
      </c>
      <c r="O1015" s="37" t="str">
        <f aca="false">IF(OR($C1015="",N(TOP!$C$14)=0),"",N($L1015)/TOP!$C$14)</f>
        <v/>
      </c>
      <c r="P1015" s="42" t="str">
        <f aca="false">IF($C1015="","",IFERROR(CHOOSE(MATCH(TOP!$C$10,{"【期間A】","【期間B】","【期間C】"},0),N($M1015),N($N1015),N($O1015)),0))</f>
        <v/>
      </c>
    </row>
    <row r="1016" customFormat="false" ht="15" hidden="false" customHeight="false" outlineLevel="0" collapsed="false">
      <c r="B1016" s="12" t="n">
        <v>1011</v>
      </c>
      <c r="C1016" s="36" t="str">
        <f aca="false">IF(②実績CSV_期間A!$M1012="","",②実績CSV_期間A!$M1012&amp;"")</f>
        <v/>
      </c>
      <c r="D1016" s="12" t="str">
        <f aca="false">IF($C1016="","",②実績CSV_期間A!$N1012)</f>
        <v/>
      </c>
      <c r="E1016" s="12" t="str">
        <f aca="false">IF($C1016="","",RIGHT($D1016,1))</f>
        <v/>
      </c>
      <c r="F1016" s="41" t="str">
        <f aca="false">IF($C1016="","",IFERROR(INDEX(サイズ換算マスタ!$C$6:$C$8,MATCH($E1016,サイズ換算マスタ!$B$6:$B$8,0)),1))</f>
        <v/>
      </c>
      <c r="G1016" s="38" t="str">
        <f aca="false">IF($C1016="","",SUMIFS(②実績CSV_期間A!$AA$2:$AA$5001,②実績CSV_期間A!$M$2:$M$5001,$C1016))</f>
        <v/>
      </c>
      <c r="H1016" s="38" t="str">
        <f aca="false">IF($C1016="","",SUMIFS(③実績CSV_期間B!$AA$2:$AA$5001,③実績CSV_期間B!$M$2:$M$5001,$C1016))</f>
        <v/>
      </c>
      <c r="I1016" s="38" t="str">
        <f aca="false">IF($C1016="","",SUMIFS(④実績CSV_期間C!$AA$2:$AA$5001,④実績CSV_期間C!$M$2:$M$5001,$C1016))</f>
        <v/>
      </c>
      <c r="J1016" s="38" t="str">
        <f aca="false">IF($C1016="","",N($F1016)*N($G1016))</f>
        <v/>
      </c>
      <c r="K1016" s="38" t="str">
        <f aca="false">IF($C1016="","",N($F1016)*N($H1016))</f>
        <v/>
      </c>
      <c r="L1016" s="38" t="str">
        <f aca="false">IF($C1016="","",N($F1016)*N($I1016))</f>
        <v/>
      </c>
      <c r="M1016" s="37" t="str">
        <f aca="false">IF(OR($C1016="",N(TOP!$C$12)=0),"",N($J1016)/TOP!$C$12)</f>
        <v/>
      </c>
      <c r="N1016" s="37" t="str">
        <f aca="false">IF(OR($C1016="",N(TOP!$C$13)=0),"",N($K1016)/TOP!$C$13)</f>
        <v/>
      </c>
      <c r="O1016" s="37" t="str">
        <f aca="false">IF(OR($C1016="",N(TOP!$C$14)=0),"",N($L1016)/TOP!$C$14)</f>
        <v/>
      </c>
      <c r="P1016" s="42" t="str">
        <f aca="false">IF($C1016="","",IFERROR(CHOOSE(MATCH(TOP!$C$10,{"【期間A】","【期間B】","【期間C】"},0),N($M1016),N($N1016),N($O1016)),0))</f>
        <v/>
      </c>
    </row>
    <row r="1017" customFormat="false" ht="15" hidden="false" customHeight="false" outlineLevel="0" collapsed="false">
      <c r="B1017" s="12" t="n">
        <v>1012</v>
      </c>
      <c r="C1017" s="36" t="str">
        <f aca="false">IF(②実績CSV_期間A!$M1013="","",②実績CSV_期間A!$M1013&amp;"")</f>
        <v/>
      </c>
      <c r="D1017" s="12" t="str">
        <f aca="false">IF($C1017="","",②実績CSV_期間A!$N1013)</f>
        <v/>
      </c>
      <c r="E1017" s="12" t="str">
        <f aca="false">IF($C1017="","",RIGHT($D1017,1))</f>
        <v/>
      </c>
      <c r="F1017" s="41" t="str">
        <f aca="false">IF($C1017="","",IFERROR(INDEX(サイズ換算マスタ!$C$6:$C$8,MATCH($E1017,サイズ換算マスタ!$B$6:$B$8,0)),1))</f>
        <v/>
      </c>
      <c r="G1017" s="38" t="str">
        <f aca="false">IF($C1017="","",SUMIFS(②実績CSV_期間A!$AA$2:$AA$5001,②実績CSV_期間A!$M$2:$M$5001,$C1017))</f>
        <v/>
      </c>
      <c r="H1017" s="38" t="str">
        <f aca="false">IF($C1017="","",SUMIFS(③実績CSV_期間B!$AA$2:$AA$5001,③実績CSV_期間B!$M$2:$M$5001,$C1017))</f>
        <v/>
      </c>
      <c r="I1017" s="38" t="str">
        <f aca="false">IF($C1017="","",SUMIFS(④実績CSV_期間C!$AA$2:$AA$5001,④実績CSV_期間C!$M$2:$M$5001,$C1017))</f>
        <v/>
      </c>
      <c r="J1017" s="38" t="str">
        <f aca="false">IF($C1017="","",N($F1017)*N($G1017))</f>
        <v/>
      </c>
      <c r="K1017" s="38" t="str">
        <f aca="false">IF($C1017="","",N($F1017)*N($H1017))</f>
        <v/>
      </c>
      <c r="L1017" s="38" t="str">
        <f aca="false">IF($C1017="","",N($F1017)*N($I1017))</f>
        <v/>
      </c>
      <c r="M1017" s="37" t="str">
        <f aca="false">IF(OR($C1017="",N(TOP!$C$12)=0),"",N($J1017)/TOP!$C$12)</f>
        <v/>
      </c>
      <c r="N1017" s="37" t="str">
        <f aca="false">IF(OR($C1017="",N(TOP!$C$13)=0),"",N($K1017)/TOP!$C$13)</f>
        <v/>
      </c>
      <c r="O1017" s="37" t="str">
        <f aca="false">IF(OR($C1017="",N(TOP!$C$14)=0),"",N($L1017)/TOP!$C$14)</f>
        <v/>
      </c>
      <c r="P1017" s="42" t="str">
        <f aca="false">IF($C1017="","",IFERROR(CHOOSE(MATCH(TOP!$C$10,{"【期間A】","【期間B】","【期間C】"},0),N($M1017),N($N1017),N($O1017)),0))</f>
        <v/>
      </c>
    </row>
    <row r="1018" customFormat="false" ht="15" hidden="false" customHeight="false" outlineLevel="0" collapsed="false">
      <c r="B1018" s="12" t="n">
        <v>1013</v>
      </c>
      <c r="C1018" s="36" t="str">
        <f aca="false">IF(②実績CSV_期間A!$M1014="","",②実績CSV_期間A!$M1014&amp;"")</f>
        <v/>
      </c>
      <c r="D1018" s="12" t="str">
        <f aca="false">IF($C1018="","",②実績CSV_期間A!$N1014)</f>
        <v/>
      </c>
      <c r="E1018" s="12" t="str">
        <f aca="false">IF($C1018="","",RIGHT($D1018,1))</f>
        <v/>
      </c>
      <c r="F1018" s="41" t="str">
        <f aca="false">IF($C1018="","",IFERROR(INDEX(サイズ換算マスタ!$C$6:$C$8,MATCH($E1018,サイズ換算マスタ!$B$6:$B$8,0)),1))</f>
        <v/>
      </c>
      <c r="G1018" s="38" t="str">
        <f aca="false">IF($C1018="","",SUMIFS(②実績CSV_期間A!$AA$2:$AA$5001,②実績CSV_期間A!$M$2:$M$5001,$C1018))</f>
        <v/>
      </c>
      <c r="H1018" s="38" t="str">
        <f aca="false">IF($C1018="","",SUMIFS(③実績CSV_期間B!$AA$2:$AA$5001,③実績CSV_期間B!$M$2:$M$5001,$C1018))</f>
        <v/>
      </c>
      <c r="I1018" s="38" t="str">
        <f aca="false">IF($C1018="","",SUMIFS(④実績CSV_期間C!$AA$2:$AA$5001,④実績CSV_期間C!$M$2:$M$5001,$C1018))</f>
        <v/>
      </c>
      <c r="J1018" s="38" t="str">
        <f aca="false">IF($C1018="","",N($F1018)*N($G1018))</f>
        <v/>
      </c>
      <c r="K1018" s="38" t="str">
        <f aca="false">IF($C1018="","",N($F1018)*N($H1018))</f>
        <v/>
      </c>
      <c r="L1018" s="38" t="str">
        <f aca="false">IF($C1018="","",N($F1018)*N($I1018))</f>
        <v/>
      </c>
      <c r="M1018" s="37" t="str">
        <f aca="false">IF(OR($C1018="",N(TOP!$C$12)=0),"",N($J1018)/TOP!$C$12)</f>
        <v/>
      </c>
      <c r="N1018" s="37" t="str">
        <f aca="false">IF(OR($C1018="",N(TOP!$C$13)=0),"",N($K1018)/TOP!$C$13)</f>
        <v/>
      </c>
      <c r="O1018" s="37" t="str">
        <f aca="false">IF(OR($C1018="",N(TOP!$C$14)=0),"",N($L1018)/TOP!$C$14)</f>
        <v/>
      </c>
      <c r="P1018" s="42" t="str">
        <f aca="false">IF($C1018="","",IFERROR(CHOOSE(MATCH(TOP!$C$10,{"【期間A】","【期間B】","【期間C】"},0),N($M1018),N($N1018),N($O1018)),0))</f>
        <v/>
      </c>
    </row>
    <row r="1019" customFormat="false" ht="15" hidden="false" customHeight="false" outlineLevel="0" collapsed="false">
      <c r="B1019" s="12" t="n">
        <v>1014</v>
      </c>
      <c r="C1019" s="36" t="str">
        <f aca="false">IF(②実績CSV_期間A!$M1015="","",②実績CSV_期間A!$M1015&amp;"")</f>
        <v/>
      </c>
      <c r="D1019" s="12" t="str">
        <f aca="false">IF($C1019="","",②実績CSV_期間A!$N1015)</f>
        <v/>
      </c>
      <c r="E1019" s="12" t="str">
        <f aca="false">IF($C1019="","",RIGHT($D1019,1))</f>
        <v/>
      </c>
      <c r="F1019" s="41" t="str">
        <f aca="false">IF($C1019="","",IFERROR(INDEX(サイズ換算マスタ!$C$6:$C$8,MATCH($E1019,サイズ換算マスタ!$B$6:$B$8,0)),1))</f>
        <v/>
      </c>
      <c r="G1019" s="38" t="str">
        <f aca="false">IF($C1019="","",SUMIFS(②実績CSV_期間A!$AA$2:$AA$5001,②実績CSV_期間A!$M$2:$M$5001,$C1019))</f>
        <v/>
      </c>
      <c r="H1019" s="38" t="str">
        <f aca="false">IF($C1019="","",SUMIFS(③実績CSV_期間B!$AA$2:$AA$5001,③実績CSV_期間B!$M$2:$M$5001,$C1019))</f>
        <v/>
      </c>
      <c r="I1019" s="38" t="str">
        <f aca="false">IF($C1019="","",SUMIFS(④実績CSV_期間C!$AA$2:$AA$5001,④実績CSV_期間C!$M$2:$M$5001,$C1019))</f>
        <v/>
      </c>
      <c r="J1019" s="38" t="str">
        <f aca="false">IF($C1019="","",N($F1019)*N($G1019))</f>
        <v/>
      </c>
      <c r="K1019" s="38" t="str">
        <f aca="false">IF($C1019="","",N($F1019)*N($H1019))</f>
        <v/>
      </c>
      <c r="L1019" s="38" t="str">
        <f aca="false">IF($C1019="","",N($F1019)*N($I1019))</f>
        <v/>
      </c>
      <c r="M1019" s="37" t="str">
        <f aca="false">IF(OR($C1019="",N(TOP!$C$12)=0),"",N($J1019)/TOP!$C$12)</f>
        <v/>
      </c>
      <c r="N1019" s="37" t="str">
        <f aca="false">IF(OR($C1019="",N(TOP!$C$13)=0),"",N($K1019)/TOP!$C$13)</f>
        <v/>
      </c>
      <c r="O1019" s="37" t="str">
        <f aca="false">IF(OR($C1019="",N(TOP!$C$14)=0),"",N($L1019)/TOP!$C$14)</f>
        <v/>
      </c>
      <c r="P1019" s="42" t="str">
        <f aca="false">IF($C1019="","",IFERROR(CHOOSE(MATCH(TOP!$C$10,{"【期間A】","【期間B】","【期間C】"},0),N($M1019),N($N1019),N($O1019)),0))</f>
        <v/>
      </c>
    </row>
    <row r="1020" customFormat="false" ht="15" hidden="false" customHeight="false" outlineLevel="0" collapsed="false">
      <c r="B1020" s="12" t="n">
        <v>1015</v>
      </c>
      <c r="C1020" s="36" t="str">
        <f aca="false">IF(②実績CSV_期間A!$M1016="","",②実績CSV_期間A!$M1016&amp;"")</f>
        <v/>
      </c>
      <c r="D1020" s="12" t="str">
        <f aca="false">IF($C1020="","",②実績CSV_期間A!$N1016)</f>
        <v/>
      </c>
      <c r="E1020" s="12" t="str">
        <f aca="false">IF($C1020="","",RIGHT($D1020,1))</f>
        <v/>
      </c>
      <c r="F1020" s="41" t="str">
        <f aca="false">IF($C1020="","",IFERROR(INDEX(サイズ換算マスタ!$C$6:$C$8,MATCH($E1020,サイズ換算マスタ!$B$6:$B$8,0)),1))</f>
        <v/>
      </c>
      <c r="G1020" s="38" t="str">
        <f aca="false">IF($C1020="","",SUMIFS(②実績CSV_期間A!$AA$2:$AA$5001,②実績CSV_期間A!$M$2:$M$5001,$C1020))</f>
        <v/>
      </c>
      <c r="H1020" s="38" t="str">
        <f aca="false">IF($C1020="","",SUMIFS(③実績CSV_期間B!$AA$2:$AA$5001,③実績CSV_期間B!$M$2:$M$5001,$C1020))</f>
        <v/>
      </c>
      <c r="I1020" s="38" t="str">
        <f aca="false">IF($C1020="","",SUMIFS(④実績CSV_期間C!$AA$2:$AA$5001,④実績CSV_期間C!$M$2:$M$5001,$C1020))</f>
        <v/>
      </c>
      <c r="J1020" s="38" t="str">
        <f aca="false">IF($C1020="","",N($F1020)*N($G1020))</f>
        <v/>
      </c>
      <c r="K1020" s="38" t="str">
        <f aca="false">IF($C1020="","",N($F1020)*N($H1020))</f>
        <v/>
      </c>
      <c r="L1020" s="38" t="str">
        <f aca="false">IF($C1020="","",N($F1020)*N($I1020))</f>
        <v/>
      </c>
      <c r="M1020" s="37" t="str">
        <f aca="false">IF(OR($C1020="",N(TOP!$C$12)=0),"",N($J1020)/TOP!$C$12)</f>
        <v/>
      </c>
      <c r="N1020" s="37" t="str">
        <f aca="false">IF(OR($C1020="",N(TOP!$C$13)=0),"",N($K1020)/TOP!$C$13)</f>
        <v/>
      </c>
      <c r="O1020" s="37" t="str">
        <f aca="false">IF(OR($C1020="",N(TOP!$C$14)=0),"",N($L1020)/TOP!$C$14)</f>
        <v/>
      </c>
      <c r="P1020" s="42" t="str">
        <f aca="false">IF($C1020="","",IFERROR(CHOOSE(MATCH(TOP!$C$10,{"【期間A】","【期間B】","【期間C】"},0),N($M1020),N($N1020),N($O1020)),0))</f>
        <v/>
      </c>
    </row>
    <row r="1021" customFormat="false" ht="15" hidden="false" customHeight="false" outlineLevel="0" collapsed="false">
      <c r="B1021" s="12" t="n">
        <v>1016</v>
      </c>
      <c r="C1021" s="36" t="str">
        <f aca="false">IF(②実績CSV_期間A!$M1017="","",②実績CSV_期間A!$M1017&amp;"")</f>
        <v/>
      </c>
      <c r="D1021" s="12" t="str">
        <f aca="false">IF($C1021="","",②実績CSV_期間A!$N1017)</f>
        <v/>
      </c>
      <c r="E1021" s="12" t="str">
        <f aca="false">IF($C1021="","",RIGHT($D1021,1))</f>
        <v/>
      </c>
      <c r="F1021" s="41" t="str">
        <f aca="false">IF($C1021="","",IFERROR(INDEX(サイズ換算マスタ!$C$6:$C$8,MATCH($E1021,サイズ換算マスタ!$B$6:$B$8,0)),1))</f>
        <v/>
      </c>
      <c r="G1021" s="38" t="str">
        <f aca="false">IF($C1021="","",SUMIFS(②実績CSV_期間A!$AA$2:$AA$5001,②実績CSV_期間A!$M$2:$M$5001,$C1021))</f>
        <v/>
      </c>
      <c r="H1021" s="38" t="str">
        <f aca="false">IF($C1021="","",SUMIFS(③実績CSV_期間B!$AA$2:$AA$5001,③実績CSV_期間B!$M$2:$M$5001,$C1021))</f>
        <v/>
      </c>
      <c r="I1021" s="38" t="str">
        <f aca="false">IF($C1021="","",SUMIFS(④実績CSV_期間C!$AA$2:$AA$5001,④実績CSV_期間C!$M$2:$M$5001,$C1021))</f>
        <v/>
      </c>
      <c r="J1021" s="38" t="str">
        <f aca="false">IF($C1021="","",N($F1021)*N($G1021))</f>
        <v/>
      </c>
      <c r="K1021" s="38" t="str">
        <f aca="false">IF($C1021="","",N($F1021)*N($H1021))</f>
        <v/>
      </c>
      <c r="L1021" s="38" t="str">
        <f aca="false">IF($C1021="","",N($F1021)*N($I1021))</f>
        <v/>
      </c>
      <c r="M1021" s="37" t="str">
        <f aca="false">IF(OR($C1021="",N(TOP!$C$12)=0),"",N($J1021)/TOP!$C$12)</f>
        <v/>
      </c>
      <c r="N1021" s="37" t="str">
        <f aca="false">IF(OR($C1021="",N(TOP!$C$13)=0),"",N($K1021)/TOP!$C$13)</f>
        <v/>
      </c>
      <c r="O1021" s="37" t="str">
        <f aca="false">IF(OR($C1021="",N(TOP!$C$14)=0),"",N($L1021)/TOP!$C$14)</f>
        <v/>
      </c>
      <c r="P1021" s="42" t="str">
        <f aca="false">IF($C1021="","",IFERROR(CHOOSE(MATCH(TOP!$C$10,{"【期間A】","【期間B】","【期間C】"},0),N($M1021),N($N1021),N($O1021)),0))</f>
        <v/>
      </c>
    </row>
    <row r="1022" customFormat="false" ht="15" hidden="false" customHeight="false" outlineLevel="0" collapsed="false">
      <c r="B1022" s="12" t="n">
        <v>1017</v>
      </c>
      <c r="C1022" s="36" t="str">
        <f aca="false">IF(②実績CSV_期間A!$M1018="","",②実績CSV_期間A!$M1018&amp;"")</f>
        <v/>
      </c>
      <c r="D1022" s="12" t="str">
        <f aca="false">IF($C1022="","",②実績CSV_期間A!$N1018)</f>
        <v/>
      </c>
      <c r="E1022" s="12" t="str">
        <f aca="false">IF($C1022="","",RIGHT($D1022,1))</f>
        <v/>
      </c>
      <c r="F1022" s="41" t="str">
        <f aca="false">IF($C1022="","",IFERROR(INDEX(サイズ換算マスタ!$C$6:$C$8,MATCH($E1022,サイズ換算マスタ!$B$6:$B$8,0)),1))</f>
        <v/>
      </c>
      <c r="G1022" s="38" t="str">
        <f aca="false">IF($C1022="","",SUMIFS(②実績CSV_期間A!$AA$2:$AA$5001,②実績CSV_期間A!$M$2:$M$5001,$C1022))</f>
        <v/>
      </c>
      <c r="H1022" s="38" t="str">
        <f aca="false">IF($C1022="","",SUMIFS(③実績CSV_期間B!$AA$2:$AA$5001,③実績CSV_期間B!$M$2:$M$5001,$C1022))</f>
        <v/>
      </c>
      <c r="I1022" s="38" t="str">
        <f aca="false">IF($C1022="","",SUMIFS(④実績CSV_期間C!$AA$2:$AA$5001,④実績CSV_期間C!$M$2:$M$5001,$C1022))</f>
        <v/>
      </c>
      <c r="J1022" s="38" t="str">
        <f aca="false">IF($C1022="","",N($F1022)*N($G1022))</f>
        <v/>
      </c>
      <c r="K1022" s="38" t="str">
        <f aca="false">IF($C1022="","",N($F1022)*N($H1022))</f>
        <v/>
      </c>
      <c r="L1022" s="38" t="str">
        <f aca="false">IF($C1022="","",N($F1022)*N($I1022))</f>
        <v/>
      </c>
      <c r="M1022" s="37" t="str">
        <f aca="false">IF(OR($C1022="",N(TOP!$C$12)=0),"",N($J1022)/TOP!$C$12)</f>
        <v/>
      </c>
      <c r="N1022" s="37" t="str">
        <f aca="false">IF(OR($C1022="",N(TOP!$C$13)=0),"",N($K1022)/TOP!$C$13)</f>
        <v/>
      </c>
      <c r="O1022" s="37" t="str">
        <f aca="false">IF(OR($C1022="",N(TOP!$C$14)=0),"",N($L1022)/TOP!$C$14)</f>
        <v/>
      </c>
      <c r="P1022" s="42" t="str">
        <f aca="false">IF($C1022="","",IFERROR(CHOOSE(MATCH(TOP!$C$10,{"【期間A】","【期間B】","【期間C】"},0),N($M1022),N($N1022),N($O1022)),0))</f>
        <v/>
      </c>
    </row>
    <row r="1023" customFormat="false" ht="15" hidden="false" customHeight="false" outlineLevel="0" collapsed="false">
      <c r="B1023" s="12" t="n">
        <v>1018</v>
      </c>
      <c r="C1023" s="36" t="str">
        <f aca="false">IF(②実績CSV_期間A!$M1019="","",②実績CSV_期間A!$M1019&amp;"")</f>
        <v/>
      </c>
      <c r="D1023" s="12" t="str">
        <f aca="false">IF($C1023="","",②実績CSV_期間A!$N1019)</f>
        <v/>
      </c>
      <c r="E1023" s="12" t="str">
        <f aca="false">IF($C1023="","",RIGHT($D1023,1))</f>
        <v/>
      </c>
      <c r="F1023" s="41" t="str">
        <f aca="false">IF($C1023="","",IFERROR(INDEX(サイズ換算マスタ!$C$6:$C$8,MATCH($E1023,サイズ換算マスタ!$B$6:$B$8,0)),1))</f>
        <v/>
      </c>
      <c r="G1023" s="38" t="str">
        <f aca="false">IF($C1023="","",SUMIFS(②実績CSV_期間A!$AA$2:$AA$5001,②実績CSV_期間A!$M$2:$M$5001,$C1023))</f>
        <v/>
      </c>
      <c r="H1023" s="38" t="str">
        <f aca="false">IF($C1023="","",SUMIFS(③実績CSV_期間B!$AA$2:$AA$5001,③実績CSV_期間B!$M$2:$M$5001,$C1023))</f>
        <v/>
      </c>
      <c r="I1023" s="38" t="str">
        <f aca="false">IF($C1023="","",SUMIFS(④実績CSV_期間C!$AA$2:$AA$5001,④実績CSV_期間C!$M$2:$M$5001,$C1023))</f>
        <v/>
      </c>
      <c r="J1023" s="38" t="str">
        <f aca="false">IF($C1023="","",N($F1023)*N($G1023))</f>
        <v/>
      </c>
      <c r="K1023" s="38" t="str">
        <f aca="false">IF($C1023="","",N($F1023)*N($H1023))</f>
        <v/>
      </c>
      <c r="L1023" s="38" t="str">
        <f aca="false">IF($C1023="","",N($F1023)*N($I1023))</f>
        <v/>
      </c>
      <c r="M1023" s="37" t="str">
        <f aca="false">IF(OR($C1023="",N(TOP!$C$12)=0),"",N($J1023)/TOP!$C$12)</f>
        <v/>
      </c>
      <c r="N1023" s="37" t="str">
        <f aca="false">IF(OR($C1023="",N(TOP!$C$13)=0),"",N($K1023)/TOP!$C$13)</f>
        <v/>
      </c>
      <c r="O1023" s="37" t="str">
        <f aca="false">IF(OR($C1023="",N(TOP!$C$14)=0),"",N($L1023)/TOP!$C$14)</f>
        <v/>
      </c>
      <c r="P1023" s="42" t="str">
        <f aca="false">IF($C1023="","",IFERROR(CHOOSE(MATCH(TOP!$C$10,{"【期間A】","【期間B】","【期間C】"},0),N($M1023),N($N1023),N($O1023)),0))</f>
        <v/>
      </c>
    </row>
    <row r="1024" customFormat="false" ht="15" hidden="false" customHeight="false" outlineLevel="0" collapsed="false">
      <c r="B1024" s="12" t="n">
        <v>1019</v>
      </c>
      <c r="C1024" s="36" t="str">
        <f aca="false">IF(②実績CSV_期間A!$M1020="","",②実績CSV_期間A!$M1020&amp;"")</f>
        <v/>
      </c>
      <c r="D1024" s="12" t="str">
        <f aca="false">IF($C1024="","",②実績CSV_期間A!$N1020)</f>
        <v/>
      </c>
      <c r="E1024" s="12" t="str">
        <f aca="false">IF($C1024="","",RIGHT($D1024,1))</f>
        <v/>
      </c>
      <c r="F1024" s="41" t="str">
        <f aca="false">IF($C1024="","",IFERROR(INDEX(サイズ換算マスタ!$C$6:$C$8,MATCH($E1024,サイズ換算マスタ!$B$6:$B$8,0)),1))</f>
        <v/>
      </c>
      <c r="G1024" s="38" t="str">
        <f aca="false">IF($C1024="","",SUMIFS(②実績CSV_期間A!$AA$2:$AA$5001,②実績CSV_期間A!$M$2:$M$5001,$C1024))</f>
        <v/>
      </c>
      <c r="H1024" s="38" t="str">
        <f aca="false">IF($C1024="","",SUMIFS(③実績CSV_期間B!$AA$2:$AA$5001,③実績CSV_期間B!$M$2:$M$5001,$C1024))</f>
        <v/>
      </c>
      <c r="I1024" s="38" t="str">
        <f aca="false">IF($C1024="","",SUMIFS(④実績CSV_期間C!$AA$2:$AA$5001,④実績CSV_期間C!$M$2:$M$5001,$C1024))</f>
        <v/>
      </c>
      <c r="J1024" s="38" t="str">
        <f aca="false">IF($C1024="","",N($F1024)*N($G1024))</f>
        <v/>
      </c>
      <c r="K1024" s="38" t="str">
        <f aca="false">IF($C1024="","",N($F1024)*N($H1024))</f>
        <v/>
      </c>
      <c r="L1024" s="38" t="str">
        <f aca="false">IF($C1024="","",N($F1024)*N($I1024))</f>
        <v/>
      </c>
      <c r="M1024" s="37" t="str">
        <f aca="false">IF(OR($C1024="",N(TOP!$C$12)=0),"",N($J1024)/TOP!$C$12)</f>
        <v/>
      </c>
      <c r="N1024" s="37" t="str">
        <f aca="false">IF(OR($C1024="",N(TOP!$C$13)=0),"",N($K1024)/TOP!$C$13)</f>
        <v/>
      </c>
      <c r="O1024" s="37" t="str">
        <f aca="false">IF(OR($C1024="",N(TOP!$C$14)=0),"",N($L1024)/TOP!$C$14)</f>
        <v/>
      </c>
      <c r="P1024" s="42" t="str">
        <f aca="false">IF($C1024="","",IFERROR(CHOOSE(MATCH(TOP!$C$10,{"【期間A】","【期間B】","【期間C】"},0),N($M1024),N($N1024),N($O1024)),0))</f>
        <v/>
      </c>
    </row>
    <row r="1025" customFormat="false" ht="15" hidden="false" customHeight="false" outlineLevel="0" collapsed="false">
      <c r="B1025" s="12" t="n">
        <v>1020</v>
      </c>
      <c r="C1025" s="36" t="str">
        <f aca="false">IF(②実績CSV_期間A!$M1021="","",②実績CSV_期間A!$M1021&amp;"")</f>
        <v/>
      </c>
      <c r="D1025" s="12" t="str">
        <f aca="false">IF($C1025="","",②実績CSV_期間A!$N1021)</f>
        <v/>
      </c>
      <c r="E1025" s="12" t="str">
        <f aca="false">IF($C1025="","",RIGHT($D1025,1))</f>
        <v/>
      </c>
      <c r="F1025" s="41" t="str">
        <f aca="false">IF($C1025="","",IFERROR(INDEX(サイズ換算マスタ!$C$6:$C$8,MATCH($E1025,サイズ換算マスタ!$B$6:$B$8,0)),1))</f>
        <v/>
      </c>
      <c r="G1025" s="38" t="str">
        <f aca="false">IF($C1025="","",SUMIFS(②実績CSV_期間A!$AA$2:$AA$5001,②実績CSV_期間A!$M$2:$M$5001,$C1025))</f>
        <v/>
      </c>
      <c r="H1025" s="38" t="str">
        <f aca="false">IF($C1025="","",SUMIFS(③実績CSV_期間B!$AA$2:$AA$5001,③実績CSV_期間B!$M$2:$M$5001,$C1025))</f>
        <v/>
      </c>
      <c r="I1025" s="38" t="str">
        <f aca="false">IF($C1025="","",SUMIFS(④実績CSV_期間C!$AA$2:$AA$5001,④実績CSV_期間C!$M$2:$M$5001,$C1025))</f>
        <v/>
      </c>
      <c r="J1025" s="38" t="str">
        <f aca="false">IF($C1025="","",N($F1025)*N($G1025))</f>
        <v/>
      </c>
      <c r="K1025" s="38" t="str">
        <f aca="false">IF($C1025="","",N($F1025)*N($H1025))</f>
        <v/>
      </c>
      <c r="L1025" s="38" t="str">
        <f aca="false">IF($C1025="","",N($F1025)*N($I1025))</f>
        <v/>
      </c>
      <c r="M1025" s="37" t="str">
        <f aca="false">IF(OR($C1025="",N(TOP!$C$12)=0),"",N($J1025)/TOP!$C$12)</f>
        <v/>
      </c>
      <c r="N1025" s="37" t="str">
        <f aca="false">IF(OR($C1025="",N(TOP!$C$13)=0),"",N($K1025)/TOP!$C$13)</f>
        <v/>
      </c>
      <c r="O1025" s="37" t="str">
        <f aca="false">IF(OR($C1025="",N(TOP!$C$14)=0),"",N($L1025)/TOP!$C$14)</f>
        <v/>
      </c>
      <c r="P1025" s="42" t="str">
        <f aca="false">IF($C1025="","",IFERROR(CHOOSE(MATCH(TOP!$C$10,{"【期間A】","【期間B】","【期間C】"},0),N($M1025),N($N1025),N($O1025)),0))</f>
        <v/>
      </c>
    </row>
    <row r="1026" customFormat="false" ht="15" hidden="false" customHeight="false" outlineLevel="0" collapsed="false">
      <c r="B1026" s="12" t="n">
        <v>1021</v>
      </c>
      <c r="C1026" s="36" t="str">
        <f aca="false">IF(②実績CSV_期間A!$M1022="","",②実績CSV_期間A!$M1022&amp;"")</f>
        <v/>
      </c>
      <c r="D1026" s="12" t="str">
        <f aca="false">IF($C1026="","",②実績CSV_期間A!$N1022)</f>
        <v/>
      </c>
      <c r="E1026" s="12" t="str">
        <f aca="false">IF($C1026="","",RIGHT($D1026,1))</f>
        <v/>
      </c>
      <c r="F1026" s="41" t="str">
        <f aca="false">IF($C1026="","",IFERROR(INDEX(サイズ換算マスタ!$C$6:$C$8,MATCH($E1026,サイズ換算マスタ!$B$6:$B$8,0)),1))</f>
        <v/>
      </c>
      <c r="G1026" s="38" t="str">
        <f aca="false">IF($C1026="","",SUMIFS(②実績CSV_期間A!$AA$2:$AA$5001,②実績CSV_期間A!$M$2:$M$5001,$C1026))</f>
        <v/>
      </c>
      <c r="H1026" s="38" t="str">
        <f aca="false">IF($C1026="","",SUMIFS(③実績CSV_期間B!$AA$2:$AA$5001,③実績CSV_期間B!$M$2:$M$5001,$C1026))</f>
        <v/>
      </c>
      <c r="I1026" s="38" t="str">
        <f aca="false">IF($C1026="","",SUMIFS(④実績CSV_期間C!$AA$2:$AA$5001,④実績CSV_期間C!$M$2:$M$5001,$C1026))</f>
        <v/>
      </c>
      <c r="J1026" s="38" t="str">
        <f aca="false">IF($C1026="","",N($F1026)*N($G1026))</f>
        <v/>
      </c>
      <c r="K1026" s="38" t="str">
        <f aca="false">IF($C1026="","",N($F1026)*N($H1026))</f>
        <v/>
      </c>
      <c r="L1026" s="38" t="str">
        <f aca="false">IF($C1026="","",N($F1026)*N($I1026))</f>
        <v/>
      </c>
      <c r="M1026" s="37" t="str">
        <f aca="false">IF(OR($C1026="",N(TOP!$C$12)=0),"",N($J1026)/TOP!$C$12)</f>
        <v/>
      </c>
      <c r="N1026" s="37" t="str">
        <f aca="false">IF(OR($C1026="",N(TOP!$C$13)=0),"",N($K1026)/TOP!$C$13)</f>
        <v/>
      </c>
      <c r="O1026" s="37" t="str">
        <f aca="false">IF(OR($C1026="",N(TOP!$C$14)=0),"",N($L1026)/TOP!$C$14)</f>
        <v/>
      </c>
      <c r="P1026" s="42" t="str">
        <f aca="false">IF($C1026="","",IFERROR(CHOOSE(MATCH(TOP!$C$10,{"【期間A】","【期間B】","【期間C】"},0),N($M1026),N($N1026),N($O1026)),0))</f>
        <v/>
      </c>
    </row>
    <row r="1027" customFormat="false" ht="15" hidden="false" customHeight="false" outlineLevel="0" collapsed="false">
      <c r="B1027" s="12" t="n">
        <v>1022</v>
      </c>
      <c r="C1027" s="36" t="str">
        <f aca="false">IF(②実績CSV_期間A!$M1023="","",②実績CSV_期間A!$M1023&amp;"")</f>
        <v/>
      </c>
      <c r="D1027" s="12" t="str">
        <f aca="false">IF($C1027="","",②実績CSV_期間A!$N1023)</f>
        <v/>
      </c>
      <c r="E1027" s="12" t="str">
        <f aca="false">IF($C1027="","",RIGHT($D1027,1))</f>
        <v/>
      </c>
      <c r="F1027" s="41" t="str">
        <f aca="false">IF($C1027="","",IFERROR(INDEX(サイズ換算マスタ!$C$6:$C$8,MATCH($E1027,サイズ換算マスタ!$B$6:$B$8,0)),1))</f>
        <v/>
      </c>
      <c r="G1027" s="38" t="str">
        <f aca="false">IF($C1027="","",SUMIFS(②実績CSV_期間A!$AA$2:$AA$5001,②実績CSV_期間A!$M$2:$M$5001,$C1027))</f>
        <v/>
      </c>
      <c r="H1027" s="38" t="str">
        <f aca="false">IF($C1027="","",SUMIFS(③実績CSV_期間B!$AA$2:$AA$5001,③実績CSV_期間B!$M$2:$M$5001,$C1027))</f>
        <v/>
      </c>
      <c r="I1027" s="38" t="str">
        <f aca="false">IF($C1027="","",SUMIFS(④実績CSV_期間C!$AA$2:$AA$5001,④実績CSV_期間C!$M$2:$M$5001,$C1027))</f>
        <v/>
      </c>
      <c r="J1027" s="38" t="str">
        <f aca="false">IF($C1027="","",N($F1027)*N($G1027))</f>
        <v/>
      </c>
      <c r="K1027" s="38" t="str">
        <f aca="false">IF($C1027="","",N($F1027)*N($H1027))</f>
        <v/>
      </c>
      <c r="L1027" s="38" t="str">
        <f aca="false">IF($C1027="","",N($F1027)*N($I1027))</f>
        <v/>
      </c>
      <c r="M1027" s="37" t="str">
        <f aca="false">IF(OR($C1027="",N(TOP!$C$12)=0),"",N($J1027)/TOP!$C$12)</f>
        <v/>
      </c>
      <c r="N1027" s="37" t="str">
        <f aca="false">IF(OR($C1027="",N(TOP!$C$13)=0),"",N($K1027)/TOP!$C$13)</f>
        <v/>
      </c>
      <c r="O1027" s="37" t="str">
        <f aca="false">IF(OR($C1027="",N(TOP!$C$14)=0),"",N($L1027)/TOP!$C$14)</f>
        <v/>
      </c>
      <c r="P1027" s="42" t="str">
        <f aca="false">IF($C1027="","",IFERROR(CHOOSE(MATCH(TOP!$C$10,{"【期間A】","【期間B】","【期間C】"},0),N($M1027),N($N1027),N($O1027)),0))</f>
        <v/>
      </c>
    </row>
    <row r="1028" customFormat="false" ht="15" hidden="false" customHeight="false" outlineLevel="0" collapsed="false">
      <c r="B1028" s="12" t="n">
        <v>1023</v>
      </c>
      <c r="C1028" s="36" t="str">
        <f aca="false">IF(②実績CSV_期間A!$M1024="","",②実績CSV_期間A!$M1024&amp;"")</f>
        <v/>
      </c>
      <c r="D1028" s="12" t="str">
        <f aca="false">IF($C1028="","",②実績CSV_期間A!$N1024)</f>
        <v/>
      </c>
      <c r="E1028" s="12" t="str">
        <f aca="false">IF($C1028="","",RIGHT($D1028,1))</f>
        <v/>
      </c>
      <c r="F1028" s="41" t="str">
        <f aca="false">IF($C1028="","",IFERROR(INDEX(サイズ換算マスタ!$C$6:$C$8,MATCH($E1028,サイズ換算マスタ!$B$6:$B$8,0)),1))</f>
        <v/>
      </c>
      <c r="G1028" s="38" t="str">
        <f aca="false">IF($C1028="","",SUMIFS(②実績CSV_期間A!$AA$2:$AA$5001,②実績CSV_期間A!$M$2:$M$5001,$C1028))</f>
        <v/>
      </c>
      <c r="H1028" s="38" t="str">
        <f aca="false">IF($C1028="","",SUMIFS(③実績CSV_期間B!$AA$2:$AA$5001,③実績CSV_期間B!$M$2:$M$5001,$C1028))</f>
        <v/>
      </c>
      <c r="I1028" s="38" t="str">
        <f aca="false">IF($C1028="","",SUMIFS(④実績CSV_期間C!$AA$2:$AA$5001,④実績CSV_期間C!$M$2:$M$5001,$C1028))</f>
        <v/>
      </c>
      <c r="J1028" s="38" t="str">
        <f aca="false">IF($C1028="","",N($F1028)*N($G1028))</f>
        <v/>
      </c>
      <c r="K1028" s="38" t="str">
        <f aca="false">IF($C1028="","",N($F1028)*N($H1028))</f>
        <v/>
      </c>
      <c r="L1028" s="38" t="str">
        <f aca="false">IF($C1028="","",N($F1028)*N($I1028))</f>
        <v/>
      </c>
      <c r="M1028" s="37" t="str">
        <f aca="false">IF(OR($C1028="",N(TOP!$C$12)=0),"",N($J1028)/TOP!$C$12)</f>
        <v/>
      </c>
      <c r="N1028" s="37" t="str">
        <f aca="false">IF(OR($C1028="",N(TOP!$C$13)=0),"",N($K1028)/TOP!$C$13)</f>
        <v/>
      </c>
      <c r="O1028" s="37" t="str">
        <f aca="false">IF(OR($C1028="",N(TOP!$C$14)=0),"",N($L1028)/TOP!$C$14)</f>
        <v/>
      </c>
      <c r="P1028" s="42" t="str">
        <f aca="false">IF($C1028="","",IFERROR(CHOOSE(MATCH(TOP!$C$10,{"【期間A】","【期間B】","【期間C】"},0),N($M1028),N($N1028),N($O1028)),0))</f>
        <v/>
      </c>
    </row>
    <row r="1029" customFormat="false" ht="15" hidden="false" customHeight="false" outlineLevel="0" collapsed="false">
      <c r="B1029" s="12" t="n">
        <v>1024</v>
      </c>
      <c r="C1029" s="36" t="str">
        <f aca="false">IF(②実績CSV_期間A!$M1025="","",②実績CSV_期間A!$M1025&amp;"")</f>
        <v/>
      </c>
      <c r="D1029" s="12" t="str">
        <f aca="false">IF($C1029="","",②実績CSV_期間A!$N1025)</f>
        <v/>
      </c>
      <c r="E1029" s="12" t="str">
        <f aca="false">IF($C1029="","",RIGHT($D1029,1))</f>
        <v/>
      </c>
      <c r="F1029" s="41" t="str">
        <f aca="false">IF($C1029="","",IFERROR(INDEX(サイズ換算マスタ!$C$6:$C$8,MATCH($E1029,サイズ換算マスタ!$B$6:$B$8,0)),1))</f>
        <v/>
      </c>
      <c r="G1029" s="38" t="str">
        <f aca="false">IF($C1029="","",SUMIFS(②実績CSV_期間A!$AA$2:$AA$5001,②実績CSV_期間A!$M$2:$M$5001,$C1029))</f>
        <v/>
      </c>
      <c r="H1029" s="38" t="str">
        <f aca="false">IF($C1029="","",SUMIFS(③実績CSV_期間B!$AA$2:$AA$5001,③実績CSV_期間B!$M$2:$M$5001,$C1029))</f>
        <v/>
      </c>
      <c r="I1029" s="38" t="str">
        <f aca="false">IF($C1029="","",SUMIFS(④実績CSV_期間C!$AA$2:$AA$5001,④実績CSV_期間C!$M$2:$M$5001,$C1029))</f>
        <v/>
      </c>
      <c r="J1029" s="38" t="str">
        <f aca="false">IF($C1029="","",N($F1029)*N($G1029))</f>
        <v/>
      </c>
      <c r="K1029" s="38" t="str">
        <f aca="false">IF($C1029="","",N($F1029)*N($H1029))</f>
        <v/>
      </c>
      <c r="L1029" s="38" t="str">
        <f aca="false">IF($C1029="","",N($F1029)*N($I1029))</f>
        <v/>
      </c>
      <c r="M1029" s="37" t="str">
        <f aca="false">IF(OR($C1029="",N(TOP!$C$12)=0),"",N($J1029)/TOP!$C$12)</f>
        <v/>
      </c>
      <c r="N1029" s="37" t="str">
        <f aca="false">IF(OR($C1029="",N(TOP!$C$13)=0),"",N($K1029)/TOP!$C$13)</f>
        <v/>
      </c>
      <c r="O1029" s="37" t="str">
        <f aca="false">IF(OR($C1029="",N(TOP!$C$14)=0),"",N($L1029)/TOP!$C$14)</f>
        <v/>
      </c>
      <c r="P1029" s="42" t="str">
        <f aca="false">IF($C1029="","",IFERROR(CHOOSE(MATCH(TOP!$C$10,{"【期間A】","【期間B】","【期間C】"},0),N($M1029),N($N1029),N($O1029)),0))</f>
        <v/>
      </c>
    </row>
    <row r="1030" customFormat="false" ht="15" hidden="false" customHeight="false" outlineLevel="0" collapsed="false">
      <c r="B1030" s="12" t="n">
        <v>1025</v>
      </c>
      <c r="C1030" s="36" t="str">
        <f aca="false">IF(②実績CSV_期間A!$M1026="","",②実績CSV_期間A!$M1026&amp;"")</f>
        <v/>
      </c>
      <c r="D1030" s="12" t="str">
        <f aca="false">IF($C1030="","",②実績CSV_期間A!$N1026)</f>
        <v/>
      </c>
      <c r="E1030" s="12" t="str">
        <f aca="false">IF($C1030="","",RIGHT($D1030,1))</f>
        <v/>
      </c>
      <c r="F1030" s="41" t="str">
        <f aca="false">IF($C1030="","",IFERROR(INDEX(サイズ換算マスタ!$C$6:$C$8,MATCH($E1030,サイズ換算マスタ!$B$6:$B$8,0)),1))</f>
        <v/>
      </c>
      <c r="G1030" s="38" t="str">
        <f aca="false">IF($C1030="","",SUMIFS(②実績CSV_期間A!$AA$2:$AA$5001,②実績CSV_期間A!$M$2:$M$5001,$C1030))</f>
        <v/>
      </c>
      <c r="H1030" s="38" t="str">
        <f aca="false">IF($C1030="","",SUMIFS(③実績CSV_期間B!$AA$2:$AA$5001,③実績CSV_期間B!$M$2:$M$5001,$C1030))</f>
        <v/>
      </c>
      <c r="I1030" s="38" t="str">
        <f aca="false">IF($C1030="","",SUMIFS(④実績CSV_期間C!$AA$2:$AA$5001,④実績CSV_期間C!$M$2:$M$5001,$C1030))</f>
        <v/>
      </c>
      <c r="J1030" s="38" t="str">
        <f aca="false">IF($C1030="","",N($F1030)*N($G1030))</f>
        <v/>
      </c>
      <c r="K1030" s="38" t="str">
        <f aca="false">IF($C1030="","",N($F1030)*N($H1030))</f>
        <v/>
      </c>
      <c r="L1030" s="38" t="str">
        <f aca="false">IF($C1030="","",N($F1030)*N($I1030))</f>
        <v/>
      </c>
      <c r="M1030" s="37" t="str">
        <f aca="false">IF(OR($C1030="",N(TOP!$C$12)=0),"",N($J1030)/TOP!$C$12)</f>
        <v/>
      </c>
      <c r="N1030" s="37" t="str">
        <f aca="false">IF(OR($C1030="",N(TOP!$C$13)=0),"",N($K1030)/TOP!$C$13)</f>
        <v/>
      </c>
      <c r="O1030" s="37" t="str">
        <f aca="false">IF(OR($C1030="",N(TOP!$C$14)=0),"",N($L1030)/TOP!$C$14)</f>
        <v/>
      </c>
      <c r="P1030" s="42" t="str">
        <f aca="false">IF($C1030="","",IFERROR(CHOOSE(MATCH(TOP!$C$10,{"【期間A】","【期間B】","【期間C】"},0),N($M1030),N($N1030),N($O1030)),0))</f>
        <v/>
      </c>
    </row>
    <row r="1031" customFormat="false" ht="15" hidden="false" customHeight="false" outlineLevel="0" collapsed="false">
      <c r="B1031" s="12" t="n">
        <v>1026</v>
      </c>
      <c r="C1031" s="36" t="str">
        <f aca="false">IF(②実績CSV_期間A!$M1027="","",②実績CSV_期間A!$M1027&amp;"")</f>
        <v/>
      </c>
      <c r="D1031" s="12" t="str">
        <f aca="false">IF($C1031="","",②実績CSV_期間A!$N1027)</f>
        <v/>
      </c>
      <c r="E1031" s="12" t="str">
        <f aca="false">IF($C1031="","",RIGHT($D1031,1))</f>
        <v/>
      </c>
      <c r="F1031" s="41" t="str">
        <f aca="false">IF($C1031="","",IFERROR(INDEX(サイズ換算マスタ!$C$6:$C$8,MATCH($E1031,サイズ換算マスタ!$B$6:$B$8,0)),1))</f>
        <v/>
      </c>
      <c r="G1031" s="38" t="str">
        <f aca="false">IF($C1031="","",SUMIFS(②実績CSV_期間A!$AA$2:$AA$5001,②実績CSV_期間A!$M$2:$M$5001,$C1031))</f>
        <v/>
      </c>
      <c r="H1031" s="38" t="str">
        <f aca="false">IF($C1031="","",SUMIFS(③実績CSV_期間B!$AA$2:$AA$5001,③実績CSV_期間B!$M$2:$M$5001,$C1031))</f>
        <v/>
      </c>
      <c r="I1031" s="38" t="str">
        <f aca="false">IF($C1031="","",SUMIFS(④実績CSV_期間C!$AA$2:$AA$5001,④実績CSV_期間C!$M$2:$M$5001,$C1031))</f>
        <v/>
      </c>
      <c r="J1031" s="38" t="str">
        <f aca="false">IF($C1031="","",N($F1031)*N($G1031))</f>
        <v/>
      </c>
      <c r="K1031" s="38" t="str">
        <f aca="false">IF($C1031="","",N($F1031)*N($H1031))</f>
        <v/>
      </c>
      <c r="L1031" s="38" t="str">
        <f aca="false">IF($C1031="","",N($F1031)*N($I1031))</f>
        <v/>
      </c>
      <c r="M1031" s="37" t="str">
        <f aca="false">IF(OR($C1031="",N(TOP!$C$12)=0),"",N($J1031)/TOP!$C$12)</f>
        <v/>
      </c>
      <c r="N1031" s="37" t="str">
        <f aca="false">IF(OR($C1031="",N(TOP!$C$13)=0),"",N($K1031)/TOP!$C$13)</f>
        <v/>
      </c>
      <c r="O1031" s="37" t="str">
        <f aca="false">IF(OR($C1031="",N(TOP!$C$14)=0),"",N($L1031)/TOP!$C$14)</f>
        <v/>
      </c>
      <c r="P1031" s="42" t="str">
        <f aca="false">IF($C1031="","",IFERROR(CHOOSE(MATCH(TOP!$C$10,{"【期間A】","【期間B】","【期間C】"},0),N($M1031),N($N1031),N($O1031)),0))</f>
        <v/>
      </c>
    </row>
    <row r="1032" customFormat="false" ht="15" hidden="false" customHeight="false" outlineLevel="0" collapsed="false">
      <c r="B1032" s="12" t="n">
        <v>1027</v>
      </c>
      <c r="C1032" s="36" t="str">
        <f aca="false">IF(②実績CSV_期間A!$M1028="","",②実績CSV_期間A!$M1028&amp;"")</f>
        <v/>
      </c>
      <c r="D1032" s="12" t="str">
        <f aca="false">IF($C1032="","",②実績CSV_期間A!$N1028)</f>
        <v/>
      </c>
      <c r="E1032" s="12" t="str">
        <f aca="false">IF($C1032="","",RIGHT($D1032,1))</f>
        <v/>
      </c>
      <c r="F1032" s="41" t="str">
        <f aca="false">IF($C1032="","",IFERROR(INDEX(サイズ換算マスタ!$C$6:$C$8,MATCH($E1032,サイズ換算マスタ!$B$6:$B$8,0)),1))</f>
        <v/>
      </c>
      <c r="G1032" s="38" t="str">
        <f aca="false">IF($C1032="","",SUMIFS(②実績CSV_期間A!$AA$2:$AA$5001,②実績CSV_期間A!$M$2:$M$5001,$C1032))</f>
        <v/>
      </c>
      <c r="H1032" s="38" t="str">
        <f aca="false">IF($C1032="","",SUMIFS(③実績CSV_期間B!$AA$2:$AA$5001,③実績CSV_期間B!$M$2:$M$5001,$C1032))</f>
        <v/>
      </c>
      <c r="I1032" s="38" t="str">
        <f aca="false">IF($C1032="","",SUMIFS(④実績CSV_期間C!$AA$2:$AA$5001,④実績CSV_期間C!$M$2:$M$5001,$C1032))</f>
        <v/>
      </c>
      <c r="J1032" s="38" t="str">
        <f aca="false">IF($C1032="","",N($F1032)*N($G1032))</f>
        <v/>
      </c>
      <c r="K1032" s="38" t="str">
        <f aca="false">IF($C1032="","",N($F1032)*N($H1032))</f>
        <v/>
      </c>
      <c r="L1032" s="38" t="str">
        <f aca="false">IF($C1032="","",N($F1032)*N($I1032))</f>
        <v/>
      </c>
      <c r="M1032" s="37" t="str">
        <f aca="false">IF(OR($C1032="",N(TOP!$C$12)=0),"",N($J1032)/TOP!$C$12)</f>
        <v/>
      </c>
      <c r="N1032" s="37" t="str">
        <f aca="false">IF(OR($C1032="",N(TOP!$C$13)=0),"",N($K1032)/TOP!$C$13)</f>
        <v/>
      </c>
      <c r="O1032" s="37" t="str">
        <f aca="false">IF(OR($C1032="",N(TOP!$C$14)=0),"",N($L1032)/TOP!$C$14)</f>
        <v/>
      </c>
      <c r="P1032" s="42" t="str">
        <f aca="false">IF($C1032="","",IFERROR(CHOOSE(MATCH(TOP!$C$10,{"【期間A】","【期間B】","【期間C】"},0),N($M1032),N($N1032),N($O1032)),0))</f>
        <v/>
      </c>
    </row>
    <row r="1033" customFormat="false" ht="15" hidden="false" customHeight="false" outlineLevel="0" collapsed="false">
      <c r="B1033" s="12" t="n">
        <v>1028</v>
      </c>
      <c r="C1033" s="36" t="str">
        <f aca="false">IF(②実績CSV_期間A!$M1029="","",②実績CSV_期間A!$M1029&amp;"")</f>
        <v/>
      </c>
      <c r="D1033" s="12" t="str">
        <f aca="false">IF($C1033="","",②実績CSV_期間A!$N1029)</f>
        <v/>
      </c>
      <c r="E1033" s="12" t="str">
        <f aca="false">IF($C1033="","",RIGHT($D1033,1))</f>
        <v/>
      </c>
      <c r="F1033" s="41" t="str">
        <f aca="false">IF($C1033="","",IFERROR(INDEX(サイズ換算マスタ!$C$6:$C$8,MATCH($E1033,サイズ換算マスタ!$B$6:$B$8,0)),1))</f>
        <v/>
      </c>
      <c r="G1033" s="38" t="str">
        <f aca="false">IF($C1033="","",SUMIFS(②実績CSV_期間A!$AA$2:$AA$5001,②実績CSV_期間A!$M$2:$M$5001,$C1033))</f>
        <v/>
      </c>
      <c r="H1033" s="38" t="str">
        <f aca="false">IF($C1033="","",SUMIFS(③実績CSV_期間B!$AA$2:$AA$5001,③実績CSV_期間B!$M$2:$M$5001,$C1033))</f>
        <v/>
      </c>
      <c r="I1033" s="38" t="str">
        <f aca="false">IF($C1033="","",SUMIFS(④実績CSV_期間C!$AA$2:$AA$5001,④実績CSV_期間C!$M$2:$M$5001,$C1033))</f>
        <v/>
      </c>
      <c r="J1033" s="38" t="str">
        <f aca="false">IF($C1033="","",N($F1033)*N($G1033))</f>
        <v/>
      </c>
      <c r="K1033" s="38" t="str">
        <f aca="false">IF($C1033="","",N($F1033)*N($H1033))</f>
        <v/>
      </c>
      <c r="L1033" s="38" t="str">
        <f aca="false">IF($C1033="","",N($F1033)*N($I1033))</f>
        <v/>
      </c>
      <c r="M1033" s="37" t="str">
        <f aca="false">IF(OR($C1033="",N(TOP!$C$12)=0),"",N($J1033)/TOP!$C$12)</f>
        <v/>
      </c>
      <c r="N1033" s="37" t="str">
        <f aca="false">IF(OR($C1033="",N(TOP!$C$13)=0),"",N($K1033)/TOP!$C$13)</f>
        <v/>
      </c>
      <c r="O1033" s="37" t="str">
        <f aca="false">IF(OR($C1033="",N(TOP!$C$14)=0),"",N($L1033)/TOP!$C$14)</f>
        <v/>
      </c>
      <c r="P1033" s="42" t="str">
        <f aca="false">IF($C1033="","",IFERROR(CHOOSE(MATCH(TOP!$C$10,{"【期間A】","【期間B】","【期間C】"},0),N($M1033),N($N1033),N($O1033)),0))</f>
        <v/>
      </c>
    </row>
    <row r="1034" customFormat="false" ht="15" hidden="false" customHeight="false" outlineLevel="0" collapsed="false">
      <c r="B1034" s="12" t="n">
        <v>1029</v>
      </c>
      <c r="C1034" s="36" t="str">
        <f aca="false">IF(②実績CSV_期間A!$M1030="","",②実績CSV_期間A!$M1030&amp;"")</f>
        <v/>
      </c>
      <c r="D1034" s="12" t="str">
        <f aca="false">IF($C1034="","",②実績CSV_期間A!$N1030)</f>
        <v/>
      </c>
      <c r="E1034" s="12" t="str">
        <f aca="false">IF($C1034="","",RIGHT($D1034,1))</f>
        <v/>
      </c>
      <c r="F1034" s="41" t="str">
        <f aca="false">IF($C1034="","",IFERROR(INDEX(サイズ換算マスタ!$C$6:$C$8,MATCH($E1034,サイズ換算マスタ!$B$6:$B$8,0)),1))</f>
        <v/>
      </c>
      <c r="G1034" s="38" t="str">
        <f aca="false">IF($C1034="","",SUMIFS(②実績CSV_期間A!$AA$2:$AA$5001,②実績CSV_期間A!$M$2:$M$5001,$C1034))</f>
        <v/>
      </c>
      <c r="H1034" s="38" t="str">
        <f aca="false">IF($C1034="","",SUMIFS(③実績CSV_期間B!$AA$2:$AA$5001,③実績CSV_期間B!$M$2:$M$5001,$C1034))</f>
        <v/>
      </c>
      <c r="I1034" s="38" t="str">
        <f aca="false">IF($C1034="","",SUMIFS(④実績CSV_期間C!$AA$2:$AA$5001,④実績CSV_期間C!$M$2:$M$5001,$C1034))</f>
        <v/>
      </c>
      <c r="J1034" s="38" t="str">
        <f aca="false">IF($C1034="","",N($F1034)*N($G1034))</f>
        <v/>
      </c>
      <c r="K1034" s="38" t="str">
        <f aca="false">IF($C1034="","",N($F1034)*N($H1034))</f>
        <v/>
      </c>
      <c r="L1034" s="38" t="str">
        <f aca="false">IF($C1034="","",N($F1034)*N($I1034))</f>
        <v/>
      </c>
      <c r="M1034" s="37" t="str">
        <f aca="false">IF(OR($C1034="",N(TOP!$C$12)=0),"",N($J1034)/TOP!$C$12)</f>
        <v/>
      </c>
      <c r="N1034" s="37" t="str">
        <f aca="false">IF(OR($C1034="",N(TOP!$C$13)=0),"",N($K1034)/TOP!$C$13)</f>
        <v/>
      </c>
      <c r="O1034" s="37" t="str">
        <f aca="false">IF(OR($C1034="",N(TOP!$C$14)=0),"",N($L1034)/TOP!$C$14)</f>
        <v/>
      </c>
      <c r="P1034" s="42" t="str">
        <f aca="false">IF($C1034="","",IFERROR(CHOOSE(MATCH(TOP!$C$10,{"【期間A】","【期間B】","【期間C】"},0),N($M1034),N($N1034),N($O1034)),0))</f>
        <v/>
      </c>
    </row>
    <row r="1035" customFormat="false" ht="15" hidden="false" customHeight="false" outlineLevel="0" collapsed="false">
      <c r="B1035" s="12" t="n">
        <v>1030</v>
      </c>
      <c r="C1035" s="36" t="str">
        <f aca="false">IF(②実績CSV_期間A!$M1031="","",②実績CSV_期間A!$M1031&amp;"")</f>
        <v/>
      </c>
      <c r="D1035" s="12" t="str">
        <f aca="false">IF($C1035="","",②実績CSV_期間A!$N1031)</f>
        <v/>
      </c>
      <c r="E1035" s="12" t="str">
        <f aca="false">IF($C1035="","",RIGHT($D1035,1))</f>
        <v/>
      </c>
      <c r="F1035" s="41" t="str">
        <f aca="false">IF($C1035="","",IFERROR(INDEX(サイズ換算マスタ!$C$6:$C$8,MATCH($E1035,サイズ換算マスタ!$B$6:$B$8,0)),1))</f>
        <v/>
      </c>
      <c r="G1035" s="38" t="str">
        <f aca="false">IF($C1035="","",SUMIFS(②実績CSV_期間A!$AA$2:$AA$5001,②実績CSV_期間A!$M$2:$M$5001,$C1035))</f>
        <v/>
      </c>
      <c r="H1035" s="38" t="str">
        <f aca="false">IF($C1035="","",SUMIFS(③実績CSV_期間B!$AA$2:$AA$5001,③実績CSV_期間B!$M$2:$M$5001,$C1035))</f>
        <v/>
      </c>
      <c r="I1035" s="38" t="str">
        <f aca="false">IF($C1035="","",SUMIFS(④実績CSV_期間C!$AA$2:$AA$5001,④実績CSV_期間C!$M$2:$M$5001,$C1035))</f>
        <v/>
      </c>
      <c r="J1035" s="38" t="str">
        <f aca="false">IF($C1035="","",N($F1035)*N($G1035))</f>
        <v/>
      </c>
      <c r="K1035" s="38" t="str">
        <f aca="false">IF($C1035="","",N($F1035)*N($H1035))</f>
        <v/>
      </c>
      <c r="L1035" s="38" t="str">
        <f aca="false">IF($C1035="","",N($F1035)*N($I1035))</f>
        <v/>
      </c>
      <c r="M1035" s="37" t="str">
        <f aca="false">IF(OR($C1035="",N(TOP!$C$12)=0),"",N($J1035)/TOP!$C$12)</f>
        <v/>
      </c>
      <c r="N1035" s="37" t="str">
        <f aca="false">IF(OR($C1035="",N(TOP!$C$13)=0),"",N($K1035)/TOP!$C$13)</f>
        <v/>
      </c>
      <c r="O1035" s="37" t="str">
        <f aca="false">IF(OR($C1035="",N(TOP!$C$14)=0),"",N($L1035)/TOP!$C$14)</f>
        <v/>
      </c>
      <c r="P1035" s="42" t="str">
        <f aca="false">IF($C1035="","",IFERROR(CHOOSE(MATCH(TOP!$C$10,{"【期間A】","【期間B】","【期間C】"},0),N($M1035),N($N1035),N($O1035)),0))</f>
        <v/>
      </c>
    </row>
    <row r="1036" customFormat="false" ht="15" hidden="false" customHeight="false" outlineLevel="0" collapsed="false">
      <c r="B1036" s="12" t="n">
        <v>1031</v>
      </c>
      <c r="C1036" s="36" t="str">
        <f aca="false">IF(②実績CSV_期間A!$M1032="","",②実績CSV_期間A!$M1032&amp;"")</f>
        <v/>
      </c>
      <c r="D1036" s="12" t="str">
        <f aca="false">IF($C1036="","",②実績CSV_期間A!$N1032)</f>
        <v/>
      </c>
      <c r="E1036" s="12" t="str">
        <f aca="false">IF($C1036="","",RIGHT($D1036,1))</f>
        <v/>
      </c>
      <c r="F1036" s="41" t="str">
        <f aca="false">IF($C1036="","",IFERROR(INDEX(サイズ換算マスタ!$C$6:$C$8,MATCH($E1036,サイズ換算マスタ!$B$6:$B$8,0)),1))</f>
        <v/>
      </c>
      <c r="G1036" s="38" t="str">
        <f aca="false">IF($C1036="","",SUMIFS(②実績CSV_期間A!$AA$2:$AA$5001,②実績CSV_期間A!$M$2:$M$5001,$C1036))</f>
        <v/>
      </c>
      <c r="H1036" s="38" t="str">
        <f aca="false">IF($C1036="","",SUMIFS(③実績CSV_期間B!$AA$2:$AA$5001,③実績CSV_期間B!$M$2:$M$5001,$C1036))</f>
        <v/>
      </c>
      <c r="I1036" s="38" t="str">
        <f aca="false">IF($C1036="","",SUMIFS(④実績CSV_期間C!$AA$2:$AA$5001,④実績CSV_期間C!$M$2:$M$5001,$C1036))</f>
        <v/>
      </c>
      <c r="J1036" s="38" t="str">
        <f aca="false">IF($C1036="","",N($F1036)*N($G1036))</f>
        <v/>
      </c>
      <c r="K1036" s="38" t="str">
        <f aca="false">IF($C1036="","",N($F1036)*N($H1036))</f>
        <v/>
      </c>
      <c r="L1036" s="38" t="str">
        <f aca="false">IF($C1036="","",N($F1036)*N($I1036))</f>
        <v/>
      </c>
      <c r="M1036" s="37" t="str">
        <f aca="false">IF(OR($C1036="",N(TOP!$C$12)=0),"",N($J1036)/TOP!$C$12)</f>
        <v/>
      </c>
      <c r="N1036" s="37" t="str">
        <f aca="false">IF(OR($C1036="",N(TOP!$C$13)=0),"",N($K1036)/TOP!$C$13)</f>
        <v/>
      </c>
      <c r="O1036" s="37" t="str">
        <f aca="false">IF(OR($C1036="",N(TOP!$C$14)=0),"",N($L1036)/TOP!$C$14)</f>
        <v/>
      </c>
      <c r="P1036" s="42" t="str">
        <f aca="false">IF($C1036="","",IFERROR(CHOOSE(MATCH(TOP!$C$10,{"【期間A】","【期間B】","【期間C】"},0),N($M1036),N($N1036),N($O1036)),0))</f>
        <v/>
      </c>
    </row>
    <row r="1037" customFormat="false" ht="15" hidden="false" customHeight="false" outlineLevel="0" collapsed="false">
      <c r="B1037" s="12" t="n">
        <v>1032</v>
      </c>
      <c r="C1037" s="36" t="str">
        <f aca="false">IF(②実績CSV_期間A!$M1033="","",②実績CSV_期間A!$M1033&amp;"")</f>
        <v/>
      </c>
      <c r="D1037" s="12" t="str">
        <f aca="false">IF($C1037="","",②実績CSV_期間A!$N1033)</f>
        <v/>
      </c>
      <c r="E1037" s="12" t="str">
        <f aca="false">IF($C1037="","",RIGHT($D1037,1))</f>
        <v/>
      </c>
      <c r="F1037" s="41" t="str">
        <f aca="false">IF($C1037="","",IFERROR(INDEX(サイズ換算マスタ!$C$6:$C$8,MATCH($E1037,サイズ換算マスタ!$B$6:$B$8,0)),1))</f>
        <v/>
      </c>
      <c r="G1037" s="38" t="str">
        <f aca="false">IF($C1037="","",SUMIFS(②実績CSV_期間A!$AA$2:$AA$5001,②実績CSV_期間A!$M$2:$M$5001,$C1037))</f>
        <v/>
      </c>
      <c r="H1037" s="38" t="str">
        <f aca="false">IF($C1037="","",SUMIFS(③実績CSV_期間B!$AA$2:$AA$5001,③実績CSV_期間B!$M$2:$M$5001,$C1037))</f>
        <v/>
      </c>
      <c r="I1037" s="38" t="str">
        <f aca="false">IF($C1037="","",SUMIFS(④実績CSV_期間C!$AA$2:$AA$5001,④実績CSV_期間C!$M$2:$M$5001,$C1037))</f>
        <v/>
      </c>
      <c r="J1037" s="38" t="str">
        <f aca="false">IF($C1037="","",N($F1037)*N($G1037))</f>
        <v/>
      </c>
      <c r="K1037" s="38" t="str">
        <f aca="false">IF($C1037="","",N($F1037)*N($H1037))</f>
        <v/>
      </c>
      <c r="L1037" s="38" t="str">
        <f aca="false">IF($C1037="","",N($F1037)*N($I1037))</f>
        <v/>
      </c>
      <c r="M1037" s="37" t="str">
        <f aca="false">IF(OR($C1037="",N(TOP!$C$12)=0),"",N($J1037)/TOP!$C$12)</f>
        <v/>
      </c>
      <c r="N1037" s="37" t="str">
        <f aca="false">IF(OR($C1037="",N(TOP!$C$13)=0),"",N($K1037)/TOP!$C$13)</f>
        <v/>
      </c>
      <c r="O1037" s="37" t="str">
        <f aca="false">IF(OR($C1037="",N(TOP!$C$14)=0),"",N($L1037)/TOP!$C$14)</f>
        <v/>
      </c>
      <c r="P1037" s="42" t="str">
        <f aca="false">IF($C1037="","",IFERROR(CHOOSE(MATCH(TOP!$C$10,{"【期間A】","【期間B】","【期間C】"},0),N($M1037),N($N1037),N($O1037)),0))</f>
        <v/>
      </c>
    </row>
    <row r="1038" customFormat="false" ht="15" hidden="false" customHeight="false" outlineLevel="0" collapsed="false">
      <c r="B1038" s="12" t="n">
        <v>1033</v>
      </c>
      <c r="C1038" s="36" t="str">
        <f aca="false">IF(②実績CSV_期間A!$M1034="","",②実績CSV_期間A!$M1034&amp;"")</f>
        <v/>
      </c>
      <c r="D1038" s="12" t="str">
        <f aca="false">IF($C1038="","",②実績CSV_期間A!$N1034)</f>
        <v/>
      </c>
      <c r="E1038" s="12" t="str">
        <f aca="false">IF($C1038="","",RIGHT($D1038,1))</f>
        <v/>
      </c>
      <c r="F1038" s="41" t="str">
        <f aca="false">IF($C1038="","",IFERROR(INDEX(サイズ換算マスタ!$C$6:$C$8,MATCH($E1038,サイズ換算マスタ!$B$6:$B$8,0)),1))</f>
        <v/>
      </c>
      <c r="G1038" s="38" t="str">
        <f aca="false">IF($C1038="","",SUMIFS(②実績CSV_期間A!$AA$2:$AA$5001,②実績CSV_期間A!$M$2:$M$5001,$C1038))</f>
        <v/>
      </c>
      <c r="H1038" s="38" t="str">
        <f aca="false">IF($C1038="","",SUMIFS(③実績CSV_期間B!$AA$2:$AA$5001,③実績CSV_期間B!$M$2:$M$5001,$C1038))</f>
        <v/>
      </c>
      <c r="I1038" s="38" t="str">
        <f aca="false">IF($C1038="","",SUMIFS(④実績CSV_期間C!$AA$2:$AA$5001,④実績CSV_期間C!$M$2:$M$5001,$C1038))</f>
        <v/>
      </c>
      <c r="J1038" s="38" t="str">
        <f aca="false">IF($C1038="","",N($F1038)*N($G1038))</f>
        <v/>
      </c>
      <c r="K1038" s="38" t="str">
        <f aca="false">IF($C1038="","",N($F1038)*N($H1038))</f>
        <v/>
      </c>
      <c r="L1038" s="38" t="str">
        <f aca="false">IF($C1038="","",N($F1038)*N($I1038))</f>
        <v/>
      </c>
      <c r="M1038" s="37" t="str">
        <f aca="false">IF(OR($C1038="",N(TOP!$C$12)=0),"",N($J1038)/TOP!$C$12)</f>
        <v/>
      </c>
      <c r="N1038" s="37" t="str">
        <f aca="false">IF(OR($C1038="",N(TOP!$C$13)=0),"",N($K1038)/TOP!$C$13)</f>
        <v/>
      </c>
      <c r="O1038" s="37" t="str">
        <f aca="false">IF(OR($C1038="",N(TOP!$C$14)=0),"",N($L1038)/TOP!$C$14)</f>
        <v/>
      </c>
      <c r="P1038" s="42" t="str">
        <f aca="false">IF($C1038="","",IFERROR(CHOOSE(MATCH(TOP!$C$10,{"【期間A】","【期間B】","【期間C】"},0),N($M1038),N($N1038),N($O1038)),0))</f>
        <v/>
      </c>
    </row>
    <row r="1039" customFormat="false" ht="15" hidden="false" customHeight="false" outlineLevel="0" collapsed="false">
      <c r="B1039" s="12" t="n">
        <v>1034</v>
      </c>
      <c r="C1039" s="36" t="str">
        <f aca="false">IF(②実績CSV_期間A!$M1035="","",②実績CSV_期間A!$M1035&amp;"")</f>
        <v/>
      </c>
      <c r="D1039" s="12" t="str">
        <f aca="false">IF($C1039="","",②実績CSV_期間A!$N1035)</f>
        <v/>
      </c>
      <c r="E1039" s="12" t="str">
        <f aca="false">IF($C1039="","",RIGHT($D1039,1))</f>
        <v/>
      </c>
      <c r="F1039" s="41" t="str">
        <f aca="false">IF($C1039="","",IFERROR(INDEX(サイズ換算マスタ!$C$6:$C$8,MATCH($E1039,サイズ換算マスタ!$B$6:$B$8,0)),1))</f>
        <v/>
      </c>
      <c r="G1039" s="38" t="str">
        <f aca="false">IF($C1039="","",SUMIFS(②実績CSV_期間A!$AA$2:$AA$5001,②実績CSV_期間A!$M$2:$M$5001,$C1039))</f>
        <v/>
      </c>
      <c r="H1039" s="38" t="str">
        <f aca="false">IF($C1039="","",SUMIFS(③実績CSV_期間B!$AA$2:$AA$5001,③実績CSV_期間B!$M$2:$M$5001,$C1039))</f>
        <v/>
      </c>
      <c r="I1039" s="38" t="str">
        <f aca="false">IF($C1039="","",SUMIFS(④実績CSV_期間C!$AA$2:$AA$5001,④実績CSV_期間C!$M$2:$M$5001,$C1039))</f>
        <v/>
      </c>
      <c r="J1039" s="38" t="str">
        <f aca="false">IF($C1039="","",N($F1039)*N($G1039))</f>
        <v/>
      </c>
      <c r="K1039" s="38" t="str">
        <f aca="false">IF($C1039="","",N($F1039)*N($H1039))</f>
        <v/>
      </c>
      <c r="L1039" s="38" t="str">
        <f aca="false">IF($C1039="","",N($F1039)*N($I1039))</f>
        <v/>
      </c>
      <c r="M1039" s="37" t="str">
        <f aca="false">IF(OR($C1039="",N(TOP!$C$12)=0),"",N($J1039)/TOP!$C$12)</f>
        <v/>
      </c>
      <c r="N1039" s="37" t="str">
        <f aca="false">IF(OR($C1039="",N(TOP!$C$13)=0),"",N($K1039)/TOP!$C$13)</f>
        <v/>
      </c>
      <c r="O1039" s="37" t="str">
        <f aca="false">IF(OR($C1039="",N(TOP!$C$14)=0),"",N($L1039)/TOP!$C$14)</f>
        <v/>
      </c>
      <c r="P1039" s="42" t="str">
        <f aca="false">IF($C1039="","",IFERROR(CHOOSE(MATCH(TOP!$C$10,{"【期間A】","【期間B】","【期間C】"},0),N($M1039),N($N1039),N($O1039)),0))</f>
        <v/>
      </c>
    </row>
    <row r="1040" customFormat="false" ht="15" hidden="false" customHeight="false" outlineLevel="0" collapsed="false">
      <c r="B1040" s="12" t="n">
        <v>1035</v>
      </c>
      <c r="C1040" s="36" t="str">
        <f aca="false">IF(②実績CSV_期間A!$M1036="","",②実績CSV_期間A!$M1036&amp;"")</f>
        <v/>
      </c>
      <c r="D1040" s="12" t="str">
        <f aca="false">IF($C1040="","",②実績CSV_期間A!$N1036)</f>
        <v/>
      </c>
      <c r="E1040" s="12" t="str">
        <f aca="false">IF($C1040="","",RIGHT($D1040,1))</f>
        <v/>
      </c>
      <c r="F1040" s="41" t="str">
        <f aca="false">IF($C1040="","",IFERROR(INDEX(サイズ換算マスタ!$C$6:$C$8,MATCH($E1040,サイズ換算マスタ!$B$6:$B$8,0)),1))</f>
        <v/>
      </c>
      <c r="G1040" s="38" t="str">
        <f aca="false">IF($C1040="","",SUMIFS(②実績CSV_期間A!$AA$2:$AA$5001,②実績CSV_期間A!$M$2:$M$5001,$C1040))</f>
        <v/>
      </c>
      <c r="H1040" s="38" t="str">
        <f aca="false">IF($C1040="","",SUMIFS(③実績CSV_期間B!$AA$2:$AA$5001,③実績CSV_期間B!$M$2:$M$5001,$C1040))</f>
        <v/>
      </c>
      <c r="I1040" s="38" t="str">
        <f aca="false">IF($C1040="","",SUMIFS(④実績CSV_期間C!$AA$2:$AA$5001,④実績CSV_期間C!$M$2:$M$5001,$C1040))</f>
        <v/>
      </c>
      <c r="J1040" s="38" t="str">
        <f aca="false">IF($C1040="","",N($F1040)*N($G1040))</f>
        <v/>
      </c>
      <c r="K1040" s="38" t="str">
        <f aca="false">IF($C1040="","",N($F1040)*N($H1040))</f>
        <v/>
      </c>
      <c r="L1040" s="38" t="str">
        <f aca="false">IF($C1040="","",N($F1040)*N($I1040))</f>
        <v/>
      </c>
      <c r="M1040" s="37" t="str">
        <f aca="false">IF(OR($C1040="",N(TOP!$C$12)=0),"",N($J1040)/TOP!$C$12)</f>
        <v/>
      </c>
      <c r="N1040" s="37" t="str">
        <f aca="false">IF(OR($C1040="",N(TOP!$C$13)=0),"",N($K1040)/TOP!$C$13)</f>
        <v/>
      </c>
      <c r="O1040" s="37" t="str">
        <f aca="false">IF(OR($C1040="",N(TOP!$C$14)=0),"",N($L1040)/TOP!$C$14)</f>
        <v/>
      </c>
      <c r="P1040" s="42" t="str">
        <f aca="false">IF($C1040="","",IFERROR(CHOOSE(MATCH(TOP!$C$10,{"【期間A】","【期間B】","【期間C】"},0),N($M1040),N($N1040),N($O1040)),0))</f>
        <v/>
      </c>
    </row>
    <row r="1041" customFormat="false" ht="15" hidden="false" customHeight="false" outlineLevel="0" collapsed="false">
      <c r="B1041" s="12" t="n">
        <v>1036</v>
      </c>
      <c r="C1041" s="36" t="str">
        <f aca="false">IF(②実績CSV_期間A!$M1037="","",②実績CSV_期間A!$M1037&amp;"")</f>
        <v/>
      </c>
      <c r="D1041" s="12" t="str">
        <f aca="false">IF($C1041="","",②実績CSV_期間A!$N1037)</f>
        <v/>
      </c>
      <c r="E1041" s="12" t="str">
        <f aca="false">IF($C1041="","",RIGHT($D1041,1))</f>
        <v/>
      </c>
      <c r="F1041" s="41" t="str">
        <f aca="false">IF($C1041="","",IFERROR(INDEX(サイズ換算マスタ!$C$6:$C$8,MATCH($E1041,サイズ換算マスタ!$B$6:$B$8,0)),1))</f>
        <v/>
      </c>
      <c r="G1041" s="38" t="str">
        <f aca="false">IF($C1041="","",SUMIFS(②実績CSV_期間A!$AA$2:$AA$5001,②実績CSV_期間A!$M$2:$M$5001,$C1041))</f>
        <v/>
      </c>
      <c r="H1041" s="38" t="str">
        <f aca="false">IF($C1041="","",SUMIFS(③実績CSV_期間B!$AA$2:$AA$5001,③実績CSV_期間B!$M$2:$M$5001,$C1041))</f>
        <v/>
      </c>
      <c r="I1041" s="38" t="str">
        <f aca="false">IF($C1041="","",SUMIFS(④実績CSV_期間C!$AA$2:$AA$5001,④実績CSV_期間C!$M$2:$M$5001,$C1041))</f>
        <v/>
      </c>
      <c r="J1041" s="38" t="str">
        <f aca="false">IF($C1041="","",N($F1041)*N($G1041))</f>
        <v/>
      </c>
      <c r="K1041" s="38" t="str">
        <f aca="false">IF($C1041="","",N($F1041)*N($H1041))</f>
        <v/>
      </c>
      <c r="L1041" s="38" t="str">
        <f aca="false">IF($C1041="","",N($F1041)*N($I1041))</f>
        <v/>
      </c>
      <c r="M1041" s="37" t="str">
        <f aca="false">IF(OR($C1041="",N(TOP!$C$12)=0),"",N($J1041)/TOP!$C$12)</f>
        <v/>
      </c>
      <c r="N1041" s="37" t="str">
        <f aca="false">IF(OR($C1041="",N(TOP!$C$13)=0),"",N($K1041)/TOP!$C$13)</f>
        <v/>
      </c>
      <c r="O1041" s="37" t="str">
        <f aca="false">IF(OR($C1041="",N(TOP!$C$14)=0),"",N($L1041)/TOP!$C$14)</f>
        <v/>
      </c>
      <c r="P1041" s="42" t="str">
        <f aca="false">IF($C1041="","",IFERROR(CHOOSE(MATCH(TOP!$C$10,{"【期間A】","【期間B】","【期間C】"},0),N($M1041),N($N1041),N($O1041)),0))</f>
        <v/>
      </c>
    </row>
    <row r="1042" customFormat="false" ht="15" hidden="false" customHeight="false" outlineLevel="0" collapsed="false">
      <c r="B1042" s="12" t="n">
        <v>1037</v>
      </c>
      <c r="C1042" s="36" t="str">
        <f aca="false">IF(②実績CSV_期間A!$M1038="","",②実績CSV_期間A!$M1038&amp;"")</f>
        <v/>
      </c>
      <c r="D1042" s="12" t="str">
        <f aca="false">IF($C1042="","",②実績CSV_期間A!$N1038)</f>
        <v/>
      </c>
      <c r="E1042" s="12" t="str">
        <f aca="false">IF($C1042="","",RIGHT($D1042,1))</f>
        <v/>
      </c>
      <c r="F1042" s="41" t="str">
        <f aca="false">IF($C1042="","",IFERROR(INDEX(サイズ換算マスタ!$C$6:$C$8,MATCH($E1042,サイズ換算マスタ!$B$6:$B$8,0)),1))</f>
        <v/>
      </c>
      <c r="G1042" s="38" t="str">
        <f aca="false">IF($C1042="","",SUMIFS(②実績CSV_期間A!$AA$2:$AA$5001,②実績CSV_期間A!$M$2:$M$5001,$C1042))</f>
        <v/>
      </c>
      <c r="H1042" s="38" t="str">
        <f aca="false">IF($C1042="","",SUMIFS(③実績CSV_期間B!$AA$2:$AA$5001,③実績CSV_期間B!$M$2:$M$5001,$C1042))</f>
        <v/>
      </c>
      <c r="I1042" s="38" t="str">
        <f aca="false">IF($C1042="","",SUMIFS(④実績CSV_期間C!$AA$2:$AA$5001,④実績CSV_期間C!$M$2:$M$5001,$C1042))</f>
        <v/>
      </c>
      <c r="J1042" s="38" t="str">
        <f aca="false">IF($C1042="","",N($F1042)*N($G1042))</f>
        <v/>
      </c>
      <c r="K1042" s="38" t="str">
        <f aca="false">IF($C1042="","",N($F1042)*N($H1042))</f>
        <v/>
      </c>
      <c r="L1042" s="38" t="str">
        <f aca="false">IF($C1042="","",N($F1042)*N($I1042))</f>
        <v/>
      </c>
      <c r="M1042" s="37" t="str">
        <f aca="false">IF(OR($C1042="",N(TOP!$C$12)=0),"",N($J1042)/TOP!$C$12)</f>
        <v/>
      </c>
      <c r="N1042" s="37" t="str">
        <f aca="false">IF(OR($C1042="",N(TOP!$C$13)=0),"",N($K1042)/TOP!$C$13)</f>
        <v/>
      </c>
      <c r="O1042" s="37" t="str">
        <f aca="false">IF(OR($C1042="",N(TOP!$C$14)=0),"",N($L1042)/TOP!$C$14)</f>
        <v/>
      </c>
      <c r="P1042" s="42" t="str">
        <f aca="false">IF($C1042="","",IFERROR(CHOOSE(MATCH(TOP!$C$10,{"【期間A】","【期間B】","【期間C】"},0),N($M1042),N($N1042),N($O1042)),0))</f>
        <v/>
      </c>
    </row>
    <row r="1043" customFormat="false" ht="15" hidden="false" customHeight="false" outlineLevel="0" collapsed="false">
      <c r="B1043" s="12" t="n">
        <v>1038</v>
      </c>
      <c r="C1043" s="36" t="str">
        <f aca="false">IF(②実績CSV_期間A!$M1039="","",②実績CSV_期間A!$M1039&amp;"")</f>
        <v/>
      </c>
      <c r="D1043" s="12" t="str">
        <f aca="false">IF($C1043="","",②実績CSV_期間A!$N1039)</f>
        <v/>
      </c>
      <c r="E1043" s="12" t="str">
        <f aca="false">IF($C1043="","",RIGHT($D1043,1))</f>
        <v/>
      </c>
      <c r="F1043" s="41" t="str">
        <f aca="false">IF($C1043="","",IFERROR(INDEX(サイズ換算マスタ!$C$6:$C$8,MATCH($E1043,サイズ換算マスタ!$B$6:$B$8,0)),1))</f>
        <v/>
      </c>
      <c r="G1043" s="38" t="str">
        <f aca="false">IF($C1043="","",SUMIFS(②実績CSV_期間A!$AA$2:$AA$5001,②実績CSV_期間A!$M$2:$M$5001,$C1043))</f>
        <v/>
      </c>
      <c r="H1043" s="38" t="str">
        <f aca="false">IF($C1043="","",SUMIFS(③実績CSV_期間B!$AA$2:$AA$5001,③実績CSV_期間B!$M$2:$M$5001,$C1043))</f>
        <v/>
      </c>
      <c r="I1043" s="38" t="str">
        <f aca="false">IF($C1043="","",SUMIFS(④実績CSV_期間C!$AA$2:$AA$5001,④実績CSV_期間C!$M$2:$M$5001,$C1043))</f>
        <v/>
      </c>
      <c r="J1043" s="38" t="str">
        <f aca="false">IF($C1043="","",N($F1043)*N($G1043))</f>
        <v/>
      </c>
      <c r="K1043" s="38" t="str">
        <f aca="false">IF($C1043="","",N($F1043)*N($H1043))</f>
        <v/>
      </c>
      <c r="L1043" s="38" t="str">
        <f aca="false">IF($C1043="","",N($F1043)*N($I1043))</f>
        <v/>
      </c>
      <c r="M1043" s="37" t="str">
        <f aca="false">IF(OR($C1043="",N(TOP!$C$12)=0),"",N($J1043)/TOP!$C$12)</f>
        <v/>
      </c>
      <c r="N1043" s="37" t="str">
        <f aca="false">IF(OR($C1043="",N(TOP!$C$13)=0),"",N($K1043)/TOP!$C$13)</f>
        <v/>
      </c>
      <c r="O1043" s="37" t="str">
        <f aca="false">IF(OR($C1043="",N(TOP!$C$14)=0),"",N($L1043)/TOP!$C$14)</f>
        <v/>
      </c>
      <c r="P1043" s="42" t="str">
        <f aca="false">IF($C1043="","",IFERROR(CHOOSE(MATCH(TOP!$C$10,{"【期間A】","【期間B】","【期間C】"},0),N($M1043),N($N1043),N($O1043)),0))</f>
        <v/>
      </c>
    </row>
    <row r="1044" customFormat="false" ht="15" hidden="false" customHeight="false" outlineLevel="0" collapsed="false">
      <c r="B1044" s="12" t="n">
        <v>1039</v>
      </c>
      <c r="C1044" s="36" t="str">
        <f aca="false">IF(②実績CSV_期間A!$M1040="","",②実績CSV_期間A!$M1040&amp;"")</f>
        <v/>
      </c>
      <c r="D1044" s="12" t="str">
        <f aca="false">IF($C1044="","",②実績CSV_期間A!$N1040)</f>
        <v/>
      </c>
      <c r="E1044" s="12" t="str">
        <f aca="false">IF($C1044="","",RIGHT($D1044,1))</f>
        <v/>
      </c>
      <c r="F1044" s="41" t="str">
        <f aca="false">IF($C1044="","",IFERROR(INDEX(サイズ換算マスタ!$C$6:$C$8,MATCH($E1044,サイズ換算マスタ!$B$6:$B$8,0)),1))</f>
        <v/>
      </c>
      <c r="G1044" s="38" t="str">
        <f aca="false">IF($C1044="","",SUMIFS(②実績CSV_期間A!$AA$2:$AA$5001,②実績CSV_期間A!$M$2:$M$5001,$C1044))</f>
        <v/>
      </c>
      <c r="H1044" s="38" t="str">
        <f aca="false">IF($C1044="","",SUMIFS(③実績CSV_期間B!$AA$2:$AA$5001,③実績CSV_期間B!$M$2:$M$5001,$C1044))</f>
        <v/>
      </c>
      <c r="I1044" s="38" t="str">
        <f aca="false">IF($C1044="","",SUMIFS(④実績CSV_期間C!$AA$2:$AA$5001,④実績CSV_期間C!$M$2:$M$5001,$C1044))</f>
        <v/>
      </c>
      <c r="J1044" s="38" t="str">
        <f aca="false">IF($C1044="","",N($F1044)*N($G1044))</f>
        <v/>
      </c>
      <c r="K1044" s="38" t="str">
        <f aca="false">IF($C1044="","",N($F1044)*N($H1044))</f>
        <v/>
      </c>
      <c r="L1044" s="38" t="str">
        <f aca="false">IF($C1044="","",N($F1044)*N($I1044))</f>
        <v/>
      </c>
      <c r="M1044" s="37" t="str">
        <f aca="false">IF(OR($C1044="",N(TOP!$C$12)=0),"",N($J1044)/TOP!$C$12)</f>
        <v/>
      </c>
      <c r="N1044" s="37" t="str">
        <f aca="false">IF(OR($C1044="",N(TOP!$C$13)=0),"",N($K1044)/TOP!$C$13)</f>
        <v/>
      </c>
      <c r="O1044" s="37" t="str">
        <f aca="false">IF(OR($C1044="",N(TOP!$C$14)=0),"",N($L1044)/TOP!$C$14)</f>
        <v/>
      </c>
      <c r="P1044" s="42" t="str">
        <f aca="false">IF($C1044="","",IFERROR(CHOOSE(MATCH(TOP!$C$10,{"【期間A】","【期間B】","【期間C】"},0),N($M1044),N($N1044),N($O1044)),0))</f>
        <v/>
      </c>
    </row>
    <row r="1045" customFormat="false" ht="15" hidden="false" customHeight="false" outlineLevel="0" collapsed="false">
      <c r="B1045" s="12" t="n">
        <v>1040</v>
      </c>
      <c r="C1045" s="36" t="str">
        <f aca="false">IF(②実績CSV_期間A!$M1041="","",②実績CSV_期間A!$M1041&amp;"")</f>
        <v/>
      </c>
      <c r="D1045" s="12" t="str">
        <f aca="false">IF($C1045="","",②実績CSV_期間A!$N1041)</f>
        <v/>
      </c>
      <c r="E1045" s="12" t="str">
        <f aca="false">IF($C1045="","",RIGHT($D1045,1))</f>
        <v/>
      </c>
      <c r="F1045" s="41" t="str">
        <f aca="false">IF($C1045="","",IFERROR(INDEX(サイズ換算マスタ!$C$6:$C$8,MATCH($E1045,サイズ換算マスタ!$B$6:$B$8,0)),1))</f>
        <v/>
      </c>
      <c r="G1045" s="38" t="str">
        <f aca="false">IF($C1045="","",SUMIFS(②実績CSV_期間A!$AA$2:$AA$5001,②実績CSV_期間A!$M$2:$M$5001,$C1045))</f>
        <v/>
      </c>
      <c r="H1045" s="38" t="str">
        <f aca="false">IF($C1045="","",SUMIFS(③実績CSV_期間B!$AA$2:$AA$5001,③実績CSV_期間B!$M$2:$M$5001,$C1045))</f>
        <v/>
      </c>
      <c r="I1045" s="38" t="str">
        <f aca="false">IF($C1045="","",SUMIFS(④実績CSV_期間C!$AA$2:$AA$5001,④実績CSV_期間C!$M$2:$M$5001,$C1045))</f>
        <v/>
      </c>
      <c r="J1045" s="38" t="str">
        <f aca="false">IF($C1045="","",N($F1045)*N($G1045))</f>
        <v/>
      </c>
      <c r="K1045" s="38" t="str">
        <f aca="false">IF($C1045="","",N($F1045)*N($H1045))</f>
        <v/>
      </c>
      <c r="L1045" s="38" t="str">
        <f aca="false">IF($C1045="","",N($F1045)*N($I1045))</f>
        <v/>
      </c>
      <c r="M1045" s="37" t="str">
        <f aca="false">IF(OR($C1045="",N(TOP!$C$12)=0),"",N($J1045)/TOP!$C$12)</f>
        <v/>
      </c>
      <c r="N1045" s="37" t="str">
        <f aca="false">IF(OR($C1045="",N(TOP!$C$13)=0),"",N($K1045)/TOP!$C$13)</f>
        <v/>
      </c>
      <c r="O1045" s="37" t="str">
        <f aca="false">IF(OR($C1045="",N(TOP!$C$14)=0),"",N($L1045)/TOP!$C$14)</f>
        <v/>
      </c>
      <c r="P1045" s="42" t="str">
        <f aca="false">IF($C1045="","",IFERROR(CHOOSE(MATCH(TOP!$C$10,{"【期間A】","【期間B】","【期間C】"},0),N($M1045),N($N1045),N($O1045)),0))</f>
        <v/>
      </c>
    </row>
    <row r="1046" customFormat="false" ht="15" hidden="false" customHeight="false" outlineLevel="0" collapsed="false">
      <c r="B1046" s="12" t="n">
        <v>1041</v>
      </c>
      <c r="C1046" s="36" t="str">
        <f aca="false">IF(②実績CSV_期間A!$M1042="","",②実績CSV_期間A!$M1042&amp;"")</f>
        <v/>
      </c>
      <c r="D1046" s="12" t="str">
        <f aca="false">IF($C1046="","",②実績CSV_期間A!$N1042)</f>
        <v/>
      </c>
      <c r="E1046" s="12" t="str">
        <f aca="false">IF($C1046="","",RIGHT($D1046,1))</f>
        <v/>
      </c>
      <c r="F1046" s="41" t="str">
        <f aca="false">IF($C1046="","",IFERROR(INDEX(サイズ換算マスタ!$C$6:$C$8,MATCH($E1046,サイズ換算マスタ!$B$6:$B$8,0)),1))</f>
        <v/>
      </c>
      <c r="G1046" s="38" t="str">
        <f aca="false">IF($C1046="","",SUMIFS(②実績CSV_期間A!$AA$2:$AA$5001,②実績CSV_期間A!$M$2:$M$5001,$C1046))</f>
        <v/>
      </c>
      <c r="H1046" s="38" t="str">
        <f aca="false">IF($C1046="","",SUMIFS(③実績CSV_期間B!$AA$2:$AA$5001,③実績CSV_期間B!$M$2:$M$5001,$C1046))</f>
        <v/>
      </c>
      <c r="I1046" s="38" t="str">
        <f aca="false">IF($C1046="","",SUMIFS(④実績CSV_期間C!$AA$2:$AA$5001,④実績CSV_期間C!$M$2:$M$5001,$C1046))</f>
        <v/>
      </c>
      <c r="J1046" s="38" t="str">
        <f aca="false">IF($C1046="","",N($F1046)*N($G1046))</f>
        <v/>
      </c>
      <c r="K1046" s="38" t="str">
        <f aca="false">IF($C1046="","",N($F1046)*N($H1046))</f>
        <v/>
      </c>
      <c r="L1046" s="38" t="str">
        <f aca="false">IF($C1046="","",N($F1046)*N($I1046))</f>
        <v/>
      </c>
      <c r="M1046" s="37" t="str">
        <f aca="false">IF(OR($C1046="",N(TOP!$C$12)=0),"",N($J1046)/TOP!$C$12)</f>
        <v/>
      </c>
      <c r="N1046" s="37" t="str">
        <f aca="false">IF(OR($C1046="",N(TOP!$C$13)=0),"",N($K1046)/TOP!$C$13)</f>
        <v/>
      </c>
      <c r="O1046" s="37" t="str">
        <f aca="false">IF(OR($C1046="",N(TOP!$C$14)=0),"",N($L1046)/TOP!$C$14)</f>
        <v/>
      </c>
      <c r="P1046" s="42" t="str">
        <f aca="false">IF($C1046="","",IFERROR(CHOOSE(MATCH(TOP!$C$10,{"【期間A】","【期間B】","【期間C】"},0),N($M1046),N($N1046),N($O1046)),0))</f>
        <v/>
      </c>
    </row>
    <row r="1047" customFormat="false" ht="15" hidden="false" customHeight="false" outlineLevel="0" collapsed="false">
      <c r="B1047" s="12" t="n">
        <v>1042</v>
      </c>
      <c r="C1047" s="36" t="str">
        <f aca="false">IF(②実績CSV_期間A!$M1043="","",②実績CSV_期間A!$M1043&amp;"")</f>
        <v/>
      </c>
      <c r="D1047" s="12" t="str">
        <f aca="false">IF($C1047="","",②実績CSV_期間A!$N1043)</f>
        <v/>
      </c>
      <c r="E1047" s="12" t="str">
        <f aca="false">IF($C1047="","",RIGHT($D1047,1))</f>
        <v/>
      </c>
      <c r="F1047" s="41" t="str">
        <f aca="false">IF($C1047="","",IFERROR(INDEX(サイズ換算マスタ!$C$6:$C$8,MATCH($E1047,サイズ換算マスタ!$B$6:$B$8,0)),1))</f>
        <v/>
      </c>
      <c r="G1047" s="38" t="str">
        <f aca="false">IF($C1047="","",SUMIFS(②実績CSV_期間A!$AA$2:$AA$5001,②実績CSV_期間A!$M$2:$M$5001,$C1047))</f>
        <v/>
      </c>
      <c r="H1047" s="38" t="str">
        <f aca="false">IF($C1047="","",SUMIFS(③実績CSV_期間B!$AA$2:$AA$5001,③実績CSV_期間B!$M$2:$M$5001,$C1047))</f>
        <v/>
      </c>
      <c r="I1047" s="38" t="str">
        <f aca="false">IF($C1047="","",SUMIFS(④実績CSV_期間C!$AA$2:$AA$5001,④実績CSV_期間C!$M$2:$M$5001,$C1047))</f>
        <v/>
      </c>
      <c r="J1047" s="38" t="str">
        <f aca="false">IF($C1047="","",N($F1047)*N($G1047))</f>
        <v/>
      </c>
      <c r="K1047" s="38" t="str">
        <f aca="false">IF($C1047="","",N($F1047)*N($H1047))</f>
        <v/>
      </c>
      <c r="L1047" s="38" t="str">
        <f aca="false">IF($C1047="","",N($F1047)*N($I1047))</f>
        <v/>
      </c>
      <c r="M1047" s="37" t="str">
        <f aca="false">IF(OR($C1047="",N(TOP!$C$12)=0),"",N($J1047)/TOP!$C$12)</f>
        <v/>
      </c>
      <c r="N1047" s="37" t="str">
        <f aca="false">IF(OR($C1047="",N(TOP!$C$13)=0),"",N($K1047)/TOP!$C$13)</f>
        <v/>
      </c>
      <c r="O1047" s="37" t="str">
        <f aca="false">IF(OR($C1047="",N(TOP!$C$14)=0),"",N($L1047)/TOP!$C$14)</f>
        <v/>
      </c>
      <c r="P1047" s="42" t="str">
        <f aca="false">IF($C1047="","",IFERROR(CHOOSE(MATCH(TOP!$C$10,{"【期間A】","【期間B】","【期間C】"},0),N($M1047),N($N1047),N($O1047)),0))</f>
        <v/>
      </c>
    </row>
    <row r="1048" customFormat="false" ht="15" hidden="false" customHeight="false" outlineLevel="0" collapsed="false">
      <c r="B1048" s="12" t="n">
        <v>1043</v>
      </c>
      <c r="C1048" s="36" t="str">
        <f aca="false">IF(②実績CSV_期間A!$M1044="","",②実績CSV_期間A!$M1044&amp;"")</f>
        <v/>
      </c>
      <c r="D1048" s="12" t="str">
        <f aca="false">IF($C1048="","",②実績CSV_期間A!$N1044)</f>
        <v/>
      </c>
      <c r="E1048" s="12" t="str">
        <f aca="false">IF($C1048="","",RIGHT($D1048,1))</f>
        <v/>
      </c>
      <c r="F1048" s="41" t="str">
        <f aca="false">IF($C1048="","",IFERROR(INDEX(サイズ換算マスタ!$C$6:$C$8,MATCH($E1048,サイズ換算マスタ!$B$6:$B$8,0)),1))</f>
        <v/>
      </c>
      <c r="G1048" s="38" t="str">
        <f aca="false">IF($C1048="","",SUMIFS(②実績CSV_期間A!$AA$2:$AA$5001,②実績CSV_期間A!$M$2:$M$5001,$C1048))</f>
        <v/>
      </c>
      <c r="H1048" s="38" t="str">
        <f aca="false">IF($C1048="","",SUMIFS(③実績CSV_期間B!$AA$2:$AA$5001,③実績CSV_期間B!$M$2:$M$5001,$C1048))</f>
        <v/>
      </c>
      <c r="I1048" s="38" t="str">
        <f aca="false">IF($C1048="","",SUMIFS(④実績CSV_期間C!$AA$2:$AA$5001,④実績CSV_期間C!$M$2:$M$5001,$C1048))</f>
        <v/>
      </c>
      <c r="J1048" s="38" t="str">
        <f aca="false">IF($C1048="","",N($F1048)*N($G1048))</f>
        <v/>
      </c>
      <c r="K1048" s="38" t="str">
        <f aca="false">IF($C1048="","",N($F1048)*N($H1048))</f>
        <v/>
      </c>
      <c r="L1048" s="38" t="str">
        <f aca="false">IF($C1048="","",N($F1048)*N($I1048))</f>
        <v/>
      </c>
      <c r="M1048" s="37" t="str">
        <f aca="false">IF(OR($C1048="",N(TOP!$C$12)=0),"",N($J1048)/TOP!$C$12)</f>
        <v/>
      </c>
      <c r="N1048" s="37" t="str">
        <f aca="false">IF(OR($C1048="",N(TOP!$C$13)=0),"",N($K1048)/TOP!$C$13)</f>
        <v/>
      </c>
      <c r="O1048" s="37" t="str">
        <f aca="false">IF(OR($C1048="",N(TOP!$C$14)=0),"",N($L1048)/TOP!$C$14)</f>
        <v/>
      </c>
      <c r="P1048" s="42" t="str">
        <f aca="false">IF($C1048="","",IFERROR(CHOOSE(MATCH(TOP!$C$10,{"【期間A】","【期間B】","【期間C】"},0),N($M1048),N($N1048),N($O1048)),0))</f>
        <v/>
      </c>
    </row>
    <row r="1049" customFormat="false" ht="15" hidden="false" customHeight="false" outlineLevel="0" collapsed="false">
      <c r="B1049" s="12" t="n">
        <v>1044</v>
      </c>
      <c r="C1049" s="36" t="str">
        <f aca="false">IF(②実績CSV_期間A!$M1045="","",②実績CSV_期間A!$M1045&amp;"")</f>
        <v/>
      </c>
      <c r="D1049" s="12" t="str">
        <f aca="false">IF($C1049="","",②実績CSV_期間A!$N1045)</f>
        <v/>
      </c>
      <c r="E1049" s="12" t="str">
        <f aca="false">IF($C1049="","",RIGHT($D1049,1))</f>
        <v/>
      </c>
      <c r="F1049" s="41" t="str">
        <f aca="false">IF($C1049="","",IFERROR(INDEX(サイズ換算マスタ!$C$6:$C$8,MATCH($E1049,サイズ換算マスタ!$B$6:$B$8,0)),1))</f>
        <v/>
      </c>
      <c r="G1049" s="38" t="str">
        <f aca="false">IF($C1049="","",SUMIFS(②実績CSV_期間A!$AA$2:$AA$5001,②実績CSV_期間A!$M$2:$M$5001,$C1049))</f>
        <v/>
      </c>
      <c r="H1049" s="38" t="str">
        <f aca="false">IF($C1049="","",SUMIFS(③実績CSV_期間B!$AA$2:$AA$5001,③実績CSV_期間B!$M$2:$M$5001,$C1049))</f>
        <v/>
      </c>
      <c r="I1049" s="38" t="str">
        <f aca="false">IF($C1049="","",SUMIFS(④実績CSV_期間C!$AA$2:$AA$5001,④実績CSV_期間C!$M$2:$M$5001,$C1049))</f>
        <v/>
      </c>
      <c r="J1049" s="38" t="str">
        <f aca="false">IF($C1049="","",N($F1049)*N($G1049))</f>
        <v/>
      </c>
      <c r="K1049" s="38" t="str">
        <f aca="false">IF($C1049="","",N($F1049)*N($H1049))</f>
        <v/>
      </c>
      <c r="L1049" s="38" t="str">
        <f aca="false">IF($C1049="","",N($F1049)*N($I1049))</f>
        <v/>
      </c>
      <c r="M1049" s="37" t="str">
        <f aca="false">IF(OR($C1049="",N(TOP!$C$12)=0),"",N($J1049)/TOP!$C$12)</f>
        <v/>
      </c>
      <c r="N1049" s="37" t="str">
        <f aca="false">IF(OR($C1049="",N(TOP!$C$13)=0),"",N($K1049)/TOP!$C$13)</f>
        <v/>
      </c>
      <c r="O1049" s="37" t="str">
        <f aca="false">IF(OR($C1049="",N(TOP!$C$14)=0),"",N($L1049)/TOP!$C$14)</f>
        <v/>
      </c>
      <c r="P1049" s="42" t="str">
        <f aca="false">IF($C1049="","",IFERROR(CHOOSE(MATCH(TOP!$C$10,{"【期間A】","【期間B】","【期間C】"},0),N($M1049),N($N1049),N($O1049)),0))</f>
        <v/>
      </c>
    </row>
    <row r="1050" customFormat="false" ht="15" hidden="false" customHeight="false" outlineLevel="0" collapsed="false">
      <c r="B1050" s="12" t="n">
        <v>1045</v>
      </c>
      <c r="C1050" s="36" t="str">
        <f aca="false">IF(②実績CSV_期間A!$M1046="","",②実績CSV_期間A!$M1046&amp;"")</f>
        <v/>
      </c>
      <c r="D1050" s="12" t="str">
        <f aca="false">IF($C1050="","",②実績CSV_期間A!$N1046)</f>
        <v/>
      </c>
      <c r="E1050" s="12" t="str">
        <f aca="false">IF($C1050="","",RIGHT($D1050,1))</f>
        <v/>
      </c>
      <c r="F1050" s="41" t="str">
        <f aca="false">IF($C1050="","",IFERROR(INDEX(サイズ換算マスタ!$C$6:$C$8,MATCH($E1050,サイズ換算マスタ!$B$6:$B$8,0)),1))</f>
        <v/>
      </c>
      <c r="G1050" s="38" t="str">
        <f aca="false">IF($C1050="","",SUMIFS(②実績CSV_期間A!$AA$2:$AA$5001,②実績CSV_期間A!$M$2:$M$5001,$C1050))</f>
        <v/>
      </c>
      <c r="H1050" s="38" t="str">
        <f aca="false">IF($C1050="","",SUMIFS(③実績CSV_期間B!$AA$2:$AA$5001,③実績CSV_期間B!$M$2:$M$5001,$C1050))</f>
        <v/>
      </c>
      <c r="I1050" s="38" t="str">
        <f aca="false">IF($C1050="","",SUMIFS(④実績CSV_期間C!$AA$2:$AA$5001,④実績CSV_期間C!$M$2:$M$5001,$C1050))</f>
        <v/>
      </c>
      <c r="J1050" s="38" t="str">
        <f aca="false">IF($C1050="","",N($F1050)*N($G1050))</f>
        <v/>
      </c>
      <c r="K1050" s="38" t="str">
        <f aca="false">IF($C1050="","",N($F1050)*N($H1050))</f>
        <v/>
      </c>
      <c r="L1050" s="38" t="str">
        <f aca="false">IF($C1050="","",N($F1050)*N($I1050))</f>
        <v/>
      </c>
      <c r="M1050" s="37" t="str">
        <f aca="false">IF(OR($C1050="",N(TOP!$C$12)=0),"",N($J1050)/TOP!$C$12)</f>
        <v/>
      </c>
      <c r="N1050" s="37" t="str">
        <f aca="false">IF(OR($C1050="",N(TOP!$C$13)=0),"",N($K1050)/TOP!$C$13)</f>
        <v/>
      </c>
      <c r="O1050" s="37" t="str">
        <f aca="false">IF(OR($C1050="",N(TOP!$C$14)=0),"",N($L1050)/TOP!$C$14)</f>
        <v/>
      </c>
      <c r="P1050" s="42" t="str">
        <f aca="false">IF($C1050="","",IFERROR(CHOOSE(MATCH(TOP!$C$10,{"【期間A】","【期間B】","【期間C】"},0),N($M1050),N($N1050),N($O1050)),0))</f>
        <v/>
      </c>
    </row>
    <row r="1051" customFormat="false" ht="15" hidden="false" customHeight="false" outlineLevel="0" collapsed="false">
      <c r="B1051" s="12" t="n">
        <v>1046</v>
      </c>
      <c r="C1051" s="36" t="str">
        <f aca="false">IF(②実績CSV_期間A!$M1047="","",②実績CSV_期間A!$M1047&amp;"")</f>
        <v/>
      </c>
      <c r="D1051" s="12" t="str">
        <f aca="false">IF($C1051="","",②実績CSV_期間A!$N1047)</f>
        <v/>
      </c>
      <c r="E1051" s="12" t="str">
        <f aca="false">IF($C1051="","",RIGHT($D1051,1))</f>
        <v/>
      </c>
      <c r="F1051" s="41" t="str">
        <f aca="false">IF($C1051="","",IFERROR(INDEX(サイズ換算マスタ!$C$6:$C$8,MATCH($E1051,サイズ換算マスタ!$B$6:$B$8,0)),1))</f>
        <v/>
      </c>
      <c r="G1051" s="38" t="str">
        <f aca="false">IF($C1051="","",SUMIFS(②実績CSV_期間A!$AA$2:$AA$5001,②実績CSV_期間A!$M$2:$M$5001,$C1051))</f>
        <v/>
      </c>
      <c r="H1051" s="38" t="str">
        <f aca="false">IF($C1051="","",SUMIFS(③実績CSV_期間B!$AA$2:$AA$5001,③実績CSV_期間B!$M$2:$M$5001,$C1051))</f>
        <v/>
      </c>
      <c r="I1051" s="38" t="str">
        <f aca="false">IF($C1051="","",SUMIFS(④実績CSV_期間C!$AA$2:$AA$5001,④実績CSV_期間C!$M$2:$M$5001,$C1051))</f>
        <v/>
      </c>
      <c r="J1051" s="38" t="str">
        <f aca="false">IF($C1051="","",N($F1051)*N($G1051))</f>
        <v/>
      </c>
      <c r="K1051" s="38" t="str">
        <f aca="false">IF($C1051="","",N($F1051)*N($H1051))</f>
        <v/>
      </c>
      <c r="L1051" s="38" t="str">
        <f aca="false">IF($C1051="","",N($F1051)*N($I1051))</f>
        <v/>
      </c>
      <c r="M1051" s="37" t="str">
        <f aca="false">IF(OR($C1051="",N(TOP!$C$12)=0),"",N($J1051)/TOP!$C$12)</f>
        <v/>
      </c>
      <c r="N1051" s="37" t="str">
        <f aca="false">IF(OR($C1051="",N(TOP!$C$13)=0),"",N($K1051)/TOP!$C$13)</f>
        <v/>
      </c>
      <c r="O1051" s="37" t="str">
        <f aca="false">IF(OR($C1051="",N(TOP!$C$14)=0),"",N($L1051)/TOP!$C$14)</f>
        <v/>
      </c>
      <c r="P1051" s="42" t="str">
        <f aca="false">IF($C1051="","",IFERROR(CHOOSE(MATCH(TOP!$C$10,{"【期間A】","【期間B】","【期間C】"},0),N($M1051),N($N1051),N($O1051)),0))</f>
        <v/>
      </c>
    </row>
    <row r="1052" customFormat="false" ht="15" hidden="false" customHeight="false" outlineLevel="0" collapsed="false">
      <c r="B1052" s="12" t="n">
        <v>1047</v>
      </c>
      <c r="C1052" s="36" t="str">
        <f aca="false">IF(②実績CSV_期間A!$M1048="","",②実績CSV_期間A!$M1048&amp;"")</f>
        <v/>
      </c>
      <c r="D1052" s="12" t="str">
        <f aca="false">IF($C1052="","",②実績CSV_期間A!$N1048)</f>
        <v/>
      </c>
      <c r="E1052" s="12" t="str">
        <f aca="false">IF($C1052="","",RIGHT($D1052,1))</f>
        <v/>
      </c>
      <c r="F1052" s="41" t="str">
        <f aca="false">IF($C1052="","",IFERROR(INDEX(サイズ換算マスタ!$C$6:$C$8,MATCH($E1052,サイズ換算マスタ!$B$6:$B$8,0)),1))</f>
        <v/>
      </c>
      <c r="G1052" s="38" t="str">
        <f aca="false">IF($C1052="","",SUMIFS(②実績CSV_期間A!$AA$2:$AA$5001,②実績CSV_期間A!$M$2:$M$5001,$C1052))</f>
        <v/>
      </c>
      <c r="H1052" s="38" t="str">
        <f aca="false">IF($C1052="","",SUMIFS(③実績CSV_期間B!$AA$2:$AA$5001,③実績CSV_期間B!$M$2:$M$5001,$C1052))</f>
        <v/>
      </c>
      <c r="I1052" s="38" t="str">
        <f aca="false">IF($C1052="","",SUMIFS(④実績CSV_期間C!$AA$2:$AA$5001,④実績CSV_期間C!$M$2:$M$5001,$C1052))</f>
        <v/>
      </c>
      <c r="J1052" s="38" t="str">
        <f aca="false">IF($C1052="","",N($F1052)*N($G1052))</f>
        <v/>
      </c>
      <c r="K1052" s="38" t="str">
        <f aca="false">IF($C1052="","",N($F1052)*N($H1052))</f>
        <v/>
      </c>
      <c r="L1052" s="38" t="str">
        <f aca="false">IF($C1052="","",N($F1052)*N($I1052))</f>
        <v/>
      </c>
      <c r="M1052" s="37" t="str">
        <f aca="false">IF(OR($C1052="",N(TOP!$C$12)=0),"",N($J1052)/TOP!$C$12)</f>
        <v/>
      </c>
      <c r="N1052" s="37" t="str">
        <f aca="false">IF(OR($C1052="",N(TOP!$C$13)=0),"",N($K1052)/TOP!$C$13)</f>
        <v/>
      </c>
      <c r="O1052" s="37" t="str">
        <f aca="false">IF(OR($C1052="",N(TOP!$C$14)=0),"",N($L1052)/TOP!$C$14)</f>
        <v/>
      </c>
      <c r="P1052" s="42" t="str">
        <f aca="false">IF($C1052="","",IFERROR(CHOOSE(MATCH(TOP!$C$10,{"【期間A】","【期間B】","【期間C】"},0),N($M1052),N($N1052),N($O1052)),0))</f>
        <v/>
      </c>
    </row>
    <row r="1053" customFormat="false" ht="15" hidden="false" customHeight="false" outlineLevel="0" collapsed="false">
      <c r="B1053" s="12" t="n">
        <v>1048</v>
      </c>
      <c r="C1053" s="36" t="str">
        <f aca="false">IF(②実績CSV_期間A!$M1049="","",②実績CSV_期間A!$M1049&amp;"")</f>
        <v/>
      </c>
      <c r="D1053" s="12" t="str">
        <f aca="false">IF($C1053="","",②実績CSV_期間A!$N1049)</f>
        <v/>
      </c>
      <c r="E1053" s="12" t="str">
        <f aca="false">IF($C1053="","",RIGHT($D1053,1))</f>
        <v/>
      </c>
      <c r="F1053" s="41" t="str">
        <f aca="false">IF($C1053="","",IFERROR(INDEX(サイズ換算マスタ!$C$6:$C$8,MATCH($E1053,サイズ換算マスタ!$B$6:$B$8,0)),1))</f>
        <v/>
      </c>
      <c r="G1053" s="38" t="str">
        <f aca="false">IF($C1053="","",SUMIFS(②実績CSV_期間A!$AA$2:$AA$5001,②実績CSV_期間A!$M$2:$M$5001,$C1053))</f>
        <v/>
      </c>
      <c r="H1053" s="38" t="str">
        <f aca="false">IF($C1053="","",SUMIFS(③実績CSV_期間B!$AA$2:$AA$5001,③実績CSV_期間B!$M$2:$M$5001,$C1053))</f>
        <v/>
      </c>
      <c r="I1053" s="38" t="str">
        <f aca="false">IF($C1053="","",SUMIFS(④実績CSV_期間C!$AA$2:$AA$5001,④実績CSV_期間C!$M$2:$M$5001,$C1053))</f>
        <v/>
      </c>
      <c r="J1053" s="38" t="str">
        <f aca="false">IF($C1053="","",N($F1053)*N($G1053))</f>
        <v/>
      </c>
      <c r="K1053" s="38" t="str">
        <f aca="false">IF($C1053="","",N($F1053)*N($H1053))</f>
        <v/>
      </c>
      <c r="L1053" s="38" t="str">
        <f aca="false">IF($C1053="","",N($F1053)*N($I1053))</f>
        <v/>
      </c>
      <c r="M1053" s="37" t="str">
        <f aca="false">IF(OR($C1053="",N(TOP!$C$12)=0),"",N($J1053)/TOP!$C$12)</f>
        <v/>
      </c>
      <c r="N1053" s="37" t="str">
        <f aca="false">IF(OR($C1053="",N(TOP!$C$13)=0),"",N($K1053)/TOP!$C$13)</f>
        <v/>
      </c>
      <c r="O1053" s="37" t="str">
        <f aca="false">IF(OR($C1053="",N(TOP!$C$14)=0),"",N($L1053)/TOP!$C$14)</f>
        <v/>
      </c>
      <c r="P1053" s="42" t="str">
        <f aca="false">IF($C1053="","",IFERROR(CHOOSE(MATCH(TOP!$C$10,{"【期間A】","【期間B】","【期間C】"},0),N($M1053),N($N1053),N($O1053)),0))</f>
        <v/>
      </c>
    </row>
    <row r="1054" customFormat="false" ht="15" hidden="false" customHeight="false" outlineLevel="0" collapsed="false">
      <c r="B1054" s="12" t="n">
        <v>1049</v>
      </c>
      <c r="C1054" s="36" t="str">
        <f aca="false">IF(②実績CSV_期間A!$M1050="","",②実績CSV_期間A!$M1050&amp;"")</f>
        <v/>
      </c>
      <c r="D1054" s="12" t="str">
        <f aca="false">IF($C1054="","",②実績CSV_期間A!$N1050)</f>
        <v/>
      </c>
      <c r="E1054" s="12" t="str">
        <f aca="false">IF($C1054="","",RIGHT($D1054,1))</f>
        <v/>
      </c>
      <c r="F1054" s="41" t="str">
        <f aca="false">IF($C1054="","",IFERROR(INDEX(サイズ換算マスタ!$C$6:$C$8,MATCH($E1054,サイズ換算マスタ!$B$6:$B$8,0)),1))</f>
        <v/>
      </c>
      <c r="G1054" s="38" t="str">
        <f aca="false">IF($C1054="","",SUMIFS(②実績CSV_期間A!$AA$2:$AA$5001,②実績CSV_期間A!$M$2:$M$5001,$C1054))</f>
        <v/>
      </c>
      <c r="H1054" s="38" t="str">
        <f aca="false">IF($C1054="","",SUMIFS(③実績CSV_期間B!$AA$2:$AA$5001,③実績CSV_期間B!$M$2:$M$5001,$C1054))</f>
        <v/>
      </c>
      <c r="I1054" s="38" t="str">
        <f aca="false">IF($C1054="","",SUMIFS(④実績CSV_期間C!$AA$2:$AA$5001,④実績CSV_期間C!$M$2:$M$5001,$C1054))</f>
        <v/>
      </c>
      <c r="J1054" s="38" t="str">
        <f aca="false">IF($C1054="","",N($F1054)*N($G1054))</f>
        <v/>
      </c>
      <c r="K1054" s="38" t="str">
        <f aca="false">IF($C1054="","",N($F1054)*N($H1054))</f>
        <v/>
      </c>
      <c r="L1054" s="38" t="str">
        <f aca="false">IF($C1054="","",N($F1054)*N($I1054))</f>
        <v/>
      </c>
      <c r="M1054" s="37" t="str">
        <f aca="false">IF(OR($C1054="",N(TOP!$C$12)=0),"",N($J1054)/TOP!$C$12)</f>
        <v/>
      </c>
      <c r="N1054" s="37" t="str">
        <f aca="false">IF(OR($C1054="",N(TOP!$C$13)=0),"",N($K1054)/TOP!$C$13)</f>
        <v/>
      </c>
      <c r="O1054" s="37" t="str">
        <f aca="false">IF(OR($C1054="",N(TOP!$C$14)=0),"",N($L1054)/TOP!$C$14)</f>
        <v/>
      </c>
      <c r="P1054" s="42" t="str">
        <f aca="false">IF($C1054="","",IFERROR(CHOOSE(MATCH(TOP!$C$10,{"【期間A】","【期間B】","【期間C】"},0),N($M1054),N($N1054),N($O1054)),0))</f>
        <v/>
      </c>
    </row>
    <row r="1055" customFormat="false" ht="15" hidden="false" customHeight="false" outlineLevel="0" collapsed="false">
      <c r="B1055" s="12" t="n">
        <v>1050</v>
      </c>
      <c r="C1055" s="36" t="str">
        <f aca="false">IF(②実績CSV_期間A!$M1051="","",②実績CSV_期間A!$M1051&amp;"")</f>
        <v/>
      </c>
      <c r="D1055" s="12" t="str">
        <f aca="false">IF($C1055="","",②実績CSV_期間A!$N1051)</f>
        <v/>
      </c>
      <c r="E1055" s="12" t="str">
        <f aca="false">IF($C1055="","",RIGHT($D1055,1))</f>
        <v/>
      </c>
      <c r="F1055" s="41" t="str">
        <f aca="false">IF($C1055="","",IFERROR(INDEX(サイズ換算マスタ!$C$6:$C$8,MATCH($E1055,サイズ換算マスタ!$B$6:$B$8,0)),1))</f>
        <v/>
      </c>
      <c r="G1055" s="38" t="str">
        <f aca="false">IF($C1055="","",SUMIFS(②実績CSV_期間A!$AA$2:$AA$5001,②実績CSV_期間A!$M$2:$M$5001,$C1055))</f>
        <v/>
      </c>
      <c r="H1055" s="38" t="str">
        <f aca="false">IF($C1055="","",SUMIFS(③実績CSV_期間B!$AA$2:$AA$5001,③実績CSV_期間B!$M$2:$M$5001,$C1055))</f>
        <v/>
      </c>
      <c r="I1055" s="38" t="str">
        <f aca="false">IF($C1055="","",SUMIFS(④実績CSV_期間C!$AA$2:$AA$5001,④実績CSV_期間C!$M$2:$M$5001,$C1055))</f>
        <v/>
      </c>
      <c r="J1055" s="38" t="str">
        <f aca="false">IF($C1055="","",N($F1055)*N($G1055))</f>
        <v/>
      </c>
      <c r="K1055" s="38" t="str">
        <f aca="false">IF($C1055="","",N($F1055)*N($H1055))</f>
        <v/>
      </c>
      <c r="L1055" s="38" t="str">
        <f aca="false">IF($C1055="","",N($F1055)*N($I1055))</f>
        <v/>
      </c>
      <c r="M1055" s="37" t="str">
        <f aca="false">IF(OR($C1055="",N(TOP!$C$12)=0),"",N($J1055)/TOP!$C$12)</f>
        <v/>
      </c>
      <c r="N1055" s="37" t="str">
        <f aca="false">IF(OR($C1055="",N(TOP!$C$13)=0),"",N($K1055)/TOP!$C$13)</f>
        <v/>
      </c>
      <c r="O1055" s="37" t="str">
        <f aca="false">IF(OR($C1055="",N(TOP!$C$14)=0),"",N($L1055)/TOP!$C$14)</f>
        <v/>
      </c>
      <c r="P1055" s="42" t="str">
        <f aca="false">IF($C1055="","",IFERROR(CHOOSE(MATCH(TOP!$C$10,{"【期間A】","【期間B】","【期間C】"},0),N($M1055),N($N1055),N($O1055)),0))</f>
        <v/>
      </c>
    </row>
    <row r="1056" customFormat="false" ht="15" hidden="false" customHeight="false" outlineLevel="0" collapsed="false">
      <c r="B1056" s="12" t="n">
        <v>1051</v>
      </c>
      <c r="C1056" s="36" t="str">
        <f aca="false">IF(②実績CSV_期間A!$M1052="","",②実績CSV_期間A!$M1052&amp;"")</f>
        <v/>
      </c>
      <c r="D1056" s="12" t="str">
        <f aca="false">IF($C1056="","",②実績CSV_期間A!$N1052)</f>
        <v/>
      </c>
      <c r="E1056" s="12" t="str">
        <f aca="false">IF($C1056="","",RIGHT($D1056,1))</f>
        <v/>
      </c>
      <c r="F1056" s="41" t="str">
        <f aca="false">IF($C1056="","",IFERROR(INDEX(サイズ換算マスタ!$C$6:$C$8,MATCH($E1056,サイズ換算マスタ!$B$6:$B$8,0)),1))</f>
        <v/>
      </c>
      <c r="G1056" s="38" t="str">
        <f aca="false">IF($C1056="","",SUMIFS(②実績CSV_期間A!$AA$2:$AA$5001,②実績CSV_期間A!$M$2:$M$5001,$C1056))</f>
        <v/>
      </c>
      <c r="H1056" s="38" t="str">
        <f aca="false">IF($C1056="","",SUMIFS(③実績CSV_期間B!$AA$2:$AA$5001,③実績CSV_期間B!$M$2:$M$5001,$C1056))</f>
        <v/>
      </c>
      <c r="I1056" s="38" t="str">
        <f aca="false">IF($C1056="","",SUMIFS(④実績CSV_期間C!$AA$2:$AA$5001,④実績CSV_期間C!$M$2:$M$5001,$C1056))</f>
        <v/>
      </c>
      <c r="J1056" s="38" t="str">
        <f aca="false">IF($C1056="","",N($F1056)*N($G1056))</f>
        <v/>
      </c>
      <c r="K1056" s="38" t="str">
        <f aca="false">IF($C1056="","",N($F1056)*N($H1056))</f>
        <v/>
      </c>
      <c r="L1056" s="38" t="str">
        <f aca="false">IF($C1056="","",N($F1056)*N($I1056))</f>
        <v/>
      </c>
      <c r="M1056" s="37" t="str">
        <f aca="false">IF(OR($C1056="",N(TOP!$C$12)=0),"",N($J1056)/TOP!$C$12)</f>
        <v/>
      </c>
      <c r="N1056" s="37" t="str">
        <f aca="false">IF(OR($C1056="",N(TOP!$C$13)=0),"",N($K1056)/TOP!$C$13)</f>
        <v/>
      </c>
      <c r="O1056" s="37" t="str">
        <f aca="false">IF(OR($C1056="",N(TOP!$C$14)=0),"",N($L1056)/TOP!$C$14)</f>
        <v/>
      </c>
      <c r="P1056" s="42" t="str">
        <f aca="false">IF($C1056="","",IFERROR(CHOOSE(MATCH(TOP!$C$10,{"【期間A】","【期間B】","【期間C】"},0),N($M1056),N($N1056),N($O1056)),0))</f>
        <v/>
      </c>
    </row>
    <row r="1057" customFormat="false" ht="15" hidden="false" customHeight="false" outlineLevel="0" collapsed="false">
      <c r="B1057" s="12" t="n">
        <v>1052</v>
      </c>
      <c r="C1057" s="36" t="str">
        <f aca="false">IF(②実績CSV_期間A!$M1053="","",②実績CSV_期間A!$M1053&amp;"")</f>
        <v/>
      </c>
      <c r="D1057" s="12" t="str">
        <f aca="false">IF($C1057="","",②実績CSV_期間A!$N1053)</f>
        <v/>
      </c>
      <c r="E1057" s="12" t="str">
        <f aca="false">IF($C1057="","",RIGHT($D1057,1))</f>
        <v/>
      </c>
      <c r="F1057" s="41" t="str">
        <f aca="false">IF($C1057="","",IFERROR(INDEX(サイズ換算マスタ!$C$6:$C$8,MATCH($E1057,サイズ換算マスタ!$B$6:$B$8,0)),1))</f>
        <v/>
      </c>
      <c r="G1057" s="38" t="str">
        <f aca="false">IF($C1057="","",SUMIFS(②実績CSV_期間A!$AA$2:$AA$5001,②実績CSV_期間A!$M$2:$M$5001,$C1057))</f>
        <v/>
      </c>
      <c r="H1057" s="38" t="str">
        <f aca="false">IF($C1057="","",SUMIFS(③実績CSV_期間B!$AA$2:$AA$5001,③実績CSV_期間B!$M$2:$M$5001,$C1057))</f>
        <v/>
      </c>
      <c r="I1057" s="38" t="str">
        <f aca="false">IF($C1057="","",SUMIFS(④実績CSV_期間C!$AA$2:$AA$5001,④実績CSV_期間C!$M$2:$M$5001,$C1057))</f>
        <v/>
      </c>
      <c r="J1057" s="38" t="str">
        <f aca="false">IF($C1057="","",N($F1057)*N($G1057))</f>
        <v/>
      </c>
      <c r="K1057" s="38" t="str">
        <f aca="false">IF($C1057="","",N($F1057)*N($H1057))</f>
        <v/>
      </c>
      <c r="L1057" s="38" t="str">
        <f aca="false">IF($C1057="","",N($F1057)*N($I1057))</f>
        <v/>
      </c>
      <c r="M1057" s="37" t="str">
        <f aca="false">IF(OR($C1057="",N(TOP!$C$12)=0),"",N($J1057)/TOP!$C$12)</f>
        <v/>
      </c>
      <c r="N1057" s="37" t="str">
        <f aca="false">IF(OR($C1057="",N(TOP!$C$13)=0),"",N($K1057)/TOP!$C$13)</f>
        <v/>
      </c>
      <c r="O1057" s="37" t="str">
        <f aca="false">IF(OR($C1057="",N(TOP!$C$14)=0),"",N($L1057)/TOP!$C$14)</f>
        <v/>
      </c>
      <c r="P1057" s="42" t="str">
        <f aca="false">IF($C1057="","",IFERROR(CHOOSE(MATCH(TOP!$C$10,{"【期間A】","【期間B】","【期間C】"},0),N($M1057),N($N1057),N($O1057)),0))</f>
        <v/>
      </c>
    </row>
    <row r="1058" customFormat="false" ht="15" hidden="false" customHeight="false" outlineLevel="0" collapsed="false">
      <c r="B1058" s="12" t="n">
        <v>1053</v>
      </c>
      <c r="C1058" s="36" t="str">
        <f aca="false">IF(②実績CSV_期間A!$M1054="","",②実績CSV_期間A!$M1054&amp;"")</f>
        <v/>
      </c>
      <c r="D1058" s="12" t="str">
        <f aca="false">IF($C1058="","",②実績CSV_期間A!$N1054)</f>
        <v/>
      </c>
      <c r="E1058" s="12" t="str">
        <f aca="false">IF($C1058="","",RIGHT($D1058,1))</f>
        <v/>
      </c>
      <c r="F1058" s="41" t="str">
        <f aca="false">IF($C1058="","",IFERROR(INDEX(サイズ換算マスタ!$C$6:$C$8,MATCH($E1058,サイズ換算マスタ!$B$6:$B$8,0)),1))</f>
        <v/>
      </c>
      <c r="G1058" s="38" t="str">
        <f aca="false">IF($C1058="","",SUMIFS(②実績CSV_期間A!$AA$2:$AA$5001,②実績CSV_期間A!$M$2:$M$5001,$C1058))</f>
        <v/>
      </c>
      <c r="H1058" s="38" t="str">
        <f aca="false">IF($C1058="","",SUMIFS(③実績CSV_期間B!$AA$2:$AA$5001,③実績CSV_期間B!$M$2:$M$5001,$C1058))</f>
        <v/>
      </c>
      <c r="I1058" s="38" t="str">
        <f aca="false">IF($C1058="","",SUMIFS(④実績CSV_期間C!$AA$2:$AA$5001,④実績CSV_期間C!$M$2:$M$5001,$C1058))</f>
        <v/>
      </c>
      <c r="J1058" s="38" t="str">
        <f aca="false">IF($C1058="","",N($F1058)*N($G1058))</f>
        <v/>
      </c>
      <c r="K1058" s="38" t="str">
        <f aca="false">IF($C1058="","",N($F1058)*N($H1058))</f>
        <v/>
      </c>
      <c r="L1058" s="38" t="str">
        <f aca="false">IF($C1058="","",N($F1058)*N($I1058))</f>
        <v/>
      </c>
      <c r="M1058" s="37" t="str">
        <f aca="false">IF(OR($C1058="",N(TOP!$C$12)=0),"",N($J1058)/TOP!$C$12)</f>
        <v/>
      </c>
      <c r="N1058" s="37" t="str">
        <f aca="false">IF(OR($C1058="",N(TOP!$C$13)=0),"",N($K1058)/TOP!$C$13)</f>
        <v/>
      </c>
      <c r="O1058" s="37" t="str">
        <f aca="false">IF(OR($C1058="",N(TOP!$C$14)=0),"",N($L1058)/TOP!$C$14)</f>
        <v/>
      </c>
      <c r="P1058" s="42" t="str">
        <f aca="false">IF($C1058="","",IFERROR(CHOOSE(MATCH(TOP!$C$10,{"【期間A】","【期間B】","【期間C】"},0),N($M1058),N($N1058),N($O1058)),0))</f>
        <v/>
      </c>
    </row>
    <row r="1059" customFormat="false" ht="15" hidden="false" customHeight="false" outlineLevel="0" collapsed="false">
      <c r="B1059" s="12" t="n">
        <v>1054</v>
      </c>
      <c r="C1059" s="36" t="str">
        <f aca="false">IF(②実績CSV_期間A!$M1055="","",②実績CSV_期間A!$M1055&amp;"")</f>
        <v/>
      </c>
      <c r="D1059" s="12" t="str">
        <f aca="false">IF($C1059="","",②実績CSV_期間A!$N1055)</f>
        <v/>
      </c>
      <c r="E1059" s="12" t="str">
        <f aca="false">IF($C1059="","",RIGHT($D1059,1))</f>
        <v/>
      </c>
      <c r="F1059" s="41" t="str">
        <f aca="false">IF($C1059="","",IFERROR(INDEX(サイズ換算マスタ!$C$6:$C$8,MATCH($E1059,サイズ換算マスタ!$B$6:$B$8,0)),1))</f>
        <v/>
      </c>
      <c r="G1059" s="38" t="str">
        <f aca="false">IF($C1059="","",SUMIFS(②実績CSV_期間A!$AA$2:$AA$5001,②実績CSV_期間A!$M$2:$M$5001,$C1059))</f>
        <v/>
      </c>
      <c r="H1059" s="38" t="str">
        <f aca="false">IF($C1059="","",SUMIFS(③実績CSV_期間B!$AA$2:$AA$5001,③実績CSV_期間B!$M$2:$M$5001,$C1059))</f>
        <v/>
      </c>
      <c r="I1059" s="38" t="str">
        <f aca="false">IF($C1059="","",SUMIFS(④実績CSV_期間C!$AA$2:$AA$5001,④実績CSV_期間C!$M$2:$M$5001,$C1059))</f>
        <v/>
      </c>
      <c r="J1059" s="38" t="str">
        <f aca="false">IF($C1059="","",N($F1059)*N($G1059))</f>
        <v/>
      </c>
      <c r="K1059" s="38" t="str">
        <f aca="false">IF($C1059="","",N($F1059)*N($H1059))</f>
        <v/>
      </c>
      <c r="L1059" s="38" t="str">
        <f aca="false">IF($C1059="","",N($F1059)*N($I1059))</f>
        <v/>
      </c>
      <c r="M1059" s="37" t="str">
        <f aca="false">IF(OR($C1059="",N(TOP!$C$12)=0),"",N($J1059)/TOP!$C$12)</f>
        <v/>
      </c>
      <c r="N1059" s="37" t="str">
        <f aca="false">IF(OR($C1059="",N(TOP!$C$13)=0),"",N($K1059)/TOP!$C$13)</f>
        <v/>
      </c>
      <c r="O1059" s="37" t="str">
        <f aca="false">IF(OR($C1059="",N(TOP!$C$14)=0),"",N($L1059)/TOP!$C$14)</f>
        <v/>
      </c>
      <c r="P1059" s="42" t="str">
        <f aca="false">IF($C1059="","",IFERROR(CHOOSE(MATCH(TOP!$C$10,{"【期間A】","【期間B】","【期間C】"},0),N($M1059),N($N1059),N($O1059)),0))</f>
        <v/>
      </c>
    </row>
    <row r="1060" customFormat="false" ht="15" hidden="false" customHeight="false" outlineLevel="0" collapsed="false">
      <c r="B1060" s="12" t="n">
        <v>1055</v>
      </c>
      <c r="C1060" s="36" t="str">
        <f aca="false">IF(②実績CSV_期間A!$M1056="","",②実績CSV_期間A!$M1056&amp;"")</f>
        <v/>
      </c>
      <c r="D1060" s="12" t="str">
        <f aca="false">IF($C1060="","",②実績CSV_期間A!$N1056)</f>
        <v/>
      </c>
      <c r="E1060" s="12" t="str">
        <f aca="false">IF($C1060="","",RIGHT($D1060,1))</f>
        <v/>
      </c>
      <c r="F1060" s="41" t="str">
        <f aca="false">IF($C1060="","",IFERROR(INDEX(サイズ換算マスタ!$C$6:$C$8,MATCH($E1060,サイズ換算マスタ!$B$6:$B$8,0)),1))</f>
        <v/>
      </c>
      <c r="G1060" s="38" t="str">
        <f aca="false">IF($C1060="","",SUMIFS(②実績CSV_期間A!$AA$2:$AA$5001,②実績CSV_期間A!$M$2:$M$5001,$C1060))</f>
        <v/>
      </c>
      <c r="H1060" s="38" t="str">
        <f aca="false">IF($C1060="","",SUMIFS(③実績CSV_期間B!$AA$2:$AA$5001,③実績CSV_期間B!$M$2:$M$5001,$C1060))</f>
        <v/>
      </c>
      <c r="I1060" s="38" t="str">
        <f aca="false">IF($C1060="","",SUMIFS(④実績CSV_期間C!$AA$2:$AA$5001,④実績CSV_期間C!$M$2:$M$5001,$C1060))</f>
        <v/>
      </c>
      <c r="J1060" s="38" t="str">
        <f aca="false">IF($C1060="","",N($F1060)*N($G1060))</f>
        <v/>
      </c>
      <c r="K1060" s="38" t="str">
        <f aca="false">IF($C1060="","",N($F1060)*N($H1060))</f>
        <v/>
      </c>
      <c r="L1060" s="38" t="str">
        <f aca="false">IF($C1060="","",N($F1060)*N($I1060))</f>
        <v/>
      </c>
      <c r="M1060" s="37" t="str">
        <f aca="false">IF(OR($C1060="",N(TOP!$C$12)=0),"",N($J1060)/TOP!$C$12)</f>
        <v/>
      </c>
      <c r="N1060" s="37" t="str">
        <f aca="false">IF(OR($C1060="",N(TOP!$C$13)=0),"",N($K1060)/TOP!$C$13)</f>
        <v/>
      </c>
      <c r="O1060" s="37" t="str">
        <f aca="false">IF(OR($C1060="",N(TOP!$C$14)=0),"",N($L1060)/TOP!$C$14)</f>
        <v/>
      </c>
      <c r="P1060" s="42" t="str">
        <f aca="false">IF($C1060="","",IFERROR(CHOOSE(MATCH(TOP!$C$10,{"【期間A】","【期間B】","【期間C】"},0),N($M1060),N($N1060),N($O1060)),0))</f>
        <v/>
      </c>
    </row>
    <row r="1061" customFormat="false" ht="15" hidden="false" customHeight="false" outlineLevel="0" collapsed="false">
      <c r="B1061" s="12" t="n">
        <v>1056</v>
      </c>
      <c r="C1061" s="36" t="str">
        <f aca="false">IF(②実績CSV_期間A!$M1057="","",②実績CSV_期間A!$M1057&amp;"")</f>
        <v/>
      </c>
      <c r="D1061" s="12" t="str">
        <f aca="false">IF($C1061="","",②実績CSV_期間A!$N1057)</f>
        <v/>
      </c>
      <c r="E1061" s="12" t="str">
        <f aca="false">IF($C1061="","",RIGHT($D1061,1))</f>
        <v/>
      </c>
      <c r="F1061" s="41" t="str">
        <f aca="false">IF($C1061="","",IFERROR(INDEX(サイズ換算マスタ!$C$6:$C$8,MATCH($E1061,サイズ換算マスタ!$B$6:$B$8,0)),1))</f>
        <v/>
      </c>
      <c r="G1061" s="38" t="str">
        <f aca="false">IF($C1061="","",SUMIFS(②実績CSV_期間A!$AA$2:$AA$5001,②実績CSV_期間A!$M$2:$M$5001,$C1061))</f>
        <v/>
      </c>
      <c r="H1061" s="38" t="str">
        <f aca="false">IF($C1061="","",SUMIFS(③実績CSV_期間B!$AA$2:$AA$5001,③実績CSV_期間B!$M$2:$M$5001,$C1061))</f>
        <v/>
      </c>
      <c r="I1061" s="38" t="str">
        <f aca="false">IF($C1061="","",SUMIFS(④実績CSV_期間C!$AA$2:$AA$5001,④実績CSV_期間C!$M$2:$M$5001,$C1061))</f>
        <v/>
      </c>
      <c r="J1061" s="38" t="str">
        <f aca="false">IF($C1061="","",N($F1061)*N($G1061))</f>
        <v/>
      </c>
      <c r="K1061" s="38" t="str">
        <f aca="false">IF($C1061="","",N($F1061)*N($H1061))</f>
        <v/>
      </c>
      <c r="L1061" s="38" t="str">
        <f aca="false">IF($C1061="","",N($F1061)*N($I1061))</f>
        <v/>
      </c>
      <c r="M1061" s="37" t="str">
        <f aca="false">IF(OR($C1061="",N(TOP!$C$12)=0),"",N($J1061)/TOP!$C$12)</f>
        <v/>
      </c>
      <c r="N1061" s="37" t="str">
        <f aca="false">IF(OR($C1061="",N(TOP!$C$13)=0),"",N($K1061)/TOP!$C$13)</f>
        <v/>
      </c>
      <c r="O1061" s="37" t="str">
        <f aca="false">IF(OR($C1061="",N(TOP!$C$14)=0),"",N($L1061)/TOP!$C$14)</f>
        <v/>
      </c>
      <c r="P1061" s="42" t="str">
        <f aca="false">IF($C1061="","",IFERROR(CHOOSE(MATCH(TOP!$C$10,{"【期間A】","【期間B】","【期間C】"},0),N($M1061),N($N1061),N($O1061)),0))</f>
        <v/>
      </c>
    </row>
    <row r="1062" customFormat="false" ht="15" hidden="false" customHeight="false" outlineLevel="0" collapsed="false">
      <c r="B1062" s="12" t="n">
        <v>1057</v>
      </c>
      <c r="C1062" s="36" t="str">
        <f aca="false">IF(②実績CSV_期間A!$M1058="","",②実績CSV_期間A!$M1058&amp;"")</f>
        <v/>
      </c>
      <c r="D1062" s="12" t="str">
        <f aca="false">IF($C1062="","",②実績CSV_期間A!$N1058)</f>
        <v/>
      </c>
      <c r="E1062" s="12" t="str">
        <f aca="false">IF($C1062="","",RIGHT($D1062,1))</f>
        <v/>
      </c>
      <c r="F1062" s="41" t="str">
        <f aca="false">IF($C1062="","",IFERROR(INDEX(サイズ換算マスタ!$C$6:$C$8,MATCH($E1062,サイズ換算マスタ!$B$6:$B$8,0)),1))</f>
        <v/>
      </c>
      <c r="G1062" s="38" t="str">
        <f aca="false">IF($C1062="","",SUMIFS(②実績CSV_期間A!$AA$2:$AA$5001,②実績CSV_期間A!$M$2:$M$5001,$C1062))</f>
        <v/>
      </c>
      <c r="H1062" s="38" t="str">
        <f aca="false">IF($C1062="","",SUMIFS(③実績CSV_期間B!$AA$2:$AA$5001,③実績CSV_期間B!$M$2:$M$5001,$C1062))</f>
        <v/>
      </c>
      <c r="I1062" s="38" t="str">
        <f aca="false">IF($C1062="","",SUMIFS(④実績CSV_期間C!$AA$2:$AA$5001,④実績CSV_期間C!$M$2:$M$5001,$C1062))</f>
        <v/>
      </c>
      <c r="J1062" s="38" t="str">
        <f aca="false">IF($C1062="","",N($F1062)*N($G1062))</f>
        <v/>
      </c>
      <c r="K1062" s="38" t="str">
        <f aca="false">IF($C1062="","",N($F1062)*N($H1062))</f>
        <v/>
      </c>
      <c r="L1062" s="38" t="str">
        <f aca="false">IF($C1062="","",N($F1062)*N($I1062))</f>
        <v/>
      </c>
      <c r="M1062" s="37" t="str">
        <f aca="false">IF(OR($C1062="",N(TOP!$C$12)=0),"",N($J1062)/TOP!$C$12)</f>
        <v/>
      </c>
      <c r="N1062" s="37" t="str">
        <f aca="false">IF(OR($C1062="",N(TOP!$C$13)=0),"",N($K1062)/TOP!$C$13)</f>
        <v/>
      </c>
      <c r="O1062" s="37" t="str">
        <f aca="false">IF(OR($C1062="",N(TOP!$C$14)=0),"",N($L1062)/TOP!$C$14)</f>
        <v/>
      </c>
      <c r="P1062" s="42" t="str">
        <f aca="false">IF($C1062="","",IFERROR(CHOOSE(MATCH(TOP!$C$10,{"【期間A】","【期間B】","【期間C】"},0),N($M1062),N($N1062),N($O1062)),0))</f>
        <v/>
      </c>
    </row>
    <row r="1063" customFormat="false" ht="15" hidden="false" customHeight="false" outlineLevel="0" collapsed="false">
      <c r="B1063" s="12" t="n">
        <v>1058</v>
      </c>
      <c r="C1063" s="36" t="str">
        <f aca="false">IF(②実績CSV_期間A!$M1059="","",②実績CSV_期間A!$M1059&amp;"")</f>
        <v/>
      </c>
      <c r="D1063" s="12" t="str">
        <f aca="false">IF($C1063="","",②実績CSV_期間A!$N1059)</f>
        <v/>
      </c>
      <c r="E1063" s="12" t="str">
        <f aca="false">IF($C1063="","",RIGHT($D1063,1))</f>
        <v/>
      </c>
      <c r="F1063" s="41" t="str">
        <f aca="false">IF($C1063="","",IFERROR(INDEX(サイズ換算マスタ!$C$6:$C$8,MATCH($E1063,サイズ換算マスタ!$B$6:$B$8,0)),1))</f>
        <v/>
      </c>
      <c r="G1063" s="38" t="str">
        <f aca="false">IF($C1063="","",SUMIFS(②実績CSV_期間A!$AA$2:$AA$5001,②実績CSV_期間A!$M$2:$M$5001,$C1063))</f>
        <v/>
      </c>
      <c r="H1063" s="38" t="str">
        <f aca="false">IF($C1063="","",SUMIFS(③実績CSV_期間B!$AA$2:$AA$5001,③実績CSV_期間B!$M$2:$M$5001,$C1063))</f>
        <v/>
      </c>
      <c r="I1063" s="38" t="str">
        <f aca="false">IF($C1063="","",SUMIFS(④実績CSV_期間C!$AA$2:$AA$5001,④実績CSV_期間C!$M$2:$M$5001,$C1063))</f>
        <v/>
      </c>
      <c r="J1063" s="38" t="str">
        <f aca="false">IF($C1063="","",N($F1063)*N($G1063))</f>
        <v/>
      </c>
      <c r="K1063" s="38" t="str">
        <f aca="false">IF($C1063="","",N($F1063)*N($H1063))</f>
        <v/>
      </c>
      <c r="L1063" s="38" t="str">
        <f aca="false">IF($C1063="","",N($F1063)*N($I1063))</f>
        <v/>
      </c>
      <c r="M1063" s="37" t="str">
        <f aca="false">IF(OR($C1063="",N(TOP!$C$12)=0),"",N($J1063)/TOP!$C$12)</f>
        <v/>
      </c>
      <c r="N1063" s="37" t="str">
        <f aca="false">IF(OR($C1063="",N(TOP!$C$13)=0),"",N($K1063)/TOP!$C$13)</f>
        <v/>
      </c>
      <c r="O1063" s="37" t="str">
        <f aca="false">IF(OR($C1063="",N(TOP!$C$14)=0),"",N($L1063)/TOP!$C$14)</f>
        <v/>
      </c>
      <c r="P1063" s="42" t="str">
        <f aca="false">IF($C1063="","",IFERROR(CHOOSE(MATCH(TOP!$C$10,{"【期間A】","【期間B】","【期間C】"},0),N($M1063),N($N1063),N($O1063)),0))</f>
        <v/>
      </c>
    </row>
    <row r="1064" customFormat="false" ht="15" hidden="false" customHeight="false" outlineLevel="0" collapsed="false">
      <c r="B1064" s="12" t="n">
        <v>1059</v>
      </c>
      <c r="C1064" s="36" t="str">
        <f aca="false">IF(②実績CSV_期間A!$M1060="","",②実績CSV_期間A!$M1060&amp;"")</f>
        <v/>
      </c>
      <c r="D1064" s="12" t="str">
        <f aca="false">IF($C1064="","",②実績CSV_期間A!$N1060)</f>
        <v/>
      </c>
      <c r="E1064" s="12" t="str">
        <f aca="false">IF($C1064="","",RIGHT($D1064,1))</f>
        <v/>
      </c>
      <c r="F1064" s="41" t="str">
        <f aca="false">IF($C1064="","",IFERROR(INDEX(サイズ換算マスタ!$C$6:$C$8,MATCH($E1064,サイズ換算マスタ!$B$6:$B$8,0)),1))</f>
        <v/>
      </c>
      <c r="G1064" s="38" t="str">
        <f aca="false">IF($C1064="","",SUMIFS(②実績CSV_期間A!$AA$2:$AA$5001,②実績CSV_期間A!$M$2:$M$5001,$C1064))</f>
        <v/>
      </c>
      <c r="H1064" s="38" t="str">
        <f aca="false">IF($C1064="","",SUMIFS(③実績CSV_期間B!$AA$2:$AA$5001,③実績CSV_期間B!$M$2:$M$5001,$C1064))</f>
        <v/>
      </c>
      <c r="I1064" s="38" t="str">
        <f aca="false">IF($C1064="","",SUMIFS(④実績CSV_期間C!$AA$2:$AA$5001,④実績CSV_期間C!$M$2:$M$5001,$C1064))</f>
        <v/>
      </c>
      <c r="J1064" s="38" t="str">
        <f aca="false">IF($C1064="","",N($F1064)*N($G1064))</f>
        <v/>
      </c>
      <c r="K1064" s="38" t="str">
        <f aca="false">IF($C1064="","",N($F1064)*N($H1064))</f>
        <v/>
      </c>
      <c r="L1064" s="38" t="str">
        <f aca="false">IF($C1064="","",N($F1064)*N($I1064))</f>
        <v/>
      </c>
      <c r="M1064" s="37" t="str">
        <f aca="false">IF(OR($C1064="",N(TOP!$C$12)=0),"",N($J1064)/TOP!$C$12)</f>
        <v/>
      </c>
      <c r="N1064" s="37" t="str">
        <f aca="false">IF(OR($C1064="",N(TOP!$C$13)=0),"",N($K1064)/TOP!$C$13)</f>
        <v/>
      </c>
      <c r="O1064" s="37" t="str">
        <f aca="false">IF(OR($C1064="",N(TOP!$C$14)=0),"",N($L1064)/TOP!$C$14)</f>
        <v/>
      </c>
      <c r="P1064" s="42" t="str">
        <f aca="false">IF($C1064="","",IFERROR(CHOOSE(MATCH(TOP!$C$10,{"【期間A】","【期間B】","【期間C】"},0),N($M1064),N($N1064),N($O1064)),0))</f>
        <v/>
      </c>
    </row>
    <row r="1065" customFormat="false" ht="15" hidden="false" customHeight="false" outlineLevel="0" collapsed="false">
      <c r="B1065" s="12" t="n">
        <v>1060</v>
      </c>
      <c r="C1065" s="36" t="str">
        <f aca="false">IF(②実績CSV_期間A!$M1061="","",②実績CSV_期間A!$M1061&amp;"")</f>
        <v/>
      </c>
      <c r="D1065" s="12" t="str">
        <f aca="false">IF($C1065="","",②実績CSV_期間A!$N1061)</f>
        <v/>
      </c>
      <c r="E1065" s="12" t="str">
        <f aca="false">IF($C1065="","",RIGHT($D1065,1))</f>
        <v/>
      </c>
      <c r="F1065" s="41" t="str">
        <f aca="false">IF($C1065="","",IFERROR(INDEX(サイズ換算マスタ!$C$6:$C$8,MATCH($E1065,サイズ換算マスタ!$B$6:$B$8,0)),1))</f>
        <v/>
      </c>
      <c r="G1065" s="38" t="str">
        <f aca="false">IF($C1065="","",SUMIFS(②実績CSV_期間A!$AA$2:$AA$5001,②実績CSV_期間A!$M$2:$M$5001,$C1065))</f>
        <v/>
      </c>
      <c r="H1065" s="38" t="str">
        <f aca="false">IF($C1065="","",SUMIFS(③実績CSV_期間B!$AA$2:$AA$5001,③実績CSV_期間B!$M$2:$M$5001,$C1065))</f>
        <v/>
      </c>
      <c r="I1065" s="38" t="str">
        <f aca="false">IF($C1065="","",SUMIFS(④実績CSV_期間C!$AA$2:$AA$5001,④実績CSV_期間C!$M$2:$M$5001,$C1065))</f>
        <v/>
      </c>
      <c r="J1065" s="38" t="str">
        <f aca="false">IF($C1065="","",N($F1065)*N($G1065))</f>
        <v/>
      </c>
      <c r="K1065" s="38" t="str">
        <f aca="false">IF($C1065="","",N($F1065)*N($H1065))</f>
        <v/>
      </c>
      <c r="L1065" s="38" t="str">
        <f aca="false">IF($C1065="","",N($F1065)*N($I1065))</f>
        <v/>
      </c>
      <c r="M1065" s="37" t="str">
        <f aca="false">IF(OR($C1065="",N(TOP!$C$12)=0),"",N($J1065)/TOP!$C$12)</f>
        <v/>
      </c>
      <c r="N1065" s="37" t="str">
        <f aca="false">IF(OR($C1065="",N(TOP!$C$13)=0),"",N($K1065)/TOP!$C$13)</f>
        <v/>
      </c>
      <c r="O1065" s="37" t="str">
        <f aca="false">IF(OR($C1065="",N(TOP!$C$14)=0),"",N($L1065)/TOP!$C$14)</f>
        <v/>
      </c>
      <c r="P1065" s="42" t="str">
        <f aca="false">IF($C1065="","",IFERROR(CHOOSE(MATCH(TOP!$C$10,{"【期間A】","【期間B】","【期間C】"},0),N($M1065),N($N1065),N($O1065)),0))</f>
        <v/>
      </c>
    </row>
    <row r="1066" customFormat="false" ht="15" hidden="false" customHeight="false" outlineLevel="0" collapsed="false">
      <c r="B1066" s="12" t="n">
        <v>1061</v>
      </c>
      <c r="C1066" s="36" t="str">
        <f aca="false">IF(②実績CSV_期間A!$M1062="","",②実績CSV_期間A!$M1062&amp;"")</f>
        <v/>
      </c>
      <c r="D1066" s="12" t="str">
        <f aca="false">IF($C1066="","",②実績CSV_期間A!$N1062)</f>
        <v/>
      </c>
      <c r="E1066" s="12" t="str">
        <f aca="false">IF($C1066="","",RIGHT($D1066,1))</f>
        <v/>
      </c>
      <c r="F1066" s="41" t="str">
        <f aca="false">IF($C1066="","",IFERROR(INDEX(サイズ換算マスタ!$C$6:$C$8,MATCH($E1066,サイズ換算マスタ!$B$6:$B$8,0)),1))</f>
        <v/>
      </c>
      <c r="G1066" s="38" t="str">
        <f aca="false">IF($C1066="","",SUMIFS(②実績CSV_期間A!$AA$2:$AA$5001,②実績CSV_期間A!$M$2:$M$5001,$C1066))</f>
        <v/>
      </c>
      <c r="H1066" s="38" t="str">
        <f aca="false">IF($C1066="","",SUMIFS(③実績CSV_期間B!$AA$2:$AA$5001,③実績CSV_期間B!$M$2:$M$5001,$C1066))</f>
        <v/>
      </c>
      <c r="I1066" s="38" t="str">
        <f aca="false">IF($C1066="","",SUMIFS(④実績CSV_期間C!$AA$2:$AA$5001,④実績CSV_期間C!$M$2:$M$5001,$C1066))</f>
        <v/>
      </c>
      <c r="J1066" s="38" t="str">
        <f aca="false">IF($C1066="","",N($F1066)*N($G1066))</f>
        <v/>
      </c>
      <c r="K1066" s="38" t="str">
        <f aca="false">IF($C1066="","",N($F1066)*N($H1066))</f>
        <v/>
      </c>
      <c r="L1066" s="38" t="str">
        <f aca="false">IF($C1066="","",N($F1066)*N($I1066))</f>
        <v/>
      </c>
      <c r="M1066" s="37" t="str">
        <f aca="false">IF(OR($C1066="",N(TOP!$C$12)=0),"",N($J1066)/TOP!$C$12)</f>
        <v/>
      </c>
      <c r="N1066" s="37" t="str">
        <f aca="false">IF(OR($C1066="",N(TOP!$C$13)=0),"",N($K1066)/TOP!$C$13)</f>
        <v/>
      </c>
      <c r="O1066" s="37" t="str">
        <f aca="false">IF(OR($C1066="",N(TOP!$C$14)=0),"",N($L1066)/TOP!$C$14)</f>
        <v/>
      </c>
      <c r="P1066" s="42" t="str">
        <f aca="false">IF($C1066="","",IFERROR(CHOOSE(MATCH(TOP!$C$10,{"【期間A】","【期間B】","【期間C】"},0),N($M1066),N($N1066),N($O1066)),0))</f>
        <v/>
      </c>
    </row>
    <row r="1067" customFormat="false" ht="15" hidden="false" customHeight="false" outlineLevel="0" collapsed="false">
      <c r="B1067" s="12" t="n">
        <v>1062</v>
      </c>
      <c r="C1067" s="36" t="str">
        <f aca="false">IF(②実績CSV_期間A!$M1063="","",②実績CSV_期間A!$M1063&amp;"")</f>
        <v/>
      </c>
      <c r="D1067" s="12" t="str">
        <f aca="false">IF($C1067="","",②実績CSV_期間A!$N1063)</f>
        <v/>
      </c>
      <c r="E1067" s="12" t="str">
        <f aca="false">IF($C1067="","",RIGHT($D1067,1))</f>
        <v/>
      </c>
      <c r="F1067" s="41" t="str">
        <f aca="false">IF($C1067="","",IFERROR(INDEX(サイズ換算マスタ!$C$6:$C$8,MATCH($E1067,サイズ換算マスタ!$B$6:$B$8,0)),1))</f>
        <v/>
      </c>
      <c r="G1067" s="38" t="str">
        <f aca="false">IF($C1067="","",SUMIFS(②実績CSV_期間A!$AA$2:$AA$5001,②実績CSV_期間A!$M$2:$M$5001,$C1067))</f>
        <v/>
      </c>
      <c r="H1067" s="38" t="str">
        <f aca="false">IF($C1067="","",SUMIFS(③実績CSV_期間B!$AA$2:$AA$5001,③実績CSV_期間B!$M$2:$M$5001,$C1067))</f>
        <v/>
      </c>
      <c r="I1067" s="38" t="str">
        <f aca="false">IF($C1067="","",SUMIFS(④実績CSV_期間C!$AA$2:$AA$5001,④実績CSV_期間C!$M$2:$M$5001,$C1067))</f>
        <v/>
      </c>
      <c r="J1067" s="38" t="str">
        <f aca="false">IF($C1067="","",N($F1067)*N($G1067))</f>
        <v/>
      </c>
      <c r="K1067" s="38" t="str">
        <f aca="false">IF($C1067="","",N($F1067)*N($H1067))</f>
        <v/>
      </c>
      <c r="L1067" s="38" t="str">
        <f aca="false">IF($C1067="","",N($F1067)*N($I1067))</f>
        <v/>
      </c>
      <c r="M1067" s="37" t="str">
        <f aca="false">IF(OR($C1067="",N(TOP!$C$12)=0),"",N($J1067)/TOP!$C$12)</f>
        <v/>
      </c>
      <c r="N1067" s="37" t="str">
        <f aca="false">IF(OR($C1067="",N(TOP!$C$13)=0),"",N($K1067)/TOP!$C$13)</f>
        <v/>
      </c>
      <c r="O1067" s="37" t="str">
        <f aca="false">IF(OR($C1067="",N(TOP!$C$14)=0),"",N($L1067)/TOP!$C$14)</f>
        <v/>
      </c>
      <c r="P1067" s="42" t="str">
        <f aca="false">IF($C1067="","",IFERROR(CHOOSE(MATCH(TOP!$C$10,{"【期間A】","【期間B】","【期間C】"},0),N($M1067),N($N1067),N($O1067)),0))</f>
        <v/>
      </c>
    </row>
    <row r="1068" customFormat="false" ht="15" hidden="false" customHeight="false" outlineLevel="0" collapsed="false">
      <c r="B1068" s="12" t="n">
        <v>1063</v>
      </c>
      <c r="C1068" s="36" t="str">
        <f aca="false">IF(②実績CSV_期間A!$M1064="","",②実績CSV_期間A!$M1064&amp;"")</f>
        <v/>
      </c>
      <c r="D1068" s="12" t="str">
        <f aca="false">IF($C1068="","",②実績CSV_期間A!$N1064)</f>
        <v/>
      </c>
      <c r="E1068" s="12" t="str">
        <f aca="false">IF($C1068="","",RIGHT($D1068,1))</f>
        <v/>
      </c>
      <c r="F1068" s="41" t="str">
        <f aca="false">IF($C1068="","",IFERROR(INDEX(サイズ換算マスタ!$C$6:$C$8,MATCH($E1068,サイズ換算マスタ!$B$6:$B$8,0)),1))</f>
        <v/>
      </c>
      <c r="G1068" s="38" t="str">
        <f aca="false">IF($C1068="","",SUMIFS(②実績CSV_期間A!$AA$2:$AA$5001,②実績CSV_期間A!$M$2:$M$5001,$C1068))</f>
        <v/>
      </c>
      <c r="H1068" s="38" t="str">
        <f aca="false">IF($C1068="","",SUMIFS(③実績CSV_期間B!$AA$2:$AA$5001,③実績CSV_期間B!$M$2:$M$5001,$C1068))</f>
        <v/>
      </c>
      <c r="I1068" s="38" t="str">
        <f aca="false">IF($C1068="","",SUMIFS(④実績CSV_期間C!$AA$2:$AA$5001,④実績CSV_期間C!$M$2:$M$5001,$C1068))</f>
        <v/>
      </c>
      <c r="J1068" s="38" t="str">
        <f aca="false">IF($C1068="","",N($F1068)*N($G1068))</f>
        <v/>
      </c>
      <c r="K1068" s="38" t="str">
        <f aca="false">IF($C1068="","",N($F1068)*N($H1068))</f>
        <v/>
      </c>
      <c r="L1068" s="38" t="str">
        <f aca="false">IF($C1068="","",N($F1068)*N($I1068))</f>
        <v/>
      </c>
      <c r="M1068" s="37" t="str">
        <f aca="false">IF(OR($C1068="",N(TOP!$C$12)=0),"",N($J1068)/TOP!$C$12)</f>
        <v/>
      </c>
      <c r="N1068" s="37" t="str">
        <f aca="false">IF(OR($C1068="",N(TOP!$C$13)=0),"",N($K1068)/TOP!$C$13)</f>
        <v/>
      </c>
      <c r="O1068" s="37" t="str">
        <f aca="false">IF(OR($C1068="",N(TOP!$C$14)=0),"",N($L1068)/TOP!$C$14)</f>
        <v/>
      </c>
      <c r="P1068" s="42" t="str">
        <f aca="false">IF($C1068="","",IFERROR(CHOOSE(MATCH(TOP!$C$10,{"【期間A】","【期間B】","【期間C】"},0),N($M1068),N($N1068),N($O1068)),0))</f>
        <v/>
      </c>
    </row>
    <row r="1069" customFormat="false" ht="15" hidden="false" customHeight="false" outlineLevel="0" collapsed="false">
      <c r="B1069" s="12" t="n">
        <v>1064</v>
      </c>
      <c r="C1069" s="36" t="str">
        <f aca="false">IF(②実績CSV_期間A!$M1065="","",②実績CSV_期間A!$M1065&amp;"")</f>
        <v/>
      </c>
      <c r="D1069" s="12" t="str">
        <f aca="false">IF($C1069="","",②実績CSV_期間A!$N1065)</f>
        <v/>
      </c>
      <c r="E1069" s="12" t="str">
        <f aca="false">IF($C1069="","",RIGHT($D1069,1))</f>
        <v/>
      </c>
      <c r="F1069" s="41" t="str">
        <f aca="false">IF($C1069="","",IFERROR(INDEX(サイズ換算マスタ!$C$6:$C$8,MATCH($E1069,サイズ換算マスタ!$B$6:$B$8,0)),1))</f>
        <v/>
      </c>
      <c r="G1069" s="38" t="str">
        <f aca="false">IF($C1069="","",SUMIFS(②実績CSV_期間A!$AA$2:$AA$5001,②実績CSV_期間A!$M$2:$M$5001,$C1069))</f>
        <v/>
      </c>
      <c r="H1069" s="38" t="str">
        <f aca="false">IF($C1069="","",SUMIFS(③実績CSV_期間B!$AA$2:$AA$5001,③実績CSV_期間B!$M$2:$M$5001,$C1069))</f>
        <v/>
      </c>
      <c r="I1069" s="38" t="str">
        <f aca="false">IF($C1069="","",SUMIFS(④実績CSV_期間C!$AA$2:$AA$5001,④実績CSV_期間C!$M$2:$M$5001,$C1069))</f>
        <v/>
      </c>
      <c r="J1069" s="38" t="str">
        <f aca="false">IF($C1069="","",N($F1069)*N($G1069))</f>
        <v/>
      </c>
      <c r="K1069" s="38" t="str">
        <f aca="false">IF($C1069="","",N($F1069)*N($H1069))</f>
        <v/>
      </c>
      <c r="L1069" s="38" t="str">
        <f aca="false">IF($C1069="","",N($F1069)*N($I1069))</f>
        <v/>
      </c>
      <c r="M1069" s="37" t="str">
        <f aca="false">IF(OR($C1069="",N(TOP!$C$12)=0),"",N($J1069)/TOP!$C$12)</f>
        <v/>
      </c>
      <c r="N1069" s="37" t="str">
        <f aca="false">IF(OR($C1069="",N(TOP!$C$13)=0),"",N($K1069)/TOP!$C$13)</f>
        <v/>
      </c>
      <c r="O1069" s="37" t="str">
        <f aca="false">IF(OR($C1069="",N(TOP!$C$14)=0),"",N($L1069)/TOP!$C$14)</f>
        <v/>
      </c>
      <c r="P1069" s="42" t="str">
        <f aca="false">IF($C1069="","",IFERROR(CHOOSE(MATCH(TOP!$C$10,{"【期間A】","【期間B】","【期間C】"},0),N($M1069),N($N1069),N($O1069)),0))</f>
        <v/>
      </c>
    </row>
    <row r="1070" customFormat="false" ht="15" hidden="false" customHeight="false" outlineLevel="0" collapsed="false">
      <c r="B1070" s="12" t="n">
        <v>1065</v>
      </c>
      <c r="C1070" s="36" t="str">
        <f aca="false">IF(②実績CSV_期間A!$M1066="","",②実績CSV_期間A!$M1066&amp;"")</f>
        <v/>
      </c>
      <c r="D1070" s="12" t="str">
        <f aca="false">IF($C1070="","",②実績CSV_期間A!$N1066)</f>
        <v/>
      </c>
      <c r="E1070" s="12" t="str">
        <f aca="false">IF($C1070="","",RIGHT($D1070,1))</f>
        <v/>
      </c>
      <c r="F1070" s="41" t="str">
        <f aca="false">IF($C1070="","",IFERROR(INDEX(サイズ換算マスタ!$C$6:$C$8,MATCH($E1070,サイズ換算マスタ!$B$6:$B$8,0)),1))</f>
        <v/>
      </c>
      <c r="G1070" s="38" t="str">
        <f aca="false">IF($C1070="","",SUMIFS(②実績CSV_期間A!$AA$2:$AA$5001,②実績CSV_期間A!$M$2:$M$5001,$C1070))</f>
        <v/>
      </c>
      <c r="H1070" s="38" t="str">
        <f aca="false">IF($C1070="","",SUMIFS(③実績CSV_期間B!$AA$2:$AA$5001,③実績CSV_期間B!$M$2:$M$5001,$C1070))</f>
        <v/>
      </c>
      <c r="I1070" s="38" t="str">
        <f aca="false">IF($C1070="","",SUMIFS(④実績CSV_期間C!$AA$2:$AA$5001,④実績CSV_期間C!$M$2:$M$5001,$C1070))</f>
        <v/>
      </c>
      <c r="J1070" s="38" t="str">
        <f aca="false">IF($C1070="","",N($F1070)*N($G1070))</f>
        <v/>
      </c>
      <c r="K1070" s="38" t="str">
        <f aca="false">IF($C1070="","",N($F1070)*N($H1070))</f>
        <v/>
      </c>
      <c r="L1070" s="38" t="str">
        <f aca="false">IF($C1070="","",N($F1070)*N($I1070))</f>
        <v/>
      </c>
      <c r="M1070" s="37" t="str">
        <f aca="false">IF(OR($C1070="",N(TOP!$C$12)=0),"",N($J1070)/TOP!$C$12)</f>
        <v/>
      </c>
      <c r="N1070" s="37" t="str">
        <f aca="false">IF(OR($C1070="",N(TOP!$C$13)=0),"",N($K1070)/TOP!$C$13)</f>
        <v/>
      </c>
      <c r="O1070" s="37" t="str">
        <f aca="false">IF(OR($C1070="",N(TOP!$C$14)=0),"",N($L1070)/TOP!$C$14)</f>
        <v/>
      </c>
      <c r="P1070" s="42" t="str">
        <f aca="false">IF($C1070="","",IFERROR(CHOOSE(MATCH(TOP!$C$10,{"【期間A】","【期間B】","【期間C】"},0),N($M1070),N($N1070),N($O1070)),0))</f>
        <v/>
      </c>
    </row>
    <row r="1071" customFormat="false" ht="15" hidden="false" customHeight="false" outlineLevel="0" collapsed="false">
      <c r="B1071" s="12" t="n">
        <v>1066</v>
      </c>
      <c r="C1071" s="36" t="str">
        <f aca="false">IF(②実績CSV_期間A!$M1067="","",②実績CSV_期間A!$M1067&amp;"")</f>
        <v/>
      </c>
      <c r="D1071" s="12" t="str">
        <f aca="false">IF($C1071="","",②実績CSV_期間A!$N1067)</f>
        <v/>
      </c>
      <c r="E1071" s="12" t="str">
        <f aca="false">IF($C1071="","",RIGHT($D1071,1))</f>
        <v/>
      </c>
      <c r="F1071" s="41" t="str">
        <f aca="false">IF($C1071="","",IFERROR(INDEX(サイズ換算マスタ!$C$6:$C$8,MATCH($E1071,サイズ換算マスタ!$B$6:$B$8,0)),1))</f>
        <v/>
      </c>
      <c r="G1071" s="38" t="str">
        <f aca="false">IF($C1071="","",SUMIFS(②実績CSV_期間A!$AA$2:$AA$5001,②実績CSV_期間A!$M$2:$M$5001,$C1071))</f>
        <v/>
      </c>
      <c r="H1071" s="38" t="str">
        <f aca="false">IF($C1071="","",SUMIFS(③実績CSV_期間B!$AA$2:$AA$5001,③実績CSV_期間B!$M$2:$M$5001,$C1071))</f>
        <v/>
      </c>
      <c r="I1071" s="38" t="str">
        <f aca="false">IF($C1071="","",SUMIFS(④実績CSV_期間C!$AA$2:$AA$5001,④実績CSV_期間C!$M$2:$M$5001,$C1071))</f>
        <v/>
      </c>
      <c r="J1071" s="38" t="str">
        <f aca="false">IF($C1071="","",N($F1071)*N($G1071))</f>
        <v/>
      </c>
      <c r="K1071" s="38" t="str">
        <f aca="false">IF($C1071="","",N($F1071)*N($H1071))</f>
        <v/>
      </c>
      <c r="L1071" s="38" t="str">
        <f aca="false">IF($C1071="","",N($F1071)*N($I1071))</f>
        <v/>
      </c>
      <c r="M1071" s="37" t="str">
        <f aca="false">IF(OR($C1071="",N(TOP!$C$12)=0),"",N($J1071)/TOP!$C$12)</f>
        <v/>
      </c>
      <c r="N1071" s="37" t="str">
        <f aca="false">IF(OR($C1071="",N(TOP!$C$13)=0),"",N($K1071)/TOP!$C$13)</f>
        <v/>
      </c>
      <c r="O1071" s="37" t="str">
        <f aca="false">IF(OR($C1071="",N(TOP!$C$14)=0),"",N($L1071)/TOP!$C$14)</f>
        <v/>
      </c>
      <c r="P1071" s="42" t="str">
        <f aca="false">IF($C1071="","",IFERROR(CHOOSE(MATCH(TOP!$C$10,{"【期間A】","【期間B】","【期間C】"},0),N($M1071),N($N1071),N($O1071)),0))</f>
        <v/>
      </c>
    </row>
    <row r="1072" customFormat="false" ht="15" hidden="false" customHeight="false" outlineLevel="0" collapsed="false">
      <c r="B1072" s="12" t="n">
        <v>1067</v>
      </c>
      <c r="C1072" s="36" t="str">
        <f aca="false">IF(②実績CSV_期間A!$M1068="","",②実績CSV_期間A!$M1068&amp;"")</f>
        <v/>
      </c>
      <c r="D1072" s="12" t="str">
        <f aca="false">IF($C1072="","",②実績CSV_期間A!$N1068)</f>
        <v/>
      </c>
      <c r="E1072" s="12" t="str">
        <f aca="false">IF($C1072="","",RIGHT($D1072,1))</f>
        <v/>
      </c>
      <c r="F1072" s="41" t="str">
        <f aca="false">IF($C1072="","",IFERROR(INDEX(サイズ換算マスタ!$C$6:$C$8,MATCH($E1072,サイズ換算マスタ!$B$6:$B$8,0)),1))</f>
        <v/>
      </c>
      <c r="G1072" s="38" t="str">
        <f aca="false">IF($C1072="","",SUMIFS(②実績CSV_期間A!$AA$2:$AA$5001,②実績CSV_期間A!$M$2:$M$5001,$C1072))</f>
        <v/>
      </c>
      <c r="H1072" s="38" t="str">
        <f aca="false">IF($C1072="","",SUMIFS(③実績CSV_期間B!$AA$2:$AA$5001,③実績CSV_期間B!$M$2:$M$5001,$C1072))</f>
        <v/>
      </c>
      <c r="I1072" s="38" t="str">
        <f aca="false">IF($C1072="","",SUMIFS(④実績CSV_期間C!$AA$2:$AA$5001,④実績CSV_期間C!$M$2:$M$5001,$C1072))</f>
        <v/>
      </c>
      <c r="J1072" s="38" t="str">
        <f aca="false">IF($C1072="","",N($F1072)*N($G1072))</f>
        <v/>
      </c>
      <c r="K1072" s="38" t="str">
        <f aca="false">IF($C1072="","",N($F1072)*N($H1072))</f>
        <v/>
      </c>
      <c r="L1072" s="38" t="str">
        <f aca="false">IF($C1072="","",N($F1072)*N($I1072))</f>
        <v/>
      </c>
      <c r="M1072" s="37" t="str">
        <f aca="false">IF(OR($C1072="",N(TOP!$C$12)=0),"",N($J1072)/TOP!$C$12)</f>
        <v/>
      </c>
      <c r="N1072" s="37" t="str">
        <f aca="false">IF(OR($C1072="",N(TOP!$C$13)=0),"",N($K1072)/TOP!$C$13)</f>
        <v/>
      </c>
      <c r="O1072" s="37" t="str">
        <f aca="false">IF(OR($C1072="",N(TOP!$C$14)=0),"",N($L1072)/TOP!$C$14)</f>
        <v/>
      </c>
      <c r="P1072" s="42" t="str">
        <f aca="false">IF($C1072="","",IFERROR(CHOOSE(MATCH(TOP!$C$10,{"【期間A】","【期間B】","【期間C】"},0),N($M1072),N($N1072),N($O1072)),0))</f>
        <v/>
      </c>
    </row>
    <row r="1073" customFormat="false" ht="15" hidden="false" customHeight="false" outlineLevel="0" collapsed="false">
      <c r="B1073" s="12" t="n">
        <v>1068</v>
      </c>
      <c r="C1073" s="36" t="str">
        <f aca="false">IF(②実績CSV_期間A!$M1069="","",②実績CSV_期間A!$M1069&amp;"")</f>
        <v/>
      </c>
      <c r="D1073" s="12" t="str">
        <f aca="false">IF($C1073="","",②実績CSV_期間A!$N1069)</f>
        <v/>
      </c>
      <c r="E1073" s="12" t="str">
        <f aca="false">IF($C1073="","",RIGHT($D1073,1))</f>
        <v/>
      </c>
      <c r="F1073" s="41" t="str">
        <f aca="false">IF($C1073="","",IFERROR(INDEX(サイズ換算マスタ!$C$6:$C$8,MATCH($E1073,サイズ換算マスタ!$B$6:$B$8,0)),1))</f>
        <v/>
      </c>
      <c r="G1073" s="38" t="str">
        <f aca="false">IF($C1073="","",SUMIFS(②実績CSV_期間A!$AA$2:$AA$5001,②実績CSV_期間A!$M$2:$M$5001,$C1073))</f>
        <v/>
      </c>
      <c r="H1073" s="38" t="str">
        <f aca="false">IF($C1073="","",SUMIFS(③実績CSV_期間B!$AA$2:$AA$5001,③実績CSV_期間B!$M$2:$M$5001,$C1073))</f>
        <v/>
      </c>
      <c r="I1073" s="38" t="str">
        <f aca="false">IF($C1073="","",SUMIFS(④実績CSV_期間C!$AA$2:$AA$5001,④実績CSV_期間C!$M$2:$M$5001,$C1073))</f>
        <v/>
      </c>
      <c r="J1073" s="38" t="str">
        <f aca="false">IF($C1073="","",N($F1073)*N($G1073))</f>
        <v/>
      </c>
      <c r="K1073" s="38" t="str">
        <f aca="false">IF($C1073="","",N($F1073)*N($H1073))</f>
        <v/>
      </c>
      <c r="L1073" s="38" t="str">
        <f aca="false">IF($C1073="","",N($F1073)*N($I1073))</f>
        <v/>
      </c>
      <c r="M1073" s="37" t="str">
        <f aca="false">IF(OR($C1073="",N(TOP!$C$12)=0),"",N($J1073)/TOP!$C$12)</f>
        <v/>
      </c>
      <c r="N1073" s="37" t="str">
        <f aca="false">IF(OR($C1073="",N(TOP!$C$13)=0),"",N($K1073)/TOP!$C$13)</f>
        <v/>
      </c>
      <c r="O1073" s="37" t="str">
        <f aca="false">IF(OR($C1073="",N(TOP!$C$14)=0),"",N($L1073)/TOP!$C$14)</f>
        <v/>
      </c>
      <c r="P1073" s="42" t="str">
        <f aca="false">IF($C1073="","",IFERROR(CHOOSE(MATCH(TOP!$C$10,{"【期間A】","【期間B】","【期間C】"},0),N($M1073),N($N1073),N($O1073)),0))</f>
        <v/>
      </c>
    </row>
    <row r="1074" customFormat="false" ht="15" hidden="false" customHeight="false" outlineLevel="0" collapsed="false">
      <c r="B1074" s="12" t="n">
        <v>1069</v>
      </c>
      <c r="C1074" s="36" t="str">
        <f aca="false">IF(②実績CSV_期間A!$M1070="","",②実績CSV_期間A!$M1070&amp;"")</f>
        <v/>
      </c>
      <c r="D1074" s="12" t="str">
        <f aca="false">IF($C1074="","",②実績CSV_期間A!$N1070)</f>
        <v/>
      </c>
      <c r="E1074" s="12" t="str">
        <f aca="false">IF($C1074="","",RIGHT($D1074,1))</f>
        <v/>
      </c>
      <c r="F1074" s="41" t="str">
        <f aca="false">IF($C1074="","",IFERROR(INDEX(サイズ換算マスタ!$C$6:$C$8,MATCH($E1074,サイズ換算マスタ!$B$6:$B$8,0)),1))</f>
        <v/>
      </c>
      <c r="G1074" s="38" t="str">
        <f aca="false">IF($C1074="","",SUMIFS(②実績CSV_期間A!$AA$2:$AA$5001,②実績CSV_期間A!$M$2:$M$5001,$C1074))</f>
        <v/>
      </c>
      <c r="H1074" s="38" t="str">
        <f aca="false">IF($C1074="","",SUMIFS(③実績CSV_期間B!$AA$2:$AA$5001,③実績CSV_期間B!$M$2:$M$5001,$C1074))</f>
        <v/>
      </c>
      <c r="I1074" s="38" t="str">
        <f aca="false">IF($C1074="","",SUMIFS(④実績CSV_期間C!$AA$2:$AA$5001,④実績CSV_期間C!$M$2:$M$5001,$C1074))</f>
        <v/>
      </c>
      <c r="J1074" s="38" t="str">
        <f aca="false">IF($C1074="","",N($F1074)*N($G1074))</f>
        <v/>
      </c>
      <c r="K1074" s="38" t="str">
        <f aca="false">IF($C1074="","",N($F1074)*N($H1074))</f>
        <v/>
      </c>
      <c r="L1074" s="38" t="str">
        <f aca="false">IF($C1074="","",N($F1074)*N($I1074))</f>
        <v/>
      </c>
      <c r="M1074" s="37" t="str">
        <f aca="false">IF(OR($C1074="",N(TOP!$C$12)=0),"",N($J1074)/TOP!$C$12)</f>
        <v/>
      </c>
      <c r="N1074" s="37" t="str">
        <f aca="false">IF(OR($C1074="",N(TOP!$C$13)=0),"",N($K1074)/TOP!$C$13)</f>
        <v/>
      </c>
      <c r="O1074" s="37" t="str">
        <f aca="false">IF(OR($C1074="",N(TOP!$C$14)=0),"",N($L1074)/TOP!$C$14)</f>
        <v/>
      </c>
      <c r="P1074" s="42" t="str">
        <f aca="false">IF($C1074="","",IFERROR(CHOOSE(MATCH(TOP!$C$10,{"【期間A】","【期間B】","【期間C】"},0),N($M1074),N($N1074),N($O1074)),0))</f>
        <v/>
      </c>
    </row>
    <row r="1075" customFormat="false" ht="15" hidden="false" customHeight="false" outlineLevel="0" collapsed="false">
      <c r="B1075" s="12" t="n">
        <v>1070</v>
      </c>
      <c r="C1075" s="36" t="str">
        <f aca="false">IF(②実績CSV_期間A!$M1071="","",②実績CSV_期間A!$M1071&amp;"")</f>
        <v/>
      </c>
      <c r="D1075" s="12" t="str">
        <f aca="false">IF($C1075="","",②実績CSV_期間A!$N1071)</f>
        <v/>
      </c>
      <c r="E1075" s="12" t="str">
        <f aca="false">IF($C1075="","",RIGHT($D1075,1))</f>
        <v/>
      </c>
      <c r="F1075" s="41" t="str">
        <f aca="false">IF($C1075="","",IFERROR(INDEX(サイズ換算マスタ!$C$6:$C$8,MATCH($E1075,サイズ換算マスタ!$B$6:$B$8,0)),1))</f>
        <v/>
      </c>
      <c r="G1075" s="38" t="str">
        <f aca="false">IF($C1075="","",SUMIFS(②実績CSV_期間A!$AA$2:$AA$5001,②実績CSV_期間A!$M$2:$M$5001,$C1075))</f>
        <v/>
      </c>
      <c r="H1075" s="38" t="str">
        <f aca="false">IF($C1075="","",SUMIFS(③実績CSV_期間B!$AA$2:$AA$5001,③実績CSV_期間B!$M$2:$M$5001,$C1075))</f>
        <v/>
      </c>
      <c r="I1075" s="38" t="str">
        <f aca="false">IF($C1075="","",SUMIFS(④実績CSV_期間C!$AA$2:$AA$5001,④実績CSV_期間C!$M$2:$M$5001,$C1075))</f>
        <v/>
      </c>
      <c r="J1075" s="38" t="str">
        <f aca="false">IF($C1075="","",N($F1075)*N($G1075))</f>
        <v/>
      </c>
      <c r="K1075" s="38" t="str">
        <f aca="false">IF($C1075="","",N($F1075)*N($H1075))</f>
        <v/>
      </c>
      <c r="L1075" s="38" t="str">
        <f aca="false">IF($C1075="","",N($F1075)*N($I1075))</f>
        <v/>
      </c>
      <c r="M1075" s="37" t="str">
        <f aca="false">IF(OR($C1075="",N(TOP!$C$12)=0),"",N($J1075)/TOP!$C$12)</f>
        <v/>
      </c>
      <c r="N1075" s="37" t="str">
        <f aca="false">IF(OR($C1075="",N(TOP!$C$13)=0),"",N($K1075)/TOP!$C$13)</f>
        <v/>
      </c>
      <c r="O1075" s="37" t="str">
        <f aca="false">IF(OR($C1075="",N(TOP!$C$14)=0),"",N($L1075)/TOP!$C$14)</f>
        <v/>
      </c>
      <c r="P1075" s="42" t="str">
        <f aca="false">IF($C1075="","",IFERROR(CHOOSE(MATCH(TOP!$C$10,{"【期間A】","【期間B】","【期間C】"},0),N($M1075),N($N1075),N($O1075)),0))</f>
        <v/>
      </c>
    </row>
    <row r="1076" customFormat="false" ht="15" hidden="false" customHeight="false" outlineLevel="0" collapsed="false">
      <c r="B1076" s="12" t="n">
        <v>1071</v>
      </c>
      <c r="C1076" s="36" t="str">
        <f aca="false">IF(②実績CSV_期間A!$M1072="","",②実績CSV_期間A!$M1072&amp;"")</f>
        <v/>
      </c>
      <c r="D1076" s="12" t="str">
        <f aca="false">IF($C1076="","",②実績CSV_期間A!$N1072)</f>
        <v/>
      </c>
      <c r="E1076" s="12" t="str">
        <f aca="false">IF($C1076="","",RIGHT($D1076,1))</f>
        <v/>
      </c>
      <c r="F1076" s="41" t="str">
        <f aca="false">IF($C1076="","",IFERROR(INDEX(サイズ換算マスタ!$C$6:$C$8,MATCH($E1076,サイズ換算マスタ!$B$6:$B$8,0)),1))</f>
        <v/>
      </c>
      <c r="G1076" s="38" t="str">
        <f aca="false">IF($C1076="","",SUMIFS(②実績CSV_期間A!$AA$2:$AA$5001,②実績CSV_期間A!$M$2:$M$5001,$C1076))</f>
        <v/>
      </c>
      <c r="H1076" s="38" t="str">
        <f aca="false">IF($C1076="","",SUMIFS(③実績CSV_期間B!$AA$2:$AA$5001,③実績CSV_期間B!$M$2:$M$5001,$C1076))</f>
        <v/>
      </c>
      <c r="I1076" s="38" t="str">
        <f aca="false">IF($C1076="","",SUMIFS(④実績CSV_期間C!$AA$2:$AA$5001,④実績CSV_期間C!$M$2:$M$5001,$C1076))</f>
        <v/>
      </c>
      <c r="J1076" s="38" t="str">
        <f aca="false">IF($C1076="","",N($F1076)*N($G1076))</f>
        <v/>
      </c>
      <c r="K1076" s="38" t="str">
        <f aca="false">IF($C1076="","",N($F1076)*N($H1076))</f>
        <v/>
      </c>
      <c r="L1076" s="38" t="str">
        <f aca="false">IF($C1076="","",N($F1076)*N($I1076))</f>
        <v/>
      </c>
      <c r="M1076" s="37" t="str">
        <f aca="false">IF(OR($C1076="",N(TOP!$C$12)=0),"",N($J1076)/TOP!$C$12)</f>
        <v/>
      </c>
      <c r="N1076" s="37" t="str">
        <f aca="false">IF(OR($C1076="",N(TOP!$C$13)=0),"",N($K1076)/TOP!$C$13)</f>
        <v/>
      </c>
      <c r="O1076" s="37" t="str">
        <f aca="false">IF(OR($C1076="",N(TOP!$C$14)=0),"",N($L1076)/TOP!$C$14)</f>
        <v/>
      </c>
      <c r="P1076" s="42" t="str">
        <f aca="false">IF($C1076="","",IFERROR(CHOOSE(MATCH(TOP!$C$10,{"【期間A】","【期間B】","【期間C】"},0),N($M1076),N($N1076),N($O1076)),0))</f>
        <v/>
      </c>
    </row>
    <row r="1077" customFormat="false" ht="15" hidden="false" customHeight="false" outlineLevel="0" collapsed="false">
      <c r="B1077" s="12" t="n">
        <v>1072</v>
      </c>
      <c r="C1077" s="36" t="str">
        <f aca="false">IF(②実績CSV_期間A!$M1073="","",②実績CSV_期間A!$M1073&amp;"")</f>
        <v/>
      </c>
      <c r="D1077" s="12" t="str">
        <f aca="false">IF($C1077="","",②実績CSV_期間A!$N1073)</f>
        <v/>
      </c>
      <c r="E1077" s="12" t="str">
        <f aca="false">IF($C1077="","",RIGHT($D1077,1))</f>
        <v/>
      </c>
      <c r="F1077" s="41" t="str">
        <f aca="false">IF($C1077="","",IFERROR(INDEX(サイズ換算マスタ!$C$6:$C$8,MATCH($E1077,サイズ換算マスタ!$B$6:$B$8,0)),1))</f>
        <v/>
      </c>
      <c r="G1077" s="38" t="str">
        <f aca="false">IF($C1077="","",SUMIFS(②実績CSV_期間A!$AA$2:$AA$5001,②実績CSV_期間A!$M$2:$M$5001,$C1077))</f>
        <v/>
      </c>
      <c r="H1077" s="38" t="str">
        <f aca="false">IF($C1077="","",SUMIFS(③実績CSV_期間B!$AA$2:$AA$5001,③実績CSV_期間B!$M$2:$M$5001,$C1077))</f>
        <v/>
      </c>
      <c r="I1077" s="38" t="str">
        <f aca="false">IF($C1077="","",SUMIFS(④実績CSV_期間C!$AA$2:$AA$5001,④実績CSV_期間C!$M$2:$M$5001,$C1077))</f>
        <v/>
      </c>
      <c r="J1077" s="38" t="str">
        <f aca="false">IF($C1077="","",N($F1077)*N($G1077))</f>
        <v/>
      </c>
      <c r="K1077" s="38" t="str">
        <f aca="false">IF($C1077="","",N($F1077)*N($H1077))</f>
        <v/>
      </c>
      <c r="L1077" s="38" t="str">
        <f aca="false">IF($C1077="","",N($F1077)*N($I1077))</f>
        <v/>
      </c>
      <c r="M1077" s="37" t="str">
        <f aca="false">IF(OR($C1077="",N(TOP!$C$12)=0),"",N($J1077)/TOP!$C$12)</f>
        <v/>
      </c>
      <c r="N1077" s="37" t="str">
        <f aca="false">IF(OR($C1077="",N(TOP!$C$13)=0),"",N($K1077)/TOP!$C$13)</f>
        <v/>
      </c>
      <c r="O1077" s="37" t="str">
        <f aca="false">IF(OR($C1077="",N(TOP!$C$14)=0),"",N($L1077)/TOP!$C$14)</f>
        <v/>
      </c>
      <c r="P1077" s="42" t="str">
        <f aca="false">IF($C1077="","",IFERROR(CHOOSE(MATCH(TOP!$C$10,{"【期間A】","【期間B】","【期間C】"},0),N($M1077),N($N1077),N($O1077)),0))</f>
        <v/>
      </c>
    </row>
    <row r="1078" customFormat="false" ht="15" hidden="false" customHeight="false" outlineLevel="0" collapsed="false">
      <c r="B1078" s="12" t="n">
        <v>1073</v>
      </c>
      <c r="C1078" s="36" t="str">
        <f aca="false">IF(②実績CSV_期間A!$M1074="","",②実績CSV_期間A!$M1074&amp;"")</f>
        <v/>
      </c>
      <c r="D1078" s="12" t="str">
        <f aca="false">IF($C1078="","",②実績CSV_期間A!$N1074)</f>
        <v/>
      </c>
      <c r="E1078" s="12" t="str">
        <f aca="false">IF($C1078="","",RIGHT($D1078,1))</f>
        <v/>
      </c>
      <c r="F1078" s="41" t="str">
        <f aca="false">IF($C1078="","",IFERROR(INDEX(サイズ換算マスタ!$C$6:$C$8,MATCH($E1078,サイズ換算マスタ!$B$6:$B$8,0)),1))</f>
        <v/>
      </c>
      <c r="G1078" s="38" t="str">
        <f aca="false">IF($C1078="","",SUMIFS(②実績CSV_期間A!$AA$2:$AA$5001,②実績CSV_期間A!$M$2:$M$5001,$C1078))</f>
        <v/>
      </c>
      <c r="H1078" s="38" t="str">
        <f aca="false">IF($C1078="","",SUMIFS(③実績CSV_期間B!$AA$2:$AA$5001,③実績CSV_期間B!$M$2:$M$5001,$C1078))</f>
        <v/>
      </c>
      <c r="I1078" s="38" t="str">
        <f aca="false">IF($C1078="","",SUMIFS(④実績CSV_期間C!$AA$2:$AA$5001,④実績CSV_期間C!$M$2:$M$5001,$C1078))</f>
        <v/>
      </c>
      <c r="J1078" s="38" t="str">
        <f aca="false">IF($C1078="","",N($F1078)*N($G1078))</f>
        <v/>
      </c>
      <c r="K1078" s="38" t="str">
        <f aca="false">IF($C1078="","",N($F1078)*N($H1078))</f>
        <v/>
      </c>
      <c r="L1078" s="38" t="str">
        <f aca="false">IF($C1078="","",N($F1078)*N($I1078))</f>
        <v/>
      </c>
      <c r="M1078" s="37" t="str">
        <f aca="false">IF(OR($C1078="",N(TOP!$C$12)=0),"",N($J1078)/TOP!$C$12)</f>
        <v/>
      </c>
      <c r="N1078" s="37" t="str">
        <f aca="false">IF(OR($C1078="",N(TOP!$C$13)=0),"",N($K1078)/TOP!$C$13)</f>
        <v/>
      </c>
      <c r="O1078" s="37" t="str">
        <f aca="false">IF(OR($C1078="",N(TOP!$C$14)=0),"",N($L1078)/TOP!$C$14)</f>
        <v/>
      </c>
      <c r="P1078" s="42" t="str">
        <f aca="false">IF($C1078="","",IFERROR(CHOOSE(MATCH(TOP!$C$10,{"【期間A】","【期間B】","【期間C】"},0),N($M1078),N($N1078),N($O1078)),0))</f>
        <v/>
      </c>
    </row>
    <row r="1079" customFormat="false" ht="15" hidden="false" customHeight="false" outlineLevel="0" collapsed="false">
      <c r="B1079" s="12" t="n">
        <v>1074</v>
      </c>
      <c r="C1079" s="36" t="str">
        <f aca="false">IF(②実績CSV_期間A!$M1075="","",②実績CSV_期間A!$M1075&amp;"")</f>
        <v/>
      </c>
      <c r="D1079" s="12" t="str">
        <f aca="false">IF($C1079="","",②実績CSV_期間A!$N1075)</f>
        <v/>
      </c>
      <c r="E1079" s="12" t="str">
        <f aca="false">IF($C1079="","",RIGHT($D1079,1))</f>
        <v/>
      </c>
      <c r="F1079" s="41" t="str">
        <f aca="false">IF($C1079="","",IFERROR(INDEX(サイズ換算マスタ!$C$6:$C$8,MATCH($E1079,サイズ換算マスタ!$B$6:$B$8,0)),1))</f>
        <v/>
      </c>
      <c r="G1079" s="38" t="str">
        <f aca="false">IF($C1079="","",SUMIFS(②実績CSV_期間A!$AA$2:$AA$5001,②実績CSV_期間A!$M$2:$M$5001,$C1079))</f>
        <v/>
      </c>
      <c r="H1079" s="38" t="str">
        <f aca="false">IF($C1079="","",SUMIFS(③実績CSV_期間B!$AA$2:$AA$5001,③実績CSV_期間B!$M$2:$M$5001,$C1079))</f>
        <v/>
      </c>
      <c r="I1079" s="38" t="str">
        <f aca="false">IF($C1079="","",SUMIFS(④実績CSV_期間C!$AA$2:$AA$5001,④実績CSV_期間C!$M$2:$M$5001,$C1079))</f>
        <v/>
      </c>
      <c r="J1079" s="38" t="str">
        <f aca="false">IF($C1079="","",N($F1079)*N($G1079))</f>
        <v/>
      </c>
      <c r="K1079" s="38" t="str">
        <f aca="false">IF($C1079="","",N($F1079)*N($H1079))</f>
        <v/>
      </c>
      <c r="L1079" s="38" t="str">
        <f aca="false">IF($C1079="","",N($F1079)*N($I1079))</f>
        <v/>
      </c>
      <c r="M1079" s="37" t="str">
        <f aca="false">IF(OR($C1079="",N(TOP!$C$12)=0),"",N($J1079)/TOP!$C$12)</f>
        <v/>
      </c>
      <c r="N1079" s="37" t="str">
        <f aca="false">IF(OR($C1079="",N(TOP!$C$13)=0),"",N($K1079)/TOP!$C$13)</f>
        <v/>
      </c>
      <c r="O1079" s="37" t="str">
        <f aca="false">IF(OR($C1079="",N(TOP!$C$14)=0),"",N($L1079)/TOP!$C$14)</f>
        <v/>
      </c>
      <c r="P1079" s="42" t="str">
        <f aca="false">IF($C1079="","",IFERROR(CHOOSE(MATCH(TOP!$C$10,{"【期間A】","【期間B】","【期間C】"},0),N($M1079),N($N1079),N($O1079)),0))</f>
        <v/>
      </c>
    </row>
    <row r="1080" customFormat="false" ht="15" hidden="false" customHeight="false" outlineLevel="0" collapsed="false">
      <c r="B1080" s="12" t="n">
        <v>1075</v>
      </c>
      <c r="C1080" s="36" t="str">
        <f aca="false">IF(②実績CSV_期間A!$M1076="","",②実績CSV_期間A!$M1076&amp;"")</f>
        <v/>
      </c>
      <c r="D1080" s="12" t="str">
        <f aca="false">IF($C1080="","",②実績CSV_期間A!$N1076)</f>
        <v/>
      </c>
      <c r="E1080" s="12" t="str">
        <f aca="false">IF($C1080="","",RIGHT($D1080,1))</f>
        <v/>
      </c>
      <c r="F1080" s="41" t="str">
        <f aca="false">IF($C1080="","",IFERROR(INDEX(サイズ換算マスタ!$C$6:$C$8,MATCH($E1080,サイズ換算マスタ!$B$6:$B$8,0)),1))</f>
        <v/>
      </c>
      <c r="G1080" s="38" t="str">
        <f aca="false">IF($C1080="","",SUMIFS(②実績CSV_期間A!$AA$2:$AA$5001,②実績CSV_期間A!$M$2:$M$5001,$C1080))</f>
        <v/>
      </c>
      <c r="H1080" s="38" t="str">
        <f aca="false">IF($C1080="","",SUMIFS(③実績CSV_期間B!$AA$2:$AA$5001,③実績CSV_期間B!$M$2:$M$5001,$C1080))</f>
        <v/>
      </c>
      <c r="I1080" s="38" t="str">
        <f aca="false">IF($C1080="","",SUMIFS(④実績CSV_期間C!$AA$2:$AA$5001,④実績CSV_期間C!$M$2:$M$5001,$C1080))</f>
        <v/>
      </c>
      <c r="J1080" s="38" t="str">
        <f aca="false">IF($C1080="","",N($F1080)*N($G1080))</f>
        <v/>
      </c>
      <c r="K1080" s="38" t="str">
        <f aca="false">IF($C1080="","",N($F1080)*N($H1080))</f>
        <v/>
      </c>
      <c r="L1080" s="38" t="str">
        <f aca="false">IF($C1080="","",N($F1080)*N($I1080))</f>
        <v/>
      </c>
      <c r="M1080" s="37" t="str">
        <f aca="false">IF(OR($C1080="",N(TOP!$C$12)=0),"",N($J1080)/TOP!$C$12)</f>
        <v/>
      </c>
      <c r="N1080" s="37" t="str">
        <f aca="false">IF(OR($C1080="",N(TOP!$C$13)=0),"",N($K1080)/TOP!$C$13)</f>
        <v/>
      </c>
      <c r="O1080" s="37" t="str">
        <f aca="false">IF(OR($C1080="",N(TOP!$C$14)=0),"",N($L1080)/TOP!$C$14)</f>
        <v/>
      </c>
      <c r="P1080" s="42" t="str">
        <f aca="false">IF($C1080="","",IFERROR(CHOOSE(MATCH(TOP!$C$10,{"【期間A】","【期間B】","【期間C】"},0),N($M1080),N($N1080),N($O1080)),0))</f>
        <v/>
      </c>
    </row>
    <row r="1081" customFormat="false" ht="15" hidden="false" customHeight="false" outlineLevel="0" collapsed="false">
      <c r="B1081" s="12" t="n">
        <v>1076</v>
      </c>
      <c r="C1081" s="36" t="str">
        <f aca="false">IF(②実績CSV_期間A!$M1077="","",②実績CSV_期間A!$M1077&amp;"")</f>
        <v/>
      </c>
      <c r="D1081" s="12" t="str">
        <f aca="false">IF($C1081="","",②実績CSV_期間A!$N1077)</f>
        <v/>
      </c>
      <c r="E1081" s="12" t="str">
        <f aca="false">IF($C1081="","",RIGHT($D1081,1))</f>
        <v/>
      </c>
      <c r="F1081" s="41" t="str">
        <f aca="false">IF($C1081="","",IFERROR(INDEX(サイズ換算マスタ!$C$6:$C$8,MATCH($E1081,サイズ換算マスタ!$B$6:$B$8,0)),1))</f>
        <v/>
      </c>
      <c r="G1081" s="38" t="str">
        <f aca="false">IF($C1081="","",SUMIFS(②実績CSV_期間A!$AA$2:$AA$5001,②実績CSV_期間A!$M$2:$M$5001,$C1081))</f>
        <v/>
      </c>
      <c r="H1081" s="38" t="str">
        <f aca="false">IF($C1081="","",SUMIFS(③実績CSV_期間B!$AA$2:$AA$5001,③実績CSV_期間B!$M$2:$M$5001,$C1081))</f>
        <v/>
      </c>
      <c r="I1081" s="38" t="str">
        <f aca="false">IF($C1081="","",SUMIFS(④実績CSV_期間C!$AA$2:$AA$5001,④実績CSV_期間C!$M$2:$M$5001,$C1081))</f>
        <v/>
      </c>
      <c r="J1081" s="38" t="str">
        <f aca="false">IF($C1081="","",N($F1081)*N($G1081))</f>
        <v/>
      </c>
      <c r="K1081" s="38" t="str">
        <f aca="false">IF($C1081="","",N($F1081)*N($H1081))</f>
        <v/>
      </c>
      <c r="L1081" s="38" t="str">
        <f aca="false">IF($C1081="","",N($F1081)*N($I1081))</f>
        <v/>
      </c>
      <c r="M1081" s="37" t="str">
        <f aca="false">IF(OR($C1081="",N(TOP!$C$12)=0),"",N($J1081)/TOP!$C$12)</f>
        <v/>
      </c>
      <c r="N1081" s="37" t="str">
        <f aca="false">IF(OR($C1081="",N(TOP!$C$13)=0),"",N($K1081)/TOP!$C$13)</f>
        <v/>
      </c>
      <c r="O1081" s="37" t="str">
        <f aca="false">IF(OR($C1081="",N(TOP!$C$14)=0),"",N($L1081)/TOP!$C$14)</f>
        <v/>
      </c>
      <c r="P1081" s="42" t="str">
        <f aca="false">IF($C1081="","",IFERROR(CHOOSE(MATCH(TOP!$C$10,{"【期間A】","【期間B】","【期間C】"},0),N($M1081),N($N1081),N($O1081)),0))</f>
        <v/>
      </c>
    </row>
    <row r="1082" customFormat="false" ht="15" hidden="false" customHeight="false" outlineLevel="0" collapsed="false">
      <c r="B1082" s="12" t="n">
        <v>1077</v>
      </c>
      <c r="C1082" s="36" t="str">
        <f aca="false">IF(②実績CSV_期間A!$M1078="","",②実績CSV_期間A!$M1078&amp;"")</f>
        <v/>
      </c>
      <c r="D1082" s="12" t="str">
        <f aca="false">IF($C1082="","",②実績CSV_期間A!$N1078)</f>
        <v/>
      </c>
      <c r="E1082" s="12" t="str">
        <f aca="false">IF($C1082="","",RIGHT($D1082,1))</f>
        <v/>
      </c>
      <c r="F1082" s="41" t="str">
        <f aca="false">IF($C1082="","",IFERROR(INDEX(サイズ換算マスタ!$C$6:$C$8,MATCH($E1082,サイズ換算マスタ!$B$6:$B$8,0)),1))</f>
        <v/>
      </c>
      <c r="G1082" s="38" t="str">
        <f aca="false">IF($C1082="","",SUMIFS(②実績CSV_期間A!$AA$2:$AA$5001,②実績CSV_期間A!$M$2:$M$5001,$C1082))</f>
        <v/>
      </c>
      <c r="H1082" s="38" t="str">
        <f aca="false">IF($C1082="","",SUMIFS(③実績CSV_期間B!$AA$2:$AA$5001,③実績CSV_期間B!$M$2:$M$5001,$C1082))</f>
        <v/>
      </c>
      <c r="I1082" s="38" t="str">
        <f aca="false">IF($C1082="","",SUMIFS(④実績CSV_期間C!$AA$2:$AA$5001,④実績CSV_期間C!$M$2:$M$5001,$C1082))</f>
        <v/>
      </c>
      <c r="J1082" s="38" t="str">
        <f aca="false">IF($C1082="","",N($F1082)*N($G1082))</f>
        <v/>
      </c>
      <c r="K1082" s="38" t="str">
        <f aca="false">IF($C1082="","",N($F1082)*N($H1082))</f>
        <v/>
      </c>
      <c r="L1082" s="38" t="str">
        <f aca="false">IF($C1082="","",N($F1082)*N($I1082))</f>
        <v/>
      </c>
      <c r="M1082" s="37" t="str">
        <f aca="false">IF(OR($C1082="",N(TOP!$C$12)=0),"",N($J1082)/TOP!$C$12)</f>
        <v/>
      </c>
      <c r="N1082" s="37" t="str">
        <f aca="false">IF(OR($C1082="",N(TOP!$C$13)=0),"",N($K1082)/TOP!$C$13)</f>
        <v/>
      </c>
      <c r="O1082" s="37" t="str">
        <f aca="false">IF(OR($C1082="",N(TOP!$C$14)=0),"",N($L1082)/TOP!$C$14)</f>
        <v/>
      </c>
      <c r="P1082" s="42" t="str">
        <f aca="false">IF($C1082="","",IFERROR(CHOOSE(MATCH(TOP!$C$10,{"【期間A】","【期間B】","【期間C】"},0),N($M1082),N($N1082),N($O1082)),0))</f>
        <v/>
      </c>
    </row>
    <row r="1083" customFormat="false" ht="15" hidden="false" customHeight="false" outlineLevel="0" collapsed="false">
      <c r="B1083" s="12" t="n">
        <v>1078</v>
      </c>
      <c r="C1083" s="36" t="str">
        <f aca="false">IF(②実績CSV_期間A!$M1079="","",②実績CSV_期間A!$M1079&amp;"")</f>
        <v/>
      </c>
      <c r="D1083" s="12" t="str">
        <f aca="false">IF($C1083="","",②実績CSV_期間A!$N1079)</f>
        <v/>
      </c>
      <c r="E1083" s="12" t="str">
        <f aca="false">IF($C1083="","",RIGHT($D1083,1))</f>
        <v/>
      </c>
      <c r="F1083" s="41" t="str">
        <f aca="false">IF($C1083="","",IFERROR(INDEX(サイズ換算マスタ!$C$6:$C$8,MATCH($E1083,サイズ換算マスタ!$B$6:$B$8,0)),1))</f>
        <v/>
      </c>
      <c r="G1083" s="38" t="str">
        <f aca="false">IF($C1083="","",SUMIFS(②実績CSV_期間A!$AA$2:$AA$5001,②実績CSV_期間A!$M$2:$M$5001,$C1083))</f>
        <v/>
      </c>
      <c r="H1083" s="38" t="str">
        <f aca="false">IF($C1083="","",SUMIFS(③実績CSV_期間B!$AA$2:$AA$5001,③実績CSV_期間B!$M$2:$M$5001,$C1083))</f>
        <v/>
      </c>
      <c r="I1083" s="38" t="str">
        <f aca="false">IF($C1083="","",SUMIFS(④実績CSV_期間C!$AA$2:$AA$5001,④実績CSV_期間C!$M$2:$M$5001,$C1083))</f>
        <v/>
      </c>
      <c r="J1083" s="38" t="str">
        <f aca="false">IF($C1083="","",N($F1083)*N($G1083))</f>
        <v/>
      </c>
      <c r="K1083" s="38" t="str">
        <f aca="false">IF($C1083="","",N($F1083)*N($H1083))</f>
        <v/>
      </c>
      <c r="L1083" s="38" t="str">
        <f aca="false">IF($C1083="","",N($F1083)*N($I1083))</f>
        <v/>
      </c>
      <c r="M1083" s="37" t="str">
        <f aca="false">IF(OR($C1083="",N(TOP!$C$12)=0),"",N($J1083)/TOP!$C$12)</f>
        <v/>
      </c>
      <c r="N1083" s="37" t="str">
        <f aca="false">IF(OR($C1083="",N(TOP!$C$13)=0),"",N($K1083)/TOP!$C$13)</f>
        <v/>
      </c>
      <c r="O1083" s="37" t="str">
        <f aca="false">IF(OR($C1083="",N(TOP!$C$14)=0),"",N($L1083)/TOP!$C$14)</f>
        <v/>
      </c>
      <c r="P1083" s="42" t="str">
        <f aca="false">IF($C1083="","",IFERROR(CHOOSE(MATCH(TOP!$C$10,{"【期間A】","【期間B】","【期間C】"},0),N($M1083),N($N1083),N($O1083)),0))</f>
        <v/>
      </c>
    </row>
    <row r="1084" customFormat="false" ht="15" hidden="false" customHeight="false" outlineLevel="0" collapsed="false">
      <c r="B1084" s="12" t="n">
        <v>1079</v>
      </c>
      <c r="C1084" s="36" t="str">
        <f aca="false">IF(②実績CSV_期間A!$M1080="","",②実績CSV_期間A!$M1080&amp;"")</f>
        <v/>
      </c>
      <c r="D1084" s="12" t="str">
        <f aca="false">IF($C1084="","",②実績CSV_期間A!$N1080)</f>
        <v/>
      </c>
      <c r="E1084" s="12" t="str">
        <f aca="false">IF($C1084="","",RIGHT($D1084,1))</f>
        <v/>
      </c>
      <c r="F1084" s="41" t="str">
        <f aca="false">IF($C1084="","",IFERROR(INDEX(サイズ換算マスタ!$C$6:$C$8,MATCH($E1084,サイズ換算マスタ!$B$6:$B$8,0)),1))</f>
        <v/>
      </c>
      <c r="G1084" s="38" t="str">
        <f aca="false">IF($C1084="","",SUMIFS(②実績CSV_期間A!$AA$2:$AA$5001,②実績CSV_期間A!$M$2:$M$5001,$C1084))</f>
        <v/>
      </c>
      <c r="H1084" s="38" t="str">
        <f aca="false">IF($C1084="","",SUMIFS(③実績CSV_期間B!$AA$2:$AA$5001,③実績CSV_期間B!$M$2:$M$5001,$C1084))</f>
        <v/>
      </c>
      <c r="I1084" s="38" t="str">
        <f aca="false">IF($C1084="","",SUMIFS(④実績CSV_期間C!$AA$2:$AA$5001,④実績CSV_期間C!$M$2:$M$5001,$C1084))</f>
        <v/>
      </c>
      <c r="J1084" s="38" t="str">
        <f aca="false">IF($C1084="","",N($F1084)*N($G1084))</f>
        <v/>
      </c>
      <c r="K1084" s="38" t="str">
        <f aca="false">IF($C1084="","",N($F1084)*N($H1084))</f>
        <v/>
      </c>
      <c r="L1084" s="38" t="str">
        <f aca="false">IF($C1084="","",N($F1084)*N($I1084))</f>
        <v/>
      </c>
      <c r="M1084" s="37" t="str">
        <f aca="false">IF(OR($C1084="",N(TOP!$C$12)=0),"",N($J1084)/TOP!$C$12)</f>
        <v/>
      </c>
      <c r="N1084" s="37" t="str">
        <f aca="false">IF(OR($C1084="",N(TOP!$C$13)=0),"",N($K1084)/TOP!$C$13)</f>
        <v/>
      </c>
      <c r="O1084" s="37" t="str">
        <f aca="false">IF(OR($C1084="",N(TOP!$C$14)=0),"",N($L1084)/TOP!$C$14)</f>
        <v/>
      </c>
      <c r="P1084" s="42" t="str">
        <f aca="false">IF($C1084="","",IFERROR(CHOOSE(MATCH(TOP!$C$10,{"【期間A】","【期間B】","【期間C】"},0),N($M1084),N($N1084),N($O1084)),0))</f>
        <v/>
      </c>
    </row>
    <row r="1085" customFormat="false" ht="15" hidden="false" customHeight="false" outlineLevel="0" collapsed="false">
      <c r="B1085" s="12" t="n">
        <v>1080</v>
      </c>
      <c r="C1085" s="36" t="str">
        <f aca="false">IF(②実績CSV_期間A!$M1081="","",②実績CSV_期間A!$M1081&amp;"")</f>
        <v/>
      </c>
      <c r="D1085" s="12" t="str">
        <f aca="false">IF($C1085="","",②実績CSV_期間A!$N1081)</f>
        <v/>
      </c>
      <c r="E1085" s="12" t="str">
        <f aca="false">IF($C1085="","",RIGHT($D1085,1))</f>
        <v/>
      </c>
      <c r="F1085" s="41" t="str">
        <f aca="false">IF($C1085="","",IFERROR(INDEX(サイズ換算マスタ!$C$6:$C$8,MATCH($E1085,サイズ換算マスタ!$B$6:$B$8,0)),1))</f>
        <v/>
      </c>
      <c r="G1085" s="38" t="str">
        <f aca="false">IF($C1085="","",SUMIFS(②実績CSV_期間A!$AA$2:$AA$5001,②実績CSV_期間A!$M$2:$M$5001,$C1085))</f>
        <v/>
      </c>
      <c r="H1085" s="38" t="str">
        <f aca="false">IF($C1085="","",SUMIFS(③実績CSV_期間B!$AA$2:$AA$5001,③実績CSV_期間B!$M$2:$M$5001,$C1085))</f>
        <v/>
      </c>
      <c r="I1085" s="38" t="str">
        <f aca="false">IF($C1085="","",SUMIFS(④実績CSV_期間C!$AA$2:$AA$5001,④実績CSV_期間C!$M$2:$M$5001,$C1085))</f>
        <v/>
      </c>
      <c r="J1085" s="38" t="str">
        <f aca="false">IF($C1085="","",N($F1085)*N($G1085))</f>
        <v/>
      </c>
      <c r="K1085" s="38" t="str">
        <f aca="false">IF($C1085="","",N($F1085)*N($H1085))</f>
        <v/>
      </c>
      <c r="L1085" s="38" t="str">
        <f aca="false">IF($C1085="","",N($F1085)*N($I1085))</f>
        <v/>
      </c>
      <c r="M1085" s="37" t="str">
        <f aca="false">IF(OR($C1085="",N(TOP!$C$12)=0),"",N($J1085)/TOP!$C$12)</f>
        <v/>
      </c>
      <c r="N1085" s="37" t="str">
        <f aca="false">IF(OR($C1085="",N(TOP!$C$13)=0),"",N($K1085)/TOP!$C$13)</f>
        <v/>
      </c>
      <c r="O1085" s="37" t="str">
        <f aca="false">IF(OR($C1085="",N(TOP!$C$14)=0),"",N($L1085)/TOP!$C$14)</f>
        <v/>
      </c>
      <c r="P1085" s="42" t="str">
        <f aca="false">IF($C1085="","",IFERROR(CHOOSE(MATCH(TOP!$C$10,{"【期間A】","【期間B】","【期間C】"},0),N($M1085),N($N1085),N($O1085)),0))</f>
        <v/>
      </c>
    </row>
    <row r="1086" customFormat="false" ht="15" hidden="false" customHeight="false" outlineLevel="0" collapsed="false">
      <c r="B1086" s="12" t="n">
        <v>1081</v>
      </c>
      <c r="C1086" s="36" t="str">
        <f aca="false">IF(②実績CSV_期間A!$M1082="","",②実績CSV_期間A!$M1082&amp;"")</f>
        <v/>
      </c>
      <c r="D1086" s="12" t="str">
        <f aca="false">IF($C1086="","",②実績CSV_期間A!$N1082)</f>
        <v/>
      </c>
      <c r="E1086" s="12" t="str">
        <f aca="false">IF($C1086="","",RIGHT($D1086,1))</f>
        <v/>
      </c>
      <c r="F1086" s="41" t="str">
        <f aca="false">IF($C1086="","",IFERROR(INDEX(サイズ換算マスタ!$C$6:$C$8,MATCH($E1086,サイズ換算マスタ!$B$6:$B$8,0)),1))</f>
        <v/>
      </c>
      <c r="G1086" s="38" t="str">
        <f aca="false">IF($C1086="","",SUMIFS(②実績CSV_期間A!$AA$2:$AA$5001,②実績CSV_期間A!$M$2:$M$5001,$C1086))</f>
        <v/>
      </c>
      <c r="H1086" s="38" t="str">
        <f aca="false">IF($C1086="","",SUMIFS(③実績CSV_期間B!$AA$2:$AA$5001,③実績CSV_期間B!$M$2:$M$5001,$C1086))</f>
        <v/>
      </c>
      <c r="I1086" s="38" t="str">
        <f aca="false">IF($C1086="","",SUMIFS(④実績CSV_期間C!$AA$2:$AA$5001,④実績CSV_期間C!$M$2:$M$5001,$C1086))</f>
        <v/>
      </c>
      <c r="J1086" s="38" t="str">
        <f aca="false">IF($C1086="","",N($F1086)*N($G1086))</f>
        <v/>
      </c>
      <c r="K1086" s="38" t="str">
        <f aca="false">IF($C1086="","",N($F1086)*N($H1086))</f>
        <v/>
      </c>
      <c r="L1086" s="38" t="str">
        <f aca="false">IF($C1086="","",N($F1086)*N($I1086))</f>
        <v/>
      </c>
      <c r="M1086" s="37" t="str">
        <f aca="false">IF(OR($C1086="",N(TOP!$C$12)=0),"",N($J1086)/TOP!$C$12)</f>
        <v/>
      </c>
      <c r="N1086" s="37" t="str">
        <f aca="false">IF(OR($C1086="",N(TOP!$C$13)=0),"",N($K1086)/TOP!$C$13)</f>
        <v/>
      </c>
      <c r="O1086" s="37" t="str">
        <f aca="false">IF(OR($C1086="",N(TOP!$C$14)=0),"",N($L1086)/TOP!$C$14)</f>
        <v/>
      </c>
      <c r="P1086" s="42" t="str">
        <f aca="false">IF($C1086="","",IFERROR(CHOOSE(MATCH(TOP!$C$10,{"【期間A】","【期間B】","【期間C】"},0),N($M1086),N($N1086),N($O1086)),0))</f>
        <v/>
      </c>
    </row>
    <row r="1087" customFormat="false" ht="15" hidden="false" customHeight="false" outlineLevel="0" collapsed="false">
      <c r="B1087" s="12" t="n">
        <v>1082</v>
      </c>
      <c r="C1087" s="36" t="str">
        <f aca="false">IF(②実績CSV_期間A!$M1083="","",②実績CSV_期間A!$M1083&amp;"")</f>
        <v/>
      </c>
      <c r="D1087" s="12" t="str">
        <f aca="false">IF($C1087="","",②実績CSV_期間A!$N1083)</f>
        <v/>
      </c>
      <c r="E1087" s="12" t="str">
        <f aca="false">IF($C1087="","",RIGHT($D1087,1))</f>
        <v/>
      </c>
      <c r="F1087" s="41" t="str">
        <f aca="false">IF($C1087="","",IFERROR(INDEX(サイズ換算マスタ!$C$6:$C$8,MATCH($E1087,サイズ換算マスタ!$B$6:$B$8,0)),1))</f>
        <v/>
      </c>
      <c r="G1087" s="38" t="str">
        <f aca="false">IF($C1087="","",SUMIFS(②実績CSV_期間A!$AA$2:$AA$5001,②実績CSV_期間A!$M$2:$M$5001,$C1087))</f>
        <v/>
      </c>
      <c r="H1087" s="38" t="str">
        <f aca="false">IF($C1087="","",SUMIFS(③実績CSV_期間B!$AA$2:$AA$5001,③実績CSV_期間B!$M$2:$M$5001,$C1087))</f>
        <v/>
      </c>
      <c r="I1087" s="38" t="str">
        <f aca="false">IF($C1087="","",SUMIFS(④実績CSV_期間C!$AA$2:$AA$5001,④実績CSV_期間C!$M$2:$M$5001,$C1087))</f>
        <v/>
      </c>
      <c r="J1087" s="38" t="str">
        <f aca="false">IF($C1087="","",N($F1087)*N($G1087))</f>
        <v/>
      </c>
      <c r="K1087" s="38" t="str">
        <f aca="false">IF($C1087="","",N($F1087)*N($H1087))</f>
        <v/>
      </c>
      <c r="L1087" s="38" t="str">
        <f aca="false">IF($C1087="","",N($F1087)*N($I1087))</f>
        <v/>
      </c>
      <c r="M1087" s="37" t="str">
        <f aca="false">IF(OR($C1087="",N(TOP!$C$12)=0),"",N($J1087)/TOP!$C$12)</f>
        <v/>
      </c>
      <c r="N1087" s="37" t="str">
        <f aca="false">IF(OR($C1087="",N(TOP!$C$13)=0),"",N($K1087)/TOP!$C$13)</f>
        <v/>
      </c>
      <c r="O1087" s="37" t="str">
        <f aca="false">IF(OR($C1087="",N(TOP!$C$14)=0),"",N($L1087)/TOP!$C$14)</f>
        <v/>
      </c>
      <c r="P1087" s="42" t="str">
        <f aca="false">IF($C1087="","",IFERROR(CHOOSE(MATCH(TOP!$C$10,{"【期間A】","【期間B】","【期間C】"},0),N($M1087),N($N1087),N($O1087)),0))</f>
        <v/>
      </c>
    </row>
    <row r="1088" customFormat="false" ht="15" hidden="false" customHeight="false" outlineLevel="0" collapsed="false">
      <c r="B1088" s="12" t="n">
        <v>1083</v>
      </c>
      <c r="C1088" s="36" t="str">
        <f aca="false">IF(②実績CSV_期間A!$M1084="","",②実績CSV_期間A!$M1084&amp;"")</f>
        <v/>
      </c>
      <c r="D1088" s="12" t="str">
        <f aca="false">IF($C1088="","",②実績CSV_期間A!$N1084)</f>
        <v/>
      </c>
      <c r="E1088" s="12" t="str">
        <f aca="false">IF($C1088="","",RIGHT($D1088,1))</f>
        <v/>
      </c>
      <c r="F1088" s="41" t="str">
        <f aca="false">IF($C1088="","",IFERROR(INDEX(サイズ換算マスタ!$C$6:$C$8,MATCH($E1088,サイズ換算マスタ!$B$6:$B$8,0)),1))</f>
        <v/>
      </c>
      <c r="G1088" s="38" t="str">
        <f aca="false">IF($C1088="","",SUMIFS(②実績CSV_期間A!$AA$2:$AA$5001,②実績CSV_期間A!$M$2:$M$5001,$C1088))</f>
        <v/>
      </c>
      <c r="H1088" s="38" t="str">
        <f aca="false">IF($C1088="","",SUMIFS(③実績CSV_期間B!$AA$2:$AA$5001,③実績CSV_期間B!$M$2:$M$5001,$C1088))</f>
        <v/>
      </c>
      <c r="I1088" s="38" t="str">
        <f aca="false">IF($C1088="","",SUMIFS(④実績CSV_期間C!$AA$2:$AA$5001,④実績CSV_期間C!$M$2:$M$5001,$C1088))</f>
        <v/>
      </c>
      <c r="J1088" s="38" t="str">
        <f aca="false">IF($C1088="","",N($F1088)*N($G1088))</f>
        <v/>
      </c>
      <c r="K1088" s="38" t="str">
        <f aca="false">IF($C1088="","",N($F1088)*N($H1088))</f>
        <v/>
      </c>
      <c r="L1088" s="38" t="str">
        <f aca="false">IF($C1088="","",N($F1088)*N($I1088))</f>
        <v/>
      </c>
      <c r="M1088" s="37" t="str">
        <f aca="false">IF(OR($C1088="",N(TOP!$C$12)=0),"",N($J1088)/TOP!$C$12)</f>
        <v/>
      </c>
      <c r="N1088" s="37" t="str">
        <f aca="false">IF(OR($C1088="",N(TOP!$C$13)=0),"",N($K1088)/TOP!$C$13)</f>
        <v/>
      </c>
      <c r="O1088" s="37" t="str">
        <f aca="false">IF(OR($C1088="",N(TOP!$C$14)=0),"",N($L1088)/TOP!$C$14)</f>
        <v/>
      </c>
      <c r="P1088" s="42" t="str">
        <f aca="false">IF($C1088="","",IFERROR(CHOOSE(MATCH(TOP!$C$10,{"【期間A】","【期間B】","【期間C】"},0),N($M1088),N($N1088),N($O1088)),0))</f>
        <v/>
      </c>
    </row>
    <row r="1089" customFormat="false" ht="15" hidden="false" customHeight="false" outlineLevel="0" collapsed="false">
      <c r="B1089" s="12" t="n">
        <v>1084</v>
      </c>
      <c r="C1089" s="36" t="str">
        <f aca="false">IF(②実績CSV_期間A!$M1085="","",②実績CSV_期間A!$M1085&amp;"")</f>
        <v/>
      </c>
      <c r="D1089" s="12" t="str">
        <f aca="false">IF($C1089="","",②実績CSV_期間A!$N1085)</f>
        <v/>
      </c>
      <c r="E1089" s="12" t="str">
        <f aca="false">IF($C1089="","",RIGHT($D1089,1))</f>
        <v/>
      </c>
      <c r="F1089" s="41" t="str">
        <f aca="false">IF($C1089="","",IFERROR(INDEX(サイズ換算マスタ!$C$6:$C$8,MATCH($E1089,サイズ換算マスタ!$B$6:$B$8,0)),1))</f>
        <v/>
      </c>
      <c r="G1089" s="38" t="str">
        <f aca="false">IF($C1089="","",SUMIFS(②実績CSV_期間A!$AA$2:$AA$5001,②実績CSV_期間A!$M$2:$M$5001,$C1089))</f>
        <v/>
      </c>
      <c r="H1089" s="38" t="str">
        <f aca="false">IF($C1089="","",SUMIFS(③実績CSV_期間B!$AA$2:$AA$5001,③実績CSV_期間B!$M$2:$M$5001,$C1089))</f>
        <v/>
      </c>
      <c r="I1089" s="38" t="str">
        <f aca="false">IF($C1089="","",SUMIFS(④実績CSV_期間C!$AA$2:$AA$5001,④実績CSV_期間C!$M$2:$M$5001,$C1089))</f>
        <v/>
      </c>
      <c r="J1089" s="38" t="str">
        <f aca="false">IF($C1089="","",N($F1089)*N($G1089))</f>
        <v/>
      </c>
      <c r="K1089" s="38" t="str">
        <f aca="false">IF($C1089="","",N($F1089)*N($H1089))</f>
        <v/>
      </c>
      <c r="L1089" s="38" t="str">
        <f aca="false">IF($C1089="","",N($F1089)*N($I1089))</f>
        <v/>
      </c>
      <c r="M1089" s="37" t="str">
        <f aca="false">IF(OR($C1089="",N(TOP!$C$12)=0),"",N($J1089)/TOP!$C$12)</f>
        <v/>
      </c>
      <c r="N1089" s="37" t="str">
        <f aca="false">IF(OR($C1089="",N(TOP!$C$13)=0),"",N($K1089)/TOP!$C$13)</f>
        <v/>
      </c>
      <c r="O1089" s="37" t="str">
        <f aca="false">IF(OR($C1089="",N(TOP!$C$14)=0),"",N($L1089)/TOP!$C$14)</f>
        <v/>
      </c>
      <c r="P1089" s="42" t="str">
        <f aca="false">IF($C1089="","",IFERROR(CHOOSE(MATCH(TOP!$C$10,{"【期間A】","【期間B】","【期間C】"},0),N($M1089),N($N1089),N($O1089)),0))</f>
        <v/>
      </c>
    </row>
    <row r="1090" customFormat="false" ht="15" hidden="false" customHeight="false" outlineLevel="0" collapsed="false">
      <c r="B1090" s="12" t="n">
        <v>1085</v>
      </c>
      <c r="C1090" s="36" t="str">
        <f aca="false">IF(②実績CSV_期間A!$M1086="","",②実績CSV_期間A!$M1086&amp;"")</f>
        <v/>
      </c>
      <c r="D1090" s="12" t="str">
        <f aca="false">IF($C1090="","",②実績CSV_期間A!$N1086)</f>
        <v/>
      </c>
      <c r="E1090" s="12" t="str">
        <f aca="false">IF($C1090="","",RIGHT($D1090,1))</f>
        <v/>
      </c>
      <c r="F1090" s="41" t="str">
        <f aca="false">IF($C1090="","",IFERROR(INDEX(サイズ換算マスタ!$C$6:$C$8,MATCH($E1090,サイズ換算マスタ!$B$6:$B$8,0)),1))</f>
        <v/>
      </c>
      <c r="G1090" s="38" t="str">
        <f aca="false">IF($C1090="","",SUMIFS(②実績CSV_期間A!$AA$2:$AA$5001,②実績CSV_期間A!$M$2:$M$5001,$C1090))</f>
        <v/>
      </c>
      <c r="H1090" s="38" t="str">
        <f aca="false">IF($C1090="","",SUMIFS(③実績CSV_期間B!$AA$2:$AA$5001,③実績CSV_期間B!$M$2:$M$5001,$C1090))</f>
        <v/>
      </c>
      <c r="I1090" s="38" t="str">
        <f aca="false">IF($C1090="","",SUMIFS(④実績CSV_期間C!$AA$2:$AA$5001,④実績CSV_期間C!$M$2:$M$5001,$C1090))</f>
        <v/>
      </c>
      <c r="J1090" s="38" t="str">
        <f aca="false">IF($C1090="","",N($F1090)*N($G1090))</f>
        <v/>
      </c>
      <c r="K1090" s="38" t="str">
        <f aca="false">IF($C1090="","",N($F1090)*N($H1090))</f>
        <v/>
      </c>
      <c r="L1090" s="38" t="str">
        <f aca="false">IF($C1090="","",N($F1090)*N($I1090))</f>
        <v/>
      </c>
      <c r="M1090" s="37" t="str">
        <f aca="false">IF(OR($C1090="",N(TOP!$C$12)=0),"",N($J1090)/TOP!$C$12)</f>
        <v/>
      </c>
      <c r="N1090" s="37" t="str">
        <f aca="false">IF(OR($C1090="",N(TOP!$C$13)=0),"",N($K1090)/TOP!$C$13)</f>
        <v/>
      </c>
      <c r="O1090" s="37" t="str">
        <f aca="false">IF(OR($C1090="",N(TOP!$C$14)=0),"",N($L1090)/TOP!$C$14)</f>
        <v/>
      </c>
      <c r="P1090" s="42" t="str">
        <f aca="false">IF($C1090="","",IFERROR(CHOOSE(MATCH(TOP!$C$10,{"【期間A】","【期間B】","【期間C】"},0),N($M1090),N($N1090),N($O1090)),0))</f>
        <v/>
      </c>
    </row>
    <row r="1091" customFormat="false" ht="15" hidden="false" customHeight="false" outlineLevel="0" collapsed="false">
      <c r="B1091" s="12" t="n">
        <v>1086</v>
      </c>
      <c r="C1091" s="36" t="str">
        <f aca="false">IF(②実績CSV_期間A!$M1087="","",②実績CSV_期間A!$M1087&amp;"")</f>
        <v/>
      </c>
      <c r="D1091" s="12" t="str">
        <f aca="false">IF($C1091="","",②実績CSV_期間A!$N1087)</f>
        <v/>
      </c>
      <c r="E1091" s="12" t="str">
        <f aca="false">IF($C1091="","",RIGHT($D1091,1))</f>
        <v/>
      </c>
      <c r="F1091" s="41" t="str">
        <f aca="false">IF($C1091="","",IFERROR(INDEX(サイズ換算マスタ!$C$6:$C$8,MATCH($E1091,サイズ換算マスタ!$B$6:$B$8,0)),1))</f>
        <v/>
      </c>
      <c r="G1091" s="38" t="str">
        <f aca="false">IF($C1091="","",SUMIFS(②実績CSV_期間A!$AA$2:$AA$5001,②実績CSV_期間A!$M$2:$M$5001,$C1091))</f>
        <v/>
      </c>
      <c r="H1091" s="38" t="str">
        <f aca="false">IF($C1091="","",SUMIFS(③実績CSV_期間B!$AA$2:$AA$5001,③実績CSV_期間B!$M$2:$M$5001,$C1091))</f>
        <v/>
      </c>
      <c r="I1091" s="38" t="str">
        <f aca="false">IF($C1091="","",SUMIFS(④実績CSV_期間C!$AA$2:$AA$5001,④実績CSV_期間C!$M$2:$M$5001,$C1091))</f>
        <v/>
      </c>
      <c r="J1091" s="38" t="str">
        <f aca="false">IF($C1091="","",N($F1091)*N($G1091))</f>
        <v/>
      </c>
      <c r="K1091" s="38" t="str">
        <f aca="false">IF($C1091="","",N($F1091)*N($H1091))</f>
        <v/>
      </c>
      <c r="L1091" s="38" t="str">
        <f aca="false">IF($C1091="","",N($F1091)*N($I1091))</f>
        <v/>
      </c>
      <c r="M1091" s="37" t="str">
        <f aca="false">IF(OR($C1091="",N(TOP!$C$12)=0),"",N($J1091)/TOP!$C$12)</f>
        <v/>
      </c>
      <c r="N1091" s="37" t="str">
        <f aca="false">IF(OR($C1091="",N(TOP!$C$13)=0),"",N($K1091)/TOP!$C$13)</f>
        <v/>
      </c>
      <c r="O1091" s="37" t="str">
        <f aca="false">IF(OR($C1091="",N(TOP!$C$14)=0),"",N($L1091)/TOP!$C$14)</f>
        <v/>
      </c>
      <c r="P1091" s="42" t="str">
        <f aca="false">IF($C1091="","",IFERROR(CHOOSE(MATCH(TOP!$C$10,{"【期間A】","【期間B】","【期間C】"},0),N($M1091),N($N1091),N($O1091)),0))</f>
        <v/>
      </c>
    </row>
    <row r="1092" customFormat="false" ht="15" hidden="false" customHeight="false" outlineLevel="0" collapsed="false">
      <c r="B1092" s="12" t="n">
        <v>1087</v>
      </c>
      <c r="C1092" s="36" t="str">
        <f aca="false">IF(②実績CSV_期間A!$M1088="","",②実績CSV_期間A!$M1088&amp;"")</f>
        <v/>
      </c>
      <c r="D1092" s="12" t="str">
        <f aca="false">IF($C1092="","",②実績CSV_期間A!$N1088)</f>
        <v/>
      </c>
      <c r="E1092" s="12" t="str">
        <f aca="false">IF($C1092="","",RIGHT($D1092,1))</f>
        <v/>
      </c>
      <c r="F1092" s="41" t="str">
        <f aca="false">IF($C1092="","",IFERROR(INDEX(サイズ換算マスタ!$C$6:$C$8,MATCH($E1092,サイズ換算マスタ!$B$6:$B$8,0)),1))</f>
        <v/>
      </c>
      <c r="G1092" s="38" t="str">
        <f aca="false">IF($C1092="","",SUMIFS(②実績CSV_期間A!$AA$2:$AA$5001,②実績CSV_期間A!$M$2:$M$5001,$C1092))</f>
        <v/>
      </c>
      <c r="H1092" s="38" t="str">
        <f aca="false">IF($C1092="","",SUMIFS(③実績CSV_期間B!$AA$2:$AA$5001,③実績CSV_期間B!$M$2:$M$5001,$C1092))</f>
        <v/>
      </c>
      <c r="I1092" s="38" t="str">
        <f aca="false">IF($C1092="","",SUMIFS(④実績CSV_期間C!$AA$2:$AA$5001,④実績CSV_期間C!$M$2:$M$5001,$C1092))</f>
        <v/>
      </c>
      <c r="J1092" s="38" t="str">
        <f aca="false">IF($C1092="","",N($F1092)*N($G1092))</f>
        <v/>
      </c>
      <c r="K1092" s="38" t="str">
        <f aca="false">IF($C1092="","",N($F1092)*N($H1092))</f>
        <v/>
      </c>
      <c r="L1092" s="38" t="str">
        <f aca="false">IF($C1092="","",N($F1092)*N($I1092))</f>
        <v/>
      </c>
      <c r="M1092" s="37" t="str">
        <f aca="false">IF(OR($C1092="",N(TOP!$C$12)=0),"",N($J1092)/TOP!$C$12)</f>
        <v/>
      </c>
      <c r="N1092" s="37" t="str">
        <f aca="false">IF(OR($C1092="",N(TOP!$C$13)=0),"",N($K1092)/TOP!$C$13)</f>
        <v/>
      </c>
      <c r="O1092" s="37" t="str">
        <f aca="false">IF(OR($C1092="",N(TOP!$C$14)=0),"",N($L1092)/TOP!$C$14)</f>
        <v/>
      </c>
      <c r="P1092" s="42" t="str">
        <f aca="false">IF($C1092="","",IFERROR(CHOOSE(MATCH(TOP!$C$10,{"【期間A】","【期間B】","【期間C】"},0),N($M1092),N($N1092),N($O1092)),0))</f>
        <v/>
      </c>
    </row>
    <row r="1093" customFormat="false" ht="15" hidden="false" customHeight="false" outlineLevel="0" collapsed="false">
      <c r="B1093" s="12" t="n">
        <v>1088</v>
      </c>
      <c r="C1093" s="36" t="str">
        <f aca="false">IF(②実績CSV_期間A!$M1089="","",②実績CSV_期間A!$M1089&amp;"")</f>
        <v/>
      </c>
      <c r="D1093" s="12" t="str">
        <f aca="false">IF($C1093="","",②実績CSV_期間A!$N1089)</f>
        <v/>
      </c>
      <c r="E1093" s="12" t="str">
        <f aca="false">IF($C1093="","",RIGHT($D1093,1))</f>
        <v/>
      </c>
      <c r="F1093" s="41" t="str">
        <f aca="false">IF($C1093="","",IFERROR(INDEX(サイズ換算マスタ!$C$6:$C$8,MATCH($E1093,サイズ換算マスタ!$B$6:$B$8,0)),1))</f>
        <v/>
      </c>
      <c r="G1093" s="38" t="str">
        <f aca="false">IF($C1093="","",SUMIFS(②実績CSV_期間A!$AA$2:$AA$5001,②実績CSV_期間A!$M$2:$M$5001,$C1093))</f>
        <v/>
      </c>
      <c r="H1093" s="38" t="str">
        <f aca="false">IF($C1093="","",SUMIFS(③実績CSV_期間B!$AA$2:$AA$5001,③実績CSV_期間B!$M$2:$M$5001,$C1093))</f>
        <v/>
      </c>
      <c r="I1093" s="38" t="str">
        <f aca="false">IF($C1093="","",SUMIFS(④実績CSV_期間C!$AA$2:$AA$5001,④実績CSV_期間C!$M$2:$M$5001,$C1093))</f>
        <v/>
      </c>
      <c r="J1093" s="38" t="str">
        <f aca="false">IF($C1093="","",N($F1093)*N($G1093))</f>
        <v/>
      </c>
      <c r="K1093" s="38" t="str">
        <f aca="false">IF($C1093="","",N($F1093)*N($H1093))</f>
        <v/>
      </c>
      <c r="L1093" s="38" t="str">
        <f aca="false">IF($C1093="","",N($F1093)*N($I1093))</f>
        <v/>
      </c>
      <c r="M1093" s="37" t="str">
        <f aca="false">IF(OR($C1093="",N(TOP!$C$12)=0),"",N($J1093)/TOP!$C$12)</f>
        <v/>
      </c>
      <c r="N1093" s="37" t="str">
        <f aca="false">IF(OR($C1093="",N(TOP!$C$13)=0),"",N($K1093)/TOP!$C$13)</f>
        <v/>
      </c>
      <c r="O1093" s="37" t="str">
        <f aca="false">IF(OR($C1093="",N(TOP!$C$14)=0),"",N($L1093)/TOP!$C$14)</f>
        <v/>
      </c>
      <c r="P1093" s="42" t="str">
        <f aca="false">IF($C1093="","",IFERROR(CHOOSE(MATCH(TOP!$C$10,{"【期間A】","【期間B】","【期間C】"},0),N($M1093),N($N1093),N($O1093)),0))</f>
        <v/>
      </c>
    </row>
    <row r="1094" customFormat="false" ht="15" hidden="false" customHeight="false" outlineLevel="0" collapsed="false">
      <c r="B1094" s="12" t="n">
        <v>1089</v>
      </c>
      <c r="C1094" s="36" t="str">
        <f aca="false">IF(②実績CSV_期間A!$M1090="","",②実績CSV_期間A!$M1090&amp;"")</f>
        <v/>
      </c>
      <c r="D1094" s="12" t="str">
        <f aca="false">IF($C1094="","",②実績CSV_期間A!$N1090)</f>
        <v/>
      </c>
      <c r="E1094" s="12" t="str">
        <f aca="false">IF($C1094="","",RIGHT($D1094,1))</f>
        <v/>
      </c>
      <c r="F1094" s="41" t="str">
        <f aca="false">IF($C1094="","",IFERROR(INDEX(サイズ換算マスタ!$C$6:$C$8,MATCH($E1094,サイズ換算マスタ!$B$6:$B$8,0)),1))</f>
        <v/>
      </c>
      <c r="G1094" s="38" t="str">
        <f aca="false">IF($C1094="","",SUMIFS(②実績CSV_期間A!$AA$2:$AA$5001,②実績CSV_期間A!$M$2:$M$5001,$C1094))</f>
        <v/>
      </c>
      <c r="H1094" s="38" t="str">
        <f aca="false">IF($C1094="","",SUMIFS(③実績CSV_期間B!$AA$2:$AA$5001,③実績CSV_期間B!$M$2:$M$5001,$C1094))</f>
        <v/>
      </c>
      <c r="I1094" s="38" t="str">
        <f aca="false">IF($C1094="","",SUMIFS(④実績CSV_期間C!$AA$2:$AA$5001,④実績CSV_期間C!$M$2:$M$5001,$C1094))</f>
        <v/>
      </c>
      <c r="J1094" s="38" t="str">
        <f aca="false">IF($C1094="","",N($F1094)*N($G1094))</f>
        <v/>
      </c>
      <c r="K1094" s="38" t="str">
        <f aca="false">IF($C1094="","",N($F1094)*N($H1094))</f>
        <v/>
      </c>
      <c r="L1094" s="38" t="str">
        <f aca="false">IF($C1094="","",N($F1094)*N($I1094))</f>
        <v/>
      </c>
      <c r="M1094" s="37" t="str">
        <f aca="false">IF(OR($C1094="",N(TOP!$C$12)=0),"",N($J1094)/TOP!$C$12)</f>
        <v/>
      </c>
      <c r="N1094" s="37" t="str">
        <f aca="false">IF(OR($C1094="",N(TOP!$C$13)=0),"",N($K1094)/TOP!$C$13)</f>
        <v/>
      </c>
      <c r="O1094" s="37" t="str">
        <f aca="false">IF(OR($C1094="",N(TOP!$C$14)=0),"",N($L1094)/TOP!$C$14)</f>
        <v/>
      </c>
      <c r="P1094" s="42" t="str">
        <f aca="false">IF($C1094="","",IFERROR(CHOOSE(MATCH(TOP!$C$10,{"【期間A】","【期間B】","【期間C】"},0),N($M1094),N($N1094),N($O1094)),0))</f>
        <v/>
      </c>
    </row>
    <row r="1095" customFormat="false" ht="15" hidden="false" customHeight="false" outlineLevel="0" collapsed="false">
      <c r="B1095" s="12" t="n">
        <v>1090</v>
      </c>
      <c r="C1095" s="36" t="str">
        <f aca="false">IF(②実績CSV_期間A!$M1091="","",②実績CSV_期間A!$M1091&amp;"")</f>
        <v/>
      </c>
      <c r="D1095" s="12" t="str">
        <f aca="false">IF($C1095="","",②実績CSV_期間A!$N1091)</f>
        <v/>
      </c>
      <c r="E1095" s="12" t="str">
        <f aca="false">IF($C1095="","",RIGHT($D1095,1))</f>
        <v/>
      </c>
      <c r="F1095" s="41" t="str">
        <f aca="false">IF($C1095="","",IFERROR(INDEX(サイズ換算マスタ!$C$6:$C$8,MATCH($E1095,サイズ換算マスタ!$B$6:$B$8,0)),1))</f>
        <v/>
      </c>
      <c r="G1095" s="38" t="str">
        <f aca="false">IF($C1095="","",SUMIFS(②実績CSV_期間A!$AA$2:$AA$5001,②実績CSV_期間A!$M$2:$M$5001,$C1095))</f>
        <v/>
      </c>
      <c r="H1095" s="38" t="str">
        <f aca="false">IF($C1095="","",SUMIFS(③実績CSV_期間B!$AA$2:$AA$5001,③実績CSV_期間B!$M$2:$M$5001,$C1095))</f>
        <v/>
      </c>
      <c r="I1095" s="38" t="str">
        <f aca="false">IF($C1095="","",SUMIFS(④実績CSV_期間C!$AA$2:$AA$5001,④実績CSV_期間C!$M$2:$M$5001,$C1095))</f>
        <v/>
      </c>
      <c r="J1095" s="38" t="str">
        <f aca="false">IF($C1095="","",N($F1095)*N($G1095))</f>
        <v/>
      </c>
      <c r="K1095" s="38" t="str">
        <f aca="false">IF($C1095="","",N($F1095)*N($H1095))</f>
        <v/>
      </c>
      <c r="L1095" s="38" t="str">
        <f aca="false">IF($C1095="","",N($F1095)*N($I1095))</f>
        <v/>
      </c>
      <c r="M1095" s="37" t="str">
        <f aca="false">IF(OR($C1095="",N(TOP!$C$12)=0),"",N($J1095)/TOP!$C$12)</f>
        <v/>
      </c>
      <c r="N1095" s="37" t="str">
        <f aca="false">IF(OR($C1095="",N(TOP!$C$13)=0),"",N($K1095)/TOP!$C$13)</f>
        <v/>
      </c>
      <c r="O1095" s="37" t="str">
        <f aca="false">IF(OR($C1095="",N(TOP!$C$14)=0),"",N($L1095)/TOP!$C$14)</f>
        <v/>
      </c>
      <c r="P1095" s="42" t="str">
        <f aca="false">IF($C1095="","",IFERROR(CHOOSE(MATCH(TOP!$C$10,{"【期間A】","【期間B】","【期間C】"},0),N($M1095),N($N1095),N($O1095)),0))</f>
        <v/>
      </c>
    </row>
    <row r="1096" customFormat="false" ht="15" hidden="false" customHeight="false" outlineLevel="0" collapsed="false">
      <c r="B1096" s="12" t="n">
        <v>1091</v>
      </c>
      <c r="C1096" s="36" t="str">
        <f aca="false">IF(②実績CSV_期間A!$M1092="","",②実績CSV_期間A!$M1092&amp;"")</f>
        <v/>
      </c>
      <c r="D1096" s="12" t="str">
        <f aca="false">IF($C1096="","",②実績CSV_期間A!$N1092)</f>
        <v/>
      </c>
      <c r="E1096" s="12" t="str">
        <f aca="false">IF($C1096="","",RIGHT($D1096,1))</f>
        <v/>
      </c>
      <c r="F1096" s="41" t="str">
        <f aca="false">IF($C1096="","",IFERROR(INDEX(サイズ換算マスタ!$C$6:$C$8,MATCH($E1096,サイズ換算マスタ!$B$6:$B$8,0)),1))</f>
        <v/>
      </c>
      <c r="G1096" s="38" t="str">
        <f aca="false">IF($C1096="","",SUMIFS(②実績CSV_期間A!$AA$2:$AA$5001,②実績CSV_期間A!$M$2:$M$5001,$C1096))</f>
        <v/>
      </c>
      <c r="H1096" s="38" t="str">
        <f aca="false">IF($C1096="","",SUMIFS(③実績CSV_期間B!$AA$2:$AA$5001,③実績CSV_期間B!$M$2:$M$5001,$C1096))</f>
        <v/>
      </c>
      <c r="I1096" s="38" t="str">
        <f aca="false">IF($C1096="","",SUMIFS(④実績CSV_期間C!$AA$2:$AA$5001,④実績CSV_期間C!$M$2:$M$5001,$C1096))</f>
        <v/>
      </c>
      <c r="J1096" s="38" t="str">
        <f aca="false">IF($C1096="","",N($F1096)*N($G1096))</f>
        <v/>
      </c>
      <c r="K1096" s="38" t="str">
        <f aca="false">IF($C1096="","",N($F1096)*N($H1096))</f>
        <v/>
      </c>
      <c r="L1096" s="38" t="str">
        <f aca="false">IF($C1096="","",N($F1096)*N($I1096))</f>
        <v/>
      </c>
      <c r="M1096" s="37" t="str">
        <f aca="false">IF(OR($C1096="",N(TOP!$C$12)=0),"",N($J1096)/TOP!$C$12)</f>
        <v/>
      </c>
      <c r="N1096" s="37" t="str">
        <f aca="false">IF(OR($C1096="",N(TOP!$C$13)=0),"",N($K1096)/TOP!$C$13)</f>
        <v/>
      </c>
      <c r="O1096" s="37" t="str">
        <f aca="false">IF(OR($C1096="",N(TOP!$C$14)=0),"",N($L1096)/TOP!$C$14)</f>
        <v/>
      </c>
      <c r="P1096" s="42" t="str">
        <f aca="false">IF($C1096="","",IFERROR(CHOOSE(MATCH(TOP!$C$10,{"【期間A】","【期間B】","【期間C】"},0),N($M1096),N($N1096),N($O1096)),0))</f>
        <v/>
      </c>
    </row>
    <row r="1097" customFormat="false" ht="15" hidden="false" customHeight="false" outlineLevel="0" collapsed="false">
      <c r="B1097" s="12" t="n">
        <v>1092</v>
      </c>
      <c r="C1097" s="36" t="str">
        <f aca="false">IF(②実績CSV_期間A!$M1093="","",②実績CSV_期間A!$M1093&amp;"")</f>
        <v/>
      </c>
      <c r="D1097" s="12" t="str">
        <f aca="false">IF($C1097="","",②実績CSV_期間A!$N1093)</f>
        <v/>
      </c>
      <c r="E1097" s="12" t="str">
        <f aca="false">IF($C1097="","",RIGHT($D1097,1))</f>
        <v/>
      </c>
      <c r="F1097" s="41" t="str">
        <f aca="false">IF($C1097="","",IFERROR(INDEX(サイズ換算マスタ!$C$6:$C$8,MATCH($E1097,サイズ換算マスタ!$B$6:$B$8,0)),1))</f>
        <v/>
      </c>
      <c r="G1097" s="38" t="str">
        <f aca="false">IF($C1097="","",SUMIFS(②実績CSV_期間A!$AA$2:$AA$5001,②実績CSV_期間A!$M$2:$M$5001,$C1097))</f>
        <v/>
      </c>
      <c r="H1097" s="38" t="str">
        <f aca="false">IF($C1097="","",SUMIFS(③実績CSV_期間B!$AA$2:$AA$5001,③実績CSV_期間B!$M$2:$M$5001,$C1097))</f>
        <v/>
      </c>
      <c r="I1097" s="38" t="str">
        <f aca="false">IF($C1097="","",SUMIFS(④実績CSV_期間C!$AA$2:$AA$5001,④実績CSV_期間C!$M$2:$M$5001,$C1097))</f>
        <v/>
      </c>
      <c r="J1097" s="38" t="str">
        <f aca="false">IF($C1097="","",N($F1097)*N($G1097))</f>
        <v/>
      </c>
      <c r="K1097" s="38" t="str">
        <f aca="false">IF($C1097="","",N($F1097)*N($H1097))</f>
        <v/>
      </c>
      <c r="L1097" s="38" t="str">
        <f aca="false">IF($C1097="","",N($F1097)*N($I1097))</f>
        <v/>
      </c>
      <c r="M1097" s="37" t="str">
        <f aca="false">IF(OR($C1097="",N(TOP!$C$12)=0),"",N($J1097)/TOP!$C$12)</f>
        <v/>
      </c>
      <c r="N1097" s="37" t="str">
        <f aca="false">IF(OR($C1097="",N(TOP!$C$13)=0),"",N($K1097)/TOP!$C$13)</f>
        <v/>
      </c>
      <c r="O1097" s="37" t="str">
        <f aca="false">IF(OR($C1097="",N(TOP!$C$14)=0),"",N($L1097)/TOP!$C$14)</f>
        <v/>
      </c>
      <c r="P1097" s="42" t="str">
        <f aca="false">IF($C1097="","",IFERROR(CHOOSE(MATCH(TOP!$C$10,{"【期間A】","【期間B】","【期間C】"},0),N($M1097),N($N1097),N($O1097)),0))</f>
        <v/>
      </c>
    </row>
    <row r="1098" customFormat="false" ht="15" hidden="false" customHeight="false" outlineLevel="0" collapsed="false">
      <c r="B1098" s="12" t="n">
        <v>1093</v>
      </c>
      <c r="C1098" s="36" t="str">
        <f aca="false">IF(②実績CSV_期間A!$M1094="","",②実績CSV_期間A!$M1094&amp;"")</f>
        <v/>
      </c>
      <c r="D1098" s="12" t="str">
        <f aca="false">IF($C1098="","",②実績CSV_期間A!$N1094)</f>
        <v/>
      </c>
      <c r="E1098" s="12" t="str">
        <f aca="false">IF($C1098="","",RIGHT($D1098,1))</f>
        <v/>
      </c>
      <c r="F1098" s="41" t="str">
        <f aca="false">IF($C1098="","",IFERROR(INDEX(サイズ換算マスタ!$C$6:$C$8,MATCH($E1098,サイズ換算マスタ!$B$6:$B$8,0)),1))</f>
        <v/>
      </c>
      <c r="G1098" s="38" t="str">
        <f aca="false">IF($C1098="","",SUMIFS(②実績CSV_期間A!$AA$2:$AA$5001,②実績CSV_期間A!$M$2:$M$5001,$C1098))</f>
        <v/>
      </c>
      <c r="H1098" s="38" t="str">
        <f aca="false">IF($C1098="","",SUMIFS(③実績CSV_期間B!$AA$2:$AA$5001,③実績CSV_期間B!$M$2:$M$5001,$C1098))</f>
        <v/>
      </c>
      <c r="I1098" s="38" t="str">
        <f aca="false">IF($C1098="","",SUMIFS(④実績CSV_期間C!$AA$2:$AA$5001,④実績CSV_期間C!$M$2:$M$5001,$C1098))</f>
        <v/>
      </c>
      <c r="J1098" s="38" t="str">
        <f aca="false">IF($C1098="","",N($F1098)*N($G1098))</f>
        <v/>
      </c>
      <c r="K1098" s="38" t="str">
        <f aca="false">IF($C1098="","",N($F1098)*N($H1098))</f>
        <v/>
      </c>
      <c r="L1098" s="38" t="str">
        <f aca="false">IF($C1098="","",N($F1098)*N($I1098))</f>
        <v/>
      </c>
      <c r="M1098" s="37" t="str">
        <f aca="false">IF(OR($C1098="",N(TOP!$C$12)=0),"",N($J1098)/TOP!$C$12)</f>
        <v/>
      </c>
      <c r="N1098" s="37" t="str">
        <f aca="false">IF(OR($C1098="",N(TOP!$C$13)=0),"",N($K1098)/TOP!$C$13)</f>
        <v/>
      </c>
      <c r="O1098" s="37" t="str">
        <f aca="false">IF(OR($C1098="",N(TOP!$C$14)=0),"",N($L1098)/TOP!$C$14)</f>
        <v/>
      </c>
      <c r="P1098" s="42" t="str">
        <f aca="false">IF($C1098="","",IFERROR(CHOOSE(MATCH(TOP!$C$10,{"【期間A】","【期間B】","【期間C】"},0),N($M1098),N($N1098),N($O1098)),0))</f>
        <v/>
      </c>
    </row>
    <row r="1099" customFormat="false" ht="15" hidden="false" customHeight="false" outlineLevel="0" collapsed="false">
      <c r="B1099" s="12" t="n">
        <v>1094</v>
      </c>
      <c r="C1099" s="36" t="str">
        <f aca="false">IF(②実績CSV_期間A!$M1095="","",②実績CSV_期間A!$M1095&amp;"")</f>
        <v/>
      </c>
      <c r="D1099" s="12" t="str">
        <f aca="false">IF($C1099="","",②実績CSV_期間A!$N1095)</f>
        <v/>
      </c>
      <c r="E1099" s="12" t="str">
        <f aca="false">IF($C1099="","",RIGHT($D1099,1))</f>
        <v/>
      </c>
      <c r="F1099" s="41" t="str">
        <f aca="false">IF($C1099="","",IFERROR(INDEX(サイズ換算マスタ!$C$6:$C$8,MATCH($E1099,サイズ換算マスタ!$B$6:$B$8,0)),1))</f>
        <v/>
      </c>
      <c r="G1099" s="38" t="str">
        <f aca="false">IF($C1099="","",SUMIFS(②実績CSV_期間A!$AA$2:$AA$5001,②実績CSV_期間A!$M$2:$M$5001,$C1099))</f>
        <v/>
      </c>
      <c r="H1099" s="38" t="str">
        <f aca="false">IF($C1099="","",SUMIFS(③実績CSV_期間B!$AA$2:$AA$5001,③実績CSV_期間B!$M$2:$M$5001,$C1099))</f>
        <v/>
      </c>
      <c r="I1099" s="38" t="str">
        <f aca="false">IF($C1099="","",SUMIFS(④実績CSV_期間C!$AA$2:$AA$5001,④実績CSV_期間C!$M$2:$M$5001,$C1099))</f>
        <v/>
      </c>
      <c r="J1099" s="38" t="str">
        <f aca="false">IF($C1099="","",N($F1099)*N($G1099))</f>
        <v/>
      </c>
      <c r="K1099" s="38" t="str">
        <f aca="false">IF($C1099="","",N($F1099)*N($H1099))</f>
        <v/>
      </c>
      <c r="L1099" s="38" t="str">
        <f aca="false">IF($C1099="","",N($F1099)*N($I1099))</f>
        <v/>
      </c>
      <c r="M1099" s="37" t="str">
        <f aca="false">IF(OR($C1099="",N(TOP!$C$12)=0),"",N($J1099)/TOP!$C$12)</f>
        <v/>
      </c>
      <c r="N1099" s="37" t="str">
        <f aca="false">IF(OR($C1099="",N(TOP!$C$13)=0),"",N($K1099)/TOP!$C$13)</f>
        <v/>
      </c>
      <c r="O1099" s="37" t="str">
        <f aca="false">IF(OR($C1099="",N(TOP!$C$14)=0),"",N($L1099)/TOP!$C$14)</f>
        <v/>
      </c>
      <c r="P1099" s="42" t="str">
        <f aca="false">IF($C1099="","",IFERROR(CHOOSE(MATCH(TOP!$C$10,{"【期間A】","【期間B】","【期間C】"},0),N($M1099),N($N1099),N($O1099)),0))</f>
        <v/>
      </c>
    </row>
    <row r="1100" customFormat="false" ht="15" hidden="false" customHeight="false" outlineLevel="0" collapsed="false">
      <c r="B1100" s="12" t="n">
        <v>1095</v>
      </c>
      <c r="C1100" s="36" t="str">
        <f aca="false">IF(②実績CSV_期間A!$M1096="","",②実績CSV_期間A!$M1096&amp;"")</f>
        <v/>
      </c>
      <c r="D1100" s="12" t="str">
        <f aca="false">IF($C1100="","",②実績CSV_期間A!$N1096)</f>
        <v/>
      </c>
      <c r="E1100" s="12" t="str">
        <f aca="false">IF($C1100="","",RIGHT($D1100,1))</f>
        <v/>
      </c>
      <c r="F1100" s="41" t="str">
        <f aca="false">IF($C1100="","",IFERROR(INDEX(サイズ換算マスタ!$C$6:$C$8,MATCH($E1100,サイズ換算マスタ!$B$6:$B$8,0)),1))</f>
        <v/>
      </c>
      <c r="G1100" s="38" t="str">
        <f aca="false">IF($C1100="","",SUMIFS(②実績CSV_期間A!$AA$2:$AA$5001,②実績CSV_期間A!$M$2:$M$5001,$C1100))</f>
        <v/>
      </c>
      <c r="H1100" s="38" t="str">
        <f aca="false">IF($C1100="","",SUMIFS(③実績CSV_期間B!$AA$2:$AA$5001,③実績CSV_期間B!$M$2:$M$5001,$C1100))</f>
        <v/>
      </c>
      <c r="I1100" s="38" t="str">
        <f aca="false">IF($C1100="","",SUMIFS(④実績CSV_期間C!$AA$2:$AA$5001,④実績CSV_期間C!$M$2:$M$5001,$C1100))</f>
        <v/>
      </c>
      <c r="J1100" s="38" t="str">
        <f aca="false">IF($C1100="","",N($F1100)*N($G1100))</f>
        <v/>
      </c>
      <c r="K1100" s="38" t="str">
        <f aca="false">IF($C1100="","",N($F1100)*N($H1100))</f>
        <v/>
      </c>
      <c r="L1100" s="38" t="str">
        <f aca="false">IF($C1100="","",N($F1100)*N($I1100))</f>
        <v/>
      </c>
      <c r="M1100" s="37" t="str">
        <f aca="false">IF(OR($C1100="",N(TOP!$C$12)=0),"",N($J1100)/TOP!$C$12)</f>
        <v/>
      </c>
      <c r="N1100" s="37" t="str">
        <f aca="false">IF(OR($C1100="",N(TOP!$C$13)=0),"",N($K1100)/TOP!$C$13)</f>
        <v/>
      </c>
      <c r="O1100" s="37" t="str">
        <f aca="false">IF(OR($C1100="",N(TOP!$C$14)=0),"",N($L1100)/TOP!$C$14)</f>
        <v/>
      </c>
      <c r="P1100" s="42" t="str">
        <f aca="false">IF($C1100="","",IFERROR(CHOOSE(MATCH(TOP!$C$10,{"【期間A】","【期間B】","【期間C】"},0),N($M1100),N($N1100),N($O1100)),0))</f>
        <v/>
      </c>
    </row>
    <row r="1101" customFormat="false" ht="15" hidden="false" customHeight="false" outlineLevel="0" collapsed="false">
      <c r="B1101" s="12" t="n">
        <v>1096</v>
      </c>
      <c r="C1101" s="36" t="str">
        <f aca="false">IF(②実績CSV_期間A!$M1097="","",②実績CSV_期間A!$M1097&amp;"")</f>
        <v/>
      </c>
      <c r="D1101" s="12" t="str">
        <f aca="false">IF($C1101="","",②実績CSV_期間A!$N1097)</f>
        <v/>
      </c>
      <c r="E1101" s="12" t="str">
        <f aca="false">IF($C1101="","",RIGHT($D1101,1))</f>
        <v/>
      </c>
      <c r="F1101" s="41" t="str">
        <f aca="false">IF($C1101="","",IFERROR(INDEX(サイズ換算マスタ!$C$6:$C$8,MATCH($E1101,サイズ換算マスタ!$B$6:$B$8,0)),1))</f>
        <v/>
      </c>
      <c r="G1101" s="38" t="str">
        <f aca="false">IF($C1101="","",SUMIFS(②実績CSV_期間A!$AA$2:$AA$5001,②実績CSV_期間A!$M$2:$M$5001,$C1101))</f>
        <v/>
      </c>
      <c r="H1101" s="38" t="str">
        <f aca="false">IF($C1101="","",SUMIFS(③実績CSV_期間B!$AA$2:$AA$5001,③実績CSV_期間B!$M$2:$M$5001,$C1101))</f>
        <v/>
      </c>
      <c r="I1101" s="38" t="str">
        <f aca="false">IF($C1101="","",SUMIFS(④実績CSV_期間C!$AA$2:$AA$5001,④実績CSV_期間C!$M$2:$M$5001,$C1101))</f>
        <v/>
      </c>
      <c r="J1101" s="38" t="str">
        <f aca="false">IF($C1101="","",N($F1101)*N($G1101))</f>
        <v/>
      </c>
      <c r="K1101" s="38" t="str">
        <f aca="false">IF($C1101="","",N($F1101)*N($H1101))</f>
        <v/>
      </c>
      <c r="L1101" s="38" t="str">
        <f aca="false">IF($C1101="","",N($F1101)*N($I1101))</f>
        <v/>
      </c>
      <c r="M1101" s="37" t="str">
        <f aca="false">IF(OR($C1101="",N(TOP!$C$12)=0),"",N($J1101)/TOP!$C$12)</f>
        <v/>
      </c>
      <c r="N1101" s="37" t="str">
        <f aca="false">IF(OR($C1101="",N(TOP!$C$13)=0),"",N($K1101)/TOP!$C$13)</f>
        <v/>
      </c>
      <c r="O1101" s="37" t="str">
        <f aca="false">IF(OR($C1101="",N(TOP!$C$14)=0),"",N($L1101)/TOP!$C$14)</f>
        <v/>
      </c>
      <c r="P1101" s="42" t="str">
        <f aca="false">IF($C1101="","",IFERROR(CHOOSE(MATCH(TOP!$C$10,{"【期間A】","【期間B】","【期間C】"},0),N($M1101),N($N1101),N($O1101)),0))</f>
        <v/>
      </c>
    </row>
    <row r="1102" customFormat="false" ht="15" hidden="false" customHeight="false" outlineLevel="0" collapsed="false">
      <c r="B1102" s="12" t="n">
        <v>1097</v>
      </c>
      <c r="C1102" s="36" t="str">
        <f aca="false">IF(②実績CSV_期間A!$M1098="","",②実績CSV_期間A!$M1098&amp;"")</f>
        <v/>
      </c>
      <c r="D1102" s="12" t="str">
        <f aca="false">IF($C1102="","",②実績CSV_期間A!$N1098)</f>
        <v/>
      </c>
      <c r="E1102" s="12" t="str">
        <f aca="false">IF($C1102="","",RIGHT($D1102,1))</f>
        <v/>
      </c>
      <c r="F1102" s="41" t="str">
        <f aca="false">IF($C1102="","",IFERROR(INDEX(サイズ換算マスタ!$C$6:$C$8,MATCH($E1102,サイズ換算マスタ!$B$6:$B$8,0)),1))</f>
        <v/>
      </c>
      <c r="G1102" s="38" t="str">
        <f aca="false">IF($C1102="","",SUMIFS(②実績CSV_期間A!$AA$2:$AA$5001,②実績CSV_期間A!$M$2:$M$5001,$C1102))</f>
        <v/>
      </c>
      <c r="H1102" s="38" t="str">
        <f aca="false">IF($C1102="","",SUMIFS(③実績CSV_期間B!$AA$2:$AA$5001,③実績CSV_期間B!$M$2:$M$5001,$C1102))</f>
        <v/>
      </c>
      <c r="I1102" s="38" t="str">
        <f aca="false">IF($C1102="","",SUMIFS(④実績CSV_期間C!$AA$2:$AA$5001,④実績CSV_期間C!$M$2:$M$5001,$C1102))</f>
        <v/>
      </c>
      <c r="J1102" s="38" t="str">
        <f aca="false">IF($C1102="","",N($F1102)*N($G1102))</f>
        <v/>
      </c>
      <c r="K1102" s="38" t="str">
        <f aca="false">IF($C1102="","",N($F1102)*N($H1102))</f>
        <v/>
      </c>
      <c r="L1102" s="38" t="str">
        <f aca="false">IF($C1102="","",N($F1102)*N($I1102))</f>
        <v/>
      </c>
      <c r="M1102" s="37" t="str">
        <f aca="false">IF(OR($C1102="",N(TOP!$C$12)=0),"",N($J1102)/TOP!$C$12)</f>
        <v/>
      </c>
      <c r="N1102" s="37" t="str">
        <f aca="false">IF(OR($C1102="",N(TOP!$C$13)=0),"",N($K1102)/TOP!$C$13)</f>
        <v/>
      </c>
      <c r="O1102" s="37" t="str">
        <f aca="false">IF(OR($C1102="",N(TOP!$C$14)=0),"",N($L1102)/TOP!$C$14)</f>
        <v/>
      </c>
      <c r="P1102" s="42" t="str">
        <f aca="false">IF($C1102="","",IFERROR(CHOOSE(MATCH(TOP!$C$10,{"【期間A】","【期間B】","【期間C】"},0),N($M1102),N($N1102),N($O1102)),0))</f>
        <v/>
      </c>
    </row>
    <row r="1103" customFormat="false" ht="15" hidden="false" customHeight="false" outlineLevel="0" collapsed="false">
      <c r="B1103" s="12" t="n">
        <v>1098</v>
      </c>
      <c r="C1103" s="36" t="str">
        <f aca="false">IF(②実績CSV_期間A!$M1099="","",②実績CSV_期間A!$M1099&amp;"")</f>
        <v/>
      </c>
      <c r="D1103" s="12" t="str">
        <f aca="false">IF($C1103="","",②実績CSV_期間A!$N1099)</f>
        <v/>
      </c>
      <c r="E1103" s="12" t="str">
        <f aca="false">IF($C1103="","",RIGHT($D1103,1))</f>
        <v/>
      </c>
      <c r="F1103" s="41" t="str">
        <f aca="false">IF($C1103="","",IFERROR(INDEX(サイズ換算マスタ!$C$6:$C$8,MATCH($E1103,サイズ換算マスタ!$B$6:$B$8,0)),1))</f>
        <v/>
      </c>
      <c r="G1103" s="38" t="str">
        <f aca="false">IF($C1103="","",SUMIFS(②実績CSV_期間A!$AA$2:$AA$5001,②実績CSV_期間A!$M$2:$M$5001,$C1103))</f>
        <v/>
      </c>
      <c r="H1103" s="38" t="str">
        <f aca="false">IF($C1103="","",SUMIFS(③実績CSV_期間B!$AA$2:$AA$5001,③実績CSV_期間B!$M$2:$M$5001,$C1103))</f>
        <v/>
      </c>
      <c r="I1103" s="38" t="str">
        <f aca="false">IF($C1103="","",SUMIFS(④実績CSV_期間C!$AA$2:$AA$5001,④実績CSV_期間C!$M$2:$M$5001,$C1103))</f>
        <v/>
      </c>
      <c r="J1103" s="38" t="str">
        <f aca="false">IF($C1103="","",N($F1103)*N($G1103))</f>
        <v/>
      </c>
      <c r="K1103" s="38" t="str">
        <f aca="false">IF($C1103="","",N($F1103)*N($H1103))</f>
        <v/>
      </c>
      <c r="L1103" s="38" t="str">
        <f aca="false">IF($C1103="","",N($F1103)*N($I1103))</f>
        <v/>
      </c>
      <c r="M1103" s="37" t="str">
        <f aca="false">IF(OR($C1103="",N(TOP!$C$12)=0),"",N($J1103)/TOP!$C$12)</f>
        <v/>
      </c>
      <c r="N1103" s="37" t="str">
        <f aca="false">IF(OR($C1103="",N(TOP!$C$13)=0),"",N($K1103)/TOP!$C$13)</f>
        <v/>
      </c>
      <c r="O1103" s="37" t="str">
        <f aca="false">IF(OR($C1103="",N(TOP!$C$14)=0),"",N($L1103)/TOP!$C$14)</f>
        <v/>
      </c>
      <c r="P1103" s="42" t="str">
        <f aca="false">IF($C1103="","",IFERROR(CHOOSE(MATCH(TOP!$C$10,{"【期間A】","【期間B】","【期間C】"},0),N($M1103),N($N1103),N($O1103)),0))</f>
        <v/>
      </c>
    </row>
    <row r="1104" customFormat="false" ht="15" hidden="false" customHeight="false" outlineLevel="0" collapsed="false">
      <c r="B1104" s="12" t="n">
        <v>1099</v>
      </c>
      <c r="C1104" s="36" t="str">
        <f aca="false">IF(②実績CSV_期間A!$M1100="","",②実績CSV_期間A!$M1100&amp;"")</f>
        <v/>
      </c>
      <c r="D1104" s="12" t="str">
        <f aca="false">IF($C1104="","",②実績CSV_期間A!$N1100)</f>
        <v/>
      </c>
      <c r="E1104" s="12" t="str">
        <f aca="false">IF($C1104="","",RIGHT($D1104,1))</f>
        <v/>
      </c>
      <c r="F1104" s="41" t="str">
        <f aca="false">IF($C1104="","",IFERROR(INDEX(サイズ換算マスタ!$C$6:$C$8,MATCH($E1104,サイズ換算マスタ!$B$6:$B$8,0)),1))</f>
        <v/>
      </c>
      <c r="G1104" s="38" t="str">
        <f aca="false">IF($C1104="","",SUMIFS(②実績CSV_期間A!$AA$2:$AA$5001,②実績CSV_期間A!$M$2:$M$5001,$C1104))</f>
        <v/>
      </c>
      <c r="H1104" s="38" t="str">
        <f aca="false">IF($C1104="","",SUMIFS(③実績CSV_期間B!$AA$2:$AA$5001,③実績CSV_期間B!$M$2:$M$5001,$C1104))</f>
        <v/>
      </c>
      <c r="I1104" s="38" t="str">
        <f aca="false">IF($C1104="","",SUMIFS(④実績CSV_期間C!$AA$2:$AA$5001,④実績CSV_期間C!$M$2:$M$5001,$C1104))</f>
        <v/>
      </c>
      <c r="J1104" s="38" t="str">
        <f aca="false">IF($C1104="","",N($F1104)*N($G1104))</f>
        <v/>
      </c>
      <c r="K1104" s="38" t="str">
        <f aca="false">IF($C1104="","",N($F1104)*N($H1104))</f>
        <v/>
      </c>
      <c r="L1104" s="38" t="str">
        <f aca="false">IF($C1104="","",N($F1104)*N($I1104))</f>
        <v/>
      </c>
      <c r="M1104" s="37" t="str">
        <f aca="false">IF(OR($C1104="",N(TOP!$C$12)=0),"",N($J1104)/TOP!$C$12)</f>
        <v/>
      </c>
      <c r="N1104" s="37" t="str">
        <f aca="false">IF(OR($C1104="",N(TOP!$C$13)=0),"",N($K1104)/TOP!$C$13)</f>
        <v/>
      </c>
      <c r="O1104" s="37" t="str">
        <f aca="false">IF(OR($C1104="",N(TOP!$C$14)=0),"",N($L1104)/TOP!$C$14)</f>
        <v/>
      </c>
      <c r="P1104" s="42" t="str">
        <f aca="false">IF($C1104="","",IFERROR(CHOOSE(MATCH(TOP!$C$10,{"【期間A】","【期間B】","【期間C】"},0),N($M1104),N($N1104),N($O1104)),0))</f>
        <v/>
      </c>
    </row>
    <row r="1105" customFormat="false" ht="15" hidden="false" customHeight="false" outlineLevel="0" collapsed="false">
      <c r="B1105" s="12" t="n">
        <v>1100</v>
      </c>
      <c r="C1105" s="36" t="str">
        <f aca="false">IF(②実績CSV_期間A!$M1101="","",②実績CSV_期間A!$M1101&amp;"")</f>
        <v/>
      </c>
      <c r="D1105" s="12" t="str">
        <f aca="false">IF($C1105="","",②実績CSV_期間A!$N1101)</f>
        <v/>
      </c>
      <c r="E1105" s="12" t="str">
        <f aca="false">IF($C1105="","",RIGHT($D1105,1))</f>
        <v/>
      </c>
      <c r="F1105" s="41" t="str">
        <f aca="false">IF($C1105="","",IFERROR(INDEX(サイズ換算マスタ!$C$6:$C$8,MATCH($E1105,サイズ換算マスタ!$B$6:$B$8,0)),1))</f>
        <v/>
      </c>
      <c r="G1105" s="38" t="str">
        <f aca="false">IF($C1105="","",SUMIFS(②実績CSV_期間A!$AA$2:$AA$5001,②実績CSV_期間A!$M$2:$M$5001,$C1105))</f>
        <v/>
      </c>
      <c r="H1105" s="38" t="str">
        <f aca="false">IF($C1105="","",SUMIFS(③実績CSV_期間B!$AA$2:$AA$5001,③実績CSV_期間B!$M$2:$M$5001,$C1105))</f>
        <v/>
      </c>
      <c r="I1105" s="38" t="str">
        <f aca="false">IF($C1105="","",SUMIFS(④実績CSV_期間C!$AA$2:$AA$5001,④実績CSV_期間C!$M$2:$M$5001,$C1105))</f>
        <v/>
      </c>
      <c r="J1105" s="38" t="str">
        <f aca="false">IF($C1105="","",N($F1105)*N($G1105))</f>
        <v/>
      </c>
      <c r="K1105" s="38" t="str">
        <f aca="false">IF($C1105="","",N($F1105)*N($H1105))</f>
        <v/>
      </c>
      <c r="L1105" s="38" t="str">
        <f aca="false">IF($C1105="","",N($F1105)*N($I1105))</f>
        <v/>
      </c>
      <c r="M1105" s="37" t="str">
        <f aca="false">IF(OR($C1105="",N(TOP!$C$12)=0),"",N($J1105)/TOP!$C$12)</f>
        <v/>
      </c>
      <c r="N1105" s="37" t="str">
        <f aca="false">IF(OR($C1105="",N(TOP!$C$13)=0),"",N($K1105)/TOP!$C$13)</f>
        <v/>
      </c>
      <c r="O1105" s="37" t="str">
        <f aca="false">IF(OR($C1105="",N(TOP!$C$14)=0),"",N($L1105)/TOP!$C$14)</f>
        <v/>
      </c>
      <c r="P1105" s="42" t="str">
        <f aca="false">IF($C1105="","",IFERROR(CHOOSE(MATCH(TOP!$C$10,{"【期間A】","【期間B】","【期間C】"},0),N($M1105),N($N1105),N($O1105)),0))</f>
        <v/>
      </c>
    </row>
    <row r="1106" customFormat="false" ht="15" hidden="false" customHeight="false" outlineLevel="0" collapsed="false">
      <c r="B1106" s="12" t="n">
        <v>1101</v>
      </c>
      <c r="C1106" s="36" t="str">
        <f aca="false">IF(②実績CSV_期間A!$M1102="","",②実績CSV_期間A!$M1102&amp;"")</f>
        <v/>
      </c>
      <c r="D1106" s="12" t="str">
        <f aca="false">IF($C1106="","",②実績CSV_期間A!$N1102)</f>
        <v/>
      </c>
      <c r="E1106" s="12" t="str">
        <f aca="false">IF($C1106="","",RIGHT($D1106,1))</f>
        <v/>
      </c>
      <c r="F1106" s="41" t="str">
        <f aca="false">IF($C1106="","",IFERROR(INDEX(サイズ換算マスタ!$C$6:$C$8,MATCH($E1106,サイズ換算マスタ!$B$6:$B$8,0)),1))</f>
        <v/>
      </c>
      <c r="G1106" s="38" t="str">
        <f aca="false">IF($C1106="","",SUMIFS(②実績CSV_期間A!$AA$2:$AA$5001,②実績CSV_期間A!$M$2:$M$5001,$C1106))</f>
        <v/>
      </c>
      <c r="H1106" s="38" t="str">
        <f aca="false">IF($C1106="","",SUMIFS(③実績CSV_期間B!$AA$2:$AA$5001,③実績CSV_期間B!$M$2:$M$5001,$C1106))</f>
        <v/>
      </c>
      <c r="I1106" s="38" t="str">
        <f aca="false">IF($C1106="","",SUMIFS(④実績CSV_期間C!$AA$2:$AA$5001,④実績CSV_期間C!$M$2:$M$5001,$C1106))</f>
        <v/>
      </c>
      <c r="J1106" s="38" t="str">
        <f aca="false">IF($C1106="","",N($F1106)*N($G1106))</f>
        <v/>
      </c>
      <c r="K1106" s="38" t="str">
        <f aca="false">IF($C1106="","",N($F1106)*N($H1106))</f>
        <v/>
      </c>
      <c r="L1106" s="38" t="str">
        <f aca="false">IF($C1106="","",N($F1106)*N($I1106))</f>
        <v/>
      </c>
      <c r="M1106" s="37" t="str">
        <f aca="false">IF(OR($C1106="",N(TOP!$C$12)=0),"",N($J1106)/TOP!$C$12)</f>
        <v/>
      </c>
      <c r="N1106" s="37" t="str">
        <f aca="false">IF(OR($C1106="",N(TOP!$C$13)=0),"",N($K1106)/TOP!$C$13)</f>
        <v/>
      </c>
      <c r="O1106" s="37" t="str">
        <f aca="false">IF(OR($C1106="",N(TOP!$C$14)=0),"",N($L1106)/TOP!$C$14)</f>
        <v/>
      </c>
      <c r="P1106" s="42" t="str">
        <f aca="false">IF($C1106="","",IFERROR(CHOOSE(MATCH(TOP!$C$10,{"【期間A】","【期間B】","【期間C】"},0),N($M1106),N($N1106),N($O1106)),0))</f>
        <v/>
      </c>
    </row>
    <row r="1107" customFormat="false" ht="15" hidden="false" customHeight="false" outlineLevel="0" collapsed="false">
      <c r="B1107" s="12" t="n">
        <v>1102</v>
      </c>
      <c r="C1107" s="36" t="str">
        <f aca="false">IF(②実績CSV_期間A!$M1103="","",②実績CSV_期間A!$M1103&amp;"")</f>
        <v/>
      </c>
      <c r="D1107" s="12" t="str">
        <f aca="false">IF($C1107="","",②実績CSV_期間A!$N1103)</f>
        <v/>
      </c>
      <c r="E1107" s="12" t="str">
        <f aca="false">IF($C1107="","",RIGHT($D1107,1))</f>
        <v/>
      </c>
      <c r="F1107" s="41" t="str">
        <f aca="false">IF($C1107="","",IFERROR(INDEX(サイズ換算マスタ!$C$6:$C$8,MATCH($E1107,サイズ換算マスタ!$B$6:$B$8,0)),1))</f>
        <v/>
      </c>
      <c r="G1107" s="38" t="str">
        <f aca="false">IF($C1107="","",SUMIFS(②実績CSV_期間A!$AA$2:$AA$5001,②実績CSV_期間A!$M$2:$M$5001,$C1107))</f>
        <v/>
      </c>
      <c r="H1107" s="38" t="str">
        <f aca="false">IF($C1107="","",SUMIFS(③実績CSV_期間B!$AA$2:$AA$5001,③実績CSV_期間B!$M$2:$M$5001,$C1107))</f>
        <v/>
      </c>
      <c r="I1107" s="38" t="str">
        <f aca="false">IF($C1107="","",SUMIFS(④実績CSV_期間C!$AA$2:$AA$5001,④実績CSV_期間C!$M$2:$M$5001,$C1107))</f>
        <v/>
      </c>
      <c r="J1107" s="38" t="str">
        <f aca="false">IF($C1107="","",N($F1107)*N($G1107))</f>
        <v/>
      </c>
      <c r="K1107" s="38" t="str">
        <f aca="false">IF($C1107="","",N($F1107)*N($H1107))</f>
        <v/>
      </c>
      <c r="L1107" s="38" t="str">
        <f aca="false">IF($C1107="","",N($F1107)*N($I1107))</f>
        <v/>
      </c>
      <c r="M1107" s="37" t="str">
        <f aca="false">IF(OR($C1107="",N(TOP!$C$12)=0),"",N($J1107)/TOP!$C$12)</f>
        <v/>
      </c>
      <c r="N1107" s="37" t="str">
        <f aca="false">IF(OR($C1107="",N(TOP!$C$13)=0),"",N($K1107)/TOP!$C$13)</f>
        <v/>
      </c>
      <c r="O1107" s="37" t="str">
        <f aca="false">IF(OR($C1107="",N(TOP!$C$14)=0),"",N($L1107)/TOP!$C$14)</f>
        <v/>
      </c>
      <c r="P1107" s="42" t="str">
        <f aca="false">IF($C1107="","",IFERROR(CHOOSE(MATCH(TOP!$C$10,{"【期間A】","【期間B】","【期間C】"},0),N($M1107),N($N1107),N($O1107)),0))</f>
        <v/>
      </c>
    </row>
    <row r="1108" customFormat="false" ht="15" hidden="false" customHeight="false" outlineLevel="0" collapsed="false">
      <c r="B1108" s="12" t="n">
        <v>1103</v>
      </c>
      <c r="C1108" s="36" t="str">
        <f aca="false">IF(②実績CSV_期間A!$M1104="","",②実績CSV_期間A!$M1104&amp;"")</f>
        <v/>
      </c>
      <c r="D1108" s="12" t="str">
        <f aca="false">IF($C1108="","",②実績CSV_期間A!$N1104)</f>
        <v/>
      </c>
      <c r="E1108" s="12" t="str">
        <f aca="false">IF($C1108="","",RIGHT($D1108,1))</f>
        <v/>
      </c>
      <c r="F1108" s="41" t="str">
        <f aca="false">IF($C1108="","",IFERROR(INDEX(サイズ換算マスタ!$C$6:$C$8,MATCH($E1108,サイズ換算マスタ!$B$6:$B$8,0)),1))</f>
        <v/>
      </c>
      <c r="G1108" s="38" t="str">
        <f aca="false">IF($C1108="","",SUMIFS(②実績CSV_期間A!$AA$2:$AA$5001,②実績CSV_期間A!$M$2:$M$5001,$C1108))</f>
        <v/>
      </c>
      <c r="H1108" s="38" t="str">
        <f aca="false">IF($C1108="","",SUMIFS(③実績CSV_期間B!$AA$2:$AA$5001,③実績CSV_期間B!$M$2:$M$5001,$C1108))</f>
        <v/>
      </c>
      <c r="I1108" s="38" t="str">
        <f aca="false">IF($C1108="","",SUMIFS(④実績CSV_期間C!$AA$2:$AA$5001,④実績CSV_期間C!$M$2:$M$5001,$C1108))</f>
        <v/>
      </c>
      <c r="J1108" s="38" t="str">
        <f aca="false">IF($C1108="","",N($F1108)*N($G1108))</f>
        <v/>
      </c>
      <c r="K1108" s="38" t="str">
        <f aca="false">IF($C1108="","",N($F1108)*N($H1108))</f>
        <v/>
      </c>
      <c r="L1108" s="38" t="str">
        <f aca="false">IF($C1108="","",N($F1108)*N($I1108))</f>
        <v/>
      </c>
      <c r="M1108" s="37" t="str">
        <f aca="false">IF(OR($C1108="",N(TOP!$C$12)=0),"",N($J1108)/TOP!$C$12)</f>
        <v/>
      </c>
      <c r="N1108" s="37" t="str">
        <f aca="false">IF(OR($C1108="",N(TOP!$C$13)=0),"",N($K1108)/TOP!$C$13)</f>
        <v/>
      </c>
      <c r="O1108" s="37" t="str">
        <f aca="false">IF(OR($C1108="",N(TOP!$C$14)=0),"",N($L1108)/TOP!$C$14)</f>
        <v/>
      </c>
      <c r="P1108" s="42" t="str">
        <f aca="false">IF($C1108="","",IFERROR(CHOOSE(MATCH(TOP!$C$10,{"【期間A】","【期間B】","【期間C】"},0),N($M1108),N($N1108),N($O1108)),0))</f>
        <v/>
      </c>
    </row>
    <row r="1109" customFormat="false" ht="15" hidden="false" customHeight="false" outlineLevel="0" collapsed="false">
      <c r="B1109" s="12" t="n">
        <v>1104</v>
      </c>
      <c r="C1109" s="36" t="str">
        <f aca="false">IF(②実績CSV_期間A!$M1105="","",②実績CSV_期間A!$M1105&amp;"")</f>
        <v/>
      </c>
      <c r="D1109" s="12" t="str">
        <f aca="false">IF($C1109="","",②実績CSV_期間A!$N1105)</f>
        <v/>
      </c>
      <c r="E1109" s="12" t="str">
        <f aca="false">IF($C1109="","",RIGHT($D1109,1))</f>
        <v/>
      </c>
      <c r="F1109" s="41" t="str">
        <f aca="false">IF($C1109="","",IFERROR(INDEX(サイズ換算マスタ!$C$6:$C$8,MATCH($E1109,サイズ換算マスタ!$B$6:$B$8,0)),1))</f>
        <v/>
      </c>
      <c r="G1109" s="38" t="str">
        <f aca="false">IF($C1109="","",SUMIFS(②実績CSV_期間A!$AA$2:$AA$5001,②実績CSV_期間A!$M$2:$M$5001,$C1109))</f>
        <v/>
      </c>
      <c r="H1109" s="38" t="str">
        <f aca="false">IF($C1109="","",SUMIFS(③実績CSV_期間B!$AA$2:$AA$5001,③実績CSV_期間B!$M$2:$M$5001,$C1109))</f>
        <v/>
      </c>
      <c r="I1109" s="38" t="str">
        <f aca="false">IF($C1109="","",SUMIFS(④実績CSV_期間C!$AA$2:$AA$5001,④実績CSV_期間C!$M$2:$M$5001,$C1109))</f>
        <v/>
      </c>
      <c r="J1109" s="38" t="str">
        <f aca="false">IF($C1109="","",N($F1109)*N($G1109))</f>
        <v/>
      </c>
      <c r="K1109" s="38" t="str">
        <f aca="false">IF($C1109="","",N($F1109)*N($H1109))</f>
        <v/>
      </c>
      <c r="L1109" s="38" t="str">
        <f aca="false">IF($C1109="","",N($F1109)*N($I1109))</f>
        <v/>
      </c>
      <c r="M1109" s="37" t="str">
        <f aca="false">IF(OR($C1109="",N(TOP!$C$12)=0),"",N($J1109)/TOP!$C$12)</f>
        <v/>
      </c>
      <c r="N1109" s="37" t="str">
        <f aca="false">IF(OR($C1109="",N(TOP!$C$13)=0),"",N($K1109)/TOP!$C$13)</f>
        <v/>
      </c>
      <c r="O1109" s="37" t="str">
        <f aca="false">IF(OR($C1109="",N(TOP!$C$14)=0),"",N($L1109)/TOP!$C$14)</f>
        <v/>
      </c>
      <c r="P1109" s="42" t="str">
        <f aca="false">IF($C1109="","",IFERROR(CHOOSE(MATCH(TOP!$C$10,{"【期間A】","【期間B】","【期間C】"},0),N($M1109),N($N1109),N($O1109)),0))</f>
        <v/>
      </c>
    </row>
    <row r="1110" customFormat="false" ht="15" hidden="false" customHeight="false" outlineLevel="0" collapsed="false">
      <c r="B1110" s="12" t="n">
        <v>1105</v>
      </c>
      <c r="C1110" s="36" t="str">
        <f aca="false">IF(②実績CSV_期間A!$M1106="","",②実績CSV_期間A!$M1106&amp;"")</f>
        <v/>
      </c>
      <c r="D1110" s="12" t="str">
        <f aca="false">IF($C1110="","",②実績CSV_期間A!$N1106)</f>
        <v/>
      </c>
      <c r="E1110" s="12" t="str">
        <f aca="false">IF($C1110="","",RIGHT($D1110,1))</f>
        <v/>
      </c>
      <c r="F1110" s="41" t="str">
        <f aca="false">IF($C1110="","",IFERROR(INDEX(サイズ換算マスタ!$C$6:$C$8,MATCH($E1110,サイズ換算マスタ!$B$6:$B$8,0)),1))</f>
        <v/>
      </c>
      <c r="G1110" s="38" t="str">
        <f aca="false">IF($C1110="","",SUMIFS(②実績CSV_期間A!$AA$2:$AA$5001,②実績CSV_期間A!$M$2:$M$5001,$C1110))</f>
        <v/>
      </c>
      <c r="H1110" s="38" t="str">
        <f aca="false">IF($C1110="","",SUMIFS(③実績CSV_期間B!$AA$2:$AA$5001,③実績CSV_期間B!$M$2:$M$5001,$C1110))</f>
        <v/>
      </c>
      <c r="I1110" s="38" t="str">
        <f aca="false">IF($C1110="","",SUMIFS(④実績CSV_期間C!$AA$2:$AA$5001,④実績CSV_期間C!$M$2:$M$5001,$C1110))</f>
        <v/>
      </c>
      <c r="J1110" s="38" t="str">
        <f aca="false">IF($C1110="","",N($F1110)*N($G1110))</f>
        <v/>
      </c>
      <c r="K1110" s="38" t="str">
        <f aca="false">IF($C1110="","",N($F1110)*N($H1110))</f>
        <v/>
      </c>
      <c r="L1110" s="38" t="str">
        <f aca="false">IF($C1110="","",N($F1110)*N($I1110))</f>
        <v/>
      </c>
      <c r="M1110" s="37" t="str">
        <f aca="false">IF(OR($C1110="",N(TOP!$C$12)=0),"",N($J1110)/TOP!$C$12)</f>
        <v/>
      </c>
      <c r="N1110" s="37" t="str">
        <f aca="false">IF(OR($C1110="",N(TOP!$C$13)=0),"",N($K1110)/TOP!$C$13)</f>
        <v/>
      </c>
      <c r="O1110" s="37" t="str">
        <f aca="false">IF(OR($C1110="",N(TOP!$C$14)=0),"",N($L1110)/TOP!$C$14)</f>
        <v/>
      </c>
      <c r="P1110" s="42" t="str">
        <f aca="false">IF($C1110="","",IFERROR(CHOOSE(MATCH(TOP!$C$10,{"【期間A】","【期間B】","【期間C】"},0),N($M1110),N($N1110),N($O1110)),0))</f>
        <v/>
      </c>
    </row>
    <row r="1111" customFormat="false" ht="15" hidden="false" customHeight="false" outlineLevel="0" collapsed="false">
      <c r="B1111" s="12" t="n">
        <v>1106</v>
      </c>
      <c r="C1111" s="36" t="str">
        <f aca="false">IF(②実績CSV_期間A!$M1107="","",②実績CSV_期間A!$M1107&amp;"")</f>
        <v/>
      </c>
      <c r="D1111" s="12" t="str">
        <f aca="false">IF($C1111="","",②実績CSV_期間A!$N1107)</f>
        <v/>
      </c>
      <c r="E1111" s="12" t="str">
        <f aca="false">IF($C1111="","",RIGHT($D1111,1))</f>
        <v/>
      </c>
      <c r="F1111" s="41" t="str">
        <f aca="false">IF($C1111="","",IFERROR(INDEX(サイズ換算マスタ!$C$6:$C$8,MATCH($E1111,サイズ換算マスタ!$B$6:$B$8,0)),1))</f>
        <v/>
      </c>
      <c r="G1111" s="38" t="str">
        <f aca="false">IF($C1111="","",SUMIFS(②実績CSV_期間A!$AA$2:$AA$5001,②実績CSV_期間A!$M$2:$M$5001,$C1111))</f>
        <v/>
      </c>
      <c r="H1111" s="38" t="str">
        <f aca="false">IF($C1111="","",SUMIFS(③実績CSV_期間B!$AA$2:$AA$5001,③実績CSV_期間B!$M$2:$M$5001,$C1111))</f>
        <v/>
      </c>
      <c r="I1111" s="38" t="str">
        <f aca="false">IF($C1111="","",SUMIFS(④実績CSV_期間C!$AA$2:$AA$5001,④実績CSV_期間C!$M$2:$M$5001,$C1111))</f>
        <v/>
      </c>
      <c r="J1111" s="38" t="str">
        <f aca="false">IF($C1111="","",N($F1111)*N($G1111))</f>
        <v/>
      </c>
      <c r="K1111" s="38" t="str">
        <f aca="false">IF($C1111="","",N($F1111)*N($H1111))</f>
        <v/>
      </c>
      <c r="L1111" s="38" t="str">
        <f aca="false">IF($C1111="","",N($F1111)*N($I1111))</f>
        <v/>
      </c>
      <c r="M1111" s="37" t="str">
        <f aca="false">IF(OR($C1111="",N(TOP!$C$12)=0),"",N($J1111)/TOP!$C$12)</f>
        <v/>
      </c>
      <c r="N1111" s="37" t="str">
        <f aca="false">IF(OR($C1111="",N(TOP!$C$13)=0),"",N($K1111)/TOP!$C$13)</f>
        <v/>
      </c>
      <c r="O1111" s="37" t="str">
        <f aca="false">IF(OR($C1111="",N(TOP!$C$14)=0),"",N($L1111)/TOP!$C$14)</f>
        <v/>
      </c>
      <c r="P1111" s="42" t="str">
        <f aca="false">IF($C1111="","",IFERROR(CHOOSE(MATCH(TOP!$C$10,{"【期間A】","【期間B】","【期間C】"},0),N($M1111),N($N1111),N($O1111)),0))</f>
        <v/>
      </c>
    </row>
    <row r="1112" customFormat="false" ht="15" hidden="false" customHeight="false" outlineLevel="0" collapsed="false">
      <c r="B1112" s="12" t="n">
        <v>1107</v>
      </c>
      <c r="C1112" s="36" t="str">
        <f aca="false">IF(②実績CSV_期間A!$M1108="","",②実績CSV_期間A!$M1108&amp;"")</f>
        <v/>
      </c>
      <c r="D1112" s="12" t="str">
        <f aca="false">IF($C1112="","",②実績CSV_期間A!$N1108)</f>
        <v/>
      </c>
      <c r="E1112" s="12" t="str">
        <f aca="false">IF($C1112="","",RIGHT($D1112,1))</f>
        <v/>
      </c>
      <c r="F1112" s="41" t="str">
        <f aca="false">IF($C1112="","",IFERROR(INDEX(サイズ換算マスタ!$C$6:$C$8,MATCH($E1112,サイズ換算マスタ!$B$6:$B$8,0)),1))</f>
        <v/>
      </c>
      <c r="G1112" s="38" t="str">
        <f aca="false">IF($C1112="","",SUMIFS(②実績CSV_期間A!$AA$2:$AA$5001,②実績CSV_期間A!$M$2:$M$5001,$C1112))</f>
        <v/>
      </c>
      <c r="H1112" s="38" t="str">
        <f aca="false">IF($C1112="","",SUMIFS(③実績CSV_期間B!$AA$2:$AA$5001,③実績CSV_期間B!$M$2:$M$5001,$C1112))</f>
        <v/>
      </c>
      <c r="I1112" s="38" t="str">
        <f aca="false">IF($C1112="","",SUMIFS(④実績CSV_期間C!$AA$2:$AA$5001,④実績CSV_期間C!$M$2:$M$5001,$C1112))</f>
        <v/>
      </c>
      <c r="J1112" s="38" t="str">
        <f aca="false">IF($C1112="","",N($F1112)*N($G1112))</f>
        <v/>
      </c>
      <c r="K1112" s="38" t="str">
        <f aca="false">IF($C1112="","",N($F1112)*N($H1112))</f>
        <v/>
      </c>
      <c r="L1112" s="38" t="str">
        <f aca="false">IF($C1112="","",N($F1112)*N($I1112))</f>
        <v/>
      </c>
      <c r="M1112" s="37" t="str">
        <f aca="false">IF(OR($C1112="",N(TOP!$C$12)=0),"",N($J1112)/TOP!$C$12)</f>
        <v/>
      </c>
      <c r="N1112" s="37" t="str">
        <f aca="false">IF(OR($C1112="",N(TOP!$C$13)=0),"",N($K1112)/TOP!$C$13)</f>
        <v/>
      </c>
      <c r="O1112" s="37" t="str">
        <f aca="false">IF(OR($C1112="",N(TOP!$C$14)=0),"",N($L1112)/TOP!$C$14)</f>
        <v/>
      </c>
      <c r="P1112" s="42" t="str">
        <f aca="false">IF($C1112="","",IFERROR(CHOOSE(MATCH(TOP!$C$10,{"【期間A】","【期間B】","【期間C】"},0),N($M1112),N($N1112),N($O1112)),0))</f>
        <v/>
      </c>
    </row>
    <row r="1113" customFormat="false" ht="15" hidden="false" customHeight="false" outlineLevel="0" collapsed="false">
      <c r="B1113" s="12" t="n">
        <v>1108</v>
      </c>
      <c r="C1113" s="36" t="str">
        <f aca="false">IF(②実績CSV_期間A!$M1109="","",②実績CSV_期間A!$M1109&amp;"")</f>
        <v/>
      </c>
      <c r="D1113" s="12" t="str">
        <f aca="false">IF($C1113="","",②実績CSV_期間A!$N1109)</f>
        <v/>
      </c>
      <c r="E1113" s="12" t="str">
        <f aca="false">IF($C1113="","",RIGHT($D1113,1))</f>
        <v/>
      </c>
      <c r="F1113" s="41" t="str">
        <f aca="false">IF($C1113="","",IFERROR(INDEX(サイズ換算マスタ!$C$6:$C$8,MATCH($E1113,サイズ換算マスタ!$B$6:$B$8,0)),1))</f>
        <v/>
      </c>
      <c r="G1113" s="38" t="str">
        <f aca="false">IF($C1113="","",SUMIFS(②実績CSV_期間A!$AA$2:$AA$5001,②実績CSV_期間A!$M$2:$M$5001,$C1113))</f>
        <v/>
      </c>
      <c r="H1113" s="38" t="str">
        <f aca="false">IF($C1113="","",SUMIFS(③実績CSV_期間B!$AA$2:$AA$5001,③実績CSV_期間B!$M$2:$M$5001,$C1113))</f>
        <v/>
      </c>
      <c r="I1113" s="38" t="str">
        <f aca="false">IF($C1113="","",SUMIFS(④実績CSV_期間C!$AA$2:$AA$5001,④実績CSV_期間C!$M$2:$M$5001,$C1113))</f>
        <v/>
      </c>
      <c r="J1113" s="38" t="str">
        <f aca="false">IF($C1113="","",N($F1113)*N($G1113))</f>
        <v/>
      </c>
      <c r="K1113" s="38" t="str">
        <f aca="false">IF($C1113="","",N($F1113)*N($H1113))</f>
        <v/>
      </c>
      <c r="L1113" s="38" t="str">
        <f aca="false">IF($C1113="","",N($F1113)*N($I1113))</f>
        <v/>
      </c>
      <c r="M1113" s="37" t="str">
        <f aca="false">IF(OR($C1113="",N(TOP!$C$12)=0),"",N($J1113)/TOP!$C$12)</f>
        <v/>
      </c>
      <c r="N1113" s="37" t="str">
        <f aca="false">IF(OR($C1113="",N(TOP!$C$13)=0),"",N($K1113)/TOP!$C$13)</f>
        <v/>
      </c>
      <c r="O1113" s="37" t="str">
        <f aca="false">IF(OR($C1113="",N(TOP!$C$14)=0),"",N($L1113)/TOP!$C$14)</f>
        <v/>
      </c>
      <c r="P1113" s="42" t="str">
        <f aca="false">IF($C1113="","",IFERROR(CHOOSE(MATCH(TOP!$C$10,{"【期間A】","【期間B】","【期間C】"},0),N($M1113),N($N1113),N($O1113)),0))</f>
        <v/>
      </c>
    </row>
    <row r="1114" customFormat="false" ht="15" hidden="false" customHeight="false" outlineLevel="0" collapsed="false">
      <c r="B1114" s="12" t="n">
        <v>1109</v>
      </c>
      <c r="C1114" s="36" t="str">
        <f aca="false">IF(②実績CSV_期間A!$M1110="","",②実績CSV_期間A!$M1110&amp;"")</f>
        <v/>
      </c>
      <c r="D1114" s="12" t="str">
        <f aca="false">IF($C1114="","",②実績CSV_期間A!$N1110)</f>
        <v/>
      </c>
      <c r="E1114" s="12" t="str">
        <f aca="false">IF($C1114="","",RIGHT($D1114,1))</f>
        <v/>
      </c>
      <c r="F1114" s="41" t="str">
        <f aca="false">IF($C1114="","",IFERROR(INDEX(サイズ換算マスタ!$C$6:$C$8,MATCH($E1114,サイズ換算マスタ!$B$6:$B$8,0)),1))</f>
        <v/>
      </c>
      <c r="G1114" s="38" t="str">
        <f aca="false">IF($C1114="","",SUMIFS(②実績CSV_期間A!$AA$2:$AA$5001,②実績CSV_期間A!$M$2:$M$5001,$C1114))</f>
        <v/>
      </c>
      <c r="H1114" s="38" t="str">
        <f aca="false">IF($C1114="","",SUMIFS(③実績CSV_期間B!$AA$2:$AA$5001,③実績CSV_期間B!$M$2:$M$5001,$C1114))</f>
        <v/>
      </c>
      <c r="I1114" s="38" t="str">
        <f aca="false">IF($C1114="","",SUMIFS(④実績CSV_期間C!$AA$2:$AA$5001,④実績CSV_期間C!$M$2:$M$5001,$C1114))</f>
        <v/>
      </c>
      <c r="J1114" s="38" t="str">
        <f aca="false">IF($C1114="","",N($F1114)*N($G1114))</f>
        <v/>
      </c>
      <c r="K1114" s="38" t="str">
        <f aca="false">IF($C1114="","",N($F1114)*N($H1114))</f>
        <v/>
      </c>
      <c r="L1114" s="38" t="str">
        <f aca="false">IF($C1114="","",N($F1114)*N($I1114))</f>
        <v/>
      </c>
      <c r="M1114" s="37" t="str">
        <f aca="false">IF(OR($C1114="",N(TOP!$C$12)=0),"",N($J1114)/TOP!$C$12)</f>
        <v/>
      </c>
      <c r="N1114" s="37" t="str">
        <f aca="false">IF(OR($C1114="",N(TOP!$C$13)=0),"",N($K1114)/TOP!$C$13)</f>
        <v/>
      </c>
      <c r="O1114" s="37" t="str">
        <f aca="false">IF(OR($C1114="",N(TOP!$C$14)=0),"",N($L1114)/TOP!$C$14)</f>
        <v/>
      </c>
      <c r="P1114" s="42" t="str">
        <f aca="false">IF($C1114="","",IFERROR(CHOOSE(MATCH(TOP!$C$10,{"【期間A】","【期間B】","【期間C】"},0),N($M1114),N($N1114),N($O1114)),0))</f>
        <v/>
      </c>
    </row>
    <row r="1115" customFormat="false" ht="15" hidden="false" customHeight="false" outlineLevel="0" collapsed="false">
      <c r="B1115" s="12" t="n">
        <v>1110</v>
      </c>
      <c r="C1115" s="36" t="str">
        <f aca="false">IF(②実績CSV_期間A!$M1111="","",②実績CSV_期間A!$M1111&amp;"")</f>
        <v/>
      </c>
      <c r="D1115" s="12" t="str">
        <f aca="false">IF($C1115="","",②実績CSV_期間A!$N1111)</f>
        <v/>
      </c>
      <c r="E1115" s="12" t="str">
        <f aca="false">IF($C1115="","",RIGHT($D1115,1))</f>
        <v/>
      </c>
      <c r="F1115" s="41" t="str">
        <f aca="false">IF($C1115="","",IFERROR(INDEX(サイズ換算マスタ!$C$6:$C$8,MATCH($E1115,サイズ換算マスタ!$B$6:$B$8,0)),1))</f>
        <v/>
      </c>
      <c r="G1115" s="38" t="str">
        <f aca="false">IF($C1115="","",SUMIFS(②実績CSV_期間A!$AA$2:$AA$5001,②実績CSV_期間A!$M$2:$M$5001,$C1115))</f>
        <v/>
      </c>
      <c r="H1115" s="38" t="str">
        <f aca="false">IF($C1115="","",SUMIFS(③実績CSV_期間B!$AA$2:$AA$5001,③実績CSV_期間B!$M$2:$M$5001,$C1115))</f>
        <v/>
      </c>
      <c r="I1115" s="38" t="str">
        <f aca="false">IF($C1115="","",SUMIFS(④実績CSV_期間C!$AA$2:$AA$5001,④実績CSV_期間C!$M$2:$M$5001,$C1115))</f>
        <v/>
      </c>
      <c r="J1115" s="38" t="str">
        <f aca="false">IF($C1115="","",N($F1115)*N($G1115))</f>
        <v/>
      </c>
      <c r="K1115" s="38" t="str">
        <f aca="false">IF($C1115="","",N($F1115)*N($H1115))</f>
        <v/>
      </c>
      <c r="L1115" s="38" t="str">
        <f aca="false">IF($C1115="","",N($F1115)*N($I1115))</f>
        <v/>
      </c>
      <c r="M1115" s="37" t="str">
        <f aca="false">IF(OR($C1115="",N(TOP!$C$12)=0),"",N($J1115)/TOP!$C$12)</f>
        <v/>
      </c>
      <c r="N1115" s="37" t="str">
        <f aca="false">IF(OR($C1115="",N(TOP!$C$13)=0),"",N($K1115)/TOP!$C$13)</f>
        <v/>
      </c>
      <c r="O1115" s="37" t="str">
        <f aca="false">IF(OR($C1115="",N(TOP!$C$14)=0),"",N($L1115)/TOP!$C$14)</f>
        <v/>
      </c>
      <c r="P1115" s="42" t="str">
        <f aca="false">IF($C1115="","",IFERROR(CHOOSE(MATCH(TOP!$C$10,{"【期間A】","【期間B】","【期間C】"},0),N($M1115),N($N1115),N($O1115)),0))</f>
        <v/>
      </c>
    </row>
    <row r="1116" customFormat="false" ht="15" hidden="false" customHeight="false" outlineLevel="0" collapsed="false">
      <c r="B1116" s="12" t="n">
        <v>1111</v>
      </c>
      <c r="C1116" s="36" t="str">
        <f aca="false">IF(②実績CSV_期間A!$M1112="","",②実績CSV_期間A!$M1112&amp;"")</f>
        <v/>
      </c>
      <c r="D1116" s="12" t="str">
        <f aca="false">IF($C1116="","",②実績CSV_期間A!$N1112)</f>
        <v/>
      </c>
      <c r="E1116" s="12" t="str">
        <f aca="false">IF($C1116="","",RIGHT($D1116,1))</f>
        <v/>
      </c>
      <c r="F1116" s="41" t="str">
        <f aca="false">IF($C1116="","",IFERROR(INDEX(サイズ換算マスタ!$C$6:$C$8,MATCH($E1116,サイズ換算マスタ!$B$6:$B$8,0)),1))</f>
        <v/>
      </c>
      <c r="G1116" s="38" t="str">
        <f aca="false">IF($C1116="","",SUMIFS(②実績CSV_期間A!$AA$2:$AA$5001,②実績CSV_期間A!$M$2:$M$5001,$C1116))</f>
        <v/>
      </c>
      <c r="H1116" s="38" t="str">
        <f aca="false">IF($C1116="","",SUMIFS(③実績CSV_期間B!$AA$2:$AA$5001,③実績CSV_期間B!$M$2:$M$5001,$C1116))</f>
        <v/>
      </c>
      <c r="I1116" s="38" t="str">
        <f aca="false">IF($C1116="","",SUMIFS(④実績CSV_期間C!$AA$2:$AA$5001,④実績CSV_期間C!$M$2:$M$5001,$C1116))</f>
        <v/>
      </c>
      <c r="J1116" s="38" t="str">
        <f aca="false">IF($C1116="","",N($F1116)*N($G1116))</f>
        <v/>
      </c>
      <c r="K1116" s="38" t="str">
        <f aca="false">IF($C1116="","",N($F1116)*N($H1116))</f>
        <v/>
      </c>
      <c r="L1116" s="38" t="str">
        <f aca="false">IF($C1116="","",N($F1116)*N($I1116))</f>
        <v/>
      </c>
      <c r="M1116" s="37" t="str">
        <f aca="false">IF(OR($C1116="",N(TOP!$C$12)=0),"",N($J1116)/TOP!$C$12)</f>
        <v/>
      </c>
      <c r="N1116" s="37" t="str">
        <f aca="false">IF(OR($C1116="",N(TOP!$C$13)=0),"",N($K1116)/TOP!$C$13)</f>
        <v/>
      </c>
      <c r="O1116" s="37" t="str">
        <f aca="false">IF(OR($C1116="",N(TOP!$C$14)=0),"",N($L1116)/TOP!$C$14)</f>
        <v/>
      </c>
      <c r="P1116" s="42" t="str">
        <f aca="false">IF($C1116="","",IFERROR(CHOOSE(MATCH(TOP!$C$10,{"【期間A】","【期間B】","【期間C】"},0),N($M1116),N($N1116),N($O1116)),0))</f>
        <v/>
      </c>
    </row>
    <row r="1117" customFormat="false" ht="15" hidden="false" customHeight="false" outlineLevel="0" collapsed="false">
      <c r="B1117" s="12" t="n">
        <v>1112</v>
      </c>
      <c r="C1117" s="36" t="str">
        <f aca="false">IF(②実績CSV_期間A!$M1113="","",②実績CSV_期間A!$M1113&amp;"")</f>
        <v/>
      </c>
      <c r="D1117" s="12" t="str">
        <f aca="false">IF($C1117="","",②実績CSV_期間A!$N1113)</f>
        <v/>
      </c>
      <c r="E1117" s="12" t="str">
        <f aca="false">IF($C1117="","",RIGHT($D1117,1))</f>
        <v/>
      </c>
      <c r="F1117" s="41" t="str">
        <f aca="false">IF($C1117="","",IFERROR(INDEX(サイズ換算マスタ!$C$6:$C$8,MATCH($E1117,サイズ換算マスタ!$B$6:$B$8,0)),1))</f>
        <v/>
      </c>
      <c r="G1117" s="38" t="str">
        <f aca="false">IF($C1117="","",SUMIFS(②実績CSV_期間A!$AA$2:$AA$5001,②実績CSV_期間A!$M$2:$M$5001,$C1117))</f>
        <v/>
      </c>
      <c r="H1117" s="38" t="str">
        <f aca="false">IF($C1117="","",SUMIFS(③実績CSV_期間B!$AA$2:$AA$5001,③実績CSV_期間B!$M$2:$M$5001,$C1117))</f>
        <v/>
      </c>
      <c r="I1117" s="38" t="str">
        <f aca="false">IF($C1117="","",SUMIFS(④実績CSV_期間C!$AA$2:$AA$5001,④実績CSV_期間C!$M$2:$M$5001,$C1117))</f>
        <v/>
      </c>
      <c r="J1117" s="38" t="str">
        <f aca="false">IF($C1117="","",N($F1117)*N($G1117))</f>
        <v/>
      </c>
      <c r="K1117" s="38" t="str">
        <f aca="false">IF($C1117="","",N($F1117)*N($H1117))</f>
        <v/>
      </c>
      <c r="L1117" s="38" t="str">
        <f aca="false">IF($C1117="","",N($F1117)*N($I1117))</f>
        <v/>
      </c>
      <c r="M1117" s="37" t="str">
        <f aca="false">IF(OR($C1117="",N(TOP!$C$12)=0),"",N($J1117)/TOP!$C$12)</f>
        <v/>
      </c>
      <c r="N1117" s="37" t="str">
        <f aca="false">IF(OR($C1117="",N(TOP!$C$13)=0),"",N($K1117)/TOP!$C$13)</f>
        <v/>
      </c>
      <c r="O1117" s="37" t="str">
        <f aca="false">IF(OR($C1117="",N(TOP!$C$14)=0),"",N($L1117)/TOP!$C$14)</f>
        <v/>
      </c>
      <c r="P1117" s="42" t="str">
        <f aca="false">IF($C1117="","",IFERROR(CHOOSE(MATCH(TOP!$C$10,{"【期間A】","【期間B】","【期間C】"},0),N($M1117),N($N1117),N($O1117)),0))</f>
        <v/>
      </c>
    </row>
    <row r="1118" customFormat="false" ht="15" hidden="false" customHeight="false" outlineLevel="0" collapsed="false">
      <c r="B1118" s="12" t="n">
        <v>1113</v>
      </c>
      <c r="C1118" s="36" t="str">
        <f aca="false">IF(②実績CSV_期間A!$M1114="","",②実績CSV_期間A!$M1114&amp;"")</f>
        <v/>
      </c>
      <c r="D1118" s="12" t="str">
        <f aca="false">IF($C1118="","",②実績CSV_期間A!$N1114)</f>
        <v/>
      </c>
      <c r="E1118" s="12" t="str">
        <f aca="false">IF($C1118="","",RIGHT($D1118,1))</f>
        <v/>
      </c>
      <c r="F1118" s="41" t="str">
        <f aca="false">IF($C1118="","",IFERROR(INDEX(サイズ換算マスタ!$C$6:$C$8,MATCH($E1118,サイズ換算マスタ!$B$6:$B$8,0)),1))</f>
        <v/>
      </c>
      <c r="G1118" s="38" t="str">
        <f aca="false">IF($C1118="","",SUMIFS(②実績CSV_期間A!$AA$2:$AA$5001,②実績CSV_期間A!$M$2:$M$5001,$C1118))</f>
        <v/>
      </c>
      <c r="H1118" s="38" t="str">
        <f aca="false">IF($C1118="","",SUMIFS(③実績CSV_期間B!$AA$2:$AA$5001,③実績CSV_期間B!$M$2:$M$5001,$C1118))</f>
        <v/>
      </c>
      <c r="I1118" s="38" t="str">
        <f aca="false">IF($C1118="","",SUMIFS(④実績CSV_期間C!$AA$2:$AA$5001,④実績CSV_期間C!$M$2:$M$5001,$C1118))</f>
        <v/>
      </c>
      <c r="J1118" s="38" t="str">
        <f aca="false">IF($C1118="","",N($F1118)*N($G1118))</f>
        <v/>
      </c>
      <c r="K1118" s="38" t="str">
        <f aca="false">IF($C1118="","",N($F1118)*N($H1118))</f>
        <v/>
      </c>
      <c r="L1118" s="38" t="str">
        <f aca="false">IF($C1118="","",N($F1118)*N($I1118))</f>
        <v/>
      </c>
      <c r="M1118" s="37" t="str">
        <f aca="false">IF(OR($C1118="",N(TOP!$C$12)=0),"",N($J1118)/TOP!$C$12)</f>
        <v/>
      </c>
      <c r="N1118" s="37" t="str">
        <f aca="false">IF(OR($C1118="",N(TOP!$C$13)=0),"",N($K1118)/TOP!$C$13)</f>
        <v/>
      </c>
      <c r="O1118" s="37" t="str">
        <f aca="false">IF(OR($C1118="",N(TOP!$C$14)=0),"",N($L1118)/TOP!$C$14)</f>
        <v/>
      </c>
      <c r="P1118" s="42" t="str">
        <f aca="false">IF($C1118="","",IFERROR(CHOOSE(MATCH(TOP!$C$10,{"【期間A】","【期間B】","【期間C】"},0),N($M1118),N($N1118),N($O1118)),0))</f>
        <v/>
      </c>
    </row>
    <row r="1119" customFormat="false" ht="15" hidden="false" customHeight="false" outlineLevel="0" collapsed="false">
      <c r="B1119" s="12" t="n">
        <v>1114</v>
      </c>
      <c r="C1119" s="36" t="str">
        <f aca="false">IF(②実績CSV_期間A!$M1115="","",②実績CSV_期間A!$M1115&amp;"")</f>
        <v/>
      </c>
      <c r="D1119" s="12" t="str">
        <f aca="false">IF($C1119="","",②実績CSV_期間A!$N1115)</f>
        <v/>
      </c>
      <c r="E1119" s="12" t="str">
        <f aca="false">IF($C1119="","",RIGHT($D1119,1))</f>
        <v/>
      </c>
      <c r="F1119" s="41" t="str">
        <f aca="false">IF($C1119="","",IFERROR(INDEX(サイズ換算マスタ!$C$6:$C$8,MATCH($E1119,サイズ換算マスタ!$B$6:$B$8,0)),1))</f>
        <v/>
      </c>
      <c r="G1119" s="38" t="str">
        <f aca="false">IF($C1119="","",SUMIFS(②実績CSV_期間A!$AA$2:$AA$5001,②実績CSV_期間A!$M$2:$M$5001,$C1119))</f>
        <v/>
      </c>
      <c r="H1119" s="38" t="str">
        <f aca="false">IF($C1119="","",SUMIFS(③実績CSV_期間B!$AA$2:$AA$5001,③実績CSV_期間B!$M$2:$M$5001,$C1119))</f>
        <v/>
      </c>
      <c r="I1119" s="38" t="str">
        <f aca="false">IF($C1119="","",SUMIFS(④実績CSV_期間C!$AA$2:$AA$5001,④実績CSV_期間C!$M$2:$M$5001,$C1119))</f>
        <v/>
      </c>
      <c r="J1119" s="38" t="str">
        <f aca="false">IF($C1119="","",N($F1119)*N($G1119))</f>
        <v/>
      </c>
      <c r="K1119" s="38" t="str">
        <f aca="false">IF($C1119="","",N($F1119)*N($H1119))</f>
        <v/>
      </c>
      <c r="L1119" s="38" t="str">
        <f aca="false">IF($C1119="","",N($F1119)*N($I1119))</f>
        <v/>
      </c>
      <c r="M1119" s="37" t="str">
        <f aca="false">IF(OR($C1119="",N(TOP!$C$12)=0),"",N($J1119)/TOP!$C$12)</f>
        <v/>
      </c>
      <c r="N1119" s="37" t="str">
        <f aca="false">IF(OR($C1119="",N(TOP!$C$13)=0),"",N($K1119)/TOP!$C$13)</f>
        <v/>
      </c>
      <c r="O1119" s="37" t="str">
        <f aca="false">IF(OR($C1119="",N(TOP!$C$14)=0),"",N($L1119)/TOP!$C$14)</f>
        <v/>
      </c>
      <c r="P1119" s="42" t="str">
        <f aca="false">IF($C1119="","",IFERROR(CHOOSE(MATCH(TOP!$C$10,{"【期間A】","【期間B】","【期間C】"},0),N($M1119),N($N1119),N($O1119)),0))</f>
        <v/>
      </c>
    </row>
    <row r="1120" customFormat="false" ht="15" hidden="false" customHeight="false" outlineLevel="0" collapsed="false">
      <c r="B1120" s="12" t="n">
        <v>1115</v>
      </c>
      <c r="C1120" s="36" t="str">
        <f aca="false">IF(②実績CSV_期間A!$M1116="","",②実績CSV_期間A!$M1116&amp;"")</f>
        <v/>
      </c>
      <c r="D1120" s="12" t="str">
        <f aca="false">IF($C1120="","",②実績CSV_期間A!$N1116)</f>
        <v/>
      </c>
      <c r="E1120" s="12" t="str">
        <f aca="false">IF($C1120="","",RIGHT($D1120,1))</f>
        <v/>
      </c>
      <c r="F1120" s="41" t="str">
        <f aca="false">IF($C1120="","",IFERROR(INDEX(サイズ換算マスタ!$C$6:$C$8,MATCH($E1120,サイズ換算マスタ!$B$6:$B$8,0)),1))</f>
        <v/>
      </c>
      <c r="G1120" s="38" t="str">
        <f aca="false">IF($C1120="","",SUMIFS(②実績CSV_期間A!$AA$2:$AA$5001,②実績CSV_期間A!$M$2:$M$5001,$C1120))</f>
        <v/>
      </c>
      <c r="H1120" s="38" t="str">
        <f aca="false">IF($C1120="","",SUMIFS(③実績CSV_期間B!$AA$2:$AA$5001,③実績CSV_期間B!$M$2:$M$5001,$C1120))</f>
        <v/>
      </c>
      <c r="I1120" s="38" t="str">
        <f aca="false">IF($C1120="","",SUMIFS(④実績CSV_期間C!$AA$2:$AA$5001,④実績CSV_期間C!$M$2:$M$5001,$C1120))</f>
        <v/>
      </c>
      <c r="J1120" s="38" t="str">
        <f aca="false">IF($C1120="","",N($F1120)*N($G1120))</f>
        <v/>
      </c>
      <c r="K1120" s="38" t="str">
        <f aca="false">IF($C1120="","",N($F1120)*N($H1120))</f>
        <v/>
      </c>
      <c r="L1120" s="38" t="str">
        <f aca="false">IF($C1120="","",N($F1120)*N($I1120))</f>
        <v/>
      </c>
      <c r="M1120" s="37" t="str">
        <f aca="false">IF(OR($C1120="",N(TOP!$C$12)=0),"",N($J1120)/TOP!$C$12)</f>
        <v/>
      </c>
      <c r="N1120" s="37" t="str">
        <f aca="false">IF(OR($C1120="",N(TOP!$C$13)=0),"",N($K1120)/TOP!$C$13)</f>
        <v/>
      </c>
      <c r="O1120" s="37" t="str">
        <f aca="false">IF(OR($C1120="",N(TOP!$C$14)=0),"",N($L1120)/TOP!$C$14)</f>
        <v/>
      </c>
      <c r="P1120" s="42" t="str">
        <f aca="false">IF($C1120="","",IFERROR(CHOOSE(MATCH(TOP!$C$10,{"【期間A】","【期間B】","【期間C】"},0),N($M1120),N($N1120),N($O1120)),0))</f>
        <v/>
      </c>
    </row>
    <row r="1121" customFormat="false" ht="15" hidden="false" customHeight="false" outlineLevel="0" collapsed="false">
      <c r="B1121" s="12" t="n">
        <v>1116</v>
      </c>
      <c r="C1121" s="36" t="str">
        <f aca="false">IF(②実績CSV_期間A!$M1117="","",②実績CSV_期間A!$M1117&amp;"")</f>
        <v/>
      </c>
      <c r="D1121" s="12" t="str">
        <f aca="false">IF($C1121="","",②実績CSV_期間A!$N1117)</f>
        <v/>
      </c>
      <c r="E1121" s="12" t="str">
        <f aca="false">IF($C1121="","",RIGHT($D1121,1))</f>
        <v/>
      </c>
      <c r="F1121" s="41" t="str">
        <f aca="false">IF($C1121="","",IFERROR(INDEX(サイズ換算マスタ!$C$6:$C$8,MATCH($E1121,サイズ換算マスタ!$B$6:$B$8,0)),1))</f>
        <v/>
      </c>
      <c r="G1121" s="38" t="str">
        <f aca="false">IF($C1121="","",SUMIFS(②実績CSV_期間A!$AA$2:$AA$5001,②実績CSV_期間A!$M$2:$M$5001,$C1121))</f>
        <v/>
      </c>
      <c r="H1121" s="38" t="str">
        <f aca="false">IF($C1121="","",SUMIFS(③実績CSV_期間B!$AA$2:$AA$5001,③実績CSV_期間B!$M$2:$M$5001,$C1121))</f>
        <v/>
      </c>
      <c r="I1121" s="38" t="str">
        <f aca="false">IF($C1121="","",SUMIFS(④実績CSV_期間C!$AA$2:$AA$5001,④実績CSV_期間C!$M$2:$M$5001,$C1121))</f>
        <v/>
      </c>
      <c r="J1121" s="38" t="str">
        <f aca="false">IF($C1121="","",N($F1121)*N($G1121))</f>
        <v/>
      </c>
      <c r="K1121" s="38" t="str">
        <f aca="false">IF($C1121="","",N($F1121)*N($H1121))</f>
        <v/>
      </c>
      <c r="L1121" s="38" t="str">
        <f aca="false">IF($C1121="","",N($F1121)*N($I1121))</f>
        <v/>
      </c>
      <c r="M1121" s="37" t="str">
        <f aca="false">IF(OR($C1121="",N(TOP!$C$12)=0),"",N($J1121)/TOP!$C$12)</f>
        <v/>
      </c>
      <c r="N1121" s="37" t="str">
        <f aca="false">IF(OR($C1121="",N(TOP!$C$13)=0),"",N($K1121)/TOP!$C$13)</f>
        <v/>
      </c>
      <c r="O1121" s="37" t="str">
        <f aca="false">IF(OR($C1121="",N(TOP!$C$14)=0),"",N($L1121)/TOP!$C$14)</f>
        <v/>
      </c>
      <c r="P1121" s="42" t="str">
        <f aca="false">IF($C1121="","",IFERROR(CHOOSE(MATCH(TOP!$C$10,{"【期間A】","【期間B】","【期間C】"},0),N($M1121),N($N1121),N($O1121)),0))</f>
        <v/>
      </c>
    </row>
    <row r="1122" customFormat="false" ht="15" hidden="false" customHeight="false" outlineLevel="0" collapsed="false">
      <c r="B1122" s="12" t="n">
        <v>1117</v>
      </c>
      <c r="C1122" s="36" t="str">
        <f aca="false">IF(②実績CSV_期間A!$M1118="","",②実績CSV_期間A!$M1118&amp;"")</f>
        <v/>
      </c>
      <c r="D1122" s="12" t="str">
        <f aca="false">IF($C1122="","",②実績CSV_期間A!$N1118)</f>
        <v/>
      </c>
      <c r="E1122" s="12" t="str">
        <f aca="false">IF($C1122="","",RIGHT($D1122,1))</f>
        <v/>
      </c>
      <c r="F1122" s="41" t="str">
        <f aca="false">IF($C1122="","",IFERROR(INDEX(サイズ換算マスタ!$C$6:$C$8,MATCH($E1122,サイズ換算マスタ!$B$6:$B$8,0)),1))</f>
        <v/>
      </c>
      <c r="G1122" s="38" t="str">
        <f aca="false">IF($C1122="","",SUMIFS(②実績CSV_期間A!$AA$2:$AA$5001,②実績CSV_期間A!$M$2:$M$5001,$C1122))</f>
        <v/>
      </c>
      <c r="H1122" s="38" t="str">
        <f aca="false">IF($C1122="","",SUMIFS(③実績CSV_期間B!$AA$2:$AA$5001,③実績CSV_期間B!$M$2:$M$5001,$C1122))</f>
        <v/>
      </c>
      <c r="I1122" s="38" t="str">
        <f aca="false">IF($C1122="","",SUMIFS(④実績CSV_期間C!$AA$2:$AA$5001,④実績CSV_期間C!$M$2:$M$5001,$C1122))</f>
        <v/>
      </c>
      <c r="J1122" s="38" t="str">
        <f aca="false">IF($C1122="","",N($F1122)*N($G1122))</f>
        <v/>
      </c>
      <c r="K1122" s="38" t="str">
        <f aca="false">IF($C1122="","",N($F1122)*N($H1122))</f>
        <v/>
      </c>
      <c r="L1122" s="38" t="str">
        <f aca="false">IF($C1122="","",N($F1122)*N($I1122))</f>
        <v/>
      </c>
      <c r="M1122" s="37" t="str">
        <f aca="false">IF(OR($C1122="",N(TOP!$C$12)=0),"",N($J1122)/TOP!$C$12)</f>
        <v/>
      </c>
      <c r="N1122" s="37" t="str">
        <f aca="false">IF(OR($C1122="",N(TOP!$C$13)=0),"",N($K1122)/TOP!$C$13)</f>
        <v/>
      </c>
      <c r="O1122" s="37" t="str">
        <f aca="false">IF(OR($C1122="",N(TOP!$C$14)=0),"",N($L1122)/TOP!$C$14)</f>
        <v/>
      </c>
      <c r="P1122" s="42" t="str">
        <f aca="false">IF($C1122="","",IFERROR(CHOOSE(MATCH(TOP!$C$10,{"【期間A】","【期間B】","【期間C】"},0),N($M1122),N($N1122),N($O1122)),0))</f>
        <v/>
      </c>
    </row>
    <row r="1123" customFormat="false" ht="15" hidden="false" customHeight="false" outlineLevel="0" collapsed="false">
      <c r="B1123" s="12" t="n">
        <v>1118</v>
      </c>
      <c r="C1123" s="36" t="str">
        <f aca="false">IF(②実績CSV_期間A!$M1119="","",②実績CSV_期間A!$M1119&amp;"")</f>
        <v/>
      </c>
      <c r="D1123" s="12" t="str">
        <f aca="false">IF($C1123="","",②実績CSV_期間A!$N1119)</f>
        <v/>
      </c>
      <c r="E1123" s="12" t="str">
        <f aca="false">IF($C1123="","",RIGHT($D1123,1))</f>
        <v/>
      </c>
      <c r="F1123" s="41" t="str">
        <f aca="false">IF($C1123="","",IFERROR(INDEX(サイズ換算マスタ!$C$6:$C$8,MATCH($E1123,サイズ換算マスタ!$B$6:$B$8,0)),1))</f>
        <v/>
      </c>
      <c r="G1123" s="38" t="str">
        <f aca="false">IF($C1123="","",SUMIFS(②実績CSV_期間A!$AA$2:$AA$5001,②実績CSV_期間A!$M$2:$M$5001,$C1123))</f>
        <v/>
      </c>
      <c r="H1123" s="38" t="str">
        <f aca="false">IF($C1123="","",SUMIFS(③実績CSV_期間B!$AA$2:$AA$5001,③実績CSV_期間B!$M$2:$M$5001,$C1123))</f>
        <v/>
      </c>
      <c r="I1123" s="38" t="str">
        <f aca="false">IF($C1123="","",SUMIFS(④実績CSV_期間C!$AA$2:$AA$5001,④実績CSV_期間C!$M$2:$M$5001,$C1123))</f>
        <v/>
      </c>
      <c r="J1123" s="38" t="str">
        <f aca="false">IF($C1123="","",N($F1123)*N($G1123))</f>
        <v/>
      </c>
      <c r="K1123" s="38" t="str">
        <f aca="false">IF($C1123="","",N($F1123)*N($H1123))</f>
        <v/>
      </c>
      <c r="L1123" s="38" t="str">
        <f aca="false">IF($C1123="","",N($F1123)*N($I1123))</f>
        <v/>
      </c>
      <c r="M1123" s="37" t="str">
        <f aca="false">IF(OR($C1123="",N(TOP!$C$12)=0),"",N($J1123)/TOP!$C$12)</f>
        <v/>
      </c>
      <c r="N1123" s="37" t="str">
        <f aca="false">IF(OR($C1123="",N(TOP!$C$13)=0),"",N($K1123)/TOP!$C$13)</f>
        <v/>
      </c>
      <c r="O1123" s="37" t="str">
        <f aca="false">IF(OR($C1123="",N(TOP!$C$14)=0),"",N($L1123)/TOP!$C$14)</f>
        <v/>
      </c>
      <c r="P1123" s="42" t="str">
        <f aca="false">IF($C1123="","",IFERROR(CHOOSE(MATCH(TOP!$C$10,{"【期間A】","【期間B】","【期間C】"},0),N($M1123),N($N1123),N($O1123)),0))</f>
        <v/>
      </c>
    </row>
    <row r="1124" customFormat="false" ht="15" hidden="false" customHeight="false" outlineLevel="0" collapsed="false">
      <c r="B1124" s="12" t="n">
        <v>1119</v>
      </c>
      <c r="C1124" s="36" t="str">
        <f aca="false">IF(②実績CSV_期間A!$M1120="","",②実績CSV_期間A!$M1120&amp;"")</f>
        <v/>
      </c>
      <c r="D1124" s="12" t="str">
        <f aca="false">IF($C1124="","",②実績CSV_期間A!$N1120)</f>
        <v/>
      </c>
      <c r="E1124" s="12" t="str">
        <f aca="false">IF($C1124="","",RIGHT($D1124,1))</f>
        <v/>
      </c>
      <c r="F1124" s="41" t="str">
        <f aca="false">IF($C1124="","",IFERROR(INDEX(サイズ換算マスタ!$C$6:$C$8,MATCH($E1124,サイズ換算マスタ!$B$6:$B$8,0)),1))</f>
        <v/>
      </c>
      <c r="G1124" s="38" t="str">
        <f aca="false">IF($C1124="","",SUMIFS(②実績CSV_期間A!$AA$2:$AA$5001,②実績CSV_期間A!$M$2:$M$5001,$C1124))</f>
        <v/>
      </c>
      <c r="H1124" s="38" t="str">
        <f aca="false">IF($C1124="","",SUMIFS(③実績CSV_期間B!$AA$2:$AA$5001,③実績CSV_期間B!$M$2:$M$5001,$C1124))</f>
        <v/>
      </c>
      <c r="I1124" s="38" t="str">
        <f aca="false">IF($C1124="","",SUMIFS(④実績CSV_期間C!$AA$2:$AA$5001,④実績CSV_期間C!$M$2:$M$5001,$C1124))</f>
        <v/>
      </c>
      <c r="J1124" s="38" t="str">
        <f aca="false">IF($C1124="","",N($F1124)*N($G1124))</f>
        <v/>
      </c>
      <c r="K1124" s="38" t="str">
        <f aca="false">IF($C1124="","",N($F1124)*N($H1124))</f>
        <v/>
      </c>
      <c r="L1124" s="38" t="str">
        <f aca="false">IF($C1124="","",N($F1124)*N($I1124))</f>
        <v/>
      </c>
      <c r="M1124" s="37" t="str">
        <f aca="false">IF(OR($C1124="",N(TOP!$C$12)=0),"",N($J1124)/TOP!$C$12)</f>
        <v/>
      </c>
      <c r="N1124" s="37" t="str">
        <f aca="false">IF(OR($C1124="",N(TOP!$C$13)=0),"",N($K1124)/TOP!$C$13)</f>
        <v/>
      </c>
      <c r="O1124" s="37" t="str">
        <f aca="false">IF(OR($C1124="",N(TOP!$C$14)=0),"",N($L1124)/TOP!$C$14)</f>
        <v/>
      </c>
      <c r="P1124" s="42" t="str">
        <f aca="false">IF($C1124="","",IFERROR(CHOOSE(MATCH(TOP!$C$10,{"【期間A】","【期間B】","【期間C】"},0),N($M1124),N($N1124),N($O1124)),0))</f>
        <v/>
      </c>
    </row>
    <row r="1125" customFormat="false" ht="15" hidden="false" customHeight="false" outlineLevel="0" collapsed="false">
      <c r="B1125" s="12" t="n">
        <v>1120</v>
      </c>
      <c r="C1125" s="36" t="str">
        <f aca="false">IF(②実績CSV_期間A!$M1121="","",②実績CSV_期間A!$M1121&amp;"")</f>
        <v/>
      </c>
      <c r="D1125" s="12" t="str">
        <f aca="false">IF($C1125="","",②実績CSV_期間A!$N1121)</f>
        <v/>
      </c>
      <c r="E1125" s="12" t="str">
        <f aca="false">IF($C1125="","",RIGHT($D1125,1))</f>
        <v/>
      </c>
      <c r="F1125" s="41" t="str">
        <f aca="false">IF($C1125="","",IFERROR(INDEX(サイズ換算マスタ!$C$6:$C$8,MATCH($E1125,サイズ換算マスタ!$B$6:$B$8,0)),1))</f>
        <v/>
      </c>
      <c r="G1125" s="38" t="str">
        <f aca="false">IF($C1125="","",SUMIFS(②実績CSV_期間A!$AA$2:$AA$5001,②実績CSV_期間A!$M$2:$M$5001,$C1125))</f>
        <v/>
      </c>
      <c r="H1125" s="38" t="str">
        <f aca="false">IF($C1125="","",SUMIFS(③実績CSV_期間B!$AA$2:$AA$5001,③実績CSV_期間B!$M$2:$M$5001,$C1125))</f>
        <v/>
      </c>
      <c r="I1125" s="38" t="str">
        <f aca="false">IF($C1125="","",SUMIFS(④実績CSV_期間C!$AA$2:$AA$5001,④実績CSV_期間C!$M$2:$M$5001,$C1125))</f>
        <v/>
      </c>
      <c r="J1125" s="38" t="str">
        <f aca="false">IF($C1125="","",N($F1125)*N($G1125))</f>
        <v/>
      </c>
      <c r="K1125" s="38" t="str">
        <f aca="false">IF($C1125="","",N($F1125)*N($H1125))</f>
        <v/>
      </c>
      <c r="L1125" s="38" t="str">
        <f aca="false">IF($C1125="","",N($F1125)*N($I1125))</f>
        <v/>
      </c>
      <c r="M1125" s="37" t="str">
        <f aca="false">IF(OR($C1125="",N(TOP!$C$12)=0),"",N($J1125)/TOP!$C$12)</f>
        <v/>
      </c>
      <c r="N1125" s="37" t="str">
        <f aca="false">IF(OR($C1125="",N(TOP!$C$13)=0),"",N($K1125)/TOP!$C$13)</f>
        <v/>
      </c>
      <c r="O1125" s="37" t="str">
        <f aca="false">IF(OR($C1125="",N(TOP!$C$14)=0),"",N($L1125)/TOP!$C$14)</f>
        <v/>
      </c>
      <c r="P1125" s="42" t="str">
        <f aca="false">IF($C1125="","",IFERROR(CHOOSE(MATCH(TOP!$C$10,{"【期間A】","【期間B】","【期間C】"},0),N($M1125),N($N1125),N($O1125)),0))</f>
        <v/>
      </c>
    </row>
    <row r="1126" customFormat="false" ht="15" hidden="false" customHeight="false" outlineLevel="0" collapsed="false">
      <c r="B1126" s="12" t="n">
        <v>1121</v>
      </c>
      <c r="C1126" s="36" t="str">
        <f aca="false">IF(②実績CSV_期間A!$M1122="","",②実績CSV_期間A!$M1122&amp;"")</f>
        <v/>
      </c>
      <c r="D1126" s="12" t="str">
        <f aca="false">IF($C1126="","",②実績CSV_期間A!$N1122)</f>
        <v/>
      </c>
      <c r="E1126" s="12" t="str">
        <f aca="false">IF($C1126="","",RIGHT($D1126,1))</f>
        <v/>
      </c>
      <c r="F1126" s="41" t="str">
        <f aca="false">IF($C1126="","",IFERROR(INDEX(サイズ換算マスタ!$C$6:$C$8,MATCH($E1126,サイズ換算マスタ!$B$6:$B$8,0)),1))</f>
        <v/>
      </c>
      <c r="G1126" s="38" t="str">
        <f aca="false">IF($C1126="","",SUMIFS(②実績CSV_期間A!$AA$2:$AA$5001,②実績CSV_期間A!$M$2:$M$5001,$C1126))</f>
        <v/>
      </c>
      <c r="H1126" s="38" t="str">
        <f aca="false">IF($C1126="","",SUMIFS(③実績CSV_期間B!$AA$2:$AA$5001,③実績CSV_期間B!$M$2:$M$5001,$C1126))</f>
        <v/>
      </c>
      <c r="I1126" s="38" t="str">
        <f aca="false">IF($C1126="","",SUMIFS(④実績CSV_期間C!$AA$2:$AA$5001,④実績CSV_期間C!$M$2:$M$5001,$C1126))</f>
        <v/>
      </c>
      <c r="J1126" s="38" t="str">
        <f aca="false">IF($C1126="","",N($F1126)*N($G1126))</f>
        <v/>
      </c>
      <c r="K1126" s="38" t="str">
        <f aca="false">IF($C1126="","",N($F1126)*N($H1126))</f>
        <v/>
      </c>
      <c r="L1126" s="38" t="str">
        <f aca="false">IF($C1126="","",N($F1126)*N($I1126))</f>
        <v/>
      </c>
      <c r="M1126" s="37" t="str">
        <f aca="false">IF(OR($C1126="",N(TOP!$C$12)=0),"",N($J1126)/TOP!$C$12)</f>
        <v/>
      </c>
      <c r="N1126" s="37" t="str">
        <f aca="false">IF(OR($C1126="",N(TOP!$C$13)=0),"",N($K1126)/TOP!$C$13)</f>
        <v/>
      </c>
      <c r="O1126" s="37" t="str">
        <f aca="false">IF(OR($C1126="",N(TOP!$C$14)=0),"",N($L1126)/TOP!$C$14)</f>
        <v/>
      </c>
      <c r="P1126" s="42" t="str">
        <f aca="false">IF($C1126="","",IFERROR(CHOOSE(MATCH(TOP!$C$10,{"【期間A】","【期間B】","【期間C】"},0),N($M1126),N($N1126),N($O1126)),0))</f>
        <v/>
      </c>
    </row>
    <row r="1127" customFormat="false" ht="15" hidden="false" customHeight="false" outlineLevel="0" collapsed="false">
      <c r="B1127" s="12" t="n">
        <v>1122</v>
      </c>
      <c r="C1127" s="36" t="str">
        <f aca="false">IF(②実績CSV_期間A!$M1123="","",②実績CSV_期間A!$M1123&amp;"")</f>
        <v/>
      </c>
      <c r="D1127" s="12" t="str">
        <f aca="false">IF($C1127="","",②実績CSV_期間A!$N1123)</f>
        <v/>
      </c>
      <c r="E1127" s="12" t="str">
        <f aca="false">IF($C1127="","",RIGHT($D1127,1))</f>
        <v/>
      </c>
      <c r="F1127" s="41" t="str">
        <f aca="false">IF($C1127="","",IFERROR(INDEX(サイズ換算マスタ!$C$6:$C$8,MATCH($E1127,サイズ換算マスタ!$B$6:$B$8,0)),1))</f>
        <v/>
      </c>
      <c r="G1127" s="38" t="str">
        <f aca="false">IF($C1127="","",SUMIFS(②実績CSV_期間A!$AA$2:$AA$5001,②実績CSV_期間A!$M$2:$M$5001,$C1127))</f>
        <v/>
      </c>
      <c r="H1127" s="38" t="str">
        <f aca="false">IF($C1127="","",SUMIFS(③実績CSV_期間B!$AA$2:$AA$5001,③実績CSV_期間B!$M$2:$M$5001,$C1127))</f>
        <v/>
      </c>
      <c r="I1127" s="38" t="str">
        <f aca="false">IF($C1127="","",SUMIFS(④実績CSV_期間C!$AA$2:$AA$5001,④実績CSV_期間C!$M$2:$M$5001,$C1127))</f>
        <v/>
      </c>
      <c r="J1127" s="38" t="str">
        <f aca="false">IF($C1127="","",N($F1127)*N($G1127))</f>
        <v/>
      </c>
      <c r="K1127" s="38" t="str">
        <f aca="false">IF($C1127="","",N($F1127)*N($H1127))</f>
        <v/>
      </c>
      <c r="L1127" s="38" t="str">
        <f aca="false">IF($C1127="","",N($F1127)*N($I1127))</f>
        <v/>
      </c>
      <c r="M1127" s="37" t="str">
        <f aca="false">IF(OR($C1127="",N(TOP!$C$12)=0),"",N($J1127)/TOP!$C$12)</f>
        <v/>
      </c>
      <c r="N1127" s="37" t="str">
        <f aca="false">IF(OR($C1127="",N(TOP!$C$13)=0),"",N($K1127)/TOP!$C$13)</f>
        <v/>
      </c>
      <c r="O1127" s="37" t="str">
        <f aca="false">IF(OR($C1127="",N(TOP!$C$14)=0),"",N($L1127)/TOP!$C$14)</f>
        <v/>
      </c>
      <c r="P1127" s="42" t="str">
        <f aca="false">IF($C1127="","",IFERROR(CHOOSE(MATCH(TOP!$C$10,{"【期間A】","【期間B】","【期間C】"},0),N($M1127),N($N1127),N($O1127)),0))</f>
        <v/>
      </c>
    </row>
    <row r="1128" customFormat="false" ht="15" hidden="false" customHeight="false" outlineLevel="0" collapsed="false">
      <c r="B1128" s="12" t="n">
        <v>1123</v>
      </c>
      <c r="C1128" s="36" t="str">
        <f aca="false">IF(②実績CSV_期間A!$M1124="","",②実績CSV_期間A!$M1124&amp;"")</f>
        <v/>
      </c>
      <c r="D1128" s="12" t="str">
        <f aca="false">IF($C1128="","",②実績CSV_期間A!$N1124)</f>
        <v/>
      </c>
      <c r="E1128" s="12" t="str">
        <f aca="false">IF($C1128="","",RIGHT($D1128,1))</f>
        <v/>
      </c>
      <c r="F1128" s="41" t="str">
        <f aca="false">IF($C1128="","",IFERROR(INDEX(サイズ換算マスタ!$C$6:$C$8,MATCH($E1128,サイズ換算マスタ!$B$6:$B$8,0)),1))</f>
        <v/>
      </c>
      <c r="G1128" s="38" t="str">
        <f aca="false">IF($C1128="","",SUMIFS(②実績CSV_期間A!$AA$2:$AA$5001,②実績CSV_期間A!$M$2:$M$5001,$C1128))</f>
        <v/>
      </c>
      <c r="H1128" s="38" t="str">
        <f aca="false">IF($C1128="","",SUMIFS(③実績CSV_期間B!$AA$2:$AA$5001,③実績CSV_期間B!$M$2:$M$5001,$C1128))</f>
        <v/>
      </c>
      <c r="I1128" s="38" t="str">
        <f aca="false">IF($C1128="","",SUMIFS(④実績CSV_期間C!$AA$2:$AA$5001,④実績CSV_期間C!$M$2:$M$5001,$C1128))</f>
        <v/>
      </c>
      <c r="J1128" s="38" t="str">
        <f aca="false">IF($C1128="","",N($F1128)*N($G1128))</f>
        <v/>
      </c>
      <c r="K1128" s="38" t="str">
        <f aca="false">IF($C1128="","",N($F1128)*N($H1128))</f>
        <v/>
      </c>
      <c r="L1128" s="38" t="str">
        <f aca="false">IF($C1128="","",N($F1128)*N($I1128))</f>
        <v/>
      </c>
      <c r="M1128" s="37" t="str">
        <f aca="false">IF(OR($C1128="",N(TOP!$C$12)=0),"",N($J1128)/TOP!$C$12)</f>
        <v/>
      </c>
      <c r="N1128" s="37" t="str">
        <f aca="false">IF(OR($C1128="",N(TOP!$C$13)=0),"",N($K1128)/TOP!$C$13)</f>
        <v/>
      </c>
      <c r="O1128" s="37" t="str">
        <f aca="false">IF(OR($C1128="",N(TOP!$C$14)=0),"",N($L1128)/TOP!$C$14)</f>
        <v/>
      </c>
      <c r="P1128" s="42" t="str">
        <f aca="false">IF($C1128="","",IFERROR(CHOOSE(MATCH(TOP!$C$10,{"【期間A】","【期間B】","【期間C】"},0),N($M1128),N($N1128),N($O1128)),0))</f>
        <v/>
      </c>
    </row>
    <row r="1129" customFormat="false" ht="15" hidden="false" customHeight="false" outlineLevel="0" collapsed="false">
      <c r="B1129" s="12" t="n">
        <v>1124</v>
      </c>
      <c r="C1129" s="36" t="str">
        <f aca="false">IF(②実績CSV_期間A!$M1125="","",②実績CSV_期間A!$M1125&amp;"")</f>
        <v/>
      </c>
      <c r="D1129" s="12" t="str">
        <f aca="false">IF($C1129="","",②実績CSV_期間A!$N1125)</f>
        <v/>
      </c>
      <c r="E1129" s="12" t="str">
        <f aca="false">IF($C1129="","",RIGHT($D1129,1))</f>
        <v/>
      </c>
      <c r="F1129" s="41" t="str">
        <f aca="false">IF($C1129="","",IFERROR(INDEX(サイズ換算マスタ!$C$6:$C$8,MATCH($E1129,サイズ換算マスタ!$B$6:$B$8,0)),1))</f>
        <v/>
      </c>
      <c r="G1129" s="38" t="str">
        <f aca="false">IF($C1129="","",SUMIFS(②実績CSV_期間A!$AA$2:$AA$5001,②実績CSV_期間A!$M$2:$M$5001,$C1129))</f>
        <v/>
      </c>
      <c r="H1129" s="38" t="str">
        <f aca="false">IF($C1129="","",SUMIFS(③実績CSV_期間B!$AA$2:$AA$5001,③実績CSV_期間B!$M$2:$M$5001,$C1129))</f>
        <v/>
      </c>
      <c r="I1129" s="38" t="str">
        <f aca="false">IF($C1129="","",SUMIFS(④実績CSV_期間C!$AA$2:$AA$5001,④実績CSV_期間C!$M$2:$M$5001,$C1129))</f>
        <v/>
      </c>
      <c r="J1129" s="38" t="str">
        <f aca="false">IF($C1129="","",N($F1129)*N($G1129))</f>
        <v/>
      </c>
      <c r="K1129" s="38" t="str">
        <f aca="false">IF($C1129="","",N($F1129)*N($H1129))</f>
        <v/>
      </c>
      <c r="L1129" s="38" t="str">
        <f aca="false">IF($C1129="","",N($F1129)*N($I1129))</f>
        <v/>
      </c>
      <c r="M1129" s="37" t="str">
        <f aca="false">IF(OR($C1129="",N(TOP!$C$12)=0),"",N($J1129)/TOP!$C$12)</f>
        <v/>
      </c>
      <c r="N1129" s="37" t="str">
        <f aca="false">IF(OR($C1129="",N(TOP!$C$13)=0),"",N($K1129)/TOP!$C$13)</f>
        <v/>
      </c>
      <c r="O1129" s="37" t="str">
        <f aca="false">IF(OR($C1129="",N(TOP!$C$14)=0),"",N($L1129)/TOP!$C$14)</f>
        <v/>
      </c>
      <c r="P1129" s="42" t="str">
        <f aca="false">IF($C1129="","",IFERROR(CHOOSE(MATCH(TOP!$C$10,{"【期間A】","【期間B】","【期間C】"},0),N($M1129),N($N1129),N($O1129)),0))</f>
        <v/>
      </c>
    </row>
    <row r="1130" customFormat="false" ht="15" hidden="false" customHeight="false" outlineLevel="0" collapsed="false">
      <c r="B1130" s="12" t="n">
        <v>1125</v>
      </c>
      <c r="C1130" s="36" t="str">
        <f aca="false">IF(②実績CSV_期間A!$M1126="","",②実績CSV_期間A!$M1126&amp;"")</f>
        <v/>
      </c>
      <c r="D1130" s="12" t="str">
        <f aca="false">IF($C1130="","",②実績CSV_期間A!$N1126)</f>
        <v/>
      </c>
      <c r="E1130" s="12" t="str">
        <f aca="false">IF($C1130="","",RIGHT($D1130,1))</f>
        <v/>
      </c>
      <c r="F1130" s="41" t="str">
        <f aca="false">IF($C1130="","",IFERROR(INDEX(サイズ換算マスタ!$C$6:$C$8,MATCH($E1130,サイズ換算マスタ!$B$6:$B$8,0)),1))</f>
        <v/>
      </c>
      <c r="G1130" s="38" t="str">
        <f aca="false">IF($C1130="","",SUMIFS(②実績CSV_期間A!$AA$2:$AA$5001,②実績CSV_期間A!$M$2:$M$5001,$C1130))</f>
        <v/>
      </c>
      <c r="H1130" s="38" t="str">
        <f aca="false">IF($C1130="","",SUMIFS(③実績CSV_期間B!$AA$2:$AA$5001,③実績CSV_期間B!$M$2:$M$5001,$C1130))</f>
        <v/>
      </c>
      <c r="I1130" s="38" t="str">
        <f aca="false">IF($C1130="","",SUMIFS(④実績CSV_期間C!$AA$2:$AA$5001,④実績CSV_期間C!$M$2:$M$5001,$C1130))</f>
        <v/>
      </c>
      <c r="J1130" s="38" t="str">
        <f aca="false">IF($C1130="","",N($F1130)*N($G1130))</f>
        <v/>
      </c>
      <c r="K1130" s="38" t="str">
        <f aca="false">IF($C1130="","",N($F1130)*N($H1130))</f>
        <v/>
      </c>
      <c r="L1130" s="38" t="str">
        <f aca="false">IF($C1130="","",N($F1130)*N($I1130))</f>
        <v/>
      </c>
      <c r="M1130" s="37" t="str">
        <f aca="false">IF(OR($C1130="",N(TOP!$C$12)=0),"",N($J1130)/TOP!$C$12)</f>
        <v/>
      </c>
      <c r="N1130" s="37" t="str">
        <f aca="false">IF(OR($C1130="",N(TOP!$C$13)=0),"",N($K1130)/TOP!$C$13)</f>
        <v/>
      </c>
      <c r="O1130" s="37" t="str">
        <f aca="false">IF(OR($C1130="",N(TOP!$C$14)=0),"",N($L1130)/TOP!$C$14)</f>
        <v/>
      </c>
      <c r="P1130" s="42" t="str">
        <f aca="false">IF($C1130="","",IFERROR(CHOOSE(MATCH(TOP!$C$10,{"【期間A】","【期間B】","【期間C】"},0),N($M1130),N($N1130),N($O1130)),0))</f>
        <v/>
      </c>
    </row>
    <row r="1131" customFormat="false" ht="15" hidden="false" customHeight="false" outlineLevel="0" collapsed="false">
      <c r="B1131" s="12" t="n">
        <v>1126</v>
      </c>
      <c r="C1131" s="36" t="str">
        <f aca="false">IF(②実績CSV_期間A!$M1127="","",②実績CSV_期間A!$M1127&amp;"")</f>
        <v/>
      </c>
      <c r="D1131" s="12" t="str">
        <f aca="false">IF($C1131="","",②実績CSV_期間A!$N1127)</f>
        <v/>
      </c>
      <c r="E1131" s="12" t="str">
        <f aca="false">IF($C1131="","",RIGHT($D1131,1))</f>
        <v/>
      </c>
      <c r="F1131" s="41" t="str">
        <f aca="false">IF($C1131="","",IFERROR(INDEX(サイズ換算マスタ!$C$6:$C$8,MATCH($E1131,サイズ換算マスタ!$B$6:$B$8,0)),1))</f>
        <v/>
      </c>
      <c r="G1131" s="38" t="str">
        <f aca="false">IF($C1131="","",SUMIFS(②実績CSV_期間A!$AA$2:$AA$5001,②実績CSV_期間A!$M$2:$M$5001,$C1131))</f>
        <v/>
      </c>
      <c r="H1131" s="38" t="str">
        <f aca="false">IF($C1131="","",SUMIFS(③実績CSV_期間B!$AA$2:$AA$5001,③実績CSV_期間B!$M$2:$M$5001,$C1131))</f>
        <v/>
      </c>
      <c r="I1131" s="38" t="str">
        <f aca="false">IF($C1131="","",SUMIFS(④実績CSV_期間C!$AA$2:$AA$5001,④実績CSV_期間C!$M$2:$M$5001,$C1131))</f>
        <v/>
      </c>
      <c r="J1131" s="38" t="str">
        <f aca="false">IF($C1131="","",N($F1131)*N($G1131))</f>
        <v/>
      </c>
      <c r="K1131" s="38" t="str">
        <f aca="false">IF($C1131="","",N($F1131)*N($H1131))</f>
        <v/>
      </c>
      <c r="L1131" s="38" t="str">
        <f aca="false">IF($C1131="","",N($F1131)*N($I1131))</f>
        <v/>
      </c>
      <c r="M1131" s="37" t="str">
        <f aca="false">IF(OR($C1131="",N(TOP!$C$12)=0),"",N($J1131)/TOP!$C$12)</f>
        <v/>
      </c>
      <c r="N1131" s="37" t="str">
        <f aca="false">IF(OR($C1131="",N(TOP!$C$13)=0),"",N($K1131)/TOP!$C$13)</f>
        <v/>
      </c>
      <c r="O1131" s="37" t="str">
        <f aca="false">IF(OR($C1131="",N(TOP!$C$14)=0),"",N($L1131)/TOP!$C$14)</f>
        <v/>
      </c>
      <c r="P1131" s="42" t="str">
        <f aca="false">IF($C1131="","",IFERROR(CHOOSE(MATCH(TOP!$C$10,{"【期間A】","【期間B】","【期間C】"},0),N($M1131),N($N1131),N($O1131)),0))</f>
        <v/>
      </c>
    </row>
    <row r="1132" customFormat="false" ht="15" hidden="false" customHeight="false" outlineLevel="0" collapsed="false">
      <c r="B1132" s="12" t="n">
        <v>1127</v>
      </c>
      <c r="C1132" s="36" t="str">
        <f aca="false">IF(②実績CSV_期間A!$M1128="","",②実績CSV_期間A!$M1128&amp;"")</f>
        <v/>
      </c>
      <c r="D1132" s="12" t="str">
        <f aca="false">IF($C1132="","",②実績CSV_期間A!$N1128)</f>
        <v/>
      </c>
      <c r="E1132" s="12" t="str">
        <f aca="false">IF($C1132="","",RIGHT($D1132,1))</f>
        <v/>
      </c>
      <c r="F1132" s="41" t="str">
        <f aca="false">IF($C1132="","",IFERROR(INDEX(サイズ換算マスタ!$C$6:$C$8,MATCH($E1132,サイズ換算マスタ!$B$6:$B$8,0)),1))</f>
        <v/>
      </c>
      <c r="G1132" s="38" t="str">
        <f aca="false">IF($C1132="","",SUMIFS(②実績CSV_期間A!$AA$2:$AA$5001,②実績CSV_期間A!$M$2:$M$5001,$C1132))</f>
        <v/>
      </c>
      <c r="H1132" s="38" t="str">
        <f aca="false">IF($C1132="","",SUMIFS(③実績CSV_期間B!$AA$2:$AA$5001,③実績CSV_期間B!$M$2:$M$5001,$C1132))</f>
        <v/>
      </c>
      <c r="I1132" s="38" t="str">
        <f aca="false">IF($C1132="","",SUMIFS(④実績CSV_期間C!$AA$2:$AA$5001,④実績CSV_期間C!$M$2:$M$5001,$C1132))</f>
        <v/>
      </c>
      <c r="J1132" s="38" t="str">
        <f aca="false">IF($C1132="","",N($F1132)*N($G1132))</f>
        <v/>
      </c>
      <c r="K1132" s="38" t="str">
        <f aca="false">IF($C1132="","",N($F1132)*N($H1132))</f>
        <v/>
      </c>
      <c r="L1132" s="38" t="str">
        <f aca="false">IF($C1132="","",N($F1132)*N($I1132))</f>
        <v/>
      </c>
      <c r="M1132" s="37" t="str">
        <f aca="false">IF(OR($C1132="",N(TOP!$C$12)=0),"",N($J1132)/TOP!$C$12)</f>
        <v/>
      </c>
      <c r="N1132" s="37" t="str">
        <f aca="false">IF(OR($C1132="",N(TOP!$C$13)=0),"",N($K1132)/TOP!$C$13)</f>
        <v/>
      </c>
      <c r="O1132" s="37" t="str">
        <f aca="false">IF(OR($C1132="",N(TOP!$C$14)=0),"",N($L1132)/TOP!$C$14)</f>
        <v/>
      </c>
      <c r="P1132" s="42" t="str">
        <f aca="false">IF($C1132="","",IFERROR(CHOOSE(MATCH(TOP!$C$10,{"【期間A】","【期間B】","【期間C】"},0),N($M1132),N($N1132),N($O1132)),0))</f>
        <v/>
      </c>
    </row>
    <row r="1133" customFormat="false" ht="15" hidden="false" customHeight="false" outlineLevel="0" collapsed="false">
      <c r="B1133" s="12" t="n">
        <v>1128</v>
      </c>
      <c r="C1133" s="36" t="str">
        <f aca="false">IF(②実績CSV_期間A!$M1129="","",②実績CSV_期間A!$M1129&amp;"")</f>
        <v/>
      </c>
      <c r="D1133" s="12" t="str">
        <f aca="false">IF($C1133="","",②実績CSV_期間A!$N1129)</f>
        <v/>
      </c>
      <c r="E1133" s="12" t="str">
        <f aca="false">IF($C1133="","",RIGHT($D1133,1))</f>
        <v/>
      </c>
      <c r="F1133" s="41" t="str">
        <f aca="false">IF($C1133="","",IFERROR(INDEX(サイズ換算マスタ!$C$6:$C$8,MATCH($E1133,サイズ換算マスタ!$B$6:$B$8,0)),1))</f>
        <v/>
      </c>
      <c r="G1133" s="38" t="str">
        <f aca="false">IF($C1133="","",SUMIFS(②実績CSV_期間A!$AA$2:$AA$5001,②実績CSV_期間A!$M$2:$M$5001,$C1133))</f>
        <v/>
      </c>
      <c r="H1133" s="38" t="str">
        <f aca="false">IF($C1133="","",SUMIFS(③実績CSV_期間B!$AA$2:$AA$5001,③実績CSV_期間B!$M$2:$M$5001,$C1133))</f>
        <v/>
      </c>
      <c r="I1133" s="38" t="str">
        <f aca="false">IF($C1133="","",SUMIFS(④実績CSV_期間C!$AA$2:$AA$5001,④実績CSV_期間C!$M$2:$M$5001,$C1133))</f>
        <v/>
      </c>
      <c r="J1133" s="38" t="str">
        <f aca="false">IF($C1133="","",N($F1133)*N($G1133))</f>
        <v/>
      </c>
      <c r="K1133" s="38" t="str">
        <f aca="false">IF($C1133="","",N($F1133)*N($H1133))</f>
        <v/>
      </c>
      <c r="L1133" s="38" t="str">
        <f aca="false">IF($C1133="","",N($F1133)*N($I1133))</f>
        <v/>
      </c>
      <c r="M1133" s="37" t="str">
        <f aca="false">IF(OR($C1133="",N(TOP!$C$12)=0),"",N($J1133)/TOP!$C$12)</f>
        <v/>
      </c>
      <c r="N1133" s="37" t="str">
        <f aca="false">IF(OR($C1133="",N(TOP!$C$13)=0),"",N($K1133)/TOP!$C$13)</f>
        <v/>
      </c>
      <c r="O1133" s="37" t="str">
        <f aca="false">IF(OR($C1133="",N(TOP!$C$14)=0),"",N($L1133)/TOP!$C$14)</f>
        <v/>
      </c>
      <c r="P1133" s="42" t="str">
        <f aca="false">IF($C1133="","",IFERROR(CHOOSE(MATCH(TOP!$C$10,{"【期間A】","【期間B】","【期間C】"},0),N($M1133),N($N1133),N($O1133)),0))</f>
        <v/>
      </c>
    </row>
    <row r="1134" customFormat="false" ht="15" hidden="false" customHeight="false" outlineLevel="0" collapsed="false">
      <c r="B1134" s="12" t="n">
        <v>1129</v>
      </c>
      <c r="C1134" s="36" t="str">
        <f aca="false">IF(②実績CSV_期間A!$M1130="","",②実績CSV_期間A!$M1130&amp;"")</f>
        <v/>
      </c>
      <c r="D1134" s="12" t="str">
        <f aca="false">IF($C1134="","",②実績CSV_期間A!$N1130)</f>
        <v/>
      </c>
      <c r="E1134" s="12" t="str">
        <f aca="false">IF($C1134="","",RIGHT($D1134,1))</f>
        <v/>
      </c>
      <c r="F1134" s="41" t="str">
        <f aca="false">IF($C1134="","",IFERROR(INDEX(サイズ換算マスタ!$C$6:$C$8,MATCH($E1134,サイズ換算マスタ!$B$6:$B$8,0)),1))</f>
        <v/>
      </c>
      <c r="G1134" s="38" t="str">
        <f aca="false">IF($C1134="","",SUMIFS(②実績CSV_期間A!$AA$2:$AA$5001,②実績CSV_期間A!$M$2:$M$5001,$C1134))</f>
        <v/>
      </c>
      <c r="H1134" s="38" t="str">
        <f aca="false">IF($C1134="","",SUMIFS(③実績CSV_期間B!$AA$2:$AA$5001,③実績CSV_期間B!$M$2:$M$5001,$C1134))</f>
        <v/>
      </c>
      <c r="I1134" s="38" t="str">
        <f aca="false">IF($C1134="","",SUMIFS(④実績CSV_期間C!$AA$2:$AA$5001,④実績CSV_期間C!$M$2:$M$5001,$C1134))</f>
        <v/>
      </c>
      <c r="J1134" s="38" t="str">
        <f aca="false">IF($C1134="","",N($F1134)*N($G1134))</f>
        <v/>
      </c>
      <c r="K1134" s="38" t="str">
        <f aca="false">IF($C1134="","",N($F1134)*N($H1134))</f>
        <v/>
      </c>
      <c r="L1134" s="38" t="str">
        <f aca="false">IF($C1134="","",N($F1134)*N($I1134))</f>
        <v/>
      </c>
      <c r="M1134" s="37" t="str">
        <f aca="false">IF(OR($C1134="",N(TOP!$C$12)=0),"",N($J1134)/TOP!$C$12)</f>
        <v/>
      </c>
      <c r="N1134" s="37" t="str">
        <f aca="false">IF(OR($C1134="",N(TOP!$C$13)=0),"",N($K1134)/TOP!$C$13)</f>
        <v/>
      </c>
      <c r="O1134" s="37" t="str">
        <f aca="false">IF(OR($C1134="",N(TOP!$C$14)=0),"",N($L1134)/TOP!$C$14)</f>
        <v/>
      </c>
      <c r="P1134" s="42" t="str">
        <f aca="false">IF($C1134="","",IFERROR(CHOOSE(MATCH(TOP!$C$10,{"【期間A】","【期間B】","【期間C】"},0),N($M1134),N($N1134),N($O1134)),0))</f>
        <v/>
      </c>
    </row>
    <row r="1135" customFormat="false" ht="15" hidden="false" customHeight="false" outlineLevel="0" collapsed="false">
      <c r="B1135" s="12" t="n">
        <v>1130</v>
      </c>
      <c r="C1135" s="36" t="str">
        <f aca="false">IF(②実績CSV_期間A!$M1131="","",②実績CSV_期間A!$M1131&amp;"")</f>
        <v/>
      </c>
      <c r="D1135" s="12" t="str">
        <f aca="false">IF($C1135="","",②実績CSV_期間A!$N1131)</f>
        <v/>
      </c>
      <c r="E1135" s="12" t="str">
        <f aca="false">IF($C1135="","",RIGHT($D1135,1))</f>
        <v/>
      </c>
      <c r="F1135" s="41" t="str">
        <f aca="false">IF($C1135="","",IFERROR(INDEX(サイズ換算マスタ!$C$6:$C$8,MATCH($E1135,サイズ換算マスタ!$B$6:$B$8,0)),1))</f>
        <v/>
      </c>
      <c r="G1135" s="38" t="str">
        <f aca="false">IF($C1135="","",SUMIFS(②実績CSV_期間A!$AA$2:$AA$5001,②実績CSV_期間A!$M$2:$M$5001,$C1135))</f>
        <v/>
      </c>
      <c r="H1135" s="38" t="str">
        <f aca="false">IF($C1135="","",SUMIFS(③実績CSV_期間B!$AA$2:$AA$5001,③実績CSV_期間B!$M$2:$M$5001,$C1135))</f>
        <v/>
      </c>
      <c r="I1135" s="38" t="str">
        <f aca="false">IF($C1135="","",SUMIFS(④実績CSV_期間C!$AA$2:$AA$5001,④実績CSV_期間C!$M$2:$M$5001,$C1135))</f>
        <v/>
      </c>
      <c r="J1135" s="38" t="str">
        <f aca="false">IF($C1135="","",N($F1135)*N($G1135))</f>
        <v/>
      </c>
      <c r="K1135" s="38" t="str">
        <f aca="false">IF($C1135="","",N($F1135)*N($H1135))</f>
        <v/>
      </c>
      <c r="L1135" s="38" t="str">
        <f aca="false">IF($C1135="","",N($F1135)*N($I1135))</f>
        <v/>
      </c>
      <c r="M1135" s="37" t="str">
        <f aca="false">IF(OR($C1135="",N(TOP!$C$12)=0),"",N($J1135)/TOP!$C$12)</f>
        <v/>
      </c>
      <c r="N1135" s="37" t="str">
        <f aca="false">IF(OR($C1135="",N(TOP!$C$13)=0),"",N($K1135)/TOP!$C$13)</f>
        <v/>
      </c>
      <c r="O1135" s="37" t="str">
        <f aca="false">IF(OR($C1135="",N(TOP!$C$14)=0),"",N($L1135)/TOP!$C$14)</f>
        <v/>
      </c>
      <c r="P1135" s="42" t="str">
        <f aca="false">IF($C1135="","",IFERROR(CHOOSE(MATCH(TOP!$C$10,{"【期間A】","【期間B】","【期間C】"},0),N($M1135),N($N1135),N($O1135)),0))</f>
        <v/>
      </c>
    </row>
    <row r="1136" customFormat="false" ht="15" hidden="false" customHeight="false" outlineLevel="0" collapsed="false">
      <c r="B1136" s="12" t="n">
        <v>1131</v>
      </c>
      <c r="C1136" s="36" t="str">
        <f aca="false">IF(②実績CSV_期間A!$M1132="","",②実績CSV_期間A!$M1132&amp;"")</f>
        <v/>
      </c>
      <c r="D1136" s="12" t="str">
        <f aca="false">IF($C1136="","",②実績CSV_期間A!$N1132)</f>
        <v/>
      </c>
      <c r="E1136" s="12" t="str">
        <f aca="false">IF($C1136="","",RIGHT($D1136,1))</f>
        <v/>
      </c>
      <c r="F1136" s="41" t="str">
        <f aca="false">IF($C1136="","",IFERROR(INDEX(サイズ換算マスタ!$C$6:$C$8,MATCH($E1136,サイズ換算マスタ!$B$6:$B$8,0)),1))</f>
        <v/>
      </c>
      <c r="G1136" s="38" t="str">
        <f aca="false">IF($C1136="","",SUMIFS(②実績CSV_期間A!$AA$2:$AA$5001,②実績CSV_期間A!$M$2:$M$5001,$C1136))</f>
        <v/>
      </c>
      <c r="H1136" s="38" t="str">
        <f aca="false">IF($C1136="","",SUMIFS(③実績CSV_期間B!$AA$2:$AA$5001,③実績CSV_期間B!$M$2:$M$5001,$C1136))</f>
        <v/>
      </c>
      <c r="I1136" s="38" t="str">
        <f aca="false">IF($C1136="","",SUMIFS(④実績CSV_期間C!$AA$2:$AA$5001,④実績CSV_期間C!$M$2:$M$5001,$C1136))</f>
        <v/>
      </c>
      <c r="J1136" s="38" t="str">
        <f aca="false">IF($C1136="","",N($F1136)*N($G1136))</f>
        <v/>
      </c>
      <c r="K1136" s="38" t="str">
        <f aca="false">IF($C1136="","",N($F1136)*N($H1136))</f>
        <v/>
      </c>
      <c r="L1136" s="38" t="str">
        <f aca="false">IF($C1136="","",N($F1136)*N($I1136))</f>
        <v/>
      </c>
      <c r="M1136" s="37" t="str">
        <f aca="false">IF(OR($C1136="",N(TOP!$C$12)=0),"",N($J1136)/TOP!$C$12)</f>
        <v/>
      </c>
      <c r="N1136" s="37" t="str">
        <f aca="false">IF(OR($C1136="",N(TOP!$C$13)=0),"",N($K1136)/TOP!$C$13)</f>
        <v/>
      </c>
      <c r="O1136" s="37" t="str">
        <f aca="false">IF(OR($C1136="",N(TOP!$C$14)=0),"",N($L1136)/TOP!$C$14)</f>
        <v/>
      </c>
      <c r="P1136" s="42" t="str">
        <f aca="false">IF($C1136="","",IFERROR(CHOOSE(MATCH(TOP!$C$10,{"【期間A】","【期間B】","【期間C】"},0),N($M1136),N($N1136),N($O1136)),0))</f>
        <v/>
      </c>
    </row>
    <row r="1137" customFormat="false" ht="15" hidden="false" customHeight="false" outlineLevel="0" collapsed="false">
      <c r="B1137" s="12" t="n">
        <v>1132</v>
      </c>
      <c r="C1137" s="36" t="str">
        <f aca="false">IF(②実績CSV_期間A!$M1133="","",②実績CSV_期間A!$M1133&amp;"")</f>
        <v/>
      </c>
      <c r="D1137" s="12" t="str">
        <f aca="false">IF($C1137="","",②実績CSV_期間A!$N1133)</f>
        <v/>
      </c>
      <c r="E1137" s="12" t="str">
        <f aca="false">IF($C1137="","",RIGHT($D1137,1))</f>
        <v/>
      </c>
      <c r="F1137" s="41" t="str">
        <f aca="false">IF($C1137="","",IFERROR(INDEX(サイズ換算マスタ!$C$6:$C$8,MATCH($E1137,サイズ換算マスタ!$B$6:$B$8,0)),1))</f>
        <v/>
      </c>
      <c r="G1137" s="38" t="str">
        <f aca="false">IF($C1137="","",SUMIFS(②実績CSV_期間A!$AA$2:$AA$5001,②実績CSV_期間A!$M$2:$M$5001,$C1137))</f>
        <v/>
      </c>
      <c r="H1137" s="38" t="str">
        <f aca="false">IF($C1137="","",SUMIFS(③実績CSV_期間B!$AA$2:$AA$5001,③実績CSV_期間B!$M$2:$M$5001,$C1137))</f>
        <v/>
      </c>
      <c r="I1137" s="38" t="str">
        <f aca="false">IF($C1137="","",SUMIFS(④実績CSV_期間C!$AA$2:$AA$5001,④実績CSV_期間C!$M$2:$M$5001,$C1137))</f>
        <v/>
      </c>
      <c r="J1137" s="38" t="str">
        <f aca="false">IF($C1137="","",N($F1137)*N($G1137))</f>
        <v/>
      </c>
      <c r="K1137" s="38" t="str">
        <f aca="false">IF($C1137="","",N($F1137)*N($H1137))</f>
        <v/>
      </c>
      <c r="L1137" s="38" t="str">
        <f aca="false">IF($C1137="","",N($F1137)*N($I1137))</f>
        <v/>
      </c>
      <c r="M1137" s="37" t="str">
        <f aca="false">IF(OR($C1137="",N(TOP!$C$12)=0),"",N($J1137)/TOP!$C$12)</f>
        <v/>
      </c>
      <c r="N1137" s="37" t="str">
        <f aca="false">IF(OR($C1137="",N(TOP!$C$13)=0),"",N($K1137)/TOP!$C$13)</f>
        <v/>
      </c>
      <c r="O1137" s="37" t="str">
        <f aca="false">IF(OR($C1137="",N(TOP!$C$14)=0),"",N($L1137)/TOP!$C$14)</f>
        <v/>
      </c>
      <c r="P1137" s="42" t="str">
        <f aca="false">IF($C1137="","",IFERROR(CHOOSE(MATCH(TOP!$C$10,{"【期間A】","【期間B】","【期間C】"},0),N($M1137),N($N1137),N($O1137)),0))</f>
        <v/>
      </c>
    </row>
    <row r="1138" customFormat="false" ht="15" hidden="false" customHeight="false" outlineLevel="0" collapsed="false">
      <c r="B1138" s="12" t="n">
        <v>1133</v>
      </c>
      <c r="C1138" s="36" t="str">
        <f aca="false">IF(②実績CSV_期間A!$M1134="","",②実績CSV_期間A!$M1134&amp;"")</f>
        <v/>
      </c>
      <c r="D1138" s="12" t="str">
        <f aca="false">IF($C1138="","",②実績CSV_期間A!$N1134)</f>
        <v/>
      </c>
      <c r="E1138" s="12" t="str">
        <f aca="false">IF($C1138="","",RIGHT($D1138,1))</f>
        <v/>
      </c>
      <c r="F1138" s="41" t="str">
        <f aca="false">IF($C1138="","",IFERROR(INDEX(サイズ換算マスタ!$C$6:$C$8,MATCH($E1138,サイズ換算マスタ!$B$6:$B$8,0)),1))</f>
        <v/>
      </c>
      <c r="G1138" s="38" t="str">
        <f aca="false">IF($C1138="","",SUMIFS(②実績CSV_期間A!$AA$2:$AA$5001,②実績CSV_期間A!$M$2:$M$5001,$C1138))</f>
        <v/>
      </c>
      <c r="H1138" s="38" t="str">
        <f aca="false">IF($C1138="","",SUMIFS(③実績CSV_期間B!$AA$2:$AA$5001,③実績CSV_期間B!$M$2:$M$5001,$C1138))</f>
        <v/>
      </c>
      <c r="I1138" s="38" t="str">
        <f aca="false">IF($C1138="","",SUMIFS(④実績CSV_期間C!$AA$2:$AA$5001,④実績CSV_期間C!$M$2:$M$5001,$C1138))</f>
        <v/>
      </c>
      <c r="J1138" s="38" t="str">
        <f aca="false">IF($C1138="","",N($F1138)*N($G1138))</f>
        <v/>
      </c>
      <c r="K1138" s="38" t="str">
        <f aca="false">IF($C1138="","",N($F1138)*N($H1138))</f>
        <v/>
      </c>
      <c r="L1138" s="38" t="str">
        <f aca="false">IF($C1138="","",N($F1138)*N($I1138))</f>
        <v/>
      </c>
      <c r="M1138" s="37" t="str">
        <f aca="false">IF(OR($C1138="",N(TOP!$C$12)=0),"",N($J1138)/TOP!$C$12)</f>
        <v/>
      </c>
      <c r="N1138" s="37" t="str">
        <f aca="false">IF(OR($C1138="",N(TOP!$C$13)=0),"",N($K1138)/TOP!$C$13)</f>
        <v/>
      </c>
      <c r="O1138" s="37" t="str">
        <f aca="false">IF(OR($C1138="",N(TOP!$C$14)=0),"",N($L1138)/TOP!$C$14)</f>
        <v/>
      </c>
      <c r="P1138" s="42" t="str">
        <f aca="false">IF($C1138="","",IFERROR(CHOOSE(MATCH(TOP!$C$10,{"【期間A】","【期間B】","【期間C】"},0),N($M1138),N($N1138),N($O1138)),0))</f>
        <v/>
      </c>
    </row>
    <row r="1139" customFormat="false" ht="15" hidden="false" customHeight="false" outlineLevel="0" collapsed="false">
      <c r="B1139" s="12" t="n">
        <v>1134</v>
      </c>
      <c r="C1139" s="36" t="str">
        <f aca="false">IF(②実績CSV_期間A!$M1135="","",②実績CSV_期間A!$M1135&amp;"")</f>
        <v/>
      </c>
      <c r="D1139" s="12" t="str">
        <f aca="false">IF($C1139="","",②実績CSV_期間A!$N1135)</f>
        <v/>
      </c>
      <c r="E1139" s="12" t="str">
        <f aca="false">IF($C1139="","",RIGHT($D1139,1))</f>
        <v/>
      </c>
      <c r="F1139" s="41" t="str">
        <f aca="false">IF($C1139="","",IFERROR(INDEX(サイズ換算マスタ!$C$6:$C$8,MATCH($E1139,サイズ換算マスタ!$B$6:$B$8,0)),1))</f>
        <v/>
      </c>
      <c r="G1139" s="38" t="str">
        <f aca="false">IF($C1139="","",SUMIFS(②実績CSV_期間A!$AA$2:$AA$5001,②実績CSV_期間A!$M$2:$M$5001,$C1139))</f>
        <v/>
      </c>
      <c r="H1139" s="38" t="str">
        <f aca="false">IF($C1139="","",SUMIFS(③実績CSV_期間B!$AA$2:$AA$5001,③実績CSV_期間B!$M$2:$M$5001,$C1139))</f>
        <v/>
      </c>
      <c r="I1139" s="38" t="str">
        <f aca="false">IF($C1139="","",SUMIFS(④実績CSV_期間C!$AA$2:$AA$5001,④実績CSV_期間C!$M$2:$M$5001,$C1139))</f>
        <v/>
      </c>
      <c r="J1139" s="38" t="str">
        <f aca="false">IF($C1139="","",N($F1139)*N($G1139))</f>
        <v/>
      </c>
      <c r="K1139" s="38" t="str">
        <f aca="false">IF($C1139="","",N($F1139)*N($H1139))</f>
        <v/>
      </c>
      <c r="L1139" s="38" t="str">
        <f aca="false">IF($C1139="","",N($F1139)*N($I1139))</f>
        <v/>
      </c>
      <c r="M1139" s="37" t="str">
        <f aca="false">IF(OR($C1139="",N(TOP!$C$12)=0),"",N($J1139)/TOP!$C$12)</f>
        <v/>
      </c>
      <c r="N1139" s="37" t="str">
        <f aca="false">IF(OR($C1139="",N(TOP!$C$13)=0),"",N($K1139)/TOP!$C$13)</f>
        <v/>
      </c>
      <c r="O1139" s="37" t="str">
        <f aca="false">IF(OR($C1139="",N(TOP!$C$14)=0),"",N($L1139)/TOP!$C$14)</f>
        <v/>
      </c>
      <c r="P1139" s="42" t="str">
        <f aca="false">IF($C1139="","",IFERROR(CHOOSE(MATCH(TOP!$C$10,{"【期間A】","【期間B】","【期間C】"},0),N($M1139),N($N1139),N($O1139)),0))</f>
        <v/>
      </c>
    </row>
    <row r="1140" customFormat="false" ht="15" hidden="false" customHeight="false" outlineLevel="0" collapsed="false">
      <c r="B1140" s="12" t="n">
        <v>1135</v>
      </c>
      <c r="C1140" s="36" t="str">
        <f aca="false">IF(②実績CSV_期間A!$M1136="","",②実績CSV_期間A!$M1136&amp;"")</f>
        <v/>
      </c>
      <c r="D1140" s="12" t="str">
        <f aca="false">IF($C1140="","",②実績CSV_期間A!$N1136)</f>
        <v/>
      </c>
      <c r="E1140" s="12" t="str">
        <f aca="false">IF($C1140="","",RIGHT($D1140,1))</f>
        <v/>
      </c>
      <c r="F1140" s="41" t="str">
        <f aca="false">IF($C1140="","",IFERROR(INDEX(サイズ換算マスタ!$C$6:$C$8,MATCH($E1140,サイズ換算マスタ!$B$6:$B$8,0)),1))</f>
        <v/>
      </c>
      <c r="G1140" s="38" t="str">
        <f aca="false">IF($C1140="","",SUMIFS(②実績CSV_期間A!$AA$2:$AA$5001,②実績CSV_期間A!$M$2:$M$5001,$C1140))</f>
        <v/>
      </c>
      <c r="H1140" s="38" t="str">
        <f aca="false">IF($C1140="","",SUMIFS(③実績CSV_期間B!$AA$2:$AA$5001,③実績CSV_期間B!$M$2:$M$5001,$C1140))</f>
        <v/>
      </c>
      <c r="I1140" s="38" t="str">
        <f aca="false">IF($C1140="","",SUMIFS(④実績CSV_期間C!$AA$2:$AA$5001,④実績CSV_期間C!$M$2:$M$5001,$C1140))</f>
        <v/>
      </c>
      <c r="J1140" s="38" t="str">
        <f aca="false">IF($C1140="","",N($F1140)*N($G1140))</f>
        <v/>
      </c>
      <c r="K1140" s="38" t="str">
        <f aca="false">IF($C1140="","",N($F1140)*N($H1140))</f>
        <v/>
      </c>
      <c r="L1140" s="38" t="str">
        <f aca="false">IF($C1140="","",N($F1140)*N($I1140))</f>
        <v/>
      </c>
      <c r="M1140" s="37" t="str">
        <f aca="false">IF(OR($C1140="",N(TOP!$C$12)=0),"",N($J1140)/TOP!$C$12)</f>
        <v/>
      </c>
      <c r="N1140" s="37" t="str">
        <f aca="false">IF(OR($C1140="",N(TOP!$C$13)=0),"",N($K1140)/TOP!$C$13)</f>
        <v/>
      </c>
      <c r="O1140" s="37" t="str">
        <f aca="false">IF(OR($C1140="",N(TOP!$C$14)=0),"",N($L1140)/TOP!$C$14)</f>
        <v/>
      </c>
      <c r="P1140" s="42" t="str">
        <f aca="false">IF($C1140="","",IFERROR(CHOOSE(MATCH(TOP!$C$10,{"【期間A】","【期間B】","【期間C】"},0),N($M1140),N($N1140),N($O1140)),0))</f>
        <v/>
      </c>
    </row>
    <row r="1141" customFormat="false" ht="15" hidden="false" customHeight="false" outlineLevel="0" collapsed="false">
      <c r="B1141" s="12" t="n">
        <v>1136</v>
      </c>
      <c r="C1141" s="36" t="str">
        <f aca="false">IF(②実績CSV_期間A!$M1137="","",②実績CSV_期間A!$M1137&amp;"")</f>
        <v/>
      </c>
      <c r="D1141" s="12" t="str">
        <f aca="false">IF($C1141="","",②実績CSV_期間A!$N1137)</f>
        <v/>
      </c>
      <c r="E1141" s="12" t="str">
        <f aca="false">IF($C1141="","",RIGHT($D1141,1))</f>
        <v/>
      </c>
      <c r="F1141" s="41" t="str">
        <f aca="false">IF($C1141="","",IFERROR(INDEX(サイズ換算マスタ!$C$6:$C$8,MATCH($E1141,サイズ換算マスタ!$B$6:$B$8,0)),1))</f>
        <v/>
      </c>
      <c r="G1141" s="38" t="str">
        <f aca="false">IF($C1141="","",SUMIFS(②実績CSV_期間A!$AA$2:$AA$5001,②実績CSV_期間A!$M$2:$M$5001,$C1141))</f>
        <v/>
      </c>
      <c r="H1141" s="38" t="str">
        <f aca="false">IF($C1141="","",SUMIFS(③実績CSV_期間B!$AA$2:$AA$5001,③実績CSV_期間B!$M$2:$M$5001,$C1141))</f>
        <v/>
      </c>
      <c r="I1141" s="38" t="str">
        <f aca="false">IF($C1141="","",SUMIFS(④実績CSV_期間C!$AA$2:$AA$5001,④実績CSV_期間C!$M$2:$M$5001,$C1141))</f>
        <v/>
      </c>
      <c r="J1141" s="38" t="str">
        <f aca="false">IF($C1141="","",N($F1141)*N($G1141))</f>
        <v/>
      </c>
      <c r="K1141" s="38" t="str">
        <f aca="false">IF($C1141="","",N($F1141)*N($H1141))</f>
        <v/>
      </c>
      <c r="L1141" s="38" t="str">
        <f aca="false">IF($C1141="","",N($F1141)*N($I1141))</f>
        <v/>
      </c>
      <c r="M1141" s="37" t="str">
        <f aca="false">IF(OR($C1141="",N(TOP!$C$12)=0),"",N($J1141)/TOP!$C$12)</f>
        <v/>
      </c>
      <c r="N1141" s="37" t="str">
        <f aca="false">IF(OR($C1141="",N(TOP!$C$13)=0),"",N($K1141)/TOP!$C$13)</f>
        <v/>
      </c>
      <c r="O1141" s="37" t="str">
        <f aca="false">IF(OR($C1141="",N(TOP!$C$14)=0),"",N($L1141)/TOP!$C$14)</f>
        <v/>
      </c>
      <c r="P1141" s="42" t="str">
        <f aca="false">IF($C1141="","",IFERROR(CHOOSE(MATCH(TOP!$C$10,{"【期間A】","【期間B】","【期間C】"},0),N($M1141),N($N1141),N($O1141)),0))</f>
        <v/>
      </c>
    </row>
    <row r="1142" customFormat="false" ht="15" hidden="false" customHeight="false" outlineLevel="0" collapsed="false">
      <c r="B1142" s="12" t="n">
        <v>1137</v>
      </c>
      <c r="C1142" s="36" t="str">
        <f aca="false">IF(②実績CSV_期間A!$M1138="","",②実績CSV_期間A!$M1138&amp;"")</f>
        <v/>
      </c>
      <c r="D1142" s="12" t="str">
        <f aca="false">IF($C1142="","",②実績CSV_期間A!$N1138)</f>
        <v/>
      </c>
      <c r="E1142" s="12" t="str">
        <f aca="false">IF($C1142="","",RIGHT($D1142,1))</f>
        <v/>
      </c>
      <c r="F1142" s="41" t="str">
        <f aca="false">IF($C1142="","",IFERROR(INDEX(サイズ換算マスタ!$C$6:$C$8,MATCH($E1142,サイズ換算マスタ!$B$6:$B$8,0)),1))</f>
        <v/>
      </c>
      <c r="G1142" s="38" t="str">
        <f aca="false">IF($C1142="","",SUMIFS(②実績CSV_期間A!$AA$2:$AA$5001,②実績CSV_期間A!$M$2:$M$5001,$C1142))</f>
        <v/>
      </c>
      <c r="H1142" s="38" t="str">
        <f aca="false">IF($C1142="","",SUMIFS(③実績CSV_期間B!$AA$2:$AA$5001,③実績CSV_期間B!$M$2:$M$5001,$C1142))</f>
        <v/>
      </c>
      <c r="I1142" s="38" t="str">
        <f aca="false">IF($C1142="","",SUMIFS(④実績CSV_期間C!$AA$2:$AA$5001,④実績CSV_期間C!$M$2:$M$5001,$C1142))</f>
        <v/>
      </c>
      <c r="J1142" s="38" t="str">
        <f aca="false">IF($C1142="","",N($F1142)*N($G1142))</f>
        <v/>
      </c>
      <c r="K1142" s="38" t="str">
        <f aca="false">IF($C1142="","",N($F1142)*N($H1142))</f>
        <v/>
      </c>
      <c r="L1142" s="38" t="str">
        <f aca="false">IF($C1142="","",N($F1142)*N($I1142))</f>
        <v/>
      </c>
      <c r="M1142" s="37" t="str">
        <f aca="false">IF(OR($C1142="",N(TOP!$C$12)=0),"",N($J1142)/TOP!$C$12)</f>
        <v/>
      </c>
      <c r="N1142" s="37" t="str">
        <f aca="false">IF(OR($C1142="",N(TOP!$C$13)=0),"",N($K1142)/TOP!$C$13)</f>
        <v/>
      </c>
      <c r="O1142" s="37" t="str">
        <f aca="false">IF(OR($C1142="",N(TOP!$C$14)=0),"",N($L1142)/TOP!$C$14)</f>
        <v/>
      </c>
      <c r="P1142" s="42" t="str">
        <f aca="false">IF($C1142="","",IFERROR(CHOOSE(MATCH(TOP!$C$10,{"【期間A】","【期間B】","【期間C】"},0),N($M1142),N($N1142),N($O1142)),0))</f>
        <v/>
      </c>
    </row>
    <row r="1143" customFormat="false" ht="15" hidden="false" customHeight="false" outlineLevel="0" collapsed="false">
      <c r="B1143" s="12" t="n">
        <v>1138</v>
      </c>
      <c r="C1143" s="36" t="str">
        <f aca="false">IF(②実績CSV_期間A!$M1139="","",②実績CSV_期間A!$M1139&amp;"")</f>
        <v/>
      </c>
      <c r="D1143" s="12" t="str">
        <f aca="false">IF($C1143="","",②実績CSV_期間A!$N1139)</f>
        <v/>
      </c>
      <c r="E1143" s="12" t="str">
        <f aca="false">IF($C1143="","",RIGHT($D1143,1))</f>
        <v/>
      </c>
      <c r="F1143" s="41" t="str">
        <f aca="false">IF($C1143="","",IFERROR(INDEX(サイズ換算マスタ!$C$6:$C$8,MATCH($E1143,サイズ換算マスタ!$B$6:$B$8,0)),1))</f>
        <v/>
      </c>
      <c r="G1143" s="38" t="str">
        <f aca="false">IF($C1143="","",SUMIFS(②実績CSV_期間A!$AA$2:$AA$5001,②実績CSV_期間A!$M$2:$M$5001,$C1143))</f>
        <v/>
      </c>
      <c r="H1143" s="38" t="str">
        <f aca="false">IF($C1143="","",SUMIFS(③実績CSV_期間B!$AA$2:$AA$5001,③実績CSV_期間B!$M$2:$M$5001,$C1143))</f>
        <v/>
      </c>
      <c r="I1143" s="38" t="str">
        <f aca="false">IF($C1143="","",SUMIFS(④実績CSV_期間C!$AA$2:$AA$5001,④実績CSV_期間C!$M$2:$M$5001,$C1143))</f>
        <v/>
      </c>
      <c r="J1143" s="38" t="str">
        <f aca="false">IF($C1143="","",N($F1143)*N($G1143))</f>
        <v/>
      </c>
      <c r="K1143" s="38" t="str">
        <f aca="false">IF($C1143="","",N($F1143)*N($H1143))</f>
        <v/>
      </c>
      <c r="L1143" s="38" t="str">
        <f aca="false">IF($C1143="","",N($F1143)*N($I1143))</f>
        <v/>
      </c>
      <c r="M1143" s="37" t="str">
        <f aca="false">IF(OR($C1143="",N(TOP!$C$12)=0),"",N($J1143)/TOP!$C$12)</f>
        <v/>
      </c>
      <c r="N1143" s="37" t="str">
        <f aca="false">IF(OR($C1143="",N(TOP!$C$13)=0),"",N($K1143)/TOP!$C$13)</f>
        <v/>
      </c>
      <c r="O1143" s="37" t="str">
        <f aca="false">IF(OR($C1143="",N(TOP!$C$14)=0),"",N($L1143)/TOP!$C$14)</f>
        <v/>
      </c>
      <c r="P1143" s="42" t="str">
        <f aca="false">IF($C1143="","",IFERROR(CHOOSE(MATCH(TOP!$C$10,{"【期間A】","【期間B】","【期間C】"},0),N($M1143),N($N1143),N($O1143)),0))</f>
        <v/>
      </c>
    </row>
    <row r="1144" customFormat="false" ht="15" hidden="false" customHeight="false" outlineLevel="0" collapsed="false">
      <c r="B1144" s="12" t="n">
        <v>1139</v>
      </c>
      <c r="C1144" s="36" t="str">
        <f aca="false">IF(②実績CSV_期間A!$M1140="","",②実績CSV_期間A!$M1140&amp;"")</f>
        <v/>
      </c>
      <c r="D1144" s="12" t="str">
        <f aca="false">IF($C1144="","",②実績CSV_期間A!$N1140)</f>
        <v/>
      </c>
      <c r="E1144" s="12" t="str">
        <f aca="false">IF($C1144="","",RIGHT($D1144,1))</f>
        <v/>
      </c>
      <c r="F1144" s="41" t="str">
        <f aca="false">IF($C1144="","",IFERROR(INDEX(サイズ換算マスタ!$C$6:$C$8,MATCH($E1144,サイズ換算マスタ!$B$6:$B$8,0)),1))</f>
        <v/>
      </c>
      <c r="G1144" s="38" t="str">
        <f aca="false">IF($C1144="","",SUMIFS(②実績CSV_期間A!$AA$2:$AA$5001,②実績CSV_期間A!$M$2:$M$5001,$C1144))</f>
        <v/>
      </c>
      <c r="H1144" s="38" t="str">
        <f aca="false">IF($C1144="","",SUMIFS(③実績CSV_期間B!$AA$2:$AA$5001,③実績CSV_期間B!$M$2:$M$5001,$C1144))</f>
        <v/>
      </c>
      <c r="I1144" s="38" t="str">
        <f aca="false">IF($C1144="","",SUMIFS(④実績CSV_期間C!$AA$2:$AA$5001,④実績CSV_期間C!$M$2:$M$5001,$C1144))</f>
        <v/>
      </c>
      <c r="J1144" s="38" t="str">
        <f aca="false">IF($C1144="","",N($F1144)*N($G1144))</f>
        <v/>
      </c>
      <c r="K1144" s="38" t="str">
        <f aca="false">IF($C1144="","",N($F1144)*N($H1144))</f>
        <v/>
      </c>
      <c r="L1144" s="38" t="str">
        <f aca="false">IF($C1144="","",N($F1144)*N($I1144))</f>
        <v/>
      </c>
      <c r="M1144" s="37" t="str">
        <f aca="false">IF(OR($C1144="",N(TOP!$C$12)=0),"",N($J1144)/TOP!$C$12)</f>
        <v/>
      </c>
      <c r="N1144" s="37" t="str">
        <f aca="false">IF(OR($C1144="",N(TOP!$C$13)=0),"",N($K1144)/TOP!$C$13)</f>
        <v/>
      </c>
      <c r="O1144" s="37" t="str">
        <f aca="false">IF(OR($C1144="",N(TOP!$C$14)=0),"",N($L1144)/TOP!$C$14)</f>
        <v/>
      </c>
      <c r="P1144" s="42" t="str">
        <f aca="false">IF($C1144="","",IFERROR(CHOOSE(MATCH(TOP!$C$10,{"【期間A】","【期間B】","【期間C】"},0),N($M1144),N($N1144),N($O1144)),0))</f>
        <v/>
      </c>
    </row>
    <row r="1145" customFormat="false" ht="15" hidden="false" customHeight="false" outlineLevel="0" collapsed="false">
      <c r="B1145" s="12" t="n">
        <v>1140</v>
      </c>
      <c r="C1145" s="36" t="str">
        <f aca="false">IF(②実績CSV_期間A!$M1141="","",②実績CSV_期間A!$M1141&amp;"")</f>
        <v/>
      </c>
      <c r="D1145" s="12" t="str">
        <f aca="false">IF($C1145="","",②実績CSV_期間A!$N1141)</f>
        <v/>
      </c>
      <c r="E1145" s="12" t="str">
        <f aca="false">IF($C1145="","",RIGHT($D1145,1))</f>
        <v/>
      </c>
      <c r="F1145" s="41" t="str">
        <f aca="false">IF($C1145="","",IFERROR(INDEX(サイズ換算マスタ!$C$6:$C$8,MATCH($E1145,サイズ換算マスタ!$B$6:$B$8,0)),1))</f>
        <v/>
      </c>
      <c r="G1145" s="38" t="str">
        <f aca="false">IF($C1145="","",SUMIFS(②実績CSV_期間A!$AA$2:$AA$5001,②実績CSV_期間A!$M$2:$M$5001,$C1145))</f>
        <v/>
      </c>
      <c r="H1145" s="38" t="str">
        <f aca="false">IF($C1145="","",SUMIFS(③実績CSV_期間B!$AA$2:$AA$5001,③実績CSV_期間B!$M$2:$M$5001,$C1145))</f>
        <v/>
      </c>
      <c r="I1145" s="38" t="str">
        <f aca="false">IF($C1145="","",SUMIFS(④実績CSV_期間C!$AA$2:$AA$5001,④実績CSV_期間C!$M$2:$M$5001,$C1145))</f>
        <v/>
      </c>
      <c r="J1145" s="38" t="str">
        <f aca="false">IF($C1145="","",N($F1145)*N($G1145))</f>
        <v/>
      </c>
      <c r="K1145" s="38" t="str">
        <f aca="false">IF($C1145="","",N($F1145)*N($H1145))</f>
        <v/>
      </c>
      <c r="L1145" s="38" t="str">
        <f aca="false">IF($C1145="","",N($F1145)*N($I1145))</f>
        <v/>
      </c>
      <c r="M1145" s="37" t="str">
        <f aca="false">IF(OR($C1145="",N(TOP!$C$12)=0),"",N($J1145)/TOP!$C$12)</f>
        <v/>
      </c>
      <c r="N1145" s="37" t="str">
        <f aca="false">IF(OR($C1145="",N(TOP!$C$13)=0),"",N($K1145)/TOP!$C$13)</f>
        <v/>
      </c>
      <c r="O1145" s="37" t="str">
        <f aca="false">IF(OR($C1145="",N(TOP!$C$14)=0),"",N($L1145)/TOP!$C$14)</f>
        <v/>
      </c>
      <c r="P1145" s="42" t="str">
        <f aca="false">IF($C1145="","",IFERROR(CHOOSE(MATCH(TOP!$C$10,{"【期間A】","【期間B】","【期間C】"},0),N($M1145),N($N1145),N($O1145)),0))</f>
        <v/>
      </c>
    </row>
    <row r="1146" customFormat="false" ht="15" hidden="false" customHeight="false" outlineLevel="0" collapsed="false">
      <c r="B1146" s="12" t="n">
        <v>1141</v>
      </c>
      <c r="C1146" s="36" t="str">
        <f aca="false">IF(②実績CSV_期間A!$M1142="","",②実績CSV_期間A!$M1142&amp;"")</f>
        <v/>
      </c>
      <c r="D1146" s="12" t="str">
        <f aca="false">IF($C1146="","",②実績CSV_期間A!$N1142)</f>
        <v/>
      </c>
      <c r="E1146" s="12" t="str">
        <f aca="false">IF($C1146="","",RIGHT($D1146,1))</f>
        <v/>
      </c>
      <c r="F1146" s="41" t="str">
        <f aca="false">IF($C1146="","",IFERROR(INDEX(サイズ換算マスタ!$C$6:$C$8,MATCH($E1146,サイズ換算マスタ!$B$6:$B$8,0)),1))</f>
        <v/>
      </c>
      <c r="G1146" s="38" t="str">
        <f aca="false">IF($C1146="","",SUMIFS(②実績CSV_期間A!$AA$2:$AA$5001,②実績CSV_期間A!$M$2:$M$5001,$C1146))</f>
        <v/>
      </c>
      <c r="H1146" s="38" t="str">
        <f aca="false">IF($C1146="","",SUMIFS(③実績CSV_期間B!$AA$2:$AA$5001,③実績CSV_期間B!$M$2:$M$5001,$C1146))</f>
        <v/>
      </c>
      <c r="I1146" s="38" t="str">
        <f aca="false">IF($C1146="","",SUMIFS(④実績CSV_期間C!$AA$2:$AA$5001,④実績CSV_期間C!$M$2:$M$5001,$C1146))</f>
        <v/>
      </c>
      <c r="J1146" s="38" t="str">
        <f aca="false">IF($C1146="","",N($F1146)*N($G1146))</f>
        <v/>
      </c>
      <c r="K1146" s="38" t="str">
        <f aca="false">IF($C1146="","",N($F1146)*N($H1146))</f>
        <v/>
      </c>
      <c r="L1146" s="38" t="str">
        <f aca="false">IF($C1146="","",N($F1146)*N($I1146))</f>
        <v/>
      </c>
      <c r="M1146" s="37" t="str">
        <f aca="false">IF(OR($C1146="",N(TOP!$C$12)=0),"",N($J1146)/TOP!$C$12)</f>
        <v/>
      </c>
      <c r="N1146" s="37" t="str">
        <f aca="false">IF(OR($C1146="",N(TOP!$C$13)=0),"",N($K1146)/TOP!$C$13)</f>
        <v/>
      </c>
      <c r="O1146" s="37" t="str">
        <f aca="false">IF(OR($C1146="",N(TOP!$C$14)=0),"",N($L1146)/TOP!$C$14)</f>
        <v/>
      </c>
      <c r="P1146" s="42" t="str">
        <f aca="false">IF($C1146="","",IFERROR(CHOOSE(MATCH(TOP!$C$10,{"【期間A】","【期間B】","【期間C】"},0),N($M1146),N($N1146),N($O1146)),0))</f>
        <v/>
      </c>
    </row>
    <row r="1147" customFormat="false" ht="15" hidden="false" customHeight="false" outlineLevel="0" collapsed="false">
      <c r="B1147" s="12" t="n">
        <v>1142</v>
      </c>
      <c r="C1147" s="36" t="str">
        <f aca="false">IF(②実績CSV_期間A!$M1143="","",②実績CSV_期間A!$M1143&amp;"")</f>
        <v/>
      </c>
      <c r="D1147" s="12" t="str">
        <f aca="false">IF($C1147="","",②実績CSV_期間A!$N1143)</f>
        <v/>
      </c>
      <c r="E1147" s="12" t="str">
        <f aca="false">IF($C1147="","",RIGHT($D1147,1))</f>
        <v/>
      </c>
      <c r="F1147" s="41" t="str">
        <f aca="false">IF($C1147="","",IFERROR(INDEX(サイズ換算マスタ!$C$6:$C$8,MATCH($E1147,サイズ換算マスタ!$B$6:$B$8,0)),1))</f>
        <v/>
      </c>
      <c r="G1147" s="38" t="str">
        <f aca="false">IF($C1147="","",SUMIFS(②実績CSV_期間A!$AA$2:$AA$5001,②実績CSV_期間A!$M$2:$M$5001,$C1147))</f>
        <v/>
      </c>
      <c r="H1147" s="38" t="str">
        <f aca="false">IF($C1147="","",SUMIFS(③実績CSV_期間B!$AA$2:$AA$5001,③実績CSV_期間B!$M$2:$M$5001,$C1147))</f>
        <v/>
      </c>
      <c r="I1147" s="38" t="str">
        <f aca="false">IF($C1147="","",SUMIFS(④実績CSV_期間C!$AA$2:$AA$5001,④実績CSV_期間C!$M$2:$M$5001,$C1147))</f>
        <v/>
      </c>
      <c r="J1147" s="38" t="str">
        <f aca="false">IF($C1147="","",N($F1147)*N($G1147))</f>
        <v/>
      </c>
      <c r="K1147" s="38" t="str">
        <f aca="false">IF($C1147="","",N($F1147)*N($H1147))</f>
        <v/>
      </c>
      <c r="L1147" s="38" t="str">
        <f aca="false">IF($C1147="","",N($F1147)*N($I1147))</f>
        <v/>
      </c>
      <c r="M1147" s="37" t="str">
        <f aca="false">IF(OR($C1147="",N(TOP!$C$12)=0),"",N($J1147)/TOP!$C$12)</f>
        <v/>
      </c>
      <c r="N1147" s="37" t="str">
        <f aca="false">IF(OR($C1147="",N(TOP!$C$13)=0),"",N($K1147)/TOP!$C$13)</f>
        <v/>
      </c>
      <c r="O1147" s="37" t="str">
        <f aca="false">IF(OR($C1147="",N(TOP!$C$14)=0),"",N($L1147)/TOP!$C$14)</f>
        <v/>
      </c>
      <c r="P1147" s="42" t="str">
        <f aca="false">IF($C1147="","",IFERROR(CHOOSE(MATCH(TOP!$C$10,{"【期間A】","【期間B】","【期間C】"},0),N($M1147),N($N1147),N($O1147)),0))</f>
        <v/>
      </c>
    </row>
    <row r="1148" customFormat="false" ht="15" hidden="false" customHeight="false" outlineLevel="0" collapsed="false">
      <c r="B1148" s="12" t="n">
        <v>1143</v>
      </c>
      <c r="C1148" s="36" t="str">
        <f aca="false">IF(②実績CSV_期間A!$M1144="","",②実績CSV_期間A!$M1144&amp;"")</f>
        <v/>
      </c>
      <c r="D1148" s="12" t="str">
        <f aca="false">IF($C1148="","",②実績CSV_期間A!$N1144)</f>
        <v/>
      </c>
      <c r="E1148" s="12" t="str">
        <f aca="false">IF($C1148="","",RIGHT($D1148,1))</f>
        <v/>
      </c>
      <c r="F1148" s="41" t="str">
        <f aca="false">IF($C1148="","",IFERROR(INDEX(サイズ換算マスタ!$C$6:$C$8,MATCH($E1148,サイズ換算マスタ!$B$6:$B$8,0)),1))</f>
        <v/>
      </c>
      <c r="G1148" s="38" t="str">
        <f aca="false">IF($C1148="","",SUMIFS(②実績CSV_期間A!$AA$2:$AA$5001,②実績CSV_期間A!$M$2:$M$5001,$C1148))</f>
        <v/>
      </c>
      <c r="H1148" s="38" t="str">
        <f aca="false">IF($C1148="","",SUMIFS(③実績CSV_期間B!$AA$2:$AA$5001,③実績CSV_期間B!$M$2:$M$5001,$C1148))</f>
        <v/>
      </c>
      <c r="I1148" s="38" t="str">
        <f aca="false">IF($C1148="","",SUMIFS(④実績CSV_期間C!$AA$2:$AA$5001,④実績CSV_期間C!$M$2:$M$5001,$C1148))</f>
        <v/>
      </c>
      <c r="J1148" s="38" t="str">
        <f aca="false">IF($C1148="","",N($F1148)*N($G1148))</f>
        <v/>
      </c>
      <c r="K1148" s="38" t="str">
        <f aca="false">IF($C1148="","",N($F1148)*N($H1148))</f>
        <v/>
      </c>
      <c r="L1148" s="38" t="str">
        <f aca="false">IF($C1148="","",N($F1148)*N($I1148))</f>
        <v/>
      </c>
      <c r="M1148" s="37" t="str">
        <f aca="false">IF(OR($C1148="",N(TOP!$C$12)=0),"",N($J1148)/TOP!$C$12)</f>
        <v/>
      </c>
      <c r="N1148" s="37" t="str">
        <f aca="false">IF(OR($C1148="",N(TOP!$C$13)=0),"",N($K1148)/TOP!$C$13)</f>
        <v/>
      </c>
      <c r="O1148" s="37" t="str">
        <f aca="false">IF(OR($C1148="",N(TOP!$C$14)=0),"",N($L1148)/TOP!$C$14)</f>
        <v/>
      </c>
      <c r="P1148" s="42" t="str">
        <f aca="false">IF($C1148="","",IFERROR(CHOOSE(MATCH(TOP!$C$10,{"【期間A】","【期間B】","【期間C】"},0),N($M1148),N($N1148),N($O1148)),0))</f>
        <v/>
      </c>
    </row>
    <row r="1149" customFormat="false" ht="15" hidden="false" customHeight="false" outlineLevel="0" collapsed="false">
      <c r="B1149" s="12" t="n">
        <v>1144</v>
      </c>
      <c r="C1149" s="36" t="str">
        <f aca="false">IF(②実績CSV_期間A!$M1145="","",②実績CSV_期間A!$M1145&amp;"")</f>
        <v/>
      </c>
      <c r="D1149" s="12" t="str">
        <f aca="false">IF($C1149="","",②実績CSV_期間A!$N1145)</f>
        <v/>
      </c>
      <c r="E1149" s="12" t="str">
        <f aca="false">IF($C1149="","",RIGHT($D1149,1))</f>
        <v/>
      </c>
      <c r="F1149" s="41" t="str">
        <f aca="false">IF($C1149="","",IFERROR(INDEX(サイズ換算マスタ!$C$6:$C$8,MATCH($E1149,サイズ換算マスタ!$B$6:$B$8,0)),1))</f>
        <v/>
      </c>
      <c r="G1149" s="38" t="str">
        <f aca="false">IF($C1149="","",SUMIFS(②実績CSV_期間A!$AA$2:$AA$5001,②実績CSV_期間A!$M$2:$M$5001,$C1149))</f>
        <v/>
      </c>
      <c r="H1149" s="38" t="str">
        <f aca="false">IF($C1149="","",SUMIFS(③実績CSV_期間B!$AA$2:$AA$5001,③実績CSV_期間B!$M$2:$M$5001,$C1149))</f>
        <v/>
      </c>
      <c r="I1149" s="38" t="str">
        <f aca="false">IF($C1149="","",SUMIFS(④実績CSV_期間C!$AA$2:$AA$5001,④実績CSV_期間C!$M$2:$M$5001,$C1149))</f>
        <v/>
      </c>
      <c r="J1149" s="38" t="str">
        <f aca="false">IF($C1149="","",N($F1149)*N($G1149))</f>
        <v/>
      </c>
      <c r="K1149" s="38" t="str">
        <f aca="false">IF($C1149="","",N($F1149)*N($H1149))</f>
        <v/>
      </c>
      <c r="L1149" s="38" t="str">
        <f aca="false">IF($C1149="","",N($F1149)*N($I1149))</f>
        <v/>
      </c>
      <c r="M1149" s="37" t="str">
        <f aca="false">IF(OR($C1149="",N(TOP!$C$12)=0),"",N($J1149)/TOP!$C$12)</f>
        <v/>
      </c>
      <c r="N1149" s="37" t="str">
        <f aca="false">IF(OR($C1149="",N(TOP!$C$13)=0),"",N($K1149)/TOP!$C$13)</f>
        <v/>
      </c>
      <c r="O1149" s="37" t="str">
        <f aca="false">IF(OR($C1149="",N(TOP!$C$14)=0),"",N($L1149)/TOP!$C$14)</f>
        <v/>
      </c>
      <c r="P1149" s="42" t="str">
        <f aca="false">IF($C1149="","",IFERROR(CHOOSE(MATCH(TOP!$C$10,{"【期間A】","【期間B】","【期間C】"},0),N($M1149),N($N1149),N($O1149)),0))</f>
        <v/>
      </c>
    </row>
    <row r="1150" customFormat="false" ht="15" hidden="false" customHeight="false" outlineLevel="0" collapsed="false">
      <c r="B1150" s="12" t="n">
        <v>1145</v>
      </c>
      <c r="C1150" s="36" t="str">
        <f aca="false">IF(②実績CSV_期間A!$M1146="","",②実績CSV_期間A!$M1146&amp;"")</f>
        <v/>
      </c>
      <c r="D1150" s="12" t="str">
        <f aca="false">IF($C1150="","",②実績CSV_期間A!$N1146)</f>
        <v/>
      </c>
      <c r="E1150" s="12" t="str">
        <f aca="false">IF($C1150="","",RIGHT($D1150,1))</f>
        <v/>
      </c>
      <c r="F1150" s="41" t="str">
        <f aca="false">IF($C1150="","",IFERROR(INDEX(サイズ換算マスタ!$C$6:$C$8,MATCH($E1150,サイズ換算マスタ!$B$6:$B$8,0)),1))</f>
        <v/>
      </c>
      <c r="G1150" s="38" t="str">
        <f aca="false">IF($C1150="","",SUMIFS(②実績CSV_期間A!$AA$2:$AA$5001,②実績CSV_期間A!$M$2:$M$5001,$C1150))</f>
        <v/>
      </c>
      <c r="H1150" s="38" t="str">
        <f aca="false">IF($C1150="","",SUMIFS(③実績CSV_期間B!$AA$2:$AA$5001,③実績CSV_期間B!$M$2:$M$5001,$C1150))</f>
        <v/>
      </c>
      <c r="I1150" s="38" t="str">
        <f aca="false">IF($C1150="","",SUMIFS(④実績CSV_期間C!$AA$2:$AA$5001,④実績CSV_期間C!$M$2:$M$5001,$C1150))</f>
        <v/>
      </c>
      <c r="J1150" s="38" t="str">
        <f aca="false">IF($C1150="","",N($F1150)*N($G1150))</f>
        <v/>
      </c>
      <c r="K1150" s="38" t="str">
        <f aca="false">IF($C1150="","",N($F1150)*N($H1150))</f>
        <v/>
      </c>
      <c r="L1150" s="38" t="str">
        <f aca="false">IF($C1150="","",N($F1150)*N($I1150))</f>
        <v/>
      </c>
      <c r="M1150" s="37" t="str">
        <f aca="false">IF(OR($C1150="",N(TOP!$C$12)=0),"",N($J1150)/TOP!$C$12)</f>
        <v/>
      </c>
      <c r="N1150" s="37" t="str">
        <f aca="false">IF(OR($C1150="",N(TOP!$C$13)=0),"",N($K1150)/TOP!$C$13)</f>
        <v/>
      </c>
      <c r="O1150" s="37" t="str">
        <f aca="false">IF(OR($C1150="",N(TOP!$C$14)=0),"",N($L1150)/TOP!$C$14)</f>
        <v/>
      </c>
      <c r="P1150" s="42" t="str">
        <f aca="false">IF($C1150="","",IFERROR(CHOOSE(MATCH(TOP!$C$10,{"【期間A】","【期間B】","【期間C】"},0),N($M1150),N($N1150),N($O1150)),0))</f>
        <v/>
      </c>
    </row>
    <row r="1151" customFormat="false" ht="15" hidden="false" customHeight="false" outlineLevel="0" collapsed="false">
      <c r="B1151" s="12" t="n">
        <v>1146</v>
      </c>
      <c r="C1151" s="36" t="str">
        <f aca="false">IF(②実績CSV_期間A!$M1147="","",②実績CSV_期間A!$M1147&amp;"")</f>
        <v/>
      </c>
      <c r="D1151" s="12" t="str">
        <f aca="false">IF($C1151="","",②実績CSV_期間A!$N1147)</f>
        <v/>
      </c>
      <c r="E1151" s="12" t="str">
        <f aca="false">IF($C1151="","",RIGHT($D1151,1))</f>
        <v/>
      </c>
      <c r="F1151" s="41" t="str">
        <f aca="false">IF($C1151="","",IFERROR(INDEX(サイズ換算マスタ!$C$6:$C$8,MATCH($E1151,サイズ換算マスタ!$B$6:$B$8,0)),1))</f>
        <v/>
      </c>
      <c r="G1151" s="38" t="str">
        <f aca="false">IF($C1151="","",SUMIFS(②実績CSV_期間A!$AA$2:$AA$5001,②実績CSV_期間A!$M$2:$M$5001,$C1151))</f>
        <v/>
      </c>
      <c r="H1151" s="38" t="str">
        <f aca="false">IF($C1151="","",SUMIFS(③実績CSV_期間B!$AA$2:$AA$5001,③実績CSV_期間B!$M$2:$M$5001,$C1151))</f>
        <v/>
      </c>
      <c r="I1151" s="38" t="str">
        <f aca="false">IF($C1151="","",SUMIFS(④実績CSV_期間C!$AA$2:$AA$5001,④実績CSV_期間C!$M$2:$M$5001,$C1151))</f>
        <v/>
      </c>
      <c r="J1151" s="38" t="str">
        <f aca="false">IF($C1151="","",N($F1151)*N($G1151))</f>
        <v/>
      </c>
      <c r="K1151" s="38" t="str">
        <f aca="false">IF($C1151="","",N($F1151)*N($H1151))</f>
        <v/>
      </c>
      <c r="L1151" s="38" t="str">
        <f aca="false">IF($C1151="","",N($F1151)*N($I1151))</f>
        <v/>
      </c>
      <c r="M1151" s="37" t="str">
        <f aca="false">IF(OR($C1151="",N(TOP!$C$12)=0),"",N($J1151)/TOP!$C$12)</f>
        <v/>
      </c>
      <c r="N1151" s="37" t="str">
        <f aca="false">IF(OR($C1151="",N(TOP!$C$13)=0),"",N($K1151)/TOP!$C$13)</f>
        <v/>
      </c>
      <c r="O1151" s="37" t="str">
        <f aca="false">IF(OR($C1151="",N(TOP!$C$14)=0),"",N($L1151)/TOP!$C$14)</f>
        <v/>
      </c>
      <c r="P1151" s="42" t="str">
        <f aca="false">IF($C1151="","",IFERROR(CHOOSE(MATCH(TOP!$C$10,{"【期間A】","【期間B】","【期間C】"},0),N($M1151),N($N1151),N($O1151)),0))</f>
        <v/>
      </c>
    </row>
    <row r="1152" customFormat="false" ht="15" hidden="false" customHeight="false" outlineLevel="0" collapsed="false">
      <c r="B1152" s="12" t="n">
        <v>1147</v>
      </c>
      <c r="C1152" s="36" t="str">
        <f aca="false">IF(②実績CSV_期間A!$M1148="","",②実績CSV_期間A!$M1148&amp;"")</f>
        <v/>
      </c>
      <c r="D1152" s="12" t="str">
        <f aca="false">IF($C1152="","",②実績CSV_期間A!$N1148)</f>
        <v/>
      </c>
      <c r="E1152" s="12" t="str">
        <f aca="false">IF($C1152="","",RIGHT($D1152,1))</f>
        <v/>
      </c>
      <c r="F1152" s="41" t="str">
        <f aca="false">IF($C1152="","",IFERROR(INDEX(サイズ換算マスタ!$C$6:$C$8,MATCH($E1152,サイズ換算マスタ!$B$6:$B$8,0)),1))</f>
        <v/>
      </c>
      <c r="G1152" s="38" t="str">
        <f aca="false">IF($C1152="","",SUMIFS(②実績CSV_期間A!$AA$2:$AA$5001,②実績CSV_期間A!$M$2:$M$5001,$C1152))</f>
        <v/>
      </c>
      <c r="H1152" s="38" t="str">
        <f aca="false">IF($C1152="","",SUMIFS(③実績CSV_期間B!$AA$2:$AA$5001,③実績CSV_期間B!$M$2:$M$5001,$C1152))</f>
        <v/>
      </c>
      <c r="I1152" s="38" t="str">
        <f aca="false">IF($C1152="","",SUMIFS(④実績CSV_期間C!$AA$2:$AA$5001,④実績CSV_期間C!$M$2:$M$5001,$C1152))</f>
        <v/>
      </c>
      <c r="J1152" s="38" t="str">
        <f aca="false">IF($C1152="","",N($F1152)*N($G1152))</f>
        <v/>
      </c>
      <c r="K1152" s="38" t="str">
        <f aca="false">IF($C1152="","",N($F1152)*N($H1152))</f>
        <v/>
      </c>
      <c r="L1152" s="38" t="str">
        <f aca="false">IF($C1152="","",N($F1152)*N($I1152))</f>
        <v/>
      </c>
      <c r="M1152" s="37" t="str">
        <f aca="false">IF(OR($C1152="",N(TOP!$C$12)=0),"",N($J1152)/TOP!$C$12)</f>
        <v/>
      </c>
      <c r="N1152" s="37" t="str">
        <f aca="false">IF(OR($C1152="",N(TOP!$C$13)=0),"",N($K1152)/TOP!$C$13)</f>
        <v/>
      </c>
      <c r="O1152" s="37" t="str">
        <f aca="false">IF(OR($C1152="",N(TOP!$C$14)=0),"",N($L1152)/TOP!$C$14)</f>
        <v/>
      </c>
      <c r="P1152" s="42" t="str">
        <f aca="false">IF($C1152="","",IFERROR(CHOOSE(MATCH(TOP!$C$10,{"【期間A】","【期間B】","【期間C】"},0),N($M1152),N($N1152),N($O1152)),0))</f>
        <v/>
      </c>
    </row>
    <row r="1153" customFormat="false" ht="15" hidden="false" customHeight="false" outlineLevel="0" collapsed="false">
      <c r="B1153" s="12" t="n">
        <v>1148</v>
      </c>
      <c r="C1153" s="36" t="str">
        <f aca="false">IF(②実績CSV_期間A!$M1149="","",②実績CSV_期間A!$M1149&amp;"")</f>
        <v/>
      </c>
      <c r="D1153" s="12" t="str">
        <f aca="false">IF($C1153="","",②実績CSV_期間A!$N1149)</f>
        <v/>
      </c>
      <c r="E1153" s="12" t="str">
        <f aca="false">IF($C1153="","",RIGHT($D1153,1))</f>
        <v/>
      </c>
      <c r="F1153" s="41" t="str">
        <f aca="false">IF($C1153="","",IFERROR(INDEX(サイズ換算マスタ!$C$6:$C$8,MATCH($E1153,サイズ換算マスタ!$B$6:$B$8,0)),1))</f>
        <v/>
      </c>
      <c r="G1153" s="38" t="str">
        <f aca="false">IF($C1153="","",SUMIFS(②実績CSV_期間A!$AA$2:$AA$5001,②実績CSV_期間A!$M$2:$M$5001,$C1153))</f>
        <v/>
      </c>
      <c r="H1153" s="38" t="str">
        <f aca="false">IF($C1153="","",SUMIFS(③実績CSV_期間B!$AA$2:$AA$5001,③実績CSV_期間B!$M$2:$M$5001,$C1153))</f>
        <v/>
      </c>
      <c r="I1153" s="38" t="str">
        <f aca="false">IF($C1153="","",SUMIFS(④実績CSV_期間C!$AA$2:$AA$5001,④実績CSV_期間C!$M$2:$M$5001,$C1153))</f>
        <v/>
      </c>
      <c r="J1153" s="38" t="str">
        <f aca="false">IF($C1153="","",N($F1153)*N($G1153))</f>
        <v/>
      </c>
      <c r="K1153" s="38" t="str">
        <f aca="false">IF($C1153="","",N($F1153)*N($H1153))</f>
        <v/>
      </c>
      <c r="L1153" s="38" t="str">
        <f aca="false">IF($C1153="","",N($F1153)*N($I1153))</f>
        <v/>
      </c>
      <c r="M1153" s="37" t="str">
        <f aca="false">IF(OR($C1153="",N(TOP!$C$12)=0),"",N($J1153)/TOP!$C$12)</f>
        <v/>
      </c>
      <c r="N1153" s="37" t="str">
        <f aca="false">IF(OR($C1153="",N(TOP!$C$13)=0),"",N($K1153)/TOP!$C$13)</f>
        <v/>
      </c>
      <c r="O1153" s="37" t="str">
        <f aca="false">IF(OR($C1153="",N(TOP!$C$14)=0),"",N($L1153)/TOP!$C$14)</f>
        <v/>
      </c>
      <c r="P1153" s="42" t="str">
        <f aca="false">IF($C1153="","",IFERROR(CHOOSE(MATCH(TOP!$C$10,{"【期間A】","【期間B】","【期間C】"},0),N($M1153),N($N1153),N($O1153)),0))</f>
        <v/>
      </c>
    </row>
    <row r="1154" customFormat="false" ht="15" hidden="false" customHeight="false" outlineLevel="0" collapsed="false">
      <c r="B1154" s="12" t="n">
        <v>1149</v>
      </c>
      <c r="C1154" s="36" t="str">
        <f aca="false">IF(②実績CSV_期間A!$M1150="","",②実績CSV_期間A!$M1150&amp;"")</f>
        <v/>
      </c>
      <c r="D1154" s="12" t="str">
        <f aca="false">IF($C1154="","",②実績CSV_期間A!$N1150)</f>
        <v/>
      </c>
      <c r="E1154" s="12" t="str">
        <f aca="false">IF($C1154="","",RIGHT($D1154,1))</f>
        <v/>
      </c>
      <c r="F1154" s="41" t="str">
        <f aca="false">IF($C1154="","",IFERROR(INDEX(サイズ換算マスタ!$C$6:$C$8,MATCH($E1154,サイズ換算マスタ!$B$6:$B$8,0)),1))</f>
        <v/>
      </c>
      <c r="G1154" s="38" t="str">
        <f aca="false">IF($C1154="","",SUMIFS(②実績CSV_期間A!$AA$2:$AA$5001,②実績CSV_期間A!$M$2:$M$5001,$C1154))</f>
        <v/>
      </c>
      <c r="H1154" s="38" t="str">
        <f aca="false">IF($C1154="","",SUMIFS(③実績CSV_期間B!$AA$2:$AA$5001,③実績CSV_期間B!$M$2:$M$5001,$C1154))</f>
        <v/>
      </c>
      <c r="I1154" s="38" t="str">
        <f aca="false">IF($C1154="","",SUMIFS(④実績CSV_期間C!$AA$2:$AA$5001,④実績CSV_期間C!$M$2:$M$5001,$C1154))</f>
        <v/>
      </c>
      <c r="J1154" s="38" t="str">
        <f aca="false">IF($C1154="","",N($F1154)*N($G1154))</f>
        <v/>
      </c>
      <c r="K1154" s="38" t="str">
        <f aca="false">IF($C1154="","",N($F1154)*N($H1154))</f>
        <v/>
      </c>
      <c r="L1154" s="38" t="str">
        <f aca="false">IF($C1154="","",N($F1154)*N($I1154))</f>
        <v/>
      </c>
      <c r="M1154" s="37" t="str">
        <f aca="false">IF(OR($C1154="",N(TOP!$C$12)=0),"",N($J1154)/TOP!$C$12)</f>
        <v/>
      </c>
      <c r="N1154" s="37" t="str">
        <f aca="false">IF(OR($C1154="",N(TOP!$C$13)=0),"",N($K1154)/TOP!$C$13)</f>
        <v/>
      </c>
      <c r="O1154" s="37" t="str">
        <f aca="false">IF(OR($C1154="",N(TOP!$C$14)=0),"",N($L1154)/TOP!$C$14)</f>
        <v/>
      </c>
      <c r="P1154" s="42" t="str">
        <f aca="false">IF($C1154="","",IFERROR(CHOOSE(MATCH(TOP!$C$10,{"【期間A】","【期間B】","【期間C】"},0),N($M1154),N($N1154),N($O1154)),0))</f>
        <v/>
      </c>
    </row>
    <row r="1155" customFormat="false" ht="15" hidden="false" customHeight="false" outlineLevel="0" collapsed="false">
      <c r="B1155" s="12" t="n">
        <v>1150</v>
      </c>
      <c r="C1155" s="36" t="str">
        <f aca="false">IF(②実績CSV_期間A!$M1151="","",②実績CSV_期間A!$M1151&amp;"")</f>
        <v/>
      </c>
      <c r="D1155" s="12" t="str">
        <f aca="false">IF($C1155="","",②実績CSV_期間A!$N1151)</f>
        <v/>
      </c>
      <c r="E1155" s="12" t="str">
        <f aca="false">IF($C1155="","",RIGHT($D1155,1))</f>
        <v/>
      </c>
      <c r="F1155" s="41" t="str">
        <f aca="false">IF($C1155="","",IFERROR(INDEX(サイズ換算マスタ!$C$6:$C$8,MATCH($E1155,サイズ換算マスタ!$B$6:$B$8,0)),1))</f>
        <v/>
      </c>
      <c r="G1155" s="38" t="str">
        <f aca="false">IF($C1155="","",SUMIFS(②実績CSV_期間A!$AA$2:$AA$5001,②実績CSV_期間A!$M$2:$M$5001,$C1155))</f>
        <v/>
      </c>
      <c r="H1155" s="38" t="str">
        <f aca="false">IF($C1155="","",SUMIFS(③実績CSV_期間B!$AA$2:$AA$5001,③実績CSV_期間B!$M$2:$M$5001,$C1155))</f>
        <v/>
      </c>
      <c r="I1155" s="38" t="str">
        <f aca="false">IF($C1155="","",SUMIFS(④実績CSV_期間C!$AA$2:$AA$5001,④実績CSV_期間C!$M$2:$M$5001,$C1155))</f>
        <v/>
      </c>
      <c r="J1155" s="38" t="str">
        <f aca="false">IF($C1155="","",N($F1155)*N($G1155))</f>
        <v/>
      </c>
      <c r="K1155" s="38" t="str">
        <f aca="false">IF($C1155="","",N($F1155)*N($H1155))</f>
        <v/>
      </c>
      <c r="L1155" s="38" t="str">
        <f aca="false">IF($C1155="","",N($F1155)*N($I1155))</f>
        <v/>
      </c>
      <c r="M1155" s="37" t="str">
        <f aca="false">IF(OR($C1155="",N(TOP!$C$12)=0),"",N($J1155)/TOP!$C$12)</f>
        <v/>
      </c>
      <c r="N1155" s="37" t="str">
        <f aca="false">IF(OR($C1155="",N(TOP!$C$13)=0),"",N($K1155)/TOP!$C$13)</f>
        <v/>
      </c>
      <c r="O1155" s="37" t="str">
        <f aca="false">IF(OR($C1155="",N(TOP!$C$14)=0),"",N($L1155)/TOP!$C$14)</f>
        <v/>
      </c>
      <c r="P1155" s="42" t="str">
        <f aca="false">IF($C1155="","",IFERROR(CHOOSE(MATCH(TOP!$C$10,{"【期間A】","【期間B】","【期間C】"},0),N($M1155),N($N1155),N($O1155)),0))</f>
        <v/>
      </c>
    </row>
    <row r="1156" customFormat="false" ht="15" hidden="false" customHeight="false" outlineLevel="0" collapsed="false">
      <c r="B1156" s="12" t="n">
        <v>1151</v>
      </c>
      <c r="C1156" s="36" t="str">
        <f aca="false">IF(②実績CSV_期間A!$M1152="","",②実績CSV_期間A!$M1152&amp;"")</f>
        <v/>
      </c>
      <c r="D1156" s="12" t="str">
        <f aca="false">IF($C1156="","",②実績CSV_期間A!$N1152)</f>
        <v/>
      </c>
      <c r="E1156" s="12" t="str">
        <f aca="false">IF($C1156="","",RIGHT($D1156,1))</f>
        <v/>
      </c>
      <c r="F1156" s="41" t="str">
        <f aca="false">IF($C1156="","",IFERROR(INDEX(サイズ換算マスタ!$C$6:$C$8,MATCH($E1156,サイズ換算マスタ!$B$6:$B$8,0)),1))</f>
        <v/>
      </c>
      <c r="G1156" s="38" t="str">
        <f aca="false">IF($C1156="","",SUMIFS(②実績CSV_期間A!$AA$2:$AA$5001,②実績CSV_期間A!$M$2:$M$5001,$C1156))</f>
        <v/>
      </c>
      <c r="H1156" s="38" t="str">
        <f aca="false">IF($C1156="","",SUMIFS(③実績CSV_期間B!$AA$2:$AA$5001,③実績CSV_期間B!$M$2:$M$5001,$C1156))</f>
        <v/>
      </c>
      <c r="I1156" s="38" t="str">
        <f aca="false">IF($C1156="","",SUMIFS(④実績CSV_期間C!$AA$2:$AA$5001,④実績CSV_期間C!$M$2:$M$5001,$C1156))</f>
        <v/>
      </c>
      <c r="J1156" s="38" t="str">
        <f aca="false">IF($C1156="","",N($F1156)*N($G1156))</f>
        <v/>
      </c>
      <c r="K1156" s="38" t="str">
        <f aca="false">IF($C1156="","",N($F1156)*N($H1156))</f>
        <v/>
      </c>
      <c r="L1156" s="38" t="str">
        <f aca="false">IF($C1156="","",N($F1156)*N($I1156))</f>
        <v/>
      </c>
      <c r="M1156" s="37" t="str">
        <f aca="false">IF(OR($C1156="",N(TOP!$C$12)=0),"",N($J1156)/TOP!$C$12)</f>
        <v/>
      </c>
      <c r="N1156" s="37" t="str">
        <f aca="false">IF(OR($C1156="",N(TOP!$C$13)=0),"",N($K1156)/TOP!$C$13)</f>
        <v/>
      </c>
      <c r="O1156" s="37" t="str">
        <f aca="false">IF(OR($C1156="",N(TOP!$C$14)=0),"",N($L1156)/TOP!$C$14)</f>
        <v/>
      </c>
      <c r="P1156" s="42" t="str">
        <f aca="false">IF($C1156="","",IFERROR(CHOOSE(MATCH(TOP!$C$10,{"【期間A】","【期間B】","【期間C】"},0),N($M1156),N($N1156),N($O1156)),0))</f>
        <v/>
      </c>
    </row>
    <row r="1157" customFormat="false" ht="15" hidden="false" customHeight="false" outlineLevel="0" collapsed="false">
      <c r="B1157" s="12" t="n">
        <v>1152</v>
      </c>
      <c r="C1157" s="36" t="str">
        <f aca="false">IF(②実績CSV_期間A!$M1153="","",②実績CSV_期間A!$M1153&amp;"")</f>
        <v/>
      </c>
      <c r="D1157" s="12" t="str">
        <f aca="false">IF($C1157="","",②実績CSV_期間A!$N1153)</f>
        <v/>
      </c>
      <c r="E1157" s="12" t="str">
        <f aca="false">IF($C1157="","",RIGHT($D1157,1))</f>
        <v/>
      </c>
      <c r="F1157" s="41" t="str">
        <f aca="false">IF($C1157="","",IFERROR(INDEX(サイズ換算マスタ!$C$6:$C$8,MATCH($E1157,サイズ換算マスタ!$B$6:$B$8,0)),1))</f>
        <v/>
      </c>
      <c r="G1157" s="38" t="str">
        <f aca="false">IF($C1157="","",SUMIFS(②実績CSV_期間A!$AA$2:$AA$5001,②実績CSV_期間A!$M$2:$M$5001,$C1157))</f>
        <v/>
      </c>
      <c r="H1157" s="38" t="str">
        <f aca="false">IF($C1157="","",SUMIFS(③実績CSV_期間B!$AA$2:$AA$5001,③実績CSV_期間B!$M$2:$M$5001,$C1157))</f>
        <v/>
      </c>
      <c r="I1157" s="38" t="str">
        <f aca="false">IF($C1157="","",SUMIFS(④実績CSV_期間C!$AA$2:$AA$5001,④実績CSV_期間C!$M$2:$M$5001,$C1157))</f>
        <v/>
      </c>
      <c r="J1157" s="38" t="str">
        <f aca="false">IF($C1157="","",N($F1157)*N($G1157))</f>
        <v/>
      </c>
      <c r="K1157" s="38" t="str">
        <f aca="false">IF($C1157="","",N($F1157)*N($H1157))</f>
        <v/>
      </c>
      <c r="L1157" s="38" t="str">
        <f aca="false">IF($C1157="","",N($F1157)*N($I1157))</f>
        <v/>
      </c>
      <c r="M1157" s="37" t="str">
        <f aca="false">IF(OR($C1157="",N(TOP!$C$12)=0),"",N($J1157)/TOP!$C$12)</f>
        <v/>
      </c>
      <c r="N1157" s="37" t="str">
        <f aca="false">IF(OR($C1157="",N(TOP!$C$13)=0),"",N($K1157)/TOP!$C$13)</f>
        <v/>
      </c>
      <c r="O1157" s="37" t="str">
        <f aca="false">IF(OR($C1157="",N(TOP!$C$14)=0),"",N($L1157)/TOP!$C$14)</f>
        <v/>
      </c>
      <c r="P1157" s="42" t="str">
        <f aca="false">IF($C1157="","",IFERROR(CHOOSE(MATCH(TOP!$C$10,{"【期間A】","【期間B】","【期間C】"},0),N($M1157),N($N1157),N($O1157)),0))</f>
        <v/>
      </c>
    </row>
    <row r="1158" customFormat="false" ht="15" hidden="false" customHeight="false" outlineLevel="0" collapsed="false">
      <c r="B1158" s="12" t="n">
        <v>1153</v>
      </c>
      <c r="C1158" s="36" t="str">
        <f aca="false">IF(②実績CSV_期間A!$M1154="","",②実績CSV_期間A!$M1154&amp;"")</f>
        <v/>
      </c>
      <c r="D1158" s="12" t="str">
        <f aca="false">IF($C1158="","",②実績CSV_期間A!$N1154)</f>
        <v/>
      </c>
      <c r="E1158" s="12" t="str">
        <f aca="false">IF($C1158="","",RIGHT($D1158,1))</f>
        <v/>
      </c>
      <c r="F1158" s="41" t="str">
        <f aca="false">IF($C1158="","",IFERROR(INDEX(サイズ換算マスタ!$C$6:$C$8,MATCH($E1158,サイズ換算マスタ!$B$6:$B$8,0)),1))</f>
        <v/>
      </c>
      <c r="G1158" s="38" t="str">
        <f aca="false">IF($C1158="","",SUMIFS(②実績CSV_期間A!$AA$2:$AA$5001,②実績CSV_期間A!$M$2:$M$5001,$C1158))</f>
        <v/>
      </c>
      <c r="H1158" s="38" t="str">
        <f aca="false">IF($C1158="","",SUMIFS(③実績CSV_期間B!$AA$2:$AA$5001,③実績CSV_期間B!$M$2:$M$5001,$C1158))</f>
        <v/>
      </c>
      <c r="I1158" s="38" t="str">
        <f aca="false">IF($C1158="","",SUMIFS(④実績CSV_期間C!$AA$2:$AA$5001,④実績CSV_期間C!$M$2:$M$5001,$C1158))</f>
        <v/>
      </c>
      <c r="J1158" s="38" t="str">
        <f aca="false">IF($C1158="","",N($F1158)*N($G1158))</f>
        <v/>
      </c>
      <c r="K1158" s="38" t="str">
        <f aca="false">IF($C1158="","",N($F1158)*N($H1158))</f>
        <v/>
      </c>
      <c r="L1158" s="38" t="str">
        <f aca="false">IF($C1158="","",N($F1158)*N($I1158))</f>
        <v/>
      </c>
      <c r="M1158" s="37" t="str">
        <f aca="false">IF(OR($C1158="",N(TOP!$C$12)=0),"",N($J1158)/TOP!$C$12)</f>
        <v/>
      </c>
      <c r="N1158" s="37" t="str">
        <f aca="false">IF(OR($C1158="",N(TOP!$C$13)=0),"",N($K1158)/TOP!$C$13)</f>
        <v/>
      </c>
      <c r="O1158" s="37" t="str">
        <f aca="false">IF(OR($C1158="",N(TOP!$C$14)=0),"",N($L1158)/TOP!$C$14)</f>
        <v/>
      </c>
      <c r="P1158" s="42" t="str">
        <f aca="false">IF($C1158="","",IFERROR(CHOOSE(MATCH(TOP!$C$10,{"【期間A】","【期間B】","【期間C】"},0),N($M1158),N($N1158),N($O1158)),0))</f>
        <v/>
      </c>
    </row>
    <row r="1159" customFormat="false" ht="15" hidden="false" customHeight="false" outlineLevel="0" collapsed="false">
      <c r="B1159" s="12" t="n">
        <v>1154</v>
      </c>
      <c r="C1159" s="36" t="str">
        <f aca="false">IF(②実績CSV_期間A!$M1155="","",②実績CSV_期間A!$M1155&amp;"")</f>
        <v/>
      </c>
      <c r="D1159" s="12" t="str">
        <f aca="false">IF($C1159="","",②実績CSV_期間A!$N1155)</f>
        <v/>
      </c>
      <c r="E1159" s="12" t="str">
        <f aca="false">IF($C1159="","",RIGHT($D1159,1))</f>
        <v/>
      </c>
      <c r="F1159" s="41" t="str">
        <f aca="false">IF($C1159="","",IFERROR(INDEX(サイズ換算マスタ!$C$6:$C$8,MATCH($E1159,サイズ換算マスタ!$B$6:$B$8,0)),1))</f>
        <v/>
      </c>
      <c r="G1159" s="38" t="str">
        <f aca="false">IF($C1159="","",SUMIFS(②実績CSV_期間A!$AA$2:$AA$5001,②実績CSV_期間A!$M$2:$M$5001,$C1159))</f>
        <v/>
      </c>
      <c r="H1159" s="38" t="str">
        <f aca="false">IF($C1159="","",SUMIFS(③実績CSV_期間B!$AA$2:$AA$5001,③実績CSV_期間B!$M$2:$M$5001,$C1159))</f>
        <v/>
      </c>
      <c r="I1159" s="38" t="str">
        <f aca="false">IF($C1159="","",SUMIFS(④実績CSV_期間C!$AA$2:$AA$5001,④実績CSV_期間C!$M$2:$M$5001,$C1159))</f>
        <v/>
      </c>
      <c r="J1159" s="38" t="str">
        <f aca="false">IF($C1159="","",N($F1159)*N($G1159))</f>
        <v/>
      </c>
      <c r="K1159" s="38" t="str">
        <f aca="false">IF($C1159="","",N($F1159)*N($H1159))</f>
        <v/>
      </c>
      <c r="L1159" s="38" t="str">
        <f aca="false">IF($C1159="","",N($F1159)*N($I1159))</f>
        <v/>
      </c>
      <c r="M1159" s="37" t="str">
        <f aca="false">IF(OR($C1159="",N(TOP!$C$12)=0),"",N($J1159)/TOP!$C$12)</f>
        <v/>
      </c>
      <c r="N1159" s="37" t="str">
        <f aca="false">IF(OR($C1159="",N(TOP!$C$13)=0),"",N($K1159)/TOP!$C$13)</f>
        <v/>
      </c>
      <c r="O1159" s="37" t="str">
        <f aca="false">IF(OR($C1159="",N(TOP!$C$14)=0),"",N($L1159)/TOP!$C$14)</f>
        <v/>
      </c>
      <c r="P1159" s="42" t="str">
        <f aca="false">IF($C1159="","",IFERROR(CHOOSE(MATCH(TOP!$C$10,{"【期間A】","【期間B】","【期間C】"},0),N($M1159),N($N1159),N($O1159)),0))</f>
        <v/>
      </c>
    </row>
    <row r="1160" customFormat="false" ht="15" hidden="false" customHeight="false" outlineLevel="0" collapsed="false">
      <c r="B1160" s="12" t="n">
        <v>1155</v>
      </c>
      <c r="C1160" s="36" t="str">
        <f aca="false">IF(②実績CSV_期間A!$M1156="","",②実績CSV_期間A!$M1156&amp;"")</f>
        <v/>
      </c>
      <c r="D1160" s="12" t="str">
        <f aca="false">IF($C1160="","",②実績CSV_期間A!$N1156)</f>
        <v/>
      </c>
      <c r="E1160" s="12" t="str">
        <f aca="false">IF($C1160="","",RIGHT($D1160,1))</f>
        <v/>
      </c>
      <c r="F1160" s="41" t="str">
        <f aca="false">IF($C1160="","",IFERROR(INDEX(サイズ換算マスタ!$C$6:$C$8,MATCH($E1160,サイズ換算マスタ!$B$6:$B$8,0)),1))</f>
        <v/>
      </c>
      <c r="G1160" s="38" t="str">
        <f aca="false">IF($C1160="","",SUMIFS(②実績CSV_期間A!$AA$2:$AA$5001,②実績CSV_期間A!$M$2:$M$5001,$C1160))</f>
        <v/>
      </c>
      <c r="H1160" s="38" t="str">
        <f aca="false">IF($C1160="","",SUMIFS(③実績CSV_期間B!$AA$2:$AA$5001,③実績CSV_期間B!$M$2:$M$5001,$C1160))</f>
        <v/>
      </c>
      <c r="I1160" s="38" t="str">
        <f aca="false">IF($C1160="","",SUMIFS(④実績CSV_期間C!$AA$2:$AA$5001,④実績CSV_期間C!$M$2:$M$5001,$C1160))</f>
        <v/>
      </c>
      <c r="J1160" s="38" t="str">
        <f aca="false">IF($C1160="","",N($F1160)*N($G1160))</f>
        <v/>
      </c>
      <c r="K1160" s="38" t="str">
        <f aca="false">IF($C1160="","",N($F1160)*N($H1160))</f>
        <v/>
      </c>
      <c r="L1160" s="38" t="str">
        <f aca="false">IF($C1160="","",N($F1160)*N($I1160))</f>
        <v/>
      </c>
      <c r="M1160" s="37" t="str">
        <f aca="false">IF(OR($C1160="",N(TOP!$C$12)=0),"",N($J1160)/TOP!$C$12)</f>
        <v/>
      </c>
      <c r="N1160" s="37" t="str">
        <f aca="false">IF(OR($C1160="",N(TOP!$C$13)=0),"",N($K1160)/TOP!$C$13)</f>
        <v/>
      </c>
      <c r="O1160" s="37" t="str">
        <f aca="false">IF(OR($C1160="",N(TOP!$C$14)=0),"",N($L1160)/TOP!$C$14)</f>
        <v/>
      </c>
      <c r="P1160" s="42" t="str">
        <f aca="false">IF($C1160="","",IFERROR(CHOOSE(MATCH(TOP!$C$10,{"【期間A】","【期間B】","【期間C】"},0),N($M1160),N($N1160),N($O1160)),0))</f>
        <v/>
      </c>
    </row>
    <row r="1161" customFormat="false" ht="15" hidden="false" customHeight="false" outlineLevel="0" collapsed="false">
      <c r="B1161" s="12" t="n">
        <v>1156</v>
      </c>
      <c r="C1161" s="36" t="str">
        <f aca="false">IF(②実績CSV_期間A!$M1157="","",②実績CSV_期間A!$M1157&amp;"")</f>
        <v/>
      </c>
      <c r="D1161" s="12" t="str">
        <f aca="false">IF($C1161="","",②実績CSV_期間A!$N1157)</f>
        <v/>
      </c>
      <c r="E1161" s="12" t="str">
        <f aca="false">IF($C1161="","",RIGHT($D1161,1))</f>
        <v/>
      </c>
      <c r="F1161" s="41" t="str">
        <f aca="false">IF($C1161="","",IFERROR(INDEX(サイズ換算マスタ!$C$6:$C$8,MATCH($E1161,サイズ換算マスタ!$B$6:$B$8,0)),1))</f>
        <v/>
      </c>
      <c r="G1161" s="38" t="str">
        <f aca="false">IF($C1161="","",SUMIFS(②実績CSV_期間A!$AA$2:$AA$5001,②実績CSV_期間A!$M$2:$M$5001,$C1161))</f>
        <v/>
      </c>
      <c r="H1161" s="38" t="str">
        <f aca="false">IF($C1161="","",SUMIFS(③実績CSV_期間B!$AA$2:$AA$5001,③実績CSV_期間B!$M$2:$M$5001,$C1161))</f>
        <v/>
      </c>
      <c r="I1161" s="38" t="str">
        <f aca="false">IF($C1161="","",SUMIFS(④実績CSV_期間C!$AA$2:$AA$5001,④実績CSV_期間C!$M$2:$M$5001,$C1161))</f>
        <v/>
      </c>
      <c r="J1161" s="38" t="str">
        <f aca="false">IF($C1161="","",N($F1161)*N($G1161))</f>
        <v/>
      </c>
      <c r="K1161" s="38" t="str">
        <f aca="false">IF($C1161="","",N($F1161)*N($H1161))</f>
        <v/>
      </c>
      <c r="L1161" s="38" t="str">
        <f aca="false">IF($C1161="","",N($F1161)*N($I1161))</f>
        <v/>
      </c>
      <c r="M1161" s="37" t="str">
        <f aca="false">IF(OR($C1161="",N(TOP!$C$12)=0),"",N($J1161)/TOP!$C$12)</f>
        <v/>
      </c>
      <c r="N1161" s="37" t="str">
        <f aca="false">IF(OR($C1161="",N(TOP!$C$13)=0),"",N($K1161)/TOP!$C$13)</f>
        <v/>
      </c>
      <c r="O1161" s="37" t="str">
        <f aca="false">IF(OR($C1161="",N(TOP!$C$14)=0),"",N($L1161)/TOP!$C$14)</f>
        <v/>
      </c>
      <c r="P1161" s="42" t="str">
        <f aca="false">IF($C1161="","",IFERROR(CHOOSE(MATCH(TOP!$C$10,{"【期間A】","【期間B】","【期間C】"},0),N($M1161),N($N1161),N($O1161)),0))</f>
        <v/>
      </c>
    </row>
    <row r="1162" customFormat="false" ht="15" hidden="false" customHeight="false" outlineLevel="0" collapsed="false">
      <c r="B1162" s="12" t="n">
        <v>1157</v>
      </c>
      <c r="C1162" s="36" t="str">
        <f aca="false">IF(②実績CSV_期間A!$M1158="","",②実績CSV_期間A!$M1158&amp;"")</f>
        <v/>
      </c>
      <c r="D1162" s="12" t="str">
        <f aca="false">IF($C1162="","",②実績CSV_期間A!$N1158)</f>
        <v/>
      </c>
      <c r="E1162" s="12" t="str">
        <f aca="false">IF($C1162="","",RIGHT($D1162,1))</f>
        <v/>
      </c>
      <c r="F1162" s="41" t="str">
        <f aca="false">IF($C1162="","",IFERROR(INDEX(サイズ換算マスタ!$C$6:$C$8,MATCH($E1162,サイズ換算マスタ!$B$6:$B$8,0)),1))</f>
        <v/>
      </c>
      <c r="G1162" s="38" t="str">
        <f aca="false">IF($C1162="","",SUMIFS(②実績CSV_期間A!$AA$2:$AA$5001,②実績CSV_期間A!$M$2:$M$5001,$C1162))</f>
        <v/>
      </c>
      <c r="H1162" s="38" t="str">
        <f aca="false">IF($C1162="","",SUMIFS(③実績CSV_期間B!$AA$2:$AA$5001,③実績CSV_期間B!$M$2:$M$5001,$C1162))</f>
        <v/>
      </c>
      <c r="I1162" s="38" t="str">
        <f aca="false">IF($C1162="","",SUMIFS(④実績CSV_期間C!$AA$2:$AA$5001,④実績CSV_期間C!$M$2:$M$5001,$C1162))</f>
        <v/>
      </c>
      <c r="J1162" s="38" t="str">
        <f aca="false">IF($C1162="","",N($F1162)*N($G1162))</f>
        <v/>
      </c>
      <c r="K1162" s="38" t="str">
        <f aca="false">IF($C1162="","",N($F1162)*N($H1162))</f>
        <v/>
      </c>
      <c r="L1162" s="38" t="str">
        <f aca="false">IF($C1162="","",N($F1162)*N($I1162))</f>
        <v/>
      </c>
      <c r="M1162" s="37" t="str">
        <f aca="false">IF(OR($C1162="",N(TOP!$C$12)=0),"",N($J1162)/TOP!$C$12)</f>
        <v/>
      </c>
      <c r="N1162" s="37" t="str">
        <f aca="false">IF(OR($C1162="",N(TOP!$C$13)=0),"",N($K1162)/TOP!$C$13)</f>
        <v/>
      </c>
      <c r="O1162" s="37" t="str">
        <f aca="false">IF(OR($C1162="",N(TOP!$C$14)=0),"",N($L1162)/TOP!$C$14)</f>
        <v/>
      </c>
      <c r="P1162" s="42" t="str">
        <f aca="false">IF($C1162="","",IFERROR(CHOOSE(MATCH(TOP!$C$10,{"【期間A】","【期間B】","【期間C】"},0),N($M1162),N($N1162),N($O1162)),0))</f>
        <v/>
      </c>
    </row>
    <row r="1163" customFormat="false" ht="15" hidden="false" customHeight="false" outlineLevel="0" collapsed="false">
      <c r="B1163" s="12" t="n">
        <v>1158</v>
      </c>
      <c r="C1163" s="36" t="str">
        <f aca="false">IF(②実績CSV_期間A!$M1159="","",②実績CSV_期間A!$M1159&amp;"")</f>
        <v/>
      </c>
      <c r="D1163" s="12" t="str">
        <f aca="false">IF($C1163="","",②実績CSV_期間A!$N1159)</f>
        <v/>
      </c>
      <c r="E1163" s="12" t="str">
        <f aca="false">IF($C1163="","",RIGHT($D1163,1))</f>
        <v/>
      </c>
      <c r="F1163" s="41" t="str">
        <f aca="false">IF($C1163="","",IFERROR(INDEX(サイズ換算マスタ!$C$6:$C$8,MATCH($E1163,サイズ換算マスタ!$B$6:$B$8,0)),1))</f>
        <v/>
      </c>
      <c r="G1163" s="38" t="str">
        <f aca="false">IF($C1163="","",SUMIFS(②実績CSV_期間A!$AA$2:$AA$5001,②実績CSV_期間A!$M$2:$M$5001,$C1163))</f>
        <v/>
      </c>
      <c r="H1163" s="38" t="str">
        <f aca="false">IF($C1163="","",SUMIFS(③実績CSV_期間B!$AA$2:$AA$5001,③実績CSV_期間B!$M$2:$M$5001,$C1163))</f>
        <v/>
      </c>
      <c r="I1163" s="38" t="str">
        <f aca="false">IF($C1163="","",SUMIFS(④実績CSV_期間C!$AA$2:$AA$5001,④実績CSV_期間C!$M$2:$M$5001,$C1163))</f>
        <v/>
      </c>
      <c r="J1163" s="38" t="str">
        <f aca="false">IF($C1163="","",N($F1163)*N($G1163))</f>
        <v/>
      </c>
      <c r="K1163" s="38" t="str">
        <f aca="false">IF($C1163="","",N($F1163)*N($H1163))</f>
        <v/>
      </c>
      <c r="L1163" s="38" t="str">
        <f aca="false">IF($C1163="","",N($F1163)*N($I1163))</f>
        <v/>
      </c>
      <c r="M1163" s="37" t="str">
        <f aca="false">IF(OR($C1163="",N(TOP!$C$12)=0),"",N($J1163)/TOP!$C$12)</f>
        <v/>
      </c>
      <c r="N1163" s="37" t="str">
        <f aca="false">IF(OR($C1163="",N(TOP!$C$13)=0),"",N($K1163)/TOP!$C$13)</f>
        <v/>
      </c>
      <c r="O1163" s="37" t="str">
        <f aca="false">IF(OR($C1163="",N(TOP!$C$14)=0),"",N($L1163)/TOP!$C$14)</f>
        <v/>
      </c>
      <c r="P1163" s="42" t="str">
        <f aca="false">IF($C1163="","",IFERROR(CHOOSE(MATCH(TOP!$C$10,{"【期間A】","【期間B】","【期間C】"},0),N($M1163),N($N1163),N($O1163)),0))</f>
        <v/>
      </c>
    </row>
    <row r="1164" customFormat="false" ht="15" hidden="false" customHeight="false" outlineLevel="0" collapsed="false">
      <c r="B1164" s="12" t="n">
        <v>1159</v>
      </c>
      <c r="C1164" s="36" t="str">
        <f aca="false">IF(②実績CSV_期間A!$M1160="","",②実績CSV_期間A!$M1160&amp;"")</f>
        <v/>
      </c>
      <c r="D1164" s="12" t="str">
        <f aca="false">IF($C1164="","",②実績CSV_期間A!$N1160)</f>
        <v/>
      </c>
      <c r="E1164" s="12" t="str">
        <f aca="false">IF($C1164="","",RIGHT($D1164,1))</f>
        <v/>
      </c>
      <c r="F1164" s="41" t="str">
        <f aca="false">IF($C1164="","",IFERROR(INDEX(サイズ換算マスタ!$C$6:$C$8,MATCH($E1164,サイズ換算マスタ!$B$6:$B$8,0)),1))</f>
        <v/>
      </c>
      <c r="G1164" s="38" t="str">
        <f aca="false">IF($C1164="","",SUMIFS(②実績CSV_期間A!$AA$2:$AA$5001,②実績CSV_期間A!$M$2:$M$5001,$C1164))</f>
        <v/>
      </c>
      <c r="H1164" s="38" t="str">
        <f aca="false">IF($C1164="","",SUMIFS(③実績CSV_期間B!$AA$2:$AA$5001,③実績CSV_期間B!$M$2:$M$5001,$C1164))</f>
        <v/>
      </c>
      <c r="I1164" s="38" t="str">
        <f aca="false">IF($C1164="","",SUMIFS(④実績CSV_期間C!$AA$2:$AA$5001,④実績CSV_期間C!$M$2:$M$5001,$C1164))</f>
        <v/>
      </c>
      <c r="J1164" s="38" t="str">
        <f aca="false">IF($C1164="","",N($F1164)*N($G1164))</f>
        <v/>
      </c>
      <c r="K1164" s="38" t="str">
        <f aca="false">IF($C1164="","",N($F1164)*N($H1164))</f>
        <v/>
      </c>
      <c r="L1164" s="38" t="str">
        <f aca="false">IF($C1164="","",N($F1164)*N($I1164))</f>
        <v/>
      </c>
      <c r="M1164" s="37" t="str">
        <f aca="false">IF(OR($C1164="",N(TOP!$C$12)=0),"",N($J1164)/TOP!$C$12)</f>
        <v/>
      </c>
      <c r="N1164" s="37" t="str">
        <f aca="false">IF(OR($C1164="",N(TOP!$C$13)=0),"",N($K1164)/TOP!$C$13)</f>
        <v/>
      </c>
      <c r="O1164" s="37" t="str">
        <f aca="false">IF(OR($C1164="",N(TOP!$C$14)=0),"",N($L1164)/TOP!$C$14)</f>
        <v/>
      </c>
      <c r="P1164" s="42" t="str">
        <f aca="false">IF($C1164="","",IFERROR(CHOOSE(MATCH(TOP!$C$10,{"【期間A】","【期間B】","【期間C】"},0),N($M1164),N($N1164),N($O1164)),0))</f>
        <v/>
      </c>
    </row>
    <row r="1165" customFormat="false" ht="15" hidden="false" customHeight="false" outlineLevel="0" collapsed="false">
      <c r="B1165" s="12" t="n">
        <v>1160</v>
      </c>
      <c r="C1165" s="36" t="str">
        <f aca="false">IF(②実績CSV_期間A!$M1161="","",②実績CSV_期間A!$M1161&amp;"")</f>
        <v/>
      </c>
      <c r="D1165" s="12" t="str">
        <f aca="false">IF($C1165="","",②実績CSV_期間A!$N1161)</f>
        <v/>
      </c>
      <c r="E1165" s="12" t="str">
        <f aca="false">IF($C1165="","",RIGHT($D1165,1))</f>
        <v/>
      </c>
      <c r="F1165" s="41" t="str">
        <f aca="false">IF($C1165="","",IFERROR(INDEX(サイズ換算マスタ!$C$6:$C$8,MATCH($E1165,サイズ換算マスタ!$B$6:$B$8,0)),1))</f>
        <v/>
      </c>
      <c r="G1165" s="38" t="str">
        <f aca="false">IF($C1165="","",SUMIFS(②実績CSV_期間A!$AA$2:$AA$5001,②実績CSV_期間A!$M$2:$M$5001,$C1165))</f>
        <v/>
      </c>
      <c r="H1165" s="38" t="str">
        <f aca="false">IF($C1165="","",SUMIFS(③実績CSV_期間B!$AA$2:$AA$5001,③実績CSV_期間B!$M$2:$M$5001,$C1165))</f>
        <v/>
      </c>
      <c r="I1165" s="38" t="str">
        <f aca="false">IF($C1165="","",SUMIFS(④実績CSV_期間C!$AA$2:$AA$5001,④実績CSV_期間C!$M$2:$M$5001,$C1165))</f>
        <v/>
      </c>
      <c r="J1165" s="38" t="str">
        <f aca="false">IF($C1165="","",N($F1165)*N($G1165))</f>
        <v/>
      </c>
      <c r="K1165" s="38" t="str">
        <f aca="false">IF($C1165="","",N($F1165)*N($H1165))</f>
        <v/>
      </c>
      <c r="L1165" s="38" t="str">
        <f aca="false">IF($C1165="","",N($F1165)*N($I1165))</f>
        <v/>
      </c>
      <c r="M1165" s="37" t="str">
        <f aca="false">IF(OR($C1165="",N(TOP!$C$12)=0),"",N($J1165)/TOP!$C$12)</f>
        <v/>
      </c>
      <c r="N1165" s="37" t="str">
        <f aca="false">IF(OR($C1165="",N(TOP!$C$13)=0),"",N($K1165)/TOP!$C$13)</f>
        <v/>
      </c>
      <c r="O1165" s="37" t="str">
        <f aca="false">IF(OR($C1165="",N(TOP!$C$14)=0),"",N($L1165)/TOP!$C$14)</f>
        <v/>
      </c>
      <c r="P1165" s="42" t="str">
        <f aca="false">IF($C1165="","",IFERROR(CHOOSE(MATCH(TOP!$C$10,{"【期間A】","【期間B】","【期間C】"},0),N($M1165),N($N1165),N($O1165)),0))</f>
        <v/>
      </c>
    </row>
    <row r="1166" customFormat="false" ht="15" hidden="false" customHeight="false" outlineLevel="0" collapsed="false">
      <c r="B1166" s="12" t="n">
        <v>1161</v>
      </c>
      <c r="C1166" s="36" t="str">
        <f aca="false">IF(②実績CSV_期間A!$M1162="","",②実績CSV_期間A!$M1162&amp;"")</f>
        <v/>
      </c>
      <c r="D1166" s="12" t="str">
        <f aca="false">IF($C1166="","",②実績CSV_期間A!$N1162)</f>
        <v/>
      </c>
      <c r="E1166" s="12" t="str">
        <f aca="false">IF($C1166="","",RIGHT($D1166,1))</f>
        <v/>
      </c>
      <c r="F1166" s="41" t="str">
        <f aca="false">IF($C1166="","",IFERROR(INDEX(サイズ換算マスタ!$C$6:$C$8,MATCH($E1166,サイズ換算マスタ!$B$6:$B$8,0)),1))</f>
        <v/>
      </c>
      <c r="G1166" s="38" t="str">
        <f aca="false">IF($C1166="","",SUMIFS(②実績CSV_期間A!$AA$2:$AA$5001,②実績CSV_期間A!$M$2:$M$5001,$C1166))</f>
        <v/>
      </c>
      <c r="H1166" s="38" t="str">
        <f aca="false">IF($C1166="","",SUMIFS(③実績CSV_期間B!$AA$2:$AA$5001,③実績CSV_期間B!$M$2:$M$5001,$C1166))</f>
        <v/>
      </c>
      <c r="I1166" s="38" t="str">
        <f aca="false">IF($C1166="","",SUMIFS(④実績CSV_期間C!$AA$2:$AA$5001,④実績CSV_期間C!$M$2:$M$5001,$C1166))</f>
        <v/>
      </c>
      <c r="J1166" s="38" t="str">
        <f aca="false">IF($C1166="","",N($F1166)*N($G1166))</f>
        <v/>
      </c>
      <c r="K1166" s="38" t="str">
        <f aca="false">IF($C1166="","",N($F1166)*N($H1166))</f>
        <v/>
      </c>
      <c r="L1166" s="38" t="str">
        <f aca="false">IF($C1166="","",N($F1166)*N($I1166))</f>
        <v/>
      </c>
      <c r="M1166" s="37" t="str">
        <f aca="false">IF(OR($C1166="",N(TOP!$C$12)=0),"",N($J1166)/TOP!$C$12)</f>
        <v/>
      </c>
      <c r="N1166" s="37" t="str">
        <f aca="false">IF(OR($C1166="",N(TOP!$C$13)=0),"",N($K1166)/TOP!$C$13)</f>
        <v/>
      </c>
      <c r="O1166" s="37" t="str">
        <f aca="false">IF(OR($C1166="",N(TOP!$C$14)=0),"",N($L1166)/TOP!$C$14)</f>
        <v/>
      </c>
      <c r="P1166" s="42" t="str">
        <f aca="false">IF($C1166="","",IFERROR(CHOOSE(MATCH(TOP!$C$10,{"【期間A】","【期間B】","【期間C】"},0),N($M1166),N($N1166),N($O1166)),0))</f>
        <v/>
      </c>
    </row>
    <row r="1167" customFormat="false" ht="15" hidden="false" customHeight="false" outlineLevel="0" collapsed="false">
      <c r="B1167" s="12" t="n">
        <v>1162</v>
      </c>
      <c r="C1167" s="36" t="str">
        <f aca="false">IF(②実績CSV_期間A!$M1163="","",②実績CSV_期間A!$M1163&amp;"")</f>
        <v/>
      </c>
      <c r="D1167" s="12" t="str">
        <f aca="false">IF($C1167="","",②実績CSV_期間A!$N1163)</f>
        <v/>
      </c>
      <c r="E1167" s="12" t="str">
        <f aca="false">IF($C1167="","",RIGHT($D1167,1))</f>
        <v/>
      </c>
      <c r="F1167" s="41" t="str">
        <f aca="false">IF($C1167="","",IFERROR(INDEX(サイズ換算マスタ!$C$6:$C$8,MATCH($E1167,サイズ換算マスタ!$B$6:$B$8,0)),1))</f>
        <v/>
      </c>
      <c r="G1167" s="38" t="str">
        <f aca="false">IF($C1167="","",SUMIFS(②実績CSV_期間A!$AA$2:$AA$5001,②実績CSV_期間A!$M$2:$M$5001,$C1167))</f>
        <v/>
      </c>
      <c r="H1167" s="38" t="str">
        <f aca="false">IF($C1167="","",SUMIFS(③実績CSV_期間B!$AA$2:$AA$5001,③実績CSV_期間B!$M$2:$M$5001,$C1167))</f>
        <v/>
      </c>
      <c r="I1167" s="38" t="str">
        <f aca="false">IF($C1167="","",SUMIFS(④実績CSV_期間C!$AA$2:$AA$5001,④実績CSV_期間C!$M$2:$M$5001,$C1167))</f>
        <v/>
      </c>
      <c r="J1167" s="38" t="str">
        <f aca="false">IF($C1167="","",N($F1167)*N($G1167))</f>
        <v/>
      </c>
      <c r="K1167" s="38" t="str">
        <f aca="false">IF($C1167="","",N($F1167)*N($H1167))</f>
        <v/>
      </c>
      <c r="L1167" s="38" t="str">
        <f aca="false">IF($C1167="","",N($F1167)*N($I1167))</f>
        <v/>
      </c>
      <c r="M1167" s="37" t="str">
        <f aca="false">IF(OR($C1167="",N(TOP!$C$12)=0),"",N($J1167)/TOP!$C$12)</f>
        <v/>
      </c>
      <c r="N1167" s="37" t="str">
        <f aca="false">IF(OR($C1167="",N(TOP!$C$13)=0),"",N($K1167)/TOP!$C$13)</f>
        <v/>
      </c>
      <c r="O1167" s="37" t="str">
        <f aca="false">IF(OR($C1167="",N(TOP!$C$14)=0),"",N($L1167)/TOP!$C$14)</f>
        <v/>
      </c>
      <c r="P1167" s="42" t="str">
        <f aca="false">IF($C1167="","",IFERROR(CHOOSE(MATCH(TOP!$C$10,{"【期間A】","【期間B】","【期間C】"},0),N($M1167),N($N1167),N($O1167)),0))</f>
        <v/>
      </c>
    </row>
    <row r="1168" customFormat="false" ht="15" hidden="false" customHeight="false" outlineLevel="0" collapsed="false">
      <c r="B1168" s="12" t="n">
        <v>1163</v>
      </c>
      <c r="C1168" s="36" t="str">
        <f aca="false">IF(②実績CSV_期間A!$M1164="","",②実績CSV_期間A!$M1164&amp;"")</f>
        <v/>
      </c>
      <c r="D1168" s="12" t="str">
        <f aca="false">IF($C1168="","",②実績CSV_期間A!$N1164)</f>
        <v/>
      </c>
      <c r="E1168" s="12" t="str">
        <f aca="false">IF($C1168="","",RIGHT($D1168,1))</f>
        <v/>
      </c>
      <c r="F1168" s="41" t="str">
        <f aca="false">IF($C1168="","",IFERROR(INDEX(サイズ換算マスタ!$C$6:$C$8,MATCH($E1168,サイズ換算マスタ!$B$6:$B$8,0)),1))</f>
        <v/>
      </c>
      <c r="G1168" s="38" t="str">
        <f aca="false">IF($C1168="","",SUMIFS(②実績CSV_期間A!$AA$2:$AA$5001,②実績CSV_期間A!$M$2:$M$5001,$C1168))</f>
        <v/>
      </c>
      <c r="H1168" s="38" t="str">
        <f aca="false">IF($C1168="","",SUMIFS(③実績CSV_期間B!$AA$2:$AA$5001,③実績CSV_期間B!$M$2:$M$5001,$C1168))</f>
        <v/>
      </c>
      <c r="I1168" s="38" t="str">
        <f aca="false">IF($C1168="","",SUMIFS(④実績CSV_期間C!$AA$2:$AA$5001,④実績CSV_期間C!$M$2:$M$5001,$C1168))</f>
        <v/>
      </c>
      <c r="J1168" s="38" t="str">
        <f aca="false">IF($C1168="","",N($F1168)*N($G1168))</f>
        <v/>
      </c>
      <c r="K1168" s="38" t="str">
        <f aca="false">IF($C1168="","",N($F1168)*N($H1168))</f>
        <v/>
      </c>
      <c r="L1168" s="38" t="str">
        <f aca="false">IF($C1168="","",N($F1168)*N($I1168))</f>
        <v/>
      </c>
      <c r="M1168" s="37" t="str">
        <f aca="false">IF(OR($C1168="",N(TOP!$C$12)=0),"",N($J1168)/TOP!$C$12)</f>
        <v/>
      </c>
      <c r="N1168" s="37" t="str">
        <f aca="false">IF(OR($C1168="",N(TOP!$C$13)=0),"",N($K1168)/TOP!$C$13)</f>
        <v/>
      </c>
      <c r="O1168" s="37" t="str">
        <f aca="false">IF(OR($C1168="",N(TOP!$C$14)=0),"",N($L1168)/TOP!$C$14)</f>
        <v/>
      </c>
      <c r="P1168" s="42" t="str">
        <f aca="false">IF($C1168="","",IFERROR(CHOOSE(MATCH(TOP!$C$10,{"【期間A】","【期間B】","【期間C】"},0),N($M1168),N($N1168),N($O1168)),0))</f>
        <v/>
      </c>
    </row>
    <row r="1169" customFormat="false" ht="15" hidden="false" customHeight="false" outlineLevel="0" collapsed="false">
      <c r="B1169" s="12" t="n">
        <v>1164</v>
      </c>
      <c r="C1169" s="36" t="str">
        <f aca="false">IF(②実績CSV_期間A!$M1165="","",②実績CSV_期間A!$M1165&amp;"")</f>
        <v/>
      </c>
      <c r="D1169" s="12" t="str">
        <f aca="false">IF($C1169="","",②実績CSV_期間A!$N1165)</f>
        <v/>
      </c>
      <c r="E1169" s="12" t="str">
        <f aca="false">IF($C1169="","",RIGHT($D1169,1))</f>
        <v/>
      </c>
      <c r="F1169" s="41" t="str">
        <f aca="false">IF($C1169="","",IFERROR(INDEX(サイズ換算マスタ!$C$6:$C$8,MATCH($E1169,サイズ換算マスタ!$B$6:$B$8,0)),1))</f>
        <v/>
      </c>
      <c r="G1169" s="38" t="str">
        <f aca="false">IF($C1169="","",SUMIFS(②実績CSV_期間A!$AA$2:$AA$5001,②実績CSV_期間A!$M$2:$M$5001,$C1169))</f>
        <v/>
      </c>
      <c r="H1169" s="38" t="str">
        <f aca="false">IF($C1169="","",SUMIFS(③実績CSV_期間B!$AA$2:$AA$5001,③実績CSV_期間B!$M$2:$M$5001,$C1169))</f>
        <v/>
      </c>
      <c r="I1169" s="38" t="str">
        <f aca="false">IF($C1169="","",SUMIFS(④実績CSV_期間C!$AA$2:$AA$5001,④実績CSV_期間C!$M$2:$M$5001,$C1169))</f>
        <v/>
      </c>
      <c r="J1169" s="38" t="str">
        <f aca="false">IF($C1169="","",N($F1169)*N($G1169))</f>
        <v/>
      </c>
      <c r="K1169" s="38" t="str">
        <f aca="false">IF($C1169="","",N($F1169)*N($H1169))</f>
        <v/>
      </c>
      <c r="L1169" s="38" t="str">
        <f aca="false">IF($C1169="","",N($F1169)*N($I1169))</f>
        <v/>
      </c>
      <c r="M1169" s="37" t="str">
        <f aca="false">IF(OR($C1169="",N(TOP!$C$12)=0),"",N($J1169)/TOP!$C$12)</f>
        <v/>
      </c>
      <c r="N1169" s="37" t="str">
        <f aca="false">IF(OR($C1169="",N(TOP!$C$13)=0),"",N($K1169)/TOP!$C$13)</f>
        <v/>
      </c>
      <c r="O1169" s="37" t="str">
        <f aca="false">IF(OR($C1169="",N(TOP!$C$14)=0),"",N($L1169)/TOP!$C$14)</f>
        <v/>
      </c>
      <c r="P1169" s="42" t="str">
        <f aca="false">IF($C1169="","",IFERROR(CHOOSE(MATCH(TOP!$C$10,{"【期間A】","【期間B】","【期間C】"},0),N($M1169),N($N1169),N($O1169)),0))</f>
        <v/>
      </c>
    </row>
    <row r="1170" customFormat="false" ht="15" hidden="false" customHeight="false" outlineLevel="0" collapsed="false">
      <c r="B1170" s="12" t="n">
        <v>1165</v>
      </c>
      <c r="C1170" s="36" t="str">
        <f aca="false">IF(②実績CSV_期間A!$M1166="","",②実績CSV_期間A!$M1166&amp;"")</f>
        <v/>
      </c>
      <c r="D1170" s="12" t="str">
        <f aca="false">IF($C1170="","",②実績CSV_期間A!$N1166)</f>
        <v/>
      </c>
      <c r="E1170" s="12" t="str">
        <f aca="false">IF($C1170="","",RIGHT($D1170,1))</f>
        <v/>
      </c>
      <c r="F1170" s="41" t="str">
        <f aca="false">IF($C1170="","",IFERROR(INDEX(サイズ換算マスタ!$C$6:$C$8,MATCH($E1170,サイズ換算マスタ!$B$6:$B$8,0)),1))</f>
        <v/>
      </c>
      <c r="G1170" s="38" t="str">
        <f aca="false">IF($C1170="","",SUMIFS(②実績CSV_期間A!$AA$2:$AA$5001,②実績CSV_期間A!$M$2:$M$5001,$C1170))</f>
        <v/>
      </c>
      <c r="H1170" s="38" t="str">
        <f aca="false">IF($C1170="","",SUMIFS(③実績CSV_期間B!$AA$2:$AA$5001,③実績CSV_期間B!$M$2:$M$5001,$C1170))</f>
        <v/>
      </c>
      <c r="I1170" s="38" t="str">
        <f aca="false">IF($C1170="","",SUMIFS(④実績CSV_期間C!$AA$2:$AA$5001,④実績CSV_期間C!$M$2:$M$5001,$C1170))</f>
        <v/>
      </c>
      <c r="J1170" s="38" t="str">
        <f aca="false">IF($C1170="","",N($F1170)*N($G1170))</f>
        <v/>
      </c>
      <c r="K1170" s="38" t="str">
        <f aca="false">IF($C1170="","",N($F1170)*N($H1170))</f>
        <v/>
      </c>
      <c r="L1170" s="38" t="str">
        <f aca="false">IF($C1170="","",N($F1170)*N($I1170))</f>
        <v/>
      </c>
      <c r="M1170" s="37" t="str">
        <f aca="false">IF(OR($C1170="",N(TOP!$C$12)=0),"",N($J1170)/TOP!$C$12)</f>
        <v/>
      </c>
      <c r="N1170" s="37" t="str">
        <f aca="false">IF(OR($C1170="",N(TOP!$C$13)=0),"",N($K1170)/TOP!$C$13)</f>
        <v/>
      </c>
      <c r="O1170" s="37" t="str">
        <f aca="false">IF(OR($C1170="",N(TOP!$C$14)=0),"",N($L1170)/TOP!$C$14)</f>
        <v/>
      </c>
      <c r="P1170" s="42" t="str">
        <f aca="false">IF($C1170="","",IFERROR(CHOOSE(MATCH(TOP!$C$10,{"【期間A】","【期間B】","【期間C】"},0),N($M1170),N($N1170),N($O1170)),0))</f>
        <v/>
      </c>
    </row>
    <row r="1171" customFormat="false" ht="15" hidden="false" customHeight="false" outlineLevel="0" collapsed="false">
      <c r="B1171" s="12" t="n">
        <v>1166</v>
      </c>
      <c r="C1171" s="36" t="str">
        <f aca="false">IF(②実績CSV_期間A!$M1167="","",②実績CSV_期間A!$M1167&amp;"")</f>
        <v/>
      </c>
      <c r="D1171" s="12" t="str">
        <f aca="false">IF($C1171="","",②実績CSV_期間A!$N1167)</f>
        <v/>
      </c>
      <c r="E1171" s="12" t="str">
        <f aca="false">IF($C1171="","",RIGHT($D1171,1))</f>
        <v/>
      </c>
      <c r="F1171" s="41" t="str">
        <f aca="false">IF($C1171="","",IFERROR(INDEX(サイズ換算マスタ!$C$6:$C$8,MATCH($E1171,サイズ換算マスタ!$B$6:$B$8,0)),1))</f>
        <v/>
      </c>
      <c r="G1171" s="38" t="str">
        <f aca="false">IF($C1171="","",SUMIFS(②実績CSV_期間A!$AA$2:$AA$5001,②実績CSV_期間A!$M$2:$M$5001,$C1171))</f>
        <v/>
      </c>
      <c r="H1171" s="38" t="str">
        <f aca="false">IF($C1171="","",SUMIFS(③実績CSV_期間B!$AA$2:$AA$5001,③実績CSV_期間B!$M$2:$M$5001,$C1171))</f>
        <v/>
      </c>
      <c r="I1171" s="38" t="str">
        <f aca="false">IF($C1171="","",SUMIFS(④実績CSV_期間C!$AA$2:$AA$5001,④実績CSV_期間C!$M$2:$M$5001,$C1171))</f>
        <v/>
      </c>
      <c r="J1171" s="38" t="str">
        <f aca="false">IF($C1171="","",N($F1171)*N($G1171))</f>
        <v/>
      </c>
      <c r="K1171" s="38" t="str">
        <f aca="false">IF($C1171="","",N($F1171)*N($H1171))</f>
        <v/>
      </c>
      <c r="L1171" s="38" t="str">
        <f aca="false">IF($C1171="","",N($F1171)*N($I1171))</f>
        <v/>
      </c>
      <c r="M1171" s="37" t="str">
        <f aca="false">IF(OR($C1171="",N(TOP!$C$12)=0),"",N($J1171)/TOP!$C$12)</f>
        <v/>
      </c>
      <c r="N1171" s="37" t="str">
        <f aca="false">IF(OR($C1171="",N(TOP!$C$13)=0),"",N($K1171)/TOP!$C$13)</f>
        <v/>
      </c>
      <c r="O1171" s="37" t="str">
        <f aca="false">IF(OR($C1171="",N(TOP!$C$14)=0),"",N($L1171)/TOP!$C$14)</f>
        <v/>
      </c>
      <c r="P1171" s="42" t="str">
        <f aca="false">IF($C1171="","",IFERROR(CHOOSE(MATCH(TOP!$C$10,{"【期間A】","【期間B】","【期間C】"},0),N($M1171),N($N1171),N($O1171)),0))</f>
        <v/>
      </c>
    </row>
    <row r="1172" customFormat="false" ht="15" hidden="false" customHeight="false" outlineLevel="0" collapsed="false">
      <c r="B1172" s="12" t="n">
        <v>1167</v>
      </c>
      <c r="C1172" s="36" t="str">
        <f aca="false">IF(②実績CSV_期間A!$M1168="","",②実績CSV_期間A!$M1168&amp;"")</f>
        <v/>
      </c>
      <c r="D1172" s="12" t="str">
        <f aca="false">IF($C1172="","",②実績CSV_期間A!$N1168)</f>
        <v/>
      </c>
      <c r="E1172" s="12" t="str">
        <f aca="false">IF($C1172="","",RIGHT($D1172,1))</f>
        <v/>
      </c>
      <c r="F1172" s="41" t="str">
        <f aca="false">IF($C1172="","",IFERROR(INDEX(サイズ換算マスタ!$C$6:$C$8,MATCH($E1172,サイズ換算マスタ!$B$6:$B$8,0)),1))</f>
        <v/>
      </c>
      <c r="G1172" s="38" t="str">
        <f aca="false">IF($C1172="","",SUMIFS(②実績CSV_期間A!$AA$2:$AA$5001,②実績CSV_期間A!$M$2:$M$5001,$C1172))</f>
        <v/>
      </c>
      <c r="H1172" s="38" t="str">
        <f aca="false">IF($C1172="","",SUMIFS(③実績CSV_期間B!$AA$2:$AA$5001,③実績CSV_期間B!$M$2:$M$5001,$C1172))</f>
        <v/>
      </c>
      <c r="I1172" s="38" t="str">
        <f aca="false">IF($C1172="","",SUMIFS(④実績CSV_期間C!$AA$2:$AA$5001,④実績CSV_期間C!$M$2:$M$5001,$C1172))</f>
        <v/>
      </c>
      <c r="J1172" s="38" t="str">
        <f aca="false">IF($C1172="","",N($F1172)*N($G1172))</f>
        <v/>
      </c>
      <c r="K1172" s="38" t="str">
        <f aca="false">IF($C1172="","",N($F1172)*N($H1172))</f>
        <v/>
      </c>
      <c r="L1172" s="38" t="str">
        <f aca="false">IF($C1172="","",N($F1172)*N($I1172))</f>
        <v/>
      </c>
      <c r="M1172" s="37" t="str">
        <f aca="false">IF(OR($C1172="",N(TOP!$C$12)=0),"",N($J1172)/TOP!$C$12)</f>
        <v/>
      </c>
      <c r="N1172" s="37" t="str">
        <f aca="false">IF(OR($C1172="",N(TOP!$C$13)=0),"",N($K1172)/TOP!$C$13)</f>
        <v/>
      </c>
      <c r="O1172" s="37" t="str">
        <f aca="false">IF(OR($C1172="",N(TOP!$C$14)=0),"",N($L1172)/TOP!$C$14)</f>
        <v/>
      </c>
      <c r="P1172" s="42" t="str">
        <f aca="false">IF($C1172="","",IFERROR(CHOOSE(MATCH(TOP!$C$10,{"【期間A】","【期間B】","【期間C】"},0),N($M1172),N($N1172),N($O1172)),0))</f>
        <v/>
      </c>
    </row>
    <row r="1173" customFormat="false" ht="15" hidden="false" customHeight="false" outlineLevel="0" collapsed="false">
      <c r="B1173" s="12" t="n">
        <v>1168</v>
      </c>
      <c r="C1173" s="36" t="str">
        <f aca="false">IF(②実績CSV_期間A!$M1169="","",②実績CSV_期間A!$M1169&amp;"")</f>
        <v/>
      </c>
      <c r="D1173" s="12" t="str">
        <f aca="false">IF($C1173="","",②実績CSV_期間A!$N1169)</f>
        <v/>
      </c>
      <c r="E1173" s="12" t="str">
        <f aca="false">IF($C1173="","",RIGHT($D1173,1))</f>
        <v/>
      </c>
      <c r="F1173" s="41" t="str">
        <f aca="false">IF($C1173="","",IFERROR(INDEX(サイズ換算マスタ!$C$6:$C$8,MATCH($E1173,サイズ換算マスタ!$B$6:$B$8,0)),1))</f>
        <v/>
      </c>
      <c r="G1173" s="38" t="str">
        <f aca="false">IF($C1173="","",SUMIFS(②実績CSV_期間A!$AA$2:$AA$5001,②実績CSV_期間A!$M$2:$M$5001,$C1173))</f>
        <v/>
      </c>
      <c r="H1173" s="38" t="str">
        <f aca="false">IF($C1173="","",SUMIFS(③実績CSV_期間B!$AA$2:$AA$5001,③実績CSV_期間B!$M$2:$M$5001,$C1173))</f>
        <v/>
      </c>
      <c r="I1173" s="38" t="str">
        <f aca="false">IF($C1173="","",SUMIFS(④実績CSV_期間C!$AA$2:$AA$5001,④実績CSV_期間C!$M$2:$M$5001,$C1173))</f>
        <v/>
      </c>
      <c r="J1173" s="38" t="str">
        <f aca="false">IF($C1173="","",N($F1173)*N($G1173))</f>
        <v/>
      </c>
      <c r="K1173" s="38" t="str">
        <f aca="false">IF($C1173="","",N($F1173)*N($H1173))</f>
        <v/>
      </c>
      <c r="L1173" s="38" t="str">
        <f aca="false">IF($C1173="","",N($F1173)*N($I1173))</f>
        <v/>
      </c>
      <c r="M1173" s="37" t="str">
        <f aca="false">IF(OR($C1173="",N(TOP!$C$12)=0),"",N($J1173)/TOP!$C$12)</f>
        <v/>
      </c>
      <c r="N1173" s="37" t="str">
        <f aca="false">IF(OR($C1173="",N(TOP!$C$13)=0),"",N($K1173)/TOP!$C$13)</f>
        <v/>
      </c>
      <c r="O1173" s="37" t="str">
        <f aca="false">IF(OR($C1173="",N(TOP!$C$14)=0),"",N($L1173)/TOP!$C$14)</f>
        <v/>
      </c>
      <c r="P1173" s="42" t="str">
        <f aca="false">IF($C1173="","",IFERROR(CHOOSE(MATCH(TOP!$C$10,{"【期間A】","【期間B】","【期間C】"},0),N($M1173),N($N1173),N($O1173)),0))</f>
        <v/>
      </c>
    </row>
    <row r="1174" customFormat="false" ht="15" hidden="false" customHeight="false" outlineLevel="0" collapsed="false">
      <c r="B1174" s="12" t="n">
        <v>1169</v>
      </c>
      <c r="C1174" s="36" t="str">
        <f aca="false">IF(②実績CSV_期間A!$M1170="","",②実績CSV_期間A!$M1170&amp;"")</f>
        <v/>
      </c>
      <c r="D1174" s="12" t="str">
        <f aca="false">IF($C1174="","",②実績CSV_期間A!$N1170)</f>
        <v/>
      </c>
      <c r="E1174" s="12" t="str">
        <f aca="false">IF($C1174="","",RIGHT($D1174,1))</f>
        <v/>
      </c>
      <c r="F1174" s="41" t="str">
        <f aca="false">IF($C1174="","",IFERROR(INDEX(サイズ換算マスタ!$C$6:$C$8,MATCH($E1174,サイズ換算マスタ!$B$6:$B$8,0)),1))</f>
        <v/>
      </c>
      <c r="G1174" s="38" t="str">
        <f aca="false">IF($C1174="","",SUMIFS(②実績CSV_期間A!$AA$2:$AA$5001,②実績CSV_期間A!$M$2:$M$5001,$C1174))</f>
        <v/>
      </c>
      <c r="H1174" s="38" t="str">
        <f aca="false">IF($C1174="","",SUMIFS(③実績CSV_期間B!$AA$2:$AA$5001,③実績CSV_期間B!$M$2:$M$5001,$C1174))</f>
        <v/>
      </c>
      <c r="I1174" s="38" t="str">
        <f aca="false">IF($C1174="","",SUMIFS(④実績CSV_期間C!$AA$2:$AA$5001,④実績CSV_期間C!$M$2:$M$5001,$C1174))</f>
        <v/>
      </c>
      <c r="J1174" s="38" t="str">
        <f aca="false">IF($C1174="","",N($F1174)*N($G1174))</f>
        <v/>
      </c>
      <c r="K1174" s="38" t="str">
        <f aca="false">IF($C1174="","",N($F1174)*N($H1174))</f>
        <v/>
      </c>
      <c r="L1174" s="38" t="str">
        <f aca="false">IF($C1174="","",N($F1174)*N($I1174))</f>
        <v/>
      </c>
      <c r="M1174" s="37" t="str">
        <f aca="false">IF(OR($C1174="",N(TOP!$C$12)=0),"",N($J1174)/TOP!$C$12)</f>
        <v/>
      </c>
      <c r="N1174" s="37" t="str">
        <f aca="false">IF(OR($C1174="",N(TOP!$C$13)=0),"",N($K1174)/TOP!$C$13)</f>
        <v/>
      </c>
      <c r="O1174" s="37" t="str">
        <f aca="false">IF(OR($C1174="",N(TOP!$C$14)=0),"",N($L1174)/TOP!$C$14)</f>
        <v/>
      </c>
      <c r="P1174" s="42" t="str">
        <f aca="false">IF($C1174="","",IFERROR(CHOOSE(MATCH(TOP!$C$10,{"【期間A】","【期間B】","【期間C】"},0),N($M1174),N($N1174),N($O1174)),0))</f>
        <v/>
      </c>
    </row>
    <row r="1175" customFormat="false" ht="15" hidden="false" customHeight="false" outlineLevel="0" collapsed="false">
      <c r="B1175" s="12" t="n">
        <v>1170</v>
      </c>
      <c r="C1175" s="36" t="str">
        <f aca="false">IF(②実績CSV_期間A!$M1171="","",②実績CSV_期間A!$M1171&amp;"")</f>
        <v/>
      </c>
      <c r="D1175" s="12" t="str">
        <f aca="false">IF($C1175="","",②実績CSV_期間A!$N1171)</f>
        <v/>
      </c>
      <c r="E1175" s="12" t="str">
        <f aca="false">IF($C1175="","",RIGHT($D1175,1))</f>
        <v/>
      </c>
      <c r="F1175" s="41" t="str">
        <f aca="false">IF($C1175="","",IFERROR(INDEX(サイズ換算マスタ!$C$6:$C$8,MATCH($E1175,サイズ換算マスタ!$B$6:$B$8,0)),1))</f>
        <v/>
      </c>
      <c r="G1175" s="38" t="str">
        <f aca="false">IF($C1175="","",SUMIFS(②実績CSV_期間A!$AA$2:$AA$5001,②実績CSV_期間A!$M$2:$M$5001,$C1175))</f>
        <v/>
      </c>
      <c r="H1175" s="38" t="str">
        <f aca="false">IF($C1175="","",SUMIFS(③実績CSV_期間B!$AA$2:$AA$5001,③実績CSV_期間B!$M$2:$M$5001,$C1175))</f>
        <v/>
      </c>
      <c r="I1175" s="38" t="str">
        <f aca="false">IF($C1175="","",SUMIFS(④実績CSV_期間C!$AA$2:$AA$5001,④実績CSV_期間C!$M$2:$M$5001,$C1175))</f>
        <v/>
      </c>
      <c r="J1175" s="38" t="str">
        <f aca="false">IF($C1175="","",N($F1175)*N($G1175))</f>
        <v/>
      </c>
      <c r="K1175" s="38" t="str">
        <f aca="false">IF($C1175="","",N($F1175)*N($H1175))</f>
        <v/>
      </c>
      <c r="L1175" s="38" t="str">
        <f aca="false">IF($C1175="","",N($F1175)*N($I1175))</f>
        <v/>
      </c>
      <c r="M1175" s="37" t="str">
        <f aca="false">IF(OR($C1175="",N(TOP!$C$12)=0),"",N($J1175)/TOP!$C$12)</f>
        <v/>
      </c>
      <c r="N1175" s="37" t="str">
        <f aca="false">IF(OR($C1175="",N(TOP!$C$13)=0),"",N($K1175)/TOP!$C$13)</f>
        <v/>
      </c>
      <c r="O1175" s="37" t="str">
        <f aca="false">IF(OR($C1175="",N(TOP!$C$14)=0),"",N($L1175)/TOP!$C$14)</f>
        <v/>
      </c>
      <c r="P1175" s="42" t="str">
        <f aca="false">IF($C1175="","",IFERROR(CHOOSE(MATCH(TOP!$C$10,{"【期間A】","【期間B】","【期間C】"},0),N($M1175),N($N1175),N($O1175)),0))</f>
        <v/>
      </c>
    </row>
    <row r="1176" customFormat="false" ht="15" hidden="false" customHeight="false" outlineLevel="0" collapsed="false">
      <c r="B1176" s="12" t="n">
        <v>1171</v>
      </c>
      <c r="C1176" s="36" t="str">
        <f aca="false">IF(②実績CSV_期間A!$M1172="","",②実績CSV_期間A!$M1172&amp;"")</f>
        <v/>
      </c>
      <c r="D1176" s="12" t="str">
        <f aca="false">IF($C1176="","",②実績CSV_期間A!$N1172)</f>
        <v/>
      </c>
      <c r="E1176" s="12" t="str">
        <f aca="false">IF($C1176="","",RIGHT($D1176,1))</f>
        <v/>
      </c>
      <c r="F1176" s="41" t="str">
        <f aca="false">IF($C1176="","",IFERROR(INDEX(サイズ換算マスタ!$C$6:$C$8,MATCH($E1176,サイズ換算マスタ!$B$6:$B$8,0)),1))</f>
        <v/>
      </c>
      <c r="G1176" s="38" t="str">
        <f aca="false">IF($C1176="","",SUMIFS(②実績CSV_期間A!$AA$2:$AA$5001,②実績CSV_期間A!$M$2:$M$5001,$C1176))</f>
        <v/>
      </c>
      <c r="H1176" s="38" t="str">
        <f aca="false">IF($C1176="","",SUMIFS(③実績CSV_期間B!$AA$2:$AA$5001,③実績CSV_期間B!$M$2:$M$5001,$C1176))</f>
        <v/>
      </c>
      <c r="I1176" s="38" t="str">
        <f aca="false">IF($C1176="","",SUMIFS(④実績CSV_期間C!$AA$2:$AA$5001,④実績CSV_期間C!$M$2:$M$5001,$C1176))</f>
        <v/>
      </c>
      <c r="J1176" s="38" t="str">
        <f aca="false">IF($C1176="","",N($F1176)*N($G1176))</f>
        <v/>
      </c>
      <c r="K1176" s="38" t="str">
        <f aca="false">IF($C1176="","",N($F1176)*N($H1176))</f>
        <v/>
      </c>
      <c r="L1176" s="38" t="str">
        <f aca="false">IF($C1176="","",N($F1176)*N($I1176))</f>
        <v/>
      </c>
      <c r="M1176" s="37" t="str">
        <f aca="false">IF(OR($C1176="",N(TOP!$C$12)=0),"",N($J1176)/TOP!$C$12)</f>
        <v/>
      </c>
      <c r="N1176" s="37" t="str">
        <f aca="false">IF(OR($C1176="",N(TOP!$C$13)=0),"",N($K1176)/TOP!$C$13)</f>
        <v/>
      </c>
      <c r="O1176" s="37" t="str">
        <f aca="false">IF(OR($C1176="",N(TOP!$C$14)=0),"",N($L1176)/TOP!$C$14)</f>
        <v/>
      </c>
      <c r="P1176" s="42" t="str">
        <f aca="false">IF($C1176="","",IFERROR(CHOOSE(MATCH(TOP!$C$10,{"【期間A】","【期間B】","【期間C】"},0),N($M1176),N($N1176),N($O1176)),0))</f>
        <v/>
      </c>
    </row>
    <row r="1177" customFormat="false" ht="15" hidden="false" customHeight="false" outlineLevel="0" collapsed="false">
      <c r="B1177" s="12" t="n">
        <v>1172</v>
      </c>
      <c r="C1177" s="36" t="str">
        <f aca="false">IF(②実績CSV_期間A!$M1173="","",②実績CSV_期間A!$M1173&amp;"")</f>
        <v/>
      </c>
      <c r="D1177" s="12" t="str">
        <f aca="false">IF($C1177="","",②実績CSV_期間A!$N1173)</f>
        <v/>
      </c>
      <c r="E1177" s="12" t="str">
        <f aca="false">IF($C1177="","",RIGHT($D1177,1))</f>
        <v/>
      </c>
      <c r="F1177" s="41" t="str">
        <f aca="false">IF($C1177="","",IFERROR(INDEX(サイズ換算マスタ!$C$6:$C$8,MATCH($E1177,サイズ換算マスタ!$B$6:$B$8,0)),1))</f>
        <v/>
      </c>
      <c r="G1177" s="38" t="str">
        <f aca="false">IF($C1177="","",SUMIFS(②実績CSV_期間A!$AA$2:$AA$5001,②実績CSV_期間A!$M$2:$M$5001,$C1177))</f>
        <v/>
      </c>
      <c r="H1177" s="38" t="str">
        <f aca="false">IF($C1177="","",SUMIFS(③実績CSV_期間B!$AA$2:$AA$5001,③実績CSV_期間B!$M$2:$M$5001,$C1177))</f>
        <v/>
      </c>
      <c r="I1177" s="38" t="str">
        <f aca="false">IF($C1177="","",SUMIFS(④実績CSV_期間C!$AA$2:$AA$5001,④実績CSV_期間C!$M$2:$M$5001,$C1177))</f>
        <v/>
      </c>
      <c r="J1177" s="38" t="str">
        <f aca="false">IF($C1177="","",N($F1177)*N($G1177))</f>
        <v/>
      </c>
      <c r="K1177" s="38" t="str">
        <f aca="false">IF($C1177="","",N($F1177)*N($H1177))</f>
        <v/>
      </c>
      <c r="L1177" s="38" t="str">
        <f aca="false">IF($C1177="","",N($F1177)*N($I1177))</f>
        <v/>
      </c>
      <c r="M1177" s="37" t="str">
        <f aca="false">IF(OR($C1177="",N(TOP!$C$12)=0),"",N($J1177)/TOP!$C$12)</f>
        <v/>
      </c>
      <c r="N1177" s="37" t="str">
        <f aca="false">IF(OR($C1177="",N(TOP!$C$13)=0),"",N($K1177)/TOP!$C$13)</f>
        <v/>
      </c>
      <c r="O1177" s="37" t="str">
        <f aca="false">IF(OR($C1177="",N(TOP!$C$14)=0),"",N($L1177)/TOP!$C$14)</f>
        <v/>
      </c>
      <c r="P1177" s="42" t="str">
        <f aca="false">IF($C1177="","",IFERROR(CHOOSE(MATCH(TOP!$C$10,{"【期間A】","【期間B】","【期間C】"},0),N($M1177),N($N1177),N($O1177)),0))</f>
        <v/>
      </c>
    </row>
    <row r="1178" customFormat="false" ht="15" hidden="false" customHeight="false" outlineLevel="0" collapsed="false">
      <c r="B1178" s="12" t="n">
        <v>1173</v>
      </c>
      <c r="C1178" s="36" t="str">
        <f aca="false">IF(②実績CSV_期間A!$M1174="","",②実績CSV_期間A!$M1174&amp;"")</f>
        <v/>
      </c>
      <c r="D1178" s="12" t="str">
        <f aca="false">IF($C1178="","",②実績CSV_期間A!$N1174)</f>
        <v/>
      </c>
      <c r="E1178" s="12" t="str">
        <f aca="false">IF($C1178="","",RIGHT($D1178,1))</f>
        <v/>
      </c>
      <c r="F1178" s="41" t="str">
        <f aca="false">IF($C1178="","",IFERROR(INDEX(サイズ換算マスタ!$C$6:$C$8,MATCH($E1178,サイズ換算マスタ!$B$6:$B$8,0)),1))</f>
        <v/>
      </c>
      <c r="G1178" s="38" t="str">
        <f aca="false">IF($C1178="","",SUMIFS(②実績CSV_期間A!$AA$2:$AA$5001,②実績CSV_期間A!$M$2:$M$5001,$C1178))</f>
        <v/>
      </c>
      <c r="H1178" s="38" t="str">
        <f aca="false">IF($C1178="","",SUMIFS(③実績CSV_期間B!$AA$2:$AA$5001,③実績CSV_期間B!$M$2:$M$5001,$C1178))</f>
        <v/>
      </c>
      <c r="I1178" s="38" t="str">
        <f aca="false">IF($C1178="","",SUMIFS(④実績CSV_期間C!$AA$2:$AA$5001,④実績CSV_期間C!$M$2:$M$5001,$C1178))</f>
        <v/>
      </c>
      <c r="J1178" s="38" t="str">
        <f aca="false">IF($C1178="","",N($F1178)*N($G1178))</f>
        <v/>
      </c>
      <c r="K1178" s="38" t="str">
        <f aca="false">IF($C1178="","",N($F1178)*N($H1178))</f>
        <v/>
      </c>
      <c r="L1178" s="38" t="str">
        <f aca="false">IF($C1178="","",N($F1178)*N($I1178))</f>
        <v/>
      </c>
      <c r="M1178" s="37" t="str">
        <f aca="false">IF(OR($C1178="",N(TOP!$C$12)=0),"",N($J1178)/TOP!$C$12)</f>
        <v/>
      </c>
      <c r="N1178" s="37" t="str">
        <f aca="false">IF(OR($C1178="",N(TOP!$C$13)=0),"",N($K1178)/TOP!$C$13)</f>
        <v/>
      </c>
      <c r="O1178" s="37" t="str">
        <f aca="false">IF(OR($C1178="",N(TOP!$C$14)=0),"",N($L1178)/TOP!$C$14)</f>
        <v/>
      </c>
      <c r="P1178" s="42" t="str">
        <f aca="false">IF($C1178="","",IFERROR(CHOOSE(MATCH(TOP!$C$10,{"【期間A】","【期間B】","【期間C】"},0),N($M1178),N($N1178),N($O1178)),0))</f>
        <v/>
      </c>
    </row>
    <row r="1179" customFormat="false" ht="15" hidden="false" customHeight="false" outlineLevel="0" collapsed="false">
      <c r="B1179" s="12" t="n">
        <v>1174</v>
      </c>
      <c r="C1179" s="36" t="str">
        <f aca="false">IF(②実績CSV_期間A!$M1175="","",②実績CSV_期間A!$M1175&amp;"")</f>
        <v/>
      </c>
      <c r="D1179" s="12" t="str">
        <f aca="false">IF($C1179="","",②実績CSV_期間A!$N1175)</f>
        <v/>
      </c>
      <c r="E1179" s="12" t="str">
        <f aca="false">IF($C1179="","",RIGHT($D1179,1))</f>
        <v/>
      </c>
      <c r="F1179" s="41" t="str">
        <f aca="false">IF($C1179="","",IFERROR(INDEX(サイズ換算マスタ!$C$6:$C$8,MATCH($E1179,サイズ換算マスタ!$B$6:$B$8,0)),1))</f>
        <v/>
      </c>
      <c r="G1179" s="38" t="str">
        <f aca="false">IF($C1179="","",SUMIFS(②実績CSV_期間A!$AA$2:$AA$5001,②実績CSV_期間A!$M$2:$M$5001,$C1179))</f>
        <v/>
      </c>
      <c r="H1179" s="38" t="str">
        <f aca="false">IF($C1179="","",SUMIFS(③実績CSV_期間B!$AA$2:$AA$5001,③実績CSV_期間B!$M$2:$M$5001,$C1179))</f>
        <v/>
      </c>
      <c r="I1179" s="38" t="str">
        <f aca="false">IF($C1179="","",SUMIFS(④実績CSV_期間C!$AA$2:$AA$5001,④実績CSV_期間C!$M$2:$M$5001,$C1179))</f>
        <v/>
      </c>
      <c r="J1179" s="38" t="str">
        <f aca="false">IF($C1179="","",N($F1179)*N($G1179))</f>
        <v/>
      </c>
      <c r="K1179" s="38" t="str">
        <f aca="false">IF($C1179="","",N($F1179)*N($H1179))</f>
        <v/>
      </c>
      <c r="L1179" s="38" t="str">
        <f aca="false">IF($C1179="","",N($F1179)*N($I1179))</f>
        <v/>
      </c>
      <c r="M1179" s="37" t="str">
        <f aca="false">IF(OR($C1179="",N(TOP!$C$12)=0),"",N($J1179)/TOP!$C$12)</f>
        <v/>
      </c>
      <c r="N1179" s="37" t="str">
        <f aca="false">IF(OR($C1179="",N(TOP!$C$13)=0),"",N($K1179)/TOP!$C$13)</f>
        <v/>
      </c>
      <c r="O1179" s="37" t="str">
        <f aca="false">IF(OR($C1179="",N(TOP!$C$14)=0),"",N($L1179)/TOP!$C$14)</f>
        <v/>
      </c>
      <c r="P1179" s="42" t="str">
        <f aca="false">IF($C1179="","",IFERROR(CHOOSE(MATCH(TOP!$C$10,{"【期間A】","【期間B】","【期間C】"},0),N($M1179),N($N1179),N($O1179)),0))</f>
        <v/>
      </c>
    </row>
    <row r="1180" customFormat="false" ht="15" hidden="false" customHeight="false" outlineLevel="0" collapsed="false">
      <c r="B1180" s="12" t="n">
        <v>1175</v>
      </c>
      <c r="C1180" s="36" t="str">
        <f aca="false">IF(②実績CSV_期間A!$M1176="","",②実績CSV_期間A!$M1176&amp;"")</f>
        <v/>
      </c>
      <c r="D1180" s="12" t="str">
        <f aca="false">IF($C1180="","",②実績CSV_期間A!$N1176)</f>
        <v/>
      </c>
      <c r="E1180" s="12" t="str">
        <f aca="false">IF($C1180="","",RIGHT($D1180,1))</f>
        <v/>
      </c>
      <c r="F1180" s="41" t="str">
        <f aca="false">IF($C1180="","",IFERROR(INDEX(サイズ換算マスタ!$C$6:$C$8,MATCH($E1180,サイズ換算マスタ!$B$6:$B$8,0)),1))</f>
        <v/>
      </c>
      <c r="G1180" s="38" t="str">
        <f aca="false">IF($C1180="","",SUMIFS(②実績CSV_期間A!$AA$2:$AA$5001,②実績CSV_期間A!$M$2:$M$5001,$C1180))</f>
        <v/>
      </c>
      <c r="H1180" s="38" t="str">
        <f aca="false">IF($C1180="","",SUMIFS(③実績CSV_期間B!$AA$2:$AA$5001,③実績CSV_期間B!$M$2:$M$5001,$C1180))</f>
        <v/>
      </c>
      <c r="I1180" s="38" t="str">
        <f aca="false">IF($C1180="","",SUMIFS(④実績CSV_期間C!$AA$2:$AA$5001,④実績CSV_期間C!$M$2:$M$5001,$C1180))</f>
        <v/>
      </c>
      <c r="J1180" s="38" t="str">
        <f aca="false">IF($C1180="","",N($F1180)*N($G1180))</f>
        <v/>
      </c>
      <c r="K1180" s="38" t="str">
        <f aca="false">IF($C1180="","",N($F1180)*N($H1180))</f>
        <v/>
      </c>
      <c r="L1180" s="38" t="str">
        <f aca="false">IF($C1180="","",N($F1180)*N($I1180))</f>
        <v/>
      </c>
      <c r="M1180" s="37" t="str">
        <f aca="false">IF(OR($C1180="",N(TOP!$C$12)=0),"",N($J1180)/TOP!$C$12)</f>
        <v/>
      </c>
      <c r="N1180" s="37" t="str">
        <f aca="false">IF(OR($C1180="",N(TOP!$C$13)=0),"",N($K1180)/TOP!$C$13)</f>
        <v/>
      </c>
      <c r="O1180" s="37" t="str">
        <f aca="false">IF(OR($C1180="",N(TOP!$C$14)=0),"",N($L1180)/TOP!$C$14)</f>
        <v/>
      </c>
      <c r="P1180" s="42" t="str">
        <f aca="false">IF($C1180="","",IFERROR(CHOOSE(MATCH(TOP!$C$10,{"【期間A】","【期間B】","【期間C】"},0),N($M1180),N($N1180),N($O1180)),0))</f>
        <v/>
      </c>
    </row>
    <row r="1181" customFormat="false" ht="15" hidden="false" customHeight="false" outlineLevel="0" collapsed="false">
      <c r="B1181" s="12" t="n">
        <v>1176</v>
      </c>
      <c r="C1181" s="36" t="str">
        <f aca="false">IF(②実績CSV_期間A!$M1177="","",②実績CSV_期間A!$M1177&amp;"")</f>
        <v/>
      </c>
      <c r="D1181" s="12" t="str">
        <f aca="false">IF($C1181="","",②実績CSV_期間A!$N1177)</f>
        <v/>
      </c>
      <c r="E1181" s="12" t="str">
        <f aca="false">IF($C1181="","",RIGHT($D1181,1))</f>
        <v/>
      </c>
      <c r="F1181" s="41" t="str">
        <f aca="false">IF($C1181="","",IFERROR(INDEX(サイズ換算マスタ!$C$6:$C$8,MATCH($E1181,サイズ換算マスタ!$B$6:$B$8,0)),1))</f>
        <v/>
      </c>
      <c r="G1181" s="38" t="str">
        <f aca="false">IF($C1181="","",SUMIFS(②実績CSV_期間A!$AA$2:$AA$5001,②実績CSV_期間A!$M$2:$M$5001,$C1181))</f>
        <v/>
      </c>
      <c r="H1181" s="38" t="str">
        <f aca="false">IF($C1181="","",SUMIFS(③実績CSV_期間B!$AA$2:$AA$5001,③実績CSV_期間B!$M$2:$M$5001,$C1181))</f>
        <v/>
      </c>
      <c r="I1181" s="38" t="str">
        <f aca="false">IF($C1181="","",SUMIFS(④実績CSV_期間C!$AA$2:$AA$5001,④実績CSV_期間C!$M$2:$M$5001,$C1181))</f>
        <v/>
      </c>
      <c r="J1181" s="38" t="str">
        <f aca="false">IF($C1181="","",N($F1181)*N($G1181))</f>
        <v/>
      </c>
      <c r="K1181" s="38" t="str">
        <f aca="false">IF($C1181="","",N($F1181)*N($H1181))</f>
        <v/>
      </c>
      <c r="L1181" s="38" t="str">
        <f aca="false">IF($C1181="","",N($F1181)*N($I1181))</f>
        <v/>
      </c>
      <c r="M1181" s="37" t="str">
        <f aca="false">IF(OR($C1181="",N(TOP!$C$12)=0),"",N($J1181)/TOP!$C$12)</f>
        <v/>
      </c>
      <c r="N1181" s="37" t="str">
        <f aca="false">IF(OR($C1181="",N(TOP!$C$13)=0),"",N($K1181)/TOP!$C$13)</f>
        <v/>
      </c>
      <c r="O1181" s="37" t="str">
        <f aca="false">IF(OR($C1181="",N(TOP!$C$14)=0),"",N($L1181)/TOP!$C$14)</f>
        <v/>
      </c>
      <c r="P1181" s="42" t="str">
        <f aca="false">IF($C1181="","",IFERROR(CHOOSE(MATCH(TOP!$C$10,{"【期間A】","【期間B】","【期間C】"},0),N($M1181),N($N1181),N($O1181)),0))</f>
        <v/>
      </c>
    </row>
    <row r="1182" customFormat="false" ht="15" hidden="false" customHeight="false" outlineLevel="0" collapsed="false">
      <c r="B1182" s="12" t="n">
        <v>1177</v>
      </c>
      <c r="C1182" s="36" t="str">
        <f aca="false">IF(②実績CSV_期間A!$M1178="","",②実績CSV_期間A!$M1178&amp;"")</f>
        <v/>
      </c>
      <c r="D1182" s="12" t="str">
        <f aca="false">IF($C1182="","",②実績CSV_期間A!$N1178)</f>
        <v/>
      </c>
      <c r="E1182" s="12" t="str">
        <f aca="false">IF($C1182="","",RIGHT($D1182,1))</f>
        <v/>
      </c>
      <c r="F1182" s="41" t="str">
        <f aca="false">IF($C1182="","",IFERROR(INDEX(サイズ換算マスタ!$C$6:$C$8,MATCH($E1182,サイズ換算マスタ!$B$6:$B$8,0)),1))</f>
        <v/>
      </c>
      <c r="G1182" s="38" t="str">
        <f aca="false">IF($C1182="","",SUMIFS(②実績CSV_期間A!$AA$2:$AA$5001,②実績CSV_期間A!$M$2:$M$5001,$C1182))</f>
        <v/>
      </c>
      <c r="H1182" s="38" t="str">
        <f aca="false">IF($C1182="","",SUMIFS(③実績CSV_期間B!$AA$2:$AA$5001,③実績CSV_期間B!$M$2:$M$5001,$C1182))</f>
        <v/>
      </c>
      <c r="I1182" s="38" t="str">
        <f aca="false">IF($C1182="","",SUMIFS(④実績CSV_期間C!$AA$2:$AA$5001,④実績CSV_期間C!$M$2:$M$5001,$C1182))</f>
        <v/>
      </c>
      <c r="J1182" s="38" t="str">
        <f aca="false">IF($C1182="","",N($F1182)*N($G1182))</f>
        <v/>
      </c>
      <c r="K1182" s="38" t="str">
        <f aca="false">IF($C1182="","",N($F1182)*N($H1182))</f>
        <v/>
      </c>
      <c r="L1182" s="38" t="str">
        <f aca="false">IF($C1182="","",N($F1182)*N($I1182))</f>
        <v/>
      </c>
      <c r="M1182" s="37" t="str">
        <f aca="false">IF(OR($C1182="",N(TOP!$C$12)=0),"",N($J1182)/TOP!$C$12)</f>
        <v/>
      </c>
      <c r="N1182" s="37" t="str">
        <f aca="false">IF(OR($C1182="",N(TOP!$C$13)=0),"",N($K1182)/TOP!$C$13)</f>
        <v/>
      </c>
      <c r="O1182" s="37" t="str">
        <f aca="false">IF(OR($C1182="",N(TOP!$C$14)=0),"",N($L1182)/TOP!$C$14)</f>
        <v/>
      </c>
      <c r="P1182" s="42" t="str">
        <f aca="false">IF($C1182="","",IFERROR(CHOOSE(MATCH(TOP!$C$10,{"【期間A】","【期間B】","【期間C】"},0),N($M1182),N($N1182),N($O1182)),0))</f>
        <v/>
      </c>
    </row>
    <row r="1183" customFormat="false" ht="15" hidden="false" customHeight="false" outlineLevel="0" collapsed="false">
      <c r="B1183" s="12" t="n">
        <v>1178</v>
      </c>
      <c r="C1183" s="36" t="str">
        <f aca="false">IF(②実績CSV_期間A!$M1179="","",②実績CSV_期間A!$M1179&amp;"")</f>
        <v/>
      </c>
      <c r="D1183" s="12" t="str">
        <f aca="false">IF($C1183="","",②実績CSV_期間A!$N1179)</f>
        <v/>
      </c>
      <c r="E1183" s="12" t="str">
        <f aca="false">IF($C1183="","",RIGHT($D1183,1))</f>
        <v/>
      </c>
      <c r="F1183" s="41" t="str">
        <f aca="false">IF($C1183="","",IFERROR(INDEX(サイズ換算マスタ!$C$6:$C$8,MATCH($E1183,サイズ換算マスタ!$B$6:$B$8,0)),1))</f>
        <v/>
      </c>
      <c r="G1183" s="38" t="str">
        <f aca="false">IF($C1183="","",SUMIFS(②実績CSV_期間A!$AA$2:$AA$5001,②実績CSV_期間A!$M$2:$M$5001,$C1183))</f>
        <v/>
      </c>
      <c r="H1183" s="38" t="str">
        <f aca="false">IF($C1183="","",SUMIFS(③実績CSV_期間B!$AA$2:$AA$5001,③実績CSV_期間B!$M$2:$M$5001,$C1183))</f>
        <v/>
      </c>
      <c r="I1183" s="38" t="str">
        <f aca="false">IF($C1183="","",SUMIFS(④実績CSV_期間C!$AA$2:$AA$5001,④実績CSV_期間C!$M$2:$M$5001,$C1183))</f>
        <v/>
      </c>
      <c r="J1183" s="38" t="str">
        <f aca="false">IF($C1183="","",N($F1183)*N($G1183))</f>
        <v/>
      </c>
      <c r="K1183" s="38" t="str">
        <f aca="false">IF($C1183="","",N($F1183)*N($H1183))</f>
        <v/>
      </c>
      <c r="L1183" s="38" t="str">
        <f aca="false">IF($C1183="","",N($F1183)*N($I1183))</f>
        <v/>
      </c>
      <c r="M1183" s="37" t="str">
        <f aca="false">IF(OR($C1183="",N(TOP!$C$12)=0),"",N($J1183)/TOP!$C$12)</f>
        <v/>
      </c>
      <c r="N1183" s="37" t="str">
        <f aca="false">IF(OR($C1183="",N(TOP!$C$13)=0),"",N($K1183)/TOP!$C$13)</f>
        <v/>
      </c>
      <c r="O1183" s="37" t="str">
        <f aca="false">IF(OR($C1183="",N(TOP!$C$14)=0),"",N($L1183)/TOP!$C$14)</f>
        <v/>
      </c>
      <c r="P1183" s="42" t="str">
        <f aca="false">IF($C1183="","",IFERROR(CHOOSE(MATCH(TOP!$C$10,{"【期間A】","【期間B】","【期間C】"},0),N($M1183),N($N1183),N($O1183)),0))</f>
        <v/>
      </c>
    </row>
    <row r="1184" customFormat="false" ht="15" hidden="false" customHeight="false" outlineLevel="0" collapsed="false">
      <c r="B1184" s="12" t="n">
        <v>1179</v>
      </c>
      <c r="C1184" s="36" t="str">
        <f aca="false">IF(②実績CSV_期間A!$M1180="","",②実績CSV_期間A!$M1180&amp;"")</f>
        <v/>
      </c>
      <c r="D1184" s="12" t="str">
        <f aca="false">IF($C1184="","",②実績CSV_期間A!$N1180)</f>
        <v/>
      </c>
      <c r="E1184" s="12" t="str">
        <f aca="false">IF($C1184="","",RIGHT($D1184,1))</f>
        <v/>
      </c>
      <c r="F1184" s="41" t="str">
        <f aca="false">IF($C1184="","",IFERROR(INDEX(サイズ換算マスタ!$C$6:$C$8,MATCH($E1184,サイズ換算マスタ!$B$6:$B$8,0)),1))</f>
        <v/>
      </c>
      <c r="G1184" s="38" t="str">
        <f aca="false">IF($C1184="","",SUMIFS(②実績CSV_期間A!$AA$2:$AA$5001,②実績CSV_期間A!$M$2:$M$5001,$C1184))</f>
        <v/>
      </c>
      <c r="H1184" s="38" t="str">
        <f aca="false">IF($C1184="","",SUMIFS(③実績CSV_期間B!$AA$2:$AA$5001,③実績CSV_期間B!$M$2:$M$5001,$C1184))</f>
        <v/>
      </c>
      <c r="I1184" s="38" t="str">
        <f aca="false">IF($C1184="","",SUMIFS(④実績CSV_期間C!$AA$2:$AA$5001,④実績CSV_期間C!$M$2:$M$5001,$C1184))</f>
        <v/>
      </c>
      <c r="J1184" s="38" t="str">
        <f aca="false">IF($C1184="","",N($F1184)*N($G1184))</f>
        <v/>
      </c>
      <c r="K1184" s="38" t="str">
        <f aca="false">IF($C1184="","",N($F1184)*N($H1184))</f>
        <v/>
      </c>
      <c r="L1184" s="38" t="str">
        <f aca="false">IF($C1184="","",N($F1184)*N($I1184))</f>
        <v/>
      </c>
      <c r="M1184" s="37" t="str">
        <f aca="false">IF(OR($C1184="",N(TOP!$C$12)=0),"",N($J1184)/TOP!$C$12)</f>
        <v/>
      </c>
      <c r="N1184" s="37" t="str">
        <f aca="false">IF(OR($C1184="",N(TOP!$C$13)=0),"",N($K1184)/TOP!$C$13)</f>
        <v/>
      </c>
      <c r="O1184" s="37" t="str">
        <f aca="false">IF(OR($C1184="",N(TOP!$C$14)=0),"",N($L1184)/TOP!$C$14)</f>
        <v/>
      </c>
      <c r="P1184" s="42" t="str">
        <f aca="false">IF($C1184="","",IFERROR(CHOOSE(MATCH(TOP!$C$10,{"【期間A】","【期間B】","【期間C】"},0),N($M1184),N($N1184),N($O1184)),0))</f>
        <v/>
      </c>
    </row>
    <row r="1185" customFormat="false" ht="15" hidden="false" customHeight="false" outlineLevel="0" collapsed="false">
      <c r="B1185" s="12" t="n">
        <v>1180</v>
      </c>
      <c r="C1185" s="36" t="str">
        <f aca="false">IF(②実績CSV_期間A!$M1181="","",②実績CSV_期間A!$M1181&amp;"")</f>
        <v/>
      </c>
      <c r="D1185" s="12" t="str">
        <f aca="false">IF($C1185="","",②実績CSV_期間A!$N1181)</f>
        <v/>
      </c>
      <c r="E1185" s="12" t="str">
        <f aca="false">IF($C1185="","",RIGHT($D1185,1))</f>
        <v/>
      </c>
      <c r="F1185" s="41" t="str">
        <f aca="false">IF($C1185="","",IFERROR(INDEX(サイズ換算マスタ!$C$6:$C$8,MATCH($E1185,サイズ換算マスタ!$B$6:$B$8,0)),1))</f>
        <v/>
      </c>
      <c r="G1185" s="38" t="str">
        <f aca="false">IF($C1185="","",SUMIFS(②実績CSV_期間A!$AA$2:$AA$5001,②実績CSV_期間A!$M$2:$M$5001,$C1185))</f>
        <v/>
      </c>
      <c r="H1185" s="38" t="str">
        <f aca="false">IF($C1185="","",SUMIFS(③実績CSV_期間B!$AA$2:$AA$5001,③実績CSV_期間B!$M$2:$M$5001,$C1185))</f>
        <v/>
      </c>
      <c r="I1185" s="38" t="str">
        <f aca="false">IF($C1185="","",SUMIFS(④実績CSV_期間C!$AA$2:$AA$5001,④実績CSV_期間C!$M$2:$M$5001,$C1185))</f>
        <v/>
      </c>
      <c r="J1185" s="38" t="str">
        <f aca="false">IF($C1185="","",N($F1185)*N($G1185))</f>
        <v/>
      </c>
      <c r="K1185" s="38" t="str">
        <f aca="false">IF($C1185="","",N($F1185)*N($H1185))</f>
        <v/>
      </c>
      <c r="L1185" s="38" t="str">
        <f aca="false">IF($C1185="","",N($F1185)*N($I1185))</f>
        <v/>
      </c>
      <c r="M1185" s="37" t="str">
        <f aca="false">IF(OR($C1185="",N(TOP!$C$12)=0),"",N($J1185)/TOP!$C$12)</f>
        <v/>
      </c>
      <c r="N1185" s="37" t="str">
        <f aca="false">IF(OR($C1185="",N(TOP!$C$13)=0),"",N($K1185)/TOP!$C$13)</f>
        <v/>
      </c>
      <c r="O1185" s="37" t="str">
        <f aca="false">IF(OR($C1185="",N(TOP!$C$14)=0),"",N($L1185)/TOP!$C$14)</f>
        <v/>
      </c>
      <c r="P1185" s="42" t="str">
        <f aca="false">IF($C1185="","",IFERROR(CHOOSE(MATCH(TOP!$C$10,{"【期間A】","【期間B】","【期間C】"},0),N($M1185),N($N1185),N($O1185)),0))</f>
        <v/>
      </c>
    </row>
    <row r="1186" customFormat="false" ht="15" hidden="false" customHeight="false" outlineLevel="0" collapsed="false">
      <c r="B1186" s="12" t="n">
        <v>1181</v>
      </c>
      <c r="C1186" s="36" t="str">
        <f aca="false">IF(②実績CSV_期間A!$M1182="","",②実績CSV_期間A!$M1182&amp;"")</f>
        <v/>
      </c>
      <c r="D1186" s="12" t="str">
        <f aca="false">IF($C1186="","",②実績CSV_期間A!$N1182)</f>
        <v/>
      </c>
      <c r="E1186" s="12" t="str">
        <f aca="false">IF($C1186="","",RIGHT($D1186,1))</f>
        <v/>
      </c>
      <c r="F1186" s="41" t="str">
        <f aca="false">IF($C1186="","",IFERROR(INDEX(サイズ換算マスタ!$C$6:$C$8,MATCH($E1186,サイズ換算マスタ!$B$6:$B$8,0)),1))</f>
        <v/>
      </c>
      <c r="G1186" s="38" t="str">
        <f aca="false">IF($C1186="","",SUMIFS(②実績CSV_期間A!$AA$2:$AA$5001,②実績CSV_期間A!$M$2:$M$5001,$C1186))</f>
        <v/>
      </c>
      <c r="H1186" s="38" t="str">
        <f aca="false">IF($C1186="","",SUMIFS(③実績CSV_期間B!$AA$2:$AA$5001,③実績CSV_期間B!$M$2:$M$5001,$C1186))</f>
        <v/>
      </c>
      <c r="I1186" s="38" t="str">
        <f aca="false">IF($C1186="","",SUMIFS(④実績CSV_期間C!$AA$2:$AA$5001,④実績CSV_期間C!$M$2:$M$5001,$C1186))</f>
        <v/>
      </c>
      <c r="J1186" s="38" t="str">
        <f aca="false">IF($C1186="","",N($F1186)*N($G1186))</f>
        <v/>
      </c>
      <c r="K1186" s="38" t="str">
        <f aca="false">IF($C1186="","",N($F1186)*N($H1186))</f>
        <v/>
      </c>
      <c r="L1186" s="38" t="str">
        <f aca="false">IF($C1186="","",N($F1186)*N($I1186))</f>
        <v/>
      </c>
      <c r="M1186" s="37" t="str">
        <f aca="false">IF(OR($C1186="",N(TOP!$C$12)=0),"",N($J1186)/TOP!$C$12)</f>
        <v/>
      </c>
      <c r="N1186" s="37" t="str">
        <f aca="false">IF(OR($C1186="",N(TOP!$C$13)=0),"",N($K1186)/TOP!$C$13)</f>
        <v/>
      </c>
      <c r="O1186" s="37" t="str">
        <f aca="false">IF(OR($C1186="",N(TOP!$C$14)=0),"",N($L1186)/TOP!$C$14)</f>
        <v/>
      </c>
      <c r="P1186" s="42" t="str">
        <f aca="false">IF($C1186="","",IFERROR(CHOOSE(MATCH(TOP!$C$10,{"【期間A】","【期間B】","【期間C】"},0),N($M1186),N($N1186),N($O1186)),0))</f>
        <v/>
      </c>
    </row>
    <row r="1187" customFormat="false" ht="15" hidden="false" customHeight="false" outlineLevel="0" collapsed="false">
      <c r="B1187" s="12" t="n">
        <v>1182</v>
      </c>
      <c r="C1187" s="36" t="str">
        <f aca="false">IF(②実績CSV_期間A!$M1183="","",②実績CSV_期間A!$M1183&amp;"")</f>
        <v/>
      </c>
      <c r="D1187" s="12" t="str">
        <f aca="false">IF($C1187="","",②実績CSV_期間A!$N1183)</f>
        <v/>
      </c>
      <c r="E1187" s="12" t="str">
        <f aca="false">IF($C1187="","",RIGHT($D1187,1))</f>
        <v/>
      </c>
      <c r="F1187" s="41" t="str">
        <f aca="false">IF($C1187="","",IFERROR(INDEX(サイズ換算マスタ!$C$6:$C$8,MATCH($E1187,サイズ換算マスタ!$B$6:$B$8,0)),1))</f>
        <v/>
      </c>
      <c r="G1187" s="38" t="str">
        <f aca="false">IF($C1187="","",SUMIFS(②実績CSV_期間A!$AA$2:$AA$5001,②実績CSV_期間A!$M$2:$M$5001,$C1187))</f>
        <v/>
      </c>
      <c r="H1187" s="38" t="str">
        <f aca="false">IF($C1187="","",SUMIFS(③実績CSV_期間B!$AA$2:$AA$5001,③実績CSV_期間B!$M$2:$M$5001,$C1187))</f>
        <v/>
      </c>
      <c r="I1187" s="38" t="str">
        <f aca="false">IF($C1187="","",SUMIFS(④実績CSV_期間C!$AA$2:$AA$5001,④実績CSV_期間C!$M$2:$M$5001,$C1187))</f>
        <v/>
      </c>
      <c r="J1187" s="38" t="str">
        <f aca="false">IF($C1187="","",N($F1187)*N($G1187))</f>
        <v/>
      </c>
      <c r="K1187" s="38" t="str">
        <f aca="false">IF($C1187="","",N($F1187)*N($H1187))</f>
        <v/>
      </c>
      <c r="L1187" s="38" t="str">
        <f aca="false">IF($C1187="","",N($F1187)*N($I1187))</f>
        <v/>
      </c>
      <c r="M1187" s="37" t="str">
        <f aca="false">IF(OR($C1187="",N(TOP!$C$12)=0),"",N($J1187)/TOP!$C$12)</f>
        <v/>
      </c>
      <c r="N1187" s="37" t="str">
        <f aca="false">IF(OR($C1187="",N(TOP!$C$13)=0),"",N($K1187)/TOP!$C$13)</f>
        <v/>
      </c>
      <c r="O1187" s="37" t="str">
        <f aca="false">IF(OR($C1187="",N(TOP!$C$14)=0),"",N($L1187)/TOP!$C$14)</f>
        <v/>
      </c>
      <c r="P1187" s="42" t="str">
        <f aca="false">IF($C1187="","",IFERROR(CHOOSE(MATCH(TOP!$C$10,{"【期間A】","【期間B】","【期間C】"},0),N($M1187),N($N1187),N($O1187)),0))</f>
        <v/>
      </c>
    </row>
    <row r="1188" customFormat="false" ht="15" hidden="false" customHeight="false" outlineLevel="0" collapsed="false">
      <c r="B1188" s="12" t="n">
        <v>1183</v>
      </c>
      <c r="C1188" s="36" t="str">
        <f aca="false">IF(②実績CSV_期間A!$M1184="","",②実績CSV_期間A!$M1184&amp;"")</f>
        <v/>
      </c>
      <c r="D1188" s="12" t="str">
        <f aca="false">IF($C1188="","",②実績CSV_期間A!$N1184)</f>
        <v/>
      </c>
      <c r="E1188" s="12" t="str">
        <f aca="false">IF($C1188="","",RIGHT($D1188,1))</f>
        <v/>
      </c>
      <c r="F1188" s="41" t="str">
        <f aca="false">IF($C1188="","",IFERROR(INDEX(サイズ換算マスタ!$C$6:$C$8,MATCH($E1188,サイズ換算マスタ!$B$6:$B$8,0)),1))</f>
        <v/>
      </c>
      <c r="G1188" s="38" t="str">
        <f aca="false">IF($C1188="","",SUMIFS(②実績CSV_期間A!$AA$2:$AA$5001,②実績CSV_期間A!$M$2:$M$5001,$C1188))</f>
        <v/>
      </c>
      <c r="H1188" s="38" t="str">
        <f aca="false">IF($C1188="","",SUMIFS(③実績CSV_期間B!$AA$2:$AA$5001,③実績CSV_期間B!$M$2:$M$5001,$C1188))</f>
        <v/>
      </c>
      <c r="I1188" s="38" t="str">
        <f aca="false">IF($C1188="","",SUMIFS(④実績CSV_期間C!$AA$2:$AA$5001,④実績CSV_期間C!$M$2:$M$5001,$C1188))</f>
        <v/>
      </c>
      <c r="J1188" s="38" t="str">
        <f aca="false">IF($C1188="","",N($F1188)*N($G1188))</f>
        <v/>
      </c>
      <c r="K1188" s="38" t="str">
        <f aca="false">IF($C1188="","",N($F1188)*N($H1188))</f>
        <v/>
      </c>
      <c r="L1188" s="38" t="str">
        <f aca="false">IF($C1188="","",N($F1188)*N($I1188))</f>
        <v/>
      </c>
      <c r="M1188" s="37" t="str">
        <f aca="false">IF(OR($C1188="",N(TOP!$C$12)=0),"",N($J1188)/TOP!$C$12)</f>
        <v/>
      </c>
      <c r="N1188" s="37" t="str">
        <f aca="false">IF(OR($C1188="",N(TOP!$C$13)=0),"",N($K1188)/TOP!$C$13)</f>
        <v/>
      </c>
      <c r="O1188" s="37" t="str">
        <f aca="false">IF(OR($C1188="",N(TOP!$C$14)=0),"",N($L1188)/TOP!$C$14)</f>
        <v/>
      </c>
      <c r="P1188" s="42" t="str">
        <f aca="false">IF($C1188="","",IFERROR(CHOOSE(MATCH(TOP!$C$10,{"【期間A】","【期間B】","【期間C】"},0),N($M1188),N($N1188),N($O1188)),0))</f>
        <v/>
      </c>
    </row>
    <row r="1189" customFormat="false" ht="15" hidden="false" customHeight="false" outlineLevel="0" collapsed="false">
      <c r="B1189" s="12" t="n">
        <v>1184</v>
      </c>
      <c r="C1189" s="36" t="str">
        <f aca="false">IF(②実績CSV_期間A!$M1185="","",②実績CSV_期間A!$M1185&amp;"")</f>
        <v/>
      </c>
      <c r="D1189" s="12" t="str">
        <f aca="false">IF($C1189="","",②実績CSV_期間A!$N1185)</f>
        <v/>
      </c>
      <c r="E1189" s="12" t="str">
        <f aca="false">IF($C1189="","",RIGHT($D1189,1))</f>
        <v/>
      </c>
      <c r="F1189" s="41" t="str">
        <f aca="false">IF($C1189="","",IFERROR(INDEX(サイズ換算マスタ!$C$6:$C$8,MATCH($E1189,サイズ換算マスタ!$B$6:$B$8,0)),1))</f>
        <v/>
      </c>
      <c r="G1189" s="38" t="str">
        <f aca="false">IF($C1189="","",SUMIFS(②実績CSV_期間A!$AA$2:$AA$5001,②実績CSV_期間A!$M$2:$M$5001,$C1189))</f>
        <v/>
      </c>
      <c r="H1189" s="38" t="str">
        <f aca="false">IF($C1189="","",SUMIFS(③実績CSV_期間B!$AA$2:$AA$5001,③実績CSV_期間B!$M$2:$M$5001,$C1189))</f>
        <v/>
      </c>
      <c r="I1189" s="38" t="str">
        <f aca="false">IF($C1189="","",SUMIFS(④実績CSV_期間C!$AA$2:$AA$5001,④実績CSV_期間C!$M$2:$M$5001,$C1189))</f>
        <v/>
      </c>
      <c r="J1189" s="38" t="str">
        <f aca="false">IF($C1189="","",N($F1189)*N($G1189))</f>
        <v/>
      </c>
      <c r="K1189" s="38" t="str">
        <f aca="false">IF($C1189="","",N($F1189)*N($H1189))</f>
        <v/>
      </c>
      <c r="L1189" s="38" t="str">
        <f aca="false">IF($C1189="","",N($F1189)*N($I1189))</f>
        <v/>
      </c>
      <c r="M1189" s="37" t="str">
        <f aca="false">IF(OR($C1189="",N(TOP!$C$12)=0),"",N($J1189)/TOP!$C$12)</f>
        <v/>
      </c>
      <c r="N1189" s="37" t="str">
        <f aca="false">IF(OR($C1189="",N(TOP!$C$13)=0),"",N($K1189)/TOP!$C$13)</f>
        <v/>
      </c>
      <c r="O1189" s="37" t="str">
        <f aca="false">IF(OR($C1189="",N(TOP!$C$14)=0),"",N($L1189)/TOP!$C$14)</f>
        <v/>
      </c>
      <c r="P1189" s="42" t="str">
        <f aca="false">IF($C1189="","",IFERROR(CHOOSE(MATCH(TOP!$C$10,{"【期間A】","【期間B】","【期間C】"},0),N($M1189),N($N1189),N($O1189)),0))</f>
        <v/>
      </c>
    </row>
    <row r="1190" customFormat="false" ht="15" hidden="false" customHeight="false" outlineLevel="0" collapsed="false">
      <c r="B1190" s="12" t="n">
        <v>1185</v>
      </c>
      <c r="C1190" s="36" t="str">
        <f aca="false">IF(②実績CSV_期間A!$M1186="","",②実績CSV_期間A!$M1186&amp;"")</f>
        <v/>
      </c>
      <c r="D1190" s="12" t="str">
        <f aca="false">IF($C1190="","",②実績CSV_期間A!$N1186)</f>
        <v/>
      </c>
      <c r="E1190" s="12" t="str">
        <f aca="false">IF($C1190="","",RIGHT($D1190,1))</f>
        <v/>
      </c>
      <c r="F1190" s="41" t="str">
        <f aca="false">IF($C1190="","",IFERROR(INDEX(サイズ換算マスタ!$C$6:$C$8,MATCH($E1190,サイズ換算マスタ!$B$6:$B$8,0)),1))</f>
        <v/>
      </c>
      <c r="G1190" s="38" t="str">
        <f aca="false">IF($C1190="","",SUMIFS(②実績CSV_期間A!$AA$2:$AA$5001,②実績CSV_期間A!$M$2:$M$5001,$C1190))</f>
        <v/>
      </c>
      <c r="H1190" s="38" t="str">
        <f aca="false">IF($C1190="","",SUMIFS(③実績CSV_期間B!$AA$2:$AA$5001,③実績CSV_期間B!$M$2:$M$5001,$C1190))</f>
        <v/>
      </c>
      <c r="I1190" s="38" t="str">
        <f aca="false">IF($C1190="","",SUMIFS(④実績CSV_期間C!$AA$2:$AA$5001,④実績CSV_期間C!$M$2:$M$5001,$C1190))</f>
        <v/>
      </c>
      <c r="J1190" s="38" t="str">
        <f aca="false">IF($C1190="","",N($F1190)*N($G1190))</f>
        <v/>
      </c>
      <c r="K1190" s="38" t="str">
        <f aca="false">IF($C1190="","",N($F1190)*N($H1190))</f>
        <v/>
      </c>
      <c r="L1190" s="38" t="str">
        <f aca="false">IF($C1190="","",N($F1190)*N($I1190))</f>
        <v/>
      </c>
      <c r="M1190" s="37" t="str">
        <f aca="false">IF(OR($C1190="",N(TOP!$C$12)=0),"",N($J1190)/TOP!$C$12)</f>
        <v/>
      </c>
      <c r="N1190" s="37" t="str">
        <f aca="false">IF(OR($C1190="",N(TOP!$C$13)=0),"",N($K1190)/TOP!$C$13)</f>
        <v/>
      </c>
      <c r="O1190" s="37" t="str">
        <f aca="false">IF(OR($C1190="",N(TOP!$C$14)=0),"",N($L1190)/TOP!$C$14)</f>
        <v/>
      </c>
      <c r="P1190" s="42" t="str">
        <f aca="false">IF($C1190="","",IFERROR(CHOOSE(MATCH(TOP!$C$10,{"【期間A】","【期間B】","【期間C】"},0),N($M1190),N($N1190),N($O1190)),0))</f>
        <v/>
      </c>
    </row>
    <row r="1191" customFormat="false" ht="15" hidden="false" customHeight="false" outlineLevel="0" collapsed="false">
      <c r="B1191" s="12" t="n">
        <v>1186</v>
      </c>
      <c r="C1191" s="36" t="str">
        <f aca="false">IF(②実績CSV_期間A!$M1187="","",②実績CSV_期間A!$M1187&amp;"")</f>
        <v/>
      </c>
      <c r="D1191" s="12" t="str">
        <f aca="false">IF($C1191="","",②実績CSV_期間A!$N1187)</f>
        <v/>
      </c>
      <c r="E1191" s="12" t="str">
        <f aca="false">IF($C1191="","",RIGHT($D1191,1))</f>
        <v/>
      </c>
      <c r="F1191" s="41" t="str">
        <f aca="false">IF($C1191="","",IFERROR(INDEX(サイズ換算マスタ!$C$6:$C$8,MATCH($E1191,サイズ換算マスタ!$B$6:$B$8,0)),1))</f>
        <v/>
      </c>
      <c r="G1191" s="38" t="str">
        <f aca="false">IF($C1191="","",SUMIFS(②実績CSV_期間A!$AA$2:$AA$5001,②実績CSV_期間A!$M$2:$M$5001,$C1191))</f>
        <v/>
      </c>
      <c r="H1191" s="38" t="str">
        <f aca="false">IF($C1191="","",SUMIFS(③実績CSV_期間B!$AA$2:$AA$5001,③実績CSV_期間B!$M$2:$M$5001,$C1191))</f>
        <v/>
      </c>
      <c r="I1191" s="38" t="str">
        <f aca="false">IF($C1191="","",SUMIFS(④実績CSV_期間C!$AA$2:$AA$5001,④実績CSV_期間C!$M$2:$M$5001,$C1191))</f>
        <v/>
      </c>
      <c r="J1191" s="38" t="str">
        <f aca="false">IF($C1191="","",N($F1191)*N($G1191))</f>
        <v/>
      </c>
      <c r="K1191" s="38" t="str">
        <f aca="false">IF($C1191="","",N($F1191)*N($H1191))</f>
        <v/>
      </c>
      <c r="L1191" s="38" t="str">
        <f aca="false">IF($C1191="","",N($F1191)*N($I1191))</f>
        <v/>
      </c>
      <c r="M1191" s="37" t="str">
        <f aca="false">IF(OR($C1191="",N(TOP!$C$12)=0),"",N($J1191)/TOP!$C$12)</f>
        <v/>
      </c>
      <c r="N1191" s="37" t="str">
        <f aca="false">IF(OR($C1191="",N(TOP!$C$13)=0),"",N($K1191)/TOP!$C$13)</f>
        <v/>
      </c>
      <c r="O1191" s="37" t="str">
        <f aca="false">IF(OR($C1191="",N(TOP!$C$14)=0),"",N($L1191)/TOP!$C$14)</f>
        <v/>
      </c>
      <c r="P1191" s="42" t="str">
        <f aca="false">IF($C1191="","",IFERROR(CHOOSE(MATCH(TOP!$C$10,{"【期間A】","【期間B】","【期間C】"},0),N($M1191),N($N1191),N($O1191)),0))</f>
        <v/>
      </c>
    </row>
    <row r="1192" customFormat="false" ht="15" hidden="false" customHeight="false" outlineLevel="0" collapsed="false">
      <c r="B1192" s="12" t="n">
        <v>1187</v>
      </c>
      <c r="C1192" s="36" t="str">
        <f aca="false">IF(②実績CSV_期間A!$M1188="","",②実績CSV_期間A!$M1188&amp;"")</f>
        <v/>
      </c>
      <c r="D1192" s="12" t="str">
        <f aca="false">IF($C1192="","",②実績CSV_期間A!$N1188)</f>
        <v/>
      </c>
      <c r="E1192" s="12" t="str">
        <f aca="false">IF($C1192="","",RIGHT($D1192,1))</f>
        <v/>
      </c>
      <c r="F1192" s="41" t="str">
        <f aca="false">IF($C1192="","",IFERROR(INDEX(サイズ換算マスタ!$C$6:$C$8,MATCH($E1192,サイズ換算マスタ!$B$6:$B$8,0)),1))</f>
        <v/>
      </c>
      <c r="G1192" s="38" t="str">
        <f aca="false">IF($C1192="","",SUMIFS(②実績CSV_期間A!$AA$2:$AA$5001,②実績CSV_期間A!$M$2:$M$5001,$C1192))</f>
        <v/>
      </c>
      <c r="H1192" s="38" t="str">
        <f aca="false">IF($C1192="","",SUMIFS(③実績CSV_期間B!$AA$2:$AA$5001,③実績CSV_期間B!$M$2:$M$5001,$C1192))</f>
        <v/>
      </c>
      <c r="I1192" s="38" t="str">
        <f aca="false">IF($C1192="","",SUMIFS(④実績CSV_期間C!$AA$2:$AA$5001,④実績CSV_期間C!$M$2:$M$5001,$C1192))</f>
        <v/>
      </c>
      <c r="J1192" s="38" t="str">
        <f aca="false">IF($C1192="","",N($F1192)*N($G1192))</f>
        <v/>
      </c>
      <c r="K1192" s="38" t="str">
        <f aca="false">IF($C1192="","",N($F1192)*N($H1192))</f>
        <v/>
      </c>
      <c r="L1192" s="38" t="str">
        <f aca="false">IF($C1192="","",N($F1192)*N($I1192))</f>
        <v/>
      </c>
      <c r="M1192" s="37" t="str">
        <f aca="false">IF(OR($C1192="",N(TOP!$C$12)=0),"",N($J1192)/TOP!$C$12)</f>
        <v/>
      </c>
      <c r="N1192" s="37" t="str">
        <f aca="false">IF(OR($C1192="",N(TOP!$C$13)=0),"",N($K1192)/TOP!$C$13)</f>
        <v/>
      </c>
      <c r="O1192" s="37" t="str">
        <f aca="false">IF(OR($C1192="",N(TOP!$C$14)=0),"",N($L1192)/TOP!$C$14)</f>
        <v/>
      </c>
      <c r="P1192" s="42" t="str">
        <f aca="false">IF($C1192="","",IFERROR(CHOOSE(MATCH(TOP!$C$10,{"【期間A】","【期間B】","【期間C】"},0),N($M1192),N($N1192),N($O1192)),0))</f>
        <v/>
      </c>
    </row>
    <row r="1193" customFormat="false" ht="15" hidden="false" customHeight="false" outlineLevel="0" collapsed="false">
      <c r="B1193" s="12" t="n">
        <v>1188</v>
      </c>
      <c r="C1193" s="36" t="str">
        <f aca="false">IF(②実績CSV_期間A!$M1189="","",②実績CSV_期間A!$M1189&amp;"")</f>
        <v/>
      </c>
      <c r="D1193" s="12" t="str">
        <f aca="false">IF($C1193="","",②実績CSV_期間A!$N1189)</f>
        <v/>
      </c>
      <c r="E1193" s="12" t="str">
        <f aca="false">IF($C1193="","",RIGHT($D1193,1))</f>
        <v/>
      </c>
      <c r="F1193" s="41" t="str">
        <f aca="false">IF($C1193="","",IFERROR(INDEX(サイズ換算マスタ!$C$6:$C$8,MATCH($E1193,サイズ換算マスタ!$B$6:$B$8,0)),1))</f>
        <v/>
      </c>
      <c r="G1193" s="38" t="str">
        <f aca="false">IF($C1193="","",SUMIFS(②実績CSV_期間A!$AA$2:$AA$5001,②実績CSV_期間A!$M$2:$M$5001,$C1193))</f>
        <v/>
      </c>
      <c r="H1193" s="38" t="str">
        <f aca="false">IF($C1193="","",SUMIFS(③実績CSV_期間B!$AA$2:$AA$5001,③実績CSV_期間B!$M$2:$M$5001,$C1193))</f>
        <v/>
      </c>
      <c r="I1193" s="38" t="str">
        <f aca="false">IF($C1193="","",SUMIFS(④実績CSV_期間C!$AA$2:$AA$5001,④実績CSV_期間C!$M$2:$M$5001,$C1193))</f>
        <v/>
      </c>
      <c r="J1193" s="38" t="str">
        <f aca="false">IF($C1193="","",N($F1193)*N($G1193))</f>
        <v/>
      </c>
      <c r="K1193" s="38" t="str">
        <f aca="false">IF($C1193="","",N($F1193)*N($H1193))</f>
        <v/>
      </c>
      <c r="L1193" s="38" t="str">
        <f aca="false">IF($C1193="","",N($F1193)*N($I1193))</f>
        <v/>
      </c>
      <c r="M1193" s="37" t="str">
        <f aca="false">IF(OR($C1193="",N(TOP!$C$12)=0),"",N($J1193)/TOP!$C$12)</f>
        <v/>
      </c>
      <c r="N1193" s="37" t="str">
        <f aca="false">IF(OR($C1193="",N(TOP!$C$13)=0),"",N($K1193)/TOP!$C$13)</f>
        <v/>
      </c>
      <c r="O1193" s="37" t="str">
        <f aca="false">IF(OR($C1193="",N(TOP!$C$14)=0),"",N($L1193)/TOP!$C$14)</f>
        <v/>
      </c>
      <c r="P1193" s="42" t="str">
        <f aca="false">IF($C1193="","",IFERROR(CHOOSE(MATCH(TOP!$C$10,{"【期間A】","【期間B】","【期間C】"},0),N($M1193),N($N1193),N($O1193)),0))</f>
        <v/>
      </c>
    </row>
    <row r="1194" customFormat="false" ht="15" hidden="false" customHeight="false" outlineLevel="0" collapsed="false">
      <c r="B1194" s="12" t="n">
        <v>1189</v>
      </c>
      <c r="C1194" s="36" t="str">
        <f aca="false">IF(②実績CSV_期間A!$M1190="","",②実績CSV_期間A!$M1190&amp;"")</f>
        <v/>
      </c>
      <c r="D1194" s="12" t="str">
        <f aca="false">IF($C1194="","",②実績CSV_期間A!$N1190)</f>
        <v/>
      </c>
      <c r="E1194" s="12" t="str">
        <f aca="false">IF($C1194="","",RIGHT($D1194,1))</f>
        <v/>
      </c>
      <c r="F1194" s="41" t="str">
        <f aca="false">IF($C1194="","",IFERROR(INDEX(サイズ換算マスタ!$C$6:$C$8,MATCH($E1194,サイズ換算マスタ!$B$6:$B$8,0)),1))</f>
        <v/>
      </c>
      <c r="G1194" s="38" t="str">
        <f aca="false">IF($C1194="","",SUMIFS(②実績CSV_期間A!$AA$2:$AA$5001,②実績CSV_期間A!$M$2:$M$5001,$C1194))</f>
        <v/>
      </c>
      <c r="H1194" s="38" t="str">
        <f aca="false">IF($C1194="","",SUMIFS(③実績CSV_期間B!$AA$2:$AA$5001,③実績CSV_期間B!$M$2:$M$5001,$C1194))</f>
        <v/>
      </c>
      <c r="I1194" s="38" t="str">
        <f aca="false">IF($C1194="","",SUMIFS(④実績CSV_期間C!$AA$2:$AA$5001,④実績CSV_期間C!$M$2:$M$5001,$C1194))</f>
        <v/>
      </c>
      <c r="J1194" s="38" t="str">
        <f aca="false">IF($C1194="","",N($F1194)*N($G1194))</f>
        <v/>
      </c>
      <c r="K1194" s="38" t="str">
        <f aca="false">IF($C1194="","",N($F1194)*N($H1194))</f>
        <v/>
      </c>
      <c r="L1194" s="38" t="str">
        <f aca="false">IF($C1194="","",N($F1194)*N($I1194))</f>
        <v/>
      </c>
      <c r="M1194" s="37" t="str">
        <f aca="false">IF(OR($C1194="",N(TOP!$C$12)=0),"",N($J1194)/TOP!$C$12)</f>
        <v/>
      </c>
      <c r="N1194" s="37" t="str">
        <f aca="false">IF(OR($C1194="",N(TOP!$C$13)=0),"",N($K1194)/TOP!$C$13)</f>
        <v/>
      </c>
      <c r="O1194" s="37" t="str">
        <f aca="false">IF(OR($C1194="",N(TOP!$C$14)=0),"",N($L1194)/TOP!$C$14)</f>
        <v/>
      </c>
      <c r="P1194" s="42" t="str">
        <f aca="false">IF($C1194="","",IFERROR(CHOOSE(MATCH(TOP!$C$10,{"【期間A】","【期間B】","【期間C】"},0),N($M1194),N($N1194),N($O1194)),0))</f>
        <v/>
      </c>
    </row>
    <row r="1195" customFormat="false" ht="15" hidden="false" customHeight="false" outlineLevel="0" collapsed="false">
      <c r="B1195" s="12" t="n">
        <v>1190</v>
      </c>
      <c r="C1195" s="36" t="str">
        <f aca="false">IF(②実績CSV_期間A!$M1191="","",②実績CSV_期間A!$M1191&amp;"")</f>
        <v/>
      </c>
      <c r="D1195" s="12" t="str">
        <f aca="false">IF($C1195="","",②実績CSV_期間A!$N1191)</f>
        <v/>
      </c>
      <c r="E1195" s="12" t="str">
        <f aca="false">IF($C1195="","",RIGHT($D1195,1))</f>
        <v/>
      </c>
      <c r="F1195" s="41" t="str">
        <f aca="false">IF($C1195="","",IFERROR(INDEX(サイズ換算マスタ!$C$6:$C$8,MATCH($E1195,サイズ換算マスタ!$B$6:$B$8,0)),1))</f>
        <v/>
      </c>
      <c r="G1195" s="38" t="str">
        <f aca="false">IF($C1195="","",SUMIFS(②実績CSV_期間A!$AA$2:$AA$5001,②実績CSV_期間A!$M$2:$M$5001,$C1195))</f>
        <v/>
      </c>
      <c r="H1195" s="38" t="str">
        <f aca="false">IF($C1195="","",SUMIFS(③実績CSV_期間B!$AA$2:$AA$5001,③実績CSV_期間B!$M$2:$M$5001,$C1195))</f>
        <v/>
      </c>
      <c r="I1195" s="38" t="str">
        <f aca="false">IF($C1195="","",SUMIFS(④実績CSV_期間C!$AA$2:$AA$5001,④実績CSV_期間C!$M$2:$M$5001,$C1195))</f>
        <v/>
      </c>
      <c r="J1195" s="38" t="str">
        <f aca="false">IF($C1195="","",N($F1195)*N($G1195))</f>
        <v/>
      </c>
      <c r="K1195" s="38" t="str">
        <f aca="false">IF($C1195="","",N($F1195)*N($H1195))</f>
        <v/>
      </c>
      <c r="L1195" s="38" t="str">
        <f aca="false">IF($C1195="","",N($F1195)*N($I1195))</f>
        <v/>
      </c>
      <c r="M1195" s="37" t="str">
        <f aca="false">IF(OR($C1195="",N(TOP!$C$12)=0),"",N($J1195)/TOP!$C$12)</f>
        <v/>
      </c>
      <c r="N1195" s="37" t="str">
        <f aca="false">IF(OR($C1195="",N(TOP!$C$13)=0),"",N($K1195)/TOP!$C$13)</f>
        <v/>
      </c>
      <c r="O1195" s="37" t="str">
        <f aca="false">IF(OR($C1195="",N(TOP!$C$14)=0),"",N($L1195)/TOP!$C$14)</f>
        <v/>
      </c>
      <c r="P1195" s="42" t="str">
        <f aca="false">IF($C1195="","",IFERROR(CHOOSE(MATCH(TOP!$C$10,{"【期間A】","【期間B】","【期間C】"},0),N($M1195),N($N1195),N($O1195)),0))</f>
        <v/>
      </c>
    </row>
    <row r="1196" customFormat="false" ht="15" hidden="false" customHeight="false" outlineLevel="0" collapsed="false">
      <c r="B1196" s="12" t="n">
        <v>1191</v>
      </c>
      <c r="C1196" s="36" t="str">
        <f aca="false">IF(②実績CSV_期間A!$M1192="","",②実績CSV_期間A!$M1192&amp;"")</f>
        <v/>
      </c>
      <c r="D1196" s="12" t="str">
        <f aca="false">IF($C1196="","",②実績CSV_期間A!$N1192)</f>
        <v/>
      </c>
      <c r="E1196" s="12" t="str">
        <f aca="false">IF($C1196="","",RIGHT($D1196,1))</f>
        <v/>
      </c>
      <c r="F1196" s="41" t="str">
        <f aca="false">IF($C1196="","",IFERROR(INDEX(サイズ換算マスタ!$C$6:$C$8,MATCH($E1196,サイズ換算マスタ!$B$6:$B$8,0)),1))</f>
        <v/>
      </c>
      <c r="G1196" s="38" t="str">
        <f aca="false">IF($C1196="","",SUMIFS(②実績CSV_期間A!$AA$2:$AA$5001,②実績CSV_期間A!$M$2:$M$5001,$C1196))</f>
        <v/>
      </c>
      <c r="H1196" s="38" t="str">
        <f aca="false">IF($C1196="","",SUMIFS(③実績CSV_期間B!$AA$2:$AA$5001,③実績CSV_期間B!$M$2:$M$5001,$C1196))</f>
        <v/>
      </c>
      <c r="I1196" s="38" t="str">
        <f aca="false">IF($C1196="","",SUMIFS(④実績CSV_期間C!$AA$2:$AA$5001,④実績CSV_期間C!$M$2:$M$5001,$C1196))</f>
        <v/>
      </c>
      <c r="J1196" s="38" t="str">
        <f aca="false">IF($C1196="","",N($F1196)*N($G1196))</f>
        <v/>
      </c>
      <c r="K1196" s="38" t="str">
        <f aca="false">IF($C1196="","",N($F1196)*N($H1196))</f>
        <v/>
      </c>
      <c r="L1196" s="38" t="str">
        <f aca="false">IF($C1196="","",N($F1196)*N($I1196))</f>
        <v/>
      </c>
      <c r="M1196" s="37" t="str">
        <f aca="false">IF(OR($C1196="",N(TOP!$C$12)=0),"",N($J1196)/TOP!$C$12)</f>
        <v/>
      </c>
      <c r="N1196" s="37" t="str">
        <f aca="false">IF(OR($C1196="",N(TOP!$C$13)=0),"",N($K1196)/TOP!$C$13)</f>
        <v/>
      </c>
      <c r="O1196" s="37" t="str">
        <f aca="false">IF(OR($C1196="",N(TOP!$C$14)=0),"",N($L1196)/TOP!$C$14)</f>
        <v/>
      </c>
      <c r="P1196" s="42" t="str">
        <f aca="false">IF($C1196="","",IFERROR(CHOOSE(MATCH(TOP!$C$10,{"【期間A】","【期間B】","【期間C】"},0),N($M1196),N($N1196),N($O1196)),0))</f>
        <v/>
      </c>
    </row>
    <row r="1197" customFormat="false" ht="15" hidden="false" customHeight="false" outlineLevel="0" collapsed="false">
      <c r="B1197" s="12" t="n">
        <v>1192</v>
      </c>
      <c r="C1197" s="36" t="str">
        <f aca="false">IF(②実績CSV_期間A!$M1193="","",②実績CSV_期間A!$M1193&amp;"")</f>
        <v/>
      </c>
      <c r="D1197" s="12" t="str">
        <f aca="false">IF($C1197="","",②実績CSV_期間A!$N1193)</f>
        <v/>
      </c>
      <c r="E1197" s="12" t="str">
        <f aca="false">IF($C1197="","",RIGHT($D1197,1))</f>
        <v/>
      </c>
      <c r="F1197" s="41" t="str">
        <f aca="false">IF($C1197="","",IFERROR(INDEX(サイズ換算マスタ!$C$6:$C$8,MATCH($E1197,サイズ換算マスタ!$B$6:$B$8,0)),1))</f>
        <v/>
      </c>
      <c r="G1197" s="38" t="str">
        <f aca="false">IF($C1197="","",SUMIFS(②実績CSV_期間A!$AA$2:$AA$5001,②実績CSV_期間A!$M$2:$M$5001,$C1197))</f>
        <v/>
      </c>
      <c r="H1197" s="38" t="str">
        <f aca="false">IF($C1197="","",SUMIFS(③実績CSV_期間B!$AA$2:$AA$5001,③実績CSV_期間B!$M$2:$M$5001,$C1197))</f>
        <v/>
      </c>
      <c r="I1197" s="38" t="str">
        <f aca="false">IF($C1197="","",SUMIFS(④実績CSV_期間C!$AA$2:$AA$5001,④実績CSV_期間C!$M$2:$M$5001,$C1197))</f>
        <v/>
      </c>
      <c r="J1197" s="38" t="str">
        <f aca="false">IF($C1197="","",N($F1197)*N($G1197))</f>
        <v/>
      </c>
      <c r="K1197" s="38" t="str">
        <f aca="false">IF($C1197="","",N($F1197)*N($H1197))</f>
        <v/>
      </c>
      <c r="L1197" s="38" t="str">
        <f aca="false">IF($C1197="","",N($F1197)*N($I1197))</f>
        <v/>
      </c>
      <c r="M1197" s="37" t="str">
        <f aca="false">IF(OR($C1197="",N(TOP!$C$12)=0),"",N($J1197)/TOP!$C$12)</f>
        <v/>
      </c>
      <c r="N1197" s="37" t="str">
        <f aca="false">IF(OR($C1197="",N(TOP!$C$13)=0),"",N($K1197)/TOP!$C$13)</f>
        <v/>
      </c>
      <c r="O1197" s="37" t="str">
        <f aca="false">IF(OR($C1197="",N(TOP!$C$14)=0),"",N($L1197)/TOP!$C$14)</f>
        <v/>
      </c>
      <c r="P1197" s="42" t="str">
        <f aca="false">IF($C1197="","",IFERROR(CHOOSE(MATCH(TOP!$C$10,{"【期間A】","【期間B】","【期間C】"},0),N($M1197),N($N1197),N($O1197)),0))</f>
        <v/>
      </c>
    </row>
    <row r="1198" customFormat="false" ht="15" hidden="false" customHeight="false" outlineLevel="0" collapsed="false">
      <c r="B1198" s="12" t="n">
        <v>1193</v>
      </c>
      <c r="C1198" s="36" t="str">
        <f aca="false">IF(②実績CSV_期間A!$M1194="","",②実績CSV_期間A!$M1194&amp;"")</f>
        <v/>
      </c>
      <c r="D1198" s="12" t="str">
        <f aca="false">IF($C1198="","",②実績CSV_期間A!$N1194)</f>
        <v/>
      </c>
      <c r="E1198" s="12" t="str">
        <f aca="false">IF($C1198="","",RIGHT($D1198,1))</f>
        <v/>
      </c>
      <c r="F1198" s="41" t="str">
        <f aca="false">IF($C1198="","",IFERROR(INDEX(サイズ換算マスタ!$C$6:$C$8,MATCH($E1198,サイズ換算マスタ!$B$6:$B$8,0)),1))</f>
        <v/>
      </c>
      <c r="G1198" s="38" t="str">
        <f aca="false">IF($C1198="","",SUMIFS(②実績CSV_期間A!$AA$2:$AA$5001,②実績CSV_期間A!$M$2:$M$5001,$C1198))</f>
        <v/>
      </c>
      <c r="H1198" s="38" t="str">
        <f aca="false">IF($C1198="","",SUMIFS(③実績CSV_期間B!$AA$2:$AA$5001,③実績CSV_期間B!$M$2:$M$5001,$C1198))</f>
        <v/>
      </c>
      <c r="I1198" s="38" t="str">
        <f aca="false">IF($C1198="","",SUMIFS(④実績CSV_期間C!$AA$2:$AA$5001,④実績CSV_期間C!$M$2:$M$5001,$C1198))</f>
        <v/>
      </c>
      <c r="J1198" s="38" t="str">
        <f aca="false">IF($C1198="","",N($F1198)*N($G1198))</f>
        <v/>
      </c>
      <c r="K1198" s="38" t="str">
        <f aca="false">IF($C1198="","",N($F1198)*N($H1198))</f>
        <v/>
      </c>
      <c r="L1198" s="38" t="str">
        <f aca="false">IF($C1198="","",N($F1198)*N($I1198))</f>
        <v/>
      </c>
      <c r="M1198" s="37" t="str">
        <f aca="false">IF(OR($C1198="",N(TOP!$C$12)=0),"",N($J1198)/TOP!$C$12)</f>
        <v/>
      </c>
      <c r="N1198" s="37" t="str">
        <f aca="false">IF(OR($C1198="",N(TOP!$C$13)=0),"",N($K1198)/TOP!$C$13)</f>
        <v/>
      </c>
      <c r="O1198" s="37" t="str">
        <f aca="false">IF(OR($C1198="",N(TOP!$C$14)=0),"",N($L1198)/TOP!$C$14)</f>
        <v/>
      </c>
      <c r="P1198" s="42" t="str">
        <f aca="false">IF($C1198="","",IFERROR(CHOOSE(MATCH(TOP!$C$10,{"【期間A】","【期間B】","【期間C】"},0),N($M1198),N($N1198),N($O1198)),0))</f>
        <v/>
      </c>
    </row>
    <row r="1199" customFormat="false" ht="15" hidden="false" customHeight="false" outlineLevel="0" collapsed="false">
      <c r="B1199" s="12" t="n">
        <v>1194</v>
      </c>
      <c r="C1199" s="36" t="str">
        <f aca="false">IF(②実績CSV_期間A!$M1195="","",②実績CSV_期間A!$M1195&amp;"")</f>
        <v/>
      </c>
      <c r="D1199" s="12" t="str">
        <f aca="false">IF($C1199="","",②実績CSV_期間A!$N1195)</f>
        <v/>
      </c>
      <c r="E1199" s="12" t="str">
        <f aca="false">IF($C1199="","",RIGHT($D1199,1))</f>
        <v/>
      </c>
      <c r="F1199" s="41" t="str">
        <f aca="false">IF($C1199="","",IFERROR(INDEX(サイズ換算マスタ!$C$6:$C$8,MATCH($E1199,サイズ換算マスタ!$B$6:$B$8,0)),1))</f>
        <v/>
      </c>
      <c r="G1199" s="38" t="str">
        <f aca="false">IF($C1199="","",SUMIFS(②実績CSV_期間A!$AA$2:$AA$5001,②実績CSV_期間A!$M$2:$M$5001,$C1199))</f>
        <v/>
      </c>
      <c r="H1199" s="38" t="str">
        <f aca="false">IF($C1199="","",SUMIFS(③実績CSV_期間B!$AA$2:$AA$5001,③実績CSV_期間B!$M$2:$M$5001,$C1199))</f>
        <v/>
      </c>
      <c r="I1199" s="38" t="str">
        <f aca="false">IF($C1199="","",SUMIFS(④実績CSV_期間C!$AA$2:$AA$5001,④実績CSV_期間C!$M$2:$M$5001,$C1199))</f>
        <v/>
      </c>
      <c r="J1199" s="38" t="str">
        <f aca="false">IF($C1199="","",N($F1199)*N($G1199))</f>
        <v/>
      </c>
      <c r="K1199" s="38" t="str">
        <f aca="false">IF($C1199="","",N($F1199)*N($H1199))</f>
        <v/>
      </c>
      <c r="L1199" s="38" t="str">
        <f aca="false">IF($C1199="","",N($F1199)*N($I1199))</f>
        <v/>
      </c>
      <c r="M1199" s="37" t="str">
        <f aca="false">IF(OR($C1199="",N(TOP!$C$12)=0),"",N($J1199)/TOP!$C$12)</f>
        <v/>
      </c>
      <c r="N1199" s="37" t="str">
        <f aca="false">IF(OR($C1199="",N(TOP!$C$13)=0),"",N($K1199)/TOP!$C$13)</f>
        <v/>
      </c>
      <c r="O1199" s="37" t="str">
        <f aca="false">IF(OR($C1199="",N(TOP!$C$14)=0),"",N($L1199)/TOP!$C$14)</f>
        <v/>
      </c>
      <c r="P1199" s="42" t="str">
        <f aca="false">IF($C1199="","",IFERROR(CHOOSE(MATCH(TOP!$C$10,{"【期間A】","【期間B】","【期間C】"},0),N($M1199),N($N1199),N($O1199)),0))</f>
        <v/>
      </c>
    </row>
    <row r="1200" customFormat="false" ht="15" hidden="false" customHeight="false" outlineLevel="0" collapsed="false">
      <c r="B1200" s="12" t="n">
        <v>1195</v>
      </c>
      <c r="C1200" s="36" t="str">
        <f aca="false">IF(②実績CSV_期間A!$M1196="","",②実績CSV_期間A!$M1196&amp;"")</f>
        <v/>
      </c>
      <c r="D1200" s="12" t="str">
        <f aca="false">IF($C1200="","",②実績CSV_期間A!$N1196)</f>
        <v/>
      </c>
      <c r="E1200" s="12" t="str">
        <f aca="false">IF($C1200="","",RIGHT($D1200,1))</f>
        <v/>
      </c>
      <c r="F1200" s="41" t="str">
        <f aca="false">IF($C1200="","",IFERROR(INDEX(サイズ換算マスタ!$C$6:$C$8,MATCH($E1200,サイズ換算マスタ!$B$6:$B$8,0)),1))</f>
        <v/>
      </c>
      <c r="G1200" s="38" t="str">
        <f aca="false">IF($C1200="","",SUMIFS(②実績CSV_期間A!$AA$2:$AA$5001,②実績CSV_期間A!$M$2:$M$5001,$C1200))</f>
        <v/>
      </c>
      <c r="H1200" s="38" t="str">
        <f aca="false">IF($C1200="","",SUMIFS(③実績CSV_期間B!$AA$2:$AA$5001,③実績CSV_期間B!$M$2:$M$5001,$C1200))</f>
        <v/>
      </c>
      <c r="I1200" s="38" t="str">
        <f aca="false">IF($C1200="","",SUMIFS(④実績CSV_期間C!$AA$2:$AA$5001,④実績CSV_期間C!$M$2:$M$5001,$C1200))</f>
        <v/>
      </c>
      <c r="J1200" s="38" t="str">
        <f aca="false">IF($C1200="","",N($F1200)*N($G1200))</f>
        <v/>
      </c>
      <c r="K1200" s="38" t="str">
        <f aca="false">IF($C1200="","",N($F1200)*N($H1200))</f>
        <v/>
      </c>
      <c r="L1200" s="38" t="str">
        <f aca="false">IF($C1200="","",N($F1200)*N($I1200))</f>
        <v/>
      </c>
      <c r="M1200" s="37" t="str">
        <f aca="false">IF(OR($C1200="",N(TOP!$C$12)=0),"",N($J1200)/TOP!$C$12)</f>
        <v/>
      </c>
      <c r="N1200" s="37" t="str">
        <f aca="false">IF(OR($C1200="",N(TOP!$C$13)=0),"",N($K1200)/TOP!$C$13)</f>
        <v/>
      </c>
      <c r="O1200" s="37" t="str">
        <f aca="false">IF(OR($C1200="",N(TOP!$C$14)=0),"",N($L1200)/TOP!$C$14)</f>
        <v/>
      </c>
      <c r="P1200" s="42" t="str">
        <f aca="false">IF($C1200="","",IFERROR(CHOOSE(MATCH(TOP!$C$10,{"【期間A】","【期間B】","【期間C】"},0),N($M1200),N($N1200),N($O1200)),0))</f>
        <v/>
      </c>
    </row>
    <row r="1201" customFormat="false" ht="15" hidden="false" customHeight="false" outlineLevel="0" collapsed="false">
      <c r="B1201" s="12" t="n">
        <v>1196</v>
      </c>
      <c r="C1201" s="36" t="str">
        <f aca="false">IF(②実績CSV_期間A!$M1197="","",②実績CSV_期間A!$M1197&amp;"")</f>
        <v/>
      </c>
      <c r="D1201" s="12" t="str">
        <f aca="false">IF($C1201="","",②実績CSV_期間A!$N1197)</f>
        <v/>
      </c>
      <c r="E1201" s="12" t="str">
        <f aca="false">IF($C1201="","",RIGHT($D1201,1))</f>
        <v/>
      </c>
      <c r="F1201" s="41" t="str">
        <f aca="false">IF($C1201="","",IFERROR(INDEX(サイズ換算マスタ!$C$6:$C$8,MATCH($E1201,サイズ換算マスタ!$B$6:$B$8,0)),1))</f>
        <v/>
      </c>
      <c r="G1201" s="38" t="str">
        <f aca="false">IF($C1201="","",SUMIFS(②実績CSV_期間A!$AA$2:$AA$5001,②実績CSV_期間A!$M$2:$M$5001,$C1201))</f>
        <v/>
      </c>
      <c r="H1201" s="38" t="str">
        <f aca="false">IF($C1201="","",SUMIFS(③実績CSV_期間B!$AA$2:$AA$5001,③実績CSV_期間B!$M$2:$M$5001,$C1201))</f>
        <v/>
      </c>
      <c r="I1201" s="38" t="str">
        <f aca="false">IF($C1201="","",SUMIFS(④実績CSV_期間C!$AA$2:$AA$5001,④実績CSV_期間C!$M$2:$M$5001,$C1201))</f>
        <v/>
      </c>
      <c r="J1201" s="38" t="str">
        <f aca="false">IF($C1201="","",N($F1201)*N($G1201))</f>
        <v/>
      </c>
      <c r="K1201" s="38" t="str">
        <f aca="false">IF($C1201="","",N($F1201)*N($H1201))</f>
        <v/>
      </c>
      <c r="L1201" s="38" t="str">
        <f aca="false">IF($C1201="","",N($F1201)*N($I1201))</f>
        <v/>
      </c>
      <c r="M1201" s="37" t="str">
        <f aca="false">IF(OR($C1201="",N(TOP!$C$12)=0),"",N($J1201)/TOP!$C$12)</f>
        <v/>
      </c>
      <c r="N1201" s="37" t="str">
        <f aca="false">IF(OR($C1201="",N(TOP!$C$13)=0),"",N($K1201)/TOP!$C$13)</f>
        <v/>
      </c>
      <c r="O1201" s="37" t="str">
        <f aca="false">IF(OR($C1201="",N(TOP!$C$14)=0),"",N($L1201)/TOP!$C$14)</f>
        <v/>
      </c>
      <c r="P1201" s="42" t="str">
        <f aca="false">IF($C1201="","",IFERROR(CHOOSE(MATCH(TOP!$C$10,{"【期間A】","【期間B】","【期間C】"},0),N($M1201),N($N1201),N($O1201)),0))</f>
        <v/>
      </c>
    </row>
    <row r="1202" customFormat="false" ht="15" hidden="false" customHeight="false" outlineLevel="0" collapsed="false">
      <c r="B1202" s="12" t="n">
        <v>1197</v>
      </c>
      <c r="C1202" s="36" t="str">
        <f aca="false">IF(②実績CSV_期間A!$M1198="","",②実績CSV_期間A!$M1198&amp;"")</f>
        <v/>
      </c>
      <c r="D1202" s="12" t="str">
        <f aca="false">IF($C1202="","",②実績CSV_期間A!$N1198)</f>
        <v/>
      </c>
      <c r="E1202" s="12" t="str">
        <f aca="false">IF($C1202="","",RIGHT($D1202,1))</f>
        <v/>
      </c>
      <c r="F1202" s="41" t="str">
        <f aca="false">IF($C1202="","",IFERROR(INDEX(サイズ換算マスタ!$C$6:$C$8,MATCH($E1202,サイズ換算マスタ!$B$6:$B$8,0)),1))</f>
        <v/>
      </c>
      <c r="G1202" s="38" t="str">
        <f aca="false">IF($C1202="","",SUMIFS(②実績CSV_期間A!$AA$2:$AA$5001,②実績CSV_期間A!$M$2:$M$5001,$C1202))</f>
        <v/>
      </c>
      <c r="H1202" s="38" t="str">
        <f aca="false">IF($C1202="","",SUMIFS(③実績CSV_期間B!$AA$2:$AA$5001,③実績CSV_期間B!$M$2:$M$5001,$C1202))</f>
        <v/>
      </c>
      <c r="I1202" s="38" t="str">
        <f aca="false">IF($C1202="","",SUMIFS(④実績CSV_期間C!$AA$2:$AA$5001,④実績CSV_期間C!$M$2:$M$5001,$C1202))</f>
        <v/>
      </c>
      <c r="J1202" s="38" t="str">
        <f aca="false">IF($C1202="","",N($F1202)*N($G1202))</f>
        <v/>
      </c>
      <c r="K1202" s="38" t="str">
        <f aca="false">IF($C1202="","",N($F1202)*N($H1202))</f>
        <v/>
      </c>
      <c r="L1202" s="38" t="str">
        <f aca="false">IF($C1202="","",N($F1202)*N($I1202))</f>
        <v/>
      </c>
      <c r="M1202" s="37" t="str">
        <f aca="false">IF(OR($C1202="",N(TOP!$C$12)=0),"",N($J1202)/TOP!$C$12)</f>
        <v/>
      </c>
      <c r="N1202" s="37" t="str">
        <f aca="false">IF(OR($C1202="",N(TOP!$C$13)=0),"",N($K1202)/TOP!$C$13)</f>
        <v/>
      </c>
      <c r="O1202" s="37" t="str">
        <f aca="false">IF(OR($C1202="",N(TOP!$C$14)=0),"",N($L1202)/TOP!$C$14)</f>
        <v/>
      </c>
      <c r="P1202" s="42" t="str">
        <f aca="false">IF($C1202="","",IFERROR(CHOOSE(MATCH(TOP!$C$10,{"【期間A】","【期間B】","【期間C】"},0),N($M1202),N($N1202),N($O1202)),0))</f>
        <v/>
      </c>
    </row>
    <row r="1203" customFormat="false" ht="15" hidden="false" customHeight="false" outlineLevel="0" collapsed="false">
      <c r="B1203" s="12" t="n">
        <v>1198</v>
      </c>
      <c r="C1203" s="36" t="str">
        <f aca="false">IF(②実績CSV_期間A!$M1199="","",②実績CSV_期間A!$M1199&amp;"")</f>
        <v/>
      </c>
      <c r="D1203" s="12" t="str">
        <f aca="false">IF($C1203="","",②実績CSV_期間A!$N1199)</f>
        <v/>
      </c>
      <c r="E1203" s="12" t="str">
        <f aca="false">IF($C1203="","",RIGHT($D1203,1))</f>
        <v/>
      </c>
      <c r="F1203" s="41" t="str">
        <f aca="false">IF($C1203="","",IFERROR(INDEX(サイズ換算マスタ!$C$6:$C$8,MATCH($E1203,サイズ換算マスタ!$B$6:$B$8,0)),1))</f>
        <v/>
      </c>
      <c r="G1203" s="38" t="str">
        <f aca="false">IF($C1203="","",SUMIFS(②実績CSV_期間A!$AA$2:$AA$5001,②実績CSV_期間A!$M$2:$M$5001,$C1203))</f>
        <v/>
      </c>
      <c r="H1203" s="38" t="str">
        <f aca="false">IF($C1203="","",SUMIFS(③実績CSV_期間B!$AA$2:$AA$5001,③実績CSV_期間B!$M$2:$M$5001,$C1203))</f>
        <v/>
      </c>
      <c r="I1203" s="38" t="str">
        <f aca="false">IF($C1203="","",SUMIFS(④実績CSV_期間C!$AA$2:$AA$5001,④実績CSV_期間C!$M$2:$M$5001,$C1203))</f>
        <v/>
      </c>
      <c r="J1203" s="38" t="str">
        <f aca="false">IF($C1203="","",N($F1203)*N($G1203))</f>
        <v/>
      </c>
      <c r="K1203" s="38" t="str">
        <f aca="false">IF($C1203="","",N($F1203)*N($H1203))</f>
        <v/>
      </c>
      <c r="L1203" s="38" t="str">
        <f aca="false">IF($C1203="","",N($F1203)*N($I1203))</f>
        <v/>
      </c>
      <c r="M1203" s="37" t="str">
        <f aca="false">IF(OR($C1203="",N(TOP!$C$12)=0),"",N($J1203)/TOP!$C$12)</f>
        <v/>
      </c>
      <c r="N1203" s="37" t="str">
        <f aca="false">IF(OR($C1203="",N(TOP!$C$13)=0),"",N($K1203)/TOP!$C$13)</f>
        <v/>
      </c>
      <c r="O1203" s="37" t="str">
        <f aca="false">IF(OR($C1203="",N(TOP!$C$14)=0),"",N($L1203)/TOP!$C$14)</f>
        <v/>
      </c>
      <c r="P1203" s="42" t="str">
        <f aca="false">IF($C1203="","",IFERROR(CHOOSE(MATCH(TOP!$C$10,{"【期間A】","【期間B】","【期間C】"},0),N($M1203),N($N1203),N($O1203)),0))</f>
        <v/>
      </c>
    </row>
    <row r="1204" customFormat="false" ht="15" hidden="false" customHeight="false" outlineLevel="0" collapsed="false">
      <c r="B1204" s="12" t="n">
        <v>1199</v>
      </c>
      <c r="C1204" s="36" t="str">
        <f aca="false">IF(②実績CSV_期間A!$M1200="","",②実績CSV_期間A!$M1200&amp;"")</f>
        <v/>
      </c>
      <c r="D1204" s="12" t="str">
        <f aca="false">IF($C1204="","",②実績CSV_期間A!$N1200)</f>
        <v/>
      </c>
      <c r="E1204" s="12" t="str">
        <f aca="false">IF($C1204="","",RIGHT($D1204,1))</f>
        <v/>
      </c>
      <c r="F1204" s="41" t="str">
        <f aca="false">IF($C1204="","",IFERROR(INDEX(サイズ換算マスタ!$C$6:$C$8,MATCH($E1204,サイズ換算マスタ!$B$6:$B$8,0)),1))</f>
        <v/>
      </c>
      <c r="G1204" s="38" t="str">
        <f aca="false">IF($C1204="","",SUMIFS(②実績CSV_期間A!$AA$2:$AA$5001,②実績CSV_期間A!$M$2:$M$5001,$C1204))</f>
        <v/>
      </c>
      <c r="H1204" s="38" t="str">
        <f aca="false">IF($C1204="","",SUMIFS(③実績CSV_期間B!$AA$2:$AA$5001,③実績CSV_期間B!$M$2:$M$5001,$C1204))</f>
        <v/>
      </c>
      <c r="I1204" s="38" t="str">
        <f aca="false">IF($C1204="","",SUMIFS(④実績CSV_期間C!$AA$2:$AA$5001,④実績CSV_期間C!$M$2:$M$5001,$C1204))</f>
        <v/>
      </c>
      <c r="J1204" s="38" t="str">
        <f aca="false">IF($C1204="","",N($F1204)*N($G1204))</f>
        <v/>
      </c>
      <c r="K1204" s="38" t="str">
        <f aca="false">IF($C1204="","",N($F1204)*N($H1204))</f>
        <v/>
      </c>
      <c r="L1204" s="38" t="str">
        <f aca="false">IF($C1204="","",N($F1204)*N($I1204))</f>
        <v/>
      </c>
      <c r="M1204" s="37" t="str">
        <f aca="false">IF(OR($C1204="",N(TOP!$C$12)=0),"",N($J1204)/TOP!$C$12)</f>
        <v/>
      </c>
      <c r="N1204" s="37" t="str">
        <f aca="false">IF(OR($C1204="",N(TOP!$C$13)=0),"",N($K1204)/TOP!$C$13)</f>
        <v/>
      </c>
      <c r="O1204" s="37" t="str">
        <f aca="false">IF(OR($C1204="",N(TOP!$C$14)=0),"",N($L1204)/TOP!$C$14)</f>
        <v/>
      </c>
      <c r="P1204" s="42" t="str">
        <f aca="false">IF($C1204="","",IFERROR(CHOOSE(MATCH(TOP!$C$10,{"【期間A】","【期間B】","【期間C】"},0),N($M1204),N($N1204),N($O1204)),0))</f>
        <v/>
      </c>
    </row>
    <row r="1205" customFormat="false" ht="15" hidden="false" customHeight="false" outlineLevel="0" collapsed="false">
      <c r="B1205" s="12" t="n">
        <v>1200</v>
      </c>
      <c r="C1205" s="36" t="str">
        <f aca="false">IF(②実績CSV_期間A!$M1201="","",②実績CSV_期間A!$M1201&amp;"")</f>
        <v/>
      </c>
      <c r="D1205" s="12" t="str">
        <f aca="false">IF($C1205="","",②実績CSV_期間A!$N1201)</f>
        <v/>
      </c>
      <c r="E1205" s="12" t="str">
        <f aca="false">IF($C1205="","",RIGHT($D1205,1))</f>
        <v/>
      </c>
      <c r="F1205" s="41" t="str">
        <f aca="false">IF($C1205="","",IFERROR(INDEX(サイズ換算マスタ!$C$6:$C$8,MATCH($E1205,サイズ換算マスタ!$B$6:$B$8,0)),1))</f>
        <v/>
      </c>
      <c r="G1205" s="38" t="str">
        <f aca="false">IF($C1205="","",SUMIFS(②実績CSV_期間A!$AA$2:$AA$5001,②実績CSV_期間A!$M$2:$M$5001,$C1205))</f>
        <v/>
      </c>
      <c r="H1205" s="38" t="str">
        <f aca="false">IF($C1205="","",SUMIFS(③実績CSV_期間B!$AA$2:$AA$5001,③実績CSV_期間B!$M$2:$M$5001,$C1205))</f>
        <v/>
      </c>
      <c r="I1205" s="38" t="str">
        <f aca="false">IF($C1205="","",SUMIFS(④実績CSV_期間C!$AA$2:$AA$5001,④実績CSV_期間C!$M$2:$M$5001,$C1205))</f>
        <v/>
      </c>
      <c r="J1205" s="38" t="str">
        <f aca="false">IF($C1205="","",N($F1205)*N($G1205))</f>
        <v/>
      </c>
      <c r="K1205" s="38" t="str">
        <f aca="false">IF($C1205="","",N($F1205)*N($H1205))</f>
        <v/>
      </c>
      <c r="L1205" s="38" t="str">
        <f aca="false">IF($C1205="","",N($F1205)*N($I1205))</f>
        <v/>
      </c>
      <c r="M1205" s="37" t="str">
        <f aca="false">IF(OR($C1205="",N(TOP!$C$12)=0),"",N($J1205)/TOP!$C$12)</f>
        <v/>
      </c>
      <c r="N1205" s="37" t="str">
        <f aca="false">IF(OR($C1205="",N(TOP!$C$13)=0),"",N($K1205)/TOP!$C$13)</f>
        <v/>
      </c>
      <c r="O1205" s="37" t="str">
        <f aca="false">IF(OR($C1205="",N(TOP!$C$14)=0),"",N($L1205)/TOP!$C$14)</f>
        <v/>
      </c>
      <c r="P1205" s="42" t="str">
        <f aca="false">IF($C1205="","",IFERROR(CHOOSE(MATCH(TOP!$C$10,{"【期間A】","【期間B】","【期間C】"},0),N($M1205),N($N1205),N($O1205)),0))</f>
        <v/>
      </c>
    </row>
    <row r="1206" customFormat="false" ht="15" hidden="false" customHeight="false" outlineLevel="0" collapsed="false">
      <c r="B1206" s="12" t="n">
        <v>1201</v>
      </c>
      <c r="C1206" s="36" t="str">
        <f aca="false">IF(②実績CSV_期間A!$M1202="","",②実績CSV_期間A!$M1202&amp;"")</f>
        <v/>
      </c>
      <c r="D1206" s="12" t="str">
        <f aca="false">IF($C1206="","",②実績CSV_期間A!$N1202)</f>
        <v/>
      </c>
      <c r="E1206" s="12" t="str">
        <f aca="false">IF($C1206="","",RIGHT($D1206,1))</f>
        <v/>
      </c>
      <c r="F1206" s="41" t="str">
        <f aca="false">IF($C1206="","",IFERROR(INDEX(サイズ換算マスタ!$C$6:$C$8,MATCH($E1206,サイズ換算マスタ!$B$6:$B$8,0)),1))</f>
        <v/>
      </c>
      <c r="G1206" s="38" t="str">
        <f aca="false">IF($C1206="","",SUMIFS(②実績CSV_期間A!$AA$2:$AA$5001,②実績CSV_期間A!$M$2:$M$5001,$C1206))</f>
        <v/>
      </c>
      <c r="H1206" s="38" t="str">
        <f aca="false">IF($C1206="","",SUMIFS(③実績CSV_期間B!$AA$2:$AA$5001,③実績CSV_期間B!$M$2:$M$5001,$C1206))</f>
        <v/>
      </c>
      <c r="I1206" s="38" t="str">
        <f aca="false">IF($C1206="","",SUMIFS(④実績CSV_期間C!$AA$2:$AA$5001,④実績CSV_期間C!$M$2:$M$5001,$C1206))</f>
        <v/>
      </c>
      <c r="J1206" s="38" t="str">
        <f aca="false">IF($C1206="","",N($F1206)*N($G1206))</f>
        <v/>
      </c>
      <c r="K1206" s="38" t="str">
        <f aca="false">IF($C1206="","",N($F1206)*N($H1206))</f>
        <v/>
      </c>
      <c r="L1206" s="38" t="str">
        <f aca="false">IF($C1206="","",N($F1206)*N($I1206))</f>
        <v/>
      </c>
      <c r="M1206" s="37" t="str">
        <f aca="false">IF(OR($C1206="",N(TOP!$C$12)=0),"",N($J1206)/TOP!$C$12)</f>
        <v/>
      </c>
      <c r="N1206" s="37" t="str">
        <f aca="false">IF(OR($C1206="",N(TOP!$C$13)=0),"",N($K1206)/TOP!$C$13)</f>
        <v/>
      </c>
      <c r="O1206" s="37" t="str">
        <f aca="false">IF(OR($C1206="",N(TOP!$C$14)=0),"",N($L1206)/TOP!$C$14)</f>
        <v/>
      </c>
      <c r="P1206" s="42" t="str">
        <f aca="false">IF($C1206="","",IFERROR(CHOOSE(MATCH(TOP!$C$10,{"【期間A】","【期間B】","【期間C】"},0),N($M1206),N($N1206),N($O1206)),0))</f>
        <v/>
      </c>
    </row>
    <row r="1207" customFormat="false" ht="15" hidden="false" customHeight="false" outlineLevel="0" collapsed="false">
      <c r="B1207" s="12" t="n">
        <v>1202</v>
      </c>
      <c r="C1207" s="36" t="str">
        <f aca="false">IF(②実績CSV_期間A!$M1203="","",②実績CSV_期間A!$M1203&amp;"")</f>
        <v/>
      </c>
      <c r="D1207" s="12" t="str">
        <f aca="false">IF($C1207="","",②実績CSV_期間A!$N1203)</f>
        <v/>
      </c>
      <c r="E1207" s="12" t="str">
        <f aca="false">IF($C1207="","",RIGHT($D1207,1))</f>
        <v/>
      </c>
      <c r="F1207" s="41" t="str">
        <f aca="false">IF($C1207="","",IFERROR(INDEX(サイズ換算マスタ!$C$6:$C$8,MATCH($E1207,サイズ換算マスタ!$B$6:$B$8,0)),1))</f>
        <v/>
      </c>
      <c r="G1207" s="38" t="str">
        <f aca="false">IF($C1207="","",SUMIFS(②実績CSV_期間A!$AA$2:$AA$5001,②実績CSV_期間A!$M$2:$M$5001,$C1207))</f>
        <v/>
      </c>
      <c r="H1207" s="38" t="str">
        <f aca="false">IF($C1207="","",SUMIFS(③実績CSV_期間B!$AA$2:$AA$5001,③実績CSV_期間B!$M$2:$M$5001,$C1207))</f>
        <v/>
      </c>
      <c r="I1207" s="38" t="str">
        <f aca="false">IF($C1207="","",SUMIFS(④実績CSV_期間C!$AA$2:$AA$5001,④実績CSV_期間C!$M$2:$M$5001,$C1207))</f>
        <v/>
      </c>
      <c r="J1207" s="38" t="str">
        <f aca="false">IF($C1207="","",N($F1207)*N($G1207))</f>
        <v/>
      </c>
      <c r="K1207" s="38" t="str">
        <f aca="false">IF($C1207="","",N($F1207)*N($H1207))</f>
        <v/>
      </c>
      <c r="L1207" s="38" t="str">
        <f aca="false">IF($C1207="","",N($F1207)*N($I1207))</f>
        <v/>
      </c>
      <c r="M1207" s="37" t="str">
        <f aca="false">IF(OR($C1207="",N(TOP!$C$12)=0),"",N($J1207)/TOP!$C$12)</f>
        <v/>
      </c>
      <c r="N1207" s="37" t="str">
        <f aca="false">IF(OR($C1207="",N(TOP!$C$13)=0),"",N($K1207)/TOP!$C$13)</f>
        <v/>
      </c>
      <c r="O1207" s="37" t="str">
        <f aca="false">IF(OR($C1207="",N(TOP!$C$14)=0),"",N($L1207)/TOP!$C$14)</f>
        <v/>
      </c>
      <c r="P1207" s="42" t="str">
        <f aca="false">IF($C1207="","",IFERROR(CHOOSE(MATCH(TOP!$C$10,{"【期間A】","【期間B】","【期間C】"},0),N($M1207),N($N1207),N($O1207)),0))</f>
        <v/>
      </c>
    </row>
    <row r="1208" customFormat="false" ht="15" hidden="false" customHeight="false" outlineLevel="0" collapsed="false">
      <c r="B1208" s="12" t="n">
        <v>1203</v>
      </c>
      <c r="C1208" s="36" t="str">
        <f aca="false">IF(②実績CSV_期間A!$M1204="","",②実績CSV_期間A!$M1204&amp;"")</f>
        <v/>
      </c>
      <c r="D1208" s="12" t="str">
        <f aca="false">IF($C1208="","",②実績CSV_期間A!$N1204)</f>
        <v/>
      </c>
      <c r="E1208" s="12" t="str">
        <f aca="false">IF($C1208="","",RIGHT($D1208,1))</f>
        <v/>
      </c>
      <c r="F1208" s="41" t="str">
        <f aca="false">IF($C1208="","",IFERROR(INDEX(サイズ換算マスタ!$C$6:$C$8,MATCH($E1208,サイズ換算マスタ!$B$6:$B$8,0)),1))</f>
        <v/>
      </c>
      <c r="G1208" s="38" t="str">
        <f aca="false">IF($C1208="","",SUMIFS(②実績CSV_期間A!$AA$2:$AA$5001,②実績CSV_期間A!$M$2:$M$5001,$C1208))</f>
        <v/>
      </c>
      <c r="H1208" s="38" t="str">
        <f aca="false">IF($C1208="","",SUMIFS(③実績CSV_期間B!$AA$2:$AA$5001,③実績CSV_期間B!$M$2:$M$5001,$C1208))</f>
        <v/>
      </c>
      <c r="I1208" s="38" t="str">
        <f aca="false">IF($C1208="","",SUMIFS(④実績CSV_期間C!$AA$2:$AA$5001,④実績CSV_期間C!$M$2:$M$5001,$C1208))</f>
        <v/>
      </c>
      <c r="J1208" s="38" t="str">
        <f aca="false">IF($C1208="","",N($F1208)*N($G1208))</f>
        <v/>
      </c>
      <c r="K1208" s="38" t="str">
        <f aca="false">IF($C1208="","",N($F1208)*N($H1208))</f>
        <v/>
      </c>
      <c r="L1208" s="38" t="str">
        <f aca="false">IF($C1208="","",N($F1208)*N($I1208))</f>
        <v/>
      </c>
      <c r="M1208" s="37" t="str">
        <f aca="false">IF(OR($C1208="",N(TOP!$C$12)=0),"",N($J1208)/TOP!$C$12)</f>
        <v/>
      </c>
      <c r="N1208" s="37" t="str">
        <f aca="false">IF(OR($C1208="",N(TOP!$C$13)=0),"",N($K1208)/TOP!$C$13)</f>
        <v/>
      </c>
      <c r="O1208" s="37" t="str">
        <f aca="false">IF(OR($C1208="",N(TOP!$C$14)=0),"",N($L1208)/TOP!$C$14)</f>
        <v/>
      </c>
      <c r="P1208" s="42" t="str">
        <f aca="false">IF($C1208="","",IFERROR(CHOOSE(MATCH(TOP!$C$10,{"【期間A】","【期間B】","【期間C】"},0),N($M1208),N($N1208),N($O1208)),0))</f>
        <v/>
      </c>
    </row>
    <row r="1209" customFormat="false" ht="15" hidden="false" customHeight="false" outlineLevel="0" collapsed="false">
      <c r="B1209" s="12" t="n">
        <v>1204</v>
      </c>
      <c r="C1209" s="36" t="str">
        <f aca="false">IF(②実績CSV_期間A!$M1205="","",②実績CSV_期間A!$M1205&amp;"")</f>
        <v/>
      </c>
      <c r="D1209" s="12" t="str">
        <f aca="false">IF($C1209="","",②実績CSV_期間A!$N1205)</f>
        <v/>
      </c>
      <c r="E1209" s="12" t="str">
        <f aca="false">IF($C1209="","",RIGHT($D1209,1))</f>
        <v/>
      </c>
      <c r="F1209" s="41" t="str">
        <f aca="false">IF($C1209="","",IFERROR(INDEX(サイズ換算マスタ!$C$6:$C$8,MATCH($E1209,サイズ換算マスタ!$B$6:$B$8,0)),1))</f>
        <v/>
      </c>
      <c r="G1209" s="38" t="str">
        <f aca="false">IF($C1209="","",SUMIFS(②実績CSV_期間A!$AA$2:$AA$5001,②実績CSV_期間A!$M$2:$M$5001,$C1209))</f>
        <v/>
      </c>
      <c r="H1209" s="38" t="str">
        <f aca="false">IF($C1209="","",SUMIFS(③実績CSV_期間B!$AA$2:$AA$5001,③実績CSV_期間B!$M$2:$M$5001,$C1209))</f>
        <v/>
      </c>
      <c r="I1209" s="38" t="str">
        <f aca="false">IF($C1209="","",SUMIFS(④実績CSV_期間C!$AA$2:$AA$5001,④実績CSV_期間C!$M$2:$M$5001,$C1209))</f>
        <v/>
      </c>
      <c r="J1209" s="38" t="str">
        <f aca="false">IF($C1209="","",N($F1209)*N($G1209))</f>
        <v/>
      </c>
      <c r="K1209" s="38" t="str">
        <f aca="false">IF($C1209="","",N($F1209)*N($H1209))</f>
        <v/>
      </c>
      <c r="L1209" s="38" t="str">
        <f aca="false">IF($C1209="","",N($F1209)*N($I1209))</f>
        <v/>
      </c>
      <c r="M1209" s="37" t="str">
        <f aca="false">IF(OR($C1209="",N(TOP!$C$12)=0),"",N($J1209)/TOP!$C$12)</f>
        <v/>
      </c>
      <c r="N1209" s="37" t="str">
        <f aca="false">IF(OR($C1209="",N(TOP!$C$13)=0),"",N($K1209)/TOP!$C$13)</f>
        <v/>
      </c>
      <c r="O1209" s="37" t="str">
        <f aca="false">IF(OR($C1209="",N(TOP!$C$14)=0),"",N($L1209)/TOP!$C$14)</f>
        <v/>
      </c>
      <c r="P1209" s="42" t="str">
        <f aca="false">IF($C1209="","",IFERROR(CHOOSE(MATCH(TOP!$C$10,{"【期間A】","【期間B】","【期間C】"},0),N($M1209),N($N1209),N($O1209)),0))</f>
        <v/>
      </c>
    </row>
    <row r="1210" customFormat="false" ht="15" hidden="false" customHeight="false" outlineLevel="0" collapsed="false">
      <c r="B1210" s="12" t="n">
        <v>1205</v>
      </c>
      <c r="C1210" s="36" t="str">
        <f aca="false">IF(②実績CSV_期間A!$M1206="","",②実績CSV_期間A!$M1206&amp;"")</f>
        <v/>
      </c>
      <c r="D1210" s="12" t="str">
        <f aca="false">IF($C1210="","",②実績CSV_期間A!$N1206)</f>
        <v/>
      </c>
      <c r="E1210" s="12" t="str">
        <f aca="false">IF($C1210="","",RIGHT($D1210,1))</f>
        <v/>
      </c>
      <c r="F1210" s="41" t="str">
        <f aca="false">IF($C1210="","",IFERROR(INDEX(サイズ換算マスタ!$C$6:$C$8,MATCH($E1210,サイズ換算マスタ!$B$6:$B$8,0)),1))</f>
        <v/>
      </c>
      <c r="G1210" s="38" t="str">
        <f aca="false">IF($C1210="","",SUMIFS(②実績CSV_期間A!$AA$2:$AA$5001,②実績CSV_期間A!$M$2:$M$5001,$C1210))</f>
        <v/>
      </c>
      <c r="H1210" s="38" t="str">
        <f aca="false">IF($C1210="","",SUMIFS(③実績CSV_期間B!$AA$2:$AA$5001,③実績CSV_期間B!$M$2:$M$5001,$C1210))</f>
        <v/>
      </c>
      <c r="I1210" s="38" t="str">
        <f aca="false">IF($C1210="","",SUMIFS(④実績CSV_期間C!$AA$2:$AA$5001,④実績CSV_期間C!$M$2:$M$5001,$C1210))</f>
        <v/>
      </c>
      <c r="J1210" s="38" t="str">
        <f aca="false">IF($C1210="","",N($F1210)*N($G1210))</f>
        <v/>
      </c>
      <c r="K1210" s="38" t="str">
        <f aca="false">IF($C1210="","",N($F1210)*N($H1210))</f>
        <v/>
      </c>
      <c r="L1210" s="38" t="str">
        <f aca="false">IF($C1210="","",N($F1210)*N($I1210))</f>
        <v/>
      </c>
      <c r="M1210" s="37" t="str">
        <f aca="false">IF(OR($C1210="",N(TOP!$C$12)=0),"",N($J1210)/TOP!$C$12)</f>
        <v/>
      </c>
      <c r="N1210" s="37" t="str">
        <f aca="false">IF(OR($C1210="",N(TOP!$C$13)=0),"",N($K1210)/TOP!$C$13)</f>
        <v/>
      </c>
      <c r="O1210" s="37" t="str">
        <f aca="false">IF(OR($C1210="",N(TOP!$C$14)=0),"",N($L1210)/TOP!$C$14)</f>
        <v/>
      </c>
      <c r="P1210" s="42" t="str">
        <f aca="false">IF($C1210="","",IFERROR(CHOOSE(MATCH(TOP!$C$10,{"【期間A】","【期間B】","【期間C】"},0),N($M1210),N($N1210),N($O1210)),0))</f>
        <v/>
      </c>
    </row>
    <row r="1211" customFormat="false" ht="15" hidden="false" customHeight="false" outlineLevel="0" collapsed="false">
      <c r="B1211" s="12" t="n">
        <v>1206</v>
      </c>
      <c r="C1211" s="36" t="str">
        <f aca="false">IF(②実績CSV_期間A!$M1207="","",②実績CSV_期間A!$M1207&amp;"")</f>
        <v/>
      </c>
      <c r="D1211" s="12" t="str">
        <f aca="false">IF($C1211="","",②実績CSV_期間A!$N1207)</f>
        <v/>
      </c>
      <c r="E1211" s="12" t="str">
        <f aca="false">IF($C1211="","",RIGHT($D1211,1))</f>
        <v/>
      </c>
      <c r="F1211" s="41" t="str">
        <f aca="false">IF($C1211="","",IFERROR(INDEX(サイズ換算マスタ!$C$6:$C$8,MATCH($E1211,サイズ換算マスタ!$B$6:$B$8,0)),1))</f>
        <v/>
      </c>
      <c r="G1211" s="38" t="str">
        <f aca="false">IF($C1211="","",SUMIFS(②実績CSV_期間A!$AA$2:$AA$5001,②実績CSV_期間A!$M$2:$M$5001,$C1211))</f>
        <v/>
      </c>
      <c r="H1211" s="38" t="str">
        <f aca="false">IF($C1211="","",SUMIFS(③実績CSV_期間B!$AA$2:$AA$5001,③実績CSV_期間B!$M$2:$M$5001,$C1211))</f>
        <v/>
      </c>
      <c r="I1211" s="38" t="str">
        <f aca="false">IF($C1211="","",SUMIFS(④実績CSV_期間C!$AA$2:$AA$5001,④実績CSV_期間C!$M$2:$M$5001,$C1211))</f>
        <v/>
      </c>
      <c r="J1211" s="38" t="str">
        <f aca="false">IF($C1211="","",N($F1211)*N($G1211))</f>
        <v/>
      </c>
      <c r="K1211" s="38" t="str">
        <f aca="false">IF($C1211="","",N($F1211)*N($H1211))</f>
        <v/>
      </c>
      <c r="L1211" s="38" t="str">
        <f aca="false">IF($C1211="","",N($F1211)*N($I1211))</f>
        <v/>
      </c>
      <c r="M1211" s="37" t="str">
        <f aca="false">IF(OR($C1211="",N(TOP!$C$12)=0),"",N($J1211)/TOP!$C$12)</f>
        <v/>
      </c>
      <c r="N1211" s="37" t="str">
        <f aca="false">IF(OR($C1211="",N(TOP!$C$13)=0),"",N($K1211)/TOP!$C$13)</f>
        <v/>
      </c>
      <c r="O1211" s="37" t="str">
        <f aca="false">IF(OR($C1211="",N(TOP!$C$14)=0),"",N($L1211)/TOP!$C$14)</f>
        <v/>
      </c>
      <c r="P1211" s="42" t="str">
        <f aca="false">IF($C1211="","",IFERROR(CHOOSE(MATCH(TOP!$C$10,{"【期間A】","【期間B】","【期間C】"},0),N($M1211),N($N1211),N($O1211)),0))</f>
        <v/>
      </c>
    </row>
    <row r="1212" customFormat="false" ht="15" hidden="false" customHeight="false" outlineLevel="0" collapsed="false">
      <c r="B1212" s="12" t="n">
        <v>1207</v>
      </c>
      <c r="C1212" s="36" t="str">
        <f aca="false">IF(②実績CSV_期間A!$M1208="","",②実績CSV_期間A!$M1208&amp;"")</f>
        <v/>
      </c>
      <c r="D1212" s="12" t="str">
        <f aca="false">IF($C1212="","",②実績CSV_期間A!$N1208)</f>
        <v/>
      </c>
      <c r="E1212" s="12" t="str">
        <f aca="false">IF($C1212="","",RIGHT($D1212,1))</f>
        <v/>
      </c>
      <c r="F1212" s="41" t="str">
        <f aca="false">IF($C1212="","",IFERROR(INDEX(サイズ換算マスタ!$C$6:$C$8,MATCH($E1212,サイズ換算マスタ!$B$6:$B$8,0)),1))</f>
        <v/>
      </c>
      <c r="G1212" s="38" t="str">
        <f aca="false">IF($C1212="","",SUMIFS(②実績CSV_期間A!$AA$2:$AA$5001,②実績CSV_期間A!$M$2:$M$5001,$C1212))</f>
        <v/>
      </c>
      <c r="H1212" s="38" t="str">
        <f aca="false">IF($C1212="","",SUMIFS(③実績CSV_期間B!$AA$2:$AA$5001,③実績CSV_期間B!$M$2:$M$5001,$C1212))</f>
        <v/>
      </c>
      <c r="I1212" s="38" t="str">
        <f aca="false">IF($C1212="","",SUMIFS(④実績CSV_期間C!$AA$2:$AA$5001,④実績CSV_期間C!$M$2:$M$5001,$C1212))</f>
        <v/>
      </c>
      <c r="J1212" s="38" t="str">
        <f aca="false">IF($C1212="","",N($F1212)*N($G1212))</f>
        <v/>
      </c>
      <c r="K1212" s="38" t="str">
        <f aca="false">IF($C1212="","",N($F1212)*N($H1212))</f>
        <v/>
      </c>
      <c r="L1212" s="38" t="str">
        <f aca="false">IF($C1212="","",N($F1212)*N($I1212))</f>
        <v/>
      </c>
      <c r="M1212" s="37" t="str">
        <f aca="false">IF(OR($C1212="",N(TOP!$C$12)=0),"",N($J1212)/TOP!$C$12)</f>
        <v/>
      </c>
      <c r="N1212" s="37" t="str">
        <f aca="false">IF(OR($C1212="",N(TOP!$C$13)=0),"",N($K1212)/TOP!$C$13)</f>
        <v/>
      </c>
      <c r="O1212" s="37" t="str">
        <f aca="false">IF(OR($C1212="",N(TOP!$C$14)=0),"",N($L1212)/TOP!$C$14)</f>
        <v/>
      </c>
      <c r="P1212" s="42" t="str">
        <f aca="false">IF($C1212="","",IFERROR(CHOOSE(MATCH(TOP!$C$10,{"【期間A】","【期間B】","【期間C】"},0),N($M1212),N($N1212),N($O1212)),0))</f>
        <v/>
      </c>
    </row>
    <row r="1213" customFormat="false" ht="15" hidden="false" customHeight="false" outlineLevel="0" collapsed="false">
      <c r="B1213" s="12" t="n">
        <v>1208</v>
      </c>
      <c r="C1213" s="36" t="str">
        <f aca="false">IF(②実績CSV_期間A!$M1209="","",②実績CSV_期間A!$M1209&amp;"")</f>
        <v/>
      </c>
      <c r="D1213" s="12" t="str">
        <f aca="false">IF($C1213="","",②実績CSV_期間A!$N1209)</f>
        <v/>
      </c>
      <c r="E1213" s="12" t="str">
        <f aca="false">IF($C1213="","",RIGHT($D1213,1))</f>
        <v/>
      </c>
      <c r="F1213" s="41" t="str">
        <f aca="false">IF($C1213="","",IFERROR(INDEX(サイズ換算マスタ!$C$6:$C$8,MATCH($E1213,サイズ換算マスタ!$B$6:$B$8,0)),1))</f>
        <v/>
      </c>
      <c r="G1213" s="38" t="str">
        <f aca="false">IF($C1213="","",SUMIFS(②実績CSV_期間A!$AA$2:$AA$5001,②実績CSV_期間A!$M$2:$M$5001,$C1213))</f>
        <v/>
      </c>
      <c r="H1213" s="38" t="str">
        <f aca="false">IF($C1213="","",SUMIFS(③実績CSV_期間B!$AA$2:$AA$5001,③実績CSV_期間B!$M$2:$M$5001,$C1213))</f>
        <v/>
      </c>
      <c r="I1213" s="38" t="str">
        <f aca="false">IF($C1213="","",SUMIFS(④実績CSV_期間C!$AA$2:$AA$5001,④実績CSV_期間C!$M$2:$M$5001,$C1213))</f>
        <v/>
      </c>
      <c r="J1213" s="38" t="str">
        <f aca="false">IF($C1213="","",N($F1213)*N($G1213))</f>
        <v/>
      </c>
      <c r="K1213" s="38" t="str">
        <f aca="false">IF($C1213="","",N($F1213)*N($H1213))</f>
        <v/>
      </c>
      <c r="L1213" s="38" t="str">
        <f aca="false">IF($C1213="","",N($F1213)*N($I1213))</f>
        <v/>
      </c>
      <c r="M1213" s="37" t="str">
        <f aca="false">IF(OR($C1213="",N(TOP!$C$12)=0),"",N($J1213)/TOP!$C$12)</f>
        <v/>
      </c>
      <c r="N1213" s="37" t="str">
        <f aca="false">IF(OR($C1213="",N(TOP!$C$13)=0),"",N($K1213)/TOP!$C$13)</f>
        <v/>
      </c>
      <c r="O1213" s="37" t="str">
        <f aca="false">IF(OR($C1213="",N(TOP!$C$14)=0),"",N($L1213)/TOP!$C$14)</f>
        <v/>
      </c>
      <c r="P1213" s="42" t="str">
        <f aca="false">IF($C1213="","",IFERROR(CHOOSE(MATCH(TOP!$C$10,{"【期間A】","【期間B】","【期間C】"},0),N($M1213),N($N1213),N($O1213)),0))</f>
        <v/>
      </c>
    </row>
    <row r="1214" customFormat="false" ht="15" hidden="false" customHeight="false" outlineLevel="0" collapsed="false">
      <c r="B1214" s="12" t="n">
        <v>1209</v>
      </c>
      <c r="C1214" s="36" t="str">
        <f aca="false">IF(②実績CSV_期間A!$M1210="","",②実績CSV_期間A!$M1210&amp;"")</f>
        <v/>
      </c>
      <c r="D1214" s="12" t="str">
        <f aca="false">IF($C1214="","",②実績CSV_期間A!$N1210)</f>
        <v/>
      </c>
      <c r="E1214" s="12" t="str">
        <f aca="false">IF($C1214="","",RIGHT($D1214,1))</f>
        <v/>
      </c>
      <c r="F1214" s="41" t="str">
        <f aca="false">IF($C1214="","",IFERROR(INDEX(サイズ換算マスタ!$C$6:$C$8,MATCH($E1214,サイズ換算マスタ!$B$6:$B$8,0)),1))</f>
        <v/>
      </c>
      <c r="G1214" s="38" t="str">
        <f aca="false">IF($C1214="","",SUMIFS(②実績CSV_期間A!$AA$2:$AA$5001,②実績CSV_期間A!$M$2:$M$5001,$C1214))</f>
        <v/>
      </c>
      <c r="H1214" s="38" t="str">
        <f aca="false">IF($C1214="","",SUMIFS(③実績CSV_期間B!$AA$2:$AA$5001,③実績CSV_期間B!$M$2:$M$5001,$C1214))</f>
        <v/>
      </c>
      <c r="I1214" s="38" t="str">
        <f aca="false">IF($C1214="","",SUMIFS(④実績CSV_期間C!$AA$2:$AA$5001,④実績CSV_期間C!$M$2:$M$5001,$C1214))</f>
        <v/>
      </c>
      <c r="J1214" s="38" t="str">
        <f aca="false">IF($C1214="","",N($F1214)*N($G1214))</f>
        <v/>
      </c>
      <c r="K1214" s="38" t="str">
        <f aca="false">IF($C1214="","",N($F1214)*N($H1214))</f>
        <v/>
      </c>
      <c r="L1214" s="38" t="str">
        <f aca="false">IF($C1214="","",N($F1214)*N($I1214))</f>
        <v/>
      </c>
      <c r="M1214" s="37" t="str">
        <f aca="false">IF(OR($C1214="",N(TOP!$C$12)=0),"",N($J1214)/TOP!$C$12)</f>
        <v/>
      </c>
      <c r="N1214" s="37" t="str">
        <f aca="false">IF(OR($C1214="",N(TOP!$C$13)=0),"",N($K1214)/TOP!$C$13)</f>
        <v/>
      </c>
      <c r="O1214" s="37" t="str">
        <f aca="false">IF(OR($C1214="",N(TOP!$C$14)=0),"",N($L1214)/TOP!$C$14)</f>
        <v/>
      </c>
      <c r="P1214" s="42" t="str">
        <f aca="false">IF($C1214="","",IFERROR(CHOOSE(MATCH(TOP!$C$10,{"【期間A】","【期間B】","【期間C】"},0),N($M1214),N($N1214),N($O1214)),0))</f>
        <v/>
      </c>
    </row>
    <row r="1215" customFormat="false" ht="15" hidden="false" customHeight="false" outlineLevel="0" collapsed="false">
      <c r="B1215" s="12" t="n">
        <v>1210</v>
      </c>
      <c r="C1215" s="36" t="str">
        <f aca="false">IF(②実績CSV_期間A!$M1211="","",②実績CSV_期間A!$M1211&amp;"")</f>
        <v/>
      </c>
      <c r="D1215" s="12" t="str">
        <f aca="false">IF($C1215="","",②実績CSV_期間A!$N1211)</f>
        <v/>
      </c>
      <c r="E1215" s="12" t="str">
        <f aca="false">IF($C1215="","",RIGHT($D1215,1))</f>
        <v/>
      </c>
      <c r="F1215" s="41" t="str">
        <f aca="false">IF($C1215="","",IFERROR(INDEX(サイズ換算マスタ!$C$6:$C$8,MATCH($E1215,サイズ換算マスタ!$B$6:$B$8,0)),1))</f>
        <v/>
      </c>
      <c r="G1215" s="38" t="str">
        <f aca="false">IF($C1215="","",SUMIFS(②実績CSV_期間A!$AA$2:$AA$5001,②実績CSV_期間A!$M$2:$M$5001,$C1215))</f>
        <v/>
      </c>
      <c r="H1215" s="38" t="str">
        <f aca="false">IF($C1215="","",SUMIFS(③実績CSV_期間B!$AA$2:$AA$5001,③実績CSV_期間B!$M$2:$M$5001,$C1215))</f>
        <v/>
      </c>
      <c r="I1215" s="38" t="str">
        <f aca="false">IF($C1215="","",SUMIFS(④実績CSV_期間C!$AA$2:$AA$5001,④実績CSV_期間C!$M$2:$M$5001,$C1215))</f>
        <v/>
      </c>
      <c r="J1215" s="38" t="str">
        <f aca="false">IF($C1215="","",N($F1215)*N($G1215))</f>
        <v/>
      </c>
      <c r="K1215" s="38" t="str">
        <f aca="false">IF($C1215="","",N($F1215)*N($H1215))</f>
        <v/>
      </c>
      <c r="L1215" s="38" t="str">
        <f aca="false">IF($C1215="","",N($F1215)*N($I1215))</f>
        <v/>
      </c>
      <c r="M1215" s="37" t="str">
        <f aca="false">IF(OR($C1215="",N(TOP!$C$12)=0),"",N($J1215)/TOP!$C$12)</f>
        <v/>
      </c>
      <c r="N1215" s="37" t="str">
        <f aca="false">IF(OR($C1215="",N(TOP!$C$13)=0),"",N($K1215)/TOP!$C$13)</f>
        <v/>
      </c>
      <c r="O1215" s="37" t="str">
        <f aca="false">IF(OR($C1215="",N(TOP!$C$14)=0),"",N($L1215)/TOP!$C$14)</f>
        <v/>
      </c>
      <c r="P1215" s="42" t="str">
        <f aca="false">IF($C1215="","",IFERROR(CHOOSE(MATCH(TOP!$C$10,{"【期間A】","【期間B】","【期間C】"},0),N($M1215),N($N1215),N($O1215)),0))</f>
        <v/>
      </c>
    </row>
    <row r="1216" customFormat="false" ht="15" hidden="false" customHeight="false" outlineLevel="0" collapsed="false">
      <c r="B1216" s="12" t="n">
        <v>1211</v>
      </c>
      <c r="C1216" s="36" t="str">
        <f aca="false">IF(②実績CSV_期間A!$M1212="","",②実績CSV_期間A!$M1212&amp;"")</f>
        <v/>
      </c>
      <c r="D1216" s="12" t="str">
        <f aca="false">IF($C1216="","",②実績CSV_期間A!$N1212)</f>
        <v/>
      </c>
      <c r="E1216" s="12" t="str">
        <f aca="false">IF($C1216="","",RIGHT($D1216,1))</f>
        <v/>
      </c>
      <c r="F1216" s="41" t="str">
        <f aca="false">IF($C1216="","",IFERROR(INDEX(サイズ換算マスタ!$C$6:$C$8,MATCH($E1216,サイズ換算マスタ!$B$6:$B$8,0)),1))</f>
        <v/>
      </c>
      <c r="G1216" s="38" t="str">
        <f aca="false">IF($C1216="","",SUMIFS(②実績CSV_期間A!$AA$2:$AA$5001,②実績CSV_期間A!$M$2:$M$5001,$C1216))</f>
        <v/>
      </c>
      <c r="H1216" s="38" t="str">
        <f aca="false">IF($C1216="","",SUMIFS(③実績CSV_期間B!$AA$2:$AA$5001,③実績CSV_期間B!$M$2:$M$5001,$C1216))</f>
        <v/>
      </c>
      <c r="I1216" s="38" t="str">
        <f aca="false">IF($C1216="","",SUMIFS(④実績CSV_期間C!$AA$2:$AA$5001,④実績CSV_期間C!$M$2:$M$5001,$C1216))</f>
        <v/>
      </c>
      <c r="J1216" s="38" t="str">
        <f aca="false">IF($C1216="","",N($F1216)*N($G1216))</f>
        <v/>
      </c>
      <c r="K1216" s="38" t="str">
        <f aca="false">IF($C1216="","",N($F1216)*N($H1216))</f>
        <v/>
      </c>
      <c r="L1216" s="38" t="str">
        <f aca="false">IF($C1216="","",N($F1216)*N($I1216))</f>
        <v/>
      </c>
      <c r="M1216" s="37" t="str">
        <f aca="false">IF(OR($C1216="",N(TOP!$C$12)=0),"",N($J1216)/TOP!$C$12)</f>
        <v/>
      </c>
      <c r="N1216" s="37" t="str">
        <f aca="false">IF(OR($C1216="",N(TOP!$C$13)=0),"",N($K1216)/TOP!$C$13)</f>
        <v/>
      </c>
      <c r="O1216" s="37" t="str">
        <f aca="false">IF(OR($C1216="",N(TOP!$C$14)=0),"",N($L1216)/TOP!$C$14)</f>
        <v/>
      </c>
      <c r="P1216" s="42" t="str">
        <f aca="false">IF($C1216="","",IFERROR(CHOOSE(MATCH(TOP!$C$10,{"【期間A】","【期間B】","【期間C】"},0),N($M1216),N($N1216),N($O1216)),0))</f>
        <v/>
      </c>
    </row>
    <row r="1217" customFormat="false" ht="15" hidden="false" customHeight="false" outlineLevel="0" collapsed="false">
      <c r="B1217" s="12" t="n">
        <v>1212</v>
      </c>
      <c r="C1217" s="36" t="str">
        <f aca="false">IF(②実績CSV_期間A!$M1213="","",②実績CSV_期間A!$M1213&amp;"")</f>
        <v/>
      </c>
      <c r="D1217" s="12" t="str">
        <f aca="false">IF($C1217="","",②実績CSV_期間A!$N1213)</f>
        <v/>
      </c>
      <c r="E1217" s="12" t="str">
        <f aca="false">IF($C1217="","",RIGHT($D1217,1))</f>
        <v/>
      </c>
      <c r="F1217" s="41" t="str">
        <f aca="false">IF($C1217="","",IFERROR(INDEX(サイズ換算マスタ!$C$6:$C$8,MATCH($E1217,サイズ換算マスタ!$B$6:$B$8,0)),1))</f>
        <v/>
      </c>
      <c r="G1217" s="38" t="str">
        <f aca="false">IF($C1217="","",SUMIFS(②実績CSV_期間A!$AA$2:$AA$5001,②実績CSV_期間A!$M$2:$M$5001,$C1217))</f>
        <v/>
      </c>
      <c r="H1217" s="38" t="str">
        <f aca="false">IF($C1217="","",SUMIFS(③実績CSV_期間B!$AA$2:$AA$5001,③実績CSV_期間B!$M$2:$M$5001,$C1217))</f>
        <v/>
      </c>
      <c r="I1217" s="38" t="str">
        <f aca="false">IF($C1217="","",SUMIFS(④実績CSV_期間C!$AA$2:$AA$5001,④実績CSV_期間C!$M$2:$M$5001,$C1217))</f>
        <v/>
      </c>
      <c r="J1217" s="38" t="str">
        <f aca="false">IF($C1217="","",N($F1217)*N($G1217))</f>
        <v/>
      </c>
      <c r="K1217" s="38" t="str">
        <f aca="false">IF($C1217="","",N($F1217)*N($H1217))</f>
        <v/>
      </c>
      <c r="L1217" s="38" t="str">
        <f aca="false">IF($C1217="","",N($F1217)*N($I1217))</f>
        <v/>
      </c>
      <c r="M1217" s="37" t="str">
        <f aca="false">IF(OR($C1217="",N(TOP!$C$12)=0),"",N($J1217)/TOP!$C$12)</f>
        <v/>
      </c>
      <c r="N1217" s="37" t="str">
        <f aca="false">IF(OR($C1217="",N(TOP!$C$13)=0),"",N($K1217)/TOP!$C$13)</f>
        <v/>
      </c>
      <c r="O1217" s="37" t="str">
        <f aca="false">IF(OR($C1217="",N(TOP!$C$14)=0),"",N($L1217)/TOP!$C$14)</f>
        <v/>
      </c>
      <c r="P1217" s="42" t="str">
        <f aca="false">IF($C1217="","",IFERROR(CHOOSE(MATCH(TOP!$C$10,{"【期間A】","【期間B】","【期間C】"},0),N($M1217),N($N1217),N($O1217)),0))</f>
        <v/>
      </c>
    </row>
    <row r="1218" customFormat="false" ht="15" hidden="false" customHeight="false" outlineLevel="0" collapsed="false">
      <c r="B1218" s="12" t="n">
        <v>1213</v>
      </c>
      <c r="C1218" s="36" t="str">
        <f aca="false">IF(②実績CSV_期間A!$M1214="","",②実績CSV_期間A!$M1214&amp;"")</f>
        <v/>
      </c>
      <c r="D1218" s="12" t="str">
        <f aca="false">IF($C1218="","",②実績CSV_期間A!$N1214)</f>
        <v/>
      </c>
      <c r="E1218" s="12" t="str">
        <f aca="false">IF($C1218="","",RIGHT($D1218,1))</f>
        <v/>
      </c>
      <c r="F1218" s="41" t="str">
        <f aca="false">IF($C1218="","",IFERROR(INDEX(サイズ換算マスタ!$C$6:$C$8,MATCH($E1218,サイズ換算マスタ!$B$6:$B$8,0)),1))</f>
        <v/>
      </c>
      <c r="G1218" s="38" t="str">
        <f aca="false">IF($C1218="","",SUMIFS(②実績CSV_期間A!$AA$2:$AA$5001,②実績CSV_期間A!$M$2:$M$5001,$C1218))</f>
        <v/>
      </c>
      <c r="H1218" s="38" t="str">
        <f aca="false">IF($C1218="","",SUMIFS(③実績CSV_期間B!$AA$2:$AA$5001,③実績CSV_期間B!$M$2:$M$5001,$C1218))</f>
        <v/>
      </c>
      <c r="I1218" s="38" t="str">
        <f aca="false">IF($C1218="","",SUMIFS(④実績CSV_期間C!$AA$2:$AA$5001,④実績CSV_期間C!$M$2:$M$5001,$C1218))</f>
        <v/>
      </c>
      <c r="J1218" s="38" t="str">
        <f aca="false">IF($C1218="","",N($F1218)*N($G1218))</f>
        <v/>
      </c>
      <c r="K1218" s="38" t="str">
        <f aca="false">IF($C1218="","",N($F1218)*N($H1218))</f>
        <v/>
      </c>
      <c r="L1218" s="38" t="str">
        <f aca="false">IF($C1218="","",N($F1218)*N($I1218))</f>
        <v/>
      </c>
      <c r="M1218" s="37" t="str">
        <f aca="false">IF(OR($C1218="",N(TOP!$C$12)=0),"",N($J1218)/TOP!$C$12)</f>
        <v/>
      </c>
      <c r="N1218" s="37" t="str">
        <f aca="false">IF(OR($C1218="",N(TOP!$C$13)=0),"",N($K1218)/TOP!$C$13)</f>
        <v/>
      </c>
      <c r="O1218" s="37" t="str">
        <f aca="false">IF(OR($C1218="",N(TOP!$C$14)=0),"",N($L1218)/TOP!$C$14)</f>
        <v/>
      </c>
      <c r="P1218" s="42" t="str">
        <f aca="false">IF($C1218="","",IFERROR(CHOOSE(MATCH(TOP!$C$10,{"【期間A】","【期間B】","【期間C】"},0),N($M1218),N($N1218),N($O1218)),0))</f>
        <v/>
      </c>
    </row>
    <row r="1219" customFormat="false" ht="15" hidden="false" customHeight="false" outlineLevel="0" collapsed="false">
      <c r="B1219" s="12" t="n">
        <v>1214</v>
      </c>
      <c r="C1219" s="36" t="str">
        <f aca="false">IF(②実績CSV_期間A!$M1215="","",②実績CSV_期間A!$M1215&amp;"")</f>
        <v/>
      </c>
      <c r="D1219" s="12" t="str">
        <f aca="false">IF($C1219="","",②実績CSV_期間A!$N1215)</f>
        <v/>
      </c>
      <c r="E1219" s="12" t="str">
        <f aca="false">IF($C1219="","",RIGHT($D1219,1))</f>
        <v/>
      </c>
      <c r="F1219" s="41" t="str">
        <f aca="false">IF($C1219="","",IFERROR(INDEX(サイズ換算マスタ!$C$6:$C$8,MATCH($E1219,サイズ換算マスタ!$B$6:$B$8,0)),1))</f>
        <v/>
      </c>
      <c r="G1219" s="38" t="str">
        <f aca="false">IF($C1219="","",SUMIFS(②実績CSV_期間A!$AA$2:$AA$5001,②実績CSV_期間A!$M$2:$M$5001,$C1219))</f>
        <v/>
      </c>
      <c r="H1219" s="38" t="str">
        <f aca="false">IF($C1219="","",SUMIFS(③実績CSV_期間B!$AA$2:$AA$5001,③実績CSV_期間B!$M$2:$M$5001,$C1219))</f>
        <v/>
      </c>
      <c r="I1219" s="38" t="str">
        <f aca="false">IF($C1219="","",SUMIFS(④実績CSV_期間C!$AA$2:$AA$5001,④実績CSV_期間C!$M$2:$M$5001,$C1219))</f>
        <v/>
      </c>
      <c r="J1219" s="38" t="str">
        <f aca="false">IF($C1219="","",N($F1219)*N($G1219))</f>
        <v/>
      </c>
      <c r="K1219" s="38" t="str">
        <f aca="false">IF($C1219="","",N($F1219)*N($H1219))</f>
        <v/>
      </c>
      <c r="L1219" s="38" t="str">
        <f aca="false">IF($C1219="","",N($F1219)*N($I1219))</f>
        <v/>
      </c>
      <c r="M1219" s="37" t="str">
        <f aca="false">IF(OR($C1219="",N(TOP!$C$12)=0),"",N($J1219)/TOP!$C$12)</f>
        <v/>
      </c>
      <c r="N1219" s="37" t="str">
        <f aca="false">IF(OR($C1219="",N(TOP!$C$13)=0),"",N($K1219)/TOP!$C$13)</f>
        <v/>
      </c>
      <c r="O1219" s="37" t="str">
        <f aca="false">IF(OR($C1219="",N(TOP!$C$14)=0),"",N($L1219)/TOP!$C$14)</f>
        <v/>
      </c>
      <c r="P1219" s="42" t="str">
        <f aca="false">IF($C1219="","",IFERROR(CHOOSE(MATCH(TOP!$C$10,{"【期間A】","【期間B】","【期間C】"},0),N($M1219),N($N1219),N($O1219)),0))</f>
        <v/>
      </c>
    </row>
    <row r="1220" customFormat="false" ht="15" hidden="false" customHeight="false" outlineLevel="0" collapsed="false">
      <c r="B1220" s="12" t="n">
        <v>1215</v>
      </c>
      <c r="C1220" s="36" t="str">
        <f aca="false">IF(②実績CSV_期間A!$M1216="","",②実績CSV_期間A!$M1216&amp;"")</f>
        <v/>
      </c>
      <c r="D1220" s="12" t="str">
        <f aca="false">IF($C1220="","",②実績CSV_期間A!$N1216)</f>
        <v/>
      </c>
      <c r="E1220" s="12" t="str">
        <f aca="false">IF($C1220="","",RIGHT($D1220,1))</f>
        <v/>
      </c>
      <c r="F1220" s="41" t="str">
        <f aca="false">IF($C1220="","",IFERROR(INDEX(サイズ換算マスタ!$C$6:$C$8,MATCH($E1220,サイズ換算マスタ!$B$6:$B$8,0)),1))</f>
        <v/>
      </c>
      <c r="G1220" s="38" t="str">
        <f aca="false">IF($C1220="","",SUMIFS(②実績CSV_期間A!$AA$2:$AA$5001,②実績CSV_期間A!$M$2:$M$5001,$C1220))</f>
        <v/>
      </c>
      <c r="H1220" s="38" t="str">
        <f aca="false">IF($C1220="","",SUMIFS(③実績CSV_期間B!$AA$2:$AA$5001,③実績CSV_期間B!$M$2:$M$5001,$C1220))</f>
        <v/>
      </c>
      <c r="I1220" s="38" t="str">
        <f aca="false">IF($C1220="","",SUMIFS(④実績CSV_期間C!$AA$2:$AA$5001,④実績CSV_期間C!$M$2:$M$5001,$C1220))</f>
        <v/>
      </c>
      <c r="J1220" s="38" t="str">
        <f aca="false">IF($C1220="","",N($F1220)*N($G1220))</f>
        <v/>
      </c>
      <c r="K1220" s="38" t="str">
        <f aca="false">IF($C1220="","",N($F1220)*N($H1220))</f>
        <v/>
      </c>
      <c r="L1220" s="38" t="str">
        <f aca="false">IF($C1220="","",N($F1220)*N($I1220))</f>
        <v/>
      </c>
      <c r="M1220" s="37" t="str">
        <f aca="false">IF(OR($C1220="",N(TOP!$C$12)=0),"",N($J1220)/TOP!$C$12)</f>
        <v/>
      </c>
      <c r="N1220" s="37" t="str">
        <f aca="false">IF(OR($C1220="",N(TOP!$C$13)=0),"",N($K1220)/TOP!$C$13)</f>
        <v/>
      </c>
      <c r="O1220" s="37" t="str">
        <f aca="false">IF(OR($C1220="",N(TOP!$C$14)=0),"",N($L1220)/TOP!$C$14)</f>
        <v/>
      </c>
      <c r="P1220" s="42" t="str">
        <f aca="false">IF($C1220="","",IFERROR(CHOOSE(MATCH(TOP!$C$10,{"【期間A】","【期間B】","【期間C】"},0),N($M1220),N($N1220),N($O1220)),0))</f>
        <v/>
      </c>
    </row>
    <row r="1221" customFormat="false" ht="15" hidden="false" customHeight="false" outlineLevel="0" collapsed="false">
      <c r="B1221" s="12" t="n">
        <v>1216</v>
      </c>
      <c r="C1221" s="36" t="str">
        <f aca="false">IF(②実績CSV_期間A!$M1217="","",②実績CSV_期間A!$M1217&amp;"")</f>
        <v/>
      </c>
      <c r="D1221" s="12" t="str">
        <f aca="false">IF($C1221="","",②実績CSV_期間A!$N1217)</f>
        <v/>
      </c>
      <c r="E1221" s="12" t="str">
        <f aca="false">IF($C1221="","",RIGHT($D1221,1))</f>
        <v/>
      </c>
      <c r="F1221" s="41" t="str">
        <f aca="false">IF($C1221="","",IFERROR(INDEX(サイズ換算マスタ!$C$6:$C$8,MATCH($E1221,サイズ換算マスタ!$B$6:$B$8,0)),1))</f>
        <v/>
      </c>
      <c r="G1221" s="38" t="str">
        <f aca="false">IF($C1221="","",SUMIFS(②実績CSV_期間A!$AA$2:$AA$5001,②実績CSV_期間A!$M$2:$M$5001,$C1221))</f>
        <v/>
      </c>
      <c r="H1221" s="38" t="str">
        <f aca="false">IF($C1221="","",SUMIFS(③実績CSV_期間B!$AA$2:$AA$5001,③実績CSV_期間B!$M$2:$M$5001,$C1221))</f>
        <v/>
      </c>
      <c r="I1221" s="38" t="str">
        <f aca="false">IF($C1221="","",SUMIFS(④実績CSV_期間C!$AA$2:$AA$5001,④実績CSV_期間C!$M$2:$M$5001,$C1221))</f>
        <v/>
      </c>
      <c r="J1221" s="38" t="str">
        <f aca="false">IF($C1221="","",N($F1221)*N($G1221))</f>
        <v/>
      </c>
      <c r="K1221" s="38" t="str">
        <f aca="false">IF($C1221="","",N($F1221)*N($H1221))</f>
        <v/>
      </c>
      <c r="L1221" s="38" t="str">
        <f aca="false">IF($C1221="","",N($F1221)*N($I1221))</f>
        <v/>
      </c>
      <c r="M1221" s="37" t="str">
        <f aca="false">IF(OR($C1221="",N(TOP!$C$12)=0),"",N($J1221)/TOP!$C$12)</f>
        <v/>
      </c>
      <c r="N1221" s="37" t="str">
        <f aca="false">IF(OR($C1221="",N(TOP!$C$13)=0),"",N($K1221)/TOP!$C$13)</f>
        <v/>
      </c>
      <c r="O1221" s="37" t="str">
        <f aca="false">IF(OR($C1221="",N(TOP!$C$14)=0),"",N($L1221)/TOP!$C$14)</f>
        <v/>
      </c>
      <c r="P1221" s="42" t="str">
        <f aca="false">IF($C1221="","",IFERROR(CHOOSE(MATCH(TOP!$C$10,{"【期間A】","【期間B】","【期間C】"},0),N($M1221),N($N1221),N($O1221)),0))</f>
        <v/>
      </c>
    </row>
    <row r="1222" customFormat="false" ht="15" hidden="false" customHeight="false" outlineLevel="0" collapsed="false">
      <c r="B1222" s="12" t="n">
        <v>1217</v>
      </c>
      <c r="C1222" s="36" t="str">
        <f aca="false">IF(②実績CSV_期間A!$M1218="","",②実績CSV_期間A!$M1218&amp;"")</f>
        <v/>
      </c>
      <c r="D1222" s="12" t="str">
        <f aca="false">IF($C1222="","",②実績CSV_期間A!$N1218)</f>
        <v/>
      </c>
      <c r="E1222" s="12" t="str">
        <f aca="false">IF($C1222="","",RIGHT($D1222,1))</f>
        <v/>
      </c>
      <c r="F1222" s="41" t="str">
        <f aca="false">IF($C1222="","",IFERROR(INDEX(サイズ換算マスタ!$C$6:$C$8,MATCH($E1222,サイズ換算マスタ!$B$6:$B$8,0)),1))</f>
        <v/>
      </c>
      <c r="G1222" s="38" t="str">
        <f aca="false">IF($C1222="","",SUMIFS(②実績CSV_期間A!$AA$2:$AA$5001,②実績CSV_期間A!$M$2:$M$5001,$C1222))</f>
        <v/>
      </c>
      <c r="H1222" s="38" t="str">
        <f aca="false">IF($C1222="","",SUMIFS(③実績CSV_期間B!$AA$2:$AA$5001,③実績CSV_期間B!$M$2:$M$5001,$C1222))</f>
        <v/>
      </c>
      <c r="I1222" s="38" t="str">
        <f aca="false">IF($C1222="","",SUMIFS(④実績CSV_期間C!$AA$2:$AA$5001,④実績CSV_期間C!$M$2:$M$5001,$C1222))</f>
        <v/>
      </c>
      <c r="J1222" s="38" t="str">
        <f aca="false">IF($C1222="","",N($F1222)*N($G1222))</f>
        <v/>
      </c>
      <c r="K1222" s="38" t="str">
        <f aca="false">IF($C1222="","",N($F1222)*N($H1222))</f>
        <v/>
      </c>
      <c r="L1222" s="38" t="str">
        <f aca="false">IF($C1222="","",N($F1222)*N($I1222))</f>
        <v/>
      </c>
      <c r="M1222" s="37" t="str">
        <f aca="false">IF(OR($C1222="",N(TOP!$C$12)=0),"",N($J1222)/TOP!$C$12)</f>
        <v/>
      </c>
      <c r="N1222" s="37" t="str">
        <f aca="false">IF(OR($C1222="",N(TOP!$C$13)=0),"",N($K1222)/TOP!$C$13)</f>
        <v/>
      </c>
      <c r="O1222" s="37" t="str">
        <f aca="false">IF(OR($C1222="",N(TOP!$C$14)=0),"",N($L1222)/TOP!$C$14)</f>
        <v/>
      </c>
      <c r="P1222" s="42" t="str">
        <f aca="false">IF($C1222="","",IFERROR(CHOOSE(MATCH(TOP!$C$10,{"【期間A】","【期間B】","【期間C】"},0),N($M1222),N($N1222),N($O1222)),0))</f>
        <v/>
      </c>
    </row>
    <row r="1223" customFormat="false" ht="15" hidden="false" customHeight="false" outlineLevel="0" collapsed="false">
      <c r="B1223" s="12" t="n">
        <v>1218</v>
      </c>
      <c r="C1223" s="36" t="str">
        <f aca="false">IF(②実績CSV_期間A!$M1219="","",②実績CSV_期間A!$M1219&amp;"")</f>
        <v/>
      </c>
      <c r="D1223" s="12" t="str">
        <f aca="false">IF($C1223="","",②実績CSV_期間A!$N1219)</f>
        <v/>
      </c>
      <c r="E1223" s="12" t="str">
        <f aca="false">IF($C1223="","",RIGHT($D1223,1))</f>
        <v/>
      </c>
      <c r="F1223" s="41" t="str">
        <f aca="false">IF($C1223="","",IFERROR(INDEX(サイズ換算マスタ!$C$6:$C$8,MATCH($E1223,サイズ換算マスタ!$B$6:$B$8,0)),1))</f>
        <v/>
      </c>
      <c r="G1223" s="38" t="str">
        <f aca="false">IF($C1223="","",SUMIFS(②実績CSV_期間A!$AA$2:$AA$5001,②実績CSV_期間A!$M$2:$M$5001,$C1223))</f>
        <v/>
      </c>
      <c r="H1223" s="38" t="str">
        <f aca="false">IF($C1223="","",SUMIFS(③実績CSV_期間B!$AA$2:$AA$5001,③実績CSV_期間B!$M$2:$M$5001,$C1223))</f>
        <v/>
      </c>
      <c r="I1223" s="38" t="str">
        <f aca="false">IF($C1223="","",SUMIFS(④実績CSV_期間C!$AA$2:$AA$5001,④実績CSV_期間C!$M$2:$M$5001,$C1223))</f>
        <v/>
      </c>
      <c r="J1223" s="38" t="str">
        <f aca="false">IF($C1223="","",N($F1223)*N($G1223))</f>
        <v/>
      </c>
      <c r="K1223" s="38" t="str">
        <f aca="false">IF($C1223="","",N($F1223)*N($H1223))</f>
        <v/>
      </c>
      <c r="L1223" s="38" t="str">
        <f aca="false">IF($C1223="","",N($F1223)*N($I1223))</f>
        <v/>
      </c>
      <c r="M1223" s="37" t="str">
        <f aca="false">IF(OR($C1223="",N(TOP!$C$12)=0),"",N($J1223)/TOP!$C$12)</f>
        <v/>
      </c>
      <c r="N1223" s="37" t="str">
        <f aca="false">IF(OR($C1223="",N(TOP!$C$13)=0),"",N($K1223)/TOP!$C$13)</f>
        <v/>
      </c>
      <c r="O1223" s="37" t="str">
        <f aca="false">IF(OR($C1223="",N(TOP!$C$14)=0),"",N($L1223)/TOP!$C$14)</f>
        <v/>
      </c>
      <c r="P1223" s="42" t="str">
        <f aca="false">IF($C1223="","",IFERROR(CHOOSE(MATCH(TOP!$C$10,{"【期間A】","【期間B】","【期間C】"},0),N($M1223),N($N1223),N($O1223)),0))</f>
        <v/>
      </c>
    </row>
    <row r="1224" customFormat="false" ht="15" hidden="false" customHeight="false" outlineLevel="0" collapsed="false">
      <c r="B1224" s="12" t="n">
        <v>1219</v>
      </c>
      <c r="C1224" s="36" t="str">
        <f aca="false">IF(②実績CSV_期間A!$M1220="","",②実績CSV_期間A!$M1220&amp;"")</f>
        <v/>
      </c>
      <c r="D1224" s="12" t="str">
        <f aca="false">IF($C1224="","",②実績CSV_期間A!$N1220)</f>
        <v/>
      </c>
      <c r="E1224" s="12" t="str">
        <f aca="false">IF($C1224="","",RIGHT($D1224,1))</f>
        <v/>
      </c>
      <c r="F1224" s="41" t="str">
        <f aca="false">IF($C1224="","",IFERROR(INDEX(サイズ換算マスタ!$C$6:$C$8,MATCH($E1224,サイズ換算マスタ!$B$6:$B$8,0)),1))</f>
        <v/>
      </c>
      <c r="G1224" s="38" t="str">
        <f aca="false">IF($C1224="","",SUMIFS(②実績CSV_期間A!$AA$2:$AA$5001,②実績CSV_期間A!$M$2:$M$5001,$C1224))</f>
        <v/>
      </c>
      <c r="H1224" s="38" t="str">
        <f aca="false">IF($C1224="","",SUMIFS(③実績CSV_期間B!$AA$2:$AA$5001,③実績CSV_期間B!$M$2:$M$5001,$C1224))</f>
        <v/>
      </c>
      <c r="I1224" s="38" t="str">
        <f aca="false">IF($C1224="","",SUMIFS(④実績CSV_期間C!$AA$2:$AA$5001,④実績CSV_期間C!$M$2:$M$5001,$C1224))</f>
        <v/>
      </c>
      <c r="J1224" s="38" t="str">
        <f aca="false">IF($C1224="","",N($F1224)*N($G1224))</f>
        <v/>
      </c>
      <c r="K1224" s="38" t="str">
        <f aca="false">IF($C1224="","",N($F1224)*N($H1224))</f>
        <v/>
      </c>
      <c r="L1224" s="38" t="str">
        <f aca="false">IF($C1224="","",N($F1224)*N($I1224))</f>
        <v/>
      </c>
      <c r="M1224" s="37" t="str">
        <f aca="false">IF(OR($C1224="",N(TOP!$C$12)=0),"",N($J1224)/TOP!$C$12)</f>
        <v/>
      </c>
      <c r="N1224" s="37" t="str">
        <f aca="false">IF(OR($C1224="",N(TOP!$C$13)=0),"",N($K1224)/TOP!$C$13)</f>
        <v/>
      </c>
      <c r="O1224" s="37" t="str">
        <f aca="false">IF(OR($C1224="",N(TOP!$C$14)=0),"",N($L1224)/TOP!$C$14)</f>
        <v/>
      </c>
      <c r="P1224" s="42" t="str">
        <f aca="false">IF($C1224="","",IFERROR(CHOOSE(MATCH(TOP!$C$10,{"【期間A】","【期間B】","【期間C】"},0),N($M1224),N($N1224),N($O1224)),0))</f>
        <v/>
      </c>
    </row>
    <row r="1225" customFormat="false" ht="15" hidden="false" customHeight="false" outlineLevel="0" collapsed="false">
      <c r="B1225" s="12" t="n">
        <v>1220</v>
      </c>
      <c r="C1225" s="36" t="str">
        <f aca="false">IF(②実績CSV_期間A!$M1221="","",②実績CSV_期間A!$M1221&amp;"")</f>
        <v/>
      </c>
      <c r="D1225" s="12" t="str">
        <f aca="false">IF($C1225="","",②実績CSV_期間A!$N1221)</f>
        <v/>
      </c>
      <c r="E1225" s="12" t="str">
        <f aca="false">IF($C1225="","",RIGHT($D1225,1))</f>
        <v/>
      </c>
      <c r="F1225" s="41" t="str">
        <f aca="false">IF($C1225="","",IFERROR(INDEX(サイズ換算マスタ!$C$6:$C$8,MATCH($E1225,サイズ換算マスタ!$B$6:$B$8,0)),1))</f>
        <v/>
      </c>
      <c r="G1225" s="38" t="str">
        <f aca="false">IF($C1225="","",SUMIFS(②実績CSV_期間A!$AA$2:$AA$5001,②実績CSV_期間A!$M$2:$M$5001,$C1225))</f>
        <v/>
      </c>
      <c r="H1225" s="38" t="str">
        <f aca="false">IF($C1225="","",SUMIFS(③実績CSV_期間B!$AA$2:$AA$5001,③実績CSV_期間B!$M$2:$M$5001,$C1225))</f>
        <v/>
      </c>
      <c r="I1225" s="38" t="str">
        <f aca="false">IF($C1225="","",SUMIFS(④実績CSV_期間C!$AA$2:$AA$5001,④実績CSV_期間C!$M$2:$M$5001,$C1225))</f>
        <v/>
      </c>
      <c r="J1225" s="38" t="str">
        <f aca="false">IF($C1225="","",N($F1225)*N($G1225))</f>
        <v/>
      </c>
      <c r="K1225" s="38" t="str">
        <f aca="false">IF($C1225="","",N($F1225)*N($H1225))</f>
        <v/>
      </c>
      <c r="L1225" s="38" t="str">
        <f aca="false">IF($C1225="","",N($F1225)*N($I1225))</f>
        <v/>
      </c>
      <c r="M1225" s="37" t="str">
        <f aca="false">IF(OR($C1225="",N(TOP!$C$12)=0),"",N($J1225)/TOP!$C$12)</f>
        <v/>
      </c>
      <c r="N1225" s="37" t="str">
        <f aca="false">IF(OR($C1225="",N(TOP!$C$13)=0),"",N($K1225)/TOP!$C$13)</f>
        <v/>
      </c>
      <c r="O1225" s="37" t="str">
        <f aca="false">IF(OR($C1225="",N(TOP!$C$14)=0),"",N($L1225)/TOP!$C$14)</f>
        <v/>
      </c>
      <c r="P1225" s="42" t="str">
        <f aca="false">IF($C1225="","",IFERROR(CHOOSE(MATCH(TOP!$C$10,{"【期間A】","【期間B】","【期間C】"},0),N($M1225),N($N1225),N($O1225)),0))</f>
        <v/>
      </c>
    </row>
    <row r="1226" customFormat="false" ht="15" hidden="false" customHeight="false" outlineLevel="0" collapsed="false">
      <c r="B1226" s="12" t="n">
        <v>1221</v>
      </c>
      <c r="C1226" s="36" t="str">
        <f aca="false">IF(②実績CSV_期間A!$M1222="","",②実績CSV_期間A!$M1222&amp;"")</f>
        <v/>
      </c>
      <c r="D1226" s="12" t="str">
        <f aca="false">IF($C1226="","",②実績CSV_期間A!$N1222)</f>
        <v/>
      </c>
      <c r="E1226" s="12" t="str">
        <f aca="false">IF($C1226="","",RIGHT($D1226,1))</f>
        <v/>
      </c>
      <c r="F1226" s="41" t="str">
        <f aca="false">IF($C1226="","",IFERROR(INDEX(サイズ換算マスタ!$C$6:$C$8,MATCH($E1226,サイズ換算マスタ!$B$6:$B$8,0)),1))</f>
        <v/>
      </c>
      <c r="G1226" s="38" t="str">
        <f aca="false">IF($C1226="","",SUMIFS(②実績CSV_期間A!$AA$2:$AA$5001,②実績CSV_期間A!$M$2:$M$5001,$C1226))</f>
        <v/>
      </c>
      <c r="H1226" s="38" t="str">
        <f aca="false">IF($C1226="","",SUMIFS(③実績CSV_期間B!$AA$2:$AA$5001,③実績CSV_期間B!$M$2:$M$5001,$C1226))</f>
        <v/>
      </c>
      <c r="I1226" s="38" t="str">
        <f aca="false">IF($C1226="","",SUMIFS(④実績CSV_期間C!$AA$2:$AA$5001,④実績CSV_期間C!$M$2:$M$5001,$C1226))</f>
        <v/>
      </c>
      <c r="J1226" s="38" t="str">
        <f aca="false">IF($C1226="","",N($F1226)*N($G1226))</f>
        <v/>
      </c>
      <c r="K1226" s="38" t="str">
        <f aca="false">IF($C1226="","",N($F1226)*N($H1226))</f>
        <v/>
      </c>
      <c r="L1226" s="38" t="str">
        <f aca="false">IF($C1226="","",N($F1226)*N($I1226))</f>
        <v/>
      </c>
      <c r="M1226" s="37" t="str">
        <f aca="false">IF(OR($C1226="",N(TOP!$C$12)=0),"",N($J1226)/TOP!$C$12)</f>
        <v/>
      </c>
      <c r="N1226" s="37" t="str">
        <f aca="false">IF(OR($C1226="",N(TOP!$C$13)=0),"",N($K1226)/TOP!$C$13)</f>
        <v/>
      </c>
      <c r="O1226" s="37" t="str">
        <f aca="false">IF(OR($C1226="",N(TOP!$C$14)=0),"",N($L1226)/TOP!$C$14)</f>
        <v/>
      </c>
      <c r="P1226" s="42" t="str">
        <f aca="false">IF($C1226="","",IFERROR(CHOOSE(MATCH(TOP!$C$10,{"【期間A】","【期間B】","【期間C】"},0),N($M1226),N($N1226),N($O1226)),0))</f>
        <v/>
      </c>
    </row>
    <row r="1227" customFormat="false" ht="15" hidden="false" customHeight="false" outlineLevel="0" collapsed="false">
      <c r="B1227" s="12" t="n">
        <v>1222</v>
      </c>
      <c r="C1227" s="36" t="str">
        <f aca="false">IF(②実績CSV_期間A!$M1223="","",②実績CSV_期間A!$M1223&amp;"")</f>
        <v/>
      </c>
      <c r="D1227" s="12" t="str">
        <f aca="false">IF($C1227="","",②実績CSV_期間A!$N1223)</f>
        <v/>
      </c>
      <c r="E1227" s="12" t="str">
        <f aca="false">IF($C1227="","",RIGHT($D1227,1))</f>
        <v/>
      </c>
      <c r="F1227" s="41" t="str">
        <f aca="false">IF($C1227="","",IFERROR(INDEX(サイズ換算マスタ!$C$6:$C$8,MATCH($E1227,サイズ換算マスタ!$B$6:$B$8,0)),1))</f>
        <v/>
      </c>
      <c r="G1227" s="38" t="str">
        <f aca="false">IF($C1227="","",SUMIFS(②実績CSV_期間A!$AA$2:$AA$5001,②実績CSV_期間A!$M$2:$M$5001,$C1227))</f>
        <v/>
      </c>
      <c r="H1227" s="38" t="str">
        <f aca="false">IF($C1227="","",SUMIFS(③実績CSV_期間B!$AA$2:$AA$5001,③実績CSV_期間B!$M$2:$M$5001,$C1227))</f>
        <v/>
      </c>
      <c r="I1227" s="38" t="str">
        <f aca="false">IF($C1227="","",SUMIFS(④実績CSV_期間C!$AA$2:$AA$5001,④実績CSV_期間C!$M$2:$M$5001,$C1227))</f>
        <v/>
      </c>
      <c r="J1227" s="38" t="str">
        <f aca="false">IF($C1227="","",N($F1227)*N($G1227))</f>
        <v/>
      </c>
      <c r="K1227" s="38" t="str">
        <f aca="false">IF($C1227="","",N($F1227)*N($H1227))</f>
        <v/>
      </c>
      <c r="L1227" s="38" t="str">
        <f aca="false">IF($C1227="","",N($F1227)*N($I1227))</f>
        <v/>
      </c>
      <c r="M1227" s="37" t="str">
        <f aca="false">IF(OR($C1227="",N(TOP!$C$12)=0),"",N($J1227)/TOP!$C$12)</f>
        <v/>
      </c>
      <c r="N1227" s="37" t="str">
        <f aca="false">IF(OR($C1227="",N(TOP!$C$13)=0),"",N($K1227)/TOP!$C$13)</f>
        <v/>
      </c>
      <c r="O1227" s="37" t="str">
        <f aca="false">IF(OR($C1227="",N(TOP!$C$14)=0),"",N($L1227)/TOP!$C$14)</f>
        <v/>
      </c>
      <c r="P1227" s="42" t="str">
        <f aca="false">IF($C1227="","",IFERROR(CHOOSE(MATCH(TOP!$C$10,{"【期間A】","【期間B】","【期間C】"},0),N($M1227),N($N1227),N($O1227)),0))</f>
        <v/>
      </c>
    </row>
    <row r="1228" customFormat="false" ht="15" hidden="false" customHeight="false" outlineLevel="0" collapsed="false">
      <c r="B1228" s="12" t="n">
        <v>1223</v>
      </c>
      <c r="C1228" s="36" t="str">
        <f aca="false">IF(②実績CSV_期間A!$M1224="","",②実績CSV_期間A!$M1224&amp;"")</f>
        <v/>
      </c>
      <c r="D1228" s="12" t="str">
        <f aca="false">IF($C1228="","",②実績CSV_期間A!$N1224)</f>
        <v/>
      </c>
      <c r="E1228" s="12" t="str">
        <f aca="false">IF($C1228="","",RIGHT($D1228,1))</f>
        <v/>
      </c>
      <c r="F1228" s="41" t="str">
        <f aca="false">IF($C1228="","",IFERROR(INDEX(サイズ換算マスタ!$C$6:$C$8,MATCH($E1228,サイズ換算マスタ!$B$6:$B$8,0)),1))</f>
        <v/>
      </c>
      <c r="G1228" s="38" t="str">
        <f aca="false">IF($C1228="","",SUMIFS(②実績CSV_期間A!$AA$2:$AA$5001,②実績CSV_期間A!$M$2:$M$5001,$C1228))</f>
        <v/>
      </c>
      <c r="H1228" s="38" t="str">
        <f aca="false">IF($C1228="","",SUMIFS(③実績CSV_期間B!$AA$2:$AA$5001,③実績CSV_期間B!$M$2:$M$5001,$C1228))</f>
        <v/>
      </c>
      <c r="I1228" s="38" t="str">
        <f aca="false">IF($C1228="","",SUMIFS(④実績CSV_期間C!$AA$2:$AA$5001,④実績CSV_期間C!$M$2:$M$5001,$C1228))</f>
        <v/>
      </c>
      <c r="J1228" s="38" t="str">
        <f aca="false">IF($C1228="","",N($F1228)*N($G1228))</f>
        <v/>
      </c>
      <c r="K1228" s="38" t="str">
        <f aca="false">IF($C1228="","",N($F1228)*N($H1228))</f>
        <v/>
      </c>
      <c r="L1228" s="38" t="str">
        <f aca="false">IF($C1228="","",N($F1228)*N($I1228))</f>
        <v/>
      </c>
      <c r="M1228" s="37" t="str">
        <f aca="false">IF(OR($C1228="",N(TOP!$C$12)=0),"",N($J1228)/TOP!$C$12)</f>
        <v/>
      </c>
      <c r="N1228" s="37" t="str">
        <f aca="false">IF(OR($C1228="",N(TOP!$C$13)=0),"",N($K1228)/TOP!$C$13)</f>
        <v/>
      </c>
      <c r="O1228" s="37" t="str">
        <f aca="false">IF(OR($C1228="",N(TOP!$C$14)=0),"",N($L1228)/TOP!$C$14)</f>
        <v/>
      </c>
      <c r="P1228" s="42" t="str">
        <f aca="false">IF($C1228="","",IFERROR(CHOOSE(MATCH(TOP!$C$10,{"【期間A】","【期間B】","【期間C】"},0),N($M1228),N($N1228),N($O1228)),0))</f>
        <v/>
      </c>
    </row>
    <row r="1229" customFormat="false" ht="15" hidden="false" customHeight="false" outlineLevel="0" collapsed="false">
      <c r="B1229" s="12" t="n">
        <v>1224</v>
      </c>
      <c r="C1229" s="36" t="str">
        <f aca="false">IF(②実績CSV_期間A!$M1225="","",②実績CSV_期間A!$M1225&amp;"")</f>
        <v/>
      </c>
      <c r="D1229" s="12" t="str">
        <f aca="false">IF($C1229="","",②実績CSV_期間A!$N1225)</f>
        <v/>
      </c>
      <c r="E1229" s="12" t="str">
        <f aca="false">IF($C1229="","",RIGHT($D1229,1))</f>
        <v/>
      </c>
      <c r="F1229" s="41" t="str">
        <f aca="false">IF($C1229="","",IFERROR(INDEX(サイズ換算マスタ!$C$6:$C$8,MATCH($E1229,サイズ換算マスタ!$B$6:$B$8,0)),1))</f>
        <v/>
      </c>
      <c r="G1229" s="38" t="str">
        <f aca="false">IF($C1229="","",SUMIFS(②実績CSV_期間A!$AA$2:$AA$5001,②実績CSV_期間A!$M$2:$M$5001,$C1229))</f>
        <v/>
      </c>
      <c r="H1229" s="38" t="str">
        <f aca="false">IF($C1229="","",SUMIFS(③実績CSV_期間B!$AA$2:$AA$5001,③実績CSV_期間B!$M$2:$M$5001,$C1229))</f>
        <v/>
      </c>
      <c r="I1229" s="38" t="str">
        <f aca="false">IF($C1229="","",SUMIFS(④実績CSV_期間C!$AA$2:$AA$5001,④実績CSV_期間C!$M$2:$M$5001,$C1229))</f>
        <v/>
      </c>
      <c r="J1229" s="38" t="str">
        <f aca="false">IF($C1229="","",N($F1229)*N($G1229))</f>
        <v/>
      </c>
      <c r="K1229" s="38" t="str">
        <f aca="false">IF($C1229="","",N($F1229)*N($H1229))</f>
        <v/>
      </c>
      <c r="L1229" s="38" t="str">
        <f aca="false">IF($C1229="","",N($F1229)*N($I1229))</f>
        <v/>
      </c>
      <c r="M1229" s="37" t="str">
        <f aca="false">IF(OR($C1229="",N(TOP!$C$12)=0),"",N($J1229)/TOP!$C$12)</f>
        <v/>
      </c>
      <c r="N1229" s="37" t="str">
        <f aca="false">IF(OR($C1229="",N(TOP!$C$13)=0),"",N($K1229)/TOP!$C$13)</f>
        <v/>
      </c>
      <c r="O1229" s="37" t="str">
        <f aca="false">IF(OR($C1229="",N(TOP!$C$14)=0),"",N($L1229)/TOP!$C$14)</f>
        <v/>
      </c>
      <c r="P1229" s="42" t="str">
        <f aca="false">IF($C1229="","",IFERROR(CHOOSE(MATCH(TOP!$C$10,{"【期間A】","【期間B】","【期間C】"},0),N($M1229),N($N1229),N($O1229)),0))</f>
        <v/>
      </c>
    </row>
    <row r="1230" customFormat="false" ht="15" hidden="false" customHeight="false" outlineLevel="0" collapsed="false">
      <c r="B1230" s="12" t="n">
        <v>1225</v>
      </c>
      <c r="C1230" s="36" t="str">
        <f aca="false">IF(②実績CSV_期間A!$M1226="","",②実績CSV_期間A!$M1226&amp;"")</f>
        <v/>
      </c>
      <c r="D1230" s="12" t="str">
        <f aca="false">IF($C1230="","",②実績CSV_期間A!$N1226)</f>
        <v/>
      </c>
      <c r="E1230" s="12" t="str">
        <f aca="false">IF($C1230="","",RIGHT($D1230,1))</f>
        <v/>
      </c>
      <c r="F1230" s="41" t="str">
        <f aca="false">IF($C1230="","",IFERROR(INDEX(サイズ換算マスタ!$C$6:$C$8,MATCH($E1230,サイズ換算マスタ!$B$6:$B$8,0)),1))</f>
        <v/>
      </c>
      <c r="G1230" s="38" t="str">
        <f aca="false">IF($C1230="","",SUMIFS(②実績CSV_期間A!$AA$2:$AA$5001,②実績CSV_期間A!$M$2:$M$5001,$C1230))</f>
        <v/>
      </c>
      <c r="H1230" s="38" t="str">
        <f aca="false">IF($C1230="","",SUMIFS(③実績CSV_期間B!$AA$2:$AA$5001,③実績CSV_期間B!$M$2:$M$5001,$C1230))</f>
        <v/>
      </c>
      <c r="I1230" s="38" t="str">
        <f aca="false">IF($C1230="","",SUMIFS(④実績CSV_期間C!$AA$2:$AA$5001,④実績CSV_期間C!$M$2:$M$5001,$C1230))</f>
        <v/>
      </c>
      <c r="J1230" s="38" t="str">
        <f aca="false">IF($C1230="","",N($F1230)*N($G1230))</f>
        <v/>
      </c>
      <c r="K1230" s="38" t="str">
        <f aca="false">IF($C1230="","",N($F1230)*N($H1230))</f>
        <v/>
      </c>
      <c r="L1230" s="38" t="str">
        <f aca="false">IF($C1230="","",N($F1230)*N($I1230))</f>
        <v/>
      </c>
      <c r="M1230" s="37" t="str">
        <f aca="false">IF(OR($C1230="",N(TOP!$C$12)=0),"",N($J1230)/TOP!$C$12)</f>
        <v/>
      </c>
      <c r="N1230" s="37" t="str">
        <f aca="false">IF(OR($C1230="",N(TOP!$C$13)=0),"",N($K1230)/TOP!$C$13)</f>
        <v/>
      </c>
      <c r="O1230" s="37" t="str">
        <f aca="false">IF(OR($C1230="",N(TOP!$C$14)=0),"",N($L1230)/TOP!$C$14)</f>
        <v/>
      </c>
      <c r="P1230" s="42" t="str">
        <f aca="false">IF($C1230="","",IFERROR(CHOOSE(MATCH(TOP!$C$10,{"【期間A】","【期間B】","【期間C】"},0),N($M1230),N($N1230),N($O1230)),0))</f>
        <v/>
      </c>
    </row>
    <row r="1231" customFormat="false" ht="15" hidden="false" customHeight="false" outlineLevel="0" collapsed="false">
      <c r="B1231" s="12" t="n">
        <v>1226</v>
      </c>
      <c r="C1231" s="36" t="str">
        <f aca="false">IF(②実績CSV_期間A!$M1227="","",②実績CSV_期間A!$M1227&amp;"")</f>
        <v/>
      </c>
      <c r="D1231" s="12" t="str">
        <f aca="false">IF($C1231="","",②実績CSV_期間A!$N1227)</f>
        <v/>
      </c>
      <c r="E1231" s="12" t="str">
        <f aca="false">IF($C1231="","",RIGHT($D1231,1))</f>
        <v/>
      </c>
      <c r="F1231" s="41" t="str">
        <f aca="false">IF($C1231="","",IFERROR(INDEX(サイズ換算マスタ!$C$6:$C$8,MATCH($E1231,サイズ換算マスタ!$B$6:$B$8,0)),1))</f>
        <v/>
      </c>
      <c r="G1231" s="38" t="str">
        <f aca="false">IF($C1231="","",SUMIFS(②実績CSV_期間A!$AA$2:$AA$5001,②実績CSV_期間A!$M$2:$M$5001,$C1231))</f>
        <v/>
      </c>
      <c r="H1231" s="38" t="str">
        <f aca="false">IF($C1231="","",SUMIFS(③実績CSV_期間B!$AA$2:$AA$5001,③実績CSV_期間B!$M$2:$M$5001,$C1231))</f>
        <v/>
      </c>
      <c r="I1231" s="38" t="str">
        <f aca="false">IF($C1231="","",SUMIFS(④実績CSV_期間C!$AA$2:$AA$5001,④実績CSV_期間C!$M$2:$M$5001,$C1231))</f>
        <v/>
      </c>
      <c r="J1231" s="38" t="str">
        <f aca="false">IF($C1231="","",N($F1231)*N($G1231))</f>
        <v/>
      </c>
      <c r="K1231" s="38" t="str">
        <f aca="false">IF($C1231="","",N($F1231)*N($H1231))</f>
        <v/>
      </c>
      <c r="L1231" s="38" t="str">
        <f aca="false">IF($C1231="","",N($F1231)*N($I1231))</f>
        <v/>
      </c>
      <c r="M1231" s="37" t="str">
        <f aca="false">IF(OR($C1231="",N(TOP!$C$12)=0),"",N($J1231)/TOP!$C$12)</f>
        <v/>
      </c>
      <c r="N1231" s="37" t="str">
        <f aca="false">IF(OR($C1231="",N(TOP!$C$13)=0),"",N($K1231)/TOP!$C$13)</f>
        <v/>
      </c>
      <c r="O1231" s="37" t="str">
        <f aca="false">IF(OR($C1231="",N(TOP!$C$14)=0),"",N($L1231)/TOP!$C$14)</f>
        <v/>
      </c>
      <c r="P1231" s="42" t="str">
        <f aca="false">IF($C1231="","",IFERROR(CHOOSE(MATCH(TOP!$C$10,{"【期間A】","【期間B】","【期間C】"},0),N($M1231),N($N1231),N($O1231)),0))</f>
        <v/>
      </c>
    </row>
    <row r="1232" customFormat="false" ht="15" hidden="false" customHeight="false" outlineLevel="0" collapsed="false">
      <c r="B1232" s="12" t="n">
        <v>1227</v>
      </c>
      <c r="C1232" s="36" t="str">
        <f aca="false">IF(②実績CSV_期間A!$M1228="","",②実績CSV_期間A!$M1228&amp;"")</f>
        <v/>
      </c>
      <c r="D1232" s="12" t="str">
        <f aca="false">IF($C1232="","",②実績CSV_期間A!$N1228)</f>
        <v/>
      </c>
      <c r="E1232" s="12" t="str">
        <f aca="false">IF($C1232="","",RIGHT($D1232,1))</f>
        <v/>
      </c>
      <c r="F1232" s="41" t="str">
        <f aca="false">IF($C1232="","",IFERROR(INDEX(サイズ換算マスタ!$C$6:$C$8,MATCH($E1232,サイズ換算マスタ!$B$6:$B$8,0)),1))</f>
        <v/>
      </c>
      <c r="G1232" s="38" t="str">
        <f aca="false">IF($C1232="","",SUMIFS(②実績CSV_期間A!$AA$2:$AA$5001,②実績CSV_期間A!$M$2:$M$5001,$C1232))</f>
        <v/>
      </c>
      <c r="H1232" s="38" t="str">
        <f aca="false">IF($C1232="","",SUMIFS(③実績CSV_期間B!$AA$2:$AA$5001,③実績CSV_期間B!$M$2:$M$5001,$C1232))</f>
        <v/>
      </c>
      <c r="I1232" s="38" t="str">
        <f aca="false">IF($C1232="","",SUMIFS(④実績CSV_期間C!$AA$2:$AA$5001,④実績CSV_期間C!$M$2:$M$5001,$C1232))</f>
        <v/>
      </c>
      <c r="J1232" s="38" t="str">
        <f aca="false">IF($C1232="","",N($F1232)*N($G1232))</f>
        <v/>
      </c>
      <c r="K1232" s="38" t="str">
        <f aca="false">IF($C1232="","",N($F1232)*N($H1232))</f>
        <v/>
      </c>
      <c r="L1232" s="38" t="str">
        <f aca="false">IF($C1232="","",N($F1232)*N($I1232))</f>
        <v/>
      </c>
      <c r="M1232" s="37" t="str">
        <f aca="false">IF(OR($C1232="",N(TOP!$C$12)=0),"",N($J1232)/TOP!$C$12)</f>
        <v/>
      </c>
      <c r="N1232" s="37" t="str">
        <f aca="false">IF(OR($C1232="",N(TOP!$C$13)=0),"",N($K1232)/TOP!$C$13)</f>
        <v/>
      </c>
      <c r="O1232" s="37" t="str">
        <f aca="false">IF(OR($C1232="",N(TOP!$C$14)=0),"",N($L1232)/TOP!$C$14)</f>
        <v/>
      </c>
      <c r="P1232" s="42" t="str">
        <f aca="false">IF($C1232="","",IFERROR(CHOOSE(MATCH(TOP!$C$10,{"【期間A】","【期間B】","【期間C】"},0),N($M1232),N($N1232),N($O1232)),0))</f>
        <v/>
      </c>
    </row>
    <row r="1233" customFormat="false" ht="15" hidden="false" customHeight="false" outlineLevel="0" collapsed="false">
      <c r="B1233" s="12" t="n">
        <v>1228</v>
      </c>
      <c r="C1233" s="36" t="str">
        <f aca="false">IF(②実績CSV_期間A!$M1229="","",②実績CSV_期間A!$M1229&amp;"")</f>
        <v/>
      </c>
      <c r="D1233" s="12" t="str">
        <f aca="false">IF($C1233="","",②実績CSV_期間A!$N1229)</f>
        <v/>
      </c>
      <c r="E1233" s="12" t="str">
        <f aca="false">IF($C1233="","",RIGHT($D1233,1))</f>
        <v/>
      </c>
      <c r="F1233" s="41" t="str">
        <f aca="false">IF($C1233="","",IFERROR(INDEX(サイズ換算マスタ!$C$6:$C$8,MATCH($E1233,サイズ換算マスタ!$B$6:$B$8,0)),1))</f>
        <v/>
      </c>
      <c r="G1233" s="38" t="str">
        <f aca="false">IF($C1233="","",SUMIFS(②実績CSV_期間A!$AA$2:$AA$5001,②実績CSV_期間A!$M$2:$M$5001,$C1233))</f>
        <v/>
      </c>
      <c r="H1233" s="38" t="str">
        <f aca="false">IF($C1233="","",SUMIFS(③実績CSV_期間B!$AA$2:$AA$5001,③実績CSV_期間B!$M$2:$M$5001,$C1233))</f>
        <v/>
      </c>
      <c r="I1233" s="38" t="str">
        <f aca="false">IF($C1233="","",SUMIFS(④実績CSV_期間C!$AA$2:$AA$5001,④実績CSV_期間C!$M$2:$M$5001,$C1233))</f>
        <v/>
      </c>
      <c r="J1233" s="38" t="str">
        <f aca="false">IF($C1233="","",N($F1233)*N($G1233))</f>
        <v/>
      </c>
      <c r="K1233" s="38" t="str">
        <f aca="false">IF($C1233="","",N($F1233)*N($H1233))</f>
        <v/>
      </c>
      <c r="L1233" s="38" t="str">
        <f aca="false">IF($C1233="","",N($F1233)*N($I1233))</f>
        <v/>
      </c>
      <c r="M1233" s="37" t="str">
        <f aca="false">IF(OR($C1233="",N(TOP!$C$12)=0),"",N($J1233)/TOP!$C$12)</f>
        <v/>
      </c>
      <c r="N1233" s="37" t="str">
        <f aca="false">IF(OR($C1233="",N(TOP!$C$13)=0),"",N($K1233)/TOP!$C$13)</f>
        <v/>
      </c>
      <c r="O1233" s="37" t="str">
        <f aca="false">IF(OR($C1233="",N(TOP!$C$14)=0),"",N($L1233)/TOP!$C$14)</f>
        <v/>
      </c>
      <c r="P1233" s="42" t="str">
        <f aca="false">IF($C1233="","",IFERROR(CHOOSE(MATCH(TOP!$C$10,{"【期間A】","【期間B】","【期間C】"},0),N($M1233),N($N1233),N($O1233)),0))</f>
        <v/>
      </c>
    </row>
    <row r="1234" customFormat="false" ht="15" hidden="false" customHeight="false" outlineLevel="0" collapsed="false">
      <c r="B1234" s="12" t="n">
        <v>1229</v>
      </c>
      <c r="C1234" s="36" t="str">
        <f aca="false">IF(②実績CSV_期間A!$M1230="","",②実績CSV_期間A!$M1230&amp;"")</f>
        <v/>
      </c>
      <c r="D1234" s="12" t="str">
        <f aca="false">IF($C1234="","",②実績CSV_期間A!$N1230)</f>
        <v/>
      </c>
      <c r="E1234" s="12" t="str">
        <f aca="false">IF($C1234="","",RIGHT($D1234,1))</f>
        <v/>
      </c>
      <c r="F1234" s="41" t="str">
        <f aca="false">IF($C1234="","",IFERROR(INDEX(サイズ換算マスタ!$C$6:$C$8,MATCH($E1234,サイズ換算マスタ!$B$6:$B$8,0)),1))</f>
        <v/>
      </c>
      <c r="G1234" s="38" t="str">
        <f aca="false">IF($C1234="","",SUMIFS(②実績CSV_期間A!$AA$2:$AA$5001,②実績CSV_期間A!$M$2:$M$5001,$C1234))</f>
        <v/>
      </c>
      <c r="H1234" s="38" t="str">
        <f aca="false">IF($C1234="","",SUMIFS(③実績CSV_期間B!$AA$2:$AA$5001,③実績CSV_期間B!$M$2:$M$5001,$C1234))</f>
        <v/>
      </c>
      <c r="I1234" s="38" t="str">
        <f aca="false">IF($C1234="","",SUMIFS(④実績CSV_期間C!$AA$2:$AA$5001,④実績CSV_期間C!$M$2:$M$5001,$C1234))</f>
        <v/>
      </c>
      <c r="J1234" s="38" t="str">
        <f aca="false">IF($C1234="","",N($F1234)*N($G1234))</f>
        <v/>
      </c>
      <c r="K1234" s="38" t="str">
        <f aca="false">IF($C1234="","",N($F1234)*N($H1234))</f>
        <v/>
      </c>
      <c r="L1234" s="38" t="str">
        <f aca="false">IF($C1234="","",N($F1234)*N($I1234))</f>
        <v/>
      </c>
      <c r="M1234" s="37" t="str">
        <f aca="false">IF(OR($C1234="",N(TOP!$C$12)=0),"",N($J1234)/TOP!$C$12)</f>
        <v/>
      </c>
      <c r="N1234" s="37" t="str">
        <f aca="false">IF(OR($C1234="",N(TOP!$C$13)=0),"",N($K1234)/TOP!$C$13)</f>
        <v/>
      </c>
      <c r="O1234" s="37" t="str">
        <f aca="false">IF(OR($C1234="",N(TOP!$C$14)=0),"",N($L1234)/TOP!$C$14)</f>
        <v/>
      </c>
      <c r="P1234" s="42" t="str">
        <f aca="false">IF($C1234="","",IFERROR(CHOOSE(MATCH(TOP!$C$10,{"【期間A】","【期間B】","【期間C】"},0),N($M1234),N($N1234),N($O1234)),0))</f>
        <v/>
      </c>
    </row>
    <row r="1235" customFormat="false" ht="15" hidden="false" customHeight="false" outlineLevel="0" collapsed="false">
      <c r="B1235" s="12" t="n">
        <v>1230</v>
      </c>
      <c r="C1235" s="36" t="str">
        <f aca="false">IF(②実績CSV_期間A!$M1231="","",②実績CSV_期間A!$M1231&amp;"")</f>
        <v/>
      </c>
      <c r="D1235" s="12" t="str">
        <f aca="false">IF($C1235="","",②実績CSV_期間A!$N1231)</f>
        <v/>
      </c>
      <c r="E1235" s="12" t="str">
        <f aca="false">IF($C1235="","",RIGHT($D1235,1))</f>
        <v/>
      </c>
      <c r="F1235" s="41" t="str">
        <f aca="false">IF($C1235="","",IFERROR(INDEX(サイズ換算マスタ!$C$6:$C$8,MATCH($E1235,サイズ換算マスタ!$B$6:$B$8,0)),1))</f>
        <v/>
      </c>
      <c r="G1235" s="38" t="str">
        <f aca="false">IF($C1235="","",SUMIFS(②実績CSV_期間A!$AA$2:$AA$5001,②実績CSV_期間A!$M$2:$M$5001,$C1235))</f>
        <v/>
      </c>
      <c r="H1235" s="38" t="str">
        <f aca="false">IF($C1235="","",SUMIFS(③実績CSV_期間B!$AA$2:$AA$5001,③実績CSV_期間B!$M$2:$M$5001,$C1235))</f>
        <v/>
      </c>
      <c r="I1235" s="38" t="str">
        <f aca="false">IF($C1235="","",SUMIFS(④実績CSV_期間C!$AA$2:$AA$5001,④実績CSV_期間C!$M$2:$M$5001,$C1235))</f>
        <v/>
      </c>
      <c r="J1235" s="38" t="str">
        <f aca="false">IF($C1235="","",N($F1235)*N($G1235))</f>
        <v/>
      </c>
      <c r="K1235" s="38" t="str">
        <f aca="false">IF($C1235="","",N($F1235)*N($H1235))</f>
        <v/>
      </c>
      <c r="L1235" s="38" t="str">
        <f aca="false">IF($C1235="","",N($F1235)*N($I1235))</f>
        <v/>
      </c>
      <c r="M1235" s="37" t="str">
        <f aca="false">IF(OR($C1235="",N(TOP!$C$12)=0),"",N($J1235)/TOP!$C$12)</f>
        <v/>
      </c>
      <c r="N1235" s="37" t="str">
        <f aca="false">IF(OR($C1235="",N(TOP!$C$13)=0),"",N($K1235)/TOP!$C$13)</f>
        <v/>
      </c>
      <c r="O1235" s="37" t="str">
        <f aca="false">IF(OR($C1235="",N(TOP!$C$14)=0),"",N($L1235)/TOP!$C$14)</f>
        <v/>
      </c>
      <c r="P1235" s="42" t="str">
        <f aca="false">IF($C1235="","",IFERROR(CHOOSE(MATCH(TOP!$C$10,{"【期間A】","【期間B】","【期間C】"},0),N($M1235),N($N1235),N($O1235)),0))</f>
        <v/>
      </c>
    </row>
    <row r="1236" customFormat="false" ht="15" hidden="false" customHeight="false" outlineLevel="0" collapsed="false">
      <c r="B1236" s="12" t="n">
        <v>1231</v>
      </c>
      <c r="C1236" s="36" t="str">
        <f aca="false">IF(②実績CSV_期間A!$M1232="","",②実績CSV_期間A!$M1232&amp;"")</f>
        <v/>
      </c>
      <c r="D1236" s="12" t="str">
        <f aca="false">IF($C1236="","",②実績CSV_期間A!$N1232)</f>
        <v/>
      </c>
      <c r="E1236" s="12" t="str">
        <f aca="false">IF($C1236="","",RIGHT($D1236,1))</f>
        <v/>
      </c>
      <c r="F1236" s="41" t="str">
        <f aca="false">IF($C1236="","",IFERROR(INDEX(サイズ換算マスタ!$C$6:$C$8,MATCH($E1236,サイズ換算マスタ!$B$6:$B$8,0)),1))</f>
        <v/>
      </c>
      <c r="G1236" s="38" t="str">
        <f aca="false">IF($C1236="","",SUMIFS(②実績CSV_期間A!$AA$2:$AA$5001,②実績CSV_期間A!$M$2:$M$5001,$C1236))</f>
        <v/>
      </c>
      <c r="H1236" s="38" t="str">
        <f aca="false">IF($C1236="","",SUMIFS(③実績CSV_期間B!$AA$2:$AA$5001,③実績CSV_期間B!$M$2:$M$5001,$C1236))</f>
        <v/>
      </c>
      <c r="I1236" s="38" t="str">
        <f aca="false">IF($C1236="","",SUMIFS(④実績CSV_期間C!$AA$2:$AA$5001,④実績CSV_期間C!$M$2:$M$5001,$C1236))</f>
        <v/>
      </c>
      <c r="J1236" s="38" t="str">
        <f aca="false">IF($C1236="","",N($F1236)*N($G1236))</f>
        <v/>
      </c>
      <c r="K1236" s="38" t="str">
        <f aca="false">IF($C1236="","",N($F1236)*N($H1236))</f>
        <v/>
      </c>
      <c r="L1236" s="38" t="str">
        <f aca="false">IF($C1236="","",N($F1236)*N($I1236))</f>
        <v/>
      </c>
      <c r="M1236" s="37" t="str">
        <f aca="false">IF(OR($C1236="",N(TOP!$C$12)=0),"",N($J1236)/TOP!$C$12)</f>
        <v/>
      </c>
      <c r="N1236" s="37" t="str">
        <f aca="false">IF(OR($C1236="",N(TOP!$C$13)=0),"",N($K1236)/TOP!$C$13)</f>
        <v/>
      </c>
      <c r="O1236" s="37" t="str">
        <f aca="false">IF(OR($C1236="",N(TOP!$C$14)=0),"",N($L1236)/TOP!$C$14)</f>
        <v/>
      </c>
      <c r="P1236" s="42" t="str">
        <f aca="false">IF($C1236="","",IFERROR(CHOOSE(MATCH(TOP!$C$10,{"【期間A】","【期間B】","【期間C】"},0),N($M1236),N($N1236),N($O1236)),0))</f>
        <v/>
      </c>
    </row>
    <row r="1237" customFormat="false" ht="15" hidden="false" customHeight="false" outlineLevel="0" collapsed="false">
      <c r="B1237" s="12" t="n">
        <v>1232</v>
      </c>
      <c r="C1237" s="36" t="str">
        <f aca="false">IF(②実績CSV_期間A!$M1233="","",②実績CSV_期間A!$M1233&amp;"")</f>
        <v/>
      </c>
      <c r="D1237" s="12" t="str">
        <f aca="false">IF($C1237="","",②実績CSV_期間A!$N1233)</f>
        <v/>
      </c>
      <c r="E1237" s="12" t="str">
        <f aca="false">IF($C1237="","",RIGHT($D1237,1))</f>
        <v/>
      </c>
      <c r="F1237" s="41" t="str">
        <f aca="false">IF($C1237="","",IFERROR(INDEX(サイズ換算マスタ!$C$6:$C$8,MATCH($E1237,サイズ換算マスタ!$B$6:$B$8,0)),1))</f>
        <v/>
      </c>
      <c r="G1237" s="38" t="str">
        <f aca="false">IF($C1237="","",SUMIFS(②実績CSV_期間A!$AA$2:$AA$5001,②実績CSV_期間A!$M$2:$M$5001,$C1237))</f>
        <v/>
      </c>
      <c r="H1237" s="38" t="str">
        <f aca="false">IF($C1237="","",SUMIFS(③実績CSV_期間B!$AA$2:$AA$5001,③実績CSV_期間B!$M$2:$M$5001,$C1237))</f>
        <v/>
      </c>
      <c r="I1237" s="38" t="str">
        <f aca="false">IF($C1237="","",SUMIFS(④実績CSV_期間C!$AA$2:$AA$5001,④実績CSV_期間C!$M$2:$M$5001,$C1237))</f>
        <v/>
      </c>
      <c r="J1237" s="38" t="str">
        <f aca="false">IF($C1237="","",N($F1237)*N($G1237))</f>
        <v/>
      </c>
      <c r="K1237" s="38" t="str">
        <f aca="false">IF($C1237="","",N($F1237)*N($H1237))</f>
        <v/>
      </c>
      <c r="L1237" s="38" t="str">
        <f aca="false">IF($C1237="","",N($F1237)*N($I1237))</f>
        <v/>
      </c>
      <c r="M1237" s="37" t="str">
        <f aca="false">IF(OR($C1237="",N(TOP!$C$12)=0),"",N($J1237)/TOP!$C$12)</f>
        <v/>
      </c>
      <c r="N1237" s="37" t="str">
        <f aca="false">IF(OR($C1237="",N(TOP!$C$13)=0),"",N($K1237)/TOP!$C$13)</f>
        <v/>
      </c>
      <c r="O1237" s="37" t="str">
        <f aca="false">IF(OR($C1237="",N(TOP!$C$14)=0),"",N($L1237)/TOP!$C$14)</f>
        <v/>
      </c>
      <c r="P1237" s="42" t="str">
        <f aca="false">IF($C1237="","",IFERROR(CHOOSE(MATCH(TOP!$C$10,{"【期間A】","【期間B】","【期間C】"},0),N($M1237),N($N1237),N($O1237)),0))</f>
        <v/>
      </c>
    </row>
    <row r="1238" customFormat="false" ht="15" hidden="false" customHeight="false" outlineLevel="0" collapsed="false">
      <c r="B1238" s="12" t="n">
        <v>1233</v>
      </c>
      <c r="C1238" s="36" t="str">
        <f aca="false">IF(②実績CSV_期間A!$M1234="","",②実績CSV_期間A!$M1234&amp;"")</f>
        <v/>
      </c>
      <c r="D1238" s="12" t="str">
        <f aca="false">IF($C1238="","",②実績CSV_期間A!$N1234)</f>
        <v/>
      </c>
      <c r="E1238" s="12" t="str">
        <f aca="false">IF($C1238="","",RIGHT($D1238,1))</f>
        <v/>
      </c>
      <c r="F1238" s="41" t="str">
        <f aca="false">IF($C1238="","",IFERROR(INDEX(サイズ換算マスタ!$C$6:$C$8,MATCH($E1238,サイズ換算マスタ!$B$6:$B$8,0)),1))</f>
        <v/>
      </c>
      <c r="G1238" s="38" t="str">
        <f aca="false">IF($C1238="","",SUMIFS(②実績CSV_期間A!$AA$2:$AA$5001,②実績CSV_期間A!$M$2:$M$5001,$C1238))</f>
        <v/>
      </c>
      <c r="H1238" s="38" t="str">
        <f aca="false">IF($C1238="","",SUMIFS(③実績CSV_期間B!$AA$2:$AA$5001,③実績CSV_期間B!$M$2:$M$5001,$C1238))</f>
        <v/>
      </c>
      <c r="I1238" s="38" t="str">
        <f aca="false">IF($C1238="","",SUMIFS(④実績CSV_期間C!$AA$2:$AA$5001,④実績CSV_期間C!$M$2:$M$5001,$C1238))</f>
        <v/>
      </c>
      <c r="J1238" s="38" t="str">
        <f aca="false">IF($C1238="","",N($F1238)*N($G1238))</f>
        <v/>
      </c>
      <c r="K1238" s="38" t="str">
        <f aca="false">IF($C1238="","",N($F1238)*N($H1238))</f>
        <v/>
      </c>
      <c r="L1238" s="38" t="str">
        <f aca="false">IF($C1238="","",N($F1238)*N($I1238))</f>
        <v/>
      </c>
      <c r="M1238" s="37" t="str">
        <f aca="false">IF(OR($C1238="",N(TOP!$C$12)=0),"",N($J1238)/TOP!$C$12)</f>
        <v/>
      </c>
      <c r="N1238" s="37" t="str">
        <f aca="false">IF(OR($C1238="",N(TOP!$C$13)=0),"",N($K1238)/TOP!$C$13)</f>
        <v/>
      </c>
      <c r="O1238" s="37" t="str">
        <f aca="false">IF(OR($C1238="",N(TOP!$C$14)=0),"",N($L1238)/TOP!$C$14)</f>
        <v/>
      </c>
      <c r="P1238" s="42" t="str">
        <f aca="false">IF($C1238="","",IFERROR(CHOOSE(MATCH(TOP!$C$10,{"【期間A】","【期間B】","【期間C】"},0),N($M1238),N($N1238),N($O1238)),0))</f>
        <v/>
      </c>
    </row>
    <row r="1239" customFormat="false" ht="15" hidden="false" customHeight="false" outlineLevel="0" collapsed="false">
      <c r="B1239" s="12" t="n">
        <v>1234</v>
      </c>
      <c r="C1239" s="36" t="str">
        <f aca="false">IF(②実績CSV_期間A!$M1235="","",②実績CSV_期間A!$M1235&amp;"")</f>
        <v/>
      </c>
      <c r="D1239" s="12" t="str">
        <f aca="false">IF($C1239="","",②実績CSV_期間A!$N1235)</f>
        <v/>
      </c>
      <c r="E1239" s="12" t="str">
        <f aca="false">IF($C1239="","",RIGHT($D1239,1))</f>
        <v/>
      </c>
      <c r="F1239" s="41" t="str">
        <f aca="false">IF($C1239="","",IFERROR(INDEX(サイズ換算マスタ!$C$6:$C$8,MATCH($E1239,サイズ換算マスタ!$B$6:$B$8,0)),1))</f>
        <v/>
      </c>
      <c r="G1239" s="38" t="str">
        <f aca="false">IF($C1239="","",SUMIFS(②実績CSV_期間A!$AA$2:$AA$5001,②実績CSV_期間A!$M$2:$M$5001,$C1239))</f>
        <v/>
      </c>
      <c r="H1239" s="38" t="str">
        <f aca="false">IF($C1239="","",SUMIFS(③実績CSV_期間B!$AA$2:$AA$5001,③実績CSV_期間B!$M$2:$M$5001,$C1239))</f>
        <v/>
      </c>
      <c r="I1239" s="38" t="str">
        <f aca="false">IF($C1239="","",SUMIFS(④実績CSV_期間C!$AA$2:$AA$5001,④実績CSV_期間C!$M$2:$M$5001,$C1239))</f>
        <v/>
      </c>
      <c r="J1239" s="38" t="str">
        <f aca="false">IF($C1239="","",N($F1239)*N($G1239))</f>
        <v/>
      </c>
      <c r="K1239" s="38" t="str">
        <f aca="false">IF($C1239="","",N($F1239)*N($H1239))</f>
        <v/>
      </c>
      <c r="L1239" s="38" t="str">
        <f aca="false">IF($C1239="","",N($F1239)*N($I1239))</f>
        <v/>
      </c>
      <c r="M1239" s="37" t="str">
        <f aca="false">IF(OR($C1239="",N(TOP!$C$12)=0),"",N($J1239)/TOP!$C$12)</f>
        <v/>
      </c>
      <c r="N1239" s="37" t="str">
        <f aca="false">IF(OR($C1239="",N(TOP!$C$13)=0),"",N($K1239)/TOP!$C$13)</f>
        <v/>
      </c>
      <c r="O1239" s="37" t="str">
        <f aca="false">IF(OR($C1239="",N(TOP!$C$14)=0),"",N($L1239)/TOP!$C$14)</f>
        <v/>
      </c>
      <c r="P1239" s="42" t="str">
        <f aca="false">IF($C1239="","",IFERROR(CHOOSE(MATCH(TOP!$C$10,{"【期間A】","【期間B】","【期間C】"},0),N($M1239),N($N1239),N($O1239)),0))</f>
        <v/>
      </c>
    </row>
    <row r="1240" customFormat="false" ht="15" hidden="false" customHeight="false" outlineLevel="0" collapsed="false">
      <c r="B1240" s="12" t="n">
        <v>1235</v>
      </c>
      <c r="C1240" s="36" t="str">
        <f aca="false">IF(②実績CSV_期間A!$M1236="","",②実績CSV_期間A!$M1236&amp;"")</f>
        <v/>
      </c>
      <c r="D1240" s="12" t="str">
        <f aca="false">IF($C1240="","",②実績CSV_期間A!$N1236)</f>
        <v/>
      </c>
      <c r="E1240" s="12" t="str">
        <f aca="false">IF($C1240="","",RIGHT($D1240,1))</f>
        <v/>
      </c>
      <c r="F1240" s="41" t="str">
        <f aca="false">IF($C1240="","",IFERROR(INDEX(サイズ換算マスタ!$C$6:$C$8,MATCH($E1240,サイズ換算マスタ!$B$6:$B$8,0)),1))</f>
        <v/>
      </c>
      <c r="G1240" s="38" t="str">
        <f aca="false">IF($C1240="","",SUMIFS(②実績CSV_期間A!$AA$2:$AA$5001,②実績CSV_期間A!$M$2:$M$5001,$C1240))</f>
        <v/>
      </c>
      <c r="H1240" s="38" t="str">
        <f aca="false">IF($C1240="","",SUMIFS(③実績CSV_期間B!$AA$2:$AA$5001,③実績CSV_期間B!$M$2:$M$5001,$C1240))</f>
        <v/>
      </c>
      <c r="I1240" s="38" t="str">
        <f aca="false">IF($C1240="","",SUMIFS(④実績CSV_期間C!$AA$2:$AA$5001,④実績CSV_期間C!$M$2:$M$5001,$C1240))</f>
        <v/>
      </c>
      <c r="J1240" s="38" t="str">
        <f aca="false">IF($C1240="","",N($F1240)*N($G1240))</f>
        <v/>
      </c>
      <c r="K1240" s="38" t="str">
        <f aca="false">IF($C1240="","",N($F1240)*N($H1240))</f>
        <v/>
      </c>
      <c r="L1240" s="38" t="str">
        <f aca="false">IF($C1240="","",N($F1240)*N($I1240))</f>
        <v/>
      </c>
      <c r="M1240" s="37" t="str">
        <f aca="false">IF(OR($C1240="",N(TOP!$C$12)=0),"",N($J1240)/TOP!$C$12)</f>
        <v/>
      </c>
      <c r="N1240" s="37" t="str">
        <f aca="false">IF(OR($C1240="",N(TOP!$C$13)=0),"",N($K1240)/TOP!$C$13)</f>
        <v/>
      </c>
      <c r="O1240" s="37" t="str">
        <f aca="false">IF(OR($C1240="",N(TOP!$C$14)=0),"",N($L1240)/TOP!$C$14)</f>
        <v/>
      </c>
      <c r="P1240" s="42" t="str">
        <f aca="false">IF($C1240="","",IFERROR(CHOOSE(MATCH(TOP!$C$10,{"【期間A】","【期間B】","【期間C】"},0),N($M1240),N($N1240),N($O1240)),0))</f>
        <v/>
      </c>
    </row>
    <row r="1241" customFormat="false" ht="15" hidden="false" customHeight="false" outlineLevel="0" collapsed="false">
      <c r="B1241" s="12" t="n">
        <v>1236</v>
      </c>
      <c r="C1241" s="36" t="str">
        <f aca="false">IF(②実績CSV_期間A!$M1237="","",②実績CSV_期間A!$M1237&amp;"")</f>
        <v/>
      </c>
      <c r="D1241" s="12" t="str">
        <f aca="false">IF($C1241="","",②実績CSV_期間A!$N1237)</f>
        <v/>
      </c>
      <c r="E1241" s="12" t="str">
        <f aca="false">IF($C1241="","",RIGHT($D1241,1))</f>
        <v/>
      </c>
      <c r="F1241" s="41" t="str">
        <f aca="false">IF($C1241="","",IFERROR(INDEX(サイズ換算マスタ!$C$6:$C$8,MATCH($E1241,サイズ換算マスタ!$B$6:$B$8,0)),1))</f>
        <v/>
      </c>
      <c r="G1241" s="38" t="str">
        <f aca="false">IF($C1241="","",SUMIFS(②実績CSV_期間A!$AA$2:$AA$5001,②実績CSV_期間A!$M$2:$M$5001,$C1241))</f>
        <v/>
      </c>
      <c r="H1241" s="38" t="str">
        <f aca="false">IF($C1241="","",SUMIFS(③実績CSV_期間B!$AA$2:$AA$5001,③実績CSV_期間B!$M$2:$M$5001,$C1241))</f>
        <v/>
      </c>
      <c r="I1241" s="38" t="str">
        <f aca="false">IF($C1241="","",SUMIFS(④実績CSV_期間C!$AA$2:$AA$5001,④実績CSV_期間C!$M$2:$M$5001,$C1241))</f>
        <v/>
      </c>
      <c r="J1241" s="38" t="str">
        <f aca="false">IF($C1241="","",N($F1241)*N($G1241))</f>
        <v/>
      </c>
      <c r="K1241" s="38" t="str">
        <f aca="false">IF($C1241="","",N($F1241)*N($H1241))</f>
        <v/>
      </c>
      <c r="L1241" s="38" t="str">
        <f aca="false">IF($C1241="","",N($F1241)*N($I1241))</f>
        <v/>
      </c>
      <c r="M1241" s="37" t="str">
        <f aca="false">IF(OR($C1241="",N(TOP!$C$12)=0),"",N($J1241)/TOP!$C$12)</f>
        <v/>
      </c>
      <c r="N1241" s="37" t="str">
        <f aca="false">IF(OR($C1241="",N(TOP!$C$13)=0),"",N($K1241)/TOP!$C$13)</f>
        <v/>
      </c>
      <c r="O1241" s="37" t="str">
        <f aca="false">IF(OR($C1241="",N(TOP!$C$14)=0),"",N($L1241)/TOP!$C$14)</f>
        <v/>
      </c>
      <c r="P1241" s="42" t="str">
        <f aca="false">IF($C1241="","",IFERROR(CHOOSE(MATCH(TOP!$C$10,{"【期間A】","【期間B】","【期間C】"},0),N($M1241),N($N1241),N($O1241)),0))</f>
        <v/>
      </c>
    </row>
    <row r="1242" customFormat="false" ht="15" hidden="false" customHeight="false" outlineLevel="0" collapsed="false">
      <c r="B1242" s="12" t="n">
        <v>1237</v>
      </c>
      <c r="C1242" s="36" t="str">
        <f aca="false">IF(②実績CSV_期間A!$M1238="","",②実績CSV_期間A!$M1238&amp;"")</f>
        <v/>
      </c>
      <c r="D1242" s="12" t="str">
        <f aca="false">IF($C1242="","",②実績CSV_期間A!$N1238)</f>
        <v/>
      </c>
      <c r="E1242" s="12" t="str">
        <f aca="false">IF($C1242="","",RIGHT($D1242,1))</f>
        <v/>
      </c>
      <c r="F1242" s="41" t="str">
        <f aca="false">IF($C1242="","",IFERROR(INDEX(サイズ換算マスタ!$C$6:$C$8,MATCH($E1242,サイズ換算マスタ!$B$6:$B$8,0)),1))</f>
        <v/>
      </c>
      <c r="G1242" s="38" t="str">
        <f aca="false">IF($C1242="","",SUMIFS(②実績CSV_期間A!$AA$2:$AA$5001,②実績CSV_期間A!$M$2:$M$5001,$C1242))</f>
        <v/>
      </c>
      <c r="H1242" s="38" t="str">
        <f aca="false">IF($C1242="","",SUMIFS(③実績CSV_期間B!$AA$2:$AA$5001,③実績CSV_期間B!$M$2:$M$5001,$C1242))</f>
        <v/>
      </c>
      <c r="I1242" s="38" t="str">
        <f aca="false">IF($C1242="","",SUMIFS(④実績CSV_期間C!$AA$2:$AA$5001,④実績CSV_期間C!$M$2:$M$5001,$C1242))</f>
        <v/>
      </c>
      <c r="J1242" s="38" t="str">
        <f aca="false">IF($C1242="","",N($F1242)*N($G1242))</f>
        <v/>
      </c>
      <c r="K1242" s="38" t="str">
        <f aca="false">IF($C1242="","",N($F1242)*N($H1242))</f>
        <v/>
      </c>
      <c r="L1242" s="38" t="str">
        <f aca="false">IF($C1242="","",N($F1242)*N($I1242))</f>
        <v/>
      </c>
      <c r="M1242" s="37" t="str">
        <f aca="false">IF(OR($C1242="",N(TOP!$C$12)=0),"",N($J1242)/TOP!$C$12)</f>
        <v/>
      </c>
      <c r="N1242" s="37" t="str">
        <f aca="false">IF(OR($C1242="",N(TOP!$C$13)=0),"",N($K1242)/TOP!$C$13)</f>
        <v/>
      </c>
      <c r="O1242" s="37" t="str">
        <f aca="false">IF(OR($C1242="",N(TOP!$C$14)=0),"",N($L1242)/TOP!$C$14)</f>
        <v/>
      </c>
      <c r="P1242" s="42" t="str">
        <f aca="false">IF($C1242="","",IFERROR(CHOOSE(MATCH(TOP!$C$10,{"【期間A】","【期間B】","【期間C】"},0),N($M1242),N($N1242),N($O1242)),0))</f>
        <v/>
      </c>
    </row>
    <row r="1243" customFormat="false" ht="15" hidden="false" customHeight="false" outlineLevel="0" collapsed="false">
      <c r="B1243" s="12" t="n">
        <v>1238</v>
      </c>
      <c r="C1243" s="36" t="str">
        <f aca="false">IF(②実績CSV_期間A!$M1239="","",②実績CSV_期間A!$M1239&amp;"")</f>
        <v/>
      </c>
      <c r="D1243" s="12" t="str">
        <f aca="false">IF($C1243="","",②実績CSV_期間A!$N1239)</f>
        <v/>
      </c>
      <c r="E1243" s="12" t="str">
        <f aca="false">IF($C1243="","",RIGHT($D1243,1))</f>
        <v/>
      </c>
      <c r="F1243" s="41" t="str">
        <f aca="false">IF($C1243="","",IFERROR(INDEX(サイズ換算マスタ!$C$6:$C$8,MATCH($E1243,サイズ換算マスタ!$B$6:$B$8,0)),1))</f>
        <v/>
      </c>
      <c r="G1243" s="38" t="str">
        <f aca="false">IF($C1243="","",SUMIFS(②実績CSV_期間A!$AA$2:$AA$5001,②実績CSV_期間A!$M$2:$M$5001,$C1243))</f>
        <v/>
      </c>
      <c r="H1243" s="38" t="str">
        <f aca="false">IF($C1243="","",SUMIFS(③実績CSV_期間B!$AA$2:$AA$5001,③実績CSV_期間B!$M$2:$M$5001,$C1243))</f>
        <v/>
      </c>
      <c r="I1243" s="38" t="str">
        <f aca="false">IF($C1243="","",SUMIFS(④実績CSV_期間C!$AA$2:$AA$5001,④実績CSV_期間C!$M$2:$M$5001,$C1243))</f>
        <v/>
      </c>
      <c r="J1243" s="38" t="str">
        <f aca="false">IF($C1243="","",N($F1243)*N($G1243))</f>
        <v/>
      </c>
      <c r="K1243" s="38" t="str">
        <f aca="false">IF($C1243="","",N($F1243)*N($H1243))</f>
        <v/>
      </c>
      <c r="L1243" s="38" t="str">
        <f aca="false">IF($C1243="","",N($F1243)*N($I1243))</f>
        <v/>
      </c>
      <c r="M1243" s="37" t="str">
        <f aca="false">IF(OR($C1243="",N(TOP!$C$12)=0),"",N($J1243)/TOP!$C$12)</f>
        <v/>
      </c>
      <c r="N1243" s="37" t="str">
        <f aca="false">IF(OR($C1243="",N(TOP!$C$13)=0),"",N($K1243)/TOP!$C$13)</f>
        <v/>
      </c>
      <c r="O1243" s="37" t="str">
        <f aca="false">IF(OR($C1243="",N(TOP!$C$14)=0),"",N($L1243)/TOP!$C$14)</f>
        <v/>
      </c>
      <c r="P1243" s="42" t="str">
        <f aca="false">IF($C1243="","",IFERROR(CHOOSE(MATCH(TOP!$C$10,{"【期間A】","【期間B】","【期間C】"},0),N($M1243),N($N1243),N($O1243)),0))</f>
        <v/>
      </c>
    </row>
    <row r="1244" customFormat="false" ht="15" hidden="false" customHeight="false" outlineLevel="0" collapsed="false">
      <c r="B1244" s="12" t="n">
        <v>1239</v>
      </c>
      <c r="C1244" s="36" t="str">
        <f aca="false">IF(②実績CSV_期間A!$M1240="","",②実績CSV_期間A!$M1240&amp;"")</f>
        <v/>
      </c>
      <c r="D1244" s="12" t="str">
        <f aca="false">IF($C1244="","",②実績CSV_期間A!$N1240)</f>
        <v/>
      </c>
      <c r="E1244" s="12" t="str">
        <f aca="false">IF($C1244="","",RIGHT($D1244,1))</f>
        <v/>
      </c>
      <c r="F1244" s="41" t="str">
        <f aca="false">IF($C1244="","",IFERROR(INDEX(サイズ換算マスタ!$C$6:$C$8,MATCH($E1244,サイズ換算マスタ!$B$6:$B$8,0)),1))</f>
        <v/>
      </c>
      <c r="G1244" s="38" t="str">
        <f aca="false">IF($C1244="","",SUMIFS(②実績CSV_期間A!$AA$2:$AA$5001,②実績CSV_期間A!$M$2:$M$5001,$C1244))</f>
        <v/>
      </c>
      <c r="H1244" s="38" t="str">
        <f aca="false">IF($C1244="","",SUMIFS(③実績CSV_期間B!$AA$2:$AA$5001,③実績CSV_期間B!$M$2:$M$5001,$C1244))</f>
        <v/>
      </c>
      <c r="I1244" s="38" t="str">
        <f aca="false">IF($C1244="","",SUMIFS(④実績CSV_期間C!$AA$2:$AA$5001,④実績CSV_期間C!$M$2:$M$5001,$C1244))</f>
        <v/>
      </c>
      <c r="J1244" s="38" t="str">
        <f aca="false">IF($C1244="","",N($F1244)*N($G1244))</f>
        <v/>
      </c>
      <c r="K1244" s="38" t="str">
        <f aca="false">IF($C1244="","",N($F1244)*N($H1244))</f>
        <v/>
      </c>
      <c r="L1244" s="38" t="str">
        <f aca="false">IF($C1244="","",N($F1244)*N($I1244))</f>
        <v/>
      </c>
      <c r="M1244" s="37" t="str">
        <f aca="false">IF(OR($C1244="",N(TOP!$C$12)=0),"",N($J1244)/TOP!$C$12)</f>
        <v/>
      </c>
      <c r="N1244" s="37" t="str">
        <f aca="false">IF(OR($C1244="",N(TOP!$C$13)=0),"",N($K1244)/TOP!$C$13)</f>
        <v/>
      </c>
      <c r="O1244" s="37" t="str">
        <f aca="false">IF(OR($C1244="",N(TOP!$C$14)=0),"",N($L1244)/TOP!$C$14)</f>
        <v/>
      </c>
      <c r="P1244" s="42" t="str">
        <f aca="false">IF($C1244="","",IFERROR(CHOOSE(MATCH(TOP!$C$10,{"【期間A】","【期間B】","【期間C】"},0),N($M1244),N($N1244),N($O1244)),0))</f>
        <v/>
      </c>
    </row>
    <row r="1245" customFormat="false" ht="15" hidden="false" customHeight="false" outlineLevel="0" collapsed="false">
      <c r="B1245" s="12" t="n">
        <v>1240</v>
      </c>
      <c r="C1245" s="36" t="str">
        <f aca="false">IF(②実績CSV_期間A!$M1241="","",②実績CSV_期間A!$M1241&amp;"")</f>
        <v/>
      </c>
      <c r="D1245" s="12" t="str">
        <f aca="false">IF($C1245="","",②実績CSV_期間A!$N1241)</f>
        <v/>
      </c>
      <c r="E1245" s="12" t="str">
        <f aca="false">IF($C1245="","",RIGHT($D1245,1))</f>
        <v/>
      </c>
      <c r="F1245" s="41" t="str">
        <f aca="false">IF($C1245="","",IFERROR(INDEX(サイズ換算マスタ!$C$6:$C$8,MATCH($E1245,サイズ換算マスタ!$B$6:$B$8,0)),1))</f>
        <v/>
      </c>
      <c r="G1245" s="38" t="str">
        <f aca="false">IF($C1245="","",SUMIFS(②実績CSV_期間A!$AA$2:$AA$5001,②実績CSV_期間A!$M$2:$M$5001,$C1245))</f>
        <v/>
      </c>
      <c r="H1245" s="38" t="str">
        <f aca="false">IF($C1245="","",SUMIFS(③実績CSV_期間B!$AA$2:$AA$5001,③実績CSV_期間B!$M$2:$M$5001,$C1245))</f>
        <v/>
      </c>
      <c r="I1245" s="38" t="str">
        <f aca="false">IF($C1245="","",SUMIFS(④実績CSV_期間C!$AA$2:$AA$5001,④実績CSV_期間C!$M$2:$M$5001,$C1245))</f>
        <v/>
      </c>
      <c r="J1245" s="38" t="str">
        <f aca="false">IF($C1245="","",N($F1245)*N($G1245))</f>
        <v/>
      </c>
      <c r="K1245" s="38" t="str">
        <f aca="false">IF($C1245="","",N($F1245)*N($H1245))</f>
        <v/>
      </c>
      <c r="L1245" s="38" t="str">
        <f aca="false">IF($C1245="","",N($F1245)*N($I1245))</f>
        <v/>
      </c>
      <c r="M1245" s="37" t="str">
        <f aca="false">IF(OR($C1245="",N(TOP!$C$12)=0),"",N($J1245)/TOP!$C$12)</f>
        <v/>
      </c>
      <c r="N1245" s="37" t="str">
        <f aca="false">IF(OR($C1245="",N(TOP!$C$13)=0),"",N($K1245)/TOP!$C$13)</f>
        <v/>
      </c>
      <c r="O1245" s="37" t="str">
        <f aca="false">IF(OR($C1245="",N(TOP!$C$14)=0),"",N($L1245)/TOP!$C$14)</f>
        <v/>
      </c>
      <c r="P1245" s="42" t="str">
        <f aca="false">IF($C1245="","",IFERROR(CHOOSE(MATCH(TOP!$C$10,{"【期間A】","【期間B】","【期間C】"},0),N($M1245),N($N1245),N($O1245)),0))</f>
        <v/>
      </c>
    </row>
    <row r="1246" customFormat="false" ht="15" hidden="false" customHeight="false" outlineLevel="0" collapsed="false">
      <c r="B1246" s="12" t="n">
        <v>1241</v>
      </c>
      <c r="C1246" s="36" t="str">
        <f aca="false">IF(②実績CSV_期間A!$M1242="","",②実績CSV_期間A!$M1242&amp;"")</f>
        <v/>
      </c>
      <c r="D1246" s="12" t="str">
        <f aca="false">IF($C1246="","",②実績CSV_期間A!$N1242)</f>
        <v/>
      </c>
      <c r="E1246" s="12" t="str">
        <f aca="false">IF($C1246="","",RIGHT($D1246,1))</f>
        <v/>
      </c>
      <c r="F1246" s="41" t="str">
        <f aca="false">IF($C1246="","",IFERROR(INDEX(サイズ換算マスタ!$C$6:$C$8,MATCH($E1246,サイズ換算マスタ!$B$6:$B$8,0)),1))</f>
        <v/>
      </c>
      <c r="G1246" s="38" t="str">
        <f aca="false">IF($C1246="","",SUMIFS(②実績CSV_期間A!$AA$2:$AA$5001,②実績CSV_期間A!$M$2:$M$5001,$C1246))</f>
        <v/>
      </c>
      <c r="H1246" s="38" t="str">
        <f aca="false">IF($C1246="","",SUMIFS(③実績CSV_期間B!$AA$2:$AA$5001,③実績CSV_期間B!$M$2:$M$5001,$C1246))</f>
        <v/>
      </c>
      <c r="I1246" s="38" t="str">
        <f aca="false">IF($C1246="","",SUMIFS(④実績CSV_期間C!$AA$2:$AA$5001,④実績CSV_期間C!$M$2:$M$5001,$C1246))</f>
        <v/>
      </c>
      <c r="J1246" s="38" t="str">
        <f aca="false">IF($C1246="","",N($F1246)*N($G1246))</f>
        <v/>
      </c>
      <c r="K1246" s="38" t="str">
        <f aca="false">IF($C1246="","",N($F1246)*N($H1246))</f>
        <v/>
      </c>
      <c r="L1246" s="38" t="str">
        <f aca="false">IF($C1246="","",N($F1246)*N($I1246))</f>
        <v/>
      </c>
      <c r="M1246" s="37" t="str">
        <f aca="false">IF(OR($C1246="",N(TOP!$C$12)=0),"",N($J1246)/TOP!$C$12)</f>
        <v/>
      </c>
      <c r="N1246" s="37" t="str">
        <f aca="false">IF(OR($C1246="",N(TOP!$C$13)=0),"",N($K1246)/TOP!$C$13)</f>
        <v/>
      </c>
      <c r="O1246" s="37" t="str">
        <f aca="false">IF(OR($C1246="",N(TOP!$C$14)=0),"",N($L1246)/TOP!$C$14)</f>
        <v/>
      </c>
      <c r="P1246" s="42" t="str">
        <f aca="false">IF($C1246="","",IFERROR(CHOOSE(MATCH(TOP!$C$10,{"【期間A】","【期間B】","【期間C】"},0),N($M1246),N($N1246),N($O1246)),0))</f>
        <v/>
      </c>
    </row>
    <row r="1247" customFormat="false" ht="15" hidden="false" customHeight="false" outlineLevel="0" collapsed="false">
      <c r="B1247" s="12" t="n">
        <v>1242</v>
      </c>
      <c r="C1247" s="36" t="str">
        <f aca="false">IF(②実績CSV_期間A!$M1243="","",②実績CSV_期間A!$M1243&amp;"")</f>
        <v/>
      </c>
      <c r="D1247" s="12" t="str">
        <f aca="false">IF($C1247="","",②実績CSV_期間A!$N1243)</f>
        <v/>
      </c>
      <c r="E1247" s="12" t="str">
        <f aca="false">IF($C1247="","",RIGHT($D1247,1))</f>
        <v/>
      </c>
      <c r="F1247" s="41" t="str">
        <f aca="false">IF($C1247="","",IFERROR(INDEX(サイズ換算マスタ!$C$6:$C$8,MATCH($E1247,サイズ換算マスタ!$B$6:$B$8,0)),1))</f>
        <v/>
      </c>
      <c r="G1247" s="38" t="str">
        <f aca="false">IF($C1247="","",SUMIFS(②実績CSV_期間A!$AA$2:$AA$5001,②実績CSV_期間A!$M$2:$M$5001,$C1247))</f>
        <v/>
      </c>
      <c r="H1247" s="38" t="str">
        <f aca="false">IF($C1247="","",SUMIFS(③実績CSV_期間B!$AA$2:$AA$5001,③実績CSV_期間B!$M$2:$M$5001,$C1247))</f>
        <v/>
      </c>
      <c r="I1247" s="38" t="str">
        <f aca="false">IF($C1247="","",SUMIFS(④実績CSV_期間C!$AA$2:$AA$5001,④実績CSV_期間C!$M$2:$M$5001,$C1247))</f>
        <v/>
      </c>
      <c r="J1247" s="38" t="str">
        <f aca="false">IF($C1247="","",N($F1247)*N($G1247))</f>
        <v/>
      </c>
      <c r="K1247" s="38" t="str">
        <f aca="false">IF($C1247="","",N($F1247)*N($H1247))</f>
        <v/>
      </c>
      <c r="L1247" s="38" t="str">
        <f aca="false">IF($C1247="","",N($F1247)*N($I1247))</f>
        <v/>
      </c>
      <c r="M1247" s="37" t="str">
        <f aca="false">IF(OR($C1247="",N(TOP!$C$12)=0),"",N($J1247)/TOP!$C$12)</f>
        <v/>
      </c>
      <c r="N1247" s="37" t="str">
        <f aca="false">IF(OR($C1247="",N(TOP!$C$13)=0),"",N($K1247)/TOP!$C$13)</f>
        <v/>
      </c>
      <c r="O1247" s="37" t="str">
        <f aca="false">IF(OR($C1247="",N(TOP!$C$14)=0),"",N($L1247)/TOP!$C$14)</f>
        <v/>
      </c>
      <c r="P1247" s="42" t="str">
        <f aca="false">IF($C1247="","",IFERROR(CHOOSE(MATCH(TOP!$C$10,{"【期間A】","【期間B】","【期間C】"},0),N($M1247),N($N1247),N($O1247)),0))</f>
        <v/>
      </c>
    </row>
    <row r="1248" customFormat="false" ht="15" hidden="false" customHeight="false" outlineLevel="0" collapsed="false">
      <c r="B1248" s="12" t="n">
        <v>1243</v>
      </c>
      <c r="C1248" s="36" t="str">
        <f aca="false">IF(②実績CSV_期間A!$M1244="","",②実績CSV_期間A!$M1244&amp;"")</f>
        <v/>
      </c>
      <c r="D1248" s="12" t="str">
        <f aca="false">IF($C1248="","",②実績CSV_期間A!$N1244)</f>
        <v/>
      </c>
      <c r="E1248" s="12" t="str">
        <f aca="false">IF($C1248="","",RIGHT($D1248,1))</f>
        <v/>
      </c>
      <c r="F1248" s="41" t="str">
        <f aca="false">IF($C1248="","",IFERROR(INDEX(サイズ換算マスタ!$C$6:$C$8,MATCH($E1248,サイズ換算マスタ!$B$6:$B$8,0)),1))</f>
        <v/>
      </c>
      <c r="G1248" s="38" t="str">
        <f aca="false">IF($C1248="","",SUMIFS(②実績CSV_期間A!$AA$2:$AA$5001,②実績CSV_期間A!$M$2:$M$5001,$C1248))</f>
        <v/>
      </c>
      <c r="H1248" s="38" t="str">
        <f aca="false">IF($C1248="","",SUMIFS(③実績CSV_期間B!$AA$2:$AA$5001,③実績CSV_期間B!$M$2:$M$5001,$C1248))</f>
        <v/>
      </c>
      <c r="I1248" s="38" t="str">
        <f aca="false">IF($C1248="","",SUMIFS(④実績CSV_期間C!$AA$2:$AA$5001,④実績CSV_期間C!$M$2:$M$5001,$C1248))</f>
        <v/>
      </c>
      <c r="J1248" s="38" t="str">
        <f aca="false">IF($C1248="","",N($F1248)*N($G1248))</f>
        <v/>
      </c>
      <c r="K1248" s="38" t="str">
        <f aca="false">IF($C1248="","",N($F1248)*N($H1248))</f>
        <v/>
      </c>
      <c r="L1248" s="38" t="str">
        <f aca="false">IF($C1248="","",N($F1248)*N($I1248))</f>
        <v/>
      </c>
      <c r="M1248" s="37" t="str">
        <f aca="false">IF(OR($C1248="",N(TOP!$C$12)=0),"",N($J1248)/TOP!$C$12)</f>
        <v/>
      </c>
      <c r="N1248" s="37" t="str">
        <f aca="false">IF(OR($C1248="",N(TOP!$C$13)=0),"",N($K1248)/TOP!$C$13)</f>
        <v/>
      </c>
      <c r="O1248" s="37" t="str">
        <f aca="false">IF(OR($C1248="",N(TOP!$C$14)=0),"",N($L1248)/TOP!$C$14)</f>
        <v/>
      </c>
      <c r="P1248" s="42" t="str">
        <f aca="false">IF($C1248="","",IFERROR(CHOOSE(MATCH(TOP!$C$10,{"【期間A】","【期間B】","【期間C】"},0),N($M1248),N($N1248),N($O1248)),0))</f>
        <v/>
      </c>
    </row>
    <row r="1249" customFormat="false" ht="15" hidden="false" customHeight="false" outlineLevel="0" collapsed="false">
      <c r="B1249" s="12" t="n">
        <v>1244</v>
      </c>
      <c r="C1249" s="36" t="str">
        <f aca="false">IF(②実績CSV_期間A!$M1245="","",②実績CSV_期間A!$M1245&amp;"")</f>
        <v/>
      </c>
      <c r="D1249" s="12" t="str">
        <f aca="false">IF($C1249="","",②実績CSV_期間A!$N1245)</f>
        <v/>
      </c>
      <c r="E1249" s="12" t="str">
        <f aca="false">IF($C1249="","",RIGHT($D1249,1))</f>
        <v/>
      </c>
      <c r="F1249" s="41" t="str">
        <f aca="false">IF($C1249="","",IFERROR(INDEX(サイズ換算マスタ!$C$6:$C$8,MATCH($E1249,サイズ換算マスタ!$B$6:$B$8,0)),1))</f>
        <v/>
      </c>
      <c r="G1249" s="38" t="str">
        <f aca="false">IF($C1249="","",SUMIFS(②実績CSV_期間A!$AA$2:$AA$5001,②実績CSV_期間A!$M$2:$M$5001,$C1249))</f>
        <v/>
      </c>
      <c r="H1249" s="38" t="str">
        <f aca="false">IF($C1249="","",SUMIFS(③実績CSV_期間B!$AA$2:$AA$5001,③実績CSV_期間B!$M$2:$M$5001,$C1249))</f>
        <v/>
      </c>
      <c r="I1249" s="38" t="str">
        <f aca="false">IF($C1249="","",SUMIFS(④実績CSV_期間C!$AA$2:$AA$5001,④実績CSV_期間C!$M$2:$M$5001,$C1249))</f>
        <v/>
      </c>
      <c r="J1249" s="38" t="str">
        <f aca="false">IF($C1249="","",N($F1249)*N($G1249))</f>
        <v/>
      </c>
      <c r="K1249" s="38" t="str">
        <f aca="false">IF($C1249="","",N($F1249)*N($H1249))</f>
        <v/>
      </c>
      <c r="L1249" s="38" t="str">
        <f aca="false">IF($C1249="","",N($F1249)*N($I1249))</f>
        <v/>
      </c>
      <c r="M1249" s="37" t="str">
        <f aca="false">IF(OR($C1249="",N(TOP!$C$12)=0),"",N($J1249)/TOP!$C$12)</f>
        <v/>
      </c>
      <c r="N1249" s="37" t="str">
        <f aca="false">IF(OR($C1249="",N(TOP!$C$13)=0),"",N($K1249)/TOP!$C$13)</f>
        <v/>
      </c>
      <c r="O1249" s="37" t="str">
        <f aca="false">IF(OR($C1249="",N(TOP!$C$14)=0),"",N($L1249)/TOP!$C$14)</f>
        <v/>
      </c>
      <c r="P1249" s="42" t="str">
        <f aca="false">IF($C1249="","",IFERROR(CHOOSE(MATCH(TOP!$C$10,{"【期間A】","【期間B】","【期間C】"},0),N($M1249),N($N1249),N($O1249)),0))</f>
        <v/>
      </c>
    </row>
    <row r="1250" customFormat="false" ht="15" hidden="false" customHeight="false" outlineLevel="0" collapsed="false">
      <c r="B1250" s="12" t="n">
        <v>1245</v>
      </c>
      <c r="C1250" s="36" t="str">
        <f aca="false">IF(②実績CSV_期間A!$M1246="","",②実績CSV_期間A!$M1246&amp;"")</f>
        <v/>
      </c>
      <c r="D1250" s="12" t="str">
        <f aca="false">IF($C1250="","",②実績CSV_期間A!$N1246)</f>
        <v/>
      </c>
      <c r="E1250" s="12" t="str">
        <f aca="false">IF($C1250="","",RIGHT($D1250,1))</f>
        <v/>
      </c>
      <c r="F1250" s="41" t="str">
        <f aca="false">IF($C1250="","",IFERROR(INDEX(サイズ換算マスタ!$C$6:$C$8,MATCH($E1250,サイズ換算マスタ!$B$6:$B$8,0)),1))</f>
        <v/>
      </c>
      <c r="G1250" s="38" t="str">
        <f aca="false">IF($C1250="","",SUMIFS(②実績CSV_期間A!$AA$2:$AA$5001,②実績CSV_期間A!$M$2:$M$5001,$C1250))</f>
        <v/>
      </c>
      <c r="H1250" s="38" t="str">
        <f aca="false">IF($C1250="","",SUMIFS(③実績CSV_期間B!$AA$2:$AA$5001,③実績CSV_期間B!$M$2:$M$5001,$C1250))</f>
        <v/>
      </c>
      <c r="I1250" s="38" t="str">
        <f aca="false">IF($C1250="","",SUMIFS(④実績CSV_期間C!$AA$2:$AA$5001,④実績CSV_期間C!$M$2:$M$5001,$C1250))</f>
        <v/>
      </c>
      <c r="J1250" s="38" t="str">
        <f aca="false">IF($C1250="","",N($F1250)*N($G1250))</f>
        <v/>
      </c>
      <c r="K1250" s="38" t="str">
        <f aca="false">IF($C1250="","",N($F1250)*N($H1250))</f>
        <v/>
      </c>
      <c r="L1250" s="38" t="str">
        <f aca="false">IF($C1250="","",N($F1250)*N($I1250))</f>
        <v/>
      </c>
      <c r="M1250" s="37" t="str">
        <f aca="false">IF(OR($C1250="",N(TOP!$C$12)=0),"",N($J1250)/TOP!$C$12)</f>
        <v/>
      </c>
      <c r="N1250" s="37" t="str">
        <f aca="false">IF(OR($C1250="",N(TOP!$C$13)=0),"",N($K1250)/TOP!$C$13)</f>
        <v/>
      </c>
      <c r="O1250" s="37" t="str">
        <f aca="false">IF(OR($C1250="",N(TOP!$C$14)=0),"",N($L1250)/TOP!$C$14)</f>
        <v/>
      </c>
      <c r="P1250" s="42" t="str">
        <f aca="false">IF($C1250="","",IFERROR(CHOOSE(MATCH(TOP!$C$10,{"【期間A】","【期間B】","【期間C】"},0),N($M1250),N($N1250),N($O1250)),0))</f>
        <v/>
      </c>
    </row>
    <row r="1251" customFormat="false" ht="15" hidden="false" customHeight="false" outlineLevel="0" collapsed="false">
      <c r="B1251" s="12" t="n">
        <v>1246</v>
      </c>
      <c r="C1251" s="36" t="str">
        <f aca="false">IF(②実績CSV_期間A!$M1247="","",②実績CSV_期間A!$M1247&amp;"")</f>
        <v/>
      </c>
      <c r="D1251" s="12" t="str">
        <f aca="false">IF($C1251="","",②実績CSV_期間A!$N1247)</f>
        <v/>
      </c>
      <c r="E1251" s="12" t="str">
        <f aca="false">IF($C1251="","",RIGHT($D1251,1))</f>
        <v/>
      </c>
      <c r="F1251" s="41" t="str">
        <f aca="false">IF($C1251="","",IFERROR(INDEX(サイズ換算マスタ!$C$6:$C$8,MATCH($E1251,サイズ換算マスタ!$B$6:$B$8,0)),1))</f>
        <v/>
      </c>
      <c r="G1251" s="38" t="str">
        <f aca="false">IF($C1251="","",SUMIFS(②実績CSV_期間A!$AA$2:$AA$5001,②実績CSV_期間A!$M$2:$M$5001,$C1251))</f>
        <v/>
      </c>
      <c r="H1251" s="38" t="str">
        <f aca="false">IF($C1251="","",SUMIFS(③実績CSV_期間B!$AA$2:$AA$5001,③実績CSV_期間B!$M$2:$M$5001,$C1251))</f>
        <v/>
      </c>
      <c r="I1251" s="38" t="str">
        <f aca="false">IF($C1251="","",SUMIFS(④実績CSV_期間C!$AA$2:$AA$5001,④実績CSV_期間C!$M$2:$M$5001,$C1251))</f>
        <v/>
      </c>
      <c r="J1251" s="38" t="str">
        <f aca="false">IF($C1251="","",N($F1251)*N($G1251))</f>
        <v/>
      </c>
      <c r="K1251" s="38" t="str">
        <f aca="false">IF($C1251="","",N($F1251)*N($H1251))</f>
        <v/>
      </c>
      <c r="L1251" s="38" t="str">
        <f aca="false">IF($C1251="","",N($F1251)*N($I1251))</f>
        <v/>
      </c>
      <c r="M1251" s="37" t="str">
        <f aca="false">IF(OR($C1251="",N(TOP!$C$12)=0),"",N($J1251)/TOP!$C$12)</f>
        <v/>
      </c>
      <c r="N1251" s="37" t="str">
        <f aca="false">IF(OR($C1251="",N(TOP!$C$13)=0),"",N($K1251)/TOP!$C$13)</f>
        <v/>
      </c>
      <c r="O1251" s="37" t="str">
        <f aca="false">IF(OR($C1251="",N(TOP!$C$14)=0),"",N($L1251)/TOP!$C$14)</f>
        <v/>
      </c>
      <c r="P1251" s="42" t="str">
        <f aca="false">IF($C1251="","",IFERROR(CHOOSE(MATCH(TOP!$C$10,{"【期間A】","【期間B】","【期間C】"},0),N($M1251),N($N1251),N($O1251)),0))</f>
        <v/>
      </c>
    </row>
    <row r="1252" customFormat="false" ht="15" hidden="false" customHeight="false" outlineLevel="0" collapsed="false">
      <c r="B1252" s="12" t="n">
        <v>1247</v>
      </c>
      <c r="C1252" s="36" t="str">
        <f aca="false">IF(②実績CSV_期間A!$M1248="","",②実績CSV_期間A!$M1248&amp;"")</f>
        <v/>
      </c>
      <c r="D1252" s="12" t="str">
        <f aca="false">IF($C1252="","",②実績CSV_期間A!$N1248)</f>
        <v/>
      </c>
      <c r="E1252" s="12" t="str">
        <f aca="false">IF($C1252="","",RIGHT($D1252,1))</f>
        <v/>
      </c>
      <c r="F1252" s="41" t="str">
        <f aca="false">IF($C1252="","",IFERROR(INDEX(サイズ換算マスタ!$C$6:$C$8,MATCH($E1252,サイズ換算マスタ!$B$6:$B$8,0)),1))</f>
        <v/>
      </c>
      <c r="G1252" s="38" t="str">
        <f aca="false">IF($C1252="","",SUMIFS(②実績CSV_期間A!$AA$2:$AA$5001,②実績CSV_期間A!$M$2:$M$5001,$C1252))</f>
        <v/>
      </c>
      <c r="H1252" s="38" t="str">
        <f aca="false">IF($C1252="","",SUMIFS(③実績CSV_期間B!$AA$2:$AA$5001,③実績CSV_期間B!$M$2:$M$5001,$C1252))</f>
        <v/>
      </c>
      <c r="I1252" s="38" t="str">
        <f aca="false">IF($C1252="","",SUMIFS(④実績CSV_期間C!$AA$2:$AA$5001,④実績CSV_期間C!$M$2:$M$5001,$C1252))</f>
        <v/>
      </c>
      <c r="J1252" s="38" t="str">
        <f aca="false">IF($C1252="","",N($F1252)*N($G1252))</f>
        <v/>
      </c>
      <c r="K1252" s="38" t="str">
        <f aca="false">IF($C1252="","",N($F1252)*N($H1252))</f>
        <v/>
      </c>
      <c r="L1252" s="38" t="str">
        <f aca="false">IF($C1252="","",N($F1252)*N($I1252))</f>
        <v/>
      </c>
      <c r="M1252" s="37" t="str">
        <f aca="false">IF(OR($C1252="",N(TOP!$C$12)=0),"",N($J1252)/TOP!$C$12)</f>
        <v/>
      </c>
      <c r="N1252" s="37" t="str">
        <f aca="false">IF(OR($C1252="",N(TOP!$C$13)=0),"",N($K1252)/TOP!$C$13)</f>
        <v/>
      </c>
      <c r="O1252" s="37" t="str">
        <f aca="false">IF(OR($C1252="",N(TOP!$C$14)=0),"",N($L1252)/TOP!$C$14)</f>
        <v/>
      </c>
      <c r="P1252" s="42" t="str">
        <f aca="false">IF($C1252="","",IFERROR(CHOOSE(MATCH(TOP!$C$10,{"【期間A】","【期間B】","【期間C】"},0),N($M1252),N($N1252),N($O1252)),0))</f>
        <v/>
      </c>
    </row>
    <row r="1253" customFormat="false" ht="15" hidden="false" customHeight="false" outlineLevel="0" collapsed="false">
      <c r="B1253" s="12" t="n">
        <v>1248</v>
      </c>
      <c r="C1253" s="36" t="str">
        <f aca="false">IF(②実績CSV_期間A!$M1249="","",②実績CSV_期間A!$M1249&amp;"")</f>
        <v/>
      </c>
      <c r="D1253" s="12" t="str">
        <f aca="false">IF($C1253="","",②実績CSV_期間A!$N1249)</f>
        <v/>
      </c>
      <c r="E1253" s="12" t="str">
        <f aca="false">IF($C1253="","",RIGHT($D1253,1))</f>
        <v/>
      </c>
      <c r="F1253" s="41" t="str">
        <f aca="false">IF($C1253="","",IFERROR(INDEX(サイズ換算マスタ!$C$6:$C$8,MATCH($E1253,サイズ換算マスタ!$B$6:$B$8,0)),1))</f>
        <v/>
      </c>
      <c r="G1253" s="38" t="str">
        <f aca="false">IF($C1253="","",SUMIFS(②実績CSV_期間A!$AA$2:$AA$5001,②実績CSV_期間A!$M$2:$M$5001,$C1253))</f>
        <v/>
      </c>
      <c r="H1253" s="38" t="str">
        <f aca="false">IF($C1253="","",SUMIFS(③実績CSV_期間B!$AA$2:$AA$5001,③実績CSV_期間B!$M$2:$M$5001,$C1253))</f>
        <v/>
      </c>
      <c r="I1253" s="38" t="str">
        <f aca="false">IF($C1253="","",SUMIFS(④実績CSV_期間C!$AA$2:$AA$5001,④実績CSV_期間C!$M$2:$M$5001,$C1253))</f>
        <v/>
      </c>
      <c r="J1253" s="38" t="str">
        <f aca="false">IF($C1253="","",N($F1253)*N($G1253))</f>
        <v/>
      </c>
      <c r="K1253" s="38" t="str">
        <f aca="false">IF($C1253="","",N($F1253)*N($H1253))</f>
        <v/>
      </c>
      <c r="L1253" s="38" t="str">
        <f aca="false">IF($C1253="","",N($F1253)*N($I1253))</f>
        <v/>
      </c>
      <c r="M1253" s="37" t="str">
        <f aca="false">IF(OR($C1253="",N(TOP!$C$12)=0),"",N($J1253)/TOP!$C$12)</f>
        <v/>
      </c>
      <c r="N1253" s="37" t="str">
        <f aca="false">IF(OR($C1253="",N(TOP!$C$13)=0),"",N($K1253)/TOP!$C$13)</f>
        <v/>
      </c>
      <c r="O1253" s="37" t="str">
        <f aca="false">IF(OR($C1253="",N(TOP!$C$14)=0),"",N($L1253)/TOP!$C$14)</f>
        <v/>
      </c>
      <c r="P1253" s="42" t="str">
        <f aca="false">IF($C1253="","",IFERROR(CHOOSE(MATCH(TOP!$C$10,{"【期間A】","【期間B】","【期間C】"},0),N($M1253),N($N1253),N($O1253)),0))</f>
        <v/>
      </c>
    </row>
    <row r="1254" customFormat="false" ht="15" hidden="false" customHeight="false" outlineLevel="0" collapsed="false">
      <c r="B1254" s="12" t="n">
        <v>1249</v>
      </c>
      <c r="C1254" s="36" t="str">
        <f aca="false">IF(②実績CSV_期間A!$M1250="","",②実績CSV_期間A!$M1250&amp;"")</f>
        <v/>
      </c>
      <c r="D1254" s="12" t="str">
        <f aca="false">IF($C1254="","",②実績CSV_期間A!$N1250)</f>
        <v/>
      </c>
      <c r="E1254" s="12" t="str">
        <f aca="false">IF($C1254="","",RIGHT($D1254,1))</f>
        <v/>
      </c>
      <c r="F1254" s="41" t="str">
        <f aca="false">IF($C1254="","",IFERROR(INDEX(サイズ換算マスタ!$C$6:$C$8,MATCH($E1254,サイズ換算マスタ!$B$6:$B$8,0)),1))</f>
        <v/>
      </c>
      <c r="G1254" s="38" t="str">
        <f aca="false">IF($C1254="","",SUMIFS(②実績CSV_期間A!$AA$2:$AA$5001,②実績CSV_期間A!$M$2:$M$5001,$C1254))</f>
        <v/>
      </c>
      <c r="H1254" s="38" t="str">
        <f aca="false">IF($C1254="","",SUMIFS(③実績CSV_期間B!$AA$2:$AA$5001,③実績CSV_期間B!$M$2:$M$5001,$C1254))</f>
        <v/>
      </c>
      <c r="I1254" s="38" t="str">
        <f aca="false">IF($C1254="","",SUMIFS(④実績CSV_期間C!$AA$2:$AA$5001,④実績CSV_期間C!$M$2:$M$5001,$C1254))</f>
        <v/>
      </c>
      <c r="J1254" s="38" t="str">
        <f aca="false">IF($C1254="","",N($F1254)*N($G1254))</f>
        <v/>
      </c>
      <c r="K1254" s="38" t="str">
        <f aca="false">IF($C1254="","",N($F1254)*N($H1254))</f>
        <v/>
      </c>
      <c r="L1254" s="38" t="str">
        <f aca="false">IF($C1254="","",N($F1254)*N($I1254))</f>
        <v/>
      </c>
      <c r="M1254" s="37" t="str">
        <f aca="false">IF(OR($C1254="",N(TOP!$C$12)=0),"",N($J1254)/TOP!$C$12)</f>
        <v/>
      </c>
      <c r="N1254" s="37" t="str">
        <f aca="false">IF(OR($C1254="",N(TOP!$C$13)=0),"",N($K1254)/TOP!$C$13)</f>
        <v/>
      </c>
      <c r="O1254" s="37" t="str">
        <f aca="false">IF(OR($C1254="",N(TOP!$C$14)=0),"",N($L1254)/TOP!$C$14)</f>
        <v/>
      </c>
      <c r="P1254" s="42" t="str">
        <f aca="false">IF($C1254="","",IFERROR(CHOOSE(MATCH(TOP!$C$10,{"【期間A】","【期間B】","【期間C】"},0),N($M1254),N($N1254),N($O1254)),0))</f>
        <v/>
      </c>
    </row>
    <row r="1255" customFormat="false" ht="15" hidden="false" customHeight="false" outlineLevel="0" collapsed="false">
      <c r="B1255" s="12" t="n">
        <v>1250</v>
      </c>
      <c r="C1255" s="36" t="str">
        <f aca="false">IF(②実績CSV_期間A!$M1251="","",②実績CSV_期間A!$M1251&amp;"")</f>
        <v/>
      </c>
      <c r="D1255" s="12" t="str">
        <f aca="false">IF($C1255="","",②実績CSV_期間A!$N1251)</f>
        <v/>
      </c>
      <c r="E1255" s="12" t="str">
        <f aca="false">IF($C1255="","",RIGHT($D1255,1))</f>
        <v/>
      </c>
      <c r="F1255" s="41" t="str">
        <f aca="false">IF($C1255="","",IFERROR(INDEX(サイズ換算マスタ!$C$6:$C$8,MATCH($E1255,サイズ換算マスタ!$B$6:$B$8,0)),1))</f>
        <v/>
      </c>
      <c r="G1255" s="38" t="str">
        <f aca="false">IF($C1255="","",SUMIFS(②実績CSV_期間A!$AA$2:$AA$5001,②実績CSV_期間A!$M$2:$M$5001,$C1255))</f>
        <v/>
      </c>
      <c r="H1255" s="38" t="str">
        <f aca="false">IF($C1255="","",SUMIFS(③実績CSV_期間B!$AA$2:$AA$5001,③実績CSV_期間B!$M$2:$M$5001,$C1255))</f>
        <v/>
      </c>
      <c r="I1255" s="38" t="str">
        <f aca="false">IF($C1255="","",SUMIFS(④実績CSV_期間C!$AA$2:$AA$5001,④実績CSV_期間C!$M$2:$M$5001,$C1255))</f>
        <v/>
      </c>
      <c r="J1255" s="38" t="str">
        <f aca="false">IF($C1255="","",N($F1255)*N($G1255))</f>
        <v/>
      </c>
      <c r="K1255" s="38" t="str">
        <f aca="false">IF($C1255="","",N($F1255)*N($H1255))</f>
        <v/>
      </c>
      <c r="L1255" s="38" t="str">
        <f aca="false">IF($C1255="","",N($F1255)*N($I1255))</f>
        <v/>
      </c>
      <c r="M1255" s="37" t="str">
        <f aca="false">IF(OR($C1255="",N(TOP!$C$12)=0),"",N($J1255)/TOP!$C$12)</f>
        <v/>
      </c>
      <c r="N1255" s="37" t="str">
        <f aca="false">IF(OR($C1255="",N(TOP!$C$13)=0),"",N($K1255)/TOP!$C$13)</f>
        <v/>
      </c>
      <c r="O1255" s="37" t="str">
        <f aca="false">IF(OR($C1255="",N(TOP!$C$14)=0),"",N($L1255)/TOP!$C$14)</f>
        <v/>
      </c>
      <c r="P1255" s="42" t="str">
        <f aca="false">IF($C1255="","",IFERROR(CHOOSE(MATCH(TOP!$C$10,{"【期間A】","【期間B】","【期間C】"},0),N($M1255),N($N1255),N($O1255)),0))</f>
        <v/>
      </c>
    </row>
    <row r="1256" customFormat="false" ht="15" hidden="false" customHeight="false" outlineLevel="0" collapsed="false">
      <c r="B1256" s="12" t="n">
        <v>1251</v>
      </c>
      <c r="C1256" s="36" t="str">
        <f aca="false">IF(②実績CSV_期間A!$M1252="","",②実績CSV_期間A!$M1252&amp;"")</f>
        <v/>
      </c>
      <c r="D1256" s="12" t="str">
        <f aca="false">IF($C1256="","",②実績CSV_期間A!$N1252)</f>
        <v/>
      </c>
      <c r="E1256" s="12" t="str">
        <f aca="false">IF($C1256="","",RIGHT($D1256,1))</f>
        <v/>
      </c>
      <c r="F1256" s="41" t="str">
        <f aca="false">IF($C1256="","",IFERROR(INDEX(サイズ換算マスタ!$C$6:$C$8,MATCH($E1256,サイズ換算マスタ!$B$6:$B$8,0)),1))</f>
        <v/>
      </c>
      <c r="G1256" s="38" t="str">
        <f aca="false">IF($C1256="","",SUMIFS(②実績CSV_期間A!$AA$2:$AA$5001,②実績CSV_期間A!$M$2:$M$5001,$C1256))</f>
        <v/>
      </c>
      <c r="H1256" s="38" t="str">
        <f aca="false">IF($C1256="","",SUMIFS(③実績CSV_期間B!$AA$2:$AA$5001,③実績CSV_期間B!$M$2:$M$5001,$C1256))</f>
        <v/>
      </c>
      <c r="I1256" s="38" t="str">
        <f aca="false">IF($C1256="","",SUMIFS(④実績CSV_期間C!$AA$2:$AA$5001,④実績CSV_期間C!$M$2:$M$5001,$C1256))</f>
        <v/>
      </c>
      <c r="J1256" s="38" t="str">
        <f aca="false">IF($C1256="","",N($F1256)*N($G1256))</f>
        <v/>
      </c>
      <c r="K1256" s="38" t="str">
        <f aca="false">IF($C1256="","",N($F1256)*N($H1256))</f>
        <v/>
      </c>
      <c r="L1256" s="38" t="str">
        <f aca="false">IF($C1256="","",N($F1256)*N($I1256))</f>
        <v/>
      </c>
      <c r="M1256" s="37" t="str">
        <f aca="false">IF(OR($C1256="",N(TOP!$C$12)=0),"",N($J1256)/TOP!$C$12)</f>
        <v/>
      </c>
      <c r="N1256" s="37" t="str">
        <f aca="false">IF(OR($C1256="",N(TOP!$C$13)=0),"",N($K1256)/TOP!$C$13)</f>
        <v/>
      </c>
      <c r="O1256" s="37" t="str">
        <f aca="false">IF(OR($C1256="",N(TOP!$C$14)=0),"",N($L1256)/TOP!$C$14)</f>
        <v/>
      </c>
      <c r="P1256" s="42" t="str">
        <f aca="false">IF($C1256="","",IFERROR(CHOOSE(MATCH(TOP!$C$10,{"【期間A】","【期間B】","【期間C】"},0),N($M1256),N($N1256),N($O1256)),0))</f>
        <v/>
      </c>
    </row>
    <row r="1257" customFormat="false" ht="15" hidden="false" customHeight="false" outlineLevel="0" collapsed="false">
      <c r="B1257" s="12" t="n">
        <v>1252</v>
      </c>
      <c r="C1257" s="36" t="str">
        <f aca="false">IF(②実績CSV_期間A!$M1253="","",②実績CSV_期間A!$M1253&amp;"")</f>
        <v/>
      </c>
      <c r="D1257" s="12" t="str">
        <f aca="false">IF($C1257="","",②実績CSV_期間A!$N1253)</f>
        <v/>
      </c>
      <c r="E1257" s="12" t="str">
        <f aca="false">IF($C1257="","",RIGHT($D1257,1))</f>
        <v/>
      </c>
      <c r="F1257" s="41" t="str">
        <f aca="false">IF($C1257="","",IFERROR(INDEX(サイズ換算マスタ!$C$6:$C$8,MATCH($E1257,サイズ換算マスタ!$B$6:$B$8,0)),1))</f>
        <v/>
      </c>
      <c r="G1257" s="38" t="str">
        <f aca="false">IF($C1257="","",SUMIFS(②実績CSV_期間A!$AA$2:$AA$5001,②実績CSV_期間A!$M$2:$M$5001,$C1257))</f>
        <v/>
      </c>
      <c r="H1257" s="38" t="str">
        <f aca="false">IF($C1257="","",SUMIFS(③実績CSV_期間B!$AA$2:$AA$5001,③実績CSV_期間B!$M$2:$M$5001,$C1257))</f>
        <v/>
      </c>
      <c r="I1257" s="38" t="str">
        <f aca="false">IF($C1257="","",SUMIFS(④実績CSV_期間C!$AA$2:$AA$5001,④実績CSV_期間C!$M$2:$M$5001,$C1257))</f>
        <v/>
      </c>
      <c r="J1257" s="38" t="str">
        <f aca="false">IF($C1257="","",N($F1257)*N($G1257))</f>
        <v/>
      </c>
      <c r="K1257" s="38" t="str">
        <f aca="false">IF($C1257="","",N($F1257)*N($H1257))</f>
        <v/>
      </c>
      <c r="L1257" s="38" t="str">
        <f aca="false">IF($C1257="","",N($F1257)*N($I1257))</f>
        <v/>
      </c>
      <c r="M1257" s="37" t="str">
        <f aca="false">IF(OR($C1257="",N(TOP!$C$12)=0),"",N($J1257)/TOP!$C$12)</f>
        <v/>
      </c>
      <c r="N1257" s="37" t="str">
        <f aca="false">IF(OR($C1257="",N(TOP!$C$13)=0),"",N($K1257)/TOP!$C$13)</f>
        <v/>
      </c>
      <c r="O1257" s="37" t="str">
        <f aca="false">IF(OR($C1257="",N(TOP!$C$14)=0),"",N($L1257)/TOP!$C$14)</f>
        <v/>
      </c>
      <c r="P1257" s="42" t="str">
        <f aca="false">IF($C1257="","",IFERROR(CHOOSE(MATCH(TOP!$C$10,{"【期間A】","【期間B】","【期間C】"},0),N($M1257),N($N1257),N($O1257)),0))</f>
        <v/>
      </c>
    </row>
    <row r="1258" customFormat="false" ht="15" hidden="false" customHeight="false" outlineLevel="0" collapsed="false">
      <c r="B1258" s="12" t="n">
        <v>1253</v>
      </c>
      <c r="C1258" s="36" t="str">
        <f aca="false">IF(②実績CSV_期間A!$M1254="","",②実績CSV_期間A!$M1254&amp;"")</f>
        <v/>
      </c>
      <c r="D1258" s="12" t="str">
        <f aca="false">IF($C1258="","",②実績CSV_期間A!$N1254)</f>
        <v/>
      </c>
      <c r="E1258" s="12" t="str">
        <f aca="false">IF($C1258="","",RIGHT($D1258,1))</f>
        <v/>
      </c>
      <c r="F1258" s="41" t="str">
        <f aca="false">IF($C1258="","",IFERROR(INDEX(サイズ換算マスタ!$C$6:$C$8,MATCH($E1258,サイズ換算マスタ!$B$6:$B$8,0)),1))</f>
        <v/>
      </c>
      <c r="G1258" s="38" t="str">
        <f aca="false">IF($C1258="","",SUMIFS(②実績CSV_期間A!$AA$2:$AA$5001,②実績CSV_期間A!$M$2:$M$5001,$C1258))</f>
        <v/>
      </c>
      <c r="H1258" s="38" t="str">
        <f aca="false">IF($C1258="","",SUMIFS(③実績CSV_期間B!$AA$2:$AA$5001,③実績CSV_期間B!$M$2:$M$5001,$C1258))</f>
        <v/>
      </c>
      <c r="I1258" s="38" t="str">
        <f aca="false">IF($C1258="","",SUMIFS(④実績CSV_期間C!$AA$2:$AA$5001,④実績CSV_期間C!$M$2:$M$5001,$C1258))</f>
        <v/>
      </c>
      <c r="J1258" s="38" t="str">
        <f aca="false">IF($C1258="","",N($F1258)*N($G1258))</f>
        <v/>
      </c>
      <c r="K1258" s="38" t="str">
        <f aca="false">IF($C1258="","",N($F1258)*N($H1258))</f>
        <v/>
      </c>
      <c r="L1258" s="38" t="str">
        <f aca="false">IF($C1258="","",N($F1258)*N($I1258))</f>
        <v/>
      </c>
      <c r="M1258" s="37" t="str">
        <f aca="false">IF(OR($C1258="",N(TOP!$C$12)=0),"",N($J1258)/TOP!$C$12)</f>
        <v/>
      </c>
      <c r="N1258" s="37" t="str">
        <f aca="false">IF(OR($C1258="",N(TOP!$C$13)=0),"",N($K1258)/TOP!$C$13)</f>
        <v/>
      </c>
      <c r="O1258" s="37" t="str">
        <f aca="false">IF(OR($C1258="",N(TOP!$C$14)=0),"",N($L1258)/TOP!$C$14)</f>
        <v/>
      </c>
      <c r="P1258" s="42" t="str">
        <f aca="false">IF($C1258="","",IFERROR(CHOOSE(MATCH(TOP!$C$10,{"【期間A】","【期間B】","【期間C】"},0),N($M1258),N($N1258),N($O1258)),0))</f>
        <v/>
      </c>
    </row>
    <row r="1259" customFormat="false" ht="15" hidden="false" customHeight="false" outlineLevel="0" collapsed="false">
      <c r="B1259" s="12" t="n">
        <v>1254</v>
      </c>
      <c r="C1259" s="36" t="str">
        <f aca="false">IF(②実績CSV_期間A!$M1255="","",②実績CSV_期間A!$M1255&amp;"")</f>
        <v/>
      </c>
      <c r="D1259" s="12" t="str">
        <f aca="false">IF($C1259="","",②実績CSV_期間A!$N1255)</f>
        <v/>
      </c>
      <c r="E1259" s="12" t="str">
        <f aca="false">IF($C1259="","",RIGHT($D1259,1))</f>
        <v/>
      </c>
      <c r="F1259" s="41" t="str">
        <f aca="false">IF($C1259="","",IFERROR(INDEX(サイズ換算マスタ!$C$6:$C$8,MATCH($E1259,サイズ換算マスタ!$B$6:$B$8,0)),1))</f>
        <v/>
      </c>
      <c r="G1259" s="38" t="str">
        <f aca="false">IF($C1259="","",SUMIFS(②実績CSV_期間A!$AA$2:$AA$5001,②実績CSV_期間A!$M$2:$M$5001,$C1259))</f>
        <v/>
      </c>
      <c r="H1259" s="38" t="str">
        <f aca="false">IF($C1259="","",SUMIFS(③実績CSV_期間B!$AA$2:$AA$5001,③実績CSV_期間B!$M$2:$M$5001,$C1259))</f>
        <v/>
      </c>
      <c r="I1259" s="38" t="str">
        <f aca="false">IF($C1259="","",SUMIFS(④実績CSV_期間C!$AA$2:$AA$5001,④実績CSV_期間C!$M$2:$M$5001,$C1259))</f>
        <v/>
      </c>
      <c r="J1259" s="38" t="str">
        <f aca="false">IF($C1259="","",N($F1259)*N($G1259))</f>
        <v/>
      </c>
      <c r="K1259" s="38" t="str">
        <f aca="false">IF($C1259="","",N($F1259)*N($H1259))</f>
        <v/>
      </c>
      <c r="L1259" s="38" t="str">
        <f aca="false">IF($C1259="","",N($F1259)*N($I1259))</f>
        <v/>
      </c>
      <c r="M1259" s="37" t="str">
        <f aca="false">IF(OR($C1259="",N(TOP!$C$12)=0),"",N($J1259)/TOP!$C$12)</f>
        <v/>
      </c>
      <c r="N1259" s="37" t="str">
        <f aca="false">IF(OR($C1259="",N(TOP!$C$13)=0),"",N($K1259)/TOP!$C$13)</f>
        <v/>
      </c>
      <c r="O1259" s="37" t="str">
        <f aca="false">IF(OR($C1259="",N(TOP!$C$14)=0),"",N($L1259)/TOP!$C$14)</f>
        <v/>
      </c>
      <c r="P1259" s="42" t="str">
        <f aca="false">IF($C1259="","",IFERROR(CHOOSE(MATCH(TOP!$C$10,{"【期間A】","【期間B】","【期間C】"},0),N($M1259),N($N1259),N($O1259)),0))</f>
        <v/>
      </c>
    </row>
    <row r="1260" customFormat="false" ht="15" hidden="false" customHeight="false" outlineLevel="0" collapsed="false">
      <c r="B1260" s="12" t="n">
        <v>1255</v>
      </c>
      <c r="C1260" s="36" t="str">
        <f aca="false">IF(②実績CSV_期間A!$M1256="","",②実績CSV_期間A!$M1256&amp;"")</f>
        <v/>
      </c>
      <c r="D1260" s="12" t="str">
        <f aca="false">IF($C1260="","",②実績CSV_期間A!$N1256)</f>
        <v/>
      </c>
      <c r="E1260" s="12" t="str">
        <f aca="false">IF($C1260="","",RIGHT($D1260,1))</f>
        <v/>
      </c>
      <c r="F1260" s="41" t="str">
        <f aca="false">IF($C1260="","",IFERROR(INDEX(サイズ換算マスタ!$C$6:$C$8,MATCH($E1260,サイズ換算マスタ!$B$6:$B$8,0)),1))</f>
        <v/>
      </c>
      <c r="G1260" s="38" t="str">
        <f aca="false">IF($C1260="","",SUMIFS(②実績CSV_期間A!$AA$2:$AA$5001,②実績CSV_期間A!$M$2:$M$5001,$C1260))</f>
        <v/>
      </c>
      <c r="H1260" s="38" t="str">
        <f aca="false">IF($C1260="","",SUMIFS(③実績CSV_期間B!$AA$2:$AA$5001,③実績CSV_期間B!$M$2:$M$5001,$C1260))</f>
        <v/>
      </c>
      <c r="I1260" s="38" t="str">
        <f aca="false">IF($C1260="","",SUMIFS(④実績CSV_期間C!$AA$2:$AA$5001,④実績CSV_期間C!$M$2:$M$5001,$C1260))</f>
        <v/>
      </c>
      <c r="J1260" s="38" t="str">
        <f aca="false">IF($C1260="","",N($F1260)*N($G1260))</f>
        <v/>
      </c>
      <c r="K1260" s="38" t="str">
        <f aca="false">IF($C1260="","",N($F1260)*N($H1260))</f>
        <v/>
      </c>
      <c r="L1260" s="38" t="str">
        <f aca="false">IF($C1260="","",N($F1260)*N($I1260))</f>
        <v/>
      </c>
      <c r="M1260" s="37" t="str">
        <f aca="false">IF(OR($C1260="",N(TOP!$C$12)=0),"",N($J1260)/TOP!$C$12)</f>
        <v/>
      </c>
      <c r="N1260" s="37" t="str">
        <f aca="false">IF(OR($C1260="",N(TOP!$C$13)=0),"",N($K1260)/TOP!$C$13)</f>
        <v/>
      </c>
      <c r="O1260" s="37" t="str">
        <f aca="false">IF(OR($C1260="",N(TOP!$C$14)=0),"",N($L1260)/TOP!$C$14)</f>
        <v/>
      </c>
      <c r="P1260" s="42" t="str">
        <f aca="false">IF($C1260="","",IFERROR(CHOOSE(MATCH(TOP!$C$10,{"【期間A】","【期間B】","【期間C】"},0),N($M1260),N($N1260),N($O1260)),0))</f>
        <v/>
      </c>
    </row>
    <row r="1261" customFormat="false" ht="15" hidden="false" customHeight="false" outlineLevel="0" collapsed="false">
      <c r="B1261" s="12" t="n">
        <v>1256</v>
      </c>
      <c r="C1261" s="36" t="str">
        <f aca="false">IF(②実績CSV_期間A!$M1257="","",②実績CSV_期間A!$M1257&amp;"")</f>
        <v/>
      </c>
      <c r="D1261" s="12" t="str">
        <f aca="false">IF($C1261="","",②実績CSV_期間A!$N1257)</f>
        <v/>
      </c>
      <c r="E1261" s="12" t="str">
        <f aca="false">IF($C1261="","",RIGHT($D1261,1))</f>
        <v/>
      </c>
      <c r="F1261" s="41" t="str">
        <f aca="false">IF($C1261="","",IFERROR(INDEX(サイズ換算マスタ!$C$6:$C$8,MATCH($E1261,サイズ換算マスタ!$B$6:$B$8,0)),1))</f>
        <v/>
      </c>
      <c r="G1261" s="38" t="str">
        <f aca="false">IF($C1261="","",SUMIFS(②実績CSV_期間A!$AA$2:$AA$5001,②実績CSV_期間A!$M$2:$M$5001,$C1261))</f>
        <v/>
      </c>
      <c r="H1261" s="38" t="str">
        <f aca="false">IF($C1261="","",SUMIFS(③実績CSV_期間B!$AA$2:$AA$5001,③実績CSV_期間B!$M$2:$M$5001,$C1261))</f>
        <v/>
      </c>
      <c r="I1261" s="38" t="str">
        <f aca="false">IF($C1261="","",SUMIFS(④実績CSV_期間C!$AA$2:$AA$5001,④実績CSV_期間C!$M$2:$M$5001,$C1261))</f>
        <v/>
      </c>
      <c r="J1261" s="38" t="str">
        <f aca="false">IF($C1261="","",N($F1261)*N($G1261))</f>
        <v/>
      </c>
      <c r="K1261" s="38" t="str">
        <f aca="false">IF($C1261="","",N($F1261)*N($H1261))</f>
        <v/>
      </c>
      <c r="L1261" s="38" t="str">
        <f aca="false">IF($C1261="","",N($F1261)*N($I1261))</f>
        <v/>
      </c>
      <c r="M1261" s="37" t="str">
        <f aca="false">IF(OR($C1261="",N(TOP!$C$12)=0),"",N($J1261)/TOP!$C$12)</f>
        <v/>
      </c>
      <c r="N1261" s="37" t="str">
        <f aca="false">IF(OR($C1261="",N(TOP!$C$13)=0),"",N($K1261)/TOP!$C$13)</f>
        <v/>
      </c>
      <c r="O1261" s="37" t="str">
        <f aca="false">IF(OR($C1261="",N(TOP!$C$14)=0),"",N($L1261)/TOP!$C$14)</f>
        <v/>
      </c>
      <c r="P1261" s="42" t="str">
        <f aca="false">IF($C1261="","",IFERROR(CHOOSE(MATCH(TOP!$C$10,{"【期間A】","【期間B】","【期間C】"},0),N($M1261),N($N1261),N($O1261)),0))</f>
        <v/>
      </c>
    </row>
    <row r="1262" customFormat="false" ht="15" hidden="false" customHeight="false" outlineLevel="0" collapsed="false">
      <c r="B1262" s="12" t="n">
        <v>1257</v>
      </c>
      <c r="C1262" s="36" t="str">
        <f aca="false">IF(②実績CSV_期間A!$M1258="","",②実績CSV_期間A!$M1258&amp;"")</f>
        <v/>
      </c>
      <c r="D1262" s="12" t="str">
        <f aca="false">IF($C1262="","",②実績CSV_期間A!$N1258)</f>
        <v/>
      </c>
      <c r="E1262" s="12" t="str">
        <f aca="false">IF($C1262="","",RIGHT($D1262,1))</f>
        <v/>
      </c>
      <c r="F1262" s="41" t="str">
        <f aca="false">IF($C1262="","",IFERROR(INDEX(サイズ換算マスタ!$C$6:$C$8,MATCH($E1262,サイズ換算マスタ!$B$6:$B$8,0)),1))</f>
        <v/>
      </c>
      <c r="G1262" s="38" t="str">
        <f aca="false">IF($C1262="","",SUMIFS(②実績CSV_期間A!$AA$2:$AA$5001,②実績CSV_期間A!$M$2:$M$5001,$C1262))</f>
        <v/>
      </c>
      <c r="H1262" s="38" t="str">
        <f aca="false">IF($C1262="","",SUMIFS(③実績CSV_期間B!$AA$2:$AA$5001,③実績CSV_期間B!$M$2:$M$5001,$C1262))</f>
        <v/>
      </c>
      <c r="I1262" s="38" t="str">
        <f aca="false">IF($C1262="","",SUMIFS(④実績CSV_期間C!$AA$2:$AA$5001,④実績CSV_期間C!$M$2:$M$5001,$C1262))</f>
        <v/>
      </c>
      <c r="J1262" s="38" t="str">
        <f aca="false">IF($C1262="","",N($F1262)*N($G1262))</f>
        <v/>
      </c>
      <c r="K1262" s="38" t="str">
        <f aca="false">IF($C1262="","",N($F1262)*N($H1262))</f>
        <v/>
      </c>
      <c r="L1262" s="38" t="str">
        <f aca="false">IF($C1262="","",N($F1262)*N($I1262))</f>
        <v/>
      </c>
      <c r="M1262" s="37" t="str">
        <f aca="false">IF(OR($C1262="",N(TOP!$C$12)=0),"",N($J1262)/TOP!$C$12)</f>
        <v/>
      </c>
      <c r="N1262" s="37" t="str">
        <f aca="false">IF(OR($C1262="",N(TOP!$C$13)=0),"",N($K1262)/TOP!$C$13)</f>
        <v/>
      </c>
      <c r="O1262" s="37" t="str">
        <f aca="false">IF(OR($C1262="",N(TOP!$C$14)=0),"",N($L1262)/TOP!$C$14)</f>
        <v/>
      </c>
      <c r="P1262" s="42" t="str">
        <f aca="false">IF($C1262="","",IFERROR(CHOOSE(MATCH(TOP!$C$10,{"【期間A】","【期間B】","【期間C】"},0),N($M1262),N($N1262),N($O1262)),0))</f>
        <v/>
      </c>
    </row>
    <row r="1263" customFormat="false" ht="15" hidden="false" customHeight="false" outlineLevel="0" collapsed="false">
      <c r="B1263" s="12" t="n">
        <v>1258</v>
      </c>
      <c r="C1263" s="36" t="str">
        <f aca="false">IF(②実績CSV_期間A!$M1259="","",②実績CSV_期間A!$M1259&amp;"")</f>
        <v/>
      </c>
      <c r="D1263" s="12" t="str">
        <f aca="false">IF($C1263="","",②実績CSV_期間A!$N1259)</f>
        <v/>
      </c>
      <c r="E1263" s="12" t="str">
        <f aca="false">IF($C1263="","",RIGHT($D1263,1))</f>
        <v/>
      </c>
      <c r="F1263" s="41" t="str">
        <f aca="false">IF($C1263="","",IFERROR(INDEX(サイズ換算マスタ!$C$6:$C$8,MATCH($E1263,サイズ換算マスタ!$B$6:$B$8,0)),1))</f>
        <v/>
      </c>
      <c r="G1263" s="38" t="str">
        <f aca="false">IF($C1263="","",SUMIFS(②実績CSV_期間A!$AA$2:$AA$5001,②実績CSV_期間A!$M$2:$M$5001,$C1263))</f>
        <v/>
      </c>
      <c r="H1263" s="38" t="str">
        <f aca="false">IF($C1263="","",SUMIFS(③実績CSV_期間B!$AA$2:$AA$5001,③実績CSV_期間B!$M$2:$M$5001,$C1263))</f>
        <v/>
      </c>
      <c r="I1263" s="38" t="str">
        <f aca="false">IF($C1263="","",SUMIFS(④実績CSV_期間C!$AA$2:$AA$5001,④実績CSV_期間C!$M$2:$M$5001,$C1263))</f>
        <v/>
      </c>
      <c r="J1263" s="38" t="str">
        <f aca="false">IF($C1263="","",N($F1263)*N($G1263))</f>
        <v/>
      </c>
      <c r="K1263" s="38" t="str">
        <f aca="false">IF($C1263="","",N($F1263)*N($H1263))</f>
        <v/>
      </c>
      <c r="L1263" s="38" t="str">
        <f aca="false">IF($C1263="","",N($F1263)*N($I1263))</f>
        <v/>
      </c>
      <c r="M1263" s="37" t="str">
        <f aca="false">IF(OR($C1263="",N(TOP!$C$12)=0),"",N($J1263)/TOP!$C$12)</f>
        <v/>
      </c>
      <c r="N1263" s="37" t="str">
        <f aca="false">IF(OR($C1263="",N(TOP!$C$13)=0),"",N($K1263)/TOP!$C$13)</f>
        <v/>
      </c>
      <c r="O1263" s="37" t="str">
        <f aca="false">IF(OR($C1263="",N(TOP!$C$14)=0),"",N($L1263)/TOP!$C$14)</f>
        <v/>
      </c>
      <c r="P1263" s="42" t="str">
        <f aca="false">IF($C1263="","",IFERROR(CHOOSE(MATCH(TOP!$C$10,{"【期間A】","【期間B】","【期間C】"},0),N($M1263),N($N1263),N($O1263)),0))</f>
        <v/>
      </c>
    </row>
    <row r="1264" customFormat="false" ht="15" hidden="false" customHeight="false" outlineLevel="0" collapsed="false">
      <c r="B1264" s="12" t="n">
        <v>1259</v>
      </c>
      <c r="C1264" s="36" t="str">
        <f aca="false">IF(②実績CSV_期間A!$M1260="","",②実績CSV_期間A!$M1260&amp;"")</f>
        <v/>
      </c>
      <c r="D1264" s="12" t="str">
        <f aca="false">IF($C1264="","",②実績CSV_期間A!$N1260)</f>
        <v/>
      </c>
      <c r="E1264" s="12" t="str">
        <f aca="false">IF($C1264="","",RIGHT($D1264,1))</f>
        <v/>
      </c>
      <c r="F1264" s="41" t="str">
        <f aca="false">IF($C1264="","",IFERROR(INDEX(サイズ換算マスタ!$C$6:$C$8,MATCH($E1264,サイズ換算マスタ!$B$6:$B$8,0)),1))</f>
        <v/>
      </c>
      <c r="G1264" s="38" t="str">
        <f aca="false">IF($C1264="","",SUMIFS(②実績CSV_期間A!$AA$2:$AA$5001,②実績CSV_期間A!$M$2:$M$5001,$C1264))</f>
        <v/>
      </c>
      <c r="H1264" s="38" t="str">
        <f aca="false">IF($C1264="","",SUMIFS(③実績CSV_期間B!$AA$2:$AA$5001,③実績CSV_期間B!$M$2:$M$5001,$C1264))</f>
        <v/>
      </c>
      <c r="I1264" s="38" t="str">
        <f aca="false">IF($C1264="","",SUMIFS(④実績CSV_期間C!$AA$2:$AA$5001,④実績CSV_期間C!$M$2:$M$5001,$C1264))</f>
        <v/>
      </c>
      <c r="J1264" s="38" t="str">
        <f aca="false">IF($C1264="","",N($F1264)*N($G1264))</f>
        <v/>
      </c>
      <c r="K1264" s="38" t="str">
        <f aca="false">IF($C1264="","",N($F1264)*N($H1264))</f>
        <v/>
      </c>
      <c r="L1264" s="38" t="str">
        <f aca="false">IF($C1264="","",N($F1264)*N($I1264))</f>
        <v/>
      </c>
      <c r="M1264" s="37" t="str">
        <f aca="false">IF(OR($C1264="",N(TOP!$C$12)=0),"",N($J1264)/TOP!$C$12)</f>
        <v/>
      </c>
      <c r="N1264" s="37" t="str">
        <f aca="false">IF(OR($C1264="",N(TOP!$C$13)=0),"",N($K1264)/TOP!$C$13)</f>
        <v/>
      </c>
      <c r="O1264" s="37" t="str">
        <f aca="false">IF(OR($C1264="",N(TOP!$C$14)=0),"",N($L1264)/TOP!$C$14)</f>
        <v/>
      </c>
      <c r="P1264" s="42" t="str">
        <f aca="false">IF($C1264="","",IFERROR(CHOOSE(MATCH(TOP!$C$10,{"【期間A】","【期間B】","【期間C】"},0),N($M1264),N($N1264),N($O1264)),0))</f>
        <v/>
      </c>
    </row>
    <row r="1265" customFormat="false" ht="15" hidden="false" customHeight="false" outlineLevel="0" collapsed="false">
      <c r="B1265" s="12" t="n">
        <v>1260</v>
      </c>
      <c r="C1265" s="36" t="str">
        <f aca="false">IF(②実績CSV_期間A!$M1261="","",②実績CSV_期間A!$M1261&amp;"")</f>
        <v/>
      </c>
      <c r="D1265" s="12" t="str">
        <f aca="false">IF($C1265="","",②実績CSV_期間A!$N1261)</f>
        <v/>
      </c>
      <c r="E1265" s="12" t="str">
        <f aca="false">IF($C1265="","",RIGHT($D1265,1))</f>
        <v/>
      </c>
      <c r="F1265" s="41" t="str">
        <f aca="false">IF($C1265="","",IFERROR(INDEX(サイズ換算マスタ!$C$6:$C$8,MATCH($E1265,サイズ換算マスタ!$B$6:$B$8,0)),1))</f>
        <v/>
      </c>
      <c r="G1265" s="38" t="str">
        <f aca="false">IF($C1265="","",SUMIFS(②実績CSV_期間A!$AA$2:$AA$5001,②実績CSV_期間A!$M$2:$M$5001,$C1265))</f>
        <v/>
      </c>
      <c r="H1265" s="38" t="str">
        <f aca="false">IF($C1265="","",SUMIFS(③実績CSV_期間B!$AA$2:$AA$5001,③実績CSV_期間B!$M$2:$M$5001,$C1265))</f>
        <v/>
      </c>
      <c r="I1265" s="38" t="str">
        <f aca="false">IF($C1265="","",SUMIFS(④実績CSV_期間C!$AA$2:$AA$5001,④実績CSV_期間C!$M$2:$M$5001,$C1265))</f>
        <v/>
      </c>
      <c r="J1265" s="38" t="str">
        <f aca="false">IF($C1265="","",N($F1265)*N($G1265))</f>
        <v/>
      </c>
      <c r="K1265" s="38" t="str">
        <f aca="false">IF($C1265="","",N($F1265)*N($H1265))</f>
        <v/>
      </c>
      <c r="L1265" s="38" t="str">
        <f aca="false">IF($C1265="","",N($F1265)*N($I1265))</f>
        <v/>
      </c>
      <c r="M1265" s="37" t="str">
        <f aca="false">IF(OR($C1265="",N(TOP!$C$12)=0),"",N($J1265)/TOP!$C$12)</f>
        <v/>
      </c>
      <c r="N1265" s="37" t="str">
        <f aca="false">IF(OR($C1265="",N(TOP!$C$13)=0),"",N($K1265)/TOP!$C$13)</f>
        <v/>
      </c>
      <c r="O1265" s="37" t="str">
        <f aca="false">IF(OR($C1265="",N(TOP!$C$14)=0),"",N($L1265)/TOP!$C$14)</f>
        <v/>
      </c>
      <c r="P1265" s="42" t="str">
        <f aca="false">IF($C1265="","",IFERROR(CHOOSE(MATCH(TOP!$C$10,{"【期間A】","【期間B】","【期間C】"},0),N($M1265),N($N1265),N($O1265)),0))</f>
        <v/>
      </c>
    </row>
    <row r="1266" customFormat="false" ht="15" hidden="false" customHeight="false" outlineLevel="0" collapsed="false">
      <c r="B1266" s="12" t="n">
        <v>1261</v>
      </c>
      <c r="C1266" s="36" t="str">
        <f aca="false">IF(②実績CSV_期間A!$M1262="","",②実績CSV_期間A!$M1262&amp;"")</f>
        <v/>
      </c>
      <c r="D1266" s="12" t="str">
        <f aca="false">IF($C1266="","",②実績CSV_期間A!$N1262)</f>
        <v/>
      </c>
      <c r="E1266" s="12" t="str">
        <f aca="false">IF($C1266="","",RIGHT($D1266,1))</f>
        <v/>
      </c>
      <c r="F1266" s="41" t="str">
        <f aca="false">IF($C1266="","",IFERROR(INDEX(サイズ換算マスタ!$C$6:$C$8,MATCH($E1266,サイズ換算マスタ!$B$6:$B$8,0)),1))</f>
        <v/>
      </c>
      <c r="G1266" s="38" t="str">
        <f aca="false">IF($C1266="","",SUMIFS(②実績CSV_期間A!$AA$2:$AA$5001,②実績CSV_期間A!$M$2:$M$5001,$C1266))</f>
        <v/>
      </c>
      <c r="H1266" s="38" t="str">
        <f aca="false">IF($C1266="","",SUMIFS(③実績CSV_期間B!$AA$2:$AA$5001,③実績CSV_期間B!$M$2:$M$5001,$C1266))</f>
        <v/>
      </c>
      <c r="I1266" s="38" t="str">
        <f aca="false">IF($C1266="","",SUMIFS(④実績CSV_期間C!$AA$2:$AA$5001,④実績CSV_期間C!$M$2:$M$5001,$C1266))</f>
        <v/>
      </c>
      <c r="J1266" s="38" t="str">
        <f aca="false">IF($C1266="","",N($F1266)*N($G1266))</f>
        <v/>
      </c>
      <c r="K1266" s="38" t="str">
        <f aca="false">IF($C1266="","",N($F1266)*N($H1266))</f>
        <v/>
      </c>
      <c r="L1266" s="38" t="str">
        <f aca="false">IF($C1266="","",N($F1266)*N($I1266))</f>
        <v/>
      </c>
      <c r="M1266" s="37" t="str">
        <f aca="false">IF(OR($C1266="",N(TOP!$C$12)=0),"",N($J1266)/TOP!$C$12)</f>
        <v/>
      </c>
      <c r="N1266" s="37" t="str">
        <f aca="false">IF(OR($C1266="",N(TOP!$C$13)=0),"",N($K1266)/TOP!$C$13)</f>
        <v/>
      </c>
      <c r="O1266" s="37" t="str">
        <f aca="false">IF(OR($C1266="",N(TOP!$C$14)=0),"",N($L1266)/TOP!$C$14)</f>
        <v/>
      </c>
      <c r="P1266" s="42" t="str">
        <f aca="false">IF($C1266="","",IFERROR(CHOOSE(MATCH(TOP!$C$10,{"【期間A】","【期間B】","【期間C】"},0),N($M1266),N($N1266),N($O1266)),0))</f>
        <v/>
      </c>
    </row>
    <row r="1267" customFormat="false" ht="15" hidden="false" customHeight="false" outlineLevel="0" collapsed="false">
      <c r="B1267" s="12" t="n">
        <v>1262</v>
      </c>
      <c r="C1267" s="36" t="str">
        <f aca="false">IF(②実績CSV_期間A!$M1263="","",②実績CSV_期間A!$M1263&amp;"")</f>
        <v/>
      </c>
      <c r="D1267" s="12" t="str">
        <f aca="false">IF($C1267="","",②実績CSV_期間A!$N1263)</f>
        <v/>
      </c>
      <c r="E1267" s="12" t="str">
        <f aca="false">IF($C1267="","",RIGHT($D1267,1))</f>
        <v/>
      </c>
      <c r="F1267" s="41" t="str">
        <f aca="false">IF($C1267="","",IFERROR(INDEX(サイズ換算マスタ!$C$6:$C$8,MATCH($E1267,サイズ換算マスタ!$B$6:$B$8,0)),1))</f>
        <v/>
      </c>
      <c r="G1267" s="38" t="str">
        <f aca="false">IF($C1267="","",SUMIFS(②実績CSV_期間A!$AA$2:$AA$5001,②実績CSV_期間A!$M$2:$M$5001,$C1267))</f>
        <v/>
      </c>
      <c r="H1267" s="38" t="str">
        <f aca="false">IF($C1267="","",SUMIFS(③実績CSV_期間B!$AA$2:$AA$5001,③実績CSV_期間B!$M$2:$M$5001,$C1267))</f>
        <v/>
      </c>
      <c r="I1267" s="38" t="str">
        <f aca="false">IF($C1267="","",SUMIFS(④実績CSV_期間C!$AA$2:$AA$5001,④実績CSV_期間C!$M$2:$M$5001,$C1267))</f>
        <v/>
      </c>
      <c r="J1267" s="38" t="str">
        <f aca="false">IF($C1267="","",N($F1267)*N($G1267))</f>
        <v/>
      </c>
      <c r="K1267" s="38" t="str">
        <f aca="false">IF($C1267="","",N($F1267)*N($H1267))</f>
        <v/>
      </c>
      <c r="L1267" s="38" t="str">
        <f aca="false">IF($C1267="","",N($F1267)*N($I1267))</f>
        <v/>
      </c>
      <c r="M1267" s="37" t="str">
        <f aca="false">IF(OR($C1267="",N(TOP!$C$12)=0),"",N($J1267)/TOP!$C$12)</f>
        <v/>
      </c>
      <c r="N1267" s="37" t="str">
        <f aca="false">IF(OR($C1267="",N(TOP!$C$13)=0),"",N($K1267)/TOP!$C$13)</f>
        <v/>
      </c>
      <c r="O1267" s="37" t="str">
        <f aca="false">IF(OR($C1267="",N(TOP!$C$14)=0),"",N($L1267)/TOP!$C$14)</f>
        <v/>
      </c>
      <c r="P1267" s="42" t="str">
        <f aca="false">IF($C1267="","",IFERROR(CHOOSE(MATCH(TOP!$C$10,{"【期間A】","【期間B】","【期間C】"},0),N($M1267),N($N1267),N($O1267)),0))</f>
        <v/>
      </c>
    </row>
    <row r="1268" customFormat="false" ht="15" hidden="false" customHeight="false" outlineLevel="0" collapsed="false">
      <c r="B1268" s="12" t="n">
        <v>1263</v>
      </c>
      <c r="C1268" s="36" t="str">
        <f aca="false">IF(②実績CSV_期間A!$M1264="","",②実績CSV_期間A!$M1264&amp;"")</f>
        <v/>
      </c>
      <c r="D1268" s="12" t="str">
        <f aca="false">IF($C1268="","",②実績CSV_期間A!$N1264)</f>
        <v/>
      </c>
      <c r="E1268" s="12" t="str">
        <f aca="false">IF($C1268="","",RIGHT($D1268,1))</f>
        <v/>
      </c>
      <c r="F1268" s="41" t="str">
        <f aca="false">IF($C1268="","",IFERROR(INDEX(サイズ換算マスタ!$C$6:$C$8,MATCH($E1268,サイズ換算マスタ!$B$6:$B$8,0)),1))</f>
        <v/>
      </c>
      <c r="G1268" s="38" t="str">
        <f aca="false">IF($C1268="","",SUMIFS(②実績CSV_期間A!$AA$2:$AA$5001,②実績CSV_期間A!$M$2:$M$5001,$C1268))</f>
        <v/>
      </c>
      <c r="H1268" s="38" t="str">
        <f aca="false">IF($C1268="","",SUMIFS(③実績CSV_期間B!$AA$2:$AA$5001,③実績CSV_期間B!$M$2:$M$5001,$C1268))</f>
        <v/>
      </c>
      <c r="I1268" s="38" t="str">
        <f aca="false">IF($C1268="","",SUMIFS(④実績CSV_期間C!$AA$2:$AA$5001,④実績CSV_期間C!$M$2:$M$5001,$C1268))</f>
        <v/>
      </c>
      <c r="J1268" s="38" t="str">
        <f aca="false">IF($C1268="","",N($F1268)*N($G1268))</f>
        <v/>
      </c>
      <c r="K1268" s="38" t="str">
        <f aca="false">IF($C1268="","",N($F1268)*N($H1268))</f>
        <v/>
      </c>
      <c r="L1268" s="38" t="str">
        <f aca="false">IF($C1268="","",N($F1268)*N($I1268))</f>
        <v/>
      </c>
      <c r="M1268" s="37" t="str">
        <f aca="false">IF(OR($C1268="",N(TOP!$C$12)=0),"",N($J1268)/TOP!$C$12)</f>
        <v/>
      </c>
      <c r="N1268" s="37" t="str">
        <f aca="false">IF(OR($C1268="",N(TOP!$C$13)=0),"",N($K1268)/TOP!$C$13)</f>
        <v/>
      </c>
      <c r="O1268" s="37" t="str">
        <f aca="false">IF(OR($C1268="",N(TOP!$C$14)=0),"",N($L1268)/TOP!$C$14)</f>
        <v/>
      </c>
      <c r="P1268" s="42" t="str">
        <f aca="false">IF($C1268="","",IFERROR(CHOOSE(MATCH(TOP!$C$10,{"【期間A】","【期間B】","【期間C】"},0),N($M1268),N($N1268),N($O1268)),0))</f>
        <v/>
      </c>
    </row>
    <row r="1269" customFormat="false" ht="15" hidden="false" customHeight="false" outlineLevel="0" collapsed="false">
      <c r="B1269" s="12" t="n">
        <v>1264</v>
      </c>
      <c r="C1269" s="36" t="str">
        <f aca="false">IF(②実績CSV_期間A!$M1265="","",②実績CSV_期間A!$M1265&amp;"")</f>
        <v/>
      </c>
      <c r="D1269" s="12" t="str">
        <f aca="false">IF($C1269="","",②実績CSV_期間A!$N1265)</f>
        <v/>
      </c>
      <c r="E1269" s="12" t="str">
        <f aca="false">IF($C1269="","",RIGHT($D1269,1))</f>
        <v/>
      </c>
      <c r="F1269" s="41" t="str">
        <f aca="false">IF($C1269="","",IFERROR(INDEX(サイズ換算マスタ!$C$6:$C$8,MATCH($E1269,サイズ換算マスタ!$B$6:$B$8,0)),1))</f>
        <v/>
      </c>
      <c r="G1269" s="38" t="str">
        <f aca="false">IF($C1269="","",SUMIFS(②実績CSV_期間A!$AA$2:$AA$5001,②実績CSV_期間A!$M$2:$M$5001,$C1269))</f>
        <v/>
      </c>
      <c r="H1269" s="38" t="str">
        <f aca="false">IF($C1269="","",SUMIFS(③実績CSV_期間B!$AA$2:$AA$5001,③実績CSV_期間B!$M$2:$M$5001,$C1269))</f>
        <v/>
      </c>
      <c r="I1269" s="38" t="str">
        <f aca="false">IF($C1269="","",SUMIFS(④実績CSV_期間C!$AA$2:$AA$5001,④実績CSV_期間C!$M$2:$M$5001,$C1269))</f>
        <v/>
      </c>
      <c r="J1269" s="38" t="str">
        <f aca="false">IF($C1269="","",N($F1269)*N($G1269))</f>
        <v/>
      </c>
      <c r="K1269" s="38" t="str">
        <f aca="false">IF($C1269="","",N($F1269)*N($H1269))</f>
        <v/>
      </c>
      <c r="L1269" s="38" t="str">
        <f aca="false">IF($C1269="","",N($F1269)*N($I1269))</f>
        <v/>
      </c>
      <c r="M1269" s="37" t="str">
        <f aca="false">IF(OR($C1269="",N(TOP!$C$12)=0),"",N($J1269)/TOP!$C$12)</f>
        <v/>
      </c>
      <c r="N1269" s="37" t="str">
        <f aca="false">IF(OR($C1269="",N(TOP!$C$13)=0),"",N($K1269)/TOP!$C$13)</f>
        <v/>
      </c>
      <c r="O1269" s="37" t="str">
        <f aca="false">IF(OR($C1269="",N(TOP!$C$14)=0),"",N($L1269)/TOP!$C$14)</f>
        <v/>
      </c>
      <c r="P1269" s="42" t="str">
        <f aca="false">IF($C1269="","",IFERROR(CHOOSE(MATCH(TOP!$C$10,{"【期間A】","【期間B】","【期間C】"},0),N($M1269),N($N1269),N($O1269)),0))</f>
        <v/>
      </c>
    </row>
    <row r="1270" customFormat="false" ht="15" hidden="false" customHeight="false" outlineLevel="0" collapsed="false">
      <c r="B1270" s="12" t="n">
        <v>1265</v>
      </c>
      <c r="C1270" s="36" t="str">
        <f aca="false">IF(②実績CSV_期間A!$M1266="","",②実績CSV_期間A!$M1266&amp;"")</f>
        <v/>
      </c>
      <c r="D1270" s="12" t="str">
        <f aca="false">IF($C1270="","",②実績CSV_期間A!$N1266)</f>
        <v/>
      </c>
      <c r="E1270" s="12" t="str">
        <f aca="false">IF($C1270="","",RIGHT($D1270,1))</f>
        <v/>
      </c>
      <c r="F1270" s="41" t="str">
        <f aca="false">IF($C1270="","",IFERROR(INDEX(サイズ換算マスタ!$C$6:$C$8,MATCH($E1270,サイズ換算マスタ!$B$6:$B$8,0)),1))</f>
        <v/>
      </c>
      <c r="G1270" s="38" t="str">
        <f aca="false">IF($C1270="","",SUMIFS(②実績CSV_期間A!$AA$2:$AA$5001,②実績CSV_期間A!$M$2:$M$5001,$C1270))</f>
        <v/>
      </c>
      <c r="H1270" s="38" t="str">
        <f aca="false">IF($C1270="","",SUMIFS(③実績CSV_期間B!$AA$2:$AA$5001,③実績CSV_期間B!$M$2:$M$5001,$C1270))</f>
        <v/>
      </c>
      <c r="I1270" s="38" t="str">
        <f aca="false">IF($C1270="","",SUMIFS(④実績CSV_期間C!$AA$2:$AA$5001,④実績CSV_期間C!$M$2:$M$5001,$C1270))</f>
        <v/>
      </c>
      <c r="J1270" s="38" t="str">
        <f aca="false">IF($C1270="","",N($F1270)*N($G1270))</f>
        <v/>
      </c>
      <c r="K1270" s="38" t="str">
        <f aca="false">IF($C1270="","",N($F1270)*N($H1270))</f>
        <v/>
      </c>
      <c r="L1270" s="38" t="str">
        <f aca="false">IF($C1270="","",N($F1270)*N($I1270))</f>
        <v/>
      </c>
      <c r="M1270" s="37" t="str">
        <f aca="false">IF(OR($C1270="",N(TOP!$C$12)=0),"",N($J1270)/TOP!$C$12)</f>
        <v/>
      </c>
      <c r="N1270" s="37" t="str">
        <f aca="false">IF(OR($C1270="",N(TOP!$C$13)=0),"",N($K1270)/TOP!$C$13)</f>
        <v/>
      </c>
      <c r="O1270" s="37" t="str">
        <f aca="false">IF(OR($C1270="",N(TOP!$C$14)=0),"",N($L1270)/TOP!$C$14)</f>
        <v/>
      </c>
      <c r="P1270" s="42" t="str">
        <f aca="false">IF($C1270="","",IFERROR(CHOOSE(MATCH(TOP!$C$10,{"【期間A】","【期間B】","【期間C】"},0),N($M1270),N($N1270),N($O1270)),0))</f>
        <v/>
      </c>
    </row>
    <row r="1271" customFormat="false" ht="15" hidden="false" customHeight="false" outlineLevel="0" collapsed="false">
      <c r="B1271" s="12" t="n">
        <v>1266</v>
      </c>
      <c r="C1271" s="36" t="str">
        <f aca="false">IF(②実績CSV_期間A!$M1267="","",②実績CSV_期間A!$M1267&amp;"")</f>
        <v/>
      </c>
      <c r="D1271" s="12" t="str">
        <f aca="false">IF($C1271="","",②実績CSV_期間A!$N1267)</f>
        <v/>
      </c>
      <c r="E1271" s="12" t="str">
        <f aca="false">IF($C1271="","",RIGHT($D1271,1))</f>
        <v/>
      </c>
      <c r="F1271" s="41" t="str">
        <f aca="false">IF($C1271="","",IFERROR(INDEX(サイズ換算マスタ!$C$6:$C$8,MATCH($E1271,サイズ換算マスタ!$B$6:$B$8,0)),1))</f>
        <v/>
      </c>
      <c r="G1271" s="38" t="str">
        <f aca="false">IF($C1271="","",SUMIFS(②実績CSV_期間A!$AA$2:$AA$5001,②実績CSV_期間A!$M$2:$M$5001,$C1271))</f>
        <v/>
      </c>
      <c r="H1271" s="38" t="str">
        <f aca="false">IF($C1271="","",SUMIFS(③実績CSV_期間B!$AA$2:$AA$5001,③実績CSV_期間B!$M$2:$M$5001,$C1271))</f>
        <v/>
      </c>
      <c r="I1271" s="38" t="str">
        <f aca="false">IF($C1271="","",SUMIFS(④実績CSV_期間C!$AA$2:$AA$5001,④実績CSV_期間C!$M$2:$M$5001,$C1271))</f>
        <v/>
      </c>
      <c r="J1271" s="38" t="str">
        <f aca="false">IF($C1271="","",N($F1271)*N($G1271))</f>
        <v/>
      </c>
      <c r="K1271" s="38" t="str">
        <f aca="false">IF($C1271="","",N($F1271)*N($H1271))</f>
        <v/>
      </c>
      <c r="L1271" s="38" t="str">
        <f aca="false">IF($C1271="","",N($F1271)*N($I1271))</f>
        <v/>
      </c>
      <c r="M1271" s="37" t="str">
        <f aca="false">IF(OR($C1271="",N(TOP!$C$12)=0),"",N($J1271)/TOP!$C$12)</f>
        <v/>
      </c>
      <c r="N1271" s="37" t="str">
        <f aca="false">IF(OR($C1271="",N(TOP!$C$13)=0),"",N($K1271)/TOP!$C$13)</f>
        <v/>
      </c>
      <c r="O1271" s="37" t="str">
        <f aca="false">IF(OR($C1271="",N(TOP!$C$14)=0),"",N($L1271)/TOP!$C$14)</f>
        <v/>
      </c>
      <c r="P1271" s="42" t="str">
        <f aca="false">IF($C1271="","",IFERROR(CHOOSE(MATCH(TOP!$C$10,{"【期間A】","【期間B】","【期間C】"},0),N($M1271),N($N1271),N($O1271)),0))</f>
        <v/>
      </c>
    </row>
    <row r="1272" customFormat="false" ht="15" hidden="false" customHeight="false" outlineLevel="0" collapsed="false">
      <c r="B1272" s="12" t="n">
        <v>1267</v>
      </c>
      <c r="C1272" s="36" t="str">
        <f aca="false">IF(②実績CSV_期間A!$M1268="","",②実績CSV_期間A!$M1268&amp;"")</f>
        <v/>
      </c>
      <c r="D1272" s="12" t="str">
        <f aca="false">IF($C1272="","",②実績CSV_期間A!$N1268)</f>
        <v/>
      </c>
      <c r="E1272" s="12" t="str">
        <f aca="false">IF($C1272="","",RIGHT($D1272,1))</f>
        <v/>
      </c>
      <c r="F1272" s="41" t="str">
        <f aca="false">IF($C1272="","",IFERROR(INDEX(サイズ換算マスタ!$C$6:$C$8,MATCH($E1272,サイズ換算マスタ!$B$6:$B$8,0)),1))</f>
        <v/>
      </c>
      <c r="G1272" s="38" t="str">
        <f aca="false">IF($C1272="","",SUMIFS(②実績CSV_期間A!$AA$2:$AA$5001,②実績CSV_期間A!$M$2:$M$5001,$C1272))</f>
        <v/>
      </c>
      <c r="H1272" s="38" t="str">
        <f aca="false">IF($C1272="","",SUMIFS(③実績CSV_期間B!$AA$2:$AA$5001,③実績CSV_期間B!$M$2:$M$5001,$C1272))</f>
        <v/>
      </c>
      <c r="I1272" s="38" t="str">
        <f aca="false">IF($C1272="","",SUMIFS(④実績CSV_期間C!$AA$2:$AA$5001,④実績CSV_期間C!$M$2:$M$5001,$C1272))</f>
        <v/>
      </c>
      <c r="J1272" s="38" t="str">
        <f aca="false">IF($C1272="","",N($F1272)*N($G1272))</f>
        <v/>
      </c>
      <c r="K1272" s="38" t="str">
        <f aca="false">IF($C1272="","",N($F1272)*N($H1272))</f>
        <v/>
      </c>
      <c r="L1272" s="38" t="str">
        <f aca="false">IF($C1272="","",N($F1272)*N($I1272))</f>
        <v/>
      </c>
      <c r="M1272" s="37" t="str">
        <f aca="false">IF(OR($C1272="",N(TOP!$C$12)=0),"",N($J1272)/TOP!$C$12)</f>
        <v/>
      </c>
      <c r="N1272" s="37" t="str">
        <f aca="false">IF(OR($C1272="",N(TOP!$C$13)=0),"",N($K1272)/TOP!$C$13)</f>
        <v/>
      </c>
      <c r="O1272" s="37" t="str">
        <f aca="false">IF(OR($C1272="",N(TOP!$C$14)=0),"",N($L1272)/TOP!$C$14)</f>
        <v/>
      </c>
      <c r="P1272" s="42" t="str">
        <f aca="false">IF($C1272="","",IFERROR(CHOOSE(MATCH(TOP!$C$10,{"【期間A】","【期間B】","【期間C】"},0),N($M1272),N($N1272),N($O1272)),0))</f>
        <v/>
      </c>
    </row>
    <row r="1273" customFormat="false" ht="15" hidden="false" customHeight="false" outlineLevel="0" collapsed="false">
      <c r="B1273" s="12" t="n">
        <v>1268</v>
      </c>
      <c r="C1273" s="36" t="str">
        <f aca="false">IF(②実績CSV_期間A!$M1269="","",②実績CSV_期間A!$M1269&amp;"")</f>
        <v/>
      </c>
      <c r="D1273" s="12" t="str">
        <f aca="false">IF($C1273="","",②実績CSV_期間A!$N1269)</f>
        <v/>
      </c>
      <c r="E1273" s="12" t="str">
        <f aca="false">IF($C1273="","",RIGHT($D1273,1))</f>
        <v/>
      </c>
      <c r="F1273" s="41" t="str">
        <f aca="false">IF($C1273="","",IFERROR(INDEX(サイズ換算マスタ!$C$6:$C$8,MATCH($E1273,サイズ換算マスタ!$B$6:$B$8,0)),1))</f>
        <v/>
      </c>
      <c r="G1273" s="38" t="str">
        <f aca="false">IF($C1273="","",SUMIFS(②実績CSV_期間A!$AA$2:$AA$5001,②実績CSV_期間A!$M$2:$M$5001,$C1273))</f>
        <v/>
      </c>
      <c r="H1273" s="38" t="str">
        <f aca="false">IF($C1273="","",SUMIFS(③実績CSV_期間B!$AA$2:$AA$5001,③実績CSV_期間B!$M$2:$M$5001,$C1273))</f>
        <v/>
      </c>
      <c r="I1273" s="38" t="str">
        <f aca="false">IF($C1273="","",SUMIFS(④実績CSV_期間C!$AA$2:$AA$5001,④実績CSV_期間C!$M$2:$M$5001,$C1273))</f>
        <v/>
      </c>
      <c r="J1273" s="38" t="str">
        <f aca="false">IF($C1273="","",N($F1273)*N($G1273))</f>
        <v/>
      </c>
      <c r="K1273" s="38" t="str">
        <f aca="false">IF($C1273="","",N($F1273)*N($H1273))</f>
        <v/>
      </c>
      <c r="L1273" s="38" t="str">
        <f aca="false">IF($C1273="","",N($F1273)*N($I1273))</f>
        <v/>
      </c>
      <c r="M1273" s="37" t="str">
        <f aca="false">IF(OR($C1273="",N(TOP!$C$12)=0),"",N($J1273)/TOP!$C$12)</f>
        <v/>
      </c>
      <c r="N1273" s="37" t="str">
        <f aca="false">IF(OR($C1273="",N(TOP!$C$13)=0),"",N($K1273)/TOP!$C$13)</f>
        <v/>
      </c>
      <c r="O1273" s="37" t="str">
        <f aca="false">IF(OR($C1273="",N(TOP!$C$14)=0),"",N($L1273)/TOP!$C$14)</f>
        <v/>
      </c>
      <c r="P1273" s="42" t="str">
        <f aca="false">IF($C1273="","",IFERROR(CHOOSE(MATCH(TOP!$C$10,{"【期間A】","【期間B】","【期間C】"},0),N($M1273),N($N1273),N($O1273)),0))</f>
        <v/>
      </c>
    </row>
    <row r="1274" customFormat="false" ht="15" hidden="false" customHeight="false" outlineLevel="0" collapsed="false">
      <c r="B1274" s="12" t="n">
        <v>1269</v>
      </c>
      <c r="C1274" s="36" t="str">
        <f aca="false">IF(②実績CSV_期間A!$M1270="","",②実績CSV_期間A!$M1270&amp;"")</f>
        <v/>
      </c>
      <c r="D1274" s="12" t="str">
        <f aca="false">IF($C1274="","",②実績CSV_期間A!$N1270)</f>
        <v/>
      </c>
      <c r="E1274" s="12" t="str">
        <f aca="false">IF($C1274="","",RIGHT($D1274,1))</f>
        <v/>
      </c>
      <c r="F1274" s="41" t="str">
        <f aca="false">IF($C1274="","",IFERROR(INDEX(サイズ換算マスタ!$C$6:$C$8,MATCH($E1274,サイズ換算マスタ!$B$6:$B$8,0)),1))</f>
        <v/>
      </c>
      <c r="G1274" s="38" t="str">
        <f aca="false">IF($C1274="","",SUMIFS(②実績CSV_期間A!$AA$2:$AA$5001,②実績CSV_期間A!$M$2:$M$5001,$C1274))</f>
        <v/>
      </c>
      <c r="H1274" s="38" t="str">
        <f aca="false">IF($C1274="","",SUMIFS(③実績CSV_期間B!$AA$2:$AA$5001,③実績CSV_期間B!$M$2:$M$5001,$C1274))</f>
        <v/>
      </c>
      <c r="I1274" s="38" t="str">
        <f aca="false">IF($C1274="","",SUMIFS(④実績CSV_期間C!$AA$2:$AA$5001,④実績CSV_期間C!$M$2:$M$5001,$C1274))</f>
        <v/>
      </c>
      <c r="J1274" s="38" t="str">
        <f aca="false">IF($C1274="","",N($F1274)*N($G1274))</f>
        <v/>
      </c>
      <c r="K1274" s="38" t="str">
        <f aca="false">IF($C1274="","",N($F1274)*N($H1274))</f>
        <v/>
      </c>
      <c r="L1274" s="38" t="str">
        <f aca="false">IF($C1274="","",N($F1274)*N($I1274))</f>
        <v/>
      </c>
      <c r="M1274" s="37" t="str">
        <f aca="false">IF(OR($C1274="",N(TOP!$C$12)=0),"",N($J1274)/TOP!$C$12)</f>
        <v/>
      </c>
      <c r="N1274" s="37" t="str">
        <f aca="false">IF(OR($C1274="",N(TOP!$C$13)=0),"",N($K1274)/TOP!$C$13)</f>
        <v/>
      </c>
      <c r="O1274" s="37" t="str">
        <f aca="false">IF(OR($C1274="",N(TOP!$C$14)=0),"",N($L1274)/TOP!$C$14)</f>
        <v/>
      </c>
      <c r="P1274" s="42" t="str">
        <f aca="false">IF($C1274="","",IFERROR(CHOOSE(MATCH(TOP!$C$10,{"【期間A】","【期間B】","【期間C】"},0),N($M1274),N($N1274),N($O1274)),0))</f>
        <v/>
      </c>
    </row>
    <row r="1275" customFormat="false" ht="15" hidden="false" customHeight="false" outlineLevel="0" collapsed="false">
      <c r="B1275" s="12" t="n">
        <v>1270</v>
      </c>
      <c r="C1275" s="36" t="str">
        <f aca="false">IF(②実績CSV_期間A!$M1271="","",②実績CSV_期間A!$M1271&amp;"")</f>
        <v/>
      </c>
      <c r="D1275" s="12" t="str">
        <f aca="false">IF($C1275="","",②実績CSV_期間A!$N1271)</f>
        <v/>
      </c>
      <c r="E1275" s="12" t="str">
        <f aca="false">IF($C1275="","",RIGHT($D1275,1))</f>
        <v/>
      </c>
      <c r="F1275" s="41" t="str">
        <f aca="false">IF($C1275="","",IFERROR(INDEX(サイズ換算マスタ!$C$6:$C$8,MATCH($E1275,サイズ換算マスタ!$B$6:$B$8,0)),1))</f>
        <v/>
      </c>
      <c r="G1275" s="38" t="str">
        <f aca="false">IF($C1275="","",SUMIFS(②実績CSV_期間A!$AA$2:$AA$5001,②実績CSV_期間A!$M$2:$M$5001,$C1275))</f>
        <v/>
      </c>
      <c r="H1275" s="38" t="str">
        <f aca="false">IF($C1275="","",SUMIFS(③実績CSV_期間B!$AA$2:$AA$5001,③実績CSV_期間B!$M$2:$M$5001,$C1275))</f>
        <v/>
      </c>
      <c r="I1275" s="38" t="str">
        <f aca="false">IF($C1275="","",SUMIFS(④実績CSV_期間C!$AA$2:$AA$5001,④実績CSV_期間C!$M$2:$M$5001,$C1275))</f>
        <v/>
      </c>
      <c r="J1275" s="38" t="str">
        <f aca="false">IF($C1275="","",N($F1275)*N($G1275))</f>
        <v/>
      </c>
      <c r="K1275" s="38" t="str">
        <f aca="false">IF($C1275="","",N($F1275)*N($H1275))</f>
        <v/>
      </c>
      <c r="L1275" s="38" t="str">
        <f aca="false">IF($C1275="","",N($F1275)*N($I1275))</f>
        <v/>
      </c>
      <c r="M1275" s="37" t="str">
        <f aca="false">IF(OR($C1275="",N(TOP!$C$12)=0),"",N($J1275)/TOP!$C$12)</f>
        <v/>
      </c>
      <c r="N1275" s="37" t="str">
        <f aca="false">IF(OR($C1275="",N(TOP!$C$13)=0),"",N($K1275)/TOP!$C$13)</f>
        <v/>
      </c>
      <c r="O1275" s="37" t="str">
        <f aca="false">IF(OR($C1275="",N(TOP!$C$14)=0),"",N($L1275)/TOP!$C$14)</f>
        <v/>
      </c>
      <c r="P1275" s="42" t="str">
        <f aca="false">IF($C1275="","",IFERROR(CHOOSE(MATCH(TOP!$C$10,{"【期間A】","【期間B】","【期間C】"},0),N($M1275),N($N1275),N($O1275)),0))</f>
        <v/>
      </c>
    </row>
    <row r="1276" customFormat="false" ht="15" hidden="false" customHeight="false" outlineLevel="0" collapsed="false">
      <c r="B1276" s="12" t="n">
        <v>1271</v>
      </c>
      <c r="C1276" s="36" t="str">
        <f aca="false">IF(②実績CSV_期間A!$M1272="","",②実績CSV_期間A!$M1272&amp;"")</f>
        <v/>
      </c>
      <c r="D1276" s="12" t="str">
        <f aca="false">IF($C1276="","",②実績CSV_期間A!$N1272)</f>
        <v/>
      </c>
      <c r="E1276" s="12" t="str">
        <f aca="false">IF($C1276="","",RIGHT($D1276,1))</f>
        <v/>
      </c>
      <c r="F1276" s="41" t="str">
        <f aca="false">IF($C1276="","",IFERROR(INDEX(サイズ換算マスタ!$C$6:$C$8,MATCH($E1276,サイズ換算マスタ!$B$6:$B$8,0)),1))</f>
        <v/>
      </c>
      <c r="G1276" s="38" t="str">
        <f aca="false">IF($C1276="","",SUMIFS(②実績CSV_期間A!$AA$2:$AA$5001,②実績CSV_期間A!$M$2:$M$5001,$C1276))</f>
        <v/>
      </c>
      <c r="H1276" s="38" t="str">
        <f aca="false">IF($C1276="","",SUMIFS(③実績CSV_期間B!$AA$2:$AA$5001,③実績CSV_期間B!$M$2:$M$5001,$C1276))</f>
        <v/>
      </c>
      <c r="I1276" s="38" t="str">
        <f aca="false">IF($C1276="","",SUMIFS(④実績CSV_期間C!$AA$2:$AA$5001,④実績CSV_期間C!$M$2:$M$5001,$C1276))</f>
        <v/>
      </c>
      <c r="J1276" s="38" t="str">
        <f aca="false">IF($C1276="","",N($F1276)*N($G1276))</f>
        <v/>
      </c>
      <c r="K1276" s="38" t="str">
        <f aca="false">IF($C1276="","",N($F1276)*N($H1276))</f>
        <v/>
      </c>
      <c r="L1276" s="38" t="str">
        <f aca="false">IF($C1276="","",N($F1276)*N($I1276))</f>
        <v/>
      </c>
      <c r="M1276" s="37" t="str">
        <f aca="false">IF(OR($C1276="",N(TOP!$C$12)=0),"",N($J1276)/TOP!$C$12)</f>
        <v/>
      </c>
      <c r="N1276" s="37" t="str">
        <f aca="false">IF(OR($C1276="",N(TOP!$C$13)=0),"",N($K1276)/TOP!$C$13)</f>
        <v/>
      </c>
      <c r="O1276" s="37" t="str">
        <f aca="false">IF(OR($C1276="",N(TOP!$C$14)=0),"",N($L1276)/TOP!$C$14)</f>
        <v/>
      </c>
      <c r="P1276" s="42" t="str">
        <f aca="false">IF($C1276="","",IFERROR(CHOOSE(MATCH(TOP!$C$10,{"【期間A】","【期間B】","【期間C】"},0),N($M1276),N($N1276),N($O1276)),0))</f>
        <v/>
      </c>
    </row>
    <row r="1277" customFormat="false" ht="15" hidden="false" customHeight="false" outlineLevel="0" collapsed="false">
      <c r="B1277" s="12" t="n">
        <v>1272</v>
      </c>
      <c r="C1277" s="36" t="str">
        <f aca="false">IF(②実績CSV_期間A!$M1273="","",②実績CSV_期間A!$M1273&amp;"")</f>
        <v/>
      </c>
      <c r="D1277" s="12" t="str">
        <f aca="false">IF($C1277="","",②実績CSV_期間A!$N1273)</f>
        <v/>
      </c>
      <c r="E1277" s="12" t="str">
        <f aca="false">IF($C1277="","",RIGHT($D1277,1))</f>
        <v/>
      </c>
      <c r="F1277" s="41" t="str">
        <f aca="false">IF($C1277="","",IFERROR(INDEX(サイズ換算マスタ!$C$6:$C$8,MATCH($E1277,サイズ換算マスタ!$B$6:$B$8,0)),1))</f>
        <v/>
      </c>
      <c r="G1277" s="38" t="str">
        <f aca="false">IF($C1277="","",SUMIFS(②実績CSV_期間A!$AA$2:$AA$5001,②実績CSV_期間A!$M$2:$M$5001,$C1277))</f>
        <v/>
      </c>
      <c r="H1277" s="38" t="str">
        <f aca="false">IF($C1277="","",SUMIFS(③実績CSV_期間B!$AA$2:$AA$5001,③実績CSV_期間B!$M$2:$M$5001,$C1277))</f>
        <v/>
      </c>
      <c r="I1277" s="38" t="str">
        <f aca="false">IF($C1277="","",SUMIFS(④実績CSV_期間C!$AA$2:$AA$5001,④実績CSV_期間C!$M$2:$M$5001,$C1277))</f>
        <v/>
      </c>
      <c r="J1277" s="38" t="str">
        <f aca="false">IF($C1277="","",N($F1277)*N($G1277))</f>
        <v/>
      </c>
      <c r="K1277" s="38" t="str">
        <f aca="false">IF($C1277="","",N($F1277)*N($H1277))</f>
        <v/>
      </c>
      <c r="L1277" s="38" t="str">
        <f aca="false">IF($C1277="","",N($F1277)*N($I1277))</f>
        <v/>
      </c>
      <c r="M1277" s="37" t="str">
        <f aca="false">IF(OR($C1277="",N(TOP!$C$12)=0),"",N($J1277)/TOP!$C$12)</f>
        <v/>
      </c>
      <c r="N1277" s="37" t="str">
        <f aca="false">IF(OR($C1277="",N(TOP!$C$13)=0),"",N($K1277)/TOP!$C$13)</f>
        <v/>
      </c>
      <c r="O1277" s="37" t="str">
        <f aca="false">IF(OR($C1277="",N(TOP!$C$14)=0),"",N($L1277)/TOP!$C$14)</f>
        <v/>
      </c>
      <c r="P1277" s="42" t="str">
        <f aca="false">IF($C1277="","",IFERROR(CHOOSE(MATCH(TOP!$C$10,{"【期間A】","【期間B】","【期間C】"},0),N($M1277),N($N1277),N($O1277)),0))</f>
        <v/>
      </c>
    </row>
    <row r="1278" customFormat="false" ht="15" hidden="false" customHeight="false" outlineLevel="0" collapsed="false">
      <c r="B1278" s="12" t="n">
        <v>1273</v>
      </c>
      <c r="C1278" s="36" t="str">
        <f aca="false">IF(②実績CSV_期間A!$M1274="","",②実績CSV_期間A!$M1274&amp;"")</f>
        <v/>
      </c>
      <c r="D1278" s="12" t="str">
        <f aca="false">IF($C1278="","",②実績CSV_期間A!$N1274)</f>
        <v/>
      </c>
      <c r="E1278" s="12" t="str">
        <f aca="false">IF($C1278="","",RIGHT($D1278,1))</f>
        <v/>
      </c>
      <c r="F1278" s="41" t="str">
        <f aca="false">IF($C1278="","",IFERROR(INDEX(サイズ換算マスタ!$C$6:$C$8,MATCH($E1278,サイズ換算マスタ!$B$6:$B$8,0)),1))</f>
        <v/>
      </c>
      <c r="G1278" s="38" t="str">
        <f aca="false">IF($C1278="","",SUMIFS(②実績CSV_期間A!$AA$2:$AA$5001,②実績CSV_期間A!$M$2:$M$5001,$C1278))</f>
        <v/>
      </c>
      <c r="H1278" s="38" t="str">
        <f aca="false">IF($C1278="","",SUMIFS(③実績CSV_期間B!$AA$2:$AA$5001,③実績CSV_期間B!$M$2:$M$5001,$C1278))</f>
        <v/>
      </c>
      <c r="I1278" s="38" t="str">
        <f aca="false">IF($C1278="","",SUMIFS(④実績CSV_期間C!$AA$2:$AA$5001,④実績CSV_期間C!$M$2:$M$5001,$C1278))</f>
        <v/>
      </c>
      <c r="J1278" s="38" t="str">
        <f aca="false">IF($C1278="","",N($F1278)*N($G1278))</f>
        <v/>
      </c>
      <c r="K1278" s="38" t="str">
        <f aca="false">IF($C1278="","",N($F1278)*N($H1278))</f>
        <v/>
      </c>
      <c r="L1278" s="38" t="str">
        <f aca="false">IF($C1278="","",N($F1278)*N($I1278))</f>
        <v/>
      </c>
      <c r="M1278" s="37" t="str">
        <f aca="false">IF(OR($C1278="",N(TOP!$C$12)=0),"",N($J1278)/TOP!$C$12)</f>
        <v/>
      </c>
      <c r="N1278" s="37" t="str">
        <f aca="false">IF(OR($C1278="",N(TOP!$C$13)=0),"",N($K1278)/TOP!$C$13)</f>
        <v/>
      </c>
      <c r="O1278" s="37" t="str">
        <f aca="false">IF(OR($C1278="",N(TOP!$C$14)=0),"",N($L1278)/TOP!$C$14)</f>
        <v/>
      </c>
      <c r="P1278" s="42" t="str">
        <f aca="false">IF($C1278="","",IFERROR(CHOOSE(MATCH(TOP!$C$10,{"【期間A】","【期間B】","【期間C】"},0),N($M1278),N($N1278),N($O1278)),0))</f>
        <v/>
      </c>
    </row>
    <row r="1279" customFormat="false" ht="15" hidden="false" customHeight="false" outlineLevel="0" collapsed="false">
      <c r="B1279" s="12" t="n">
        <v>1274</v>
      </c>
      <c r="C1279" s="36" t="str">
        <f aca="false">IF(②実績CSV_期間A!$M1275="","",②実績CSV_期間A!$M1275&amp;"")</f>
        <v/>
      </c>
      <c r="D1279" s="12" t="str">
        <f aca="false">IF($C1279="","",②実績CSV_期間A!$N1275)</f>
        <v/>
      </c>
      <c r="E1279" s="12" t="str">
        <f aca="false">IF($C1279="","",RIGHT($D1279,1))</f>
        <v/>
      </c>
      <c r="F1279" s="41" t="str">
        <f aca="false">IF($C1279="","",IFERROR(INDEX(サイズ換算マスタ!$C$6:$C$8,MATCH($E1279,サイズ換算マスタ!$B$6:$B$8,0)),1))</f>
        <v/>
      </c>
      <c r="G1279" s="38" t="str">
        <f aca="false">IF($C1279="","",SUMIFS(②実績CSV_期間A!$AA$2:$AA$5001,②実績CSV_期間A!$M$2:$M$5001,$C1279))</f>
        <v/>
      </c>
      <c r="H1279" s="38" t="str">
        <f aca="false">IF($C1279="","",SUMIFS(③実績CSV_期間B!$AA$2:$AA$5001,③実績CSV_期間B!$M$2:$M$5001,$C1279))</f>
        <v/>
      </c>
      <c r="I1279" s="38" t="str">
        <f aca="false">IF($C1279="","",SUMIFS(④実績CSV_期間C!$AA$2:$AA$5001,④実績CSV_期間C!$M$2:$M$5001,$C1279))</f>
        <v/>
      </c>
      <c r="J1279" s="38" t="str">
        <f aca="false">IF($C1279="","",N($F1279)*N($G1279))</f>
        <v/>
      </c>
      <c r="K1279" s="38" t="str">
        <f aca="false">IF($C1279="","",N($F1279)*N($H1279))</f>
        <v/>
      </c>
      <c r="L1279" s="38" t="str">
        <f aca="false">IF($C1279="","",N($F1279)*N($I1279))</f>
        <v/>
      </c>
      <c r="M1279" s="37" t="str">
        <f aca="false">IF(OR($C1279="",N(TOP!$C$12)=0),"",N($J1279)/TOP!$C$12)</f>
        <v/>
      </c>
      <c r="N1279" s="37" t="str">
        <f aca="false">IF(OR($C1279="",N(TOP!$C$13)=0),"",N($K1279)/TOP!$C$13)</f>
        <v/>
      </c>
      <c r="O1279" s="37" t="str">
        <f aca="false">IF(OR($C1279="",N(TOP!$C$14)=0),"",N($L1279)/TOP!$C$14)</f>
        <v/>
      </c>
      <c r="P1279" s="42" t="str">
        <f aca="false">IF($C1279="","",IFERROR(CHOOSE(MATCH(TOP!$C$10,{"【期間A】","【期間B】","【期間C】"},0),N($M1279),N($N1279),N($O1279)),0))</f>
        <v/>
      </c>
    </row>
    <row r="1280" customFormat="false" ht="15" hidden="false" customHeight="false" outlineLevel="0" collapsed="false">
      <c r="B1280" s="12" t="n">
        <v>1275</v>
      </c>
      <c r="C1280" s="36" t="str">
        <f aca="false">IF(②実績CSV_期間A!$M1276="","",②実績CSV_期間A!$M1276&amp;"")</f>
        <v/>
      </c>
      <c r="D1280" s="12" t="str">
        <f aca="false">IF($C1280="","",②実績CSV_期間A!$N1276)</f>
        <v/>
      </c>
      <c r="E1280" s="12" t="str">
        <f aca="false">IF($C1280="","",RIGHT($D1280,1))</f>
        <v/>
      </c>
      <c r="F1280" s="41" t="str">
        <f aca="false">IF($C1280="","",IFERROR(INDEX(サイズ換算マスタ!$C$6:$C$8,MATCH($E1280,サイズ換算マスタ!$B$6:$B$8,0)),1))</f>
        <v/>
      </c>
      <c r="G1280" s="38" t="str">
        <f aca="false">IF($C1280="","",SUMIFS(②実績CSV_期間A!$AA$2:$AA$5001,②実績CSV_期間A!$M$2:$M$5001,$C1280))</f>
        <v/>
      </c>
      <c r="H1280" s="38" t="str">
        <f aca="false">IF($C1280="","",SUMIFS(③実績CSV_期間B!$AA$2:$AA$5001,③実績CSV_期間B!$M$2:$M$5001,$C1280))</f>
        <v/>
      </c>
      <c r="I1280" s="38" t="str">
        <f aca="false">IF($C1280="","",SUMIFS(④実績CSV_期間C!$AA$2:$AA$5001,④実績CSV_期間C!$M$2:$M$5001,$C1280))</f>
        <v/>
      </c>
      <c r="J1280" s="38" t="str">
        <f aca="false">IF($C1280="","",N($F1280)*N($G1280))</f>
        <v/>
      </c>
      <c r="K1280" s="38" t="str">
        <f aca="false">IF($C1280="","",N($F1280)*N($H1280))</f>
        <v/>
      </c>
      <c r="L1280" s="38" t="str">
        <f aca="false">IF($C1280="","",N($F1280)*N($I1280))</f>
        <v/>
      </c>
      <c r="M1280" s="37" t="str">
        <f aca="false">IF(OR($C1280="",N(TOP!$C$12)=0),"",N($J1280)/TOP!$C$12)</f>
        <v/>
      </c>
      <c r="N1280" s="37" t="str">
        <f aca="false">IF(OR($C1280="",N(TOP!$C$13)=0),"",N($K1280)/TOP!$C$13)</f>
        <v/>
      </c>
      <c r="O1280" s="37" t="str">
        <f aca="false">IF(OR($C1280="",N(TOP!$C$14)=0),"",N($L1280)/TOP!$C$14)</f>
        <v/>
      </c>
      <c r="P1280" s="42" t="str">
        <f aca="false">IF($C1280="","",IFERROR(CHOOSE(MATCH(TOP!$C$10,{"【期間A】","【期間B】","【期間C】"},0),N($M1280),N($N1280),N($O1280)),0))</f>
        <v/>
      </c>
    </row>
    <row r="1281" customFormat="false" ht="15" hidden="false" customHeight="false" outlineLevel="0" collapsed="false">
      <c r="B1281" s="12" t="n">
        <v>1276</v>
      </c>
      <c r="C1281" s="36" t="str">
        <f aca="false">IF(②実績CSV_期間A!$M1277="","",②実績CSV_期間A!$M1277&amp;"")</f>
        <v/>
      </c>
      <c r="D1281" s="12" t="str">
        <f aca="false">IF($C1281="","",②実績CSV_期間A!$N1277)</f>
        <v/>
      </c>
      <c r="E1281" s="12" t="str">
        <f aca="false">IF($C1281="","",RIGHT($D1281,1))</f>
        <v/>
      </c>
      <c r="F1281" s="41" t="str">
        <f aca="false">IF($C1281="","",IFERROR(INDEX(サイズ換算マスタ!$C$6:$C$8,MATCH($E1281,サイズ換算マスタ!$B$6:$B$8,0)),1))</f>
        <v/>
      </c>
      <c r="G1281" s="38" t="str">
        <f aca="false">IF($C1281="","",SUMIFS(②実績CSV_期間A!$AA$2:$AA$5001,②実績CSV_期間A!$M$2:$M$5001,$C1281))</f>
        <v/>
      </c>
      <c r="H1281" s="38" t="str">
        <f aca="false">IF($C1281="","",SUMIFS(③実績CSV_期間B!$AA$2:$AA$5001,③実績CSV_期間B!$M$2:$M$5001,$C1281))</f>
        <v/>
      </c>
      <c r="I1281" s="38" t="str">
        <f aca="false">IF($C1281="","",SUMIFS(④実績CSV_期間C!$AA$2:$AA$5001,④実績CSV_期間C!$M$2:$M$5001,$C1281))</f>
        <v/>
      </c>
      <c r="J1281" s="38" t="str">
        <f aca="false">IF($C1281="","",N($F1281)*N($G1281))</f>
        <v/>
      </c>
      <c r="K1281" s="38" t="str">
        <f aca="false">IF($C1281="","",N($F1281)*N($H1281))</f>
        <v/>
      </c>
      <c r="L1281" s="38" t="str">
        <f aca="false">IF($C1281="","",N($F1281)*N($I1281))</f>
        <v/>
      </c>
      <c r="M1281" s="37" t="str">
        <f aca="false">IF(OR($C1281="",N(TOP!$C$12)=0),"",N($J1281)/TOP!$C$12)</f>
        <v/>
      </c>
      <c r="N1281" s="37" t="str">
        <f aca="false">IF(OR($C1281="",N(TOP!$C$13)=0),"",N($K1281)/TOP!$C$13)</f>
        <v/>
      </c>
      <c r="O1281" s="37" t="str">
        <f aca="false">IF(OR($C1281="",N(TOP!$C$14)=0),"",N($L1281)/TOP!$C$14)</f>
        <v/>
      </c>
      <c r="P1281" s="42" t="str">
        <f aca="false">IF($C1281="","",IFERROR(CHOOSE(MATCH(TOP!$C$10,{"【期間A】","【期間B】","【期間C】"},0),N($M1281),N($N1281),N($O1281)),0))</f>
        <v/>
      </c>
    </row>
    <row r="1282" customFormat="false" ht="15" hidden="false" customHeight="false" outlineLevel="0" collapsed="false">
      <c r="B1282" s="12" t="n">
        <v>1277</v>
      </c>
      <c r="C1282" s="36" t="str">
        <f aca="false">IF(②実績CSV_期間A!$M1278="","",②実績CSV_期間A!$M1278&amp;"")</f>
        <v/>
      </c>
      <c r="D1282" s="12" t="str">
        <f aca="false">IF($C1282="","",②実績CSV_期間A!$N1278)</f>
        <v/>
      </c>
      <c r="E1282" s="12" t="str">
        <f aca="false">IF($C1282="","",RIGHT($D1282,1))</f>
        <v/>
      </c>
      <c r="F1282" s="41" t="str">
        <f aca="false">IF($C1282="","",IFERROR(INDEX(サイズ換算マスタ!$C$6:$C$8,MATCH($E1282,サイズ換算マスタ!$B$6:$B$8,0)),1))</f>
        <v/>
      </c>
      <c r="G1282" s="38" t="str">
        <f aca="false">IF($C1282="","",SUMIFS(②実績CSV_期間A!$AA$2:$AA$5001,②実績CSV_期間A!$M$2:$M$5001,$C1282))</f>
        <v/>
      </c>
      <c r="H1282" s="38" t="str">
        <f aca="false">IF($C1282="","",SUMIFS(③実績CSV_期間B!$AA$2:$AA$5001,③実績CSV_期間B!$M$2:$M$5001,$C1282))</f>
        <v/>
      </c>
      <c r="I1282" s="38" t="str">
        <f aca="false">IF($C1282="","",SUMIFS(④実績CSV_期間C!$AA$2:$AA$5001,④実績CSV_期間C!$M$2:$M$5001,$C1282))</f>
        <v/>
      </c>
      <c r="J1282" s="38" t="str">
        <f aca="false">IF($C1282="","",N($F1282)*N($G1282))</f>
        <v/>
      </c>
      <c r="K1282" s="38" t="str">
        <f aca="false">IF($C1282="","",N($F1282)*N($H1282))</f>
        <v/>
      </c>
      <c r="L1282" s="38" t="str">
        <f aca="false">IF($C1282="","",N($F1282)*N($I1282))</f>
        <v/>
      </c>
      <c r="M1282" s="37" t="str">
        <f aca="false">IF(OR($C1282="",N(TOP!$C$12)=0),"",N($J1282)/TOP!$C$12)</f>
        <v/>
      </c>
      <c r="N1282" s="37" t="str">
        <f aca="false">IF(OR($C1282="",N(TOP!$C$13)=0),"",N($K1282)/TOP!$C$13)</f>
        <v/>
      </c>
      <c r="O1282" s="37" t="str">
        <f aca="false">IF(OR($C1282="",N(TOP!$C$14)=0),"",N($L1282)/TOP!$C$14)</f>
        <v/>
      </c>
      <c r="P1282" s="42" t="str">
        <f aca="false">IF($C1282="","",IFERROR(CHOOSE(MATCH(TOP!$C$10,{"【期間A】","【期間B】","【期間C】"},0),N($M1282),N($N1282),N($O1282)),0))</f>
        <v/>
      </c>
    </row>
    <row r="1283" customFormat="false" ht="15" hidden="false" customHeight="false" outlineLevel="0" collapsed="false">
      <c r="B1283" s="12" t="n">
        <v>1278</v>
      </c>
      <c r="C1283" s="36" t="str">
        <f aca="false">IF(②実績CSV_期間A!$M1279="","",②実績CSV_期間A!$M1279&amp;"")</f>
        <v/>
      </c>
      <c r="D1283" s="12" t="str">
        <f aca="false">IF($C1283="","",②実績CSV_期間A!$N1279)</f>
        <v/>
      </c>
      <c r="E1283" s="12" t="str">
        <f aca="false">IF($C1283="","",RIGHT($D1283,1))</f>
        <v/>
      </c>
      <c r="F1283" s="41" t="str">
        <f aca="false">IF($C1283="","",IFERROR(INDEX(サイズ換算マスタ!$C$6:$C$8,MATCH($E1283,サイズ換算マスタ!$B$6:$B$8,0)),1))</f>
        <v/>
      </c>
      <c r="G1283" s="38" t="str">
        <f aca="false">IF($C1283="","",SUMIFS(②実績CSV_期間A!$AA$2:$AA$5001,②実績CSV_期間A!$M$2:$M$5001,$C1283))</f>
        <v/>
      </c>
      <c r="H1283" s="38" t="str">
        <f aca="false">IF($C1283="","",SUMIFS(③実績CSV_期間B!$AA$2:$AA$5001,③実績CSV_期間B!$M$2:$M$5001,$C1283))</f>
        <v/>
      </c>
      <c r="I1283" s="38" t="str">
        <f aca="false">IF($C1283="","",SUMIFS(④実績CSV_期間C!$AA$2:$AA$5001,④実績CSV_期間C!$M$2:$M$5001,$C1283))</f>
        <v/>
      </c>
      <c r="J1283" s="38" t="str">
        <f aca="false">IF($C1283="","",N($F1283)*N($G1283))</f>
        <v/>
      </c>
      <c r="K1283" s="38" t="str">
        <f aca="false">IF($C1283="","",N($F1283)*N($H1283))</f>
        <v/>
      </c>
      <c r="L1283" s="38" t="str">
        <f aca="false">IF($C1283="","",N($F1283)*N($I1283))</f>
        <v/>
      </c>
      <c r="M1283" s="37" t="str">
        <f aca="false">IF(OR($C1283="",N(TOP!$C$12)=0),"",N($J1283)/TOP!$C$12)</f>
        <v/>
      </c>
      <c r="N1283" s="37" t="str">
        <f aca="false">IF(OR($C1283="",N(TOP!$C$13)=0),"",N($K1283)/TOP!$C$13)</f>
        <v/>
      </c>
      <c r="O1283" s="37" t="str">
        <f aca="false">IF(OR($C1283="",N(TOP!$C$14)=0),"",N($L1283)/TOP!$C$14)</f>
        <v/>
      </c>
      <c r="P1283" s="42" t="str">
        <f aca="false">IF($C1283="","",IFERROR(CHOOSE(MATCH(TOP!$C$10,{"【期間A】","【期間B】","【期間C】"},0),N($M1283),N($N1283),N($O1283)),0))</f>
        <v/>
      </c>
    </row>
    <row r="1284" customFormat="false" ht="15" hidden="false" customHeight="false" outlineLevel="0" collapsed="false">
      <c r="B1284" s="12" t="n">
        <v>1279</v>
      </c>
      <c r="C1284" s="36" t="str">
        <f aca="false">IF(②実績CSV_期間A!$M1280="","",②実績CSV_期間A!$M1280&amp;"")</f>
        <v/>
      </c>
      <c r="D1284" s="12" t="str">
        <f aca="false">IF($C1284="","",②実績CSV_期間A!$N1280)</f>
        <v/>
      </c>
      <c r="E1284" s="12" t="str">
        <f aca="false">IF($C1284="","",RIGHT($D1284,1))</f>
        <v/>
      </c>
      <c r="F1284" s="41" t="str">
        <f aca="false">IF($C1284="","",IFERROR(INDEX(サイズ換算マスタ!$C$6:$C$8,MATCH($E1284,サイズ換算マスタ!$B$6:$B$8,0)),1))</f>
        <v/>
      </c>
      <c r="G1284" s="38" t="str">
        <f aca="false">IF($C1284="","",SUMIFS(②実績CSV_期間A!$AA$2:$AA$5001,②実績CSV_期間A!$M$2:$M$5001,$C1284))</f>
        <v/>
      </c>
      <c r="H1284" s="38" t="str">
        <f aca="false">IF($C1284="","",SUMIFS(③実績CSV_期間B!$AA$2:$AA$5001,③実績CSV_期間B!$M$2:$M$5001,$C1284))</f>
        <v/>
      </c>
      <c r="I1284" s="38" t="str">
        <f aca="false">IF($C1284="","",SUMIFS(④実績CSV_期間C!$AA$2:$AA$5001,④実績CSV_期間C!$M$2:$M$5001,$C1284))</f>
        <v/>
      </c>
      <c r="J1284" s="38" t="str">
        <f aca="false">IF($C1284="","",N($F1284)*N($G1284))</f>
        <v/>
      </c>
      <c r="K1284" s="38" t="str">
        <f aca="false">IF($C1284="","",N($F1284)*N($H1284))</f>
        <v/>
      </c>
      <c r="L1284" s="38" t="str">
        <f aca="false">IF($C1284="","",N($F1284)*N($I1284))</f>
        <v/>
      </c>
      <c r="M1284" s="37" t="str">
        <f aca="false">IF(OR($C1284="",N(TOP!$C$12)=0),"",N($J1284)/TOP!$C$12)</f>
        <v/>
      </c>
      <c r="N1284" s="37" t="str">
        <f aca="false">IF(OR($C1284="",N(TOP!$C$13)=0),"",N($K1284)/TOP!$C$13)</f>
        <v/>
      </c>
      <c r="O1284" s="37" t="str">
        <f aca="false">IF(OR($C1284="",N(TOP!$C$14)=0),"",N($L1284)/TOP!$C$14)</f>
        <v/>
      </c>
      <c r="P1284" s="42" t="str">
        <f aca="false">IF($C1284="","",IFERROR(CHOOSE(MATCH(TOP!$C$10,{"【期間A】","【期間B】","【期間C】"},0),N($M1284),N($N1284),N($O1284)),0))</f>
        <v/>
      </c>
    </row>
    <row r="1285" customFormat="false" ht="15" hidden="false" customHeight="false" outlineLevel="0" collapsed="false">
      <c r="B1285" s="12" t="n">
        <v>1280</v>
      </c>
      <c r="C1285" s="36" t="str">
        <f aca="false">IF(②実績CSV_期間A!$M1281="","",②実績CSV_期間A!$M1281&amp;"")</f>
        <v/>
      </c>
      <c r="D1285" s="12" t="str">
        <f aca="false">IF($C1285="","",②実績CSV_期間A!$N1281)</f>
        <v/>
      </c>
      <c r="E1285" s="12" t="str">
        <f aca="false">IF($C1285="","",RIGHT($D1285,1))</f>
        <v/>
      </c>
      <c r="F1285" s="41" t="str">
        <f aca="false">IF($C1285="","",IFERROR(INDEX(サイズ換算マスタ!$C$6:$C$8,MATCH($E1285,サイズ換算マスタ!$B$6:$B$8,0)),1))</f>
        <v/>
      </c>
      <c r="G1285" s="38" t="str">
        <f aca="false">IF($C1285="","",SUMIFS(②実績CSV_期間A!$AA$2:$AA$5001,②実績CSV_期間A!$M$2:$M$5001,$C1285))</f>
        <v/>
      </c>
      <c r="H1285" s="38" t="str">
        <f aca="false">IF($C1285="","",SUMIFS(③実績CSV_期間B!$AA$2:$AA$5001,③実績CSV_期間B!$M$2:$M$5001,$C1285))</f>
        <v/>
      </c>
      <c r="I1285" s="38" t="str">
        <f aca="false">IF($C1285="","",SUMIFS(④実績CSV_期間C!$AA$2:$AA$5001,④実績CSV_期間C!$M$2:$M$5001,$C1285))</f>
        <v/>
      </c>
      <c r="J1285" s="38" t="str">
        <f aca="false">IF($C1285="","",N($F1285)*N($G1285))</f>
        <v/>
      </c>
      <c r="K1285" s="38" t="str">
        <f aca="false">IF($C1285="","",N($F1285)*N($H1285))</f>
        <v/>
      </c>
      <c r="L1285" s="38" t="str">
        <f aca="false">IF($C1285="","",N($F1285)*N($I1285))</f>
        <v/>
      </c>
      <c r="M1285" s="37" t="str">
        <f aca="false">IF(OR($C1285="",N(TOP!$C$12)=0),"",N($J1285)/TOP!$C$12)</f>
        <v/>
      </c>
      <c r="N1285" s="37" t="str">
        <f aca="false">IF(OR($C1285="",N(TOP!$C$13)=0),"",N($K1285)/TOP!$C$13)</f>
        <v/>
      </c>
      <c r="O1285" s="37" t="str">
        <f aca="false">IF(OR($C1285="",N(TOP!$C$14)=0),"",N($L1285)/TOP!$C$14)</f>
        <v/>
      </c>
      <c r="P1285" s="42" t="str">
        <f aca="false">IF($C1285="","",IFERROR(CHOOSE(MATCH(TOP!$C$10,{"【期間A】","【期間B】","【期間C】"},0),N($M1285),N($N1285),N($O1285)),0))</f>
        <v/>
      </c>
    </row>
    <row r="1286" customFormat="false" ht="15" hidden="false" customHeight="false" outlineLevel="0" collapsed="false">
      <c r="B1286" s="12" t="n">
        <v>1281</v>
      </c>
      <c r="C1286" s="36" t="str">
        <f aca="false">IF(②実績CSV_期間A!$M1282="","",②実績CSV_期間A!$M1282&amp;"")</f>
        <v/>
      </c>
      <c r="D1286" s="12" t="str">
        <f aca="false">IF($C1286="","",②実績CSV_期間A!$N1282)</f>
        <v/>
      </c>
      <c r="E1286" s="12" t="str">
        <f aca="false">IF($C1286="","",RIGHT($D1286,1))</f>
        <v/>
      </c>
      <c r="F1286" s="41" t="str">
        <f aca="false">IF($C1286="","",IFERROR(INDEX(サイズ換算マスタ!$C$6:$C$8,MATCH($E1286,サイズ換算マスタ!$B$6:$B$8,0)),1))</f>
        <v/>
      </c>
      <c r="G1286" s="38" t="str">
        <f aca="false">IF($C1286="","",SUMIFS(②実績CSV_期間A!$AA$2:$AA$5001,②実績CSV_期間A!$M$2:$M$5001,$C1286))</f>
        <v/>
      </c>
      <c r="H1286" s="38" t="str">
        <f aca="false">IF($C1286="","",SUMIFS(③実績CSV_期間B!$AA$2:$AA$5001,③実績CSV_期間B!$M$2:$M$5001,$C1286))</f>
        <v/>
      </c>
      <c r="I1286" s="38" t="str">
        <f aca="false">IF($C1286="","",SUMIFS(④実績CSV_期間C!$AA$2:$AA$5001,④実績CSV_期間C!$M$2:$M$5001,$C1286))</f>
        <v/>
      </c>
      <c r="J1286" s="38" t="str">
        <f aca="false">IF($C1286="","",N($F1286)*N($G1286))</f>
        <v/>
      </c>
      <c r="K1286" s="38" t="str">
        <f aca="false">IF($C1286="","",N($F1286)*N($H1286))</f>
        <v/>
      </c>
      <c r="L1286" s="38" t="str">
        <f aca="false">IF($C1286="","",N($F1286)*N($I1286))</f>
        <v/>
      </c>
      <c r="M1286" s="37" t="str">
        <f aca="false">IF(OR($C1286="",N(TOP!$C$12)=0),"",N($J1286)/TOP!$C$12)</f>
        <v/>
      </c>
      <c r="N1286" s="37" t="str">
        <f aca="false">IF(OR($C1286="",N(TOP!$C$13)=0),"",N($K1286)/TOP!$C$13)</f>
        <v/>
      </c>
      <c r="O1286" s="37" t="str">
        <f aca="false">IF(OR($C1286="",N(TOP!$C$14)=0),"",N($L1286)/TOP!$C$14)</f>
        <v/>
      </c>
      <c r="P1286" s="42" t="str">
        <f aca="false">IF($C1286="","",IFERROR(CHOOSE(MATCH(TOP!$C$10,{"【期間A】","【期間B】","【期間C】"},0),N($M1286),N($N1286),N($O1286)),0))</f>
        <v/>
      </c>
    </row>
    <row r="1287" customFormat="false" ht="15" hidden="false" customHeight="false" outlineLevel="0" collapsed="false">
      <c r="B1287" s="12" t="n">
        <v>1282</v>
      </c>
      <c r="C1287" s="36" t="str">
        <f aca="false">IF(②実績CSV_期間A!$M1283="","",②実績CSV_期間A!$M1283&amp;"")</f>
        <v/>
      </c>
      <c r="D1287" s="12" t="str">
        <f aca="false">IF($C1287="","",②実績CSV_期間A!$N1283)</f>
        <v/>
      </c>
      <c r="E1287" s="12" t="str">
        <f aca="false">IF($C1287="","",RIGHT($D1287,1))</f>
        <v/>
      </c>
      <c r="F1287" s="41" t="str">
        <f aca="false">IF($C1287="","",IFERROR(INDEX(サイズ換算マスタ!$C$6:$C$8,MATCH($E1287,サイズ換算マスタ!$B$6:$B$8,0)),1))</f>
        <v/>
      </c>
      <c r="G1287" s="38" t="str">
        <f aca="false">IF($C1287="","",SUMIFS(②実績CSV_期間A!$AA$2:$AA$5001,②実績CSV_期間A!$M$2:$M$5001,$C1287))</f>
        <v/>
      </c>
      <c r="H1287" s="38" t="str">
        <f aca="false">IF($C1287="","",SUMIFS(③実績CSV_期間B!$AA$2:$AA$5001,③実績CSV_期間B!$M$2:$M$5001,$C1287))</f>
        <v/>
      </c>
      <c r="I1287" s="38" t="str">
        <f aca="false">IF($C1287="","",SUMIFS(④実績CSV_期間C!$AA$2:$AA$5001,④実績CSV_期間C!$M$2:$M$5001,$C1287))</f>
        <v/>
      </c>
      <c r="J1287" s="38" t="str">
        <f aca="false">IF($C1287="","",N($F1287)*N($G1287))</f>
        <v/>
      </c>
      <c r="K1287" s="38" t="str">
        <f aca="false">IF($C1287="","",N($F1287)*N($H1287))</f>
        <v/>
      </c>
      <c r="L1287" s="38" t="str">
        <f aca="false">IF($C1287="","",N($F1287)*N($I1287))</f>
        <v/>
      </c>
      <c r="M1287" s="37" t="str">
        <f aca="false">IF(OR($C1287="",N(TOP!$C$12)=0),"",N($J1287)/TOP!$C$12)</f>
        <v/>
      </c>
      <c r="N1287" s="37" t="str">
        <f aca="false">IF(OR($C1287="",N(TOP!$C$13)=0),"",N($K1287)/TOP!$C$13)</f>
        <v/>
      </c>
      <c r="O1287" s="37" t="str">
        <f aca="false">IF(OR($C1287="",N(TOP!$C$14)=0),"",N($L1287)/TOP!$C$14)</f>
        <v/>
      </c>
      <c r="P1287" s="42" t="str">
        <f aca="false">IF($C1287="","",IFERROR(CHOOSE(MATCH(TOP!$C$10,{"【期間A】","【期間B】","【期間C】"},0),N($M1287),N($N1287),N($O1287)),0))</f>
        <v/>
      </c>
    </row>
    <row r="1288" customFormat="false" ht="15" hidden="false" customHeight="false" outlineLevel="0" collapsed="false">
      <c r="B1288" s="12" t="n">
        <v>1283</v>
      </c>
      <c r="C1288" s="36" t="str">
        <f aca="false">IF(②実績CSV_期間A!$M1284="","",②実績CSV_期間A!$M1284&amp;"")</f>
        <v/>
      </c>
      <c r="D1288" s="12" t="str">
        <f aca="false">IF($C1288="","",②実績CSV_期間A!$N1284)</f>
        <v/>
      </c>
      <c r="E1288" s="12" t="str">
        <f aca="false">IF($C1288="","",RIGHT($D1288,1))</f>
        <v/>
      </c>
      <c r="F1288" s="41" t="str">
        <f aca="false">IF($C1288="","",IFERROR(INDEX(サイズ換算マスタ!$C$6:$C$8,MATCH($E1288,サイズ換算マスタ!$B$6:$B$8,0)),1))</f>
        <v/>
      </c>
      <c r="G1288" s="38" t="str">
        <f aca="false">IF($C1288="","",SUMIFS(②実績CSV_期間A!$AA$2:$AA$5001,②実績CSV_期間A!$M$2:$M$5001,$C1288))</f>
        <v/>
      </c>
      <c r="H1288" s="38" t="str">
        <f aca="false">IF($C1288="","",SUMIFS(③実績CSV_期間B!$AA$2:$AA$5001,③実績CSV_期間B!$M$2:$M$5001,$C1288))</f>
        <v/>
      </c>
      <c r="I1288" s="38" t="str">
        <f aca="false">IF($C1288="","",SUMIFS(④実績CSV_期間C!$AA$2:$AA$5001,④実績CSV_期間C!$M$2:$M$5001,$C1288))</f>
        <v/>
      </c>
      <c r="J1288" s="38" t="str">
        <f aca="false">IF($C1288="","",N($F1288)*N($G1288))</f>
        <v/>
      </c>
      <c r="K1288" s="38" t="str">
        <f aca="false">IF($C1288="","",N($F1288)*N($H1288))</f>
        <v/>
      </c>
      <c r="L1288" s="38" t="str">
        <f aca="false">IF($C1288="","",N($F1288)*N($I1288))</f>
        <v/>
      </c>
      <c r="M1288" s="37" t="str">
        <f aca="false">IF(OR($C1288="",N(TOP!$C$12)=0),"",N($J1288)/TOP!$C$12)</f>
        <v/>
      </c>
      <c r="N1288" s="37" t="str">
        <f aca="false">IF(OR($C1288="",N(TOP!$C$13)=0),"",N($K1288)/TOP!$C$13)</f>
        <v/>
      </c>
      <c r="O1288" s="37" t="str">
        <f aca="false">IF(OR($C1288="",N(TOP!$C$14)=0),"",N($L1288)/TOP!$C$14)</f>
        <v/>
      </c>
      <c r="P1288" s="42" t="str">
        <f aca="false">IF($C1288="","",IFERROR(CHOOSE(MATCH(TOP!$C$10,{"【期間A】","【期間B】","【期間C】"},0),N($M1288),N($N1288),N($O1288)),0))</f>
        <v/>
      </c>
    </row>
    <row r="1289" customFormat="false" ht="15" hidden="false" customHeight="false" outlineLevel="0" collapsed="false">
      <c r="B1289" s="12" t="n">
        <v>1284</v>
      </c>
      <c r="C1289" s="36" t="str">
        <f aca="false">IF(②実績CSV_期間A!$M1285="","",②実績CSV_期間A!$M1285&amp;"")</f>
        <v/>
      </c>
      <c r="D1289" s="12" t="str">
        <f aca="false">IF($C1289="","",②実績CSV_期間A!$N1285)</f>
        <v/>
      </c>
      <c r="E1289" s="12" t="str">
        <f aca="false">IF($C1289="","",RIGHT($D1289,1))</f>
        <v/>
      </c>
      <c r="F1289" s="41" t="str">
        <f aca="false">IF($C1289="","",IFERROR(INDEX(サイズ換算マスタ!$C$6:$C$8,MATCH($E1289,サイズ換算マスタ!$B$6:$B$8,0)),1))</f>
        <v/>
      </c>
      <c r="G1289" s="38" t="str">
        <f aca="false">IF($C1289="","",SUMIFS(②実績CSV_期間A!$AA$2:$AA$5001,②実績CSV_期間A!$M$2:$M$5001,$C1289))</f>
        <v/>
      </c>
      <c r="H1289" s="38" t="str">
        <f aca="false">IF($C1289="","",SUMIFS(③実績CSV_期間B!$AA$2:$AA$5001,③実績CSV_期間B!$M$2:$M$5001,$C1289))</f>
        <v/>
      </c>
      <c r="I1289" s="38" t="str">
        <f aca="false">IF($C1289="","",SUMIFS(④実績CSV_期間C!$AA$2:$AA$5001,④実績CSV_期間C!$M$2:$M$5001,$C1289))</f>
        <v/>
      </c>
      <c r="J1289" s="38" t="str">
        <f aca="false">IF($C1289="","",N($F1289)*N($G1289))</f>
        <v/>
      </c>
      <c r="K1289" s="38" t="str">
        <f aca="false">IF($C1289="","",N($F1289)*N($H1289))</f>
        <v/>
      </c>
      <c r="L1289" s="38" t="str">
        <f aca="false">IF($C1289="","",N($F1289)*N($I1289))</f>
        <v/>
      </c>
      <c r="M1289" s="37" t="str">
        <f aca="false">IF(OR($C1289="",N(TOP!$C$12)=0),"",N($J1289)/TOP!$C$12)</f>
        <v/>
      </c>
      <c r="N1289" s="37" t="str">
        <f aca="false">IF(OR($C1289="",N(TOP!$C$13)=0),"",N($K1289)/TOP!$C$13)</f>
        <v/>
      </c>
      <c r="O1289" s="37" t="str">
        <f aca="false">IF(OR($C1289="",N(TOP!$C$14)=0),"",N($L1289)/TOP!$C$14)</f>
        <v/>
      </c>
      <c r="P1289" s="42" t="str">
        <f aca="false">IF($C1289="","",IFERROR(CHOOSE(MATCH(TOP!$C$10,{"【期間A】","【期間B】","【期間C】"},0),N($M1289),N($N1289),N($O1289)),0))</f>
        <v/>
      </c>
    </row>
    <row r="1290" customFormat="false" ht="15" hidden="false" customHeight="false" outlineLevel="0" collapsed="false">
      <c r="B1290" s="12" t="n">
        <v>1285</v>
      </c>
      <c r="C1290" s="36" t="str">
        <f aca="false">IF(②実績CSV_期間A!$M1286="","",②実績CSV_期間A!$M1286&amp;"")</f>
        <v/>
      </c>
      <c r="D1290" s="12" t="str">
        <f aca="false">IF($C1290="","",②実績CSV_期間A!$N1286)</f>
        <v/>
      </c>
      <c r="E1290" s="12" t="str">
        <f aca="false">IF($C1290="","",RIGHT($D1290,1))</f>
        <v/>
      </c>
      <c r="F1290" s="41" t="str">
        <f aca="false">IF($C1290="","",IFERROR(INDEX(サイズ換算マスタ!$C$6:$C$8,MATCH($E1290,サイズ換算マスタ!$B$6:$B$8,0)),1))</f>
        <v/>
      </c>
      <c r="G1290" s="38" t="str">
        <f aca="false">IF($C1290="","",SUMIFS(②実績CSV_期間A!$AA$2:$AA$5001,②実績CSV_期間A!$M$2:$M$5001,$C1290))</f>
        <v/>
      </c>
      <c r="H1290" s="38" t="str">
        <f aca="false">IF($C1290="","",SUMIFS(③実績CSV_期間B!$AA$2:$AA$5001,③実績CSV_期間B!$M$2:$M$5001,$C1290))</f>
        <v/>
      </c>
      <c r="I1290" s="38" t="str">
        <f aca="false">IF($C1290="","",SUMIFS(④実績CSV_期間C!$AA$2:$AA$5001,④実績CSV_期間C!$M$2:$M$5001,$C1290))</f>
        <v/>
      </c>
      <c r="J1290" s="38" t="str">
        <f aca="false">IF($C1290="","",N($F1290)*N($G1290))</f>
        <v/>
      </c>
      <c r="K1290" s="38" t="str">
        <f aca="false">IF($C1290="","",N($F1290)*N($H1290))</f>
        <v/>
      </c>
      <c r="L1290" s="38" t="str">
        <f aca="false">IF($C1290="","",N($F1290)*N($I1290))</f>
        <v/>
      </c>
      <c r="M1290" s="37" t="str">
        <f aca="false">IF(OR($C1290="",N(TOP!$C$12)=0),"",N($J1290)/TOP!$C$12)</f>
        <v/>
      </c>
      <c r="N1290" s="37" t="str">
        <f aca="false">IF(OR($C1290="",N(TOP!$C$13)=0),"",N($K1290)/TOP!$C$13)</f>
        <v/>
      </c>
      <c r="O1290" s="37" t="str">
        <f aca="false">IF(OR($C1290="",N(TOP!$C$14)=0),"",N($L1290)/TOP!$C$14)</f>
        <v/>
      </c>
      <c r="P1290" s="42" t="str">
        <f aca="false">IF($C1290="","",IFERROR(CHOOSE(MATCH(TOP!$C$10,{"【期間A】","【期間B】","【期間C】"},0),N($M1290),N($N1290),N($O1290)),0))</f>
        <v/>
      </c>
    </row>
    <row r="1291" customFormat="false" ht="15" hidden="false" customHeight="false" outlineLevel="0" collapsed="false">
      <c r="B1291" s="12" t="n">
        <v>1286</v>
      </c>
      <c r="C1291" s="36" t="str">
        <f aca="false">IF(②実績CSV_期間A!$M1287="","",②実績CSV_期間A!$M1287&amp;"")</f>
        <v/>
      </c>
      <c r="D1291" s="12" t="str">
        <f aca="false">IF($C1291="","",②実績CSV_期間A!$N1287)</f>
        <v/>
      </c>
      <c r="E1291" s="12" t="str">
        <f aca="false">IF($C1291="","",RIGHT($D1291,1))</f>
        <v/>
      </c>
      <c r="F1291" s="41" t="str">
        <f aca="false">IF($C1291="","",IFERROR(INDEX(サイズ換算マスタ!$C$6:$C$8,MATCH($E1291,サイズ換算マスタ!$B$6:$B$8,0)),1))</f>
        <v/>
      </c>
      <c r="G1291" s="38" t="str">
        <f aca="false">IF($C1291="","",SUMIFS(②実績CSV_期間A!$AA$2:$AA$5001,②実績CSV_期間A!$M$2:$M$5001,$C1291))</f>
        <v/>
      </c>
      <c r="H1291" s="38" t="str">
        <f aca="false">IF($C1291="","",SUMIFS(③実績CSV_期間B!$AA$2:$AA$5001,③実績CSV_期間B!$M$2:$M$5001,$C1291))</f>
        <v/>
      </c>
      <c r="I1291" s="38" t="str">
        <f aca="false">IF($C1291="","",SUMIFS(④実績CSV_期間C!$AA$2:$AA$5001,④実績CSV_期間C!$M$2:$M$5001,$C1291))</f>
        <v/>
      </c>
      <c r="J1291" s="38" t="str">
        <f aca="false">IF($C1291="","",N($F1291)*N($G1291))</f>
        <v/>
      </c>
      <c r="K1291" s="38" t="str">
        <f aca="false">IF($C1291="","",N($F1291)*N($H1291))</f>
        <v/>
      </c>
      <c r="L1291" s="38" t="str">
        <f aca="false">IF($C1291="","",N($F1291)*N($I1291))</f>
        <v/>
      </c>
      <c r="M1291" s="37" t="str">
        <f aca="false">IF(OR($C1291="",N(TOP!$C$12)=0),"",N($J1291)/TOP!$C$12)</f>
        <v/>
      </c>
      <c r="N1291" s="37" t="str">
        <f aca="false">IF(OR($C1291="",N(TOP!$C$13)=0),"",N($K1291)/TOP!$C$13)</f>
        <v/>
      </c>
      <c r="O1291" s="37" t="str">
        <f aca="false">IF(OR($C1291="",N(TOP!$C$14)=0),"",N($L1291)/TOP!$C$14)</f>
        <v/>
      </c>
      <c r="P1291" s="42" t="str">
        <f aca="false">IF($C1291="","",IFERROR(CHOOSE(MATCH(TOP!$C$10,{"【期間A】","【期間B】","【期間C】"},0),N($M1291),N($N1291),N($O1291)),0))</f>
        <v/>
      </c>
    </row>
    <row r="1292" customFormat="false" ht="15" hidden="false" customHeight="false" outlineLevel="0" collapsed="false">
      <c r="B1292" s="12" t="n">
        <v>1287</v>
      </c>
      <c r="C1292" s="36" t="str">
        <f aca="false">IF(②実績CSV_期間A!$M1288="","",②実績CSV_期間A!$M1288&amp;"")</f>
        <v/>
      </c>
      <c r="D1292" s="12" t="str">
        <f aca="false">IF($C1292="","",②実績CSV_期間A!$N1288)</f>
        <v/>
      </c>
      <c r="E1292" s="12" t="str">
        <f aca="false">IF($C1292="","",RIGHT($D1292,1))</f>
        <v/>
      </c>
      <c r="F1292" s="41" t="str">
        <f aca="false">IF($C1292="","",IFERROR(INDEX(サイズ換算マスタ!$C$6:$C$8,MATCH($E1292,サイズ換算マスタ!$B$6:$B$8,0)),1))</f>
        <v/>
      </c>
      <c r="G1292" s="38" t="str">
        <f aca="false">IF($C1292="","",SUMIFS(②実績CSV_期間A!$AA$2:$AA$5001,②実績CSV_期間A!$M$2:$M$5001,$C1292))</f>
        <v/>
      </c>
      <c r="H1292" s="38" t="str">
        <f aca="false">IF($C1292="","",SUMIFS(③実績CSV_期間B!$AA$2:$AA$5001,③実績CSV_期間B!$M$2:$M$5001,$C1292))</f>
        <v/>
      </c>
      <c r="I1292" s="38" t="str">
        <f aca="false">IF($C1292="","",SUMIFS(④実績CSV_期間C!$AA$2:$AA$5001,④実績CSV_期間C!$M$2:$M$5001,$C1292))</f>
        <v/>
      </c>
      <c r="J1292" s="38" t="str">
        <f aca="false">IF($C1292="","",N($F1292)*N($G1292))</f>
        <v/>
      </c>
      <c r="K1292" s="38" t="str">
        <f aca="false">IF($C1292="","",N($F1292)*N($H1292))</f>
        <v/>
      </c>
      <c r="L1292" s="38" t="str">
        <f aca="false">IF($C1292="","",N($F1292)*N($I1292))</f>
        <v/>
      </c>
      <c r="M1292" s="37" t="str">
        <f aca="false">IF(OR($C1292="",N(TOP!$C$12)=0),"",N($J1292)/TOP!$C$12)</f>
        <v/>
      </c>
      <c r="N1292" s="37" t="str">
        <f aca="false">IF(OR($C1292="",N(TOP!$C$13)=0),"",N($K1292)/TOP!$C$13)</f>
        <v/>
      </c>
      <c r="O1292" s="37" t="str">
        <f aca="false">IF(OR($C1292="",N(TOP!$C$14)=0),"",N($L1292)/TOP!$C$14)</f>
        <v/>
      </c>
      <c r="P1292" s="42" t="str">
        <f aca="false">IF($C1292="","",IFERROR(CHOOSE(MATCH(TOP!$C$10,{"【期間A】","【期間B】","【期間C】"},0),N($M1292),N($N1292),N($O1292)),0))</f>
        <v/>
      </c>
    </row>
    <row r="1293" customFormat="false" ht="15" hidden="false" customHeight="false" outlineLevel="0" collapsed="false">
      <c r="B1293" s="12" t="n">
        <v>1288</v>
      </c>
      <c r="C1293" s="36" t="str">
        <f aca="false">IF(②実績CSV_期間A!$M1289="","",②実績CSV_期間A!$M1289&amp;"")</f>
        <v/>
      </c>
      <c r="D1293" s="12" t="str">
        <f aca="false">IF($C1293="","",②実績CSV_期間A!$N1289)</f>
        <v/>
      </c>
      <c r="E1293" s="12" t="str">
        <f aca="false">IF($C1293="","",RIGHT($D1293,1))</f>
        <v/>
      </c>
      <c r="F1293" s="41" t="str">
        <f aca="false">IF($C1293="","",IFERROR(INDEX(サイズ換算マスタ!$C$6:$C$8,MATCH($E1293,サイズ換算マスタ!$B$6:$B$8,0)),1))</f>
        <v/>
      </c>
      <c r="G1293" s="38" t="str">
        <f aca="false">IF($C1293="","",SUMIFS(②実績CSV_期間A!$AA$2:$AA$5001,②実績CSV_期間A!$M$2:$M$5001,$C1293))</f>
        <v/>
      </c>
      <c r="H1293" s="38" t="str">
        <f aca="false">IF($C1293="","",SUMIFS(③実績CSV_期間B!$AA$2:$AA$5001,③実績CSV_期間B!$M$2:$M$5001,$C1293))</f>
        <v/>
      </c>
      <c r="I1293" s="38" t="str">
        <f aca="false">IF($C1293="","",SUMIFS(④実績CSV_期間C!$AA$2:$AA$5001,④実績CSV_期間C!$M$2:$M$5001,$C1293))</f>
        <v/>
      </c>
      <c r="J1293" s="38" t="str">
        <f aca="false">IF($C1293="","",N($F1293)*N($G1293))</f>
        <v/>
      </c>
      <c r="K1293" s="38" t="str">
        <f aca="false">IF($C1293="","",N($F1293)*N($H1293))</f>
        <v/>
      </c>
      <c r="L1293" s="38" t="str">
        <f aca="false">IF($C1293="","",N($F1293)*N($I1293))</f>
        <v/>
      </c>
      <c r="M1293" s="37" t="str">
        <f aca="false">IF(OR($C1293="",N(TOP!$C$12)=0),"",N($J1293)/TOP!$C$12)</f>
        <v/>
      </c>
      <c r="N1293" s="37" t="str">
        <f aca="false">IF(OR($C1293="",N(TOP!$C$13)=0),"",N($K1293)/TOP!$C$13)</f>
        <v/>
      </c>
      <c r="O1293" s="37" t="str">
        <f aca="false">IF(OR($C1293="",N(TOP!$C$14)=0),"",N($L1293)/TOP!$C$14)</f>
        <v/>
      </c>
      <c r="P1293" s="42" t="str">
        <f aca="false">IF($C1293="","",IFERROR(CHOOSE(MATCH(TOP!$C$10,{"【期間A】","【期間B】","【期間C】"},0),N($M1293),N($N1293),N($O1293)),0))</f>
        <v/>
      </c>
    </row>
    <row r="1294" customFormat="false" ht="15" hidden="false" customHeight="false" outlineLevel="0" collapsed="false">
      <c r="B1294" s="12" t="n">
        <v>1289</v>
      </c>
      <c r="C1294" s="36" t="str">
        <f aca="false">IF(②実績CSV_期間A!$M1290="","",②実績CSV_期間A!$M1290&amp;"")</f>
        <v/>
      </c>
      <c r="D1294" s="12" t="str">
        <f aca="false">IF($C1294="","",②実績CSV_期間A!$N1290)</f>
        <v/>
      </c>
      <c r="E1294" s="12" t="str">
        <f aca="false">IF($C1294="","",RIGHT($D1294,1))</f>
        <v/>
      </c>
      <c r="F1294" s="41" t="str">
        <f aca="false">IF($C1294="","",IFERROR(INDEX(サイズ換算マスタ!$C$6:$C$8,MATCH($E1294,サイズ換算マスタ!$B$6:$B$8,0)),1))</f>
        <v/>
      </c>
      <c r="G1294" s="38" t="str">
        <f aca="false">IF($C1294="","",SUMIFS(②実績CSV_期間A!$AA$2:$AA$5001,②実績CSV_期間A!$M$2:$M$5001,$C1294))</f>
        <v/>
      </c>
      <c r="H1294" s="38" t="str">
        <f aca="false">IF($C1294="","",SUMIFS(③実績CSV_期間B!$AA$2:$AA$5001,③実績CSV_期間B!$M$2:$M$5001,$C1294))</f>
        <v/>
      </c>
      <c r="I1294" s="38" t="str">
        <f aca="false">IF($C1294="","",SUMIFS(④実績CSV_期間C!$AA$2:$AA$5001,④実績CSV_期間C!$M$2:$M$5001,$C1294))</f>
        <v/>
      </c>
      <c r="J1294" s="38" t="str">
        <f aca="false">IF($C1294="","",N($F1294)*N($G1294))</f>
        <v/>
      </c>
      <c r="K1294" s="38" t="str">
        <f aca="false">IF($C1294="","",N($F1294)*N($H1294))</f>
        <v/>
      </c>
      <c r="L1294" s="38" t="str">
        <f aca="false">IF($C1294="","",N($F1294)*N($I1294))</f>
        <v/>
      </c>
      <c r="M1294" s="37" t="str">
        <f aca="false">IF(OR($C1294="",N(TOP!$C$12)=0),"",N($J1294)/TOP!$C$12)</f>
        <v/>
      </c>
      <c r="N1294" s="37" t="str">
        <f aca="false">IF(OR($C1294="",N(TOP!$C$13)=0),"",N($K1294)/TOP!$C$13)</f>
        <v/>
      </c>
      <c r="O1294" s="37" t="str">
        <f aca="false">IF(OR($C1294="",N(TOP!$C$14)=0),"",N($L1294)/TOP!$C$14)</f>
        <v/>
      </c>
      <c r="P1294" s="42" t="str">
        <f aca="false">IF($C1294="","",IFERROR(CHOOSE(MATCH(TOP!$C$10,{"【期間A】","【期間B】","【期間C】"},0),N($M1294),N($N1294),N($O1294)),0))</f>
        <v/>
      </c>
    </row>
    <row r="1295" customFormat="false" ht="15" hidden="false" customHeight="false" outlineLevel="0" collapsed="false">
      <c r="B1295" s="12" t="n">
        <v>1290</v>
      </c>
      <c r="C1295" s="36" t="str">
        <f aca="false">IF(②実績CSV_期間A!$M1291="","",②実績CSV_期間A!$M1291&amp;"")</f>
        <v/>
      </c>
      <c r="D1295" s="12" t="str">
        <f aca="false">IF($C1295="","",②実績CSV_期間A!$N1291)</f>
        <v/>
      </c>
      <c r="E1295" s="12" t="str">
        <f aca="false">IF($C1295="","",RIGHT($D1295,1))</f>
        <v/>
      </c>
      <c r="F1295" s="41" t="str">
        <f aca="false">IF($C1295="","",IFERROR(INDEX(サイズ換算マスタ!$C$6:$C$8,MATCH($E1295,サイズ換算マスタ!$B$6:$B$8,0)),1))</f>
        <v/>
      </c>
      <c r="G1295" s="38" t="str">
        <f aca="false">IF($C1295="","",SUMIFS(②実績CSV_期間A!$AA$2:$AA$5001,②実績CSV_期間A!$M$2:$M$5001,$C1295))</f>
        <v/>
      </c>
      <c r="H1295" s="38" t="str">
        <f aca="false">IF($C1295="","",SUMIFS(③実績CSV_期間B!$AA$2:$AA$5001,③実績CSV_期間B!$M$2:$M$5001,$C1295))</f>
        <v/>
      </c>
      <c r="I1295" s="38" t="str">
        <f aca="false">IF($C1295="","",SUMIFS(④実績CSV_期間C!$AA$2:$AA$5001,④実績CSV_期間C!$M$2:$M$5001,$C1295))</f>
        <v/>
      </c>
      <c r="J1295" s="38" t="str">
        <f aca="false">IF($C1295="","",N($F1295)*N($G1295))</f>
        <v/>
      </c>
      <c r="K1295" s="38" t="str">
        <f aca="false">IF($C1295="","",N($F1295)*N($H1295))</f>
        <v/>
      </c>
      <c r="L1295" s="38" t="str">
        <f aca="false">IF($C1295="","",N($F1295)*N($I1295))</f>
        <v/>
      </c>
      <c r="M1295" s="37" t="str">
        <f aca="false">IF(OR($C1295="",N(TOP!$C$12)=0),"",N($J1295)/TOP!$C$12)</f>
        <v/>
      </c>
      <c r="N1295" s="37" t="str">
        <f aca="false">IF(OR($C1295="",N(TOP!$C$13)=0),"",N($K1295)/TOP!$C$13)</f>
        <v/>
      </c>
      <c r="O1295" s="37" t="str">
        <f aca="false">IF(OR($C1295="",N(TOP!$C$14)=0),"",N($L1295)/TOP!$C$14)</f>
        <v/>
      </c>
      <c r="P1295" s="42" t="str">
        <f aca="false">IF($C1295="","",IFERROR(CHOOSE(MATCH(TOP!$C$10,{"【期間A】","【期間B】","【期間C】"},0),N($M1295),N($N1295),N($O1295)),0))</f>
        <v/>
      </c>
    </row>
    <row r="1296" customFormat="false" ht="15" hidden="false" customHeight="false" outlineLevel="0" collapsed="false">
      <c r="B1296" s="12" t="n">
        <v>1291</v>
      </c>
      <c r="C1296" s="36" t="str">
        <f aca="false">IF(②実績CSV_期間A!$M1292="","",②実績CSV_期間A!$M1292&amp;"")</f>
        <v/>
      </c>
      <c r="D1296" s="12" t="str">
        <f aca="false">IF($C1296="","",②実績CSV_期間A!$N1292)</f>
        <v/>
      </c>
      <c r="E1296" s="12" t="str">
        <f aca="false">IF($C1296="","",RIGHT($D1296,1))</f>
        <v/>
      </c>
      <c r="F1296" s="41" t="str">
        <f aca="false">IF($C1296="","",IFERROR(INDEX(サイズ換算マスタ!$C$6:$C$8,MATCH($E1296,サイズ換算マスタ!$B$6:$B$8,0)),1))</f>
        <v/>
      </c>
      <c r="G1296" s="38" t="str">
        <f aca="false">IF($C1296="","",SUMIFS(②実績CSV_期間A!$AA$2:$AA$5001,②実績CSV_期間A!$M$2:$M$5001,$C1296))</f>
        <v/>
      </c>
      <c r="H1296" s="38" t="str">
        <f aca="false">IF($C1296="","",SUMIFS(③実績CSV_期間B!$AA$2:$AA$5001,③実績CSV_期間B!$M$2:$M$5001,$C1296))</f>
        <v/>
      </c>
      <c r="I1296" s="38" t="str">
        <f aca="false">IF($C1296="","",SUMIFS(④実績CSV_期間C!$AA$2:$AA$5001,④実績CSV_期間C!$M$2:$M$5001,$C1296))</f>
        <v/>
      </c>
      <c r="J1296" s="38" t="str">
        <f aca="false">IF($C1296="","",N($F1296)*N($G1296))</f>
        <v/>
      </c>
      <c r="K1296" s="38" t="str">
        <f aca="false">IF($C1296="","",N($F1296)*N($H1296))</f>
        <v/>
      </c>
      <c r="L1296" s="38" t="str">
        <f aca="false">IF($C1296="","",N($F1296)*N($I1296))</f>
        <v/>
      </c>
      <c r="M1296" s="37" t="str">
        <f aca="false">IF(OR($C1296="",N(TOP!$C$12)=0),"",N($J1296)/TOP!$C$12)</f>
        <v/>
      </c>
      <c r="N1296" s="37" t="str">
        <f aca="false">IF(OR($C1296="",N(TOP!$C$13)=0),"",N($K1296)/TOP!$C$13)</f>
        <v/>
      </c>
      <c r="O1296" s="37" t="str">
        <f aca="false">IF(OR($C1296="",N(TOP!$C$14)=0),"",N($L1296)/TOP!$C$14)</f>
        <v/>
      </c>
      <c r="P1296" s="42" t="str">
        <f aca="false">IF($C1296="","",IFERROR(CHOOSE(MATCH(TOP!$C$10,{"【期間A】","【期間B】","【期間C】"},0),N($M1296),N($N1296),N($O1296)),0))</f>
        <v/>
      </c>
    </row>
    <row r="1297" customFormat="false" ht="15" hidden="false" customHeight="false" outlineLevel="0" collapsed="false">
      <c r="B1297" s="12" t="n">
        <v>1292</v>
      </c>
      <c r="C1297" s="36" t="str">
        <f aca="false">IF(②実績CSV_期間A!$M1293="","",②実績CSV_期間A!$M1293&amp;"")</f>
        <v/>
      </c>
      <c r="D1297" s="12" t="str">
        <f aca="false">IF($C1297="","",②実績CSV_期間A!$N1293)</f>
        <v/>
      </c>
      <c r="E1297" s="12" t="str">
        <f aca="false">IF($C1297="","",RIGHT($D1297,1))</f>
        <v/>
      </c>
      <c r="F1297" s="41" t="str">
        <f aca="false">IF($C1297="","",IFERROR(INDEX(サイズ換算マスタ!$C$6:$C$8,MATCH($E1297,サイズ換算マスタ!$B$6:$B$8,0)),1))</f>
        <v/>
      </c>
      <c r="G1297" s="38" t="str">
        <f aca="false">IF($C1297="","",SUMIFS(②実績CSV_期間A!$AA$2:$AA$5001,②実績CSV_期間A!$M$2:$M$5001,$C1297))</f>
        <v/>
      </c>
      <c r="H1297" s="38" t="str">
        <f aca="false">IF($C1297="","",SUMIFS(③実績CSV_期間B!$AA$2:$AA$5001,③実績CSV_期間B!$M$2:$M$5001,$C1297))</f>
        <v/>
      </c>
      <c r="I1297" s="38" t="str">
        <f aca="false">IF($C1297="","",SUMIFS(④実績CSV_期間C!$AA$2:$AA$5001,④実績CSV_期間C!$M$2:$M$5001,$C1297))</f>
        <v/>
      </c>
      <c r="J1297" s="38" t="str">
        <f aca="false">IF($C1297="","",N($F1297)*N($G1297))</f>
        <v/>
      </c>
      <c r="K1297" s="38" t="str">
        <f aca="false">IF($C1297="","",N($F1297)*N($H1297))</f>
        <v/>
      </c>
      <c r="L1297" s="38" t="str">
        <f aca="false">IF($C1297="","",N($F1297)*N($I1297))</f>
        <v/>
      </c>
      <c r="M1297" s="37" t="str">
        <f aca="false">IF(OR($C1297="",N(TOP!$C$12)=0),"",N($J1297)/TOP!$C$12)</f>
        <v/>
      </c>
      <c r="N1297" s="37" t="str">
        <f aca="false">IF(OR($C1297="",N(TOP!$C$13)=0),"",N($K1297)/TOP!$C$13)</f>
        <v/>
      </c>
      <c r="O1297" s="37" t="str">
        <f aca="false">IF(OR($C1297="",N(TOP!$C$14)=0),"",N($L1297)/TOP!$C$14)</f>
        <v/>
      </c>
      <c r="P1297" s="42" t="str">
        <f aca="false">IF($C1297="","",IFERROR(CHOOSE(MATCH(TOP!$C$10,{"【期間A】","【期間B】","【期間C】"},0),N($M1297),N($N1297),N($O1297)),0))</f>
        <v/>
      </c>
    </row>
    <row r="1298" customFormat="false" ht="15" hidden="false" customHeight="false" outlineLevel="0" collapsed="false">
      <c r="B1298" s="12" t="n">
        <v>1293</v>
      </c>
      <c r="C1298" s="36" t="str">
        <f aca="false">IF(②実績CSV_期間A!$M1294="","",②実績CSV_期間A!$M1294&amp;"")</f>
        <v/>
      </c>
      <c r="D1298" s="12" t="str">
        <f aca="false">IF($C1298="","",②実績CSV_期間A!$N1294)</f>
        <v/>
      </c>
      <c r="E1298" s="12" t="str">
        <f aca="false">IF($C1298="","",RIGHT($D1298,1))</f>
        <v/>
      </c>
      <c r="F1298" s="41" t="str">
        <f aca="false">IF($C1298="","",IFERROR(INDEX(サイズ換算マスタ!$C$6:$C$8,MATCH($E1298,サイズ換算マスタ!$B$6:$B$8,0)),1))</f>
        <v/>
      </c>
      <c r="G1298" s="38" t="str">
        <f aca="false">IF($C1298="","",SUMIFS(②実績CSV_期間A!$AA$2:$AA$5001,②実績CSV_期間A!$M$2:$M$5001,$C1298))</f>
        <v/>
      </c>
      <c r="H1298" s="38" t="str">
        <f aca="false">IF($C1298="","",SUMIFS(③実績CSV_期間B!$AA$2:$AA$5001,③実績CSV_期間B!$M$2:$M$5001,$C1298))</f>
        <v/>
      </c>
      <c r="I1298" s="38" t="str">
        <f aca="false">IF($C1298="","",SUMIFS(④実績CSV_期間C!$AA$2:$AA$5001,④実績CSV_期間C!$M$2:$M$5001,$C1298))</f>
        <v/>
      </c>
      <c r="J1298" s="38" t="str">
        <f aca="false">IF($C1298="","",N($F1298)*N($G1298))</f>
        <v/>
      </c>
      <c r="K1298" s="38" t="str">
        <f aca="false">IF($C1298="","",N($F1298)*N($H1298))</f>
        <v/>
      </c>
      <c r="L1298" s="38" t="str">
        <f aca="false">IF($C1298="","",N($F1298)*N($I1298))</f>
        <v/>
      </c>
      <c r="M1298" s="37" t="str">
        <f aca="false">IF(OR($C1298="",N(TOP!$C$12)=0),"",N($J1298)/TOP!$C$12)</f>
        <v/>
      </c>
      <c r="N1298" s="37" t="str">
        <f aca="false">IF(OR($C1298="",N(TOP!$C$13)=0),"",N($K1298)/TOP!$C$13)</f>
        <v/>
      </c>
      <c r="O1298" s="37" t="str">
        <f aca="false">IF(OR($C1298="",N(TOP!$C$14)=0),"",N($L1298)/TOP!$C$14)</f>
        <v/>
      </c>
      <c r="P1298" s="42" t="str">
        <f aca="false">IF($C1298="","",IFERROR(CHOOSE(MATCH(TOP!$C$10,{"【期間A】","【期間B】","【期間C】"},0),N($M1298),N($N1298),N($O1298)),0))</f>
        <v/>
      </c>
    </row>
    <row r="1299" customFormat="false" ht="15" hidden="false" customHeight="false" outlineLevel="0" collapsed="false">
      <c r="B1299" s="12" t="n">
        <v>1294</v>
      </c>
      <c r="C1299" s="36" t="str">
        <f aca="false">IF(②実績CSV_期間A!$M1295="","",②実績CSV_期間A!$M1295&amp;"")</f>
        <v/>
      </c>
      <c r="D1299" s="12" t="str">
        <f aca="false">IF($C1299="","",②実績CSV_期間A!$N1295)</f>
        <v/>
      </c>
      <c r="E1299" s="12" t="str">
        <f aca="false">IF($C1299="","",RIGHT($D1299,1))</f>
        <v/>
      </c>
      <c r="F1299" s="41" t="str">
        <f aca="false">IF($C1299="","",IFERROR(INDEX(サイズ換算マスタ!$C$6:$C$8,MATCH($E1299,サイズ換算マスタ!$B$6:$B$8,0)),1))</f>
        <v/>
      </c>
      <c r="G1299" s="38" t="str">
        <f aca="false">IF($C1299="","",SUMIFS(②実績CSV_期間A!$AA$2:$AA$5001,②実績CSV_期間A!$M$2:$M$5001,$C1299))</f>
        <v/>
      </c>
      <c r="H1299" s="38" t="str">
        <f aca="false">IF($C1299="","",SUMIFS(③実績CSV_期間B!$AA$2:$AA$5001,③実績CSV_期間B!$M$2:$M$5001,$C1299))</f>
        <v/>
      </c>
      <c r="I1299" s="38" t="str">
        <f aca="false">IF($C1299="","",SUMIFS(④実績CSV_期間C!$AA$2:$AA$5001,④実績CSV_期間C!$M$2:$M$5001,$C1299))</f>
        <v/>
      </c>
      <c r="J1299" s="38" t="str">
        <f aca="false">IF($C1299="","",N($F1299)*N($G1299))</f>
        <v/>
      </c>
      <c r="K1299" s="38" t="str">
        <f aca="false">IF($C1299="","",N($F1299)*N($H1299))</f>
        <v/>
      </c>
      <c r="L1299" s="38" t="str">
        <f aca="false">IF($C1299="","",N($F1299)*N($I1299))</f>
        <v/>
      </c>
      <c r="M1299" s="37" t="str">
        <f aca="false">IF(OR($C1299="",N(TOP!$C$12)=0),"",N($J1299)/TOP!$C$12)</f>
        <v/>
      </c>
      <c r="N1299" s="37" t="str">
        <f aca="false">IF(OR($C1299="",N(TOP!$C$13)=0),"",N($K1299)/TOP!$C$13)</f>
        <v/>
      </c>
      <c r="O1299" s="37" t="str">
        <f aca="false">IF(OR($C1299="",N(TOP!$C$14)=0),"",N($L1299)/TOP!$C$14)</f>
        <v/>
      </c>
      <c r="P1299" s="42" t="str">
        <f aca="false">IF($C1299="","",IFERROR(CHOOSE(MATCH(TOP!$C$10,{"【期間A】","【期間B】","【期間C】"},0),N($M1299),N($N1299),N($O1299)),0))</f>
        <v/>
      </c>
    </row>
    <row r="1300" customFormat="false" ht="15" hidden="false" customHeight="false" outlineLevel="0" collapsed="false">
      <c r="B1300" s="12" t="n">
        <v>1295</v>
      </c>
      <c r="C1300" s="36" t="str">
        <f aca="false">IF(②実績CSV_期間A!$M1296="","",②実績CSV_期間A!$M1296&amp;"")</f>
        <v/>
      </c>
      <c r="D1300" s="12" t="str">
        <f aca="false">IF($C1300="","",②実績CSV_期間A!$N1296)</f>
        <v/>
      </c>
      <c r="E1300" s="12" t="str">
        <f aca="false">IF($C1300="","",RIGHT($D1300,1))</f>
        <v/>
      </c>
      <c r="F1300" s="41" t="str">
        <f aca="false">IF($C1300="","",IFERROR(INDEX(サイズ換算マスタ!$C$6:$C$8,MATCH($E1300,サイズ換算マスタ!$B$6:$B$8,0)),1))</f>
        <v/>
      </c>
      <c r="G1300" s="38" t="str">
        <f aca="false">IF($C1300="","",SUMIFS(②実績CSV_期間A!$AA$2:$AA$5001,②実績CSV_期間A!$M$2:$M$5001,$C1300))</f>
        <v/>
      </c>
      <c r="H1300" s="38" t="str">
        <f aca="false">IF($C1300="","",SUMIFS(③実績CSV_期間B!$AA$2:$AA$5001,③実績CSV_期間B!$M$2:$M$5001,$C1300))</f>
        <v/>
      </c>
      <c r="I1300" s="38" t="str">
        <f aca="false">IF($C1300="","",SUMIFS(④実績CSV_期間C!$AA$2:$AA$5001,④実績CSV_期間C!$M$2:$M$5001,$C1300))</f>
        <v/>
      </c>
      <c r="J1300" s="38" t="str">
        <f aca="false">IF($C1300="","",N($F1300)*N($G1300))</f>
        <v/>
      </c>
      <c r="K1300" s="38" t="str">
        <f aca="false">IF($C1300="","",N($F1300)*N($H1300))</f>
        <v/>
      </c>
      <c r="L1300" s="38" t="str">
        <f aca="false">IF($C1300="","",N($F1300)*N($I1300))</f>
        <v/>
      </c>
      <c r="M1300" s="37" t="str">
        <f aca="false">IF(OR($C1300="",N(TOP!$C$12)=0),"",N($J1300)/TOP!$C$12)</f>
        <v/>
      </c>
      <c r="N1300" s="37" t="str">
        <f aca="false">IF(OR($C1300="",N(TOP!$C$13)=0),"",N($K1300)/TOP!$C$13)</f>
        <v/>
      </c>
      <c r="O1300" s="37" t="str">
        <f aca="false">IF(OR($C1300="",N(TOP!$C$14)=0),"",N($L1300)/TOP!$C$14)</f>
        <v/>
      </c>
      <c r="P1300" s="42" t="str">
        <f aca="false">IF($C1300="","",IFERROR(CHOOSE(MATCH(TOP!$C$10,{"【期間A】","【期間B】","【期間C】"},0),N($M1300),N($N1300),N($O1300)),0))</f>
        <v/>
      </c>
    </row>
    <row r="1301" customFormat="false" ht="15" hidden="false" customHeight="false" outlineLevel="0" collapsed="false">
      <c r="B1301" s="12" t="n">
        <v>1296</v>
      </c>
      <c r="C1301" s="36" t="str">
        <f aca="false">IF(②実績CSV_期間A!$M1297="","",②実績CSV_期間A!$M1297&amp;"")</f>
        <v/>
      </c>
      <c r="D1301" s="12" t="str">
        <f aca="false">IF($C1301="","",②実績CSV_期間A!$N1297)</f>
        <v/>
      </c>
      <c r="E1301" s="12" t="str">
        <f aca="false">IF($C1301="","",RIGHT($D1301,1))</f>
        <v/>
      </c>
      <c r="F1301" s="41" t="str">
        <f aca="false">IF($C1301="","",IFERROR(INDEX(サイズ換算マスタ!$C$6:$C$8,MATCH($E1301,サイズ換算マスタ!$B$6:$B$8,0)),1))</f>
        <v/>
      </c>
      <c r="G1301" s="38" t="str">
        <f aca="false">IF($C1301="","",SUMIFS(②実績CSV_期間A!$AA$2:$AA$5001,②実績CSV_期間A!$M$2:$M$5001,$C1301))</f>
        <v/>
      </c>
      <c r="H1301" s="38" t="str">
        <f aca="false">IF($C1301="","",SUMIFS(③実績CSV_期間B!$AA$2:$AA$5001,③実績CSV_期間B!$M$2:$M$5001,$C1301))</f>
        <v/>
      </c>
      <c r="I1301" s="38" t="str">
        <f aca="false">IF($C1301="","",SUMIFS(④実績CSV_期間C!$AA$2:$AA$5001,④実績CSV_期間C!$M$2:$M$5001,$C1301))</f>
        <v/>
      </c>
      <c r="J1301" s="38" t="str">
        <f aca="false">IF($C1301="","",N($F1301)*N($G1301))</f>
        <v/>
      </c>
      <c r="K1301" s="38" t="str">
        <f aca="false">IF($C1301="","",N($F1301)*N($H1301))</f>
        <v/>
      </c>
      <c r="L1301" s="38" t="str">
        <f aca="false">IF($C1301="","",N($F1301)*N($I1301))</f>
        <v/>
      </c>
      <c r="M1301" s="37" t="str">
        <f aca="false">IF(OR($C1301="",N(TOP!$C$12)=0),"",N($J1301)/TOP!$C$12)</f>
        <v/>
      </c>
      <c r="N1301" s="37" t="str">
        <f aca="false">IF(OR($C1301="",N(TOP!$C$13)=0),"",N($K1301)/TOP!$C$13)</f>
        <v/>
      </c>
      <c r="O1301" s="37" t="str">
        <f aca="false">IF(OR($C1301="",N(TOP!$C$14)=0),"",N($L1301)/TOP!$C$14)</f>
        <v/>
      </c>
      <c r="P1301" s="42" t="str">
        <f aca="false">IF($C1301="","",IFERROR(CHOOSE(MATCH(TOP!$C$10,{"【期間A】","【期間B】","【期間C】"},0),N($M1301),N($N1301),N($O1301)),0))</f>
        <v/>
      </c>
    </row>
    <row r="1302" customFormat="false" ht="15" hidden="false" customHeight="false" outlineLevel="0" collapsed="false">
      <c r="B1302" s="12" t="n">
        <v>1297</v>
      </c>
      <c r="C1302" s="36" t="str">
        <f aca="false">IF(②実績CSV_期間A!$M1298="","",②実績CSV_期間A!$M1298&amp;"")</f>
        <v/>
      </c>
      <c r="D1302" s="12" t="str">
        <f aca="false">IF($C1302="","",②実績CSV_期間A!$N1298)</f>
        <v/>
      </c>
      <c r="E1302" s="12" t="str">
        <f aca="false">IF($C1302="","",RIGHT($D1302,1))</f>
        <v/>
      </c>
      <c r="F1302" s="41" t="str">
        <f aca="false">IF($C1302="","",IFERROR(INDEX(サイズ換算マスタ!$C$6:$C$8,MATCH($E1302,サイズ換算マスタ!$B$6:$B$8,0)),1))</f>
        <v/>
      </c>
      <c r="G1302" s="38" t="str">
        <f aca="false">IF($C1302="","",SUMIFS(②実績CSV_期間A!$AA$2:$AA$5001,②実績CSV_期間A!$M$2:$M$5001,$C1302))</f>
        <v/>
      </c>
      <c r="H1302" s="38" t="str">
        <f aca="false">IF($C1302="","",SUMIFS(③実績CSV_期間B!$AA$2:$AA$5001,③実績CSV_期間B!$M$2:$M$5001,$C1302))</f>
        <v/>
      </c>
      <c r="I1302" s="38" t="str">
        <f aca="false">IF($C1302="","",SUMIFS(④実績CSV_期間C!$AA$2:$AA$5001,④実績CSV_期間C!$M$2:$M$5001,$C1302))</f>
        <v/>
      </c>
      <c r="J1302" s="38" t="str">
        <f aca="false">IF($C1302="","",N($F1302)*N($G1302))</f>
        <v/>
      </c>
      <c r="K1302" s="38" t="str">
        <f aca="false">IF($C1302="","",N($F1302)*N($H1302))</f>
        <v/>
      </c>
      <c r="L1302" s="38" t="str">
        <f aca="false">IF($C1302="","",N($F1302)*N($I1302))</f>
        <v/>
      </c>
      <c r="M1302" s="37" t="str">
        <f aca="false">IF(OR($C1302="",N(TOP!$C$12)=0),"",N($J1302)/TOP!$C$12)</f>
        <v/>
      </c>
      <c r="N1302" s="37" t="str">
        <f aca="false">IF(OR($C1302="",N(TOP!$C$13)=0),"",N($K1302)/TOP!$C$13)</f>
        <v/>
      </c>
      <c r="O1302" s="37" t="str">
        <f aca="false">IF(OR($C1302="",N(TOP!$C$14)=0),"",N($L1302)/TOP!$C$14)</f>
        <v/>
      </c>
      <c r="P1302" s="42" t="str">
        <f aca="false">IF($C1302="","",IFERROR(CHOOSE(MATCH(TOP!$C$10,{"【期間A】","【期間B】","【期間C】"},0),N($M1302),N($N1302),N($O1302)),0))</f>
        <v/>
      </c>
    </row>
    <row r="1303" customFormat="false" ht="15" hidden="false" customHeight="false" outlineLevel="0" collapsed="false">
      <c r="B1303" s="12" t="n">
        <v>1298</v>
      </c>
      <c r="C1303" s="36" t="str">
        <f aca="false">IF(②実績CSV_期間A!$M1299="","",②実績CSV_期間A!$M1299&amp;"")</f>
        <v/>
      </c>
      <c r="D1303" s="12" t="str">
        <f aca="false">IF($C1303="","",②実績CSV_期間A!$N1299)</f>
        <v/>
      </c>
      <c r="E1303" s="12" t="str">
        <f aca="false">IF($C1303="","",RIGHT($D1303,1))</f>
        <v/>
      </c>
      <c r="F1303" s="41" t="str">
        <f aca="false">IF($C1303="","",IFERROR(INDEX(サイズ換算マスタ!$C$6:$C$8,MATCH($E1303,サイズ換算マスタ!$B$6:$B$8,0)),1))</f>
        <v/>
      </c>
      <c r="G1303" s="38" t="str">
        <f aca="false">IF($C1303="","",SUMIFS(②実績CSV_期間A!$AA$2:$AA$5001,②実績CSV_期間A!$M$2:$M$5001,$C1303))</f>
        <v/>
      </c>
      <c r="H1303" s="38" t="str">
        <f aca="false">IF($C1303="","",SUMIFS(③実績CSV_期間B!$AA$2:$AA$5001,③実績CSV_期間B!$M$2:$M$5001,$C1303))</f>
        <v/>
      </c>
      <c r="I1303" s="38" t="str">
        <f aca="false">IF($C1303="","",SUMIFS(④実績CSV_期間C!$AA$2:$AA$5001,④実績CSV_期間C!$M$2:$M$5001,$C1303))</f>
        <v/>
      </c>
      <c r="J1303" s="38" t="str">
        <f aca="false">IF($C1303="","",N($F1303)*N($G1303))</f>
        <v/>
      </c>
      <c r="K1303" s="38" t="str">
        <f aca="false">IF($C1303="","",N($F1303)*N($H1303))</f>
        <v/>
      </c>
      <c r="L1303" s="38" t="str">
        <f aca="false">IF($C1303="","",N($F1303)*N($I1303))</f>
        <v/>
      </c>
      <c r="M1303" s="37" t="str">
        <f aca="false">IF(OR($C1303="",N(TOP!$C$12)=0),"",N($J1303)/TOP!$C$12)</f>
        <v/>
      </c>
      <c r="N1303" s="37" t="str">
        <f aca="false">IF(OR($C1303="",N(TOP!$C$13)=0),"",N($K1303)/TOP!$C$13)</f>
        <v/>
      </c>
      <c r="O1303" s="37" t="str">
        <f aca="false">IF(OR($C1303="",N(TOP!$C$14)=0),"",N($L1303)/TOP!$C$14)</f>
        <v/>
      </c>
      <c r="P1303" s="42" t="str">
        <f aca="false">IF($C1303="","",IFERROR(CHOOSE(MATCH(TOP!$C$10,{"【期間A】","【期間B】","【期間C】"},0),N($M1303),N($N1303),N($O1303)),0))</f>
        <v/>
      </c>
    </row>
    <row r="1304" customFormat="false" ht="15" hidden="false" customHeight="false" outlineLevel="0" collapsed="false">
      <c r="B1304" s="12" t="n">
        <v>1299</v>
      </c>
      <c r="C1304" s="36" t="str">
        <f aca="false">IF(②実績CSV_期間A!$M1300="","",②実績CSV_期間A!$M1300&amp;"")</f>
        <v/>
      </c>
      <c r="D1304" s="12" t="str">
        <f aca="false">IF($C1304="","",②実績CSV_期間A!$N1300)</f>
        <v/>
      </c>
      <c r="E1304" s="12" t="str">
        <f aca="false">IF($C1304="","",RIGHT($D1304,1))</f>
        <v/>
      </c>
      <c r="F1304" s="41" t="str">
        <f aca="false">IF($C1304="","",IFERROR(INDEX(サイズ換算マスタ!$C$6:$C$8,MATCH($E1304,サイズ換算マスタ!$B$6:$B$8,0)),1))</f>
        <v/>
      </c>
      <c r="G1304" s="38" t="str">
        <f aca="false">IF($C1304="","",SUMIFS(②実績CSV_期間A!$AA$2:$AA$5001,②実績CSV_期間A!$M$2:$M$5001,$C1304))</f>
        <v/>
      </c>
      <c r="H1304" s="38" t="str">
        <f aca="false">IF($C1304="","",SUMIFS(③実績CSV_期間B!$AA$2:$AA$5001,③実績CSV_期間B!$M$2:$M$5001,$C1304))</f>
        <v/>
      </c>
      <c r="I1304" s="38" t="str">
        <f aca="false">IF($C1304="","",SUMIFS(④実績CSV_期間C!$AA$2:$AA$5001,④実績CSV_期間C!$M$2:$M$5001,$C1304))</f>
        <v/>
      </c>
      <c r="J1304" s="38" t="str">
        <f aca="false">IF($C1304="","",N($F1304)*N($G1304))</f>
        <v/>
      </c>
      <c r="K1304" s="38" t="str">
        <f aca="false">IF($C1304="","",N($F1304)*N($H1304))</f>
        <v/>
      </c>
      <c r="L1304" s="38" t="str">
        <f aca="false">IF($C1304="","",N($F1304)*N($I1304))</f>
        <v/>
      </c>
      <c r="M1304" s="37" t="str">
        <f aca="false">IF(OR($C1304="",N(TOP!$C$12)=0),"",N($J1304)/TOP!$C$12)</f>
        <v/>
      </c>
      <c r="N1304" s="37" t="str">
        <f aca="false">IF(OR($C1304="",N(TOP!$C$13)=0),"",N($K1304)/TOP!$C$13)</f>
        <v/>
      </c>
      <c r="O1304" s="37" t="str">
        <f aca="false">IF(OR($C1304="",N(TOP!$C$14)=0),"",N($L1304)/TOP!$C$14)</f>
        <v/>
      </c>
      <c r="P1304" s="42" t="str">
        <f aca="false">IF($C1304="","",IFERROR(CHOOSE(MATCH(TOP!$C$10,{"【期間A】","【期間B】","【期間C】"},0),N($M1304),N($N1304),N($O1304)),0))</f>
        <v/>
      </c>
    </row>
    <row r="1305" customFormat="false" ht="15" hidden="false" customHeight="false" outlineLevel="0" collapsed="false">
      <c r="B1305" s="12" t="n">
        <v>1300</v>
      </c>
      <c r="C1305" s="36" t="str">
        <f aca="false">IF(②実績CSV_期間A!$M1301="","",②実績CSV_期間A!$M1301&amp;"")</f>
        <v/>
      </c>
      <c r="D1305" s="12" t="str">
        <f aca="false">IF($C1305="","",②実績CSV_期間A!$N1301)</f>
        <v/>
      </c>
      <c r="E1305" s="12" t="str">
        <f aca="false">IF($C1305="","",RIGHT($D1305,1))</f>
        <v/>
      </c>
      <c r="F1305" s="41" t="str">
        <f aca="false">IF($C1305="","",IFERROR(INDEX(サイズ換算マスタ!$C$6:$C$8,MATCH($E1305,サイズ換算マスタ!$B$6:$B$8,0)),1))</f>
        <v/>
      </c>
      <c r="G1305" s="38" t="str">
        <f aca="false">IF($C1305="","",SUMIFS(②実績CSV_期間A!$AA$2:$AA$5001,②実績CSV_期間A!$M$2:$M$5001,$C1305))</f>
        <v/>
      </c>
      <c r="H1305" s="38" t="str">
        <f aca="false">IF($C1305="","",SUMIFS(③実績CSV_期間B!$AA$2:$AA$5001,③実績CSV_期間B!$M$2:$M$5001,$C1305))</f>
        <v/>
      </c>
      <c r="I1305" s="38" t="str">
        <f aca="false">IF($C1305="","",SUMIFS(④実績CSV_期間C!$AA$2:$AA$5001,④実績CSV_期間C!$M$2:$M$5001,$C1305))</f>
        <v/>
      </c>
      <c r="J1305" s="38" t="str">
        <f aca="false">IF($C1305="","",N($F1305)*N($G1305))</f>
        <v/>
      </c>
      <c r="K1305" s="38" t="str">
        <f aca="false">IF($C1305="","",N($F1305)*N($H1305))</f>
        <v/>
      </c>
      <c r="L1305" s="38" t="str">
        <f aca="false">IF($C1305="","",N($F1305)*N($I1305))</f>
        <v/>
      </c>
      <c r="M1305" s="37" t="str">
        <f aca="false">IF(OR($C1305="",N(TOP!$C$12)=0),"",N($J1305)/TOP!$C$12)</f>
        <v/>
      </c>
      <c r="N1305" s="37" t="str">
        <f aca="false">IF(OR($C1305="",N(TOP!$C$13)=0),"",N($K1305)/TOP!$C$13)</f>
        <v/>
      </c>
      <c r="O1305" s="37" t="str">
        <f aca="false">IF(OR($C1305="",N(TOP!$C$14)=0),"",N($L1305)/TOP!$C$14)</f>
        <v/>
      </c>
      <c r="P1305" s="42" t="str">
        <f aca="false">IF($C1305="","",IFERROR(CHOOSE(MATCH(TOP!$C$10,{"【期間A】","【期間B】","【期間C】"},0),N($M1305),N($N1305),N($O1305)),0))</f>
        <v/>
      </c>
    </row>
    <row r="1306" customFormat="false" ht="15" hidden="false" customHeight="false" outlineLevel="0" collapsed="false">
      <c r="B1306" s="12" t="n">
        <v>1301</v>
      </c>
      <c r="C1306" s="36" t="str">
        <f aca="false">IF(②実績CSV_期間A!$M1302="","",②実績CSV_期間A!$M1302&amp;"")</f>
        <v/>
      </c>
      <c r="D1306" s="12" t="str">
        <f aca="false">IF($C1306="","",②実績CSV_期間A!$N1302)</f>
        <v/>
      </c>
      <c r="E1306" s="12" t="str">
        <f aca="false">IF($C1306="","",RIGHT($D1306,1))</f>
        <v/>
      </c>
      <c r="F1306" s="41" t="str">
        <f aca="false">IF($C1306="","",IFERROR(INDEX(サイズ換算マスタ!$C$6:$C$8,MATCH($E1306,サイズ換算マスタ!$B$6:$B$8,0)),1))</f>
        <v/>
      </c>
      <c r="G1306" s="38" t="str">
        <f aca="false">IF($C1306="","",SUMIFS(②実績CSV_期間A!$AA$2:$AA$5001,②実績CSV_期間A!$M$2:$M$5001,$C1306))</f>
        <v/>
      </c>
      <c r="H1306" s="38" t="str">
        <f aca="false">IF($C1306="","",SUMIFS(③実績CSV_期間B!$AA$2:$AA$5001,③実績CSV_期間B!$M$2:$M$5001,$C1306))</f>
        <v/>
      </c>
      <c r="I1306" s="38" t="str">
        <f aca="false">IF($C1306="","",SUMIFS(④実績CSV_期間C!$AA$2:$AA$5001,④実績CSV_期間C!$M$2:$M$5001,$C1306))</f>
        <v/>
      </c>
      <c r="J1306" s="38" t="str">
        <f aca="false">IF($C1306="","",N($F1306)*N($G1306))</f>
        <v/>
      </c>
      <c r="K1306" s="38" t="str">
        <f aca="false">IF($C1306="","",N($F1306)*N($H1306))</f>
        <v/>
      </c>
      <c r="L1306" s="38" t="str">
        <f aca="false">IF($C1306="","",N($F1306)*N($I1306))</f>
        <v/>
      </c>
      <c r="M1306" s="37" t="str">
        <f aca="false">IF(OR($C1306="",N(TOP!$C$12)=0),"",N($J1306)/TOP!$C$12)</f>
        <v/>
      </c>
      <c r="N1306" s="37" t="str">
        <f aca="false">IF(OR($C1306="",N(TOP!$C$13)=0),"",N($K1306)/TOP!$C$13)</f>
        <v/>
      </c>
      <c r="O1306" s="37" t="str">
        <f aca="false">IF(OR($C1306="",N(TOP!$C$14)=0),"",N($L1306)/TOP!$C$14)</f>
        <v/>
      </c>
      <c r="P1306" s="42" t="str">
        <f aca="false">IF($C1306="","",IFERROR(CHOOSE(MATCH(TOP!$C$10,{"【期間A】","【期間B】","【期間C】"},0),N($M1306),N($N1306),N($O1306)),0))</f>
        <v/>
      </c>
    </row>
    <row r="1307" customFormat="false" ht="15" hidden="false" customHeight="false" outlineLevel="0" collapsed="false">
      <c r="B1307" s="12" t="n">
        <v>1302</v>
      </c>
      <c r="C1307" s="36" t="str">
        <f aca="false">IF(②実績CSV_期間A!$M1303="","",②実績CSV_期間A!$M1303&amp;"")</f>
        <v/>
      </c>
      <c r="D1307" s="12" t="str">
        <f aca="false">IF($C1307="","",②実績CSV_期間A!$N1303)</f>
        <v/>
      </c>
      <c r="E1307" s="12" t="str">
        <f aca="false">IF($C1307="","",RIGHT($D1307,1))</f>
        <v/>
      </c>
      <c r="F1307" s="41" t="str">
        <f aca="false">IF($C1307="","",IFERROR(INDEX(サイズ換算マスタ!$C$6:$C$8,MATCH($E1307,サイズ換算マスタ!$B$6:$B$8,0)),1))</f>
        <v/>
      </c>
      <c r="G1307" s="38" t="str">
        <f aca="false">IF($C1307="","",SUMIFS(②実績CSV_期間A!$AA$2:$AA$5001,②実績CSV_期間A!$M$2:$M$5001,$C1307))</f>
        <v/>
      </c>
      <c r="H1307" s="38" t="str">
        <f aca="false">IF($C1307="","",SUMIFS(③実績CSV_期間B!$AA$2:$AA$5001,③実績CSV_期間B!$M$2:$M$5001,$C1307))</f>
        <v/>
      </c>
      <c r="I1307" s="38" t="str">
        <f aca="false">IF($C1307="","",SUMIFS(④実績CSV_期間C!$AA$2:$AA$5001,④実績CSV_期間C!$M$2:$M$5001,$C1307))</f>
        <v/>
      </c>
      <c r="J1307" s="38" t="str">
        <f aca="false">IF($C1307="","",N($F1307)*N($G1307))</f>
        <v/>
      </c>
      <c r="K1307" s="38" t="str">
        <f aca="false">IF($C1307="","",N($F1307)*N($H1307))</f>
        <v/>
      </c>
      <c r="L1307" s="38" t="str">
        <f aca="false">IF($C1307="","",N($F1307)*N($I1307))</f>
        <v/>
      </c>
      <c r="M1307" s="37" t="str">
        <f aca="false">IF(OR($C1307="",N(TOP!$C$12)=0),"",N($J1307)/TOP!$C$12)</f>
        <v/>
      </c>
      <c r="N1307" s="37" t="str">
        <f aca="false">IF(OR($C1307="",N(TOP!$C$13)=0),"",N($K1307)/TOP!$C$13)</f>
        <v/>
      </c>
      <c r="O1307" s="37" t="str">
        <f aca="false">IF(OR($C1307="",N(TOP!$C$14)=0),"",N($L1307)/TOP!$C$14)</f>
        <v/>
      </c>
      <c r="P1307" s="42" t="str">
        <f aca="false">IF($C1307="","",IFERROR(CHOOSE(MATCH(TOP!$C$10,{"【期間A】","【期間B】","【期間C】"},0),N($M1307),N($N1307),N($O1307)),0))</f>
        <v/>
      </c>
    </row>
    <row r="1308" customFormat="false" ht="15" hidden="false" customHeight="false" outlineLevel="0" collapsed="false">
      <c r="B1308" s="12" t="n">
        <v>1303</v>
      </c>
      <c r="C1308" s="36" t="str">
        <f aca="false">IF(②実績CSV_期間A!$M1304="","",②実績CSV_期間A!$M1304&amp;"")</f>
        <v/>
      </c>
      <c r="D1308" s="12" t="str">
        <f aca="false">IF($C1308="","",②実績CSV_期間A!$N1304)</f>
        <v/>
      </c>
      <c r="E1308" s="12" t="str">
        <f aca="false">IF($C1308="","",RIGHT($D1308,1))</f>
        <v/>
      </c>
      <c r="F1308" s="41" t="str">
        <f aca="false">IF($C1308="","",IFERROR(INDEX(サイズ換算マスタ!$C$6:$C$8,MATCH($E1308,サイズ換算マスタ!$B$6:$B$8,0)),1))</f>
        <v/>
      </c>
      <c r="G1308" s="38" t="str">
        <f aca="false">IF($C1308="","",SUMIFS(②実績CSV_期間A!$AA$2:$AA$5001,②実績CSV_期間A!$M$2:$M$5001,$C1308))</f>
        <v/>
      </c>
      <c r="H1308" s="38" t="str">
        <f aca="false">IF($C1308="","",SUMIFS(③実績CSV_期間B!$AA$2:$AA$5001,③実績CSV_期間B!$M$2:$M$5001,$C1308))</f>
        <v/>
      </c>
      <c r="I1308" s="38" t="str">
        <f aca="false">IF($C1308="","",SUMIFS(④実績CSV_期間C!$AA$2:$AA$5001,④実績CSV_期間C!$M$2:$M$5001,$C1308))</f>
        <v/>
      </c>
      <c r="J1308" s="38" t="str">
        <f aca="false">IF($C1308="","",N($F1308)*N($G1308))</f>
        <v/>
      </c>
      <c r="K1308" s="38" t="str">
        <f aca="false">IF($C1308="","",N($F1308)*N($H1308))</f>
        <v/>
      </c>
      <c r="L1308" s="38" t="str">
        <f aca="false">IF($C1308="","",N($F1308)*N($I1308))</f>
        <v/>
      </c>
      <c r="M1308" s="37" t="str">
        <f aca="false">IF(OR($C1308="",N(TOP!$C$12)=0),"",N($J1308)/TOP!$C$12)</f>
        <v/>
      </c>
      <c r="N1308" s="37" t="str">
        <f aca="false">IF(OR($C1308="",N(TOP!$C$13)=0),"",N($K1308)/TOP!$C$13)</f>
        <v/>
      </c>
      <c r="O1308" s="37" t="str">
        <f aca="false">IF(OR($C1308="",N(TOP!$C$14)=0),"",N($L1308)/TOP!$C$14)</f>
        <v/>
      </c>
      <c r="P1308" s="42" t="str">
        <f aca="false">IF($C1308="","",IFERROR(CHOOSE(MATCH(TOP!$C$10,{"【期間A】","【期間B】","【期間C】"},0),N($M1308),N($N1308),N($O1308)),0))</f>
        <v/>
      </c>
    </row>
    <row r="1309" customFormat="false" ht="15" hidden="false" customHeight="false" outlineLevel="0" collapsed="false">
      <c r="B1309" s="12" t="n">
        <v>1304</v>
      </c>
      <c r="C1309" s="36" t="str">
        <f aca="false">IF(②実績CSV_期間A!$M1305="","",②実績CSV_期間A!$M1305&amp;"")</f>
        <v/>
      </c>
      <c r="D1309" s="12" t="str">
        <f aca="false">IF($C1309="","",②実績CSV_期間A!$N1305)</f>
        <v/>
      </c>
      <c r="E1309" s="12" t="str">
        <f aca="false">IF($C1309="","",RIGHT($D1309,1))</f>
        <v/>
      </c>
      <c r="F1309" s="41" t="str">
        <f aca="false">IF($C1309="","",IFERROR(INDEX(サイズ換算マスタ!$C$6:$C$8,MATCH($E1309,サイズ換算マスタ!$B$6:$B$8,0)),1))</f>
        <v/>
      </c>
      <c r="G1309" s="38" t="str">
        <f aca="false">IF($C1309="","",SUMIFS(②実績CSV_期間A!$AA$2:$AA$5001,②実績CSV_期間A!$M$2:$M$5001,$C1309))</f>
        <v/>
      </c>
      <c r="H1309" s="38" t="str">
        <f aca="false">IF($C1309="","",SUMIFS(③実績CSV_期間B!$AA$2:$AA$5001,③実績CSV_期間B!$M$2:$M$5001,$C1309))</f>
        <v/>
      </c>
      <c r="I1309" s="38" t="str">
        <f aca="false">IF($C1309="","",SUMIFS(④実績CSV_期間C!$AA$2:$AA$5001,④実績CSV_期間C!$M$2:$M$5001,$C1309))</f>
        <v/>
      </c>
      <c r="J1309" s="38" t="str">
        <f aca="false">IF($C1309="","",N($F1309)*N($G1309))</f>
        <v/>
      </c>
      <c r="K1309" s="38" t="str">
        <f aca="false">IF($C1309="","",N($F1309)*N($H1309))</f>
        <v/>
      </c>
      <c r="L1309" s="38" t="str">
        <f aca="false">IF($C1309="","",N($F1309)*N($I1309))</f>
        <v/>
      </c>
      <c r="M1309" s="37" t="str">
        <f aca="false">IF(OR($C1309="",N(TOP!$C$12)=0),"",N($J1309)/TOP!$C$12)</f>
        <v/>
      </c>
      <c r="N1309" s="37" t="str">
        <f aca="false">IF(OR($C1309="",N(TOP!$C$13)=0),"",N($K1309)/TOP!$C$13)</f>
        <v/>
      </c>
      <c r="O1309" s="37" t="str">
        <f aca="false">IF(OR($C1309="",N(TOP!$C$14)=0),"",N($L1309)/TOP!$C$14)</f>
        <v/>
      </c>
      <c r="P1309" s="42" t="str">
        <f aca="false">IF($C1309="","",IFERROR(CHOOSE(MATCH(TOP!$C$10,{"【期間A】","【期間B】","【期間C】"},0),N($M1309),N($N1309),N($O1309)),0))</f>
        <v/>
      </c>
    </row>
    <row r="1310" customFormat="false" ht="15" hidden="false" customHeight="false" outlineLevel="0" collapsed="false">
      <c r="B1310" s="12" t="n">
        <v>1305</v>
      </c>
      <c r="C1310" s="36" t="str">
        <f aca="false">IF(②実績CSV_期間A!$M1306="","",②実績CSV_期間A!$M1306&amp;"")</f>
        <v/>
      </c>
      <c r="D1310" s="12" t="str">
        <f aca="false">IF($C1310="","",②実績CSV_期間A!$N1306)</f>
        <v/>
      </c>
      <c r="E1310" s="12" t="str">
        <f aca="false">IF($C1310="","",RIGHT($D1310,1))</f>
        <v/>
      </c>
      <c r="F1310" s="41" t="str">
        <f aca="false">IF($C1310="","",IFERROR(INDEX(サイズ換算マスタ!$C$6:$C$8,MATCH($E1310,サイズ換算マスタ!$B$6:$B$8,0)),1))</f>
        <v/>
      </c>
      <c r="G1310" s="38" t="str">
        <f aca="false">IF($C1310="","",SUMIFS(②実績CSV_期間A!$AA$2:$AA$5001,②実績CSV_期間A!$M$2:$M$5001,$C1310))</f>
        <v/>
      </c>
      <c r="H1310" s="38" t="str">
        <f aca="false">IF($C1310="","",SUMIFS(③実績CSV_期間B!$AA$2:$AA$5001,③実績CSV_期間B!$M$2:$M$5001,$C1310))</f>
        <v/>
      </c>
      <c r="I1310" s="38" t="str">
        <f aca="false">IF($C1310="","",SUMIFS(④実績CSV_期間C!$AA$2:$AA$5001,④実績CSV_期間C!$M$2:$M$5001,$C1310))</f>
        <v/>
      </c>
      <c r="J1310" s="38" t="str">
        <f aca="false">IF($C1310="","",N($F1310)*N($G1310))</f>
        <v/>
      </c>
      <c r="K1310" s="38" t="str">
        <f aca="false">IF($C1310="","",N($F1310)*N($H1310))</f>
        <v/>
      </c>
      <c r="L1310" s="38" t="str">
        <f aca="false">IF($C1310="","",N($F1310)*N($I1310))</f>
        <v/>
      </c>
      <c r="M1310" s="37" t="str">
        <f aca="false">IF(OR($C1310="",N(TOP!$C$12)=0),"",N($J1310)/TOP!$C$12)</f>
        <v/>
      </c>
      <c r="N1310" s="37" t="str">
        <f aca="false">IF(OR($C1310="",N(TOP!$C$13)=0),"",N($K1310)/TOP!$C$13)</f>
        <v/>
      </c>
      <c r="O1310" s="37" t="str">
        <f aca="false">IF(OR($C1310="",N(TOP!$C$14)=0),"",N($L1310)/TOP!$C$14)</f>
        <v/>
      </c>
      <c r="P1310" s="42" t="str">
        <f aca="false">IF($C1310="","",IFERROR(CHOOSE(MATCH(TOP!$C$10,{"【期間A】","【期間B】","【期間C】"},0),N($M1310),N($N1310),N($O1310)),0))</f>
        <v/>
      </c>
    </row>
    <row r="1311" customFormat="false" ht="15" hidden="false" customHeight="false" outlineLevel="0" collapsed="false">
      <c r="B1311" s="12" t="n">
        <v>1306</v>
      </c>
      <c r="C1311" s="36" t="str">
        <f aca="false">IF(②実績CSV_期間A!$M1307="","",②実績CSV_期間A!$M1307&amp;"")</f>
        <v/>
      </c>
      <c r="D1311" s="12" t="str">
        <f aca="false">IF($C1311="","",②実績CSV_期間A!$N1307)</f>
        <v/>
      </c>
      <c r="E1311" s="12" t="str">
        <f aca="false">IF($C1311="","",RIGHT($D1311,1))</f>
        <v/>
      </c>
      <c r="F1311" s="41" t="str">
        <f aca="false">IF($C1311="","",IFERROR(INDEX(サイズ換算マスタ!$C$6:$C$8,MATCH($E1311,サイズ換算マスタ!$B$6:$B$8,0)),1))</f>
        <v/>
      </c>
      <c r="G1311" s="38" t="str">
        <f aca="false">IF($C1311="","",SUMIFS(②実績CSV_期間A!$AA$2:$AA$5001,②実績CSV_期間A!$M$2:$M$5001,$C1311))</f>
        <v/>
      </c>
      <c r="H1311" s="38" t="str">
        <f aca="false">IF($C1311="","",SUMIFS(③実績CSV_期間B!$AA$2:$AA$5001,③実績CSV_期間B!$M$2:$M$5001,$C1311))</f>
        <v/>
      </c>
      <c r="I1311" s="38" t="str">
        <f aca="false">IF($C1311="","",SUMIFS(④実績CSV_期間C!$AA$2:$AA$5001,④実績CSV_期間C!$M$2:$M$5001,$C1311))</f>
        <v/>
      </c>
      <c r="J1311" s="38" t="str">
        <f aca="false">IF($C1311="","",N($F1311)*N($G1311))</f>
        <v/>
      </c>
      <c r="K1311" s="38" t="str">
        <f aca="false">IF($C1311="","",N($F1311)*N($H1311))</f>
        <v/>
      </c>
      <c r="L1311" s="38" t="str">
        <f aca="false">IF($C1311="","",N($F1311)*N($I1311))</f>
        <v/>
      </c>
      <c r="M1311" s="37" t="str">
        <f aca="false">IF(OR($C1311="",N(TOP!$C$12)=0),"",N($J1311)/TOP!$C$12)</f>
        <v/>
      </c>
      <c r="N1311" s="37" t="str">
        <f aca="false">IF(OR($C1311="",N(TOP!$C$13)=0),"",N($K1311)/TOP!$C$13)</f>
        <v/>
      </c>
      <c r="O1311" s="37" t="str">
        <f aca="false">IF(OR($C1311="",N(TOP!$C$14)=0),"",N($L1311)/TOP!$C$14)</f>
        <v/>
      </c>
      <c r="P1311" s="42" t="str">
        <f aca="false">IF($C1311="","",IFERROR(CHOOSE(MATCH(TOP!$C$10,{"【期間A】","【期間B】","【期間C】"},0),N($M1311),N($N1311),N($O1311)),0))</f>
        <v/>
      </c>
    </row>
    <row r="1312" customFormat="false" ht="15" hidden="false" customHeight="false" outlineLevel="0" collapsed="false">
      <c r="B1312" s="12" t="n">
        <v>1307</v>
      </c>
      <c r="C1312" s="36" t="str">
        <f aca="false">IF(②実績CSV_期間A!$M1308="","",②実績CSV_期間A!$M1308&amp;"")</f>
        <v/>
      </c>
      <c r="D1312" s="12" t="str">
        <f aca="false">IF($C1312="","",②実績CSV_期間A!$N1308)</f>
        <v/>
      </c>
      <c r="E1312" s="12" t="str">
        <f aca="false">IF($C1312="","",RIGHT($D1312,1))</f>
        <v/>
      </c>
      <c r="F1312" s="41" t="str">
        <f aca="false">IF($C1312="","",IFERROR(INDEX(サイズ換算マスタ!$C$6:$C$8,MATCH($E1312,サイズ換算マスタ!$B$6:$B$8,0)),1))</f>
        <v/>
      </c>
      <c r="G1312" s="38" t="str">
        <f aca="false">IF($C1312="","",SUMIFS(②実績CSV_期間A!$AA$2:$AA$5001,②実績CSV_期間A!$M$2:$M$5001,$C1312))</f>
        <v/>
      </c>
      <c r="H1312" s="38" t="str">
        <f aca="false">IF($C1312="","",SUMIFS(③実績CSV_期間B!$AA$2:$AA$5001,③実績CSV_期間B!$M$2:$M$5001,$C1312))</f>
        <v/>
      </c>
      <c r="I1312" s="38" t="str">
        <f aca="false">IF($C1312="","",SUMIFS(④実績CSV_期間C!$AA$2:$AA$5001,④実績CSV_期間C!$M$2:$M$5001,$C1312))</f>
        <v/>
      </c>
      <c r="J1312" s="38" t="str">
        <f aca="false">IF($C1312="","",N($F1312)*N($G1312))</f>
        <v/>
      </c>
      <c r="K1312" s="38" t="str">
        <f aca="false">IF($C1312="","",N($F1312)*N($H1312))</f>
        <v/>
      </c>
      <c r="L1312" s="38" t="str">
        <f aca="false">IF($C1312="","",N($F1312)*N($I1312))</f>
        <v/>
      </c>
      <c r="M1312" s="37" t="str">
        <f aca="false">IF(OR($C1312="",N(TOP!$C$12)=0),"",N($J1312)/TOP!$C$12)</f>
        <v/>
      </c>
      <c r="N1312" s="37" t="str">
        <f aca="false">IF(OR($C1312="",N(TOP!$C$13)=0),"",N($K1312)/TOP!$C$13)</f>
        <v/>
      </c>
      <c r="O1312" s="37" t="str">
        <f aca="false">IF(OR($C1312="",N(TOP!$C$14)=0),"",N($L1312)/TOP!$C$14)</f>
        <v/>
      </c>
      <c r="P1312" s="42" t="str">
        <f aca="false">IF($C1312="","",IFERROR(CHOOSE(MATCH(TOP!$C$10,{"【期間A】","【期間B】","【期間C】"},0),N($M1312),N($N1312),N($O1312)),0))</f>
        <v/>
      </c>
    </row>
    <row r="1313" customFormat="false" ht="15" hidden="false" customHeight="false" outlineLevel="0" collapsed="false">
      <c r="B1313" s="12" t="n">
        <v>1308</v>
      </c>
      <c r="C1313" s="36" t="str">
        <f aca="false">IF(②実績CSV_期間A!$M1309="","",②実績CSV_期間A!$M1309&amp;"")</f>
        <v/>
      </c>
      <c r="D1313" s="12" t="str">
        <f aca="false">IF($C1313="","",②実績CSV_期間A!$N1309)</f>
        <v/>
      </c>
      <c r="E1313" s="12" t="str">
        <f aca="false">IF($C1313="","",RIGHT($D1313,1))</f>
        <v/>
      </c>
      <c r="F1313" s="41" t="str">
        <f aca="false">IF($C1313="","",IFERROR(INDEX(サイズ換算マスタ!$C$6:$C$8,MATCH($E1313,サイズ換算マスタ!$B$6:$B$8,0)),1))</f>
        <v/>
      </c>
      <c r="G1313" s="38" t="str">
        <f aca="false">IF($C1313="","",SUMIFS(②実績CSV_期間A!$AA$2:$AA$5001,②実績CSV_期間A!$M$2:$M$5001,$C1313))</f>
        <v/>
      </c>
      <c r="H1313" s="38" t="str">
        <f aca="false">IF($C1313="","",SUMIFS(③実績CSV_期間B!$AA$2:$AA$5001,③実績CSV_期間B!$M$2:$M$5001,$C1313))</f>
        <v/>
      </c>
      <c r="I1313" s="38" t="str">
        <f aca="false">IF($C1313="","",SUMIFS(④実績CSV_期間C!$AA$2:$AA$5001,④実績CSV_期間C!$M$2:$M$5001,$C1313))</f>
        <v/>
      </c>
      <c r="J1313" s="38" t="str">
        <f aca="false">IF($C1313="","",N($F1313)*N($G1313))</f>
        <v/>
      </c>
      <c r="K1313" s="38" t="str">
        <f aca="false">IF($C1313="","",N($F1313)*N($H1313))</f>
        <v/>
      </c>
      <c r="L1313" s="38" t="str">
        <f aca="false">IF($C1313="","",N($F1313)*N($I1313))</f>
        <v/>
      </c>
      <c r="M1313" s="37" t="str">
        <f aca="false">IF(OR($C1313="",N(TOP!$C$12)=0),"",N($J1313)/TOP!$C$12)</f>
        <v/>
      </c>
      <c r="N1313" s="37" t="str">
        <f aca="false">IF(OR($C1313="",N(TOP!$C$13)=0),"",N($K1313)/TOP!$C$13)</f>
        <v/>
      </c>
      <c r="O1313" s="37" t="str">
        <f aca="false">IF(OR($C1313="",N(TOP!$C$14)=0),"",N($L1313)/TOP!$C$14)</f>
        <v/>
      </c>
      <c r="P1313" s="42" t="str">
        <f aca="false">IF($C1313="","",IFERROR(CHOOSE(MATCH(TOP!$C$10,{"【期間A】","【期間B】","【期間C】"},0),N($M1313),N($N1313),N($O1313)),0))</f>
        <v/>
      </c>
    </row>
    <row r="1314" customFormat="false" ht="15" hidden="false" customHeight="false" outlineLevel="0" collapsed="false">
      <c r="B1314" s="12" t="n">
        <v>1309</v>
      </c>
      <c r="C1314" s="36" t="str">
        <f aca="false">IF(②実績CSV_期間A!$M1310="","",②実績CSV_期間A!$M1310&amp;"")</f>
        <v/>
      </c>
      <c r="D1314" s="12" t="str">
        <f aca="false">IF($C1314="","",②実績CSV_期間A!$N1310)</f>
        <v/>
      </c>
      <c r="E1314" s="12" t="str">
        <f aca="false">IF($C1314="","",RIGHT($D1314,1))</f>
        <v/>
      </c>
      <c r="F1314" s="41" t="str">
        <f aca="false">IF($C1314="","",IFERROR(INDEX(サイズ換算マスタ!$C$6:$C$8,MATCH($E1314,サイズ換算マスタ!$B$6:$B$8,0)),1))</f>
        <v/>
      </c>
      <c r="G1314" s="38" t="str">
        <f aca="false">IF($C1314="","",SUMIFS(②実績CSV_期間A!$AA$2:$AA$5001,②実績CSV_期間A!$M$2:$M$5001,$C1314))</f>
        <v/>
      </c>
      <c r="H1314" s="38" t="str">
        <f aca="false">IF($C1314="","",SUMIFS(③実績CSV_期間B!$AA$2:$AA$5001,③実績CSV_期間B!$M$2:$M$5001,$C1314))</f>
        <v/>
      </c>
      <c r="I1314" s="38" t="str">
        <f aca="false">IF($C1314="","",SUMIFS(④実績CSV_期間C!$AA$2:$AA$5001,④実績CSV_期間C!$M$2:$M$5001,$C1314))</f>
        <v/>
      </c>
      <c r="J1314" s="38" t="str">
        <f aca="false">IF($C1314="","",N($F1314)*N($G1314))</f>
        <v/>
      </c>
      <c r="K1314" s="38" t="str">
        <f aca="false">IF($C1314="","",N($F1314)*N($H1314))</f>
        <v/>
      </c>
      <c r="L1314" s="38" t="str">
        <f aca="false">IF($C1314="","",N($F1314)*N($I1314))</f>
        <v/>
      </c>
      <c r="M1314" s="37" t="str">
        <f aca="false">IF(OR($C1314="",N(TOP!$C$12)=0),"",N($J1314)/TOP!$C$12)</f>
        <v/>
      </c>
      <c r="N1314" s="37" t="str">
        <f aca="false">IF(OR($C1314="",N(TOP!$C$13)=0),"",N($K1314)/TOP!$C$13)</f>
        <v/>
      </c>
      <c r="O1314" s="37" t="str">
        <f aca="false">IF(OR($C1314="",N(TOP!$C$14)=0),"",N($L1314)/TOP!$C$14)</f>
        <v/>
      </c>
      <c r="P1314" s="42" t="str">
        <f aca="false">IF($C1314="","",IFERROR(CHOOSE(MATCH(TOP!$C$10,{"【期間A】","【期間B】","【期間C】"},0),N($M1314),N($N1314),N($O1314)),0))</f>
        <v/>
      </c>
    </row>
    <row r="1315" customFormat="false" ht="15" hidden="false" customHeight="false" outlineLevel="0" collapsed="false">
      <c r="B1315" s="12" t="n">
        <v>1310</v>
      </c>
      <c r="C1315" s="36" t="str">
        <f aca="false">IF(②実績CSV_期間A!$M1311="","",②実績CSV_期間A!$M1311&amp;"")</f>
        <v/>
      </c>
      <c r="D1315" s="12" t="str">
        <f aca="false">IF($C1315="","",②実績CSV_期間A!$N1311)</f>
        <v/>
      </c>
      <c r="E1315" s="12" t="str">
        <f aca="false">IF($C1315="","",RIGHT($D1315,1))</f>
        <v/>
      </c>
      <c r="F1315" s="41" t="str">
        <f aca="false">IF($C1315="","",IFERROR(INDEX(サイズ換算マスタ!$C$6:$C$8,MATCH($E1315,サイズ換算マスタ!$B$6:$B$8,0)),1))</f>
        <v/>
      </c>
      <c r="G1315" s="38" t="str">
        <f aca="false">IF($C1315="","",SUMIFS(②実績CSV_期間A!$AA$2:$AA$5001,②実績CSV_期間A!$M$2:$M$5001,$C1315))</f>
        <v/>
      </c>
      <c r="H1315" s="38" t="str">
        <f aca="false">IF($C1315="","",SUMIFS(③実績CSV_期間B!$AA$2:$AA$5001,③実績CSV_期間B!$M$2:$M$5001,$C1315))</f>
        <v/>
      </c>
      <c r="I1315" s="38" t="str">
        <f aca="false">IF($C1315="","",SUMIFS(④実績CSV_期間C!$AA$2:$AA$5001,④実績CSV_期間C!$M$2:$M$5001,$C1315))</f>
        <v/>
      </c>
      <c r="J1315" s="38" t="str">
        <f aca="false">IF($C1315="","",N($F1315)*N($G1315))</f>
        <v/>
      </c>
      <c r="K1315" s="38" t="str">
        <f aca="false">IF($C1315="","",N($F1315)*N($H1315))</f>
        <v/>
      </c>
      <c r="L1315" s="38" t="str">
        <f aca="false">IF($C1315="","",N($F1315)*N($I1315))</f>
        <v/>
      </c>
      <c r="M1315" s="37" t="str">
        <f aca="false">IF(OR($C1315="",N(TOP!$C$12)=0),"",N($J1315)/TOP!$C$12)</f>
        <v/>
      </c>
      <c r="N1315" s="37" t="str">
        <f aca="false">IF(OR($C1315="",N(TOP!$C$13)=0),"",N($K1315)/TOP!$C$13)</f>
        <v/>
      </c>
      <c r="O1315" s="37" t="str">
        <f aca="false">IF(OR($C1315="",N(TOP!$C$14)=0),"",N($L1315)/TOP!$C$14)</f>
        <v/>
      </c>
      <c r="P1315" s="42" t="str">
        <f aca="false">IF($C1315="","",IFERROR(CHOOSE(MATCH(TOP!$C$10,{"【期間A】","【期間B】","【期間C】"},0),N($M1315),N($N1315),N($O1315)),0))</f>
        <v/>
      </c>
    </row>
    <row r="1316" customFormat="false" ht="15" hidden="false" customHeight="false" outlineLevel="0" collapsed="false">
      <c r="B1316" s="12" t="n">
        <v>1311</v>
      </c>
      <c r="C1316" s="36" t="str">
        <f aca="false">IF(②実績CSV_期間A!$M1312="","",②実績CSV_期間A!$M1312&amp;"")</f>
        <v/>
      </c>
      <c r="D1316" s="12" t="str">
        <f aca="false">IF($C1316="","",②実績CSV_期間A!$N1312)</f>
        <v/>
      </c>
      <c r="E1316" s="12" t="str">
        <f aca="false">IF($C1316="","",RIGHT($D1316,1))</f>
        <v/>
      </c>
      <c r="F1316" s="41" t="str">
        <f aca="false">IF($C1316="","",IFERROR(INDEX(サイズ換算マスタ!$C$6:$C$8,MATCH($E1316,サイズ換算マスタ!$B$6:$B$8,0)),1))</f>
        <v/>
      </c>
      <c r="G1316" s="38" t="str">
        <f aca="false">IF($C1316="","",SUMIFS(②実績CSV_期間A!$AA$2:$AA$5001,②実績CSV_期間A!$M$2:$M$5001,$C1316))</f>
        <v/>
      </c>
      <c r="H1316" s="38" t="str">
        <f aca="false">IF($C1316="","",SUMIFS(③実績CSV_期間B!$AA$2:$AA$5001,③実績CSV_期間B!$M$2:$M$5001,$C1316))</f>
        <v/>
      </c>
      <c r="I1316" s="38" t="str">
        <f aca="false">IF($C1316="","",SUMIFS(④実績CSV_期間C!$AA$2:$AA$5001,④実績CSV_期間C!$M$2:$M$5001,$C1316))</f>
        <v/>
      </c>
      <c r="J1316" s="38" t="str">
        <f aca="false">IF($C1316="","",N($F1316)*N($G1316))</f>
        <v/>
      </c>
      <c r="K1316" s="38" t="str">
        <f aca="false">IF($C1316="","",N($F1316)*N($H1316))</f>
        <v/>
      </c>
      <c r="L1316" s="38" t="str">
        <f aca="false">IF($C1316="","",N($F1316)*N($I1316))</f>
        <v/>
      </c>
      <c r="M1316" s="37" t="str">
        <f aca="false">IF(OR($C1316="",N(TOP!$C$12)=0),"",N($J1316)/TOP!$C$12)</f>
        <v/>
      </c>
      <c r="N1316" s="37" t="str">
        <f aca="false">IF(OR($C1316="",N(TOP!$C$13)=0),"",N($K1316)/TOP!$C$13)</f>
        <v/>
      </c>
      <c r="O1316" s="37" t="str">
        <f aca="false">IF(OR($C1316="",N(TOP!$C$14)=0),"",N($L1316)/TOP!$C$14)</f>
        <v/>
      </c>
      <c r="P1316" s="42" t="str">
        <f aca="false">IF($C1316="","",IFERROR(CHOOSE(MATCH(TOP!$C$10,{"【期間A】","【期間B】","【期間C】"},0),N($M1316),N($N1316),N($O1316)),0))</f>
        <v/>
      </c>
    </row>
    <row r="1317" customFormat="false" ht="15" hidden="false" customHeight="false" outlineLevel="0" collapsed="false">
      <c r="B1317" s="12" t="n">
        <v>1312</v>
      </c>
      <c r="C1317" s="36" t="str">
        <f aca="false">IF(②実績CSV_期間A!$M1313="","",②実績CSV_期間A!$M1313&amp;"")</f>
        <v/>
      </c>
      <c r="D1317" s="12" t="str">
        <f aca="false">IF($C1317="","",②実績CSV_期間A!$N1313)</f>
        <v/>
      </c>
      <c r="E1317" s="12" t="str">
        <f aca="false">IF($C1317="","",RIGHT($D1317,1))</f>
        <v/>
      </c>
      <c r="F1317" s="41" t="str">
        <f aca="false">IF($C1317="","",IFERROR(INDEX(サイズ換算マスタ!$C$6:$C$8,MATCH($E1317,サイズ換算マスタ!$B$6:$B$8,0)),1))</f>
        <v/>
      </c>
      <c r="G1317" s="38" t="str">
        <f aca="false">IF($C1317="","",SUMIFS(②実績CSV_期間A!$AA$2:$AA$5001,②実績CSV_期間A!$M$2:$M$5001,$C1317))</f>
        <v/>
      </c>
      <c r="H1317" s="38" t="str">
        <f aca="false">IF($C1317="","",SUMIFS(③実績CSV_期間B!$AA$2:$AA$5001,③実績CSV_期間B!$M$2:$M$5001,$C1317))</f>
        <v/>
      </c>
      <c r="I1317" s="38" t="str">
        <f aca="false">IF($C1317="","",SUMIFS(④実績CSV_期間C!$AA$2:$AA$5001,④実績CSV_期間C!$M$2:$M$5001,$C1317))</f>
        <v/>
      </c>
      <c r="J1317" s="38" t="str">
        <f aca="false">IF($C1317="","",N($F1317)*N($G1317))</f>
        <v/>
      </c>
      <c r="K1317" s="38" t="str">
        <f aca="false">IF($C1317="","",N($F1317)*N($H1317))</f>
        <v/>
      </c>
      <c r="L1317" s="38" t="str">
        <f aca="false">IF($C1317="","",N($F1317)*N($I1317))</f>
        <v/>
      </c>
      <c r="M1317" s="37" t="str">
        <f aca="false">IF(OR($C1317="",N(TOP!$C$12)=0),"",N($J1317)/TOP!$C$12)</f>
        <v/>
      </c>
      <c r="N1317" s="37" t="str">
        <f aca="false">IF(OR($C1317="",N(TOP!$C$13)=0),"",N($K1317)/TOP!$C$13)</f>
        <v/>
      </c>
      <c r="O1317" s="37" t="str">
        <f aca="false">IF(OR($C1317="",N(TOP!$C$14)=0),"",N($L1317)/TOP!$C$14)</f>
        <v/>
      </c>
      <c r="P1317" s="42" t="str">
        <f aca="false">IF($C1317="","",IFERROR(CHOOSE(MATCH(TOP!$C$10,{"【期間A】","【期間B】","【期間C】"},0),N($M1317),N($N1317),N($O1317)),0))</f>
        <v/>
      </c>
    </row>
    <row r="1318" customFormat="false" ht="15" hidden="false" customHeight="false" outlineLevel="0" collapsed="false">
      <c r="B1318" s="12" t="n">
        <v>1313</v>
      </c>
      <c r="C1318" s="36" t="str">
        <f aca="false">IF(②実績CSV_期間A!$M1314="","",②実績CSV_期間A!$M1314&amp;"")</f>
        <v/>
      </c>
      <c r="D1318" s="12" t="str">
        <f aca="false">IF($C1318="","",②実績CSV_期間A!$N1314)</f>
        <v/>
      </c>
      <c r="E1318" s="12" t="str">
        <f aca="false">IF($C1318="","",RIGHT($D1318,1))</f>
        <v/>
      </c>
      <c r="F1318" s="41" t="str">
        <f aca="false">IF($C1318="","",IFERROR(INDEX(サイズ換算マスタ!$C$6:$C$8,MATCH($E1318,サイズ換算マスタ!$B$6:$B$8,0)),1))</f>
        <v/>
      </c>
      <c r="G1318" s="38" t="str">
        <f aca="false">IF($C1318="","",SUMIFS(②実績CSV_期間A!$AA$2:$AA$5001,②実績CSV_期間A!$M$2:$M$5001,$C1318))</f>
        <v/>
      </c>
      <c r="H1318" s="38" t="str">
        <f aca="false">IF($C1318="","",SUMIFS(③実績CSV_期間B!$AA$2:$AA$5001,③実績CSV_期間B!$M$2:$M$5001,$C1318))</f>
        <v/>
      </c>
      <c r="I1318" s="38" t="str">
        <f aca="false">IF($C1318="","",SUMIFS(④実績CSV_期間C!$AA$2:$AA$5001,④実績CSV_期間C!$M$2:$M$5001,$C1318))</f>
        <v/>
      </c>
      <c r="J1318" s="38" t="str">
        <f aca="false">IF($C1318="","",N($F1318)*N($G1318))</f>
        <v/>
      </c>
      <c r="K1318" s="38" t="str">
        <f aca="false">IF($C1318="","",N($F1318)*N($H1318))</f>
        <v/>
      </c>
      <c r="L1318" s="38" t="str">
        <f aca="false">IF($C1318="","",N($F1318)*N($I1318))</f>
        <v/>
      </c>
      <c r="M1318" s="37" t="str">
        <f aca="false">IF(OR($C1318="",N(TOP!$C$12)=0),"",N($J1318)/TOP!$C$12)</f>
        <v/>
      </c>
      <c r="N1318" s="37" t="str">
        <f aca="false">IF(OR($C1318="",N(TOP!$C$13)=0),"",N($K1318)/TOP!$C$13)</f>
        <v/>
      </c>
      <c r="O1318" s="37" t="str">
        <f aca="false">IF(OR($C1318="",N(TOP!$C$14)=0),"",N($L1318)/TOP!$C$14)</f>
        <v/>
      </c>
      <c r="P1318" s="42" t="str">
        <f aca="false">IF($C1318="","",IFERROR(CHOOSE(MATCH(TOP!$C$10,{"【期間A】","【期間B】","【期間C】"},0),N($M1318),N($N1318),N($O1318)),0))</f>
        <v/>
      </c>
    </row>
    <row r="1319" customFormat="false" ht="15" hidden="false" customHeight="false" outlineLevel="0" collapsed="false">
      <c r="B1319" s="12" t="n">
        <v>1314</v>
      </c>
      <c r="C1319" s="36" t="str">
        <f aca="false">IF(②実績CSV_期間A!$M1315="","",②実績CSV_期間A!$M1315&amp;"")</f>
        <v/>
      </c>
      <c r="D1319" s="12" t="str">
        <f aca="false">IF($C1319="","",②実績CSV_期間A!$N1315)</f>
        <v/>
      </c>
      <c r="E1319" s="12" t="str">
        <f aca="false">IF($C1319="","",RIGHT($D1319,1))</f>
        <v/>
      </c>
      <c r="F1319" s="41" t="str">
        <f aca="false">IF($C1319="","",IFERROR(INDEX(サイズ換算マスタ!$C$6:$C$8,MATCH($E1319,サイズ換算マスタ!$B$6:$B$8,0)),1))</f>
        <v/>
      </c>
      <c r="G1319" s="38" t="str">
        <f aca="false">IF($C1319="","",SUMIFS(②実績CSV_期間A!$AA$2:$AA$5001,②実績CSV_期間A!$M$2:$M$5001,$C1319))</f>
        <v/>
      </c>
      <c r="H1319" s="38" t="str">
        <f aca="false">IF($C1319="","",SUMIFS(③実績CSV_期間B!$AA$2:$AA$5001,③実績CSV_期間B!$M$2:$M$5001,$C1319))</f>
        <v/>
      </c>
      <c r="I1319" s="38" t="str">
        <f aca="false">IF($C1319="","",SUMIFS(④実績CSV_期間C!$AA$2:$AA$5001,④実績CSV_期間C!$M$2:$M$5001,$C1319))</f>
        <v/>
      </c>
      <c r="J1319" s="38" t="str">
        <f aca="false">IF($C1319="","",N($F1319)*N($G1319))</f>
        <v/>
      </c>
      <c r="K1319" s="38" t="str">
        <f aca="false">IF($C1319="","",N($F1319)*N($H1319))</f>
        <v/>
      </c>
      <c r="L1319" s="38" t="str">
        <f aca="false">IF($C1319="","",N($F1319)*N($I1319))</f>
        <v/>
      </c>
      <c r="M1319" s="37" t="str">
        <f aca="false">IF(OR($C1319="",N(TOP!$C$12)=0),"",N($J1319)/TOP!$C$12)</f>
        <v/>
      </c>
      <c r="N1319" s="37" t="str">
        <f aca="false">IF(OR($C1319="",N(TOP!$C$13)=0),"",N($K1319)/TOP!$C$13)</f>
        <v/>
      </c>
      <c r="O1319" s="37" t="str">
        <f aca="false">IF(OR($C1319="",N(TOP!$C$14)=0),"",N($L1319)/TOP!$C$14)</f>
        <v/>
      </c>
      <c r="P1319" s="42" t="str">
        <f aca="false">IF($C1319="","",IFERROR(CHOOSE(MATCH(TOP!$C$10,{"【期間A】","【期間B】","【期間C】"},0),N($M1319),N($N1319),N($O1319)),0))</f>
        <v/>
      </c>
    </row>
    <row r="1320" customFormat="false" ht="15" hidden="false" customHeight="false" outlineLevel="0" collapsed="false">
      <c r="B1320" s="12" t="n">
        <v>1315</v>
      </c>
      <c r="C1320" s="36" t="str">
        <f aca="false">IF(②実績CSV_期間A!$M1316="","",②実績CSV_期間A!$M1316&amp;"")</f>
        <v/>
      </c>
      <c r="D1320" s="12" t="str">
        <f aca="false">IF($C1320="","",②実績CSV_期間A!$N1316)</f>
        <v/>
      </c>
      <c r="E1320" s="12" t="str">
        <f aca="false">IF($C1320="","",RIGHT($D1320,1))</f>
        <v/>
      </c>
      <c r="F1320" s="41" t="str">
        <f aca="false">IF($C1320="","",IFERROR(INDEX(サイズ換算マスタ!$C$6:$C$8,MATCH($E1320,サイズ換算マスタ!$B$6:$B$8,0)),1))</f>
        <v/>
      </c>
      <c r="G1320" s="38" t="str">
        <f aca="false">IF($C1320="","",SUMIFS(②実績CSV_期間A!$AA$2:$AA$5001,②実績CSV_期間A!$M$2:$M$5001,$C1320))</f>
        <v/>
      </c>
      <c r="H1320" s="38" t="str">
        <f aca="false">IF($C1320="","",SUMIFS(③実績CSV_期間B!$AA$2:$AA$5001,③実績CSV_期間B!$M$2:$M$5001,$C1320))</f>
        <v/>
      </c>
      <c r="I1320" s="38" t="str">
        <f aca="false">IF($C1320="","",SUMIFS(④実績CSV_期間C!$AA$2:$AA$5001,④実績CSV_期間C!$M$2:$M$5001,$C1320))</f>
        <v/>
      </c>
      <c r="J1320" s="38" t="str">
        <f aca="false">IF($C1320="","",N($F1320)*N($G1320))</f>
        <v/>
      </c>
      <c r="K1320" s="38" t="str">
        <f aca="false">IF($C1320="","",N($F1320)*N($H1320))</f>
        <v/>
      </c>
      <c r="L1320" s="38" t="str">
        <f aca="false">IF($C1320="","",N($F1320)*N($I1320))</f>
        <v/>
      </c>
      <c r="M1320" s="37" t="str">
        <f aca="false">IF(OR($C1320="",N(TOP!$C$12)=0),"",N($J1320)/TOP!$C$12)</f>
        <v/>
      </c>
      <c r="N1320" s="37" t="str">
        <f aca="false">IF(OR($C1320="",N(TOP!$C$13)=0),"",N($K1320)/TOP!$C$13)</f>
        <v/>
      </c>
      <c r="O1320" s="37" t="str">
        <f aca="false">IF(OR($C1320="",N(TOP!$C$14)=0),"",N($L1320)/TOP!$C$14)</f>
        <v/>
      </c>
      <c r="P1320" s="42" t="str">
        <f aca="false">IF($C1320="","",IFERROR(CHOOSE(MATCH(TOP!$C$10,{"【期間A】","【期間B】","【期間C】"},0),N($M1320),N($N1320),N($O1320)),0))</f>
        <v/>
      </c>
    </row>
    <row r="1321" customFormat="false" ht="15" hidden="false" customHeight="false" outlineLevel="0" collapsed="false">
      <c r="B1321" s="12" t="n">
        <v>1316</v>
      </c>
      <c r="C1321" s="36" t="str">
        <f aca="false">IF(②実績CSV_期間A!$M1317="","",②実績CSV_期間A!$M1317&amp;"")</f>
        <v/>
      </c>
      <c r="D1321" s="12" t="str">
        <f aca="false">IF($C1321="","",②実績CSV_期間A!$N1317)</f>
        <v/>
      </c>
      <c r="E1321" s="12" t="str">
        <f aca="false">IF($C1321="","",RIGHT($D1321,1))</f>
        <v/>
      </c>
      <c r="F1321" s="41" t="str">
        <f aca="false">IF($C1321="","",IFERROR(INDEX(サイズ換算マスタ!$C$6:$C$8,MATCH($E1321,サイズ換算マスタ!$B$6:$B$8,0)),1))</f>
        <v/>
      </c>
      <c r="G1321" s="38" t="str">
        <f aca="false">IF($C1321="","",SUMIFS(②実績CSV_期間A!$AA$2:$AA$5001,②実績CSV_期間A!$M$2:$M$5001,$C1321))</f>
        <v/>
      </c>
      <c r="H1321" s="38" t="str">
        <f aca="false">IF($C1321="","",SUMIFS(③実績CSV_期間B!$AA$2:$AA$5001,③実績CSV_期間B!$M$2:$M$5001,$C1321))</f>
        <v/>
      </c>
      <c r="I1321" s="38" t="str">
        <f aca="false">IF($C1321="","",SUMIFS(④実績CSV_期間C!$AA$2:$AA$5001,④実績CSV_期間C!$M$2:$M$5001,$C1321))</f>
        <v/>
      </c>
      <c r="J1321" s="38" t="str">
        <f aca="false">IF($C1321="","",N($F1321)*N($G1321))</f>
        <v/>
      </c>
      <c r="K1321" s="38" t="str">
        <f aca="false">IF($C1321="","",N($F1321)*N($H1321))</f>
        <v/>
      </c>
      <c r="L1321" s="38" t="str">
        <f aca="false">IF($C1321="","",N($F1321)*N($I1321))</f>
        <v/>
      </c>
      <c r="M1321" s="37" t="str">
        <f aca="false">IF(OR($C1321="",N(TOP!$C$12)=0),"",N($J1321)/TOP!$C$12)</f>
        <v/>
      </c>
      <c r="N1321" s="37" t="str">
        <f aca="false">IF(OR($C1321="",N(TOP!$C$13)=0),"",N($K1321)/TOP!$C$13)</f>
        <v/>
      </c>
      <c r="O1321" s="37" t="str">
        <f aca="false">IF(OR($C1321="",N(TOP!$C$14)=0),"",N($L1321)/TOP!$C$14)</f>
        <v/>
      </c>
      <c r="P1321" s="42" t="str">
        <f aca="false">IF($C1321="","",IFERROR(CHOOSE(MATCH(TOP!$C$10,{"【期間A】","【期間B】","【期間C】"},0),N($M1321),N($N1321),N($O1321)),0))</f>
        <v/>
      </c>
    </row>
    <row r="1322" customFormat="false" ht="15" hidden="false" customHeight="false" outlineLevel="0" collapsed="false">
      <c r="B1322" s="12" t="n">
        <v>1317</v>
      </c>
      <c r="C1322" s="36" t="str">
        <f aca="false">IF(②実績CSV_期間A!$M1318="","",②実績CSV_期間A!$M1318&amp;"")</f>
        <v/>
      </c>
      <c r="D1322" s="12" t="str">
        <f aca="false">IF($C1322="","",②実績CSV_期間A!$N1318)</f>
        <v/>
      </c>
      <c r="E1322" s="12" t="str">
        <f aca="false">IF($C1322="","",RIGHT($D1322,1))</f>
        <v/>
      </c>
      <c r="F1322" s="41" t="str">
        <f aca="false">IF($C1322="","",IFERROR(INDEX(サイズ換算マスタ!$C$6:$C$8,MATCH($E1322,サイズ換算マスタ!$B$6:$B$8,0)),1))</f>
        <v/>
      </c>
      <c r="G1322" s="38" t="str">
        <f aca="false">IF($C1322="","",SUMIFS(②実績CSV_期間A!$AA$2:$AA$5001,②実績CSV_期間A!$M$2:$M$5001,$C1322))</f>
        <v/>
      </c>
      <c r="H1322" s="38" t="str">
        <f aca="false">IF($C1322="","",SUMIFS(③実績CSV_期間B!$AA$2:$AA$5001,③実績CSV_期間B!$M$2:$M$5001,$C1322))</f>
        <v/>
      </c>
      <c r="I1322" s="38" t="str">
        <f aca="false">IF($C1322="","",SUMIFS(④実績CSV_期間C!$AA$2:$AA$5001,④実績CSV_期間C!$M$2:$M$5001,$C1322))</f>
        <v/>
      </c>
      <c r="J1322" s="38" t="str">
        <f aca="false">IF($C1322="","",N($F1322)*N($G1322))</f>
        <v/>
      </c>
      <c r="K1322" s="38" t="str">
        <f aca="false">IF($C1322="","",N($F1322)*N($H1322))</f>
        <v/>
      </c>
      <c r="L1322" s="38" t="str">
        <f aca="false">IF($C1322="","",N($F1322)*N($I1322))</f>
        <v/>
      </c>
      <c r="M1322" s="37" t="str">
        <f aca="false">IF(OR($C1322="",N(TOP!$C$12)=0),"",N($J1322)/TOP!$C$12)</f>
        <v/>
      </c>
      <c r="N1322" s="37" t="str">
        <f aca="false">IF(OR($C1322="",N(TOP!$C$13)=0),"",N($K1322)/TOP!$C$13)</f>
        <v/>
      </c>
      <c r="O1322" s="37" t="str">
        <f aca="false">IF(OR($C1322="",N(TOP!$C$14)=0),"",N($L1322)/TOP!$C$14)</f>
        <v/>
      </c>
      <c r="P1322" s="42" t="str">
        <f aca="false">IF($C1322="","",IFERROR(CHOOSE(MATCH(TOP!$C$10,{"【期間A】","【期間B】","【期間C】"},0),N($M1322),N($N1322),N($O1322)),0))</f>
        <v/>
      </c>
    </row>
    <row r="1323" customFormat="false" ht="15" hidden="false" customHeight="false" outlineLevel="0" collapsed="false">
      <c r="B1323" s="12" t="n">
        <v>1318</v>
      </c>
      <c r="C1323" s="36" t="str">
        <f aca="false">IF(②実績CSV_期間A!$M1319="","",②実績CSV_期間A!$M1319&amp;"")</f>
        <v/>
      </c>
      <c r="D1323" s="12" t="str">
        <f aca="false">IF($C1323="","",②実績CSV_期間A!$N1319)</f>
        <v/>
      </c>
      <c r="E1323" s="12" t="str">
        <f aca="false">IF($C1323="","",RIGHT($D1323,1))</f>
        <v/>
      </c>
      <c r="F1323" s="41" t="str">
        <f aca="false">IF($C1323="","",IFERROR(INDEX(サイズ換算マスタ!$C$6:$C$8,MATCH($E1323,サイズ換算マスタ!$B$6:$B$8,0)),1))</f>
        <v/>
      </c>
      <c r="G1323" s="38" t="str">
        <f aca="false">IF($C1323="","",SUMIFS(②実績CSV_期間A!$AA$2:$AA$5001,②実績CSV_期間A!$M$2:$M$5001,$C1323))</f>
        <v/>
      </c>
      <c r="H1323" s="38" t="str">
        <f aca="false">IF($C1323="","",SUMIFS(③実績CSV_期間B!$AA$2:$AA$5001,③実績CSV_期間B!$M$2:$M$5001,$C1323))</f>
        <v/>
      </c>
      <c r="I1323" s="38" t="str">
        <f aca="false">IF($C1323="","",SUMIFS(④実績CSV_期間C!$AA$2:$AA$5001,④実績CSV_期間C!$M$2:$M$5001,$C1323))</f>
        <v/>
      </c>
      <c r="J1323" s="38" t="str">
        <f aca="false">IF($C1323="","",N($F1323)*N($G1323))</f>
        <v/>
      </c>
      <c r="K1323" s="38" t="str">
        <f aca="false">IF($C1323="","",N($F1323)*N($H1323))</f>
        <v/>
      </c>
      <c r="L1323" s="38" t="str">
        <f aca="false">IF($C1323="","",N($F1323)*N($I1323))</f>
        <v/>
      </c>
      <c r="M1323" s="37" t="str">
        <f aca="false">IF(OR($C1323="",N(TOP!$C$12)=0),"",N($J1323)/TOP!$C$12)</f>
        <v/>
      </c>
      <c r="N1323" s="37" t="str">
        <f aca="false">IF(OR($C1323="",N(TOP!$C$13)=0),"",N($K1323)/TOP!$C$13)</f>
        <v/>
      </c>
      <c r="O1323" s="37" t="str">
        <f aca="false">IF(OR($C1323="",N(TOP!$C$14)=0),"",N($L1323)/TOP!$C$14)</f>
        <v/>
      </c>
      <c r="P1323" s="42" t="str">
        <f aca="false">IF($C1323="","",IFERROR(CHOOSE(MATCH(TOP!$C$10,{"【期間A】","【期間B】","【期間C】"},0),N($M1323),N($N1323),N($O1323)),0))</f>
        <v/>
      </c>
    </row>
    <row r="1324" customFormat="false" ht="15" hidden="false" customHeight="false" outlineLevel="0" collapsed="false">
      <c r="B1324" s="12" t="n">
        <v>1319</v>
      </c>
      <c r="C1324" s="36" t="str">
        <f aca="false">IF(②実績CSV_期間A!$M1320="","",②実績CSV_期間A!$M1320&amp;"")</f>
        <v/>
      </c>
      <c r="D1324" s="12" t="str">
        <f aca="false">IF($C1324="","",②実績CSV_期間A!$N1320)</f>
        <v/>
      </c>
      <c r="E1324" s="12" t="str">
        <f aca="false">IF($C1324="","",RIGHT($D1324,1))</f>
        <v/>
      </c>
      <c r="F1324" s="41" t="str">
        <f aca="false">IF($C1324="","",IFERROR(INDEX(サイズ換算マスタ!$C$6:$C$8,MATCH($E1324,サイズ換算マスタ!$B$6:$B$8,0)),1))</f>
        <v/>
      </c>
      <c r="G1324" s="38" t="str">
        <f aca="false">IF($C1324="","",SUMIFS(②実績CSV_期間A!$AA$2:$AA$5001,②実績CSV_期間A!$M$2:$M$5001,$C1324))</f>
        <v/>
      </c>
      <c r="H1324" s="38" t="str">
        <f aca="false">IF($C1324="","",SUMIFS(③実績CSV_期間B!$AA$2:$AA$5001,③実績CSV_期間B!$M$2:$M$5001,$C1324))</f>
        <v/>
      </c>
      <c r="I1324" s="38" t="str">
        <f aca="false">IF($C1324="","",SUMIFS(④実績CSV_期間C!$AA$2:$AA$5001,④実績CSV_期間C!$M$2:$M$5001,$C1324))</f>
        <v/>
      </c>
      <c r="J1324" s="38" t="str">
        <f aca="false">IF($C1324="","",N($F1324)*N($G1324))</f>
        <v/>
      </c>
      <c r="K1324" s="38" t="str">
        <f aca="false">IF($C1324="","",N($F1324)*N($H1324))</f>
        <v/>
      </c>
      <c r="L1324" s="38" t="str">
        <f aca="false">IF($C1324="","",N($F1324)*N($I1324))</f>
        <v/>
      </c>
      <c r="M1324" s="37" t="str">
        <f aca="false">IF(OR($C1324="",N(TOP!$C$12)=0),"",N($J1324)/TOP!$C$12)</f>
        <v/>
      </c>
      <c r="N1324" s="37" t="str">
        <f aca="false">IF(OR($C1324="",N(TOP!$C$13)=0),"",N($K1324)/TOP!$C$13)</f>
        <v/>
      </c>
      <c r="O1324" s="37" t="str">
        <f aca="false">IF(OR($C1324="",N(TOP!$C$14)=0),"",N($L1324)/TOP!$C$14)</f>
        <v/>
      </c>
      <c r="P1324" s="42" t="str">
        <f aca="false">IF($C1324="","",IFERROR(CHOOSE(MATCH(TOP!$C$10,{"【期間A】","【期間B】","【期間C】"},0),N($M1324),N($N1324),N($O1324)),0))</f>
        <v/>
      </c>
    </row>
    <row r="1325" customFormat="false" ht="15" hidden="false" customHeight="false" outlineLevel="0" collapsed="false">
      <c r="B1325" s="12" t="n">
        <v>1320</v>
      </c>
      <c r="C1325" s="36" t="str">
        <f aca="false">IF(②実績CSV_期間A!$M1321="","",②実績CSV_期間A!$M1321&amp;"")</f>
        <v/>
      </c>
      <c r="D1325" s="12" t="str">
        <f aca="false">IF($C1325="","",②実績CSV_期間A!$N1321)</f>
        <v/>
      </c>
      <c r="E1325" s="12" t="str">
        <f aca="false">IF($C1325="","",RIGHT($D1325,1))</f>
        <v/>
      </c>
      <c r="F1325" s="41" t="str">
        <f aca="false">IF($C1325="","",IFERROR(INDEX(サイズ換算マスタ!$C$6:$C$8,MATCH($E1325,サイズ換算マスタ!$B$6:$B$8,0)),1))</f>
        <v/>
      </c>
      <c r="G1325" s="38" t="str">
        <f aca="false">IF($C1325="","",SUMIFS(②実績CSV_期間A!$AA$2:$AA$5001,②実績CSV_期間A!$M$2:$M$5001,$C1325))</f>
        <v/>
      </c>
      <c r="H1325" s="38" t="str">
        <f aca="false">IF($C1325="","",SUMIFS(③実績CSV_期間B!$AA$2:$AA$5001,③実績CSV_期間B!$M$2:$M$5001,$C1325))</f>
        <v/>
      </c>
      <c r="I1325" s="38" t="str">
        <f aca="false">IF($C1325="","",SUMIFS(④実績CSV_期間C!$AA$2:$AA$5001,④実績CSV_期間C!$M$2:$M$5001,$C1325))</f>
        <v/>
      </c>
      <c r="J1325" s="38" t="str">
        <f aca="false">IF($C1325="","",N($F1325)*N($G1325))</f>
        <v/>
      </c>
      <c r="K1325" s="38" t="str">
        <f aca="false">IF($C1325="","",N($F1325)*N($H1325))</f>
        <v/>
      </c>
      <c r="L1325" s="38" t="str">
        <f aca="false">IF($C1325="","",N($F1325)*N($I1325))</f>
        <v/>
      </c>
      <c r="M1325" s="37" t="str">
        <f aca="false">IF(OR($C1325="",N(TOP!$C$12)=0),"",N($J1325)/TOP!$C$12)</f>
        <v/>
      </c>
      <c r="N1325" s="37" t="str">
        <f aca="false">IF(OR($C1325="",N(TOP!$C$13)=0),"",N($K1325)/TOP!$C$13)</f>
        <v/>
      </c>
      <c r="O1325" s="37" t="str">
        <f aca="false">IF(OR($C1325="",N(TOP!$C$14)=0),"",N($L1325)/TOP!$C$14)</f>
        <v/>
      </c>
      <c r="P1325" s="42" t="str">
        <f aca="false">IF($C1325="","",IFERROR(CHOOSE(MATCH(TOP!$C$10,{"【期間A】","【期間B】","【期間C】"},0),N($M1325),N($N1325),N($O1325)),0))</f>
        <v/>
      </c>
    </row>
    <row r="1326" customFormat="false" ht="15" hidden="false" customHeight="false" outlineLevel="0" collapsed="false">
      <c r="B1326" s="12" t="n">
        <v>1321</v>
      </c>
      <c r="C1326" s="36" t="str">
        <f aca="false">IF(②実績CSV_期間A!$M1322="","",②実績CSV_期間A!$M1322&amp;"")</f>
        <v/>
      </c>
      <c r="D1326" s="12" t="str">
        <f aca="false">IF($C1326="","",②実績CSV_期間A!$N1322)</f>
        <v/>
      </c>
      <c r="E1326" s="12" t="str">
        <f aca="false">IF($C1326="","",RIGHT($D1326,1))</f>
        <v/>
      </c>
      <c r="F1326" s="41" t="str">
        <f aca="false">IF($C1326="","",IFERROR(INDEX(サイズ換算マスタ!$C$6:$C$8,MATCH($E1326,サイズ換算マスタ!$B$6:$B$8,0)),1))</f>
        <v/>
      </c>
      <c r="G1326" s="38" t="str">
        <f aca="false">IF($C1326="","",SUMIFS(②実績CSV_期間A!$AA$2:$AA$5001,②実績CSV_期間A!$M$2:$M$5001,$C1326))</f>
        <v/>
      </c>
      <c r="H1326" s="38" t="str">
        <f aca="false">IF($C1326="","",SUMIFS(③実績CSV_期間B!$AA$2:$AA$5001,③実績CSV_期間B!$M$2:$M$5001,$C1326))</f>
        <v/>
      </c>
      <c r="I1326" s="38" t="str">
        <f aca="false">IF($C1326="","",SUMIFS(④実績CSV_期間C!$AA$2:$AA$5001,④実績CSV_期間C!$M$2:$M$5001,$C1326))</f>
        <v/>
      </c>
      <c r="J1326" s="38" t="str">
        <f aca="false">IF($C1326="","",N($F1326)*N($G1326))</f>
        <v/>
      </c>
      <c r="K1326" s="38" t="str">
        <f aca="false">IF($C1326="","",N($F1326)*N($H1326))</f>
        <v/>
      </c>
      <c r="L1326" s="38" t="str">
        <f aca="false">IF($C1326="","",N($F1326)*N($I1326))</f>
        <v/>
      </c>
      <c r="M1326" s="37" t="str">
        <f aca="false">IF(OR($C1326="",N(TOP!$C$12)=0),"",N($J1326)/TOP!$C$12)</f>
        <v/>
      </c>
      <c r="N1326" s="37" t="str">
        <f aca="false">IF(OR($C1326="",N(TOP!$C$13)=0),"",N($K1326)/TOP!$C$13)</f>
        <v/>
      </c>
      <c r="O1326" s="37" t="str">
        <f aca="false">IF(OR($C1326="",N(TOP!$C$14)=0),"",N($L1326)/TOP!$C$14)</f>
        <v/>
      </c>
      <c r="P1326" s="42" t="str">
        <f aca="false">IF($C1326="","",IFERROR(CHOOSE(MATCH(TOP!$C$10,{"【期間A】","【期間B】","【期間C】"},0),N($M1326),N($N1326),N($O1326)),0))</f>
        <v/>
      </c>
    </row>
    <row r="1327" customFormat="false" ht="15" hidden="false" customHeight="false" outlineLevel="0" collapsed="false">
      <c r="B1327" s="12" t="n">
        <v>1322</v>
      </c>
      <c r="C1327" s="36" t="str">
        <f aca="false">IF(②実績CSV_期間A!$M1323="","",②実績CSV_期間A!$M1323&amp;"")</f>
        <v/>
      </c>
      <c r="D1327" s="12" t="str">
        <f aca="false">IF($C1327="","",②実績CSV_期間A!$N1323)</f>
        <v/>
      </c>
      <c r="E1327" s="12" t="str">
        <f aca="false">IF($C1327="","",RIGHT($D1327,1))</f>
        <v/>
      </c>
      <c r="F1327" s="41" t="str">
        <f aca="false">IF($C1327="","",IFERROR(INDEX(サイズ換算マスタ!$C$6:$C$8,MATCH($E1327,サイズ換算マスタ!$B$6:$B$8,0)),1))</f>
        <v/>
      </c>
      <c r="G1327" s="38" t="str">
        <f aca="false">IF($C1327="","",SUMIFS(②実績CSV_期間A!$AA$2:$AA$5001,②実績CSV_期間A!$M$2:$M$5001,$C1327))</f>
        <v/>
      </c>
      <c r="H1327" s="38" t="str">
        <f aca="false">IF($C1327="","",SUMIFS(③実績CSV_期間B!$AA$2:$AA$5001,③実績CSV_期間B!$M$2:$M$5001,$C1327))</f>
        <v/>
      </c>
      <c r="I1327" s="38" t="str">
        <f aca="false">IF($C1327="","",SUMIFS(④実績CSV_期間C!$AA$2:$AA$5001,④実績CSV_期間C!$M$2:$M$5001,$C1327))</f>
        <v/>
      </c>
      <c r="J1327" s="38" t="str">
        <f aca="false">IF($C1327="","",N($F1327)*N($G1327))</f>
        <v/>
      </c>
      <c r="K1327" s="38" t="str">
        <f aca="false">IF($C1327="","",N($F1327)*N($H1327))</f>
        <v/>
      </c>
      <c r="L1327" s="38" t="str">
        <f aca="false">IF($C1327="","",N($F1327)*N($I1327))</f>
        <v/>
      </c>
      <c r="M1327" s="37" t="str">
        <f aca="false">IF(OR($C1327="",N(TOP!$C$12)=0),"",N($J1327)/TOP!$C$12)</f>
        <v/>
      </c>
      <c r="N1327" s="37" t="str">
        <f aca="false">IF(OR($C1327="",N(TOP!$C$13)=0),"",N($K1327)/TOP!$C$13)</f>
        <v/>
      </c>
      <c r="O1327" s="37" t="str">
        <f aca="false">IF(OR($C1327="",N(TOP!$C$14)=0),"",N($L1327)/TOP!$C$14)</f>
        <v/>
      </c>
      <c r="P1327" s="42" t="str">
        <f aca="false">IF($C1327="","",IFERROR(CHOOSE(MATCH(TOP!$C$10,{"【期間A】","【期間B】","【期間C】"},0),N($M1327),N($N1327),N($O1327)),0))</f>
        <v/>
      </c>
    </row>
    <row r="1328" customFormat="false" ht="15" hidden="false" customHeight="false" outlineLevel="0" collapsed="false">
      <c r="B1328" s="12" t="n">
        <v>1323</v>
      </c>
      <c r="C1328" s="36" t="str">
        <f aca="false">IF(②実績CSV_期間A!$M1324="","",②実績CSV_期間A!$M1324&amp;"")</f>
        <v/>
      </c>
      <c r="D1328" s="12" t="str">
        <f aca="false">IF($C1328="","",②実績CSV_期間A!$N1324)</f>
        <v/>
      </c>
      <c r="E1328" s="12" t="str">
        <f aca="false">IF($C1328="","",RIGHT($D1328,1))</f>
        <v/>
      </c>
      <c r="F1328" s="41" t="str">
        <f aca="false">IF($C1328="","",IFERROR(INDEX(サイズ換算マスタ!$C$6:$C$8,MATCH($E1328,サイズ換算マスタ!$B$6:$B$8,0)),1))</f>
        <v/>
      </c>
      <c r="G1328" s="38" t="str">
        <f aca="false">IF($C1328="","",SUMIFS(②実績CSV_期間A!$AA$2:$AA$5001,②実績CSV_期間A!$M$2:$M$5001,$C1328))</f>
        <v/>
      </c>
      <c r="H1328" s="38" t="str">
        <f aca="false">IF($C1328="","",SUMIFS(③実績CSV_期間B!$AA$2:$AA$5001,③実績CSV_期間B!$M$2:$M$5001,$C1328))</f>
        <v/>
      </c>
      <c r="I1328" s="38" t="str">
        <f aca="false">IF($C1328="","",SUMIFS(④実績CSV_期間C!$AA$2:$AA$5001,④実績CSV_期間C!$M$2:$M$5001,$C1328))</f>
        <v/>
      </c>
      <c r="J1328" s="38" t="str">
        <f aca="false">IF($C1328="","",N($F1328)*N($G1328))</f>
        <v/>
      </c>
      <c r="K1328" s="38" t="str">
        <f aca="false">IF($C1328="","",N($F1328)*N($H1328))</f>
        <v/>
      </c>
      <c r="L1328" s="38" t="str">
        <f aca="false">IF($C1328="","",N($F1328)*N($I1328))</f>
        <v/>
      </c>
      <c r="M1328" s="37" t="str">
        <f aca="false">IF(OR($C1328="",N(TOP!$C$12)=0),"",N($J1328)/TOP!$C$12)</f>
        <v/>
      </c>
      <c r="N1328" s="37" t="str">
        <f aca="false">IF(OR($C1328="",N(TOP!$C$13)=0),"",N($K1328)/TOP!$C$13)</f>
        <v/>
      </c>
      <c r="O1328" s="37" t="str">
        <f aca="false">IF(OR($C1328="",N(TOP!$C$14)=0),"",N($L1328)/TOP!$C$14)</f>
        <v/>
      </c>
      <c r="P1328" s="42" t="str">
        <f aca="false">IF($C1328="","",IFERROR(CHOOSE(MATCH(TOP!$C$10,{"【期間A】","【期間B】","【期間C】"},0),N($M1328),N($N1328),N($O1328)),0))</f>
        <v/>
      </c>
    </row>
    <row r="1329" customFormat="false" ht="15" hidden="false" customHeight="false" outlineLevel="0" collapsed="false">
      <c r="B1329" s="12" t="n">
        <v>1324</v>
      </c>
      <c r="C1329" s="36" t="str">
        <f aca="false">IF(②実績CSV_期間A!$M1325="","",②実績CSV_期間A!$M1325&amp;"")</f>
        <v/>
      </c>
      <c r="D1329" s="12" t="str">
        <f aca="false">IF($C1329="","",②実績CSV_期間A!$N1325)</f>
        <v/>
      </c>
      <c r="E1329" s="12" t="str">
        <f aca="false">IF($C1329="","",RIGHT($D1329,1))</f>
        <v/>
      </c>
      <c r="F1329" s="41" t="str">
        <f aca="false">IF($C1329="","",IFERROR(INDEX(サイズ換算マスタ!$C$6:$C$8,MATCH($E1329,サイズ換算マスタ!$B$6:$B$8,0)),1))</f>
        <v/>
      </c>
      <c r="G1329" s="38" t="str">
        <f aca="false">IF($C1329="","",SUMIFS(②実績CSV_期間A!$AA$2:$AA$5001,②実績CSV_期間A!$M$2:$M$5001,$C1329))</f>
        <v/>
      </c>
      <c r="H1329" s="38" t="str">
        <f aca="false">IF($C1329="","",SUMIFS(③実績CSV_期間B!$AA$2:$AA$5001,③実績CSV_期間B!$M$2:$M$5001,$C1329))</f>
        <v/>
      </c>
      <c r="I1329" s="38" t="str">
        <f aca="false">IF($C1329="","",SUMIFS(④実績CSV_期間C!$AA$2:$AA$5001,④実績CSV_期間C!$M$2:$M$5001,$C1329))</f>
        <v/>
      </c>
      <c r="J1329" s="38" t="str">
        <f aca="false">IF($C1329="","",N($F1329)*N($G1329))</f>
        <v/>
      </c>
      <c r="K1329" s="38" t="str">
        <f aca="false">IF($C1329="","",N($F1329)*N($H1329))</f>
        <v/>
      </c>
      <c r="L1329" s="38" t="str">
        <f aca="false">IF($C1329="","",N($F1329)*N($I1329))</f>
        <v/>
      </c>
      <c r="M1329" s="37" t="str">
        <f aca="false">IF(OR($C1329="",N(TOP!$C$12)=0),"",N($J1329)/TOP!$C$12)</f>
        <v/>
      </c>
      <c r="N1329" s="37" t="str">
        <f aca="false">IF(OR($C1329="",N(TOP!$C$13)=0),"",N($K1329)/TOP!$C$13)</f>
        <v/>
      </c>
      <c r="O1329" s="37" t="str">
        <f aca="false">IF(OR($C1329="",N(TOP!$C$14)=0),"",N($L1329)/TOP!$C$14)</f>
        <v/>
      </c>
      <c r="P1329" s="42" t="str">
        <f aca="false">IF($C1329="","",IFERROR(CHOOSE(MATCH(TOP!$C$10,{"【期間A】","【期間B】","【期間C】"},0),N($M1329),N($N1329),N($O1329)),0))</f>
        <v/>
      </c>
    </row>
    <row r="1330" customFormat="false" ht="15" hidden="false" customHeight="false" outlineLevel="0" collapsed="false">
      <c r="B1330" s="12" t="n">
        <v>1325</v>
      </c>
      <c r="C1330" s="36" t="str">
        <f aca="false">IF(②実績CSV_期間A!$M1326="","",②実績CSV_期間A!$M1326&amp;"")</f>
        <v/>
      </c>
      <c r="D1330" s="12" t="str">
        <f aca="false">IF($C1330="","",②実績CSV_期間A!$N1326)</f>
        <v/>
      </c>
      <c r="E1330" s="12" t="str">
        <f aca="false">IF($C1330="","",RIGHT($D1330,1))</f>
        <v/>
      </c>
      <c r="F1330" s="41" t="str">
        <f aca="false">IF($C1330="","",IFERROR(INDEX(サイズ換算マスタ!$C$6:$C$8,MATCH($E1330,サイズ換算マスタ!$B$6:$B$8,0)),1))</f>
        <v/>
      </c>
      <c r="G1330" s="38" t="str">
        <f aca="false">IF($C1330="","",SUMIFS(②実績CSV_期間A!$AA$2:$AA$5001,②実績CSV_期間A!$M$2:$M$5001,$C1330))</f>
        <v/>
      </c>
      <c r="H1330" s="38" t="str">
        <f aca="false">IF($C1330="","",SUMIFS(③実績CSV_期間B!$AA$2:$AA$5001,③実績CSV_期間B!$M$2:$M$5001,$C1330))</f>
        <v/>
      </c>
      <c r="I1330" s="38" t="str">
        <f aca="false">IF($C1330="","",SUMIFS(④実績CSV_期間C!$AA$2:$AA$5001,④実績CSV_期間C!$M$2:$M$5001,$C1330))</f>
        <v/>
      </c>
      <c r="J1330" s="38" t="str">
        <f aca="false">IF($C1330="","",N($F1330)*N($G1330))</f>
        <v/>
      </c>
      <c r="K1330" s="38" t="str">
        <f aca="false">IF($C1330="","",N($F1330)*N($H1330))</f>
        <v/>
      </c>
      <c r="L1330" s="38" t="str">
        <f aca="false">IF($C1330="","",N($F1330)*N($I1330))</f>
        <v/>
      </c>
      <c r="M1330" s="37" t="str">
        <f aca="false">IF(OR($C1330="",N(TOP!$C$12)=0),"",N($J1330)/TOP!$C$12)</f>
        <v/>
      </c>
      <c r="N1330" s="37" t="str">
        <f aca="false">IF(OR($C1330="",N(TOP!$C$13)=0),"",N($K1330)/TOP!$C$13)</f>
        <v/>
      </c>
      <c r="O1330" s="37" t="str">
        <f aca="false">IF(OR($C1330="",N(TOP!$C$14)=0),"",N($L1330)/TOP!$C$14)</f>
        <v/>
      </c>
      <c r="P1330" s="42" t="str">
        <f aca="false">IF($C1330="","",IFERROR(CHOOSE(MATCH(TOP!$C$10,{"【期間A】","【期間B】","【期間C】"},0),N($M1330),N($N1330),N($O1330)),0))</f>
        <v/>
      </c>
    </row>
    <row r="1331" customFormat="false" ht="15" hidden="false" customHeight="false" outlineLevel="0" collapsed="false">
      <c r="B1331" s="12" t="n">
        <v>1326</v>
      </c>
      <c r="C1331" s="36" t="str">
        <f aca="false">IF(②実績CSV_期間A!$M1327="","",②実績CSV_期間A!$M1327&amp;"")</f>
        <v/>
      </c>
      <c r="D1331" s="12" t="str">
        <f aca="false">IF($C1331="","",②実績CSV_期間A!$N1327)</f>
        <v/>
      </c>
      <c r="E1331" s="12" t="str">
        <f aca="false">IF($C1331="","",RIGHT($D1331,1))</f>
        <v/>
      </c>
      <c r="F1331" s="41" t="str">
        <f aca="false">IF($C1331="","",IFERROR(INDEX(サイズ換算マスタ!$C$6:$C$8,MATCH($E1331,サイズ換算マスタ!$B$6:$B$8,0)),1))</f>
        <v/>
      </c>
      <c r="G1331" s="38" t="str">
        <f aca="false">IF($C1331="","",SUMIFS(②実績CSV_期間A!$AA$2:$AA$5001,②実績CSV_期間A!$M$2:$M$5001,$C1331))</f>
        <v/>
      </c>
      <c r="H1331" s="38" t="str">
        <f aca="false">IF($C1331="","",SUMIFS(③実績CSV_期間B!$AA$2:$AA$5001,③実績CSV_期間B!$M$2:$M$5001,$C1331))</f>
        <v/>
      </c>
      <c r="I1331" s="38" t="str">
        <f aca="false">IF($C1331="","",SUMIFS(④実績CSV_期間C!$AA$2:$AA$5001,④実績CSV_期間C!$M$2:$M$5001,$C1331))</f>
        <v/>
      </c>
      <c r="J1331" s="38" t="str">
        <f aca="false">IF($C1331="","",N($F1331)*N($G1331))</f>
        <v/>
      </c>
      <c r="K1331" s="38" t="str">
        <f aca="false">IF($C1331="","",N($F1331)*N($H1331))</f>
        <v/>
      </c>
      <c r="L1331" s="38" t="str">
        <f aca="false">IF($C1331="","",N($F1331)*N($I1331))</f>
        <v/>
      </c>
      <c r="M1331" s="37" t="str">
        <f aca="false">IF(OR($C1331="",N(TOP!$C$12)=0),"",N($J1331)/TOP!$C$12)</f>
        <v/>
      </c>
      <c r="N1331" s="37" t="str">
        <f aca="false">IF(OR($C1331="",N(TOP!$C$13)=0),"",N($K1331)/TOP!$C$13)</f>
        <v/>
      </c>
      <c r="O1331" s="37" t="str">
        <f aca="false">IF(OR($C1331="",N(TOP!$C$14)=0),"",N($L1331)/TOP!$C$14)</f>
        <v/>
      </c>
      <c r="P1331" s="42" t="str">
        <f aca="false">IF($C1331="","",IFERROR(CHOOSE(MATCH(TOP!$C$10,{"【期間A】","【期間B】","【期間C】"},0),N($M1331),N($N1331),N($O1331)),0))</f>
        <v/>
      </c>
    </row>
    <row r="1332" customFormat="false" ht="15" hidden="false" customHeight="false" outlineLevel="0" collapsed="false">
      <c r="B1332" s="12" t="n">
        <v>1327</v>
      </c>
      <c r="C1332" s="36" t="str">
        <f aca="false">IF(②実績CSV_期間A!$M1328="","",②実績CSV_期間A!$M1328&amp;"")</f>
        <v/>
      </c>
      <c r="D1332" s="12" t="str">
        <f aca="false">IF($C1332="","",②実績CSV_期間A!$N1328)</f>
        <v/>
      </c>
      <c r="E1332" s="12" t="str">
        <f aca="false">IF($C1332="","",RIGHT($D1332,1))</f>
        <v/>
      </c>
      <c r="F1332" s="41" t="str">
        <f aca="false">IF($C1332="","",IFERROR(INDEX(サイズ換算マスタ!$C$6:$C$8,MATCH($E1332,サイズ換算マスタ!$B$6:$B$8,0)),1))</f>
        <v/>
      </c>
      <c r="G1332" s="38" t="str">
        <f aca="false">IF($C1332="","",SUMIFS(②実績CSV_期間A!$AA$2:$AA$5001,②実績CSV_期間A!$M$2:$M$5001,$C1332))</f>
        <v/>
      </c>
      <c r="H1332" s="38" t="str">
        <f aca="false">IF($C1332="","",SUMIFS(③実績CSV_期間B!$AA$2:$AA$5001,③実績CSV_期間B!$M$2:$M$5001,$C1332))</f>
        <v/>
      </c>
      <c r="I1332" s="38" t="str">
        <f aca="false">IF($C1332="","",SUMIFS(④実績CSV_期間C!$AA$2:$AA$5001,④実績CSV_期間C!$M$2:$M$5001,$C1332))</f>
        <v/>
      </c>
      <c r="J1332" s="38" t="str">
        <f aca="false">IF($C1332="","",N($F1332)*N($G1332))</f>
        <v/>
      </c>
      <c r="K1332" s="38" t="str">
        <f aca="false">IF($C1332="","",N($F1332)*N($H1332))</f>
        <v/>
      </c>
      <c r="L1332" s="38" t="str">
        <f aca="false">IF($C1332="","",N($F1332)*N($I1332))</f>
        <v/>
      </c>
      <c r="M1332" s="37" t="str">
        <f aca="false">IF(OR($C1332="",N(TOP!$C$12)=0),"",N($J1332)/TOP!$C$12)</f>
        <v/>
      </c>
      <c r="N1332" s="37" t="str">
        <f aca="false">IF(OR($C1332="",N(TOP!$C$13)=0),"",N($K1332)/TOP!$C$13)</f>
        <v/>
      </c>
      <c r="O1332" s="37" t="str">
        <f aca="false">IF(OR($C1332="",N(TOP!$C$14)=0),"",N($L1332)/TOP!$C$14)</f>
        <v/>
      </c>
      <c r="P1332" s="42" t="str">
        <f aca="false">IF($C1332="","",IFERROR(CHOOSE(MATCH(TOP!$C$10,{"【期間A】","【期間B】","【期間C】"},0),N($M1332),N($N1332),N($O1332)),0))</f>
        <v/>
      </c>
    </row>
    <row r="1333" customFormat="false" ht="15" hidden="false" customHeight="false" outlineLevel="0" collapsed="false">
      <c r="B1333" s="12" t="n">
        <v>1328</v>
      </c>
      <c r="C1333" s="36" t="str">
        <f aca="false">IF(②実績CSV_期間A!$M1329="","",②実績CSV_期間A!$M1329&amp;"")</f>
        <v/>
      </c>
      <c r="D1333" s="12" t="str">
        <f aca="false">IF($C1333="","",②実績CSV_期間A!$N1329)</f>
        <v/>
      </c>
      <c r="E1333" s="12" t="str">
        <f aca="false">IF($C1333="","",RIGHT($D1333,1))</f>
        <v/>
      </c>
      <c r="F1333" s="41" t="str">
        <f aca="false">IF($C1333="","",IFERROR(INDEX(サイズ換算マスタ!$C$6:$C$8,MATCH($E1333,サイズ換算マスタ!$B$6:$B$8,0)),1))</f>
        <v/>
      </c>
      <c r="G1333" s="38" t="str">
        <f aca="false">IF($C1333="","",SUMIFS(②実績CSV_期間A!$AA$2:$AA$5001,②実績CSV_期間A!$M$2:$M$5001,$C1333))</f>
        <v/>
      </c>
      <c r="H1333" s="38" t="str">
        <f aca="false">IF($C1333="","",SUMIFS(③実績CSV_期間B!$AA$2:$AA$5001,③実績CSV_期間B!$M$2:$M$5001,$C1333))</f>
        <v/>
      </c>
      <c r="I1333" s="38" t="str">
        <f aca="false">IF($C1333="","",SUMIFS(④実績CSV_期間C!$AA$2:$AA$5001,④実績CSV_期間C!$M$2:$M$5001,$C1333))</f>
        <v/>
      </c>
      <c r="J1333" s="38" t="str">
        <f aca="false">IF($C1333="","",N($F1333)*N($G1333))</f>
        <v/>
      </c>
      <c r="K1333" s="38" t="str">
        <f aca="false">IF($C1333="","",N($F1333)*N($H1333))</f>
        <v/>
      </c>
      <c r="L1333" s="38" t="str">
        <f aca="false">IF($C1333="","",N($F1333)*N($I1333))</f>
        <v/>
      </c>
      <c r="M1333" s="37" t="str">
        <f aca="false">IF(OR($C1333="",N(TOP!$C$12)=0),"",N($J1333)/TOP!$C$12)</f>
        <v/>
      </c>
      <c r="N1333" s="37" t="str">
        <f aca="false">IF(OR($C1333="",N(TOP!$C$13)=0),"",N($K1333)/TOP!$C$13)</f>
        <v/>
      </c>
      <c r="O1333" s="37" t="str">
        <f aca="false">IF(OR($C1333="",N(TOP!$C$14)=0),"",N($L1333)/TOP!$C$14)</f>
        <v/>
      </c>
      <c r="P1333" s="42" t="str">
        <f aca="false">IF($C1333="","",IFERROR(CHOOSE(MATCH(TOP!$C$10,{"【期間A】","【期間B】","【期間C】"},0),N($M1333),N($N1333),N($O1333)),0))</f>
        <v/>
      </c>
    </row>
    <row r="1334" customFormat="false" ht="15" hidden="false" customHeight="false" outlineLevel="0" collapsed="false">
      <c r="B1334" s="12" t="n">
        <v>1329</v>
      </c>
      <c r="C1334" s="36" t="str">
        <f aca="false">IF(②実績CSV_期間A!$M1330="","",②実績CSV_期間A!$M1330&amp;"")</f>
        <v/>
      </c>
      <c r="D1334" s="12" t="str">
        <f aca="false">IF($C1334="","",②実績CSV_期間A!$N1330)</f>
        <v/>
      </c>
      <c r="E1334" s="12" t="str">
        <f aca="false">IF($C1334="","",RIGHT($D1334,1))</f>
        <v/>
      </c>
      <c r="F1334" s="41" t="str">
        <f aca="false">IF($C1334="","",IFERROR(INDEX(サイズ換算マスタ!$C$6:$C$8,MATCH($E1334,サイズ換算マスタ!$B$6:$B$8,0)),1))</f>
        <v/>
      </c>
      <c r="G1334" s="38" t="str">
        <f aca="false">IF($C1334="","",SUMIFS(②実績CSV_期間A!$AA$2:$AA$5001,②実績CSV_期間A!$M$2:$M$5001,$C1334))</f>
        <v/>
      </c>
      <c r="H1334" s="38" t="str">
        <f aca="false">IF($C1334="","",SUMIFS(③実績CSV_期間B!$AA$2:$AA$5001,③実績CSV_期間B!$M$2:$M$5001,$C1334))</f>
        <v/>
      </c>
      <c r="I1334" s="38" t="str">
        <f aca="false">IF($C1334="","",SUMIFS(④実績CSV_期間C!$AA$2:$AA$5001,④実績CSV_期間C!$M$2:$M$5001,$C1334))</f>
        <v/>
      </c>
      <c r="J1334" s="38" t="str">
        <f aca="false">IF($C1334="","",N($F1334)*N($G1334))</f>
        <v/>
      </c>
      <c r="K1334" s="38" t="str">
        <f aca="false">IF($C1334="","",N($F1334)*N($H1334))</f>
        <v/>
      </c>
      <c r="L1334" s="38" t="str">
        <f aca="false">IF($C1334="","",N($F1334)*N($I1334))</f>
        <v/>
      </c>
      <c r="M1334" s="37" t="str">
        <f aca="false">IF(OR($C1334="",N(TOP!$C$12)=0),"",N($J1334)/TOP!$C$12)</f>
        <v/>
      </c>
      <c r="N1334" s="37" t="str">
        <f aca="false">IF(OR($C1334="",N(TOP!$C$13)=0),"",N($K1334)/TOP!$C$13)</f>
        <v/>
      </c>
      <c r="O1334" s="37" t="str">
        <f aca="false">IF(OR($C1334="",N(TOP!$C$14)=0),"",N($L1334)/TOP!$C$14)</f>
        <v/>
      </c>
      <c r="P1334" s="42" t="str">
        <f aca="false">IF($C1334="","",IFERROR(CHOOSE(MATCH(TOP!$C$10,{"【期間A】","【期間B】","【期間C】"},0),N($M1334),N($N1334),N($O1334)),0))</f>
        <v/>
      </c>
    </row>
    <row r="1335" customFormat="false" ht="15" hidden="false" customHeight="false" outlineLevel="0" collapsed="false">
      <c r="B1335" s="12" t="n">
        <v>1330</v>
      </c>
      <c r="C1335" s="36" t="str">
        <f aca="false">IF(②実績CSV_期間A!$M1331="","",②実績CSV_期間A!$M1331&amp;"")</f>
        <v/>
      </c>
      <c r="D1335" s="12" t="str">
        <f aca="false">IF($C1335="","",②実績CSV_期間A!$N1331)</f>
        <v/>
      </c>
      <c r="E1335" s="12" t="str">
        <f aca="false">IF($C1335="","",RIGHT($D1335,1))</f>
        <v/>
      </c>
      <c r="F1335" s="41" t="str">
        <f aca="false">IF($C1335="","",IFERROR(INDEX(サイズ換算マスタ!$C$6:$C$8,MATCH($E1335,サイズ換算マスタ!$B$6:$B$8,0)),1))</f>
        <v/>
      </c>
      <c r="G1335" s="38" t="str">
        <f aca="false">IF($C1335="","",SUMIFS(②実績CSV_期間A!$AA$2:$AA$5001,②実績CSV_期間A!$M$2:$M$5001,$C1335))</f>
        <v/>
      </c>
      <c r="H1335" s="38" t="str">
        <f aca="false">IF($C1335="","",SUMIFS(③実績CSV_期間B!$AA$2:$AA$5001,③実績CSV_期間B!$M$2:$M$5001,$C1335))</f>
        <v/>
      </c>
      <c r="I1335" s="38" t="str">
        <f aca="false">IF($C1335="","",SUMIFS(④実績CSV_期間C!$AA$2:$AA$5001,④実績CSV_期間C!$M$2:$M$5001,$C1335))</f>
        <v/>
      </c>
      <c r="J1335" s="38" t="str">
        <f aca="false">IF($C1335="","",N($F1335)*N($G1335))</f>
        <v/>
      </c>
      <c r="K1335" s="38" t="str">
        <f aca="false">IF($C1335="","",N($F1335)*N($H1335))</f>
        <v/>
      </c>
      <c r="L1335" s="38" t="str">
        <f aca="false">IF($C1335="","",N($F1335)*N($I1335))</f>
        <v/>
      </c>
      <c r="M1335" s="37" t="str">
        <f aca="false">IF(OR($C1335="",N(TOP!$C$12)=0),"",N($J1335)/TOP!$C$12)</f>
        <v/>
      </c>
      <c r="N1335" s="37" t="str">
        <f aca="false">IF(OR($C1335="",N(TOP!$C$13)=0),"",N($K1335)/TOP!$C$13)</f>
        <v/>
      </c>
      <c r="O1335" s="37" t="str">
        <f aca="false">IF(OR($C1335="",N(TOP!$C$14)=0),"",N($L1335)/TOP!$C$14)</f>
        <v/>
      </c>
      <c r="P1335" s="42" t="str">
        <f aca="false">IF($C1335="","",IFERROR(CHOOSE(MATCH(TOP!$C$10,{"【期間A】","【期間B】","【期間C】"},0),N($M1335),N($N1335),N($O1335)),0))</f>
        <v/>
      </c>
    </row>
    <row r="1336" customFormat="false" ht="15" hidden="false" customHeight="false" outlineLevel="0" collapsed="false">
      <c r="B1336" s="12" t="n">
        <v>1331</v>
      </c>
      <c r="C1336" s="36" t="str">
        <f aca="false">IF(②実績CSV_期間A!$M1332="","",②実績CSV_期間A!$M1332&amp;"")</f>
        <v/>
      </c>
      <c r="D1336" s="12" t="str">
        <f aca="false">IF($C1336="","",②実績CSV_期間A!$N1332)</f>
        <v/>
      </c>
      <c r="E1336" s="12" t="str">
        <f aca="false">IF($C1336="","",RIGHT($D1336,1))</f>
        <v/>
      </c>
      <c r="F1336" s="41" t="str">
        <f aca="false">IF($C1336="","",IFERROR(INDEX(サイズ換算マスタ!$C$6:$C$8,MATCH($E1336,サイズ換算マスタ!$B$6:$B$8,0)),1))</f>
        <v/>
      </c>
      <c r="G1336" s="38" t="str">
        <f aca="false">IF($C1336="","",SUMIFS(②実績CSV_期間A!$AA$2:$AA$5001,②実績CSV_期間A!$M$2:$M$5001,$C1336))</f>
        <v/>
      </c>
      <c r="H1336" s="38" t="str">
        <f aca="false">IF($C1336="","",SUMIFS(③実績CSV_期間B!$AA$2:$AA$5001,③実績CSV_期間B!$M$2:$M$5001,$C1336))</f>
        <v/>
      </c>
      <c r="I1336" s="38" t="str">
        <f aca="false">IF($C1336="","",SUMIFS(④実績CSV_期間C!$AA$2:$AA$5001,④実績CSV_期間C!$M$2:$M$5001,$C1336))</f>
        <v/>
      </c>
      <c r="J1336" s="38" t="str">
        <f aca="false">IF($C1336="","",N($F1336)*N($G1336))</f>
        <v/>
      </c>
      <c r="K1336" s="38" t="str">
        <f aca="false">IF($C1336="","",N($F1336)*N($H1336))</f>
        <v/>
      </c>
      <c r="L1336" s="38" t="str">
        <f aca="false">IF($C1336="","",N($F1336)*N($I1336))</f>
        <v/>
      </c>
      <c r="M1336" s="37" t="str">
        <f aca="false">IF(OR($C1336="",N(TOP!$C$12)=0),"",N($J1336)/TOP!$C$12)</f>
        <v/>
      </c>
      <c r="N1336" s="37" t="str">
        <f aca="false">IF(OR($C1336="",N(TOP!$C$13)=0),"",N($K1336)/TOP!$C$13)</f>
        <v/>
      </c>
      <c r="O1336" s="37" t="str">
        <f aca="false">IF(OR($C1336="",N(TOP!$C$14)=0),"",N($L1336)/TOP!$C$14)</f>
        <v/>
      </c>
      <c r="P1336" s="42" t="str">
        <f aca="false">IF($C1336="","",IFERROR(CHOOSE(MATCH(TOP!$C$10,{"【期間A】","【期間B】","【期間C】"},0),N($M1336),N($N1336),N($O1336)),0))</f>
        <v/>
      </c>
    </row>
    <row r="1337" customFormat="false" ht="15" hidden="false" customHeight="false" outlineLevel="0" collapsed="false">
      <c r="B1337" s="12" t="n">
        <v>1332</v>
      </c>
      <c r="C1337" s="36" t="str">
        <f aca="false">IF(②実績CSV_期間A!$M1333="","",②実績CSV_期間A!$M1333&amp;"")</f>
        <v/>
      </c>
      <c r="D1337" s="12" t="str">
        <f aca="false">IF($C1337="","",②実績CSV_期間A!$N1333)</f>
        <v/>
      </c>
      <c r="E1337" s="12" t="str">
        <f aca="false">IF($C1337="","",RIGHT($D1337,1))</f>
        <v/>
      </c>
      <c r="F1337" s="41" t="str">
        <f aca="false">IF($C1337="","",IFERROR(INDEX(サイズ換算マスタ!$C$6:$C$8,MATCH($E1337,サイズ換算マスタ!$B$6:$B$8,0)),1))</f>
        <v/>
      </c>
      <c r="G1337" s="38" t="str">
        <f aca="false">IF($C1337="","",SUMIFS(②実績CSV_期間A!$AA$2:$AA$5001,②実績CSV_期間A!$M$2:$M$5001,$C1337))</f>
        <v/>
      </c>
      <c r="H1337" s="38" t="str">
        <f aca="false">IF($C1337="","",SUMIFS(③実績CSV_期間B!$AA$2:$AA$5001,③実績CSV_期間B!$M$2:$M$5001,$C1337))</f>
        <v/>
      </c>
      <c r="I1337" s="38" t="str">
        <f aca="false">IF($C1337="","",SUMIFS(④実績CSV_期間C!$AA$2:$AA$5001,④実績CSV_期間C!$M$2:$M$5001,$C1337))</f>
        <v/>
      </c>
      <c r="J1337" s="38" t="str">
        <f aca="false">IF($C1337="","",N($F1337)*N($G1337))</f>
        <v/>
      </c>
      <c r="K1337" s="38" t="str">
        <f aca="false">IF($C1337="","",N($F1337)*N($H1337))</f>
        <v/>
      </c>
      <c r="L1337" s="38" t="str">
        <f aca="false">IF($C1337="","",N($F1337)*N($I1337))</f>
        <v/>
      </c>
      <c r="M1337" s="37" t="str">
        <f aca="false">IF(OR($C1337="",N(TOP!$C$12)=0),"",N($J1337)/TOP!$C$12)</f>
        <v/>
      </c>
      <c r="N1337" s="37" t="str">
        <f aca="false">IF(OR($C1337="",N(TOP!$C$13)=0),"",N($K1337)/TOP!$C$13)</f>
        <v/>
      </c>
      <c r="O1337" s="37" t="str">
        <f aca="false">IF(OR($C1337="",N(TOP!$C$14)=0),"",N($L1337)/TOP!$C$14)</f>
        <v/>
      </c>
      <c r="P1337" s="42" t="str">
        <f aca="false">IF($C1337="","",IFERROR(CHOOSE(MATCH(TOP!$C$10,{"【期間A】","【期間B】","【期間C】"},0),N($M1337),N($N1337),N($O1337)),0))</f>
        <v/>
      </c>
    </row>
    <row r="1338" customFormat="false" ht="15" hidden="false" customHeight="false" outlineLevel="0" collapsed="false">
      <c r="B1338" s="12" t="n">
        <v>1333</v>
      </c>
      <c r="C1338" s="36" t="str">
        <f aca="false">IF(②実績CSV_期間A!$M1334="","",②実績CSV_期間A!$M1334&amp;"")</f>
        <v/>
      </c>
      <c r="D1338" s="12" t="str">
        <f aca="false">IF($C1338="","",②実績CSV_期間A!$N1334)</f>
        <v/>
      </c>
      <c r="E1338" s="12" t="str">
        <f aca="false">IF($C1338="","",RIGHT($D1338,1))</f>
        <v/>
      </c>
      <c r="F1338" s="41" t="str">
        <f aca="false">IF($C1338="","",IFERROR(INDEX(サイズ換算マスタ!$C$6:$C$8,MATCH($E1338,サイズ換算マスタ!$B$6:$B$8,0)),1))</f>
        <v/>
      </c>
      <c r="G1338" s="38" t="str">
        <f aca="false">IF($C1338="","",SUMIFS(②実績CSV_期間A!$AA$2:$AA$5001,②実績CSV_期間A!$M$2:$M$5001,$C1338))</f>
        <v/>
      </c>
      <c r="H1338" s="38" t="str">
        <f aca="false">IF($C1338="","",SUMIFS(③実績CSV_期間B!$AA$2:$AA$5001,③実績CSV_期間B!$M$2:$M$5001,$C1338))</f>
        <v/>
      </c>
      <c r="I1338" s="38" t="str">
        <f aca="false">IF($C1338="","",SUMIFS(④実績CSV_期間C!$AA$2:$AA$5001,④実績CSV_期間C!$M$2:$M$5001,$C1338))</f>
        <v/>
      </c>
      <c r="J1338" s="38" t="str">
        <f aca="false">IF($C1338="","",N($F1338)*N($G1338))</f>
        <v/>
      </c>
      <c r="K1338" s="38" t="str">
        <f aca="false">IF($C1338="","",N($F1338)*N($H1338))</f>
        <v/>
      </c>
      <c r="L1338" s="38" t="str">
        <f aca="false">IF($C1338="","",N($F1338)*N($I1338))</f>
        <v/>
      </c>
      <c r="M1338" s="37" t="str">
        <f aca="false">IF(OR($C1338="",N(TOP!$C$12)=0),"",N($J1338)/TOP!$C$12)</f>
        <v/>
      </c>
      <c r="N1338" s="37" t="str">
        <f aca="false">IF(OR($C1338="",N(TOP!$C$13)=0),"",N($K1338)/TOP!$C$13)</f>
        <v/>
      </c>
      <c r="O1338" s="37" t="str">
        <f aca="false">IF(OR($C1338="",N(TOP!$C$14)=0),"",N($L1338)/TOP!$C$14)</f>
        <v/>
      </c>
      <c r="P1338" s="42" t="str">
        <f aca="false">IF($C1338="","",IFERROR(CHOOSE(MATCH(TOP!$C$10,{"【期間A】","【期間B】","【期間C】"},0),N($M1338),N($N1338),N($O1338)),0))</f>
        <v/>
      </c>
    </row>
    <row r="1339" customFormat="false" ht="15" hidden="false" customHeight="false" outlineLevel="0" collapsed="false">
      <c r="B1339" s="12" t="n">
        <v>1334</v>
      </c>
      <c r="C1339" s="36" t="str">
        <f aca="false">IF(②実績CSV_期間A!$M1335="","",②実績CSV_期間A!$M1335&amp;"")</f>
        <v/>
      </c>
      <c r="D1339" s="12" t="str">
        <f aca="false">IF($C1339="","",②実績CSV_期間A!$N1335)</f>
        <v/>
      </c>
      <c r="E1339" s="12" t="str">
        <f aca="false">IF($C1339="","",RIGHT($D1339,1))</f>
        <v/>
      </c>
      <c r="F1339" s="41" t="str">
        <f aca="false">IF($C1339="","",IFERROR(INDEX(サイズ換算マスタ!$C$6:$C$8,MATCH($E1339,サイズ換算マスタ!$B$6:$B$8,0)),1))</f>
        <v/>
      </c>
      <c r="G1339" s="38" t="str">
        <f aca="false">IF($C1339="","",SUMIFS(②実績CSV_期間A!$AA$2:$AA$5001,②実績CSV_期間A!$M$2:$M$5001,$C1339))</f>
        <v/>
      </c>
      <c r="H1339" s="38" t="str">
        <f aca="false">IF($C1339="","",SUMIFS(③実績CSV_期間B!$AA$2:$AA$5001,③実績CSV_期間B!$M$2:$M$5001,$C1339))</f>
        <v/>
      </c>
      <c r="I1339" s="38" t="str">
        <f aca="false">IF($C1339="","",SUMIFS(④実績CSV_期間C!$AA$2:$AA$5001,④実績CSV_期間C!$M$2:$M$5001,$C1339))</f>
        <v/>
      </c>
      <c r="J1339" s="38" t="str">
        <f aca="false">IF($C1339="","",N($F1339)*N($G1339))</f>
        <v/>
      </c>
      <c r="K1339" s="38" t="str">
        <f aca="false">IF($C1339="","",N($F1339)*N($H1339))</f>
        <v/>
      </c>
      <c r="L1339" s="38" t="str">
        <f aca="false">IF($C1339="","",N($F1339)*N($I1339))</f>
        <v/>
      </c>
      <c r="M1339" s="37" t="str">
        <f aca="false">IF(OR($C1339="",N(TOP!$C$12)=0),"",N($J1339)/TOP!$C$12)</f>
        <v/>
      </c>
      <c r="N1339" s="37" t="str">
        <f aca="false">IF(OR($C1339="",N(TOP!$C$13)=0),"",N($K1339)/TOP!$C$13)</f>
        <v/>
      </c>
      <c r="O1339" s="37" t="str">
        <f aca="false">IF(OR($C1339="",N(TOP!$C$14)=0),"",N($L1339)/TOP!$C$14)</f>
        <v/>
      </c>
      <c r="P1339" s="42" t="str">
        <f aca="false">IF($C1339="","",IFERROR(CHOOSE(MATCH(TOP!$C$10,{"【期間A】","【期間B】","【期間C】"},0),N($M1339),N($N1339),N($O1339)),0))</f>
        <v/>
      </c>
    </row>
    <row r="1340" customFormat="false" ht="15" hidden="false" customHeight="false" outlineLevel="0" collapsed="false">
      <c r="B1340" s="12" t="n">
        <v>1335</v>
      </c>
      <c r="C1340" s="36" t="str">
        <f aca="false">IF(②実績CSV_期間A!$M1336="","",②実績CSV_期間A!$M1336&amp;"")</f>
        <v/>
      </c>
      <c r="D1340" s="12" t="str">
        <f aca="false">IF($C1340="","",②実績CSV_期間A!$N1336)</f>
        <v/>
      </c>
      <c r="E1340" s="12" t="str">
        <f aca="false">IF($C1340="","",RIGHT($D1340,1))</f>
        <v/>
      </c>
      <c r="F1340" s="41" t="str">
        <f aca="false">IF($C1340="","",IFERROR(INDEX(サイズ換算マスタ!$C$6:$C$8,MATCH($E1340,サイズ換算マスタ!$B$6:$B$8,0)),1))</f>
        <v/>
      </c>
      <c r="G1340" s="38" t="str">
        <f aca="false">IF($C1340="","",SUMIFS(②実績CSV_期間A!$AA$2:$AA$5001,②実績CSV_期間A!$M$2:$M$5001,$C1340))</f>
        <v/>
      </c>
      <c r="H1340" s="38" t="str">
        <f aca="false">IF($C1340="","",SUMIFS(③実績CSV_期間B!$AA$2:$AA$5001,③実績CSV_期間B!$M$2:$M$5001,$C1340))</f>
        <v/>
      </c>
      <c r="I1340" s="38" t="str">
        <f aca="false">IF($C1340="","",SUMIFS(④実績CSV_期間C!$AA$2:$AA$5001,④実績CSV_期間C!$M$2:$M$5001,$C1340))</f>
        <v/>
      </c>
      <c r="J1340" s="38" t="str">
        <f aca="false">IF($C1340="","",N($F1340)*N($G1340))</f>
        <v/>
      </c>
      <c r="K1340" s="38" t="str">
        <f aca="false">IF($C1340="","",N($F1340)*N($H1340))</f>
        <v/>
      </c>
      <c r="L1340" s="38" t="str">
        <f aca="false">IF($C1340="","",N($F1340)*N($I1340))</f>
        <v/>
      </c>
      <c r="M1340" s="37" t="str">
        <f aca="false">IF(OR($C1340="",N(TOP!$C$12)=0),"",N($J1340)/TOP!$C$12)</f>
        <v/>
      </c>
      <c r="N1340" s="37" t="str">
        <f aca="false">IF(OR($C1340="",N(TOP!$C$13)=0),"",N($K1340)/TOP!$C$13)</f>
        <v/>
      </c>
      <c r="O1340" s="37" t="str">
        <f aca="false">IF(OR($C1340="",N(TOP!$C$14)=0),"",N($L1340)/TOP!$C$14)</f>
        <v/>
      </c>
      <c r="P1340" s="42" t="str">
        <f aca="false">IF($C1340="","",IFERROR(CHOOSE(MATCH(TOP!$C$10,{"【期間A】","【期間B】","【期間C】"},0),N($M1340),N($N1340),N($O1340)),0))</f>
        <v/>
      </c>
    </row>
    <row r="1341" customFormat="false" ht="15" hidden="false" customHeight="false" outlineLevel="0" collapsed="false">
      <c r="B1341" s="12" t="n">
        <v>1336</v>
      </c>
      <c r="C1341" s="36" t="str">
        <f aca="false">IF(②実績CSV_期間A!$M1337="","",②実績CSV_期間A!$M1337&amp;"")</f>
        <v/>
      </c>
      <c r="D1341" s="12" t="str">
        <f aca="false">IF($C1341="","",②実績CSV_期間A!$N1337)</f>
        <v/>
      </c>
      <c r="E1341" s="12" t="str">
        <f aca="false">IF($C1341="","",RIGHT($D1341,1))</f>
        <v/>
      </c>
      <c r="F1341" s="41" t="str">
        <f aca="false">IF($C1341="","",IFERROR(INDEX(サイズ換算マスタ!$C$6:$C$8,MATCH($E1341,サイズ換算マスタ!$B$6:$B$8,0)),1))</f>
        <v/>
      </c>
      <c r="G1341" s="38" t="str">
        <f aca="false">IF($C1341="","",SUMIFS(②実績CSV_期間A!$AA$2:$AA$5001,②実績CSV_期間A!$M$2:$M$5001,$C1341))</f>
        <v/>
      </c>
      <c r="H1341" s="38" t="str">
        <f aca="false">IF($C1341="","",SUMIFS(③実績CSV_期間B!$AA$2:$AA$5001,③実績CSV_期間B!$M$2:$M$5001,$C1341))</f>
        <v/>
      </c>
      <c r="I1341" s="38" t="str">
        <f aca="false">IF($C1341="","",SUMIFS(④実績CSV_期間C!$AA$2:$AA$5001,④実績CSV_期間C!$M$2:$M$5001,$C1341))</f>
        <v/>
      </c>
      <c r="J1341" s="38" t="str">
        <f aca="false">IF($C1341="","",N($F1341)*N($G1341))</f>
        <v/>
      </c>
      <c r="K1341" s="38" t="str">
        <f aca="false">IF($C1341="","",N($F1341)*N($H1341))</f>
        <v/>
      </c>
      <c r="L1341" s="38" t="str">
        <f aca="false">IF($C1341="","",N($F1341)*N($I1341))</f>
        <v/>
      </c>
      <c r="M1341" s="37" t="str">
        <f aca="false">IF(OR($C1341="",N(TOP!$C$12)=0),"",N($J1341)/TOP!$C$12)</f>
        <v/>
      </c>
      <c r="N1341" s="37" t="str">
        <f aca="false">IF(OR($C1341="",N(TOP!$C$13)=0),"",N($K1341)/TOP!$C$13)</f>
        <v/>
      </c>
      <c r="O1341" s="37" t="str">
        <f aca="false">IF(OR($C1341="",N(TOP!$C$14)=0),"",N($L1341)/TOP!$C$14)</f>
        <v/>
      </c>
      <c r="P1341" s="42" t="str">
        <f aca="false">IF($C1341="","",IFERROR(CHOOSE(MATCH(TOP!$C$10,{"【期間A】","【期間B】","【期間C】"},0),N($M1341),N($N1341),N($O1341)),0))</f>
        <v/>
      </c>
    </row>
    <row r="1342" customFormat="false" ht="15" hidden="false" customHeight="false" outlineLevel="0" collapsed="false">
      <c r="B1342" s="12" t="n">
        <v>1337</v>
      </c>
      <c r="C1342" s="36" t="str">
        <f aca="false">IF(②実績CSV_期間A!$M1338="","",②実績CSV_期間A!$M1338&amp;"")</f>
        <v/>
      </c>
      <c r="D1342" s="12" t="str">
        <f aca="false">IF($C1342="","",②実績CSV_期間A!$N1338)</f>
        <v/>
      </c>
      <c r="E1342" s="12" t="str">
        <f aca="false">IF($C1342="","",RIGHT($D1342,1))</f>
        <v/>
      </c>
      <c r="F1342" s="41" t="str">
        <f aca="false">IF($C1342="","",IFERROR(INDEX(サイズ換算マスタ!$C$6:$C$8,MATCH($E1342,サイズ換算マスタ!$B$6:$B$8,0)),1))</f>
        <v/>
      </c>
      <c r="G1342" s="38" t="str">
        <f aca="false">IF($C1342="","",SUMIFS(②実績CSV_期間A!$AA$2:$AA$5001,②実績CSV_期間A!$M$2:$M$5001,$C1342))</f>
        <v/>
      </c>
      <c r="H1342" s="38" t="str">
        <f aca="false">IF($C1342="","",SUMIFS(③実績CSV_期間B!$AA$2:$AA$5001,③実績CSV_期間B!$M$2:$M$5001,$C1342))</f>
        <v/>
      </c>
      <c r="I1342" s="38" t="str">
        <f aca="false">IF($C1342="","",SUMIFS(④実績CSV_期間C!$AA$2:$AA$5001,④実績CSV_期間C!$M$2:$M$5001,$C1342))</f>
        <v/>
      </c>
      <c r="J1342" s="38" t="str">
        <f aca="false">IF($C1342="","",N($F1342)*N($G1342))</f>
        <v/>
      </c>
      <c r="K1342" s="38" t="str">
        <f aca="false">IF($C1342="","",N($F1342)*N($H1342))</f>
        <v/>
      </c>
      <c r="L1342" s="38" t="str">
        <f aca="false">IF($C1342="","",N($F1342)*N($I1342))</f>
        <v/>
      </c>
      <c r="M1342" s="37" t="str">
        <f aca="false">IF(OR($C1342="",N(TOP!$C$12)=0),"",N($J1342)/TOP!$C$12)</f>
        <v/>
      </c>
      <c r="N1342" s="37" t="str">
        <f aca="false">IF(OR($C1342="",N(TOP!$C$13)=0),"",N($K1342)/TOP!$C$13)</f>
        <v/>
      </c>
      <c r="O1342" s="37" t="str">
        <f aca="false">IF(OR($C1342="",N(TOP!$C$14)=0),"",N($L1342)/TOP!$C$14)</f>
        <v/>
      </c>
      <c r="P1342" s="42" t="str">
        <f aca="false">IF($C1342="","",IFERROR(CHOOSE(MATCH(TOP!$C$10,{"【期間A】","【期間B】","【期間C】"},0),N($M1342),N($N1342),N($O1342)),0))</f>
        <v/>
      </c>
    </row>
    <row r="1343" customFormat="false" ht="15" hidden="false" customHeight="false" outlineLevel="0" collapsed="false">
      <c r="B1343" s="12" t="n">
        <v>1338</v>
      </c>
      <c r="C1343" s="36" t="str">
        <f aca="false">IF(②実績CSV_期間A!$M1339="","",②実績CSV_期間A!$M1339&amp;"")</f>
        <v/>
      </c>
      <c r="D1343" s="12" t="str">
        <f aca="false">IF($C1343="","",②実績CSV_期間A!$N1339)</f>
        <v/>
      </c>
      <c r="E1343" s="12" t="str">
        <f aca="false">IF($C1343="","",RIGHT($D1343,1))</f>
        <v/>
      </c>
      <c r="F1343" s="41" t="str">
        <f aca="false">IF($C1343="","",IFERROR(INDEX(サイズ換算マスタ!$C$6:$C$8,MATCH($E1343,サイズ換算マスタ!$B$6:$B$8,0)),1))</f>
        <v/>
      </c>
      <c r="G1343" s="38" t="str">
        <f aca="false">IF($C1343="","",SUMIFS(②実績CSV_期間A!$AA$2:$AA$5001,②実績CSV_期間A!$M$2:$M$5001,$C1343))</f>
        <v/>
      </c>
      <c r="H1343" s="38" t="str">
        <f aca="false">IF($C1343="","",SUMIFS(③実績CSV_期間B!$AA$2:$AA$5001,③実績CSV_期間B!$M$2:$M$5001,$C1343))</f>
        <v/>
      </c>
      <c r="I1343" s="38" t="str">
        <f aca="false">IF($C1343="","",SUMIFS(④実績CSV_期間C!$AA$2:$AA$5001,④実績CSV_期間C!$M$2:$M$5001,$C1343))</f>
        <v/>
      </c>
      <c r="J1343" s="38" t="str">
        <f aca="false">IF($C1343="","",N($F1343)*N($G1343))</f>
        <v/>
      </c>
      <c r="K1343" s="38" t="str">
        <f aca="false">IF($C1343="","",N($F1343)*N($H1343))</f>
        <v/>
      </c>
      <c r="L1343" s="38" t="str">
        <f aca="false">IF($C1343="","",N($F1343)*N($I1343))</f>
        <v/>
      </c>
      <c r="M1343" s="37" t="str">
        <f aca="false">IF(OR($C1343="",N(TOP!$C$12)=0),"",N($J1343)/TOP!$C$12)</f>
        <v/>
      </c>
      <c r="N1343" s="37" t="str">
        <f aca="false">IF(OR($C1343="",N(TOP!$C$13)=0),"",N($K1343)/TOP!$C$13)</f>
        <v/>
      </c>
      <c r="O1343" s="37" t="str">
        <f aca="false">IF(OR($C1343="",N(TOP!$C$14)=0),"",N($L1343)/TOP!$C$14)</f>
        <v/>
      </c>
      <c r="P1343" s="42" t="str">
        <f aca="false">IF($C1343="","",IFERROR(CHOOSE(MATCH(TOP!$C$10,{"【期間A】","【期間B】","【期間C】"},0),N($M1343),N($N1343),N($O1343)),0))</f>
        <v/>
      </c>
    </row>
    <row r="1344" customFormat="false" ht="15" hidden="false" customHeight="false" outlineLevel="0" collapsed="false">
      <c r="B1344" s="12" t="n">
        <v>1339</v>
      </c>
      <c r="C1344" s="36" t="str">
        <f aca="false">IF(②実績CSV_期間A!$M1340="","",②実績CSV_期間A!$M1340&amp;"")</f>
        <v/>
      </c>
      <c r="D1344" s="12" t="str">
        <f aca="false">IF($C1344="","",②実績CSV_期間A!$N1340)</f>
        <v/>
      </c>
      <c r="E1344" s="12" t="str">
        <f aca="false">IF($C1344="","",RIGHT($D1344,1))</f>
        <v/>
      </c>
      <c r="F1344" s="41" t="str">
        <f aca="false">IF($C1344="","",IFERROR(INDEX(サイズ換算マスタ!$C$6:$C$8,MATCH($E1344,サイズ換算マスタ!$B$6:$B$8,0)),1))</f>
        <v/>
      </c>
      <c r="G1344" s="38" t="str">
        <f aca="false">IF($C1344="","",SUMIFS(②実績CSV_期間A!$AA$2:$AA$5001,②実績CSV_期間A!$M$2:$M$5001,$C1344))</f>
        <v/>
      </c>
      <c r="H1344" s="38" t="str">
        <f aca="false">IF($C1344="","",SUMIFS(③実績CSV_期間B!$AA$2:$AA$5001,③実績CSV_期間B!$M$2:$M$5001,$C1344))</f>
        <v/>
      </c>
      <c r="I1344" s="38" t="str">
        <f aca="false">IF($C1344="","",SUMIFS(④実績CSV_期間C!$AA$2:$AA$5001,④実績CSV_期間C!$M$2:$M$5001,$C1344))</f>
        <v/>
      </c>
      <c r="J1344" s="38" t="str">
        <f aca="false">IF($C1344="","",N($F1344)*N($G1344))</f>
        <v/>
      </c>
      <c r="K1344" s="38" t="str">
        <f aca="false">IF($C1344="","",N($F1344)*N($H1344))</f>
        <v/>
      </c>
      <c r="L1344" s="38" t="str">
        <f aca="false">IF($C1344="","",N($F1344)*N($I1344))</f>
        <v/>
      </c>
      <c r="M1344" s="37" t="str">
        <f aca="false">IF(OR($C1344="",N(TOP!$C$12)=0),"",N($J1344)/TOP!$C$12)</f>
        <v/>
      </c>
      <c r="N1344" s="37" t="str">
        <f aca="false">IF(OR($C1344="",N(TOP!$C$13)=0),"",N($K1344)/TOP!$C$13)</f>
        <v/>
      </c>
      <c r="O1344" s="37" t="str">
        <f aca="false">IF(OR($C1344="",N(TOP!$C$14)=0),"",N($L1344)/TOP!$C$14)</f>
        <v/>
      </c>
      <c r="P1344" s="42" t="str">
        <f aca="false">IF($C1344="","",IFERROR(CHOOSE(MATCH(TOP!$C$10,{"【期間A】","【期間B】","【期間C】"},0),N($M1344),N($N1344),N($O1344)),0))</f>
        <v/>
      </c>
    </row>
    <row r="1345" customFormat="false" ht="15" hidden="false" customHeight="false" outlineLevel="0" collapsed="false">
      <c r="B1345" s="12" t="n">
        <v>1340</v>
      </c>
      <c r="C1345" s="36" t="str">
        <f aca="false">IF(②実績CSV_期間A!$M1341="","",②実績CSV_期間A!$M1341&amp;"")</f>
        <v/>
      </c>
      <c r="D1345" s="12" t="str">
        <f aca="false">IF($C1345="","",②実績CSV_期間A!$N1341)</f>
        <v/>
      </c>
      <c r="E1345" s="12" t="str">
        <f aca="false">IF($C1345="","",RIGHT($D1345,1))</f>
        <v/>
      </c>
      <c r="F1345" s="41" t="str">
        <f aca="false">IF($C1345="","",IFERROR(INDEX(サイズ換算マスタ!$C$6:$C$8,MATCH($E1345,サイズ換算マスタ!$B$6:$B$8,0)),1))</f>
        <v/>
      </c>
      <c r="G1345" s="38" t="str">
        <f aca="false">IF($C1345="","",SUMIFS(②実績CSV_期間A!$AA$2:$AA$5001,②実績CSV_期間A!$M$2:$M$5001,$C1345))</f>
        <v/>
      </c>
      <c r="H1345" s="38" t="str">
        <f aca="false">IF($C1345="","",SUMIFS(③実績CSV_期間B!$AA$2:$AA$5001,③実績CSV_期間B!$M$2:$M$5001,$C1345))</f>
        <v/>
      </c>
      <c r="I1345" s="38" t="str">
        <f aca="false">IF($C1345="","",SUMIFS(④実績CSV_期間C!$AA$2:$AA$5001,④実績CSV_期間C!$M$2:$M$5001,$C1345))</f>
        <v/>
      </c>
      <c r="J1345" s="38" t="str">
        <f aca="false">IF($C1345="","",N($F1345)*N($G1345))</f>
        <v/>
      </c>
      <c r="K1345" s="38" t="str">
        <f aca="false">IF($C1345="","",N($F1345)*N($H1345))</f>
        <v/>
      </c>
      <c r="L1345" s="38" t="str">
        <f aca="false">IF($C1345="","",N($F1345)*N($I1345))</f>
        <v/>
      </c>
      <c r="M1345" s="37" t="str">
        <f aca="false">IF(OR($C1345="",N(TOP!$C$12)=0),"",N($J1345)/TOP!$C$12)</f>
        <v/>
      </c>
      <c r="N1345" s="37" t="str">
        <f aca="false">IF(OR($C1345="",N(TOP!$C$13)=0),"",N($K1345)/TOP!$C$13)</f>
        <v/>
      </c>
      <c r="O1345" s="37" t="str">
        <f aca="false">IF(OR($C1345="",N(TOP!$C$14)=0),"",N($L1345)/TOP!$C$14)</f>
        <v/>
      </c>
      <c r="P1345" s="42" t="str">
        <f aca="false">IF($C1345="","",IFERROR(CHOOSE(MATCH(TOP!$C$10,{"【期間A】","【期間B】","【期間C】"},0),N($M1345),N($N1345),N($O1345)),0))</f>
        <v/>
      </c>
    </row>
    <row r="1346" customFormat="false" ht="15" hidden="false" customHeight="false" outlineLevel="0" collapsed="false">
      <c r="B1346" s="12" t="n">
        <v>1341</v>
      </c>
      <c r="C1346" s="36" t="str">
        <f aca="false">IF(②実績CSV_期間A!$M1342="","",②実績CSV_期間A!$M1342&amp;"")</f>
        <v/>
      </c>
      <c r="D1346" s="12" t="str">
        <f aca="false">IF($C1346="","",②実績CSV_期間A!$N1342)</f>
        <v/>
      </c>
      <c r="E1346" s="12" t="str">
        <f aca="false">IF($C1346="","",RIGHT($D1346,1))</f>
        <v/>
      </c>
      <c r="F1346" s="41" t="str">
        <f aca="false">IF($C1346="","",IFERROR(INDEX(サイズ換算マスタ!$C$6:$C$8,MATCH($E1346,サイズ換算マスタ!$B$6:$B$8,0)),1))</f>
        <v/>
      </c>
      <c r="G1346" s="38" t="str">
        <f aca="false">IF($C1346="","",SUMIFS(②実績CSV_期間A!$AA$2:$AA$5001,②実績CSV_期間A!$M$2:$M$5001,$C1346))</f>
        <v/>
      </c>
      <c r="H1346" s="38" t="str">
        <f aca="false">IF($C1346="","",SUMIFS(③実績CSV_期間B!$AA$2:$AA$5001,③実績CSV_期間B!$M$2:$M$5001,$C1346))</f>
        <v/>
      </c>
      <c r="I1346" s="38" t="str">
        <f aca="false">IF($C1346="","",SUMIFS(④実績CSV_期間C!$AA$2:$AA$5001,④実績CSV_期間C!$M$2:$M$5001,$C1346))</f>
        <v/>
      </c>
      <c r="J1346" s="38" t="str">
        <f aca="false">IF($C1346="","",N($F1346)*N($G1346))</f>
        <v/>
      </c>
      <c r="K1346" s="38" t="str">
        <f aca="false">IF($C1346="","",N($F1346)*N($H1346))</f>
        <v/>
      </c>
      <c r="L1346" s="38" t="str">
        <f aca="false">IF($C1346="","",N($F1346)*N($I1346))</f>
        <v/>
      </c>
      <c r="M1346" s="37" t="str">
        <f aca="false">IF(OR($C1346="",N(TOP!$C$12)=0),"",N($J1346)/TOP!$C$12)</f>
        <v/>
      </c>
      <c r="N1346" s="37" t="str">
        <f aca="false">IF(OR($C1346="",N(TOP!$C$13)=0),"",N($K1346)/TOP!$C$13)</f>
        <v/>
      </c>
      <c r="O1346" s="37" t="str">
        <f aca="false">IF(OR($C1346="",N(TOP!$C$14)=0),"",N($L1346)/TOP!$C$14)</f>
        <v/>
      </c>
      <c r="P1346" s="42" t="str">
        <f aca="false">IF($C1346="","",IFERROR(CHOOSE(MATCH(TOP!$C$10,{"【期間A】","【期間B】","【期間C】"},0),N($M1346),N($N1346),N($O1346)),0))</f>
        <v/>
      </c>
    </row>
    <row r="1347" customFormat="false" ht="15" hidden="false" customHeight="false" outlineLevel="0" collapsed="false">
      <c r="B1347" s="12" t="n">
        <v>1342</v>
      </c>
      <c r="C1347" s="36" t="str">
        <f aca="false">IF(②実績CSV_期間A!$M1343="","",②実績CSV_期間A!$M1343&amp;"")</f>
        <v/>
      </c>
      <c r="D1347" s="12" t="str">
        <f aca="false">IF($C1347="","",②実績CSV_期間A!$N1343)</f>
        <v/>
      </c>
      <c r="E1347" s="12" t="str">
        <f aca="false">IF($C1347="","",RIGHT($D1347,1))</f>
        <v/>
      </c>
      <c r="F1347" s="41" t="str">
        <f aca="false">IF($C1347="","",IFERROR(INDEX(サイズ換算マスタ!$C$6:$C$8,MATCH($E1347,サイズ換算マスタ!$B$6:$B$8,0)),1))</f>
        <v/>
      </c>
      <c r="G1347" s="38" t="str">
        <f aca="false">IF($C1347="","",SUMIFS(②実績CSV_期間A!$AA$2:$AA$5001,②実績CSV_期間A!$M$2:$M$5001,$C1347))</f>
        <v/>
      </c>
      <c r="H1347" s="38" t="str">
        <f aca="false">IF($C1347="","",SUMIFS(③実績CSV_期間B!$AA$2:$AA$5001,③実績CSV_期間B!$M$2:$M$5001,$C1347))</f>
        <v/>
      </c>
      <c r="I1347" s="38" t="str">
        <f aca="false">IF($C1347="","",SUMIFS(④実績CSV_期間C!$AA$2:$AA$5001,④実績CSV_期間C!$M$2:$M$5001,$C1347))</f>
        <v/>
      </c>
      <c r="J1347" s="38" t="str">
        <f aca="false">IF($C1347="","",N($F1347)*N($G1347))</f>
        <v/>
      </c>
      <c r="K1347" s="38" t="str">
        <f aca="false">IF($C1347="","",N($F1347)*N($H1347))</f>
        <v/>
      </c>
      <c r="L1347" s="38" t="str">
        <f aca="false">IF($C1347="","",N($F1347)*N($I1347))</f>
        <v/>
      </c>
      <c r="M1347" s="37" t="str">
        <f aca="false">IF(OR($C1347="",N(TOP!$C$12)=0),"",N($J1347)/TOP!$C$12)</f>
        <v/>
      </c>
      <c r="N1347" s="37" t="str">
        <f aca="false">IF(OR($C1347="",N(TOP!$C$13)=0),"",N($K1347)/TOP!$C$13)</f>
        <v/>
      </c>
      <c r="O1347" s="37" t="str">
        <f aca="false">IF(OR($C1347="",N(TOP!$C$14)=0),"",N($L1347)/TOP!$C$14)</f>
        <v/>
      </c>
      <c r="P1347" s="42" t="str">
        <f aca="false">IF($C1347="","",IFERROR(CHOOSE(MATCH(TOP!$C$10,{"【期間A】","【期間B】","【期間C】"},0),N($M1347),N($N1347),N($O1347)),0))</f>
        <v/>
      </c>
    </row>
    <row r="1348" customFormat="false" ht="15" hidden="false" customHeight="false" outlineLevel="0" collapsed="false">
      <c r="B1348" s="12" t="n">
        <v>1343</v>
      </c>
      <c r="C1348" s="36" t="str">
        <f aca="false">IF(②実績CSV_期間A!$M1344="","",②実績CSV_期間A!$M1344&amp;"")</f>
        <v/>
      </c>
      <c r="D1348" s="12" t="str">
        <f aca="false">IF($C1348="","",②実績CSV_期間A!$N1344)</f>
        <v/>
      </c>
      <c r="E1348" s="12" t="str">
        <f aca="false">IF($C1348="","",RIGHT($D1348,1))</f>
        <v/>
      </c>
      <c r="F1348" s="41" t="str">
        <f aca="false">IF($C1348="","",IFERROR(INDEX(サイズ換算マスタ!$C$6:$C$8,MATCH($E1348,サイズ換算マスタ!$B$6:$B$8,0)),1))</f>
        <v/>
      </c>
      <c r="G1348" s="38" t="str">
        <f aca="false">IF($C1348="","",SUMIFS(②実績CSV_期間A!$AA$2:$AA$5001,②実績CSV_期間A!$M$2:$M$5001,$C1348))</f>
        <v/>
      </c>
      <c r="H1348" s="38" t="str">
        <f aca="false">IF($C1348="","",SUMIFS(③実績CSV_期間B!$AA$2:$AA$5001,③実績CSV_期間B!$M$2:$M$5001,$C1348))</f>
        <v/>
      </c>
      <c r="I1348" s="38" t="str">
        <f aca="false">IF($C1348="","",SUMIFS(④実績CSV_期間C!$AA$2:$AA$5001,④実績CSV_期間C!$M$2:$M$5001,$C1348))</f>
        <v/>
      </c>
      <c r="J1348" s="38" t="str">
        <f aca="false">IF($C1348="","",N($F1348)*N($G1348))</f>
        <v/>
      </c>
      <c r="K1348" s="38" t="str">
        <f aca="false">IF($C1348="","",N($F1348)*N($H1348))</f>
        <v/>
      </c>
      <c r="L1348" s="38" t="str">
        <f aca="false">IF($C1348="","",N($F1348)*N($I1348))</f>
        <v/>
      </c>
      <c r="M1348" s="37" t="str">
        <f aca="false">IF(OR($C1348="",N(TOP!$C$12)=0),"",N($J1348)/TOP!$C$12)</f>
        <v/>
      </c>
      <c r="N1348" s="37" t="str">
        <f aca="false">IF(OR($C1348="",N(TOP!$C$13)=0),"",N($K1348)/TOP!$C$13)</f>
        <v/>
      </c>
      <c r="O1348" s="37" t="str">
        <f aca="false">IF(OR($C1348="",N(TOP!$C$14)=0),"",N($L1348)/TOP!$C$14)</f>
        <v/>
      </c>
      <c r="P1348" s="42" t="str">
        <f aca="false">IF($C1348="","",IFERROR(CHOOSE(MATCH(TOP!$C$10,{"【期間A】","【期間B】","【期間C】"},0),N($M1348),N($N1348),N($O1348)),0))</f>
        <v/>
      </c>
    </row>
    <row r="1349" customFormat="false" ht="15" hidden="false" customHeight="false" outlineLevel="0" collapsed="false">
      <c r="B1349" s="12" t="n">
        <v>1344</v>
      </c>
      <c r="C1349" s="36" t="str">
        <f aca="false">IF(②実績CSV_期間A!$M1345="","",②実績CSV_期間A!$M1345&amp;"")</f>
        <v/>
      </c>
      <c r="D1349" s="12" t="str">
        <f aca="false">IF($C1349="","",②実績CSV_期間A!$N1345)</f>
        <v/>
      </c>
      <c r="E1349" s="12" t="str">
        <f aca="false">IF($C1349="","",RIGHT($D1349,1))</f>
        <v/>
      </c>
      <c r="F1349" s="41" t="str">
        <f aca="false">IF($C1349="","",IFERROR(INDEX(サイズ換算マスタ!$C$6:$C$8,MATCH($E1349,サイズ換算マスタ!$B$6:$B$8,0)),1))</f>
        <v/>
      </c>
      <c r="G1349" s="38" t="str">
        <f aca="false">IF($C1349="","",SUMIFS(②実績CSV_期間A!$AA$2:$AA$5001,②実績CSV_期間A!$M$2:$M$5001,$C1349))</f>
        <v/>
      </c>
      <c r="H1349" s="38" t="str">
        <f aca="false">IF($C1349="","",SUMIFS(③実績CSV_期間B!$AA$2:$AA$5001,③実績CSV_期間B!$M$2:$M$5001,$C1349))</f>
        <v/>
      </c>
      <c r="I1349" s="38" t="str">
        <f aca="false">IF($C1349="","",SUMIFS(④実績CSV_期間C!$AA$2:$AA$5001,④実績CSV_期間C!$M$2:$M$5001,$C1349))</f>
        <v/>
      </c>
      <c r="J1349" s="38" t="str">
        <f aca="false">IF($C1349="","",N($F1349)*N($G1349))</f>
        <v/>
      </c>
      <c r="K1349" s="38" t="str">
        <f aca="false">IF($C1349="","",N($F1349)*N($H1349))</f>
        <v/>
      </c>
      <c r="L1349" s="38" t="str">
        <f aca="false">IF($C1349="","",N($F1349)*N($I1349))</f>
        <v/>
      </c>
      <c r="M1349" s="37" t="str">
        <f aca="false">IF(OR($C1349="",N(TOP!$C$12)=0),"",N($J1349)/TOP!$C$12)</f>
        <v/>
      </c>
      <c r="N1349" s="37" t="str">
        <f aca="false">IF(OR($C1349="",N(TOP!$C$13)=0),"",N($K1349)/TOP!$C$13)</f>
        <v/>
      </c>
      <c r="O1349" s="37" t="str">
        <f aca="false">IF(OR($C1349="",N(TOP!$C$14)=0),"",N($L1349)/TOP!$C$14)</f>
        <v/>
      </c>
      <c r="P1349" s="42" t="str">
        <f aca="false">IF($C1349="","",IFERROR(CHOOSE(MATCH(TOP!$C$10,{"【期間A】","【期間B】","【期間C】"},0),N($M1349),N($N1349),N($O1349)),0))</f>
        <v/>
      </c>
    </row>
    <row r="1350" customFormat="false" ht="15" hidden="false" customHeight="false" outlineLevel="0" collapsed="false">
      <c r="B1350" s="12" t="n">
        <v>1345</v>
      </c>
      <c r="C1350" s="36" t="str">
        <f aca="false">IF(②実績CSV_期間A!$M1346="","",②実績CSV_期間A!$M1346&amp;"")</f>
        <v/>
      </c>
      <c r="D1350" s="12" t="str">
        <f aca="false">IF($C1350="","",②実績CSV_期間A!$N1346)</f>
        <v/>
      </c>
      <c r="E1350" s="12" t="str">
        <f aca="false">IF($C1350="","",RIGHT($D1350,1))</f>
        <v/>
      </c>
      <c r="F1350" s="41" t="str">
        <f aca="false">IF($C1350="","",IFERROR(INDEX(サイズ換算マスタ!$C$6:$C$8,MATCH($E1350,サイズ換算マスタ!$B$6:$B$8,0)),1))</f>
        <v/>
      </c>
      <c r="G1350" s="38" t="str">
        <f aca="false">IF($C1350="","",SUMIFS(②実績CSV_期間A!$AA$2:$AA$5001,②実績CSV_期間A!$M$2:$M$5001,$C1350))</f>
        <v/>
      </c>
      <c r="H1350" s="38" t="str">
        <f aca="false">IF($C1350="","",SUMIFS(③実績CSV_期間B!$AA$2:$AA$5001,③実績CSV_期間B!$M$2:$M$5001,$C1350))</f>
        <v/>
      </c>
      <c r="I1350" s="38" t="str">
        <f aca="false">IF($C1350="","",SUMIFS(④実績CSV_期間C!$AA$2:$AA$5001,④実績CSV_期間C!$M$2:$M$5001,$C1350))</f>
        <v/>
      </c>
      <c r="J1350" s="38" t="str">
        <f aca="false">IF($C1350="","",N($F1350)*N($G1350))</f>
        <v/>
      </c>
      <c r="K1350" s="38" t="str">
        <f aca="false">IF($C1350="","",N($F1350)*N($H1350))</f>
        <v/>
      </c>
      <c r="L1350" s="38" t="str">
        <f aca="false">IF($C1350="","",N($F1350)*N($I1350))</f>
        <v/>
      </c>
      <c r="M1350" s="37" t="str">
        <f aca="false">IF(OR($C1350="",N(TOP!$C$12)=0),"",N($J1350)/TOP!$C$12)</f>
        <v/>
      </c>
      <c r="N1350" s="37" t="str">
        <f aca="false">IF(OR($C1350="",N(TOP!$C$13)=0),"",N($K1350)/TOP!$C$13)</f>
        <v/>
      </c>
      <c r="O1350" s="37" t="str">
        <f aca="false">IF(OR($C1350="",N(TOP!$C$14)=0),"",N($L1350)/TOP!$C$14)</f>
        <v/>
      </c>
      <c r="P1350" s="42" t="str">
        <f aca="false">IF($C1350="","",IFERROR(CHOOSE(MATCH(TOP!$C$10,{"【期間A】","【期間B】","【期間C】"},0),N($M1350),N($N1350),N($O1350)),0))</f>
        <v/>
      </c>
    </row>
    <row r="1351" customFormat="false" ht="15" hidden="false" customHeight="false" outlineLevel="0" collapsed="false">
      <c r="B1351" s="12" t="n">
        <v>1346</v>
      </c>
      <c r="C1351" s="36" t="str">
        <f aca="false">IF(②実績CSV_期間A!$M1347="","",②実績CSV_期間A!$M1347&amp;"")</f>
        <v/>
      </c>
      <c r="D1351" s="12" t="str">
        <f aca="false">IF($C1351="","",②実績CSV_期間A!$N1347)</f>
        <v/>
      </c>
      <c r="E1351" s="12" t="str">
        <f aca="false">IF($C1351="","",RIGHT($D1351,1))</f>
        <v/>
      </c>
      <c r="F1351" s="41" t="str">
        <f aca="false">IF($C1351="","",IFERROR(INDEX(サイズ換算マスタ!$C$6:$C$8,MATCH($E1351,サイズ換算マスタ!$B$6:$B$8,0)),1))</f>
        <v/>
      </c>
      <c r="G1351" s="38" t="str">
        <f aca="false">IF($C1351="","",SUMIFS(②実績CSV_期間A!$AA$2:$AA$5001,②実績CSV_期間A!$M$2:$M$5001,$C1351))</f>
        <v/>
      </c>
      <c r="H1351" s="38" t="str">
        <f aca="false">IF($C1351="","",SUMIFS(③実績CSV_期間B!$AA$2:$AA$5001,③実績CSV_期間B!$M$2:$M$5001,$C1351))</f>
        <v/>
      </c>
      <c r="I1351" s="38" t="str">
        <f aca="false">IF($C1351="","",SUMIFS(④実績CSV_期間C!$AA$2:$AA$5001,④実績CSV_期間C!$M$2:$M$5001,$C1351))</f>
        <v/>
      </c>
      <c r="J1351" s="38" t="str">
        <f aca="false">IF($C1351="","",N($F1351)*N($G1351))</f>
        <v/>
      </c>
      <c r="K1351" s="38" t="str">
        <f aca="false">IF($C1351="","",N($F1351)*N($H1351))</f>
        <v/>
      </c>
      <c r="L1351" s="38" t="str">
        <f aca="false">IF($C1351="","",N($F1351)*N($I1351))</f>
        <v/>
      </c>
      <c r="M1351" s="37" t="str">
        <f aca="false">IF(OR($C1351="",N(TOP!$C$12)=0),"",N($J1351)/TOP!$C$12)</f>
        <v/>
      </c>
      <c r="N1351" s="37" t="str">
        <f aca="false">IF(OR($C1351="",N(TOP!$C$13)=0),"",N($K1351)/TOP!$C$13)</f>
        <v/>
      </c>
      <c r="O1351" s="37" t="str">
        <f aca="false">IF(OR($C1351="",N(TOP!$C$14)=0),"",N($L1351)/TOP!$C$14)</f>
        <v/>
      </c>
      <c r="P1351" s="42" t="str">
        <f aca="false">IF($C1351="","",IFERROR(CHOOSE(MATCH(TOP!$C$10,{"【期間A】","【期間B】","【期間C】"},0),N($M1351),N($N1351),N($O1351)),0))</f>
        <v/>
      </c>
    </row>
    <row r="1352" customFormat="false" ht="15" hidden="false" customHeight="false" outlineLevel="0" collapsed="false">
      <c r="B1352" s="12" t="n">
        <v>1347</v>
      </c>
      <c r="C1352" s="36" t="str">
        <f aca="false">IF(②実績CSV_期間A!$M1348="","",②実績CSV_期間A!$M1348&amp;"")</f>
        <v/>
      </c>
      <c r="D1352" s="12" t="str">
        <f aca="false">IF($C1352="","",②実績CSV_期間A!$N1348)</f>
        <v/>
      </c>
      <c r="E1352" s="12" t="str">
        <f aca="false">IF($C1352="","",RIGHT($D1352,1))</f>
        <v/>
      </c>
      <c r="F1352" s="41" t="str">
        <f aca="false">IF($C1352="","",IFERROR(INDEX(サイズ換算マスタ!$C$6:$C$8,MATCH($E1352,サイズ換算マスタ!$B$6:$B$8,0)),1))</f>
        <v/>
      </c>
      <c r="G1352" s="38" t="str">
        <f aca="false">IF($C1352="","",SUMIFS(②実績CSV_期間A!$AA$2:$AA$5001,②実績CSV_期間A!$M$2:$M$5001,$C1352))</f>
        <v/>
      </c>
      <c r="H1352" s="38" t="str">
        <f aca="false">IF($C1352="","",SUMIFS(③実績CSV_期間B!$AA$2:$AA$5001,③実績CSV_期間B!$M$2:$M$5001,$C1352))</f>
        <v/>
      </c>
      <c r="I1352" s="38" t="str">
        <f aca="false">IF($C1352="","",SUMIFS(④実績CSV_期間C!$AA$2:$AA$5001,④実績CSV_期間C!$M$2:$M$5001,$C1352))</f>
        <v/>
      </c>
      <c r="J1352" s="38" t="str">
        <f aca="false">IF($C1352="","",N($F1352)*N($G1352))</f>
        <v/>
      </c>
      <c r="K1352" s="38" t="str">
        <f aca="false">IF($C1352="","",N($F1352)*N($H1352))</f>
        <v/>
      </c>
      <c r="L1352" s="38" t="str">
        <f aca="false">IF($C1352="","",N($F1352)*N($I1352))</f>
        <v/>
      </c>
      <c r="M1352" s="37" t="str">
        <f aca="false">IF(OR($C1352="",N(TOP!$C$12)=0),"",N($J1352)/TOP!$C$12)</f>
        <v/>
      </c>
      <c r="N1352" s="37" t="str">
        <f aca="false">IF(OR($C1352="",N(TOP!$C$13)=0),"",N($K1352)/TOP!$C$13)</f>
        <v/>
      </c>
      <c r="O1352" s="37" t="str">
        <f aca="false">IF(OR($C1352="",N(TOP!$C$14)=0),"",N($L1352)/TOP!$C$14)</f>
        <v/>
      </c>
      <c r="P1352" s="42" t="str">
        <f aca="false">IF($C1352="","",IFERROR(CHOOSE(MATCH(TOP!$C$10,{"【期間A】","【期間B】","【期間C】"},0),N($M1352),N($N1352),N($O1352)),0))</f>
        <v/>
      </c>
    </row>
    <row r="1353" customFormat="false" ht="15" hidden="false" customHeight="false" outlineLevel="0" collapsed="false">
      <c r="B1353" s="12" t="n">
        <v>1348</v>
      </c>
      <c r="C1353" s="36" t="str">
        <f aca="false">IF(②実績CSV_期間A!$M1349="","",②実績CSV_期間A!$M1349&amp;"")</f>
        <v/>
      </c>
      <c r="D1353" s="12" t="str">
        <f aca="false">IF($C1353="","",②実績CSV_期間A!$N1349)</f>
        <v/>
      </c>
      <c r="E1353" s="12" t="str">
        <f aca="false">IF($C1353="","",RIGHT($D1353,1))</f>
        <v/>
      </c>
      <c r="F1353" s="41" t="str">
        <f aca="false">IF($C1353="","",IFERROR(INDEX(サイズ換算マスタ!$C$6:$C$8,MATCH($E1353,サイズ換算マスタ!$B$6:$B$8,0)),1))</f>
        <v/>
      </c>
      <c r="G1353" s="38" t="str">
        <f aca="false">IF($C1353="","",SUMIFS(②実績CSV_期間A!$AA$2:$AA$5001,②実績CSV_期間A!$M$2:$M$5001,$C1353))</f>
        <v/>
      </c>
      <c r="H1353" s="38" t="str">
        <f aca="false">IF($C1353="","",SUMIFS(③実績CSV_期間B!$AA$2:$AA$5001,③実績CSV_期間B!$M$2:$M$5001,$C1353))</f>
        <v/>
      </c>
      <c r="I1353" s="38" t="str">
        <f aca="false">IF($C1353="","",SUMIFS(④実績CSV_期間C!$AA$2:$AA$5001,④実績CSV_期間C!$M$2:$M$5001,$C1353))</f>
        <v/>
      </c>
      <c r="J1353" s="38" t="str">
        <f aca="false">IF($C1353="","",N($F1353)*N($G1353))</f>
        <v/>
      </c>
      <c r="K1353" s="38" t="str">
        <f aca="false">IF($C1353="","",N($F1353)*N($H1353))</f>
        <v/>
      </c>
      <c r="L1353" s="38" t="str">
        <f aca="false">IF($C1353="","",N($F1353)*N($I1353))</f>
        <v/>
      </c>
      <c r="M1353" s="37" t="str">
        <f aca="false">IF(OR($C1353="",N(TOP!$C$12)=0),"",N($J1353)/TOP!$C$12)</f>
        <v/>
      </c>
      <c r="N1353" s="37" t="str">
        <f aca="false">IF(OR($C1353="",N(TOP!$C$13)=0),"",N($K1353)/TOP!$C$13)</f>
        <v/>
      </c>
      <c r="O1353" s="37" t="str">
        <f aca="false">IF(OR($C1353="",N(TOP!$C$14)=0),"",N($L1353)/TOP!$C$14)</f>
        <v/>
      </c>
      <c r="P1353" s="42" t="str">
        <f aca="false">IF($C1353="","",IFERROR(CHOOSE(MATCH(TOP!$C$10,{"【期間A】","【期間B】","【期間C】"},0),N($M1353),N($N1353),N($O1353)),0))</f>
        <v/>
      </c>
    </row>
    <row r="1354" customFormat="false" ht="15" hidden="false" customHeight="false" outlineLevel="0" collapsed="false">
      <c r="B1354" s="12" t="n">
        <v>1349</v>
      </c>
      <c r="C1354" s="36" t="str">
        <f aca="false">IF(②実績CSV_期間A!$M1350="","",②実績CSV_期間A!$M1350&amp;"")</f>
        <v/>
      </c>
      <c r="D1354" s="12" t="str">
        <f aca="false">IF($C1354="","",②実績CSV_期間A!$N1350)</f>
        <v/>
      </c>
      <c r="E1354" s="12" t="str">
        <f aca="false">IF($C1354="","",RIGHT($D1354,1))</f>
        <v/>
      </c>
      <c r="F1354" s="41" t="str">
        <f aca="false">IF($C1354="","",IFERROR(INDEX(サイズ換算マスタ!$C$6:$C$8,MATCH($E1354,サイズ換算マスタ!$B$6:$B$8,0)),1))</f>
        <v/>
      </c>
      <c r="G1354" s="38" t="str">
        <f aca="false">IF($C1354="","",SUMIFS(②実績CSV_期間A!$AA$2:$AA$5001,②実績CSV_期間A!$M$2:$M$5001,$C1354))</f>
        <v/>
      </c>
      <c r="H1354" s="38" t="str">
        <f aca="false">IF($C1354="","",SUMIFS(③実績CSV_期間B!$AA$2:$AA$5001,③実績CSV_期間B!$M$2:$M$5001,$C1354))</f>
        <v/>
      </c>
      <c r="I1354" s="38" t="str">
        <f aca="false">IF($C1354="","",SUMIFS(④実績CSV_期間C!$AA$2:$AA$5001,④実績CSV_期間C!$M$2:$M$5001,$C1354))</f>
        <v/>
      </c>
      <c r="J1354" s="38" t="str">
        <f aca="false">IF($C1354="","",N($F1354)*N($G1354))</f>
        <v/>
      </c>
      <c r="K1354" s="38" t="str">
        <f aca="false">IF($C1354="","",N($F1354)*N($H1354))</f>
        <v/>
      </c>
      <c r="L1354" s="38" t="str">
        <f aca="false">IF($C1354="","",N($F1354)*N($I1354))</f>
        <v/>
      </c>
      <c r="M1354" s="37" t="str">
        <f aca="false">IF(OR($C1354="",N(TOP!$C$12)=0),"",N($J1354)/TOP!$C$12)</f>
        <v/>
      </c>
      <c r="N1354" s="37" t="str">
        <f aca="false">IF(OR($C1354="",N(TOP!$C$13)=0),"",N($K1354)/TOP!$C$13)</f>
        <v/>
      </c>
      <c r="O1354" s="37" t="str">
        <f aca="false">IF(OR($C1354="",N(TOP!$C$14)=0),"",N($L1354)/TOP!$C$14)</f>
        <v/>
      </c>
      <c r="P1354" s="42" t="str">
        <f aca="false">IF($C1354="","",IFERROR(CHOOSE(MATCH(TOP!$C$10,{"【期間A】","【期間B】","【期間C】"},0),N($M1354),N($N1354),N($O1354)),0))</f>
        <v/>
      </c>
    </row>
    <row r="1355" customFormat="false" ht="15" hidden="false" customHeight="false" outlineLevel="0" collapsed="false">
      <c r="B1355" s="12" t="n">
        <v>1350</v>
      </c>
      <c r="C1355" s="36" t="str">
        <f aca="false">IF(②実績CSV_期間A!$M1351="","",②実績CSV_期間A!$M1351&amp;"")</f>
        <v/>
      </c>
      <c r="D1355" s="12" t="str">
        <f aca="false">IF($C1355="","",②実績CSV_期間A!$N1351)</f>
        <v/>
      </c>
      <c r="E1355" s="12" t="str">
        <f aca="false">IF($C1355="","",RIGHT($D1355,1))</f>
        <v/>
      </c>
      <c r="F1355" s="41" t="str">
        <f aca="false">IF($C1355="","",IFERROR(INDEX(サイズ換算マスタ!$C$6:$C$8,MATCH($E1355,サイズ換算マスタ!$B$6:$B$8,0)),1))</f>
        <v/>
      </c>
      <c r="G1355" s="38" t="str">
        <f aca="false">IF($C1355="","",SUMIFS(②実績CSV_期間A!$AA$2:$AA$5001,②実績CSV_期間A!$M$2:$M$5001,$C1355))</f>
        <v/>
      </c>
      <c r="H1355" s="38" t="str">
        <f aca="false">IF($C1355="","",SUMIFS(③実績CSV_期間B!$AA$2:$AA$5001,③実績CSV_期間B!$M$2:$M$5001,$C1355))</f>
        <v/>
      </c>
      <c r="I1355" s="38" t="str">
        <f aca="false">IF($C1355="","",SUMIFS(④実績CSV_期間C!$AA$2:$AA$5001,④実績CSV_期間C!$M$2:$M$5001,$C1355))</f>
        <v/>
      </c>
      <c r="J1355" s="38" t="str">
        <f aca="false">IF($C1355="","",N($F1355)*N($G1355))</f>
        <v/>
      </c>
      <c r="K1355" s="38" t="str">
        <f aca="false">IF($C1355="","",N($F1355)*N($H1355))</f>
        <v/>
      </c>
      <c r="L1355" s="38" t="str">
        <f aca="false">IF($C1355="","",N($F1355)*N($I1355))</f>
        <v/>
      </c>
      <c r="M1355" s="37" t="str">
        <f aca="false">IF(OR($C1355="",N(TOP!$C$12)=0),"",N($J1355)/TOP!$C$12)</f>
        <v/>
      </c>
      <c r="N1355" s="37" t="str">
        <f aca="false">IF(OR($C1355="",N(TOP!$C$13)=0),"",N($K1355)/TOP!$C$13)</f>
        <v/>
      </c>
      <c r="O1355" s="37" t="str">
        <f aca="false">IF(OR($C1355="",N(TOP!$C$14)=0),"",N($L1355)/TOP!$C$14)</f>
        <v/>
      </c>
      <c r="P1355" s="42" t="str">
        <f aca="false">IF($C1355="","",IFERROR(CHOOSE(MATCH(TOP!$C$10,{"【期間A】","【期間B】","【期間C】"},0),N($M1355),N($N1355),N($O1355)),0))</f>
        <v/>
      </c>
    </row>
    <row r="1356" customFormat="false" ht="15" hidden="false" customHeight="false" outlineLevel="0" collapsed="false">
      <c r="B1356" s="12" t="n">
        <v>1351</v>
      </c>
      <c r="C1356" s="36" t="str">
        <f aca="false">IF(②実績CSV_期間A!$M1352="","",②実績CSV_期間A!$M1352&amp;"")</f>
        <v/>
      </c>
      <c r="D1356" s="12" t="str">
        <f aca="false">IF($C1356="","",②実績CSV_期間A!$N1352)</f>
        <v/>
      </c>
      <c r="E1356" s="12" t="str">
        <f aca="false">IF($C1356="","",RIGHT($D1356,1))</f>
        <v/>
      </c>
      <c r="F1356" s="41" t="str">
        <f aca="false">IF($C1356="","",IFERROR(INDEX(サイズ換算マスタ!$C$6:$C$8,MATCH($E1356,サイズ換算マスタ!$B$6:$B$8,0)),1))</f>
        <v/>
      </c>
      <c r="G1356" s="38" t="str">
        <f aca="false">IF($C1356="","",SUMIFS(②実績CSV_期間A!$AA$2:$AA$5001,②実績CSV_期間A!$M$2:$M$5001,$C1356))</f>
        <v/>
      </c>
      <c r="H1356" s="38" t="str">
        <f aca="false">IF($C1356="","",SUMIFS(③実績CSV_期間B!$AA$2:$AA$5001,③実績CSV_期間B!$M$2:$M$5001,$C1356))</f>
        <v/>
      </c>
      <c r="I1356" s="38" t="str">
        <f aca="false">IF($C1356="","",SUMIFS(④実績CSV_期間C!$AA$2:$AA$5001,④実績CSV_期間C!$M$2:$M$5001,$C1356))</f>
        <v/>
      </c>
      <c r="J1356" s="38" t="str">
        <f aca="false">IF($C1356="","",N($F1356)*N($G1356))</f>
        <v/>
      </c>
      <c r="K1356" s="38" t="str">
        <f aca="false">IF($C1356="","",N($F1356)*N($H1356))</f>
        <v/>
      </c>
      <c r="L1356" s="38" t="str">
        <f aca="false">IF($C1356="","",N($F1356)*N($I1356))</f>
        <v/>
      </c>
      <c r="M1356" s="37" t="str">
        <f aca="false">IF(OR($C1356="",N(TOP!$C$12)=0),"",N($J1356)/TOP!$C$12)</f>
        <v/>
      </c>
      <c r="N1356" s="37" t="str">
        <f aca="false">IF(OR($C1356="",N(TOP!$C$13)=0),"",N($K1356)/TOP!$C$13)</f>
        <v/>
      </c>
      <c r="O1356" s="37" t="str">
        <f aca="false">IF(OR($C1356="",N(TOP!$C$14)=0),"",N($L1356)/TOP!$C$14)</f>
        <v/>
      </c>
      <c r="P1356" s="42" t="str">
        <f aca="false">IF($C1356="","",IFERROR(CHOOSE(MATCH(TOP!$C$10,{"【期間A】","【期間B】","【期間C】"},0),N($M1356),N($N1356),N($O1356)),0))</f>
        <v/>
      </c>
    </row>
    <row r="1357" customFormat="false" ht="15" hidden="false" customHeight="false" outlineLevel="0" collapsed="false">
      <c r="B1357" s="12" t="n">
        <v>1352</v>
      </c>
      <c r="C1357" s="36" t="str">
        <f aca="false">IF(②実績CSV_期間A!$M1353="","",②実績CSV_期間A!$M1353&amp;"")</f>
        <v/>
      </c>
      <c r="D1357" s="12" t="str">
        <f aca="false">IF($C1357="","",②実績CSV_期間A!$N1353)</f>
        <v/>
      </c>
      <c r="E1357" s="12" t="str">
        <f aca="false">IF($C1357="","",RIGHT($D1357,1))</f>
        <v/>
      </c>
      <c r="F1357" s="41" t="str">
        <f aca="false">IF($C1357="","",IFERROR(INDEX(サイズ換算マスタ!$C$6:$C$8,MATCH($E1357,サイズ換算マスタ!$B$6:$B$8,0)),1))</f>
        <v/>
      </c>
      <c r="G1357" s="38" t="str">
        <f aca="false">IF($C1357="","",SUMIFS(②実績CSV_期間A!$AA$2:$AA$5001,②実績CSV_期間A!$M$2:$M$5001,$C1357))</f>
        <v/>
      </c>
      <c r="H1357" s="38" t="str">
        <f aca="false">IF($C1357="","",SUMIFS(③実績CSV_期間B!$AA$2:$AA$5001,③実績CSV_期間B!$M$2:$M$5001,$C1357))</f>
        <v/>
      </c>
      <c r="I1357" s="38" t="str">
        <f aca="false">IF($C1357="","",SUMIFS(④実績CSV_期間C!$AA$2:$AA$5001,④実績CSV_期間C!$M$2:$M$5001,$C1357))</f>
        <v/>
      </c>
      <c r="J1357" s="38" t="str">
        <f aca="false">IF($C1357="","",N($F1357)*N($G1357))</f>
        <v/>
      </c>
      <c r="K1357" s="38" t="str">
        <f aca="false">IF($C1357="","",N($F1357)*N($H1357))</f>
        <v/>
      </c>
      <c r="L1357" s="38" t="str">
        <f aca="false">IF($C1357="","",N($F1357)*N($I1357))</f>
        <v/>
      </c>
      <c r="M1357" s="37" t="str">
        <f aca="false">IF(OR($C1357="",N(TOP!$C$12)=0),"",N($J1357)/TOP!$C$12)</f>
        <v/>
      </c>
      <c r="N1357" s="37" t="str">
        <f aca="false">IF(OR($C1357="",N(TOP!$C$13)=0),"",N($K1357)/TOP!$C$13)</f>
        <v/>
      </c>
      <c r="O1357" s="37" t="str">
        <f aca="false">IF(OR($C1357="",N(TOP!$C$14)=0),"",N($L1357)/TOP!$C$14)</f>
        <v/>
      </c>
      <c r="P1357" s="42" t="str">
        <f aca="false">IF($C1357="","",IFERROR(CHOOSE(MATCH(TOP!$C$10,{"【期間A】","【期間B】","【期間C】"},0),N($M1357),N($N1357),N($O1357)),0))</f>
        <v/>
      </c>
    </row>
    <row r="1358" customFormat="false" ht="15" hidden="false" customHeight="false" outlineLevel="0" collapsed="false">
      <c r="B1358" s="12" t="n">
        <v>1353</v>
      </c>
      <c r="C1358" s="36" t="str">
        <f aca="false">IF(②実績CSV_期間A!$M1354="","",②実績CSV_期間A!$M1354&amp;"")</f>
        <v/>
      </c>
      <c r="D1358" s="12" t="str">
        <f aca="false">IF($C1358="","",②実績CSV_期間A!$N1354)</f>
        <v/>
      </c>
      <c r="E1358" s="12" t="str">
        <f aca="false">IF($C1358="","",RIGHT($D1358,1))</f>
        <v/>
      </c>
      <c r="F1358" s="41" t="str">
        <f aca="false">IF($C1358="","",IFERROR(INDEX(サイズ換算マスタ!$C$6:$C$8,MATCH($E1358,サイズ換算マスタ!$B$6:$B$8,0)),1))</f>
        <v/>
      </c>
      <c r="G1358" s="38" t="str">
        <f aca="false">IF($C1358="","",SUMIFS(②実績CSV_期間A!$AA$2:$AA$5001,②実績CSV_期間A!$M$2:$M$5001,$C1358))</f>
        <v/>
      </c>
      <c r="H1358" s="38" t="str">
        <f aca="false">IF($C1358="","",SUMIFS(③実績CSV_期間B!$AA$2:$AA$5001,③実績CSV_期間B!$M$2:$M$5001,$C1358))</f>
        <v/>
      </c>
      <c r="I1358" s="38" t="str">
        <f aca="false">IF($C1358="","",SUMIFS(④実績CSV_期間C!$AA$2:$AA$5001,④実績CSV_期間C!$M$2:$M$5001,$C1358))</f>
        <v/>
      </c>
      <c r="J1358" s="38" t="str">
        <f aca="false">IF($C1358="","",N($F1358)*N($G1358))</f>
        <v/>
      </c>
      <c r="K1358" s="38" t="str">
        <f aca="false">IF($C1358="","",N($F1358)*N($H1358))</f>
        <v/>
      </c>
      <c r="L1358" s="38" t="str">
        <f aca="false">IF($C1358="","",N($F1358)*N($I1358))</f>
        <v/>
      </c>
      <c r="M1358" s="37" t="str">
        <f aca="false">IF(OR($C1358="",N(TOP!$C$12)=0),"",N($J1358)/TOP!$C$12)</f>
        <v/>
      </c>
      <c r="N1358" s="37" t="str">
        <f aca="false">IF(OR($C1358="",N(TOP!$C$13)=0),"",N($K1358)/TOP!$C$13)</f>
        <v/>
      </c>
      <c r="O1358" s="37" t="str">
        <f aca="false">IF(OR($C1358="",N(TOP!$C$14)=0),"",N($L1358)/TOP!$C$14)</f>
        <v/>
      </c>
      <c r="P1358" s="42" t="str">
        <f aca="false">IF($C1358="","",IFERROR(CHOOSE(MATCH(TOP!$C$10,{"【期間A】","【期間B】","【期間C】"},0),N($M1358),N($N1358),N($O1358)),0))</f>
        <v/>
      </c>
    </row>
    <row r="1359" customFormat="false" ht="15" hidden="false" customHeight="false" outlineLevel="0" collapsed="false">
      <c r="B1359" s="12" t="n">
        <v>1354</v>
      </c>
      <c r="C1359" s="36" t="str">
        <f aca="false">IF(②実績CSV_期間A!$M1355="","",②実績CSV_期間A!$M1355&amp;"")</f>
        <v/>
      </c>
      <c r="D1359" s="12" t="str">
        <f aca="false">IF($C1359="","",②実績CSV_期間A!$N1355)</f>
        <v/>
      </c>
      <c r="E1359" s="12" t="str">
        <f aca="false">IF($C1359="","",RIGHT($D1359,1))</f>
        <v/>
      </c>
      <c r="F1359" s="41" t="str">
        <f aca="false">IF($C1359="","",IFERROR(INDEX(サイズ換算マスタ!$C$6:$C$8,MATCH($E1359,サイズ換算マスタ!$B$6:$B$8,0)),1))</f>
        <v/>
      </c>
      <c r="G1359" s="38" t="str">
        <f aca="false">IF($C1359="","",SUMIFS(②実績CSV_期間A!$AA$2:$AA$5001,②実績CSV_期間A!$M$2:$M$5001,$C1359))</f>
        <v/>
      </c>
      <c r="H1359" s="38" t="str">
        <f aca="false">IF($C1359="","",SUMIFS(③実績CSV_期間B!$AA$2:$AA$5001,③実績CSV_期間B!$M$2:$M$5001,$C1359))</f>
        <v/>
      </c>
      <c r="I1359" s="38" t="str">
        <f aca="false">IF($C1359="","",SUMIFS(④実績CSV_期間C!$AA$2:$AA$5001,④実績CSV_期間C!$M$2:$M$5001,$C1359))</f>
        <v/>
      </c>
      <c r="J1359" s="38" t="str">
        <f aca="false">IF($C1359="","",N($F1359)*N($G1359))</f>
        <v/>
      </c>
      <c r="K1359" s="38" t="str">
        <f aca="false">IF($C1359="","",N($F1359)*N($H1359))</f>
        <v/>
      </c>
      <c r="L1359" s="38" t="str">
        <f aca="false">IF($C1359="","",N($F1359)*N($I1359))</f>
        <v/>
      </c>
      <c r="M1359" s="37" t="str">
        <f aca="false">IF(OR($C1359="",N(TOP!$C$12)=0),"",N($J1359)/TOP!$C$12)</f>
        <v/>
      </c>
      <c r="N1359" s="37" t="str">
        <f aca="false">IF(OR($C1359="",N(TOP!$C$13)=0),"",N($K1359)/TOP!$C$13)</f>
        <v/>
      </c>
      <c r="O1359" s="37" t="str">
        <f aca="false">IF(OR($C1359="",N(TOP!$C$14)=0),"",N($L1359)/TOP!$C$14)</f>
        <v/>
      </c>
      <c r="P1359" s="42" t="str">
        <f aca="false">IF($C1359="","",IFERROR(CHOOSE(MATCH(TOP!$C$10,{"【期間A】","【期間B】","【期間C】"},0),N($M1359),N($N1359),N($O1359)),0))</f>
        <v/>
      </c>
    </row>
    <row r="1360" customFormat="false" ht="15" hidden="false" customHeight="false" outlineLevel="0" collapsed="false">
      <c r="B1360" s="12" t="n">
        <v>1355</v>
      </c>
      <c r="C1360" s="36" t="str">
        <f aca="false">IF(②実績CSV_期間A!$M1356="","",②実績CSV_期間A!$M1356&amp;"")</f>
        <v/>
      </c>
      <c r="D1360" s="12" t="str">
        <f aca="false">IF($C1360="","",②実績CSV_期間A!$N1356)</f>
        <v/>
      </c>
      <c r="E1360" s="12" t="str">
        <f aca="false">IF($C1360="","",RIGHT($D1360,1))</f>
        <v/>
      </c>
      <c r="F1360" s="41" t="str">
        <f aca="false">IF($C1360="","",IFERROR(INDEX(サイズ換算マスタ!$C$6:$C$8,MATCH($E1360,サイズ換算マスタ!$B$6:$B$8,0)),1))</f>
        <v/>
      </c>
      <c r="G1360" s="38" t="str">
        <f aca="false">IF($C1360="","",SUMIFS(②実績CSV_期間A!$AA$2:$AA$5001,②実績CSV_期間A!$M$2:$M$5001,$C1360))</f>
        <v/>
      </c>
      <c r="H1360" s="38" t="str">
        <f aca="false">IF($C1360="","",SUMIFS(③実績CSV_期間B!$AA$2:$AA$5001,③実績CSV_期間B!$M$2:$M$5001,$C1360))</f>
        <v/>
      </c>
      <c r="I1360" s="38" t="str">
        <f aca="false">IF($C1360="","",SUMIFS(④実績CSV_期間C!$AA$2:$AA$5001,④実績CSV_期間C!$M$2:$M$5001,$C1360))</f>
        <v/>
      </c>
      <c r="J1360" s="38" t="str">
        <f aca="false">IF($C1360="","",N($F1360)*N($G1360))</f>
        <v/>
      </c>
      <c r="K1360" s="38" t="str">
        <f aca="false">IF($C1360="","",N($F1360)*N($H1360))</f>
        <v/>
      </c>
      <c r="L1360" s="38" t="str">
        <f aca="false">IF($C1360="","",N($F1360)*N($I1360))</f>
        <v/>
      </c>
      <c r="M1360" s="37" t="str">
        <f aca="false">IF(OR($C1360="",N(TOP!$C$12)=0),"",N($J1360)/TOP!$C$12)</f>
        <v/>
      </c>
      <c r="N1360" s="37" t="str">
        <f aca="false">IF(OR($C1360="",N(TOP!$C$13)=0),"",N($K1360)/TOP!$C$13)</f>
        <v/>
      </c>
      <c r="O1360" s="37" t="str">
        <f aca="false">IF(OR($C1360="",N(TOP!$C$14)=0),"",N($L1360)/TOP!$C$14)</f>
        <v/>
      </c>
      <c r="P1360" s="42" t="str">
        <f aca="false">IF($C1360="","",IFERROR(CHOOSE(MATCH(TOP!$C$10,{"【期間A】","【期間B】","【期間C】"},0),N($M1360),N($N1360),N($O1360)),0))</f>
        <v/>
      </c>
    </row>
    <row r="1361" customFormat="false" ht="15" hidden="false" customHeight="false" outlineLevel="0" collapsed="false">
      <c r="B1361" s="12" t="n">
        <v>1356</v>
      </c>
      <c r="C1361" s="36" t="str">
        <f aca="false">IF(②実績CSV_期間A!$M1357="","",②実績CSV_期間A!$M1357&amp;"")</f>
        <v/>
      </c>
      <c r="D1361" s="12" t="str">
        <f aca="false">IF($C1361="","",②実績CSV_期間A!$N1357)</f>
        <v/>
      </c>
      <c r="E1361" s="12" t="str">
        <f aca="false">IF($C1361="","",RIGHT($D1361,1))</f>
        <v/>
      </c>
      <c r="F1361" s="41" t="str">
        <f aca="false">IF($C1361="","",IFERROR(INDEX(サイズ換算マスタ!$C$6:$C$8,MATCH($E1361,サイズ換算マスタ!$B$6:$B$8,0)),1))</f>
        <v/>
      </c>
      <c r="G1361" s="38" t="str">
        <f aca="false">IF($C1361="","",SUMIFS(②実績CSV_期間A!$AA$2:$AA$5001,②実績CSV_期間A!$M$2:$M$5001,$C1361))</f>
        <v/>
      </c>
      <c r="H1361" s="38" t="str">
        <f aca="false">IF($C1361="","",SUMIFS(③実績CSV_期間B!$AA$2:$AA$5001,③実績CSV_期間B!$M$2:$M$5001,$C1361))</f>
        <v/>
      </c>
      <c r="I1361" s="38" t="str">
        <f aca="false">IF($C1361="","",SUMIFS(④実績CSV_期間C!$AA$2:$AA$5001,④実績CSV_期間C!$M$2:$M$5001,$C1361))</f>
        <v/>
      </c>
      <c r="J1361" s="38" t="str">
        <f aca="false">IF($C1361="","",N($F1361)*N($G1361))</f>
        <v/>
      </c>
      <c r="K1361" s="38" t="str">
        <f aca="false">IF($C1361="","",N($F1361)*N($H1361))</f>
        <v/>
      </c>
      <c r="L1361" s="38" t="str">
        <f aca="false">IF($C1361="","",N($F1361)*N($I1361))</f>
        <v/>
      </c>
      <c r="M1361" s="37" t="str">
        <f aca="false">IF(OR($C1361="",N(TOP!$C$12)=0),"",N($J1361)/TOP!$C$12)</f>
        <v/>
      </c>
      <c r="N1361" s="37" t="str">
        <f aca="false">IF(OR($C1361="",N(TOP!$C$13)=0),"",N($K1361)/TOP!$C$13)</f>
        <v/>
      </c>
      <c r="O1361" s="37" t="str">
        <f aca="false">IF(OR($C1361="",N(TOP!$C$14)=0),"",N($L1361)/TOP!$C$14)</f>
        <v/>
      </c>
      <c r="P1361" s="42" t="str">
        <f aca="false">IF($C1361="","",IFERROR(CHOOSE(MATCH(TOP!$C$10,{"【期間A】","【期間B】","【期間C】"},0),N($M1361),N($N1361),N($O1361)),0))</f>
        <v/>
      </c>
    </row>
    <row r="1362" customFormat="false" ht="15" hidden="false" customHeight="false" outlineLevel="0" collapsed="false">
      <c r="B1362" s="12" t="n">
        <v>1357</v>
      </c>
      <c r="C1362" s="36" t="str">
        <f aca="false">IF(②実績CSV_期間A!$M1358="","",②実績CSV_期間A!$M1358&amp;"")</f>
        <v/>
      </c>
      <c r="D1362" s="12" t="str">
        <f aca="false">IF($C1362="","",②実績CSV_期間A!$N1358)</f>
        <v/>
      </c>
      <c r="E1362" s="12" t="str">
        <f aca="false">IF($C1362="","",RIGHT($D1362,1))</f>
        <v/>
      </c>
      <c r="F1362" s="41" t="str">
        <f aca="false">IF($C1362="","",IFERROR(INDEX(サイズ換算マスタ!$C$6:$C$8,MATCH($E1362,サイズ換算マスタ!$B$6:$B$8,0)),1))</f>
        <v/>
      </c>
      <c r="G1362" s="38" t="str">
        <f aca="false">IF($C1362="","",SUMIFS(②実績CSV_期間A!$AA$2:$AA$5001,②実績CSV_期間A!$M$2:$M$5001,$C1362))</f>
        <v/>
      </c>
      <c r="H1362" s="38" t="str">
        <f aca="false">IF($C1362="","",SUMIFS(③実績CSV_期間B!$AA$2:$AA$5001,③実績CSV_期間B!$M$2:$M$5001,$C1362))</f>
        <v/>
      </c>
      <c r="I1362" s="38" t="str">
        <f aca="false">IF($C1362="","",SUMIFS(④実績CSV_期間C!$AA$2:$AA$5001,④実績CSV_期間C!$M$2:$M$5001,$C1362))</f>
        <v/>
      </c>
      <c r="J1362" s="38" t="str">
        <f aca="false">IF($C1362="","",N($F1362)*N($G1362))</f>
        <v/>
      </c>
      <c r="K1362" s="38" t="str">
        <f aca="false">IF($C1362="","",N($F1362)*N($H1362))</f>
        <v/>
      </c>
      <c r="L1362" s="38" t="str">
        <f aca="false">IF($C1362="","",N($F1362)*N($I1362))</f>
        <v/>
      </c>
      <c r="M1362" s="37" t="str">
        <f aca="false">IF(OR($C1362="",N(TOP!$C$12)=0),"",N($J1362)/TOP!$C$12)</f>
        <v/>
      </c>
      <c r="N1362" s="37" t="str">
        <f aca="false">IF(OR($C1362="",N(TOP!$C$13)=0),"",N($K1362)/TOP!$C$13)</f>
        <v/>
      </c>
      <c r="O1362" s="37" t="str">
        <f aca="false">IF(OR($C1362="",N(TOP!$C$14)=0),"",N($L1362)/TOP!$C$14)</f>
        <v/>
      </c>
      <c r="P1362" s="42" t="str">
        <f aca="false">IF($C1362="","",IFERROR(CHOOSE(MATCH(TOP!$C$10,{"【期間A】","【期間B】","【期間C】"},0),N($M1362),N($N1362),N($O1362)),0))</f>
        <v/>
      </c>
    </row>
    <row r="1363" customFormat="false" ht="15" hidden="false" customHeight="false" outlineLevel="0" collapsed="false">
      <c r="B1363" s="12" t="n">
        <v>1358</v>
      </c>
      <c r="C1363" s="36" t="str">
        <f aca="false">IF(②実績CSV_期間A!$M1359="","",②実績CSV_期間A!$M1359&amp;"")</f>
        <v/>
      </c>
      <c r="D1363" s="12" t="str">
        <f aca="false">IF($C1363="","",②実績CSV_期間A!$N1359)</f>
        <v/>
      </c>
      <c r="E1363" s="12" t="str">
        <f aca="false">IF($C1363="","",RIGHT($D1363,1))</f>
        <v/>
      </c>
      <c r="F1363" s="41" t="str">
        <f aca="false">IF($C1363="","",IFERROR(INDEX(サイズ換算マスタ!$C$6:$C$8,MATCH($E1363,サイズ換算マスタ!$B$6:$B$8,0)),1))</f>
        <v/>
      </c>
      <c r="G1363" s="38" t="str">
        <f aca="false">IF($C1363="","",SUMIFS(②実績CSV_期間A!$AA$2:$AA$5001,②実績CSV_期間A!$M$2:$M$5001,$C1363))</f>
        <v/>
      </c>
      <c r="H1363" s="38" t="str">
        <f aca="false">IF($C1363="","",SUMIFS(③実績CSV_期間B!$AA$2:$AA$5001,③実績CSV_期間B!$M$2:$M$5001,$C1363))</f>
        <v/>
      </c>
      <c r="I1363" s="38" t="str">
        <f aca="false">IF($C1363="","",SUMIFS(④実績CSV_期間C!$AA$2:$AA$5001,④実績CSV_期間C!$M$2:$M$5001,$C1363))</f>
        <v/>
      </c>
      <c r="J1363" s="38" t="str">
        <f aca="false">IF($C1363="","",N($F1363)*N($G1363))</f>
        <v/>
      </c>
      <c r="K1363" s="38" t="str">
        <f aca="false">IF($C1363="","",N($F1363)*N($H1363))</f>
        <v/>
      </c>
      <c r="L1363" s="38" t="str">
        <f aca="false">IF($C1363="","",N($F1363)*N($I1363))</f>
        <v/>
      </c>
      <c r="M1363" s="37" t="str">
        <f aca="false">IF(OR($C1363="",N(TOP!$C$12)=0),"",N($J1363)/TOP!$C$12)</f>
        <v/>
      </c>
      <c r="N1363" s="37" t="str">
        <f aca="false">IF(OR($C1363="",N(TOP!$C$13)=0),"",N($K1363)/TOP!$C$13)</f>
        <v/>
      </c>
      <c r="O1363" s="37" t="str">
        <f aca="false">IF(OR($C1363="",N(TOP!$C$14)=0),"",N($L1363)/TOP!$C$14)</f>
        <v/>
      </c>
      <c r="P1363" s="42" t="str">
        <f aca="false">IF($C1363="","",IFERROR(CHOOSE(MATCH(TOP!$C$10,{"【期間A】","【期間B】","【期間C】"},0),N($M1363),N($N1363),N($O1363)),0))</f>
        <v/>
      </c>
    </row>
    <row r="1364" customFormat="false" ht="15" hidden="false" customHeight="false" outlineLevel="0" collapsed="false">
      <c r="B1364" s="12" t="n">
        <v>1359</v>
      </c>
      <c r="C1364" s="36" t="str">
        <f aca="false">IF(②実績CSV_期間A!$M1360="","",②実績CSV_期間A!$M1360&amp;"")</f>
        <v/>
      </c>
      <c r="D1364" s="12" t="str">
        <f aca="false">IF($C1364="","",②実績CSV_期間A!$N1360)</f>
        <v/>
      </c>
      <c r="E1364" s="12" t="str">
        <f aca="false">IF($C1364="","",RIGHT($D1364,1))</f>
        <v/>
      </c>
      <c r="F1364" s="41" t="str">
        <f aca="false">IF($C1364="","",IFERROR(INDEX(サイズ換算マスタ!$C$6:$C$8,MATCH($E1364,サイズ換算マスタ!$B$6:$B$8,0)),1))</f>
        <v/>
      </c>
      <c r="G1364" s="38" t="str">
        <f aca="false">IF($C1364="","",SUMIFS(②実績CSV_期間A!$AA$2:$AA$5001,②実績CSV_期間A!$M$2:$M$5001,$C1364))</f>
        <v/>
      </c>
      <c r="H1364" s="38" t="str">
        <f aca="false">IF($C1364="","",SUMIFS(③実績CSV_期間B!$AA$2:$AA$5001,③実績CSV_期間B!$M$2:$M$5001,$C1364))</f>
        <v/>
      </c>
      <c r="I1364" s="38" t="str">
        <f aca="false">IF($C1364="","",SUMIFS(④実績CSV_期間C!$AA$2:$AA$5001,④実績CSV_期間C!$M$2:$M$5001,$C1364))</f>
        <v/>
      </c>
      <c r="J1364" s="38" t="str">
        <f aca="false">IF($C1364="","",N($F1364)*N($G1364))</f>
        <v/>
      </c>
      <c r="K1364" s="38" t="str">
        <f aca="false">IF($C1364="","",N($F1364)*N($H1364))</f>
        <v/>
      </c>
      <c r="L1364" s="38" t="str">
        <f aca="false">IF($C1364="","",N($F1364)*N($I1364))</f>
        <v/>
      </c>
      <c r="M1364" s="37" t="str">
        <f aca="false">IF(OR($C1364="",N(TOP!$C$12)=0),"",N($J1364)/TOP!$C$12)</f>
        <v/>
      </c>
      <c r="N1364" s="37" t="str">
        <f aca="false">IF(OR($C1364="",N(TOP!$C$13)=0),"",N($K1364)/TOP!$C$13)</f>
        <v/>
      </c>
      <c r="O1364" s="37" t="str">
        <f aca="false">IF(OR($C1364="",N(TOP!$C$14)=0),"",N($L1364)/TOP!$C$14)</f>
        <v/>
      </c>
      <c r="P1364" s="42" t="str">
        <f aca="false">IF($C1364="","",IFERROR(CHOOSE(MATCH(TOP!$C$10,{"【期間A】","【期間B】","【期間C】"},0),N($M1364),N($N1364),N($O1364)),0))</f>
        <v/>
      </c>
    </row>
    <row r="1365" customFormat="false" ht="15" hidden="false" customHeight="false" outlineLevel="0" collapsed="false">
      <c r="B1365" s="12" t="n">
        <v>1360</v>
      </c>
      <c r="C1365" s="36" t="str">
        <f aca="false">IF(②実績CSV_期間A!$M1361="","",②実績CSV_期間A!$M1361&amp;"")</f>
        <v/>
      </c>
      <c r="D1365" s="12" t="str">
        <f aca="false">IF($C1365="","",②実績CSV_期間A!$N1361)</f>
        <v/>
      </c>
      <c r="E1365" s="12" t="str">
        <f aca="false">IF($C1365="","",RIGHT($D1365,1))</f>
        <v/>
      </c>
      <c r="F1365" s="41" t="str">
        <f aca="false">IF($C1365="","",IFERROR(INDEX(サイズ換算マスタ!$C$6:$C$8,MATCH($E1365,サイズ換算マスタ!$B$6:$B$8,0)),1))</f>
        <v/>
      </c>
      <c r="G1365" s="38" t="str">
        <f aca="false">IF($C1365="","",SUMIFS(②実績CSV_期間A!$AA$2:$AA$5001,②実績CSV_期間A!$M$2:$M$5001,$C1365))</f>
        <v/>
      </c>
      <c r="H1365" s="38" t="str">
        <f aca="false">IF($C1365="","",SUMIFS(③実績CSV_期間B!$AA$2:$AA$5001,③実績CSV_期間B!$M$2:$M$5001,$C1365))</f>
        <v/>
      </c>
      <c r="I1365" s="38" t="str">
        <f aca="false">IF($C1365="","",SUMIFS(④実績CSV_期間C!$AA$2:$AA$5001,④実績CSV_期間C!$M$2:$M$5001,$C1365))</f>
        <v/>
      </c>
      <c r="J1365" s="38" t="str">
        <f aca="false">IF($C1365="","",N($F1365)*N($G1365))</f>
        <v/>
      </c>
      <c r="K1365" s="38" t="str">
        <f aca="false">IF($C1365="","",N($F1365)*N($H1365))</f>
        <v/>
      </c>
      <c r="L1365" s="38" t="str">
        <f aca="false">IF($C1365="","",N($F1365)*N($I1365))</f>
        <v/>
      </c>
      <c r="M1365" s="37" t="str">
        <f aca="false">IF(OR($C1365="",N(TOP!$C$12)=0),"",N($J1365)/TOP!$C$12)</f>
        <v/>
      </c>
      <c r="N1365" s="37" t="str">
        <f aca="false">IF(OR($C1365="",N(TOP!$C$13)=0),"",N($K1365)/TOP!$C$13)</f>
        <v/>
      </c>
      <c r="O1365" s="37" t="str">
        <f aca="false">IF(OR($C1365="",N(TOP!$C$14)=0),"",N($L1365)/TOP!$C$14)</f>
        <v/>
      </c>
      <c r="P1365" s="42" t="str">
        <f aca="false">IF($C1365="","",IFERROR(CHOOSE(MATCH(TOP!$C$10,{"【期間A】","【期間B】","【期間C】"},0),N($M1365),N($N1365),N($O1365)),0))</f>
        <v/>
      </c>
    </row>
    <row r="1366" customFormat="false" ht="15" hidden="false" customHeight="false" outlineLevel="0" collapsed="false">
      <c r="B1366" s="12" t="n">
        <v>1361</v>
      </c>
      <c r="C1366" s="36" t="str">
        <f aca="false">IF(②実績CSV_期間A!$M1362="","",②実績CSV_期間A!$M1362&amp;"")</f>
        <v/>
      </c>
      <c r="D1366" s="12" t="str">
        <f aca="false">IF($C1366="","",②実績CSV_期間A!$N1362)</f>
        <v/>
      </c>
      <c r="E1366" s="12" t="str">
        <f aca="false">IF($C1366="","",RIGHT($D1366,1))</f>
        <v/>
      </c>
      <c r="F1366" s="41" t="str">
        <f aca="false">IF($C1366="","",IFERROR(INDEX(サイズ換算マスタ!$C$6:$C$8,MATCH($E1366,サイズ換算マスタ!$B$6:$B$8,0)),1))</f>
        <v/>
      </c>
      <c r="G1366" s="38" t="str">
        <f aca="false">IF($C1366="","",SUMIFS(②実績CSV_期間A!$AA$2:$AA$5001,②実績CSV_期間A!$M$2:$M$5001,$C1366))</f>
        <v/>
      </c>
      <c r="H1366" s="38" t="str">
        <f aca="false">IF($C1366="","",SUMIFS(③実績CSV_期間B!$AA$2:$AA$5001,③実績CSV_期間B!$M$2:$M$5001,$C1366))</f>
        <v/>
      </c>
      <c r="I1366" s="38" t="str">
        <f aca="false">IF($C1366="","",SUMIFS(④実績CSV_期間C!$AA$2:$AA$5001,④実績CSV_期間C!$M$2:$M$5001,$C1366))</f>
        <v/>
      </c>
      <c r="J1366" s="38" t="str">
        <f aca="false">IF($C1366="","",N($F1366)*N($G1366))</f>
        <v/>
      </c>
      <c r="K1366" s="38" t="str">
        <f aca="false">IF($C1366="","",N($F1366)*N($H1366))</f>
        <v/>
      </c>
      <c r="L1366" s="38" t="str">
        <f aca="false">IF($C1366="","",N($F1366)*N($I1366))</f>
        <v/>
      </c>
      <c r="M1366" s="37" t="str">
        <f aca="false">IF(OR($C1366="",N(TOP!$C$12)=0),"",N($J1366)/TOP!$C$12)</f>
        <v/>
      </c>
      <c r="N1366" s="37" t="str">
        <f aca="false">IF(OR($C1366="",N(TOP!$C$13)=0),"",N($K1366)/TOP!$C$13)</f>
        <v/>
      </c>
      <c r="O1366" s="37" t="str">
        <f aca="false">IF(OR($C1366="",N(TOP!$C$14)=0),"",N($L1366)/TOP!$C$14)</f>
        <v/>
      </c>
      <c r="P1366" s="42" t="str">
        <f aca="false">IF($C1366="","",IFERROR(CHOOSE(MATCH(TOP!$C$10,{"【期間A】","【期間B】","【期間C】"},0),N($M1366),N($N1366),N($O1366)),0))</f>
        <v/>
      </c>
    </row>
    <row r="1367" customFormat="false" ht="15" hidden="false" customHeight="false" outlineLevel="0" collapsed="false">
      <c r="B1367" s="12" t="n">
        <v>1362</v>
      </c>
      <c r="C1367" s="36" t="str">
        <f aca="false">IF(②実績CSV_期間A!$M1363="","",②実績CSV_期間A!$M1363&amp;"")</f>
        <v/>
      </c>
      <c r="D1367" s="12" t="str">
        <f aca="false">IF($C1367="","",②実績CSV_期間A!$N1363)</f>
        <v/>
      </c>
      <c r="E1367" s="12" t="str">
        <f aca="false">IF($C1367="","",RIGHT($D1367,1))</f>
        <v/>
      </c>
      <c r="F1367" s="41" t="str">
        <f aca="false">IF($C1367="","",IFERROR(INDEX(サイズ換算マスタ!$C$6:$C$8,MATCH($E1367,サイズ換算マスタ!$B$6:$B$8,0)),1))</f>
        <v/>
      </c>
      <c r="G1367" s="38" t="str">
        <f aca="false">IF($C1367="","",SUMIFS(②実績CSV_期間A!$AA$2:$AA$5001,②実績CSV_期間A!$M$2:$M$5001,$C1367))</f>
        <v/>
      </c>
      <c r="H1367" s="38" t="str">
        <f aca="false">IF($C1367="","",SUMIFS(③実績CSV_期間B!$AA$2:$AA$5001,③実績CSV_期間B!$M$2:$M$5001,$C1367))</f>
        <v/>
      </c>
      <c r="I1367" s="38" t="str">
        <f aca="false">IF($C1367="","",SUMIFS(④実績CSV_期間C!$AA$2:$AA$5001,④実績CSV_期間C!$M$2:$M$5001,$C1367))</f>
        <v/>
      </c>
      <c r="J1367" s="38" t="str">
        <f aca="false">IF($C1367="","",N($F1367)*N($G1367))</f>
        <v/>
      </c>
      <c r="K1367" s="38" t="str">
        <f aca="false">IF($C1367="","",N($F1367)*N($H1367))</f>
        <v/>
      </c>
      <c r="L1367" s="38" t="str">
        <f aca="false">IF($C1367="","",N($F1367)*N($I1367))</f>
        <v/>
      </c>
      <c r="M1367" s="37" t="str">
        <f aca="false">IF(OR($C1367="",N(TOP!$C$12)=0),"",N($J1367)/TOP!$C$12)</f>
        <v/>
      </c>
      <c r="N1367" s="37" t="str">
        <f aca="false">IF(OR($C1367="",N(TOP!$C$13)=0),"",N($K1367)/TOP!$C$13)</f>
        <v/>
      </c>
      <c r="O1367" s="37" t="str">
        <f aca="false">IF(OR($C1367="",N(TOP!$C$14)=0),"",N($L1367)/TOP!$C$14)</f>
        <v/>
      </c>
      <c r="P1367" s="42" t="str">
        <f aca="false">IF($C1367="","",IFERROR(CHOOSE(MATCH(TOP!$C$10,{"【期間A】","【期間B】","【期間C】"},0),N($M1367),N($N1367),N($O1367)),0))</f>
        <v/>
      </c>
    </row>
    <row r="1368" customFormat="false" ht="15" hidden="false" customHeight="false" outlineLevel="0" collapsed="false">
      <c r="B1368" s="12" t="n">
        <v>1363</v>
      </c>
      <c r="C1368" s="36" t="str">
        <f aca="false">IF(②実績CSV_期間A!$M1364="","",②実績CSV_期間A!$M1364&amp;"")</f>
        <v/>
      </c>
      <c r="D1368" s="12" t="str">
        <f aca="false">IF($C1368="","",②実績CSV_期間A!$N1364)</f>
        <v/>
      </c>
      <c r="E1368" s="12" t="str">
        <f aca="false">IF($C1368="","",RIGHT($D1368,1))</f>
        <v/>
      </c>
      <c r="F1368" s="41" t="str">
        <f aca="false">IF($C1368="","",IFERROR(INDEX(サイズ換算マスタ!$C$6:$C$8,MATCH($E1368,サイズ換算マスタ!$B$6:$B$8,0)),1))</f>
        <v/>
      </c>
      <c r="G1368" s="38" t="str">
        <f aca="false">IF($C1368="","",SUMIFS(②実績CSV_期間A!$AA$2:$AA$5001,②実績CSV_期間A!$M$2:$M$5001,$C1368))</f>
        <v/>
      </c>
      <c r="H1368" s="38" t="str">
        <f aca="false">IF($C1368="","",SUMIFS(③実績CSV_期間B!$AA$2:$AA$5001,③実績CSV_期間B!$M$2:$M$5001,$C1368))</f>
        <v/>
      </c>
      <c r="I1368" s="38" t="str">
        <f aca="false">IF($C1368="","",SUMIFS(④実績CSV_期間C!$AA$2:$AA$5001,④実績CSV_期間C!$M$2:$M$5001,$C1368))</f>
        <v/>
      </c>
      <c r="J1368" s="38" t="str">
        <f aca="false">IF($C1368="","",N($F1368)*N($G1368))</f>
        <v/>
      </c>
      <c r="K1368" s="38" t="str">
        <f aca="false">IF($C1368="","",N($F1368)*N($H1368))</f>
        <v/>
      </c>
      <c r="L1368" s="38" t="str">
        <f aca="false">IF($C1368="","",N($F1368)*N($I1368))</f>
        <v/>
      </c>
      <c r="M1368" s="37" t="str">
        <f aca="false">IF(OR($C1368="",N(TOP!$C$12)=0),"",N($J1368)/TOP!$C$12)</f>
        <v/>
      </c>
      <c r="N1368" s="37" t="str">
        <f aca="false">IF(OR($C1368="",N(TOP!$C$13)=0),"",N($K1368)/TOP!$C$13)</f>
        <v/>
      </c>
      <c r="O1368" s="37" t="str">
        <f aca="false">IF(OR($C1368="",N(TOP!$C$14)=0),"",N($L1368)/TOP!$C$14)</f>
        <v/>
      </c>
      <c r="P1368" s="42" t="str">
        <f aca="false">IF($C1368="","",IFERROR(CHOOSE(MATCH(TOP!$C$10,{"【期間A】","【期間B】","【期間C】"},0),N($M1368),N($N1368),N($O1368)),0))</f>
        <v/>
      </c>
    </row>
    <row r="1369" customFormat="false" ht="15" hidden="false" customHeight="false" outlineLevel="0" collapsed="false">
      <c r="B1369" s="12" t="n">
        <v>1364</v>
      </c>
      <c r="C1369" s="36" t="str">
        <f aca="false">IF(②実績CSV_期間A!$M1365="","",②実績CSV_期間A!$M1365&amp;"")</f>
        <v/>
      </c>
      <c r="D1369" s="12" t="str">
        <f aca="false">IF($C1369="","",②実績CSV_期間A!$N1365)</f>
        <v/>
      </c>
      <c r="E1369" s="12" t="str">
        <f aca="false">IF($C1369="","",RIGHT($D1369,1))</f>
        <v/>
      </c>
      <c r="F1369" s="41" t="str">
        <f aca="false">IF($C1369="","",IFERROR(INDEX(サイズ換算マスタ!$C$6:$C$8,MATCH($E1369,サイズ換算マスタ!$B$6:$B$8,0)),1))</f>
        <v/>
      </c>
      <c r="G1369" s="38" t="str">
        <f aca="false">IF($C1369="","",SUMIFS(②実績CSV_期間A!$AA$2:$AA$5001,②実績CSV_期間A!$M$2:$M$5001,$C1369))</f>
        <v/>
      </c>
      <c r="H1369" s="38" t="str">
        <f aca="false">IF($C1369="","",SUMIFS(③実績CSV_期間B!$AA$2:$AA$5001,③実績CSV_期間B!$M$2:$M$5001,$C1369))</f>
        <v/>
      </c>
      <c r="I1369" s="38" t="str">
        <f aca="false">IF($C1369="","",SUMIFS(④実績CSV_期間C!$AA$2:$AA$5001,④実績CSV_期間C!$M$2:$M$5001,$C1369))</f>
        <v/>
      </c>
      <c r="J1369" s="38" t="str">
        <f aca="false">IF($C1369="","",N($F1369)*N($G1369))</f>
        <v/>
      </c>
      <c r="K1369" s="38" t="str">
        <f aca="false">IF($C1369="","",N($F1369)*N($H1369))</f>
        <v/>
      </c>
      <c r="L1369" s="38" t="str">
        <f aca="false">IF($C1369="","",N($F1369)*N($I1369))</f>
        <v/>
      </c>
      <c r="M1369" s="37" t="str">
        <f aca="false">IF(OR($C1369="",N(TOP!$C$12)=0),"",N($J1369)/TOP!$C$12)</f>
        <v/>
      </c>
      <c r="N1369" s="37" t="str">
        <f aca="false">IF(OR($C1369="",N(TOP!$C$13)=0),"",N($K1369)/TOP!$C$13)</f>
        <v/>
      </c>
      <c r="O1369" s="37" t="str">
        <f aca="false">IF(OR($C1369="",N(TOP!$C$14)=0),"",N($L1369)/TOP!$C$14)</f>
        <v/>
      </c>
      <c r="P1369" s="42" t="str">
        <f aca="false">IF($C1369="","",IFERROR(CHOOSE(MATCH(TOP!$C$10,{"【期間A】","【期間B】","【期間C】"},0),N($M1369),N($N1369),N($O1369)),0))</f>
        <v/>
      </c>
    </row>
    <row r="1370" customFormat="false" ht="15" hidden="false" customHeight="false" outlineLevel="0" collapsed="false">
      <c r="B1370" s="12" t="n">
        <v>1365</v>
      </c>
      <c r="C1370" s="36" t="str">
        <f aca="false">IF(②実績CSV_期間A!$M1366="","",②実績CSV_期間A!$M1366&amp;"")</f>
        <v/>
      </c>
      <c r="D1370" s="12" t="str">
        <f aca="false">IF($C1370="","",②実績CSV_期間A!$N1366)</f>
        <v/>
      </c>
      <c r="E1370" s="12" t="str">
        <f aca="false">IF($C1370="","",RIGHT($D1370,1))</f>
        <v/>
      </c>
      <c r="F1370" s="41" t="str">
        <f aca="false">IF($C1370="","",IFERROR(INDEX(サイズ換算マスタ!$C$6:$C$8,MATCH($E1370,サイズ換算マスタ!$B$6:$B$8,0)),1))</f>
        <v/>
      </c>
      <c r="G1370" s="38" t="str">
        <f aca="false">IF($C1370="","",SUMIFS(②実績CSV_期間A!$AA$2:$AA$5001,②実績CSV_期間A!$M$2:$M$5001,$C1370))</f>
        <v/>
      </c>
      <c r="H1370" s="38" t="str">
        <f aca="false">IF($C1370="","",SUMIFS(③実績CSV_期間B!$AA$2:$AA$5001,③実績CSV_期間B!$M$2:$M$5001,$C1370))</f>
        <v/>
      </c>
      <c r="I1370" s="38" t="str">
        <f aca="false">IF($C1370="","",SUMIFS(④実績CSV_期間C!$AA$2:$AA$5001,④実績CSV_期間C!$M$2:$M$5001,$C1370))</f>
        <v/>
      </c>
      <c r="J1370" s="38" t="str">
        <f aca="false">IF($C1370="","",N($F1370)*N($G1370))</f>
        <v/>
      </c>
      <c r="K1370" s="38" t="str">
        <f aca="false">IF($C1370="","",N($F1370)*N($H1370))</f>
        <v/>
      </c>
      <c r="L1370" s="38" t="str">
        <f aca="false">IF($C1370="","",N($F1370)*N($I1370))</f>
        <v/>
      </c>
      <c r="M1370" s="37" t="str">
        <f aca="false">IF(OR($C1370="",N(TOP!$C$12)=0),"",N($J1370)/TOP!$C$12)</f>
        <v/>
      </c>
      <c r="N1370" s="37" t="str">
        <f aca="false">IF(OR($C1370="",N(TOP!$C$13)=0),"",N($K1370)/TOP!$C$13)</f>
        <v/>
      </c>
      <c r="O1370" s="37" t="str">
        <f aca="false">IF(OR($C1370="",N(TOP!$C$14)=0),"",N($L1370)/TOP!$C$14)</f>
        <v/>
      </c>
      <c r="P1370" s="42" t="str">
        <f aca="false">IF($C1370="","",IFERROR(CHOOSE(MATCH(TOP!$C$10,{"【期間A】","【期間B】","【期間C】"},0),N($M1370),N($N1370),N($O1370)),0))</f>
        <v/>
      </c>
    </row>
    <row r="1371" customFormat="false" ht="15" hidden="false" customHeight="false" outlineLevel="0" collapsed="false">
      <c r="B1371" s="12" t="n">
        <v>1366</v>
      </c>
      <c r="C1371" s="36" t="str">
        <f aca="false">IF(②実績CSV_期間A!$M1367="","",②実績CSV_期間A!$M1367&amp;"")</f>
        <v/>
      </c>
      <c r="D1371" s="12" t="str">
        <f aca="false">IF($C1371="","",②実績CSV_期間A!$N1367)</f>
        <v/>
      </c>
      <c r="E1371" s="12" t="str">
        <f aca="false">IF($C1371="","",RIGHT($D1371,1))</f>
        <v/>
      </c>
      <c r="F1371" s="41" t="str">
        <f aca="false">IF($C1371="","",IFERROR(INDEX(サイズ換算マスタ!$C$6:$C$8,MATCH($E1371,サイズ換算マスタ!$B$6:$B$8,0)),1))</f>
        <v/>
      </c>
      <c r="G1371" s="38" t="str">
        <f aca="false">IF($C1371="","",SUMIFS(②実績CSV_期間A!$AA$2:$AA$5001,②実績CSV_期間A!$M$2:$M$5001,$C1371))</f>
        <v/>
      </c>
      <c r="H1371" s="38" t="str">
        <f aca="false">IF($C1371="","",SUMIFS(③実績CSV_期間B!$AA$2:$AA$5001,③実績CSV_期間B!$M$2:$M$5001,$C1371))</f>
        <v/>
      </c>
      <c r="I1371" s="38" t="str">
        <f aca="false">IF($C1371="","",SUMIFS(④実績CSV_期間C!$AA$2:$AA$5001,④実績CSV_期間C!$M$2:$M$5001,$C1371))</f>
        <v/>
      </c>
      <c r="J1371" s="38" t="str">
        <f aca="false">IF($C1371="","",N($F1371)*N($G1371))</f>
        <v/>
      </c>
      <c r="K1371" s="38" t="str">
        <f aca="false">IF($C1371="","",N($F1371)*N($H1371))</f>
        <v/>
      </c>
      <c r="L1371" s="38" t="str">
        <f aca="false">IF($C1371="","",N($F1371)*N($I1371))</f>
        <v/>
      </c>
      <c r="M1371" s="37" t="str">
        <f aca="false">IF(OR($C1371="",N(TOP!$C$12)=0),"",N($J1371)/TOP!$C$12)</f>
        <v/>
      </c>
      <c r="N1371" s="37" t="str">
        <f aca="false">IF(OR($C1371="",N(TOP!$C$13)=0),"",N($K1371)/TOP!$C$13)</f>
        <v/>
      </c>
      <c r="O1371" s="37" t="str">
        <f aca="false">IF(OR($C1371="",N(TOP!$C$14)=0),"",N($L1371)/TOP!$C$14)</f>
        <v/>
      </c>
      <c r="P1371" s="42" t="str">
        <f aca="false">IF($C1371="","",IFERROR(CHOOSE(MATCH(TOP!$C$10,{"【期間A】","【期間B】","【期間C】"},0),N($M1371),N($N1371),N($O1371)),0))</f>
        <v/>
      </c>
    </row>
    <row r="1372" customFormat="false" ht="15" hidden="false" customHeight="false" outlineLevel="0" collapsed="false">
      <c r="B1372" s="12" t="n">
        <v>1367</v>
      </c>
      <c r="C1372" s="36" t="str">
        <f aca="false">IF(②実績CSV_期間A!$M1368="","",②実績CSV_期間A!$M1368&amp;"")</f>
        <v/>
      </c>
      <c r="D1372" s="12" t="str">
        <f aca="false">IF($C1372="","",②実績CSV_期間A!$N1368)</f>
        <v/>
      </c>
      <c r="E1372" s="12" t="str">
        <f aca="false">IF($C1372="","",RIGHT($D1372,1))</f>
        <v/>
      </c>
      <c r="F1372" s="41" t="str">
        <f aca="false">IF($C1372="","",IFERROR(INDEX(サイズ換算マスタ!$C$6:$C$8,MATCH($E1372,サイズ換算マスタ!$B$6:$B$8,0)),1))</f>
        <v/>
      </c>
      <c r="G1372" s="38" t="str">
        <f aca="false">IF($C1372="","",SUMIFS(②実績CSV_期間A!$AA$2:$AA$5001,②実績CSV_期間A!$M$2:$M$5001,$C1372))</f>
        <v/>
      </c>
      <c r="H1372" s="38" t="str">
        <f aca="false">IF($C1372="","",SUMIFS(③実績CSV_期間B!$AA$2:$AA$5001,③実績CSV_期間B!$M$2:$M$5001,$C1372))</f>
        <v/>
      </c>
      <c r="I1372" s="38" t="str">
        <f aca="false">IF($C1372="","",SUMIFS(④実績CSV_期間C!$AA$2:$AA$5001,④実績CSV_期間C!$M$2:$M$5001,$C1372))</f>
        <v/>
      </c>
      <c r="J1372" s="38" t="str">
        <f aca="false">IF($C1372="","",N($F1372)*N($G1372))</f>
        <v/>
      </c>
      <c r="K1372" s="38" t="str">
        <f aca="false">IF($C1372="","",N($F1372)*N($H1372))</f>
        <v/>
      </c>
      <c r="L1372" s="38" t="str">
        <f aca="false">IF($C1372="","",N($F1372)*N($I1372))</f>
        <v/>
      </c>
      <c r="M1372" s="37" t="str">
        <f aca="false">IF(OR($C1372="",N(TOP!$C$12)=0),"",N($J1372)/TOP!$C$12)</f>
        <v/>
      </c>
      <c r="N1372" s="37" t="str">
        <f aca="false">IF(OR($C1372="",N(TOP!$C$13)=0),"",N($K1372)/TOP!$C$13)</f>
        <v/>
      </c>
      <c r="O1372" s="37" t="str">
        <f aca="false">IF(OR($C1372="",N(TOP!$C$14)=0),"",N($L1372)/TOP!$C$14)</f>
        <v/>
      </c>
      <c r="P1372" s="42" t="str">
        <f aca="false">IF($C1372="","",IFERROR(CHOOSE(MATCH(TOP!$C$10,{"【期間A】","【期間B】","【期間C】"},0),N($M1372),N($N1372),N($O1372)),0))</f>
        <v/>
      </c>
    </row>
    <row r="1373" customFormat="false" ht="15" hidden="false" customHeight="false" outlineLevel="0" collapsed="false">
      <c r="B1373" s="12" t="n">
        <v>1368</v>
      </c>
      <c r="C1373" s="36" t="str">
        <f aca="false">IF(②実績CSV_期間A!$M1369="","",②実績CSV_期間A!$M1369&amp;"")</f>
        <v/>
      </c>
      <c r="D1373" s="12" t="str">
        <f aca="false">IF($C1373="","",②実績CSV_期間A!$N1369)</f>
        <v/>
      </c>
      <c r="E1373" s="12" t="str">
        <f aca="false">IF($C1373="","",RIGHT($D1373,1))</f>
        <v/>
      </c>
      <c r="F1373" s="41" t="str">
        <f aca="false">IF($C1373="","",IFERROR(INDEX(サイズ換算マスタ!$C$6:$C$8,MATCH($E1373,サイズ換算マスタ!$B$6:$B$8,0)),1))</f>
        <v/>
      </c>
      <c r="G1373" s="38" t="str">
        <f aca="false">IF($C1373="","",SUMIFS(②実績CSV_期間A!$AA$2:$AA$5001,②実績CSV_期間A!$M$2:$M$5001,$C1373))</f>
        <v/>
      </c>
      <c r="H1373" s="38" t="str">
        <f aca="false">IF($C1373="","",SUMIFS(③実績CSV_期間B!$AA$2:$AA$5001,③実績CSV_期間B!$M$2:$M$5001,$C1373))</f>
        <v/>
      </c>
      <c r="I1373" s="38" t="str">
        <f aca="false">IF($C1373="","",SUMIFS(④実績CSV_期間C!$AA$2:$AA$5001,④実績CSV_期間C!$M$2:$M$5001,$C1373))</f>
        <v/>
      </c>
      <c r="J1373" s="38" t="str">
        <f aca="false">IF($C1373="","",N($F1373)*N($G1373))</f>
        <v/>
      </c>
      <c r="K1373" s="38" t="str">
        <f aca="false">IF($C1373="","",N($F1373)*N($H1373))</f>
        <v/>
      </c>
      <c r="L1373" s="38" t="str">
        <f aca="false">IF($C1373="","",N($F1373)*N($I1373))</f>
        <v/>
      </c>
      <c r="M1373" s="37" t="str">
        <f aca="false">IF(OR($C1373="",N(TOP!$C$12)=0),"",N($J1373)/TOP!$C$12)</f>
        <v/>
      </c>
      <c r="N1373" s="37" t="str">
        <f aca="false">IF(OR($C1373="",N(TOP!$C$13)=0),"",N($K1373)/TOP!$C$13)</f>
        <v/>
      </c>
      <c r="O1373" s="37" t="str">
        <f aca="false">IF(OR($C1373="",N(TOP!$C$14)=0),"",N($L1373)/TOP!$C$14)</f>
        <v/>
      </c>
      <c r="P1373" s="42" t="str">
        <f aca="false">IF($C1373="","",IFERROR(CHOOSE(MATCH(TOP!$C$10,{"【期間A】","【期間B】","【期間C】"},0),N($M1373),N($N1373),N($O1373)),0))</f>
        <v/>
      </c>
    </row>
    <row r="1374" customFormat="false" ht="15" hidden="false" customHeight="false" outlineLevel="0" collapsed="false">
      <c r="B1374" s="12" t="n">
        <v>1369</v>
      </c>
      <c r="C1374" s="36" t="str">
        <f aca="false">IF(②実績CSV_期間A!$M1370="","",②実績CSV_期間A!$M1370&amp;"")</f>
        <v/>
      </c>
      <c r="D1374" s="12" t="str">
        <f aca="false">IF($C1374="","",②実績CSV_期間A!$N1370)</f>
        <v/>
      </c>
      <c r="E1374" s="12" t="str">
        <f aca="false">IF($C1374="","",RIGHT($D1374,1))</f>
        <v/>
      </c>
      <c r="F1374" s="41" t="str">
        <f aca="false">IF($C1374="","",IFERROR(INDEX(サイズ換算マスタ!$C$6:$C$8,MATCH($E1374,サイズ換算マスタ!$B$6:$B$8,0)),1))</f>
        <v/>
      </c>
      <c r="G1374" s="38" t="str">
        <f aca="false">IF($C1374="","",SUMIFS(②実績CSV_期間A!$AA$2:$AA$5001,②実績CSV_期間A!$M$2:$M$5001,$C1374))</f>
        <v/>
      </c>
      <c r="H1374" s="38" t="str">
        <f aca="false">IF($C1374="","",SUMIFS(③実績CSV_期間B!$AA$2:$AA$5001,③実績CSV_期間B!$M$2:$M$5001,$C1374))</f>
        <v/>
      </c>
      <c r="I1374" s="38" t="str">
        <f aca="false">IF($C1374="","",SUMIFS(④実績CSV_期間C!$AA$2:$AA$5001,④実績CSV_期間C!$M$2:$M$5001,$C1374))</f>
        <v/>
      </c>
      <c r="J1374" s="38" t="str">
        <f aca="false">IF($C1374="","",N($F1374)*N($G1374))</f>
        <v/>
      </c>
      <c r="K1374" s="38" t="str">
        <f aca="false">IF($C1374="","",N($F1374)*N($H1374))</f>
        <v/>
      </c>
      <c r="L1374" s="38" t="str">
        <f aca="false">IF($C1374="","",N($F1374)*N($I1374))</f>
        <v/>
      </c>
      <c r="M1374" s="37" t="str">
        <f aca="false">IF(OR($C1374="",N(TOP!$C$12)=0),"",N($J1374)/TOP!$C$12)</f>
        <v/>
      </c>
      <c r="N1374" s="37" t="str">
        <f aca="false">IF(OR($C1374="",N(TOP!$C$13)=0),"",N($K1374)/TOP!$C$13)</f>
        <v/>
      </c>
      <c r="O1374" s="37" t="str">
        <f aca="false">IF(OR($C1374="",N(TOP!$C$14)=0),"",N($L1374)/TOP!$C$14)</f>
        <v/>
      </c>
      <c r="P1374" s="42" t="str">
        <f aca="false">IF($C1374="","",IFERROR(CHOOSE(MATCH(TOP!$C$10,{"【期間A】","【期間B】","【期間C】"},0),N($M1374),N($N1374),N($O1374)),0))</f>
        <v/>
      </c>
    </row>
    <row r="1375" customFormat="false" ht="15" hidden="false" customHeight="false" outlineLevel="0" collapsed="false">
      <c r="B1375" s="12" t="n">
        <v>1370</v>
      </c>
      <c r="C1375" s="36" t="str">
        <f aca="false">IF(②実績CSV_期間A!$M1371="","",②実績CSV_期間A!$M1371&amp;"")</f>
        <v/>
      </c>
      <c r="D1375" s="12" t="str">
        <f aca="false">IF($C1375="","",②実績CSV_期間A!$N1371)</f>
        <v/>
      </c>
      <c r="E1375" s="12" t="str">
        <f aca="false">IF($C1375="","",RIGHT($D1375,1))</f>
        <v/>
      </c>
      <c r="F1375" s="41" t="str">
        <f aca="false">IF($C1375="","",IFERROR(INDEX(サイズ換算マスタ!$C$6:$C$8,MATCH($E1375,サイズ換算マスタ!$B$6:$B$8,0)),1))</f>
        <v/>
      </c>
      <c r="G1375" s="38" t="str">
        <f aca="false">IF($C1375="","",SUMIFS(②実績CSV_期間A!$AA$2:$AA$5001,②実績CSV_期間A!$M$2:$M$5001,$C1375))</f>
        <v/>
      </c>
      <c r="H1375" s="38" t="str">
        <f aca="false">IF($C1375="","",SUMIFS(③実績CSV_期間B!$AA$2:$AA$5001,③実績CSV_期間B!$M$2:$M$5001,$C1375))</f>
        <v/>
      </c>
      <c r="I1375" s="38" t="str">
        <f aca="false">IF($C1375="","",SUMIFS(④実績CSV_期間C!$AA$2:$AA$5001,④実績CSV_期間C!$M$2:$M$5001,$C1375))</f>
        <v/>
      </c>
      <c r="J1375" s="38" t="str">
        <f aca="false">IF($C1375="","",N($F1375)*N($G1375))</f>
        <v/>
      </c>
      <c r="K1375" s="38" t="str">
        <f aca="false">IF($C1375="","",N($F1375)*N($H1375))</f>
        <v/>
      </c>
      <c r="L1375" s="38" t="str">
        <f aca="false">IF($C1375="","",N($F1375)*N($I1375))</f>
        <v/>
      </c>
      <c r="M1375" s="37" t="str">
        <f aca="false">IF(OR($C1375="",N(TOP!$C$12)=0),"",N($J1375)/TOP!$C$12)</f>
        <v/>
      </c>
      <c r="N1375" s="37" t="str">
        <f aca="false">IF(OR($C1375="",N(TOP!$C$13)=0),"",N($K1375)/TOP!$C$13)</f>
        <v/>
      </c>
      <c r="O1375" s="37" t="str">
        <f aca="false">IF(OR($C1375="",N(TOP!$C$14)=0),"",N($L1375)/TOP!$C$14)</f>
        <v/>
      </c>
      <c r="P1375" s="42" t="str">
        <f aca="false">IF($C1375="","",IFERROR(CHOOSE(MATCH(TOP!$C$10,{"【期間A】","【期間B】","【期間C】"},0),N($M1375),N($N1375),N($O1375)),0))</f>
        <v/>
      </c>
    </row>
    <row r="1376" customFormat="false" ht="15" hidden="false" customHeight="false" outlineLevel="0" collapsed="false">
      <c r="B1376" s="12" t="n">
        <v>1371</v>
      </c>
      <c r="C1376" s="36" t="str">
        <f aca="false">IF(②実績CSV_期間A!$M1372="","",②実績CSV_期間A!$M1372&amp;"")</f>
        <v/>
      </c>
      <c r="D1376" s="12" t="str">
        <f aca="false">IF($C1376="","",②実績CSV_期間A!$N1372)</f>
        <v/>
      </c>
      <c r="E1376" s="12" t="str">
        <f aca="false">IF($C1376="","",RIGHT($D1376,1))</f>
        <v/>
      </c>
      <c r="F1376" s="41" t="str">
        <f aca="false">IF($C1376="","",IFERROR(INDEX(サイズ換算マスタ!$C$6:$C$8,MATCH($E1376,サイズ換算マスタ!$B$6:$B$8,0)),1))</f>
        <v/>
      </c>
      <c r="G1376" s="38" t="str">
        <f aca="false">IF($C1376="","",SUMIFS(②実績CSV_期間A!$AA$2:$AA$5001,②実績CSV_期間A!$M$2:$M$5001,$C1376))</f>
        <v/>
      </c>
      <c r="H1376" s="38" t="str">
        <f aca="false">IF($C1376="","",SUMIFS(③実績CSV_期間B!$AA$2:$AA$5001,③実績CSV_期間B!$M$2:$M$5001,$C1376))</f>
        <v/>
      </c>
      <c r="I1376" s="38" t="str">
        <f aca="false">IF($C1376="","",SUMIFS(④実績CSV_期間C!$AA$2:$AA$5001,④実績CSV_期間C!$M$2:$M$5001,$C1376))</f>
        <v/>
      </c>
      <c r="J1376" s="38" t="str">
        <f aca="false">IF($C1376="","",N($F1376)*N($G1376))</f>
        <v/>
      </c>
      <c r="K1376" s="38" t="str">
        <f aca="false">IF($C1376="","",N($F1376)*N($H1376))</f>
        <v/>
      </c>
      <c r="L1376" s="38" t="str">
        <f aca="false">IF($C1376="","",N($F1376)*N($I1376))</f>
        <v/>
      </c>
      <c r="M1376" s="37" t="str">
        <f aca="false">IF(OR($C1376="",N(TOP!$C$12)=0),"",N($J1376)/TOP!$C$12)</f>
        <v/>
      </c>
      <c r="N1376" s="37" t="str">
        <f aca="false">IF(OR($C1376="",N(TOP!$C$13)=0),"",N($K1376)/TOP!$C$13)</f>
        <v/>
      </c>
      <c r="O1376" s="37" t="str">
        <f aca="false">IF(OR($C1376="",N(TOP!$C$14)=0),"",N($L1376)/TOP!$C$14)</f>
        <v/>
      </c>
      <c r="P1376" s="42" t="str">
        <f aca="false">IF($C1376="","",IFERROR(CHOOSE(MATCH(TOP!$C$10,{"【期間A】","【期間B】","【期間C】"},0),N($M1376),N($N1376),N($O1376)),0))</f>
        <v/>
      </c>
    </row>
    <row r="1377" customFormat="false" ht="15" hidden="false" customHeight="false" outlineLevel="0" collapsed="false">
      <c r="B1377" s="12" t="n">
        <v>1372</v>
      </c>
      <c r="C1377" s="36" t="str">
        <f aca="false">IF(②実績CSV_期間A!$M1373="","",②実績CSV_期間A!$M1373&amp;"")</f>
        <v/>
      </c>
      <c r="D1377" s="12" t="str">
        <f aca="false">IF($C1377="","",②実績CSV_期間A!$N1373)</f>
        <v/>
      </c>
      <c r="E1377" s="12" t="str">
        <f aca="false">IF($C1377="","",RIGHT($D1377,1))</f>
        <v/>
      </c>
      <c r="F1377" s="41" t="str">
        <f aca="false">IF($C1377="","",IFERROR(INDEX(サイズ換算マスタ!$C$6:$C$8,MATCH($E1377,サイズ換算マスタ!$B$6:$B$8,0)),1))</f>
        <v/>
      </c>
      <c r="G1377" s="38" t="str">
        <f aca="false">IF($C1377="","",SUMIFS(②実績CSV_期間A!$AA$2:$AA$5001,②実績CSV_期間A!$M$2:$M$5001,$C1377))</f>
        <v/>
      </c>
      <c r="H1377" s="38" t="str">
        <f aca="false">IF($C1377="","",SUMIFS(③実績CSV_期間B!$AA$2:$AA$5001,③実績CSV_期間B!$M$2:$M$5001,$C1377))</f>
        <v/>
      </c>
      <c r="I1377" s="38" t="str">
        <f aca="false">IF($C1377="","",SUMIFS(④実績CSV_期間C!$AA$2:$AA$5001,④実績CSV_期間C!$M$2:$M$5001,$C1377))</f>
        <v/>
      </c>
      <c r="J1377" s="38" t="str">
        <f aca="false">IF($C1377="","",N($F1377)*N($G1377))</f>
        <v/>
      </c>
      <c r="K1377" s="38" t="str">
        <f aca="false">IF($C1377="","",N($F1377)*N($H1377))</f>
        <v/>
      </c>
      <c r="L1377" s="38" t="str">
        <f aca="false">IF($C1377="","",N($F1377)*N($I1377))</f>
        <v/>
      </c>
      <c r="M1377" s="37" t="str">
        <f aca="false">IF(OR($C1377="",N(TOP!$C$12)=0),"",N($J1377)/TOP!$C$12)</f>
        <v/>
      </c>
      <c r="N1377" s="37" t="str">
        <f aca="false">IF(OR($C1377="",N(TOP!$C$13)=0),"",N($K1377)/TOP!$C$13)</f>
        <v/>
      </c>
      <c r="O1377" s="37" t="str">
        <f aca="false">IF(OR($C1377="",N(TOP!$C$14)=0),"",N($L1377)/TOP!$C$14)</f>
        <v/>
      </c>
      <c r="P1377" s="42" t="str">
        <f aca="false">IF($C1377="","",IFERROR(CHOOSE(MATCH(TOP!$C$10,{"【期間A】","【期間B】","【期間C】"},0),N($M1377),N($N1377),N($O1377)),0))</f>
        <v/>
      </c>
    </row>
    <row r="1378" customFormat="false" ht="15" hidden="false" customHeight="false" outlineLevel="0" collapsed="false">
      <c r="B1378" s="12" t="n">
        <v>1373</v>
      </c>
      <c r="C1378" s="36" t="str">
        <f aca="false">IF(②実績CSV_期間A!$M1374="","",②実績CSV_期間A!$M1374&amp;"")</f>
        <v/>
      </c>
      <c r="D1378" s="12" t="str">
        <f aca="false">IF($C1378="","",②実績CSV_期間A!$N1374)</f>
        <v/>
      </c>
      <c r="E1378" s="12" t="str">
        <f aca="false">IF($C1378="","",RIGHT($D1378,1))</f>
        <v/>
      </c>
      <c r="F1378" s="41" t="str">
        <f aca="false">IF($C1378="","",IFERROR(INDEX(サイズ換算マスタ!$C$6:$C$8,MATCH($E1378,サイズ換算マスタ!$B$6:$B$8,0)),1))</f>
        <v/>
      </c>
      <c r="G1378" s="38" t="str">
        <f aca="false">IF($C1378="","",SUMIFS(②実績CSV_期間A!$AA$2:$AA$5001,②実績CSV_期間A!$M$2:$M$5001,$C1378))</f>
        <v/>
      </c>
      <c r="H1378" s="38" t="str">
        <f aca="false">IF($C1378="","",SUMIFS(③実績CSV_期間B!$AA$2:$AA$5001,③実績CSV_期間B!$M$2:$M$5001,$C1378))</f>
        <v/>
      </c>
      <c r="I1378" s="38" t="str">
        <f aca="false">IF($C1378="","",SUMIFS(④実績CSV_期間C!$AA$2:$AA$5001,④実績CSV_期間C!$M$2:$M$5001,$C1378))</f>
        <v/>
      </c>
      <c r="J1378" s="38" t="str">
        <f aca="false">IF($C1378="","",N($F1378)*N($G1378))</f>
        <v/>
      </c>
      <c r="K1378" s="38" t="str">
        <f aca="false">IF($C1378="","",N($F1378)*N($H1378))</f>
        <v/>
      </c>
      <c r="L1378" s="38" t="str">
        <f aca="false">IF($C1378="","",N($F1378)*N($I1378))</f>
        <v/>
      </c>
      <c r="M1378" s="37" t="str">
        <f aca="false">IF(OR($C1378="",N(TOP!$C$12)=0),"",N($J1378)/TOP!$C$12)</f>
        <v/>
      </c>
      <c r="N1378" s="37" t="str">
        <f aca="false">IF(OR($C1378="",N(TOP!$C$13)=0),"",N($K1378)/TOP!$C$13)</f>
        <v/>
      </c>
      <c r="O1378" s="37" t="str">
        <f aca="false">IF(OR($C1378="",N(TOP!$C$14)=0),"",N($L1378)/TOP!$C$14)</f>
        <v/>
      </c>
      <c r="P1378" s="42" t="str">
        <f aca="false">IF($C1378="","",IFERROR(CHOOSE(MATCH(TOP!$C$10,{"【期間A】","【期間B】","【期間C】"},0),N($M1378),N($N1378),N($O1378)),0))</f>
        <v/>
      </c>
    </row>
    <row r="1379" customFormat="false" ht="15" hidden="false" customHeight="false" outlineLevel="0" collapsed="false">
      <c r="B1379" s="12" t="n">
        <v>1374</v>
      </c>
      <c r="C1379" s="36" t="str">
        <f aca="false">IF(②実績CSV_期間A!$M1375="","",②実績CSV_期間A!$M1375&amp;"")</f>
        <v/>
      </c>
      <c r="D1379" s="12" t="str">
        <f aca="false">IF($C1379="","",②実績CSV_期間A!$N1375)</f>
        <v/>
      </c>
      <c r="E1379" s="12" t="str">
        <f aca="false">IF($C1379="","",RIGHT($D1379,1))</f>
        <v/>
      </c>
      <c r="F1379" s="41" t="str">
        <f aca="false">IF($C1379="","",IFERROR(INDEX(サイズ換算マスタ!$C$6:$C$8,MATCH($E1379,サイズ換算マスタ!$B$6:$B$8,0)),1))</f>
        <v/>
      </c>
      <c r="G1379" s="38" t="str">
        <f aca="false">IF($C1379="","",SUMIFS(②実績CSV_期間A!$AA$2:$AA$5001,②実績CSV_期間A!$M$2:$M$5001,$C1379))</f>
        <v/>
      </c>
      <c r="H1379" s="38" t="str">
        <f aca="false">IF($C1379="","",SUMIFS(③実績CSV_期間B!$AA$2:$AA$5001,③実績CSV_期間B!$M$2:$M$5001,$C1379))</f>
        <v/>
      </c>
      <c r="I1379" s="38" t="str">
        <f aca="false">IF($C1379="","",SUMIFS(④実績CSV_期間C!$AA$2:$AA$5001,④実績CSV_期間C!$M$2:$M$5001,$C1379))</f>
        <v/>
      </c>
      <c r="J1379" s="38" t="str">
        <f aca="false">IF($C1379="","",N($F1379)*N($G1379))</f>
        <v/>
      </c>
      <c r="K1379" s="38" t="str">
        <f aca="false">IF($C1379="","",N($F1379)*N($H1379))</f>
        <v/>
      </c>
      <c r="L1379" s="38" t="str">
        <f aca="false">IF($C1379="","",N($F1379)*N($I1379))</f>
        <v/>
      </c>
      <c r="M1379" s="37" t="str">
        <f aca="false">IF(OR($C1379="",N(TOP!$C$12)=0),"",N($J1379)/TOP!$C$12)</f>
        <v/>
      </c>
      <c r="N1379" s="37" t="str">
        <f aca="false">IF(OR($C1379="",N(TOP!$C$13)=0),"",N($K1379)/TOP!$C$13)</f>
        <v/>
      </c>
      <c r="O1379" s="37" t="str">
        <f aca="false">IF(OR($C1379="",N(TOP!$C$14)=0),"",N($L1379)/TOP!$C$14)</f>
        <v/>
      </c>
      <c r="P1379" s="42" t="str">
        <f aca="false">IF($C1379="","",IFERROR(CHOOSE(MATCH(TOP!$C$10,{"【期間A】","【期間B】","【期間C】"},0),N($M1379),N($N1379),N($O1379)),0))</f>
        <v/>
      </c>
    </row>
    <row r="1380" customFormat="false" ht="15" hidden="false" customHeight="false" outlineLevel="0" collapsed="false">
      <c r="B1380" s="12" t="n">
        <v>1375</v>
      </c>
      <c r="C1380" s="36" t="str">
        <f aca="false">IF(②実績CSV_期間A!$M1376="","",②実績CSV_期間A!$M1376&amp;"")</f>
        <v/>
      </c>
      <c r="D1380" s="12" t="str">
        <f aca="false">IF($C1380="","",②実績CSV_期間A!$N1376)</f>
        <v/>
      </c>
      <c r="E1380" s="12" t="str">
        <f aca="false">IF($C1380="","",RIGHT($D1380,1))</f>
        <v/>
      </c>
      <c r="F1380" s="41" t="str">
        <f aca="false">IF($C1380="","",IFERROR(INDEX(サイズ換算マスタ!$C$6:$C$8,MATCH($E1380,サイズ換算マスタ!$B$6:$B$8,0)),1))</f>
        <v/>
      </c>
      <c r="G1380" s="38" t="str">
        <f aca="false">IF($C1380="","",SUMIFS(②実績CSV_期間A!$AA$2:$AA$5001,②実績CSV_期間A!$M$2:$M$5001,$C1380))</f>
        <v/>
      </c>
      <c r="H1380" s="38" t="str">
        <f aca="false">IF($C1380="","",SUMIFS(③実績CSV_期間B!$AA$2:$AA$5001,③実績CSV_期間B!$M$2:$M$5001,$C1380))</f>
        <v/>
      </c>
      <c r="I1380" s="38" t="str">
        <f aca="false">IF($C1380="","",SUMIFS(④実績CSV_期間C!$AA$2:$AA$5001,④実績CSV_期間C!$M$2:$M$5001,$C1380))</f>
        <v/>
      </c>
      <c r="J1380" s="38" t="str">
        <f aca="false">IF($C1380="","",N($F1380)*N($G1380))</f>
        <v/>
      </c>
      <c r="K1380" s="38" t="str">
        <f aca="false">IF($C1380="","",N($F1380)*N($H1380))</f>
        <v/>
      </c>
      <c r="L1380" s="38" t="str">
        <f aca="false">IF($C1380="","",N($F1380)*N($I1380))</f>
        <v/>
      </c>
      <c r="M1380" s="37" t="str">
        <f aca="false">IF(OR($C1380="",N(TOP!$C$12)=0),"",N($J1380)/TOP!$C$12)</f>
        <v/>
      </c>
      <c r="N1380" s="37" t="str">
        <f aca="false">IF(OR($C1380="",N(TOP!$C$13)=0),"",N($K1380)/TOP!$C$13)</f>
        <v/>
      </c>
      <c r="O1380" s="37" t="str">
        <f aca="false">IF(OR($C1380="",N(TOP!$C$14)=0),"",N($L1380)/TOP!$C$14)</f>
        <v/>
      </c>
      <c r="P1380" s="42" t="str">
        <f aca="false">IF($C1380="","",IFERROR(CHOOSE(MATCH(TOP!$C$10,{"【期間A】","【期間B】","【期間C】"},0),N($M1380),N($N1380),N($O1380)),0))</f>
        <v/>
      </c>
    </row>
    <row r="1381" customFormat="false" ht="15" hidden="false" customHeight="false" outlineLevel="0" collapsed="false">
      <c r="B1381" s="12" t="n">
        <v>1376</v>
      </c>
      <c r="C1381" s="36" t="str">
        <f aca="false">IF(②実績CSV_期間A!$M1377="","",②実績CSV_期間A!$M1377&amp;"")</f>
        <v/>
      </c>
      <c r="D1381" s="12" t="str">
        <f aca="false">IF($C1381="","",②実績CSV_期間A!$N1377)</f>
        <v/>
      </c>
      <c r="E1381" s="12" t="str">
        <f aca="false">IF($C1381="","",RIGHT($D1381,1))</f>
        <v/>
      </c>
      <c r="F1381" s="41" t="str">
        <f aca="false">IF($C1381="","",IFERROR(INDEX(サイズ換算マスタ!$C$6:$C$8,MATCH($E1381,サイズ換算マスタ!$B$6:$B$8,0)),1))</f>
        <v/>
      </c>
      <c r="G1381" s="38" t="str">
        <f aca="false">IF($C1381="","",SUMIFS(②実績CSV_期間A!$AA$2:$AA$5001,②実績CSV_期間A!$M$2:$M$5001,$C1381))</f>
        <v/>
      </c>
      <c r="H1381" s="38" t="str">
        <f aca="false">IF($C1381="","",SUMIFS(③実績CSV_期間B!$AA$2:$AA$5001,③実績CSV_期間B!$M$2:$M$5001,$C1381))</f>
        <v/>
      </c>
      <c r="I1381" s="38" t="str">
        <f aca="false">IF($C1381="","",SUMIFS(④実績CSV_期間C!$AA$2:$AA$5001,④実績CSV_期間C!$M$2:$M$5001,$C1381))</f>
        <v/>
      </c>
      <c r="J1381" s="38" t="str">
        <f aca="false">IF($C1381="","",N($F1381)*N($G1381))</f>
        <v/>
      </c>
      <c r="K1381" s="38" t="str">
        <f aca="false">IF($C1381="","",N($F1381)*N($H1381))</f>
        <v/>
      </c>
      <c r="L1381" s="38" t="str">
        <f aca="false">IF($C1381="","",N($F1381)*N($I1381))</f>
        <v/>
      </c>
      <c r="M1381" s="37" t="str">
        <f aca="false">IF(OR($C1381="",N(TOP!$C$12)=0),"",N($J1381)/TOP!$C$12)</f>
        <v/>
      </c>
      <c r="N1381" s="37" t="str">
        <f aca="false">IF(OR($C1381="",N(TOP!$C$13)=0),"",N($K1381)/TOP!$C$13)</f>
        <v/>
      </c>
      <c r="O1381" s="37" t="str">
        <f aca="false">IF(OR($C1381="",N(TOP!$C$14)=0),"",N($L1381)/TOP!$C$14)</f>
        <v/>
      </c>
      <c r="P1381" s="42" t="str">
        <f aca="false">IF($C1381="","",IFERROR(CHOOSE(MATCH(TOP!$C$10,{"【期間A】","【期間B】","【期間C】"},0),N($M1381),N($N1381),N($O1381)),0))</f>
        <v/>
      </c>
    </row>
    <row r="1382" customFormat="false" ht="15" hidden="false" customHeight="false" outlineLevel="0" collapsed="false">
      <c r="B1382" s="12" t="n">
        <v>1377</v>
      </c>
      <c r="C1382" s="36" t="str">
        <f aca="false">IF(②実績CSV_期間A!$M1378="","",②実績CSV_期間A!$M1378&amp;"")</f>
        <v/>
      </c>
      <c r="D1382" s="12" t="str">
        <f aca="false">IF($C1382="","",②実績CSV_期間A!$N1378)</f>
        <v/>
      </c>
      <c r="E1382" s="12" t="str">
        <f aca="false">IF($C1382="","",RIGHT($D1382,1))</f>
        <v/>
      </c>
      <c r="F1382" s="41" t="str">
        <f aca="false">IF($C1382="","",IFERROR(INDEX(サイズ換算マスタ!$C$6:$C$8,MATCH($E1382,サイズ換算マスタ!$B$6:$B$8,0)),1))</f>
        <v/>
      </c>
      <c r="G1382" s="38" t="str">
        <f aca="false">IF($C1382="","",SUMIFS(②実績CSV_期間A!$AA$2:$AA$5001,②実績CSV_期間A!$M$2:$M$5001,$C1382))</f>
        <v/>
      </c>
      <c r="H1382" s="38" t="str">
        <f aca="false">IF($C1382="","",SUMIFS(③実績CSV_期間B!$AA$2:$AA$5001,③実績CSV_期間B!$M$2:$M$5001,$C1382))</f>
        <v/>
      </c>
      <c r="I1382" s="38" t="str">
        <f aca="false">IF($C1382="","",SUMIFS(④実績CSV_期間C!$AA$2:$AA$5001,④実績CSV_期間C!$M$2:$M$5001,$C1382))</f>
        <v/>
      </c>
      <c r="J1382" s="38" t="str">
        <f aca="false">IF($C1382="","",N($F1382)*N($G1382))</f>
        <v/>
      </c>
      <c r="K1382" s="38" t="str">
        <f aca="false">IF($C1382="","",N($F1382)*N($H1382))</f>
        <v/>
      </c>
      <c r="L1382" s="38" t="str">
        <f aca="false">IF($C1382="","",N($F1382)*N($I1382))</f>
        <v/>
      </c>
      <c r="M1382" s="37" t="str">
        <f aca="false">IF(OR($C1382="",N(TOP!$C$12)=0),"",N($J1382)/TOP!$C$12)</f>
        <v/>
      </c>
      <c r="N1382" s="37" t="str">
        <f aca="false">IF(OR($C1382="",N(TOP!$C$13)=0),"",N($K1382)/TOP!$C$13)</f>
        <v/>
      </c>
      <c r="O1382" s="37" t="str">
        <f aca="false">IF(OR($C1382="",N(TOP!$C$14)=0),"",N($L1382)/TOP!$C$14)</f>
        <v/>
      </c>
      <c r="P1382" s="42" t="str">
        <f aca="false">IF($C1382="","",IFERROR(CHOOSE(MATCH(TOP!$C$10,{"【期間A】","【期間B】","【期間C】"},0),N($M1382),N($N1382),N($O1382)),0))</f>
        <v/>
      </c>
    </row>
    <row r="1383" customFormat="false" ht="15" hidden="false" customHeight="false" outlineLevel="0" collapsed="false">
      <c r="B1383" s="12" t="n">
        <v>1378</v>
      </c>
      <c r="C1383" s="36" t="str">
        <f aca="false">IF(②実績CSV_期間A!$M1379="","",②実績CSV_期間A!$M1379&amp;"")</f>
        <v/>
      </c>
      <c r="D1383" s="12" t="str">
        <f aca="false">IF($C1383="","",②実績CSV_期間A!$N1379)</f>
        <v/>
      </c>
      <c r="E1383" s="12" t="str">
        <f aca="false">IF($C1383="","",RIGHT($D1383,1))</f>
        <v/>
      </c>
      <c r="F1383" s="41" t="str">
        <f aca="false">IF($C1383="","",IFERROR(INDEX(サイズ換算マスタ!$C$6:$C$8,MATCH($E1383,サイズ換算マスタ!$B$6:$B$8,0)),1))</f>
        <v/>
      </c>
      <c r="G1383" s="38" t="str">
        <f aca="false">IF($C1383="","",SUMIFS(②実績CSV_期間A!$AA$2:$AA$5001,②実績CSV_期間A!$M$2:$M$5001,$C1383))</f>
        <v/>
      </c>
      <c r="H1383" s="38" t="str">
        <f aca="false">IF($C1383="","",SUMIFS(③実績CSV_期間B!$AA$2:$AA$5001,③実績CSV_期間B!$M$2:$M$5001,$C1383))</f>
        <v/>
      </c>
      <c r="I1383" s="38" t="str">
        <f aca="false">IF($C1383="","",SUMIFS(④実績CSV_期間C!$AA$2:$AA$5001,④実績CSV_期間C!$M$2:$M$5001,$C1383))</f>
        <v/>
      </c>
      <c r="J1383" s="38" t="str">
        <f aca="false">IF($C1383="","",N($F1383)*N($G1383))</f>
        <v/>
      </c>
      <c r="K1383" s="38" t="str">
        <f aca="false">IF($C1383="","",N($F1383)*N($H1383))</f>
        <v/>
      </c>
      <c r="L1383" s="38" t="str">
        <f aca="false">IF($C1383="","",N($F1383)*N($I1383))</f>
        <v/>
      </c>
      <c r="M1383" s="37" t="str">
        <f aca="false">IF(OR($C1383="",N(TOP!$C$12)=0),"",N($J1383)/TOP!$C$12)</f>
        <v/>
      </c>
      <c r="N1383" s="37" t="str">
        <f aca="false">IF(OR($C1383="",N(TOP!$C$13)=0),"",N($K1383)/TOP!$C$13)</f>
        <v/>
      </c>
      <c r="O1383" s="37" t="str">
        <f aca="false">IF(OR($C1383="",N(TOP!$C$14)=0),"",N($L1383)/TOP!$C$14)</f>
        <v/>
      </c>
      <c r="P1383" s="42" t="str">
        <f aca="false">IF($C1383="","",IFERROR(CHOOSE(MATCH(TOP!$C$10,{"【期間A】","【期間B】","【期間C】"},0),N($M1383),N($N1383),N($O1383)),0))</f>
        <v/>
      </c>
    </row>
    <row r="1384" customFormat="false" ht="15" hidden="false" customHeight="false" outlineLevel="0" collapsed="false">
      <c r="B1384" s="12" t="n">
        <v>1379</v>
      </c>
      <c r="C1384" s="36" t="str">
        <f aca="false">IF(②実績CSV_期間A!$M1380="","",②実績CSV_期間A!$M1380&amp;"")</f>
        <v/>
      </c>
      <c r="D1384" s="12" t="str">
        <f aca="false">IF($C1384="","",②実績CSV_期間A!$N1380)</f>
        <v/>
      </c>
      <c r="E1384" s="12" t="str">
        <f aca="false">IF($C1384="","",RIGHT($D1384,1))</f>
        <v/>
      </c>
      <c r="F1384" s="41" t="str">
        <f aca="false">IF($C1384="","",IFERROR(INDEX(サイズ換算マスタ!$C$6:$C$8,MATCH($E1384,サイズ換算マスタ!$B$6:$B$8,0)),1))</f>
        <v/>
      </c>
      <c r="G1384" s="38" t="str">
        <f aca="false">IF($C1384="","",SUMIFS(②実績CSV_期間A!$AA$2:$AA$5001,②実績CSV_期間A!$M$2:$M$5001,$C1384))</f>
        <v/>
      </c>
      <c r="H1384" s="38" t="str">
        <f aca="false">IF($C1384="","",SUMIFS(③実績CSV_期間B!$AA$2:$AA$5001,③実績CSV_期間B!$M$2:$M$5001,$C1384))</f>
        <v/>
      </c>
      <c r="I1384" s="38" t="str">
        <f aca="false">IF($C1384="","",SUMIFS(④実績CSV_期間C!$AA$2:$AA$5001,④実績CSV_期間C!$M$2:$M$5001,$C1384))</f>
        <v/>
      </c>
      <c r="J1384" s="38" t="str">
        <f aca="false">IF($C1384="","",N($F1384)*N($G1384))</f>
        <v/>
      </c>
      <c r="K1384" s="38" t="str">
        <f aca="false">IF($C1384="","",N($F1384)*N($H1384))</f>
        <v/>
      </c>
      <c r="L1384" s="38" t="str">
        <f aca="false">IF($C1384="","",N($F1384)*N($I1384))</f>
        <v/>
      </c>
      <c r="M1384" s="37" t="str">
        <f aca="false">IF(OR($C1384="",N(TOP!$C$12)=0),"",N($J1384)/TOP!$C$12)</f>
        <v/>
      </c>
      <c r="N1384" s="37" t="str">
        <f aca="false">IF(OR($C1384="",N(TOP!$C$13)=0),"",N($K1384)/TOP!$C$13)</f>
        <v/>
      </c>
      <c r="O1384" s="37" t="str">
        <f aca="false">IF(OR($C1384="",N(TOP!$C$14)=0),"",N($L1384)/TOP!$C$14)</f>
        <v/>
      </c>
      <c r="P1384" s="42" t="str">
        <f aca="false">IF($C1384="","",IFERROR(CHOOSE(MATCH(TOP!$C$10,{"【期間A】","【期間B】","【期間C】"},0),N($M1384),N($N1384),N($O1384)),0))</f>
        <v/>
      </c>
    </row>
    <row r="1385" customFormat="false" ht="15" hidden="false" customHeight="false" outlineLevel="0" collapsed="false">
      <c r="B1385" s="12" t="n">
        <v>1380</v>
      </c>
      <c r="C1385" s="36" t="str">
        <f aca="false">IF(②実績CSV_期間A!$M1381="","",②実績CSV_期間A!$M1381&amp;"")</f>
        <v/>
      </c>
      <c r="D1385" s="12" t="str">
        <f aca="false">IF($C1385="","",②実績CSV_期間A!$N1381)</f>
        <v/>
      </c>
      <c r="E1385" s="12" t="str">
        <f aca="false">IF($C1385="","",RIGHT($D1385,1))</f>
        <v/>
      </c>
      <c r="F1385" s="41" t="str">
        <f aca="false">IF($C1385="","",IFERROR(INDEX(サイズ換算マスタ!$C$6:$C$8,MATCH($E1385,サイズ換算マスタ!$B$6:$B$8,0)),1))</f>
        <v/>
      </c>
      <c r="G1385" s="38" t="str">
        <f aca="false">IF($C1385="","",SUMIFS(②実績CSV_期間A!$AA$2:$AA$5001,②実績CSV_期間A!$M$2:$M$5001,$C1385))</f>
        <v/>
      </c>
      <c r="H1385" s="38" t="str">
        <f aca="false">IF($C1385="","",SUMIFS(③実績CSV_期間B!$AA$2:$AA$5001,③実績CSV_期間B!$M$2:$M$5001,$C1385))</f>
        <v/>
      </c>
      <c r="I1385" s="38" t="str">
        <f aca="false">IF($C1385="","",SUMIFS(④実績CSV_期間C!$AA$2:$AA$5001,④実績CSV_期間C!$M$2:$M$5001,$C1385))</f>
        <v/>
      </c>
      <c r="J1385" s="38" t="str">
        <f aca="false">IF($C1385="","",N($F1385)*N($G1385))</f>
        <v/>
      </c>
      <c r="K1385" s="38" t="str">
        <f aca="false">IF($C1385="","",N($F1385)*N($H1385))</f>
        <v/>
      </c>
      <c r="L1385" s="38" t="str">
        <f aca="false">IF($C1385="","",N($F1385)*N($I1385))</f>
        <v/>
      </c>
      <c r="M1385" s="37" t="str">
        <f aca="false">IF(OR($C1385="",N(TOP!$C$12)=0),"",N($J1385)/TOP!$C$12)</f>
        <v/>
      </c>
      <c r="N1385" s="37" t="str">
        <f aca="false">IF(OR($C1385="",N(TOP!$C$13)=0),"",N($K1385)/TOP!$C$13)</f>
        <v/>
      </c>
      <c r="O1385" s="37" t="str">
        <f aca="false">IF(OR($C1385="",N(TOP!$C$14)=0),"",N($L1385)/TOP!$C$14)</f>
        <v/>
      </c>
      <c r="P1385" s="42" t="str">
        <f aca="false">IF($C1385="","",IFERROR(CHOOSE(MATCH(TOP!$C$10,{"【期間A】","【期間B】","【期間C】"},0),N($M1385),N($N1385),N($O1385)),0))</f>
        <v/>
      </c>
    </row>
    <row r="1386" customFormat="false" ht="15" hidden="false" customHeight="false" outlineLevel="0" collapsed="false">
      <c r="B1386" s="12" t="n">
        <v>1381</v>
      </c>
      <c r="C1386" s="36" t="str">
        <f aca="false">IF(②実績CSV_期間A!$M1382="","",②実績CSV_期間A!$M1382&amp;"")</f>
        <v/>
      </c>
      <c r="D1386" s="12" t="str">
        <f aca="false">IF($C1386="","",②実績CSV_期間A!$N1382)</f>
        <v/>
      </c>
      <c r="E1386" s="12" t="str">
        <f aca="false">IF($C1386="","",RIGHT($D1386,1))</f>
        <v/>
      </c>
      <c r="F1386" s="41" t="str">
        <f aca="false">IF($C1386="","",IFERROR(INDEX(サイズ換算マスタ!$C$6:$C$8,MATCH($E1386,サイズ換算マスタ!$B$6:$B$8,0)),1))</f>
        <v/>
      </c>
      <c r="G1386" s="38" t="str">
        <f aca="false">IF($C1386="","",SUMIFS(②実績CSV_期間A!$AA$2:$AA$5001,②実績CSV_期間A!$M$2:$M$5001,$C1386))</f>
        <v/>
      </c>
      <c r="H1386" s="38" t="str">
        <f aca="false">IF($C1386="","",SUMIFS(③実績CSV_期間B!$AA$2:$AA$5001,③実績CSV_期間B!$M$2:$M$5001,$C1386))</f>
        <v/>
      </c>
      <c r="I1386" s="38" t="str">
        <f aca="false">IF($C1386="","",SUMIFS(④実績CSV_期間C!$AA$2:$AA$5001,④実績CSV_期間C!$M$2:$M$5001,$C1386))</f>
        <v/>
      </c>
      <c r="J1386" s="38" t="str">
        <f aca="false">IF($C1386="","",N($F1386)*N($G1386))</f>
        <v/>
      </c>
      <c r="K1386" s="38" t="str">
        <f aca="false">IF($C1386="","",N($F1386)*N($H1386))</f>
        <v/>
      </c>
      <c r="L1386" s="38" t="str">
        <f aca="false">IF($C1386="","",N($F1386)*N($I1386))</f>
        <v/>
      </c>
      <c r="M1386" s="37" t="str">
        <f aca="false">IF(OR($C1386="",N(TOP!$C$12)=0),"",N($J1386)/TOP!$C$12)</f>
        <v/>
      </c>
      <c r="N1386" s="37" t="str">
        <f aca="false">IF(OR($C1386="",N(TOP!$C$13)=0),"",N($K1386)/TOP!$C$13)</f>
        <v/>
      </c>
      <c r="O1386" s="37" t="str">
        <f aca="false">IF(OR($C1386="",N(TOP!$C$14)=0),"",N($L1386)/TOP!$C$14)</f>
        <v/>
      </c>
      <c r="P1386" s="42" t="str">
        <f aca="false">IF($C1386="","",IFERROR(CHOOSE(MATCH(TOP!$C$10,{"【期間A】","【期間B】","【期間C】"},0),N($M1386),N($N1386),N($O1386)),0))</f>
        <v/>
      </c>
    </row>
    <row r="1387" customFormat="false" ht="15" hidden="false" customHeight="false" outlineLevel="0" collapsed="false">
      <c r="B1387" s="12" t="n">
        <v>1382</v>
      </c>
      <c r="C1387" s="36" t="str">
        <f aca="false">IF(②実績CSV_期間A!$M1383="","",②実績CSV_期間A!$M1383&amp;"")</f>
        <v/>
      </c>
      <c r="D1387" s="12" t="str">
        <f aca="false">IF($C1387="","",②実績CSV_期間A!$N1383)</f>
        <v/>
      </c>
      <c r="E1387" s="12" t="str">
        <f aca="false">IF($C1387="","",RIGHT($D1387,1))</f>
        <v/>
      </c>
      <c r="F1387" s="41" t="str">
        <f aca="false">IF($C1387="","",IFERROR(INDEX(サイズ換算マスタ!$C$6:$C$8,MATCH($E1387,サイズ換算マスタ!$B$6:$B$8,0)),1))</f>
        <v/>
      </c>
      <c r="G1387" s="38" t="str">
        <f aca="false">IF($C1387="","",SUMIFS(②実績CSV_期間A!$AA$2:$AA$5001,②実績CSV_期間A!$M$2:$M$5001,$C1387))</f>
        <v/>
      </c>
      <c r="H1387" s="38" t="str">
        <f aca="false">IF($C1387="","",SUMIFS(③実績CSV_期間B!$AA$2:$AA$5001,③実績CSV_期間B!$M$2:$M$5001,$C1387))</f>
        <v/>
      </c>
      <c r="I1387" s="38" t="str">
        <f aca="false">IF($C1387="","",SUMIFS(④実績CSV_期間C!$AA$2:$AA$5001,④実績CSV_期間C!$M$2:$M$5001,$C1387))</f>
        <v/>
      </c>
      <c r="J1387" s="38" t="str">
        <f aca="false">IF($C1387="","",N($F1387)*N($G1387))</f>
        <v/>
      </c>
      <c r="K1387" s="38" t="str">
        <f aca="false">IF($C1387="","",N($F1387)*N($H1387))</f>
        <v/>
      </c>
      <c r="L1387" s="38" t="str">
        <f aca="false">IF($C1387="","",N($F1387)*N($I1387))</f>
        <v/>
      </c>
      <c r="M1387" s="37" t="str">
        <f aca="false">IF(OR($C1387="",N(TOP!$C$12)=0),"",N($J1387)/TOP!$C$12)</f>
        <v/>
      </c>
      <c r="N1387" s="37" t="str">
        <f aca="false">IF(OR($C1387="",N(TOP!$C$13)=0),"",N($K1387)/TOP!$C$13)</f>
        <v/>
      </c>
      <c r="O1387" s="37" t="str">
        <f aca="false">IF(OR($C1387="",N(TOP!$C$14)=0),"",N($L1387)/TOP!$C$14)</f>
        <v/>
      </c>
      <c r="P1387" s="42" t="str">
        <f aca="false">IF($C1387="","",IFERROR(CHOOSE(MATCH(TOP!$C$10,{"【期間A】","【期間B】","【期間C】"},0),N($M1387),N($N1387),N($O1387)),0))</f>
        <v/>
      </c>
    </row>
    <row r="1388" customFormat="false" ht="15" hidden="false" customHeight="false" outlineLevel="0" collapsed="false">
      <c r="B1388" s="12" t="n">
        <v>1383</v>
      </c>
      <c r="C1388" s="36" t="str">
        <f aca="false">IF(②実績CSV_期間A!$M1384="","",②実績CSV_期間A!$M1384&amp;"")</f>
        <v/>
      </c>
      <c r="D1388" s="12" t="str">
        <f aca="false">IF($C1388="","",②実績CSV_期間A!$N1384)</f>
        <v/>
      </c>
      <c r="E1388" s="12" t="str">
        <f aca="false">IF($C1388="","",RIGHT($D1388,1))</f>
        <v/>
      </c>
      <c r="F1388" s="41" t="str">
        <f aca="false">IF($C1388="","",IFERROR(INDEX(サイズ換算マスタ!$C$6:$C$8,MATCH($E1388,サイズ換算マスタ!$B$6:$B$8,0)),1))</f>
        <v/>
      </c>
      <c r="G1388" s="38" t="str">
        <f aca="false">IF($C1388="","",SUMIFS(②実績CSV_期間A!$AA$2:$AA$5001,②実績CSV_期間A!$M$2:$M$5001,$C1388))</f>
        <v/>
      </c>
      <c r="H1388" s="38" t="str">
        <f aca="false">IF($C1388="","",SUMIFS(③実績CSV_期間B!$AA$2:$AA$5001,③実績CSV_期間B!$M$2:$M$5001,$C1388))</f>
        <v/>
      </c>
      <c r="I1388" s="38" t="str">
        <f aca="false">IF($C1388="","",SUMIFS(④実績CSV_期間C!$AA$2:$AA$5001,④実績CSV_期間C!$M$2:$M$5001,$C1388))</f>
        <v/>
      </c>
      <c r="J1388" s="38" t="str">
        <f aca="false">IF($C1388="","",N($F1388)*N($G1388))</f>
        <v/>
      </c>
      <c r="K1388" s="38" t="str">
        <f aca="false">IF($C1388="","",N($F1388)*N($H1388))</f>
        <v/>
      </c>
      <c r="L1388" s="38" t="str">
        <f aca="false">IF($C1388="","",N($F1388)*N($I1388))</f>
        <v/>
      </c>
      <c r="M1388" s="37" t="str">
        <f aca="false">IF(OR($C1388="",N(TOP!$C$12)=0),"",N($J1388)/TOP!$C$12)</f>
        <v/>
      </c>
      <c r="N1388" s="37" t="str">
        <f aca="false">IF(OR($C1388="",N(TOP!$C$13)=0),"",N($K1388)/TOP!$C$13)</f>
        <v/>
      </c>
      <c r="O1388" s="37" t="str">
        <f aca="false">IF(OR($C1388="",N(TOP!$C$14)=0),"",N($L1388)/TOP!$C$14)</f>
        <v/>
      </c>
      <c r="P1388" s="42" t="str">
        <f aca="false">IF($C1388="","",IFERROR(CHOOSE(MATCH(TOP!$C$10,{"【期間A】","【期間B】","【期間C】"},0),N($M1388),N($N1388),N($O1388)),0))</f>
        <v/>
      </c>
    </row>
    <row r="1389" customFormat="false" ht="15" hidden="false" customHeight="false" outlineLevel="0" collapsed="false">
      <c r="B1389" s="12" t="n">
        <v>1384</v>
      </c>
      <c r="C1389" s="36" t="str">
        <f aca="false">IF(②実績CSV_期間A!$M1385="","",②実績CSV_期間A!$M1385&amp;"")</f>
        <v/>
      </c>
      <c r="D1389" s="12" t="str">
        <f aca="false">IF($C1389="","",②実績CSV_期間A!$N1385)</f>
        <v/>
      </c>
      <c r="E1389" s="12" t="str">
        <f aca="false">IF($C1389="","",RIGHT($D1389,1))</f>
        <v/>
      </c>
      <c r="F1389" s="41" t="str">
        <f aca="false">IF($C1389="","",IFERROR(INDEX(サイズ換算マスタ!$C$6:$C$8,MATCH($E1389,サイズ換算マスタ!$B$6:$B$8,0)),1))</f>
        <v/>
      </c>
      <c r="G1389" s="38" t="str">
        <f aca="false">IF($C1389="","",SUMIFS(②実績CSV_期間A!$AA$2:$AA$5001,②実績CSV_期間A!$M$2:$M$5001,$C1389))</f>
        <v/>
      </c>
      <c r="H1389" s="38" t="str">
        <f aca="false">IF($C1389="","",SUMIFS(③実績CSV_期間B!$AA$2:$AA$5001,③実績CSV_期間B!$M$2:$M$5001,$C1389))</f>
        <v/>
      </c>
      <c r="I1389" s="38" t="str">
        <f aca="false">IF($C1389="","",SUMIFS(④実績CSV_期間C!$AA$2:$AA$5001,④実績CSV_期間C!$M$2:$M$5001,$C1389))</f>
        <v/>
      </c>
      <c r="J1389" s="38" t="str">
        <f aca="false">IF($C1389="","",N($F1389)*N($G1389))</f>
        <v/>
      </c>
      <c r="K1389" s="38" t="str">
        <f aca="false">IF($C1389="","",N($F1389)*N($H1389))</f>
        <v/>
      </c>
      <c r="L1389" s="38" t="str">
        <f aca="false">IF($C1389="","",N($F1389)*N($I1389))</f>
        <v/>
      </c>
      <c r="M1389" s="37" t="str">
        <f aca="false">IF(OR($C1389="",N(TOP!$C$12)=0),"",N($J1389)/TOP!$C$12)</f>
        <v/>
      </c>
      <c r="N1389" s="37" t="str">
        <f aca="false">IF(OR($C1389="",N(TOP!$C$13)=0),"",N($K1389)/TOP!$C$13)</f>
        <v/>
      </c>
      <c r="O1389" s="37" t="str">
        <f aca="false">IF(OR($C1389="",N(TOP!$C$14)=0),"",N($L1389)/TOP!$C$14)</f>
        <v/>
      </c>
      <c r="P1389" s="42" t="str">
        <f aca="false">IF($C1389="","",IFERROR(CHOOSE(MATCH(TOP!$C$10,{"【期間A】","【期間B】","【期間C】"},0),N($M1389),N($N1389),N($O1389)),0))</f>
        <v/>
      </c>
    </row>
    <row r="1390" customFormat="false" ht="15" hidden="false" customHeight="false" outlineLevel="0" collapsed="false">
      <c r="B1390" s="12" t="n">
        <v>1385</v>
      </c>
      <c r="C1390" s="36" t="str">
        <f aca="false">IF(②実績CSV_期間A!$M1386="","",②実績CSV_期間A!$M1386&amp;"")</f>
        <v/>
      </c>
      <c r="D1390" s="12" t="str">
        <f aca="false">IF($C1390="","",②実績CSV_期間A!$N1386)</f>
        <v/>
      </c>
      <c r="E1390" s="12" t="str">
        <f aca="false">IF($C1390="","",RIGHT($D1390,1))</f>
        <v/>
      </c>
      <c r="F1390" s="41" t="str">
        <f aca="false">IF($C1390="","",IFERROR(INDEX(サイズ換算マスタ!$C$6:$C$8,MATCH($E1390,サイズ換算マスタ!$B$6:$B$8,0)),1))</f>
        <v/>
      </c>
      <c r="G1390" s="38" t="str">
        <f aca="false">IF($C1390="","",SUMIFS(②実績CSV_期間A!$AA$2:$AA$5001,②実績CSV_期間A!$M$2:$M$5001,$C1390))</f>
        <v/>
      </c>
      <c r="H1390" s="38" t="str">
        <f aca="false">IF($C1390="","",SUMIFS(③実績CSV_期間B!$AA$2:$AA$5001,③実績CSV_期間B!$M$2:$M$5001,$C1390))</f>
        <v/>
      </c>
      <c r="I1390" s="38" t="str">
        <f aca="false">IF($C1390="","",SUMIFS(④実績CSV_期間C!$AA$2:$AA$5001,④実績CSV_期間C!$M$2:$M$5001,$C1390))</f>
        <v/>
      </c>
      <c r="J1390" s="38" t="str">
        <f aca="false">IF($C1390="","",N($F1390)*N($G1390))</f>
        <v/>
      </c>
      <c r="K1390" s="38" t="str">
        <f aca="false">IF($C1390="","",N($F1390)*N($H1390))</f>
        <v/>
      </c>
      <c r="L1390" s="38" t="str">
        <f aca="false">IF($C1390="","",N($F1390)*N($I1390))</f>
        <v/>
      </c>
      <c r="M1390" s="37" t="str">
        <f aca="false">IF(OR($C1390="",N(TOP!$C$12)=0),"",N($J1390)/TOP!$C$12)</f>
        <v/>
      </c>
      <c r="N1390" s="37" t="str">
        <f aca="false">IF(OR($C1390="",N(TOP!$C$13)=0),"",N($K1390)/TOP!$C$13)</f>
        <v/>
      </c>
      <c r="O1390" s="37" t="str">
        <f aca="false">IF(OR($C1390="",N(TOP!$C$14)=0),"",N($L1390)/TOP!$C$14)</f>
        <v/>
      </c>
      <c r="P1390" s="42" t="str">
        <f aca="false">IF($C1390="","",IFERROR(CHOOSE(MATCH(TOP!$C$10,{"【期間A】","【期間B】","【期間C】"},0),N($M1390),N($N1390),N($O1390)),0))</f>
        <v/>
      </c>
    </row>
    <row r="1391" customFormat="false" ht="15" hidden="false" customHeight="false" outlineLevel="0" collapsed="false">
      <c r="B1391" s="12" t="n">
        <v>1386</v>
      </c>
      <c r="C1391" s="36" t="str">
        <f aca="false">IF(②実績CSV_期間A!$M1387="","",②実績CSV_期間A!$M1387&amp;"")</f>
        <v/>
      </c>
      <c r="D1391" s="12" t="str">
        <f aca="false">IF($C1391="","",②実績CSV_期間A!$N1387)</f>
        <v/>
      </c>
      <c r="E1391" s="12" t="str">
        <f aca="false">IF($C1391="","",RIGHT($D1391,1))</f>
        <v/>
      </c>
      <c r="F1391" s="41" t="str">
        <f aca="false">IF($C1391="","",IFERROR(INDEX(サイズ換算マスタ!$C$6:$C$8,MATCH($E1391,サイズ換算マスタ!$B$6:$B$8,0)),1))</f>
        <v/>
      </c>
      <c r="G1391" s="38" t="str">
        <f aca="false">IF($C1391="","",SUMIFS(②実績CSV_期間A!$AA$2:$AA$5001,②実績CSV_期間A!$M$2:$M$5001,$C1391))</f>
        <v/>
      </c>
      <c r="H1391" s="38" t="str">
        <f aca="false">IF($C1391="","",SUMIFS(③実績CSV_期間B!$AA$2:$AA$5001,③実績CSV_期間B!$M$2:$M$5001,$C1391))</f>
        <v/>
      </c>
      <c r="I1391" s="38" t="str">
        <f aca="false">IF($C1391="","",SUMIFS(④実績CSV_期間C!$AA$2:$AA$5001,④実績CSV_期間C!$M$2:$M$5001,$C1391))</f>
        <v/>
      </c>
      <c r="J1391" s="38" t="str">
        <f aca="false">IF($C1391="","",N($F1391)*N($G1391))</f>
        <v/>
      </c>
      <c r="K1391" s="38" t="str">
        <f aca="false">IF($C1391="","",N($F1391)*N($H1391))</f>
        <v/>
      </c>
      <c r="L1391" s="38" t="str">
        <f aca="false">IF($C1391="","",N($F1391)*N($I1391))</f>
        <v/>
      </c>
      <c r="M1391" s="37" t="str">
        <f aca="false">IF(OR($C1391="",N(TOP!$C$12)=0),"",N($J1391)/TOP!$C$12)</f>
        <v/>
      </c>
      <c r="N1391" s="37" t="str">
        <f aca="false">IF(OR($C1391="",N(TOP!$C$13)=0),"",N($K1391)/TOP!$C$13)</f>
        <v/>
      </c>
      <c r="O1391" s="37" t="str">
        <f aca="false">IF(OR($C1391="",N(TOP!$C$14)=0),"",N($L1391)/TOP!$C$14)</f>
        <v/>
      </c>
      <c r="P1391" s="42" t="str">
        <f aca="false">IF($C1391="","",IFERROR(CHOOSE(MATCH(TOP!$C$10,{"【期間A】","【期間B】","【期間C】"},0),N($M1391),N($N1391),N($O1391)),0))</f>
        <v/>
      </c>
    </row>
    <row r="1392" customFormat="false" ht="15" hidden="false" customHeight="false" outlineLevel="0" collapsed="false">
      <c r="B1392" s="12" t="n">
        <v>1387</v>
      </c>
      <c r="C1392" s="36" t="str">
        <f aca="false">IF(②実績CSV_期間A!$M1388="","",②実績CSV_期間A!$M1388&amp;"")</f>
        <v/>
      </c>
      <c r="D1392" s="12" t="str">
        <f aca="false">IF($C1392="","",②実績CSV_期間A!$N1388)</f>
        <v/>
      </c>
      <c r="E1392" s="12" t="str">
        <f aca="false">IF($C1392="","",RIGHT($D1392,1))</f>
        <v/>
      </c>
      <c r="F1392" s="41" t="str">
        <f aca="false">IF($C1392="","",IFERROR(INDEX(サイズ換算マスタ!$C$6:$C$8,MATCH($E1392,サイズ換算マスタ!$B$6:$B$8,0)),1))</f>
        <v/>
      </c>
      <c r="G1392" s="38" t="str">
        <f aca="false">IF($C1392="","",SUMIFS(②実績CSV_期間A!$AA$2:$AA$5001,②実績CSV_期間A!$M$2:$M$5001,$C1392))</f>
        <v/>
      </c>
      <c r="H1392" s="38" t="str">
        <f aca="false">IF($C1392="","",SUMIFS(③実績CSV_期間B!$AA$2:$AA$5001,③実績CSV_期間B!$M$2:$M$5001,$C1392))</f>
        <v/>
      </c>
      <c r="I1392" s="38" t="str">
        <f aca="false">IF($C1392="","",SUMIFS(④実績CSV_期間C!$AA$2:$AA$5001,④実績CSV_期間C!$M$2:$M$5001,$C1392))</f>
        <v/>
      </c>
      <c r="J1392" s="38" t="str">
        <f aca="false">IF($C1392="","",N($F1392)*N($G1392))</f>
        <v/>
      </c>
      <c r="K1392" s="38" t="str">
        <f aca="false">IF($C1392="","",N($F1392)*N($H1392))</f>
        <v/>
      </c>
      <c r="L1392" s="38" t="str">
        <f aca="false">IF($C1392="","",N($F1392)*N($I1392))</f>
        <v/>
      </c>
      <c r="M1392" s="37" t="str">
        <f aca="false">IF(OR($C1392="",N(TOP!$C$12)=0),"",N($J1392)/TOP!$C$12)</f>
        <v/>
      </c>
      <c r="N1392" s="37" t="str">
        <f aca="false">IF(OR($C1392="",N(TOP!$C$13)=0),"",N($K1392)/TOP!$C$13)</f>
        <v/>
      </c>
      <c r="O1392" s="37" t="str">
        <f aca="false">IF(OR($C1392="",N(TOP!$C$14)=0),"",N($L1392)/TOP!$C$14)</f>
        <v/>
      </c>
      <c r="P1392" s="42" t="str">
        <f aca="false">IF($C1392="","",IFERROR(CHOOSE(MATCH(TOP!$C$10,{"【期間A】","【期間B】","【期間C】"},0),N($M1392),N($N1392),N($O1392)),0))</f>
        <v/>
      </c>
    </row>
    <row r="1393" customFormat="false" ht="15" hidden="false" customHeight="false" outlineLevel="0" collapsed="false">
      <c r="B1393" s="12" t="n">
        <v>1388</v>
      </c>
      <c r="C1393" s="36" t="str">
        <f aca="false">IF(②実績CSV_期間A!$M1389="","",②実績CSV_期間A!$M1389&amp;"")</f>
        <v/>
      </c>
      <c r="D1393" s="12" t="str">
        <f aca="false">IF($C1393="","",②実績CSV_期間A!$N1389)</f>
        <v/>
      </c>
      <c r="E1393" s="12" t="str">
        <f aca="false">IF($C1393="","",RIGHT($D1393,1))</f>
        <v/>
      </c>
      <c r="F1393" s="41" t="str">
        <f aca="false">IF($C1393="","",IFERROR(INDEX(サイズ換算マスタ!$C$6:$C$8,MATCH($E1393,サイズ換算マスタ!$B$6:$B$8,0)),1))</f>
        <v/>
      </c>
      <c r="G1393" s="38" t="str">
        <f aca="false">IF($C1393="","",SUMIFS(②実績CSV_期間A!$AA$2:$AA$5001,②実績CSV_期間A!$M$2:$M$5001,$C1393))</f>
        <v/>
      </c>
      <c r="H1393" s="38" t="str">
        <f aca="false">IF($C1393="","",SUMIFS(③実績CSV_期間B!$AA$2:$AA$5001,③実績CSV_期間B!$M$2:$M$5001,$C1393))</f>
        <v/>
      </c>
      <c r="I1393" s="38" t="str">
        <f aca="false">IF($C1393="","",SUMIFS(④実績CSV_期間C!$AA$2:$AA$5001,④実績CSV_期間C!$M$2:$M$5001,$C1393))</f>
        <v/>
      </c>
      <c r="J1393" s="38" t="str">
        <f aca="false">IF($C1393="","",N($F1393)*N($G1393))</f>
        <v/>
      </c>
      <c r="K1393" s="38" t="str">
        <f aca="false">IF($C1393="","",N($F1393)*N($H1393))</f>
        <v/>
      </c>
      <c r="L1393" s="38" t="str">
        <f aca="false">IF($C1393="","",N($F1393)*N($I1393))</f>
        <v/>
      </c>
      <c r="M1393" s="37" t="str">
        <f aca="false">IF(OR($C1393="",N(TOP!$C$12)=0),"",N($J1393)/TOP!$C$12)</f>
        <v/>
      </c>
      <c r="N1393" s="37" t="str">
        <f aca="false">IF(OR($C1393="",N(TOP!$C$13)=0),"",N($K1393)/TOP!$C$13)</f>
        <v/>
      </c>
      <c r="O1393" s="37" t="str">
        <f aca="false">IF(OR($C1393="",N(TOP!$C$14)=0),"",N($L1393)/TOP!$C$14)</f>
        <v/>
      </c>
      <c r="P1393" s="42" t="str">
        <f aca="false">IF($C1393="","",IFERROR(CHOOSE(MATCH(TOP!$C$10,{"【期間A】","【期間B】","【期間C】"},0),N($M1393),N($N1393),N($O1393)),0))</f>
        <v/>
      </c>
    </row>
    <row r="1394" customFormat="false" ht="15" hidden="false" customHeight="false" outlineLevel="0" collapsed="false">
      <c r="B1394" s="12" t="n">
        <v>1389</v>
      </c>
      <c r="C1394" s="36" t="str">
        <f aca="false">IF(②実績CSV_期間A!$M1390="","",②実績CSV_期間A!$M1390&amp;"")</f>
        <v/>
      </c>
      <c r="D1394" s="12" t="str">
        <f aca="false">IF($C1394="","",②実績CSV_期間A!$N1390)</f>
        <v/>
      </c>
      <c r="E1394" s="12" t="str">
        <f aca="false">IF($C1394="","",RIGHT($D1394,1))</f>
        <v/>
      </c>
      <c r="F1394" s="41" t="str">
        <f aca="false">IF($C1394="","",IFERROR(INDEX(サイズ換算マスタ!$C$6:$C$8,MATCH($E1394,サイズ換算マスタ!$B$6:$B$8,0)),1))</f>
        <v/>
      </c>
      <c r="G1394" s="38" t="str">
        <f aca="false">IF($C1394="","",SUMIFS(②実績CSV_期間A!$AA$2:$AA$5001,②実績CSV_期間A!$M$2:$M$5001,$C1394))</f>
        <v/>
      </c>
      <c r="H1394" s="38" t="str">
        <f aca="false">IF($C1394="","",SUMIFS(③実績CSV_期間B!$AA$2:$AA$5001,③実績CSV_期間B!$M$2:$M$5001,$C1394))</f>
        <v/>
      </c>
      <c r="I1394" s="38" t="str">
        <f aca="false">IF($C1394="","",SUMIFS(④実績CSV_期間C!$AA$2:$AA$5001,④実績CSV_期間C!$M$2:$M$5001,$C1394))</f>
        <v/>
      </c>
      <c r="J1394" s="38" t="str">
        <f aca="false">IF($C1394="","",N($F1394)*N($G1394))</f>
        <v/>
      </c>
      <c r="K1394" s="38" t="str">
        <f aca="false">IF($C1394="","",N($F1394)*N($H1394))</f>
        <v/>
      </c>
      <c r="L1394" s="38" t="str">
        <f aca="false">IF($C1394="","",N($F1394)*N($I1394))</f>
        <v/>
      </c>
      <c r="M1394" s="37" t="str">
        <f aca="false">IF(OR($C1394="",N(TOP!$C$12)=0),"",N($J1394)/TOP!$C$12)</f>
        <v/>
      </c>
      <c r="N1394" s="37" t="str">
        <f aca="false">IF(OR($C1394="",N(TOP!$C$13)=0),"",N($K1394)/TOP!$C$13)</f>
        <v/>
      </c>
      <c r="O1394" s="37" t="str">
        <f aca="false">IF(OR($C1394="",N(TOP!$C$14)=0),"",N($L1394)/TOP!$C$14)</f>
        <v/>
      </c>
      <c r="P1394" s="42" t="str">
        <f aca="false">IF($C1394="","",IFERROR(CHOOSE(MATCH(TOP!$C$10,{"【期間A】","【期間B】","【期間C】"},0),N($M1394),N($N1394),N($O1394)),0))</f>
        <v/>
      </c>
    </row>
    <row r="1395" customFormat="false" ht="15" hidden="false" customHeight="false" outlineLevel="0" collapsed="false">
      <c r="B1395" s="12" t="n">
        <v>1390</v>
      </c>
      <c r="C1395" s="36" t="str">
        <f aca="false">IF(②実績CSV_期間A!$M1391="","",②実績CSV_期間A!$M1391&amp;"")</f>
        <v/>
      </c>
      <c r="D1395" s="12" t="str">
        <f aca="false">IF($C1395="","",②実績CSV_期間A!$N1391)</f>
        <v/>
      </c>
      <c r="E1395" s="12" t="str">
        <f aca="false">IF($C1395="","",RIGHT($D1395,1))</f>
        <v/>
      </c>
      <c r="F1395" s="41" t="str">
        <f aca="false">IF($C1395="","",IFERROR(INDEX(サイズ換算マスタ!$C$6:$C$8,MATCH($E1395,サイズ換算マスタ!$B$6:$B$8,0)),1))</f>
        <v/>
      </c>
      <c r="G1395" s="38" t="str">
        <f aca="false">IF($C1395="","",SUMIFS(②実績CSV_期間A!$AA$2:$AA$5001,②実績CSV_期間A!$M$2:$M$5001,$C1395))</f>
        <v/>
      </c>
      <c r="H1395" s="38" t="str">
        <f aca="false">IF($C1395="","",SUMIFS(③実績CSV_期間B!$AA$2:$AA$5001,③実績CSV_期間B!$M$2:$M$5001,$C1395))</f>
        <v/>
      </c>
      <c r="I1395" s="38" t="str">
        <f aca="false">IF($C1395="","",SUMIFS(④実績CSV_期間C!$AA$2:$AA$5001,④実績CSV_期間C!$M$2:$M$5001,$C1395))</f>
        <v/>
      </c>
      <c r="J1395" s="38" t="str">
        <f aca="false">IF($C1395="","",N($F1395)*N($G1395))</f>
        <v/>
      </c>
      <c r="K1395" s="38" t="str">
        <f aca="false">IF($C1395="","",N($F1395)*N($H1395))</f>
        <v/>
      </c>
      <c r="L1395" s="38" t="str">
        <f aca="false">IF($C1395="","",N($F1395)*N($I1395))</f>
        <v/>
      </c>
      <c r="M1395" s="37" t="str">
        <f aca="false">IF(OR($C1395="",N(TOP!$C$12)=0),"",N($J1395)/TOP!$C$12)</f>
        <v/>
      </c>
      <c r="N1395" s="37" t="str">
        <f aca="false">IF(OR($C1395="",N(TOP!$C$13)=0),"",N($K1395)/TOP!$C$13)</f>
        <v/>
      </c>
      <c r="O1395" s="37" t="str">
        <f aca="false">IF(OR($C1395="",N(TOP!$C$14)=0),"",N($L1395)/TOP!$C$14)</f>
        <v/>
      </c>
      <c r="P1395" s="42" t="str">
        <f aca="false">IF($C1395="","",IFERROR(CHOOSE(MATCH(TOP!$C$10,{"【期間A】","【期間B】","【期間C】"},0),N($M1395),N($N1395),N($O1395)),0))</f>
        <v/>
      </c>
    </row>
    <row r="1396" customFormat="false" ht="15" hidden="false" customHeight="false" outlineLevel="0" collapsed="false">
      <c r="B1396" s="12" t="n">
        <v>1391</v>
      </c>
      <c r="C1396" s="36" t="str">
        <f aca="false">IF(②実績CSV_期間A!$M1392="","",②実績CSV_期間A!$M1392&amp;"")</f>
        <v/>
      </c>
      <c r="D1396" s="12" t="str">
        <f aca="false">IF($C1396="","",②実績CSV_期間A!$N1392)</f>
        <v/>
      </c>
      <c r="E1396" s="12" t="str">
        <f aca="false">IF($C1396="","",RIGHT($D1396,1))</f>
        <v/>
      </c>
      <c r="F1396" s="41" t="str">
        <f aca="false">IF($C1396="","",IFERROR(INDEX(サイズ換算マスタ!$C$6:$C$8,MATCH($E1396,サイズ換算マスタ!$B$6:$B$8,0)),1))</f>
        <v/>
      </c>
      <c r="G1396" s="38" t="str">
        <f aca="false">IF($C1396="","",SUMIFS(②実績CSV_期間A!$AA$2:$AA$5001,②実績CSV_期間A!$M$2:$M$5001,$C1396))</f>
        <v/>
      </c>
      <c r="H1396" s="38" t="str">
        <f aca="false">IF($C1396="","",SUMIFS(③実績CSV_期間B!$AA$2:$AA$5001,③実績CSV_期間B!$M$2:$M$5001,$C1396))</f>
        <v/>
      </c>
      <c r="I1396" s="38" t="str">
        <f aca="false">IF($C1396="","",SUMIFS(④実績CSV_期間C!$AA$2:$AA$5001,④実績CSV_期間C!$M$2:$M$5001,$C1396))</f>
        <v/>
      </c>
      <c r="J1396" s="38" t="str">
        <f aca="false">IF($C1396="","",N($F1396)*N($G1396))</f>
        <v/>
      </c>
      <c r="K1396" s="38" t="str">
        <f aca="false">IF($C1396="","",N($F1396)*N($H1396))</f>
        <v/>
      </c>
      <c r="L1396" s="38" t="str">
        <f aca="false">IF($C1396="","",N($F1396)*N($I1396))</f>
        <v/>
      </c>
      <c r="M1396" s="37" t="str">
        <f aca="false">IF(OR($C1396="",N(TOP!$C$12)=0),"",N($J1396)/TOP!$C$12)</f>
        <v/>
      </c>
      <c r="N1396" s="37" t="str">
        <f aca="false">IF(OR($C1396="",N(TOP!$C$13)=0),"",N($K1396)/TOP!$C$13)</f>
        <v/>
      </c>
      <c r="O1396" s="37" t="str">
        <f aca="false">IF(OR($C1396="",N(TOP!$C$14)=0),"",N($L1396)/TOP!$C$14)</f>
        <v/>
      </c>
      <c r="P1396" s="42" t="str">
        <f aca="false">IF($C1396="","",IFERROR(CHOOSE(MATCH(TOP!$C$10,{"【期間A】","【期間B】","【期間C】"},0),N($M1396),N($N1396),N($O1396)),0))</f>
        <v/>
      </c>
    </row>
    <row r="1397" customFormat="false" ht="15" hidden="false" customHeight="false" outlineLevel="0" collapsed="false">
      <c r="B1397" s="12" t="n">
        <v>1392</v>
      </c>
      <c r="C1397" s="36" t="str">
        <f aca="false">IF(②実績CSV_期間A!$M1393="","",②実績CSV_期間A!$M1393&amp;"")</f>
        <v/>
      </c>
      <c r="D1397" s="12" t="str">
        <f aca="false">IF($C1397="","",②実績CSV_期間A!$N1393)</f>
        <v/>
      </c>
      <c r="E1397" s="12" t="str">
        <f aca="false">IF($C1397="","",RIGHT($D1397,1))</f>
        <v/>
      </c>
      <c r="F1397" s="41" t="str">
        <f aca="false">IF($C1397="","",IFERROR(INDEX(サイズ換算マスタ!$C$6:$C$8,MATCH($E1397,サイズ換算マスタ!$B$6:$B$8,0)),1))</f>
        <v/>
      </c>
      <c r="G1397" s="38" t="str">
        <f aca="false">IF($C1397="","",SUMIFS(②実績CSV_期間A!$AA$2:$AA$5001,②実績CSV_期間A!$M$2:$M$5001,$C1397))</f>
        <v/>
      </c>
      <c r="H1397" s="38" t="str">
        <f aca="false">IF($C1397="","",SUMIFS(③実績CSV_期間B!$AA$2:$AA$5001,③実績CSV_期間B!$M$2:$M$5001,$C1397))</f>
        <v/>
      </c>
      <c r="I1397" s="38" t="str">
        <f aca="false">IF($C1397="","",SUMIFS(④実績CSV_期間C!$AA$2:$AA$5001,④実績CSV_期間C!$M$2:$M$5001,$C1397))</f>
        <v/>
      </c>
      <c r="J1397" s="38" t="str">
        <f aca="false">IF($C1397="","",N($F1397)*N($G1397))</f>
        <v/>
      </c>
      <c r="K1397" s="38" t="str">
        <f aca="false">IF($C1397="","",N($F1397)*N($H1397))</f>
        <v/>
      </c>
      <c r="L1397" s="38" t="str">
        <f aca="false">IF($C1397="","",N($F1397)*N($I1397))</f>
        <v/>
      </c>
      <c r="M1397" s="37" t="str">
        <f aca="false">IF(OR($C1397="",N(TOP!$C$12)=0),"",N($J1397)/TOP!$C$12)</f>
        <v/>
      </c>
      <c r="N1397" s="37" t="str">
        <f aca="false">IF(OR($C1397="",N(TOP!$C$13)=0),"",N($K1397)/TOP!$C$13)</f>
        <v/>
      </c>
      <c r="O1397" s="37" t="str">
        <f aca="false">IF(OR($C1397="",N(TOP!$C$14)=0),"",N($L1397)/TOP!$C$14)</f>
        <v/>
      </c>
      <c r="P1397" s="42" t="str">
        <f aca="false">IF($C1397="","",IFERROR(CHOOSE(MATCH(TOP!$C$10,{"【期間A】","【期間B】","【期間C】"},0),N($M1397),N($N1397),N($O1397)),0))</f>
        <v/>
      </c>
    </row>
    <row r="1398" customFormat="false" ht="15" hidden="false" customHeight="false" outlineLevel="0" collapsed="false">
      <c r="B1398" s="12" t="n">
        <v>1393</v>
      </c>
      <c r="C1398" s="36" t="str">
        <f aca="false">IF(②実績CSV_期間A!$M1394="","",②実績CSV_期間A!$M1394&amp;"")</f>
        <v/>
      </c>
      <c r="D1398" s="12" t="str">
        <f aca="false">IF($C1398="","",②実績CSV_期間A!$N1394)</f>
        <v/>
      </c>
      <c r="E1398" s="12" t="str">
        <f aca="false">IF($C1398="","",RIGHT($D1398,1))</f>
        <v/>
      </c>
      <c r="F1398" s="41" t="str">
        <f aca="false">IF($C1398="","",IFERROR(INDEX(サイズ換算マスタ!$C$6:$C$8,MATCH($E1398,サイズ換算マスタ!$B$6:$B$8,0)),1))</f>
        <v/>
      </c>
      <c r="G1398" s="38" t="str">
        <f aca="false">IF($C1398="","",SUMIFS(②実績CSV_期間A!$AA$2:$AA$5001,②実績CSV_期間A!$M$2:$M$5001,$C1398))</f>
        <v/>
      </c>
      <c r="H1398" s="38" t="str">
        <f aca="false">IF($C1398="","",SUMIFS(③実績CSV_期間B!$AA$2:$AA$5001,③実績CSV_期間B!$M$2:$M$5001,$C1398))</f>
        <v/>
      </c>
      <c r="I1398" s="38" t="str">
        <f aca="false">IF($C1398="","",SUMIFS(④実績CSV_期間C!$AA$2:$AA$5001,④実績CSV_期間C!$M$2:$M$5001,$C1398))</f>
        <v/>
      </c>
      <c r="J1398" s="38" t="str">
        <f aca="false">IF($C1398="","",N($F1398)*N($G1398))</f>
        <v/>
      </c>
      <c r="K1398" s="38" t="str">
        <f aca="false">IF($C1398="","",N($F1398)*N($H1398))</f>
        <v/>
      </c>
      <c r="L1398" s="38" t="str">
        <f aca="false">IF($C1398="","",N($F1398)*N($I1398))</f>
        <v/>
      </c>
      <c r="M1398" s="37" t="str">
        <f aca="false">IF(OR($C1398="",N(TOP!$C$12)=0),"",N($J1398)/TOP!$C$12)</f>
        <v/>
      </c>
      <c r="N1398" s="37" t="str">
        <f aca="false">IF(OR($C1398="",N(TOP!$C$13)=0),"",N($K1398)/TOP!$C$13)</f>
        <v/>
      </c>
      <c r="O1398" s="37" t="str">
        <f aca="false">IF(OR($C1398="",N(TOP!$C$14)=0),"",N($L1398)/TOP!$C$14)</f>
        <v/>
      </c>
      <c r="P1398" s="42" t="str">
        <f aca="false">IF($C1398="","",IFERROR(CHOOSE(MATCH(TOP!$C$10,{"【期間A】","【期間B】","【期間C】"},0),N($M1398),N($N1398),N($O1398)),0))</f>
        <v/>
      </c>
    </row>
    <row r="1399" customFormat="false" ht="15" hidden="false" customHeight="false" outlineLevel="0" collapsed="false">
      <c r="B1399" s="12" t="n">
        <v>1394</v>
      </c>
      <c r="C1399" s="36" t="str">
        <f aca="false">IF(②実績CSV_期間A!$M1395="","",②実績CSV_期間A!$M1395&amp;"")</f>
        <v/>
      </c>
      <c r="D1399" s="12" t="str">
        <f aca="false">IF($C1399="","",②実績CSV_期間A!$N1395)</f>
        <v/>
      </c>
      <c r="E1399" s="12" t="str">
        <f aca="false">IF($C1399="","",RIGHT($D1399,1))</f>
        <v/>
      </c>
      <c r="F1399" s="41" t="str">
        <f aca="false">IF($C1399="","",IFERROR(INDEX(サイズ換算マスタ!$C$6:$C$8,MATCH($E1399,サイズ換算マスタ!$B$6:$B$8,0)),1))</f>
        <v/>
      </c>
      <c r="G1399" s="38" t="str">
        <f aca="false">IF($C1399="","",SUMIFS(②実績CSV_期間A!$AA$2:$AA$5001,②実績CSV_期間A!$M$2:$M$5001,$C1399))</f>
        <v/>
      </c>
      <c r="H1399" s="38" t="str">
        <f aca="false">IF($C1399="","",SUMIFS(③実績CSV_期間B!$AA$2:$AA$5001,③実績CSV_期間B!$M$2:$M$5001,$C1399))</f>
        <v/>
      </c>
      <c r="I1399" s="38" t="str">
        <f aca="false">IF($C1399="","",SUMIFS(④実績CSV_期間C!$AA$2:$AA$5001,④実績CSV_期間C!$M$2:$M$5001,$C1399))</f>
        <v/>
      </c>
      <c r="J1399" s="38" t="str">
        <f aca="false">IF($C1399="","",N($F1399)*N($G1399))</f>
        <v/>
      </c>
      <c r="K1399" s="38" t="str">
        <f aca="false">IF($C1399="","",N($F1399)*N($H1399))</f>
        <v/>
      </c>
      <c r="L1399" s="38" t="str">
        <f aca="false">IF($C1399="","",N($F1399)*N($I1399))</f>
        <v/>
      </c>
      <c r="M1399" s="37" t="str">
        <f aca="false">IF(OR($C1399="",N(TOP!$C$12)=0),"",N($J1399)/TOP!$C$12)</f>
        <v/>
      </c>
      <c r="N1399" s="37" t="str">
        <f aca="false">IF(OR($C1399="",N(TOP!$C$13)=0),"",N($K1399)/TOP!$C$13)</f>
        <v/>
      </c>
      <c r="O1399" s="37" t="str">
        <f aca="false">IF(OR($C1399="",N(TOP!$C$14)=0),"",N($L1399)/TOP!$C$14)</f>
        <v/>
      </c>
      <c r="P1399" s="42" t="str">
        <f aca="false">IF($C1399="","",IFERROR(CHOOSE(MATCH(TOP!$C$10,{"【期間A】","【期間B】","【期間C】"},0),N($M1399),N($N1399),N($O1399)),0))</f>
        <v/>
      </c>
    </row>
    <row r="1400" customFormat="false" ht="15" hidden="false" customHeight="false" outlineLevel="0" collapsed="false">
      <c r="B1400" s="12" t="n">
        <v>1395</v>
      </c>
      <c r="C1400" s="36" t="str">
        <f aca="false">IF(②実績CSV_期間A!$M1396="","",②実績CSV_期間A!$M1396&amp;"")</f>
        <v/>
      </c>
      <c r="D1400" s="12" t="str">
        <f aca="false">IF($C1400="","",②実績CSV_期間A!$N1396)</f>
        <v/>
      </c>
      <c r="E1400" s="12" t="str">
        <f aca="false">IF($C1400="","",RIGHT($D1400,1))</f>
        <v/>
      </c>
      <c r="F1400" s="41" t="str">
        <f aca="false">IF($C1400="","",IFERROR(INDEX(サイズ換算マスタ!$C$6:$C$8,MATCH($E1400,サイズ換算マスタ!$B$6:$B$8,0)),1))</f>
        <v/>
      </c>
      <c r="G1400" s="38" t="str">
        <f aca="false">IF($C1400="","",SUMIFS(②実績CSV_期間A!$AA$2:$AA$5001,②実績CSV_期間A!$M$2:$M$5001,$C1400))</f>
        <v/>
      </c>
      <c r="H1400" s="38" t="str">
        <f aca="false">IF($C1400="","",SUMIFS(③実績CSV_期間B!$AA$2:$AA$5001,③実績CSV_期間B!$M$2:$M$5001,$C1400))</f>
        <v/>
      </c>
      <c r="I1400" s="38" t="str">
        <f aca="false">IF($C1400="","",SUMIFS(④実績CSV_期間C!$AA$2:$AA$5001,④実績CSV_期間C!$M$2:$M$5001,$C1400))</f>
        <v/>
      </c>
      <c r="J1400" s="38" t="str">
        <f aca="false">IF($C1400="","",N($F1400)*N($G1400))</f>
        <v/>
      </c>
      <c r="K1400" s="38" t="str">
        <f aca="false">IF($C1400="","",N($F1400)*N($H1400))</f>
        <v/>
      </c>
      <c r="L1400" s="38" t="str">
        <f aca="false">IF($C1400="","",N($F1400)*N($I1400))</f>
        <v/>
      </c>
      <c r="M1400" s="37" t="str">
        <f aca="false">IF(OR($C1400="",N(TOP!$C$12)=0),"",N($J1400)/TOP!$C$12)</f>
        <v/>
      </c>
      <c r="N1400" s="37" t="str">
        <f aca="false">IF(OR($C1400="",N(TOP!$C$13)=0),"",N($K1400)/TOP!$C$13)</f>
        <v/>
      </c>
      <c r="O1400" s="37" t="str">
        <f aca="false">IF(OR($C1400="",N(TOP!$C$14)=0),"",N($L1400)/TOP!$C$14)</f>
        <v/>
      </c>
      <c r="P1400" s="42" t="str">
        <f aca="false">IF($C1400="","",IFERROR(CHOOSE(MATCH(TOP!$C$10,{"【期間A】","【期間B】","【期間C】"},0),N($M1400),N($N1400),N($O1400)),0))</f>
        <v/>
      </c>
    </row>
    <row r="1401" customFormat="false" ht="15" hidden="false" customHeight="false" outlineLevel="0" collapsed="false">
      <c r="B1401" s="12" t="n">
        <v>1396</v>
      </c>
      <c r="C1401" s="36" t="str">
        <f aca="false">IF(②実績CSV_期間A!$M1397="","",②実績CSV_期間A!$M1397&amp;"")</f>
        <v/>
      </c>
      <c r="D1401" s="12" t="str">
        <f aca="false">IF($C1401="","",②実績CSV_期間A!$N1397)</f>
        <v/>
      </c>
      <c r="E1401" s="12" t="str">
        <f aca="false">IF($C1401="","",RIGHT($D1401,1))</f>
        <v/>
      </c>
      <c r="F1401" s="41" t="str">
        <f aca="false">IF($C1401="","",IFERROR(INDEX(サイズ換算マスタ!$C$6:$C$8,MATCH($E1401,サイズ換算マスタ!$B$6:$B$8,0)),1))</f>
        <v/>
      </c>
      <c r="G1401" s="38" t="str">
        <f aca="false">IF($C1401="","",SUMIFS(②実績CSV_期間A!$AA$2:$AA$5001,②実績CSV_期間A!$M$2:$M$5001,$C1401))</f>
        <v/>
      </c>
      <c r="H1401" s="38" t="str">
        <f aca="false">IF($C1401="","",SUMIFS(③実績CSV_期間B!$AA$2:$AA$5001,③実績CSV_期間B!$M$2:$M$5001,$C1401))</f>
        <v/>
      </c>
      <c r="I1401" s="38" t="str">
        <f aca="false">IF($C1401="","",SUMIFS(④実績CSV_期間C!$AA$2:$AA$5001,④実績CSV_期間C!$M$2:$M$5001,$C1401))</f>
        <v/>
      </c>
      <c r="J1401" s="38" t="str">
        <f aca="false">IF($C1401="","",N($F1401)*N($G1401))</f>
        <v/>
      </c>
      <c r="K1401" s="38" t="str">
        <f aca="false">IF($C1401="","",N($F1401)*N($H1401))</f>
        <v/>
      </c>
      <c r="L1401" s="38" t="str">
        <f aca="false">IF($C1401="","",N($F1401)*N($I1401))</f>
        <v/>
      </c>
      <c r="M1401" s="37" t="str">
        <f aca="false">IF(OR($C1401="",N(TOP!$C$12)=0),"",N($J1401)/TOP!$C$12)</f>
        <v/>
      </c>
      <c r="N1401" s="37" t="str">
        <f aca="false">IF(OR($C1401="",N(TOP!$C$13)=0),"",N($K1401)/TOP!$C$13)</f>
        <v/>
      </c>
      <c r="O1401" s="37" t="str">
        <f aca="false">IF(OR($C1401="",N(TOP!$C$14)=0),"",N($L1401)/TOP!$C$14)</f>
        <v/>
      </c>
      <c r="P1401" s="42" t="str">
        <f aca="false">IF($C1401="","",IFERROR(CHOOSE(MATCH(TOP!$C$10,{"【期間A】","【期間B】","【期間C】"},0),N($M1401),N($N1401),N($O1401)),0))</f>
        <v/>
      </c>
    </row>
    <row r="1402" customFormat="false" ht="15" hidden="false" customHeight="false" outlineLevel="0" collapsed="false">
      <c r="B1402" s="12" t="n">
        <v>1397</v>
      </c>
      <c r="C1402" s="36" t="str">
        <f aca="false">IF(②実績CSV_期間A!$M1398="","",②実績CSV_期間A!$M1398&amp;"")</f>
        <v/>
      </c>
      <c r="D1402" s="12" t="str">
        <f aca="false">IF($C1402="","",②実績CSV_期間A!$N1398)</f>
        <v/>
      </c>
      <c r="E1402" s="12" t="str">
        <f aca="false">IF($C1402="","",RIGHT($D1402,1))</f>
        <v/>
      </c>
      <c r="F1402" s="41" t="str">
        <f aca="false">IF($C1402="","",IFERROR(INDEX(サイズ換算マスタ!$C$6:$C$8,MATCH($E1402,サイズ換算マスタ!$B$6:$B$8,0)),1))</f>
        <v/>
      </c>
      <c r="G1402" s="38" t="str">
        <f aca="false">IF($C1402="","",SUMIFS(②実績CSV_期間A!$AA$2:$AA$5001,②実績CSV_期間A!$M$2:$M$5001,$C1402))</f>
        <v/>
      </c>
      <c r="H1402" s="38" t="str">
        <f aca="false">IF($C1402="","",SUMIFS(③実績CSV_期間B!$AA$2:$AA$5001,③実績CSV_期間B!$M$2:$M$5001,$C1402))</f>
        <v/>
      </c>
      <c r="I1402" s="38" t="str">
        <f aca="false">IF($C1402="","",SUMIFS(④実績CSV_期間C!$AA$2:$AA$5001,④実績CSV_期間C!$M$2:$M$5001,$C1402))</f>
        <v/>
      </c>
      <c r="J1402" s="38" t="str">
        <f aca="false">IF($C1402="","",N($F1402)*N($G1402))</f>
        <v/>
      </c>
      <c r="K1402" s="38" t="str">
        <f aca="false">IF($C1402="","",N($F1402)*N($H1402))</f>
        <v/>
      </c>
      <c r="L1402" s="38" t="str">
        <f aca="false">IF($C1402="","",N($F1402)*N($I1402))</f>
        <v/>
      </c>
      <c r="M1402" s="37" t="str">
        <f aca="false">IF(OR($C1402="",N(TOP!$C$12)=0),"",N($J1402)/TOP!$C$12)</f>
        <v/>
      </c>
      <c r="N1402" s="37" t="str">
        <f aca="false">IF(OR($C1402="",N(TOP!$C$13)=0),"",N($K1402)/TOP!$C$13)</f>
        <v/>
      </c>
      <c r="O1402" s="37" t="str">
        <f aca="false">IF(OR($C1402="",N(TOP!$C$14)=0),"",N($L1402)/TOP!$C$14)</f>
        <v/>
      </c>
      <c r="P1402" s="42" t="str">
        <f aca="false">IF($C1402="","",IFERROR(CHOOSE(MATCH(TOP!$C$10,{"【期間A】","【期間B】","【期間C】"},0),N($M1402),N($N1402),N($O1402)),0))</f>
        <v/>
      </c>
    </row>
    <row r="1403" customFormat="false" ht="15" hidden="false" customHeight="false" outlineLevel="0" collapsed="false">
      <c r="B1403" s="12" t="n">
        <v>1398</v>
      </c>
      <c r="C1403" s="36" t="str">
        <f aca="false">IF(②実績CSV_期間A!$M1399="","",②実績CSV_期間A!$M1399&amp;"")</f>
        <v/>
      </c>
      <c r="D1403" s="12" t="str">
        <f aca="false">IF($C1403="","",②実績CSV_期間A!$N1399)</f>
        <v/>
      </c>
      <c r="E1403" s="12" t="str">
        <f aca="false">IF($C1403="","",RIGHT($D1403,1))</f>
        <v/>
      </c>
      <c r="F1403" s="41" t="str">
        <f aca="false">IF($C1403="","",IFERROR(INDEX(サイズ換算マスタ!$C$6:$C$8,MATCH($E1403,サイズ換算マスタ!$B$6:$B$8,0)),1))</f>
        <v/>
      </c>
      <c r="G1403" s="38" t="str">
        <f aca="false">IF($C1403="","",SUMIFS(②実績CSV_期間A!$AA$2:$AA$5001,②実績CSV_期間A!$M$2:$M$5001,$C1403))</f>
        <v/>
      </c>
      <c r="H1403" s="38" t="str">
        <f aca="false">IF($C1403="","",SUMIFS(③実績CSV_期間B!$AA$2:$AA$5001,③実績CSV_期間B!$M$2:$M$5001,$C1403))</f>
        <v/>
      </c>
      <c r="I1403" s="38" t="str">
        <f aca="false">IF($C1403="","",SUMIFS(④実績CSV_期間C!$AA$2:$AA$5001,④実績CSV_期間C!$M$2:$M$5001,$C1403))</f>
        <v/>
      </c>
      <c r="J1403" s="38" t="str">
        <f aca="false">IF($C1403="","",N($F1403)*N($G1403))</f>
        <v/>
      </c>
      <c r="K1403" s="38" t="str">
        <f aca="false">IF($C1403="","",N($F1403)*N($H1403))</f>
        <v/>
      </c>
      <c r="L1403" s="38" t="str">
        <f aca="false">IF($C1403="","",N($F1403)*N($I1403))</f>
        <v/>
      </c>
      <c r="M1403" s="37" t="str">
        <f aca="false">IF(OR($C1403="",N(TOP!$C$12)=0),"",N($J1403)/TOP!$C$12)</f>
        <v/>
      </c>
      <c r="N1403" s="37" t="str">
        <f aca="false">IF(OR($C1403="",N(TOP!$C$13)=0),"",N($K1403)/TOP!$C$13)</f>
        <v/>
      </c>
      <c r="O1403" s="37" t="str">
        <f aca="false">IF(OR($C1403="",N(TOP!$C$14)=0),"",N($L1403)/TOP!$C$14)</f>
        <v/>
      </c>
      <c r="P1403" s="42" t="str">
        <f aca="false">IF($C1403="","",IFERROR(CHOOSE(MATCH(TOP!$C$10,{"【期間A】","【期間B】","【期間C】"},0),N($M1403),N($N1403),N($O1403)),0))</f>
        <v/>
      </c>
    </row>
    <row r="1404" customFormat="false" ht="15" hidden="false" customHeight="false" outlineLevel="0" collapsed="false">
      <c r="B1404" s="12" t="n">
        <v>1399</v>
      </c>
      <c r="C1404" s="36" t="str">
        <f aca="false">IF(②実績CSV_期間A!$M1400="","",②実績CSV_期間A!$M1400&amp;"")</f>
        <v/>
      </c>
      <c r="D1404" s="12" t="str">
        <f aca="false">IF($C1404="","",②実績CSV_期間A!$N1400)</f>
        <v/>
      </c>
      <c r="E1404" s="12" t="str">
        <f aca="false">IF($C1404="","",RIGHT($D1404,1))</f>
        <v/>
      </c>
      <c r="F1404" s="41" t="str">
        <f aca="false">IF($C1404="","",IFERROR(INDEX(サイズ換算マスタ!$C$6:$C$8,MATCH($E1404,サイズ換算マスタ!$B$6:$B$8,0)),1))</f>
        <v/>
      </c>
      <c r="G1404" s="38" t="str">
        <f aca="false">IF($C1404="","",SUMIFS(②実績CSV_期間A!$AA$2:$AA$5001,②実績CSV_期間A!$M$2:$M$5001,$C1404))</f>
        <v/>
      </c>
      <c r="H1404" s="38" t="str">
        <f aca="false">IF($C1404="","",SUMIFS(③実績CSV_期間B!$AA$2:$AA$5001,③実績CSV_期間B!$M$2:$M$5001,$C1404))</f>
        <v/>
      </c>
      <c r="I1404" s="38" t="str">
        <f aca="false">IF($C1404="","",SUMIFS(④実績CSV_期間C!$AA$2:$AA$5001,④実績CSV_期間C!$M$2:$M$5001,$C1404))</f>
        <v/>
      </c>
      <c r="J1404" s="38" t="str">
        <f aca="false">IF($C1404="","",N($F1404)*N($G1404))</f>
        <v/>
      </c>
      <c r="K1404" s="38" t="str">
        <f aca="false">IF($C1404="","",N($F1404)*N($H1404))</f>
        <v/>
      </c>
      <c r="L1404" s="38" t="str">
        <f aca="false">IF($C1404="","",N($F1404)*N($I1404))</f>
        <v/>
      </c>
      <c r="M1404" s="37" t="str">
        <f aca="false">IF(OR($C1404="",N(TOP!$C$12)=0),"",N($J1404)/TOP!$C$12)</f>
        <v/>
      </c>
      <c r="N1404" s="37" t="str">
        <f aca="false">IF(OR($C1404="",N(TOP!$C$13)=0),"",N($K1404)/TOP!$C$13)</f>
        <v/>
      </c>
      <c r="O1404" s="37" t="str">
        <f aca="false">IF(OR($C1404="",N(TOP!$C$14)=0),"",N($L1404)/TOP!$C$14)</f>
        <v/>
      </c>
      <c r="P1404" s="42" t="str">
        <f aca="false">IF($C1404="","",IFERROR(CHOOSE(MATCH(TOP!$C$10,{"【期間A】","【期間B】","【期間C】"},0),N($M1404),N($N1404),N($O1404)),0))</f>
        <v/>
      </c>
    </row>
    <row r="1405" customFormat="false" ht="15" hidden="false" customHeight="false" outlineLevel="0" collapsed="false">
      <c r="B1405" s="12" t="n">
        <v>1400</v>
      </c>
      <c r="C1405" s="36" t="str">
        <f aca="false">IF(②実績CSV_期間A!$M1401="","",②実績CSV_期間A!$M1401&amp;"")</f>
        <v/>
      </c>
      <c r="D1405" s="12" t="str">
        <f aca="false">IF($C1405="","",②実績CSV_期間A!$N1401)</f>
        <v/>
      </c>
      <c r="E1405" s="12" t="str">
        <f aca="false">IF($C1405="","",RIGHT($D1405,1))</f>
        <v/>
      </c>
      <c r="F1405" s="41" t="str">
        <f aca="false">IF($C1405="","",IFERROR(INDEX(サイズ換算マスタ!$C$6:$C$8,MATCH($E1405,サイズ換算マスタ!$B$6:$B$8,0)),1))</f>
        <v/>
      </c>
      <c r="G1405" s="38" t="str">
        <f aca="false">IF($C1405="","",SUMIFS(②実績CSV_期間A!$AA$2:$AA$5001,②実績CSV_期間A!$M$2:$M$5001,$C1405))</f>
        <v/>
      </c>
      <c r="H1405" s="38" t="str">
        <f aca="false">IF($C1405="","",SUMIFS(③実績CSV_期間B!$AA$2:$AA$5001,③実績CSV_期間B!$M$2:$M$5001,$C1405))</f>
        <v/>
      </c>
      <c r="I1405" s="38" t="str">
        <f aca="false">IF($C1405="","",SUMIFS(④実績CSV_期間C!$AA$2:$AA$5001,④実績CSV_期間C!$M$2:$M$5001,$C1405))</f>
        <v/>
      </c>
      <c r="J1405" s="38" t="str">
        <f aca="false">IF($C1405="","",N($F1405)*N($G1405))</f>
        <v/>
      </c>
      <c r="K1405" s="38" t="str">
        <f aca="false">IF($C1405="","",N($F1405)*N($H1405))</f>
        <v/>
      </c>
      <c r="L1405" s="38" t="str">
        <f aca="false">IF($C1405="","",N($F1405)*N($I1405))</f>
        <v/>
      </c>
      <c r="M1405" s="37" t="str">
        <f aca="false">IF(OR($C1405="",N(TOP!$C$12)=0),"",N($J1405)/TOP!$C$12)</f>
        <v/>
      </c>
      <c r="N1405" s="37" t="str">
        <f aca="false">IF(OR($C1405="",N(TOP!$C$13)=0),"",N($K1405)/TOP!$C$13)</f>
        <v/>
      </c>
      <c r="O1405" s="37" t="str">
        <f aca="false">IF(OR($C1405="",N(TOP!$C$14)=0),"",N($L1405)/TOP!$C$14)</f>
        <v/>
      </c>
      <c r="P1405" s="42" t="str">
        <f aca="false">IF($C1405="","",IFERROR(CHOOSE(MATCH(TOP!$C$10,{"【期間A】","【期間B】","【期間C】"},0),N($M1405),N($N1405),N($O1405)),0))</f>
        <v/>
      </c>
    </row>
    <row r="1406" customFormat="false" ht="15" hidden="false" customHeight="false" outlineLevel="0" collapsed="false">
      <c r="B1406" s="12" t="n">
        <v>1401</v>
      </c>
      <c r="C1406" s="36" t="str">
        <f aca="false">IF(②実績CSV_期間A!$M1402="","",②実績CSV_期間A!$M1402&amp;"")</f>
        <v/>
      </c>
      <c r="D1406" s="12" t="str">
        <f aca="false">IF($C1406="","",②実績CSV_期間A!$N1402)</f>
        <v/>
      </c>
      <c r="E1406" s="12" t="str">
        <f aca="false">IF($C1406="","",RIGHT($D1406,1))</f>
        <v/>
      </c>
      <c r="F1406" s="41" t="str">
        <f aca="false">IF($C1406="","",IFERROR(INDEX(サイズ換算マスタ!$C$6:$C$8,MATCH($E1406,サイズ換算マスタ!$B$6:$B$8,0)),1))</f>
        <v/>
      </c>
      <c r="G1406" s="38" t="str">
        <f aca="false">IF($C1406="","",SUMIFS(②実績CSV_期間A!$AA$2:$AA$5001,②実績CSV_期間A!$M$2:$M$5001,$C1406))</f>
        <v/>
      </c>
      <c r="H1406" s="38" t="str">
        <f aca="false">IF($C1406="","",SUMIFS(③実績CSV_期間B!$AA$2:$AA$5001,③実績CSV_期間B!$M$2:$M$5001,$C1406))</f>
        <v/>
      </c>
      <c r="I1406" s="38" t="str">
        <f aca="false">IF($C1406="","",SUMIFS(④実績CSV_期間C!$AA$2:$AA$5001,④実績CSV_期間C!$M$2:$M$5001,$C1406))</f>
        <v/>
      </c>
      <c r="J1406" s="38" t="str">
        <f aca="false">IF($C1406="","",N($F1406)*N($G1406))</f>
        <v/>
      </c>
      <c r="K1406" s="38" t="str">
        <f aca="false">IF($C1406="","",N($F1406)*N($H1406))</f>
        <v/>
      </c>
      <c r="L1406" s="38" t="str">
        <f aca="false">IF($C1406="","",N($F1406)*N($I1406))</f>
        <v/>
      </c>
      <c r="M1406" s="37" t="str">
        <f aca="false">IF(OR($C1406="",N(TOP!$C$12)=0),"",N($J1406)/TOP!$C$12)</f>
        <v/>
      </c>
      <c r="N1406" s="37" t="str">
        <f aca="false">IF(OR($C1406="",N(TOP!$C$13)=0),"",N($K1406)/TOP!$C$13)</f>
        <v/>
      </c>
      <c r="O1406" s="37" t="str">
        <f aca="false">IF(OR($C1406="",N(TOP!$C$14)=0),"",N($L1406)/TOP!$C$14)</f>
        <v/>
      </c>
      <c r="P1406" s="42" t="str">
        <f aca="false">IF($C1406="","",IFERROR(CHOOSE(MATCH(TOP!$C$10,{"【期間A】","【期間B】","【期間C】"},0),N($M1406),N($N1406),N($O1406)),0))</f>
        <v/>
      </c>
    </row>
    <row r="1407" customFormat="false" ht="15" hidden="false" customHeight="false" outlineLevel="0" collapsed="false">
      <c r="B1407" s="12" t="n">
        <v>1402</v>
      </c>
      <c r="C1407" s="36" t="str">
        <f aca="false">IF(②実績CSV_期間A!$M1403="","",②実績CSV_期間A!$M1403&amp;"")</f>
        <v/>
      </c>
      <c r="D1407" s="12" t="str">
        <f aca="false">IF($C1407="","",②実績CSV_期間A!$N1403)</f>
        <v/>
      </c>
      <c r="E1407" s="12" t="str">
        <f aca="false">IF($C1407="","",RIGHT($D1407,1))</f>
        <v/>
      </c>
      <c r="F1407" s="41" t="str">
        <f aca="false">IF($C1407="","",IFERROR(INDEX(サイズ換算マスタ!$C$6:$C$8,MATCH($E1407,サイズ換算マスタ!$B$6:$B$8,0)),1))</f>
        <v/>
      </c>
      <c r="G1407" s="38" t="str">
        <f aca="false">IF($C1407="","",SUMIFS(②実績CSV_期間A!$AA$2:$AA$5001,②実績CSV_期間A!$M$2:$M$5001,$C1407))</f>
        <v/>
      </c>
      <c r="H1407" s="38" t="str">
        <f aca="false">IF($C1407="","",SUMIFS(③実績CSV_期間B!$AA$2:$AA$5001,③実績CSV_期間B!$M$2:$M$5001,$C1407))</f>
        <v/>
      </c>
      <c r="I1407" s="38" t="str">
        <f aca="false">IF($C1407="","",SUMIFS(④実績CSV_期間C!$AA$2:$AA$5001,④実績CSV_期間C!$M$2:$M$5001,$C1407))</f>
        <v/>
      </c>
      <c r="J1407" s="38" t="str">
        <f aca="false">IF($C1407="","",N($F1407)*N($G1407))</f>
        <v/>
      </c>
      <c r="K1407" s="38" t="str">
        <f aca="false">IF($C1407="","",N($F1407)*N($H1407))</f>
        <v/>
      </c>
      <c r="L1407" s="38" t="str">
        <f aca="false">IF($C1407="","",N($F1407)*N($I1407))</f>
        <v/>
      </c>
      <c r="M1407" s="37" t="str">
        <f aca="false">IF(OR($C1407="",N(TOP!$C$12)=0),"",N($J1407)/TOP!$C$12)</f>
        <v/>
      </c>
      <c r="N1407" s="37" t="str">
        <f aca="false">IF(OR($C1407="",N(TOP!$C$13)=0),"",N($K1407)/TOP!$C$13)</f>
        <v/>
      </c>
      <c r="O1407" s="37" t="str">
        <f aca="false">IF(OR($C1407="",N(TOP!$C$14)=0),"",N($L1407)/TOP!$C$14)</f>
        <v/>
      </c>
      <c r="P1407" s="42" t="str">
        <f aca="false">IF($C1407="","",IFERROR(CHOOSE(MATCH(TOP!$C$10,{"【期間A】","【期間B】","【期間C】"},0),N($M1407),N($N1407),N($O1407)),0))</f>
        <v/>
      </c>
    </row>
    <row r="1408" customFormat="false" ht="15" hidden="false" customHeight="false" outlineLevel="0" collapsed="false">
      <c r="B1408" s="12" t="n">
        <v>1403</v>
      </c>
      <c r="C1408" s="36" t="str">
        <f aca="false">IF(②実績CSV_期間A!$M1404="","",②実績CSV_期間A!$M1404&amp;"")</f>
        <v/>
      </c>
      <c r="D1408" s="12" t="str">
        <f aca="false">IF($C1408="","",②実績CSV_期間A!$N1404)</f>
        <v/>
      </c>
      <c r="E1408" s="12" t="str">
        <f aca="false">IF($C1408="","",RIGHT($D1408,1))</f>
        <v/>
      </c>
      <c r="F1408" s="41" t="str">
        <f aca="false">IF($C1408="","",IFERROR(INDEX(サイズ換算マスタ!$C$6:$C$8,MATCH($E1408,サイズ換算マスタ!$B$6:$B$8,0)),1))</f>
        <v/>
      </c>
      <c r="G1408" s="38" t="str">
        <f aca="false">IF($C1408="","",SUMIFS(②実績CSV_期間A!$AA$2:$AA$5001,②実績CSV_期間A!$M$2:$M$5001,$C1408))</f>
        <v/>
      </c>
      <c r="H1408" s="38" t="str">
        <f aca="false">IF($C1408="","",SUMIFS(③実績CSV_期間B!$AA$2:$AA$5001,③実績CSV_期間B!$M$2:$M$5001,$C1408))</f>
        <v/>
      </c>
      <c r="I1408" s="38" t="str">
        <f aca="false">IF($C1408="","",SUMIFS(④実績CSV_期間C!$AA$2:$AA$5001,④実績CSV_期間C!$M$2:$M$5001,$C1408))</f>
        <v/>
      </c>
      <c r="J1408" s="38" t="str">
        <f aca="false">IF($C1408="","",N($F1408)*N($G1408))</f>
        <v/>
      </c>
      <c r="K1408" s="38" t="str">
        <f aca="false">IF($C1408="","",N($F1408)*N($H1408))</f>
        <v/>
      </c>
      <c r="L1408" s="38" t="str">
        <f aca="false">IF($C1408="","",N($F1408)*N($I1408))</f>
        <v/>
      </c>
      <c r="M1408" s="37" t="str">
        <f aca="false">IF(OR($C1408="",N(TOP!$C$12)=0),"",N($J1408)/TOP!$C$12)</f>
        <v/>
      </c>
      <c r="N1408" s="37" t="str">
        <f aca="false">IF(OR($C1408="",N(TOP!$C$13)=0),"",N($K1408)/TOP!$C$13)</f>
        <v/>
      </c>
      <c r="O1408" s="37" t="str">
        <f aca="false">IF(OR($C1408="",N(TOP!$C$14)=0),"",N($L1408)/TOP!$C$14)</f>
        <v/>
      </c>
      <c r="P1408" s="42" t="str">
        <f aca="false">IF($C1408="","",IFERROR(CHOOSE(MATCH(TOP!$C$10,{"【期間A】","【期間B】","【期間C】"},0),N($M1408),N($N1408),N($O1408)),0))</f>
        <v/>
      </c>
    </row>
    <row r="1409" customFormat="false" ht="15" hidden="false" customHeight="false" outlineLevel="0" collapsed="false">
      <c r="B1409" s="12" t="n">
        <v>1404</v>
      </c>
      <c r="C1409" s="36" t="str">
        <f aca="false">IF(②実績CSV_期間A!$M1405="","",②実績CSV_期間A!$M1405&amp;"")</f>
        <v/>
      </c>
      <c r="D1409" s="12" t="str">
        <f aca="false">IF($C1409="","",②実績CSV_期間A!$N1405)</f>
        <v/>
      </c>
      <c r="E1409" s="12" t="str">
        <f aca="false">IF($C1409="","",RIGHT($D1409,1))</f>
        <v/>
      </c>
      <c r="F1409" s="41" t="str">
        <f aca="false">IF($C1409="","",IFERROR(INDEX(サイズ換算マスタ!$C$6:$C$8,MATCH($E1409,サイズ換算マスタ!$B$6:$B$8,0)),1))</f>
        <v/>
      </c>
      <c r="G1409" s="38" t="str">
        <f aca="false">IF($C1409="","",SUMIFS(②実績CSV_期間A!$AA$2:$AA$5001,②実績CSV_期間A!$M$2:$M$5001,$C1409))</f>
        <v/>
      </c>
      <c r="H1409" s="38" t="str">
        <f aca="false">IF($C1409="","",SUMIFS(③実績CSV_期間B!$AA$2:$AA$5001,③実績CSV_期間B!$M$2:$M$5001,$C1409))</f>
        <v/>
      </c>
      <c r="I1409" s="38" t="str">
        <f aca="false">IF($C1409="","",SUMIFS(④実績CSV_期間C!$AA$2:$AA$5001,④実績CSV_期間C!$M$2:$M$5001,$C1409))</f>
        <v/>
      </c>
      <c r="J1409" s="38" t="str">
        <f aca="false">IF($C1409="","",N($F1409)*N($G1409))</f>
        <v/>
      </c>
      <c r="K1409" s="38" t="str">
        <f aca="false">IF($C1409="","",N($F1409)*N($H1409))</f>
        <v/>
      </c>
      <c r="L1409" s="38" t="str">
        <f aca="false">IF($C1409="","",N($F1409)*N($I1409))</f>
        <v/>
      </c>
      <c r="M1409" s="37" t="str">
        <f aca="false">IF(OR($C1409="",N(TOP!$C$12)=0),"",N($J1409)/TOP!$C$12)</f>
        <v/>
      </c>
      <c r="N1409" s="37" t="str">
        <f aca="false">IF(OR($C1409="",N(TOP!$C$13)=0),"",N($K1409)/TOP!$C$13)</f>
        <v/>
      </c>
      <c r="O1409" s="37" t="str">
        <f aca="false">IF(OR($C1409="",N(TOP!$C$14)=0),"",N($L1409)/TOP!$C$14)</f>
        <v/>
      </c>
      <c r="P1409" s="42" t="str">
        <f aca="false">IF($C1409="","",IFERROR(CHOOSE(MATCH(TOP!$C$10,{"【期間A】","【期間B】","【期間C】"},0),N($M1409),N($N1409),N($O1409)),0))</f>
        <v/>
      </c>
    </row>
    <row r="1410" customFormat="false" ht="15" hidden="false" customHeight="false" outlineLevel="0" collapsed="false">
      <c r="B1410" s="12" t="n">
        <v>1405</v>
      </c>
      <c r="C1410" s="36" t="str">
        <f aca="false">IF(②実績CSV_期間A!$M1406="","",②実績CSV_期間A!$M1406&amp;"")</f>
        <v/>
      </c>
      <c r="D1410" s="12" t="str">
        <f aca="false">IF($C1410="","",②実績CSV_期間A!$N1406)</f>
        <v/>
      </c>
      <c r="E1410" s="12" t="str">
        <f aca="false">IF($C1410="","",RIGHT($D1410,1))</f>
        <v/>
      </c>
      <c r="F1410" s="41" t="str">
        <f aca="false">IF($C1410="","",IFERROR(INDEX(サイズ換算マスタ!$C$6:$C$8,MATCH($E1410,サイズ換算マスタ!$B$6:$B$8,0)),1))</f>
        <v/>
      </c>
      <c r="G1410" s="38" t="str">
        <f aca="false">IF($C1410="","",SUMIFS(②実績CSV_期間A!$AA$2:$AA$5001,②実績CSV_期間A!$M$2:$M$5001,$C1410))</f>
        <v/>
      </c>
      <c r="H1410" s="38" t="str">
        <f aca="false">IF($C1410="","",SUMIFS(③実績CSV_期間B!$AA$2:$AA$5001,③実績CSV_期間B!$M$2:$M$5001,$C1410))</f>
        <v/>
      </c>
      <c r="I1410" s="38" t="str">
        <f aca="false">IF($C1410="","",SUMIFS(④実績CSV_期間C!$AA$2:$AA$5001,④実績CSV_期間C!$M$2:$M$5001,$C1410))</f>
        <v/>
      </c>
      <c r="J1410" s="38" t="str">
        <f aca="false">IF($C1410="","",N($F1410)*N($G1410))</f>
        <v/>
      </c>
      <c r="K1410" s="38" t="str">
        <f aca="false">IF($C1410="","",N($F1410)*N($H1410))</f>
        <v/>
      </c>
      <c r="L1410" s="38" t="str">
        <f aca="false">IF($C1410="","",N($F1410)*N($I1410))</f>
        <v/>
      </c>
      <c r="M1410" s="37" t="str">
        <f aca="false">IF(OR($C1410="",N(TOP!$C$12)=0),"",N($J1410)/TOP!$C$12)</f>
        <v/>
      </c>
      <c r="N1410" s="37" t="str">
        <f aca="false">IF(OR($C1410="",N(TOP!$C$13)=0),"",N($K1410)/TOP!$C$13)</f>
        <v/>
      </c>
      <c r="O1410" s="37" t="str">
        <f aca="false">IF(OR($C1410="",N(TOP!$C$14)=0),"",N($L1410)/TOP!$C$14)</f>
        <v/>
      </c>
      <c r="P1410" s="42" t="str">
        <f aca="false">IF($C1410="","",IFERROR(CHOOSE(MATCH(TOP!$C$10,{"【期間A】","【期間B】","【期間C】"},0),N($M1410),N($N1410),N($O1410)),0))</f>
        <v/>
      </c>
    </row>
    <row r="1411" customFormat="false" ht="15" hidden="false" customHeight="false" outlineLevel="0" collapsed="false">
      <c r="B1411" s="12" t="n">
        <v>1406</v>
      </c>
      <c r="C1411" s="36" t="str">
        <f aca="false">IF(②実績CSV_期間A!$M1407="","",②実績CSV_期間A!$M1407&amp;"")</f>
        <v/>
      </c>
      <c r="D1411" s="12" t="str">
        <f aca="false">IF($C1411="","",②実績CSV_期間A!$N1407)</f>
        <v/>
      </c>
      <c r="E1411" s="12" t="str">
        <f aca="false">IF($C1411="","",RIGHT($D1411,1))</f>
        <v/>
      </c>
      <c r="F1411" s="41" t="str">
        <f aca="false">IF($C1411="","",IFERROR(INDEX(サイズ換算マスタ!$C$6:$C$8,MATCH($E1411,サイズ換算マスタ!$B$6:$B$8,0)),1))</f>
        <v/>
      </c>
      <c r="G1411" s="38" t="str">
        <f aca="false">IF($C1411="","",SUMIFS(②実績CSV_期間A!$AA$2:$AA$5001,②実績CSV_期間A!$M$2:$M$5001,$C1411))</f>
        <v/>
      </c>
      <c r="H1411" s="38" t="str">
        <f aca="false">IF($C1411="","",SUMIFS(③実績CSV_期間B!$AA$2:$AA$5001,③実績CSV_期間B!$M$2:$M$5001,$C1411))</f>
        <v/>
      </c>
      <c r="I1411" s="38" t="str">
        <f aca="false">IF($C1411="","",SUMIFS(④実績CSV_期間C!$AA$2:$AA$5001,④実績CSV_期間C!$M$2:$M$5001,$C1411))</f>
        <v/>
      </c>
      <c r="J1411" s="38" t="str">
        <f aca="false">IF($C1411="","",N($F1411)*N($G1411))</f>
        <v/>
      </c>
      <c r="K1411" s="38" t="str">
        <f aca="false">IF($C1411="","",N($F1411)*N($H1411))</f>
        <v/>
      </c>
      <c r="L1411" s="38" t="str">
        <f aca="false">IF($C1411="","",N($F1411)*N($I1411))</f>
        <v/>
      </c>
      <c r="M1411" s="37" t="str">
        <f aca="false">IF(OR($C1411="",N(TOP!$C$12)=0),"",N($J1411)/TOP!$C$12)</f>
        <v/>
      </c>
      <c r="N1411" s="37" t="str">
        <f aca="false">IF(OR($C1411="",N(TOP!$C$13)=0),"",N($K1411)/TOP!$C$13)</f>
        <v/>
      </c>
      <c r="O1411" s="37" t="str">
        <f aca="false">IF(OR($C1411="",N(TOP!$C$14)=0),"",N($L1411)/TOP!$C$14)</f>
        <v/>
      </c>
      <c r="P1411" s="42" t="str">
        <f aca="false">IF($C1411="","",IFERROR(CHOOSE(MATCH(TOP!$C$10,{"【期間A】","【期間B】","【期間C】"},0),N($M1411),N($N1411),N($O1411)),0))</f>
        <v/>
      </c>
    </row>
    <row r="1412" customFormat="false" ht="15" hidden="false" customHeight="false" outlineLevel="0" collapsed="false">
      <c r="B1412" s="12" t="n">
        <v>1407</v>
      </c>
      <c r="C1412" s="36" t="str">
        <f aca="false">IF(②実績CSV_期間A!$M1408="","",②実績CSV_期間A!$M1408&amp;"")</f>
        <v/>
      </c>
      <c r="D1412" s="12" t="str">
        <f aca="false">IF($C1412="","",②実績CSV_期間A!$N1408)</f>
        <v/>
      </c>
      <c r="E1412" s="12" t="str">
        <f aca="false">IF($C1412="","",RIGHT($D1412,1))</f>
        <v/>
      </c>
      <c r="F1412" s="41" t="str">
        <f aca="false">IF($C1412="","",IFERROR(INDEX(サイズ換算マスタ!$C$6:$C$8,MATCH($E1412,サイズ換算マスタ!$B$6:$B$8,0)),1))</f>
        <v/>
      </c>
      <c r="G1412" s="38" t="str">
        <f aca="false">IF($C1412="","",SUMIFS(②実績CSV_期間A!$AA$2:$AA$5001,②実績CSV_期間A!$M$2:$M$5001,$C1412))</f>
        <v/>
      </c>
      <c r="H1412" s="38" t="str">
        <f aca="false">IF($C1412="","",SUMIFS(③実績CSV_期間B!$AA$2:$AA$5001,③実績CSV_期間B!$M$2:$M$5001,$C1412))</f>
        <v/>
      </c>
      <c r="I1412" s="38" t="str">
        <f aca="false">IF($C1412="","",SUMIFS(④実績CSV_期間C!$AA$2:$AA$5001,④実績CSV_期間C!$M$2:$M$5001,$C1412))</f>
        <v/>
      </c>
      <c r="J1412" s="38" t="str">
        <f aca="false">IF($C1412="","",N($F1412)*N($G1412))</f>
        <v/>
      </c>
      <c r="K1412" s="38" t="str">
        <f aca="false">IF($C1412="","",N($F1412)*N($H1412))</f>
        <v/>
      </c>
      <c r="L1412" s="38" t="str">
        <f aca="false">IF($C1412="","",N($F1412)*N($I1412))</f>
        <v/>
      </c>
      <c r="M1412" s="37" t="str">
        <f aca="false">IF(OR($C1412="",N(TOP!$C$12)=0),"",N($J1412)/TOP!$C$12)</f>
        <v/>
      </c>
      <c r="N1412" s="37" t="str">
        <f aca="false">IF(OR($C1412="",N(TOP!$C$13)=0),"",N($K1412)/TOP!$C$13)</f>
        <v/>
      </c>
      <c r="O1412" s="37" t="str">
        <f aca="false">IF(OR($C1412="",N(TOP!$C$14)=0),"",N($L1412)/TOP!$C$14)</f>
        <v/>
      </c>
      <c r="P1412" s="42" t="str">
        <f aca="false">IF($C1412="","",IFERROR(CHOOSE(MATCH(TOP!$C$10,{"【期間A】","【期間B】","【期間C】"},0),N($M1412),N($N1412),N($O1412)),0))</f>
        <v/>
      </c>
    </row>
    <row r="1413" customFormat="false" ht="15" hidden="false" customHeight="false" outlineLevel="0" collapsed="false">
      <c r="B1413" s="12" t="n">
        <v>1408</v>
      </c>
      <c r="C1413" s="36" t="str">
        <f aca="false">IF(②実績CSV_期間A!$M1409="","",②実績CSV_期間A!$M1409&amp;"")</f>
        <v/>
      </c>
      <c r="D1413" s="12" t="str">
        <f aca="false">IF($C1413="","",②実績CSV_期間A!$N1409)</f>
        <v/>
      </c>
      <c r="E1413" s="12" t="str">
        <f aca="false">IF($C1413="","",RIGHT($D1413,1))</f>
        <v/>
      </c>
      <c r="F1413" s="41" t="str">
        <f aca="false">IF($C1413="","",IFERROR(INDEX(サイズ換算マスタ!$C$6:$C$8,MATCH($E1413,サイズ換算マスタ!$B$6:$B$8,0)),1))</f>
        <v/>
      </c>
      <c r="G1413" s="38" t="str">
        <f aca="false">IF($C1413="","",SUMIFS(②実績CSV_期間A!$AA$2:$AA$5001,②実績CSV_期間A!$M$2:$M$5001,$C1413))</f>
        <v/>
      </c>
      <c r="H1413" s="38" t="str">
        <f aca="false">IF($C1413="","",SUMIFS(③実績CSV_期間B!$AA$2:$AA$5001,③実績CSV_期間B!$M$2:$M$5001,$C1413))</f>
        <v/>
      </c>
      <c r="I1413" s="38" t="str">
        <f aca="false">IF($C1413="","",SUMIFS(④実績CSV_期間C!$AA$2:$AA$5001,④実績CSV_期間C!$M$2:$M$5001,$C1413))</f>
        <v/>
      </c>
      <c r="J1413" s="38" t="str">
        <f aca="false">IF($C1413="","",N($F1413)*N($G1413))</f>
        <v/>
      </c>
      <c r="K1413" s="38" t="str">
        <f aca="false">IF($C1413="","",N($F1413)*N($H1413))</f>
        <v/>
      </c>
      <c r="L1413" s="38" t="str">
        <f aca="false">IF($C1413="","",N($F1413)*N($I1413))</f>
        <v/>
      </c>
      <c r="M1413" s="37" t="str">
        <f aca="false">IF(OR($C1413="",N(TOP!$C$12)=0),"",N($J1413)/TOP!$C$12)</f>
        <v/>
      </c>
      <c r="N1413" s="37" t="str">
        <f aca="false">IF(OR($C1413="",N(TOP!$C$13)=0),"",N($K1413)/TOP!$C$13)</f>
        <v/>
      </c>
      <c r="O1413" s="37" t="str">
        <f aca="false">IF(OR($C1413="",N(TOP!$C$14)=0),"",N($L1413)/TOP!$C$14)</f>
        <v/>
      </c>
      <c r="P1413" s="42" t="str">
        <f aca="false">IF($C1413="","",IFERROR(CHOOSE(MATCH(TOP!$C$10,{"【期間A】","【期間B】","【期間C】"},0),N($M1413),N($N1413),N($O1413)),0))</f>
        <v/>
      </c>
    </row>
    <row r="1414" customFormat="false" ht="15" hidden="false" customHeight="false" outlineLevel="0" collapsed="false">
      <c r="B1414" s="12" t="n">
        <v>1409</v>
      </c>
      <c r="C1414" s="36" t="str">
        <f aca="false">IF(②実績CSV_期間A!$M1410="","",②実績CSV_期間A!$M1410&amp;"")</f>
        <v/>
      </c>
      <c r="D1414" s="12" t="str">
        <f aca="false">IF($C1414="","",②実績CSV_期間A!$N1410)</f>
        <v/>
      </c>
      <c r="E1414" s="12" t="str">
        <f aca="false">IF($C1414="","",RIGHT($D1414,1))</f>
        <v/>
      </c>
      <c r="F1414" s="41" t="str">
        <f aca="false">IF($C1414="","",IFERROR(INDEX(サイズ換算マスタ!$C$6:$C$8,MATCH($E1414,サイズ換算マスタ!$B$6:$B$8,0)),1))</f>
        <v/>
      </c>
      <c r="G1414" s="38" t="str">
        <f aca="false">IF($C1414="","",SUMIFS(②実績CSV_期間A!$AA$2:$AA$5001,②実績CSV_期間A!$M$2:$M$5001,$C1414))</f>
        <v/>
      </c>
      <c r="H1414" s="38" t="str">
        <f aca="false">IF($C1414="","",SUMIFS(③実績CSV_期間B!$AA$2:$AA$5001,③実績CSV_期間B!$M$2:$M$5001,$C1414))</f>
        <v/>
      </c>
      <c r="I1414" s="38" t="str">
        <f aca="false">IF($C1414="","",SUMIFS(④実績CSV_期間C!$AA$2:$AA$5001,④実績CSV_期間C!$M$2:$M$5001,$C1414))</f>
        <v/>
      </c>
      <c r="J1414" s="38" t="str">
        <f aca="false">IF($C1414="","",N($F1414)*N($G1414))</f>
        <v/>
      </c>
      <c r="K1414" s="38" t="str">
        <f aca="false">IF($C1414="","",N($F1414)*N($H1414))</f>
        <v/>
      </c>
      <c r="L1414" s="38" t="str">
        <f aca="false">IF($C1414="","",N($F1414)*N($I1414))</f>
        <v/>
      </c>
      <c r="M1414" s="37" t="str">
        <f aca="false">IF(OR($C1414="",N(TOP!$C$12)=0),"",N($J1414)/TOP!$C$12)</f>
        <v/>
      </c>
      <c r="N1414" s="37" t="str">
        <f aca="false">IF(OR($C1414="",N(TOP!$C$13)=0),"",N($K1414)/TOP!$C$13)</f>
        <v/>
      </c>
      <c r="O1414" s="37" t="str">
        <f aca="false">IF(OR($C1414="",N(TOP!$C$14)=0),"",N($L1414)/TOP!$C$14)</f>
        <v/>
      </c>
      <c r="P1414" s="42" t="str">
        <f aca="false">IF($C1414="","",IFERROR(CHOOSE(MATCH(TOP!$C$10,{"【期間A】","【期間B】","【期間C】"},0),N($M1414),N($N1414),N($O1414)),0))</f>
        <v/>
      </c>
    </row>
    <row r="1415" customFormat="false" ht="15" hidden="false" customHeight="false" outlineLevel="0" collapsed="false">
      <c r="B1415" s="12" t="n">
        <v>1410</v>
      </c>
      <c r="C1415" s="36" t="str">
        <f aca="false">IF(②実績CSV_期間A!$M1411="","",②実績CSV_期間A!$M1411&amp;"")</f>
        <v/>
      </c>
      <c r="D1415" s="12" t="str">
        <f aca="false">IF($C1415="","",②実績CSV_期間A!$N1411)</f>
        <v/>
      </c>
      <c r="E1415" s="12" t="str">
        <f aca="false">IF($C1415="","",RIGHT($D1415,1))</f>
        <v/>
      </c>
      <c r="F1415" s="41" t="str">
        <f aca="false">IF($C1415="","",IFERROR(INDEX(サイズ換算マスタ!$C$6:$C$8,MATCH($E1415,サイズ換算マスタ!$B$6:$B$8,0)),1))</f>
        <v/>
      </c>
      <c r="G1415" s="38" t="str">
        <f aca="false">IF($C1415="","",SUMIFS(②実績CSV_期間A!$AA$2:$AA$5001,②実績CSV_期間A!$M$2:$M$5001,$C1415))</f>
        <v/>
      </c>
      <c r="H1415" s="38" t="str">
        <f aca="false">IF($C1415="","",SUMIFS(③実績CSV_期間B!$AA$2:$AA$5001,③実績CSV_期間B!$M$2:$M$5001,$C1415))</f>
        <v/>
      </c>
      <c r="I1415" s="38" t="str">
        <f aca="false">IF($C1415="","",SUMIFS(④実績CSV_期間C!$AA$2:$AA$5001,④実績CSV_期間C!$M$2:$M$5001,$C1415))</f>
        <v/>
      </c>
      <c r="J1415" s="38" t="str">
        <f aca="false">IF($C1415="","",N($F1415)*N($G1415))</f>
        <v/>
      </c>
      <c r="K1415" s="38" t="str">
        <f aca="false">IF($C1415="","",N($F1415)*N($H1415))</f>
        <v/>
      </c>
      <c r="L1415" s="38" t="str">
        <f aca="false">IF($C1415="","",N($F1415)*N($I1415))</f>
        <v/>
      </c>
      <c r="M1415" s="37" t="str">
        <f aca="false">IF(OR($C1415="",N(TOP!$C$12)=0),"",N($J1415)/TOP!$C$12)</f>
        <v/>
      </c>
      <c r="N1415" s="37" t="str">
        <f aca="false">IF(OR($C1415="",N(TOP!$C$13)=0),"",N($K1415)/TOP!$C$13)</f>
        <v/>
      </c>
      <c r="O1415" s="37" t="str">
        <f aca="false">IF(OR($C1415="",N(TOP!$C$14)=0),"",N($L1415)/TOP!$C$14)</f>
        <v/>
      </c>
      <c r="P1415" s="42" t="str">
        <f aca="false">IF($C1415="","",IFERROR(CHOOSE(MATCH(TOP!$C$10,{"【期間A】","【期間B】","【期間C】"},0),N($M1415),N($N1415),N($O1415)),0))</f>
        <v/>
      </c>
    </row>
    <row r="1416" customFormat="false" ht="15" hidden="false" customHeight="false" outlineLevel="0" collapsed="false">
      <c r="B1416" s="12" t="n">
        <v>1411</v>
      </c>
      <c r="C1416" s="36" t="str">
        <f aca="false">IF(②実績CSV_期間A!$M1412="","",②実績CSV_期間A!$M1412&amp;"")</f>
        <v/>
      </c>
      <c r="D1416" s="12" t="str">
        <f aca="false">IF($C1416="","",②実績CSV_期間A!$N1412)</f>
        <v/>
      </c>
      <c r="E1416" s="12" t="str">
        <f aca="false">IF($C1416="","",RIGHT($D1416,1))</f>
        <v/>
      </c>
      <c r="F1416" s="41" t="str">
        <f aca="false">IF($C1416="","",IFERROR(INDEX(サイズ換算マスタ!$C$6:$C$8,MATCH($E1416,サイズ換算マスタ!$B$6:$B$8,0)),1))</f>
        <v/>
      </c>
      <c r="G1416" s="38" t="str">
        <f aca="false">IF($C1416="","",SUMIFS(②実績CSV_期間A!$AA$2:$AA$5001,②実績CSV_期間A!$M$2:$M$5001,$C1416))</f>
        <v/>
      </c>
      <c r="H1416" s="38" t="str">
        <f aca="false">IF($C1416="","",SUMIFS(③実績CSV_期間B!$AA$2:$AA$5001,③実績CSV_期間B!$M$2:$M$5001,$C1416))</f>
        <v/>
      </c>
      <c r="I1416" s="38" t="str">
        <f aca="false">IF($C1416="","",SUMIFS(④実績CSV_期間C!$AA$2:$AA$5001,④実績CSV_期間C!$M$2:$M$5001,$C1416))</f>
        <v/>
      </c>
      <c r="J1416" s="38" t="str">
        <f aca="false">IF($C1416="","",N($F1416)*N($G1416))</f>
        <v/>
      </c>
      <c r="K1416" s="38" t="str">
        <f aca="false">IF($C1416="","",N($F1416)*N($H1416))</f>
        <v/>
      </c>
      <c r="L1416" s="38" t="str">
        <f aca="false">IF($C1416="","",N($F1416)*N($I1416))</f>
        <v/>
      </c>
      <c r="M1416" s="37" t="str">
        <f aca="false">IF(OR($C1416="",N(TOP!$C$12)=0),"",N($J1416)/TOP!$C$12)</f>
        <v/>
      </c>
      <c r="N1416" s="37" t="str">
        <f aca="false">IF(OR($C1416="",N(TOP!$C$13)=0),"",N($K1416)/TOP!$C$13)</f>
        <v/>
      </c>
      <c r="O1416" s="37" t="str">
        <f aca="false">IF(OR($C1416="",N(TOP!$C$14)=0),"",N($L1416)/TOP!$C$14)</f>
        <v/>
      </c>
      <c r="P1416" s="42" t="str">
        <f aca="false">IF($C1416="","",IFERROR(CHOOSE(MATCH(TOP!$C$10,{"【期間A】","【期間B】","【期間C】"},0),N($M1416),N($N1416),N($O1416)),0))</f>
        <v/>
      </c>
    </row>
    <row r="1417" customFormat="false" ht="15" hidden="false" customHeight="false" outlineLevel="0" collapsed="false">
      <c r="B1417" s="12" t="n">
        <v>1412</v>
      </c>
      <c r="C1417" s="36" t="str">
        <f aca="false">IF(②実績CSV_期間A!$M1413="","",②実績CSV_期間A!$M1413&amp;"")</f>
        <v/>
      </c>
      <c r="D1417" s="12" t="str">
        <f aca="false">IF($C1417="","",②実績CSV_期間A!$N1413)</f>
        <v/>
      </c>
      <c r="E1417" s="12" t="str">
        <f aca="false">IF($C1417="","",RIGHT($D1417,1))</f>
        <v/>
      </c>
      <c r="F1417" s="41" t="str">
        <f aca="false">IF($C1417="","",IFERROR(INDEX(サイズ換算マスタ!$C$6:$C$8,MATCH($E1417,サイズ換算マスタ!$B$6:$B$8,0)),1))</f>
        <v/>
      </c>
      <c r="G1417" s="38" t="str">
        <f aca="false">IF($C1417="","",SUMIFS(②実績CSV_期間A!$AA$2:$AA$5001,②実績CSV_期間A!$M$2:$M$5001,$C1417))</f>
        <v/>
      </c>
      <c r="H1417" s="38" t="str">
        <f aca="false">IF($C1417="","",SUMIFS(③実績CSV_期間B!$AA$2:$AA$5001,③実績CSV_期間B!$M$2:$M$5001,$C1417))</f>
        <v/>
      </c>
      <c r="I1417" s="38" t="str">
        <f aca="false">IF($C1417="","",SUMIFS(④実績CSV_期間C!$AA$2:$AA$5001,④実績CSV_期間C!$M$2:$M$5001,$C1417))</f>
        <v/>
      </c>
      <c r="J1417" s="38" t="str">
        <f aca="false">IF($C1417="","",N($F1417)*N($G1417))</f>
        <v/>
      </c>
      <c r="K1417" s="38" t="str">
        <f aca="false">IF($C1417="","",N($F1417)*N($H1417))</f>
        <v/>
      </c>
      <c r="L1417" s="38" t="str">
        <f aca="false">IF($C1417="","",N($F1417)*N($I1417))</f>
        <v/>
      </c>
      <c r="M1417" s="37" t="str">
        <f aca="false">IF(OR($C1417="",N(TOP!$C$12)=0),"",N($J1417)/TOP!$C$12)</f>
        <v/>
      </c>
      <c r="N1417" s="37" t="str">
        <f aca="false">IF(OR($C1417="",N(TOP!$C$13)=0),"",N($K1417)/TOP!$C$13)</f>
        <v/>
      </c>
      <c r="O1417" s="37" t="str">
        <f aca="false">IF(OR($C1417="",N(TOP!$C$14)=0),"",N($L1417)/TOP!$C$14)</f>
        <v/>
      </c>
      <c r="P1417" s="42" t="str">
        <f aca="false">IF($C1417="","",IFERROR(CHOOSE(MATCH(TOP!$C$10,{"【期間A】","【期間B】","【期間C】"},0),N($M1417),N($N1417),N($O1417)),0))</f>
        <v/>
      </c>
    </row>
    <row r="1418" customFormat="false" ht="15" hidden="false" customHeight="false" outlineLevel="0" collapsed="false">
      <c r="B1418" s="12" t="n">
        <v>1413</v>
      </c>
      <c r="C1418" s="36" t="str">
        <f aca="false">IF(②実績CSV_期間A!$M1414="","",②実績CSV_期間A!$M1414&amp;"")</f>
        <v/>
      </c>
      <c r="D1418" s="12" t="str">
        <f aca="false">IF($C1418="","",②実績CSV_期間A!$N1414)</f>
        <v/>
      </c>
      <c r="E1418" s="12" t="str">
        <f aca="false">IF($C1418="","",RIGHT($D1418,1))</f>
        <v/>
      </c>
      <c r="F1418" s="41" t="str">
        <f aca="false">IF($C1418="","",IFERROR(INDEX(サイズ換算マスタ!$C$6:$C$8,MATCH($E1418,サイズ換算マスタ!$B$6:$B$8,0)),1))</f>
        <v/>
      </c>
      <c r="G1418" s="38" t="str">
        <f aca="false">IF($C1418="","",SUMIFS(②実績CSV_期間A!$AA$2:$AA$5001,②実績CSV_期間A!$M$2:$M$5001,$C1418))</f>
        <v/>
      </c>
      <c r="H1418" s="38" t="str">
        <f aca="false">IF($C1418="","",SUMIFS(③実績CSV_期間B!$AA$2:$AA$5001,③実績CSV_期間B!$M$2:$M$5001,$C1418))</f>
        <v/>
      </c>
      <c r="I1418" s="38" t="str">
        <f aca="false">IF($C1418="","",SUMIFS(④実績CSV_期間C!$AA$2:$AA$5001,④実績CSV_期間C!$M$2:$M$5001,$C1418))</f>
        <v/>
      </c>
      <c r="J1418" s="38" t="str">
        <f aca="false">IF($C1418="","",N($F1418)*N($G1418))</f>
        <v/>
      </c>
      <c r="K1418" s="38" t="str">
        <f aca="false">IF($C1418="","",N($F1418)*N($H1418))</f>
        <v/>
      </c>
      <c r="L1418" s="38" t="str">
        <f aca="false">IF($C1418="","",N($F1418)*N($I1418))</f>
        <v/>
      </c>
      <c r="M1418" s="37" t="str">
        <f aca="false">IF(OR($C1418="",N(TOP!$C$12)=0),"",N($J1418)/TOP!$C$12)</f>
        <v/>
      </c>
      <c r="N1418" s="37" t="str">
        <f aca="false">IF(OR($C1418="",N(TOP!$C$13)=0),"",N($K1418)/TOP!$C$13)</f>
        <v/>
      </c>
      <c r="O1418" s="37" t="str">
        <f aca="false">IF(OR($C1418="",N(TOP!$C$14)=0),"",N($L1418)/TOP!$C$14)</f>
        <v/>
      </c>
      <c r="P1418" s="42" t="str">
        <f aca="false">IF($C1418="","",IFERROR(CHOOSE(MATCH(TOP!$C$10,{"【期間A】","【期間B】","【期間C】"},0),N($M1418),N($N1418),N($O1418)),0))</f>
        <v/>
      </c>
    </row>
    <row r="1419" customFormat="false" ht="15" hidden="false" customHeight="false" outlineLevel="0" collapsed="false">
      <c r="B1419" s="12" t="n">
        <v>1414</v>
      </c>
      <c r="C1419" s="36" t="str">
        <f aca="false">IF(②実績CSV_期間A!$M1415="","",②実績CSV_期間A!$M1415&amp;"")</f>
        <v/>
      </c>
      <c r="D1419" s="12" t="str">
        <f aca="false">IF($C1419="","",②実績CSV_期間A!$N1415)</f>
        <v/>
      </c>
      <c r="E1419" s="12" t="str">
        <f aca="false">IF($C1419="","",RIGHT($D1419,1))</f>
        <v/>
      </c>
      <c r="F1419" s="41" t="str">
        <f aca="false">IF($C1419="","",IFERROR(INDEX(サイズ換算マスタ!$C$6:$C$8,MATCH($E1419,サイズ換算マスタ!$B$6:$B$8,0)),1))</f>
        <v/>
      </c>
      <c r="G1419" s="38" t="str">
        <f aca="false">IF($C1419="","",SUMIFS(②実績CSV_期間A!$AA$2:$AA$5001,②実績CSV_期間A!$M$2:$M$5001,$C1419))</f>
        <v/>
      </c>
      <c r="H1419" s="38" t="str">
        <f aca="false">IF($C1419="","",SUMIFS(③実績CSV_期間B!$AA$2:$AA$5001,③実績CSV_期間B!$M$2:$M$5001,$C1419))</f>
        <v/>
      </c>
      <c r="I1419" s="38" t="str">
        <f aca="false">IF($C1419="","",SUMIFS(④実績CSV_期間C!$AA$2:$AA$5001,④実績CSV_期間C!$M$2:$M$5001,$C1419))</f>
        <v/>
      </c>
      <c r="J1419" s="38" t="str">
        <f aca="false">IF($C1419="","",N($F1419)*N($G1419))</f>
        <v/>
      </c>
      <c r="K1419" s="38" t="str">
        <f aca="false">IF($C1419="","",N($F1419)*N($H1419))</f>
        <v/>
      </c>
      <c r="L1419" s="38" t="str">
        <f aca="false">IF($C1419="","",N($F1419)*N($I1419))</f>
        <v/>
      </c>
      <c r="M1419" s="37" t="str">
        <f aca="false">IF(OR($C1419="",N(TOP!$C$12)=0),"",N($J1419)/TOP!$C$12)</f>
        <v/>
      </c>
      <c r="N1419" s="37" t="str">
        <f aca="false">IF(OR($C1419="",N(TOP!$C$13)=0),"",N($K1419)/TOP!$C$13)</f>
        <v/>
      </c>
      <c r="O1419" s="37" t="str">
        <f aca="false">IF(OR($C1419="",N(TOP!$C$14)=0),"",N($L1419)/TOP!$C$14)</f>
        <v/>
      </c>
      <c r="P1419" s="42" t="str">
        <f aca="false">IF($C1419="","",IFERROR(CHOOSE(MATCH(TOP!$C$10,{"【期間A】","【期間B】","【期間C】"},0),N($M1419),N($N1419),N($O1419)),0))</f>
        <v/>
      </c>
    </row>
    <row r="1420" customFormat="false" ht="15" hidden="false" customHeight="false" outlineLevel="0" collapsed="false">
      <c r="B1420" s="12" t="n">
        <v>1415</v>
      </c>
      <c r="C1420" s="36" t="str">
        <f aca="false">IF(②実績CSV_期間A!$M1416="","",②実績CSV_期間A!$M1416&amp;"")</f>
        <v/>
      </c>
      <c r="D1420" s="12" t="str">
        <f aca="false">IF($C1420="","",②実績CSV_期間A!$N1416)</f>
        <v/>
      </c>
      <c r="E1420" s="12" t="str">
        <f aca="false">IF($C1420="","",RIGHT($D1420,1))</f>
        <v/>
      </c>
      <c r="F1420" s="41" t="str">
        <f aca="false">IF($C1420="","",IFERROR(INDEX(サイズ換算マスタ!$C$6:$C$8,MATCH($E1420,サイズ換算マスタ!$B$6:$B$8,0)),1))</f>
        <v/>
      </c>
      <c r="G1420" s="38" t="str">
        <f aca="false">IF($C1420="","",SUMIFS(②実績CSV_期間A!$AA$2:$AA$5001,②実績CSV_期間A!$M$2:$M$5001,$C1420))</f>
        <v/>
      </c>
      <c r="H1420" s="38" t="str">
        <f aca="false">IF($C1420="","",SUMIFS(③実績CSV_期間B!$AA$2:$AA$5001,③実績CSV_期間B!$M$2:$M$5001,$C1420))</f>
        <v/>
      </c>
      <c r="I1420" s="38" t="str">
        <f aca="false">IF($C1420="","",SUMIFS(④実績CSV_期間C!$AA$2:$AA$5001,④実績CSV_期間C!$M$2:$M$5001,$C1420))</f>
        <v/>
      </c>
      <c r="J1420" s="38" t="str">
        <f aca="false">IF($C1420="","",N($F1420)*N($G1420))</f>
        <v/>
      </c>
      <c r="K1420" s="38" t="str">
        <f aca="false">IF($C1420="","",N($F1420)*N($H1420))</f>
        <v/>
      </c>
      <c r="L1420" s="38" t="str">
        <f aca="false">IF($C1420="","",N($F1420)*N($I1420))</f>
        <v/>
      </c>
      <c r="M1420" s="37" t="str">
        <f aca="false">IF(OR($C1420="",N(TOP!$C$12)=0),"",N($J1420)/TOP!$C$12)</f>
        <v/>
      </c>
      <c r="N1420" s="37" t="str">
        <f aca="false">IF(OR($C1420="",N(TOP!$C$13)=0),"",N($K1420)/TOP!$C$13)</f>
        <v/>
      </c>
      <c r="O1420" s="37" t="str">
        <f aca="false">IF(OR($C1420="",N(TOP!$C$14)=0),"",N($L1420)/TOP!$C$14)</f>
        <v/>
      </c>
      <c r="P1420" s="42" t="str">
        <f aca="false">IF($C1420="","",IFERROR(CHOOSE(MATCH(TOP!$C$10,{"【期間A】","【期間B】","【期間C】"},0),N($M1420),N($N1420),N($O1420)),0))</f>
        <v/>
      </c>
    </row>
    <row r="1421" customFormat="false" ht="15" hidden="false" customHeight="false" outlineLevel="0" collapsed="false">
      <c r="B1421" s="12" t="n">
        <v>1416</v>
      </c>
      <c r="C1421" s="36" t="str">
        <f aca="false">IF(②実績CSV_期間A!$M1417="","",②実績CSV_期間A!$M1417&amp;"")</f>
        <v/>
      </c>
      <c r="D1421" s="12" t="str">
        <f aca="false">IF($C1421="","",②実績CSV_期間A!$N1417)</f>
        <v/>
      </c>
      <c r="E1421" s="12" t="str">
        <f aca="false">IF($C1421="","",RIGHT($D1421,1))</f>
        <v/>
      </c>
      <c r="F1421" s="41" t="str">
        <f aca="false">IF($C1421="","",IFERROR(INDEX(サイズ換算マスタ!$C$6:$C$8,MATCH($E1421,サイズ換算マスタ!$B$6:$B$8,0)),1))</f>
        <v/>
      </c>
      <c r="G1421" s="38" t="str">
        <f aca="false">IF($C1421="","",SUMIFS(②実績CSV_期間A!$AA$2:$AA$5001,②実績CSV_期間A!$M$2:$M$5001,$C1421))</f>
        <v/>
      </c>
      <c r="H1421" s="38" t="str">
        <f aca="false">IF($C1421="","",SUMIFS(③実績CSV_期間B!$AA$2:$AA$5001,③実績CSV_期間B!$M$2:$M$5001,$C1421))</f>
        <v/>
      </c>
      <c r="I1421" s="38" t="str">
        <f aca="false">IF($C1421="","",SUMIFS(④実績CSV_期間C!$AA$2:$AA$5001,④実績CSV_期間C!$M$2:$M$5001,$C1421))</f>
        <v/>
      </c>
      <c r="J1421" s="38" t="str">
        <f aca="false">IF($C1421="","",N($F1421)*N($G1421))</f>
        <v/>
      </c>
      <c r="K1421" s="38" t="str">
        <f aca="false">IF($C1421="","",N($F1421)*N($H1421))</f>
        <v/>
      </c>
      <c r="L1421" s="38" t="str">
        <f aca="false">IF($C1421="","",N($F1421)*N($I1421))</f>
        <v/>
      </c>
      <c r="M1421" s="37" t="str">
        <f aca="false">IF(OR($C1421="",N(TOP!$C$12)=0),"",N($J1421)/TOP!$C$12)</f>
        <v/>
      </c>
      <c r="N1421" s="37" t="str">
        <f aca="false">IF(OR($C1421="",N(TOP!$C$13)=0),"",N($K1421)/TOP!$C$13)</f>
        <v/>
      </c>
      <c r="O1421" s="37" t="str">
        <f aca="false">IF(OR($C1421="",N(TOP!$C$14)=0),"",N($L1421)/TOP!$C$14)</f>
        <v/>
      </c>
      <c r="P1421" s="42" t="str">
        <f aca="false">IF($C1421="","",IFERROR(CHOOSE(MATCH(TOP!$C$10,{"【期間A】","【期間B】","【期間C】"},0),N($M1421),N($N1421),N($O1421)),0))</f>
        <v/>
      </c>
    </row>
    <row r="1422" customFormat="false" ht="15" hidden="false" customHeight="false" outlineLevel="0" collapsed="false">
      <c r="B1422" s="12" t="n">
        <v>1417</v>
      </c>
      <c r="C1422" s="36" t="str">
        <f aca="false">IF(②実績CSV_期間A!$M1418="","",②実績CSV_期間A!$M1418&amp;"")</f>
        <v/>
      </c>
      <c r="D1422" s="12" t="str">
        <f aca="false">IF($C1422="","",②実績CSV_期間A!$N1418)</f>
        <v/>
      </c>
      <c r="E1422" s="12" t="str">
        <f aca="false">IF($C1422="","",RIGHT($D1422,1))</f>
        <v/>
      </c>
      <c r="F1422" s="41" t="str">
        <f aca="false">IF($C1422="","",IFERROR(INDEX(サイズ換算マスタ!$C$6:$C$8,MATCH($E1422,サイズ換算マスタ!$B$6:$B$8,0)),1))</f>
        <v/>
      </c>
      <c r="G1422" s="38" t="str">
        <f aca="false">IF($C1422="","",SUMIFS(②実績CSV_期間A!$AA$2:$AA$5001,②実績CSV_期間A!$M$2:$M$5001,$C1422))</f>
        <v/>
      </c>
      <c r="H1422" s="38" t="str">
        <f aca="false">IF($C1422="","",SUMIFS(③実績CSV_期間B!$AA$2:$AA$5001,③実績CSV_期間B!$M$2:$M$5001,$C1422))</f>
        <v/>
      </c>
      <c r="I1422" s="38" t="str">
        <f aca="false">IF($C1422="","",SUMIFS(④実績CSV_期間C!$AA$2:$AA$5001,④実績CSV_期間C!$M$2:$M$5001,$C1422))</f>
        <v/>
      </c>
      <c r="J1422" s="38" t="str">
        <f aca="false">IF($C1422="","",N($F1422)*N($G1422))</f>
        <v/>
      </c>
      <c r="K1422" s="38" t="str">
        <f aca="false">IF($C1422="","",N($F1422)*N($H1422))</f>
        <v/>
      </c>
      <c r="L1422" s="38" t="str">
        <f aca="false">IF($C1422="","",N($F1422)*N($I1422))</f>
        <v/>
      </c>
      <c r="M1422" s="37" t="str">
        <f aca="false">IF(OR($C1422="",N(TOP!$C$12)=0),"",N($J1422)/TOP!$C$12)</f>
        <v/>
      </c>
      <c r="N1422" s="37" t="str">
        <f aca="false">IF(OR($C1422="",N(TOP!$C$13)=0),"",N($K1422)/TOP!$C$13)</f>
        <v/>
      </c>
      <c r="O1422" s="37" t="str">
        <f aca="false">IF(OR($C1422="",N(TOP!$C$14)=0),"",N($L1422)/TOP!$C$14)</f>
        <v/>
      </c>
      <c r="P1422" s="42" t="str">
        <f aca="false">IF($C1422="","",IFERROR(CHOOSE(MATCH(TOP!$C$10,{"【期間A】","【期間B】","【期間C】"},0),N($M1422),N($N1422),N($O1422)),0))</f>
        <v/>
      </c>
    </row>
    <row r="1423" customFormat="false" ht="15" hidden="false" customHeight="false" outlineLevel="0" collapsed="false">
      <c r="B1423" s="12" t="n">
        <v>1418</v>
      </c>
      <c r="C1423" s="36" t="str">
        <f aca="false">IF(②実績CSV_期間A!$M1419="","",②実績CSV_期間A!$M1419&amp;"")</f>
        <v/>
      </c>
      <c r="D1423" s="12" t="str">
        <f aca="false">IF($C1423="","",②実績CSV_期間A!$N1419)</f>
        <v/>
      </c>
      <c r="E1423" s="12" t="str">
        <f aca="false">IF($C1423="","",RIGHT($D1423,1))</f>
        <v/>
      </c>
      <c r="F1423" s="41" t="str">
        <f aca="false">IF($C1423="","",IFERROR(INDEX(サイズ換算マスタ!$C$6:$C$8,MATCH($E1423,サイズ換算マスタ!$B$6:$B$8,0)),1))</f>
        <v/>
      </c>
      <c r="G1423" s="38" t="str">
        <f aca="false">IF($C1423="","",SUMIFS(②実績CSV_期間A!$AA$2:$AA$5001,②実績CSV_期間A!$M$2:$M$5001,$C1423))</f>
        <v/>
      </c>
      <c r="H1423" s="38" t="str">
        <f aca="false">IF($C1423="","",SUMIFS(③実績CSV_期間B!$AA$2:$AA$5001,③実績CSV_期間B!$M$2:$M$5001,$C1423))</f>
        <v/>
      </c>
      <c r="I1423" s="38" t="str">
        <f aca="false">IF($C1423="","",SUMIFS(④実績CSV_期間C!$AA$2:$AA$5001,④実績CSV_期間C!$M$2:$M$5001,$C1423))</f>
        <v/>
      </c>
      <c r="J1423" s="38" t="str">
        <f aca="false">IF($C1423="","",N($F1423)*N($G1423))</f>
        <v/>
      </c>
      <c r="K1423" s="38" t="str">
        <f aca="false">IF($C1423="","",N($F1423)*N($H1423))</f>
        <v/>
      </c>
      <c r="L1423" s="38" t="str">
        <f aca="false">IF($C1423="","",N($F1423)*N($I1423))</f>
        <v/>
      </c>
      <c r="M1423" s="37" t="str">
        <f aca="false">IF(OR($C1423="",N(TOP!$C$12)=0),"",N($J1423)/TOP!$C$12)</f>
        <v/>
      </c>
      <c r="N1423" s="37" t="str">
        <f aca="false">IF(OR($C1423="",N(TOP!$C$13)=0),"",N($K1423)/TOP!$C$13)</f>
        <v/>
      </c>
      <c r="O1423" s="37" t="str">
        <f aca="false">IF(OR($C1423="",N(TOP!$C$14)=0),"",N($L1423)/TOP!$C$14)</f>
        <v/>
      </c>
      <c r="P1423" s="42" t="str">
        <f aca="false">IF($C1423="","",IFERROR(CHOOSE(MATCH(TOP!$C$10,{"【期間A】","【期間B】","【期間C】"},0),N($M1423),N($N1423),N($O1423)),0))</f>
        <v/>
      </c>
    </row>
    <row r="1424" customFormat="false" ht="15" hidden="false" customHeight="false" outlineLevel="0" collapsed="false">
      <c r="B1424" s="12" t="n">
        <v>1419</v>
      </c>
      <c r="C1424" s="36" t="str">
        <f aca="false">IF(②実績CSV_期間A!$M1420="","",②実績CSV_期間A!$M1420&amp;"")</f>
        <v/>
      </c>
      <c r="D1424" s="12" t="str">
        <f aca="false">IF($C1424="","",②実績CSV_期間A!$N1420)</f>
        <v/>
      </c>
      <c r="E1424" s="12" t="str">
        <f aca="false">IF($C1424="","",RIGHT($D1424,1))</f>
        <v/>
      </c>
      <c r="F1424" s="41" t="str">
        <f aca="false">IF($C1424="","",IFERROR(INDEX(サイズ換算マスタ!$C$6:$C$8,MATCH($E1424,サイズ換算マスタ!$B$6:$B$8,0)),1))</f>
        <v/>
      </c>
      <c r="G1424" s="38" t="str">
        <f aca="false">IF($C1424="","",SUMIFS(②実績CSV_期間A!$AA$2:$AA$5001,②実績CSV_期間A!$M$2:$M$5001,$C1424))</f>
        <v/>
      </c>
      <c r="H1424" s="38" t="str">
        <f aca="false">IF($C1424="","",SUMIFS(③実績CSV_期間B!$AA$2:$AA$5001,③実績CSV_期間B!$M$2:$M$5001,$C1424))</f>
        <v/>
      </c>
      <c r="I1424" s="38" t="str">
        <f aca="false">IF($C1424="","",SUMIFS(④実績CSV_期間C!$AA$2:$AA$5001,④実績CSV_期間C!$M$2:$M$5001,$C1424))</f>
        <v/>
      </c>
      <c r="J1424" s="38" t="str">
        <f aca="false">IF($C1424="","",N($F1424)*N($G1424))</f>
        <v/>
      </c>
      <c r="K1424" s="38" t="str">
        <f aca="false">IF($C1424="","",N($F1424)*N($H1424))</f>
        <v/>
      </c>
      <c r="L1424" s="38" t="str">
        <f aca="false">IF($C1424="","",N($F1424)*N($I1424))</f>
        <v/>
      </c>
      <c r="M1424" s="37" t="str">
        <f aca="false">IF(OR($C1424="",N(TOP!$C$12)=0),"",N($J1424)/TOP!$C$12)</f>
        <v/>
      </c>
      <c r="N1424" s="37" t="str">
        <f aca="false">IF(OR($C1424="",N(TOP!$C$13)=0),"",N($K1424)/TOP!$C$13)</f>
        <v/>
      </c>
      <c r="O1424" s="37" t="str">
        <f aca="false">IF(OR($C1424="",N(TOP!$C$14)=0),"",N($L1424)/TOP!$C$14)</f>
        <v/>
      </c>
      <c r="P1424" s="42" t="str">
        <f aca="false">IF($C1424="","",IFERROR(CHOOSE(MATCH(TOP!$C$10,{"【期間A】","【期間B】","【期間C】"},0),N($M1424),N($N1424),N($O1424)),0))</f>
        <v/>
      </c>
    </row>
    <row r="1425" customFormat="false" ht="15" hidden="false" customHeight="false" outlineLevel="0" collapsed="false">
      <c r="B1425" s="12" t="n">
        <v>1420</v>
      </c>
      <c r="C1425" s="36" t="str">
        <f aca="false">IF(②実績CSV_期間A!$M1421="","",②実績CSV_期間A!$M1421&amp;"")</f>
        <v/>
      </c>
      <c r="D1425" s="12" t="str">
        <f aca="false">IF($C1425="","",②実績CSV_期間A!$N1421)</f>
        <v/>
      </c>
      <c r="E1425" s="12" t="str">
        <f aca="false">IF($C1425="","",RIGHT($D1425,1))</f>
        <v/>
      </c>
      <c r="F1425" s="41" t="str">
        <f aca="false">IF($C1425="","",IFERROR(INDEX(サイズ換算マスタ!$C$6:$C$8,MATCH($E1425,サイズ換算マスタ!$B$6:$B$8,0)),1))</f>
        <v/>
      </c>
      <c r="G1425" s="38" t="str">
        <f aca="false">IF($C1425="","",SUMIFS(②実績CSV_期間A!$AA$2:$AA$5001,②実績CSV_期間A!$M$2:$M$5001,$C1425))</f>
        <v/>
      </c>
      <c r="H1425" s="38" t="str">
        <f aca="false">IF($C1425="","",SUMIFS(③実績CSV_期間B!$AA$2:$AA$5001,③実績CSV_期間B!$M$2:$M$5001,$C1425))</f>
        <v/>
      </c>
      <c r="I1425" s="38" t="str">
        <f aca="false">IF($C1425="","",SUMIFS(④実績CSV_期間C!$AA$2:$AA$5001,④実績CSV_期間C!$M$2:$M$5001,$C1425))</f>
        <v/>
      </c>
      <c r="J1425" s="38" t="str">
        <f aca="false">IF($C1425="","",N($F1425)*N($G1425))</f>
        <v/>
      </c>
      <c r="K1425" s="38" t="str">
        <f aca="false">IF($C1425="","",N($F1425)*N($H1425))</f>
        <v/>
      </c>
      <c r="L1425" s="38" t="str">
        <f aca="false">IF($C1425="","",N($F1425)*N($I1425))</f>
        <v/>
      </c>
      <c r="M1425" s="37" t="str">
        <f aca="false">IF(OR($C1425="",N(TOP!$C$12)=0),"",N($J1425)/TOP!$C$12)</f>
        <v/>
      </c>
      <c r="N1425" s="37" t="str">
        <f aca="false">IF(OR($C1425="",N(TOP!$C$13)=0),"",N($K1425)/TOP!$C$13)</f>
        <v/>
      </c>
      <c r="O1425" s="37" t="str">
        <f aca="false">IF(OR($C1425="",N(TOP!$C$14)=0),"",N($L1425)/TOP!$C$14)</f>
        <v/>
      </c>
      <c r="P1425" s="42" t="str">
        <f aca="false">IF($C1425="","",IFERROR(CHOOSE(MATCH(TOP!$C$10,{"【期間A】","【期間B】","【期間C】"},0),N($M1425),N($N1425),N($O1425)),0))</f>
        <v/>
      </c>
    </row>
    <row r="1426" customFormat="false" ht="15" hidden="false" customHeight="false" outlineLevel="0" collapsed="false">
      <c r="B1426" s="12" t="n">
        <v>1421</v>
      </c>
      <c r="C1426" s="36" t="str">
        <f aca="false">IF(②実績CSV_期間A!$M1422="","",②実績CSV_期間A!$M1422&amp;"")</f>
        <v/>
      </c>
      <c r="D1426" s="12" t="str">
        <f aca="false">IF($C1426="","",②実績CSV_期間A!$N1422)</f>
        <v/>
      </c>
      <c r="E1426" s="12" t="str">
        <f aca="false">IF($C1426="","",RIGHT($D1426,1))</f>
        <v/>
      </c>
      <c r="F1426" s="41" t="str">
        <f aca="false">IF($C1426="","",IFERROR(INDEX(サイズ換算マスタ!$C$6:$C$8,MATCH($E1426,サイズ換算マスタ!$B$6:$B$8,0)),1))</f>
        <v/>
      </c>
      <c r="G1426" s="38" t="str">
        <f aca="false">IF($C1426="","",SUMIFS(②実績CSV_期間A!$AA$2:$AA$5001,②実績CSV_期間A!$M$2:$M$5001,$C1426))</f>
        <v/>
      </c>
      <c r="H1426" s="38" t="str">
        <f aca="false">IF($C1426="","",SUMIFS(③実績CSV_期間B!$AA$2:$AA$5001,③実績CSV_期間B!$M$2:$M$5001,$C1426))</f>
        <v/>
      </c>
      <c r="I1426" s="38" t="str">
        <f aca="false">IF($C1426="","",SUMIFS(④実績CSV_期間C!$AA$2:$AA$5001,④実績CSV_期間C!$M$2:$M$5001,$C1426))</f>
        <v/>
      </c>
      <c r="J1426" s="38" t="str">
        <f aca="false">IF($C1426="","",N($F1426)*N($G1426))</f>
        <v/>
      </c>
      <c r="K1426" s="38" t="str">
        <f aca="false">IF($C1426="","",N($F1426)*N($H1426))</f>
        <v/>
      </c>
      <c r="L1426" s="38" t="str">
        <f aca="false">IF($C1426="","",N($F1426)*N($I1426))</f>
        <v/>
      </c>
      <c r="M1426" s="37" t="str">
        <f aca="false">IF(OR($C1426="",N(TOP!$C$12)=0),"",N($J1426)/TOP!$C$12)</f>
        <v/>
      </c>
      <c r="N1426" s="37" t="str">
        <f aca="false">IF(OR($C1426="",N(TOP!$C$13)=0),"",N($K1426)/TOP!$C$13)</f>
        <v/>
      </c>
      <c r="O1426" s="37" t="str">
        <f aca="false">IF(OR($C1426="",N(TOP!$C$14)=0),"",N($L1426)/TOP!$C$14)</f>
        <v/>
      </c>
      <c r="P1426" s="42" t="str">
        <f aca="false">IF($C1426="","",IFERROR(CHOOSE(MATCH(TOP!$C$10,{"【期間A】","【期間B】","【期間C】"},0),N($M1426),N($N1426),N($O1426)),0))</f>
        <v/>
      </c>
    </row>
    <row r="1427" customFormat="false" ht="15" hidden="false" customHeight="false" outlineLevel="0" collapsed="false">
      <c r="B1427" s="12" t="n">
        <v>1422</v>
      </c>
      <c r="C1427" s="36" t="str">
        <f aca="false">IF(②実績CSV_期間A!$M1423="","",②実績CSV_期間A!$M1423&amp;"")</f>
        <v/>
      </c>
      <c r="D1427" s="12" t="str">
        <f aca="false">IF($C1427="","",②実績CSV_期間A!$N1423)</f>
        <v/>
      </c>
      <c r="E1427" s="12" t="str">
        <f aca="false">IF($C1427="","",RIGHT($D1427,1))</f>
        <v/>
      </c>
      <c r="F1427" s="41" t="str">
        <f aca="false">IF($C1427="","",IFERROR(INDEX(サイズ換算マスタ!$C$6:$C$8,MATCH($E1427,サイズ換算マスタ!$B$6:$B$8,0)),1))</f>
        <v/>
      </c>
      <c r="G1427" s="38" t="str">
        <f aca="false">IF($C1427="","",SUMIFS(②実績CSV_期間A!$AA$2:$AA$5001,②実績CSV_期間A!$M$2:$M$5001,$C1427))</f>
        <v/>
      </c>
      <c r="H1427" s="38" t="str">
        <f aca="false">IF($C1427="","",SUMIFS(③実績CSV_期間B!$AA$2:$AA$5001,③実績CSV_期間B!$M$2:$M$5001,$C1427))</f>
        <v/>
      </c>
      <c r="I1427" s="38" t="str">
        <f aca="false">IF($C1427="","",SUMIFS(④実績CSV_期間C!$AA$2:$AA$5001,④実績CSV_期間C!$M$2:$M$5001,$C1427))</f>
        <v/>
      </c>
      <c r="J1427" s="38" t="str">
        <f aca="false">IF($C1427="","",N($F1427)*N($G1427))</f>
        <v/>
      </c>
      <c r="K1427" s="38" t="str">
        <f aca="false">IF($C1427="","",N($F1427)*N($H1427))</f>
        <v/>
      </c>
      <c r="L1427" s="38" t="str">
        <f aca="false">IF($C1427="","",N($F1427)*N($I1427))</f>
        <v/>
      </c>
      <c r="M1427" s="37" t="str">
        <f aca="false">IF(OR($C1427="",N(TOP!$C$12)=0),"",N($J1427)/TOP!$C$12)</f>
        <v/>
      </c>
      <c r="N1427" s="37" t="str">
        <f aca="false">IF(OR($C1427="",N(TOP!$C$13)=0),"",N($K1427)/TOP!$C$13)</f>
        <v/>
      </c>
      <c r="O1427" s="37" t="str">
        <f aca="false">IF(OR($C1427="",N(TOP!$C$14)=0),"",N($L1427)/TOP!$C$14)</f>
        <v/>
      </c>
      <c r="P1427" s="42" t="str">
        <f aca="false">IF($C1427="","",IFERROR(CHOOSE(MATCH(TOP!$C$10,{"【期間A】","【期間B】","【期間C】"},0),N($M1427),N($N1427),N($O1427)),0))</f>
        <v/>
      </c>
    </row>
    <row r="1428" customFormat="false" ht="15" hidden="false" customHeight="false" outlineLevel="0" collapsed="false">
      <c r="B1428" s="12" t="n">
        <v>1423</v>
      </c>
      <c r="C1428" s="36" t="str">
        <f aca="false">IF(②実績CSV_期間A!$M1424="","",②実績CSV_期間A!$M1424&amp;"")</f>
        <v/>
      </c>
      <c r="D1428" s="12" t="str">
        <f aca="false">IF($C1428="","",②実績CSV_期間A!$N1424)</f>
        <v/>
      </c>
      <c r="E1428" s="12" t="str">
        <f aca="false">IF($C1428="","",RIGHT($D1428,1))</f>
        <v/>
      </c>
      <c r="F1428" s="41" t="str">
        <f aca="false">IF($C1428="","",IFERROR(INDEX(サイズ換算マスタ!$C$6:$C$8,MATCH($E1428,サイズ換算マスタ!$B$6:$B$8,0)),1))</f>
        <v/>
      </c>
      <c r="G1428" s="38" t="str">
        <f aca="false">IF($C1428="","",SUMIFS(②実績CSV_期間A!$AA$2:$AA$5001,②実績CSV_期間A!$M$2:$M$5001,$C1428))</f>
        <v/>
      </c>
      <c r="H1428" s="38" t="str">
        <f aca="false">IF($C1428="","",SUMIFS(③実績CSV_期間B!$AA$2:$AA$5001,③実績CSV_期間B!$M$2:$M$5001,$C1428))</f>
        <v/>
      </c>
      <c r="I1428" s="38" t="str">
        <f aca="false">IF($C1428="","",SUMIFS(④実績CSV_期間C!$AA$2:$AA$5001,④実績CSV_期間C!$M$2:$M$5001,$C1428))</f>
        <v/>
      </c>
      <c r="J1428" s="38" t="str">
        <f aca="false">IF($C1428="","",N($F1428)*N($G1428))</f>
        <v/>
      </c>
      <c r="K1428" s="38" t="str">
        <f aca="false">IF($C1428="","",N($F1428)*N($H1428))</f>
        <v/>
      </c>
      <c r="L1428" s="38" t="str">
        <f aca="false">IF($C1428="","",N($F1428)*N($I1428))</f>
        <v/>
      </c>
      <c r="M1428" s="37" t="str">
        <f aca="false">IF(OR($C1428="",N(TOP!$C$12)=0),"",N($J1428)/TOP!$C$12)</f>
        <v/>
      </c>
      <c r="N1428" s="37" t="str">
        <f aca="false">IF(OR($C1428="",N(TOP!$C$13)=0),"",N($K1428)/TOP!$C$13)</f>
        <v/>
      </c>
      <c r="O1428" s="37" t="str">
        <f aca="false">IF(OR($C1428="",N(TOP!$C$14)=0),"",N($L1428)/TOP!$C$14)</f>
        <v/>
      </c>
      <c r="P1428" s="42" t="str">
        <f aca="false">IF($C1428="","",IFERROR(CHOOSE(MATCH(TOP!$C$10,{"【期間A】","【期間B】","【期間C】"},0),N($M1428),N($N1428),N($O1428)),0))</f>
        <v/>
      </c>
    </row>
    <row r="1429" customFormat="false" ht="15" hidden="false" customHeight="false" outlineLevel="0" collapsed="false">
      <c r="B1429" s="12" t="n">
        <v>1424</v>
      </c>
      <c r="C1429" s="36" t="str">
        <f aca="false">IF(②実績CSV_期間A!$M1425="","",②実績CSV_期間A!$M1425&amp;"")</f>
        <v/>
      </c>
      <c r="D1429" s="12" t="str">
        <f aca="false">IF($C1429="","",②実績CSV_期間A!$N1425)</f>
        <v/>
      </c>
      <c r="E1429" s="12" t="str">
        <f aca="false">IF($C1429="","",RIGHT($D1429,1))</f>
        <v/>
      </c>
      <c r="F1429" s="41" t="str">
        <f aca="false">IF($C1429="","",IFERROR(INDEX(サイズ換算マスタ!$C$6:$C$8,MATCH($E1429,サイズ換算マスタ!$B$6:$B$8,0)),1))</f>
        <v/>
      </c>
      <c r="G1429" s="38" t="str">
        <f aca="false">IF($C1429="","",SUMIFS(②実績CSV_期間A!$AA$2:$AA$5001,②実績CSV_期間A!$M$2:$M$5001,$C1429))</f>
        <v/>
      </c>
      <c r="H1429" s="38" t="str">
        <f aca="false">IF($C1429="","",SUMIFS(③実績CSV_期間B!$AA$2:$AA$5001,③実績CSV_期間B!$M$2:$M$5001,$C1429))</f>
        <v/>
      </c>
      <c r="I1429" s="38" t="str">
        <f aca="false">IF($C1429="","",SUMIFS(④実績CSV_期間C!$AA$2:$AA$5001,④実績CSV_期間C!$M$2:$M$5001,$C1429))</f>
        <v/>
      </c>
      <c r="J1429" s="38" t="str">
        <f aca="false">IF($C1429="","",N($F1429)*N($G1429))</f>
        <v/>
      </c>
      <c r="K1429" s="38" t="str">
        <f aca="false">IF($C1429="","",N($F1429)*N($H1429))</f>
        <v/>
      </c>
      <c r="L1429" s="38" t="str">
        <f aca="false">IF($C1429="","",N($F1429)*N($I1429))</f>
        <v/>
      </c>
      <c r="M1429" s="37" t="str">
        <f aca="false">IF(OR($C1429="",N(TOP!$C$12)=0),"",N($J1429)/TOP!$C$12)</f>
        <v/>
      </c>
      <c r="N1429" s="37" t="str">
        <f aca="false">IF(OR($C1429="",N(TOP!$C$13)=0),"",N($K1429)/TOP!$C$13)</f>
        <v/>
      </c>
      <c r="O1429" s="37" t="str">
        <f aca="false">IF(OR($C1429="",N(TOP!$C$14)=0),"",N($L1429)/TOP!$C$14)</f>
        <v/>
      </c>
      <c r="P1429" s="42" t="str">
        <f aca="false">IF($C1429="","",IFERROR(CHOOSE(MATCH(TOP!$C$10,{"【期間A】","【期間B】","【期間C】"},0),N($M1429),N($N1429),N($O1429)),0))</f>
        <v/>
      </c>
    </row>
    <row r="1430" customFormat="false" ht="15" hidden="false" customHeight="false" outlineLevel="0" collapsed="false">
      <c r="B1430" s="12" t="n">
        <v>1425</v>
      </c>
      <c r="C1430" s="36" t="str">
        <f aca="false">IF(②実績CSV_期間A!$M1426="","",②実績CSV_期間A!$M1426&amp;"")</f>
        <v/>
      </c>
      <c r="D1430" s="12" t="str">
        <f aca="false">IF($C1430="","",②実績CSV_期間A!$N1426)</f>
        <v/>
      </c>
      <c r="E1430" s="12" t="str">
        <f aca="false">IF($C1430="","",RIGHT($D1430,1))</f>
        <v/>
      </c>
      <c r="F1430" s="41" t="str">
        <f aca="false">IF($C1430="","",IFERROR(INDEX(サイズ換算マスタ!$C$6:$C$8,MATCH($E1430,サイズ換算マスタ!$B$6:$B$8,0)),1))</f>
        <v/>
      </c>
      <c r="G1430" s="38" t="str">
        <f aca="false">IF($C1430="","",SUMIFS(②実績CSV_期間A!$AA$2:$AA$5001,②実績CSV_期間A!$M$2:$M$5001,$C1430))</f>
        <v/>
      </c>
      <c r="H1430" s="38" t="str">
        <f aca="false">IF($C1430="","",SUMIFS(③実績CSV_期間B!$AA$2:$AA$5001,③実績CSV_期間B!$M$2:$M$5001,$C1430))</f>
        <v/>
      </c>
      <c r="I1430" s="38" t="str">
        <f aca="false">IF($C1430="","",SUMIFS(④実績CSV_期間C!$AA$2:$AA$5001,④実績CSV_期間C!$M$2:$M$5001,$C1430))</f>
        <v/>
      </c>
      <c r="J1430" s="38" t="str">
        <f aca="false">IF($C1430="","",N($F1430)*N($G1430))</f>
        <v/>
      </c>
      <c r="K1430" s="38" t="str">
        <f aca="false">IF($C1430="","",N($F1430)*N($H1430))</f>
        <v/>
      </c>
      <c r="L1430" s="38" t="str">
        <f aca="false">IF($C1430="","",N($F1430)*N($I1430))</f>
        <v/>
      </c>
      <c r="M1430" s="37" t="str">
        <f aca="false">IF(OR($C1430="",N(TOP!$C$12)=0),"",N($J1430)/TOP!$C$12)</f>
        <v/>
      </c>
      <c r="N1430" s="37" t="str">
        <f aca="false">IF(OR($C1430="",N(TOP!$C$13)=0),"",N($K1430)/TOP!$C$13)</f>
        <v/>
      </c>
      <c r="O1430" s="37" t="str">
        <f aca="false">IF(OR($C1430="",N(TOP!$C$14)=0),"",N($L1430)/TOP!$C$14)</f>
        <v/>
      </c>
      <c r="P1430" s="42" t="str">
        <f aca="false">IF($C1430="","",IFERROR(CHOOSE(MATCH(TOP!$C$10,{"【期間A】","【期間B】","【期間C】"},0),N($M1430),N($N1430),N($O1430)),0))</f>
        <v/>
      </c>
    </row>
    <row r="1431" customFormat="false" ht="15" hidden="false" customHeight="false" outlineLevel="0" collapsed="false">
      <c r="B1431" s="12" t="n">
        <v>1426</v>
      </c>
      <c r="C1431" s="36" t="str">
        <f aca="false">IF(②実績CSV_期間A!$M1427="","",②実績CSV_期間A!$M1427&amp;"")</f>
        <v/>
      </c>
      <c r="D1431" s="12" t="str">
        <f aca="false">IF($C1431="","",②実績CSV_期間A!$N1427)</f>
        <v/>
      </c>
      <c r="E1431" s="12" t="str">
        <f aca="false">IF($C1431="","",RIGHT($D1431,1))</f>
        <v/>
      </c>
      <c r="F1431" s="41" t="str">
        <f aca="false">IF($C1431="","",IFERROR(INDEX(サイズ換算マスタ!$C$6:$C$8,MATCH($E1431,サイズ換算マスタ!$B$6:$B$8,0)),1))</f>
        <v/>
      </c>
      <c r="G1431" s="38" t="str">
        <f aca="false">IF($C1431="","",SUMIFS(②実績CSV_期間A!$AA$2:$AA$5001,②実績CSV_期間A!$M$2:$M$5001,$C1431))</f>
        <v/>
      </c>
      <c r="H1431" s="38" t="str">
        <f aca="false">IF($C1431="","",SUMIFS(③実績CSV_期間B!$AA$2:$AA$5001,③実績CSV_期間B!$M$2:$M$5001,$C1431))</f>
        <v/>
      </c>
      <c r="I1431" s="38" t="str">
        <f aca="false">IF($C1431="","",SUMIFS(④実績CSV_期間C!$AA$2:$AA$5001,④実績CSV_期間C!$M$2:$M$5001,$C1431))</f>
        <v/>
      </c>
      <c r="J1431" s="38" t="str">
        <f aca="false">IF($C1431="","",N($F1431)*N($G1431))</f>
        <v/>
      </c>
      <c r="K1431" s="38" t="str">
        <f aca="false">IF($C1431="","",N($F1431)*N($H1431))</f>
        <v/>
      </c>
      <c r="L1431" s="38" t="str">
        <f aca="false">IF($C1431="","",N($F1431)*N($I1431))</f>
        <v/>
      </c>
      <c r="M1431" s="37" t="str">
        <f aca="false">IF(OR($C1431="",N(TOP!$C$12)=0),"",N($J1431)/TOP!$C$12)</f>
        <v/>
      </c>
      <c r="N1431" s="37" t="str">
        <f aca="false">IF(OR($C1431="",N(TOP!$C$13)=0),"",N($K1431)/TOP!$C$13)</f>
        <v/>
      </c>
      <c r="O1431" s="37" t="str">
        <f aca="false">IF(OR($C1431="",N(TOP!$C$14)=0),"",N($L1431)/TOP!$C$14)</f>
        <v/>
      </c>
      <c r="P1431" s="42" t="str">
        <f aca="false">IF($C1431="","",IFERROR(CHOOSE(MATCH(TOP!$C$10,{"【期間A】","【期間B】","【期間C】"},0),N($M1431),N($N1431),N($O1431)),0))</f>
        <v/>
      </c>
    </row>
    <row r="1432" customFormat="false" ht="15" hidden="false" customHeight="false" outlineLevel="0" collapsed="false">
      <c r="B1432" s="12" t="n">
        <v>1427</v>
      </c>
      <c r="C1432" s="36" t="str">
        <f aca="false">IF(②実績CSV_期間A!$M1428="","",②実績CSV_期間A!$M1428&amp;"")</f>
        <v/>
      </c>
      <c r="D1432" s="12" t="str">
        <f aca="false">IF($C1432="","",②実績CSV_期間A!$N1428)</f>
        <v/>
      </c>
      <c r="E1432" s="12" t="str">
        <f aca="false">IF($C1432="","",RIGHT($D1432,1))</f>
        <v/>
      </c>
      <c r="F1432" s="41" t="str">
        <f aca="false">IF($C1432="","",IFERROR(INDEX(サイズ換算マスタ!$C$6:$C$8,MATCH($E1432,サイズ換算マスタ!$B$6:$B$8,0)),1))</f>
        <v/>
      </c>
      <c r="G1432" s="38" t="str">
        <f aca="false">IF($C1432="","",SUMIFS(②実績CSV_期間A!$AA$2:$AA$5001,②実績CSV_期間A!$M$2:$M$5001,$C1432))</f>
        <v/>
      </c>
      <c r="H1432" s="38" t="str">
        <f aca="false">IF($C1432="","",SUMIFS(③実績CSV_期間B!$AA$2:$AA$5001,③実績CSV_期間B!$M$2:$M$5001,$C1432))</f>
        <v/>
      </c>
      <c r="I1432" s="38" t="str">
        <f aca="false">IF($C1432="","",SUMIFS(④実績CSV_期間C!$AA$2:$AA$5001,④実績CSV_期間C!$M$2:$M$5001,$C1432))</f>
        <v/>
      </c>
      <c r="J1432" s="38" t="str">
        <f aca="false">IF($C1432="","",N($F1432)*N($G1432))</f>
        <v/>
      </c>
      <c r="K1432" s="38" t="str">
        <f aca="false">IF($C1432="","",N($F1432)*N($H1432))</f>
        <v/>
      </c>
      <c r="L1432" s="38" t="str">
        <f aca="false">IF($C1432="","",N($F1432)*N($I1432))</f>
        <v/>
      </c>
      <c r="M1432" s="37" t="str">
        <f aca="false">IF(OR($C1432="",N(TOP!$C$12)=0),"",N($J1432)/TOP!$C$12)</f>
        <v/>
      </c>
      <c r="N1432" s="37" t="str">
        <f aca="false">IF(OR($C1432="",N(TOP!$C$13)=0),"",N($K1432)/TOP!$C$13)</f>
        <v/>
      </c>
      <c r="O1432" s="37" t="str">
        <f aca="false">IF(OR($C1432="",N(TOP!$C$14)=0),"",N($L1432)/TOP!$C$14)</f>
        <v/>
      </c>
      <c r="P1432" s="42" t="str">
        <f aca="false">IF($C1432="","",IFERROR(CHOOSE(MATCH(TOP!$C$10,{"【期間A】","【期間B】","【期間C】"},0),N($M1432),N($N1432),N($O1432)),0))</f>
        <v/>
      </c>
    </row>
    <row r="1433" customFormat="false" ht="15" hidden="false" customHeight="false" outlineLevel="0" collapsed="false">
      <c r="B1433" s="12" t="n">
        <v>1428</v>
      </c>
      <c r="C1433" s="36" t="str">
        <f aca="false">IF(②実績CSV_期間A!$M1429="","",②実績CSV_期間A!$M1429&amp;"")</f>
        <v/>
      </c>
      <c r="D1433" s="12" t="str">
        <f aca="false">IF($C1433="","",②実績CSV_期間A!$N1429)</f>
        <v/>
      </c>
      <c r="E1433" s="12" t="str">
        <f aca="false">IF($C1433="","",RIGHT($D1433,1))</f>
        <v/>
      </c>
      <c r="F1433" s="41" t="str">
        <f aca="false">IF($C1433="","",IFERROR(INDEX(サイズ換算マスタ!$C$6:$C$8,MATCH($E1433,サイズ換算マスタ!$B$6:$B$8,0)),1))</f>
        <v/>
      </c>
      <c r="G1433" s="38" t="str">
        <f aca="false">IF($C1433="","",SUMIFS(②実績CSV_期間A!$AA$2:$AA$5001,②実績CSV_期間A!$M$2:$M$5001,$C1433))</f>
        <v/>
      </c>
      <c r="H1433" s="38" t="str">
        <f aca="false">IF($C1433="","",SUMIFS(③実績CSV_期間B!$AA$2:$AA$5001,③実績CSV_期間B!$M$2:$M$5001,$C1433))</f>
        <v/>
      </c>
      <c r="I1433" s="38" t="str">
        <f aca="false">IF($C1433="","",SUMIFS(④実績CSV_期間C!$AA$2:$AA$5001,④実績CSV_期間C!$M$2:$M$5001,$C1433))</f>
        <v/>
      </c>
      <c r="J1433" s="38" t="str">
        <f aca="false">IF($C1433="","",N($F1433)*N($G1433))</f>
        <v/>
      </c>
      <c r="K1433" s="38" t="str">
        <f aca="false">IF($C1433="","",N($F1433)*N($H1433))</f>
        <v/>
      </c>
      <c r="L1433" s="38" t="str">
        <f aca="false">IF($C1433="","",N($F1433)*N($I1433))</f>
        <v/>
      </c>
      <c r="M1433" s="37" t="str">
        <f aca="false">IF(OR($C1433="",N(TOP!$C$12)=0),"",N($J1433)/TOP!$C$12)</f>
        <v/>
      </c>
      <c r="N1433" s="37" t="str">
        <f aca="false">IF(OR($C1433="",N(TOP!$C$13)=0),"",N($K1433)/TOP!$C$13)</f>
        <v/>
      </c>
      <c r="O1433" s="37" t="str">
        <f aca="false">IF(OR($C1433="",N(TOP!$C$14)=0),"",N($L1433)/TOP!$C$14)</f>
        <v/>
      </c>
      <c r="P1433" s="42" t="str">
        <f aca="false">IF($C1433="","",IFERROR(CHOOSE(MATCH(TOP!$C$10,{"【期間A】","【期間B】","【期間C】"},0),N($M1433),N($N1433),N($O1433)),0))</f>
        <v/>
      </c>
    </row>
    <row r="1434" customFormat="false" ht="15" hidden="false" customHeight="false" outlineLevel="0" collapsed="false">
      <c r="B1434" s="12" t="n">
        <v>1429</v>
      </c>
      <c r="C1434" s="36" t="str">
        <f aca="false">IF(②実績CSV_期間A!$M1430="","",②実績CSV_期間A!$M1430&amp;"")</f>
        <v/>
      </c>
      <c r="D1434" s="12" t="str">
        <f aca="false">IF($C1434="","",②実績CSV_期間A!$N1430)</f>
        <v/>
      </c>
      <c r="E1434" s="12" t="str">
        <f aca="false">IF($C1434="","",RIGHT($D1434,1))</f>
        <v/>
      </c>
      <c r="F1434" s="41" t="str">
        <f aca="false">IF($C1434="","",IFERROR(INDEX(サイズ換算マスタ!$C$6:$C$8,MATCH($E1434,サイズ換算マスタ!$B$6:$B$8,0)),1))</f>
        <v/>
      </c>
      <c r="G1434" s="38" t="str">
        <f aca="false">IF($C1434="","",SUMIFS(②実績CSV_期間A!$AA$2:$AA$5001,②実績CSV_期間A!$M$2:$M$5001,$C1434))</f>
        <v/>
      </c>
      <c r="H1434" s="38" t="str">
        <f aca="false">IF($C1434="","",SUMIFS(③実績CSV_期間B!$AA$2:$AA$5001,③実績CSV_期間B!$M$2:$M$5001,$C1434))</f>
        <v/>
      </c>
      <c r="I1434" s="38" t="str">
        <f aca="false">IF($C1434="","",SUMIFS(④実績CSV_期間C!$AA$2:$AA$5001,④実績CSV_期間C!$M$2:$M$5001,$C1434))</f>
        <v/>
      </c>
      <c r="J1434" s="38" t="str">
        <f aca="false">IF($C1434="","",N($F1434)*N($G1434))</f>
        <v/>
      </c>
      <c r="K1434" s="38" t="str">
        <f aca="false">IF($C1434="","",N($F1434)*N($H1434))</f>
        <v/>
      </c>
      <c r="L1434" s="38" t="str">
        <f aca="false">IF($C1434="","",N($F1434)*N($I1434))</f>
        <v/>
      </c>
      <c r="M1434" s="37" t="str">
        <f aca="false">IF(OR($C1434="",N(TOP!$C$12)=0),"",N($J1434)/TOP!$C$12)</f>
        <v/>
      </c>
      <c r="N1434" s="37" t="str">
        <f aca="false">IF(OR($C1434="",N(TOP!$C$13)=0),"",N($K1434)/TOP!$C$13)</f>
        <v/>
      </c>
      <c r="O1434" s="37" t="str">
        <f aca="false">IF(OR($C1434="",N(TOP!$C$14)=0),"",N($L1434)/TOP!$C$14)</f>
        <v/>
      </c>
      <c r="P1434" s="42" t="str">
        <f aca="false">IF($C1434="","",IFERROR(CHOOSE(MATCH(TOP!$C$10,{"【期間A】","【期間B】","【期間C】"},0),N($M1434),N($N1434),N($O1434)),0))</f>
        <v/>
      </c>
    </row>
    <row r="1435" customFormat="false" ht="15" hidden="false" customHeight="false" outlineLevel="0" collapsed="false">
      <c r="B1435" s="12" t="n">
        <v>1430</v>
      </c>
      <c r="C1435" s="36" t="str">
        <f aca="false">IF(②実績CSV_期間A!$M1431="","",②実績CSV_期間A!$M1431&amp;"")</f>
        <v/>
      </c>
      <c r="D1435" s="12" t="str">
        <f aca="false">IF($C1435="","",②実績CSV_期間A!$N1431)</f>
        <v/>
      </c>
      <c r="E1435" s="12" t="str">
        <f aca="false">IF($C1435="","",RIGHT($D1435,1))</f>
        <v/>
      </c>
      <c r="F1435" s="41" t="str">
        <f aca="false">IF($C1435="","",IFERROR(INDEX(サイズ換算マスタ!$C$6:$C$8,MATCH($E1435,サイズ換算マスタ!$B$6:$B$8,0)),1))</f>
        <v/>
      </c>
      <c r="G1435" s="38" t="str">
        <f aca="false">IF($C1435="","",SUMIFS(②実績CSV_期間A!$AA$2:$AA$5001,②実績CSV_期間A!$M$2:$M$5001,$C1435))</f>
        <v/>
      </c>
      <c r="H1435" s="38" t="str">
        <f aca="false">IF($C1435="","",SUMIFS(③実績CSV_期間B!$AA$2:$AA$5001,③実績CSV_期間B!$M$2:$M$5001,$C1435))</f>
        <v/>
      </c>
      <c r="I1435" s="38" t="str">
        <f aca="false">IF($C1435="","",SUMIFS(④実績CSV_期間C!$AA$2:$AA$5001,④実績CSV_期間C!$M$2:$M$5001,$C1435))</f>
        <v/>
      </c>
      <c r="J1435" s="38" t="str">
        <f aca="false">IF($C1435="","",N($F1435)*N($G1435))</f>
        <v/>
      </c>
      <c r="K1435" s="38" t="str">
        <f aca="false">IF($C1435="","",N($F1435)*N($H1435))</f>
        <v/>
      </c>
      <c r="L1435" s="38" t="str">
        <f aca="false">IF($C1435="","",N($F1435)*N($I1435))</f>
        <v/>
      </c>
      <c r="M1435" s="37" t="str">
        <f aca="false">IF(OR($C1435="",N(TOP!$C$12)=0),"",N($J1435)/TOP!$C$12)</f>
        <v/>
      </c>
      <c r="N1435" s="37" t="str">
        <f aca="false">IF(OR($C1435="",N(TOP!$C$13)=0),"",N($K1435)/TOP!$C$13)</f>
        <v/>
      </c>
      <c r="O1435" s="37" t="str">
        <f aca="false">IF(OR($C1435="",N(TOP!$C$14)=0),"",N($L1435)/TOP!$C$14)</f>
        <v/>
      </c>
      <c r="P1435" s="42" t="str">
        <f aca="false">IF($C1435="","",IFERROR(CHOOSE(MATCH(TOP!$C$10,{"【期間A】","【期間B】","【期間C】"},0),N($M1435),N($N1435),N($O1435)),0))</f>
        <v/>
      </c>
    </row>
    <row r="1436" customFormat="false" ht="15" hidden="false" customHeight="false" outlineLevel="0" collapsed="false">
      <c r="B1436" s="12" t="n">
        <v>1431</v>
      </c>
      <c r="C1436" s="36" t="str">
        <f aca="false">IF(②実績CSV_期間A!$M1432="","",②実績CSV_期間A!$M1432&amp;"")</f>
        <v/>
      </c>
      <c r="D1436" s="12" t="str">
        <f aca="false">IF($C1436="","",②実績CSV_期間A!$N1432)</f>
        <v/>
      </c>
      <c r="E1436" s="12" t="str">
        <f aca="false">IF($C1436="","",RIGHT($D1436,1))</f>
        <v/>
      </c>
      <c r="F1436" s="41" t="str">
        <f aca="false">IF($C1436="","",IFERROR(INDEX(サイズ換算マスタ!$C$6:$C$8,MATCH($E1436,サイズ換算マスタ!$B$6:$B$8,0)),1))</f>
        <v/>
      </c>
      <c r="G1436" s="38" t="str">
        <f aca="false">IF($C1436="","",SUMIFS(②実績CSV_期間A!$AA$2:$AA$5001,②実績CSV_期間A!$M$2:$M$5001,$C1436))</f>
        <v/>
      </c>
      <c r="H1436" s="38" t="str">
        <f aca="false">IF($C1436="","",SUMIFS(③実績CSV_期間B!$AA$2:$AA$5001,③実績CSV_期間B!$M$2:$M$5001,$C1436))</f>
        <v/>
      </c>
      <c r="I1436" s="38" t="str">
        <f aca="false">IF($C1436="","",SUMIFS(④実績CSV_期間C!$AA$2:$AA$5001,④実績CSV_期間C!$M$2:$M$5001,$C1436))</f>
        <v/>
      </c>
      <c r="J1436" s="38" t="str">
        <f aca="false">IF($C1436="","",N($F1436)*N($G1436))</f>
        <v/>
      </c>
      <c r="K1436" s="38" t="str">
        <f aca="false">IF($C1436="","",N($F1436)*N($H1436))</f>
        <v/>
      </c>
      <c r="L1436" s="38" t="str">
        <f aca="false">IF($C1436="","",N($F1436)*N($I1436))</f>
        <v/>
      </c>
      <c r="M1436" s="37" t="str">
        <f aca="false">IF(OR($C1436="",N(TOP!$C$12)=0),"",N($J1436)/TOP!$C$12)</f>
        <v/>
      </c>
      <c r="N1436" s="37" t="str">
        <f aca="false">IF(OR($C1436="",N(TOP!$C$13)=0),"",N($K1436)/TOP!$C$13)</f>
        <v/>
      </c>
      <c r="O1436" s="37" t="str">
        <f aca="false">IF(OR($C1436="",N(TOP!$C$14)=0),"",N($L1436)/TOP!$C$14)</f>
        <v/>
      </c>
      <c r="P1436" s="42" t="str">
        <f aca="false">IF($C1436="","",IFERROR(CHOOSE(MATCH(TOP!$C$10,{"【期間A】","【期間B】","【期間C】"},0),N($M1436),N($N1436),N($O1436)),0))</f>
        <v/>
      </c>
    </row>
    <row r="1437" customFormat="false" ht="15" hidden="false" customHeight="false" outlineLevel="0" collapsed="false">
      <c r="B1437" s="12" t="n">
        <v>1432</v>
      </c>
      <c r="C1437" s="36" t="str">
        <f aca="false">IF(②実績CSV_期間A!$M1433="","",②実績CSV_期間A!$M1433&amp;"")</f>
        <v/>
      </c>
      <c r="D1437" s="12" t="str">
        <f aca="false">IF($C1437="","",②実績CSV_期間A!$N1433)</f>
        <v/>
      </c>
      <c r="E1437" s="12" t="str">
        <f aca="false">IF($C1437="","",RIGHT($D1437,1))</f>
        <v/>
      </c>
      <c r="F1437" s="41" t="str">
        <f aca="false">IF($C1437="","",IFERROR(INDEX(サイズ換算マスタ!$C$6:$C$8,MATCH($E1437,サイズ換算マスタ!$B$6:$B$8,0)),1))</f>
        <v/>
      </c>
      <c r="G1437" s="38" t="str">
        <f aca="false">IF($C1437="","",SUMIFS(②実績CSV_期間A!$AA$2:$AA$5001,②実績CSV_期間A!$M$2:$M$5001,$C1437))</f>
        <v/>
      </c>
      <c r="H1437" s="38" t="str">
        <f aca="false">IF($C1437="","",SUMIFS(③実績CSV_期間B!$AA$2:$AA$5001,③実績CSV_期間B!$M$2:$M$5001,$C1437))</f>
        <v/>
      </c>
      <c r="I1437" s="38" t="str">
        <f aca="false">IF($C1437="","",SUMIFS(④実績CSV_期間C!$AA$2:$AA$5001,④実績CSV_期間C!$M$2:$M$5001,$C1437))</f>
        <v/>
      </c>
      <c r="J1437" s="38" t="str">
        <f aca="false">IF($C1437="","",N($F1437)*N($G1437))</f>
        <v/>
      </c>
      <c r="K1437" s="38" t="str">
        <f aca="false">IF($C1437="","",N($F1437)*N($H1437))</f>
        <v/>
      </c>
      <c r="L1437" s="38" t="str">
        <f aca="false">IF($C1437="","",N($F1437)*N($I1437))</f>
        <v/>
      </c>
      <c r="M1437" s="37" t="str">
        <f aca="false">IF(OR($C1437="",N(TOP!$C$12)=0),"",N($J1437)/TOP!$C$12)</f>
        <v/>
      </c>
      <c r="N1437" s="37" t="str">
        <f aca="false">IF(OR($C1437="",N(TOP!$C$13)=0),"",N($K1437)/TOP!$C$13)</f>
        <v/>
      </c>
      <c r="O1437" s="37" t="str">
        <f aca="false">IF(OR($C1437="",N(TOP!$C$14)=0),"",N($L1437)/TOP!$C$14)</f>
        <v/>
      </c>
      <c r="P1437" s="42" t="str">
        <f aca="false">IF($C1437="","",IFERROR(CHOOSE(MATCH(TOP!$C$10,{"【期間A】","【期間B】","【期間C】"},0),N($M1437),N($N1437),N($O1437)),0))</f>
        <v/>
      </c>
    </row>
    <row r="1438" customFormat="false" ht="15" hidden="false" customHeight="false" outlineLevel="0" collapsed="false">
      <c r="B1438" s="12" t="n">
        <v>1433</v>
      </c>
      <c r="C1438" s="36" t="str">
        <f aca="false">IF(②実績CSV_期間A!$M1434="","",②実績CSV_期間A!$M1434&amp;"")</f>
        <v/>
      </c>
      <c r="D1438" s="12" t="str">
        <f aca="false">IF($C1438="","",②実績CSV_期間A!$N1434)</f>
        <v/>
      </c>
      <c r="E1438" s="12" t="str">
        <f aca="false">IF($C1438="","",RIGHT($D1438,1))</f>
        <v/>
      </c>
      <c r="F1438" s="41" t="str">
        <f aca="false">IF($C1438="","",IFERROR(INDEX(サイズ換算マスタ!$C$6:$C$8,MATCH($E1438,サイズ換算マスタ!$B$6:$B$8,0)),1))</f>
        <v/>
      </c>
      <c r="G1438" s="38" t="str">
        <f aca="false">IF($C1438="","",SUMIFS(②実績CSV_期間A!$AA$2:$AA$5001,②実績CSV_期間A!$M$2:$M$5001,$C1438))</f>
        <v/>
      </c>
      <c r="H1438" s="38" t="str">
        <f aca="false">IF($C1438="","",SUMIFS(③実績CSV_期間B!$AA$2:$AA$5001,③実績CSV_期間B!$M$2:$M$5001,$C1438))</f>
        <v/>
      </c>
      <c r="I1438" s="38" t="str">
        <f aca="false">IF($C1438="","",SUMIFS(④実績CSV_期間C!$AA$2:$AA$5001,④実績CSV_期間C!$M$2:$M$5001,$C1438))</f>
        <v/>
      </c>
      <c r="J1438" s="38" t="str">
        <f aca="false">IF($C1438="","",N($F1438)*N($G1438))</f>
        <v/>
      </c>
      <c r="K1438" s="38" t="str">
        <f aca="false">IF($C1438="","",N($F1438)*N($H1438))</f>
        <v/>
      </c>
      <c r="L1438" s="38" t="str">
        <f aca="false">IF($C1438="","",N($F1438)*N($I1438))</f>
        <v/>
      </c>
      <c r="M1438" s="37" t="str">
        <f aca="false">IF(OR($C1438="",N(TOP!$C$12)=0),"",N($J1438)/TOP!$C$12)</f>
        <v/>
      </c>
      <c r="N1438" s="37" t="str">
        <f aca="false">IF(OR($C1438="",N(TOP!$C$13)=0),"",N($K1438)/TOP!$C$13)</f>
        <v/>
      </c>
      <c r="O1438" s="37" t="str">
        <f aca="false">IF(OR($C1438="",N(TOP!$C$14)=0),"",N($L1438)/TOP!$C$14)</f>
        <v/>
      </c>
      <c r="P1438" s="42" t="str">
        <f aca="false">IF($C1438="","",IFERROR(CHOOSE(MATCH(TOP!$C$10,{"【期間A】","【期間B】","【期間C】"},0),N($M1438),N($N1438),N($O1438)),0))</f>
        <v/>
      </c>
    </row>
    <row r="1439" customFormat="false" ht="15" hidden="false" customHeight="false" outlineLevel="0" collapsed="false">
      <c r="B1439" s="12" t="n">
        <v>1434</v>
      </c>
      <c r="C1439" s="36" t="str">
        <f aca="false">IF(②実績CSV_期間A!$M1435="","",②実績CSV_期間A!$M1435&amp;"")</f>
        <v/>
      </c>
      <c r="D1439" s="12" t="str">
        <f aca="false">IF($C1439="","",②実績CSV_期間A!$N1435)</f>
        <v/>
      </c>
      <c r="E1439" s="12" t="str">
        <f aca="false">IF($C1439="","",RIGHT($D1439,1))</f>
        <v/>
      </c>
      <c r="F1439" s="41" t="str">
        <f aca="false">IF($C1439="","",IFERROR(INDEX(サイズ換算マスタ!$C$6:$C$8,MATCH($E1439,サイズ換算マスタ!$B$6:$B$8,0)),1))</f>
        <v/>
      </c>
      <c r="G1439" s="38" t="str">
        <f aca="false">IF($C1439="","",SUMIFS(②実績CSV_期間A!$AA$2:$AA$5001,②実績CSV_期間A!$M$2:$M$5001,$C1439))</f>
        <v/>
      </c>
      <c r="H1439" s="38" t="str">
        <f aca="false">IF($C1439="","",SUMIFS(③実績CSV_期間B!$AA$2:$AA$5001,③実績CSV_期間B!$M$2:$M$5001,$C1439))</f>
        <v/>
      </c>
      <c r="I1439" s="38" t="str">
        <f aca="false">IF($C1439="","",SUMIFS(④実績CSV_期間C!$AA$2:$AA$5001,④実績CSV_期間C!$M$2:$M$5001,$C1439))</f>
        <v/>
      </c>
      <c r="J1439" s="38" t="str">
        <f aca="false">IF($C1439="","",N($F1439)*N($G1439))</f>
        <v/>
      </c>
      <c r="K1439" s="38" t="str">
        <f aca="false">IF($C1439="","",N($F1439)*N($H1439))</f>
        <v/>
      </c>
      <c r="L1439" s="38" t="str">
        <f aca="false">IF($C1439="","",N($F1439)*N($I1439))</f>
        <v/>
      </c>
      <c r="M1439" s="37" t="str">
        <f aca="false">IF(OR($C1439="",N(TOP!$C$12)=0),"",N($J1439)/TOP!$C$12)</f>
        <v/>
      </c>
      <c r="N1439" s="37" t="str">
        <f aca="false">IF(OR($C1439="",N(TOP!$C$13)=0),"",N($K1439)/TOP!$C$13)</f>
        <v/>
      </c>
      <c r="O1439" s="37" t="str">
        <f aca="false">IF(OR($C1439="",N(TOP!$C$14)=0),"",N($L1439)/TOP!$C$14)</f>
        <v/>
      </c>
      <c r="P1439" s="42" t="str">
        <f aca="false">IF($C1439="","",IFERROR(CHOOSE(MATCH(TOP!$C$10,{"【期間A】","【期間B】","【期間C】"},0),N($M1439),N($N1439),N($O1439)),0))</f>
        <v/>
      </c>
    </row>
    <row r="1440" customFormat="false" ht="15" hidden="false" customHeight="false" outlineLevel="0" collapsed="false">
      <c r="B1440" s="12" t="n">
        <v>1435</v>
      </c>
      <c r="C1440" s="36" t="str">
        <f aca="false">IF(②実績CSV_期間A!$M1436="","",②実績CSV_期間A!$M1436&amp;"")</f>
        <v/>
      </c>
      <c r="D1440" s="12" t="str">
        <f aca="false">IF($C1440="","",②実績CSV_期間A!$N1436)</f>
        <v/>
      </c>
      <c r="E1440" s="12" t="str">
        <f aca="false">IF($C1440="","",RIGHT($D1440,1))</f>
        <v/>
      </c>
      <c r="F1440" s="41" t="str">
        <f aca="false">IF($C1440="","",IFERROR(INDEX(サイズ換算マスタ!$C$6:$C$8,MATCH($E1440,サイズ換算マスタ!$B$6:$B$8,0)),1))</f>
        <v/>
      </c>
      <c r="G1440" s="38" t="str">
        <f aca="false">IF($C1440="","",SUMIFS(②実績CSV_期間A!$AA$2:$AA$5001,②実績CSV_期間A!$M$2:$M$5001,$C1440))</f>
        <v/>
      </c>
      <c r="H1440" s="38" t="str">
        <f aca="false">IF($C1440="","",SUMIFS(③実績CSV_期間B!$AA$2:$AA$5001,③実績CSV_期間B!$M$2:$M$5001,$C1440))</f>
        <v/>
      </c>
      <c r="I1440" s="38" t="str">
        <f aca="false">IF($C1440="","",SUMIFS(④実績CSV_期間C!$AA$2:$AA$5001,④実績CSV_期間C!$M$2:$M$5001,$C1440))</f>
        <v/>
      </c>
      <c r="J1440" s="38" t="str">
        <f aca="false">IF($C1440="","",N($F1440)*N($G1440))</f>
        <v/>
      </c>
      <c r="K1440" s="38" t="str">
        <f aca="false">IF($C1440="","",N($F1440)*N($H1440))</f>
        <v/>
      </c>
      <c r="L1440" s="38" t="str">
        <f aca="false">IF($C1440="","",N($F1440)*N($I1440))</f>
        <v/>
      </c>
      <c r="M1440" s="37" t="str">
        <f aca="false">IF(OR($C1440="",N(TOP!$C$12)=0),"",N($J1440)/TOP!$C$12)</f>
        <v/>
      </c>
      <c r="N1440" s="37" t="str">
        <f aca="false">IF(OR($C1440="",N(TOP!$C$13)=0),"",N($K1440)/TOP!$C$13)</f>
        <v/>
      </c>
      <c r="O1440" s="37" t="str">
        <f aca="false">IF(OR($C1440="",N(TOP!$C$14)=0),"",N($L1440)/TOP!$C$14)</f>
        <v/>
      </c>
      <c r="P1440" s="42" t="str">
        <f aca="false">IF($C1440="","",IFERROR(CHOOSE(MATCH(TOP!$C$10,{"【期間A】","【期間B】","【期間C】"},0),N($M1440),N($N1440),N($O1440)),0))</f>
        <v/>
      </c>
    </row>
    <row r="1441" customFormat="false" ht="15" hidden="false" customHeight="false" outlineLevel="0" collapsed="false">
      <c r="B1441" s="12" t="n">
        <v>1436</v>
      </c>
      <c r="C1441" s="36" t="str">
        <f aca="false">IF(②実績CSV_期間A!$M1437="","",②実績CSV_期間A!$M1437&amp;"")</f>
        <v/>
      </c>
      <c r="D1441" s="12" t="str">
        <f aca="false">IF($C1441="","",②実績CSV_期間A!$N1437)</f>
        <v/>
      </c>
      <c r="E1441" s="12" t="str">
        <f aca="false">IF($C1441="","",RIGHT($D1441,1))</f>
        <v/>
      </c>
      <c r="F1441" s="41" t="str">
        <f aca="false">IF($C1441="","",IFERROR(INDEX(サイズ換算マスタ!$C$6:$C$8,MATCH($E1441,サイズ換算マスタ!$B$6:$B$8,0)),1))</f>
        <v/>
      </c>
      <c r="G1441" s="38" t="str">
        <f aca="false">IF($C1441="","",SUMIFS(②実績CSV_期間A!$AA$2:$AA$5001,②実績CSV_期間A!$M$2:$M$5001,$C1441))</f>
        <v/>
      </c>
      <c r="H1441" s="38" t="str">
        <f aca="false">IF($C1441="","",SUMIFS(③実績CSV_期間B!$AA$2:$AA$5001,③実績CSV_期間B!$M$2:$M$5001,$C1441))</f>
        <v/>
      </c>
      <c r="I1441" s="38" t="str">
        <f aca="false">IF($C1441="","",SUMIFS(④実績CSV_期間C!$AA$2:$AA$5001,④実績CSV_期間C!$M$2:$M$5001,$C1441))</f>
        <v/>
      </c>
      <c r="J1441" s="38" t="str">
        <f aca="false">IF($C1441="","",N($F1441)*N($G1441))</f>
        <v/>
      </c>
      <c r="K1441" s="38" t="str">
        <f aca="false">IF($C1441="","",N($F1441)*N($H1441))</f>
        <v/>
      </c>
      <c r="L1441" s="38" t="str">
        <f aca="false">IF($C1441="","",N($F1441)*N($I1441))</f>
        <v/>
      </c>
      <c r="M1441" s="37" t="str">
        <f aca="false">IF(OR($C1441="",N(TOP!$C$12)=0),"",N($J1441)/TOP!$C$12)</f>
        <v/>
      </c>
      <c r="N1441" s="37" t="str">
        <f aca="false">IF(OR($C1441="",N(TOP!$C$13)=0),"",N($K1441)/TOP!$C$13)</f>
        <v/>
      </c>
      <c r="O1441" s="37" t="str">
        <f aca="false">IF(OR($C1441="",N(TOP!$C$14)=0),"",N($L1441)/TOP!$C$14)</f>
        <v/>
      </c>
      <c r="P1441" s="42" t="str">
        <f aca="false">IF($C1441="","",IFERROR(CHOOSE(MATCH(TOP!$C$10,{"【期間A】","【期間B】","【期間C】"},0),N($M1441),N($N1441),N($O1441)),0))</f>
        <v/>
      </c>
    </row>
    <row r="1442" customFormat="false" ht="15" hidden="false" customHeight="false" outlineLevel="0" collapsed="false">
      <c r="B1442" s="12" t="n">
        <v>1437</v>
      </c>
      <c r="C1442" s="36" t="str">
        <f aca="false">IF(②実績CSV_期間A!$M1438="","",②実績CSV_期間A!$M1438&amp;"")</f>
        <v/>
      </c>
      <c r="D1442" s="12" t="str">
        <f aca="false">IF($C1442="","",②実績CSV_期間A!$N1438)</f>
        <v/>
      </c>
      <c r="E1442" s="12" t="str">
        <f aca="false">IF($C1442="","",RIGHT($D1442,1))</f>
        <v/>
      </c>
      <c r="F1442" s="41" t="str">
        <f aca="false">IF($C1442="","",IFERROR(INDEX(サイズ換算マスタ!$C$6:$C$8,MATCH($E1442,サイズ換算マスタ!$B$6:$B$8,0)),1))</f>
        <v/>
      </c>
      <c r="G1442" s="38" t="str">
        <f aca="false">IF($C1442="","",SUMIFS(②実績CSV_期間A!$AA$2:$AA$5001,②実績CSV_期間A!$M$2:$M$5001,$C1442))</f>
        <v/>
      </c>
      <c r="H1442" s="38" t="str">
        <f aca="false">IF($C1442="","",SUMIFS(③実績CSV_期間B!$AA$2:$AA$5001,③実績CSV_期間B!$M$2:$M$5001,$C1442))</f>
        <v/>
      </c>
      <c r="I1442" s="38" t="str">
        <f aca="false">IF($C1442="","",SUMIFS(④実績CSV_期間C!$AA$2:$AA$5001,④実績CSV_期間C!$M$2:$M$5001,$C1442))</f>
        <v/>
      </c>
      <c r="J1442" s="38" t="str">
        <f aca="false">IF($C1442="","",N($F1442)*N($G1442))</f>
        <v/>
      </c>
      <c r="K1442" s="38" t="str">
        <f aca="false">IF($C1442="","",N($F1442)*N($H1442))</f>
        <v/>
      </c>
      <c r="L1442" s="38" t="str">
        <f aca="false">IF($C1442="","",N($F1442)*N($I1442))</f>
        <v/>
      </c>
      <c r="M1442" s="37" t="str">
        <f aca="false">IF(OR($C1442="",N(TOP!$C$12)=0),"",N($J1442)/TOP!$C$12)</f>
        <v/>
      </c>
      <c r="N1442" s="37" t="str">
        <f aca="false">IF(OR($C1442="",N(TOP!$C$13)=0),"",N($K1442)/TOP!$C$13)</f>
        <v/>
      </c>
      <c r="O1442" s="37" t="str">
        <f aca="false">IF(OR($C1442="",N(TOP!$C$14)=0),"",N($L1442)/TOP!$C$14)</f>
        <v/>
      </c>
      <c r="P1442" s="42" t="str">
        <f aca="false">IF($C1442="","",IFERROR(CHOOSE(MATCH(TOP!$C$10,{"【期間A】","【期間B】","【期間C】"},0),N($M1442),N($N1442),N($O1442)),0))</f>
        <v/>
      </c>
    </row>
    <row r="1443" customFormat="false" ht="15" hidden="false" customHeight="false" outlineLevel="0" collapsed="false">
      <c r="B1443" s="12" t="n">
        <v>1438</v>
      </c>
      <c r="C1443" s="36" t="str">
        <f aca="false">IF(②実績CSV_期間A!$M1439="","",②実績CSV_期間A!$M1439&amp;"")</f>
        <v/>
      </c>
      <c r="D1443" s="12" t="str">
        <f aca="false">IF($C1443="","",②実績CSV_期間A!$N1439)</f>
        <v/>
      </c>
      <c r="E1443" s="12" t="str">
        <f aca="false">IF($C1443="","",RIGHT($D1443,1))</f>
        <v/>
      </c>
      <c r="F1443" s="41" t="str">
        <f aca="false">IF($C1443="","",IFERROR(INDEX(サイズ換算マスタ!$C$6:$C$8,MATCH($E1443,サイズ換算マスタ!$B$6:$B$8,0)),1))</f>
        <v/>
      </c>
      <c r="G1443" s="38" t="str">
        <f aca="false">IF($C1443="","",SUMIFS(②実績CSV_期間A!$AA$2:$AA$5001,②実績CSV_期間A!$M$2:$M$5001,$C1443))</f>
        <v/>
      </c>
      <c r="H1443" s="38" t="str">
        <f aca="false">IF($C1443="","",SUMIFS(③実績CSV_期間B!$AA$2:$AA$5001,③実績CSV_期間B!$M$2:$M$5001,$C1443))</f>
        <v/>
      </c>
      <c r="I1443" s="38" t="str">
        <f aca="false">IF($C1443="","",SUMIFS(④実績CSV_期間C!$AA$2:$AA$5001,④実績CSV_期間C!$M$2:$M$5001,$C1443))</f>
        <v/>
      </c>
      <c r="J1443" s="38" t="str">
        <f aca="false">IF($C1443="","",N($F1443)*N($G1443))</f>
        <v/>
      </c>
      <c r="K1443" s="38" t="str">
        <f aca="false">IF($C1443="","",N($F1443)*N($H1443))</f>
        <v/>
      </c>
      <c r="L1443" s="38" t="str">
        <f aca="false">IF($C1443="","",N($F1443)*N($I1443))</f>
        <v/>
      </c>
      <c r="M1443" s="37" t="str">
        <f aca="false">IF(OR($C1443="",N(TOP!$C$12)=0),"",N($J1443)/TOP!$C$12)</f>
        <v/>
      </c>
      <c r="N1443" s="37" t="str">
        <f aca="false">IF(OR($C1443="",N(TOP!$C$13)=0),"",N($K1443)/TOP!$C$13)</f>
        <v/>
      </c>
      <c r="O1443" s="37" t="str">
        <f aca="false">IF(OR($C1443="",N(TOP!$C$14)=0),"",N($L1443)/TOP!$C$14)</f>
        <v/>
      </c>
      <c r="P1443" s="42" t="str">
        <f aca="false">IF($C1443="","",IFERROR(CHOOSE(MATCH(TOP!$C$10,{"【期間A】","【期間B】","【期間C】"},0),N($M1443),N($N1443),N($O1443)),0))</f>
        <v/>
      </c>
    </row>
    <row r="1444" customFormat="false" ht="15" hidden="false" customHeight="false" outlineLevel="0" collapsed="false">
      <c r="B1444" s="12" t="n">
        <v>1439</v>
      </c>
      <c r="C1444" s="36" t="str">
        <f aca="false">IF(②実績CSV_期間A!$M1440="","",②実績CSV_期間A!$M1440&amp;"")</f>
        <v/>
      </c>
      <c r="D1444" s="12" t="str">
        <f aca="false">IF($C1444="","",②実績CSV_期間A!$N1440)</f>
        <v/>
      </c>
      <c r="E1444" s="12" t="str">
        <f aca="false">IF($C1444="","",RIGHT($D1444,1))</f>
        <v/>
      </c>
      <c r="F1444" s="41" t="str">
        <f aca="false">IF($C1444="","",IFERROR(INDEX(サイズ換算マスタ!$C$6:$C$8,MATCH($E1444,サイズ換算マスタ!$B$6:$B$8,0)),1))</f>
        <v/>
      </c>
      <c r="G1444" s="38" t="str">
        <f aca="false">IF($C1444="","",SUMIFS(②実績CSV_期間A!$AA$2:$AA$5001,②実績CSV_期間A!$M$2:$M$5001,$C1444))</f>
        <v/>
      </c>
      <c r="H1444" s="38" t="str">
        <f aca="false">IF($C1444="","",SUMIFS(③実績CSV_期間B!$AA$2:$AA$5001,③実績CSV_期間B!$M$2:$M$5001,$C1444))</f>
        <v/>
      </c>
      <c r="I1444" s="38" t="str">
        <f aca="false">IF($C1444="","",SUMIFS(④実績CSV_期間C!$AA$2:$AA$5001,④実績CSV_期間C!$M$2:$M$5001,$C1444))</f>
        <v/>
      </c>
      <c r="J1444" s="38" t="str">
        <f aca="false">IF($C1444="","",N($F1444)*N($G1444))</f>
        <v/>
      </c>
      <c r="K1444" s="38" t="str">
        <f aca="false">IF($C1444="","",N($F1444)*N($H1444))</f>
        <v/>
      </c>
      <c r="L1444" s="38" t="str">
        <f aca="false">IF($C1444="","",N($F1444)*N($I1444))</f>
        <v/>
      </c>
      <c r="M1444" s="37" t="str">
        <f aca="false">IF(OR($C1444="",N(TOP!$C$12)=0),"",N($J1444)/TOP!$C$12)</f>
        <v/>
      </c>
      <c r="N1444" s="37" t="str">
        <f aca="false">IF(OR($C1444="",N(TOP!$C$13)=0),"",N($K1444)/TOP!$C$13)</f>
        <v/>
      </c>
      <c r="O1444" s="37" t="str">
        <f aca="false">IF(OR($C1444="",N(TOP!$C$14)=0),"",N($L1444)/TOP!$C$14)</f>
        <v/>
      </c>
      <c r="P1444" s="42" t="str">
        <f aca="false">IF($C1444="","",IFERROR(CHOOSE(MATCH(TOP!$C$10,{"【期間A】","【期間B】","【期間C】"},0),N($M1444),N($N1444),N($O1444)),0))</f>
        <v/>
      </c>
    </row>
    <row r="1445" customFormat="false" ht="15" hidden="false" customHeight="false" outlineLevel="0" collapsed="false">
      <c r="B1445" s="12" t="n">
        <v>1440</v>
      </c>
      <c r="C1445" s="36" t="str">
        <f aca="false">IF(②実績CSV_期間A!$M1441="","",②実績CSV_期間A!$M1441&amp;"")</f>
        <v/>
      </c>
      <c r="D1445" s="12" t="str">
        <f aca="false">IF($C1445="","",②実績CSV_期間A!$N1441)</f>
        <v/>
      </c>
      <c r="E1445" s="12" t="str">
        <f aca="false">IF($C1445="","",RIGHT($D1445,1))</f>
        <v/>
      </c>
      <c r="F1445" s="41" t="str">
        <f aca="false">IF($C1445="","",IFERROR(INDEX(サイズ換算マスタ!$C$6:$C$8,MATCH($E1445,サイズ換算マスタ!$B$6:$B$8,0)),1))</f>
        <v/>
      </c>
      <c r="G1445" s="38" t="str">
        <f aca="false">IF($C1445="","",SUMIFS(②実績CSV_期間A!$AA$2:$AA$5001,②実績CSV_期間A!$M$2:$M$5001,$C1445))</f>
        <v/>
      </c>
      <c r="H1445" s="38" t="str">
        <f aca="false">IF($C1445="","",SUMIFS(③実績CSV_期間B!$AA$2:$AA$5001,③実績CSV_期間B!$M$2:$M$5001,$C1445))</f>
        <v/>
      </c>
      <c r="I1445" s="38" t="str">
        <f aca="false">IF($C1445="","",SUMIFS(④実績CSV_期間C!$AA$2:$AA$5001,④実績CSV_期間C!$M$2:$M$5001,$C1445))</f>
        <v/>
      </c>
      <c r="J1445" s="38" t="str">
        <f aca="false">IF($C1445="","",N($F1445)*N($G1445))</f>
        <v/>
      </c>
      <c r="K1445" s="38" t="str">
        <f aca="false">IF($C1445="","",N($F1445)*N($H1445))</f>
        <v/>
      </c>
      <c r="L1445" s="38" t="str">
        <f aca="false">IF($C1445="","",N($F1445)*N($I1445))</f>
        <v/>
      </c>
      <c r="M1445" s="37" t="str">
        <f aca="false">IF(OR($C1445="",N(TOP!$C$12)=0),"",N($J1445)/TOP!$C$12)</f>
        <v/>
      </c>
      <c r="N1445" s="37" t="str">
        <f aca="false">IF(OR($C1445="",N(TOP!$C$13)=0),"",N($K1445)/TOP!$C$13)</f>
        <v/>
      </c>
      <c r="O1445" s="37" t="str">
        <f aca="false">IF(OR($C1445="",N(TOP!$C$14)=0),"",N($L1445)/TOP!$C$14)</f>
        <v/>
      </c>
      <c r="P1445" s="42" t="str">
        <f aca="false">IF($C1445="","",IFERROR(CHOOSE(MATCH(TOP!$C$10,{"【期間A】","【期間B】","【期間C】"},0),N($M1445),N($N1445),N($O1445)),0))</f>
        <v/>
      </c>
    </row>
    <row r="1446" customFormat="false" ht="15" hidden="false" customHeight="false" outlineLevel="0" collapsed="false">
      <c r="B1446" s="12" t="n">
        <v>1441</v>
      </c>
      <c r="C1446" s="36" t="str">
        <f aca="false">IF(②実績CSV_期間A!$M1442="","",②実績CSV_期間A!$M1442&amp;"")</f>
        <v/>
      </c>
      <c r="D1446" s="12" t="str">
        <f aca="false">IF($C1446="","",②実績CSV_期間A!$N1442)</f>
        <v/>
      </c>
      <c r="E1446" s="12" t="str">
        <f aca="false">IF($C1446="","",RIGHT($D1446,1))</f>
        <v/>
      </c>
      <c r="F1446" s="41" t="str">
        <f aca="false">IF($C1446="","",IFERROR(INDEX(サイズ換算マスタ!$C$6:$C$8,MATCH($E1446,サイズ換算マスタ!$B$6:$B$8,0)),1))</f>
        <v/>
      </c>
      <c r="G1446" s="38" t="str">
        <f aca="false">IF($C1446="","",SUMIFS(②実績CSV_期間A!$AA$2:$AA$5001,②実績CSV_期間A!$M$2:$M$5001,$C1446))</f>
        <v/>
      </c>
      <c r="H1446" s="38" t="str">
        <f aca="false">IF($C1446="","",SUMIFS(③実績CSV_期間B!$AA$2:$AA$5001,③実績CSV_期間B!$M$2:$M$5001,$C1446))</f>
        <v/>
      </c>
      <c r="I1446" s="38" t="str">
        <f aca="false">IF($C1446="","",SUMIFS(④実績CSV_期間C!$AA$2:$AA$5001,④実績CSV_期間C!$M$2:$M$5001,$C1446))</f>
        <v/>
      </c>
      <c r="J1446" s="38" t="str">
        <f aca="false">IF($C1446="","",N($F1446)*N($G1446))</f>
        <v/>
      </c>
      <c r="K1446" s="38" t="str">
        <f aca="false">IF($C1446="","",N($F1446)*N($H1446))</f>
        <v/>
      </c>
      <c r="L1446" s="38" t="str">
        <f aca="false">IF($C1446="","",N($F1446)*N($I1446))</f>
        <v/>
      </c>
      <c r="M1446" s="37" t="str">
        <f aca="false">IF(OR($C1446="",N(TOP!$C$12)=0),"",N($J1446)/TOP!$C$12)</f>
        <v/>
      </c>
      <c r="N1446" s="37" t="str">
        <f aca="false">IF(OR($C1446="",N(TOP!$C$13)=0),"",N($K1446)/TOP!$C$13)</f>
        <v/>
      </c>
      <c r="O1446" s="37" t="str">
        <f aca="false">IF(OR($C1446="",N(TOP!$C$14)=0),"",N($L1446)/TOP!$C$14)</f>
        <v/>
      </c>
      <c r="P1446" s="42" t="str">
        <f aca="false">IF($C1446="","",IFERROR(CHOOSE(MATCH(TOP!$C$10,{"【期間A】","【期間B】","【期間C】"},0),N($M1446),N($N1446),N($O1446)),0))</f>
        <v/>
      </c>
    </row>
    <row r="1447" customFormat="false" ht="15" hidden="false" customHeight="false" outlineLevel="0" collapsed="false">
      <c r="B1447" s="12" t="n">
        <v>1442</v>
      </c>
      <c r="C1447" s="36" t="str">
        <f aca="false">IF(②実績CSV_期間A!$M1443="","",②実績CSV_期間A!$M1443&amp;"")</f>
        <v/>
      </c>
      <c r="D1447" s="12" t="str">
        <f aca="false">IF($C1447="","",②実績CSV_期間A!$N1443)</f>
        <v/>
      </c>
      <c r="E1447" s="12" t="str">
        <f aca="false">IF($C1447="","",RIGHT($D1447,1))</f>
        <v/>
      </c>
      <c r="F1447" s="41" t="str">
        <f aca="false">IF($C1447="","",IFERROR(INDEX(サイズ換算マスタ!$C$6:$C$8,MATCH($E1447,サイズ換算マスタ!$B$6:$B$8,0)),1))</f>
        <v/>
      </c>
      <c r="G1447" s="38" t="str">
        <f aca="false">IF($C1447="","",SUMIFS(②実績CSV_期間A!$AA$2:$AA$5001,②実績CSV_期間A!$M$2:$M$5001,$C1447))</f>
        <v/>
      </c>
      <c r="H1447" s="38" t="str">
        <f aca="false">IF($C1447="","",SUMIFS(③実績CSV_期間B!$AA$2:$AA$5001,③実績CSV_期間B!$M$2:$M$5001,$C1447))</f>
        <v/>
      </c>
      <c r="I1447" s="38" t="str">
        <f aca="false">IF($C1447="","",SUMIFS(④実績CSV_期間C!$AA$2:$AA$5001,④実績CSV_期間C!$M$2:$M$5001,$C1447))</f>
        <v/>
      </c>
      <c r="J1447" s="38" t="str">
        <f aca="false">IF($C1447="","",N($F1447)*N($G1447))</f>
        <v/>
      </c>
      <c r="K1447" s="38" t="str">
        <f aca="false">IF($C1447="","",N($F1447)*N($H1447))</f>
        <v/>
      </c>
      <c r="L1447" s="38" t="str">
        <f aca="false">IF($C1447="","",N($F1447)*N($I1447))</f>
        <v/>
      </c>
      <c r="M1447" s="37" t="str">
        <f aca="false">IF(OR($C1447="",N(TOP!$C$12)=0),"",N($J1447)/TOP!$C$12)</f>
        <v/>
      </c>
      <c r="N1447" s="37" t="str">
        <f aca="false">IF(OR($C1447="",N(TOP!$C$13)=0),"",N($K1447)/TOP!$C$13)</f>
        <v/>
      </c>
      <c r="O1447" s="37" t="str">
        <f aca="false">IF(OR($C1447="",N(TOP!$C$14)=0),"",N($L1447)/TOP!$C$14)</f>
        <v/>
      </c>
      <c r="P1447" s="42" t="str">
        <f aca="false">IF($C1447="","",IFERROR(CHOOSE(MATCH(TOP!$C$10,{"【期間A】","【期間B】","【期間C】"},0),N($M1447),N($N1447),N($O1447)),0))</f>
        <v/>
      </c>
    </row>
    <row r="1448" customFormat="false" ht="15" hidden="false" customHeight="false" outlineLevel="0" collapsed="false">
      <c r="B1448" s="12" t="n">
        <v>1443</v>
      </c>
      <c r="C1448" s="36" t="str">
        <f aca="false">IF(②実績CSV_期間A!$M1444="","",②実績CSV_期間A!$M1444&amp;"")</f>
        <v/>
      </c>
      <c r="D1448" s="12" t="str">
        <f aca="false">IF($C1448="","",②実績CSV_期間A!$N1444)</f>
        <v/>
      </c>
      <c r="E1448" s="12" t="str">
        <f aca="false">IF($C1448="","",RIGHT($D1448,1))</f>
        <v/>
      </c>
      <c r="F1448" s="41" t="str">
        <f aca="false">IF($C1448="","",IFERROR(INDEX(サイズ換算マスタ!$C$6:$C$8,MATCH($E1448,サイズ換算マスタ!$B$6:$B$8,0)),1))</f>
        <v/>
      </c>
      <c r="G1448" s="38" t="str">
        <f aca="false">IF($C1448="","",SUMIFS(②実績CSV_期間A!$AA$2:$AA$5001,②実績CSV_期間A!$M$2:$M$5001,$C1448))</f>
        <v/>
      </c>
      <c r="H1448" s="38" t="str">
        <f aca="false">IF($C1448="","",SUMIFS(③実績CSV_期間B!$AA$2:$AA$5001,③実績CSV_期間B!$M$2:$M$5001,$C1448))</f>
        <v/>
      </c>
      <c r="I1448" s="38" t="str">
        <f aca="false">IF($C1448="","",SUMIFS(④実績CSV_期間C!$AA$2:$AA$5001,④実績CSV_期間C!$M$2:$M$5001,$C1448))</f>
        <v/>
      </c>
      <c r="J1448" s="38" t="str">
        <f aca="false">IF($C1448="","",N($F1448)*N($G1448))</f>
        <v/>
      </c>
      <c r="K1448" s="38" t="str">
        <f aca="false">IF($C1448="","",N($F1448)*N($H1448))</f>
        <v/>
      </c>
      <c r="L1448" s="38" t="str">
        <f aca="false">IF($C1448="","",N($F1448)*N($I1448))</f>
        <v/>
      </c>
      <c r="M1448" s="37" t="str">
        <f aca="false">IF(OR($C1448="",N(TOP!$C$12)=0),"",N($J1448)/TOP!$C$12)</f>
        <v/>
      </c>
      <c r="N1448" s="37" t="str">
        <f aca="false">IF(OR($C1448="",N(TOP!$C$13)=0),"",N($K1448)/TOP!$C$13)</f>
        <v/>
      </c>
      <c r="O1448" s="37" t="str">
        <f aca="false">IF(OR($C1448="",N(TOP!$C$14)=0),"",N($L1448)/TOP!$C$14)</f>
        <v/>
      </c>
      <c r="P1448" s="42" t="str">
        <f aca="false">IF($C1448="","",IFERROR(CHOOSE(MATCH(TOP!$C$10,{"【期間A】","【期間B】","【期間C】"},0),N($M1448),N($N1448),N($O1448)),0))</f>
        <v/>
      </c>
    </row>
    <row r="1449" customFormat="false" ht="15" hidden="false" customHeight="false" outlineLevel="0" collapsed="false">
      <c r="B1449" s="12" t="n">
        <v>1444</v>
      </c>
      <c r="C1449" s="36" t="str">
        <f aca="false">IF(②実績CSV_期間A!$M1445="","",②実績CSV_期間A!$M1445&amp;"")</f>
        <v/>
      </c>
      <c r="D1449" s="12" t="str">
        <f aca="false">IF($C1449="","",②実績CSV_期間A!$N1445)</f>
        <v/>
      </c>
      <c r="E1449" s="12" t="str">
        <f aca="false">IF($C1449="","",RIGHT($D1449,1))</f>
        <v/>
      </c>
      <c r="F1449" s="41" t="str">
        <f aca="false">IF($C1449="","",IFERROR(INDEX(サイズ換算マスタ!$C$6:$C$8,MATCH($E1449,サイズ換算マスタ!$B$6:$B$8,0)),1))</f>
        <v/>
      </c>
      <c r="G1449" s="38" t="str">
        <f aca="false">IF($C1449="","",SUMIFS(②実績CSV_期間A!$AA$2:$AA$5001,②実績CSV_期間A!$M$2:$M$5001,$C1449))</f>
        <v/>
      </c>
      <c r="H1449" s="38" t="str">
        <f aca="false">IF($C1449="","",SUMIFS(③実績CSV_期間B!$AA$2:$AA$5001,③実績CSV_期間B!$M$2:$M$5001,$C1449))</f>
        <v/>
      </c>
      <c r="I1449" s="38" t="str">
        <f aca="false">IF($C1449="","",SUMIFS(④実績CSV_期間C!$AA$2:$AA$5001,④実績CSV_期間C!$M$2:$M$5001,$C1449))</f>
        <v/>
      </c>
      <c r="J1449" s="38" t="str">
        <f aca="false">IF($C1449="","",N($F1449)*N($G1449))</f>
        <v/>
      </c>
      <c r="K1449" s="38" t="str">
        <f aca="false">IF($C1449="","",N($F1449)*N($H1449))</f>
        <v/>
      </c>
      <c r="L1449" s="38" t="str">
        <f aca="false">IF($C1449="","",N($F1449)*N($I1449))</f>
        <v/>
      </c>
      <c r="M1449" s="37" t="str">
        <f aca="false">IF(OR($C1449="",N(TOP!$C$12)=0),"",N($J1449)/TOP!$C$12)</f>
        <v/>
      </c>
      <c r="N1449" s="37" t="str">
        <f aca="false">IF(OR($C1449="",N(TOP!$C$13)=0),"",N($K1449)/TOP!$C$13)</f>
        <v/>
      </c>
      <c r="O1449" s="37" t="str">
        <f aca="false">IF(OR($C1449="",N(TOP!$C$14)=0),"",N($L1449)/TOP!$C$14)</f>
        <v/>
      </c>
      <c r="P1449" s="42" t="str">
        <f aca="false">IF($C1449="","",IFERROR(CHOOSE(MATCH(TOP!$C$10,{"【期間A】","【期間B】","【期間C】"},0),N($M1449),N($N1449),N($O1449)),0))</f>
        <v/>
      </c>
    </row>
    <row r="1450" customFormat="false" ht="15" hidden="false" customHeight="false" outlineLevel="0" collapsed="false">
      <c r="B1450" s="12" t="n">
        <v>1445</v>
      </c>
      <c r="C1450" s="36" t="str">
        <f aca="false">IF(②実績CSV_期間A!$M1446="","",②実績CSV_期間A!$M1446&amp;"")</f>
        <v/>
      </c>
      <c r="D1450" s="12" t="str">
        <f aca="false">IF($C1450="","",②実績CSV_期間A!$N1446)</f>
        <v/>
      </c>
      <c r="E1450" s="12" t="str">
        <f aca="false">IF($C1450="","",RIGHT($D1450,1))</f>
        <v/>
      </c>
      <c r="F1450" s="41" t="str">
        <f aca="false">IF($C1450="","",IFERROR(INDEX(サイズ換算マスタ!$C$6:$C$8,MATCH($E1450,サイズ換算マスタ!$B$6:$B$8,0)),1))</f>
        <v/>
      </c>
      <c r="G1450" s="38" t="str">
        <f aca="false">IF($C1450="","",SUMIFS(②実績CSV_期間A!$AA$2:$AA$5001,②実績CSV_期間A!$M$2:$M$5001,$C1450))</f>
        <v/>
      </c>
      <c r="H1450" s="38" t="str">
        <f aca="false">IF($C1450="","",SUMIFS(③実績CSV_期間B!$AA$2:$AA$5001,③実績CSV_期間B!$M$2:$M$5001,$C1450))</f>
        <v/>
      </c>
      <c r="I1450" s="38" t="str">
        <f aca="false">IF($C1450="","",SUMIFS(④実績CSV_期間C!$AA$2:$AA$5001,④実績CSV_期間C!$M$2:$M$5001,$C1450))</f>
        <v/>
      </c>
      <c r="J1450" s="38" t="str">
        <f aca="false">IF($C1450="","",N($F1450)*N($G1450))</f>
        <v/>
      </c>
      <c r="K1450" s="38" t="str">
        <f aca="false">IF($C1450="","",N($F1450)*N($H1450))</f>
        <v/>
      </c>
      <c r="L1450" s="38" t="str">
        <f aca="false">IF($C1450="","",N($F1450)*N($I1450))</f>
        <v/>
      </c>
      <c r="M1450" s="37" t="str">
        <f aca="false">IF(OR($C1450="",N(TOP!$C$12)=0),"",N($J1450)/TOP!$C$12)</f>
        <v/>
      </c>
      <c r="N1450" s="37" t="str">
        <f aca="false">IF(OR($C1450="",N(TOP!$C$13)=0),"",N($K1450)/TOP!$C$13)</f>
        <v/>
      </c>
      <c r="O1450" s="37" t="str">
        <f aca="false">IF(OR($C1450="",N(TOP!$C$14)=0),"",N($L1450)/TOP!$C$14)</f>
        <v/>
      </c>
      <c r="P1450" s="42" t="str">
        <f aca="false">IF($C1450="","",IFERROR(CHOOSE(MATCH(TOP!$C$10,{"【期間A】","【期間B】","【期間C】"},0),N($M1450),N($N1450),N($O1450)),0))</f>
        <v/>
      </c>
    </row>
    <row r="1451" customFormat="false" ht="15" hidden="false" customHeight="false" outlineLevel="0" collapsed="false">
      <c r="B1451" s="12" t="n">
        <v>1446</v>
      </c>
      <c r="C1451" s="36" t="str">
        <f aca="false">IF(②実績CSV_期間A!$M1447="","",②実績CSV_期間A!$M1447&amp;"")</f>
        <v/>
      </c>
      <c r="D1451" s="12" t="str">
        <f aca="false">IF($C1451="","",②実績CSV_期間A!$N1447)</f>
        <v/>
      </c>
      <c r="E1451" s="12" t="str">
        <f aca="false">IF($C1451="","",RIGHT($D1451,1))</f>
        <v/>
      </c>
      <c r="F1451" s="41" t="str">
        <f aca="false">IF($C1451="","",IFERROR(INDEX(サイズ換算マスタ!$C$6:$C$8,MATCH($E1451,サイズ換算マスタ!$B$6:$B$8,0)),1))</f>
        <v/>
      </c>
      <c r="G1451" s="38" t="str">
        <f aca="false">IF($C1451="","",SUMIFS(②実績CSV_期間A!$AA$2:$AA$5001,②実績CSV_期間A!$M$2:$M$5001,$C1451))</f>
        <v/>
      </c>
      <c r="H1451" s="38" t="str">
        <f aca="false">IF($C1451="","",SUMIFS(③実績CSV_期間B!$AA$2:$AA$5001,③実績CSV_期間B!$M$2:$M$5001,$C1451))</f>
        <v/>
      </c>
      <c r="I1451" s="38" t="str">
        <f aca="false">IF($C1451="","",SUMIFS(④実績CSV_期間C!$AA$2:$AA$5001,④実績CSV_期間C!$M$2:$M$5001,$C1451))</f>
        <v/>
      </c>
      <c r="J1451" s="38" t="str">
        <f aca="false">IF($C1451="","",N($F1451)*N($G1451))</f>
        <v/>
      </c>
      <c r="K1451" s="38" t="str">
        <f aca="false">IF($C1451="","",N($F1451)*N($H1451))</f>
        <v/>
      </c>
      <c r="L1451" s="38" t="str">
        <f aca="false">IF($C1451="","",N($F1451)*N($I1451))</f>
        <v/>
      </c>
      <c r="M1451" s="37" t="str">
        <f aca="false">IF(OR($C1451="",N(TOP!$C$12)=0),"",N($J1451)/TOP!$C$12)</f>
        <v/>
      </c>
      <c r="N1451" s="37" t="str">
        <f aca="false">IF(OR($C1451="",N(TOP!$C$13)=0),"",N($K1451)/TOP!$C$13)</f>
        <v/>
      </c>
      <c r="O1451" s="37" t="str">
        <f aca="false">IF(OR($C1451="",N(TOP!$C$14)=0),"",N($L1451)/TOP!$C$14)</f>
        <v/>
      </c>
      <c r="P1451" s="42" t="str">
        <f aca="false">IF($C1451="","",IFERROR(CHOOSE(MATCH(TOP!$C$10,{"【期間A】","【期間B】","【期間C】"},0),N($M1451),N($N1451),N($O1451)),0))</f>
        <v/>
      </c>
    </row>
    <row r="1452" customFormat="false" ht="15" hidden="false" customHeight="false" outlineLevel="0" collapsed="false">
      <c r="B1452" s="12" t="n">
        <v>1447</v>
      </c>
      <c r="C1452" s="36" t="str">
        <f aca="false">IF(②実績CSV_期間A!$M1448="","",②実績CSV_期間A!$M1448&amp;"")</f>
        <v/>
      </c>
      <c r="D1452" s="12" t="str">
        <f aca="false">IF($C1452="","",②実績CSV_期間A!$N1448)</f>
        <v/>
      </c>
      <c r="E1452" s="12" t="str">
        <f aca="false">IF($C1452="","",RIGHT($D1452,1))</f>
        <v/>
      </c>
      <c r="F1452" s="41" t="str">
        <f aca="false">IF($C1452="","",IFERROR(INDEX(サイズ換算マスタ!$C$6:$C$8,MATCH($E1452,サイズ換算マスタ!$B$6:$B$8,0)),1))</f>
        <v/>
      </c>
      <c r="G1452" s="38" t="str">
        <f aca="false">IF($C1452="","",SUMIFS(②実績CSV_期間A!$AA$2:$AA$5001,②実績CSV_期間A!$M$2:$M$5001,$C1452))</f>
        <v/>
      </c>
      <c r="H1452" s="38" t="str">
        <f aca="false">IF($C1452="","",SUMIFS(③実績CSV_期間B!$AA$2:$AA$5001,③実績CSV_期間B!$M$2:$M$5001,$C1452))</f>
        <v/>
      </c>
      <c r="I1452" s="38" t="str">
        <f aca="false">IF($C1452="","",SUMIFS(④実績CSV_期間C!$AA$2:$AA$5001,④実績CSV_期間C!$M$2:$M$5001,$C1452))</f>
        <v/>
      </c>
      <c r="J1452" s="38" t="str">
        <f aca="false">IF($C1452="","",N($F1452)*N($G1452))</f>
        <v/>
      </c>
      <c r="K1452" s="38" t="str">
        <f aca="false">IF($C1452="","",N($F1452)*N($H1452))</f>
        <v/>
      </c>
      <c r="L1452" s="38" t="str">
        <f aca="false">IF($C1452="","",N($F1452)*N($I1452))</f>
        <v/>
      </c>
      <c r="M1452" s="37" t="str">
        <f aca="false">IF(OR($C1452="",N(TOP!$C$12)=0),"",N($J1452)/TOP!$C$12)</f>
        <v/>
      </c>
      <c r="N1452" s="37" t="str">
        <f aca="false">IF(OR($C1452="",N(TOP!$C$13)=0),"",N($K1452)/TOP!$C$13)</f>
        <v/>
      </c>
      <c r="O1452" s="37" t="str">
        <f aca="false">IF(OR($C1452="",N(TOP!$C$14)=0),"",N($L1452)/TOP!$C$14)</f>
        <v/>
      </c>
      <c r="P1452" s="42" t="str">
        <f aca="false">IF($C1452="","",IFERROR(CHOOSE(MATCH(TOP!$C$10,{"【期間A】","【期間B】","【期間C】"},0),N($M1452),N($N1452),N($O1452)),0))</f>
        <v/>
      </c>
    </row>
    <row r="1453" customFormat="false" ht="15" hidden="false" customHeight="false" outlineLevel="0" collapsed="false">
      <c r="B1453" s="12" t="n">
        <v>1448</v>
      </c>
      <c r="C1453" s="36" t="str">
        <f aca="false">IF(②実績CSV_期間A!$M1449="","",②実績CSV_期間A!$M1449&amp;"")</f>
        <v/>
      </c>
      <c r="D1453" s="12" t="str">
        <f aca="false">IF($C1453="","",②実績CSV_期間A!$N1449)</f>
        <v/>
      </c>
      <c r="E1453" s="12" t="str">
        <f aca="false">IF($C1453="","",RIGHT($D1453,1))</f>
        <v/>
      </c>
      <c r="F1453" s="41" t="str">
        <f aca="false">IF($C1453="","",IFERROR(INDEX(サイズ換算マスタ!$C$6:$C$8,MATCH($E1453,サイズ換算マスタ!$B$6:$B$8,0)),1))</f>
        <v/>
      </c>
      <c r="G1453" s="38" t="str">
        <f aca="false">IF($C1453="","",SUMIFS(②実績CSV_期間A!$AA$2:$AA$5001,②実績CSV_期間A!$M$2:$M$5001,$C1453))</f>
        <v/>
      </c>
      <c r="H1453" s="38" t="str">
        <f aca="false">IF($C1453="","",SUMIFS(③実績CSV_期間B!$AA$2:$AA$5001,③実績CSV_期間B!$M$2:$M$5001,$C1453))</f>
        <v/>
      </c>
      <c r="I1453" s="38" t="str">
        <f aca="false">IF($C1453="","",SUMIFS(④実績CSV_期間C!$AA$2:$AA$5001,④実績CSV_期間C!$M$2:$M$5001,$C1453))</f>
        <v/>
      </c>
      <c r="J1453" s="38" t="str">
        <f aca="false">IF($C1453="","",N($F1453)*N($G1453))</f>
        <v/>
      </c>
      <c r="K1453" s="38" t="str">
        <f aca="false">IF($C1453="","",N($F1453)*N($H1453))</f>
        <v/>
      </c>
      <c r="L1453" s="38" t="str">
        <f aca="false">IF($C1453="","",N($F1453)*N($I1453))</f>
        <v/>
      </c>
      <c r="M1453" s="37" t="str">
        <f aca="false">IF(OR($C1453="",N(TOP!$C$12)=0),"",N($J1453)/TOP!$C$12)</f>
        <v/>
      </c>
      <c r="N1453" s="37" t="str">
        <f aca="false">IF(OR($C1453="",N(TOP!$C$13)=0),"",N($K1453)/TOP!$C$13)</f>
        <v/>
      </c>
      <c r="O1453" s="37" t="str">
        <f aca="false">IF(OR($C1453="",N(TOP!$C$14)=0),"",N($L1453)/TOP!$C$14)</f>
        <v/>
      </c>
      <c r="P1453" s="42" t="str">
        <f aca="false">IF($C1453="","",IFERROR(CHOOSE(MATCH(TOP!$C$10,{"【期間A】","【期間B】","【期間C】"},0),N($M1453),N($N1453),N($O1453)),0))</f>
        <v/>
      </c>
    </row>
    <row r="1454" customFormat="false" ht="15" hidden="false" customHeight="false" outlineLevel="0" collapsed="false">
      <c r="B1454" s="12" t="n">
        <v>1449</v>
      </c>
      <c r="C1454" s="36" t="str">
        <f aca="false">IF(②実績CSV_期間A!$M1450="","",②実績CSV_期間A!$M1450&amp;"")</f>
        <v/>
      </c>
      <c r="D1454" s="12" t="str">
        <f aca="false">IF($C1454="","",②実績CSV_期間A!$N1450)</f>
        <v/>
      </c>
      <c r="E1454" s="12" t="str">
        <f aca="false">IF($C1454="","",RIGHT($D1454,1))</f>
        <v/>
      </c>
      <c r="F1454" s="41" t="str">
        <f aca="false">IF($C1454="","",IFERROR(INDEX(サイズ換算マスタ!$C$6:$C$8,MATCH($E1454,サイズ換算マスタ!$B$6:$B$8,0)),1))</f>
        <v/>
      </c>
      <c r="G1454" s="38" t="str">
        <f aca="false">IF($C1454="","",SUMIFS(②実績CSV_期間A!$AA$2:$AA$5001,②実績CSV_期間A!$M$2:$M$5001,$C1454))</f>
        <v/>
      </c>
      <c r="H1454" s="38" t="str">
        <f aca="false">IF($C1454="","",SUMIFS(③実績CSV_期間B!$AA$2:$AA$5001,③実績CSV_期間B!$M$2:$M$5001,$C1454))</f>
        <v/>
      </c>
      <c r="I1454" s="38" t="str">
        <f aca="false">IF($C1454="","",SUMIFS(④実績CSV_期間C!$AA$2:$AA$5001,④実績CSV_期間C!$M$2:$M$5001,$C1454))</f>
        <v/>
      </c>
      <c r="J1454" s="38" t="str">
        <f aca="false">IF($C1454="","",N($F1454)*N($G1454))</f>
        <v/>
      </c>
      <c r="K1454" s="38" t="str">
        <f aca="false">IF($C1454="","",N($F1454)*N($H1454))</f>
        <v/>
      </c>
      <c r="L1454" s="38" t="str">
        <f aca="false">IF($C1454="","",N($F1454)*N($I1454))</f>
        <v/>
      </c>
      <c r="M1454" s="37" t="str">
        <f aca="false">IF(OR($C1454="",N(TOP!$C$12)=0),"",N($J1454)/TOP!$C$12)</f>
        <v/>
      </c>
      <c r="N1454" s="37" t="str">
        <f aca="false">IF(OR($C1454="",N(TOP!$C$13)=0),"",N($K1454)/TOP!$C$13)</f>
        <v/>
      </c>
      <c r="O1454" s="37" t="str">
        <f aca="false">IF(OR($C1454="",N(TOP!$C$14)=0),"",N($L1454)/TOP!$C$14)</f>
        <v/>
      </c>
      <c r="P1454" s="42" t="str">
        <f aca="false">IF($C1454="","",IFERROR(CHOOSE(MATCH(TOP!$C$10,{"【期間A】","【期間B】","【期間C】"},0),N($M1454),N($N1454),N($O1454)),0))</f>
        <v/>
      </c>
    </row>
    <row r="1455" customFormat="false" ht="15" hidden="false" customHeight="false" outlineLevel="0" collapsed="false">
      <c r="B1455" s="12" t="n">
        <v>1450</v>
      </c>
      <c r="C1455" s="36" t="str">
        <f aca="false">IF(②実績CSV_期間A!$M1451="","",②実績CSV_期間A!$M1451&amp;"")</f>
        <v/>
      </c>
      <c r="D1455" s="12" t="str">
        <f aca="false">IF($C1455="","",②実績CSV_期間A!$N1451)</f>
        <v/>
      </c>
      <c r="E1455" s="12" t="str">
        <f aca="false">IF($C1455="","",RIGHT($D1455,1))</f>
        <v/>
      </c>
      <c r="F1455" s="41" t="str">
        <f aca="false">IF($C1455="","",IFERROR(INDEX(サイズ換算マスタ!$C$6:$C$8,MATCH($E1455,サイズ換算マスタ!$B$6:$B$8,0)),1))</f>
        <v/>
      </c>
      <c r="G1455" s="38" t="str">
        <f aca="false">IF($C1455="","",SUMIFS(②実績CSV_期間A!$AA$2:$AA$5001,②実績CSV_期間A!$M$2:$M$5001,$C1455))</f>
        <v/>
      </c>
      <c r="H1455" s="38" t="str">
        <f aca="false">IF($C1455="","",SUMIFS(③実績CSV_期間B!$AA$2:$AA$5001,③実績CSV_期間B!$M$2:$M$5001,$C1455))</f>
        <v/>
      </c>
      <c r="I1455" s="38" t="str">
        <f aca="false">IF($C1455="","",SUMIFS(④実績CSV_期間C!$AA$2:$AA$5001,④実績CSV_期間C!$M$2:$M$5001,$C1455))</f>
        <v/>
      </c>
      <c r="J1455" s="38" t="str">
        <f aca="false">IF($C1455="","",N($F1455)*N($G1455))</f>
        <v/>
      </c>
      <c r="K1455" s="38" t="str">
        <f aca="false">IF($C1455="","",N($F1455)*N($H1455))</f>
        <v/>
      </c>
      <c r="L1455" s="38" t="str">
        <f aca="false">IF($C1455="","",N($F1455)*N($I1455))</f>
        <v/>
      </c>
      <c r="M1455" s="37" t="str">
        <f aca="false">IF(OR($C1455="",N(TOP!$C$12)=0),"",N($J1455)/TOP!$C$12)</f>
        <v/>
      </c>
      <c r="N1455" s="37" t="str">
        <f aca="false">IF(OR($C1455="",N(TOP!$C$13)=0),"",N($K1455)/TOP!$C$13)</f>
        <v/>
      </c>
      <c r="O1455" s="37" t="str">
        <f aca="false">IF(OR($C1455="",N(TOP!$C$14)=0),"",N($L1455)/TOP!$C$14)</f>
        <v/>
      </c>
      <c r="P1455" s="42" t="str">
        <f aca="false">IF($C1455="","",IFERROR(CHOOSE(MATCH(TOP!$C$10,{"【期間A】","【期間B】","【期間C】"},0),N($M1455),N($N1455),N($O1455)),0))</f>
        <v/>
      </c>
    </row>
    <row r="1456" customFormat="false" ht="15" hidden="false" customHeight="false" outlineLevel="0" collapsed="false">
      <c r="B1456" s="12" t="n">
        <v>1451</v>
      </c>
      <c r="C1456" s="36" t="str">
        <f aca="false">IF(②実績CSV_期間A!$M1452="","",②実績CSV_期間A!$M1452&amp;"")</f>
        <v/>
      </c>
      <c r="D1456" s="12" t="str">
        <f aca="false">IF($C1456="","",②実績CSV_期間A!$N1452)</f>
        <v/>
      </c>
      <c r="E1456" s="12" t="str">
        <f aca="false">IF($C1456="","",RIGHT($D1456,1))</f>
        <v/>
      </c>
      <c r="F1456" s="41" t="str">
        <f aca="false">IF($C1456="","",IFERROR(INDEX(サイズ換算マスタ!$C$6:$C$8,MATCH($E1456,サイズ換算マスタ!$B$6:$B$8,0)),1))</f>
        <v/>
      </c>
      <c r="G1456" s="38" t="str">
        <f aca="false">IF($C1456="","",SUMIFS(②実績CSV_期間A!$AA$2:$AA$5001,②実績CSV_期間A!$M$2:$M$5001,$C1456))</f>
        <v/>
      </c>
      <c r="H1456" s="38" t="str">
        <f aca="false">IF($C1456="","",SUMIFS(③実績CSV_期間B!$AA$2:$AA$5001,③実績CSV_期間B!$M$2:$M$5001,$C1456))</f>
        <v/>
      </c>
      <c r="I1456" s="38" t="str">
        <f aca="false">IF($C1456="","",SUMIFS(④実績CSV_期間C!$AA$2:$AA$5001,④実績CSV_期間C!$M$2:$M$5001,$C1456))</f>
        <v/>
      </c>
      <c r="J1456" s="38" t="str">
        <f aca="false">IF($C1456="","",N($F1456)*N($G1456))</f>
        <v/>
      </c>
      <c r="K1456" s="38" t="str">
        <f aca="false">IF($C1456="","",N($F1456)*N($H1456))</f>
        <v/>
      </c>
      <c r="L1456" s="38" t="str">
        <f aca="false">IF($C1456="","",N($F1456)*N($I1456))</f>
        <v/>
      </c>
      <c r="M1456" s="37" t="str">
        <f aca="false">IF(OR($C1456="",N(TOP!$C$12)=0),"",N($J1456)/TOP!$C$12)</f>
        <v/>
      </c>
      <c r="N1456" s="37" t="str">
        <f aca="false">IF(OR($C1456="",N(TOP!$C$13)=0),"",N($K1456)/TOP!$C$13)</f>
        <v/>
      </c>
      <c r="O1456" s="37" t="str">
        <f aca="false">IF(OR($C1456="",N(TOP!$C$14)=0),"",N($L1456)/TOP!$C$14)</f>
        <v/>
      </c>
      <c r="P1456" s="42" t="str">
        <f aca="false">IF($C1456="","",IFERROR(CHOOSE(MATCH(TOP!$C$10,{"【期間A】","【期間B】","【期間C】"},0),N($M1456),N($N1456),N($O1456)),0))</f>
        <v/>
      </c>
    </row>
    <row r="1457" customFormat="false" ht="15" hidden="false" customHeight="false" outlineLevel="0" collapsed="false">
      <c r="B1457" s="12" t="n">
        <v>1452</v>
      </c>
      <c r="C1457" s="36" t="str">
        <f aca="false">IF(②実績CSV_期間A!$M1453="","",②実績CSV_期間A!$M1453&amp;"")</f>
        <v/>
      </c>
      <c r="D1457" s="12" t="str">
        <f aca="false">IF($C1457="","",②実績CSV_期間A!$N1453)</f>
        <v/>
      </c>
      <c r="E1457" s="12" t="str">
        <f aca="false">IF($C1457="","",RIGHT($D1457,1))</f>
        <v/>
      </c>
      <c r="F1457" s="41" t="str">
        <f aca="false">IF($C1457="","",IFERROR(INDEX(サイズ換算マスタ!$C$6:$C$8,MATCH($E1457,サイズ換算マスタ!$B$6:$B$8,0)),1))</f>
        <v/>
      </c>
      <c r="G1457" s="38" t="str">
        <f aca="false">IF($C1457="","",SUMIFS(②実績CSV_期間A!$AA$2:$AA$5001,②実績CSV_期間A!$M$2:$M$5001,$C1457))</f>
        <v/>
      </c>
      <c r="H1457" s="38" t="str">
        <f aca="false">IF($C1457="","",SUMIFS(③実績CSV_期間B!$AA$2:$AA$5001,③実績CSV_期間B!$M$2:$M$5001,$C1457))</f>
        <v/>
      </c>
      <c r="I1457" s="38" t="str">
        <f aca="false">IF($C1457="","",SUMIFS(④実績CSV_期間C!$AA$2:$AA$5001,④実績CSV_期間C!$M$2:$M$5001,$C1457))</f>
        <v/>
      </c>
      <c r="J1457" s="38" t="str">
        <f aca="false">IF($C1457="","",N($F1457)*N($G1457))</f>
        <v/>
      </c>
      <c r="K1457" s="38" t="str">
        <f aca="false">IF($C1457="","",N($F1457)*N($H1457))</f>
        <v/>
      </c>
      <c r="L1457" s="38" t="str">
        <f aca="false">IF($C1457="","",N($F1457)*N($I1457))</f>
        <v/>
      </c>
      <c r="M1457" s="37" t="str">
        <f aca="false">IF(OR($C1457="",N(TOP!$C$12)=0),"",N($J1457)/TOP!$C$12)</f>
        <v/>
      </c>
      <c r="N1457" s="37" t="str">
        <f aca="false">IF(OR($C1457="",N(TOP!$C$13)=0),"",N($K1457)/TOP!$C$13)</f>
        <v/>
      </c>
      <c r="O1457" s="37" t="str">
        <f aca="false">IF(OR($C1457="",N(TOP!$C$14)=0),"",N($L1457)/TOP!$C$14)</f>
        <v/>
      </c>
      <c r="P1457" s="42" t="str">
        <f aca="false">IF($C1457="","",IFERROR(CHOOSE(MATCH(TOP!$C$10,{"【期間A】","【期間B】","【期間C】"},0),N($M1457),N($N1457),N($O1457)),0))</f>
        <v/>
      </c>
    </row>
    <row r="1458" customFormat="false" ht="15" hidden="false" customHeight="false" outlineLevel="0" collapsed="false">
      <c r="B1458" s="12" t="n">
        <v>1453</v>
      </c>
      <c r="C1458" s="36" t="str">
        <f aca="false">IF(②実績CSV_期間A!$M1454="","",②実績CSV_期間A!$M1454&amp;"")</f>
        <v/>
      </c>
      <c r="D1458" s="12" t="str">
        <f aca="false">IF($C1458="","",②実績CSV_期間A!$N1454)</f>
        <v/>
      </c>
      <c r="E1458" s="12" t="str">
        <f aca="false">IF($C1458="","",RIGHT($D1458,1))</f>
        <v/>
      </c>
      <c r="F1458" s="41" t="str">
        <f aca="false">IF($C1458="","",IFERROR(INDEX(サイズ換算マスタ!$C$6:$C$8,MATCH($E1458,サイズ換算マスタ!$B$6:$B$8,0)),1))</f>
        <v/>
      </c>
      <c r="G1458" s="38" t="str">
        <f aca="false">IF($C1458="","",SUMIFS(②実績CSV_期間A!$AA$2:$AA$5001,②実績CSV_期間A!$M$2:$M$5001,$C1458))</f>
        <v/>
      </c>
      <c r="H1458" s="38" t="str">
        <f aca="false">IF($C1458="","",SUMIFS(③実績CSV_期間B!$AA$2:$AA$5001,③実績CSV_期間B!$M$2:$M$5001,$C1458))</f>
        <v/>
      </c>
      <c r="I1458" s="38" t="str">
        <f aca="false">IF($C1458="","",SUMIFS(④実績CSV_期間C!$AA$2:$AA$5001,④実績CSV_期間C!$M$2:$M$5001,$C1458))</f>
        <v/>
      </c>
      <c r="J1458" s="38" t="str">
        <f aca="false">IF($C1458="","",N($F1458)*N($G1458))</f>
        <v/>
      </c>
      <c r="K1458" s="38" t="str">
        <f aca="false">IF($C1458="","",N($F1458)*N($H1458))</f>
        <v/>
      </c>
      <c r="L1458" s="38" t="str">
        <f aca="false">IF($C1458="","",N($F1458)*N($I1458))</f>
        <v/>
      </c>
      <c r="M1458" s="37" t="str">
        <f aca="false">IF(OR($C1458="",N(TOP!$C$12)=0),"",N($J1458)/TOP!$C$12)</f>
        <v/>
      </c>
      <c r="N1458" s="37" t="str">
        <f aca="false">IF(OR($C1458="",N(TOP!$C$13)=0),"",N($K1458)/TOP!$C$13)</f>
        <v/>
      </c>
      <c r="O1458" s="37" t="str">
        <f aca="false">IF(OR($C1458="",N(TOP!$C$14)=0),"",N($L1458)/TOP!$C$14)</f>
        <v/>
      </c>
      <c r="P1458" s="42" t="str">
        <f aca="false">IF($C1458="","",IFERROR(CHOOSE(MATCH(TOP!$C$10,{"【期間A】","【期間B】","【期間C】"},0),N($M1458),N($N1458),N($O1458)),0))</f>
        <v/>
      </c>
    </row>
    <row r="1459" customFormat="false" ht="15" hidden="false" customHeight="false" outlineLevel="0" collapsed="false">
      <c r="B1459" s="12" t="n">
        <v>1454</v>
      </c>
      <c r="C1459" s="36" t="str">
        <f aca="false">IF(②実績CSV_期間A!$M1455="","",②実績CSV_期間A!$M1455&amp;"")</f>
        <v/>
      </c>
      <c r="D1459" s="12" t="str">
        <f aca="false">IF($C1459="","",②実績CSV_期間A!$N1455)</f>
        <v/>
      </c>
      <c r="E1459" s="12" t="str">
        <f aca="false">IF($C1459="","",RIGHT($D1459,1))</f>
        <v/>
      </c>
      <c r="F1459" s="41" t="str">
        <f aca="false">IF($C1459="","",IFERROR(INDEX(サイズ換算マスタ!$C$6:$C$8,MATCH($E1459,サイズ換算マスタ!$B$6:$B$8,0)),1))</f>
        <v/>
      </c>
      <c r="G1459" s="38" t="str">
        <f aca="false">IF($C1459="","",SUMIFS(②実績CSV_期間A!$AA$2:$AA$5001,②実績CSV_期間A!$M$2:$M$5001,$C1459))</f>
        <v/>
      </c>
      <c r="H1459" s="38" t="str">
        <f aca="false">IF($C1459="","",SUMIFS(③実績CSV_期間B!$AA$2:$AA$5001,③実績CSV_期間B!$M$2:$M$5001,$C1459))</f>
        <v/>
      </c>
      <c r="I1459" s="38" t="str">
        <f aca="false">IF($C1459="","",SUMIFS(④実績CSV_期間C!$AA$2:$AA$5001,④実績CSV_期間C!$M$2:$M$5001,$C1459))</f>
        <v/>
      </c>
      <c r="J1459" s="38" t="str">
        <f aca="false">IF($C1459="","",N($F1459)*N($G1459))</f>
        <v/>
      </c>
      <c r="K1459" s="38" t="str">
        <f aca="false">IF($C1459="","",N($F1459)*N($H1459))</f>
        <v/>
      </c>
      <c r="L1459" s="38" t="str">
        <f aca="false">IF($C1459="","",N($F1459)*N($I1459))</f>
        <v/>
      </c>
      <c r="M1459" s="37" t="str">
        <f aca="false">IF(OR($C1459="",N(TOP!$C$12)=0),"",N($J1459)/TOP!$C$12)</f>
        <v/>
      </c>
      <c r="N1459" s="37" t="str">
        <f aca="false">IF(OR($C1459="",N(TOP!$C$13)=0),"",N($K1459)/TOP!$C$13)</f>
        <v/>
      </c>
      <c r="O1459" s="37" t="str">
        <f aca="false">IF(OR($C1459="",N(TOP!$C$14)=0),"",N($L1459)/TOP!$C$14)</f>
        <v/>
      </c>
      <c r="P1459" s="42" t="str">
        <f aca="false">IF($C1459="","",IFERROR(CHOOSE(MATCH(TOP!$C$10,{"【期間A】","【期間B】","【期間C】"},0),N($M1459),N($N1459),N($O1459)),0))</f>
        <v/>
      </c>
    </row>
    <row r="1460" customFormat="false" ht="15" hidden="false" customHeight="false" outlineLevel="0" collapsed="false">
      <c r="B1460" s="12" t="n">
        <v>1455</v>
      </c>
      <c r="C1460" s="36" t="str">
        <f aca="false">IF(②実績CSV_期間A!$M1456="","",②実績CSV_期間A!$M1456&amp;"")</f>
        <v/>
      </c>
      <c r="D1460" s="12" t="str">
        <f aca="false">IF($C1460="","",②実績CSV_期間A!$N1456)</f>
        <v/>
      </c>
      <c r="E1460" s="12" t="str">
        <f aca="false">IF($C1460="","",RIGHT($D1460,1))</f>
        <v/>
      </c>
      <c r="F1460" s="41" t="str">
        <f aca="false">IF($C1460="","",IFERROR(INDEX(サイズ換算マスタ!$C$6:$C$8,MATCH($E1460,サイズ換算マスタ!$B$6:$B$8,0)),1))</f>
        <v/>
      </c>
      <c r="G1460" s="38" t="str">
        <f aca="false">IF($C1460="","",SUMIFS(②実績CSV_期間A!$AA$2:$AA$5001,②実績CSV_期間A!$M$2:$M$5001,$C1460))</f>
        <v/>
      </c>
      <c r="H1460" s="38" t="str">
        <f aca="false">IF($C1460="","",SUMIFS(③実績CSV_期間B!$AA$2:$AA$5001,③実績CSV_期間B!$M$2:$M$5001,$C1460))</f>
        <v/>
      </c>
      <c r="I1460" s="38" t="str">
        <f aca="false">IF($C1460="","",SUMIFS(④実績CSV_期間C!$AA$2:$AA$5001,④実績CSV_期間C!$M$2:$M$5001,$C1460))</f>
        <v/>
      </c>
      <c r="J1460" s="38" t="str">
        <f aca="false">IF($C1460="","",N($F1460)*N($G1460))</f>
        <v/>
      </c>
      <c r="K1460" s="38" t="str">
        <f aca="false">IF($C1460="","",N($F1460)*N($H1460))</f>
        <v/>
      </c>
      <c r="L1460" s="38" t="str">
        <f aca="false">IF($C1460="","",N($F1460)*N($I1460))</f>
        <v/>
      </c>
      <c r="M1460" s="37" t="str">
        <f aca="false">IF(OR($C1460="",N(TOP!$C$12)=0),"",N($J1460)/TOP!$C$12)</f>
        <v/>
      </c>
      <c r="N1460" s="37" t="str">
        <f aca="false">IF(OR($C1460="",N(TOP!$C$13)=0),"",N($K1460)/TOP!$C$13)</f>
        <v/>
      </c>
      <c r="O1460" s="37" t="str">
        <f aca="false">IF(OR($C1460="",N(TOP!$C$14)=0),"",N($L1460)/TOP!$C$14)</f>
        <v/>
      </c>
      <c r="P1460" s="42" t="str">
        <f aca="false">IF($C1460="","",IFERROR(CHOOSE(MATCH(TOP!$C$10,{"【期間A】","【期間B】","【期間C】"},0),N($M1460),N($N1460),N($O1460)),0))</f>
        <v/>
      </c>
    </row>
    <row r="1461" customFormat="false" ht="15" hidden="false" customHeight="false" outlineLevel="0" collapsed="false">
      <c r="B1461" s="12" t="n">
        <v>1456</v>
      </c>
      <c r="C1461" s="36" t="str">
        <f aca="false">IF(②実績CSV_期間A!$M1457="","",②実績CSV_期間A!$M1457&amp;"")</f>
        <v/>
      </c>
      <c r="D1461" s="12" t="str">
        <f aca="false">IF($C1461="","",②実績CSV_期間A!$N1457)</f>
        <v/>
      </c>
      <c r="E1461" s="12" t="str">
        <f aca="false">IF($C1461="","",RIGHT($D1461,1))</f>
        <v/>
      </c>
      <c r="F1461" s="41" t="str">
        <f aca="false">IF($C1461="","",IFERROR(INDEX(サイズ換算マスタ!$C$6:$C$8,MATCH($E1461,サイズ換算マスタ!$B$6:$B$8,0)),1))</f>
        <v/>
      </c>
      <c r="G1461" s="38" t="str">
        <f aca="false">IF($C1461="","",SUMIFS(②実績CSV_期間A!$AA$2:$AA$5001,②実績CSV_期間A!$M$2:$M$5001,$C1461))</f>
        <v/>
      </c>
      <c r="H1461" s="38" t="str">
        <f aca="false">IF($C1461="","",SUMIFS(③実績CSV_期間B!$AA$2:$AA$5001,③実績CSV_期間B!$M$2:$M$5001,$C1461))</f>
        <v/>
      </c>
      <c r="I1461" s="38" t="str">
        <f aca="false">IF($C1461="","",SUMIFS(④実績CSV_期間C!$AA$2:$AA$5001,④実績CSV_期間C!$M$2:$M$5001,$C1461))</f>
        <v/>
      </c>
      <c r="J1461" s="38" t="str">
        <f aca="false">IF($C1461="","",N($F1461)*N($G1461))</f>
        <v/>
      </c>
      <c r="K1461" s="38" t="str">
        <f aca="false">IF($C1461="","",N($F1461)*N($H1461))</f>
        <v/>
      </c>
      <c r="L1461" s="38" t="str">
        <f aca="false">IF($C1461="","",N($F1461)*N($I1461))</f>
        <v/>
      </c>
      <c r="M1461" s="37" t="str">
        <f aca="false">IF(OR($C1461="",N(TOP!$C$12)=0),"",N($J1461)/TOP!$C$12)</f>
        <v/>
      </c>
      <c r="N1461" s="37" t="str">
        <f aca="false">IF(OR($C1461="",N(TOP!$C$13)=0),"",N($K1461)/TOP!$C$13)</f>
        <v/>
      </c>
      <c r="O1461" s="37" t="str">
        <f aca="false">IF(OR($C1461="",N(TOP!$C$14)=0),"",N($L1461)/TOP!$C$14)</f>
        <v/>
      </c>
      <c r="P1461" s="42" t="str">
        <f aca="false">IF($C1461="","",IFERROR(CHOOSE(MATCH(TOP!$C$10,{"【期間A】","【期間B】","【期間C】"},0),N($M1461),N($N1461),N($O1461)),0))</f>
        <v/>
      </c>
    </row>
    <row r="1462" customFormat="false" ht="15" hidden="false" customHeight="false" outlineLevel="0" collapsed="false">
      <c r="B1462" s="12" t="n">
        <v>1457</v>
      </c>
      <c r="C1462" s="36" t="str">
        <f aca="false">IF(②実績CSV_期間A!$M1458="","",②実績CSV_期間A!$M1458&amp;"")</f>
        <v/>
      </c>
      <c r="D1462" s="12" t="str">
        <f aca="false">IF($C1462="","",②実績CSV_期間A!$N1458)</f>
        <v/>
      </c>
      <c r="E1462" s="12" t="str">
        <f aca="false">IF($C1462="","",RIGHT($D1462,1))</f>
        <v/>
      </c>
      <c r="F1462" s="41" t="str">
        <f aca="false">IF($C1462="","",IFERROR(INDEX(サイズ換算マスタ!$C$6:$C$8,MATCH($E1462,サイズ換算マスタ!$B$6:$B$8,0)),1))</f>
        <v/>
      </c>
      <c r="G1462" s="38" t="str">
        <f aca="false">IF($C1462="","",SUMIFS(②実績CSV_期間A!$AA$2:$AA$5001,②実績CSV_期間A!$M$2:$M$5001,$C1462))</f>
        <v/>
      </c>
      <c r="H1462" s="38" t="str">
        <f aca="false">IF($C1462="","",SUMIFS(③実績CSV_期間B!$AA$2:$AA$5001,③実績CSV_期間B!$M$2:$M$5001,$C1462))</f>
        <v/>
      </c>
      <c r="I1462" s="38" t="str">
        <f aca="false">IF($C1462="","",SUMIFS(④実績CSV_期間C!$AA$2:$AA$5001,④実績CSV_期間C!$M$2:$M$5001,$C1462))</f>
        <v/>
      </c>
      <c r="J1462" s="38" t="str">
        <f aca="false">IF($C1462="","",N($F1462)*N($G1462))</f>
        <v/>
      </c>
      <c r="K1462" s="38" t="str">
        <f aca="false">IF($C1462="","",N($F1462)*N($H1462))</f>
        <v/>
      </c>
      <c r="L1462" s="38" t="str">
        <f aca="false">IF($C1462="","",N($F1462)*N($I1462))</f>
        <v/>
      </c>
      <c r="M1462" s="37" t="str">
        <f aca="false">IF(OR($C1462="",N(TOP!$C$12)=0),"",N($J1462)/TOP!$C$12)</f>
        <v/>
      </c>
      <c r="N1462" s="37" t="str">
        <f aca="false">IF(OR($C1462="",N(TOP!$C$13)=0),"",N($K1462)/TOP!$C$13)</f>
        <v/>
      </c>
      <c r="O1462" s="37" t="str">
        <f aca="false">IF(OR($C1462="",N(TOP!$C$14)=0),"",N($L1462)/TOP!$C$14)</f>
        <v/>
      </c>
      <c r="P1462" s="42" t="str">
        <f aca="false">IF($C1462="","",IFERROR(CHOOSE(MATCH(TOP!$C$10,{"【期間A】","【期間B】","【期間C】"},0),N($M1462),N($N1462),N($O1462)),0))</f>
        <v/>
      </c>
    </row>
    <row r="1463" customFormat="false" ht="15" hidden="false" customHeight="false" outlineLevel="0" collapsed="false">
      <c r="B1463" s="12" t="n">
        <v>1458</v>
      </c>
      <c r="C1463" s="36" t="str">
        <f aca="false">IF(②実績CSV_期間A!$M1459="","",②実績CSV_期間A!$M1459&amp;"")</f>
        <v/>
      </c>
      <c r="D1463" s="12" t="str">
        <f aca="false">IF($C1463="","",②実績CSV_期間A!$N1459)</f>
        <v/>
      </c>
      <c r="E1463" s="12" t="str">
        <f aca="false">IF($C1463="","",RIGHT($D1463,1))</f>
        <v/>
      </c>
      <c r="F1463" s="41" t="str">
        <f aca="false">IF($C1463="","",IFERROR(INDEX(サイズ換算マスタ!$C$6:$C$8,MATCH($E1463,サイズ換算マスタ!$B$6:$B$8,0)),1))</f>
        <v/>
      </c>
      <c r="G1463" s="38" t="str">
        <f aca="false">IF($C1463="","",SUMIFS(②実績CSV_期間A!$AA$2:$AA$5001,②実績CSV_期間A!$M$2:$M$5001,$C1463))</f>
        <v/>
      </c>
      <c r="H1463" s="38" t="str">
        <f aca="false">IF($C1463="","",SUMIFS(③実績CSV_期間B!$AA$2:$AA$5001,③実績CSV_期間B!$M$2:$M$5001,$C1463))</f>
        <v/>
      </c>
      <c r="I1463" s="38" t="str">
        <f aca="false">IF($C1463="","",SUMIFS(④実績CSV_期間C!$AA$2:$AA$5001,④実績CSV_期間C!$M$2:$M$5001,$C1463))</f>
        <v/>
      </c>
      <c r="J1463" s="38" t="str">
        <f aca="false">IF($C1463="","",N($F1463)*N($G1463))</f>
        <v/>
      </c>
      <c r="K1463" s="38" t="str">
        <f aca="false">IF($C1463="","",N($F1463)*N($H1463))</f>
        <v/>
      </c>
      <c r="L1463" s="38" t="str">
        <f aca="false">IF($C1463="","",N($F1463)*N($I1463))</f>
        <v/>
      </c>
      <c r="M1463" s="37" t="str">
        <f aca="false">IF(OR($C1463="",N(TOP!$C$12)=0),"",N($J1463)/TOP!$C$12)</f>
        <v/>
      </c>
      <c r="N1463" s="37" t="str">
        <f aca="false">IF(OR($C1463="",N(TOP!$C$13)=0),"",N($K1463)/TOP!$C$13)</f>
        <v/>
      </c>
      <c r="O1463" s="37" t="str">
        <f aca="false">IF(OR($C1463="",N(TOP!$C$14)=0),"",N($L1463)/TOP!$C$14)</f>
        <v/>
      </c>
      <c r="P1463" s="42" t="str">
        <f aca="false">IF($C1463="","",IFERROR(CHOOSE(MATCH(TOP!$C$10,{"【期間A】","【期間B】","【期間C】"},0),N($M1463),N($N1463),N($O1463)),0))</f>
        <v/>
      </c>
    </row>
    <row r="1464" customFormat="false" ht="15" hidden="false" customHeight="false" outlineLevel="0" collapsed="false">
      <c r="B1464" s="12" t="n">
        <v>1459</v>
      </c>
      <c r="C1464" s="36" t="str">
        <f aca="false">IF(②実績CSV_期間A!$M1460="","",②実績CSV_期間A!$M1460&amp;"")</f>
        <v/>
      </c>
      <c r="D1464" s="12" t="str">
        <f aca="false">IF($C1464="","",②実績CSV_期間A!$N1460)</f>
        <v/>
      </c>
      <c r="E1464" s="12" t="str">
        <f aca="false">IF($C1464="","",RIGHT($D1464,1))</f>
        <v/>
      </c>
      <c r="F1464" s="41" t="str">
        <f aca="false">IF($C1464="","",IFERROR(INDEX(サイズ換算マスタ!$C$6:$C$8,MATCH($E1464,サイズ換算マスタ!$B$6:$B$8,0)),1))</f>
        <v/>
      </c>
      <c r="G1464" s="38" t="str">
        <f aca="false">IF($C1464="","",SUMIFS(②実績CSV_期間A!$AA$2:$AA$5001,②実績CSV_期間A!$M$2:$M$5001,$C1464))</f>
        <v/>
      </c>
      <c r="H1464" s="38" t="str">
        <f aca="false">IF($C1464="","",SUMIFS(③実績CSV_期間B!$AA$2:$AA$5001,③実績CSV_期間B!$M$2:$M$5001,$C1464))</f>
        <v/>
      </c>
      <c r="I1464" s="38" t="str">
        <f aca="false">IF($C1464="","",SUMIFS(④実績CSV_期間C!$AA$2:$AA$5001,④実績CSV_期間C!$M$2:$M$5001,$C1464))</f>
        <v/>
      </c>
      <c r="J1464" s="38" t="str">
        <f aca="false">IF($C1464="","",N($F1464)*N($G1464))</f>
        <v/>
      </c>
      <c r="K1464" s="38" t="str">
        <f aca="false">IF($C1464="","",N($F1464)*N($H1464))</f>
        <v/>
      </c>
      <c r="L1464" s="38" t="str">
        <f aca="false">IF($C1464="","",N($F1464)*N($I1464))</f>
        <v/>
      </c>
      <c r="M1464" s="37" t="str">
        <f aca="false">IF(OR($C1464="",N(TOP!$C$12)=0),"",N($J1464)/TOP!$C$12)</f>
        <v/>
      </c>
      <c r="N1464" s="37" t="str">
        <f aca="false">IF(OR($C1464="",N(TOP!$C$13)=0),"",N($K1464)/TOP!$C$13)</f>
        <v/>
      </c>
      <c r="O1464" s="37" t="str">
        <f aca="false">IF(OR($C1464="",N(TOP!$C$14)=0),"",N($L1464)/TOP!$C$14)</f>
        <v/>
      </c>
      <c r="P1464" s="42" t="str">
        <f aca="false">IF($C1464="","",IFERROR(CHOOSE(MATCH(TOP!$C$10,{"【期間A】","【期間B】","【期間C】"},0),N($M1464),N($N1464),N($O1464)),0))</f>
        <v/>
      </c>
    </row>
    <row r="1465" customFormat="false" ht="15" hidden="false" customHeight="false" outlineLevel="0" collapsed="false">
      <c r="B1465" s="12" t="n">
        <v>1460</v>
      </c>
      <c r="C1465" s="36" t="str">
        <f aca="false">IF(②実績CSV_期間A!$M1461="","",②実績CSV_期間A!$M1461&amp;"")</f>
        <v/>
      </c>
      <c r="D1465" s="12" t="str">
        <f aca="false">IF($C1465="","",②実績CSV_期間A!$N1461)</f>
        <v/>
      </c>
      <c r="E1465" s="12" t="str">
        <f aca="false">IF($C1465="","",RIGHT($D1465,1))</f>
        <v/>
      </c>
      <c r="F1465" s="41" t="str">
        <f aca="false">IF($C1465="","",IFERROR(INDEX(サイズ換算マスタ!$C$6:$C$8,MATCH($E1465,サイズ換算マスタ!$B$6:$B$8,0)),1))</f>
        <v/>
      </c>
      <c r="G1465" s="38" t="str">
        <f aca="false">IF($C1465="","",SUMIFS(②実績CSV_期間A!$AA$2:$AA$5001,②実績CSV_期間A!$M$2:$M$5001,$C1465))</f>
        <v/>
      </c>
      <c r="H1465" s="38" t="str">
        <f aca="false">IF($C1465="","",SUMIFS(③実績CSV_期間B!$AA$2:$AA$5001,③実績CSV_期間B!$M$2:$M$5001,$C1465))</f>
        <v/>
      </c>
      <c r="I1465" s="38" t="str">
        <f aca="false">IF($C1465="","",SUMIFS(④実績CSV_期間C!$AA$2:$AA$5001,④実績CSV_期間C!$M$2:$M$5001,$C1465))</f>
        <v/>
      </c>
      <c r="J1465" s="38" t="str">
        <f aca="false">IF($C1465="","",N($F1465)*N($G1465))</f>
        <v/>
      </c>
      <c r="K1465" s="38" t="str">
        <f aca="false">IF($C1465="","",N($F1465)*N($H1465))</f>
        <v/>
      </c>
      <c r="L1465" s="38" t="str">
        <f aca="false">IF($C1465="","",N($F1465)*N($I1465))</f>
        <v/>
      </c>
      <c r="M1465" s="37" t="str">
        <f aca="false">IF(OR($C1465="",N(TOP!$C$12)=0),"",N($J1465)/TOP!$C$12)</f>
        <v/>
      </c>
      <c r="N1465" s="37" t="str">
        <f aca="false">IF(OR($C1465="",N(TOP!$C$13)=0),"",N($K1465)/TOP!$C$13)</f>
        <v/>
      </c>
      <c r="O1465" s="37" t="str">
        <f aca="false">IF(OR($C1465="",N(TOP!$C$14)=0),"",N($L1465)/TOP!$C$14)</f>
        <v/>
      </c>
      <c r="P1465" s="42" t="str">
        <f aca="false">IF($C1465="","",IFERROR(CHOOSE(MATCH(TOP!$C$10,{"【期間A】","【期間B】","【期間C】"},0),N($M1465),N($N1465),N($O1465)),0))</f>
        <v/>
      </c>
    </row>
    <row r="1466" customFormat="false" ht="15" hidden="false" customHeight="false" outlineLevel="0" collapsed="false">
      <c r="B1466" s="12" t="n">
        <v>1461</v>
      </c>
      <c r="C1466" s="36" t="str">
        <f aca="false">IF(②実績CSV_期間A!$M1462="","",②実績CSV_期間A!$M1462&amp;"")</f>
        <v/>
      </c>
      <c r="D1466" s="12" t="str">
        <f aca="false">IF($C1466="","",②実績CSV_期間A!$N1462)</f>
        <v/>
      </c>
      <c r="E1466" s="12" t="str">
        <f aca="false">IF($C1466="","",RIGHT($D1466,1))</f>
        <v/>
      </c>
      <c r="F1466" s="41" t="str">
        <f aca="false">IF($C1466="","",IFERROR(INDEX(サイズ換算マスタ!$C$6:$C$8,MATCH($E1466,サイズ換算マスタ!$B$6:$B$8,0)),1))</f>
        <v/>
      </c>
      <c r="G1466" s="38" t="str">
        <f aca="false">IF($C1466="","",SUMIFS(②実績CSV_期間A!$AA$2:$AA$5001,②実績CSV_期間A!$M$2:$M$5001,$C1466))</f>
        <v/>
      </c>
      <c r="H1466" s="38" t="str">
        <f aca="false">IF($C1466="","",SUMIFS(③実績CSV_期間B!$AA$2:$AA$5001,③実績CSV_期間B!$M$2:$M$5001,$C1466))</f>
        <v/>
      </c>
      <c r="I1466" s="38" t="str">
        <f aca="false">IF($C1466="","",SUMIFS(④実績CSV_期間C!$AA$2:$AA$5001,④実績CSV_期間C!$M$2:$M$5001,$C1466))</f>
        <v/>
      </c>
      <c r="J1466" s="38" t="str">
        <f aca="false">IF($C1466="","",N($F1466)*N($G1466))</f>
        <v/>
      </c>
      <c r="K1466" s="38" t="str">
        <f aca="false">IF($C1466="","",N($F1466)*N($H1466))</f>
        <v/>
      </c>
      <c r="L1466" s="38" t="str">
        <f aca="false">IF($C1466="","",N($F1466)*N($I1466))</f>
        <v/>
      </c>
      <c r="M1466" s="37" t="str">
        <f aca="false">IF(OR($C1466="",N(TOP!$C$12)=0),"",N($J1466)/TOP!$C$12)</f>
        <v/>
      </c>
      <c r="N1466" s="37" t="str">
        <f aca="false">IF(OR($C1466="",N(TOP!$C$13)=0),"",N($K1466)/TOP!$C$13)</f>
        <v/>
      </c>
      <c r="O1466" s="37" t="str">
        <f aca="false">IF(OR($C1466="",N(TOP!$C$14)=0),"",N($L1466)/TOP!$C$14)</f>
        <v/>
      </c>
      <c r="P1466" s="42" t="str">
        <f aca="false">IF($C1466="","",IFERROR(CHOOSE(MATCH(TOP!$C$10,{"【期間A】","【期間B】","【期間C】"},0),N($M1466),N($N1466),N($O1466)),0))</f>
        <v/>
      </c>
    </row>
    <row r="1467" customFormat="false" ht="15" hidden="false" customHeight="false" outlineLevel="0" collapsed="false">
      <c r="B1467" s="12" t="n">
        <v>1462</v>
      </c>
      <c r="C1467" s="36" t="str">
        <f aca="false">IF(②実績CSV_期間A!$M1463="","",②実績CSV_期間A!$M1463&amp;"")</f>
        <v/>
      </c>
      <c r="D1467" s="12" t="str">
        <f aca="false">IF($C1467="","",②実績CSV_期間A!$N1463)</f>
        <v/>
      </c>
      <c r="E1467" s="12" t="str">
        <f aca="false">IF($C1467="","",RIGHT($D1467,1))</f>
        <v/>
      </c>
      <c r="F1467" s="41" t="str">
        <f aca="false">IF($C1467="","",IFERROR(INDEX(サイズ換算マスタ!$C$6:$C$8,MATCH($E1467,サイズ換算マスタ!$B$6:$B$8,0)),1))</f>
        <v/>
      </c>
      <c r="G1467" s="38" t="str">
        <f aca="false">IF($C1467="","",SUMIFS(②実績CSV_期間A!$AA$2:$AA$5001,②実績CSV_期間A!$M$2:$M$5001,$C1467))</f>
        <v/>
      </c>
      <c r="H1467" s="38" t="str">
        <f aca="false">IF($C1467="","",SUMIFS(③実績CSV_期間B!$AA$2:$AA$5001,③実績CSV_期間B!$M$2:$M$5001,$C1467))</f>
        <v/>
      </c>
      <c r="I1467" s="38" t="str">
        <f aca="false">IF($C1467="","",SUMIFS(④実績CSV_期間C!$AA$2:$AA$5001,④実績CSV_期間C!$M$2:$M$5001,$C1467))</f>
        <v/>
      </c>
      <c r="J1467" s="38" t="str">
        <f aca="false">IF($C1467="","",N($F1467)*N($G1467))</f>
        <v/>
      </c>
      <c r="K1467" s="38" t="str">
        <f aca="false">IF($C1467="","",N($F1467)*N($H1467))</f>
        <v/>
      </c>
      <c r="L1467" s="38" t="str">
        <f aca="false">IF($C1467="","",N($F1467)*N($I1467))</f>
        <v/>
      </c>
      <c r="M1467" s="37" t="str">
        <f aca="false">IF(OR($C1467="",N(TOP!$C$12)=0),"",N($J1467)/TOP!$C$12)</f>
        <v/>
      </c>
      <c r="N1467" s="37" t="str">
        <f aca="false">IF(OR($C1467="",N(TOP!$C$13)=0),"",N($K1467)/TOP!$C$13)</f>
        <v/>
      </c>
      <c r="O1467" s="37" t="str">
        <f aca="false">IF(OR($C1467="",N(TOP!$C$14)=0),"",N($L1467)/TOP!$C$14)</f>
        <v/>
      </c>
      <c r="P1467" s="42" t="str">
        <f aca="false">IF($C1467="","",IFERROR(CHOOSE(MATCH(TOP!$C$10,{"【期間A】","【期間B】","【期間C】"},0),N($M1467),N($N1467),N($O1467)),0))</f>
        <v/>
      </c>
    </row>
    <row r="1468" customFormat="false" ht="15" hidden="false" customHeight="false" outlineLevel="0" collapsed="false">
      <c r="B1468" s="12" t="n">
        <v>1463</v>
      </c>
      <c r="C1468" s="36" t="str">
        <f aca="false">IF(②実績CSV_期間A!$M1464="","",②実績CSV_期間A!$M1464&amp;"")</f>
        <v/>
      </c>
      <c r="D1468" s="12" t="str">
        <f aca="false">IF($C1468="","",②実績CSV_期間A!$N1464)</f>
        <v/>
      </c>
      <c r="E1468" s="12" t="str">
        <f aca="false">IF($C1468="","",RIGHT($D1468,1))</f>
        <v/>
      </c>
      <c r="F1468" s="41" t="str">
        <f aca="false">IF($C1468="","",IFERROR(INDEX(サイズ換算マスタ!$C$6:$C$8,MATCH($E1468,サイズ換算マスタ!$B$6:$B$8,0)),1))</f>
        <v/>
      </c>
      <c r="G1468" s="38" t="str">
        <f aca="false">IF($C1468="","",SUMIFS(②実績CSV_期間A!$AA$2:$AA$5001,②実績CSV_期間A!$M$2:$M$5001,$C1468))</f>
        <v/>
      </c>
      <c r="H1468" s="38" t="str">
        <f aca="false">IF($C1468="","",SUMIFS(③実績CSV_期間B!$AA$2:$AA$5001,③実績CSV_期間B!$M$2:$M$5001,$C1468))</f>
        <v/>
      </c>
      <c r="I1468" s="38" t="str">
        <f aca="false">IF($C1468="","",SUMIFS(④実績CSV_期間C!$AA$2:$AA$5001,④実績CSV_期間C!$M$2:$M$5001,$C1468))</f>
        <v/>
      </c>
      <c r="J1468" s="38" t="str">
        <f aca="false">IF($C1468="","",N($F1468)*N($G1468))</f>
        <v/>
      </c>
      <c r="K1468" s="38" t="str">
        <f aca="false">IF($C1468="","",N($F1468)*N($H1468))</f>
        <v/>
      </c>
      <c r="L1468" s="38" t="str">
        <f aca="false">IF($C1468="","",N($F1468)*N($I1468))</f>
        <v/>
      </c>
      <c r="M1468" s="37" t="str">
        <f aca="false">IF(OR($C1468="",N(TOP!$C$12)=0),"",N($J1468)/TOP!$C$12)</f>
        <v/>
      </c>
      <c r="N1468" s="37" t="str">
        <f aca="false">IF(OR($C1468="",N(TOP!$C$13)=0),"",N($K1468)/TOP!$C$13)</f>
        <v/>
      </c>
      <c r="O1468" s="37" t="str">
        <f aca="false">IF(OR($C1468="",N(TOP!$C$14)=0),"",N($L1468)/TOP!$C$14)</f>
        <v/>
      </c>
      <c r="P1468" s="42" t="str">
        <f aca="false">IF($C1468="","",IFERROR(CHOOSE(MATCH(TOP!$C$10,{"【期間A】","【期間B】","【期間C】"},0),N($M1468),N($N1468),N($O1468)),0))</f>
        <v/>
      </c>
    </row>
    <row r="1469" customFormat="false" ht="15" hidden="false" customHeight="false" outlineLevel="0" collapsed="false">
      <c r="B1469" s="12" t="n">
        <v>1464</v>
      </c>
      <c r="C1469" s="36" t="str">
        <f aca="false">IF(②実績CSV_期間A!$M1465="","",②実績CSV_期間A!$M1465&amp;"")</f>
        <v/>
      </c>
      <c r="D1469" s="12" t="str">
        <f aca="false">IF($C1469="","",②実績CSV_期間A!$N1465)</f>
        <v/>
      </c>
      <c r="E1469" s="12" t="str">
        <f aca="false">IF($C1469="","",RIGHT($D1469,1))</f>
        <v/>
      </c>
      <c r="F1469" s="41" t="str">
        <f aca="false">IF($C1469="","",IFERROR(INDEX(サイズ換算マスタ!$C$6:$C$8,MATCH($E1469,サイズ換算マスタ!$B$6:$B$8,0)),1))</f>
        <v/>
      </c>
      <c r="G1469" s="38" t="str">
        <f aca="false">IF($C1469="","",SUMIFS(②実績CSV_期間A!$AA$2:$AA$5001,②実績CSV_期間A!$M$2:$M$5001,$C1469))</f>
        <v/>
      </c>
      <c r="H1469" s="38" t="str">
        <f aca="false">IF($C1469="","",SUMIFS(③実績CSV_期間B!$AA$2:$AA$5001,③実績CSV_期間B!$M$2:$M$5001,$C1469))</f>
        <v/>
      </c>
      <c r="I1469" s="38" t="str">
        <f aca="false">IF($C1469="","",SUMIFS(④実績CSV_期間C!$AA$2:$AA$5001,④実績CSV_期間C!$M$2:$M$5001,$C1469))</f>
        <v/>
      </c>
      <c r="J1469" s="38" t="str">
        <f aca="false">IF($C1469="","",N($F1469)*N($G1469))</f>
        <v/>
      </c>
      <c r="K1469" s="38" t="str">
        <f aca="false">IF($C1469="","",N($F1469)*N($H1469))</f>
        <v/>
      </c>
      <c r="L1469" s="38" t="str">
        <f aca="false">IF($C1469="","",N($F1469)*N($I1469))</f>
        <v/>
      </c>
      <c r="M1469" s="37" t="str">
        <f aca="false">IF(OR($C1469="",N(TOP!$C$12)=0),"",N($J1469)/TOP!$C$12)</f>
        <v/>
      </c>
      <c r="N1469" s="37" t="str">
        <f aca="false">IF(OR($C1469="",N(TOP!$C$13)=0),"",N($K1469)/TOP!$C$13)</f>
        <v/>
      </c>
      <c r="O1469" s="37" t="str">
        <f aca="false">IF(OR($C1469="",N(TOP!$C$14)=0),"",N($L1469)/TOP!$C$14)</f>
        <v/>
      </c>
      <c r="P1469" s="42" t="str">
        <f aca="false">IF($C1469="","",IFERROR(CHOOSE(MATCH(TOP!$C$10,{"【期間A】","【期間B】","【期間C】"},0),N($M1469),N($N1469),N($O1469)),0))</f>
        <v/>
      </c>
    </row>
    <row r="1470" customFormat="false" ht="15" hidden="false" customHeight="false" outlineLevel="0" collapsed="false">
      <c r="B1470" s="12" t="n">
        <v>1465</v>
      </c>
      <c r="C1470" s="36" t="str">
        <f aca="false">IF(②実績CSV_期間A!$M1466="","",②実績CSV_期間A!$M1466&amp;"")</f>
        <v/>
      </c>
      <c r="D1470" s="12" t="str">
        <f aca="false">IF($C1470="","",②実績CSV_期間A!$N1466)</f>
        <v/>
      </c>
      <c r="E1470" s="12" t="str">
        <f aca="false">IF($C1470="","",RIGHT($D1470,1))</f>
        <v/>
      </c>
      <c r="F1470" s="41" t="str">
        <f aca="false">IF($C1470="","",IFERROR(INDEX(サイズ換算マスタ!$C$6:$C$8,MATCH($E1470,サイズ換算マスタ!$B$6:$B$8,0)),1))</f>
        <v/>
      </c>
      <c r="G1470" s="38" t="str">
        <f aca="false">IF($C1470="","",SUMIFS(②実績CSV_期間A!$AA$2:$AA$5001,②実績CSV_期間A!$M$2:$M$5001,$C1470))</f>
        <v/>
      </c>
      <c r="H1470" s="38" t="str">
        <f aca="false">IF($C1470="","",SUMIFS(③実績CSV_期間B!$AA$2:$AA$5001,③実績CSV_期間B!$M$2:$M$5001,$C1470))</f>
        <v/>
      </c>
      <c r="I1470" s="38" t="str">
        <f aca="false">IF($C1470="","",SUMIFS(④実績CSV_期間C!$AA$2:$AA$5001,④実績CSV_期間C!$M$2:$M$5001,$C1470))</f>
        <v/>
      </c>
      <c r="J1470" s="38" t="str">
        <f aca="false">IF($C1470="","",N($F1470)*N($G1470))</f>
        <v/>
      </c>
      <c r="K1470" s="38" t="str">
        <f aca="false">IF($C1470="","",N($F1470)*N($H1470))</f>
        <v/>
      </c>
      <c r="L1470" s="38" t="str">
        <f aca="false">IF($C1470="","",N($F1470)*N($I1470))</f>
        <v/>
      </c>
      <c r="M1470" s="37" t="str">
        <f aca="false">IF(OR($C1470="",N(TOP!$C$12)=0),"",N($J1470)/TOP!$C$12)</f>
        <v/>
      </c>
      <c r="N1470" s="37" t="str">
        <f aca="false">IF(OR($C1470="",N(TOP!$C$13)=0),"",N($K1470)/TOP!$C$13)</f>
        <v/>
      </c>
      <c r="O1470" s="37" t="str">
        <f aca="false">IF(OR($C1470="",N(TOP!$C$14)=0),"",N($L1470)/TOP!$C$14)</f>
        <v/>
      </c>
      <c r="P1470" s="42" t="str">
        <f aca="false">IF($C1470="","",IFERROR(CHOOSE(MATCH(TOP!$C$10,{"【期間A】","【期間B】","【期間C】"},0),N($M1470),N($N1470),N($O1470)),0))</f>
        <v/>
      </c>
    </row>
    <row r="1471" customFormat="false" ht="15" hidden="false" customHeight="false" outlineLevel="0" collapsed="false">
      <c r="B1471" s="12" t="n">
        <v>1466</v>
      </c>
      <c r="C1471" s="36" t="str">
        <f aca="false">IF(②実績CSV_期間A!$M1467="","",②実績CSV_期間A!$M1467&amp;"")</f>
        <v/>
      </c>
      <c r="D1471" s="12" t="str">
        <f aca="false">IF($C1471="","",②実績CSV_期間A!$N1467)</f>
        <v/>
      </c>
      <c r="E1471" s="12" t="str">
        <f aca="false">IF($C1471="","",RIGHT($D1471,1))</f>
        <v/>
      </c>
      <c r="F1471" s="41" t="str">
        <f aca="false">IF($C1471="","",IFERROR(INDEX(サイズ換算マスタ!$C$6:$C$8,MATCH($E1471,サイズ換算マスタ!$B$6:$B$8,0)),1))</f>
        <v/>
      </c>
      <c r="G1471" s="38" t="str">
        <f aca="false">IF($C1471="","",SUMIFS(②実績CSV_期間A!$AA$2:$AA$5001,②実績CSV_期間A!$M$2:$M$5001,$C1471))</f>
        <v/>
      </c>
      <c r="H1471" s="38" t="str">
        <f aca="false">IF($C1471="","",SUMIFS(③実績CSV_期間B!$AA$2:$AA$5001,③実績CSV_期間B!$M$2:$M$5001,$C1471))</f>
        <v/>
      </c>
      <c r="I1471" s="38" t="str">
        <f aca="false">IF($C1471="","",SUMIFS(④実績CSV_期間C!$AA$2:$AA$5001,④実績CSV_期間C!$M$2:$M$5001,$C1471))</f>
        <v/>
      </c>
      <c r="J1471" s="38" t="str">
        <f aca="false">IF($C1471="","",N($F1471)*N($G1471))</f>
        <v/>
      </c>
      <c r="K1471" s="38" t="str">
        <f aca="false">IF($C1471="","",N($F1471)*N($H1471))</f>
        <v/>
      </c>
      <c r="L1471" s="38" t="str">
        <f aca="false">IF($C1471="","",N($F1471)*N($I1471))</f>
        <v/>
      </c>
      <c r="M1471" s="37" t="str">
        <f aca="false">IF(OR($C1471="",N(TOP!$C$12)=0),"",N($J1471)/TOP!$C$12)</f>
        <v/>
      </c>
      <c r="N1471" s="37" t="str">
        <f aca="false">IF(OR($C1471="",N(TOP!$C$13)=0),"",N($K1471)/TOP!$C$13)</f>
        <v/>
      </c>
      <c r="O1471" s="37" t="str">
        <f aca="false">IF(OR($C1471="",N(TOP!$C$14)=0),"",N($L1471)/TOP!$C$14)</f>
        <v/>
      </c>
      <c r="P1471" s="42" t="str">
        <f aca="false">IF($C1471="","",IFERROR(CHOOSE(MATCH(TOP!$C$10,{"【期間A】","【期間B】","【期間C】"},0),N($M1471),N($N1471),N($O1471)),0))</f>
        <v/>
      </c>
    </row>
    <row r="1472" customFormat="false" ht="15" hidden="false" customHeight="false" outlineLevel="0" collapsed="false">
      <c r="B1472" s="12" t="n">
        <v>1467</v>
      </c>
      <c r="C1472" s="36" t="str">
        <f aca="false">IF(②実績CSV_期間A!$M1468="","",②実績CSV_期間A!$M1468&amp;"")</f>
        <v/>
      </c>
      <c r="D1472" s="12" t="str">
        <f aca="false">IF($C1472="","",②実績CSV_期間A!$N1468)</f>
        <v/>
      </c>
      <c r="E1472" s="12" t="str">
        <f aca="false">IF($C1472="","",RIGHT($D1472,1))</f>
        <v/>
      </c>
      <c r="F1472" s="41" t="str">
        <f aca="false">IF($C1472="","",IFERROR(INDEX(サイズ換算マスタ!$C$6:$C$8,MATCH($E1472,サイズ換算マスタ!$B$6:$B$8,0)),1))</f>
        <v/>
      </c>
      <c r="G1472" s="38" t="str">
        <f aca="false">IF($C1472="","",SUMIFS(②実績CSV_期間A!$AA$2:$AA$5001,②実績CSV_期間A!$M$2:$M$5001,$C1472))</f>
        <v/>
      </c>
      <c r="H1472" s="38" t="str">
        <f aca="false">IF($C1472="","",SUMIFS(③実績CSV_期間B!$AA$2:$AA$5001,③実績CSV_期間B!$M$2:$M$5001,$C1472))</f>
        <v/>
      </c>
      <c r="I1472" s="38" t="str">
        <f aca="false">IF($C1472="","",SUMIFS(④実績CSV_期間C!$AA$2:$AA$5001,④実績CSV_期間C!$M$2:$M$5001,$C1472))</f>
        <v/>
      </c>
      <c r="J1472" s="38" t="str">
        <f aca="false">IF($C1472="","",N($F1472)*N($G1472))</f>
        <v/>
      </c>
      <c r="K1472" s="38" t="str">
        <f aca="false">IF($C1472="","",N($F1472)*N($H1472))</f>
        <v/>
      </c>
      <c r="L1472" s="38" t="str">
        <f aca="false">IF($C1472="","",N($F1472)*N($I1472))</f>
        <v/>
      </c>
      <c r="M1472" s="37" t="str">
        <f aca="false">IF(OR($C1472="",N(TOP!$C$12)=0),"",N($J1472)/TOP!$C$12)</f>
        <v/>
      </c>
      <c r="N1472" s="37" t="str">
        <f aca="false">IF(OR($C1472="",N(TOP!$C$13)=0),"",N($K1472)/TOP!$C$13)</f>
        <v/>
      </c>
      <c r="O1472" s="37" t="str">
        <f aca="false">IF(OR($C1472="",N(TOP!$C$14)=0),"",N($L1472)/TOP!$C$14)</f>
        <v/>
      </c>
      <c r="P1472" s="42" t="str">
        <f aca="false">IF($C1472="","",IFERROR(CHOOSE(MATCH(TOP!$C$10,{"【期間A】","【期間B】","【期間C】"},0),N($M1472),N($N1472),N($O1472)),0))</f>
        <v/>
      </c>
    </row>
    <row r="1473" customFormat="false" ht="15" hidden="false" customHeight="false" outlineLevel="0" collapsed="false">
      <c r="B1473" s="12" t="n">
        <v>1468</v>
      </c>
      <c r="C1473" s="36" t="str">
        <f aca="false">IF(②実績CSV_期間A!$M1469="","",②実績CSV_期間A!$M1469&amp;"")</f>
        <v/>
      </c>
      <c r="D1473" s="12" t="str">
        <f aca="false">IF($C1473="","",②実績CSV_期間A!$N1469)</f>
        <v/>
      </c>
      <c r="E1473" s="12" t="str">
        <f aca="false">IF($C1473="","",RIGHT($D1473,1))</f>
        <v/>
      </c>
      <c r="F1473" s="41" t="str">
        <f aca="false">IF($C1473="","",IFERROR(INDEX(サイズ換算マスタ!$C$6:$C$8,MATCH($E1473,サイズ換算マスタ!$B$6:$B$8,0)),1))</f>
        <v/>
      </c>
      <c r="G1473" s="38" t="str">
        <f aca="false">IF($C1473="","",SUMIFS(②実績CSV_期間A!$AA$2:$AA$5001,②実績CSV_期間A!$M$2:$M$5001,$C1473))</f>
        <v/>
      </c>
      <c r="H1473" s="38" t="str">
        <f aca="false">IF($C1473="","",SUMIFS(③実績CSV_期間B!$AA$2:$AA$5001,③実績CSV_期間B!$M$2:$M$5001,$C1473))</f>
        <v/>
      </c>
      <c r="I1473" s="38" t="str">
        <f aca="false">IF($C1473="","",SUMIFS(④実績CSV_期間C!$AA$2:$AA$5001,④実績CSV_期間C!$M$2:$M$5001,$C1473))</f>
        <v/>
      </c>
      <c r="J1473" s="38" t="str">
        <f aca="false">IF($C1473="","",N($F1473)*N($G1473))</f>
        <v/>
      </c>
      <c r="K1473" s="38" t="str">
        <f aca="false">IF($C1473="","",N($F1473)*N($H1473))</f>
        <v/>
      </c>
      <c r="L1473" s="38" t="str">
        <f aca="false">IF($C1473="","",N($F1473)*N($I1473))</f>
        <v/>
      </c>
      <c r="M1473" s="37" t="str">
        <f aca="false">IF(OR($C1473="",N(TOP!$C$12)=0),"",N($J1473)/TOP!$C$12)</f>
        <v/>
      </c>
      <c r="N1473" s="37" t="str">
        <f aca="false">IF(OR($C1473="",N(TOP!$C$13)=0),"",N($K1473)/TOP!$C$13)</f>
        <v/>
      </c>
      <c r="O1473" s="37" t="str">
        <f aca="false">IF(OR($C1473="",N(TOP!$C$14)=0),"",N($L1473)/TOP!$C$14)</f>
        <v/>
      </c>
      <c r="P1473" s="42" t="str">
        <f aca="false">IF($C1473="","",IFERROR(CHOOSE(MATCH(TOP!$C$10,{"【期間A】","【期間B】","【期間C】"},0),N($M1473),N($N1473),N($O1473)),0))</f>
        <v/>
      </c>
    </row>
    <row r="1474" customFormat="false" ht="15" hidden="false" customHeight="false" outlineLevel="0" collapsed="false">
      <c r="B1474" s="12" t="n">
        <v>1469</v>
      </c>
      <c r="C1474" s="36" t="str">
        <f aca="false">IF(②実績CSV_期間A!$M1470="","",②実績CSV_期間A!$M1470&amp;"")</f>
        <v/>
      </c>
      <c r="D1474" s="12" t="str">
        <f aca="false">IF($C1474="","",②実績CSV_期間A!$N1470)</f>
        <v/>
      </c>
      <c r="E1474" s="12" t="str">
        <f aca="false">IF($C1474="","",RIGHT($D1474,1))</f>
        <v/>
      </c>
      <c r="F1474" s="41" t="str">
        <f aca="false">IF($C1474="","",IFERROR(INDEX(サイズ換算マスタ!$C$6:$C$8,MATCH($E1474,サイズ換算マスタ!$B$6:$B$8,0)),1))</f>
        <v/>
      </c>
      <c r="G1474" s="38" t="str">
        <f aca="false">IF($C1474="","",SUMIFS(②実績CSV_期間A!$AA$2:$AA$5001,②実績CSV_期間A!$M$2:$M$5001,$C1474))</f>
        <v/>
      </c>
      <c r="H1474" s="38" t="str">
        <f aca="false">IF($C1474="","",SUMIFS(③実績CSV_期間B!$AA$2:$AA$5001,③実績CSV_期間B!$M$2:$M$5001,$C1474))</f>
        <v/>
      </c>
      <c r="I1474" s="38" t="str">
        <f aca="false">IF($C1474="","",SUMIFS(④実績CSV_期間C!$AA$2:$AA$5001,④実績CSV_期間C!$M$2:$M$5001,$C1474))</f>
        <v/>
      </c>
      <c r="J1474" s="38" t="str">
        <f aca="false">IF($C1474="","",N($F1474)*N($G1474))</f>
        <v/>
      </c>
      <c r="K1474" s="38" t="str">
        <f aca="false">IF($C1474="","",N($F1474)*N($H1474))</f>
        <v/>
      </c>
      <c r="L1474" s="38" t="str">
        <f aca="false">IF($C1474="","",N($F1474)*N($I1474))</f>
        <v/>
      </c>
      <c r="M1474" s="37" t="str">
        <f aca="false">IF(OR($C1474="",N(TOP!$C$12)=0),"",N($J1474)/TOP!$C$12)</f>
        <v/>
      </c>
      <c r="N1474" s="37" t="str">
        <f aca="false">IF(OR($C1474="",N(TOP!$C$13)=0),"",N($K1474)/TOP!$C$13)</f>
        <v/>
      </c>
      <c r="O1474" s="37" t="str">
        <f aca="false">IF(OR($C1474="",N(TOP!$C$14)=0),"",N($L1474)/TOP!$C$14)</f>
        <v/>
      </c>
      <c r="P1474" s="42" t="str">
        <f aca="false">IF($C1474="","",IFERROR(CHOOSE(MATCH(TOP!$C$10,{"【期間A】","【期間B】","【期間C】"},0),N($M1474),N($N1474),N($O1474)),0))</f>
        <v/>
      </c>
    </row>
    <row r="1475" customFormat="false" ht="15" hidden="false" customHeight="false" outlineLevel="0" collapsed="false">
      <c r="B1475" s="12" t="n">
        <v>1470</v>
      </c>
      <c r="C1475" s="36" t="str">
        <f aca="false">IF(②実績CSV_期間A!$M1471="","",②実績CSV_期間A!$M1471&amp;"")</f>
        <v/>
      </c>
      <c r="D1475" s="12" t="str">
        <f aca="false">IF($C1475="","",②実績CSV_期間A!$N1471)</f>
        <v/>
      </c>
      <c r="E1475" s="12" t="str">
        <f aca="false">IF($C1475="","",RIGHT($D1475,1))</f>
        <v/>
      </c>
      <c r="F1475" s="41" t="str">
        <f aca="false">IF($C1475="","",IFERROR(INDEX(サイズ換算マスタ!$C$6:$C$8,MATCH($E1475,サイズ換算マスタ!$B$6:$B$8,0)),1))</f>
        <v/>
      </c>
      <c r="G1475" s="38" t="str">
        <f aca="false">IF($C1475="","",SUMIFS(②実績CSV_期間A!$AA$2:$AA$5001,②実績CSV_期間A!$M$2:$M$5001,$C1475))</f>
        <v/>
      </c>
      <c r="H1475" s="38" t="str">
        <f aca="false">IF($C1475="","",SUMIFS(③実績CSV_期間B!$AA$2:$AA$5001,③実績CSV_期間B!$M$2:$M$5001,$C1475))</f>
        <v/>
      </c>
      <c r="I1475" s="38" t="str">
        <f aca="false">IF($C1475="","",SUMIFS(④実績CSV_期間C!$AA$2:$AA$5001,④実績CSV_期間C!$M$2:$M$5001,$C1475))</f>
        <v/>
      </c>
      <c r="J1475" s="38" t="str">
        <f aca="false">IF($C1475="","",N($F1475)*N($G1475))</f>
        <v/>
      </c>
      <c r="K1475" s="38" t="str">
        <f aca="false">IF($C1475="","",N($F1475)*N($H1475))</f>
        <v/>
      </c>
      <c r="L1475" s="38" t="str">
        <f aca="false">IF($C1475="","",N($F1475)*N($I1475))</f>
        <v/>
      </c>
      <c r="M1475" s="37" t="str">
        <f aca="false">IF(OR($C1475="",N(TOP!$C$12)=0),"",N($J1475)/TOP!$C$12)</f>
        <v/>
      </c>
      <c r="N1475" s="37" t="str">
        <f aca="false">IF(OR($C1475="",N(TOP!$C$13)=0),"",N($K1475)/TOP!$C$13)</f>
        <v/>
      </c>
      <c r="O1475" s="37" t="str">
        <f aca="false">IF(OR($C1475="",N(TOP!$C$14)=0),"",N($L1475)/TOP!$C$14)</f>
        <v/>
      </c>
      <c r="P1475" s="42" t="str">
        <f aca="false">IF($C1475="","",IFERROR(CHOOSE(MATCH(TOP!$C$10,{"【期間A】","【期間B】","【期間C】"},0),N($M1475),N($N1475),N($O1475)),0))</f>
        <v/>
      </c>
    </row>
    <row r="1476" customFormat="false" ht="15" hidden="false" customHeight="false" outlineLevel="0" collapsed="false">
      <c r="B1476" s="12" t="n">
        <v>1471</v>
      </c>
      <c r="C1476" s="36" t="str">
        <f aca="false">IF(②実績CSV_期間A!$M1472="","",②実績CSV_期間A!$M1472&amp;"")</f>
        <v/>
      </c>
      <c r="D1476" s="12" t="str">
        <f aca="false">IF($C1476="","",②実績CSV_期間A!$N1472)</f>
        <v/>
      </c>
      <c r="E1476" s="12" t="str">
        <f aca="false">IF($C1476="","",RIGHT($D1476,1))</f>
        <v/>
      </c>
      <c r="F1476" s="41" t="str">
        <f aca="false">IF($C1476="","",IFERROR(INDEX(サイズ換算マスタ!$C$6:$C$8,MATCH($E1476,サイズ換算マスタ!$B$6:$B$8,0)),1))</f>
        <v/>
      </c>
      <c r="G1476" s="38" t="str">
        <f aca="false">IF($C1476="","",SUMIFS(②実績CSV_期間A!$AA$2:$AA$5001,②実績CSV_期間A!$M$2:$M$5001,$C1476))</f>
        <v/>
      </c>
      <c r="H1476" s="38" t="str">
        <f aca="false">IF($C1476="","",SUMIFS(③実績CSV_期間B!$AA$2:$AA$5001,③実績CSV_期間B!$M$2:$M$5001,$C1476))</f>
        <v/>
      </c>
      <c r="I1476" s="38" t="str">
        <f aca="false">IF($C1476="","",SUMIFS(④実績CSV_期間C!$AA$2:$AA$5001,④実績CSV_期間C!$M$2:$M$5001,$C1476))</f>
        <v/>
      </c>
      <c r="J1476" s="38" t="str">
        <f aca="false">IF($C1476="","",N($F1476)*N($G1476))</f>
        <v/>
      </c>
      <c r="K1476" s="38" t="str">
        <f aca="false">IF($C1476="","",N($F1476)*N($H1476))</f>
        <v/>
      </c>
      <c r="L1476" s="38" t="str">
        <f aca="false">IF($C1476="","",N($F1476)*N($I1476))</f>
        <v/>
      </c>
      <c r="M1476" s="37" t="str">
        <f aca="false">IF(OR($C1476="",N(TOP!$C$12)=0),"",N($J1476)/TOP!$C$12)</f>
        <v/>
      </c>
      <c r="N1476" s="37" t="str">
        <f aca="false">IF(OR($C1476="",N(TOP!$C$13)=0),"",N($K1476)/TOP!$C$13)</f>
        <v/>
      </c>
      <c r="O1476" s="37" t="str">
        <f aca="false">IF(OR($C1476="",N(TOP!$C$14)=0),"",N($L1476)/TOP!$C$14)</f>
        <v/>
      </c>
      <c r="P1476" s="42" t="str">
        <f aca="false">IF($C1476="","",IFERROR(CHOOSE(MATCH(TOP!$C$10,{"【期間A】","【期間B】","【期間C】"},0),N($M1476),N($N1476),N($O1476)),0))</f>
        <v/>
      </c>
    </row>
    <row r="1477" customFormat="false" ht="15" hidden="false" customHeight="false" outlineLevel="0" collapsed="false">
      <c r="B1477" s="12" t="n">
        <v>1472</v>
      </c>
      <c r="C1477" s="36" t="str">
        <f aca="false">IF(②実績CSV_期間A!$M1473="","",②実績CSV_期間A!$M1473&amp;"")</f>
        <v/>
      </c>
      <c r="D1477" s="12" t="str">
        <f aca="false">IF($C1477="","",②実績CSV_期間A!$N1473)</f>
        <v/>
      </c>
      <c r="E1477" s="12" t="str">
        <f aca="false">IF($C1477="","",RIGHT($D1477,1))</f>
        <v/>
      </c>
      <c r="F1477" s="41" t="str">
        <f aca="false">IF($C1477="","",IFERROR(INDEX(サイズ換算マスタ!$C$6:$C$8,MATCH($E1477,サイズ換算マスタ!$B$6:$B$8,0)),1))</f>
        <v/>
      </c>
      <c r="G1477" s="38" t="str">
        <f aca="false">IF($C1477="","",SUMIFS(②実績CSV_期間A!$AA$2:$AA$5001,②実績CSV_期間A!$M$2:$M$5001,$C1477))</f>
        <v/>
      </c>
      <c r="H1477" s="38" t="str">
        <f aca="false">IF($C1477="","",SUMIFS(③実績CSV_期間B!$AA$2:$AA$5001,③実績CSV_期間B!$M$2:$M$5001,$C1477))</f>
        <v/>
      </c>
      <c r="I1477" s="38" t="str">
        <f aca="false">IF($C1477="","",SUMIFS(④実績CSV_期間C!$AA$2:$AA$5001,④実績CSV_期間C!$M$2:$M$5001,$C1477))</f>
        <v/>
      </c>
      <c r="J1477" s="38" t="str">
        <f aca="false">IF($C1477="","",N($F1477)*N($G1477))</f>
        <v/>
      </c>
      <c r="K1477" s="38" t="str">
        <f aca="false">IF($C1477="","",N($F1477)*N($H1477))</f>
        <v/>
      </c>
      <c r="L1477" s="38" t="str">
        <f aca="false">IF($C1477="","",N($F1477)*N($I1477))</f>
        <v/>
      </c>
      <c r="M1477" s="37" t="str">
        <f aca="false">IF(OR($C1477="",N(TOP!$C$12)=0),"",N($J1477)/TOP!$C$12)</f>
        <v/>
      </c>
      <c r="N1477" s="37" t="str">
        <f aca="false">IF(OR($C1477="",N(TOP!$C$13)=0),"",N($K1477)/TOP!$C$13)</f>
        <v/>
      </c>
      <c r="O1477" s="37" t="str">
        <f aca="false">IF(OR($C1477="",N(TOP!$C$14)=0),"",N($L1477)/TOP!$C$14)</f>
        <v/>
      </c>
      <c r="P1477" s="42" t="str">
        <f aca="false">IF($C1477="","",IFERROR(CHOOSE(MATCH(TOP!$C$10,{"【期間A】","【期間B】","【期間C】"},0),N($M1477),N($N1477),N($O1477)),0))</f>
        <v/>
      </c>
    </row>
    <row r="1478" customFormat="false" ht="15" hidden="false" customHeight="false" outlineLevel="0" collapsed="false">
      <c r="B1478" s="12" t="n">
        <v>1473</v>
      </c>
      <c r="C1478" s="36" t="str">
        <f aca="false">IF(②実績CSV_期間A!$M1474="","",②実績CSV_期間A!$M1474&amp;"")</f>
        <v/>
      </c>
      <c r="D1478" s="12" t="str">
        <f aca="false">IF($C1478="","",②実績CSV_期間A!$N1474)</f>
        <v/>
      </c>
      <c r="E1478" s="12" t="str">
        <f aca="false">IF($C1478="","",RIGHT($D1478,1))</f>
        <v/>
      </c>
      <c r="F1478" s="41" t="str">
        <f aca="false">IF($C1478="","",IFERROR(INDEX(サイズ換算マスタ!$C$6:$C$8,MATCH($E1478,サイズ換算マスタ!$B$6:$B$8,0)),1))</f>
        <v/>
      </c>
      <c r="G1478" s="38" t="str">
        <f aca="false">IF($C1478="","",SUMIFS(②実績CSV_期間A!$AA$2:$AA$5001,②実績CSV_期間A!$M$2:$M$5001,$C1478))</f>
        <v/>
      </c>
      <c r="H1478" s="38" t="str">
        <f aca="false">IF($C1478="","",SUMIFS(③実績CSV_期間B!$AA$2:$AA$5001,③実績CSV_期間B!$M$2:$M$5001,$C1478))</f>
        <v/>
      </c>
      <c r="I1478" s="38" t="str">
        <f aca="false">IF($C1478="","",SUMIFS(④実績CSV_期間C!$AA$2:$AA$5001,④実績CSV_期間C!$M$2:$M$5001,$C1478))</f>
        <v/>
      </c>
      <c r="J1478" s="38" t="str">
        <f aca="false">IF($C1478="","",N($F1478)*N($G1478))</f>
        <v/>
      </c>
      <c r="K1478" s="38" t="str">
        <f aca="false">IF($C1478="","",N($F1478)*N($H1478))</f>
        <v/>
      </c>
      <c r="L1478" s="38" t="str">
        <f aca="false">IF($C1478="","",N($F1478)*N($I1478))</f>
        <v/>
      </c>
      <c r="M1478" s="37" t="str">
        <f aca="false">IF(OR($C1478="",N(TOP!$C$12)=0),"",N($J1478)/TOP!$C$12)</f>
        <v/>
      </c>
      <c r="N1478" s="37" t="str">
        <f aca="false">IF(OR($C1478="",N(TOP!$C$13)=0),"",N($K1478)/TOP!$C$13)</f>
        <v/>
      </c>
      <c r="O1478" s="37" t="str">
        <f aca="false">IF(OR($C1478="",N(TOP!$C$14)=0),"",N($L1478)/TOP!$C$14)</f>
        <v/>
      </c>
      <c r="P1478" s="42" t="str">
        <f aca="false">IF($C1478="","",IFERROR(CHOOSE(MATCH(TOP!$C$10,{"【期間A】","【期間B】","【期間C】"},0),N($M1478),N($N1478),N($O1478)),0))</f>
        <v/>
      </c>
    </row>
    <row r="1479" customFormat="false" ht="15" hidden="false" customHeight="false" outlineLevel="0" collapsed="false">
      <c r="B1479" s="12" t="n">
        <v>1474</v>
      </c>
      <c r="C1479" s="36" t="str">
        <f aca="false">IF(②実績CSV_期間A!$M1475="","",②実績CSV_期間A!$M1475&amp;"")</f>
        <v/>
      </c>
      <c r="D1479" s="12" t="str">
        <f aca="false">IF($C1479="","",②実績CSV_期間A!$N1475)</f>
        <v/>
      </c>
      <c r="E1479" s="12" t="str">
        <f aca="false">IF($C1479="","",RIGHT($D1479,1))</f>
        <v/>
      </c>
      <c r="F1479" s="41" t="str">
        <f aca="false">IF($C1479="","",IFERROR(INDEX(サイズ換算マスタ!$C$6:$C$8,MATCH($E1479,サイズ換算マスタ!$B$6:$B$8,0)),1))</f>
        <v/>
      </c>
      <c r="G1479" s="38" t="str">
        <f aca="false">IF($C1479="","",SUMIFS(②実績CSV_期間A!$AA$2:$AA$5001,②実績CSV_期間A!$M$2:$M$5001,$C1479))</f>
        <v/>
      </c>
      <c r="H1479" s="38" t="str">
        <f aca="false">IF($C1479="","",SUMIFS(③実績CSV_期間B!$AA$2:$AA$5001,③実績CSV_期間B!$M$2:$M$5001,$C1479))</f>
        <v/>
      </c>
      <c r="I1479" s="38" t="str">
        <f aca="false">IF($C1479="","",SUMIFS(④実績CSV_期間C!$AA$2:$AA$5001,④実績CSV_期間C!$M$2:$M$5001,$C1479))</f>
        <v/>
      </c>
      <c r="J1479" s="38" t="str">
        <f aca="false">IF($C1479="","",N($F1479)*N($G1479))</f>
        <v/>
      </c>
      <c r="K1479" s="38" t="str">
        <f aca="false">IF($C1479="","",N($F1479)*N($H1479))</f>
        <v/>
      </c>
      <c r="L1479" s="38" t="str">
        <f aca="false">IF($C1479="","",N($F1479)*N($I1479))</f>
        <v/>
      </c>
      <c r="M1479" s="37" t="str">
        <f aca="false">IF(OR($C1479="",N(TOP!$C$12)=0),"",N($J1479)/TOP!$C$12)</f>
        <v/>
      </c>
      <c r="N1479" s="37" t="str">
        <f aca="false">IF(OR($C1479="",N(TOP!$C$13)=0),"",N($K1479)/TOP!$C$13)</f>
        <v/>
      </c>
      <c r="O1479" s="37" t="str">
        <f aca="false">IF(OR($C1479="",N(TOP!$C$14)=0),"",N($L1479)/TOP!$C$14)</f>
        <v/>
      </c>
      <c r="P1479" s="42" t="str">
        <f aca="false">IF($C1479="","",IFERROR(CHOOSE(MATCH(TOP!$C$10,{"【期間A】","【期間B】","【期間C】"},0),N($M1479),N($N1479),N($O1479)),0))</f>
        <v/>
      </c>
    </row>
    <row r="1480" customFormat="false" ht="15" hidden="false" customHeight="false" outlineLevel="0" collapsed="false">
      <c r="B1480" s="12" t="n">
        <v>1475</v>
      </c>
      <c r="C1480" s="36" t="str">
        <f aca="false">IF(②実績CSV_期間A!$M1476="","",②実績CSV_期間A!$M1476&amp;"")</f>
        <v/>
      </c>
      <c r="D1480" s="12" t="str">
        <f aca="false">IF($C1480="","",②実績CSV_期間A!$N1476)</f>
        <v/>
      </c>
      <c r="E1480" s="12" t="str">
        <f aca="false">IF($C1480="","",RIGHT($D1480,1))</f>
        <v/>
      </c>
      <c r="F1480" s="41" t="str">
        <f aca="false">IF($C1480="","",IFERROR(INDEX(サイズ換算マスタ!$C$6:$C$8,MATCH($E1480,サイズ換算マスタ!$B$6:$B$8,0)),1))</f>
        <v/>
      </c>
      <c r="G1480" s="38" t="str">
        <f aca="false">IF($C1480="","",SUMIFS(②実績CSV_期間A!$AA$2:$AA$5001,②実績CSV_期間A!$M$2:$M$5001,$C1480))</f>
        <v/>
      </c>
      <c r="H1480" s="38" t="str">
        <f aca="false">IF($C1480="","",SUMIFS(③実績CSV_期間B!$AA$2:$AA$5001,③実績CSV_期間B!$M$2:$M$5001,$C1480))</f>
        <v/>
      </c>
      <c r="I1480" s="38" t="str">
        <f aca="false">IF($C1480="","",SUMIFS(④実績CSV_期間C!$AA$2:$AA$5001,④実績CSV_期間C!$M$2:$M$5001,$C1480))</f>
        <v/>
      </c>
      <c r="J1480" s="38" t="str">
        <f aca="false">IF($C1480="","",N($F1480)*N($G1480))</f>
        <v/>
      </c>
      <c r="K1480" s="38" t="str">
        <f aca="false">IF($C1480="","",N($F1480)*N($H1480))</f>
        <v/>
      </c>
      <c r="L1480" s="38" t="str">
        <f aca="false">IF($C1480="","",N($F1480)*N($I1480))</f>
        <v/>
      </c>
      <c r="M1480" s="37" t="str">
        <f aca="false">IF(OR($C1480="",N(TOP!$C$12)=0),"",N($J1480)/TOP!$C$12)</f>
        <v/>
      </c>
      <c r="N1480" s="37" t="str">
        <f aca="false">IF(OR($C1480="",N(TOP!$C$13)=0),"",N($K1480)/TOP!$C$13)</f>
        <v/>
      </c>
      <c r="O1480" s="37" t="str">
        <f aca="false">IF(OR($C1480="",N(TOP!$C$14)=0),"",N($L1480)/TOP!$C$14)</f>
        <v/>
      </c>
      <c r="P1480" s="42" t="str">
        <f aca="false">IF($C1480="","",IFERROR(CHOOSE(MATCH(TOP!$C$10,{"【期間A】","【期間B】","【期間C】"},0),N($M1480),N($N1480),N($O1480)),0))</f>
        <v/>
      </c>
    </row>
    <row r="1481" customFormat="false" ht="15" hidden="false" customHeight="false" outlineLevel="0" collapsed="false">
      <c r="B1481" s="12" t="n">
        <v>1476</v>
      </c>
      <c r="C1481" s="36" t="str">
        <f aca="false">IF(②実績CSV_期間A!$M1477="","",②実績CSV_期間A!$M1477&amp;"")</f>
        <v/>
      </c>
      <c r="D1481" s="12" t="str">
        <f aca="false">IF($C1481="","",②実績CSV_期間A!$N1477)</f>
        <v/>
      </c>
      <c r="E1481" s="12" t="str">
        <f aca="false">IF($C1481="","",RIGHT($D1481,1))</f>
        <v/>
      </c>
      <c r="F1481" s="41" t="str">
        <f aca="false">IF($C1481="","",IFERROR(INDEX(サイズ換算マスタ!$C$6:$C$8,MATCH($E1481,サイズ換算マスタ!$B$6:$B$8,0)),1))</f>
        <v/>
      </c>
      <c r="G1481" s="38" t="str">
        <f aca="false">IF($C1481="","",SUMIFS(②実績CSV_期間A!$AA$2:$AA$5001,②実績CSV_期間A!$M$2:$M$5001,$C1481))</f>
        <v/>
      </c>
      <c r="H1481" s="38" t="str">
        <f aca="false">IF($C1481="","",SUMIFS(③実績CSV_期間B!$AA$2:$AA$5001,③実績CSV_期間B!$M$2:$M$5001,$C1481))</f>
        <v/>
      </c>
      <c r="I1481" s="38" t="str">
        <f aca="false">IF($C1481="","",SUMIFS(④実績CSV_期間C!$AA$2:$AA$5001,④実績CSV_期間C!$M$2:$M$5001,$C1481))</f>
        <v/>
      </c>
      <c r="J1481" s="38" t="str">
        <f aca="false">IF($C1481="","",N($F1481)*N($G1481))</f>
        <v/>
      </c>
      <c r="K1481" s="38" t="str">
        <f aca="false">IF($C1481="","",N($F1481)*N($H1481))</f>
        <v/>
      </c>
      <c r="L1481" s="38" t="str">
        <f aca="false">IF($C1481="","",N($F1481)*N($I1481))</f>
        <v/>
      </c>
      <c r="M1481" s="37" t="str">
        <f aca="false">IF(OR($C1481="",N(TOP!$C$12)=0),"",N($J1481)/TOP!$C$12)</f>
        <v/>
      </c>
      <c r="N1481" s="37" t="str">
        <f aca="false">IF(OR($C1481="",N(TOP!$C$13)=0),"",N($K1481)/TOP!$C$13)</f>
        <v/>
      </c>
      <c r="O1481" s="37" t="str">
        <f aca="false">IF(OR($C1481="",N(TOP!$C$14)=0),"",N($L1481)/TOP!$C$14)</f>
        <v/>
      </c>
      <c r="P1481" s="42" t="str">
        <f aca="false">IF($C1481="","",IFERROR(CHOOSE(MATCH(TOP!$C$10,{"【期間A】","【期間B】","【期間C】"},0),N($M1481),N($N1481),N($O1481)),0))</f>
        <v/>
      </c>
    </row>
    <row r="1482" customFormat="false" ht="15" hidden="false" customHeight="false" outlineLevel="0" collapsed="false">
      <c r="B1482" s="12" t="n">
        <v>1477</v>
      </c>
      <c r="C1482" s="36" t="str">
        <f aca="false">IF(②実績CSV_期間A!$M1478="","",②実績CSV_期間A!$M1478&amp;"")</f>
        <v/>
      </c>
      <c r="D1482" s="12" t="str">
        <f aca="false">IF($C1482="","",②実績CSV_期間A!$N1478)</f>
        <v/>
      </c>
      <c r="E1482" s="12" t="str">
        <f aca="false">IF($C1482="","",RIGHT($D1482,1))</f>
        <v/>
      </c>
      <c r="F1482" s="41" t="str">
        <f aca="false">IF($C1482="","",IFERROR(INDEX(サイズ換算マスタ!$C$6:$C$8,MATCH($E1482,サイズ換算マスタ!$B$6:$B$8,0)),1))</f>
        <v/>
      </c>
      <c r="G1482" s="38" t="str">
        <f aca="false">IF($C1482="","",SUMIFS(②実績CSV_期間A!$AA$2:$AA$5001,②実績CSV_期間A!$M$2:$M$5001,$C1482))</f>
        <v/>
      </c>
      <c r="H1482" s="38" t="str">
        <f aca="false">IF($C1482="","",SUMIFS(③実績CSV_期間B!$AA$2:$AA$5001,③実績CSV_期間B!$M$2:$M$5001,$C1482))</f>
        <v/>
      </c>
      <c r="I1482" s="38" t="str">
        <f aca="false">IF($C1482="","",SUMIFS(④実績CSV_期間C!$AA$2:$AA$5001,④実績CSV_期間C!$M$2:$M$5001,$C1482))</f>
        <v/>
      </c>
      <c r="J1482" s="38" t="str">
        <f aca="false">IF($C1482="","",N($F1482)*N($G1482))</f>
        <v/>
      </c>
      <c r="K1482" s="38" t="str">
        <f aca="false">IF($C1482="","",N($F1482)*N($H1482))</f>
        <v/>
      </c>
      <c r="L1482" s="38" t="str">
        <f aca="false">IF($C1482="","",N($F1482)*N($I1482))</f>
        <v/>
      </c>
      <c r="M1482" s="37" t="str">
        <f aca="false">IF(OR($C1482="",N(TOP!$C$12)=0),"",N($J1482)/TOP!$C$12)</f>
        <v/>
      </c>
      <c r="N1482" s="37" t="str">
        <f aca="false">IF(OR($C1482="",N(TOP!$C$13)=0),"",N($K1482)/TOP!$C$13)</f>
        <v/>
      </c>
      <c r="O1482" s="37" t="str">
        <f aca="false">IF(OR($C1482="",N(TOP!$C$14)=0),"",N($L1482)/TOP!$C$14)</f>
        <v/>
      </c>
      <c r="P1482" s="42" t="str">
        <f aca="false">IF($C1482="","",IFERROR(CHOOSE(MATCH(TOP!$C$10,{"【期間A】","【期間B】","【期間C】"},0),N($M1482),N($N1482),N($O1482)),0))</f>
        <v/>
      </c>
    </row>
    <row r="1483" customFormat="false" ht="15" hidden="false" customHeight="false" outlineLevel="0" collapsed="false">
      <c r="B1483" s="12" t="n">
        <v>1478</v>
      </c>
      <c r="C1483" s="36" t="str">
        <f aca="false">IF(②実績CSV_期間A!$M1479="","",②実績CSV_期間A!$M1479&amp;"")</f>
        <v/>
      </c>
      <c r="D1483" s="12" t="str">
        <f aca="false">IF($C1483="","",②実績CSV_期間A!$N1479)</f>
        <v/>
      </c>
      <c r="E1483" s="12" t="str">
        <f aca="false">IF($C1483="","",RIGHT($D1483,1))</f>
        <v/>
      </c>
      <c r="F1483" s="41" t="str">
        <f aca="false">IF($C1483="","",IFERROR(INDEX(サイズ換算マスタ!$C$6:$C$8,MATCH($E1483,サイズ換算マスタ!$B$6:$B$8,0)),1))</f>
        <v/>
      </c>
      <c r="G1483" s="38" t="str">
        <f aca="false">IF($C1483="","",SUMIFS(②実績CSV_期間A!$AA$2:$AA$5001,②実績CSV_期間A!$M$2:$M$5001,$C1483))</f>
        <v/>
      </c>
      <c r="H1483" s="38" t="str">
        <f aca="false">IF($C1483="","",SUMIFS(③実績CSV_期間B!$AA$2:$AA$5001,③実績CSV_期間B!$M$2:$M$5001,$C1483))</f>
        <v/>
      </c>
      <c r="I1483" s="38" t="str">
        <f aca="false">IF($C1483="","",SUMIFS(④実績CSV_期間C!$AA$2:$AA$5001,④実績CSV_期間C!$M$2:$M$5001,$C1483))</f>
        <v/>
      </c>
      <c r="J1483" s="38" t="str">
        <f aca="false">IF($C1483="","",N($F1483)*N($G1483))</f>
        <v/>
      </c>
      <c r="K1483" s="38" t="str">
        <f aca="false">IF($C1483="","",N($F1483)*N($H1483))</f>
        <v/>
      </c>
      <c r="L1483" s="38" t="str">
        <f aca="false">IF($C1483="","",N($F1483)*N($I1483))</f>
        <v/>
      </c>
      <c r="M1483" s="37" t="str">
        <f aca="false">IF(OR($C1483="",N(TOP!$C$12)=0),"",N($J1483)/TOP!$C$12)</f>
        <v/>
      </c>
      <c r="N1483" s="37" t="str">
        <f aca="false">IF(OR($C1483="",N(TOP!$C$13)=0),"",N($K1483)/TOP!$C$13)</f>
        <v/>
      </c>
      <c r="O1483" s="37" t="str">
        <f aca="false">IF(OR($C1483="",N(TOP!$C$14)=0),"",N($L1483)/TOP!$C$14)</f>
        <v/>
      </c>
      <c r="P1483" s="42" t="str">
        <f aca="false">IF($C1483="","",IFERROR(CHOOSE(MATCH(TOP!$C$10,{"【期間A】","【期間B】","【期間C】"},0),N($M1483),N($N1483),N($O1483)),0))</f>
        <v/>
      </c>
    </row>
    <row r="1484" customFormat="false" ht="15" hidden="false" customHeight="false" outlineLevel="0" collapsed="false">
      <c r="B1484" s="12" t="n">
        <v>1479</v>
      </c>
      <c r="C1484" s="36" t="str">
        <f aca="false">IF(②実績CSV_期間A!$M1480="","",②実績CSV_期間A!$M1480&amp;"")</f>
        <v/>
      </c>
      <c r="D1484" s="12" t="str">
        <f aca="false">IF($C1484="","",②実績CSV_期間A!$N1480)</f>
        <v/>
      </c>
      <c r="E1484" s="12" t="str">
        <f aca="false">IF($C1484="","",RIGHT($D1484,1))</f>
        <v/>
      </c>
      <c r="F1484" s="41" t="str">
        <f aca="false">IF($C1484="","",IFERROR(INDEX(サイズ換算マスタ!$C$6:$C$8,MATCH($E1484,サイズ換算マスタ!$B$6:$B$8,0)),1))</f>
        <v/>
      </c>
      <c r="G1484" s="38" t="str">
        <f aca="false">IF($C1484="","",SUMIFS(②実績CSV_期間A!$AA$2:$AA$5001,②実績CSV_期間A!$M$2:$M$5001,$C1484))</f>
        <v/>
      </c>
      <c r="H1484" s="38" t="str">
        <f aca="false">IF($C1484="","",SUMIFS(③実績CSV_期間B!$AA$2:$AA$5001,③実績CSV_期間B!$M$2:$M$5001,$C1484))</f>
        <v/>
      </c>
      <c r="I1484" s="38" t="str">
        <f aca="false">IF($C1484="","",SUMIFS(④実績CSV_期間C!$AA$2:$AA$5001,④実績CSV_期間C!$M$2:$M$5001,$C1484))</f>
        <v/>
      </c>
      <c r="J1484" s="38" t="str">
        <f aca="false">IF($C1484="","",N($F1484)*N($G1484))</f>
        <v/>
      </c>
      <c r="K1484" s="38" t="str">
        <f aca="false">IF($C1484="","",N($F1484)*N($H1484))</f>
        <v/>
      </c>
      <c r="L1484" s="38" t="str">
        <f aca="false">IF($C1484="","",N($F1484)*N($I1484))</f>
        <v/>
      </c>
      <c r="M1484" s="37" t="str">
        <f aca="false">IF(OR($C1484="",N(TOP!$C$12)=0),"",N($J1484)/TOP!$C$12)</f>
        <v/>
      </c>
      <c r="N1484" s="37" t="str">
        <f aca="false">IF(OR($C1484="",N(TOP!$C$13)=0),"",N($K1484)/TOP!$C$13)</f>
        <v/>
      </c>
      <c r="O1484" s="37" t="str">
        <f aca="false">IF(OR($C1484="",N(TOP!$C$14)=0),"",N($L1484)/TOP!$C$14)</f>
        <v/>
      </c>
      <c r="P1484" s="42" t="str">
        <f aca="false">IF($C1484="","",IFERROR(CHOOSE(MATCH(TOP!$C$10,{"【期間A】","【期間B】","【期間C】"},0),N($M1484),N($N1484),N($O1484)),0))</f>
        <v/>
      </c>
    </row>
    <row r="1485" customFormat="false" ht="15" hidden="false" customHeight="false" outlineLevel="0" collapsed="false">
      <c r="B1485" s="12" t="n">
        <v>1480</v>
      </c>
      <c r="C1485" s="36" t="str">
        <f aca="false">IF(②実績CSV_期間A!$M1481="","",②実績CSV_期間A!$M1481&amp;"")</f>
        <v/>
      </c>
      <c r="D1485" s="12" t="str">
        <f aca="false">IF($C1485="","",②実績CSV_期間A!$N1481)</f>
        <v/>
      </c>
      <c r="E1485" s="12" t="str">
        <f aca="false">IF($C1485="","",RIGHT($D1485,1))</f>
        <v/>
      </c>
      <c r="F1485" s="41" t="str">
        <f aca="false">IF($C1485="","",IFERROR(INDEX(サイズ換算マスタ!$C$6:$C$8,MATCH($E1485,サイズ換算マスタ!$B$6:$B$8,0)),1))</f>
        <v/>
      </c>
      <c r="G1485" s="38" t="str">
        <f aca="false">IF($C1485="","",SUMIFS(②実績CSV_期間A!$AA$2:$AA$5001,②実績CSV_期間A!$M$2:$M$5001,$C1485))</f>
        <v/>
      </c>
      <c r="H1485" s="38" t="str">
        <f aca="false">IF($C1485="","",SUMIFS(③実績CSV_期間B!$AA$2:$AA$5001,③実績CSV_期間B!$M$2:$M$5001,$C1485))</f>
        <v/>
      </c>
      <c r="I1485" s="38" t="str">
        <f aca="false">IF($C1485="","",SUMIFS(④実績CSV_期間C!$AA$2:$AA$5001,④実績CSV_期間C!$M$2:$M$5001,$C1485))</f>
        <v/>
      </c>
      <c r="J1485" s="38" t="str">
        <f aca="false">IF($C1485="","",N($F1485)*N($G1485))</f>
        <v/>
      </c>
      <c r="K1485" s="38" t="str">
        <f aca="false">IF($C1485="","",N($F1485)*N($H1485))</f>
        <v/>
      </c>
      <c r="L1485" s="38" t="str">
        <f aca="false">IF($C1485="","",N($F1485)*N($I1485))</f>
        <v/>
      </c>
      <c r="M1485" s="37" t="str">
        <f aca="false">IF(OR($C1485="",N(TOP!$C$12)=0),"",N($J1485)/TOP!$C$12)</f>
        <v/>
      </c>
      <c r="N1485" s="37" t="str">
        <f aca="false">IF(OR($C1485="",N(TOP!$C$13)=0),"",N($K1485)/TOP!$C$13)</f>
        <v/>
      </c>
      <c r="O1485" s="37" t="str">
        <f aca="false">IF(OR($C1485="",N(TOP!$C$14)=0),"",N($L1485)/TOP!$C$14)</f>
        <v/>
      </c>
      <c r="P1485" s="42" t="str">
        <f aca="false">IF($C1485="","",IFERROR(CHOOSE(MATCH(TOP!$C$10,{"【期間A】","【期間B】","【期間C】"},0),N($M1485),N($N1485),N($O1485)),0))</f>
        <v/>
      </c>
    </row>
    <row r="1486" customFormat="false" ht="15" hidden="false" customHeight="false" outlineLevel="0" collapsed="false">
      <c r="B1486" s="12" t="n">
        <v>1481</v>
      </c>
      <c r="C1486" s="36" t="str">
        <f aca="false">IF(②実績CSV_期間A!$M1482="","",②実績CSV_期間A!$M1482&amp;"")</f>
        <v/>
      </c>
      <c r="D1486" s="12" t="str">
        <f aca="false">IF($C1486="","",②実績CSV_期間A!$N1482)</f>
        <v/>
      </c>
      <c r="E1486" s="12" t="str">
        <f aca="false">IF($C1486="","",RIGHT($D1486,1))</f>
        <v/>
      </c>
      <c r="F1486" s="41" t="str">
        <f aca="false">IF($C1486="","",IFERROR(INDEX(サイズ換算マスタ!$C$6:$C$8,MATCH($E1486,サイズ換算マスタ!$B$6:$B$8,0)),1))</f>
        <v/>
      </c>
      <c r="G1486" s="38" t="str">
        <f aca="false">IF($C1486="","",SUMIFS(②実績CSV_期間A!$AA$2:$AA$5001,②実績CSV_期間A!$M$2:$M$5001,$C1486))</f>
        <v/>
      </c>
      <c r="H1486" s="38" t="str">
        <f aca="false">IF($C1486="","",SUMIFS(③実績CSV_期間B!$AA$2:$AA$5001,③実績CSV_期間B!$M$2:$M$5001,$C1486))</f>
        <v/>
      </c>
      <c r="I1486" s="38" t="str">
        <f aca="false">IF($C1486="","",SUMIFS(④実績CSV_期間C!$AA$2:$AA$5001,④実績CSV_期間C!$M$2:$M$5001,$C1486))</f>
        <v/>
      </c>
      <c r="J1486" s="38" t="str">
        <f aca="false">IF($C1486="","",N($F1486)*N($G1486))</f>
        <v/>
      </c>
      <c r="K1486" s="38" t="str">
        <f aca="false">IF($C1486="","",N($F1486)*N($H1486))</f>
        <v/>
      </c>
      <c r="L1486" s="38" t="str">
        <f aca="false">IF($C1486="","",N($F1486)*N($I1486))</f>
        <v/>
      </c>
      <c r="M1486" s="37" t="str">
        <f aca="false">IF(OR($C1486="",N(TOP!$C$12)=0),"",N($J1486)/TOP!$C$12)</f>
        <v/>
      </c>
      <c r="N1486" s="37" t="str">
        <f aca="false">IF(OR($C1486="",N(TOP!$C$13)=0),"",N($K1486)/TOP!$C$13)</f>
        <v/>
      </c>
      <c r="O1486" s="37" t="str">
        <f aca="false">IF(OR($C1486="",N(TOP!$C$14)=0),"",N($L1486)/TOP!$C$14)</f>
        <v/>
      </c>
      <c r="P1486" s="42" t="str">
        <f aca="false">IF($C1486="","",IFERROR(CHOOSE(MATCH(TOP!$C$10,{"【期間A】","【期間B】","【期間C】"},0),N($M1486),N($N1486),N($O1486)),0))</f>
        <v/>
      </c>
    </row>
    <row r="1487" customFormat="false" ht="15" hidden="false" customHeight="false" outlineLevel="0" collapsed="false">
      <c r="B1487" s="12" t="n">
        <v>1482</v>
      </c>
      <c r="C1487" s="36" t="str">
        <f aca="false">IF(②実績CSV_期間A!$M1483="","",②実績CSV_期間A!$M1483&amp;"")</f>
        <v/>
      </c>
      <c r="D1487" s="12" t="str">
        <f aca="false">IF($C1487="","",②実績CSV_期間A!$N1483)</f>
        <v/>
      </c>
      <c r="E1487" s="12" t="str">
        <f aca="false">IF($C1487="","",RIGHT($D1487,1))</f>
        <v/>
      </c>
      <c r="F1487" s="41" t="str">
        <f aca="false">IF($C1487="","",IFERROR(INDEX(サイズ換算マスタ!$C$6:$C$8,MATCH($E1487,サイズ換算マスタ!$B$6:$B$8,0)),1))</f>
        <v/>
      </c>
      <c r="G1487" s="38" t="str">
        <f aca="false">IF($C1487="","",SUMIFS(②実績CSV_期間A!$AA$2:$AA$5001,②実績CSV_期間A!$M$2:$M$5001,$C1487))</f>
        <v/>
      </c>
      <c r="H1487" s="38" t="str">
        <f aca="false">IF($C1487="","",SUMIFS(③実績CSV_期間B!$AA$2:$AA$5001,③実績CSV_期間B!$M$2:$M$5001,$C1487))</f>
        <v/>
      </c>
      <c r="I1487" s="38" t="str">
        <f aca="false">IF($C1487="","",SUMIFS(④実績CSV_期間C!$AA$2:$AA$5001,④実績CSV_期間C!$M$2:$M$5001,$C1487))</f>
        <v/>
      </c>
      <c r="J1487" s="38" t="str">
        <f aca="false">IF($C1487="","",N($F1487)*N($G1487))</f>
        <v/>
      </c>
      <c r="K1487" s="38" t="str">
        <f aca="false">IF($C1487="","",N($F1487)*N($H1487))</f>
        <v/>
      </c>
      <c r="L1487" s="38" t="str">
        <f aca="false">IF($C1487="","",N($F1487)*N($I1487))</f>
        <v/>
      </c>
      <c r="M1487" s="37" t="str">
        <f aca="false">IF(OR($C1487="",N(TOP!$C$12)=0),"",N($J1487)/TOP!$C$12)</f>
        <v/>
      </c>
      <c r="N1487" s="37" t="str">
        <f aca="false">IF(OR($C1487="",N(TOP!$C$13)=0),"",N($K1487)/TOP!$C$13)</f>
        <v/>
      </c>
      <c r="O1487" s="37" t="str">
        <f aca="false">IF(OR($C1487="",N(TOP!$C$14)=0),"",N($L1487)/TOP!$C$14)</f>
        <v/>
      </c>
      <c r="P1487" s="42" t="str">
        <f aca="false">IF($C1487="","",IFERROR(CHOOSE(MATCH(TOP!$C$10,{"【期間A】","【期間B】","【期間C】"},0),N($M1487),N($N1487),N($O1487)),0))</f>
        <v/>
      </c>
    </row>
    <row r="1488" customFormat="false" ht="15" hidden="false" customHeight="false" outlineLevel="0" collapsed="false">
      <c r="B1488" s="12" t="n">
        <v>1483</v>
      </c>
      <c r="C1488" s="36" t="str">
        <f aca="false">IF(②実績CSV_期間A!$M1484="","",②実績CSV_期間A!$M1484&amp;"")</f>
        <v/>
      </c>
      <c r="D1488" s="12" t="str">
        <f aca="false">IF($C1488="","",②実績CSV_期間A!$N1484)</f>
        <v/>
      </c>
      <c r="E1488" s="12" t="str">
        <f aca="false">IF($C1488="","",RIGHT($D1488,1))</f>
        <v/>
      </c>
      <c r="F1488" s="41" t="str">
        <f aca="false">IF($C1488="","",IFERROR(INDEX(サイズ換算マスタ!$C$6:$C$8,MATCH($E1488,サイズ換算マスタ!$B$6:$B$8,0)),1))</f>
        <v/>
      </c>
      <c r="G1488" s="38" t="str">
        <f aca="false">IF($C1488="","",SUMIFS(②実績CSV_期間A!$AA$2:$AA$5001,②実績CSV_期間A!$M$2:$M$5001,$C1488))</f>
        <v/>
      </c>
      <c r="H1488" s="38" t="str">
        <f aca="false">IF($C1488="","",SUMIFS(③実績CSV_期間B!$AA$2:$AA$5001,③実績CSV_期間B!$M$2:$M$5001,$C1488))</f>
        <v/>
      </c>
      <c r="I1488" s="38" t="str">
        <f aca="false">IF($C1488="","",SUMIFS(④実績CSV_期間C!$AA$2:$AA$5001,④実績CSV_期間C!$M$2:$M$5001,$C1488))</f>
        <v/>
      </c>
      <c r="J1488" s="38" t="str">
        <f aca="false">IF($C1488="","",N($F1488)*N($G1488))</f>
        <v/>
      </c>
      <c r="K1488" s="38" t="str">
        <f aca="false">IF($C1488="","",N($F1488)*N($H1488))</f>
        <v/>
      </c>
      <c r="L1488" s="38" t="str">
        <f aca="false">IF($C1488="","",N($F1488)*N($I1488))</f>
        <v/>
      </c>
      <c r="M1488" s="37" t="str">
        <f aca="false">IF(OR($C1488="",N(TOP!$C$12)=0),"",N($J1488)/TOP!$C$12)</f>
        <v/>
      </c>
      <c r="N1488" s="37" t="str">
        <f aca="false">IF(OR($C1488="",N(TOP!$C$13)=0),"",N($K1488)/TOP!$C$13)</f>
        <v/>
      </c>
      <c r="O1488" s="37" t="str">
        <f aca="false">IF(OR($C1488="",N(TOP!$C$14)=0),"",N($L1488)/TOP!$C$14)</f>
        <v/>
      </c>
      <c r="P1488" s="42" t="str">
        <f aca="false">IF($C1488="","",IFERROR(CHOOSE(MATCH(TOP!$C$10,{"【期間A】","【期間B】","【期間C】"},0),N($M1488),N($N1488),N($O1488)),0))</f>
        <v/>
      </c>
    </row>
    <row r="1489" customFormat="false" ht="15" hidden="false" customHeight="false" outlineLevel="0" collapsed="false">
      <c r="B1489" s="12" t="n">
        <v>1484</v>
      </c>
      <c r="C1489" s="36" t="str">
        <f aca="false">IF(②実績CSV_期間A!$M1485="","",②実績CSV_期間A!$M1485&amp;"")</f>
        <v/>
      </c>
      <c r="D1489" s="12" t="str">
        <f aca="false">IF($C1489="","",②実績CSV_期間A!$N1485)</f>
        <v/>
      </c>
      <c r="E1489" s="12" t="str">
        <f aca="false">IF($C1489="","",RIGHT($D1489,1))</f>
        <v/>
      </c>
      <c r="F1489" s="41" t="str">
        <f aca="false">IF($C1489="","",IFERROR(INDEX(サイズ換算マスタ!$C$6:$C$8,MATCH($E1489,サイズ換算マスタ!$B$6:$B$8,0)),1))</f>
        <v/>
      </c>
      <c r="G1489" s="38" t="str">
        <f aca="false">IF($C1489="","",SUMIFS(②実績CSV_期間A!$AA$2:$AA$5001,②実績CSV_期間A!$M$2:$M$5001,$C1489))</f>
        <v/>
      </c>
      <c r="H1489" s="38" t="str">
        <f aca="false">IF($C1489="","",SUMIFS(③実績CSV_期間B!$AA$2:$AA$5001,③実績CSV_期間B!$M$2:$M$5001,$C1489))</f>
        <v/>
      </c>
      <c r="I1489" s="38" t="str">
        <f aca="false">IF($C1489="","",SUMIFS(④実績CSV_期間C!$AA$2:$AA$5001,④実績CSV_期間C!$M$2:$M$5001,$C1489))</f>
        <v/>
      </c>
      <c r="J1489" s="38" t="str">
        <f aca="false">IF($C1489="","",N($F1489)*N($G1489))</f>
        <v/>
      </c>
      <c r="K1489" s="38" t="str">
        <f aca="false">IF($C1489="","",N($F1489)*N($H1489))</f>
        <v/>
      </c>
      <c r="L1489" s="38" t="str">
        <f aca="false">IF($C1489="","",N($F1489)*N($I1489))</f>
        <v/>
      </c>
      <c r="M1489" s="37" t="str">
        <f aca="false">IF(OR($C1489="",N(TOP!$C$12)=0),"",N($J1489)/TOP!$C$12)</f>
        <v/>
      </c>
      <c r="N1489" s="37" t="str">
        <f aca="false">IF(OR($C1489="",N(TOP!$C$13)=0),"",N($K1489)/TOP!$C$13)</f>
        <v/>
      </c>
      <c r="O1489" s="37" t="str">
        <f aca="false">IF(OR($C1489="",N(TOP!$C$14)=0),"",N($L1489)/TOP!$C$14)</f>
        <v/>
      </c>
      <c r="P1489" s="42" t="str">
        <f aca="false">IF($C1489="","",IFERROR(CHOOSE(MATCH(TOP!$C$10,{"【期間A】","【期間B】","【期間C】"},0),N($M1489),N($N1489),N($O1489)),0))</f>
        <v/>
      </c>
    </row>
    <row r="1490" customFormat="false" ht="15" hidden="false" customHeight="false" outlineLevel="0" collapsed="false">
      <c r="B1490" s="12" t="n">
        <v>1485</v>
      </c>
      <c r="C1490" s="36" t="str">
        <f aca="false">IF(②実績CSV_期間A!$M1486="","",②実績CSV_期間A!$M1486&amp;"")</f>
        <v/>
      </c>
      <c r="D1490" s="12" t="str">
        <f aca="false">IF($C1490="","",②実績CSV_期間A!$N1486)</f>
        <v/>
      </c>
      <c r="E1490" s="12" t="str">
        <f aca="false">IF($C1490="","",RIGHT($D1490,1))</f>
        <v/>
      </c>
      <c r="F1490" s="41" t="str">
        <f aca="false">IF($C1490="","",IFERROR(INDEX(サイズ換算マスタ!$C$6:$C$8,MATCH($E1490,サイズ換算マスタ!$B$6:$B$8,0)),1))</f>
        <v/>
      </c>
      <c r="G1490" s="38" t="str">
        <f aca="false">IF($C1490="","",SUMIFS(②実績CSV_期間A!$AA$2:$AA$5001,②実績CSV_期間A!$M$2:$M$5001,$C1490))</f>
        <v/>
      </c>
      <c r="H1490" s="38" t="str">
        <f aca="false">IF($C1490="","",SUMIFS(③実績CSV_期間B!$AA$2:$AA$5001,③実績CSV_期間B!$M$2:$M$5001,$C1490))</f>
        <v/>
      </c>
      <c r="I1490" s="38" t="str">
        <f aca="false">IF($C1490="","",SUMIFS(④実績CSV_期間C!$AA$2:$AA$5001,④実績CSV_期間C!$M$2:$M$5001,$C1490))</f>
        <v/>
      </c>
      <c r="J1490" s="38" t="str">
        <f aca="false">IF($C1490="","",N($F1490)*N($G1490))</f>
        <v/>
      </c>
      <c r="K1490" s="38" t="str">
        <f aca="false">IF($C1490="","",N($F1490)*N($H1490))</f>
        <v/>
      </c>
      <c r="L1490" s="38" t="str">
        <f aca="false">IF($C1490="","",N($F1490)*N($I1490))</f>
        <v/>
      </c>
      <c r="M1490" s="37" t="str">
        <f aca="false">IF(OR($C1490="",N(TOP!$C$12)=0),"",N($J1490)/TOP!$C$12)</f>
        <v/>
      </c>
      <c r="N1490" s="37" t="str">
        <f aca="false">IF(OR($C1490="",N(TOP!$C$13)=0),"",N($K1490)/TOP!$C$13)</f>
        <v/>
      </c>
      <c r="O1490" s="37" t="str">
        <f aca="false">IF(OR($C1490="",N(TOP!$C$14)=0),"",N($L1490)/TOP!$C$14)</f>
        <v/>
      </c>
      <c r="P1490" s="42" t="str">
        <f aca="false">IF($C1490="","",IFERROR(CHOOSE(MATCH(TOP!$C$10,{"【期間A】","【期間B】","【期間C】"},0),N($M1490),N($N1490),N($O1490)),0))</f>
        <v/>
      </c>
    </row>
    <row r="1491" customFormat="false" ht="15" hidden="false" customHeight="false" outlineLevel="0" collapsed="false">
      <c r="B1491" s="12" t="n">
        <v>1486</v>
      </c>
      <c r="C1491" s="36" t="str">
        <f aca="false">IF(②実績CSV_期間A!$M1487="","",②実績CSV_期間A!$M1487&amp;"")</f>
        <v/>
      </c>
      <c r="D1491" s="12" t="str">
        <f aca="false">IF($C1491="","",②実績CSV_期間A!$N1487)</f>
        <v/>
      </c>
      <c r="E1491" s="12" t="str">
        <f aca="false">IF($C1491="","",RIGHT($D1491,1))</f>
        <v/>
      </c>
      <c r="F1491" s="41" t="str">
        <f aca="false">IF($C1491="","",IFERROR(INDEX(サイズ換算マスタ!$C$6:$C$8,MATCH($E1491,サイズ換算マスタ!$B$6:$B$8,0)),1))</f>
        <v/>
      </c>
      <c r="G1491" s="38" t="str">
        <f aca="false">IF($C1491="","",SUMIFS(②実績CSV_期間A!$AA$2:$AA$5001,②実績CSV_期間A!$M$2:$M$5001,$C1491))</f>
        <v/>
      </c>
      <c r="H1491" s="38" t="str">
        <f aca="false">IF($C1491="","",SUMIFS(③実績CSV_期間B!$AA$2:$AA$5001,③実績CSV_期間B!$M$2:$M$5001,$C1491))</f>
        <v/>
      </c>
      <c r="I1491" s="38" t="str">
        <f aca="false">IF($C1491="","",SUMIFS(④実績CSV_期間C!$AA$2:$AA$5001,④実績CSV_期間C!$M$2:$M$5001,$C1491))</f>
        <v/>
      </c>
      <c r="J1491" s="38" t="str">
        <f aca="false">IF($C1491="","",N($F1491)*N($G1491))</f>
        <v/>
      </c>
      <c r="K1491" s="38" t="str">
        <f aca="false">IF($C1491="","",N($F1491)*N($H1491))</f>
        <v/>
      </c>
      <c r="L1491" s="38" t="str">
        <f aca="false">IF($C1491="","",N($F1491)*N($I1491))</f>
        <v/>
      </c>
      <c r="M1491" s="37" t="str">
        <f aca="false">IF(OR($C1491="",N(TOP!$C$12)=0),"",N($J1491)/TOP!$C$12)</f>
        <v/>
      </c>
      <c r="N1491" s="37" t="str">
        <f aca="false">IF(OR($C1491="",N(TOP!$C$13)=0),"",N($K1491)/TOP!$C$13)</f>
        <v/>
      </c>
      <c r="O1491" s="37" t="str">
        <f aca="false">IF(OR($C1491="",N(TOP!$C$14)=0),"",N($L1491)/TOP!$C$14)</f>
        <v/>
      </c>
      <c r="P1491" s="42" t="str">
        <f aca="false">IF($C1491="","",IFERROR(CHOOSE(MATCH(TOP!$C$10,{"【期間A】","【期間B】","【期間C】"},0),N($M1491),N($N1491),N($O1491)),0))</f>
        <v/>
      </c>
    </row>
    <row r="1492" customFormat="false" ht="15" hidden="false" customHeight="false" outlineLevel="0" collapsed="false">
      <c r="B1492" s="12" t="n">
        <v>1487</v>
      </c>
      <c r="C1492" s="36" t="str">
        <f aca="false">IF(②実績CSV_期間A!$M1488="","",②実績CSV_期間A!$M1488&amp;"")</f>
        <v/>
      </c>
      <c r="D1492" s="12" t="str">
        <f aca="false">IF($C1492="","",②実績CSV_期間A!$N1488)</f>
        <v/>
      </c>
      <c r="E1492" s="12" t="str">
        <f aca="false">IF($C1492="","",RIGHT($D1492,1))</f>
        <v/>
      </c>
      <c r="F1492" s="41" t="str">
        <f aca="false">IF($C1492="","",IFERROR(INDEX(サイズ換算マスタ!$C$6:$C$8,MATCH($E1492,サイズ換算マスタ!$B$6:$B$8,0)),1))</f>
        <v/>
      </c>
      <c r="G1492" s="38" t="str">
        <f aca="false">IF($C1492="","",SUMIFS(②実績CSV_期間A!$AA$2:$AA$5001,②実績CSV_期間A!$M$2:$M$5001,$C1492))</f>
        <v/>
      </c>
      <c r="H1492" s="38" t="str">
        <f aca="false">IF($C1492="","",SUMIFS(③実績CSV_期間B!$AA$2:$AA$5001,③実績CSV_期間B!$M$2:$M$5001,$C1492))</f>
        <v/>
      </c>
      <c r="I1492" s="38" t="str">
        <f aca="false">IF($C1492="","",SUMIFS(④実績CSV_期間C!$AA$2:$AA$5001,④実績CSV_期間C!$M$2:$M$5001,$C1492))</f>
        <v/>
      </c>
      <c r="J1492" s="38" t="str">
        <f aca="false">IF($C1492="","",N($F1492)*N($G1492))</f>
        <v/>
      </c>
      <c r="K1492" s="38" t="str">
        <f aca="false">IF($C1492="","",N($F1492)*N($H1492))</f>
        <v/>
      </c>
      <c r="L1492" s="38" t="str">
        <f aca="false">IF($C1492="","",N($F1492)*N($I1492))</f>
        <v/>
      </c>
      <c r="M1492" s="37" t="str">
        <f aca="false">IF(OR($C1492="",N(TOP!$C$12)=0),"",N($J1492)/TOP!$C$12)</f>
        <v/>
      </c>
      <c r="N1492" s="37" t="str">
        <f aca="false">IF(OR($C1492="",N(TOP!$C$13)=0),"",N($K1492)/TOP!$C$13)</f>
        <v/>
      </c>
      <c r="O1492" s="37" t="str">
        <f aca="false">IF(OR($C1492="",N(TOP!$C$14)=0),"",N($L1492)/TOP!$C$14)</f>
        <v/>
      </c>
      <c r="P1492" s="42" t="str">
        <f aca="false">IF($C1492="","",IFERROR(CHOOSE(MATCH(TOP!$C$10,{"【期間A】","【期間B】","【期間C】"},0),N($M1492),N($N1492),N($O1492)),0))</f>
        <v/>
      </c>
    </row>
    <row r="1493" customFormat="false" ht="15" hidden="false" customHeight="false" outlineLevel="0" collapsed="false">
      <c r="B1493" s="12" t="n">
        <v>1488</v>
      </c>
      <c r="C1493" s="36" t="str">
        <f aca="false">IF(②実績CSV_期間A!$M1489="","",②実績CSV_期間A!$M1489&amp;"")</f>
        <v/>
      </c>
      <c r="D1493" s="12" t="str">
        <f aca="false">IF($C1493="","",②実績CSV_期間A!$N1489)</f>
        <v/>
      </c>
      <c r="E1493" s="12" t="str">
        <f aca="false">IF($C1493="","",RIGHT($D1493,1))</f>
        <v/>
      </c>
      <c r="F1493" s="41" t="str">
        <f aca="false">IF($C1493="","",IFERROR(INDEX(サイズ換算マスタ!$C$6:$C$8,MATCH($E1493,サイズ換算マスタ!$B$6:$B$8,0)),1))</f>
        <v/>
      </c>
      <c r="G1493" s="38" t="str">
        <f aca="false">IF($C1493="","",SUMIFS(②実績CSV_期間A!$AA$2:$AA$5001,②実績CSV_期間A!$M$2:$M$5001,$C1493))</f>
        <v/>
      </c>
      <c r="H1493" s="38" t="str">
        <f aca="false">IF($C1493="","",SUMIFS(③実績CSV_期間B!$AA$2:$AA$5001,③実績CSV_期間B!$M$2:$M$5001,$C1493))</f>
        <v/>
      </c>
      <c r="I1493" s="38" t="str">
        <f aca="false">IF($C1493="","",SUMIFS(④実績CSV_期間C!$AA$2:$AA$5001,④実績CSV_期間C!$M$2:$M$5001,$C1493))</f>
        <v/>
      </c>
      <c r="J1493" s="38" t="str">
        <f aca="false">IF($C1493="","",N($F1493)*N($G1493))</f>
        <v/>
      </c>
      <c r="K1493" s="38" t="str">
        <f aca="false">IF($C1493="","",N($F1493)*N($H1493))</f>
        <v/>
      </c>
      <c r="L1493" s="38" t="str">
        <f aca="false">IF($C1493="","",N($F1493)*N($I1493))</f>
        <v/>
      </c>
      <c r="M1493" s="37" t="str">
        <f aca="false">IF(OR($C1493="",N(TOP!$C$12)=0),"",N($J1493)/TOP!$C$12)</f>
        <v/>
      </c>
      <c r="N1493" s="37" t="str">
        <f aca="false">IF(OR($C1493="",N(TOP!$C$13)=0),"",N($K1493)/TOP!$C$13)</f>
        <v/>
      </c>
      <c r="O1493" s="37" t="str">
        <f aca="false">IF(OR($C1493="",N(TOP!$C$14)=0),"",N($L1493)/TOP!$C$14)</f>
        <v/>
      </c>
      <c r="P1493" s="42" t="str">
        <f aca="false">IF($C1493="","",IFERROR(CHOOSE(MATCH(TOP!$C$10,{"【期間A】","【期間B】","【期間C】"},0),N($M1493),N($N1493),N($O1493)),0))</f>
        <v/>
      </c>
    </row>
    <row r="1494" customFormat="false" ht="15" hidden="false" customHeight="false" outlineLevel="0" collapsed="false">
      <c r="B1494" s="12" t="n">
        <v>1489</v>
      </c>
      <c r="C1494" s="36" t="str">
        <f aca="false">IF(②実績CSV_期間A!$M1490="","",②実績CSV_期間A!$M1490&amp;"")</f>
        <v/>
      </c>
      <c r="D1494" s="12" t="str">
        <f aca="false">IF($C1494="","",②実績CSV_期間A!$N1490)</f>
        <v/>
      </c>
      <c r="E1494" s="12" t="str">
        <f aca="false">IF($C1494="","",RIGHT($D1494,1))</f>
        <v/>
      </c>
      <c r="F1494" s="41" t="str">
        <f aca="false">IF($C1494="","",IFERROR(INDEX(サイズ換算マスタ!$C$6:$C$8,MATCH($E1494,サイズ換算マスタ!$B$6:$B$8,0)),1))</f>
        <v/>
      </c>
      <c r="G1494" s="38" t="str">
        <f aca="false">IF($C1494="","",SUMIFS(②実績CSV_期間A!$AA$2:$AA$5001,②実績CSV_期間A!$M$2:$M$5001,$C1494))</f>
        <v/>
      </c>
      <c r="H1494" s="38" t="str">
        <f aca="false">IF($C1494="","",SUMIFS(③実績CSV_期間B!$AA$2:$AA$5001,③実績CSV_期間B!$M$2:$M$5001,$C1494))</f>
        <v/>
      </c>
      <c r="I1494" s="38" t="str">
        <f aca="false">IF($C1494="","",SUMIFS(④実績CSV_期間C!$AA$2:$AA$5001,④実績CSV_期間C!$M$2:$M$5001,$C1494))</f>
        <v/>
      </c>
      <c r="J1494" s="38" t="str">
        <f aca="false">IF($C1494="","",N($F1494)*N($G1494))</f>
        <v/>
      </c>
      <c r="K1494" s="38" t="str">
        <f aca="false">IF($C1494="","",N($F1494)*N($H1494))</f>
        <v/>
      </c>
      <c r="L1494" s="38" t="str">
        <f aca="false">IF($C1494="","",N($F1494)*N($I1494))</f>
        <v/>
      </c>
      <c r="M1494" s="37" t="str">
        <f aca="false">IF(OR($C1494="",N(TOP!$C$12)=0),"",N($J1494)/TOP!$C$12)</f>
        <v/>
      </c>
      <c r="N1494" s="37" t="str">
        <f aca="false">IF(OR($C1494="",N(TOP!$C$13)=0),"",N($K1494)/TOP!$C$13)</f>
        <v/>
      </c>
      <c r="O1494" s="37" t="str">
        <f aca="false">IF(OR($C1494="",N(TOP!$C$14)=0),"",N($L1494)/TOP!$C$14)</f>
        <v/>
      </c>
      <c r="P1494" s="42" t="str">
        <f aca="false">IF($C1494="","",IFERROR(CHOOSE(MATCH(TOP!$C$10,{"【期間A】","【期間B】","【期間C】"},0),N($M1494),N($N1494),N($O1494)),0))</f>
        <v/>
      </c>
    </row>
    <row r="1495" customFormat="false" ht="15" hidden="false" customHeight="false" outlineLevel="0" collapsed="false">
      <c r="B1495" s="12" t="n">
        <v>1490</v>
      </c>
      <c r="C1495" s="36" t="str">
        <f aca="false">IF(②実績CSV_期間A!$M1491="","",②実績CSV_期間A!$M1491&amp;"")</f>
        <v/>
      </c>
      <c r="D1495" s="12" t="str">
        <f aca="false">IF($C1495="","",②実績CSV_期間A!$N1491)</f>
        <v/>
      </c>
      <c r="E1495" s="12" t="str">
        <f aca="false">IF($C1495="","",RIGHT($D1495,1))</f>
        <v/>
      </c>
      <c r="F1495" s="41" t="str">
        <f aca="false">IF($C1495="","",IFERROR(INDEX(サイズ換算マスタ!$C$6:$C$8,MATCH($E1495,サイズ換算マスタ!$B$6:$B$8,0)),1))</f>
        <v/>
      </c>
      <c r="G1495" s="38" t="str">
        <f aca="false">IF($C1495="","",SUMIFS(②実績CSV_期間A!$AA$2:$AA$5001,②実績CSV_期間A!$M$2:$M$5001,$C1495))</f>
        <v/>
      </c>
      <c r="H1495" s="38" t="str">
        <f aca="false">IF($C1495="","",SUMIFS(③実績CSV_期間B!$AA$2:$AA$5001,③実績CSV_期間B!$M$2:$M$5001,$C1495))</f>
        <v/>
      </c>
      <c r="I1495" s="38" t="str">
        <f aca="false">IF($C1495="","",SUMIFS(④実績CSV_期間C!$AA$2:$AA$5001,④実績CSV_期間C!$M$2:$M$5001,$C1495))</f>
        <v/>
      </c>
      <c r="J1495" s="38" t="str">
        <f aca="false">IF($C1495="","",N($F1495)*N($G1495))</f>
        <v/>
      </c>
      <c r="K1495" s="38" t="str">
        <f aca="false">IF($C1495="","",N($F1495)*N($H1495))</f>
        <v/>
      </c>
      <c r="L1495" s="38" t="str">
        <f aca="false">IF($C1495="","",N($F1495)*N($I1495))</f>
        <v/>
      </c>
      <c r="M1495" s="37" t="str">
        <f aca="false">IF(OR($C1495="",N(TOP!$C$12)=0),"",N($J1495)/TOP!$C$12)</f>
        <v/>
      </c>
      <c r="N1495" s="37" t="str">
        <f aca="false">IF(OR($C1495="",N(TOP!$C$13)=0),"",N($K1495)/TOP!$C$13)</f>
        <v/>
      </c>
      <c r="O1495" s="37" t="str">
        <f aca="false">IF(OR($C1495="",N(TOP!$C$14)=0),"",N($L1495)/TOP!$C$14)</f>
        <v/>
      </c>
      <c r="P1495" s="42" t="str">
        <f aca="false">IF($C1495="","",IFERROR(CHOOSE(MATCH(TOP!$C$10,{"【期間A】","【期間B】","【期間C】"},0),N($M1495),N($N1495),N($O1495)),0))</f>
        <v/>
      </c>
    </row>
    <row r="1496" customFormat="false" ht="15" hidden="false" customHeight="false" outlineLevel="0" collapsed="false">
      <c r="B1496" s="12" t="n">
        <v>1491</v>
      </c>
      <c r="C1496" s="36" t="str">
        <f aca="false">IF(②実績CSV_期間A!$M1492="","",②実績CSV_期間A!$M1492&amp;"")</f>
        <v/>
      </c>
      <c r="D1496" s="12" t="str">
        <f aca="false">IF($C1496="","",②実績CSV_期間A!$N1492)</f>
        <v/>
      </c>
      <c r="E1496" s="12" t="str">
        <f aca="false">IF($C1496="","",RIGHT($D1496,1))</f>
        <v/>
      </c>
      <c r="F1496" s="41" t="str">
        <f aca="false">IF($C1496="","",IFERROR(INDEX(サイズ換算マスタ!$C$6:$C$8,MATCH($E1496,サイズ換算マスタ!$B$6:$B$8,0)),1))</f>
        <v/>
      </c>
      <c r="G1496" s="38" t="str">
        <f aca="false">IF($C1496="","",SUMIFS(②実績CSV_期間A!$AA$2:$AA$5001,②実績CSV_期間A!$M$2:$M$5001,$C1496))</f>
        <v/>
      </c>
      <c r="H1496" s="38" t="str">
        <f aca="false">IF($C1496="","",SUMIFS(③実績CSV_期間B!$AA$2:$AA$5001,③実績CSV_期間B!$M$2:$M$5001,$C1496))</f>
        <v/>
      </c>
      <c r="I1496" s="38" t="str">
        <f aca="false">IF($C1496="","",SUMIFS(④実績CSV_期間C!$AA$2:$AA$5001,④実績CSV_期間C!$M$2:$M$5001,$C1496))</f>
        <v/>
      </c>
      <c r="J1496" s="38" t="str">
        <f aca="false">IF($C1496="","",N($F1496)*N($G1496))</f>
        <v/>
      </c>
      <c r="K1496" s="38" t="str">
        <f aca="false">IF($C1496="","",N($F1496)*N($H1496))</f>
        <v/>
      </c>
      <c r="L1496" s="38" t="str">
        <f aca="false">IF($C1496="","",N($F1496)*N($I1496))</f>
        <v/>
      </c>
      <c r="M1496" s="37" t="str">
        <f aca="false">IF(OR($C1496="",N(TOP!$C$12)=0),"",N($J1496)/TOP!$C$12)</f>
        <v/>
      </c>
      <c r="N1496" s="37" t="str">
        <f aca="false">IF(OR($C1496="",N(TOP!$C$13)=0),"",N($K1496)/TOP!$C$13)</f>
        <v/>
      </c>
      <c r="O1496" s="37" t="str">
        <f aca="false">IF(OR($C1496="",N(TOP!$C$14)=0),"",N($L1496)/TOP!$C$14)</f>
        <v/>
      </c>
      <c r="P1496" s="42" t="str">
        <f aca="false">IF($C1496="","",IFERROR(CHOOSE(MATCH(TOP!$C$10,{"【期間A】","【期間B】","【期間C】"},0),N($M1496),N($N1496),N($O1496)),0))</f>
        <v/>
      </c>
    </row>
    <row r="1497" customFormat="false" ht="15" hidden="false" customHeight="false" outlineLevel="0" collapsed="false">
      <c r="B1497" s="12" t="n">
        <v>1492</v>
      </c>
      <c r="C1497" s="36" t="str">
        <f aca="false">IF(②実績CSV_期間A!$M1493="","",②実績CSV_期間A!$M1493&amp;"")</f>
        <v/>
      </c>
      <c r="D1497" s="12" t="str">
        <f aca="false">IF($C1497="","",②実績CSV_期間A!$N1493)</f>
        <v/>
      </c>
      <c r="E1497" s="12" t="str">
        <f aca="false">IF($C1497="","",RIGHT($D1497,1))</f>
        <v/>
      </c>
      <c r="F1497" s="41" t="str">
        <f aca="false">IF($C1497="","",IFERROR(INDEX(サイズ換算マスタ!$C$6:$C$8,MATCH($E1497,サイズ換算マスタ!$B$6:$B$8,0)),1))</f>
        <v/>
      </c>
      <c r="G1497" s="38" t="str">
        <f aca="false">IF($C1497="","",SUMIFS(②実績CSV_期間A!$AA$2:$AA$5001,②実績CSV_期間A!$M$2:$M$5001,$C1497))</f>
        <v/>
      </c>
      <c r="H1497" s="38" t="str">
        <f aca="false">IF($C1497="","",SUMIFS(③実績CSV_期間B!$AA$2:$AA$5001,③実績CSV_期間B!$M$2:$M$5001,$C1497))</f>
        <v/>
      </c>
      <c r="I1497" s="38" t="str">
        <f aca="false">IF($C1497="","",SUMIFS(④実績CSV_期間C!$AA$2:$AA$5001,④実績CSV_期間C!$M$2:$M$5001,$C1497))</f>
        <v/>
      </c>
      <c r="J1497" s="38" t="str">
        <f aca="false">IF($C1497="","",N($F1497)*N($G1497))</f>
        <v/>
      </c>
      <c r="K1497" s="38" t="str">
        <f aca="false">IF($C1497="","",N($F1497)*N($H1497))</f>
        <v/>
      </c>
      <c r="L1497" s="38" t="str">
        <f aca="false">IF($C1497="","",N($F1497)*N($I1497))</f>
        <v/>
      </c>
      <c r="M1497" s="37" t="str">
        <f aca="false">IF(OR($C1497="",N(TOP!$C$12)=0),"",N($J1497)/TOP!$C$12)</f>
        <v/>
      </c>
      <c r="N1497" s="37" t="str">
        <f aca="false">IF(OR($C1497="",N(TOP!$C$13)=0),"",N($K1497)/TOP!$C$13)</f>
        <v/>
      </c>
      <c r="O1497" s="37" t="str">
        <f aca="false">IF(OR($C1497="",N(TOP!$C$14)=0),"",N($L1497)/TOP!$C$14)</f>
        <v/>
      </c>
      <c r="P1497" s="42" t="str">
        <f aca="false">IF($C1497="","",IFERROR(CHOOSE(MATCH(TOP!$C$10,{"【期間A】","【期間B】","【期間C】"},0),N($M1497),N($N1497),N($O1497)),0))</f>
        <v/>
      </c>
    </row>
    <row r="1498" customFormat="false" ht="15" hidden="false" customHeight="false" outlineLevel="0" collapsed="false">
      <c r="B1498" s="12" t="n">
        <v>1493</v>
      </c>
      <c r="C1498" s="36" t="str">
        <f aca="false">IF(②実績CSV_期間A!$M1494="","",②実績CSV_期間A!$M1494&amp;"")</f>
        <v/>
      </c>
      <c r="D1498" s="12" t="str">
        <f aca="false">IF($C1498="","",②実績CSV_期間A!$N1494)</f>
        <v/>
      </c>
      <c r="E1498" s="12" t="str">
        <f aca="false">IF($C1498="","",RIGHT($D1498,1))</f>
        <v/>
      </c>
      <c r="F1498" s="41" t="str">
        <f aca="false">IF($C1498="","",IFERROR(INDEX(サイズ換算マスタ!$C$6:$C$8,MATCH($E1498,サイズ換算マスタ!$B$6:$B$8,0)),1))</f>
        <v/>
      </c>
      <c r="G1498" s="38" t="str">
        <f aca="false">IF($C1498="","",SUMIFS(②実績CSV_期間A!$AA$2:$AA$5001,②実績CSV_期間A!$M$2:$M$5001,$C1498))</f>
        <v/>
      </c>
      <c r="H1498" s="38" t="str">
        <f aca="false">IF($C1498="","",SUMIFS(③実績CSV_期間B!$AA$2:$AA$5001,③実績CSV_期間B!$M$2:$M$5001,$C1498))</f>
        <v/>
      </c>
      <c r="I1498" s="38" t="str">
        <f aca="false">IF($C1498="","",SUMIFS(④実績CSV_期間C!$AA$2:$AA$5001,④実績CSV_期間C!$M$2:$M$5001,$C1498))</f>
        <v/>
      </c>
      <c r="J1498" s="38" t="str">
        <f aca="false">IF($C1498="","",N($F1498)*N($G1498))</f>
        <v/>
      </c>
      <c r="K1498" s="38" t="str">
        <f aca="false">IF($C1498="","",N($F1498)*N($H1498))</f>
        <v/>
      </c>
      <c r="L1498" s="38" t="str">
        <f aca="false">IF($C1498="","",N($F1498)*N($I1498))</f>
        <v/>
      </c>
      <c r="M1498" s="37" t="str">
        <f aca="false">IF(OR($C1498="",N(TOP!$C$12)=0),"",N($J1498)/TOP!$C$12)</f>
        <v/>
      </c>
      <c r="N1498" s="37" t="str">
        <f aca="false">IF(OR($C1498="",N(TOP!$C$13)=0),"",N($K1498)/TOP!$C$13)</f>
        <v/>
      </c>
      <c r="O1498" s="37" t="str">
        <f aca="false">IF(OR($C1498="",N(TOP!$C$14)=0),"",N($L1498)/TOP!$C$14)</f>
        <v/>
      </c>
      <c r="P1498" s="42" t="str">
        <f aca="false">IF($C1498="","",IFERROR(CHOOSE(MATCH(TOP!$C$10,{"【期間A】","【期間B】","【期間C】"},0),N($M1498),N($N1498),N($O1498)),0))</f>
        <v/>
      </c>
    </row>
    <row r="1499" customFormat="false" ht="15" hidden="false" customHeight="false" outlineLevel="0" collapsed="false">
      <c r="B1499" s="12" t="n">
        <v>1494</v>
      </c>
      <c r="C1499" s="36" t="str">
        <f aca="false">IF(②実績CSV_期間A!$M1495="","",②実績CSV_期間A!$M1495&amp;"")</f>
        <v/>
      </c>
      <c r="D1499" s="12" t="str">
        <f aca="false">IF($C1499="","",②実績CSV_期間A!$N1495)</f>
        <v/>
      </c>
      <c r="E1499" s="12" t="str">
        <f aca="false">IF($C1499="","",RIGHT($D1499,1))</f>
        <v/>
      </c>
      <c r="F1499" s="41" t="str">
        <f aca="false">IF($C1499="","",IFERROR(INDEX(サイズ換算マスタ!$C$6:$C$8,MATCH($E1499,サイズ換算マスタ!$B$6:$B$8,0)),1))</f>
        <v/>
      </c>
      <c r="G1499" s="38" t="str">
        <f aca="false">IF($C1499="","",SUMIFS(②実績CSV_期間A!$AA$2:$AA$5001,②実績CSV_期間A!$M$2:$M$5001,$C1499))</f>
        <v/>
      </c>
      <c r="H1499" s="38" t="str">
        <f aca="false">IF($C1499="","",SUMIFS(③実績CSV_期間B!$AA$2:$AA$5001,③実績CSV_期間B!$M$2:$M$5001,$C1499))</f>
        <v/>
      </c>
      <c r="I1499" s="38" t="str">
        <f aca="false">IF($C1499="","",SUMIFS(④実績CSV_期間C!$AA$2:$AA$5001,④実績CSV_期間C!$M$2:$M$5001,$C1499))</f>
        <v/>
      </c>
      <c r="J1499" s="38" t="str">
        <f aca="false">IF($C1499="","",N($F1499)*N($G1499))</f>
        <v/>
      </c>
      <c r="K1499" s="38" t="str">
        <f aca="false">IF($C1499="","",N($F1499)*N($H1499))</f>
        <v/>
      </c>
      <c r="L1499" s="38" t="str">
        <f aca="false">IF($C1499="","",N($F1499)*N($I1499))</f>
        <v/>
      </c>
      <c r="M1499" s="37" t="str">
        <f aca="false">IF(OR($C1499="",N(TOP!$C$12)=0),"",N($J1499)/TOP!$C$12)</f>
        <v/>
      </c>
      <c r="N1499" s="37" t="str">
        <f aca="false">IF(OR($C1499="",N(TOP!$C$13)=0),"",N($K1499)/TOP!$C$13)</f>
        <v/>
      </c>
      <c r="O1499" s="37" t="str">
        <f aca="false">IF(OR($C1499="",N(TOP!$C$14)=0),"",N($L1499)/TOP!$C$14)</f>
        <v/>
      </c>
      <c r="P1499" s="42" t="str">
        <f aca="false">IF($C1499="","",IFERROR(CHOOSE(MATCH(TOP!$C$10,{"【期間A】","【期間B】","【期間C】"},0),N($M1499),N($N1499),N($O1499)),0))</f>
        <v/>
      </c>
    </row>
    <row r="1500" customFormat="false" ht="15" hidden="false" customHeight="false" outlineLevel="0" collapsed="false">
      <c r="B1500" s="12" t="n">
        <v>1495</v>
      </c>
      <c r="C1500" s="36" t="str">
        <f aca="false">IF(②実績CSV_期間A!$M1496="","",②実績CSV_期間A!$M1496&amp;"")</f>
        <v/>
      </c>
      <c r="D1500" s="12" t="str">
        <f aca="false">IF($C1500="","",②実績CSV_期間A!$N1496)</f>
        <v/>
      </c>
      <c r="E1500" s="12" t="str">
        <f aca="false">IF($C1500="","",RIGHT($D1500,1))</f>
        <v/>
      </c>
      <c r="F1500" s="41" t="str">
        <f aca="false">IF($C1500="","",IFERROR(INDEX(サイズ換算マスタ!$C$6:$C$8,MATCH($E1500,サイズ換算マスタ!$B$6:$B$8,0)),1))</f>
        <v/>
      </c>
      <c r="G1500" s="38" t="str">
        <f aca="false">IF($C1500="","",SUMIFS(②実績CSV_期間A!$AA$2:$AA$5001,②実績CSV_期間A!$M$2:$M$5001,$C1500))</f>
        <v/>
      </c>
      <c r="H1500" s="38" t="str">
        <f aca="false">IF($C1500="","",SUMIFS(③実績CSV_期間B!$AA$2:$AA$5001,③実績CSV_期間B!$M$2:$M$5001,$C1500))</f>
        <v/>
      </c>
      <c r="I1500" s="38" t="str">
        <f aca="false">IF($C1500="","",SUMIFS(④実績CSV_期間C!$AA$2:$AA$5001,④実績CSV_期間C!$M$2:$M$5001,$C1500))</f>
        <v/>
      </c>
      <c r="J1500" s="38" t="str">
        <f aca="false">IF($C1500="","",N($F1500)*N($G1500))</f>
        <v/>
      </c>
      <c r="K1500" s="38" t="str">
        <f aca="false">IF($C1500="","",N($F1500)*N($H1500))</f>
        <v/>
      </c>
      <c r="L1500" s="38" t="str">
        <f aca="false">IF($C1500="","",N($F1500)*N($I1500))</f>
        <v/>
      </c>
      <c r="M1500" s="37" t="str">
        <f aca="false">IF(OR($C1500="",N(TOP!$C$12)=0),"",N($J1500)/TOP!$C$12)</f>
        <v/>
      </c>
      <c r="N1500" s="37" t="str">
        <f aca="false">IF(OR($C1500="",N(TOP!$C$13)=0),"",N($K1500)/TOP!$C$13)</f>
        <v/>
      </c>
      <c r="O1500" s="37" t="str">
        <f aca="false">IF(OR($C1500="",N(TOP!$C$14)=0),"",N($L1500)/TOP!$C$14)</f>
        <v/>
      </c>
      <c r="P1500" s="42" t="str">
        <f aca="false">IF($C1500="","",IFERROR(CHOOSE(MATCH(TOP!$C$10,{"【期間A】","【期間B】","【期間C】"},0),N($M1500),N($N1500),N($O1500)),0))</f>
        <v/>
      </c>
    </row>
    <row r="1501" customFormat="false" ht="15" hidden="false" customHeight="false" outlineLevel="0" collapsed="false">
      <c r="B1501" s="12" t="n">
        <v>1496</v>
      </c>
      <c r="C1501" s="36" t="str">
        <f aca="false">IF(②実績CSV_期間A!$M1497="","",②実績CSV_期間A!$M1497&amp;"")</f>
        <v/>
      </c>
      <c r="D1501" s="12" t="str">
        <f aca="false">IF($C1501="","",②実績CSV_期間A!$N1497)</f>
        <v/>
      </c>
      <c r="E1501" s="12" t="str">
        <f aca="false">IF($C1501="","",RIGHT($D1501,1))</f>
        <v/>
      </c>
      <c r="F1501" s="41" t="str">
        <f aca="false">IF($C1501="","",IFERROR(INDEX(サイズ換算マスタ!$C$6:$C$8,MATCH($E1501,サイズ換算マスタ!$B$6:$B$8,0)),1))</f>
        <v/>
      </c>
      <c r="G1501" s="38" t="str">
        <f aca="false">IF($C1501="","",SUMIFS(②実績CSV_期間A!$AA$2:$AA$5001,②実績CSV_期間A!$M$2:$M$5001,$C1501))</f>
        <v/>
      </c>
      <c r="H1501" s="38" t="str">
        <f aca="false">IF($C1501="","",SUMIFS(③実績CSV_期間B!$AA$2:$AA$5001,③実績CSV_期間B!$M$2:$M$5001,$C1501))</f>
        <v/>
      </c>
      <c r="I1501" s="38" t="str">
        <f aca="false">IF($C1501="","",SUMIFS(④実績CSV_期間C!$AA$2:$AA$5001,④実績CSV_期間C!$M$2:$M$5001,$C1501))</f>
        <v/>
      </c>
      <c r="J1501" s="38" t="str">
        <f aca="false">IF($C1501="","",N($F1501)*N($G1501))</f>
        <v/>
      </c>
      <c r="K1501" s="38" t="str">
        <f aca="false">IF($C1501="","",N($F1501)*N($H1501))</f>
        <v/>
      </c>
      <c r="L1501" s="38" t="str">
        <f aca="false">IF($C1501="","",N($F1501)*N($I1501))</f>
        <v/>
      </c>
      <c r="M1501" s="37" t="str">
        <f aca="false">IF(OR($C1501="",N(TOP!$C$12)=0),"",N($J1501)/TOP!$C$12)</f>
        <v/>
      </c>
      <c r="N1501" s="37" t="str">
        <f aca="false">IF(OR($C1501="",N(TOP!$C$13)=0),"",N($K1501)/TOP!$C$13)</f>
        <v/>
      </c>
      <c r="O1501" s="37" t="str">
        <f aca="false">IF(OR($C1501="",N(TOP!$C$14)=0),"",N($L1501)/TOP!$C$14)</f>
        <v/>
      </c>
      <c r="P1501" s="42" t="str">
        <f aca="false">IF($C1501="","",IFERROR(CHOOSE(MATCH(TOP!$C$10,{"【期間A】","【期間B】","【期間C】"},0),N($M1501),N($N1501),N($O1501)),0))</f>
        <v/>
      </c>
    </row>
    <row r="1502" customFormat="false" ht="15" hidden="false" customHeight="false" outlineLevel="0" collapsed="false">
      <c r="B1502" s="12" t="n">
        <v>1497</v>
      </c>
      <c r="C1502" s="36" t="str">
        <f aca="false">IF(②実績CSV_期間A!$M1498="","",②実績CSV_期間A!$M1498&amp;"")</f>
        <v/>
      </c>
      <c r="D1502" s="12" t="str">
        <f aca="false">IF($C1502="","",②実績CSV_期間A!$N1498)</f>
        <v/>
      </c>
      <c r="E1502" s="12" t="str">
        <f aca="false">IF($C1502="","",RIGHT($D1502,1))</f>
        <v/>
      </c>
      <c r="F1502" s="41" t="str">
        <f aca="false">IF($C1502="","",IFERROR(INDEX(サイズ換算マスタ!$C$6:$C$8,MATCH($E1502,サイズ換算マスタ!$B$6:$B$8,0)),1))</f>
        <v/>
      </c>
      <c r="G1502" s="38" t="str">
        <f aca="false">IF($C1502="","",SUMIFS(②実績CSV_期間A!$AA$2:$AA$5001,②実績CSV_期間A!$M$2:$M$5001,$C1502))</f>
        <v/>
      </c>
      <c r="H1502" s="38" t="str">
        <f aca="false">IF($C1502="","",SUMIFS(③実績CSV_期間B!$AA$2:$AA$5001,③実績CSV_期間B!$M$2:$M$5001,$C1502))</f>
        <v/>
      </c>
      <c r="I1502" s="38" t="str">
        <f aca="false">IF($C1502="","",SUMIFS(④実績CSV_期間C!$AA$2:$AA$5001,④実績CSV_期間C!$M$2:$M$5001,$C1502))</f>
        <v/>
      </c>
      <c r="J1502" s="38" t="str">
        <f aca="false">IF($C1502="","",N($F1502)*N($G1502))</f>
        <v/>
      </c>
      <c r="K1502" s="38" t="str">
        <f aca="false">IF($C1502="","",N($F1502)*N($H1502))</f>
        <v/>
      </c>
      <c r="L1502" s="38" t="str">
        <f aca="false">IF($C1502="","",N($F1502)*N($I1502))</f>
        <v/>
      </c>
      <c r="M1502" s="37" t="str">
        <f aca="false">IF(OR($C1502="",N(TOP!$C$12)=0),"",N($J1502)/TOP!$C$12)</f>
        <v/>
      </c>
      <c r="N1502" s="37" t="str">
        <f aca="false">IF(OR($C1502="",N(TOP!$C$13)=0),"",N($K1502)/TOP!$C$13)</f>
        <v/>
      </c>
      <c r="O1502" s="37" t="str">
        <f aca="false">IF(OR($C1502="",N(TOP!$C$14)=0),"",N($L1502)/TOP!$C$14)</f>
        <v/>
      </c>
      <c r="P1502" s="42" t="str">
        <f aca="false">IF($C1502="","",IFERROR(CHOOSE(MATCH(TOP!$C$10,{"【期間A】","【期間B】","【期間C】"},0),N($M1502),N($N1502),N($O1502)),0))</f>
        <v/>
      </c>
    </row>
    <row r="1503" customFormat="false" ht="15" hidden="false" customHeight="false" outlineLevel="0" collapsed="false">
      <c r="B1503" s="12" t="n">
        <v>1498</v>
      </c>
      <c r="C1503" s="36" t="str">
        <f aca="false">IF(②実績CSV_期間A!$M1499="","",②実績CSV_期間A!$M1499&amp;"")</f>
        <v/>
      </c>
      <c r="D1503" s="12" t="str">
        <f aca="false">IF($C1503="","",②実績CSV_期間A!$N1499)</f>
        <v/>
      </c>
      <c r="E1503" s="12" t="str">
        <f aca="false">IF($C1503="","",RIGHT($D1503,1))</f>
        <v/>
      </c>
      <c r="F1503" s="41" t="str">
        <f aca="false">IF($C1503="","",IFERROR(INDEX(サイズ換算マスタ!$C$6:$C$8,MATCH($E1503,サイズ換算マスタ!$B$6:$B$8,0)),1))</f>
        <v/>
      </c>
      <c r="G1503" s="38" t="str">
        <f aca="false">IF($C1503="","",SUMIFS(②実績CSV_期間A!$AA$2:$AA$5001,②実績CSV_期間A!$M$2:$M$5001,$C1503))</f>
        <v/>
      </c>
      <c r="H1503" s="38" t="str">
        <f aca="false">IF($C1503="","",SUMIFS(③実績CSV_期間B!$AA$2:$AA$5001,③実績CSV_期間B!$M$2:$M$5001,$C1503))</f>
        <v/>
      </c>
      <c r="I1503" s="38" t="str">
        <f aca="false">IF($C1503="","",SUMIFS(④実績CSV_期間C!$AA$2:$AA$5001,④実績CSV_期間C!$M$2:$M$5001,$C1503))</f>
        <v/>
      </c>
      <c r="J1503" s="38" t="str">
        <f aca="false">IF($C1503="","",N($F1503)*N($G1503))</f>
        <v/>
      </c>
      <c r="K1503" s="38" t="str">
        <f aca="false">IF($C1503="","",N($F1503)*N($H1503))</f>
        <v/>
      </c>
      <c r="L1503" s="38" t="str">
        <f aca="false">IF($C1503="","",N($F1503)*N($I1503))</f>
        <v/>
      </c>
      <c r="M1503" s="37" t="str">
        <f aca="false">IF(OR($C1503="",N(TOP!$C$12)=0),"",N($J1503)/TOP!$C$12)</f>
        <v/>
      </c>
      <c r="N1503" s="37" t="str">
        <f aca="false">IF(OR($C1503="",N(TOP!$C$13)=0),"",N($K1503)/TOP!$C$13)</f>
        <v/>
      </c>
      <c r="O1503" s="37" t="str">
        <f aca="false">IF(OR($C1503="",N(TOP!$C$14)=0),"",N($L1503)/TOP!$C$14)</f>
        <v/>
      </c>
      <c r="P1503" s="42" t="str">
        <f aca="false">IF($C1503="","",IFERROR(CHOOSE(MATCH(TOP!$C$10,{"【期間A】","【期間B】","【期間C】"},0),N($M1503),N($N1503),N($O1503)),0))</f>
        <v/>
      </c>
    </row>
    <row r="1504" customFormat="false" ht="15" hidden="false" customHeight="false" outlineLevel="0" collapsed="false">
      <c r="B1504" s="12" t="n">
        <v>1499</v>
      </c>
      <c r="C1504" s="36" t="str">
        <f aca="false">IF(②実績CSV_期間A!$M1500="","",②実績CSV_期間A!$M1500&amp;"")</f>
        <v/>
      </c>
      <c r="D1504" s="12" t="str">
        <f aca="false">IF($C1504="","",②実績CSV_期間A!$N1500)</f>
        <v/>
      </c>
      <c r="E1504" s="12" t="str">
        <f aca="false">IF($C1504="","",RIGHT($D1504,1))</f>
        <v/>
      </c>
      <c r="F1504" s="41" t="str">
        <f aca="false">IF($C1504="","",IFERROR(INDEX(サイズ換算マスタ!$C$6:$C$8,MATCH($E1504,サイズ換算マスタ!$B$6:$B$8,0)),1))</f>
        <v/>
      </c>
      <c r="G1504" s="38" t="str">
        <f aca="false">IF($C1504="","",SUMIFS(②実績CSV_期間A!$AA$2:$AA$5001,②実績CSV_期間A!$M$2:$M$5001,$C1504))</f>
        <v/>
      </c>
      <c r="H1504" s="38" t="str">
        <f aca="false">IF($C1504="","",SUMIFS(③実績CSV_期間B!$AA$2:$AA$5001,③実績CSV_期間B!$M$2:$M$5001,$C1504))</f>
        <v/>
      </c>
      <c r="I1504" s="38" t="str">
        <f aca="false">IF($C1504="","",SUMIFS(④実績CSV_期間C!$AA$2:$AA$5001,④実績CSV_期間C!$M$2:$M$5001,$C1504))</f>
        <v/>
      </c>
      <c r="J1504" s="38" t="str">
        <f aca="false">IF($C1504="","",N($F1504)*N($G1504))</f>
        <v/>
      </c>
      <c r="K1504" s="38" t="str">
        <f aca="false">IF($C1504="","",N($F1504)*N($H1504))</f>
        <v/>
      </c>
      <c r="L1504" s="38" t="str">
        <f aca="false">IF($C1504="","",N($F1504)*N($I1504))</f>
        <v/>
      </c>
      <c r="M1504" s="37" t="str">
        <f aca="false">IF(OR($C1504="",N(TOP!$C$12)=0),"",N($J1504)/TOP!$C$12)</f>
        <v/>
      </c>
      <c r="N1504" s="37" t="str">
        <f aca="false">IF(OR($C1504="",N(TOP!$C$13)=0),"",N($K1504)/TOP!$C$13)</f>
        <v/>
      </c>
      <c r="O1504" s="37" t="str">
        <f aca="false">IF(OR($C1504="",N(TOP!$C$14)=0),"",N($L1504)/TOP!$C$14)</f>
        <v/>
      </c>
      <c r="P1504" s="42" t="str">
        <f aca="false">IF($C1504="","",IFERROR(CHOOSE(MATCH(TOP!$C$10,{"【期間A】","【期間B】","【期間C】"},0),N($M1504),N($N1504),N($O1504)),0))</f>
        <v/>
      </c>
    </row>
    <row r="1505" customFormat="false" ht="15" hidden="false" customHeight="false" outlineLevel="0" collapsed="false">
      <c r="B1505" s="12" t="n">
        <v>1500</v>
      </c>
      <c r="C1505" s="36" t="str">
        <f aca="false">IF(②実績CSV_期間A!$M1501="","",②実績CSV_期間A!$M1501&amp;"")</f>
        <v/>
      </c>
      <c r="D1505" s="12" t="str">
        <f aca="false">IF($C1505="","",②実績CSV_期間A!$N1501)</f>
        <v/>
      </c>
      <c r="E1505" s="12" t="str">
        <f aca="false">IF($C1505="","",RIGHT($D1505,1))</f>
        <v/>
      </c>
      <c r="F1505" s="41" t="str">
        <f aca="false">IF($C1505="","",IFERROR(INDEX(サイズ換算マスタ!$C$6:$C$8,MATCH($E1505,サイズ換算マスタ!$B$6:$B$8,0)),1))</f>
        <v/>
      </c>
      <c r="G1505" s="38" t="str">
        <f aca="false">IF($C1505="","",SUMIFS(②実績CSV_期間A!$AA$2:$AA$5001,②実績CSV_期間A!$M$2:$M$5001,$C1505))</f>
        <v/>
      </c>
      <c r="H1505" s="38" t="str">
        <f aca="false">IF($C1505="","",SUMIFS(③実績CSV_期間B!$AA$2:$AA$5001,③実績CSV_期間B!$M$2:$M$5001,$C1505))</f>
        <v/>
      </c>
      <c r="I1505" s="38" t="str">
        <f aca="false">IF($C1505="","",SUMIFS(④実績CSV_期間C!$AA$2:$AA$5001,④実績CSV_期間C!$M$2:$M$5001,$C1505))</f>
        <v/>
      </c>
      <c r="J1505" s="38" t="str">
        <f aca="false">IF($C1505="","",N($F1505)*N($G1505))</f>
        <v/>
      </c>
      <c r="K1505" s="38" t="str">
        <f aca="false">IF($C1505="","",N($F1505)*N($H1505))</f>
        <v/>
      </c>
      <c r="L1505" s="38" t="str">
        <f aca="false">IF($C1505="","",N($F1505)*N($I1505))</f>
        <v/>
      </c>
      <c r="M1505" s="37" t="str">
        <f aca="false">IF(OR($C1505="",N(TOP!$C$12)=0),"",N($J1505)/TOP!$C$12)</f>
        <v/>
      </c>
      <c r="N1505" s="37" t="str">
        <f aca="false">IF(OR($C1505="",N(TOP!$C$13)=0),"",N($K1505)/TOP!$C$13)</f>
        <v/>
      </c>
      <c r="O1505" s="37" t="str">
        <f aca="false">IF(OR($C1505="",N(TOP!$C$14)=0),"",N($L1505)/TOP!$C$14)</f>
        <v/>
      </c>
      <c r="P1505" s="42" t="str">
        <f aca="false">IF($C1505="","",IFERROR(CHOOSE(MATCH(TOP!$C$10,{"【期間A】","【期間B】","【期間C】"},0),N($M1505),N($N1505),N($O1505)),0))</f>
        <v/>
      </c>
    </row>
    <row r="1506" customFormat="false" ht="15" hidden="false" customHeight="false" outlineLevel="0" collapsed="false">
      <c r="B1506" s="12" t="n">
        <v>1501</v>
      </c>
      <c r="C1506" s="36" t="str">
        <f aca="false">IF(②実績CSV_期間A!$M1502="","",②実績CSV_期間A!$M1502&amp;"")</f>
        <v/>
      </c>
      <c r="D1506" s="12" t="str">
        <f aca="false">IF($C1506="","",②実績CSV_期間A!$N1502)</f>
        <v/>
      </c>
      <c r="E1506" s="12" t="str">
        <f aca="false">IF($C1506="","",RIGHT($D1506,1))</f>
        <v/>
      </c>
      <c r="F1506" s="41" t="str">
        <f aca="false">IF($C1506="","",IFERROR(INDEX(サイズ換算マスタ!$C$6:$C$8,MATCH($E1506,サイズ換算マスタ!$B$6:$B$8,0)),1))</f>
        <v/>
      </c>
      <c r="G1506" s="38" t="str">
        <f aca="false">IF($C1506="","",SUMIFS(②実績CSV_期間A!$AA$2:$AA$5001,②実績CSV_期間A!$M$2:$M$5001,$C1506))</f>
        <v/>
      </c>
      <c r="H1506" s="38" t="str">
        <f aca="false">IF($C1506="","",SUMIFS(③実績CSV_期間B!$AA$2:$AA$5001,③実績CSV_期間B!$M$2:$M$5001,$C1506))</f>
        <v/>
      </c>
      <c r="I1506" s="38" t="str">
        <f aca="false">IF($C1506="","",SUMIFS(④実績CSV_期間C!$AA$2:$AA$5001,④実績CSV_期間C!$M$2:$M$5001,$C1506))</f>
        <v/>
      </c>
      <c r="J1506" s="38" t="str">
        <f aca="false">IF($C1506="","",N($F1506)*N($G1506))</f>
        <v/>
      </c>
      <c r="K1506" s="38" t="str">
        <f aca="false">IF($C1506="","",N($F1506)*N($H1506))</f>
        <v/>
      </c>
      <c r="L1506" s="38" t="str">
        <f aca="false">IF($C1506="","",N($F1506)*N($I1506))</f>
        <v/>
      </c>
      <c r="M1506" s="37" t="str">
        <f aca="false">IF(OR($C1506="",N(TOP!$C$12)=0),"",N($J1506)/TOP!$C$12)</f>
        <v/>
      </c>
      <c r="N1506" s="37" t="str">
        <f aca="false">IF(OR($C1506="",N(TOP!$C$13)=0),"",N($K1506)/TOP!$C$13)</f>
        <v/>
      </c>
      <c r="O1506" s="37" t="str">
        <f aca="false">IF(OR($C1506="",N(TOP!$C$14)=0),"",N($L1506)/TOP!$C$14)</f>
        <v/>
      </c>
      <c r="P1506" s="42" t="str">
        <f aca="false">IF($C1506="","",IFERROR(CHOOSE(MATCH(TOP!$C$10,{"【期間A】","【期間B】","【期間C】"},0),N($M1506),N($N1506),N($O1506)),0))</f>
        <v/>
      </c>
    </row>
    <row r="1507" customFormat="false" ht="15" hidden="false" customHeight="false" outlineLevel="0" collapsed="false">
      <c r="B1507" s="12" t="n">
        <v>1502</v>
      </c>
      <c r="C1507" s="36" t="str">
        <f aca="false">IF(②実績CSV_期間A!$M1503="","",②実績CSV_期間A!$M1503&amp;"")</f>
        <v/>
      </c>
      <c r="D1507" s="12" t="str">
        <f aca="false">IF($C1507="","",②実績CSV_期間A!$N1503)</f>
        <v/>
      </c>
      <c r="E1507" s="12" t="str">
        <f aca="false">IF($C1507="","",RIGHT($D1507,1))</f>
        <v/>
      </c>
      <c r="F1507" s="41" t="str">
        <f aca="false">IF($C1507="","",IFERROR(INDEX(サイズ換算マスタ!$C$6:$C$8,MATCH($E1507,サイズ換算マスタ!$B$6:$B$8,0)),1))</f>
        <v/>
      </c>
      <c r="G1507" s="38" t="str">
        <f aca="false">IF($C1507="","",SUMIFS(②実績CSV_期間A!$AA$2:$AA$5001,②実績CSV_期間A!$M$2:$M$5001,$C1507))</f>
        <v/>
      </c>
      <c r="H1507" s="38" t="str">
        <f aca="false">IF($C1507="","",SUMIFS(③実績CSV_期間B!$AA$2:$AA$5001,③実績CSV_期間B!$M$2:$M$5001,$C1507))</f>
        <v/>
      </c>
      <c r="I1507" s="38" t="str">
        <f aca="false">IF($C1507="","",SUMIFS(④実績CSV_期間C!$AA$2:$AA$5001,④実績CSV_期間C!$M$2:$M$5001,$C1507))</f>
        <v/>
      </c>
      <c r="J1507" s="38" t="str">
        <f aca="false">IF($C1507="","",N($F1507)*N($G1507))</f>
        <v/>
      </c>
      <c r="K1507" s="38" t="str">
        <f aca="false">IF($C1507="","",N($F1507)*N($H1507))</f>
        <v/>
      </c>
      <c r="L1507" s="38" t="str">
        <f aca="false">IF($C1507="","",N($F1507)*N($I1507))</f>
        <v/>
      </c>
      <c r="M1507" s="37" t="str">
        <f aca="false">IF(OR($C1507="",N(TOP!$C$12)=0),"",N($J1507)/TOP!$C$12)</f>
        <v/>
      </c>
      <c r="N1507" s="37" t="str">
        <f aca="false">IF(OR($C1507="",N(TOP!$C$13)=0),"",N($K1507)/TOP!$C$13)</f>
        <v/>
      </c>
      <c r="O1507" s="37" t="str">
        <f aca="false">IF(OR($C1507="",N(TOP!$C$14)=0),"",N($L1507)/TOP!$C$14)</f>
        <v/>
      </c>
      <c r="P1507" s="42" t="str">
        <f aca="false">IF($C1507="","",IFERROR(CHOOSE(MATCH(TOP!$C$10,{"【期間A】","【期間B】","【期間C】"},0),N($M1507),N($N1507),N($O1507)),0))</f>
        <v/>
      </c>
    </row>
    <row r="1508" customFormat="false" ht="15" hidden="false" customHeight="false" outlineLevel="0" collapsed="false">
      <c r="B1508" s="12" t="n">
        <v>1503</v>
      </c>
      <c r="C1508" s="36" t="str">
        <f aca="false">IF(②実績CSV_期間A!$M1504="","",②実績CSV_期間A!$M1504&amp;"")</f>
        <v/>
      </c>
      <c r="D1508" s="12" t="str">
        <f aca="false">IF($C1508="","",②実績CSV_期間A!$N1504)</f>
        <v/>
      </c>
      <c r="E1508" s="12" t="str">
        <f aca="false">IF($C1508="","",RIGHT($D1508,1))</f>
        <v/>
      </c>
      <c r="F1508" s="41" t="str">
        <f aca="false">IF($C1508="","",IFERROR(INDEX(サイズ換算マスタ!$C$6:$C$8,MATCH($E1508,サイズ換算マスタ!$B$6:$B$8,0)),1))</f>
        <v/>
      </c>
      <c r="G1508" s="38" t="str">
        <f aca="false">IF($C1508="","",SUMIFS(②実績CSV_期間A!$AA$2:$AA$5001,②実績CSV_期間A!$M$2:$M$5001,$C1508))</f>
        <v/>
      </c>
      <c r="H1508" s="38" t="str">
        <f aca="false">IF($C1508="","",SUMIFS(③実績CSV_期間B!$AA$2:$AA$5001,③実績CSV_期間B!$M$2:$M$5001,$C1508))</f>
        <v/>
      </c>
      <c r="I1508" s="38" t="str">
        <f aca="false">IF($C1508="","",SUMIFS(④実績CSV_期間C!$AA$2:$AA$5001,④実績CSV_期間C!$M$2:$M$5001,$C1508))</f>
        <v/>
      </c>
      <c r="J1508" s="38" t="str">
        <f aca="false">IF($C1508="","",N($F1508)*N($G1508))</f>
        <v/>
      </c>
      <c r="K1508" s="38" t="str">
        <f aca="false">IF($C1508="","",N($F1508)*N($H1508))</f>
        <v/>
      </c>
      <c r="L1508" s="38" t="str">
        <f aca="false">IF($C1508="","",N($F1508)*N($I1508))</f>
        <v/>
      </c>
      <c r="M1508" s="37" t="str">
        <f aca="false">IF(OR($C1508="",N(TOP!$C$12)=0),"",N($J1508)/TOP!$C$12)</f>
        <v/>
      </c>
      <c r="N1508" s="37" t="str">
        <f aca="false">IF(OR($C1508="",N(TOP!$C$13)=0),"",N($K1508)/TOP!$C$13)</f>
        <v/>
      </c>
      <c r="O1508" s="37" t="str">
        <f aca="false">IF(OR($C1508="",N(TOP!$C$14)=0),"",N($L1508)/TOP!$C$14)</f>
        <v/>
      </c>
      <c r="P1508" s="42" t="str">
        <f aca="false">IF($C1508="","",IFERROR(CHOOSE(MATCH(TOP!$C$10,{"【期間A】","【期間B】","【期間C】"},0),N($M1508),N($N1508),N($O1508)),0))</f>
        <v/>
      </c>
    </row>
    <row r="1509" customFormat="false" ht="15" hidden="false" customHeight="false" outlineLevel="0" collapsed="false">
      <c r="B1509" s="12" t="n">
        <v>1504</v>
      </c>
      <c r="C1509" s="36" t="str">
        <f aca="false">IF(②実績CSV_期間A!$M1505="","",②実績CSV_期間A!$M1505&amp;"")</f>
        <v/>
      </c>
      <c r="D1509" s="12" t="str">
        <f aca="false">IF($C1509="","",②実績CSV_期間A!$N1505)</f>
        <v/>
      </c>
      <c r="E1509" s="12" t="str">
        <f aca="false">IF($C1509="","",RIGHT($D1509,1))</f>
        <v/>
      </c>
      <c r="F1509" s="41" t="str">
        <f aca="false">IF($C1509="","",IFERROR(INDEX(サイズ換算マスタ!$C$6:$C$8,MATCH($E1509,サイズ換算マスタ!$B$6:$B$8,0)),1))</f>
        <v/>
      </c>
      <c r="G1509" s="38" t="str">
        <f aca="false">IF($C1509="","",SUMIFS(②実績CSV_期間A!$AA$2:$AA$5001,②実績CSV_期間A!$M$2:$M$5001,$C1509))</f>
        <v/>
      </c>
      <c r="H1509" s="38" t="str">
        <f aca="false">IF($C1509="","",SUMIFS(③実績CSV_期間B!$AA$2:$AA$5001,③実績CSV_期間B!$M$2:$M$5001,$C1509))</f>
        <v/>
      </c>
      <c r="I1509" s="38" t="str">
        <f aca="false">IF($C1509="","",SUMIFS(④実績CSV_期間C!$AA$2:$AA$5001,④実績CSV_期間C!$M$2:$M$5001,$C1509))</f>
        <v/>
      </c>
      <c r="J1509" s="38" t="str">
        <f aca="false">IF($C1509="","",N($F1509)*N($G1509))</f>
        <v/>
      </c>
      <c r="K1509" s="38" t="str">
        <f aca="false">IF($C1509="","",N($F1509)*N($H1509))</f>
        <v/>
      </c>
      <c r="L1509" s="38" t="str">
        <f aca="false">IF($C1509="","",N($F1509)*N($I1509))</f>
        <v/>
      </c>
      <c r="M1509" s="37" t="str">
        <f aca="false">IF(OR($C1509="",N(TOP!$C$12)=0),"",N($J1509)/TOP!$C$12)</f>
        <v/>
      </c>
      <c r="N1509" s="37" t="str">
        <f aca="false">IF(OR($C1509="",N(TOP!$C$13)=0),"",N($K1509)/TOP!$C$13)</f>
        <v/>
      </c>
      <c r="O1509" s="37" t="str">
        <f aca="false">IF(OR($C1509="",N(TOP!$C$14)=0),"",N($L1509)/TOP!$C$14)</f>
        <v/>
      </c>
      <c r="P1509" s="42" t="str">
        <f aca="false">IF($C1509="","",IFERROR(CHOOSE(MATCH(TOP!$C$10,{"【期間A】","【期間B】","【期間C】"},0),N($M1509),N($N1509),N($O1509)),0))</f>
        <v/>
      </c>
    </row>
    <row r="1510" customFormat="false" ht="15" hidden="false" customHeight="false" outlineLevel="0" collapsed="false">
      <c r="B1510" s="12" t="n">
        <v>1505</v>
      </c>
      <c r="C1510" s="36" t="str">
        <f aca="false">IF(②実績CSV_期間A!$M1506="","",②実績CSV_期間A!$M1506&amp;"")</f>
        <v/>
      </c>
      <c r="D1510" s="12" t="str">
        <f aca="false">IF($C1510="","",②実績CSV_期間A!$N1506)</f>
        <v/>
      </c>
      <c r="E1510" s="12" t="str">
        <f aca="false">IF($C1510="","",RIGHT($D1510,1))</f>
        <v/>
      </c>
      <c r="F1510" s="41" t="str">
        <f aca="false">IF($C1510="","",IFERROR(INDEX(サイズ換算マスタ!$C$6:$C$8,MATCH($E1510,サイズ換算マスタ!$B$6:$B$8,0)),1))</f>
        <v/>
      </c>
      <c r="G1510" s="38" t="str">
        <f aca="false">IF($C1510="","",SUMIFS(②実績CSV_期間A!$AA$2:$AA$5001,②実績CSV_期間A!$M$2:$M$5001,$C1510))</f>
        <v/>
      </c>
      <c r="H1510" s="38" t="str">
        <f aca="false">IF($C1510="","",SUMIFS(③実績CSV_期間B!$AA$2:$AA$5001,③実績CSV_期間B!$M$2:$M$5001,$C1510))</f>
        <v/>
      </c>
      <c r="I1510" s="38" t="str">
        <f aca="false">IF($C1510="","",SUMIFS(④実績CSV_期間C!$AA$2:$AA$5001,④実績CSV_期間C!$M$2:$M$5001,$C1510))</f>
        <v/>
      </c>
      <c r="J1510" s="38" t="str">
        <f aca="false">IF($C1510="","",N($F1510)*N($G1510))</f>
        <v/>
      </c>
      <c r="K1510" s="38" t="str">
        <f aca="false">IF($C1510="","",N($F1510)*N($H1510))</f>
        <v/>
      </c>
      <c r="L1510" s="38" t="str">
        <f aca="false">IF($C1510="","",N($F1510)*N($I1510))</f>
        <v/>
      </c>
      <c r="M1510" s="37" t="str">
        <f aca="false">IF(OR($C1510="",N(TOP!$C$12)=0),"",N($J1510)/TOP!$C$12)</f>
        <v/>
      </c>
      <c r="N1510" s="37" t="str">
        <f aca="false">IF(OR($C1510="",N(TOP!$C$13)=0),"",N($K1510)/TOP!$C$13)</f>
        <v/>
      </c>
      <c r="O1510" s="37" t="str">
        <f aca="false">IF(OR($C1510="",N(TOP!$C$14)=0),"",N($L1510)/TOP!$C$14)</f>
        <v/>
      </c>
      <c r="P1510" s="42" t="str">
        <f aca="false">IF($C1510="","",IFERROR(CHOOSE(MATCH(TOP!$C$10,{"【期間A】","【期間B】","【期間C】"},0),N($M1510),N($N1510),N($O1510)),0))</f>
        <v/>
      </c>
    </row>
    <row r="1511" customFormat="false" ht="15" hidden="false" customHeight="false" outlineLevel="0" collapsed="false">
      <c r="B1511" s="12" t="n">
        <v>1506</v>
      </c>
      <c r="C1511" s="36" t="str">
        <f aca="false">IF(②実績CSV_期間A!$M1507="","",②実績CSV_期間A!$M1507&amp;"")</f>
        <v/>
      </c>
      <c r="D1511" s="12" t="str">
        <f aca="false">IF($C1511="","",②実績CSV_期間A!$N1507)</f>
        <v/>
      </c>
      <c r="E1511" s="12" t="str">
        <f aca="false">IF($C1511="","",RIGHT($D1511,1))</f>
        <v/>
      </c>
      <c r="F1511" s="41" t="str">
        <f aca="false">IF($C1511="","",IFERROR(INDEX(サイズ換算マスタ!$C$6:$C$8,MATCH($E1511,サイズ換算マスタ!$B$6:$B$8,0)),1))</f>
        <v/>
      </c>
      <c r="G1511" s="38" t="str">
        <f aca="false">IF($C1511="","",SUMIFS(②実績CSV_期間A!$AA$2:$AA$5001,②実績CSV_期間A!$M$2:$M$5001,$C1511))</f>
        <v/>
      </c>
      <c r="H1511" s="38" t="str">
        <f aca="false">IF($C1511="","",SUMIFS(③実績CSV_期間B!$AA$2:$AA$5001,③実績CSV_期間B!$M$2:$M$5001,$C1511))</f>
        <v/>
      </c>
      <c r="I1511" s="38" t="str">
        <f aca="false">IF($C1511="","",SUMIFS(④実績CSV_期間C!$AA$2:$AA$5001,④実績CSV_期間C!$M$2:$M$5001,$C1511))</f>
        <v/>
      </c>
      <c r="J1511" s="38" t="str">
        <f aca="false">IF($C1511="","",N($F1511)*N($G1511))</f>
        <v/>
      </c>
      <c r="K1511" s="38" t="str">
        <f aca="false">IF($C1511="","",N($F1511)*N($H1511))</f>
        <v/>
      </c>
      <c r="L1511" s="38" t="str">
        <f aca="false">IF($C1511="","",N($F1511)*N($I1511))</f>
        <v/>
      </c>
      <c r="M1511" s="37" t="str">
        <f aca="false">IF(OR($C1511="",N(TOP!$C$12)=0),"",N($J1511)/TOP!$C$12)</f>
        <v/>
      </c>
      <c r="N1511" s="37" t="str">
        <f aca="false">IF(OR($C1511="",N(TOP!$C$13)=0),"",N($K1511)/TOP!$C$13)</f>
        <v/>
      </c>
      <c r="O1511" s="37" t="str">
        <f aca="false">IF(OR($C1511="",N(TOP!$C$14)=0),"",N($L1511)/TOP!$C$14)</f>
        <v/>
      </c>
      <c r="P1511" s="42" t="str">
        <f aca="false">IF($C1511="","",IFERROR(CHOOSE(MATCH(TOP!$C$10,{"【期間A】","【期間B】","【期間C】"},0),N($M1511),N($N1511),N($O1511)),0))</f>
        <v/>
      </c>
    </row>
    <row r="1512" customFormat="false" ht="15" hidden="false" customHeight="false" outlineLevel="0" collapsed="false">
      <c r="B1512" s="12" t="n">
        <v>1507</v>
      </c>
      <c r="C1512" s="36" t="str">
        <f aca="false">IF(②実績CSV_期間A!$M1508="","",②実績CSV_期間A!$M1508&amp;"")</f>
        <v/>
      </c>
      <c r="D1512" s="12" t="str">
        <f aca="false">IF($C1512="","",②実績CSV_期間A!$N1508)</f>
        <v/>
      </c>
      <c r="E1512" s="12" t="str">
        <f aca="false">IF($C1512="","",RIGHT($D1512,1))</f>
        <v/>
      </c>
      <c r="F1512" s="41" t="str">
        <f aca="false">IF($C1512="","",IFERROR(INDEX(サイズ換算マスタ!$C$6:$C$8,MATCH($E1512,サイズ換算マスタ!$B$6:$B$8,0)),1))</f>
        <v/>
      </c>
      <c r="G1512" s="38" t="str">
        <f aca="false">IF($C1512="","",SUMIFS(②実績CSV_期間A!$AA$2:$AA$5001,②実績CSV_期間A!$M$2:$M$5001,$C1512))</f>
        <v/>
      </c>
      <c r="H1512" s="38" t="str">
        <f aca="false">IF($C1512="","",SUMIFS(③実績CSV_期間B!$AA$2:$AA$5001,③実績CSV_期間B!$M$2:$M$5001,$C1512))</f>
        <v/>
      </c>
      <c r="I1512" s="38" t="str">
        <f aca="false">IF($C1512="","",SUMIFS(④実績CSV_期間C!$AA$2:$AA$5001,④実績CSV_期間C!$M$2:$M$5001,$C1512))</f>
        <v/>
      </c>
      <c r="J1512" s="38" t="str">
        <f aca="false">IF($C1512="","",N($F1512)*N($G1512))</f>
        <v/>
      </c>
      <c r="K1512" s="38" t="str">
        <f aca="false">IF($C1512="","",N($F1512)*N($H1512))</f>
        <v/>
      </c>
      <c r="L1512" s="38" t="str">
        <f aca="false">IF($C1512="","",N($F1512)*N($I1512))</f>
        <v/>
      </c>
      <c r="M1512" s="37" t="str">
        <f aca="false">IF(OR($C1512="",N(TOP!$C$12)=0),"",N($J1512)/TOP!$C$12)</f>
        <v/>
      </c>
      <c r="N1512" s="37" t="str">
        <f aca="false">IF(OR($C1512="",N(TOP!$C$13)=0),"",N($K1512)/TOP!$C$13)</f>
        <v/>
      </c>
      <c r="O1512" s="37" t="str">
        <f aca="false">IF(OR($C1512="",N(TOP!$C$14)=0),"",N($L1512)/TOP!$C$14)</f>
        <v/>
      </c>
      <c r="P1512" s="42" t="str">
        <f aca="false">IF($C1512="","",IFERROR(CHOOSE(MATCH(TOP!$C$10,{"【期間A】","【期間B】","【期間C】"},0),N($M1512),N($N1512),N($O1512)),0))</f>
        <v/>
      </c>
    </row>
    <row r="1513" customFormat="false" ht="15" hidden="false" customHeight="false" outlineLevel="0" collapsed="false">
      <c r="B1513" s="12" t="n">
        <v>1508</v>
      </c>
      <c r="C1513" s="36" t="str">
        <f aca="false">IF(②実績CSV_期間A!$M1509="","",②実績CSV_期間A!$M1509&amp;"")</f>
        <v/>
      </c>
      <c r="D1513" s="12" t="str">
        <f aca="false">IF($C1513="","",②実績CSV_期間A!$N1509)</f>
        <v/>
      </c>
      <c r="E1513" s="12" t="str">
        <f aca="false">IF($C1513="","",RIGHT($D1513,1))</f>
        <v/>
      </c>
      <c r="F1513" s="41" t="str">
        <f aca="false">IF($C1513="","",IFERROR(INDEX(サイズ換算マスタ!$C$6:$C$8,MATCH($E1513,サイズ換算マスタ!$B$6:$B$8,0)),1))</f>
        <v/>
      </c>
      <c r="G1513" s="38" t="str">
        <f aca="false">IF($C1513="","",SUMIFS(②実績CSV_期間A!$AA$2:$AA$5001,②実績CSV_期間A!$M$2:$M$5001,$C1513))</f>
        <v/>
      </c>
      <c r="H1513" s="38" t="str">
        <f aca="false">IF($C1513="","",SUMIFS(③実績CSV_期間B!$AA$2:$AA$5001,③実績CSV_期間B!$M$2:$M$5001,$C1513))</f>
        <v/>
      </c>
      <c r="I1513" s="38" t="str">
        <f aca="false">IF($C1513="","",SUMIFS(④実績CSV_期間C!$AA$2:$AA$5001,④実績CSV_期間C!$M$2:$M$5001,$C1513))</f>
        <v/>
      </c>
      <c r="J1513" s="38" t="str">
        <f aca="false">IF($C1513="","",N($F1513)*N($G1513))</f>
        <v/>
      </c>
      <c r="K1513" s="38" t="str">
        <f aca="false">IF($C1513="","",N($F1513)*N($H1513))</f>
        <v/>
      </c>
      <c r="L1513" s="38" t="str">
        <f aca="false">IF($C1513="","",N($F1513)*N($I1513))</f>
        <v/>
      </c>
      <c r="M1513" s="37" t="str">
        <f aca="false">IF(OR($C1513="",N(TOP!$C$12)=0),"",N($J1513)/TOP!$C$12)</f>
        <v/>
      </c>
      <c r="N1513" s="37" t="str">
        <f aca="false">IF(OR($C1513="",N(TOP!$C$13)=0),"",N($K1513)/TOP!$C$13)</f>
        <v/>
      </c>
      <c r="O1513" s="37" t="str">
        <f aca="false">IF(OR($C1513="",N(TOP!$C$14)=0),"",N($L1513)/TOP!$C$14)</f>
        <v/>
      </c>
      <c r="P1513" s="42" t="str">
        <f aca="false">IF($C1513="","",IFERROR(CHOOSE(MATCH(TOP!$C$10,{"【期間A】","【期間B】","【期間C】"},0),N($M1513),N($N1513),N($O1513)),0))</f>
        <v/>
      </c>
    </row>
    <row r="1514" customFormat="false" ht="15" hidden="false" customHeight="false" outlineLevel="0" collapsed="false">
      <c r="B1514" s="12" t="n">
        <v>1509</v>
      </c>
      <c r="C1514" s="36" t="str">
        <f aca="false">IF(②実績CSV_期間A!$M1510="","",②実績CSV_期間A!$M1510&amp;"")</f>
        <v/>
      </c>
      <c r="D1514" s="12" t="str">
        <f aca="false">IF($C1514="","",②実績CSV_期間A!$N1510)</f>
        <v/>
      </c>
      <c r="E1514" s="12" t="str">
        <f aca="false">IF($C1514="","",RIGHT($D1514,1))</f>
        <v/>
      </c>
      <c r="F1514" s="41" t="str">
        <f aca="false">IF($C1514="","",IFERROR(INDEX(サイズ換算マスタ!$C$6:$C$8,MATCH($E1514,サイズ換算マスタ!$B$6:$B$8,0)),1))</f>
        <v/>
      </c>
      <c r="G1514" s="38" t="str">
        <f aca="false">IF($C1514="","",SUMIFS(②実績CSV_期間A!$AA$2:$AA$5001,②実績CSV_期間A!$M$2:$M$5001,$C1514))</f>
        <v/>
      </c>
      <c r="H1514" s="38" t="str">
        <f aca="false">IF($C1514="","",SUMIFS(③実績CSV_期間B!$AA$2:$AA$5001,③実績CSV_期間B!$M$2:$M$5001,$C1514))</f>
        <v/>
      </c>
      <c r="I1514" s="38" t="str">
        <f aca="false">IF($C1514="","",SUMIFS(④実績CSV_期間C!$AA$2:$AA$5001,④実績CSV_期間C!$M$2:$M$5001,$C1514))</f>
        <v/>
      </c>
      <c r="J1514" s="38" t="str">
        <f aca="false">IF($C1514="","",N($F1514)*N($G1514))</f>
        <v/>
      </c>
      <c r="K1514" s="38" t="str">
        <f aca="false">IF($C1514="","",N($F1514)*N($H1514))</f>
        <v/>
      </c>
      <c r="L1514" s="38" t="str">
        <f aca="false">IF($C1514="","",N($F1514)*N($I1514))</f>
        <v/>
      </c>
      <c r="M1514" s="37" t="str">
        <f aca="false">IF(OR($C1514="",N(TOP!$C$12)=0),"",N($J1514)/TOP!$C$12)</f>
        <v/>
      </c>
      <c r="N1514" s="37" t="str">
        <f aca="false">IF(OR($C1514="",N(TOP!$C$13)=0),"",N($K1514)/TOP!$C$13)</f>
        <v/>
      </c>
      <c r="O1514" s="37" t="str">
        <f aca="false">IF(OR($C1514="",N(TOP!$C$14)=0),"",N($L1514)/TOP!$C$14)</f>
        <v/>
      </c>
      <c r="P1514" s="42" t="str">
        <f aca="false">IF($C1514="","",IFERROR(CHOOSE(MATCH(TOP!$C$10,{"【期間A】","【期間B】","【期間C】"},0),N($M1514),N($N1514),N($O1514)),0))</f>
        <v/>
      </c>
    </row>
    <row r="1515" customFormat="false" ht="15" hidden="false" customHeight="false" outlineLevel="0" collapsed="false">
      <c r="B1515" s="12" t="n">
        <v>1510</v>
      </c>
      <c r="C1515" s="36" t="str">
        <f aca="false">IF(②実績CSV_期間A!$M1511="","",②実績CSV_期間A!$M1511&amp;"")</f>
        <v/>
      </c>
      <c r="D1515" s="12" t="str">
        <f aca="false">IF($C1515="","",②実績CSV_期間A!$N1511)</f>
        <v/>
      </c>
      <c r="E1515" s="12" t="str">
        <f aca="false">IF($C1515="","",RIGHT($D1515,1))</f>
        <v/>
      </c>
      <c r="F1515" s="41" t="str">
        <f aca="false">IF($C1515="","",IFERROR(INDEX(サイズ換算マスタ!$C$6:$C$8,MATCH($E1515,サイズ換算マスタ!$B$6:$B$8,0)),1))</f>
        <v/>
      </c>
      <c r="G1515" s="38" t="str">
        <f aca="false">IF($C1515="","",SUMIFS(②実績CSV_期間A!$AA$2:$AA$5001,②実績CSV_期間A!$M$2:$M$5001,$C1515))</f>
        <v/>
      </c>
      <c r="H1515" s="38" t="str">
        <f aca="false">IF($C1515="","",SUMIFS(③実績CSV_期間B!$AA$2:$AA$5001,③実績CSV_期間B!$M$2:$M$5001,$C1515))</f>
        <v/>
      </c>
      <c r="I1515" s="38" t="str">
        <f aca="false">IF($C1515="","",SUMIFS(④実績CSV_期間C!$AA$2:$AA$5001,④実績CSV_期間C!$M$2:$M$5001,$C1515))</f>
        <v/>
      </c>
      <c r="J1515" s="38" t="str">
        <f aca="false">IF($C1515="","",N($F1515)*N($G1515))</f>
        <v/>
      </c>
      <c r="K1515" s="38" t="str">
        <f aca="false">IF($C1515="","",N($F1515)*N($H1515))</f>
        <v/>
      </c>
      <c r="L1515" s="38" t="str">
        <f aca="false">IF($C1515="","",N($F1515)*N($I1515))</f>
        <v/>
      </c>
      <c r="M1515" s="37" t="str">
        <f aca="false">IF(OR($C1515="",N(TOP!$C$12)=0),"",N($J1515)/TOP!$C$12)</f>
        <v/>
      </c>
      <c r="N1515" s="37" t="str">
        <f aca="false">IF(OR($C1515="",N(TOP!$C$13)=0),"",N($K1515)/TOP!$C$13)</f>
        <v/>
      </c>
      <c r="O1515" s="37" t="str">
        <f aca="false">IF(OR($C1515="",N(TOP!$C$14)=0),"",N($L1515)/TOP!$C$14)</f>
        <v/>
      </c>
      <c r="P1515" s="42" t="str">
        <f aca="false">IF($C1515="","",IFERROR(CHOOSE(MATCH(TOP!$C$10,{"【期間A】","【期間B】","【期間C】"},0),N($M1515),N($N1515),N($O1515)),0))</f>
        <v/>
      </c>
    </row>
    <row r="1516" customFormat="false" ht="15" hidden="false" customHeight="false" outlineLevel="0" collapsed="false">
      <c r="B1516" s="12" t="n">
        <v>1511</v>
      </c>
      <c r="C1516" s="36" t="str">
        <f aca="false">IF(②実績CSV_期間A!$M1512="","",②実績CSV_期間A!$M1512&amp;"")</f>
        <v/>
      </c>
      <c r="D1516" s="12" t="str">
        <f aca="false">IF($C1516="","",②実績CSV_期間A!$N1512)</f>
        <v/>
      </c>
      <c r="E1516" s="12" t="str">
        <f aca="false">IF($C1516="","",RIGHT($D1516,1))</f>
        <v/>
      </c>
      <c r="F1516" s="41" t="str">
        <f aca="false">IF($C1516="","",IFERROR(INDEX(サイズ換算マスタ!$C$6:$C$8,MATCH($E1516,サイズ換算マスタ!$B$6:$B$8,0)),1))</f>
        <v/>
      </c>
      <c r="G1516" s="38" t="str">
        <f aca="false">IF($C1516="","",SUMIFS(②実績CSV_期間A!$AA$2:$AA$5001,②実績CSV_期間A!$M$2:$M$5001,$C1516))</f>
        <v/>
      </c>
      <c r="H1516" s="38" t="str">
        <f aca="false">IF($C1516="","",SUMIFS(③実績CSV_期間B!$AA$2:$AA$5001,③実績CSV_期間B!$M$2:$M$5001,$C1516))</f>
        <v/>
      </c>
      <c r="I1516" s="38" t="str">
        <f aca="false">IF($C1516="","",SUMIFS(④実績CSV_期間C!$AA$2:$AA$5001,④実績CSV_期間C!$M$2:$M$5001,$C1516))</f>
        <v/>
      </c>
      <c r="J1516" s="38" t="str">
        <f aca="false">IF($C1516="","",N($F1516)*N($G1516))</f>
        <v/>
      </c>
      <c r="K1516" s="38" t="str">
        <f aca="false">IF($C1516="","",N($F1516)*N($H1516))</f>
        <v/>
      </c>
      <c r="L1516" s="38" t="str">
        <f aca="false">IF($C1516="","",N($F1516)*N($I1516))</f>
        <v/>
      </c>
      <c r="M1516" s="37" t="str">
        <f aca="false">IF(OR($C1516="",N(TOP!$C$12)=0),"",N($J1516)/TOP!$C$12)</f>
        <v/>
      </c>
      <c r="N1516" s="37" t="str">
        <f aca="false">IF(OR($C1516="",N(TOP!$C$13)=0),"",N($K1516)/TOP!$C$13)</f>
        <v/>
      </c>
      <c r="O1516" s="37" t="str">
        <f aca="false">IF(OR($C1516="",N(TOP!$C$14)=0),"",N($L1516)/TOP!$C$14)</f>
        <v/>
      </c>
      <c r="P1516" s="42" t="str">
        <f aca="false">IF($C1516="","",IFERROR(CHOOSE(MATCH(TOP!$C$10,{"【期間A】","【期間B】","【期間C】"},0),N($M1516),N($N1516),N($O1516)),0))</f>
        <v/>
      </c>
    </row>
    <row r="1517" customFormat="false" ht="15" hidden="false" customHeight="false" outlineLevel="0" collapsed="false">
      <c r="B1517" s="12" t="n">
        <v>1512</v>
      </c>
      <c r="C1517" s="36" t="str">
        <f aca="false">IF(②実績CSV_期間A!$M1513="","",②実績CSV_期間A!$M1513&amp;"")</f>
        <v/>
      </c>
      <c r="D1517" s="12" t="str">
        <f aca="false">IF($C1517="","",②実績CSV_期間A!$N1513)</f>
        <v/>
      </c>
      <c r="E1517" s="12" t="str">
        <f aca="false">IF($C1517="","",RIGHT($D1517,1))</f>
        <v/>
      </c>
      <c r="F1517" s="41" t="str">
        <f aca="false">IF($C1517="","",IFERROR(INDEX(サイズ換算マスタ!$C$6:$C$8,MATCH($E1517,サイズ換算マスタ!$B$6:$B$8,0)),1))</f>
        <v/>
      </c>
      <c r="G1517" s="38" t="str">
        <f aca="false">IF($C1517="","",SUMIFS(②実績CSV_期間A!$AA$2:$AA$5001,②実績CSV_期間A!$M$2:$M$5001,$C1517))</f>
        <v/>
      </c>
      <c r="H1517" s="38" t="str">
        <f aca="false">IF($C1517="","",SUMIFS(③実績CSV_期間B!$AA$2:$AA$5001,③実績CSV_期間B!$M$2:$M$5001,$C1517))</f>
        <v/>
      </c>
      <c r="I1517" s="38" t="str">
        <f aca="false">IF($C1517="","",SUMIFS(④実績CSV_期間C!$AA$2:$AA$5001,④実績CSV_期間C!$M$2:$M$5001,$C1517))</f>
        <v/>
      </c>
      <c r="J1517" s="38" t="str">
        <f aca="false">IF($C1517="","",N($F1517)*N($G1517))</f>
        <v/>
      </c>
      <c r="K1517" s="38" t="str">
        <f aca="false">IF($C1517="","",N($F1517)*N($H1517))</f>
        <v/>
      </c>
      <c r="L1517" s="38" t="str">
        <f aca="false">IF($C1517="","",N($F1517)*N($I1517))</f>
        <v/>
      </c>
      <c r="M1517" s="37" t="str">
        <f aca="false">IF(OR($C1517="",N(TOP!$C$12)=0),"",N($J1517)/TOP!$C$12)</f>
        <v/>
      </c>
      <c r="N1517" s="37" t="str">
        <f aca="false">IF(OR($C1517="",N(TOP!$C$13)=0),"",N($K1517)/TOP!$C$13)</f>
        <v/>
      </c>
      <c r="O1517" s="37" t="str">
        <f aca="false">IF(OR($C1517="",N(TOP!$C$14)=0),"",N($L1517)/TOP!$C$14)</f>
        <v/>
      </c>
      <c r="P1517" s="42" t="str">
        <f aca="false">IF($C1517="","",IFERROR(CHOOSE(MATCH(TOP!$C$10,{"【期間A】","【期間B】","【期間C】"},0),N($M1517),N($N1517),N($O1517)),0))</f>
        <v/>
      </c>
    </row>
    <row r="1518" customFormat="false" ht="15" hidden="false" customHeight="false" outlineLevel="0" collapsed="false">
      <c r="B1518" s="12" t="n">
        <v>1513</v>
      </c>
      <c r="C1518" s="36" t="str">
        <f aca="false">IF(②実績CSV_期間A!$M1514="","",②実績CSV_期間A!$M1514&amp;"")</f>
        <v/>
      </c>
      <c r="D1518" s="12" t="str">
        <f aca="false">IF($C1518="","",②実績CSV_期間A!$N1514)</f>
        <v/>
      </c>
      <c r="E1518" s="12" t="str">
        <f aca="false">IF($C1518="","",RIGHT($D1518,1))</f>
        <v/>
      </c>
      <c r="F1518" s="41" t="str">
        <f aca="false">IF($C1518="","",IFERROR(INDEX(サイズ換算マスタ!$C$6:$C$8,MATCH($E1518,サイズ換算マスタ!$B$6:$B$8,0)),1))</f>
        <v/>
      </c>
      <c r="G1518" s="38" t="str">
        <f aca="false">IF($C1518="","",SUMIFS(②実績CSV_期間A!$AA$2:$AA$5001,②実績CSV_期間A!$M$2:$M$5001,$C1518))</f>
        <v/>
      </c>
      <c r="H1518" s="38" t="str">
        <f aca="false">IF($C1518="","",SUMIFS(③実績CSV_期間B!$AA$2:$AA$5001,③実績CSV_期間B!$M$2:$M$5001,$C1518))</f>
        <v/>
      </c>
      <c r="I1518" s="38" t="str">
        <f aca="false">IF($C1518="","",SUMIFS(④実績CSV_期間C!$AA$2:$AA$5001,④実績CSV_期間C!$M$2:$M$5001,$C1518))</f>
        <v/>
      </c>
      <c r="J1518" s="38" t="str">
        <f aca="false">IF($C1518="","",N($F1518)*N($G1518))</f>
        <v/>
      </c>
      <c r="K1518" s="38" t="str">
        <f aca="false">IF($C1518="","",N($F1518)*N($H1518))</f>
        <v/>
      </c>
      <c r="L1518" s="38" t="str">
        <f aca="false">IF($C1518="","",N($F1518)*N($I1518))</f>
        <v/>
      </c>
      <c r="M1518" s="37" t="str">
        <f aca="false">IF(OR($C1518="",N(TOP!$C$12)=0),"",N($J1518)/TOP!$C$12)</f>
        <v/>
      </c>
      <c r="N1518" s="37" t="str">
        <f aca="false">IF(OR($C1518="",N(TOP!$C$13)=0),"",N($K1518)/TOP!$C$13)</f>
        <v/>
      </c>
      <c r="O1518" s="37" t="str">
        <f aca="false">IF(OR($C1518="",N(TOP!$C$14)=0),"",N($L1518)/TOP!$C$14)</f>
        <v/>
      </c>
      <c r="P1518" s="42" t="str">
        <f aca="false">IF($C1518="","",IFERROR(CHOOSE(MATCH(TOP!$C$10,{"【期間A】","【期間B】","【期間C】"},0),N($M1518),N($N1518),N($O1518)),0))</f>
        <v/>
      </c>
    </row>
    <row r="1519" customFormat="false" ht="15" hidden="false" customHeight="false" outlineLevel="0" collapsed="false">
      <c r="B1519" s="12" t="n">
        <v>1514</v>
      </c>
      <c r="C1519" s="36" t="str">
        <f aca="false">IF(②実績CSV_期間A!$M1515="","",②実績CSV_期間A!$M1515&amp;"")</f>
        <v/>
      </c>
      <c r="D1519" s="12" t="str">
        <f aca="false">IF($C1519="","",②実績CSV_期間A!$N1515)</f>
        <v/>
      </c>
      <c r="E1519" s="12" t="str">
        <f aca="false">IF($C1519="","",RIGHT($D1519,1))</f>
        <v/>
      </c>
      <c r="F1519" s="41" t="str">
        <f aca="false">IF($C1519="","",IFERROR(INDEX(サイズ換算マスタ!$C$6:$C$8,MATCH($E1519,サイズ換算マスタ!$B$6:$B$8,0)),1))</f>
        <v/>
      </c>
      <c r="G1519" s="38" t="str">
        <f aca="false">IF($C1519="","",SUMIFS(②実績CSV_期間A!$AA$2:$AA$5001,②実績CSV_期間A!$M$2:$M$5001,$C1519))</f>
        <v/>
      </c>
      <c r="H1519" s="38" t="str">
        <f aca="false">IF($C1519="","",SUMIFS(③実績CSV_期間B!$AA$2:$AA$5001,③実績CSV_期間B!$M$2:$M$5001,$C1519))</f>
        <v/>
      </c>
      <c r="I1519" s="38" t="str">
        <f aca="false">IF($C1519="","",SUMIFS(④実績CSV_期間C!$AA$2:$AA$5001,④実績CSV_期間C!$M$2:$M$5001,$C1519))</f>
        <v/>
      </c>
      <c r="J1519" s="38" t="str">
        <f aca="false">IF($C1519="","",N($F1519)*N($G1519))</f>
        <v/>
      </c>
      <c r="K1519" s="38" t="str">
        <f aca="false">IF($C1519="","",N($F1519)*N($H1519))</f>
        <v/>
      </c>
      <c r="L1519" s="38" t="str">
        <f aca="false">IF($C1519="","",N($F1519)*N($I1519))</f>
        <v/>
      </c>
      <c r="M1519" s="37" t="str">
        <f aca="false">IF(OR($C1519="",N(TOP!$C$12)=0),"",N($J1519)/TOP!$C$12)</f>
        <v/>
      </c>
      <c r="N1519" s="37" t="str">
        <f aca="false">IF(OR($C1519="",N(TOP!$C$13)=0),"",N($K1519)/TOP!$C$13)</f>
        <v/>
      </c>
      <c r="O1519" s="37" t="str">
        <f aca="false">IF(OR($C1519="",N(TOP!$C$14)=0),"",N($L1519)/TOP!$C$14)</f>
        <v/>
      </c>
      <c r="P1519" s="42" t="str">
        <f aca="false">IF($C1519="","",IFERROR(CHOOSE(MATCH(TOP!$C$10,{"【期間A】","【期間B】","【期間C】"},0),N($M1519),N($N1519),N($O1519)),0))</f>
        <v/>
      </c>
    </row>
    <row r="1520" customFormat="false" ht="15" hidden="false" customHeight="false" outlineLevel="0" collapsed="false">
      <c r="B1520" s="12" t="n">
        <v>1515</v>
      </c>
      <c r="C1520" s="36" t="str">
        <f aca="false">IF(②実績CSV_期間A!$M1516="","",②実績CSV_期間A!$M1516&amp;"")</f>
        <v/>
      </c>
      <c r="D1520" s="12" t="str">
        <f aca="false">IF($C1520="","",②実績CSV_期間A!$N1516)</f>
        <v/>
      </c>
      <c r="E1520" s="12" t="str">
        <f aca="false">IF($C1520="","",RIGHT($D1520,1))</f>
        <v/>
      </c>
      <c r="F1520" s="41" t="str">
        <f aca="false">IF($C1520="","",IFERROR(INDEX(サイズ換算マスタ!$C$6:$C$8,MATCH($E1520,サイズ換算マスタ!$B$6:$B$8,0)),1))</f>
        <v/>
      </c>
      <c r="G1520" s="38" t="str">
        <f aca="false">IF($C1520="","",SUMIFS(②実績CSV_期間A!$AA$2:$AA$5001,②実績CSV_期間A!$M$2:$M$5001,$C1520))</f>
        <v/>
      </c>
      <c r="H1520" s="38" t="str">
        <f aca="false">IF($C1520="","",SUMIFS(③実績CSV_期間B!$AA$2:$AA$5001,③実績CSV_期間B!$M$2:$M$5001,$C1520))</f>
        <v/>
      </c>
      <c r="I1520" s="38" t="str">
        <f aca="false">IF($C1520="","",SUMIFS(④実績CSV_期間C!$AA$2:$AA$5001,④実績CSV_期間C!$M$2:$M$5001,$C1520))</f>
        <v/>
      </c>
      <c r="J1520" s="38" t="str">
        <f aca="false">IF($C1520="","",N($F1520)*N($G1520))</f>
        <v/>
      </c>
      <c r="K1520" s="38" t="str">
        <f aca="false">IF($C1520="","",N($F1520)*N($H1520))</f>
        <v/>
      </c>
      <c r="L1520" s="38" t="str">
        <f aca="false">IF($C1520="","",N($F1520)*N($I1520))</f>
        <v/>
      </c>
      <c r="M1520" s="37" t="str">
        <f aca="false">IF(OR($C1520="",N(TOP!$C$12)=0),"",N($J1520)/TOP!$C$12)</f>
        <v/>
      </c>
      <c r="N1520" s="37" t="str">
        <f aca="false">IF(OR($C1520="",N(TOP!$C$13)=0),"",N($K1520)/TOP!$C$13)</f>
        <v/>
      </c>
      <c r="O1520" s="37" t="str">
        <f aca="false">IF(OR($C1520="",N(TOP!$C$14)=0),"",N($L1520)/TOP!$C$14)</f>
        <v/>
      </c>
      <c r="P1520" s="42" t="str">
        <f aca="false">IF($C1520="","",IFERROR(CHOOSE(MATCH(TOP!$C$10,{"【期間A】","【期間B】","【期間C】"},0),N($M1520),N($N1520),N($O1520)),0))</f>
        <v/>
      </c>
    </row>
    <row r="1521" customFormat="false" ht="15" hidden="false" customHeight="false" outlineLevel="0" collapsed="false">
      <c r="B1521" s="12" t="n">
        <v>1516</v>
      </c>
      <c r="C1521" s="36" t="str">
        <f aca="false">IF(②実績CSV_期間A!$M1517="","",②実績CSV_期間A!$M1517&amp;"")</f>
        <v/>
      </c>
      <c r="D1521" s="12" t="str">
        <f aca="false">IF($C1521="","",②実績CSV_期間A!$N1517)</f>
        <v/>
      </c>
      <c r="E1521" s="12" t="str">
        <f aca="false">IF($C1521="","",RIGHT($D1521,1))</f>
        <v/>
      </c>
      <c r="F1521" s="41" t="str">
        <f aca="false">IF($C1521="","",IFERROR(INDEX(サイズ換算マスタ!$C$6:$C$8,MATCH($E1521,サイズ換算マスタ!$B$6:$B$8,0)),1))</f>
        <v/>
      </c>
      <c r="G1521" s="38" t="str">
        <f aca="false">IF($C1521="","",SUMIFS(②実績CSV_期間A!$AA$2:$AA$5001,②実績CSV_期間A!$M$2:$M$5001,$C1521))</f>
        <v/>
      </c>
      <c r="H1521" s="38" t="str">
        <f aca="false">IF($C1521="","",SUMIFS(③実績CSV_期間B!$AA$2:$AA$5001,③実績CSV_期間B!$M$2:$M$5001,$C1521))</f>
        <v/>
      </c>
      <c r="I1521" s="38" t="str">
        <f aca="false">IF($C1521="","",SUMIFS(④実績CSV_期間C!$AA$2:$AA$5001,④実績CSV_期間C!$M$2:$M$5001,$C1521))</f>
        <v/>
      </c>
      <c r="J1521" s="38" t="str">
        <f aca="false">IF($C1521="","",N($F1521)*N($G1521))</f>
        <v/>
      </c>
      <c r="K1521" s="38" t="str">
        <f aca="false">IF($C1521="","",N($F1521)*N($H1521))</f>
        <v/>
      </c>
      <c r="L1521" s="38" t="str">
        <f aca="false">IF($C1521="","",N($F1521)*N($I1521))</f>
        <v/>
      </c>
      <c r="M1521" s="37" t="str">
        <f aca="false">IF(OR($C1521="",N(TOP!$C$12)=0),"",N($J1521)/TOP!$C$12)</f>
        <v/>
      </c>
      <c r="N1521" s="37" t="str">
        <f aca="false">IF(OR($C1521="",N(TOP!$C$13)=0),"",N($K1521)/TOP!$C$13)</f>
        <v/>
      </c>
      <c r="O1521" s="37" t="str">
        <f aca="false">IF(OR($C1521="",N(TOP!$C$14)=0),"",N($L1521)/TOP!$C$14)</f>
        <v/>
      </c>
      <c r="P1521" s="42" t="str">
        <f aca="false">IF($C1521="","",IFERROR(CHOOSE(MATCH(TOP!$C$10,{"【期間A】","【期間B】","【期間C】"},0),N($M1521),N($N1521),N($O1521)),0))</f>
        <v/>
      </c>
    </row>
    <row r="1522" customFormat="false" ht="15" hidden="false" customHeight="false" outlineLevel="0" collapsed="false">
      <c r="B1522" s="12" t="n">
        <v>1517</v>
      </c>
      <c r="C1522" s="36" t="str">
        <f aca="false">IF(②実績CSV_期間A!$M1518="","",②実績CSV_期間A!$M1518&amp;"")</f>
        <v/>
      </c>
      <c r="D1522" s="12" t="str">
        <f aca="false">IF($C1522="","",②実績CSV_期間A!$N1518)</f>
        <v/>
      </c>
      <c r="E1522" s="12" t="str">
        <f aca="false">IF($C1522="","",RIGHT($D1522,1))</f>
        <v/>
      </c>
      <c r="F1522" s="41" t="str">
        <f aca="false">IF($C1522="","",IFERROR(INDEX(サイズ換算マスタ!$C$6:$C$8,MATCH($E1522,サイズ換算マスタ!$B$6:$B$8,0)),1))</f>
        <v/>
      </c>
      <c r="G1522" s="38" t="str">
        <f aca="false">IF($C1522="","",SUMIFS(②実績CSV_期間A!$AA$2:$AA$5001,②実績CSV_期間A!$M$2:$M$5001,$C1522))</f>
        <v/>
      </c>
      <c r="H1522" s="38" t="str">
        <f aca="false">IF($C1522="","",SUMIFS(③実績CSV_期間B!$AA$2:$AA$5001,③実績CSV_期間B!$M$2:$M$5001,$C1522))</f>
        <v/>
      </c>
      <c r="I1522" s="38" t="str">
        <f aca="false">IF($C1522="","",SUMIFS(④実績CSV_期間C!$AA$2:$AA$5001,④実績CSV_期間C!$M$2:$M$5001,$C1522))</f>
        <v/>
      </c>
      <c r="J1522" s="38" t="str">
        <f aca="false">IF($C1522="","",N($F1522)*N($G1522))</f>
        <v/>
      </c>
      <c r="K1522" s="38" t="str">
        <f aca="false">IF($C1522="","",N($F1522)*N($H1522))</f>
        <v/>
      </c>
      <c r="L1522" s="38" t="str">
        <f aca="false">IF($C1522="","",N($F1522)*N($I1522))</f>
        <v/>
      </c>
      <c r="M1522" s="37" t="str">
        <f aca="false">IF(OR($C1522="",N(TOP!$C$12)=0),"",N($J1522)/TOP!$C$12)</f>
        <v/>
      </c>
      <c r="N1522" s="37" t="str">
        <f aca="false">IF(OR($C1522="",N(TOP!$C$13)=0),"",N($K1522)/TOP!$C$13)</f>
        <v/>
      </c>
      <c r="O1522" s="37" t="str">
        <f aca="false">IF(OR($C1522="",N(TOP!$C$14)=0),"",N($L1522)/TOP!$C$14)</f>
        <v/>
      </c>
      <c r="P1522" s="42" t="str">
        <f aca="false">IF($C1522="","",IFERROR(CHOOSE(MATCH(TOP!$C$10,{"【期間A】","【期間B】","【期間C】"},0),N($M1522),N($N1522),N($O1522)),0))</f>
        <v/>
      </c>
    </row>
    <row r="1523" customFormat="false" ht="15" hidden="false" customHeight="false" outlineLevel="0" collapsed="false">
      <c r="B1523" s="12" t="n">
        <v>1518</v>
      </c>
      <c r="C1523" s="36" t="str">
        <f aca="false">IF(②実績CSV_期間A!$M1519="","",②実績CSV_期間A!$M1519&amp;"")</f>
        <v/>
      </c>
      <c r="D1523" s="12" t="str">
        <f aca="false">IF($C1523="","",②実績CSV_期間A!$N1519)</f>
        <v/>
      </c>
      <c r="E1523" s="12" t="str">
        <f aca="false">IF($C1523="","",RIGHT($D1523,1))</f>
        <v/>
      </c>
      <c r="F1523" s="41" t="str">
        <f aca="false">IF($C1523="","",IFERROR(INDEX(サイズ換算マスタ!$C$6:$C$8,MATCH($E1523,サイズ換算マスタ!$B$6:$B$8,0)),1))</f>
        <v/>
      </c>
      <c r="G1523" s="38" t="str">
        <f aca="false">IF($C1523="","",SUMIFS(②実績CSV_期間A!$AA$2:$AA$5001,②実績CSV_期間A!$M$2:$M$5001,$C1523))</f>
        <v/>
      </c>
      <c r="H1523" s="38" t="str">
        <f aca="false">IF($C1523="","",SUMIFS(③実績CSV_期間B!$AA$2:$AA$5001,③実績CSV_期間B!$M$2:$M$5001,$C1523))</f>
        <v/>
      </c>
      <c r="I1523" s="38" t="str">
        <f aca="false">IF($C1523="","",SUMIFS(④実績CSV_期間C!$AA$2:$AA$5001,④実績CSV_期間C!$M$2:$M$5001,$C1523))</f>
        <v/>
      </c>
      <c r="J1523" s="38" t="str">
        <f aca="false">IF($C1523="","",N($F1523)*N($G1523))</f>
        <v/>
      </c>
      <c r="K1523" s="38" t="str">
        <f aca="false">IF($C1523="","",N($F1523)*N($H1523))</f>
        <v/>
      </c>
      <c r="L1523" s="38" t="str">
        <f aca="false">IF($C1523="","",N($F1523)*N($I1523))</f>
        <v/>
      </c>
      <c r="M1523" s="37" t="str">
        <f aca="false">IF(OR($C1523="",N(TOP!$C$12)=0),"",N($J1523)/TOP!$C$12)</f>
        <v/>
      </c>
      <c r="N1523" s="37" t="str">
        <f aca="false">IF(OR($C1523="",N(TOP!$C$13)=0),"",N($K1523)/TOP!$C$13)</f>
        <v/>
      </c>
      <c r="O1523" s="37" t="str">
        <f aca="false">IF(OR($C1523="",N(TOP!$C$14)=0),"",N($L1523)/TOP!$C$14)</f>
        <v/>
      </c>
      <c r="P1523" s="42" t="str">
        <f aca="false">IF($C1523="","",IFERROR(CHOOSE(MATCH(TOP!$C$10,{"【期間A】","【期間B】","【期間C】"},0),N($M1523),N($N1523),N($O1523)),0))</f>
        <v/>
      </c>
    </row>
    <row r="1524" customFormat="false" ht="15" hidden="false" customHeight="false" outlineLevel="0" collapsed="false">
      <c r="B1524" s="12" t="n">
        <v>1519</v>
      </c>
      <c r="C1524" s="36" t="str">
        <f aca="false">IF(②実績CSV_期間A!$M1520="","",②実績CSV_期間A!$M1520&amp;"")</f>
        <v/>
      </c>
      <c r="D1524" s="12" t="str">
        <f aca="false">IF($C1524="","",②実績CSV_期間A!$N1520)</f>
        <v/>
      </c>
      <c r="E1524" s="12" t="str">
        <f aca="false">IF($C1524="","",RIGHT($D1524,1))</f>
        <v/>
      </c>
      <c r="F1524" s="41" t="str">
        <f aca="false">IF($C1524="","",IFERROR(INDEX(サイズ換算マスタ!$C$6:$C$8,MATCH($E1524,サイズ換算マスタ!$B$6:$B$8,0)),1))</f>
        <v/>
      </c>
      <c r="G1524" s="38" t="str">
        <f aca="false">IF($C1524="","",SUMIFS(②実績CSV_期間A!$AA$2:$AA$5001,②実績CSV_期間A!$M$2:$M$5001,$C1524))</f>
        <v/>
      </c>
      <c r="H1524" s="38" t="str">
        <f aca="false">IF($C1524="","",SUMIFS(③実績CSV_期間B!$AA$2:$AA$5001,③実績CSV_期間B!$M$2:$M$5001,$C1524))</f>
        <v/>
      </c>
      <c r="I1524" s="38" t="str">
        <f aca="false">IF($C1524="","",SUMIFS(④実績CSV_期間C!$AA$2:$AA$5001,④実績CSV_期間C!$M$2:$M$5001,$C1524))</f>
        <v/>
      </c>
      <c r="J1524" s="38" t="str">
        <f aca="false">IF($C1524="","",N($F1524)*N($G1524))</f>
        <v/>
      </c>
      <c r="K1524" s="38" t="str">
        <f aca="false">IF($C1524="","",N($F1524)*N($H1524))</f>
        <v/>
      </c>
      <c r="L1524" s="38" t="str">
        <f aca="false">IF($C1524="","",N($F1524)*N($I1524))</f>
        <v/>
      </c>
      <c r="M1524" s="37" t="str">
        <f aca="false">IF(OR($C1524="",N(TOP!$C$12)=0),"",N($J1524)/TOP!$C$12)</f>
        <v/>
      </c>
      <c r="N1524" s="37" t="str">
        <f aca="false">IF(OR($C1524="",N(TOP!$C$13)=0),"",N($K1524)/TOP!$C$13)</f>
        <v/>
      </c>
      <c r="O1524" s="37" t="str">
        <f aca="false">IF(OR($C1524="",N(TOP!$C$14)=0),"",N($L1524)/TOP!$C$14)</f>
        <v/>
      </c>
      <c r="P1524" s="42" t="str">
        <f aca="false">IF($C1524="","",IFERROR(CHOOSE(MATCH(TOP!$C$10,{"【期間A】","【期間B】","【期間C】"},0),N($M1524),N($N1524),N($O1524)),0))</f>
        <v/>
      </c>
    </row>
    <row r="1525" customFormat="false" ht="15" hidden="false" customHeight="false" outlineLevel="0" collapsed="false">
      <c r="B1525" s="12" t="n">
        <v>1520</v>
      </c>
      <c r="C1525" s="36" t="str">
        <f aca="false">IF(②実績CSV_期間A!$M1521="","",②実績CSV_期間A!$M1521&amp;"")</f>
        <v/>
      </c>
      <c r="D1525" s="12" t="str">
        <f aca="false">IF($C1525="","",②実績CSV_期間A!$N1521)</f>
        <v/>
      </c>
      <c r="E1525" s="12" t="str">
        <f aca="false">IF($C1525="","",RIGHT($D1525,1))</f>
        <v/>
      </c>
      <c r="F1525" s="41" t="str">
        <f aca="false">IF($C1525="","",IFERROR(INDEX(サイズ換算マスタ!$C$6:$C$8,MATCH($E1525,サイズ換算マスタ!$B$6:$B$8,0)),1))</f>
        <v/>
      </c>
      <c r="G1525" s="38" t="str">
        <f aca="false">IF($C1525="","",SUMIFS(②実績CSV_期間A!$AA$2:$AA$5001,②実績CSV_期間A!$M$2:$M$5001,$C1525))</f>
        <v/>
      </c>
      <c r="H1525" s="38" t="str">
        <f aca="false">IF($C1525="","",SUMIFS(③実績CSV_期間B!$AA$2:$AA$5001,③実績CSV_期間B!$M$2:$M$5001,$C1525))</f>
        <v/>
      </c>
      <c r="I1525" s="38" t="str">
        <f aca="false">IF($C1525="","",SUMIFS(④実績CSV_期間C!$AA$2:$AA$5001,④実績CSV_期間C!$M$2:$M$5001,$C1525))</f>
        <v/>
      </c>
      <c r="J1525" s="38" t="str">
        <f aca="false">IF($C1525="","",N($F1525)*N($G1525))</f>
        <v/>
      </c>
      <c r="K1525" s="38" t="str">
        <f aca="false">IF($C1525="","",N($F1525)*N($H1525))</f>
        <v/>
      </c>
      <c r="L1525" s="38" t="str">
        <f aca="false">IF($C1525="","",N($F1525)*N($I1525))</f>
        <v/>
      </c>
      <c r="M1525" s="37" t="str">
        <f aca="false">IF(OR($C1525="",N(TOP!$C$12)=0),"",N($J1525)/TOP!$C$12)</f>
        <v/>
      </c>
      <c r="N1525" s="37" t="str">
        <f aca="false">IF(OR($C1525="",N(TOP!$C$13)=0),"",N($K1525)/TOP!$C$13)</f>
        <v/>
      </c>
      <c r="O1525" s="37" t="str">
        <f aca="false">IF(OR($C1525="",N(TOP!$C$14)=0),"",N($L1525)/TOP!$C$14)</f>
        <v/>
      </c>
      <c r="P1525" s="42" t="str">
        <f aca="false">IF($C1525="","",IFERROR(CHOOSE(MATCH(TOP!$C$10,{"【期間A】","【期間B】","【期間C】"},0),N($M1525),N($N1525),N($O1525)),0))</f>
        <v/>
      </c>
    </row>
    <row r="1526" customFormat="false" ht="15" hidden="false" customHeight="false" outlineLevel="0" collapsed="false">
      <c r="B1526" s="12" t="n">
        <v>1521</v>
      </c>
      <c r="C1526" s="36" t="str">
        <f aca="false">IF(②実績CSV_期間A!$M1522="","",②実績CSV_期間A!$M1522&amp;"")</f>
        <v/>
      </c>
      <c r="D1526" s="12" t="str">
        <f aca="false">IF($C1526="","",②実績CSV_期間A!$N1522)</f>
        <v/>
      </c>
      <c r="E1526" s="12" t="str">
        <f aca="false">IF($C1526="","",RIGHT($D1526,1))</f>
        <v/>
      </c>
      <c r="F1526" s="41" t="str">
        <f aca="false">IF($C1526="","",IFERROR(INDEX(サイズ換算マスタ!$C$6:$C$8,MATCH($E1526,サイズ換算マスタ!$B$6:$B$8,0)),1))</f>
        <v/>
      </c>
      <c r="G1526" s="38" t="str">
        <f aca="false">IF($C1526="","",SUMIFS(②実績CSV_期間A!$AA$2:$AA$5001,②実績CSV_期間A!$M$2:$M$5001,$C1526))</f>
        <v/>
      </c>
      <c r="H1526" s="38" t="str">
        <f aca="false">IF($C1526="","",SUMIFS(③実績CSV_期間B!$AA$2:$AA$5001,③実績CSV_期間B!$M$2:$M$5001,$C1526))</f>
        <v/>
      </c>
      <c r="I1526" s="38" t="str">
        <f aca="false">IF($C1526="","",SUMIFS(④実績CSV_期間C!$AA$2:$AA$5001,④実績CSV_期間C!$M$2:$M$5001,$C1526))</f>
        <v/>
      </c>
      <c r="J1526" s="38" t="str">
        <f aca="false">IF($C1526="","",N($F1526)*N($G1526))</f>
        <v/>
      </c>
      <c r="K1526" s="38" t="str">
        <f aca="false">IF($C1526="","",N($F1526)*N($H1526))</f>
        <v/>
      </c>
      <c r="L1526" s="38" t="str">
        <f aca="false">IF($C1526="","",N($F1526)*N($I1526))</f>
        <v/>
      </c>
      <c r="M1526" s="37" t="str">
        <f aca="false">IF(OR($C1526="",N(TOP!$C$12)=0),"",N($J1526)/TOP!$C$12)</f>
        <v/>
      </c>
      <c r="N1526" s="37" t="str">
        <f aca="false">IF(OR($C1526="",N(TOP!$C$13)=0),"",N($K1526)/TOP!$C$13)</f>
        <v/>
      </c>
      <c r="O1526" s="37" t="str">
        <f aca="false">IF(OR($C1526="",N(TOP!$C$14)=0),"",N($L1526)/TOP!$C$14)</f>
        <v/>
      </c>
      <c r="P1526" s="42" t="str">
        <f aca="false">IF($C1526="","",IFERROR(CHOOSE(MATCH(TOP!$C$10,{"【期間A】","【期間B】","【期間C】"},0),N($M1526),N($N1526),N($O1526)),0))</f>
        <v/>
      </c>
    </row>
    <row r="1527" customFormat="false" ht="15" hidden="false" customHeight="false" outlineLevel="0" collapsed="false">
      <c r="B1527" s="12" t="n">
        <v>1522</v>
      </c>
      <c r="C1527" s="36" t="str">
        <f aca="false">IF(②実績CSV_期間A!$M1523="","",②実績CSV_期間A!$M1523&amp;"")</f>
        <v/>
      </c>
      <c r="D1527" s="12" t="str">
        <f aca="false">IF($C1527="","",②実績CSV_期間A!$N1523)</f>
        <v/>
      </c>
      <c r="E1527" s="12" t="str">
        <f aca="false">IF($C1527="","",RIGHT($D1527,1))</f>
        <v/>
      </c>
      <c r="F1527" s="41" t="str">
        <f aca="false">IF($C1527="","",IFERROR(INDEX(サイズ換算マスタ!$C$6:$C$8,MATCH($E1527,サイズ換算マスタ!$B$6:$B$8,0)),1))</f>
        <v/>
      </c>
      <c r="G1527" s="38" t="str">
        <f aca="false">IF($C1527="","",SUMIFS(②実績CSV_期間A!$AA$2:$AA$5001,②実績CSV_期間A!$M$2:$M$5001,$C1527))</f>
        <v/>
      </c>
      <c r="H1527" s="38" t="str">
        <f aca="false">IF($C1527="","",SUMIFS(③実績CSV_期間B!$AA$2:$AA$5001,③実績CSV_期間B!$M$2:$M$5001,$C1527))</f>
        <v/>
      </c>
      <c r="I1527" s="38" t="str">
        <f aca="false">IF($C1527="","",SUMIFS(④実績CSV_期間C!$AA$2:$AA$5001,④実績CSV_期間C!$M$2:$M$5001,$C1527))</f>
        <v/>
      </c>
      <c r="J1527" s="38" t="str">
        <f aca="false">IF($C1527="","",N($F1527)*N($G1527))</f>
        <v/>
      </c>
      <c r="K1527" s="38" t="str">
        <f aca="false">IF($C1527="","",N($F1527)*N($H1527))</f>
        <v/>
      </c>
      <c r="L1527" s="38" t="str">
        <f aca="false">IF($C1527="","",N($F1527)*N($I1527))</f>
        <v/>
      </c>
      <c r="M1527" s="37" t="str">
        <f aca="false">IF(OR($C1527="",N(TOP!$C$12)=0),"",N($J1527)/TOP!$C$12)</f>
        <v/>
      </c>
      <c r="N1527" s="37" t="str">
        <f aca="false">IF(OR($C1527="",N(TOP!$C$13)=0),"",N($K1527)/TOP!$C$13)</f>
        <v/>
      </c>
      <c r="O1527" s="37" t="str">
        <f aca="false">IF(OR($C1527="",N(TOP!$C$14)=0),"",N($L1527)/TOP!$C$14)</f>
        <v/>
      </c>
      <c r="P1527" s="42" t="str">
        <f aca="false">IF($C1527="","",IFERROR(CHOOSE(MATCH(TOP!$C$10,{"【期間A】","【期間B】","【期間C】"},0),N($M1527),N($N1527),N($O1527)),0))</f>
        <v/>
      </c>
    </row>
    <row r="1528" customFormat="false" ht="15" hidden="false" customHeight="false" outlineLevel="0" collapsed="false">
      <c r="B1528" s="12" t="n">
        <v>1523</v>
      </c>
      <c r="C1528" s="36" t="str">
        <f aca="false">IF(②実績CSV_期間A!$M1524="","",②実績CSV_期間A!$M1524&amp;"")</f>
        <v/>
      </c>
      <c r="D1528" s="12" t="str">
        <f aca="false">IF($C1528="","",②実績CSV_期間A!$N1524)</f>
        <v/>
      </c>
      <c r="E1528" s="12" t="str">
        <f aca="false">IF($C1528="","",RIGHT($D1528,1))</f>
        <v/>
      </c>
      <c r="F1528" s="41" t="str">
        <f aca="false">IF($C1528="","",IFERROR(INDEX(サイズ換算マスタ!$C$6:$C$8,MATCH($E1528,サイズ換算マスタ!$B$6:$B$8,0)),1))</f>
        <v/>
      </c>
      <c r="G1528" s="38" t="str">
        <f aca="false">IF($C1528="","",SUMIFS(②実績CSV_期間A!$AA$2:$AA$5001,②実績CSV_期間A!$M$2:$M$5001,$C1528))</f>
        <v/>
      </c>
      <c r="H1528" s="38" t="str">
        <f aca="false">IF($C1528="","",SUMIFS(③実績CSV_期間B!$AA$2:$AA$5001,③実績CSV_期間B!$M$2:$M$5001,$C1528))</f>
        <v/>
      </c>
      <c r="I1528" s="38" t="str">
        <f aca="false">IF($C1528="","",SUMIFS(④実績CSV_期間C!$AA$2:$AA$5001,④実績CSV_期間C!$M$2:$M$5001,$C1528))</f>
        <v/>
      </c>
      <c r="J1528" s="38" t="str">
        <f aca="false">IF($C1528="","",N($F1528)*N($G1528))</f>
        <v/>
      </c>
      <c r="K1528" s="38" t="str">
        <f aca="false">IF($C1528="","",N($F1528)*N($H1528))</f>
        <v/>
      </c>
      <c r="L1528" s="38" t="str">
        <f aca="false">IF($C1528="","",N($F1528)*N($I1528))</f>
        <v/>
      </c>
      <c r="M1528" s="37" t="str">
        <f aca="false">IF(OR($C1528="",N(TOP!$C$12)=0),"",N($J1528)/TOP!$C$12)</f>
        <v/>
      </c>
      <c r="N1528" s="37" t="str">
        <f aca="false">IF(OR($C1528="",N(TOP!$C$13)=0),"",N($K1528)/TOP!$C$13)</f>
        <v/>
      </c>
      <c r="O1528" s="37" t="str">
        <f aca="false">IF(OR($C1528="",N(TOP!$C$14)=0),"",N($L1528)/TOP!$C$14)</f>
        <v/>
      </c>
      <c r="P1528" s="42" t="str">
        <f aca="false">IF($C1528="","",IFERROR(CHOOSE(MATCH(TOP!$C$10,{"【期間A】","【期間B】","【期間C】"},0),N($M1528),N($N1528),N($O1528)),0))</f>
        <v/>
      </c>
    </row>
    <row r="1529" customFormat="false" ht="15" hidden="false" customHeight="false" outlineLevel="0" collapsed="false">
      <c r="B1529" s="12" t="n">
        <v>1524</v>
      </c>
      <c r="C1529" s="36" t="str">
        <f aca="false">IF(②実績CSV_期間A!$M1525="","",②実績CSV_期間A!$M1525&amp;"")</f>
        <v/>
      </c>
      <c r="D1529" s="12" t="str">
        <f aca="false">IF($C1529="","",②実績CSV_期間A!$N1525)</f>
        <v/>
      </c>
      <c r="E1529" s="12" t="str">
        <f aca="false">IF($C1529="","",RIGHT($D1529,1))</f>
        <v/>
      </c>
      <c r="F1529" s="41" t="str">
        <f aca="false">IF($C1529="","",IFERROR(INDEX(サイズ換算マスタ!$C$6:$C$8,MATCH($E1529,サイズ換算マスタ!$B$6:$B$8,0)),1))</f>
        <v/>
      </c>
      <c r="G1529" s="38" t="str">
        <f aca="false">IF($C1529="","",SUMIFS(②実績CSV_期間A!$AA$2:$AA$5001,②実績CSV_期間A!$M$2:$M$5001,$C1529))</f>
        <v/>
      </c>
      <c r="H1529" s="38" t="str">
        <f aca="false">IF($C1529="","",SUMIFS(③実績CSV_期間B!$AA$2:$AA$5001,③実績CSV_期間B!$M$2:$M$5001,$C1529))</f>
        <v/>
      </c>
      <c r="I1529" s="38" t="str">
        <f aca="false">IF($C1529="","",SUMIFS(④実績CSV_期間C!$AA$2:$AA$5001,④実績CSV_期間C!$M$2:$M$5001,$C1529))</f>
        <v/>
      </c>
      <c r="J1529" s="38" t="str">
        <f aca="false">IF($C1529="","",N($F1529)*N($G1529))</f>
        <v/>
      </c>
      <c r="K1529" s="38" t="str">
        <f aca="false">IF($C1529="","",N($F1529)*N($H1529))</f>
        <v/>
      </c>
      <c r="L1529" s="38" t="str">
        <f aca="false">IF($C1529="","",N($F1529)*N($I1529))</f>
        <v/>
      </c>
      <c r="M1529" s="37" t="str">
        <f aca="false">IF(OR($C1529="",N(TOP!$C$12)=0),"",N($J1529)/TOP!$C$12)</f>
        <v/>
      </c>
      <c r="N1529" s="37" t="str">
        <f aca="false">IF(OR($C1529="",N(TOP!$C$13)=0),"",N($K1529)/TOP!$C$13)</f>
        <v/>
      </c>
      <c r="O1529" s="37" t="str">
        <f aca="false">IF(OR($C1529="",N(TOP!$C$14)=0),"",N($L1529)/TOP!$C$14)</f>
        <v/>
      </c>
      <c r="P1529" s="42" t="str">
        <f aca="false">IF($C1529="","",IFERROR(CHOOSE(MATCH(TOP!$C$10,{"【期間A】","【期間B】","【期間C】"},0),N($M1529),N($N1529),N($O1529)),0))</f>
        <v/>
      </c>
    </row>
    <row r="1530" customFormat="false" ht="15" hidden="false" customHeight="false" outlineLevel="0" collapsed="false">
      <c r="B1530" s="12" t="n">
        <v>1525</v>
      </c>
      <c r="C1530" s="36" t="str">
        <f aca="false">IF(②実績CSV_期間A!$M1526="","",②実績CSV_期間A!$M1526&amp;"")</f>
        <v/>
      </c>
      <c r="D1530" s="12" t="str">
        <f aca="false">IF($C1530="","",②実績CSV_期間A!$N1526)</f>
        <v/>
      </c>
      <c r="E1530" s="12" t="str">
        <f aca="false">IF($C1530="","",RIGHT($D1530,1))</f>
        <v/>
      </c>
      <c r="F1530" s="41" t="str">
        <f aca="false">IF($C1530="","",IFERROR(INDEX(サイズ換算マスタ!$C$6:$C$8,MATCH($E1530,サイズ換算マスタ!$B$6:$B$8,0)),1))</f>
        <v/>
      </c>
      <c r="G1530" s="38" t="str">
        <f aca="false">IF($C1530="","",SUMIFS(②実績CSV_期間A!$AA$2:$AA$5001,②実績CSV_期間A!$M$2:$M$5001,$C1530))</f>
        <v/>
      </c>
      <c r="H1530" s="38" t="str">
        <f aca="false">IF($C1530="","",SUMIFS(③実績CSV_期間B!$AA$2:$AA$5001,③実績CSV_期間B!$M$2:$M$5001,$C1530))</f>
        <v/>
      </c>
      <c r="I1530" s="38" t="str">
        <f aca="false">IF($C1530="","",SUMIFS(④実績CSV_期間C!$AA$2:$AA$5001,④実績CSV_期間C!$M$2:$M$5001,$C1530))</f>
        <v/>
      </c>
      <c r="J1530" s="38" t="str">
        <f aca="false">IF($C1530="","",N($F1530)*N($G1530))</f>
        <v/>
      </c>
      <c r="K1530" s="38" t="str">
        <f aca="false">IF($C1530="","",N($F1530)*N($H1530))</f>
        <v/>
      </c>
      <c r="L1530" s="38" t="str">
        <f aca="false">IF($C1530="","",N($F1530)*N($I1530))</f>
        <v/>
      </c>
      <c r="M1530" s="37" t="str">
        <f aca="false">IF(OR($C1530="",N(TOP!$C$12)=0),"",N($J1530)/TOP!$C$12)</f>
        <v/>
      </c>
      <c r="N1530" s="37" t="str">
        <f aca="false">IF(OR($C1530="",N(TOP!$C$13)=0),"",N($K1530)/TOP!$C$13)</f>
        <v/>
      </c>
      <c r="O1530" s="37" t="str">
        <f aca="false">IF(OR($C1530="",N(TOP!$C$14)=0),"",N($L1530)/TOP!$C$14)</f>
        <v/>
      </c>
      <c r="P1530" s="42" t="str">
        <f aca="false">IF($C1530="","",IFERROR(CHOOSE(MATCH(TOP!$C$10,{"【期間A】","【期間B】","【期間C】"},0),N($M1530),N($N1530),N($O1530)),0))</f>
        <v/>
      </c>
    </row>
    <row r="1531" customFormat="false" ht="15" hidden="false" customHeight="false" outlineLevel="0" collapsed="false">
      <c r="B1531" s="12" t="n">
        <v>1526</v>
      </c>
      <c r="C1531" s="36" t="str">
        <f aca="false">IF(②実績CSV_期間A!$M1527="","",②実績CSV_期間A!$M1527&amp;"")</f>
        <v/>
      </c>
      <c r="D1531" s="12" t="str">
        <f aca="false">IF($C1531="","",②実績CSV_期間A!$N1527)</f>
        <v/>
      </c>
      <c r="E1531" s="12" t="str">
        <f aca="false">IF($C1531="","",RIGHT($D1531,1))</f>
        <v/>
      </c>
      <c r="F1531" s="41" t="str">
        <f aca="false">IF($C1531="","",IFERROR(INDEX(サイズ換算マスタ!$C$6:$C$8,MATCH($E1531,サイズ換算マスタ!$B$6:$B$8,0)),1))</f>
        <v/>
      </c>
      <c r="G1531" s="38" t="str">
        <f aca="false">IF($C1531="","",SUMIFS(②実績CSV_期間A!$AA$2:$AA$5001,②実績CSV_期間A!$M$2:$M$5001,$C1531))</f>
        <v/>
      </c>
      <c r="H1531" s="38" t="str">
        <f aca="false">IF($C1531="","",SUMIFS(③実績CSV_期間B!$AA$2:$AA$5001,③実績CSV_期間B!$M$2:$M$5001,$C1531))</f>
        <v/>
      </c>
      <c r="I1531" s="38" t="str">
        <f aca="false">IF($C1531="","",SUMIFS(④実績CSV_期間C!$AA$2:$AA$5001,④実績CSV_期間C!$M$2:$M$5001,$C1531))</f>
        <v/>
      </c>
      <c r="J1531" s="38" t="str">
        <f aca="false">IF($C1531="","",N($F1531)*N($G1531))</f>
        <v/>
      </c>
      <c r="K1531" s="38" t="str">
        <f aca="false">IF($C1531="","",N($F1531)*N($H1531))</f>
        <v/>
      </c>
      <c r="L1531" s="38" t="str">
        <f aca="false">IF($C1531="","",N($F1531)*N($I1531))</f>
        <v/>
      </c>
      <c r="M1531" s="37" t="str">
        <f aca="false">IF(OR($C1531="",N(TOP!$C$12)=0),"",N($J1531)/TOP!$C$12)</f>
        <v/>
      </c>
      <c r="N1531" s="37" t="str">
        <f aca="false">IF(OR($C1531="",N(TOP!$C$13)=0),"",N($K1531)/TOP!$C$13)</f>
        <v/>
      </c>
      <c r="O1531" s="37" t="str">
        <f aca="false">IF(OR($C1531="",N(TOP!$C$14)=0),"",N($L1531)/TOP!$C$14)</f>
        <v/>
      </c>
      <c r="P1531" s="42" t="str">
        <f aca="false">IF($C1531="","",IFERROR(CHOOSE(MATCH(TOP!$C$10,{"【期間A】","【期間B】","【期間C】"},0),N($M1531),N($N1531),N($O1531)),0))</f>
        <v/>
      </c>
    </row>
    <row r="1532" customFormat="false" ht="15" hidden="false" customHeight="false" outlineLevel="0" collapsed="false">
      <c r="B1532" s="12" t="n">
        <v>1527</v>
      </c>
      <c r="C1532" s="36" t="str">
        <f aca="false">IF(②実績CSV_期間A!$M1528="","",②実績CSV_期間A!$M1528&amp;"")</f>
        <v/>
      </c>
      <c r="D1532" s="12" t="str">
        <f aca="false">IF($C1532="","",②実績CSV_期間A!$N1528)</f>
        <v/>
      </c>
      <c r="E1532" s="12" t="str">
        <f aca="false">IF($C1532="","",RIGHT($D1532,1))</f>
        <v/>
      </c>
      <c r="F1532" s="41" t="str">
        <f aca="false">IF($C1532="","",IFERROR(INDEX(サイズ換算マスタ!$C$6:$C$8,MATCH($E1532,サイズ換算マスタ!$B$6:$B$8,0)),1))</f>
        <v/>
      </c>
      <c r="G1532" s="38" t="str">
        <f aca="false">IF($C1532="","",SUMIFS(②実績CSV_期間A!$AA$2:$AA$5001,②実績CSV_期間A!$M$2:$M$5001,$C1532))</f>
        <v/>
      </c>
      <c r="H1532" s="38" t="str">
        <f aca="false">IF($C1532="","",SUMIFS(③実績CSV_期間B!$AA$2:$AA$5001,③実績CSV_期間B!$M$2:$M$5001,$C1532))</f>
        <v/>
      </c>
      <c r="I1532" s="38" t="str">
        <f aca="false">IF($C1532="","",SUMIFS(④実績CSV_期間C!$AA$2:$AA$5001,④実績CSV_期間C!$M$2:$M$5001,$C1532))</f>
        <v/>
      </c>
      <c r="J1532" s="38" t="str">
        <f aca="false">IF($C1532="","",N($F1532)*N($G1532))</f>
        <v/>
      </c>
      <c r="K1532" s="38" t="str">
        <f aca="false">IF($C1532="","",N($F1532)*N($H1532))</f>
        <v/>
      </c>
      <c r="L1532" s="38" t="str">
        <f aca="false">IF($C1532="","",N($F1532)*N($I1532))</f>
        <v/>
      </c>
      <c r="M1532" s="37" t="str">
        <f aca="false">IF(OR($C1532="",N(TOP!$C$12)=0),"",N($J1532)/TOP!$C$12)</f>
        <v/>
      </c>
      <c r="N1532" s="37" t="str">
        <f aca="false">IF(OR($C1532="",N(TOP!$C$13)=0),"",N($K1532)/TOP!$C$13)</f>
        <v/>
      </c>
      <c r="O1532" s="37" t="str">
        <f aca="false">IF(OR($C1532="",N(TOP!$C$14)=0),"",N($L1532)/TOP!$C$14)</f>
        <v/>
      </c>
      <c r="P1532" s="42" t="str">
        <f aca="false">IF($C1532="","",IFERROR(CHOOSE(MATCH(TOP!$C$10,{"【期間A】","【期間B】","【期間C】"},0),N($M1532),N($N1532),N($O1532)),0))</f>
        <v/>
      </c>
    </row>
    <row r="1533" customFormat="false" ht="15" hidden="false" customHeight="false" outlineLevel="0" collapsed="false">
      <c r="B1533" s="12" t="n">
        <v>1528</v>
      </c>
      <c r="C1533" s="36" t="str">
        <f aca="false">IF(②実績CSV_期間A!$M1529="","",②実績CSV_期間A!$M1529&amp;"")</f>
        <v/>
      </c>
      <c r="D1533" s="12" t="str">
        <f aca="false">IF($C1533="","",②実績CSV_期間A!$N1529)</f>
        <v/>
      </c>
      <c r="E1533" s="12" t="str">
        <f aca="false">IF($C1533="","",RIGHT($D1533,1))</f>
        <v/>
      </c>
      <c r="F1533" s="41" t="str">
        <f aca="false">IF($C1533="","",IFERROR(INDEX(サイズ換算マスタ!$C$6:$C$8,MATCH($E1533,サイズ換算マスタ!$B$6:$B$8,0)),1))</f>
        <v/>
      </c>
      <c r="G1533" s="38" t="str">
        <f aca="false">IF($C1533="","",SUMIFS(②実績CSV_期間A!$AA$2:$AA$5001,②実績CSV_期間A!$M$2:$M$5001,$C1533))</f>
        <v/>
      </c>
      <c r="H1533" s="38" t="str">
        <f aca="false">IF($C1533="","",SUMIFS(③実績CSV_期間B!$AA$2:$AA$5001,③実績CSV_期間B!$M$2:$M$5001,$C1533))</f>
        <v/>
      </c>
      <c r="I1533" s="38" t="str">
        <f aca="false">IF($C1533="","",SUMIFS(④実績CSV_期間C!$AA$2:$AA$5001,④実績CSV_期間C!$M$2:$M$5001,$C1533))</f>
        <v/>
      </c>
      <c r="J1533" s="38" t="str">
        <f aca="false">IF($C1533="","",N($F1533)*N($G1533))</f>
        <v/>
      </c>
      <c r="K1533" s="38" t="str">
        <f aca="false">IF($C1533="","",N($F1533)*N($H1533))</f>
        <v/>
      </c>
      <c r="L1533" s="38" t="str">
        <f aca="false">IF($C1533="","",N($F1533)*N($I1533))</f>
        <v/>
      </c>
      <c r="M1533" s="37" t="str">
        <f aca="false">IF(OR($C1533="",N(TOP!$C$12)=0),"",N($J1533)/TOP!$C$12)</f>
        <v/>
      </c>
      <c r="N1533" s="37" t="str">
        <f aca="false">IF(OR($C1533="",N(TOP!$C$13)=0),"",N($K1533)/TOP!$C$13)</f>
        <v/>
      </c>
      <c r="O1533" s="37" t="str">
        <f aca="false">IF(OR($C1533="",N(TOP!$C$14)=0),"",N($L1533)/TOP!$C$14)</f>
        <v/>
      </c>
      <c r="P1533" s="42" t="str">
        <f aca="false">IF($C1533="","",IFERROR(CHOOSE(MATCH(TOP!$C$10,{"【期間A】","【期間B】","【期間C】"},0),N($M1533),N($N1533),N($O1533)),0))</f>
        <v/>
      </c>
    </row>
    <row r="1534" customFormat="false" ht="15" hidden="false" customHeight="false" outlineLevel="0" collapsed="false">
      <c r="B1534" s="12" t="n">
        <v>1529</v>
      </c>
      <c r="C1534" s="36" t="str">
        <f aca="false">IF(②実績CSV_期間A!$M1530="","",②実績CSV_期間A!$M1530&amp;"")</f>
        <v/>
      </c>
      <c r="D1534" s="12" t="str">
        <f aca="false">IF($C1534="","",②実績CSV_期間A!$N1530)</f>
        <v/>
      </c>
      <c r="E1534" s="12" t="str">
        <f aca="false">IF($C1534="","",RIGHT($D1534,1))</f>
        <v/>
      </c>
      <c r="F1534" s="41" t="str">
        <f aca="false">IF($C1534="","",IFERROR(INDEX(サイズ換算マスタ!$C$6:$C$8,MATCH($E1534,サイズ換算マスタ!$B$6:$B$8,0)),1))</f>
        <v/>
      </c>
      <c r="G1534" s="38" t="str">
        <f aca="false">IF($C1534="","",SUMIFS(②実績CSV_期間A!$AA$2:$AA$5001,②実績CSV_期間A!$M$2:$M$5001,$C1534))</f>
        <v/>
      </c>
      <c r="H1534" s="38" t="str">
        <f aca="false">IF($C1534="","",SUMIFS(③実績CSV_期間B!$AA$2:$AA$5001,③実績CSV_期間B!$M$2:$M$5001,$C1534))</f>
        <v/>
      </c>
      <c r="I1534" s="38" t="str">
        <f aca="false">IF($C1534="","",SUMIFS(④実績CSV_期間C!$AA$2:$AA$5001,④実績CSV_期間C!$M$2:$M$5001,$C1534))</f>
        <v/>
      </c>
      <c r="J1534" s="38" t="str">
        <f aca="false">IF($C1534="","",N($F1534)*N($G1534))</f>
        <v/>
      </c>
      <c r="K1534" s="38" t="str">
        <f aca="false">IF($C1534="","",N($F1534)*N($H1534))</f>
        <v/>
      </c>
      <c r="L1534" s="38" t="str">
        <f aca="false">IF($C1534="","",N($F1534)*N($I1534))</f>
        <v/>
      </c>
      <c r="M1534" s="37" t="str">
        <f aca="false">IF(OR($C1534="",N(TOP!$C$12)=0),"",N($J1534)/TOP!$C$12)</f>
        <v/>
      </c>
      <c r="N1534" s="37" t="str">
        <f aca="false">IF(OR($C1534="",N(TOP!$C$13)=0),"",N($K1534)/TOP!$C$13)</f>
        <v/>
      </c>
      <c r="O1534" s="37" t="str">
        <f aca="false">IF(OR($C1534="",N(TOP!$C$14)=0),"",N($L1534)/TOP!$C$14)</f>
        <v/>
      </c>
      <c r="P1534" s="42" t="str">
        <f aca="false">IF($C1534="","",IFERROR(CHOOSE(MATCH(TOP!$C$10,{"【期間A】","【期間B】","【期間C】"},0),N($M1534),N($N1534),N($O1534)),0))</f>
        <v/>
      </c>
    </row>
    <row r="1535" customFormat="false" ht="15" hidden="false" customHeight="false" outlineLevel="0" collapsed="false">
      <c r="B1535" s="12" t="n">
        <v>1530</v>
      </c>
      <c r="C1535" s="36" t="str">
        <f aca="false">IF(②実績CSV_期間A!$M1531="","",②実績CSV_期間A!$M1531&amp;"")</f>
        <v/>
      </c>
      <c r="D1535" s="12" t="str">
        <f aca="false">IF($C1535="","",②実績CSV_期間A!$N1531)</f>
        <v/>
      </c>
      <c r="E1535" s="12" t="str">
        <f aca="false">IF($C1535="","",RIGHT($D1535,1))</f>
        <v/>
      </c>
      <c r="F1535" s="41" t="str">
        <f aca="false">IF($C1535="","",IFERROR(INDEX(サイズ換算マスタ!$C$6:$C$8,MATCH($E1535,サイズ換算マスタ!$B$6:$B$8,0)),1))</f>
        <v/>
      </c>
      <c r="G1535" s="38" t="str">
        <f aca="false">IF($C1535="","",SUMIFS(②実績CSV_期間A!$AA$2:$AA$5001,②実績CSV_期間A!$M$2:$M$5001,$C1535))</f>
        <v/>
      </c>
      <c r="H1535" s="38" t="str">
        <f aca="false">IF($C1535="","",SUMIFS(③実績CSV_期間B!$AA$2:$AA$5001,③実績CSV_期間B!$M$2:$M$5001,$C1535))</f>
        <v/>
      </c>
      <c r="I1535" s="38" t="str">
        <f aca="false">IF($C1535="","",SUMIFS(④実績CSV_期間C!$AA$2:$AA$5001,④実績CSV_期間C!$M$2:$M$5001,$C1535))</f>
        <v/>
      </c>
      <c r="J1535" s="38" t="str">
        <f aca="false">IF($C1535="","",N($F1535)*N($G1535))</f>
        <v/>
      </c>
      <c r="K1535" s="38" t="str">
        <f aca="false">IF($C1535="","",N($F1535)*N($H1535))</f>
        <v/>
      </c>
      <c r="L1535" s="38" t="str">
        <f aca="false">IF($C1535="","",N($F1535)*N($I1535))</f>
        <v/>
      </c>
      <c r="M1535" s="37" t="str">
        <f aca="false">IF(OR($C1535="",N(TOP!$C$12)=0),"",N($J1535)/TOP!$C$12)</f>
        <v/>
      </c>
      <c r="N1535" s="37" t="str">
        <f aca="false">IF(OR($C1535="",N(TOP!$C$13)=0),"",N($K1535)/TOP!$C$13)</f>
        <v/>
      </c>
      <c r="O1535" s="37" t="str">
        <f aca="false">IF(OR($C1535="",N(TOP!$C$14)=0),"",N($L1535)/TOP!$C$14)</f>
        <v/>
      </c>
      <c r="P1535" s="42" t="str">
        <f aca="false">IF($C1535="","",IFERROR(CHOOSE(MATCH(TOP!$C$10,{"【期間A】","【期間B】","【期間C】"},0),N($M1535),N($N1535),N($O1535)),0))</f>
        <v/>
      </c>
    </row>
    <row r="1536" customFormat="false" ht="15" hidden="false" customHeight="false" outlineLevel="0" collapsed="false">
      <c r="B1536" s="12" t="n">
        <v>1531</v>
      </c>
      <c r="C1536" s="36" t="str">
        <f aca="false">IF(②実績CSV_期間A!$M1532="","",②実績CSV_期間A!$M1532&amp;"")</f>
        <v/>
      </c>
      <c r="D1536" s="12" t="str">
        <f aca="false">IF($C1536="","",②実績CSV_期間A!$N1532)</f>
        <v/>
      </c>
      <c r="E1536" s="12" t="str">
        <f aca="false">IF($C1536="","",RIGHT($D1536,1))</f>
        <v/>
      </c>
      <c r="F1536" s="41" t="str">
        <f aca="false">IF($C1536="","",IFERROR(INDEX(サイズ換算マスタ!$C$6:$C$8,MATCH($E1536,サイズ換算マスタ!$B$6:$B$8,0)),1))</f>
        <v/>
      </c>
      <c r="G1536" s="38" t="str">
        <f aca="false">IF($C1536="","",SUMIFS(②実績CSV_期間A!$AA$2:$AA$5001,②実績CSV_期間A!$M$2:$M$5001,$C1536))</f>
        <v/>
      </c>
      <c r="H1536" s="38" t="str">
        <f aca="false">IF($C1536="","",SUMIFS(③実績CSV_期間B!$AA$2:$AA$5001,③実績CSV_期間B!$M$2:$M$5001,$C1536))</f>
        <v/>
      </c>
      <c r="I1536" s="38" t="str">
        <f aca="false">IF($C1536="","",SUMIFS(④実績CSV_期間C!$AA$2:$AA$5001,④実績CSV_期間C!$M$2:$M$5001,$C1536))</f>
        <v/>
      </c>
      <c r="J1536" s="38" t="str">
        <f aca="false">IF($C1536="","",N($F1536)*N($G1536))</f>
        <v/>
      </c>
      <c r="K1536" s="38" t="str">
        <f aca="false">IF($C1536="","",N($F1536)*N($H1536))</f>
        <v/>
      </c>
      <c r="L1536" s="38" t="str">
        <f aca="false">IF($C1536="","",N($F1536)*N($I1536))</f>
        <v/>
      </c>
      <c r="M1536" s="37" t="str">
        <f aca="false">IF(OR($C1536="",N(TOP!$C$12)=0),"",N($J1536)/TOP!$C$12)</f>
        <v/>
      </c>
      <c r="N1536" s="37" t="str">
        <f aca="false">IF(OR($C1536="",N(TOP!$C$13)=0),"",N($K1536)/TOP!$C$13)</f>
        <v/>
      </c>
      <c r="O1536" s="37" t="str">
        <f aca="false">IF(OR($C1536="",N(TOP!$C$14)=0),"",N($L1536)/TOP!$C$14)</f>
        <v/>
      </c>
      <c r="P1536" s="42" t="str">
        <f aca="false">IF($C1536="","",IFERROR(CHOOSE(MATCH(TOP!$C$10,{"【期間A】","【期間B】","【期間C】"},0),N($M1536),N($N1536),N($O1536)),0))</f>
        <v/>
      </c>
    </row>
    <row r="1537" customFormat="false" ht="15" hidden="false" customHeight="false" outlineLevel="0" collapsed="false">
      <c r="B1537" s="12" t="n">
        <v>1532</v>
      </c>
      <c r="C1537" s="36" t="str">
        <f aca="false">IF(②実績CSV_期間A!$M1533="","",②実績CSV_期間A!$M1533&amp;"")</f>
        <v/>
      </c>
      <c r="D1537" s="12" t="str">
        <f aca="false">IF($C1537="","",②実績CSV_期間A!$N1533)</f>
        <v/>
      </c>
      <c r="E1537" s="12" t="str">
        <f aca="false">IF($C1537="","",RIGHT($D1537,1))</f>
        <v/>
      </c>
      <c r="F1537" s="41" t="str">
        <f aca="false">IF($C1537="","",IFERROR(INDEX(サイズ換算マスタ!$C$6:$C$8,MATCH($E1537,サイズ換算マスタ!$B$6:$B$8,0)),1))</f>
        <v/>
      </c>
      <c r="G1537" s="38" t="str">
        <f aca="false">IF($C1537="","",SUMIFS(②実績CSV_期間A!$AA$2:$AA$5001,②実績CSV_期間A!$M$2:$M$5001,$C1537))</f>
        <v/>
      </c>
      <c r="H1537" s="38" t="str">
        <f aca="false">IF($C1537="","",SUMIFS(③実績CSV_期間B!$AA$2:$AA$5001,③実績CSV_期間B!$M$2:$M$5001,$C1537))</f>
        <v/>
      </c>
      <c r="I1537" s="38" t="str">
        <f aca="false">IF($C1537="","",SUMIFS(④実績CSV_期間C!$AA$2:$AA$5001,④実績CSV_期間C!$M$2:$M$5001,$C1537))</f>
        <v/>
      </c>
      <c r="J1537" s="38" t="str">
        <f aca="false">IF($C1537="","",N($F1537)*N($G1537))</f>
        <v/>
      </c>
      <c r="K1537" s="38" t="str">
        <f aca="false">IF($C1537="","",N($F1537)*N($H1537))</f>
        <v/>
      </c>
      <c r="L1537" s="38" t="str">
        <f aca="false">IF($C1537="","",N($F1537)*N($I1537))</f>
        <v/>
      </c>
      <c r="M1537" s="37" t="str">
        <f aca="false">IF(OR($C1537="",N(TOP!$C$12)=0),"",N($J1537)/TOP!$C$12)</f>
        <v/>
      </c>
      <c r="N1537" s="37" t="str">
        <f aca="false">IF(OR($C1537="",N(TOP!$C$13)=0),"",N($K1537)/TOP!$C$13)</f>
        <v/>
      </c>
      <c r="O1537" s="37" t="str">
        <f aca="false">IF(OR($C1537="",N(TOP!$C$14)=0),"",N($L1537)/TOP!$C$14)</f>
        <v/>
      </c>
      <c r="P1537" s="42" t="str">
        <f aca="false">IF($C1537="","",IFERROR(CHOOSE(MATCH(TOP!$C$10,{"【期間A】","【期間B】","【期間C】"},0),N($M1537),N($N1537),N($O1537)),0))</f>
        <v/>
      </c>
    </row>
    <row r="1538" customFormat="false" ht="15" hidden="false" customHeight="false" outlineLevel="0" collapsed="false">
      <c r="B1538" s="12" t="n">
        <v>1533</v>
      </c>
      <c r="C1538" s="36" t="str">
        <f aca="false">IF(②実績CSV_期間A!$M1534="","",②実績CSV_期間A!$M1534&amp;"")</f>
        <v/>
      </c>
      <c r="D1538" s="12" t="str">
        <f aca="false">IF($C1538="","",②実績CSV_期間A!$N1534)</f>
        <v/>
      </c>
      <c r="E1538" s="12" t="str">
        <f aca="false">IF($C1538="","",RIGHT($D1538,1))</f>
        <v/>
      </c>
      <c r="F1538" s="41" t="str">
        <f aca="false">IF($C1538="","",IFERROR(INDEX(サイズ換算マスタ!$C$6:$C$8,MATCH($E1538,サイズ換算マスタ!$B$6:$B$8,0)),1))</f>
        <v/>
      </c>
      <c r="G1538" s="38" t="str">
        <f aca="false">IF($C1538="","",SUMIFS(②実績CSV_期間A!$AA$2:$AA$5001,②実績CSV_期間A!$M$2:$M$5001,$C1538))</f>
        <v/>
      </c>
      <c r="H1538" s="38" t="str">
        <f aca="false">IF($C1538="","",SUMIFS(③実績CSV_期間B!$AA$2:$AA$5001,③実績CSV_期間B!$M$2:$M$5001,$C1538))</f>
        <v/>
      </c>
      <c r="I1538" s="38" t="str">
        <f aca="false">IF($C1538="","",SUMIFS(④実績CSV_期間C!$AA$2:$AA$5001,④実績CSV_期間C!$M$2:$M$5001,$C1538))</f>
        <v/>
      </c>
      <c r="J1538" s="38" t="str">
        <f aca="false">IF($C1538="","",N($F1538)*N($G1538))</f>
        <v/>
      </c>
      <c r="K1538" s="38" t="str">
        <f aca="false">IF($C1538="","",N($F1538)*N($H1538))</f>
        <v/>
      </c>
      <c r="L1538" s="38" t="str">
        <f aca="false">IF($C1538="","",N($F1538)*N($I1538))</f>
        <v/>
      </c>
      <c r="M1538" s="37" t="str">
        <f aca="false">IF(OR($C1538="",N(TOP!$C$12)=0),"",N($J1538)/TOP!$C$12)</f>
        <v/>
      </c>
      <c r="N1538" s="37" t="str">
        <f aca="false">IF(OR($C1538="",N(TOP!$C$13)=0),"",N($K1538)/TOP!$C$13)</f>
        <v/>
      </c>
      <c r="O1538" s="37" t="str">
        <f aca="false">IF(OR($C1538="",N(TOP!$C$14)=0),"",N($L1538)/TOP!$C$14)</f>
        <v/>
      </c>
      <c r="P1538" s="42" t="str">
        <f aca="false">IF($C1538="","",IFERROR(CHOOSE(MATCH(TOP!$C$10,{"【期間A】","【期間B】","【期間C】"},0),N($M1538),N($N1538),N($O1538)),0))</f>
        <v/>
      </c>
    </row>
    <row r="1539" customFormat="false" ht="15" hidden="false" customHeight="false" outlineLevel="0" collapsed="false">
      <c r="B1539" s="12" t="n">
        <v>1534</v>
      </c>
      <c r="C1539" s="36" t="str">
        <f aca="false">IF(②実績CSV_期間A!$M1535="","",②実績CSV_期間A!$M1535&amp;"")</f>
        <v/>
      </c>
      <c r="D1539" s="12" t="str">
        <f aca="false">IF($C1539="","",②実績CSV_期間A!$N1535)</f>
        <v/>
      </c>
      <c r="E1539" s="12" t="str">
        <f aca="false">IF($C1539="","",RIGHT($D1539,1))</f>
        <v/>
      </c>
      <c r="F1539" s="41" t="str">
        <f aca="false">IF($C1539="","",IFERROR(INDEX(サイズ換算マスタ!$C$6:$C$8,MATCH($E1539,サイズ換算マスタ!$B$6:$B$8,0)),1))</f>
        <v/>
      </c>
      <c r="G1539" s="38" t="str">
        <f aca="false">IF($C1539="","",SUMIFS(②実績CSV_期間A!$AA$2:$AA$5001,②実績CSV_期間A!$M$2:$M$5001,$C1539))</f>
        <v/>
      </c>
      <c r="H1539" s="38" t="str">
        <f aca="false">IF($C1539="","",SUMIFS(③実績CSV_期間B!$AA$2:$AA$5001,③実績CSV_期間B!$M$2:$M$5001,$C1539))</f>
        <v/>
      </c>
      <c r="I1539" s="38" t="str">
        <f aca="false">IF($C1539="","",SUMIFS(④実績CSV_期間C!$AA$2:$AA$5001,④実績CSV_期間C!$M$2:$M$5001,$C1539))</f>
        <v/>
      </c>
      <c r="J1539" s="38" t="str">
        <f aca="false">IF($C1539="","",N($F1539)*N($G1539))</f>
        <v/>
      </c>
      <c r="K1539" s="38" t="str">
        <f aca="false">IF($C1539="","",N($F1539)*N($H1539))</f>
        <v/>
      </c>
      <c r="L1539" s="38" t="str">
        <f aca="false">IF($C1539="","",N($F1539)*N($I1539))</f>
        <v/>
      </c>
      <c r="M1539" s="37" t="str">
        <f aca="false">IF(OR($C1539="",N(TOP!$C$12)=0),"",N($J1539)/TOP!$C$12)</f>
        <v/>
      </c>
      <c r="N1539" s="37" t="str">
        <f aca="false">IF(OR($C1539="",N(TOP!$C$13)=0),"",N($K1539)/TOP!$C$13)</f>
        <v/>
      </c>
      <c r="O1539" s="37" t="str">
        <f aca="false">IF(OR($C1539="",N(TOP!$C$14)=0),"",N($L1539)/TOP!$C$14)</f>
        <v/>
      </c>
      <c r="P1539" s="42" t="str">
        <f aca="false">IF($C1539="","",IFERROR(CHOOSE(MATCH(TOP!$C$10,{"【期間A】","【期間B】","【期間C】"},0),N($M1539),N($N1539),N($O1539)),0))</f>
        <v/>
      </c>
    </row>
    <row r="1540" customFormat="false" ht="15" hidden="false" customHeight="false" outlineLevel="0" collapsed="false">
      <c r="B1540" s="12" t="n">
        <v>1535</v>
      </c>
      <c r="C1540" s="36" t="str">
        <f aca="false">IF(②実績CSV_期間A!$M1536="","",②実績CSV_期間A!$M1536&amp;"")</f>
        <v/>
      </c>
      <c r="D1540" s="12" t="str">
        <f aca="false">IF($C1540="","",②実績CSV_期間A!$N1536)</f>
        <v/>
      </c>
      <c r="E1540" s="12" t="str">
        <f aca="false">IF($C1540="","",RIGHT($D1540,1))</f>
        <v/>
      </c>
      <c r="F1540" s="41" t="str">
        <f aca="false">IF($C1540="","",IFERROR(INDEX(サイズ換算マスタ!$C$6:$C$8,MATCH($E1540,サイズ換算マスタ!$B$6:$B$8,0)),1))</f>
        <v/>
      </c>
      <c r="G1540" s="38" t="str">
        <f aca="false">IF($C1540="","",SUMIFS(②実績CSV_期間A!$AA$2:$AA$5001,②実績CSV_期間A!$M$2:$M$5001,$C1540))</f>
        <v/>
      </c>
      <c r="H1540" s="38" t="str">
        <f aca="false">IF($C1540="","",SUMIFS(③実績CSV_期間B!$AA$2:$AA$5001,③実績CSV_期間B!$M$2:$M$5001,$C1540))</f>
        <v/>
      </c>
      <c r="I1540" s="38" t="str">
        <f aca="false">IF($C1540="","",SUMIFS(④実績CSV_期間C!$AA$2:$AA$5001,④実績CSV_期間C!$M$2:$M$5001,$C1540))</f>
        <v/>
      </c>
      <c r="J1540" s="38" t="str">
        <f aca="false">IF($C1540="","",N($F1540)*N($G1540))</f>
        <v/>
      </c>
      <c r="K1540" s="38" t="str">
        <f aca="false">IF($C1540="","",N($F1540)*N($H1540))</f>
        <v/>
      </c>
      <c r="L1540" s="38" t="str">
        <f aca="false">IF($C1540="","",N($F1540)*N($I1540))</f>
        <v/>
      </c>
      <c r="M1540" s="37" t="str">
        <f aca="false">IF(OR($C1540="",N(TOP!$C$12)=0),"",N($J1540)/TOP!$C$12)</f>
        <v/>
      </c>
      <c r="N1540" s="37" t="str">
        <f aca="false">IF(OR($C1540="",N(TOP!$C$13)=0),"",N($K1540)/TOP!$C$13)</f>
        <v/>
      </c>
      <c r="O1540" s="37" t="str">
        <f aca="false">IF(OR($C1540="",N(TOP!$C$14)=0),"",N($L1540)/TOP!$C$14)</f>
        <v/>
      </c>
      <c r="P1540" s="42" t="str">
        <f aca="false">IF($C1540="","",IFERROR(CHOOSE(MATCH(TOP!$C$10,{"【期間A】","【期間B】","【期間C】"},0),N($M1540),N($N1540),N($O1540)),0))</f>
        <v/>
      </c>
    </row>
    <row r="1541" customFormat="false" ht="15" hidden="false" customHeight="false" outlineLevel="0" collapsed="false">
      <c r="B1541" s="12" t="n">
        <v>1536</v>
      </c>
      <c r="C1541" s="36" t="str">
        <f aca="false">IF(②実績CSV_期間A!$M1537="","",②実績CSV_期間A!$M1537&amp;"")</f>
        <v/>
      </c>
      <c r="D1541" s="12" t="str">
        <f aca="false">IF($C1541="","",②実績CSV_期間A!$N1537)</f>
        <v/>
      </c>
      <c r="E1541" s="12" t="str">
        <f aca="false">IF($C1541="","",RIGHT($D1541,1))</f>
        <v/>
      </c>
      <c r="F1541" s="41" t="str">
        <f aca="false">IF($C1541="","",IFERROR(INDEX(サイズ換算マスタ!$C$6:$C$8,MATCH($E1541,サイズ換算マスタ!$B$6:$B$8,0)),1))</f>
        <v/>
      </c>
      <c r="G1541" s="38" t="str">
        <f aca="false">IF($C1541="","",SUMIFS(②実績CSV_期間A!$AA$2:$AA$5001,②実績CSV_期間A!$M$2:$M$5001,$C1541))</f>
        <v/>
      </c>
      <c r="H1541" s="38" t="str">
        <f aca="false">IF($C1541="","",SUMIFS(③実績CSV_期間B!$AA$2:$AA$5001,③実績CSV_期間B!$M$2:$M$5001,$C1541))</f>
        <v/>
      </c>
      <c r="I1541" s="38" t="str">
        <f aca="false">IF($C1541="","",SUMIFS(④実績CSV_期間C!$AA$2:$AA$5001,④実績CSV_期間C!$M$2:$M$5001,$C1541))</f>
        <v/>
      </c>
      <c r="J1541" s="38" t="str">
        <f aca="false">IF($C1541="","",N($F1541)*N($G1541))</f>
        <v/>
      </c>
      <c r="K1541" s="38" t="str">
        <f aca="false">IF($C1541="","",N($F1541)*N($H1541))</f>
        <v/>
      </c>
      <c r="L1541" s="38" t="str">
        <f aca="false">IF($C1541="","",N($F1541)*N($I1541))</f>
        <v/>
      </c>
      <c r="M1541" s="37" t="str">
        <f aca="false">IF(OR($C1541="",N(TOP!$C$12)=0),"",N($J1541)/TOP!$C$12)</f>
        <v/>
      </c>
      <c r="N1541" s="37" t="str">
        <f aca="false">IF(OR($C1541="",N(TOP!$C$13)=0),"",N($K1541)/TOP!$C$13)</f>
        <v/>
      </c>
      <c r="O1541" s="37" t="str">
        <f aca="false">IF(OR($C1541="",N(TOP!$C$14)=0),"",N($L1541)/TOP!$C$14)</f>
        <v/>
      </c>
      <c r="P1541" s="42" t="str">
        <f aca="false">IF($C1541="","",IFERROR(CHOOSE(MATCH(TOP!$C$10,{"【期間A】","【期間B】","【期間C】"},0),N($M1541),N($N1541),N($O1541)),0))</f>
        <v/>
      </c>
    </row>
    <row r="1542" customFormat="false" ht="15" hidden="false" customHeight="false" outlineLevel="0" collapsed="false">
      <c r="B1542" s="12" t="n">
        <v>1537</v>
      </c>
      <c r="C1542" s="36" t="str">
        <f aca="false">IF(②実績CSV_期間A!$M1538="","",②実績CSV_期間A!$M1538&amp;"")</f>
        <v/>
      </c>
      <c r="D1542" s="12" t="str">
        <f aca="false">IF($C1542="","",②実績CSV_期間A!$N1538)</f>
        <v/>
      </c>
      <c r="E1542" s="12" t="str">
        <f aca="false">IF($C1542="","",RIGHT($D1542,1))</f>
        <v/>
      </c>
      <c r="F1542" s="41" t="str">
        <f aca="false">IF($C1542="","",IFERROR(INDEX(サイズ換算マスタ!$C$6:$C$8,MATCH($E1542,サイズ換算マスタ!$B$6:$B$8,0)),1))</f>
        <v/>
      </c>
      <c r="G1542" s="38" t="str">
        <f aca="false">IF($C1542="","",SUMIFS(②実績CSV_期間A!$AA$2:$AA$5001,②実績CSV_期間A!$M$2:$M$5001,$C1542))</f>
        <v/>
      </c>
      <c r="H1542" s="38" t="str">
        <f aca="false">IF($C1542="","",SUMIFS(③実績CSV_期間B!$AA$2:$AA$5001,③実績CSV_期間B!$M$2:$M$5001,$C1542))</f>
        <v/>
      </c>
      <c r="I1542" s="38" t="str">
        <f aca="false">IF($C1542="","",SUMIFS(④実績CSV_期間C!$AA$2:$AA$5001,④実績CSV_期間C!$M$2:$M$5001,$C1542))</f>
        <v/>
      </c>
      <c r="J1542" s="38" t="str">
        <f aca="false">IF($C1542="","",N($F1542)*N($G1542))</f>
        <v/>
      </c>
      <c r="K1542" s="38" t="str">
        <f aca="false">IF($C1542="","",N($F1542)*N($H1542))</f>
        <v/>
      </c>
      <c r="L1542" s="38" t="str">
        <f aca="false">IF($C1542="","",N($F1542)*N($I1542))</f>
        <v/>
      </c>
      <c r="M1542" s="37" t="str">
        <f aca="false">IF(OR($C1542="",N(TOP!$C$12)=0),"",N($J1542)/TOP!$C$12)</f>
        <v/>
      </c>
      <c r="N1542" s="37" t="str">
        <f aca="false">IF(OR($C1542="",N(TOP!$C$13)=0),"",N($K1542)/TOP!$C$13)</f>
        <v/>
      </c>
      <c r="O1542" s="37" t="str">
        <f aca="false">IF(OR($C1542="",N(TOP!$C$14)=0),"",N($L1542)/TOP!$C$14)</f>
        <v/>
      </c>
      <c r="P1542" s="42" t="str">
        <f aca="false">IF($C1542="","",IFERROR(CHOOSE(MATCH(TOP!$C$10,{"【期間A】","【期間B】","【期間C】"},0),N($M1542),N($N1542),N($O1542)),0))</f>
        <v/>
      </c>
    </row>
    <row r="1543" customFormat="false" ht="15" hidden="false" customHeight="false" outlineLevel="0" collapsed="false">
      <c r="B1543" s="12" t="n">
        <v>1538</v>
      </c>
      <c r="C1543" s="36" t="str">
        <f aca="false">IF(②実績CSV_期間A!$M1539="","",②実績CSV_期間A!$M1539&amp;"")</f>
        <v/>
      </c>
      <c r="D1543" s="12" t="str">
        <f aca="false">IF($C1543="","",②実績CSV_期間A!$N1539)</f>
        <v/>
      </c>
      <c r="E1543" s="12" t="str">
        <f aca="false">IF($C1543="","",RIGHT($D1543,1))</f>
        <v/>
      </c>
      <c r="F1543" s="41" t="str">
        <f aca="false">IF($C1543="","",IFERROR(INDEX(サイズ換算マスタ!$C$6:$C$8,MATCH($E1543,サイズ換算マスタ!$B$6:$B$8,0)),1))</f>
        <v/>
      </c>
      <c r="G1543" s="38" t="str">
        <f aca="false">IF($C1543="","",SUMIFS(②実績CSV_期間A!$AA$2:$AA$5001,②実績CSV_期間A!$M$2:$M$5001,$C1543))</f>
        <v/>
      </c>
      <c r="H1543" s="38" t="str">
        <f aca="false">IF($C1543="","",SUMIFS(③実績CSV_期間B!$AA$2:$AA$5001,③実績CSV_期間B!$M$2:$M$5001,$C1543))</f>
        <v/>
      </c>
      <c r="I1543" s="38" t="str">
        <f aca="false">IF($C1543="","",SUMIFS(④実績CSV_期間C!$AA$2:$AA$5001,④実績CSV_期間C!$M$2:$M$5001,$C1543))</f>
        <v/>
      </c>
      <c r="J1543" s="38" t="str">
        <f aca="false">IF($C1543="","",N($F1543)*N($G1543))</f>
        <v/>
      </c>
      <c r="K1543" s="38" t="str">
        <f aca="false">IF($C1543="","",N($F1543)*N($H1543))</f>
        <v/>
      </c>
      <c r="L1543" s="38" t="str">
        <f aca="false">IF($C1543="","",N($F1543)*N($I1543))</f>
        <v/>
      </c>
      <c r="M1543" s="37" t="str">
        <f aca="false">IF(OR($C1543="",N(TOP!$C$12)=0),"",N($J1543)/TOP!$C$12)</f>
        <v/>
      </c>
      <c r="N1543" s="37" t="str">
        <f aca="false">IF(OR($C1543="",N(TOP!$C$13)=0),"",N($K1543)/TOP!$C$13)</f>
        <v/>
      </c>
      <c r="O1543" s="37" t="str">
        <f aca="false">IF(OR($C1543="",N(TOP!$C$14)=0),"",N($L1543)/TOP!$C$14)</f>
        <v/>
      </c>
      <c r="P1543" s="42" t="str">
        <f aca="false">IF($C1543="","",IFERROR(CHOOSE(MATCH(TOP!$C$10,{"【期間A】","【期間B】","【期間C】"},0),N($M1543),N($N1543),N($O1543)),0))</f>
        <v/>
      </c>
    </row>
    <row r="1544" customFormat="false" ht="15" hidden="false" customHeight="false" outlineLevel="0" collapsed="false">
      <c r="B1544" s="12" t="n">
        <v>1539</v>
      </c>
      <c r="C1544" s="36" t="str">
        <f aca="false">IF(②実績CSV_期間A!$M1540="","",②実績CSV_期間A!$M1540&amp;"")</f>
        <v/>
      </c>
      <c r="D1544" s="12" t="str">
        <f aca="false">IF($C1544="","",②実績CSV_期間A!$N1540)</f>
        <v/>
      </c>
      <c r="E1544" s="12" t="str">
        <f aca="false">IF($C1544="","",RIGHT($D1544,1))</f>
        <v/>
      </c>
      <c r="F1544" s="41" t="str">
        <f aca="false">IF($C1544="","",IFERROR(INDEX(サイズ換算マスタ!$C$6:$C$8,MATCH($E1544,サイズ換算マスタ!$B$6:$B$8,0)),1))</f>
        <v/>
      </c>
      <c r="G1544" s="38" t="str">
        <f aca="false">IF($C1544="","",SUMIFS(②実績CSV_期間A!$AA$2:$AA$5001,②実績CSV_期間A!$M$2:$M$5001,$C1544))</f>
        <v/>
      </c>
      <c r="H1544" s="38" t="str">
        <f aca="false">IF($C1544="","",SUMIFS(③実績CSV_期間B!$AA$2:$AA$5001,③実績CSV_期間B!$M$2:$M$5001,$C1544))</f>
        <v/>
      </c>
      <c r="I1544" s="38" t="str">
        <f aca="false">IF($C1544="","",SUMIFS(④実績CSV_期間C!$AA$2:$AA$5001,④実績CSV_期間C!$M$2:$M$5001,$C1544))</f>
        <v/>
      </c>
      <c r="J1544" s="38" t="str">
        <f aca="false">IF($C1544="","",N($F1544)*N($G1544))</f>
        <v/>
      </c>
      <c r="K1544" s="38" t="str">
        <f aca="false">IF($C1544="","",N($F1544)*N($H1544))</f>
        <v/>
      </c>
      <c r="L1544" s="38" t="str">
        <f aca="false">IF($C1544="","",N($F1544)*N($I1544))</f>
        <v/>
      </c>
      <c r="M1544" s="37" t="str">
        <f aca="false">IF(OR($C1544="",N(TOP!$C$12)=0),"",N($J1544)/TOP!$C$12)</f>
        <v/>
      </c>
      <c r="N1544" s="37" t="str">
        <f aca="false">IF(OR($C1544="",N(TOP!$C$13)=0),"",N($K1544)/TOP!$C$13)</f>
        <v/>
      </c>
      <c r="O1544" s="37" t="str">
        <f aca="false">IF(OR($C1544="",N(TOP!$C$14)=0),"",N($L1544)/TOP!$C$14)</f>
        <v/>
      </c>
      <c r="P1544" s="42" t="str">
        <f aca="false">IF($C1544="","",IFERROR(CHOOSE(MATCH(TOP!$C$10,{"【期間A】","【期間B】","【期間C】"},0),N($M1544),N($N1544),N($O1544)),0))</f>
        <v/>
      </c>
    </row>
    <row r="1545" customFormat="false" ht="15" hidden="false" customHeight="false" outlineLevel="0" collapsed="false">
      <c r="B1545" s="12" t="n">
        <v>1540</v>
      </c>
      <c r="C1545" s="36" t="str">
        <f aca="false">IF(②実績CSV_期間A!$M1541="","",②実績CSV_期間A!$M1541&amp;"")</f>
        <v/>
      </c>
      <c r="D1545" s="12" t="str">
        <f aca="false">IF($C1545="","",②実績CSV_期間A!$N1541)</f>
        <v/>
      </c>
      <c r="E1545" s="12" t="str">
        <f aca="false">IF($C1545="","",RIGHT($D1545,1))</f>
        <v/>
      </c>
      <c r="F1545" s="41" t="str">
        <f aca="false">IF($C1545="","",IFERROR(INDEX(サイズ換算マスタ!$C$6:$C$8,MATCH($E1545,サイズ換算マスタ!$B$6:$B$8,0)),1))</f>
        <v/>
      </c>
      <c r="G1545" s="38" t="str">
        <f aca="false">IF($C1545="","",SUMIFS(②実績CSV_期間A!$AA$2:$AA$5001,②実績CSV_期間A!$M$2:$M$5001,$C1545))</f>
        <v/>
      </c>
      <c r="H1545" s="38" t="str">
        <f aca="false">IF($C1545="","",SUMIFS(③実績CSV_期間B!$AA$2:$AA$5001,③実績CSV_期間B!$M$2:$M$5001,$C1545))</f>
        <v/>
      </c>
      <c r="I1545" s="38" t="str">
        <f aca="false">IF($C1545="","",SUMIFS(④実績CSV_期間C!$AA$2:$AA$5001,④実績CSV_期間C!$M$2:$M$5001,$C1545))</f>
        <v/>
      </c>
      <c r="J1545" s="38" t="str">
        <f aca="false">IF($C1545="","",N($F1545)*N($G1545))</f>
        <v/>
      </c>
      <c r="K1545" s="38" t="str">
        <f aca="false">IF($C1545="","",N($F1545)*N($H1545))</f>
        <v/>
      </c>
      <c r="L1545" s="38" t="str">
        <f aca="false">IF($C1545="","",N($F1545)*N($I1545))</f>
        <v/>
      </c>
      <c r="M1545" s="37" t="str">
        <f aca="false">IF(OR($C1545="",N(TOP!$C$12)=0),"",N($J1545)/TOP!$C$12)</f>
        <v/>
      </c>
      <c r="N1545" s="37" t="str">
        <f aca="false">IF(OR($C1545="",N(TOP!$C$13)=0),"",N($K1545)/TOP!$C$13)</f>
        <v/>
      </c>
      <c r="O1545" s="37" t="str">
        <f aca="false">IF(OR($C1545="",N(TOP!$C$14)=0),"",N($L1545)/TOP!$C$14)</f>
        <v/>
      </c>
      <c r="P1545" s="42" t="str">
        <f aca="false">IF($C1545="","",IFERROR(CHOOSE(MATCH(TOP!$C$10,{"【期間A】","【期間B】","【期間C】"},0),N($M1545),N($N1545),N($O1545)),0))</f>
        <v/>
      </c>
    </row>
    <row r="1546" customFormat="false" ht="15" hidden="false" customHeight="false" outlineLevel="0" collapsed="false">
      <c r="B1546" s="12" t="n">
        <v>1541</v>
      </c>
      <c r="C1546" s="36" t="str">
        <f aca="false">IF(②実績CSV_期間A!$M1542="","",②実績CSV_期間A!$M1542&amp;"")</f>
        <v/>
      </c>
      <c r="D1546" s="12" t="str">
        <f aca="false">IF($C1546="","",②実績CSV_期間A!$N1542)</f>
        <v/>
      </c>
      <c r="E1546" s="12" t="str">
        <f aca="false">IF($C1546="","",RIGHT($D1546,1))</f>
        <v/>
      </c>
      <c r="F1546" s="41" t="str">
        <f aca="false">IF($C1546="","",IFERROR(INDEX(サイズ換算マスタ!$C$6:$C$8,MATCH($E1546,サイズ換算マスタ!$B$6:$B$8,0)),1))</f>
        <v/>
      </c>
      <c r="G1546" s="38" t="str">
        <f aca="false">IF($C1546="","",SUMIFS(②実績CSV_期間A!$AA$2:$AA$5001,②実績CSV_期間A!$M$2:$M$5001,$C1546))</f>
        <v/>
      </c>
      <c r="H1546" s="38" t="str">
        <f aca="false">IF($C1546="","",SUMIFS(③実績CSV_期間B!$AA$2:$AA$5001,③実績CSV_期間B!$M$2:$M$5001,$C1546))</f>
        <v/>
      </c>
      <c r="I1546" s="38" t="str">
        <f aca="false">IF($C1546="","",SUMIFS(④実績CSV_期間C!$AA$2:$AA$5001,④実績CSV_期間C!$M$2:$M$5001,$C1546))</f>
        <v/>
      </c>
      <c r="J1546" s="38" t="str">
        <f aca="false">IF($C1546="","",N($F1546)*N($G1546))</f>
        <v/>
      </c>
      <c r="K1546" s="38" t="str">
        <f aca="false">IF($C1546="","",N($F1546)*N($H1546))</f>
        <v/>
      </c>
      <c r="L1546" s="38" t="str">
        <f aca="false">IF($C1546="","",N($F1546)*N($I1546))</f>
        <v/>
      </c>
      <c r="M1546" s="37" t="str">
        <f aca="false">IF(OR($C1546="",N(TOP!$C$12)=0),"",N($J1546)/TOP!$C$12)</f>
        <v/>
      </c>
      <c r="N1546" s="37" t="str">
        <f aca="false">IF(OR($C1546="",N(TOP!$C$13)=0),"",N($K1546)/TOP!$C$13)</f>
        <v/>
      </c>
      <c r="O1546" s="37" t="str">
        <f aca="false">IF(OR($C1546="",N(TOP!$C$14)=0),"",N($L1546)/TOP!$C$14)</f>
        <v/>
      </c>
      <c r="P1546" s="42" t="str">
        <f aca="false">IF($C1546="","",IFERROR(CHOOSE(MATCH(TOP!$C$10,{"【期間A】","【期間B】","【期間C】"},0),N($M1546),N($N1546),N($O1546)),0))</f>
        <v/>
      </c>
    </row>
    <row r="1547" customFormat="false" ht="15" hidden="false" customHeight="false" outlineLevel="0" collapsed="false">
      <c r="B1547" s="12" t="n">
        <v>1542</v>
      </c>
      <c r="C1547" s="36" t="str">
        <f aca="false">IF(②実績CSV_期間A!$M1543="","",②実績CSV_期間A!$M1543&amp;"")</f>
        <v/>
      </c>
      <c r="D1547" s="12" t="str">
        <f aca="false">IF($C1547="","",②実績CSV_期間A!$N1543)</f>
        <v/>
      </c>
      <c r="E1547" s="12" t="str">
        <f aca="false">IF($C1547="","",RIGHT($D1547,1))</f>
        <v/>
      </c>
      <c r="F1547" s="41" t="str">
        <f aca="false">IF($C1547="","",IFERROR(INDEX(サイズ換算マスタ!$C$6:$C$8,MATCH($E1547,サイズ換算マスタ!$B$6:$B$8,0)),1))</f>
        <v/>
      </c>
      <c r="G1547" s="38" t="str">
        <f aca="false">IF($C1547="","",SUMIFS(②実績CSV_期間A!$AA$2:$AA$5001,②実績CSV_期間A!$M$2:$M$5001,$C1547))</f>
        <v/>
      </c>
      <c r="H1547" s="38" t="str">
        <f aca="false">IF($C1547="","",SUMIFS(③実績CSV_期間B!$AA$2:$AA$5001,③実績CSV_期間B!$M$2:$M$5001,$C1547))</f>
        <v/>
      </c>
      <c r="I1547" s="38" t="str">
        <f aca="false">IF($C1547="","",SUMIFS(④実績CSV_期間C!$AA$2:$AA$5001,④実績CSV_期間C!$M$2:$M$5001,$C1547))</f>
        <v/>
      </c>
      <c r="J1547" s="38" t="str">
        <f aca="false">IF($C1547="","",N($F1547)*N($G1547))</f>
        <v/>
      </c>
      <c r="K1547" s="38" t="str">
        <f aca="false">IF($C1547="","",N($F1547)*N($H1547))</f>
        <v/>
      </c>
      <c r="L1547" s="38" t="str">
        <f aca="false">IF($C1547="","",N($F1547)*N($I1547))</f>
        <v/>
      </c>
      <c r="M1547" s="37" t="str">
        <f aca="false">IF(OR($C1547="",N(TOP!$C$12)=0),"",N($J1547)/TOP!$C$12)</f>
        <v/>
      </c>
      <c r="N1547" s="37" t="str">
        <f aca="false">IF(OR($C1547="",N(TOP!$C$13)=0),"",N($K1547)/TOP!$C$13)</f>
        <v/>
      </c>
      <c r="O1547" s="37" t="str">
        <f aca="false">IF(OR($C1547="",N(TOP!$C$14)=0),"",N($L1547)/TOP!$C$14)</f>
        <v/>
      </c>
      <c r="P1547" s="42" t="str">
        <f aca="false">IF($C1547="","",IFERROR(CHOOSE(MATCH(TOP!$C$10,{"【期間A】","【期間B】","【期間C】"},0),N($M1547),N($N1547),N($O1547)),0))</f>
        <v/>
      </c>
    </row>
    <row r="1548" customFormat="false" ht="15" hidden="false" customHeight="false" outlineLevel="0" collapsed="false">
      <c r="B1548" s="12" t="n">
        <v>1543</v>
      </c>
      <c r="C1548" s="36" t="str">
        <f aca="false">IF(②実績CSV_期間A!$M1544="","",②実績CSV_期間A!$M1544&amp;"")</f>
        <v/>
      </c>
      <c r="D1548" s="12" t="str">
        <f aca="false">IF($C1548="","",②実績CSV_期間A!$N1544)</f>
        <v/>
      </c>
      <c r="E1548" s="12" t="str">
        <f aca="false">IF($C1548="","",RIGHT($D1548,1))</f>
        <v/>
      </c>
      <c r="F1548" s="41" t="str">
        <f aca="false">IF($C1548="","",IFERROR(INDEX(サイズ換算マスタ!$C$6:$C$8,MATCH($E1548,サイズ換算マスタ!$B$6:$B$8,0)),1))</f>
        <v/>
      </c>
      <c r="G1548" s="38" t="str">
        <f aca="false">IF($C1548="","",SUMIFS(②実績CSV_期間A!$AA$2:$AA$5001,②実績CSV_期間A!$M$2:$M$5001,$C1548))</f>
        <v/>
      </c>
      <c r="H1548" s="38" t="str">
        <f aca="false">IF($C1548="","",SUMIFS(③実績CSV_期間B!$AA$2:$AA$5001,③実績CSV_期間B!$M$2:$M$5001,$C1548))</f>
        <v/>
      </c>
      <c r="I1548" s="38" t="str">
        <f aca="false">IF($C1548="","",SUMIFS(④実績CSV_期間C!$AA$2:$AA$5001,④実績CSV_期間C!$M$2:$M$5001,$C1548))</f>
        <v/>
      </c>
      <c r="J1548" s="38" t="str">
        <f aca="false">IF($C1548="","",N($F1548)*N($G1548))</f>
        <v/>
      </c>
      <c r="K1548" s="38" t="str">
        <f aca="false">IF($C1548="","",N($F1548)*N($H1548))</f>
        <v/>
      </c>
      <c r="L1548" s="38" t="str">
        <f aca="false">IF($C1548="","",N($F1548)*N($I1548))</f>
        <v/>
      </c>
      <c r="M1548" s="37" t="str">
        <f aca="false">IF(OR($C1548="",N(TOP!$C$12)=0),"",N($J1548)/TOP!$C$12)</f>
        <v/>
      </c>
      <c r="N1548" s="37" t="str">
        <f aca="false">IF(OR($C1548="",N(TOP!$C$13)=0),"",N($K1548)/TOP!$C$13)</f>
        <v/>
      </c>
      <c r="O1548" s="37" t="str">
        <f aca="false">IF(OR($C1548="",N(TOP!$C$14)=0),"",N($L1548)/TOP!$C$14)</f>
        <v/>
      </c>
      <c r="P1548" s="42" t="str">
        <f aca="false">IF($C1548="","",IFERROR(CHOOSE(MATCH(TOP!$C$10,{"【期間A】","【期間B】","【期間C】"},0),N($M1548),N($N1548),N($O1548)),0))</f>
        <v/>
      </c>
    </row>
    <row r="1549" customFormat="false" ht="15" hidden="false" customHeight="false" outlineLevel="0" collapsed="false">
      <c r="B1549" s="12" t="n">
        <v>1544</v>
      </c>
      <c r="C1549" s="36" t="str">
        <f aca="false">IF(②実績CSV_期間A!$M1545="","",②実績CSV_期間A!$M1545&amp;"")</f>
        <v/>
      </c>
      <c r="D1549" s="12" t="str">
        <f aca="false">IF($C1549="","",②実績CSV_期間A!$N1545)</f>
        <v/>
      </c>
      <c r="E1549" s="12" t="str">
        <f aca="false">IF($C1549="","",RIGHT($D1549,1))</f>
        <v/>
      </c>
      <c r="F1549" s="41" t="str">
        <f aca="false">IF($C1549="","",IFERROR(INDEX(サイズ換算マスタ!$C$6:$C$8,MATCH($E1549,サイズ換算マスタ!$B$6:$B$8,0)),1))</f>
        <v/>
      </c>
      <c r="G1549" s="38" t="str">
        <f aca="false">IF($C1549="","",SUMIFS(②実績CSV_期間A!$AA$2:$AA$5001,②実績CSV_期間A!$M$2:$M$5001,$C1549))</f>
        <v/>
      </c>
      <c r="H1549" s="38" t="str">
        <f aca="false">IF($C1549="","",SUMIFS(③実績CSV_期間B!$AA$2:$AA$5001,③実績CSV_期間B!$M$2:$M$5001,$C1549))</f>
        <v/>
      </c>
      <c r="I1549" s="38" t="str">
        <f aca="false">IF($C1549="","",SUMIFS(④実績CSV_期間C!$AA$2:$AA$5001,④実績CSV_期間C!$M$2:$M$5001,$C1549))</f>
        <v/>
      </c>
      <c r="J1549" s="38" t="str">
        <f aca="false">IF($C1549="","",N($F1549)*N($G1549))</f>
        <v/>
      </c>
      <c r="K1549" s="38" t="str">
        <f aca="false">IF($C1549="","",N($F1549)*N($H1549))</f>
        <v/>
      </c>
      <c r="L1549" s="38" t="str">
        <f aca="false">IF($C1549="","",N($F1549)*N($I1549))</f>
        <v/>
      </c>
      <c r="M1549" s="37" t="str">
        <f aca="false">IF(OR($C1549="",N(TOP!$C$12)=0),"",N($J1549)/TOP!$C$12)</f>
        <v/>
      </c>
      <c r="N1549" s="37" t="str">
        <f aca="false">IF(OR($C1549="",N(TOP!$C$13)=0),"",N($K1549)/TOP!$C$13)</f>
        <v/>
      </c>
      <c r="O1549" s="37" t="str">
        <f aca="false">IF(OR($C1549="",N(TOP!$C$14)=0),"",N($L1549)/TOP!$C$14)</f>
        <v/>
      </c>
      <c r="P1549" s="42" t="str">
        <f aca="false">IF($C1549="","",IFERROR(CHOOSE(MATCH(TOP!$C$10,{"【期間A】","【期間B】","【期間C】"},0),N($M1549),N($N1549),N($O1549)),0))</f>
        <v/>
      </c>
    </row>
    <row r="1550" customFormat="false" ht="15" hidden="false" customHeight="false" outlineLevel="0" collapsed="false">
      <c r="B1550" s="12" t="n">
        <v>1545</v>
      </c>
      <c r="C1550" s="36" t="str">
        <f aca="false">IF(②実績CSV_期間A!$M1546="","",②実績CSV_期間A!$M1546&amp;"")</f>
        <v/>
      </c>
      <c r="D1550" s="12" t="str">
        <f aca="false">IF($C1550="","",②実績CSV_期間A!$N1546)</f>
        <v/>
      </c>
      <c r="E1550" s="12" t="str">
        <f aca="false">IF($C1550="","",RIGHT($D1550,1))</f>
        <v/>
      </c>
      <c r="F1550" s="41" t="str">
        <f aca="false">IF($C1550="","",IFERROR(INDEX(サイズ換算マスタ!$C$6:$C$8,MATCH($E1550,サイズ換算マスタ!$B$6:$B$8,0)),1))</f>
        <v/>
      </c>
      <c r="G1550" s="38" t="str">
        <f aca="false">IF($C1550="","",SUMIFS(②実績CSV_期間A!$AA$2:$AA$5001,②実績CSV_期間A!$M$2:$M$5001,$C1550))</f>
        <v/>
      </c>
      <c r="H1550" s="38" t="str">
        <f aca="false">IF($C1550="","",SUMIFS(③実績CSV_期間B!$AA$2:$AA$5001,③実績CSV_期間B!$M$2:$M$5001,$C1550))</f>
        <v/>
      </c>
      <c r="I1550" s="38" t="str">
        <f aca="false">IF($C1550="","",SUMIFS(④実績CSV_期間C!$AA$2:$AA$5001,④実績CSV_期間C!$M$2:$M$5001,$C1550))</f>
        <v/>
      </c>
      <c r="J1550" s="38" t="str">
        <f aca="false">IF($C1550="","",N($F1550)*N($G1550))</f>
        <v/>
      </c>
      <c r="K1550" s="38" t="str">
        <f aca="false">IF($C1550="","",N($F1550)*N($H1550))</f>
        <v/>
      </c>
      <c r="L1550" s="38" t="str">
        <f aca="false">IF($C1550="","",N($F1550)*N($I1550))</f>
        <v/>
      </c>
      <c r="M1550" s="37" t="str">
        <f aca="false">IF(OR($C1550="",N(TOP!$C$12)=0),"",N($J1550)/TOP!$C$12)</f>
        <v/>
      </c>
      <c r="N1550" s="37" t="str">
        <f aca="false">IF(OR($C1550="",N(TOP!$C$13)=0),"",N($K1550)/TOP!$C$13)</f>
        <v/>
      </c>
      <c r="O1550" s="37" t="str">
        <f aca="false">IF(OR($C1550="",N(TOP!$C$14)=0),"",N($L1550)/TOP!$C$14)</f>
        <v/>
      </c>
      <c r="P1550" s="42" t="str">
        <f aca="false">IF($C1550="","",IFERROR(CHOOSE(MATCH(TOP!$C$10,{"【期間A】","【期間B】","【期間C】"},0),N($M1550),N($N1550),N($O1550)),0))</f>
        <v/>
      </c>
    </row>
    <row r="1551" customFormat="false" ht="15" hidden="false" customHeight="false" outlineLevel="0" collapsed="false">
      <c r="B1551" s="12" t="n">
        <v>1546</v>
      </c>
      <c r="C1551" s="36" t="str">
        <f aca="false">IF(②実績CSV_期間A!$M1547="","",②実績CSV_期間A!$M1547&amp;"")</f>
        <v/>
      </c>
      <c r="D1551" s="12" t="str">
        <f aca="false">IF($C1551="","",②実績CSV_期間A!$N1547)</f>
        <v/>
      </c>
      <c r="E1551" s="12" t="str">
        <f aca="false">IF($C1551="","",RIGHT($D1551,1))</f>
        <v/>
      </c>
      <c r="F1551" s="41" t="str">
        <f aca="false">IF($C1551="","",IFERROR(INDEX(サイズ換算マスタ!$C$6:$C$8,MATCH($E1551,サイズ換算マスタ!$B$6:$B$8,0)),1))</f>
        <v/>
      </c>
      <c r="G1551" s="38" t="str">
        <f aca="false">IF($C1551="","",SUMIFS(②実績CSV_期間A!$AA$2:$AA$5001,②実績CSV_期間A!$M$2:$M$5001,$C1551))</f>
        <v/>
      </c>
      <c r="H1551" s="38" t="str">
        <f aca="false">IF($C1551="","",SUMIFS(③実績CSV_期間B!$AA$2:$AA$5001,③実績CSV_期間B!$M$2:$M$5001,$C1551))</f>
        <v/>
      </c>
      <c r="I1551" s="38" t="str">
        <f aca="false">IF($C1551="","",SUMIFS(④実績CSV_期間C!$AA$2:$AA$5001,④実績CSV_期間C!$M$2:$M$5001,$C1551))</f>
        <v/>
      </c>
      <c r="J1551" s="38" t="str">
        <f aca="false">IF($C1551="","",N($F1551)*N($G1551))</f>
        <v/>
      </c>
      <c r="K1551" s="38" t="str">
        <f aca="false">IF($C1551="","",N($F1551)*N($H1551))</f>
        <v/>
      </c>
      <c r="L1551" s="38" t="str">
        <f aca="false">IF($C1551="","",N($F1551)*N($I1551))</f>
        <v/>
      </c>
      <c r="M1551" s="37" t="str">
        <f aca="false">IF(OR($C1551="",N(TOP!$C$12)=0),"",N($J1551)/TOP!$C$12)</f>
        <v/>
      </c>
      <c r="N1551" s="37" t="str">
        <f aca="false">IF(OR($C1551="",N(TOP!$C$13)=0),"",N($K1551)/TOP!$C$13)</f>
        <v/>
      </c>
      <c r="O1551" s="37" t="str">
        <f aca="false">IF(OR($C1551="",N(TOP!$C$14)=0),"",N($L1551)/TOP!$C$14)</f>
        <v/>
      </c>
      <c r="P1551" s="42" t="str">
        <f aca="false">IF($C1551="","",IFERROR(CHOOSE(MATCH(TOP!$C$10,{"【期間A】","【期間B】","【期間C】"},0),N($M1551),N($N1551),N($O1551)),0))</f>
        <v/>
      </c>
    </row>
    <row r="1552" customFormat="false" ht="15" hidden="false" customHeight="false" outlineLevel="0" collapsed="false">
      <c r="B1552" s="12" t="n">
        <v>1547</v>
      </c>
      <c r="C1552" s="36" t="str">
        <f aca="false">IF(②実績CSV_期間A!$M1548="","",②実績CSV_期間A!$M1548&amp;"")</f>
        <v/>
      </c>
      <c r="D1552" s="12" t="str">
        <f aca="false">IF($C1552="","",②実績CSV_期間A!$N1548)</f>
        <v/>
      </c>
      <c r="E1552" s="12" t="str">
        <f aca="false">IF($C1552="","",RIGHT($D1552,1))</f>
        <v/>
      </c>
      <c r="F1552" s="41" t="str">
        <f aca="false">IF($C1552="","",IFERROR(INDEX(サイズ換算マスタ!$C$6:$C$8,MATCH($E1552,サイズ換算マスタ!$B$6:$B$8,0)),1))</f>
        <v/>
      </c>
      <c r="G1552" s="38" t="str">
        <f aca="false">IF($C1552="","",SUMIFS(②実績CSV_期間A!$AA$2:$AA$5001,②実績CSV_期間A!$M$2:$M$5001,$C1552))</f>
        <v/>
      </c>
      <c r="H1552" s="38" t="str">
        <f aca="false">IF($C1552="","",SUMIFS(③実績CSV_期間B!$AA$2:$AA$5001,③実績CSV_期間B!$M$2:$M$5001,$C1552))</f>
        <v/>
      </c>
      <c r="I1552" s="38" t="str">
        <f aca="false">IF($C1552="","",SUMIFS(④実績CSV_期間C!$AA$2:$AA$5001,④実績CSV_期間C!$M$2:$M$5001,$C1552))</f>
        <v/>
      </c>
      <c r="J1552" s="38" t="str">
        <f aca="false">IF($C1552="","",N($F1552)*N($G1552))</f>
        <v/>
      </c>
      <c r="K1552" s="38" t="str">
        <f aca="false">IF($C1552="","",N($F1552)*N($H1552))</f>
        <v/>
      </c>
      <c r="L1552" s="38" t="str">
        <f aca="false">IF($C1552="","",N($F1552)*N($I1552))</f>
        <v/>
      </c>
      <c r="M1552" s="37" t="str">
        <f aca="false">IF(OR($C1552="",N(TOP!$C$12)=0),"",N($J1552)/TOP!$C$12)</f>
        <v/>
      </c>
      <c r="N1552" s="37" t="str">
        <f aca="false">IF(OR($C1552="",N(TOP!$C$13)=0),"",N($K1552)/TOP!$C$13)</f>
        <v/>
      </c>
      <c r="O1552" s="37" t="str">
        <f aca="false">IF(OR($C1552="",N(TOP!$C$14)=0),"",N($L1552)/TOP!$C$14)</f>
        <v/>
      </c>
      <c r="P1552" s="42" t="str">
        <f aca="false">IF($C1552="","",IFERROR(CHOOSE(MATCH(TOP!$C$10,{"【期間A】","【期間B】","【期間C】"},0),N($M1552),N($N1552),N($O1552)),0))</f>
        <v/>
      </c>
    </row>
    <row r="1553" customFormat="false" ht="15" hidden="false" customHeight="false" outlineLevel="0" collapsed="false">
      <c r="B1553" s="12" t="n">
        <v>1548</v>
      </c>
      <c r="C1553" s="36" t="str">
        <f aca="false">IF(②実績CSV_期間A!$M1549="","",②実績CSV_期間A!$M1549&amp;"")</f>
        <v/>
      </c>
      <c r="D1553" s="12" t="str">
        <f aca="false">IF($C1553="","",②実績CSV_期間A!$N1549)</f>
        <v/>
      </c>
      <c r="E1553" s="12" t="str">
        <f aca="false">IF($C1553="","",RIGHT($D1553,1))</f>
        <v/>
      </c>
      <c r="F1553" s="41" t="str">
        <f aca="false">IF($C1553="","",IFERROR(INDEX(サイズ換算マスタ!$C$6:$C$8,MATCH($E1553,サイズ換算マスタ!$B$6:$B$8,0)),1))</f>
        <v/>
      </c>
      <c r="G1553" s="38" t="str">
        <f aca="false">IF($C1553="","",SUMIFS(②実績CSV_期間A!$AA$2:$AA$5001,②実績CSV_期間A!$M$2:$M$5001,$C1553))</f>
        <v/>
      </c>
      <c r="H1553" s="38" t="str">
        <f aca="false">IF($C1553="","",SUMIFS(③実績CSV_期間B!$AA$2:$AA$5001,③実績CSV_期間B!$M$2:$M$5001,$C1553))</f>
        <v/>
      </c>
      <c r="I1553" s="38" t="str">
        <f aca="false">IF($C1553="","",SUMIFS(④実績CSV_期間C!$AA$2:$AA$5001,④実績CSV_期間C!$M$2:$M$5001,$C1553))</f>
        <v/>
      </c>
      <c r="J1553" s="38" t="str">
        <f aca="false">IF($C1553="","",N($F1553)*N($G1553))</f>
        <v/>
      </c>
      <c r="K1553" s="38" t="str">
        <f aca="false">IF($C1553="","",N($F1553)*N($H1553))</f>
        <v/>
      </c>
      <c r="L1553" s="38" t="str">
        <f aca="false">IF($C1553="","",N($F1553)*N($I1553))</f>
        <v/>
      </c>
      <c r="M1553" s="37" t="str">
        <f aca="false">IF(OR($C1553="",N(TOP!$C$12)=0),"",N($J1553)/TOP!$C$12)</f>
        <v/>
      </c>
      <c r="N1553" s="37" t="str">
        <f aca="false">IF(OR($C1553="",N(TOP!$C$13)=0),"",N($K1553)/TOP!$C$13)</f>
        <v/>
      </c>
      <c r="O1553" s="37" t="str">
        <f aca="false">IF(OR($C1553="",N(TOP!$C$14)=0),"",N($L1553)/TOP!$C$14)</f>
        <v/>
      </c>
      <c r="P1553" s="42" t="str">
        <f aca="false">IF($C1553="","",IFERROR(CHOOSE(MATCH(TOP!$C$10,{"【期間A】","【期間B】","【期間C】"},0),N($M1553),N($N1553),N($O1553)),0))</f>
        <v/>
      </c>
    </row>
    <row r="1554" customFormat="false" ht="15" hidden="false" customHeight="false" outlineLevel="0" collapsed="false">
      <c r="B1554" s="12" t="n">
        <v>1549</v>
      </c>
      <c r="C1554" s="36" t="str">
        <f aca="false">IF(②実績CSV_期間A!$M1550="","",②実績CSV_期間A!$M1550&amp;"")</f>
        <v/>
      </c>
      <c r="D1554" s="12" t="str">
        <f aca="false">IF($C1554="","",②実績CSV_期間A!$N1550)</f>
        <v/>
      </c>
      <c r="E1554" s="12" t="str">
        <f aca="false">IF($C1554="","",RIGHT($D1554,1))</f>
        <v/>
      </c>
      <c r="F1554" s="41" t="str">
        <f aca="false">IF($C1554="","",IFERROR(INDEX(サイズ換算マスタ!$C$6:$C$8,MATCH($E1554,サイズ換算マスタ!$B$6:$B$8,0)),1))</f>
        <v/>
      </c>
      <c r="G1554" s="38" t="str">
        <f aca="false">IF($C1554="","",SUMIFS(②実績CSV_期間A!$AA$2:$AA$5001,②実績CSV_期間A!$M$2:$M$5001,$C1554))</f>
        <v/>
      </c>
      <c r="H1554" s="38" t="str">
        <f aca="false">IF($C1554="","",SUMIFS(③実績CSV_期間B!$AA$2:$AA$5001,③実績CSV_期間B!$M$2:$M$5001,$C1554))</f>
        <v/>
      </c>
      <c r="I1554" s="38" t="str">
        <f aca="false">IF($C1554="","",SUMIFS(④実績CSV_期間C!$AA$2:$AA$5001,④実績CSV_期間C!$M$2:$M$5001,$C1554))</f>
        <v/>
      </c>
      <c r="J1554" s="38" t="str">
        <f aca="false">IF($C1554="","",N($F1554)*N($G1554))</f>
        <v/>
      </c>
      <c r="K1554" s="38" t="str">
        <f aca="false">IF($C1554="","",N($F1554)*N($H1554))</f>
        <v/>
      </c>
      <c r="L1554" s="38" t="str">
        <f aca="false">IF($C1554="","",N($F1554)*N($I1554))</f>
        <v/>
      </c>
      <c r="M1554" s="37" t="str">
        <f aca="false">IF(OR($C1554="",N(TOP!$C$12)=0),"",N($J1554)/TOP!$C$12)</f>
        <v/>
      </c>
      <c r="N1554" s="37" t="str">
        <f aca="false">IF(OR($C1554="",N(TOP!$C$13)=0),"",N($K1554)/TOP!$C$13)</f>
        <v/>
      </c>
      <c r="O1554" s="37" t="str">
        <f aca="false">IF(OR($C1554="",N(TOP!$C$14)=0),"",N($L1554)/TOP!$C$14)</f>
        <v/>
      </c>
      <c r="P1554" s="42" t="str">
        <f aca="false">IF($C1554="","",IFERROR(CHOOSE(MATCH(TOP!$C$10,{"【期間A】","【期間B】","【期間C】"},0),N($M1554),N($N1554),N($O1554)),0))</f>
        <v/>
      </c>
    </row>
    <row r="1555" customFormat="false" ht="15" hidden="false" customHeight="false" outlineLevel="0" collapsed="false">
      <c r="B1555" s="12" t="n">
        <v>1550</v>
      </c>
      <c r="C1555" s="36" t="str">
        <f aca="false">IF(②実績CSV_期間A!$M1551="","",②実績CSV_期間A!$M1551&amp;"")</f>
        <v/>
      </c>
      <c r="D1555" s="12" t="str">
        <f aca="false">IF($C1555="","",②実績CSV_期間A!$N1551)</f>
        <v/>
      </c>
      <c r="E1555" s="12" t="str">
        <f aca="false">IF($C1555="","",RIGHT($D1555,1))</f>
        <v/>
      </c>
      <c r="F1555" s="41" t="str">
        <f aca="false">IF($C1555="","",IFERROR(INDEX(サイズ換算マスタ!$C$6:$C$8,MATCH($E1555,サイズ換算マスタ!$B$6:$B$8,0)),1))</f>
        <v/>
      </c>
      <c r="G1555" s="38" t="str">
        <f aca="false">IF($C1555="","",SUMIFS(②実績CSV_期間A!$AA$2:$AA$5001,②実績CSV_期間A!$M$2:$M$5001,$C1555))</f>
        <v/>
      </c>
      <c r="H1555" s="38" t="str">
        <f aca="false">IF($C1555="","",SUMIFS(③実績CSV_期間B!$AA$2:$AA$5001,③実績CSV_期間B!$M$2:$M$5001,$C1555))</f>
        <v/>
      </c>
      <c r="I1555" s="38" t="str">
        <f aca="false">IF($C1555="","",SUMIFS(④実績CSV_期間C!$AA$2:$AA$5001,④実績CSV_期間C!$M$2:$M$5001,$C1555))</f>
        <v/>
      </c>
      <c r="J1555" s="38" t="str">
        <f aca="false">IF($C1555="","",N($F1555)*N($G1555))</f>
        <v/>
      </c>
      <c r="K1555" s="38" t="str">
        <f aca="false">IF($C1555="","",N($F1555)*N($H1555))</f>
        <v/>
      </c>
      <c r="L1555" s="38" t="str">
        <f aca="false">IF($C1555="","",N($F1555)*N($I1555))</f>
        <v/>
      </c>
      <c r="M1555" s="37" t="str">
        <f aca="false">IF(OR($C1555="",N(TOP!$C$12)=0),"",N($J1555)/TOP!$C$12)</f>
        <v/>
      </c>
      <c r="N1555" s="37" t="str">
        <f aca="false">IF(OR($C1555="",N(TOP!$C$13)=0),"",N($K1555)/TOP!$C$13)</f>
        <v/>
      </c>
      <c r="O1555" s="37" t="str">
        <f aca="false">IF(OR($C1555="",N(TOP!$C$14)=0),"",N($L1555)/TOP!$C$14)</f>
        <v/>
      </c>
      <c r="P1555" s="42" t="str">
        <f aca="false">IF($C1555="","",IFERROR(CHOOSE(MATCH(TOP!$C$10,{"【期間A】","【期間B】","【期間C】"},0),N($M1555),N($N1555),N($O1555)),0))</f>
        <v/>
      </c>
    </row>
    <row r="1556" customFormat="false" ht="15" hidden="false" customHeight="false" outlineLevel="0" collapsed="false">
      <c r="B1556" s="12" t="n">
        <v>1551</v>
      </c>
      <c r="C1556" s="36" t="str">
        <f aca="false">IF(②実績CSV_期間A!$M1552="","",②実績CSV_期間A!$M1552&amp;"")</f>
        <v/>
      </c>
      <c r="D1556" s="12" t="str">
        <f aca="false">IF($C1556="","",②実績CSV_期間A!$N1552)</f>
        <v/>
      </c>
      <c r="E1556" s="12" t="str">
        <f aca="false">IF($C1556="","",RIGHT($D1556,1))</f>
        <v/>
      </c>
      <c r="F1556" s="41" t="str">
        <f aca="false">IF($C1556="","",IFERROR(INDEX(サイズ換算マスタ!$C$6:$C$8,MATCH($E1556,サイズ換算マスタ!$B$6:$B$8,0)),1))</f>
        <v/>
      </c>
      <c r="G1556" s="38" t="str">
        <f aca="false">IF($C1556="","",SUMIFS(②実績CSV_期間A!$AA$2:$AA$5001,②実績CSV_期間A!$M$2:$M$5001,$C1556))</f>
        <v/>
      </c>
      <c r="H1556" s="38" t="str">
        <f aca="false">IF($C1556="","",SUMIFS(③実績CSV_期間B!$AA$2:$AA$5001,③実績CSV_期間B!$M$2:$M$5001,$C1556))</f>
        <v/>
      </c>
      <c r="I1556" s="38" t="str">
        <f aca="false">IF($C1556="","",SUMIFS(④実績CSV_期間C!$AA$2:$AA$5001,④実績CSV_期間C!$M$2:$M$5001,$C1556))</f>
        <v/>
      </c>
      <c r="J1556" s="38" t="str">
        <f aca="false">IF($C1556="","",N($F1556)*N($G1556))</f>
        <v/>
      </c>
      <c r="K1556" s="38" t="str">
        <f aca="false">IF($C1556="","",N($F1556)*N($H1556))</f>
        <v/>
      </c>
      <c r="L1556" s="38" t="str">
        <f aca="false">IF($C1556="","",N($F1556)*N($I1556))</f>
        <v/>
      </c>
      <c r="M1556" s="37" t="str">
        <f aca="false">IF(OR($C1556="",N(TOP!$C$12)=0),"",N($J1556)/TOP!$C$12)</f>
        <v/>
      </c>
      <c r="N1556" s="37" t="str">
        <f aca="false">IF(OR($C1556="",N(TOP!$C$13)=0),"",N($K1556)/TOP!$C$13)</f>
        <v/>
      </c>
      <c r="O1556" s="37" t="str">
        <f aca="false">IF(OR($C1556="",N(TOP!$C$14)=0),"",N($L1556)/TOP!$C$14)</f>
        <v/>
      </c>
      <c r="P1556" s="42" t="str">
        <f aca="false">IF($C1556="","",IFERROR(CHOOSE(MATCH(TOP!$C$10,{"【期間A】","【期間B】","【期間C】"},0),N($M1556),N($N1556),N($O1556)),0))</f>
        <v/>
      </c>
    </row>
    <row r="1557" customFormat="false" ht="15" hidden="false" customHeight="false" outlineLevel="0" collapsed="false">
      <c r="B1557" s="12" t="n">
        <v>1552</v>
      </c>
      <c r="C1557" s="36" t="str">
        <f aca="false">IF(②実績CSV_期間A!$M1553="","",②実績CSV_期間A!$M1553&amp;"")</f>
        <v/>
      </c>
      <c r="D1557" s="12" t="str">
        <f aca="false">IF($C1557="","",②実績CSV_期間A!$N1553)</f>
        <v/>
      </c>
      <c r="E1557" s="12" t="str">
        <f aca="false">IF($C1557="","",RIGHT($D1557,1))</f>
        <v/>
      </c>
      <c r="F1557" s="41" t="str">
        <f aca="false">IF($C1557="","",IFERROR(INDEX(サイズ換算マスタ!$C$6:$C$8,MATCH($E1557,サイズ換算マスタ!$B$6:$B$8,0)),1))</f>
        <v/>
      </c>
      <c r="G1557" s="38" t="str">
        <f aca="false">IF($C1557="","",SUMIFS(②実績CSV_期間A!$AA$2:$AA$5001,②実績CSV_期間A!$M$2:$M$5001,$C1557))</f>
        <v/>
      </c>
      <c r="H1557" s="38" t="str">
        <f aca="false">IF($C1557="","",SUMIFS(③実績CSV_期間B!$AA$2:$AA$5001,③実績CSV_期間B!$M$2:$M$5001,$C1557))</f>
        <v/>
      </c>
      <c r="I1557" s="38" t="str">
        <f aca="false">IF($C1557="","",SUMIFS(④実績CSV_期間C!$AA$2:$AA$5001,④実績CSV_期間C!$M$2:$M$5001,$C1557))</f>
        <v/>
      </c>
      <c r="J1557" s="38" t="str">
        <f aca="false">IF($C1557="","",N($F1557)*N($G1557))</f>
        <v/>
      </c>
      <c r="K1557" s="38" t="str">
        <f aca="false">IF($C1557="","",N($F1557)*N($H1557))</f>
        <v/>
      </c>
      <c r="L1557" s="38" t="str">
        <f aca="false">IF($C1557="","",N($F1557)*N($I1557))</f>
        <v/>
      </c>
      <c r="M1557" s="37" t="str">
        <f aca="false">IF(OR($C1557="",N(TOP!$C$12)=0),"",N($J1557)/TOP!$C$12)</f>
        <v/>
      </c>
      <c r="N1557" s="37" t="str">
        <f aca="false">IF(OR($C1557="",N(TOP!$C$13)=0),"",N($K1557)/TOP!$C$13)</f>
        <v/>
      </c>
      <c r="O1557" s="37" t="str">
        <f aca="false">IF(OR($C1557="",N(TOP!$C$14)=0),"",N($L1557)/TOP!$C$14)</f>
        <v/>
      </c>
      <c r="P1557" s="42" t="str">
        <f aca="false">IF($C1557="","",IFERROR(CHOOSE(MATCH(TOP!$C$10,{"【期間A】","【期間B】","【期間C】"},0),N($M1557),N($N1557),N($O1557)),0))</f>
        <v/>
      </c>
    </row>
    <row r="1558" customFormat="false" ht="15" hidden="false" customHeight="false" outlineLevel="0" collapsed="false">
      <c r="B1558" s="12" t="n">
        <v>1553</v>
      </c>
      <c r="C1558" s="36" t="str">
        <f aca="false">IF(②実績CSV_期間A!$M1554="","",②実績CSV_期間A!$M1554&amp;"")</f>
        <v/>
      </c>
      <c r="D1558" s="12" t="str">
        <f aca="false">IF($C1558="","",②実績CSV_期間A!$N1554)</f>
        <v/>
      </c>
      <c r="E1558" s="12" t="str">
        <f aca="false">IF($C1558="","",RIGHT($D1558,1))</f>
        <v/>
      </c>
      <c r="F1558" s="41" t="str">
        <f aca="false">IF($C1558="","",IFERROR(INDEX(サイズ換算マスタ!$C$6:$C$8,MATCH($E1558,サイズ換算マスタ!$B$6:$B$8,0)),1))</f>
        <v/>
      </c>
      <c r="G1558" s="38" t="str">
        <f aca="false">IF($C1558="","",SUMIFS(②実績CSV_期間A!$AA$2:$AA$5001,②実績CSV_期間A!$M$2:$M$5001,$C1558))</f>
        <v/>
      </c>
      <c r="H1558" s="38" t="str">
        <f aca="false">IF($C1558="","",SUMIFS(③実績CSV_期間B!$AA$2:$AA$5001,③実績CSV_期間B!$M$2:$M$5001,$C1558))</f>
        <v/>
      </c>
      <c r="I1558" s="38" t="str">
        <f aca="false">IF($C1558="","",SUMIFS(④実績CSV_期間C!$AA$2:$AA$5001,④実績CSV_期間C!$M$2:$M$5001,$C1558))</f>
        <v/>
      </c>
      <c r="J1558" s="38" t="str">
        <f aca="false">IF($C1558="","",N($F1558)*N($G1558))</f>
        <v/>
      </c>
      <c r="K1558" s="38" t="str">
        <f aca="false">IF($C1558="","",N($F1558)*N($H1558))</f>
        <v/>
      </c>
      <c r="L1558" s="38" t="str">
        <f aca="false">IF($C1558="","",N($F1558)*N($I1558))</f>
        <v/>
      </c>
      <c r="M1558" s="37" t="str">
        <f aca="false">IF(OR($C1558="",N(TOP!$C$12)=0),"",N($J1558)/TOP!$C$12)</f>
        <v/>
      </c>
      <c r="N1558" s="37" t="str">
        <f aca="false">IF(OR($C1558="",N(TOP!$C$13)=0),"",N($K1558)/TOP!$C$13)</f>
        <v/>
      </c>
      <c r="O1558" s="37" t="str">
        <f aca="false">IF(OR($C1558="",N(TOP!$C$14)=0),"",N($L1558)/TOP!$C$14)</f>
        <v/>
      </c>
      <c r="P1558" s="42" t="str">
        <f aca="false">IF($C1558="","",IFERROR(CHOOSE(MATCH(TOP!$C$10,{"【期間A】","【期間B】","【期間C】"},0),N($M1558),N($N1558),N($O1558)),0))</f>
        <v/>
      </c>
    </row>
    <row r="1559" customFormat="false" ht="15" hidden="false" customHeight="false" outlineLevel="0" collapsed="false">
      <c r="B1559" s="12" t="n">
        <v>1554</v>
      </c>
      <c r="C1559" s="36" t="str">
        <f aca="false">IF(②実績CSV_期間A!$M1555="","",②実績CSV_期間A!$M1555&amp;"")</f>
        <v/>
      </c>
      <c r="D1559" s="12" t="str">
        <f aca="false">IF($C1559="","",②実績CSV_期間A!$N1555)</f>
        <v/>
      </c>
      <c r="E1559" s="12" t="str">
        <f aca="false">IF($C1559="","",RIGHT($D1559,1))</f>
        <v/>
      </c>
      <c r="F1559" s="41" t="str">
        <f aca="false">IF($C1559="","",IFERROR(INDEX(サイズ換算マスタ!$C$6:$C$8,MATCH($E1559,サイズ換算マスタ!$B$6:$B$8,0)),1))</f>
        <v/>
      </c>
      <c r="G1559" s="38" t="str">
        <f aca="false">IF($C1559="","",SUMIFS(②実績CSV_期間A!$AA$2:$AA$5001,②実績CSV_期間A!$M$2:$M$5001,$C1559))</f>
        <v/>
      </c>
      <c r="H1559" s="38" t="str">
        <f aca="false">IF($C1559="","",SUMIFS(③実績CSV_期間B!$AA$2:$AA$5001,③実績CSV_期間B!$M$2:$M$5001,$C1559))</f>
        <v/>
      </c>
      <c r="I1559" s="38" t="str">
        <f aca="false">IF($C1559="","",SUMIFS(④実績CSV_期間C!$AA$2:$AA$5001,④実績CSV_期間C!$M$2:$M$5001,$C1559))</f>
        <v/>
      </c>
      <c r="J1559" s="38" t="str">
        <f aca="false">IF($C1559="","",N($F1559)*N($G1559))</f>
        <v/>
      </c>
      <c r="K1559" s="38" t="str">
        <f aca="false">IF($C1559="","",N($F1559)*N($H1559))</f>
        <v/>
      </c>
      <c r="L1559" s="38" t="str">
        <f aca="false">IF($C1559="","",N($F1559)*N($I1559))</f>
        <v/>
      </c>
      <c r="M1559" s="37" t="str">
        <f aca="false">IF(OR($C1559="",N(TOP!$C$12)=0),"",N($J1559)/TOP!$C$12)</f>
        <v/>
      </c>
      <c r="N1559" s="37" t="str">
        <f aca="false">IF(OR($C1559="",N(TOP!$C$13)=0),"",N($K1559)/TOP!$C$13)</f>
        <v/>
      </c>
      <c r="O1559" s="37" t="str">
        <f aca="false">IF(OR($C1559="",N(TOP!$C$14)=0),"",N($L1559)/TOP!$C$14)</f>
        <v/>
      </c>
      <c r="P1559" s="42" t="str">
        <f aca="false">IF($C1559="","",IFERROR(CHOOSE(MATCH(TOP!$C$10,{"【期間A】","【期間B】","【期間C】"},0),N($M1559),N($N1559),N($O1559)),0))</f>
        <v/>
      </c>
    </row>
    <row r="1560" customFormat="false" ht="15" hidden="false" customHeight="false" outlineLevel="0" collapsed="false">
      <c r="B1560" s="12" t="n">
        <v>1555</v>
      </c>
      <c r="C1560" s="36" t="str">
        <f aca="false">IF(②実績CSV_期間A!$M1556="","",②実績CSV_期間A!$M1556&amp;"")</f>
        <v/>
      </c>
      <c r="D1560" s="12" t="str">
        <f aca="false">IF($C1560="","",②実績CSV_期間A!$N1556)</f>
        <v/>
      </c>
      <c r="E1560" s="12" t="str">
        <f aca="false">IF($C1560="","",RIGHT($D1560,1))</f>
        <v/>
      </c>
      <c r="F1560" s="41" t="str">
        <f aca="false">IF($C1560="","",IFERROR(INDEX(サイズ換算マスタ!$C$6:$C$8,MATCH($E1560,サイズ換算マスタ!$B$6:$B$8,0)),1))</f>
        <v/>
      </c>
      <c r="G1560" s="38" t="str">
        <f aca="false">IF($C1560="","",SUMIFS(②実績CSV_期間A!$AA$2:$AA$5001,②実績CSV_期間A!$M$2:$M$5001,$C1560))</f>
        <v/>
      </c>
      <c r="H1560" s="38" t="str">
        <f aca="false">IF($C1560="","",SUMIFS(③実績CSV_期間B!$AA$2:$AA$5001,③実績CSV_期間B!$M$2:$M$5001,$C1560))</f>
        <v/>
      </c>
      <c r="I1560" s="38" t="str">
        <f aca="false">IF($C1560="","",SUMIFS(④実績CSV_期間C!$AA$2:$AA$5001,④実績CSV_期間C!$M$2:$M$5001,$C1560))</f>
        <v/>
      </c>
      <c r="J1560" s="38" t="str">
        <f aca="false">IF($C1560="","",N($F1560)*N($G1560))</f>
        <v/>
      </c>
      <c r="K1560" s="38" t="str">
        <f aca="false">IF($C1560="","",N($F1560)*N($H1560))</f>
        <v/>
      </c>
      <c r="L1560" s="38" t="str">
        <f aca="false">IF($C1560="","",N($F1560)*N($I1560))</f>
        <v/>
      </c>
      <c r="M1560" s="37" t="str">
        <f aca="false">IF(OR($C1560="",N(TOP!$C$12)=0),"",N($J1560)/TOP!$C$12)</f>
        <v/>
      </c>
      <c r="N1560" s="37" t="str">
        <f aca="false">IF(OR($C1560="",N(TOP!$C$13)=0),"",N($K1560)/TOP!$C$13)</f>
        <v/>
      </c>
      <c r="O1560" s="37" t="str">
        <f aca="false">IF(OR($C1560="",N(TOP!$C$14)=0),"",N($L1560)/TOP!$C$14)</f>
        <v/>
      </c>
      <c r="P1560" s="42" t="str">
        <f aca="false">IF($C1560="","",IFERROR(CHOOSE(MATCH(TOP!$C$10,{"【期間A】","【期間B】","【期間C】"},0),N($M1560),N($N1560),N($O1560)),0))</f>
        <v/>
      </c>
    </row>
    <row r="1561" customFormat="false" ht="15" hidden="false" customHeight="false" outlineLevel="0" collapsed="false">
      <c r="B1561" s="12" t="n">
        <v>1556</v>
      </c>
      <c r="C1561" s="36" t="str">
        <f aca="false">IF(②実績CSV_期間A!$M1557="","",②実績CSV_期間A!$M1557&amp;"")</f>
        <v/>
      </c>
      <c r="D1561" s="12" t="str">
        <f aca="false">IF($C1561="","",②実績CSV_期間A!$N1557)</f>
        <v/>
      </c>
      <c r="E1561" s="12" t="str">
        <f aca="false">IF($C1561="","",RIGHT($D1561,1))</f>
        <v/>
      </c>
      <c r="F1561" s="41" t="str">
        <f aca="false">IF($C1561="","",IFERROR(INDEX(サイズ換算マスタ!$C$6:$C$8,MATCH($E1561,サイズ換算マスタ!$B$6:$B$8,0)),1))</f>
        <v/>
      </c>
      <c r="G1561" s="38" t="str">
        <f aca="false">IF($C1561="","",SUMIFS(②実績CSV_期間A!$AA$2:$AA$5001,②実績CSV_期間A!$M$2:$M$5001,$C1561))</f>
        <v/>
      </c>
      <c r="H1561" s="38" t="str">
        <f aca="false">IF($C1561="","",SUMIFS(③実績CSV_期間B!$AA$2:$AA$5001,③実績CSV_期間B!$M$2:$M$5001,$C1561))</f>
        <v/>
      </c>
      <c r="I1561" s="38" t="str">
        <f aca="false">IF($C1561="","",SUMIFS(④実績CSV_期間C!$AA$2:$AA$5001,④実績CSV_期間C!$M$2:$M$5001,$C1561))</f>
        <v/>
      </c>
      <c r="J1561" s="38" t="str">
        <f aca="false">IF($C1561="","",N($F1561)*N($G1561))</f>
        <v/>
      </c>
      <c r="K1561" s="38" t="str">
        <f aca="false">IF($C1561="","",N($F1561)*N($H1561))</f>
        <v/>
      </c>
      <c r="L1561" s="38" t="str">
        <f aca="false">IF($C1561="","",N($F1561)*N($I1561))</f>
        <v/>
      </c>
      <c r="M1561" s="37" t="str">
        <f aca="false">IF(OR($C1561="",N(TOP!$C$12)=0),"",N($J1561)/TOP!$C$12)</f>
        <v/>
      </c>
      <c r="N1561" s="37" t="str">
        <f aca="false">IF(OR($C1561="",N(TOP!$C$13)=0),"",N($K1561)/TOP!$C$13)</f>
        <v/>
      </c>
      <c r="O1561" s="37" t="str">
        <f aca="false">IF(OR($C1561="",N(TOP!$C$14)=0),"",N($L1561)/TOP!$C$14)</f>
        <v/>
      </c>
      <c r="P1561" s="42" t="str">
        <f aca="false">IF($C1561="","",IFERROR(CHOOSE(MATCH(TOP!$C$10,{"【期間A】","【期間B】","【期間C】"},0),N($M1561),N($N1561),N($O1561)),0))</f>
        <v/>
      </c>
    </row>
    <row r="1562" customFormat="false" ht="15" hidden="false" customHeight="false" outlineLevel="0" collapsed="false">
      <c r="B1562" s="12" t="n">
        <v>1557</v>
      </c>
      <c r="C1562" s="36" t="str">
        <f aca="false">IF(②実績CSV_期間A!$M1558="","",②実績CSV_期間A!$M1558&amp;"")</f>
        <v/>
      </c>
      <c r="D1562" s="12" t="str">
        <f aca="false">IF($C1562="","",②実績CSV_期間A!$N1558)</f>
        <v/>
      </c>
      <c r="E1562" s="12" t="str">
        <f aca="false">IF($C1562="","",RIGHT($D1562,1))</f>
        <v/>
      </c>
      <c r="F1562" s="41" t="str">
        <f aca="false">IF($C1562="","",IFERROR(INDEX(サイズ換算マスタ!$C$6:$C$8,MATCH($E1562,サイズ換算マスタ!$B$6:$B$8,0)),1))</f>
        <v/>
      </c>
      <c r="G1562" s="38" t="str">
        <f aca="false">IF($C1562="","",SUMIFS(②実績CSV_期間A!$AA$2:$AA$5001,②実績CSV_期間A!$M$2:$M$5001,$C1562))</f>
        <v/>
      </c>
      <c r="H1562" s="38" t="str">
        <f aca="false">IF($C1562="","",SUMIFS(③実績CSV_期間B!$AA$2:$AA$5001,③実績CSV_期間B!$M$2:$M$5001,$C1562))</f>
        <v/>
      </c>
      <c r="I1562" s="38" t="str">
        <f aca="false">IF($C1562="","",SUMIFS(④実績CSV_期間C!$AA$2:$AA$5001,④実績CSV_期間C!$M$2:$M$5001,$C1562))</f>
        <v/>
      </c>
      <c r="J1562" s="38" t="str">
        <f aca="false">IF($C1562="","",N($F1562)*N($G1562))</f>
        <v/>
      </c>
      <c r="K1562" s="38" t="str">
        <f aca="false">IF($C1562="","",N($F1562)*N($H1562))</f>
        <v/>
      </c>
      <c r="L1562" s="38" t="str">
        <f aca="false">IF($C1562="","",N($F1562)*N($I1562))</f>
        <v/>
      </c>
      <c r="M1562" s="37" t="str">
        <f aca="false">IF(OR($C1562="",N(TOP!$C$12)=0),"",N($J1562)/TOP!$C$12)</f>
        <v/>
      </c>
      <c r="N1562" s="37" t="str">
        <f aca="false">IF(OR($C1562="",N(TOP!$C$13)=0),"",N($K1562)/TOP!$C$13)</f>
        <v/>
      </c>
      <c r="O1562" s="37" t="str">
        <f aca="false">IF(OR($C1562="",N(TOP!$C$14)=0),"",N($L1562)/TOP!$C$14)</f>
        <v/>
      </c>
      <c r="P1562" s="42" t="str">
        <f aca="false">IF($C1562="","",IFERROR(CHOOSE(MATCH(TOP!$C$10,{"【期間A】","【期間B】","【期間C】"},0),N($M1562),N($N1562),N($O1562)),0))</f>
        <v/>
      </c>
    </row>
    <row r="1563" customFormat="false" ht="15" hidden="false" customHeight="false" outlineLevel="0" collapsed="false">
      <c r="B1563" s="12" t="n">
        <v>1558</v>
      </c>
      <c r="C1563" s="36" t="str">
        <f aca="false">IF(②実績CSV_期間A!$M1559="","",②実績CSV_期間A!$M1559&amp;"")</f>
        <v/>
      </c>
      <c r="D1563" s="12" t="str">
        <f aca="false">IF($C1563="","",②実績CSV_期間A!$N1559)</f>
        <v/>
      </c>
      <c r="E1563" s="12" t="str">
        <f aca="false">IF($C1563="","",RIGHT($D1563,1))</f>
        <v/>
      </c>
      <c r="F1563" s="41" t="str">
        <f aca="false">IF($C1563="","",IFERROR(INDEX(サイズ換算マスタ!$C$6:$C$8,MATCH($E1563,サイズ換算マスタ!$B$6:$B$8,0)),1))</f>
        <v/>
      </c>
      <c r="G1563" s="38" t="str">
        <f aca="false">IF($C1563="","",SUMIFS(②実績CSV_期間A!$AA$2:$AA$5001,②実績CSV_期間A!$M$2:$M$5001,$C1563))</f>
        <v/>
      </c>
      <c r="H1563" s="38" t="str">
        <f aca="false">IF($C1563="","",SUMIFS(③実績CSV_期間B!$AA$2:$AA$5001,③実績CSV_期間B!$M$2:$M$5001,$C1563))</f>
        <v/>
      </c>
      <c r="I1563" s="38" t="str">
        <f aca="false">IF($C1563="","",SUMIFS(④実績CSV_期間C!$AA$2:$AA$5001,④実績CSV_期間C!$M$2:$M$5001,$C1563))</f>
        <v/>
      </c>
      <c r="J1563" s="38" t="str">
        <f aca="false">IF($C1563="","",N($F1563)*N($G1563))</f>
        <v/>
      </c>
      <c r="K1563" s="38" t="str">
        <f aca="false">IF($C1563="","",N($F1563)*N($H1563))</f>
        <v/>
      </c>
      <c r="L1563" s="38" t="str">
        <f aca="false">IF($C1563="","",N($F1563)*N($I1563))</f>
        <v/>
      </c>
      <c r="M1563" s="37" t="str">
        <f aca="false">IF(OR($C1563="",N(TOP!$C$12)=0),"",N($J1563)/TOP!$C$12)</f>
        <v/>
      </c>
      <c r="N1563" s="37" t="str">
        <f aca="false">IF(OR($C1563="",N(TOP!$C$13)=0),"",N($K1563)/TOP!$C$13)</f>
        <v/>
      </c>
      <c r="O1563" s="37" t="str">
        <f aca="false">IF(OR($C1563="",N(TOP!$C$14)=0),"",N($L1563)/TOP!$C$14)</f>
        <v/>
      </c>
      <c r="P1563" s="42" t="str">
        <f aca="false">IF($C1563="","",IFERROR(CHOOSE(MATCH(TOP!$C$10,{"【期間A】","【期間B】","【期間C】"},0),N($M1563),N($N1563),N($O1563)),0))</f>
        <v/>
      </c>
    </row>
    <row r="1564" customFormat="false" ht="15" hidden="false" customHeight="false" outlineLevel="0" collapsed="false">
      <c r="B1564" s="12" t="n">
        <v>1559</v>
      </c>
      <c r="C1564" s="36" t="str">
        <f aca="false">IF(②実績CSV_期間A!$M1560="","",②実績CSV_期間A!$M1560&amp;"")</f>
        <v/>
      </c>
      <c r="D1564" s="12" t="str">
        <f aca="false">IF($C1564="","",②実績CSV_期間A!$N1560)</f>
        <v/>
      </c>
      <c r="E1564" s="12" t="str">
        <f aca="false">IF($C1564="","",RIGHT($D1564,1))</f>
        <v/>
      </c>
      <c r="F1564" s="41" t="str">
        <f aca="false">IF($C1564="","",IFERROR(INDEX(サイズ換算マスタ!$C$6:$C$8,MATCH($E1564,サイズ換算マスタ!$B$6:$B$8,0)),1))</f>
        <v/>
      </c>
      <c r="G1564" s="38" t="str">
        <f aca="false">IF($C1564="","",SUMIFS(②実績CSV_期間A!$AA$2:$AA$5001,②実績CSV_期間A!$M$2:$M$5001,$C1564))</f>
        <v/>
      </c>
      <c r="H1564" s="38" t="str">
        <f aca="false">IF($C1564="","",SUMIFS(③実績CSV_期間B!$AA$2:$AA$5001,③実績CSV_期間B!$M$2:$M$5001,$C1564))</f>
        <v/>
      </c>
      <c r="I1564" s="38" t="str">
        <f aca="false">IF($C1564="","",SUMIFS(④実績CSV_期間C!$AA$2:$AA$5001,④実績CSV_期間C!$M$2:$M$5001,$C1564))</f>
        <v/>
      </c>
      <c r="J1564" s="38" t="str">
        <f aca="false">IF($C1564="","",N($F1564)*N($G1564))</f>
        <v/>
      </c>
      <c r="K1564" s="38" t="str">
        <f aca="false">IF($C1564="","",N($F1564)*N($H1564))</f>
        <v/>
      </c>
      <c r="L1564" s="38" t="str">
        <f aca="false">IF($C1564="","",N($F1564)*N($I1564))</f>
        <v/>
      </c>
      <c r="M1564" s="37" t="str">
        <f aca="false">IF(OR($C1564="",N(TOP!$C$12)=0),"",N($J1564)/TOP!$C$12)</f>
        <v/>
      </c>
      <c r="N1564" s="37" t="str">
        <f aca="false">IF(OR($C1564="",N(TOP!$C$13)=0),"",N($K1564)/TOP!$C$13)</f>
        <v/>
      </c>
      <c r="O1564" s="37" t="str">
        <f aca="false">IF(OR($C1564="",N(TOP!$C$14)=0),"",N($L1564)/TOP!$C$14)</f>
        <v/>
      </c>
      <c r="P1564" s="42" t="str">
        <f aca="false">IF($C1564="","",IFERROR(CHOOSE(MATCH(TOP!$C$10,{"【期間A】","【期間B】","【期間C】"},0),N($M1564),N($N1564),N($O1564)),0))</f>
        <v/>
      </c>
    </row>
    <row r="1565" customFormat="false" ht="15" hidden="false" customHeight="false" outlineLevel="0" collapsed="false">
      <c r="B1565" s="12" t="n">
        <v>1560</v>
      </c>
      <c r="C1565" s="36" t="str">
        <f aca="false">IF(②実績CSV_期間A!$M1561="","",②実績CSV_期間A!$M1561&amp;"")</f>
        <v/>
      </c>
      <c r="D1565" s="12" t="str">
        <f aca="false">IF($C1565="","",②実績CSV_期間A!$N1561)</f>
        <v/>
      </c>
      <c r="E1565" s="12" t="str">
        <f aca="false">IF($C1565="","",RIGHT($D1565,1))</f>
        <v/>
      </c>
      <c r="F1565" s="41" t="str">
        <f aca="false">IF($C1565="","",IFERROR(INDEX(サイズ換算マスタ!$C$6:$C$8,MATCH($E1565,サイズ換算マスタ!$B$6:$B$8,0)),1))</f>
        <v/>
      </c>
      <c r="G1565" s="38" t="str">
        <f aca="false">IF($C1565="","",SUMIFS(②実績CSV_期間A!$AA$2:$AA$5001,②実績CSV_期間A!$M$2:$M$5001,$C1565))</f>
        <v/>
      </c>
      <c r="H1565" s="38" t="str">
        <f aca="false">IF($C1565="","",SUMIFS(③実績CSV_期間B!$AA$2:$AA$5001,③実績CSV_期間B!$M$2:$M$5001,$C1565))</f>
        <v/>
      </c>
      <c r="I1565" s="38" t="str">
        <f aca="false">IF($C1565="","",SUMIFS(④実績CSV_期間C!$AA$2:$AA$5001,④実績CSV_期間C!$M$2:$M$5001,$C1565))</f>
        <v/>
      </c>
      <c r="J1565" s="38" t="str">
        <f aca="false">IF($C1565="","",N($F1565)*N($G1565))</f>
        <v/>
      </c>
      <c r="K1565" s="38" t="str">
        <f aca="false">IF($C1565="","",N($F1565)*N($H1565))</f>
        <v/>
      </c>
      <c r="L1565" s="38" t="str">
        <f aca="false">IF($C1565="","",N($F1565)*N($I1565))</f>
        <v/>
      </c>
      <c r="M1565" s="37" t="str">
        <f aca="false">IF(OR($C1565="",N(TOP!$C$12)=0),"",N($J1565)/TOP!$C$12)</f>
        <v/>
      </c>
      <c r="N1565" s="37" t="str">
        <f aca="false">IF(OR($C1565="",N(TOP!$C$13)=0),"",N($K1565)/TOP!$C$13)</f>
        <v/>
      </c>
      <c r="O1565" s="37" t="str">
        <f aca="false">IF(OR($C1565="",N(TOP!$C$14)=0),"",N($L1565)/TOP!$C$14)</f>
        <v/>
      </c>
      <c r="P1565" s="42" t="str">
        <f aca="false">IF($C1565="","",IFERROR(CHOOSE(MATCH(TOP!$C$10,{"【期間A】","【期間B】","【期間C】"},0),N($M1565),N($N1565),N($O1565)),0))</f>
        <v/>
      </c>
    </row>
    <row r="1566" customFormat="false" ht="15" hidden="false" customHeight="false" outlineLevel="0" collapsed="false">
      <c r="B1566" s="12" t="n">
        <v>1561</v>
      </c>
      <c r="C1566" s="36" t="str">
        <f aca="false">IF(②実績CSV_期間A!$M1562="","",②実績CSV_期間A!$M1562&amp;"")</f>
        <v/>
      </c>
      <c r="D1566" s="12" t="str">
        <f aca="false">IF($C1566="","",②実績CSV_期間A!$N1562)</f>
        <v/>
      </c>
      <c r="E1566" s="12" t="str">
        <f aca="false">IF($C1566="","",RIGHT($D1566,1))</f>
        <v/>
      </c>
      <c r="F1566" s="41" t="str">
        <f aca="false">IF($C1566="","",IFERROR(INDEX(サイズ換算マスタ!$C$6:$C$8,MATCH($E1566,サイズ換算マスタ!$B$6:$B$8,0)),1))</f>
        <v/>
      </c>
      <c r="G1566" s="38" t="str">
        <f aca="false">IF($C1566="","",SUMIFS(②実績CSV_期間A!$AA$2:$AA$5001,②実績CSV_期間A!$M$2:$M$5001,$C1566))</f>
        <v/>
      </c>
      <c r="H1566" s="38" t="str">
        <f aca="false">IF($C1566="","",SUMIFS(③実績CSV_期間B!$AA$2:$AA$5001,③実績CSV_期間B!$M$2:$M$5001,$C1566))</f>
        <v/>
      </c>
      <c r="I1566" s="38" t="str">
        <f aca="false">IF($C1566="","",SUMIFS(④実績CSV_期間C!$AA$2:$AA$5001,④実績CSV_期間C!$M$2:$M$5001,$C1566))</f>
        <v/>
      </c>
      <c r="J1566" s="38" t="str">
        <f aca="false">IF($C1566="","",N($F1566)*N($G1566))</f>
        <v/>
      </c>
      <c r="K1566" s="38" t="str">
        <f aca="false">IF($C1566="","",N($F1566)*N($H1566))</f>
        <v/>
      </c>
      <c r="L1566" s="38" t="str">
        <f aca="false">IF($C1566="","",N($F1566)*N($I1566))</f>
        <v/>
      </c>
      <c r="M1566" s="37" t="str">
        <f aca="false">IF(OR($C1566="",N(TOP!$C$12)=0),"",N($J1566)/TOP!$C$12)</f>
        <v/>
      </c>
      <c r="N1566" s="37" t="str">
        <f aca="false">IF(OR($C1566="",N(TOP!$C$13)=0),"",N($K1566)/TOP!$C$13)</f>
        <v/>
      </c>
      <c r="O1566" s="37" t="str">
        <f aca="false">IF(OR($C1566="",N(TOP!$C$14)=0),"",N($L1566)/TOP!$C$14)</f>
        <v/>
      </c>
      <c r="P1566" s="42" t="str">
        <f aca="false">IF($C1566="","",IFERROR(CHOOSE(MATCH(TOP!$C$10,{"【期間A】","【期間B】","【期間C】"},0),N($M1566),N($N1566),N($O1566)),0))</f>
        <v/>
      </c>
    </row>
    <row r="1567" customFormat="false" ht="15" hidden="false" customHeight="false" outlineLevel="0" collapsed="false">
      <c r="B1567" s="12" t="n">
        <v>1562</v>
      </c>
      <c r="C1567" s="36" t="str">
        <f aca="false">IF(②実績CSV_期間A!$M1563="","",②実績CSV_期間A!$M1563&amp;"")</f>
        <v/>
      </c>
      <c r="D1567" s="12" t="str">
        <f aca="false">IF($C1567="","",②実績CSV_期間A!$N1563)</f>
        <v/>
      </c>
      <c r="E1567" s="12" t="str">
        <f aca="false">IF($C1567="","",RIGHT($D1567,1))</f>
        <v/>
      </c>
      <c r="F1567" s="41" t="str">
        <f aca="false">IF($C1567="","",IFERROR(INDEX(サイズ換算マスタ!$C$6:$C$8,MATCH($E1567,サイズ換算マスタ!$B$6:$B$8,0)),1))</f>
        <v/>
      </c>
      <c r="G1567" s="38" t="str">
        <f aca="false">IF($C1567="","",SUMIFS(②実績CSV_期間A!$AA$2:$AA$5001,②実績CSV_期間A!$M$2:$M$5001,$C1567))</f>
        <v/>
      </c>
      <c r="H1567" s="38" t="str">
        <f aca="false">IF($C1567="","",SUMIFS(③実績CSV_期間B!$AA$2:$AA$5001,③実績CSV_期間B!$M$2:$M$5001,$C1567))</f>
        <v/>
      </c>
      <c r="I1567" s="38" t="str">
        <f aca="false">IF($C1567="","",SUMIFS(④実績CSV_期間C!$AA$2:$AA$5001,④実績CSV_期間C!$M$2:$M$5001,$C1567))</f>
        <v/>
      </c>
      <c r="J1567" s="38" t="str">
        <f aca="false">IF($C1567="","",N($F1567)*N($G1567))</f>
        <v/>
      </c>
      <c r="K1567" s="38" t="str">
        <f aca="false">IF($C1567="","",N($F1567)*N($H1567))</f>
        <v/>
      </c>
      <c r="L1567" s="38" t="str">
        <f aca="false">IF($C1567="","",N($F1567)*N($I1567))</f>
        <v/>
      </c>
      <c r="M1567" s="37" t="str">
        <f aca="false">IF(OR($C1567="",N(TOP!$C$12)=0),"",N($J1567)/TOP!$C$12)</f>
        <v/>
      </c>
      <c r="N1567" s="37" t="str">
        <f aca="false">IF(OR($C1567="",N(TOP!$C$13)=0),"",N($K1567)/TOP!$C$13)</f>
        <v/>
      </c>
      <c r="O1567" s="37" t="str">
        <f aca="false">IF(OR($C1567="",N(TOP!$C$14)=0),"",N($L1567)/TOP!$C$14)</f>
        <v/>
      </c>
      <c r="P1567" s="42" t="str">
        <f aca="false">IF($C1567="","",IFERROR(CHOOSE(MATCH(TOP!$C$10,{"【期間A】","【期間B】","【期間C】"},0),N($M1567),N($N1567),N($O1567)),0))</f>
        <v/>
      </c>
    </row>
    <row r="1568" customFormat="false" ht="15" hidden="false" customHeight="false" outlineLevel="0" collapsed="false">
      <c r="B1568" s="12" t="n">
        <v>1563</v>
      </c>
      <c r="C1568" s="36" t="str">
        <f aca="false">IF(②実績CSV_期間A!$M1564="","",②実績CSV_期間A!$M1564&amp;"")</f>
        <v/>
      </c>
      <c r="D1568" s="12" t="str">
        <f aca="false">IF($C1568="","",②実績CSV_期間A!$N1564)</f>
        <v/>
      </c>
      <c r="E1568" s="12" t="str">
        <f aca="false">IF($C1568="","",RIGHT($D1568,1))</f>
        <v/>
      </c>
      <c r="F1568" s="41" t="str">
        <f aca="false">IF($C1568="","",IFERROR(INDEX(サイズ換算マスタ!$C$6:$C$8,MATCH($E1568,サイズ換算マスタ!$B$6:$B$8,0)),1))</f>
        <v/>
      </c>
      <c r="G1568" s="38" t="str">
        <f aca="false">IF($C1568="","",SUMIFS(②実績CSV_期間A!$AA$2:$AA$5001,②実績CSV_期間A!$M$2:$M$5001,$C1568))</f>
        <v/>
      </c>
      <c r="H1568" s="38" t="str">
        <f aca="false">IF($C1568="","",SUMIFS(③実績CSV_期間B!$AA$2:$AA$5001,③実績CSV_期間B!$M$2:$M$5001,$C1568))</f>
        <v/>
      </c>
      <c r="I1568" s="38" t="str">
        <f aca="false">IF($C1568="","",SUMIFS(④実績CSV_期間C!$AA$2:$AA$5001,④実績CSV_期間C!$M$2:$M$5001,$C1568))</f>
        <v/>
      </c>
      <c r="J1568" s="38" t="str">
        <f aca="false">IF($C1568="","",N($F1568)*N($G1568))</f>
        <v/>
      </c>
      <c r="K1568" s="38" t="str">
        <f aca="false">IF($C1568="","",N($F1568)*N($H1568))</f>
        <v/>
      </c>
      <c r="L1568" s="38" t="str">
        <f aca="false">IF($C1568="","",N($F1568)*N($I1568))</f>
        <v/>
      </c>
      <c r="M1568" s="37" t="str">
        <f aca="false">IF(OR($C1568="",N(TOP!$C$12)=0),"",N($J1568)/TOP!$C$12)</f>
        <v/>
      </c>
      <c r="N1568" s="37" t="str">
        <f aca="false">IF(OR($C1568="",N(TOP!$C$13)=0),"",N($K1568)/TOP!$C$13)</f>
        <v/>
      </c>
      <c r="O1568" s="37" t="str">
        <f aca="false">IF(OR($C1568="",N(TOP!$C$14)=0),"",N($L1568)/TOP!$C$14)</f>
        <v/>
      </c>
      <c r="P1568" s="42" t="str">
        <f aca="false">IF($C1568="","",IFERROR(CHOOSE(MATCH(TOP!$C$10,{"【期間A】","【期間B】","【期間C】"},0),N($M1568),N($N1568),N($O1568)),0))</f>
        <v/>
      </c>
    </row>
    <row r="1569" customFormat="false" ht="15" hidden="false" customHeight="false" outlineLevel="0" collapsed="false">
      <c r="B1569" s="12" t="n">
        <v>1564</v>
      </c>
      <c r="C1569" s="36" t="str">
        <f aca="false">IF(②実績CSV_期間A!$M1565="","",②実績CSV_期間A!$M1565&amp;"")</f>
        <v/>
      </c>
      <c r="D1569" s="12" t="str">
        <f aca="false">IF($C1569="","",②実績CSV_期間A!$N1565)</f>
        <v/>
      </c>
      <c r="E1569" s="12" t="str">
        <f aca="false">IF($C1569="","",RIGHT($D1569,1))</f>
        <v/>
      </c>
      <c r="F1569" s="41" t="str">
        <f aca="false">IF($C1569="","",IFERROR(INDEX(サイズ換算マスタ!$C$6:$C$8,MATCH($E1569,サイズ換算マスタ!$B$6:$B$8,0)),1))</f>
        <v/>
      </c>
      <c r="G1569" s="38" t="str">
        <f aca="false">IF($C1569="","",SUMIFS(②実績CSV_期間A!$AA$2:$AA$5001,②実績CSV_期間A!$M$2:$M$5001,$C1569))</f>
        <v/>
      </c>
      <c r="H1569" s="38" t="str">
        <f aca="false">IF($C1569="","",SUMIFS(③実績CSV_期間B!$AA$2:$AA$5001,③実績CSV_期間B!$M$2:$M$5001,$C1569))</f>
        <v/>
      </c>
      <c r="I1569" s="38" t="str">
        <f aca="false">IF($C1569="","",SUMIFS(④実績CSV_期間C!$AA$2:$AA$5001,④実績CSV_期間C!$M$2:$M$5001,$C1569))</f>
        <v/>
      </c>
      <c r="J1569" s="38" t="str">
        <f aca="false">IF($C1569="","",N($F1569)*N($G1569))</f>
        <v/>
      </c>
      <c r="K1569" s="38" t="str">
        <f aca="false">IF($C1569="","",N($F1569)*N($H1569))</f>
        <v/>
      </c>
      <c r="L1569" s="38" t="str">
        <f aca="false">IF($C1569="","",N($F1569)*N($I1569))</f>
        <v/>
      </c>
      <c r="M1569" s="37" t="str">
        <f aca="false">IF(OR($C1569="",N(TOP!$C$12)=0),"",N($J1569)/TOP!$C$12)</f>
        <v/>
      </c>
      <c r="N1569" s="37" t="str">
        <f aca="false">IF(OR($C1569="",N(TOP!$C$13)=0),"",N($K1569)/TOP!$C$13)</f>
        <v/>
      </c>
      <c r="O1569" s="37" t="str">
        <f aca="false">IF(OR($C1569="",N(TOP!$C$14)=0),"",N($L1569)/TOP!$C$14)</f>
        <v/>
      </c>
      <c r="P1569" s="42" t="str">
        <f aca="false">IF($C1569="","",IFERROR(CHOOSE(MATCH(TOP!$C$10,{"【期間A】","【期間B】","【期間C】"},0),N($M1569),N($N1569),N($O1569)),0))</f>
        <v/>
      </c>
    </row>
    <row r="1570" customFormat="false" ht="15" hidden="false" customHeight="false" outlineLevel="0" collapsed="false">
      <c r="B1570" s="12" t="n">
        <v>1565</v>
      </c>
      <c r="C1570" s="36" t="str">
        <f aca="false">IF(②実績CSV_期間A!$M1566="","",②実績CSV_期間A!$M1566&amp;"")</f>
        <v/>
      </c>
      <c r="D1570" s="12" t="str">
        <f aca="false">IF($C1570="","",②実績CSV_期間A!$N1566)</f>
        <v/>
      </c>
      <c r="E1570" s="12" t="str">
        <f aca="false">IF($C1570="","",RIGHT($D1570,1))</f>
        <v/>
      </c>
      <c r="F1570" s="41" t="str">
        <f aca="false">IF($C1570="","",IFERROR(INDEX(サイズ換算マスタ!$C$6:$C$8,MATCH($E1570,サイズ換算マスタ!$B$6:$B$8,0)),1))</f>
        <v/>
      </c>
      <c r="G1570" s="38" t="str">
        <f aca="false">IF($C1570="","",SUMIFS(②実績CSV_期間A!$AA$2:$AA$5001,②実績CSV_期間A!$M$2:$M$5001,$C1570))</f>
        <v/>
      </c>
      <c r="H1570" s="38" t="str">
        <f aca="false">IF($C1570="","",SUMIFS(③実績CSV_期間B!$AA$2:$AA$5001,③実績CSV_期間B!$M$2:$M$5001,$C1570))</f>
        <v/>
      </c>
      <c r="I1570" s="38" t="str">
        <f aca="false">IF($C1570="","",SUMIFS(④実績CSV_期間C!$AA$2:$AA$5001,④実績CSV_期間C!$M$2:$M$5001,$C1570))</f>
        <v/>
      </c>
      <c r="J1570" s="38" t="str">
        <f aca="false">IF($C1570="","",N($F1570)*N($G1570))</f>
        <v/>
      </c>
      <c r="K1570" s="38" t="str">
        <f aca="false">IF($C1570="","",N($F1570)*N($H1570))</f>
        <v/>
      </c>
      <c r="L1570" s="38" t="str">
        <f aca="false">IF($C1570="","",N($F1570)*N($I1570))</f>
        <v/>
      </c>
      <c r="M1570" s="37" t="str">
        <f aca="false">IF(OR($C1570="",N(TOP!$C$12)=0),"",N($J1570)/TOP!$C$12)</f>
        <v/>
      </c>
      <c r="N1570" s="37" t="str">
        <f aca="false">IF(OR($C1570="",N(TOP!$C$13)=0),"",N($K1570)/TOP!$C$13)</f>
        <v/>
      </c>
      <c r="O1570" s="37" t="str">
        <f aca="false">IF(OR($C1570="",N(TOP!$C$14)=0),"",N($L1570)/TOP!$C$14)</f>
        <v/>
      </c>
      <c r="P1570" s="42" t="str">
        <f aca="false">IF($C1570="","",IFERROR(CHOOSE(MATCH(TOP!$C$10,{"【期間A】","【期間B】","【期間C】"},0),N($M1570),N($N1570),N($O1570)),0))</f>
        <v/>
      </c>
    </row>
    <row r="1571" customFormat="false" ht="15" hidden="false" customHeight="false" outlineLevel="0" collapsed="false">
      <c r="B1571" s="12" t="n">
        <v>1566</v>
      </c>
      <c r="C1571" s="36" t="str">
        <f aca="false">IF(②実績CSV_期間A!$M1567="","",②実績CSV_期間A!$M1567&amp;"")</f>
        <v/>
      </c>
      <c r="D1571" s="12" t="str">
        <f aca="false">IF($C1571="","",②実績CSV_期間A!$N1567)</f>
        <v/>
      </c>
      <c r="E1571" s="12" t="str">
        <f aca="false">IF($C1571="","",RIGHT($D1571,1))</f>
        <v/>
      </c>
      <c r="F1571" s="41" t="str">
        <f aca="false">IF($C1571="","",IFERROR(INDEX(サイズ換算マスタ!$C$6:$C$8,MATCH($E1571,サイズ換算マスタ!$B$6:$B$8,0)),1))</f>
        <v/>
      </c>
      <c r="G1571" s="38" t="str">
        <f aca="false">IF($C1571="","",SUMIFS(②実績CSV_期間A!$AA$2:$AA$5001,②実績CSV_期間A!$M$2:$M$5001,$C1571))</f>
        <v/>
      </c>
      <c r="H1571" s="38" t="str">
        <f aca="false">IF($C1571="","",SUMIFS(③実績CSV_期間B!$AA$2:$AA$5001,③実績CSV_期間B!$M$2:$M$5001,$C1571))</f>
        <v/>
      </c>
      <c r="I1571" s="38" t="str">
        <f aca="false">IF($C1571="","",SUMIFS(④実績CSV_期間C!$AA$2:$AA$5001,④実績CSV_期間C!$M$2:$M$5001,$C1571))</f>
        <v/>
      </c>
      <c r="J1571" s="38" t="str">
        <f aca="false">IF($C1571="","",N($F1571)*N($G1571))</f>
        <v/>
      </c>
      <c r="K1571" s="38" t="str">
        <f aca="false">IF($C1571="","",N($F1571)*N($H1571))</f>
        <v/>
      </c>
      <c r="L1571" s="38" t="str">
        <f aca="false">IF($C1571="","",N($F1571)*N($I1571))</f>
        <v/>
      </c>
      <c r="M1571" s="37" t="str">
        <f aca="false">IF(OR($C1571="",N(TOP!$C$12)=0),"",N($J1571)/TOP!$C$12)</f>
        <v/>
      </c>
      <c r="N1571" s="37" t="str">
        <f aca="false">IF(OR($C1571="",N(TOP!$C$13)=0),"",N($K1571)/TOP!$C$13)</f>
        <v/>
      </c>
      <c r="O1571" s="37" t="str">
        <f aca="false">IF(OR($C1571="",N(TOP!$C$14)=0),"",N($L1571)/TOP!$C$14)</f>
        <v/>
      </c>
      <c r="P1571" s="42" t="str">
        <f aca="false">IF($C1571="","",IFERROR(CHOOSE(MATCH(TOP!$C$10,{"【期間A】","【期間B】","【期間C】"},0),N($M1571),N($N1571),N($O1571)),0))</f>
        <v/>
      </c>
    </row>
    <row r="1572" customFormat="false" ht="15" hidden="false" customHeight="false" outlineLevel="0" collapsed="false">
      <c r="B1572" s="12" t="n">
        <v>1567</v>
      </c>
      <c r="C1572" s="36" t="str">
        <f aca="false">IF(②実績CSV_期間A!$M1568="","",②実績CSV_期間A!$M1568&amp;"")</f>
        <v/>
      </c>
      <c r="D1572" s="12" t="str">
        <f aca="false">IF($C1572="","",②実績CSV_期間A!$N1568)</f>
        <v/>
      </c>
      <c r="E1572" s="12" t="str">
        <f aca="false">IF($C1572="","",RIGHT($D1572,1))</f>
        <v/>
      </c>
      <c r="F1572" s="41" t="str">
        <f aca="false">IF($C1572="","",IFERROR(INDEX(サイズ換算マスタ!$C$6:$C$8,MATCH($E1572,サイズ換算マスタ!$B$6:$B$8,0)),1))</f>
        <v/>
      </c>
      <c r="G1572" s="38" t="str">
        <f aca="false">IF($C1572="","",SUMIFS(②実績CSV_期間A!$AA$2:$AA$5001,②実績CSV_期間A!$M$2:$M$5001,$C1572))</f>
        <v/>
      </c>
      <c r="H1572" s="38" t="str">
        <f aca="false">IF($C1572="","",SUMIFS(③実績CSV_期間B!$AA$2:$AA$5001,③実績CSV_期間B!$M$2:$M$5001,$C1572))</f>
        <v/>
      </c>
      <c r="I1572" s="38" t="str">
        <f aca="false">IF($C1572="","",SUMIFS(④実績CSV_期間C!$AA$2:$AA$5001,④実績CSV_期間C!$M$2:$M$5001,$C1572))</f>
        <v/>
      </c>
      <c r="J1572" s="38" t="str">
        <f aca="false">IF($C1572="","",N($F1572)*N($G1572))</f>
        <v/>
      </c>
      <c r="K1572" s="38" t="str">
        <f aca="false">IF($C1572="","",N($F1572)*N($H1572))</f>
        <v/>
      </c>
      <c r="L1572" s="38" t="str">
        <f aca="false">IF($C1572="","",N($F1572)*N($I1572))</f>
        <v/>
      </c>
      <c r="M1572" s="37" t="str">
        <f aca="false">IF(OR($C1572="",N(TOP!$C$12)=0),"",N($J1572)/TOP!$C$12)</f>
        <v/>
      </c>
      <c r="N1572" s="37" t="str">
        <f aca="false">IF(OR($C1572="",N(TOP!$C$13)=0),"",N($K1572)/TOP!$C$13)</f>
        <v/>
      </c>
      <c r="O1572" s="37" t="str">
        <f aca="false">IF(OR($C1572="",N(TOP!$C$14)=0),"",N($L1572)/TOP!$C$14)</f>
        <v/>
      </c>
      <c r="P1572" s="42" t="str">
        <f aca="false">IF($C1572="","",IFERROR(CHOOSE(MATCH(TOP!$C$10,{"【期間A】","【期間B】","【期間C】"},0),N($M1572),N($N1572),N($O1572)),0))</f>
        <v/>
      </c>
    </row>
    <row r="1573" customFormat="false" ht="15" hidden="false" customHeight="false" outlineLevel="0" collapsed="false">
      <c r="B1573" s="12" t="n">
        <v>1568</v>
      </c>
      <c r="C1573" s="36" t="str">
        <f aca="false">IF(②実績CSV_期間A!$M1569="","",②実績CSV_期間A!$M1569&amp;"")</f>
        <v/>
      </c>
      <c r="D1573" s="12" t="str">
        <f aca="false">IF($C1573="","",②実績CSV_期間A!$N1569)</f>
        <v/>
      </c>
      <c r="E1573" s="12" t="str">
        <f aca="false">IF($C1573="","",RIGHT($D1573,1))</f>
        <v/>
      </c>
      <c r="F1573" s="41" t="str">
        <f aca="false">IF($C1573="","",IFERROR(INDEX(サイズ換算マスタ!$C$6:$C$8,MATCH($E1573,サイズ換算マスタ!$B$6:$B$8,0)),1))</f>
        <v/>
      </c>
      <c r="G1573" s="38" t="str">
        <f aca="false">IF($C1573="","",SUMIFS(②実績CSV_期間A!$AA$2:$AA$5001,②実績CSV_期間A!$M$2:$M$5001,$C1573))</f>
        <v/>
      </c>
      <c r="H1573" s="38" t="str">
        <f aca="false">IF($C1573="","",SUMIFS(③実績CSV_期間B!$AA$2:$AA$5001,③実績CSV_期間B!$M$2:$M$5001,$C1573))</f>
        <v/>
      </c>
      <c r="I1573" s="38" t="str">
        <f aca="false">IF($C1573="","",SUMIFS(④実績CSV_期間C!$AA$2:$AA$5001,④実績CSV_期間C!$M$2:$M$5001,$C1573))</f>
        <v/>
      </c>
      <c r="J1573" s="38" t="str">
        <f aca="false">IF($C1573="","",N($F1573)*N($G1573))</f>
        <v/>
      </c>
      <c r="K1573" s="38" t="str">
        <f aca="false">IF($C1573="","",N($F1573)*N($H1573))</f>
        <v/>
      </c>
      <c r="L1573" s="38" t="str">
        <f aca="false">IF($C1573="","",N($F1573)*N($I1573))</f>
        <v/>
      </c>
      <c r="M1573" s="37" t="str">
        <f aca="false">IF(OR($C1573="",N(TOP!$C$12)=0),"",N($J1573)/TOP!$C$12)</f>
        <v/>
      </c>
      <c r="N1573" s="37" t="str">
        <f aca="false">IF(OR($C1573="",N(TOP!$C$13)=0),"",N($K1573)/TOP!$C$13)</f>
        <v/>
      </c>
      <c r="O1573" s="37" t="str">
        <f aca="false">IF(OR($C1573="",N(TOP!$C$14)=0),"",N($L1573)/TOP!$C$14)</f>
        <v/>
      </c>
      <c r="P1573" s="42" t="str">
        <f aca="false">IF($C1573="","",IFERROR(CHOOSE(MATCH(TOP!$C$10,{"【期間A】","【期間B】","【期間C】"},0),N($M1573),N($N1573),N($O1573)),0))</f>
        <v/>
      </c>
    </row>
    <row r="1574" customFormat="false" ht="15" hidden="false" customHeight="false" outlineLevel="0" collapsed="false">
      <c r="B1574" s="12" t="n">
        <v>1569</v>
      </c>
      <c r="C1574" s="36" t="str">
        <f aca="false">IF(②実績CSV_期間A!$M1570="","",②実績CSV_期間A!$M1570&amp;"")</f>
        <v/>
      </c>
      <c r="D1574" s="12" t="str">
        <f aca="false">IF($C1574="","",②実績CSV_期間A!$N1570)</f>
        <v/>
      </c>
      <c r="E1574" s="12" t="str">
        <f aca="false">IF($C1574="","",RIGHT($D1574,1))</f>
        <v/>
      </c>
      <c r="F1574" s="41" t="str">
        <f aca="false">IF($C1574="","",IFERROR(INDEX(サイズ換算マスタ!$C$6:$C$8,MATCH($E1574,サイズ換算マスタ!$B$6:$B$8,0)),1))</f>
        <v/>
      </c>
      <c r="G1574" s="38" t="str">
        <f aca="false">IF($C1574="","",SUMIFS(②実績CSV_期間A!$AA$2:$AA$5001,②実績CSV_期間A!$M$2:$M$5001,$C1574))</f>
        <v/>
      </c>
      <c r="H1574" s="38" t="str">
        <f aca="false">IF($C1574="","",SUMIFS(③実績CSV_期間B!$AA$2:$AA$5001,③実績CSV_期間B!$M$2:$M$5001,$C1574))</f>
        <v/>
      </c>
      <c r="I1574" s="38" t="str">
        <f aca="false">IF($C1574="","",SUMIFS(④実績CSV_期間C!$AA$2:$AA$5001,④実績CSV_期間C!$M$2:$M$5001,$C1574))</f>
        <v/>
      </c>
      <c r="J1574" s="38" t="str">
        <f aca="false">IF($C1574="","",N($F1574)*N($G1574))</f>
        <v/>
      </c>
      <c r="K1574" s="38" t="str">
        <f aca="false">IF($C1574="","",N($F1574)*N($H1574))</f>
        <v/>
      </c>
      <c r="L1574" s="38" t="str">
        <f aca="false">IF($C1574="","",N($F1574)*N($I1574))</f>
        <v/>
      </c>
      <c r="M1574" s="37" t="str">
        <f aca="false">IF(OR($C1574="",N(TOP!$C$12)=0),"",N($J1574)/TOP!$C$12)</f>
        <v/>
      </c>
      <c r="N1574" s="37" t="str">
        <f aca="false">IF(OR($C1574="",N(TOP!$C$13)=0),"",N($K1574)/TOP!$C$13)</f>
        <v/>
      </c>
      <c r="O1574" s="37" t="str">
        <f aca="false">IF(OR($C1574="",N(TOP!$C$14)=0),"",N($L1574)/TOP!$C$14)</f>
        <v/>
      </c>
      <c r="P1574" s="42" t="str">
        <f aca="false">IF($C1574="","",IFERROR(CHOOSE(MATCH(TOP!$C$10,{"【期間A】","【期間B】","【期間C】"},0),N($M1574),N($N1574),N($O1574)),0))</f>
        <v/>
      </c>
    </row>
    <row r="1575" customFormat="false" ht="15" hidden="false" customHeight="false" outlineLevel="0" collapsed="false">
      <c r="B1575" s="12" t="n">
        <v>1570</v>
      </c>
      <c r="C1575" s="36" t="str">
        <f aca="false">IF(②実績CSV_期間A!$M1571="","",②実績CSV_期間A!$M1571&amp;"")</f>
        <v/>
      </c>
      <c r="D1575" s="12" t="str">
        <f aca="false">IF($C1575="","",②実績CSV_期間A!$N1571)</f>
        <v/>
      </c>
      <c r="E1575" s="12" t="str">
        <f aca="false">IF($C1575="","",RIGHT($D1575,1))</f>
        <v/>
      </c>
      <c r="F1575" s="41" t="str">
        <f aca="false">IF($C1575="","",IFERROR(INDEX(サイズ換算マスタ!$C$6:$C$8,MATCH($E1575,サイズ換算マスタ!$B$6:$B$8,0)),1))</f>
        <v/>
      </c>
      <c r="G1575" s="38" t="str">
        <f aca="false">IF($C1575="","",SUMIFS(②実績CSV_期間A!$AA$2:$AA$5001,②実績CSV_期間A!$M$2:$M$5001,$C1575))</f>
        <v/>
      </c>
      <c r="H1575" s="38" t="str">
        <f aca="false">IF($C1575="","",SUMIFS(③実績CSV_期間B!$AA$2:$AA$5001,③実績CSV_期間B!$M$2:$M$5001,$C1575))</f>
        <v/>
      </c>
      <c r="I1575" s="38" t="str">
        <f aca="false">IF($C1575="","",SUMIFS(④実績CSV_期間C!$AA$2:$AA$5001,④実績CSV_期間C!$M$2:$M$5001,$C1575))</f>
        <v/>
      </c>
      <c r="J1575" s="38" t="str">
        <f aca="false">IF($C1575="","",N($F1575)*N($G1575))</f>
        <v/>
      </c>
      <c r="K1575" s="38" t="str">
        <f aca="false">IF($C1575="","",N($F1575)*N($H1575))</f>
        <v/>
      </c>
      <c r="L1575" s="38" t="str">
        <f aca="false">IF($C1575="","",N($F1575)*N($I1575))</f>
        <v/>
      </c>
      <c r="M1575" s="37" t="str">
        <f aca="false">IF(OR($C1575="",N(TOP!$C$12)=0),"",N($J1575)/TOP!$C$12)</f>
        <v/>
      </c>
      <c r="N1575" s="37" t="str">
        <f aca="false">IF(OR($C1575="",N(TOP!$C$13)=0),"",N($K1575)/TOP!$C$13)</f>
        <v/>
      </c>
      <c r="O1575" s="37" t="str">
        <f aca="false">IF(OR($C1575="",N(TOP!$C$14)=0),"",N($L1575)/TOP!$C$14)</f>
        <v/>
      </c>
      <c r="P1575" s="42" t="str">
        <f aca="false">IF($C1575="","",IFERROR(CHOOSE(MATCH(TOP!$C$10,{"【期間A】","【期間B】","【期間C】"},0),N($M1575),N($N1575),N($O1575)),0))</f>
        <v/>
      </c>
    </row>
    <row r="1576" customFormat="false" ht="15" hidden="false" customHeight="false" outlineLevel="0" collapsed="false">
      <c r="B1576" s="12" t="n">
        <v>1571</v>
      </c>
      <c r="C1576" s="36" t="str">
        <f aca="false">IF(②実績CSV_期間A!$M1572="","",②実績CSV_期間A!$M1572&amp;"")</f>
        <v/>
      </c>
      <c r="D1576" s="12" t="str">
        <f aca="false">IF($C1576="","",②実績CSV_期間A!$N1572)</f>
        <v/>
      </c>
      <c r="E1576" s="12" t="str">
        <f aca="false">IF($C1576="","",RIGHT($D1576,1))</f>
        <v/>
      </c>
      <c r="F1576" s="41" t="str">
        <f aca="false">IF($C1576="","",IFERROR(INDEX(サイズ換算マスタ!$C$6:$C$8,MATCH($E1576,サイズ換算マスタ!$B$6:$B$8,0)),1))</f>
        <v/>
      </c>
      <c r="G1576" s="38" t="str">
        <f aca="false">IF($C1576="","",SUMIFS(②実績CSV_期間A!$AA$2:$AA$5001,②実績CSV_期間A!$M$2:$M$5001,$C1576))</f>
        <v/>
      </c>
      <c r="H1576" s="38" t="str">
        <f aca="false">IF($C1576="","",SUMIFS(③実績CSV_期間B!$AA$2:$AA$5001,③実績CSV_期間B!$M$2:$M$5001,$C1576))</f>
        <v/>
      </c>
      <c r="I1576" s="38" t="str">
        <f aca="false">IF($C1576="","",SUMIFS(④実績CSV_期間C!$AA$2:$AA$5001,④実績CSV_期間C!$M$2:$M$5001,$C1576))</f>
        <v/>
      </c>
      <c r="J1576" s="38" t="str">
        <f aca="false">IF($C1576="","",N($F1576)*N($G1576))</f>
        <v/>
      </c>
      <c r="K1576" s="38" t="str">
        <f aca="false">IF($C1576="","",N($F1576)*N($H1576))</f>
        <v/>
      </c>
      <c r="L1576" s="38" t="str">
        <f aca="false">IF($C1576="","",N($F1576)*N($I1576))</f>
        <v/>
      </c>
      <c r="M1576" s="37" t="str">
        <f aca="false">IF(OR($C1576="",N(TOP!$C$12)=0),"",N($J1576)/TOP!$C$12)</f>
        <v/>
      </c>
      <c r="N1576" s="37" t="str">
        <f aca="false">IF(OR($C1576="",N(TOP!$C$13)=0),"",N($K1576)/TOP!$C$13)</f>
        <v/>
      </c>
      <c r="O1576" s="37" t="str">
        <f aca="false">IF(OR($C1576="",N(TOP!$C$14)=0),"",N($L1576)/TOP!$C$14)</f>
        <v/>
      </c>
      <c r="P1576" s="42" t="str">
        <f aca="false">IF($C1576="","",IFERROR(CHOOSE(MATCH(TOP!$C$10,{"【期間A】","【期間B】","【期間C】"},0),N($M1576),N($N1576),N($O1576)),0))</f>
        <v/>
      </c>
    </row>
    <row r="1577" customFormat="false" ht="15" hidden="false" customHeight="false" outlineLevel="0" collapsed="false">
      <c r="B1577" s="12" t="n">
        <v>1572</v>
      </c>
      <c r="C1577" s="36" t="str">
        <f aca="false">IF(②実績CSV_期間A!$M1573="","",②実績CSV_期間A!$M1573&amp;"")</f>
        <v/>
      </c>
      <c r="D1577" s="12" t="str">
        <f aca="false">IF($C1577="","",②実績CSV_期間A!$N1573)</f>
        <v/>
      </c>
      <c r="E1577" s="12" t="str">
        <f aca="false">IF($C1577="","",RIGHT($D1577,1))</f>
        <v/>
      </c>
      <c r="F1577" s="41" t="str">
        <f aca="false">IF($C1577="","",IFERROR(INDEX(サイズ換算マスタ!$C$6:$C$8,MATCH($E1577,サイズ換算マスタ!$B$6:$B$8,0)),1))</f>
        <v/>
      </c>
      <c r="G1577" s="38" t="str">
        <f aca="false">IF($C1577="","",SUMIFS(②実績CSV_期間A!$AA$2:$AA$5001,②実績CSV_期間A!$M$2:$M$5001,$C1577))</f>
        <v/>
      </c>
      <c r="H1577" s="38" t="str">
        <f aca="false">IF($C1577="","",SUMIFS(③実績CSV_期間B!$AA$2:$AA$5001,③実績CSV_期間B!$M$2:$M$5001,$C1577))</f>
        <v/>
      </c>
      <c r="I1577" s="38" t="str">
        <f aca="false">IF($C1577="","",SUMIFS(④実績CSV_期間C!$AA$2:$AA$5001,④実績CSV_期間C!$M$2:$M$5001,$C1577))</f>
        <v/>
      </c>
      <c r="J1577" s="38" t="str">
        <f aca="false">IF($C1577="","",N($F1577)*N($G1577))</f>
        <v/>
      </c>
      <c r="K1577" s="38" t="str">
        <f aca="false">IF($C1577="","",N($F1577)*N($H1577))</f>
        <v/>
      </c>
      <c r="L1577" s="38" t="str">
        <f aca="false">IF($C1577="","",N($F1577)*N($I1577))</f>
        <v/>
      </c>
      <c r="M1577" s="37" t="str">
        <f aca="false">IF(OR($C1577="",N(TOP!$C$12)=0),"",N($J1577)/TOP!$C$12)</f>
        <v/>
      </c>
      <c r="N1577" s="37" t="str">
        <f aca="false">IF(OR($C1577="",N(TOP!$C$13)=0),"",N($K1577)/TOP!$C$13)</f>
        <v/>
      </c>
      <c r="O1577" s="37" t="str">
        <f aca="false">IF(OR($C1577="",N(TOP!$C$14)=0),"",N($L1577)/TOP!$C$14)</f>
        <v/>
      </c>
      <c r="P1577" s="42" t="str">
        <f aca="false">IF($C1577="","",IFERROR(CHOOSE(MATCH(TOP!$C$10,{"【期間A】","【期間B】","【期間C】"},0),N($M1577),N($N1577),N($O1577)),0))</f>
        <v/>
      </c>
    </row>
    <row r="1578" customFormat="false" ht="15" hidden="false" customHeight="false" outlineLevel="0" collapsed="false">
      <c r="B1578" s="12" t="n">
        <v>1573</v>
      </c>
      <c r="C1578" s="36" t="str">
        <f aca="false">IF(②実績CSV_期間A!$M1574="","",②実績CSV_期間A!$M1574&amp;"")</f>
        <v/>
      </c>
      <c r="D1578" s="12" t="str">
        <f aca="false">IF($C1578="","",②実績CSV_期間A!$N1574)</f>
        <v/>
      </c>
      <c r="E1578" s="12" t="str">
        <f aca="false">IF($C1578="","",RIGHT($D1578,1))</f>
        <v/>
      </c>
      <c r="F1578" s="41" t="str">
        <f aca="false">IF($C1578="","",IFERROR(INDEX(サイズ換算マスタ!$C$6:$C$8,MATCH($E1578,サイズ換算マスタ!$B$6:$B$8,0)),1))</f>
        <v/>
      </c>
      <c r="G1578" s="38" t="str">
        <f aca="false">IF($C1578="","",SUMIFS(②実績CSV_期間A!$AA$2:$AA$5001,②実績CSV_期間A!$M$2:$M$5001,$C1578))</f>
        <v/>
      </c>
      <c r="H1578" s="38" t="str">
        <f aca="false">IF($C1578="","",SUMIFS(③実績CSV_期間B!$AA$2:$AA$5001,③実績CSV_期間B!$M$2:$M$5001,$C1578))</f>
        <v/>
      </c>
      <c r="I1578" s="38" t="str">
        <f aca="false">IF($C1578="","",SUMIFS(④実績CSV_期間C!$AA$2:$AA$5001,④実績CSV_期間C!$M$2:$M$5001,$C1578))</f>
        <v/>
      </c>
      <c r="J1578" s="38" t="str">
        <f aca="false">IF($C1578="","",N($F1578)*N($G1578))</f>
        <v/>
      </c>
      <c r="K1578" s="38" t="str">
        <f aca="false">IF($C1578="","",N($F1578)*N($H1578))</f>
        <v/>
      </c>
      <c r="L1578" s="38" t="str">
        <f aca="false">IF($C1578="","",N($F1578)*N($I1578))</f>
        <v/>
      </c>
      <c r="M1578" s="37" t="str">
        <f aca="false">IF(OR($C1578="",N(TOP!$C$12)=0),"",N($J1578)/TOP!$C$12)</f>
        <v/>
      </c>
      <c r="N1578" s="37" t="str">
        <f aca="false">IF(OR($C1578="",N(TOP!$C$13)=0),"",N($K1578)/TOP!$C$13)</f>
        <v/>
      </c>
      <c r="O1578" s="37" t="str">
        <f aca="false">IF(OR($C1578="",N(TOP!$C$14)=0),"",N($L1578)/TOP!$C$14)</f>
        <v/>
      </c>
      <c r="P1578" s="42" t="str">
        <f aca="false">IF($C1578="","",IFERROR(CHOOSE(MATCH(TOP!$C$10,{"【期間A】","【期間B】","【期間C】"},0),N($M1578),N($N1578),N($O1578)),0))</f>
        <v/>
      </c>
    </row>
    <row r="1579" customFormat="false" ht="15" hidden="false" customHeight="false" outlineLevel="0" collapsed="false">
      <c r="B1579" s="12" t="n">
        <v>1574</v>
      </c>
      <c r="C1579" s="36" t="str">
        <f aca="false">IF(②実績CSV_期間A!$M1575="","",②実績CSV_期間A!$M1575&amp;"")</f>
        <v/>
      </c>
      <c r="D1579" s="12" t="str">
        <f aca="false">IF($C1579="","",②実績CSV_期間A!$N1575)</f>
        <v/>
      </c>
      <c r="E1579" s="12" t="str">
        <f aca="false">IF($C1579="","",RIGHT($D1579,1))</f>
        <v/>
      </c>
      <c r="F1579" s="41" t="str">
        <f aca="false">IF($C1579="","",IFERROR(INDEX(サイズ換算マスタ!$C$6:$C$8,MATCH($E1579,サイズ換算マスタ!$B$6:$B$8,0)),1))</f>
        <v/>
      </c>
      <c r="G1579" s="38" t="str">
        <f aca="false">IF($C1579="","",SUMIFS(②実績CSV_期間A!$AA$2:$AA$5001,②実績CSV_期間A!$M$2:$M$5001,$C1579))</f>
        <v/>
      </c>
      <c r="H1579" s="38" t="str">
        <f aca="false">IF($C1579="","",SUMIFS(③実績CSV_期間B!$AA$2:$AA$5001,③実績CSV_期間B!$M$2:$M$5001,$C1579))</f>
        <v/>
      </c>
      <c r="I1579" s="38" t="str">
        <f aca="false">IF($C1579="","",SUMIFS(④実績CSV_期間C!$AA$2:$AA$5001,④実績CSV_期間C!$M$2:$M$5001,$C1579))</f>
        <v/>
      </c>
      <c r="J1579" s="38" t="str">
        <f aca="false">IF($C1579="","",N($F1579)*N($G1579))</f>
        <v/>
      </c>
      <c r="K1579" s="38" t="str">
        <f aca="false">IF($C1579="","",N($F1579)*N($H1579))</f>
        <v/>
      </c>
      <c r="L1579" s="38" t="str">
        <f aca="false">IF($C1579="","",N($F1579)*N($I1579))</f>
        <v/>
      </c>
      <c r="M1579" s="37" t="str">
        <f aca="false">IF(OR($C1579="",N(TOP!$C$12)=0),"",N($J1579)/TOP!$C$12)</f>
        <v/>
      </c>
      <c r="N1579" s="37" t="str">
        <f aca="false">IF(OR($C1579="",N(TOP!$C$13)=0),"",N($K1579)/TOP!$C$13)</f>
        <v/>
      </c>
      <c r="O1579" s="37" t="str">
        <f aca="false">IF(OR($C1579="",N(TOP!$C$14)=0),"",N($L1579)/TOP!$C$14)</f>
        <v/>
      </c>
      <c r="P1579" s="42" t="str">
        <f aca="false">IF($C1579="","",IFERROR(CHOOSE(MATCH(TOP!$C$10,{"【期間A】","【期間B】","【期間C】"},0),N($M1579),N($N1579),N($O1579)),0))</f>
        <v/>
      </c>
    </row>
    <row r="1580" customFormat="false" ht="15" hidden="false" customHeight="false" outlineLevel="0" collapsed="false">
      <c r="B1580" s="12" t="n">
        <v>1575</v>
      </c>
      <c r="C1580" s="36" t="str">
        <f aca="false">IF(②実績CSV_期間A!$M1576="","",②実績CSV_期間A!$M1576&amp;"")</f>
        <v/>
      </c>
      <c r="D1580" s="12" t="str">
        <f aca="false">IF($C1580="","",②実績CSV_期間A!$N1576)</f>
        <v/>
      </c>
      <c r="E1580" s="12" t="str">
        <f aca="false">IF($C1580="","",RIGHT($D1580,1))</f>
        <v/>
      </c>
      <c r="F1580" s="41" t="str">
        <f aca="false">IF($C1580="","",IFERROR(INDEX(サイズ換算マスタ!$C$6:$C$8,MATCH($E1580,サイズ換算マスタ!$B$6:$B$8,0)),1))</f>
        <v/>
      </c>
      <c r="G1580" s="38" t="str">
        <f aca="false">IF($C1580="","",SUMIFS(②実績CSV_期間A!$AA$2:$AA$5001,②実績CSV_期間A!$M$2:$M$5001,$C1580))</f>
        <v/>
      </c>
      <c r="H1580" s="38" t="str">
        <f aca="false">IF($C1580="","",SUMIFS(③実績CSV_期間B!$AA$2:$AA$5001,③実績CSV_期間B!$M$2:$M$5001,$C1580))</f>
        <v/>
      </c>
      <c r="I1580" s="38" t="str">
        <f aca="false">IF($C1580="","",SUMIFS(④実績CSV_期間C!$AA$2:$AA$5001,④実績CSV_期間C!$M$2:$M$5001,$C1580))</f>
        <v/>
      </c>
      <c r="J1580" s="38" t="str">
        <f aca="false">IF($C1580="","",N($F1580)*N($G1580))</f>
        <v/>
      </c>
      <c r="K1580" s="38" t="str">
        <f aca="false">IF($C1580="","",N($F1580)*N($H1580))</f>
        <v/>
      </c>
      <c r="L1580" s="38" t="str">
        <f aca="false">IF($C1580="","",N($F1580)*N($I1580))</f>
        <v/>
      </c>
      <c r="M1580" s="37" t="str">
        <f aca="false">IF(OR($C1580="",N(TOP!$C$12)=0),"",N($J1580)/TOP!$C$12)</f>
        <v/>
      </c>
      <c r="N1580" s="37" t="str">
        <f aca="false">IF(OR($C1580="",N(TOP!$C$13)=0),"",N($K1580)/TOP!$C$13)</f>
        <v/>
      </c>
      <c r="O1580" s="37" t="str">
        <f aca="false">IF(OR($C1580="",N(TOP!$C$14)=0),"",N($L1580)/TOP!$C$14)</f>
        <v/>
      </c>
      <c r="P1580" s="42" t="str">
        <f aca="false">IF($C1580="","",IFERROR(CHOOSE(MATCH(TOP!$C$10,{"【期間A】","【期間B】","【期間C】"},0),N($M1580),N($N1580),N($O1580)),0))</f>
        <v/>
      </c>
    </row>
    <row r="1581" customFormat="false" ht="15" hidden="false" customHeight="false" outlineLevel="0" collapsed="false">
      <c r="B1581" s="12" t="n">
        <v>1576</v>
      </c>
      <c r="C1581" s="36" t="str">
        <f aca="false">IF(②実績CSV_期間A!$M1577="","",②実績CSV_期間A!$M1577&amp;"")</f>
        <v/>
      </c>
      <c r="D1581" s="12" t="str">
        <f aca="false">IF($C1581="","",②実績CSV_期間A!$N1577)</f>
        <v/>
      </c>
      <c r="E1581" s="12" t="str">
        <f aca="false">IF($C1581="","",RIGHT($D1581,1))</f>
        <v/>
      </c>
      <c r="F1581" s="41" t="str">
        <f aca="false">IF($C1581="","",IFERROR(INDEX(サイズ換算マスタ!$C$6:$C$8,MATCH($E1581,サイズ換算マスタ!$B$6:$B$8,0)),1))</f>
        <v/>
      </c>
      <c r="G1581" s="38" t="str">
        <f aca="false">IF($C1581="","",SUMIFS(②実績CSV_期間A!$AA$2:$AA$5001,②実績CSV_期間A!$M$2:$M$5001,$C1581))</f>
        <v/>
      </c>
      <c r="H1581" s="38" t="str">
        <f aca="false">IF($C1581="","",SUMIFS(③実績CSV_期間B!$AA$2:$AA$5001,③実績CSV_期間B!$M$2:$M$5001,$C1581))</f>
        <v/>
      </c>
      <c r="I1581" s="38" t="str">
        <f aca="false">IF($C1581="","",SUMIFS(④実績CSV_期間C!$AA$2:$AA$5001,④実績CSV_期間C!$M$2:$M$5001,$C1581))</f>
        <v/>
      </c>
      <c r="J1581" s="38" t="str">
        <f aca="false">IF($C1581="","",N($F1581)*N($G1581))</f>
        <v/>
      </c>
      <c r="K1581" s="38" t="str">
        <f aca="false">IF($C1581="","",N($F1581)*N($H1581))</f>
        <v/>
      </c>
      <c r="L1581" s="38" t="str">
        <f aca="false">IF($C1581="","",N($F1581)*N($I1581))</f>
        <v/>
      </c>
      <c r="M1581" s="37" t="str">
        <f aca="false">IF(OR($C1581="",N(TOP!$C$12)=0),"",N($J1581)/TOP!$C$12)</f>
        <v/>
      </c>
      <c r="N1581" s="37" t="str">
        <f aca="false">IF(OR($C1581="",N(TOP!$C$13)=0),"",N($K1581)/TOP!$C$13)</f>
        <v/>
      </c>
      <c r="O1581" s="37" t="str">
        <f aca="false">IF(OR($C1581="",N(TOP!$C$14)=0),"",N($L1581)/TOP!$C$14)</f>
        <v/>
      </c>
      <c r="P1581" s="42" t="str">
        <f aca="false">IF($C1581="","",IFERROR(CHOOSE(MATCH(TOP!$C$10,{"【期間A】","【期間B】","【期間C】"},0),N($M1581),N($N1581),N($O1581)),0))</f>
        <v/>
      </c>
    </row>
    <row r="1582" customFormat="false" ht="15" hidden="false" customHeight="false" outlineLevel="0" collapsed="false">
      <c r="B1582" s="12" t="n">
        <v>1577</v>
      </c>
      <c r="C1582" s="36" t="str">
        <f aca="false">IF(②実績CSV_期間A!$M1578="","",②実績CSV_期間A!$M1578&amp;"")</f>
        <v/>
      </c>
      <c r="D1582" s="12" t="str">
        <f aca="false">IF($C1582="","",②実績CSV_期間A!$N1578)</f>
        <v/>
      </c>
      <c r="E1582" s="12" t="str">
        <f aca="false">IF($C1582="","",RIGHT($D1582,1))</f>
        <v/>
      </c>
      <c r="F1582" s="41" t="str">
        <f aca="false">IF($C1582="","",IFERROR(INDEX(サイズ換算マスタ!$C$6:$C$8,MATCH($E1582,サイズ換算マスタ!$B$6:$B$8,0)),1))</f>
        <v/>
      </c>
      <c r="G1582" s="38" t="str">
        <f aca="false">IF($C1582="","",SUMIFS(②実績CSV_期間A!$AA$2:$AA$5001,②実績CSV_期間A!$M$2:$M$5001,$C1582))</f>
        <v/>
      </c>
      <c r="H1582" s="38" t="str">
        <f aca="false">IF($C1582="","",SUMIFS(③実績CSV_期間B!$AA$2:$AA$5001,③実績CSV_期間B!$M$2:$M$5001,$C1582))</f>
        <v/>
      </c>
      <c r="I1582" s="38" t="str">
        <f aca="false">IF($C1582="","",SUMIFS(④実績CSV_期間C!$AA$2:$AA$5001,④実績CSV_期間C!$M$2:$M$5001,$C1582))</f>
        <v/>
      </c>
      <c r="J1582" s="38" t="str">
        <f aca="false">IF($C1582="","",N($F1582)*N($G1582))</f>
        <v/>
      </c>
      <c r="K1582" s="38" t="str">
        <f aca="false">IF($C1582="","",N($F1582)*N($H1582))</f>
        <v/>
      </c>
      <c r="L1582" s="38" t="str">
        <f aca="false">IF($C1582="","",N($F1582)*N($I1582))</f>
        <v/>
      </c>
      <c r="M1582" s="37" t="str">
        <f aca="false">IF(OR($C1582="",N(TOP!$C$12)=0),"",N($J1582)/TOP!$C$12)</f>
        <v/>
      </c>
      <c r="N1582" s="37" t="str">
        <f aca="false">IF(OR($C1582="",N(TOP!$C$13)=0),"",N($K1582)/TOP!$C$13)</f>
        <v/>
      </c>
      <c r="O1582" s="37" t="str">
        <f aca="false">IF(OR($C1582="",N(TOP!$C$14)=0),"",N($L1582)/TOP!$C$14)</f>
        <v/>
      </c>
      <c r="P1582" s="42" t="str">
        <f aca="false">IF($C1582="","",IFERROR(CHOOSE(MATCH(TOP!$C$10,{"【期間A】","【期間B】","【期間C】"},0),N($M1582),N($N1582),N($O1582)),0))</f>
        <v/>
      </c>
    </row>
    <row r="1583" customFormat="false" ht="15" hidden="false" customHeight="false" outlineLevel="0" collapsed="false">
      <c r="B1583" s="12" t="n">
        <v>1578</v>
      </c>
      <c r="C1583" s="36" t="str">
        <f aca="false">IF(②実績CSV_期間A!$M1579="","",②実績CSV_期間A!$M1579&amp;"")</f>
        <v/>
      </c>
      <c r="D1583" s="12" t="str">
        <f aca="false">IF($C1583="","",②実績CSV_期間A!$N1579)</f>
        <v/>
      </c>
      <c r="E1583" s="12" t="str">
        <f aca="false">IF($C1583="","",RIGHT($D1583,1))</f>
        <v/>
      </c>
      <c r="F1583" s="41" t="str">
        <f aca="false">IF($C1583="","",IFERROR(INDEX(サイズ換算マスタ!$C$6:$C$8,MATCH($E1583,サイズ換算マスタ!$B$6:$B$8,0)),1))</f>
        <v/>
      </c>
      <c r="G1583" s="38" t="str">
        <f aca="false">IF($C1583="","",SUMIFS(②実績CSV_期間A!$AA$2:$AA$5001,②実績CSV_期間A!$M$2:$M$5001,$C1583))</f>
        <v/>
      </c>
      <c r="H1583" s="38" t="str">
        <f aca="false">IF($C1583="","",SUMIFS(③実績CSV_期間B!$AA$2:$AA$5001,③実績CSV_期間B!$M$2:$M$5001,$C1583))</f>
        <v/>
      </c>
      <c r="I1583" s="38" t="str">
        <f aca="false">IF($C1583="","",SUMIFS(④実績CSV_期間C!$AA$2:$AA$5001,④実績CSV_期間C!$M$2:$M$5001,$C1583))</f>
        <v/>
      </c>
      <c r="J1583" s="38" t="str">
        <f aca="false">IF($C1583="","",N($F1583)*N($G1583))</f>
        <v/>
      </c>
      <c r="K1583" s="38" t="str">
        <f aca="false">IF($C1583="","",N($F1583)*N($H1583))</f>
        <v/>
      </c>
      <c r="L1583" s="38" t="str">
        <f aca="false">IF($C1583="","",N($F1583)*N($I1583))</f>
        <v/>
      </c>
      <c r="M1583" s="37" t="str">
        <f aca="false">IF(OR($C1583="",N(TOP!$C$12)=0),"",N($J1583)/TOP!$C$12)</f>
        <v/>
      </c>
      <c r="N1583" s="37" t="str">
        <f aca="false">IF(OR($C1583="",N(TOP!$C$13)=0),"",N($K1583)/TOP!$C$13)</f>
        <v/>
      </c>
      <c r="O1583" s="37" t="str">
        <f aca="false">IF(OR($C1583="",N(TOP!$C$14)=0),"",N($L1583)/TOP!$C$14)</f>
        <v/>
      </c>
      <c r="P1583" s="42" t="str">
        <f aca="false">IF($C1583="","",IFERROR(CHOOSE(MATCH(TOP!$C$10,{"【期間A】","【期間B】","【期間C】"},0),N($M1583),N($N1583),N($O1583)),0))</f>
        <v/>
      </c>
    </row>
    <row r="1584" customFormat="false" ht="15" hidden="false" customHeight="false" outlineLevel="0" collapsed="false">
      <c r="B1584" s="12" t="n">
        <v>1579</v>
      </c>
      <c r="C1584" s="36" t="str">
        <f aca="false">IF(②実績CSV_期間A!$M1580="","",②実績CSV_期間A!$M1580&amp;"")</f>
        <v/>
      </c>
      <c r="D1584" s="12" t="str">
        <f aca="false">IF($C1584="","",②実績CSV_期間A!$N1580)</f>
        <v/>
      </c>
      <c r="E1584" s="12" t="str">
        <f aca="false">IF($C1584="","",RIGHT($D1584,1))</f>
        <v/>
      </c>
      <c r="F1584" s="41" t="str">
        <f aca="false">IF($C1584="","",IFERROR(INDEX(サイズ換算マスタ!$C$6:$C$8,MATCH($E1584,サイズ換算マスタ!$B$6:$B$8,0)),1))</f>
        <v/>
      </c>
      <c r="G1584" s="38" t="str">
        <f aca="false">IF($C1584="","",SUMIFS(②実績CSV_期間A!$AA$2:$AA$5001,②実績CSV_期間A!$M$2:$M$5001,$C1584))</f>
        <v/>
      </c>
      <c r="H1584" s="38" t="str">
        <f aca="false">IF($C1584="","",SUMIFS(③実績CSV_期間B!$AA$2:$AA$5001,③実績CSV_期間B!$M$2:$M$5001,$C1584))</f>
        <v/>
      </c>
      <c r="I1584" s="38" t="str">
        <f aca="false">IF($C1584="","",SUMIFS(④実績CSV_期間C!$AA$2:$AA$5001,④実績CSV_期間C!$M$2:$M$5001,$C1584))</f>
        <v/>
      </c>
      <c r="J1584" s="38" t="str">
        <f aca="false">IF($C1584="","",N($F1584)*N($G1584))</f>
        <v/>
      </c>
      <c r="K1584" s="38" t="str">
        <f aca="false">IF($C1584="","",N($F1584)*N($H1584))</f>
        <v/>
      </c>
      <c r="L1584" s="38" t="str">
        <f aca="false">IF($C1584="","",N($F1584)*N($I1584))</f>
        <v/>
      </c>
      <c r="M1584" s="37" t="str">
        <f aca="false">IF(OR($C1584="",N(TOP!$C$12)=0),"",N($J1584)/TOP!$C$12)</f>
        <v/>
      </c>
      <c r="N1584" s="37" t="str">
        <f aca="false">IF(OR($C1584="",N(TOP!$C$13)=0),"",N($K1584)/TOP!$C$13)</f>
        <v/>
      </c>
      <c r="O1584" s="37" t="str">
        <f aca="false">IF(OR($C1584="",N(TOP!$C$14)=0),"",N($L1584)/TOP!$C$14)</f>
        <v/>
      </c>
      <c r="P1584" s="42" t="str">
        <f aca="false">IF($C1584="","",IFERROR(CHOOSE(MATCH(TOP!$C$10,{"【期間A】","【期間B】","【期間C】"},0),N($M1584),N($N1584),N($O1584)),0))</f>
        <v/>
      </c>
    </row>
    <row r="1585" customFormat="false" ht="15" hidden="false" customHeight="false" outlineLevel="0" collapsed="false">
      <c r="B1585" s="12" t="n">
        <v>1580</v>
      </c>
      <c r="C1585" s="36" t="str">
        <f aca="false">IF(②実績CSV_期間A!$M1581="","",②実績CSV_期間A!$M1581&amp;"")</f>
        <v/>
      </c>
      <c r="D1585" s="12" t="str">
        <f aca="false">IF($C1585="","",②実績CSV_期間A!$N1581)</f>
        <v/>
      </c>
      <c r="E1585" s="12" t="str">
        <f aca="false">IF($C1585="","",RIGHT($D1585,1))</f>
        <v/>
      </c>
      <c r="F1585" s="41" t="str">
        <f aca="false">IF($C1585="","",IFERROR(INDEX(サイズ換算マスタ!$C$6:$C$8,MATCH($E1585,サイズ換算マスタ!$B$6:$B$8,0)),1))</f>
        <v/>
      </c>
      <c r="G1585" s="38" t="str">
        <f aca="false">IF($C1585="","",SUMIFS(②実績CSV_期間A!$AA$2:$AA$5001,②実績CSV_期間A!$M$2:$M$5001,$C1585))</f>
        <v/>
      </c>
      <c r="H1585" s="38" t="str">
        <f aca="false">IF($C1585="","",SUMIFS(③実績CSV_期間B!$AA$2:$AA$5001,③実績CSV_期間B!$M$2:$M$5001,$C1585))</f>
        <v/>
      </c>
      <c r="I1585" s="38" t="str">
        <f aca="false">IF($C1585="","",SUMIFS(④実績CSV_期間C!$AA$2:$AA$5001,④実績CSV_期間C!$M$2:$M$5001,$C1585))</f>
        <v/>
      </c>
      <c r="J1585" s="38" t="str">
        <f aca="false">IF($C1585="","",N($F1585)*N($G1585))</f>
        <v/>
      </c>
      <c r="K1585" s="38" t="str">
        <f aca="false">IF($C1585="","",N($F1585)*N($H1585))</f>
        <v/>
      </c>
      <c r="L1585" s="38" t="str">
        <f aca="false">IF($C1585="","",N($F1585)*N($I1585))</f>
        <v/>
      </c>
      <c r="M1585" s="37" t="str">
        <f aca="false">IF(OR($C1585="",N(TOP!$C$12)=0),"",N($J1585)/TOP!$C$12)</f>
        <v/>
      </c>
      <c r="N1585" s="37" t="str">
        <f aca="false">IF(OR($C1585="",N(TOP!$C$13)=0),"",N($K1585)/TOP!$C$13)</f>
        <v/>
      </c>
      <c r="O1585" s="37" t="str">
        <f aca="false">IF(OR($C1585="",N(TOP!$C$14)=0),"",N($L1585)/TOP!$C$14)</f>
        <v/>
      </c>
      <c r="P1585" s="42" t="str">
        <f aca="false">IF($C1585="","",IFERROR(CHOOSE(MATCH(TOP!$C$10,{"【期間A】","【期間B】","【期間C】"},0),N($M1585),N($N1585),N($O1585)),0))</f>
        <v/>
      </c>
    </row>
    <row r="1586" customFormat="false" ht="15" hidden="false" customHeight="false" outlineLevel="0" collapsed="false">
      <c r="B1586" s="12" t="n">
        <v>1581</v>
      </c>
      <c r="C1586" s="36" t="str">
        <f aca="false">IF(②実績CSV_期間A!$M1582="","",②実績CSV_期間A!$M1582&amp;"")</f>
        <v/>
      </c>
      <c r="D1586" s="12" t="str">
        <f aca="false">IF($C1586="","",②実績CSV_期間A!$N1582)</f>
        <v/>
      </c>
      <c r="E1586" s="12" t="str">
        <f aca="false">IF($C1586="","",RIGHT($D1586,1))</f>
        <v/>
      </c>
      <c r="F1586" s="41" t="str">
        <f aca="false">IF($C1586="","",IFERROR(INDEX(サイズ換算マスタ!$C$6:$C$8,MATCH($E1586,サイズ換算マスタ!$B$6:$B$8,0)),1))</f>
        <v/>
      </c>
      <c r="G1586" s="38" t="str">
        <f aca="false">IF($C1586="","",SUMIFS(②実績CSV_期間A!$AA$2:$AA$5001,②実績CSV_期間A!$M$2:$M$5001,$C1586))</f>
        <v/>
      </c>
      <c r="H1586" s="38" t="str">
        <f aca="false">IF($C1586="","",SUMIFS(③実績CSV_期間B!$AA$2:$AA$5001,③実績CSV_期間B!$M$2:$M$5001,$C1586))</f>
        <v/>
      </c>
      <c r="I1586" s="38" t="str">
        <f aca="false">IF($C1586="","",SUMIFS(④実績CSV_期間C!$AA$2:$AA$5001,④実績CSV_期間C!$M$2:$M$5001,$C1586))</f>
        <v/>
      </c>
      <c r="J1586" s="38" t="str">
        <f aca="false">IF($C1586="","",N($F1586)*N($G1586))</f>
        <v/>
      </c>
      <c r="K1586" s="38" t="str">
        <f aca="false">IF($C1586="","",N($F1586)*N($H1586))</f>
        <v/>
      </c>
      <c r="L1586" s="38" t="str">
        <f aca="false">IF($C1586="","",N($F1586)*N($I1586))</f>
        <v/>
      </c>
      <c r="M1586" s="37" t="str">
        <f aca="false">IF(OR($C1586="",N(TOP!$C$12)=0),"",N($J1586)/TOP!$C$12)</f>
        <v/>
      </c>
      <c r="N1586" s="37" t="str">
        <f aca="false">IF(OR($C1586="",N(TOP!$C$13)=0),"",N($K1586)/TOP!$C$13)</f>
        <v/>
      </c>
      <c r="O1586" s="37" t="str">
        <f aca="false">IF(OR($C1586="",N(TOP!$C$14)=0),"",N($L1586)/TOP!$C$14)</f>
        <v/>
      </c>
      <c r="P1586" s="42" t="str">
        <f aca="false">IF($C1586="","",IFERROR(CHOOSE(MATCH(TOP!$C$10,{"【期間A】","【期間B】","【期間C】"},0),N($M1586),N($N1586),N($O1586)),0))</f>
        <v/>
      </c>
    </row>
    <row r="1587" customFormat="false" ht="15" hidden="false" customHeight="false" outlineLevel="0" collapsed="false">
      <c r="B1587" s="12" t="n">
        <v>1582</v>
      </c>
      <c r="C1587" s="36" t="str">
        <f aca="false">IF(②実績CSV_期間A!$M1583="","",②実績CSV_期間A!$M1583&amp;"")</f>
        <v/>
      </c>
      <c r="D1587" s="12" t="str">
        <f aca="false">IF($C1587="","",②実績CSV_期間A!$N1583)</f>
        <v/>
      </c>
      <c r="E1587" s="12" t="str">
        <f aca="false">IF($C1587="","",RIGHT($D1587,1))</f>
        <v/>
      </c>
      <c r="F1587" s="41" t="str">
        <f aca="false">IF($C1587="","",IFERROR(INDEX(サイズ換算マスタ!$C$6:$C$8,MATCH($E1587,サイズ換算マスタ!$B$6:$B$8,0)),1))</f>
        <v/>
      </c>
      <c r="G1587" s="38" t="str">
        <f aca="false">IF($C1587="","",SUMIFS(②実績CSV_期間A!$AA$2:$AA$5001,②実績CSV_期間A!$M$2:$M$5001,$C1587))</f>
        <v/>
      </c>
      <c r="H1587" s="38" t="str">
        <f aca="false">IF($C1587="","",SUMIFS(③実績CSV_期間B!$AA$2:$AA$5001,③実績CSV_期間B!$M$2:$M$5001,$C1587))</f>
        <v/>
      </c>
      <c r="I1587" s="38" t="str">
        <f aca="false">IF($C1587="","",SUMIFS(④実績CSV_期間C!$AA$2:$AA$5001,④実績CSV_期間C!$M$2:$M$5001,$C1587))</f>
        <v/>
      </c>
      <c r="J1587" s="38" t="str">
        <f aca="false">IF($C1587="","",N($F1587)*N($G1587))</f>
        <v/>
      </c>
      <c r="K1587" s="38" t="str">
        <f aca="false">IF($C1587="","",N($F1587)*N($H1587))</f>
        <v/>
      </c>
      <c r="L1587" s="38" t="str">
        <f aca="false">IF($C1587="","",N($F1587)*N($I1587))</f>
        <v/>
      </c>
      <c r="M1587" s="37" t="str">
        <f aca="false">IF(OR($C1587="",N(TOP!$C$12)=0),"",N($J1587)/TOP!$C$12)</f>
        <v/>
      </c>
      <c r="N1587" s="37" t="str">
        <f aca="false">IF(OR($C1587="",N(TOP!$C$13)=0),"",N($K1587)/TOP!$C$13)</f>
        <v/>
      </c>
      <c r="O1587" s="37" t="str">
        <f aca="false">IF(OR($C1587="",N(TOP!$C$14)=0),"",N($L1587)/TOP!$C$14)</f>
        <v/>
      </c>
      <c r="P1587" s="42" t="str">
        <f aca="false">IF($C1587="","",IFERROR(CHOOSE(MATCH(TOP!$C$10,{"【期間A】","【期間B】","【期間C】"},0),N($M1587),N($N1587),N($O1587)),0))</f>
        <v/>
      </c>
    </row>
    <row r="1588" customFormat="false" ht="15" hidden="false" customHeight="false" outlineLevel="0" collapsed="false">
      <c r="B1588" s="12" t="n">
        <v>1583</v>
      </c>
      <c r="C1588" s="36" t="str">
        <f aca="false">IF(②実績CSV_期間A!$M1584="","",②実績CSV_期間A!$M1584&amp;"")</f>
        <v/>
      </c>
      <c r="D1588" s="12" t="str">
        <f aca="false">IF($C1588="","",②実績CSV_期間A!$N1584)</f>
        <v/>
      </c>
      <c r="E1588" s="12" t="str">
        <f aca="false">IF($C1588="","",RIGHT($D1588,1))</f>
        <v/>
      </c>
      <c r="F1588" s="41" t="str">
        <f aca="false">IF($C1588="","",IFERROR(INDEX(サイズ換算マスタ!$C$6:$C$8,MATCH($E1588,サイズ換算マスタ!$B$6:$B$8,0)),1))</f>
        <v/>
      </c>
      <c r="G1588" s="38" t="str">
        <f aca="false">IF($C1588="","",SUMIFS(②実績CSV_期間A!$AA$2:$AA$5001,②実績CSV_期間A!$M$2:$M$5001,$C1588))</f>
        <v/>
      </c>
      <c r="H1588" s="38" t="str">
        <f aca="false">IF($C1588="","",SUMIFS(③実績CSV_期間B!$AA$2:$AA$5001,③実績CSV_期間B!$M$2:$M$5001,$C1588))</f>
        <v/>
      </c>
      <c r="I1588" s="38" t="str">
        <f aca="false">IF($C1588="","",SUMIFS(④実績CSV_期間C!$AA$2:$AA$5001,④実績CSV_期間C!$M$2:$M$5001,$C1588))</f>
        <v/>
      </c>
      <c r="J1588" s="38" t="str">
        <f aca="false">IF($C1588="","",N($F1588)*N($G1588))</f>
        <v/>
      </c>
      <c r="K1588" s="38" t="str">
        <f aca="false">IF($C1588="","",N($F1588)*N($H1588))</f>
        <v/>
      </c>
      <c r="L1588" s="38" t="str">
        <f aca="false">IF($C1588="","",N($F1588)*N($I1588))</f>
        <v/>
      </c>
      <c r="M1588" s="37" t="str">
        <f aca="false">IF(OR($C1588="",N(TOP!$C$12)=0),"",N($J1588)/TOP!$C$12)</f>
        <v/>
      </c>
      <c r="N1588" s="37" t="str">
        <f aca="false">IF(OR($C1588="",N(TOP!$C$13)=0),"",N($K1588)/TOP!$C$13)</f>
        <v/>
      </c>
      <c r="O1588" s="37" t="str">
        <f aca="false">IF(OR($C1588="",N(TOP!$C$14)=0),"",N($L1588)/TOP!$C$14)</f>
        <v/>
      </c>
      <c r="P1588" s="42" t="str">
        <f aca="false">IF($C1588="","",IFERROR(CHOOSE(MATCH(TOP!$C$10,{"【期間A】","【期間B】","【期間C】"},0),N($M1588),N($N1588),N($O1588)),0))</f>
        <v/>
      </c>
    </row>
    <row r="1589" customFormat="false" ht="15" hidden="false" customHeight="false" outlineLevel="0" collapsed="false">
      <c r="B1589" s="12" t="n">
        <v>1584</v>
      </c>
      <c r="C1589" s="36" t="str">
        <f aca="false">IF(②実績CSV_期間A!$M1585="","",②実績CSV_期間A!$M1585&amp;"")</f>
        <v/>
      </c>
      <c r="D1589" s="12" t="str">
        <f aca="false">IF($C1589="","",②実績CSV_期間A!$N1585)</f>
        <v/>
      </c>
      <c r="E1589" s="12" t="str">
        <f aca="false">IF($C1589="","",RIGHT($D1589,1))</f>
        <v/>
      </c>
      <c r="F1589" s="41" t="str">
        <f aca="false">IF($C1589="","",IFERROR(INDEX(サイズ換算マスタ!$C$6:$C$8,MATCH($E1589,サイズ換算マスタ!$B$6:$B$8,0)),1))</f>
        <v/>
      </c>
      <c r="G1589" s="38" t="str">
        <f aca="false">IF($C1589="","",SUMIFS(②実績CSV_期間A!$AA$2:$AA$5001,②実績CSV_期間A!$M$2:$M$5001,$C1589))</f>
        <v/>
      </c>
      <c r="H1589" s="38" t="str">
        <f aca="false">IF($C1589="","",SUMIFS(③実績CSV_期間B!$AA$2:$AA$5001,③実績CSV_期間B!$M$2:$M$5001,$C1589))</f>
        <v/>
      </c>
      <c r="I1589" s="38" t="str">
        <f aca="false">IF($C1589="","",SUMIFS(④実績CSV_期間C!$AA$2:$AA$5001,④実績CSV_期間C!$M$2:$M$5001,$C1589))</f>
        <v/>
      </c>
      <c r="J1589" s="38" t="str">
        <f aca="false">IF($C1589="","",N($F1589)*N($G1589))</f>
        <v/>
      </c>
      <c r="K1589" s="38" t="str">
        <f aca="false">IF($C1589="","",N($F1589)*N($H1589))</f>
        <v/>
      </c>
      <c r="L1589" s="38" t="str">
        <f aca="false">IF($C1589="","",N($F1589)*N($I1589))</f>
        <v/>
      </c>
      <c r="M1589" s="37" t="str">
        <f aca="false">IF(OR($C1589="",N(TOP!$C$12)=0),"",N($J1589)/TOP!$C$12)</f>
        <v/>
      </c>
      <c r="N1589" s="37" t="str">
        <f aca="false">IF(OR($C1589="",N(TOP!$C$13)=0),"",N($K1589)/TOP!$C$13)</f>
        <v/>
      </c>
      <c r="O1589" s="37" t="str">
        <f aca="false">IF(OR($C1589="",N(TOP!$C$14)=0),"",N($L1589)/TOP!$C$14)</f>
        <v/>
      </c>
      <c r="P1589" s="42" t="str">
        <f aca="false">IF($C1589="","",IFERROR(CHOOSE(MATCH(TOP!$C$10,{"【期間A】","【期間B】","【期間C】"},0),N($M1589),N($N1589),N($O1589)),0))</f>
        <v/>
      </c>
    </row>
    <row r="1590" customFormat="false" ht="15" hidden="false" customHeight="false" outlineLevel="0" collapsed="false">
      <c r="B1590" s="12" t="n">
        <v>1585</v>
      </c>
      <c r="C1590" s="36" t="str">
        <f aca="false">IF(②実績CSV_期間A!$M1586="","",②実績CSV_期間A!$M1586&amp;"")</f>
        <v/>
      </c>
      <c r="D1590" s="12" t="str">
        <f aca="false">IF($C1590="","",②実績CSV_期間A!$N1586)</f>
        <v/>
      </c>
      <c r="E1590" s="12" t="str">
        <f aca="false">IF($C1590="","",RIGHT($D1590,1))</f>
        <v/>
      </c>
      <c r="F1590" s="41" t="str">
        <f aca="false">IF($C1590="","",IFERROR(INDEX(サイズ換算マスタ!$C$6:$C$8,MATCH($E1590,サイズ換算マスタ!$B$6:$B$8,0)),1))</f>
        <v/>
      </c>
      <c r="G1590" s="38" t="str">
        <f aca="false">IF($C1590="","",SUMIFS(②実績CSV_期間A!$AA$2:$AA$5001,②実績CSV_期間A!$M$2:$M$5001,$C1590))</f>
        <v/>
      </c>
      <c r="H1590" s="38" t="str">
        <f aca="false">IF($C1590="","",SUMIFS(③実績CSV_期間B!$AA$2:$AA$5001,③実績CSV_期間B!$M$2:$M$5001,$C1590))</f>
        <v/>
      </c>
      <c r="I1590" s="38" t="str">
        <f aca="false">IF($C1590="","",SUMIFS(④実績CSV_期間C!$AA$2:$AA$5001,④実績CSV_期間C!$M$2:$M$5001,$C1590))</f>
        <v/>
      </c>
      <c r="J1590" s="38" t="str">
        <f aca="false">IF($C1590="","",N($F1590)*N($G1590))</f>
        <v/>
      </c>
      <c r="K1590" s="38" t="str">
        <f aca="false">IF($C1590="","",N($F1590)*N($H1590))</f>
        <v/>
      </c>
      <c r="L1590" s="38" t="str">
        <f aca="false">IF($C1590="","",N($F1590)*N($I1590))</f>
        <v/>
      </c>
      <c r="M1590" s="37" t="str">
        <f aca="false">IF(OR($C1590="",N(TOP!$C$12)=0),"",N($J1590)/TOP!$C$12)</f>
        <v/>
      </c>
      <c r="N1590" s="37" t="str">
        <f aca="false">IF(OR($C1590="",N(TOP!$C$13)=0),"",N($K1590)/TOP!$C$13)</f>
        <v/>
      </c>
      <c r="O1590" s="37" t="str">
        <f aca="false">IF(OR($C1590="",N(TOP!$C$14)=0),"",N($L1590)/TOP!$C$14)</f>
        <v/>
      </c>
      <c r="P1590" s="42" t="str">
        <f aca="false">IF($C1590="","",IFERROR(CHOOSE(MATCH(TOP!$C$10,{"【期間A】","【期間B】","【期間C】"},0),N($M1590),N($N1590),N($O1590)),0))</f>
        <v/>
      </c>
    </row>
    <row r="1591" customFormat="false" ht="15" hidden="false" customHeight="false" outlineLevel="0" collapsed="false">
      <c r="B1591" s="12" t="n">
        <v>1586</v>
      </c>
      <c r="C1591" s="36" t="str">
        <f aca="false">IF(②実績CSV_期間A!$M1587="","",②実績CSV_期間A!$M1587&amp;"")</f>
        <v/>
      </c>
      <c r="D1591" s="12" t="str">
        <f aca="false">IF($C1591="","",②実績CSV_期間A!$N1587)</f>
        <v/>
      </c>
      <c r="E1591" s="12" t="str">
        <f aca="false">IF($C1591="","",RIGHT($D1591,1))</f>
        <v/>
      </c>
      <c r="F1591" s="41" t="str">
        <f aca="false">IF($C1591="","",IFERROR(INDEX(サイズ換算マスタ!$C$6:$C$8,MATCH($E1591,サイズ換算マスタ!$B$6:$B$8,0)),1))</f>
        <v/>
      </c>
      <c r="G1591" s="38" t="str">
        <f aca="false">IF($C1591="","",SUMIFS(②実績CSV_期間A!$AA$2:$AA$5001,②実績CSV_期間A!$M$2:$M$5001,$C1591))</f>
        <v/>
      </c>
      <c r="H1591" s="38" t="str">
        <f aca="false">IF($C1591="","",SUMIFS(③実績CSV_期間B!$AA$2:$AA$5001,③実績CSV_期間B!$M$2:$M$5001,$C1591))</f>
        <v/>
      </c>
      <c r="I1591" s="38" t="str">
        <f aca="false">IF($C1591="","",SUMIFS(④実績CSV_期間C!$AA$2:$AA$5001,④実績CSV_期間C!$M$2:$M$5001,$C1591))</f>
        <v/>
      </c>
      <c r="J1591" s="38" t="str">
        <f aca="false">IF($C1591="","",N($F1591)*N($G1591))</f>
        <v/>
      </c>
      <c r="K1591" s="38" t="str">
        <f aca="false">IF($C1591="","",N($F1591)*N($H1591))</f>
        <v/>
      </c>
      <c r="L1591" s="38" t="str">
        <f aca="false">IF($C1591="","",N($F1591)*N($I1591))</f>
        <v/>
      </c>
      <c r="M1591" s="37" t="str">
        <f aca="false">IF(OR($C1591="",N(TOP!$C$12)=0),"",N($J1591)/TOP!$C$12)</f>
        <v/>
      </c>
      <c r="N1591" s="37" t="str">
        <f aca="false">IF(OR($C1591="",N(TOP!$C$13)=0),"",N($K1591)/TOP!$C$13)</f>
        <v/>
      </c>
      <c r="O1591" s="37" t="str">
        <f aca="false">IF(OR($C1591="",N(TOP!$C$14)=0),"",N($L1591)/TOP!$C$14)</f>
        <v/>
      </c>
      <c r="P1591" s="42" t="str">
        <f aca="false">IF($C1591="","",IFERROR(CHOOSE(MATCH(TOP!$C$10,{"【期間A】","【期間B】","【期間C】"},0),N($M1591),N($N1591),N($O1591)),0))</f>
        <v/>
      </c>
    </row>
    <row r="1592" customFormat="false" ht="15" hidden="false" customHeight="false" outlineLevel="0" collapsed="false">
      <c r="B1592" s="12" t="n">
        <v>1587</v>
      </c>
      <c r="C1592" s="36" t="str">
        <f aca="false">IF(②実績CSV_期間A!$M1588="","",②実績CSV_期間A!$M1588&amp;"")</f>
        <v/>
      </c>
      <c r="D1592" s="12" t="str">
        <f aca="false">IF($C1592="","",②実績CSV_期間A!$N1588)</f>
        <v/>
      </c>
      <c r="E1592" s="12" t="str">
        <f aca="false">IF($C1592="","",RIGHT($D1592,1))</f>
        <v/>
      </c>
      <c r="F1592" s="41" t="str">
        <f aca="false">IF($C1592="","",IFERROR(INDEX(サイズ換算マスタ!$C$6:$C$8,MATCH($E1592,サイズ換算マスタ!$B$6:$B$8,0)),1))</f>
        <v/>
      </c>
      <c r="G1592" s="38" t="str">
        <f aca="false">IF($C1592="","",SUMIFS(②実績CSV_期間A!$AA$2:$AA$5001,②実績CSV_期間A!$M$2:$M$5001,$C1592))</f>
        <v/>
      </c>
      <c r="H1592" s="38" t="str">
        <f aca="false">IF($C1592="","",SUMIFS(③実績CSV_期間B!$AA$2:$AA$5001,③実績CSV_期間B!$M$2:$M$5001,$C1592))</f>
        <v/>
      </c>
      <c r="I1592" s="38" t="str">
        <f aca="false">IF($C1592="","",SUMIFS(④実績CSV_期間C!$AA$2:$AA$5001,④実績CSV_期間C!$M$2:$M$5001,$C1592))</f>
        <v/>
      </c>
      <c r="J1592" s="38" t="str">
        <f aca="false">IF($C1592="","",N($F1592)*N($G1592))</f>
        <v/>
      </c>
      <c r="K1592" s="38" t="str">
        <f aca="false">IF($C1592="","",N($F1592)*N($H1592))</f>
        <v/>
      </c>
      <c r="L1592" s="38" t="str">
        <f aca="false">IF($C1592="","",N($F1592)*N($I1592))</f>
        <v/>
      </c>
      <c r="M1592" s="37" t="str">
        <f aca="false">IF(OR($C1592="",N(TOP!$C$12)=0),"",N($J1592)/TOP!$C$12)</f>
        <v/>
      </c>
      <c r="N1592" s="37" t="str">
        <f aca="false">IF(OR($C1592="",N(TOP!$C$13)=0),"",N($K1592)/TOP!$C$13)</f>
        <v/>
      </c>
      <c r="O1592" s="37" t="str">
        <f aca="false">IF(OR($C1592="",N(TOP!$C$14)=0),"",N($L1592)/TOP!$C$14)</f>
        <v/>
      </c>
      <c r="P1592" s="42" t="str">
        <f aca="false">IF($C1592="","",IFERROR(CHOOSE(MATCH(TOP!$C$10,{"【期間A】","【期間B】","【期間C】"},0),N($M1592),N($N1592),N($O1592)),0))</f>
        <v/>
      </c>
    </row>
    <row r="1593" customFormat="false" ht="15" hidden="false" customHeight="false" outlineLevel="0" collapsed="false">
      <c r="B1593" s="12" t="n">
        <v>1588</v>
      </c>
      <c r="C1593" s="36" t="str">
        <f aca="false">IF(②実績CSV_期間A!$M1589="","",②実績CSV_期間A!$M1589&amp;"")</f>
        <v/>
      </c>
      <c r="D1593" s="12" t="str">
        <f aca="false">IF($C1593="","",②実績CSV_期間A!$N1589)</f>
        <v/>
      </c>
      <c r="E1593" s="12" t="str">
        <f aca="false">IF($C1593="","",RIGHT($D1593,1))</f>
        <v/>
      </c>
      <c r="F1593" s="41" t="str">
        <f aca="false">IF($C1593="","",IFERROR(INDEX(サイズ換算マスタ!$C$6:$C$8,MATCH($E1593,サイズ換算マスタ!$B$6:$B$8,0)),1))</f>
        <v/>
      </c>
      <c r="G1593" s="38" t="str">
        <f aca="false">IF($C1593="","",SUMIFS(②実績CSV_期間A!$AA$2:$AA$5001,②実績CSV_期間A!$M$2:$M$5001,$C1593))</f>
        <v/>
      </c>
      <c r="H1593" s="38" t="str">
        <f aca="false">IF($C1593="","",SUMIFS(③実績CSV_期間B!$AA$2:$AA$5001,③実績CSV_期間B!$M$2:$M$5001,$C1593))</f>
        <v/>
      </c>
      <c r="I1593" s="38" t="str">
        <f aca="false">IF($C1593="","",SUMIFS(④実績CSV_期間C!$AA$2:$AA$5001,④実績CSV_期間C!$M$2:$M$5001,$C1593))</f>
        <v/>
      </c>
      <c r="J1593" s="38" t="str">
        <f aca="false">IF($C1593="","",N($F1593)*N($G1593))</f>
        <v/>
      </c>
      <c r="K1593" s="38" t="str">
        <f aca="false">IF($C1593="","",N($F1593)*N($H1593))</f>
        <v/>
      </c>
      <c r="L1593" s="38" t="str">
        <f aca="false">IF($C1593="","",N($F1593)*N($I1593))</f>
        <v/>
      </c>
      <c r="M1593" s="37" t="str">
        <f aca="false">IF(OR($C1593="",N(TOP!$C$12)=0),"",N($J1593)/TOP!$C$12)</f>
        <v/>
      </c>
      <c r="N1593" s="37" t="str">
        <f aca="false">IF(OR($C1593="",N(TOP!$C$13)=0),"",N($K1593)/TOP!$C$13)</f>
        <v/>
      </c>
      <c r="O1593" s="37" t="str">
        <f aca="false">IF(OR($C1593="",N(TOP!$C$14)=0),"",N($L1593)/TOP!$C$14)</f>
        <v/>
      </c>
      <c r="P1593" s="42" t="str">
        <f aca="false">IF($C1593="","",IFERROR(CHOOSE(MATCH(TOP!$C$10,{"【期間A】","【期間B】","【期間C】"},0),N($M1593),N($N1593),N($O1593)),0))</f>
        <v/>
      </c>
    </row>
    <row r="1594" customFormat="false" ht="15" hidden="false" customHeight="false" outlineLevel="0" collapsed="false">
      <c r="B1594" s="12" t="n">
        <v>1589</v>
      </c>
      <c r="C1594" s="36" t="str">
        <f aca="false">IF(②実績CSV_期間A!$M1590="","",②実績CSV_期間A!$M1590&amp;"")</f>
        <v/>
      </c>
      <c r="D1594" s="12" t="str">
        <f aca="false">IF($C1594="","",②実績CSV_期間A!$N1590)</f>
        <v/>
      </c>
      <c r="E1594" s="12" t="str">
        <f aca="false">IF($C1594="","",RIGHT($D1594,1))</f>
        <v/>
      </c>
      <c r="F1594" s="41" t="str">
        <f aca="false">IF($C1594="","",IFERROR(INDEX(サイズ換算マスタ!$C$6:$C$8,MATCH($E1594,サイズ換算マスタ!$B$6:$B$8,0)),1))</f>
        <v/>
      </c>
      <c r="G1594" s="38" t="str">
        <f aca="false">IF($C1594="","",SUMIFS(②実績CSV_期間A!$AA$2:$AA$5001,②実績CSV_期間A!$M$2:$M$5001,$C1594))</f>
        <v/>
      </c>
      <c r="H1594" s="38" t="str">
        <f aca="false">IF($C1594="","",SUMIFS(③実績CSV_期間B!$AA$2:$AA$5001,③実績CSV_期間B!$M$2:$M$5001,$C1594))</f>
        <v/>
      </c>
      <c r="I1594" s="38" t="str">
        <f aca="false">IF($C1594="","",SUMIFS(④実績CSV_期間C!$AA$2:$AA$5001,④実績CSV_期間C!$M$2:$M$5001,$C1594))</f>
        <v/>
      </c>
      <c r="J1594" s="38" t="str">
        <f aca="false">IF($C1594="","",N($F1594)*N($G1594))</f>
        <v/>
      </c>
      <c r="K1594" s="38" t="str">
        <f aca="false">IF($C1594="","",N($F1594)*N($H1594))</f>
        <v/>
      </c>
      <c r="L1594" s="38" t="str">
        <f aca="false">IF($C1594="","",N($F1594)*N($I1594))</f>
        <v/>
      </c>
      <c r="M1594" s="37" t="str">
        <f aca="false">IF(OR($C1594="",N(TOP!$C$12)=0),"",N($J1594)/TOP!$C$12)</f>
        <v/>
      </c>
      <c r="N1594" s="37" t="str">
        <f aca="false">IF(OR($C1594="",N(TOP!$C$13)=0),"",N($K1594)/TOP!$C$13)</f>
        <v/>
      </c>
      <c r="O1594" s="37" t="str">
        <f aca="false">IF(OR($C1594="",N(TOP!$C$14)=0),"",N($L1594)/TOP!$C$14)</f>
        <v/>
      </c>
      <c r="P1594" s="42" t="str">
        <f aca="false">IF($C1594="","",IFERROR(CHOOSE(MATCH(TOP!$C$10,{"【期間A】","【期間B】","【期間C】"},0),N($M1594),N($N1594),N($O1594)),0))</f>
        <v/>
      </c>
    </row>
    <row r="1595" customFormat="false" ht="15" hidden="false" customHeight="false" outlineLevel="0" collapsed="false">
      <c r="B1595" s="12" t="n">
        <v>1590</v>
      </c>
      <c r="C1595" s="36" t="str">
        <f aca="false">IF(②実績CSV_期間A!$M1591="","",②実績CSV_期間A!$M1591&amp;"")</f>
        <v/>
      </c>
      <c r="D1595" s="12" t="str">
        <f aca="false">IF($C1595="","",②実績CSV_期間A!$N1591)</f>
        <v/>
      </c>
      <c r="E1595" s="12" t="str">
        <f aca="false">IF($C1595="","",RIGHT($D1595,1))</f>
        <v/>
      </c>
      <c r="F1595" s="41" t="str">
        <f aca="false">IF($C1595="","",IFERROR(INDEX(サイズ換算マスタ!$C$6:$C$8,MATCH($E1595,サイズ換算マスタ!$B$6:$B$8,0)),1))</f>
        <v/>
      </c>
      <c r="G1595" s="38" t="str">
        <f aca="false">IF($C1595="","",SUMIFS(②実績CSV_期間A!$AA$2:$AA$5001,②実績CSV_期間A!$M$2:$M$5001,$C1595))</f>
        <v/>
      </c>
      <c r="H1595" s="38" t="str">
        <f aca="false">IF($C1595="","",SUMIFS(③実績CSV_期間B!$AA$2:$AA$5001,③実績CSV_期間B!$M$2:$M$5001,$C1595))</f>
        <v/>
      </c>
      <c r="I1595" s="38" t="str">
        <f aca="false">IF($C1595="","",SUMIFS(④実績CSV_期間C!$AA$2:$AA$5001,④実績CSV_期間C!$M$2:$M$5001,$C1595))</f>
        <v/>
      </c>
      <c r="J1595" s="38" t="str">
        <f aca="false">IF($C1595="","",N($F1595)*N($G1595))</f>
        <v/>
      </c>
      <c r="K1595" s="38" t="str">
        <f aca="false">IF($C1595="","",N($F1595)*N($H1595))</f>
        <v/>
      </c>
      <c r="L1595" s="38" t="str">
        <f aca="false">IF($C1595="","",N($F1595)*N($I1595))</f>
        <v/>
      </c>
      <c r="M1595" s="37" t="str">
        <f aca="false">IF(OR($C1595="",N(TOP!$C$12)=0),"",N($J1595)/TOP!$C$12)</f>
        <v/>
      </c>
      <c r="N1595" s="37" t="str">
        <f aca="false">IF(OR($C1595="",N(TOP!$C$13)=0),"",N($K1595)/TOP!$C$13)</f>
        <v/>
      </c>
      <c r="O1595" s="37" t="str">
        <f aca="false">IF(OR($C1595="",N(TOP!$C$14)=0),"",N($L1595)/TOP!$C$14)</f>
        <v/>
      </c>
      <c r="P1595" s="42" t="str">
        <f aca="false">IF($C1595="","",IFERROR(CHOOSE(MATCH(TOP!$C$10,{"【期間A】","【期間B】","【期間C】"},0),N($M1595),N($N1595),N($O1595)),0))</f>
        <v/>
      </c>
    </row>
    <row r="1596" customFormat="false" ht="15" hidden="false" customHeight="false" outlineLevel="0" collapsed="false">
      <c r="B1596" s="12" t="n">
        <v>1591</v>
      </c>
      <c r="C1596" s="36" t="str">
        <f aca="false">IF(②実績CSV_期間A!$M1592="","",②実績CSV_期間A!$M1592&amp;"")</f>
        <v/>
      </c>
      <c r="D1596" s="12" t="str">
        <f aca="false">IF($C1596="","",②実績CSV_期間A!$N1592)</f>
        <v/>
      </c>
      <c r="E1596" s="12" t="str">
        <f aca="false">IF($C1596="","",RIGHT($D1596,1))</f>
        <v/>
      </c>
      <c r="F1596" s="41" t="str">
        <f aca="false">IF($C1596="","",IFERROR(INDEX(サイズ換算マスタ!$C$6:$C$8,MATCH($E1596,サイズ換算マスタ!$B$6:$B$8,0)),1))</f>
        <v/>
      </c>
      <c r="G1596" s="38" t="str">
        <f aca="false">IF($C1596="","",SUMIFS(②実績CSV_期間A!$AA$2:$AA$5001,②実績CSV_期間A!$M$2:$M$5001,$C1596))</f>
        <v/>
      </c>
      <c r="H1596" s="38" t="str">
        <f aca="false">IF($C1596="","",SUMIFS(③実績CSV_期間B!$AA$2:$AA$5001,③実績CSV_期間B!$M$2:$M$5001,$C1596))</f>
        <v/>
      </c>
      <c r="I1596" s="38" t="str">
        <f aca="false">IF($C1596="","",SUMIFS(④実績CSV_期間C!$AA$2:$AA$5001,④実績CSV_期間C!$M$2:$M$5001,$C1596))</f>
        <v/>
      </c>
      <c r="J1596" s="38" t="str">
        <f aca="false">IF($C1596="","",N($F1596)*N($G1596))</f>
        <v/>
      </c>
      <c r="K1596" s="38" t="str">
        <f aca="false">IF($C1596="","",N($F1596)*N($H1596))</f>
        <v/>
      </c>
      <c r="L1596" s="38" t="str">
        <f aca="false">IF($C1596="","",N($F1596)*N($I1596))</f>
        <v/>
      </c>
      <c r="M1596" s="37" t="str">
        <f aca="false">IF(OR($C1596="",N(TOP!$C$12)=0),"",N($J1596)/TOP!$C$12)</f>
        <v/>
      </c>
      <c r="N1596" s="37" t="str">
        <f aca="false">IF(OR($C1596="",N(TOP!$C$13)=0),"",N($K1596)/TOP!$C$13)</f>
        <v/>
      </c>
      <c r="O1596" s="37" t="str">
        <f aca="false">IF(OR($C1596="",N(TOP!$C$14)=0),"",N($L1596)/TOP!$C$14)</f>
        <v/>
      </c>
      <c r="P1596" s="42" t="str">
        <f aca="false">IF($C1596="","",IFERROR(CHOOSE(MATCH(TOP!$C$10,{"【期間A】","【期間B】","【期間C】"},0),N($M1596),N($N1596),N($O1596)),0))</f>
        <v/>
      </c>
    </row>
    <row r="1597" customFormat="false" ht="15" hidden="false" customHeight="false" outlineLevel="0" collapsed="false">
      <c r="B1597" s="12" t="n">
        <v>1592</v>
      </c>
      <c r="C1597" s="36" t="str">
        <f aca="false">IF(②実績CSV_期間A!$M1593="","",②実績CSV_期間A!$M1593&amp;"")</f>
        <v/>
      </c>
      <c r="D1597" s="12" t="str">
        <f aca="false">IF($C1597="","",②実績CSV_期間A!$N1593)</f>
        <v/>
      </c>
      <c r="E1597" s="12" t="str">
        <f aca="false">IF($C1597="","",RIGHT($D1597,1))</f>
        <v/>
      </c>
      <c r="F1597" s="41" t="str">
        <f aca="false">IF($C1597="","",IFERROR(INDEX(サイズ換算マスタ!$C$6:$C$8,MATCH($E1597,サイズ換算マスタ!$B$6:$B$8,0)),1))</f>
        <v/>
      </c>
      <c r="G1597" s="38" t="str">
        <f aca="false">IF($C1597="","",SUMIFS(②実績CSV_期間A!$AA$2:$AA$5001,②実績CSV_期間A!$M$2:$M$5001,$C1597))</f>
        <v/>
      </c>
      <c r="H1597" s="38" t="str">
        <f aca="false">IF($C1597="","",SUMIFS(③実績CSV_期間B!$AA$2:$AA$5001,③実績CSV_期間B!$M$2:$M$5001,$C1597))</f>
        <v/>
      </c>
      <c r="I1597" s="38" t="str">
        <f aca="false">IF($C1597="","",SUMIFS(④実績CSV_期間C!$AA$2:$AA$5001,④実績CSV_期間C!$M$2:$M$5001,$C1597))</f>
        <v/>
      </c>
      <c r="J1597" s="38" t="str">
        <f aca="false">IF($C1597="","",N($F1597)*N($G1597))</f>
        <v/>
      </c>
      <c r="K1597" s="38" t="str">
        <f aca="false">IF($C1597="","",N($F1597)*N($H1597))</f>
        <v/>
      </c>
      <c r="L1597" s="38" t="str">
        <f aca="false">IF($C1597="","",N($F1597)*N($I1597))</f>
        <v/>
      </c>
      <c r="M1597" s="37" t="str">
        <f aca="false">IF(OR($C1597="",N(TOP!$C$12)=0),"",N($J1597)/TOP!$C$12)</f>
        <v/>
      </c>
      <c r="N1597" s="37" t="str">
        <f aca="false">IF(OR($C1597="",N(TOP!$C$13)=0),"",N($K1597)/TOP!$C$13)</f>
        <v/>
      </c>
      <c r="O1597" s="37" t="str">
        <f aca="false">IF(OR($C1597="",N(TOP!$C$14)=0),"",N($L1597)/TOP!$C$14)</f>
        <v/>
      </c>
      <c r="P1597" s="42" t="str">
        <f aca="false">IF($C1597="","",IFERROR(CHOOSE(MATCH(TOP!$C$10,{"【期間A】","【期間B】","【期間C】"},0),N($M1597),N($N1597),N($O1597)),0))</f>
        <v/>
      </c>
    </row>
    <row r="1598" customFormat="false" ht="15" hidden="false" customHeight="false" outlineLevel="0" collapsed="false">
      <c r="B1598" s="12" t="n">
        <v>1593</v>
      </c>
      <c r="C1598" s="36" t="str">
        <f aca="false">IF(②実績CSV_期間A!$M1594="","",②実績CSV_期間A!$M1594&amp;"")</f>
        <v/>
      </c>
      <c r="D1598" s="12" t="str">
        <f aca="false">IF($C1598="","",②実績CSV_期間A!$N1594)</f>
        <v/>
      </c>
      <c r="E1598" s="12" t="str">
        <f aca="false">IF($C1598="","",RIGHT($D1598,1))</f>
        <v/>
      </c>
      <c r="F1598" s="41" t="str">
        <f aca="false">IF($C1598="","",IFERROR(INDEX(サイズ換算マスタ!$C$6:$C$8,MATCH($E1598,サイズ換算マスタ!$B$6:$B$8,0)),1))</f>
        <v/>
      </c>
      <c r="G1598" s="38" t="str">
        <f aca="false">IF($C1598="","",SUMIFS(②実績CSV_期間A!$AA$2:$AA$5001,②実績CSV_期間A!$M$2:$M$5001,$C1598))</f>
        <v/>
      </c>
      <c r="H1598" s="38" t="str">
        <f aca="false">IF($C1598="","",SUMIFS(③実績CSV_期間B!$AA$2:$AA$5001,③実績CSV_期間B!$M$2:$M$5001,$C1598))</f>
        <v/>
      </c>
      <c r="I1598" s="38" t="str">
        <f aca="false">IF($C1598="","",SUMIFS(④実績CSV_期間C!$AA$2:$AA$5001,④実績CSV_期間C!$M$2:$M$5001,$C1598))</f>
        <v/>
      </c>
      <c r="J1598" s="38" t="str">
        <f aca="false">IF($C1598="","",N($F1598)*N($G1598))</f>
        <v/>
      </c>
      <c r="K1598" s="38" t="str">
        <f aca="false">IF($C1598="","",N($F1598)*N($H1598))</f>
        <v/>
      </c>
      <c r="L1598" s="38" t="str">
        <f aca="false">IF($C1598="","",N($F1598)*N($I1598))</f>
        <v/>
      </c>
      <c r="M1598" s="37" t="str">
        <f aca="false">IF(OR($C1598="",N(TOP!$C$12)=0),"",N($J1598)/TOP!$C$12)</f>
        <v/>
      </c>
      <c r="N1598" s="37" t="str">
        <f aca="false">IF(OR($C1598="",N(TOP!$C$13)=0),"",N($K1598)/TOP!$C$13)</f>
        <v/>
      </c>
      <c r="O1598" s="37" t="str">
        <f aca="false">IF(OR($C1598="",N(TOP!$C$14)=0),"",N($L1598)/TOP!$C$14)</f>
        <v/>
      </c>
      <c r="P1598" s="42" t="str">
        <f aca="false">IF($C1598="","",IFERROR(CHOOSE(MATCH(TOP!$C$10,{"【期間A】","【期間B】","【期間C】"},0),N($M1598),N($N1598),N($O1598)),0))</f>
        <v/>
      </c>
    </row>
    <row r="1599" customFormat="false" ht="15" hidden="false" customHeight="false" outlineLevel="0" collapsed="false">
      <c r="B1599" s="12" t="n">
        <v>1594</v>
      </c>
      <c r="C1599" s="36" t="str">
        <f aca="false">IF(②実績CSV_期間A!$M1595="","",②実績CSV_期間A!$M1595&amp;"")</f>
        <v/>
      </c>
      <c r="D1599" s="12" t="str">
        <f aca="false">IF($C1599="","",②実績CSV_期間A!$N1595)</f>
        <v/>
      </c>
      <c r="E1599" s="12" t="str">
        <f aca="false">IF($C1599="","",RIGHT($D1599,1))</f>
        <v/>
      </c>
      <c r="F1599" s="41" t="str">
        <f aca="false">IF($C1599="","",IFERROR(INDEX(サイズ換算マスタ!$C$6:$C$8,MATCH($E1599,サイズ換算マスタ!$B$6:$B$8,0)),1))</f>
        <v/>
      </c>
      <c r="G1599" s="38" t="str">
        <f aca="false">IF($C1599="","",SUMIFS(②実績CSV_期間A!$AA$2:$AA$5001,②実績CSV_期間A!$M$2:$M$5001,$C1599))</f>
        <v/>
      </c>
      <c r="H1599" s="38" t="str">
        <f aca="false">IF($C1599="","",SUMIFS(③実績CSV_期間B!$AA$2:$AA$5001,③実績CSV_期間B!$M$2:$M$5001,$C1599))</f>
        <v/>
      </c>
      <c r="I1599" s="38" t="str">
        <f aca="false">IF($C1599="","",SUMIFS(④実績CSV_期間C!$AA$2:$AA$5001,④実績CSV_期間C!$M$2:$M$5001,$C1599))</f>
        <v/>
      </c>
      <c r="J1599" s="38" t="str">
        <f aca="false">IF($C1599="","",N($F1599)*N($G1599))</f>
        <v/>
      </c>
      <c r="K1599" s="38" t="str">
        <f aca="false">IF($C1599="","",N($F1599)*N($H1599))</f>
        <v/>
      </c>
      <c r="L1599" s="38" t="str">
        <f aca="false">IF($C1599="","",N($F1599)*N($I1599))</f>
        <v/>
      </c>
      <c r="M1599" s="37" t="str">
        <f aca="false">IF(OR($C1599="",N(TOP!$C$12)=0),"",N($J1599)/TOP!$C$12)</f>
        <v/>
      </c>
      <c r="N1599" s="37" t="str">
        <f aca="false">IF(OR($C1599="",N(TOP!$C$13)=0),"",N($K1599)/TOP!$C$13)</f>
        <v/>
      </c>
      <c r="O1599" s="37" t="str">
        <f aca="false">IF(OR($C1599="",N(TOP!$C$14)=0),"",N($L1599)/TOP!$C$14)</f>
        <v/>
      </c>
      <c r="P1599" s="42" t="str">
        <f aca="false">IF($C1599="","",IFERROR(CHOOSE(MATCH(TOP!$C$10,{"【期間A】","【期間B】","【期間C】"},0),N($M1599),N($N1599),N($O1599)),0))</f>
        <v/>
      </c>
    </row>
    <row r="1600" customFormat="false" ht="15" hidden="false" customHeight="false" outlineLevel="0" collapsed="false">
      <c r="B1600" s="12" t="n">
        <v>1595</v>
      </c>
      <c r="C1600" s="36" t="str">
        <f aca="false">IF(②実績CSV_期間A!$M1596="","",②実績CSV_期間A!$M1596&amp;"")</f>
        <v/>
      </c>
      <c r="D1600" s="12" t="str">
        <f aca="false">IF($C1600="","",②実績CSV_期間A!$N1596)</f>
        <v/>
      </c>
      <c r="E1600" s="12" t="str">
        <f aca="false">IF($C1600="","",RIGHT($D1600,1))</f>
        <v/>
      </c>
      <c r="F1600" s="41" t="str">
        <f aca="false">IF($C1600="","",IFERROR(INDEX(サイズ換算マスタ!$C$6:$C$8,MATCH($E1600,サイズ換算マスタ!$B$6:$B$8,0)),1))</f>
        <v/>
      </c>
      <c r="G1600" s="38" t="str">
        <f aca="false">IF($C1600="","",SUMIFS(②実績CSV_期間A!$AA$2:$AA$5001,②実績CSV_期間A!$M$2:$M$5001,$C1600))</f>
        <v/>
      </c>
      <c r="H1600" s="38" t="str">
        <f aca="false">IF($C1600="","",SUMIFS(③実績CSV_期間B!$AA$2:$AA$5001,③実績CSV_期間B!$M$2:$M$5001,$C1600))</f>
        <v/>
      </c>
      <c r="I1600" s="38" t="str">
        <f aca="false">IF($C1600="","",SUMIFS(④実績CSV_期間C!$AA$2:$AA$5001,④実績CSV_期間C!$M$2:$M$5001,$C1600))</f>
        <v/>
      </c>
      <c r="J1600" s="38" t="str">
        <f aca="false">IF($C1600="","",N($F1600)*N($G1600))</f>
        <v/>
      </c>
      <c r="K1600" s="38" t="str">
        <f aca="false">IF($C1600="","",N($F1600)*N($H1600))</f>
        <v/>
      </c>
      <c r="L1600" s="38" t="str">
        <f aca="false">IF($C1600="","",N($F1600)*N($I1600))</f>
        <v/>
      </c>
      <c r="M1600" s="37" t="str">
        <f aca="false">IF(OR($C1600="",N(TOP!$C$12)=0),"",N($J1600)/TOP!$C$12)</f>
        <v/>
      </c>
      <c r="N1600" s="37" t="str">
        <f aca="false">IF(OR($C1600="",N(TOP!$C$13)=0),"",N($K1600)/TOP!$C$13)</f>
        <v/>
      </c>
      <c r="O1600" s="37" t="str">
        <f aca="false">IF(OR($C1600="",N(TOP!$C$14)=0),"",N($L1600)/TOP!$C$14)</f>
        <v/>
      </c>
      <c r="P1600" s="42" t="str">
        <f aca="false">IF($C1600="","",IFERROR(CHOOSE(MATCH(TOP!$C$10,{"【期間A】","【期間B】","【期間C】"},0),N($M1600),N($N1600),N($O1600)),0))</f>
        <v/>
      </c>
    </row>
    <row r="1601" customFormat="false" ht="15" hidden="false" customHeight="false" outlineLevel="0" collapsed="false">
      <c r="B1601" s="12" t="n">
        <v>1596</v>
      </c>
      <c r="C1601" s="36" t="str">
        <f aca="false">IF(②実績CSV_期間A!$M1597="","",②実績CSV_期間A!$M1597&amp;"")</f>
        <v/>
      </c>
      <c r="D1601" s="12" t="str">
        <f aca="false">IF($C1601="","",②実績CSV_期間A!$N1597)</f>
        <v/>
      </c>
      <c r="E1601" s="12" t="str">
        <f aca="false">IF($C1601="","",RIGHT($D1601,1))</f>
        <v/>
      </c>
      <c r="F1601" s="41" t="str">
        <f aca="false">IF($C1601="","",IFERROR(INDEX(サイズ換算マスタ!$C$6:$C$8,MATCH($E1601,サイズ換算マスタ!$B$6:$B$8,0)),1))</f>
        <v/>
      </c>
      <c r="G1601" s="38" t="str">
        <f aca="false">IF($C1601="","",SUMIFS(②実績CSV_期間A!$AA$2:$AA$5001,②実績CSV_期間A!$M$2:$M$5001,$C1601))</f>
        <v/>
      </c>
      <c r="H1601" s="38" t="str">
        <f aca="false">IF($C1601="","",SUMIFS(③実績CSV_期間B!$AA$2:$AA$5001,③実績CSV_期間B!$M$2:$M$5001,$C1601))</f>
        <v/>
      </c>
      <c r="I1601" s="38" t="str">
        <f aca="false">IF($C1601="","",SUMIFS(④実績CSV_期間C!$AA$2:$AA$5001,④実績CSV_期間C!$M$2:$M$5001,$C1601))</f>
        <v/>
      </c>
      <c r="J1601" s="38" t="str">
        <f aca="false">IF($C1601="","",N($F1601)*N($G1601))</f>
        <v/>
      </c>
      <c r="K1601" s="38" t="str">
        <f aca="false">IF($C1601="","",N($F1601)*N($H1601))</f>
        <v/>
      </c>
      <c r="L1601" s="38" t="str">
        <f aca="false">IF($C1601="","",N($F1601)*N($I1601))</f>
        <v/>
      </c>
      <c r="M1601" s="37" t="str">
        <f aca="false">IF(OR($C1601="",N(TOP!$C$12)=0),"",N($J1601)/TOP!$C$12)</f>
        <v/>
      </c>
      <c r="N1601" s="37" t="str">
        <f aca="false">IF(OR($C1601="",N(TOP!$C$13)=0),"",N($K1601)/TOP!$C$13)</f>
        <v/>
      </c>
      <c r="O1601" s="37" t="str">
        <f aca="false">IF(OR($C1601="",N(TOP!$C$14)=0),"",N($L1601)/TOP!$C$14)</f>
        <v/>
      </c>
      <c r="P1601" s="42" t="str">
        <f aca="false">IF($C1601="","",IFERROR(CHOOSE(MATCH(TOP!$C$10,{"【期間A】","【期間B】","【期間C】"},0),N($M1601),N($N1601),N($O1601)),0))</f>
        <v/>
      </c>
    </row>
    <row r="1602" customFormat="false" ht="15" hidden="false" customHeight="false" outlineLevel="0" collapsed="false">
      <c r="B1602" s="12" t="n">
        <v>1597</v>
      </c>
      <c r="C1602" s="36" t="str">
        <f aca="false">IF(②実績CSV_期間A!$M1598="","",②実績CSV_期間A!$M1598&amp;"")</f>
        <v/>
      </c>
      <c r="D1602" s="12" t="str">
        <f aca="false">IF($C1602="","",②実績CSV_期間A!$N1598)</f>
        <v/>
      </c>
      <c r="E1602" s="12" t="str">
        <f aca="false">IF($C1602="","",RIGHT($D1602,1))</f>
        <v/>
      </c>
      <c r="F1602" s="41" t="str">
        <f aca="false">IF($C1602="","",IFERROR(INDEX(サイズ換算マスタ!$C$6:$C$8,MATCH($E1602,サイズ換算マスタ!$B$6:$B$8,0)),1))</f>
        <v/>
      </c>
      <c r="G1602" s="38" t="str">
        <f aca="false">IF($C1602="","",SUMIFS(②実績CSV_期間A!$AA$2:$AA$5001,②実績CSV_期間A!$M$2:$M$5001,$C1602))</f>
        <v/>
      </c>
      <c r="H1602" s="38" t="str">
        <f aca="false">IF($C1602="","",SUMIFS(③実績CSV_期間B!$AA$2:$AA$5001,③実績CSV_期間B!$M$2:$M$5001,$C1602))</f>
        <v/>
      </c>
      <c r="I1602" s="38" t="str">
        <f aca="false">IF($C1602="","",SUMIFS(④実績CSV_期間C!$AA$2:$AA$5001,④実績CSV_期間C!$M$2:$M$5001,$C1602))</f>
        <v/>
      </c>
      <c r="J1602" s="38" t="str">
        <f aca="false">IF($C1602="","",N($F1602)*N($G1602))</f>
        <v/>
      </c>
      <c r="K1602" s="38" t="str">
        <f aca="false">IF($C1602="","",N($F1602)*N($H1602))</f>
        <v/>
      </c>
      <c r="L1602" s="38" t="str">
        <f aca="false">IF($C1602="","",N($F1602)*N($I1602))</f>
        <v/>
      </c>
      <c r="M1602" s="37" t="str">
        <f aca="false">IF(OR($C1602="",N(TOP!$C$12)=0),"",N($J1602)/TOP!$C$12)</f>
        <v/>
      </c>
      <c r="N1602" s="37" t="str">
        <f aca="false">IF(OR($C1602="",N(TOP!$C$13)=0),"",N($K1602)/TOP!$C$13)</f>
        <v/>
      </c>
      <c r="O1602" s="37" t="str">
        <f aca="false">IF(OR($C1602="",N(TOP!$C$14)=0),"",N($L1602)/TOP!$C$14)</f>
        <v/>
      </c>
      <c r="P1602" s="42" t="str">
        <f aca="false">IF($C1602="","",IFERROR(CHOOSE(MATCH(TOP!$C$10,{"【期間A】","【期間B】","【期間C】"},0),N($M1602),N($N1602),N($O1602)),0))</f>
        <v/>
      </c>
    </row>
    <row r="1603" customFormat="false" ht="15" hidden="false" customHeight="false" outlineLevel="0" collapsed="false">
      <c r="B1603" s="12" t="n">
        <v>1598</v>
      </c>
      <c r="C1603" s="36" t="str">
        <f aca="false">IF(②実績CSV_期間A!$M1599="","",②実績CSV_期間A!$M1599&amp;"")</f>
        <v/>
      </c>
      <c r="D1603" s="12" t="str">
        <f aca="false">IF($C1603="","",②実績CSV_期間A!$N1599)</f>
        <v/>
      </c>
      <c r="E1603" s="12" t="str">
        <f aca="false">IF($C1603="","",RIGHT($D1603,1))</f>
        <v/>
      </c>
      <c r="F1603" s="41" t="str">
        <f aca="false">IF($C1603="","",IFERROR(INDEX(サイズ換算マスタ!$C$6:$C$8,MATCH($E1603,サイズ換算マスタ!$B$6:$B$8,0)),1))</f>
        <v/>
      </c>
      <c r="G1603" s="38" t="str">
        <f aca="false">IF($C1603="","",SUMIFS(②実績CSV_期間A!$AA$2:$AA$5001,②実績CSV_期間A!$M$2:$M$5001,$C1603))</f>
        <v/>
      </c>
      <c r="H1603" s="38" t="str">
        <f aca="false">IF($C1603="","",SUMIFS(③実績CSV_期間B!$AA$2:$AA$5001,③実績CSV_期間B!$M$2:$M$5001,$C1603))</f>
        <v/>
      </c>
      <c r="I1603" s="38" t="str">
        <f aca="false">IF($C1603="","",SUMIFS(④実績CSV_期間C!$AA$2:$AA$5001,④実績CSV_期間C!$M$2:$M$5001,$C1603))</f>
        <v/>
      </c>
      <c r="J1603" s="38" t="str">
        <f aca="false">IF($C1603="","",N($F1603)*N($G1603))</f>
        <v/>
      </c>
      <c r="K1603" s="38" t="str">
        <f aca="false">IF($C1603="","",N($F1603)*N($H1603))</f>
        <v/>
      </c>
      <c r="L1603" s="38" t="str">
        <f aca="false">IF($C1603="","",N($F1603)*N($I1603))</f>
        <v/>
      </c>
      <c r="M1603" s="37" t="str">
        <f aca="false">IF(OR($C1603="",N(TOP!$C$12)=0),"",N($J1603)/TOP!$C$12)</f>
        <v/>
      </c>
      <c r="N1603" s="37" t="str">
        <f aca="false">IF(OR($C1603="",N(TOP!$C$13)=0),"",N($K1603)/TOP!$C$13)</f>
        <v/>
      </c>
      <c r="O1603" s="37" t="str">
        <f aca="false">IF(OR($C1603="",N(TOP!$C$14)=0),"",N($L1603)/TOP!$C$14)</f>
        <v/>
      </c>
      <c r="P1603" s="42" t="str">
        <f aca="false">IF($C1603="","",IFERROR(CHOOSE(MATCH(TOP!$C$10,{"【期間A】","【期間B】","【期間C】"},0),N($M1603),N($N1603),N($O1603)),0))</f>
        <v/>
      </c>
    </row>
    <row r="1604" customFormat="false" ht="15" hidden="false" customHeight="false" outlineLevel="0" collapsed="false">
      <c r="B1604" s="12" t="n">
        <v>1599</v>
      </c>
      <c r="C1604" s="36" t="str">
        <f aca="false">IF(②実績CSV_期間A!$M1600="","",②実績CSV_期間A!$M1600&amp;"")</f>
        <v/>
      </c>
      <c r="D1604" s="12" t="str">
        <f aca="false">IF($C1604="","",②実績CSV_期間A!$N1600)</f>
        <v/>
      </c>
      <c r="E1604" s="12" t="str">
        <f aca="false">IF($C1604="","",RIGHT($D1604,1))</f>
        <v/>
      </c>
      <c r="F1604" s="41" t="str">
        <f aca="false">IF($C1604="","",IFERROR(INDEX(サイズ換算マスタ!$C$6:$C$8,MATCH($E1604,サイズ換算マスタ!$B$6:$B$8,0)),1))</f>
        <v/>
      </c>
      <c r="G1604" s="38" t="str">
        <f aca="false">IF($C1604="","",SUMIFS(②実績CSV_期間A!$AA$2:$AA$5001,②実績CSV_期間A!$M$2:$M$5001,$C1604))</f>
        <v/>
      </c>
      <c r="H1604" s="38" t="str">
        <f aca="false">IF($C1604="","",SUMIFS(③実績CSV_期間B!$AA$2:$AA$5001,③実績CSV_期間B!$M$2:$M$5001,$C1604))</f>
        <v/>
      </c>
      <c r="I1604" s="38" t="str">
        <f aca="false">IF($C1604="","",SUMIFS(④実績CSV_期間C!$AA$2:$AA$5001,④実績CSV_期間C!$M$2:$M$5001,$C1604))</f>
        <v/>
      </c>
      <c r="J1604" s="38" t="str">
        <f aca="false">IF($C1604="","",N($F1604)*N($G1604))</f>
        <v/>
      </c>
      <c r="K1604" s="38" t="str">
        <f aca="false">IF($C1604="","",N($F1604)*N($H1604))</f>
        <v/>
      </c>
      <c r="L1604" s="38" t="str">
        <f aca="false">IF($C1604="","",N($F1604)*N($I1604))</f>
        <v/>
      </c>
      <c r="M1604" s="37" t="str">
        <f aca="false">IF(OR($C1604="",N(TOP!$C$12)=0),"",N($J1604)/TOP!$C$12)</f>
        <v/>
      </c>
      <c r="N1604" s="37" t="str">
        <f aca="false">IF(OR($C1604="",N(TOP!$C$13)=0),"",N($K1604)/TOP!$C$13)</f>
        <v/>
      </c>
      <c r="O1604" s="37" t="str">
        <f aca="false">IF(OR($C1604="",N(TOP!$C$14)=0),"",N($L1604)/TOP!$C$14)</f>
        <v/>
      </c>
      <c r="P1604" s="42" t="str">
        <f aca="false">IF($C1604="","",IFERROR(CHOOSE(MATCH(TOP!$C$10,{"【期間A】","【期間B】","【期間C】"},0),N($M1604),N($N1604),N($O1604)),0))</f>
        <v/>
      </c>
    </row>
    <row r="1605" customFormat="false" ht="15" hidden="false" customHeight="false" outlineLevel="0" collapsed="false">
      <c r="B1605" s="12" t="n">
        <v>1600</v>
      </c>
      <c r="C1605" s="36" t="str">
        <f aca="false">IF(②実績CSV_期間A!$M1601="","",②実績CSV_期間A!$M1601&amp;"")</f>
        <v/>
      </c>
      <c r="D1605" s="12" t="str">
        <f aca="false">IF($C1605="","",②実績CSV_期間A!$N1601)</f>
        <v/>
      </c>
      <c r="E1605" s="12" t="str">
        <f aca="false">IF($C1605="","",RIGHT($D1605,1))</f>
        <v/>
      </c>
      <c r="F1605" s="41" t="str">
        <f aca="false">IF($C1605="","",IFERROR(INDEX(サイズ換算マスタ!$C$6:$C$8,MATCH($E1605,サイズ換算マスタ!$B$6:$B$8,0)),1))</f>
        <v/>
      </c>
      <c r="G1605" s="38" t="str">
        <f aca="false">IF($C1605="","",SUMIFS(②実績CSV_期間A!$AA$2:$AA$5001,②実績CSV_期間A!$M$2:$M$5001,$C1605))</f>
        <v/>
      </c>
      <c r="H1605" s="38" t="str">
        <f aca="false">IF($C1605="","",SUMIFS(③実績CSV_期間B!$AA$2:$AA$5001,③実績CSV_期間B!$M$2:$M$5001,$C1605))</f>
        <v/>
      </c>
      <c r="I1605" s="38" t="str">
        <f aca="false">IF($C1605="","",SUMIFS(④実績CSV_期間C!$AA$2:$AA$5001,④実績CSV_期間C!$M$2:$M$5001,$C1605))</f>
        <v/>
      </c>
      <c r="J1605" s="38" t="str">
        <f aca="false">IF($C1605="","",N($F1605)*N($G1605))</f>
        <v/>
      </c>
      <c r="K1605" s="38" t="str">
        <f aca="false">IF($C1605="","",N($F1605)*N($H1605))</f>
        <v/>
      </c>
      <c r="L1605" s="38" t="str">
        <f aca="false">IF($C1605="","",N($F1605)*N($I1605))</f>
        <v/>
      </c>
      <c r="M1605" s="37" t="str">
        <f aca="false">IF(OR($C1605="",N(TOP!$C$12)=0),"",N($J1605)/TOP!$C$12)</f>
        <v/>
      </c>
      <c r="N1605" s="37" t="str">
        <f aca="false">IF(OR($C1605="",N(TOP!$C$13)=0),"",N($K1605)/TOP!$C$13)</f>
        <v/>
      </c>
      <c r="O1605" s="37" t="str">
        <f aca="false">IF(OR($C1605="",N(TOP!$C$14)=0),"",N($L1605)/TOP!$C$14)</f>
        <v/>
      </c>
      <c r="P1605" s="42" t="str">
        <f aca="false">IF($C1605="","",IFERROR(CHOOSE(MATCH(TOP!$C$10,{"【期間A】","【期間B】","【期間C】"},0),N($M1605),N($N1605),N($O1605)),0))</f>
        <v/>
      </c>
    </row>
    <row r="1606" customFormat="false" ht="15" hidden="false" customHeight="false" outlineLevel="0" collapsed="false">
      <c r="B1606" s="12" t="n">
        <v>1601</v>
      </c>
      <c r="C1606" s="36" t="str">
        <f aca="false">IF(②実績CSV_期間A!$M1602="","",②実績CSV_期間A!$M1602&amp;"")</f>
        <v/>
      </c>
      <c r="D1606" s="12" t="str">
        <f aca="false">IF($C1606="","",②実績CSV_期間A!$N1602)</f>
        <v/>
      </c>
      <c r="E1606" s="12" t="str">
        <f aca="false">IF($C1606="","",RIGHT($D1606,1))</f>
        <v/>
      </c>
      <c r="F1606" s="41" t="str">
        <f aca="false">IF($C1606="","",IFERROR(INDEX(サイズ換算マスタ!$C$6:$C$8,MATCH($E1606,サイズ換算マスタ!$B$6:$B$8,0)),1))</f>
        <v/>
      </c>
      <c r="G1606" s="38" t="str">
        <f aca="false">IF($C1606="","",SUMIFS(②実績CSV_期間A!$AA$2:$AA$5001,②実績CSV_期間A!$M$2:$M$5001,$C1606))</f>
        <v/>
      </c>
      <c r="H1606" s="38" t="str">
        <f aca="false">IF($C1606="","",SUMIFS(③実績CSV_期間B!$AA$2:$AA$5001,③実績CSV_期間B!$M$2:$M$5001,$C1606))</f>
        <v/>
      </c>
      <c r="I1606" s="38" t="str">
        <f aca="false">IF($C1606="","",SUMIFS(④実績CSV_期間C!$AA$2:$AA$5001,④実績CSV_期間C!$M$2:$M$5001,$C1606))</f>
        <v/>
      </c>
      <c r="J1606" s="38" t="str">
        <f aca="false">IF($C1606="","",N($F1606)*N($G1606))</f>
        <v/>
      </c>
      <c r="K1606" s="38" t="str">
        <f aca="false">IF($C1606="","",N($F1606)*N($H1606))</f>
        <v/>
      </c>
      <c r="L1606" s="38" t="str">
        <f aca="false">IF($C1606="","",N($F1606)*N($I1606))</f>
        <v/>
      </c>
      <c r="M1606" s="37" t="str">
        <f aca="false">IF(OR($C1606="",N(TOP!$C$12)=0),"",N($J1606)/TOP!$C$12)</f>
        <v/>
      </c>
      <c r="N1606" s="37" t="str">
        <f aca="false">IF(OR($C1606="",N(TOP!$C$13)=0),"",N($K1606)/TOP!$C$13)</f>
        <v/>
      </c>
      <c r="O1606" s="37" t="str">
        <f aca="false">IF(OR($C1606="",N(TOP!$C$14)=0),"",N($L1606)/TOP!$C$14)</f>
        <v/>
      </c>
      <c r="P1606" s="42" t="str">
        <f aca="false">IF($C1606="","",IFERROR(CHOOSE(MATCH(TOP!$C$10,{"【期間A】","【期間B】","【期間C】"},0),N($M1606),N($N1606),N($O1606)),0))</f>
        <v/>
      </c>
    </row>
    <row r="1607" customFormat="false" ht="15" hidden="false" customHeight="false" outlineLevel="0" collapsed="false">
      <c r="B1607" s="12" t="n">
        <v>1602</v>
      </c>
      <c r="C1607" s="36" t="str">
        <f aca="false">IF(②実績CSV_期間A!$M1603="","",②実績CSV_期間A!$M1603&amp;"")</f>
        <v/>
      </c>
      <c r="D1607" s="12" t="str">
        <f aca="false">IF($C1607="","",②実績CSV_期間A!$N1603)</f>
        <v/>
      </c>
      <c r="E1607" s="12" t="str">
        <f aca="false">IF($C1607="","",RIGHT($D1607,1))</f>
        <v/>
      </c>
      <c r="F1607" s="41" t="str">
        <f aca="false">IF($C1607="","",IFERROR(INDEX(サイズ換算マスタ!$C$6:$C$8,MATCH($E1607,サイズ換算マスタ!$B$6:$B$8,0)),1))</f>
        <v/>
      </c>
      <c r="G1607" s="38" t="str">
        <f aca="false">IF($C1607="","",SUMIFS(②実績CSV_期間A!$AA$2:$AA$5001,②実績CSV_期間A!$M$2:$M$5001,$C1607))</f>
        <v/>
      </c>
      <c r="H1607" s="38" t="str">
        <f aca="false">IF($C1607="","",SUMIFS(③実績CSV_期間B!$AA$2:$AA$5001,③実績CSV_期間B!$M$2:$M$5001,$C1607))</f>
        <v/>
      </c>
      <c r="I1607" s="38" t="str">
        <f aca="false">IF($C1607="","",SUMIFS(④実績CSV_期間C!$AA$2:$AA$5001,④実績CSV_期間C!$M$2:$M$5001,$C1607))</f>
        <v/>
      </c>
      <c r="J1607" s="38" t="str">
        <f aca="false">IF($C1607="","",N($F1607)*N($G1607))</f>
        <v/>
      </c>
      <c r="K1607" s="38" t="str">
        <f aca="false">IF($C1607="","",N($F1607)*N($H1607))</f>
        <v/>
      </c>
      <c r="L1607" s="38" t="str">
        <f aca="false">IF($C1607="","",N($F1607)*N($I1607))</f>
        <v/>
      </c>
      <c r="M1607" s="37" t="str">
        <f aca="false">IF(OR($C1607="",N(TOP!$C$12)=0),"",N($J1607)/TOP!$C$12)</f>
        <v/>
      </c>
      <c r="N1607" s="37" t="str">
        <f aca="false">IF(OR($C1607="",N(TOP!$C$13)=0),"",N($K1607)/TOP!$C$13)</f>
        <v/>
      </c>
      <c r="O1607" s="37" t="str">
        <f aca="false">IF(OR($C1607="",N(TOP!$C$14)=0),"",N($L1607)/TOP!$C$14)</f>
        <v/>
      </c>
      <c r="P1607" s="42" t="str">
        <f aca="false">IF($C1607="","",IFERROR(CHOOSE(MATCH(TOP!$C$10,{"【期間A】","【期間B】","【期間C】"},0),N($M1607),N($N1607),N($O1607)),0))</f>
        <v/>
      </c>
    </row>
    <row r="1608" customFormat="false" ht="15" hidden="false" customHeight="false" outlineLevel="0" collapsed="false">
      <c r="B1608" s="12" t="n">
        <v>1603</v>
      </c>
      <c r="C1608" s="36" t="str">
        <f aca="false">IF(②実績CSV_期間A!$M1604="","",②実績CSV_期間A!$M1604&amp;"")</f>
        <v/>
      </c>
      <c r="D1608" s="12" t="str">
        <f aca="false">IF($C1608="","",②実績CSV_期間A!$N1604)</f>
        <v/>
      </c>
      <c r="E1608" s="12" t="str">
        <f aca="false">IF($C1608="","",RIGHT($D1608,1))</f>
        <v/>
      </c>
      <c r="F1608" s="41" t="str">
        <f aca="false">IF($C1608="","",IFERROR(INDEX(サイズ換算マスタ!$C$6:$C$8,MATCH($E1608,サイズ換算マスタ!$B$6:$B$8,0)),1))</f>
        <v/>
      </c>
      <c r="G1608" s="38" t="str">
        <f aca="false">IF($C1608="","",SUMIFS(②実績CSV_期間A!$AA$2:$AA$5001,②実績CSV_期間A!$M$2:$M$5001,$C1608))</f>
        <v/>
      </c>
      <c r="H1608" s="38" t="str">
        <f aca="false">IF($C1608="","",SUMIFS(③実績CSV_期間B!$AA$2:$AA$5001,③実績CSV_期間B!$M$2:$M$5001,$C1608))</f>
        <v/>
      </c>
      <c r="I1608" s="38" t="str">
        <f aca="false">IF($C1608="","",SUMIFS(④実績CSV_期間C!$AA$2:$AA$5001,④実績CSV_期間C!$M$2:$M$5001,$C1608))</f>
        <v/>
      </c>
      <c r="J1608" s="38" t="str">
        <f aca="false">IF($C1608="","",N($F1608)*N($G1608))</f>
        <v/>
      </c>
      <c r="K1608" s="38" t="str">
        <f aca="false">IF($C1608="","",N($F1608)*N($H1608))</f>
        <v/>
      </c>
      <c r="L1608" s="38" t="str">
        <f aca="false">IF($C1608="","",N($F1608)*N($I1608))</f>
        <v/>
      </c>
      <c r="M1608" s="37" t="str">
        <f aca="false">IF(OR($C1608="",N(TOP!$C$12)=0),"",N($J1608)/TOP!$C$12)</f>
        <v/>
      </c>
      <c r="N1608" s="37" t="str">
        <f aca="false">IF(OR($C1608="",N(TOP!$C$13)=0),"",N($K1608)/TOP!$C$13)</f>
        <v/>
      </c>
      <c r="O1608" s="37" t="str">
        <f aca="false">IF(OR($C1608="",N(TOP!$C$14)=0),"",N($L1608)/TOP!$C$14)</f>
        <v/>
      </c>
      <c r="P1608" s="42" t="str">
        <f aca="false">IF($C1608="","",IFERROR(CHOOSE(MATCH(TOP!$C$10,{"【期間A】","【期間B】","【期間C】"},0),N($M1608),N($N1608),N($O1608)),0))</f>
        <v/>
      </c>
    </row>
    <row r="1609" customFormat="false" ht="15" hidden="false" customHeight="false" outlineLevel="0" collapsed="false">
      <c r="B1609" s="12" t="n">
        <v>1604</v>
      </c>
      <c r="C1609" s="36" t="str">
        <f aca="false">IF(②実績CSV_期間A!$M1605="","",②実績CSV_期間A!$M1605&amp;"")</f>
        <v/>
      </c>
      <c r="D1609" s="12" t="str">
        <f aca="false">IF($C1609="","",②実績CSV_期間A!$N1605)</f>
        <v/>
      </c>
      <c r="E1609" s="12" t="str">
        <f aca="false">IF($C1609="","",RIGHT($D1609,1))</f>
        <v/>
      </c>
      <c r="F1609" s="41" t="str">
        <f aca="false">IF($C1609="","",IFERROR(INDEX(サイズ換算マスタ!$C$6:$C$8,MATCH($E1609,サイズ換算マスタ!$B$6:$B$8,0)),1))</f>
        <v/>
      </c>
      <c r="G1609" s="38" t="str">
        <f aca="false">IF($C1609="","",SUMIFS(②実績CSV_期間A!$AA$2:$AA$5001,②実績CSV_期間A!$M$2:$M$5001,$C1609))</f>
        <v/>
      </c>
      <c r="H1609" s="38" t="str">
        <f aca="false">IF($C1609="","",SUMIFS(③実績CSV_期間B!$AA$2:$AA$5001,③実績CSV_期間B!$M$2:$M$5001,$C1609))</f>
        <v/>
      </c>
      <c r="I1609" s="38" t="str">
        <f aca="false">IF($C1609="","",SUMIFS(④実績CSV_期間C!$AA$2:$AA$5001,④実績CSV_期間C!$M$2:$M$5001,$C1609))</f>
        <v/>
      </c>
      <c r="J1609" s="38" t="str">
        <f aca="false">IF($C1609="","",N($F1609)*N($G1609))</f>
        <v/>
      </c>
      <c r="K1609" s="38" t="str">
        <f aca="false">IF($C1609="","",N($F1609)*N($H1609))</f>
        <v/>
      </c>
      <c r="L1609" s="38" t="str">
        <f aca="false">IF($C1609="","",N($F1609)*N($I1609))</f>
        <v/>
      </c>
      <c r="M1609" s="37" t="str">
        <f aca="false">IF(OR($C1609="",N(TOP!$C$12)=0),"",N($J1609)/TOP!$C$12)</f>
        <v/>
      </c>
      <c r="N1609" s="37" t="str">
        <f aca="false">IF(OR($C1609="",N(TOP!$C$13)=0),"",N($K1609)/TOP!$C$13)</f>
        <v/>
      </c>
      <c r="O1609" s="37" t="str">
        <f aca="false">IF(OR($C1609="",N(TOP!$C$14)=0),"",N($L1609)/TOP!$C$14)</f>
        <v/>
      </c>
      <c r="P1609" s="42" t="str">
        <f aca="false">IF($C1609="","",IFERROR(CHOOSE(MATCH(TOP!$C$10,{"【期間A】","【期間B】","【期間C】"},0),N($M1609),N($N1609),N($O1609)),0))</f>
        <v/>
      </c>
    </row>
    <row r="1610" customFormat="false" ht="15" hidden="false" customHeight="false" outlineLevel="0" collapsed="false">
      <c r="B1610" s="12" t="n">
        <v>1605</v>
      </c>
      <c r="C1610" s="36" t="str">
        <f aca="false">IF(②実績CSV_期間A!$M1606="","",②実績CSV_期間A!$M1606&amp;"")</f>
        <v/>
      </c>
      <c r="D1610" s="12" t="str">
        <f aca="false">IF($C1610="","",②実績CSV_期間A!$N1606)</f>
        <v/>
      </c>
      <c r="E1610" s="12" t="str">
        <f aca="false">IF($C1610="","",RIGHT($D1610,1))</f>
        <v/>
      </c>
      <c r="F1610" s="41" t="str">
        <f aca="false">IF($C1610="","",IFERROR(INDEX(サイズ換算マスタ!$C$6:$C$8,MATCH($E1610,サイズ換算マスタ!$B$6:$B$8,0)),1))</f>
        <v/>
      </c>
      <c r="G1610" s="38" t="str">
        <f aca="false">IF($C1610="","",SUMIFS(②実績CSV_期間A!$AA$2:$AA$5001,②実績CSV_期間A!$M$2:$M$5001,$C1610))</f>
        <v/>
      </c>
      <c r="H1610" s="38" t="str">
        <f aca="false">IF($C1610="","",SUMIFS(③実績CSV_期間B!$AA$2:$AA$5001,③実績CSV_期間B!$M$2:$M$5001,$C1610))</f>
        <v/>
      </c>
      <c r="I1610" s="38" t="str">
        <f aca="false">IF($C1610="","",SUMIFS(④実績CSV_期間C!$AA$2:$AA$5001,④実績CSV_期間C!$M$2:$M$5001,$C1610))</f>
        <v/>
      </c>
      <c r="J1610" s="38" t="str">
        <f aca="false">IF($C1610="","",N($F1610)*N($G1610))</f>
        <v/>
      </c>
      <c r="K1610" s="38" t="str">
        <f aca="false">IF($C1610="","",N($F1610)*N($H1610))</f>
        <v/>
      </c>
      <c r="L1610" s="38" t="str">
        <f aca="false">IF($C1610="","",N($F1610)*N($I1610))</f>
        <v/>
      </c>
      <c r="M1610" s="37" t="str">
        <f aca="false">IF(OR($C1610="",N(TOP!$C$12)=0),"",N($J1610)/TOP!$C$12)</f>
        <v/>
      </c>
      <c r="N1610" s="37" t="str">
        <f aca="false">IF(OR($C1610="",N(TOP!$C$13)=0),"",N($K1610)/TOP!$C$13)</f>
        <v/>
      </c>
      <c r="O1610" s="37" t="str">
        <f aca="false">IF(OR($C1610="",N(TOP!$C$14)=0),"",N($L1610)/TOP!$C$14)</f>
        <v/>
      </c>
      <c r="P1610" s="42" t="str">
        <f aca="false">IF($C1610="","",IFERROR(CHOOSE(MATCH(TOP!$C$10,{"【期間A】","【期間B】","【期間C】"},0),N($M1610),N($N1610),N($O1610)),0))</f>
        <v/>
      </c>
    </row>
    <row r="1611" customFormat="false" ht="15" hidden="false" customHeight="false" outlineLevel="0" collapsed="false">
      <c r="B1611" s="12" t="n">
        <v>1606</v>
      </c>
      <c r="C1611" s="36" t="str">
        <f aca="false">IF(②実績CSV_期間A!$M1607="","",②実績CSV_期間A!$M1607&amp;"")</f>
        <v/>
      </c>
      <c r="D1611" s="12" t="str">
        <f aca="false">IF($C1611="","",②実績CSV_期間A!$N1607)</f>
        <v/>
      </c>
      <c r="E1611" s="12" t="str">
        <f aca="false">IF($C1611="","",RIGHT($D1611,1))</f>
        <v/>
      </c>
      <c r="F1611" s="41" t="str">
        <f aca="false">IF($C1611="","",IFERROR(INDEX(サイズ換算マスタ!$C$6:$C$8,MATCH($E1611,サイズ換算マスタ!$B$6:$B$8,0)),1))</f>
        <v/>
      </c>
      <c r="G1611" s="38" t="str">
        <f aca="false">IF($C1611="","",SUMIFS(②実績CSV_期間A!$AA$2:$AA$5001,②実績CSV_期間A!$M$2:$M$5001,$C1611))</f>
        <v/>
      </c>
      <c r="H1611" s="38" t="str">
        <f aca="false">IF($C1611="","",SUMIFS(③実績CSV_期間B!$AA$2:$AA$5001,③実績CSV_期間B!$M$2:$M$5001,$C1611))</f>
        <v/>
      </c>
      <c r="I1611" s="38" t="str">
        <f aca="false">IF($C1611="","",SUMIFS(④実績CSV_期間C!$AA$2:$AA$5001,④実績CSV_期間C!$M$2:$M$5001,$C1611))</f>
        <v/>
      </c>
      <c r="J1611" s="38" t="str">
        <f aca="false">IF($C1611="","",N($F1611)*N($G1611))</f>
        <v/>
      </c>
      <c r="K1611" s="38" t="str">
        <f aca="false">IF($C1611="","",N($F1611)*N($H1611))</f>
        <v/>
      </c>
      <c r="L1611" s="38" t="str">
        <f aca="false">IF($C1611="","",N($F1611)*N($I1611))</f>
        <v/>
      </c>
      <c r="M1611" s="37" t="str">
        <f aca="false">IF(OR($C1611="",N(TOP!$C$12)=0),"",N($J1611)/TOP!$C$12)</f>
        <v/>
      </c>
      <c r="N1611" s="37" t="str">
        <f aca="false">IF(OR($C1611="",N(TOP!$C$13)=0),"",N($K1611)/TOP!$C$13)</f>
        <v/>
      </c>
      <c r="O1611" s="37" t="str">
        <f aca="false">IF(OR($C1611="",N(TOP!$C$14)=0),"",N($L1611)/TOP!$C$14)</f>
        <v/>
      </c>
      <c r="P1611" s="42" t="str">
        <f aca="false">IF($C1611="","",IFERROR(CHOOSE(MATCH(TOP!$C$10,{"【期間A】","【期間B】","【期間C】"},0),N($M1611),N($N1611),N($O1611)),0))</f>
        <v/>
      </c>
    </row>
    <row r="1612" customFormat="false" ht="15" hidden="false" customHeight="false" outlineLevel="0" collapsed="false">
      <c r="B1612" s="12" t="n">
        <v>1607</v>
      </c>
      <c r="C1612" s="36" t="str">
        <f aca="false">IF(②実績CSV_期間A!$M1608="","",②実績CSV_期間A!$M1608&amp;"")</f>
        <v/>
      </c>
      <c r="D1612" s="12" t="str">
        <f aca="false">IF($C1612="","",②実績CSV_期間A!$N1608)</f>
        <v/>
      </c>
      <c r="E1612" s="12" t="str">
        <f aca="false">IF($C1612="","",RIGHT($D1612,1))</f>
        <v/>
      </c>
      <c r="F1612" s="41" t="str">
        <f aca="false">IF($C1612="","",IFERROR(INDEX(サイズ換算マスタ!$C$6:$C$8,MATCH($E1612,サイズ換算マスタ!$B$6:$B$8,0)),1))</f>
        <v/>
      </c>
      <c r="G1612" s="38" t="str">
        <f aca="false">IF($C1612="","",SUMIFS(②実績CSV_期間A!$AA$2:$AA$5001,②実績CSV_期間A!$M$2:$M$5001,$C1612))</f>
        <v/>
      </c>
      <c r="H1612" s="38" t="str">
        <f aca="false">IF($C1612="","",SUMIFS(③実績CSV_期間B!$AA$2:$AA$5001,③実績CSV_期間B!$M$2:$M$5001,$C1612))</f>
        <v/>
      </c>
      <c r="I1612" s="38" t="str">
        <f aca="false">IF($C1612="","",SUMIFS(④実績CSV_期間C!$AA$2:$AA$5001,④実績CSV_期間C!$M$2:$M$5001,$C1612))</f>
        <v/>
      </c>
      <c r="J1612" s="38" t="str">
        <f aca="false">IF($C1612="","",N($F1612)*N($G1612))</f>
        <v/>
      </c>
      <c r="K1612" s="38" t="str">
        <f aca="false">IF($C1612="","",N($F1612)*N($H1612))</f>
        <v/>
      </c>
      <c r="L1612" s="38" t="str">
        <f aca="false">IF($C1612="","",N($F1612)*N($I1612))</f>
        <v/>
      </c>
      <c r="M1612" s="37" t="str">
        <f aca="false">IF(OR($C1612="",N(TOP!$C$12)=0),"",N($J1612)/TOP!$C$12)</f>
        <v/>
      </c>
      <c r="N1612" s="37" t="str">
        <f aca="false">IF(OR($C1612="",N(TOP!$C$13)=0),"",N($K1612)/TOP!$C$13)</f>
        <v/>
      </c>
      <c r="O1612" s="37" t="str">
        <f aca="false">IF(OR($C1612="",N(TOP!$C$14)=0),"",N($L1612)/TOP!$C$14)</f>
        <v/>
      </c>
      <c r="P1612" s="42" t="str">
        <f aca="false">IF($C1612="","",IFERROR(CHOOSE(MATCH(TOP!$C$10,{"【期間A】","【期間B】","【期間C】"},0),N($M1612),N($N1612),N($O1612)),0))</f>
        <v/>
      </c>
    </row>
    <row r="1613" customFormat="false" ht="15" hidden="false" customHeight="false" outlineLevel="0" collapsed="false">
      <c r="B1613" s="12" t="n">
        <v>1608</v>
      </c>
      <c r="C1613" s="36" t="str">
        <f aca="false">IF(②実績CSV_期間A!$M1609="","",②実績CSV_期間A!$M1609&amp;"")</f>
        <v/>
      </c>
      <c r="D1613" s="12" t="str">
        <f aca="false">IF($C1613="","",②実績CSV_期間A!$N1609)</f>
        <v/>
      </c>
      <c r="E1613" s="12" t="str">
        <f aca="false">IF($C1613="","",RIGHT($D1613,1))</f>
        <v/>
      </c>
      <c r="F1613" s="41" t="str">
        <f aca="false">IF($C1613="","",IFERROR(INDEX(サイズ換算マスタ!$C$6:$C$8,MATCH($E1613,サイズ換算マスタ!$B$6:$B$8,0)),1))</f>
        <v/>
      </c>
      <c r="G1613" s="38" t="str">
        <f aca="false">IF($C1613="","",SUMIFS(②実績CSV_期間A!$AA$2:$AA$5001,②実績CSV_期間A!$M$2:$M$5001,$C1613))</f>
        <v/>
      </c>
      <c r="H1613" s="38" t="str">
        <f aca="false">IF($C1613="","",SUMIFS(③実績CSV_期間B!$AA$2:$AA$5001,③実績CSV_期間B!$M$2:$M$5001,$C1613))</f>
        <v/>
      </c>
      <c r="I1613" s="38" t="str">
        <f aca="false">IF($C1613="","",SUMIFS(④実績CSV_期間C!$AA$2:$AA$5001,④実績CSV_期間C!$M$2:$M$5001,$C1613))</f>
        <v/>
      </c>
      <c r="J1613" s="38" t="str">
        <f aca="false">IF($C1613="","",N($F1613)*N($G1613))</f>
        <v/>
      </c>
      <c r="K1613" s="38" t="str">
        <f aca="false">IF($C1613="","",N($F1613)*N($H1613))</f>
        <v/>
      </c>
      <c r="L1613" s="38" t="str">
        <f aca="false">IF($C1613="","",N($F1613)*N($I1613))</f>
        <v/>
      </c>
      <c r="M1613" s="37" t="str">
        <f aca="false">IF(OR($C1613="",N(TOP!$C$12)=0),"",N($J1613)/TOP!$C$12)</f>
        <v/>
      </c>
      <c r="N1613" s="37" t="str">
        <f aca="false">IF(OR($C1613="",N(TOP!$C$13)=0),"",N($K1613)/TOP!$C$13)</f>
        <v/>
      </c>
      <c r="O1613" s="37" t="str">
        <f aca="false">IF(OR($C1613="",N(TOP!$C$14)=0),"",N($L1613)/TOP!$C$14)</f>
        <v/>
      </c>
      <c r="P1613" s="42" t="str">
        <f aca="false">IF($C1613="","",IFERROR(CHOOSE(MATCH(TOP!$C$10,{"【期間A】","【期間B】","【期間C】"},0),N($M1613),N($N1613),N($O1613)),0))</f>
        <v/>
      </c>
    </row>
    <row r="1614" customFormat="false" ht="15" hidden="false" customHeight="false" outlineLevel="0" collapsed="false">
      <c r="B1614" s="12" t="n">
        <v>1609</v>
      </c>
      <c r="C1614" s="36" t="str">
        <f aca="false">IF(②実績CSV_期間A!$M1610="","",②実績CSV_期間A!$M1610&amp;"")</f>
        <v/>
      </c>
      <c r="D1614" s="12" t="str">
        <f aca="false">IF($C1614="","",②実績CSV_期間A!$N1610)</f>
        <v/>
      </c>
      <c r="E1614" s="12" t="str">
        <f aca="false">IF($C1614="","",RIGHT($D1614,1))</f>
        <v/>
      </c>
      <c r="F1614" s="41" t="str">
        <f aca="false">IF($C1614="","",IFERROR(INDEX(サイズ換算マスタ!$C$6:$C$8,MATCH($E1614,サイズ換算マスタ!$B$6:$B$8,0)),1))</f>
        <v/>
      </c>
      <c r="G1614" s="38" t="str">
        <f aca="false">IF($C1614="","",SUMIFS(②実績CSV_期間A!$AA$2:$AA$5001,②実績CSV_期間A!$M$2:$M$5001,$C1614))</f>
        <v/>
      </c>
      <c r="H1614" s="38" t="str">
        <f aca="false">IF($C1614="","",SUMIFS(③実績CSV_期間B!$AA$2:$AA$5001,③実績CSV_期間B!$M$2:$M$5001,$C1614))</f>
        <v/>
      </c>
      <c r="I1614" s="38" t="str">
        <f aca="false">IF($C1614="","",SUMIFS(④実績CSV_期間C!$AA$2:$AA$5001,④実績CSV_期間C!$M$2:$M$5001,$C1614))</f>
        <v/>
      </c>
      <c r="J1614" s="38" t="str">
        <f aca="false">IF($C1614="","",N($F1614)*N($G1614))</f>
        <v/>
      </c>
      <c r="K1614" s="38" t="str">
        <f aca="false">IF($C1614="","",N($F1614)*N($H1614))</f>
        <v/>
      </c>
      <c r="L1614" s="38" t="str">
        <f aca="false">IF($C1614="","",N($F1614)*N($I1614))</f>
        <v/>
      </c>
      <c r="M1614" s="37" t="str">
        <f aca="false">IF(OR($C1614="",N(TOP!$C$12)=0),"",N($J1614)/TOP!$C$12)</f>
        <v/>
      </c>
      <c r="N1614" s="37" t="str">
        <f aca="false">IF(OR($C1614="",N(TOP!$C$13)=0),"",N($K1614)/TOP!$C$13)</f>
        <v/>
      </c>
      <c r="O1614" s="37" t="str">
        <f aca="false">IF(OR($C1614="",N(TOP!$C$14)=0),"",N($L1614)/TOP!$C$14)</f>
        <v/>
      </c>
      <c r="P1614" s="42" t="str">
        <f aca="false">IF($C1614="","",IFERROR(CHOOSE(MATCH(TOP!$C$10,{"【期間A】","【期間B】","【期間C】"},0),N($M1614),N($N1614),N($O1614)),0))</f>
        <v/>
      </c>
    </row>
    <row r="1615" customFormat="false" ht="15" hidden="false" customHeight="false" outlineLevel="0" collapsed="false">
      <c r="B1615" s="12" t="n">
        <v>1610</v>
      </c>
      <c r="C1615" s="36" t="str">
        <f aca="false">IF(②実績CSV_期間A!$M1611="","",②実績CSV_期間A!$M1611&amp;"")</f>
        <v/>
      </c>
      <c r="D1615" s="12" t="str">
        <f aca="false">IF($C1615="","",②実績CSV_期間A!$N1611)</f>
        <v/>
      </c>
      <c r="E1615" s="12" t="str">
        <f aca="false">IF($C1615="","",RIGHT($D1615,1))</f>
        <v/>
      </c>
      <c r="F1615" s="41" t="str">
        <f aca="false">IF($C1615="","",IFERROR(INDEX(サイズ換算マスタ!$C$6:$C$8,MATCH($E1615,サイズ換算マスタ!$B$6:$B$8,0)),1))</f>
        <v/>
      </c>
      <c r="G1615" s="38" t="str">
        <f aca="false">IF($C1615="","",SUMIFS(②実績CSV_期間A!$AA$2:$AA$5001,②実績CSV_期間A!$M$2:$M$5001,$C1615))</f>
        <v/>
      </c>
      <c r="H1615" s="38" t="str">
        <f aca="false">IF($C1615="","",SUMIFS(③実績CSV_期間B!$AA$2:$AA$5001,③実績CSV_期間B!$M$2:$M$5001,$C1615))</f>
        <v/>
      </c>
      <c r="I1615" s="38" t="str">
        <f aca="false">IF($C1615="","",SUMIFS(④実績CSV_期間C!$AA$2:$AA$5001,④実績CSV_期間C!$M$2:$M$5001,$C1615))</f>
        <v/>
      </c>
      <c r="J1615" s="38" t="str">
        <f aca="false">IF($C1615="","",N($F1615)*N($G1615))</f>
        <v/>
      </c>
      <c r="K1615" s="38" t="str">
        <f aca="false">IF($C1615="","",N($F1615)*N($H1615))</f>
        <v/>
      </c>
      <c r="L1615" s="38" t="str">
        <f aca="false">IF($C1615="","",N($F1615)*N($I1615))</f>
        <v/>
      </c>
      <c r="M1615" s="37" t="str">
        <f aca="false">IF(OR($C1615="",N(TOP!$C$12)=0),"",N($J1615)/TOP!$C$12)</f>
        <v/>
      </c>
      <c r="N1615" s="37" t="str">
        <f aca="false">IF(OR($C1615="",N(TOP!$C$13)=0),"",N($K1615)/TOP!$C$13)</f>
        <v/>
      </c>
      <c r="O1615" s="37" t="str">
        <f aca="false">IF(OR($C1615="",N(TOP!$C$14)=0),"",N($L1615)/TOP!$C$14)</f>
        <v/>
      </c>
      <c r="P1615" s="42" t="str">
        <f aca="false">IF($C1615="","",IFERROR(CHOOSE(MATCH(TOP!$C$10,{"【期間A】","【期間B】","【期間C】"},0),N($M1615),N($N1615),N($O1615)),0))</f>
        <v/>
      </c>
    </row>
    <row r="1616" customFormat="false" ht="15" hidden="false" customHeight="false" outlineLevel="0" collapsed="false">
      <c r="B1616" s="12" t="n">
        <v>1611</v>
      </c>
      <c r="C1616" s="36" t="str">
        <f aca="false">IF(②実績CSV_期間A!$M1612="","",②実績CSV_期間A!$M1612&amp;"")</f>
        <v/>
      </c>
      <c r="D1616" s="12" t="str">
        <f aca="false">IF($C1616="","",②実績CSV_期間A!$N1612)</f>
        <v/>
      </c>
      <c r="E1616" s="12" t="str">
        <f aca="false">IF($C1616="","",RIGHT($D1616,1))</f>
        <v/>
      </c>
      <c r="F1616" s="41" t="str">
        <f aca="false">IF($C1616="","",IFERROR(INDEX(サイズ換算マスタ!$C$6:$C$8,MATCH($E1616,サイズ換算マスタ!$B$6:$B$8,0)),1))</f>
        <v/>
      </c>
      <c r="G1616" s="38" t="str">
        <f aca="false">IF($C1616="","",SUMIFS(②実績CSV_期間A!$AA$2:$AA$5001,②実績CSV_期間A!$M$2:$M$5001,$C1616))</f>
        <v/>
      </c>
      <c r="H1616" s="38" t="str">
        <f aca="false">IF($C1616="","",SUMIFS(③実績CSV_期間B!$AA$2:$AA$5001,③実績CSV_期間B!$M$2:$M$5001,$C1616))</f>
        <v/>
      </c>
      <c r="I1616" s="38" t="str">
        <f aca="false">IF($C1616="","",SUMIFS(④実績CSV_期間C!$AA$2:$AA$5001,④実績CSV_期間C!$M$2:$M$5001,$C1616))</f>
        <v/>
      </c>
      <c r="J1616" s="38" t="str">
        <f aca="false">IF($C1616="","",N($F1616)*N($G1616))</f>
        <v/>
      </c>
      <c r="K1616" s="38" t="str">
        <f aca="false">IF($C1616="","",N($F1616)*N($H1616))</f>
        <v/>
      </c>
      <c r="L1616" s="38" t="str">
        <f aca="false">IF($C1616="","",N($F1616)*N($I1616))</f>
        <v/>
      </c>
      <c r="M1616" s="37" t="str">
        <f aca="false">IF(OR($C1616="",N(TOP!$C$12)=0),"",N($J1616)/TOP!$C$12)</f>
        <v/>
      </c>
      <c r="N1616" s="37" t="str">
        <f aca="false">IF(OR($C1616="",N(TOP!$C$13)=0),"",N($K1616)/TOP!$C$13)</f>
        <v/>
      </c>
      <c r="O1616" s="37" t="str">
        <f aca="false">IF(OR($C1616="",N(TOP!$C$14)=0),"",N($L1616)/TOP!$C$14)</f>
        <v/>
      </c>
      <c r="P1616" s="42" t="str">
        <f aca="false">IF($C1616="","",IFERROR(CHOOSE(MATCH(TOP!$C$10,{"【期間A】","【期間B】","【期間C】"},0),N($M1616),N($N1616),N($O1616)),0))</f>
        <v/>
      </c>
    </row>
    <row r="1617" customFormat="false" ht="15" hidden="false" customHeight="false" outlineLevel="0" collapsed="false">
      <c r="B1617" s="12" t="n">
        <v>1612</v>
      </c>
      <c r="C1617" s="36" t="str">
        <f aca="false">IF(②実績CSV_期間A!$M1613="","",②実績CSV_期間A!$M1613&amp;"")</f>
        <v/>
      </c>
      <c r="D1617" s="12" t="str">
        <f aca="false">IF($C1617="","",②実績CSV_期間A!$N1613)</f>
        <v/>
      </c>
      <c r="E1617" s="12" t="str">
        <f aca="false">IF($C1617="","",RIGHT($D1617,1))</f>
        <v/>
      </c>
      <c r="F1617" s="41" t="str">
        <f aca="false">IF($C1617="","",IFERROR(INDEX(サイズ換算マスタ!$C$6:$C$8,MATCH($E1617,サイズ換算マスタ!$B$6:$B$8,0)),1))</f>
        <v/>
      </c>
      <c r="G1617" s="38" t="str">
        <f aca="false">IF($C1617="","",SUMIFS(②実績CSV_期間A!$AA$2:$AA$5001,②実績CSV_期間A!$M$2:$M$5001,$C1617))</f>
        <v/>
      </c>
      <c r="H1617" s="38" t="str">
        <f aca="false">IF($C1617="","",SUMIFS(③実績CSV_期間B!$AA$2:$AA$5001,③実績CSV_期間B!$M$2:$M$5001,$C1617))</f>
        <v/>
      </c>
      <c r="I1617" s="38" t="str">
        <f aca="false">IF($C1617="","",SUMIFS(④実績CSV_期間C!$AA$2:$AA$5001,④実績CSV_期間C!$M$2:$M$5001,$C1617))</f>
        <v/>
      </c>
      <c r="J1617" s="38" t="str">
        <f aca="false">IF($C1617="","",N($F1617)*N($G1617))</f>
        <v/>
      </c>
      <c r="K1617" s="38" t="str">
        <f aca="false">IF($C1617="","",N($F1617)*N($H1617))</f>
        <v/>
      </c>
      <c r="L1617" s="38" t="str">
        <f aca="false">IF($C1617="","",N($F1617)*N($I1617))</f>
        <v/>
      </c>
      <c r="M1617" s="37" t="str">
        <f aca="false">IF(OR($C1617="",N(TOP!$C$12)=0),"",N($J1617)/TOP!$C$12)</f>
        <v/>
      </c>
      <c r="N1617" s="37" t="str">
        <f aca="false">IF(OR($C1617="",N(TOP!$C$13)=0),"",N($K1617)/TOP!$C$13)</f>
        <v/>
      </c>
      <c r="O1617" s="37" t="str">
        <f aca="false">IF(OR($C1617="",N(TOP!$C$14)=0),"",N($L1617)/TOP!$C$14)</f>
        <v/>
      </c>
      <c r="P1617" s="42" t="str">
        <f aca="false">IF($C1617="","",IFERROR(CHOOSE(MATCH(TOP!$C$10,{"【期間A】","【期間B】","【期間C】"},0),N($M1617),N($N1617),N($O1617)),0))</f>
        <v/>
      </c>
    </row>
    <row r="1618" customFormat="false" ht="15" hidden="false" customHeight="false" outlineLevel="0" collapsed="false">
      <c r="B1618" s="12" t="n">
        <v>1613</v>
      </c>
      <c r="C1618" s="36" t="str">
        <f aca="false">IF(②実績CSV_期間A!$M1614="","",②実績CSV_期間A!$M1614&amp;"")</f>
        <v/>
      </c>
      <c r="D1618" s="12" t="str">
        <f aca="false">IF($C1618="","",②実績CSV_期間A!$N1614)</f>
        <v/>
      </c>
      <c r="E1618" s="12" t="str">
        <f aca="false">IF($C1618="","",RIGHT($D1618,1))</f>
        <v/>
      </c>
      <c r="F1618" s="41" t="str">
        <f aca="false">IF($C1618="","",IFERROR(INDEX(サイズ換算マスタ!$C$6:$C$8,MATCH($E1618,サイズ換算マスタ!$B$6:$B$8,0)),1))</f>
        <v/>
      </c>
      <c r="G1618" s="38" t="str">
        <f aca="false">IF($C1618="","",SUMIFS(②実績CSV_期間A!$AA$2:$AA$5001,②実績CSV_期間A!$M$2:$M$5001,$C1618))</f>
        <v/>
      </c>
      <c r="H1618" s="38" t="str">
        <f aca="false">IF($C1618="","",SUMIFS(③実績CSV_期間B!$AA$2:$AA$5001,③実績CSV_期間B!$M$2:$M$5001,$C1618))</f>
        <v/>
      </c>
      <c r="I1618" s="38" t="str">
        <f aca="false">IF($C1618="","",SUMIFS(④実績CSV_期間C!$AA$2:$AA$5001,④実績CSV_期間C!$M$2:$M$5001,$C1618))</f>
        <v/>
      </c>
      <c r="J1618" s="38" t="str">
        <f aca="false">IF($C1618="","",N($F1618)*N($G1618))</f>
        <v/>
      </c>
      <c r="K1618" s="38" t="str">
        <f aca="false">IF($C1618="","",N($F1618)*N($H1618))</f>
        <v/>
      </c>
      <c r="L1618" s="38" t="str">
        <f aca="false">IF($C1618="","",N($F1618)*N($I1618))</f>
        <v/>
      </c>
      <c r="M1618" s="37" t="str">
        <f aca="false">IF(OR($C1618="",N(TOP!$C$12)=0),"",N($J1618)/TOP!$C$12)</f>
        <v/>
      </c>
      <c r="N1618" s="37" t="str">
        <f aca="false">IF(OR($C1618="",N(TOP!$C$13)=0),"",N($K1618)/TOP!$C$13)</f>
        <v/>
      </c>
      <c r="O1618" s="37" t="str">
        <f aca="false">IF(OR($C1618="",N(TOP!$C$14)=0),"",N($L1618)/TOP!$C$14)</f>
        <v/>
      </c>
      <c r="P1618" s="42" t="str">
        <f aca="false">IF($C1618="","",IFERROR(CHOOSE(MATCH(TOP!$C$10,{"【期間A】","【期間B】","【期間C】"},0),N($M1618),N($N1618),N($O1618)),0))</f>
        <v/>
      </c>
    </row>
    <row r="1619" customFormat="false" ht="15" hidden="false" customHeight="false" outlineLevel="0" collapsed="false">
      <c r="B1619" s="12" t="n">
        <v>1614</v>
      </c>
      <c r="C1619" s="36" t="str">
        <f aca="false">IF(②実績CSV_期間A!$M1615="","",②実績CSV_期間A!$M1615&amp;"")</f>
        <v/>
      </c>
      <c r="D1619" s="12" t="str">
        <f aca="false">IF($C1619="","",②実績CSV_期間A!$N1615)</f>
        <v/>
      </c>
      <c r="E1619" s="12" t="str">
        <f aca="false">IF($C1619="","",RIGHT($D1619,1))</f>
        <v/>
      </c>
      <c r="F1619" s="41" t="str">
        <f aca="false">IF($C1619="","",IFERROR(INDEX(サイズ換算マスタ!$C$6:$C$8,MATCH($E1619,サイズ換算マスタ!$B$6:$B$8,0)),1))</f>
        <v/>
      </c>
      <c r="G1619" s="38" t="str">
        <f aca="false">IF($C1619="","",SUMIFS(②実績CSV_期間A!$AA$2:$AA$5001,②実績CSV_期間A!$M$2:$M$5001,$C1619))</f>
        <v/>
      </c>
      <c r="H1619" s="38" t="str">
        <f aca="false">IF($C1619="","",SUMIFS(③実績CSV_期間B!$AA$2:$AA$5001,③実績CSV_期間B!$M$2:$M$5001,$C1619))</f>
        <v/>
      </c>
      <c r="I1619" s="38" t="str">
        <f aca="false">IF($C1619="","",SUMIFS(④実績CSV_期間C!$AA$2:$AA$5001,④実績CSV_期間C!$M$2:$M$5001,$C1619))</f>
        <v/>
      </c>
      <c r="J1619" s="38" t="str">
        <f aca="false">IF($C1619="","",N($F1619)*N($G1619))</f>
        <v/>
      </c>
      <c r="K1619" s="38" t="str">
        <f aca="false">IF($C1619="","",N($F1619)*N($H1619))</f>
        <v/>
      </c>
      <c r="L1619" s="38" t="str">
        <f aca="false">IF($C1619="","",N($F1619)*N($I1619))</f>
        <v/>
      </c>
      <c r="M1619" s="37" t="str">
        <f aca="false">IF(OR($C1619="",N(TOP!$C$12)=0),"",N($J1619)/TOP!$C$12)</f>
        <v/>
      </c>
      <c r="N1619" s="37" t="str">
        <f aca="false">IF(OR($C1619="",N(TOP!$C$13)=0),"",N($K1619)/TOP!$C$13)</f>
        <v/>
      </c>
      <c r="O1619" s="37" t="str">
        <f aca="false">IF(OR($C1619="",N(TOP!$C$14)=0),"",N($L1619)/TOP!$C$14)</f>
        <v/>
      </c>
      <c r="P1619" s="42" t="str">
        <f aca="false">IF($C1619="","",IFERROR(CHOOSE(MATCH(TOP!$C$10,{"【期間A】","【期間B】","【期間C】"},0),N($M1619),N($N1619),N($O1619)),0))</f>
        <v/>
      </c>
    </row>
    <row r="1620" customFormat="false" ht="15" hidden="false" customHeight="false" outlineLevel="0" collapsed="false">
      <c r="B1620" s="12" t="n">
        <v>1615</v>
      </c>
      <c r="C1620" s="36" t="str">
        <f aca="false">IF(②実績CSV_期間A!$M1616="","",②実績CSV_期間A!$M1616&amp;"")</f>
        <v/>
      </c>
      <c r="D1620" s="12" t="str">
        <f aca="false">IF($C1620="","",②実績CSV_期間A!$N1616)</f>
        <v/>
      </c>
      <c r="E1620" s="12" t="str">
        <f aca="false">IF($C1620="","",RIGHT($D1620,1))</f>
        <v/>
      </c>
      <c r="F1620" s="41" t="str">
        <f aca="false">IF($C1620="","",IFERROR(INDEX(サイズ換算マスタ!$C$6:$C$8,MATCH($E1620,サイズ換算マスタ!$B$6:$B$8,0)),1))</f>
        <v/>
      </c>
      <c r="G1620" s="38" t="str">
        <f aca="false">IF($C1620="","",SUMIFS(②実績CSV_期間A!$AA$2:$AA$5001,②実績CSV_期間A!$M$2:$M$5001,$C1620))</f>
        <v/>
      </c>
      <c r="H1620" s="38" t="str">
        <f aca="false">IF($C1620="","",SUMIFS(③実績CSV_期間B!$AA$2:$AA$5001,③実績CSV_期間B!$M$2:$M$5001,$C1620))</f>
        <v/>
      </c>
      <c r="I1620" s="38" t="str">
        <f aca="false">IF($C1620="","",SUMIFS(④実績CSV_期間C!$AA$2:$AA$5001,④実績CSV_期間C!$M$2:$M$5001,$C1620))</f>
        <v/>
      </c>
      <c r="J1620" s="38" t="str">
        <f aca="false">IF($C1620="","",N($F1620)*N($G1620))</f>
        <v/>
      </c>
      <c r="K1620" s="38" t="str">
        <f aca="false">IF($C1620="","",N($F1620)*N($H1620))</f>
        <v/>
      </c>
      <c r="L1620" s="38" t="str">
        <f aca="false">IF($C1620="","",N($F1620)*N($I1620))</f>
        <v/>
      </c>
      <c r="M1620" s="37" t="str">
        <f aca="false">IF(OR($C1620="",N(TOP!$C$12)=0),"",N($J1620)/TOP!$C$12)</f>
        <v/>
      </c>
      <c r="N1620" s="37" t="str">
        <f aca="false">IF(OR($C1620="",N(TOP!$C$13)=0),"",N($K1620)/TOP!$C$13)</f>
        <v/>
      </c>
      <c r="O1620" s="37" t="str">
        <f aca="false">IF(OR($C1620="",N(TOP!$C$14)=0),"",N($L1620)/TOP!$C$14)</f>
        <v/>
      </c>
      <c r="P1620" s="42" t="str">
        <f aca="false">IF($C1620="","",IFERROR(CHOOSE(MATCH(TOP!$C$10,{"【期間A】","【期間B】","【期間C】"},0),N($M1620),N($N1620),N($O1620)),0))</f>
        <v/>
      </c>
    </row>
    <row r="1621" customFormat="false" ht="15" hidden="false" customHeight="false" outlineLevel="0" collapsed="false">
      <c r="B1621" s="12" t="n">
        <v>1616</v>
      </c>
      <c r="C1621" s="36" t="str">
        <f aca="false">IF(②実績CSV_期間A!$M1617="","",②実績CSV_期間A!$M1617&amp;"")</f>
        <v/>
      </c>
      <c r="D1621" s="12" t="str">
        <f aca="false">IF($C1621="","",②実績CSV_期間A!$N1617)</f>
        <v/>
      </c>
      <c r="E1621" s="12" t="str">
        <f aca="false">IF($C1621="","",RIGHT($D1621,1))</f>
        <v/>
      </c>
      <c r="F1621" s="41" t="str">
        <f aca="false">IF($C1621="","",IFERROR(INDEX(サイズ換算マスタ!$C$6:$C$8,MATCH($E1621,サイズ換算マスタ!$B$6:$B$8,0)),1))</f>
        <v/>
      </c>
      <c r="G1621" s="38" t="str">
        <f aca="false">IF($C1621="","",SUMIFS(②実績CSV_期間A!$AA$2:$AA$5001,②実績CSV_期間A!$M$2:$M$5001,$C1621))</f>
        <v/>
      </c>
      <c r="H1621" s="38" t="str">
        <f aca="false">IF($C1621="","",SUMIFS(③実績CSV_期間B!$AA$2:$AA$5001,③実績CSV_期間B!$M$2:$M$5001,$C1621))</f>
        <v/>
      </c>
      <c r="I1621" s="38" t="str">
        <f aca="false">IF($C1621="","",SUMIFS(④実績CSV_期間C!$AA$2:$AA$5001,④実績CSV_期間C!$M$2:$M$5001,$C1621))</f>
        <v/>
      </c>
      <c r="J1621" s="38" t="str">
        <f aca="false">IF($C1621="","",N($F1621)*N($G1621))</f>
        <v/>
      </c>
      <c r="K1621" s="38" t="str">
        <f aca="false">IF($C1621="","",N($F1621)*N($H1621))</f>
        <v/>
      </c>
      <c r="L1621" s="38" t="str">
        <f aca="false">IF($C1621="","",N($F1621)*N($I1621))</f>
        <v/>
      </c>
      <c r="M1621" s="37" t="str">
        <f aca="false">IF(OR($C1621="",N(TOP!$C$12)=0),"",N($J1621)/TOP!$C$12)</f>
        <v/>
      </c>
      <c r="N1621" s="37" t="str">
        <f aca="false">IF(OR($C1621="",N(TOP!$C$13)=0),"",N($K1621)/TOP!$C$13)</f>
        <v/>
      </c>
      <c r="O1621" s="37" t="str">
        <f aca="false">IF(OR($C1621="",N(TOP!$C$14)=0),"",N($L1621)/TOP!$C$14)</f>
        <v/>
      </c>
      <c r="P1621" s="42" t="str">
        <f aca="false">IF($C1621="","",IFERROR(CHOOSE(MATCH(TOP!$C$10,{"【期間A】","【期間B】","【期間C】"},0),N($M1621),N($N1621),N($O1621)),0))</f>
        <v/>
      </c>
    </row>
    <row r="1622" customFormat="false" ht="15" hidden="false" customHeight="false" outlineLevel="0" collapsed="false">
      <c r="B1622" s="12" t="n">
        <v>1617</v>
      </c>
      <c r="C1622" s="36" t="str">
        <f aca="false">IF(②実績CSV_期間A!$M1618="","",②実績CSV_期間A!$M1618&amp;"")</f>
        <v/>
      </c>
      <c r="D1622" s="12" t="str">
        <f aca="false">IF($C1622="","",②実績CSV_期間A!$N1618)</f>
        <v/>
      </c>
      <c r="E1622" s="12" t="str">
        <f aca="false">IF($C1622="","",RIGHT($D1622,1))</f>
        <v/>
      </c>
      <c r="F1622" s="41" t="str">
        <f aca="false">IF($C1622="","",IFERROR(INDEX(サイズ換算マスタ!$C$6:$C$8,MATCH($E1622,サイズ換算マスタ!$B$6:$B$8,0)),1))</f>
        <v/>
      </c>
      <c r="G1622" s="38" t="str">
        <f aca="false">IF($C1622="","",SUMIFS(②実績CSV_期間A!$AA$2:$AA$5001,②実績CSV_期間A!$M$2:$M$5001,$C1622))</f>
        <v/>
      </c>
      <c r="H1622" s="38" t="str">
        <f aca="false">IF($C1622="","",SUMIFS(③実績CSV_期間B!$AA$2:$AA$5001,③実績CSV_期間B!$M$2:$M$5001,$C1622))</f>
        <v/>
      </c>
      <c r="I1622" s="38" t="str">
        <f aca="false">IF($C1622="","",SUMIFS(④実績CSV_期間C!$AA$2:$AA$5001,④実績CSV_期間C!$M$2:$M$5001,$C1622))</f>
        <v/>
      </c>
      <c r="J1622" s="38" t="str">
        <f aca="false">IF($C1622="","",N($F1622)*N($G1622))</f>
        <v/>
      </c>
      <c r="K1622" s="38" t="str">
        <f aca="false">IF($C1622="","",N($F1622)*N($H1622))</f>
        <v/>
      </c>
      <c r="L1622" s="38" t="str">
        <f aca="false">IF($C1622="","",N($F1622)*N($I1622))</f>
        <v/>
      </c>
      <c r="M1622" s="37" t="str">
        <f aca="false">IF(OR($C1622="",N(TOP!$C$12)=0),"",N($J1622)/TOP!$C$12)</f>
        <v/>
      </c>
      <c r="N1622" s="37" t="str">
        <f aca="false">IF(OR($C1622="",N(TOP!$C$13)=0),"",N($K1622)/TOP!$C$13)</f>
        <v/>
      </c>
      <c r="O1622" s="37" t="str">
        <f aca="false">IF(OR($C1622="",N(TOP!$C$14)=0),"",N($L1622)/TOP!$C$14)</f>
        <v/>
      </c>
      <c r="P1622" s="42" t="str">
        <f aca="false">IF($C1622="","",IFERROR(CHOOSE(MATCH(TOP!$C$10,{"【期間A】","【期間B】","【期間C】"},0),N($M1622),N($N1622),N($O1622)),0))</f>
        <v/>
      </c>
    </row>
    <row r="1623" customFormat="false" ht="15" hidden="false" customHeight="false" outlineLevel="0" collapsed="false">
      <c r="B1623" s="12" t="n">
        <v>1618</v>
      </c>
      <c r="C1623" s="36" t="str">
        <f aca="false">IF(②実績CSV_期間A!$M1619="","",②実績CSV_期間A!$M1619&amp;"")</f>
        <v/>
      </c>
      <c r="D1623" s="12" t="str">
        <f aca="false">IF($C1623="","",②実績CSV_期間A!$N1619)</f>
        <v/>
      </c>
      <c r="E1623" s="12" t="str">
        <f aca="false">IF($C1623="","",RIGHT($D1623,1))</f>
        <v/>
      </c>
      <c r="F1623" s="41" t="str">
        <f aca="false">IF($C1623="","",IFERROR(INDEX(サイズ換算マスタ!$C$6:$C$8,MATCH($E1623,サイズ換算マスタ!$B$6:$B$8,0)),1))</f>
        <v/>
      </c>
      <c r="G1623" s="38" t="str">
        <f aca="false">IF($C1623="","",SUMIFS(②実績CSV_期間A!$AA$2:$AA$5001,②実績CSV_期間A!$M$2:$M$5001,$C1623))</f>
        <v/>
      </c>
      <c r="H1623" s="38" t="str">
        <f aca="false">IF($C1623="","",SUMIFS(③実績CSV_期間B!$AA$2:$AA$5001,③実績CSV_期間B!$M$2:$M$5001,$C1623))</f>
        <v/>
      </c>
      <c r="I1623" s="38" t="str">
        <f aca="false">IF($C1623="","",SUMIFS(④実績CSV_期間C!$AA$2:$AA$5001,④実績CSV_期間C!$M$2:$M$5001,$C1623))</f>
        <v/>
      </c>
      <c r="J1623" s="38" t="str">
        <f aca="false">IF($C1623="","",N($F1623)*N($G1623))</f>
        <v/>
      </c>
      <c r="K1623" s="38" t="str">
        <f aca="false">IF($C1623="","",N($F1623)*N($H1623))</f>
        <v/>
      </c>
      <c r="L1623" s="38" t="str">
        <f aca="false">IF($C1623="","",N($F1623)*N($I1623))</f>
        <v/>
      </c>
      <c r="M1623" s="37" t="str">
        <f aca="false">IF(OR($C1623="",N(TOP!$C$12)=0),"",N($J1623)/TOP!$C$12)</f>
        <v/>
      </c>
      <c r="N1623" s="37" t="str">
        <f aca="false">IF(OR($C1623="",N(TOP!$C$13)=0),"",N($K1623)/TOP!$C$13)</f>
        <v/>
      </c>
      <c r="O1623" s="37" t="str">
        <f aca="false">IF(OR($C1623="",N(TOP!$C$14)=0),"",N($L1623)/TOP!$C$14)</f>
        <v/>
      </c>
      <c r="P1623" s="42" t="str">
        <f aca="false">IF($C1623="","",IFERROR(CHOOSE(MATCH(TOP!$C$10,{"【期間A】","【期間B】","【期間C】"},0),N($M1623),N($N1623),N($O1623)),0))</f>
        <v/>
      </c>
    </row>
    <row r="1624" customFormat="false" ht="15" hidden="false" customHeight="false" outlineLevel="0" collapsed="false">
      <c r="B1624" s="12" t="n">
        <v>1619</v>
      </c>
      <c r="C1624" s="36" t="str">
        <f aca="false">IF(②実績CSV_期間A!$M1620="","",②実績CSV_期間A!$M1620&amp;"")</f>
        <v/>
      </c>
      <c r="D1624" s="12" t="str">
        <f aca="false">IF($C1624="","",②実績CSV_期間A!$N1620)</f>
        <v/>
      </c>
      <c r="E1624" s="12" t="str">
        <f aca="false">IF($C1624="","",RIGHT($D1624,1))</f>
        <v/>
      </c>
      <c r="F1624" s="41" t="str">
        <f aca="false">IF($C1624="","",IFERROR(INDEX(サイズ換算マスタ!$C$6:$C$8,MATCH($E1624,サイズ換算マスタ!$B$6:$B$8,0)),1))</f>
        <v/>
      </c>
      <c r="G1624" s="38" t="str">
        <f aca="false">IF($C1624="","",SUMIFS(②実績CSV_期間A!$AA$2:$AA$5001,②実績CSV_期間A!$M$2:$M$5001,$C1624))</f>
        <v/>
      </c>
      <c r="H1624" s="38" t="str">
        <f aca="false">IF($C1624="","",SUMIFS(③実績CSV_期間B!$AA$2:$AA$5001,③実績CSV_期間B!$M$2:$M$5001,$C1624))</f>
        <v/>
      </c>
      <c r="I1624" s="38" t="str">
        <f aca="false">IF($C1624="","",SUMIFS(④実績CSV_期間C!$AA$2:$AA$5001,④実績CSV_期間C!$M$2:$M$5001,$C1624))</f>
        <v/>
      </c>
      <c r="J1624" s="38" t="str">
        <f aca="false">IF($C1624="","",N($F1624)*N($G1624))</f>
        <v/>
      </c>
      <c r="K1624" s="38" t="str">
        <f aca="false">IF($C1624="","",N($F1624)*N($H1624))</f>
        <v/>
      </c>
      <c r="L1624" s="38" t="str">
        <f aca="false">IF($C1624="","",N($F1624)*N($I1624))</f>
        <v/>
      </c>
      <c r="M1624" s="37" t="str">
        <f aca="false">IF(OR($C1624="",N(TOP!$C$12)=0),"",N($J1624)/TOP!$C$12)</f>
        <v/>
      </c>
      <c r="N1624" s="37" t="str">
        <f aca="false">IF(OR($C1624="",N(TOP!$C$13)=0),"",N($K1624)/TOP!$C$13)</f>
        <v/>
      </c>
      <c r="O1624" s="37" t="str">
        <f aca="false">IF(OR($C1624="",N(TOP!$C$14)=0),"",N($L1624)/TOP!$C$14)</f>
        <v/>
      </c>
      <c r="P1624" s="42" t="str">
        <f aca="false">IF($C1624="","",IFERROR(CHOOSE(MATCH(TOP!$C$10,{"【期間A】","【期間B】","【期間C】"},0),N($M1624),N($N1624),N($O1624)),0))</f>
        <v/>
      </c>
    </row>
    <row r="1625" customFormat="false" ht="15" hidden="false" customHeight="false" outlineLevel="0" collapsed="false">
      <c r="B1625" s="12" t="n">
        <v>1620</v>
      </c>
      <c r="C1625" s="36" t="str">
        <f aca="false">IF(②実績CSV_期間A!$M1621="","",②実績CSV_期間A!$M1621&amp;"")</f>
        <v/>
      </c>
      <c r="D1625" s="12" t="str">
        <f aca="false">IF($C1625="","",②実績CSV_期間A!$N1621)</f>
        <v/>
      </c>
      <c r="E1625" s="12" t="str">
        <f aca="false">IF($C1625="","",RIGHT($D1625,1))</f>
        <v/>
      </c>
      <c r="F1625" s="41" t="str">
        <f aca="false">IF($C1625="","",IFERROR(INDEX(サイズ換算マスタ!$C$6:$C$8,MATCH($E1625,サイズ換算マスタ!$B$6:$B$8,0)),1))</f>
        <v/>
      </c>
      <c r="G1625" s="38" t="str">
        <f aca="false">IF($C1625="","",SUMIFS(②実績CSV_期間A!$AA$2:$AA$5001,②実績CSV_期間A!$M$2:$M$5001,$C1625))</f>
        <v/>
      </c>
      <c r="H1625" s="38" t="str">
        <f aca="false">IF($C1625="","",SUMIFS(③実績CSV_期間B!$AA$2:$AA$5001,③実績CSV_期間B!$M$2:$M$5001,$C1625))</f>
        <v/>
      </c>
      <c r="I1625" s="38" t="str">
        <f aca="false">IF($C1625="","",SUMIFS(④実績CSV_期間C!$AA$2:$AA$5001,④実績CSV_期間C!$M$2:$M$5001,$C1625))</f>
        <v/>
      </c>
      <c r="J1625" s="38" t="str">
        <f aca="false">IF($C1625="","",N($F1625)*N($G1625))</f>
        <v/>
      </c>
      <c r="K1625" s="38" t="str">
        <f aca="false">IF($C1625="","",N($F1625)*N($H1625))</f>
        <v/>
      </c>
      <c r="L1625" s="38" t="str">
        <f aca="false">IF($C1625="","",N($F1625)*N($I1625))</f>
        <v/>
      </c>
      <c r="M1625" s="37" t="str">
        <f aca="false">IF(OR($C1625="",N(TOP!$C$12)=0),"",N($J1625)/TOP!$C$12)</f>
        <v/>
      </c>
      <c r="N1625" s="37" t="str">
        <f aca="false">IF(OR($C1625="",N(TOP!$C$13)=0),"",N($K1625)/TOP!$C$13)</f>
        <v/>
      </c>
      <c r="O1625" s="37" t="str">
        <f aca="false">IF(OR($C1625="",N(TOP!$C$14)=0),"",N($L1625)/TOP!$C$14)</f>
        <v/>
      </c>
      <c r="P1625" s="42" t="str">
        <f aca="false">IF($C1625="","",IFERROR(CHOOSE(MATCH(TOP!$C$10,{"【期間A】","【期間B】","【期間C】"},0),N($M1625),N($N1625),N($O1625)),0))</f>
        <v/>
      </c>
    </row>
    <row r="1626" customFormat="false" ht="15" hidden="false" customHeight="false" outlineLevel="0" collapsed="false">
      <c r="B1626" s="12" t="n">
        <v>1621</v>
      </c>
      <c r="C1626" s="36" t="str">
        <f aca="false">IF(②実績CSV_期間A!$M1622="","",②実績CSV_期間A!$M1622&amp;"")</f>
        <v/>
      </c>
      <c r="D1626" s="12" t="str">
        <f aca="false">IF($C1626="","",②実績CSV_期間A!$N1622)</f>
        <v/>
      </c>
      <c r="E1626" s="12" t="str">
        <f aca="false">IF($C1626="","",RIGHT($D1626,1))</f>
        <v/>
      </c>
      <c r="F1626" s="41" t="str">
        <f aca="false">IF($C1626="","",IFERROR(INDEX(サイズ換算マスタ!$C$6:$C$8,MATCH($E1626,サイズ換算マスタ!$B$6:$B$8,0)),1))</f>
        <v/>
      </c>
      <c r="G1626" s="38" t="str">
        <f aca="false">IF($C1626="","",SUMIFS(②実績CSV_期間A!$AA$2:$AA$5001,②実績CSV_期間A!$M$2:$M$5001,$C1626))</f>
        <v/>
      </c>
      <c r="H1626" s="38" t="str">
        <f aca="false">IF($C1626="","",SUMIFS(③実績CSV_期間B!$AA$2:$AA$5001,③実績CSV_期間B!$M$2:$M$5001,$C1626))</f>
        <v/>
      </c>
      <c r="I1626" s="38" t="str">
        <f aca="false">IF($C1626="","",SUMIFS(④実績CSV_期間C!$AA$2:$AA$5001,④実績CSV_期間C!$M$2:$M$5001,$C1626))</f>
        <v/>
      </c>
      <c r="J1626" s="38" t="str">
        <f aca="false">IF($C1626="","",N($F1626)*N($G1626))</f>
        <v/>
      </c>
      <c r="K1626" s="38" t="str">
        <f aca="false">IF($C1626="","",N($F1626)*N($H1626))</f>
        <v/>
      </c>
      <c r="L1626" s="38" t="str">
        <f aca="false">IF($C1626="","",N($F1626)*N($I1626))</f>
        <v/>
      </c>
      <c r="M1626" s="37" t="str">
        <f aca="false">IF(OR($C1626="",N(TOP!$C$12)=0),"",N($J1626)/TOP!$C$12)</f>
        <v/>
      </c>
      <c r="N1626" s="37" t="str">
        <f aca="false">IF(OR($C1626="",N(TOP!$C$13)=0),"",N($K1626)/TOP!$C$13)</f>
        <v/>
      </c>
      <c r="O1626" s="37" t="str">
        <f aca="false">IF(OR($C1626="",N(TOP!$C$14)=0),"",N($L1626)/TOP!$C$14)</f>
        <v/>
      </c>
      <c r="P1626" s="42" t="str">
        <f aca="false">IF($C1626="","",IFERROR(CHOOSE(MATCH(TOP!$C$10,{"【期間A】","【期間B】","【期間C】"},0),N($M1626),N($N1626),N($O1626)),0))</f>
        <v/>
      </c>
    </row>
    <row r="1627" customFormat="false" ht="15" hidden="false" customHeight="false" outlineLevel="0" collapsed="false">
      <c r="B1627" s="12" t="n">
        <v>1622</v>
      </c>
      <c r="C1627" s="36" t="str">
        <f aca="false">IF(②実績CSV_期間A!$M1623="","",②実績CSV_期間A!$M1623&amp;"")</f>
        <v/>
      </c>
      <c r="D1627" s="12" t="str">
        <f aca="false">IF($C1627="","",②実績CSV_期間A!$N1623)</f>
        <v/>
      </c>
      <c r="E1627" s="12" t="str">
        <f aca="false">IF($C1627="","",RIGHT($D1627,1))</f>
        <v/>
      </c>
      <c r="F1627" s="41" t="str">
        <f aca="false">IF($C1627="","",IFERROR(INDEX(サイズ換算マスタ!$C$6:$C$8,MATCH($E1627,サイズ換算マスタ!$B$6:$B$8,0)),1))</f>
        <v/>
      </c>
      <c r="G1627" s="38" t="str">
        <f aca="false">IF($C1627="","",SUMIFS(②実績CSV_期間A!$AA$2:$AA$5001,②実績CSV_期間A!$M$2:$M$5001,$C1627))</f>
        <v/>
      </c>
      <c r="H1627" s="38" t="str">
        <f aca="false">IF($C1627="","",SUMIFS(③実績CSV_期間B!$AA$2:$AA$5001,③実績CSV_期間B!$M$2:$M$5001,$C1627))</f>
        <v/>
      </c>
      <c r="I1627" s="38" t="str">
        <f aca="false">IF($C1627="","",SUMIFS(④実績CSV_期間C!$AA$2:$AA$5001,④実績CSV_期間C!$M$2:$M$5001,$C1627))</f>
        <v/>
      </c>
      <c r="J1627" s="38" t="str">
        <f aca="false">IF($C1627="","",N($F1627)*N($G1627))</f>
        <v/>
      </c>
      <c r="K1627" s="38" t="str">
        <f aca="false">IF($C1627="","",N($F1627)*N($H1627))</f>
        <v/>
      </c>
      <c r="L1627" s="38" t="str">
        <f aca="false">IF($C1627="","",N($F1627)*N($I1627))</f>
        <v/>
      </c>
      <c r="M1627" s="37" t="str">
        <f aca="false">IF(OR($C1627="",N(TOP!$C$12)=0),"",N($J1627)/TOP!$C$12)</f>
        <v/>
      </c>
      <c r="N1627" s="37" t="str">
        <f aca="false">IF(OR($C1627="",N(TOP!$C$13)=0),"",N($K1627)/TOP!$C$13)</f>
        <v/>
      </c>
      <c r="O1627" s="37" t="str">
        <f aca="false">IF(OR($C1627="",N(TOP!$C$14)=0),"",N($L1627)/TOP!$C$14)</f>
        <v/>
      </c>
      <c r="P1627" s="42" t="str">
        <f aca="false">IF($C1627="","",IFERROR(CHOOSE(MATCH(TOP!$C$10,{"【期間A】","【期間B】","【期間C】"},0),N($M1627),N($N1627),N($O1627)),0))</f>
        <v/>
      </c>
    </row>
    <row r="1628" customFormat="false" ht="15" hidden="false" customHeight="false" outlineLevel="0" collapsed="false">
      <c r="B1628" s="12" t="n">
        <v>1623</v>
      </c>
      <c r="C1628" s="36" t="str">
        <f aca="false">IF(②実績CSV_期間A!$M1624="","",②実績CSV_期間A!$M1624&amp;"")</f>
        <v/>
      </c>
      <c r="D1628" s="12" t="str">
        <f aca="false">IF($C1628="","",②実績CSV_期間A!$N1624)</f>
        <v/>
      </c>
      <c r="E1628" s="12" t="str">
        <f aca="false">IF($C1628="","",RIGHT($D1628,1))</f>
        <v/>
      </c>
      <c r="F1628" s="41" t="str">
        <f aca="false">IF($C1628="","",IFERROR(INDEX(サイズ換算マスタ!$C$6:$C$8,MATCH($E1628,サイズ換算マスタ!$B$6:$B$8,0)),1))</f>
        <v/>
      </c>
      <c r="G1628" s="38" t="str">
        <f aca="false">IF($C1628="","",SUMIFS(②実績CSV_期間A!$AA$2:$AA$5001,②実績CSV_期間A!$M$2:$M$5001,$C1628))</f>
        <v/>
      </c>
      <c r="H1628" s="38" t="str">
        <f aca="false">IF($C1628="","",SUMIFS(③実績CSV_期間B!$AA$2:$AA$5001,③実績CSV_期間B!$M$2:$M$5001,$C1628))</f>
        <v/>
      </c>
      <c r="I1628" s="38" t="str">
        <f aca="false">IF($C1628="","",SUMIFS(④実績CSV_期間C!$AA$2:$AA$5001,④実績CSV_期間C!$M$2:$M$5001,$C1628))</f>
        <v/>
      </c>
      <c r="J1628" s="38" t="str">
        <f aca="false">IF($C1628="","",N($F1628)*N($G1628))</f>
        <v/>
      </c>
      <c r="K1628" s="38" t="str">
        <f aca="false">IF($C1628="","",N($F1628)*N($H1628))</f>
        <v/>
      </c>
      <c r="L1628" s="38" t="str">
        <f aca="false">IF($C1628="","",N($F1628)*N($I1628))</f>
        <v/>
      </c>
      <c r="M1628" s="37" t="str">
        <f aca="false">IF(OR($C1628="",N(TOP!$C$12)=0),"",N($J1628)/TOP!$C$12)</f>
        <v/>
      </c>
      <c r="N1628" s="37" t="str">
        <f aca="false">IF(OR($C1628="",N(TOP!$C$13)=0),"",N($K1628)/TOP!$C$13)</f>
        <v/>
      </c>
      <c r="O1628" s="37" t="str">
        <f aca="false">IF(OR($C1628="",N(TOP!$C$14)=0),"",N($L1628)/TOP!$C$14)</f>
        <v/>
      </c>
      <c r="P1628" s="42" t="str">
        <f aca="false">IF($C1628="","",IFERROR(CHOOSE(MATCH(TOP!$C$10,{"【期間A】","【期間B】","【期間C】"},0),N($M1628),N($N1628),N($O1628)),0))</f>
        <v/>
      </c>
    </row>
    <row r="1629" customFormat="false" ht="15" hidden="false" customHeight="false" outlineLevel="0" collapsed="false">
      <c r="B1629" s="12" t="n">
        <v>1624</v>
      </c>
      <c r="C1629" s="36" t="str">
        <f aca="false">IF(②実績CSV_期間A!$M1625="","",②実績CSV_期間A!$M1625&amp;"")</f>
        <v/>
      </c>
      <c r="D1629" s="12" t="str">
        <f aca="false">IF($C1629="","",②実績CSV_期間A!$N1625)</f>
        <v/>
      </c>
      <c r="E1629" s="12" t="str">
        <f aca="false">IF($C1629="","",RIGHT($D1629,1))</f>
        <v/>
      </c>
      <c r="F1629" s="41" t="str">
        <f aca="false">IF($C1629="","",IFERROR(INDEX(サイズ換算マスタ!$C$6:$C$8,MATCH($E1629,サイズ換算マスタ!$B$6:$B$8,0)),1))</f>
        <v/>
      </c>
      <c r="G1629" s="38" t="str">
        <f aca="false">IF($C1629="","",SUMIFS(②実績CSV_期間A!$AA$2:$AA$5001,②実績CSV_期間A!$M$2:$M$5001,$C1629))</f>
        <v/>
      </c>
      <c r="H1629" s="38" t="str">
        <f aca="false">IF($C1629="","",SUMIFS(③実績CSV_期間B!$AA$2:$AA$5001,③実績CSV_期間B!$M$2:$M$5001,$C1629))</f>
        <v/>
      </c>
      <c r="I1629" s="38" t="str">
        <f aca="false">IF($C1629="","",SUMIFS(④実績CSV_期間C!$AA$2:$AA$5001,④実績CSV_期間C!$M$2:$M$5001,$C1629))</f>
        <v/>
      </c>
      <c r="J1629" s="38" t="str">
        <f aca="false">IF($C1629="","",N($F1629)*N($G1629))</f>
        <v/>
      </c>
      <c r="K1629" s="38" t="str">
        <f aca="false">IF($C1629="","",N($F1629)*N($H1629))</f>
        <v/>
      </c>
      <c r="L1629" s="38" t="str">
        <f aca="false">IF($C1629="","",N($F1629)*N($I1629))</f>
        <v/>
      </c>
      <c r="M1629" s="37" t="str">
        <f aca="false">IF(OR($C1629="",N(TOP!$C$12)=0),"",N($J1629)/TOP!$C$12)</f>
        <v/>
      </c>
      <c r="N1629" s="37" t="str">
        <f aca="false">IF(OR($C1629="",N(TOP!$C$13)=0),"",N($K1629)/TOP!$C$13)</f>
        <v/>
      </c>
      <c r="O1629" s="37" t="str">
        <f aca="false">IF(OR($C1629="",N(TOP!$C$14)=0),"",N($L1629)/TOP!$C$14)</f>
        <v/>
      </c>
      <c r="P1629" s="42" t="str">
        <f aca="false">IF($C1629="","",IFERROR(CHOOSE(MATCH(TOP!$C$10,{"【期間A】","【期間B】","【期間C】"},0),N($M1629),N($N1629),N($O1629)),0))</f>
        <v/>
      </c>
    </row>
    <row r="1630" customFormat="false" ht="15" hidden="false" customHeight="false" outlineLevel="0" collapsed="false">
      <c r="B1630" s="12" t="n">
        <v>1625</v>
      </c>
      <c r="C1630" s="36" t="str">
        <f aca="false">IF(②実績CSV_期間A!$M1626="","",②実績CSV_期間A!$M1626&amp;"")</f>
        <v/>
      </c>
      <c r="D1630" s="12" t="str">
        <f aca="false">IF($C1630="","",②実績CSV_期間A!$N1626)</f>
        <v/>
      </c>
      <c r="E1630" s="12" t="str">
        <f aca="false">IF($C1630="","",RIGHT($D1630,1))</f>
        <v/>
      </c>
      <c r="F1630" s="41" t="str">
        <f aca="false">IF($C1630="","",IFERROR(INDEX(サイズ換算マスタ!$C$6:$C$8,MATCH($E1630,サイズ換算マスタ!$B$6:$B$8,0)),1))</f>
        <v/>
      </c>
      <c r="G1630" s="38" t="str">
        <f aca="false">IF($C1630="","",SUMIFS(②実績CSV_期間A!$AA$2:$AA$5001,②実績CSV_期間A!$M$2:$M$5001,$C1630))</f>
        <v/>
      </c>
      <c r="H1630" s="38" t="str">
        <f aca="false">IF($C1630="","",SUMIFS(③実績CSV_期間B!$AA$2:$AA$5001,③実績CSV_期間B!$M$2:$M$5001,$C1630))</f>
        <v/>
      </c>
      <c r="I1630" s="38" t="str">
        <f aca="false">IF($C1630="","",SUMIFS(④実績CSV_期間C!$AA$2:$AA$5001,④実績CSV_期間C!$M$2:$M$5001,$C1630))</f>
        <v/>
      </c>
      <c r="J1630" s="38" t="str">
        <f aca="false">IF($C1630="","",N($F1630)*N($G1630))</f>
        <v/>
      </c>
      <c r="K1630" s="38" t="str">
        <f aca="false">IF($C1630="","",N($F1630)*N($H1630))</f>
        <v/>
      </c>
      <c r="L1630" s="38" t="str">
        <f aca="false">IF($C1630="","",N($F1630)*N($I1630))</f>
        <v/>
      </c>
      <c r="M1630" s="37" t="str">
        <f aca="false">IF(OR($C1630="",N(TOP!$C$12)=0),"",N($J1630)/TOP!$C$12)</f>
        <v/>
      </c>
      <c r="N1630" s="37" t="str">
        <f aca="false">IF(OR($C1630="",N(TOP!$C$13)=0),"",N($K1630)/TOP!$C$13)</f>
        <v/>
      </c>
      <c r="O1630" s="37" t="str">
        <f aca="false">IF(OR($C1630="",N(TOP!$C$14)=0),"",N($L1630)/TOP!$C$14)</f>
        <v/>
      </c>
      <c r="P1630" s="42" t="str">
        <f aca="false">IF($C1630="","",IFERROR(CHOOSE(MATCH(TOP!$C$10,{"【期間A】","【期間B】","【期間C】"},0),N($M1630),N($N1630),N($O1630)),0))</f>
        <v/>
      </c>
    </row>
    <row r="1631" customFormat="false" ht="15" hidden="false" customHeight="false" outlineLevel="0" collapsed="false">
      <c r="B1631" s="12" t="n">
        <v>1626</v>
      </c>
      <c r="C1631" s="36" t="str">
        <f aca="false">IF(②実績CSV_期間A!$M1627="","",②実績CSV_期間A!$M1627&amp;"")</f>
        <v/>
      </c>
      <c r="D1631" s="12" t="str">
        <f aca="false">IF($C1631="","",②実績CSV_期間A!$N1627)</f>
        <v/>
      </c>
      <c r="E1631" s="12" t="str">
        <f aca="false">IF($C1631="","",RIGHT($D1631,1))</f>
        <v/>
      </c>
      <c r="F1631" s="41" t="str">
        <f aca="false">IF($C1631="","",IFERROR(INDEX(サイズ換算マスタ!$C$6:$C$8,MATCH($E1631,サイズ換算マスタ!$B$6:$B$8,0)),1))</f>
        <v/>
      </c>
      <c r="G1631" s="38" t="str">
        <f aca="false">IF($C1631="","",SUMIFS(②実績CSV_期間A!$AA$2:$AA$5001,②実績CSV_期間A!$M$2:$M$5001,$C1631))</f>
        <v/>
      </c>
      <c r="H1631" s="38" t="str">
        <f aca="false">IF($C1631="","",SUMIFS(③実績CSV_期間B!$AA$2:$AA$5001,③実績CSV_期間B!$M$2:$M$5001,$C1631))</f>
        <v/>
      </c>
      <c r="I1631" s="38" t="str">
        <f aca="false">IF($C1631="","",SUMIFS(④実績CSV_期間C!$AA$2:$AA$5001,④実績CSV_期間C!$M$2:$M$5001,$C1631))</f>
        <v/>
      </c>
      <c r="J1631" s="38" t="str">
        <f aca="false">IF($C1631="","",N($F1631)*N($G1631))</f>
        <v/>
      </c>
      <c r="K1631" s="38" t="str">
        <f aca="false">IF($C1631="","",N($F1631)*N($H1631))</f>
        <v/>
      </c>
      <c r="L1631" s="38" t="str">
        <f aca="false">IF($C1631="","",N($F1631)*N($I1631))</f>
        <v/>
      </c>
      <c r="M1631" s="37" t="str">
        <f aca="false">IF(OR($C1631="",N(TOP!$C$12)=0),"",N($J1631)/TOP!$C$12)</f>
        <v/>
      </c>
      <c r="N1631" s="37" t="str">
        <f aca="false">IF(OR($C1631="",N(TOP!$C$13)=0),"",N($K1631)/TOP!$C$13)</f>
        <v/>
      </c>
      <c r="O1631" s="37" t="str">
        <f aca="false">IF(OR($C1631="",N(TOP!$C$14)=0),"",N($L1631)/TOP!$C$14)</f>
        <v/>
      </c>
      <c r="P1631" s="42" t="str">
        <f aca="false">IF($C1631="","",IFERROR(CHOOSE(MATCH(TOP!$C$10,{"【期間A】","【期間B】","【期間C】"},0),N($M1631),N($N1631),N($O1631)),0))</f>
        <v/>
      </c>
    </row>
    <row r="1632" customFormat="false" ht="15" hidden="false" customHeight="false" outlineLevel="0" collapsed="false">
      <c r="B1632" s="12" t="n">
        <v>1627</v>
      </c>
      <c r="C1632" s="36" t="str">
        <f aca="false">IF(②実績CSV_期間A!$M1628="","",②実績CSV_期間A!$M1628&amp;"")</f>
        <v/>
      </c>
      <c r="D1632" s="12" t="str">
        <f aca="false">IF($C1632="","",②実績CSV_期間A!$N1628)</f>
        <v/>
      </c>
      <c r="E1632" s="12" t="str">
        <f aca="false">IF($C1632="","",RIGHT($D1632,1))</f>
        <v/>
      </c>
      <c r="F1632" s="41" t="str">
        <f aca="false">IF($C1632="","",IFERROR(INDEX(サイズ換算マスタ!$C$6:$C$8,MATCH($E1632,サイズ換算マスタ!$B$6:$B$8,0)),1))</f>
        <v/>
      </c>
      <c r="G1632" s="38" t="str">
        <f aca="false">IF($C1632="","",SUMIFS(②実績CSV_期間A!$AA$2:$AA$5001,②実績CSV_期間A!$M$2:$M$5001,$C1632))</f>
        <v/>
      </c>
      <c r="H1632" s="38" t="str">
        <f aca="false">IF($C1632="","",SUMIFS(③実績CSV_期間B!$AA$2:$AA$5001,③実績CSV_期間B!$M$2:$M$5001,$C1632))</f>
        <v/>
      </c>
      <c r="I1632" s="38" t="str">
        <f aca="false">IF($C1632="","",SUMIFS(④実績CSV_期間C!$AA$2:$AA$5001,④実績CSV_期間C!$M$2:$M$5001,$C1632))</f>
        <v/>
      </c>
      <c r="J1632" s="38" t="str">
        <f aca="false">IF($C1632="","",N($F1632)*N($G1632))</f>
        <v/>
      </c>
      <c r="K1632" s="38" t="str">
        <f aca="false">IF($C1632="","",N($F1632)*N($H1632))</f>
        <v/>
      </c>
      <c r="L1632" s="38" t="str">
        <f aca="false">IF($C1632="","",N($F1632)*N($I1632))</f>
        <v/>
      </c>
      <c r="M1632" s="37" t="str">
        <f aca="false">IF(OR($C1632="",N(TOP!$C$12)=0),"",N($J1632)/TOP!$C$12)</f>
        <v/>
      </c>
      <c r="N1632" s="37" t="str">
        <f aca="false">IF(OR($C1632="",N(TOP!$C$13)=0),"",N($K1632)/TOP!$C$13)</f>
        <v/>
      </c>
      <c r="O1632" s="37" t="str">
        <f aca="false">IF(OR($C1632="",N(TOP!$C$14)=0),"",N($L1632)/TOP!$C$14)</f>
        <v/>
      </c>
      <c r="P1632" s="42" t="str">
        <f aca="false">IF($C1632="","",IFERROR(CHOOSE(MATCH(TOP!$C$10,{"【期間A】","【期間B】","【期間C】"},0),N($M1632),N($N1632),N($O1632)),0))</f>
        <v/>
      </c>
    </row>
    <row r="1633" customFormat="false" ht="15" hidden="false" customHeight="false" outlineLevel="0" collapsed="false">
      <c r="B1633" s="12" t="n">
        <v>1628</v>
      </c>
      <c r="C1633" s="36" t="str">
        <f aca="false">IF(②実績CSV_期間A!$M1629="","",②実績CSV_期間A!$M1629&amp;"")</f>
        <v/>
      </c>
      <c r="D1633" s="12" t="str">
        <f aca="false">IF($C1633="","",②実績CSV_期間A!$N1629)</f>
        <v/>
      </c>
      <c r="E1633" s="12" t="str">
        <f aca="false">IF($C1633="","",RIGHT($D1633,1))</f>
        <v/>
      </c>
      <c r="F1633" s="41" t="str">
        <f aca="false">IF($C1633="","",IFERROR(INDEX(サイズ換算マスタ!$C$6:$C$8,MATCH($E1633,サイズ換算マスタ!$B$6:$B$8,0)),1))</f>
        <v/>
      </c>
      <c r="G1633" s="38" t="str">
        <f aca="false">IF($C1633="","",SUMIFS(②実績CSV_期間A!$AA$2:$AA$5001,②実績CSV_期間A!$M$2:$M$5001,$C1633))</f>
        <v/>
      </c>
      <c r="H1633" s="38" t="str">
        <f aca="false">IF($C1633="","",SUMIFS(③実績CSV_期間B!$AA$2:$AA$5001,③実績CSV_期間B!$M$2:$M$5001,$C1633))</f>
        <v/>
      </c>
      <c r="I1633" s="38" t="str">
        <f aca="false">IF($C1633="","",SUMIFS(④実績CSV_期間C!$AA$2:$AA$5001,④実績CSV_期間C!$M$2:$M$5001,$C1633))</f>
        <v/>
      </c>
      <c r="J1633" s="38" t="str">
        <f aca="false">IF($C1633="","",N($F1633)*N($G1633))</f>
        <v/>
      </c>
      <c r="K1633" s="38" t="str">
        <f aca="false">IF($C1633="","",N($F1633)*N($H1633))</f>
        <v/>
      </c>
      <c r="L1633" s="38" t="str">
        <f aca="false">IF($C1633="","",N($F1633)*N($I1633))</f>
        <v/>
      </c>
      <c r="M1633" s="37" t="str">
        <f aca="false">IF(OR($C1633="",N(TOP!$C$12)=0),"",N($J1633)/TOP!$C$12)</f>
        <v/>
      </c>
      <c r="N1633" s="37" t="str">
        <f aca="false">IF(OR($C1633="",N(TOP!$C$13)=0),"",N($K1633)/TOP!$C$13)</f>
        <v/>
      </c>
      <c r="O1633" s="37" t="str">
        <f aca="false">IF(OR($C1633="",N(TOP!$C$14)=0),"",N($L1633)/TOP!$C$14)</f>
        <v/>
      </c>
      <c r="P1633" s="42" t="str">
        <f aca="false">IF($C1633="","",IFERROR(CHOOSE(MATCH(TOP!$C$10,{"【期間A】","【期間B】","【期間C】"},0),N($M1633),N($N1633),N($O1633)),0))</f>
        <v/>
      </c>
    </row>
    <row r="1634" customFormat="false" ht="15" hidden="false" customHeight="false" outlineLevel="0" collapsed="false">
      <c r="B1634" s="12" t="n">
        <v>1629</v>
      </c>
      <c r="C1634" s="36" t="str">
        <f aca="false">IF(②実績CSV_期間A!$M1630="","",②実績CSV_期間A!$M1630&amp;"")</f>
        <v/>
      </c>
      <c r="D1634" s="12" t="str">
        <f aca="false">IF($C1634="","",②実績CSV_期間A!$N1630)</f>
        <v/>
      </c>
      <c r="E1634" s="12" t="str">
        <f aca="false">IF($C1634="","",RIGHT($D1634,1))</f>
        <v/>
      </c>
      <c r="F1634" s="41" t="str">
        <f aca="false">IF($C1634="","",IFERROR(INDEX(サイズ換算マスタ!$C$6:$C$8,MATCH($E1634,サイズ換算マスタ!$B$6:$B$8,0)),1))</f>
        <v/>
      </c>
      <c r="G1634" s="38" t="str">
        <f aca="false">IF($C1634="","",SUMIFS(②実績CSV_期間A!$AA$2:$AA$5001,②実績CSV_期間A!$M$2:$M$5001,$C1634))</f>
        <v/>
      </c>
      <c r="H1634" s="38" t="str">
        <f aca="false">IF($C1634="","",SUMIFS(③実績CSV_期間B!$AA$2:$AA$5001,③実績CSV_期間B!$M$2:$M$5001,$C1634))</f>
        <v/>
      </c>
      <c r="I1634" s="38" t="str">
        <f aca="false">IF($C1634="","",SUMIFS(④実績CSV_期間C!$AA$2:$AA$5001,④実績CSV_期間C!$M$2:$M$5001,$C1634))</f>
        <v/>
      </c>
      <c r="J1634" s="38" t="str">
        <f aca="false">IF($C1634="","",N($F1634)*N($G1634))</f>
        <v/>
      </c>
      <c r="K1634" s="38" t="str">
        <f aca="false">IF($C1634="","",N($F1634)*N($H1634))</f>
        <v/>
      </c>
      <c r="L1634" s="38" t="str">
        <f aca="false">IF($C1634="","",N($F1634)*N($I1634))</f>
        <v/>
      </c>
      <c r="M1634" s="37" t="str">
        <f aca="false">IF(OR($C1634="",N(TOP!$C$12)=0),"",N($J1634)/TOP!$C$12)</f>
        <v/>
      </c>
      <c r="N1634" s="37" t="str">
        <f aca="false">IF(OR($C1634="",N(TOP!$C$13)=0),"",N($K1634)/TOP!$C$13)</f>
        <v/>
      </c>
      <c r="O1634" s="37" t="str">
        <f aca="false">IF(OR($C1634="",N(TOP!$C$14)=0),"",N($L1634)/TOP!$C$14)</f>
        <v/>
      </c>
      <c r="P1634" s="42" t="str">
        <f aca="false">IF($C1634="","",IFERROR(CHOOSE(MATCH(TOP!$C$10,{"【期間A】","【期間B】","【期間C】"},0),N($M1634),N($N1634),N($O1634)),0))</f>
        <v/>
      </c>
    </row>
    <row r="1635" customFormat="false" ht="15" hidden="false" customHeight="false" outlineLevel="0" collapsed="false">
      <c r="B1635" s="12" t="n">
        <v>1630</v>
      </c>
      <c r="C1635" s="36" t="str">
        <f aca="false">IF(②実績CSV_期間A!$M1631="","",②実績CSV_期間A!$M1631&amp;"")</f>
        <v/>
      </c>
      <c r="D1635" s="12" t="str">
        <f aca="false">IF($C1635="","",②実績CSV_期間A!$N1631)</f>
        <v/>
      </c>
      <c r="E1635" s="12" t="str">
        <f aca="false">IF($C1635="","",RIGHT($D1635,1))</f>
        <v/>
      </c>
      <c r="F1635" s="41" t="str">
        <f aca="false">IF($C1635="","",IFERROR(INDEX(サイズ換算マスタ!$C$6:$C$8,MATCH($E1635,サイズ換算マスタ!$B$6:$B$8,0)),1))</f>
        <v/>
      </c>
      <c r="G1635" s="38" t="str">
        <f aca="false">IF($C1635="","",SUMIFS(②実績CSV_期間A!$AA$2:$AA$5001,②実績CSV_期間A!$M$2:$M$5001,$C1635))</f>
        <v/>
      </c>
      <c r="H1635" s="38" t="str">
        <f aca="false">IF($C1635="","",SUMIFS(③実績CSV_期間B!$AA$2:$AA$5001,③実績CSV_期間B!$M$2:$M$5001,$C1635))</f>
        <v/>
      </c>
      <c r="I1635" s="38" t="str">
        <f aca="false">IF($C1635="","",SUMIFS(④実績CSV_期間C!$AA$2:$AA$5001,④実績CSV_期間C!$M$2:$M$5001,$C1635))</f>
        <v/>
      </c>
      <c r="J1635" s="38" t="str">
        <f aca="false">IF($C1635="","",N($F1635)*N($G1635))</f>
        <v/>
      </c>
      <c r="K1635" s="38" t="str">
        <f aca="false">IF($C1635="","",N($F1635)*N($H1635))</f>
        <v/>
      </c>
      <c r="L1635" s="38" t="str">
        <f aca="false">IF($C1635="","",N($F1635)*N($I1635))</f>
        <v/>
      </c>
      <c r="M1635" s="37" t="str">
        <f aca="false">IF(OR($C1635="",N(TOP!$C$12)=0),"",N($J1635)/TOP!$C$12)</f>
        <v/>
      </c>
      <c r="N1635" s="37" t="str">
        <f aca="false">IF(OR($C1635="",N(TOP!$C$13)=0),"",N($K1635)/TOP!$C$13)</f>
        <v/>
      </c>
      <c r="O1635" s="37" t="str">
        <f aca="false">IF(OR($C1635="",N(TOP!$C$14)=0),"",N($L1635)/TOP!$C$14)</f>
        <v/>
      </c>
      <c r="P1635" s="42" t="str">
        <f aca="false">IF($C1635="","",IFERROR(CHOOSE(MATCH(TOP!$C$10,{"【期間A】","【期間B】","【期間C】"},0),N($M1635),N($N1635),N($O1635)),0))</f>
        <v/>
      </c>
    </row>
    <row r="1636" customFormat="false" ht="15" hidden="false" customHeight="false" outlineLevel="0" collapsed="false">
      <c r="B1636" s="12" t="n">
        <v>1631</v>
      </c>
      <c r="C1636" s="36" t="str">
        <f aca="false">IF(②実績CSV_期間A!$M1632="","",②実績CSV_期間A!$M1632&amp;"")</f>
        <v/>
      </c>
      <c r="D1636" s="12" t="str">
        <f aca="false">IF($C1636="","",②実績CSV_期間A!$N1632)</f>
        <v/>
      </c>
      <c r="E1636" s="12" t="str">
        <f aca="false">IF($C1636="","",RIGHT($D1636,1))</f>
        <v/>
      </c>
      <c r="F1636" s="41" t="str">
        <f aca="false">IF($C1636="","",IFERROR(INDEX(サイズ換算マスタ!$C$6:$C$8,MATCH($E1636,サイズ換算マスタ!$B$6:$B$8,0)),1))</f>
        <v/>
      </c>
      <c r="G1636" s="38" t="str">
        <f aca="false">IF($C1636="","",SUMIFS(②実績CSV_期間A!$AA$2:$AA$5001,②実績CSV_期間A!$M$2:$M$5001,$C1636))</f>
        <v/>
      </c>
      <c r="H1636" s="38" t="str">
        <f aca="false">IF($C1636="","",SUMIFS(③実績CSV_期間B!$AA$2:$AA$5001,③実績CSV_期間B!$M$2:$M$5001,$C1636))</f>
        <v/>
      </c>
      <c r="I1636" s="38" t="str">
        <f aca="false">IF($C1636="","",SUMIFS(④実績CSV_期間C!$AA$2:$AA$5001,④実績CSV_期間C!$M$2:$M$5001,$C1636))</f>
        <v/>
      </c>
      <c r="J1636" s="38" t="str">
        <f aca="false">IF($C1636="","",N($F1636)*N($G1636))</f>
        <v/>
      </c>
      <c r="K1636" s="38" t="str">
        <f aca="false">IF($C1636="","",N($F1636)*N($H1636))</f>
        <v/>
      </c>
      <c r="L1636" s="38" t="str">
        <f aca="false">IF($C1636="","",N($F1636)*N($I1636))</f>
        <v/>
      </c>
      <c r="M1636" s="37" t="str">
        <f aca="false">IF(OR($C1636="",N(TOP!$C$12)=0),"",N($J1636)/TOP!$C$12)</f>
        <v/>
      </c>
      <c r="N1636" s="37" t="str">
        <f aca="false">IF(OR($C1636="",N(TOP!$C$13)=0),"",N($K1636)/TOP!$C$13)</f>
        <v/>
      </c>
      <c r="O1636" s="37" t="str">
        <f aca="false">IF(OR($C1636="",N(TOP!$C$14)=0),"",N($L1636)/TOP!$C$14)</f>
        <v/>
      </c>
      <c r="P1636" s="42" t="str">
        <f aca="false">IF($C1636="","",IFERROR(CHOOSE(MATCH(TOP!$C$10,{"【期間A】","【期間B】","【期間C】"},0),N($M1636),N($N1636),N($O1636)),0))</f>
        <v/>
      </c>
    </row>
    <row r="1637" customFormat="false" ht="15" hidden="false" customHeight="false" outlineLevel="0" collapsed="false">
      <c r="B1637" s="12" t="n">
        <v>1632</v>
      </c>
      <c r="C1637" s="36" t="str">
        <f aca="false">IF(②実績CSV_期間A!$M1633="","",②実績CSV_期間A!$M1633&amp;"")</f>
        <v/>
      </c>
      <c r="D1637" s="12" t="str">
        <f aca="false">IF($C1637="","",②実績CSV_期間A!$N1633)</f>
        <v/>
      </c>
      <c r="E1637" s="12" t="str">
        <f aca="false">IF($C1637="","",RIGHT($D1637,1))</f>
        <v/>
      </c>
      <c r="F1637" s="41" t="str">
        <f aca="false">IF($C1637="","",IFERROR(INDEX(サイズ換算マスタ!$C$6:$C$8,MATCH($E1637,サイズ換算マスタ!$B$6:$B$8,0)),1))</f>
        <v/>
      </c>
      <c r="G1637" s="38" t="str">
        <f aca="false">IF($C1637="","",SUMIFS(②実績CSV_期間A!$AA$2:$AA$5001,②実績CSV_期間A!$M$2:$M$5001,$C1637))</f>
        <v/>
      </c>
      <c r="H1637" s="38" t="str">
        <f aca="false">IF($C1637="","",SUMIFS(③実績CSV_期間B!$AA$2:$AA$5001,③実績CSV_期間B!$M$2:$M$5001,$C1637))</f>
        <v/>
      </c>
      <c r="I1637" s="38" t="str">
        <f aca="false">IF($C1637="","",SUMIFS(④実績CSV_期間C!$AA$2:$AA$5001,④実績CSV_期間C!$M$2:$M$5001,$C1637))</f>
        <v/>
      </c>
      <c r="J1637" s="38" t="str">
        <f aca="false">IF($C1637="","",N($F1637)*N($G1637))</f>
        <v/>
      </c>
      <c r="K1637" s="38" t="str">
        <f aca="false">IF($C1637="","",N($F1637)*N($H1637))</f>
        <v/>
      </c>
      <c r="L1637" s="38" t="str">
        <f aca="false">IF($C1637="","",N($F1637)*N($I1637))</f>
        <v/>
      </c>
      <c r="M1637" s="37" t="str">
        <f aca="false">IF(OR($C1637="",N(TOP!$C$12)=0),"",N($J1637)/TOP!$C$12)</f>
        <v/>
      </c>
      <c r="N1637" s="37" t="str">
        <f aca="false">IF(OR($C1637="",N(TOP!$C$13)=0),"",N($K1637)/TOP!$C$13)</f>
        <v/>
      </c>
      <c r="O1637" s="37" t="str">
        <f aca="false">IF(OR($C1637="",N(TOP!$C$14)=0),"",N($L1637)/TOP!$C$14)</f>
        <v/>
      </c>
      <c r="P1637" s="42" t="str">
        <f aca="false">IF($C1637="","",IFERROR(CHOOSE(MATCH(TOP!$C$10,{"【期間A】","【期間B】","【期間C】"},0),N($M1637),N($N1637),N($O1637)),0))</f>
        <v/>
      </c>
    </row>
    <row r="1638" customFormat="false" ht="15" hidden="false" customHeight="false" outlineLevel="0" collapsed="false">
      <c r="B1638" s="12" t="n">
        <v>1633</v>
      </c>
      <c r="C1638" s="36" t="str">
        <f aca="false">IF(②実績CSV_期間A!$M1634="","",②実績CSV_期間A!$M1634&amp;"")</f>
        <v/>
      </c>
      <c r="D1638" s="12" t="str">
        <f aca="false">IF($C1638="","",②実績CSV_期間A!$N1634)</f>
        <v/>
      </c>
      <c r="E1638" s="12" t="str">
        <f aca="false">IF($C1638="","",RIGHT($D1638,1))</f>
        <v/>
      </c>
      <c r="F1638" s="41" t="str">
        <f aca="false">IF($C1638="","",IFERROR(INDEX(サイズ換算マスタ!$C$6:$C$8,MATCH($E1638,サイズ換算マスタ!$B$6:$B$8,0)),1))</f>
        <v/>
      </c>
      <c r="G1638" s="38" t="str">
        <f aca="false">IF($C1638="","",SUMIFS(②実績CSV_期間A!$AA$2:$AA$5001,②実績CSV_期間A!$M$2:$M$5001,$C1638))</f>
        <v/>
      </c>
      <c r="H1638" s="38" t="str">
        <f aca="false">IF($C1638="","",SUMIFS(③実績CSV_期間B!$AA$2:$AA$5001,③実績CSV_期間B!$M$2:$M$5001,$C1638))</f>
        <v/>
      </c>
      <c r="I1638" s="38" t="str">
        <f aca="false">IF($C1638="","",SUMIFS(④実績CSV_期間C!$AA$2:$AA$5001,④実績CSV_期間C!$M$2:$M$5001,$C1638))</f>
        <v/>
      </c>
      <c r="J1638" s="38" t="str">
        <f aca="false">IF($C1638="","",N($F1638)*N($G1638))</f>
        <v/>
      </c>
      <c r="K1638" s="38" t="str">
        <f aca="false">IF($C1638="","",N($F1638)*N($H1638))</f>
        <v/>
      </c>
      <c r="L1638" s="38" t="str">
        <f aca="false">IF($C1638="","",N($F1638)*N($I1638))</f>
        <v/>
      </c>
      <c r="M1638" s="37" t="str">
        <f aca="false">IF(OR($C1638="",N(TOP!$C$12)=0),"",N($J1638)/TOP!$C$12)</f>
        <v/>
      </c>
      <c r="N1638" s="37" t="str">
        <f aca="false">IF(OR($C1638="",N(TOP!$C$13)=0),"",N($K1638)/TOP!$C$13)</f>
        <v/>
      </c>
      <c r="O1638" s="37" t="str">
        <f aca="false">IF(OR($C1638="",N(TOP!$C$14)=0),"",N($L1638)/TOP!$C$14)</f>
        <v/>
      </c>
      <c r="P1638" s="42" t="str">
        <f aca="false">IF($C1638="","",IFERROR(CHOOSE(MATCH(TOP!$C$10,{"【期間A】","【期間B】","【期間C】"},0),N($M1638),N($N1638),N($O1638)),0))</f>
        <v/>
      </c>
    </row>
    <row r="1639" customFormat="false" ht="15" hidden="false" customHeight="false" outlineLevel="0" collapsed="false">
      <c r="B1639" s="12" t="n">
        <v>1634</v>
      </c>
      <c r="C1639" s="36" t="str">
        <f aca="false">IF(②実績CSV_期間A!$M1635="","",②実績CSV_期間A!$M1635&amp;"")</f>
        <v/>
      </c>
      <c r="D1639" s="12" t="str">
        <f aca="false">IF($C1639="","",②実績CSV_期間A!$N1635)</f>
        <v/>
      </c>
      <c r="E1639" s="12" t="str">
        <f aca="false">IF($C1639="","",RIGHT($D1639,1))</f>
        <v/>
      </c>
      <c r="F1639" s="41" t="str">
        <f aca="false">IF($C1639="","",IFERROR(INDEX(サイズ換算マスタ!$C$6:$C$8,MATCH($E1639,サイズ換算マスタ!$B$6:$B$8,0)),1))</f>
        <v/>
      </c>
      <c r="G1639" s="38" t="str">
        <f aca="false">IF($C1639="","",SUMIFS(②実績CSV_期間A!$AA$2:$AA$5001,②実績CSV_期間A!$M$2:$M$5001,$C1639))</f>
        <v/>
      </c>
      <c r="H1639" s="38" t="str">
        <f aca="false">IF($C1639="","",SUMIFS(③実績CSV_期間B!$AA$2:$AA$5001,③実績CSV_期間B!$M$2:$M$5001,$C1639))</f>
        <v/>
      </c>
      <c r="I1639" s="38" t="str">
        <f aca="false">IF($C1639="","",SUMIFS(④実績CSV_期間C!$AA$2:$AA$5001,④実績CSV_期間C!$M$2:$M$5001,$C1639))</f>
        <v/>
      </c>
      <c r="J1639" s="38" t="str">
        <f aca="false">IF($C1639="","",N($F1639)*N($G1639))</f>
        <v/>
      </c>
      <c r="K1639" s="38" t="str">
        <f aca="false">IF($C1639="","",N($F1639)*N($H1639))</f>
        <v/>
      </c>
      <c r="L1639" s="38" t="str">
        <f aca="false">IF($C1639="","",N($F1639)*N($I1639))</f>
        <v/>
      </c>
      <c r="M1639" s="37" t="str">
        <f aca="false">IF(OR($C1639="",N(TOP!$C$12)=0),"",N($J1639)/TOP!$C$12)</f>
        <v/>
      </c>
      <c r="N1639" s="37" t="str">
        <f aca="false">IF(OR($C1639="",N(TOP!$C$13)=0),"",N($K1639)/TOP!$C$13)</f>
        <v/>
      </c>
      <c r="O1639" s="37" t="str">
        <f aca="false">IF(OR($C1639="",N(TOP!$C$14)=0),"",N($L1639)/TOP!$C$14)</f>
        <v/>
      </c>
      <c r="P1639" s="42" t="str">
        <f aca="false">IF($C1639="","",IFERROR(CHOOSE(MATCH(TOP!$C$10,{"【期間A】","【期間B】","【期間C】"},0),N($M1639),N($N1639),N($O1639)),0))</f>
        <v/>
      </c>
    </row>
    <row r="1640" customFormat="false" ht="15" hidden="false" customHeight="false" outlineLevel="0" collapsed="false">
      <c r="B1640" s="12" t="n">
        <v>1635</v>
      </c>
      <c r="C1640" s="36" t="str">
        <f aca="false">IF(②実績CSV_期間A!$M1636="","",②実績CSV_期間A!$M1636&amp;"")</f>
        <v/>
      </c>
      <c r="D1640" s="12" t="str">
        <f aca="false">IF($C1640="","",②実績CSV_期間A!$N1636)</f>
        <v/>
      </c>
      <c r="E1640" s="12" t="str">
        <f aca="false">IF($C1640="","",RIGHT($D1640,1))</f>
        <v/>
      </c>
      <c r="F1640" s="41" t="str">
        <f aca="false">IF($C1640="","",IFERROR(INDEX(サイズ換算マスタ!$C$6:$C$8,MATCH($E1640,サイズ換算マスタ!$B$6:$B$8,0)),1))</f>
        <v/>
      </c>
      <c r="G1640" s="38" t="str">
        <f aca="false">IF($C1640="","",SUMIFS(②実績CSV_期間A!$AA$2:$AA$5001,②実績CSV_期間A!$M$2:$M$5001,$C1640))</f>
        <v/>
      </c>
      <c r="H1640" s="38" t="str">
        <f aca="false">IF($C1640="","",SUMIFS(③実績CSV_期間B!$AA$2:$AA$5001,③実績CSV_期間B!$M$2:$M$5001,$C1640))</f>
        <v/>
      </c>
      <c r="I1640" s="38" t="str">
        <f aca="false">IF($C1640="","",SUMIFS(④実績CSV_期間C!$AA$2:$AA$5001,④実績CSV_期間C!$M$2:$M$5001,$C1640))</f>
        <v/>
      </c>
      <c r="J1640" s="38" t="str">
        <f aca="false">IF($C1640="","",N($F1640)*N($G1640))</f>
        <v/>
      </c>
      <c r="K1640" s="38" t="str">
        <f aca="false">IF($C1640="","",N($F1640)*N($H1640))</f>
        <v/>
      </c>
      <c r="L1640" s="38" t="str">
        <f aca="false">IF($C1640="","",N($F1640)*N($I1640))</f>
        <v/>
      </c>
      <c r="M1640" s="37" t="str">
        <f aca="false">IF(OR($C1640="",N(TOP!$C$12)=0),"",N($J1640)/TOP!$C$12)</f>
        <v/>
      </c>
      <c r="N1640" s="37" t="str">
        <f aca="false">IF(OR($C1640="",N(TOP!$C$13)=0),"",N($K1640)/TOP!$C$13)</f>
        <v/>
      </c>
      <c r="O1640" s="37" t="str">
        <f aca="false">IF(OR($C1640="",N(TOP!$C$14)=0),"",N($L1640)/TOP!$C$14)</f>
        <v/>
      </c>
      <c r="P1640" s="42" t="str">
        <f aca="false">IF($C1640="","",IFERROR(CHOOSE(MATCH(TOP!$C$10,{"【期間A】","【期間B】","【期間C】"},0),N($M1640),N($N1640),N($O1640)),0))</f>
        <v/>
      </c>
    </row>
    <row r="1641" customFormat="false" ht="15" hidden="false" customHeight="false" outlineLevel="0" collapsed="false">
      <c r="B1641" s="12" t="n">
        <v>1636</v>
      </c>
      <c r="C1641" s="36" t="str">
        <f aca="false">IF(②実績CSV_期間A!$M1637="","",②実績CSV_期間A!$M1637&amp;"")</f>
        <v/>
      </c>
      <c r="D1641" s="12" t="str">
        <f aca="false">IF($C1641="","",②実績CSV_期間A!$N1637)</f>
        <v/>
      </c>
      <c r="E1641" s="12" t="str">
        <f aca="false">IF($C1641="","",RIGHT($D1641,1))</f>
        <v/>
      </c>
      <c r="F1641" s="41" t="str">
        <f aca="false">IF($C1641="","",IFERROR(INDEX(サイズ換算マスタ!$C$6:$C$8,MATCH($E1641,サイズ換算マスタ!$B$6:$B$8,0)),1))</f>
        <v/>
      </c>
      <c r="G1641" s="38" t="str">
        <f aca="false">IF($C1641="","",SUMIFS(②実績CSV_期間A!$AA$2:$AA$5001,②実績CSV_期間A!$M$2:$M$5001,$C1641))</f>
        <v/>
      </c>
      <c r="H1641" s="38" t="str">
        <f aca="false">IF($C1641="","",SUMIFS(③実績CSV_期間B!$AA$2:$AA$5001,③実績CSV_期間B!$M$2:$M$5001,$C1641))</f>
        <v/>
      </c>
      <c r="I1641" s="38" t="str">
        <f aca="false">IF($C1641="","",SUMIFS(④実績CSV_期間C!$AA$2:$AA$5001,④実績CSV_期間C!$M$2:$M$5001,$C1641))</f>
        <v/>
      </c>
      <c r="J1641" s="38" t="str">
        <f aca="false">IF($C1641="","",N($F1641)*N($G1641))</f>
        <v/>
      </c>
      <c r="K1641" s="38" t="str">
        <f aca="false">IF($C1641="","",N($F1641)*N($H1641))</f>
        <v/>
      </c>
      <c r="L1641" s="38" t="str">
        <f aca="false">IF($C1641="","",N($F1641)*N($I1641))</f>
        <v/>
      </c>
      <c r="M1641" s="37" t="str">
        <f aca="false">IF(OR($C1641="",N(TOP!$C$12)=0),"",N($J1641)/TOP!$C$12)</f>
        <v/>
      </c>
      <c r="N1641" s="37" t="str">
        <f aca="false">IF(OR($C1641="",N(TOP!$C$13)=0),"",N($K1641)/TOP!$C$13)</f>
        <v/>
      </c>
      <c r="O1641" s="37" t="str">
        <f aca="false">IF(OR($C1641="",N(TOP!$C$14)=0),"",N($L1641)/TOP!$C$14)</f>
        <v/>
      </c>
      <c r="P1641" s="42" t="str">
        <f aca="false">IF($C1641="","",IFERROR(CHOOSE(MATCH(TOP!$C$10,{"【期間A】","【期間B】","【期間C】"},0),N($M1641),N($N1641),N($O1641)),0))</f>
        <v/>
      </c>
    </row>
    <row r="1642" customFormat="false" ht="15" hidden="false" customHeight="false" outlineLevel="0" collapsed="false">
      <c r="B1642" s="12" t="n">
        <v>1637</v>
      </c>
      <c r="C1642" s="36" t="str">
        <f aca="false">IF(②実績CSV_期間A!$M1638="","",②実績CSV_期間A!$M1638&amp;"")</f>
        <v/>
      </c>
      <c r="D1642" s="12" t="str">
        <f aca="false">IF($C1642="","",②実績CSV_期間A!$N1638)</f>
        <v/>
      </c>
      <c r="E1642" s="12" t="str">
        <f aca="false">IF($C1642="","",RIGHT($D1642,1))</f>
        <v/>
      </c>
      <c r="F1642" s="41" t="str">
        <f aca="false">IF($C1642="","",IFERROR(INDEX(サイズ換算マスタ!$C$6:$C$8,MATCH($E1642,サイズ換算マスタ!$B$6:$B$8,0)),1))</f>
        <v/>
      </c>
      <c r="G1642" s="38" t="str">
        <f aca="false">IF($C1642="","",SUMIFS(②実績CSV_期間A!$AA$2:$AA$5001,②実績CSV_期間A!$M$2:$M$5001,$C1642))</f>
        <v/>
      </c>
      <c r="H1642" s="38" t="str">
        <f aca="false">IF($C1642="","",SUMIFS(③実績CSV_期間B!$AA$2:$AA$5001,③実績CSV_期間B!$M$2:$M$5001,$C1642))</f>
        <v/>
      </c>
      <c r="I1642" s="38" t="str">
        <f aca="false">IF($C1642="","",SUMIFS(④実績CSV_期間C!$AA$2:$AA$5001,④実績CSV_期間C!$M$2:$M$5001,$C1642))</f>
        <v/>
      </c>
      <c r="J1642" s="38" t="str">
        <f aca="false">IF($C1642="","",N($F1642)*N($G1642))</f>
        <v/>
      </c>
      <c r="K1642" s="38" t="str">
        <f aca="false">IF($C1642="","",N($F1642)*N($H1642))</f>
        <v/>
      </c>
      <c r="L1642" s="38" t="str">
        <f aca="false">IF($C1642="","",N($F1642)*N($I1642))</f>
        <v/>
      </c>
      <c r="M1642" s="37" t="str">
        <f aca="false">IF(OR($C1642="",N(TOP!$C$12)=0),"",N($J1642)/TOP!$C$12)</f>
        <v/>
      </c>
      <c r="N1642" s="37" t="str">
        <f aca="false">IF(OR($C1642="",N(TOP!$C$13)=0),"",N($K1642)/TOP!$C$13)</f>
        <v/>
      </c>
      <c r="O1642" s="37" t="str">
        <f aca="false">IF(OR($C1642="",N(TOP!$C$14)=0),"",N($L1642)/TOP!$C$14)</f>
        <v/>
      </c>
      <c r="P1642" s="42" t="str">
        <f aca="false">IF($C1642="","",IFERROR(CHOOSE(MATCH(TOP!$C$10,{"【期間A】","【期間B】","【期間C】"},0),N($M1642),N($N1642),N($O1642)),0))</f>
        <v/>
      </c>
    </row>
    <row r="1643" customFormat="false" ht="15" hidden="false" customHeight="false" outlineLevel="0" collapsed="false">
      <c r="B1643" s="12" t="n">
        <v>1638</v>
      </c>
      <c r="C1643" s="36" t="str">
        <f aca="false">IF(②実績CSV_期間A!$M1639="","",②実績CSV_期間A!$M1639&amp;"")</f>
        <v/>
      </c>
      <c r="D1643" s="12" t="str">
        <f aca="false">IF($C1643="","",②実績CSV_期間A!$N1639)</f>
        <v/>
      </c>
      <c r="E1643" s="12" t="str">
        <f aca="false">IF($C1643="","",RIGHT($D1643,1))</f>
        <v/>
      </c>
      <c r="F1643" s="41" t="str">
        <f aca="false">IF($C1643="","",IFERROR(INDEX(サイズ換算マスタ!$C$6:$C$8,MATCH($E1643,サイズ換算マスタ!$B$6:$B$8,0)),1))</f>
        <v/>
      </c>
      <c r="G1643" s="38" t="str">
        <f aca="false">IF($C1643="","",SUMIFS(②実績CSV_期間A!$AA$2:$AA$5001,②実績CSV_期間A!$M$2:$M$5001,$C1643))</f>
        <v/>
      </c>
      <c r="H1643" s="38" t="str">
        <f aca="false">IF($C1643="","",SUMIFS(③実績CSV_期間B!$AA$2:$AA$5001,③実績CSV_期間B!$M$2:$M$5001,$C1643))</f>
        <v/>
      </c>
      <c r="I1643" s="38" t="str">
        <f aca="false">IF($C1643="","",SUMIFS(④実績CSV_期間C!$AA$2:$AA$5001,④実績CSV_期間C!$M$2:$M$5001,$C1643))</f>
        <v/>
      </c>
      <c r="J1643" s="38" t="str">
        <f aca="false">IF($C1643="","",N($F1643)*N($G1643))</f>
        <v/>
      </c>
      <c r="K1643" s="38" t="str">
        <f aca="false">IF($C1643="","",N($F1643)*N($H1643))</f>
        <v/>
      </c>
      <c r="L1643" s="38" t="str">
        <f aca="false">IF($C1643="","",N($F1643)*N($I1643))</f>
        <v/>
      </c>
      <c r="M1643" s="37" t="str">
        <f aca="false">IF(OR($C1643="",N(TOP!$C$12)=0),"",N($J1643)/TOP!$C$12)</f>
        <v/>
      </c>
      <c r="N1643" s="37" t="str">
        <f aca="false">IF(OR($C1643="",N(TOP!$C$13)=0),"",N($K1643)/TOP!$C$13)</f>
        <v/>
      </c>
      <c r="O1643" s="37" t="str">
        <f aca="false">IF(OR($C1643="",N(TOP!$C$14)=0),"",N($L1643)/TOP!$C$14)</f>
        <v/>
      </c>
      <c r="P1643" s="42" t="str">
        <f aca="false">IF($C1643="","",IFERROR(CHOOSE(MATCH(TOP!$C$10,{"【期間A】","【期間B】","【期間C】"},0),N($M1643),N($N1643),N($O1643)),0))</f>
        <v/>
      </c>
    </row>
    <row r="1644" customFormat="false" ht="15" hidden="false" customHeight="false" outlineLevel="0" collapsed="false">
      <c r="B1644" s="12" t="n">
        <v>1639</v>
      </c>
      <c r="C1644" s="36" t="str">
        <f aca="false">IF(②実績CSV_期間A!$M1640="","",②実績CSV_期間A!$M1640&amp;"")</f>
        <v/>
      </c>
      <c r="D1644" s="12" t="str">
        <f aca="false">IF($C1644="","",②実績CSV_期間A!$N1640)</f>
        <v/>
      </c>
      <c r="E1644" s="12" t="str">
        <f aca="false">IF($C1644="","",RIGHT($D1644,1))</f>
        <v/>
      </c>
      <c r="F1644" s="41" t="str">
        <f aca="false">IF($C1644="","",IFERROR(INDEX(サイズ換算マスタ!$C$6:$C$8,MATCH($E1644,サイズ換算マスタ!$B$6:$B$8,0)),1))</f>
        <v/>
      </c>
      <c r="G1644" s="38" t="str">
        <f aca="false">IF($C1644="","",SUMIFS(②実績CSV_期間A!$AA$2:$AA$5001,②実績CSV_期間A!$M$2:$M$5001,$C1644))</f>
        <v/>
      </c>
      <c r="H1644" s="38" t="str">
        <f aca="false">IF($C1644="","",SUMIFS(③実績CSV_期間B!$AA$2:$AA$5001,③実績CSV_期間B!$M$2:$M$5001,$C1644))</f>
        <v/>
      </c>
      <c r="I1644" s="38" t="str">
        <f aca="false">IF($C1644="","",SUMIFS(④実績CSV_期間C!$AA$2:$AA$5001,④実績CSV_期間C!$M$2:$M$5001,$C1644))</f>
        <v/>
      </c>
      <c r="J1644" s="38" t="str">
        <f aca="false">IF($C1644="","",N($F1644)*N($G1644))</f>
        <v/>
      </c>
      <c r="K1644" s="38" t="str">
        <f aca="false">IF($C1644="","",N($F1644)*N($H1644))</f>
        <v/>
      </c>
      <c r="L1644" s="38" t="str">
        <f aca="false">IF($C1644="","",N($F1644)*N($I1644))</f>
        <v/>
      </c>
      <c r="M1644" s="37" t="str">
        <f aca="false">IF(OR($C1644="",N(TOP!$C$12)=0),"",N($J1644)/TOP!$C$12)</f>
        <v/>
      </c>
      <c r="N1644" s="37" t="str">
        <f aca="false">IF(OR($C1644="",N(TOP!$C$13)=0),"",N($K1644)/TOP!$C$13)</f>
        <v/>
      </c>
      <c r="O1644" s="37" t="str">
        <f aca="false">IF(OR($C1644="",N(TOP!$C$14)=0),"",N($L1644)/TOP!$C$14)</f>
        <v/>
      </c>
      <c r="P1644" s="42" t="str">
        <f aca="false">IF($C1644="","",IFERROR(CHOOSE(MATCH(TOP!$C$10,{"【期間A】","【期間B】","【期間C】"},0),N($M1644),N($N1644),N($O1644)),0))</f>
        <v/>
      </c>
    </row>
    <row r="1645" customFormat="false" ht="15" hidden="false" customHeight="false" outlineLevel="0" collapsed="false">
      <c r="B1645" s="12" t="n">
        <v>1640</v>
      </c>
      <c r="C1645" s="36" t="str">
        <f aca="false">IF(②実績CSV_期間A!$M1641="","",②実績CSV_期間A!$M1641&amp;"")</f>
        <v/>
      </c>
      <c r="D1645" s="12" t="str">
        <f aca="false">IF($C1645="","",②実績CSV_期間A!$N1641)</f>
        <v/>
      </c>
      <c r="E1645" s="12" t="str">
        <f aca="false">IF($C1645="","",RIGHT($D1645,1))</f>
        <v/>
      </c>
      <c r="F1645" s="41" t="str">
        <f aca="false">IF($C1645="","",IFERROR(INDEX(サイズ換算マスタ!$C$6:$C$8,MATCH($E1645,サイズ換算マスタ!$B$6:$B$8,0)),1))</f>
        <v/>
      </c>
      <c r="G1645" s="38" t="str">
        <f aca="false">IF($C1645="","",SUMIFS(②実績CSV_期間A!$AA$2:$AA$5001,②実績CSV_期間A!$M$2:$M$5001,$C1645))</f>
        <v/>
      </c>
      <c r="H1645" s="38" t="str">
        <f aca="false">IF($C1645="","",SUMIFS(③実績CSV_期間B!$AA$2:$AA$5001,③実績CSV_期間B!$M$2:$M$5001,$C1645))</f>
        <v/>
      </c>
      <c r="I1645" s="38" t="str">
        <f aca="false">IF($C1645="","",SUMIFS(④実績CSV_期間C!$AA$2:$AA$5001,④実績CSV_期間C!$M$2:$M$5001,$C1645))</f>
        <v/>
      </c>
      <c r="J1645" s="38" t="str">
        <f aca="false">IF($C1645="","",N($F1645)*N($G1645))</f>
        <v/>
      </c>
      <c r="K1645" s="38" t="str">
        <f aca="false">IF($C1645="","",N($F1645)*N($H1645))</f>
        <v/>
      </c>
      <c r="L1645" s="38" t="str">
        <f aca="false">IF($C1645="","",N($F1645)*N($I1645))</f>
        <v/>
      </c>
      <c r="M1645" s="37" t="str">
        <f aca="false">IF(OR($C1645="",N(TOP!$C$12)=0),"",N($J1645)/TOP!$C$12)</f>
        <v/>
      </c>
      <c r="N1645" s="37" t="str">
        <f aca="false">IF(OR($C1645="",N(TOP!$C$13)=0),"",N($K1645)/TOP!$C$13)</f>
        <v/>
      </c>
      <c r="O1645" s="37" t="str">
        <f aca="false">IF(OR($C1645="",N(TOP!$C$14)=0),"",N($L1645)/TOP!$C$14)</f>
        <v/>
      </c>
      <c r="P1645" s="42" t="str">
        <f aca="false">IF($C1645="","",IFERROR(CHOOSE(MATCH(TOP!$C$10,{"【期間A】","【期間B】","【期間C】"},0),N($M1645),N($N1645),N($O1645)),0))</f>
        <v/>
      </c>
    </row>
    <row r="1646" customFormat="false" ht="15" hidden="false" customHeight="false" outlineLevel="0" collapsed="false">
      <c r="B1646" s="12" t="n">
        <v>1641</v>
      </c>
      <c r="C1646" s="36" t="str">
        <f aca="false">IF(②実績CSV_期間A!$M1642="","",②実績CSV_期間A!$M1642&amp;"")</f>
        <v/>
      </c>
      <c r="D1646" s="12" t="str">
        <f aca="false">IF($C1646="","",②実績CSV_期間A!$N1642)</f>
        <v/>
      </c>
      <c r="E1646" s="12" t="str">
        <f aca="false">IF($C1646="","",RIGHT($D1646,1))</f>
        <v/>
      </c>
      <c r="F1646" s="41" t="str">
        <f aca="false">IF($C1646="","",IFERROR(INDEX(サイズ換算マスタ!$C$6:$C$8,MATCH($E1646,サイズ換算マスタ!$B$6:$B$8,0)),1))</f>
        <v/>
      </c>
      <c r="G1646" s="38" t="str">
        <f aca="false">IF($C1646="","",SUMIFS(②実績CSV_期間A!$AA$2:$AA$5001,②実績CSV_期間A!$M$2:$M$5001,$C1646))</f>
        <v/>
      </c>
      <c r="H1646" s="38" t="str">
        <f aca="false">IF($C1646="","",SUMIFS(③実績CSV_期間B!$AA$2:$AA$5001,③実績CSV_期間B!$M$2:$M$5001,$C1646))</f>
        <v/>
      </c>
      <c r="I1646" s="38" t="str">
        <f aca="false">IF($C1646="","",SUMIFS(④実績CSV_期間C!$AA$2:$AA$5001,④実績CSV_期間C!$M$2:$M$5001,$C1646))</f>
        <v/>
      </c>
      <c r="J1646" s="38" t="str">
        <f aca="false">IF($C1646="","",N($F1646)*N($G1646))</f>
        <v/>
      </c>
      <c r="K1646" s="38" t="str">
        <f aca="false">IF($C1646="","",N($F1646)*N($H1646))</f>
        <v/>
      </c>
      <c r="L1646" s="38" t="str">
        <f aca="false">IF($C1646="","",N($F1646)*N($I1646))</f>
        <v/>
      </c>
      <c r="M1646" s="37" t="str">
        <f aca="false">IF(OR($C1646="",N(TOP!$C$12)=0),"",N($J1646)/TOP!$C$12)</f>
        <v/>
      </c>
      <c r="N1646" s="37" t="str">
        <f aca="false">IF(OR($C1646="",N(TOP!$C$13)=0),"",N($K1646)/TOP!$C$13)</f>
        <v/>
      </c>
      <c r="O1646" s="37" t="str">
        <f aca="false">IF(OR($C1646="",N(TOP!$C$14)=0),"",N($L1646)/TOP!$C$14)</f>
        <v/>
      </c>
      <c r="P1646" s="42" t="str">
        <f aca="false">IF($C1646="","",IFERROR(CHOOSE(MATCH(TOP!$C$10,{"【期間A】","【期間B】","【期間C】"},0),N($M1646),N($N1646),N($O1646)),0))</f>
        <v/>
      </c>
    </row>
    <row r="1647" customFormat="false" ht="15" hidden="false" customHeight="false" outlineLevel="0" collapsed="false">
      <c r="B1647" s="12" t="n">
        <v>1642</v>
      </c>
      <c r="C1647" s="36" t="str">
        <f aca="false">IF(②実績CSV_期間A!$M1643="","",②実績CSV_期間A!$M1643&amp;"")</f>
        <v/>
      </c>
      <c r="D1647" s="12" t="str">
        <f aca="false">IF($C1647="","",②実績CSV_期間A!$N1643)</f>
        <v/>
      </c>
      <c r="E1647" s="12" t="str">
        <f aca="false">IF($C1647="","",RIGHT($D1647,1))</f>
        <v/>
      </c>
      <c r="F1647" s="41" t="str">
        <f aca="false">IF($C1647="","",IFERROR(INDEX(サイズ換算マスタ!$C$6:$C$8,MATCH($E1647,サイズ換算マスタ!$B$6:$B$8,0)),1))</f>
        <v/>
      </c>
      <c r="G1647" s="38" t="str">
        <f aca="false">IF($C1647="","",SUMIFS(②実績CSV_期間A!$AA$2:$AA$5001,②実績CSV_期間A!$M$2:$M$5001,$C1647))</f>
        <v/>
      </c>
      <c r="H1647" s="38" t="str">
        <f aca="false">IF($C1647="","",SUMIFS(③実績CSV_期間B!$AA$2:$AA$5001,③実績CSV_期間B!$M$2:$M$5001,$C1647))</f>
        <v/>
      </c>
      <c r="I1647" s="38" t="str">
        <f aca="false">IF($C1647="","",SUMIFS(④実績CSV_期間C!$AA$2:$AA$5001,④実績CSV_期間C!$M$2:$M$5001,$C1647))</f>
        <v/>
      </c>
      <c r="J1647" s="38" t="str">
        <f aca="false">IF($C1647="","",N($F1647)*N($G1647))</f>
        <v/>
      </c>
      <c r="K1647" s="38" t="str">
        <f aca="false">IF($C1647="","",N($F1647)*N($H1647))</f>
        <v/>
      </c>
      <c r="L1647" s="38" t="str">
        <f aca="false">IF($C1647="","",N($F1647)*N($I1647))</f>
        <v/>
      </c>
      <c r="M1647" s="37" t="str">
        <f aca="false">IF(OR($C1647="",N(TOP!$C$12)=0),"",N($J1647)/TOP!$C$12)</f>
        <v/>
      </c>
      <c r="N1647" s="37" t="str">
        <f aca="false">IF(OR($C1647="",N(TOP!$C$13)=0),"",N($K1647)/TOP!$C$13)</f>
        <v/>
      </c>
      <c r="O1647" s="37" t="str">
        <f aca="false">IF(OR($C1647="",N(TOP!$C$14)=0),"",N($L1647)/TOP!$C$14)</f>
        <v/>
      </c>
      <c r="P1647" s="42" t="str">
        <f aca="false">IF($C1647="","",IFERROR(CHOOSE(MATCH(TOP!$C$10,{"【期間A】","【期間B】","【期間C】"},0),N($M1647),N($N1647),N($O1647)),0))</f>
        <v/>
      </c>
    </row>
    <row r="1648" customFormat="false" ht="15" hidden="false" customHeight="false" outlineLevel="0" collapsed="false">
      <c r="B1648" s="12" t="n">
        <v>1643</v>
      </c>
      <c r="C1648" s="36" t="str">
        <f aca="false">IF(②実績CSV_期間A!$M1644="","",②実績CSV_期間A!$M1644&amp;"")</f>
        <v/>
      </c>
      <c r="D1648" s="12" t="str">
        <f aca="false">IF($C1648="","",②実績CSV_期間A!$N1644)</f>
        <v/>
      </c>
      <c r="E1648" s="12" t="str">
        <f aca="false">IF($C1648="","",RIGHT($D1648,1))</f>
        <v/>
      </c>
      <c r="F1648" s="41" t="str">
        <f aca="false">IF($C1648="","",IFERROR(INDEX(サイズ換算マスタ!$C$6:$C$8,MATCH($E1648,サイズ換算マスタ!$B$6:$B$8,0)),1))</f>
        <v/>
      </c>
      <c r="G1648" s="38" t="str">
        <f aca="false">IF($C1648="","",SUMIFS(②実績CSV_期間A!$AA$2:$AA$5001,②実績CSV_期間A!$M$2:$M$5001,$C1648))</f>
        <v/>
      </c>
      <c r="H1648" s="38" t="str">
        <f aca="false">IF($C1648="","",SUMIFS(③実績CSV_期間B!$AA$2:$AA$5001,③実績CSV_期間B!$M$2:$M$5001,$C1648))</f>
        <v/>
      </c>
      <c r="I1648" s="38" t="str">
        <f aca="false">IF($C1648="","",SUMIFS(④実績CSV_期間C!$AA$2:$AA$5001,④実績CSV_期間C!$M$2:$M$5001,$C1648))</f>
        <v/>
      </c>
      <c r="J1648" s="38" t="str">
        <f aca="false">IF($C1648="","",N($F1648)*N($G1648))</f>
        <v/>
      </c>
      <c r="K1648" s="38" t="str">
        <f aca="false">IF($C1648="","",N($F1648)*N($H1648))</f>
        <v/>
      </c>
      <c r="L1648" s="38" t="str">
        <f aca="false">IF($C1648="","",N($F1648)*N($I1648))</f>
        <v/>
      </c>
      <c r="M1648" s="37" t="str">
        <f aca="false">IF(OR($C1648="",N(TOP!$C$12)=0),"",N($J1648)/TOP!$C$12)</f>
        <v/>
      </c>
      <c r="N1648" s="37" t="str">
        <f aca="false">IF(OR($C1648="",N(TOP!$C$13)=0),"",N($K1648)/TOP!$C$13)</f>
        <v/>
      </c>
      <c r="O1648" s="37" t="str">
        <f aca="false">IF(OR($C1648="",N(TOP!$C$14)=0),"",N($L1648)/TOP!$C$14)</f>
        <v/>
      </c>
      <c r="P1648" s="42" t="str">
        <f aca="false">IF($C1648="","",IFERROR(CHOOSE(MATCH(TOP!$C$10,{"【期間A】","【期間B】","【期間C】"},0),N($M1648),N($N1648),N($O1648)),0))</f>
        <v/>
      </c>
    </row>
    <row r="1649" customFormat="false" ht="15" hidden="false" customHeight="false" outlineLevel="0" collapsed="false">
      <c r="B1649" s="12" t="n">
        <v>1644</v>
      </c>
      <c r="C1649" s="36" t="str">
        <f aca="false">IF(②実績CSV_期間A!$M1645="","",②実績CSV_期間A!$M1645&amp;"")</f>
        <v/>
      </c>
      <c r="D1649" s="12" t="str">
        <f aca="false">IF($C1649="","",②実績CSV_期間A!$N1645)</f>
        <v/>
      </c>
      <c r="E1649" s="12" t="str">
        <f aca="false">IF($C1649="","",RIGHT($D1649,1))</f>
        <v/>
      </c>
      <c r="F1649" s="41" t="str">
        <f aca="false">IF($C1649="","",IFERROR(INDEX(サイズ換算マスタ!$C$6:$C$8,MATCH($E1649,サイズ換算マスタ!$B$6:$B$8,0)),1))</f>
        <v/>
      </c>
      <c r="G1649" s="38" t="str">
        <f aca="false">IF($C1649="","",SUMIFS(②実績CSV_期間A!$AA$2:$AA$5001,②実績CSV_期間A!$M$2:$M$5001,$C1649))</f>
        <v/>
      </c>
      <c r="H1649" s="38" t="str">
        <f aca="false">IF($C1649="","",SUMIFS(③実績CSV_期間B!$AA$2:$AA$5001,③実績CSV_期間B!$M$2:$M$5001,$C1649))</f>
        <v/>
      </c>
      <c r="I1649" s="38" t="str">
        <f aca="false">IF($C1649="","",SUMIFS(④実績CSV_期間C!$AA$2:$AA$5001,④実績CSV_期間C!$M$2:$M$5001,$C1649))</f>
        <v/>
      </c>
      <c r="J1649" s="38" t="str">
        <f aca="false">IF($C1649="","",N($F1649)*N($G1649))</f>
        <v/>
      </c>
      <c r="K1649" s="38" t="str">
        <f aca="false">IF($C1649="","",N($F1649)*N($H1649))</f>
        <v/>
      </c>
      <c r="L1649" s="38" t="str">
        <f aca="false">IF($C1649="","",N($F1649)*N($I1649))</f>
        <v/>
      </c>
      <c r="M1649" s="37" t="str">
        <f aca="false">IF(OR($C1649="",N(TOP!$C$12)=0),"",N($J1649)/TOP!$C$12)</f>
        <v/>
      </c>
      <c r="N1649" s="37" t="str">
        <f aca="false">IF(OR($C1649="",N(TOP!$C$13)=0),"",N($K1649)/TOP!$C$13)</f>
        <v/>
      </c>
      <c r="O1649" s="37" t="str">
        <f aca="false">IF(OR($C1649="",N(TOP!$C$14)=0),"",N($L1649)/TOP!$C$14)</f>
        <v/>
      </c>
      <c r="P1649" s="42" t="str">
        <f aca="false">IF($C1649="","",IFERROR(CHOOSE(MATCH(TOP!$C$10,{"【期間A】","【期間B】","【期間C】"},0),N($M1649),N($N1649),N($O1649)),0))</f>
        <v/>
      </c>
    </row>
    <row r="1650" customFormat="false" ht="15" hidden="false" customHeight="false" outlineLevel="0" collapsed="false">
      <c r="B1650" s="12" t="n">
        <v>1645</v>
      </c>
      <c r="C1650" s="36" t="str">
        <f aca="false">IF(②実績CSV_期間A!$M1646="","",②実績CSV_期間A!$M1646&amp;"")</f>
        <v/>
      </c>
      <c r="D1650" s="12" t="str">
        <f aca="false">IF($C1650="","",②実績CSV_期間A!$N1646)</f>
        <v/>
      </c>
      <c r="E1650" s="12" t="str">
        <f aca="false">IF($C1650="","",RIGHT($D1650,1))</f>
        <v/>
      </c>
      <c r="F1650" s="41" t="str">
        <f aca="false">IF($C1650="","",IFERROR(INDEX(サイズ換算マスタ!$C$6:$C$8,MATCH($E1650,サイズ換算マスタ!$B$6:$B$8,0)),1))</f>
        <v/>
      </c>
      <c r="G1650" s="38" t="str">
        <f aca="false">IF($C1650="","",SUMIFS(②実績CSV_期間A!$AA$2:$AA$5001,②実績CSV_期間A!$M$2:$M$5001,$C1650))</f>
        <v/>
      </c>
      <c r="H1650" s="38" t="str">
        <f aca="false">IF($C1650="","",SUMIFS(③実績CSV_期間B!$AA$2:$AA$5001,③実績CSV_期間B!$M$2:$M$5001,$C1650))</f>
        <v/>
      </c>
      <c r="I1650" s="38" t="str">
        <f aca="false">IF($C1650="","",SUMIFS(④実績CSV_期間C!$AA$2:$AA$5001,④実績CSV_期間C!$M$2:$M$5001,$C1650))</f>
        <v/>
      </c>
      <c r="J1650" s="38" t="str">
        <f aca="false">IF($C1650="","",N($F1650)*N($G1650))</f>
        <v/>
      </c>
      <c r="K1650" s="38" t="str">
        <f aca="false">IF($C1650="","",N($F1650)*N($H1650))</f>
        <v/>
      </c>
      <c r="L1650" s="38" t="str">
        <f aca="false">IF($C1650="","",N($F1650)*N($I1650))</f>
        <v/>
      </c>
      <c r="M1650" s="37" t="str">
        <f aca="false">IF(OR($C1650="",N(TOP!$C$12)=0),"",N($J1650)/TOP!$C$12)</f>
        <v/>
      </c>
      <c r="N1650" s="37" t="str">
        <f aca="false">IF(OR($C1650="",N(TOP!$C$13)=0),"",N($K1650)/TOP!$C$13)</f>
        <v/>
      </c>
      <c r="O1650" s="37" t="str">
        <f aca="false">IF(OR($C1650="",N(TOP!$C$14)=0),"",N($L1650)/TOP!$C$14)</f>
        <v/>
      </c>
      <c r="P1650" s="42" t="str">
        <f aca="false">IF($C1650="","",IFERROR(CHOOSE(MATCH(TOP!$C$10,{"【期間A】","【期間B】","【期間C】"},0),N($M1650),N($N1650),N($O1650)),0))</f>
        <v/>
      </c>
    </row>
    <row r="1651" customFormat="false" ht="15" hidden="false" customHeight="false" outlineLevel="0" collapsed="false">
      <c r="B1651" s="12" t="n">
        <v>1646</v>
      </c>
      <c r="C1651" s="36" t="str">
        <f aca="false">IF(②実績CSV_期間A!$M1647="","",②実績CSV_期間A!$M1647&amp;"")</f>
        <v/>
      </c>
      <c r="D1651" s="12" t="str">
        <f aca="false">IF($C1651="","",②実績CSV_期間A!$N1647)</f>
        <v/>
      </c>
      <c r="E1651" s="12" t="str">
        <f aca="false">IF($C1651="","",RIGHT($D1651,1))</f>
        <v/>
      </c>
      <c r="F1651" s="41" t="str">
        <f aca="false">IF($C1651="","",IFERROR(INDEX(サイズ換算マスタ!$C$6:$C$8,MATCH($E1651,サイズ換算マスタ!$B$6:$B$8,0)),1))</f>
        <v/>
      </c>
      <c r="G1651" s="38" t="str">
        <f aca="false">IF($C1651="","",SUMIFS(②実績CSV_期間A!$AA$2:$AA$5001,②実績CSV_期間A!$M$2:$M$5001,$C1651))</f>
        <v/>
      </c>
      <c r="H1651" s="38" t="str">
        <f aca="false">IF($C1651="","",SUMIFS(③実績CSV_期間B!$AA$2:$AA$5001,③実績CSV_期間B!$M$2:$M$5001,$C1651))</f>
        <v/>
      </c>
      <c r="I1651" s="38" t="str">
        <f aca="false">IF($C1651="","",SUMIFS(④実績CSV_期間C!$AA$2:$AA$5001,④実績CSV_期間C!$M$2:$M$5001,$C1651))</f>
        <v/>
      </c>
      <c r="J1651" s="38" t="str">
        <f aca="false">IF($C1651="","",N($F1651)*N($G1651))</f>
        <v/>
      </c>
      <c r="K1651" s="38" t="str">
        <f aca="false">IF($C1651="","",N($F1651)*N($H1651))</f>
        <v/>
      </c>
      <c r="L1651" s="38" t="str">
        <f aca="false">IF($C1651="","",N($F1651)*N($I1651))</f>
        <v/>
      </c>
      <c r="M1651" s="37" t="str">
        <f aca="false">IF(OR($C1651="",N(TOP!$C$12)=0),"",N($J1651)/TOP!$C$12)</f>
        <v/>
      </c>
      <c r="N1651" s="37" t="str">
        <f aca="false">IF(OR($C1651="",N(TOP!$C$13)=0),"",N($K1651)/TOP!$C$13)</f>
        <v/>
      </c>
      <c r="O1651" s="37" t="str">
        <f aca="false">IF(OR($C1651="",N(TOP!$C$14)=0),"",N($L1651)/TOP!$C$14)</f>
        <v/>
      </c>
      <c r="P1651" s="42" t="str">
        <f aca="false">IF($C1651="","",IFERROR(CHOOSE(MATCH(TOP!$C$10,{"【期間A】","【期間B】","【期間C】"},0),N($M1651),N($N1651),N($O1651)),0))</f>
        <v/>
      </c>
    </row>
    <row r="1652" customFormat="false" ht="15" hidden="false" customHeight="false" outlineLevel="0" collapsed="false">
      <c r="B1652" s="12" t="n">
        <v>1647</v>
      </c>
      <c r="C1652" s="36" t="str">
        <f aca="false">IF(②実績CSV_期間A!$M1648="","",②実績CSV_期間A!$M1648&amp;"")</f>
        <v/>
      </c>
      <c r="D1652" s="12" t="str">
        <f aca="false">IF($C1652="","",②実績CSV_期間A!$N1648)</f>
        <v/>
      </c>
      <c r="E1652" s="12" t="str">
        <f aca="false">IF($C1652="","",RIGHT($D1652,1))</f>
        <v/>
      </c>
      <c r="F1652" s="41" t="str">
        <f aca="false">IF($C1652="","",IFERROR(INDEX(サイズ換算マスタ!$C$6:$C$8,MATCH($E1652,サイズ換算マスタ!$B$6:$B$8,0)),1))</f>
        <v/>
      </c>
      <c r="G1652" s="38" t="str">
        <f aca="false">IF($C1652="","",SUMIFS(②実績CSV_期間A!$AA$2:$AA$5001,②実績CSV_期間A!$M$2:$M$5001,$C1652))</f>
        <v/>
      </c>
      <c r="H1652" s="38" t="str">
        <f aca="false">IF($C1652="","",SUMIFS(③実績CSV_期間B!$AA$2:$AA$5001,③実績CSV_期間B!$M$2:$M$5001,$C1652))</f>
        <v/>
      </c>
      <c r="I1652" s="38" t="str">
        <f aca="false">IF($C1652="","",SUMIFS(④実績CSV_期間C!$AA$2:$AA$5001,④実績CSV_期間C!$M$2:$M$5001,$C1652))</f>
        <v/>
      </c>
      <c r="J1652" s="38" t="str">
        <f aca="false">IF($C1652="","",N($F1652)*N($G1652))</f>
        <v/>
      </c>
      <c r="K1652" s="38" t="str">
        <f aca="false">IF($C1652="","",N($F1652)*N($H1652))</f>
        <v/>
      </c>
      <c r="L1652" s="38" t="str">
        <f aca="false">IF($C1652="","",N($F1652)*N($I1652))</f>
        <v/>
      </c>
      <c r="M1652" s="37" t="str">
        <f aca="false">IF(OR($C1652="",N(TOP!$C$12)=0),"",N($J1652)/TOP!$C$12)</f>
        <v/>
      </c>
      <c r="N1652" s="37" t="str">
        <f aca="false">IF(OR($C1652="",N(TOP!$C$13)=0),"",N($K1652)/TOP!$C$13)</f>
        <v/>
      </c>
      <c r="O1652" s="37" t="str">
        <f aca="false">IF(OR($C1652="",N(TOP!$C$14)=0),"",N($L1652)/TOP!$C$14)</f>
        <v/>
      </c>
      <c r="P1652" s="42" t="str">
        <f aca="false">IF($C1652="","",IFERROR(CHOOSE(MATCH(TOP!$C$10,{"【期間A】","【期間B】","【期間C】"},0),N($M1652),N($N1652),N($O1652)),0))</f>
        <v/>
      </c>
    </row>
    <row r="1653" customFormat="false" ht="15" hidden="false" customHeight="false" outlineLevel="0" collapsed="false">
      <c r="B1653" s="12" t="n">
        <v>1648</v>
      </c>
      <c r="C1653" s="36" t="str">
        <f aca="false">IF(②実績CSV_期間A!$M1649="","",②実績CSV_期間A!$M1649&amp;"")</f>
        <v/>
      </c>
      <c r="D1653" s="12" t="str">
        <f aca="false">IF($C1653="","",②実績CSV_期間A!$N1649)</f>
        <v/>
      </c>
      <c r="E1653" s="12" t="str">
        <f aca="false">IF($C1653="","",RIGHT($D1653,1))</f>
        <v/>
      </c>
      <c r="F1653" s="41" t="str">
        <f aca="false">IF($C1653="","",IFERROR(INDEX(サイズ換算マスタ!$C$6:$C$8,MATCH($E1653,サイズ換算マスタ!$B$6:$B$8,0)),1))</f>
        <v/>
      </c>
      <c r="G1653" s="38" t="str">
        <f aca="false">IF($C1653="","",SUMIFS(②実績CSV_期間A!$AA$2:$AA$5001,②実績CSV_期間A!$M$2:$M$5001,$C1653))</f>
        <v/>
      </c>
      <c r="H1653" s="38" t="str">
        <f aca="false">IF($C1653="","",SUMIFS(③実績CSV_期間B!$AA$2:$AA$5001,③実績CSV_期間B!$M$2:$M$5001,$C1653))</f>
        <v/>
      </c>
      <c r="I1653" s="38" t="str">
        <f aca="false">IF($C1653="","",SUMIFS(④実績CSV_期間C!$AA$2:$AA$5001,④実績CSV_期間C!$M$2:$M$5001,$C1653))</f>
        <v/>
      </c>
      <c r="J1653" s="38" t="str">
        <f aca="false">IF($C1653="","",N($F1653)*N($G1653))</f>
        <v/>
      </c>
      <c r="K1653" s="38" t="str">
        <f aca="false">IF($C1653="","",N($F1653)*N($H1653))</f>
        <v/>
      </c>
      <c r="L1653" s="38" t="str">
        <f aca="false">IF($C1653="","",N($F1653)*N($I1653))</f>
        <v/>
      </c>
      <c r="M1653" s="37" t="str">
        <f aca="false">IF(OR($C1653="",N(TOP!$C$12)=0),"",N($J1653)/TOP!$C$12)</f>
        <v/>
      </c>
      <c r="N1653" s="37" t="str">
        <f aca="false">IF(OR($C1653="",N(TOP!$C$13)=0),"",N($K1653)/TOP!$C$13)</f>
        <v/>
      </c>
      <c r="O1653" s="37" t="str">
        <f aca="false">IF(OR($C1653="",N(TOP!$C$14)=0),"",N($L1653)/TOP!$C$14)</f>
        <v/>
      </c>
      <c r="P1653" s="42" t="str">
        <f aca="false">IF($C1653="","",IFERROR(CHOOSE(MATCH(TOP!$C$10,{"【期間A】","【期間B】","【期間C】"},0),N($M1653),N($N1653),N($O1653)),0))</f>
        <v/>
      </c>
    </row>
    <row r="1654" customFormat="false" ht="15" hidden="false" customHeight="false" outlineLevel="0" collapsed="false">
      <c r="B1654" s="12" t="n">
        <v>1649</v>
      </c>
      <c r="C1654" s="36" t="str">
        <f aca="false">IF(②実績CSV_期間A!$M1650="","",②実績CSV_期間A!$M1650&amp;"")</f>
        <v/>
      </c>
      <c r="D1654" s="12" t="str">
        <f aca="false">IF($C1654="","",②実績CSV_期間A!$N1650)</f>
        <v/>
      </c>
      <c r="E1654" s="12" t="str">
        <f aca="false">IF($C1654="","",RIGHT($D1654,1))</f>
        <v/>
      </c>
      <c r="F1654" s="41" t="str">
        <f aca="false">IF($C1654="","",IFERROR(INDEX(サイズ換算マスタ!$C$6:$C$8,MATCH($E1654,サイズ換算マスタ!$B$6:$B$8,0)),1))</f>
        <v/>
      </c>
      <c r="G1654" s="38" t="str">
        <f aca="false">IF($C1654="","",SUMIFS(②実績CSV_期間A!$AA$2:$AA$5001,②実績CSV_期間A!$M$2:$M$5001,$C1654))</f>
        <v/>
      </c>
      <c r="H1654" s="38" t="str">
        <f aca="false">IF($C1654="","",SUMIFS(③実績CSV_期間B!$AA$2:$AA$5001,③実績CSV_期間B!$M$2:$M$5001,$C1654))</f>
        <v/>
      </c>
      <c r="I1654" s="38" t="str">
        <f aca="false">IF($C1654="","",SUMIFS(④実績CSV_期間C!$AA$2:$AA$5001,④実績CSV_期間C!$M$2:$M$5001,$C1654))</f>
        <v/>
      </c>
      <c r="J1654" s="38" t="str">
        <f aca="false">IF($C1654="","",N($F1654)*N($G1654))</f>
        <v/>
      </c>
      <c r="K1654" s="38" t="str">
        <f aca="false">IF($C1654="","",N($F1654)*N($H1654))</f>
        <v/>
      </c>
      <c r="L1654" s="38" t="str">
        <f aca="false">IF($C1654="","",N($F1654)*N($I1654))</f>
        <v/>
      </c>
      <c r="M1654" s="37" t="str">
        <f aca="false">IF(OR($C1654="",N(TOP!$C$12)=0),"",N($J1654)/TOP!$C$12)</f>
        <v/>
      </c>
      <c r="N1654" s="37" t="str">
        <f aca="false">IF(OR($C1654="",N(TOP!$C$13)=0),"",N($K1654)/TOP!$C$13)</f>
        <v/>
      </c>
      <c r="O1654" s="37" t="str">
        <f aca="false">IF(OR($C1654="",N(TOP!$C$14)=0),"",N($L1654)/TOP!$C$14)</f>
        <v/>
      </c>
      <c r="P1654" s="42" t="str">
        <f aca="false">IF($C1654="","",IFERROR(CHOOSE(MATCH(TOP!$C$10,{"【期間A】","【期間B】","【期間C】"},0),N($M1654),N($N1654),N($O1654)),0))</f>
        <v/>
      </c>
    </row>
    <row r="1655" customFormat="false" ht="15" hidden="false" customHeight="false" outlineLevel="0" collapsed="false">
      <c r="B1655" s="12" t="n">
        <v>1650</v>
      </c>
      <c r="C1655" s="36" t="str">
        <f aca="false">IF(②実績CSV_期間A!$M1651="","",②実績CSV_期間A!$M1651&amp;"")</f>
        <v/>
      </c>
      <c r="D1655" s="12" t="str">
        <f aca="false">IF($C1655="","",②実績CSV_期間A!$N1651)</f>
        <v/>
      </c>
      <c r="E1655" s="12" t="str">
        <f aca="false">IF($C1655="","",RIGHT($D1655,1))</f>
        <v/>
      </c>
      <c r="F1655" s="41" t="str">
        <f aca="false">IF($C1655="","",IFERROR(INDEX(サイズ換算マスタ!$C$6:$C$8,MATCH($E1655,サイズ換算マスタ!$B$6:$B$8,0)),1))</f>
        <v/>
      </c>
      <c r="G1655" s="38" t="str">
        <f aca="false">IF($C1655="","",SUMIFS(②実績CSV_期間A!$AA$2:$AA$5001,②実績CSV_期間A!$M$2:$M$5001,$C1655))</f>
        <v/>
      </c>
      <c r="H1655" s="38" t="str">
        <f aca="false">IF($C1655="","",SUMIFS(③実績CSV_期間B!$AA$2:$AA$5001,③実績CSV_期間B!$M$2:$M$5001,$C1655))</f>
        <v/>
      </c>
      <c r="I1655" s="38" t="str">
        <f aca="false">IF($C1655="","",SUMIFS(④実績CSV_期間C!$AA$2:$AA$5001,④実績CSV_期間C!$M$2:$M$5001,$C1655))</f>
        <v/>
      </c>
      <c r="J1655" s="38" t="str">
        <f aca="false">IF($C1655="","",N($F1655)*N($G1655))</f>
        <v/>
      </c>
      <c r="K1655" s="38" t="str">
        <f aca="false">IF($C1655="","",N($F1655)*N($H1655))</f>
        <v/>
      </c>
      <c r="L1655" s="38" t="str">
        <f aca="false">IF($C1655="","",N($F1655)*N($I1655))</f>
        <v/>
      </c>
      <c r="M1655" s="37" t="str">
        <f aca="false">IF(OR($C1655="",N(TOP!$C$12)=0),"",N($J1655)/TOP!$C$12)</f>
        <v/>
      </c>
      <c r="N1655" s="37" t="str">
        <f aca="false">IF(OR($C1655="",N(TOP!$C$13)=0),"",N($K1655)/TOP!$C$13)</f>
        <v/>
      </c>
      <c r="O1655" s="37" t="str">
        <f aca="false">IF(OR($C1655="",N(TOP!$C$14)=0),"",N($L1655)/TOP!$C$14)</f>
        <v/>
      </c>
      <c r="P1655" s="42" t="str">
        <f aca="false">IF($C1655="","",IFERROR(CHOOSE(MATCH(TOP!$C$10,{"【期間A】","【期間B】","【期間C】"},0),N($M1655),N($N1655),N($O1655)),0))</f>
        <v/>
      </c>
    </row>
    <row r="1656" customFormat="false" ht="15" hidden="false" customHeight="false" outlineLevel="0" collapsed="false">
      <c r="B1656" s="12" t="n">
        <v>1651</v>
      </c>
      <c r="C1656" s="36" t="str">
        <f aca="false">IF(②実績CSV_期間A!$M1652="","",②実績CSV_期間A!$M1652&amp;"")</f>
        <v/>
      </c>
      <c r="D1656" s="12" t="str">
        <f aca="false">IF($C1656="","",②実績CSV_期間A!$N1652)</f>
        <v/>
      </c>
      <c r="E1656" s="12" t="str">
        <f aca="false">IF($C1656="","",RIGHT($D1656,1))</f>
        <v/>
      </c>
      <c r="F1656" s="41" t="str">
        <f aca="false">IF($C1656="","",IFERROR(INDEX(サイズ換算マスタ!$C$6:$C$8,MATCH($E1656,サイズ換算マスタ!$B$6:$B$8,0)),1))</f>
        <v/>
      </c>
      <c r="G1656" s="38" t="str">
        <f aca="false">IF($C1656="","",SUMIFS(②実績CSV_期間A!$AA$2:$AA$5001,②実績CSV_期間A!$M$2:$M$5001,$C1656))</f>
        <v/>
      </c>
      <c r="H1656" s="38" t="str">
        <f aca="false">IF($C1656="","",SUMIFS(③実績CSV_期間B!$AA$2:$AA$5001,③実績CSV_期間B!$M$2:$M$5001,$C1656))</f>
        <v/>
      </c>
      <c r="I1656" s="38" t="str">
        <f aca="false">IF($C1656="","",SUMIFS(④実績CSV_期間C!$AA$2:$AA$5001,④実績CSV_期間C!$M$2:$M$5001,$C1656))</f>
        <v/>
      </c>
      <c r="J1656" s="38" t="str">
        <f aca="false">IF($C1656="","",N($F1656)*N($G1656))</f>
        <v/>
      </c>
      <c r="K1656" s="38" t="str">
        <f aca="false">IF($C1656="","",N($F1656)*N($H1656))</f>
        <v/>
      </c>
      <c r="L1656" s="38" t="str">
        <f aca="false">IF($C1656="","",N($F1656)*N($I1656))</f>
        <v/>
      </c>
      <c r="M1656" s="37" t="str">
        <f aca="false">IF(OR($C1656="",N(TOP!$C$12)=0),"",N($J1656)/TOP!$C$12)</f>
        <v/>
      </c>
      <c r="N1656" s="37" t="str">
        <f aca="false">IF(OR($C1656="",N(TOP!$C$13)=0),"",N($K1656)/TOP!$C$13)</f>
        <v/>
      </c>
      <c r="O1656" s="37" t="str">
        <f aca="false">IF(OR($C1656="",N(TOP!$C$14)=0),"",N($L1656)/TOP!$C$14)</f>
        <v/>
      </c>
      <c r="P1656" s="42" t="str">
        <f aca="false">IF($C1656="","",IFERROR(CHOOSE(MATCH(TOP!$C$10,{"【期間A】","【期間B】","【期間C】"},0),N($M1656),N($N1656),N($O1656)),0))</f>
        <v/>
      </c>
    </row>
    <row r="1657" customFormat="false" ht="15" hidden="false" customHeight="false" outlineLevel="0" collapsed="false">
      <c r="B1657" s="12" t="n">
        <v>1652</v>
      </c>
      <c r="C1657" s="36" t="str">
        <f aca="false">IF(②実績CSV_期間A!$M1653="","",②実績CSV_期間A!$M1653&amp;"")</f>
        <v/>
      </c>
      <c r="D1657" s="12" t="str">
        <f aca="false">IF($C1657="","",②実績CSV_期間A!$N1653)</f>
        <v/>
      </c>
      <c r="E1657" s="12" t="str">
        <f aca="false">IF($C1657="","",RIGHT($D1657,1))</f>
        <v/>
      </c>
      <c r="F1657" s="41" t="str">
        <f aca="false">IF($C1657="","",IFERROR(INDEX(サイズ換算マスタ!$C$6:$C$8,MATCH($E1657,サイズ換算マスタ!$B$6:$B$8,0)),1))</f>
        <v/>
      </c>
      <c r="G1657" s="38" t="str">
        <f aca="false">IF($C1657="","",SUMIFS(②実績CSV_期間A!$AA$2:$AA$5001,②実績CSV_期間A!$M$2:$M$5001,$C1657))</f>
        <v/>
      </c>
      <c r="H1657" s="38" t="str">
        <f aca="false">IF($C1657="","",SUMIFS(③実績CSV_期間B!$AA$2:$AA$5001,③実績CSV_期間B!$M$2:$M$5001,$C1657))</f>
        <v/>
      </c>
      <c r="I1657" s="38" t="str">
        <f aca="false">IF($C1657="","",SUMIFS(④実績CSV_期間C!$AA$2:$AA$5001,④実績CSV_期間C!$M$2:$M$5001,$C1657))</f>
        <v/>
      </c>
      <c r="J1657" s="38" t="str">
        <f aca="false">IF($C1657="","",N($F1657)*N($G1657))</f>
        <v/>
      </c>
      <c r="K1657" s="38" t="str">
        <f aca="false">IF($C1657="","",N($F1657)*N($H1657))</f>
        <v/>
      </c>
      <c r="L1657" s="38" t="str">
        <f aca="false">IF($C1657="","",N($F1657)*N($I1657))</f>
        <v/>
      </c>
      <c r="M1657" s="37" t="str">
        <f aca="false">IF(OR($C1657="",N(TOP!$C$12)=0),"",N($J1657)/TOP!$C$12)</f>
        <v/>
      </c>
      <c r="N1657" s="37" t="str">
        <f aca="false">IF(OR($C1657="",N(TOP!$C$13)=0),"",N($K1657)/TOP!$C$13)</f>
        <v/>
      </c>
      <c r="O1657" s="37" t="str">
        <f aca="false">IF(OR($C1657="",N(TOP!$C$14)=0),"",N($L1657)/TOP!$C$14)</f>
        <v/>
      </c>
      <c r="P1657" s="42" t="str">
        <f aca="false">IF($C1657="","",IFERROR(CHOOSE(MATCH(TOP!$C$10,{"【期間A】","【期間B】","【期間C】"},0),N($M1657),N($N1657),N($O1657)),0))</f>
        <v/>
      </c>
    </row>
    <row r="1658" customFormat="false" ht="15" hidden="false" customHeight="false" outlineLevel="0" collapsed="false">
      <c r="B1658" s="12" t="n">
        <v>1653</v>
      </c>
      <c r="C1658" s="36" t="str">
        <f aca="false">IF(②実績CSV_期間A!$M1654="","",②実績CSV_期間A!$M1654&amp;"")</f>
        <v/>
      </c>
      <c r="D1658" s="12" t="str">
        <f aca="false">IF($C1658="","",②実績CSV_期間A!$N1654)</f>
        <v/>
      </c>
      <c r="E1658" s="12" t="str">
        <f aca="false">IF($C1658="","",RIGHT($D1658,1))</f>
        <v/>
      </c>
      <c r="F1658" s="41" t="str">
        <f aca="false">IF($C1658="","",IFERROR(INDEX(サイズ換算マスタ!$C$6:$C$8,MATCH($E1658,サイズ換算マスタ!$B$6:$B$8,0)),1))</f>
        <v/>
      </c>
      <c r="G1658" s="38" t="str">
        <f aca="false">IF($C1658="","",SUMIFS(②実績CSV_期間A!$AA$2:$AA$5001,②実績CSV_期間A!$M$2:$M$5001,$C1658))</f>
        <v/>
      </c>
      <c r="H1658" s="38" t="str">
        <f aca="false">IF($C1658="","",SUMIFS(③実績CSV_期間B!$AA$2:$AA$5001,③実績CSV_期間B!$M$2:$M$5001,$C1658))</f>
        <v/>
      </c>
      <c r="I1658" s="38" t="str">
        <f aca="false">IF($C1658="","",SUMIFS(④実績CSV_期間C!$AA$2:$AA$5001,④実績CSV_期間C!$M$2:$M$5001,$C1658))</f>
        <v/>
      </c>
      <c r="J1658" s="38" t="str">
        <f aca="false">IF($C1658="","",N($F1658)*N($G1658))</f>
        <v/>
      </c>
      <c r="K1658" s="38" t="str">
        <f aca="false">IF($C1658="","",N($F1658)*N($H1658))</f>
        <v/>
      </c>
      <c r="L1658" s="38" t="str">
        <f aca="false">IF($C1658="","",N($F1658)*N($I1658))</f>
        <v/>
      </c>
      <c r="M1658" s="37" t="str">
        <f aca="false">IF(OR($C1658="",N(TOP!$C$12)=0),"",N($J1658)/TOP!$C$12)</f>
        <v/>
      </c>
      <c r="N1658" s="37" t="str">
        <f aca="false">IF(OR($C1658="",N(TOP!$C$13)=0),"",N($K1658)/TOP!$C$13)</f>
        <v/>
      </c>
      <c r="O1658" s="37" t="str">
        <f aca="false">IF(OR($C1658="",N(TOP!$C$14)=0),"",N($L1658)/TOP!$C$14)</f>
        <v/>
      </c>
      <c r="P1658" s="42" t="str">
        <f aca="false">IF($C1658="","",IFERROR(CHOOSE(MATCH(TOP!$C$10,{"【期間A】","【期間B】","【期間C】"},0),N($M1658),N($N1658),N($O1658)),0))</f>
        <v/>
      </c>
    </row>
    <row r="1659" customFormat="false" ht="15" hidden="false" customHeight="false" outlineLevel="0" collapsed="false">
      <c r="B1659" s="12" t="n">
        <v>1654</v>
      </c>
      <c r="C1659" s="36" t="str">
        <f aca="false">IF(②実績CSV_期間A!$M1655="","",②実績CSV_期間A!$M1655&amp;"")</f>
        <v/>
      </c>
      <c r="D1659" s="12" t="str">
        <f aca="false">IF($C1659="","",②実績CSV_期間A!$N1655)</f>
        <v/>
      </c>
      <c r="E1659" s="12" t="str">
        <f aca="false">IF($C1659="","",RIGHT($D1659,1))</f>
        <v/>
      </c>
      <c r="F1659" s="41" t="str">
        <f aca="false">IF($C1659="","",IFERROR(INDEX(サイズ換算マスタ!$C$6:$C$8,MATCH($E1659,サイズ換算マスタ!$B$6:$B$8,0)),1))</f>
        <v/>
      </c>
      <c r="G1659" s="38" t="str">
        <f aca="false">IF($C1659="","",SUMIFS(②実績CSV_期間A!$AA$2:$AA$5001,②実績CSV_期間A!$M$2:$M$5001,$C1659))</f>
        <v/>
      </c>
      <c r="H1659" s="38" t="str">
        <f aca="false">IF($C1659="","",SUMIFS(③実績CSV_期間B!$AA$2:$AA$5001,③実績CSV_期間B!$M$2:$M$5001,$C1659))</f>
        <v/>
      </c>
      <c r="I1659" s="38" t="str">
        <f aca="false">IF($C1659="","",SUMIFS(④実績CSV_期間C!$AA$2:$AA$5001,④実績CSV_期間C!$M$2:$M$5001,$C1659))</f>
        <v/>
      </c>
      <c r="J1659" s="38" t="str">
        <f aca="false">IF($C1659="","",N($F1659)*N($G1659))</f>
        <v/>
      </c>
      <c r="K1659" s="38" t="str">
        <f aca="false">IF($C1659="","",N($F1659)*N($H1659))</f>
        <v/>
      </c>
      <c r="L1659" s="38" t="str">
        <f aca="false">IF($C1659="","",N($F1659)*N($I1659))</f>
        <v/>
      </c>
      <c r="M1659" s="37" t="str">
        <f aca="false">IF(OR($C1659="",N(TOP!$C$12)=0),"",N($J1659)/TOP!$C$12)</f>
        <v/>
      </c>
      <c r="N1659" s="37" t="str">
        <f aca="false">IF(OR($C1659="",N(TOP!$C$13)=0),"",N($K1659)/TOP!$C$13)</f>
        <v/>
      </c>
      <c r="O1659" s="37" t="str">
        <f aca="false">IF(OR($C1659="",N(TOP!$C$14)=0),"",N($L1659)/TOP!$C$14)</f>
        <v/>
      </c>
      <c r="P1659" s="42" t="str">
        <f aca="false">IF($C1659="","",IFERROR(CHOOSE(MATCH(TOP!$C$10,{"【期間A】","【期間B】","【期間C】"},0),N($M1659),N($N1659),N($O1659)),0))</f>
        <v/>
      </c>
    </row>
    <row r="1660" customFormat="false" ht="15" hidden="false" customHeight="false" outlineLevel="0" collapsed="false">
      <c r="B1660" s="12" t="n">
        <v>1655</v>
      </c>
      <c r="C1660" s="36" t="str">
        <f aca="false">IF(②実績CSV_期間A!$M1656="","",②実績CSV_期間A!$M1656&amp;"")</f>
        <v/>
      </c>
      <c r="D1660" s="12" t="str">
        <f aca="false">IF($C1660="","",②実績CSV_期間A!$N1656)</f>
        <v/>
      </c>
      <c r="E1660" s="12" t="str">
        <f aca="false">IF($C1660="","",RIGHT($D1660,1))</f>
        <v/>
      </c>
      <c r="F1660" s="41" t="str">
        <f aca="false">IF($C1660="","",IFERROR(INDEX(サイズ換算マスタ!$C$6:$C$8,MATCH($E1660,サイズ換算マスタ!$B$6:$B$8,0)),1))</f>
        <v/>
      </c>
      <c r="G1660" s="38" t="str">
        <f aca="false">IF($C1660="","",SUMIFS(②実績CSV_期間A!$AA$2:$AA$5001,②実績CSV_期間A!$M$2:$M$5001,$C1660))</f>
        <v/>
      </c>
      <c r="H1660" s="38" t="str">
        <f aca="false">IF($C1660="","",SUMIFS(③実績CSV_期間B!$AA$2:$AA$5001,③実績CSV_期間B!$M$2:$M$5001,$C1660))</f>
        <v/>
      </c>
      <c r="I1660" s="38" t="str">
        <f aca="false">IF($C1660="","",SUMIFS(④実績CSV_期間C!$AA$2:$AA$5001,④実績CSV_期間C!$M$2:$M$5001,$C1660))</f>
        <v/>
      </c>
      <c r="J1660" s="38" t="str">
        <f aca="false">IF($C1660="","",N($F1660)*N($G1660))</f>
        <v/>
      </c>
      <c r="K1660" s="38" t="str">
        <f aca="false">IF($C1660="","",N($F1660)*N($H1660))</f>
        <v/>
      </c>
      <c r="L1660" s="38" t="str">
        <f aca="false">IF($C1660="","",N($F1660)*N($I1660))</f>
        <v/>
      </c>
      <c r="M1660" s="37" t="str">
        <f aca="false">IF(OR($C1660="",N(TOP!$C$12)=0),"",N($J1660)/TOP!$C$12)</f>
        <v/>
      </c>
      <c r="N1660" s="37" t="str">
        <f aca="false">IF(OR($C1660="",N(TOP!$C$13)=0),"",N($K1660)/TOP!$C$13)</f>
        <v/>
      </c>
      <c r="O1660" s="37" t="str">
        <f aca="false">IF(OR($C1660="",N(TOP!$C$14)=0),"",N($L1660)/TOP!$C$14)</f>
        <v/>
      </c>
      <c r="P1660" s="42" t="str">
        <f aca="false">IF($C1660="","",IFERROR(CHOOSE(MATCH(TOP!$C$10,{"【期間A】","【期間B】","【期間C】"},0),N($M1660),N($N1660),N($O1660)),0))</f>
        <v/>
      </c>
    </row>
    <row r="1661" customFormat="false" ht="15" hidden="false" customHeight="false" outlineLevel="0" collapsed="false">
      <c r="B1661" s="12" t="n">
        <v>1656</v>
      </c>
      <c r="C1661" s="36" t="str">
        <f aca="false">IF(②実績CSV_期間A!$M1657="","",②実績CSV_期間A!$M1657&amp;"")</f>
        <v/>
      </c>
      <c r="D1661" s="12" t="str">
        <f aca="false">IF($C1661="","",②実績CSV_期間A!$N1657)</f>
        <v/>
      </c>
      <c r="E1661" s="12" t="str">
        <f aca="false">IF($C1661="","",RIGHT($D1661,1))</f>
        <v/>
      </c>
      <c r="F1661" s="41" t="str">
        <f aca="false">IF($C1661="","",IFERROR(INDEX(サイズ換算マスタ!$C$6:$C$8,MATCH($E1661,サイズ換算マスタ!$B$6:$B$8,0)),1))</f>
        <v/>
      </c>
      <c r="G1661" s="38" t="str">
        <f aca="false">IF($C1661="","",SUMIFS(②実績CSV_期間A!$AA$2:$AA$5001,②実績CSV_期間A!$M$2:$M$5001,$C1661))</f>
        <v/>
      </c>
      <c r="H1661" s="38" t="str">
        <f aca="false">IF($C1661="","",SUMIFS(③実績CSV_期間B!$AA$2:$AA$5001,③実績CSV_期間B!$M$2:$M$5001,$C1661))</f>
        <v/>
      </c>
      <c r="I1661" s="38" t="str">
        <f aca="false">IF($C1661="","",SUMIFS(④実績CSV_期間C!$AA$2:$AA$5001,④実績CSV_期間C!$M$2:$M$5001,$C1661))</f>
        <v/>
      </c>
      <c r="J1661" s="38" t="str">
        <f aca="false">IF($C1661="","",N($F1661)*N($G1661))</f>
        <v/>
      </c>
      <c r="K1661" s="38" t="str">
        <f aca="false">IF($C1661="","",N($F1661)*N($H1661))</f>
        <v/>
      </c>
      <c r="L1661" s="38" t="str">
        <f aca="false">IF($C1661="","",N($F1661)*N($I1661))</f>
        <v/>
      </c>
      <c r="M1661" s="37" t="str">
        <f aca="false">IF(OR($C1661="",N(TOP!$C$12)=0),"",N($J1661)/TOP!$C$12)</f>
        <v/>
      </c>
      <c r="N1661" s="37" t="str">
        <f aca="false">IF(OR($C1661="",N(TOP!$C$13)=0),"",N($K1661)/TOP!$C$13)</f>
        <v/>
      </c>
      <c r="O1661" s="37" t="str">
        <f aca="false">IF(OR($C1661="",N(TOP!$C$14)=0),"",N($L1661)/TOP!$C$14)</f>
        <v/>
      </c>
      <c r="P1661" s="42" t="str">
        <f aca="false">IF($C1661="","",IFERROR(CHOOSE(MATCH(TOP!$C$10,{"【期間A】","【期間B】","【期間C】"},0),N($M1661),N($N1661),N($O1661)),0))</f>
        <v/>
      </c>
    </row>
    <row r="1662" customFormat="false" ht="15" hidden="false" customHeight="false" outlineLevel="0" collapsed="false">
      <c r="B1662" s="12" t="n">
        <v>1657</v>
      </c>
      <c r="C1662" s="36" t="str">
        <f aca="false">IF(②実績CSV_期間A!$M1658="","",②実績CSV_期間A!$M1658&amp;"")</f>
        <v/>
      </c>
      <c r="D1662" s="12" t="str">
        <f aca="false">IF($C1662="","",②実績CSV_期間A!$N1658)</f>
        <v/>
      </c>
      <c r="E1662" s="12" t="str">
        <f aca="false">IF($C1662="","",RIGHT($D1662,1))</f>
        <v/>
      </c>
      <c r="F1662" s="41" t="str">
        <f aca="false">IF($C1662="","",IFERROR(INDEX(サイズ換算マスタ!$C$6:$C$8,MATCH($E1662,サイズ換算マスタ!$B$6:$B$8,0)),1))</f>
        <v/>
      </c>
      <c r="G1662" s="38" t="str">
        <f aca="false">IF($C1662="","",SUMIFS(②実績CSV_期間A!$AA$2:$AA$5001,②実績CSV_期間A!$M$2:$M$5001,$C1662))</f>
        <v/>
      </c>
      <c r="H1662" s="38" t="str">
        <f aca="false">IF($C1662="","",SUMIFS(③実績CSV_期間B!$AA$2:$AA$5001,③実績CSV_期間B!$M$2:$M$5001,$C1662))</f>
        <v/>
      </c>
      <c r="I1662" s="38" t="str">
        <f aca="false">IF($C1662="","",SUMIFS(④実績CSV_期間C!$AA$2:$AA$5001,④実績CSV_期間C!$M$2:$M$5001,$C1662))</f>
        <v/>
      </c>
      <c r="J1662" s="38" t="str">
        <f aca="false">IF($C1662="","",N($F1662)*N($G1662))</f>
        <v/>
      </c>
      <c r="K1662" s="38" t="str">
        <f aca="false">IF($C1662="","",N($F1662)*N($H1662))</f>
        <v/>
      </c>
      <c r="L1662" s="38" t="str">
        <f aca="false">IF($C1662="","",N($F1662)*N($I1662))</f>
        <v/>
      </c>
      <c r="M1662" s="37" t="str">
        <f aca="false">IF(OR($C1662="",N(TOP!$C$12)=0),"",N($J1662)/TOP!$C$12)</f>
        <v/>
      </c>
      <c r="N1662" s="37" t="str">
        <f aca="false">IF(OR($C1662="",N(TOP!$C$13)=0),"",N($K1662)/TOP!$C$13)</f>
        <v/>
      </c>
      <c r="O1662" s="37" t="str">
        <f aca="false">IF(OR($C1662="",N(TOP!$C$14)=0),"",N($L1662)/TOP!$C$14)</f>
        <v/>
      </c>
      <c r="P1662" s="42" t="str">
        <f aca="false">IF($C1662="","",IFERROR(CHOOSE(MATCH(TOP!$C$10,{"【期間A】","【期間B】","【期間C】"},0),N($M1662),N($N1662),N($O1662)),0))</f>
        <v/>
      </c>
    </row>
    <row r="1663" customFormat="false" ht="15" hidden="false" customHeight="false" outlineLevel="0" collapsed="false">
      <c r="B1663" s="12" t="n">
        <v>1658</v>
      </c>
      <c r="C1663" s="36" t="str">
        <f aca="false">IF(②実績CSV_期間A!$M1659="","",②実績CSV_期間A!$M1659&amp;"")</f>
        <v/>
      </c>
      <c r="D1663" s="12" t="str">
        <f aca="false">IF($C1663="","",②実績CSV_期間A!$N1659)</f>
        <v/>
      </c>
      <c r="E1663" s="12" t="str">
        <f aca="false">IF($C1663="","",RIGHT($D1663,1))</f>
        <v/>
      </c>
      <c r="F1663" s="41" t="str">
        <f aca="false">IF($C1663="","",IFERROR(INDEX(サイズ換算マスタ!$C$6:$C$8,MATCH($E1663,サイズ換算マスタ!$B$6:$B$8,0)),1))</f>
        <v/>
      </c>
      <c r="G1663" s="38" t="str">
        <f aca="false">IF($C1663="","",SUMIFS(②実績CSV_期間A!$AA$2:$AA$5001,②実績CSV_期間A!$M$2:$M$5001,$C1663))</f>
        <v/>
      </c>
      <c r="H1663" s="38" t="str">
        <f aca="false">IF($C1663="","",SUMIFS(③実績CSV_期間B!$AA$2:$AA$5001,③実績CSV_期間B!$M$2:$M$5001,$C1663))</f>
        <v/>
      </c>
      <c r="I1663" s="38" t="str">
        <f aca="false">IF($C1663="","",SUMIFS(④実績CSV_期間C!$AA$2:$AA$5001,④実績CSV_期間C!$M$2:$M$5001,$C1663))</f>
        <v/>
      </c>
      <c r="J1663" s="38" t="str">
        <f aca="false">IF($C1663="","",N($F1663)*N($G1663))</f>
        <v/>
      </c>
      <c r="K1663" s="38" t="str">
        <f aca="false">IF($C1663="","",N($F1663)*N($H1663))</f>
        <v/>
      </c>
      <c r="L1663" s="38" t="str">
        <f aca="false">IF($C1663="","",N($F1663)*N($I1663))</f>
        <v/>
      </c>
      <c r="M1663" s="37" t="str">
        <f aca="false">IF(OR($C1663="",N(TOP!$C$12)=0),"",N($J1663)/TOP!$C$12)</f>
        <v/>
      </c>
      <c r="N1663" s="37" t="str">
        <f aca="false">IF(OR($C1663="",N(TOP!$C$13)=0),"",N($K1663)/TOP!$C$13)</f>
        <v/>
      </c>
      <c r="O1663" s="37" t="str">
        <f aca="false">IF(OR($C1663="",N(TOP!$C$14)=0),"",N($L1663)/TOP!$C$14)</f>
        <v/>
      </c>
      <c r="P1663" s="42" t="str">
        <f aca="false">IF($C1663="","",IFERROR(CHOOSE(MATCH(TOP!$C$10,{"【期間A】","【期間B】","【期間C】"},0),N($M1663),N($N1663),N($O1663)),0))</f>
        <v/>
      </c>
    </row>
    <row r="1664" customFormat="false" ht="15" hidden="false" customHeight="false" outlineLevel="0" collapsed="false">
      <c r="B1664" s="12" t="n">
        <v>1659</v>
      </c>
      <c r="C1664" s="36" t="str">
        <f aca="false">IF(②実績CSV_期間A!$M1660="","",②実績CSV_期間A!$M1660&amp;"")</f>
        <v/>
      </c>
      <c r="D1664" s="12" t="str">
        <f aca="false">IF($C1664="","",②実績CSV_期間A!$N1660)</f>
        <v/>
      </c>
      <c r="E1664" s="12" t="str">
        <f aca="false">IF($C1664="","",RIGHT($D1664,1))</f>
        <v/>
      </c>
      <c r="F1664" s="41" t="str">
        <f aca="false">IF($C1664="","",IFERROR(INDEX(サイズ換算マスタ!$C$6:$C$8,MATCH($E1664,サイズ換算マスタ!$B$6:$B$8,0)),1))</f>
        <v/>
      </c>
      <c r="G1664" s="38" t="str">
        <f aca="false">IF($C1664="","",SUMIFS(②実績CSV_期間A!$AA$2:$AA$5001,②実績CSV_期間A!$M$2:$M$5001,$C1664))</f>
        <v/>
      </c>
      <c r="H1664" s="38" t="str">
        <f aca="false">IF($C1664="","",SUMIFS(③実績CSV_期間B!$AA$2:$AA$5001,③実績CSV_期間B!$M$2:$M$5001,$C1664))</f>
        <v/>
      </c>
      <c r="I1664" s="38" t="str">
        <f aca="false">IF($C1664="","",SUMIFS(④実績CSV_期間C!$AA$2:$AA$5001,④実績CSV_期間C!$M$2:$M$5001,$C1664))</f>
        <v/>
      </c>
      <c r="J1664" s="38" t="str">
        <f aca="false">IF($C1664="","",N($F1664)*N($G1664))</f>
        <v/>
      </c>
      <c r="K1664" s="38" t="str">
        <f aca="false">IF($C1664="","",N($F1664)*N($H1664))</f>
        <v/>
      </c>
      <c r="L1664" s="38" t="str">
        <f aca="false">IF($C1664="","",N($F1664)*N($I1664))</f>
        <v/>
      </c>
      <c r="M1664" s="37" t="str">
        <f aca="false">IF(OR($C1664="",N(TOP!$C$12)=0),"",N($J1664)/TOP!$C$12)</f>
        <v/>
      </c>
      <c r="N1664" s="37" t="str">
        <f aca="false">IF(OR($C1664="",N(TOP!$C$13)=0),"",N($K1664)/TOP!$C$13)</f>
        <v/>
      </c>
      <c r="O1664" s="37" t="str">
        <f aca="false">IF(OR($C1664="",N(TOP!$C$14)=0),"",N($L1664)/TOP!$C$14)</f>
        <v/>
      </c>
      <c r="P1664" s="42" t="str">
        <f aca="false">IF($C1664="","",IFERROR(CHOOSE(MATCH(TOP!$C$10,{"【期間A】","【期間B】","【期間C】"},0),N($M1664),N($N1664),N($O1664)),0))</f>
        <v/>
      </c>
    </row>
    <row r="1665" customFormat="false" ht="15" hidden="false" customHeight="false" outlineLevel="0" collapsed="false">
      <c r="B1665" s="12" t="n">
        <v>1660</v>
      </c>
      <c r="C1665" s="36" t="str">
        <f aca="false">IF(②実績CSV_期間A!$M1661="","",②実績CSV_期間A!$M1661&amp;"")</f>
        <v/>
      </c>
      <c r="D1665" s="12" t="str">
        <f aca="false">IF($C1665="","",②実績CSV_期間A!$N1661)</f>
        <v/>
      </c>
      <c r="E1665" s="12" t="str">
        <f aca="false">IF($C1665="","",RIGHT($D1665,1))</f>
        <v/>
      </c>
      <c r="F1665" s="41" t="str">
        <f aca="false">IF($C1665="","",IFERROR(INDEX(サイズ換算マスタ!$C$6:$C$8,MATCH($E1665,サイズ換算マスタ!$B$6:$B$8,0)),1))</f>
        <v/>
      </c>
      <c r="G1665" s="38" t="str">
        <f aca="false">IF($C1665="","",SUMIFS(②実績CSV_期間A!$AA$2:$AA$5001,②実績CSV_期間A!$M$2:$M$5001,$C1665))</f>
        <v/>
      </c>
      <c r="H1665" s="38" t="str">
        <f aca="false">IF($C1665="","",SUMIFS(③実績CSV_期間B!$AA$2:$AA$5001,③実績CSV_期間B!$M$2:$M$5001,$C1665))</f>
        <v/>
      </c>
      <c r="I1665" s="38" t="str">
        <f aca="false">IF($C1665="","",SUMIFS(④実績CSV_期間C!$AA$2:$AA$5001,④実績CSV_期間C!$M$2:$M$5001,$C1665))</f>
        <v/>
      </c>
      <c r="J1665" s="38" t="str">
        <f aca="false">IF($C1665="","",N($F1665)*N($G1665))</f>
        <v/>
      </c>
      <c r="K1665" s="38" t="str">
        <f aca="false">IF($C1665="","",N($F1665)*N($H1665))</f>
        <v/>
      </c>
      <c r="L1665" s="38" t="str">
        <f aca="false">IF($C1665="","",N($F1665)*N($I1665))</f>
        <v/>
      </c>
      <c r="M1665" s="37" t="str">
        <f aca="false">IF(OR($C1665="",N(TOP!$C$12)=0),"",N($J1665)/TOP!$C$12)</f>
        <v/>
      </c>
      <c r="N1665" s="37" t="str">
        <f aca="false">IF(OR($C1665="",N(TOP!$C$13)=0),"",N($K1665)/TOP!$C$13)</f>
        <v/>
      </c>
      <c r="O1665" s="37" t="str">
        <f aca="false">IF(OR($C1665="",N(TOP!$C$14)=0),"",N($L1665)/TOP!$C$14)</f>
        <v/>
      </c>
      <c r="P1665" s="42" t="str">
        <f aca="false">IF($C1665="","",IFERROR(CHOOSE(MATCH(TOP!$C$10,{"【期間A】","【期間B】","【期間C】"},0),N($M1665),N($N1665),N($O1665)),0))</f>
        <v/>
      </c>
    </row>
    <row r="1666" customFormat="false" ht="15" hidden="false" customHeight="false" outlineLevel="0" collapsed="false">
      <c r="B1666" s="12" t="n">
        <v>1661</v>
      </c>
      <c r="C1666" s="36" t="str">
        <f aca="false">IF(②実績CSV_期間A!$M1662="","",②実績CSV_期間A!$M1662&amp;"")</f>
        <v/>
      </c>
      <c r="D1666" s="12" t="str">
        <f aca="false">IF($C1666="","",②実績CSV_期間A!$N1662)</f>
        <v/>
      </c>
      <c r="E1666" s="12" t="str">
        <f aca="false">IF($C1666="","",RIGHT($D1666,1))</f>
        <v/>
      </c>
      <c r="F1666" s="41" t="str">
        <f aca="false">IF($C1666="","",IFERROR(INDEX(サイズ換算マスタ!$C$6:$C$8,MATCH($E1666,サイズ換算マスタ!$B$6:$B$8,0)),1))</f>
        <v/>
      </c>
      <c r="G1666" s="38" t="str">
        <f aca="false">IF($C1666="","",SUMIFS(②実績CSV_期間A!$AA$2:$AA$5001,②実績CSV_期間A!$M$2:$M$5001,$C1666))</f>
        <v/>
      </c>
      <c r="H1666" s="38" t="str">
        <f aca="false">IF($C1666="","",SUMIFS(③実績CSV_期間B!$AA$2:$AA$5001,③実績CSV_期間B!$M$2:$M$5001,$C1666))</f>
        <v/>
      </c>
      <c r="I1666" s="38" t="str">
        <f aca="false">IF($C1666="","",SUMIFS(④実績CSV_期間C!$AA$2:$AA$5001,④実績CSV_期間C!$M$2:$M$5001,$C1666))</f>
        <v/>
      </c>
      <c r="J1666" s="38" t="str">
        <f aca="false">IF($C1666="","",N($F1666)*N($G1666))</f>
        <v/>
      </c>
      <c r="K1666" s="38" t="str">
        <f aca="false">IF($C1666="","",N($F1666)*N($H1666))</f>
        <v/>
      </c>
      <c r="L1666" s="38" t="str">
        <f aca="false">IF($C1666="","",N($F1666)*N($I1666))</f>
        <v/>
      </c>
      <c r="M1666" s="37" t="str">
        <f aca="false">IF(OR($C1666="",N(TOP!$C$12)=0),"",N($J1666)/TOP!$C$12)</f>
        <v/>
      </c>
      <c r="N1666" s="37" t="str">
        <f aca="false">IF(OR($C1666="",N(TOP!$C$13)=0),"",N($K1666)/TOP!$C$13)</f>
        <v/>
      </c>
      <c r="O1666" s="37" t="str">
        <f aca="false">IF(OR($C1666="",N(TOP!$C$14)=0),"",N($L1666)/TOP!$C$14)</f>
        <v/>
      </c>
      <c r="P1666" s="42" t="str">
        <f aca="false">IF($C1666="","",IFERROR(CHOOSE(MATCH(TOP!$C$10,{"【期間A】","【期間B】","【期間C】"},0),N($M1666),N($N1666),N($O1666)),0))</f>
        <v/>
      </c>
    </row>
    <row r="1667" customFormat="false" ht="15" hidden="false" customHeight="false" outlineLevel="0" collapsed="false">
      <c r="B1667" s="12" t="n">
        <v>1662</v>
      </c>
      <c r="C1667" s="36" t="str">
        <f aca="false">IF(②実績CSV_期間A!$M1663="","",②実績CSV_期間A!$M1663&amp;"")</f>
        <v/>
      </c>
      <c r="D1667" s="12" t="str">
        <f aca="false">IF($C1667="","",②実績CSV_期間A!$N1663)</f>
        <v/>
      </c>
      <c r="E1667" s="12" t="str">
        <f aca="false">IF($C1667="","",RIGHT($D1667,1))</f>
        <v/>
      </c>
      <c r="F1667" s="41" t="str">
        <f aca="false">IF($C1667="","",IFERROR(INDEX(サイズ換算マスタ!$C$6:$C$8,MATCH($E1667,サイズ換算マスタ!$B$6:$B$8,0)),1))</f>
        <v/>
      </c>
      <c r="G1667" s="38" t="str">
        <f aca="false">IF($C1667="","",SUMIFS(②実績CSV_期間A!$AA$2:$AA$5001,②実績CSV_期間A!$M$2:$M$5001,$C1667))</f>
        <v/>
      </c>
      <c r="H1667" s="38" t="str">
        <f aca="false">IF($C1667="","",SUMIFS(③実績CSV_期間B!$AA$2:$AA$5001,③実績CSV_期間B!$M$2:$M$5001,$C1667))</f>
        <v/>
      </c>
      <c r="I1667" s="38" t="str">
        <f aca="false">IF($C1667="","",SUMIFS(④実績CSV_期間C!$AA$2:$AA$5001,④実績CSV_期間C!$M$2:$M$5001,$C1667))</f>
        <v/>
      </c>
      <c r="J1667" s="38" t="str">
        <f aca="false">IF($C1667="","",N($F1667)*N($G1667))</f>
        <v/>
      </c>
      <c r="K1667" s="38" t="str">
        <f aca="false">IF($C1667="","",N($F1667)*N($H1667))</f>
        <v/>
      </c>
      <c r="L1667" s="38" t="str">
        <f aca="false">IF($C1667="","",N($F1667)*N($I1667))</f>
        <v/>
      </c>
      <c r="M1667" s="37" t="str">
        <f aca="false">IF(OR($C1667="",N(TOP!$C$12)=0),"",N($J1667)/TOP!$C$12)</f>
        <v/>
      </c>
      <c r="N1667" s="37" t="str">
        <f aca="false">IF(OR($C1667="",N(TOP!$C$13)=0),"",N($K1667)/TOP!$C$13)</f>
        <v/>
      </c>
      <c r="O1667" s="37" t="str">
        <f aca="false">IF(OR($C1667="",N(TOP!$C$14)=0),"",N($L1667)/TOP!$C$14)</f>
        <v/>
      </c>
      <c r="P1667" s="42" t="str">
        <f aca="false">IF($C1667="","",IFERROR(CHOOSE(MATCH(TOP!$C$10,{"【期間A】","【期間B】","【期間C】"},0),N($M1667),N($N1667),N($O1667)),0))</f>
        <v/>
      </c>
    </row>
    <row r="1668" customFormat="false" ht="15" hidden="false" customHeight="false" outlineLevel="0" collapsed="false">
      <c r="B1668" s="12" t="n">
        <v>1663</v>
      </c>
      <c r="C1668" s="36" t="str">
        <f aca="false">IF(②実績CSV_期間A!$M1664="","",②実績CSV_期間A!$M1664&amp;"")</f>
        <v/>
      </c>
      <c r="D1668" s="12" t="str">
        <f aca="false">IF($C1668="","",②実績CSV_期間A!$N1664)</f>
        <v/>
      </c>
      <c r="E1668" s="12" t="str">
        <f aca="false">IF($C1668="","",RIGHT($D1668,1))</f>
        <v/>
      </c>
      <c r="F1668" s="41" t="str">
        <f aca="false">IF($C1668="","",IFERROR(INDEX(サイズ換算マスタ!$C$6:$C$8,MATCH($E1668,サイズ換算マスタ!$B$6:$B$8,0)),1))</f>
        <v/>
      </c>
      <c r="G1668" s="38" t="str">
        <f aca="false">IF($C1668="","",SUMIFS(②実績CSV_期間A!$AA$2:$AA$5001,②実績CSV_期間A!$M$2:$M$5001,$C1668))</f>
        <v/>
      </c>
      <c r="H1668" s="38" t="str">
        <f aca="false">IF($C1668="","",SUMIFS(③実績CSV_期間B!$AA$2:$AA$5001,③実績CSV_期間B!$M$2:$M$5001,$C1668))</f>
        <v/>
      </c>
      <c r="I1668" s="38" t="str">
        <f aca="false">IF($C1668="","",SUMIFS(④実績CSV_期間C!$AA$2:$AA$5001,④実績CSV_期間C!$M$2:$M$5001,$C1668))</f>
        <v/>
      </c>
      <c r="J1668" s="38" t="str">
        <f aca="false">IF($C1668="","",N($F1668)*N($G1668))</f>
        <v/>
      </c>
      <c r="K1668" s="38" t="str">
        <f aca="false">IF($C1668="","",N($F1668)*N($H1668))</f>
        <v/>
      </c>
      <c r="L1668" s="38" t="str">
        <f aca="false">IF($C1668="","",N($F1668)*N($I1668))</f>
        <v/>
      </c>
      <c r="M1668" s="37" t="str">
        <f aca="false">IF(OR($C1668="",N(TOP!$C$12)=0),"",N($J1668)/TOP!$C$12)</f>
        <v/>
      </c>
      <c r="N1668" s="37" t="str">
        <f aca="false">IF(OR($C1668="",N(TOP!$C$13)=0),"",N($K1668)/TOP!$C$13)</f>
        <v/>
      </c>
      <c r="O1668" s="37" t="str">
        <f aca="false">IF(OR($C1668="",N(TOP!$C$14)=0),"",N($L1668)/TOP!$C$14)</f>
        <v/>
      </c>
      <c r="P1668" s="42" t="str">
        <f aca="false">IF($C1668="","",IFERROR(CHOOSE(MATCH(TOP!$C$10,{"【期間A】","【期間B】","【期間C】"},0),N($M1668),N($N1668),N($O1668)),0))</f>
        <v/>
      </c>
    </row>
    <row r="1669" customFormat="false" ht="15" hidden="false" customHeight="false" outlineLevel="0" collapsed="false">
      <c r="B1669" s="12" t="n">
        <v>1664</v>
      </c>
      <c r="C1669" s="36" t="str">
        <f aca="false">IF(②実績CSV_期間A!$M1665="","",②実績CSV_期間A!$M1665&amp;"")</f>
        <v/>
      </c>
      <c r="D1669" s="12" t="str">
        <f aca="false">IF($C1669="","",②実績CSV_期間A!$N1665)</f>
        <v/>
      </c>
      <c r="E1669" s="12" t="str">
        <f aca="false">IF($C1669="","",RIGHT($D1669,1))</f>
        <v/>
      </c>
      <c r="F1669" s="41" t="str">
        <f aca="false">IF($C1669="","",IFERROR(INDEX(サイズ換算マスタ!$C$6:$C$8,MATCH($E1669,サイズ換算マスタ!$B$6:$B$8,0)),1))</f>
        <v/>
      </c>
      <c r="G1669" s="38" t="str">
        <f aca="false">IF($C1669="","",SUMIFS(②実績CSV_期間A!$AA$2:$AA$5001,②実績CSV_期間A!$M$2:$M$5001,$C1669))</f>
        <v/>
      </c>
      <c r="H1669" s="38" t="str">
        <f aca="false">IF($C1669="","",SUMIFS(③実績CSV_期間B!$AA$2:$AA$5001,③実績CSV_期間B!$M$2:$M$5001,$C1669))</f>
        <v/>
      </c>
      <c r="I1669" s="38" t="str">
        <f aca="false">IF($C1669="","",SUMIFS(④実績CSV_期間C!$AA$2:$AA$5001,④実績CSV_期間C!$M$2:$M$5001,$C1669))</f>
        <v/>
      </c>
      <c r="J1669" s="38" t="str">
        <f aca="false">IF($C1669="","",N($F1669)*N($G1669))</f>
        <v/>
      </c>
      <c r="K1669" s="38" t="str">
        <f aca="false">IF($C1669="","",N($F1669)*N($H1669))</f>
        <v/>
      </c>
      <c r="L1669" s="38" t="str">
        <f aca="false">IF($C1669="","",N($F1669)*N($I1669))</f>
        <v/>
      </c>
      <c r="M1669" s="37" t="str">
        <f aca="false">IF(OR($C1669="",N(TOP!$C$12)=0),"",N($J1669)/TOP!$C$12)</f>
        <v/>
      </c>
      <c r="N1669" s="37" t="str">
        <f aca="false">IF(OR($C1669="",N(TOP!$C$13)=0),"",N($K1669)/TOP!$C$13)</f>
        <v/>
      </c>
      <c r="O1669" s="37" t="str">
        <f aca="false">IF(OR($C1669="",N(TOP!$C$14)=0),"",N($L1669)/TOP!$C$14)</f>
        <v/>
      </c>
      <c r="P1669" s="42" t="str">
        <f aca="false">IF($C1669="","",IFERROR(CHOOSE(MATCH(TOP!$C$10,{"【期間A】","【期間B】","【期間C】"},0),N($M1669),N($N1669),N($O1669)),0))</f>
        <v/>
      </c>
    </row>
    <row r="1670" customFormat="false" ht="15" hidden="false" customHeight="false" outlineLevel="0" collapsed="false">
      <c r="B1670" s="12" t="n">
        <v>1665</v>
      </c>
      <c r="C1670" s="36" t="str">
        <f aca="false">IF(②実績CSV_期間A!$M1666="","",②実績CSV_期間A!$M1666&amp;"")</f>
        <v/>
      </c>
      <c r="D1670" s="12" t="str">
        <f aca="false">IF($C1670="","",②実績CSV_期間A!$N1666)</f>
        <v/>
      </c>
      <c r="E1670" s="12" t="str">
        <f aca="false">IF($C1670="","",RIGHT($D1670,1))</f>
        <v/>
      </c>
      <c r="F1670" s="41" t="str">
        <f aca="false">IF($C1670="","",IFERROR(INDEX(サイズ換算マスタ!$C$6:$C$8,MATCH($E1670,サイズ換算マスタ!$B$6:$B$8,0)),1))</f>
        <v/>
      </c>
      <c r="G1670" s="38" t="str">
        <f aca="false">IF($C1670="","",SUMIFS(②実績CSV_期間A!$AA$2:$AA$5001,②実績CSV_期間A!$M$2:$M$5001,$C1670))</f>
        <v/>
      </c>
      <c r="H1670" s="38" t="str">
        <f aca="false">IF($C1670="","",SUMIFS(③実績CSV_期間B!$AA$2:$AA$5001,③実績CSV_期間B!$M$2:$M$5001,$C1670))</f>
        <v/>
      </c>
      <c r="I1670" s="38" t="str">
        <f aca="false">IF($C1670="","",SUMIFS(④実績CSV_期間C!$AA$2:$AA$5001,④実績CSV_期間C!$M$2:$M$5001,$C1670))</f>
        <v/>
      </c>
      <c r="J1670" s="38" t="str">
        <f aca="false">IF($C1670="","",N($F1670)*N($G1670))</f>
        <v/>
      </c>
      <c r="K1670" s="38" t="str">
        <f aca="false">IF($C1670="","",N($F1670)*N($H1670))</f>
        <v/>
      </c>
      <c r="L1670" s="38" t="str">
        <f aca="false">IF($C1670="","",N($F1670)*N($I1670))</f>
        <v/>
      </c>
      <c r="M1670" s="37" t="str">
        <f aca="false">IF(OR($C1670="",N(TOP!$C$12)=0),"",N($J1670)/TOP!$C$12)</f>
        <v/>
      </c>
      <c r="N1670" s="37" t="str">
        <f aca="false">IF(OR($C1670="",N(TOP!$C$13)=0),"",N($K1670)/TOP!$C$13)</f>
        <v/>
      </c>
      <c r="O1670" s="37" t="str">
        <f aca="false">IF(OR($C1670="",N(TOP!$C$14)=0),"",N($L1670)/TOP!$C$14)</f>
        <v/>
      </c>
      <c r="P1670" s="42" t="str">
        <f aca="false">IF($C1670="","",IFERROR(CHOOSE(MATCH(TOP!$C$10,{"【期間A】","【期間B】","【期間C】"},0),N($M1670),N($N1670),N($O1670)),0))</f>
        <v/>
      </c>
    </row>
    <row r="1671" customFormat="false" ht="15" hidden="false" customHeight="false" outlineLevel="0" collapsed="false">
      <c r="B1671" s="12" t="n">
        <v>1666</v>
      </c>
      <c r="C1671" s="36" t="str">
        <f aca="false">IF(②実績CSV_期間A!$M1667="","",②実績CSV_期間A!$M1667&amp;"")</f>
        <v/>
      </c>
      <c r="D1671" s="12" t="str">
        <f aca="false">IF($C1671="","",②実績CSV_期間A!$N1667)</f>
        <v/>
      </c>
      <c r="E1671" s="12" t="str">
        <f aca="false">IF($C1671="","",RIGHT($D1671,1))</f>
        <v/>
      </c>
      <c r="F1671" s="41" t="str">
        <f aca="false">IF($C1671="","",IFERROR(INDEX(サイズ換算マスタ!$C$6:$C$8,MATCH($E1671,サイズ換算マスタ!$B$6:$B$8,0)),1))</f>
        <v/>
      </c>
      <c r="G1671" s="38" t="str">
        <f aca="false">IF($C1671="","",SUMIFS(②実績CSV_期間A!$AA$2:$AA$5001,②実績CSV_期間A!$M$2:$M$5001,$C1671))</f>
        <v/>
      </c>
      <c r="H1671" s="38" t="str">
        <f aca="false">IF($C1671="","",SUMIFS(③実績CSV_期間B!$AA$2:$AA$5001,③実績CSV_期間B!$M$2:$M$5001,$C1671))</f>
        <v/>
      </c>
      <c r="I1671" s="38" t="str">
        <f aca="false">IF($C1671="","",SUMIFS(④実績CSV_期間C!$AA$2:$AA$5001,④実績CSV_期間C!$M$2:$M$5001,$C1671))</f>
        <v/>
      </c>
      <c r="J1671" s="38" t="str">
        <f aca="false">IF($C1671="","",N($F1671)*N($G1671))</f>
        <v/>
      </c>
      <c r="K1671" s="38" t="str">
        <f aca="false">IF($C1671="","",N($F1671)*N($H1671))</f>
        <v/>
      </c>
      <c r="L1671" s="38" t="str">
        <f aca="false">IF($C1671="","",N($F1671)*N($I1671))</f>
        <v/>
      </c>
      <c r="M1671" s="37" t="str">
        <f aca="false">IF(OR($C1671="",N(TOP!$C$12)=0),"",N($J1671)/TOP!$C$12)</f>
        <v/>
      </c>
      <c r="N1671" s="37" t="str">
        <f aca="false">IF(OR($C1671="",N(TOP!$C$13)=0),"",N($K1671)/TOP!$C$13)</f>
        <v/>
      </c>
      <c r="O1671" s="37" t="str">
        <f aca="false">IF(OR($C1671="",N(TOP!$C$14)=0),"",N($L1671)/TOP!$C$14)</f>
        <v/>
      </c>
      <c r="P1671" s="42" t="str">
        <f aca="false">IF($C1671="","",IFERROR(CHOOSE(MATCH(TOP!$C$10,{"【期間A】","【期間B】","【期間C】"},0),N($M1671),N($N1671),N($O1671)),0))</f>
        <v/>
      </c>
    </row>
    <row r="1672" customFormat="false" ht="15" hidden="false" customHeight="false" outlineLevel="0" collapsed="false">
      <c r="B1672" s="12" t="n">
        <v>1667</v>
      </c>
      <c r="C1672" s="36" t="str">
        <f aca="false">IF(②実績CSV_期間A!$M1668="","",②実績CSV_期間A!$M1668&amp;"")</f>
        <v/>
      </c>
      <c r="D1672" s="12" t="str">
        <f aca="false">IF($C1672="","",②実績CSV_期間A!$N1668)</f>
        <v/>
      </c>
      <c r="E1672" s="12" t="str">
        <f aca="false">IF($C1672="","",RIGHT($D1672,1))</f>
        <v/>
      </c>
      <c r="F1672" s="41" t="str">
        <f aca="false">IF($C1672="","",IFERROR(INDEX(サイズ換算マスタ!$C$6:$C$8,MATCH($E1672,サイズ換算マスタ!$B$6:$B$8,0)),1))</f>
        <v/>
      </c>
      <c r="G1672" s="38" t="str">
        <f aca="false">IF($C1672="","",SUMIFS(②実績CSV_期間A!$AA$2:$AA$5001,②実績CSV_期間A!$M$2:$M$5001,$C1672))</f>
        <v/>
      </c>
      <c r="H1672" s="38" t="str">
        <f aca="false">IF($C1672="","",SUMIFS(③実績CSV_期間B!$AA$2:$AA$5001,③実績CSV_期間B!$M$2:$M$5001,$C1672))</f>
        <v/>
      </c>
      <c r="I1672" s="38" t="str">
        <f aca="false">IF($C1672="","",SUMIFS(④実績CSV_期間C!$AA$2:$AA$5001,④実績CSV_期間C!$M$2:$M$5001,$C1672))</f>
        <v/>
      </c>
      <c r="J1672" s="38" t="str">
        <f aca="false">IF($C1672="","",N($F1672)*N($G1672))</f>
        <v/>
      </c>
      <c r="K1672" s="38" t="str">
        <f aca="false">IF($C1672="","",N($F1672)*N($H1672))</f>
        <v/>
      </c>
      <c r="L1672" s="38" t="str">
        <f aca="false">IF($C1672="","",N($F1672)*N($I1672))</f>
        <v/>
      </c>
      <c r="M1672" s="37" t="str">
        <f aca="false">IF(OR($C1672="",N(TOP!$C$12)=0),"",N($J1672)/TOP!$C$12)</f>
        <v/>
      </c>
      <c r="N1672" s="37" t="str">
        <f aca="false">IF(OR($C1672="",N(TOP!$C$13)=0),"",N($K1672)/TOP!$C$13)</f>
        <v/>
      </c>
      <c r="O1672" s="37" t="str">
        <f aca="false">IF(OR($C1672="",N(TOP!$C$14)=0),"",N($L1672)/TOP!$C$14)</f>
        <v/>
      </c>
      <c r="P1672" s="42" t="str">
        <f aca="false">IF($C1672="","",IFERROR(CHOOSE(MATCH(TOP!$C$10,{"【期間A】","【期間B】","【期間C】"},0),N($M1672),N($N1672),N($O1672)),0))</f>
        <v/>
      </c>
    </row>
    <row r="1673" customFormat="false" ht="15" hidden="false" customHeight="false" outlineLevel="0" collapsed="false">
      <c r="B1673" s="12" t="n">
        <v>1668</v>
      </c>
      <c r="C1673" s="36" t="str">
        <f aca="false">IF(②実績CSV_期間A!$M1669="","",②実績CSV_期間A!$M1669&amp;"")</f>
        <v/>
      </c>
      <c r="D1673" s="12" t="str">
        <f aca="false">IF($C1673="","",②実績CSV_期間A!$N1669)</f>
        <v/>
      </c>
      <c r="E1673" s="12" t="str">
        <f aca="false">IF($C1673="","",RIGHT($D1673,1))</f>
        <v/>
      </c>
      <c r="F1673" s="41" t="str">
        <f aca="false">IF($C1673="","",IFERROR(INDEX(サイズ換算マスタ!$C$6:$C$8,MATCH($E1673,サイズ換算マスタ!$B$6:$B$8,0)),1))</f>
        <v/>
      </c>
      <c r="G1673" s="38" t="str">
        <f aca="false">IF($C1673="","",SUMIFS(②実績CSV_期間A!$AA$2:$AA$5001,②実績CSV_期間A!$M$2:$M$5001,$C1673))</f>
        <v/>
      </c>
      <c r="H1673" s="38" t="str">
        <f aca="false">IF($C1673="","",SUMIFS(③実績CSV_期間B!$AA$2:$AA$5001,③実績CSV_期間B!$M$2:$M$5001,$C1673))</f>
        <v/>
      </c>
      <c r="I1673" s="38" t="str">
        <f aca="false">IF($C1673="","",SUMIFS(④実績CSV_期間C!$AA$2:$AA$5001,④実績CSV_期間C!$M$2:$M$5001,$C1673))</f>
        <v/>
      </c>
      <c r="J1673" s="38" t="str">
        <f aca="false">IF($C1673="","",N($F1673)*N($G1673))</f>
        <v/>
      </c>
      <c r="K1673" s="38" t="str">
        <f aca="false">IF($C1673="","",N($F1673)*N($H1673))</f>
        <v/>
      </c>
      <c r="L1673" s="38" t="str">
        <f aca="false">IF($C1673="","",N($F1673)*N($I1673))</f>
        <v/>
      </c>
      <c r="M1673" s="37" t="str">
        <f aca="false">IF(OR($C1673="",N(TOP!$C$12)=0),"",N($J1673)/TOP!$C$12)</f>
        <v/>
      </c>
      <c r="N1673" s="37" t="str">
        <f aca="false">IF(OR($C1673="",N(TOP!$C$13)=0),"",N($K1673)/TOP!$C$13)</f>
        <v/>
      </c>
      <c r="O1673" s="37" t="str">
        <f aca="false">IF(OR($C1673="",N(TOP!$C$14)=0),"",N($L1673)/TOP!$C$14)</f>
        <v/>
      </c>
      <c r="P1673" s="42" t="str">
        <f aca="false">IF($C1673="","",IFERROR(CHOOSE(MATCH(TOP!$C$10,{"【期間A】","【期間B】","【期間C】"},0),N($M1673),N($N1673),N($O1673)),0))</f>
        <v/>
      </c>
    </row>
    <row r="1674" customFormat="false" ht="15" hidden="false" customHeight="false" outlineLevel="0" collapsed="false">
      <c r="B1674" s="12" t="n">
        <v>1669</v>
      </c>
      <c r="C1674" s="36" t="str">
        <f aca="false">IF(②実績CSV_期間A!$M1670="","",②実績CSV_期間A!$M1670&amp;"")</f>
        <v/>
      </c>
      <c r="D1674" s="12" t="str">
        <f aca="false">IF($C1674="","",②実績CSV_期間A!$N1670)</f>
        <v/>
      </c>
      <c r="E1674" s="12" t="str">
        <f aca="false">IF($C1674="","",RIGHT($D1674,1))</f>
        <v/>
      </c>
      <c r="F1674" s="41" t="str">
        <f aca="false">IF($C1674="","",IFERROR(INDEX(サイズ換算マスタ!$C$6:$C$8,MATCH($E1674,サイズ換算マスタ!$B$6:$B$8,0)),1))</f>
        <v/>
      </c>
      <c r="G1674" s="38" t="str">
        <f aca="false">IF($C1674="","",SUMIFS(②実績CSV_期間A!$AA$2:$AA$5001,②実績CSV_期間A!$M$2:$M$5001,$C1674))</f>
        <v/>
      </c>
      <c r="H1674" s="38" t="str">
        <f aca="false">IF($C1674="","",SUMIFS(③実績CSV_期間B!$AA$2:$AA$5001,③実績CSV_期間B!$M$2:$M$5001,$C1674))</f>
        <v/>
      </c>
      <c r="I1674" s="38" t="str">
        <f aca="false">IF($C1674="","",SUMIFS(④実績CSV_期間C!$AA$2:$AA$5001,④実績CSV_期間C!$M$2:$M$5001,$C1674))</f>
        <v/>
      </c>
      <c r="J1674" s="38" t="str">
        <f aca="false">IF($C1674="","",N($F1674)*N($G1674))</f>
        <v/>
      </c>
      <c r="K1674" s="38" t="str">
        <f aca="false">IF($C1674="","",N($F1674)*N($H1674))</f>
        <v/>
      </c>
      <c r="L1674" s="38" t="str">
        <f aca="false">IF($C1674="","",N($F1674)*N($I1674))</f>
        <v/>
      </c>
      <c r="M1674" s="37" t="str">
        <f aca="false">IF(OR($C1674="",N(TOP!$C$12)=0),"",N($J1674)/TOP!$C$12)</f>
        <v/>
      </c>
      <c r="N1674" s="37" t="str">
        <f aca="false">IF(OR($C1674="",N(TOP!$C$13)=0),"",N($K1674)/TOP!$C$13)</f>
        <v/>
      </c>
      <c r="O1674" s="37" t="str">
        <f aca="false">IF(OR($C1674="",N(TOP!$C$14)=0),"",N($L1674)/TOP!$C$14)</f>
        <v/>
      </c>
      <c r="P1674" s="42" t="str">
        <f aca="false">IF($C1674="","",IFERROR(CHOOSE(MATCH(TOP!$C$10,{"【期間A】","【期間B】","【期間C】"},0),N($M1674),N($N1674),N($O1674)),0))</f>
        <v/>
      </c>
    </row>
    <row r="1675" customFormat="false" ht="15" hidden="false" customHeight="false" outlineLevel="0" collapsed="false">
      <c r="B1675" s="12" t="n">
        <v>1670</v>
      </c>
      <c r="C1675" s="36" t="str">
        <f aca="false">IF(②実績CSV_期間A!$M1671="","",②実績CSV_期間A!$M1671&amp;"")</f>
        <v/>
      </c>
      <c r="D1675" s="12" t="str">
        <f aca="false">IF($C1675="","",②実績CSV_期間A!$N1671)</f>
        <v/>
      </c>
      <c r="E1675" s="12" t="str">
        <f aca="false">IF($C1675="","",RIGHT($D1675,1))</f>
        <v/>
      </c>
      <c r="F1675" s="41" t="str">
        <f aca="false">IF($C1675="","",IFERROR(INDEX(サイズ換算マスタ!$C$6:$C$8,MATCH($E1675,サイズ換算マスタ!$B$6:$B$8,0)),1))</f>
        <v/>
      </c>
      <c r="G1675" s="38" t="str">
        <f aca="false">IF($C1675="","",SUMIFS(②実績CSV_期間A!$AA$2:$AA$5001,②実績CSV_期間A!$M$2:$M$5001,$C1675))</f>
        <v/>
      </c>
      <c r="H1675" s="38" t="str">
        <f aca="false">IF($C1675="","",SUMIFS(③実績CSV_期間B!$AA$2:$AA$5001,③実績CSV_期間B!$M$2:$M$5001,$C1675))</f>
        <v/>
      </c>
      <c r="I1675" s="38" t="str">
        <f aca="false">IF($C1675="","",SUMIFS(④実績CSV_期間C!$AA$2:$AA$5001,④実績CSV_期間C!$M$2:$M$5001,$C1675))</f>
        <v/>
      </c>
      <c r="J1675" s="38" t="str">
        <f aca="false">IF($C1675="","",N($F1675)*N($G1675))</f>
        <v/>
      </c>
      <c r="K1675" s="38" t="str">
        <f aca="false">IF($C1675="","",N($F1675)*N($H1675))</f>
        <v/>
      </c>
      <c r="L1675" s="38" t="str">
        <f aca="false">IF($C1675="","",N($F1675)*N($I1675))</f>
        <v/>
      </c>
      <c r="M1675" s="37" t="str">
        <f aca="false">IF(OR($C1675="",N(TOP!$C$12)=0),"",N($J1675)/TOP!$C$12)</f>
        <v/>
      </c>
      <c r="N1675" s="37" t="str">
        <f aca="false">IF(OR($C1675="",N(TOP!$C$13)=0),"",N($K1675)/TOP!$C$13)</f>
        <v/>
      </c>
      <c r="O1675" s="37" t="str">
        <f aca="false">IF(OR($C1675="",N(TOP!$C$14)=0),"",N($L1675)/TOP!$C$14)</f>
        <v/>
      </c>
      <c r="P1675" s="42" t="str">
        <f aca="false">IF($C1675="","",IFERROR(CHOOSE(MATCH(TOP!$C$10,{"【期間A】","【期間B】","【期間C】"},0),N($M1675),N($N1675),N($O1675)),0))</f>
        <v/>
      </c>
    </row>
    <row r="1676" customFormat="false" ht="15" hidden="false" customHeight="false" outlineLevel="0" collapsed="false">
      <c r="B1676" s="12" t="n">
        <v>1671</v>
      </c>
      <c r="C1676" s="36" t="str">
        <f aca="false">IF(②実績CSV_期間A!$M1672="","",②実績CSV_期間A!$M1672&amp;"")</f>
        <v/>
      </c>
      <c r="D1676" s="12" t="str">
        <f aca="false">IF($C1676="","",②実績CSV_期間A!$N1672)</f>
        <v/>
      </c>
      <c r="E1676" s="12" t="str">
        <f aca="false">IF($C1676="","",RIGHT($D1676,1))</f>
        <v/>
      </c>
      <c r="F1676" s="41" t="str">
        <f aca="false">IF($C1676="","",IFERROR(INDEX(サイズ換算マスタ!$C$6:$C$8,MATCH($E1676,サイズ換算マスタ!$B$6:$B$8,0)),1))</f>
        <v/>
      </c>
      <c r="G1676" s="38" t="str">
        <f aca="false">IF($C1676="","",SUMIFS(②実績CSV_期間A!$AA$2:$AA$5001,②実績CSV_期間A!$M$2:$M$5001,$C1676))</f>
        <v/>
      </c>
      <c r="H1676" s="38" t="str">
        <f aca="false">IF($C1676="","",SUMIFS(③実績CSV_期間B!$AA$2:$AA$5001,③実績CSV_期間B!$M$2:$M$5001,$C1676))</f>
        <v/>
      </c>
      <c r="I1676" s="38" t="str">
        <f aca="false">IF($C1676="","",SUMIFS(④実績CSV_期間C!$AA$2:$AA$5001,④実績CSV_期間C!$M$2:$M$5001,$C1676))</f>
        <v/>
      </c>
      <c r="J1676" s="38" t="str">
        <f aca="false">IF($C1676="","",N($F1676)*N($G1676))</f>
        <v/>
      </c>
      <c r="K1676" s="38" t="str">
        <f aca="false">IF($C1676="","",N($F1676)*N($H1676))</f>
        <v/>
      </c>
      <c r="L1676" s="38" t="str">
        <f aca="false">IF($C1676="","",N($F1676)*N($I1676))</f>
        <v/>
      </c>
      <c r="M1676" s="37" t="str">
        <f aca="false">IF(OR($C1676="",N(TOP!$C$12)=0),"",N($J1676)/TOP!$C$12)</f>
        <v/>
      </c>
      <c r="N1676" s="37" t="str">
        <f aca="false">IF(OR($C1676="",N(TOP!$C$13)=0),"",N($K1676)/TOP!$C$13)</f>
        <v/>
      </c>
      <c r="O1676" s="37" t="str">
        <f aca="false">IF(OR($C1676="",N(TOP!$C$14)=0),"",N($L1676)/TOP!$C$14)</f>
        <v/>
      </c>
      <c r="P1676" s="42" t="str">
        <f aca="false">IF($C1676="","",IFERROR(CHOOSE(MATCH(TOP!$C$10,{"【期間A】","【期間B】","【期間C】"},0),N($M1676),N($N1676),N($O1676)),0))</f>
        <v/>
      </c>
    </row>
    <row r="1677" customFormat="false" ht="15" hidden="false" customHeight="false" outlineLevel="0" collapsed="false">
      <c r="B1677" s="12" t="n">
        <v>1672</v>
      </c>
      <c r="C1677" s="36" t="str">
        <f aca="false">IF(②実績CSV_期間A!$M1673="","",②実績CSV_期間A!$M1673&amp;"")</f>
        <v/>
      </c>
      <c r="D1677" s="12" t="str">
        <f aca="false">IF($C1677="","",②実績CSV_期間A!$N1673)</f>
        <v/>
      </c>
      <c r="E1677" s="12" t="str">
        <f aca="false">IF($C1677="","",RIGHT($D1677,1))</f>
        <v/>
      </c>
      <c r="F1677" s="41" t="str">
        <f aca="false">IF($C1677="","",IFERROR(INDEX(サイズ換算マスタ!$C$6:$C$8,MATCH($E1677,サイズ換算マスタ!$B$6:$B$8,0)),1))</f>
        <v/>
      </c>
      <c r="G1677" s="38" t="str">
        <f aca="false">IF($C1677="","",SUMIFS(②実績CSV_期間A!$AA$2:$AA$5001,②実績CSV_期間A!$M$2:$M$5001,$C1677))</f>
        <v/>
      </c>
      <c r="H1677" s="38" t="str">
        <f aca="false">IF($C1677="","",SUMIFS(③実績CSV_期間B!$AA$2:$AA$5001,③実績CSV_期間B!$M$2:$M$5001,$C1677))</f>
        <v/>
      </c>
      <c r="I1677" s="38" t="str">
        <f aca="false">IF($C1677="","",SUMIFS(④実績CSV_期間C!$AA$2:$AA$5001,④実績CSV_期間C!$M$2:$M$5001,$C1677))</f>
        <v/>
      </c>
      <c r="J1677" s="38" t="str">
        <f aca="false">IF($C1677="","",N($F1677)*N($G1677))</f>
        <v/>
      </c>
      <c r="K1677" s="38" t="str">
        <f aca="false">IF($C1677="","",N($F1677)*N($H1677))</f>
        <v/>
      </c>
      <c r="L1677" s="38" t="str">
        <f aca="false">IF($C1677="","",N($F1677)*N($I1677))</f>
        <v/>
      </c>
      <c r="M1677" s="37" t="str">
        <f aca="false">IF(OR($C1677="",N(TOP!$C$12)=0),"",N($J1677)/TOP!$C$12)</f>
        <v/>
      </c>
      <c r="N1677" s="37" t="str">
        <f aca="false">IF(OR($C1677="",N(TOP!$C$13)=0),"",N($K1677)/TOP!$C$13)</f>
        <v/>
      </c>
      <c r="O1677" s="37" t="str">
        <f aca="false">IF(OR($C1677="",N(TOP!$C$14)=0),"",N($L1677)/TOP!$C$14)</f>
        <v/>
      </c>
      <c r="P1677" s="42" t="str">
        <f aca="false">IF($C1677="","",IFERROR(CHOOSE(MATCH(TOP!$C$10,{"【期間A】","【期間B】","【期間C】"},0),N($M1677),N($N1677),N($O1677)),0))</f>
        <v/>
      </c>
    </row>
    <row r="1678" customFormat="false" ht="15" hidden="false" customHeight="false" outlineLevel="0" collapsed="false">
      <c r="B1678" s="12" t="n">
        <v>1673</v>
      </c>
      <c r="C1678" s="36" t="str">
        <f aca="false">IF(②実績CSV_期間A!$M1674="","",②実績CSV_期間A!$M1674&amp;"")</f>
        <v/>
      </c>
      <c r="D1678" s="12" t="str">
        <f aca="false">IF($C1678="","",②実績CSV_期間A!$N1674)</f>
        <v/>
      </c>
      <c r="E1678" s="12" t="str">
        <f aca="false">IF($C1678="","",RIGHT($D1678,1))</f>
        <v/>
      </c>
      <c r="F1678" s="41" t="str">
        <f aca="false">IF($C1678="","",IFERROR(INDEX(サイズ換算マスタ!$C$6:$C$8,MATCH($E1678,サイズ換算マスタ!$B$6:$B$8,0)),1))</f>
        <v/>
      </c>
      <c r="G1678" s="38" t="str">
        <f aca="false">IF($C1678="","",SUMIFS(②実績CSV_期間A!$AA$2:$AA$5001,②実績CSV_期間A!$M$2:$M$5001,$C1678))</f>
        <v/>
      </c>
      <c r="H1678" s="38" t="str">
        <f aca="false">IF($C1678="","",SUMIFS(③実績CSV_期間B!$AA$2:$AA$5001,③実績CSV_期間B!$M$2:$M$5001,$C1678))</f>
        <v/>
      </c>
      <c r="I1678" s="38" t="str">
        <f aca="false">IF($C1678="","",SUMIFS(④実績CSV_期間C!$AA$2:$AA$5001,④実績CSV_期間C!$M$2:$M$5001,$C1678))</f>
        <v/>
      </c>
      <c r="J1678" s="38" t="str">
        <f aca="false">IF($C1678="","",N($F1678)*N($G1678))</f>
        <v/>
      </c>
      <c r="K1678" s="38" t="str">
        <f aca="false">IF($C1678="","",N($F1678)*N($H1678))</f>
        <v/>
      </c>
      <c r="L1678" s="38" t="str">
        <f aca="false">IF($C1678="","",N($F1678)*N($I1678))</f>
        <v/>
      </c>
      <c r="M1678" s="37" t="str">
        <f aca="false">IF(OR($C1678="",N(TOP!$C$12)=0),"",N($J1678)/TOP!$C$12)</f>
        <v/>
      </c>
      <c r="N1678" s="37" t="str">
        <f aca="false">IF(OR($C1678="",N(TOP!$C$13)=0),"",N($K1678)/TOP!$C$13)</f>
        <v/>
      </c>
      <c r="O1678" s="37" t="str">
        <f aca="false">IF(OR($C1678="",N(TOP!$C$14)=0),"",N($L1678)/TOP!$C$14)</f>
        <v/>
      </c>
      <c r="P1678" s="42" t="str">
        <f aca="false">IF($C1678="","",IFERROR(CHOOSE(MATCH(TOP!$C$10,{"【期間A】","【期間B】","【期間C】"},0),N($M1678),N($N1678),N($O1678)),0))</f>
        <v/>
      </c>
    </row>
    <row r="1679" customFormat="false" ht="15" hidden="false" customHeight="false" outlineLevel="0" collapsed="false">
      <c r="B1679" s="12" t="n">
        <v>1674</v>
      </c>
      <c r="C1679" s="36" t="str">
        <f aca="false">IF(②実績CSV_期間A!$M1675="","",②実績CSV_期間A!$M1675&amp;"")</f>
        <v/>
      </c>
      <c r="D1679" s="12" t="str">
        <f aca="false">IF($C1679="","",②実績CSV_期間A!$N1675)</f>
        <v/>
      </c>
      <c r="E1679" s="12" t="str">
        <f aca="false">IF($C1679="","",RIGHT($D1679,1))</f>
        <v/>
      </c>
      <c r="F1679" s="41" t="str">
        <f aca="false">IF($C1679="","",IFERROR(INDEX(サイズ換算マスタ!$C$6:$C$8,MATCH($E1679,サイズ換算マスタ!$B$6:$B$8,0)),1))</f>
        <v/>
      </c>
      <c r="G1679" s="38" t="str">
        <f aca="false">IF($C1679="","",SUMIFS(②実績CSV_期間A!$AA$2:$AA$5001,②実績CSV_期間A!$M$2:$M$5001,$C1679))</f>
        <v/>
      </c>
      <c r="H1679" s="38" t="str">
        <f aca="false">IF($C1679="","",SUMIFS(③実績CSV_期間B!$AA$2:$AA$5001,③実績CSV_期間B!$M$2:$M$5001,$C1679))</f>
        <v/>
      </c>
      <c r="I1679" s="38" t="str">
        <f aca="false">IF($C1679="","",SUMIFS(④実績CSV_期間C!$AA$2:$AA$5001,④実績CSV_期間C!$M$2:$M$5001,$C1679))</f>
        <v/>
      </c>
      <c r="J1679" s="38" t="str">
        <f aca="false">IF($C1679="","",N($F1679)*N($G1679))</f>
        <v/>
      </c>
      <c r="K1679" s="38" t="str">
        <f aca="false">IF($C1679="","",N($F1679)*N($H1679))</f>
        <v/>
      </c>
      <c r="L1679" s="38" t="str">
        <f aca="false">IF($C1679="","",N($F1679)*N($I1679))</f>
        <v/>
      </c>
      <c r="M1679" s="37" t="str">
        <f aca="false">IF(OR($C1679="",N(TOP!$C$12)=0),"",N($J1679)/TOP!$C$12)</f>
        <v/>
      </c>
      <c r="N1679" s="37" t="str">
        <f aca="false">IF(OR($C1679="",N(TOP!$C$13)=0),"",N($K1679)/TOP!$C$13)</f>
        <v/>
      </c>
      <c r="O1679" s="37" t="str">
        <f aca="false">IF(OR($C1679="",N(TOP!$C$14)=0),"",N($L1679)/TOP!$C$14)</f>
        <v/>
      </c>
      <c r="P1679" s="42" t="str">
        <f aca="false">IF($C1679="","",IFERROR(CHOOSE(MATCH(TOP!$C$10,{"【期間A】","【期間B】","【期間C】"},0),N($M1679),N($N1679),N($O1679)),0))</f>
        <v/>
      </c>
    </row>
    <row r="1680" customFormat="false" ht="15" hidden="false" customHeight="false" outlineLevel="0" collapsed="false">
      <c r="B1680" s="12" t="n">
        <v>1675</v>
      </c>
      <c r="C1680" s="36" t="str">
        <f aca="false">IF(②実績CSV_期間A!$M1676="","",②実績CSV_期間A!$M1676&amp;"")</f>
        <v/>
      </c>
      <c r="D1680" s="12" t="str">
        <f aca="false">IF($C1680="","",②実績CSV_期間A!$N1676)</f>
        <v/>
      </c>
      <c r="E1680" s="12" t="str">
        <f aca="false">IF($C1680="","",RIGHT($D1680,1))</f>
        <v/>
      </c>
      <c r="F1680" s="41" t="str">
        <f aca="false">IF($C1680="","",IFERROR(INDEX(サイズ換算マスタ!$C$6:$C$8,MATCH($E1680,サイズ換算マスタ!$B$6:$B$8,0)),1))</f>
        <v/>
      </c>
      <c r="G1680" s="38" t="str">
        <f aca="false">IF($C1680="","",SUMIFS(②実績CSV_期間A!$AA$2:$AA$5001,②実績CSV_期間A!$M$2:$M$5001,$C1680))</f>
        <v/>
      </c>
      <c r="H1680" s="38" t="str">
        <f aca="false">IF($C1680="","",SUMIFS(③実績CSV_期間B!$AA$2:$AA$5001,③実績CSV_期間B!$M$2:$M$5001,$C1680))</f>
        <v/>
      </c>
      <c r="I1680" s="38" t="str">
        <f aca="false">IF($C1680="","",SUMIFS(④実績CSV_期間C!$AA$2:$AA$5001,④実績CSV_期間C!$M$2:$M$5001,$C1680))</f>
        <v/>
      </c>
      <c r="J1680" s="38" t="str">
        <f aca="false">IF($C1680="","",N($F1680)*N($G1680))</f>
        <v/>
      </c>
      <c r="K1680" s="38" t="str">
        <f aca="false">IF($C1680="","",N($F1680)*N($H1680))</f>
        <v/>
      </c>
      <c r="L1680" s="38" t="str">
        <f aca="false">IF($C1680="","",N($F1680)*N($I1680))</f>
        <v/>
      </c>
      <c r="M1680" s="37" t="str">
        <f aca="false">IF(OR($C1680="",N(TOP!$C$12)=0),"",N($J1680)/TOP!$C$12)</f>
        <v/>
      </c>
      <c r="N1680" s="37" t="str">
        <f aca="false">IF(OR($C1680="",N(TOP!$C$13)=0),"",N($K1680)/TOP!$C$13)</f>
        <v/>
      </c>
      <c r="O1680" s="37" t="str">
        <f aca="false">IF(OR($C1680="",N(TOP!$C$14)=0),"",N($L1680)/TOP!$C$14)</f>
        <v/>
      </c>
      <c r="P1680" s="42" t="str">
        <f aca="false">IF($C1680="","",IFERROR(CHOOSE(MATCH(TOP!$C$10,{"【期間A】","【期間B】","【期間C】"},0),N($M1680),N($N1680),N($O1680)),0))</f>
        <v/>
      </c>
    </row>
    <row r="1681" customFormat="false" ht="15" hidden="false" customHeight="false" outlineLevel="0" collapsed="false">
      <c r="B1681" s="12" t="n">
        <v>1676</v>
      </c>
      <c r="C1681" s="36" t="str">
        <f aca="false">IF(②実績CSV_期間A!$M1677="","",②実績CSV_期間A!$M1677&amp;"")</f>
        <v/>
      </c>
      <c r="D1681" s="12" t="str">
        <f aca="false">IF($C1681="","",②実績CSV_期間A!$N1677)</f>
        <v/>
      </c>
      <c r="E1681" s="12" t="str">
        <f aca="false">IF($C1681="","",RIGHT($D1681,1))</f>
        <v/>
      </c>
      <c r="F1681" s="41" t="str">
        <f aca="false">IF($C1681="","",IFERROR(INDEX(サイズ換算マスタ!$C$6:$C$8,MATCH($E1681,サイズ換算マスタ!$B$6:$B$8,0)),1))</f>
        <v/>
      </c>
      <c r="G1681" s="38" t="str">
        <f aca="false">IF($C1681="","",SUMIFS(②実績CSV_期間A!$AA$2:$AA$5001,②実績CSV_期間A!$M$2:$M$5001,$C1681))</f>
        <v/>
      </c>
      <c r="H1681" s="38" t="str">
        <f aca="false">IF($C1681="","",SUMIFS(③実績CSV_期間B!$AA$2:$AA$5001,③実績CSV_期間B!$M$2:$M$5001,$C1681))</f>
        <v/>
      </c>
      <c r="I1681" s="38" t="str">
        <f aca="false">IF($C1681="","",SUMIFS(④実績CSV_期間C!$AA$2:$AA$5001,④実績CSV_期間C!$M$2:$M$5001,$C1681))</f>
        <v/>
      </c>
      <c r="J1681" s="38" t="str">
        <f aca="false">IF($C1681="","",N($F1681)*N($G1681))</f>
        <v/>
      </c>
      <c r="K1681" s="38" t="str">
        <f aca="false">IF($C1681="","",N($F1681)*N($H1681))</f>
        <v/>
      </c>
      <c r="L1681" s="38" t="str">
        <f aca="false">IF($C1681="","",N($F1681)*N($I1681))</f>
        <v/>
      </c>
      <c r="M1681" s="37" t="str">
        <f aca="false">IF(OR($C1681="",N(TOP!$C$12)=0),"",N($J1681)/TOP!$C$12)</f>
        <v/>
      </c>
      <c r="N1681" s="37" t="str">
        <f aca="false">IF(OR($C1681="",N(TOP!$C$13)=0),"",N($K1681)/TOP!$C$13)</f>
        <v/>
      </c>
      <c r="O1681" s="37" t="str">
        <f aca="false">IF(OR($C1681="",N(TOP!$C$14)=0),"",N($L1681)/TOP!$C$14)</f>
        <v/>
      </c>
      <c r="P1681" s="42" t="str">
        <f aca="false">IF($C1681="","",IFERROR(CHOOSE(MATCH(TOP!$C$10,{"【期間A】","【期間B】","【期間C】"},0),N($M1681),N($N1681),N($O1681)),0))</f>
        <v/>
      </c>
    </row>
    <row r="1682" customFormat="false" ht="15" hidden="false" customHeight="false" outlineLevel="0" collapsed="false">
      <c r="B1682" s="12" t="n">
        <v>1677</v>
      </c>
      <c r="C1682" s="36" t="str">
        <f aca="false">IF(②実績CSV_期間A!$M1678="","",②実績CSV_期間A!$M1678&amp;"")</f>
        <v/>
      </c>
      <c r="D1682" s="12" t="str">
        <f aca="false">IF($C1682="","",②実績CSV_期間A!$N1678)</f>
        <v/>
      </c>
      <c r="E1682" s="12" t="str">
        <f aca="false">IF($C1682="","",RIGHT($D1682,1))</f>
        <v/>
      </c>
      <c r="F1682" s="41" t="str">
        <f aca="false">IF($C1682="","",IFERROR(INDEX(サイズ換算マスタ!$C$6:$C$8,MATCH($E1682,サイズ換算マスタ!$B$6:$B$8,0)),1))</f>
        <v/>
      </c>
      <c r="G1682" s="38" t="str">
        <f aca="false">IF($C1682="","",SUMIFS(②実績CSV_期間A!$AA$2:$AA$5001,②実績CSV_期間A!$M$2:$M$5001,$C1682))</f>
        <v/>
      </c>
      <c r="H1682" s="38" t="str">
        <f aca="false">IF($C1682="","",SUMIFS(③実績CSV_期間B!$AA$2:$AA$5001,③実績CSV_期間B!$M$2:$M$5001,$C1682))</f>
        <v/>
      </c>
      <c r="I1682" s="38" t="str">
        <f aca="false">IF($C1682="","",SUMIFS(④実績CSV_期間C!$AA$2:$AA$5001,④実績CSV_期間C!$M$2:$M$5001,$C1682))</f>
        <v/>
      </c>
      <c r="J1682" s="38" t="str">
        <f aca="false">IF($C1682="","",N($F1682)*N($G1682))</f>
        <v/>
      </c>
      <c r="K1682" s="38" t="str">
        <f aca="false">IF($C1682="","",N($F1682)*N($H1682))</f>
        <v/>
      </c>
      <c r="L1682" s="38" t="str">
        <f aca="false">IF($C1682="","",N($F1682)*N($I1682))</f>
        <v/>
      </c>
      <c r="M1682" s="37" t="str">
        <f aca="false">IF(OR($C1682="",N(TOP!$C$12)=0),"",N($J1682)/TOP!$C$12)</f>
        <v/>
      </c>
      <c r="N1682" s="37" t="str">
        <f aca="false">IF(OR($C1682="",N(TOP!$C$13)=0),"",N($K1682)/TOP!$C$13)</f>
        <v/>
      </c>
      <c r="O1682" s="37" t="str">
        <f aca="false">IF(OR($C1682="",N(TOP!$C$14)=0),"",N($L1682)/TOP!$C$14)</f>
        <v/>
      </c>
      <c r="P1682" s="42" t="str">
        <f aca="false">IF($C1682="","",IFERROR(CHOOSE(MATCH(TOP!$C$10,{"【期間A】","【期間B】","【期間C】"},0),N($M1682),N($N1682),N($O1682)),0))</f>
        <v/>
      </c>
    </row>
    <row r="1683" customFormat="false" ht="15" hidden="false" customHeight="false" outlineLevel="0" collapsed="false">
      <c r="B1683" s="12" t="n">
        <v>1678</v>
      </c>
      <c r="C1683" s="36" t="str">
        <f aca="false">IF(②実績CSV_期間A!$M1679="","",②実績CSV_期間A!$M1679&amp;"")</f>
        <v/>
      </c>
      <c r="D1683" s="12" t="str">
        <f aca="false">IF($C1683="","",②実績CSV_期間A!$N1679)</f>
        <v/>
      </c>
      <c r="E1683" s="12" t="str">
        <f aca="false">IF($C1683="","",RIGHT($D1683,1))</f>
        <v/>
      </c>
      <c r="F1683" s="41" t="str">
        <f aca="false">IF($C1683="","",IFERROR(INDEX(サイズ換算マスタ!$C$6:$C$8,MATCH($E1683,サイズ換算マスタ!$B$6:$B$8,0)),1))</f>
        <v/>
      </c>
      <c r="G1683" s="38" t="str">
        <f aca="false">IF($C1683="","",SUMIFS(②実績CSV_期間A!$AA$2:$AA$5001,②実績CSV_期間A!$M$2:$M$5001,$C1683))</f>
        <v/>
      </c>
      <c r="H1683" s="38" t="str">
        <f aca="false">IF($C1683="","",SUMIFS(③実績CSV_期間B!$AA$2:$AA$5001,③実績CSV_期間B!$M$2:$M$5001,$C1683))</f>
        <v/>
      </c>
      <c r="I1683" s="38" t="str">
        <f aca="false">IF($C1683="","",SUMIFS(④実績CSV_期間C!$AA$2:$AA$5001,④実績CSV_期間C!$M$2:$M$5001,$C1683))</f>
        <v/>
      </c>
      <c r="J1683" s="38" t="str">
        <f aca="false">IF($C1683="","",N($F1683)*N($G1683))</f>
        <v/>
      </c>
      <c r="K1683" s="38" t="str">
        <f aca="false">IF($C1683="","",N($F1683)*N($H1683))</f>
        <v/>
      </c>
      <c r="L1683" s="38" t="str">
        <f aca="false">IF($C1683="","",N($F1683)*N($I1683))</f>
        <v/>
      </c>
      <c r="M1683" s="37" t="str">
        <f aca="false">IF(OR($C1683="",N(TOP!$C$12)=0),"",N($J1683)/TOP!$C$12)</f>
        <v/>
      </c>
      <c r="N1683" s="37" t="str">
        <f aca="false">IF(OR($C1683="",N(TOP!$C$13)=0),"",N($K1683)/TOP!$C$13)</f>
        <v/>
      </c>
      <c r="O1683" s="37" t="str">
        <f aca="false">IF(OR($C1683="",N(TOP!$C$14)=0),"",N($L1683)/TOP!$C$14)</f>
        <v/>
      </c>
      <c r="P1683" s="42" t="str">
        <f aca="false">IF($C1683="","",IFERROR(CHOOSE(MATCH(TOP!$C$10,{"【期間A】","【期間B】","【期間C】"},0),N($M1683),N($N1683),N($O1683)),0))</f>
        <v/>
      </c>
    </row>
    <row r="1684" customFormat="false" ht="15" hidden="false" customHeight="false" outlineLevel="0" collapsed="false">
      <c r="B1684" s="12" t="n">
        <v>1679</v>
      </c>
      <c r="C1684" s="36" t="str">
        <f aca="false">IF(②実績CSV_期間A!$M1680="","",②実績CSV_期間A!$M1680&amp;"")</f>
        <v/>
      </c>
      <c r="D1684" s="12" t="str">
        <f aca="false">IF($C1684="","",②実績CSV_期間A!$N1680)</f>
        <v/>
      </c>
      <c r="E1684" s="12" t="str">
        <f aca="false">IF($C1684="","",RIGHT($D1684,1))</f>
        <v/>
      </c>
      <c r="F1684" s="41" t="str">
        <f aca="false">IF($C1684="","",IFERROR(INDEX(サイズ換算マスタ!$C$6:$C$8,MATCH($E1684,サイズ換算マスタ!$B$6:$B$8,0)),1))</f>
        <v/>
      </c>
      <c r="G1684" s="38" t="str">
        <f aca="false">IF($C1684="","",SUMIFS(②実績CSV_期間A!$AA$2:$AA$5001,②実績CSV_期間A!$M$2:$M$5001,$C1684))</f>
        <v/>
      </c>
      <c r="H1684" s="38" t="str">
        <f aca="false">IF($C1684="","",SUMIFS(③実績CSV_期間B!$AA$2:$AA$5001,③実績CSV_期間B!$M$2:$M$5001,$C1684))</f>
        <v/>
      </c>
      <c r="I1684" s="38" t="str">
        <f aca="false">IF($C1684="","",SUMIFS(④実績CSV_期間C!$AA$2:$AA$5001,④実績CSV_期間C!$M$2:$M$5001,$C1684))</f>
        <v/>
      </c>
      <c r="J1684" s="38" t="str">
        <f aca="false">IF($C1684="","",N($F1684)*N($G1684))</f>
        <v/>
      </c>
      <c r="K1684" s="38" t="str">
        <f aca="false">IF($C1684="","",N($F1684)*N($H1684))</f>
        <v/>
      </c>
      <c r="L1684" s="38" t="str">
        <f aca="false">IF($C1684="","",N($F1684)*N($I1684))</f>
        <v/>
      </c>
      <c r="M1684" s="37" t="str">
        <f aca="false">IF(OR($C1684="",N(TOP!$C$12)=0),"",N($J1684)/TOP!$C$12)</f>
        <v/>
      </c>
      <c r="N1684" s="37" t="str">
        <f aca="false">IF(OR($C1684="",N(TOP!$C$13)=0),"",N($K1684)/TOP!$C$13)</f>
        <v/>
      </c>
      <c r="O1684" s="37" t="str">
        <f aca="false">IF(OR($C1684="",N(TOP!$C$14)=0),"",N($L1684)/TOP!$C$14)</f>
        <v/>
      </c>
      <c r="P1684" s="42" t="str">
        <f aca="false">IF($C1684="","",IFERROR(CHOOSE(MATCH(TOP!$C$10,{"【期間A】","【期間B】","【期間C】"},0),N($M1684),N($N1684),N($O1684)),0))</f>
        <v/>
      </c>
    </row>
    <row r="1685" customFormat="false" ht="15" hidden="false" customHeight="false" outlineLevel="0" collapsed="false">
      <c r="B1685" s="12" t="n">
        <v>1680</v>
      </c>
      <c r="C1685" s="36" t="str">
        <f aca="false">IF(②実績CSV_期間A!$M1681="","",②実績CSV_期間A!$M1681&amp;"")</f>
        <v/>
      </c>
      <c r="D1685" s="12" t="str">
        <f aca="false">IF($C1685="","",②実績CSV_期間A!$N1681)</f>
        <v/>
      </c>
      <c r="E1685" s="12" t="str">
        <f aca="false">IF($C1685="","",RIGHT($D1685,1))</f>
        <v/>
      </c>
      <c r="F1685" s="41" t="str">
        <f aca="false">IF($C1685="","",IFERROR(INDEX(サイズ換算マスタ!$C$6:$C$8,MATCH($E1685,サイズ換算マスタ!$B$6:$B$8,0)),1))</f>
        <v/>
      </c>
      <c r="G1685" s="38" t="str">
        <f aca="false">IF($C1685="","",SUMIFS(②実績CSV_期間A!$AA$2:$AA$5001,②実績CSV_期間A!$M$2:$M$5001,$C1685))</f>
        <v/>
      </c>
      <c r="H1685" s="38" t="str">
        <f aca="false">IF($C1685="","",SUMIFS(③実績CSV_期間B!$AA$2:$AA$5001,③実績CSV_期間B!$M$2:$M$5001,$C1685))</f>
        <v/>
      </c>
      <c r="I1685" s="38" t="str">
        <f aca="false">IF($C1685="","",SUMIFS(④実績CSV_期間C!$AA$2:$AA$5001,④実績CSV_期間C!$M$2:$M$5001,$C1685))</f>
        <v/>
      </c>
      <c r="J1685" s="38" t="str">
        <f aca="false">IF($C1685="","",N($F1685)*N($G1685))</f>
        <v/>
      </c>
      <c r="K1685" s="38" t="str">
        <f aca="false">IF($C1685="","",N($F1685)*N($H1685))</f>
        <v/>
      </c>
      <c r="L1685" s="38" t="str">
        <f aca="false">IF($C1685="","",N($F1685)*N($I1685))</f>
        <v/>
      </c>
      <c r="M1685" s="37" t="str">
        <f aca="false">IF(OR($C1685="",N(TOP!$C$12)=0),"",N($J1685)/TOP!$C$12)</f>
        <v/>
      </c>
      <c r="N1685" s="37" t="str">
        <f aca="false">IF(OR($C1685="",N(TOP!$C$13)=0),"",N($K1685)/TOP!$C$13)</f>
        <v/>
      </c>
      <c r="O1685" s="37" t="str">
        <f aca="false">IF(OR($C1685="",N(TOP!$C$14)=0),"",N($L1685)/TOP!$C$14)</f>
        <v/>
      </c>
      <c r="P1685" s="42" t="str">
        <f aca="false">IF($C1685="","",IFERROR(CHOOSE(MATCH(TOP!$C$10,{"【期間A】","【期間B】","【期間C】"},0),N($M1685),N($N1685),N($O1685)),0))</f>
        <v/>
      </c>
    </row>
    <row r="1686" customFormat="false" ht="15" hidden="false" customHeight="false" outlineLevel="0" collapsed="false">
      <c r="B1686" s="12" t="n">
        <v>1681</v>
      </c>
      <c r="C1686" s="36" t="str">
        <f aca="false">IF(②実績CSV_期間A!$M1682="","",②実績CSV_期間A!$M1682&amp;"")</f>
        <v/>
      </c>
      <c r="D1686" s="12" t="str">
        <f aca="false">IF($C1686="","",②実績CSV_期間A!$N1682)</f>
        <v/>
      </c>
      <c r="E1686" s="12" t="str">
        <f aca="false">IF($C1686="","",RIGHT($D1686,1))</f>
        <v/>
      </c>
      <c r="F1686" s="41" t="str">
        <f aca="false">IF($C1686="","",IFERROR(INDEX(サイズ換算マスタ!$C$6:$C$8,MATCH($E1686,サイズ換算マスタ!$B$6:$B$8,0)),1))</f>
        <v/>
      </c>
      <c r="G1686" s="38" t="str">
        <f aca="false">IF($C1686="","",SUMIFS(②実績CSV_期間A!$AA$2:$AA$5001,②実績CSV_期間A!$M$2:$M$5001,$C1686))</f>
        <v/>
      </c>
      <c r="H1686" s="38" t="str">
        <f aca="false">IF($C1686="","",SUMIFS(③実績CSV_期間B!$AA$2:$AA$5001,③実績CSV_期間B!$M$2:$M$5001,$C1686))</f>
        <v/>
      </c>
      <c r="I1686" s="38" t="str">
        <f aca="false">IF($C1686="","",SUMIFS(④実績CSV_期間C!$AA$2:$AA$5001,④実績CSV_期間C!$M$2:$M$5001,$C1686))</f>
        <v/>
      </c>
      <c r="J1686" s="38" t="str">
        <f aca="false">IF($C1686="","",N($F1686)*N($G1686))</f>
        <v/>
      </c>
      <c r="K1686" s="38" t="str">
        <f aca="false">IF($C1686="","",N($F1686)*N($H1686))</f>
        <v/>
      </c>
      <c r="L1686" s="38" t="str">
        <f aca="false">IF($C1686="","",N($F1686)*N($I1686))</f>
        <v/>
      </c>
      <c r="M1686" s="37" t="str">
        <f aca="false">IF(OR($C1686="",N(TOP!$C$12)=0),"",N($J1686)/TOP!$C$12)</f>
        <v/>
      </c>
      <c r="N1686" s="37" t="str">
        <f aca="false">IF(OR($C1686="",N(TOP!$C$13)=0),"",N($K1686)/TOP!$C$13)</f>
        <v/>
      </c>
      <c r="O1686" s="37" t="str">
        <f aca="false">IF(OR($C1686="",N(TOP!$C$14)=0),"",N($L1686)/TOP!$C$14)</f>
        <v/>
      </c>
      <c r="P1686" s="42" t="str">
        <f aca="false">IF($C1686="","",IFERROR(CHOOSE(MATCH(TOP!$C$10,{"【期間A】","【期間B】","【期間C】"},0),N($M1686),N($N1686),N($O1686)),0))</f>
        <v/>
      </c>
    </row>
    <row r="1687" customFormat="false" ht="15" hidden="false" customHeight="false" outlineLevel="0" collapsed="false">
      <c r="B1687" s="12" t="n">
        <v>1682</v>
      </c>
      <c r="C1687" s="36" t="str">
        <f aca="false">IF(②実績CSV_期間A!$M1683="","",②実績CSV_期間A!$M1683&amp;"")</f>
        <v/>
      </c>
      <c r="D1687" s="12" t="str">
        <f aca="false">IF($C1687="","",②実績CSV_期間A!$N1683)</f>
        <v/>
      </c>
      <c r="E1687" s="12" t="str">
        <f aca="false">IF($C1687="","",RIGHT($D1687,1))</f>
        <v/>
      </c>
      <c r="F1687" s="41" t="str">
        <f aca="false">IF($C1687="","",IFERROR(INDEX(サイズ換算マスタ!$C$6:$C$8,MATCH($E1687,サイズ換算マスタ!$B$6:$B$8,0)),1))</f>
        <v/>
      </c>
      <c r="G1687" s="38" t="str">
        <f aca="false">IF($C1687="","",SUMIFS(②実績CSV_期間A!$AA$2:$AA$5001,②実績CSV_期間A!$M$2:$M$5001,$C1687))</f>
        <v/>
      </c>
      <c r="H1687" s="38" t="str">
        <f aca="false">IF($C1687="","",SUMIFS(③実績CSV_期間B!$AA$2:$AA$5001,③実績CSV_期間B!$M$2:$M$5001,$C1687))</f>
        <v/>
      </c>
      <c r="I1687" s="38" t="str">
        <f aca="false">IF($C1687="","",SUMIFS(④実績CSV_期間C!$AA$2:$AA$5001,④実績CSV_期間C!$M$2:$M$5001,$C1687))</f>
        <v/>
      </c>
      <c r="J1687" s="38" t="str">
        <f aca="false">IF($C1687="","",N($F1687)*N($G1687))</f>
        <v/>
      </c>
      <c r="K1687" s="38" t="str">
        <f aca="false">IF($C1687="","",N($F1687)*N($H1687))</f>
        <v/>
      </c>
      <c r="L1687" s="38" t="str">
        <f aca="false">IF($C1687="","",N($F1687)*N($I1687))</f>
        <v/>
      </c>
      <c r="M1687" s="37" t="str">
        <f aca="false">IF(OR($C1687="",N(TOP!$C$12)=0),"",N($J1687)/TOP!$C$12)</f>
        <v/>
      </c>
      <c r="N1687" s="37" t="str">
        <f aca="false">IF(OR($C1687="",N(TOP!$C$13)=0),"",N($K1687)/TOP!$C$13)</f>
        <v/>
      </c>
      <c r="O1687" s="37" t="str">
        <f aca="false">IF(OR($C1687="",N(TOP!$C$14)=0),"",N($L1687)/TOP!$C$14)</f>
        <v/>
      </c>
      <c r="P1687" s="42" t="str">
        <f aca="false">IF($C1687="","",IFERROR(CHOOSE(MATCH(TOP!$C$10,{"【期間A】","【期間B】","【期間C】"},0),N($M1687),N($N1687),N($O1687)),0))</f>
        <v/>
      </c>
    </row>
    <row r="1688" customFormat="false" ht="15" hidden="false" customHeight="false" outlineLevel="0" collapsed="false">
      <c r="B1688" s="12" t="n">
        <v>1683</v>
      </c>
      <c r="C1688" s="36" t="str">
        <f aca="false">IF(②実績CSV_期間A!$M1684="","",②実績CSV_期間A!$M1684&amp;"")</f>
        <v/>
      </c>
      <c r="D1688" s="12" t="str">
        <f aca="false">IF($C1688="","",②実績CSV_期間A!$N1684)</f>
        <v/>
      </c>
      <c r="E1688" s="12" t="str">
        <f aca="false">IF($C1688="","",RIGHT($D1688,1))</f>
        <v/>
      </c>
      <c r="F1688" s="41" t="str">
        <f aca="false">IF($C1688="","",IFERROR(INDEX(サイズ換算マスタ!$C$6:$C$8,MATCH($E1688,サイズ換算マスタ!$B$6:$B$8,0)),1))</f>
        <v/>
      </c>
      <c r="G1688" s="38" t="str">
        <f aca="false">IF($C1688="","",SUMIFS(②実績CSV_期間A!$AA$2:$AA$5001,②実績CSV_期間A!$M$2:$M$5001,$C1688))</f>
        <v/>
      </c>
      <c r="H1688" s="38" t="str">
        <f aca="false">IF($C1688="","",SUMIFS(③実績CSV_期間B!$AA$2:$AA$5001,③実績CSV_期間B!$M$2:$M$5001,$C1688))</f>
        <v/>
      </c>
      <c r="I1688" s="38" t="str">
        <f aca="false">IF($C1688="","",SUMIFS(④実績CSV_期間C!$AA$2:$AA$5001,④実績CSV_期間C!$M$2:$M$5001,$C1688))</f>
        <v/>
      </c>
      <c r="J1688" s="38" t="str">
        <f aca="false">IF($C1688="","",N($F1688)*N($G1688))</f>
        <v/>
      </c>
      <c r="K1688" s="38" t="str">
        <f aca="false">IF($C1688="","",N($F1688)*N($H1688))</f>
        <v/>
      </c>
      <c r="L1688" s="38" t="str">
        <f aca="false">IF($C1688="","",N($F1688)*N($I1688))</f>
        <v/>
      </c>
      <c r="M1688" s="37" t="str">
        <f aca="false">IF(OR($C1688="",N(TOP!$C$12)=0),"",N($J1688)/TOP!$C$12)</f>
        <v/>
      </c>
      <c r="N1688" s="37" t="str">
        <f aca="false">IF(OR($C1688="",N(TOP!$C$13)=0),"",N($K1688)/TOP!$C$13)</f>
        <v/>
      </c>
      <c r="O1688" s="37" t="str">
        <f aca="false">IF(OR($C1688="",N(TOP!$C$14)=0),"",N($L1688)/TOP!$C$14)</f>
        <v/>
      </c>
      <c r="P1688" s="42" t="str">
        <f aca="false">IF($C1688="","",IFERROR(CHOOSE(MATCH(TOP!$C$10,{"【期間A】","【期間B】","【期間C】"},0),N($M1688),N($N1688),N($O1688)),0))</f>
        <v/>
      </c>
    </row>
    <row r="1689" customFormat="false" ht="15" hidden="false" customHeight="false" outlineLevel="0" collapsed="false">
      <c r="B1689" s="12" t="n">
        <v>1684</v>
      </c>
      <c r="C1689" s="36" t="str">
        <f aca="false">IF(②実績CSV_期間A!$M1685="","",②実績CSV_期間A!$M1685&amp;"")</f>
        <v/>
      </c>
      <c r="D1689" s="12" t="str">
        <f aca="false">IF($C1689="","",②実績CSV_期間A!$N1685)</f>
        <v/>
      </c>
      <c r="E1689" s="12" t="str">
        <f aca="false">IF($C1689="","",RIGHT($D1689,1))</f>
        <v/>
      </c>
      <c r="F1689" s="41" t="str">
        <f aca="false">IF($C1689="","",IFERROR(INDEX(サイズ換算マスタ!$C$6:$C$8,MATCH($E1689,サイズ換算マスタ!$B$6:$B$8,0)),1))</f>
        <v/>
      </c>
      <c r="G1689" s="38" t="str">
        <f aca="false">IF($C1689="","",SUMIFS(②実績CSV_期間A!$AA$2:$AA$5001,②実績CSV_期間A!$M$2:$M$5001,$C1689))</f>
        <v/>
      </c>
      <c r="H1689" s="38" t="str">
        <f aca="false">IF($C1689="","",SUMIFS(③実績CSV_期間B!$AA$2:$AA$5001,③実績CSV_期間B!$M$2:$M$5001,$C1689))</f>
        <v/>
      </c>
      <c r="I1689" s="38" t="str">
        <f aca="false">IF($C1689="","",SUMIFS(④実績CSV_期間C!$AA$2:$AA$5001,④実績CSV_期間C!$M$2:$M$5001,$C1689))</f>
        <v/>
      </c>
      <c r="J1689" s="38" t="str">
        <f aca="false">IF($C1689="","",N($F1689)*N($G1689))</f>
        <v/>
      </c>
      <c r="K1689" s="38" t="str">
        <f aca="false">IF($C1689="","",N($F1689)*N($H1689))</f>
        <v/>
      </c>
      <c r="L1689" s="38" t="str">
        <f aca="false">IF($C1689="","",N($F1689)*N($I1689))</f>
        <v/>
      </c>
      <c r="M1689" s="37" t="str">
        <f aca="false">IF(OR($C1689="",N(TOP!$C$12)=0),"",N($J1689)/TOP!$C$12)</f>
        <v/>
      </c>
      <c r="N1689" s="37" t="str">
        <f aca="false">IF(OR($C1689="",N(TOP!$C$13)=0),"",N($K1689)/TOP!$C$13)</f>
        <v/>
      </c>
      <c r="O1689" s="37" t="str">
        <f aca="false">IF(OR($C1689="",N(TOP!$C$14)=0),"",N($L1689)/TOP!$C$14)</f>
        <v/>
      </c>
      <c r="P1689" s="42" t="str">
        <f aca="false">IF($C1689="","",IFERROR(CHOOSE(MATCH(TOP!$C$10,{"【期間A】","【期間B】","【期間C】"},0),N($M1689),N($N1689),N($O1689)),0))</f>
        <v/>
      </c>
    </row>
    <row r="1690" customFormat="false" ht="15" hidden="false" customHeight="false" outlineLevel="0" collapsed="false">
      <c r="B1690" s="12" t="n">
        <v>1685</v>
      </c>
      <c r="C1690" s="36" t="str">
        <f aca="false">IF(②実績CSV_期間A!$M1686="","",②実績CSV_期間A!$M1686&amp;"")</f>
        <v/>
      </c>
      <c r="D1690" s="12" t="str">
        <f aca="false">IF($C1690="","",②実績CSV_期間A!$N1686)</f>
        <v/>
      </c>
      <c r="E1690" s="12" t="str">
        <f aca="false">IF($C1690="","",RIGHT($D1690,1))</f>
        <v/>
      </c>
      <c r="F1690" s="41" t="str">
        <f aca="false">IF($C1690="","",IFERROR(INDEX(サイズ換算マスタ!$C$6:$C$8,MATCH($E1690,サイズ換算マスタ!$B$6:$B$8,0)),1))</f>
        <v/>
      </c>
      <c r="G1690" s="38" t="str">
        <f aca="false">IF($C1690="","",SUMIFS(②実績CSV_期間A!$AA$2:$AA$5001,②実績CSV_期間A!$M$2:$M$5001,$C1690))</f>
        <v/>
      </c>
      <c r="H1690" s="38" t="str">
        <f aca="false">IF($C1690="","",SUMIFS(③実績CSV_期間B!$AA$2:$AA$5001,③実績CSV_期間B!$M$2:$M$5001,$C1690))</f>
        <v/>
      </c>
      <c r="I1690" s="38" t="str">
        <f aca="false">IF($C1690="","",SUMIFS(④実績CSV_期間C!$AA$2:$AA$5001,④実績CSV_期間C!$M$2:$M$5001,$C1690))</f>
        <v/>
      </c>
      <c r="J1690" s="38" t="str">
        <f aca="false">IF($C1690="","",N($F1690)*N($G1690))</f>
        <v/>
      </c>
      <c r="K1690" s="38" t="str">
        <f aca="false">IF($C1690="","",N($F1690)*N($H1690))</f>
        <v/>
      </c>
      <c r="L1690" s="38" t="str">
        <f aca="false">IF($C1690="","",N($F1690)*N($I1690))</f>
        <v/>
      </c>
      <c r="M1690" s="37" t="str">
        <f aca="false">IF(OR($C1690="",N(TOP!$C$12)=0),"",N($J1690)/TOP!$C$12)</f>
        <v/>
      </c>
      <c r="N1690" s="37" t="str">
        <f aca="false">IF(OR($C1690="",N(TOP!$C$13)=0),"",N($K1690)/TOP!$C$13)</f>
        <v/>
      </c>
      <c r="O1690" s="37" t="str">
        <f aca="false">IF(OR($C1690="",N(TOP!$C$14)=0),"",N($L1690)/TOP!$C$14)</f>
        <v/>
      </c>
      <c r="P1690" s="42" t="str">
        <f aca="false">IF($C1690="","",IFERROR(CHOOSE(MATCH(TOP!$C$10,{"【期間A】","【期間B】","【期間C】"},0),N($M1690),N($N1690),N($O1690)),0))</f>
        <v/>
      </c>
    </row>
    <row r="1691" customFormat="false" ht="15" hidden="false" customHeight="false" outlineLevel="0" collapsed="false">
      <c r="B1691" s="12" t="n">
        <v>1686</v>
      </c>
      <c r="C1691" s="36" t="str">
        <f aca="false">IF(②実績CSV_期間A!$M1687="","",②実績CSV_期間A!$M1687&amp;"")</f>
        <v/>
      </c>
      <c r="D1691" s="12" t="str">
        <f aca="false">IF($C1691="","",②実績CSV_期間A!$N1687)</f>
        <v/>
      </c>
      <c r="E1691" s="12" t="str">
        <f aca="false">IF($C1691="","",RIGHT($D1691,1))</f>
        <v/>
      </c>
      <c r="F1691" s="41" t="str">
        <f aca="false">IF($C1691="","",IFERROR(INDEX(サイズ換算マスタ!$C$6:$C$8,MATCH($E1691,サイズ換算マスタ!$B$6:$B$8,0)),1))</f>
        <v/>
      </c>
      <c r="G1691" s="38" t="str">
        <f aca="false">IF($C1691="","",SUMIFS(②実績CSV_期間A!$AA$2:$AA$5001,②実績CSV_期間A!$M$2:$M$5001,$C1691))</f>
        <v/>
      </c>
      <c r="H1691" s="38" t="str">
        <f aca="false">IF($C1691="","",SUMIFS(③実績CSV_期間B!$AA$2:$AA$5001,③実績CSV_期間B!$M$2:$M$5001,$C1691))</f>
        <v/>
      </c>
      <c r="I1691" s="38" t="str">
        <f aca="false">IF($C1691="","",SUMIFS(④実績CSV_期間C!$AA$2:$AA$5001,④実績CSV_期間C!$M$2:$M$5001,$C1691))</f>
        <v/>
      </c>
      <c r="J1691" s="38" t="str">
        <f aca="false">IF($C1691="","",N($F1691)*N($G1691))</f>
        <v/>
      </c>
      <c r="K1691" s="38" t="str">
        <f aca="false">IF($C1691="","",N($F1691)*N($H1691))</f>
        <v/>
      </c>
      <c r="L1691" s="38" t="str">
        <f aca="false">IF($C1691="","",N($F1691)*N($I1691))</f>
        <v/>
      </c>
      <c r="M1691" s="37" t="str">
        <f aca="false">IF(OR($C1691="",N(TOP!$C$12)=0),"",N($J1691)/TOP!$C$12)</f>
        <v/>
      </c>
      <c r="N1691" s="37" t="str">
        <f aca="false">IF(OR($C1691="",N(TOP!$C$13)=0),"",N($K1691)/TOP!$C$13)</f>
        <v/>
      </c>
      <c r="O1691" s="37" t="str">
        <f aca="false">IF(OR($C1691="",N(TOP!$C$14)=0),"",N($L1691)/TOP!$C$14)</f>
        <v/>
      </c>
      <c r="P1691" s="42" t="str">
        <f aca="false">IF($C1691="","",IFERROR(CHOOSE(MATCH(TOP!$C$10,{"【期間A】","【期間B】","【期間C】"},0),N($M1691),N($N1691),N($O1691)),0))</f>
        <v/>
      </c>
    </row>
    <row r="1692" customFormat="false" ht="15" hidden="false" customHeight="false" outlineLevel="0" collapsed="false">
      <c r="B1692" s="12" t="n">
        <v>1687</v>
      </c>
      <c r="C1692" s="36" t="str">
        <f aca="false">IF(②実績CSV_期間A!$M1688="","",②実績CSV_期間A!$M1688&amp;"")</f>
        <v/>
      </c>
      <c r="D1692" s="12" t="str">
        <f aca="false">IF($C1692="","",②実績CSV_期間A!$N1688)</f>
        <v/>
      </c>
      <c r="E1692" s="12" t="str">
        <f aca="false">IF($C1692="","",RIGHT($D1692,1))</f>
        <v/>
      </c>
      <c r="F1692" s="41" t="str">
        <f aca="false">IF($C1692="","",IFERROR(INDEX(サイズ換算マスタ!$C$6:$C$8,MATCH($E1692,サイズ換算マスタ!$B$6:$B$8,0)),1))</f>
        <v/>
      </c>
      <c r="G1692" s="38" t="str">
        <f aca="false">IF($C1692="","",SUMIFS(②実績CSV_期間A!$AA$2:$AA$5001,②実績CSV_期間A!$M$2:$M$5001,$C1692))</f>
        <v/>
      </c>
      <c r="H1692" s="38" t="str">
        <f aca="false">IF($C1692="","",SUMIFS(③実績CSV_期間B!$AA$2:$AA$5001,③実績CSV_期間B!$M$2:$M$5001,$C1692))</f>
        <v/>
      </c>
      <c r="I1692" s="38" t="str">
        <f aca="false">IF($C1692="","",SUMIFS(④実績CSV_期間C!$AA$2:$AA$5001,④実績CSV_期間C!$M$2:$M$5001,$C1692))</f>
        <v/>
      </c>
      <c r="J1692" s="38" t="str">
        <f aca="false">IF($C1692="","",N($F1692)*N($G1692))</f>
        <v/>
      </c>
      <c r="K1692" s="38" t="str">
        <f aca="false">IF($C1692="","",N($F1692)*N($H1692))</f>
        <v/>
      </c>
      <c r="L1692" s="38" t="str">
        <f aca="false">IF($C1692="","",N($F1692)*N($I1692))</f>
        <v/>
      </c>
      <c r="M1692" s="37" t="str">
        <f aca="false">IF(OR($C1692="",N(TOP!$C$12)=0),"",N($J1692)/TOP!$C$12)</f>
        <v/>
      </c>
      <c r="N1692" s="37" t="str">
        <f aca="false">IF(OR($C1692="",N(TOP!$C$13)=0),"",N($K1692)/TOP!$C$13)</f>
        <v/>
      </c>
      <c r="O1692" s="37" t="str">
        <f aca="false">IF(OR($C1692="",N(TOP!$C$14)=0),"",N($L1692)/TOP!$C$14)</f>
        <v/>
      </c>
      <c r="P1692" s="42" t="str">
        <f aca="false">IF($C1692="","",IFERROR(CHOOSE(MATCH(TOP!$C$10,{"【期間A】","【期間B】","【期間C】"},0),N($M1692),N($N1692),N($O1692)),0))</f>
        <v/>
      </c>
    </row>
    <row r="1693" customFormat="false" ht="15" hidden="false" customHeight="false" outlineLevel="0" collapsed="false">
      <c r="B1693" s="12" t="n">
        <v>1688</v>
      </c>
      <c r="C1693" s="36" t="str">
        <f aca="false">IF(②実績CSV_期間A!$M1689="","",②実績CSV_期間A!$M1689&amp;"")</f>
        <v/>
      </c>
      <c r="D1693" s="12" t="str">
        <f aca="false">IF($C1693="","",②実績CSV_期間A!$N1689)</f>
        <v/>
      </c>
      <c r="E1693" s="12" t="str">
        <f aca="false">IF($C1693="","",RIGHT($D1693,1))</f>
        <v/>
      </c>
      <c r="F1693" s="41" t="str">
        <f aca="false">IF($C1693="","",IFERROR(INDEX(サイズ換算マスタ!$C$6:$C$8,MATCH($E1693,サイズ換算マスタ!$B$6:$B$8,0)),1))</f>
        <v/>
      </c>
      <c r="G1693" s="38" t="str">
        <f aca="false">IF($C1693="","",SUMIFS(②実績CSV_期間A!$AA$2:$AA$5001,②実績CSV_期間A!$M$2:$M$5001,$C1693))</f>
        <v/>
      </c>
      <c r="H1693" s="38" t="str">
        <f aca="false">IF($C1693="","",SUMIFS(③実績CSV_期間B!$AA$2:$AA$5001,③実績CSV_期間B!$M$2:$M$5001,$C1693))</f>
        <v/>
      </c>
      <c r="I1693" s="38" t="str">
        <f aca="false">IF($C1693="","",SUMIFS(④実績CSV_期間C!$AA$2:$AA$5001,④実績CSV_期間C!$M$2:$M$5001,$C1693))</f>
        <v/>
      </c>
      <c r="J1693" s="38" t="str">
        <f aca="false">IF($C1693="","",N($F1693)*N($G1693))</f>
        <v/>
      </c>
      <c r="K1693" s="38" t="str">
        <f aca="false">IF($C1693="","",N($F1693)*N($H1693))</f>
        <v/>
      </c>
      <c r="L1693" s="38" t="str">
        <f aca="false">IF($C1693="","",N($F1693)*N($I1693))</f>
        <v/>
      </c>
      <c r="M1693" s="37" t="str">
        <f aca="false">IF(OR($C1693="",N(TOP!$C$12)=0),"",N($J1693)/TOP!$C$12)</f>
        <v/>
      </c>
      <c r="N1693" s="37" t="str">
        <f aca="false">IF(OR($C1693="",N(TOP!$C$13)=0),"",N($K1693)/TOP!$C$13)</f>
        <v/>
      </c>
      <c r="O1693" s="37" t="str">
        <f aca="false">IF(OR($C1693="",N(TOP!$C$14)=0),"",N($L1693)/TOP!$C$14)</f>
        <v/>
      </c>
      <c r="P1693" s="42" t="str">
        <f aca="false">IF($C1693="","",IFERROR(CHOOSE(MATCH(TOP!$C$10,{"【期間A】","【期間B】","【期間C】"},0),N($M1693),N($N1693),N($O1693)),0))</f>
        <v/>
      </c>
    </row>
    <row r="1694" customFormat="false" ht="15" hidden="false" customHeight="false" outlineLevel="0" collapsed="false">
      <c r="B1694" s="12" t="n">
        <v>1689</v>
      </c>
      <c r="C1694" s="36" t="str">
        <f aca="false">IF(②実績CSV_期間A!$M1690="","",②実績CSV_期間A!$M1690&amp;"")</f>
        <v/>
      </c>
      <c r="D1694" s="12" t="str">
        <f aca="false">IF($C1694="","",②実績CSV_期間A!$N1690)</f>
        <v/>
      </c>
      <c r="E1694" s="12" t="str">
        <f aca="false">IF($C1694="","",RIGHT($D1694,1))</f>
        <v/>
      </c>
      <c r="F1694" s="41" t="str">
        <f aca="false">IF($C1694="","",IFERROR(INDEX(サイズ換算マスタ!$C$6:$C$8,MATCH($E1694,サイズ換算マスタ!$B$6:$B$8,0)),1))</f>
        <v/>
      </c>
      <c r="G1694" s="38" t="str">
        <f aca="false">IF($C1694="","",SUMIFS(②実績CSV_期間A!$AA$2:$AA$5001,②実績CSV_期間A!$M$2:$M$5001,$C1694))</f>
        <v/>
      </c>
      <c r="H1694" s="38" t="str">
        <f aca="false">IF($C1694="","",SUMIFS(③実績CSV_期間B!$AA$2:$AA$5001,③実績CSV_期間B!$M$2:$M$5001,$C1694))</f>
        <v/>
      </c>
      <c r="I1694" s="38" t="str">
        <f aca="false">IF($C1694="","",SUMIFS(④実績CSV_期間C!$AA$2:$AA$5001,④実績CSV_期間C!$M$2:$M$5001,$C1694))</f>
        <v/>
      </c>
      <c r="J1694" s="38" t="str">
        <f aca="false">IF($C1694="","",N($F1694)*N($G1694))</f>
        <v/>
      </c>
      <c r="K1694" s="38" t="str">
        <f aca="false">IF($C1694="","",N($F1694)*N($H1694))</f>
        <v/>
      </c>
      <c r="L1694" s="38" t="str">
        <f aca="false">IF($C1694="","",N($F1694)*N($I1694))</f>
        <v/>
      </c>
      <c r="M1694" s="37" t="str">
        <f aca="false">IF(OR($C1694="",N(TOP!$C$12)=0),"",N($J1694)/TOP!$C$12)</f>
        <v/>
      </c>
      <c r="N1694" s="37" t="str">
        <f aca="false">IF(OR($C1694="",N(TOP!$C$13)=0),"",N($K1694)/TOP!$C$13)</f>
        <v/>
      </c>
      <c r="O1694" s="37" t="str">
        <f aca="false">IF(OR($C1694="",N(TOP!$C$14)=0),"",N($L1694)/TOP!$C$14)</f>
        <v/>
      </c>
      <c r="P1694" s="42" t="str">
        <f aca="false">IF($C1694="","",IFERROR(CHOOSE(MATCH(TOP!$C$10,{"【期間A】","【期間B】","【期間C】"},0),N($M1694),N($N1694),N($O1694)),0))</f>
        <v/>
      </c>
    </row>
    <row r="1695" customFormat="false" ht="15" hidden="false" customHeight="false" outlineLevel="0" collapsed="false">
      <c r="B1695" s="12" t="n">
        <v>1690</v>
      </c>
      <c r="C1695" s="36" t="str">
        <f aca="false">IF(②実績CSV_期間A!$M1691="","",②実績CSV_期間A!$M1691&amp;"")</f>
        <v/>
      </c>
      <c r="D1695" s="12" t="str">
        <f aca="false">IF($C1695="","",②実績CSV_期間A!$N1691)</f>
        <v/>
      </c>
      <c r="E1695" s="12" t="str">
        <f aca="false">IF($C1695="","",RIGHT($D1695,1))</f>
        <v/>
      </c>
      <c r="F1695" s="41" t="str">
        <f aca="false">IF($C1695="","",IFERROR(INDEX(サイズ換算マスタ!$C$6:$C$8,MATCH($E1695,サイズ換算マスタ!$B$6:$B$8,0)),1))</f>
        <v/>
      </c>
      <c r="G1695" s="38" t="str">
        <f aca="false">IF($C1695="","",SUMIFS(②実績CSV_期間A!$AA$2:$AA$5001,②実績CSV_期間A!$M$2:$M$5001,$C1695))</f>
        <v/>
      </c>
      <c r="H1695" s="38" t="str">
        <f aca="false">IF($C1695="","",SUMIFS(③実績CSV_期間B!$AA$2:$AA$5001,③実績CSV_期間B!$M$2:$M$5001,$C1695))</f>
        <v/>
      </c>
      <c r="I1695" s="38" t="str">
        <f aca="false">IF($C1695="","",SUMIFS(④実績CSV_期間C!$AA$2:$AA$5001,④実績CSV_期間C!$M$2:$M$5001,$C1695))</f>
        <v/>
      </c>
      <c r="J1695" s="38" t="str">
        <f aca="false">IF($C1695="","",N($F1695)*N($G1695))</f>
        <v/>
      </c>
      <c r="K1695" s="38" t="str">
        <f aca="false">IF($C1695="","",N($F1695)*N($H1695))</f>
        <v/>
      </c>
      <c r="L1695" s="38" t="str">
        <f aca="false">IF($C1695="","",N($F1695)*N($I1695))</f>
        <v/>
      </c>
      <c r="M1695" s="37" t="str">
        <f aca="false">IF(OR($C1695="",N(TOP!$C$12)=0),"",N($J1695)/TOP!$C$12)</f>
        <v/>
      </c>
      <c r="N1695" s="37" t="str">
        <f aca="false">IF(OR($C1695="",N(TOP!$C$13)=0),"",N($K1695)/TOP!$C$13)</f>
        <v/>
      </c>
      <c r="O1695" s="37" t="str">
        <f aca="false">IF(OR($C1695="",N(TOP!$C$14)=0),"",N($L1695)/TOP!$C$14)</f>
        <v/>
      </c>
      <c r="P1695" s="42" t="str">
        <f aca="false">IF($C1695="","",IFERROR(CHOOSE(MATCH(TOP!$C$10,{"【期間A】","【期間B】","【期間C】"},0),N($M1695),N($N1695),N($O1695)),0))</f>
        <v/>
      </c>
    </row>
    <row r="1696" customFormat="false" ht="15" hidden="false" customHeight="false" outlineLevel="0" collapsed="false">
      <c r="B1696" s="12" t="n">
        <v>1691</v>
      </c>
      <c r="C1696" s="36" t="str">
        <f aca="false">IF(②実績CSV_期間A!$M1692="","",②実績CSV_期間A!$M1692&amp;"")</f>
        <v/>
      </c>
      <c r="D1696" s="12" t="str">
        <f aca="false">IF($C1696="","",②実績CSV_期間A!$N1692)</f>
        <v/>
      </c>
      <c r="E1696" s="12" t="str">
        <f aca="false">IF($C1696="","",RIGHT($D1696,1))</f>
        <v/>
      </c>
      <c r="F1696" s="41" t="str">
        <f aca="false">IF($C1696="","",IFERROR(INDEX(サイズ換算マスタ!$C$6:$C$8,MATCH($E1696,サイズ換算マスタ!$B$6:$B$8,0)),1))</f>
        <v/>
      </c>
      <c r="G1696" s="38" t="str">
        <f aca="false">IF($C1696="","",SUMIFS(②実績CSV_期間A!$AA$2:$AA$5001,②実績CSV_期間A!$M$2:$M$5001,$C1696))</f>
        <v/>
      </c>
      <c r="H1696" s="38" t="str">
        <f aca="false">IF($C1696="","",SUMIFS(③実績CSV_期間B!$AA$2:$AA$5001,③実績CSV_期間B!$M$2:$M$5001,$C1696))</f>
        <v/>
      </c>
      <c r="I1696" s="38" t="str">
        <f aca="false">IF($C1696="","",SUMIFS(④実績CSV_期間C!$AA$2:$AA$5001,④実績CSV_期間C!$M$2:$M$5001,$C1696))</f>
        <v/>
      </c>
      <c r="J1696" s="38" t="str">
        <f aca="false">IF($C1696="","",N($F1696)*N($G1696))</f>
        <v/>
      </c>
      <c r="K1696" s="38" t="str">
        <f aca="false">IF($C1696="","",N($F1696)*N($H1696))</f>
        <v/>
      </c>
      <c r="L1696" s="38" t="str">
        <f aca="false">IF($C1696="","",N($F1696)*N($I1696))</f>
        <v/>
      </c>
      <c r="M1696" s="37" t="str">
        <f aca="false">IF(OR($C1696="",N(TOP!$C$12)=0),"",N($J1696)/TOP!$C$12)</f>
        <v/>
      </c>
      <c r="N1696" s="37" t="str">
        <f aca="false">IF(OR($C1696="",N(TOP!$C$13)=0),"",N($K1696)/TOP!$C$13)</f>
        <v/>
      </c>
      <c r="O1696" s="37" t="str">
        <f aca="false">IF(OR($C1696="",N(TOP!$C$14)=0),"",N($L1696)/TOP!$C$14)</f>
        <v/>
      </c>
      <c r="P1696" s="42" t="str">
        <f aca="false">IF($C1696="","",IFERROR(CHOOSE(MATCH(TOP!$C$10,{"【期間A】","【期間B】","【期間C】"},0),N($M1696),N($N1696),N($O1696)),0))</f>
        <v/>
      </c>
    </row>
    <row r="1697" customFormat="false" ht="15" hidden="false" customHeight="false" outlineLevel="0" collapsed="false">
      <c r="B1697" s="12" t="n">
        <v>1692</v>
      </c>
      <c r="C1697" s="36" t="str">
        <f aca="false">IF(②実績CSV_期間A!$M1693="","",②実績CSV_期間A!$M1693&amp;"")</f>
        <v/>
      </c>
      <c r="D1697" s="12" t="str">
        <f aca="false">IF($C1697="","",②実績CSV_期間A!$N1693)</f>
        <v/>
      </c>
      <c r="E1697" s="12" t="str">
        <f aca="false">IF($C1697="","",RIGHT($D1697,1))</f>
        <v/>
      </c>
      <c r="F1697" s="41" t="str">
        <f aca="false">IF($C1697="","",IFERROR(INDEX(サイズ換算マスタ!$C$6:$C$8,MATCH($E1697,サイズ換算マスタ!$B$6:$B$8,0)),1))</f>
        <v/>
      </c>
      <c r="G1697" s="38" t="str">
        <f aca="false">IF($C1697="","",SUMIFS(②実績CSV_期間A!$AA$2:$AA$5001,②実績CSV_期間A!$M$2:$M$5001,$C1697))</f>
        <v/>
      </c>
      <c r="H1697" s="38" t="str">
        <f aca="false">IF($C1697="","",SUMIFS(③実績CSV_期間B!$AA$2:$AA$5001,③実績CSV_期間B!$M$2:$M$5001,$C1697))</f>
        <v/>
      </c>
      <c r="I1697" s="38" t="str">
        <f aca="false">IF($C1697="","",SUMIFS(④実績CSV_期間C!$AA$2:$AA$5001,④実績CSV_期間C!$M$2:$M$5001,$C1697))</f>
        <v/>
      </c>
      <c r="J1697" s="38" t="str">
        <f aca="false">IF($C1697="","",N($F1697)*N($G1697))</f>
        <v/>
      </c>
      <c r="K1697" s="38" t="str">
        <f aca="false">IF($C1697="","",N($F1697)*N($H1697))</f>
        <v/>
      </c>
      <c r="L1697" s="38" t="str">
        <f aca="false">IF($C1697="","",N($F1697)*N($I1697))</f>
        <v/>
      </c>
      <c r="M1697" s="37" t="str">
        <f aca="false">IF(OR($C1697="",N(TOP!$C$12)=0),"",N($J1697)/TOP!$C$12)</f>
        <v/>
      </c>
      <c r="N1697" s="37" t="str">
        <f aca="false">IF(OR($C1697="",N(TOP!$C$13)=0),"",N($K1697)/TOP!$C$13)</f>
        <v/>
      </c>
      <c r="O1697" s="37" t="str">
        <f aca="false">IF(OR($C1697="",N(TOP!$C$14)=0),"",N($L1697)/TOP!$C$14)</f>
        <v/>
      </c>
      <c r="P1697" s="42" t="str">
        <f aca="false">IF($C1697="","",IFERROR(CHOOSE(MATCH(TOP!$C$10,{"【期間A】","【期間B】","【期間C】"},0),N($M1697),N($N1697),N($O1697)),0))</f>
        <v/>
      </c>
    </row>
    <row r="1698" customFormat="false" ht="15" hidden="false" customHeight="false" outlineLevel="0" collapsed="false">
      <c r="B1698" s="12" t="n">
        <v>1693</v>
      </c>
      <c r="C1698" s="36" t="str">
        <f aca="false">IF(②実績CSV_期間A!$M1694="","",②実績CSV_期間A!$M1694&amp;"")</f>
        <v/>
      </c>
      <c r="D1698" s="12" t="str">
        <f aca="false">IF($C1698="","",②実績CSV_期間A!$N1694)</f>
        <v/>
      </c>
      <c r="E1698" s="12" t="str">
        <f aca="false">IF($C1698="","",RIGHT($D1698,1))</f>
        <v/>
      </c>
      <c r="F1698" s="41" t="str">
        <f aca="false">IF($C1698="","",IFERROR(INDEX(サイズ換算マスタ!$C$6:$C$8,MATCH($E1698,サイズ換算マスタ!$B$6:$B$8,0)),1))</f>
        <v/>
      </c>
      <c r="G1698" s="38" t="str">
        <f aca="false">IF($C1698="","",SUMIFS(②実績CSV_期間A!$AA$2:$AA$5001,②実績CSV_期間A!$M$2:$M$5001,$C1698))</f>
        <v/>
      </c>
      <c r="H1698" s="38" t="str">
        <f aca="false">IF($C1698="","",SUMIFS(③実績CSV_期間B!$AA$2:$AA$5001,③実績CSV_期間B!$M$2:$M$5001,$C1698))</f>
        <v/>
      </c>
      <c r="I1698" s="38" t="str">
        <f aca="false">IF($C1698="","",SUMIFS(④実績CSV_期間C!$AA$2:$AA$5001,④実績CSV_期間C!$M$2:$M$5001,$C1698))</f>
        <v/>
      </c>
      <c r="J1698" s="38" t="str">
        <f aca="false">IF($C1698="","",N($F1698)*N($G1698))</f>
        <v/>
      </c>
      <c r="K1698" s="38" t="str">
        <f aca="false">IF($C1698="","",N($F1698)*N($H1698))</f>
        <v/>
      </c>
      <c r="L1698" s="38" t="str">
        <f aca="false">IF($C1698="","",N($F1698)*N($I1698))</f>
        <v/>
      </c>
      <c r="M1698" s="37" t="str">
        <f aca="false">IF(OR($C1698="",N(TOP!$C$12)=0),"",N($J1698)/TOP!$C$12)</f>
        <v/>
      </c>
      <c r="N1698" s="37" t="str">
        <f aca="false">IF(OR($C1698="",N(TOP!$C$13)=0),"",N($K1698)/TOP!$C$13)</f>
        <v/>
      </c>
      <c r="O1698" s="37" t="str">
        <f aca="false">IF(OR($C1698="",N(TOP!$C$14)=0),"",N($L1698)/TOP!$C$14)</f>
        <v/>
      </c>
      <c r="P1698" s="42" t="str">
        <f aca="false">IF($C1698="","",IFERROR(CHOOSE(MATCH(TOP!$C$10,{"【期間A】","【期間B】","【期間C】"},0),N($M1698),N($N1698),N($O1698)),0))</f>
        <v/>
      </c>
    </row>
    <row r="1699" customFormat="false" ht="15" hidden="false" customHeight="false" outlineLevel="0" collapsed="false">
      <c r="B1699" s="12" t="n">
        <v>1694</v>
      </c>
      <c r="C1699" s="36" t="str">
        <f aca="false">IF(②実績CSV_期間A!$M1695="","",②実績CSV_期間A!$M1695&amp;"")</f>
        <v/>
      </c>
      <c r="D1699" s="12" t="str">
        <f aca="false">IF($C1699="","",②実績CSV_期間A!$N1695)</f>
        <v/>
      </c>
      <c r="E1699" s="12" t="str">
        <f aca="false">IF($C1699="","",RIGHT($D1699,1))</f>
        <v/>
      </c>
      <c r="F1699" s="41" t="str">
        <f aca="false">IF($C1699="","",IFERROR(INDEX(サイズ換算マスタ!$C$6:$C$8,MATCH($E1699,サイズ換算マスタ!$B$6:$B$8,0)),1))</f>
        <v/>
      </c>
      <c r="G1699" s="38" t="str">
        <f aca="false">IF($C1699="","",SUMIFS(②実績CSV_期間A!$AA$2:$AA$5001,②実績CSV_期間A!$M$2:$M$5001,$C1699))</f>
        <v/>
      </c>
      <c r="H1699" s="38" t="str">
        <f aca="false">IF($C1699="","",SUMIFS(③実績CSV_期間B!$AA$2:$AA$5001,③実績CSV_期間B!$M$2:$M$5001,$C1699))</f>
        <v/>
      </c>
      <c r="I1699" s="38" t="str">
        <f aca="false">IF($C1699="","",SUMIFS(④実績CSV_期間C!$AA$2:$AA$5001,④実績CSV_期間C!$M$2:$M$5001,$C1699))</f>
        <v/>
      </c>
      <c r="J1699" s="38" t="str">
        <f aca="false">IF($C1699="","",N($F1699)*N($G1699))</f>
        <v/>
      </c>
      <c r="K1699" s="38" t="str">
        <f aca="false">IF($C1699="","",N($F1699)*N($H1699))</f>
        <v/>
      </c>
      <c r="L1699" s="38" t="str">
        <f aca="false">IF($C1699="","",N($F1699)*N($I1699))</f>
        <v/>
      </c>
      <c r="M1699" s="37" t="str">
        <f aca="false">IF(OR($C1699="",N(TOP!$C$12)=0),"",N($J1699)/TOP!$C$12)</f>
        <v/>
      </c>
      <c r="N1699" s="37" t="str">
        <f aca="false">IF(OR($C1699="",N(TOP!$C$13)=0),"",N($K1699)/TOP!$C$13)</f>
        <v/>
      </c>
      <c r="O1699" s="37" t="str">
        <f aca="false">IF(OR($C1699="",N(TOP!$C$14)=0),"",N($L1699)/TOP!$C$14)</f>
        <v/>
      </c>
      <c r="P1699" s="42" t="str">
        <f aca="false">IF($C1699="","",IFERROR(CHOOSE(MATCH(TOP!$C$10,{"【期間A】","【期間B】","【期間C】"},0),N($M1699),N($N1699),N($O1699)),0))</f>
        <v/>
      </c>
    </row>
    <row r="1700" customFormat="false" ht="15" hidden="false" customHeight="false" outlineLevel="0" collapsed="false">
      <c r="B1700" s="12" t="n">
        <v>1695</v>
      </c>
      <c r="C1700" s="36" t="str">
        <f aca="false">IF(②実績CSV_期間A!$M1696="","",②実績CSV_期間A!$M1696&amp;"")</f>
        <v/>
      </c>
      <c r="D1700" s="12" t="str">
        <f aca="false">IF($C1700="","",②実績CSV_期間A!$N1696)</f>
        <v/>
      </c>
      <c r="E1700" s="12" t="str">
        <f aca="false">IF($C1700="","",RIGHT($D1700,1))</f>
        <v/>
      </c>
      <c r="F1700" s="41" t="str">
        <f aca="false">IF($C1700="","",IFERROR(INDEX(サイズ換算マスタ!$C$6:$C$8,MATCH($E1700,サイズ換算マスタ!$B$6:$B$8,0)),1))</f>
        <v/>
      </c>
      <c r="G1700" s="38" t="str">
        <f aca="false">IF($C1700="","",SUMIFS(②実績CSV_期間A!$AA$2:$AA$5001,②実績CSV_期間A!$M$2:$M$5001,$C1700))</f>
        <v/>
      </c>
      <c r="H1700" s="38" t="str">
        <f aca="false">IF($C1700="","",SUMIFS(③実績CSV_期間B!$AA$2:$AA$5001,③実績CSV_期間B!$M$2:$M$5001,$C1700))</f>
        <v/>
      </c>
      <c r="I1700" s="38" t="str">
        <f aca="false">IF($C1700="","",SUMIFS(④実績CSV_期間C!$AA$2:$AA$5001,④実績CSV_期間C!$M$2:$M$5001,$C1700))</f>
        <v/>
      </c>
      <c r="J1700" s="38" t="str">
        <f aca="false">IF($C1700="","",N($F1700)*N($G1700))</f>
        <v/>
      </c>
      <c r="K1700" s="38" t="str">
        <f aca="false">IF($C1700="","",N($F1700)*N($H1700))</f>
        <v/>
      </c>
      <c r="L1700" s="38" t="str">
        <f aca="false">IF($C1700="","",N($F1700)*N($I1700))</f>
        <v/>
      </c>
      <c r="M1700" s="37" t="str">
        <f aca="false">IF(OR($C1700="",N(TOP!$C$12)=0),"",N($J1700)/TOP!$C$12)</f>
        <v/>
      </c>
      <c r="N1700" s="37" t="str">
        <f aca="false">IF(OR($C1700="",N(TOP!$C$13)=0),"",N($K1700)/TOP!$C$13)</f>
        <v/>
      </c>
      <c r="O1700" s="37" t="str">
        <f aca="false">IF(OR($C1700="",N(TOP!$C$14)=0),"",N($L1700)/TOP!$C$14)</f>
        <v/>
      </c>
      <c r="P1700" s="42" t="str">
        <f aca="false">IF($C1700="","",IFERROR(CHOOSE(MATCH(TOP!$C$10,{"【期間A】","【期間B】","【期間C】"},0),N($M1700),N($N1700),N($O1700)),0))</f>
        <v/>
      </c>
    </row>
    <row r="1701" customFormat="false" ht="15" hidden="false" customHeight="false" outlineLevel="0" collapsed="false">
      <c r="B1701" s="12" t="n">
        <v>1696</v>
      </c>
      <c r="C1701" s="36" t="str">
        <f aca="false">IF(②実績CSV_期間A!$M1697="","",②実績CSV_期間A!$M1697&amp;"")</f>
        <v/>
      </c>
      <c r="D1701" s="12" t="str">
        <f aca="false">IF($C1701="","",②実績CSV_期間A!$N1697)</f>
        <v/>
      </c>
      <c r="E1701" s="12" t="str">
        <f aca="false">IF($C1701="","",RIGHT($D1701,1))</f>
        <v/>
      </c>
      <c r="F1701" s="41" t="str">
        <f aca="false">IF($C1701="","",IFERROR(INDEX(サイズ換算マスタ!$C$6:$C$8,MATCH($E1701,サイズ換算マスタ!$B$6:$B$8,0)),1))</f>
        <v/>
      </c>
      <c r="G1701" s="38" t="str">
        <f aca="false">IF($C1701="","",SUMIFS(②実績CSV_期間A!$AA$2:$AA$5001,②実績CSV_期間A!$M$2:$M$5001,$C1701))</f>
        <v/>
      </c>
      <c r="H1701" s="38" t="str">
        <f aca="false">IF($C1701="","",SUMIFS(③実績CSV_期間B!$AA$2:$AA$5001,③実績CSV_期間B!$M$2:$M$5001,$C1701))</f>
        <v/>
      </c>
      <c r="I1701" s="38" t="str">
        <f aca="false">IF($C1701="","",SUMIFS(④実績CSV_期間C!$AA$2:$AA$5001,④実績CSV_期間C!$M$2:$M$5001,$C1701))</f>
        <v/>
      </c>
      <c r="J1701" s="38" t="str">
        <f aca="false">IF($C1701="","",N($F1701)*N($G1701))</f>
        <v/>
      </c>
      <c r="K1701" s="38" t="str">
        <f aca="false">IF($C1701="","",N($F1701)*N($H1701))</f>
        <v/>
      </c>
      <c r="L1701" s="38" t="str">
        <f aca="false">IF($C1701="","",N($F1701)*N($I1701))</f>
        <v/>
      </c>
      <c r="M1701" s="37" t="str">
        <f aca="false">IF(OR($C1701="",N(TOP!$C$12)=0),"",N($J1701)/TOP!$C$12)</f>
        <v/>
      </c>
      <c r="N1701" s="37" t="str">
        <f aca="false">IF(OR($C1701="",N(TOP!$C$13)=0),"",N($K1701)/TOP!$C$13)</f>
        <v/>
      </c>
      <c r="O1701" s="37" t="str">
        <f aca="false">IF(OR($C1701="",N(TOP!$C$14)=0),"",N($L1701)/TOP!$C$14)</f>
        <v/>
      </c>
      <c r="P1701" s="42" t="str">
        <f aca="false">IF($C1701="","",IFERROR(CHOOSE(MATCH(TOP!$C$10,{"【期間A】","【期間B】","【期間C】"},0),N($M1701),N($N1701),N($O1701)),0))</f>
        <v/>
      </c>
    </row>
    <row r="1702" customFormat="false" ht="15" hidden="false" customHeight="false" outlineLevel="0" collapsed="false">
      <c r="B1702" s="12" t="n">
        <v>1697</v>
      </c>
      <c r="C1702" s="36" t="str">
        <f aca="false">IF(②実績CSV_期間A!$M1698="","",②実績CSV_期間A!$M1698&amp;"")</f>
        <v/>
      </c>
      <c r="D1702" s="12" t="str">
        <f aca="false">IF($C1702="","",②実績CSV_期間A!$N1698)</f>
        <v/>
      </c>
      <c r="E1702" s="12" t="str">
        <f aca="false">IF($C1702="","",RIGHT($D1702,1))</f>
        <v/>
      </c>
      <c r="F1702" s="41" t="str">
        <f aca="false">IF($C1702="","",IFERROR(INDEX(サイズ換算マスタ!$C$6:$C$8,MATCH($E1702,サイズ換算マスタ!$B$6:$B$8,0)),1))</f>
        <v/>
      </c>
      <c r="G1702" s="38" t="str">
        <f aca="false">IF($C1702="","",SUMIFS(②実績CSV_期間A!$AA$2:$AA$5001,②実績CSV_期間A!$M$2:$M$5001,$C1702))</f>
        <v/>
      </c>
      <c r="H1702" s="38" t="str">
        <f aca="false">IF($C1702="","",SUMIFS(③実績CSV_期間B!$AA$2:$AA$5001,③実績CSV_期間B!$M$2:$M$5001,$C1702))</f>
        <v/>
      </c>
      <c r="I1702" s="38" t="str">
        <f aca="false">IF($C1702="","",SUMIFS(④実績CSV_期間C!$AA$2:$AA$5001,④実績CSV_期間C!$M$2:$M$5001,$C1702))</f>
        <v/>
      </c>
      <c r="J1702" s="38" t="str">
        <f aca="false">IF($C1702="","",N($F1702)*N($G1702))</f>
        <v/>
      </c>
      <c r="K1702" s="38" t="str">
        <f aca="false">IF($C1702="","",N($F1702)*N($H1702))</f>
        <v/>
      </c>
      <c r="L1702" s="38" t="str">
        <f aca="false">IF($C1702="","",N($F1702)*N($I1702))</f>
        <v/>
      </c>
      <c r="M1702" s="37" t="str">
        <f aca="false">IF(OR($C1702="",N(TOP!$C$12)=0),"",N($J1702)/TOP!$C$12)</f>
        <v/>
      </c>
      <c r="N1702" s="37" t="str">
        <f aca="false">IF(OR($C1702="",N(TOP!$C$13)=0),"",N($K1702)/TOP!$C$13)</f>
        <v/>
      </c>
      <c r="O1702" s="37" t="str">
        <f aca="false">IF(OR($C1702="",N(TOP!$C$14)=0),"",N($L1702)/TOP!$C$14)</f>
        <v/>
      </c>
      <c r="P1702" s="42" t="str">
        <f aca="false">IF($C1702="","",IFERROR(CHOOSE(MATCH(TOP!$C$10,{"【期間A】","【期間B】","【期間C】"},0),N($M1702),N($N1702),N($O1702)),0))</f>
        <v/>
      </c>
    </row>
    <row r="1703" customFormat="false" ht="15" hidden="false" customHeight="false" outlineLevel="0" collapsed="false">
      <c r="B1703" s="12" t="n">
        <v>1698</v>
      </c>
      <c r="C1703" s="36" t="str">
        <f aca="false">IF(②実績CSV_期間A!$M1699="","",②実績CSV_期間A!$M1699&amp;"")</f>
        <v/>
      </c>
      <c r="D1703" s="12" t="str">
        <f aca="false">IF($C1703="","",②実績CSV_期間A!$N1699)</f>
        <v/>
      </c>
      <c r="E1703" s="12" t="str">
        <f aca="false">IF($C1703="","",RIGHT($D1703,1))</f>
        <v/>
      </c>
      <c r="F1703" s="41" t="str">
        <f aca="false">IF($C1703="","",IFERROR(INDEX(サイズ換算マスタ!$C$6:$C$8,MATCH($E1703,サイズ換算マスタ!$B$6:$B$8,0)),1))</f>
        <v/>
      </c>
      <c r="G1703" s="38" t="str">
        <f aca="false">IF($C1703="","",SUMIFS(②実績CSV_期間A!$AA$2:$AA$5001,②実績CSV_期間A!$M$2:$M$5001,$C1703))</f>
        <v/>
      </c>
      <c r="H1703" s="38" t="str">
        <f aca="false">IF($C1703="","",SUMIFS(③実績CSV_期間B!$AA$2:$AA$5001,③実績CSV_期間B!$M$2:$M$5001,$C1703))</f>
        <v/>
      </c>
      <c r="I1703" s="38" t="str">
        <f aca="false">IF($C1703="","",SUMIFS(④実績CSV_期間C!$AA$2:$AA$5001,④実績CSV_期間C!$M$2:$M$5001,$C1703))</f>
        <v/>
      </c>
      <c r="J1703" s="38" t="str">
        <f aca="false">IF($C1703="","",N($F1703)*N($G1703))</f>
        <v/>
      </c>
      <c r="K1703" s="38" t="str">
        <f aca="false">IF($C1703="","",N($F1703)*N($H1703))</f>
        <v/>
      </c>
      <c r="L1703" s="38" t="str">
        <f aca="false">IF($C1703="","",N($F1703)*N($I1703))</f>
        <v/>
      </c>
      <c r="M1703" s="37" t="str">
        <f aca="false">IF(OR($C1703="",N(TOP!$C$12)=0),"",N($J1703)/TOP!$C$12)</f>
        <v/>
      </c>
      <c r="N1703" s="37" t="str">
        <f aca="false">IF(OR($C1703="",N(TOP!$C$13)=0),"",N($K1703)/TOP!$C$13)</f>
        <v/>
      </c>
      <c r="O1703" s="37" t="str">
        <f aca="false">IF(OR($C1703="",N(TOP!$C$14)=0),"",N($L1703)/TOP!$C$14)</f>
        <v/>
      </c>
      <c r="P1703" s="42" t="str">
        <f aca="false">IF($C1703="","",IFERROR(CHOOSE(MATCH(TOP!$C$10,{"【期間A】","【期間B】","【期間C】"},0),N($M1703),N($N1703),N($O1703)),0))</f>
        <v/>
      </c>
    </row>
    <row r="1704" customFormat="false" ht="15" hidden="false" customHeight="false" outlineLevel="0" collapsed="false">
      <c r="B1704" s="12" t="n">
        <v>1699</v>
      </c>
      <c r="C1704" s="36" t="str">
        <f aca="false">IF(②実績CSV_期間A!$M1700="","",②実績CSV_期間A!$M1700&amp;"")</f>
        <v/>
      </c>
      <c r="D1704" s="12" t="str">
        <f aca="false">IF($C1704="","",②実績CSV_期間A!$N1700)</f>
        <v/>
      </c>
      <c r="E1704" s="12" t="str">
        <f aca="false">IF($C1704="","",RIGHT($D1704,1))</f>
        <v/>
      </c>
      <c r="F1704" s="41" t="str">
        <f aca="false">IF($C1704="","",IFERROR(INDEX(サイズ換算マスタ!$C$6:$C$8,MATCH($E1704,サイズ換算マスタ!$B$6:$B$8,0)),1))</f>
        <v/>
      </c>
      <c r="G1704" s="38" t="str">
        <f aca="false">IF($C1704="","",SUMIFS(②実績CSV_期間A!$AA$2:$AA$5001,②実績CSV_期間A!$M$2:$M$5001,$C1704))</f>
        <v/>
      </c>
      <c r="H1704" s="38" t="str">
        <f aca="false">IF($C1704="","",SUMIFS(③実績CSV_期間B!$AA$2:$AA$5001,③実績CSV_期間B!$M$2:$M$5001,$C1704))</f>
        <v/>
      </c>
      <c r="I1704" s="38" t="str">
        <f aca="false">IF($C1704="","",SUMIFS(④実績CSV_期間C!$AA$2:$AA$5001,④実績CSV_期間C!$M$2:$M$5001,$C1704))</f>
        <v/>
      </c>
      <c r="J1704" s="38" t="str">
        <f aca="false">IF($C1704="","",N($F1704)*N($G1704))</f>
        <v/>
      </c>
      <c r="K1704" s="38" t="str">
        <f aca="false">IF($C1704="","",N($F1704)*N($H1704))</f>
        <v/>
      </c>
      <c r="L1704" s="38" t="str">
        <f aca="false">IF($C1704="","",N($F1704)*N($I1704))</f>
        <v/>
      </c>
      <c r="M1704" s="37" t="str">
        <f aca="false">IF(OR($C1704="",N(TOP!$C$12)=0),"",N($J1704)/TOP!$C$12)</f>
        <v/>
      </c>
      <c r="N1704" s="37" t="str">
        <f aca="false">IF(OR($C1704="",N(TOP!$C$13)=0),"",N($K1704)/TOP!$C$13)</f>
        <v/>
      </c>
      <c r="O1704" s="37" t="str">
        <f aca="false">IF(OR($C1704="",N(TOP!$C$14)=0),"",N($L1704)/TOP!$C$14)</f>
        <v/>
      </c>
      <c r="P1704" s="42" t="str">
        <f aca="false">IF($C1704="","",IFERROR(CHOOSE(MATCH(TOP!$C$10,{"【期間A】","【期間B】","【期間C】"},0),N($M1704),N($N1704),N($O1704)),0))</f>
        <v/>
      </c>
    </row>
    <row r="1705" customFormat="false" ht="15" hidden="false" customHeight="false" outlineLevel="0" collapsed="false">
      <c r="B1705" s="12" t="n">
        <v>1700</v>
      </c>
      <c r="C1705" s="36" t="str">
        <f aca="false">IF(②実績CSV_期間A!$M1701="","",②実績CSV_期間A!$M1701&amp;"")</f>
        <v/>
      </c>
      <c r="D1705" s="12" t="str">
        <f aca="false">IF($C1705="","",②実績CSV_期間A!$N1701)</f>
        <v/>
      </c>
      <c r="E1705" s="12" t="str">
        <f aca="false">IF($C1705="","",RIGHT($D1705,1))</f>
        <v/>
      </c>
      <c r="F1705" s="41" t="str">
        <f aca="false">IF($C1705="","",IFERROR(INDEX(サイズ換算マスタ!$C$6:$C$8,MATCH($E1705,サイズ換算マスタ!$B$6:$B$8,0)),1))</f>
        <v/>
      </c>
      <c r="G1705" s="38" t="str">
        <f aca="false">IF($C1705="","",SUMIFS(②実績CSV_期間A!$AA$2:$AA$5001,②実績CSV_期間A!$M$2:$M$5001,$C1705))</f>
        <v/>
      </c>
      <c r="H1705" s="38" t="str">
        <f aca="false">IF($C1705="","",SUMIFS(③実績CSV_期間B!$AA$2:$AA$5001,③実績CSV_期間B!$M$2:$M$5001,$C1705))</f>
        <v/>
      </c>
      <c r="I1705" s="38" t="str">
        <f aca="false">IF($C1705="","",SUMIFS(④実績CSV_期間C!$AA$2:$AA$5001,④実績CSV_期間C!$M$2:$M$5001,$C1705))</f>
        <v/>
      </c>
      <c r="J1705" s="38" t="str">
        <f aca="false">IF($C1705="","",N($F1705)*N($G1705))</f>
        <v/>
      </c>
      <c r="K1705" s="38" t="str">
        <f aca="false">IF($C1705="","",N($F1705)*N($H1705))</f>
        <v/>
      </c>
      <c r="L1705" s="38" t="str">
        <f aca="false">IF($C1705="","",N($F1705)*N($I1705))</f>
        <v/>
      </c>
      <c r="M1705" s="37" t="str">
        <f aca="false">IF(OR($C1705="",N(TOP!$C$12)=0),"",N($J1705)/TOP!$C$12)</f>
        <v/>
      </c>
      <c r="N1705" s="37" t="str">
        <f aca="false">IF(OR($C1705="",N(TOP!$C$13)=0),"",N($K1705)/TOP!$C$13)</f>
        <v/>
      </c>
      <c r="O1705" s="37" t="str">
        <f aca="false">IF(OR($C1705="",N(TOP!$C$14)=0),"",N($L1705)/TOP!$C$14)</f>
        <v/>
      </c>
      <c r="P1705" s="42" t="str">
        <f aca="false">IF($C1705="","",IFERROR(CHOOSE(MATCH(TOP!$C$10,{"【期間A】","【期間B】","【期間C】"},0),N($M1705),N($N1705),N($O1705)),0))</f>
        <v/>
      </c>
    </row>
    <row r="1706" customFormat="false" ht="15" hidden="false" customHeight="false" outlineLevel="0" collapsed="false">
      <c r="B1706" s="12" t="n">
        <v>1701</v>
      </c>
      <c r="C1706" s="36" t="str">
        <f aca="false">IF(②実績CSV_期間A!$M1702="","",②実績CSV_期間A!$M1702&amp;"")</f>
        <v/>
      </c>
      <c r="D1706" s="12" t="str">
        <f aca="false">IF($C1706="","",②実績CSV_期間A!$N1702)</f>
        <v/>
      </c>
      <c r="E1706" s="12" t="str">
        <f aca="false">IF($C1706="","",RIGHT($D1706,1))</f>
        <v/>
      </c>
      <c r="F1706" s="41" t="str">
        <f aca="false">IF($C1706="","",IFERROR(INDEX(サイズ換算マスタ!$C$6:$C$8,MATCH($E1706,サイズ換算マスタ!$B$6:$B$8,0)),1))</f>
        <v/>
      </c>
      <c r="G1706" s="38" t="str">
        <f aca="false">IF($C1706="","",SUMIFS(②実績CSV_期間A!$AA$2:$AA$5001,②実績CSV_期間A!$M$2:$M$5001,$C1706))</f>
        <v/>
      </c>
      <c r="H1706" s="38" t="str">
        <f aca="false">IF($C1706="","",SUMIFS(③実績CSV_期間B!$AA$2:$AA$5001,③実績CSV_期間B!$M$2:$M$5001,$C1706))</f>
        <v/>
      </c>
      <c r="I1706" s="38" t="str">
        <f aca="false">IF($C1706="","",SUMIFS(④実績CSV_期間C!$AA$2:$AA$5001,④実績CSV_期間C!$M$2:$M$5001,$C1706))</f>
        <v/>
      </c>
      <c r="J1706" s="38" t="str">
        <f aca="false">IF($C1706="","",N($F1706)*N($G1706))</f>
        <v/>
      </c>
      <c r="K1706" s="38" t="str">
        <f aca="false">IF($C1706="","",N($F1706)*N($H1706))</f>
        <v/>
      </c>
      <c r="L1706" s="38" t="str">
        <f aca="false">IF($C1706="","",N($F1706)*N($I1706))</f>
        <v/>
      </c>
      <c r="M1706" s="37" t="str">
        <f aca="false">IF(OR($C1706="",N(TOP!$C$12)=0),"",N($J1706)/TOP!$C$12)</f>
        <v/>
      </c>
      <c r="N1706" s="37" t="str">
        <f aca="false">IF(OR($C1706="",N(TOP!$C$13)=0),"",N($K1706)/TOP!$C$13)</f>
        <v/>
      </c>
      <c r="O1706" s="37" t="str">
        <f aca="false">IF(OR($C1706="",N(TOP!$C$14)=0),"",N($L1706)/TOP!$C$14)</f>
        <v/>
      </c>
      <c r="P1706" s="42" t="str">
        <f aca="false">IF($C1706="","",IFERROR(CHOOSE(MATCH(TOP!$C$10,{"【期間A】","【期間B】","【期間C】"},0),N($M1706),N($N1706),N($O1706)),0))</f>
        <v/>
      </c>
    </row>
    <row r="1707" customFormat="false" ht="15" hidden="false" customHeight="false" outlineLevel="0" collapsed="false">
      <c r="B1707" s="12" t="n">
        <v>1702</v>
      </c>
      <c r="C1707" s="36" t="str">
        <f aca="false">IF(②実績CSV_期間A!$M1703="","",②実績CSV_期間A!$M1703&amp;"")</f>
        <v/>
      </c>
      <c r="D1707" s="12" t="str">
        <f aca="false">IF($C1707="","",②実績CSV_期間A!$N1703)</f>
        <v/>
      </c>
      <c r="E1707" s="12" t="str">
        <f aca="false">IF($C1707="","",RIGHT($D1707,1))</f>
        <v/>
      </c>
      <c r="F1707" s="41" t="str">
        <f aca="false">IF($C1707="","",IFERROR(INDEX(サイズ換算マスタ!$C$6:$C$8,MATCH($E1707,サイズ換算マスタ!$B$6:$B$8,0)),1))</f>
        <v/>
      </c>
      <c r="G1707" s="38" t="str">
        <f aca="false">IF($C1707="","",SUMIFS(②実績CSV_期間A!$AA$2:$AA$5001,②実績CSV_期間A!$M$2:$M$5001,$C1707))</f>
        <v/>
      </c>
      <c r="H1707" s="38" t="str">
        <f aca="false">IF($C1707="","",SUMIFS(③実績CSV_期間B!$AA$2:$AA$5001,③実績CSV_期間B!$M$2:$M$5001,$C1707))</f>
        <v/>
      </c>
      <c r="I1707" s="38" t="str">
        <f aca="false">IF($C1707="","",SUMIFS(④実績CSV_期間C!$AA$2:$AA$5001,④実績CSV_期間C!$M$2:$M$5001,$C1707))</f>
        <v/>
      </c>
      <c r="J1707" s="38" t="str">
        <f aca="false">IF($C1707="","",N($F1707)*N($G1707))</f>
        <v/>
      </c>
      <c r="K1707" s="38" t="str">
        <f aca="false">IF($C1707="","",N($F1707)*N($H1707))</f>
        <v/>
      </c>
      <c r="L1707" s="38" t="str">
        <f aca="false">IF($C1707="","",N($F1707)*N($I1707))</f>
        <v/>
      </c>
      <c r="M1707" s="37" t="str">
        <f aca="false">IF(OR($C1707="",N(TOP!$C$12)=0),"",N($J1707)/TOP!$C$12)</f>
        <v/>
      </c>
      <c r="N1707" s="37" t="str">
        <f aca="false">IF(OR($C1707="",N(TOP!$C$13)=0),"",N($K1707)/TOP!$C$13)</f>
        <v/>
      </c>
      <c r="O1707" s="37" t="str">
        <f aca="false">IF(OR($C1707="",N(TOP!$C$14)=0),"",N($L1707)/TOP!$C$14)</f>
        <v/>
      </c>
      <c r="P1707" s="42" t="str">
        <f aca="false">IF($C1707="","",IFERROR(CHOOSE(MATCH(TOP!$C$10,{"【期間A】","【期間B】","【期間C】"},0),N($M1707),N($N1707),N($O1707)),0))</f>
        <v/>
      </c>
    </row>
    <row r="1708" customFormat="false" ht="15" hidden="false" customHeight="false" outlineLevel="0" collapsed="false">
      <c r="B1708" s="12" t="n">
        <v>1703</v>
      </c>
      <c r="C1708" s="36" t="str">
        <f aca="false">IF(②実績CSV_期間A!$M1704="","",②実績CSV_期間A!$M1704&amp;"")</f>
        <v/>
      </c>
      <c r="D1708" s="12" t="str">
        <f aca="false">IF($C1708="","",②実績CSV_期間A!$N1704)</f>
        <v/>
      </c>
      <c r="E1708" s="12" t="str">
        <f aca="false">IF($C1708="","",RIGHT($D1708,1))</f>
        <v/>
      </c>
      <c r="F1708" s="41" t="str">
        <f aca="false">IF($C1708="","",IFERROR(INDEX(サイズ換算マスタ!$C$6:$C$8,MATCH($E1708,サイズ換算マスタ!$B$6:$B$8,0)),1))</f>
        <v/>
      </c>
      <c r="G1708" s="38" t="str">
        <f aca="false">IF($C1708="","",SUMIFS(②実績CSV_期間A!$AA$2:$AA$5001,②実績CSV_期間A!$M$2:$M$5001,$C1708))</f>
        <v/>
      </c>
      <c r="H1708" s="38" t="str">
        <f aca="false">IF($C1708="","",SUMIFS(③実績CSV_期間B!$AA$2:$AA$5001,③実績CSV_期間B!$M$2:$M$5001,$C1708))</f>
        <v/>
      </c>
      <c r="I1708" s="38" t="str">
        <f aca="false">IF($C1708="","",SUMIFS(④実績CSV_期間C!$AA$2:$AA$5001,④実績CSV_期間C!$M$2:$M$5001,$C1708))</f>
        <v/>
      </c>
      <c r="J1708" s="38" t="str">
        <f aca="false">IF($C1708="","",N($F1708)*N($G1708))</f>
        <v/>
      </c>
      <c r="K1708" s="38" t="str">
        <f aca="false">IF($C1708="","",N($F1708)*N($H1708))</f>
        <v/>
      </c>
      <c r="L1708" s="38" t="str">
        <f aca="false">IF($C1708="","",N($F1708)*N($I1708))</f>
        <v/>
      </c>
      <c r="M1708" s="37" t="str">
        <f aca="false">IF(OR($C1708="",N(TOP!$C$12)=0),"",N($J1708)/TOP!$C$12)</f>
        <v/>
      </c>
      <c r="N1708" s="37" t="str">
        <f aca="false">IF(OR($C1708="",N(TOP!$C$13)=0),"",N($K1708)/TOP!$C$13)</f>
        <v/>
      </c>
      <c r="O1708" s="37" t="str">
        <f aca="false">IF(OR($C1708="",N(TOP!$C$14)=0),"",N($L1708)/TOP!$C$14)</f>
        <v/>
      </c>
      <c r="P1708" s="42" t="str">
        <f aca="false">IF($C1708="","",IFERROR(CHOOSE(MATCH(TOP!$C$10,{"【期間A】","【期間B】","【期間C】"},0),N($M1708),N($N1708),N($O1708)),0))</f>
        <v/>
      </c>
    </row>
    <row r="1709" customFormat="false" ht="15" hidden="false" customHeight="false" outlineLevel="0" collapsed="false">
      <c r="B1709" s="12" t="n">
        <v>1704</v>
      </c>
      <c r="C1709" s="36" t="str">
        <f aca="false">IF(②実績CSV_期間A!$M1705="","",②実績CSV_期間A!$M1705&amp;"")</f>
        <v/>
      </c>
      <c r="D1709" s="12" t="str">
        <f aca="false">IF($C1709="","",②実績CSV_期間A!$N1705)</f>
        <v/>
      </c>
      <c r="E1709" s="12" t="str">
        <f aca="false">IF($C1709="","",RIGHT($D1709,1))</f>
        <v/>
      </c>
      <c r="F1709" s="41" t="str">
        <f aca="false">IF($C1709="","",IFERROR(INDEX(サイズ換算マスタ!$C$6:$C$8,MATCH($E1709,サイズ換算マスタ!$B$6:$B$8,0)),1))</f>
        <v/>
      </c>
      <c r="G1709" s="38" t="str">
        <f aca="false">IF($C1709="","",SUMIFS(②実績CSV_期間A!$AA$2:$AA$5001,②実績CSV_期間A!$M$2:$M$5001,$C1709))</f>
        <v/>
      </c>
      <c r="H1709" s="38" t="str">
        <f aca="false">IF($C1709="","",SUMIFS(③実績CSV_期間B!$AA$2:$AA$5001,③実績CSV_期間B!$M$2:$M$5001,$C1709))</f>
        <v/>
      </c>
      <c r="I1709" s="38" t="str">
        <f aca="false">IF($C1709="","",SUMIFS(④実績CSV_期間C!$AA$2:$AA$5001,④実績CSV_期間C!$M$2:$M$5001,$C1709))</f>
        <v/>
      </c>
      <c r="J1709" s="38" t="str">
        <f aca="false">IF($C1709="","",N($F1709)*N($G1709))</f>
        <v/>
      </c>
      <c r="K1709" s="38" t="str">
        <f aca="false">IF($C1709="","",N($F1709)*N($H1709))</f>
        <v/>
      </c>
      <c r="L1709" s="38" t="str">
        <f aca="false">IF($C1709="","",N($F1709)*N($I1709))</f>
        <v/>
      </c>
      <c r="M1709" s="37" t="str">
        <f aca="false">IF(OR($C1709="",N(TOP!$C$12)=0),"",N($J1709)/TOP!$C$12)</f>
        <v/>
      </c>
      <c r="N1709" s="37" t="str">
        <f aca="false">IF(OR($C1709="",N(TOP!$C$13)=0),"",N($K1709)/TOP!$C$13)</f>
        <v/>
      </c>
      <c r="O1709" s="37" t="str">
        <f aca="false">IF(OR($C1709="",N(TOP!$C$14)=0),"",N($L1709)/TOP!$C$14)</f>
        <v/>
      </c>
      <c r="P1709" s="42" t="str">
        <f aca="false">IF($C1709="","",IFERROR(CHOOSE(MATCH(TOP!$C$10,{"【期間A】","【期間B】","【期間C】"},0),N($M1709),N($N1709),N($O1709)),0))</f>
        <v/>
      </c>
    </row>
    <row r="1710" customFormat="false" ht="15" hidden="false" customHeight="false" outlineLevel="0" collapsed="false">
      <c r="B1710" s="12" t="n">
        <v>1705</v>
      </c>
      <c r="C1710" s="36" t="str">
        <f aca="false">IF(②実績CSV_期間A!$M1706="","",②実績CSV_期間A!$M1706&amp;"")</f>
        <v/>
      </c>
      <c r="D1710" s="12" t="str">
        <f aca="false">IF($C1710="","",②実績CSV_期間A!$N1706)</f>
        <v/>
      </c>
      <c r="E1710" s="12" t="str">
        <f aca="false">IF($C1710="","",RIGHT($D1710,1))</f>
        <v/>
      </c>
      <c r="F1710" s="41" t="str">
        <f aca="false">IF($C1710="","",IFERROR(INDEX(サイズ換算マスタ!$C$6:$C$8,MATCH($E1710,サイズ換算マスタ!$B$6:$B$8,0)),1))</f>
        <v/>
      </c>
      <c r="G1710" s="38" t="str">
        <f aca="false">IF($C1710="","",SUMIFS(②実績CSV_期間A!$AA$2:$AA$5001,②実績CSV_期間A!$M$2:$M$5001,$C1710))</f>
        <v/>
      </c>
      <c r="H1710" s="38" t="str">
        <f aca="false">IF($C1710="","",SUMIFS(③実績CSV_期間B!$AA$2:$AA$5001,③実績CSV_期間B!$M$2:$M$5001,$C1710))</f>
        <v/>
      </c>
      <c r="I1710" s="38" t="str">
        <f aca="false">IF($C1710="","",SUMIFS(④実績CSV_期間C!$AA$2:$AA$5001,④実績CSV_期間C!$M$2:$M$5001,$C1710))</f>
        <v/>
      </c>
      <c r="J1710" s="38" t="str">
        <f aca="false">IF($C1710="","",N($F1710)*N($G1710))</f>
        <v/>
      </c>
      <c r="K1710" s="38" t="str">
        <f aca="false">IF($C1710="","",N($F1710)*N($H1710))</f>
        <v/>
      </c>
      <c r="L1710" s="38" t="str">
        <f aca="false">IF($C1710="","",N($F1710)*N($I1710))</f>
        <v/>
      </c>
      <c r="M1710" s="37" t="str">
        <f aca="false">IF(OR($C1710="",N(TOP!$C$12)=0),"",N($J1710)/TOP!$C$12)</f>
        <v/>
      </c>
      <c r="N1710" s="37" t="str">
        <f aca="false">IF(OR($C1710="",N(TOP!$C$13)=0),"",N($K1710)/TOP!$C$13)</f>
        <v/>
      </c>
      <c r="O1710" s="37" t="str">
        <f aca="false">IF(OR($C1710="",N(TOP!$C$14)=0),"",N($L1710)/TOP!$C$14)</f>
        <v/>
      </c>
      <c r="P1710" s="42" t="str">
        <f aca="false">IF($C1710="","",IFERROR(CHOOSE(MATCH(TOP!$C$10,{"【期間A】","【期間B】","【期間C】"},0),N($M1710),N($N1710),N($O1710)),0))</f>
        <v/>
      </c>
    </row>
    <row r="1711" customFormat="false" ht="15" hidden="false" customHeight="false" outlineLevel="0" collapsed="false">
      <c r="B1711" s="12" t="n">
        <v>1706</v>
      </c>
      <c r="C1711" s="36" t="str">
        <f aca="false">IF(②実績CSV_期間A!$M1707="","",②実績CSV_期間A!$M1707&amp;"")</f>
        <v/>
      </c>
      <c r="D1711" s="12" t="str">
        <f aca="false">IF($C1711="","",②実績CSV_期間A!$N1707)</f>
        <v/>
      </c>
      <c r="E1711" s="12" t="str">
        <f aca="false">IF($C1711="","",RIGHT($D1711,1))</f>
        <v/>
      </c>
      <c r="F1711" s="41" t="str">
        <f aca="false">IF($C1711="","",IFERROR(INDEX(サイズ換算マスタ!$C$6:$C$8,MATCH($E1711,サイズ換算マスタ!$B$6:$B$8,0)),1))</f>
        <v/>
      </c>
      <c r="G1711" s="38" t="str">
        <f aca="false">IF($C1711="","",SUMIFS(②実績CSV_期間A!$AA$2:$AA$5001,②実績CSV_期間A!$M$2:$M$5001,$C1711))</f>
        <v/>
      </c>
      <c r="H1711" s="38" t="str">
        <f aca="false">IF($C1711="","",SUMIFS(③実績CSV_期間B!$AA$2:$AA$5001,③実績CSV_期間B!$M$2:$M$5001,$C1711))</f>
        <v/>
      </c>
      <c r="I1711" s="38" t="str">
        <f aca="false">IF($C1711="","",SUMIFS(④実績CSV_期間C!$AA$2:$AA$5001,④実績CSV_期間C!$M$2:$M$5001,$C1711))</f>
        <v/>
      </c>
      <c r="J1711" s="38" t="str">
        <f aca="false">IF($C1711="","",N($F1711)*N($G1711))</f>
        <v/>
      </c>
      <c r="K1711" s="38" t="str">
        <f aca="false">IF($C1711="","",N($F1711)*N($H1711))</f>
        <v/>
      </c>
      <c r="L1711" s="38" t="str">
        <f aca="false">IF($C1711="","",N($F1711)*N($I1711))</f>
        <v/>
      </c>
      <c r="M1711" s="37" t="str">
        <f aca="false">IF(OR($C1711="",N(TOP!$C$12)=0),"",N($J1711)/TOP!$C$12)</f>
        <v/>
      </c>
      <c r="N1711" s="37" t="str">
        <f aca="false">IF(OR($C1711="",N(TOP!$C$13)=0),"",N($K1711)/TOP!$C$13)</f>
        <v/>
      </c>
      <c r="O1711" s="37" t="str">
        <f aca="false">IF(OR($C1711="",N(TOP!$C$14)=0),"",N($L1711)/TOP!$C$14)</f>
        <v/>
      </c>
      <c r="P1711" s="42" t="str">
        <f aca="false">IF($C1711="","",IFERROR(CHOOSE(MATCH(TOP!$C$10,{"【期間A】","【期間B】","【期間C】"},0),N($M1711),N($N1711),N($O1711)),0))</f>
        <v/>
      </c>
    </row>
    <row r="1712" customFormat="false" ht="15" hidden="false" customHeight="false" outlineLevel="0" collapsed="false">
      <c r="B1712" s="12" t="n">
        <v>1707</v>
      </c>
      <c r="C1712" s="36" t="str">
        <f aca="false">IF(②実績CSV_期間A!$M1708="","",②実績CSV_期間A!$M1708&amp;"")</f>
        <v/>
      </c>
      <c r="D1712" s="12" t="str">
        <f aca="false">IF($C1712="","",②実績CSV_期間A!$N1708)</f>
        <v/>
      </c>
      <c r="E1712" s="12" t="str">
        <f aca="false">IF($C1712="","",RIGHT($D1712,1))</f>
        <v/>
      </c>
      <c r="F1712" s="41" t="str">
        <f aca="false">IF($C1712="","",IFERROR(INDEX(サイズ換算マスタ!$C$6:$C$8,MATCH($E1712,サイズ換算マスタ!$B$6:$B$8,0)),1))</f>
        <v/>
      </c>
      <c r="G1712" s="38" t="str">
        <f aca="false">IF($C1712="","",SUMIFS(②実績CSV_期間A!$AA$2:$AA$5001,②実績CSV_期間A!$M$2:$M$5001,$C1712))</f>
        <v/>
      </c>
      <c r="H1712" s="38" t="str">
        <f aca="false">IF($C1712="","",SUMIFS(③実績CSV_期間B!$AA$2:$AA$5001,③実績CSV_期間B!$M$2:$M$5001,$C1712))</f>
        <v/>
      </c>
      <c r="I1712" s="38" t="str">
        <f aca="false">IF($C1712="","",SUMIFS(④実績CSV_期間C!$AA$2:$AA$5001,④実績CSV_期間C!$M$2:$M$5001,$C1712))</f>
        <v/>
      </c>
      <c r="J1712" s="38" t="str">
        <f aca="false">IF($C1712="","",N($F1712)*N($G1712))</f>
        <v/>
      </c>
      <c r="K1712" s="38" t="str">
        <f aca="false">IF($C1712="","",N($F1712)*N($H1712))</f>
        <v/>
      </c>
      <c r="L1712" s="38" t="str">
        <f aca="false">IF($C1712="","",N($F1712)*N($I1712))</f>
        <v/>
      </c>
      <c r="M1712" s="37" t="str">
        <f aca="false">IF(OR($C1712="",N(TOP!$C$12)=0),"",N($J1712)/TOP!$C$12)</f>
        <v/>
      </c>
      <c r="N1712" s="37" t="str">
        <f aca="false">IF(OR($C1712="",N(TOP!$C$13)=0),"",N($K1712)/TOP!$C$13)</f>
        <v/>
      </c>
      <c r="O1712" s="37" t="str">
        <f aca="false">IF(OR($C1712="",N(TOP!$C$14)=0),"",N($L1712)/TOP!$C$14)</f>
        <v/>
      </c>
      <c r="P1712" s="42" t="str">
        <f aca="false">IF($C1712="","",IFERROR(CHOOSE(MATCH(TOP!$C$10,{"【期間A】","【期間B】","【期間C】"},0),N($M1712),N($N1712),N($O1712)),0))</f>
        <v/>
      </c>
    </row>
    <row r="1713" customFormat="false" ht="15" hidden="false" customHeight="false" outlineLevel="0" collapsed="false">
      <c r="B1713" s="12" t="n">
        <v>1708</v>
      </c>
      <c r="C1713" s="36" t="str">
        <f aca="false">IF(②実績CSV_期間A!$M1709="","",②実績CSV_期間A!$M1709&amp;"")</f>
        <v/>
      </c>
      <c r="D1713" s="12" t="str">
        <f aca="false">IF($C1713="","",②実績CSV_期間A!$N1709)</f>
        <v/>
      </c>
      <c r="E1713" s="12" t="str">
        <f aca="false">IF($C1713="","",RIGHT($D1713,1))</f>
        <v/>
      </c>
      <c r="F1713" s="41" t="str">
        <f aca="false">IF($C1713="","",IFERROR(INDEX(サイズ換算マスタ!$C$6:$C$8,MATCH($E1713,サイズ換算マスタ!$B$6:$B$8,0)),1))</f>
        <v/>
      </c>
      <c r="G1713" s="38" t="str">
        <f aca="false">IF($C1713="","",SUMIFS(②実績CSV_期間A!$AA$2:$AA$5001,②実績CSV_期間A!$M$2:$M$5001,$C1713))</f>
        <v/>
      </c>
      <c r="H1713" s="38" t="str">
        <f aca="false">IF($C1713="","",SUMIFS(③実績CSV_期間B!$AA$2:$AA$5001,③実績CSV_期間B!$M$2:$M$5001,$C1713))</f>
        <v/>
      </c>
      <c r="I1713" s="38" t="str">
        <f aca="false">IF($C1713="","",SUMIFS(④実績CSV_期間C!$AA$2:$AA$5001,④実績CSV_期間C!$M$2:$M$5001,$C1713))</f>
        <v/>
      </c>
      <c r="J1713" s="38" t="str">
        <f aca="false">IF($C1713="","",N($F1713)*N($G1713))</f>
        <v/>
      </c>
      <c r="K1713" s="38" t="str">
        <f aca="false">IF($C1713="","",N($F1713)*N($H1713))</f>
        <v/>
      </c>
      <c r="L1713" s="38" t="str">
        <f aca="false">IF($C1713="","",N($F1713)*N($I1713))</f>
        <v/>
      </c>
      <c r="M1713" s="37" t="str">
        <f aca="false">IF(OR($C1713="",N(TOP!$C$12)=0),"",N($J1713)/TOP!$C$12)</f>
        <v/>
      </c>
      <c r="N1713" s="37" t="str">
        <f aca="false">IF(OR($C1713="",N(TOP!$C$13)=0),"",N($K1713)/TOP!$C$13)</f>
        <v/>
      </c>
      <c r="O1713" s="37" t="str">
        <f aca="false">IF(OR($C1713="",N(TOP!$C$14)=0),"",N($L1713)/TOP!$C$14)</f>
        <v/>
      </c>
      <c r="P1713" s="42" t="str">
        <f aca="false">IF($C1713="","",IFERROR(CHOOSE(MATCH(TOP!$C$10,{"【期間A】","【期間B】","【期間C】"},0),N($M1713),N($N1713),N($O1713)),0))</f>
        <v/>
      </c>
    </row>
    <row r="1714" customFormat="false" ht="15" hidden="false" customHeight="false" outlineLevel="0" collapsed="false">
      <c r="B1714" s="12" t="n">
        <v>1709</v>
      </c>
      <c r="C1714" s="36" t="str">
        <f aca="false">IF(②実績CSV_期間A!$M1710="","",②実績CSV_期間A!$M1710&amp;"")</f>
        <v/>
      </c>
      <c r="D1714" s="12" t="str">
        <f aca="false">IF($C1714="","",②実績CSV_期間A!$N1710)</f>
        <v/>
      </c>
      <c r="E1714" s="12" t="str">
        <f aca="false">IF($C1714="","",RIGHT($D1714,1))</f>
        <v/>
      </c>
      <c r="F1714" s="41" t="str">
        <f aca="false">IF($C1714="","",IFERROR(INDEX(サイズ換算マスタ!$C$6:$C$8,MATCH($E1714,サイズ換算マスタ!$B$6:$B$8,0)),1))</f>
        <v/>
      </c>
      <c r="G1714" s="38" t="str">
        <f aca="false">IF($C1714="","",SUMIFS(②実績CSV_期間A!$AA$2:$AA$5001,②実績CSV_期間A!$M$2:$M$5001,$C1714))</f>
        <v/>
      </c>
      <c r="H1714" s="38" t="str">
        <f aca="false">IF($C1714="","",SUMIFS(③実績CSV_期間B!$AA$2:$AA$5001,③実績CSV_期間B!$M$2:$M$5001,$C1714))</f>
        <v/>
      </c>
      <c r="I1714" s="38" t="str">
        <f aca="false">IF($C1714="","",SUMIFS(④実績CSV_期間C!$AA$2:$AA$5001,④実績CSV_期間C!$M$2:$M$5001,$C1714))</f>
        <v/>
      </c>
      <c r="J1714" s="38" t="str">
        <f aca="false">IF($C1714="","",N($F1714)*N($G1714))</f>
        <v/>
      </c>
      <c r="K1714" s="38" t="str">
        <f aca="false">IF($C1714="","",N($F1714)*N($H1714))</f>
        <v/>
      </c>
      <c r="L1714" s="38" t="str">
        <f aca="false">IF($C1714="","",N($F1714)*N($I1714))</f>
        <v/>
      </c>
      <c r="M1714" s="37" t="str">
        <f aca="false">IF(OR($C1714="",N(TOP!$C$12)=0),"",N($J1714)/TOP!$C$12)</f>
        <v/>
      </c>
      <c r="N1714" s="37" t="str">
        <f aca="false">IF(OR($C1714="",N(TOP!$C$13)=0),"",N($K1714)/TOP!$C$13)</f>
        <v/>
      </c>
      <c r="O1714" s="37" t="str">
        <f aca="false">IF(OR($C1714="",N(TOP!$C$14)=0),"",N($L1714)/TOP!$C$14)</f>
        <v/>
      </c>
      <c r="P1714" s="42" t="str">
        <f aca="false">IF($C1714="","",IFERROR(CHOOSE(MATCH(TOP!$C$10,{"【期間A】","【期間B】","【期間C】"},0),N($M1714),N($N1714),N($O1714)),0))</f>
        <v/>
      </c>
    </row>
    <row r="1715" customFormat="false" ht="15" hidden="false" customHeight="false" outlineLevel="0" collapsed="false">
      <c r="B1715" s="12" t="n">
        <v>1710</v>
      </c>
      <c r="C1715" s="36" t="str">
        <f aca="false">IF(②実績CSV_期間A!$M1711="","",②実績CSV_期間A!$M1711&amp;"")</f>
        <v/>
      </c>
      <c r="D1715" s="12" t="str">
        <f aca="false">IF($C1715="","",②実績CSV_期間A!$N1711)</f>
        <v/>
      </c>
      <c r="E1715" s="12" t="str">
        <f aca="false">IF($C1715="","",RIGHT($D1715,1))</f>
        <v/>
      </c>
      <c r="F1715" s="41" t="str">
        <f aca="false">IF($C1715="","",IFERROR(INDEX(サイズ換算マスタ!$C$6:$C$8,MATCH($E1715,サイズ換算マスタ!$B$6:$B$8,0)),1))</f>
        <v/>
      </c>
      <c r="G1715" s="38" t="str">
        <f aca="false">IF($C1715="","",SUMIFS(②実績CSV_期間A!$AA$2:$AA$5001,②実績CSV_期間A!$M$2:$M$5001,$C1715))</f>
        <v/>
      </c>
      <c r="H1715" s="38" t="str">
        <f aca="false">IF($C1715="","",SUMIFS(③実績CSV_期間B!$AA$2:$AA$5001,③実績CSV_期間B!$M$2:$M$5001,$C1715))</f>
        <v/>
      </c>
      <c r="I1715" s="38" t="str">
        <f aca="false">IF($C1715="","",SUMIFS(④実績CSV_期間C!$AA$2:$AA$5001,④実績CSV_期間C!$M$2:$M$5001,$C1715))</f>
        <v/>
      </c>
      <c r="J1715" s="38" t="str">
        <f aca="false">IF($C1715="","",N($F1715)*N($G1715))</f>
        <v/>
      </c>
      <c r="K1715" s="38" t="str">
        <f aca="false">IF($C1715="","",N($F1715)*N($H1715))</f>
        <v/>
      </c>
      <c r="L1715" s="38" t="str">
        <f aca="false">IF($C1715="","",N($F1715)*N($I1715))</f>
        <v/>
      </c>
      <c r="M1715" s="37" t="str">
        <f aca="false">IF(OR($C1715="",N(TOP!$C$12)=0),"",N($J1715)/TOP!$C$12)</f>
        <v/>
      </c>
      <c r="N1715" s="37" t="str">
        <f aca="false">IF(OR($C1715="",N(TOP!$C$13)=0),"",N($K1715)/TOP!$C$13)</f>
        <v/>
      </c>
      <c r="O1715" s="37" t="str">
        <f aca="false">IF(OR($C1715="",N(TOP!$C$14)=0),"",N($L1715)/TOP!$C$14)</f>
        <v/>
      </c>
      <c r="P1715" s="42" t="str">
        <f aca="false">IF($C1715="","",IFERROR(CHOOSE(MATCH(TOP!$C$10,{"【期間A】","【期間B】","【期間C】"},0),N($M1715),N($N1715),N($O1715)),0))</f>
        <v/>
      </c>
    </row>
    <row r="1716" customFormat="false" ht="15" hidden="false" customHeight="false" outlineLevel="0" collapsed="false">
      <c r="B1716" s="12" t="n">
        <v>1711</v>
      </c>
      <c r="C1716" s="36" t="str">
        <f aca="false">IF(②実績CSV_期間A!$M1712="","",②実績CSV_期間A!$M1712&amp;"")</f>
        <v/>
      </c>
      <c r="D1716" s="12" t="str">
        <f aca="false">IF($C1716="","",②実績CSV_期間A!$N1712)</f>
        <v/>
      </c>
      <c r="E1716" s="12" t="str">
        <f aca="false">IF($C1716="","",RIGHT($D1716,1))</f>
        <v/>
      </c>
      <c r="F1716" s="41" t="str">
        <f aca="false">IF($C1716="","",IFERROR(INDEX(サイズ換算マスタ!$C$6:$C$8,MATCH($E1716,サイズ換算マスタ!$B$6:$B$8,0)),1))</f>
        <v/>
      </c>
      <c r="G1716" s="38" t="str">
        <f aca="false">IF($C1716="","",SUMIFS(②実績CSV_期間A!$AA$2:$AA$5001,②実績CSV_期間A!$M$2:$M$5001,$C1716))</f>
        <v/>
      </c>
      <c r="H1716" s="38" t="str">
        <f aca="false">IF($C1716="","",SUMIFS(③実績CSV_期間B!$AA$2:$AA$5001,③実績CSV_期間B!$M$2:$M$5001,$C1716))</f>
        <v/>
      </c>
      <c r="I1716" s="38" t="str">
        <f aca="false">IF($C1716="","",SUMIFS(④実績CSV_期間C!$AA$2:$AA$5001,④実績CSV_期間C!$M$2:$M$5001,$C1716))</f>
        <v/>
      </c>
      <c r="J1716" s="38" t="str">
        <f aca="false">IF($C1716="","",N($F1716)*N($G1716))</f>
        <v/>
      </c>
      <c r="K1716" s="38" t="str">
        <f aca="false">IF($C1716="","",N($F1716)*N($H1716))</f>
        <v/>
      </c>
      <c r="L1716" s="38" t="str">
        <f aca="false">IF($C1716="","",N($F1716)*N($I1716))</f>
        <v/>
      </c>
      <c r="M1716" s="37" t="str">
        <f aca="false">IF(OR($C1716="",N(TOP!$C$12)=0),"",N($J1716)/TOP!$C$12)</f>
        <v/>
      </c>
      <c r="N1716" s="37" t="str">
        <f aca="false">IF(OR($C1716="",N(TOP!$C$13)=0),"",N($K1716)/TOP!$C$13)</f>
        <v/>
      </c>
      <c r="O1716" s="37" t="str">
        <f aca="false">IF(OR($C1716="",N(TOP!$C$14)=0),"",N($L1716)/TOP!$C$14)</f>
        <v/>
      </c>
      <c r="P1716" s="42" t="str">
        <f aca="false">IF($C1716="","",IFERROR(CHOOSE(MATCH(TOP!$C$10,{"【期間A】","【期間B】","【期間C】"},0),N($M1716),N($N1716),N($O1716)),0))</f>
        <v/>
      </c>
    </row>
    <row r="1717" customFormat="false" ht="15" hidden="false" customHeight="false" outlineLevel="0" collapsed="false">
      <c r="B1717" s="12" t="n">
        <v>1712</v>
      </c>
      <c r="C1717" s="36" t="str">
        <f aca="false">IF(②実績CSV_期間A!$M1713="","",②実績CSV_期間A!$M1713&amp;"")</f>
        <v/>
      </c>
      <c r="D1717" s="12" t="str">
        <f aca="false">IF($C1717="","",②実績CSV_期間A!$N1713)</f>
        <v/>
      </c>
      <c r="E1717" s="12" t="str">
        <f aca="false">IF($C1717="","",RIGHT($D1717,1))</f>
        <v/>
      </c>
      <c r="F1717" s="41" t="str">
        <f aca="false">IF($C1717="","",IFERROR(INDEX(サイズ換算マスタ!$C$6:$C$8,MATCH($E1717,サイズ換算マスタ!$B$6:$B$8,0)),1))</f>
        <v/>
      </c>
      <c r="G1717" s="38" t="str">
        <f aca="false">IF($C1717="","",SUMIFS(②実績CSV_期間A!$AA$2:$AA$5001,②実績CSV_期間A!$M$2:$M$5001,$C1717))</f>
        <v/>
      </c>
      <c r="H1717" s="38" t="str">
        <f aca="false">IF($C1717="","",SUMIFS(③実績CSV_期間B!$AA$2:$AA$5001,③実績CSV_期間B!$M$2:$M$5001,$C1717))</f>
        <v/>
      </c>
      <c r="I1717" s="38" t="str">
        <f aca="false">IF($C1717="","",SUMIFS(④実績CSV_期間C!$AA$2:$AA$5001,④実績CSV_期間C!$M$2:$M$5001,$C1717))</f>
        <v/>
      </c>
      <c r="J1717" s="38" t="str">
        <f aca="false">IF($C1717="","",N($F1717)*N($G1717))</f>
        <v/>
      </c>
      <c r="K1717" s="38" t="str">
        <f aca="false">IF($C1717="","",N($F1717)*N($H1717))</f>
        <v/>
      </c>
      <c r="L1717" s="38" t="str">
        <f aca="false">IF($C1717="","",N($F1717)*N($I1717))</f>
        <v/>
      </c>
      <c r="M1717" s="37" t="str">
        <f aca="false">IF(OR($C1717="",N(TOP!$C$12)=0),"",N($J1717)/TOP!$C$12)</f>
        <v/>
      </c>
      <c r="N1717" s="37" t="str">
        <f aca="false">IF(OR($C1717="",N(TOP!$C$13)=0),"",N($K1717)/TOP!$C$13)</f>
        <v/>
      </c>
      <c r="O1717" s="37" t="str">
        <f aca="false">IF(OR($C1717="",N(TOP!$C$14)=0),"",N($L1717)/TOP!$C$14)</f>
        <v/>
      </c>
      <c r="P1717" s="42" t="str">
        <f aca="false">IF($C1717="","",IFERROR(CHOOSE(MATCH(TOP!$C$10,{"【期間A】","【期間B】","【期間C】"},0),N($M1717),N($N1717),N($O1717)),0))</f>
        <v/>
      </c>
    </row>
    <row r="1718" customFormat="false" ht="15" hidden="false" customHeight="false" outlineLevel="0" collapsed="false">
      <c r="B1718" s="12" t="n">
        <v>1713</v>
      </c>
      <c r="C1718" s="36" t="str">
        <f aca="false">IF(②実績CSV_期間A!$M1714="","",②実績CSV_期間A!$M1714&amp;"")</f>
        <v/>
      </c>
      <c r="D1718" s="12" t="str">
        <f aca="false">IF($C1718="","",②実績CSV_期間A!$N1714)</f>
        <v/>
      </c>
      <c r="E1718" s="12" t="str">
        <f aca="false">IF($C1718="","",RIGHT($D1718,1))</f>
        <v/>
      </c>
      <c r="F1718" s="41" t="str">
        <f aca="false">IF($C1718="","",IFERROR(INDEX(サイズ換算マスタ!$C$6:$C$8,MATCH($E1718,サイズ換算マスタ!$B$6:$B$8,0)),1))</f>
        <v/>
      </c>
      <c r="G1718" s="38" t="str">
        <f aca="false">IF($C1718="","",SUMIFS(②実績CSV_期間A!$AA$2:$AA$5001,②実績CSV_期間A!$M$2:$M$5001,$C1718))</f>
        <v/>
      </c>
      <c r="H1718" s="38" t="str">
        <f aca="false">IF($C1718="","",SUMIFS(③実績CSV_期間B!$AA$2:$AA$5001,③実績CSV_期間B!$M$2:$M$5001,$C1718))</f>
        <v/>
      </c>
      <c r="I1718" s="38" t="str">
        <f aca="false">IF($C1718="","",SUMIFS(④実績CSV_期間C!$AA$2:$AA$5001,④実績CSV_期間C!$M$2:$M$5001,$C1718))</f>
        <v/>
      </c>
      <c r="J1718" s="38" t="str">
        <f aca="false">IF($C1718="","",N($F1718)*N($G1718))</f>
        <v/>
      </c>
      <c r="K1718" s="38" t="str">
        <f aca="false">IF($C1718="","",N($F1718)*N($H1718))</f>
        <v/>
      </c>
      <c r="L1718" s="38" t="str">
        <f aca="false">IF($C1718="","",N($F1718)*N($I1718))</f>
        <v/>
      </c>
      <c r="M1718" s="37" t="str">
        <f aca="false">IF(OR($C1718="",N(TOP!$C$12)=0),"",N($J1718)/TOP!$C$12)</f>
        <v/>
      </c>
      <c r="N1718" s="37" t="str">
        <f aca="false">IF(OR($C1718="",N(TOP!$C$13)=0),"",N($K1718)/TOP!$C$13)</f>
        <v/>
      </c>
      <c r="O1718" s="37" t="str">
        <f aca="false">IF(OR($C1718="",N(TOP!$C$14)=0),"",N($L1718)/TOP!$C$14)</f>
        <v/>
      </c>
      <c r="P1718" s="42" t="str">
        <f aca="false">IF($C1718="","",IFERROR(CHOOSE(MATCH(TOP!$C$10,{"【期間A】","【期間B】","【期間C】"},0),N($M1718),N($N1718),N($O1718)),0))</f>
        <v/>
      </c>
    </row>
    <row r="1719" customFormat="false" ht="15" hidden="false" customHeight="false" outlineLevel="0" collapsed="false">
      <c r="B1719" s="12" t="n">
        <v>1714</v>
      </c>
      <c r="C1719" s="36" t="str">
        <f aca="false">IF(②実績CSV_期間A!$M1715="","",②実績CSV_期間A!$M1715&amp;"")</f>
        <v/>
      </c>
      <c r="D1719" s="12" t="str">
        <f aca="false">IF($C1719="","",②実績CSV_期間A!$N1715)</f>
        <v/>
      </c>
      <c r="E1719" s="12" t="str">
        <f aca="false">IF($C1719="","",RIGHT($D1719,1))</f>
        <v/>
      </c>
      <c r="F1719" s="41" t="str">
        <f aca="false">IF($C1719="","",IFERROR(INDEX(サイズ換算マスタ!$C$6:$C$8,MATCH($E1719,サイズ換算マスタ!$B$6:$B$8,0)),1))</f>
        <v/>
      </c>
      <c r="G1719" s="38" t="str">
        <f aca="false">IF($C1719="","",SUMIFS(②実績CSV_期間A!$AA$2:$AA$5001,②実績CSV_期間A!$M$2:$M$5001,$C1719))</f>
        <v/>
      </c>
      <c r="H1719" s="38" t="str">
        <f aca="false">IF($C1719="","",SUMIFS(③実績CSV_期間B!$AA$2:$AA$5001,③実績CSV_期間B!$M$2:$M$5001,$C1719))</f>
        <v/>
      </c>
      <c r="I1719" s="38" t="str">
        <f aca="false">IF($C1719="","",SUMIFS(④実績CSV_期間C!$AA$2:$AA$5001,④実績CSV_期間C!$M$2:$M$5001,$C1719))</f>
        <v/>
      </c>
      <c r="J1719" s="38" t="str">
        <f aca="false">IF($C1719="","",N($F1719)*N($G1719))</f>
        <v/>
      </c>
      <c r="K1719" s="38" t="str">
        <f aca="false">IF($C1719="","",N($F1719)*N($H1719))</f>
        <v/>
      </c>
      <c r="L1719" s="38" t="str">
        <f aca="false">IF($C1719="","",N($F1719)*N($I1719))</f>
        <v/>
      </c>
      <c r="M1719" s="37" t="str">
        <f aca="false">IF(OR($C1719="",N(TOP!$C$12)=0),"",N($J1719)/TOP!$C$12)</f>
        <v/>
      </c>
      <c r="N1719" s="37" t="str">
        <f aca="false">IF(OR($C1719="",N(TOP!$C$13)=0),"",N($K1719)/TOP!$C$13)</f>
        <v/>
      </c>
      <c r="O1719" s="37" t="str">
        <f aca="false">IF(OR($C1719="",N(TOP!$C$14)=0),"",N($L1719)/TOP!$C$14)</f>
        <v/>
      </c>
      <c r="P1719" s="42" t="str">
        <f aca="false">IF($C1719="","",IFERROR(CHOOSE(MATCH(TOP!$C$10,{"【期間A】","【期間B】","【期間C】"},0),N($M1719),N($N1719),N($O1719)),0))</f>
        <v/>
      </c>
    </row>
    <row r="1720" customFormat="false" ht="15" hidden="false" customHeight="false" outlineLevel="0" collapsed="false">
      <c r="B1720" s="12" t="n">
        <v>1715</v>
      </c>
      <c r="C1720" s="36" t="str">
        <f aca="false">IF(②実績CSV_期間A!$M1716="","",②実績CSV_期間A!$M1716&amp;"")</f>
        <v/>
      </c>
      <c r="D1720" s="12" t="str">
        <f aca="false">IF($C1720="","",②実績CSV_期間A!$N1716)</f>
        <v/>
      </c>
      <c r="E1720" s="12" t="str">
        <f aca="false">IF($C1720="","",RIGHT($D1720,1))</f>
        <v/>
      </c>
      <c r="F1720" s="41" t="str">
        <f aca="false">IF($C1720="","",IFERROR(INDEX(サイズ換算マスタ!$C$6:$C$8,MATCH($E1720,サイズ換算マスタ!$B$6:$B$8,0)),1))</f>
        <v/>
      </c>
      <c r="G1720" s="38" t="str">
        <f aca="false">IF($C1720="","",SUMIFS(②実績CSV_期間A!$AA$2:$AA$5001,②実績CSV_期間A!$M$2:$M$5001,$C1720))</f>
        <v/>
      </c>
      <c r="H1720" s="38" t="str">
        <f aca="false">IF($C1720="","",SUMIFS(③実績CSV_期間B!$AA$2:$AA$5001,③実績CSV_期間B!$M$2:$M$5001,$C1720))</f>
        <v/>
      </c>
      <c r="I1720" s="38" t="str">
        <f aca="false">IF($C1720="","",SUMIFS(④実績CSV_期間C!$AA$2:$AA$5001,④実績CSV_期間C!$M$2:$M$5001,$C1720))</f>
        <v/>
      </c>
      <c r="J1720" s="38" t="str">
        <f aca="false">IF($C1720="","",N($F1720)*N($G1720))</f>
        <v/>
      </c>
      <c r="K1720" s="38" t="str">
        <f aca="false">IF($C1720="","",N($F1720)*N($H1720))</f>
        <v/>
      </c>
      <c r="L1720" s="38" t="str">
        <f aca="false">IF($C1720="","",N($F1720)*N($I1720))</f>
        <v/>
      </c>
      <c r="M1720" s="37" t="str">
        <f aca="false">IF(OR($C1720="",N(TOP!$C$12)=0),"",N($J1720)/TOP!$C$12)</f>
        <v/>
      </c>
      <c r="N1720" s="37" t="str">
        <f aca="false">IF(OR($C1720="",N(TOP!$C$13)=0),"",N($K1720)/TOP!$C$13)</f>
        <v/>
      </c>
      <c r="O1720" s="37" t="str">
        <f aca="false">IF(OR($C1720="",N(TOP!$C$14)=0),"",N($L1720)/TOP!$C$14)</f>
        <v/>
      </c>
      <c r="P1720" s="42" t="str">
        <f aca="false">IF($C1720="","",IFERROR(CHOOSE(MATCH(TOP!$C$10,{"【期間A】","【期間B】","【期間C】"},0),N($M1720),N($N1720),N($O1720)),0))</f>
        <v/>
      </c>
    </row>
    <row r="1721" customFormat="false" ht="15" hidden="false" customHeight="false" outlineLevel="0" collapsed="false">
      <c r="B1721" s="12" t="n">
        <v>1716</v>
      </c>
      <c r="C1721" s="36" t="str">
        <f aca="false">IF(②実績CSV_期間A!$M1717="","",②実績CSV_期間A!$M1717&amp;"")</f>
        <v/>
      </c>
      <c r="D1721" s="12" t="str">
        <f aca="false">IF($C1721="","",②実績CSV_期間A!$N1717)</f>
        <v/>
      </c>
      <c r="E1721" s="12" t="str">
        <f aca="false">IF($C1721="","",RIGHT($D1721,1))</f>
        <v/>
      </c>
      <c r="F1721" s="41" t="str">
        <f aca="false">IF($C1721="","",IFERROR(INDEX(サイズ換算マスタ!$C$6:$C$8,MATCH($E1721,サイズ換算マスタ!$B$6:$B$8,0)),1))</f>
        <v/>
      </c>
      <c r="G1721" s="38" t="str">
        <f aca="false">IF($C1721="","",SUMIFS(②実績CSV_期間A!$AA$2:$AA$5001,②実績CSV_期間A!$M$2:$M$5001,$C1721))</f>
        <v/>
      </c>
      <c r="H1721" s="38" t="str">
        <f aca="false">IF($C1721="","",SUMIFS(③実績CSV_期間B!$AA$2:$AA$5001,③実績CSV_期間B!$M$2:$M$5001,$C1721))</f>
        <v/>
      </c>
      <c r="I1721" s="38" t="str">
        <f aca="false">IF($C1721="","",SUMIFS(④実績CSV_期間C!$AA$2:$AA$5001,④実績CSV_期間C!$M$2:$M$5001,$C1721))</f>
        <v/>
      </c>
      <c r="J1721" s="38" t="str">
        <f aca="false">IF($C1721="","",N($F1721)*N($G1721))</f>
        <v/>
      </c>
      <c r="K1721" s="38" t="str">
        <f aca="false">IF($C1721="","",N($F1721)*N($H1721))</f>
        <v/>
      </c>
      <c r="L1721" s="38" t="str">
        <f aca="false">IF($C1721="","",N($F1721)*N($I1721))</f>
        <v/>
      </c>
      <c r="M1721" s="37" t="str">
        <f aca="false">IF(OR($C1721="",N(TOP!$C$12)=0),"",N($J1721)/TOP!$C$12)</f>
        <v/>
      </c>
      <c r="N1721" s="37" t="str">
        <f aca="false">IF(OR($C1721="",N(TOP!$C$13)=0),"",N($K1721)/TOP!$C$13)</f>
        <v/>
      </c>
      <c r="O1721" s="37" t="str">
        <f aca="false">IF(OR($C1721="",N(TOP!$C$14)=0),"",N($L1721)/TOP!$C$14)</f>
        <v/>
      </c>
      <c r="P1721" s="42" t="str">
        <f aca="false">IF($C1721="","",IFERROR(CHOOSE(MATCH(TOP!$C$10,{"【期間A】","【期間B】","【期間C】"},0),N($M1721),N($N1721),N($O1721)),0))</f>
        <v/>
      </c>
    </row>
    <row r="1722" customFormat="false" ht="15" hidden="false" customHeight="false" outlineLevel="0" collapsed="false">
      <c r="B1722" s="12" t="n">
        <v>1717</v>
      </c>
      <c r="C1722" s="36" t="str">
        <f aca="false">IF(②実績CSV_期間A!$M1718="","",②実績CSV_期間A!$M1718&amp;"")</f>
        <v/>
      </c>
      <c r="D1722" s="12" t="str">
        <f aca="false">IF($C1722="","",②実績CSV_期間A!$N1718)</f>
        <v/>
      </c>
      <c r="E1722" s="12" t="str">
        <f aca="false">IF($C1722="","",RIGHT($D1722,1))</f>
        <v/>
      </c>
      <c r="F1722" s="41" t="str">
        <f aca="false">IF($C1722="","",IFERROR(INDEX(サイズ換算マスタ!$C$6:$C$8,MATCH($E1722,サイズ換算マスタ!$B$6:$B$8,0)),1))</f>
        <v/>
      </c>
      <c r="G1722" s="38" t="str">
        <f aca="false">IF($C1722="","",SUMIFS(②実績CSV_期間A!$AA$2:$AA$5001,②実績CSV_期間A!$M$2:$M$5001,$C1722))</f>
        <v/>
      </c>
      <c r="H1722" s="38" t="str">
        <f aca="false">IF($C1722="","",SUMIFS(③実績CSV_期間B!$AA$2:$AA$5001,③実績CSV_期間B!$M$2:$M$5001,$C1722))</f>
        <v/>
      </c>
      <c r="I1722" s="38" t="str">
        <f aca="false">IF($C1722="","",SUMIFS(④実績CSV_期間C!$AA$2:$AA$5001,④実績CSV_期間C!$M$2:$M$5001,$C1722))</f>
        <v/>
      </c>
      <c r="J1722" s="38" t="str">
        <f aca="false">IF($C1722="","",N($F1722)*N($G1722))</f>
        <v/>
      </c>
      <c r="K1722" s="38" t="str">
        <f aca="false">IF($C1722="","",N($F1722)*N($H1722))</f>
        <v/>
      </c>
      <c r="L1722" s="38" t="str">
        <f aca="false">IF($C1722="","",N($F1722)*N($I1722))</f>
        <v/>
      </c>
      <c r="M1722" s="37" t="str">
        <f aca="false">IF(OR($C1722="",N(TOP!$C$12)=0),"",N($J1722)/TOP!$C$12)</f>
        <v/>
      </c>
      <c r="N1722" s="37" t="str">
        <f aca="false">IF(OR($C1722="",N(TOP!$C$13)=0),"",N($K1722)/TOP!$C$13)</f>
        <v/>
      </c>
      <c r="O1722" s="37" t="str">
        <f aca="false">IF(OR($C1722="",N(TOP!$C$14)=0),"",N($L1722)/TOP!$C$14)</f>
        <v/>
      </c>
      <c r="P1722" s="42" t="str">
        <f aca="false">IF($C1722="","",IFERROR(CHOOSE(MATCH(TOP!$C$10,{"【期間A】","【期間B】","【期間C】"},0),N($M1722),N($N1722),N($O1722)),0))</f>
        <v/>
      </c>
    </row>
    <row r="1723" customFormat="false" ht="15" hidden="false" customHeight="false" outlineLevel="0" collapsed="false">
      <c r="B1723" s="12" t="n">
        <v>1718</v>
      </c>
      <c r="C1723" s="36" t="str">
        <f aca="false">IF(②実績CSV_期間A!$M1719="","",②実績CSV_期間A!$M1719&amp;"")</f>
        <v/>
      </c>
      <c r="D1723" s="12" t="str">
        <f aca="false">IF($C1723="","",②実績CSV_期間A!$N1719)</f>
        <v/>
      </c>
      <c r="E1723" s="12" t="str">
        <f aca="false">IF($C1723="","",RIGHT($D1723,1))</f>
        <v/>
      </c>
      <c r="F1723" s="41" t="str">
        <f aca="false">IF($C1723="","",IFERROR(INDEX(サイズ換算マスタ!$C$6:$C$8,MATCH($E1723,サイズ換算マスタ!$B$6:$B$8,0)),1))</f>
        <v/>
      </c>
      <c r="G1723" s="38" t="str">
        <f aca="false">IF($C1723="","",SUMIFS(②実績CSV_期間A!$AA$2:$AA$5001,②実績CSV_期間A!$M$2:$M$5001,$C1723))</f>
        <v/>
      </c>
      <c r="H1723" s="38" t="str">
        <f aca="false">IF($C1723="","",SUMIFS(③実績CSV_期間B!$AA$2:$AA$5001,③実績CSV_期間B!$M$2:$M$5001,$C1723))</f>
        <v/>
      </c>
      <c r="I1723" s="38" t="str">
        <f aca="false">IF($C1723="","",SUMIFS(④実績CSV_期間C!$AA$2:$AA$5001,④実績CSV_期間C!$M$2:$M$5001,$C1723))</f>
        <v/>
      </c>
      <c r="J1723" s="38" t="str">
        <f aca="false">IF($C1723="","",N($F1723)*N($G1723))</f>
        <v/>
      </c>
      <c r="K1723" s="38" t="str">
        <f aca="false">IF($C1723="","",N($F1723)*N($H1723))</f>
        <v/>
      </c>
      <c r="L1723" s="38" t="str">
        <f aca="false">IF($C1723="","",N($F1723)*N($I1723))</f>
        <v/>
      </c>
      <c r="M1723" s="37" t="str">
        <f aca="false">IF(OR($C1723="",N(TOP!$C$12)=0),"",N($J1723)/TOP!$C$12)</f>
        <v/>
      </c>
      <c r="N1723" s="37" t="str">
        <f aca="false">IF(OR($C1723="",N(TOP!$C$13)=0),"",N($K1723)/TOP!$C$13)</f>
        <v/>
      </c>
      <c r="O1723" s="37" t="str">
        <f aca="false">IF(OR($C1723="",N(TOP!$C$14)=0),"",N($L1723)/TOP!$C$14)</f>
        <v/>
      </c>
      <c r="P1723" s="42" t="str">
        <f aca="false">IF($C1723="","",IFERROR(CHOOSE(MATCH(TOP!$C$10,{"【期間A】","【期間B】","【期間C】"},0),N($M1723),N($N1723),N($O1723)),0))</f>
        <v/>
      </c>
    </row>
    <row r="1724" customFormat="false" ht="15" hidden="false" customHeight="false" outlineLevel="0" collapsed="false">
      <c r="B1724" s="12" t="n">
        <v>1719</v>
      </c>
      <c r="C1724" s="36" t="str">
        <f aca="false">IF(②実績CSV_期間A!$M1720="","",②実績CSV_期間A!$M1720&amp;"")</f>
        <v/>
      </c>
      <c r="D1724" s="12" t="str">
        <f aca="false">IF($C1724="","",②実績CSV_期間A!$N1720)</f>
        <v/>
      </c>
      <c r="E1724" s="12" t="str">
        <f aca="false">IF($C1724="","",RIGHT($D1724,1))</f>
        <v/>
      </c>
      <c r="F1724" s="41" t="str">
        <f aca="false">IF($C1724="","",IFERROR(INDEX(サイズ換算マスタ!$C$6:$C$8,MATCH($E1724,サイズ換算マスタ!$B$6:$B$8,0)),1))</f>
        <v/>
      </c>
      <c r="G1724" s="38" t="str">
        <f aca="false">IF($C1724="","",SUMIFS(②実績CSV_期間A!$AA$2:$AA$5001,②実績CSV_期間A!$M$2:$M$5001,$C1724))</f>
        <v/>
      </c>
      <c r="H1724" s="38" t="str">
        <f aca="false">IF($C1724="","",SUMIFS(③実績CSV_期間B!$AA$2:$AA$5001,③実績CSV_期間B!$M$2:$M$5001,$C1724))</f>
        <v/>
      </c>
      <c r="I1724" s="38" t="str">
        <f aca="false">IF($C1724="","",SUMIFS(④実績CSV_期間C!$AA$2:$AA$5001,④実績CSV_期間C!$M$2:$M$5001,$C1724))</f>
        <v/>
      </c>
      <c r="J1724" s="38" t="str">
        <f aca="false">IF($C1724="","",N($F1724)*N($G1724))</f>
        <v/>
      </c>
      <c r="K1724" s="38" t="str">
        <f aca="false">IF($C1724="","",N($F1724)*N($H1724))</f>
        <v/>
      </c>
      <c r="L1724" s="38" t="str">
        <f aca="false">IF($C1724="","",N($F1724)*N($I1724))</f>
        <v/>
      </c>
      <c r="M1724" s="37" t="str">
        <f aca="false">IF(OR($C1724="",N(TOP!$C$12)=0),"",N($J1724)/TOP!$C$12)</f>
        <v/>
      </c>
      <c r="N1724" s="37" t="str">
        <f aca="false">IF(OR($C1724="",N(TOP!$C$13)=0),"",N($K1724)/TOP!$C$13)</f>
        <v/>
      </c>
      <c r="O1724" s="37" t="str">
        <f aca="false">IF(OR($C1724="",N(TOP!$C$14)=0),"",N($L1724)/TOP!$C$14)</f>
        <v/>
      </c>
      <c r="P1724" s="42" t="str">
        <f aca="false">IF($C1724="","",IFERROR(CHOOSE(MATCH(TOP!$C$10,{"【期間A】","【期間B】","【期間C】"},0),N($M1724),N($N1724),N($O1724)),0))</f>
        <v/>
      </c>
    </row>
    <row r="1725" customFormat="false" ht="15" hidden="false" customHeight="false" outlineLevel="0" collapsed="false">
      <c r="B1725" s="12" t="n">
        <v>1720</v>
      </c>
      <c r="C1725" s="36" t="str">
        <f aca="false">IF(②実績CSV_期間A!$M1721="","",②実績CSV_期間A!$M1721&amp;"")</f>
        <v/>
      </c>
      <c r="D1725" s="12" t="str">
        <f aca="false">IF($C1725="","",②実績CSV_期間A!$N1721)</f>
        <v/>
      </c>
      <c r="E1725" s="12" t="str">
        <f aca="false">IF($C1725="","",RIGHT($D1725,1))</f>
        <v/>
      </c>
      <c r="F1725" s="41" t="str">
        <f aca="false">IF($C1725="","",IFERROR(INDEX(サイズ換算マスタ!$C$6:$C$8,MATCH($E1725,サイズ換算マスタ!$B$6:$B$8,0)),1))</f>
        <v/>
      </c>
      <c r="G1725" s="38" t="str">
        <f aca="false">IF($C1725="","",SUMIFS(②実績CSV_期間A!$AA$2:$AA$5001,②実績CSV_期間A!$M$2:$M$5001,$C1725))</f>
        <v/>
      </c>
      <c r="H1725" s="38" t="str">
        <f aca="false">IF($C1725="","",SUMIFS(③実績CSV_期間B!$AA$2:$AA$5001,③実績CSV_期間B!$M$2:$M$5001,$C1725))</f>
        <v/>
      </c>
      <c r="I1725" s="38" t="str">
        <f aca="false">IF($C1725="","",SUMIFS(④実績CSV_期間C!$AA$2:$AA$5001,④実績CSV_期間C!$M$2:$M$5001,$C1725))</f>
        <v/>
      </c>
      <c r="J1725" s="38" t="str">
        <f aca="false">IF($C1725="","",N($F1725)*N($G1725))</f>
        <v/>
      </c>
      <c r="K1725" s="38" t="str">
        <f aca="false">IF($C1725="","",N($F1725)*N($H1725))</f>
        <v/>
      </c>
      <c r="L1725" s="38" t="str">
        <f aca="false">IF($C1725="","",N($F1725)*N($I1725))</f>
        <v/>
      </c>
      <c r="M1725" s="37" t="str">
        <f aca="false">IF(OR($C1725="",N(TOP!$C$12)=0),"",N($J1725)/TOP!$C$12)</f>
        <v/>
      </c>
      <c r="N1725" s="37" t="str">
        <f aca="false">IF(OR($C1725="",N(TOP!$C$13)=0),"",N($K1725)/TOP!$C$13)</f>
        <v/>
      </c>
      <c r="O1725" s="37" t="str">
        <f aca="false">IF(OR($C1725="",N(TOP!$C$14)=0),"",N($L1725)/TOP!$C$14)</f>
        <v/>
      </c>
      <c r="P1725" s="42" t="str">
        <f aca="false">IF($C1725="","",IFERROR(CHOOSE(MATCH(TOP!$C$10,{"【期間A】","【期間B】","【期間C】"},0),N($M1725),N($N1725),N($O1725)),0))</f>
        <v/>
      </c>
    </row>
    <row r="1726" customFormat="false" ht="15" hidden="false" customHeight="false" outlineLevel="0" collapsed="false">
      <c r="B1726" s="12" t="n">
        <v>1721</v>
      </c>
      <c r="C1726" s="36" t="str">
        <f aca="false">IF(②実績CSV_期間A!$M1722="","",②実績CSV_期間A!$M1722&amp;"")</f>
        <v/>
      </c>
      <c r="D1726" s="12" t="str">
        <f aca="false">IF($C1726="","",②実績CSV_期間A!$N1722)</f>
        <v/>
      </c>
      <c r="E1726" s="12" t="str">
        <f aca="false">IF($C1726="","",RIGHT($D1726,1))</f>
        <v/>
      </c>
      <c r="F1726" s="41" t="str">
        <f aca="false">IF($C1726="","",IFERROR(INDEX(サイズ換算マスタ!$C$6:$C$8,MATCH($E1726,サイズ換算マスタ!$B$6:$B$8,0)),1))</f>
        <v/>
      </c>
      <c r="G1726" s="38" t="str">
        <f aca="false">IF($C1726="","",SUMIFS(②実績CSV_期間A!$AA$2:$AA$5001,②実績CSV_期間A!$M$2:$M$5001,$C1726))</f>
        <v/>
      </c>
      <c r="H1726" s="38" t="str">
        <f aca="false">IF($C1726="","",SUMIFS(③実績CSV_期間B!$AA$2:$AA$5001,③実績CSV_期間B!$M$2:$M$5001,$C1726))</f>
        <v/>
      </c>
      <c r="I1726" s="38" t="str">
        <f aca="false">IF($C1726="","",SUMIFS(④実績CSV_期間C!$AA$2:$AA$5001,④実績CSV_期間C!$M$2:$M$5001,$C1726))</f>
        <v/>
      </c>
      <c r="J1726" s="38" t="str">
        <f aca="false">IF($C1726="","",N($F1726)*N($G1726))</f>
        <v/>
      </c>
      <c r="K1726" s="38" t="str">
        <f aca="false">IF($C1726="","",N($F1726)*N($H1726))</f>
        <v/>
      </c>
      <c r="L1726" s="38" t="str">
        <f aca="false">IF($C1726="","",N($F1726)*N($I1726))</f>
        <v/>
      </c>
      <c r="M1726" s="37" t="str">
        <f aca="false">IF(OR($C1726="",N(TOP!$C$12)=0),"",N($J1726)/TOP!$C$12)</f>
        <v/>
      </c>
      <c r="N1726" s="37" t="str">
        <f aca="false">IF(OR($C1726="",N(TOP!$C$13)=0),"",N($K1726)/TOP!$C$13)</f>
        <v/>
      </c>
      <c r="O1726" s="37" t="str">
        <f aca="false">IF(OR($C1726="",N(TOP!$C$14)=0),"",N($L1726)/TOP!$C$14)</f>
        <v/>
      </c>
      <c r="P1726" s="42" t="str">
        <f aca="false">IF($C1726="","",IFERROR(CHOOSE(MATCH(TOP!$C$10,{"【期間A】","【期間B】","【期間C】"},0),N($M1726),N($N1726),N($O1726)),0))</f>
        <v/>
      </c>
    </row>
    <row r="1727" customFormat="false" ht="15" hidden="false" customHeight="false" outlineLevel="0" collapsed="false">
      <c r="B1727" s="12" t="n">
        <v>1722</v>
      </c>
      <c r="C1727" s="36" t="str">
        <f aca="false">IF(②実績CSV_期間A!$M1723="","",②実績CSV_期間A!$M1723&amp;"")</f>
        <v/>
      </c>
      <c r="D1727" s="12" t="str">
        <f aca="false">IF($C1727="","",②実績CSV_期間A!$N1723)</f>
        <v/>
      </c>
      <c r="E1727" s="12" t="str">
        <f aca="false">IF($C1727="","",RIGHT($D1727,1))</f>
        <v/>
      </c>
      <c r="F1727" s="41" t="str">
        <f aca="false">IF($C1727="","",IFERROR(INDEX(サイズ換算マスタ!$C$6:$C$8,MATCH($E1727,サイズ換算マスタ!$B$6:$B$8,0)),1))</f>
        <v/>
      </c>
      <c r="G1727" s="38" t="str">
        <f aca="false">IF($C1727="","",SUMIFS(②実績CSV_期間A!$AA$2:$AA$5001,②実績CSV_期間A!$M$2:$M$5001,$C1727))</f>
        <v/>
      </c>
      <c r="H1727" s="38" t="str">
        <f aca="false">IF($C1727="","",SUMIFS(③実績CSV_期間B!$AA$2:$AA$5001,③実績CSV_期間B!$M$2:$M$5001,$C1727))</f>
        <v/>
      </c>
      <c r="I1727" s="38" t="str">
        <f aca="false">IF($C1727="","",SUMIFS(④実績CSV_期間C!$AA$2:$AA$5001,④実績CSV_期間C!$M$2:$M$5001,$C1727))</f>
        <v/>
      </c>
      <c r="J1727" s="38" t="str">
        <f aca="false">IF($C1727="","",N($F1727)*N($G1727))</f>
        <v/>
      </c>
      <c r="K1727" s="38" t="str">
        <f aca="false">IF($C1727="","",N($F1727)*N($H1727))</f>
        <v/>
      </c>
      <c r="L1727" s="38" t="str">
        <f aca="false">IF($C1727="","",N($F1727)*N($I1727))</f>
        <v/>
      </c>
      <c r="M1727" s="37" t="str">
        <f aca="false">IF(OR($C1727="",N(TOP!$C$12)=0),"",N($J1727)/TOP!$C$12)</f>
        <v/>
      </c>
      <c r="N1727" s="37" t="str">
        <f aca="false">IF(OR($C1727="",N(TOP!$C$13)=0),"",N($K1727)/TOP!$C$13)</f>
        <v/>
      </c>
      <c r="O1727" s="37" t="str">
        <f aca="false">IF(OR($C1727="",N(TOP!$C$14)=0),"",N($L1727)/TOP!$C$14)</f>
        <v/>
      </c>
      <c r="P1727" s="42" t="str">
        <f aca="false">IF($C1727="","",IFERROR(CHOOSE(MATCH(TOP!$C$10,{"【期間A】","【期間B】","【期間C】"},0),N($M1727),N($N1727),N($O1727)),0))</f>
        <v/>
      </c>
    </row>
    <row r="1728" customFormat="false" ht="15" hidden="false" customHeight="false" outlineLevel="0" collapsed="false">
      <c r="B1728" s="12" t="n">
        <v>1723</v>
      </c>
      <c r="C1728" s="36" t="str">
        <f aca="false">IF(②実績CSV_期間A!$M1724="","",②実績CSV_期間A!$M1724&amp;"")</f>
        <v/>
      </c>
      <c r="D1728" s="12" t="str">
        <f aca="false">IF($C1728="","",②実績CSV_期間A!$N1724)</f>
        <v/>
      </c>
      <c r="E1728" s="12" t="str">
        <f aca="false">IF($C1728="","",RIGHT($D1728,1))</f>
        <v/>
      </c>
      <c r="F1728" s="41" t="str">
        <f aca="false">IF($C1728="","",IFERROR(INDEX(サイズ換算マスタ!$C$6:$C$8,MATCH($E1728,サイズ換算マスタ!$B$6:$B$8,0)),1))</f>
        <v/>
      </c>
      <c r="G1728" s="38" t="str">
        <f aca="false">IF($C1728="","",SUMIFS(②実績CSV_期間A!$AA$2:$AA$5001,②実績CSV_期間A!$M$2:$M$5001,$C1728))</f>
        <v/>
      </c>
      <c r="H1728" s="38" t="str">
        <f aca="false">IF($C1728="","",SUMIFS(③実績CSV_期間B!$AA$2:$AA$5001,③実績CSV_期間B!$M$2:$M$5001,$C1728))</f>
        <v/>
      </c>
      <c r="I1728" s="38" t="str">
        <f aca="false">IF($C1728="","",SUMIFS(④実績CSV_期間C!$AA$2:$AA$5001,④実績CSV_期間C!$M$2:$M$5001,$C1728))</f>
        <v/>
      </c>
      <c r="J1728" s="38" t="str">
        <f aca="false">IF($C1728="","",N($F1728)*N($G1728))</f>
        <v/>
      </c>
      <c r="K1728" s="38" t="str">
        <f aca="false">IF($C1728="","",N($F1728)*N($H1728))</f>
        <v/>
      </c>
      <c r="L1728" s="38" t="str">
        <f aca="false">IF($C1728="","",N($F1728)*N($I1728))</f>
        <v/>
      </c>
      <c r="M1728" s="37" t="str">
        <f aca="false">IF(OR($C1728="",N(TOP!$C$12)=0),"",N($J1728)/TOP!$C$12)</f>
        <v/>
      </c>
      <c r="N1728" s="37" t="str">
        <f aca="false">IF(OR($C1728="",N(TOP!$C$13)=0),"",N($K1728)/TOP!$C$13)</f>
        <v/>
      </c>
      <c r="O1728" s="37" t="str">
        <f aca="false">IF(OR($C1728="",N(TOP!$C$14)=0),"",N($L1728)/TOP!$C$14)</f>
        <v/>
      </c>
      <c r="P1728" s="42" t="str">
        <f aca="false">IF($C1728="","",IFERROR(CHOOSE(MATCH(TOP!$C$10,{"【期間A】","【期間B】","【期間C】"},0),N($M1728),N($N1728),N($O1728)),0))</f>
        <v/>
      </c>
    </row>
    <row r="1729" customFormat="false" ht="15" hidden="false" customHeight="false" outlineLevel="0" collapsed="false">
      <c r="B1729" s="12" t="n">
        <v>1724</v>
      </c>
      <c r="C1729" s="36" t="str">
        <f aca="false">IF(②実績CSV_期間A!$M1725="","",②実績CSV_期間A!$M1725&amp;"")</f>
        <v/>
      </c>
      <c r="D1729" s="12" t="str">
        <f aca="false">IF($C1729="","",②実績CSV_期間A!$N1725)</f>
        <v/>
      </c>
      <c r="E1729" s="12" t="str">
        <f aca="false">IF($C1729="","",RIGHT($D1729,1))</f>
        <v/>
      </c>
      <c r="F1729" s="41" t="str">
        <f aca="false">IF($C1729="","",IFERROR(INDEX(サイズ換算マスタ!$C$6:$C$8,MATCH($E1729,サイズ換算マスタ!$B$6:$B$8,0)),1))</f>
        <v/>
      </c>
      <c r="G1729" s="38" t="str">
        <f aca="false">IF($C1729="","",SUMIFS(②実績CSV_期間A!$AA$2:$AA$5001,②実績CSV_期間A!$M$2:$M$5001,$C1729))</f>
        <v/>
      </c>
      <c r="H1729" s="38" t="str">
        <f aca="false">IF($C1729="","",SUMIFS(③実績CSV_期間B!$AA$2:$AA$5001,③実績CSV_期間B!$M$2:$M$5001,$C1729))</f>
        <v/>
      </c>
      <c r="I1729" s="38" t="str">
        <f aca="false">IF($C1729="","",SUMIFS(④実績CSV_期間C!$AA$2:$AA$5001,④実績CSV_期間C!$M$2:$M$5001,$C1729))</f>
        <v/>
      </c>
      <c r="J1729" s="38" t="str">
        <f aca="false">IF($C1729="","",N($F1729)*N($G1729))</f>
        <v/>
      </c>
      <c r="K1729" s="38" t="str">
        <f aca="false">IF($C1729="","",N($F1729)*N($H1729))</f>
        <v/>
      </c>
      <c r="L1729" s="38" t="str">
        <f aca="false">IF($C1729="","",N($F1729)*N($I1729))</f>
        <v/>
      </c>
      <c r="M1729" s="37" t="str">
        <f aca="false">IF(OR($C1729="",N(TOP!$C$12)=0),"",N($J1729)/TOP!$C$12)</f>
        <v/>
      </c>
      <c r="N1729" s="37" t="str">
        <f aca="false">IF(OR($C1729="",N(TOP!$C$13)=0),"",N($K1729)/TOP!$C$13)</f>
        <v/>
      </c>
      <c r="O1729" s="37" t="str">
        <f aca="false">IF(OR($C1729="",N(TOP!$C$14)=0),"",N($L1729)/TOP!$C$14)</f>
        <v/>
      </c>
      <c r="P1729" s="42" t="str">
        <f aca="false">IF($C1729="","",IFERROR(CHOOSE(MATCH(TOP!$C$10,{"【期間A】","【期間B】","【期間C】"},0),N($M1729),N($N1729),N($O1729)),0))</f>
        <v/>
      </c>
    </row>
    <row r="1730" customFormat="false" ht="15" hidden="false" customHeight="false" outlineLevel="0" collapsed="false">
      <c r="B1730" s="12" t="n">
        <v>1725</v>
      </c>
      <c r="C1730" s="36" t="str">
        <f aca="false">IF(②実績CSV_期間A!$M1726="","",②実績CSV_期間A!$M1726&amp;"")</f>
        <v/>
      </c>
      <c r="D1730" s="12" t="str">
        <f aca="false">IF($C1730="","",②実績CSV_期間A!$N1726)</f>
        <v/>
      </c>
      <c r="E1730" s="12" t="str">
        <f aca="false">IF($C1730="","",RIGHT($D1730,1))</f>
        <v/>
      </c>
      <c r="F1730" s="41" t="str">
        <f aca="false">IF($C1730="","",IFERROR(INDEX(サイズ換算マスタ!$C$6:$C$8,MATCH($E1730,サイズ換算マスタ!$B$6:$B$8,0)),1))</f>
        <v/>
      </c>
      <c r="G1730" s="38" t="str">
        <f aca="false">IF($C1730="","",SUMIFS(②実績CSV_期間A!$AA$2:$AA$5001,②実績CSV_期間A!$M$2:$M$5001,$C1730))</f>
        <v/>
      </c>
      <c r="H1730" s="38" t="str">
        <f aca="false">IF($C1730="","",SUMIFS(③実績CSV_期間B!$AA$2:$AA$5001,③実績CSV_期間B!$M$2:$M$5001,$C1730))</f>
        <v/>
      </c>
      <c r="I1730" s="38" t="str">
        <f aca="false">IF($C1730="","",SUMIFS(④実績CSV_期間C!$AA$2:$AA$5001,④実績CSV_期間C!$M$2:$M$5001,$C1730))</f>
        <v/>
      </c>
      <c r="J1730" s="38" t="str">
        <f aca="false">IF($C1730="","",N($F1730)*N($G1730))</f>
        <v/>
      </c>
      <c r="K1730" s="38" t="str">
        <f aca="false">IF($C1730="","",N($F1730)*N($H1730))</f>
        <v/>
      </c>
      <c r="L1730" s="38" t="str">
        <f aca="false">IF($C1730="","",N($F1730)*N($I1730))</f>
        <v/>
      </c>
      <c r="M1730" s="37" t="str">
        <f aca="false">IF(OR($C1730="",N(TOP!$C$12)=0),"",N($J1730)/TOP!$C$12)</f>
        <v/>
      </c>
      <c r="N1730" s="37" t="str">
        <f aca="false">IF(OR($C1730="",N(TOP!$C$13)=0),"",N($K1730)/TOP!$C$13)</f>
        <v/>
      </c>
      <c r="O1730" s="37" t="str">
        <f aca="false">IF(OR($C1730="",N(TOP!$C$14)=0),"",N($L1730)/TOP!$C$14)</f>
        <v/>
      </c>
      <c r="P1730" s="42" t="str">
        <f aca="false">IF($C1730="","",IFERROR(CHOOSE(MATCH(TOP!$C$10,{"【期間A】","【期間B】","【期間C】"},0),N($M1730),N($N1730),N($O1730)),0))</f>
        <v/>
      </c>
    </row>
    <row r="1731" customFormat="false" ht="15" hidden="false" customHeight="false" outlineLevel="0" collapsed="false">
      <c r="B1731" s="12" t="n">
        <v>1726</v>
      </c>
      <c r="C1731" s="36" t="str">
        <f aca="false">IF(②実績CSV_期間A!$M1727="","",②実績CSV_期間A!$M1727&amp;"")</f>
        <v/>
      </c>
      <c r="D1731" s="12" t="str">
        <f aca="false">IF($C1731="","",②実績CSV_期間A!$N1727)</f>
        <v/>
      </c>
      <c r="E1731" s="12" t="str">
        <f aca="false">IF($C1731="","",RIGHT($D1731,1))</f>
        <v/>
      </c>
      <c r="F1731" s="41" t="str">
        <f aca="false">IF($C1731="","",IFERROR(INDEX(サイズ換算マスタ!$C$6:$C$8,MATCH($E1731,サイズ換算マスタ!$B$6:$B$8,0)),1))</f>
        <v/>
      </c>
      <c r="G1731" s="38" t="str">
        <f aca="false">IF($C1731="","",SUMIFS(②実績CSV_期間A!$AA$2:$AA$5001,②実績CSV_期間A!$M$2:$M$5001,$C1731))</f>
        <v/>
      </c>
      <c r="H1731" s="38" t="str">
        <f aca="false">IF($C1731="","",SUMIFS(③実績CSV_期間B!$AA$2:$AA$5001,③実績CSV_期間B!$M$2:$M$5001,$C1731))</f>
        <v/>
      </c>
      <c r="I1731" s="38" t="str">
        <f aca="false">IF($C1731="","",SUMIFS(④実績CSV_期間C!$AA$2:$AA$5001,④実績CSV_期間C!$M$2:$M$5001,$C1731))</f>
        <v/>
      </c>
      <c r="J1731" s="38" t="str">
        <f aca="false">IF($C1731="","",N($F1731)*N($G1731))</f>
        <v/>
      </c>
      <c r="K1731" s="38" t="str">
        <f aca="false">IF($C1731="","",N($F1731)*N($H1731))</f>
        <v/>
      </c>
      <c r="L1731" s="38" t="str">
        <f aca="false">IF($C1731="","",N($F1731)*N($I1731))</f>
        <v/>
      </c>
      <c r="M1731" s="37" t="str">
        <f aca="false">IF(OR($C1731="",N(TOP!$C$12)=0),"",N($J1731)/TOP!$C$12)</f>
        <v/>
      </c>
      <c r="N1731" s="37" t="str">
        <f aca="false">IF(OR($C1731="",N(TOP!$C$13)=0),"",N($K1731)/TOP!$C$13)</f>
        <v/>
      </c>
      <c r="O1731" s="37" t="str">
        <f aca="false">IF(OR($C1731="",N(TOP!$C$14)=0),"",N($L1731)/TOP!$C$14)</f>
        <v/>
      </c>
      <c r="P1731" s="42" t="str">
        <f aca="false">IF($C1731="","",IFERROR(CHOOSE(MATCH(TOP!$C$10,{"【期間A】","【期間B】","【期間C】"},0),N($M1731),N($N1731),N($O1731)),0))</f>
        <v/>
      </c>
    </row>
    <row r="1732" customFormat="false" ht="15" hidden="false" customHeight="false" outlineLevel="0" collapsed="false">
      <c r="B1732" s="12" t="n">
        <v>1727</v>
      </c>
      <c r="C1732" s="36" t="str">
        <f aca="false">IF(②実績CSV_期間A!$M1728="","",②実績CSV_期間A!$M1728&amp;"")</f>
        <v/>
      </c>
      <c r="D1732" s="12" t="str">
        <f aca="false">IF($C1732="","",②実績CSV_期間A!$N1728)</f>
        <v/>
      </c>
      <c r="E1732" s="12" t="str">
        <f aca="false">IF($C1732="","",RIGHT($D1732,1))</f>
        <v/>
      </c>
      <c r="F1732" s="41" t="str">
        <f aca="false">IF($C1732="","",IFERROR(INDEX(サイズ換算マスタ!$C$6:$C$8,MATCH($E1732,サイズ換算マスタ!$B$6:$B$8,0)),1))</f>
        <v/>
      </c>
      <c r="G1732" s="38" t="str">
        <f aca="false">IF($C1732="","",SUMIFS(②実績CSV_期間A!$AA$2:$AA$5001,②実績CSV_期間A!$M$2:$M$5001,$C1732))</f>
        <v/>
      </c>
      <c r="H1732" s="38" t="str">
        <f aca="false">IF($C1732="","",SUMIFS(③実績CSV_期間B!$AA$2:$AA$5001,③実績CSV_期間B!$M$2:$M$5001,$C1732))</f>
        <v/>
      </c>
      <c r="I1732" s="38" t="str">
        <f aca="false">IF($C1732="","",SUMIFS(④実績CSV_期間C!$AA$2:$AA$5001,④実績CSV_期間C!$M$2:$M$5001,$C1732))</f>
        <v/>
      </c>
      <c r="J1732" s="38" t="str">
        <f aca="false">IF($C1732="","",N($F1732)*N($G1732))</f>
        <v/>
      </c>
      <c r="K1732" s="38" t="str">
        <f aca="false">IF($C1732="","",N($F1732)*N($H1732))</f>
        <v/>
      </c>
      <c r="L1732" s="38" t="str">
        <f aca="false">IF($C1732="","",N($F1732)*N($I1732))</f>
        <v/>
      </c>
      <c r="M1732" s="37" t="str">
        <f aca="false">IF(OR($C1732="",N(TOP!$C$12)=0),"",N($J1732)/TOP!$C$12)</f>
        <v/>
      </c>
      <c r="N1732" s="37" t="str">
        <f aca="false">IF(OR($C1732="",N(TOP!$C$13)=0),"",N($K1732)/TOP!$C$13)</f>
        <v/>
      </c>
      <c r="O1732" s="37" t="str">
        <f aca="false">IF(OR($C1732="",N(TOP!$C$14)=0),"",N($L1732)/TOP!$C$14)</f>
        <v/>
      </c>
      <c r="P1732" s="42" t="str">
        <f aca="false">IF($C1732="","",IFERROR(CHOOSE(MATCH(TOP!$C$10,{"【期間A】","【期間B】","【期間C】"},0),N($M1732),N($N1732),N($O1732)),0))</f>
        <v/>
      </c>
    </row>
    <row r="1733" customFormat="false" ht="15" hidden="false" customHeight="false" outlineLevel="0" collapsed="false">
      <c r="B1733" s="12" t="n">
        <v>1728</v>
      </c>
      <c r="C1733" s="36" t="str">
        <f aca="false">IF(②実績CSV_期間A!$M1729="","",②実績CSV_期間A!$M1729&amp;"")</f>
        <v/>
      </c>
      <c r="D1733" s="12" t="str">
        <f aca="false">IF($C1733="","",②実績CSV_期間A!$N1729)</f>
        <v/>
      </c>
      <c r="E1733" s="12" t="str">
        <f aca="false">IF($C1733="","",RIGHT($D1733,1))</f>
        <v/>
      </c>
      <c r="F1733" s="41" t="str">
        <f aca="false">IF($C1733="","",IFERROR(INDEX(サイズ換算マスタ!$C$6:$C$8,MATCH($E1733,サイズ換算マスタ!$B$6:$B$8,0)),1))</f>
        <v/>
      </c>
      <c r="G1733" s="38" t="str">
        <f aca="false">IF($C1733="","",SUMIFS(②実績CSV_期間A!$AA$2:$AA$5001,②実績CSV_期間A!$M$2:$M$5001,$C1733))</f>
        <v/>
      </c>
      <c r="H1733" s="38" t="str">
        <f aca="false">IF($C1733="","",SUMIFS(③実績CSV_期間B!$AA$2:$AA$5001,③実績CSV_期間B!$M$2:$M$5001,$C1733))</f>
        <v/>
      </c>
      <c r="I1733" s="38" t="str">
        <f aca="false">IF($C1733="","",SUMIFS(④実績CSV_期間C!$AA$2:$AA$5001,④実績CSV_期間C!$M$2:$M$5001,$C1733))</f>
        <v/>
      </c>
      <c r="J1733" s="38" t="str">
        <f aca="false">IF($C1733="","",N($F1733)*N($G1733))</f>
        <v/>
      </c>
      <c r="K1733" s="38" t="str">
        <f aca="false">IF($C1733="","",N($F1733)*N($H1733))</f>
        <v/>
      </c>
      <c r="L1733" s="38" t="str">
        <f aca="false">IF($C1733="","",N($F1733)*N($I1733))</f>
        <v/>
      </c>
      <c r="M1733" s="37" t="str">
        <f aca="false">IF(OR($C1733="",N(TOP!$C$12)=0),"",N($J1733)/TOP!$C$12)</f>
        <v/>
      </c>
      <c r="N1733" s="37" t="str">
        <f aca="false">IF(OR($C1733="",N(TOP!$C$13)=0),"",N($K1733)/TOP!$C$13)</f>
        <v/>
      </c>
      <c r="O1733" s="37" t="str">
        <f aca="false">IF(OR($C1733="",N(TOP!$C$14)=0),"",N($L1733)/TOP!$C$14)</f>
        <v/>
      </c>
      <c r="P1733" s="42" t="str">
        <f aca="false">IF($C1733="","",IFERROR(CHOOSE(MATCH(TOP!$C$10,{"【期間A】","【期間B】","【期間C】"},0),N($M1733),N($N1733),N($O1733)),0))</f>
        <v/>
      </c>
    </row>
    <row r="1734" customFormat="false" ht="15" hidden="false" customHeight="false" outlineLevel="0" collapsed="false">
      <c r="B1734" s="12" t="n">
        <v>1729</v>
      </c>
      <c r="C1734" s="36" t="str">
        <f aca="false">IF(②実績CSV_期間A!$M1730="","",②実績CSV_期間A!$M1730&amp;"")</f>
        <v/>
      </c>
      <c r="D1734" s="12" t="str">
        <f aca="false">IF($C1734="","",②実績CSV_期間A!$N1730)</f>
        <v/>
      </c>
      <c r="E1734" s="12" t="str">
        <f aca="false">IF($C1734="","",RIGHT($D1734,1))</f>
        <v/>
      </c>
      <c r="F1734" s="41" t="str">
        <f aca="false">IF($C1734="","",IFERROR(INDEX(サイズ換算マスタ!$C$6:$C$8,MATCH($E1734,サイズ換算マスタ!$B$6:$B$8,0)),1))</f>
        <v/>
      </c>
      <c r="G1734" s="38" t="str">
        <f aca="false">IF($C1734="","",SUMIFS(②実績CSV_期間A!$AA$2:$AA$5001,②実績CSV_期間A!$M$2:$M$5001,$C1734))</f>
        <v/>
      </c>
      <c r="H1734" s="38" t="str">
        <f aca="false">IF($C1734="","",SUMIFS(③実績CSV_期間B!$AA$2:$AA$5001,③実績CSV_期間B!$M$2:$M$5001,$C1734))</f>
        <v/>
      </c>
      <c r="I1734" s="38" t="str">
        <f aca="false">IF($C1734="","",SUMIFS(④実績CSV_期間C!$AA$2:$AA$5001,④実績CSV_期間C!$M$2:$M$5001,$C1734))</f>
        <v/>
      </c>
      <c r="J1734" s="38" t="str">
        <f aca="false">IF($C1734="","",N($F1734)*N($G1734))</f>
        <v/>
      </c>
      <c r="K1734" s="38" t="str">
        <f aca="false">IF($C1734="","",N($F1734)*N($H1734))</f>
        <v/>
      </c>
      <c r="L1734" s="38" t="str">
        <f aca="false">IF($C1734="","",N($F1734)*N($I1734))</f>
        <v/>
      </c>
      <c r="M1734" s="37" t="str">
        <f aca="false">IF(OR($C1734="",N(TOP!$C$12)=0),"",N($J1734)/TOP!$C$12)</f>
        <v/>
      </c>
      <c r="N1734" s="37" t="str">
        <f aca="false">IF(OR($C1734="",N(TOP!$C$13)=0),"",N($K1734)/TOP!$C$13)</f>
        <v/>
      </c>
      <c r="O1734" s="37" t="str">
        <f aca="false">IF(OR($C1734="",N(TOP!$C$14)=0),"",N($L1734)/TOP!$C$14)</f>
        <v/>
      </c>
      <c r="P1734" s="42" t="str">
        <f aca="false">IF($C1734="","",IFERROR(CHOOSE(MATCH(TOP!$C$10,{"【期間A】","【期間B】","【期間C】"},0),N($M1734),N($N1734),N($O1734)),0))</f>
        <v/>
      </c>
    </row>
    <row r="1735" customFormat="false" ht="15" hidden="false" customHeight="false" outlineLevel="0" collapsed="false">
      <c r="B1735" s="12" t="n">
        <v>1730</v>
      </c>
      <c r="C1735" s="36" t="str">
        <f aca="false">IF(②実績CSV_期間A!$M1731="","",②実績CSV_期間A!$M1731&amp;"")</f>
        <v/>
      </c>
      <c r="D1735" s="12" t="str">
        <f aca="false">IF($C1735="","",②実績CSV_期間A!$N1731)</f>
        <v/>
      </c>
      <c r="E1735" s="12" t="str">
        <f aca="false">IF($C1735="","",RIGHT($D1735,1))</f>
        <v/>
      </c>
      <c r="F1735" s="41" t="str">
        <f aca="false">IF($C1735="","",IFERROR(INDEX(サイズ換算マスタ!$C$6:$C$8,MATCH($E1735,サイズ換算マスタ!$B$6:$B$8,0)),1))</f>
        <v/>
      </c>
      <c r="G1735" s="38" t="str">
        <f aca="false">IF($C1735="","",SUMIFS(②実績CSV_期間A!$AA$2:$AA$5001,②実績CSV_期間A!$M$2:$M$5001,$C1735))</f>
        <v/>
      </c>
      <c r="H1735" s="38" t="str">
        <f aca="false">IF($C1735="","",SUMIFS(③実績CSV_期間B!$AA$2:$AA$5001,③実績CSV_期間B!$M$2:$M$5001,$C1735))</f>
        <v/>
      </c>
      <c r="I1735" s="38" t="str">
        <f aca="false">IF($C1735="","",SUMIFS(④実績CSV_期間C!$AA$2:$AA$5001,④実績CSV_期間C!$M$2:$M$5001,$C1735))</f>
        <v/>
      </c>
      <c r="J1735" s="38" t="str">
        <f aca="false">IF($C1735="","",N($F1735)*N($G1735))</f>
        <v/>
      </c>
      <c r="K1735" s="38" t="str">
        <f aca="false">IF($C1735="","",N($F1735)*N($H1735))</f>
        <v/>
      </c>
      <c r="L1735" s="38" t="str">
        <f aca="false">IF($C1735="","",N($F1735)*N($I1735))</f>
        <v/>
      </c>
      <c r="M1735" s="37" t="str">
        <f aca="false">IF(OR($C1735="",N(TOP!$C$12)=0),"",N($J1735)/TOP!$C$12)</f>
        <v/>
      </c>
      <c r="N1735" s="37" t="str">
        <f aca="false">IF(OR($C1735="",N(TOP!$C$13)=0),"",N($K1735)/TOP!$C$13)</f>
        <v/>
      </c>
      <c r="O1735" s="37" t="str">
        <f aca="false">IF(OR($C1735="",N(TOP!$C$14)=0),"",N($L1735)/TOP!$C$14)</f>
        <v/>
      </c>
      <c r="P1735" s="42" t="str">
        <f aca="false">IF($C1735="","",IFERROR(CHOOSE(MATCH(TOP!$C$10,{"【期間A】","【期間B】","【期間C】"},0),N($M1735),N($N1735),N($O1735)),0))</f>
        <v/>
      </c>
    </row>
    <row r="1736" customFormat="false" ht="15" hidden="false" customHeight="false" outlineLevel="0" collapsed="false">
      <c r="B1736" s="12" t="n">
        <v>1731</v>
      </c>
      <c r="C1736" s="36" t="str">
        <f aca="false">IF(②実績CSV_期間A!$M1732="","",②実績CSV_期間A!$M1732&amp;"")</f>
        <v/>
      </c>
      <c r="D1736" s="12" t="str">
        <f aca="false">IF($C1736="","",②実績CSV_期間A!$N1732)</f>
        <v/>
      </c>
      <c r="E1736" s="12" t="str">
        <f aca="false">IF($C1736="","",RIGHT($D1736,1))</f>
        <v/>
      </c>
      <c r="F1736" s="41" t="str">
        <f aca="false">IF($C1736="","",IFERROR(INDEX(サイズ換算マスタ!$C$6:$C$8,MATCH($E1736,サイズ換算マスタ!$B$6:$B$8,0)),1))</f>
        <v/>
      </c>
      <c r="G1736" s="38" t="str">
        <f aca="false">IF($C1736="","",SUMIFS(②実績CSV_期間A!$AA$2:$AA$5001,②実績CSV_期間A!$M$2:$M$5001,$C1736))</f>
        <v/>
      </c>
      <c r="H1736" s="38" t="str">
        <f aca="false">IF($C1736="","",SUMIFS(③実績CSV_期間B!$AA$2:$AA$5001,③実績CSV_期間B!$M$2:$M$5001,$C1736))</f>
        <v/>
      </c>
      <c r="I1736" s="38" t="str">
        <f aca="false">IF($C1736="","",SUMIFS(④実績CSV_期間C!$AA$2:$AA$5001,④実績CSV_期間C!$M$2:$M$5001,$C1736))</f>
        <v/>
      </c>
      <c r="J1736" s="38" t="str">
        <f aca="false">IF($C1736="","",N($F1736)*N($G1736))</f>
        <v/>
      </c>
      <c r="K1736" s="38" t="str">
        <f aca="false">IF($C1736="","",N($F1736)*N($H1736))</f>
        <v/>
      </c>
      <c r="L1736" s="38" t="str">
        <f aca="false">IF($C1736="","",N($F1736)*N($I1736))</f>
        <v/>
      </c>
      <c r="M1736" s="37" t="str">
        <f aca="false">IF(OR($C1736="",N(TOP!$C$12)=0),"",N($J1736)/TOP!$C$12)</f>
        <v/>
      </c>
      <c r="N1736" s="37" t="str">
        <f aca="false">IF(OR($C1736="",N(TOP!$C$13)=0),"",N($K1736)/TOP!$C$13)</f>
        <v/>
      </c>
      <c r="O1736" s="37" t="str">
        <f aca="false">IF(OR($C1736="",N(TOP!$C$14)=0),"",N($L1736)/TOP!$C$14)</f>
        <v/>
      </c>
      <c r="P1736" s="42" t="str">
        <f aca="false">IF($C1736="","",IFERROR(CHOOSE(MATCH(TOP!$C$10,{"【期間A】","【期間B】","【期間C】"},0),N($M1736),N($N1736),N($O1736)),0))</f>
        <v/>
      </c>
    </row>
    <row r="1737" customFormat="false" ht="15" hidden="false" customHeight="false" outlineLevel="0" collapsed="false">
      <c r="B1737" s="12" t="n">
        <v>1732</v>
      </c>
      <c r="C1737" s="36" t="str">
        <f aca="false">IF(②実績CSV_期間A!$M1733="","",②実績CSV_期間A!$M1733&amp;"")</f>
        <v/>
      </c>
      <c r="D1737" s="12" t="str">
        <f aca="false">IF($C1737="","",②実績CSV_期間A!$N1733)</f>
        <v/>
      </c>
      <c r="E1737" s="12" t="str">
        <f aca="false">IF($C1737="","",RIGHT($D1737,1))</f>
        <v/>
      </c>
      <c r="F1737" s="41" t="str">
        <f aca="false">IF($C1737="","",IFERROR(INDEX(サイズ換算マスタ!$C$6:$C$8,MATCH($E1737,サイズ換算マスタ!$B$6:$B$8,0)),1))</f>
        <v/>
      </c>
      <c r="G1737" s="38" t="str">
        <f aca="false">IF($C1737="","",SUMIFS(②実績CSV_期間A!$AA$2:$AA$5001,②実績CSV_期間A!$M$2:$M$5001,$C1737))</f>
        <v/>
      </c>
      <c r="H1737" s="38" t="str">
        <f aca="false">IF($C1737="","",SUMIFS(③実績CSV_期間B!$AA$2:$AA$5001,③実績CSV_期間B!$M$2:$M$5001,$C1737))</f>
        <v/>
      </c>
      <c r="I1737" s="38" t="str">
        <f aca="false">IF($C1737="","",SUMIFS(④実績CSV_期間C!$AA$2:$AA$5001,④実績CSV_期間C!$M$2:$M$5001,$C1737))</f>
        <v/>
      </c>
      <c r="J1737" s="38" t="str">
        <f aca="false">IF($C1737="","",N($F1737)*N($G1737))</f>
        <v/>
      </c>
      <c r="K1737" s="38" t="str">
        <f aca="false">IF($C1737="","",N($F1737)*N($H1737))</f>
        <v/>
      </c>
      <c r="L1737" s="38" t="str">
        <f aca="false">IF($C1737="","",N($F1737)*N($I1737))</f>
        <v/>
      </c>
      <c r="M1737" s="37" t="str">
        <f aca="false">IF(OR($C1737="",N(TOP!$C$12)=0),"",N($J1737)/TOP!$C$12)</f>
        <v/>
      </c>
      <c r="N1737" s="37" t="str">
        <f aca="false">IF(OR($C1737="",N(TOP!$C$13)=0),"",N($K1737)/TOP!$C$13)</f>
        <v/>
      </c>
      <c r="O1737" s="37" t="str">
        <f aca="false">IF(OR($C1737="",N(TOP!$C$14)=0),"",N($L1737)/TOP!$C$14)</f>
        <v/>
      </c>
      <c r="P1737" s="42" t="str">
        <f aca="false">IF($C1737="","",IFERROR(CHOOSE(MATCH(TOP!$C$10,{"【期間A】","【期間B】","【期間C】"},0),N($M1737),N($N1737),N($O1737)),0))</f>
        <v/>
      </c>
    </row>
    <row r="1738" customFormat="false" ht="15" hidden="false" customHeight="false" outlineLevel="0" collapsed="false">
      <c r="B1738" s="12" t="n">
        <v>1733</v>
      </c>
      <c r="C1738" s="36" t="str">
        <f aca="false">IF(②実績CSV_期間A!$M1734="","",②実績CSV_期間A!$M1734&amp;"")</f>
        <v/>
      </c>
      <c r="D1738" s="12" t="str">
        <f aca="false">IF($C1738="","",②実績CSV_期間A!$N1734)</f>
        <v/>
      </c>
      <c r="E1738" s="12" t="str">
        <f aca="false">IF($C1738="","",RIGHT($D1738,1))</f>
        <v/>
      </c>
      <c r="F1738" s="41" t="str">
        <f aca="false">IF($C1738="","",IFERROR(INDEX(サイズ換算マスタ!$C$6:$C$8,MATCH($E1738,サイズ換算マスタ!$B$6:$B$8,0)),1))</f>
        <v/>
      </c>
      <c r="G1738" s="38" t="str">
        <f aca="false">IF($C1738="","",SUMIFS(②実績CSV_期間A!$AA$2:$AA$5001,②実績CSV_期間A!$M$2:$M$5001,$C1738))</f>
        <v/>
      </c>
      <c r="H1738" s="38" t="str">
        <f aca="false">IF($C1738="","",SUMIFS(③実績CSV_期間B!$AA$2:$AA$5001,③実績CSV_期間B!$M$2:$M$5001,$C1738))</f>
        <v/>
      </c>
      <c r="I1738" s="38" t="str">
        <f aca="false">IF($C1738="","",SUMIFS(④実績CSV_期間C!$AA$2:$AA$5001,④実績CSV_期間C!$M$2:$M$5001,$C1738))</f>
        <v/>
      </c>
      <c r="J1738" s="38" t="str">
        <f aca="false">IF($C1738="","",N($F1738)*N($G1738))</f>
        <v/>
      </c>
      <c r="K1738" s="38" t="str">
        <f aca="false">IF($C1738="","",N($F1738)*N($H1738))</f>
        <v/>
      </c>
      <c r="L1738" s="38" t="str">
        <f aca="false">IF($C1738="","",N($F1738)*N($I1738))</f>
        <v/>
      </c>
      <c r="M1738" s="37" t="str">
        <f aca="false">IF(OR($C1738="",N(TOP!$C$12)=0),"",N($J1738)/TOP!$C$12)</f>
        <v/>
      </c>
      <c r="N1738" s="37" t="str">
        <f aca="false">IF(OR($C1738="",N(TOP!$C$13)=0),"",N($K1738)/TOP!$C$13)</f>
        <v/>
      </c>
      <c r="O1738" s="37" t="str">
        <f aca="false">IF(OR($C1738="",N(TOP!$C$14)=0),"",N($L1738)/TOP!$C$14)</f>
        <v/>
      </c>
      <c r="P1738" s="42" t="str">
        <f aca="false">IF($C1738="","",IFERROR(CHOOSE(MATCH(TOP!$C$10,{"【期間A】","【期間B】","【期間C】"},0),N($M1738),N($N1738),N($O1738)),0))</f>
        <v/>
      </c>
    </row>
    <row r="1739" customFormat="false" ht="15" hidden="false" customHeight="false" outlineLevel="0" collapsed="false">
      <c r="B1739" s="12" t="n">
        <v>1734</v>
      </c>
      <c r="C1739" s="36" t="str">
        <f aca="false">IF(②実績CSV_期間A!$M1735="","",②実績CSV_期間A!$M1735&amp;"")</f>
        <v/>
      </c>
      <c r="D1739" s="12" t="str">
        <f aca="false">IF($C1739="","",②実績CSV_期間A!$N1735)</f>
        <v/>
      </c>
      <c r="E1739" s="12" t="str">
        <f aca="false">IF($C1739="","",RIGHT($D1739,1))</f>
        <v/>
      </c>
      <c r="F1739" s="41" t="str">
        <f aca="false">IF($C1739="","",IFERROR(INDEX(サイズ換算マスタ!$C$6:$C$8,MATCH($E1739,サイズ換算マスタ!$B$6:$B$8,0)),1))</f>
        <v/>
      </c>
      <c r="G1739" s="38" t="str">
        <f aca="false">IF($C1739="","",SUMIFS(②実績CSV_期間A!$AA$2:$AA$5001,②実績CSV_期間A!$M$2:$M$5001,$C1739))</f>
        <v/>
      </c>
      <c r="H1739" s="38" t="str">
        <f aca="false">IF($C1739="","",SUMIFS(③実績CSV_期間B!$AA$2:$AA$5001,③実績CSV_期間B!$M$2:$M$5001,$C1739))</f>
        <v/>
      </c>
      <c r="I1739" s="38" t="str">
        <f aca="false">IF($C1739="","",SUMIFS(④実績CSV_期間C!$AA$2:$AA$5001,④実績CSV_期間C!$M$2:$M$5001,$C1739))</f>
        <v/>
      </c>
      <c r="J1739" s="38" t="str">
        <f aca="false">IF($C1739="","",N($F1739)*N($G1739))</f>
        <v/>
      </c>
      <c r="K1739" s="38" t="str">
        <f aca="false">IF($C1739="","",N($F1739)*N($H1739))</f>
        <v/>
      </c>
      <c r="L1739" s="38" t="str">
        <f aca="false">IF($C1739="","",N($F1739)*N($I1739))</f>
        <v/>
      </c>
      <c r="M1739" s="37" t="str">
        <f aca="false">IF(OR($C1739="",N(TOP!$C$12)=0),"",N($J1739)/TOP!$C$12)</f>
        <v/>
      </c>
      <c r="N1739" s="37" t="str">
        <f aca="false">IF(OR($C1739="",N(TOP!$C$13)=0),"",N($K1739)/TOP!$C$13)</f>
        <v/>
      </c>
      <c r="O1739" s="37" t="str">
        <f aca="false">IF(OR($C1739="",N(TOP!$C$14)=0),"",N($L1739)/TOP!$C$14)</f>
        <v/>
      </c>
      <c r="P1739" s="42" t="str">
        <f aca="false">IF($C1739="","",IFERROR(CHOOSE(MATCH(TOP!$C$10,{"【期間A】","【期間B】","【期間C】"},0),N($M1739),N($N1739),N($O1739)),0))</f>
        <v/>
      </c>
    </row>
    <row r="1740" customFormat="false" ht="15" hidden="false" customHeight="false" outlineLevel="0" collapsed="false">
      <c r="B1740" s="12" t="n">
        <v>1735</v>
      </c>
      <c r="C1740" s="36" t="str">
        <f aca="false">IF(②実績CSV_期間A!$M1736="","",②実績CSV_期間A!$M1736&amp;"")</f>
        <v/>
      </c>
      <c r="D1740" s="12" t="str">
        <f aca="false">IF($C1740="","",②実績CSV_期間A!$N1736)</f>
        <v/>
      </c>
      <c r="E1740" s="12" t="str">
        <f aca="false">IF($C1740="","",RIGHT($D1740,1))</f>
        <v/>
      </c>
      <c r="F1740" s="41" t="str">
        <f aca="false">IF($C1740="","",IFERROR(INDEX(サイズ換算マスタ!$C$6:$C$8,MATCH($E1740,サイズ換算マスタ!$B$6:$B$8,0)),1))</f>
        <v/>
      </c>
      <c r="G1740" s="38" t="str">
        <f aca="false">IF($C1740="","",SUMIFS(②実績CSV_期間A!$AA$2:$AA$5001,②実績CSV_期間A!$M$2:$M$5001,$C1740))</f>
        <v/>
      </c>
      <c r="H1740" s="38" t="str">
        <f aca="false">IF($C1740="","",SUMIFS(③実績CSV_期間B!$AA$2:$AA$5001,③実績CSV_期間B!$M$2:$M$5001,$C1740))</f>
        <v/>
      </c>
      <c r="I1740" s="38" t="str">
        <f aca="false">IF($C1740="","",SUMIFS(④実績CSV_期間C!$AA$2:$AA$5001,④実績CSV_期間C!$M$2:$M$5001,$C1740))</f>
        <v/>
      </c>
      <c r="J1740" s="38" t="str">
        <f aca="false">IF($C1740="","",N($F1740)*N($G1740))</f>
        <v/>
      </c>
      <c r="K1740" s="38" t="str">
        <f aca="false">IF($C1740="","",N($F1740)*N($H1740))</f>
        <v/>
      </c>
      <c r="L1740" s="38" t="str">
        <f aca="false">IF($C1740="","",N($F1740)*N($I1740))</f>
        <v/>
      </c>
      <c r="M1740" s="37" t="str">
        <f aca="false">IF(OR($C1740="",N(TOP!$C$12)=0),"",N($J1740)/TOP!$C$12)</f>
        <v/>
      </c>
      <c r="N1740" s="37" t="str">
        <f aca="false">IF(OR($C1740="",N(TOP!$C$13)=0),"",N($K1740)/TOP!$C$13)</f>
        <v/>
      </c>
      <c r="O1740" s="37" t="str">
        <f aca="false">IF(OR($C1740="",N(TOP!$C$14)=0),"",N($L1740)/TOP!$C$14)</f>
        <v/>
      </c>
      <c r="P1740" s="42" t="str">
        <f aca="false">IF($C1740="","",IFERROR(CHOOSE(MATCH(TOP!$C$10,{"【期間A】","【期間B】","【期間C】"},0),N($M1740),N($N1740),N($O1740)),0))</f>
        <v/>
      </c>
    </row>
    <row r="1741" customFormat="false" ht="15" hidden="false" customHeight="false" outlineLevel="0" collapsed="false">
      <c r="B1741" s="12" t="n">
        <v>1736</v>
      </c>
      <c r="C1741" s="36" t="str">
        <f aca="false">IF(②実績CSV_期間A!$M1737="","",②実績CSV_期間A!$M1737&amp;"")</f>
        <v/>
      </c>
      <c r="D1741" s="12" t="str">
        <f aca="false">IF($C1741="","",②実績CSV_期間A!$N1737)</f>
        <v/>
      </c>
      <c r="E1741" s="12" t="str">
        <f aca="false">IF($C1741="","",RIGHT($D1741,1))</f>
        <v/>
      </c>
      <c r="F1741" s="41" t="str">
        <f aca="false">IF($C1741="","",IFERROR(INDEX(サイズ換算マスタ!$C$6:$C$8,MATCH($E1741,サイズ換算マスタ!$B$6:$B$8,0)),1))</f>
        <v/>
      </c>
      <c r="G1741" s="38" t="str">
        <f aca="false">IF($C1741="","",SUMIFS(②実績CSV_期間A!$AA$2:$AA$5001,②実績CSV_期間A!$M$2:$M$5001,$C1741))</f>
        <v/>
      </c>
      <c r="H1741" s="38" t="str">
        <f aca="false">IF($C1741="","",SUMIFS(③実績CSV_期間B!$AA$2:$AA$5001,③実績CSV_期間B!$M$2:$M$5001,$C1741))</f>
        <v/>
      </c>
      <c r="I1741" s="38" t="str">
        <f aca="false">IF($C1741="","",SUMIFS(④実績CSV_期間C!$AA$2:$AA$5001,④実績CSV_期間C!$M$2:$M$5001,$C1741))</f>
        <v/>
      </c>
      <c r="J1741" s="38" t="str">
        <f aca="false">IF($C1741="","",N($F1741)*N($G1741))</f>
        <v/>
      </c>
      <c r="K1741" s="38" t="str">
        <f aca="false">IF($C1741="","",N($F1741)*N($H1741))</f>
        <v/>
      </c>
      <c r="L1741" s="38" t="str">
        <f aca="false">IF($C1741="","",N($F1741)*N($I1741))</f>
        <v/>
      </c>
      <c r="M1741" s="37" t="str">
        <f aca="false">IF(OR($C1741="",N(TOP!$C$12)=0),"",N($J1741)/TOP!$C$12)</f>
        <v/>
      </c>
      <c r="N1741" s="37" t="str">
        <f aca="false">IF(OR($C1741="",N(TOP!$C$13)=0),"",N($K1741)/TOP!$C$13)</f>
        <v/>
      </c>
      <c r="O1741" s="37" t="str">
        <f aca="false">IF(OR($C1741="",N(TOP!$C$14)=0),"",N($L1741)/TOP!$C$14)</f>
        <v/>
      </c>
      <c r="P1741" s="42" t="str">
        <f aca="false">IF($C1741="","",IFERROR(CHOOSE(MATCH(TOP!$C$10,{"【期間A】","【期間B】","【期間C】"},0),N($M1741),N($N1741),N($O1741)),0))</f>
        <v/>
      </c>
    </row>
    <row r="1742" customFormat="false" ht="15" hidden="false" customHeight="false" outlineLevel="0" collapsed="false">
      <c r="B1742" s="12" t="n">
        <v>1737</v>
      </c>
      <c r="C1742" s="36" t="str">
        <f aca="false">IF(②実績CSV_期間A!$M1738="","",②実績CSV_期間A!$M1738&amp;"")</f>
        <v/>
      </c>
      <c r="D1742" s="12" t="str">
        <f aca="false">IF($C1742="","",②実績CSV_期間A!$N1738)</f>
        <v/>
      </c>
      <c r="E1742" s="12" t="str">
        <f aca="false">IF($C1742="","",RIGHT($D1742,1))</f>
        <v/>
      </c>
      <c r="F1742" s="41" t="str">
        <f aca="false">IF($C1742="","",IFERROR(INDEX(サイズ換算マスタ!$C$6:$C$8,MATCH($E1742,サイズ換算マスタ!$B$6:$B$8,0)),1))</f>
        <v/>
      </c>
      <c r="G1742" s="38" t="str">
        <f aca="false">IF($C1742="","",SUMIFS(②実績CSV_期間A!$AA$2:$AA$5001,②実績CSV_期間A!$M$2:$M$5001,$C1742))</f>
        <v/>
      </c>
      <c r="H1742" s="38" t="str">
        <f aca="false">IF($C1742="","",SUMIFS(③実績CSV_期間B!$AA$2:$AA$5001,③実績CSV_期間B!$M$2:$M$5001,$C1742))</f>
        <v/>
      </c>
      <c r="I1742" s="38" t="str">
        <f aca="false">IF($C1742="","",SUMIFS(④実績CSV_期間C!$AA$2:$AA$5001,④実績CSV_期間C!$M$2:$M$5001,$C1742))</f>
        <v/>
      </c>
      <c r="J1742" s="38" t="str">
        <f aca="false">IF($C1742="","",N($F1742)*N($G1742))</f>
        <v/>
      </c>
      <c r="K1742" s="38" t="str">
        <f aca="false">IF($C1742="","",N($F1742)*N($H1742))</f>
        <v/>
      </c>
      <c r="L1742" s="38" t="str">
        <f aca="false">IF($C1742="","",N($F1742)*N($I1742))</f>
        <v/>
      </c>
      <c r="M1742" s="37" t="str">
        <f aca="false">IF(OR($C1742="",N(TOP!$C$12)=0),"",N($J1742)/TOP!$C$12)</f>
        <v/>
      </c>
      <c r="N1742" s="37" t="str">
        <f aca="false">IF(OR($C1742="",N(TOP!$C$13)=0),"",N($K1742)/TOP!$C$13)</f>
        <v/>
      </c>
      <c r="O1742" s="37" t="str">
        <f aca="false">IF(OR($C1742="",N(TOP!$C$14)=0),"",N($L1742)/TOP!$C$14)</f>
        <v/>
      </c>
      <c r="P1742" s="42" t="str">
        <f aca="false">IF($C1742="","",IFERROR(CHOOSE(MATCH(TOP!$C$10,{"【期間A】","【期間B】","【期間C】"},0),N($M1742),N($N1742),N($O1742)),0))</f>
        <v/>
      </c>
    </row>
    <row r="1743" customFormat="false" ht="15" hidden="false" customHeight="false" outlineLevel="0" collapsed="false">
      <c r="B1743" s="12" t="n">
        <v>1738</v>
      </c>
      <c r="C1743" s="36" t="str">
        <f aca="false">IF(②実績CSV_期間A!$M1739="","",②実績CSV_期間A!$M1739&amp;"")</f>
        <v/>
      </c>
      <c r="D1743" s="12" t="str">
        <f aca="false">IF($C1743="","",②実績CSV_期間A!$N1739)</f>
        <v/>
      </c>
      <c r="E1743" s="12" t="str">
        <f aca="false">IF($C1743="","",RIGHT($D1743,1))</f>
        <v/>
      </c>
      <c r="F1743" s="41" t="str">
        <f aca="false">IF($C1743="","",IFERROR(INDEX(サイズ換算マスタ!$C$6:$C$8,MATCH($E1743,サイズ換算マスタ!$B$6:$B$8,0)),1))</f>
        <v/>
      </c>
      <c r="G1743" s="38" t="str">
        <f aca="false">IF($C1743="","",SUMIFS(②実績CSV_期間A!$AA$2:$AA$5001,②実績CSV_期間A!$M$2:$M$5001,$C1743))</f>
        <v/>
      </c>
      <c r="H1743" s="38" t="str">
        <f aca="false">IF($C1743="","",SUMIFS(③実績CSV_期間B!$AA$2:$AA$5001,③実績CSV_期間B!$M$2:$M$5001,$C1743))</f>
        <v/>
      </c>
      <c r="I1743" s="38" t="str">
        <f aca="false">IF($C1743="","",SUMIFS(④実績CSV_期間C!$AA$2:$AA$5001,④実績CSV_期間C!$M$2:$M$5001,$C1743))</f>
        <v/>
      </c>
      <c r="J1743" s="38" t="str">
        <f aca="false">IF($C1743="","",N($F1743)*N($G1743))</f>
        <v/>
      </c>
      <c r="K1743" s="38" t="str">
        <f aca="false">IF($C1743="","",N($F1743)*N($H1743))</f>
        <v/>
      </c>
      <c r="L1743" s="38" t="str">
        <f aca="false">IF($C1743="","",N($F1743)*N($I1743))</f>
        <v/>
      </c>
      <c r="M1743" s="37" t="str">
        <f aca="false">IF(OR($C1743="",N(TOP!$C$12)=0),"",N($J1743)/TOP!$C$12)</f>
        <v/>
      </c>
      <c r="N1743" s="37" t="str">
        <f aca="false">IF(OR($C1743="",N(TOP!$C$13)=0),"",N($K1743)/TOP!$C$13)</f>
        <v/>
      </c>
      <c r="O1743" s="37" t="str">
        <f aca="false">IF(OR($C1743="",N(TOP!$C$14)=0),"",N($L1743)/TOP!$C$14)</f>
        <v/>
      </c>
      <c r="P1743" s="42" t="str">
        <f aca="false">IF($C1743="","",IFERROR(CHOOSE(MATCH(TOP!$C$10,{"【期間A】","【期間B】","【期間C】"},0),N($M1743),N($N1743),N($O1743)),0))</f>
        <v/>
      </c>
    </row>
    <row r="1744" customFormat="false" ht="15" hidden="false" customHeight="false" outlineLevel="0" collapsed="false">
      <c r="B1744" s="12" t="n">
        <v>1739</v>
      </c>
      <c r="C1744" s="36" t="str">
        <f aca="false">IF(②実績CSV_期間A!$M1740="","",②実績CSV_期間A!$M1740&amp;"")</f>
        <v/>
      </c>
      <c r="D1744" s="12" t="str">
        <f aca="false">IF($C1744="","",②実績CSV_期間A!$N1740)</f>
        <v/>
      </c>
      <c r="E1744" s="12" t="str">
        <f aca="false">IF($C1744="","",RIGHT($D1744,1))</f>
        <v/>
      </c>
      <c r="F1744" s="41" t="str">
        <f aca="false">IF($C1744="","",IFERROR(INDEX(サイズ換算マスタ!$C$6:$C$8,MATCH($E1744,サイズ換算マスタ!$B$6:$B$8,0)),1))</f>
        <v/>
      </c>
      <c r="G1744" s="38" t="str">
        <f aca="false">IF($C1744="","",SUMIFS(②実績CSV_期間A!$AA$2:$AA$5001,②実績CSV_期間A!$M$2:$M$5001,$C1744))</f>
        <v/>
      </c>
      <c r="H1744" s="38" t="str">
        <f aca="false">IF($C1744="","",SUMIFS(③実績CSV_期間B!$AA$2:$AA$5001,③実績CSV_期間B!$M$2:$M$5001,$C1744))</f>
        <v/>
      </c>
      <c r="I1744" s="38" t="str">
        <f aca="false">IF($C1744="","",SUMIFS(④実績CSV_期間C!$AA$2:$AA$5001,④実績CSV_期間C!$M$2:$M$5001,$C1744))</f>
        <v/>
      </c>
      <c r="J1744" s="38" t="str">
        <f aca="false">IF($C1744="","",N($F1744)*N($G1744))</f>
        <v/>
      </c>
      <c r="K1744" s="38" t="str">
        <f aca="false">IF($C1744="","",N($F1744)*N($H1744))</f>
        <v/>
      </c>
      <c r="L1744" s="38" t="str">
        <f aca="false">IF($C1744="","",N($F1744)*N($I1744))</f>
        <v/>
      </c>
      <c r="M1744" s="37" t="str">
        <f aca="false">IF(OR($C1744="",N(TOP!$C$12)=0),"",N($J1744)/TOP!$C$12)</f>
        <v/>
      </c>
      <c r="N1744" s="37" t="str">
        <f aca="false">IF(OR($C1744="",N(TOP!$C$13)=0),"",N($K1744)/TOP!$C$13)</f>
        <v/>
      </c>
      <c r="O1744" s="37" t="str">
        <f aca="false">IF(OR($C1744="",N(TOP!$C$14)=0),"",N($L1744)/TOP!$C$14)</f>
        <v/>
      </c>
      <c r="P1744" s="42" t="str">
        <f aca="false">IF($C1744="","",IFERROR(CHOOSE(MATCH(TOP!$C$10,{"【期間A】","【期間B】","【期間C】"},0),N($M1744),N($N1744),N($O1744)),0))</f>
        <v/>
      </c>
    </row>
    <row r="1745" customFormat="false" ht="15" hidden="false" customHeight="false" outlineLevel="0" collapsed="false">
      <c r="B1745" s="12" t="n">
        <v>1740</v>
      </c>
      <c r="C1745" s="36" t="str">
        <f aca="false">IF(②実績CSV_期間A!$M1741="","",②実績CSV_期間A!$M1741&amp;"")</f>
        <v/>
      </c>
      <c r="D1745" s="12" t="str">
        <f aca="false">IF($C1745="","",②実績CSV_期間A!$N1741)</f>
        <v/>
      </c>
      <c r="E1745" s="12" t="str">
        <f aca="false">IF($C1745="","",RIGHT($D1745,1))</f>
        <v/>
      </c>
      <c r="F1745" s="41" t="str">
        <f aca="false">IF($C1745="","",IFERROR(INDEX(サイズ換算マスタ!$C$6:$C$8,MATCH($E1745,サイズ換算マスタ!$B$6:$B$8,0)),1))</f>
        <v/>
      </c>
      <c r="G1745" s="38" t="str">
        <f aca="false">IF($C1745="","",SUMIFS(②実績CSV_期間A!$AA$2:$AA$5001,②実績CSV_期間A!$M$2:$M$5001,$C1745))</f>
        <v/>
      </c>
      <c r="H1745" s="38" t="str">
        <f aca="false">IF($C1745="","",SUMIFS(③実績CSV_期間B!$AA$2:$AA$5001,③実績CSV_期間B!$M$2:$M$5001,$C1745))</f>
        <v/>
      </c>
      <c r="I1745" s="38" t="str">
        <f aca="false">IF($C1745="","",SUMIFS(④実績CSV_期間C!$AA$2:$AA$5001,④実績CSV_期間C!$M$2:$M$5001,$C1745))</f>
        <v/>
      </c>
      <c r="J1745" s="38" t="str">
        <f aca="false">IF($C1745="","",N($F1745)*N($G1745))</f>
        <v/>
      </c>
      <c r="K1745" s="38" t="str">
        <f aca="false">IF($C1745="","",N($F1745)*N($H1745))</f>
        <v/>
      </c>
      <c r="L1745" s="38" t="str">
        <f aca="false">IF($C1745="","",N($F1745)*N($I1745))</f>
        <v/>
      </c>
      <c r="M1745" s="37" t="str">
        <f aca="false">IF(OR($C1745="",N(TOP!$C$12)=0),"",N($J1745)/TOP!$C$12)</f>
        <v/>
      </c>
      <c r="N1745" s="37" t="str">
        <f aca="false">IF(OR($C1745="",N(TOP!$C$13)=0),"",N($K1745)/TOP!$C$13)</f>
        <v/>
      </c>
      <c r="O1745" s="37" t="str">
        <f aca="false">IF(OR($C1745="",N(TOP!$C$14)=0),"",N($L1745)/TOP!$C$14)</f>
        <v/>
      </c>
      <c r="P1745" s="42" t="str">
        <f aca="false">IF($C1745="","",IFERROR(CHOOSE(MATCH(TOP!$C$10,{"【期間A】","【期間B】","【期間C】"},0),N($M1745),N($N1745),N($O1745)),0))</f>
        <v/>
      </c>
    </row>
    <row r="1746" customFormat="false" ht="15" hidden="false" customHeight="false" outlineLevel="0" collapsed="false">
      <c r="B1746" s="12" t="n">
        <v>1741</v>
      </c>
      <c r="C1746" s="36" t="str">
        <f aca="false">IF(②実績CSV_期間A!$M1742="","",②実績CSV_期間A!$M1742&amp;"")</f>
        <v/>
      </c>
      <c r="D1746" s="12" t="str">
        <f aca="false">IF($C1746="","",②実績CSV_期間A!$N1742)</f>
        <v/>
      </c>
      <c r="E1746" s="12" t="str">
        <f aca="false">IF($C1746="","",RIGHT($D1746,1))</f>
        <v/>
      </c>
      <c r="F1746" s="41" t="str">
        <f aca="false">IF($C1746="","",IFERROR(INDEX(サイズ換算マスタ!$C$6:$C$8,MATCH($E1746,サイズ換算マスタ!$B$6:$B$8,0)),1))</f>
        <v/>
      </c>
      <c r="G1746" s="38" t="str">
        <f aca="false">IF($C1746="","",SUMIFS(②実績CSV_期間A!$AA$2:$AA$5001,②実績CSV_期間A!$M$2:$M$5001,$C1746))</f>
        <v/>
      </c>
      <c r="H1746" s="38" t="str">
        <f aca="false">IF($C1746="","",SUMIFS(③実績CSV_期間B!$AA$2:$AA$5001,③実績CSV_期間B!$M$2:$M$5001,$C1746))</f>
        <v/>
      </c>
      <c r="I1746" s="38" t="str">
        <f aca="false">IF($C1746="","",SUMIFS(④実績CSV_期間C!$AA$2:$AA$5001,④実績CSV_期間C!$M$2:$M$5001,$C1746))</f>
        <v/>
      </c>
      <c r="J1746" s="38" t="str">
        <f aca="false">IF($C1746="","",N($F1746)*N($G1746))</f>
        <v/>
      </c>
      <c r="K1746" s="38" t="str">
        <f aca="false">IF($C1746="","",N($F1746)*N($H1746))</f>
        <v/>
      </c>
      <c r="L1746" s="38" t="str">
        <f aca="false">IF($C1746="","",N($F1746)*N($I1746))</f>
        <v/>
      </c>
      <c r="M1746" s="37" t="str">
        <f aca="false">IF(OR($C1746="",N(TOP!$C$12)=0),"",N($J1746)/TOP!$C$12)</f>
        <v/>
      </c>
      <c r="N1746" s="37" t="str">
        <f aca="false">IF(OR($C1746="",N(TOP!$C$13)=0),"",N($K1746)/TOP!$C$13)</f>
        <v/>
      </c>
      <c r="O1746" s="37" t="str">
        <f aca="false">IF(OR($C1746="",N(TOP!$C$14)=0),"",N($L1746)/TOP!$C$14)</f>
        <v/>
      </c>
      <c r="P1746" s="42" t="str">
        <f aca="false">IF($C1746="","",IFERROR(CHOOSE(MATCH(TOP!$C$10,{"【期間A】","【期間B】","【期間C】"},0),N($M1746),N($N1746),N($O1746)),0))</f>
        <v/>
      </c>
    </row>
    <row r="1747" customFormat="false" ht="15" hidden="false" customHeight="false" outlineLevel="0" collapsed="false">
      <c r="B1747" s="12" t="n">
        <v>1742</v>
      </c>
      <c r="C1747" s="36" t="str">
        <f aca="false">IF(②実績CSV_期間A!$M1743="","",②実績CSV_期間A!$M1743&amp;"")</f>
        <v/>
      </c>
      <c r="D1747" s="12" t="str">
        <f aca="false">IF($C1747="","",②実績CSV_期間A!$N1743)</f>
        <v/>
      </c>
      <c r="E1747" s="12" t="str">
        <f aca="false">IF($C1747="","",RIGHT($D1747,1))</f>
        <v/>
      </c>
      <c r="F1747" s="41" t="str">
        <f aca="false">IF($C1747="","",IFERROR(INDEX(サイズ換算マスタ!$C$6:$C$8,MATCH($E1747,サイズ換算マスタ!$B$6:$B$8,0)),1))</f>
        <v/>
      </c>
      <c r="G1747" s="38" t="str">
        <f aca="false">IF($C1747="","",SUMIFS(②実績CSV_期間A!$AA$2:$AA$5001,②実績CSV_期間A!$M$2:$M$5001,$C1747))</f>
        <v/>
      </c>
      <c r="H1747" s="38" t="str">
        <f aca="false">IF($C1747="","",SUMIFS(③実績CSV_期間B!$AA$2:$AA$5001,③実績CSV_期間B!$M$2:$M$5001,$C1747))</f>
        <v/>
      </c>
      <c r="I1747" s="38" t="str">
        <f aca="false">IF($C1747="","",SUMIFS(④実績CSV_期間C!$AA$2:$AA$5001,④実績CSV_期間C!$M$2:$M$5001,$C1747))</f>
        <v/>
      </c>
      <c r="J1747" s="38" t="str">
        <f aca="false">IF($C1747="","",N($F1747)*N($G1747))</f>
        <v/>
      </c>
      <c r="K1747" s="38" t="str">
        <f aca="false">IF($C1747="","",N($F1747)*N($H1747))</f>
        <v/>
      </c>
      <c r="L1747" s="38" t="str">
        <f aca="false">IF($C1747="","",N($F1747)*N($I1747))</f>
        <v/>
      </c>
      <c r="M1747" s="37" t="str">
        <f aca="false">IF(OR($C1747="",N(TOP!$C$12)=0),"",N($J1747)/TOP!$C$12)</f>
        <v/>
      </c>
      <c r="N1747" s="37" t="str">
        <f aca="false">IF(OR($C1747="",N(TOP!$C$13)=0),"",N($K1747)/TOP!$C$13)</f>
        <v/>
      </c>
      <c r="O1747" s="37" t="str">
        <f aca="false">IF(OR($C1747="",N(TOP!$C$14)=0),"",N($L1747)/TOP!$C$14)</f>
        <v/>
      </c>
      <c r="P1747" s="42" t="str">
        <f aca="false">IF($C1747="","",IFERROR(CHOOSE(MATCH(TOP!$C$10,{"【期間A】","【期間B】","【期間C】"},0),N($M1747),N($N1747),N($O1747)),0))</f>
        <v/>
      </c>
    </row>
    <row r="1748" customFormat="false" ht="15" hidden="false" customHeight="false" outlineLevel="0" collapsed="false">
      <c r="B1748" s="12" t="n">
        <v>1743</v>
      </c>
      <c r="C1748" s="36" t="str">
        <f aca="false">IF(②実績CSV_期間A!$M1744="","",②実績CSV_期間A!$M1744&amp;"")</f>
        <v/>
      </c>
      <c r="D1748" s="12" t="str">
        <f aca="false">IF($C1748="","",②実績CSV_期間A!$N1744)</f>
        <v/>
      </c>
      <c r="E1748" s="12" t="str">
        <f aca="false">IF($C1748="","",RIGHT($D1748,1))</f>
        <v/>
      </c>
      <c r="F1748" s="41" t="str">
        <f aca="false">IF($C1748="","",IFERROR(INDEX(サイズ換算マスタ!$C$6:$C$8,MATCH($E1748,サイズ換算マスタ!$B$6:$B$8,0)),1))</f>
        <v/>
      </c>
      <c r="G1748" s="38" t="str">
        <f aca="false">IF($C1748="","",SUMIFS(②実績CSV_期間A!$AA$2:$AA$5001,②実績CSV_期間A!$M$2:$M$5001,$C1748))</f>
        <v/>
      </c>
      <c r="H1748" s="38" t="str">
        <f aca="false">IF($C1748="","",SUMIFS(③実績CSV_期間B!$AA$2:$AA$5001,③実績CSV_期間B!$M$2:$M$5001,$C1748))</f>
        <v/>
      </c>
      <c r="I1748" s="38" t="str">
        <f aca="false">IF($C1748="","",SUMIFS(④実績CSV_期間C!$AA$2:$AA$5001,④実績CSV_期間C!$M$2:$M$5001,$C1748))</f>
        <v/>
      </c>
      <c r="J1748" s="38" t="str">
        <f aca="false">IF($C1748="","",N($F1748)*N($G1748))</f>
        <v/>
      </c>
      <c r="K1748" s="38" t="str">
        <f aca="false">IF($C1748="","",N($F1748)*N($H1748))</f>
        <v/>
      </c>
      <c r="L1748" s="38" t="str">
        <f aca="false">IF($C1748="","",N($F1748)*N($I1748))</f>
        <v/>
      </c>
      <c r="M1748" s="37" t="str">
        <f aca="false">IF(OR($C1748="",N(TOP!$C$12)=0),"",N($J1748)/TOP!$C$12)</f>
        <v/>
      </c>
      <c r="N1748" s="37" t="str">
        <f aca="false">IF(OR($C1748="",N(TOP!$C$13)=0),"",N($K1748)/TOP!$C$13)</f>
        <v/>
      </c>
      <c r="O1748" s="37" t="str">
        <f aca="false">IF(OR($C1748="",N(TOP!$C$14)=0),"",N($L1748)/TOP!$C$14)</f>
        <v/>
      </c>
      <c r="P1748" s="42" t="str">
        <f aca="false">IF($C1748="","",IFERROR(CHOOSE(MATCH(TOP!$C$10,{"【期間A】","【期間B】","【期間C】"},0),N($M1748),N($N1748),N($O1748)),0))</f>
        <v/>
      </c>
    </row>
    <row r="1749" customFormat="false" ht="15" hidden="false" customHeight="false" outlineLevel="0" collapsed="false">
      <c r="B1749" s="12" t="n">
        <v>1744</v>
      </c>
      <c r="C1749" s="36" t="str">
        <f aca="false">IF(②実績CSV_期間A!$M1745="","",②実績CSV_期間A!$M1745&amp;"")</f>
        <v/>
      </c>
      <c r="D1749" s="12" t="str">
        <f aca="false">IF($C1749="","",②実績CSV_期間A!$N1745)</f>
        <v/>
      </c>
      <c r="E1749" s="12" t="str">
        <f aca="false">IF($C1749="","",RIGHT($D1749,1))</f>
        <v/>
      </c>
      <c r="F1749" s="41" t="str">
        <f aca="false">IF($C1749="","",IFERROR(INDEX(サイズ換算マスタ!$C$6:$C$8,MATCH($E1749,サイズ換算マスタ!$B$6:$B$8,0)),1))</f>
        <v/>
      </c>
      <c r="G1749" s="38" t="str">
        <f aca="false">IF($C1749="","",SUMIFS(②実績CSV_期間A!$AA$2:$AA$5001,②実績CSV_期間A!$M$2:$M$5001,$C1749))</f>
        <v/>
      </c>
      <c r="H1749" s="38" t="str">
        <f aca="false">IF($C1749="","",SUMIFS(③実績CSV_期間B!$AA$2:$AA$5001,③実績CSV_期間B!$M$2:$M$5001,$C1749))</f>
        <v/>
      </c>
      <c r="I1749" s="38" t="str">
        <f aca="false">IF($C1749="","",SUMIFS(④実績CSV_期間C!$AA$2:$AA$5001,④実績CSV_期間C!$M$2:$M$5001,$C1749))</f>
        <v/>
      </c>
      <c r="J1749" s="38" t="str">
        <f aca="false">IF($C1749="","",N($F1749)*N($G1749))</f>
        <v/>
      </c>
      <c r="K1749" s="38" t="str">
        <f aca="false">IF($C1749="","",N($F1749)*N($H1749))</f>
        <v/>
      </c>
      <c r="L1749" s="38" t="str">
        <f aca="false">IF($C1749="","",N($F1749)*N($I1749))</f>
        <v/>
      </c>
      <c r="M1749" s="37" t="str">
        <f aca="false">IF(OR($C1749="",N(TOP!$C$12)=0),"",N($J1749)/TOP!$C$12)</f>
        <v/>
      </c>
      <c r="N1749" s="37" t="str">
        <f aca="false">IF(OR($C1749="",N(TOP!$C$13)=0),"",N($K1749)/TOP!$C$13)</f>
        <v/>
      </c>
      <c r="O1749" s="37" t="str">
        <f aca="false">IF(OR($C1749="",N(TOP!$C$14)=0),"",N($L1749)/TOP!$C$14)</f>
        <v/>
      </c>
      <c r="P1749" s="42" t="str">
        <f aca="false">IF($C1749="","",IFERROR(CHOOSE(MATCH(TOP!$C$10,{"【期間A】","【期間B】","【期間C】"},0),N($M1749),N($N1749),N($O1749)),0))</f>
        <v/>
      </c>
    </row>
    <row r="1750" customFormat="false" ht="15" hidden="false" customHeight="false" outlineLevel="0" collapsed="false">
      <c r="B1750" s="12" t="n">
        <v>1745</v>
      </c>
      <c r="C1750" s="36" t="str">
        <f aca="false">IF(②実績CSV_期間A!$M1746="","",②実績CSV_期間A!$M1746&amp;"")</f>
        <v/>
      </c>
      <c r="D1750" s="12" t="str">
        <f aca="false">IF($C1750="","",②実績CSV_期間A!$N1746)</f>
        <v/>
      </c>
      <c r="E1750" s="12" t="str">
        <f aca="false">IF($C1750="","",RIGHT($D1750,1))</f>
        <v/>
      </c>
      <c r="F1750" s="41" t="str">
        <f aca="false">IF($C1750="","",IFERROR(INDEX(サイズ換算マスタ!$C$6:$C$8,MATCH($E1750,サイズ換算マスタ!$B$6:$B$8,0)),1))</f>
        <v/>
      </c>
      <c r="G1750" s="38" t="str">
        <f aca="false">IF($C1750="","",SUMIFS(②実績CSV_期間A!$AA$2:$AA$5001,②実績CSV_期間A!$M$2:$M$5001,$C1750))</f>
        <v/>
      </c>
      <c r="H1750" s="38" t="str">
        <f aca="false">IF($C1750="","",SUMIFS(③実績CSV_期間B!$AA$2:$AA$5001,③実績CSV_期間B!$M$2:$M$5001,$C1750))</f>
        <v/>
      </c>
      <c r="I1750" s="38" t="str">
        <f aca="false">IF($C1750="","",SUMIFS(④実績CSV_期間C!$AA$2:$AA$5001,④実績CSV_期間C!$M$2:$M$5001,$C1750))</f>
        <v/>
      </c>
      <c r="J1750" s="38" t="str">
        <f aca="false">IF($C1750="","",N($F1750)*N($G1750))</f>
        <v/>
      </c>
      <c r="K1750" s="38" t="str">
        <f aca="false">IF($C1750="","",N($F1750)*N($H1750))</f>
        <v/>
      </c>
      <c r="L1750" s="38" t="str">
        <f aca="false">IF($C1750="","",N($F1750)*N($I1750))</f>
        <v/>
      </c>
      <c r="M1750" s="37" t="str">
        <f aca="false">IF(OR($C1750="",N(TOP!$C$12)=0),"",N($J1750)/TOP!$C$12)</f>
        <v/>
      </c>
      <c r="N1750" s="37" t="str">
        <f aca="false">IF(OR($C1750="",N(TOP!$C$13)=0),"",N($K1750)/TOP!$C$13)</f>
        <v/>
      </c>
      <c r="O1750" s="37" t="str">
        <f aca="false">IF(OR($C1750="",N(TOP!$C$14)=0),"",N($L1750)/TOP!$C$14)</f>
        <v/>
      </c>
      <c r="P1750" s="42" t="str">
        <f aca="false">IF($C1750="","",IFERROR(CHOOSE(MATCH(TOP!$C$10,{"【期間A】","【期間B】","【期間C】"},0),N($M1750),N($N1750),N($O1750)),0))</f>
        <v/>
      </c>
    </row>
    <row r="1751" customFormat="false" ht="15" hidden="false" customHeight="false" outlineLevel="0" collapsed="false">
      <c r="B1751" s="12" t="n">
        <v>1746</v>
      </c>
      <c r="C1751" s="36" t="str">
        <f aca="false">IF(②実績CSV_期間A!$M1747="","",②実績CSV_期間A!$M1747&amp;"")</f>
        <v/>
      </c>
      <c r="D1751" s="12" t="str">
        <f aca="false">IF($C1751="","",②実績CSV_期間A!$N1747)</f>
        <v/>
      </c>
      <c r="E1751" s="12" t="str">
        <f aca="false">IF($C1751="","",RIGHT($D1751,1))</f>
        <v/>
      </c>
      <c r="F1751" s="41" t="str">
        <f aca="false">IF($C1751="","",IFERROR(INDEX(サイズ換算マスタ!$C$6:$C$8,MATCH($E1751,サイズ換算マスタ!$B$6:$B$8,0)),1))</f>
        <v/>
      </c>
      <c r="G1751" s="38" t="str">
        <f aca="false">IF($C1751="","",SUMIFS(②実績CSV_期間A!$AA$2:$AA$5001,②実績CSV_期間A!$M$2:$M$5001,$C1751))</f>
        <v/>
      </c>
      <c r="H1751" s="38" t="str">
        <f aca="false">IF($C1751="","",SUMIFS(③実績CSV_期間B!$AA$2:$AA$5001,③実績CSV_期間B!$M$2:$M$5001,$C1751))</f>
        <v/>
      </c>
      <c r="I1751" s="38" t="str">
        <f aca="false">IF($C1751="","",SUMIFS(④実績CSV_期間C!$AA$2:$AA$5001,④実績CSV_期間C!$M$2:$M$5001,$C1751))</f>
        <v/>
      </c>
      <c r="J1751" s="38" t="str">
        <f aca="false">IF($C1751="","",N($F1751)*N($G1751))</f>
        <v/>
      </c>
      <c r="K1751" s="38" t="str">
        <f aca="false">IF($C1751="","",N($F1751)*N($H1751))</f>
        <v/>
      </c>
      <c r="L1751" s="38" t="str">
        <f aca="false">IF($C1751="","",N($F1751)*N($I1751))</f>
        <v/>
      </c>
      <c r="M1751" s="37" t="str">
        <f aca="false">IF(OR($C1751="",N(TOP!$C$12)=0),"",N($J1751)/TOP!$C$12)</f>
        <v/>
      </c>
      <c r="N1751" s="37" t="str">
        <f aca="false">IF(OR($C1751="",N(TOP!$C$13)=0),"",N($K1751)/TOP!$C$13)</f>
        <v/>
      </c>
      <c r="O1751" s="37" t="str">
        <f aca="false">IF(OR($C1751="",N(TOP!$C$14)=0),"",N($L1751)/TOP!$C$14)</f>
        <v/>
      </c>
      <c r="P1751" s="42" t="str">
        <f aca="false">IF($C1751="","",IFERROR(CHOOSE(MATCH(TOP!$C$10,{"【期間A】","【期間B】","【期間C】"},0),N($M1751),N($N1751),N($O1751)),0))</f>
        <v/>
      </c>
    </row>
    <row r="1752" customFormat="false" ht="15" hidden="false" customHeight="false" outlineLevel="0" collapsed="false">
      <c r="B1752" s="12" t="n">
        <v>1747</v>
      </c>
      <c r="C1752" s="36" t="str">
        <f aca="false">IF(②実績CSV_期間A!$M1748="","",②実績CSV_期間A!$M1748&amp;"")</f>
        <v/>
      </c>
      <c r="D1752" s="12" t="str">
        <f aca="false">IF($C1752="","",②実績CSV_期間A!$N1748)</f>
        <v/>
      </c>
      <c r="E1752" s="12" t="str">
        <f aca="false">IF($C1752="","",RIGHT($D1752,1))</f>
        <v/>
      </c>
      <c r="F1752" s="41" t="str">
        <f aca="false">IF($C1752="","",IFERROR(INDEX(サイズ換算マスタ!$C$6:$C$8,MATCH($E1752,サイズ換算マスタ!$B$6:$B$8,0)),1))</f>
        <v/>
      </c>
      <c r="G1752" s="38" t="str">
        <f aca="false">IF($C1752="","",SUMIFS(②実績CSV_期間A!$AA$2:$AA$5001,②実績CSV_期間A!$M$2:$M$5001,$C1752))</f>
        <v/>
      </c>
      <c r="H1752" s="38" t="str">
        <f aca="false">IF($C1752="","",SUMIFS(③実績CSV_期間B!$AA$2:$AA$5001,③実績CSV_期間B!$M$2:$M$5001,$C1752))</f>
        <v/>
      </c>
      <c r="I1752" s="38" t="str">
        <f aca="false">IF($C1752="","",SUMIFS(④実績CSV_期間C!$AA$2:$AA$5001,④実績CSV_期間C!$M$2:$M$5001,$C1752))</f>
        <v/>
      </c>
      <c r="J1752" s="38" t="str">
        <f aca="false">IF($C1752="","",N($F1752)*N($G1752))</f>
        <v/>
      </c>
      <c r="K1752" s="38" t="str">
        <f aca="false">IF($C1752="","",N($F1752)*N($H1752))</f>
        <v/>
      </c>
      <c r="L1752" s="38" t="str">
        <f aca="false">IF($C1752="","",N($F1752)*N($I1752))</f>
        <v/>
      </c>
      <c r="M1752" s="37" t="str">
        <f aca="false">IF(OR($C1752="",N(TOP!$C$12)=0),"",N($J1752)/TOP!$C$12)</f>
        <v/>
      </c>
      <c r="N1752" s="37" t="str">
        <f aca="false">IF(OR($C1752="",N(TOP!$C$13)=0),"",N($K1752)/TOP!$C$13)</f>
        <v/>
      </c>
      <c r="O1752" s="37" t="str">
        <f aca="false">IF(OR($C1752="",N(TOP!$C$14)=0),"",N($L1752)/TOP!$C$14)</f>
        <v/>
      </c>
      <c r="P1752" s="42" t="str">
        <f aca="false">IF($C1752="","",IFERROR(CHOOSE(MATCH(TOP!$C$10,{"【期間A】","【期間B】","【期間C】"},0),N($M1752),N($N1752),N($O1752)),0))</f>
        <v/>
      </c>
    </row>
    <row r="1753" customFormat="false" ht="15" hidden="false" customHeight="false" outlineLevel="0" collapsed="false">
      <c r="B1753" s="12" t="n">
        <v>1748</v>
      </c>
      <c r="C1753" s="36" t="str">
        <f aca="false">IF(②実績CSV_期間A!$M1749="","",②実績CSV_期間A!$M1749&amp;"")</f>
        <v/>
      </c>
      <c r="D1753" s="12" t="str">
        <f aca="false">IF($C1753="","",②実績CSV_期間A!$N1749)</f>
        <v/>
      </c>
      <c r="E1753" s="12" t="str">
        <f aca="false">IF($C1753="","",RIGHT($D1753,1))</f>
        <v/>
      </c>
      <c r="F1753" s="41" t="str">
        <f aca="false">IF($C1753="","",IFERROR(INDEX(サイズ換算マスタ!$C$6:$C$8,MATCH($E1753,サイズ換算マスタ!$B$6:$B$8,0)),1))</f>
        <v/>
      </c>
      <c r="G1753" s="38" t="str">
        <f aca="false">IF($C1753="","",SUMIFS(②実績CSV_期間A!$AA$2:$AA$5001,②実績CSV_期間A!$M$2:$M$5001,$C1753))</f>
        <v/>
      </c>
      <c r="H1753" s="38" t="str">
        <f aca="false">IF($C1753="","",SUMIFS(③実績CSV_期間B!$AA$2:$AA$5001,③実績CSV_期間B!$M$2:$M$5001,$C1753))</f>
        <v/>
      </c>
      <c r="I1753" s="38" t="str">
        <f aca="false">IF($C1753="","",SUMIFS(④実績CSV_期間C!$AA$2:$AA$5001,④実績CSV_期間C!$M$2:$M$5001,$C1753))</f>
        <v/>
      </c>
      <c r="J1753" s="38" t="str">
        <f aca="false">IF($C1753="","",N($F1753)*N($G1753))</f>
        <v/>
      </c>
      <c r="K1753" s="38" t="str">
        <f aca="false">IF($C1753="","",N($F1753)*N($H1753))</f>
        <v/>
      </c>
      <c r="L1753" s="38" t="str">
        <f aca="false">IF($C1753="","",N($F1753)*N($I1753))</f>
        <v/>
      </c>
      <c r="M1753" s="37" t="str">
        <f aca="false">IF(OR($C1753="",N(TOP!$C$12)=0),"",N($J1753)/TOP!$C$12)</f>
        <v/>
      </c>
      <c r="N1753" s="37" t="str">
        <f aca="false">IF(OR($C1753="",N(TOP!$C$13)=0),"",N($K1753)/TOP!$C$13)</f>
        <v/>
      </c>
      <c r="O1753" s="37" t="str">
        <f aca="false">IF(OR($C1753="",N(TOP!$C$14)=0),"",N($L1753)/TOP!$C$14)</f>
        <v/>
      </c>
      <c r="P1753" s="42" t="str">
        <f aca="false">IF($C1753="","",IFERROR(CHOOSE(MATCH(TOP!$C$10,{"【期間A】","【期間B】","【期間C】"},0),N($M1753),N($N1753),N($O1753)),0))</f>
        <v/>
      </c>
    </row>
    <row r="1754" customFormat="false" ht="15" hidden="false" customHeight="false" outlineLevel="0" collapsed="false">
      <c r="B1754" s="12" t="n">
        <v>1749</v>
      </c>
      <c r="C1754" s="36" t="str">
        <f aca="false">IF(②実績CSV_期間A!$M1750="","",②実績CSV_期間A!$M1750&amp;"")</f>
        <v/>
      </c>
      <c r="D1754" s="12" t="str">
        <f aca="false">IF($C1754="","",②実績CSV_期間A!$N1750)</f>
        <v/>
      </c>
      <c r="E1754" s="12" t="str">
        <f aca="false">IF($C1754="","",RIGHT($D1754,1))</f>
        <v/>
      </c>
      <c r="F1754" s="41" t="str">
        <f aca="false">IF($C1754="","",IFERROR(INDEX(サイズ換算マスタ!$C$6:$C$8,MATCH($E1754,サイズ換算マスタ!$B$6:$B$8,0)),1))</f>
        <v/>
      </c>
      <c r="G1754" s="38" t="str">
        <f aca="false">IF($C1754="","",SUMIFS(②実績CSV_期間A!$AA$2:$AA$5001,②実績CSV_期間A!$M$2:$M$5001,$C1754))</f>
        <v/>
      </c>
      <c r="H1754" s="38" t="str">
        <f aca="false">IF($C1754="","",SUMIFS(③実績CSV_期間B!$AA$2:$AA$5001,③実績CSV_期間B!$M$2:$M$5001,$C1754))</f>
        <v/>
      </c>
      <c r="I1754" s="38" t="str">
        <f aca="false">IF($C1754="","",SUMIFS(④実績CSV_期間C!$AA$2:$AA$5001,④実績CSV_期間C!$M$2:$M$5001,$C1754))</f>
        <v/>
      </c>
      <c r="J1754" s="38" t="str">
        <f aca="false">IF($C1754="","",N($F1754)*N($G1754))</f>
        <v/>
      </c>
      <c r="K1754" s="38" t="str">
        <f aca="false">IF($C1754="","",N($F1754)*N($H1754))</f>
        <v/>
      </c>
      <c r="L1754" s="38" t="str">
        <f aca="false">IF($C1754="","",N($F1754)*N($I1754))</f>
        <v/>
      </c>
      <c r="M1754" s="37" t="str">
        <f aca="false">IF(OR($C1754="",N(TOP!$C$12)=0),"",N($J1754)/TOP!$C$12)</f>
        <v/>
      </c>
      <c r="N1754" s="37" t="str">
        <f aca="false">IF(OR($C1754="",N(TOP!$C$13)=0),"",N($K1754)/TOP!$C$13)</f>
        <v/>
      </c>
      <c r="O1754" s="37" t="str">
        <f aca="false">IF(OR($C1754="",N(TOP!$C$14)=0),"",N($L1754)/TOP!$C$14)</f>
        <v/>
      </c>
      <c r="P1754" s="42" t="str">
        <f aca="false">IF($C1754="","",IFERROR(CHOOSE(MATCH(TOP!$C$10,{"【期間A】","【期間B】","【期間C】"},0),N($M1754),N($N1754),N($O1754)),0))</f>
        <v/>
      </c>
    </row>
    <row r="1755" customFormat="false" ht="15" hidden="false" customHeight="false" outlineLevel="0" collapsed="false">
      <c r="B1755" s="12" t="n">
        <v>1750</v>
      </c>
      <c r="C1755" s="36" t="str">
        <f aca="false">IF(②実績CSV_期間A!$M1751="","",②実績CSV_期間A!$M1751&amp;"")</f>
        <v/>
      </c>
      <c r="D1755" s="12" t="str">
        <f aca="false">IF($C1755="","",②実績CSV_期間A!$N1751)</f>
        <v/>
      </c>
      <c r="E1755" s="12" t="str">
        <f aca="false">IF($C1755="","",RIGHT($D1755,1))</f>
        <v/>
      </c>
      <c r="F1755" s="41" t="str">
        <f aca="false">IF($C1755="","",IFERROR(INDEX(サイズ換算マスタ!$C$6:$C$8,MATCH($E1755,サイズ換算マスタ!$B$6:$B$8,0)),1))</f>
        <v/>
      </c>
      <c r="G1755" s="38" t="str">
        <f aca="false">IF($C1755="","",SUMIFS(②実績CSV_期間A!$AA$2:$AA$5001,②実績CSV_期間A!$M$2:$M$5001,$C1755))</f>
        <v/>
      </c>
      <c r="H1755" s="38" t="str">
        <f aca="false">IF($C1755="","",SUMIFS(③実績CSV_期間B!$AA$2:$AA$5001,③実績CSV_期間B!$M$2:$M$5001,$C1755))</f>
        <v/>
      </c>
      <c r="I1755" s="38" t="str">
        <f aca="false">IF($C1755="","",SUMIFS(④実績CSV_期間C!$AA$2:$AA$5001,④実績CSV_期間C!$M$2:$M$5001,$C1755))</f>
        <v/>
      </c>
      <c r="J1755" s="38" t="str">
        <f aca="false">IF($C1755="","",N($F1755)*N($G1755))</f>
        <v/>
      </c>
      <c r="K1755" s="38" t="str">
        <f aca="false">IF($C1755="","",N($F1755)*N($H1755))</f>
        <v/>
      </c>
      <c r="L1755" s="38" t="str">
        <f aca="false">IF($C1755="","",N($F1755)*N($I1755))</f>
        <v/>
      </c>
      <c r="M1755" s="37" t="str">
        <f aca="false">IF(OR($C1755="",N(TOP!$C$12)=0),"",N($J1755)/TOP!$C$12)</f>
        <v/>
      </c>
      <c r="N1755" s="37" t="str">
        <f aca="false">IF(OR($C1755="",N(TOP!$C$13)=0),"",N($K1755)/TOP!$C$13)</f>
        <v/>
      </c>
      <c r="O1755" s="37" t="str">
        <f aca="false">IF(OR($C1755="",N(TOP!$C$14)=0),"",N($L1755)/TOP!$C$14)</f>
        <v/>
      </c>
      <c r="P1755" s="42" t="str">
        <f aca="false">IF($C1755="","",IFERROR(CHOOSE(MATCH(TOP!$C$10,{"【期間A】","【期間B】","【期間C】"},0),N($M1755),N($N1755),N($O1755)),0))</f>
        <v/>
      </c>
    </row>
    <row r="1756" customFormat="false" ht="15" hidden="false" customHeight="false" outlineLevel="0" collapsed="false">
      <c r="B1756" s="12" t="n">
        <v>1751</v>
      </c>
      <c r="C1756" s="36" t="str">
        <f aca="false">IF(②実績CSV_期間A!$M1752="","",②実績CSV_期間A!$M1752&amp;"")</f>
        <v/>
      </c>
      <c r="D1756" s="12" t="str">
        <f aca="false">IF($C1756="","",②実績CSV_期間A!$N1752)</f>
        <v/>
      </c>
      <c r="E1756" s="12" t="str">
        <f aca="false">IF($C1756="","",RIGHT($D1756,1))</f>
        <v/>
      </c>
      <c r="F1756" s="41" t="str">
        <f aca="false">IF($C1756="","",IFERROR(INDEX(サイズ換算マスタ!$C$6:$C$8,MATCH($E1756,サイズ換算マスタ!$B$6:$B$8,0)),1))</f>
        <v/>
      </c>
      <c r="G1756" s="38" t="str">
        <f aca="false">IF($C1756="","",SUMIFS(②実績CSV_期間A!$AA$2:$AA$5001,②実績CSV_期間A!$M$2:$M$5001,$C1756))</f>
        <v/>
      </c>
      <c r="H1756" s="38" t="str">
        <f aca="false">IF($C1756="","",SUMIFS(③実績CSV_期間B!$AA$2:$AA$5001,③実績CSV_期間B!$M$2:$M$5001,$C1756))</f>
        <v/>
      </c>
      <c r="I1756" s="38" t="str">
        <f aca="false">IF($C1756="","",SUMIFS(④実績CSV_期間C!$AA$2:$AA$5001,④実績CSV_期間C!$M$2:$M$5001,$C1756))</f>
        <v/>
      </c>
      <c r="J1756" s="38" t="str">
        <f aca="false">IF($C1756="","",N($F1756)*N($G1756))</f>
        <v/>
      </c>
      <c r="K1756" s="38" t="str">
        <f aca="false">IF($C1756="","",N($F1756)*N($H1756))</f>
        <v/>
      </c>
      <c r="L1756" s="38" t="str">
        <f aca="false">IF($C1756="","",N($F1756)*N($I1756))</f>
        <v/>
      </c>
      <c r="M1756" s="37" t="str">
        <f aca="false">IF(OR($C1756="",N(TOP!$C$12)=0),"",N($J1756)/TOP!$C$12)</f>
        <v/>
      </c>
      <c r="N1756" s="37" t="str">
        <f aca="false">IF(OR($C1756="",N(TOP!$C$13)=0),"",N($K1756)/TOP!$C$13)</f>
        <v/>
      </c>
      <c r="O1756" s="37" t="str">
        <f aca="false">IF(OR($C1756="",N(TOP!$C$14)=0),"",N($L1756)/TOP!$C$14)</f>
        <v/>
      </c>
      <c r="P1756" s="42" t="str">
        <f aca="false">IF($C1756="","",IFERROR(CHOOSE(MATCH(TOP!$C$10,{"【期間A】","【期間B】","【期間C】"},0),N($M1756),N($N1756),N($O1756)),0))</f>
        <v/>
      </c>
    </row>
    <row r="1757" customFormat="false" ht="15" hidden="false" customHeight="false" outlineLevel="0" collapsed="false">
      <c r="B1757" s="12" t="n">
        <v>1752</v>
      </c>
      <c r="C1757" s="36" t="str">
        <f aca="false">IF(②実績CSV_期間A!$M1753="","",②実績CSV_期間A!$M1753&amp;"")</f>
        <v/>
      </c>
      <c r="D1757" s="12" t="str">
        <f aca="false">IF($C1757="","",②実績CSV_期間A!$N1753)</f>
        <v/>
      </c>
      <c r="E1757" s="12" t="str">
        <f aca="false">IF($C1757="","",RIGHT($D1757,1))</f>
        <v/>
      </c>
      <c r="F1757" s="41" t="str">
        <f aca="false">IF($C1757="","",IFERROR(INDEX(サイズ換算マスタ!$C$6:$C$8,MATCH($E1757,サイズ換算マスタ!$B$6:$B$8,0)),1))</f>
        <v/>
      </c>
      <c r="G1757" s="38" t="str">
        <f aca="false">IF($C1757="","",SUMIFS(②実績CSV_期間A!$AA$2:$AA$5001,②実績CSV_期間A!$M$2:$M$5001,$C1757))</f>
        <v/>
      </c>
      <c r="H1757" s="38" t="str">
        <f aca="false">IF($C1757="","",SUMIFS(③実績CSV_期間B!$AA$2:$AA$5001,③実績CSV_期間B!$M$2:$M$5001,$C1757))</f>
        <v/>
      </c>
      <c r="I1757" s="38" t="str">
        <f aca="false">IF($C1757="","",SUMIFS(④実績CSV_期間C!$AA$2:$AA$5001,④実績CSV_期間C!$M$2:$M$5001,$C1757))</f>
        <v/>
      </c>
      <c r="J1757" s="38" t="str">
        <f aca="false">IF($C1757="","",N($F1757)*N($G1757))</f>
        <v/>
      </c>
      <c r="K1757" s="38" t="str">
        <f aca="false">IF($C1757="","",N($F1757)*N($H1757))</f>
        <v/>
      </c>
      <c r="L1757" s="38" t="str">
        <f aca="false">IF($C1757="","",N($F1757)*N($I1757))</f>
        <v/>
      </c>
      <c r="M1757" s="37" t="str">
        <f aca="false">IF(OR($C1757="",N(TOP!$C$12)=0),"",N($J1757)/TOP!$C$12)</f>
        <v/>
      </c>
      <c r="N1757" s="37" t="str">
        <f aca="false">IF(OR($C1757="",N(TOP!$C$13)=0),"",N($K1757)/TOP!$C$13)</f>
        <v/>
      </c>
      <c r="O1757" s="37" t="str">
        <f aca="false">IF(OR($C1757="",N(TOP!$C$14)=0),"",N($L1757)/TOP!$C$14)</f>
        <v/>
      </c>
      <c r="P1757" s="42" t="str">
        <f aca="false">IF($C1757="","",IFERROR(CHOOSE(MATCH(TOP!$C$10,{"【期間A】","【期間B】","【期間C】"},0),N($M1757),N($N1757),N($O1757)),0))</f>
        <v/>
      </c>
    </row>
    <row r="1758" customFormat="false" ht="15" hidden="false" customHeight="false" outlineLevel="0" collapsed="false">
      <c r="B1758" s="12" t="n">
        <v>1753</v>
      </c>
      <c r="C1758" s="36" t="str">
        <f aca="false">IF(②実績CSV_期間A!$M1754="","",②実績CSV_期間A!$M1754&amp;"")</f>
        <v/>
      </c>
      <c r="D1758" s="12" t="str">
        <f aca="false">IF($C1758="","",②実績CSV_期間A!$N1754)</f>
        <v/>
      </c>
      <c r="E1758" s="12" t="str">
        <f aca="false">IF($C1758="","",RIGHT($D1758,1))</f>
        <v/>
      </c>
      <c r="F1758" s="41" t="str">
        <f aca="false">IF($C1758="","",IFERROR(INDEX(サイズ換算マスタ!$C$6:$C$8,MATCH($E1758,サイズ換算マスタ!$B$6:$B$8,0)),1))</f>
        <v/>
      </c>
      <c r="G1758" s="38" t="str">
        <f aca="false">IF($C1758="","",SUMIFS(②実績CSV_期間A!$AA$2:$AA$5001,②実績CSV_期間A!$M$2:$M$5001,$C1758))</f>
        <v/>
      </c>
      <c r="H1758" s="38" t="str">
        <f aca="false">IF($C1758="","",SUMIFS(③実績CSV_期間B!$AA$2:$AA$5001,③実績CSV_期間B!$M$2:$M$5001,$C1758))</f>
        <v/>
      </c>
      <c r="I1758" s="38" t="str">
        <f aca="false">IF($C1758="","",SUMIFS(④実績CSV_期間C!$AA$2:$AA$5001,④実績CSV_期間C!$M$2:$M$5001,$C1758))</f>
        <v/>
      </c>
      <c r="J1758" s="38" t="str">
        <f aca="false">IF($C1758="","",N($F1758)*N($G1758))</f>
        <v/>
      </c>
      <c r="K1758" s="38" t="str">
        <f aca="false">IF($C1758="","",N($F1758)*N($H1758))</f>
        <v/>
      </c>
      <c r="L1758" s="38" t="str">
        <f aca="false">IF($C1758="","",N($F1758)*N($I1758))</f>
        <v/>
      </c>
      <c r="M1758" s="37" t="str">
        <f aca="false">IF(OR($C1758="",N(TOP!$C$12)=0),"",N($J1758)/TOP!$C$12)</f>
        <v/>
      </c>
      <c r="N1758" s="37" t="str">
        <f aca="false">IF(OR($C1758="",N(TOP!$C$13)=0),"",N($K1758)/TOP!$C$13)</f>
        <v/>
      </c>
      <c r="O1758" s="37" t="str">
        <f aca="false">IF(OR($C1758="",N(TOP!$C$14)=0),"",N($L1758)/TOP!$C$14)</f>
        <v/>
      </c>
      <c r="P1758" s="42" t="str">
        <f aca="false">IF($C1758="","",IFERROR(CHOOSE(MATCH(TOP!$C$10,{"【期間A】","【期間B】","【期間C】"},0),N($M1758),N($N1758),N($O1758)),0))</f>
        <v/>
      </c>
    </row>
    <row r="1759" customFormat="false" ht="15" hidden="false" customHeight="false" outlineLevel="0" collapsed="false">
      <c r="B1759" s="12" t="n">
        <v>1754</v>
      </c>
      <c r="C1759" s="36" t="str">
        <f aca="false">IF(②実績CSV_期間A!$M1755="","",②実績CSV_期間A!$M1755&amp;"")</f>
        <v/>
      </c>
      <c r="D1759" s="12" t="str">
        <f aca="false">IF($C1759="","",②実績CSV_期間A!$N1755)</f>
        <v/>
      </c>
      <c r="E1759" s="12" t="str">
        <f aca="false">IF($C1759="","",RIGHT($D1759,1))</f>
        <v/>
      </c>
      <c r="F1759" s="41" t="str">
        <f aca="false">IF($C1759="","",IFERROR(INDEX(サイズ換算マスタ!$C$6:$C$8,MATCH($E1759,サイズ換算マスタ!$B$6:$B$8,0)),1))</f>
        <v/>
      </c>
      <c r="G1759" s="38" t="str">
        <f aca="false">IF($C1759="","",SUMIFS(②実績CSV_期間A!$AA$2:$AA$5001,②実績CSV_期間A!$M$2:$M$5001,$C1759))</f>
        <v/>
      </c>
      <c r="H1759" s="38" t="str">
        <f aca="false">IF($C1759="","",SUMIFS(③実績CSV_期間B!$AA$2:$AA$5001,③実績CSV_期間B!$M$2:$M$5001,$C1759))</f>
        <v/>
      </c>
      <c r="I1759" s="38" t="str">
        <f aca="false">IF($C1759="","",SUMIFS(④実績CSV_期間C!$AA$2:$AA$5001,④実績CSV_期間C!$M$2:$M$5001,$C1759))</f>
        <v/>
      </c>
      <c r="J1759" s="38" t="str">
        <f aca="false">IF($C1759="","",N($F1759)*N($G1759))</f>
        <v/>
      </c>
      <c r="K1759" s="38" t="str">
        <f aca="false">IF($C1759="","",N($F1759)*N($H1759))</f>
        <v/>
      </c>
      <c r="L1759" s="38" t="str">
        <f aca="false">IF($C1759="","",N($F1759)*N($I1759))</f>
        <v/>
      </c>
      <c r="M1759" s="37" t="str">
        <f aca="false">IF(OR($C1759="",N(TOP!$C$12)=0),"",N($J1759)/TOP!$C$12)</f>
        <v/>
      </c>
      <c r="N1759" s="37" t="str">
        <f aca="false">IF(OR($C1759="",N(TOP!$C$13)=0),"",N($K1759)/TOP!$C$13)</f>
        <v/>
      </c>
      <c r="O1759" s="37" t="str">
        <f aca="false">IF(OR($C1759="",N(TOP!$C$14)=0),"",N($L1759)/TOP!$C$14)</f>
        <v/>
      </c>
      <c r="P1759" s="42" t="str">
        <f aca="false">IF($C1759="","",IFERROR(CHOOSE(MATCH(TOP!$C$10,{"【期間A】","【期間B】","【期間C】"},0),N($M1759),N($N1759),N($O1759)),0))</f>
        <v/>
      </c>
    </row>
    <row r="1760" customFormat="false" ht="15" hidden="false" customHeight="false" outlineLevel="0" collapsed="false">
      <c r="B1760" s="12" t="n">
        <v>1755</v>
      </c>
      <c r="C1760" s="36" t="str">
        <f aca="false">IF(②実績CSV_期間A!$M1756="","",②実績CSV_期間A!$M1756&amp;"")</f>
        <v/>
      </c>
      <c r="D1760" s="12" t="str">
        <f aca="false">IF($C1760="","",②実績CSV_期間A!$N1756)</f>
        <v/>
      </c>
      <c r="E1760" s="12" t="str">
        <f aca="false">IF($C1760="","",RIGHT($D1760,1))</f>
        <v/>
      </c>
      <c r="F1760" s="41" t="str">
        <f aca="false">IF($C1760="","",IFERROR(INDEX(サイズ換算マスタ!$C$6:$C$8,MATCH($E1760,サイズ換算マスタ!$B$6:$B$8,0)),1))</f>
        <v/>
      </c>
      <c r="G1760" s="38" t="str">
        <f aca="false">IF($C1760="","",SUMIFS(②実績CSV_期間A!$AA$2:$AA$5001,②実績CSV_期間A!$M$2:$M$5001,$C1760))</f>
        <v/>
      </c>
      <c r="H1760" s="38" t="str">
        <f aca="false">IF($C1760="","",SUMIFS(③実績CSV_期間B!$AA$2:$AA$5001,③実績CSV_期間B!$M$2:$M$5001,$C1760))</f>
        <v/>
      </c>
      <c r="I1760" s="38" t="str">
        <f aca="false">IF($C1760="","",SUMIFS(④実績CSV_期間C!$AA$2:$AA$5001,④実績CSV_期間C!$M$2:$M$5001,$C1760))</f>
        <v/>
      </c>
      <c r="J1760" s="38" t="str">
        <f aca="false">IF($C1760="","",N($F1760)*N($G1760))</f>
        <v/>
      </c>
      <c r="K1760" s="38" t="str">
        <f aca="false">IF($C1760="","",N($F1760)*N($H1760))</f>
        <v/>
      </c>
      <c r="L1760" s="38" t="str">
        <f aca="false">IF($C1760="","",N($F1760)*N($I1760))</f>
        <v/>
      </c>
      <c r="M1760" s="37" t="str">
        <f aca="false">IF(OR($C1760="",N(TOP!$C$12)=0),"",N($J1760)/TOP!$C$12)</f>
        <v/>
      </c>
      <c r="N1760" s="37" t="str">
        <f aca="false">IF(OR($C1760="",N(TOP!$C$13)=0),"",N($K1760)/TOP!$C$13)</f>
        <v/>
      </c>
      <c r="O1760" s="37" t="str">
        <f aca="false">IF(OR($C1760="",N(TOP!$C$14)=0),"",N($L1760)/TOP!$C$14)</f>
        <v/>
      </c>
      <c r="P1760" s="42" t="str">
        <f aca="false">IF($C1760="","",IFERROR(CHOOSE(MATCH(TOP!$C$10,{"【期間A】","【期間B】","【期間C】"},0),N($M1760),N($N1760),N($O1760)),0))</f>
        <v/>
      </c>
    </row>
    <row r="1761" customFormat="false" ht="15" hidden="false" customHeight="false" outlineLevel="0" collapsed="false">
      <c r="B1761" s="12" t="n">
        <v>1756</v>
      </c>
      <c r="C1761" s="36" t="str">
        <f aca="false">IF(②実績CSV_期間A!$M1757="","",②実績CSV_期間A!$M1757&amp;"")</f>
        <v/>
      </c>
      <c r="D1761" s="12" t="str">
        <f aca="false">IF($C1761="","",②実績CSV_期間A!$N1757)</f>
        <v/>
      </c>
      <c r="E1761" s="12" t="str">
        <f aca="false">IF($C1761="","",RIGHT($D1761,1))</f>
        <v/>
      </c>
      <c r="F1761" s="41" t="str">
        <f aca="false">IF($C1761="","",IFERROR(INDEX(サイズ換算マスタ!$C$6:$C$8,MATCH($E1761,サイズ換算マスタ!$B$6:$B$8,0)),1))</f>
        <v/>
      </c>
      <c r="G1761" s="38" t="str">
        <f aca="false">IF($C1761="","",SUMIFS(②実績CSV_期間A!$AA$2:$AA$5001,②実績CSV_期間A!$M$2:$M$5001,$C1761))</f>
        <v/>
      </c>
      <c r="H1761" s="38" t="str">
        <f aca="false">IF($C1761="","",SUMIFS(③実績CSV_期間B!$AA$2:$AA$5001,③実績CSV_期間B!$M$2:$M$5001,$C1761))</f>
        <v/>
      </c>
      <c r="I1761" s="38" t="str">
        <f aca="false">IF($C1761="","",SUMIFS(④実績CSV_期間C!$AA$2:$AA$5001,④実績CSV_期間C!$M$2:$M$5001,$C1761))</f>
        <v/>
      </c>
      <c r="J1761" s="38" t="str">
        <f aca="false">IF($C1761="","",N($F1761)*N($G1761))</f>
        <v/>
      </c>
      <c r="K1761" s="38" t="str">
        <f aca="false">IF($C1761="","",N($F1761)*N($H1761))</f>
        <v/>
      </c>
      <c r="L1761" s="38" t="str">
        <f aca="false">IF($C1761="","",N($F1761)*N($I1761))</f>
        <v/>
      </c>
      <c r="M1761" s="37" t="str">
        <f aca="false">IF(OR($C1761="",N(TOP!$C$12)=0),"",N($J1761)/TOP!$C$12)</f>
        <v/>
      </c>
      <c r="N1761" s="37" t="str">
        <f aca="false">IF(OR($C1761="",N(TOP!$C$13)=0),"",N($K1761)/TOP!$C$13)</f>
        <v/>
      </c>
      <c r="O1761" s="37" t="str">
        <f aca="false">IF(OR($C1761="",N(TOP!$C$14)=0),"",N($L1761)/TOP!$C$14)</f>
        <v/>
      </c>
      <c r="P1761" s="42" t="str">
        <f aca="false">IF($C1761="","",IFERROR(CHOOSE(MATCH(TOP!$C$10,{"【期間A】","【期間B】","【期間C】"},0),N($M1761),N($N1761),N($O1761)),0))</f>
        <v/>
      </c>
    </row>
    <row r="1762" customFormat="false" ht="15" hidden="false" customHeight="false" outlineLevel="0" collapsed="false">
      <c r="B1762" s="12" t="n">
        <v>1757</v>
      </c>
      <c r="C1762" s="36" t="str">
        <f aca="false">IF(②実績CSV_期間A!$M1758="","",②実績CSV_期間A!$M1758&amp;"")</f>
        <v/>
      </c>
      <c r="D1762" s="12" t="str">
        <f aca="false">IF($C1762="","",②実績CSV_期間A!$N1758)</f>
        <v/>
      </c>
      <c r="E1762" s="12" t="str">
        <f aca="false">IF($C1762="","",RIGHT($D1762,1))</f>
        <v/>
      </c>
      <c r="F1762" s="41" t="str">
        <f aca="false">IF($C1762="","",IFERROR(INDEX(サイズ換算マスタ!$C$6:$C$8,MATCH($E1762,サイズ換算マスタ!$B$6:$B$8,0)),1))</f>
        <v/>
      </c>
      <c r="G1762" s="38" t="str">
        <f aca="false">IF($C1762="","",SUMIFS(②実績CSV_期間A!$AA$2:$AA$5001,②実績CSV_期間A!$M$2:$M$5001,$C1762))</f>
        <v/>
      </c>
      <c r="H1762" s="38" t="str">
        <f aca="false">IF($C1762="","",SUMIFS(③実績CSV_期間B!$AA$2:$AA$5001,③実績CSV_期間B!$M$2:$M$5001,$C1762))</f>
        <v/>
      </c>
      <c r="I1762" s="38" t="str">
        <f aca="false">IF($C1762="","",SUMIFS(④実績CSV_期間C!$AA$2:$AA$5001,④実績CSV_期間C!$M$2:$M$5001,$C1762))</f>
        <v/>
      </c>
      <c r="J1762" s="38" t="str">
        <f aca="false">IF($C1762="","",N($F1762)*N($G1762))</f>
        <v/>
      </c>
      <c r="K1762" s="38" t="str">
        <f aca="false">IF($C1762="","",N($F1762)*N($H1762))</f>
        <v/>
      </c>
      <c r="L1762" s="38" t="str">
        <f aca="false">IF($C1762="","",N($F1762)*N($I1762))</f>
        <v/>
      </c>
      <c r="M1762" s="37" t="str">
        <f aca="false">IF(OR($C1762="",N(TOP!$C$12)=0),"",N($J1762)/TOP!$C$12)</f>
        <v/>
      </c>
      <c r="N1762" s="37" t="str">
        <f aca="false">IF(OR($C1762="",N(TOP!$C$13)=0),"",N($K1762)/TOP!$C$13)</f>
        <v/>
      </c>
      <c r="O1762" s="37" t="str">
        <f aca="false">IF(OR($C1762="",N(TOP!$C$14)=0),"",N($L1762)/TOP!$C$14)</f>
        <v/>
      </c>
      <c r="P1762" s="42" t="str">
        <f aca="false">IF($C1762="","",IFERROR(CHOOSE(MATCH(TOP!$C$10,{"【期間A】","【期間B】","【期間C】"},0),N($M1762),N($N1762),N($O1762)),0))</f>
        <v/>
      </c>
    </row>
    <row r="1763" customFormat="false" ht="15" hidden="false" customHeight="false" outlineLevel="0" collapsed="false">
      <c r="B1763" s="12" t="n">
        <v>1758</v>
      </c>
      <c r="C1763" s="36" t="str">
        <f aca="false">IF(②実績CSV_期間A!$M1759="","",②実績CSV_期間A!$M1759&amp;"")</f>
        <v/>
      </c>
      <c r="D1763" s="12" t="str">
        <f aca="false">IF($C1763="","",②実績CSV_期間A!$N1759)</f>
        <v/>
      </c>
      <c r="E1763" s="12" t="str">
        <f aca="false">IF($C1763="","",RIGHT($D1763,1))</f>
        <v/>
      </c>
      <c r="F1763" s="41" t="str">
        <f aca="false">IF($C1763="","",IFERROR(INDEX(サイズ換算マスタ!$C$6:$C$8,MATCH($E1763,サイズ換算マスタ!$B$6:$B$8,0)),1))</f>
        <v/>
      </c>
      <c r="G1763" s="38" t="str">
        <f aca="false">IF($C1763="","",SUMIFS(②実績CSV_期間A!$AA$2:$AA$5001,②実績CSV_期間A!$M$2:$M$5001,$C1763))</f>
        <v/>
      </c>
      <c r="H1763" s="38" t="str">
        <f aca="false">IF($C1763="","",SUMIFS(③実績CSV_期間B!$AA$2:$AA$5001,③実績CSV_期間B!$M$2:$M$5001,$C1763))</f>
        <v/>
      </c>
      <c r="I1763" s="38" t="str">
        <f aca="false">IF($C1763="","",SUMIFS(④実績CSV_期間C!$AA$2:$AA$5001,④実績CSV_期間C!$M$2:$M$5001,$C1763))</f>
        <v/>
      </c>
      <c r="J1763" s="38" t="str">
        <f aca="false">IF($C1763="","",N($F1763)*N($G1763))</f>
        <v/>
      </c>
      <c r="K1763" s="38" t="str">
        <f aca="false">IF($C1763="","",N($F1763)*N($H1763))</f>
        <v/>
      </c>
      <c r="L1763" s="38" t="str">
        <f aca="false">IF($C1763="","",N($F1763)*N($I1763))</f>
        <v/>
      </c>
      <c r="M1763" s="37" t="str">
        <f aca="false">IF(OR($C1763="",N(TOP!$C$12)=0),"",N($J1763)/TOP!$C$12)</f>
        <v/>
      </c>
      <c r="N1763" s="37" t="str">
        <f aca="false">IF(OR($C1763="",N(TOP!$C$13)=0),"",N($K1763)/TOP!$C$13)</f>
        <v/>
      </c>
      <c r="O1763" s="37" t="str">
        <f aca="false">IF(OR($C1763="",N(TOP!$C$14)=0),"",N($L1763)/TOP!$C$14)</f>
        <v/>
      </c>
      <c r="P1763" s="42" t="str">
        <f aca="false">IF($C1763="","",IFERROR(CHOOSE(MATCH(TOP!$C$10,{"【期間A】","【期間B】","【期間C】"},0),N($M1763),N($N1763),N($O1763)),0))</f>
        <v/>
      </c>
    </row>
    <row r="1764" customFormat="false" ht="15" hidden="false" customHeight="false" outlineLevel="0" collapsed="false">
      <c r="B1764" s="12" t="n">
        <v>1759</v>
      </c>
      <c r="C1764" s="36" t="str">
        <f aca="false">IF(②実績CSV_期間A!$M1760="","",②実績CSV_期間A!$M1760&amp;"")</f>
        <v/>
      </c>
      <c r="D1764" s="12" t="str">
        <f aca="false">IF($C1764="","",②実績CSV_期間A!$N1760)</f>
        <v/>
      </c>
      <c r="E1764" s="12" t="str">
        <f aca="false">IF($C1764="","",RIGHT($D1764,1))</f>
        <v/>
      </c>
      <c r="F1764" s="41" t="str">
        <f aca="false">IF($C1764="","",IFERROR(INDEX(サイズ換算マスタ!$C$6:$C$8,MATCH($E1764,サイズ換算マスタ!$B$6:$B$8,0)),1))</f>
        <v/>
      </c>
      <c r="G1764" s="38" t="str">
        <f aca="false">IF($C1764="","",SUMIFS(②実績CSV_期間A!$AA$2:$AA$5001,②実績CSV_期間A!$M$2:$M$5001,$C1764))</f>
        <v/>
      </c>
      <c r="H1764" s="38" t="str">
        <f aca="false">IF($C1764="","",SUMIFS(③実績CSV_期間B!$AA$2:$AA$5001,③実績CSV_期間B!$M$2:$M$5001,$C1764))</f>
        <v/>
      </c>
      <c r="I1764" s="38" t="str">
        <f aca="false">IF($C1764="","",SUMIFS(④実績CSV_期間C!$AA$2:$AA$5001,④実績CSV_期間C!$M$2:$M$5001,$C1764))</f>
        <v/>
      </c>
      <c r="J1764" s="38" t="str">
        <f aca="false">IF($C1764="","",N($F1764)*N($G1764))</f>
        <v/>
      </c>
      <c r="K1764" s="38" t="str">
        <f aca="false">IF($C1764="","",N($F1764)*N($H1764))</f>
        <v/>
      </c>
      <c r="L1764" s="38" t="str">
        <f aca="false">IF($C1764="","",N($F1764)*N($I1764))</f>
        <v/>
      </c>
      <c r="M1764" s="37" t="str">
        <f aca="false">IF(OR($C1764="",N(TOP!$C$12)=0),"",N($J1764)/TOP!$C$12)</f>
        <v/>
      </c>
      <c r="N1764" s="37" t="str">
        <f aca="false">IF(OR($C1764="",N(TOP!$C$13)=0),"",N($K1764)/TOP!$C$13)</f>
        <v/>
      </c>
      <c r="O1764" s="37" t="str">
        <f aca="false">IF(OR($C1764="",N(TOP!$C$14)=0),"",N($L1764)/TOP!$C$14)</f>
        <v/>
      </c>
      <c r="P1764" s="42" t="str">
        <f aca="false">IF($C1764="","",IFERROR(CHOOSE(MATCH(TOP!$C$10,{"【期間A】","【期間B】","【期間C】"},0),N($M1764),N($N1764),N($O1764)),0))</f>
        <v/>
      </c>
    </row>
    <row r="1765" customFormat="false" ht="15" hidden="false" customHeight="false" outlineLevel="0" collapsed="false">
      <c r="B1765" s="12" t="n">
        <v>1760</v>
      </c>
      <c r="C1765" s="36" t="str">
        <f aca="false">IF(②実績CSV_期間A!$M1761="","",②実績CSV_期間A!$M1761&amp;"")</f>
        <v/>
      </c>
      <c r="D1765" s="12" t="str">
        <f aca="false">IF($C1765="","",②実績CSV_期間A!$N1761)</f>
        <v/>
      </c>
      <c r="E1765" s="12" t="str">
        <f aca="false">IF($C1765="","",RIGHT($D1765,1))</f>
        <v/>
      </c>
      <c r="F1765" s="41" t="str">
        <f aca="false">IF($C1765="","",IFERROR(INDEX(サイズ換算マスタ!$C$6:$C$8,MATCH($E1765,サイズ換算マスタ!$B$6:$B$8,0)),1))</f>
        <v/>
      </c>
      <c r="G1765" s="38" t="str">
        <f aca="false">IF($C1765="","",SUMIFS(②実績CSV_期間A!$AA$2:$AA$5001,②実績CSV_期間A!$M$2:$M$5001,$C1765))</f>
        <v/>
      </c>
      <c r="H1765" s="38" t="str">
        <f aca="false">IF($C1765="","",SUMIFS(③実績CSV_期間B!$AA$2:$AA$5001,③実績CSV_期間B!$M$2:$M$5001,$C1765))</f>
        <v/>
      </c>
      <c r="I1765" s="38" t="str">
        <f aca="false">IF($C1765="","",SUMIFS(④実績CSV_期間C!$AA$2:$AA$5001,④実績CSV_期間C!$M$2:$M$5001,$C1765))</f>
        <v/>
      </c>
      <c r="J1765" s="38" t="str">
        <f aca="false">IF($C1765="","",N($F1765)*N($G1765))</f>
        <v/>
      </c>
      <c r="K1765" s="38" t="str">
        <f aca="false">IF($C1765="","",N($F1765)*N($H1765))</f>
        <v/>
      </c>
      <c r="L1765" s="38" t="str">
        <f aca="false">IF($C1765="","",N($F1765)*N($I1765))</f>
        <v/>
      </c>
      <c r="M1765" s="37" t="str">
        <f aca="false">IF(OR($C1765="",N(TOP!$C$12)=0),"",N($J1765)/TOP!$C$12)</f>
        <v/>
      </c>
      <c r="N1765" s="37" t="str">
        <f aca="false">IF(OR($C1765="",N(TOP!$C$13)=0),"",N($K1765)/TOP!$C$13)</f>
        <v/>
      </c>
      <c r="O1765" s="37" t="str">
        <f aca="false">IF(OR($C1765="",N(TOP!$C$14)=0),"",N($L1765)/TOP!$C$14)</f>
        <v/>
      </c>
      <c r="P1765" s="42" t="str">
        <f aca="false">IF($C1765="","",IFERROR(CHOOSE(MATCH(TOP!$C$10,{"【期間A】","【期間B】","【期間C】"},0),N($M1765),N($N1765),N($O1765)),0))</f>
        <v/>
      </c>
    </row>
    <row r="1766" customFormat="false" ht="15" hidden="false" customHeight="false" outlineLevel="0" collapsed="false">
      <c r="B1766" s="12" t="n">
        <v>1761</v>
      </c>
      <c r="C1766" s="36" t="str">
        <f aca="false">IF(②実績CSV_期間A!$M1762="","",②実績CSV_期間A!$M1762&amp;"")</f>
        <v/>
      </c>
      <c r="D1766" s="12" t="str">
        <f aca="false">IF($C1766="","",②実績CSV_期間A!$N1762)</f>
        <v/>
      </c>
      <c r="E1766" s="12" t="str">
        <f aca="false">IF($C1766="","",RIGHT($D1766,1))</f>
        <v/>
      </c>
      <c r="F1766" s="41" t="str">
        <f aca="false">IF($C1766="","",IFERROR(INDEX(サイズ換算マスタ!$C$6:$C$8,MATCH($E1766,サイズ換算マスタ!$B$6:$B$8,0)),1))</f>
        <v/>
      </c>
      <c r="G1766" s="38" t="str">
        <f aca="false">IF($C1766="","",SUMIFS(②実績CSV_期間A!$AA$2:$AA$5001,②実績CSV_期間A!$M$2:$M$5001,$C1766))</f>
        <v/>
      </c>
      <c r="H1766" s="38" t="str">
        <f aca="false">IF($C1766="","",SUMIFS(③実績CSV_期間B!$AA$2:$AA$5001,③実績CSV_期間B!$M$2:$M$5001,$C1766))</f>
        <v/>
      </c>
      <c r="I1766" s="38" t="str">
        <f aca="false">IF($C1766="","",SUMIFS(④実績CSV_期間C!$AA$2:$AA$5001,④実績CSV_期間C!$M$2:$M$5001,$C1766))</f>
        <v/>
      </c>
      <c r="J1766" s="38" t="str">
        <f aca="false">IF($C1766="","",N($F1766)*N($G1766))</f>
        <v/>
      </c>
      <c r="K1766" s="38" t="str">
        <f aca="false">IF($C1766="","",N($F1766)*N($H1766))</f>
        <v/>
      </c>
      <c r="L1766" s="38" t="str">
        <f aca="false">IF($C1766="","",N($F1766)*N($I1766))</f>
        <v/>
      </c>
      <c r="M1766" s="37" t="str">
        <f aca="false">IF(OR($C1766="",N(TOP!$C$12)=0),"",N($J1766)/TOP!$C$12)</f>
        <v/>
      </c>
      <c r="N1766" s="37" t="str">
        <f aca="false">IF(OR($C1766="",N(TOP!$C$13)=0),"",N($K1766)/TOP!$C$13)</f>
        <v/>
      </c>
      <c r="O1766" s="37" t="str">
        <f aca="false">IF(OR($C1766="",N(TOP!$C$14)=0),"",N($L1766)/TOP!$C$14)</f>
        <v/>
      </c>
      <c r="P1766" s="42" t="str">
        <f aca="false">IF($C1766="","",IFERROR(CHOOSE(MATCH(TOP!$C$10,{"【期間A】","【期間B】","【期間C】"},0),N($M1766),N($N1766),N($O1766)),0))</f>
        <v/>
      </c>
    </row>
    <row r="1767" customFormat="false" ht="15" hidden="false" customHeight="false" outlineLevel="0" collapsed="false">
      <c r="B1767" s="12" t="n">
        <v>1762</v>
      </c>
      <c r="C1767" s="36" t="str">
        <f aca="false">IF(②実績CSV_期間A!$M1763="","",②実績CSV_期間A!$M1763&amp;"")</f>
        <v/>
      </c>
      <c r="D1767" s="12" t="str">
        <f aca="false">IF($C1767="","",②実績CSV_期間A!$N1763)</f>
        <v/>
      </c>
      <c r="E1767" s="12" t="str">
        <f aca="false">IF($C1767="","",RIGHT($D1767,1))</f>
        <v/>
      </c>
      <c r="F1767" s="41" t="str">
        <f aca="false">IF($C1767="","",IFERROR(INDEX(サイズ換算マスタ!$C$6:$C$8,MATCH($E1767,サイズ換算マスタ!$B$6:$B$8,0)),1))</f>
        <v/>
      </c>
      <c r="G1767" s="38" t="str">
        <f aca="false">IF($C1767="","",SUMIFS(②実績CSV_期間A!$AA$2:$AA$5001,②実績CSV_期間A!$M$2:$M$5001,$C1767))</f>
        <v/>
      </c>
      <c r="H1767" s="38" t="str">
        <f aca="false">IF($C1767="","",SUMIFS(③実績CSV_期間B!$AA$2:$AA$5001,③実績CSV_期間B!$M$2:$M$5001,$C1767))</f>
        <v/>
      </c>
      <c r="I1767" s="38" t="str">
        <f aca="false">IF($C1767="","",SUMIFS(④実績CSV_期間C!$AA$2:$AA$5001,④実績CSV_期間C!$M$2:$M$5001,$C1767))</f>
        <v/>
      </c>
      <c r="J1767" s="38" t="str">
        <f aca="false">IF($C1767="","",N($F1767)*N($G1767))</f>
        <v/>
      </c>
      <c r="K1767" s="38" t="str">
        <f aca="false">IF($C1767="","",N($F1767)*N($H1767))</f>
        <v/>
      </c>
      <c r="L1767" s="38" t="str">
        <f aca="false">IF($C1767="","",N($F1767)*N($I1767))</f>
        <v/>
      </c>
      <c r="M1767" s="37" t="str">
        <f aca="false">IF(OR($C1767="",N(TOP!$C$12)=0),"",N($J1767)/TOP!$C$12)</f>
        <v/>
      </c>
      <c r="N1767" s="37" t="str">
        <f aca="false">IF(OR($C1767="",N(TOP!$C$13)=0),"",N($K1767)/TOP!$C$13)</f>
        <v/>
      </c>
      <c r="O1767" s="37" t="str">
        <f aca="false">IF(OR($C1767="",N(TOP!$C$14)=0),"",N($L1767)/TOP!$C$14)</f>
        <v/>
      </c>
      <c r="P1767" s="42" t="str">
        <f aca="false">IF($C1767="","",IFERROR(CHOOSE(MATCH(TOP!$C$10,{"【期間A】","【期間B】","【期間C】"},0),N($M1767),N($N1767),N($O1767)),0))</f>
        <v/>
      </c>
    </row>
    <row r="1768" customFormat="false" ht="15" hidden="false" customHeight="false" outlineLevel="0" collapsed="false">
      <c r="B1768" s="12" t="n">
        <v>1763</v>
      </c>
      <c r="C1768" s="36" t="str">
        <f aca="false">IF(②実績CSV_期間A!$M1764="","",②実績CSV_期間A!$M1764&amp;"")</f>
        <v/>
      </c>
      <c r="D1768" s="12" t="str">
        <f aca="false">IF($C1768="","",②実績CSV_期間A!$N1764)</f>
        <v/>
      </c>
      <c r="E1768" s="12" t="str">
        <f aca="false">IF($C1768="","",RIGHT($D1768,1))</f>
        <v/>
      </c>
      <c r="F1768" s="41" t="str">
        <f aca="false">IF($C1768="","",IFERROR(INDEX(サイズ換算マスタ!$C$6:$C$8,MATCH($E1768,サイズ換算マスタ!$B$6:$B$8,0)),1))</f>
        <v/>
      </c>
      <c r="G1768" s="38" t="str">
        <f aca="false">IF($C1768="","",SUMIFS(②実績CSV_期間A!$AA$2:$AA$5001,②実績CSV_期間A!$M$2:$M$5001,$C1768))</f>
        <v/>
      </c>
      <c r="H1768" s="38" t="str">
        <f aca="false">IF($C1768="","",SUMIFS(③実績CSV_期間B!$AA$2:$AA$5001,③実績CSV_期間B!$M$2:$M$5001,$C1768))</f>
        <v/>
      </c>
      <c r="I1768" s="38" t="str">
        <f aca="false">IF($C1768="","",SUMIFS(④実績CSV_期間C!$AA$2:$AA$5001,④実績CSV_期間C!$M$2:$M$5001,$C1768))</f>
        <v/>
      </c>
      <c r="J1768" s="38" t="str">
        <f aca="false">IF($C1768="","",N($F1768)*N($G1768))</f>
        <v/>
      </c>
      <c r="K1768" s="38" t="str">
        <f aca="false">IF($C1768="","",N($F1768)*N($H1768))</f>
        <v/>
      </c>
      <c r="L1768" s="38" t="str">
        <f aca="false">IF($C1768="","",N($F1768)*N($I1768))</f>
        <v/>
      </c>
      <c r="M1768" s="37" t="str">
        <f aca="false">IF(OR($C1768="",N(TOP!$C$12)=0),"",N($J1768)/TOP!$C$12)</f>
        <v/>
      </c>
      <c r="N1768" s="37" t="str">
        <f aca="false">IF(OR($C1768="",N(TOP!$C$13)=0),"",N($K1768)/TOP!$C$13)</f>
        <v/>
      </c>
      <c r="O1768" s="37" t="str">
        <f aca="false">IF(OR($C1768="",N(TOP!$C$14)=0),"",N($L1768)/TOP!$C$14)</f>
        <v/>
      </c>
      <c r="P1768" s="42" t="str">
        <f aca="false">IF($C1768="","",IFERROR(CHOOSE(MATCH(TOP!$C$10,{"【期間A】","【期間B】","【期間C】"},0),N($M1768),N($N1768),N($O1768)),0))</f>
        <v/>
      </c>
    </row>
    <row r="1769" customFormat="false" ht="15" hidden="false" customHeight="false" outlineLevel="0" collapsed="false">
      <c r="B1769" s="12" t="n">
        <v>1764</v>
      </c>
      <c r="C1769" s="36" t="str">
        <f aca="false">IF(②実績CSV_期間A!$M1765="","",②実績CSV_期間A!$M1765&amp;"")</f>
        <v/>
      </c>
      <c r="D1769" s="12" t="str">
        <f aca="false">IF($C1769="","",②実績CSV_期間A!$N1765)</f>
        <v/>
      </c>
      <c r="E1769" s="12" t="str">
        <f aca="false">IF($C1769="","",RIGHT($D1769,1))</f>
        <v/>
      </c>
      <c r="F1769" s="41" t="str">
        <f aca="false">IF($C1769="","",IFERROR(INDEX(サイズ換算マスタ!$C$6:$C$8,MATCH($E1769,サイズ換算マスタ!$B$6:$B$8,0)),1))</f>
        <v/>
      </c>
      <c r="G1769" s="38" t="str">
        <f aca="false">IF($C1769="","",SUMIFS(②実績CSV_期間A!$AA$2:$AA$5001,②実績CSV_期間A!$M$2:$M$5001,$C1769))</f>
        <v/>
      </c>
      <c r="H1769" s="38" t="str">
        <f aca="false">IF($C1769="","",SUMIFS(③実績CSV_期間B!$AA$2:$AA$5001,③実績CSV_期間B!$M$2:$M$5001,$C1769))</f>
        <v/>
      </c>
      <c r="I1769" s="38" t="str">
        <f aca="false">IF($C1769="","",SUMIFS(④実績CSV_期間C!$AA$2:$AA$5001,④実績CSV_期間C!$M$2:$M$5001,$C1769))</f>
        <v/>
      </c>
      <c r="J1769" s="38" t="str">
        <f aca="false">IF($C1769="","",N($F1769)*N($G1769))</f>
        <v/>
      </c>
      <c r="K1769" s="38" t="str">
        <f aca="false">IF($C1769="","",N($F1769)*N($H1769))</f>
        <v/>
      </c>
      <c r="L1769" s="38" t="str">
        <f aca="false">IF($C1769="","",N($F1769)*N($I1769))</f>
        <v/>
      </c>
      <c r="M1769" s="37" t="str">
        <f aca="false">IF(OR($C1769="",N(TOP!$C$12)=0),"",N($J1769)/TOP!$C$12)</f>
        <v/>
      </c>
      <c r="N1769" s="37" t="str">
        <f aca="false">IF(OR($C1769="",N(TOP!$C$13)=0),"",N($K1769)/TOP!$C$13)</f>
        <v/>
      </c>
      <c r="O1769" s="37" t="str">
        <f aca="false">IF(OR($C1769="",N(TOP!$C$14)=0),"",N($L1769)/TOP!$C$14)</f>
        <v/>
      </c>
      <c r="P1769" s="42" t="str">
        <f aca="false">IF($C1769="","",IFERROR(CHOOSE(MATCH(TOP!$C$10,{"【期間A】","【期間B】","【期間C】"},0),N($M1769),N($N1769),N($O1769)),0))</f>
        <v/>
      </c>
    </row>
    <row r="1770" customFormat="false" ht="15" hidden="false" customHeight="false" outlineLevel="0" collapsed="false">
      <c r="B1770" s="12" t="n">
        <v>1765</v>
      </c>
      <c r="C1770" s="36" t="str">
        <f aca="false">IF(②実績CSV_期間A!$M1766="","",②実績CSV_期間A!$M1766&amp;"")</f>
        <v/>
      </c>
      <c r="D1770" s="12" t="str">
        <f aca="false">IF($C1770="","",②実績CSV_期間A!$N1766)</f>
        <v/>
      </c>
      <c r="E1770" s="12" t="str">
        <f aca="false">IF($C1770="","",RIGHT($D1770,1))</f>
        <v/>
      </c>
      <c r="F1770" s="41" t="str">
        <f aca="false">IF($C1770="","",IFERROR(INDEX(サイズ換算マスタ!$C$6:$C$8,MATCH($E1770,サイズ換算マスタ!$B$6:$B$8,0)),1))</f>
        <v/>
      </c>
      <c r="G1770" s="38" t="str">
        <f aca="false">IF($C1770="","",SUMIFS(②実績CSV_期間A!$AA$2:$AA$5001,②実績CSV_期間A!$M$2:$M$5001,$C1770))</f>
        <v/>
      </c>
      <c r="H1770" s="38" t="str">
        <f aca="false">IF($C1770="","",SUMIFS(③実績CSV_期間B!$AA$2:$AA$5001,③実績CSV_期間B!$M$2:$M$5001,$C1770))</f>
        <v/>
      </c>
      <c r="I1770" s="38" t="str">
        <f aca="false">IF($C1770="","",SUMIFS(④実績CSV_期間C!$AA$2:$AA$5001,④実績CSV_期間C!$M$2:$M$5001,$C1770))</f>
        <v/>
      </c>
      <c r="J1770" s="38" t="str">
        <f aca="false">IF($C1770="","",N($F1770)*N($G1770))</f>
        <v/>
      </c>
      <c r="K1770" s="38" t="str">
        <f aca="false">IF($C1770="","",N($F1770)*N($H1770))</f>
        <v/>
      </c>
      <c r="L1770" s="38" t="str">
        <f aca="false">IF($C1770="","",N($F1770)*N($I1770))</f>
        <v/>
      </c>
      <c r="M1770" s="37" t="str">
        <f aca="false">IF(OR($C1770="",N(TOP!$C$12)=0),"",N($J1770)/TOP!$C$12)</f>
        <v/>
      </c>
      <c r="N1770" s="37" t="str">
        <f aca="false">IF(OR($C1770="",N(TOP!$C$13)=0),"",N($K1770)/TOP!$C$13)</f>
        <v/>
      </c>
      <c r="O1770" s="37" t="str">
        <f aca="false">IF(OR($C1770="",N(TOP!$C$14)=0),"",N($L1770)/TOP!$C$14)</f>
        <v/>
      </c>
      <c r="P1770" s="42" t="str">
        <f aca="false">IF($C1770="","",IFERROR(CHOOSE(MATCH(TOP!$C$10,{"【期間A】","【期間B】","【期間C】"},0),N($M1770),N($N1770),N($O1770)),0))</f>
        <v/>
      </c>
    </row>
    <row r="1771" customFormat="false" ht="15" hidden="false" customHeight="false" outlineLevel="0" collapsed="false">
      <c r="B1771" s="12" t="n">
        <v>1766</v>
      </c>
      <c r="C1771" s="36" t="str">
        <f aca="false">IF(②実績CSV_期間A!$M1767="","",②実績CSV_期間A!$M1767&amp;"")</f>
        <v/>
      </c>
      <c r="D1771" s="12" t="str">
        <f aca="false">IF($C1771="","",②実績CSV_期間A!$N1767)</f>
        <v/>
      </c>
      <c r="E1771" s="12" t="str">
        <f aca="false">IF($C1771="","",RIGHT($D1771,1))</f>
        <v/>
      </c>
      <c r="F1771" s="41" t="str">
        <f aca="false">IF($C1771="","",IFERROR(INDEX(サイズ換算マスタ!$C$6:$C$8,MATCH($E1771,サイズ換算マスタ!$B$6:$B$8,0)),1))</f>
        <v/>
      </c>
      <c r="G1771" s="38" t="str">
        <f aca="false">IF($C1771="","",SUMIFS(②実績CSV_期間A!$AA$2:$AA$5001,②実績CSV_期間A!$M$2:$M$5001,$C1771))</f>
        <v/>
      </c>
      <c r="H1771" s="38" t="str">
        <f aca="false">IF($C1771="","",SUMIFS(③実績CSV_期間B!$AA$2:$AA$5001,③実績CSV_期間B!$M$2:$M$5001,$C1771))</f>
        <v/>
      </c>
      <c r="I1771" s="38" t="str">
        <f aca="false">IF($C1771="","",SUMIFS(④実績CSV_期間C!$AA$2:$AA$5001,④実績CSV_期間C!$M$2:$M$5001,$C1771))</f>
        <v/>
      </c>
      <c r="J1771" s="38" t="str">
        <f aca="false">IF($C1771="","",N($F1771)*N($G1771))</f>
        <v/>
      </c>
      <c r="K1771" s="38" t="str">
        <f aca="false">IF($C1771="","",N($F1771)*N($H1771))</f>
        <v/>
      </c>
      <c r="L1771" s="38" t="str">
        <f aca="false">IF($C1771="","",N($F1771)*N($I1771))</f>
        <v/>
      </c>
      <c r="M1771" s="37" t="str">
        <f aca="false">IF(OR($C1771="",N(TOP!$C$12)=0),"",N($J1771)/TOP!$C$12)</f>
        <v/>
      </c>
      <c r="N1771" s="37" t="str">
        <f aca="false">IF(OR($C1771="",N(TOP!$C$13)=0),"",N($K1771)/TOP!$C$13)</f>
        <v/>
      </c>
      <c r="O1771" s="37" t="str">
        <f aca="false">IF(OR($C1771="",N(TOP!$C$14)=0),"",N($L1771)/TOP!$C$14)</f>
        <v/>
      </c>
      <c r="P1771" s="42" t="str">
        <f aca="false">IF($C1771="","",IFERROR(CHOOSE(MATCH(TOP!$C$10,{"【期間A】","【期間B】","【期間C】"},0),N($M1771),N($N1771),N($O1771)),0))</f>
        <v/>
      </c>
    </row>
    <row r="1772" customFormat="false" ht="15" hidden="false" customHeight="false" outlineLevel="0" collapsed="false">
      <c r="B1772" s="12" t="n">
        <v>1767</v>
      </c>
      <c r="C1772" s="36" t="str">
        <f aca="false">IF(②実績CSV_期間A!$M1768="","",②実績CSV_期間A!$M1768&amp;"")</f>
        <v/>
      </c>
      <c r="D1772" s="12" t="str">
        <f aca="false">IF($C1772="","",②実績CSV_期間A!$N1768)</f>
        <v/>
      </c>
      <c r="E1772" s="12" t="str">
        <f aca="false">IF($C1772="","",RIGHT($D1772,1))</f>
        <v/>
      </c>
      <c r="F1772" s="41" t="str">
        <f aca="false">IF($C1772="","",IFERROR(INDEX(サイズ換算マスタ!$C$6:$C$8,MATCH($E1772,サイズ換算マスタ!$B$6:$B$8,0)),1))</f>
        <v/>
      </c>
      <c r="G1772" s="38" t="str">
        <f aca="false">IF($C1772="","",SUMIFS(②実績CSV_期間A!$AA$2:$AA$5001,②実績CSV_期間A!$M$2:$M$5001,$C1772))</f>
        <v/>
      </c>
      <c r="H1772" s="38" t="str">
        <f aca="false">IF($C1772="","",SUMIFS(③実績CSV_期間B!$AA$2:$AA$5001,③実績CSV_期間B!$M$2:$M$5001,$C1772))</f>
        <v/>
      </c>
      <c r="I1772" s="38" t="str">
        <f aca="false">IF($C1772="","",SUMIFS(④実績CSV_期間C!$AA$2:$AA$5001,④実績CSV_期間C!$M$2:$M$5001,$C1772))</f>
        <v/>
      </c>
      <c r="J1772" s="38" t="str">
        <f aca="false">IF($C1772="","",N($F1772)*N($G1772))</f>
        <v/>
      </c>
      <c r="K1772" s="38" t="str">
        <f aca="false">IF($C1772="","",N($F1772)*N($H1772))</f>
        <v/>
      </c>
      <c r="L1772" s="38" t="str">
        <f aca="false">IF($C1772="","",N($F1772)*N($I1772))</f>
        <v/>
      </c>
      <c r="M1772" s="37" t="str">
        <f aca="false">IF(OR($C1772="",N(TOP!$C$12)=0),"",N($J1772)/TOP!$C$12)</f>
        <v/>
      </c>
      <c r="N1772" s="37" t="str">
        <f aca="false">IF(OR($C1772="",N(TOP!$C$13)=0),"",N($K1772)/TOP!$C$13)</f>
        <v/>
      </c>
      <c r="O1772" s="37" t="str">
        <f aca="false">IF(OR($C1772="",N(TOP!$C$14)=0),"",N($L1772)/TOP!$C$14)</f>
        <v/>
      </c>
      <c r="P1772" s="42" t="str">
        <f aca="false">IF($C1772="","",IFERROR(CHOOSE(MATCH(TOP!$C$10,{"【期間A】","【期間B】","【期間C】"},0),N($M1772),N($N1772),N($O1772)),0))</f>
        <v/>
      </c>
    </row>
    <row r="1773" customFormat="false" ht="15" hidden="false" customHeight="false" outlineLevel="0" collapsed="false">
      <c r="B1773" s="12" t="n">
        <v>1768</v>
      </c>
      <c r="C1773" s="36" t="str">
        <f aca="false">IF(②実績CSV_期間A!$M1769="","",②実績CSV_期間A!$M1769&amp;"")</f>
        <v/>
      </c>
      <c r="D1773" s="12" t="str">
        <f aca="false">IF($C1773="","",②実績CSV_期間A!$N1769)</f>
        <v/>
      </c>
      <c r="E1773" s="12" t="str">
        <f aca="false">IF($C1773="","",RIGHT($D1773,1))</f>
        <v/>
      </c>
      <c r="F1773" s="41" t="str">
        <f aca="false">IF($C1773="","",IFERROR(INDEX(サイズ換算マスタ!$C$6:$C$8,MATCH($E1773,サイズ換算マスタ!$B$6:$B$8,0)),1))</f>
        <v/>
      </c>
      <c r="G1773" s="38" t="str">
        <f aca="false">IF($C1773="","",SUMIFS(②実績CSV_期間A!$AA$2:$AA$5001,②実績CSV_期間A!$M$2:$M$5001,$C1773))</f>
        <v/>
      </c>
      <c r="H1773" s="38" t="str">
        <f aca="false">IF($C1773="","",SUMIFS(③実績CSV_期間B!$AA$2:$AA$5001,③実績CSV_期間B!$M$2:$M$5001,$C1773))</f>
        <v/>
      </c>
      <c r="I1773" s="38" t="str">
        <f aca="false">IF($C1773="","",SUMIFS(④実績CSV_期間C!$AA$2:$AA$5001,④実績CSV_期間C!$M$2:$M$5001,$C1773))</f>
        <v/>
      </c>
      <c r="J1773" s="38" t="str">
        <f aca="false">IF($C1773="","",N($F1773)*N($G1773))</f>
        <v/>
      </c>
      <c r="K1773" s="38" t="str">
        <f aca="false">IF($C1773="","",N($F1773)*N($H1773))</f>
        <v/>
      </c>
      <c r="L1773" s="38" t="str">
        <f aca="false">IF($C1773="","",N($F1773)*N($I1773))</f>
        <v/>
      </c>
      <c r="M1773" s="37" t="str">
        <f aca="false">IF(OR($C1773="",N(TOP!$C$12)=0),"",N($J1773)/TOP!$C$12)</f>
        <v/>
      </c>
      <c r="N1773" s="37" t="str">
        <f aca="false">IF(OR($C1773="",N(TOP!$C$13)=0),"",N($K1773)/TOP!$C$13)</f>
        <v/>
      </c>
      <c r="O1773" s="37" t="str">
        <f aca="false">IF(OR($C1773="",N(TOP!$C$14)=0),"",N($L1773)/TOP!$C$14)</f>
        <v/>
      </c>
      <c r="P1773" s="42" t="str">
        <f aca="false">IF($C1773="","",IFERROR(CHOOSE(MATCH(TOP!$C$10,{"【期間A】","【期間B】","【期間C】"},0),N($M1773),N($N1773),N($O1773)),0))</f>
        <v/>
      </c>
    </row>
    <row r="1774" customFormat="false" ht="15" hidden="false" customHeight="false" outlineLevel="0" collapsed="false">
      <c r="B1774" s="12" t="n">
        <v>1769</v>
      </c>
      <c r="C1774" s="36" t="str">
        <f aca="false">IF(②実績CSV_期間A!$M1770="","",②実績CSV_期間A!$M1770&amp;"")</f>
        <v/>
      </c>
      <c r="D1774" s="12" t="str">
        <f aca="false">IF($C1774="","",②実績CSV_期間A!$N1770)</f>
        <v/>
      </c>
      <c r="E1774" s="12" t="str">
        <f aca="false">IF($C1774="","",RIGHT($D1774,1))</f>
        <v/>
      </c>
      <c r="F1774" s="41" t="str">
        <f aca="false">IF($C1774="","",IFERROR(INDEX(サイズ換算マスタ!$C$6:$C$8,MATCH($E1774,サイズ換算マスタ!$B$6:$B$8,0)),1))</f>
        <v/>
      </c>
      <c r="G1774" s="38" t="str">
        <f aca="false">IF($C1774="","",SUMIFS(②実績CSV_期間A!$AA$2:$AA$5001,②実績CSV_期間A!$M$2:$M$5001,$C1774))</f>
        <v/>
      </c>
      <c r="H1774" s="38" t="str">
        <f aca="false">IF($C1774="","",SUMIFS(③実績CSV_期間B!$AA$2:$AA$5001,③実績CSV_期間B!$M$2:$M$5001,$C1774))</f>
        <v/>
      </c>
      <c r="I1774" s="38" t="str">
        <f aca="false">IF($C1774="","",SUMIFS(④実績CSV_期間C!$AA$2:$AA$5001,④実績CSV_期間C!$M$2:$M$5001,$C1774))</f>
        <v/>
      </c>
      <c r="J1774" s="38" t="str">
        <f aca="false">IF($C1774="","",N($F1774)*N($G1774))</f>
        <v/>
      </c>
      <c r="K1774" s="38" t="str">
        <f aca="false">IF($C1774="","",N($F1774)*N($H1774))</f>
        <v/>
      </c>
      <c r="L1774" s="38" t="str">
        <f aca="false">IF($C1774="","",N($F1774)*N($I1774))</f>
        <v/>
      </c>
      <c r="M1774" s="37" t="str">
        <f aca="false">IF(OR($C1774="",N(TOP!$C$12)=0),"",N($J1774)/TOP!$C$12)</f>
        <v/>
      </c>
      <c r="N1774" s="37" t="str">
        <f aca="false">IF(OR($C1774="",N(TOP!$C$13)=0),"",N($K1774)/TOP!$C$13)</f>
        <v/>
      </c>
      <c r="O1774" s="37" t="str">
        <f aca="false">IF(OR($C1774="",N(TOP!$C$14)=0),"",N($L1774)/TOP!$C$14)</f>
        <v/>
      </c>
      <c r="P1774" s="42" t="str">
        <f aca="false">IF($C1774="","",IFERROR(CHOOSE(MATCH(TOP!$C$10,{"【期間A】","【期間B】","【期間C】"},0),N($M1774),N($N1774),N($O1774)),0))</f>
        <v/>
      </c>
    </row>
    <row r="1775" customFormat="false" ht="15" hidden="false" customHeight="false" outlineLevel="0" collapsed="false">
      <c r="B1775" s="12" t="n">
        <v>1770</v>
      </c>
      <c r="C1775" s="36" t="str">
        <f aca="false">IF(②実績CSV_期間A!$M1771="","",②実績CSV_期間A!$M1771&amp;"")</f>
        <v/>
      </c>
      <c r="D1775" s="12" t="str">
        <f aca="false">IF($C1775="","",②実績CSV_期間A!$N1771)</f>
        <v/>
      </c>
      <c r="E1775" s="12" t="str">
        <f aca="false">IF($C1775="","",RIGHT($D1775,1))</f>
        <v/>
      </c>
      <c r="F1775" s="41" t="str">
        <f aca="false">IF($C1775="","",IFERROR(INDEX(サイズ換算マスタ!$C$6:$C$8,MATCH($E1775,サイズ換算マスタ!$B$6:$B$8,0)),1))</f>
        <v/>
      </c>
      <c r="G1775" s="38" t="str">
        <f aca="false">IF($C1775="","",SUMIFS(②実績CSV_期間A!$AA$2:$AA$5001,②実績CSV_期間A!$M$2:$M$5001,$C1775))</f>
        <v/>
      </c>
      <c r="H1775" s="38" t="str">
        <f aca="false">IF($C1775="","",SUMIFS(③実績CSV_期間B!$AA$2:$AA$5001,③実績CSV_期間B!$M$2:$M$5001,$C1775))</f>
        <v/>
      </c>
      <c r="I1775" s="38" t="str">
        <f aca="false">IF($C1775="","",SUMIFS(④実績CSV_期間C!$AA$2:$AA$5001,④実績CSV_期間C!$M$2:$M$5001,$C1775))</f>
        <v/>
      </c>
      <c r="J1775" s="38" t="str">
        <f aca="false">IF($C1775="","",N($F1775)*N($G1775))</f>
        <v/>
      </c>
      <c r="K1775" s="38" t="str">
        <f aca="false">IF($C1775="","",N($F1775)*N($H1775))</f>
        <v/>
      </c>
      <c r="L1775" s="38" t="str">
        <f aca="false">IF($C1775="","",N($F1775)*N($I1775))</f>
        <v/>
      </c>
      <c r="M1775" s="37" t="str">
        <f aca="false">IF(OR($C1775="",N(TOP!$C$12)=0),"",N($J1775)/TOP!$C$12)</f>
        <v/>
      </c>
      <c r="N1775" s="37" t="str">
        <f aca="false">IF(OR($C1775="",N(TOP!$C$13)=0),"",N($K1775)/TOP!$C$13)</f>
        <v/>
      </c>
      <c r="O1775" s="37" t="str">
        <f aca="false">IF(OR($C1775="",N(TOP!$C$14)=0),"",N($L1775)/TOP!$C$14)</f>
        <v/>
      </c>
      <c r="P1775" s="42" t="str">
        <f aca="false">IF($C1775="","",IFERROR(CHOOSE(MATCH(TOP!$C$10,{"【期間A】","【期間B】","【期間C】"},0),N($M1775),N($N1775),N($O1775)),0))</f>
        <v/>
      </c>
    </row>
    <row r="1776" customFormat="false" ht="15" hidden="false" customHeight="false" outlineLevel="0" collapsed="false">
      <c r="B1776" s="12" t="n">
        <v>1771</v>
      </c>
      <c r="C1776" s="36" t="str">
        <f aca="false">IF(②実績CSV_期間A!$M1772="","",②実績CSV_期間A!$M1772&amp;"")</f>
        <v/>
      </c>
      <c r="D1776" s="12" t="str">
        <f aca="false">IF($C1776="","",②実績CSV_期間A!$N1772)</f>
        <v/>
      </c>
      <c r="E1776" s="12" t="str">
        <f aca="false">IF($C1776="","",RIGHT($D1776,1))</f>
        <v/>
      </c>
      <c r="F1776" s="41" t="str">
        <f aca="false">IF($C1776="","",IFERROR(INDEX(サイズ換算マスタ!$C$6:$C$8,MATCH($E1776,サイズ換算マスタ!$B$6:$B$8,0)),1))</f>
        <v/>
      </c>
      <c r="G1776" s="38" t="str">
        <f aca="false">IF($C1776="","",SUMIFS(②実績CSV_期間A!$AA$2:$AA$5001,②実績CSV_期間A!$M$2:$M$5001,$C1776))</f>
        <v/>
      </c>
      <c r="H1776" s="38" t="str">
        <f aca="false">IF($C1776="","",SUMIFS(③実績CSV_期間B!$AA$2:$AA$5001,③実績CSV_期間B!$M$2:$M$5001,$C1776))</f>
        <v/>
      </c>
      <c r="I1776" s="38" t="str">
        <f aca="false">IF($C1776="","",SUMIFS(④実績CSV_期間C!$AA$2:$AA$5001,④実績CSV_期間C!$M$2:$M$5001,$C1776))</f>
        <v/>
      </c>
      <c r="J1776" s="38" t="str">
        <f aca="false">IF($C1776="","",N($F1776)*N($G1776))</f>
        <v/>
      </c>
      <c r="K1776" s="38" t="str">
        <f aca="false">IF($C1776="","",N($F1776)*N($H1776))</f>
        <v/>
      </c>
      <c r="L1776" s="38" t="str">
        <f aca="false">IF($C1776="","",N($F1776)*N($I1776))</f>
        <v/>
      </c>
      <c r="M1776" s="37" t="str">
        <f aca="false">IF(OR($C1776="",N(TOP!$C$12)=0),"",N($J1776)/TOP!$C$12)</f>
        <v/>
      </c>
      <c r="N1776" s="37" t="str">
        <f aca="false">IF(OR($C1776="",N(TOP!$C$13)=0),"",N($K1776)/TOP!$C$13)</f>
        <v/>
      </c>
      <c r="O1776" s="37" t="str">
        <f aca="false">IF(OR($C1776="",N(TOP!$C$14)=0),"",N($L1776)/TOP!$C$14)</f>
        <v/>
      </c>
      <c r="P1776" s="42" t="str">
        <f aca="false">IF($C1776="","",IFERROR(CHOOSE(MATCH(TOP!$C$10,{"【期間A】","【期間B】","【期間C】"},0),N($M1776),N($N1776),N($O1776)),0))</f>
        <v/>
      </c>
    </row>
    <row r="1777" customFormat="false" ht="15" hidden="false" customHeight="false" outlineLevel="0" collapsed="false">
      <c r="B1777" s="12" t="n">
        <v>1772</v>
      </c>
      <c r="C1777" s="36" t="str">
        <f aca="false">IF(②実績CSV_期間A!$M1773="","",②実績CSV_期間A!$M1773&amp;"")</f>
        <v/>
      </c>
      <c r="D1777" s="12" t="str">
        <f aca="false">IF($C1777="","",②実績CSV_期間A!$N1773)</f>
        <v/>
      </c>
      <c r="E1777" s="12" t="str">
        <f aca="false">IF($C1777="","",RIGHT($D1777,1))</f>
        <v/>
      </c>
      <c r="F1777" s="41" t="str">
        <f aca="false">IF($C1777="","",IFERROR(INDEX(サイズ換算マスタ!$C$6:$C$8,MATCH($E1777,サイズ換算マスタ!$B$6:$B$8,0)),1))</f>
        <v/>
      </c>
      <c r="G1777" s="38" t="str">
        <f aca="false">IF($C1777="","",SUMIFS(②実績CSV_期間A!$AA$2:$AA$5001,②実績CSV_期間A!$M$2:$M$5001,$C1777))</f>
        <v/>
      </c>
      <c r="H1777" s="38" t="str">
        <f aca="false">IF($C1777="","",SUMIFS(③実績CSV_期間B!$AA$2:$AA$5001,③実績CSV_期間B!$M$2:$M$5001,$C1777))</f>
        <v/>
      </c>
      <c r="I1777" s="38" t="str">
        <f aca="false">IF($C1777="","",SUMIFS(④実績CSV_期間C!$AA$2:$AA$5001,④実績CSV_期間C!$M$2:$M$5001,$C1777))</f>
        <v/>
      </c>
      <c r="J1777" s="38" t="str">
        <f aca="false">IF($C1777="","",N($F1777)*N($G1777))</f>
        <v/>
      </c>
      <c r="K1777" s="38" t="str">
        <f aca="false">IF($C1777="","",N($F1777)*N($H1777))</f>
        <v/>
      </c>
      <c r="L1777" s="38" t="str">
        <f aca="false">IF($C1777="","",N($F1777)*N($I1777))</f>
        <v/>
      </c>
      <c r="M1777" s="37" t="str">
        <f aca="false">IF(OR($C1777="",N(TOP!$C$12)=0),"",N($J1777)/TOP!$C$12)</f>
        <v/>
      </c>
      <c r="N1777" s="37" t="str">
        <f aca="false">IF(OR($C1777="",N(TOP!$C$13)=0),"",N($K1777)/TOP!$C$13)</f>
        <v/>
      </c>
      <c r="O1777" s="37" t="str">
        <f aca="false">IF(OR($C1777="",N(TOP!$C$14)=0),"",N($L1777)/TOP!$C$14)</f>
        <v/>
      </c>
      <c r="P1777" s="42" t="str">
        <f aca="false">IF($C1777="","",IFERROR(CHOOSE(MATCH(TOP!$C$10,{"【期間A】","【期間B】","【期間C】"},0),N($M1777),N($N1777),N($O1777)),0))</f>
        <v/>
      </c>
    </row>
    <row r="1778" customFormat="false" ht="15" hidden="false" customHeight="false" outlineLevel="0" collapsed="false">
      <c r="B1778" s="12" t="n">
        <v>1773</v>
      </c>
      <c r="C1778" s="36" t="str">
        <f aca="false">IF(②実績CSV_期間A!$M1774="","",②実績CSV_期間A!$M1774&amp;"")</f>
        <v/>
      </c>
      <c r="D1778" s="12" t="str">
        <f aca="false">IF($C1778="","",②実績CSV_期間A!$N1774)</f>
        <v/>
      </c>
      <c r="E1778" s="12" t="str">
        <f aca="false">IF($C1778="","",RIGHT($D1778,1))</f>
        <v/>
      </c>
      <c r="F1778" s="41" t="str">
        <f aca="false">IF($C1778="","",IFERROR(INDEX(サイズ換算マスタ!$C$6:$C$8,MATCH($E1778,サイズ換算マスタ!$B$6:$B$8,0)),1))</f>
        <v/>
      </c>
      <c r="G1778" s="38" t="str">
        <f aca="false">IF($C1778="","",SUMIFS(②実績CSV_期間A!$AA$2:$AA$5001,②実績CSV_期間A!$M$2:$M$5001,$C1778))</f>
        <v/>
      </c>
      <c r="H1778" s="38" t="str">
        <f aca="false">IF($C1778="","",SUMIFS(③実績CSV_期間B!$AA$2:$AA$5001,③実績CSV_期間B!$M$2:$M$5001,$C1778))</f>
        <v/>
      </c>
      <c r="I1778" s="38" t="str">
        <f aca="false">IF($C1778="","",SUMIFS(④実績CSV_期間C!$AA$2:$AA$5001,④実績CSV_期間C!$M$2:$M$5001,$C1778))</f>
        <v/>
      </c>
      <c r="J1778" s="38" t="str">
        <f aca="false">IF($C1778="","",N($F1778)*N($G1778))</f>
        <v/>
      </c>
      <c r="K1778" s="38" t="str">
        <f aca="false">IF($C1778="","",N($F1778)*N($H1778))</f>
        <v/>
      </c>
      <c r="L1778" s="38" t="str">
        <f aca="false">IF($C1778="","",N($F1778)*N($I1778))</f>
        <v/>
      </c>
      <c r="M1778" s="37" t="str">
        <f aca="false">IF(OR($C1778="",N(TOP!$C$12)=0),"",N($J1778)/TOP!$C$12)</f>
        <v/>
      </c>
      <c r="N1778" s="37" t="str">
        <f aca="false">IF(OR($C1778="",N(TOP!$C$13)=0),"",N($K1778)/TOP!$C$13)</f>
        <v/>
      </c>
      <c r="O1778" s="37" t="str">
        <f aca="false">IF(OR($C1778="",N(TOP!$C$14)=0),"",N($L1778)/TOP!$C$14)</f>
        <v/>
      </c>
      <c r="P1778" s="42" t="str">
        <f aca="false">IF($C1778="","",IFERROR(CHOOSE(MATCH(TOP!$C$10,{"【期間A】","【期間B】","【期間C】"},0),N($M1778),N($N1778),N($O1778)),0))</f>
        <v/>
      </c>
    </row>
    <row r="1779" customFormat="false" ht="15" hidden="false" customHeight="false" outlineLevel="0" collapsed="false">
      <c r="B1779" s="12" t="n">
        <v>1774</v>
      </c>
      <c r="C1779" s="36" t="str">
        <f aca="false">IF(②実績CSV_期間A!$M1775="","",②実績CSV_期間A!$M1775&amp;"")</f>
        <v/>
      </c>
      <c r="D1779" s="12" t="str">
        <f aca="false">IF($C1779="","",②実績CSV_期間A!$N1775)</f>
        <v/>
      </c>
      <c r="E1779" s="12" t="str">
        <f aca="false">IF($C1779="","",RIGHT($D1779,1))</f>
        <v/>
      </c>
      <c r="F1779" s="41" t="str">
        <f aca="false">IF($C1779="","",IFERROR(INDEX(サイズ換算マスタ!$C$6:$C$8,MATCH($E1779,サイズ換算マスタ!$B$6:$B$8,0)),1))</f>
        <v/>
      </c>
      <c r="G1779" s="38" t="str">
        <f aca="false">IF($C1779="","",SUMIFS(②実績CSV_期間A!$AA$2:$AA$5001,②実績CSV_期間A!$M$2:$M$5001,$C1779))</f>
        <v/>
      </c>
      <c r="H1779" s="38" t="str">
        <f aca="false">IF($C1779="","",SUMIFS(③実績CSV_期間B!$AA$2:$AA$5001,③実績CSV_期間B!$M$2:$M$5001,$C1779))</f>
        <v/>
      </c>
      <c r="I1779" s="38" t="str">
        <f aca="false">IF($C1779="","",SUMIFS(④実績CSV_期間C!$AA$2:$AA$5001,④実績CSV_期間C!$M$2:$M$5001,$C1779))</f>
        <v/>
      </c>
      <c r="J1779" s="38" t="str">
        <f aca="false">IF($C1779="","",N($F1779)*N($G1779))</f>
        <v/>
      </c>
      <c r="K1779" s="38" t="str">
        <f aca="false">IF($C1779="","",N($F1779)*N($H1779))</f>
        <v/>
      </c>
      <c r="L1779" s="38" t="str">
        <f aca="false">IF($C1779="","",N($F1779)*N($I1779))</f>
        <v/>
      </c>
      <c r="M1779" s="37" t="str">
        <f aca="false">IF(OR($C1779="",N(TOP!$C$12)=0),"",N($J1779)/TOP!$C$12)</f>
        <v/>
      </c>
      <c r="N1779" s="37" t="str">
        <f aca="false">IF(OR($C1779="",N(TOP!$C$13)=0),"",N($K1779)/TOP!$C$13)</f>
        <v/>
      </c>
      <c r="O1779" s="37" t="str">
        <f aca="false">IF(OR($C1779="",N(TOP!$C$14)=0),"",N($L1779)/TOP!$C$14)</f>
        <v/>
      </c>
      <c r="P1779" s="42" t="str">
        <f aca="false">IF($C1779="","",IFERROR(CHOOSE(MATCH(TOP!$C$10,{"【期間A】","【期間B】","【期間C】"},0),N($M1779),N($N1779),N($O1779)),0))</f>
        <v/>
      </c>
    </row>
    <row r="1780" customFormat="false" ht="15" hidden="false" customHeight="false" outlineLevel="0" collapsed="false">
      <c r="B1780" s="12" t="n">
        <v>1775</v>
      </c>
      <c r="C1780" s="36" t="str">
        <f aca="false">IF(②実績CSV_期間A!$M1776="","",②実績CSV_期間A!$M1776&amp;"")</f>
        <v/>
      </c>
      <c r="D1780" s="12" t="str">
        <f aca="false">IF($C1780="","",②実績CSV_期間A!$N1776)</f>
        <v/>
      </c>
      <c r="E1780" s="12" t="str">
        <f aca="false">IF($C1780="","",RIGHT($D1780,1))</f>
        <v/>
      </c>
      <c r="F1780" s="41" t="str">
        <f aca="false">IF($C1780="","",IFERROR(INDEX(サイズ換算マスタ!$C$6:$C$8,MATCH($E1780,サイズ換算マスタ!$B$6:$B$8,0)),1))</f>
        <v/>
      </c>
      <c r="G1780" s="38" t="str">
        <f aca="false">IF($C1780="","",SUMIFS(②実績CSV_期間A!$AA$2:$AA$5001,②実績CSV_期間A!$M$2:$M$5001,$C1780))</f>
        <v/>
      </c>
      <c r="H1780" s="38" t="str">
        <f aca="false">IF($C1780="","",SUMIFS(③実績CSV_期間B!$AA$2:$AA$5001,③実績CSV_期間B!$M$2:$M$5001,$C1780))</f>
        <v/>
      </c>
      <c r="I1780" s="38" t="str">
        <f aca="false">IF($C1780="","",SUMIFS(④実績CSV_期間C!$AA$2:$AA$5001,④実績CSV_期間C!$M$2:$M$5001,$C1780))</f>
        <v/>
      </c>
      <c r="J1780" s="38" t="str">
        <f aca="false">IF($C1780="","",N($F1780)*N($G1780))</f>
        <v/>
      </c>
      <c r="K1780" s="38" t="str">
        <f aca="false">IF($C1780="","",N($F1780)*N($H1780))</f>
        <v/>
      </c>
      <c r="L1780" s="38" t="str">
        <f aca="false">IF($C1780="","",N($F1780)*N($I1780))</f>
        <v/>
      </c>
      <c r="M1780" s="37" t="str">
        <f aca="false">IF(OR($C1780="",N(TOP!$C$12)=0),"",N($J1780)/TOP!$C$12)</f>
        <v/>
      </c>
      <c r="N1780" s="37" t="str">
        <f aca="false">IF(OR($C1780="",N(TOP!$C$13)=0),"",N($K1780)/TOP!$C$13)</f>
        <v/>
      </c>
      <c r="O1780" s="37" t="str">
        <f aca="false">IF(OR($C1780="",N(TOP!$C$14)=0),"",N($L1780)/TOP!$C$14)</f>
        <v/>
      </c>
      <c r="P1780" s="42" t="str">
        <f aca="false">IF($C1780="","",IFERROR(CHOOSE(MATCH(TOP!$C$10,{"【期間A】","【期間B】","【期間C】"},0),N($M1780),N($N1780),N($O1780)),0))</f>
        <v/>
      </c>
    </row>
    <row r="1781" customFormat="false" ht="15" hidden="false" customHeight="false" outlineLevel="0" collapsed="false">
      <c r="B1781" s="12" t="n">
        <v>1776</v>
      </c>
      <c r="C1781" s="36" t="str">
        <f aca="false">IF(②実績CSV_期間A!$M1777="","",②実績CSV_期間A!$M1777&amp;"")</f>
        <v/>
      </c>
      <c r="D1781" s="12" t="str">
        <f aca="false">IF($C1781="","",②実績CSV_期間A!$N1777)</f>
        <v/>
      </c>
      <c r="E1781" s="12" t="str">
        <f aca="false">IF($C1781="","",RIGHT($D1781,1))</f>
        <v/>
      </c>
      <c r="F1781" s="41" t="str">
        <f aca="false">IF($C1781="","",IFERROR(INDEX(サイズ換算マスタ!$C$6:$C$8,MATCH($E1781,サイズ換算マスタ!$B$6:$B$8,0)),1))</f>
        <v/>
      </c>
      <c r="G1781" s="38" t="str">
        <f aca="false">IF($C1781="","",SUMIFS(②実績CSV_期間A!$AA$2:$AA$5001,②実績CSV_期間A!$M$2:$M$5001,$C1781))</f>
        <v/>
      </c>
      <c r="H1781" s="38" t="str">
        <f aca="false">IF($C1781="","",SUMIFS(③実績CSV_期間B!$AA$2:$AA$5001,③実績CSV_期間B!$M$2:$M$5001,$C1781))</f>
        <v/>
      </c>
      <c r="I1781" s="38" t="str">
        <f aca="false">IF($C1781="","",SUMIFS(④実績CSV_期間C!$AA$2:$AA$5001,④実績CSV_期間C!$M$2:$M$5001,$C1781))</f>
        <v/>
      </c>
      <c r="J1781" s="38" t="str">
        <f aca="false">IF($C1781="","",N($F1781)*N($G1781))</f>
        <v/>
      </c>
      <c r="K1781" s="38" t="str">
        <f aca="false">IF($C1781="","",N($F1781)*N($H1781))</f>
        <v/>
      </c>
      <c r="L1781" s="38" t="str">
        <f aca="false">IF($C1781="","",N($F1781)*N($I1781))</f>
        <v/>
      </c>
      <c r="M1781" s="37" t="str">
        <f aca="false">IF(OR($C1781="",N(TOP!$C$12)=0),"",N($J1781)/TOP!$C$12)</f>
        <v/>
      </c>
      <c r="N1781" s="37" t="str">
        <f aca="false">IF(OR($C1781="",N(TOP!$C$13)=0),"",N($K1781)/TOP!$C$13)</f>
        <v/>
      </c>
      <c r="O1781" s="37" t="str">
        <f aca="false">IF(OR($C1781="",N(TOP!$C$14)=0),"",N($L1781)/TOP!$C$14)</f>
        <v/>
      </c>
      <c r="P1781" s="42" t="str">
        <f aca="false">IF($C1781="","",IFERROR(CHOOSE(MATCH(TOP!$C$10,{"【期間A】","【期間B】","【期間C】"},0),N($M1781),N($N1781),N($O1781)),0))</f>
        <v/>
      </c>
    </row>
    <row r="1782" customFormat="false" ht="15" hidden="false" customHeight="false" outlineLevel="0" collapsed="false">
      <c r="B1782" s="12" t="n">
        <v>1777</v>
      </c>
      <c r="C1782" s="36" t="str">
        <f aca="false">IF(②実績CSV_期間A!$M1778="","",②実績CSV_期間A!$M1778&amp;"")</f>
        <v/>
      </c>
      <c r="D1782" s="12" t="str">
        <f aca="false">IF($C1782="","",②実績CSV_期間A!$N1778)</f>
        <v/>
      </c>
      <c r="E1782" s="12" t="str">
        <f aca="false">IF($C1782="","",RIGHT($D1782,1))</f>
        <v/>
      </c>
      <c r="F1782" s="41" t="str">
        <f aca="false">IF($C1782="","",IFERROR(INDEX(サイズ換算マスタ!$C$6:$C$8,MATCH($E1782,サイズ換算マスタ!$B$6:$B$8,0)),1))</f>
        <v/>
      </c>
      <c r="G1782" s="38" t="str">
        <f aca="false">IF($C1782="","",SUMIFS(②実績CSV_期間A!$AA$2:$AA$5001,②実績CSV_期間A!$M$2:$M$5001,$C1782))</f>
        <v/>
      </c>
      <c r="H1782" s="38" t="str">
        <f aca="false">IF($C1782="","",SUMIFS(③実績CSV_期間B!$AA$2:$AA$5001,③実績CSV_期間B!$M$2:$M$5001,$C1782))</f>
        <v/>
      </c>
      <c r="I1782" s="38" t="str">
        <f aca="false">IF($C1782="","",SUMIFS(④実績CSV_期間C!$AA$2:$AA$5001,④実績CSV_期間C!$M$2:$M$5001,$C1782))</f>
        <v/>
      </c>
      <c r="J1782" s="38" t="str">
        <f aca="false">IF($C1782="","",N($F1782)*N($G1782))</f>
        <v/>
      </c>
      <c r="K1782" s="38" t="str">
        <f aca="false">IF($C1782="","",N($F1782)*N($H1782))</f>
        <v/>
      </c>
      <c r="L1782" s="38" t="str">
        <f aca="false">IF($C1782="","",N($F1782)*N($I1782))</f>
        <v/>
      </c>
      <c r="M1782" s="37" t="str">
        <f aca="false">IF(OR($C1782="",N(TOP!$C$12)=0),"",N($J1782)/TOP!$C$12)</f>
        <v/>
      </c>
      <c r="N1782" s="37" t="str">
        <f aca="false">IF(OR($C1782="",N(TOP!$C$13)=0),"",N($K1782)/TOP!$C$13)</f>
        <v/>
      </c>
      <c r="O1782" s="37" t="str">
        <f aca="false">IF(OR($C1782="",N(TOP!$C$14)=0),"",N($L1782)/TOP!$C$14)</f>
        <v/>
      </c>
      <c r="P1782" s="42" t="str">
        <f aca="false">IF($C1782="","",IFERROR(CHOOSE(MATCH(TOP!$C$10,{"【期間A】","【期間B】","【期間C】"},0),N($M1782),N($N1782),N($O1782)),0))</f>
        <v/>
      </c>
    </row>
    <row r="1783" customFormat="false" ht="15" hidden="false" customHeight="false" outlineLevel="0" collapsed="false">
      <c r="B1783" s="12" t="n">
        <v>1778</v>
      </c>
      <c r="C1783" s="36" t="str">
        <f aca="false">IF(②実績CSV_期間A!$M1779="","",②実績CSV_期間A!$M1779&amp;"")</f>
        <v/>
      </c>
      <c r="D1783" s="12" t="str">
        <f aca="false">IF($C1783="","",②実績CSV_期間A!$N1779)</f>
        <v/>
      </c>
      <c r="E1783" s="12" t="str">
        <f aca="false">IF($C1783="","",RIGHT($D1783,1))</f>
        <v/>
      </c>
      <c r="F1783" s="41" t="str">
        <f aca="false">IF($C1783="","",IFERROR(INDEX(サイズ換算マスタ!$C$6:$C$8,MATCH($E1783,サイズ換算マスタ!$B$6:$B$8,0)),1))</f>
        <v/>
      </c>
      <c r="G1783" s="38" t="str">
        <f aca="false">IF($C1783="","",SUMIFS(②実績CSV_期間A!$AA$2:$AA$5001,②実績CSV_期間A!$M$2:$M$5001,$C1783))</f>
        <v/>
      </c>
      <c r="H1783" s="38" t="str">
        <f aca="false">IF($C1783="","",SUMIFS(③実績CSV_期間B!$AA$2:$AA$5001,③実績CSV_期間B!$M$2:$M$5001,$C1783))</f>
        <v/>
      </c>
      <c r="I1783" s="38" t="str">
        <f aca="false">IF($C1783="","",SUMIFS(④実績CSV_期間C!$AA$2:$AA$5001,④実績CSV_期間C!$M$2:$M$5001,$C1783))</f>
        <v/>
      </c>
      <c r="J1783" s="38" t="str">
        <f aca="false">IF($C1783="","",N($F1783)*N($G1783))</f>
        <v/>
      </c>
      <c r="K1783" s="38" t="str">
        <f aca="false">IF($C1783="","",N($F1783)*N($H1783))</f>
        <v/>
      </c>
      <c r="L1783" s="38" t="str">
        <f aca="false">IF($C1783="","",N($F1783)*N($I1783))</f>
        <v/>
      </c>
      <c r="M1783" s="37" t="str">
        <f aca="false">IF(OR($C1783="",N(TOP!$C$12)=0),"",N($J1783)/TOP!$C$12)</f>
        <v/>
      </c>
      <c r="N1783" s="37" t="str">
        <f aca="false">IF(OR($C1783="",N(TOP!$C$13)=0),"",N($K1783)/TOP!$C$13)</f>
        <v/>
      </c>
      <c r="O1783" s="37" t="str">
        <f aca="false">IF(OR($C1783="",N(TOP!$C$14)=0),"",N($L1783)/TOP!$C$14)</f>
        <v/>
      </c>
      <c r="P1783" s="42" t="str">
        <f aca="false">IF($C1783="","",IFERROR(CHOOSE(MATCH(TOP!$C$10,{"【期間A】","【期間B】","【期間C】"},0),N($M1783),N($N1783),N($O1783)),0))</f>
        <v/>
      </c>
    </row>
    <row r="1784" customFormat="false" ht="15" hidden="false" customHeight="false" outlineLevel="0" collapsed="false">
      <c r="B1784" s="12" t="n">
        <v>1779</v>
      </c>
      <c r="C1784" s="36" t="str">
        <f aca="false">IF(②実績CSV_期間A!$M1780="","",②実績CSV_期間A!$M1780&amp;"")</f>
        <v/>
      </c>
      <c r="D1784" s="12" t="str">
        <f aca="false">IF($C1784="","",②実績CSV_期間A!$N1780)</f>
        <v/>
      </c>
      <c r="E1784" s="12" t="str">
        <f aca="false">IF($C1784="","",RIGHT($D1784,1))</f>
        <v/>
      </c>
      <c r="F1784" s="41" t="str">
        <f aca="false">IF($C1784="","",IFERROR(INDEX(サイズ換算マスタ!$C$6:$C$8,MATCH($E1784,サイズ換算マスタ!$B$6:$B$8,0)),1))</f>
        <v/>
      </c>
      <c r="G1784" s="38" t="str">
        <f aca="false">IF($C1784="","",SUMIFS(②実績CSV_期間A!$AA$2:$AA$5001,②実績CSV_期間A!$M$2:$M$5001,$C1784))</f>
        <v/>
      </c>
      <c r="H1784" s="38" t="str">
        <f aca="false">IF($C1784="","",SUMIFS(③実績CSV_期間B!$AA$2:$AA$5001,③実績CSV_期間B!$M$2:$M$5001,$C1784))</f>
        <v/>
      </c>
      <c r="I1784" s="38" t="str">
        <f aca="false">IF($C1784="","",SUMIFS(④実績CSV_期間C!$AA$2:$AA$5001,④実績CSV_期間C!$M$2:$M$5001,$C1784))</f>
        <v/>
      </c>
      <c r="J1784" s="38" t="str">
        <f aca="false">IF($C1784="","",N($F1784)*N($G1784))</f>
        <v/>
      </c>
      <c r="K1784" s="38" t="str">
        <f aca="false">IF($C1784="","",N($F1784)*N($H1784))</f>
        <v/>
      </c>
      <c r="L1784" s="38" t="str">
        <f aca="false">IF($C1784="","",N($F1784)*N($I1784))</f>
        <v/>
      </c>
      <c r="M1784" s="37" t="str">
        <f aca="false">IF(OR($C1784="",N(TOP!$C$12)=0),"",N($J1784)/TOP!$C$12)</f>
        <v/>
      </c>
      <c r="N1784" s="37" t="str">
        <f aca="false">IF(OR($C1784="",N(TOP!$C$13)=0),"",N($K1784)/TOP!$C$13)</f>
        <v/>
      </c>
      <c r="O1784" s="37" t="str">
        <f aca="false">IF(OR($C1784="",N(TOP!$C$14)=0),"",N($L1784)/TOP!$C$14)</f>
        <v/>
      </c>
      <c r="P1784" s="42" t="str">
        <f aca="false">IF($C1784="","",IFERROR(CHOOSE(MATCH(TOP!$C$10,{"【期間A】","【期間B】","【期間C】"},0),N($M1784),N($N1784),N($O1784)),0))</f>
        <v/>
      </c>
    </row>
    <row r="1785" customFormat="false" ht="15" hidden="false" customHeight="false" outlineLevel="0" collapsed="false">
      <c r="B1785" s="12" t="n">
        <v>1780</v>
      </c>
      <c r="C1785" s="36" t="str">
        <f aca="false">IF(②実績CSV_期間A!$M1781="","",②実績CSV_期間A!$M1781&amp;"")</f>
        <v/>
      </c>
      <c r="D1785" s="12" t="str">
        <f aca="false">IF($C1785="","",②実績CSV_期間A!$N1781)</f>
        <v/>
      </c>
      <c r="E1785" s="12" t="str">
        <f aca="false">IF($C1785="","",RIGHT($D1785,1))</f>
        <v/>
      </c>
      <c r="F1785" s="41" t="str">
        <f aca="false">IF($C1785="","",IFERROR(INDEX(サイズ換算マスタ!$C$6:$C$8,MATCH($E1785,サイズ換算マスタ!$B$6:$B$8,0)),1))</f>
        <v/>
      </c>
      <c r="G1785" s="38" t="str">
        <f aca="false">IF($C1785="","",SUMIFS(②実績CSV_期間A!$AA$2:$AA$5001,②実績CSV_期間A!$M$2:$M$5001,$C1785))</f>
        <v/>
      </c>
      <c r="H1785" s="38" t="str">
        <f aca="false">IF($C1785="","",SUMIFS(③実績CSV_期間B!$AA$2:$AA$5001,③実績CSV_期間B!$M$2:$M$5001,$C1785))</f>
        <v/>
      </c>
      <c r="I1785" s="38" t="str">
        <f aca="false">IF($C1785="","",SUMIFS(④実績CSV_期間C!$AA$2:$AA$5001,④実績CSV_期間C!$M$2:$M$5001,$C1785))</f>
        <v/>
      </c>
      <c r="J1785" s="38" t="str">
        <f aca="false">IF($C1785="","",N($F1785)*N($G1785))</f>
        <v/>
      </c>
      <c r="K1785" s="38" t="str">
        <f aca="false">IF($C1785="","",N($F1785)*N($H1785))</f>
        <v/>
      </c>
      <c r="L1785" s="38" t="str">
        <f aca="false">IF($C1785="","",N($F1785)*N($I1785))</f>
        <v/>
      </c>
      <c r="M1785" s="37" t="str">
        <f aca="false">IF(OR($C1785="",N(TOP!$C$12)=0),"",N($J1785)/TOP!$C$12)</f>
        <v/>
      </c>
      <c r="N1785" s="37" t="str">
        <f aca="false">IF(OR($C1785="",N(TOP!$C$13)=0),"",N($K1785)/TOP!$C$13)</f>
        <v/>
      </c>
      <c r="O1785" s="37" t="str">
        <f aca="false">IF(OR($C1785="",N(TOP!$C$14)=0),"",N($L1785)/TOP!$C$14)</f>
        <v/>
      </c>
      <c r="P1785" s="42" t="str">
        <f aca="false">IF($C1785="","",IFERROR(CHOOSE(MATCH(TOP!$C$10,{"【期間A】","【期間B】","【期間C】"},0),N($M1785),N($N1785),N($O1785)),0))</f>
        <v/>
      </c>
    </row>
    <row r="1786" customFormat="false" ht="15" hidden="false" customHeight="false" outlineLevel="0" collapsed="false">
      <c r="B1786" s="12" t="n">
        <v>1781</v>
      </c>
      <c r="C1786" s="36" t="str">
        <f aca="false">IF(②実績CSV_期間A!$M1782="","",②実績CSV_期間A!$M1782&amp;"")</f>
        <v/>
      </c>
      <c r="D1786" s="12" t="str">
        <f aca="false">IF($C1786="","",②実績CSV_期間A!$N1782)</f>
        <v/>
      </c>
      <c r="E1786" s="12" t="str">
        <f aca="false">IF($C1786="","",RIGHT($D1786,1))</f>
        <v/>
      </c>
      <c r="F1786" s="41" t="str">
        <f aca="false">IF($C1786="","",IFERROR(INDEX(サイズ換算マスタ!$C$6:$C$8,MATCH($E1786,サイズ換算マスタ!$B$6:$B$8,0)),1))</f>
        <v/>
      </c>
      <c r="G1786" s="38" t="str">
        <f aca="false">IF($C1786="","",SUMIFS(②実績CSV_期間A!$AA$2:$AA$5001,②実績CSV_期間A!$M$2:$M$5001,$C1786))</f>
        <v/>
      </c>
      <c r="H1786" s="38" t="str">
        <f aca="false">IF($C1786="","",SUMIFS(③実績CSV_期間B!$AA$2:$AA$5001,③実績CSV_期間B!$M$2:$M$5001,$C1786))</f>
        <v/>
      </c>
      <c r="I1786" s="38" t="str">
        <f aca="false">IF($C1786="","",SUMIFS(④実績CSV_期間C!$AA$2:$AA$5001,④実績CSV_期間C!$M$2:$M$5001,$C1786))</f>
        <v/>
      </c>
      <c r="J1786" s="38" t="str">
        <f aca="false">IF($C1786="","",N($F1786)*N($G1786))</f>
        <v/>
      </c>
      <c r="K1786" s="38" t="str">
        <f aca="false">IF($C1786="","",N($F1786)*N($H1786))</f>
        <v/>
      </c>
      <c r="L1786" s="38" t="str">
        <f aca="false">IF($C1786="","",N($F1786)*N($I1786))</f>
        <v/>
      </c>
      <c r="M1786" s="37" t="str">
        <f aca="false">IF(OR($C1786="",N(TOP!$C$12)=0),"",N($J1786)/TOP!$C$12)</f>
        <v/>
      </c>
      <c r="N1786" s="37" t="str">
        <f aca="false">IF(OR($C1786="",N(TOP!$C$13)=0),"",N($K1786)/TOP!$C$13)</f>
        <v/>
      </c>
      <c r="O1786" s="37" t="str">
        <f aca="false">IF(OR($C1786="",N(TOP!$C$14)=0),"",N($L1786)/TOP!$C$14)</f>
        <v/>
      </c>
      <c r="P1786" s="42" t="str">
        <f aca="false">IF($C1786="","",IFERROR(CHOOSE(MATCH(TOP!$C$10,{"【期間A】","【期間B】","【期間C】"},0),N($M1786),N($N1786),N($O1786)),0))</f>
        <v/>
      </c>
    </row>
    <row r="1787" customFormat="false" ht="15" hidden="false" customHeight="false" outlineLevel="0" collapsed="false">
      <c r="B1787" s="12" t="n">
        <v>1782</v>
      </c>
      <c r="C1787" s="36" t="str">
        <f aca="false">IF(②実績CSV_期間A!$M1783="","",②実績CSV_期間A!$M1783&amp;"")</f>
        <v/>
      </c>
      <c r="D1787" s="12" t="str">
        <f aca="false">IF($C1787="","",②実績CSV_期間A!$N1783)</f>
        <v/>
      </c>
      <c r="E1787" s="12" t="str">
        <f aca="false">IF($C1787="","",RIGHT($D1787,1))</f>
        <v/>
      </c>
      <c r="F1787" s="41" t="str">
        <f aca="false">IF($C1787="","",IFERROR(INDEX(サイズ換算マスタ!$C$6:$C$8,MATCH($E1787,サイズ換算マスタ!$B$6:$B$8,0)),1))</f>
        <v/>
      </c>
      <c r="G1787" s="38" t="str">
        <f aca="false">IF($C1787="","",SUMIFS(②実績CSV_期間A!$AA$2:$AA$5001,②実績CSV_期間A!$M$2:$M$5001,$C1787))</f>
        <v/>
      </c>
      <c r="H1787" s="38" t="str">
        <f aca="false">IF($C1787="","",SUMIFS(③実績CSV_期間B!$AA$2:$AA$5001,③実績CSV_期間B!$M$2:$M$5001,$C1787))</f>
        <v/>
      </c>
      <c r="I1787" s="38" t="str">
        <f aca="false">IF($C1787="","",SUMIFS(④実績CSV_期間C!$AA$2:$AA$5001,④実績CSV_期間C!$M$2:$M$5001,$C1787))</f>
        <v/>
      </c>
      <c r="J1787" s="38" t="str">
        <f aca="false">IF($C1787="","",N($F1787)*N($G1787))</f>
        <v/>
      </c>
      <c r="K1787" s="38" t="str">
        <f aca="false">IF($C1787="","",N($F1787)*N($H1787))</f>
        <v/>
      </c>
      <c r="L1787" s="38" t="str">
        <f aca="false">IF($C1787="","",N($F1787)*N($I1787))</f>
        <v/>
      </c>
      <c r="M1787" s="37" t="str">
        <f aca="false">IF(OR($C1787="",N(TOP!$C$12)=0),"",N($J1787)/TOP!$C$12)</f>
        <v/>
      </c>
      <c r="N1787" s="37" t="str">
        <f aca="false">IF(OR($C1787="",N(TOP!$C$13)=0),"",N($K1787)/TOP!$C$13)</f>
        <v/>
      </c>
      <c r="O1787" s="37" t="str">
        <f aca="false">IF(OR($C1787="",N(TOP!$C$14)=0),"",N($L1787)/TOP!$C$14)</f>
        <v/>
      </c>
      <c r="P1787" s="42" t="str">
        <f aca="false">IF($C1787="","",IFERROR(CHOOSE(MATCH(TOP!$C$10,{"【期間A】","【期間B】","【期間C】"},0),N($M1787),N($N1787),N($O1787)),0))</f>
        <v/>
      </c>
    </row>
    <row r="1788" customFormat="false" ht="15" hidden="false" customHeight="false" outlineLevel="0" collapsed="false">
      <c r="B1788" s="12" t="n">
        <v>1783</v>
      </c>
      <c r="C1788" s="36" t="str">
        <f aca="false">IF(②実績CSV_期間A!$M1784="","",②実績CSV_期間A!$M1784&amp;"")</f>
        <v/>
      </c>
      <c r="D1788" s="12" t="str">
        <f aca="false">IF($C1788="","",②実績CSV_期間A!$N1784)</f>
        <v/>
      </c>
      <c r="E1788" s="12" t="str">
        <f aca="false">IF($C1788="","",RIGHT($D1788,1))</f>
        <v/>
      </c>
      <c r="F1788" s="41" t="str">
        <f aca="false">IF($C1788="","",IFERROR(INDEX(サイズ換算マスタ!$C$6:$C$8,MATCH($E1788,サイズ換算マスタ!$B$6:$B$8,0)),1))</f>
        <v/>
      </c>
      <c r="G1788" s="38" t="str">
        <f aca="false">IF($C1788="","",SUMIFS(②実績CSV_期間A!$AA$2:$AA$5001,②実績CSV_期間A!$M$2:$M$5001,$C1788))</f>
        <v/>
      </c>
      <c r="H1788" s="38" t="str">
        <f aca="false">IF($C1788="","",SUMIFS(③実績CSV_期間B!$AA$2:$AA$5001,③実績CSV_期間B!$M$2:$M$5001,$C1788))</f>
        <v/>
      </c>
      <c r="I1788" s="38" t="str">
        <f aca="false">IF($C1788="","",SUMIFS(④実績CSV_期間C!$AA$2:$AA$5001,④実績CSV_期間C!$M$2:$M$5001,$C1788))</f>
        <v/>
      </c>
      <c r="J1788" s="38" t="str">
        <f aca="false">IF($C1788="","",N($F1788)*N($G1788))</f>
        <v/>
      </c>
      <c r="K1788" s="38" t="str">
        <f aca="false">IF($C1788="","",N($F1788)*N($H1788))</f>
        <v/>
      </c>
      <c r="L1788" s="38" t="str">
        <f aca="false">IF($C1788="","",N($F1788)*N($I1788))</f>
        <v/>
      </c>
      <c r="M1788" s="37" t="str">
        <f aca="false">IF(OR($C1788="",N(TOP!$C$12)=0),"",N($J1788)/TOP!$C$12)</f>
        <v/>
      </c>
      <c r="N1788" s="37" t="str">
        <f aca="false">IF(OR($C1788="",N(TOP!$C$13)=0),"",N($K1788)/TOP!$C$13)</f>
        <v/>
      </c>
      <c r="O1788" s="37" t="str">
        <f aca="false">IF(OR($C1788="",N(TOP!$C$14)=0),"",N($L1788)/TOP!$C$14)</f>
        <v/>
      </c>
      <c r="P1788" s="42" t="str">
        <f aca="false">IF($C1788="","",IFERROR(CHOOSE(MATCH(TOP!$C$10,{"【期間A】","【期間B】","【期間C】"},0),N($M1788),N($N1788),N($O1788)),0))</f>
        <v/>
      </c>
    </row>
    <row r="1789" customFormat="false" ht="15" hidden="false" customHeight="false" outlineLevel="0" collapsed="false">
      <c r="B1789" s="12" t="n">
        <v>1784</v>
      </c>
      <c r="C1789" s="36" t="str">
        <f aca="false">IF(②実績CSV_期間A!$M1785="","",②実績CSV_期間A!$M1785&amp;"")</f>
        <v/>
      </c>
      <c r="D1789" s="12" t="str">
        <f aca="false">IF($C1789="","",②実績CSV_期間A!$N1785)</f>
        <v/>
      </c>
      <c r="E1789" s="12" t="str">
        <f aca="false">IF($C1789="","",RIGHT($D1789,1))</f>
        <v/>
      </c>
      <c r="F1789" s="41" t="str">
        <f aca="false">IF($C1789="","",IFERROR(INDEX(サイズ換算マスタ!$C$6:$C$8,MATCH($E1789,サイズ換算マスタ!$B$6:$B$8,0)),1))</f>
        <v/>
      </c>
      <c r="G1789" s="38" t="str">
        <f aca="false">IF($C1789="","",SUMIFS(②実績CSV_期間A!$AA$2:$AA$5001,②実績CSV_期間A!$M$2:$M$5001,$C1789))</f>
        <v/>
      </c>
      <c r="H1789" s="38" t="str">
        <f aca="false">IF($C1789="","",SUMIFS(③実績CSV_期間B!$AA$2:$AA$5001,③実績CSV_期間B!$M$2:$M$5001,$C1789))</f>
        <v/>
      </c>
      <c r="I1789" s="38" t="str">
        <f aca="false">IF($C1789="","",SUMIFS(④実績CSV_期間C!$AA$2:$AA$5001,④実績CSV_期間C!$M$2:$M$5001,$C1789))</f>
        <v/>
      </c>
      <c r="J1789" s="38" t="str">
        <f aca="false">IF($C1789="","",N($F1789)*N($G1789))</f>
        <v/>
      </c>
      <c r="K1789" s="38" t="str">
        <f aca="false">IF($C1789="","",N($F1789)*N($H1789))</f>
        <v/>
      </c>
      <c r="L1789" s="38" t="str">
        <f aca="false">IF($C1789="","",N($F1789)*N($I1789))</f>
        <v/>
      </c>
      <c r="M1789" s="37" t="str">
        <f aca="false">IF(OR($C1789="",N(TOP!$C$12)=0),"",N($J1789)/TOP!$C$12)</f>
        <v/>
      </c>
      <c r="N1789" s="37" t="str">
        <f aca="false">IF(OR($C1789="",N(TOP!$C$13)=0),"",N($K1789)/TOP!$C$13)</f>
        <v/>
      </c>
      <c r="O1789" s="37" t="str">
        <f aca="false">IF(OR($C1789="",N(TOP!$C$14)=0),"",N($L1789)/TOP!$C$14)</f>
        <v/>
      </c>
      <c r="P1789" s="42" t="str">
        <f aca="false">IF($C1789="","",IFERROR(CHOOSE(MATCH(TOP!$C$10,{"【期間A】","【期間B】","【期間C】"},0),N($M1789),N($N1789),N($O1789)),0))</f>
        <v/>
      </c>
    </row>
    <row r="1790" customFormat="false" ht="15" hidden="false" customHeight="false" outlineLevel="0" collapsed="false">
      <c r="B1790" s="12" t="n">
        <v>1785</v>
      </c>
      <c r="C1790" s="36" t="str">
        <f aca="false">IF(②実績CSV_期間A!$M1786="","",②実績CSV_期間A!$M1786&amp;"")</f>
        <v/>
      </c>
      <c r="D1790" s="12" t="str">
        <f aca="false">IF($C1790="","",②実績CSV_期間A!$N1786)</f>
        <v/>
      </c>
      <c r="E1790" s="12" t="str">
        <f aca="false">IF($C1790="","",RIGHT($D1790,1))</f>
        <v/>
      </c>
      <c r="F1790" s="41" t="str">
        <f aca="false">IF($C1790="","",IFERROR(INDEX(サイズ換算マスタ!$C$6:$C$8,MATCH($E1790,サイズ換算マスタ!$B$6:$B$8,0)),1))</f>
        <v/>
      </c>
      <c r="G1790" s="38" t="str">
        <f aca="false">IF($C1790="","",SUMIFS(②実績CSV_期間A!$AA$2:$AA$5001,②実績CSV_期間A!$M$2:$M$5001,$C1790))</f>
        <v/>
      </c>
      <c r="H1790" s="38" t="str">
        <f aca="false">IF($C1790="","",SUMIFS(③実績CSV_期間B!$AA$2:$AA$5001,③実績CSV_期間B!$M$2:$M$5001,$C1790))</f>
        <v/>
      </c>
      <c r="I1790" s="38" t="str">
        <f aca="false">IF($C1790="","",SUMIFS(④実績CSV_期間C!$AA$2:$AA$5001,④実績CSV_期間C!$M$2:$M$5001,$C1790))</f>
        <v/>
      </c>
      <c r="J1790" s="38" t="str">
        <f aca="false">IF($C1790="","",N($F1790)*N($G1790))</f>
        <v/>
      </c>
      <c r="K1790" s="38" t="str">
        <f aca="false">IF($C1790="","",N($F1790)*N($H1790))</f>
        <v/>
      </c>
      <c r="L1790" s="38" t="str">
        <f aca="false">IF($C1790="","",N($F1790)*N($I1790))</f>
        <v/>
      </c>
      <c r="M1790" s="37" t="str">
        <f aca="false">IF(OR($C1790="",N(TOP!$C$12)=0),"",N($J1790)/TOP!$C$12)</f>
        <v/>
      </c>
      <c r="N1790" s="37" t="str">
        <f aca="false">IF(OR($C1790="",N(TOP!$C$13)=0),"",N($K1790)/TOP!$C$13)</f>
        <v/>
      </c>
      <c r="O1790" s="37" t="str">
        <f aca="false">IF(OR($C1790="",N(TOP!$C$14)=0),"",N($L1790)/TOP!$C$14)</f>
        <v/>
      </c>
      <c r="P1790" s="42" t="str">
        <f aca="false">IF($C1790="","",IFERROR(CHOOSE(MATCH(TOP!$C$10,{"【期間A】","【期間B】","【期間C】"},0),N($M1790),N($N1790),N($O1790)),0))</f>
        <v/>
      </c>
    </row>
    <row r="1791" customFormat="false" ht="15" hidden="false" customHeight="false" outlineLevel="0" collapsed="false">
      <c r="B1791" s="12" t="n">
        <v>1786</v>
      </c>
      <c r="C1791" s="36" t="str">
        <f aca="false">IF(②実績CSV_期間A!$M1787="","",②実績CSV_期間A!$M1787&amp;"")</f>
        <v/>
      </c>
      <c r="D1791" s="12" t="str">
        <f aca="false">IF($C1791="","",②実績CSV_期間A!$N1787)</f>
        <v/>
      </c>
      <c r="E1791" s="12" t="str">
        <f aca="false">IF($C1791="","",RIGHT($D1791,1))</f>
        <v/>
      </c>
      <c r="F1791" s="41" t="str">
        <f aca="false">IF($C1791="","",IFERROR(INDEX(サイズ換算マスタ!$C$6:$C$8,MATCH($E1791,サイズ換算マスタ!$B$6:$B$8,0)),1))</f>
        <v/>
      </c>
      <c r="G1791" s="38" t="str">
        <f aca="false">IF($C1791="","",SUMIFS(②実績CSV_期間A!$AA$2:$AA$5001,②実績CSV_期間A!$M$2:$M$5001,$C1791))</f>
        <v/>
      </c>
      <c r="H1791" s="38" t="str">
        <f aca="false">IF($C1791="","",SUMIFS(③実績CSV_期間B!$AA$2:$AA$5001,③実績CSV_期間B!$M$2:$M$5001,$C1791))</f>
        <v/>
      </c>
      <c r="I1791" s="38" t="str">
        <f aca="false">IF($C1791="","",SUMIFS(④実績CSV_期間C!$AA$2:$AA$5001,④実績CSV_期間C!$M$2:$M$5001,$C1791))</f>
        <v/>
      </c>
      <c r="J1791" s="38" t="str">
        <f aca="false">IF($C1791="","",N($F1791)*N($G1791))</f>
        <v/>
      </c>
      <c r="K1791" s="38" t="str">
        <f aca="false">IF($C1791="","",N($F1791)*N($H1791))</f>
        <v/>
      </c>
      <c r="L1791" s="38" t="str">
        <f aca="false">IF($C1791="","",N($F1791)*N($I1791))</f>
        <v/>
      </c>
      <c r="M1791" s="37" t="str">
        <f aca="false">IF(OR($C1791="",N(TOP!$C$12)=0),"",N($J1791)/TOP!$C$12)</f>
        <v/>
      </c>
      <c r="N1791" s="37" t="str">
        <f aca="false">IF(OR($C1791="",N(TOP!$C$13)=0),"",N($K1791)/TOP!$C$13)</f>
        <v/>
      </c>
      <c r="O1791" s="37" t="str">
        <f aca="false">IF(OR($C1791="",N(TOP!$C$14)=0),"",N($L1791)/TOP!$C$14)</f>
        <v/>
      </c>
      <c r="P1791" s="42" t="str">
        <f aca="false">IF($C1791="","",IFERROR(CHOOSE(MATCH(TOP!$C$10,{"【期間A】","【期間B】","【期間C】"},0),N($M1791),N($N1791),N($O1791)),0))</f>
        <v/>
      </c>
    </row>
    <row r="1792" customFormat="false" ht="15" hidden="false" customHeight="false" outlineLevel="0" collapsed="false">
      <c r="B1792" s="12" t="n">
        <v>1787</v>
      </c>
      <c r="C1792" s="36" t="str">
        <f aca="false">IF(②実績CSV_期間A!$M1788="","",②実績CSV_期間A!$M1788&amp;"")</f>
        <v/>
      </c>
      <c r="D1792" s="12" t="str">
        <f aca="false">IF($C1792="","",②実績CSV_期間A!$N1788)</f>
        <v/>
      </c>
      <c r="E1792" s="12" t="str">
        <f aca="false">IF($C1792="","",RIGHT($D1792,1))</f>
        <v/>
      </c>
      <c r="F1792" s="41" t="str">
        <f aca="false">IF($C1792="","",IFERROR(INDEX(サイズ換算マスタ!$C$6:$C$8,MATCH($E1792,サイズ換算マスタ!$B$6:$B$8,0)),1))</f>
        <v/>
      </c>
      <c r="G1792" s="38" t="str">
        <f aca="false">IF($C1792="","",SUMIFS(②実績CSV_期間A!$AA$2:$AA$5001,②実績CSV_期間A!$M$2:$M$5001,$C1792))</f>
        <v/>
      </c>
      <c r="H1792" s="38" t="str">
        <f aca="false">IF($C1792="","",SUMIFS(③実績CSV_期間B!$AA$2:$AA$5001,③実績CSV_期間B!$M$2:$M$5001,$C1792))</f>
        <v/>
      </c>
      <c r="I1792" s="38" t="str">
        <f aca="false">IF($C1792="","",SUMIFS(④実績CSV_期間C!$AA$2:$AA$5001,④実績CSV_期間C!$M$2:$M$5001,$C1792))</f>
        <v/>
      </c>
      <c r="J1792" s="38" t="str">
        <f aca="false">IF($C1792="","",N($F1792)*N($G1792))</f>
        <v/>
      </c>
      <c r="K1792" s="38" t="str">
        <f aca="false">IF($C1792="","",N($F1792)*N($H1792))</f>
        <v/>
      </c>
      <c r="L1792" s="38" t="str">
        <f aca="false">IF($C1792="","",N($F1792)*N($I1792))</f>
        <v/>
      </c>
      <c r="M1792" s="37" t="str">
        <f aca="false">IF(OR($C1792="",N(TOP!$C$12)=0),"",N($J1792)/TOP!$C$12)</f>
        <v/>
      </c>
      <c r="N1792" s="37" t="str">
        <f aca="false">IF(OR($C1792="",N(TOP!$C$13)=0),"",N($K1792)/TOP!$C$13)</f>
        <v/>
      </c>
      <c r="O1792" s="37" t="str">
        <f aca="false">IF(OR($C1792="",N(TOP!$C$14)=0),"",N($L1792)/TOP!$C$14)</f>
        <v/>
      </c>
      <c r="P1792" s="42" t="str">
        <f aca="false">IF($C1792="","",IFERROR(CHOOSE(MATCH(TOP!$C$10,{"【期間A】","【期間B】","【期間C】"},0),N($M1792),N($N1792),N($O1792)),0))</f>
        <v/>
      </c>
    </row>
    <row r="1793" customFormat="false" ht="15" hidden="false" customHeight="false" outlineLevel="0" collapsed="false">
      <c r="B1793" s="12" t="n">
        <v>1788</v>
      </c>
      <c r="C1793" s="36" t="str">
        <f aca="false">IF(②実績CSV_期間A!$M1789="","",②実績CSV_期間A!$M1789&amp;"")</f>
        <v/>
      </c>
      <c r="D1793" s="12" t="str">
        <f aca="false">IF($C1793="","",②実績CSV_期間A!$N1789)</f>
        <v/>
      </c>
      <c r="E1793" s="12" t="str">
        <f aca="false">IF($C1793="","",RIGHT($D1793,1))</f>
        <v/>
      </c>
      <c r="F1793" s="41" t="str">
        <f aca="false">IF($C1793="","",IFERROR(INDEX(サイズ換算マスタ!$C$6:$C$8,MATCH($E1793,サイズ換算マスタ!$B$6:$B$8,0)),1))</f>
        <v/>
      </c>
      <c r="G1793" s="38" t="str">
        <f aca="false">IF($C1793="","",SUMIFS(②実績CSV_期間A!$AA$2:$AA$5001,②実績CSV_期間A!$M$2:$M$5001,$C1793))</f>
        <v/>
      </c>
      <c r="H1793" s="38" t="str">
        <f aca="false">IF($C1793="","",SUMIFS(③実績CSV_期間B!$AA$2:$AA$5001,③実績CSV_期間B!$M$2:$M$5001,$C1793))</f>
        <v/>
      </c>
      <c r="I1793" s="38" t="str">
        <f aca="false">IF($C1793="","",SUMIFS(④実績CSV_期間C!$AA$2:$AA$5001,④実績CSV_期間C!$M$2:$M$5001,$C1793))</f>
        <v/>
      </c>
      <c r="J1793" s="38" t="str">
        <f aca="false">IF($C1793="","",N($F1793)*N($G1793))</f>
        <v/>
      </c>
      <c r="K1793" s="38" t="str">
        <f aca="false">IF($C1793="","",N($F1793)*N($H1793))</f>
        <v/>
      </c>
      <c r="L1793" s="38" t="str">
        <f aca="false">IF($C1793="","",N($F1793)*N($I1793))</f>
        <v/>
      </c>
      <c r="M1793" s="37" t="str">
        <f aca="false">IF(OR($C1793="",N(TOP!$C$12)=0),"",N($J1793)/TOP!$C$12)</f>
        <v/>
      </c>
      <c r="N1793" s="37" t="str">
        <f aca="false">IF(OR($C1793="",N(TOP!$C$13)=0),"",N($K1793)/TOP!$C$13)</f>
        <v/>
      </c>
      <c r="O1793" s="37" t="str">
        <f aca="false">IF(OR($C1793="",N(TOP!$C$14)=0),"",N($L1793)/TOP!$C$14)</f>
        <v/>
      </c>
      <c r="P1793" s="42" t="str">
        <f aca="false">IF($C1793="","",IFERROR(CHOOSE(MATCH(TOP!$C$10,{"【期間A】","【期間B】","【期間C】"},0),N($M1793),N($N1793),N($O1793)),0))</f>
        <v/>
      </c>
    </row>
    <row r="1794" customFormat="false" ht="15" hidden="false" customHeight="false" outlineLevel="0" collapsed="false">
      <c r="B1794" s="12" t="n">
        <v>1789</v>
      </c>
      <c r="C1794" s="36" t="str">
        <f aca="false">IF(②実績CSV_期間A!$M1790="","",②実績CSV_期間A!$M1790&amp;"")</f>
        <v/>
      </c>
      <c r="D1794" s="12" t="str">
        <f aca="false">IF($C1794="","",②実績CSV_期間A!$N1790)</f>
        <v/>
      </c>
      <c r="E1794" s="12" t="str">
        <f aca="false">IF($C1794="","",RIGHT($D1794,1))</f>
        <v/>
      </c>
      <c r="F1794" s="41" t="str">
        <f aca="false">IF($C1794="","",IFERROR(INDEX(サイズ換算マスタ!$C$6:$C$8,MATCH($E1794,サイズ換算マスタ!$B$6:$B$8,0)),1))</f>
        <v/>
      </c>
      <c r="G1794" s="38" t="str">
        <f aca="false">IF($C1794="","",SUMIFS(②実績CSV_期間A!$AA$2:$AA$5001,②実績CSV_期間A!$M$2:$M$5001,$C1794))</f>
        <v/>
      </c>
      <c r="H1794" s="38" t="str">
        <f aca="false">IF($C1794="","",SUMIFS(③実績CSV_期間B!$AA$2:$AA$5001,③実績CSV_期間B!$M$2:$M$5001,$C1794))</f>
        <v/>
      </c>
      <c r="I1794" s="38" t="str">
        <f aca="false">IF($C1794="","",SUMIFS(④実績CSV_期間C!$AA$2:$AA$5001,④実績CSV_期間C!$M$2:$M$5001,$C1794))</f>
        <v/>
      </c>
      <c r="J1794" s="38" t="str">
        <f aca="false">IF($C1794="","",N($F1794)*N($G1794))</f>
        <v/>
      </c>
      <c r="K1794" s="38" t="str">
        <f aca="false">IF($C1794="","",N($F1794)*N($H1794))</f>
        <v/>
      </c>
      <c r="L1794" s="38" t="str">
        <f aca="false">IF($C1794="","",N($F1794)*N($I1794))</f>
        <v/>
      </c>
      <c r="M1794" s="37" t="str">
        <f aca="false">IF(OR($C1794="",N(TOP!$C$12)=0),"",N($J1794)/TOP!$C$12)</f>
        <v/>
      </c>
      <c r="N1794" s="37" t="str">
        <f aca="false">IF(OR($C1794="",N(TOP!$C$13)=0),"",N($K1794)/TOP!$C$13)</f>
        <v/>
      </c>
      <c r="O1794" s="37" t="str">
        <f aca="false">IF(OR($C1794="",N(TOP!$C$14)=0),"",N($L1794)/TOP!$C$14)</f>
        <v/>
      </c>
      <c r="P1794" s="42" t="str">
        <f aca="false">IF($C1794="","",IFERROR(CHOOSE(MATCH(TOP!$C$10,{"【期間A】","【期間B】","【期間C】"},0),N($M1794),N($N1794),N($O1794)),0))</f>
        <v/>
      </c>
    </row>
    <row r="1795" customFormat="false" ht="15" hidden="false" customHeight="false" outlineLevel="0" collapsed="false">
      <c r="B1795" s="12" t="n">
        <v>1790</v>
      </c>
      <c r="C1795" s="36" t="str">
        <f aca="false">IF(②実績CSV_期間A!$M1791="","",②実績CSV_期間A!$M1791&amp;"")</f>
        <v/>
      </c>
      <c r="D1795" s="12" t="str">
        <f aca="false">IF($C1795="","",②実績CSV_期間A!$N1791)</f>
        <v/>
      </c>
      <c r="E1795" s="12" t="str">
        <f aca="false">IF($C1795="","",RIGHT($D1795,1))</f>
        <v/>
      </c>
      <c r="F1795" s="41" t="str">
        <f aca="false">IF($C1795="","",IFERROR(INDEX(サイズ換算マスタ!$C$6:$C$8,MATCH($E1795,サイズ換算マスタ!$B$6:$B$8,0)),1))</f>
        <v/>
      </c>
      <c r="G1795" s="38" t="str">
        <f aca="false">IF($C1795="","",SUMIFS(②実績CSV_期間A!$AA$2:$AA$5001,②実績CSV_期間A!$M$2:$M$5001,$C1795))</f>
        <v/>
      </c>
      <c r="H1795" s="38" t="str">
        <f aca="false">IF($C1795="","",SUMIFS(③実績CSV_期間B!$AA$2:$AA$5001,③実績CSV_期間B!$M$2:$M$5001,$C1795))</f>
        <v/>
      </c>
      <c r="I1795" s="38" t="str">
        <f aca="false">IF($C1795="","",SUMIFS(④実績CSV_期間C!$AA$2:$AA$5001,④実績CSV_期間C!$M$2:$M$5001,$C1795))</f>
        <v/>
      </c>
      <c r="J1795" s="38" t="str">
        <f aca="false">IF($C1795="","",N($F1795)*N($G1795))</f>
        <v/>
      </c>
      <c r="K1795" s="38" t="str">
        <f aca="false">IF($C1795="","",N($F1795)*N($H1795))</f>
        <v/>
      </c>
      <c r="L1795" s="38" t="str">
        <f aca="false">IF($C1795="","",N($F1795)*N($I1795))</f>
        <v/>
      </c>
      <c r="M1795" s="37" t="str">
        <f aca="false">IF(OR($C1795="",N(TOP!$C$12)=0),"",N($J1795)/TOP!$C$12)</f>
        <v/>
      </c>
      <c r="N1795" s="37" t="str">
        <f aca="false">IF(OR($C1795="",N(TOP!$C$13)=0),"",N($K1795)/TOP!$C$13)</f>
        <v/>
      </c>
      <c r="O1795" s="37" t="str">
        <f aca="false">IF(OR($C1795="",N(TOP!$C$14)=0),"",N($L1795)/TOP!$C$14)</f>
        <v/>
      </c>
      <c r="P1795" s="42" t="str">
        <f aca="false">IF($C1795="","",IFERROR(CHOOSE(MATCH(TOP!$C$10,{"【期間A】","【期間B】","【期間C】"},0),N($M1795),N($N1795),N($O1795)),0))</f>
        <v/>
      </c>
    </row>
    <row r="1796" customFormat="false" ht="15" hidden="false" customHeight="false" outlineLevel="0" collapsed="false">
      <c r="B1796" s="12" t="n">
        <v>1791</v>
      </c>
      <c r="C1796" s="36" t="str">
        <f aca="false">IF(②実績CSV_期間A!$M1792="","",②実績CSV_期間A!$M1792&amp;"")</f>
        <v/>
      </c>
      <c r="D1796" s="12" t="str">
        <f aca="false">IF($C1796="","",②実績CSV_期間A!$N1792)</f>
        <v/>
      </c>
      <c r="E1796" s="12" t="str">
        <f aca="false">IF($C1796="","",RIGHT($D1796,1))</f>
        <v/>
      </c>
      <c r="F1796" s="41" t="str">
        <f aca="false">IF($C1796="","",IFERROR(INDEX(サイズ換算マスタ!$C$6:$C$8,MATCH($E1796,サイズ換算マスタ!$B$6:$B$8,0)),1))</f>
        <v/>
      </c>
      <c r="G1796" s="38" t="str">
        <f aca="false">IF($C1796="","",SUMIFS(②実績CSV_期間A!$AA$2:$AA$5001,②実績CSV_期間A!$M$2:$M$5001,$C1796))</f>
        <v/>
      </c>
      <c r="H1796" s="38" t="str">
        <f aca="false">IF($C1796="","",SUMIFS(③実績CSV_期間B!$AA$2:$AA$5001,③実績CSV_期間B!$M$2:$M$5001,$C1796))</f>
        <v/>
      </c>
      <c r="I1796" s="38" t="str">
        <f aca="false">IF($C1796="","",SUMIFS(④実績CSV_期間C!$AA$2:$AA$5001,④実績CSV_期間C!$M$2:$M$5001,$C1796))</f>
        <v/>
      </c>
      <c r="J1796" s="38" t="str">
        <f aca="false">IF($C1796="","",N($F1796)*N($G1796))</f>
        <v/>
      </c>
      <c r="K1796" s="38" t="str">
        <f aca="false">IF($C1796="","",N($F1796)*N($H1796))</f>
        <v/>
      </c>
      <c r="L1796" s="38" t="str">
        <f aca="false">IF($C1796="","",N($F1796)*N($I1796))</f>
        <v/>
      </c>
      <c r="M1796" s="37" t="str">
        <f aca="false">IF(OR($C1796="",N(TOP!$C$12)=0),"",N($J1796)/TOP!$C$12)</f>
        <v/>
      </c>
      <c r="N1796" s="37" t="str">
        <f aca="false">IF(OR($C1796="",N(TOP!$C$13)=0),"",N($K1796)/TOP!$C$13)</f>
        <v/>
      </c>
      <c r="O1796" s="37" t="str">
        <f aca="false">IF(OR($C1796="",N(TOP!$C$14)=0),"",N($L1796)/TOP!$C$14)</f>
        <v/>
      </c>
      <c r="P1796" s="42" t="str">
        <f aca="false">IF($C1796="","",IFERROR(CHOOSE(MATCH(TOP!$C$10,{"【期間A】","【期間B】","【期間C】"},0),N($M1796),N($N1796),N($O1796)),0))</f>
        <v/>
      </c>
    </row>
    <row r="1797" customFormat="false" ht="15" hidden="false" customHeight="false" outlineLevel="0" collapsed="false">
      <c r="B1797" s="12" t="n">
        <v>1792</v>
      </c>
      <c r="C1797" s="36" t="str">
        <f aca="false">IF(②実績CSV_期間A!$M1793="","",②実績CSV_期間A!$M1793&amp;"")</f>
        <v/>
      </c>
      <c r="D1797" s="12" t="str">
        <f aca="false">IF($C1797="","",②実績CSV_期間A!$N1793)</f>
        <v/>
      </c>
      <c r="E1797" s="12" t="str">
        <f aca="false">IF($C1797="","",RIGHT($D1797,1))</f>
        <v/>
      </c>
      <c r="F1797" s="41" t="str">
        <f aca="false">IF($C1797="","",IFERROR(INDEX(サイズ換算マスタ!$C$6:$C$8,MATCH($E1797,サイズ換算マスタ!$B$6:$B$8,0)),1))</f>
        <v/>
      </c>
      <c r="G1797" s="38" t="str">
        <f aca="false">IF($C1797="","",SUMIFS(②実績CSV_期間A!$AA$2:$AA$5001,②実績CSV_期間A!$M$2:$M$5001,$C1797))</f>
        <v/>
      </c>
      <c r="H1797" s="38" t="str">
        <f aca="false">IF($C1797="","",SUMIFS(③実績CSV_期間B!$AA$2:$AA$5001,③実績CSV_期間B!$M$2:$M$5001,$C1797))</f>
        <v/>
      </c>
      <c r="I1797" s="38" t="str">
        <f aca="false">IF($C1797="","",SUMIFS(④実績CSV_期間C!$AA$2:$AA$5001,④実績CSV_期間C!$M$2:$M$5001,$C1797))</f>
        <v/>
      </c>
      <c r="J1797" s="38" t="str">
        <f aca="false">IF($C1797="","",N($F1797)*N($G1797))</f>
        <v/>
      </c>
      <c r="K1797" s="38" t="str">
        <f aca="false">IF($C1797="","",N($F1797)*N($H1797))</f>
        <v/>
      </c>
      <c r="L1797" s="38" t="str">
        <f aca="false">IF($C1797="","",N($F1797)*N($I1797))</f>
        <v/>
      </c>
      <c r="M1797" s="37" t="str">
        <f aca="false">IF(OR($C1797="",N(TOP!$C$12)=0),"",N($J1797)/TOP!$C$12)</f>
        <v/>
      </c>
      <c r="N1797" s="37" t="str">
        <f aca="false">IF(OR($C1797="",N(TOP!$C$13)=0),"",N($K1797)/TOP!$C$13)</f>
        <v/>
      </c>
      <c r="O1797" s="37" t="str">
        <f aca="false">IF(OR($C1797="",N(TOP!$C$14)=0),"",N($L1797)/TOP!$C$14)</f>
        <v/>
      </c>
      <c r="P1797" s="42" t="str">
        <f aca="false">IF($C1797="","",IFERROR(CHOOSE(MATCH(TOP!$C$10,{"【期間A】","【期間B】","【期間C】"},0),N($M1797),N($N1797),N($O1797)),0))</f>
        <v/>
      </c>
    </row>
    <row r="1798" customFormat="false" ht="15" hidden="false" customHeight="false" outlineLevel="0" collapsed="false">
      <c r="B1798" s="12" t="n">
        <v>1793</v>
      </c>
      <c r="C1798" s="36" t="str">
        <f aca="false">IF(②実績CSV_期間A!$M1794="","",②実績CSV_期間A!$M1794&amp;"")</f>
        <v/>
      </c>
      <c r="D1798" s="12" t="str">
        <f aca="false">IF($C1798="","",②実績CSV_期間A!$N1794)</f>
        <v/>
      </c>
      <c r="E1798" s="12" t="str">
        <f aca="false">IF($C1798="","",RIGHT($D1798,1))</f>
        <v/>
      </c>
      <c r="F1798" s="41" t="str">
        <f aca="false">IF($C1798="","",IFERROR(INDEX(サイズ換算マスタ!$C$6:$C$8,MATCH($E1798,サイズ換算マスタ!$B$6:$B$8,0)),1))</f>
        <v/>
      </c>
      <c r="G1798" s="38" t="str">
        <f aca="false">IF($C1798="","",SUMIFS(②実績CSV_期間A!$AA$2:$AA$5001,②実績CSV_期間A!$M$2:$M$5001,$C1798))</f>
        <v/>
      </c>
      <c r="H1798" s="38" t="str">
        <f aca="false">IF($C1798="","",SUMIFS(③実績CSV_期間B!$AA$2:$AA$5001,③実績CSV_期間B!$M$2:$M$5001,$C1798))</f>
        <v/>
      </c>
      <c r="I1798" s="38" t="str">
        <f aca="false">IF($C1798="","",SUMIFS(④実績CSV_期間C!$AA$2:$AA$5001,④実績CSV_期間C!$M$2:$M$5001,$C1798))</f>
        <v/>
      </c>
      <c r="J1798" s="38" t="str">
        <f aca="false">IF($C1798="","",N($F1798)*N($G1798))</f>
        <v/>
      </c>
      <c r="K1798" s="38" t="str">
        <f aca="false">IF($C1798="","",N($F1798)*N($H1798))</f>
        <v/>
      </c>
      <c r="L1798" s="38" t="str">
        <f aca="false">IF($C1798="","",N($F1798)*N($I1798))</f>
        <v/>
      </c>
      <c r="M1798" s="37" t="str">
        <f aca="false">IF(OR($C1798="",N(TOP!$C$12)=0),"",N($J1798)/TOP!$C$12)</f>
        <v/>
      </c>
      <c r="N1798" s="37" t="str">
        <f aca="false">IF(OR($C1798="",N(TOP!$C$13)=0),"",N($K1798)/TOP!$C$13)</f>
        <v/>
      </c>
      <c r="O1798" s="37" t="str">
        <f aca="false">IF(OR($C1798="",N(TOP!$C$14)=0),"",N($L1798)/TOP!$C$14)</f>
        <v/>
      </c>
      <c r="P1798" s="42" t="str">
        <f aca="false">IF($C1798="","",IFERROR(CHOOSE(MATCH(TOP!$C$10,{"【期間A】","【期間B】","【期間C】"},0),N($M1798),N($N1798),N($O1798)),0))</f>
        <v/>
      </c>
    </row>
    <row r="1799" customFormat="false" ht="15" hidden="false" customHeight="false" outlineLevel="0" collapsed="false">
      <c r="B1799" s="12" t="n">
        <v>1794</v>
      </c>
      <c r="C1799" s="36" t="str">
        <f aca="false">IF(②実績CSV_期間A!$M1795="","",②実績CSV_期間A!$M1795&amp;"")</f>
        <v/>
      </c>
      <c r="D1799" s="12" t="str">
        <f aca="false">IF($C1799="","",②実績CSV_期間A!$N1795)</f>
        <v/>
      </c>
      <c r="E1799" s="12" t="str">
        <f aca="false">IF($C1799="","",RIGHT($D1799,1))</f>
        <v/>
      </c>
      <c r="F1799" s="41" t="str">
        <f aca="false">IF($C1799="","",IFERROR(INDEX(サイズ換算マスタ!$C$6:$C$8,MATCH($E1799,サイズ換算マスタ!$B$6:$B$8,0)),1))</f>
        <v/>
      </c>
      <c r="G1799" s="38" t="str">
        <f aca="false">IF($C1799="","",SUMIFS(②実績CSV_期間A!$AA$2:$AA$5001,②実績CSV_期間A!$M$2:$M$5001,$C1799))</f>
        <v/>
      </c>
      <c r="H1799" s="38" t="str">
        <f aca="false">IF($C1799="","",SUMIFS(③実績CSV_期間B!$AA$2:$AA$5001,③実績CSV_期間B!$M$2:$M$5001,$C1799))</f>
        <v/>
      </c>
      <c r="I1799" s="38" t="str">
        <f aca="false">IF($C1799="","",SUMIFS(④実績CSV_期間C!$AA$2:$AA$5001,④実績CSV_期間C!$M$2:$M$5001,$C1799))</f>
        <v/>
      </c>
      <c r="J1799" s="38" t="str">
        <f aca="false">IF($C1799="","",N($F1799)*N($G1799))</f>
        <v/>
      </c>
      <c r="K1799" s="38" t="str">
        <f aca="false">IF($C1799="","",N($F1799)*N($H1799))</f>
        <v/>
      </c>
      <c r="L1799" s="38" t="str">
        <f aca="false">IF($C1799="","",N($F1799)*N($I1799))</f>
        <v/>
      </c>
      <c r="M1799" s="37" t="str">
        <f aca="false">IF(OR($C1799="",N(TOP!$C$12)=0),"",N($J1799)/TOP!$C$12)</f>
        <v/>
      </c>
      <c r="N1799" s="37" t="str">
        <f aca="false">IF(OR($C1799="",N(TOP!$C$13)=0),"",N($K1799)/TOP!$C$13)</f>
        <v/>
      </c>
      <c r="O1799" s="37" t="str">
        <f aca="false">IF(OR($C1799="",N(TOP!$C$14)=0),"",N($L1799)/TOP!$C$14)</f>
        <v/>
      </c>
      <c r="P1799" s="42" t="str">
        <f aca="false">IF($C1799="","",IFERROR(CHOOSE(MATCH(TOP!$C$10,{"【期間A】","【期間B】","【期間C】"},0),N($M1799),N($N1799),N($O1799)),0))</f>
        <v/>
      </c>
    </row>
    <row r="1800" customFormat="false" ht="15" hidden="false" customHeight="false" outlineLevel="0" collapsed="false">
      <c r="B1800" s="12" t="n">
        <v>1795</v>
      </c>
      <c r="C1800" s="36" t="str">
        <f aca="false">IF(②実績CSV_期間A!$M1796="","",②実績CSV_期間A!$M1796&amp;"")</f>
        <v/>
      </c>
      <c r="D1800" s="12" t="str">
        <f aca="false">IF($C1800="","",②実績CSV_期間A!$N1796)</f>
        <v/>
      </c>
      <c r="E1800" s="12" t="str">
        <f aca="false">IF($C1800="","",RIGHT($D1800,1))</f>
        <v/>
      </c>
      <c r="F1800" s="41" t="str">
        <f aca="false">IF($C1800="","",IFERROR(INDEX(サイズ換算マスタ!$C$6:$C$8,MATCH($E1800,サイズ換算マスタ!$B$6:$B$8,0)),1))</f>
        <v/>
      </c>
      <c r="G1800" s="38" t="str">
        <f aca="false">IF($C1800="","",SUMIFS(②実績CSV_期間A!$AA$2:$AA$5001,②実績CSV_期間A!$M$2:$M$5001,$C1800))</f>
        <v/>
      </c>
      <c r="H1800" s="38" t="str">
        <f aca="false">IF($C1800="","",SUMIFS(③実績CSV_期間B!$AA$2:$AA$5001,③実績CSV_期間B!$M$2:$M$5001,$C1800))</f>
        <v/>
      </c>
      <c r="I1800" s="38" t="str">
        <f aca="false">IF($C1800="","",SUMIFS(④実績CSV_期間C!$AA$2:$AA$5001,④実績CSV_期間C!$M$2:$M$5001,$C1800))</f>
        <v/>
      </c>
      <c r="J1800" s="38" t="str">
        <f aca="false">IF($C1800="","",N($F1800)*N($G1800))</f>
        <v/>
      </c>
      <c r="K1800" s="38" t="str">
        <f aca="false">IF($C1800="","",N($F1800)*N($H1800))</f>
        <v/>
      </c>
      <c r="L1800" s="38" t="str">
        <f aca="false">IF($C1800="","",N($F1800)*N($I1800))</f>
        <v/>
      </c>
      <c r="M1800" s="37" t="str">
        <f aca="false">IF(OR($C1800="",N(TOP!$C$12)=0),"",N($J1800)/TOP!$C$12)</f>
        <v/>
      </c>
      <c r="N1800" s="37" t="str">
        <f aca="false">IF(OR($C1800="",N(TOP!$C$13)=0),"",N($K1800)/TOP!$C$13)</f>
        <v/>
      </c>
      <c r="O1800" s="37" t="str">
        <f aca="false">IF(OR($C1800="",N(TOP!$C$14)=0),"",N($L1800)/TOP!$C$14)</f>
        <v/>
      </c>
      <c r="P1800" s="42" t="str">
        <f aca="false">IF($C1800="","",IFERROR(CHOOSE(MATCH(TOP!$C$10,{"【期間A】","【期間B】","【期間C】"},0),N($M1800),N($N1800),N($O1800)),0))</f>
        <v/>
      </c>
    </row>
    <row r="1801" customFormat="false" ht="15" hidden="false" customHeight="false" outlineLevel="0" collapsed="false">
      <c r="B1801" s="12" t="n">
        <v>1796</v>
      </c>
      <c r="C1801" s="36" t="str">
        <f aca="false">IF(②実績CSV_期間A!$M1797="","",②実績CSV_期間A!$M1797&amp;"")</f>
        <v/>
      </c>
      <c r="D1801" s="12" t="str">
        <f aca="false">IF($C1801="","",②実績CSV_期間A!$N1797)</f>
        <v/>
      </c>
      <c r="E1801" s="12" t="str">
        <f aca="false">IF($C1801="","",RIGHT($D1801,1))</f>
        <v/>
      </c>
      <c r="F1801" s="41" t="str">
        <f aca="false">IF($C1801="","",IFERROR(INDEX(サイズ換算マスタ!$C$6:$C$8,MATCH($E1801,サイズ換算マスタ!$B$6:$B$8,0)),1))</f>
        <v/>
      </c>
      <c r="G1801" s="38" t="str">
        <f aca="false">IF($C1801="","",SUMIFS(②実績CSV_期間A!$AA$2:$AA$5001,②実績CSV_期間A!$M$2:$M$5001,$C1801))</f>
        <v/>
      </c>
      <c r="H1801" s="38" t="str">
        <f aca="false">IF($C1801="","",SUMIFS(③実績CSV_期間B!$AA$2:$AA$5001,③実績CSV_期間B!$M$2:$M$5001,$C1801))</f>
        <v/>
      </c>
      <c r="I1801" s="38" t="str">
        <f aca="false">IF($C1801="","",SUMIFS(④実績CSV_期間C!$AA$2:$AA$5001,④実績CSV_期間C!$M$2:$M$5001,$C1801))</f>
        <v/>
      </c>
      <c r="J1801" s="38" t="str">
        <f aca="false">IF($C1801="","",N($F1801)*N($G1801))</f>
        <v/>
      </c>
      <c r="K1801" s="38" t="str">
        <f aca="false">IF($C1801="","",N($F1801)*N($H1801))</f>
        <v/>
      </c>
      <c r="L1801" s="38" t="str">
        <f aca="false">IF($C1801="","",N($F1801)*N($I1801))</f>
        <v/>
      </c>
      <c r="M1801" s="37" t="str">
        <f aca="false">IF(OR($C1801="",N(TOP!$C$12)=0),"",N($J1801)/TOP!$C$12)</f>
        <v/>
      </c>
      <c r="N1801" s="37" t="str">
        <f aca="false">IF(OR($C1801="",N(TOP!$C$13)=0),"",N($K1801)/TOP!$C$13)</f>
        <v/>
      </c>
      <c r="O1801" s="37" t="str">
        <f aca="false">IF(OR($C1801="",N(TOP!$C$14)=0),"",N($L1801)/TOP!$C$14)</f>
        <v/>
      </c>
      <c r="P1801" s="42" t="str">
        <f aca="false">IF($C1801="","",IFERROR(CHOOSE(MATCH(TOP!$C$10,{"【期間A】","【期間B】","【期間C】"},0),N($M1801),N($N1801),N($O1801)),0))</f>
        <v/>
      </c>
    </row>
    <row r="1802" customFormat="false" ht="15" hidden="false" customHeight="false" outlineLevel="0" collapsed="false">
      <c r="B1802" s="12" t="n">
        <v>1797</v>
      </c>
      <c r="C1802" s="36" t="str">
        <f aca="false">IF(②実績CSV_期間A!$M1798="","",②実績CSV_期間A!$M1798&amp;"")</f>
        <v/>
      </c>
      <c r="D1802" s="12" t="str">
        <f aca="false">IF($C1802="","",②実績CSV_期間A!$N1798)</f>
        <v/>
      </c>
      <c r="E1802" s="12" t="str">
        <f aca="false">IF($C1802="","",RIGHT($D1802,1))</f>
        <v/>
      </c>
      <c r="F1802" s="41" t="str">
        <f aca="false">IF($C1802="","",IFERROR(INDEX(サイズ換算マスタ!$C$6:$C$8,MATCH($E1802,サイズ換算マスタ!$B$6:$B$8,0)),1))</f>
        <v/>
      </c>
      <c r="G1802" s="38" t="str">
        <f aca="false">IF($C1802="","",SUMIFS(②実績CSV_期間A!$AA$2:$AA$5001,②実績CSV_期間A!$M$2:$M$5001,$C1802))</f>
        <v/>
      </c>
      <c r="H1802" s="38" t="str">
        <f aca="false">IF($C1802="","",SUMIFS(③実績CSV_期間B!$AA$2:$AA$5001,③実績CSV_期間B!$M$2:$M$5001,$C1802))</f>
        <v/>
      </c>
      <c r="I1802" s="38" t="str">
        <f aca="false">IF($C1802="","",SUMIFS(④実績CSV_期間C!$AA$2:$AA$5001,④実績CSV_期間C!$M$2:$M$5001,$C1802))</f>
        <v/>
      </c>
      <c r="J1802" s="38" t="str">
        <f aca="false">IF($C1802="","",N($F1802)*N($G1802))</f>
        <v/>
      </c>
      <c r="K1802" s="38" t="str">
        <f aca="false">IF($C1802="","",N($F1802)*N($H1802))</f>
        <v/>
      </c>
      <c r="L1802" s="38" t="str">
        <f aca="false">IF($C1802="","",N($F1802)*N($I1802))</f>
        <v/>
      </c>
      <c r="M1802" s="37" t="str">
        <f aca="false">IF(OR($C1802="",N(TOP!$C$12)=0),"",N($J1802)/TOP!$C$12)</f>
        <v/>
      </c>
      <c r="N1802" s="37" t="str">
        <f aca="false">IF(OR($C1802="",N(TOP!$C$13)=0),"",N($K1802)/TOP!$C$13)</f>
        <v/>
      </c>
      <c r="O1802" s="37" t="str">
        <f aca="false">IF(OR($C1802="",N(TOP!$C$14)=0),"",N($L1802)/TOP!$C$14)</f>
        <v/>
      </c>
      <c r="P1802" s="42" t="str">
        <f aca="false">IF($C1802="","",IFERROR(CHOOSE(MATCH(TOP!$C$10,{"【期間A】","【期間B】","【期間C】"},0),N($M1802),N($N1802),N($O1802)),0))</f>
        <v/>
      </c>
    </row>
    <row r="1803" customFormat="false" ht="15" hidden="false" customHeight="false" outlineLevel="0" collapsed="false">
      <c r="B1803" s="12" t="n">
        <v>1798</v>
      </c>
      <c r="C1803" s="36" t="str">
        <f aca="false">IF(②実績CSV_期間A!$M1799="","",②実績CSV_期間A!$M1799&amp;"")</f>
        <v/>
      </c>
      <c r="D1803" s="12" t="str">
        <f aca="false">IF($C1803="","",②実績CSV_期間A!$N1799)</f>
        <v/>
      </c>
      <c r="E1803" s="12" t="str">
        <f aca="false">IF($C1803="","",RIGHT($D1803,1))</f>
        <v/>
      </c>
      <c r="F1803" s="41" t="str">
        <f aca="false">IF($C1803="","",IFERROR(INDEX(サイズ換算マスタ!$C$6:$C$8,MATCH($E1803,サイズ換算マスタ!$B$6:$B$8,0)),1))</f>
        <v/>
      </c>
      <c r="G1803" s="38" t="str">
        <f aca="false">IF($C1803="","",SUMIFS(②実績CSV_期間A!$AA$2:$AA$5001,②実績CSV_期間A!$M$2:$M$5001,$C1803))</f>
        <v/>
      </c>
      <c r="H1803" s="38" t="str">
        <f aca="false">IF($C1803="","",SUMIFS(③実績CSV_期間B!$AA$2:$AA$5001,③実績CSV_期間B!$M$2:$M$5001,$C1803))</f>
        <v/>
      </c>
      <c r="I1803" s="38" t="str">
        <f aca="false">IF($C1803="","",SUMIFS(④実績CSV_期間C!$AA$2:$AA$5001,④実績CSV_期間C!$M$2:$M$5001,$C1803))</f>
        <v/>
      </c>
      <c r="J1803" s="38" t="str">
        <f aca="false">IF($C1803="","",N($F1803)*N($G1803))</f>
        <v/>
      </c>
      <c r="K1803" s="38" t="str">
        <f aca="false">IF($C1803="","",N($F1803)*N($H1803))</f>
        <v/>
      </c>
      <c r="L1803" s="38" t="str">
        <f aca="false">IF($C1803="","",N($F1803)*N($I1803))</f>
        <v/>
      </c>
      <c r="M1803" s="37" t="str">
        <f aca="false">IF(OR($C1803="",N(TOP!$C$12)=0),"",N($J1803)/TOP!$C$12)</f>
        <v/>
      </c>
      <c r="N1803" s="37" t="str">
        <f aca="false">IF(OR($C1803="",N(TOP!$C$13)=0),"",N($K1803)/TOP!$C$13)</f>
        <v/>
      </c>
      <c r="O1803" s="37" t="str">
        <f aca="false">IF(OR($C1803="",N(TOP!$C$14)=0),"",N($L1803)/TOP!$C$14)</f>
        <v/>
      </c>
      <c r="P1803" s="42" t="str">
        <f aca="false">IF($C1803="","",IFERROR(CHOOSE(MATCH(TOP!$C$10,{"【期間A】","【期間B】","【期間C】"},0),N($M1803),N($N1803),N($O1803)),0))</f>
        <v/>
      </c>
    </row>
    <row r="1804" customFormat="false" ht="15" hidden="false" customHeight="false" outlineLevel="0" collapsed="false">
      <c r="B1804" s="12" t="n">
        <v>1799</v>
      </c>
      <c r="C1804" s="36" t="str">
        <f aca="false">IF(②実績CSV_期間A!$M1800="","",②実績CSV_期間A!$M1800&amp;"")</f>
        <v/>
      </c>
      <c r="D1804" s="12" t="str">
        <f aca="false">IF($C1804="","",②実績CSV_期間A!$N1800)</f>
        <v/>
      </c>
      <c r="E1804" s="12" t="str">
        <f aca="false">IF($C1804="","",RIGHT($D1804,1))</f>
        <v/>
      </c>
      <c r="F1804" s="41" t="str">
        <f aca="false">IF($C1804="","",IFERROR(INDEX(サイズ換算マスタ!$C$6:$C$8,MATCH($E1804,サイズ換算マスタ!$B$6:$B$8,0)),1))</f>
        <v/>
      </c>
      <c r="G1804" s="38" t="str">
        <f aca="false">IF($C1804="","",SUMIFS(②実績CSV_期間A!$AA$2:$AA$5001,②実績CSV_期間A!$M$2:$M$5001,$C1804))</f>
        <v/>
      </c>
      <c r="H1804" s="38" t="str">
        <f aca="false">IF($C1804="","",SUMIFS(③実績CSV_期間B!$AA$2:$AA$5001,③実績CSV_期間B!$M$2:$M$5001,$C1804))</f>
        <v/>
      </c>
      <c r="I1804" s="38" t="str">
        <f aca="false">IF($C1804="","",SUMIFS(④実績CSV_期間C!$AA$2:$AA$5001,④実績CSV_期間C!$M$2:$M$5001,$C1804))</f>
        <v/>
      </c>
      <c r="J1804" s="38" t="str">
        <f aca="false">IF($C1804="","",N($F1804)*N($G1804))</f>
        <v/>
      </c>
      <c r="K1804" s="38" t="str">
        <f aca="false">IF($C1804="","",N($F1804)*N($H1804))</f>
        <v/>
      </c>
      <c r="L1804" s="38" t="str">
        <f aca="false">IF($C1804="","",N($F1804)*N($I1804))</f>
        <v/>
      </c>
      <c r="M1804" s="37" t="str">
        <f aca="false">IF(OR($C1804="",N(TOP!$C$12)=0),"",N($J1804)/TOP!$C$12)</f>
        <v/>
      </c>
      <c r="N1804" s="37" t="str">
        <f aca="false">IF(OR($C1804="",N(TOP!$C$13)=0),"",N($K1804)/TOP!$C$13)</f>
        <v/>
      </c>
      <c r="O1804" s="37" t="str">
        <f aca="false">IF(OR($C1804="",N(TOP!$C$14)=0),"",N($L1804)/TOP!$C$14)</f>
        <v/>
      </c>
      <c r="P1804" s="42" t="str">
        <f aca="false">IF($C1804="","",IFERROR(CHOOSE(MATCH(TOP!$C$10,{"【期間A】","【期間B】","【期間C】"},0),N($M1804),N($N1804),N($O1804)),0))</f>
        <v/>
      </c>
    </row>
    <row r="1805" customFormat="false" ht="15" hidden="false" customHeight="false" outlineLevel="0" collapsed="false">
      <c r="B1805" s="12" t="n">
        <v>1800</v>
      </c>
      <c r="C1805" s="36" t="str">
        <f aca="false">IF(②実績CSV_期間A!$M1801="","",②実績CSV_期間A!$M1801&amp;"")</f>
        <v/>
      </c>
      <c r="D1805" s="12" t="str">
        <f aca="false">IF($C1805="","",②実績CSV_期間A!$N1801)</f>
        <v/>
      </c>
      <c r="E1805" s="12" t="str">
        <f aca="false">IF($C1805="","",RIGHT($D1805,1))</f>
        <v/>
      </c>
      <c r="F1805" s="41" t="str">
        <f aca="false">IF($C1805="","",IFERROR(INDEX(サイズ換算マスタ!$C$6:$C$8,MATCH($E1805,サイズ換算マスタ!$B$6:$B$8,0)),1))</f>
        <v/>
      </c>
      <c r="G1805" s="38" t="str">
        <f aca="false">IF($C1805="","",SUMIFS(②実績CSV_期間A!$AA$2:$AA$5001,②実績CSV_期間A!$M$2:$M$5001,$C1805))</f>
        <v/>
      </c>
      <c r="H1805" s="38" t="str">
        <f aca="false">IF($C1805="","",SUMIFS(③実績CSV_期間B!$AA$2:$AA$5001,③実績CSV_期間B!$M$2:$M$5001,$C1805))</f>
        <v/>
      </c>
      <c r="I1805" s="38" t="str">
        <f aca="false">IF($C1805="","",SUMIFS(④実績CSV_期間C!$AA$2:$AA$5001,④実績CSV_期間C!$M$2:$M$5001,$C1805))</f>
        <v/>
      </c>
      <c r="J1805" s="38" t="str">
        <f aca="false">IF($C1805="","",N($F1805)*N($G1805))</f>
        <v/>
      </c>
      <c r="K1805" s="38" t="str">
        <f aca="false">IF($C1805="","",N($F1805)*N($H1805))</f>
        <v/>
      </c>
      <c r="L1805" s="38" t="str">
        <f aca="false">IF($C1805="","",N($F1805)*N($I1805))</f>
        <v/>
      </c>
      <c r="M1805" s="37" t="str">
        <f aca="false">IF(OR($C1805="",N(TOP!$C$12)=0),"",N($J1805)/TOP!$C$12)</f>
        <v/>
      </c>
      <c r="N1805" s="37" t="str">
        <f aca="false">IF(OR($C1805="",N(TOP!$C$13)=0),"",N($K1805)/TOP!$C$13)</f>
        <v/>
      </c>
      <c r="O1805" s="37" t="str">
        <f aca="false">IF(OR($C1805="",N(TOP!$C$14)=0),"",N($L1805)/TOP!$C$14)</f>
        <v/>
      </c>
      <c r="P1805" s="42" t="str">
        <f aca="false">IF($C1805="","",IFERROR(CHOOSE(MATCH(TOP!$C$10,{"【期間A】","【期間B】","【期間C】"},0),N($M1805),N($N1805),N($O1805)),0))</f>
        <v/>
      </c>
    </row>
    <row r="1806" customFormat="false" ht="15" hidden="false" customHeight="false" outlineLevel="0" collapsed="false">
      <c r="B1806" s="12" t="n">
        <v>1801</v>
      </c>
      <c r="C1806" s="36" t="str">
        <f aca="false">IF(②実績CSV_期間A!$M1802="","",②実績CSV_期間A!$M1802&amp;"")</f>
        <v/>
      </c>
      <c r="D1806" s="12" t="str">
        <f aca="false">IF($C1806="","",②実績CSV_期間A!$N1802)</f>
        <v/>
      </c>
      <c r="E1806" s="12" t="str">
        <f aca="false">IF($C1806="","",RIGHT($D1806,1))</f>
        <v/>
      </c>
      <c r="F1806" s="41" t="str">
        <f aca="false">IF($C1806="","",IFERROR(INDEX(サイズ換算マスタ!$C$6:$C$8,MATCH($E1806,サイズ換算マスタ!$B$6:$B$8,0)),1))</f>
        <v/>
      </c>
      <c r="G1806" s="38" t="str">
        <f aca="false">IF($C1806="","",SUMIFS(②実績CSV_期間A!$AA$2:$AA$5001,②実績CSV_期間A!$M$2:$M$5001,$C1806))</f>
        <v/>
      </c>
      <c r="H1806" s="38" t="str">
        <f aca="false">IF($C1806="","",SUMIFS(③実績CSV_期間B!$AA$2:$AA$5001,③実績CSV_期間B!$M$2:$M$5001,$C1806))</f>
        <v/>
      </c>
      <c r="I1806" s="38" t="str">
        <f aca="false">IF($C1806="","",SUMIFS(④実績CSV_期間C!$AA$2:$AA$5001,④実績CSV_期間C!$M$2:$M$5001,$C1806))</f>
        <v/>
      </c>
      <c r="J1806" s="38" t="str">
        <f aca="false">IF($C1806="","",N($F1806)*N($G1806))</f>
        <v/>
      </c>
      <c r="K1806" s="38" t="str">
        <f aca="false">IF($C1806="","",N($F1806)*N($H1806))</f>
        <v/>
      </c>
      <c r="L1806" s="38" t="str">
        <f aca="false">IF($C1806="","",N($F1806)*N($I1806))</f>
        <v/>
      </c>
      <c r="M1806" s="37" t="str">
        <f aca="false">IF(OR($C1806="",N(TOP!$C$12)=0),"",N($J1806)/TOP!$C$12)</f>
        <v/>
      </c>
      <c r="N1806" s="37" t="str">
        <f aca="false">IF(OR($C1806="",N(TOP!$C$13)=0),"",N($K1806)/TOP!$C$13)</f>
        <v/>
      </c>
      <c r="O1806" s="37" t="str">
        <f aca="false">IF(OR($C1806="",N(TOP!$C$14)=0),"",N($L1806)/TOP!$C$14)</f>
        <v/>
      </c>
      <c r="P1806" s="42" t="str">
        <f aca="false">IF($C1806="","",IFERROR(CHOOSE(MATCH(TOP!$C$10,{"【期間A】","【期間B】","【期間C】"},0),N($M1806),N($N1806),N($O1806)),0))</f>
        <v/>
      </c>
    </row>
    <row r="1807" customFormat="false" ht="15" hidden="false" customHeight="false" outlineLevel="0" collapsed="false">
      <c r="B1807" s="12" t="n">
        <v>1802</v>
      </c>
      <c r="C1807" s="36" t="str">
        <f aca="false">IF(②実績CSV_期間A!$M1803="","",②実績CSV_期間A!$M1803&amp;"")</f>
        <v/>
      </c>
      <c r="D1807" s="12" t="str">
        <f aca="false">IF($C1807="","",②実績CSV_期間A!$N1803)</f>
        <v/>
      </c>
      <c r="E1807" s="12" t="str">
        <f aca="false">IF($C1807="","",RIGHT($D1807,1))</f>
        <v/>
      </c>
      <c r="F1807" s="41" t="str">
        <f aca="false">IF($C1807="","",IFERROR(INDEX(サイズ換算マスタ!$C$6:$C$8,MATCH($E1807,サイズ換算マスタ!$B$6:$B$8,0)),1))</f>
        <v/>
      </c>
      <c r="G1807" s="38" t="str">
        <f aca="false">IF($C1807="","",SUMIFS(②実績CSV_期間A!$AA$2:$AA$5001,②実績CSV_期間A!$M$2:$M$5001,$C1807))</f>
        <v/>
      </c>
      <c r="H1807" s="38" t="str">
        <f aca="false">IF($C1807="","",SUMIFS(③実績CSV_期間B!$AA$2:$AA$5001,③実績CSV_期間B!$M$2:$M$5001,$C1807))</f>
        <v/>
      </c>
      <c r="I1807" s="38" t="str">
        <f aca="false">IF($C1807="","",SUMIFS(④実績CSV_期間C!$AA$2:$AA$5001,④実績CSV_期間C!$M$2:$M$5001,$C1807))</f>
        <v/>
      </c>
      <c r="J1807" s="38" t="str">
        <f aca="false">IF($C1807="","",N($F1807)*N($G1807))</f>
        <v/>
      </c>
      <c r="K1807" s="38" t="str">
        <f aca="false">IF($C1807="","",N($F1807)*N($H1807))</f>
        <v/>
      </c>
      <c r="L1807" s="38" t="str">
        <f aca="false">IF($C1807="","",N($F1807)*N($I1807))</f>
        <v/>
      </c>
      <c r="M1807" s="37" t="str">
        <f aca="false">IF(OR($C1807="",N(TOP!$C$12)=0),"",N($J1807)/TOP!$C$12)</f>
        <v/>
      </c>
      <c r="N1807" s="37" t="str">
        <f aca="false">IF(OR($C1807="",N(TOP!$C$13)=0),"",N($K1807)/TOP!$C$13)</f>
        <v/>
      </c>
      <c r="O1807" s="37" t="str">
        <f aca="false">IF(OR($C1807="",N(TOP!$C$14)=0),"",N($L1807)/TOP!$C$14)</f>
        <v/>
      </c>
      <c r="P1807" s="42" t="str">
        <f aca="false">IF($C1807="","",IFERROR(CHOOSE(MATCH(TOP!$C$10,{"【期間A】","【期間B】","【期間C】"},0),N($M1807),N($N1807),N($O1807)),0))</f>
        <v/>
      </c>
    </row>
    <row r="1808" customFormat="false" ht="15" hidden="false" customHeight="false" outlineLevel="0" collapsed="false">
      <c r="B1808" s="12" t="n">
        <v>1803</v>
      </c>
      <c r="C1808" s="36" t="str">
        <f aca="false">IF(②実績CSV_期間A!$M1804="","",②実績CSV_期間A!$M1804&amp;"")</f>
        <v/>
      </c>
      <c r="D1808" s="12" t="str">
        <f aca="false">IF($C1808="","",②実績CSV_期間A!$N1804)</f>
        <v/>
      </c>
      <c r="E1808" s="12" t="str">
        <f aca="false">IF($C1808="","",RIGHT($D1808,1))</f>
        <v/>
      </c>
      <c r="F1808" s="41" t="str">
        <f aca="false">IF($C1808="","",IFERROR(INDEX(サイズ換算マスタ!$C$6:$C$8,MATCH($E1808,サイズ換算マスタ!$B$6:$B$8,0)),1))</f>
        <v/>
      </c>
      <c r="G1808" s="38" t="str">
        <f aca="false">IF($C1808="","",SUMIFS(②実績CSV_期間A!$AA$2:$AA$5001,②実績CSV_期間A!$M$2:$M$5001,$C1808))</f>
        <v/>
      </c>
      <c r="H1808" s="38" t="str">
        <f aca="false">IF($C1808="","",SUMIFS(③実績CSV_期間B!$AA$2:$AA$5001,③実績CSV_期間B!$M$2:$M$5001,$C1808))</f>
        <v/>
      </c>
      <c r="I1808" s="38" t="str">
        <f aca="false">IF($C1808="","",SUMIFS(④実績CSV_期間C!$AA$2:$AA$5001,④実績CSV_期間C!$M$2:$M$5001,$C1808))</f>
        <v/>
      </c>
      <c r="J1808" s="38" t="str">
        <f aca="false">IF($C1808="","",N($F1808)*N($G1808))</f>
        <v/>
      </c>
      <c r="K1808" s="38" t="str">
        <f aca="false">IF($C1808="","",N($F1808)*N($H1808))</f>
        <v/>
      </c>
      <c r="L1808" s="38" t="str">
        <f aca="false">IF($C1808="","",N($F1808)*N($I1808))</f>
        <v/>
      </c>
      <c r="M1808" s="37" t="str">
        <f aca="false">IF(OR($C1808="",N(TOP!$C$12)=0),"",N($J1808)/TOP!$C$12)</f>
        <v/>
      </c>
      <c r="N1808" s="37" t="str">
        <f aca="false">IF(OR($C1808="",N(TOP!$C$13)=0),"",N($K1808)/TOP!$C$13)</f>
        <v/>
      </c>
      <c r="O1808" s="37" t="str">
        <f aca="false">IF(OR($C1808="",N(TOP!$C$14)=0),"",N($L1808)/TOP!$C$14)</f>
        <v/>
      </c>
      <c r="P1808" s="42" t="str">
        <f aca="false">IF($C1808="","",IFERROR(CHOOSE(MATCH(TOP!$C$10,{"【期間A】","【期間B】","【期間C】"},0),N($M1808),N($N1808),N($O1808)),0))</f>
        <v/>
      </c>
    </row>
    <row r="1809" customFormat="false" ht="15" hidden="false" customHeight="false" outlineLevel="0" collapsed="false">
      <c r="B1809" s="12" t="n">
        <v>1804</v>
      </c>
      <c r="C1809" s="36" t="str">
        <f aca="false">IF(②実績CSV_期間A!$M1805="","",②実績CSV_期間A!$M1805&amp;"")</f>
        <v/>
      </c>
      <c r="D1809" s="12" t="str">
        <f aca="false">IF($C1809="","",②実績CSV_期間A!$N1805)</f>
        <v/>
      </c>
      <c r="E1809" s="12" t="str">
        <f aca="false">IF($C1809="","",RIGHT($D1809,1))</f>
        <v/>
      </c>
      <c r="F1809" s="41" t="str">
        <f aca="false">IF($C1809="","",IFERROR(INDEX(サイズ換算マスタ!$C$6:$C$8,MATCH($E1809,サイズ換算マスタ!$B$6:$B$8,0)),1))</f>
        <v/>
      </c>
      <c r="G1809" s="38" t="str">
        <f aca="false">IF($C1809="","",SUMIFS(②実績CSV_期間A!$AA$2:$AA$5001,②実績CSV_期間A!$M$2:$M$5001,$C1809))</f>
        <v/>
      </c>
      <c r="H1809" s="38" t="str">
        <f aca="false">IF($C1809="","",SUMIFS(③実績CSV_期間B!$AA$2:$AA$5001,③実績CSV_期間B!$M$2:$M$5001,$C1809))</f>
        <v/>
      </c>
      <c r="I1809" s="38" t="str">
        <f aca="false">IF($C1809="","",SUMIFS(④実績CSV_期間C!$AA$2:$AA$5001,④実績CSV_期間C!$M$2:$M$5001,$C1809))</f>
        <v/>
      </c>
      <c r="J1809" s="38" t="str">
        <f aca="false">IF($C1809="","",N($F1809)*N($G1809))</f>
        <v/>
      </c>
      <c r="K1809" s="38" t="str">
        <f aca="false">IF($C1809="","",N($F1809)*N($H1809))</f>
        <v/>
      </c>
      <c r="L1809" s="38" t="str">
        <f aca="false">IF($C1809="","",N($F1809)*N($I1809))</f>
        <v/>
      </c>
      <c r="M1809" s="37" t="str">
        <f aca="false">IF(OR($C1809="",N(TOP!$C$12)=0),"",N($J1809)/TOP!$C$12)</f>
        <v/>
      </c>
      <c r="N1809" s="37" t="str">
        <f aca="false">IF(OR($C1809="",N(TOP!$C$13)=0),"",N($K1809)/TOP!$C$13)</f>
        <v/>
      </c>
      <c r="O1809" s="37" t="str">
        <f aca="false">IF(OR($C1809="",N(TOP!$C$14)=0),"",N($L1809)/TOP!$C$14)</f>
        <v/>
      </c>
      <c r="P1809" s="42" t="str">
        <f aca="false">IF($C1809="","",IFERROR(CHOOSE(MATCH(TOP!$C$10,{"【期間A】","【期間B】","【期間C】"},0),N($M1809),N($N1809),N($O1809)),0))</f>
        <v/>
      </c>
    </row>
    <row r="1810" customFormat="false" ht="15" hidden="false" customHeight="false" outlineLevel="0" collapsed="false">
      <c r="B1810" s="12" t="n">
        <v>1805</v>
      </c>
      <c r="C1810" s="36" t="str">
        <f aca="false">IF(②実績CSV_期間A!$M1806="","",②実績CSV_期間A!$M1806&amp;"")</f>
        <v/>
      </c>
      <c r="D1810" s="12" t="str">
        <f aca="false">IF($C1810="","",②実績CSV_期間A!$N1806)</f>
        <v/>
      </c>
      <c r="E1810" s="12" t="str">
        <f aca="false">IF($C1810="","",RIGHT($D1810,1))</f>
        <v/>
      </c>
      <c r="F1810" s="41" t="str">
        <f aca="false">IF($C1810="","",IFERROR(INDEX(サイズ換算マスタ!$C$6:$C$8,MATCH($E1810,サイズ換算マスタ!$B$6:$B$8,0)),1))</f>
        <v/>
      </c>
      <c r="G1810" s="38" t="str">
        <f aca="false">IF($C1810="","",SUMIFS(②実績CSV_期間A!$AA$2:$AA$5001,②実績CSV_期間A!$M$2:$M$5001,$C1810))</f>
        <v/>
      </c>
      <c r="H1810" s="38" t="str">
        <f aca="false">IF($C1810="","",SUMIFS(③実績CSV_期間B!$AA$2:$AA$5001,③実績CSV_期間B!$M$2:$M$5001,$C1810))</f>
        <v/>
      </c>
      <c r="I1810" s="38" t="str">
        <f aca="false">IF($C1810="","",SUMIFS(④実績CSV_期間C!$AA$2:$AA$5001,④実績CSV_期間C!$M$2:$M$5001,$C1810))</f>
        <v/>
      </c>
      <c r="J1810" s="38" t="str">
        <f aca="false">IF($C1810="","",N($F1810)*N($G1810))</f>
        <v/>
      </c>
      <c r="K1810" s="38" t="str">
        <f aca="false">IF($C1810="","",N($F1810)*N($H1810))</f>
        <v/>
      </c>
      <c r="L1810" s="38" t="str">
        <f aca="false">IF($C1810="","",N($F1810)*N($I1810))</f>
        <v/>
      </c>
      <c r="M1810" s="37" t="str">
        <f aca="false">IF(OR($C1810="",N(TOP!$C$12)=0),"",N($J1810)/TOP!$C$12)</f>
        <v/>
      </c>
      <c r="N1810" s="37" t="str">
        <f aca="false">IF(OR($C1810="",N(TOP!$C$13)=0),"",N($K1810)/TOP!$C$13)</f>
        <v/>
      </c>
      <c r="O1810" s="37" t="str">
        <f aca="false">IF(OR($C1810="",N(TOP!$C$14)=0),"",N($L1810)/TOP!$C$14)</f>
        <v/>
      </c>
      <c r="P1810" s="42" t="str">
        <f aca="false">IF($C1810="","",IFERROR(CHOOSE(MATCH(TOP!$C$10,{"【期間A】","【期間B】","【期間C】"},0),N($M1810),N($N1810),N($O1810)),0))</f>
        <v/>
      </c>
    </row>
    <row r="1811" customFormat="false" ht="15" hidden="false" customHeight="false" outlineLevel="0" collapsed="false">
      <c r="B1811" s="12" t="n">
        <v>1806</v>
      </c>
      <c r="C1811" s="36" t="str">
        <f aca="false">IF(②実績CSV_期間A!$M1807="","",②実績CSV_期間A!$M1807&amp;"")</f>
        <v/>
      </c>
      <c r="D1811" s="12" t="str">
        <f aca="false">IF($C1811="","",②実績CSV_期間A!$N1807)</f>
        <v/>
      </c>
      <c r="E1811" s="12" t="str">
        <f aca="false">IF($C1811="","",RIGHT($D1811,1))</f>
        <v/>
      </c>
      <c r="F1811" s="41" t="str">
        <f aca="false">IF($C1811="","",IFERROR(INDEX(サイズ換算マスタ!$C$6:$C$8,MATCH($E1811,サイズ換算マスタ!$B$6:$B$8,0)),1))</f>
        <v/>
      </c>
      <c r="G1811" s="38" t="str">
        <f aca="false">IF($C1811="","",SUMIFS(②実績CSV_期間A!$AA$2:$AA$5001,②実績CSV_期間A!$M$2:$M$5001,$C1811))</f>
        <v/>
      </c>
      <c r="H1811" s="38" t="str">
        <f aca="false">IF($C1811="","",SUMIFS(③実績CSV_期間B!$AA$2:$AA$5001,③実績CSV_期間B!$M$2:$M$5001,$C1811))</f>
        <v/>
      </c>
      <c r="I1811" s="38" t="str">
        <f aca="false">IF($C1811="","",SUMIFS(④実績CSV_期間C!$AA$2:$AA$5001,④実績CSV_期間C!$M$2:$M$5001,$C1811))</f>
        <v/>
      </c>
      <c r="J1811" s="38" t="str">
        <f aca="false">IF($C1811="","",N($F1811)*N($G1811))</f>
        <v/>
      </c>
      <c r="K1811" s="38" t="str">
        <f aca="false">IF($C1811="","",N($F1811)*N($H1811))</f>
        <v/>
      </c>
      <c r="L1811" s="38" t="str">
        <f aca="false">IF($C1811="","",N($F1811)*N($I1811))</f>
        <v/>
      </c>
      <c r="M1811" s="37" t="str">
        <f aca="false">IF(OR($C1811="",N(TOP!$C$12)=0),"",N($J1811)/TOP!$C$12)</f>
        <v/>
      </c>
      <c r="N1811" s="37" t="str">
        <f aca="false">IF(OR($C1811="",N(TOP!$C$13)=0),"",N($K1811)/TOP!$C$13)</f>
        <v/>
      </c>
      <c r="O1811" s="37" t="str">
        <f aca="false">IF(OR($C1811="",N(TOP!$C$14)=0),"",N($L1811)/TOP!$C$14)</f>
        <v/>
      </c>
      <c r="P1811" s="42" t="str">
        <f aca="false">IF($C1811="","",IFERROR(CHOOSE(MATCH(TOP!$C$10,{"【期間A】","【期間B】","【期間C】"},0),N($M1811),N($N1811),N($O1811)),0))</f>
        <v/>
      </c>
    </row>
    <row r="1812" customFormat="false" ht="15" hidden="false" customHeight="false" outlineLevel="0" collapsed="false">
      <c r="B1812" s="12" t="n">
        <v>1807</v>
      </c>
      <c r="C1812" s="36" t="str">
        <f aca="false">IF(②実績CSV_期間A!$M1808="","",②実績CSV_期間A!$M1808&amp;"")</f>
        <v/>
      </c>
      <c r="D1812" s="12" t="str">
        <f aca="false">IF($C1812="","",②実績CSV_期間A!$N1808)</f>
        <v/>
      </c>
      <c r="E1812" s="12" t="str">
        <f aca="false">IF($C1812="","",RIGHT($D1812,1))</f>
        <v/>
      </c>
      <c r="F1812" s="41" t="str">
        <f aca="false">IF($C1812="","",IFERROR(INDEX(サイズ換算マスタ!$C$6:$C$8,MATCH($E1812,サイズ換算マスタ!$B$6:$B$8,0)),1))</f>
        <v/>
      </c>
      <c r="G1812" s="38" t="str">
        <f aca="false">IF($C1812="","",SUMIFS(②実績CSV_期間A!$AA$2:$AA$5001,②実績CSV_期間A!$M$2:$M$5001,$C1812))</f>
        <v/>
      </c>
      <c r="H1812" s="38" t="str">
        <f aca="false">IF($C1812="","",SUMIFS(③実績CSV_期間B!$AA$2:$AA$5001,③実績CSV_期間B!$M$2:$M$5001,$C1812))</f>
        <v/>
      </c>
      <c r="I1812" s="38" t="str">
        <f aca="false">IF($C1812="","",SUMIFS(④実績CSV_期間C!$AA$2:$AA$5001,④実績CSV_期間C!$M$2:$M$5001,$C1812))</f>
        <v/>
      </c>
      <c r="J1812" s="38" t="str">
        <f aca="false">IF($C1812="","",N($F1812)*N($G1812))</f>
        <v/>
      </c>
      <c r="K1812" s="38" t="str">
        <f aca="false">IF($C1812="","",N($F1812)*N($H1812))</f>
        <v/>
      </c>
      <c r="L1812" s="38" t="str">
        <f aca="false">IF($C1812="","",N($F1812)*N($I1812))</f>
        <v/>
      </c>
      <c r="M1812" s="37" t="str">
        <f aca="false">IF(OR($C1812="",N(TOP!$C$12)=0),"",N($J1812)/TOP!$C$12)</f>
        <v/>
      </c>
      <c r="N1812" s="37" t="str">
        <f aca="false">IF(OR($C1812="",N(TOP!$C$13)=0),"",N($K1812)/TOP!$C$13)</f>
        <v/>
      </c>
      <c r="O1812" s="37" t="str">
        <f aca="false">IF(OR($C1812="",N(TOP!$C$14)=0),"",N($L1812)/TOP!$C$14)</f>
        <v/>
      </c>
      <c r="P1812" s="42" t="str">
        <f aca="false">IF($C1812="","",IFERROR(CHOOSE(MATCH(TOP!$C$10,{"【期間A】","【期間B】","【期間C】"},0),N($M1812),N($N1812),N($O1812)),0))</f>
        <v/>
      </c>
    </row>
    <row r="1813" customFormat="false" ht="15" hidden="false" customHeight="false" outlineLevel="0" collapsed="false">
      <c r="B1813" s="12" t="n">
        <v>1808</v>
      </c>
      <c r="C1813" s="36" t="str">
        <f aca="false">IF(②実績CSV_期間A!$M1809="","",②実績CSV_期間A!$M1809&amp;"")</f>
        <v/>
      </c>
      <c r="D1813" s="12" t="str">
        <f aca="false">IF($C1813="","",②実績CSV_期間A!$N1809)</f>
        <v/>
      </c>
      <c r="E1813" s="12" t="str">
        <f aca="false">IF($C1813="","",RIGHT($D1813,1))</f>
        <v/>
      </c>
      <c r="F1813" s="41" t="str">
        <f aca="false">IF($C1813="","",IFERROR(INDEX(サイズ換算マスタ!$C$6:$C$8,MATCH($E1813,サイズ換算マスタ!$B$6:$B$8,0)),1))</f>
        <v/>
      </c>
      <c r="G1813" s="38" t="str">
        <f aca="false">IF($C1813="","",SUMIFS(②実績CSV_期間A!$AA$2:$AA$5001,②実績CSV_期間A!$M$2:$M$5001,$C1813))</f>
        <v/>
      </c>
      <c r="H1813" s="38" t="str">
        <f aca="false">IF($C1813="","",SUMIFS(③実績CSV_期間B!$AA$2:$AA$5001,③実績CSV_期間B!$M$2:$M$5001,$C1813))</f>
        <v/>
      </c>
      <c r="I1813" s="38" t="str">
        <f aca="false">IF($C1813="","",SUMIFS(④実績CSV_期間C!$AA$2:$AA$5001,④実績CSV_期間C!$M$2:$M$5001,$C1813))</f>
        <v/>
      </c>
      <c r="J1813" s="38" t="str">
        <f aca="false">IF($C1813="","",N($F1813)*N($G1813))</f>
        <v/>
      </c>
      <c r="K1813" s="38" t="str">
        <f aca="false">IF($C1813="","",N($F1813)*N($H1813))</f>
        <v/>
      </c>
      <c r="L1813" s="38" t="str">
        <f aca="false">IF($C1813="","",N($F1813)*N($I1813))</f>
        <v/>
      </c>
      <c r="M1813" s="37" t="str">
        <f aca="false">IF(OR($C1813="",N(TOP!$C$12)=0),"",N($J1813)/TOP!$C$12)</f>
        <v/>
      </c>
      <c r="N1813" s="37" t="str">
        <f aca="false">IF(OR($C1813="",N(TOP!$C$13)=0),"",N($K1813)/TOP!$C$13)</f>
        <v/>
      </c>
      <c r="O1813" s="37" t="str">
        <f aca="false">IF(OR($C1813="",N(TOP!$C$14)=0),"",N($L1813)/TOP!$C$14)</f>
        <v/>
      </c>
      <c r="P1813" s="42" t="str">
        <f aca="false">IF($C1813="","",IFERROR(CHOOSE(MATCH(TOP!$C$10,{"【期間A】","【期間B】","【期間C】"},0),N($M1813),N($N1813),N($O1813)),0))</f>
        <v/>
      </c>
    </row>
    <row r="1814" customFormat="false" ht="15" hidden="false" customHeight="false" outlineLevel="0" collapsed="false">
      <c r="B1814" s="12" t="n">
        <v>1809</v>
      </c>
      <c r="C1814" s="36" t="str">
        <f aca="false">IF(②実績CSV_期間A!$M1810="","",②実績CSV_期間A!$M1810&amp;"")</f>
        <v/>
      </c>
      <c r="D1814" s="12" t="str">
        <f aca="false">IF($C1814="","",②実績CSV_期間A!$N1810)</f>
        <v/>
      </c>
      <c r="E1814" s="12" t="str">
        <f aca="false">IF($C1814="","",RIGHT($D1814,1))</f>
        <v/>
      </c>
      <c r="F1814" s="41" t="str">
        <f aca="false">IF($C1814="","",IFERROR(INDEX(サイズ換算マスタ!$C$6:$C$8,MATCH($E1814,サイズ換算マスタ!$B$6:$B$8,0)),1))</f>
        <v/>
      </c>
      <c r="G1814" s="38" t="str">
        <f aca="false">IF($C1814="","",SUMIFS(②実績CSV_期間A!$AA$2:$AA$5001,②実績CSV_期間A!$M$2:$M$5001,$C1814))</f>
        <v/>
      </c>
      <c r="H1814" s="38" t="str">
        <f aca="false">IF($C1814="","",SUMIFS(③実績CSV_期間B!$AA$2:$AA$5001,③実績CSV_期間B!$M$2:$M$5001,$C1814))</f>
        <v/>
      </c>
      <c r="I1814" s="38" t="str">
        <f aca="false">IF($C1814="","",SUMIFS(④実績CSV_期間C!$AA$2:$AA$5001,④実績CSV_期間C!$M$2:$M$5001,$C1814))</f>
        <v/>
      </c>
      <c r="J1814" s="38" t="str">
        <f aca="false">IF($C1814="","",N($F1814)*N($G1814))</f>
        <v/>
      </c>
      <c r="K1814" s="38" t="str">
        <f aca="false">IF($C1814="","",N($F1814)*N($H1814))</f>
        <v/>
      </c>
      <c r="L1814" s="38" t="str">
        <f aca="false">IF($C1814="","",N($F1814)*N($I1814))</f>
        <v/>
      </c>
      <c r="M1814" s="37" t="str">
        <f aca="false">IF(OR($C1814="",N(TOP!$C$12)=0),"",N($J1814)/TOP!$C$12)</f>
        <v/>
      </c>
      <c r="N1814" s="37" t="str">
        <f aca="false">IF(OR($C1814="",N(TOP!$C$13)=0),"",N($K1814)/TOP!$C$13)</f>
        <v/>
      </c>
      <c r="O1814" s="37" t="str">
        <f aca="false">IF(OR($C1814="",N(TOP!$C$14)=0),"",N($L1814)/TOP!$C$14)</f>
        <v/>
      </c>
      <c r="P1814" s="42" t="str">
        <f aca="false">IF($C1814="","",IFERROR(CHOOSE(MATCH(TOP!$C$10,{"【期間A】","【期間B】","【期間C】"},0),N($M1814),N($N1814),N($O1814)),0))</f>
        <v/>
      </c>
    </row>
    <row r="1815" customFormat="false" ht="15" hidden="false" customHeight="false" outlineLevel="0" collapsed="false">
      <c r="B1815" s="12" t="n">
        <v>1810</v>
      </c>
      <c r="C1815" s="36" t="str">
        <f aca="false">IF(②実績CSV_期間A!$M1811="","",②実績CSV_期間A!$M1811&amp;"")</f>
        <v/>
      </c>
      <c r="D1815" s="12" t="str">
        <f aca="false">IF($C1815="","",②実績CSV_期間A!$N1811)</f>
        <v/>
      </c>
      <c r="E1815" s="12" t="str">
        <f aca="false">IF($C1815="","",RIGHT($D1815,1))</f>
        <v/>
      </c>
      <c r="F1815" s="41" t="str">
        <f aca="false">IF($C1815="","",IFERROR(INDEX(サイズ換算マスタ!$C$6:$C$8,MATCH($E1815,サイズ換算マスタ!$B$6:$B$8,0)),1))</f>
        <v/>
      </c>
      <c r="G1815" s="38" t="str">
        <f aca="false">IF($C1815="","",SUMIFS(②実績CSV_期間A!$AA$2:$AA$5001,②実績CSV_期間A!$M$2:$M$5001,$C1815))</f>
        <v/>
      </c>
      <c r="H1815" s="38" t="str">
        <f aca="false">IF($C1815="","",SUMIFS(③実績CSV_期間B!$AA$2:$AA$5001,③実績CSV_期間B!$M$2:$M$5001,$C1815))</f>
        <v/>
      </c>
      <c r="I1815" s="38" t="str">
        <f aca="false">IF($C1815="","",SUMIFS(④実績CSV_期間C!$AA$2:$AA$5001,④実績CSV_期間C!$M$2:$M$5001,$C1815))</f>
        <v/>
      </c>
      <c r="J1815" s="38" t="str">
        <f aca="false">IF($C1815="","",N($F1815)*N($G1815))</f>
        <v/>
      </c>
      <c r="K1815" s="38" t="str">
        <f aca="false">IF($C1815="","",N($F1815)*N($H1815))</f>
        <v/>
      </c>
      <c r="L1815" s="38" t="str">
        <f aca="false">IF($C1815="","",N($F1815)*N($I1815))</f>
        <v/>
      </c>
      <c r="M1815" s="37" t="str">
        <f aca="false">IF(OR($C1815="",N(TOP!$C$12)=0),"",N($J1815)/TOP!$C$12)</f>
        <v/>
      </c>
      <c r="N1815" s="37" t="str">
        <f aca="false">IF(OR($C1815="",N(TOP!$C$13)=0),"",N($K1815)/TOP!$C$13)</f>
        <v/>
      </c>
      <c r="O1815" s="37" t="str">
        <f aca="false">IF(OR($C1815="",N(TOP!$C$14)=0),"",N($L1815)/TOP!$C$14)</f>
        <v/>
      </c>
      <c r="P1815" s="42" t="str">
        <f aca="false">IF($C1815="","",IFERROR(CHOOSE(MATCH(TOP!$C$10,{"【期間A】","【期間B】","【期間C】"},0),N($M1815),N($N1815),N($O1815)),0))</f>
        <v/>
      </c>
    </row>
    <row r="1816" customFormat="false" ht="15" hidden="false" customHeight="false" outlineLevel="0" collapsed="false">
      <c r="B1816" s="12" t="n">
        <v>1811</v>
      </c>
      <c r="C1816" s="36" t="str">
        <f aca="false">IF(②実績CSV_期間A!$M1812="","",②実績CSV_期間A!$M1812&amp;"")</f>
        <v/>
      </c>
      <c r="D1816" s="12" t="str">
        <f aca="false">IF($C1816="","",②実績CSV_期間A!$N1812)</f>
        <v/>
      </c>
      <c r="E1816" s="12" t="str">
        <f aca="false">IF($C1816="","",RIGHT($D1816,1))</f>
        <v/>
      </c>
      <c r="F1816" s="41" t="str">
        <f aca="false">IF($C1816="","",IFERROR(INDEX(サイズ換算マスタ!$C$6:$C$8,MATCH($E1816,サイズ換算マスタ!$B$6:$B$8,0)),1))</f>
        <v/>
      </c>
      <c r="G1816" s="38" t="str">
        <f aca="false">IF($C1816="","",SUMIFS(②実績CSV_期間A!$AA$2:$AA$5001,②実績CSV_期間A!$M$2:$M$5001,$C1816))</f>
        <v/>
      </c>
      <c r="H1816" s="38" t="str">
        <f aca="false">IF($C1816="","",SUMIFS(③実績CSV_期間B!$AA$2:$AA$5001,③実績CSV_期間B!$M$2:$M$5001,$C1816))</f>
        <v/>
      </c>
      <c r="I1816" s="38" t="str">
        <f aca="false">IF($C1816="","",SUMIFS(④実績CSV_期間C!$AA$2:$AA$5001,④実績CSV_期間C!$M$2:$M$5001,$C1816))</f>
        <v/>
      </c>
      <c r="J1816" s="38" t="str">
        <f aca="false">IF($C1816="","",N($F1816)*N($G1816))</f>
        <v/>
      </c>
      <c r="K1816" s="38" t="str">
        <f aca="false">IF($C1816="","",N($F1816)*N($H1816))</f>
        <v/>
      </c>
      <c r="L1816" s="38" t="str">
        <f aca="false">IF($C1816="","",N($F1816)*N($I1816))</f>
        <v/>
      </c>
      <c r="M1816" s="37" t="str">
        <f aca="false">IF(OR($C1816="",N(TOP!$C$12)=0),"",N($J1816)/TOP!$C$12)</f>
        <v/>
      </c>
      <c r="N1816" s="37" t="str">
        <f aca="false">IF(OR($C1816="",N(TOP!$C$13)=0),"",N($K1816)/TOP!$C$13)</f>
        <v/>
      </c>
      <c r="O1816" s="37" t="str">
        <f aca="false">IF(OR($C1816="",N(TOP!$C$14)=0),"",N($L1816)/TOP!$C$14)</f>
        <v/>
      </c>
      <c r="P1816" s="42" t="str">
        <f aca="false">IF($C1816="","",IFERROR(CHOOSE(MATCH(TOP!$C$10,{"【期間A】","【期間B】","【期間C】"},0),N($M1816),N($N1816),N($O1816)),0))</f>
        <v/>
      </c>
    </row>
    <row r="1817" customFormat="false" ht="15" hidden="false" customHeight="false" outlineLevel="0" collapsed="false">
      <c r="B1817" s="12" t="n">
        <v>1812</v>
      </c>
      <c r="C1817" s="36" t="str">
        <f aca="false">IF(②実績CSV_期間A!$M1813="","",②実績CSV_期間A!$M1813&amp;"")</f>
        <v/>
      </c>
      <c r="D1817" s="12" t="str">
        <f aca="false">IF($C1817="","",②実績CSV_期間A!$N1813)</f>
        <v/>
      </c>
      <c r="E1817" s="12" t="str">
        <f aca="false">IF($C1817="","",RIGHT($D1817,1))</f>
        <v/>
      </c>
      <c r="F1817" s="41" t="str">
        <f aca="false">IF($C1817="","",IFERROR(INDEX(サイズ換算マスタ!$C$6:$C$8,MATCH($E1817,サイズ換算マスタ!$B$6:$B$8,0)),1))</f>
        <v/>
      </c>
      <c r="G1817" s="38" t="str">
        <f aca="false">IF($C1817="","",SUMIFS(②実績CSV_期間A!$AA$2:$AA$5001,②実績CSV_期間A!$M$2:$M$5001,$C1817))</f>
        <v/>
      </c>
      <c r="H1817" s="38" t="str">
        <f aca="false">IF($C1817="","",SUMIFS(③実績CSV_期間B!$AA$2:$AA$5001,③実績CSV_期間B!$M$2:$M$5001,$C1817))</f>
        <v/>
      </c>
      <c r="I1817" s="38" t="str">
        <f aca="false">IF($C1817="","",SUMIFS(④実績CSV_期間C!$AA$2:$AA$5001,④実績CSV_期間C!$M$2:$M$5001,$C1817))</f>
        <v/>
      </c>
      <c r="J1817" s="38" t="str">
        <f aca="false">IF($C1817="","",N($F1817)*N($G1817))</f>
        <v/>
      </c>
      <c r="K1817" s="38" t="str">
        <f aca="false">IF($C1817="","",N($F1817)*N($H1817))</f>
        <v/>
      </c>
      <c r="L1817" s="38" t="str">
        <f aca="false">IF($C1817="","",N($F1817)*N($I1817))</f>
        <v/>
      </c>
      <c r="M1817" s="37" t="str">
        <f aca="false">IF(OR($C1817="",N(TOP!$C$12)=0),"",N($J1817)/TOP!$C$12)</f>
        <v/>
      </c>
      <c r="N1817" s="37" t="str">
        <f aca="false">IF(OR($C1817="",N(TOP!$C$13)=0),"",N($K1817)/TOP!$C$13)</f>
        <v/>
      </c>
      <c r="O1817" s="37" t="str">
        <f aca="false">IF(OR($C1817="",N(TOP!$C$14)=0),"",N($L1817)/TOP!$C$14)</f>
        <v/>
      </c>
      <c r="P1817" s="42" t="str">
        <f aca="false">IF($C1817="","",IFERROR(CHOOSE(MATCH(TOP!$C$10,{"【期間A】","【期間B】","【期間C】"},0),N($M1817),N($N1817),N($O1817)),0))</f>
        <v/>
      </c>
    </row>
    <row r="1818" customFormat="false" ht="15" hidden="false" customHeight="false" outlineLevel="0" collapsed="false">
      <c r="B1818" s="12" t="n">
        <v>1813</v>
      </c>
      <c r="C1818" s="36" t="str">
        <f aca="false">IF(②実績CSV_期間A!$M1814="","",②実績CSV_期間A!$M1814&amp;"")</f>
        <v/>
      </c>
      <c r="D1818" s="12" t="str">
        <f aca="false">IF($C1818="","",②実績CSV_期間A!$N1814)</f>
        <v/>
      </c>
      <c r="E1818" s="12" t="str">
        <f aca="false">IF($C1818="","",RIGHT($D1818,1))</f>
        <v/>
      </c>
      <c r="F1818" s="41" t="str">
        <f aca="false">IF($C1818="","",IFERROR(INDEX(サイズ換算マスタ!$C$6:$C$8,MATCH($E1818,サイズ換算マスタ!$B$6:$B$8,0)),1))</f>
        <v/>
      </c>
      <c r="G1818" s="38" t="str">
        <f aca="false">IF($C1818="","",SUMIFS(②実績CSV_期間A!$AA$2:$AA$5001,②実績CSV_期間A!$M$2:$M$5001,$C1818))</f>
        <v/>
      </c>
      <c r="H1818" s="38" t="str">
        <f aca="false">IF($C1818="","",SUMIFS(③実績CSV_期間B!$AA$2:$AA$5001,③実績CSV_期間B!$M$2:$M$5001,$C1818))</f>
        <v/>
      </c>
      <c r="I1818" s="38" t="str">
        <f aca="false">IF($C1818="","",SUMIFS(④実績CSV_期間C!$AA$2:$AA$5001,④実績CSV_期間C!$M$2:$M$5001,$C1818))</f>
        <v/>
      </c>
      <c r="J1818" s="38" t="str">
        <f aca="false">IF($C1818="","",N($F1818)*N($G1818))</f>
        <v/>
      </c>
      <c r="K1818" s="38" t="str">
        <f aca="false">IF($C1818="","",N($F1818)*N($H1818))</f>
        <v/>
      </c>
      <c r="L1818" s="38" t="str">
        <f aca="false">IF($C1818="","",N($F1818)*N($I1818))</f>
        <v/>
      </c>
      <c r="M1818" s="37" t="str">
        <f aca="false">IF(OR($C1818="",N(TOP!$C$12)=0),"",N($J1818)/TOP!$C$12)</f>
        <v/>
      </c>
      <c r="N1818" s="37" t="str">
        <f aca="false">IF(OR($C1818="",N(TOP!$C$13)=0),"",N($K1818)/TOP!$C$13)</f>
        <v/>
      </c>
      <c r="O1818" s="37" t="str">
        <f aca="false">IF(OR($C1818="",N(TOP!$C$14)=0),"",N($L1818)/TOP!$C$14)</f>
        <v/>
      </c>
      <c r="P1818" s="42" t="str">
        <f aca="false">IF($C1818="","",IFERROR(CHOOSE(MATCH(TOP!$C$10,{"【期間A】","【期間B】","【期間C】"},0),N($M1818),N($N1818),N($O1818)),0))</f>
        <v/>
      </c>
    </row>
    <row r="1819" customFormat="false" ht="15" hidden="false" customHeight="false" outlineLevel="0" collapsed="false">
      <c r="B1819" s="12" t="n">
        <v>1814</v>
      </c>
      <c r="C1819" s="36" t="str">
        <f aca="false">IF(②実績CSV_期間A!$M1815="","",②実績CSV_期間A!$M1815&amp;"")</f>
        <v/>
      </c>
      <c r="D1819" s="12" t="str">
        <f aca="false">IF($C1819="","",②実績CSV_期間A!$N1815)</f>
        <v/>
      </c>
      <c r="E1819" s="12" t="str">
        <f aca="false">IF($C1819="","",RIGHT($D1819,1))</f>
        <v/>
      </c>
      <c r="F1819" s="41" t="str">
        <f aca="false">IF($C1819="","",IFERROR(INDEX(サイズ換算マスタ!$C$6:$C$8,MATCH($E1819,サイズ換算マスタ!$B$6:$B$8,0)),1))</f>
        <v/>
      </c>
      <c r="G1819" s="38" t="str">
        <f aca="false">IF($C1819="","",SUMIFS(②実績CSV_期間A!$AA$2:$AA$5001,②実績CSV_期間A!$M$2:$M$5001,$C1819))</f>
        <v/>
      </c>
      <c r="H1819" s="38" t="str">
        <f aca="false">IF($C1819="","",SUMIFS(③実績CSV_期間B!$AA$2:$AA$5001,③実績CSV_期間B!$M$2:$M$5001,$C1819))</f>
        <v/>
      </c>
      <c r="I1819" s="38" t="str">
        <f aca="false">IF($C1819="","",SUMIFS(④実績CSV_期間C!$AA$2:$AA$5001,④実績CSV_期間C!$M$2:$M$5001,$C1819))</f>
        <v/>
      </c>
      <c r="J1819" s="38" t="str">
        <f aca="false">IF($C1819="","",N($F1819)*N($G1819))</f>
        <v/>
      </c>
      <c r="K1819" s="38" t="str">
        <f aca="false">IF($C1819="","",N($F1819)*N($H1819))</f>
        <v/>
      </c>
      <c r="L1819" s="38" t="str">
        <f aca="false">IF($C1819="","",N($F1819)*N($I1819))</f>
        <v/>
      </c>
      <c r="M1819" s="37" t="str">
        <f aca="false">IF(OR($C1819="",N(TOP!$C$12)=0),"",N($J1819)/TOP!$C$12)</f>
        <v/>
      </c>
      <c r="N1819" s="37" t="str">
        <f aca="false">IF(OR($C1819="",N(TOP!$C$13)=0),"",N($K1819)/TOP!$C$13)</f>
        <v/>
      </c>
      <c r="O1819" s="37" t="str">
        <f aca="false">IF(OR($C1819="",N(TOP!$C$14)=0),"",N($L1819)/TOP!$C$14)</f>
        <v/>
      </c>
      <c r="P1819" s="42" t="str">
        <f aca="false">IF($C1819="","",IFERROR(CHOOSE(MATCH(TOP!$C$10,{"【期間A】","【期間B】","【期間C】"},0),N($M1819),N($N1819),N($O1819)),0))</f>
        <v/>
      </c>
    </row>
    <row r="1820" customFormat="false" ht="15" hidden="false" customHeight="false" outlineLevel="0" collapsed="false">
      <c r="B1820" s="12" t="n">
        <v>1815</v>
      </c>
      <c r="C1820" s="36" t="str">
        <f aca="false">IF(②実績CSV_期間A!$M1816="","",②実績CSV_期間A!$M1816&amp;"")</f>
        <v/>
      </c>
      <c r="D1820" s="12" t="str">
        <f aca="false">IF($C1820="","",②実績CSV_期間A!$N1816)</f>
        <v/>
      </c>
      <c r="E1820" s="12" t="str">
        <f aca="false">IF($C1820="","",RIGHT($D1820,1))</f>
        <v/>
      </c>
      <c r="F1820" s="41" t="str">
        <f aca="false">IF($C1820="","",IFERROR(INDEX(サイズ換算マスタ!$C$6:$C$8,MATCH($E1820,サイズ換算マスタ!$B$6:$B$8,0)),1))</f>
        <v/>
      </c>
      <c r="G1820" s="38" t="str">
        <f aca="false">IF($C1820="","",SUMIFS(②実績CSV_期間A!$AA$2:$AA$5001,②実績CSV_期間A!$M$2:$M$5001,$C1820))</f>
        <v/>
      </c>
      <c r="H1820" s="38" t="str">
        <f aca="false">IF($C1820="","",SUMIFS(③実績CSV_期間B!$AA$2:$AA$5001,③実績CSV_期間B!$M$2:$M$5001,$C1820))</f>
        <v/>
      </c>
      <c r="I1820" s="38" t="str">
        <f aca="false">IF($C1820="","",SUMIFS(④実績CSV_期間C!$AA$2:$AA$5001,④実績CSV_期間C!$M$2:$M$5001,$C1820))</f>
        <v/>
      </c>
      <c r="J1820" s="38" t="str">
        <f aca="false">IF($C1820="","",N($F1820)*N($G1820))</f>
        <v/>
      </c>
      <c r="K1820" s="38" t="str">
        <f aca="false">IF($C1820="","",N($F1820)*N($H1820))</f>
        <v/>
      </c>
      <c r="L1820" s="38" t="str">
        <f aca="false">IF($C1820="","",N($F1820)*N($I1820))</f>
        <v/>
      </c>
      <c r="M1820" s="37" t="str">
        <f aca="false">IF(OR($C1820="",N(TOP!$C$12)=0),"",N($J1820)/TOP!$C$12)</f>
        <v/>
      </c>
      <c r="N1820" s="37" t="str">
        <f aca="false">IF(OR($C1820="",N(TOP!$C$13)=0),"",N($K1820)/TOP!$C$13)</f>
        <v/>
      </c>
      <c r="O1820" s="37" t="str">
        <f aca="false">IF(OR($C1820="",N(TOP!$C$14)=0),"",N($L1820)/TOP!$C$14)</f>
        <v/>
      </c>
      <c r="P1820" s="42" t="str">
        <f aca="false">IF($C1820="","",IFERROR(CHOOSE(MATCH(TOP!$C$10,{"【期間A】","【期間B】","【期間C】"},0),N($M1820),N($N1820),N($O1820)),0))</f>
        <v/>
      </c>
    </row>
    <row r="1821" customFormat="false" ht="15" hidden="false" customHeight="false" outlineLevel="0" collapsed="false">
      <c r="B1821" s="12" t="n">
        <v>1816</v>
      </c>
      <c r="C1821" s="36" t="str">
        <f aca="false">IF(②実績CSV_期間A!$M1817="","",②実績CSV_期間A!$M1817&amp;"")</f>
        <v/>
      </c>
      <c r="D1821" s="12" t="str">
        <f aca="false">IF($C1821="","",②実績CSV_期間A!$N1817)</f>
        <v/>
      </c>
      <c r="E1821" s="12" t="str">
        <f aca="false">IF($C1821="","",RIGHT($D1821,1))</f>
        <v/>
      </c>
      <c r="F1821" s="41" t="str">
        <f aca="false">IF($C1821="","",IFERROR(INDEX(サイズ換算マスタ!$C$6:$C$8,MATCH($E1821,サイズ換算マスタ!$B$6:$B$8,0)),1))</f>
        <v/>
      </c>
      <c r="G1821" s="38" t="str">
        <f aca="false">IF($C1821="","",SUMIFS(②実績CSV_期間A!$AA$2:$AA$5001,②実績CSV_期間A!$M$2:$M$5001,$C1821))</f>
        <v/>
      </c>
      <c r="H1821" s="38" t="str">
        <f aca="false">IF($C1821="","",SUMIFS(③実績CSV_期間B!$AA$2:$AA$5001,③実績CSV_期間B!$M$2:$M$5001,$C1821))</f>
        <v/>
      </c>
      <c r="I1821" s="38" t="str">
        <f aca="false">IF($C1821="","",SUMIFS(④実績CSV_期間C!$AA$2:$AA$5001,④実績CSV_期間C!$M$2:$M$5001,$C1821))</f>
        <v/>
      </c>
      <c r="J1821" s="38" t="str">
        <f aca="false">IF($C1821="","",N($F1821)*N($G1821))</f>
        <v/>
      </c>
      <c r="K1821" s="38" t="str">
        <f aca="false">IF($C1821="","",N($F1821)*N($H1821))</f>
        <v/>
      </c>
      <c r="L1821" s="38" t="str">
        <f aca="false">IF($C1821="","",N($F1821)*N($I1821))</f>
        <v/>
      </c>
      <c r="M1821" s="37" t="str">
        <f aca="false">IF(OR($C1821="",N(TOP!$C$12)=0),"",N($J1821)/TOP!$C$12)</f>
        <v/>
      </c>
      <c r="N1821" s="37" t="str">
        <f aca="false">IF(OR($C1821="",N(TOP!$C$13)=0),"",N($K1821)/TOP!$C$13)</f>
        <v/>
      </c>
      <c r="O1821" s="37" t="str">
        <f aca="false">IF(OR($C1821="",N(TOP!$C$14)=0),"",N($L1821)/TOP!$C$14)</f>
        <v/>
      </c>
      <c r="P1821" s="42" t="str">
        <f aca="false">IF($C1821="","",IFERROR(CHOOSE(MATCH(TOP!$C$10,{"【期間A】","【期間B】","【期間C】"},0),N($M1821),N($N1821),N($O1821)),0))</f>
        <v/>
      </c>
    </row>
    <row r="1822" customFormat="false" ht="15" hidden="false" customHeight="false" outlineLevel="0" collapsed="false">
      <c r="B1822" s="12" t="n">
        <v>1817</v>
      </c>
      <c r="C1822" s="36" t="str">
        <f aca="false">IF(②実績CSV_期間A!$M1818="","",②実績CSV_期間A!$M1818&amp;"")</f>
        <v/>
      </c>
      <c r="D1822" s="12" t="str">
        <f aca="false">IF($C1822="","",②実績CSV_期間A!$N1818)</f>
        <v/>
      </c>
      <c r="E1822" s="12" t="str">
        <f aca="false">IF($C1822="","",RIGHT($D1822,1))</f>
        <v/>
      </c>
      <c r="F1822" s="41" t="str">
        <f aca="false">IF($C1822="","",IFERROR(INDEX(サイズ換算マスタ!$C$6:$C$8,MATCH($E1822,サイズ換算マスタ!$B$6:$B$8,0)),1))</f>
        <v/>
      </c>
      <c r="G1822" s="38" t="str">
        <f aca="false">IF($C1822="","",SUMIFS(②実績CSV_期間A!$AA$2:$AA$5001,②実績CSV_期間A!$M$2:$M$5001,$C1822))</f>
        <v/>
      </c>
      <c r="H1822" s="38" t="str">
        <f aca="false">IF($C1822="","",SUMIFS(③実績CSV_期間B!$AA$2:$AA$5001,③実績CSV_期間B!$M$2:$M$5001,$C1822))</f>
        <v/>
      </c>
      <c r="I1822" s="38" t="str">
        <f aca="false">IF($C1822="","",SUMIFS(④実績CSV_期間C!$AA$2:$AA$5001,④実績CSV_期間C!$M$2:$M$5001,$C1822))</f>
        <v/>
      </c>
      <c r="J1822" s="38" t="str">
        <f aca="false">IF($C1822="","",N($F1822)*N($G1822))</f>
        <v/>
      </c>
      <c r="K1822" s="38" t="str">
        <f aca="false">IF($C1822="","",N($F1822)*N($H1822))</f>
        <v/>
      </c>
      <c r="L1822" s="38" t="str">
        <f aca="false">IF($C1822="","",N($F1822)*N($I1822))</f>
        <v/>
      </c>
      <c r="M1822" s="37" t="str">
        <f aca="false">IF(OR($C1822="",N(TOP!$C$12)=0),"",N($J1822)/TOP!$C$12)</f>
        <v/>
      </c>
      <c r="N1822" s="37" t="str">
        <f aca="false">IF(OR($C1822="",N(TOP!$C$13)=0),"",N($K1822)/TOP!$C$13)</f>
        <v/>
      </c>
      <c r="O1822" s="37" t="str">
        <f aca="false">IF(OR($C1822="",N(TOP!$C$14)=0),"",N($L1822)/TOP!$C$14)</f>
        <v/>
      </c>
      <c r="P1822" s="42" t="str">
        <f aca="false">IF($C1822="","",IFERROR(CHOOSE(MATCH(TOP!$C$10,{"【期間A】","【期間B】","【期間C】"},0),N($M1822),N($N1822),N($O1822)),0))</f>
        <v/>
      </c>
    </row>
    <row r="1823" customFormat="false" ht="15" hidden="false" customHeight="false" outlineLevel="0" collapsed="false">
      <c r="B1823" s="12" t="n">
        <v>1818</v>
      </c>
      <c r="C1823" s="36" t="str">
        <f aca="false">IF(②実績CSV_期間A!$M1819="","",②実績CSV_期間A!$M1819&amp;"")</f>
        <v/>
      </c>
      <c r="D1823" s="12" t="str">
        <f aca="false">IF($C1823="","",②実績CSV_期間A!$N1819)</f>
        <v/>
      </c>
      <c r="E1823" s="12" t="str">
        <f aca="false">IF($C1823="","",RIGHT($D1823,1))</f>
        <v/>
      </c>
      <c r="F1823" s="41" t="str">
        <f aca="false">IF($C1823="","",IFERROR(INDEX(サイズ換算マスタ!$C$6:$C$8,MATCH($E1823,サイズ換算マスタ!$B$6:$B$8,0)),1))</f>
        <v/>
      </c>
      <c r="G1823" s="38" t="str">
        <f aca="false">IF($C1823="","",SUMIFS(②実績CSV_期間A!$AA$2:$AA$5001,②実績CSV_期間A!$M$2:$M$5001,$C1823))</f>
        <v/>
      </c>
      <c r="H1823" s="38" t="str">
        <f aca="false">IF($C1823="","",SUMIFS(③実績CSV_期間B!$AA$2:$AA$5001,③実績CSV_期間B!$M$2:$M$5001,$C1823))</f>
        <v/>
      </c>
      <c r="I1823" s="38" t="str">
        <f aca="false">IF($C1823="","",SUMIFS(④実績CSV_期間C!$AA$2:$AA$5001,④実績CSV_期間C!$M$2:$M$5001,$C1823))</f>
        <v/>
      </c>
      <c r="J1823" s="38" t="str">
        <f aca="false">IF($C1823="","",N($F1823)*N($G1823))</f>
        <v/>
      </c>
      <c r="K1823" s="38" t="str">
        <f aca="false">IF($C1823="","",N($F1823)*N($H1823))</f>
        <v/>
      </c>
      <c r="L1823" s="38" t="str">
        <f aca="false">IF($C1823="","",N($F1823)*N($I1823))</f>
        <v/>
      </c>
      <c r="M1823" s="37" t="str">
        <f aca="false">IF(OR($C1823="",N(TOP!$C$12)=0),"",N($J1823)/TOP!$C$12)</f>
        <v/>
      </c>
      <c r="N1823" s="37" t="str">
        <f aca="false">IF(OR($C1823="",N(TOP!$C$13)=0),"",N($K1823)/TOP!$C$13)</f>
        <v/>
      </c>
      <c r="O1823" s="37" t="str">
        <f aca="false">IF(OR($C1823="",N(TOP!$C$14)=0),"",N($L1823)/TOP!$C$14)</f>
        <v/>
      </c>
      <c r="P1823" s="42" t="str">
        <f aca="false">IF($C1823="","",IFERROR(CHOOSE(MATCH(TOP!$C$10,{"【期間A】","【期間B】","【期間C】"},0),N($M1823),N($N1823),N($O1823)),0))</f>
        <v/>
      </c>
    </row>
    <row r="1824" customFormat="false" ht="15" hidden="false" customHeight="false" outlineLevel="0" collapsed="false">
      <c r="B1824" s="12" t="n">
        <v>1819</v>
      </c>
      <c r="C1824" s="36" t="str">
        <f aca="false">IF(②実績CSV_期間A!$M1820="","",②実績CSV_期間A!$M1820&amp;"")</f>
        <v/>
      </c>
      <c r="D1824" s="12" t="str">
        <f aca="false">IF($C1824="","",②実績CSV_期間A!$N1820)</f>
        <v/>
      </c>
      <c r="E1824" s="12" t="str">
        <f aca="false">IF($C1824="","",RIGHT($D1824,1))</f>
        <v/>
      </c>
      <c r="F1824" s="41" t="str">
        <f aca="false">IF($C1824="","",IFERROR(INDEX(サイズ換算マスタ!$C$6:$C$8,MATCH($E1824,サイズ換算マスタ!$B$6:$B$8,0)),1))</f>
        <v/>
      </c>
      <c r="G1824" s="38" t="str">
        <f aca="false">IF($C1824="","",SUMIFS(②実績CSV_期間A!$AA$2:$AA$5001,②実績CSV_期間A!$M$2:$M$5001,$C1824))</f>
        <v/>
      </c>
      <c r="H1824" s="38" t="str">
        <f aca="false">IF($C1824="","",SUMIFS(③実績CSV_期間B!$AA$2:$AA$5001,③実績CSV_期間B!$M$2:$M$5001,$C1824))</f>
        <v/>
      </c>
      <c r="I1824" s="38" t="str">
        <f aca="false">IF($C1824="","",SUMIFS(④実績CSV_期間C!$AA$2:$AA$5001,④実績CSV_期間C!$M$2:$M$5001,$C1824))</f>
        <v/>
      </c>
      <c r="J1824" s="38" t="str">
        <f aca="false">IF($C1824="","",N($F1824)*N($G1824))</f>
        <v/>
      </c>
      <c r="K1824" s="38" t="str">
        <f aca="false">IF($C1824="","",N($F1824)*N($H1824))</f>
        <v/>
      </c>
      <c r="L1824" s="38" t="str">
        <f aca="false">IF($C1824="","",N($F1824)*N($I1824))</f>
        <v/>
      </c>
      <c r="M1824" s="37" t="str">
        <f aca="false">IF(OR($C1824="",N(TOP!$C$12)=0),"",N($J1824)/TOP!$C$12)</f>
        <v/>
      </c>
      <c r="N1824" s="37" t="str">
        <f aca="false">IF(OR($C1824="",N(TOP!$C$13)=0),"",N($K1824)/TOP!$C$13)</f>
        <v/>
      </c>
      <c r="O1824" s="37" t="str">
        <f aca="false">IF(OR($C1824="",N(TOP!$C$14)=0),"",N($L1824)/TOP!$C$14)</f>
        <v/>
      </c>
      <c r="P1824" s="42" t="str">
        <f aca="false">IF($C1824="","",IFERROR(CHOOSE(MATCH(TOP!$C$10,{"【期間A】","【期間B】","【期間C】"},0),N($M1824),N($N1824),N($O1824)),0))</f>
        <v/>
      </c>
    </row>
    <row r="1825" customFormat="false" ht="15" hidden="false" customHeight="false" outlineLevel="0" collapsed="false">
      <c r="B1825" s="12" t="n">
        <v>1820</v>
      </c>
      <c r="C1825" s="36" t="str">
        <f aca="false">IF(②実績CSV_期間A!$M1821="","",②実績CSV_期間A!$M1821&amp;"")</f>
        <v/>
      </c>
      <c r="D1825" s="12" t="str">
        <f aca="false">IF($C1825="","",②実績CSV_期間A!$N1821)</f>
        <v/>
      </c>
      <c r="E1825" s="12" t="str">
        <f aca="false">IF($C1825="","",RIGHT($D1825,1))</f>
        <v/>
      </c>
      <c r="F1825" s="41" t="str">
        <f aca="false">IF($C1825="","",IFERROR(INDEX(サイズ換算マスタ!$C$6:$C$8,MATCH($E1825,サイズ換算マスタ!$B$6:$B$8,0)),1))</f>
        <v/>
      </c>
      <c r="G1825" s="38" t="str">
        <f aca="false">IF($C1825="","",SUMIFS(②実績CSV_期間A!$AA$2:$AA$5001,②実績CSV_期間A!$M$2:$M$5001,$C1825))</f>
        <v/>
      </c>
      <c r="H1825" s="38" t="str">
        <f aca="false">IF($C1825="","",SUMIFS(③実績CSV_期間B!$AA$2:$AA$5001,③実績CSV_期間B!$M$2:$M$5001,$C1825))</f>
        <v/>
      </c>
      <c r="I1825" s="38" t="str">
        <f aca="false">IF($C1825="","",SUMIFS(④実績CSV_期間C!$AA$2:$AA$5001,④実績CSV_期間C!$M$2:$M$5001,$C1825))</f>
        <v/>
      </c>
      <c r="J1825" s="38" t="str">
        <f aca="false">IF($C1825="","",N($F1825)*N($G1825))</f>
        <v/>
      </c>
      <c r="K1825" s="38" t="str">
        <f aca="false">IF($C1825="","",N($F1825)*N($H1825))</f>
        <v/>
      </c>
      <c r="L1825" s="38" t="str">
        <f aca="false">IF($C1825="","",N($F1825)*N($I1825))</f>
        <v/>
      </c>
      <c r="M1825" s="37" t="str">
        <f aca="false">IF(OR($C1825="",N(TOP!$C$12)=0),"",N($J1825)/TOP!$C$12)</f>
        <v/>
      </c>
      <c r="N1825" s="37" t="str">
        <f aca="false">IF(OR($C1825="",N(TOP!$C$13)=0),"",N($K1825)/TOP!$C$13)</f>
        <v/>
      </c>
      <c r="O1825" s="37" t="str">
        <f aca="false">IF(OR($C1825="",N(TOP!$C$14)=0),"",N($L1825)/TOP!$C$14)</f>
        <v/>
      </c>
      <c r="P1825" s="42" t="str">
        <f aca="false">IF($C1825="","",IFERROR(CHOOSE(MATCH(TOP!$C$10,{"【期間A】","【期間B】","【期間C】"},0),N($M1825),N($N1825),N($O1825)),0))</f>
        <v/>
      </c>
    </row>
    <row r="1826" customFormat="false" ht="15" hidden="false" customHeight="false" outlineLevel="0" collapsed="false">
      <c r="B1826" s="12" t="n">
        <v>1821</v>
      </c>
      <c r="C1826" s="36" t="str">
        <f aca="false">IF(②実績CSV_期間A!$M1822="","",②実績CSV_期間A!$M1822&amp;"")</f>
        <v/>
      </c>
      <c r="D1826" s="12" t="str">
        <f aca="false">IF($C1826="","",②実績CSV_期間A!$N1822)</f>
        <v/>
      </c>
      <c r="E1826" s="12" t="str">
        <f aca="false">IF($C1826="","",RIGHT($D1826,1))</f>
        <v/>
      </c>
      <c r="F1826" s="41" t="str">
        <f aca="false">IF($C1826="","",IFERROR(INDEX(サイズ換算マスタ!$C$6:$C$8,MATCH($E1826,サイズ換算マスタ!$B$6:$B$8,0)),1))</f>
        <v/>
      </c>
      <c r="G1826" s="38" t="str">
        <f aca="false">IF($C1826="","",SUMIFS(②実績CSV_期間A!$AA$2:$AA$5001,②実績CSV_期間A!$M$2:$M$5001,$C1826))</f>
        <v/>
      </c>
      <c r="H1826" s="38" t="str">
        <f aca="false">IF($C1826="","",SUMIFS(③実績CSV_期間B!$AA$2:$AA$5001,③実績CSV_期間B!$M$2:$M$5001,$C1826))</f>
        <v/>
      </c>
      <c r="I1826" s="38" t="str">
        <f aca="false">IF($C1826="","",SUMIFS(④実績CSV_期間C!$AA$2:$AA$5001,④実績CSV_期間C!$M$2:$M$5001,$C1826))</f>
        <v/>
      </c>
      <c r="J1826" s="38" t="str">
        <f aca="false">IF($C1826="","",N($F1826)*N($G1826))</f>
        <v/>
      </c>
      <c r="K1826" s="38" t="str">
        <f aca="false">IF($C1826="","",N($F1826)*N($H1826))</f>
        <v/>
      </c>
      <c r="L1826" s="38" t="str">
        <f aca="false">IF($C1826="","",N($F1826)*N($I1826))</f>
        <v/>
      </c>
      <c r="M1826" s="37" t="str">
        <f aca="false">IF(OR($C1826="",N(TOP!$C$12)=0),"",N($J1826)/TOP!$C$12)</f>
        <v/>
      </c>
      <c r="N1826" s="37" t="str">
        <f aca="false">IF(OR($C1826="",N(TOP!$C$13)=0),"",N($K1826)/TOP!$C$13)</f>
        <v/>
      </c>
      <c r="O1826" s="37" t="str">
        <f aca="false">IF(OR($C1826="",N(TOP!$C$14)=0),"",N($L1826)/TOP!$C$14)</f>
        <v/>
      </c>
      <c r="P1826" s="42" t="str">
        <f aca="false">IF($C1826="","",IFERROR(CHOOSE(MATCH(TOP!$C$10,{"【期間A】","【期間B】","【期間C】"},0),N($M1826),N($N1826),N($O1826)),0))</f>
        <v/>
      </c>
    </row>
    <row r="1827" customFormat="false" ht="15" hidden="false" customHeight="false" outlineLevel="0" collapsed="false">
      <c r="B1827" s="12" t="n">
        <v>1822</v>
      </c>
      <c r="C1827" s="36" t="str">
        <f aca="false">IF(②実績CSV_期間A!$M1823="","",②実績CSV_期間A!$M1823&amp;"")</f>
        <v/>
      </c>
      <c r="D1827" s="12" t="str">
        <f aca="false">IF($C1827="","",②実績CSV_期間A!$N1823)</f>
        <v/>
      </c>
      <c r="E1827" s="12" t="str">
        <f aca="false">IF($C1827="","",RIGHT($D1827,1))</f>
        <v/>
      </c>
      <c r="F1827" s="41" t="str">
        <f aca="false">IF($C1827="","",IFERROR(INDEX(サイズ換算マスタ!$C$6:$C$8,MATCH($E1827,サイズ換算マスタ!$B$6:$B$8,0)),1))</f>
        <v/>
      </c>
      <c r="G1827" s="38" t="str">
        <f aca="false">IF($C1827="","",SUMIFS(②実績CSV_期間A!$AA$2:$AA$5001,②実績CSV_期間A!$M$2:$M$5001,$C1827))</f>
        <v/>
      </c>
      <c r="H1827" s="38" t="str">
        <f aca="false">IF($C1827="","",SUMIFS(③実績CSV_期間B!$AA$2:$AA$5001,③実績CSV_期間B!$M$2:$M$5001,$C1827))</f>
        <v/>
      </c>
      <c r="I1827" s="38" t="str">
        <f aca="false">IF($C1827="","",SUMIFS(④実績CSV_期間C!$AA$2:$AA$5001,④実績CSV_期間C!$M$2:$M$5001,$C1827))</f>
        <v/>
      </c>
      <c r="J1827" s="38" t="str">
        <f aca="false">IF($C1827="","",N($F1827)*N($G1827))</f>
        <v/>
      </c>
      <c r="K1827" s="38" t="str">
        <f aca="false">IF($C1827="","",N($F1827)*N($H1827))</f>
        <v/>
      </c>
      <c r="L1827" s="38" t="str">
        <f aca="false">IF($C1827="","",N($F1827)*N($I1827))</f>
        <v/>
      </c>
      <c r="M1827" s="37" t="str">
        <f aca="false">IF(OR($C1827="",N(TOP!$C$12)=0),"",N($J1827)/TOP!$C$12)</f>
        <v/>
      </c>
      <c r="N1827" s="37" t="str">
        <f aca="false">IF(OR($C1827="",N(TOP!$C$13)=0),"",N($K1827)/TOP!$C$13)</f>
        <v/>
      </c>
      <c r="O1827" s="37" t="str">
        <f aca="false">IF(OR($C1827="",N(TOP!$C$14)=0),"",N($L1827)/TOP!$C$14)</f>
        <v/>
      </c>
      <c r="P1827" s="42" t="str">
        <f aca="false">IF($C1827="","",IFERROR(CHOOSE(MATCH(TOP!$C$10,{"【期間A】","【期間B】","【期間C】"},0),N($M1827),N($N1827),N($O1827)),0))</f>
        <v/>
      </c>
    </row>
    <row r="1828" customFormat="false" ht="15" hidden="false" customHeight="false" outlineLevel="0" collapsed="false">
      <c r="B1828" s="12" t="n">
        <v>1823</v>
      </c>
      <c r="C1828" s="36" t="str">
        <f aca="false">IF(②実績CSV_期間A!$M1824="","",②実績CSV_期間A!$M1824&amp;"")</f>
        <v/>
      </c>
      <c r="D1828" s="12" t="str">
        <f aca="false">IF($C1828="","",②実績CSV_期間A!$N1824)</f>
        <v/>
      </c>
      <c r="E1828" s="12" t="str">
        <f aca="false">IF($C1828="","",RIGHT($D1828,1))</f>
        <v/>
      </c>
      <c r="F1828" s="41" t="str">
        <f aca="false">IF($C1828="","",IFERROR(INDEX(サイズ換算マスタ!$C$6:$C$8,MATCH($E1828,サイズ換算マスタ!$B$6:$B$8,0)),1))</f>
        <v/>
      </c>
      <c r="G1828" s="38" t="str">
        <f aca="false">IF($C1828="","",SUMIFS(②実績CSV_期間A!$AA$2:$AA$5001,②実績CSV_期間A!$M$2:$M$5001,$C1828))</f>
        <v/>
      </c>
      <c r="H1828" s="38" t="str">
        <f aca="false">IF($C1828="","",SUMIFS(③実績CSV_期間B!$AA$2:$AA$5001,③実績CSV_期間B!$M$2:$M$5001,$C1828))</f>
        <v/>
      </c>
      <c r="I1828" s="38" t="str">
        <f aca="false">IF($C1828="","",SUMIFS(④実績CSV_期間C!$AA$2:$AA$5001,④実績CSV_期間C!$M$2:$M$5001,$C1828))</f>
        <v/>
      </c>
      <c r="J1828" s="38" t="str">
        <f aca="false">IF($C1828="","",N($F1828)*N($G1828))</f>
        <v/>
      </c>
      <c r="K1828" s="38" t="str">
        <f aca="false">IF($C1828="","",N($F1828)*N($H1828))</f>
        <v/>
      </c>
      <c r="L1828" s="38" t="str">
        <f aca="false">IF($C1828="","",N($F1828)*N($I1828))</f>
        <v/>
      </c>
      <c r="M1828" s="37" t="str">
        <f aca="false">IF(OR($C1828="",N(TOP!$C$12)=0),"",N($J1828)/TOP!$C$12)</f>
        <v/>
      </c>
      <c r="N1828" s="37" t="str">
        <f aca="false">IF(OR($C1828="",N(TOP!$C$13)=0),"",N($K1828)/TOP!$C$13)</f>
        <v/>
      </c>
      <c r="O1828" s="37" t="str">
        <f aca="false">IF(OR($C1828="",N(TOP!$C$14)=0),"",N($L1828)/TOP!$C$14)</f>
        <v/>
      </c>
      <c r="P1828" s="42" t="str">
        <f aca="false">IF($C1828="","",IFERROR(CHOOSE(MATCH(TOP!$C$10,{"【期間A】","【期間B】","【期間C】"},0),N($M1828),N($N1828),N($O1828)),0))</f>
        <v/>
      </c>
    </row>
    <row r="1829" customFormat="false" ht="15" hidden="false" customHeight="false" outlineLevel="0" collapsed="false">
      <c r="B1829" s="12" t="n">
        <v>1824</v>
      </c>
      <c r="C1829" s="36" t="str">
        <f aca="false">IF(②実績CSV_期間A!$M1825="","",②実績CSV_期間A!$M1825&amp;"")</f>
        <v/>
      </c>
      <c r="D1829" s="12" t="str">
        <f aca="false">IF($C1829="","",②実績CSV_期間A!$N1825)</f>
        <v/>
      </c>
      <c r="E1829" s="12" t="str">
        <f aca="false">IF($C1829="","",RIGHT($D1829,1))</f>
        <v/>
      </c>
      <c r="F1829" s="41" t="str">
        <f aca="false">IF($C1829="","",IFERROR(INDEX(サイズ換算マスタ!$C$6:$C$8,MATCH($E1829,サイズ換算マスタ!$B$6:$B$8,0)),1))</f>
        <v/>
      </c>
      <c r="G1829" s="38" t="str">
        <f aca="false">IF($C1829="","",SUMIFS(②実績CSV_期間A!$AA$2:$AA$5001,②実績CSV_期間A!$M$2:$M$5001,$C1829))</f>
        <v/>
      </c>
      <c r="H1829" s="38" t="str">
        <f aca="false">IF($C1829="","",SUMIFS(③実績CSV_期間B!$AA$2:$AA$5001,③実績CSV_期間B!$M$2:$M$5001,$C1829))</f>
        <v/>
      </c>
      <c r="I1829" s="38" t="str">
        <f aca="false">IF($C1829="","",SUMIFS(④実績CSV_期間C!$AA$2:$AA$5001,④実績CSV_期間C!$M$2:$M$5001,$C1829))</f>
        <v/>
      </c>
      <c r="J1829" s="38" t="str">
        <f aca="false">IF($C1829="","",N($F1829)*N($G1829))</f>
        <v/>
      </c>
      <c r="K1829" s="38" t="str">
        <f aca="false">IF($C1829="","",N($F1829)*N($H1829))</f>
        <v/>
      </c>
      <c r="L1829" s="38" t="str">
        <f aca="false">IF($C1829="","",N($F1829)*N($I1829))</f>
        <v/>
      </c>
      <c r="M1829" s="37" t="str">
        <f aca="false">IF(OR($C1829="",N(TOP!$C$12)=0),"",N($J1829)/TOP!$C$12)</f>
        <v/>
      </c>
      <c r="N1829" s="37" t="str">
        <f aca="false">IF(OR($C1829="",N(TOP!$C$13)=0),"",N($K1829)/TOP!$C$13)</f>
        <v/>
      </c>
      <c r="O1829" s="37" t="str">
        <f aca="false">IF(OR($C1829="",N(TOP!$C$14)=0),"",N($L1829)/TOP!$C$14)</f>
        <v/>
      </c>
      <c r="P1829" s="42" t="str">
        <f aca="false">IF($C1829="","",IFERROR(CHOOSE(MATCH(TOP!$C$10,{"【期間A】","【期間B】","【期間C】"},0),N($M1829),N($N1829),N($O1829)),0))</f>
        <v/>
      </c>
    </row>
    <row r="1830" customFormat="false" ht="15" hidden="false" customHeight="false" outlineLevel="0" collapsed="false">
      <c r="B1830" s="12" t="n">
        <v>1825</v>
      </c>
      <c r="C1830" s="36" t="str">
        <f aca="false">IF(②実績CSV_期間A!$M1826="","",②実績CSV_期間A!$M1826&amp;"")</f>
        <v/>
      </c>
      <c r="D1830" s="12" t="str">
        <f aca="false">IF($C1830="","",②実績CSV_期間A!$N1826)</f>
        <v/>
      </c>
      <c r="E1830" s="12" t="str">
        <f aca="false">IF($C1830="","",RIGHT($D1830,1))</f>
        <v/>
      </c>
      <c r="F1830" s="41" t="str">
        <f aca="false">IF($C1830="","",IFERROR(INDEX(サイズ換算マスタ!$C$6:$C$8,MATCH($E1830,サイズ換算マスタ!$B$6:$B$8,0)),1))</f>
        <v/>
      </c>
      <c r="G1830" s="38" t="str">
        <f aca="false">IF($C1830="","",SUMIFS(②実績CSV_期間A!$AA$2:$AA$5001,②実績CSV_期間A!$M$2:$M$5001,$C1830))</f>
        <v/>
      </c>
      <c r="H1830" s="38" t="str">
        <f aca="false">IF($C1830="","",SUMIFS(③実績CSV_期間B!$AA$2:$AA$5001,③実績CSV_期間B!$M$2:$M$5001,$C1830))</f>
        <v/>
      </c>
      <c r="I1830" s="38" t="str">
        <f aca="false">IF($C1830="","",SUMIFS(④実績CSV_期間C!$AA$2:$AA$5001,④実績CSV_期間C!$M$2:$M$5001,$C1830))</f>
        <v/>
      </c>
      <c r="J1830" s="38" t="str">
        <f aca="false">IF($C1830="","",N($F1830)*N($G1830))</f>
        <v/>
      </c>
      <c r="K1830" s="38" t="str">
        <f aca="false">IF($C1830="","",N($F1830)*N($H1830))</f>
        <v/>
      </c>
      <c r="L1830" s="38" t="str">
        <f aca="false">IF($C1830="","",N($F1830)*N($I1830))</f>
        <v/>
      </c>
      <c r="M1830" s="37" t="str">
        <f aca="false">IF(OR($C1830="",N(TOP!$C$12)=0),"",N($J1830)/TOP!$C$12)</f>
        <v/>
      </c>
      <c r="N1830" s="37" t="str">
        <f aca="false">IF(OR($C1830="",N(TOP!$C$13)=0),"",N($K1830)/TOP!$C$13)</f>
        <v/>
      </c>
      <c r="O1830" s="37" t="str">
        <f aca="false">IF(OR($C1830="",N(TOP!$C$14)=0),"",N($L1830)/TOP!$C$14)</f>
        <v/>
      </c>
      <c r="P1830" s="42" t="str">
        <f aca="false">IF($C1830="","",IFERROR(CHOOSE(MATCH(TOP!$C$10,{"【期間A】","【期間B】","【期間C】"},0),N($M1830),N($N1830),N($O1830)),0))</f>
        <v/>
      </c>
    </row>
    <row r="1831" customFormat="false" ht="15" hidden="false" customHeight="false" outlineLevel="0" collapsed="false">
      <c r="B1831" s="12" t="n">
        <v>1826</v>
      </c>
      <c r="C1831" s="36" t="str">
        <f aca="false">IF(②実績CSV_期間A!$M1827="","",②実績CSV_期間A!$M1827&amp;"")</f>
        <v/>
      </c>
      <c r="D1831" s="12" t="str">
        <f aca="false">IF($C1831="","",②実績CSV_期間A!$N1827)</f>
        <v/>
      </c>
      <c r="E1831" s="12" t="str">
        <f aca="false">IF($C1831="","",RIGHT($D1831,1))</f>
        <v/>
      </c>
      <c r="F1831" s="41" t="str">
        <f aca="false">IF($C1831="","",IFERROR(INDEX(サイズ換算マスタ!$C$6:$C$8,MATCH($E1831,サイズ換算マスタ!$B$6:$B$8,0)),1))</f>
        <v/>
      </c>
      <c r="G1831" s="38" t="str">
        <f aca="false">IF($C1831="","",SUMIFS(②実績CSV_期間A!$AA$2:$AA$5001,②実績CSV_期間A!$M$2:$M$5001,$C1831))</f>
        <v/>
      </c>
      <c r="H1831" s="38" t="str">
        <f aca="false">IF($C1831="","",SUMIFS(③実績CSV_期間B!$AA$2:$AA$5001,③実績CSV_期間B!$M$2:$M$5001,$C1831))</f>
        <v/>
      </c>
      <c r="I1831" s="38" t="str">
        <f aca="false">IF($C1831="","",SUMIFS(④実績CSV_期間C!$AA$2:$AA$5001,④実績CSV_期間C!$M$2:$M$5001,$C1831))</f>
        <v/>
      </c>
      <c r="J1831" s="38" t="str">
        <f aca="false">IF($C1831="","",N($F1831)*N($G1831))</f>
        <v/>
      </c>
      <c r="K1831" s="38" t="str">
        <f aca="false">IF($C1831="","",N($F1831)*N($H1831))</f>
        <v/>
      </c>
      <c r="L1831" s="38" t="str">
        <f aca="false">IF($C1831="","",N($F1831)*N($I1831))</f>
        <v/>
      </c>
      <c r="M1831" s="37" t="str">
        <f aca="false">IF(OR($C1831="",N(TOP!$C$12)=0),"",N($J1831)/TOP!$C$12)</f>
        <v/>
      </c>
      <c r="N1831" s="37" t="str">
        <f aca="false">IF(OR($C1831="",N(TOP!$C$13)=0),"",N($K1831)/TOP!$C$13)</f>
        <v/>
      </c>
      <c r="O1831" s="37" t="str">
        <f aca="false">IF(OR($C1831="",N(TOP!$C$14)=0),"",N($L1831)/TOP!$C$14)</f>
        <v/>
      </c>
      <c r="P1831" s="42" t="str">
        <f aca="false">IF($C1831="","",IFERROR(CHOOSE(MATCH(TOP!$C$10,{"【期間A】","【期間B】","【期間C】"},0),N($M1831),N($N1831),N($O1831)),0))</f>
        <v/>
      </c>
    </row>
    <row r="1832" customFormat="false" ht="15" hidden="false" customHeight="false" outlineLevel="0" collapsed="false">
      <c r="B1832" s="12" t="n">
        <v>1827</v>
      </c>
      <c r="C1832" s="36" t="str">
        <f aca="false">IF(②実績CSV_期間A!$M1828="","",②実績CSV_期間A!$M1828&amp;"")</f>
        <v/>
      </c>
      <c r="D1832" s="12" t="str">
        <f aca="false">IF($C1832="","",②実績CSV_期間A!$N1828)</f>
        <v/>
      </c>
      <c r="E1832" s="12" t="str">
        <f aca="false">IF($C1832="","",RIGHT($D1832,1))</f>
        <v/>
      </c>
      <c r="F1832" s="41" t="str">
        <f aca="false">IF($C1832="","",IFERROR(INDEX(サイズ換算マスタ!$C$6:$C$8,MATCH($E1832,サイズ換算マスタ!$B$6:$B$8,0)),1))</f>
        <v/>
      </c>
      <c r="G1832" s="38" t="str">
        <f aca="false">IF($C1832="","",SUMIFS(②実績CSV_期間A!$AA$2:$AA$5001,②実績CSV_期間A!$M$2:$M$5001,$C1832))</f>
        <v/>
      </c>
      <c r="H1832" s="38" t="str">
        <f aca="false">IF($C1832="","",SUMIFS(③実績CSV_期間B!$AA$2:$AA$5001,③実績CSV_期間B!$M$2:$M$5001,$C1832))</f>
        <v/>
      </c>
      <c r="I1832" s="38" t="str">
        <f aca="false">IF($C1832="","",SUMIFS(④実績CSV_期間C!$AA$2:$AA$5001,④実績CSV_期間C!$M$2:$M$5001,$C1832))</f>
        <v/>
      </c>
      <c r="J1832" s="38" t="str">
        <f aca="false">IF($C1832="","",N($F1832)*N($G1832))</f>
        <v/>
      </c>
      <c r="K1832" s="38" t="str">
        <f aca="false">IF($C1832="","",N($F1832)*N($H1832))</f>
        <v/>
      </c>
      <c r="L1832" s="38" t="str">
        <f aca="false">IF($C1832="","",N($F1832)*N($I1832))</f>
        <v/>
      </c>
      <c r="M1832" s="37" t="str">
        <f aca="false">IF(OR($C1832="",N(TOP!$C$12)=0),"",N($J1832)/TOP!$C$12)</f>
        <v/>
      </c>
      <c r="N1832" s="37" t="str">
        <f aca="false">IF(OR($C1832="",N(TOP!$C$13)=0),"",N($K1832)/TOP!$C$13)</f>
        <v/>
      </c>
      <c r="O1832" s="37" t="str">
        <f aca="false">IF(OR($C1832="",N(TOP!$C$14)=0),"",N($L1832)/TOP!$C$14)</f>
        <v/>
      </c>
      <c r="P1832" s="42" t="str">
        <f aca="false">IF($C1832="","",IFERROR(CHOOSE(MATCH(TOP!$C$10,{"【期間A】","【期間B】","【期間C】"},0),N($M1832),N($N1832),N($O1832)),0))</f>
        <v/>
      </c>
    </row>
    <row r="1833" customFormat="false" ht="15" hidden="false" customHeight="false" outlineLevel="0" collapsed="false">
      <c r="B1833" s="12" t="n">
        <v>1828</v>
      </c>
      <c r="C1833" s="36" t="str">
        <f aca="false">IF(②実績CSV_期間A!$M1829="","",②実績CSV_期間A!$M1829&amp;"")</f>
        <v/>
      </c>
      <c r="D1833" s="12" t="str">
        <f aca="false">IF($C1833="","",②実績CSV_期間A!$N1829)</f>
        <v/>
      </c>
      <c r="E1833" s="12" t="str">
        <f aca="false">IF($C1833="","",RIGHT($D1833,1))</f>
        <v/>
      </c>
      <c r="F1833" s="41" t="str">
        <f aca="false">IF($C1833="","",IFERROR(INDEX(サイズ換算マスタ!$C$6:$C$8,MATCH($E1833,サイズ換算マスタ!$B$6:$B$8,0)),1))</f>
        <v/>
      </c>
      <c r="G1833" s="38" t="str">
        <f aca="false">IF($C1833="","",SUMIFS(②実績CSV_期間A!$AA$2:$AA$5001,②実績CSV_期間A!$M$2:$M$5001,$C1833))</f>
        <v/>
      </c>
      <c r="H1833" s="38" t="str">
        <f aca="false">IF($C1833="","",SUMIFS(③実績CSV_期間B!$AA$2:$AA$5001,③実績CSV_期間B!$M$2:$M$5001,$C1833))</f>
        <v/>
      </c>
      <c r="I1833" s="38" t="str">
        <f aca="false">IF($C1833="","",SUMIFS(④実績CSV_期間C!$AA$2:$AA$5001,④実績CSV_期間C!$M$2:$M$5001,$C1833))</f>
        <v/>
      </c>
      <c r="J1833" s="38" t="str">
        <f aca="false">IF($C1833="","",N($F1833)*N($G1833))</f>
        <v/>
      </c>
      <c r="K1833" s="38" t="str">
        <f aca="false">IF($C1833="","",N($F1833)*N($H1833))</f>
        <v/>
      </c>
      <c r="L1833" s="38" t="str">
        <f aca="false">IF($C1833="","",N($F1833)*N($I1833))</f>
        <v/>
      </c>
      <c r="M1833" s="37" t="str">
        <f aca="false">IF(OR($C1833="",N(TOP!$C$12)=0),"",N($J1833)/TOP!$C$12)</f>
        <v/>
      </c>
      <c r="N1833" s="37" t="str">
        <f aca="false">IF(OR($C1833="",N(TOP!$C$13)=0),"",N($K1833)/TOP!$C$13)</f>
        <v/>
      </c>
      <c r="O1833" s="37" t="str">
        <f aca="false">IF(OR($C1833="",N(TOP!$C$14)=0),"",N($L1833)/TOP!$C$14)</f>
        <v/>
      </c>
      <c r="P1833" s="42" t="str">
        <f aca="false">IF($C1833="","",IFERROR(CHOOSE(MATCH(TOP!$C$10,{"【期間A】","【期間B】","【期間C】"},0),N($M1833),N($N1833),N($O1833)),0))</f>
        <v/>
      </c>
    </row>
    <row r="1834" customFormat="false" ht="15" hidden="false" customHeight="false" outlineLevel="0" collapsed="false">
      <c r="B1834" s="12" t="n">
        <v>1829</v>
      </c>
      <c r="C1834" s="36" t="str">
        <f aca="false">IF(②実績CSV_期間A!$M1830="","",②実績CSV_期間A!$M1830&amp;"")</f>
        <v/>
      </c>
      <c r="D1834" s="12" t="str">
        <f aca="false">IF($C1834="","",②実績CSV_期間A!$N1830)</f>
        <v/>
      </c>
      <c r="E1834" s="12" t="str">
        <f aca="false">IF($C1834="","",RIGHT($D1834,1))</f>
        <v/>
      </c>
      <c r="F1834" s="41" t="str">
        <f aca="false">IF($C1834="","",IFERROR(INDEX(サイズ換算マスタ!$C$6:$C$8,MATCH($E1834,サイズ換算マスタ!$B$6:$B$8,0)),1))</f>
        <v/>
      </c>
      <c r="G1834" s="38" t="str">
        <f aca="false">IF($C1834="","",SUMIFS(②実績CSV_期間A!$AA$2:$AA$5001,②実績CSV_期間A!$M$2:$M$5001,$C1834))</f>
        <v/>
      </c>
      <c r="H1834" s="38" t="str">
        <f aca="false">IF($C1834="","",SUMIFS(③実績CSV_期間B!$AA$2:$AA$5001,③実績CSV_期間B!$M$2:$M$5001,$C1834))</f>
        <v/>
      </c>
      <c r="I1834" s="38" t="str">
        <f aca="false">IF($C1834="","",SUMIFS(④実績CSV_期間C!$AA$2:$AA$5001,④実績CSV_期間C!$M$2:$M$5001,$C1834))</f>
        <v/>
      </c>
      <c r="J1834" s="38" t="str">
        <f aca="false">IF($C1834="","",N($F1834)*N($G1834))</f>
        <v/>
      </c>
      <c r="K1834" s="38" t="str">
        <f aca="false">IF($C1834="","",N($F1834)*N($H1834))</f>
        <v/>
      </c>
      <c r="L1834" s="38" t="str">
        <f aca="false">IF($C1834="","",N($F1834)*N($I1834))</f>
        <v/>
      </c>
      <c r="M1834" s="37" t="str">
        <f aca="false">IF(OR($C1834="",N(TOP!$C$12)=0),"",N($J1834)/TOP!$C$12)</f>
        <v/>
      </c>
      <c r="N1834" s="37" t="str">
        <f aca="false">IF(OR($C1834="",N(TOP!$C$13)=0),"",N($K1834)/TOP!$C$13)</f>
        <v/>
      </c>
      <c r="O1834" s="37" t="str">
        <f aca="false">IF(OR($C1834="",N(TOP!$C$14)=0),"",N($L1834)/TOP!$C$14)</f>
        <v/>
      </c>
      <c r="P1834" s="42" t="str">
        <f aca="false">IF($C1834="","",IFERROR(CHOOSE(MATCH(TOP!$C$10,{"【期間A】","【期間B】","【期間C】"},0),N($M1834),N($N1834),N($O1834)),0))</f>
        <v/>
      </c>
    </row>
    <row r="1835" customFormat="false" ht="15" hidden="false" customHeight="false" outlineLevel="0" collapsed="false">
      <c r="B1835" s="12" t="n">
        <v>1830</v>
      </c>
      <c r="C1835" s="36" t="str">
        <f aca="false">IF(②実績CSV_期間A!$M1831="","",②実績CSV_期間A!$M1831&amp;"")</f>
        <v/>
      </c>
      <c r="D1835" s="12" t="str">
        <f aca="false">IF($C1835="","",②実績CSV_期間A!$N1831)</f>
        <v/>
      </c>
      <c r="E1835" s="12" t="str">
        <f aca="false">IF($C1835="","",RIGHT($D1835,1))</f>
        <v/>
      </c>
      <c r="F1835" s="41" t="str">
        <f aca="false">IF($C1835="","",IFERROR(INDEX(サイズ換算マスタ!$C$6:$C$8,MATCH($E1835,サイズ換算マスタ!$B$6:$B$8,0)),1))</f>
        <v/>
      </c>
      <c r="G1835" s="38" t="str">
        <f aca="false">IF($C1835="","",SUMIFS(②実績CSV_期間A!$AA$2:$AA$5001,②実績CSV_期間A!$M$2:$M$5001,$C1835))</f>
        <v/>
      </c>
      <c r="H1835" s="38" t="str">
        <f aca="false">IF($C1835="","",SUMIFS(③実績CSV_期間B!$AA$2:$AA$5001,③実績CSV_期間B!$M$2:$M$5001,$C1835))</f>
        <v/>
      </c>
      <c r="I1835" s="38" t="str">
        <f aca="false">IF($C1835="","",SUMIFS(④実績CSV_期間C!$AA$2:$AA$5001,④実績CSV_期間C!$M$2:$M$5001,$C1835))</f>
        <v/>
      </c>
      <c r="J1835" s="38" t="str">
        <f aca="false">IF($C1835="","",N($F1835)*N($G1835))</f>
        <v/>
      </c>
      <c r="K1835" s="38" t="str">
        <f aca="false">IF($C1835="","",N($F1835)*N($H1835))</f>
        <v/>
      </c>
      <c r="L1835" s="38" t="str">
        <f aca="false">IF($C1835="","",N($F1835)*N($I1835))</f>
        <v/>
      </c>
      <c r="M1835" s="37" t="str">
        <f aca="false">IF(OR($C1835="",N(TOP!$C$12)=0),"",N($J1835)/TOP!$C$12)</f>
        <v/>
      </c>
      <c r="N1835" s="37" t="str">
        <f aca="false">IF(OR($C1835="",N(TOP!$C$13)=0),"",N($K1835)/TOP!$C$13)</f>
        <v/>
      </c>
      <c r="O1835" s="37" t="str">
        <f aca="false">IF(OR($C1835="",N(TOP!$C$14)=0),"",N($L1835)/TOP!$C$14)</f>
        <v/>
      </c>
      <c r="P1835" s="42" t="str">
        <f aca="false">IF($C1835="","",IFERROR(CHOOSE(MATCH(TOP!$C$10,{"【期間A】","【期間B】","【期間C】"},0),N($M1835),N($N1835),N($O1835)),0))</f>
        <v/>
      </c>
    </row>
    <row r="1836" customFormat="false" ht="15" hidden="false" customHeight="false" outlineLevel="0" collapsed="false">
      <c r="B1836" s="12" t="n">
        <v>1831</v>
      </c>
      <c r="C1836" s="36" t="str">
        <f aca="false">IF(②実績CSV_期間A!$M1832="","",②実績CSV_期間A!$M1832&amp;"")</f>
        <v/>
      </c>
      <c r="D1836" s="12" t="str">
        <f aca="false">IF($C1836="","",②実績CSV_期間A!$N1832)</f>
        <v/>
      </c>
      <c r="E1836" s="12" t="str">
        <f aca="false">IF($C1836="","",RIGHT($D1836,1))</f>
        <v/>
      </c>
      <c r="F1836" s="41" t="str">
        <f aca="false">IF($C1836="","",IFERROR(INDEX(サイズ換算マスタ!$C$6:$C$8,MATCH($E1836,サイズ換算マスタ!$B$6:$B$8,0)),1))</f>
        <v/>
      </c>
      <c r="G1836" s="38" t="str">
        <f aca="false">IF($C1836="","",SUMIFS(②実績CSV_期間A!$AA$2:$AA$5001,②実績CSV_期間A!$M$2:$M$5001,$C1836))</f>
        <v/>
      </c>
      <c r="H1836" s="38" t="str">
        <f aca="false">IF($C1836="","",SUMIFS(③実績CSV_期間B!$AA$2:$AA$5001,③実績CSV_期間B!$M$2:$M$5001,$C1836))</f>
        <v/>
      </c>
      <c r="I1836" s="38" t="str">
        <f aca="false">IF($C1836="","",SUMIFS(④実績CSV_期間C!$AA$2:$AA$5001,④実績CSV_期間C!$M$2:$M$5001,$C1836))</f>
        <v/>
      </c>
      <c r="J1836" s="38" t="str">
        <f aca="false">IF($C1836="","",N($F1836)*N($G1836))</f>
        <v/>
      </c>
      <c r="K1836" s="38" t="str">
        <f aca="false">IF($C1836="","",N($F1836)*N($H1836))</f>
        <v/>
      </c>
      <c r="L1836" s="38" t="str">
        <f aca="false">IF($C1836="","",N($F1836)*N($I1836))</f>
        <v/>
      </c>
      <c r="M1836" s="37" t="str">
        <f aca="false">IF(OR($C1836="",N(TOP!$C$12)=0),"",N($J1836)/TOP!$C$12)</f>
        <v/>
      </c>
      <c r="N1836" s="37" t="str">
        <f aca="false">IF(OR($C1836="",N(TOP!$C$13)=0),"",N($K1836)/TOP!$C$13)</f>
        <v/>
      </c>
      <c r="O1836" s="37" t="str">
        <f aca="false">IF(OR($C1836="",N(TOP!$C$14)=0),"",N($L1836)/TOP!$C$14)</f>
        <v/>
      </c>
      <c r="P1836" s="42" t="str">
        <f aca="false">IF($C1836="","",IFERROR(CHOOSE(MATCH(TOP!$C$10,{"【期間A】","【期間B】","【期間C】"},0),N($M1836),N($N1836),N($O1836)),0))</f>
        <v/>
      </c>
    </row>
    <row r="1837" customFormat="false" ht="15" hidden="false" customHeight="false" outlineLevel="0" collapsed="false">
      <c r="B1837" s="12" t="n">
        <v>1832</v>
      </c>
      <c r="C1837" s="36" t="str">
        <f aca="false">IF(②実績CSV_期間A!$M1833="","",②実績CSV_期間A!$M1833&amp;"")</f>
        <v/>
      </c>
      <c r="D1837" s="12" t="str">
        <f aca="false">IF($C1837="","",②実績CSV_期間A!$N1833)</f>
        <v/>
      </c>
      <c r="E1837" s="12" t="str">
        <f aca="false">IF($C1837="","",RIGHT($D1837,1))</f>
        <v/>
      </c>
      <c r="F1837" s="41" t="str">
        <f aca="false">IF($C1837="","",IFERROR(INDEX(サイズ換算マスタ!$C$6:$C$8,MATCH($E1837,サイズ換算マスタ!$B$6:$B$8,0)),1))</f>
        <v/>
      </c>
      <c r="G1837" s="38" t="str">
        <f aca="false">IF($C1837="","",SUMIFS(②実績CSV_期間A!$AA$2:$AA$5001,②実績CSV_期間A!$M$2:$M$5001,$C1837))</f>
        <v/>
      </c>
      <c r="H1837" s="38" t="str">
        <f aca="false">IF($C1837="","",SUMIFS(③実績CSV_期間B!$AA$2:$AA$5001,③実績CSV_期間B!$M$2:$M$5001,$C1837))</f>
        <v/>
      </c>
      <c r="I1837" s="38" t="str">
        <f aca="false">IF($C1837="","",SUMIFS(④実績CSV_期間C!$AA$2:$AA$5001,④実績CSV_期間C!$M$2:$M$5001,$C1837))</f>
        <v/>
      </c>
      <c r="J1837" s="38" t="str">
        <f aca="false">IF($C1837="","",N($F1837)*N($G1837))</f>
        <v/>
      </c>
      <c r="K1837" s="38" t="str">
        <f aca="false">IF($C1837="","",N($F1837)*N($H1837))</f>
        <v/>
      </c>
      <c r="L1837" s="38" t="str">
        <f aca="false">IF($C1837="","",N($F1837)*N($I1837))</f>
        <v/>
      </c>
      <c r="M1837" s="37" t="str">
        <f aca="false">IF(OR($C1837="",N(TOP!$C$12)=0),"",N($J1837)/TOP!$C$12)</f>
        <v/>
      </c>
      <c r="N1837" s="37" t="str">
        <f aca="false">IF(OR($C1837="",N(TOP!$C$13)=0),"",N($K1837)/TOP!$C$13)</f>
        <v/>
      </c>
      <c r="O1837" s="37" t="str">
        <f aca="false">IF(OR($C1837="",N(TOP!$C$14)=0),"",N($L1837)/TOP!$C$14)</f>
        <v/>
      </c>
      <c r="P1837" s="42" t="str">
        <f aca="false">IF($C1837="","",IFERROR(CHOOSE(MATCH(TOP!$C$10,{"【期間A】","【期間B】","【期間C】"},0),N($M1837),N($N1837),N($O1837)),0))</f>
        <v/>
      </c>
    </row>
    <row r="1838" customFormat="false" ht="15" hidden="false" customHeight="false" outlineLevel="0" collapsed="false">
      <c r="B1838" s="12" t="n">
        <v>1833</v>
      </c>
      <c r="C1838" s="36" t="str">
        <f aca="false">IF(②実績CSV_期間A!$M1834="","",②実績CSV_期間A!$M1834&amp;"")</f>
        <v/>
      </c>
      <c r="D1838" s="12" t="str">
        <f aca="false">IF($C1838="","",②実績CSV_期間A!$N1834)</f>
        <v/>
      </c>
      <c r="E1838" s="12" t="str">
        <f aca="false">IF($C1838="","",RIGHT($D1838,1))</f>
        <v/>
      </c>
      <c r="F1838" s="41" t="str">
        <f aca="false">IF($C1838="","",IFERROR(INDEX(サイズ換算マスタ!$C$6:$C$8,MATCH($E1838,サイズ換算マスタ!$B$6:$B$8,0)),1))</f>
        <v/>
      </c>
      <c r="G1838" s="38" t="str">
        <f aca="false">IF($C1838="","",SUMIFS(②実績CSV_期間A!$AA$2:$AA$5001,②実績CSV_期間A!$M$2:$M$5001,$C1838))</f>
        <v/>
      </c>
      <c r="H1838" s="38" t="str">
        <f aca="false">IF($C1838="","",SUMIFS(③実績CSV_期間B!$AA$2:$AA$5001,③実績CSV_期間B!$M$2:$M$5001,$C1838))</f>
        <v/>
      </c>
      <c r="I1838" s="38" t="str">
        <f aca="false">IF($C1838="","",SUMIFS(④実績CSV_期間C!$AA$2:$AA$5001,④実績CSV_期間C!$M$2:$M$5001,$C1838))</f>
        <v/>
      </c>
      <c r="J1838" s="38" t="str">
        <f aca="false">IF($C1838="","",N($F1838)*N($G1838))</f>
        <v/>
      </c>
      <c r="K1838" s="38" t="str">
        <f aca="false">IF($C1838="","",N($F1838)*N($H1838))</f>
        <v/>
      </c>
      <c r="L1838" s="38" t="str">
        <f aca="false">IF($C1838="","",N($F1838)*N($I1838))</f>
        <v/>
      </c>
      <c r="M1838" s="37" t="str">
        <f aca="false">IF(OR($C1838="",N(TOP!$C$12)=0),"",N($J1838)/TOP!$C$12)</f>
        <v/>
      </c>
      <c r="N1838" s="37" t="str">
        <f aca="false">IF(OR($C1838="",N(TOP!$C$13)=0),"",N($K1838)/TOP!$C$13)</f>
        <v/>
      </c>
      <c r="O1838" s="37" t="str">
        <f aca="false">IF(OR($C1838="",N(TOP!$C$14)=0),"",N($L1838)/TOP!$C$14)</f>
        <v/>
      </c>
      <c r="P1838" s="42" t="str">
        <f aca="false">IF($C1838="","",IFERROR(CHOOSE(MATCH(TOP!$C$10,{"【期間A】","【期間B】","【期間C】"},0),N($M1838),N($N1838),N($O1838)),0))</f>
        <v/>
      </c>
    </row>
    <row r="1839" customFormat="false" ht="15" hidden="false" customHeight="false" outlineLevel="0" collapsed="false">
      <c r="B1839" s="12" t="n">
        <v>1834</v>
      </c>
      <c r="C1839" s="36" t="str">
        <f aca="false">IF(②実績CSV_期間A!$M1835="","",②実績CSV_期間A!$M1835&amp;"")</f>
        <v/>
      </c>
      <c r="D1839" s="12" t="str">
        <f aca="false">IF($C1839="","",②実績CSV_期間A!$N1835)</f>
        <v/>
      </c>
      <c r="E1839" s="12" t="str">
        <f aca="false">IF($C1839="","",RIGHT($D1839,1))</f>
        <v/>
      </c>
      <c r="F1839" s="41" t="str">
        <f aca="false">IF($C1839="","",IFERROR(INDEX(サイズ換算マスタ!$C$6:$C$8,MATCH($E1839,サイズ換算マスタ!$B$6:$B$8,0)),1))</f>
        <v/>
      </c>
      <c r="G1839" s="38" t="str">
        <f aca="false">IF($C1839="","",SUMIFS(②実績CSV_期間A!$AA$2:$AA$5001,②実績CSV_期間A!$M$2:$M$5001,$C1839))</f>
        <v/>
      </c>
      <c r="H1839" s="38" t="str">
        <f aca="false">IF($C1839="","",SUMIFS(③実績CSV_期間B!$AA$2:$AA$5001,③実績CSV_期間B!$M$2:$M$5001,$C1839))</f>
        <v/>
      </c>
      <c r="I1839" s="38" t="str">
        <f aca="false">IF($C1839="","",SUMIFS(④実績CSV_期間C!$AA$2:$AA$5001,④実績CSV_期間C!$M$2:$M$5001,$C1839))</f>
        <v/>
      </c>
      <c r="J1839" s="38" t="str">
        <f aca="false">IF($C1839="","",N($F1839)*N($G1839))</f>
        <v/>
      </c>
      <c r="K1839" s="38" t="str">
        <f aca="false">IF($C1839="","",N($F1839)*N($H1839))</f>
        <v/>
      </c>
      <c r="L1839" s="38" t="str">
        <f aca="false">IF($C1839="","",N($F1839)*N($I1839))</f>
        <v/>
      </c>
      <c r="M1839" s="37" t="str">
        <f aca="false">IF(OR($C1839="",N(TOP!$C$12)=0),"",N($J1839)/TOP!$C$12)</f>
        <v/>
      </c>
      <c r="N1839" s="37" t="str">
        <f aca="false">IF(OR($C1839="",N(TOP!$C$13)=0),"",N($K1839)/TOP!$C$13)</f>
        <v/>
      </c>
      <c r="O1839" s="37" t="str">
        <f aca="false">IF(OR($C1839="",N(TOP!$C$14)=0),"",N($L1839)/TOP!$C$14)</f>
        <v/>
      </c>
      <c r="P1839" s="42" t="str">
        <f aca="false">IF($C1839="","",IFERROR(CHOOSE(MATCH(TOP!$C$10,{"【期間A】","【期間B】","【期間C】"},0),N($M1839),N($N1839),N($O1839)),0))</f>
        <v/>
      </c>
    </row>
    <row r="1840" customFormat="false" ht="15" hidden="false" customHeight="false" outlineLevel="0" collapsed="false">
      <c r="B1840" s="12" t="n">
        <v>1835</v>
      </c>
      <c r="C1840" s="36" t="str">
        <f aca="false">IF(②実績CSV_期間A!$M1836="","",②実績CSV_期間A!$M1836&amp;"")</f>
        <v/>
      </c>
      <c r="D1840" s="12" t="str">
        <f aca="false">IF($C1840="","",②実績CSV_期間A!$N1836)</f>
        <v/>
      </c>
      <c r="E1840" s="12" t="str">
        <f aca="false">IF($C1840="","",RIGHT($D1840,1))</f>
        <v/>
      </c>
      <c r="F1840" s="41" t="str">
        <f aca="false">IF($C1840="","",IFERROR(INDEX(サイズ換算マスタ!$C$6:$C$8,MATCH($E1840,サイズ換算マスタ!$B$6:$B$8,0)),1))</f>
        <v/>
      </c>
      <c r="G1840" s="38" t="str">
        <f aca="false">IF($C1840="","",SUMIFS(②実績CSV_期間A!$AA$2:$AA$5001,②実績CSV_期間A!$M$2:$M$5001,$C1840))</f>
        <v/>
      </c>
      <c r="H1840" s="38" t="str">
        <f aca="false">IF($C1840="","",SUMIFS(③実績CSV_期間B!$AA$2:$AA$5001,③実績CSV_期間B!$M$2:$M$5001,$C1840))</f>
        <v/>
      </c>
      <c r="I1840" s="38" t="str">
        <f aca="false">IF($C1840="","",SUMIFS(④実績CSV_期間C!$AA$2:$AA$5001,④実績CSV_期間C!$M$2:$M$5001,$C1840))</f>
        <v/>
      </c>
      <c r="J1840" s="38" t="str">
        <f aca="false">IF($C1840="","",N($F1840)*N($G1840))</f>
        <v/>
      </c>
      <c r="K1840" s="38" t="str">
        <f aca="false">IF($C1840="","",N($F1840)*N($H1840))</f>
        <v/>
      </c>
      <c r="L1840" s="38" t="str">
        <f aca="false">IF($C1840="","",N($F1840)*N($I1840))</f>
        <v/>
      </c>
      <c r="M1840" s="37" t="str">
        <f aca="false">IF(OR($C1840="",N(TOP!$C$12)=0),"",N($J1840)/TOP!$C$12)</f>
        <v/>
      </c>
      <c r="N1840" s="37" t="str">
        <f aca="false">IF(OR($C1840="",N(TOP!$C$13)=0),"",N($K1840)/TOP!$C$13)</f>
        <v/>
      </c>
      <c r="O1840" s="37" t="str">
        <f aca="false">IF(OR($C1840="",N(TOP!$C$14)=0),"",N($L1840)/TOP!$C$14)</f>
        <v/>
      </c>
      <c r="P1840" s="42" t="str">
        <f aca="false">IF($C1840="","",IFERROR(CHOOSE(MATCH(TOP!$C$10,{"【期間A】","【期間B】","【期間C】"},0),N($M1840),N($N1840),N($O1840)),0))</f>
        <v/>
      </c>
    </row>
    <row r="1841" customFormat="false" ht="15" hidden="false" customHeight="false" outlineLevel="0" collapsed="false">
      <c r="B1841" s="12" t="n">
        <v>1836</v>
      </c>
      <c r="C1841" s="36" t="str">
        <f aca="false">IF(②実績CSV_期間A!$M1837="","",②実績CSV_期間A!$M1837&amp;"")</f>
        <v/>
      </c>
      <c r="D1841" s="12" t="str">
        <f aca="false">IF($C1841="","",②実績CSV_期間A!$N1837)</f>
        <v/>
      </c>
      <c r="E1841" s="12" t="str">
        <f aca="false">IF($C1841="","",RIGHT($D1841,1))</f>
        <v/>
      </c>
      <c r="F1841" s="41" t="str">
        <f aca="false">IF($C1841="","",IFERROR(INDEX(サイズ換算マスタ!$C$6:$C$8,MATCH($E1841,サイズ換算マスタ!$B$6:$B$8,0)),1))</f>
        <v/>
      </c>
      <c r="G1841" s="38" t="str">
        <f aca="false">IF($C1841="","",SUMIFS(②実績CSV_期間A!$AA$2:$AA$5001,②実績CSV_期間A!$M$2:$M$5001,$C1841))</f>
        <v/>
      </c>
      <c r="H1841" s="38" t="str">
        <f aca="false">IF($C1841="","",SUMIFS(③実績CSV_期間B!$AA$2:$AA$5001,③実績CSV_期間B!$M$2:$M$5001,$C1841))</f>
        <v/>
      </c>
      <c r="I1841" s="38" t="str">
        <f aca="false">IF($C1841="","",SUMIFS(④実績CSV_期間C!$AA$2:$AA$5001,④実績CSV_期間C!$M$2:$M$5001,$C1841))</f>
        <v/>
      </c>
      <c r="J1841" s="38" t="str">
        <f aca="false">IF($C1841="","",N($F1841)*N($G1841))</f>
        <v/>
      </c>
      <c r="K1841" s="38" t="str">
        <f aca="false">IF($C1841="","",N($F1841)*N($H1841))</f>
        <v/>
      </c>
      <c r="L1841" s="38" t="str">
        <f aca="false">IF($C1841="","",N($F1841)*N($I1841))</f>
        <v/>
      </c>
      <c r="M1841" s="37" t="str">
        <f aca="false">IF(OR($C1841="",N(TOP!$C$12)=0),"",N($J1841)/TOP!$C$12)</f>
        <v/>
      </c>
      <c r="N1841" s="37" t="str">
        <f aca="false">IF(OR($C1841="",N(TOP!$C$13)=0),"",N($K1841)/TOP!$C$13)</f>
        <v/>
      </c>
      <c r="O1841" s="37" t="str">
        <f aca="false">IF(OR($C1841="",N(TOP!$C$14)=0),"",N($L1841)/TOP!$C$14)</f>
        <v/>
      </c>
      <c r="P1841" s="42" t="str">
        <f aca="false">IF($C1841="","",IFERROR(CHOOSE(MATCH(TOP!$C$10,{"【期間A】","【期間B】","【期間C】"},0),N($M1841),N($N1841),N($O1841)),0))</f>
        <v/>
      </c>
    </row>
    <row r="1842" customFormat="false" ht="15" hidden="false" customHeight="false" outlineLevel="0" collapsed="false">
      <c r="B1842" s="12" t="n">
        <v>1837</v>
      </c>
      <c r="C1842" s="36" t="str">
        <f aca="false">IF(②実績CSV_期間A!$M1838="","",②実績CSV_期間A!$M1838&amp;"")</f>
        <v/>
      </c>
      <c r="D1842" s="12" t="str">
        <f aca="false">IF($C1842="","",②実績CSV_期間A!$N1838)</f>
        <v/>
      </c>
      <c r="E1842" s="12" t="str">
        <f aca="false">IF($C1842="","",RIGHT($D1842,1))</f>
        <v/>
      </c>
      <c r="F1842" s="41" t="str">
        <f aca="false">IF($C1842="","",IFERROR(INDEX(サイズ換算マスタ!$C$6:$C$8,MATCH($E1842,サイズ換算マスタ!$B$6:$B$8,0)),1))</f>
        <v/>
      </c>
      <c r="G1842" s="38" t="str">
        <f aca="false">IF($C1842="","",SUMIFS(②実績CSV_期間A!$AA$2:$AA$5001,②実績CSV_期間A!$M$2:$M$5001,$C1842))</f>
        <v/>
      </c>
      <c r="H1842" s="38" t="str">
        <f aca="false">IF($C1842="","",SUMIFS(③実績CSV_期間B!$AA$2:$AA$5001,③実績CSV_期間B!$M$2:$M$5001,$C1842))</f>
        <v/>
      </c>
      <c r="I1842" s="38" t="str">
        <f aca="false">IF($C1842="","",SUMIFS(④実績CSV_期間C!$AA$2:$AA$5001,④実績CSV_期間C!$M$2:$M$5001,$C1842))</f>
        <v/>
      </c>
      <c r="J1842" s="38" t="str">
        <f aca="false">IF($C1842="","",N($F1842)*N($G1842))</f>
        <v/>
      </c>
      <c r="K1842" s="38" t="str">
        <f aca="false">IF($C1842="","",N($F1842)*N($H1842))</f>
        <v/>
      </c>
      <c r="L1842" s="38" t="str">
        <f aca="false">IF($C1842="","",N($F1842)*N($I1842))</f>
        <v/>
      </c>
      <c r="M1842" s="37" t="str">
        <f aca="false">IF(OR($C1842="",N(TOP!$C$12)=0),"",N($J1842)/TOP!$C$12)</f>
        <v/>
      </c>
      <c r="N1842" s="37" t="str">
        <f aca="false">IF(OR($C1842="",N(TOP!$C$13)=0),"",N($K1842)/TOP!$C$13)</f>
        <v/>
      </c>
      <c r="O1842" s="37" t="str">
        <f aca="false">IF(OR($C1842="",N(TOP!$C$14)=0),"",N($L1842)/TOP!$C$14)</f>
        <v/>
      </c>
      <c r="P1842" s="42" t="str">
        <f aca="false">IF($C1842="","",IFERROR(CHOOSE(MATCH(TOP!$C$10,{"【期間A】","【期間B】","【期間C】"},0),N($M1842),N($N1842),N($O1842)),0))</f>
        <v/>
      </c>
    </row>
    <row r="1843" customFormat="false" ht="15" hidden="false" customHeight="false" outlineLevel="0" collapsed="false">
      <c r="B1843" s="12" t="n">
        <v>1838</v>
      </c>
      <c r="C1843" s="36" t="str">
        <f aca="false">IF(②実績CSV_期間A!$M1839="","",②実績CSV_期間A!$M1839&amp;"")</f>
        <v/>
      </c>
      <c r="D1843" s="12" t="str">
        <f aca="false">IF($C1843="","",②実績CSV_期間A!$N1839)</f>
        <v/>
      </c>
      <c r="E1843" s="12" t="str">
        <f aca="false">IF($C1843="","",RIGHT($D1843,1))</f>
        <v/>
      </c>
      <c r="F1843" s="41" t="str">
        <f aca="false">IF($C1843="","",IFERROR(INDEX(サイズ換算マスタ!$C$6:$C$8,MATCH($E1843,サイズ換算マスタ!$B$6:$B$8,0)),1))</f>
        <v/>
      </c>
      <c r="G1843" s="38" t="str">
        <f aca="false">IF($C1843="","",SUMIFS(②実績CSV_期間A!$AA$2:$AA$5001,②実績CSV_期間A!$M$2:$M$5001,$C1843))</f>
        <v/>
      </c>
      <c r="H1843" s="38" t="str">
        <f aca="false">IF($C1843="","",SUMIFS(③実績CSV_期間B!$AA$2:$AA$5001,③実績CSV_期間B!$M$2:$M$5001,$C1843))</f>
        <v/>
      </c>
      <c r="I1843" s="38" t="str">
        <f aca="false">IF($C1843="","",SUMIFS(④実績CSV_期間C!$AA$2:$AA$5001,④実績CSV_期間C!$M$2:$M$5001,$C1843))</f>
        <v/>
      </c>
      <c r="J1843" s="38" t="str">
        <f aca="false">IF($C1843="","",N($F1843)*N($G1843))</f>
        <v/>
      </c>
      <c r="K1843" s="38" t="str">
        <f aca="false">IF($C1843="","",N($F1843)*N($H1843))</f>
        <v/>
      </c>
      <c r="L1843" s="38" t="str">
        <f aca="false">IF($C1843="","",N($F1843)*N($I1843))</f>
        <v/>
      </c>
      <c r="M1843" s="37" t="str">
        <f aca="false">IF(OR($C1843="",N(TOP!$C$12)=0),"",N($J1843)/TOP!$C$12)</f>
        <v/>
      </c>
      <c r="N1843" s="37" t="str">
        <f aca="false">IF(OR($C1843="",N(TOP!$C$13)=0),"",N($K1843)/TOP!$C$13)</f>
        <v/>
      </c>
      <c r="O1843" s="37" t="str">
        <f aca="false">IF(OR($C1843="",N(TOP!$C$14)=0),"",N($L1843)/TOP!$C$14)</f>
        <v/>
      </c>
      <c r="P1843" s="42" t="str">
        <f aca="false">IF($C1843="","",IFERROR(CHOOSE(MATCH(TOP!$C$10,{"【期間A】","【期間B】","【期間C】"},0),N($M1843),N($N1843),N($O1843)),0))</f>
        <v/>
      </c>
    </row>
    <row r="1844" customFormat="false" ht="15" hidden="false" customHeight="false" outlineLevel="0" collapsed="false">
      <c r="B1844" s="12" t="n">
        <v>1839</v>
      </c>
      <c r="C1844" s="36" t="str">
        <f aca="false">IF(②実績CSV_期間A!$M1840="","",②実績CSV_期間A!$M1840&amp;"")</f>
        <v/>
      </c>
      <c r="D1844" s="12" t="str">
        <f aca="false">IF($C1844="","",②実績CSV_期間A!$N1840)</f>
        <v/>
      </c>
      <c r="E1844" s="12" t="str">
        <f aca="false">IF($C1844="","",RIGHT($D1844,1))</f>
        <v/>
      </c>
      <c r="F1844" s="41" t="str">
        <f aca="false">IF($C1844="","",IFERROR(INDEX(サイズ換算マスタ!$C$6:$C$8,MATCH($E1844,サイズ換算マスタ!$B$6:$B$8,0)),1))</f>
        <v/>
      </c>
      <c r="G1844" s="38" t="str">
        <f aca="false">IF($C1844="","",SUMIFS(②実績CSV_期間A!$AA$2:$AA$5001,②実績CSV_期間A!$M$2:$M$5001,$C1844))</f>
        <v/>
      </c>
      <c r="H1844" s="38" t="str">
        <f aca="false">IF($C1844="","",SUMIFS(③実績CSV_期間B!$AA$2:$AA$5001,③実績CSV_期間B!$M$2:$M$5001,$C1844))</f>
        <v/>
      </c>
      <c r="I1844" s="38" t="str">
        <f aca="false">IF($C1844="","",SUMIFS(④実績CSV_期間C!$AA$2:$AA$5001,④実績CSV_期間C!$M$2:$M$5001,$C1844))</f>
        <v/>
      </c>
      <c r="J1844" s="38" t="str">
        <f aca="false">IF($C1844="","",N($F1844)*N($G1844))</f>
        <v/>
      </c>
      <c r="K1844" s="38" t="str">
        <f aca="false">IF($C1844="","",N($F1844)*N($H1844))</f>
        <v/>
      </c>
      <c r="L1844" s="38" t="str">
        <f aca="false">IF($C1844="","",N($F1844)*N($I1844))</f>
        <v/>
      </c>
      <c r="M1844" s="37" t="str">
        <f aca="false">IF(OR($C1844="",N(TOP!$C$12)=0),"",N($J1844)/TOP!$C$12)</f>
        <v/>
      </c>
      <c r="N1844" s="37" t="str">
        <f aca="false">IF(OR($C1844="",N(TOP!$C$13)=0),"",N($K1844)/TOP!$C$13)</f>
        <v/>
      </c>
      <c r="O1844" s="37" t="str">
        <f aca="false">IF(OR($C1844="",N(TOP!$C$14)=0),"",N($L1844)/TOP!$C$14)</f>
        <v/>
      </c>
      <c r="P1844" s="42" t="str">
        <f aca="false">IF($C1844="","",IFERROR(CHOOSE(MATCH(TOP!$C$10,{"【期間A】","【期間B】","【期間C】"},0),N($M1844),N($N1844),N($O1844)),0))</f>
        <v/>
      </c>
    </row>
    <row r="1845" customFormat="false" ht="15" hidden="false" customHeight="false" outlineLevel="0" collapsed="false">
      <c r="B1845" s="12" t="n">
        <v>1840</v>
      </c>
      <c r="C1845" s="36" t="str">
        <f aca="false">IF(②実績CSV_期間A!$M1841="","",②実績CSV_期間A!$M1841&amp;"")</f>
        <v/>
      </c>
      <c r="D1845" s="12" t="str">
        <f aca="false">IF($C1845="","",②実績CSV_期間A!$N1841)</f>
        <v/>
      </c>
      <c r="E1845" s="12" t="str">
        <f aca="false">IF($C1845="","",RIGHT($D1845,1))</f>
        <v/>
      </c>
      <c r="F1845" s="41" t="str">
        <f aca="false">IF($C1845="","",IFERROR(INDEX(サイズ換算マスタ!$C$6:$C$8,MATCH($E1845,サイズ換算マスタ!$B$6:$B$8,0)),1))</f>
        <v/>
      </c>
      <c r="G1845" s="38" t="str">
        <f aca="false">IF($C1845="","",SUMIFS(②実績CSV_期間A!$AA$2:$AA$5001,②実績CSV_期間A!$M$2:$M$5001,$C1845))</f>
        <v/>
      </c>
      <c r="H1845" s="38" t="str">
        <f aca="false">IF($C1845="","",SUMIFS(③実績CSV_期間B!$AA$2:$AA$5001,③実績CSV_期間B!$M$2:$M$5001,$C1845))</f>
        <v/>
      </c>
      <c r="I1845" s="38" t="str">
        <f aca="false">IF($C1845="","",SUMIFS(④実績CSV_期間C!$AA$2:$AA$5001,④実績CSV_期間C!$M$2:$M$5001,$C1845))</f>
        <v/>
      </c>
      <c r="J1845" s="38" t="str">
        <f aca="false">IF($C1845="","",N($F1845)*N($G1845))</f>
        <v/>
      </c>
      <c r="K1845" s="38" t="str">
        <f aca="false">IF($C1845="","",N($F1845)*N($H1845))</f>
        <v/>
      </c>
      <c r="L1845" s="38" t="str">
        <f aca="false">IF($C1845="","",N($F1845)*N($I1845))</f>
        <v/>
      </c>
      <c r="M1845" s="37" t="str">
        <f aca="false">IF(OR($C1845="",N(TOP!$C$12)=0),"",N($J1845)/TOP!$C$12)</f>
        <v/>
      </c>
      <c r="N1845" s="37" t="str">
        <f aca="false">IF(OR($C1845="",N(TOP!$C$13)=0),"",N($K1845)/TOP!$C$13)</f>
        <v/>
      </c>
      <c r="O1845" s="37" t="str">
        <f aca="false">IF(OR($C1845="",N(TOP!$C$14)=0),"",N($L1845)/TOP!$C$14)</f>
        <v/>
      </c>
      <c r="P1845" s="42" t="str">
        <f aca="false">IF($C1845="","",IFERROR(CHOOSE(MATCH(TOP!$C$10,{"【期間A】","【期間B】","【期間C】"},0),N($M1845),N($N1845),N($O1845)),0))</f>
        <v/>
      </c>
    </row>
    <row r="1846" customFormat="false" ht="15" hidden="false" customHeight="false" outlineLevel="0" collapsed="false">
      <c r="B1846" s="12" t="n">
        <v>1841</v>
      </c>
      <c r="C1846" s="36" t="str">
        <f aca="false">IF(②実績CSV_期間A!$M1842="","",②実績CSV_期間A!$M1842&amp;"")</f>
        <v/>
      </c>
      <c r="D1846" s="12" t="str">
        <f aca="false">IF($C1846="","",②実績CSV_期間A!$N1842)</f>
        <v/>
      </c>
      <c r="E1846" s="12" t="str">
        <f aca="false">IF($C1846="","",RIGHT($D1846,1))</f>
        <v/>
      </c>
      <c r="F1846" s="41" t="str">
        <f aca="false">IF($C1846="","",IFERROR(INDEX(サイズ換算マスタ!$C$6:$C$8,MATCH($E1846,サイズ換算マスタ!$B$6:$B$8,0)),1))</f>
        <v/>
      </c>
      <c r="G1846" s="38" t="str">
        <f aca="false">IF($C1846="","",SUMIFS(②実績CSV_期間A!$AA$2:$AA$5001,②実績CSV_期間A!$M$2:$M$5001,$C1846))</f>
        <v/>
      </c>
      <c r="H1846" s="38" t="str">
        <f aca="false">IF($C1846="","",SUMIFS(③実績CSV_期間B!$AA$2:$AA$5001,③実績CSV_期間B!$M$2:$M$5001,$C1846))</f>
        <v/>
      </c>
      <c r="I1846" s="38" t="str">
        <f aca="false">IF($C1846="","",SUMIFS(④実績CSV_期間C!$AA$2:$AA$5001,④実績CSV_期間C!$M$2:$M$5001,$C1846))</f>
        <v/>
      </c>
      <c r="J1846" s="38" t="str">
        <f aca="false">IF($C1846="","",N($F1846)*N($G1846))</f>
        <v/>
      </c>
      <c r="K1846" s="38" t="str">
        <f aca="false">IF($C1846="","",N($F1846)*N($H1846))</f>
        <v/>
      </c>
      <c r="L1846" s="38" t="str">
        <f aca="false">IF($C1846="","",N($F1846)*N($I1846))</f>
        <v/>
      </c>
      <c r="M1846" s="37" t="str">
        <f aca="false">IF(OR($C1846="",N(TOP!$C$12)=0),"",N($J1846)/TOP!$C$12)</f>
        <v/>
      </c>
      <c r="N1846" s="37" t="str">
        <f aca="false">IF(OR($C1846="",N(TOP!$C$13)=0),"",N($K1846)/TOP!$C$13)</f>
        <v/>
      </c>
      <c r="O1846" s="37" t="str">
        <f aca="false">IF(OR($C1846="",N(TOP!$C$14)=0),"",N($L1846)/TOP!$C$14)</f>
        <v/>
      </c>
      <c r="P1846" s="42" t="str">
        <f aca="false">IF($C1846="","",IFERROR(CHOOSE(MATCH(TOP!$C$10,{"【期間A】","【期間B】","【期間C】"},0),N($M1846),N($N1846),N($O1846)),0))</f>
        <v/>
      </c>
    </row>
    <row r="1847" customFormat="false" ht="15" hidden="false" customHeight="false" outlineLevel="0" collapsed="false">
      <c r="B1847" s="12" t="n">
        <v>1842</v>
      </c>
      <c r="C1847" s="36" t="str">
        <f aca="false">IF(②実績CSV_期間A!$M1843="","",②実績CSV_期間A!$M1843&amp;"")</f>
        <v/>
      </c>
      <c r="D1847" s="12" t="str">
        <f aca="false">IF($C1847="","",②実績CSV_期間A!$N1843)</f>
        <v/>
      </c>
      <c r="E1847" s="12" t="str">
        <f aca="false">IF($C1847="","",RIGHT($D1847,1))</f>
        <v/>
      </c>
      <c r="F1847" s="41" t="str">
        <f aca="false">IF($C1847="","",IFERROR(INDEX(サイズ換算マスタ!$C$6:$C$8,MATCH($E1847,サイズ換算マスタ!$B$6:$B$8,0)),1))</f>
        <v/>
      </c>
      <c r="G1847" s="38" t="str">
        <f aca="false">IF($C1847="","",SUMIFS(②実績CSV_期間A!$AA$2:$AA$5001,②実績CSV_期間A!$M$2:$M$5001,$C1847))</f>
        <v/>
      </c>
      <c r="H1847" s="38" t="str">
        <f aca="false">IF($C1847="","",SUMIFS(③実績CSV_期間B!$AA$2:$AA$5001,③実績CSV_期間B!$M$2:$M$5001,$C1847))</f>
        <v/>
      </c>
      <c r="I1847" s="38" t="str">
        <f aca="false">IF($C1847="","",SUMIFS(④実績CSV_期間C!$AA$2:$AA$5001,④実績CSV_期間C!$M$2:$M$5001,$C1847))</f>
        <v/>
      </c>
      <c r="J1847" s="38" t="str">
        <f aca="false">IF($C1847="","",N($F1847)*N($G1847))</f>
        <v/>
      </c>
      <c r="K1847" s="38" t="str">
        <f aca="false">IF($C1847="","",N($F1847)*N($H1847))</f>
        <v/>
      </c>
      <c r="L1847" s="38" t="str">
        <f aca="false">IF($C1847="","",N($F1847)*N($I1847))</f>
        <v/>
      </c>
      <c r="M1847" s="37" t="str">
        <f aca="false">IF(OR($C1847="",N(TOP!$C$12)=0),"",N($J1847)/TOP!$C$12)</f>
        <v/>
      </c>
      <c r="N1847" s="37" t="str">
        <f aca="false">IF(OR($C1847="",N(TOP!$C$13)=0),"",N($K1847)/TOP!$C$13)</f>
        <v/>
      </c>
      <c r="O1847" s="37" t="str">
        <f aca="false">IF(OR($C1847="",N(TOP!$C$14)=0),"",N($L1847)/TOP!$C$14)</f>
        <v/>
      </c>
      <c r="P1847" s="42" t="str">
        <f aca="false">IF($C1847="","",IFERROR(CHOOSE(MATCH(TOP!$C$10,{"【期間A】","【期間B】","【期間C】"},0),N($M1847),N($N1847),N($O1847)),0))</f>
        <v/>
      </c>
    </row>
    <row r="1848" customFormat="false" ht="15" hidden="false" customHeight="false" outlineLevel="0" collapsed="false">
      <c r="B1848" s="12" t="n">
        <v>1843</v>
      </c>
      <c r="C1848" s="36" t="str">
        <f aca="false">IF(②実績CSV_期間A!$M1844="","",②実績CSV_期間A!$M1844&amp;"")</f>
        <v/>
      </c>
      <c r="D1848" s="12" t="str">
        <f aca="false">IF($C1848="","",②実績CSV_期間A!$N1844)</f>
        <v/>
      </c>
      <c r="E1848" s="12" t="str">
        <f aca="false">IF($C1848="","",RIGHT($D1848,1))</f>
        <v/>
      </c>
      <c r="F1848" s="41" t="str">
        <f aca="false">IF($C1848="","",IFERROR(INDEX(サイズ換算マスタ!$C$6:$C$8,MATCH($E1848,サイズ換算マスタ!$B$6:$B$8,0)),1))</f>
        <v/>
      </c>
      <c r="G1848" s="38" t="str">
        <f aca="false">IF($C1848="","",SUMIFS(②実績CSV_期間A!$AA$2:$AA$5001,②実績CSV_期間A!$M$2:$M$5001,$C1848))</f>
        <v/>
      </c>
      <c r="H1848" s="38" t="str">
        <f aca="false">IF($C1848="","",SUMIFS(③実績CSV_期間B!$AA$2:$AA$5001,③実績CSV_期間B!$M$2:$M$5001,$C1848))</f>
        <v/>
      </c>
      <c r="I1848" s="38" t="str">
        <f aca="false">IF($C1848="","",SUMIFS(④実績CSV_期間C!$AA$2:$AA$5001,④実績CSV_期間C!$M$2:$M$5001,$C1848))</f>
        <v/>
      </c>
      <c r="J1848" s="38" t="str">
        <f aca="false">IF($C1848="","",N($F1848)*N($G1848))</f>
        <v/>
      </c>
      <c r="K1848" s="38" t="str">
        <f aca="false">IF($C1848="","",N($F1848)*N($H1848))</f>
        <v/>
      </c>
      <c r="L1848" s="38" t="str">
        <f aca="false">IF($C1848="","",N($F1848)*N($I1848))</f>
        <v/>
      </c>
      <c r="M1848" s="37" t="str">
        <f aca="false">IF(OR($C1848="",N(TOP!$C$12)=0),"",N($J1848)/TOP!$C$12)</f>
        <v/>
      </c>
      <c r="N1848" s="37" t="str">
        <f aca="false">IF(OR($C1848="",N(TOP!$C$13)=0),"",N($K1848)/TOP!$C$13)</f>
        <v/>
      </c>
      <c r="O1848" s="37" t="str">
        <f aca="false">IF(OR($C1848="",N(TOP!$C$14)=0),"",N($L1848)/TOP!$C$14)</f>
        <v/>
      </c>
      <c r="P1848" s="42" t="str">
        <f aca="false">IF($C1848="","",IFERROR(CHOOSE(MATCH(TOP!$C$10,{"【期間A】","【期間B】","【期間C】"},0),N($M1848),N($N1848),N($O1848)),0))</f>
        <v/>
      </c>
    </row>
    <row r="1849" customFormat="false" ht="15" hidden="false" customHeight="false" outlineLevel="0" collapsed="false">
      <c r="B1849" s="12" t="n">
        <v>1844</v>
      </c>
      <c r="C1849" s="36" t="str">
        <f aca="false">IF(②実績CSV_期間A!$M1845="","",②実績CSV_期間A!$M1845&amp;"")</f>
        <v/>
      </c>
      <c r="D1849" s="12" t="str">
        <f aca="false">IF($C1849="","",②実績CSV_期間A!$N1845)</f>
        <v/>
      </c>
      <c r="E1849" s="12" t="str">
        <f aca="false">IF($C1849="","",RIGHT($D1849,1))</f>
        <v/>
      </c>
      <c r="F1849" s="41" t="str">
        <f aca="false">IF($C1849="","",IFERROR(INDEX(サイズ換算マスタ!$C$6:$C$8,MATCH($E1849,サイズ換算マスタ!$B$6:$B$8,0)),1))</f>
        <v/>
      </c>
      <c r="G1849" s="38" t="str">
        <f aca="false">IF($C1849="","",SUMIFS(②実績CSV_期間A!$AA$2:$AA$5001,②実績CSV_期間A!$M$2:$M$5001,$C1849))</f>
        <v/>
      </c>
      <c r="H1849" s="38" t="str">
        <f aca="false">IF($C1849="","",SUMIFS(③実績CSV_期間B!$AA$2:$AA$5001,③実績CSV_期間B!$M$2:$M$5001,$C1849))</f>
        <v/>
      </c>
      <c r="I1849" s="38" t="str">
        <f aca="false">IF($C1849="","",SUMIFS(④実績CSV_期間C!$AA$2:$AA$5001,④実績CSV_期間C!$M$2:$M$5001,$C1849))</f>
        <v/>
      </c>
      <c r="J1849" s="38" t="str">
        <f aca="false">IF($C1849="","",N($F1849)*N($G1849))</f>
        <v/>
      </c>
      <c r="K1849" s="38" t="str">
        <f aca="false">IF($C1849="","",N($F1849)*N($H1849))</f>
        <v/>
      </c>
      <c r="L1849" s="38" t="str">
        <f aca="false">IF($C1849="","",N($F1849)*N($I1849))</f>
        <v/>
      </c>
      <c r="M1849" s="37" t="str">
        <f aca="false">IF(OR($C1849="",N(TOP!$C$12)=0),"",N($J1849)/TOP!$C$12)</f>
        <v/>
      </c>
      <c r="N1849" s="37" t="str">
        <f aca="false">IF(OR($C1849="",N(TOP!$C$13)=0),"",N($K1849)/TOP!$C$13)</f>
        <v/>
      </c>
      <c r="O1849" s="37" t="str">
        <f aca="false">IF(OR($C1849="",N(TOP!$C$14)=0),"",N($L1849)/TOP!$C$14)</f>
        <v/>
      </c>
      <c r="P1849" s="42" t="str">
        <f aca="false">IF($C1849="","",IFERROR(CHOOSE(MATCH(TOP!$C$10,{"【期間A】","【期間B】","【期間C】"},0),N($M1849),N($N1849),N($O1849)),0))</f>
        <v/>
      </c>
    </row>
    <row r="1850" customFormat="false" ht="15" hidden="false" customHeight="false" outlineLevel="0" collapsed="false">
      <c r="B1850" s="12" t="n">
        <v>1845</v>
      </c>
      <c r="C1850" s="36" t="str">
        <f aca="false">IF(②実績CSV_期間A!$M1846="","",②実績CSV_期間A!$M1846&amp;"")</f>
        <v/>
      </c>
      <c r="D1850" s="12" t="str">
        <f aca="false">IF($C1850="","",②実績CSV_期間A!$N1846)</f>
        <v/>
      </c>
      <c r="E1850" s="12" t="str">
        <f aca="false">IF($C1850="","",RIGHT($D1850,1))</f>
        <v/>
      </c>
      <c r="F1850" s="41" t="str">
        <f aca="false">IF($C1850="","",IFERROR(INDEX(サイズ換算マスタ!$C$6:$C$8,MATCH($E1850,サイズ換算マスタ!$B$6:$B$8,0)),1))</f>
        <v/>
      </c>
      <c r="G1850" s="38" t="str">
        <f aca="false">IF($C1850="","",SUMIFS(②実績CSV_期間A!$AA$2:$AA$5001,②実績CSV_期間A!$M$2:$M$5001,$C1850))</f>
        <v/>
      </c>
      <c r="H1850" s="38" t="str">
        <f aca="false">IF($C1850="","",SUMIFS(③実績CSV_期間B!$AA$2:$AA$5001,③実績CSV_期間B!$M$2:$M$5001,$C1850))</f>
        <v/>
      </c>
      <c r="I1850" s="38" t="str">
        <f aca="false">IF($C1850="","",SUMIFS(④実績CSV_期間C!$AA$2:$AA$5001,④実績CSV_期間C!$M$2:$M$5001,$C1850))</f>
        <v/>
      </c>
      <c r="J1850" s="38" t="str">
        <f aca="false">IF($C1850="","",N($F1850)*N($G1850))</f>
        <v/>
      </c>
      <c r="K1850" s="38" t="str">
        <f aca="false">IF($C1850="","",N($F1850)*N($H1850))</f>
        <v/>
      </c>
      <c r="L1850" s="38" t="str">
        <f aca="false">IF($C1850="","",N($F1850)*N($I1850))</f>
        <v/>
      </c>
      <c r="M1850" s="37" t="str">
        <f aca="false">IF(OR($C1850="",N(TOP!$C$12)=0),"",N($J1850)/TOP!$C$12)</f>
        <v/>
      </c>
      <c r="N1850" s="37" t="str">
        <f aca="false">IF(OR($C1850="",N(TOP!$C$13)=0),"",N($K1850)/TOP!$C$13)</f>
        <v/>
      </c>
      <c r="O1850" s="37" t="str">
        <f aca="false">IF(OR($C1850="",N(TOP!$C$14)=0),"",N($L1850)/TOP!$C$14)</f>
        <v/>
      </c>
      <c r="P1850" s="42" t="str">
        <f aca="false">IF($C1850="","",IFERROR(CHOOSE(MATCH(TOP!$C$10,{"【期間A】","【期間B】","【期間C】"},0),N($M1850),N($N1850),N($O1850)),0))</f>
        <v/>
      </c>
    </row>
    <row r="1851" customFormat="false" ht="15" hidden="false" customHeight="false" outlineLevel="0" collapsed="false">
      <c r="B1851" s="12" t="n">
        <v>1846</v>
      </c>
      <c r="C1851" s="36" t="str">
        <f aca="false">IF(②実績CSV_期間A!$M1847="","",②実績CSV_期間A!$M1847&amp;"")</f>
        <v/>
      </c>
      <c r="D1851" s="12" t="str">
        <f aca="false">IF($C1851="","",②実績CSV_期間A!$N1847)</f>
        <v/>
      </c>
      <c r="E1851" s="12" t="str">
        <f aca="false">IF($C1851="","",RIGHT($D1851,1))</f>
        <v/>
      </c>
      <c r="F1851" s="41" t="str">
        <f aca="false">IF($C1851="","",IFERROR(INDEX(サイズ換算マスタ!$C$6:$C$8,MATCH($E1851,サイズ換算マスタ!$B$6:$B$8,0)),1))</f>
        <v/>
      </c>
      <c r="G1851" s="38" t="str">
        <f aca="false">IF($C1851="","",SUMIFS(②実績CSV_期間A!$AA$2:$AA$5001,②実績CSV_期間A!$M$2:$M$5001,$C1851))</f>
        <v/>
      </c>
      <c r="H1851" s="38" t="str">
        <f aca="false">IF($C1851="","",SUMIFS(③実績CSV_期間B!$AA$2:$AA$5001,③実績CSV_期間B!$M$2:$M$5001,$C1851))</f>
        <v/>
      </c>
      <c r="I1851" s="38" t="str">
        <f aca="false">IF($C1851="","",SUMIFS(④実績CSV_期間C!$AA$2:$AA$5001,④実績CSV_期間C!$M$2:$M$5001,$C1851))</f>
        <v/>
      </c>
      <c r="J1851" s="38" t="str">
        <f aca="false">IF($C1851="","",N($F1851)*N($G1851))</f>
        <v/>
      </c>
      <c r="K1851" s="38" t="str">
        <f aca="false">IF($C1851="","",N($F1851)*N($H1851))</f>
        <v/>
      </c>
      <c r="L1851" s="38" t="str">
        <f aca="false">IF($C1851="","",N($F1851)*N($I1851))</f>
        <v/>
      </c>
      <c r="M1851" s="37" t="str">
        <f aca="false">IF(OR($C1851="",N(TOP!$C$12)=0),"",N($J1851)/TOP!$C$12)</f>
        <v/>
      </c>
      <c r="N1851" s="37" t="str">
        <f aca="false">IF(OR($C1851="",N(TOP!$C$13)=0),"",N($K1851)/TOP!$C$13)</f>
        <v/>
      </c>
      <c r="O1851" s="37" t="str">
        <f aca="false">IF(OR($C1851="",N(TOP!$C$14)=0),"",N($L1851)/TOP!$C$14)</f>
        <v/>
      </c>
      <c r="P1851" s="42" t="str">
        <f aca="false">IF($C1851="","",IFERROR(CHOOSE(MATCH(TOP!$C$10,{"【期間A】","【期間B】","【期間C】"},0),N($M1851),N($N1851),N($O1851)),0))</f>
        <v/>
      </c>
    </row>
    <row r="1852" customFormat="false" ht="15" hidden="false" customHeight="false" outlineLevel="0" collapsed="false">
      <c r="B1852" s="12" t="n">
        <v>1847</v>
      </c>
      <c r="C1852" s="36" t="str">
        <f aca="false">IF(②実績CSV_期間A!$M1848="","",②実績CSV_期間A!$M1848&amp;"")</f>
        <v/>
      </c>
      <c r="D1852" s="12" t="str">
        <f aca="false">IF($C1852="","",②実績CSV_期間A!$N1848)</f>
        <v/>
      </c>
      <c r="E1852" s="12" t="str">
        <f aca="false">IF($C1852="","",RIGHT($D1852,1))</f>
        <v/>
      </c>
      <c r="F1852" s="41" t="str">
        <f aca="false">IF($C1852="","",IFERROR(INDEX(サイズ換算マスタ!$C$6:$C$8,MATCH($E1852,サイズ換算マスタ!$B$6:$B$8,0)),1))</f>
        <v/>
      </c>
      <c r="G1852" s="38" t="str">
        <f aca="false">IF($C1852="","",SUMIFS(②実績CSV_期間A!$AA$2:$AA$5001,②実績CSV_期間A!$M$2:$M$5001,$C1852))</f>
        <v/>
      </c>
      <c r="H1852" s="38" t="str">
        <f aca="false">IF($C1852="","",SUMIFS(③実績CSV_期間B!$AA$2:$AA$5001,③実績CSV_期間B!$M$2:$M$5001,$C1852))</f>
        <v/>
      </c>
      <c r="I1852" s="38" t="str">
        <f aca="false">IF($C1852="","",SUMIFS(④実績CSV_期間C!$AA$2:$AA$5001,④実績CSV_期間C!$M$2:$M$5001,$C1852))</f>
        <v/>
      </c>
      <c r="J1852" s="38" t="str">
        <f aca="false">IF($C1852="","",N($F1852)*N($G1852))</f>
        <v/>
      </c>
      <c r="K1852" s="38" t="str">
        <f aca="false">IF($C1852="","",N($F1852)*N($H1852))</f>
        <v/>
      </c>
      <c r="L1852" s="38" t="str">
        <f aca="false">IF($C1852="","",N($F1852)*N($I1852))</f>
        <v/>
      </c>
      <c r="M1852" s="37" t="str">
        <f aca="false">IF(OR($C1852="",N(TOP!$C$12)=0),"",N($J1852)/TOP!$C$12)</f>
        <v/>
      </c>
      <c r="N1852" s="37" t="str">
        <f aca="false">IF(OR($C1852="",N(TOP!$C$13)=0),"",N($K1852)/TOP!$C$13)</f>
        <v/>
      </c>
      <c r="O1852" s="37" t="str">
        <f aca="false">IF(OR($C1852="",N(TOP!$C$14)=0),"",N($L1852)/TOP!$C$14)</f>
        <v/>
      </c>
      <c r="P1852" s="42" t="str">
        <f aca="false">IF($C1852="","",IFERROR(CHOOSE(MATCH(TOP!$C$10,{"【期間A】","【期間B】","【期間C】"},0),N($M1852),N($N1852),N($O1852)),0))</f>
        <v/>
      </c>
    </row>
    <row r="1853" customFormat="false" ht="15" hidden="false" customHeight="false" outlineLevel="0" collapsed="false">
      <c r="B1853" s="12" t="n">
        <v>1848</v>
      </c>
      <c r="C1853" s="36" t="str">
        <f aca="false">IF(②実績CSV_期間A!$M1849="","",②実績CSV_期間A!$M1849&amp;"")</f>
        <v/>
      </c>
      <c r="D1853" s="12" t="str">
        <f aca="false">IF($C1853="","",②実績CSV_期間A!$N1849)</f>
        <v/>
      </c>
      <c r="E1853" s="12" t="str">
        <f aca="false">IF($C1853="","",RIGHT($D1853,1))</f>
        <v/>
      </c>
      <c r="F1853" s="41" t="str">
        <f aca="false">IF($C1853="","",IFERROR(INDEX(サイズ換算マスタ!$C$6:$C$8,MATCH($E1853,サイズ換算マスタ!$B$6:$B$8,0)),1))</f>
        <v/>
      </c>
      <c r="G1853" s="38" t="str">
        <f aca="false">IF($C1853="","",SUMIFS(②実績CSV_期間A!$AA$2:$AA$5001,②実績CSV_期間A!$M$2:$M$5001,$C1853))</f>
        <v/>
      </c>
      <c r="H1853" s="38" t="str">
        <f aca="false">IF($C1853="","",SUMIFS(③実績CSV_期間B!$AA$2:$AA$5001,③実績CSV_期間B!$M$2:$M$5001,$C1853))</f>
        <v/>
      </c>
      <c r="I1853" s="38" t="str">
        <f aca="false">IF($C1853="","",SUMIFS(④実績CSV_期間C!$AA$2:$AA$5001,④実績CSV_期間C!$M$2:$M$5001,$C1853))</f>
        <v/>
      </c>
      <c r="J1853" s="38" t="str">
        <f aca="false">IF($C1853="","",N($F1853)*N($G1853))</f>
        <v/>
      </c>
      <c r="K1853" s="38" t="str">
        <f aca="false">IF($C1853="","",N($F1853)*N($H1853))</f>
        <v/>
      </c>
      <c r="L1853" s="38" t="str">
        <f aca="false">IF($C1853="","",N($F1853)*N($I1853))</f>
        <v/>
      </c>
      <c r="M1853" s="37" t="str">
        <f aca="false">IF(OR($C1853="",N(TOP!$C$12)=0),"",N($J1853)/TOP!$C$12)</f>
        <v/>
      </c>
      <c r="N1853" s="37" t="str">
        <f aca="false">IF(OR($C1853="",N(TOP!$C$13)=0),"",N($K1853)/TOP!$C$13)</f>
        <v/>
      </c>
      <c r="O1853" s="37" t="str">
        <f aca="false">IF(OR($C1853="",N(TOP!$C$14)=0),"",N($L1853)/TOP!$C$14)</f>
        <v/>
      </c>
      <c r="P1853" s="42" t="str">
        <f aca="false">IF($C1853="","",IFERROR(CHOOSE(MATCH(TOP!$C$10,{"【期間A】","【期間B】","【期間C】"},0),N($M1853),N($N1853),N($O1853)),0))</f>
        <v/>
      </c>
    </row>
    <row r="1854" customFormat="false" ht="15" hidden="false" customHeight="false" outlineLevel="0" collapsed="false">
      <c r="B1854" s="12" t="n">
        <v>1849</v>
      </c>
      <c r="C1854" s="36" t="str">
        <f aca="false">IF(②実績CSV_期間A!$M1850="","",②実績CSV_期間A!$M1850&amp;"")</f>
        <v/>
      </c>
      <c r="D1854" s="12" t="str">
        <f aca="false">IF($C1854="","",②実績CSV_期間A!$N1850)</f>
        <v/>
      </c>
      <c r="E1854" s="12" t="str">
        <f aca="false">IF($C1854="","",RIGHT($D1854,1))</f>
        <v/>
      </c>
      <c r="F1854" s="41" t="str">
        <f aca="false">IF($C1854="","",IFERROR(INDEX(サイズ換算マスタ!$C$6:$C$8,MATCH($E1854,サイズ換算マスタ!$B$6:$B$8,0)),1))</f>
        <v/>
      </c>
      <c r="G1854" s="38" t="str">
        <f aca="false">IF($C1854="","",SUMIFS(②実績CSV_期間A!$AA$2:$AA$5001,②実績CSV_期間A!$M$2:$M$5001,$C1854))</f>
        <v/>
      </c>
      <c r="H1854" s="38" t="str">
        <f aca="false">IF($C1854="","",SUMIFS(③実績CSV_期間B!$AA$2:$AA$5001,③実績CSV_期間B!$M$2:$M$5001,$C1854))</f>
        <v/>
      </c>
      <c r="I1854" s="38" t="str">
        <f aca="false">IF($C1854="","",SUMIFS(④実績CSV_期間C!$AA$2:$AA$5001,④実績CSV_期間C!$M$2:$M$5001,$C1854))</f>
        <v/>
      </c>
      <c r="J1854" s="38" t="str">
        <f aca="false">IF($C1854="","",N($F1854)*N($G1854))</f>
        <v/>
      </c>
      <c r="K1854" s="38" t="str">
        <f aca="false">IF($C1854="","",N($F1854)*N($H1854))</f>
        <v/>
      </c>
      <c r="L1854" s="38" t="str">
        <f aca="false">IF($C1854="","",N($F1854)*N($I1854))</f>
        <v/>
      </c>
      <c r="M1854" s="37" t="str">
        <f aca="false">IF(OR($C1854="",N(TOP!$C$12)=0),"",N($J1854)/TOP!$C$12)</f>
        <v/>
      </c>
      <c r="N1854" s="37" t="str">
        <f aca="false">IF(OR($C1854="",N(TOP!$C$13)=0),"",N($K1854)/TOP!$C$13)</f>
        <v/>
      </c>
      <c r="O1854" s="37" t="str">
        <f aca="false">IF(OR($C1854="",N(TOP!$C$14)=0),"",N($L1854)/TOP!$C$14)</f>
        <v/>
      </c>
      <c r="P1854" s="42" t="str">
        <f aca="false">IF($C1854="","",IFERROR(CHOOSE(MATCH(TOP!$C$10,{"【期間A】","【期間B】","【期間C】"},0),N($M1854),N($N1854),N($O1854)),0))</f>
        <v/>
      </c>
    </row>
    <row r="1855" customFormat="false" ht="15" hidden="false" customHeight="false" outlineLevel="0" collapsed="false">
      <c r="B1855" s="12" t="n">
        <v>1850</v>
      </c>
      <c r="C1855" s="36" t="str">
        <f aca="false">IF(②実績CSV_期間A!$M1851="","",②実績CSV_期間A!$M1851&amp;"")</f>
        <v/>
      </c>
      <c r="D1855" s="12" t="str">
        <f aca="false">IF($C1855="","",②実績CSV_期間A!$N1851)</f>
        <v/>
      </c>
      <c r="E1855" s="12" t="str">
        <f aca="false">IF($C1855="","",RIGHT($D1855,1))</f>
        <v/>
      </c>
      <c r="F1855" s="41" t="str">
        <f aca="false">IF($C1855="","",IFERROR(INDEX(サイズ換算マスタ!$C$6:$C$8,MATCH($E1855,サイズ換算マスタ!$B$6:$B$8,0)),1))</f>
        <v/>
      </c>
      <c r="G1855" s="38" t="str">
        <f aca="false">IF($C1855="","",SUMIFS(②実績CSV_期間A!$AA$2:$AA$5001,②実績CSV_期間A!$M$2:$M$5001,$C1855))</f>
        <v/>
      </c>
      <c r="H1855" s="38" t="str">
        <f aca="false">IF($C1855="","",SUMIFS(③実績CSV_期間B!$AA$2:$AA$5001,③実績CSV_期間B!$M$2:$M$5001,$C1855))</f>
        <v/>
      </c>
      <c r="I1855" s="38" t="str">
        <f aca="false">IF($C1855="","",SUMIFS(④実績CSV_期間C!$AA$2:$AA$5001,④実績CSV_期間C!$M$2:$M$5001,$C1855))</f>
        <v/>
      </c>
      <c r="J1855" s="38" t="str">
        <f aca="false">IF($C1855="","",N($F1855)*N($G1855))</f>
        <v/>
      </c>
      <c r="K1855" s="38" t="str">
        <f aca="false">IF($C1855="","",N($F1855)*N($H1855))</f>
        <v/>
      </c>
      <c r="L1855" s="38" t="str">
        <f aca="false">IF($C1855="","",N($F1855)*N($I1855))</f>
        <v/>
      </c>
      <c r="M1855" s="37" t="str">
        <f aca="false">IF(OR($C1855="",N(TOP!$C$12)=0),"",N($J1855)/TOP!$C$12)</f>
        <v/>
      </c>
      <c r="N1855" s="37" t="str">
        <f aca="false">IF(OR($C1855="",N(TOP!$C$13)=0),"",N($K1855)/TOP!$C$13)</f>
        <v/>
      </c>
      <c r="O1855" s="37" t="str">
        <f aca="false">IF(OR($C1855="",N(TOP!$C$14)=0),"",N($L1855)/TOP!$C$14)</f>
        <v/>
      </c>
      <c r="P1855" s="42" t="str">
        <f aca="false">IF($C1855="","",IFERROR(CHOOSE(MATCH(TOP!$C$10,{"【期間A】","【期間B】","【期間C】"},0),N($M1855),N($N1855),N($O1855)),0))</f>
        <v/>
      </c>
    </row>
    <row r="1856" customFormat="false" ht="15" hidden="false" customHeight="false" outlineLevel="0" collapsed="false">
      <c r="B1856" s="12" t="n">
        <v>1851</v>
      </c>
      <c r="C1856" s="36" t="str">
        <f aca="false">IF(②実績CSV_期間A!$M1852="","",②実績CSV_期間A!$M1852&amp;"")</f>
        <v/>
      </c>
      <c r="D1856" s="12" t="str">
        <f aca="false">IF($C1856="","",②実績CSV_期間A!$N1852)</f>
        <v/>
      </c>
      <c r="E1856" s="12" t="str">
        <f aca="false">IF($C1856="","",RIGHT($D1856,1))</f>
        <v/>
      </c>
      <c r="F1856" s="41" t="str">
        <f aca="false">IF($C1856="","",IFERROR(INDEX(サイズ換算マスタ!$C$6:$C$8,MATCH($E1856,サイズ換算マスタ!$B$6:$B$8,0)),1))</f>
        <v/>
      </c>
      <c r="G1856" s="38" t="str">
        <f aca="false">IF($C1856="","",SUMIFS(②実績CSV_期間A!$AA$2:$AA$5001,②実績CSV_期間A!$M$2:$M$5001,$C1856))</f>
        <v/>
      </c>
      <c r="H1856" s="38" t="str">
        <f aca="false">IF($C1856="","",SUMIFS(③実績CSV_期間B!$AA$2:$AA$5001,③実績CSV_期間B!$M$2:$M$5001,$C1856))</f>
        <v/>
      </c>
      <c r="I1856" s="38" t="str">
        <f aca="false">IF($C1856="","",SUMIFS(④実績CSV_期間C!$AA$2:$AA$5001,④実績CSV_期間C!$M$2:$M$5001,$C1856))</f>
        <v/>
      </c>
      <c r="J1856" s="38" t="str">
        <f aca="false">IF($C1856="","",N($F1856)*N($G1856))</f>
        <v/>
      </c>
      <c r="K1856" s="38" t="str">
        <f aca="false">IF($C1856="","",N($F1856)*N($H1856))</f>
        <v/>
      </c>
      <c r="L1856" s="38" t="str">
        <f aca="false">IF($C1856="","",N($F1856)*N($I1856))</f>
        <v/>
      </c>
      <c r="M1856" s="37" t="str">
        <f aca="false">IF(OR($C1856="",N(TOP!$C$12)=0),"",N($J1856)/TOP!$C$12)</f>
        <v/>
      </c>
      <c r="N1856" s="37" t="str">
        <f aca="false">IF(OR($C1856="",N(TOP!$C$13)=0),"",N($K1856)/TOP!$C$13)</f>
        <v/>
      </c>
      <c r="O1856" s="37" t="str">
        <f aca="false">IF(OR($C1856="",N(TOP!$C$14)=0),"",N($L1856)/TOP!$C$14)</f>
        <v/>
      </c>
      <c r="P1856" s="42" t="str">
        <f aca="false">IF($C1856="","",IFERROR(CHOOSE(MATCH(TOP!$C$10,{"【期間A】","【期間B】","【期間C】"},0),N($M1856),N($N1856),N($O1856)),0))</f>
        <v/>
      </c>
    </row>
    <row r="1857" customFormat="false" ht="15" hidden="false" customHeight="false" outlineLevel="0" collapsed="false">
      <c r="B1857" s="12" t="n">
        <v>1852</v>
      </c>
      <c r="C1857" s="36" t="str">
        <f aca="false">IF(②実績CSV_期間A!$M1853="","",②実績CSV_期間A!$M1853&amp;"")</f>
        <v/>
      </c>
      <c r="D1857" s="12" t="str">
        <f aca="false">IF($C1857="","",②実績CSV_期間A!$N1853)</f>
        <v/>
      </c>
      <c r="E1857" s="12" t="str">
        <f aca="false">IF($C1857="","",RIGHT($D1857,1))</f>
        <v/>
      </c>
      <c r="F1857" s="41" t="str">
        <f aca="false">IF($C1857="","",IFERROR(INDEX(サイズ換算マスタ!$C$6:$C$8,MATCH($E1857,サイズ換算マスタ!$B$6:$B$8,0)),1))</f>
        <v/>
      </c>
      <c r="G1857" s="38" t="str">
        <f aca="false">IF($C1857="","",SUMIFS(②実績CSV_期間A!$AA$2:$AA$5001,②実績CSV_期間A!$M$2:$M$5001,$C1857))</f>
        <v/>
      </c>
      <c r="H1857" s="38" t="str">
        <f aca="false">IF($C1857="","",SUMIFS(③実績CSV_期間B!$AA$2:$AA$5001,③実績CSV_期間B!$M$2:$M$5001,$C1857))</f>
        <v/>
      </c>
      <c r="I1857" s="38" t="str">
        <f aca="false">IF($C1857="","",SUMIFS(④実績CSV_期間C!$AA$2:$AA$5001,④実績CSV_期間C!$M$2:$M$5001,$C1857))</f>
        <v/>
      </c>
      <c r="J1857" s="38" t="str">
        <f aca="false">IF($C1857="","",N($F1857)*N($G1857))</f>
        <v/>
      </c>
      <c r="K1857" s="38" t="str">
        <f aca="false">IF($C1857="","",N($F1857)*N($H1857))</f>
        <v/>
      </c>
      <c r="L1857" s="38" t="str">
        <f aca="false">IF($C1857="","",N($F1857)*N($I1857))</f>
        <v/>
      </c>
      <c r="M1857" s="37" t="str">
        <f aca="false">IF(OR($C1857="",N(TOP!$C$12)=0),"",N($J1857)/TOP!$C$12)</f>
        <v/>
      </c>
      <c r="N1857" s="37" t="str">
        <f aca="false">IF(OR($C1857="",N(TOP!$C$13)=0),"",N($K1857)/TOP!$C$13)</f>
        <v/>
      </c>
      <c r="O1857" s="37" t="str">
        <f aca="false">IF(OR($C1857="",N(TOP!$C$14)=0),"",N($L1857)/TOP!$C$14)</f>
        <v/>
      </c>
      <c r="P1857" s="42" t="str">
        <f aca="false">IF($C1857="","",IFERROR(CHOOSE(MATCH(TOP!$C$10,{"【期間A】","【期間B】","【期間C】"},0),N($M1857),N($N1857),N($O1857)),0))</f>
        <v/>
      </c>
    </row>
    <row r="1858" customFormat="false" ht="15" hidden="false" customHeight="false" outlineLevel="0" collapsed="false">
      <c r="B1858" s="12" t="n">
        <v>1853</v>
      </c>
      <c r="C1858" s="36" t="str">
        <f aca="false">IF(②実績CSV_期間A!$M1854="","",②実績CSV_期間A!$M1854&amp;"")</f>
        <v/>
      </c>
      <c r="D1858" s="12" t="str">
        <f aca="false">IF($C1858="","",②実績CSV_期間A!$N1854)</f>
        <v/>
      </c>
      <c r="E1858" s="12" t="str">
        <f aca="false">IF($C1858="","",RIGHT($D1858,1))</f>
        <v/>
      </c>
      <c r="F1858" s="41" t="str">
        <f aca="false">IF($C1858="","",IFERROR(INDEX(サイズ換算マスタ!$C$6:$C$8,MATCH($E1858,サイズ換算マスタ!$B$6:$B$8,0)),1))</f>
        <v/>
      </c>
      <c r="G1858" s="38" t="str">
        <f aca="false">IF($C1858="","",SUMIFS(②実績CSV_期間A!$AA$2:$AA$5001,②実績CSV_期間A!$M$2:$M$5001,$C1858))</f>
        <v/>
      </c>
      <c r="H1858" s="38" t="str">
        <f aca="false">IF($C1858="","",SUMIFS(③実績CSV_期間B!$AA$2:$AA$5001,③実績CSV_期間B!$M$2:$M$5001,$C1858))</f>
        <v/>
      </c>
      <c r="I1858" s="38" t="str">
        <f aca="false">IF($C1858="","",SUMIFS(④実績CSV_期間C!$AA$2:$AA$5001,④実績CSV_期間C!$M$2:$M$5001,$C1858))</f>
        <v/>
      </c>
      <c r="J1858" s="38" t="str">
        <f aca="false">IF($C1858="","",N($F1858)*N($G1858))</f>
        <v/>
      </c>
      <c r="K1858" s="38" t="str">
        <f aca="false">IF($C1858="","",N($F1858)*N($H1858))</f>
        <v/>
      </c>
      <c r="L1858" s="38" t="str">
        <f aca="false">IF($C1858="","",N($F1858)*N($I1858))</f>
        <v/>
      </c>
      <c r="M1858" s="37" t="str">
        <f aca="false">IF(OR($C1858="",N(TOP!$C$12)=0),"",N($J1858)/TOP!$C$12)</f>
        <v/>
      </c>
      <c r="N1858" s="37" t="str">
        <f aca="false">IF(OR($C1858="",N(TOP!$C$13)=0),"",N($K1858)/TOP!$C$13)</f>
        <v/>
      </c>
      <c r="O1858" s="37" t="str">
        <f aca="false">IF(OR($C1858="",N(TOP!$C$14)=0),"",N($L1858)/TOP!$C$14)</f>
        <v/>
      </c>
      <c r="P1858" s="42" t="str">
        <f aca="false">IF($C1858="","",IFERROR(CHOOSE(MATCH(TOP!$C$10,{"【期間A】","【期間B】","【期間C】"},0),N($M1858),N($N1858),N($O1858)),0))</f>
        <v/>
      </c>
    </row>
    <row r="1859" customFormat="false" ht="15" hidden="false" customHeight="false" outlineLevel="0" collapsed="false">
      <c r="B1859" s="12" t="n">
        <v>1854</v>
      </c>
      <c r="C1859" s="36" t="str">
        <f aca="false">IF(②実績CSV_期間A!$M1855="","",②実績CSV_期間A!$M1855&amp;"")</f>
        <v/>
      </c>
      <c r="D1859" s="12" t="str">
        <f aca="false">IF($C1859="","",②実績CSV_期間A!$N1855)</f>
        <v/>
      </c>
      <c r="E1859" s="12" t="str">
        <f aca="false">IF($C1859="","",RIGHT($D1859,1))</f>
        <v/>
      </c>
      <c r="F1859" s="41" t="str">
        <f aca="false">IF($C1859="","",IFERROR(INDEX(サイズ換算マスタ!$C$6:$C$8,MATCH($E1859,サイズ換算マスタ!$B$6:$B$8,0)),1))</f>
        <v/>
      </c>
      <c r="G1859" s="38" t="str">
        <f aca="false">IF($C1859="","",SUMIFS(②実績CSV_期間A!$AA$2:$AA$5001,②実績CSV_期間A!$M$2:$M$5001,$C1859))</f>
        <v/>
      </c>
      <c r="H1859" s="38" t="str">
        <f aca="false">IF($C1859="","",SUMIFS(③実績CSV_期間B!$AA$2:$AA$5001,③実績CSV_期間B!$M$2:$M$5001,$C1859))</f>
        <v/>
      </c>
      <c r="I1859" s="38" t="str">
        <f aca="false">IF($C1859="","",SUMIFS(④実績CSV_期間C!$AA$2:$AA$5001,④実績CSV_期間C!$M$2:$M$5001,$C1859))</f>
        <v/>
      </c>
      <c r="J1859" s="38" t="str">
        <f aca="false">IF($C1859="","",N($F1859)*N($G1859))</f>
        <v/>
      </c>
      <c r="K1859" s="38" t="str">
        <f aca="false">IF($C1859="","",N($F1859)*N($H1859))</f>
        <v/>
      </c>
      <c r="L1859" s="38" t="str">
        <f aca="false">IF($C1859="","",N($F1859)*N($I1859))</f>
        <v/>
      </c>
      <c r="M1859" s="37" t="str">
        <f aca="false">IF(OR($C1859="",N(TOP!$C$12)=0),"",N($J1859)/TOP!$C$12)</f>
        <v/>
      </c>
      <c r="N1859" s="37" t="str">
        <f aca="false">IF(OR($C1859="",N(TOP!$C$13)=0),"",N($K1859)/TOP!$C$13)</f>
        <v/>
      </c>
      <c r="O1859" s="37" t="str">
        <f aca="false">IF(OR($C1859="",N(TOP!$C$14)=0),"",N($L1859)/TOP!$C$14)</f>
        <v/>
      </c>
      <c r="P1859" s="42" t="str">
        <f aca="false">IF($C1859="","",IFERROR(CHOOSE(MATCH(TOP!$C$10,{"【期間A】","【期間B】","【期間C】"},0),N($M1859),N($N1859),N($O1859)),0))</f>
        <v/>
      </c>
    </row>
    <row r="1860" customFormat="false" ht="15" hidden="false" customHeight="false" outlineLevel="0" collapsed="false">
      <c r="B1860" s="12" t="n">
        <v>1855</v>
      </c>
      <c r="C1860" s="36" t="str">
        <f aca="false">IF(②実績CSV_期間A!$M1856="","",②実績CSV_期間A!$M1856&amp;"")</f>
        <v/>
      </c>
      <c r="D1860" s="12" t="str">
        <f aca="false">IF($C1860="","",②実績CSV_期間A!$N1856)</f>
        <v/>
      </c>
      <c r="E1860" s="12" t="str">
        <f aca="false">IF($C1860="","",RIGHT($D1860,1))</f>
        <v/>
      </c>
      <c r="F1860" s="41" t="str">
        <f aca="false">IF($C1860="","",IFERROR(INDEX(サイズ換算マスタ!$C$6:$C$8,MATCH($E1860,サイズ換算マスタ!$B$6:$B$8,0)),1))</f>
        <v/>
      </c>
      <c r="G1860" s="38" t="str">
        <f aca="false">IF($C1860="","",SUMIFS(②実績CSV_期間A!$AA$2:$AA$5001,②実績CSV_期間A!$M$2:$M$5001,$C1860))</f>
        <v/>
      </c>
      <c r="H1860" s="38" t="str">
        <f aca="false">IF($C1860="","",SUMIFS(③実績CSV_期間B!$AA$2:$AA$5001,③実績CSV_期間B!$M$2:$M$5001,$C1860))</f>
        <v/>
      </c>
      <c r="I1860" s="38" t="str">
        <f aca="false">IF($C1860="","",SUMIFS(④実績CSV_期間C!$AA$2:$AA$5001,④実績CSV_期間C!$M$2:$M$5001,$C1860))</f>
        <v/>
      </c>
      <c r="J1860" s="38" t="str">
        <f aca="false">IF($C1860="","",N($F1860)*N($G1860))</f>
        <v/>
      </c>
      <c r="K1860" s="38" t="str">
        <f aca="false">IF($C1860="","",N($F1860)*N($H1860))</f>
        <v/>
      </c>
      <c r="L1860" s="38" t="str">
        <f aca="false">IF($C1860="","",N($F1860)*N($I1860))</f>
        <v/>
      </c>
      <c r="M1860" s="37" t="str">
        <f aca="false">IF(OR($C1860="",N(TOP!$C$12)=0),"",N($J1860)/TOP!$C$12)</f>
        <v/>
      </c>
      <c r="N1860" s="37" t="str">
        <f aca="false">IF(OR($C1860="",N(TOP!$C$13)=0),"",N($K1860)/TOP!$C$13)</f>
        <v/>
      </c>
      <c r="O1860" s="37" t="str">
        <f aca="false">IF(OR($C1860="",N(TOP!$C$14)=0),"",N($L1860)/TOP!$C$14)</f>
        <v/>
      </c>
      <c r="P1860" s="42" t="str">
        <f aca="false">IF($C1860="","",IFERROR(CHOOSE(MATCH(TOP!$C$10,{"【期間A】","【期間B】","【期間C】"},0),N($M1860),N($N1860),N($O1860)),0))</f>
        <v/>
      </c>
    </row>
    <row r="1861" customFormat="false" ht="15" hidden="false" customHeight="false" outlineLevel="0" collapsed="false">
      <c r="B1861" s="12" t="n">
        <v>1856</v>
      </c>
      <c r="C1861" s="36" t="str">
        <f aca="false">IF(②実績CSV_期間A!$M1857="","",②実績CSV_期間A!$M1857&amp;"")</f>
        <v/>
      </c>
      <c r="D1861" s="12" t="str">
        <f aca="false">IF($C1861="","",②実績CSV_期間A!$N1857)</f>
        <v/>
      </c>
      <c r="E1861" s="12" t="str">
        <f aca="false">IF($C1861="","",RIGHT($D1861,1))</f>
        <v/>
      </c>
      <c r="F1861" s="41" t="str">
        <f aca="false">IF($C1861="","",IFERROR(INDEX(サイズ換算マスタ!$C$6:$C$8,MATCH($E1861,サイズ換算マスタ!$B$6:$B$8,0)),1))</f>
        <v/>
      </c>
      <c r="G1861" s="38" t="str">
        <f aca="false">IF($C1861="","",SUMIFS(②実績CSV_期間A!$AA$2:$AA$5001,②実績CSV_期間A!$M$2:$M$5001,$C1861))</f>
        <v/>
      </c>
      <c r="H1861" s="38" t="str">
        <f aca="false">IF($C1861="","",SUMIFS(③実績CSV_期間B!$AA$2:$AA$5001,③実績CSV_期間B!$M$2:$M$5001,$C1861))</f>
        <v/>
      </c>
      <c r="I1861" s="38" t="str">
        <f aca="false">IF($C1861="","",SUMIFS(④実績CSV_期間C!$AA$2:$AA$5001,④実績CSV_期間C!$M$2:$M$5001,$C1861))</f>
        <v/>
      </c>
      <c r="J1861" s="38" t="str">
        <f aca="false">IF($C1861="","",N($F1861)*N($G1861))</f>
        <v/>
      </c>
      <c r="K1861" s="38" t="str">
        <f aca="false">IF($C1861="","",N($F1861)*N($H1861))</f>
        <v/>
      </c>
      <c r="L1861" s="38" t="str">
        <f aca="false">IF($C1861="","",N($F1861)*N($I1861))</f>
        <v/>
      </c>
      <c r="M1861" s="37" t="str">
        <f aca="false">IF(OR($C1861="",N(TOP!$C$12)=0),"",N($J1861)/TOP!$C$12)</f>
        <v/>
      </c>
      <c r="N1861" s="37" t="str">
        <f aca="false">IF(OR($C1861="",N(TOP!$C$13)=0),"",N($K1861)/TOP!$C$13)</f>
        <v/>
      </c>
      <c r="O1861" s="37" t="str">
        <f aca="false">IF(OR($C1861="",N(TOP!$C$14)=0),"",N($L1861)/TOP!$C$14)</f>
        <v/>
      </c>
      <c r="P1861" s="42" t="str">
        <f aca="false">IF($C1861="","",IFERROR(CHOOSE(MATCH(TOP!$C$10,{"【期間A】","【期間B】","【期間C】"},0),N($M1861),N($N1861),N($O1861)),0))</f>
        <v/>
      </c>
    </row>
    <row r="1862" customFormat="false" ht="15" hidden="false" customHeight="false" outlineLevel="0" collapsed="false">
      <c r="B1862" s="12" t="n">
        <v>1857</v>
      </c>
      <c r="C1862" s="36" t="str">
        <f aca="false">IF(②実績CSV_期間A!$M1858="","",②実績CSV_期間A!$M1858&amp;"")</f>
        <v/>
      </c>
      <c r="D1862" s="12" t="str">
        <f aca="false">IF($C1862="","",②実績CSV_期間A!$N1858)</f>
        <v/>
      </c>
      <c r="E1862" s="12" t="str">
        <f aca="false">IF($C1862="","",RIGHT($D1862,1))</f>
        <v/>
      </c>
      <c r="F1862" s="41" t="str">
        <f aca="false">IF($C1862="","",IFERROR(INDEX(サイズ換算マスタ!$C$6:$C$8,MATCH($E1862,サイズ換算マスタ!$B$6:$B$8,0)),1))</f>
        <v/>
      </c>
      <c r="G1862" s="38" t="str">
        <f aca="false">IF($C1862="","",SUMIFS(②実績CSV_期間A!$AA$2:$AA$5001,②実績CSV_期間A!$M$2:$M$5001,$C1862))</f>
        <v/>
      </c>
      <c r="H1862" s="38" t="str">
        <f aca="false">IF($C1862="","",SUMIFS(③実績CSV_期間B!$AA$2:$AA$5001,③実績CSV_期間B!$M$2:$M$5001,$C1862))</f>
        <v/>
      </c>
      <c r="I1862" s="38" t="str">
        <f aca="false">IF($C1862="","",SUMIFS(④実績CSV_期間C!$AA$2:$AA$5001,④実績CSV_期間C!$M$2:$M$5001,$C1862))</f>
        <v/>
      </c>
      <c r="J1862" s="38" t="str">
        <f aca="false">IF($C1862="","",N($F1862)*N($G1862))</f>
        <v/>
      </c>
      <c r="K1862" s="38" t="str">
        <f aca="false">IF($C1862="","",N($F1862)*N($H1862))</f>
        <v/>
      </c>
      <c r="L1862" s="38" t="str">
        <f aca="false">IF($C1862="","",N($F1862)*N($I1862))</f>
        <v/>
      </c>
      <c r="M1862" s="37" t="str">
        <f aca="false">IF(OR($C1862="",N(TOP!$C$12)=0),"",N($J1862)/TOP!$C$12)</f>
        <v/>
      </c>
      <c r="N1862" s="37" t="str">
        <f aca="false">IF(OR($C1862="",N(TOP!$C$13)=0),"",N($K1862)/TOP!$C$13)</f>
        <v/>
      </c>
      <c r="O1862" s="37" t="str">
        <f aca="false">IF(OR($C1862="",N(TOP!$C$14)=0),"",N($L1862)/TOP!$C$14)</f>
        <v/>
      </c>
      <c r="P1862" s="42" t="str">
        <f aca="false">IF($C1862="","",IFERROR(CHOOSE(MATCH(TOP!$C$10,{"【期間A】","【期間B】","【期間C】"},0),N($M1862),N($N1862),N($O1862)),0))</f>
        <v/>
      </c>
    </row>
    <row r="1863" customFormat="false" ht="15" hidden="false" customHeight="false" outlineLevel="0" collapsed="false">
      <c r="B1863" s="12" t="n">
        <v>1858</v>
      </c>
      <c r="C1863" s="36" t="str">
        <f aca="false">IF(②実績CSV_期間A!$M1859="","",②実績CSV_期間A!$M1859&amp;"")</f>
        <v/>
      </c>
      <c r="D1863" s="12" t="str">
        <f aca="false">IF($C1863="","",②実績CSV_期間A!$N1859)</f>
        <v/>
      </c>
      <c r="E1863" s="12" t="str">
        <f aca="false">IF($C1863="","",RIGHT($D1863,1))</f>
        <v/>
      </c>
      <c r="F1863" s="41" t="str">
        <f aca="false">IF($C1863="","",IFERROR(INDEX(サイズ換算マスタ!$C$6:$C$8,MATCH($E1863,サイズ換算マスタ!$B$6:$B$8,0)),1))</f>
        <v/>
      </c>
      <c r="G1863" s="38" t="str">
        <f aca="false">IF($C1863="","",SUMIFS(②実績CSV_期間A!$AA$2:$AA$5001,②実績CSV_期間A!$M$2:$M$5001,$C1863))</f>
        <v/>
      </c>
      <c r="H1863" s="38" t="str">
        <f aca="false">IF($C1863="","",SUMIFS(③実績CSV_期間B!$AA$2:$AA$5001,③実績CSV_期間B!$M$2:$M$5001,$C1863))</f>
        <v/>
      </c>
      <c r="I1863" s="38" t="str">
        <f aca="false">IF($C1863="","",SUMIFS(④実績CSV_期間C!$AA$2:$AA$5001,④実績CSV_期間C!$M$2:$M$5001,$C1863))</f>
        <v/>
      </c>
      <c r="J1863" s="38" t="str">
        <f aca="false">IF($C1863="","",N($F1863)*N($G1863))</f>
        <v/>
      </c>
      <c r="K1863" s="38" t="str">
        <f aca="false">IF($C1863="","",N($F1863)*N($H1863))</f>
        <v/>
      </c>
      <c r="L1863" s="38" t="str">
        <f aca="false">IF($C1863="","",N($F1863)*N($I1863))</f>
        <v/>
      </c>
      <c r="M1863" s="37" t="str">
        <f aca="false">IF(OR($C1863="",N(TOP!$C$12)=0),"",N($J1863)/TOP!$C$12)</f>
        <v/>
      </c>
      <c r="N1863" s="37" t="str">
        <f aca="false">IF(OR($C1863="",N(TOP!$C$13)=0),"",N($K1863)/TOP!$C$13)</f>
        <v/>
      </c>
      <c r="O1863" s="37" t="str">
        <f aca="false">IF(OR($C1863="",N(TOP!$C$14)=0),"",N($L1863)/TOP!$C$14)</f>
        <v/>
      </c>
      <c r="P1863" s="42" t="str">
        <f aca="false">IF($C1863="","",IFERROR(CHOOSE(MATCH(TOP!$C$10,{"【期間A】","【期間B】","【期間C】"},0),N($M1863),N($N1863),N($O1863)),0))</f>
        <v/>
      </c>
    </row>
    <row r="1864" customFormat="false" ht="15" hidden="false" customHeight="false" outlineLevel="0" collapsed="false">
      <c r="B1864" s="12" t="n">
        <v>1859</v>
      </c>
      <c r="C1864" s="36" t="str">
        <f aca="false">IF(②実績CSV_期間A!$M1860="","",②実績CSV_期間A!$M1860&amp;"")</f>
        <v/>
      </c>
      <c r="D1864" s="12" t="str">
        <f aca="false">IF($C1864="","",②実績CSV_期間A!$N1860)</f>
        <v/>
      </c>
      <c r="E1864" s="12" t="str">
        <f aca="false">IF($C1864="","",RIGHT($D1864,1))</f>
        <v/>
      </c>
      <c r="F1864" s="41" t="str">
        <f aca="false">IF($C1864="","",IFERROR(INDEX(サイズ換算マスタ!$C$6:$C$8,MATCH($E1864,サイズ換算マスタ!$B$6:$B$8,0)),1))</f>
        <v/>
      </c>
      <c r="G1864" s="38" t="str">
        <f aca="false">IF($C1864="","",SUMIFS(②実績CSV_期間A!$AA$2:$AA$5001,②実績CSV_期間A!$M$2:$M$5001,$C1864))</f>
        <v/>
      </c>
      <c r="H1864" s="38" t="str">
        <f aca="false">IF($C1864="","",SUMIFS(③実績CSV_期間B!$AA$2:$AA$5001,③実績CSV_期間B!$M$2:$M$5001,$C1864))</f>
        <v/>
      </c>
      <c r="I1864" s="38" t="str">
        <f aca="false">IF($C1864="","",SUMIFS(④実績CSV_期間C!$AA$2:$AA$5001,④実績CSV_期間C!$M$2:$M$5001,$C1864))</f>
        <v/>
      </c>
      <c r="J1864" s="38" t="str">
        <f aca="false">IF($C1864="","",N($F1864)*N($G1864))</f>
        <v/>
      </c>
      <c r="K1864" s="38" t="str">
        <f aca="false">IF($C1864="","",N($F1864)*N($H1864))</f>
        <v/>
      </c>
      <c r="L1864" s="38" t="str">
        <f aca="false">IF($C1864="","",N($F1864)*N($I1864))</f>
        <v/>
      </c>
      <c r="M1864" s="37" t="str">
        <f aca="false">IF(OR($C1864="",N(TOP!$C$12)=0),"",N($J1864)/TOP!$C$12)</f>
        <v/>
      </c>
      <c r="N1864" s="37" t="str">
        <f aca="false">IF(OR($C1864="",N(TOP!$C$13)=0),"",N($K1864)/TOP!$C$13)</f>
        <v/>
      </c>
      <c r="O1864" s="37" t="str">
        <f aca="false">IF(OR($C1864="",N(TOP!$C$14)=0),"",N($L1864)/TOP!$C$14)</f>
        <v/>
      </c>
      <c r="P1864" s="42" t="str">
        <f aca="false">IF($C1864="","",IFERROR(CHOOSE(MATCH(TOP!$C$10,{"【期間A】","【期間B】","【期間C】"},0),N($M1864),N($N1864),N($O1864)),0))</f>
        <v/>
      </c>
    </row>
    <row r="1865" customFormat="false" ht="15" hidden="false" customHeight="false" outlineLevel="0" collapsed="false">
      <c r="B1865" s="12" t="n">
        <v>1860</v>
      </c>
      <c r="C1865" s="36" t="str">
        <f aca="false">IF(②実績CSV_期間A!$M1861="","",②実績CSV_期間A!$M1861&amp;"")</f>
        <v/>
      </c>
      <c r="D1865" s="12" t="str">
        <f aca="false">IF($C1865="","",②実績CSV_期間A!$N1861)</f>
        <v/>
      </c>
      <c r="E1865" s="12" t="str">
        <f aca="false">IF($C1865="","",RIGHT($D1865,1))</f>
        <v/>
      </c>
      <c r="F1865" s="41" t="str">
        <f aca="false">IF($C1865="","",IFERROR(INDEX(サイズ換算マスタ!$C$6:$C$8,MATCH($E1865,サイズ換算マスタ!$B$6:$B$8,0)),1))</f>
        <v/>
      </c>
      <c r="G1865" s="38" t="str">
        <f aca="false">IF($C1865="","",SUMIFS(②実績CSV_期間A!$AA$2:$AA$5001,②実績CSV_期間A!$M$2:$M$5001,$C1865))</f>
        <v/>
      </c>
      <c r="H1865" s="38" t="str">
        <f aca="false">IF($C1865="","",SUMIFS(③実績CSV_期間B!$AA$2:$AA$5001,③実績CSV_期間B!$M$2:$M$5001,$C1865))</f>
        <v/>
      </c>
      <c r="I1865" s="38" t="str">
        <f aca="false">IF($C1865="","",SUMIFS(④実績CSV_期間C!$AA$2:$AA$5001,④実績CSV_期間C!$M$2:$M$5001,$C1865))</f>
        <v/>
      </c>
      <c r="J1865" s="38" t="str">
        <f aca="false">IF($C1865="","",N($F1865)*N($G1865))</f>
        <v/>
      </c>
      <c r="K1865" s="38" t="str">
        <f aca="false">IF($C1865="","",N($F1865)*N($H1865))</f>
        <v/>
      </c>
      <c r="L1865" s="38" t="str">
        <f aca="false">IF($C1865="","",N($F1865)*N($I1865))</f>
        <v/>
      </c>
      <c r="M1865" s="37" t="str">
        <f aca="false">IF(OR($C1865="",N(TOP!$C$12)=0),"",N($J1865)/TOP!$C$12)</f>
        <v/>
      </c>
      <c r="N1865" s="37" t="str">
        <f aca="false">IF(OR($C1865="",N(TOP!$C$13)=0),"",N($K1865)/TOP!$C$13)</f>
        <v/>
      </c>
      <c r="O1865" s="37" t="str">
        <f aca="false">IF(OR($C1865="",N(TOP!$C$14)=0),"",N($L1865)/TOP!$C$14)</f>
        <v/>
      </c>
      <c r="P1865" s="42" t="str">
        <f aca="false">IF($C1865="","",IFERROR(CHOOSE(MATCH(TOP!$C$10,{"【期間A】","【期間B】","【期間C】"},0),N($M1865),N($N1865),N($O1865)),0))</f>
        <v/>
      </c>
    </row>
    <row r="1866" customFormat="false" ht="15" hidden="false" customHeight="false" outlineLevel="0" collapsed="false">
      <c r="B1866" s="12" t="n">
        <v>1861</v>
      </c>
      <c r="C1866" s="36" t="str">
        <f aca="false">IF(②実績CSV_期間A!$M1862="","",②実績CSV_期間A!$M1862&amp;"")</f>
        <v/>
      </c>
      <c r="D1866" s="12" t="str">
        <f aca="false">IF($C1866="","",②実績CSV_期間A!$N1862)</f>
        <v/>
      </c>
      <c r="E1866" s="12" t="str">
        <f aca="false">IF($C1866="","",RIGHT($D1866,1))</f>
        <v/>
      </c>
      <c r="F1866" s="41" t="str">
        <f aca="false">IF($C1866="","",IFERROR(INDEX(サイズ換算マスタ!$C$6:$C$8,MATCH($E1866,サイズ換算マスタ!$B$6:$B$8,0)),1))</f>
        <v/>
      </c>
      <c r="G1866" s="38" t="str">
        <f aca="false">IF($C1866="","",SUMIFS(②実績CSV_期間A!$AA$2:$AA$5001,②実績CSV_期間A!$M$2:$M$5001,$C1866))</f>
        <v/>
      </c>
      <c r="H1866" s="38" t="str">
        <f aca="false">IF($C1866="","",SUMIFS(③実績CSV_期間B!$AA$2:$AA$5001,③実績CSV_期間B!$M$2:$M$5001,$C1866))</f>
        <v/>
      </c>
      <c r="I1866" s="38" t="str">
        <f aca="false">IF($C1866="","",SUMIFS(④実績CSV_期間C!$AA$2:$AA$5001,④実績CSV_期間C!$M$2:$M$5001,$C1866))</f>
        <v/>
      </c>
      <c r="J1866" s="38" t="str">
        <f aca="false">IF($C1866="","",N($F1866)*N($G1866))</f>
        <v/>
      </c>
      <c r="K1866" s="38" t="str">
        <f aca="false">IF($C1866="","",N($F1866)*N($H1866))</f>
        <v/>
      </c>
      <c r="L1866" s="38" t="str">
        <f aca="false">IF($C1866="","",N($F1866)*N($I1866))</f>
        <v/>
      </c>
      <c r="M1866" s="37" t="str">
        <f aca="false">IF(OR($C1866="",N(TOP!$C$12)=0),"",N($J1866)/TOP!$C$12)</f>
        <v/>
      </c>
      <c r="N1866" s="37" t="str">
        <f aca="false">IF(OR($C1866="",N(TOP!$C$13)=0),"",N($K1866)/TOP!$C$13)</f>
        <v/>
      </c>
      <c r="O1866" s="37" t="str">
        <f aca="false">IF(OR($C1866="",N(TOP!$C$14)=0),"",N($L1866)/TOP!$C$14)</f>
        <v/>
      </c>
      <c r="P1866" s="42" t="str">
        <f aca="false">IF($C1866="","",IFERROR(CHOOSE(MATCH(TOP!$C$10,{"【期間A】","【期間B】","【期間C】"},0),N($M1866),N($N1866),N($O1866)),0))</f>
        <v/>
      </c>
    </row>
    <row r="1867" customFormat="false" ht="15" hidden="false" customHeight="false" outlineLevel="0" collapsed="false">
      <c r="B1867" s="12" t="n">
        <v>1862</v>
      </c>
      <c r="C1867" s="36" t="str">
        <f aca="false">IF(②実績CSV_期間A!$M1863="","",②実績CSV_期間A!$M1863&amp;"")</f>
        <v/>
      </c>
      <c r="D1867" s="12" t="str">
        <f aca="false">IF($C1867="","",②実績CSV_期間A!$N1863)</f>
        <v/>
      </c>
      <c r="E1867" s="12" t="str">
        <f aca="false">IF($C1867="","",RIGHT($D1867,1))</f>
        <v/>
      </c>
      <c r="F1867" s="41" t="str">
        <f aca="false">IF($C1867="","",IFERROR(INDEX(サイズ換算マスタ!$C$6:$C$8,MATCH($E1867,サイズ換算マスタ!$B$6:$B$8,0)),1))</f>
        <v/>
      </c>
      <c r="G1867" s="38" t="str">
        <f aca="false">IF($C1867="","",SUMIFS(②実績CSV_期間A!$AA$2:$AA$5001,②実績CSV_期間A!$M$2:$M$5001,$C1867))</f>
        <v/>
      </c>
      <c r="H1867" s="38" t="str">
        <f aca="false">IF($C1867="","",SUMIFS(③実績CSV_期間B!$AA$2:$AA$5001,③実績CSV_期間B!$M$2:$M$5001,$C1867))</f>
        <v/>
      </c>
      <c r="I1867" s="38" t="str">
        <f aca="false">IF($C1867="","",SUMIFS(④実績CSV_期間C!$AA$2:$AA$5001,④実績CSV_期間C!$M$2:$M$5001,$C1867))</f>
        <v/>
      </c>
      <c r="J1867" s="38" t="str">
        <f aca="false">IF($C1867="","",N($F1867)*N($G1867))</f>
        <v/>
      </c>
      <c r="K1867" s="38" t="str">
        <f aca="false">IF($C1867="","",N($F1867)*N($H1867))</f>
        <v/>
      </c>
      <c r="L1867" s="38" t="str">
        <f aca="false">IF($C1867="","",N($F1867)*N($I1867))</f>
        <v/>
      </c>
      <c r="M1867" s="37" t="str">
        <f aca="false">IF(OR($C1867="",N(TOP!$C$12)=0),"",N($J1867)/TOP!$C$12)</f>
        <v/>
      </c>
      <c r="N1867" s="37" t="str">
        <f aca="false">IF(OR($C1867="",N(TOP!$C$13)=0),"",N($K1867)/TOP!$C$13)</f>
        <v/>
      </c>
      <c r="O1867" s="37" t="str">
        <f aca="false">IF(OR($C1867="",N(TOP!$C$14)=0),"",N($L1867)/TOP!$C$14)</f>
        <v/>
      </c>
      <c r="P1867" s="42" t="str">
        <f aca="false">IF($C1867="","",IFERROR(CHOOSE(MATCH(TOP!$C$10,{"【期間A】","【期間B】","【期間C】"},0),N($M1867),N($N1867),N($O1867)),0))</f>
        <v/>
      </c>
    </row>
    <row r="1868" customFormat="false" ht="15" hidden="false" customHeight="false" outlineLevel="0" collapsed="false">
      <c r="B1868" s="12" t="n">
        <v>1863</v>
      </c>
      <c r="C1868" s="36" t="str">
        <f aca="false">IF(②実績CSV_期間A!$M1864="","",②実績CSV_期間A!$M1864&amp;"")</f>
        <v/>
      </c>
      <c r="D1868" s="12" t="str">
        <f aca="false">IF($C1868="","",②実績CSV_期間A!$N1864)</f>
        <v/>
      </c>
      <c r="E1868" s="12" t="str">
        <f aca="false">IF($C1868="","",RIGHT($D1868,1))</f>
        <v/>
      </c>
      <c r="F1868" s="41" t="str">
        <f aca="false">IF($C1868="","",IFERROR(INDEX(サイズ換算マスタ!$C$6:$C$8,MATCH($E1868,サイズ換算マスタ!$B$6:$B$8,0)),1))</f>
        <v/>
      </c>
      <c r="G1868" s="38" t="str">
        <f aca="false">IF($C1868="","",SUMIFS(②実績CSV_期間A!$AA$2:$AA$5001,②実績CSV_期間A!$M$2:$M$5001,$C1868))</f>
        <v/>
      </c>
      <c r="H1868" s="38" t="str">
        <f aca="false">IF($C1868="","",SUMIFS(③実績CSV_期間B!$AA$2:$AA$5001,③実績CSV_期間B!$M$2:$M$5001,$C1868))</f>
        <v/>
      </c>
      <c r="I1868" s="38" t="str">
        <f aca="false">IF($C1868="","",SUMIFS(④実績CSV_期間C!$AA$2:$AA$5001,④実績CSV_期間C!$M$2:$M$5001,$C1868))</f>
        <v/>
      </c>
      <c r="J1868" s="38" t="str">
        <f aca="false">IF($C1868="","",N($F1868)*N($G1868))</f>
        <v/>
      </c>
      <c r="K1868" s="38" t="str">
        <f aca="false">IF($C1868="","",N($F1868)*N($H1868))</f>
        <v/>
      </c>
      <c r="L1868" s="38" t="str">
        <f aca="false">IF($C1868="","",N($F1868)*N($I1868))</f>
        <v/>
      </c>
      <c r="M1868" s="37" t="str">
        <f aca="false">IF(OR($C1868="",N(TOP!$C$12)=0),"",N($J1868)/TOP!$C$12)</f>
        <v/>
      </c>
      <c r="N1868" s="37" t="str">
        <f aca="false">IF(OR($C1868="",N(TOP!$C$13)=0),"",N($K1868)/TOP!$C$13)</f>
        <v/>
      </c>
      <c r="O1868" s="37" t="str">
        <f aca="false">IF(OR($C1868="",N(TOP!$C$14)=0),"",N($L1868)/TOP!$C$14)</f>
        <v/>
      </c>
      <c r="P1868" s="42" t="str">
        <f aca="false">IF($C1868="","",IFERROR(CHOOSE(MATCH(TOP!$C$10,{"【期間A】","【期間B】","【期間C】"},0),N($M1868),N($N1868),N($O1868)),0))</f>
        <v/>
      </c>
    </row>
    <row r="1869" customFormat="false" ht="15" hidden="false" customHeight="false" outlineLevel="0" collapsed="false">
      <c r="B1869" s="12" t="n">
        <v>1864</v>
      </c>
      <c r="C1869" s="36" t="str">
        <f aca="false">IF(②実績CSV_期間A!$M1865="","",②実績CSV_期間A!$M1865&amp;"")</f>
        <v/>
      </c>
      <c r="D1869" s="12" t="str">
        <f aca="false">IF($C1869="","",②実績CSV_期間A!$N1865)</f>
        <v/>
      </c>
      <c r="E1869" s="12" t="str">
        <f aca="false">IF($C1869="","",RIGHT($D1869,1))</f>
        <v/>
      </c>
      <c r="F1869" s="41" t="str">
        <f aca="false">IF($C1869="","",IFERROR(INDEX(サイズ換算マスタ!$C$6:$C$8,MATCH($E1869,サイズ換算マスタ!$B$6:$B$8,0)),1))</f>
        <v/>
      </c>
      <c r="G1869" s="38" t="str">
        <f aca="false">IF($C1869="","",SUMIFS(②実績CSV_期間A!$AA$2:$AA$5001,②実績CSV_期間A!$M$2:$M$5001,$C1869))</f>
        <v/>
      </c>
      <c r="H1869" s="38" t="str">
        <f aca="false">IF($C1869="","",SUMIFS(③実績CSV_期間B!$AA$2:$AA$5001,③実績CSV_期間B!$M$2:$M$5001,$C1869))</f>
        <v/>
      </c>
      <c r="I1869" s="38" t="str">
        <f aca="false">IF($C1869="","",SUMIFS(④実績CSV_期間C!$AA$2:$AA$5001,④実績CSV_期間C!$M$2:$M$5001,$C1869))</f>
        <v/>
      </c>
      <c r="J1869" s="38" t="str">
        <f aca="false">IF($C1869="","",N($F1869)*N($G1869))</f>
        <v/>
      </c>
      <c r="K1869" s="38" t="str">
        <f aca="false">IF($C1869="","",N($F1869)*N($H1869))</f>
        <v/>
      </c>
      <c r="L1869" s="38" t="str">
        <f aca="false">IF($C1869="","",N($F1869)*N($I1869))</f>
        <v/>
      </c>
      <c r="M1869" s="37" t="str">
        <f aca="false">IF(OR($C1869="",N(TOP!$C$12)=0),"",N($J1869)/TOP!$C$12)</f>
        <v/>
      </c>
      <c r="N1869" s="37" t="str">
        <f aca="false">IF(OR($C1869="",N(TOP!$C$13)=0),"",N($K1869)/TOP!$C$13)</f>
        <v/>
      </c>
      <c r="O1869" s="37" t="str">
        <f aca="false">IF(OR($C1869="",N(TOP!$C$14)=0),"",N($L1869)/TOP!$C$14)</f>
        <v/>
      </c>
      <c r="P1869" s="42" t="str">
        <f aca="false">IF($C1869="","",IFERROR(CHOOSE(MATCH(TOP!$C$10,{"【期間A】","【期間B】","【期間C】"},0),N($M1869),N($N1869),N($O1869)),0))</f>
        <v/>
      </c>
    </row>
    <row r="1870" customFormat="false" ht="15" hidden="false" customHeight="false" outlineLevel="0" collapsed="false">
      <c r="B1870" s="12" t="n">
        <v>1865</v>
      </c>
      <c r="C1870" s="36" t="str">
        <f aca="false">IF(②実績CSV_期間A!$M1866="","",②実績CSV_期間A!$M1866&amp;"")</f>
        <v/>
      </c>
      <c r="D1870" s="12" t="str">
        <f aca="false">IF($C1870="","",②実績CSV_期間A!$N1866)</f>
        <v/>
      </c>
      <c r="E1870" s="12" t="str">
        <f aca="false">IF($C1870="","",RIGHT($D1870,1))</f>
        <v/>
      </c>
      <c r="F1870" s="41" t="str">
        <f aca="false">IF($C1870="","",IFERROR(INDEX(サイズ換算マスタ!$C$6:$C$8,MATCH($E1870,サイズ換算マスタ!$B$6:$B$8,0)),1))</f>
        <v/>
      </c>
      <c r="G1870" s="38" t="str">
        <f aca="false">IF($C1870="","",SUMIFS(②実績CSV_期間A!$AA$2:$AA$5001,②実績CSV_期間A!$M$2:$M$5001,$C1870))</f>
        <v/>
      </c>
      <c r="H1870" s="38" t="str">
        <f aca="false">IF($C1870="","",SUMIFS(③実績CSV_期間B!$AA$2:$AA$5001,③実績CSV_期間B!$M$2:$M$5001,$C1870))</f>
        <v/>
      </c>
      <c r="I1870" s="38" t="str">
        <f aca="false">IF($C1870="","",SUMIFS(④実績CSV_期間C!$AA$2:$AA$5001,④実績CSV_期間C!$M$2:$M$5001,$C1870))</f>
        <v/>
      </c>
      <c r="J1870" s="38" t="str">
        <f aca="false">IF($C1870="","",N($F1870)*N($G1870))</f>
        <v/>
      </c>
      <c r="K1870" s="38" t="str">
        <f aca="false">IF($C1870="","",N($F1870)*N($H1870))</f>
        <v/>
      </c>
      <c r="L1870" s="38" t="str">
        <f aca="false">IF($C1870="","",N($F1870)*N($I1870))</f>
        <v/>
      </c>
      <c r="M1870" s="37" t="str">
        <f aca="false">IF(OR($C1870="",N(TOP!$C$12)=0),"",N($J1870)/TOP!$C$12)</f>
        <v/>
      </c>
      <c r="N1870" s="37" t="str">
        <f aca="false">IF(OR($C1870="",N(TOP!$C$13)=0),"",N($K1870)/TOP!$C$13)</f>
        <v/>
      </c>
      <c r="O1870" s="37" t="str">
        <f aca="false">IF(OR($C1870="",N(TOP!$C$14)=0),"",N($L1870)/TOP!$C$14)</f>
        <v/>
      </c>
      <c r="P1870" s="42" t="str">
        <f aca="false">IF($C1870="","",IFERROR(CHOOSE(MATCH(TOP!$C$10,{"【期間A】","【期間B】","【期間C】"},0),N($M1870),N($N1870),N($O1870)),0))</f>
        <v/>
      </c>
    </row>
    <row r="1871" customFormat="false" ht="15" hidden="false" customHeight="false" outlineLevel="0" collapsed="false">
      <c r="B1871" s="12" t="n">
        <v>1866</v>
      </c>
      <c r="C1871" s="36" t="str">
        <f aca="false">IF(②実績CSV_期間A!$M1867="","",②実績CSV_期間A!$M1867&amp;"")</f>
        <v/>
      </c>
      <c r="D1871" s="12" t="str">
        <f aca="false">IF($C1871="","",②実績CSV_期間A!$N1867)</f>
        <v/>
      </c>
      <c r="E1871" s="12" t="str">
        <f aca="false">IF($C1871="","",RIGHT($D1871,1))</f>
        <v/>
      </c>
      <c r="F1871" s="41" t="str">
        <f aca="false">IF($C1871="","",IFERROR(INDEX(サイズ換算マスタ!$C$6:$C$8,MATCH($E1871,サイズ換算マスタ!$B$6:$B$8,0)),1))</f>
        <v/>
      </c>
      <c r="G1871" s="38" t="str">
        <f aca="false">IF($C1871="","",SUMIFS(②実績CSV_期間A!$AA$2:$AA$5001,②実績CSV_期間A!$M$2:$M$5001,$C1871))</f>
        <v/>
      </c>
      <c r="H1871" s="38" t="str">
        <f aca="false">IF($C1871="","",SUMIFS(③実績CSV_期間B!$AA$2:$AA$5001,③実績CSV_期間B!$M$2:$M$5001,$C1871))</f>
        <v/>
      </c>
      <c r="I1871" s="38" t="str">
        <f aca="false">IF($C1871="","",SUMIFS(④実績CSV_期間C!$AA$2:$AA$5001,④実績CSV_期間C!$M$2:$M$5001,$C1871))</f>
        <v/>
      </c>
      <c r="J1871" s="38" t="str">
        <f aca="false">IF($C1871="","",N($F1871)*N($G1871))</f>
        <v/>
      </c>
      <c r="K1871" s="38" t="str">
        <f aca="false">IF($C1871="","",N($F1871)*N($H1871))</f>
        <v/>
      </c>
      <c r="L1871" s="38" t="str">
        <f aca="false">IF($C1871="","",N($F1871)*N($I1871))</f>
        <v/>
      </c>
      <c r="M1871" s="37" t="str">
        <f aca="false">IF(OR($C1871="",N(TOP!$C$12)=0),"",N($J1871)/TOP!$C$12)</f>
        <v/>
      </c>
      <c r="N1871" s="37" t="str">
        <f aca="false">IF(OR($C1871="",N(TOP!$C$13)=0),"",N($K1871)/TOP!$C$13)</f>
        <v/>
      </c>
      <c r="O1871" s="37" t="str">
        <f aca="false">IF(OR($C1871="",N(TOP!$C$14)=0),"",N($L1871)/TOP!$C$14)</f>
        <v/>
      </c>
      <c r="P1871" s="42" t="str">
        <f aca="false">IF($C1871="","",IFERROR(CHOOSE(MATCH(TOP!$C$10,{"【期間A】","【期間B】","【期間C】"},0),N($M1871),N($N1871),N($O1871)),0))</f>
        <v/>
      </c>
    </row>
    <row r="1872" customFormat="false" ht="15" hidden="false" customHeight="false" outlineLevel="0" collapsed="false">
      <c r="B1872" s="12" t="n">
        <v>1867</v>
      </c>
      <c r="C1872" s="36" t="str">
        <f aca="false">IF(②実績CSV_期間A!$M1868="","",②実績CSV_期間A!$M1868&amp;"")</f>
        <v/>
      </c>
      <c r="D1872" s="12" t="str">
        <f aca="false">IF($C1872="","",②実績CSV_期間A!$N1868)</f>
        <v/>
      </c>
      <c r="E1872" s="12" t="str">
        <f aca="false">IF($C1872="","",RIGHT($D1872,1))</f>
        <v/>
      </c>
      <c r="F1872" s="41" t="str">
        <f aca="false">IF($C1872="","",IFERROR(INDEX(サイズ換算マスタ!$C$6:$C$8,MATCH($E1872,サイズ換算マスタ!$B$6:$B$8,0)),1))</f>
        <v/>
      </c>
      <c r="G1872" s="38" t="str">
        <f aca="false">IF($C1872="","",SUMIFS(②実績CSV_期間A!$AA$2:$AA$5001,②実績CSV_期間A!$M$2:$M$5001,$C1872))</f>
        <v/>
      </c>
      <c r="H1872" s="38" t="str">
        <f aca="false">IF($C1872="","",SUMIFS(③実績CSV_期間B!$AA$2:$AA$5001,③実績CSV_期間B!$M$2:$M$5001,$C1872))</f>
        <v/>
      </c>
      <c r="I1872" s="38" t="str">
        <f aca="false">IF($C1872="","",SUMIFS(④実績CSV_期間C!$AA$2:$AA$5001,④実績CSV_期間C!$M$2:$M$5001,$C1872))</f>
        <v/>
      </c>
      <c r="J1872" s="38" t="str">
        <f aca="false">IF($C1872="","",N($F1872)*N($G1872))</f>
        <v/>
      </c>
      <c r="K1872" s="38" t="str">
        <f aca="false">IF($C1872="","",N($F1872)*N($H1872))</f>
        <v/>
      </c>
      <c r="L1872" s="38" t="str">
        <f aca="false">IF($C1872="","",N($F1872)*N($I1872))</f>
        <v/>
      </c>
      <c r="M1872" s="37" t="str">
        <f aca="false">IF(OR($C1872="",N(TOP!$C$12)=0),"",N($J1872)/TOP!$C$12)</f>
        <v/>
      </c>
      <c r="N1872" s="37" t="str">
        <f aca="false">IF(OR($C1872="",N(TOP!$C$13)=0),"",N($K1872)/TOP!$C$13)</f>
        <v/>
      </c>
      <c r="O1872" s="37" t="str">
        <f aca="false">IF(OR($C1872="",N(TOP!$C$14)=0),"",N($L1872)/TOP!$C$14)</f>
        <v/>
      </c>
      <c r="P1872" s="42" t="str">
        <f aca="false">IF($C1872="","",IFERROR(CHOOSE(MATCH(TOP!$C$10,{"【期間A】","【期間B】","【期間C】"},0),N($M1872),N($N1872),N($O1872)),0))</f>
        <v/>
      </c>
    </row>
    <row r="1873" customFormat="false" ht="15" hidden="false" customHeight="false" outlineLevel="0" collapsed="false">
      <c r="B1873" s="12" t="n">
        <v>1868</v>
      </c>
      <c r="C1873" s="36" t="str">
        <f aca="false">IF(②実績CSV_期間A!$M1869="","",②実績CSV_期間A!$M1869&amp;"")</f>
        <v/>
      </c>
      <c r="D1873" s="12" t="str">
        <f aca="false">IF($C1873="","",②実績CSV_期間A!$N1869)</f>
        <v/>
      </c>
      <c r="E1873" s="12" t="str">
        <f aca="false">IF($C1873="","",RIGHT($D1873,1))</f>
        <v/>
      </c>
      <c r="F1873" s="41" t="str">
        <f aca="false">IF($C1873="","",IFERROR(INDEX(サイズ換算マスタ!$C$6:$C$8,MATCH($E1873,サイズ換算マスタ!$B$6:$B$8,0)),1))</f>
        <v/>
      </c>
      <c r="G1873" s="38" t="str">
        <f aca="false">IF($C1873="","",SUMIFS(②実績CSV_期間A!$AA$2:$AA$5001,②実績CSV_期間A!$M$2:$M$5001,$C1873))</f>
        <v/>
      </c>
      <c r="H1873" s="38" t="str">
        <f aca="false">IF($C1873="","",SUMIFS(③実績CSV_期間B!$AA$2:$AA$5001,③実績CSV_期間B!$M$2:$M$5001,$C1873))</f>
        <v/>
      </c>
      <c r="I1873" s="38" t="str">
        <f aca="false">IF($C1873="","",SUMIFS(④実績CSV_期間C!$AA$2:$AA$5001,④実績CSV_期間C!$M$2:$M$5001,$C1873))</f>
        <v/>
      </c>
      <c r="J1873" s="38" t="str">
        <f aca="false">IF($C1873="","",N($F1873)*N($G1873))</f>
        <v/>
      </c>
      <c r="K1873" s="38" t="str">
        <f aca="false">IF($C1873="","",N($F1873)*N($H1873))</f>
        <v/>
      </c>
      <c r="L1873" s="38" t="str">
        <f aca="false">IF($C1873="","",N($F1873)*N($I1873))</f>
        <v/>
      </c>
      <c r="M1873" s="37" t="str">
        <f aca="false">IF(OR($C1873="",N(TOP!$C$12)=0),"",N($J1873)/TOP!$C$12)</f>
        <v/>
      </c>
      <c r="N1873" s="37" t="str">
        <f aca="false">IF(OR($C1873="",N(TOP!$C$13)=0),"",N($K1873)/TOP!$C$13)</f>
        <v/>
      </c>
      <c r="O1873" s="37" t="str">
        <f aca="false">IF(OR($C1873="",N(TOP!$C$14)=0),"",N($L1873)/TOP!$C$14)</f>
        <v/>
      </c>
      <c r="P1873" s="42" t="str">
        <f aca="false">IF($C1873="","",IFERROR(CHOOSE(MATCH(TOP!$C$10,{"【期間A】","【期間B】","【期間C】"},0),N($M1873),N($N1873),N($O1873)),0))</f>
        <v/>
      </c>
    </row>
    <row r="1874" customFormat="false" ht="15" hidden="false" customHeight="false" outlineLevel="0" collapsed="false">
      <c r="B1874" s="12" t="n">
        <v>1869</v>
      </c>
      <c r="C1874" s="36" t="str">
        <f aca="false">IF(②実績CSV_期間A!$M1870="","",②実績CSV_期間A!$M1870&amp;"")</f>
        <v/>
      </c>
      <c r="D1874" s="12" t="str">
        <f aca="false">IF($C1874="","",②実績CSV_期間A!$N1870)</f>
        <v/>
      </c>
      <c r="E1874" s="12" t="str">
        <f aca="false">IF($C1874="","",RIGHT($D1874,1))</f>
        <v/>
      </c>
      <c r="F1874" s="41" t="str">
        <f aca="false">IF($C1874="","",IFERROR(INDEX(サイズ換算マスタ!$C$6:$C$8,MATCH($E1874,サイズ換算マスタ!$B$6:$B$8,0)),1))</f>
        <v/>
      </c>
      <c r="G1874" s="38" t="str">
        <f aca="false">IF($C1874="","",SUMIFS(②実績CSV_期間A!$AA$2:$AA$5001,②実績CSV_期間A!$M$2:$M$5001,$C1874))</f>
        <v/>
      </c>
      <c r="H1874" s="38" t="str">
        <f aca="false">IF($C1874="","",SUMIFS(③実績CSV_期間B!$AA$2:$AA$5001,③実績CSV_期間B!$M$2:$M$5001,$C1874))</f>
        <v/>
      </c>
      <c r="I1874" s="38" t="str">
        <f aca="false">IF($C1874="","",SUMIFS(④実績CSV_期間C!$AA$2:$AA$5001,④実績CSV_期間C!$M$2:$M$5001,$C1874))</f>
        <v/>
      </c>
      <c r="J1874" s="38" t="str">
        <f aca="false">IF($C1874="","",N($F1874)*N($G1874))</f>
        <v/>
      </c>
      <c r="K1874" s="38" t="str">
        <f aca="false">IF($C1874="","",N($F1874)*N($H1874))</f>
        <v/>
      </c>
      <c r="L1874" s="38" t="str">
        <f aca="false">IF($C1874="","",N($F1874)*N($I1874))</f>
        <v/>
      </c>
      <c r="M1874" s="37" t="str">
        <f aca="false">IF(OR($C1874="",N(TOP!$C$12)=0),"",N($J1874)/TOP!$C$12)</f>
        <v/>
      </c>
      <c r="N1874" s="37" t="str">
        <f aca="false">IF(OR($C1874="",N(TOP!$C$13)=0),"",N($K1874)/TOP!$C$13)</f>
        <v/>
      </c>
      <c r="O1874" s="37" t="str">
        <f aca="false">IF(OR($C1874="",N(TOP!$C$14)=0),"",N($L1874)/TOP!$C$14)</f>
        <v/>
      </c>
      <c r="P1874" s="42" t="str">
        <f aca="false">IF($C1874="","",IFERROR(CHOOSE(MATCH(TOP!$C$10,{"【期間A】","【期間B】","【期間C】"},0),N($M1874),N($N1874),N($O1874)),0))</f>
        <v/>
      </c>
    </row>
    <row r="1875" customFormat="false" ht="15" hidden="false" customHeight="false" outlineLevel="0" collapsed="false">
      <c r="B1875" s="12" t="n">
        <v>1870</v>
      </c>
      <c r="C1875" s="36" t="str">
        <f aca="false">IF(②実績CSV_期間A!$M1871="","",②実績CSV_期間A!$M1871&amp;"")</f>
        <v/>
      </c>
      <c r="D1875" s="12" t="str">
        <f aca="false">IF($C1875="","",②実績CSV_期間A!$N1871)</f>
        <v/>
      </c>
      <c r="E1875" s="12" t="str">
        <f aca="false">IF($C1875="","",RIGHT($D1875,1))</f>
        <v/>
      </c>
      <c r="F1875" s="41" t="str">
        <f aca="false">IF($C1875="","",IFERROR(INDEX(サイズ換算マスタ!$C$6:$C$8,MATCH($E1875,サイズ換算マスタ!$B$6:$B$8,0)),1))</f>
        <v/>
      </c>
      <c r="G1875" s="38" t="str">
        <f aca="false">IF($C1875="","",SUMIFS(②実績CSV_期間A!$AA$2:$AA$5001,②実績CSV_期間A!$M$2:$M$5001,$C1875))</f>
        <v/>
      </c>
      <c r="H1875" s="38" t="str">
        <f aca="false">IF($C1875="","",SUMIFS(③実績CSV_期間B!$AA$2:$AA$5001,③実績CSV_期間B!$M$2:$M$5001,$C1875))</f>
        <v/>
      </c>
      <c r="I1875" s="38" t="str">
        <f aca="false">IF($C1875="","",SUMIFS(④実績CSV_期間C!$AA$2:$AA$5001,④実績CSV_期間C!$M$2:$M$5001,$C1875))</f>
        <v/>
      </c>
      <c r="J1875" s="38" t="str">
        <f aca="false">IF($C1875="","",N($F1875)*N($G1875))</f>
        <v/>
      </c>
      <c r="K1875" s="38" t="str">
        <f aca="false">IF($C1875="","",N($F1875)*N($H1875))</f>
        <v/>
      </c>
      <c r="L1875" s="38" t="str">
        <f aca="false">IF($C1875="","",N($F1875)*N($I1875))</f>
        <v/>
      </c>
      <c r="M1875" s="37" t="str">
        <f aca="false">IF(OR($C1875="",N(TOP!$C$12)=0),"",N($J1875)/TOP!$C$12)</f>
        <v/>
      </c>
      <c r="N1875" s="37" t="str">
        <f aca="false">IF(OR($C1875="",N(TOP!$C$13)=0),"",N($K1875)/TOP!$C$13)</f>
        <v/>
      </c>
      <c r="O1875" s="37" t="str">
        <f aca="false">IF(OR($C1875="",N(TOP!$C$14)=0),"",N($L1875)/TOP!$C$14)</f>
        <v/>
      </c>
      <c r="P1875" s="42" t="str">
        <f aca="false">IF($C1875="","",IFERROR(CHOOSE(MATCH(TOP!$C$10,{"【期間A】","【期間B】","【期間C】"},0),N($M1875),N($N1875),N($O1875)),0))</f>
        <v/>
      </c>
    </row>
    <row r="1876" customFormat="false" ht="15" hidden="false" customHeight="false" outlineLevel="0" collapsed="false">
      <c r="B1876" s="12" t="n">
        <v>1871</v>
      </c>
      <c r="C1876" s="36" t="str">
        <f aca="false">IF(②実績CSV_期間A!$M1872="","",②実績CSV_期間A!$M1872&amp;"")</f>
        <v/>
      </c>
      <c r="D1876" s="12" t="str">
        <f aca="false">IF($C1876="","",②実績CSV_期間A!$N1872)</f>
        <v/>
      </c>
      <c r="E1876" s="12" t="str">
        <f aca="false">IF($C1876="","",RIGHT($D1876,1))</f>
        <v/>
      </c>
      <c r="F1876" s="41" t="str">
        <f aca="false">IF($C1876="","",IFERROR(INDEX(サイズ換算マスタ!$C$6:$C$8,MATCH($E1876,サイズ換算マスタ!$B$6:$B$8,0)),1))</f>
        <v/>
      </c>
      <c r="G1876" s="38" t="str">
        <f aca="false">IF($C1876="","",SUMIFS(②実績CSV_期間A!$AA$2:$AA$5001,②実績CSV_期間A!$M$2:$M$5001,$C1876))</f>
        <v/>
      </c>
      <c r="H1876" s="38" t="str">
        <f aca="false">IF($C1876="","",SUMIFS(③実績CSV_期間B!$AA$2:$AA$5001,③実績CSV_期間B!$M$2:$M$5001,$C1876))</f>
        <v/>
      </c>
      <c r="I1876" s="38" t="str">
        <f aca="false">IF($C1876="","",SUMIFS(④実績CSV_期間C!$AA$2:$AA$5001,④実績CSV_期間C!$M$2:$M$5001,$C1876))</f>
        <v/>
      </c>
      <c r="J1876" s="38" t="str">
        <f aca="false">IF($C1876="","",N($F1876)*N($G1876))</f>
        <v/>
      </c>
      <c r="K1876" s="38" t="str">
        <f aca="false">IF($C1876="","",N($F1876)*N($H1876))</f>
        <v/>
      </c>
      <c r="L1876" s="38" t="str">
        <f aca="false">IF($C1876="","",N($F1876)*N($I1876))</f>
        <v/>
      </c>
      <c r="M1876" s="37" t="str">
        <f aca="false">IF(OR($C1876="",N(TOP!$C$12)=0),"",N($J1876)/TOP!$C$12)</f>
        <v/>
      </c>
      <c r="N1876" s="37" t="str">
        <f aca="false">IF(OR($C1876="",N(TOP!$C$13)=0),"",N($K1876)/TOP!$C$13)</f>
        <v/>
      </c>
      <c r="O1876" s="37" t="str">
        <f aca="false">IF(OR($C1876="",N(TOP!$C$14)=0),"",N($L1876)/TOP!$C$14)</f>
        <v/>
      </c>
      <c r="P1876" s="42" t="str">
        <f aca="false">IF($C1876="","",IFERROR(CHOOSE(MATCH(TOP!$C$10,{"【期間A】","【期間B】","【期間C】"},0),N($M1876),N($N1876),N($O1876)),0))</f>
        <v/>
      </c>
    </row>
    <row r="1877" customFormat="false" ht="15" hidden="false" customHeight="false" outlineLevel="0" collapsed="false">
      <c r="B1877" s="12" t="n">
        <v>1872</v>
      </c>
      <c r="C1877" s="36" t="str">
        <f aca="false">IF(②実績CSV_期間A!$M1873="","",②実績CSV_期間A!$M1873&amp;"")</f>
        <v/>
      </c>
      <c r="D1877" s="12" t="str">
        <f aca="false">IF($C1877="","",②実績CSV_期間A!$N1873)</f>
        <v/>
      </c>
      <c r="E1877" s="12" t="str">
        <f aca="false">IF($C1877="","",RIGHT($D1877,1))</f>
        <v/>
      </c>
      <c r="F1877" s="41" t="str">
        <f aca="false">IF($C1877="","",IFERROR(INDEX(サイズ換算マスタ!$C$6:$C$8,MATCH($E1877,サイズ換算マスタ!$B$6:$B$8,0)),1))</f>
        <v/>
      </c>
      <c r="G1877" s="38" t="str">
        <f aca="false">IF($C1877="","",SUMIFS(②実績CSV_期間A!$AA$2:$AA$5001,②実績CSV_期間A!$M$2:$M$5001,$C1877))</f>
        <v/>
      </c>
      <c r="H1877" s="38" t="str">
        <f aca="false">IF($C1877="","",SUMIFS(③実績CSV_期間B!$AA$2:$AA$5001,③実績CSV_期間B!$M$2:$M$5001,$C1877))</f>
        <v/>
      </c>
      <c r="I1877" s="38" t="str">
        <f aca="false">IF($C1877="","",SUMIFS(④実績CSV_期間C!$AA$2:$AA$5001,④実績CSV_期間C!$M$2:$M$5001,$C1877))</f>
        <v/>
      </c>
      <c r="J1877" s="38" t="str">
        <f aca="false">IF($C1877="","",N($F1877)*N($G1877))</f>
        <v/>
      </c>
      <c r="K1877" s="38" t="str">
        <f aca="false">IF($C1877="","",N($F1877)*N($H1877))</f>
        <v/>
      </c>
      <c r="L1877" s="38" t="str">
        <f aca="false">IF($C1877="","",N($F1877)*N($I1877))</f>
        <v/>
      </c>
      <c r="M1877" s="37" t="str">
        <f aca="false">IF(OR($C1877="",N(TOP!$C$12)=0),"",N($J1877)/TOP!$C$12)</f>
        <v/>
      </c>
      <c r="N1877" s="37" t="str">
        <f aca="false">IF(OR($C1877="",N(TOP!$C$13)=0),"",N($K1877)/TOP!$C$13)</f>
        <v/>
      </c>
      <c r="O1877" s="37" t="str">
        <f aca="false">IF(OR($C1877="",N(TOP!$C$14)=0),"",N($L1877)/TOP!$C$14)</f>
        <v/>
      </c>
      <c r="P1877" s="42" t="str">
        <f aca="false">IF($C1877="","",IFERROR(CHOOSE(MATCH(TOP!$C$10,{"【期間A】","【期間B】","【期間C】"},0),N($M1877),N($N1877),N($O1877)),0))</f>
        <v/>
      </c>
    </row>
    <row r="1878" customFormat="false" ht="15" hidden="false" customHeight="false" outlineLevel="0" collapsed="false">
      <c r="B1878" s="12" t="n">
        <v>1873</v>
      </c>
      <c r="C1878" s="36" t="str">
        <f aca="false">IF(②実績CSV_期間A!$M1874="","",②実績CSV_期間A!$M1874&amp;"")</f>
        <v/>
      </c>
      <c r="D1878" s="12" t="str">
        <f aca="false">IF($C1878="","",②実績CSV_期間A!$N1874)</f>
        <v/>
      </c>
      <c r="E1878" s="12" t="str">
        <f aca="false">IF($C1878="","",RIGHT($D1878,1))</f>
        <v/>
      </c>
      <c r="F1878" s="41" t="str">
        <f aca="false">IF($C1878="","",IFERROR(INDEX(サイズ換算マスタ!$C$6:$C$8,MATCH($E1878,サイズ換算マスタ!$B$6:$B$8,0)),1))</f>
        <v/>
      </c>
      <c r="G1878" s="38" t="str">
        <f aca="false">IF($C1878="","",SUMIFS(②実績CSV_期間A!$AA$2:$AA$5001,②実績CSV_期間A!$M$2:$M$5001,$C1878))</f>
        <v/>
      </c>
      <c r="H1878" s="38" t="str">
        <f aca="false">IF($C1878="","",SUMIFS(③実績CSV_期間B!$AA$2:$AA$5001,③実績CSV_期間B!$M$2:$M$5001,$C1878))</f>
        <v/>
      </c>
      <c r="I1878" s="38" t="str">
        <f aca="false">IF($C1878="","",SUMIFS(④実績CSV_期間C!$AA$2:$AA$5001,④実績CSV_期間C!$M$2:$M$5001,$C1878))</f>
        <v/>
      </c>
      <c r="J1878" s="38" t="str">
        <f aca="false">IF($C1878="","",N($F1878)*N($G1878))</f>
        <v/>
      </c>
      <c r="K1878" s="38" t="str">
        <f aca="false">IF($C1878="","",N($F1878)*N($H1878))</f>
        <v/>
      </c>
      <c r="L1878" s="38" t="str">
        <f aca="false">IF($C1878="","",N($F1878)*N($I1878))</f>
        <v/>
      </c>
      <c r="M1878" s="37" t="str">
        <f aca="false">IF(OR($C1878="",N(TOP!$C$12)=0),"",N($J1878)/TOP!$C$12)</f>
        <v/>
      </c>
      <c r="N1878" s="37" t="str">
        <f aca="false">IF(OR($C1878="",N(TOP!$C$13)=0),"",N($K1878)/TOP!$C$13)</f>
        <v/>
      </c>
      <c r="O1878" s="37" t="str">
        <f aca="false">IF(OR($C1878="",N(TOP!$C$14)=0),"",N($L1878)/TOP!$C$14)</f>
        <v/>
      </c>
      <c r="P1878" s="42" t="str">
        <f aca="false">IF($C1878="","",IFERROR(CHOOSE(MATCH(TOP!$C$10,{"【期間A】","【期間B】","【期間C】"},0),N($M1878),N($N1878),N($O1878)),0))</f>
        <v/>
      </c>
    </row>
    <row r="1879" customFormat="false" ht="15" hidden="false" customHeight="false" outlineLevel="0" collapsed="false">
      <c r="B1879" s="12" t="n">
        <v>1874</v>
      </c>
      <c r="C1879" s="36" t="str">
        <f aca="false">IF(②実績CSV_期間A!$M1875="","",②実績CSV_期間A!$M1875&amp;"")</f>
        <v/>
      </c>
      <c r="D1879" s="12" t="str">
        <f aca="false">IF($C1879="","",②実績CSV_期間A!$N1875)</f>
        <v/>
      </c>
      <c r="E1879" s="12" t="str">
        <f aca="false">IF($C1879="","",RIGHT($D1879,1))</f>
        <v/>
      </c>
      <c r="F1879" s="41" t="str">
        <f aca="false">IF($C1879="","",IFERROR(INDEX(サイズ換算マスタ!$C$6:$C$8,MATCH($E1879,サイズ換算マスタ!$B$6:$B$8,0)),1))</f>
        <v/>
      </c>
      <c r="G1879" s="38" t="str">
        <f aca="false">IF($C1879="","",SUMIFS(②実績CSV_期間A!$AA$2:$AA$5001,②実績CSV_期間A!$M$2:$M$5001,$C1879))</f>
        <v/>
      </c>
      <c r="H1879" s="38" t="str">
        <f aca="false">IF($C1879="","",SUMIFS(③実績CSV_期間B!$AA$2:$AA$5001,③実績CSV_期間B!$M$2:$M$5001,$C1879))</f>
        <v/>
      </c>
      <c r="I1879" s="38" t="str">
        <f aca="false">IF($C1879="","",SUMIFS(④実績CSV_期間C!$AA$2:$AA$5001,④実績CSV_期間C!$M$2:$M$5001,$C1879))</f>
        <v/>
      </c>
      <c r="J1879" s="38" t="str">
        <f aca="false">IF($C1879="","",N($F1879)*N($G1879))</f>
        <v/>
      </c>
      <c r="K1879" s="38" t="str">
        <f aca="false">IF($C1879="","",N($F1879)*N($H1879))</f>
        <v/>
      </c>
      <c r="L1879" s="38" t="str">
        <f aca="false">IF($C1879="","",N($F1879)*N($I1879))</f>
        <v/>
      </c>
      <c r="M1879" s="37" t="str">
        <f aca="false">IF(OR($C1879="",N(TOP!$C$12)=0),"",N($J1879)/TOP!$C$12)</f>
        <v/>
      </c>
      <c r="N1879" s="37" t="str">
        <f aca="false">IF(OR($C1879="",N(TOP!$C$13)=0),"",N($K1879)/TOP!$C$13)</f>
        <v/>
      </c>
      <c r="O1879" s="37" t="str">
        <f aca="false">IF(OR($C1879="",N(TOP!$C$14)=0),"",N($L1879)/TOP!$C$14)</f>
        <v/>
      </c>
      <c r="P1879" s="42" t="str">
        <f aca="false">IF($C1879="","",IFERROR(CHOOSE(MATCH(TOP!$C$10,{"【期間A】","【期間B】","【期間C】"},0),N($M1879),N($N1879),N($O1879)),0))</f>
        <v/>
      </c>
    </row>
    <row r="1880" customFormat="false" ht="15" hidden="false" customHeight="false" outlineLevel="0" collapsed="false">
      <c r="B1880" s="12" t="n">
        <v>1875</v>
      </c>
      <c r="C1880" s="36" t="str">
        <f aca="false">IF(②実績CSV_期間A!$M1876="","",②実績CSV_期間A!$M1876&amp;"")</f>
        <v/>
      </c>
      <c r="D1880" s="12" t="str">
        <f aca="false">IF($C1880="","",②実績CSV_期間A!$N1876)</f>
        <v/>
      </c>
      <c r="E1880" s="12" t="str">
        <f aca="false">IF($C1880="","",RIGHT($D1880,1))</f>
        <v/>
      </c>
      <c r="F1880" s="41" t="str">
        <f aca="false">IF($C1880="","",IFERROR(INDEX(サイズ換算マスタ!$C$6:$C$8,MATCH($E1880,サイズ換算マスタ!$B$6:$B$8,0)),1))</f>
        <v/>
      </c>
      <c r="G1880" s="38" t="str">
        <f aca="false">IF($C1880="","",SUMIFS(②実績CSV_期間A!$AA$2:$AA$5001,②実績CSV_期間A!$M$2:$M$5001,$C1880))</f>
        <v/>
      </c>
      <c r="H1880" s="38" t="str">
        <f aca="false">IF($C1880="","",SUMIFS(③実績CSV_期間B!$AA$2:$AA$5001,③実績CSV_期間B!$M$2:$M$5001,$C1880))</f>
        <v/>
      </c>
      <c r="I1880" s="38" t="str">
        <f aca="false">IF($C1880="","",SUMIFS(④実績CSV_期間C!$AA$2:$AA$5001,④実績CSV_期間C!$M$2:$M$5001,$C1880))</f>
        <v/>
      </c>
      <c r="J1880" s="38" t="str">
        <f aca="false">IF($C1880="","",N($F1880)*N($G1880))</f>
        <v/>
      </c>
      <c r="K1880" s="38" t="str">
        <f aca="false">IF($C1880="","",N($F1880)*N($H1880))</f>
        <v/>
      </c>
      <c r="L1880" s="38" t="str">
        <f aca="false">IF($C1880="","",N($F1880)*N($I1880))</f>
        <v/>
      </c>
      <c r="M1880" s="37" t="str">
        <f aca="false">IF(OR($C1880="",N(TOP!$C$12)=0),"",N($J1880)/TOP!$C$12)</f>
        <v/>
      </c>
      <c r="N1880" s="37" t="str">
        <f aca="false">IF(OR($C1880="",N(TOP!$C$13)=0),"",N($K1880)/TOP!$C$13)</f>
        <v/>
      </c>
      <c r="O1880" s="37" t="str">
        <f aca="false">IF(OR($C1880="",N(TOP!$C$14)=0),"",N($L1880)/TOP!$C$14)</f>
        <v/>
      </c>
      <c r="P1880" s="42" t="str">
        <f aca="false">IF($C1880="","",IFERROR(CHOOSE(MATCH(TOP!$C$10,{"【期間A】","【期間B】","【期間C】"},0),N($M1880),N($N1880),N($O1880)),0))</f>
        <v/>
      </c>
    </row>
    <row r="1881" customFormat="false" ht="15" hidden="false" customHeight="false" outlineLevel="0" collapsed="false">
      <c r="B1881" s="12" t="n">
        <v>1876</v>
      </c>
      <c r="C1881" s="36" t="str">
        <f aca="false">IF(②実績CSV_期間A!$M1877="","",②実績CSV_期間A!$M1877&amp;"")</f>
        <v/>
      </c>
      <c r="D1881" s="12" t="str">
        <f aca="false">IF($C1881="","",②実績CSV_期間A!$N1877)</f>
        <v/>
      </c>
      <c r="E1881" s="12" t="str">
        <f aca="false">IF($C1881="","",RIGHT($D1881,1))</f>
        <v/>
      </c>
      <c r="F1881" s="41" t="str">
        <f aca="false">IF($C1881="","",IFERROR(INDEX(サイズ換算マスタ!$C$6:$C$8,MATCH($E1881,サイズ換算マスタ!$B$6:$B$8,0)),1))</f>
        <v/>
      </c>
      <c r="G1881" s="38" t="str">
        <f aca="false">IF($C1881="","",SUMIFS(②実績CSV_期間A!$AA$2:$AA$5001,②実績CSV_期間A!$M$2:$M$5001,$C1881))</f>
        <v/>
      </c>
      <c r="H1881" s="38" t="str">
        <f aca="false">IF($C1881="","",SUMIFS(③実績CSV_期間B!$AA$2:$AA$5001,③実績CSV_期間B!$M$2:$M$5001,$C1881))</f>
        <v/>
      </c>
      <c r="I1881" s="38" t="str">
        <f aca="false">IF($C1881="","",SUMIFS(④実績CSV_期間C!$AA$2:$AA$5001,④実績CSV_期間C!$M$2:$M$5001,$C1881))</f>
        <v/>
      </c>
      <c r="J1881" s="38" t="str">
        <f aca="false">IF($C1881="","",N($F1881)*N($G1881))</f>
        <v/>
      </c>
      <c r="K1881" s="38" t="str">
        <f aca="false">IF($C1881="","",N($F1881)*N($H1881))</f>
        <v/>
      </c>
      <c r="L1881" s="38" t="str">
        <f aca="false">IF($C1881="","",N($F1881)*N($I1881))</f>
        <v/>
      </c>
      <c r="M1881" s="37" t="str">
        <f aca="false">IF(OR($C1881="",N(TOP!$C$12)=0),"",N($J1881)/TOP!$C$12)</f>
        <v/>
      </c>
      <c r="N1881" s="37" t="str">
        <f aca="false">IF(OR($C1881="",N(TOP!$C$13)=0),"",N($K1881)/TOP!$C$13)</f>
        <v/>
      </c>
      <c r="O1881" s="37" t="str">
        <f aca="false">IF(OR($C1881="",N(TOP!$C$14)=0),"",N($L1881)/TOP!$C$14)</f>
        <v/>
      </c>
      <c r="P1881" s="42" t="str">
        <f aca="false">IF($C1881="","",IFERROR(CHOOSE(MATCH(TOP!$C$10,{"【期間A】","【期間B】","【期間C】"},0),N($M1881),N($N1881),N($O1881)),0))</f>
        <v/>
      </c>
    </row>
    <row r="1882" customFormat="false" ht="15" hidden="false" customHeight="false" outlineLevel="0" collapsed="false">
      <c r="B1882" s="12" t="n">
        <v>1877</v>
      </c>
      <c r="C1882" s="36" t="str">
        <f aca="false">IF(②実績CSV_期間A!$M1878="","",②実績CSV_期間A!$M1878&amp;"")</f>
        <v/>
      </c>
      <c r="D1882" s="12" t="str">
        <f aca="false">IF($C1882="","",②実績CSV_期間A!$N1878)</f>
        <v/>
      </c>
      <c r="E1882" s="12" t="str">
        <f aca="false">IF($C1882="","",RIGHT($D1882,1))</f>
        <v/>
      </c>
      <c r="F1882" s="41" t="str">
        <f aca="false">IF($C1882="","",IFERROR(INDEX(サイズ換算マスタ!$C$6:$C$8,MATCH($E1882,サイズ換算マスタ!$B$6:$B$8,0)),1))</f>
        <v/>
      </c>
      <c r="G1882" s="38" t="str">
        <f aca="false">IF($C1882="","",SUMIFS(②実績CSV_期間A!$AA$2:$AA$5001,②実績CSV_期間A!$M$2:$M$5001,$C1882))</f>
        <v/>
      </c>
      <c r="H1882" s="38" t="str">
        <f aca="false">IF($C1882="","",SUMIFS(③実績CSV_期間B!$AA$2:$AA$5001,③実績CSV_期間B!$M$2:$M$5001,$C1882))</f>
        <v/>
      </c>
      <c r="I1882" s="38" t="str">
        <f aca="false">IF($C1882="","",SUMIFS(④実績CSV_期間C!$AA$2:$AA$5001,④実績CSV_期間C!$M$2:$M$5001,$C1882))</f>
        <v/>
      </c>
      <c r="J1882" s="38" t="str">
        <f aca="false">IF($C1882="","",N($F1882)*N($G1882))</f>
        <v/>
      </c>
      <c r="K1882" s="38" t="str">
        <f aca="false">IF($C1882="","",N($F1882)*N($H1882))</f>
        <v/>
      </c>
      <c r="L1882" s="38" t="str">
        <f aca="false">IF($C1882="","",N($F1882)*N($I1882))</f>
        <v/>
      </c>
      <c r="M1882" s="37" t="str">
        <f aca="false">IF(OR($C1882="",N(TOP!$C$12)=0),"",N($J1882)/TOP!$C$12)</f>
        <v/>
      </c>
      <c r="N1882" s="37" t="str">
        <f aca="false">IF(OR($C1882="",N(TOP!$C$13)=0),"",N($K1882)/TOP!$C$13)</f>
        <v/>
      </c>
      <c r="O1882" s="37" t="str">
        <f aca="false">IF(OR($C1882="",N(TOP!$C$14)=0),"",N($L1882)/TOP!$C$14)</f>
        <v/>
      </c>
      <c r="P1882" s="42" t="str">
        <f aca="false">IF($C1882="","",IFERROR(CHOOSE(MATCH(TOP!$C$10,{"【期間A】","【期間B】","【期間C】"},0),N($M1882),N($N1882),N($O1882)),0))</f>
        <v/>
      </c>
    </row>
    <row r="1883" customFormat="false" ht="15" hidden="false" customHeight="false" outlineLevel="0" collapsed="false">
      <c r="B1883" s="12" t="n">
        <v>1878</v>
      </c>
      <c r="C1883" s="36" t="str">
        <f aca="false">IF(②実績CSV_期間A!$M1879="","",②実績CSV_期間A!$M1879&amp;"")</f>
        <v/>
      </c>
      <c r="D1883" s="12" t="str">
        <f aca="false">IF($C1883="","",②実績CSV_期間A!$N1879)</f>
        <v/>
      </c>
      <c r="E1883" s="12" t="str">
        <f aca="false">IF($C1883="","",RIGHT($D1883,1))</f>
        <v/>
      </c>
      <c r="F1883" s="41" t="str">
        <f aca="false">IF($C1883="","",IFERROR(INDEX(サイズ換算マスタ!$C$6:$C$8,MATCH($E1883,サイズ換算マスタ!$B$6:$B$8,0)),1))</f>
        <v/>
      </c>
      <c r="G1883" s="38" t="str">
        <f aca="false">IF($C1883="","",SUMIFS(②実績CSV_期間A!$AA$2:$AA$5001,②実績CSV_期間A!$M$2:$M$5001,$C1883))</f>
        <v/>
      </c>
      <c r="H1883" s="38" t="str">
        <f aca="false">IF($C1883="","",SUMIFS(③実績CSV_期間B!$AA$2:$AA$5001,③実績CSV_期間B!$M$2:$M$5001,$C1883))</f>
        <v/>
      </c>
      <c r="I1883" s="38" t="str">
        <f aca="false">IF($C1883="","",SUMIFS(④実績CSV_期間C!$AA$2:$AA$5001,④実績CSV_期間C!$M$2:$M$5001,$C1883))</f>
        <v/>
      </c>
      <c r="J1883" s="38" t="str">
        <f aca="false">IF($C1883="","",N($F1883)*N($G1883))</f>
        <v/>
      </c>
      <c r="K1883" s="38" t="str">
        <f aca="false">IF($C1883="","",N($F1883)*N($H1883))</f>
        <v/>
      </c>
      <c r="L1883" s="38" t="str">
        <f aca="false">IF($C1883="","",N($F1883)*N($I1883))</f>
        <v/>
      </c>
      <c r="M1883" s="37" t="str">
        <f aca="false">IF(OR($C1883="",N(TOP!$C$12)=0),"",N($J1883)/TOP!$C$12)</f>
        <v/>
      </c>
      <c r="N1883" s="37" t="str">
        <f aca="false">IF(OR($C1883="",N(TOP!$C$13)=0),"",N($K1883)/TOP!$C$13)</f>
        <v/>
      </c>
      <c r="O1883" s="37" t="str">
        <f aca="false">IF(OR($C1883="",N(TOP!$C$14)=0),"",N($L1883)/TOP!$C$14)</f>
        <v/>
      </c>
      <c r="P1883" s="42" t="str">
        <f aca="false">IF($C1883="","",IFERROR(CHOOSE(MATCH(TOP!$C$10,{"【期間A】","【期間B】","【期間C】"},0),N($M1883),N($N1883),N($O1883)),0))</f>
        <v/>
      </c>
    </row>
    <row r="1884" customFormat="false" ht="15" hidden="false" customHeight="false" outlineLevel="0" collapsed="false">
      <c r="B1884" s="12" t="n">
        <v>1879</v>
      </c>
      <c r="C1884" s="36" t="str">
        <f aca="false">IF(②実績CSV_期間A!$M1880="","",②実績CSV_期間A!$M1880&amp;"")</f>
        <v/>
      </c>
      <c r="D1884" s="12" t="str">
        <f aca="false">IF($C1884="","",②実績CSV_期間A!$N1880)</f>
        <v/>
      </c>
      <c r="E1884" s="12" t="str">
        <f aca="false">IF($C1884="","",RIGHT($D1884,1))</f>
        <v/>
      </c>
      <c r="F1884" s="41" t="str">
        <f aca="false">IF($C1884="","",IFERROR(INDEX(サイズ換算マスタ!$C$6:$C$8,MATCH($E1884,サイズ換算マスタ!$B$6:$B$8,0)),1))</f>
        <v/>
      </c>
      <c r="G1884" s="38" t="str">
        <f aca="false">IF($C1884="","",SUMIFS(②実績CSV_期間A!$AA$2:$AA$5001,②実績CSV_期間A!$M$2:$M$5001,$C1884))</f>
        <v/>
      </c>
      <c r="H1884" s="38" t="str">
        <f aca="false">IF($C1884="","",SUMIFS(③実績CSV_期間B!$AA$2:$AA$5001,③実績CSV_期間B!$M$2:$M$5001,$C1884))</f>
        <v/>
      </c>
      <c r="I1884" s="38" t="str">
        <f aca="false">IF($C1884="","",SUMIFS(④実績CSV_期間C!$AA$2:$AA$5001,④実績CSV_期間C!$M$2:$M$5001,$C1884))</f>
        <v/>
      </c>
      <c r="J1884" s="38" t="str">
        <f aca="false">IF($C1884="","",N($F1884)*N($G1884))</f>
        <v/>
      </c>
      <c r="K1884" s="38" t="str">
        <f aca="false">IF($C1884="","",N($F1884)*N($H1884))</f>
        <v/>
      </c>
      <c r="L1884" s="38" t="str">
        <f aca="false">IF($C1884="","",N($F1884)*N($I1884))</f>
        <v/>
      </c>
      <c r="M1884" s="37" t="str">
        <f aca="false">IF(OR($C1884="",N(TOP!$C$12)=0),"",N($J1884)/TOP!$C$12)</f>
        <v/>
      </c>
      <c r="N1884" s="37" t="str">
        <f aca="false">IF(OR($C1884="",N(TOP!$C$13)=0),"",N($K1884)/TOP!$C$13)</f>
        <v/>
      </c>
      <c r="O1884" s="37" t="str">
        <f aca="false">IF(OR($C1884="",N(TOP!$C$14)=0),"",N($L1884)/TOP!$C$14)</f>
        <v/>
      </c>
      <c r="P1884" s="42" t="str">
        <f aca="false">IF($C1884="","",IFERROR(CHOOSE(MATCH(TOP!$C$10,{"【期間A】","【期間B】","【期間C】"},0),N($M1884),N($N1884),N($O1884)),0))</f>
        <v/>
      </c>
    </row>
    <row r="1885" customFormat="false" ht="15" hidden="false" customHeight="false" outlineLevel="0" collapsed="false">
      <c r="B1885" s="12" t="n">
        <v>1880</v>
      </c>
      <c r="C1885" s="36" t="str">
        <f aca="false">IF(②実績CSV_期間A!$M1881="","",②実績CSV_期間A!$M1881&amp;"")</f>
        <v/>
      </c>
      <c r="D1885" s="12" t="str">
        <f aca="false">IF($C1885="","",②実績CSV_期間A!$N1881)</f>
        <v/>
      </c>
      <c r="E1885" s="12" t="str">
        <f aca="false">IF($C1885="","",RIGHT($D1885,1))</f>
        <v/>
      </c>
      <c r="F1885" s="41" t="str">
        <f aca="false">IF($C1885="","",IFERROR(INDEX(サイズ換算マスタ!$C$6:$C$8,MATCH($E1885,サイズ換算マスタ!$B$6:$B$8,0)),1))</f>
        <v/>
      </c>
      <c r="G1885" s="38" t="str">
        <f aca="false">IF($C1885="","",SUMIFS(②実績CSV_期間A!$AA$2:$AA$5001,②実績CSV_期間A!$M$2:$M$5001,$C1885))</f>
        <v/>
      </c>
      <c r="H1885" s="38" t="str">
        <f aca="false">IF($C1885="","",SUMIFS(③実績CSV_期間B!$AA$2:$AA$5001,③実績CSV_期間B!$M$2:$M$5001,$C1885))</f>
        <v/>
      </c>
      <c r="I1885" s="38" t="str">
        <f aca="false">IF($C1885="","",SUMIFS(④実績CSV_期間C!$AA$2:$AA$5001,④実績CSV_期間C!$M$2:$M$5001,$C1885))</f>
        <v/>
      </c>
      <c r="J1885" s="38" t="str">
        <f aca="false">IF($C1885="","",N($F1885)*N($G1885))</f>
        <v/>
      </c>
      <c r="K1885" s="38" t="str">
        <f aca="false">IF($C1885="","",N($F1885)*N($H1885))</f>
        <v/>
      </c>
      <c r="L1885" s="38" t="str">
        <f aca="false">IF($C1885="","",N($F1885)*N($I1885))</f>
        <v/>
      </c>
      <c r="M1885" s="37" t="str">
        <f aca="false">IF(OR($C1885="",N(TOP!$C$12)=0),"",N($J1885)/TOP!$C$12)</f>
        <v/>
      </c>
      <c r="N1885" s="37" t="str">
        <f aca="false">IF(OR($C1885="",N(TOP!$C$13)=0),"",N($K1885)/TOP!$C$13)</f>
        <v/>
      </c>
      <c r="O1885" s="37" t="str">
        <f aca="false">IF(OR($C1885="",N(TOP!$C$14)=0),"",N($L1885)/TOP!$C$14)</f>
        <v/>
      </c>
      <c r="P1885" s="42" t="str">
        <f aca="false">IF($C1885="","",IFERROR(CHOOSE(MATCH(TOP!$C$10,{"【期間A】","【期間B】","【期間C】"},0),N($M1885),N($N1885),N($O1885)),0))</f>
        <v/>
      </c>
    </row>
    <row r="1886" customFormat="false" ht="15" hidden="false" customHeight="false" outlineLevel="0" collapsed="false">
      <c r="B1886" s="12" t="n">
        <v>1881</v>
      </c>
      <c r="C1886" s="36" t="str">
        <f aca="false">IF(②実績CSV_期間A!$M1882="","",②実績CSV_期間A!$M1882&amp;"")</f>
        <v/>
      </c>
      <c r="D1886" s="12" t="str">
        <f aca="false">IF($C1886="","",②実績CSV_期間A!$N1882)</f>
        <v/>
      </c>
      <c r="E1886" s="12" t="str">
        <f aca="false">IF($C1886="","",RIGHT($D1886,1))</f>
        <v/>
      </c>
      <c r="F1886" s="41" t="str">
        <f aca="false">IF($C1886="","",IFERROR(INDEX(サイズ換算マスタ!$C$6:$C$8,MATCH($E1886,サイズ換算マスタ!$B$6:$B$8,0)),1))</f>
        <v/>
      </c>
      <c r="G1886" s="38" t="str">
        <f aca="false">IF($C1886="","",SUMIFS(②実績CSV_期間A!$AA$2:$AA$5001,②実績CSV_期間A!$M$2:$M$5001,$C1886))</f>
        <v/>
      </c>
      <c r="H1886" s="38" t="str">
        <f aca="false">IF($C1886="","",SUMIFS(③実績CSV_期間B!$AA$2:$AA$5001,③実績CSV_期間B!$M$2:$M$5001,$C1886))</f>
        <v/>
      </c>
      <c r="I1886" s="38" t="str">
        <f aca="false">IF($C1886="","",SUMIFS(④実績CSV_期間C!$AA$2:$AA$5001,④実績CSV_期間C!$M$2:$M$5001,$C1886))</f>
        <v/>
      </c>
      <c r="J1886" s="38" t="str">
        <f aca="false">IF($C1886="","",N($F1886)*N($G1886))</f>
        <v/>
      </c>
      <c r="K1886" s="38" t="str">
        <f aca="false">IF($C1886="","",N($F1886)*N($H1886))</f>
        <v/>
      </c>
      <c r="L1886" s="38" t="str">
        <f aca="false">IF($C1886="","",N($F1886)*N($I1886))</f>
        <v/>
      </c>
      <c r="M1886" s="37" t="str">
        <f aca="false">IF(OR($C1886="",N(TOP!$C$12)=0),"",N($J1886)/TOP!$C$12)</f>
        <v/>
      </c>
      <c r="N1886" s="37" t="str">
        <f aca="false">IF(OR($C1886="",N(TOP!$C$13)=0),"",N($K1886)/TOP!$C$13)</f>
        <v/>
      </c>
      <c r="O1886" s="37" t="str">
        <f aca="false">IF(OR($C1886="",N(TOP!$C$14)=0),"",N($L1886)/TOP!$C$14)</f>
        <v/>
      </c>
      <c r="P1886" s="42" t="str">
        <f aca="false">IF($C1886="","",IFERROR(CHOOSE(MATCH(TOP!$C$10,{"【期間A】","【期間B】","【期間C】"},0),N($M1886),N($N1886),N($O1886)),0))</f>
        <v/>
      </c>
    </row>
    <row r="1887" customFormat="false" ht="15" hidden="false" customHeight="false" outlineLevel="0" collapsed="false">
      <c r="B1887" s="12" t="n">
        <v>1882</v>
      </c>
      <c r="C1887" s="36" t="str">
        <f aca="false">IF(②実績CSV_期間A!$M1883="","",②実績CSV_期間A!$M1883&amp;"")</f>
        <v/>
      </c>
      <c r="D1887" s="12" t="str">
        <f aca="false">IF($C1887="","",②実績CSV_期間A!$N1883)</f>
        <v/>
      </c>
      <c r="E1887" s="12" t="str">
        <f aca="false">IF($C1887="","",RIGHT($D1887,1))</f>
        <v/>
      </c>
      <c r="F1887" s="41" t="str">
        <f aca="false">IF($C1887="","",IFERROR(INDEX(サイズ換算マスタ!$C$6:$C$8,MATCH($E1887,サイズ換算マスタ!$B$6:$B$8,0)),1))</f>
        <v/>
      </c>
      <c r="G1887" s="38" t="str">
        <f aca="false">IF($C1887="","",SUMIFS(②実績CSV_期間A!$AA$2:$AA$5001,②実績CSV_期間A!$M$2:$M$5001,$C1887))</f>
        <v/>
      </c>
      <c r="H1887" s="38" t="str">
        <f aca="false">IF($C1887="","",SUMIFS(③実績CSV_期間B!$AA$2:$AA$5001,③実績CSV_期間B!$M$2:$M$5001,$C1887))</f>
        <v/>
      </c>
      <c r="I1887" s="38" t="str">
        <f aca="false">IF($C1887="","",SUMIFS(④実績CSV_期間C!$AA$2:$AA$5001,④実績CSV_期間C!$M$2:$M$5001,$C1887))</f>
        <v/>
      </c>
      <c r="J1887" s="38" t="str">
        <f aca="false">IF($C1887="","",N($F1887)*N($G1887))</f>
        <v/>
      </c>
      <c r="K1887" s="38" t="str">
        <f aca="false">IF($C1887="","",N($F1887)*N($H1887))</f>
        <v/>
      </c>
      <c r="L1887" s="38" t="str">
        <f aca="false">IF($C1887="","",N($F1887)*N($I1887))</f>
        <v/>
      </c>
      <c r="M1887" s="37" t="str">
        <f aca="false">IF(OR($C1887="",N(TOP!$C$12)=0),"",N($J1887)/TOP!$C$12)</f>
        <v/>
      </c>
      <c r="N1887" s="37" t="str">
        <f aca="false">IF(OR($C1887="",N(TOP!$C$13)=0),"",N($K1887)/TOP!$C$13)</f>
        <v/>
      </c>
      <c r="O1887" s="37" t="str">
        <f aca="false">IF(OR($C1887="",N(TOP!$C$14)=0),"",N($L1887)/TOP!$C$14)</f>
        <v/>
      </c>
      <c r="P1887" s="42" t="str">
        <f aca="false">IF($C1887="","",IFERROR(CHOOSE(MATCH(TOP!$C$10,{"【期間A】","【期間B】","【期間C】"},0),N($M1887),N($N1887),N($O1887)),0))</f>
        <v/>
      </c>
    </row>
    <row r="1888" customFormat="false" ht="15" hidden="false" customHeight="false" outlineLevel="0" collapsed="false">
      <c r="B1888" s="12" t="n">
        <v>1883</v>
      </c>
      <c r="C1888" s="36" t="str">
        <f aca="false">IF(②実績CSV_期間A!$M1884="","",②実績CSV_期間A!$M1884&amp;"")</f>
        <v/>
      </c>
      <c r="D1888" s="12" t="str">
        <f aca="false">IF($C1888="","",②実績CSV_期間A!$N1884)</f>
        <v/>
      </c>
      <c r="E1888" s="12" t="str">
        <f aca="false">IF($C1888="","",RIGHT($D1888,1))</f>
        <v/>
      </c>
      <c r="F1888" s="41" t="str">
        <f aca="false">IF($C1888="","",IFERROR(INDEX(サイズ換算マスタ!$C$6:$C$8,MATCH($E1888,サイズ換算マスタ!$B$6:$B$8,0)),1))</f>
        <v/>
      </c>
      <c r="G1888" s="38" t="str">
        <f aca="false">IF($C1888="","",SUMIFS(②実績CSV_期間A!$AA$2:$AA$5001,②実績CSV_期間A!$M$2:$M$5001,$C1888))</f>
        <v/>
      </c>
      <c r="H1888" s="38" t="str">
        <f aca="false">IF($C1888="","",SUMIFS(③実績CSV_期間B!$AA$2:$AA$5001,③実績CSV_期間B!$M$2:$M$5001,$C1888))</f>
        <v/>
      </c>
      <c r="I1888" s="38" t="str">
        <f aca="false">IF($C1888="","",SUMIFS(④実績CSV_期間C!$AA$2:$AA$5001,④実績CSV_期間C!$M$2:$M$5001,$C1888))</f>
        <v/>
      </c>
      <c r="J1888" s="38" t="str">
        <f aca="false">IF($C1888="","",N($F1888)*N($G1888))</f>
        <v/>
      </c>
      <c r="K1888" s="38" t="str">
        <f aca="false">IF($C1888="","",N($F1888)*N($H1888))</f>
        <v/>
      </c>
      <c r="L1888" s="38" t="str">
        <f aca="false">IF($C1888="","",N($F1888)*N($I1888))</f>
        <v/>
      </c>
      <c r="M1888" s="37" t="str">
        <f aca="false">IF(OR($C1888="",N(TOP!$C$12)=0),"",N($J1888)/TOP!$C$12)</f>
        <v/>
      </c>
      <c r="N1888" s="37" t="str">
        <f aca="false">IF(OR($C1888="",N(TOP!$C$13)=0),"",N($K1888)/TOP!$C$13)</f>
        <v/>
      </c>
      <c r="O1888" s="37" t="str">
        <f aca="false">IF(OR($C1888="",N(TOP!$C$14)=0),"",N($L1888)/TOP!$C$14)</f>
        <v/>
      </c>
      <c r="P1888" s="42" t="str">
        <f aca="false">IF($C1888="","",IFERROR(CHOOSE(MATCH(TOP!$C$10,{"【期間A】","【期間B】","【期間C】"},0),N($M1888),N($N1888),N($O1888)),0))</f>
        <v/>
      </c>
    </row>
    <row r="1889" customFormat="false" ht="15" hidden="false" customHeight="false" outlineLevel="0" collapsed="false">
      <c r="B1889" s="12" t="n">
        <v>1884</v>
      </c>
      <c r="C1889" s="36" t="str">
        <f aca="false">IF(②実績CSV_期間A!$M1885="","",②実績CSV_期間A!$M1885&amp;"")</f>
        <v/>
      </c>
      <c r="D1889" s="12" t="str">
        <f aca="false">IF($C1889="","",②実績CSV_期間A!$N1885)</f>
        <v/>
      </c>
      <c r="E1889" s="12" t="str">
        <f aca="false">IF($C1889="","",RIGHT($D1889,1))</f>
        <v/>
      </c>
      <c r="F1889" s="41" t="str">
        <f aca="false">IF($C1889="","",IFERROR(INDEX(サイズ換算マスタ!$C$6:$C$8,MATCH($E1889,サイズ換算マスタ!$B$6:$B$8,0)),1))</f>
        <v/>
      </c>
      <c r="G1889" s="38" t="str">
        <f aca="false">IF($C1889="","",SUMIFS(②実績CSV_期間A!$AA$2:$AA$5001,②実績CSV_期間A!$M$2:$M$5001,$C1889))</f>
        <v/>
      </c>
      <c r="H1889" s="38" t="str">
        <f aca="false">IF($C1889="","",SUMIFS(③実績CSV_期間B!$AA$2:$AA$5001,③実績CSV_期間B!$M$2:$M$5001,$C1889))</f>
        <v/>
      </c>
      <c r="I1889" s="38" t="str">
        <f aca="false">IF($C1889="","",SUMIFS(④実績CSV_期間C!$AA$2:$AA$5001,④実績CSV_期間C!$M$2:$M$5001,$C1889))</f>
        <v/>
      </c>
      <c r="J1889" s="38" t="str">
        <f aca="false">IF($C1889="","",N($F1889)*N($G1889))</f>
        <v/>
      </c>
      <c r="K1889" s="38" t="str">
        <f aca="false">IF($C1889="","",N($F1889)*N($H1889))</f>
        <v/>
      </c>
      <c r="L1889" s="38" t="str">
        <f aca="false">IF($C1889="","",N($F1889)*N($I1889))</f>
        <v/>
      </c>
      <c r="M1889" s="37" t="str">
        <f aca="false">IF(OR($C1889="",N(TOP!$C$12)=0),"",N($J1889)/TOP!$C$12)</f>
        <v/>
      </c>
      <c r="N1889" s="37" t="str">
        <f aca="false">IF(OR($C1889="",N(TOP!$C$13)=0),"",N($K1889)/TOP!$C$13)</f>
        <v/>
      </c>
      <c r="O1889" s="37" t="str">
        <f aca="false">IF(OR($C1889="",N(TOP!$C$14)=0),"",N($L1889)/TOP!$C$14)</f>
        <v/>
      </c>
      <c r="P1889" s="42" t="str">
        <f aca="false">IF($C1889="","",IFERROR(CHOOSE(MATCH(TOP!$C$10,{"【期間A】","【期間B】","【期間C】"},0),N($M1889),N($N1889),N($O1889)),0))</f>
        <v/>
      </c>
    </row>
    <row r="1890" customFormat="false" ht="15" hidden="false" customHeight="false" outlineLevel="0" collapsed="false">
      <c r="B1890" s="12" t="n">
        <v>1885</v>
      </c>
      <c r="C1890" s="36" t="str">
        <f aca="false">IF(②実績CSV_期間A!$M1886="","",②実績CSV_期間A!$M1886&amp;"")</f>
        <v/>
      </c>
      <c r="D1890" s="12" t="str">
        <f aca="false">IF($C1890="","",②実績CSV_期間A!$N1886)</f>
        <v/>
      </c>
      <c r="E1890" s="12" t="str">
        <f aca="false">IF($C1890="","",RIGHT($D1890,1))</f>
        <v/>
      </c>
      <c r="F1890" s="41" t="str">
        <f aca="false">IF($C1890="","",IFERROR(INDEX(サイズ換算マスタ!$C$6:$C$8,MATCH($E1890,サイズ換算マスタ!$B$6:$B$8,0)),1))</f>
        <v/>
      </c>
      <c r="G1890" s="38" t="str">
        <f aca="false">IF($C1890="","",SUMIFS(②実績CSV_期間A!$AA$2:$AA$5001,②実績CSV_期間A!$M$2:$M$5001,$C1890))</f>
        <v/>
      </c>
      <c r="H1890" s="38" t="str">
        <f aca="false">IF($C1890="","",SUMIFS(③実績CSV_期間B!$AA$2:$AA$5001,③実績CSV_期間B!$M$2:$M$5001,$C1890))</f>
        <v/>
      </c>
      <c r="I1890" s="38" t="str">
        <f aca="false">IF($C1890="","",SUMIFS(④実績CSV_期間C!$AA$2:$AA$5001,④実績CSV_期間C!$M$2:$M$5001,$C1890))</f>
        <v/>
      </c>
      <c r="J1890" s="38" t="str">
        <f aca="false">IF($C1890="","",N($F1890)*N($G1890))</f>
        <v/>
      </c>
      <c r="K1890" s="38" t="str">
        <f aca="false">IF($C1890="","",N($F1890)*N($H1890))</f>
        <v/>
      </c>
      <c r="L1890" s="38" t="str">
        <f aca="false">IF($C1890="","",N($F1890)*N($I1890))</f>
        <v/>
      </c>
      <c r="M1890" s="37" t="str">
        <f aca="false">IF(OR($C1890="",N(TOP!$C$12)=0),"",N($J1890)/TOP!$C$12)</f>
        <v/>
      </c>
      <c r="N1890" s="37" t="str">
        <f aca="false">IF(OR($C1890="",N(TOP!$C$13)=0),"",N($K1890)/TOP!$C$13)</f>
        <v/>
      </c>
      <c r="O1890" s="37" t="str">
        <f aca="false">IF(OR($C1890="",N(TOP!$C$14)=0),"",N($L1890)/TOP!$C$14)</f>
        <v/>
      </c>
      <c r="P1890" s="42" t="str">
        <f aca="false">IF($C1890="","",IFERROR(CHOOSE(MATCH(TOP!$C$10,{"【期間A】","【期間B】","【期間C】"},0),N($M1890),N($N1890),N($O1890)),0))</f>
        <v/>
      </c>
    </row>
    <row r="1891" customFormat="false" ht="15" hidden="false" customHeight="false" outlineLevel="0" collapsed="false">
      <c r="B1891" s="12" t="n">
        <v>1886</v>
      </c>
      <c r="C1891" s="36" t="str">
        <f aca="false">IF(②実績CSV_期間A!$M1887="","",②実績CSV_期間A!$M1887&amp;"")</f>
        <v/>
      </c>
      <c r="D1891" s="12" t="str">
        <f aca="false">IF($C1891="","",②実績CSV_期間A!$N1887)</f>
        <v/>
      </c>
      <c r="E1891" s="12" t="str">
        <f aca="false">IF($C1891="","",RIGHT($D1891,1))</f>
        <v/>
      </c>
      <c r="F1891" s="41" t="str">
        <f aca="false">IF($C1891="","",IFERROR(INDEX(サイズ換算マスタ!$C$6:$C$8,MATCH($E1891,サイズ換算マスタ!$B$6:$B$8,0)),1))</f>
        <v/>
      </c>
      <c r="G1891" s="38" t="str">
        <f aca="false">IF($C1891="","",SUMIFS(②実績CSV_期間A!$AA$2:$AA$5001,②実績CSV_期間A!$M$2:$M$5001,$C1891))</f>
        <v/>
      </c>
      <c r="H1891" s="38" t="str">
        <f aca="false">IF($C1891="","",SUMIFS(③実績CSV_期間B!$AA$2:$AA$5001,③実績CSV_期間B!$M$2:$M$5001,$C1891))</f>
        <v/>
      </c>
      <c r="I1891" s="38" t="str">
        <f aca="false">IF($C1891="","",SUMIFS(④実績CSV_期間C!$AA$2:$AA$5001,④実績CSV_期間C!$M$2:$M$5001,$C1891))</f>
        <v/>
      </c>
      <c r="J1891" s="38" t="str">
        <f aca="false">IF($C1891="","",N($F1891)*N($G1891))</f>
        <v/>
      </c>
      <c r="K1891" s="38" t="str">
        <f aca="false">IF($C1891="","",N($F1891)*N($H1891))</f>
        <v/>
      </c>
      <c r="L1891" s="38" t="str">
        <f aca="false">IF($C1891="","",N($F1891)*N($I1891))</f>
        <v/>
      </c>
      <c r="M1891" s="37" t="str">
        <f aca="false">IF(OR($C1891="",N(TOP!$C$12)=0),"",N($J1891)/TOP!$C$12)</f>
        <v/>
      </c>
      <c r="N1891" s="37" t="str">
        <f aca="false">IF(OR($C1891="",N(TOP!$C$13)=0),"",N($K1891)/TOP!$C$13)</f>
        <v/>
      </c>
      <c r="O1891" s="37" t="str">
        <f aca="false">IF(OR($C1891="",N(TOP!$C$14)=0),"",N($L1891)/TOP!$C$14)</f>
        <v/>
      </c>
      <c r="P1891" s="42" t="str">
        <f aca="false">IF($C1891="","",IFERROR(CHOOSE(MATCH(TOP!$C$10,{"【期間A】","【期間B】","【期間C】"},0),N($M1891),N($N1891),N($O1891)),0))</f>
        <v/>
      </c>
    </row>
    <row r="1892" customFormat="false" ht="15" hidden="false" customHeight="false" outlineLevel="0" collapsed="false">
      <c r="B1892" s="12" t="n">
        <v>1887</v>
      </c>
      <c r="C1892" s="36" t="str">
        <f aca="false">IF(②実績CSV_期間A!$M1888="","",②実績CSV_期間A!$M1888&amp;"")</f>
        <v/>
      </c>
      <c r="D1892" s="12" t="str">
        <f aca="false">IF($C1892="","",②実績CSV_期間A!$N1888)</f>
        <v/>
      </c>
      <c r="E1892" s="12" t="str">
        <f aca="false">IF($C1892="","",RIGHT($D1892,1))</f>
        <v/>
      </c>
      <c r="F1892" s="41" t="str">
        <f aca="false">IF($C1892="","",IFERROR(INDEX(サイズ換算マスタ!$C$6:$C$8,MATCH($E1892,サイズ換算マスタ!$B$6:$B$8,0)),1))</f>
        <v/>
      </c>
      <c r="G1892" s="38" t="str">
        <f aca="false">IF($C1892="","",SUMIFS(②実績CSV_期間A!$AA$2:$AA$5001,②実績CSV_期間A!$M$2:$M$5001,$C1892))</f>
        <v/>
      </c>
      <c r="H1892" s="38" t="str">
        <f aca="false">IF($C1892="","",SUMIFS(③実績CSV_期間B!$AA$2:$AA$5001,③実績CSV_期間B!$M$2:$M$5001,$C1892))</f>
        <v/>
      </c>
      <c r="I1892" s="38" t="str">
        <f aca="false">IF($C1892="","",SUMIFS(④実績CSV_期間C!$AA$2:$AA$5001,④実績CSV_期間C!$M$2:$M$5001,$C1892))</f>
        <v/>
      </c>
      <c r="J1892" s="38" t="str">
        <f aca="false">IF($C1892="","",N($F1892)*N($G1892))</f>
        <v/>
      </c>
      <c r="K1892" s="38" t="str">
        <f aca="false">IF($C1892="","",N($F1892)*N($H1892))</f>
        <v/>
      </c>
      <c r="L1892" s="38" t="str">
        <f aca="false">IF($C1892="","",N($F1892)*N($I1892))</f>
        <v/>
      </c>
      <c r="M1892" s="37" t="str">
        <f aca="false">IF(OR($C1892="",N(TOP!$C$12)=0),"",N($J1892)/TOP!$C$12)</f>
        <v/>
      </c>
      <c r="N1892" s="37" t="str">
        <f aca="false">IF(OR($C1892="",N(TOP!$C$13)=0),"",N($K1892)/TOP!$C$13)</f>
        <v/>
      </c>
      <c r="O1892" s="37" t="str">
        <f aca="false">IF(OR($C1892="",N(TOP!$C$14)=0),"",N($L1892)/TOP!$C$14)</f>
        <v/>
      </c>
      <c r="P1892" s="42" t="str">
        <f aca="false">IF($C1892="","",IFERROR(CHOOSE(MATCH(TOP!$C$10,{"【期間A】","【期間B】","【期間C】"},0),N($M1892),N($N1892),N($O1892)),0))</f>
        <v/>
      </c>
    </row>
    <row r="1893" customFormat="false" ht="15" hidden="false" customHeight="false" outlineLevel="0" collapsed="false">
      <c r="B1893" s="12" t="n">
        <v>1888</v>
      </c>
      <c r="C1893" s="36" t="str">
        <f aca="false">IF(②実績CSV_期間A!$M1889="","",②実績CSV_期間A!$M1889&amp;"")</f>
        <v/>
      </c>
      <c r="D1893" s="12" t="str">
        <f aca="false">IF($C1893="","",②実績CSV_期間A!$N1889)</f>
        <v/>
      </c>
      <c r="E1893" s="12" t="str">
        <f aca="false">IF($C1893="","",RIGHT($D1893,1))</f>
        <v/>
      </c>
      <c r="F1893" s="41" t="str">
        <f aca="false">IF($C1893="","",IFERROR(INDEX(サイズ換算マスタ!$C$6:$C$8,MATCH($E1893,サイズ換算マスタ!$B$6:$B$8,0)),1))</f>
        <v/>
      </c>
      <c r="G1893" s="38" t="str">
        <f aca="false">IF($C1893="","",SUMIFS(②実績CSV_期間A!$AA$2:$AA$5001,②実績CSV_期間A!$M$2:$M$5001,$C1893))</f>
        <v/>
      </c>
      <c r="H1893" s="38" t="str">
        <f aca="false">IF($C1893="","",SUMIFS(③実績CSV_期間B!$AA$2:$AA$5001,③実績CSV_期間B!$M$2:$M$5001,$C1893))</f>
        <v/>
      </c>
      <c r="I1893" s="38" t="str">
        <f aca="false">IF($C1893="","",SUMIFS(④実績CSV_期間C!$AA$2:$AA$5001,④実績CSV_期間C!$M$2:$M$5001,$C1893))</f>
        <v/>
      </c>
      <c r="J1893" s="38" t="str">
        <f aca="false">IF($C1893="","",N($F1893)*N($G1893))</f>
        <v/>
      </c>
      <c r="K1893" s="38" t="str">
        <f aca="false">IF($C1893="","",N($F1893)*N($H1893))</f>
        <v/>
      </c>
      <c r="L1893" s="38" t="str">
        <f aca="false">IF($C1893="","",N($F1893)*N($I1893))</f>
        <v/>
      </c>
      <c r="M1893" s="37" t="str">
        <f aca="false">IF(OR($C1893="",N(TOP!$C$12)=0),"",N($J1893)/TOP!$C$12)</f>
        <v/>
      </c>
      <c r="N1893" s="37" t="str">
        <f aca="false">IF(OR($C1893="",N(TOP!$C$13)=0),"",N($K1893)/TOP!$C$13)</f>
        <v/>
      </c>
      <c r="O1893" s="37" t="str">
        <f aca="false">IF(OR($C1893="",N(TOP!$C$14)=0),"",N($L1893)/TOP!$C$14)</f>
        <v/>
      </c>
      <c r="P1893" s="42" t="str">
        <f aca="false">IF($C1893="","",IFERROR(CHOOSE(MATCH(TOP!$C$10,{"【期間A】","【期間B】","【期間C】"},0),N($M1893),N($N1893),N($O1893)),0))</f>
        <v/>
      </c>
    </row>
    <row r="1894" customFormat="false" ht="15" hidden="false" customHeight="false" outlineLevel="0" collapsed="false">
      <c r="B1894" s="12" t="n">
        <v>1889</v>
      </c>
      <c r="C1894" s="36" t="str">
        <f aca="false">IF(②実績CSV_期間A!$M1890="","",②実績CSV_期間A!$M1890&amp;"")</f>
        <v/>
      </c>
      <c r="D1894" s="12" t="str">
        <f aca="false">IF($C1894="","",②実績CSV_期間A!$N1890)</f>
        <v/>
      </c>
      <c r="E1894" s="12" t="str">
        <f aca="false">IF($C1894="","",RIGHT($D1894,1))</f>
        <v/>
      </c>
      <c r="F1894" s="41" t="str">
        <f aca="false">IF($C1894="","",IFERROR(INDEX(サイズ換算マスタ!$C$6:$C$8,MATCH($E1894,サイズ換算マスタ!$B$6:$B$8,0)),1))</f>
        <v/>
      </c>
      <c r="G1894" s="38" t="str">
        <f aca="false">IF($C1894="","",SUMIFS(②実績CSV_期間A!$AA$2:$AA$5001,②実績CSV_期間A!$M$2:$M$5001,$C1894))</f>
        <v/>
      </c>
      <c r="H1894" s="38" t="str">
        <f aca="false">IF($C1894="","",SUMIFS(③実績CSV_期間B!$AA$2:$AA$5001,③実績CSV_期間B!$M$2:$M$5001,$C1894))</f>
        <v/>
      </c>
      <c r="I1894" s="38" t="str">
        <f aca="false">IF($C1894="","",SUMIFS(④実績CSV_期間C!$AA$2:$AA$5001,④実績CSV_期間C!$M$2:$M$5001,$C1894))</f>
        <v/>
      </c>
      <c r="J1894" s="38" t="str">
        <f aca="false">IF($C1894="","",N($F1894)*N($G1894))</f>
        <v/>
      </c>
      <c r="K1894" s="38" t="str">
        <f aca="false">IF($C1894="","",N($F1894)*N($H1894))</f>
        <v/>
      </c>
      <c r="L1894" s="38" t="str">
        <f aca="false">IF($C1894="","",N($F1894)*N($I1894))</f>
        <v/>
      </c>
      <c r="M1894" s="37" t="str">
        <f aca="false">IF(OR($C1894="",N(TOP!$C$12)=0),"",N($J1894)/TOP!$C$12)</f>
        <v/>
      </c>
      <c r="N1894" s="37" t="str">
        <f aca="false">IF(OR($C1894="",N(TOP!$C$13)=0),"",N($K1894)/TOP!$C$13)</f>
        <v/>
      </c>
      <c r="O1894" s="37" t="str">
        <f aca="false">IF(OR($C1894="",N(TOP!$C$14)=0),"",N($L1894)/TOP!$C$14)</f>
        <v/>
      </c>
      <c r="P1894" s="42" t="str">
        <f aca="false">IF($C1894="","",IFERROR(CHOOSE(MATCH(TOP!$C$10,{"【期間A】","【期間B】","【期間C】"},0),N($M1894),N($N1894),N($O1894)),0))</f>
        <v/>
      </c>
    </row>
    <row r="1895" customFormat="false" ht="15" hidden="false" customHeight="false" outlineLevel="0" collapsed="false">
      <c r="B1895" s="12" t="n">
        <v>1890</v>
      </c>
      <c r="C1895" s="36" t="str">
        <f aca="false">IF(②実績CSV_期間A!$M1891="","",②実績CSV_期間A!$M1891&amp;"")</f>
        <v/>
      </c>
      <c r="D1895" s="12" t="str">
        <f aca="false">IF($C1895="","",②実績CSV_期間A!$N1891)</f>
        <v/>
      </c>
      <c r="E1895" s="12" t="str">
        <f aca="false">IF($C1895="","",RIGHT($D1895,1))</f>
        <v/>
      </c>
      <c r="F1895" s="41" t="str">
        <f aca="false">IF($C1895="","",IFERROR(INDEX(サイズ換算マスタ!$C$6:$C$8,MATCH($E1895,サイズ換算マスタ!$B$6:$B$8,0)),1))</f>
        <v/>
      </c>
      <c r="G1895" s="38" t="str">
        <f aca="false">IF($C1895="","",SUMIFS(②実績CSV_期間A!$AA$2:$AA$5001,②実績CSV_期間A!$M$2:$M$5001,$C1895))</f>
        <v/>
      </c>
      <c r="H1895" s="38" t="str">
        <f aca="false">IF($C1895="","",SUMIFS(③実績CSV_期間B!$AA$2:$AA$5001,③実績CSV_期間B!$M$2:$M$5001,$C1895))</f>
        <v/>
      </c>
      <c r="I1895" s="38" t="str">
        <f aca="false">IF($C1895="","",SUMIFS(④実績CSV_期間C!$AA$2:$AA$5001,④実績CSV_期間C!$M$2:$M$5001,$C1895))</f>
        <v/>
      </c>
      <c r="J1895" s="38" t="str">
        <f aca="false">IF($C1895="","",N($F1895)*N($G1895))</f>
        <v/>
      </c>
      <c r="K1895" s="38" t="str">
        <f aca="false">IF($C1895="","",N($F1895)*N($H1895))</f>
        <v/>
      </c>
      <c r="L1895" s="38" t="str">
        <f aca="false">IF($C1895="","",N($F1895)*N($I1895))</f>
        <v/>
      </c>
      <c r="M1895" s="37" t="str">
        <f aca="false">IF(OR($C1895="",N(TOP!$C$12)=0),"",N($J1895)/TOP!$C$12)</f>
        <v/>
      </c>
      <c r="N1895" s="37" t="str">
        <f aca="false">IF(OR($C1895="",N(TOP!$C$13)=0),"",N($K1895)/TOP!$C$13)</f>
        <v/>
      </c>
      <c r="O1895" s="37" t="str">
        <f aca="false">IF(OR($C1895="",N(TOP!$C$14)=0),"",N($L1895)/TOP!$C$14)</f>
        <v/>
      </c>
      <c r="P1895" s="42" t="str">
        <f aca="false">IF($C1895="","",IFERROR(CHOOSE(MATCH(TOP!$C$10,{"【期間A】","【期間B】","【期間C】"},0),N($M1895),N($N1895),N($O1895)),0))</f>
        <v/>
      </c>
    </row>
    <row r="1896" customFormat="false" ht="15" hidden="false" customHeight="false" outlineLevel="0" collapsed="false">
      <c r="B1896" s="12" t="n">
        <v>1891</v>
      </c>
      <c r="C1896" s="36" t="str">
        <f aca="false">IF(②実績CSV_期間A!$M1892="","",②実績CSV_期間A!$M1892&amp;"")</f>
        <v/>
      </c>
      <c r="D1896" s="12" t="str">
        <f aca="false">IF($C1896="","",②実績CSV_期間A!$N1892)</f>
        <v/>
      </c>
      <c r="E1896" s="12" t="str">
        <f aca="false">IF($C1896="","",RIGHT($D1896,1))</f>
        <v/>
      </c>
      <c r="F1896" s="41" t="str">
        <f aca="false">IF($C1896="","",IFERROR(INDEX(サイズ換算マスタ!$C$6:$C$8,MATCH($E1896,サイズ換算マスタ!$B$6:$B$8,0)),1))</f>
        <v/>
      </c>
      <c r="G1896" s="38" t="str">
        <f aca="false">IF($C1896="","",SUMIFS(②実績CSV_期間A!$AA$2:$AA$5001,②実績CSV_期間A!$M$2:$M$5001,$C1896))</f>
        <v/>
      </c>
      <c r="H1896" s="38" t="str">
        <f aca="false">IF($C1896="","",SUMIFS(③実績CSV_期間B!$AA$2:$AA$5001,③実績CSV_期間B!$M$2:$M$5001,$C1896))</f>
        <v/>
      </c>
      <c r="I1896" s="38" t="str">
        <f aca="false">IF($C1896="","",SUMIFS(④実績CSV_期間C!$AA$2:$AA$5001,④実績CSV_期間C!$M$2:$M$5001,$C1896))</f>
        <v/>
      </c>
      <c r="J1896" s="38" t="str">
        <f aca="false">IF($C1896="","",N($F1896)*N($G1896))</f>
        <v/>
      </c>
      <c r="K1896" s="38" t="str">
        <f aca="false">IF($C1896="","",N($F1896)*N($H1896))</f>
        <v/>
      </c>
      <c r="L1896" s="38" t="str">
        <f aca="false">IF($C1896="","",N($F1896)*N($I1896))</f>
        <v/>
      </c>
      <c r="M1896" s="37" t="str">
        <f aca="false">IF(OR($C1896="",N(TOP!$C$12)=0),"",N($J1896)/TOP!$C$12)</f>
        <v/>
      </c>
      <c r="N1896" s="37" t="str">
        <f aca="false">IF(OR($C1896="",N(TOP!$C$13)=0),"",N($K1896)/TOP!$C$13)</f>
        <v/>
      </c>
      <c r="O1896" s="37" t="str">
        <f aca="false">IF(OR($C1896="",N(TOP!$C$14)=0),"",N($L1896)/TOP!$C$14)</f>
        <v/>
      </c>
      <c r="P1896" s="42" t="str">
        <f aca="false">IF($C1896="","",IFERROR(CHOOSE(MATCH(TOP!$C$10,{"【期間A】","【期間B】","【期間C】"},0),N($M1896),N($N1896),N($O1896)),0))</f>
        <v/>
      </c>
    </row>
    <row r="1897" customFormat="false" ht="15" hidden="false" customHeight="false" outlineLevel="0" collapsed="false">
      <c r="B1897" s="12" t="n">
        <v>1892</v>
      </c>
      <c r="C1897" s="36" t="str">
        <f aca="false">IF(②実績CSV_期間A!$M1893="","",②実績CSV_期間A!$M1893&amp;"")</f>
        <v/>
      </c>
      <c r="D1897" s="12" t="str">
        <f aca="false">IF($C1897="","",②実績CSV_期間A!$N1893)</f>
        <v/>
      </c>
      <c r="E1897" s="12" t="str">
        <f aca="false">IF($C1897="","",RIGHT($D1897,1))</f>
        <v/>
      </c>
      <c r="F1897" s="41" t="str">
        <f aca="false">IF($C1897="","",IFERROR(INDEX(サイズ換算マスタ!$C$6:$C$8,MATCH($E1897,サイズ換算マスタ!$B$6:$B$8,0)),1))</f>
        <v/>
      </c>
      <c r="G1897" s="38" t="str">
        <f aca="false">IF($C1897="","",SUMIFS(②実績CSV_期間A!$AA$2:$AA$5001,②実績CSV_期間A!$M$2:$M$5001,$C1897))</f>
        <v/>
      </c>
      <c r="H1897" s="38" t="str">
        <f aca="false">IF($C1897="","",SUMIFS(③実績CSV_期間B!$AA$2:$AA$5001,③実績CSV_期間B!$M$2:$M$5001,$C1897))</f>
        <v/>
      </c>
      <c r="I1897" s="38" t="str">
        <f aca="false">IF($C1897="","",SUMIFS(④実績CSV_期間C!$AA$2:$AA$5001,④実績CSV_期間C!$M$2:$M$5001,$C1897))</f>
        <v/>
      </c>
      <c r="J1897" s="38" t="str">
        <f aca="false">IF($C1897="","",N($F1897)*N($G1897))</f>
        <v/>
      </c>
      <c r="K1897" s="38" t="str">
        <f aca="false">IF($C1897="","",N($F1897)*N($H1897))</f>
        <v/>
      </c>
      <c r="L1897" s="38" t="str">
        <f aca="false">IF($C1897="","",N($F1897)*N($I1897))</f>
        <v/>
      </c>
      <c r="M1897" s="37" t="str">
        <f aca="false">IF(OR($C1897="",N(TOP!$C$12)=0),"",N($J1897)/TOP!$C$12)</f>
        <v/>
      </c>
      <c r="N1897" s="37" t="str">
        <f aca="false">IF(OR($C1897="",N(TOP!$C$13)=0),"",N($K1897)/TOP!$C$13)</f>
        <v/>
      </c>
      <c r="O1897" s="37" t="str">
        <f aca="false">IF(OR($C1897="",N(TOP!$C$14)=0),"",N($L1897)/TOP!$C$14)</f>
        <v/>
      </c>
      <c r="P1897" s="42" t="str">
        <f aca="false">IF($C1897="","",IFERROR(CHOOSE(MATCH(TOP!$C$10,{"【期間A】","【期間B】","【期間C】"},0),N($M1897),N($N1897),N($O1897)),0))</f>
        <v/>
      </c>
    </row>
    <row r="1898" customFormat="false" ht="15" hidden="false" customHeight="false" outlineLevel="0" collapsed="false">
      <c r="B1898" s="12" t="n">
        <v>1893</v>
      </c>
      <c r="C1898" s="36" t="str">
        <f aca="false">IF(②実績CSV_期間A!$M1894="","",②実績CSV_期間A!$M1894&amp;"")</f>
        <v/>
      </c>
      <c r="D1898" s="12" t="str">
        <f aca="false">IF($C1898="","",②実績CSV_期間A!$N1894)</f>
        <v/>
      </c>
      <c r="E1898" s="12" t="str">
        <f aca="false">IF($C1898="","",RIGHT($D1898,1))</f>
        <v/>
      </c>
      <c r="F1898" s="41" t="str">
        <f aca="false">IF($C1898="","",IFERROR(INDEX(サイズ換算マスタ!$C$6:$C$8,MATCH($E1898,サイズ換算マスタ!$B$6:$B$8,0)),1))</f>
        <v/>
      </c>
      <c r="G1898" s="38" t="str">
        <f aca="false">IF($C1898="","",SUMIFS(②実績CSV_期間A!$AA$2:$AA$5001,②実績CSV_期間A!$M$2:$M$5001,$C1898))</f>
        <v/>
      </c>
      <c r="H1898" s="38" t="str">
        <f aca="false">IF($C1898="","",SUMIFS(③実績CSV_期間B!$AA$2:$AA$5001,③実績CSV_期間B!$M$2:$M$5001,$C1898))</f>
        <v/>
      </c>
      <c r="I1898" s="38" t="str">
        <f aca="false">IF($C1898="","",SUMIFS(④実績CSV_期間C!$AA$2:$AA$5001,④実績CSV_期間C!$M$2:$M$5001,$C1898))</f>
        <v/>
      </c>
      <c r="J1898" s="38" t="str">
        <f aca="false">IF($C1898="","",N($F1898)*N($G1898))</f>
        <v/>
      </c>
      <c r="K1898" s="38" t="str">
        <f aca="false">IF($C1898="","",N($F1898)*N($H1898))</f>
        <v/>
      </c>
      <c r="L1898" s="38" t="str">
        <f aca="false">IF($C1898="","",N($F1898)*N($I1898))</f>
        <v/>
      </c>
      <c r="M1898" s="37" t="str">
        <f aca="false">IF(OR($C1898="",N(TOP!$C$12)=0),"",N($J1898)/TOP!$C$12)</f>
        <v/>
      </c>
      <c r="N1898" s="37" t="str">
        <f aca="false">IF(OR($C1898="",N(TOP!$C$13)=0),"",N($K1898)/TOP!$C$13)</f>
        <v/>
      </c>
      <c r="O1898" s="37" t="str">
        <f aca="false">IF(OR($C1898="",N(TOP!$C$14)=0),"",N($L1898)/TOP!$C$14)</f>
        <v/>
      </c>
      <c r="P1898" s="42" t="str">
        <f aca="false">IF($C1898="","",IFERROR(CHOOSE(MATCH(TOP!$C$10,{"【期間A】","【期間B】","【期間C】"},0),N($M1898),N($N1898),N($O1898)),0))</f>
        <v/>
      </c>
    </row>
    <row r="1899" customFormat="false" ht="15" hidden="false" customHeight="false" outlineLevel="0" collapsed="false">
      <c r="B1899" s="12" t="n">
        <v>1894</v>
      </c>
      <c r="C1899" s="36" t="str">
        <f aca="false">IF(②実績CSV_期間A!$M1895="","",②実績CSV_期間A!$M1895&amp;"")</f>
        <v/>
      </c>
      <c r="D1899" s="12" t="str">
        <f aca="false">IF($C1899="","",②実績CSV_期間A!$N1895)</f>
        <v/>
      </c>
      <c r="E1899" s="12" t="str">
        <f aca="false">IF($C1899="","",RIGHT($D1899,1))</f>
        <v/>
      </c>
      <c r="F1899" s="41" t="str">
        <f aca="false">IF($C1899="","",IFERROR(INDEX(サイズ換算マスタ!$C$6:$C$8,MATCH($E1899,サイズ換算マスタ!$B$6:$B$8,0)),1))</f>
        <v/>
      </c>
      <c r="G1899" s="38" t="str">
        <f aca="false">IF($C1899="","",SUMIFS(②実績CSV_期間A!$AA$2:$AA$5001,②実績CSV_期間A!$M$2:$M$5001,$C1899))</f>
        <v/>
      </c>
      <c r="H1899" s="38" t="str">
        <f aca="false">IF($C1899="","",SUMIFS(③実績CSV_期間B!$AA$2:$AA$5001,③実績CSV_期間B!$M$2:$M$5001,$C1899))</f>
        <v/>
      </c>
      <c r="I1899" s="38" t="str">
        <f aca="false">IF($C1899="","",SUMIFS(④実績CSV_期間C!$AA$2:$AA$5001,④実績CSV_期間C!$M$2:$M$5001,$C1899))</f>
        <v/>
      </c>
      <c r="J1899" s="38" t="str">
        <f aca="false">IF($C1899="","",N($F1899)*N($G1899))</f>
        <v/>
      </c>
      <c r="K1899" s="38" t="str">
        <f aca="false">IF($C1899="","",N($F1899)*N($H1899))</f>
        <v/>
      </c>
      <c r="L1899" s="38" t="str">
        <f aca="false">IF($C1899="","",N($F1899)*N($I1899))</f>
        <v/>
      </c>
      <c r="M1899" s="37" t="str">
        <f aca="false">IF(OR($C1899="",N(TOP!$C$12)=0),"",N($J1899)/TOP!$C$12)</f>
        <v/>
      </c>
      <c r="N1899" s="37" t="str">
        <f aca="false">IF(OR($C1899="",N(TOP!$C$13)=0),"",N($K1899)/TOP!$C$13)</f>
        <v/>
      </c>
      <c r="O1899" s="37" t="str">
        <f aca="false">IF(OR($C1899="",N(TOP!$C$14)=0),"",N($L1899)/TOP!$C$14)</f>
        <v/>
      </c>
      <c r="P1899" s="42" t="str">
        <f aca="false">IF($C1899="","",IFERROR(CHOOSE(MATCH(TOP!$C$10,{"【期間A】","【期間B】","【期間C】"},0),N($M1899),N($N1899),N($O1899)),0))</f>
        <v/>
      </c>
    </row>
    <row r="1900" customFormat="false" ht="15" hidden="false" customHeight="false" outlineLevel="0" collapsed="false">
      <c r="B1900" s="12" t="n">
        <v>1895</v>
      </c>
      <c r="C1900" s="36" t="str">
        <f aca="false">IF(②実績CSV_期間A!$M1896="","",②実績CSV_期間A!$M1896&amp;"")</f>
        <v/>
      </c>
      <c r="D1900" s="12" t="str">
        <f aca="false">IF($C1900="","",②実績CSV_期間A!$N1896)</f>
        <v/>
      </c>
      <c r="E1900" s="12" t="str">
        <f aca="false">IF($C1900="","",RIGHT($D1900,1))</f>
        <v/>
      </c>
      <c r="F1900" s="41" t="str">
        <f aca="false">IF($C1900="","",IFERROR(INDEX(サイズ換算マスタ!$C$6:$C$8,MATCH($E1900,サイズ換算マスタ!$B$6:$B$8,0)),1))</f>
        <v/>
      </c>
      <c r="G1900" s="38" t="str">
        <f aca="false">IF($C1900="","",SUMIFS(②実績CSV_期間A!$AA$2:$AA$5001,②実績CSV_期間A!$M$2:$M$5001,$C1900))</f>
        <v/>
      </c>
      <c r="H1900" s="38" t="str">
        <f aca="false">IF($C1900="","",SUMIFS(③実績CSV_期間B!$AA$2:$AA$5001,③実績CSV_期間B!$M$2:$M$5001,$C1900))</f>
        <v/>
      </c>
      <c r="I1900" s="38" t="str">
        <f aca="false">IF($C1900="","",SUMIFS(④実績CSV_期間C!$AA$2:$AA$5001,④実績CSV_期間C!$M$2:$M$5001,$C1900))</f>
        <v/>
      </c>
      <c r="J1900" s="38" t="str">
        <f aca="false">IF($C1900="","",N($F1900)*N($G1900))</f>
        <v/>
      </c>
      <c r="K1900" s="38" t="str">
        <f aca="false">IF($C1900="","",N($F1900)*N($H1900))</f>
        <v/>
      </c>
      <c r="L1900" s="38" t="str">
        <f aca="false">IF($C1900="","",N($F1900)*N($I1900))</f>
        <v/>
      </c>
      <c r="M1900" s="37" t="str">
        <f aca="false">IF(OR($C1900="",N(TOP!$C$12)=0),"",N($J1900)/TOP!$C$12)</f>
        <v/>
      </c>
      <c r="N1900" s="37" t="str">
        <f aca="false">IF(OR($C1900="",N(TOP!$C$13)=0),"",N($K1900)/TOP!$C$13)</f>
        <v/>
      </c>
      <c r="O1900" s="37" t="str">
        <f aca="false">IF(OR($C1900="",N(TOP!$C$14)=0),"",N($L1900)/TOP!$C$14)</f>
        <v/>
      </c>
      <c r="P1900" s="42" t="str">
        <f aca="false">IF($C1900="","",IFERROR(CHOOSE(MATCH(TOP!$C$10,{"【期間A】","【期間B】","【期間C】"},0),N($M1900),N($N1900),N($O1900)),0))</f>
        <v/>
      </c>
    </row>
    <row r="1901" customFormat="false" ht="15" hidden="false" customHeight="false" outlineLevel="0" collapsed="false">
      <c r="B1901" s="12" t="n">
        <v>1896</v>
      </c>
      <c r="C1901" s="36" t="str">
        <f aca="false">IF(②実績CSV_期間A!$M1897="","",②実績CSV_期間A!$M1897&amp;"")</f>
        <v/>
      </c>
      <c r="D1901" s="12" t="str">
        <f aca="false">IF($C1901="","",②実績CSV_期間A!$N1897)</f>
        <v/>
      </c>
      <c r="E1901" s="12" t="str">
        <f aca="false">IF($C1901="","",RIGHT($D1901,1))</f>
        <v/>
      </c>
      <c r="F1901" s="41" t="str">
        <f aca="false">IF($C1901="","",IFERROR(INDEX(サイズ換算マスタ!$C$6:$C$8,MATCH($E1901,サイズ換算マスタ!$B$6:$B$8,0)),1))</f>
        <v/>
      </c>
      <c r="G1901" s="38" t="str">
        <f aca="false">IF($C1901="","",SUMIFS(②実績CSV_期間A!$AA$2:$AA$5001,②実績CSV_期間A!$M$2:$M$5001,$C1901))</f>
        <v/>
      </c>
      <c r="H1901" s="38" t="str">
        <f aca="false">IF($C1901="","",SUMIFS(③実績CSV_期間B!$AA$2:$AA$5001,③実績CSV_期間B!$M$2:$M$5001,$C1901))</f>
        <v/>
      </c>
      <c r="I1901" s="38" t="str">
        <f aca="false">IF($C1901="","",SUMIFS(④実績CSV_期間C!$AA$2:$AA$5001,④実績CSV_期間C!$M$2:$M$5001,$C1901))</f>
        <v/>
      </c>
      <c r="J1901" s="38" t="str">
        <f aca="false">IF($C1901="","",N($F1901)*N($G1901))</f>
        <v/>
      </c>
      <c r="K1901" s="38" t="str">
        <f aca="false">IF($C1901="","",N($F1901)*N($H1901))</f>
        <v/>
      </c>
      <c r="L1901" s="38" t="str">
        <f aca="false">IF($C1901="","",N($F1901)*N($I1901))</f>
        <v/>
      </c>
      <c r="M1901" s="37" t="str">
        <f aca="false">IF(OR($C1901="",N(TOP!$C$12)=0),"",N($J1901)/TOP!$C$12)</f>
        <v/>
      </c>
      <c r="N1901" s="37" t="str">
        <f aca="false">IF(OR($C1901="",N(TOP!$C$13)=0),"",N($K1901)/TOP!$C$13)</f>
        <v/>
      </c>
      <c r="O1901" s="37" t="str">
        <f aca="false">IF(OR($C1901="",N(TOP!$C$14)=0),"",N($L1901)/TOP!$C$14)</f>
        <v/>
      </c>
      <c r="P1901" s="42" t="str">
        <f aca="false">IF($C1901="","",IFERROR(CHOOSE(MATCH(TOP!$C$10,{"【期間A】","【期間B】","【期間C】"},0),N($M1901),N($N1901),N($O1901)),0))</f>
        <v/>
      </c>
    </row>
    <row r="1902" customFormat="false" ht="15" hidden="false" customHeight="false" outlineLevel="0" collapsed="false">
      <c r="B1902" s="12" t="n">
        <v>1897</v>
      </c>
      <c r="C1902" s="36" t="str">
        <f aca="false">IF(②実績CSV_期間A!$M1898="","",②実績CSV_期間A!$M1898&amp;"")</f>
        <v/>
      </c>
      <c r="D1902" s="12" t="str">
        <f aca="false">IF($C1902="","",②実績CSV_期間A!$N1898)</f>
        <v/>
      </c>
      <c r="E1902" s="12" t="str">
        <f aca="false">IF($C1902="","",RIGHT($D1902,1))</f>
        <v/>
      </c>
      <c r="F1902" s="41" t="str">
        <f aca="false">IF($C1902="","",IFERROR(INDEX(サイズ換算マスタ!$C$6:$C$8,MATCH($E1902,サイズ換算マスタ!$B$6:$B$8,0)),1))</f>
        <v/>
      </c>
      <c r="G1902" s="38" t="str">
        <f aca="false">IF($C1902="","",SUMIFS(②実績CSV_期間A!$AA$2:$AA$5001,②実績CSV_期間A!$M$2:$M$5001,$C1902))</f>
        <v/>
      </c>
      <c r="H1902" s="38" t="str">
        <f aca="false">IF($C1902="","",SUMIFS(③実績CSV_期間B!$AA$2:$AA$5001,③実績CSV_期間B!$M$2:$M$5001,$C1902))</f>
        <v/>
      </c>
      <c r="I1902" s="38" t="str">
        <f aca="false">IF($C1902="","",SUMIFS(④実績CSV_期間C!$AA$2:$AA$5001,④実績CSV_期間C!$M$2:$M$5001,$C1902))</f>
        <v/>
      </c>
      <c r="J1902" s="38" t="str">
        <f aca="false">IF($C1902="","",N($F1902)*N($G1902))</f>
        <v/>
      </c>
      <c r="K1902" s="38" t="str">
        <f aca="false">IF($C1902="","",N($F1902)*N($H1902))</f>
        <v/>
      </c>
      <c r="L1902" s="38" t="str">
        <f aca="false">IF($C1902="","",N($F1902)*N($I1902))</f>
        <v/>
      </c>
      <c r="M1902" s="37" t="str">
        <f aca="false">IF(OR($C1902="",N(TOP!$C$12)=0),"",N($J1902)/TOP!$C$12)</f>
        <v/>
      </c>
      <c r="N1902" s="37" t="str">
        <f aca="false">IF(OR($C1902="",N(TOP!$C$13)=0),"",N($K1902)/TOP!$C$13)</f>
        <v/>
      </c>
      <c r="O1902" s="37" t="str">
        <f aca="false">IF(OR($C1902="",N(TOP!$C$14)=0),"",N($L1902)/TOP!$C$14)</f>
        <v/>
      </c>
      <c r="P1902" s="42" t="str">
        <f aca="false">IF($C1902="","",IFERROR(CHOOSE(MATCH(TOP!$C$10,{"【期間A】","【期間B】","【期間C】"},0),N($M1902),N($N1902),N($O1902)),0))</f>
        <v/>
      </c>
    </row>
    <row r="1903" customFormat="false" ht="15" hidden="false" customHeight="false" outlineLevel="0" collapsed="false">
      <c r="B1903" s="12" t="n">
        <v>1898</v>
      </c>
      <c r="C1903" s="36" t="str">
        <f aca="false">IF(②実績CSV_期間A!$M1899="","",②実績CSV_期間A!$M1899&amp;"")</f>
        <v/>
      </c>
      <c r="D1903" s="12" t="str">
        <f aca="false">IF($C1903="","",②実績CSV_期間A!$N1899)</f>
        <v/>
      </c>
      <c r="E1903" s="12" t="str">
        <f aca="false">IF($C1903="","",RIGHT($D1903,1))</f>
        <v/>
      </c>
      <c r="F1903" s="41" t="str">
        <f aca="false">IF($C1903="","",IFERROR(INDEX(サイズ換算マスタ!$C$6:$C$8,MATCH($E1903,サイズ換算マスタ!$B$6:$B$8,0)),1))</f>
        <v/>
      </c>
      <c r="G1903" s="38" t="str">
        <f aca="false">IF($C1903="","",SUMIFS(②実績CSV_期間A!$AA$2:$AA$5001,②実績CSV_期間A!$M$2:$M$5001,$C1903))</f>
        <v/>
      </c>
      <c r="H1903" s="38" t="str">
        <f aca="false">IF($C1903="","",SUMIFS(③実績CSV_期間B!$AA$2:$AA$5001,③実績CSV_期間B!$M$2:$M$5001,$C1903))</f>
        <v/>
      </c>
      <c r="I1903" s="38" t="str">
        <f aca="false">IF($C1903="","",SUMIFS(④実績CSV_期間C!$AA$2:$AA$5001,④実績CSV_期間C!$M$2:$M$5001,$C1903))</f>
        <v/>
      </c>
      <c r="J1903" s="38" t="str">
        <f aca="false">IF($C1903="","",N($F1903)*N($G1903))</f>
        <v/>
      </c>
      <c r="K1903" s="38" t="str">
        <f aca="false">IF($C1903="","",N($F1903)*N($H1903))</f>
        <v/>
      </c>
      <c r="L1903" s="38" t="str">
        <f aca="false">IF($C1903="","",N($F1903)*N($I1903))</f>
        <v/>
      </c>
      <c r="M1903" s="37" t="str">
        <f aca="false">IF(OR($C1903="",N(TOP!$C$12)=0),"",N($J1903)/TOP!$C$12)</f>
        <v/>
      </c>
      <c r="N1903" s="37" t="str">
        <f aca="false">IF(OR($C1903="",N(TOP!$C$13)=0),"",N($K1903)/TOP!$C$13)</f>
        <v/>
      </c>
      <c r="O1903" s="37" t="str">
        <f aca="false">IF(OR($C1903="",N(TOP!$C$14)=0),"",N($L1903)/TOP!$C$14)</f>
        <v/>
      </c>
      <c r="P1903" s="42" t="str">
        <f aca="false">IF($C1903="","",IFERROR(CHOOSE(MATCH(TOP!$C$10,{"【期間A】","【期間B】","【期間C】"},0),N($M1903),N($N1903),N($O1903)),0))</f>
        <v/>
      </c>
    </row>
    <row r="1904" customFormat="false" ht="15" hidden="false" customHeight="false" outlineLevel="0" collapsed="false">
      <c r="B1904" s="12" t="n">
        <v>1899</v>
      </c>
      <c r="C1904" s="36" t="str">
        <f aca="false">IF(②実績CSV_期間A!$M1900="","",②実績CSV_期間A!$M1900&amp;"")</f>
        <v/>
      </c>
      <c r="D1904" s="12" t="str">
        <f aca="false">IF($C1904="","",②実績CSV_期間A!$N1900)</f>
        <v/>
      </c>
      <c r="E1904" s="12" t="str">
        <f aca="false">IF($C1904="","",RIGHT($D1904,1))</f>
        <v/>
      </c>
      <c r="F1904" s="41" t="str">
        <f aca="false">IF($C1904="","",IFERROR(INDEX(サイズ換算マスタ!$C$6:$C$8,MATCH($E1904,サイズ換算マスタ!$B$6:$B$8,0)),1))</f>
        <v/>
      </c>
      <c r="G1904" s="38" t="str">
        <f aca="false">IF($C1904="","",SUMIFS(②実績CSV_期間A!$AA$2:$AA$5001,②実績CSV_期間A!$M$2:$M$5001,$C1904))</f>
        <v/>
      </c>
      <c r="H1904" s="38" t="str">
        <f aca="false">IF($C1904="","",SUMIFS(③実績CSV_期間B!$AA$2:$AA$5001,③実績CSV_期間B!$M$2:$M$5001,$C1904))</f>
        <v/>
      </c>
      <c r="I1904" s="38" t="str">
        <f aca="false">IF($C1904="","",SUMIFS(④実績CSV_期間C!$AA$2:$AA$5001,④実績CSV_期間C!$M$2:$M$5001,$C1904))</f>
        <v/>
      </c>
      <c r="J1904" s="38" t="str">
        <f aca="false">IF($C1904="","",N($F1904)*N($G1904))</f>
        <v/>
      </c>
      <c r="K1904" s="38" t="str">
        <f aca="false">IF($C1904="","",N($F1904)*N($H1904))</f>
        <v/>
      </c>
      <c r="L1904" s="38" t="str">
        <f aca="false">IF($C1904="","",N($F1904)*N($I1904))</f>
        <v/>
      </c>
      <c r="M1904" s="37" t="str">
        <f aca="false">IF(OR($C1904="",N(TOP!$C$12)=0),"",N($J1904)/TOP!$C$12)</f>
        <v/>
      </c>
      <c r="N1904" s="37" t="str">
        <f aca="false">IF(OR($C1904="",N(TOP!$C$13)=0),"",N($K1904)/TOP!$C$13)</f>
        <v/>
      </c>
      <c r="O1904" s="37" t="str">
        <f aca="false">IF(OR($C1904="",N(TOP!$C$14)=0),"",N($L1904)/TOP!$C$14)</f>
        <v/>
      </c>
      <c r="P1904" s="42" t="str">
        <f aca="false">IF($C1904="","",IFERROR(CHOOSE(MATCH(TOP!$C$10,{"【期間A】","【期間B】","【期間C】"},0),N($M1904),N($N1904),N($O1904)),0))</f>
        <v/>
      </c>
    </row>
    <row r="1905" customFormat="false" ht="15" hidden="false" customHeight="false" outlineLevel="0" collapsed="false">
      <c r="B1905" s="12" t="n">
        <v>1900</v>
      </c>
      <c r="C1905" s="36" t="str">
        <f aca="false">IF(②実績CSV_期間A!$M1901="","",②実績CSV_期間A!$M1901&amp;"")</f>
        <v/>
      </c>
      <c r="D1905" s="12" t="str">
        <f aca="false">IF($C1905="","",②実績CSV_期間A!$N1901)</f>
        <v/>
      </c>
      <c r="E1905" s="12" t="str">
        <f aca="false">IF($C1905="","",RIGHT($D1905,1))</f>
        <v/>
      </c>
      <c r="F1905" s="41" t="str">
        <f aca="false">IF($C1905="","",IFERROR(INDEX(サイズ換算マスタ!$C$6:$C$8,MATCH($E1905,サイズ換算マスタ!$B$6:$B$8,0)),1))</f>
        <v/>
      </c>
      <c r="G1905" s="38" t="str">
        <f aca="false">IF($C1905="","",SUMIFS(②実績CSV_期間A!$AA$2:$AA$5001,②実績CSV_期間A!$M$2:$M$5001,$C1905))</f>
        <v/>
      </c>
      <c r="H1905" s="38" t="str">
        <f aca="false">IF($C1905="","",SUMIFS(③実績CSV_期間B!$AA$2:$AA$5001,③実績CSV_期間B!$M$2:$M$5001,$C1905))</f>
        <v/>
      </c>
      <c r="I1905" s="38" t="str">
        <f aca="false">IF($C1905="","",SUMIFS(④実績CSV_期間C!$AA$2:$AA$5001,④実績CSV_期間C!$M$2:$M$5001,$C1905))</f>
        <v/>
      </c>
      <c r="J1905" s="38" t="str">
        <f aca="false">IF($C1905="","",N($F1905)*N($G1905))</f>
        <v/>
      </c>
      <c r="K1905" s="38" t="str">
        <f aca="false">IF($C1905="","",N($F1905)*N($H1905))</f>
        <v/>
      </c>
      <c r="L1905" s="38" t="str">
        <f aca="false">IF($C1905="","",N($F1905)*N($I1905))</f>
        <v/>
      </c>
      <c r="M1905" s="37" t="str">
        <f aca="false">IF(OR($C1905="",N(TOP!$C$12)=0),"",N($J1905)/TOP!$C$12)</f>
        <v/>
      </c>
      <c r="N1905" s="37" t="str">
        <f aca="false">IF(OR($C1905="",N(TOP!$C$13)=0),"",N($K1905)/TOP!$C$13)</f>
        <v/>
      </c>
      <c r="O1905" s="37" t="str">
        <f aca="false">IF(OR($C1905="",N(TOP!$C$14)=0),"",N($L1905)/TOP!$C$14)</f>
        <v/>
      </c>
      <c r="P1905" s="42" t="str">
        <f aca="false">IF($C1905="","",IFERROR(CHOOSE(MATCH(TOP!$C$10,{"【期間A】","【期間B】","【期間C】"},0),N($M1905),N($N1905),N($O1905)),0))</f>
        <v/>
      </c>
    </row>
    <row r="1906" customFormat="false" ht="15" hidden="false" customHeight="false" outlineLevel="0" collapsed="false">
      <c r="B1906" s="12" t="n">
        <v>1901</v>
      </c>
      <c r="C1906" s="36" t="str">
        <f aca="false">IF(②実績CSV_期間A!$M1902="","",②実績CSV_期間A!$M1902&amp;"")</f>
        <v/>
      </c>
      <c r="D1906" s="12" t="str">
        <f aca="false">IF($C1906="","",②実績CSV_期間A!$N1902)</f>
        <v/>
      </c>
      <c r="E1906" s="12" t="str">
        <f aca="false">IF($C1906="","",RIGHT($D1906,1))</f>
        <v/>
      </c>
      <c r="F1906" s="41" t="str">
        <f aca="false">IF($C1906="","",IFERROR(INDEX(サイズ換算マスタ!$C$6:$C$8,MATCH($E1906,サイズ換算マスタ!$B$6:$B$8,0)),1))</f>
        <v/>
      </c>
      <c r="G1906" s="38" t="str">
        <f aca="false">IF($C1906="","",SUMIFS(②実績CSV_期間A!$AA$2:$AA$5001,②実績CSV_期間A!$M$2:$M$5001,$C1906))</f>
        <v/>
      </c>
      <c r="H1906" s="38" t="str">
        <f aca="false">IF($C1906="","",SUMIFS(③実績CSV_期間B!$AA$2:$AA$5001,③実績CSV_期間B!$M$2:$M$5001,$C1906))</f>
        <v/>
      </c>
      <c r="I1906" s="38" t="str">
        <f aca="false">IF($C1906="","",SUMIFS(④実績CSV_期間C!$AA$2:$AA$5001,④実績CSV_期間C!$M$2:$M$5001,$C1906))</f>
        <v/>
      </c>
      <c r="J1906" s="38" t="str">
        <f aca="false">IF($C1906="","",N($F1906)*N($G1906))</f>
        <v/>
      </c>
      <c r="K1906" s="38" t="str">
        <f aca="false">IF($C1906="","",N($F1906)*N($H1906))</f>
        <v/>
      </c>
      <c r="L1906" s="38" t="str">
        <f aca="false">IF($C1906="","",N($F1906)*N($I1906))</f>
        <v/>
      </c>
      <c r="M1906" s="37" t="str">
        <f aca="false">IF(OR($C1906="",N(TOP!$C$12)=0),"",N($J1906)/TOP!$C$12)</f>
        <v/>
      </c>
      <c r="N1906" s="37" t="str">
        <f aca="false">IF(OR($C1906="",N(TOP!$C$13)=0),"",N($K1906)/TOP!$C$13)</f>
        <v/>
      </c>
      <c r="O1906" s="37" t="str">
        <f aca="false">IF(OR($C1906="",N(TOP!$C$14)=0),"",N($L1906)/TOP!$C$14)</f>
        <v/>
      </c>
      <c r="P1906" s="42" t="str">
        <f aca="false">IF($C1906="","",IFERROR(CHOOSE(MATCH(TOP!$C$10,{"【期間A】","【期間B】","【期間C】"},0),N($M1906),N($N1906),N($O1906)),0))</f>
        <v/>
      </c>
    </row>
    <row r="1907" customFormat="false" ht="15" hidden="false" customHeight="false" outlineLevel="0" collapsed="false">
      <c r="B1907" s="12" t="n">
        <v>1902</v>
      </c>
      <c r="C1907" s="36" t="str">
        <f aca="false">IF(②実績CSV_期間A!$M1903="","",②実績CSV_期間A!$M1903&amp;"")</f>
        <v/>
      </c>
      <c r="D1907" s="12" t="str">
        <f aca="false">IF($C1907="","",②実績CSV_期間A!$N1903)</f>
        <v/>
      </c>
      <c r="E1907" s="12" t="str">
        <f aca="false">IF($C1907="","",RIGHT($D1907,1))</f>
        <v/>
      </c>
      <c r="F1907" s="41" t="str">
        <f aca="false">IF($C1907="","",IFERROR(INDEX(サイズ換算マスタ!$C$6:$C$8,MATCH($E1907,サイズ換算マスタ!$B$6:$B$8,0)),1))</f>
        <v/>
      </c>
      <c r="G1907" s="38" t="str">
        <f aca="false">IF($C1907="","",SUMIFS(②実績CSV_期間A!$AA$2:$AA$5001,②実績CSV_期間A!$M$2:$M$5001,$C1907))</f>
        <v/>
      </c>
      <c r="H1907" s="38" t="str">
        <f aca="false">IF($C1907="","",SUMIFS(③実績CSV_期間B!$AA$2:$AA$5001,③実績CSV_期間B!$M$2:$M$5001,$C1907))</f>
        <v/>
      </c>
      <c r="I1907" s="38" t="str">
        <f aca="false">IF($C1907="","",SUMIFS(④実績CSV_期間C!$AA$2:$AA$5001,④実績CSV_期間C!$M$2:$M$5001,$C1907))</f>
        <v/>
      </c>
      <c r="J1907" s="38" t="str">
        <f aca="false">IF($C1907="","",N($F1907)*N($G1907))</f>
        <v/>
      </c>
      <c r="K1907" s="38" t="str">
        <f aca="false">IF($C1907="","",N($F1907)*N($H1907))</f>
        <v/>
      </c>
      <c r="L1907" s="38" t="str">
        <f aca="false">IF($C1907="","",N($F1907)*N($I1907))</f>
        <v/>
      </c>
      <c r="M1907" s="37" t="str">
        <f aca="false">IF(OR($C1907="",N(TOP!$C$12)=0),"",N($J1907)/TOP!$C$12)</f>
        <v/>
      </c>
      <c r="N1907" s="37" t="str">
        <f aca="false">IF(OR($C1907="",N(TOP!$C$13)=0),"",N($K1907)/TOP!$C$13)</f>
        <v/>
      </c>
      <c r="O1907" s="37" t="str">
        <f aca="false">IF(OR($C1907="",N(TOP!$C$14)=0),"",N($L1907)/TOP!$C$14)</f>
        <v/>
      </c>
      <c r="P1907" s="42" t="str">
        <f aca="false">IF($C1907="","",IFERROR(CHOOSE(MATCH(TOP!$C$10,{"【期間A】","【期間B】","【期間C】"},0),N($M1907),N($N1907),N($O1907)),0))</f>
        <v/>
      </c>
    </row>
    <row r="1908" customFormat="false" ht="15" hidden="false" customHeight="false" outlineLevel="0" collapsed="false">
      <c r="B1908" s="12" t="n">
        <v>1903</v>
      </c>
      <c r="C1908" s="36" t="str">
        <f aca="false">IF(②実績CSV_期間A!$M1904="","",②実績CSV_期間A!$M1904&amp;"")</f>
        <v/>
      </c>
      <c r="D1908" s="12" t="str">
        <f aca="false">IF($C1908="","",②実績CSV_期間A!$N1904)</f>
        <v/>
      </c>
      <c r="E1908" s="12" t="str">
        <f aca="false">IF($C1908="","",RIGHT($D1908,1))</f>
        <v/>
      </c>
      <c r="F1908" s="41" t="str">
        <f aca="false">IF($C1908="","",IFERROR(INDEX(サイズ換算マスタ!$C$6:$C$8,MATCH($E1908,サイズ換算マスタ!$B$6:$B$8,0)),1))</f>
        <v/>
      </c>
      <c r="G1908" s="38" t="str">
        <f aca="false">IF($C1908="","",SUMIFS(②実績CSV_期間A!$AA$2:$AA$5001,②実績CSV_期間A!$M$2:$M$5001,$C1908))</f>
        <v/>
      </c>
      <c r="H1908" s="38" t="str">
        <f aca="false">IF($C1908="","",SUMIFS(③実績CSV_期間B!$AA$2:$AA$5001,③実績CSV_期間B!$M$2:$M$5001,$C1908))</f>
        <v/>
      </c>
      <c r="I1908" s="38" t="str">
        <f aca="false">IF($C1908="","",SUMIFS(④実績CSV_期間C!$AA$2:$AA$5001,④実績CSV_期間C!$M$2:$M$5001,$C1908))</f>
        <v/>
      </c>
      <c r="J1908" s="38" t="str">
        <f aca="false">IF($C1908="","",N($F1908)*N($G1908))</f>
        <v/>
      </c>
      <c r="K1908" s="38" t="str">
        <f aca="false">IF($C1908="","",N($F1908)*N($H1908))</f>
        <v/>
      </c>
      <c r="L1908" s="38" t="str">
        <f aca="false">IF($C1908="","",N($F1908)*N($I1908))</f>
        <v/>
      </c>
      <c r="M1908" s="37" t="str">
        <f aca="false">IF(OR($C1908="",N(TOP!$C$12)=0),"",N($J1908)/TOP!$C$12)</f>
        <v/>
      </c>
      <c r="N1908" s="37" t="str">
        <f aca="false">IF(OR($C1908="",N(TOP!$C$13)=0),"",N($K1908)/TOP!$C$13)</f>
        <v/>
      </c>
      <c r="O1908" s="37" t="str">
        <f aca="false">IF(OR($C1908="",N(TOP!$C$14)=0),"",N($L1908)/TOP!$C$14)</f>
        <v/>
      </c>
      <c r="P1908" s="42" t="str">
        <f aca="false">IF($C1908="","",IFERROR(CHOOSE(MATCH(TOP!$C$10,{"【期間A】","【期間B】","【期間C】"},0),N($M1908),N($N1908),N($O1908)),0))</f>
        <v/>
      </c>
    </row>
    <row r="1909" customFormat="false" ht="15" hidden="false" customHeight="false" outlineLevel="0" collapsed="false">
      <c r="B1909" s="12" t="n">
        <v>1904</v>
      </c>
      <c r="C1909" s="36" t="str">
        <f aca="false">IF(②実績CSV_期間A!$M1905="","",②実績CSV_期間A!$M1905&amp;"")</f>
        <v/>
      </c>
      <c r="D1909" s="12" t="str">
        <f aca="false">IF($C1909="","",②実績CSV_期間A!$N1905)</f>
        <v/>
      </c>
      <c r="E1909" s="12" t="str">
        <f aca="false">IF($C1909="","",RIGHT($D1909,1))</f>
        <v/>
      </c>
      <c r="F1909" s="41" t="str">
        <f aca="false">IF($C1909="","",IFERROR(INDEX(サイズ換算マスタ!$C$6:$C$8,MATCH($E1909,サイズ換算マスタ!$B$6:$B$8,0)),1))</f>
        <v/>
      </c>
      <c r="G1909" s="38" t="str">
        <f aca="false">IF($C1909="","",SUMIFS(②実績CSV_期間A!$AA$2:$AA$5001,②実績CSV_期間A!$M$2:$M$5001,$C1909))</f>
        <v/>
      </c>
      <c r="H1909" s="38" t="str">
        <f aca="false">IF($C1909="","",SUMIFS(③実績CSV_期間B!$AA$2:$AA$5001,③実績CSV_期間B!$M$2:$M$5001,$C1909))</f>
        <v/>
      </c>
      <c r="I1909" s="38" t="str">
        <f aca="false">IF($C1909="","",SUMIFS(④実績CSV_期間C!$AA$2:$AA$5001,④実績CSV_期間C!$M$2:$M$5001,$C1909))</f>
        <v/>
      </c>
      <c r="J1909" s="38" t="str">
        <f aca="false">IF($C1909="","",N($F1909)*N($G1909))</f>
        <v/>
      </c>
      <c r="K1909" s="38" t="str">
        <f aca="false">IF($C1909="","",N($F1909)*N($H1909))</f>
        <v/>
      </c>
      <c r="L1909" s="38" t="str">
        <f aca="false">IF($C1909="","",N($F1909)*N($I1909))</f>
        <v/>
      </c>
      <c r="M1909" s="37" t="str">
        <f aca="false">IF(OR($C1909="",N(TOP!$C$12)=0),"",N($J1909)/TOP!$C$12)</f>
        <v/>
      </c>
      <c r="N1909" s="37" t="str">
        <f aca="false">IF(OR($C1909="",N(TOP!$C$13)=0),"",N($K1909)/TOP!$C$13)</f>
        <v/>
      </c>
      <c r="O1909" s="37" t="str">
        <f aca="false">IF(OR($C1909="",N(TOP!$C$14)=0),"",N($L1909)/TOP!$C$14)</f>
        <v/>
      </c>
      <c r="P1909" s="42" t="str">
        <f aca="false">IF($C1909="","",IFERROR(CHOOSE(MATCH(TOP!$C$10,{"【期間A】","【期間B】","【期間C】"},0),N($M1909),N($N1909),N($O1909)),0))</f>
        <v/>
      </c>
    </row>
    <row r="1910" customFormat="false" ht="15" hidden="false" customHeight="false" outlineLevel="0" collapsed="false">
      <c r="B1910" s="12" t="n">
        <v>1905</v>
      </c>
      <c r="C1910" s="36" t="str">
        <f aca="false">IF(②実績CSV_期間A!$M1906="","",②実績CSV_期間A!$M1906&amp;"")</f>
        <v/>
      </c>
      <c r="D1910" s="12" t="str">
        <f aca="false">IF($C1910="","",②実績CSV_期間A!$N1906)</f>
        <v/>
      </c>
      <c r="E1910" s="12" t="str">
        <f aca="false">IF($C1910="","",RIGHT($D1910,1))</f>
        <v/>
      </c>
      <c r="F1910" s="41" t="str">
        <f aca="false">IF($C1910="","",IFERROR(INDEX(サイズ換算マスタ!$C$6:$C$8,MATCH($E1910,サイズ換算マスタ!$B$6:$B$8,0)),1))</f>
        <v/>
      </c>
      <c r="G1910" s="38" t="str">
        <f aca="false">IF($C1910="","",SUMIFS(②実績CSV_期間A!$AA$2:$AA$5001,②実績CSV_期間A!$M$2:$M$5001,$C1910))</f>
        <v/>
      </c>
      <c r="H1910" s="38" t="str">
        <f aca="false">IF($C1910="","",SUMIFS(③実績CSV_期間B!$AA$2:$AA$5001,③実績CSV_期間B!$M$2:$M$5001,$C1910))</f>
        <v/>
      </c>
      <c r="I1910" s="38" t="str">
        <f aca="false">IF($C1910="","",SUMIFS(④実績CSV_期間C!$AA$2:$AA$5001,④実績CSV_期間C!$M$2:$M$5001,$C1910))</f>
        <v/>
      </c>
      <c r="J1910" s="38" t="str">
        <f aca="false">IF($C1910="","",N($F1910)*N($G1910))</f>
        <v/>
      </c>
      <c r="K1910" s="38" t="str">
        <f aca="false">IF($C1910="","",N($F1910)*N($H1910))</f>
        <v/>
      </c>
      <c r="L1910" s="38" t="str">
        <f aca="false">IF($C1910="","",N($F1910)*N($I1910))</f>
        <v/>
      </c>
      <c r="M1910" s="37" t="str">
        <f aca="false">IF(OR($C1910="",N(TOP!$C$12)=0),"",N($J1910)/TOP!$C$12)</f>
        <v/>
      </c>
      <c r="N1910" s="37" t="str">
        <f aca="false">IF(OR($C1910="",N(TOP!$C$13)=0),"",N($K1910)/TOP!$C$13)</f>
        <v/>
      </c>
      <c r="O1910" s="37" t="str">
        <f aca="false">IF(OR($C1910="",N(TOP!$C$14)=0),"",N($L1910)/TOP!$C$14)</f>
        <v/>
      </c>
      <c r="P1910" s="42" t="str">
        <f aca="false">IF($C1910="","",IFERROR(CHOOSE(MATCH(TOP!$C$10,{"【期間A】","【期間B】","【期間C】"},0),N($M1910),N($N1910),N($O1910)),0))</f>
        <v/>
      </c>
    </row>
    <row r="1911" customFormat="false" ht="15" hidden="false" customHeight="false" outlineLevel="0" collapsed="false">
      <c r="B1911" s="12" t="n">
        <v>1906</v>
      </c>
      <c r="C1911" s="36" t="str">
        <f aca="false">IF(②実績CSV_期間A!$M1907="","",②実績CSV_期間A!$M1907&amp;"")</f>
        <v/>
      </c>
      <c r="D1911" s="12" t="str">
        <f aca="false">IF($C1911="","",②実績CSV_期間A!$N1907)</f>
        <v/>
      </c>
      <c r="E1911" s="12" t="str">
        <f aca="false">IF($C1911="","",RIGHT($D1911,1))</f>
        <v/>
      </c>
      <c r="F1911" s="41" t="str">
        <f aca="false">IF($C1911="","",IFERROR(INDEX(サイズ換算マスタ!$C$6:$C$8,MATCH($E1911,サイズ換算マスタ!$B$6:$B$8,0)),1))</f>
        <v/>
      </c>
      <c r="G1911" s="38" t="str">
        <f aca="false">IF($C1911="","",SUMIFS(②実績CSV_期間A!$AA$2:$AA$5001,②実績CSV_期間A!$M$2:$M$5001,$C1911))</f>
        <v/>
      </c>
      <c r="H1911" s="38" t="str">
        <f aca="false">IF($C1911="","",SUMIFS(③実績CSV_期間B!$AA$2:$AA$5001,③実績CSV_期間B!$M$2:$M$5001,$C1911))</f>
        <v/>
      </c>
      <c r="I1911" s="38" t="str">
        <f aca="false">IF($C1911="","",SUMIFS(④実績CSV_期間C!$AA$2:$AA$5001,④実績CSV_期間C!$M$2:$M$5001,$C1911))</f>
        <v/>
      </c>
      <c r="J1911" s="38" t="str">
        <f aca="false">IF($C1911="","",N($F1911)*N($G1911))</f>
        <v/>
      </c>
      <c r="K1911" s="38" t="str">
        <f aca="false">IF($C1911="","",N($F1911)*N($H1911))</f>
        <v/>
      </c>
      <c r="L1911" s="38" t="str">
        <f aca="false">IF($C1911="","",N($F1911)*N($I1911))</f>
        <v/>
      </c>
      <c r="M1911" s="37" t="str">
        <f aca="false">IF(OR($C1911="",N(TOP!$C$12)=0),"",N($J1911)/TOP!$C$12)</f>
        <v/>
      </c>
      <c r="N1911" s="37" t="str">
        <f aca="false">IF(OR($C1911="",N(TOP!$C$13)=0),"",N($K1911)/TOP!$C$13)</f>
        <v/>
      </c>
      <c r="O1911" s="37" t="str">
        <f aca="false">IF(OR($C1911="",N(TOP!$C$14)=0),"",N($L1911)/TOP!$C$14)</f>
        <v/>
      </c>
      <c r="P1911" s="42" t="str">
        <f aca="false">IF($C1911="","",IFERROR(CHOOSE(MATCH(TOP!$C$10,{"【期間A】","【期間B】","【期間C】"},0),N($M1911),N($N1911),N($O1911)),0))</f>
        <v/>
      </c>
    </row>
    <row r="1912" customFormat="false" ht="15" hidden="false" customHeight="false" outlineLevel="0" collapsed="false">
      <c r="B1912" s="12" t="n">
        <v>1907</v>
      </c>
      <c r="C1912" s="36" t="str">
        <f aca="false">IF(②実績CSV_期間A!$M1908="","",②実績CSV_期間A!$M1908&amp;"")</f>
        <v/>
      </c>
      <c r="D1912" s="12" t="str">
        <f aca="false">IF($C1912="","",②実績CSV_期間A!$N1908)</f>
        <v/>
      </c>
      <c r="E1912" s="12" t="str">
        <f aca="false">IF($C1912="","",RIGHT($D1912,1))</f>
        <v/>
      </c>
      <c r="F1912" s="41" t="str">
        <f aca="false">IF($C1912="","",IFERROR(INDEX(サイズ換算マスタ!$C$6:$C$8,MATCH($E1912,サイズ換算マスタ!$B$6:$B$8,0)),1))</f>
        <v/>
      </c>
      <c r="G1912" s="38" t="str">
        <f aca="false">IF($C1912="","",SUMIFS(②実績CSV_期間A!$AA$2:$AA$5001,②実績CSV_期間A!$M$2:$M$5001,$C1912))</f>
        <v/>
      </c>
      <c r="H1912" s="38" t="str">
        <f aca="false">IF($C1912="","",SUMIFS(③実績CSV_期間B!$AA$2:$AA$5001,③実績CSV_期間B!$M$2:$M$5001,$C1912))</f>
        <v/>
      </c>
      <c r="I1912" s="38" t="str">
        <f aca="false">IF($C1912="","",SUMIFS(④実績CSV_期間C!$AA$2:$AA$5001,④実績CSV_期間C!$M$2:$M$5001,$C1912))</f>
        <v/>
      </c>
      <c r="J1912" s="38" t="str">
        <f aca="false">IF($C1912="","",N($F1912)*N($G1912))</f>
        <v/>
      </c>
      <c r="K1912" s="38" t="str">
        <f aca="false">IF($C1912="","",N($F1912)*N($H1912))</f>
        <v/>
      </c>
      <c r="L1912" s="38" t="str">
        <f aca="false">IF($C1912="","",N($F1912)*N($I1912))</f>
        <v/>
      </c>
      <c r="M1912" s="37" t="str">
        <f aca="false">IF(OR($C1912="",N(TOP!$C$12)=0),"",N($J1912)/TOP!$C$12)</f>
        <v/>
      </c>
      <c r="N1912" s="37" t="str">
        <f aca="false">IF(OR($C1912="",N(TOP!$C$13)=0),"",N($K1912)/TOP!$C$13)</f>
        <v/>
      </c>
      <c r="O1912" s="37" t="str">
        <f aca="false">IF(OR($C1912="",N(TOP!$C$14)=0),"",N($L1912)/TOP!$C$14)</f>
        <v/>
      </c>
      <c r="P1912" s="42" t="str">
        <f aca="false">IF($C1912="","",IFERROR(CHOOSE(MATCH(TOP!$C$10,{"【期間A】","【期間B】","【期間C】"},0),N($M1912),N($N1912),N($O1912)),0))</f>
        <v/>
      </c>
    </row>
    <row r="1913" customFormat="false" ht="15" hidden="false" customHeight="false" outlineLevel="0" collapsed="false">
      <c r="B1913" s="12" t="n">
        <v>1908</v>
      </c>
      <c r="C1913" s="36" t="str">
        <f aca="false">IF(②実績CSV_期間A!$M1909="","",②実績CSV_期間A!$M1909&amp;"")</f>
        <v/>
      </c>
      <c r="D1913" s="12" t="str">
        <f aca="false">IF($C1913="","",②実績CSV_期間A!$N1909)</f>
        <v/>
      </c>
      <c r="E1913" s="12" t="str">
        <f aca="false">IF($C1913="","",RIGHT($D1913,1))</f>
        <v/>
      </c>
      <c r="F1913" s="41" t="str">
        <f aca="false">IF($C1913="","",IFERROR(INDEX(サイズ換算マスタ!$C$6:$C$8,MATCH($E1913,サイズ換算マスタ!$B$6:$B$8,0)),1))</f>
        <v/>
      </c>
      <c r="G1913" s="38" t="str">
        <f aca="false">IF($C1913="","",SUMIFS(②実績CSV_期間A!$AA$2:$AA$5001,②実績CSV_期間A!$M$2:$M$5001,$C1913))</f>
        <v/>
      </c>
      <c r="H1913" s="38" t="str">
        <f aca="false">IF($C1913="","",SUMIFS(③実績CSV_期間B!$AA$2:$AA$5001,③実績CSV_期間B!$M$2:$M$5001,$C1913))</f>
        <v/>
      </c>
      <c r="I1913" s="38" t="str">
        <f aca="false">IF($C1913="","",SUMIFS(④実績CSV_期間C!$AA$2:$AA$5001,④実績CSV_期間C!$M$2:$M$5001,$C1913))</f>
        <v/>
      </c>
      <c r="J1913" s="38" t="str">
        <f aca="false">IF($C1913="","",N($F1913)*N($G1913))</f>
        <v/>
      </c>
      <c r="K1913" s="38" t="str">
        <f aca="false">IF($C1913="","",N($F1913)*N($H1913))</f>
        <v/>
      </c>
      <c r="L1913" s="38" t="str">
        <f aca="false">IF($C1913="","",N($F1913)*N($I1913))</f>
        <v/>
      </c>
      <c r="M1913" s="37" t="str">
        <f aca="false">IF(OR($C1913="",N(TOP!$C$12)=0),"",N($J1913)/TOP!$C$12)</f>
        <v/>
      </c>
      <c r="N1913" s="37" t="str">
        <f aca="false">IF(OR($C1913="",N(TOP!$C$13)=0),"",N($K1913)/TOP!$C$13)</f>
        <v/>
      </c>
      <c r="O1913" s="37" t="str">
        <f aca="false">IF(OR($C1913="",N(TOP!$C$14)=0),"",N($L1913)/TOP!$C$14)</f>
        <v/>
      </c>
      <c r="P1913" s="42" t="str">
        <f aca="false">IF($C1913="","",IFERROR(CHOOSE(MATCH(TOP!$C$10,{"【期間A】","【期間B】","【期間C】"},0),N($M1913),N($N1913),N($O1913)),0))</f>
        <v/>
      </c>
    </row>
    <row r="1914" customFormat="false" ht="15" hidden="false" customHeight="false" outlineLevel="0" collapsed="false">
      <c r="B1914" s="12" t="n">
        <v>1909</v>
      </c>
      <c r="C1914" s="36" t="str">
        <f aca="false">IF(②実績CSV_期間A!$M1910="","",②実績CSV_期間A!$M1910&amp;"")</f>
        <v/>
      </c>
      <c r="D1914" s="12" t="str">
        <f aca="false">IF($C1914="","",②実績CSV_期間A!$N1910)</f>
        <v/>
      </c>
      <c r="E1914" s="12" t="str">
        <f aca="false">IF($C1914="","",RIGHT($D1914,1))</f>
        <v/>
      </c>
      <c r="F1914" s="41" t="str">
        <f aca="false">IF($C1914="","",IFERROR(INDEX(サイズ換算マスタ!$C$6:$C$8,MATCH($E1914,サイズ換算マスタ!$B$6:$B$8,0)),1))</f>
        <v/>
      </c>
      <c r="G1914" s="38" t="str">
        <f aca="false">IF($C1914="","",SUMIFS(②実績CSV_期間A!$AA$2:$AA$5001,②実績CSV_期間A!$M$2:$M$5001,$C1914))</f>
        <v/>
      </c>
      <c r="H1914" s="38" t="str">
        <f aca="false">IF($C1914="","",SUMIFS(③実績CSV_期間B!$AA$2:$AA$5001,③実績CSV_期間B!$M$2:$M$5001,$C1914))</f>
        <v/>
      </c>
      <c r="I1914" s="38" t="str">
        <f aca="false">IF($C1914="","",SUMIFS(④実績CSV_期間C!$AA$2:$AA$5001,④実績CSV_期間C!$M$2:$M$5001,$C1914))</f>
        <v/>
      </c>
      <c r="J1914" s="38" t="str">
        <f aca="false">IF($C1914="","",N($F1914)*N($G1914))</f>
        <v/>
      </c>
      <c r="K1914" s="38" t="str">
        <f aca="false">IF($C1914="","",N($F1914)*N($H1914))</f>
        <v/>
      </c>
      <c r="L1914" s="38" t="str">
        <f aca="false">IF($C1914="","",N($F1914)*N($I1914))</f>
        <v/>
      </c>
      <c r="M1914" s="37" t="str">
        <f aca="false">IF(OR($C1914="",N(TOP!$C$12)=0),"",N($J1914)/TOP!$C$12)</f>
        <v/>
      </c>
      <c r="N1914" s="37" t="str">
        <f aca="false">IF(OR($C1914="",N(TOP!$C$13)=0),"",N($K1914)/TOP!$C$13)</f>
        <v/>
      </c>
      <c r="O1914" s="37" t="str">
        <f aca="false">IF(OR($C1914="",N(TOP!$C$14)=0),"",N($L1914)/TOP!$C$14)</f>
        <v/>
      </c>
      <c r="P1914" s="42" t="str">
        <f aca="false">IF($C1914="","",IFERROR(CHOOSE(MATCH(TOP!$C$10,{"【期間A】","【期間B】","【期間C】"},0),N($M1914),N($N1914),N($O1914)),0))</f>
        <v/>
      </c>
    </row>
    <row r="1915" customFormat="false" ht="15" hidden="false" customHeight="false" outlineLevel="0" collapsed="false">
      <c r="B1915" s="12" t="n">
        <v>1910</v>
      </c>
      <c r="C1915" s="36" t="str">
        <f aca="false">IF(②実績CSV_期間A!$M1911="","",②実績CSV_期間A!$M1911&amp;"")</f>
        <v/>
      </c>
      <c r="D1915" s="12" t="str">
        <f aca="false">IF($C1915="","",②実績CSV_期間A!$N1911)</f>
        <v/>
      </c>
      <c r="E1915" s="12" t="str">
        <f aca="false">IF($C1915="","",RIGHT($D1915,1))</f>
        <v/>
      </c>
      <c r="F1915" s="41" t="str">
        <f aca="false">IF($C1915="","",IFERROR(INDEX(サイズ換算マスタ!$C$6:$C$8,MATCH($E1915,サイズ換算マスタ!$B$6:$B$8,0)),1))</f>
        <v/>
      </c>
      <c r="G1915" s="38" t="str">
        <f aca="false">IF($C1915="","",SUMIFS(②実績CSV_期間A!$AA$2:$AA$5001,②実績CSV_期間A!$M$2:$M$5001,$C1915))</f>
        <v/>
      </c>
      <c r="H1915" s="38" t="str">
        <f aca="false">IF($C1915="","",SUMIFS(③実績CSV_期間B!$AA$2:$AA$5001,③実績CSV_期間B!$M$2:$M$5001,$C1915))</f>
        <v/>
      </c>
      <c r="I1915" s="38" t="str">
        <f aca="false">IF($C1915="","",SUMIFS(④実績CSV_期間C!$AA$2:$AA$5001,④実績CSV_期間C!$M$2:$M$5001,$C1915))</f>
        <v/>
      </c>
      <c r="J1915" s="38" t="str">
        <f aca="false">IF($C1915="","",N($F1915)*N($G1915))</f>
        <v/>
      </c>
      <c r="K1915" s="38" t="str">
        <f aca="false">IF($C1915="","",N($F1915)*N($H1915))</f>
        <v/>
      </c>
      <c r="L1915" s="38" t="str">
        <f aca="false">IF($C1915="","",N($F1915)*N($I1915))</f>
        <v/>
      </c>
      <c r="M1915" s="37" t="str">
        <f aca="false">IF(OR($C1915="",N(TOP!$C$12)=0),"",N($J1915)/TOP!$C$12)</f>
        <v/>
      </c>
      <c r="N1915" s="37" t="str">
        <f aca="false">IF(OR($C1915="",N(TOP!$C$13)=0),"",N($K1915)/TOP!$C$13)</f>
        <v/>
      </c>
      <c r="O1915" s="37" t="str">
        <f aca="false">IF(OR($C1915="",N(TOP!$C$14)=0),"",N($L1915)/TOP!$C$14)</f>
        <v/>
      </c>
      <c r="P1915" s="42" t="str">
        <f aca="false">IF($C1915="","",IFERROR(CHOOSE(MATCH(TOP!$C$10,{"【期間A】","【期間B】","【期間C】"},0),N($M1915),N($N1915),N($O1915)),0))</f>
        <v/>
      </c>
    </row>
    <row r="1916" customFormat="false" ht="15" hidden="false" customHeight="false" outlineLevel="0" collapsed="false">
      <c r="B1916" s="12" t="n">
        <v>1911</v>
      </c>
      <c r="C1916" s="36" t="str">
        <f aca="false">IF(②実績CSV_期間A!$M1912="","",②実績CSV_期間A!$M1912&amp;"")</f>
        <v/>
      </c>
      <c r="D1916" s="12" t="str">
        <f aca="false">IF($C1916="","",②実績CSV_期間A!$N1912)</f>
        <v/>
      </c>
      <c r="E1916" s="12" t="str">
        <f aca="false">IF($C1916="","",RIGHT($D1916,1))</f>
        <v/>
      </c>
      <c r="F1916" s="41" t="str">
        <f aca="false">IF($C1916="","",IFERROR(INDEX(サイズ換算マスタ!$C$6:$C$8,MATCH($E1916,サイズ換算マスタ!$B$6:$B$8,0)),1))</f>
        <v/>
      </c>
      <c r="G1916" s="38" t="str">
        <f aca="false">IF($C1916="","",SUMIFS(②実績CSV_期間A!$AA$2:$AA$5001,②実績CSV_期間A!$M$2:$M$5001,$C1916))</f>
        <v/>
      </c>
      <c r="H1916" s="38" t="str">
        <f aca="false">IF($C1916="","",SUMIFS(③実績CSV_期間B!$AA$2:$AA$5001,③実績CSV_期間B!$M$2:$M$5001,$C1916))</f>
        <v/>
      </c>
      <c r="I1916" s="38" t="str">
        <f aca="false">IF($C1916="","",SUMIFS(④実績CSV_期間C!$AA$2:$AA$5001,④実績CSV_期間C!$M$2:$M$5001,$C1916))</f>
        <v/>
      </c>
      <c r="J1916" s="38" t="str">
        <f aca="false">IF($C1916="","",N($F1916)*N($G1916))</f>
        <v/>
      </c>
      <c r="K1916" s="38" t="str">
        <f aca="false">IF($C1916="","",N($F1916)*N($H1916))</f>
        <v/>
      </c>
      <c r="L1916" s="38" t="str">
        <f aca="false">IF($C1916="","",N($F1916)*N($I1916))</f>
        <v/>
      </c>
      <c r="M1916" s="37" t="str">
        <f aca="false">IF(OR($C1916="",N(TOP!$C$12)=0),"",N($J1916)/TOP!$C$12)</f>
        <v/>
      </c>
      <c r="N1916" s="37" t="str">
        <f aca="false">IF(OR($C1916="",N(TOP!$C$13)=0),"",N($K1916)/TOP!$C$13)</f>
        <v/>
      </c>
      <c r="O1916" s="37" t="str">
        <f aca="false">IF(OR($C1916="",N(TOP!$C$14)=0),"",N($L1916)/TOP!$C$14)</f>
        <v/>
      </c>
      <c r="P1916" s="42" t="str">
        <f aca="false">IF($C1916="","",IFERROR(CHOOSE(MATCH(TOP!$C$10,{"【期間A】","【期間B】","【期間C】"},0),N($M1916),N($N1916),N($O1916)),0))</f>
        <v/>
      </c>
    </row>
    <row r="1917" customFormat="false" ht="15" hidden="false" customHeight="false" outlineLevel="0" collapsed="false">
      <c r="B1917" s="12" t="n">
        <v>1912</v>
      </c>
      <c r="C1917" s="36" t="str">
        <f aca="false">IF(②実績CSV_期間A!$M1913="","",②実績CSV_期間A!$M1913&amp;"")</f>
        <v/>
      </c>
      <c r="D1917" s="12" t="str">
        <f aca="false">IF($C1917="","",②実績CSV_期間A!$N1913)</f>
        <v/>
      </c>
      <c r="E1917" s="12" t="str">
        <f aca="false">IF($C1917="","",RIGHT($D1917,1))</f>
        <v/>
      </c>
      <c r="F1917" s="41" t="str">
        <f aca="false">IF($C1917="","",IFERROR(INDEX(サイズ換算マスタ!$C$6:$C$8,MATCH($E1917,サイズ換算マスタ!$B$6:$B$8,0)),1))</f>
        <v/>
      </c>
      <c r="G1917" s="38" t="str">
        <f aca="false">IF($C1917="","",SUMIFS(②実績CSV_期間A!$AA$2:$AA$5001,②実績CSV_期間A!$M$2:$M$5001,$C1917))</f>
        <v/>
      </c>
      <c r="H1917" s="38" t="str">
        <f aca="false">IF($C1917="","",SUMIFS(③実績CSV_期間B!$AA$2:$AA$5001,③実績CSV_期間B!$M$2:$M$5001,$C1917))</f>
        <v/>
      </c>
      <c r="I1917" s="38" t="str">
        <f aca="false">IF($C1917="","",SUMIFS(④実績CSV_期間C!$AA$2:$AA$5001,④実績CSV_期間C!$M$2:$M$5001,$C1917))</f>
        <v/>
      </c>
      <c r="J1917" s="38" t="str">
        <f aca="false">IF($C1917="","",N($F1917)*N($G1917))</f>
        <v/>
      </c>
      <c r="K1917" s="38" t="str">
        <f aca="false">IF($C1917="","",N($F1917)*N($H1917))</f>
        <v/>
      </c>
      <c r="L1917" s="38" t="str">
        <f aca="false">IF($C1917="","",N($F1917)*N($I1917))</f>
        <v/>
      </c>
      <c r="M1917" s="37" t="str">
        <f aca="false">IF(OR($C1917="",N(TOP!$C$12)=0),"",N($J1917)/TOP!$C$12)</f>
        <v/>
      </c>
      <c r="N1917" s="37" t="str">
        <f aca="false">IF(OR($C1917="",N(TOP!$C$13)=0),"",N($K1917)/TOP!$C$13)</f>
        <v/>
      </c>
      <c r="O1917" s="37" t="str">
        <f aca="false">IF(OR($C1917="",N(TOP!$C$14)=0),"",N($L1917)/TOP!$C$14)</f>
        <v/>
      </c>
      <c r="P1917" s="42" t="str">
        <f aca="false">IF($C1917="","",IFERROR(CHOOSE(MATCH(TOP!$C$10,{"【期間A】","【期間B】","【期間C】"},0),N($M1917),N($N1917),N($O1917)),0))</f>
        <v/>
      </c>
    </row>
    <row r="1918" customFormat="false" ht="15" hidden="false" customHeight="false" outlineLevel="0" collapsed="false">
      <c r="B1918" s="12" t="n">
        <v>1913</v>
      </c>
      <c r="C1918" s="36" t="str">
        <f aca="false">IF(②実績CSV_期間A!$M1914="","",②実績CSV_期間A!$M1914&amp;"")</f>
        <v/>
      </c>
      <c r="D1918" s="12" t="str">
        <f aca="false">IF($C1918="","",②実績CSV_期間A!$N1914)</f>
        <v/>
      </c>
      <c r="E1918" s="12" t="str">
        <f aca="false">IF($C1918="","",RIGHT($D1918,1))</f>
        <v/>
      </c>
      <c r="F1918" s="41" t="str">
        <f aca="false">IF($C1918="","",IFERROR(INDEX(サイズ換算マスタ!$C$6:$C$8,MATCH($E1918,サイズ換算マスタ!$B$6:$B$8,0)),1))</f>
        <v/>
      </c>
      <c r="G1918" s="38" t="str">
        <f aca="false">IF($C1918="","",SUMIFS(②実績CSV_期間A!$AA$2:$AA$5001,②実績CSV_期間A!$M$2:$M$5001,$C1918))</f>
        <v/>
      </c>
      <c r="H1918" s="38" t="str">
        <f aca="false">IF($C1918="","",SUMIFS(③実績CSV_期間B!$AA$2:$AA$5001,③実績CSV_期間B!$M$2:$M$5001,$C1918))</f>
        <v/>
      </c>
      <c r="I1918" s="38" t="str">
        <f aca="false">IF($C1918="","",SUMIFS(④実績CSV_期間C!$AA$2:$AA$5001,④実績CSV_期間C!$M$2:$M$5001,$C1918))</f>
        <v/>
      </c>
      <c r="J1918" s="38" t="str">
        <f aca="false">IF($C1918="","",N($F1918)*N($G1918))</f>
        <v/>
      </c>
      <c r="K1918" s="38" t="str">
        <f aca="false">IF($C1918="","",N($F1918)*N($H1918))</f>
        <v/>
      </c>
      <c r="L1918" s="38" t="str">
        <f aca="false">IF($C1918="","",N($F1918)*N($I1918))</f>
        <v/>
      </c>
      <c r="M1918" s="37" t="str">
        <f aca="false">IF(OR($C1918="",N(TOP!$C$12)=0),"",N($J1918)/TOP!$C$12)</f>
        <v/>
      </c>
      <c r="N1918" s="37" t="str">
        <f aca="false">IF(OR($C1918="",N(TOP!$C$13)=0),"",N($K1918)/TOP!$C$13)</f>
        <v/>
      </c>
      <c r="O1918" s="37" t="str">
        <f aca="false">IF(OR($C1918="",N(TOP!$C$14)=0),"",N($L1918)/TOP!$C$14)</f>
        <v/>
      </c>
      <c r="P1918" s="42" t="str">
        <f aca="false">IF($C1918="","",IFERROR(CHOOSE(MATCH(TOP!$C$10,{"【期間A】","【期間B】","【期間C】"},0),N($M1918),N($N1918),N($O1918)),0))</f>
        <v/>
      </c>
    </row>
    <row r="1919" customFormat="false" ht="15" hidden="false" customHeight="false" outlineLevel="0" collapsed="false">
      <c r="B1919" s="12" t="n">
        <v>1914</v>
      </c>
      <c r="C1919" s="36" t="str">
        <f aca="false">IF(②実績CSV_期間A!$M1915="","",②実績CSV_期間A!$M1915&amp;"")</f>
        <v/>
      </c>
      <c r="D1919" s="12" t="str">
        <f aca="false">IF($C1919="","",②実績CSV_期間A!$N1915)</f>
        <v/>
      </c>
      <c r="E1919" s="12" t="str">
        <f aca="false">IF($C1919="","",RIGHT($D1919,1))</f>
        <v/>
      </c>
      <c r="F1919" s="41" t="str">
        <f aca="false">IF($C1919="","",IFERROR(INDEX(サイズ換算マスタ!$C$6:$C$8,MATCH($E1919,サイズ換算マスタ!$B$6:$B$8,0)),1))</f>
        <v/>
      </c>
      <c r="G1919" s="38" t="str">
        <f aca="false">IF($C1919="","",SUMIFS(②実績CSV_期間A!$AA$2:$AA$5001,②実績CSV_期間A!$M$2:$M$5001,$C1919))</f>
        <v/>
      </c>
      <c r="H1919" s="38" t="str">
        <f aca="false">IF($C1919="","",SUMIFS(③実績CSV_期間B!$AA$2:$AA$5001,③実績CSV_期間B!$M$2:$M$5001,$C1919))</f>
        <v/>
      </c>
      <c r="I1919" s="38" t="str">
        <f aca="false">IF($C1919="","",SUMIFS(④実績CSV_期間C!$AA$2:$AA$5001,④実績CSV_期間C!$M$2:$M$5001,$C1919))</f>
        <v/>
      </c>
      <c r="J1919" s="38" t="str">
        <f aca="false">IF($C1919="","",N($F1919)*N($G1919))</f>
        <v/>
      </c>
      <c r="K1919" s="38" t="str">
        <f aca="false">IF($C1919="","",N($F1919)*N($H1919))</f>
        <v/>
      </c>
      <c r="L1919" s="38" t="str">
        <f aca="false">IF($C1919="","",N($F1919)*N($I1919))</f>
        <v/>
      </c>
      <c r="M1919" s="37" t="str">
        <f aca="false">IF(OR($C1919="",N(TOP!$C$12)=0),"",N($J1919)/TOP!$C$12)</f>
        <v/>
      </c>
      <c r="N1919" s="37" t="str">
        <f aca="false">IF(OR($C1919="",N(TOP!$C$13)=0),"",N($K1919)/TOP!$C$13)</f>
        <v/>
      </c>
      <c r="O1919" s="37" t="str">
        <f aca="false">IF(OR($C1919="",N(TOP!$C$14)=0),"",N($L1919)/TOP!$C$14)</f>
        <v/>
      </c>
      <c r="P1919" s="42" t="str">
        <f aca="false">IF($C1919="","",IFERROR(CHOOSE(MATCH(TOP!$C$10,{"【期間A】","【期間B】","【期間C】"},0),N($M1919),N($N1919),N($O1919)),0))</f>
        <v/>
      </c>
    </row>
    <row r="1920" customFormat="false" ht="15" hidden="false" customHeight="false" outlineLevel="0" collapsed="false">
      <c r="B1920" s="12" t="n">
        <v>1915</v>
      </c>
      <c r="C1920" s="36" t="str">
        <f aca="false">IF(②実績CSV_期間A!$M1916="","",②実績CSV_期間A!$M1916&amp;"")</f>
        <v/>
      </c>
      <c r="D1920" s="12" t="str">
        <f aca="false">IF($C1920="","",②実績CSV_期間A!$N1916)</f>
        <v/>
      </c>
      <c r="E1920" s="12" t="str">
        <f aca="false">IF($C1920="","",RIGHT($D1920,1))</f>
        <v/>
      </c>
      <c r="F1920" s="41" t="str">
        <f aca="false">IF($C1920="","",IFERROR(INDEX(サイズ換算マスタ!$C$6:$C$8,MATCH($E1920,サイズ換算マスタ!$B$6:$B$8,0)),1))</f>
        <v/>
      </c>
      <c r="G1920" s="38" t="str">
        <f aca="false">IF($C1920="","",SUMIFS(②実績CSV_期間A!$AA$2:$AA$5001,②実績CSV_期間A!$M$2:$M$5001,$C1920))</f>
        <v/>
      </c>
      <c r="H1920" s="38" t="str">
        <f aca="false">IF($C1920="","",SUMIFS(③実績CSV_期間B!$AA$2:$AA$5001,③実績CSV_期間B!$M$2:$M$5001,$C1920))</f>
        <v/>
      </c>
      <c r="I1920" s="38" t="str">
        <f aca="false">IF($C1920="","",SUMIFS(④実績CSV_期間C!$AA$2:$AA$5001,④実績CSV_期間C!$M$2:$M$5001,$C1920))</f>
        <v/>
      </c>
      <c r="J1920" s="38" t="str">
        <f aca="false">IF($C1920="","",N($F1920)*N($G1920))</f>
        <v/>
      </c>
      <c r="K1920" s="38" t="str">
        <f aca="false">IF($C1920="","",N($F1920)*N($H1920))</f>
        <v/>
      </c>
      <c r="L1920" s="38" t="str">
        <f aca="false">IF($C1920="","",N($F1920)*N($I1920))</f>
        <v/>
      </c>
      <c r="M1920" s="37" t="str">
        <f aca="false">IF(OR($C1920="",N(TOP!$C$12)=0),"",N($J1920)/TOP!$C$12)</f>
        <v/>
      </c>
      <c r="N1920" s="37" t="str">
        <f aca="false">IF(OR($C1920="",N(TOP!$C$13)=0),"",N($K1920)/TOP!$C$13)</f>
        <v/>
      </c>
      <c r="O1920" s="37" t="str">
        <f aca="false">IF(OR($C1920="",N(TOP!$C$14)=0),"",N($L1920)/TOP!$C$14)</f>
        <v/>
      </c>
      <c r="P1920" s="42" t="str">
        <f aca="false">IF($C1920="","",IFERROR(CHOOSE(MATCH(TOP!$C$10,{"【期間A】","【期間B】","【期間C】"},0),N($M1920),N($N1920),N($O1920)),0))</f>
        <v/>
      </c>
    </row>
    <row r="1921" customFormat="false" ht="15" hidden="false" customHeight="false" outlineLevel="0" collapsed="false">
      <c r="B1921" s="12" t="n">
        <v>1916</v>
      </c>
      <c r="C1921" s="36" t="str">
        <f aca="false">IF(②実績CSV_期間A!$M1917="","",②実績CSV_期間A!$M1917&amp;"")</f>
        <v/>
      </c>
      <c r="D1921" s="12" t="str">
        <f aca="false">IF($C1921="","",②実績CSV_期間A!$N1917)</f>
        <v/>
      </c>
      <c r="E1921" s="12" t="str">
        <f aca="false">IF($C1921="","",RIGHT($D1921,1))</f>
        <v/>
      </c>
      <c r="F1921" s="41" t="str">
        <f aca="false">IF($C1921="","",IFERROR(INDEX(サイズ換算マスタ!$C$6:$C$8,MATCH($E1921,サイズ換算マスタ!$B$6:$B$8,0)),1))</f>
        <v/>
      </c>
      <c r="G1921" s="38" t="str">
        <f aca="false">IF($C1921="","",SUMIFS(②実績CSV_期間A!$AA$2:$AA$5001,②実績CSV_期間A!$M$2:$M$5001,$C1921))</f>
        <v/>
      </c>
      <c r="H1921" s="38" t="str">
        <f aca="false">IF($C1921="","",SUMIFS(③実績CSV_期間B!$AA$2:$AA$5001,③実績CSV_期間B!$M$2:$M$5001,$C1921))</f>
        <v/>
      </c>
      <c r="I1921" s="38" t="str">
        <f aca="false">IF($C1921="","",SUMIFS(④実績CSV_期間C!$AA$2:$AA$5001,④実績CSV_期間C!$M$2:$M$5001,$C1921))</f>
        <v/>
      </c>
      <c r="J1921" s="38" t="str">
        <f aca="false">IF($C1921="","",N($F1921)*N($G1921))</f>
        <v/>
      </c>
      <c r="K1921" s="38" t="str">
        <f aca="false">IF($C1921="","",N($F1921)*N($H1921))</f>
        <v/>
      </c>
      <c r="L1921" s="38" t="str">
        <f aca="false">IF($C1921="","",N($F1921)*N($I1921))</f>
        <v/>
      </c>
      <c r="M1921" s="37" t="str">
        <f aca="false">IF(OR($C1921="",N(TOP!$C$12)=0),"",N($J1921)/TOP!$C$12)</f>
        <v/>
      </c>
      <c r="N1921" s="37" t="str">
        <f aca="false">IF(OR($C1921="",N(TOP!$C$13)=0),"",N($K1921)/TOP!$C$13)</f>
        <v/>
      </c>
      <c r="O1921" s="37" t="str">
        <f aca="false">IF(OR($C1921="",N(TOP!$C$14)=0),"",N($L1921)/TOP!$C$14)</f>
        <v/>
      </c>
      <c r="P1921" s="42" t="str">
        <f aca="false">IF($C1921="","",IFERROR(CHOOSE(MATCH(TOP!$C$10,{"【期間A】","【期間B】","【期間C】"},0),N($M1921),N($N1921),N($O1921)),0))</f>
        <v/>
      </c>
    </row>
    <row r="1922" customFormat="false" ht="15" hidden="false" customHeight="false" outlineLevel="0" collapsed="false">
      <c r="B1922" s="12" t="n">
        <v>1917</v>
      </c>
      <c r="C1922" s="36" t="str">
        <f aca="false">IF(②実績CSV_期間A!$M1918="","",②実績CSV_期間A!$M1918&amp;"")</f>
        <v/>
      </c>
      <c r="D1922" s="12" t="str">
        <f aca="false">IF($C1922="","",②実績CSV_期間A!$N1918)</f>
        <v/>
      </c>
      <c r="E1922" s="12" t="str">
        <f aca="false">IF($C1922="","",RIGHT($D1922,1))</f>
        <v/>
      </c>
      <c r="F1922" s="41" t="str">
        <f aca="false">IF($C1922="","",IFERROR(INDEX(サイズ換算マスタ!$C$6:$C$8,MATCH($E1922,サイズ換算マスタ!$B$6:$B$8,0)),1))</f>
        <v/>
      </c>
      <c r="G1922" s="38" t="str">
        <f aca="false">IF($C1922="","",SUMIFS(②実績CSV_期間A!$AA$2:$AA$5001,②実績CSV_期間A!$M$2:$M$5001,$C1922))</f>
        <v/>
      </c>
      <c r="H1922" s="38" t="str">
        <f aca="false">IF($C1922="","",SUMIFS(③実績CSV_期間B!$AA$2:$AA$5001,③実績CSV_期間B!$M$2:$M$5001,$C1922))</f>
        <v/>
      </c>
      <c r="I1922" s="38" t="str">
        <f aca="false">IF($C1922="","",SUMIFS(④実績CSV_期間C!$AA$2:$AA$5001,④実績CSV_期間C!$M$2:$M$5001,$C1922))</f>
        <v/>
      </c>
      <c r="J1922" s="38" t="str">
        <f aca="false">IF($C1922="","",N($F1922)*N($G1922))</f>
        <v/>
      </c>
      <c r="K1922" s="38" t="str">
        <f aca="false">IF($C1922="","",N($F1922)*N($H1922))</f>
        <v/>
      </c>
      <c r="L1922" s="38" t="str">
        <f aca="false">IF($C1922="","",N($F1922)*N($I1922))</f>
        <v/>
      </c>
      <c r="M1922" s="37" t="str">
        <f aca="false">IF(OR($C1922="",N(TOP!$C$12)=0),"",N($J1922)/TOP!$C$12)</f>
        <v/>
      </c>
      <c r="N1922" s="37" t="str">
        <f aca="false">IF(OR($C1922="",N(TOP!$C$13)=0),"",N($K1922)/TOP!$C$13)</f>
        <v/>
      </c>
      <c r="O1922" s="37" t="str">
        <f aca="false">IF(OR($C1922="",N(TOP!$C$14)=0),"",N($L1922)/TOP!$C$14)</f>
        <v/>
      </c>
      <c r="P1922" s="42" t="str">
        <f aca="false">IF($C1922="","",IFERROR(CHOOSE(MATCH(TOP!$C$10,{"【期間A】","【期間B】","【期間C】"},0),N($M1922),N($N1922),N($O1922)),0))</f>
        <v/>
      </c>
    </row>
    <row r="1923" customFormat="false" ht="15" hidden="false" customHeight="false" outlineLevel="0" collapsed="false">
      <c r="B1923" s="12" t="n">
        <v>1918</v>
      </c>
      <c r="C1923" s="36" t="str">
        <f aca="false">IF(②実績CSV_期間A!$M1919="","",②実績CSV_期間A!$M1919&amp;"")</f>
        <v/>
      </c>
      <c r="D1923" s="12" t="str">
        <f aca="false">IF($C1923="","",②実績CSV_期間A!$N1919)</f>
        <v/>
      </c>
      <c r="E1923" s="12" t="str">
        <f aca="false">IF($C1923="","",RIGHT($D1923,1))</f>
        <v/>
      </c>
      <c r="F1923" s="41" t="str">
        <f aca="false">IF($C1923="","",IFERROR(INDEX(サイズ換算マスタ!$C$6:$C$8,MATCH($E1923,サイズ換算マスタ!$B$6:$B$8,0)),1))</f>
        <v/>
      </c>
      <c r="G1923" s="38" t="str">
        <f aca="false">IF($C1923="","",SUMIFS(②実績CSV_期間A!$AA$2:$AA$5001,②実績CSV_期間A!$M$2:$M$5001,$C1923))</f>
        <v/>
      </c>
      <c r="H1923" s="38" t="str">
        <f aca="false">IF($C1923="","",SUMIFS(③実績CSV_期間B!$AA$2:$AA$5001,③実績CSV_期間B!$M$2:$M$5001,$C1923))</f>
        <v/>
      </c>
      <c r="I1923" s="38" t="str">
        <f aca="false">IF($C1923="","",SUMIFS(④実績CSV_期間C!$AA$2:$AA$5001,④実績CSV_期間C!$M$2:$M$5001,$C1923))</f>
        <v/>
      </c>
      <c r="J1923" s="38" t="str">
        <f aca="false">IF($C1923="","",N($F1923)*N($G1923))</f>
        <v/>
      </c>
      <c r="K1923" s="38" t="str">
        <f aca="false">IF($C1923="","",N($F1923)*N($H1923))</f>
        <v/>
      </c>
      <c r="L1923" s="38" t="str">
        <f aca="false">IF($C1923="","",N($F1923)*N($I1923))</f>
        <v/>
      </c>
      <c r="M1923" s="37" t="str">
        <f aca="false">IF(OR($C1923="",N(TOP!$C$12)=0),"",N($J1923)/TOP!$C$12)</f>
        <v/>
      </c>
      <c r="N1923" s="37" t="str">
        <f aca="false">IF(OR($C1923="",N(TOP!$C$13)=0),"",N($K1923)/TOP!$C$13)</f>
        <v/>
      </c>
      <c r="O1923" s="37" t="str">
        <f aca="false">IF(OR($C1923="",N(TOP!$C$14)=0),"",N($L1923)/TOP!$C$14)</f>
        <v/>
      </c>
      <c r="P1923" s="42" t="str">
        <f aca="false">IF($C1923="","",IFERROR(CHOOSE(MATCH(TOP!$C$10,{"【期間A】","【期間B】","【期間C】"},0),N($M1923),N($N1923),N($O1923)),0))</f>
        <v/>
      </c>
    </row>
    <row r="1924" customFormat="false" ht="15" hidden="false" customHeight="false" outlineLevel="0" collapsed="false">
      <c r="B1924" s="12" t="n">
        <v>1919</v>
      </c>
      <c r="C1924" s="36" t="str">
        <f aca="false">IF(②実績CSV_期間A!$M1920="","",②実績CSV_期間A!$M1920&amp;"")</f>
        <v/>
      </c>
      <c r="D1924" s="12" t="str">
        <f aca="false">IF($C1924="","",②実績CSV_期間A!$N1920)</f>
        <v/>
      </c>
      <c r="E1924" s="12" t="str">
        <f aca="false">IF($C1924="","",RIGHT($D1924,1))</f>
        <v/>
      </c>
      <c r="F1924" s="41" t="str">
        <f aca="false">IF($C1924="","",IFERROR(INDEX(サイズ換算マスタ!$C$6:$C$8,MATCH($E1924,サイズ換算マスタ!$B$6:$B$8,0)),1))</f>
        <v/>
      </c>
      <c r="G1924" s="38" t="str">
        <f aca="false">IF($C1924="","",SUMIFS(②実績CSV_期間A!$AA$2:$AA$5001,②実績CSV_期間A!$M$2:$M$5001,$C1924))</f>
        <v/>
      </c>
      <c r="H1924" s="38" t="str">
        <f aca="false">IF($C1924="","",SUMIFS(③実績CSV_期間B!$AA$2:$AA$5001,③実績CSV_期間B!$M$2:$M$5001,$C1924))</f>
        <v/>
      </c>
      <c r="I1924" s="38" t="str">
        <f aca="false">IF($C1924="","",SUMIFS(④実績CSV_期間C!$AA$2:$AA$5001,④実績CSV_期間C!$M$2:$M$5001,$C1924))</f>
        <v/>
      </c>
      <c r="J1924" s="38" t="str">
        <f aca="false">IF($C1924="","",N($F1924)*N($G1924))</f>
        <v/>
      </c>
      <c r="K1924" s="38" t="str">
        <f aca="false">IF($C1924="","",N($F1924)*N($H1924))</f>
        <v/>
      </c>
      <c r="L1924" s="38" t="str">
        <f aca="false">IF($C1924="","",N($F1924)*N($I1924))</f>
        <v/>
      </c>
      <c r="M1924" s="37" t="str">
        <f aca="false">IF(OR($C1924="",N(TOP!$C$12)=0),"",N($J1924)/TOP!$C$12)</f>
        <v/>
      </c>
      <c r="N1924" s="37" t="str">
        <f aca="false">IF(OR($C1924="",N(TOP!$C$13)=0),"",N($K1924)/TOP!$C$13)</f>
        <v/>
      </c>
      <c r="O1924" s="37" t="str">
        <f aca="false">IF(OR($C1924="",N(TOP!$C$14)=0),"",N($L1924)/TOP!$C$14)</f>
        <v/>
      </c>
      <c r="P1924" s="42" t="str">
        <f aca="false">IF($C1924="","",IFERROR(CHOOSE(MATCH(TOP!$C$10,{"【期間A】","【期間B】","【期間C】"},0),N($M1924),N($N1924),N($O1924)),0))</f>
        <v/>
      </c>
    </row>
    <row r="1925" customFormat="false" ht="15" hidden="false" customHeight="false" outlineLevel="0" collapsed="false">
      <c r="B1925" s="12" t="n">
        <v>1920</v>
      </c>
      <c r="C1925" s="36" t="str">
        <f aca="false">IF(②実績CSV_期間A!$M1921="","",②実績CSV_期間A!$M1921&amp;"")</f>
        <v/>
      </c>
      <c r="D1925" s="12" t="str">
        <f aca="false">IF($C1925="","",②実績CSV_期間A!$N1921)</f>
        <v/>
      </c>
      <c r="E1925" s="12" t="str">
        <f aca="false">IF($C1925="","",RIGHT($D1925,1))</f>
        <v/>
      </c>
      <c r="F1925" s="41" t="str">
        <f aca="false">IF($C1925="","",IFERROR(INDEX(サイズ換算マスタ!$C$6:$C$8,MATCH($E1925,サイズ換算マスタ!$B$6:$B$8,0)),1))</f>
        <v/>
      </c>
      <c r="G1925" s="38" t="str">
        <f aca="false">IF($C1925="","",SUMIFS(②実績CSV_期間A!$AA$2:$AA$5001,②実績CSV_期間A!$M$2:$M$5001,$C1925))</f>
        <v/>
      </c>
      <c r="H1925" s="38" t="str">
        <f aca="false">IF($C1925="","",SUMIFS(③実績CSV_期間B!$AA$2:$AA$5001,③実績CSV_期間B!$M$2:$M$5001,$C1925))</f>
        <v/>
      </c>
      <c r="I1925" s="38" t="str">
        <f aca="false">IF($C1925="","",SUMIFS(④実績CSV_期間C!$AA$2:$AA$5001,④実績CSV_期間C!$M$2:$M$5001,$C1925))</f>
        <v/>
      </c>
      <c r="J1925" s="38" t="str">
        <f aca="false">IF($C1925="","",N($F1925)*N($G1925))</f>
        <v/>
      </c>
      <c r="K1925" s="38" t="str">
        <f aca="false">IF($C1925="","",N($F1925)*N($H1925))</f>
        <v/>
      </c>
      <c r="L1925" s="38" t="str">
        <f aca="false">IF($C1925="","",N($F1925)*N($I1925))</f>
        <v/>
      </c>
      <c r="M1925" s="37" t="str">
        <f aca="false">IF(OR($C1925="",N(TOP!$C$12)=0),"",N($J1925)/TOP!$C$12)</f>
        <v/>
      </c>
      <c r="N1925" s="37" t="str">
        <f aca="false">IF(OR($C1925="",N(TOP!$C$13)=0),"",N($K1925)/TOP!$C$13)</f>
        <v/>
      </c>
      <c r="O1925" s="37" t="str">
        <f aca="false">IF(OR($C1925="",N(TOP!$C$14)=0),"",N($L1925)/TOP!$C$14)</f>
        <v/>
      </c>
      <c r="P1925" s="42" t="str">
        <f aca="false">IF($C1925="","",IFERROR(CHOOSE(MATCH(TOP!$C$10,{"【期間A】","【期間B】","【期間C】"},0),N($M1925),N($N1925),N($O1925)),0))</f>
        <v/>
      </c>
    </row>
    <row r="1926" customFormat="false" ht="15" hidden="false" customHeight="false" outlineLevel="0" collapsed="false">
      <c r="B1926" s="12" t="n">
        <v>1921</v>
      </c>
      <c r="C1926" s="36" t="str">
        <f aca="false">IF(②実績CSV_期間A!$M1922="","",②実績CSV_期間A!$M1922&amp;"")</f>
        <v/>
      </c>
      <c r="D1926" s="12" t="str">
        <f aca="false">IF($C1926="","",②実績CSV_期間A!$N1922)</f>
        <v/>
      </c>
      <c r="E1926" s="12" t="str">
        <f aca="false">IF($C1926="","",RIGHT($D1926,1))</f>
        <v/>
      </c>
      <c r="F1926" s="41" t="str">
        <f aca="false">IF($C1926="","",IFERROR(INDEX(サイズ換算マスタ!$C$6:$C$8,MATCH($E1926,サイズ換算マスタ!$B$6:$B$8,0)),1))</f>
        <v/>
      </c>
      <c r="G1926" s="38" t="str">
        <f aca="false">IF($C1926="","",SUMIFS(②実績CSV_期間A!$AA$2:$AA$5001,②実績CSV_期間A!$M$2:$M$5001,$C1926))</f>
        <v/>
      </c>
      <c r="H1926" s="38" t="str">
        <f aca="false">IF($C1926="","",SUMIFS(③実績CSV_期間B!$AA$2:$AA$5001,③実績CSV_期間B!$M$2:$M$5001,$C1926))</f>
        <v/>
      </c>
      <c r="I1926" s="38" t="str">
        <f aca="false">IF($C1926="","",SUMIFS(④実績CSV_期間C!$AA$2:$AA$5001,④実績CSV_期間C!$M$2:$M$5001,$C1926))</f>
        <v/>
      </c>
      <c r="J1926" s="38" t="str">
        <f aca="false">IF($C1926="","",N($F1926)*N($G1926))</f>
        <v/>
      </c>
      <c r="K1926" s="38" t="str">
        <f aca="false">IF($C1926="","",N($F1926)*N($H1926))</f>
        <v/>
      </c>
      <c r="L1926" s="38" t="str">
        <f aca="false">IF($C1926="","",N($F1926)*N($I1926))</f>
        <v/>
      </c>
      <c r="M1926" s="37" t="str">
        <f aca="false">IF(OR($C1926="",N(TOP!$C$12)=0),"",N($J1926)/TOP!$C$12)</f>
        <v/>
      </c>
      <c r="N1926" s="37" t="str">
        <f aca="false">IF(OR($C1926="",N(TOP!$C$13)=0),"",N($K1926)/TOP!$C$13)</f>
        <v/>
      </c>
      <c r="O1926" s="37" t="str">
        <f aca="false">IF(OR($C1926="",N(TOP!$C$14)=0),"",N($L1926)/TOP!$C$14)</f>
        <v/>
      </c>
      <c r="P1926" s="42" t="str">
        <f aca="false">IF($C1926="","",IFERROR(CHOOSE(MATCH(TOP!$C$10,{"【期間A】","【期間B】","【期間C】"},0),N($M1926),N($N1926),N($O1926)),0))</f>
        <v/>
      </c>
    </row>
    <row r="1927" customFormat="false" ht="15" hidden="false" customHeight="false" outlineLevel="0" collapsed="false">
      <c r="B1927" s="12" t="n">
        <v>1922</v>
      </c>
      <c r="C1927" s="36" t="str">
        <f aca="false">IF(②実績CSV_期間A!$M1923="","",②実績CSV_期間A!$M1923&amp;"")</f>
        <v/>
      </c>
      <c r="D1927" s="12" t="str">
        <f aca="false">IF($C1927="","",②実績CSV_期間A!$N1923)</f>
        <v/>
      </c>
      <c r="E1927" s="12" t="str">
        <f aca="false">IF($C1927="","",RIGHT($D1927,1))</f>
        <v/>
      </c>
      <c r="F1927" s="41" t="str">
        <f aca="false">IF($C1927="","",IFERROR(INDEX(サイズ換算マスタ!$C$6:$C$8,MATCH($E1927,サイズ換算マスタ!$B$6:$B$8,0)),1))</f>
        <v/>
      </c>
      <c r="G1927" s="38" t="str">
        <f aca="false">IF($C1927="","",SUMIFS(②実績CSV_期間A!$AA$2:$AA$5001,②実績CSV_期間A!$M$2:$M$5001,$C1927))</f>
        <v/>
      </c>
      <c r="H1927" s="38" t="str">
        <f aca="false">IF($C1927="","",SUMIFS(③実績CSV_期間B!$AA$2:$AA$5001,③実績CSV_期間B!$M$2:$M$5001,$C1927))</f>
        <v/>
      </c>
      <c r="I1927" s="38" t="str">
        <f aca="false">IF($C1927="","",SUMIFS(④実績CSV_期間C!$AA$2:$AA$5001,④実績CSV_期間C!$M$2:$M$5001,$C1927))</f>
        <v/>
      </c>
      <c r="J1927" s="38" t="str">
        <f aca="false">IF($C1927="","",N($F1927)*N($G1927))</f>
        <v/>
      </c>
      <c r="K1927" s="38" t="str">
        <f aca="false">IF($C1927="","",N($F1927)*N($H1927))</f>
        <v/>
      </c>
      <c r="L1927" s="38" t="str">
        <f aca="false">IF($C1927="","",N($F1927)*N($I1927))</f>
        <v/>
      </c>
      <c r="M1927" s="37" t="str">
        <f aca="false">IF(OR($C1927="",N(TOP!$C$12)=0),"",N($J1927)/TOP!$C$12)</f>
        <v/>
      </c>
      <c r="N1927" s="37" t="str">
        <f aca="false">IF(OR($C1927="",N(TOP!$C$13)=0),"",N($K1927)/TOP!$C$13)</f>
        <v/>
      </c>
      <c r="O1927" s="37" t="str">
        <f aca="false">IF(OR($C1927="",N(TOP!$C$14)=0),"",N($L1927)/TOP!$C$14)</f>
        <v/>
      </c>
      <c r="P1927" s="42" t="str">
        <f aca="false">IF($C1927="","",IFERROR(CHOOSE(MATCH(TOP!$C$10,{"【期間A】","【期間B】","【期間C】"},0),N($M1927),N($N1927),N($O1927)),0))</f>
        <v/>
      </c>
    </row>
    <row r="1928" customFormat="false" ht="15" hidden="false" customHeight="false" outlineLevel="0" collapsed="false">
      <c r="B1928" s="12" t="n">
        <v>1923</v>
      </c>
      <c r="C1928" s="36" t="str">
        <f aca="false">IF(②実績CSV_期間A!$M1924="","",②実績CSV_期間A!$M1924&amp;"")</f>
        <v/>
      </c>
      <c r="D1928" s="12" t="str">
        <f aca="false">IF($C1928="","",②実績CSV_期間A!$N1924)</f>
        <v/>
      </c>
      <c r="E1928" s="12" t="str">
        <f aca="false">IF($C1928="","",RIGHT($D1928,1))</f>
        <v/>
      </c>
      <c r="F1928" s="41" t="str">
        <f aca="false">IF($C1928="","",IFERROR(INDEX(サイズ換算マスタ!$C$6:$C$8,MATCH($E1928,サイズ換算マスタ!$B$6:$B$8,0)),1))</f>
        <v/>
      </c>
      <c r="G1928" s="38" t="str">
        <f aca="false">IF($C1928="","",SUMIFS(②実績CSV_期間A!$AA$2:$AA$5001,②実績CSV_期間A!$M$2:$M$5001,$C1928))</f>
        <v/>
      </c>
      <c r="H1928" s="38" t="str">
        <f aca="false">IF($C1928="","",SUMIFS(③実績CSV_期間B!$AA$2:$AA$5001,③実績CSV_期間B!$M$2:$M$5001,$C1928))</f>
        <v/>
      </c>
      <c r="I1928" s="38" t="str">
        <f aca="false">IF($C1928="","",SUMIFS(④実績CSV_期間C!$AA$2:$AA$5001,④実績CSV_期間C!$M$2:$M$5001,$C1928))</f>
        <v/>
      </c>
      <c r="J1928" s="38" t="str">
        <f aca="false">IF($C1928="","",N($F1928)*N($G1928))</f>
        <v/>
      </c>
      <c r="K1928" s="38" t="str">
        <f aca="false">IF($C1928="","",N($F1928)*N($H1928))</f>
        <v/>
      </c>
      <c r="L1928" s="38" t="str">
        <f aca="false">IF($C1928="","",N($F1928)*N($I1928))</f>
        <v/>
      </c>
      <c r="M1928" s="37" t="str">
        <f aca="false">IF(OR($C1928="",N(TOP!$C$12)=0),"",N($J1928)/TOP!$C$12)</f>
        <v/>
      </c>
      <c r="N1928" s="37" t="str">
        <f aca="false">IF(OR($C1928="",N(TOP!$C$13)=0),"",N($K1928)/TOP!$C$13)</f>
        <v/>
      </c>
      <c r="O1928" s="37" t="str">
        <f aca="false">IF(OR($C1928="",N(TOP!$C$14)=0),"",N($L1928)/TOP!$C$14)</f>
        <v/>
      </c>
      <c r="P1928" s="42" t="str">
        <f aca="false">IF($C1928="","",IFERROR(CHOOSE(MATCH(TOP!$C$10,{"【期間A】","【期間B】","【期間C】"},0),N($M1928),N($N1928),N($O1928)),0))</f>
        <v/>
      </c>
    </row>
    <row r="1929" customFormat="false" ht="15" hidden="false" customHeight="false" outlineLevel="0" collapsed="false">
      <c r="B1929" s="12" t="n">
        <v>1924</v>
      </c>
      <c r="C1929" s="36" t="str">
        <f aca="false">IF(②実績CSV_期間A!$M1925="","",②実績CSV_期間A!$M1925&amp;"")</f>
        <v/>
      </c>
      <c r="D1929" s="12" t="str">
        <f aca="false">IF($C1929="","",②実績CSV_期間A!$N1925)</f>
        <v/>
      </c>
      <c r="E1929" s="12" t="str">
        <f aca="false">IF($C1929="","",RIGHT($D1929,1))</f>
        <v/>
      </c>
      <c r="F1929" s="41" t="str">
        <f aca="false">IF($C1929="","",IFERROR(INDEX(サイズ換算マスタ!$C$6:$C$8,MATCH($E1929,サイズ換算マスタ!$B$6:$B$8,0)),1))</f>
        <v/>
      </c>
      <c r="G1929" s="38" t="str">
        <f aca="false">IF($C1929="","",SUMIFS(②実績CSV_期間A!$AA$2:$AA$5001,②実績CSV_期間A!$M$2:$M$5001,$C1929))</f>
        <v/>
      </c>
      <c r="H1929" s="38" t="str">
        <f aca="false">IF($C1929="","",SUMIFS(③実績CSV_期間B!$AA$2:$AA$5001,③実績CSV_期間B!$M$2:$M$5001,$C1929))</f>
        <v/>
      </c>
      <c r="I1929" s="38" t="str">
        <f aca="false">IF($C1929="","",SUMIFS(④実績CSV_期間C!$AA$2:$AA$5001,④実績CSV_期間C!$M$2:$M$5001,$C1929))</f>
        <v/>
      </c>
      <c r="J1929" s="38" t="str">
        <f aca="false">IF($C1929="","",N($F1929)*N($G1929))</f>
        <v/>
      </c>
      <c r="K1929" s="38" t="str">
        <f aca="false">IF($C1929="","",N($F1929)*N($H1929))</f>
        <v/>
      </c>
      <c r="L1929" s="38" t="str">
        <f aca="false">IF($C1929="","",N($F1929)*N($I1929))</f>
        <v/>
      </c>
      <c r="M1929" s="37" t="str">
        <f aca="false">IF(OR($C1929="",N(TOP!$C$12)=0),"",N($J1929)/TOP!$C$12)</f>
        <v/>
      </c>
      <c r="N1929" s="37" t="str">
        <f aca="false">IF(OR($C1929="",N(TOP!$C$13)=0),"",N($K1929)/TOP!$C$13)</f>
        <v/>
      </c>
      <c r="O1929" s="37" t="str">
        <f aca="false">IF(OR($C1929="",N(TOP!$C$14)=0),"",N($L1929)/TOP!$C$14)</f>
        <v/>
      </c>
      <c r="P1929" s="42" t="str">
        <f aca="false">IF($C1929="","",IFERROR(CHOOSE(MATCH(TOP!$C$10,{"【期間A】","【期間B】","【期間C】"},0),N($M1929),N($N1929),N($O1929)),0))</f>
        <v/>
      </c>
    </row>
    <row r="1930" customFormat="false" ht="15" hidden="false" customHeight="false" outlineLevel="0" collapsed="false">
      <c r="B1930" s="12" t="n">
        <v>1925</v>
      </c>
      <c r="C1930" s="36" t="str">
        <f aca="false">IF(②実績CSV_期間A!$M1926="","",②実績CSV_期間A!$M1926&amp;"")</f>
        <v/>
      </c>
      <c r="D1930" s="12" t="str">
        <f aca="false">IF($C1930="","",②実績CSV_期間A!$N1926)</f>
        <v/>
      </c>
      <c r="E1930" s="12" t="str">
        <f aca="false">IF($C1930="","",RIGHT($D1930,1))</f>
        <v/>
      </c>
      <c r="F1930" s="41" t="str">
        <f aca="false">IF($C1930="","",IFERROR(INDEX(サイズ換算マスタ!$C$6:$C$8,MATCH($E1930,サイズ換算マスタ!$B$6:$B$8,0)),1))</f>
        <v/>
      </c>
      <c r="G1930" s="38" t="str">
        <f aca="false">IF($C1930="","",SUMIFS(②実績CSV_期間A!$AA$2:$AA$5001,②実績CSV_期間A!$M$2:$M$5001,$C1930))</f>
        <v/>
      </c>
      <c r="H1930" s="38" t="str">
        <f aca="false">IF($C1930="","",SUMIFS(③実績CSV_期間B!$AA$2:$AA$5001,③実績CSV_期間B!$M$2:$M$5001,$C1930))</f>
        <v/>
      </c>
      <c r="I1930" s="38" t="str">
        <f aca="false">IF($C1930="","",SUMIFS(④実績CSV_期間C!$AA$2:$AA$5001,④実績CSV_期間C!$M$2:$M$5001,$C1930))</f>
        <v/>
      </c>
      <c r="J1930" s="38" t="str">
        <f aca="false">IF($C1930="","",N($F1930)*N($G1930))</f>
        <v/>
      </c>
      <c r="K1930" s="38" t="str">
        <f aca="false">IF($C1930="","",N($F1930)*N($H1930))</f>
        <v/>
      </c>
      <c r="L1930" s="38" t="str">
        <f aca="false">IF($C1930="","",N($F1930)*N($I1930))</f>
        <v/>
      </c>
      <c r="M1930" s="37" t="str">
        <f aca="false">IF(OR($C1930="",N(TOP!$C$12)=0),"",N($J1930)/TOP!$C$12)</f>
        <v/>
      </c>
      <c r="N1930" s="37" t="str">
        <f aca="false">IF(OR($C1930="",N(TOP!$C$13)=0),"",N($K1930)/TOP!$C$13)</f>
        <v/>
      </c>
      <c r="O1930" s="37" t="str">
        <f aca="false">IF(OR($C1930="",N(TOP!$C$14)=0),"",N($L1930)/TOP!$C$14)</f>
        <v/>
      </c>
      <c r="P1930" s="42" t="str">
        <f aca="false">IF($C1930="","",IFERROR(CHOOSE(MATCH(TOP!$C$10,{"【期間A】","【期間B】","【期間C】"},0),N($M1930),N($N1930),N($O1930)),0))</f>
        <v/>
      </c>
    </row>
    <row r="1931" customFormat="false" ht="15" hidden="false" customHeight="false" outlineLevel="0" collapsed="false">
      <c r="B1931" s="12" t="n">
        <v>1926</v>
      </c>
      <c r="C1931" s="36" t="str">
        <f aca="false">IF(②実績CSV_期間A!$M1927="","",②実績CSV_期間A!$M1927&amp;"")</f>
        <v/>
      </c>
      <c r="D1931" s="12" t="str">
        <f aca="false">IF($C1931="","",②実績CSV_期間A!$N1927)</f>
        <v/>
      </c>
      <c r="E1931" s="12" t="str">
        <f aca="false">IF($C1931="","",RIGHT($D1931,1))</f>
        <v/>
      </c>
      <c r="F1931" s="41" t="str">
        <f aca="false">IF($C1931="","",IFERROR(INDEX(サイズ換算マスタ!$C$6:$C$8,MATCH($E1931,サイズ換算マスタ!$B$6:$B$8,0)),1))</f>
        <v/>
      </c>
      <c r="G1931" s="38" t="str">
        <f aca="false">IF($C1931="","",SUMIFS(②実績CSV_期間A!$AA$2:$AA$5001,②実績CSV_期間A!$M$2:$M$5001,$C1931))</f>
        <v/>
      </c>
      <c r="H1931" s="38" t="str">
        <f aca="false">IF($C1931="","",SUMIFS(③実績CSV_期間B!$AA$2:$AA$5001,③実績CSV_期間B!$M$2:$M$5001,$C1931))</f>
        <v/>
      </c>
      <c r="I1931" s="38" t="str">
        <f aca="false">IF($C1931="","",SUMIFS(④実績CSV_期間C!$AA$2:$AA$5001,④実績CSV_期間C!$M$2:$M$5001,$C1931))</f>
        <v/>
      </c>
      <c r="J1931" s="38" t="str">
        <f aca="false">IF($C1931="","",N($F1931)*N($G1931))</f>
        <v/>
      </c>
      <c r="K1931" s="38" t="str">
        <f aca="false">IF($C1931="","",N($F1931)*N($H1931))</f>
        <v/>
      </c>
      <c r="L1931" s="38" t="str">
        <f aca="false">IF($C1931="","",N($F1931)*N($I1931))</f>
        <v/>
      </c>
      <c r="M1931" s="37" t="str">
        <f aca="false">IF(OR($C1931="",N(TOP!$C$12)=0),"",N($J1931)/TOP!$C$12)</f>
        <v/>
      </c>
      <c r="N1931" s="37" t="str">
        <f aca="false">IF(OR($C1931="",N(TOP!$C$13)=0),"",N($K1931)/TOP!$C$13)</f>
        <v/>
      </c>
      <c r="O1931" s="37" t="str">
        <f aca="false">IF(OR($C1931="",N(TOP!$C$14)=0),"",N($L1931)/TOP!$C$14)</f>
        <v/>
      </c>
      <c r="P1931" s="42" t="str">
        <f aca="false">IF($C1931="","",IFERROR(CHOOSE(MATCH(TOP!$C$10,{"【期間A】","【期間B】","【期間C】"},0),N($M1931),N($N1931),N($O1931)),0))</f>
        <v/>
      </c>
    </row>
    <row r="1932" customFormat="false" ht="15" hidden="false" customHeight="false" outlineLevel="0" collapsed="false">
      <c r="B1932" s="12" t="n">
        <v>1927</v>
      </c>
      <c r="C1932" s="36" t="str">
        <f aca="false">IF(②実績CSV_期間A!$M1928="","",②実績CSV_期間A!$M1928&amp;"")</f>
        <v/>
      </c>
      <c r="D1932" s="12" t="str">
        <f aca="false">IF($C1932="","",②実績CSV_期間A!$N1928)</f>
        <v/>
      </c>
      <c r="E1932" s="12" t="str">
        <f aca="false">IF($C1932="","",RIGHT($D1932,1))</f>
        <v/>
      </c>
      <c r="F1932" s="41" t="str">
        <f aca="false">IF($C1932="","",IFERROR(INDEX(サイズ換算マスタ!$C$6:$C$8,MATCH($E1932,サイズ換算マスタ!$B$6:$B$8,0)),1))</f>
        <v/>
      </c>
      <c r="G1932" s="38" t="str">
        <f aca="false">IF($C1932="","",SUMIFS(②実績CSV_期間A!$AA$2:$AA$5001,②実績CSV_期間A!$M$2:$M$5001,$C1932))</f>
        <v/>
      </c>
      <c r="H1932" s="38" t="str">
        <f aca="false">IF($C1932="","",SUMIFS(③実績CSV_期間B!$AA$2:$AA$5001,③実績CSV_期間B!$M$2:$M$5001,$C1932))</f>
        <v/>
      </c>
      <c r="I1932" s="38" t="str">
        <f aca="false">IF($C1932="","",SUMIFS(④実績CSV_期間C!$AA$2:$AA$5001,④実績CSV_期間C!$M$2:$M$5001,$C1932))</f>
        <v/>
      </c>
      <c r="J1932" s="38" t="str">
        <f aca="false">IF($C1932="","",N($F1932)*N($G1932))</f>
        <v/>
      </c>
      <c r="K1932" s="38" t="str">
        <f aca="false">IF($C1932="","",N($F1932)*N($H1932))</f>
        <v/>
      </c>
      <c r="L1932" s="38" t="str">
        <f aca="false">IF($C1932="","",N($F1932)*N($I1932))</f>
        <v/>
      </c>
      <c r="M1932" s="37" t="str">
        <f aca="false">IF(OR($C1932="",N(TOP!$C$12)=0),"",N($J1932)/TOP!$C$12)</f>
        <v/>
      </c>
      <c r="N1932" s="37" t="str">
        <f aca="false">IF(OR($C1932="",N(TOP!$C$13)=0),"",N($K1932)/TOP!$C$13)</f>
        <v/>
      </c>
      <c r="O1932" s="37" t="str">
        <f aca="false">IF(OR($C1932="",N(TOP!$C$14)=0),"",N($L1932)/TOP!$C$14)</f>
        <v/>
      </c>
      <c r="P1932" s="42" t="str">
        <f aca="false">IF($C1932="","",IFERROR(CHOOSE(MATCH(TOP!$C$10,{"【期間A】","【期間B】","【期間C】"},0),N($M1932),N($N1932),N($O1932)),0))</f>
        <v/>
      </c>
    </row>
    <row r="1933" customFormat="false" ht="15" hidden="false" customHeight="false" outlineLevel="0" collapsed="false">
      <c r="B1933" s="12" t="n">
        <v>1928</v>
      </c>
      <c r="C1933" s="36" t="str">
        <f aca="false">IF(②実績CSV_期間A!$M1929="","",②実績CSV_期間A!$M1929&amp;"")</f>
        <v/>
      </c>
      <c r="D1933" s="12" t="str">
        <f aca="false">IF($C1933="","",②実績CSV_期間A!$N1929)</f>
        <v/>
      </c>
      <c r="E1933" s="12" t="str">
        <f aca="false">IF($C1933="","",RIGHT($D1933,1))</f>
        <v/>
      </c>
      <c r="F1933" s="41" t="str">
        <f aca="false">IF($C1933="","",IFERROR(INDEX(サイズ換算マスタ!$C$6:$C$8,MATCH($E1933,サイズ換算マスタ!$B$6:$B$8,0)),1))</f>
        <v/>
      </c>
      <c r="G1933" s="38" t="str">
        <f aca="false">IF($C1933="","",SUMIFS(②実績CSV_期間A!$AA$2:$AA$5001,②実績CSV_期間A!$M$2:$M$5001,$C1933))</f>
        <v/>
      </c>
      <c r="H1933" s="38" t="str">
        <f aca="false">IF($C1933="","",SUMIFS(③実績CSV_期間B!$AA$2:$AA$5001,③実績CSV_期間B!$M$2:$M$5001,$C1933))</f>
        <v/>
      </c>
      <c r="I1933" s="38" t="str">
        <f aca="false">IF($C1933="","",SUMIFS(④実績CSV_期間C!$AA$2:$AA$5001,④実績CSV_期間C!$M$2:$M$5001,$C1933))</f>
        <v/>
      </c>
      <c r="J1933" s="38" t="str">
        <f aca="false">IF($C1933="","",N($F1933)*N($G1933))</f>
        <v/>
      </c>
      <c r="K1933" s="38" t="str">
        <f aca="false">IF($C1933="","",N($F1933)*N($H1933))</f>
        <v/>
      </c>
      <c r="L1933" s="38" t="str">
        <f aca="false">IF($C1933="","",N($F1933)*N($I1933))</f>
        <v/>
      </c>
      <c r="M1933" s="37" t="str">
        <f aca="false">IF(OR($C1933="",N(TOP!$C$12)=0),"",N($J1933)/TOP!$C$12)</f>
        <v/>
      </c>
      <c r="N1933" s="37" t="str">
        <f aca="false">IF(OR($C1933="",N(TOP!$C$13)=0),"",N($K1933)/TOP!$C$13)</f>
        <v/>
      </c>
      <c r="O1933" s="37" t="str">
        <f aca="false">IF(OR($C1933="",N(TOP!$C$14)=0),"",N($L1933)/TOP!$C$14)</f>
        <v/>
      </c>
      <c r="P1933" s="42" t="str">
        <f aca="false">IF($C1933="","",IFERROR(CHOOSE(MATCH(TOP!$C$10,{"【期間A】","【期間B】","【期間C】"},0),N($M1933),N($N1933),N($O1933)),0))</f>
        <v/>
      </c>
    </row>
    <row r="1934" customFormat="false" ht="15" hidden="false" customHeight="false" outlineLevel="0" collapsed="false">
      <c r="B1934" s="12" t="n">
        <v>1929</v>
      </c>
      <c r="C1934" s="36" t="str">
        <f aca="false">IF(②実績CSV_期間A!$M1930="","",②実績CSV_期間A!$M1930&amp;"")</f>
        <v/>
      </c>
      <c r="D1934" s="12" t="str">
        <f aca="false">IF($C1934="","",②実績CSV_期間A!$N1930)</f>
        <v/>
      </c>
      <c r="E1934" s="12" t="str">
        <f aca="false">IF($C1934="","",RIGHT($D1934,1))</f>
        <v/>
      </c>
      <c r="F1934" s="41" t="str">
        <f aca="false">IF($C1934="","",IFERROR(INDEX(サイズ換算マスタ!$C$6:$C$8,MATCH($E1934,サイズ換算マスタ!$B$6:$B$8,0)),1))</f>
        <v/>
      </c>
      <c r="G1934" s="38" t="str">
        <f aca="false">IF($C1934="","",SUMIFS(②実績CSV_期間A!$AA$2:$AA$5001,②実績CSV_期間A!$M$2:$M$5001,$C1934))</f>
        <v/>
      </c>
      <c r="H1934" s="38" t="str">
        <f aca="false">IF($C1934="","",SUMIFS(③実績CSV_期間B!$AA$2:$AA$5001,③実績CSV_期間B!$M$2:$M$5001,$C1934))</f>
        <v/>
      </c>
      <c r="I1934" s="38" t="str">
        <f aca="false">IF($C1934="","",SUMIFS(④実績CSV_期間C!$AA$2:$AA$5001,④実績CSV_期間C!$M$2:$M$5001,$C1934))</f>
        <v/>
      </c>
      <c r="J1934" s="38" t="str">
        <f aca="false">IF($C1934="","",N($F1934)*N($G1934))</f>
        <v/>
      </c>
      <c r="K1934" s="38" t="str">
        <f aca="false">IF($C1934="","",N($F1934)*N($H1934))</f>
        <v/>
      </c>
      <c r="L1934" s="38" t="str">
        <f aca="false">IF($C1934="","",N($F1934)*N($I1934))</f>
        <v/>
      </c>
      <c r="M1934" s="37" t="str">
        <f aca="false">IF(OR($C1934="",N(TOP!$C$12)=0),"",N($J1934)/TOP!$C$12)</f>
        <v/>
      </c>
      <c r="N1934" s="37" t="str">
        <f aca="false">IF(OR($C1934="",N(TOP!$C$13)=0),"",N($K1934)/TOP!$C$13)</f>
        <v/>
      </c>
      <c r="O1934" s="37" t="str">
        <f aca="false">IF(OR($C1934="",N(TOP!$C$14)=0),"",N($L1934)/TOP!$C$14)</f>
        <v/>
      </c>
      <c r="P1934" s="42" t="str">
        <f aca="false">IF($C1934="","",IFERROR(CHOOSE(MATCH(TOP!$C$10,{"【期間A】","【期間B】","【期間C】"},0),N($M1934),N($N1934),N($O1934)),0))</f>
        <v/>
      </c>
    </row>
    <row r="1935" customFormat="false" ht="15" hidden="false" customHeight="false" outlineLevel="0" collapsed="false">
      <c r="B1935" s="12" t="n">
        <v>1930</v>
      </c>
      <c r="C1935" s="36" t="str">
        <f aca="false">IF(②実績CSV_期間A!$M1931="","",②実績CSV_期間A!$M1931&amp;"")</f>
        <v/>
      </c>
      <c r="D1935" s="12" t="str">
        <f aca="false">IF($C1935="","",②実績CSV_期間A!$N1931)</f>
        <v/>
      </c>
      <c r="E1935" s="12" t="str">
        <f aca="false">IF($C1935="","",RIGHT($D1935,1))</f>
        <v/>
      </c>
      <c r="F1935" s="41" t="str">
        <f aca="false">IF($C1935="","",IFERROR(INDEX(サイズ換算マスタ!$C$6:$C$8,MATCH($E1935,サイズ換算マスタ!$B$6:$B$8,0)),1))</f>
        <v/>
      </c>
      <c r="G1935" s="38" t="str">
        <f aca="false">IF($C1935="","",SUMIFS(②実績CSV_期間A!$AA$2:$AA$5001,②実績CSV_期間A!$M$2:$M$5001,$C1935))</f>
        <v/>
      </c>
      <c r="H1935" s="38" t="str">
        <f aca="false">IF($C1935="","",SUMIFS(③実績CSV_期間B!$AA$2:$AA$5001,③実績CSV_期間B!$M$2:$M$5001,$C1935))</f>
        <v/>
      </c>
      <c r="I1935" s="38" t="str">
        <f aca="false">IF($C1935="","",SUMIFS(④実績CSV_期間C!$AA$2:$AA$5001,④実績CSV_期間C!$M$2:$M$5001,$C1935))</f>
        <v/>
      </c>
      <c r="J1935" s="38" t="str">
        <f aca="false">IF($C1935="","",N($F1935)*N($G1935))</f>
        <v/>
      </c>
      <c r="K1935" s="38" t="str">
        <f aca="false">IF($C1935="","",N($F1935)*N($H1935))</f>
        <v/>
      </c>
      <c r="L1935" s="38" t="str">
        <f aca="false">IF($C1935="","",N($F1935)*N($I1935))</f>
        <v/>
      </c>
      <c r="M1935" s="37" t="str">
        <f aca="false">IF(OR($C1935="",N(TOP!$C$12)=0),"",N($J1935)/TOP!$C$12)</f>
        <v/>
      </c>
      <c r="N1935" s="37" t="str">
        <f aca="false">IF(OR($C1935="",N(TOP!$C$13)=0),"",N($K1935)/TOP!$C$13)</f>
        <v/>
      </c>
      <c r="O1935" s="37" t="str">
        <f aca="false">IF(OR($C1935="",N(TOP!$C$14)=0),"",N($L1935)/TOP!$C$14)</f>
        <v/>
      </c>
      <c r="P1935" s="42" t="str">
        <f aca="false">IF($C1935="","",IFERROR(CHOOSE(MATCH(TOP!$C$10,{"【期間A】","【期間B】","【期間C】"},0),N($M1935),N($N1935),N($O1935)),0))</f>
        <v/>
      </c>
    </row>
    <row r="1936" customFormat="false" ht="15" hidden="false" customHeight="false" outlineLevel="0" collapsed="false">
      <c r="B1936" s="12" t="n">
        <v>1931</v>
      </c>
      <c r="C1936" s="36" t="str">
        <f aca="false">IF(②実績CSV_期間A!$M1932="","",②実績CSV_期間A!$M1932&amp;"")</f>
        <v/>
      </c>
      <c r="D1936" s="12" t="str">
        <f aca="false">IF($C1936="","",②実績CSV_期間A!$N1932)</f>
        <v/>
      </c>
      <c r="E1936" s="12" t="str">
        <f aca="false">IF($C1936="","",RIGHT($D1936,1))</f>
        <v/>
      </c>
      <c r="F1936" s="41" t="str">
        <f aca="false">IF($C1936="","",IFERROR(INDEX(サイズ換算マスタ!$C$6:$C$8,MATCH($E1936,サイズ換算マスタ!$B$6:$B$8,0)),1))</f>
        <v/>
      </c>
      <c r="G1936" s="38" t="str">
        <f aca="false">IF($C1936="","",SUMIFS(②実績CSV_期間A!$AA$2:$AA$5001,②実績CSV_期間A!$M$2:$M$5001,$C1936))</f>
        <v/>
      </c>
      <c r="H1936" s="38" t="str">
        <f aca="false">IF($C1936="","",SUMIFS(③実績CSV_期間B!$AA$2:$AA$5001,③実績CSV_期間B!$M$2:$M$5001,$C1936))</f>
        <v/>
      </c>
      <c r="I1936" s="38" t="str">
        <f aca="false">IF($C1936="","",SUMIFS(④実績CSV_期間C!$AA$2:$AA$5001,④実績CSV_期間C!$M$2:$M$5001,$C1936))</f>
        <v/>
      </c>
      <c r="J1936" s="38" t="str">
        <f aca="false">IF($C1936="","",N($F1936)*N($G1936))</f>
        <v/>
      </c>
      <c r="K1936" s="38" t="str">
        <f aca="false">IF($C1936="","",N($F1936)*N($H1936))</f>
        <v/>
      </c>
      <c r="L1936" s="38" t="str">
        <f aca="false">IF($C1936="","",N($F1936)*N($I1936))</f>
        <v/>
      </c>
      <c r="M1936" s="37" t="str">
        <f aca="false">IF(OR($C1936="",N(TOP!$C$12)=0),"",N($J1936)/TOP!$C$12)</f>
        <v/>
      </c>
      <c r="N1936" s="37" t="str">
        <f aca="false">IF(OR($C1936="",N(TOP!$C$13)=0),"",N($K1936)/TOP!$C$13)</f>
        <v/>
      </c>
      <c r="O1936" s="37" t="str">
        <f aca="false">IF(OR($C1936="",N(TOP!$C$14)=0),"",N($L1936)/TOP!$C$14)</f>
        <v/>
      </c>
      <c r="P1936" s="42" t="str">
        <f aca="false">IF($C1936="","",IFERROR(CHOOSE(MATCH(TOP!$C$10,{"【期間A】","【期間B】","【期間C】"},0),N($M1936),N($N1936),N($O1936)),0))</f>
        <v/>
      </c>
    </row>
    <row r="1937" customFormat="false" ht="15" hidden="false" customHeight="false" outlineLevel="0" collapsed="false">
      <c r="B1937" s="12" t="n">
        <v>1932</v>
      </c>
      <c r="C1937" s="36" t="str">
        <f aca="false">IF(②実績CSV_期間A!$M1933="","",②実績CSV_期間A!$M1933&amp;"")</f>
        <v/>
      </c>
      <c r="D1937" s="12" t="str">
        <f aca="false">IF($C1937="","",②実績CSV_期間A!$N1933)</f>
        <v/>
      </c>
      <c r="E1937" s="12" t="str">
        <f aca="false">IF($C1937="","",RIGHT($D1937,1))</f>
        <v/>
      </c>
      <c r="F1937" s="41" t="str">
        <f aca="false">IF($C1937="","",IFERROR(INDEX(サイズ換算マスタ!$C$6:$C$8,MATCH($E1937,サイズ換算マスタ!$B$6:$B$8,0)),1))</f>
        <v/>
      </c>
      <c r="G1937" s="38" t="str">
        <f aca="false">IF($C1937="","",SUMIFS(②実績CSV_期間A!$AA$2:$AA$5001,②実績CSV_期間A!$M$2:$M$5001,$C1937))</f>
        <v/>
      </c>
      <c r="H1937" s="38" t="str">
        <f aca="false">IF($C1937="","",SUMIFS(③実績CSV_期間B!$AA$2:$AA$5001,③実績CSV_期間B!$M$2:$M$5001,$C1937))</f>
        <v/>
      </c>
      <c r="I1937" s="38" t="str">
        <f aca="false">IF($C1937="","",SUMIFS(④実績CSV_期間C!$AA$2:$AA$5001,④実績CSV_期間C!$M$2:$M$5001,$C1937))</f>
        <v/>
      </c>
      <c r="J1937" s="38" t="str">
        <f aca="false">IF($C1937="","",N($F1937)*N($G1937))</f>
        <v/>
      </c>
      <c r="K1937" s="38" t="str">
        <f aca="false">IF($C1937="","",N($F1937)*N($H1937))</f>
        <v/>
      </c>
      <c r="L1937" s="38" t="str">
        <f aca="false">IF($C1937="","",N($F1937)*N($I1937))</f>
        <v/>
      </c>
      <c r="M1937" s="37" t="str">
        <f aca="false">IF(OR($C1937="",N(TOP!$C$12)=0),"",N($J1937)/TOP!$C$12)</f>
        <v/>
      </c>
      <c r="N1937" s="37" t="str">
        <f aca="false">IF(OR($C1937="",N(TOP!$C$13)=0),"",N($K1937)/TOP!$C$13)</f>
        <v/>
      </c>
      <c r="O1937" s="37" t="str">
        <f aca="false">IF(OR($C1937="",N(TOP!$C$14)=0),"",N($L1937)/TOP!$C$14)</f>
        <v/>
      </c>
      <c r="P1937" s="42" t="str">
        <f aca="false">IF($C1937="","",IFERROR(CHOOSE(MATCH(TOP!$C$10,{"【期間A】","【期間B】","【期間C】"},0),N($M1937),N($N1937),N($O1937)),0))</f>
        <v/>
      </c>
    </row>
    <row r="1938" customFormat="false" ht="15" hidden="false" customHeight="false" outlineLevel="0" collapsed="false">
      <c r="B1938" s="12" t="n">
        <v>1933</v>
      </c>
      <c r="C1938" s="36" t="str">
        <f aca="false">IF(②実績CSV_期間A!$M1934="","",②実績CSV_期間A!$M1934&amp;"")</f>
        <v/>
      </c>
      <c r="D1938" s="12" t="str">
        <f aca="false">IF($C1938="","",②実績CSV_期間A!$N1934)</f>
        <v/>
      </c>
      <c r="E1938" s="12" t="str">
        <f aca="false">IF($C1938="","",RIGHT($D1938,1))</f>
        <v/>
      </c>
      <c r="F1938" s="41" t="str">
        <f aca="false">IF($C1938="","",IFERROR(INDEX(サイズ換算マスタ!$C$6:$C$8,MATCH($E1938,サイズ換算マスタ!$B$6:$B$8,0)),1))</f>
        <v/>
      </c>
      <c r="G1938" s="38" t="str">
        <f aca="false">IF($C1938="","",SUMIFS(②実績CSV_期間A!$AA$2:$AA$5001,②実績CSV_期間A!$M$2:$M$5001,$C1938))</f>
        <v/>
      </c>
      <c r="H1938" s="38" t="str">
        <f aca="false">IF($C1938="","",SUMIFS(③実績CSV_期間B!$AA$2:$AA$5001,③実績CSV_期間B!$M$2:$M$5001,$C1938))</f>
        <v/>
      </c>
      <c r="I1938" s="38" t="str">
        <f aca="false">IF($C1938="","",SUMIFS(④実績CSV_期間C!$AA$2:$AA$5001,④実績CSV_期間C!$M$2:$M$5001,$C1938))</f>
        <v/>
      </c>
      <c r="J1938" s="38" t="str">
        <f aca="false">IF($C1938="","",N($F1938)*N($G1938))</f>
        <v/>
      </c>
      <c r="K1938" s="38" t="str">
        <f aca="false">IF($C1938="","",N($F1938)*N($H1938))</f>
        <v/>
      </c>
      <c r="L1938" s="38" t="str">
        <f aca="false">IF($C1938="","",N($F1938)*N($I1938))</f>
        <v/>
      </c>
      <c r="M1938" s="37" t="str">
        <f aca="false">IF(OR($C1938="",N(TOP!$C$12)=0),"",N($J1938)/TOP!$C$12)</f>
        <v/>
      </c>
      <c r="N1938" s="37" t="str">
        <f aca="false">IF(OR($C1938="",N(TOP!$C$13)=0),"",N($K1938)/TOP!$C$13)</f>
        <v/>
      </c>
      <c r="O1938" s="37" t="str">
        <f aca="false">IF(OR($C1938="",N(TOP!$C$14)=0),"",N($L1938)/TOP!$C$14)</f>
        <v/>
      </c>
      <c r="P1938" s="42" t="str">
        <f aca="false">IF($C1938="","",IFERROR(CHOOSE(MATCH(TOP!$C$10,{"【期間A】","【期間B】","【期間C】"},0),N($M1938),N($N1938),N($O1938)),0))</f>
        <v/>
      </c>
    </row>
    <row r="1939" customFormat="false" ht="15" hidden="false" customHeight="false" outlineLevel="0" collapsed="false">
      <c r="B1939" s="12" t="n">
        <v>1934</v>
      </c>
      <c r="C1939" s="36" t="str">
        <f aca="false">IF(②実績CSV_期間A!$M1935="","",②実績CSV_期間A!$M1935&amp;"")</f>
        <v/>
      </c>
      <c r="D1939" s="12" t="str">
        <f aca="false">IF($C1939="","",②実績CSV_期間A!$N1935)</f>
        <v/>
      </c>
      <c r="E1939" s="12" t="str">
        <f aca="false">IF($C1939="","",RIGHT($D1939,1))</f>
        <v/>
      </c>
      <c r="F1939" s="41" t="str">
        <f aca="false">IF($C1939="","",IFERROR(INDEX(サイズ換算マスタ!$C$6:$C$8,MATCH($E1939,サイズ換算マスタ!$B$6:$B$8,0)),1))</f>
        <v/>
      </c>
      <c r="G1939" s="38" t="str">
        <f aca="false">IF($C1939="","",SUMIFS(②実績CSV_期間A!$AA$2:$AA$5001,②実績CSV_期間A!$M$2:$M$5001,$C1939))</f>
        <v/>
      </c>
      <c r="H1939" s="38" t="str">
        <f aca="false">IF($C1939="","",SUMIFS(③実績CSV_期間B!$AA$2:$AA$5001,③実績CSV_期間B!$M$2:$M$5001,$C1939))</f>
        <v/>
      </c>
      <c r="I1939" s="38" t="str">
        <f aca="false">IF($C1939="","",SUMIFS(④実績CSV_期間C!$AA$2:$AA$5001,④実績CSV_期間C!$M$2:$M$5001,$C1939))</f>
        <v/>
      </c>
      <c r="J1939" s="38" t="str">
        <f aca="false">IF($C1939="","",N($F1939)*N($G1939))</f>
        <v/>
      </c>
      <c r="K1939" s="38" t="str">
        <f aca="false">IF($C1939="","",N($F1939)*N($H1939))</f>
        <v/>
      </c>
      <c r="L1939" s="38" t="str">
        <f aca="false">IF($C1939="","",N($F1939)*N($I1939))</f>
        <v/>
      </c>
      <c r="M1939" s="37" t="str">
        <f aca="false">IF(OR($C1939="",N(TOP!$C$12)=0),"",N($J1939)/TOP!$C$12)</f>
        <v/>
      </c>
      <c r="N1939" s="37" t="str">
        <f aca="false">IF(OR($C1939="",N(TOP!$C$13)=0),"",N($K1939)/TOP!$C$13)</f>
        <v/>
      </c>
      <c r="O1939" s="37" t="str">
        <f aca="false">IF(OR($C1939="",N(TOP!$C$14)=0),"",N($L1939)/TOP!$C$14)</f>
        <v/>
      </c>
      <c r="P1939" s="42" t="str">
        <f aca="false">IF($C1939="","",IFERROR(CHOOSE(MATCH(TOP!$C$10,{"【期間A】","【期間B】","【期間C】"},0),N($M1939),N($N1939),N($O1939)),0))</f>
        <v/>
      </c>
    </row>
    <row r="1940" customFormat="false" ht="15" hidden="false" customHeight="false" outlineLevel="0" collapsed="false">
      <c r="B1940" s="12" t="n">
        <v>1935</v>
      </c>
      <c r="C1940" s="36" t="str">
        <f aca="false">IF(②実績CSV_期間A!$M1936="","",②実績CSV_期間A!$M1936&amp;"")</f>
        <v/>
      </c>
      <c r="D1940" s="12" t="str">
        <f aca="false">IF($C1940="","",②実績CSV_期間A!$N1936)</f>
        <v/>
      </c>
      <c r="E1940" s="12" t="str">
        <f aca="false">IF($C1940="","",RIGHT($D1940,1))</f>
        <v/>
      </c>
      <c r="F1940" s="41" t="str">
        <f aca="false">IF($C1940="","",IFERROR(INDEX(サイズ換算マスタ!$C$6:$C$8,MATCH($E1940,サイズ換算マスタ!$B$6:$B$8,0)),1))</f>
        <v/>
      </c>
      <c r="G1940" s="38" t="str">
        <f aca="false">IF($C1940="","",SUMIFS(②実績CSV_期間A!$AA$2:$AA$5001,②実績CSV_期間A!$M$2:$M$5001,$C1940))</f>
        <v/>
      </c>
      <c r="H1940" s="38" t="str">
        <f aca="false">IF($C1940="","",SUMIFS(③実績CSV_期間B!$AA$2:$AA$5001,③実績CSV_期間B!$M$2:$M$5001,$C1940))</f>
        <v/>
      </c>
      <c r="I1940" s="38" t="str">
        <f aca="false">IF($C1940="","",SUMIFS(④実績CSV_期間C!$AA$2:$AA$5001,④実績CSV_期間C!$M$2:$M$5001,$C1940))</f>
        <v/>
      </c>
      <c r="J1940" s="38" t="str">
        <f aca="false">IF($C1940="","",N($F1940)*N($G1940))</f>
        <v/>
      </c>
      <c r="K1940" s="38" t="str">
        <f aca="false">IF($C1940="","",N($F1940)*N($H1940))</f>
        <v/>
      </c>
      <c r="L1940" s="38" t="str">
        <f aca="false">IF($C1940="","",N($F1940)*N($I1940))</f>
        <v/>
      </c>
      <c r="M1940" s="37" t="str">
        <f aca="false">IF(OR($C1940="",N(TOP!$C$12)=0),"",N($J1940)/TOP!$C$12)</f>
        <v/>
      </c>
      <c r="N1940" s="37" t="str">
        <f aca="false">IF(OR($C1940="",N(TOP!$C$13)=0),"",N($K1940)/TOP!$C$13)</f>
        <v/>
      </c>
      <c r="O1940" s="37" t="str">
        <f aca="false">IF(OR($C1940="",N(TOP!$C$14)=0),"",N($L1940)/TOP!$C$14)</f>
        <v/>
      </c>
      <c r="P1940" s="42" t="str">
        <f aca="false">IF($C1940="","",IFERROR(CHOOSE(MATCH(TOP!$C$10,{"【期間A】","【期間B】","【期間C】"},0),N($M1940),N($N1940),N($O1940)),0))</f>
        <v/>
      </c>
    </row>
    <row r="1941" customFormat="false" ht="15" hidden="false" customHeight="false" outlineLevel="0" collapsed="false">
      <c r="B1941" s="12" t="n">
        <v>1936</v>
      </c>
      <c r="C1941" s="36" t="str">
        <f aca="false">IF(②実績CSV_期間A!$M1937="","",②実績CSV_期間A!$M1937&amp;"")</f>
        <v/>
      </c>
      <c r="D1941" s="12" t="str">
        <f aca="false">IF($C1941="","",②実績CSV_期間A!$N1937)</f>
        <v/>
      </c>
      <c r="E1941" s="12" t="str">
        <f aca="false">IF($C1941="","",RIGHT($D1941,1))</f>
        <v/>
      </c>
      <c r="F1941" s="41" t="str">
        <f aca="false">IF($C1941="","",IFERROR(INDEX(サイズ換算マスタ!$C$6:$C$8,MATCH($E1941,サイズ換算マスタ!$B$6:$B$8,0)),1))</f>
        <v/>
      </c>
      <c r="G1941" s="38" t="str">
        <f aca="false">IF($C1941="","",SUMIFS(②実績CSV_期間A!$AA$2:$AA$5001,②実績CSV_期間A!$M$2:$M$5001,$C1941))</f>
        <v/>
      </c>
      <c r="H1941" s="38" t="str">
        <f aca="false">IF($C1941="","",SUMIFS(③実績CSV_期間B!$AA$2:$AA$5001,③実績CSV_期間B!$M$2:$M$5001,$C1941))</f>
        <v/>
      </c>
      <c r="I1941" s="38" t="str">
        <f aca="false">IF($C1941="","",SUMIFS(④実績CSV_期間C!$AA$2:$AA$5001,④実績CSV_期間C!$M$2:$M$5001,$C1941))</f>
        <v/>
      </c>
      <c r="J1941" s="38" t="str">
        <f aca="false">IF($C1941="","",N($F1941)*N($G1941))</f>
        <v/>
      </c>
      <c r="K1941" s="38" t="str">
        <f aca="false">IF($C1941="","",N($F1941)*N($H1941))</f>
        <v/>
      </c>
      <c r="L1941" s="38" t="str">
        <f aca="false">IF($C1941="","",N($F1941)*N($I1941))</f>
        <v/>
      </c>
      <c r="M1941" s="37" t="str">
        <f aca="false">IF(OR($C1941="",N(TOP!$C$12)=0),"",N($J1941)/TOP!$C$12)</f>
        <v/>
      </c>
      <c r="N1941" s="37" t="str">
        <f aca="false">IF(OR($C1941="",N(TOP!$C$13)=0),"",N($K1941)/TOP!$C$13)</f>
        <v/>
      </c>
      <c r="O1941" s="37" t="str">
        <f aca="false">IF(OR($C1941="",N(TOP!$C$14)=0),"",N($L1941)/TOP!$C$14)</f>
        <v/>
      </c>
      <c r="P1941" s="42" t="str">
        <f aca="false">IF($C1941="","",IFERROR(CHOOSE(MATCH(TOP!$C$10,{"【期間A】","【期間B】","【期間C】"},0),N($M1941),N($N1941),N($O1941)),0))</f>
        <v/>
      </c>
    </row>
    <row r="1942" customFormat="false" ht="15" hidden="false" customHeight="false" outlineLevel="0" collapsed="false">
      <c r="B1942" s="12" t="n">
        <v>1937</v>
      </c>
      <c r="C1942" s="36" t="str">
        <f aca="false">IF(②実績CSV_期間A!$M1938="","",②実績CSV_期間A!$M1938&amp;"")</f>
        <v/>
      </c>
      <c r="D1942" s="12" t="str">
        <f aca="false">IF($C1942="","",②実績CSV_期間A!$N1938)</f>
        <v/>
      </c>
      <c r="E1942" s="12" t="str">
        <f aca="false">IF($C1942="","",RIGHT($D1942,1))</f>
        <v/>
      </c>
      <c r="F1942" s="41" t="str">
        <f aca="false">IF($C1942="","",IFERROR(INDEX(サイズ換算マスタ!$C$6:$C$8,MATCH($E1942,サイズ換算マスタ!$B$6:$B$8,0)),1))</f>
        <v/>
      </c>
      <c r="G1942" s="38" t="str">
        <f aca="false">IF($C1942="","",SUMIFS(②実績CSV_期間A!$AA$2:$AA$5001,②実績CSV_期間A!$M$2:$M$5001,$C1942))</f>
        <v/>
      </c>
      <c r="H1942" s="38" t="str">
        <f aca="false">IF($C1942="","",SUMIFS(③実績CSV_期間B!$AA$2:$AA$5001,③実績CSV_期間B!$M$2:$M$5001,$C1942))</f>
        <v/>
      </c>
      <c r="I1942" s="38" t="str">
        <f aca="false">IF($C1942="","",SUMIFS(④実績CSV_期間C!$AA$2:$AA$5001,④実績CSV_期間C!$M$2:$M$5001,$C1942))</f>
        <v/>
      </c>
      <c r="J1942" s="38" t="str">
        <f aca="false">IF($C1942="","",N($F1942)*N($G1942))</f>
        <v/>
      </c>
      <c r="K1942" s="38" t="str">
        <f aca="false">IF($C1942="","",N($F1942)*N($H1942))</f>
        <v/>
      </c>
      <c r="L1942" s="38" t="str">
        <f aca="false">IF($C1942="","",N($F1942)*N($I1942))</f>
        <v/>
      </c>
      <c r="M1942" s="37" t="str">
        <f aca="false">IF(OR($C1942="",N(TOP!$C$12)=0),"",N($J1942)/TOP!$C$12)</f>
        <v/>
      </c>
      <c r="N1942" s="37" t="str">
        <f aca="false">IF(OR($C1942="",N(TOP!$C$13)=0),"",N($K1942)/TOP!$C$13)</f>
        <v/>
      </c>
      <c r="O1942" s="37" t="str">
        <f aca="false">IF(OR($C1942="",N(TOP!$C$14)=0),"",N($L1942)/TOP!$C$14)</f>
        <v/>
      </c>
      <c r="P1942" s="42" t="str">
        <f aca="false">IF($C1942="","",IFERROR(CHOOSE(MATCH(TOP!$C$10,{"【期間A】","【期間B】","【期間C】"},0),N($M1942),N($N1942),N($O1942)),0))</f>
        <v/>
      </c>
    </row>
    <row r="1943" customFormat="false" ht="15" hidden="false" customHeight="false" outlineLevel="0" collapsed="false">
      <c r="B1943" s="12" t="n">
        <v>1938</v>
      </c>
      <c r="C1943" s="36" t="str">
        <f aca="false">IF(②実績CSV_期間A!$M1939="","",②実績CSV_期間A!$M1939&amp;"")</f>
        <v/>
      </c>
      <c r="D1943" s="12" t="str">
        <f aca="false">IF($C1943="","",②実績CSV_期間A!$N1939)</f>
        <v/>
      </c>
      <c r="E1943" s="12" t="str">
        <f aca="false">IF($C1943="","",RIGHT($D1943,1))</f>
        <v/>
      </c>
      <c r="F1943" s="41" t="str">
        <f aca="false">IF($C1943="","",IFERROR(INDEX(サイズ換算マスタ!$C$6:$C$8,MATCH($E1943,サイズ換算マスタ!$B$6:$B$8,0)),1))</f>
        <v/>
      </c>
      <c r="G1943" s="38" t="str">
        <f aca="false">IF($C1943="","",SUMIFS(②実績CSV_期間A!$AA$2:$AA$5001,②実績CSV_期間A!$M$2:$M$5001,$C1943))</f>
        <v/>
      </c>
      <c r="H1943" s="38" t="str">
        <f aca="false">IF($C1943="","",SUMIFS(③実績CSV_期間B!$AA$2:$AA$5001,③実績CSV_期間B!$M$2:$M$5001,$C1943))</f>
        <v/>
      </c>
      <c r="I1943" s="38" t="str">
        <f aca="false">IF($C1943="","",SUMIFS(④実績CSV_期間C!$AA$2:$AA$5001,④実績CSV_期間C!$M$2:$M$5001,$C1943))</f>
        <v/>
      </c>
      <c r="J1943" s="38" t="str">
        <f aca="false">IF($C1943="","",N($F1943)*N($G1943))</f>
        <v/>
      </c>
      <c r="K1943" s="38" t="str">
        <f aca="false">IF($C1943="","",N($F1943)*N($H1943))</f>
        <v/>
      </c>
      <c r="L1943" s="38" t="str">
        <f aca="false">IF($C1943="","",N($F1943)*N($I1943))</f>
        <v/>
      </c>
      <c r="M1943" s="37" t="str">
        <f aca="false">IF(OR($C1943="",N(TOP!$C$12)=0),"",N($J1943)/TOP!$C$12)</f>
        <v/>
      </c>
      <c r="N1943" s="37" t="str">
        <f aca="false">IF(OR($C1943="",N(TOP!$C$13)=0),"",N($K1943)/TOP!$C$13)</f>
        <v/>
      </c>
      <c r="O1943" s="37" t="str">
        <f aca="false">IF(OR($C1943="",N(TOP!$C$14)=0),"",N($L1943)/TOP!$C$14)</f>
        <v/>
      </c>
      <c r="P1943" s="42" t="str">
        <f aca="false">IF($C1943="","",IFERROR(CHOOSE(MATCH(TOP!$C$10,{"【期間A】","【期間B】","【期間C】"},0),N($M1943),N($N1943),N($O1943)),0))</f>
        <v/>
      </c>
    </row>
    <row r="1944" customFormat="false" ht="15" hidden="false" customHeight="false" outlineLevel="0" collapsed="false">
      <c r="B1944" s="12" t="n">
        <v>1939</v>
      </c>
      <c r="C1944" s="36" t="str">
        <f aca="false">IF(②実績CSV_期間A!$M1940="","",②実績CSV_期間A!$M1940&amp;"")</f>
        <v/>
      </c>
      <c r="D1944" s="12" t="str">
        <f aca="false">IF($C1944="","",②実績CSV_期間A!$N1940)</f>
        <v/>
      </c>
      <c r="E1944" s="12" t="str">
        <f aca="false">IF($C1944="","",RIGHT($D1944,1))</f>
        <v/>
      </c>
      <c r="F1944" s="41" t="str">
        <f aca="false">IF($C1944="","",IFERROR(INDEX(サイズ換算マスタ!$C$6:$C$8,MATCH($E1944,サイズ換算マスタ!$B$6:$B$8,0)),1))</f>
        <v/>
      </c>
      <c r="G1944" s="38" t="str">
        <f aca="false">IF($C1944="","",SUMIFS(②実績CSV_期間A!$AA$2:$AA$5001,②実績CSV_期間A!$M$2:$M$5001,$C1944))</f>
        <v/>
      </c>
      <c r="H1944" s="38" t="str">
        <f aca="false">IF($C1944="","",SUMIFS(③実績CSV_期間B!$AA$2:$AA$5001,③実績CSV_期間B!$M$2:$M$5001,$C1944))</f>
        <v/>
      </c>
      <c r="I1944" s="38" t="str">
        <f aca="false">IF($C1944="","",SUMIFS(④実績CSV_期間C!$AA$2:$AA$5001,④実績CSV_期間C!$M$2:$M$5001,$C1944))</f>
        <v/>
      </c>
      <c r="J1944" s="38" t="str">
        <f aca="false">IF($C1944="","",N($F1944)*N($G1944))</f>
        <v/>
      </c>
      <c r="K1944" s="38" t="str">
        <f aca="false">IF($C1944="","",N($F1944)*N($H1944))</f>
        <v/>
      </c>
      <c r="L1944" s="38" t="str">
        <f aca="false">IF($C1944="","",N($F1944)*N($I1944))</f>
        <v/>
      </c>
      <c r="M1944" s="37" t="str">
        <f aca="false">IF(OR($C1944="",N(TOP!$C$12)=0),"",N($J1944)/TOP!$C$12)</f>
        <v/>
      </c>
      <c r="N1944" s="37" t="str">
        <f aca="false">IF(OR($C1944="",N(TOP!$C$13)=0),"",N($K1944)/TOP!$C$13)</f>
        <v/>
      </c>
      <c r="O1944" s="37" t="str">
        <f aca="false">IF(OR($C1944="",N(TOP!$C$14)=0),"",N($L1944)/TOP!$C$14)</f>
        <v/>
      </c>
      <c r="P1944" s="42" t="str">
        <f aca="false">IF($C1944="","",IFERROR(CHOOSE(MATCH(TOP!$C$10,{"【期間A】","【期間B】","【期間C】"},0),N($M1944),N($N1944),N($O1944)),0))</f>
        <v/>
      </c>
    </row>
    <row r="1945" customFormat="false" ht="15" hidden="false" customHeight="false" outlineLevel="0" collapsed="false">
      <c r="B1945" s="12" t="n">
        <v>1940</v>
      </c>
      <c r="C1945" s="36" t="str">
        <f aca="false">IF(②実績CSV_期間A!$M1941="","",②実績CSV_期間A!$M1941&amp;"")</f>
        <v/>
      </c>
      <c r="D1945" s="12" t="str">
        <f aca="false">IF($C1945="","",②実績CSV_期間A!$N1941)</f>
        <v/>
      </c>
      <c r="E1945" s="12" t="str">
        <f aca="false">IF($C1945="","",RIGHT($D1945,1))</f>
        <v/>
      </c>
      <c r="F1945" s="41" t="str">
        <f aca="false">IF($C1945="","",IFERROR(INDEX(サイズ換算マスタ!$C$6:$C$8,MATCH($E1945,サイズ換算マスタ!$B$6:$B$8,0)),1))</f>
        <v/>
      </c>
      <c r="G1945" s="38" t="str">
        <f aca="false">IF($C1945="","",SUMIFS(②実績CSV_期間A!$AA$2:$AA$5001,②実績CSV_期間A!$M$2:$M$5001,$C1945))</f>
        <v/>
      </c>
      <c r="H1945" s="38" t="str">
        <f aca="false">IF($C1945="","",SUMIFS(③実績CSV_期間B!$AA$2:$AA$5001,③実績CSV_期間B!$M$2:$M$5001,$C1945))</f>
        <v/>
      </c>
      <c r="I1945" s="38" t="str">
        <f aca="false">IF($C1945="","",SUMIFS(④実績CSV_期間C!$AA$2:$AA$5001,④実績CSV_期間C!$M$2:$M$5001,$C1945))</f>
        <v/>
      </c>
      <c r="J1945" s="38" t="str">
        <f aca="false">IF($C1945="","",N($F1945)*N($G1945))</f>
        <v/>
      </c>
      <c r="K1945" s="38" t="str">
        <f aca="false">IF($C1945="","",N($F1945)*N($H1945))</f>
        <v/>
      </c>
      <c r="L1945" s="38" t="str">
        <f aca="false">IF($C1945="","",N($F1945)*N($I1945))</f>
        <v/>
      </c>
      <c r="M1945" s="37" t="str">
        <f aca="false">IF(OR($C1945="",N(TOP!$C$12)=0),"",N($J1945)/TOP!$C$12)</f>
        <v/>
      </c>
      <c r="N1945" s="37" t="str">
        <f aca="false">IF(OR($C1945="",N(TOP!$C$13)=0),"",N($K1945)/TOP!$C$13)</f>
        <v/>
      </c>
      <c r="O1945" s="37" t="str">
        <f aca="false">IF(OR($C1945="",N(TOP!$C$14)=0),"",N($L1945)/TOP!$C$14)</f>
        <v/>
      </c>
      <c r="P1945" s="42" t="str">
        <f aca="false">IF($C1945="","",IFERROR(CHOOSE(MATCH(TOP!$C$10,{"【期間A】","【期間B】","【期間C】"},0),N($M1945),N($N1945),N($O1945)),0))</f>
        <v/>
      </c>
    </row>
    <row r="1946" customFormat="false" ht="15" hidden="false" customHeight="false" outlineLevel="0" collapsed="false">
      <c r="B1946" s="12" t="n">
        <v>1941</v>
      </c>
      <c r="C1946" s="36" t="str">
        <f aca="false">IF(②実績CSV_期間A!$M1942="","",②実績CSV_期間A!$M1942&amp;"")</f>
        <v/>
      </c>
      <c r="D1946" s="12" t="str">
        <f aca="false">IF($C1946="","",②実績CSV_期間A!$N1942)</f>
        <v/>
      </c>
      <c r="E1946" s="12" t="str">
        <f aca="false">IF($C1946="","",RIGHT($D1946,1))</f>
        <v/>
      </c>
      <c r="F1946" s="41" t="str">
        <f aca="false">IF($C1946="","",IFERROR(INDEX(サイズ換算マスタ!$C$6:$C$8,MATCH($E1946,サイズ換算マスタ!$B$6:$B$8,0)),1))</f>
        <v/>
      </c>
      <c r="G1946" s="38" t="str">
        <f aca="false">IF($C1946="","",SUMIFS(②実績CSV_期間A!$AA$2:$AA$5001,②実績CSV_期間A!$M$2:$M$5001,$C1946))</f>
        <v/>
      </c>
      <c r="H1946" s="38" t="str">
        <f aca="false">IF($C1946="","",SUMIFS(③実績CSV_期間B!$AA$2:$AA$5001,③実績CSV_期間B!$M$2:$M$5001,$C1946))</f>
        <v/>
      </c>
      <c r="I1946" s="38" t="str">
        <f aca="false">IF($C1946="","",SUMIFS(④実績CSV_期間C!$AA$2:$AA$5001,④実績CSV_期間C!$M$2:$M$5001,$C1946))</f>
        <v/>
      </c>
      <c r="J1946" s="38" t="str">
        <f aca="false">IF($C1946="","",N($F1946)*N($G1946))</f>
        <v/>
      </c>
      <c r="K1946" s="38" t="str">
        <f aca="false">IF($C1946="","",N($F1946)*N($H1946))</f>
        <v/>
      </c>
      <c r="L1946" s="38" t="str">
        <f aca="false">IF($C1946="","",N($F1946)*N($I1946))</f>
        <v/>
      </c>
      <c r="M1946" s="37" t="str">
        <f aca="false">IF(OR($C1946="",N(TOP!$C$12)=0),"",N($J1946)/TOP!$C$12)</f>
        <v/>
      </c>
      <c r="N1946" s="37" t="str">
        <f aca="false">IF(OR($C1946="",N(TOP!$C$13)=0),"",N($K1946)/TOP!$C$13)</f>
        <v/>
      </c>
      <c r="O1946" s="37" t="str">
        <f aca="false">IF(OR($C1946="",N(TOP!$C$14)=0),"",N($L1946)/TOP!$C$14)</f>
        <v/>
      </c>
      <c r="P1946" s="42" t="str">
        <f aca="false">IF($C1946="","",IFERROR(CHOOSE(MATCH(TOP!$C$10,{"【期間A】","【期間B】","【期間C】"},0),N($M1946),N($N1946),N($O1946)),0))</f>
        <v/>
      </c>
    </row>
    <row r="1947" customFormat="false" ht="15" hidden="false" customHeight="false" outlineLevel="0" collapsed="false">
      <c r="B1947" s="12" t="n">
        <v>1942</v>
      </c>
      <c r="C1947" s="36" t="str">
        <f aca="false">IF(②実績CSV_期間A!$M1943="","",②実績CSV_期間A!$M1943&amp;"")</f>
        <v/>
      </c>
      <c r="D1947" s="12" t="str">
        <f aca="false">IF($C1947="","",②実績CSV_期間A!$N1943)</f>
        <v/>
      </c>
      <c r="E1947" s="12" t="str">
        <f aca="false">IF($C1947="","",RIGHT($D1947,1))</f>
        <v/>
      </c>
      <c r="F1947" s="41" t="str">
        <f aca="false">IF($C1947="","",IFERROR(INDEX(サイズ換算マスタ!$C$6:$C$8,MATCH($E1947,サイズ換算マスタ!$B$6:$B$8,0)),1))</f>
        <v/>
      </c>
      <c r="G1947" s="38" t="str">
        <f aca="false">IF($C1947="","",SUMIFS(②実績CSV_期間A!$AA$2:$AA$5001,②実績CSV_期間A!$M$2:$M$5001,$C1947))</f>
        <v/>
      </c>
      <c r="H1947" s="38" t="str">
        <f aca="false">IF($C1947="","",SUMIFS(③実績CSV_期間B!$AA$2:$AA$5001,③実績CSV_期間B!$M$2:$M$5001,$C1947))</f>
        <v/>
      </c>
      <c r="I1947" s="38" t="str">
        <f aca="false">IF($C1947="","",SUMIFS(④実績CSV_期間C!$AA$2:$AA$5001,④実績CSV_期間C!$M$2:$M$5001,$C1947))</f>
        <v/>
      </c>
      <c r="J1947" s="38" t="str">
        <f aca="false">IF($C1947="","",N($F1947)*N($G1947))</f>
        <v/>
      </c>
      <c r="K1947" s="38" t="str">
        <f aca="false">IF($C1947="","",N($F1947)*N($H1947))</f>
        <v/>
      </c>
      <c r="L1947" s="38" t="str">
        <f aca="false">IF($C1947="","",N($F1947)*N($I1947))</f>
        <v/>
      </c>
      <c r="M1947" s="37" t="str">
        <f aca="false">IF(OR($C1947="",N(TOP!$C$12)=0),"",N($J1947)/TOP!$C$12)</f>
        <v/>
      </c>
      <c r="N1947" s="37" t="str">
        <f aca="false">IF(OR($C1947="",N(TOP!$C$13)=0),"",N($K1947)/TOP!$C$13)</f>
        <v/>
      </c>
      <c r="O1947" s="37" t="str">
        <f aca="false">IF(OR($C1947="",N(TOP!$C$14)=0),"",N($L1947)/TOP!$C$14)</f>
        <v/>
      </c>
      <c r="P1947" s="42" t="str">
        <f aca="false">IF($C1947="","",IFERROR(CHOOSE(MATCH(TOP!$C$10,{"【期間A】","【期間B】","【期間C】"},0),N($M1947),N($N1947),N($O1947)),0))</f>
        <v/>
      </c>
    </row>
    <row r="1948" customFormat="false" ht="15" hidden="false" customHeight="false" outlineLevel="0" collapsed="false">
      <c r="B1948" s="12" t="n">
        <v>1943</v>
      </c>
      <c r="C1948" s="36" t="str">
        <f aca="false">IF(②実績CSV_期間A!$M1944="","",②実績CSV_期間A!$M1944&amp;"")</f>
        <v/>
      </c>
      <c r="D1948" s="12" t="str">
        <f aca="false">IF($C1948="","",②実績CSV_期間A!$N1944)</f>
        <v/>
      </c>
      <c r="E1948" s="12" t="str">
        <f aca="false">IF($C1948="","",RIGHT($D1948,1))</f>
        <v/>
      </c>
      <c r="F1948" s="41" t="str">
        <f aca="false">IF($C1948="","",IFERROR(INDEX(サイズ換算マスタ!$C$6:$C$8,MATCH($E1948,サイズ換算マスタ!$B$6:$B$8,0)),1))</f>
        <v/>
      </c>
      <c r="G1948" s="38" t="str">
        <f aca="false">IF($C1948="","",SUMIFS(②実績CSV_期間A!$AA$2:$AA$5001,②実績CSV_期間A!$M$2:$M$5001,$C1948))</f>
        <v/>
      </c>
      <c r="H1948" s="38" t="str">
        <f aca="false">IF($C1948="","",SUMIFS(③実績CSV_期間B!$AA$2:$AA$5001,③実績CSV_期間B!$M$2:$M$5001,$C1948))</f>
        <v/>
      </c>
      <c r="I1948" s="38" t="str">
        <f aca="false">IF($C1948="","",SUMIFS(④実績CSV_期間C!$AA$2:$AA$5001,④実績CSV_期間C!$M$2:$M$5001,$C1948))</f>
        <v/>
      </c>
      <c r="J1948" s="38" t="str">
        <f aca="false">IF($C1948="","",N($F1948)*N($G1948))</f>
        <v/>
      </c>
      <c r="K1948" s="38" t="str">
        <f aca="false">IF($C1948="","",N($F1948)*N($H1948))</f>
        <v/>
      </c>
      <c r="L1948" s="38" t="str">
        <f aca="false">IF($C1948="","",N($F1948)*N($I1948))</f>
        <v/>
      </c>
      <c r="M1948" s="37" t="str">
        <f aca="false">IF(OR($C1948="",N(TOP!$C$12)=0),"",N($J1948)/TOP!$C$12)</f>
        <v/>
      </c>
      <c r="N1948" s="37" t="str">
        <f aca="false">IF(OR($C1948="",N(TOP!$C$13)=0),"",N($K1948)/TOP!$C$13)</f>
        <v/>
      </c>
      <c r="O1948" s="37" t="str">
        <f aca="false">IF(OR($C1948="",N(TOP!$C$14)=0),"",N($L1948)/TOP!$C$14)</f>
        <v/>
      </c>
      <c r="P1948" s="42" t="str">
        <f aca="false">IF($C1948="","",IFERROR(CHOOSE(MATCH(TOP!$C$10,{"【期間A】","【期間B】","【期間C】"},0),N($M1948),N($N1948),N($O1948)),0))</f>
        <v/>
      </c>
    </row>
    <row r="1949" customFormat="false" ht="15" hidden="false" customHeight="false" outlineLevel="0" collapsed="false">
      <c r="B1949" s="12" t="n">
        <v>1944</v>
      </c>
      <c r="C1949" s="36" t="str">
        <f aca="false">IF(②実績CSV_期間A!$M1945="","",②実績CSV_期間A!$M1945&amp;"")</f>
        <v/>
      </c>
      <c r="D1949" s="12" t="str">
        <f aca="false">IF($C1949="","",②実績CSV_期間A!$N1945)</f>
        <v/>
      </c>
      <c r="E1949" s="12" t="str">
        <f aca="false">IF($C1949="","",RIGHT($D1949,1))</f>
        <v/>
      </c>
      <c r="F1949" s="41" t="str">
        <f aca="false">IF($C1949="","",IFERROR(INDEX(サイズ換算マスタ!$C$6:$C$8,MATCH($E1949,サイズ換算マスタ!$B$6:$B$8,0)),1))</f>
        <v/>
      </c>
      <c r="G1949" s="38" t="str">
        <f aca="false">IF($C1949="","",SUMIFS(②実績CSV_期間A!$AA$2:$AA$5001,②実績CSV_期間A!$M$2:$M$5001,$C1949))</f>
        <v/>
      </c>
      <c r="H1949" s="38" t="str">
        <f aca="false">IF($C1949="","",SUMIFS(③実績CSV_期間B!$AA$2:$AA$5001,③実績CSV_期間B!$M$2:$M$5001,$C1949))</f>
        <v/>
      </c>
      <c r="I1949" s="38" t="str">
        <f aca="false">IF($C1949="","",SUMIFS(④実績CSV_期間C!$AA$2:$AA$5001,④実績CSV_期間C!$M$2:$M$5001,$C1949))</f>
        <v/>
      </c>
      <c r="J1949" s="38" t="str">
        <f aca="false">IF($C1949="","",N($F1949)*N($G1949))</f>
        <v/>
      </c>
      <c r="K1949" s="38" t="str">
        <f aca="false">IF($C1949="","",N($F1949)*N($H1949))</f>
        <v/>
      </c>
      <c r="L1949" s="38" t="str">
        <f aca="false">IF($C1949="","",N($F1949)*N($I1949))</f>
        <v/>
      </c>
      <c r="M1949" s="37" t="str">
        <f aca="false">IF(OR($C1949="",N(TOP!$C$12)=0),"",N($J1949)/TOP!$C$12)</f>
        <v/>
      </c>
      <c r="N1949" s="37" t="str">
        <f aca="false">IF(OR($C1949="",N(TOP!$C$13)=0),"",N($K1949)/TOP!$C$13)</f>
        <v/>
      </c>
      <c r="O1949" s="37" t="str">
        <f aca="false">IF(OR($C1949="",N(TOP!$C$14)=0),"",N($L1949)/TOP!$C$14)</f>
        <v/>
      </c>
      <c r="P1949" s="42" t="str">
        <f aca="false">IF($C1949="","",IFERROR(CHOOSE(MATCH(TOP!$C$10,{"【期間A】","【期間B】","【期間C】"},0),N($M1949),N($N1949),N($O1949)),0))</f>
        <v/>
      </c>
    </row>
    <row r="1950" customFormat="false" ht="15" hidden="false" customHeight="false" outlineLevel="0" collapsed="false">
      <c r="B1950" s="12" t="n">
        <v>1945</v>
      </c>
      <c r="C1950" s="36" t="str">
        <f aca="false">IF(②実績CSV_期間A!$M1946="","",②実績CSV_期間A!$M1946&amp;"")</f>
        <v/>
      </c>
      <c r="D1950" s="12" t="str">
        <f aca="false">IF($C1950="","",②実績CSV_期間A!$N1946)</f>
        <v/>
      </c>
      <c r="E1950" s="12" t="str">
        <f aca="false">IF($C1950="","",RIGHT($D1950,1))</f>
        <v/>
      </c>
      <c r="F1950" s="41" t="str">
        <f aca="false">IF($C1950="","",IFERROR(INDEX(サイズ換算マスタ!$C$6:$C$8,MATCH($E1950,サイズ換算マスタ!$B$6:$B$8,0)),1))</f>
        <v/>
      </c>
      <c r="G1950" s="38" t="str">
        <f aca="false">IF($C1950="","",SUMIFS(②実績CSV_期間A!$AA$2:$AA$5001,②実績CSV_期間A!$M$2:$M$5001,$C1950))</f>
        <v/>
      </c>
      <c r="H1950" s="38" t="str">
        <f aca="false">IF($C1950="","",SUMIFS(③実績CSV_期間B!$AA$2:$AA$5001,③実績CSV_期間B!$M$2:$M$5001,$C1950))</f>
        <v/>
      </c>
      <c r="I1950" s="38" t="str">
        <f aca="false">IF($C1950="","",SUMIFS(④実績CSV_期間C!$AA$2:$AA$5001,④実績CSV_期間C!$M$2:$M$5001,$C1950))</f>
        <v/>
      </c>
      <c r="J1950" s="38" t="str">
        <f aca="false">IF($C1950="","",N($F1950)*N($G1950))</f>
        <v/>
      </c>
      <c r="K1950" s="38" t="str">
        <f aca="false">IF($C1950="","",N($F1950)*N($H1950))</f>
        <v/>
      </c>
      <c r="L1950" s="38" t="str">
        <f aca="false">IF($C1950="","",N($F1950)*N($I1950))</f>
        <v/>
      </c>
      <c r="M1950" s="37" t="str">
        <f aca="false">IF(OR($C1950="",N(TOP!$C$12)=0),"",N($J1950)/TOP!$C$12)</f>
        <v/>
      </c>
      <c r="N1950" s="37" t="str">
        <f aca="false">IF(OR($C1950="",N(TOP!$C$13)=0),"",N($K1950)/TOP!$C$13)</f>
        <v/>
      </c>
      <c r="O1950" s="37" t="str">
        <f aca="false">IF(OR($C1950="",N(TOP!$C$14)=0),"",N($L1950)/TOP!$C$14)</f>
        <v/>
      </c>
      <c r="P1950" s="42" t="str">
        <f aca="false">IF($C1950="","",IFERROR(CHOOSE(MATCH(TOP!$C$10,{"【期間A】","【期間B】","【期間C】"},0),N($M1950),N($N1950),N($O1950)),0))</f>
        <v/>
      </c>
    </row>
    <row r="1951" customFormat="false" ht="15" hidden="false" customHeight="false" outlineLevel="0" collapsed="false">
      <c r="B1951" s="12" t="n">
        <v>1946</v>
      </c>
      <c r="C1951" s="36" t="str">
        <f aca="false">IF(②実績CSV_期間A!$M1947="","",②実績CSV_期間A!$M1947&amp;"")</f>
        <v/>
      </c>
      <c r="D1951" s="12" t="str">
        <f aca="false">IF($C1951="","",②実績CSV_期間A!$N1947)</f>
        <v/>
      </c>
      <c r="E1951" s="12" t="str">
        <f aca="false">IF($C1951="","",RIGHT($D1951,1))</f>
        <v/>
      </c>
      <c r="F1951" s="41" t="str">
        <f aca="false">IF($C1951="","",IFERROR(INDEX(サイズ換算マスタ!$C$6:$C$8,MATCH($E1951,サイズ換算マスタ!$B$6:$B$8,0)),1))</f>
        <v/>
      </c>
      <c r="G1951" s="38" t="str">
        <f aca="false">IF($C1951="","",SUMIFS(②実績CSV_期間A!$AA$2:$AA$5001,②実績CSV_期間A!$M$2:$M$5001,$C1951))</f>
        <v/>
      </c>
      <c r="H1951" s="38" t="str">
        <f aca="false">IF($C1951="","",SUMIFS(③実績CSV_期間B!$AA$2:$AA$5001,③実績CSV_期間B!$M$2:$M$5001,$C1951))</f>
        <v/>
      </c>
      <c r="I1951" s="38" t="str">
        <f aca="false">IF($C1951="","",SUMIFS(④実績CSV_期間C!$AA$2:$AA$5001,④実績CSV_期間C!$M$2:$M$5001,$C1951))</f>
        <v/>
      </c>
      <c r="J1951" s="38" t="str">
        <f aca="false">IF($C1951="","",N($F1951)*N($G1951))</f>
        <v/>
      </c>
      <c r="K1951" s="38" t="str">
        <f aca="false">IF($C1951="","",N($F1951)*N($H1951))</f>
        <v/>
      </c>
      <c r="L1951" s="38" t="str">
        <f aca="false">IF($C1951="","",N($F1951)*N($I1951))</f>
        <v/>
      </c>
      <c r="M1951" s="37" t="str">
        <f aca="false">IF(OR($C1951="",N(TOP!$C$12)=0),"",N($J1951)/TOP!$C$12)</f>
        <v/>
      </c>
      <c r="N1951" s="37" t="str">
        <f aca="false">IF(OR($C1951="",N(TOP!$C$13)=0),"",N($K1951)/TOP!$C$13)</f>
        <v/>
      </c>
      <c r="O1951" s="37" t="str">
        <f aca="false">IF(OR($C1951="",N(TOP!$C$14)=0),"",N($L1951)/TOP!$C$14)</f>
        <v/>
      </c>
      <c r="P1951" s="42" t="str">
        <f aca="false">IF($C1951="","",IFERROR(CHOOSE(MATCH(TOP!$C$10,{"【期間A】","【期間B】","【期間C】"},0),N($M1951),N($N1951),N($O1951)),0))</f>
        <v/>
      </c>
    </row>
    <row r="1952" customFormat="false" ht="15" hidden="false" customHeight="false" outlineLevel="0" collapsed="false">
      <c r="B1952" s="12" t="n">
        <v>1947</v>
      </c>
      <c r="C1952" s="36" t="str">
        <f aca="false">IF(②実績CSV_期間A!$M1948="","",②実績CSV_期間A!$M1948&amp;"")</f>
        <v/>
      </c>
      <c r="D1952" s="12" t="str">
        <f aca="false">IF($C1952="","",②実績CSV_期間A!$N1948)</f>
        <v/>
      </c>
      <c r="E1952" s="12" t="str">
        <f aca="false">IF($C1952="","",RIGHT($D1952,1))</f>
        <v/>
      </c>
      <c r="F1952" s="41" t="str">
        <f aca="false">IF($C1952="","",IFERROR(INDEX(サイズ換算マスタ!$C$6:$C$8,MATCH($E1952,サイズ換算マスタ!$B$6:$B$8,0)),1))</f>
        <v/>
      </c>
      <c r="G1952" s="38" t="str">
        <f aca="false">IF($C1952="","",SUMIFS(②実績CSV_期間A!$AA$2:$AA$5001,②実績CSV_期間A!$M$2:$M$5001,$C1952))</f>
        <v/>
      </c>
      <c r="H1952" s="38" t="str">
        <f aca="false">IF($C1952="","",SUMIFS(③実績CSV_期間B!$AA$2:$AA$5001,③実績CSV_期間B!$M$2:$M$5001,$C1952))</f>
        <v/>
      </c>
      <c r="I1952" s="38" t="str">
        <f aca="false">IF($C1952="","",SUMIFS(④実績CSV_期間C!$AA$2:$AA$5001,④実績CSV_期間C!$M$2:$M$5001,$C1952))</f>
        <v/>
      </c>
      <c r="J1952" s="38" t="str">
        <f aca="false">IF($C1952="","",N($F1952)*N($G1952))</f>
        <v/>
      </c>
      <c r="K1952" s="38" t="str">
        <f aca="false">IF($C1952="","",N($F1952)*N($H1952))</f>
        <v/>
      </c>
      <c r="L1952" s="38" t="str">
        <f aca="false">IF($C1952="","",N($F1952)*N($I1952))</f>
        <v/>
      </c>
      <c r="M1952" s="37" t="str">
        <f aca="false">IF(OR($C1952="",N(TOP!$C$12)=0),"",N($J1952)/TOP!$C$12)</f>
        <v/>
      </c>
      <c r="N1952" s="37" t="str">
        <f aca="false">IF(OR($C1952="",N(TOP!$C$13)=0),"",N($K1952)/TOP!$C$13)</f>
        <v/>
      </c>
      <c r="O1952" s="37" t="str">
        <f aca="false">IF(OR($C1952="",N(TOP!$C$14)=0),"",N($L1952)/TOP!$C$14)</f>
        <v/>
      </c>
      <c r="P1952" s="42" t="str">
        <f aca="false">IF($C1952="","",IFERROR(CHOOSE(MATCH(TOP!$C$10,{"【期間A】","【期間B】","【期間C】"},0),N($M1952),N($N1952),N($O1952)),0))</f>
        <v/>
      </c>
    </row>
    <row r="1953" customFormat="false" ht="15" hidden="false" customHeight="false" outlineLevel="0" collapsed="false">
      <c r="B1953" s="12" t="n">
        <v>1948</v>
      </c>
      <c r="C1953" s="36" t="str">
        <f aca="false">IF(②実績CSV_期間A!$M1949="","",②実績CSV_期間A!$M1949&amp;"")</f>
        <v/>
      </c>
      <c r="D1953" s="12" t="str">
        <f aca="false">IF($C1953="","",②実績CSV_期間A!$N1949)</f>
        <v/>
      </c>
      <c r="E1953" s="12" t="str">
        <f aca="false">IF($C1953="","",RIGHT($D1953,1))</f>
        <v/>
      </c>
      <c r="F1953" s="41" t="str">
        <f aca="false">IF($C1953="","",IFERROR(INDEX(サイズ換算マスタ!$C$6:$C$8,MATCH($E1953,サイズ換算マスタ!$B$6:$B$8,0)),1))</f>
        <v/>
      </c>
      <c r="G1953" s="38" t="str">
        <f aca="false">IF($C1953="","",SUMIFS(②実績CSV_期間A!$AA$2:$AA$5001,②実績CSV_期間A!$M$2:$M$5001,$C1953))</f>
        <v/>
      </c>
      <c r="H1953" s="38" t="str">
        <f aca="false">IF($C1953="","",SUMIFS(③実績CSV_期間B!$AA$2:$AA$5001,③実績CSV_期間B!$M$2:$M$5001,$C1953))</f>
        <v/>
      </c>
      <c r="I1953" s="38" t="str">
        <f aca="false">IF($C1953="","",SUMIFS(④実績CSV_期間C!$AA$2:$AA$5001,④実績CSV_期間C!$M$2:$M$5001,$C1953))</f>
        <v/>
      </c>
      <c r="J1953" s="38" t="str">
        <f aca="false">IF($C1953="","",N($F1953)*N($G1953))</f>
        <v/>
      </c>
      <c r="K1953" s="38" t="str">
        <f aca="false">IF($C1953="","",N($F1953)*N($H1953))</f>
        <v/>
      </c>
      <c r="L1953" s="38" t="str">
        <f aca="false">IF($C1953="","",N($F1953)*N($I1953))</f>
        <v/>
      </c>
      <c r="M1953" s="37" t="str">
        <f aca="false">IF(OR($C1953="",N(TOP!$C$12)=0),"",N($J1953)/TOP!$C$12)</f>
        <v/>
      </c>
      <c r="N1953" s="37" t="str">
        <f aca="false">IF(OR($C1953="",N(TOP!$C$13)=0),"",N($K1953)/TOP!$C$13)</f>
        <v/>
      </c>
      <c r="O1953" s="37" t="str">
        <f aca="false">IF(OR($C1953="",N(TOP!$C$14)=0),"",N($L1953)/TOP!$C$14)</f>
        <v/>
      </c>
      <c r="P1953" s="42" t="str">
        <f aca="false">IF($C1953="","",IFERROR(CHOOSE(MATCH(TOP!$C$10,{"【期間A】","【期間B】","【期間C】"},0),N($M1953),N($N1953),N($O1953)),0))</f>
        <v/>
      </c>
    </row>
    <row r="1954" customFormat="false" ht="15" hidden="false" customHeight="false" outlineLevel="0" collapsed="false">
      <c r="B1954" s="12" t="n">
        <v>1949</v>
      </c>
      <c r="C1954" s="36" t="str">
        <f aca="false">IF(②実績CSV_期間A!$M1950="","",②実績CSV_期間A!$M1950&amp;"")</f>
        <v/>
      </c>
      <c r="D1954" s="12" t="str">
        <f aca="false">IF($C1954="","",②実績CSV_期間A!$N1950)</f>
        <v/>
      </c>
      <c r="E1954" s="12" t="str">
        <f aca="false">IF($C1954="","",RIGHT($D1954,1))</f>
        <v/>
      </c>
      <c r="F1954" s="41" t="str">
        <f aca="false">IF($C1954="","",IFERROR(INDEX(サイズ換算マスタ!$C$6:$C$8,MATCH($E1954,サイズ換算マスタ!$B$6:$B$8,0)),1))</f>
        <v/>
      </c>
      <c r="G1954" s="38" t="str">
        <f aca="false">IF($C1954="","",SUMIFS(②実績CSV_期間A!$AA$2:$AA$5001,②実績CSV_期間A!$M$2:$M$5001,$C1954))</f>
        <v/>
      </c>
      <c r="H1954" s="38" t="str">
        <f aca="false">IF($C1954="","",SUMIFS(③実績CSV_期間B!$AA$2:$AA$5001,③実績CSV_期間B!$M$2:$M$5001,$C1954))</f>
        <v/>
      </c>
      <c r="I1954" s="38" t="str">
        <f aca="false">IF($C1954="","",SUMIFS(④実績CSV_期間C!$AA$2:$AA$5001,④実績CSV_期間C!$M$2:$M$5001,$C1954))</f>
        <v/>
      </c>
      <c r="J1954" s="38" t="str">
        <f aca="false">IF($C1954="","",N($F1954)*N($G1954))</f>
        <v/>
      </c>
      <c r="K1954" s="38" t="str">
        <f aca="false">IF($C1954="","",N($F1954)*N($H1954))</f>
        <v/>
      </c>
      <c r="L1954" s="38" t="str">
        <f aca="false">IF($C1954="","",N($F1954)*N($I1954))</f>
        <v/>
      </c>
      <c r="M1954" s="37" t="str">
        <f aca="false">IF(OR($C1954="",N(TOP!$C$12)=0),"",N($J1954)/TOP!$C$12)</f>
        <v/>
      </c>
      <c r="N1954" s="37" t="str">
        <f aca="false">IF(OR($C1954="",N(TOP!$C$13)=0),"",N($K1954)/TOP!$C$13)</f>
        <v/>
      </c>
      <c r="O1954" s="37" t="str">
        <f aca="false">IF(OR($C1954="",N(TOP!$C$14)=0),"",N($L1954)/TOP!$C$14)</f>
        <v/>
      </c>
      <c r="P1954" s="42" t="str">
        <f aca="false">IF($C1954="","",IFERROR(CHOOSE(MATCH(TOP!$C$10,{"【期間A】","【期間B】","【期間C】"},0),N($M1954),N($N1954),N($O1954)),0))</f>
        <v/>
      </c>
    </row>
    <row r="1955" customFormat="false" ht="15" hidden="false" customHeight="false" outlineLevel="0" collapsed="false">
      <c r="B1955" s="12" t="n">
        <v>1950</v>
      </c>
      <c r="C1955" s="36" t="str">
        <f aca="false">IF(②実績CSV_期間A!$M1951="","",②実績CSV_期間A!$M1951&amp;"")</f>
        <v/>
      </c>
      <c r="D1955" s="12" t="str">
        <f aca="false">IF($C1955="","",②実績CSV_期間A!$N1951)</f>
        <v/>
      </c>
      <c r="E1955" s="12" t="str">
        <f aca="false">IF($C1955="","",RIGHT($D1955,1))</f>
        <v/>
      </c>
      <c r="F1955" s="41" t="str">
        <f aca="false">IF($C1955="","",IFERROR(INDEX(サイズ換算マスタ!$C$6:$C$8,MATCH($E1955,サイズ換算マスタ!$B$6:$B$8,0)),1))</f>
        <v/>
      </c>
      <c r="G1955" s="38" t="str">
        <f aca="false">IF($C1955="","",SUMIFS(②実績CSV_期間A!$AA$2:$AA$5001,②実績CSV_期間A!$M$2:$M$5001,$C1955))</f>
        <v/>
      </c>
      <c r="H1955" s="38" t="str">
        <f aca="false">IF($C1955="","",SUMIFS(③実績CSV_期間B!$AA$2:$AA$5001,③実績CSV_期間B!$M$2:$M$5001,$C1955))</f>
        <v/>
      </c>
      <c r="I1955" s="38" t="str">
        <f aca="false">IF($C1955="","",SUMIFS(④実績CSV_期間C!$AA$2:$AA$5001,④実績CSV_期間C!$M$2:$M$5001,$C1955))</f>
        <v/>
      </c>
      <c r="J1955" s="38" t="str">
        <f aca="false">IF($C1955="","",N($F1955)*N($G1955))</f>
        <v/>
      </c>
      <c r="K1955" s="38" t="str">
        <f aca="false">IF($C1955="","",N($F1955)*N($H1955))</f>
        <v/>
      </c>
      <c r="L1955" s="38" t="str">
        <f aca="false">IF($C1955="","",N($F1955)*N($I1955))</f>
        <v/>
      </c>
      <c r="M1955" s="37" t="str">
        <f aca="false">IF(OR($C1955="",N(TOP!$C$12)=0),"",N($J1955)/TOP!$C$12)</f>
        <v/>
      </c>
      <c r="N1955" s="37" t="str">
        <f aca="false">IF(OR($C1955="",N(TOP!$C$13)=0),"",N($K1955)/TOP!$C$13)</f>
        <v/>
      </c>
      <c r="O1955" s="37" t="str">
        <f aca="false">IF(OR($C1955="",N(TOP!$C$14)=0),"",N($L1955)/TOP!$C$14)</f>
        <v/>
      </c>
      <c r="P1955" s="42" t="str">
        <f aca="false">IF($C1955="","",IFERROR(CHOOSE(MATCH(TOP!$C$10,{"【期間A】","【期間B】","【期間C】"},0),N($M1955),N($N1955),N($O1955)),0))</f>
        <v/>
      </c>
    </row>
    <row r="1956" customFormat="false" ht="15" hidden="false" customHeight="false" outlineLevel="0" collapsed="false">
      <c r="B1956" s="12" t="n">
        <v>1951</v>
      </c>
      <c r="C1956" s="36" t="str">
        <f aca="false">IF(②実績CSV_期間A!$M1952="","",②実績CSV_期間A!$M1952&amp;"")</f>
        <v/>
      </c>
      <c r="D1956" s="12" t="str">
        <f aca="false">IF($C1956="","",②実績CSV_期間A!$N1952)</f>
        <v/>
      </c>
      <c r="E1956" s="12" t="str">
        <f aca="false">IF($C1956="","",RIGHT($D1956,1))</f>
        <v/>
      </c>
      <c r="F1956" s="41" t="str">
        <f aca="false">IF($C1956="","",IFERROR(INDEX(サイズ換算マスタ!$C$6:$C$8,MATCH($E1956,サイズ換算マスタ!$B$6:$B$8,0)),1))</f>
        <v/>
      </c>
      <c r="G1956" s="38" t="str">
        <f aca="false">IF($C1956="","",SUMIFS(②実績CSV_期間A!$AA$2:$AA$5001,②実績CSV_期間A!$M$2:$M$5001,$C1956))</f>
        <v/>
      </c>
      <c r="H1956" s="38" t="str">
        <f aca="false">IF($C1956="","",SUMIFS(③実績CSV_期間B!$AA$2:$AA$5001,③実績CSV_期間B!$M$2:$M$5001,$C1956))</f>
        <v/>
      </c>
      <c r="I1956" s="38" t="str">
        <f aca="false">IF($C1956="","",SUMIFS(④実績CSV_期間C!$AA$2:$AA$5001,④実績CSV_期間C!$M$2:$M$5001,$C1956))</f>
        <v/>
      </c>
      <c r="J1956" s="38" t="str">
        <f aca="false">IF($C1956="","",N($F1956)*N($G1956))</f>
        <v/>
      </c>
      <c r="K1956" s="38" t="str">
        <f aca="false">IF($C1956="","",N($F1956)*N($H1956))</f>
        <v/>
      </c>
      <c r="L1956" s="38" t="str">
        <f aca="false">IF($C1956="","",N($F1956)*N($I1956))</f>
        <v/>
      </c>
      <c r="M1956" s="37" t="str">
        <f aca="false">IF(OR($C1956="",N(TOP!$C$12)=0),"",N($J1956)/TOP!$C$12)</f>
        <v/>
      </c>
      <c r="N1956" s="37" t="str">
        <f aca="false">IF(OR($C1956="",N(TOP!$C$13)=0),"",N($K1956)/TOP!$C$13)</f>
        <v/>
      </c>
      <c r="O1956" s="37" t="str">
        <f aca="false">IF(OR($C1956="",N(TOP!$C$14)=0),"",N($L1956)/TOP!$C$14)</f>
        <v/>
      </c>
      <c r="P1956" s="42" t="str">
        <f aca="false">IF($C1956="","",IFERROR(CHOOSE(MATCH(TOP!$C$10,{"【期間A】","【期間B】","【期間C】"},0),N($M1956),N($N1956),N($O1956)),0))</f>
        <v/>
      </c>
    </row>
    <row r="1957" customFormat="false" ht="15" hidden="false" customHeight="false" outlineLevel="0" collapsed="false">
      <c r="B1957" s="12" t="n">
        <v>1952</v>
      </c>
      <c r="C1957" s="36" t="str">
        <f aca="false">IF(②実績CSV_期間A!$M1953="","",②実績CSV_期間A!$M1953&amp;"")</f>
        <v/>
      </c>
      <c r="D1957" s="12" t="str">
        <f aca="false">IF($C1957="","",②実績CSV_期間A!$N1953)</f>
        <v/>
      </c>
      <c r="E1957" s="12" t="str">
        <f aca="false">IF($C1957="","",RIGHT($D1957,1))</f>
        <v/>
      </c>
      <c r="F1957" s="41" t="str">
        <f aca="false">IF($C1957="","",IFERROR(INDEX(サイズ換算マスタ!$C$6:$C$8,MATCH($E1957,サイズ換算マスタ!$B$6:$B$8,0)),1))</f>
        <v/>
      </c>
      <c r="G1957" s="38" t="str">
        <f aca="false">IF($C1957="","",SUMIFS(②実績CSV_期間A!$AA$2:$AA$5001,②実績CSV_期間A!$M$2:$M$5001,$C1957))</f>
        <v/>
      </c>
      <c r="H1957" s="38" t="str">
        <f aca="false">IF($C1957="","",SUMIFS(③実績CSV_期間B!$AA$2:$AA$5001,③実績CSV_期間B!$M$2:$M$5001,$C1957))</f>
        <v/>
      </c>
      <c r="I1957" s="38" t="str">
        <f aca="false">IF($C1957="","",SUMIFS(④実績CSV_期間C!$AA$2:$AA$5001,④実績CSV_期間C!$M$2:$M$5001,$C1957))</f>
        <v/>
      </c>
      <c r="J1957" s="38" t="str">
        <f aca="false">IF($C1957="","",N($F1957)*N($G1957))</f>
        <v/>
      </c>
      <c r="K1957" s="38" t="str">
        <f aca="false">IF($C1957="","",N($F1957)*N($H1957))</f>
        <v/>
      </c>
      <c r="L1957" s="38" t="str">
        <f aca="false">IF($C1957="","",N($F1957)*N($I1957))</f>
        <v/>
      </c>
      <c r="M1957" s="37" t="str">
        <f aca="false">IF(OR($C1957="",N(TOP!$C$12)=0),"",N($J1957)/TOP!$C$12)</f>
        <v/>
      </c>
      <c r="N1957" s="37" t="str">
        <f aca="false">IF(OR($C1957="",N(TOP!$C$13)=0),"",N($K1957)/TOP!$C$13)</f>
        <v/>
      </c>
      <c r="O1957" s="37" t="str">
        <f aca="false">IF(OR($C1957="",N(TOP!$C$14)=0),"",N($L1957)/TOP!$C$14)</f>
        <v/>
      </c>
      <c r="P1957" s="42" t="str">
        <f aca="false">IF($C1957="","",IFERROR(CHOOSE(MATCH(TOP!$C$10,{"【期間A】","【期間B】","【期間C】"},0),N($M1957),N($N1957),N($O1957)),0))</f>
        <v/>
      </c>
    </row>
    <row r="1958" customFormat="false" ht="15" hidden="false" customHeight="false" outlineLevel="0" collapsed="false">
      <c r="B1958" s="12" t="n">
        <v>1953</v>
      </c>
      <c r="C1958" s="36" t="str">
        <f aca="false">IF(②実績CSV_期間A!$M1954="","",②実績CSV_期間A!$M1954&amp;"")</f>
        <v/>
      </c>
      <c r="D1958" s="12" t="str">
        <f aca="false">IF($C1958="","",②実績CSV_期間A!$N1954)</f>
        <v/>
      </c>
      <c r="E1958" s="12" t="str">
        <f aca="false">IF($C1958="","",RIGHT($D1958,1))</f>
        <v/>
      </c>
      <c r="F1958" s="41" t="str">
        <f aca="false">IF($C1958="","",IFERROR(INDEX(サイズ換算マスタ!$C$6:$C$8,MATCH($E1958,サイズ換算マスタ!$B$6:$B$8,0)),1))</f>
        <v/>
      </c>
      <c r="G1958" s="38" t="str">
        <f aca="false">IF($C1958="","",SUMIFS(②実績CSV_期間A!$AA$2:$AA$5001,②実績CSV_期間A!$M$2:$M$5001,$C1958))</f>
        <v/>
      </c>
      <c r="H1958" s="38" t="str">
        <f aca="false">IF($C1958="","",SUMIFS(③実績CSV_期間B!$AA$2:$AA$5001,③実績CSV_期間B!$M$2:$M$5001,$C1958))</f>
        <v/>
      </c>
      <c r="I1958" s="38" t="str">
        <f aca="false">IF($C1958="","",SUMIFS(④実績CSV_期間C!$AA$2:$AA$5001,④実績CSV_期間C!$M$2:$M$5001,$C1958))</f>
        <v/>
      </c>
      <c r="J1958" s="38" t="str">
        <f aca="false">IF($C1958="","",N($F1958)*N($G1958))</f>
        <v/>
      </c>
      <c r="K1958" s="38" t="str">
        <f aca="false">IF($C1958="","",N($F1958)*N($H1958))</f>
        <v/>
      </c>
      <c r="L1958" s="38" t="str">
        <f aca="false">IF($C1958="","",N($F1958)*N($I1958))</f>
        <v/>
      </c>
      <c r="M1958" s="37" t="str">
        <f aca="false">IF(OR($C1958="",N(TOP!$C$12)=0),"",N($J1958)/TOP!$C$12)</f>
        <v/>
      </c>
      <c r="N1958" s="37" t="str">
        <f aca="false">IF(OR($C1958="",N(TOP!$C$13)=0),"",N($K1958)/TOP!$C$13)</f>
        <v/>
      </c>
      <c r="O1958" s="37" t="str">
        <f aca="false">IF(OR($C1958="",N(TOP!$C$14)=0),"",N($L1958)/TOP!$C$14)</f>
        <v/>
      </c>
      <c r="P1958" s="42" t="str">
        <f aca="false">IF($C1958="","",IFERROR(CHOOSE(MATCH(TOP!$C$10,{"【期間A】","【期間B】","【期間C】"},0),N($M1958),N($N1958),N($O1958)),0))</f>
        <v/>
      </c>
    </row>
    <row r="1959" customFormat="false" ht="15" hidden="false" customHeight="false" outlineLevel="0" collapsed="false">
      <c r="B1959" s="12" t="n">
        <v>1954</v>
      </c>
      <c r="C1959" s="36" t="str">
        <f aca="false">IF(②実績CSV_期間A!$M1955="","",②実績CSV_期間A!$M1955&amp;"")</f>
        <v/>
      </c>
      <c r="D1959" s="12" t="str">
        <f aca="false">IF($C1959="","",②実績CSV_期間A!$N1955)</f>
        <v/>
      </c>
      <c r="E1959" s="12" t="str">
        <f aca="false">IF($C1959="","",RIGHT($D1959,1))</f>
        <v/>
      </c>
      <c r="F1959" s="41" t="str">
        <f aca="false">IF($C1959="","",IFERROR(INDEX(サイズ換算マスタ!$C$6:$C$8,MATCH($E1959,サイズ換算マスタ!$B$6:$B$8,0)),1))</f>
        <v/>
      </c>
      <c r="G1959" s="38" t="str">
        <f aca="false">IF($C1959="","",SUMIFS(②実績CSV_期間A!$AA$2:$AA$5001,②実績CSV_期間A!$M$2:$M$5001,$C1959))</f>
        <v/>
      </c>
      <c r="H1959" s="38" t="str">
        <f aca="false">IF($C1959="","",SUMIFS(③実績CSV_期間B!$AA$2:$AA$5001,③実績CSV_期間B!$M$2:$M$5001,$C1959))</f>
        <v/>
      </c>
      <c r="I1959" s="38" t="str">
        <f aca="false">IF($C1959="","",SUMIFS(④実績CSV_期間C!$AA$2:$AA$5001,④実績CSV_期間C!$M$2:$M$5001,$C1959))</f>
        <v/>
      </c>
      <c r="J1959" s="38" t="str">
        <f aca="false">IF($C1959="","",N($F1959)*N($G1959))</f>
        <v/>
      </c>
      <c r="K1959" s="38" t="str">
        <f aca="false">IF($C1959="","",N($F1959)*N($H1959))</f>
        <v/>
      </c>
      <c r="L1959" s="38" t="str">
        <f aca="false">IF($C1959="","",N($F1959)*N($I1959))</f>
        <v/>
      </c>
      <c r="M1959" s="37" t="str">
        <f aca="false">IF(OR($C1959="",N(TOP!$C$12)=0),"",N($J1959)/TOP!$C$12)</f>
        <v/>
      </c>
      <c r="N1959" s="37" t="str">
        <f aca="false">IF(OR($C1959="",N(TOP!$C$13)=0),"",N($K1959)/TOP!$C$13)</f>
        <v/>
      </c>
      <c r="O1959" s="37" t="str">
        <f aca="false">IF(OR($C1959="",N(TOP!$C$14)=0),"",N($L1959)/TOP!$C$14)</f>
        <v/>
      </c>
      <c r="P1959" s="42" t="str">
        <f aca="false">IF($C1959="","",IFERROR(CHOOSE(MATCH(TOP!$C$10,{"【期間A】","【期間B】","【期間C】"},0),N($M1959),N($N1959),N($O1959)),0))</f>
        <v/>
      </c>
    </row>
    <row r="1960" customFormat="false" ht="15" hidden="false" customHeight="false" outlineLevel="0" collapsed="false">
      <c r="B1960" s="12" t="n">
        <v>1955</v>
      </c>
      <c r="C1960" s="36" t="str">
        <f aca="false">IF(②実績CSV_期間A!$M1956="","",②実績CSV_期間A!$M1956&amp;"")</f>
        <v/>
      </c>
      <c r="D1960" s="12" t="str">
        <f aca="false">IF($C1960="","",②実績CSV_期間A!$N1956)</f>
        <v/>
      </c>
      <c r="E1960" s="12" t="str">
        <f aca="false">IF($C1960="","",RIGHT($D1960,1))</f>
        <v/>
      </c>
      <c r="F1960" s="41" t="str">
        <f aca="false">IF($C1960="","",IFERROR(INDEX(サイズ換算マスタ!$C$6:$C$8,MATCH($E1960,サイズ換算マスタ!$B$6:$B$8,0)),1))</f>
        <v/>
      </c>
      <c r="G1960" s="38" t="str">
        <f aca="false">IF($C1960="","",SUMIFS(②実績CSV_期間A!$AA$2:$AA$5001,②実績CSV_期間A!$M$2:$M$5001,$C1960))</f>
        <v/>
      </c>
      <c r="H1960" s="38" t="str">
        <f aca="false">IF($C1960="","",SUMIFS(③実績CSV_期間B!$AA$2:$AA$5001,③実績CSV_期間B!$M$2:$M$5001,$C1960))</f>
        <v/>
      </c>
      <c r="I1960" s="38" t="str">
        <f aca="false">IF($C1960="","",SUMIFS(④実績CSV_期間C!$AA$2:$AA$5001,④実績CSV_期間C!$M$2:$M$5001,$C1960))</f>
        <v/>
      </c>
      <c r="J1960" s="38" t="str">
        <f aca="false">IF($C1960="","",N($F1960)*N($G1960))</f>
        <v/>
      </c>
      <c r="K1960" s="38" t="str">
        <f aca="false">IF($C1960="","",N($F1960)*N($H1960))</f>
        <v/>
      </c>
      <c r="L1960" s="38" t="str">
        <f aca="false">IF($C1960="","",N($F1960)*N($I1960))</f>
        <v/>
      </c>
      <c r="M1960" s="37" t="str">
        <f aca="false">IF(OR($C1960="",N(TOP!$C$12)=0),"",N($J1960)/TOP!$C$12)</f>
        <v/>
      </c>
      <c r="N1960" s="37" t="str">
        <f aca="false">IF(OR($C1960="",N(TOP!$C$13)=0),"",N($K1960)/TOP!$C$13)</f>
        <v/>
      </c>
      <c r="O1960" s="37" t="str">
        <f aca="false">IF(OR($C1960="",N(TOP!$C$14)=0),"",N($L1960)/TOP!$C$14)</f>
        <v/>
      </c>
      <c r="P1960" s="42" t="str">
        <f aca="false">IF($C1960="","",IFERROR(CHOOSE(MATCH(TOP!$C$10,{"【期間A】","【期間B】","【期間C】"},0),N($M1960),N($N1960),N($O1960)),0))</f>
        <v/>
      </c>
    </row>
    <row r="1961" customFormat="false" ht="15" hidden="false" customHeight="false" outlineLevel="0" collapsed="false">
      <c r="B1961" s="12" t="n">
        <v>1956</v>
      </c>
      <c r="C1961" s="36" t="str">
        <f aca="false">IF(②実績CSV_期間A!$M1957="","",②実績CSV_期間A!$M1957&amp;"")</f>
        <v/>
      </c>
      <c r="D1961" s="12" t="str">
        <f aca="false">IF($C1961="","",②実績CSV_期間A!$N1957)</f>
        <v/>
      </c>
      <c r="E1961" s="12" t="str">
        <f aca="false">IF($C1961="","",RIGHT($D1961,1))</f>
        <v/>
      </c>
      <c r="F1961" s="41" t="str">
        <f aca="false">IF($C1961="","",IFERROR(INDEX(サイズ換算マスタ!$C$6:$C$8,MATCH($E1961,サイズ換算マスタ!$B$6:$B$8,0)),1))</f>
        <v/>
      </c>
      <c r="G1961" s="38" t="str">
        <f aca="false">IF($C1961="","",SUMIFS(②実績CSV_期間A!$AA$2:$AA$5001,②実績CSV_期間A!$M$2:$M$5001,$C1961))</f>
        <v/>
      </c>
      <c r="H1961" s="38" t="str">
        <f aca="false">IF($C1961="","",SUMIFS(③実績CSV_期間B!$AA$2:$AA$5001,③実績CSV_期間B!$M$2:$M$5001,$C1961))</f>
        <v/>
      </c>
      <c r="I1961" s="38" t="str">
        <f aca="false">IF($C1961="","",SUMIFS(④実績CSV_期間C!$AA$2:$AA$5001,④実績CSV_期間C!$M$2:$M$5001,$C1961))</f>
        <v/>
      </c>
      <c r="J1961" s="38" t="str">
        <f aca="false">IF($C1961="","",N($F1961)*N($G1961))</f>
        <v/>
      </c>
      <c r="K1961" s="38" t="str">
        <f aca="false">IF($C1961="","",N($F1961)*N($H1961))</f>
        <v/>
      </c>
      <c r="L1961" s="38" t="str">
        <f aca="false">IF($C1961="","",N($F1961)*N($I1961))</f>
        <v/>
      </c>
      <c r="M1961" s="37" t="str">
        <f aca="false">IF(OR($C1961="",N(TOP!$C$12)=0),"",N($J1961)/TOP!$C$12)</f>
        <v/>
      </c>
      <c r="N1961" s="37" t="str">
        <f aca="false">IF(OR($C1961="",N(TOP!$C$13)=0),"",N($K1961)/TOP!$C$13)</f>
        <v/>
      </c>
      <c r="O1961" s="37" t="str">
        <f aca="false">IF(OR($C1961="",N(TOP!$C$14)=0),"",N($L1961)/TOP!$C$14)</f>
        <v/>
      </c>
      <c r="P1961" s="42" t="str">
        <f aca="false">IF($C1961="","",IFERROR(CHOOSE(MATCH(TOP!$C$10,{"【期間A】","【期間B】","【期間C】"},0),N($M1961),N($N1961),N($O1961)),0))</f>
        <v/>
      </c>
    </row>
    <row r="1962" customFormat="false" ht="15" hidden="false" customHeight="false" outlineLevel="0" collapsed="false">
      <c r="B1962" s="12" t="n">
        <v>1957</v>
      </c>
      <c r="C1962" s="36" t="str">
        <f aca="false">IF(②実績CSV_期間A!$M1958="","",②実績CSV_期間A!$M1958&amp;"")</f>
        <v/>
      </c>
      <c r="D1962" s="12" t="str">
        <f aca="false">IF($C1962="","",②実績CSV_期間A!$N1958)</f>
        <v/>
      </c>
      <c r="E1962" s="12" t="str">
        <f aca="false">IF($C1962="","",RIGHT($D1962,1))</f>
        <v/>
      </c>
      <c r="F1962" s="41" t="str">
        <f aca="false">IF($C1962="","",IFERROR(INDEX(サイズ換算マスタ!$C$6:$C$8,MATCH($E1962,サイズ換算マスタ!$B$6:$B$8,0)),1))</f>
        <v/>
      </c>
      <c r="G1962" s="38" t="str">
        <f aca="false">IF($C1962="","",SUMIFS(②実績CSV_期間A!$AA$2:$AA$5001,②実績CSV_期間A!$M$2:$M$5001,$C1962))</f>
        <v/>
      </c>
      <c r="H1962" s="38" t="str">
        <f aca="false">IF($C1962="","",SUMIFS(③実績CSV_期間B!$AA$2:$AA$5001,③実績CSV_期間B!$M$2:$M$5001,$C1962))</f>
        <v/>
      </c>
      <c r="I1962" s="38" t="str">
        <f aca="false">IF($C1962="","",SUMIFS(④実績CSV_期間C!$AA$2:$AA$5001,④実績CSV_期間C!$M$2:$M$5001,$C1962))</f>
        <v/>
      </c>
      <c r="J1962" s="38" t="str">
        <f aca="false">IF($C1962="","",N($F1962)*N($G1962))</f>
        <v/>
      </c>
      <c r="K1962" s="38" t="str">
        <f aca="false">IF($C1962="","",N($F1962)*N($H1962))</f>
        <v/>
      </c>
      <c r="L1962" s="38" t="str">
        <f aca="false">IF($C1962="","",N($F1962)*N($I1962))</f>
        <v/>
      </c>
      <c r="M1962" s="37" t="str">
        <f aca="false">IF(OR($C1962="",N(TOP!$C$12)=0),"",N($J1962)/TOP!$C$12)</f>
        <v/>
      </c>
      <c r="N1962" s="37" t="str">
        <f aca="false">IF(OR($C1962="",N(TOP!$C$13)=0),"",N($K1962)/TOP!$C$13)</f>
        <v/>
      </c>
      <c r="O1962" s="37" t="str">
        <f aca="false">IF(OR($C1962="",N(TOP!$C$14)=0),"",N($L1962)/TOP!$C$14)</f>
        <v/>
      </c>
      <c r="P1962" s="42" t="str">
        <f aca="false">IF($C1962="","",IFERROR(CHOOSE(MATCH(TOP!$C$10,{"【期間A】","【期間B】","【期間C】"},0),N($M1962),N($N1962),N($O1962)),0))</f>
        <v/>
      </c>
    </row>
    <row r="1963" customFormat="false" ht="15" hidden="false" customHeight="false" outlineLevel="0" collapsed="false">
      <c r="B1963" s="12" t="n">
        <v>1958</v>
      </c>
      <c r="C1963" s="36" t="str">
        <f aca="false">IF(②実績CSV_期間A!$M1959="","",②実績CSV_期間A!$M1959&amp;"")</f>
        <v/>
      </c>
      <c r="D1963" s="12" t="str">
        <f aca="false">IF($C1963="","",②実績CSV_期間A!$N1959)</f>
        <v/>
      </c>
      <c r="E1963" s="12" t="str">
        <f aca="false">IF($C1963="","",RIGHT($D1963,1))</f>
        <v/>
      </c>
      <c r="F1963" s="41" t="str">
        <f aca="false">IF($C1963="","",IFERROR(INDEX(サイズ換算マスタ!$C$6:$C$8,MATCH($E1963,サイズ換算マスタ!$B$6:$B$8,0)),1))</f>
        <v/>
      </c>
      <c r="G1963" s="38" t="str">
        <f aca="false">IF($C1963="","",SUMIFS(②実績CSV_期間A!$AA$2:$AA$5001,②実績CSV_期間A!$M$2:$M$5001,$C1963))</f>
        <v/>
      </c>
      <c r="H1963" s="38" t="str">
        <f aca="false">IF($C1963="","",SUMIFS(③実績CSV_期間B!$AA$2:$AA$5001,③実績CSV_期間B!$M$2:$M$5001,$C1963))</f>
        <v/>
      </c>
      <c r="I1963" s="38" t="str">
        <f aca="false">IF($C1963="","",SUMIFS(④実績CSV_期間C!$AA$2:$AA$5001,④実績CSV_期間C!$M$2:$M$5001,$C1963))</f>
        <v/>
      </c>
      <c r="J1963" s="38" t="str">
        <f aca="false">IF($C1963="","",N($F1963)*N($G1963))</f>
        <v/>
      </c>
      <c r="K1963" s="38" t="str">
        <f aca="false">IF($C1963="","",N($F1963)*N($H1963))</f>
        <v/>
      </c>
      <c r="L1963" s="38" t="str">
        <f aca="false">IF($C1963="","",N($F1963)*N($I1963))</f>
        <v/>
      </c>
      <c r="M1963" s="37" t="str">
        <f aca="false">IF(OR($C1963="",N(TOP!$C$12)=0),"",N($J1963)/TOP!$C$12)</f>
        <v/>
      </c>
      <c r="N1963" s="37" t="str">
        <f aca="false">IF(OR($C1963="",N(TOP!$C$13)=0),"",N($K1963)/TOP!$C$13)</f>
        <v/>
      </c>
      <c r="O1963" s="37" t="str">
        <f aca="false">IF(OR($C1963="",N(TOP!$C$14)=0),"",N($L1963)/TOP!$C$14)</f>
        <v/>
      </c>
      <c r="P1963" s="42" t="str">
        <f aca="false">IF($C1963="","",IFERROR(CHOOSE(MATCH(TOP!$C$10,{"【期間A】","【期間B】","【期間C】"},0),N($M1963),N($N1963),N($O1963)),0))</f>
        <v/>
      </c>
    </row>
    <row r="1964" customFormat="false" ht="15" hidden="false" customHeight="false" outlineLevel="0" collapsed="false">
      <c r="B1964" s="12" t="n">
        <v>1959</v>
      </c>
      <c r="C1964" s="36" t="str">
        <f aca="false">IF(②実績CSV_期間A!$M1960="","",②実績CSV_期間A!$M1960&amp;"")</f>
        <v/>
      </c>
      <c r="D1964" s="12" t="str">
        <f aca="false">IF($C1964="","",②実績CSV_期間A!$N1960)</f>
        <v/>
      </c>
      <c r="E1964" s="12" t="str">
        <f aca="false">IF($C1964="","",RIGHT($D1964,1))</f>
        <v/>
      </c>
      <c r="F1964" s="41" t="str">
        <f aca="false">IF($C1964="","",IFERROR(INDEX(サイズ換算マスタ!$C$6:$C$8,MATCH($E1964,サイズ換算マスタ!$B$6:$B$8,0)),1))</f>
        <v/>
      </c>
      <c r="G1964" s="38" t="str">
        <f aca="false">IF($C1964="","",SUMIFS(②実績CSV_期間A!$AA$2:$AA$5001,②実績CSV_期間A!$M$2:$M$5001,$C1964))</f>
        <v/>
      </c>
      <c r="H1964" s="38" t="str">
        <f aca="false">IF($C1964="","",SUMIFS(③実績CSV_期間B!$AA$2:$AA$5001,③実績CSV_期間B!$M$2:$M$5001,$C1964))</f>
        <v/>
      </c>
      <c r="I1964" s="38" t="str">
        <f aca="false">IF($C1964="","",SUMIFS(④実績CSV_期間C!$AA$2:$AA$5001,④実績CSV_期間C!$M$2:$M$5001,$C1964))</f>
        <v/>
      </c>
      <c r="J1964" s="38" t="str">
        <f aca="false">IF($C1964="","",N($F1964)*N($G1964))</f>
        <v/>
      </c>
      <c r="K1964" s="38" t="str">
        <f aca="false">IF($C1964="","",N($F1964)*N($H1964))</f>
        <v/>
      </c>
      <c r="L1964" s="38" t="str">
        <f aca="false">IF($C1964="","",N($F1964)*N($I1964))</f>
        <v/>
      </c>
      <c r="M1964" s="37" t="str">
        <f aca="false">IF(OR($C1964="",N(TOP!$C$12)=0),"",N($J1964)/TOP!$C$12)</f>
        <v/>
      </c>
      <c r="N1964" s="37" t="str">
        <f aca="false">IF(OR($C1964="",N(TOP!$C$13)=0),"",N($K1964)/TOP!$C$13)</f>
        <v/>
      </c>
      <c r="O1964" s="37" t="str">
        <f aca="false">IF(OR($C1964="",N(TOP!$C$14)=0),"",N($L1964)/TOP!$C$14)</f>
        <v/>
      </c>
      <c r="P1964" s="42" t="str">
        <f aca="false">IF($C1964="","",IFERROR(CHOOSE(MATCH(TOP!$C$10,{"【期間A】","【期間B】","【期間C】"},0),N($M1964),N($N1964),N($O1964)),0))</f>
        <v/>
      </c>
    </row>
    <row r="1965" customFormat="false" ht="15" hidden="false" customHeight="false" outlineLevel="0" collapsed="false">
      <c r="B1965" s="12" t="n">
        <v>1960</v>
      </c>
      <c r="C1965" s="36" t="str">
        <f aca="false">IF(②実績CSV_期間A!$M1961="","",②実績CSV_期間A!$M1961&amp;"")</f>
        <v/>
      </c>
      <c r="D1965" s="12" t="str">
        <f aca="false">IF($C1965="","",②実績CSV_期間A!$N1961)</f>
        <v/>
      </c>
      <c r="E1965" s="12" t="str">
        <f aca="false">IF($C1965="","",RIGHT($D1965,1))</f>
        <v/>
      </c>
      <c r="F1965" s="41" t="str">
        <f aca="false">IF($C1965="","",IFERROR(INDEX(サイズ換算マスタ!$C$6:$C$8,MATCH($E1965,サイズ換算マスタ!$B$6:$B$8,0)),1))</f>
        <v/>
      </c>
      <c r="G1965" s="38" t="str">
        <f aca="false">IF($C1965="","",SUMIFS(②実績CSV_期間A!$AA$2:$AA$5001,②実績CSV_期間A!$M$2:$M$5001,$C1965))</f>
        <v/>
      </c>
      <c r="H1965" s="38" t="str">
        <f aca="false">IF($C1965="","",SUMIFS(③実績CSV_期間B!$AA$2:$AA$5001,③実績CSV_期間B!$M$2:$M$5001,$C1965))</f>
        <v/>
      </c>
      <c r="I1965" s="38" t="str">
        <f aca="false">IF($C1965="","",SUMIFS(④実績CSV_期間C!$AA$2:$AA$5001,④実績CSV_期間C!$M$2:$M$5001,$C1965))</f>
        <v/>
      </c>
      <c r="J1965" s="38" t="str">
        <f aca="false">IF($C1965="","",N($F1965)*N($G1965))</f>
        <v/>
      </c>
      <c r="K1965" s="38" t="str">
        <f aca="false">IF($C1965="","",N($F1965)*N($H1965))</f>
        <v/>
      </c>
      <c r="L1965" s="38" t="str">
        <f aca="false">IF($C1965="","",N($F1965)*N($I1965))</f>
        <v/>
      </c>
      <c r="M1965" s="37" t="str">
        <f aca="false">IF(OR($C1965="",N(TOP!$C$12)=0),"",N($J1965)/TOP!$C$12)</f>
        <v/>
      </c>
      <c r="N1965" s="37" t="str">
        <f aca="false">IF(OR($C1965="",N(TOP!$C$13)=0),"",N($K1965)/TOP!$C$13)</f>
        <v/>
      </c>
      <c r="O1965" s="37" t="str">
        <f aca="false">IF(OR($C1965="",N(TOP!$C$14)=0),"",N($L1965)/TOP!$C$14)</f>
        <v/>
      </c>
      <c r="P1965" s="42" t="str">
        <f aca="false">IF($C1965="","",IFERROR(CHOOSE(MATCH(TOP!$C$10,{"【期間A】","【期間B】","【期間C】"},0),N($M1965),N($N1965),N($O1965)),0))</f>
        <v/>
      </c>
    </row>
    <row r="1966" customFormat="false" ht="15" hidden="false" customHeight="false" outlineLevel="0" collapsed="false">
      <c r="B1966" s="12" t="n">
        <v>1961</v>
      </c>
      <c r="C1966" s="36" t="str">
        <f aca="false">IF(②実績CSV_期間A!$M1962="","",②実績CSV_期間A!$M1962&amp;"")</f>
        <v/>
      </c>
      <c r="D1966" s="12" t="str">
        <f aca="false">IF($C1966="","",②実績CSV_期間A!$N1962)</f>
        <v/>
      </c>
      <c r="E1966" s="12" t="str">
        <f aca="false">IF($C1966="","",RIGHT($D1966,1))</f>
        <v/>
      </c>
      <c r="F1966" s="41" t="str">
        <f aca="false">IF($C1966="","",IFERROR(INDEX(サイズ換算マスタ!$C$6:$C$8,MATCH($E1966,サイズ換算マスタ!$B$6:$B$8,0)),1))</f>
        <v/>
      </c>
      <c r="G1966" s="38" t="str">
        <f aca="false">IF($C1966="","",SUMIFS(②実績CSV_期間A!$AA$2:$AA$5001,②実績CSV_期間A!$M$2:$M$5001,$C1966))</f>
        <v/>
      </c>
      <c r="H1966" s="38" t="str">
        <f aca="false">IF($C1966="","",SUMIFS(③実績CSV_期間B!$AA$2:$AA$5001,③実績CSV_期間B!$M$2:$M$5001,$C1966))</f>
        <v/>
      </c>
      <c r="I1966" s="38" t="str">
        <f aca="false">IF($C1966="","",SUMIFS(④実績CSV_期間C!$AA$2:$AA$5001,④実績CSV_期間C!$M$2:$M$5001,$C1966))</f>
        <v/>
      </c>
      <c r="J1966" s="38" t="str">
        <f aca="false">IF($C1966="","",N($F1966)*N($G1966))</f>
        <v/>
      </c>
      <c r="K1966" s="38" t="str">
        <f aca="false">IF($C1966="","",N($F1966)*N($H1966))</f>
        <v/>
      </c>
      <c r="L1966" s="38" t="str">
        <f aca="false">IF($C1966="","",N($F1966)*N($I1966))</f>
        <v/>
      </c>
      <c r="M1966" s="37" t="str">
        <f aca="false">IF(OR($C1966="",N(TOP!$C$12)=0),"",N($J1966)/TOP!$C$12)</f>
        <v/>
      </c>
      <c r="N1966" s="37" t="str">
        <f aca="false">IF(OR($C1966="",N(TOP!$C$13)=0),"",N($K1966)/TOP!$C$13)</f>
        <v/>
      </c>
      <c r="O1966" s="37" t="str">
        <f aca="false">IF(OR($C1966="",N(TOP!$C$14)=0),"",N($L1966)/TOP!$C$14)</f>
        <v/>
      </c>
      <c r="P1966" s="42" t="str">
        <f aca="false">IF($C1966="","",IFERROR(CHOOSE(MATCH(TOP!$C$10,{"【期間A】","【期間B】","【期間C】"},0),N($M1966),N($N1966),N($O1966)),0))</f>
        <v/>
      </c>
    </row>
    <row r="1967" customFormat="false" ht="15" hidden="false" customHeight="false" outlineLevel="0" collapsed="false">
      <c r="B1967" s="12" t="n">
        <v>1962</v>
      </c>
      <c r="C1967" s="36" t="str">
        <f aca="false">IF(②実績CSV_期間A!$M1963="","",②実績CSV_期間A!$M1963&amp;"")</f>
        <v/>
      </c>
      <c r="D1967" s="12" t="str">
        <f aca="false">IF($C1967="","",②実績CSV_期間A!$N1963)</f>
        <v/>
      </c>
      <c r="E1967" s="12" t="str">
        <f aca="false">IF($C1967="","",RIGHT($D1967,1))</f>
        <v/>
      </c>
      <c r="F1967" s="41" t="str">
        <f aca="false">IF($C1967="","",IFERROR(INDEX(サイズ換算マスタ!$C$6:$C$8,MATCH($E1967,サイズ換算マスタ!$B$6:$B$8,0)),1))</f>
        <v/>
      </c>
      <c r="G1967" s="38" t="str">
        <f aca="false">IF($C1967="","",SUMIFS(②実績CSV_期間A!$AA$2:$AA$5001,②実績CSV_期間A!$M$2:$M$5001,$C1967))</f>
        <v/>
      </c>
      <c r="H1967" s="38" t="str">
        <f aca="false">IF($C1967="","",SUMIFS(③実績CSV_期間B!$AA$2:$AA$5001,③実績CSV_期間B!$M$2:$M$5001,$C1967))</f>
        <v/>
      </c>
      <c r="I1967" s="38" t="str">
        <f aca="false">IF($C1967="","",SUMIFS(④実績CSV_期間C!$AA$2:$AA$5001,④実績CSV_期間C!$M$2:$M$5001,$C1967))</f>
        <v/>
      </c>
      <c r="J1967" s="38" t="str">
        <f aca="false">IF($C1967="","",N($F1967)*N($G1967))</f>
        <v/>
      </c>
      <c r="K1967" s="38" t="str">
        <f aca="false">IF($C1967="","",N($F1967)*N($H1967))</f>
        <v/>
      </c>
      <c r="L1967" s="38" t="str">
        <f aca="false">IF($C1967="","",N($F1967)*N($I1967))</f>
        <v/>
      </c>
      <c r="M1967" s="37" t="str">
        <f aca="false">IF(OR($C1967="",N(TOP!$C$12)=0),"",N($J1967)/TOP!$C$12)</f>
        <v/>
      </c>
      <c r="N1967" s="37" t="str">
        <f aca="false">IF(OR($C1967="",N(TOP!$C$13)=0),"",N($K1967)/TOP!$C$13)</f>
        <v/>
      </c>
      <c r="O1967" s="37" t="str">
        <f aca="false">IF(OR($C1967="",N(TOP!$C$14)=0),"",N($L1967)/TOP!$C$14)</f>
        <v/>
      </c>
      <c r="P1967" s="42" t="str">
        <f aca="false">IF($C1967="","",IFERROR(CHOOSE(MATCH(TOP!$C$10,{"【期間A】","【期間B】","【期間C】"},0),N($M1967),N($N1967),N($O1967)),0))</f>
        <v/>
      </c>
    </row>
    <row r="1968" customFormat="false" ht="15" hidden="false" customHeight="false" outlineLevel="0" collapsed="false">
      <c r="B1968" s="12" t="n">
        <v>1963</v>
      </c>
      <c r="C1968" s="36" t="str">
        <f aca="false">IF(②実績CSV_期間A!$M1964="","",②実績CSV_期間A!$M1964&amp;"")</f>
        <v/>
      </c>
      <c r="D1968" s="12" t="str">
        <f aca="false">IF($C1968="","",②実績CSV_期間A!$N1964)</f>
        <v/>
      </c>
      <c r="E1968" s="12" t="str">
        <f aca="false">IF($C1968="","",RIGHT($D1968,1))</f>
        <v/>
      </c>
      <c r="F1968" s="41" t="str">
        <f aca="false">IF($C1968="","",IFERROR(INDEX(サイズ換算マスタ!$C$6:$C$8,MATCH($E1968,サイズ換算マスタ!$B$6:$B$8,0)),1))</f>
        <v/>
      </c>
      <c r="G1968" s="38" t="str">
        <f aca="false">IF($C1968="","",SUMIFS(②実績CSV_期間A!$AA$2:$AA$5001,②実績CSV_期間A!$M$2:$M$5001,$C1968))</f>
        <v/>
      </c>
      <c r="H1968" s="38" t="str">
        <f aca="false">IF($C1968="","",SUMIFS(③実績CSV_期間B!$AA$2:$AA$5001,③実績CSV_期間B!$M$2:$M$5001,$C1968))</f>
        <v/>
      </c>
      <c r="I1968" s="38" t="str">
        <f aca="false">IF($C1968="","",SUMIFS(④実績CSV_期間C!$AA$2:$AA$5001,④実績CSV_期間C!$M$2:$M$5001,$C1968))</f>
        <v/>
      </c>
      <c r="J1968" s="38" t="str">
        <f aca="false">IF($C1968="","",N($F1968)*N($G1968))</f>
        <v/>
      </c>
      <c r="K1968" s="38" t="str">
        <f aca="false">IF($C1968="","",N($F1968)*N($H1968))</f>
        <v/>
      </c>
      <c r="L1968" s="38" t="str">
        <f aca="false">IF($C1968="","",N($F1968)*N($I1968))</f>
        <v/>
      </c>
      <c r="M1968" s="37" t="str">
        <f aca="false">IF(OR($C1968="",N(TOP!$C$12)=0),"",N($J1968)/TOP!$C$12)</f>
        <v/>
      </c>
      <c r="N1968" s="37" t="str">
        <f aca="false">IF(OR($C1968="",N(TOP!$C$13)=0),"",N($K1968)/TOP!$C$13)</f>
        <v/>
      </c>
      <c r="O1968" s="37" t="str">
        <f aca="false">IF(OR($C1968="",N(TOP!$C$14)=0),"",N($L1968)/TOP!$C$14)</f>
        <v/>
      </c>
      <c r="P1968" s="42" t="str">
        <f aca="false">IF($C1968="","",IFERROR(CHOOSE(MATCH(TOP!$C$10,{"【期間A】","【期間B】","【期間C】"},0),N($M1968),N($N1968),N($O1968)),0))</f>
        <v/>
      </c>
    </row>
    <row r="1969" customFormat="false" ht="15" hidden="false" customHeight="false" outlineLevel="0" collapsed="false">
      <c r="B1969" s="12" t="n">
        <v>1964</v>
      </c>
      <c r="C1969" s="36" t="str">
        <f aca="false">IF(②実績CSV_期間A!$M1965="","",②実績CSV_期間A!$M1965&amp;"")</f>
        <v/>
      </c>
      <c r="D1969" s="12" t="str">
        <f aca="false">IF($C1969="","",②実績CSV_期間A!$N1965)</f>
        <v/>
      </c>
      <c r="E1969" s="12" t="str">
        <f aca="false">IF($C1969="","",RIGHT($D1969,1))</f>
        <v/>
      </c>
      <c r="F1969" s="41" t="str">
        <f aca="false">IF($C1969="","",IFERROR(INDEX(サイズ換算マスタ!$C$6:$C$8,MATCH($E1969,サイズ換算マスタ!$B$6:$B$8,0)),1))</f>
        <v/>
      </c>
      <c r="G1969" s="38" t="str">
        <f aca="false">IF($C1969="","",SUMIFS(②実績CSV_期間A!$AA$2:$AA$5001,②実績CSV_期間A!$M$2:$M$5001,$C1969))</f>
        <v/>
      </c>
      <c r="H1969" s="38" t="str">
        <f aca="false">IF($C1969="","",SUMIFS(③実績CSV_期間B!$AA$2:$AA$5001,③実績CSV_期間B!$M$2:$M$5001,$C1969))</f>
        <v/>
      </c>
      <c r="I1969" s="38" t="str">
        <f aca="false">IF($C1969="","",SUMIFS(④実績CSV_期間C!$AA$2:$AA$5001,④実績CSV_期間C!$M$2:$M$5001,$C1969))</f>
        <v/>
      </c>
      <c r="J1969" s="38" t="str">
        <f aca="false">IF($C1969="","",N($F1969)*N($G1969))</f>
        <v/>
      </c>
      <c r="K1969" s="38" t="str">
        <f aca="false">IF($C1969="","",N($F1969)*N($H1969))</f>
        <v/>
      </c>
      <c r="L1969" s="38" t="str">
        <f aca="false">IF($C1969="","",N($F1969)*N($I1969))</f>
        <v/>
      </c>
      <c r="M1969" s="37" t="str">
        <f aca="false">IF(OR($C1969="",N(TOP!$C$12)=0),"",N($J1969)/TOP!$C$12)</f>
        <v/>
      </c>
      <c r="N1969" s="37" t="str">
        <f aca="false">IF(OR($C1969="",N(TOP!$C$13)=0),"",N($K1969)/TOP!$C$13)</f>
        <v/>
      </c>
      <c r="O1969" s="37" t="str">
        <f aca="false">IF(OR($C1969="",N(TOP!$C$14)=0),"",N($L1969)/TOP!$C$14)</f>
        <v/>
      </c>
      <c r="P1969" s="42" t="str">
        <f aca="false">IF($C1969="","",IFERROR(CHOOSE(MATCH(TOP!$C$10,{"【期間A】","【期間B】","【期間C】"},0),N($M1969),N($N1969),N($O1969)),0))</f>
        <v/>
      </c>
    </row>
    <row r="1970" customFormat="false" ht="15" hidden="false" customHeight="false" outlineLevel="0" collapsed="false">
      <c r="B1970" s="12" t="n">
        <v>1965</v>
      </c>
      <c r="C1970" s="36" t="str">
        <f aca="false">IF(②実績CSV_期間A!$M1966="","",②実績CSV_期間A!$M1966&amp;"")</f>
        <v/>
      </c>
      <c r="D1970" s="12" t="str">
        <f aca="false">IF($C1970="","",②実績CSV_期間A!$N1966)</f>
        <v/>
      </c>
      <c r="E1970" s="12" t="str">
        <f aca="false">IF($C1970="","",RIGHT($D1970,1))</f>
        <v/>
      </c>
      <c r="F1970" s="41" t="str">
        <f aca="false">IF($C1970="","",IFERROR(INDEX(サイズ換算マスタ!$C$6:$C$8,MATCH($E1970,サイズ換算マスタ!$B$6:$B$8,0)),1))</f>
        <v/>
      </c>
      <c r="G1970" s="38" t="str">
        <f aca="false">IF($C1970="","",SUMIFS(②実績CSV_期間A!$AA$2:$AA$5001,②実績CSV_期間A!$M$2:$M$5001,$C1970))</f>
        <v/>
      </c>
      <c r="H1970" s="38" t="str">
        <f aca="false">IF($C1970="","",SUMIFS(③実績CSV_期間B!$AA$2:$AA$5001,③実績CSV_期間B!$M$2:$M$5001,$C1970))</f>
        <v/>
      </c>
      <c r="I1970" s="38" t="str">
        <f aca="false">IF($C1970="","",SUMIFS(④実績CSV_期間C!$AA$2:$AA$5001,④実績CSV_期間C!$M$2:$M$5001,$C1970))</f>
        <v/>
      </c>
      <c r="J1970" s="38" t="str">
        <f aca="false">IF($C1970="","",N($F1970)*N($G1970))</f>
        <v/>
      </c>
      <c r="K1970" s="38" t="str">
        <f aca="false">IF($C1970="","",N($F1970)*N($H1970))</f>
        <v/>
      </c>
      <c r="L1970" s="38" t="str">
        <f aca="false">IF($C1970="","",N($F1970)*N($I1970))</f>
        <v/>
      </c>
      <c r="M1970" s="37" t="str">
        <f aca="false">IF(OR($C1970="",N(TOP!$C$12)=0),"",N($J1970)/TOP!$C$12)</f>
        <v/>
      </c>
      <c r="N1970" s="37" t="str">
        <f aca="false">IF(OR($C1970="",N(TOP!$C$13)=0),"",N($K1970)/TOP!$C$13)</f>
        <v/>
      </c>
      <c r="O1970" s="37" t="str">
        <f aca="false">IF(OR($C1970="",N(TOP!$C$14)=0),"",N($L1970)/TOP!$C$14)</f>
        <v/>
      </c>
      <c r="P1970" s="42" t="str">
        <f aca="false">IF($C1970="","",IFERROR(CHOOSE(MATCH(TOP!$C$10,{"【期間A】","【期間B】","【期間C】"},0),N($M1970),N($N1970),N($O1970)),0))</f>
        <v/>
      </c>
    </row>
    <row r="1971" customFormat="false" ht="15" hidden="false" customHeight="false" outlineLevel="0" collapsed="false">
      <c r="B1971" s="12" t="n">
        <v>1966</v>
      </c>
      <c r="C1971" s="36" t="str">
        <f aca="false">IF(②実績CSV_期間A!$M1967="","",②実績CSV_期間A!$M1967&amp;"")</f>
        <v/>
      </c>
      <c r="D1971" s="12" t="str">
        <f aca="false">IF($C1971="","",②実績CSV_期間A!$N1967)</f>
        <v/>
      </c>
      <c r="E1971" s="12" t="str">
        <f aca="false">IF($C1971="","",RIGHT($D1971,1))</f>
        <v/>
      </c>
      <c r="F1971" s="41" t="str">
        <f aca="false">IF($C1971="","",IFERROR(INDEX(サイズ換算マスタ!$C$6:$C$8,MATCH($E1971,サイズ換算マスタ!$B$6:$B$8,0)),1))</f>
        <v/>
      </c>
      <c r="G1971" s="38" t="str">
        <f aca="false">IF($C1971="","",SUMIFS(②実績CSV_期間A!$AA$2:$AA$5001,②実績CSV_期間A!$M$2:$M$5001,$C1971))</f>
        <v/>
      </c>
      <c r="H1971" s="38" t="str">
        <f aca="false">IF($C1971="","",SUMIFS(③実績CSV_期間B!$AA$2:$AA$5001,③実績CSV_期間B!$M$2:$M$5001,$C1971))</f>
        <v/>
      </c>
      <c r="I1971" s="38" t="str">
        <f aca="false">IF($C1971="","",SUMIFS(④実績CSV_期間C!$AA$2:$AA$5001,④実績CSV_期間C!$M$2:$M$5001,$C1971))</f>
        <v/>
      </c>
      <c r="J1971" s="38" t="str">
        <f aca="false">IF($C1971="","",N($F1971)*N($G1971))</f>
        <v/>
      </c>
      <c r="K1971" s="38" t="str">
        <f aca="false">IF($C1971="","",N($F1971)*N($H1971))</f>
        <v/>
      </c>
      <c r="L1971" s="38" t="str">
        <f aca="false">IF($C1971="","",N($F1971)*N($I1971))</f>
        <v/>
      </c>
      <c r="M1971" s="37" t="str">
        <f aca="false">IF(OR($C1971="",N(TOP!$C$12)=0),"",N($J1971)/TOP!$C$12)</f>
        <v/>
      </c>
      <c r="N1971" s="37" t="str">
        <f aca="false">IF(OR($C1971="",N(TOP!$C$13)=0),"",N($K1971)/TOP!$C$13)</f>
        <v/>
      </c>
      <c r="O1971" s="37" t="str">
        <f aca="false">IF(OR($C1971="",N(TOP!$C$14)=0),"",N($L1971)/TOP!$C$14)</f>
        <v/>
      </c>
      <c r="P1971" s="42" t="str">
        <f aca="false">IF($C1971="","",IFERROR(CHOOSE(MATCH(TOP!$C$10,{"【期間A】","【期間B】","【期間C】"},0),N($M1971),N($N1971),N($O1971)),0))</f>
        <v/>
      </c>
    </row>
    <row r="1972" customFormat="false" ht="15" hidden="false" customHeight="false" outlineLevel="0" collapsed="false">
      <c r="B1972" s="12" t="n">
        <v>1967</v>
      </c>
      <c r="C1972" s="36" t="str">
        <f aca="false">IF(②実績CSV_期間A!$M1968="","",②実績CSV_期間A!$M1968&amp;"")</f>
        <v/>
      </c>
      <c r="D1972" s="12" t="str">
        <f aca="false">IF($C1972="","",②実績CSV_期間A!$N1968)</f>
        <v/>
      </c>
      <c r="E1972" s="12" t="str">
        <f aca="false">IF($C1972="","",RIGHT($D1972,1))</f>
        <v/>
      </c>
      <c r="F1972" s="41" t="str">
        <f aca="false">IF($C1972="","",IFERROR(INDEX(サイズ換算マスタ!$C$6:$C$8,MATCH($E1972,サイズ換算マスタ!$B$6:$B$8,0)),1))</f>
        <v/>
      </c>
      <c r="G1972" s="38" t="str">
        <f aca="false">IF($C1972="","",SUMIFS(②実績CSV_期間A!$AA$2:$AA$5001,②実績CSV_期間A!$M$2:$M$5001,$C1972))</f>
        <v/>
      </c>
      <c r="H1972" s="38" t="str">
        <f aca="false">IF($C1972="","",SUMIFS(③実績CSV_期間B!$AA$2:$AA$5001,③実績CSV_期間B!$M$2:$M$5001,$C1972))</f>
        <v/>
      </c>
      <c r="I1972" s="38" t="str">
        <f aca="false">IF($C1972="","",SUMIFS(④実績CSV_期間C!$AA$2:$AA$5001,④実績CSV_期間C!$M$2:$M$5001,$C1972))</f>
        <v/>
      </c>
      <c r="J1972" s="38" t="str">
        <f aca="false">IF($C1972="","",N($F1972)*N($G1972))</f>
        <v/>
      </c>
      <c r="K1972" s="38" t="str">
        <f aca="false">IF($C1972="","",N($F1972)*N($H1972))</f>
        <v/>
      </c>
      <c r="L1972" s="38" t="str">
        <f aca="false">IF($C1972="","",N($F1972)*N($I1972))</f>
        <v/>
      </c>
      <c r="M1972" s="37" t="str">
        <f aca="false">IF(OR($C1972="",N(TOP!$C$12)=0),"",N($J1972)/TOP!$C$12)</f>
        <v/>
      </c>
      <c r="N1972" s="37" t="str">
        <f aca="false">IF(OR($C1972="",N(TOP!$C$13)=0),"",N($K1972)/TOP!$C$13)</f>
        <v/>
      </c>
      <c r="O1972" s="37" t="str">
        <f aca="false">IF(OR($C1972="",N(TOP!$C$14)=0),"",N($L1972)/TOP!$C$14)</f>
        <v/>
      </c>
      <c r="P1972" s="42" t="str">
        <f aca="false">IF($C1972="","",IFERROR(CHOOSE(MATCH(TOP!$C$10,{"【期間A】","【期間B】","【期間C】"},0),N($M1972),N($N1972),N($O1972)),0))</f>
        <v/>
      </c>
    </row>
    <row r="1973" customFormat="false" ht="15" hidden="false" customHeight="false" outlineLevel="0" collapsed="false">
      <c r="B1973" s="12" t="n">
        <v>1968</v>
      </c>
      <c r="C1973" s="36" t="str">
        <f aca="false">IF(②実績CSV_期間A!$M1969="","",②実績CSV_期間A!$M1969&amp;"")</f>
        <v/>
      </c>
      <c r="D1973" s="12" t="str">
        <f aca="false">IF($C1973="","",②実績CSV_期間A!$N1969)</f>
        <v/>
      </c>
      <c r="E1973" s="12" t="str">
        <f aca="false">IF($C1973="","",RIGHT($D1973,1))</f>
        <v/>
      </c>
      <c r="F1973" s="41" t="str">
        <f aca="false">IF($C1973="","",IFERROR(INDEX(サイズ換算マスタ!$C$6:$C$8,MATCH($E1973,サイズ換算マスタ!$B$6:$B$8,0)),1))</f>
        <v/>
      </c>
      <c r="G1973" s="38" t="str">
        <f aca="false">IF($C1973="","",SUMIFS(②実績CSV_期間A!$AA$2:$AA$5001,②実績CSV_期間A!$M$2:$M$5001,$C1973))</f>
        <v/>
      </c>
      <c r="H1973" s="38" t="str">
        <f aca="false">IF($C1973="","",SUMIFS(③実績CSV_期間B!$AA$2:$AA$5001,③実績CSV_期間B!$M$2:$M$5001,$C1973))</f>
        <v/>
      </c>
      <c r="I1973" s="38" t="str">
        <f aca="false">IF($C1973="","",SUMIFS(④実績CSV_期間C!$AA$2:$AA$5001,④実績CSV_期間C!$M$2:$M$5001,$C1973))</f>
        <v/>
      </c>
      <c r="J1973" s="38" t="str">
        <f aca="false">IF($C1973="","",N($F1973)*N($G1973))</f>
        <v/>
      </c>
      <c r="K1973" s="38" t="str">
        <f aca="false">IF($C1973="","",N($F1973)*N($H1973))</f>
        <v/>
      </c>
      <c r="L1973" s="38" t="str">
        <f aca="false">IF($C1973="","",N($F1973)*N($I1973))</f>
        <v/>
      </c>
      <c r="M1973" s="37" t="str">
        <f aca="false">IF(OR($C1973="",N(TOP!$C$12)=0),"",N($J1973)/TOP!$C$12)</f>
        <v/>
      </c>
      <c r="N1973" s="37" t="str">
        <f aca="false">IF(OR($C1973="",N(TOP!$C$13)=0),"",N($K1973)/TOP!$C$13)</f>
        <v/>
      </c>
      <c r="O1973" s="37" t="str">
        <f aca="false">IF(OR($C1973="",N(TOP!$C$14)=0),"",N($L1973)/TOP!$C$14)</f>
        <v/>
      </c>
      <c r="P1973" s="42" t="str">
        <f aca="false">IF($C1973="","",IFERROR(CHOOSE(MATCH(TOP!$C$10,{"【期間A】","【期間B】","【期間C】"},0),N($M1973),N($N1973),N($O1973)),0))</f>
        <v/>
      </c>
    </row>
    <row r="1974" customFormat="false" ht="15" hidden="false" customHeight="false" outlineLevel="0" collapsed="false">
      <c r="B1974" s="12" t="n">
        <v>1969</v>
      </c>
      <c r="C1974" s="36" t="str">
        <f aca="false">IF(②実績CSV_期間A!$M1970="","",②実績CSV_期間A!$M1970&amp;"")</f>
        <v/>
      </c>
      <c r="D1974" s="12" t="str">
        <f aca="false">IF($C1974="","",②実績CSV_期間A!$N1970)</f>
        <v/>
      </c>
      <c r="E1974" s="12" t="str">
        <f aca="false">IF($C1974="","",RIGHT($D1974,1))</f>
        <v/>
      </c>
      <c r="F1974" s="41" t="str">
        <f aca="false">IF($C1974="","",IFERROR(INDEX(サイズ換算マスタ!$C$6:$C$8,MATCH($E1974,サイズ換算マスタ!$B$6:$B$8,0)),1))</f>
        <v/>
      </c>
      <c r="G1974" s="38" t="str">
        <f aca="false">IF($C1974="","",SUMIFS(②実績CSV_期間A!$AA$2:$AA$5001,②実績CSV_期間A!$M$2:$M$5001,$C1974))</f>
        <v/>
      </c>
      <c r="H1974" s="38" t="str">
        <f aca="false">IF($C1974="","",SUMIFS(③実績CSV_期間B!$AA$2:$AA$5001,③実績CSV_期間B!$M$2:$M$5001,$C1974))</f>
        <v/>
      </c>
      <c r="I1974" s="38" t="str">
        <f aca="false">IF($C1974="","",SUMIFS(④実績CSV_期間C!$AA$2:$AA$5001,④実績CSV_期間C!$M$2:$M$5001,$C1974))</f>
        <v/>
      </c>
      <c r="J1974" s="38" t="str">
        <f aca="false">IF($C1974="","",N($F1974)*N($G1974))</f>
        <v/>
      </c>
      <c r="K1974" s="38" t="str">
        <f aca="false">IF($C1974="","",N($F1974)*N($H1974))</f>
        <v/>
      </c>
      <c r="L1974" s="38" t="str">
        <f aca="false">IF($C1974="","",N($F1974)*N($I1974))</f>
        <v/>
      </c>
      <c r="M1974" s="37" t="str">
        <f aca="false">IF(OR($C1974="",N(TOP!$C$12)=0),"",N($J1974)/TOP!$C$12)</f>
        <v/>
      </c>
      <c r="N1974" s="37" t="str">
        <f aca="false">IF(OR($C1974="",N(TOP!$C$13)=0),"",N($K1974)/TOP!$C$13)</f>
        <v/>
      </c>
      <c r="O1974" s="37" t="str">
        <f aca="false">IF(OR($C1974="",N(TOP!$C$14)=0),"",N($L1974)/TOP!$C$14)</f>
        <v/>
      </c>
      <c r="P1974" s="42" t="str">
        <f aca="false">IF($C1974="","",IFERROR(CHOOSE(MATCH(TOP!$C$10,{"【期間A】","【期間B】","【期間C】"},0),N($M1974),N($N1974),N($O1974)),0))</f>
        <v/>
      </c>
    </row>
    <row r="1975" customFormat="false" ht="15" hidden="false" customHeight="false" outlineLevel="0" collapsed="false">
      <c r="B1975" s="12" t="n">
        <v>1970</v>
      </c>
      <c r="C1975" s="36" t="str">
        <f aca="false">IF(②実績CSV_期間A!$M1971="","",②実績CSV_期間A!$M1971&amp;"")</f>
        <v/>
      </c>
      <c r="D1975" s="12" t="str">
        <f aca="false">IF($C1975="","",②実績CSV_期間A!$N1971)</f>
        <v/>
      </c>
      <c r="E1975" s="12" t="str">
        <f aca="false">IF($C1975="","",RIGHT($D1975,1))</f>
        <v/>
      </c>
      <c r="F1975" s="41" t="str">
        <f aca="false">IF($C1975="","",IFERROR(INDEX(サイズ換算マスタ!$C$6:$C$8,MATCH($E1975,サイズ換算マスタ!$B$6:$B$8,0)),1))</f>
        <v/>
      </c>
      <c r="G1975" s="38" t="str">
        <f aca="false">IF($C1975="","",SUMIFS(②実績CSV_期間A!$AA$2:$AA$5001,②実績CSV_期間A!$M$2:$M$5001,$C1975))</f>
        <v/>
      </c>
      <c r="H1975" s="38" t="str">
        <f aca="false">IF($C1975="","",SUMIFS(③実績CSV_期間B!$AA$2:$AA$5001,③実績CSV_期間B!$M$2:$M$5001,$C1975))</f>
        <v/>
      </c>
      <c r="I1975" s="38" t="str">
        <f aca="false">IF($C1975="","",SUMIFS(④実績CSV_期間C!$AA$2:$AA$5001,④実績CSV_期間C!$M$2:$M$5001,$C1975))</f>
        <v/>
      </c>
      <c r="J1975" s="38" t="str">
        <f aca="false">IF($C1975="","",N($F1975)*N($G1975))</f>
        <v/>
      </c>
      <c r="K1975" s="38" t="str">
        <f aca="false">IF($C1975="","",N($F1975)*N($H1975))</f>
        <v/>
      </c>
      <c r="L1975" s="38" t="str">
        <f aca="false">IF($C1975="","",N($F1975)*N($I1975))</f>
        <v/>
      </c>
      <c r="M1975" s="37" t="str">
        <f aca="false">IF(OR($C1975="",N(TOP!$C$12)=0),"",N($J1975)/TOP!$C$12)</f>
        <v/>
      </c>
      <c r="N1975" s="37" t="str">
        <f aca="false">IF(OR($C1975="",N(TOP!$C$13)=0),"",N($K1975)/TOP!$C$13)</f>
        <v/>
      </c>
      <c r="O1975" s="37" t="str">
        <f aca="false">IF(OR($C1975="",N(TOP!$C$14)=0),"",N($L1975)/TOP!$C$14)</f>
        <v/>
      </c>
      <c r="P1975" s="42" t="str">
        <f aca="false">IF($C1975="","",IFERROR(CHOOSE(MATCH(TOP!$C$10,{"【期間A】","【期間B】","【期間C】"},0),N($M1975),N($N1975),N($O1975)),0))</f>
        <v/>
      </c>
    </row>
    <row r="1976" customFormat="false" ht="15" hidden="false" customHeight="false" outlineLevel="0" collapsed="false">
      <c r="B1976" s="12" t="n">
        <v>1971</v>
      </c>
      <c r="C1976" s="36" t="str">
        <f aca="false">IF(②実績CSV_期間A!$M1972="","",②実績CSV_期間A!$M1972&amp;"")</f>
        <v/>
      </c>
      <c r="D1976" s="12" t="str">
        <f aca="false">IF($C1976="","",②実績CSV_期間A!$N1972)</f>
        <v/>
      </c>
      <c r="E1976" s="12" t="str">
        <f aca="false">IF($C1976="","",RIGHT($D1976,1))</f>
        <v/>
      </c>
      <c r="F1976" s="41" t="str">
        <f aca="false">IF($C1976="","",IFERROR(INDEX(サイズ換算マスタ!$C$6:$C$8,MATCH($E1976,サイズ換算マスタ!$B$6:$B$8,0)),1))</f>
        <v/>
      </c>
      <c r="G1976" s="38" t="str">
        <f aca="false">IF($C1976="","",SUMIFS(②実績CSV_期間A!$AA$2:$AA$5001,②実績CSV_期間A!$M$2:$M$5001,$C1976))</f>
        <v/>
      </c>
      <c r="H1976" s="38" t="str">
        <f aca="false">IF($C1976="","",SUMIFS(③実績CSV_期間B!$AA$2:$AA$5001,③実績CSV_期間B!$M$2:$M$5001,$C1976))</f>
        <v/>
      </c>
      <c r="I1976" s="38" t="str">
        <f aca="false">IF($C1976="","",SUMIFS(④実績CSV_期間C!$AA$2:$AA$5001,④実績CSV_期間C!$M$2:$M$5001,$C1976))</f>
        <v/>
      </c>
      <c r="J1976" s="38" t="str">
        <f aca="false">IF($C1976="","",N($F1976)*N($G1976))</f>
        <v/>
      </c>
      <c r="K1976" s="38" t="str">
        <f aca="false">IF($C1976="","",N($F1976)*N($H1976))</f>
        <v/>
      </c>
      <c r="L1976" s="38" t="str">
        <f aca="false">IF($C1976="","",N($F1976)*N($I1976))</f>
        <v/>
      </c>
      <c r="M1976" s="37" t="str">
        <f aca="false">IF(OR($C1976="",N(TOP!$C$12)=0),"",N($J1976)/TOP!$C$12)</f>
        <v/>
      </c>
      <c r="N1976" s="37" t="str">
        <f aca="false">IF(OR($C1976="",N(TOP!$C$13)=0),"",N($K1976)/TOP!$C$13)</f>
        <v/>
      </c>
      <c r="O1976" s="37" t="str">
        <f aca="false">IF(OR($C1976="",N(TOP!$C$14)=0),"",N($L1976)/TOP!$C$14)</f>
        <v/>
      </c>
      <c r="P1976" s="42" t="str">
        <f aca="false">IF($C1976="","",IFERROR(CHOOSE(MATCH(TOP!$C$10,{"【期間A】","【期間B】","【期間C】"},0),N($M1976),N($N1976),N($O1976)),0))</f>
        <v/>
      </c>
    </row>
    <row r="1977" customFormat="false" ht="15" hidden="false" customHeight="false" outlineLevel="0" collapsed="false">
      <c r="B1977" s="12" t="n">
        <v>1972</v>
      </c>
      <c r="C1977" s="36" t="str">
        <f aca="false">IF(②実績CSV_期間A!$M1973="","",②実績CSV_期間A!$M1973&amp;"")</f>
        <v/>
      </c>
      <c r="D1977" s="12" t="str">
        <f aca="false">IF($C1977="","",②実績CSV_期間A!$N1973)</f>
        <v/>
      </c>
      <c r="E1977" s="12" t="str">
        <f aca="false">IF($C1977="","",RIGHT($D1977,1))</f>
        <v/>
      </c>
      <c r="F1977" s="41" t="str">
        <f aca="false">IF($C1977="","",IFERROR(INDEX(サイズ換算マスタ!$C$6:$C$8,MATCH($E1977,サイズ換算マスタ!$B$6:$B$8,0)),1))</f>
        <v/>
      </c>
      <c r="G1977" s="38" t="str">
        <f aca="false">IF($C1977="","",SUMIFS(②実績CSV_期間A!$AA$2:$AA$5001,②実績CSV_期間A!$M$2:$M$5001,$C1977))</f>
        <v/>
      </c>
      <c r="H1977" s="38" t="str">
        <f aca="false">IF($C1977="","",SUMIFS(③実績CSV_期間B!$AA$2:$AA$5001,③実績CSV_期間B!$M$2:$M$5001,$C1977))</f>
        <v/>
      </c>
      <c r="I1977" s="38" t="str">
        <f aca="false">IF($C1977="","",SUMIFS(④実績CSV_期間C!$AA$2:$AA$5001,④実績CSV_期間C!$M$2:$M$5001,$C1977))</f>
        <v/>
      </c>
      <c r="J1977" s="38" t="str">
        <f aca="false">IF($C1977="","",N($F1977)*N($G1977))</f>
        <v/>
      </c>
      <c r="K1977" s="38" t="str">
        <f aca="false">IF($C1977="","",N($F1977)*N($H1977))</f>
        <v/>
      </c>
      <c r="L1977" s="38" t="str">
        <f aca="false">IF($C1977="","",N($F1977)*N($I1977))</f>
        <v/>
      </c>
      <c r="M1977" s="37" t="str">
        <f aca="false">IF(OR($C1977="",N(TOP!$C$12)=0),"",N($J1977)/TOP!$C$12)</f>
        <v/>
      </c>
      <c r="N1977" s="37" t="str">
        <f aca="false">IF(OR($C1977="",N(TOP!$C$13)=0),"",N($K1977)/TOP!$C$13)</f>
        <v/>
      </c>
      <c r="O1977" s="37" t="str">
        <f aca="false">IF(OR($C1977="",N(TOP!$C$14)=0),"",N($L1977)/TOP!$C$14)</f>
        <v/>
      </c>
      <c r="P1977" s="42" t="str">
        <f aca="false">IF($C1977="","",IFERROR(CHOOSE(MATCH(TOP!$C$10,{"【期間A】","【期間B】","【期間C】"},0),N($M1977),N($N1977),N($O1977)),0))</f>
        <v/>
      </c>
    </row>
    <row r="1978" customFormat="false" ht="15" hidden="false" customHeight="false" outlineLevel="0" collapsed="false">
      <c r="B1978" s="12" t="n">
        <v>1973</v>
      </c>
      <c r="C1978" s="36" t="str">
        <f aca="false">IF(②実績CSV_期間A!$M1974="","",②実績CSV_期間A!$M1974&amp;"")</f>
        <v/>
      </c>
      <c r="D1978" s="12" t="str">
        <f aca="false">IF($C1978="","",②実績CSV_期間A!$N1974)</f>
        <v/>
      </c>
      <c r="E1978" s="12" t="str">
        <f aca="false">IF($C1978="","",RIGHT($D1978,1))</f>
        <v/>
      </c>
      <c r="F1978" s="41" t="str">
        <f aca="false">IF($C1978="","",IFERROR(INDEX(サイズ換算マスタ!$C$6:$C$8,MATCH($E1978,サイズ換算マスタ!$B$6:$B$8,0)),1))</f>
        <v/>
      </c>
      <c r="G1978" s="38" t="str">
        <f aca="false">IF($C1978="","",SUMIFS(②実績CSV_期間A!$AA$2:$AA$5001,②実績CSV_期間A!$M$2:$M$5001,$C1978))</f>
        <v/>
      </c>
      <c r="H1978" s="38" t="str">
        <f aca="false">IF($C1978="","",SUMIFS(③実績CSV_期間B!$AA$2:$AA$5001,③実績CSV_期間B!$M$2:$M$5001,$C1978))</f>
        <v/>
      </c>
      <c r="I1978" s="38" t="str">
        <f aca="false">IF($C1978="","",SUMIFS(④実績CSV_期間C!$AA$2:$AA$5001,④実績CSV_期間C!$M$2:$M$5001,$C1978))</f>
        <v/>
      </c>
      <c r="J1978" s="38" t="str">
        <f aca="false">IF($C1978="","",N($F1978)*N($G1978))</f>
        <v/>
      </c>
      <c r="K1978" s="38" t="str">
        <f aca="false">IF($C1978="","",N($F1978)*N($H1978))</f>
        <v/>
      </c>
      <c r="L1978" s="38" t="str">
        <f aca="false">IF($C1978="","",N($F1978)*N($I1978))</f>
        <v/>
      </c>
      <c r="M1978" s="37" t="str">
        <f aca="false">IF(OR($C1978="",N(TOP!$C$12)=0),"",N($J1978)/TOP!$C$12)</f>
        <v/>
      </c>
      <c r="N1978" s="37" t="str">
        <f aca="false">IF(OR($C1978="",N(TOP!$C$13)=0),"",N($K1978)/TOP!$C$13)</f>
        <v/>
      </c>
      <c r="O1978" s="37" t="str">
        <f aca="false">IF(OR($C1978="",N(TOP!$C$14)=0),"",N($L1978)/TOP!$C$14)</f>
        <v/>
      </c>
      <c r="P1978" s="42" t="str">
        <f aca="false">IF($C1978="","",IFERROR(CHOOSE(MATCH(TOP!$C$10,{"【期間A】","【期間B】","【期間C】"},0),N($M1978),N($N1978),N($O1978)),0))</f>
        <v/>
      </c>
    </row>
    <row r="1979" customFormat="false" ht="15" hidden="false" customHeight="false" outlineLevel="0" collapsed="false">
      <c r="B1979" s="12" t="n">
        <v>1974</v>
      </c>
      <c r="C1979" s="36" t="str">
        <f aca="false">IF(②実績CSV_期間A!$M1975="","",②実績CSV_期間A!$M1975&amp;"")</f>
        <v/>
      </c>
      <c r="D1979" s="12" t="str">
        <f aca="false">IF($C1979="","",②実績CSV_期間A!$N1975)</f>
        <v/>
      </c>
      <c r="E1979" s="12" t="str">
        <f aca="false">IF($C1979="","",RIGHT($D1979,1))</f>
        <v/>
      </c>
      <c r="F1979" s="41" t="str">
        <f aca="false">IF($C1979="","",IFERROR(INDEX(サイズ換算マスタ!$C$6:$C$8,MATCH($E1979,サイズ換算マスタ!$B$6:$B$8,0)),1))</f>
        <v/>
      </c>
      <c r="G1979" s="38" t="str">
        <f aca="false">IF($C1979="","",SUMIFS(②実績CSV_期間A!$AA$2:$AA$5001,②実績CSV_期間A!$M$2:$M$5001,$C1979))</f>
        <v/>
      </c>
      <c r="H1979" s="38" t="str">
        <f aca="false">IF($C1979="","",SUMIFS(③実績CSV_期間B!$AA$2:$AA$5001,③実績CSV_期間B!$M$2:$M$5001,$C1979))</f>
        <v/>
      </c>
      <c r="I1979" s="38" t="str">
        <f aca="false">IF($C1979="","",SUMIFS(④実績CSV_期間C!$AA$2:$AA$5001,④実績CSV_期間C!$M$2:$M$5001,$C1979))</f>
        <v/>
      </c>
      <c r="J1979" s="38" t="str">
        <f aca="false">IF($C1979="","",N($F1979)*N($G1979))</f>
        <v/>
      </c>
      <c r="K1979" s="38" t="str">
        <f aca="false">IF($C1979="","",N($F1979)*N($H1979))</f>
        <v/>
      </c>
      <c r="L1979" s="38" t="str">
        <f aca="false">IF($C1979="","",N($F1979)*N($I1979))</f>
        <v/>
      </c>
      <c r="M1979" s="37" t="str">
        <f aca="false">IF(OR($C1979="",N(TOP!$C$12)=0),"",N($J1979)/TOP!$C$12)</f>
        <v/>
      </c>
      <c r="N1979" s="37" t="str">
        <f aca="false">IF(OR($C1979="",N(TOP!$C$13)=0),"",N($K1979)/TOP!$C$13)</f>
        <v/>
      </c>
      <c r="O1979" s="37" t="str">
        <f aca="false">IF(OR($C1979="",N(TOP!$C$14)=0),"",N($L1979)/TOP!$C$14)</f>
        <v/>
      </c>
      <c r="P1979" s="42" t="str">
        <f aca="false">IF($C1979="","",IFERROR(CHOOSE(MATCH(TOP!$C$10,{"【期間A】","【期間B】","【期間C】"},0),N($M1979),N($N1979),N($O1979)),0))</f>
        <v/>
      </c>
    </row>
    <row r="1980" customFormat="false" ht="15" hidden="false" customHeight="false" outlineLevel="0" collapsed="false">
      <c r="B1980" s="12" t="n">
        <v>1975</v>
      </c>
      <c r="C1980" s="36" t="str">
        <f aca="false">IF(②実績CSV_期間A!$M1976="","",②実績CSV_期間A!$M1976&amp;"")</f>
        <v/>
      </c>
      <c r="D1980" s="12" t="str">
        <f aca="false">IF($C1980="","",②実績CSV_期間A!$N1976)</f>
        <v/>
      </c>
      <c r="E1980" s="12" t="str">
        <f aca="false">IF($C1980="","",RIGHT($D1980,1))</f>
        <v/>
      </c>
      <c r="F1980" s="41" t="str">
        <f aca="false">IF($C1980="","",IFERROR(INDEX(サイズ換算マスタ!$C$6:$C$8,MATCH($E1980,サイズ換算マスタ!$B$6:$B$8,0)),1))</f>
        <v/>
      </c>
      <c r="G1980" s="38" t="str">
        <f aca="false">IF($C1980="","",SUMIFS(②実績CSV_期間A!$AA$2:$AA$5001,②実績CSV_期間A!$M$2:$M$5001,$C1980))</f>
        <v/>
      </c>
      <c r="H1980" s="38" t="str">
        <f aca="false">IF($C1980="","",SUMIFS(③実績CSV_期間B!$AA$2:$AA$5001,③実績CSV_期間B!$M$2:$M$5001,$C1980))</f>
        <v/>
      </c>
      <c r="I1980" s="38" t="str">
        <f aca="false">IF($C1980="","",SUMIFS(④実績CSV_期間C!$AA$2:$AA$5001,④実績CSV_期間C!$M$2:$M$5001,$C1980))</f>
        <v/>
      </c>
      <c r="J1980" s="38" t="str">
        <f aca="false">IF($C1980="","",N($F1980)*N($G1980))</f>
        <v/>
      </c>
      <c r="K1980" s="38" t="str">
        <f aca="false">IF($C1980="","",N($F1980)*N($H1980))</f>
        <v/>
      </c>
      <c r="L1980" s="38" t="str">
        <f aca="false">IF($C1980="","",N($F1980)*N($I1980))</f>
        <v/>
      </c>
      <c r="M1980" s="37" t="str">
        <f aca="false">IF(OR($C1980="",N(TOP!$C$12)=0),"",N($J1980)/TOP!$C$12)</f>
        <v/>
      </c>
      <c r="N1980" s="37" t="str">
        <f aca="false">IF(OR($C1980="",N(TOP!$C$13)=0),"",N($K1980)/TOP!$C$13)</f>
        <v/>
      </c>
      <c r="O1980" s="37" t="str">
        <f aca="false">IF(OR($C1980="",N(TOP!$C$14)=0),"",N($L1980)/TOP!$C$14)</f>
        <v/>
      </c>
      <c r="P1980" s="42" t="str">
        <f aca="false">IF($C1980="","",IFERROR(CHOOSE(MATCH(TOP!$C$10,{"【期間A】","【期間B】","【期間C】"},0),N($M1980),N($N1980),N($O1980)),0))</f>
        <v/>
      </c>
    </row>
    <row r="1981" customFormat="false" ht="15" hidden="false" customHeight="false" outlineLevel="0" collapsed="false">
      <c r="B1981" s="12" t="n">
        <v>1976</v>
      </c>
      <c r="C1981" s="36" t="str">
        <f aca="false">IF(②実績CSV_期間A!$M1977="","",②実績CSV_期間A!$M1977&amp;"")</f>
        <v/>
      </c>
      <c r="D1981" s="12" t="str">
        <f aca="false">IF($C1981="","",②実績CSV_期間A!$N1977)</f>
        <v/>
      </c>
      <c r="E1981" s="12" t="str">
        <f aca="false">IF($C1981="","",RIGHT($D1981,1))</f>
        <v/>
      </c>
      <c r="F1981" s="41" t="str">
        <f aca="false">IF($C1981="","",IFERROR(INDEX(サイズ換算マスタ!$C$6:$C$8,MATCH($E1981,サイズ換算マスタ!$B$6:$B$8,0)),1))</f>
        <v/>
      </c>
      <c r="G1981" s="38" t="str">
        <f aca="false">IF($C1981="","",SUMIFS(②実績CSV_期間A!$AA$2:$AA$5001,②実績CSV_期間A!$M$2:$M$5001,$C1981))</f>
        <v/>
      </c>
      <c r="H1981" s="38" t="str">
        <f aca="false">IF($C1981="","",SUMIFS(③実績CSV_期間B!$AA$2:$AA$5001,③実績CSV_期間B!$M$2:$M$5001,$C1981))</f>
        <v/>
      </c>
      <c r="I1981" s="38" t="str">
        <f aca="false">IF($C1981="","",SUMIFS(④実績CSV_期間C!$AA$2:$AA$5001,④実績CSV_期間C!$M$2:$M$5001,$C1981))</f>
        <v/>
      </c>
      <c r="J1981" s="38" t="str">
        <f aca="false">IF($C1981="","",N($F1981)*N($G1981))</f>
        <v/>
      </c>
      <c r="K1981" s="38" t="str">
        <f aca="false">IF($C1981="","",N($F1981)*N($H1981))</f>
        <v/>
      </c>
      <c r="L1981" s="38" t="str">
        <f aca="false">IF($C1981="","",N($F1981)*N($I1981))</f>
        <v/>
      </c>
      <c r="M1981" s="37" t="str">
        <f aca="false">IF(OR($C1981="",N(TOP!$C$12)=0),"",N($J1981)/TOP!$C$12)</f>
        <v/>
      </c>
      <c r="N1981" s="37" t="str">
        <f aca="false">IF(OR($C1981="",N(TOP!$C$13)=0),"",N($K1981)/TOP!$C$13)</f>
        <v/>
      </c>
      <c r="O1981" s="37" t="str">
        <f aca="false">IF(OR($C1981="",N(TOP!$C$14)=0),"",N($L1981)/TOP!$C$14)</f>
        <v/>
      </c>
      <c r="P1981" s="42" t="str">
        <f aca="false">IF($C1981="","",IFERROR(CHOOSE(MATCH(TOP!$C$10,{"【期間A】","【期間B】","【期間C】"},0),N($M1981),N($N1981),N($O1981)),0))</f>
        <v/>
      </c>
    </row>
    <row r="1982" customFormat="false" ht="15" hidden="false" customHeight="false" outlineLevel="0" collapsed="false">
      <c r="B1982" s="12" t="n">
        <v>1977</v>
      </c>
      <c r="C1982" s="36" t="str">
        <f aca="false">IF(②実績CSV_期間A!$M1978="","",②実績CSV_期間A!$M1978&amp;"")</f>
        <v/>
      </c>
      <c r="D1982" s="12" t="str">
        <f aca="false">IF($C1982="","",②実績CSV_期間A!$N1978)</f>
        <v/>
      </c>
      <c r="E1982" s="12" t="str">
        <f aca="false">IF($C1982="","",RIGHT($D1982,1))</f>
        <v/>
      </c>
      <c r="F1982" s="41" t="str">
        <f aca="false">IF($C1982="","",IFERROR(INDEX(サイズ換算マスタ!$C$6:$C$8,MATCH($E1982,サイズ換算マスタ!$B$6:$B$8,0)),1))</f>
        <v/>
      </c>
      <c r="G1982" s="38" t="str">
        <f aca="false">IF($C1982="","",SUMIFS(②実績CSV_期間A!$AA$2:$AA$5001,②実績CSV_期間A!$M$2:$M$5001,$C1982))</f>
        <v/>
      </c>
      <c r="H1982" s="38" t="str">
        <f aca="false">IF($C1982="","",SUMIFS(③実績CSV_期間B!$AA$2:$AA$5001,③実績CSV_期間B!$M$2:$M$5001,$C1982))</f>
        <v/>
      </c>
      <c r="I1982" s="38" t="str">
        <f aca="false">IF($C1982="","",SUMIFS(④実績CSV_期間C!$AA$2:$AA$5001,④実績CSV_期間C!$M$2:$M$5001,$C1982))</f>
        <v/>
      </c>
      <c r="J1982" s="38" t="str">
        <f aca="false">IF($C1982="","",N($F1982)*N($G1982))</f>
        <v/>
      </c>
      <c r="K1982" s="38" t="str">
        <f aca="false">IF($C1982="","",N($F1982)*N($H1982))</f>
        <v/>
      </c>
      <c r="L1982" s="38" t="str">
        <f aca="false">IF($C1982="","",N($F1982)*N($I1982))</f>
        <v/>
      </c>
      <c r="M1982" s="37" t="str">
        <f aca="false">IF(OR($C1982="",N(TOP!$C$12)=0),"",N($J1982)/TOP!$C$12)</f>
        <v/>
      </c>
      <c r="N1982" s="37" t="str">
        <f aca="false">IF(OR($C1982="",N(TOP!$C$13)=0),"",N($K1982)/TOP!$C$13)</f>
        <v/>
      </c>
      <c r="O1982" s="37" t="str">
        <f aca="false">IF(OR($C1982="",N(TOP!$C$14)=0),"",N($L1982)/TOP!$C$14)</f>
        <v/>
      </c>
      <c r="P1982" s="42" t="str">
        <f aca="false">IF($C1982="","",IFERROR(CHOOSE(MATCH(TOP!$C$10,{"【期間A】","【期間B】","【期間C】"},0),N($M1982),N($N1982),N($O1982)),0))</f>
        <v/>
      </c>
    </row>
    <row r="1983" customFormat="false" ht="15" hidden="false" customHeight="false" outlineLevel="0" collapsed="false">
      <c r="B1983" s="12" t="n">
        <v>1978</v>
      </c>
      <c r="C1983" s="36" t="str">
        <f aca="false">IF(②実績CSV_期間A!$M1979="","",②実績CSV_期間A!$M1979&amp;"")</f>
        <v/>
      </c>
      <c r="D1983" s="12" t="str">
        <f aca="false">IF($C1983="","",②実績CSV_期間A!$N1979)</f>
        <v/>
      </c>
      <c r="E1983" s="12" t="str">
        <f aca="false">IF($C1983="","",RIGHT($D1983,1))</f>
        <v/>
      </c>
      <c r="F1983" s="41" t="str">
        <f aca="false">IF($C1983="","",IFERROR(INDEX(サイズ換算マスタ!$C$6:$C$8,MATCH($E1983,サイズ換算マスタ!$B$6:$B$8,0)),1))</f>
        <v/>
      </c>
      <c r="G1983" s="38" t="str">
        <f aca="false">IF($C1983="","",SUMIFS(②実績CSV_期間A!$AA$2:$AA$5001,②実績CSV_期間A!$M$2:$M$5001,$C1983))</f>
        <v/>
      </c>
      <c r="H1983" s="38" t="str">
        <f aca="false">IF($C1983="","",SUMIFS(③実績CSV_期間B!$AA$2:$AA$5001,③実績CSV_期間B!$M$2:$M$5001,$C1983))</f>
        <v/>
      </c>
      <c r="I1983" s="38" t="str">
        <f aca="false">IF($C1983="","",SUMIFS(④実績CSV_期間C!$AA$2:$AA$5001,④実績CSV_期間C!$M$2:$M$5001,$C1983))</f>
        <v/>
      </c>
      <c r="J1983" s="38" t="str">
        <f aca="false">IF($C1983="","",N($F1983)*N($G1983))</f>
        <v/>
      </c>
      <c r="K1983" s="38" t="str">
        <f aca="false">IF($C1983="","",N($F1983)*N($H1983))</f>
        <v/>
      </c>
      <c r="L1983" s="38" t="str">
        <f aca="false">IF($C1983="","",N($F1983)*N($I1983))</f>
        <v/>
      </c>
      <c r="M1983" s="37" t="str">
        <f aca="false">IF(OR($C1983="",N(TOP!$C$12)=0),"",N($J1983)/TOP!$C$12)</f>
        <v/>
      </c>
      <c r="N1983" s="37" t="str">
        <f aca="false">IF(OR($C1983="",N(TOP!$C$13)=0),"",N($K1983)/TOP!$C$13)</f>
        <v/>
      </c>
      <c r="O1983" s="37" t="str">
        <f aca="false">IF(OR($C1983="",N(TOP!$C$14)=0),"",N($L1983)/TOP!$C$14)</f>
        <v/>
      </c>
      <c r="P1983" s="42" t="str">
        <f aca="false">IF($C1983="","",IFERROR(CHOOSE(MATCH(TOP!$C$10,{"【期間A】","【期間B】","【期間C】"},0),N($M1983),N($N1983),N($O1983)),0))</f>
        <v/>
      </c>
    </row>
    <row r="1984" customFormat="false" ht="15" hidden="false" customHeight="false" outlineLevel="0" collapsed="false">
      <c r="B1984" s="12" t="n">
        <v>1979</v>
      </c>
      <c r="C1984" s="36" t="str">
        <f aca="false">IF(②実績CSV_期間A!$M1980="","",②実績CSV_期間A!$M1980&amp;"")</f>
        <v/>
      </c>
      <c r="D1984" s="12" t="str">
        <f aca="false">IF($C1984="","",②実績CSV_期間A!$N1980)</f>
        <v/>
      </c>
      <c r="E1984" s="12" t="str">
        <f aca="false">IF($C1984="","",RIGHT($D1984,1))</f>
        <v/>
      </c>
      <c r="F1984" s="41" t="str">
        <f aca="false">IF($C1984="","",IFERROR(INDEX(サイズ換算マスタ!$C$6:$C$8,MATCH($E1984,サイズ換算マスタ!$B$6:$B$8,0)),1))</f>
        <v/>
      </c>
      <c r="G1984" s="38" t="str">
        <f aca="false">IF($C1984="","",SUMIFS(②実績CSV_期間A!$AA$2:$AA$5001,②実績CSV_期間A!$M$2:$M$5001,$C1984))</f>
        <v/>
      </c>
      <c r="H1984" s="38" t="str">
        <f aca="false">IF($C1984="","",SUMIFS(③実績CSV_期間B!$AA$2:$AA$5001,③実績CSV_期間B!$M$2:$M$5001,$C1984))</f>
        <v/>
      </c>
      <c r="I1984" s="38" t="str">
        <f aca="false">IF($C1984="","",SUMIFS(④実績CSV_期間C!$AA$2:$AA$5001,④実績CSV_期間C!$M$2:$M$5001,$C1984))</f>
        <v/>
      </c>
      <c r="J1984" s="38" t="str">
        <f aca="false">IF($C1984="","",N($F1984)*N($G1984))</f>
        <v/>
      </c>
      <c r="K1984" s="38" t="str">
        <f aca="false">IF($C1984="","",N($F1984)*N($H1984))</f>
        <v/>
      </c>
      <c r="L1984" s="38" t="str">
        <f aca="false">IF($C1984="","",N($F1984)*N($I1984))</f>
        <v/>
      </c>
      <c r="M1984" s="37" t="str">
        <f aca="false">IF(OR($C1984="",N(TOP!$C$12)=0),"",N($J1984)/TOP!$C$12)</f>
        <v/>
      </c>
      <c r="N1984" s="37" t="str">
        <f aca="false">IF(OR($C1984="",N(TOP!$C$13)=0),"",N($K1984)/TOP!$C$13)</f>
        <v/>
      </c>
      <c r="O1984" s="37" t="str">
        <f aca="false">IF(OR($C1984="",N(TOP!$C$14)=0),"",N($L1984)/TOP!$C$14)</f>
        <v/>
      </c>
      <c r="P1984" s="42" t="str">
        <f aca="false">IF($C1984="","",IFERROR(CHOOSE(MATCH(TOP!$C$10,{"【期間A】","【期間B】","【期間C】"},0),N($M1984),N($N1984),N($O1984)),0))</f>
        <v/>
      </c>
    </row>
    <row r="1985" customFormat="false" ht="15" hidden="false" customHeight="false" outlineLevel="0" collapsed="false">
      <c r="B1985" s="12" t="n">
        <v>1980</v>
      </c>
      <c r="C1985" s="36" t="str">
        <f aca="false">IF(②実績CSV_期間A!$M1981="","",②実績CSV_期間A!$M1981&amp;"")</f>
        <v/>
      </c>
      <c r="D1985" s="12" t="str">
        <f aca="false">IF($C1985="","",②実績CSV_期間A!$N1981)</f>
        <v/>
      </c>
      <c r="E1985" s="12" t="str">
        <f aca="false">IF($C1985="","",RIGHT($D1985,1))</f>
        <v/>
      </c>
      <c r="F1985" s="41" t="str">
        <f aca="false">IF($C1985="","",IFERROR(INDEX(サイズ換算マスタ!$C$6:$C$8,MATCH($E1985,サイズ換算マスタ!$B$6:$B$8,0)),1))</f>
        <v/>
      </c>
      <c r="G1985" s="38" t="str">
        <f aca="false">IF($C1985="","",SUMIFS(②実績CSV_期間A!$AA$2:$AA$5001,②実績CSV_期間A!$M$2:$M$5001,$C1985))</f>
        <v/>
      </c>
      <c r="H1985" s="38" t="str">
        <f aca="false">IF($C1985="","",SUMIFS(③実績CSV_期間B!$AA$2:$AA$5001,③実績CSV_期間B!$M$2:$M$5001,$C1985))</f>
        <v/>
      </c>
      <c r="I1985" s="38" t="str">
        <f aca="false">IF($C1985="","",SUMIFS(④実績CSV_期間C!$AA$2:$AA$5001,④実績CSV_期間C!$M$2:$M$5001,$C1985))</f>
        <v/>
      </c>
      <c r="J1985" s="38" t="str">
        <f aca="false">IF($C1985="","",N($F1985)*N($G1985))</f>
        <v/>
      </c>
      <c r="K1985" s="38" t="str">
        <f aca="false">IF($C1985="","",N($F1985)*N($H1985))</f>
        <v/>
      </c>
      <c r="L1985" s="38" t="str">
        <f aca="false">IF($C1985="","",N($F1985)*N($I1985))</f>
        <v/>
      </c>
      <c r="M1985" s="37" t="str">
        <f aca="false">IF(OR($C1985="",N(TOP!$C$12)=0),"",N($J1985)/TOP!$C$12)</f>
        <v/>
      </c>
      <c r="N1985" s="37" t="str">
        <f aca="false">IF(OR($C1985="",N(TOP!$C$13)=0),"",N($K1985)/TOP!$C$13)</f>
        <v/>
      </c>
      <c r="O1985" s="37" t="str">
        <f aca="false">IF(OR($C1985="",N(TOP!$C$14)=0),"",N($L1985)/TOP!$C$14)</f>
        <v/>
      </c>
      <c r="P1985" s="42" t="str">
        <f aca="false">IF($C1985="","",IFERROR(CHOOSE(MATCH(TOP!$C$10,{"【期間A】","【期間B】","【期間C】"},0),N($M1985),N($N1985),N($O1985)),0))</f>
        <v/>
      </c>
    </row>
    <row r="1986" customFormat="false" ht="15" hidden="false" customHeight="false" outlineLevel="0" collapsed="false">
      <c r="B1986" s="12" t="n">
        <v>1981</v>
      </c>
      <c r="C1986" s="36" t="str">
        <f aca="false">IF(②実績CSV_期間A!$M1982="","",②実績CSV_期間A!$M1982&amp;"")</f>
        <v/>
      </c>
      <c r="D1986" s="12" t="str">
        <f aca="false">IF($C1986="","",②実績CSV_期間A!$N1982)</f>
        <v/>
      </c>
      <c r="E1986" s="12" t="str">
        <f aca="false">IF($C1986="","",RIGHT($D1986,1))</f>
        <v/>
      </c>
      <c r="F1986" s="41" t="str">
        <f aca="false">IF($C1986="","",IFERROR(INDEX(サイズ換算マスタ!$C$6:$C$8,MATCH($E1986,サイズ換算マスタ!$B$6:$B$8,0)),1))</f>
        <v/>
      </c>
      <c r="G1986" s="38" t="str">
        <f aca="false">IF($C1986="","",SUMIFS(②実績CSV_期間A!$AA$2:$AA$5001,②実績CSV_期間A!$M$2:$M$5001,$C1986))</f>
        <v/>
      </c>
      <c r="H1986" s="38" t="str">
        <f aca="false">IF($C1986="","",SUMIFS(③実績CSV_期間B!$AA$2:$AA$5001,③実績CSV_期間B!$M$2:$M$5001,$C1986))</f>
        <v/>
      </c>
      <c r="I1986" s="38" t="str">
        <f aca="false">IF($C1986="","",SUMIFS(④実績CSV_期間C!$AA$2:$AA$5001,④実績CSV_期間C!$M$2:$M$5001,$C1986))</f>
        <v/>
      </c>
      <c r="J1986" s="38" t="str">
        <f aca="false">IF($C1986="","",N($F1986)*N($G1986))</f>
        <v/>
      </c>
      <c r="K1986" s="38" t="str">
        <f aca="false">IF($C1986="","",N($F1986)*N($H1986))</f>
        <v/>
      </c>
      <c r="L1986" s="38" t="str">
        <f aca="false">IF($C1986="","",N($F1986)*N($I1986))</f>
        <v/>
      </c>
      <c r="M1986" s="37" t="str">
        <f aca="false">IF(OR($C1986="",N(TOP!$C$12)=0),"",N($J1986)/TOP!$C$12)</f>
        <v/>
      </c>
      <c r="N1986" s="37" t="str">
        <f aca="false">IF(OR($C1986="",N(TOP!$C$13)=0),"",N($K1986)/TOP!$C$13)</f>
        <v/>
      </c>
      <c r="O1986" s="37" t="str">
        <f aca="false">IF(OR($C1986="",N(TOP!$C$14)=0),"",N($L1986)/TOP!$C$14)</f>
        <v/>
      </c>
      <c r="P1986" s="42" t="str">
        <f aca="false">IF($C1986="","",IFERROR(CHOOSE(MATCH(TOP!$C$10,{"【期間A】","【期間B】","【期間C】"},0),N($M1986),N($N1986),N($O1986)),0))</f>
        <v/>
      </c>
    </row>
    <row r="1987" customFormat="false" ht="15" hidden="false" customHeight="false" outlineLevel="0" collapsed="false">
      <c r="B1987" s="12" t="n">
        <v>1982</v>
      </c>
      <c r="C1987" s="36" t="str">
        <f aca="false">IF(②実績CSV_期間A!$M1983="","",②実績CSV_期間A!$M1983&amp;"")</f>
        <v/>
      </c>
      <c r="D1987" s="12" t="str">
        <f aca="false">IF($C1987="","",②実績CSV_期間A!$N1983)</f>
        <v/>
      </c>
      <c r="E1987" s="12" t="str">
        <f aca="false">IF($C1987="","",RIGHT($D1987,1))</f>
        <v/>
      </c>
      <c r="F1987" s="41" t="str">
        <f aca="false">IF($C1987="","",IFERROR(INDEX(サイズ換算マスタ!$C$6:$C$8,MATCH($E1987,サイズ換算マスタ!$B$6:$B$8,0)),1))</f>
        <v/>
      </c>
      <c r="G1987" s="38" t="str">
        <f aca="false">IF($C1987="","",SUMIFS(②実績CSV_期間A!$AA$2:$AA$5001,②実績CSV_期間A!$M$2:$M$5001,$C1987))</f>
        <v/>
      </c>
      <c r="H1987" s="38" t="str">
        <f aca="false">IF($C1987="","",SUMIFS(③実績CSV_期間B!$AA$2:$AA$5001,③実績CSV_期間B!$M$2:$M$5001,$C1987))</f>
        <v/>
      </c>
      <c r="I1987" s="38" t="str">
        <f aca="false">IF($C1987="","",SUMIFS(④実績CSV_期間C!$AA$2:$AA$5001,④実績CSV_期間C!$M$2:$M$5001,$C1987))</f>
        <v/>
      </c>
      <c r="J1987" s="38" t="str">
        <f aca="false">IF($C1987="","",N($F1987)*N($G1987))</f>
        <v/>
      </c>
      <c r="K1987" s="38" t="str">
        <f aca="false">IF($C1987="","",N($F1987)*N($H1987))</f>
        <v/>
      </c>
      <c r="L1987" s="38" t="str">
        <f aca="false">IF($C1987="","",N($F1987)*N($I1987))</f>
        <v/>
      </c>
      <c r="M1987" s="37" t="str">
        <f aca="false">IF(OR($C1987="",N(TOP!$C$12)=0),"",N($J1987)/TOP!$C$12)</f>
        <v/>
      </c>
      <c r="N1987" s="37" t="str">
        <f aca="false">IF(OR($C1987="",N(TOP!$C$13)=0),"",N($K1987)/TOP!$C$13)</f>
        <v/>
      </c>
      <c r="O1987" s="37" t="str">
        <f aca="false">IF(OR($C1987="",N(TOP!$C$14)=0),"",N($L1987)/TOP!$C$14)</f>
        <v/>
      </c>
      <c r="P1987" s="42" t="str">
        <f aca="false">IF($C1987="","",IFERROR(CHOOSE(MATCH(TOP!$C$10,{"【期間A】","【期間B】","【期間C】"},0),N($M1987),N($N1987),N($O1987)),0))</f>
        <v/>
      </c>
    </row>
    <row r="1988" customFormat="false" ht="15" hidden="false" customHeight="false" outlineLevel="0" collapsed="false">
      <c r="B1988" s="12" t="n">
        <v>1983</v>
      </c>
      <c r="C1988" s="36" t="str">
        <f aca="false">IF(②実績CSV_期間A!$M1984="","",②実績CSV_期間A!$M1984&amp;"")</f>
        <v/>
      </c>
      <c r="D1988" s="12" t="str">
        <f aca="false">IF($C1988="","",②実績CSV_期間A!$N1984)</f>
        <v/>
      </c>
      <c r="E1988" s="12" t="str">
        <f aca="false">IF($C1988="","",RIGHT($D1988,1))</f>
        <v/>
      </c>
      <c r="F1988" s="41" t="str">
        <f aca="false">IF($C1988="","",IFERROR(INDEX(サイズ換算マスタ!$C$6:$C$8,MATCH($E1988,サイズ換算マスタ!$B$6:$B$8,0)),1))</f>
        <v/>
      </c>
      <c r="G1988" s="38" t="str">
        <f aca="false">IF($C1988="","",SUMIFS(②実績CSV_期間A!$AA$2:$AA$5001,②実績CSV_期間A!$M$2:$M$5001,$C1988))</f>
        <v/>
      </c>
      <c r="H1988" s="38" t="str">
        <f aca="false">IF($C1988="","",SUMIFS(③実績CSV_期間B!$AA$2:$AA$5001,③実績CSV_期間B!$M$2:$M$5001,$C1988))</f>
        <v/>
      </c>
      <c r="I1988" s="38" t="str">
        <f aca="false">IF($C1988="","",SUMIFS(④実績CSV_期間C!$AA$2:$AA$5001,④実績CSV_期間C!$M$2:$M$5001,$C1988))</f>
        <v/>
      </c>
      <c r="J1988" s="38" t="str">
        <f aca="false">IF($C1988="","",N($F1988)*N($G1988))</f>
        <v/>
      </c>
      <c r="K1988" s="38" t="str">
        <f aca="false">IF($C1988="","",N($F1988)*N($H1988))</f>
        <v/>
      </c>
      <c r="L1988" s="38" t="str">
        <f aca="false">IF($C1988="","",N($F1988)*N($I1988))</f>
        <v/>
      </c>
      <c r="M1988" s="37" t="str">
        <f aca="false">IF(OR($C1988="",N(TOP!$C$12)=0),"",N($J1988)/TOP!$C$12)</f>
        <v/>
      </c>
      <c r="N1988" s="37" t="str">
        <f aca="false">IF(OR($C1988="",N(TOP!$C$13)=0),"",N($K1988)/TOP!$C$13)</f>
        <v/>
      </c>
      <c r="O1988" s="37" t="str">
        <f aca="false">IF(OR($C1988="",N(TOP!$C$14)=0),"",N($L1988)/TOP!$C$14)</f>
        <v/>
      </c>
      <c r="P1988" s="42" t="str">
        <f aca="false">IF($C1988="","",IFERROR(CHOOSE(MATCH(TOP!$C$10,{"【期間A】","【期間B】","【期間C】"},0),N($M1988),N($N1988),N($O1988)),0))</f>
        <v/>
      </c>
    </row>
    <row r="1989" customFormat="false" ht="15" hidden="false" customHeight="false" outlineLevel="0" collapsed="false">
      <c r="B1989" s="12" t="n">
        <v>1984</v>
      </c>
      <c r="C1989" s="36" t="str">
        <f aca="false">IF(②実績CSV_期間A!$M1985="","",②実績CSV_期間A!$M1985&amp;"")</f>
        <v/>
      </c>
      <c r="D1989" s="12" t="str">
        <f aca="false">IF($C1989="","",②実績CSV_期間A!$N1985)</f>
        <v/>
      </c>
      <c r="E1989" s="12" t="str">
        <f aca="false">IF($C1989="","",RIGHT($D1989,1))</f>
        <v/>
      </c>
      <c r="F1989" s="41" t="str">
        <f aca="false">IF($C1989="","",IFERROR(INDEX(サイズ換算マスタ!$C$6:$C$8,MATCH($E1989,サイズ換算マスタ!$B$6:$B$8,0)),1))</f>
        <v/>
      </c>
      <c r="G1989" s="38" t="str">
        <f aca="false">IF($C1989="","",SUMIFS(②実績CSV_期間A!$AA$2:$AA$5001,②実績CSV_期間A!$M$2:$M$5001,$C1989))</f>
        <v/>
      </c>
      <c r="H1989" s="38" t="str">
        <f aca="false">IF($C1989="","",SUMIFS(③実績CSV_期間B!$AA$2:$AA$5001,③実績CSV_期間B!$M$2:$M$5001,$C1989))</f>
        <v/>
      </c>
      <c r="I1989" s="38" t="str">
        <f aca="false">IF($C1989="","",SUMIFS(④実績CSV_期間C!$AA$2:$AA$5001,④実績CSV_期間C!$M$2:$M$5001,$C1989))</f>
        <v/>
      </c>
      <c r="J1989" s="38" t="str">
        <f aca="false">IF($C1989="","",N($F1989)*N($G1989))</f>
        <v/>
      </c>
      <c r="K1989" s="38" t="str">
        <f aca="false">IF($C1989="","",N($F1989)*N($H1989))</f>
        <v/>
      </c>
      <c r="L1989" s="38" t="str">
        <f aca="false">IF($C1989="","",N($F1989)*N($I1989))</f>
        <v/>
      </c>
      <c r="M1989" s="37" t="str">
        <f aca="false">IF(OR($C1989="",N(TOP!$C$12)=0),"",N($J1989)/TOP!$C$12)</f>
        <v/>
      </c>
      <c r="N1989" s="37" t="str">
        <f aca="false">IF(OR($C1989="",N(TOP!$C$13)=0),"",N($K1989)/TOP!$C$13)</f>
        <v/>
      </c>
      <c r="O1989" s="37" t="str">
        <f aca="false">IF(OR($C1989="",N(TOP!$C$14)=0),"",N($L1989)/TOP!$C$14)</f>
        <v/>
      </c>
      <c r="P1989" s="42" t="str">
        <f aca="false">IF($C1989="","",IFERROR(CHOOSE(MATCH(TOP!$C$10,{"【期間A】","【期間B】","【期間C】"},0),N($M1989),N($N1989),N($O1989)),0))</f>
        <v/>
      </c>
    </row>
    <row r="1990" customFormat="false" ht="15" hidden="false" customHeight="false" outlineLevel="0" collapsed="false">
      <c r="B1990" s="12" t="n">
        <v>1985</v>
      </c>
      <c r="C1990" s="36" t="str">
        <f aca="false">IF(②実績CSV_期間A!$M1986="","",②実績CSV_期間A!$M1986&amp;"")</f>
        <v/>
      </c>
      <c r="D1990" s="12" t="str">
        <f aca="false">IF($C1990="","",②実績CSV_期間A!$N1986)</f>
        <v/>
      </c>
      <c r="E1990" s="12" t="str">
        <f aca="false">IF($C1990="","",RIGHT($D1990,1))</f>
        <v/>
      </c>
      <c r="F1990" s="41" t="str">
        <f aca="false">IF($C1990="","",IFERROR(INDEX(サイズ換算マスタ!$C$6:$C$8,MATCH($E1990,サイズ換算マスタ!$B$6:$B$8,0)),1))</f>
        <v/>
      </c>
      <c r="G1990" s="38" t="str">
        <f aca="false">IF($C1990="","",SUMIFS(②実績CSV_期間A!$AA$2:$AA$5001,②実績CSV_期間A!$M$2:$M$5001,$C1990))</f>
        <v/>
      </c>
      <c r="H1990" s="38" t="str">
        <f aca="false">IF($C1990="","",SUMIFS(③実績CSV_期間B!$AA$2:$AA$5001,③実績CSV_期間B!$M$2:$M$5001,$C1990))</f>
        <v/>
      </c>
      <c r="I1990" s="38" t="str">
        <f aca="false">IF($C1990="","",SUMIFS(④実績CSV_期間C!$AA$2:$AA$5001,④実績CSV_期間C!$M$2:$M$5001,$C1990))</f>
        <v/>
      </c>
      <c r="J1990" s="38" t="str">
        <f aca="false">IF($C1990="","",N($F1990)*N($G1990))</f>
        <v/>
      </c>
      <c r="K1990" s="38" t="str">
        <f aca="false">IF($C1990="","",N($F1990)*N($H1990))</f>
        <v/>
      </c>
      <c r="L1990" s="38" t="str">
        <f aca="false">IF($C1990="","",N($F1990)*N($I1990))</f>
        <v/>
      </c>
      <c r="M1990" s="37" t="str">
        <f aca="false">IF(OR($C1990="",N(TOP!$C$12)=0),"",N($J1990)/TOP!$C$12)</f>
        <v/>
      </c>
      <c r="N1990" s="37" t="str">
        <f aca="false">IF(OR($C1990="",N(TOP!$C$13)=0),"",N($K1990)/TOP!$C$13)</f>
        <v/>
      </c>
      <c r="O1990" s="37" t="str">
        <f aca="false">IF(OR($C1990="",N(TOP!$C$14)=0),"",N($L1990)/TOP!$C$14)</f>
        <v/>
      </c>
      <c r="P1990" s="42" t="str">
        <f aca="false">IF($C1990="","",IFERROR(CHOOSE(MATCH(TOP!$C$10,{"【期間A】","【期間B】","【期間C】"},0),N($M1990),N($N1990),N($O1990)),0))</f>
        <v/>
      </c>
    </row>
    <row r="1991" customFormat="false" ht="15" hidden="false" customHeight="false" outlineLevel="0" collapsed="false">
      <c r="B1991" s="12" t="n">
        <v>1986</v>
      </c>
      <c r="C1991" s="36" t="str">
        <f aca="false">IF(②実績CSV_期間A!$M1987="","",②実績CSV_期間A!$M1987&amp;"")</f>
        <v/>
      </c>
      <c r="D1991" s="12" t="str">
        <f aca="false">IF($C1991="","",②実績CSV_期間A!$N1987)</f>
        <v/>
      </c>
      <c r="E1991" s="12" t="str">
        <f aca="false">IF($C1991="","",RIGHT($D1991,1))</f>
        <v/>
      </c>
      <c r="F1991" s="41" t="str">
        <f aca="false">IF($C1991="","",IFERROR(INDEX(サイズ換算マスタ!$C$6:$C$8,MATCH($E1991,サイズ換算マスタ!$B$6:$B$8,0)),1))</f>
        <v/>
      </c>
      <c r="G1991" s="38" t="str">
        <f aca="false">IF($C1991="","",SUMIFS(②実績CSV_期間A!$AA$2:$AA$5001,②実績CSV_期間A!$M$2:$M$5001,$C1991))</f>
        <v/>
      </c>
      <c r="H1991" s="38" t="str">
        <f aca="false">IF($C1991="","",SUMIFS(③実績CSV_期間B!$AA$2:$AA$5001,③実績CSV_期間B!$M$2:$M$5001,$C1991))</f>
        <v/>
      </c>
      <c r="I1991" s="38" t="str">
        <f aca="false">IF($C1991="","",SUMIFS(④実績CSV_期間C!$AA$2:$AA$5001,④実績CSV_期間C!$M$2:$M$5001,$C1991))</f>
        <v/>
      </c>
      <c r="J1991" s="38" t="str">
        <f aca="false">IF($C1991="","",N($F1991)*N($G1991))</f>
        <v/>
      </c>
      <c r="K1991" s="38" t="str">
        <f aca="false">IF($C1991="","",N($F1991)*N($H1991))</f>
        <v/>
      </c>
      <c r="L1991" s="38" t="str">
        <f aca="false">IF($C1991="","",N($F1991)*N($I1991))</f>
        <v/>
      </c>
      <c r="M1991" s="37" t="str">
        <f aca="false">IF(OR($C1991="",N(TOP!$C$12)=0),"",N($J1991)/TOP!$C$12)</f>
        <v/>
      </c>
      <c r="N1991" s="37" t="str">
        <f aca="false">IF(OR($C1991="",N(TOP!$C$13)=0),"",N($K1991)/TOP!$C$13)</f>
        <v/>
      </c>
      <c r="O1991" s="37" t="str">
        <f aca="false">IF(OR($C1991="",N(TOP!$C$14)=0),"",N($L1991)/TOP!$C$14)</f>
        <v/>
      </c>
      <c r="P1991" s="42" t="str">
        <f aca="false">IF($C1991="","",IFERROR(CHOOSE(MATCH(TOP!$C$10,{"【期間A】","【期間B】","【期間C】"},0),N($M1991),N($N1991),N($O1991)),0))</f>
        <v/>
      </c>
    </row>
    <row r="1992" customFormat="false" ht="15" hidden="false" customHeight="false" outlineLevel="0" collapsed="false">
      <c r="B1992" s="12" t="n">
        <v>1987</v>
      </c>
      <c r="C1992" s="36" t="str">
        <f aca="false">IF(②実績CSV_期間A!$M1988="","",②実績CSV_期間A!$M1988&amp;"")</f>
        <v/>
      </c>
      <c r="D1992" s="12" t="str">
        <f aca="false">IF($C1992="","",②実績CSV_期間A!$N1988)</f>
        <v/>
      </c>
      <c r="E1992" s="12" t="str">
        <f aca="false">IF($C1992="","",RIGHT($D1992,1))</f>
        <v/>
      </c>
      <c r="F1992" s="41" t="str">
        <f aca="false">IF($C1992="","",IFERROR(INDEX(サイズ換算マスタ!$C$6:$C$8,MATCH($E1992,サイズ換算マスタ!$B$6:$B$8,0)),1))</f>
        <v/>
      </c>
      <c r="G1992" s="38" t="str">
        <f aca="false">IF($C1992="","",SUMIFS(②実績CSV_期間A!$AA$2:$AA$5001,②実績CSV_期間A!$M$2:$M$5001,$C1992))</f>
        <v/>
      </c>
      <c r="H1992" s="38" t="str">
        <f aca="false">IF($C1992="","",SUMIFS(③実績CSV_期間B!$AA$2:$AA$5001,③実績CSV_期間B!$M$2:$M$5001,$C1992))</f>
        <v/>
      </c>
      <c r="I1992" s="38" t="str">
        <f aca="false">IF($C1992="","",SUMIFS(④実績CSV_期間C!$AA$2:$AA$5001,④実績CSV_期間C!$M$2:$M$5001,$C1992))</f>
        <v/>
      </c>
      <c r="J1992" s="38" t="str">
        <f aca="false">IF($C1992="","",N($F1992)*N($G1992))</f>
        <v/>
      </c>
      <c r="K1992" s="38" t="str">
        <f aca="false">IF($C1992="","",N($F1992)*N($H1992))</f>
        <v/>
      </c>
      <c r="L1992" s="38" t="str">
        <f aca="false">IF($C1992="","",N($F1992)*N($I1992))</f>
        <v/>
      </c>
      <c r="M1992" s="37" t="str">
        <f aca="false">IF(OR($C1992="",N(TOP!$C$12)=0),"",N($J1992)/TOP!$C$12)</f>
        <v/>
      </c>
      <c r="N1992" s="37" t="str">
        <f aca="false">IF(OR($C1992="",N(TOP!$C$13)=0),"",N($K1992)/TOP!$C$13)</f>
        <v/>
      </c>
      <c r="O1992" s="37" t="str">
        <f aca="false">IF(OR($C1992="",N(TOP!$C$14)=0),"",N($L1992)/TOP!$C$14)</f>
        <v/>
      </c>
      <c r="P1992" s="42" t="str">
        <f aca="false">IF($C1992="","",IFERROR(CHOOSE(MATCH(TOP!$C$10,{"【期間A】","【期間B】","【期間C】"},0),N($M1992),N($N1992),N($O1992)),0))</f>
        <v/>
      </c>
    </row>
    <row r="1993" customFormat="false" ht="15" hidden="false" customHeight="false" outlineLevel="0" collapsed="false">
      <c r="B1993" s="12" t="n">
        <v>1988</v>
      </c>
      <c r="C1993" s="36" t="str">
        <f aca="false">IF(②実績CSV_期間A!$M1989="","",②実績CSV_期間A!$M1989&amp;"")</f>
        <v/>
      </c>
      <c r="D1993" s="12" t="str">
        <f aca="false">IF($C1993="","",②実績CSV_期間A!$N1989)</f>
        <v/>
      </c>
      <c r="E1993" s="12" t="str">
        <f aca="false">IF($C1993="","",RIGHT($D1993,1))</f>
        <v/>
      </c>
      <c r="F1993" s="41" t="str">
        <f aca="false">IF($C1993="","",IFERROR(INDEX(サイズ換算マスタ!$C$6:$C$8,MATCH($E1993,サイズ換算マスタ!$B$6:$B$8,0)),1))</f>
        <v/>
      </c>
      <c r="G1993" s="38" t="str">
        <f aca="false">IF($C1993="","",SUMIFS(②実績CSV_期間A!$AA$2:$AA$5001,②実績CSV_期間A!$M$2:$M$5001,$C1993))</f>
        <v/>
      </c>
      <c r="H1993" s="38" t="str">
        <f aca="false">IF($C1993="","",SUMIFS(③実績CSV_期間B!$AA$2:$AA$5001,③実績CSV_期間B!$M$2:$M$5001,$C1993))</f>
        <v/>
      </c>
      <c r="I1993" s="38" t="str">
        <f aca="false">IF($C1993="","",SUMIFS(④実績CSV_期間C!$AA$2:$AA$5001,④実績CSV_期間C!$M$2:$M$5001,$C1993))</f>
        <v/>
      </c>
      <c r="J1993" s="38" t="str">
        <f aca="false">IF($C1993="","",N($F1993)*N($G1993))</f>
        <v/>
      </c>
      <c r="K1993" s="38" t="str">
        <f aca="false">IF($C1993="","",N($F1993)*N($H1993))</f>
        <v/>
      </c>
      <c r="L1993" s="38" t="str">
        <f aca="false">IF($C1993="","",N($F1993)*N($I1993))</f>
        <v/>
      </c>
      <c r="M1993" s="37" t="str">
        <f aca="false">IF(OR($C1993="",N(TOP!$C$12)=0),"",N($J1993)/TOP!$C$12)</f>
        <v/>
      </c>
      <c r="N1993" s="37" t="str">
        <f aca="false">IF(OR($C1993="",N(TOP!$C$13)=0),"",N($K1993)/TOP!$C$13)</f>
        <v/>
      </c>
      <c r="O1993" s="37" t="str">
        <f aca="false">IF(OR($C1993="",N(TOP!$C$14)=0),"",N($L1993)/TOP!$C$14)</f>
        <v/>
      </c>
      <c r="P1993" s="42" t="str">
        <f aca="false">IF($C1993="","",IFERROR(CHOOSE(MATCH(TOP!$C$10,{"【期間A】","【期間B】","【期間C】"},0),N($M1993),N($N1993),N($O1993)),0))</f>
        <v/>
      </c>
    </row>
    <row r="1994" customFormat="false" ht="15" hidden="false" customHeight="false" outlineLevel="0" collapsed="false">
      <c r="B1994" s="12" t="n">
        <v>1989</v>
      </c>
      <c r="C1994" s="36" t="str">
        <f aca="false">IF(②実績CSV_期間A!$M1990="","",②実績CSV_期間A!$M1990&amp;"")</f>
        <v/>
      </c>
      <c r="D1994" s="12" t="str">
        <f aca="false">IF($C1994="","",②実績CSV_期間A!$N1990)</f>
        <v/>
      </c>
      <c r="E1994" s="12" t="str">
        <f aca="false">IF($C1994="","",RIGHT($D1994,1))</f>
        <v/>
      </c>
      <c r="F1994" s="41" t="str">
        <f aca="false">IF($C1994="","",IFERROR(INDEX(サイズ換算マスタ!$C$6:$C$8,MATCH($E1994,サイズ換算マスタ!$B$6:$B$8,0)),1))</f>
        <v/>
      </c>
      <c r="G1994" s="38" t="str">
        <f aca="false">IF($C1994="","",SUMIFS(②実績CSV_期間A!$AA$2:$AA$5001,②実績CSV_期間A!$M$2:$M$5001,$C1994))</f>
        <v/>
      </c>
      <c r="H1994" s="38" t="str">
        <f aca="false">IF($C1994="","",SUMIFS(③実績CSV_期間B!$AA$2:$AA$5001,③実績CSV_期間B!$M$2:$M$5001,$C1994))</f>
        <v/>
      </c>
      <c r="I1994" s="38" t="str">
        <f aca="false">IF($C1994="","",SUMIFS(④実績CSV_期間C!$AA$2:$AA$5001,④実績CSV_期間C!$M$2:$M$5001,$C1994))</f>
        <v/>
      </c>
      <c r="J1994" s="38" t="str">
        <f aca="false">IF($C1994="","",N($F1994)*N($G1994))</f>
        <v/>
      </c>
      <c r="K1994" s="38" t="str">
        <f aca="false">IF($C1994="","",N($F1994)*N($H1994))</f>
        <v/>
      </c>
      <c r="L1994" s="38" t="str">
        <f aca="false">IF($C1994="","",N($F1994)*N($I1994))</f>
        <v/>
      </c>
      <c r="M1994" s="37" t="str">
        <f aca="false">IF(OR($C1994="",N(TOP!$C$12)=0),"",N($J1994)/TOP!$C$12)</f>
        <v/>
      </c>
      <c r="N1994" s="37" t="str">
        <f aca="false">IF(OR($C1994="",N(TOP!$C$13)=0),"",N($K1994)/TOP!$C$13)</f>
        <v/>
      </c>
      <c r="O1994" s="37" t="str">
        <f aca="false">IF(OR($C1994="",N(TOP!$C$14)=0),"",N($L1994)/TOP!$C$14)</f>
        <v/>
      </c>
      <c r="P1994" s="42" t="str">
        <f aca="false">IF($C1994="","",IFERROR(CHOOSE(MATCH(TOP!$C$10,{"【期間A】","【期間B】","【期間C】"},0),N($M1994),N($N1994),N($O1994)),0))</f>
        <v/>
      </c>
    </row>
    <row r="1995" customFormat="false" ht="15" hidden="false" customHeight="false" outlineLevel="0" collapsed="false">
      <c r="B1995" s="12" t="n">
        <v>1990</v>
      </c>
      <c r="C1995" s="36" t="str">
        <f aca="false">IF(②実績CSV_期間A!$M1991="","",②実績CSV_期間A!$M1991&amp;"")</f>
        <v/>
      </c>
      <c r="D1995" s="12" t="str">
        <f aca="false">IF($C1995="","",②実績CSV_期間A!$N1991)</f>
        <v/>
      </c>
      <c r="E1995" s="12" t="str">
        <f aca="false">IF($C1995="","",RIGHT($D1995,1))</f>
        <v/>
      </c>
      <c r="F1995" s="41" t="str">
        <f aca="false">IF($C1995="","",IFERROR(INDEX(サイズ換算マスタ!$C$6:$C$8,MATCH($E1995,サイズ換算マスタ!$B$6:$B$8,0)),1))</f>
        <v/>
      </c>
      <c r="G1995" s="38" t="str">
        <f aca="false">IF($C1995="","",SUMIFS(②実績CSV_期間A!$AA$2:$AA$5001,②実績CSV_期間A!$M$2:$M$5001,$C1995))</f>
        <v/>
      </c>
      <c r="H1995" s="38" t="str">
        <f aca="false">IF($C1995="","",SUMIFS(③実績CSV_期間B!$AA$2:$AA$5001,③実績CSV_期間B!$M$2:$M$5001,$C1995))</f>
        <v/>
      </c>
      <c r="I1995" s="38" t="str">
        <f aca="false">IF($C1995="","",SUMIFS(④実績CSV_期間C!$AA$2:$AA$5001,④実績CSV_期間C!$M$2:$M$5001,$C1995))</f>
        <v/>
      </c>
      <c r="J1995" s="38" t="str">
        <f aca="false">IF($C1995="","",N($F1995)*N($G1995))</f>
        <v/>
      </c>
      <c r="K1995" s="38" t="str">
        <f aca="false">IF($C1995="","",N($F1995)*N($H1995))</f>
        <v/>
      </c>
      <c r="L1995" s="38" t="str">
        <f aca="false">IF($C1995="","",N($F1995)*N($I1995))</f>
        <v/>
      </c>
      <c r="M1995" s="37" t="str">
        <f aca="false">IF(OR($C1995="",N(TOP!$C$12)=0),"",N($J1995)/TOP!$C$12)</f>
        <v/>
      </c>
      <c r="N1995" s="37" t="str">
        <f aca="false">IF(OR($C1995="",N(TOP!$C$13)=0),"",N($K1995)/TOP!$C$13)</f>
        <v/>
      </c>
      <c r="O1995" s="37" t="str">
        <f aca="false">IF(OR($C1995="",N(TOP!$C$14)=0),"",N($L1995)/TOP!$C$14)</f>
        <v/>
      </c>
      <c r="P1995" s="42" t="str">
        <f aca="false">IF($C1995="","",IFERROR(CHOOSE(MATCH(TOP!$C$10,{"【期間A】","【期間B】","【期間C】"},0),N($M1995),N($N1995),N($O1995)),0))</f>
        <v/>
      </c>
    </row>
    <row r="1996" customFormat="false" ht="15" hidden="false" customHeight="false" outlineLevel="0" collapsed="false">
      <c r="B1996" s="12" t="n">
        <v>1991</v>
      </c>
      <c r="C1996" s="36" t="str">
        <f aca="false">IF(②実績CSV_期間A!$M1992="","",②実績CSV_期間A!$M1992&amp;"")</f>
        <v/>
      </c>
      <c r="D1996" s="12" t="str">
        <f aca="false">IF($C1996="","",②実績CSV_期間A!$N1992)</f>
        <v/>
      </c>
      <c r="E1996" s="12" t="str">
        <f aca="false">IF($C1996="","",RIGHT($D1996,1))</f>
        <v/>
      </c>
      <c r="F1996" s="41" t="str">
        <f aca="false">IF($C1996="","",IFERROR(INDEX(サイズ換算マスタ!$C$6:$C$8,MATCH($E1996,サイズ換算マスタ!$B$6:$B$8,0)),1))</f>
        <v/>
      </c>
      <c r="G1996" s="38" t="str">
        <f aca="false">IF($C1996="","",SUMIFS(②実績CSV_期間A!$AA$2:$AA$5001,②実績CSV_期間A!$M$2:$M$5001,$C1996))</f>
        <v/>
      </c>
      <c r="H1996" s="38" t="str">
        <f aca="false">IF($C1996="","",SUMIFS(③実績CSV_期間B!$AA$2:$AA$5001,③実績CSV_期間B!$M$2:$M$5001,$C1996))</f>
        <v/>
      </c>
      <c r="I1996" s="38" t="str">
        <f aca="false">IF($C1996="","",SUMIFS(④実績CSV_期間C!$AA$2:$AA$5001,④実績CSV_期間C!$M$2:$M$5001,$C1996))</f>
        <v/>
      </c>
      <c r="J1996" s="38" t="str">
        <f aca="false">IF($C1996="","",N($F1996)*N($G1996))</f>
        <v/>
      </c>
      <c r="K1996" s="38" t="str">
        <f aca="false">IF($C1996="","",N($F1996)*N($H1996))</f>
        <v/>
      </c>
      <c r="L1996" s="38" t="str">
        <f aca="false">IF($C1996="","",N($F1996)*N($I1996))</f>
        <v/>
      </c>
      <c r="M1996" s="37" t="str">
        <f aca="false">IF(OR($C1996="",N(TOP!$C$12)=0),"",N($J1996)/TOP!$C$12)</f>
        <v/>
      </c>
      <c r="N1996" s="37" t="str">
        <f aca="false">IF(OR($C1996="",N(TOP!$C$13)=0),"",N($K1996)/TOP!$C$13)</f>
        <v/>
      </c>
      <c r="O1996" s="37" t="str">
        <f aca="false">IF(OR($C1996="",N(TOP!$C$14)=0),"",N($L1996)/TOP!$C$14)</f>
        <v/>
      </c>
      <c r="P1996" s="42" t="str">
        <f aca="false">IF($C1996="","",IFERROR(CHOOSE(MATCH(TOP!$C$10,{"【期間A】","【期間B】","【期間C】"},0),N($M1996),N($N1996),N($O1996)),0))</f>
        <v/>
      </c>
    </row>
    <row r="1997" customFormat="false" ht="15" hidden="false" customHeight="false" outlineLevel="0" collapsed="false">
      <c r="B1997" s="12" t="n">
        <v>1992</v>
      </c>
      <c r="C1997" s="36" t="str">
        <f aca="false">IF(②実績CSV_期間A!$M1993="","",②実績CSV_期間A!$M1993&amp;"")</f>
        <v/>
      </c>
      <c r="D1997" s="12" t="str">
        <f aca="false">IF($C1997="","",②実績CSV_期間A!$N1993)</f>
        <v/>
      </c>
      <c r="E1997" s="12" t="str">
        <f aca="false">IF($C1997="","",RIGHT($D1997,1))</f>
        <v/>
      </c>
      <c r="F1997" s="41" t="str">
        <f aca="false">IF($C1997="","",IFERROR(INDEX(サイズ換算マスタ!$C$6:$C$8,MATCH($E1997,サイズ換算マスタ!$B$6:$B$8,0)),1))</f>
        <v/>
      </c>
      <c r="G1997" s="38" t="str">
        <f aca="false">IF($C1997="","",SUMIFS(②実績CSV_期間A!$AA$2:$AA$5001,②実績CSV_期間A!$M$2:$M$5001,$C1997))</f>
        <v/>
      </c>
      <c r="H1997" s="38" t="str">
        <f aca="false">IF($C1997="","",SUMIFS(③実績CSV_期間B!$AA$2:$AA$5001,③実績CSV_期間B!$M$2:$M$5001,$C1997))</f>
        <v/>
      </c>
      <c r="I1997" s="38" t="str">
        <f aca="false">IF($C1997="","",SUMIFS(④実績CSV_期間C!$AA$2:$AA$5001,④実績CSV_期間C!$M$2:$M$5001,$C1997))</f>
        <v/>
      </c>
      <c r="J1997" s="38" t="str">
        <f aca="false">IF($C1997="","",N($F1997)*N($G1997))</f>
        <v/>
      </c>
      <c r="K1997" s="38" t="str">
        <f aca="false">IF($C1997="","",N($F1997)*N($H1997))</f>
        <v/>
      </c>
      <c r="L1997" s="38" t="str">
        <f aca="false">IF($C1997="","",N($F1997)*N($I1997))</f>
        <v/>
      </c>
      <c r="M1997" s="37" t="str">
        <f aca="false">IF(OR($C1997="",N(TOP!$C$12)=0),"",N($J1997)/TOP!$C$12)</f>
        <v/>
      </c>
      <c r="N1997" s="37" t="str">
        <f aca="false">IF(OR($C1997="",N(TOP!$C$13)=0),"",N($K1997)/TOP!$C$13)</f>
        <v/>
      </c>
      <c r="O1997" s="37" t="str">
        <f aca="false">IF(OR($C1997="",N(TOP!$C$14)=0),"",N($L1997)/TOP!$C$14)</f>
        <v/>
      </c>
      <c r="P1997" s="42" t="str">
        <f aca="false">IF($C1997="","",IFERROR(CHOOSE(MATCH(TOP!$C$10,{"【期間A】","【期間B】","【期間C】"},0),N($M1997),N($N1997),N($O1997)),0))</f>
        <v/>
      </c>
    </row>
    <row r="1998" customFormat="false" ht="15" hidden="false" customHeight="false" outlineLevel="0" collapsed="false">
      <c r="B1998" s="12" t="n">
        <v>1993</v>
      </c>
      <c r="C1998" s="36" t="str">
        <f aca="false">IF(②実績CSV_期間A!$M1994="","",②実績CSV_期間A!$M1994&amp;"")</f>
        <v/>
      </c>
      <c r="D1998" s="12" t="str">
        <f aca="false">IF($C1998="","",②実績CSV_期間A!$N1994)</f>
        <v/>
      </c>
      <c r="E1998" s="12" t="str">
        <f aca="false">IF($C1998="","",RIGHT($D1998,1))</f>
        <v/>
      </c>
      <c r="F1998" s="41" t="str">
        <f aca="false">IF($C1998="","",IFERROR(INDEX(サイズ換算マスタ!$C$6:$C$8,MATCH($E1998,サイズ換算マスタ!$B$6:$B$8,0)),1))</f>
        <v/>
      </c>
      <c r="G1998" s="38" t="str">
        <f aca="false">IF($C1998="","",SUMIFS(②実績CSV_期間A!$AA$2:$AA$5001,②実績CSV_期間A!$M$2:$M$5001,$C1998))</f>
        <v/>
      </c>
      <c r="H1998" s="38" t="str">
        <f aca="false">IF($C1998="","",SUMIFS(③実績CSV_期間B!$AA$2:$AA$5001,③実績CSV_期間B!$M$2:$M$5001,$C1998))</f>
        <v/>
      </c>
      <c r="I1998" s="38" t="str">
        <f aca="false">IF($C1998="","",SUMIFS(④実績CSV_期間C!$AA$2:$AA$5001,④実績CSV_期間C!$M$2:$M$5001,$C1998))</f>
        <v/>
      </c>
      <c r="J1998" s="38" t="str">
        <f aca="false">IF($C1998="","",N($F1998)*N($G1998))</f>
        <v/>
      </c>
      <c r="K1998" s="38" t="str">
        <f aca="false">IF($C1998="","",N($F1998)*N($H1998))</f>
        <v/>
      </c>
      <c r="L1998" s="38" t="str">
        <f aca="false">IF($C1998="","",N($F1998)*N($I1998))</f>
        <v/>
      </c>
      <c r="M1998" s="37" t="str">
        <f aca="false">IF(OR($C1998="",N(TOP!$C$12)=0),"",N($J1998)/TOP!$C$12)</f>
        <v/>
      </c>
      <c r="N1998" s="37" t="str">
        <f aca="false">IF(OR($C1998="",N(TOP!$C$13)=0),"",N($K1998)/TOP!$C$13)</f>
        <v/>
      </c>
      <c r="O1998" s="37" t="str">
        <f aca="false">IF(OR($C1998="",N(TOP!$C$14)=0),"",N($L1998)/TOP!$C$14)</f>
        <v/>
      </c>
      <c r="P1998" s="42" t="str">
        <f aca="false">IF($C1998="","",IFERROR(CHOOSE(MATCH(TOP!$C$10,{"【期間A】","【期間B】","【期間C】"},0),N($M1998),N($N1998),N($O1998)),0))</f>
        <v/>
      </c>
    </row>
    <row r="1999" customFormat="false" ht="15" hidden="false" customHeight="false" outlineLevel="0" collapsed="false">
      <c r="B1999" s="12" t="n">
        <v>1994</v>
      </c>
      <c r="C1999" s="36" t="str">
        <f aca="false">IF(②実績CSV_期間A!$M1995="","",②実績CSV_期間A!$M1995&amp;"")</f>
        <v/>
      </c>
      <c r="D1999" s="12" t="str">
        <f aca="false">IF($C1999="","",②実績CSV_期間A!$N1995)</f>
        <v/>
      </c>
      <c r="E1999" s="12" t="str">
        <f aca="false">IF($C1999="","",RIGHT($D1999,1))</f>
        <v/>
      </c>
      <c r="F1999" s="41" t="str">
        <f aca="false">IF($C1999="","",IFERROR(INDEX(サイズ換算マスタ!$C$6:$C$8,MATCH($E1999,サイズ換算マスタ!$B$6:$B$8,0)),1))</f>
        <v/>
      </c>
      <c r="G1999" s="38" t="str">
        <f aca="false">IF($C1999="","",SUMIFS(②実績CSV_期間A!$AA$2:$AA$5001,②実績CSV_期間A!$M$2:$M$5001,$C1999))</f>
        <v/>
      </c>
      <c r="H1999" s="38" t="str">
        <f aca="false">IF($C1999="","",SUMIFS(③実績CSV_期間B!$AA$2:$AA$5001,③実績CSV_期間B!$M$2:$M$5001,$C1999))</f>
        <v/>
      </c>
      <c r="I1999" s="38" t="str">
        <f aca="false">IF($C1999="","",SUMIFS(④実績CSV_期間C!$AA$2:$AA$5001,④実績CSV_期間C!$M$2:$M$5001,$C1999))</f>
        <v/>
      </c>
      <c r="J1999" s="38" t="str">
        <f aca="false">IF($C1999="","",N($F1999)*N($G1999))</f>
        <v/>
      </c>
      <c r="K1999" s="38" t="str">
        <f aca="false">IF($C1999="","",N($F1999)*N($H1999))</f>
        <v/>
      </c>
      <c r="L1999" s="38" t="str">
        <f aca="false">IF($C1999="","",N($F1999)*N($I1999))</f>
        <v/>
      </c>
      <c r="M1999" s="37" t="str">
        <f aca="false">IF(OR($C1999="",N(TOP!$C$12)=0),"",N($J1999)/TOP!$C$12)</f>
        <v/>
      </c>
      <c r="N1999" s="37" t="str">
        <f aca="false">IF(OR($C1999="",N(TOP!$C$13)=0),"",N($K1999)/TOP!$C$13)</f>
        <v/>
      </c>
      <c r="O1999" s="37" t="str">
        <f aca="false">IF(OR($C1999="",N(TOP!$C$14)=0),"",N($L1999)/TOP!$C$14)</f>
        <v/>
      </c>
      <c r="P1999" s="42" t="str">
        <f aca="false">IF($C1999="","",IFERROR(CHOOSE(MATCH(TOP!$C$10,{"【期間A】","【期間B】","【期間C】"},0),N($M1999),N($N1999),N($O1999)),0))</f>
        <v/>
      </c>
    </row>
    <row r="2000" customFormat="false" ht="15" hidden="false" customHeight="false" outlineLevel="0" collapsed="false">
      <c r="B2000" s="12" t="n">
        <v>1995</v>
      </c>
      <c r="C2000" s="36" t="str">
        <f aca="false">IF(②実績CSV_期間A!$M1996="","",②実績CSV_期間A!$M1996&amp;"")</f>
        <v/>
      </c>
      <c r="D2000" s="12" t="str">
        <f aca="false">IF($C2000="","",②実績CSV_期間A!$N1996)</f>
        <v/>
      </c>
      <c r="E2000" s="12" t="str">
        <f aca="false">IF($C2000="","",RIGHT($D2000,1))</f>
        <v/>
      </c>
      <c r="F2000" s="41" t="str">
        <f aca="false">IF($C2000="","",IFERROR(INDEX(サイズ換算マスタ!$C$6:$C$8,MATCH($E2000,サイズ換算マスタ!$B$6:$B$8,0)),1))</f>
        <v/>
      </c>
      <c r="G2000" s="38" t="str">
        <f aca="false">IF($C2000="","",SUMIFS(②実績CSV_期間A!$AA$2:$AA$5001,②実績CSV_期間A!$M$2:$M$5001,$C2000))</f>
        <v/>
      </c>
      <c r="H2000" s="38" t="str">
        <f aca="false">IF($C2000="","",SUMIFS(③実績CSV_期間B!$AA$2:$AA$5001,③実績CSV_期間B!$M$2:$M$5001,$C2000))</f>
        <v/>
      </c>
      <c r="I2000" s="38" t="str">
        <f aca="false">IF($C2000="","",SUMIFS(④実績CSV_期間C!$AA$2:$AA$5001,④実績CSV_期間C!$M$2:$M$5001,$C2000))</f>
        <v/>
      </c>
      <c r="J2000" s="38" t="str">
        <f aca="false">IF($C2000="","",N($F2000)*N($G2000))</f>
        <v/>
      </c>
      <c r="K2000" s="38" t="str">
        <f aca="false">IF($C2000="","",N($F2000)*N($H2000))</f>
        <v/>
      </c>
      <c r="L2000" s="38" t="str">
        <f aca="false">IF($C2000="","",N($F2000)*N($I2000))</f>
        <v/>
      </c>
      <c r="M2000" s="37" t="str">
        <f aca="false">IF(OR($C2000="",N(TOP!$C$12)=0),"",N($J2000)/TOP!$C$12)</f>
        <v/>
      </c>
      <c r="N2000" s="37" t="str">
        <f aca="false">IF(OR($C2000="",N(TOP!$C$13)=0),"",N($K2000)/TOP!$C$13)</f>
        <v/>
      </c>
      <c r="O2000" s="37" t="str">
        <f aca="false">IF(OR($C2000="",N(TOP!$C$14)=0),"",N($L2000)/TOP!$C$14)</f>
        <v/>
      </c>
      <c r="P2000" s="42" t="str">
        <f aca="false">IF($C2000="","",IFERROR(CHOOSE(MATCH(TOP!$C$10,{"【期間A】","【期間B】","【期間C】"},0),N($M2000),N($N2000),N($O2000)),0))</f>
        <v/>
      </c>
    </row>
    <row r="2001" customFormat="false" ht="15" hidden="false" customHeight="false" outlineLevel="0" collapsed="false">
      <c r="B2001" s="12" t="n">
        <v>1996</v>
      </c>
      <c r="C2001" s="36" t="str">
        <f aca="false">IF(②実績CSV_期間A!$M1997="","",②実績CSV_期間A!$M1997&amp;"")</f>
        <v/>
      </c>
      <c r="D2001" s="12" t="str">
        <f aca="false">IF($C2001="","",②実績CSV_期間A!$N1997)</f>
        <v/>
      </c>
      <c r="E2001" s="12" t="str">
        <f aca="false">IF($C2001="","",RIGHT($D2001,1))</f>
        <v/>
      </c>
      <c r="F2001" s="41" t="str">
        <f aca="false">IF($C2001="","",IFERROR(INDEX(サイズ換算マスタ!$C$6:$C$8,MATCH($E2001,サイズ換算マスタ!$B$6:$B$8,0)),1))</f>
        <v/>
      </c>
      <c r="G2001" s="38" t="str">
        <f aca="false">IF($C2001="","",SUMIFS(②実績CSV_期間A!$AA$2:$AA$5001,②実績CSV_期間A!$M$2:$M$5001,$C2001))</f>
        <v/>
      </c>
      <c r="H2001" s="38" t="str">
        <f aca="false">IF($C2001="","",SUMIFS(③実績CSV_期間B!$AA$2:$AA$5001,③実績CSV_期間B!$M$2:$M$5001,$C2001))</f>
        <v/>
      </c>
      <c r="I2001" s="38" t="str">
        <f aca="false">IF($C2001="","",SUMIFS(④実績CSV_期間C!$AA$2:$AA$5001,④実績CSV_期間C!$M$2:$M$5001,$C2001))</f>
        <v/>
      </c>
      <c r="J2001" s="38" t="str">
        <f aca="false">IF($C2001="","",N($F2001)*N($G2001))</f>
        <v/>
      </c>
      <c r="K2001" s="38" t="str">
        <f aca="false">IF($C2001="","",N($F2001)*N($H2001))</f>
        <v/>
      </c>
      <c r="L2001" s="38" t="str">
        <f aca="false">IF($C2001="","",N($F2001)*N($I2001))</f>
        <v/>
      </c>
      <c r="M2001" s="37" t="str">
        <f aca="false">IF(OR($C2001="",N(TOP!$C$12)=0),"",N($J2001)/TOP!$C$12)</f>
        <v/>
      </c>
      <c r="N2001" s="37" t="str">
        <f aca="false">IF(OR($C2001="",N(TOP!$C$13)=0),"",N($K2001)/TOP!$C$13)</f>
        <v/>
      </c>
      <c r="O2001" s="37" t="str">
        <f aca="false">IF(OR($C2001="",N(TOP!$C$14)=0),"",N($L2001)/TOP!$C$14)</f>
        <v/>
      </c>
      <c r="P2001" s="42" t="str">
        <f aca="false">IF($C2001="","",IFERROR(CHOOSE(MATCH(TOP!$C$10,{"【期間A】","【期間B】","【期間C】"},0),N($M2001),N($N2001),N($O2001)),0))</f>
        <v/>
      </c>
    </row>
    <row r="2002" customFormat="false" ht="15" hidden="false" customHeight="false" outlineLevel="0" collapsed="false">
      <c r="B2002" s="12" t="n">
        <v>1997</v>
      </c>
      <c r="C2002" s="36" t="str">
        <f aca="false">IF(②実績CSV_期間A!$M1998="","",②実績CSV_期間A!$M1998&amp;"")</f>
        <v/>
      </c>
      <c r="D2002" s="12" t="str">
        <f aca="false">IF($C2002="","",②実績CSV_期間A!$N1998)</f>
        <v/>
      </c>
      <c r="E2002" s="12" t="str">
        <f aca="false">IF($C2002="","",RIGHT($D2002,1))</f>
        <v/>
      </c>
      <c r="F2002" s="41" t="str">
        <f aca="false">IF($C2002="","",IFERROR(INDEX(サイズ換算マスタ!$C$6:$C$8,MATCH($E2002,サイズ換算マスタ!$B$6:$B$8,0)),1))</f>
        <v/>
      </c>
      <c r="G2002" s="38" t="str">
        <f aca="false">IF($C2002="","",SUMIFS(②実績CSV_期間A!$AA$2:$AA$5001,②実績CSV_期間A!$M$2:$M$5001,$C2002))</f>
        <v/>
      </c>
      <c r="H2002" s="38" t="str">
        <f aca="false">IF($C2002="","",SUMIFS(③実績CSV_期間B!$AA$2:$AA$5001,③実績CSV_期間B!$M$2:$M$5001,$C2002))</f>
        <v/>
      </c>
      <c r="I2002" s="38" t="str">
        <f aca="false">IF($C2002="","",SUMIFS(④実績CSV_期間C!$AA$2:$AA$5001,④実績CSV_期間C!$M$2:$M$5001,$C2002))</f>
        <v/>
      </c>
      <c r="J2002" s="38" t="str">
        <f aca="false">IF($C2002="","",N($F2002)*N($G2002))</f>
        <v/>
      </c>
      <c r="K2002" s="38" t="str">
        <f aca="false">IF($C2002="","",N($F2002)*N($H2002))</f>
        <v/>
      </c>
      <c r="L2002" s="38" t="str">
        <f aca="false">IF($C2002="","",N($F2002)*N($I2002))</f>
        <v/>
      </c>
      <c r="M2002" s="37" t="str">
        <f aca="false">IF(OR($C2002="",N(TOP!$C$12)=0),"",N($J2002)/TOP!$C$12)</f>
        <v/>
      </c>
      <c r="N2002" s="37" t="str">
        <f aca="false">IF(OR($C2002="",N(TOP!$C$13)=0),"",N($K2002)/TOP!$C$13)</f>
        <v/>
      </c>
      <c r="O2002" s="37" t="str">
        <f aca="false">IF(OR($C2002="",N(TOP!$C$14)=0),"",N($L2002)/TOP!$C$14)</f>
        <v/>
      </c>
      <c r="P2002" s="42" t="str">
        <f aca="false">IF($C2002="","",IFERROR(CHOOSE(MATCH(TOP!$C$10,{"【期間A】","【期間B】","【期間C】"},0),N($M2002),N($N2002),N($O2002)),0))</f>
        <v/>
      </c>
    </row>
    <row r="2003" customFormat="false" ht="15" hidden="false" customHeight="false" outlineLevel="0" collapsed="false">
      <c r="B2003" s="12" t="n">
        <v>1998</v>
      </c>
      <c r="C2003" s="36" t="str">
        <f aca="false">IF(②実績CSV_期間A!$M1999="","",②実績CSV_期間A!$M1999&amp;"")</f>
        <v/>
      </c>
      <c r="D2003" s="12" t="str">
        <f aca="false">IF($C2003="","",②実績CSV_期間A!$N1999)</f>
        <v/>
      </c>
      <c r="E2003" s="12" t="str">
        <f aca="false">IF($C2003="","",RIGHT($D2003,1))</f>
        <v/>
      </c>
      <c r="F2003" s="41" t="str">
        <f aca="false">IF($C2003="","",IFERROR(INDEX(サイズ換算マスタ!$C$6:$C$8,MATCH($E2003,サイズ換算マスタ!$B$6:$B$8,0)),1))</f>
        <v/>
      </c>
      <c r="G2003" s="38" t="str">
        <f aca="false">IF($C2003="","",SUMIFS(②実績CSV_期間A!$AA$2:$AA$5001,②実績CSV_期間A!$M$2:$M$5001,$C2003))</f>
        <v/>
      </c>
      <c r="H2003" s="38" t="str">
        <f aca="false">IF($C2003="","",SUMIFS(③実績CSV_期間B!$AA$2:$AA$5001,③実績CSV_期間B!$M$2:$M$5001,$C2003))</f>
        <v/>
      </c>
      <c r="I2003" s="38" t="str">
        <f aca="false">IF($C2003="","",SUMIFS(④実績CSV_期間C!$AA$2:$AA$5001,④実績CSV_期間C!$M$2:$M$5001,$C2003))</f>
        <v/>
      </c>
      <c r="J2003" s="38" t="str">
        <f aca="false">IF($C2003="","",N($F2003)*N($G2003))</f>
        <v/>
      </c>
      <c r="K2003" s="38" t="str">
        <f aca="false">IF($C2003="","",N($F2003)*N($H2003))</f>
        <v/>
      </c>
      <c r="L2003" s="38" t="str">
        <f aca="false">IF($C2003="","",N($F2003)*N($I2003))</f>
        <v/>
      </c>
      <c r="M2003" s="37" t="str">
        <f aca="false">IF(OR($C2003="",N(TOP!$C$12)=0),"",N($J2003)/TOP!$C$12)</f>
        <v/>
      </c>
      <c r="N2003" s="37" t="str">
        <f aca="false">IF(OR($C2003="",N(TOP!$C$13)=0),"",N($K2003)/TOP!$C$13)</f>
        <v/>
      </c>
      <c r="O2003" s="37" t="str">
        <f aca="false">IF(OR($C2003="",N(TOP!$C$14)=0),"",N($L2003)/TOP!$C$14)</f>
        <v/>
      </c>
      <c r="P2003" s="42" t="str">
        <f aca="false">IF($C2003="","",IFERROR(CHOOSE(MATCH(TOP!$C$10,{"【期間A】","【期間B】","【期間C】"},0),N($M2003),N($N2003),N($O2003)),0))</f>
        <v/>
      </c>
    </row>
    <row r="2004" customFormat="false" ht="15" hidden="false" customHeight="false" outlineLevel="0" collapsed="false">
      <c r="B2004" s="12" t="n">
        <v>1999</v>
      </c>
      <c r="C2004" s="36" t="str">
        <f aca="false">IF(②実績CSV_期間A!$M2000="","",②実績CSV_期間A!$M2000&amp;"")</f>
        <v/>
      </c>
      <c r="D2004" s="12" t="str">
        <f aca="false">IF($C2004="","",②実績CSV_期間A!$N2000)</f>
        <v/>
      </c>
      <c r="E2004" s="12" t="str">
        <f aca="false">IF($C2004="","",RIGHT($D2004,1))</f>
        <v/>
      </c>
      <c r="F2004" s="41" t="str">
        <f aca="false">IF($C2004="","",IFERROR(INDEX(サイズ換算マスタ!$C$6:$C$8,MATCH($E2004,サイズ換算マスタ!$B$6:$B$8,0)),1))</f>
        <v/>
      </c>
      <c r="G2004" s="38" t="str">
        <f aca="false">IF($C2004="","",SUMIFS(②実績CSV_期間A!$AA$2:$AA$5001,②実績CSV_期間A!$M$2:$M$5001,$C2004))</f>
        <v/>
      </c>
      <c r="H2004" s="38" t="str">
        <f aca="false">IF($C2004="","",SUMIFS(③実績CSV_期間B!$AA$2:$AA$5001,③実績CSV_期間B!$M$2:$M$5001,$C2004))</f>
        <v/>
      </c>
      <c r="I2004" s="38" t="str">
        <f aca="false">IF($C2004="","",SUMIFS(④実績CSV_期間C!$AA$2:$AA$5001,④実績CSV_期間C!$M$2:$M$5001,$C2004))</f>
        <v/>
      </c>
      <c r="J2004" s="38" t="str">
        <f aca="false">IF($C2004="","",N($F2004)*N($G2004))</f>
        <v/>
      </c>
      <c r="K2004" s="38" t="str">
        <f aca="false">IF($C2004="","",N($F2004)*N($H2004))</f>
        <v/>
      </c>
      <c r="L2004" s="38" t="str">
        <f aca="false">IF($C2004="","",N($F2004)*N($I2004))</f>
        <v/>
      </c>
      <c r="M2004" s="37" t="str">
        <f aca="false">IF(OR($C2004="",N(TOP!$C$12)=0),"",N($J2004)/TOP!$C$12)</f>
        <v/>
      </c>
      <c r="N2004" s="37" t="str">
        <f aca="false">IF(OR($C2004="",N(TOP!$C$13)=0),"",N($K2004)/TOP!$C$13)</f>
        <v/>
      </c>
      <c r="O2004" s="37" t="str">
        <f aca="false">IF(OR($C2004="",N(TOP!$C$14)=0),"",N($L2004)/TOP!$C$14)</f>
        <v/>
      </c>
      <c r="P2004" s="42" t="str">
        <f aca="false">IF($C2004="","",IFERROR(CHOOSE(MATCH(TOP!$C$10,{"【期間A】","【期間B】","【期間C】"},0),N($M2004),N($N2004),N($O2004)),0))</f>
        <v/>
      </c>
    </row>
    <row r="2005" customFormat="false" ht="15" hidden="false" customHeight="false" outlineLevel="0" collapsed="false">
      <c r="B2005" s="12" t="n">
        <v>2000</v>
      </c>
      <c r="C2005" s="36" t="str">
        <f aca="false">IF(②実績CSV_期間A!$M2001="","",②実績CSV_期間A!$M2001&amp;"")</f>
        <v/>
      </c>
      <c r="D2005" s="12" t="str">
        <f aca="false">IF($C2005="","",②実績CSV_期間A!$N2001)</f>
        <v/>
      </c>
      <c r="E2005" s="12" t="str">
        <f aca="false">IF($C2005="","",RIGHT($D2005,1))</f>
        <v/>
      </c>
      <c r="F2005" s="41" t="str">
        <f aca="false">IF($C2005="","",IFERROR(INDEX(サイズ換算マスタ!$C$6:$C$8,MATCH($E2005,サイズ換算マスタ!$B$6:$B$8,0)),1))</f>
        <v/>
      </c>
      <c r="G2005" s="38" t="str">
        <f aca="false">IF($C2005="","",SUMIFS(②実績CSV_期間A!$AA$2:$AA$5001,②実績CSV_期間A!$M$2:$M$5001,$C2005))</f>
        <v/>
      </c>
      <c r="H2005" s="38" t="str">
        <f aca="false">IF($C2005="","",SUMIFS(③実績CSV_期間B!$AA$2:$AA$5001,③実績CSV_期間B!$M$2:$M$5001,$C2005))</f>
        <v/>
      </c>
      <c r="I2005" s="38" t="str">
        <f aca="false">IF($C2005="","",SUMIFS(④実績CSV_期間C!$AA$2:$AA$5001,④実績CSV_期間C!$M$2:$M$5001,$C2005))</f>
        <v/>
      </c>
      <c r="J2005" s="38" t="str">
        <f aca="false">IF($C2005="","",N($F2005)*N($G2005))</f>
        <v/>
      </c>
      <c r="K2005" s="38" t="str">
        <f aca="false">IF($C2005="","",N($F2005)*N($H2005))</f>
        <v/>
      </c>
      <c r="L2005" s="38" t="str">
        <f aca="false">IF($C2005="","",N($F2005)*N($I2005))</f>
        <v/>
      </c>
      <c r="M2005" s="37" t="str">
        <f aca="false">IF(OR($C2005="",N(TOP!$C$12)=0),"",N($J2005)/TOP!$C$12)</f>
        <v/>
      </c>
      <c r="N2005" s="37" t="str">
        <f aca="false">IF(OR($C2005="",N(TOP!$C$13)=0),"",N($K2005)/TOP!$C$13)</f>
        <v/>
      </c>
      <c r="O2005" s="37" t="str">
        <f aca="false">IF(OR($C2005="",N(TOP!$C$14)=0),"",N($L2005)/TOP!$C$14)</f>
        <v/>
      </c>
      <c r="P2005" s="42" t="str">
        <f aca="false">IF($C2005="","",IFERROR(CHOOSE(MATCH(TOP!$C$10,{"【期間A】","【期間B】","【期間C】"},0),N($M2005),N($N2005),N($O2005)),0))</f>
        <v/>
      </c>
    </row>
    <row r="2006" customFormat="false" ht="15" hidden="false" customHeight="false" outlineLevel="0" collapsed="false">
      <c r="B2006" s="12" t="n">
        <v>2001</v>
      </c>
      <c r="C2006" s="36" t="str">
        <f aca="false">IF(②実績CSV_期間A!$M2002="","",②実績CSV_期間A!$M2002&amp;"")</f>
        <v/>
      </c>
      <c r="D2006" s="12" t="str">
        <f aca="false">IF($C2006="","",②実績CSV_期間A!$N2002)</f>
        <v/>
      </c>
      <c r="E2006" s="12" t="str">
        <f aca="false">IF($C2006="","",RIGHT($D2006,1))</f>
        <v/>
      </c>
      <c r="F2006" s="41" t="str">
        <f aca="false">IF($C2006="","",IFERROR(INDEX(サイズ換算マスタ!$C$6:$C$8,MATCH($E2006,サイズ換算マスタ!$B$6:$B$8,0)),1))</f>
        <v/>
      </c>
      <c r="G2006" s="38" t="str">
        <f aca="false">IF($C2006="","",SUMIFS(②実績CSV_期間A!$AA$2:$AA$5001,②実績CSV_期間A!$M$2:$M$5001,$C2006))</f>
        <v/>
      </c>
      <c r="H2006" s="38" t="str">
        <f aca="false">IF($C2006="","",SUMIFS(③実績CSV_期間B!$AA$2:$AA$5001,③実績CSV_期間B!$M$2:$M$5001,$C2006))</f>
        <v/>
      </c>
      <c r="I2006" s="38" t="str">
        <f aca="false">IF($C2006="","",SUMIFS(④実績CSV_期間C!$AA$2:$AA$5001,④実績CSV_期間C!$M$2:$M$5001,$C2006))</f>
        <v/>
      </c>
      <c r="J2006" s="38" t="str">
        <f aca="false">IF($C2006="","",N($F2006)*N($G2006))</f>
        <v/>
      </c>
      <c r="K2006" s="38" t="str">
        <f aca="false">IF($C2006="","",N($F2006)*N($H2006))</f>
        <v/>
      </c>
      <c r="L2006" s="38" t="str">
        <f aca="false">IF($C2006="","",N($F2006)*N($I2006))</f>
        <v/>
      </c>
      <c r="M2006" s="37" t="str">
        <f aca="false">IF(OR($C2006="",N(TOP!$C$12)=0),"",N($J2006)/TOP!$C$12)</f>
        <v/>
      </c>
      <c r="N2006" s="37" t="str">
        <f aca="false">IF(OR($C2006="",N(TOP!$C$13)=0),"",N($K2006)/TOP!$C$13)</f>
        <v/>
      </c>
      <c r="O2006" s="37" t="str">
        <f aca="false">IF(OR($C2006="",N(TOP!$C$14)=0),"",N($L2006)/TOP!$C$14)</f>
        <v/>
      </c>
      <c r="P2006" s="42" t="str">
        <f aca="false">IF($C2006="","",IFERROR(CHOOSE(MATCH(TOP!$C$10,{"【期間A】","【期間B】","【期間C】"},0),N($M2006),N($N2006),N($O2006)),0))</f>
        <v/>
      </c>
    </row>
    <row r="2007" customFormat="false" ht="15" hidden="false" customHeight="false" outlineLevel="0" collapsed="false">
      <c r="B2007" s="12" t="n">
        <v>2002</v>
      </c>
      <c r="C2007" s="36" t="str">
        <f aca="false">IF(②実績CSV_期間A!$M2003="","",②実績CSV_期間A!$M2003&amp;"")</f>
        <v/>
      </c>
      <c r="D2007" s="12" t="str">
        <f aca="false">IF($C2007="","",②実績CSV_期間A!$N2003)</f>
        <v/>
      </c>
      <c r="E2007" s="12" t="str">
        <f aca="false">IF($C2007="","",RIGHT($D2007,1))</f>
        <v/>
      </c>
      <c r="F2007" s="41" t="str">
        <f aca="false">IF($C2007="","",IFERROR(INDEX(サイズ換算マスタ!$C$6:$C$8,MATCH($E2007,サイズ換算マスタ!$B$6:$B$8,0)),1))</f>
        <v/>
      </c>
      <c r="G2007" s="38" t="str">
        <f aca="false">IF($C2007="","",SUMIFS(②実績CSV_期間A!$AA$2:$AA$5001,②実績CSV_期間A!$M$2:$M$5001,$C2007))</f>
        <v/>
      </c>
      <c r="H2007" s="38" t="str">
        <f aca="false">IF($C2007="","",SUMIFS(③実績CSV_期間B!$AA$2:$AA$5001,③実績CSV_期間B!$M$2:$M$5001,$C2007))</f>
        <v/>
      </c>
      <c r="I2007" s="38" t="str">
        <f aca="false">IF($C2007="","",SUMIFS(④実績CSV_期間C!$AA$2:$AA$5001,④実績CSV_期間C!$M$2:$M$5001,$C2007))</f>
        <v/>
      </c>
      <c r="J2007" s="38" t="str">
        <f aca="false">IF($C2007="","",N($F2007)*N($G2007))</f>
        <v/>
      </c>
      <c r="K2007" s="38" t="str">
        <f aca="false">IF($C2007="","",N($F2007)*N($H2007))</f>
        <v/>
      </c>
      <c r="L2007" s="38" t="str">
        <f aca="false">IF($C2007="","",N($F2007)*N($I2007))</f>
        <v/>
      </c>
      <c r="M2007" s="37" t="str">
        <f aca="false">IF(OR($C2007="",N(TOP!$C$12)=0),"",N($J2007)/TOP!$C$12)</f>
        <v/>
      </c>
      <c r="N2007" s="37" t="str">
        <f aca="false">IF(OR($C2007="",N(TOP!$C$13)=0),"",N($K2007)/TOP!$C$13)</f>
        <v/>
      </c>
      <c r="O2007" s="37" t="str">
        <f aca="false">IF(OR($C2007="",N(TOP!$C$14)=0),"",N($L2007)/TOP!$C$14)</f>
        <v/>
      </c>
      <c r="P2007" s="42" t="str">
        <f aca="false">IF($C2007="","",IFERROR(CHOOSE(MATCH(TOP!$C$10,{"【期間A】","【期間B】","【期間C】"},0),N($M2007),N($N2007),N($O2007)),0))</f>
        <v/>
      </c>
    </row>
    <row r="2008" customFormat="false" ht="15" hidden="false" customHeight="false" outlineLevel="0" collapsed="false">
      <c r="B2008" s="12" t="n">
        <v>2003</v>
      </c>
      <c r="C2008" s="36" t="str">
        <f aca="false">IF(②実績CSV_期間A!$M2004="","",②実績CSV_期間A!$M2004&amp;"")</f>
        <v/>
      </c>
      <c r="D2008" s="12" t="str">
        <f aca="false">IF($C2008="","",②実績CSV_期間A!$N2004)</f>
        <v/>
      </c>
      <c r="E2008" s="12" t="str">
        <f aca="false">IF($C2008="","",RIGHT($D2008,1))</f>
        <v/>
      </c>
      <c r="F2008" s="41" t="str">
        <f aca="false">IF($C2008="","",IFERROR(INDEX(サイズ換算マスタ!$C$6:$C$8,MATCH($E2008,サイズ換算マスタ!$B$6:$B$8,0)),1))</f>
        <v/>
      </c>
      <c r="G2008" s="38" t="str">
        <f aca="false">IF($C2008="","",SUMIFS(②実績CSV_期間A!$AA$2:$AA$5001,②実績CSV_期間A!$M$2:$M$5001,$C2008))</f>
        <v/>
      </c>
      <c r="H2008" s="38" t="str">
        <f aca="false">IF($C2008="","",SUMIFS(③実績CSV_期間B!$AA$2:$AA$5001,③実績CSV_期間B!$M$2:$M$5001,$C2008))</f>
        <v/>
      </c>
      <c r="I2008" s="38" t="str">
        <f aca="false">IF($C2008="","",SUMIFS(④実績CSV_期間C!$AA$2:$AA$5001,④実績CSV_期間C!$M$2:$M$5001,$C2008))</f>
        <v/>
      </c>
      <c r="J2008" s="38" t="str">
        <f aca="false">IF($C2008="","",N($F2008)*N($G2008))</f>
        <v/>
      </c>
      <c r="K2008" s="38" t="str">
        <f aca="false">IF($C2008="","",N($F2008)*N($H2008))</f>
        <v/>
      </c>
      <c r="L2008" s="38" t="str">
        <f aca="false">IF($C2008="","",N($F2008)*N($I2008))</f>
        <v/>
      </c>
      <c r="M2008" s="37" t="str">
        <f aca="false">IF(OR($C2008="",N(TOP!$C$12)=0),"",N($J2008)/TOP!$C$12)</f>
        <v/>
      </c>
      <c r="N2008" s="37" t="str">
        <f aca="false">IF(OR($C2008="",N(TOP!$C$13)=0),"",N($K2008)/TOP!$C$13)</f>
        <v/>
      </c>
      <c r="O2008" s="37" t="str">
        <f aca="false">IF(OR($C2008="",N(TOP!$C$14)=0),"",N($L2008)/TOP!$C$14)</f>
        <v/>
      </c>
      <c r="P2008" s="42" t="str">
        <f aca="false">IF($C2008="","",IFERROR(CHOOSE(MATCH(TOP!$C$10,{"【期間A】","【期間B】","【期間C】"},0),N($M2008),N($N2008),N($O2008)),0))</f>
        <v/>
      </c>
    </row>
    <row r="2009" customFormat="false" ht="15" hidden="false" customHeight="false" outlineLevel="0" collapsed="false">
      <c r="B2009" s="12" t="n">
        <v>2004</v>
      </c>
      <c r="C2009" s="36" t="str">
        <f aca="false">IF(②実績CSV_期間A!$M2005="","",②実績CSV_期間A!$M2005&amp;"")</f>
        <v/>
      </c>
      <c r="D2009" s="12" t="str">
        <f aca="false">IF($C2009="","",②実績CSV_期間A!$N2005)</f>
        <v/>
      </c>
      <c r="E2009" s="12" t="str">
        <f aca="false">IF($C2009="","",RIGHT($D2009,1))</f>
        <v/>
      </c>
      <c r="F2009" s="41" t="str">
        <f aca="false">IF($C2009="","",IFERROR(INDEX(サイズ換算マスタ!$C$6:$C$8,MATCH($E2009,サイズ換算マスタ!$B$6:$B$8,0)),1))</f>
        <v/>
      </c>
      <c r="G2009" s="38" t="str">
        <f aca="false">IF($C2009="","",SUMIFS(②実績CSV_期間A!$AA$2:$AA$5001,②実績CSV_期間A!$M$2:$M$5001,$C2009))</f>
        <v/>
      </c>
      <c r="H2009" s="38" t="str">
        <f aca="false">IF($C2009="","",SUMIFS(③実績CSV_期間B!$AA$2:$AA$5001,③実績CSV_期間B!$M$2:$M$5001,$C2009))</f>
        <v/>
      </c>
      <c r="I2009" s="38" t="str">
        <f aca="false">IF($C2009="","",SUMIFS(④実績CSV_期間C!$AA$2:$AA$5001,④実績CSV_期間C!$M$2:$M$5001,$C2009))</f>
        <v/>
      </c>
      <c r="J2009" s="38" t="str">
        <f aca="false">IF($C2009="","",N($F2009)*N($G2009))</f>
        <v/>
      </c>
      <c r="K2009" s="38" t="str">
        <f aca="false">IF($C2009="","",N($F2009)*N($H2009))</f>
        <v/>
      </c>
      <c r="L2009" s="38" t="str">
        <f aca="false">IF($C2009="","",N($F2009)*N($I2009))</f>
        <v/>
      </c>
      <c r="M2009" s="37" t="str">
        <f aca="false">IF(OR($C2009="",N(TOP!$C$12)=0),"",N($J2009)/TOP!$C$12)</f>
        <v/>
      </c>
      <c r="N2009" s="37" t="str">
        <f aca="false">IF(OR($C2009="",N(TOP!$C$13)=0),"",N($K2009)/TOP!$C$13)</f>
        <v/>
      </c>
      <c r="O2009" s="37" t="str">
        <f aca="false">IF(OR($C2009="",N(TOP!$C$14)=0),"",N($L2009)/TOP!$C$14)</f>
        <v/>
      </c>
      <c r="P2009" s="42" t="str">
        <f aca="false">IF($C2009="","",IFERROR(CHOOSE(MATCH(TOP!$C$10,{"【期間A】","【期間B】","【期間C】"},0),N($M2009),N($N2009),N($O2009)),0))</f>
        <v/>
      </c>
    </row>
    <row r="2010" customFormat="false" ht="15" hidden="false" customHeight="false" outlineLevel="0" collapsed="false">
      <c r="B2010" s="12" t="n">
        <v>2005</v>
      </c>
      <c r="C2010" s="36" t="str">
        <f aca="false">IF(②実績CSV_期間A!$M2006="","",②実績CSV_期間A!$M2006&amp;"")</f>
        <v/>
      </c>
      <c r="D2010" s="12" t="str">
        <f aca="false">IF($C2010="","",②実績CSV_期間A!$N2006)</f>
        <v/>
      </c>
      <c r="E2010" s="12" t="str">
        <f aca="false">IF($C2010="","",RIGHT($D2010,1))</f>
        <v/>
      </c>
      <c r="F2010" s="41" t="str">
        <f aca="false">IF($C2010="","",IFERROR(INDEX(サイズ換算マスタ!$C$6:$C$8,MATCH($E2010,サイズ換算マスタ!$B$6:$B$8,0)),1))</f>
        <v/>
      </c>
      <c r="G2010" s="38" t="str">
        <f aca="false">IF($C2010="","",SUMIFS(②実績CSV_期間A!$AA$2:$AA$5001,②実績CSV_期間A!$M$2:$M$5001,$C2010))</f>
        <v/>
      </c>
      <c r="H2010" s="38" t="str">
        <f aca="false">IF($C2010="","",SUMIFS(③実績CSV_期間B!$AA$2:$AA$5001,③実績CSV_期間B!$M$2:$M$5001,$C2010))</f>
        <v/>
      </c>
      <c r="I2010" s="38" t="str">
        <f aca="false">IF($C2010="","",SUMIFS(④実績CSV_期間C!$AA$2:$AA$5001,④実績CSV_期間C!$M$2:$M$5001,$C2010))</f>
        <v/>
      </c>
      <c r="J2010" s="38" t="str">
        <f aca="false">IF($C2010="","",N($F2010)*N($G2010))</f>
        <v/>
      </c>
      <c r="K2010" s="38" t="str">
        <f aca="false">IF($C2010="","",N($F2010)*N($H2010))</f>
        <v/>
      </c>
      <c r="L2010" s="38" t="str">
        <f aca="false">IF($C2010="","",N($F2010)*N($I2010))</f>
        <v/>
      </c>
      <c r="M2010" s="37" t="str">
        <f aca="false">IF(OR($C2010="",N(TOP!$C$12)=0),"",N($J2010)/TOP!$C$12)</f>
        <v/>
      </c>
      <c r="N2010" s="37" t="str">
        <f aca="false">IF(OR($C2010="",N(TOP!$C$13)=0),"",N($K2010)/TOP!$C$13)</f>
        <v/>
      </c>
      <c r="O2010" s="37" t="str">
        <f aca="false">IF(OR($C2010="",N(TOP!$C$14)=0),"",N($L2010)/TOP!$C$14)</f>
        <v/>
      </c>
      <c r="P2010" s="42" t="str">
        <f aca="false">IF($C2010="","",IFERROR(CHOOSE(MATCH(TOP!$C$10,{"【期間A】","【期間B】","【期間C】"},0),N($M2010),N($N2010),N($O2010)),0))</f>
        <v/>
      </c>
    </row>
    <row r="2011" customFormat="false" ht="15" hidden="false" customHeight="false" outlineLevel="0" collapsed="false">
      <c r="B2011" s="12" t="n">
        <v>2006</v>
      </c>
      <c r="C2011" s="36" t="str">
        <f aca="false">IF(②実績CSV_期間A!$M2007="","",②実績CSV_期間A!$M2007&amp;"")</f>
        <v/>
      </c>
      <c r="D2011" s="12" t="str">
        <f aca="false">IF($C2011="","",②実績CSV_期間A!$N2007)</f>
        <v/>
      </c>
      <c r="E2011" s="12" t="str">
        <f aca="false">IF($C2011="","",RIGHT($D2011,1))</f>
        <v/>
      </c>
      <c r="F2011" s="41" t="str">
        <f aca="false">IF($C2011="","",IFERROR(INDEX(サイズ換算マスタ!$C$6:$C$8,MATCH($E2011,サイズ換算マスタ!$B$6:$B$8,0)),1))</f>
        <v/>
      </c>
      <c r="G2011" s="38" t="str">
        <f aca="false">IF($C2011="","",SUMIFS(②実績CSV_期間A!$AA$2:$AA$5001,②実績CSV_期間A!$M$2:$M$5001,$C2011))</f>
        <v/>
      </c>
      <c r="H2011" s="38" t="str">
        <f aca="false">IF($C2011="","",SUMIFS(③実績CSV_期間B!$AA$2:$AA$5001,③実績CSV_期間B!$M$2:$M$5001,$C2011))</f>
        <v/>
      </c>
      <c r="I2011" s="38" t="str">
        <f aca="false">IF($C2011="","",SUMIFS(④実績CSV_期間C!$AA$2:$AA$5001,④実績CSV_期間C!$M$2:$M$5001,$C2011))</f>
        <v/>
      </c>
      <c r="J2011" s="38" t="str">
        <f aca="false">IF($C2011="","",N($F2011)*N($G2011))</f>
        <v/>
      </c>
      <c r="K2011" s="38" t="str">
        <f aca="false">IF($C2011="","",N($F2011)*N($H2011))</f>
        <v/>
      </c>
      <c r="L2011" s="38" t="str">
        <f aca="false">IF($C2011="","",N($F2011)*N($I2011))</f>
        <v/>
      </c>
      <c r="M2011" s="37" t="str">
        <f aca="false">IF(OR($C2011="",N(TOP!$C$12)=0),"",N($J2011)/TOP!$C$12)</f>
        <v/>
      </c>
      <c r="N2011" s="37" t="str">
        <f aca="false">IF(OR($C2011="",N(TOP!$C$13)=0),"",N($K2011)/TOP!$C$13)</f>
        <v/>
      </c>
      <c r="O2011" s="37" t="str">
        <f aca="false">IF(OR($C2011="",N(TOP!$C$14)=0),"",N($L2011)/TOP!$C$14)</f>
        <v/>
      </c>
      <c r="P2011" s="42" t="str">
        <f aca="false">IF($C2011="","",IFERROR(CHOOSE(MATCH(TOP!$C$10,{"【期間A】","【期間B】","【期間C】"},0),N($M2011),N($N2011),N($O2011)),0))</f>
        <v/>
      </c>
    </row>
    <row r="2012" customFormat="false" ht="15" hidden="false" customHeight="false" outlineLevel="0" collapsed="false">
      <c r="B2012" s="12" t="n">
        <v>2007</v>
      </c>
      <c r="C2012" s="36" t="str">
        <f aca="false">IF(②実績CSV_期間A!$M2008="","",②実績CSV_期間A!$M2008&amp;"")</f>
        <v/>
      </c>
      <c r="D2012" s="12" t="str">
        <f aca="false">IF($C2012="","",②実績CSV_期間A!$N2008)</f>
        <v/>
      </c>
      <c r="E2012" s="12" t="str">
        <f aca="false">IF($C2012="","",RIGHT($D2012,1))</f>
        <v/>
      </c>
      <c r="F2012" s="41" t="str">
        <f aca="false">IF($C2012="","",IFERROR(INDEX(サイズ換算マスタ!$C$6:$C$8,MATCH($E2012,サイズ換算マスタ!$B$6:$B$8,0)),1))</f>
        <v/>
      </c>
      <c r="G2012" s="38" t="str">
        <f aca="false">IF($C2012="","",SUMIFS(②実績CSV_期間A!$AA$2:$AA$5001,②実績CSV_期間A!$M$2:$M$5001,$C2012))</f>
        <v/>
      </c>
      <c r="H2012" s="38" t="str">
        <f aca="false">IF($C2012="","",SUMIFS(③実績CSV_期間B!$AA$2:$AA$5001,③実績CSV_期間B!$M$2:$M$5001,$C2012))</f>
        <v/>
      </c>
      <c r="I2012" s="38" t="str">
        <f aca="false">IF($C2012="","",SUMIFS(④実績CSV_期間C!$AA$2:$AA$5001,④実績CSV_期間C!$M$2:$M$5001,$C2012))</f>
        <v/>
      </c>
      <c r="J2012" s="38" t="str">
        <f aca="false">IF($C2012="","",N($F2012)*N($G2012))</f>
        <v/>
      </c>
      <c r="K2012" s="38" t="str">
        <f aca="false">IF($C2012="","",N($F2012)*N($H2012))</f>
        <v/>
      </c>
      <c r="L2012" s="38" t="str">
        <f aca="false">IF($C2012="","",N($F2012)*N($I2012))</f>
        <v/>
      </c>
      <c r="M2012" s="37" t="str">
        <f aca="false">IF(OR($C2012="",N(TOP!$C$12)=0),"",N($J2012)/TOP!$C$12)</f>
        <v/>
      </c>
      <c r="N2012" s="37" t="str">
        <f aca="false">IF(OR($C2012="",N(TOP!$C$13)=0),"",N($K2012)/TOP!$C$13)</f>
        <v/>
      </c>
      <c r="O2012" s="37" t="str">
        <f aca="false">IF(OR($C2012="",N(TOP!$C$14)=0),"",N($L2012)/TOP!$C$14)</f>
        <v/>
      </c>
      <c r="P2012" s="42" t="str">
        <f aca="false">IF($C2012="","",IFERROR(CHOOSE(MATCH(TOP!$C$10,{"【期間A】","【期間B】","【期間C】"},0),N($M2012),N($N2012),N($O2012)),0))</f>
        <v/>
      </c>
    </row>
    <row r="2013" customFormat="false" ht="15" hidden="false" customHeight="false" outlineLevel="0" collapsed="false">
      <c r="B2013" s="12" t="n">
        <v>2008</v>
      </c>
      <c r="C2013" s="36" t="str">
        <f aca="false">IF(②実績CSV_期間A!$M2009="","",②実績CSV_期間A!$M2009&amp;"")</f>
        <v/>
      </c>
      <c r="D2013" s="12" t="str">
        <f aca="false">IF($C2013="","",②実績CSV_期間A!$N2009)</f>
        <v/>
      </c>
      <c r="E2013" s="12" t="str">
        <f aca="false">IF($C2013="","",RIGHT($D2013,1))</f>
        <v/>
      </c>
      <c r="F2013" s="41" t="str">
        <f aca="false">IF($C2013="","",IFERROR(INDEX(サイズ換算マスタ!$C$6:$C$8,MATCH($E2013,サイズ換算マスタ!$B$6:$B$8,0)),1))</f>
        <v/>
      </c>
      <c r="G2013" s="38" t="str">
        <f aca="false">IF($C2013="","",SUMIFS(②実績CSV_期間A!$AA$2:$AA$5001,②実績CSV_期間A!$M$2:$M$5001,$C2013))</f>
        <v/>
      </c>
      <c r="H2013" s="38" t="str">
        <f aca="false">IF($C2013="","",SUMIFS(③実績CSV_期間B!$AA$2:$AA$5001,③実績CSV_期間B!$M$2:$M$5001,$C2013))</f>
        <v/>
      </c>
      <c r="I2013" s="38" t="str">
        <f aca="false">IF($C2013="","",SUMIFS(④実績CSV_期間C!$AA$2:$AA$5001,④実績CSV_期間C!$M$2:$M$5001,$C2013))</f>
        <v/>
      </c>
      <c r="J2013" s="38" t="str">
        <f aca="false">IF($C2013="","",N($F2013)*N($G2013))</f>
        <v/>
      </c>
      <c r="K2013" s="38" t="str">
        <f aca="false">IF($C2013="","",N($F2013)*N($H2013))</f>
        <v/>
      </c>
      <c r="L2013" s="38" t="str">
        <f aca="false">IF($C2013="","",N($F2013)*N($I2013))</f>
        <v/>
      </c>
      <c r="M2013" s="37" t="str">
        <f aca="false">IF(OR($C2013="",N(TOP!$C$12)=0),"",N($J2013)/TOP!$C$12)</f>
        <v/>
      </c>
      <c r="N2013" s="37" t="str">
        <f aca="false">IF(OR($C2013="",N(TOP!$C$13)=0),"",N($K2013)/TOP!$C$13)</f>
        <v/>
      </c>
      <c r="O2013" s="37" t="str">
        <f aca="false">IF(OR($C2013="",N(TOP!$C$14)=0),"",N($L2013)/TOP!$C$14)</f>
        <v/>
      </c>
      <c r="P2013" s="42" t="str">
        <f aca="false">IF($C2013="","",IFERROR(CHOOSE(MATCH(TOP!$C$10,{"【期間A】","【期間B】","【期間C】"},0),N($M2013),N($N2013),N($O2013)),0))</f>
        <v/>
      </c>
    </row>
    <row r="2014" customFormat="false" ht="15" hidden="false" customHeight="false" outlineLevel="0" collapsed="false">
      <c r="B2014" s="12" t="n">
        <v>2009</v>
      </c>
      <c r="C2014" s="36" t="str">
        <f aca="false">IF(②実績CSV_期間A!$M2010="","",②実績CSV_期間A!$M2010&amp;"")</f>
        <v/>
      </c>
      <c r="D2014" s="12" t="str">
        <f aca="false">IF($C2014="","",②実績CSV_期間A!$N2010)</f>
        <v/>
      </c>
      <c r="E2014" s="12" t="str">
        <f aca="false">IF($C2014="","",RIGHT($D2014,1))</f>
        <v/>
      </c>
      <c r="F2014" s="41" t="str">
        <f aca="false">IF($C2014="","",IFERROR(INDEX(サイズ換算マスタ!$C$6:$C$8,MATCH($E2014,サイズ換算マスタ!$B$6:$B$8,0)),1))</f>
        <v/>
      </c>
      <c r="G2014" s="38" t="str">
        <f aca="false">IF($C2014="","",SUMIFS(②実績CSV_期間A!$AA$2:$AA$5001,②実績CSV_期間A!$M$2:$M$5001,$C2014))</f>
        <v/>
      </c>
      <c r="H2014" s="38" t="str">
        <f aca="false">IF($C2014="","",SUMIFS(③実績CSV_期間B!$AA$2:$AA$5001,③実績CSV_期間B!$M$2:$M$5001,$C2014))</f>
        <v/>
      </c>
      <c r="I2014" s="38" t="str">
        <f aca="false">IF($C2014="","",SUMIFS(④実績CSV_期間C!$AA$2:$AA$5001,④実績CSV_期間C!$M$2:$M$5001,$C2014))</f>
        <v/>
      </c>
      <c r="J2014" s="38" t="str">
        <f aca="false">IF($C2014="","",N($F2014)*N($G2014))</f>
        <v/>
      </c>
      <c r="K2014" s="38" t="str">
        <f aca="false">IF($C2014="","",N($F2014)*N($H2014))</f>
        <v/>
      </c>
      <c r="L2014" s="38" t="str">
        <f aca="false">IF($C2014="","",N($F2014)*N($I2014))</f>
        <v/>
      </c>
      <c r="M2014" s="37" t="str">
        <f aca="false">IF(OR($C2014="",N(TOP!$C$12)=0),"",N($J2014)/TOP!$C$12)</f>
        <v/>
      </c>
      <c r="N2014" s="37" t="str">
        <f aca="false">IF(OR($C2014="",N(TOP!$C$13)=0),"",N($K2014)/TOP!$C$13)</f>
        <v/>
      </c>
      <c r="O2014" s="37" t="str">
        <f aca="false">IF(OR($C2014="",N(TOP!$C$14)=0),"",N($L2014)/TOP!$C$14)</f>
        <v/>
      </c>
      <c r="P2014" s="42" t="str">
        <f aca="false">IF($C2014="","",IFERROR(CHOOSE(MATCH(TOP!$C$10,{"【期間A】","【期間B】","【期間C】"},0),N($M2014),N($N2014),N($O2014)),0))</f>
        <v/>
      </c>
    </row>
    <row r="2015" customFormat="false" ht="15" hidden="false" customHeight="false" outlineLevel="0" collapsed="false">
      <c r="B2015" s="12" t="n">
        <v>2010</v>
      </c>
      <c r="C2015" s="36" t="str">
        <f aca="false">IF(②実績CSV_期間A!$M2011="","",②実績CSV_期間A!$M2011&amp;"")</f>
        <v/>
      </c>
      <c r="D2015" s="12" t="str">
        <f aca="false">IF($C2015="","",②実績CSV_期間A!$N2011)</f>
        <v/>
      </c>
      <c r="E2015" s="12" t="str">
        <f aca="false">IF($C2015="","",RIGHT($D2015,1))</f>
        <v/>
      </c>
      <c r="F2015" s="41" t="str">
        <f aca="false">IF($C2015="","",IFERROR(INDEX(サイズ換算マスタ!$C$6:$C$8,MATCH($E2015,サイズ換算マスタ!$B$6:$B$8,0)),1))</f>
        <v/>
      </c>
      <c r="G2015" s="38" t="str">
        <f aca="false">IF($C2015="","",SUMIFS(②実績CSV_期間A!$AA$2:$AA$5001,②実績CSV_期間A!$M$2:$M$5001,$C2015))</f>
        <v/>
      </c>
      <c r="H2015" s="38" t="str">
        <f aca="false">IF($C2015="","",SUMIFS(③実績CSV_期間B!$AA$2:$AA$5001,③実績CSV_期間B!$M$2:$M$5001,$C2015))</f>
        <v/>
      </c>
      <c r="I2015" s="38" t="str">
        <f aca="false">IF($C2015="","",SUMIFS(④実績CSV_期間C!$AA$2:$AA$5001,④実績CSV_期間C!$M$2:$M$5001,$C2015))</f>
        <v/>
      </c>
      <c r="J2015" s="38" t="str">
        <f aca="false">IF($C2015="","",N($F2015)*N($G2015))</f>
        <v/>
      </c>
      <c r="K2015" s="38" t="str">
        <f aca="false">IF($C2015="","",N($F2015)*N($H2015))</f>
        <v/>
      </c>
      <c r="L2015" s="38" t="str">
        <f aca="false">IF($C2015="","",N($F2015)*N($I2015))</f>
        <v/>
      </c>
      <c r="M2015" s="37" t="str">
        <f aca="false">IF(OR($C2015="",N(TOP!$C$12)=0),"",N($J2015)/TOP!$C$12)</f>
        <v/>
      </c>
      <c r="N2015" s="37" t="str">
        <f aca="false">IF(OR($C2015="",N(TOP!$C$13)=0),"",N($K2015)/TOP!$C$13)</f>
        <v/>
      </c>
      <c r="O2015" s="37" t="str">
        <f aca="false">IF(OR($C2015="",N(TOP!$C$14)=0),"",N($L2015)/TOP!$C$14)</f>
        <v/>
      </c>
      <c r="P2015" s="42" t="str">
        <f aca="false">IF($C2015="","",IFERROR(CHOOSE(MATCH(TOP!$C$10,{"【期間A】","【期間B】","【期間C】"},0),N($M2015),N($N2015),N($O2015)),0))</f>
        <v/>
      </c>
    </row>
    <row r="2016" customFormat="false" ht="15" hidden="false" customHeight="false" outlineLevel="0" collapsed="false">
      <c r="B2016" s="12" t="n">
        <v>2011</v>
      </c>
      <c r="C2016" s="36" t="str">
        <f aca="false">IF(②実績CSV_期間A!$M2012="","",②実績CSV_期間A!$M2012&amp;"")</f>
        <v/>
      </c>
      <c r="D2016" s="12" t="str">
        <f aca="false">IF($C2016="","",②実績CSV_期間A!$N2012)</f>
        <v/>
      </c>
      <c r="E2016" s="12" t="str">
        <f aca="false">IF($C2016="","",RIGHT($D2016,1))</f>
        <v/>
      </c>
      <c r="F2016" s="41" t="str">
        <f aca="false">IF($C2016="","",IFERROR(INDEX(サイズ換算マスタ!$C$6:$C$8,MATCH($E2016,サイズ換算マスタ!$B$6:$B$8,0)),1))</f>
        <v/>
      </c>
      <c r="G2016" s="38" t="str">
        <f aca="false">IF($C2016="","",SUMIFS(②実績CSV_期間A!$AA$2:$AA$5001,②実績CSV_期間A!$M$2:$M$5001,$C2016))</f>
        <v/>
      </c>
      <c r="H2016" s="38" t="str">
        <f aca="false">IF($C2016="","",SUMIFS(③実績CSV_期間B!$AA$2:$AA$5001,③実績CSV_期間B!$M$2:$M$5001,$C2016))</f>
        <v/>
      </c>
      <c r="I2016" s="38" t="str">
        <f aca="false">IF($C2016="","",SUMIFS(④実績CSV_期間C!$AA$2:$AA$5001,④実績CSV_期間C!$M$2:$M$5001,$C2016))</f>
        <v/>
      </c>
      <c r="J2016" s="38" t="str">
        <f aca="false">IF($C2016="","",N($F2016)*N($G2016))</f>
        <v/>
      </c>
      <c r="K2016" s="38" t="str">
        <f aca="false">IF($C2016="","",N($F2016)*N($H2016))</f>
        <v/>
      </c>
      <c r="L2016" s="38" t="str">
        <f aca="false">IF($C2016="","",N($F2016)*N($I2016))</f>
        <v/>
      </c>
      <c r="M2016" s="37" t="str">
        <f aca="false">IF(OR($C2016="",N(TOP!$C$12)=0),"",N($J2016)/TOP!$C$12)</f>
        <v/>
      </c>
      <c r="N2016" s="37" t="str">
        <f aca="false">IF(OR($C2016="",N(TOP!$C$13)=0),"",N($K2016)/TOP!$C$13)</f>
        <v/>
      </c>
      <c r="O2016" s="37" t="str">
        <f aca="false">IF(OR($C2016="",N(TOP!$C$14)=0),"",N($L2016)/TOP!$C$14)</f>
        <v/>
      </c>
      <c r="P2016" s="42" t="str">
        <f aca="false">IF($C2016="","",IFERROR(CHOOSE(MATCH(TOP!$C$10,{"【期間A】","【期間B】","【期間C】"},0),N($M2016),N($N2016),N($O2016)),0))</f>
        <v/>
      </c>
    </row>
    <row r="2017" customFormat="false" ht="15" hidden="false" customHeight="false" outlineLevel="0" collapsed="false">
      <c r="B2017" s="12" t="n">
        <v>2012</v>
      </c>
      <c r="C2017" s="36" t="str">
        <f aca="false">IF(②実績CSV_期間A!$M2013="","",②実績CSV_期間A!$M2013&amp;"")</f>
        <v/>
      </c>
      <c r="D2017" s="12" t="str">
        <f aca="false">IF($C2017="","",②実績CSV_期間A!$N2013)</f>
        <v/>
      </c>
      <c r="E2017" s="12" t="str">
        <f aca="false">IF($C2017="","",RIGHT($D2017,1))</f>
        <v/>
      </c>
      <c r="F2017" s="41" t="str">
        <f aca="false">IF($C2017="","",IFERROR(INDEX(サイズ換算マスタ!$C$6:$C$8,MATCH($E2017,サイズ換算マスタ!$B$6:$B$8,0)),1))</f>
        <v/>
      </c>
      <c r="G2017" s="38" t="str">
        <f aca="false">IF($C2017="","",SUMIFS(②実績CSV_期間A!$AA$2:$AA$5001,②実績CSV_期間A!$M$2:$M$5001,$C2017))</f>
        <v/>
      </c>
      <c r="H2017" s="38" t="str">
        <f aca="false">IF($C2017="","",SUMIFS(③実績CSV_期間B!$AA$2:$AA$5001,③実績CSV_期間B!$M$2:$M$5001,$C2017))</f>
        <v/>
      </c>
      <c r="I2017" s="38" t="str">
        <f aca="false">IF($C2017="","",SUMIFS(④実績CSV_期間C!$AA$2:$AA$5001,④実績CSV_期間C!$M$2:$M$5001,$C2017))</f>
        <v/>
      </c>
      <c r="J2017" s="38" t="str">
        <f aca="false">IF($C2017="","",N($F2017)*N($G2017))</f>
        <v/>
      </c>
      <c r="K2017" s="38" t="str">
        <f aca="false">IF($C2017="","",N($F2017)*N($H2017))</f>
        <v/>
      </c>
      <c r="L2017" s="38" t="str">
        <f aca="false">IF($C2017="","",N($F2017)*N($I2017))</f>
        <v/>
      </c>
      <c r="M2017" s="37" t="str">
        <f aca="false">IF(OR($C2017="",N(TOP!$C$12)=0),"",N($J2017)/TOP!$C$12)</f>
        <v/>
      </c>
      <c r="N2017" s="37" t="str">
        <f aca="false">IF(OR($C2017="",N(TOP!$C$13)=0),"",N($K2017)/TOP!$C$13)</f>
        <v/>
      </c>
      <c r="O2017" s="37" t="str">
        <f aca="false">IF(OR($C2017="",N(TOP!$C$14)=0),"",N($L2017)/TOP!$C$14)</f>
        <v/>
      </c>
      <c r="P2017" s="42" t="str">
        <f aca="false">IF($C2017="","",IFERROR(CHOOSE(MATCH(TOP!$C$10,{"【期間A】","【期間B】","【期間C】"},0),N($M2017),N($N2017),N($O2017)),0))</f>
        <v/>
      </c>
    </row>
    <row r="2018" customFormat="false" ht="15" hidden="false" customHeight="false" outlineLevel="0" collapsed="false">
      <c r="B2018" s="12" t="n">
        <v>2013</v>
      </c>
      <c r="C2018" s="36" t="str">
        <f aca="false">IF(②実績CSV_期間A!$M2014="","",②実績CSV_期間A!$M2014&amp;"")</f>
        <v/>
      </c>
      <c r="D2018" s="12" t="str">
        <f aca="false">IF($C2018="","",②実績CSV_期間A!$N2014)</f>
        <v/>
      </c>
      <c r="E2018" s="12" t="str">
        <f aca="false">IF($C2018="","",RIGHT($D2018,1))</f>
        <v/>
      </c>
      <c r="F2018" s="41" t="str">
        <f aca="false">IF($C2018="","",IFERROR(INDEX(サイズ換算マスタ!$C$6:$C$8,MATCH($E2018,サイズ換算マスタ!$B$6:$B$8,0)),1))</f>
        <v/>
      </c>
      <c r="G2018" s="38" t="str">
        <f aca="false">IF($C2018="","",SUMIFS(②実績CSV_期間A!$AA$2:$AA$5001,②実績CSV_期間A!$M$2:$M$5001,$C2018))</f>
        <v/>
      </c>
      <c r="H2018" s="38" t="str">
        <f aca="false">IF($C2018="","",SUMIFS(③実績CSV_期間B!$AA$2:$AA$5001,③実績CSV_期間B!$M$2:$M$5001,$C2018))</f>
        <v/>
      </c>
      <c r="I2018" s="38" t="str">
        <f aca="false">IF($C2018="","",SUMIFS(④実績CSV_期間C!$AA$2:$AA$5001,④実績CSV_期間C!$M$2:$M$5001,$C2018))</f>
        <v/>
      </c>
      <c r="J2018" s="38" t="str">
        <f aca="false">IF($C2018="","",N($F2018)*N($G2018))</f>
        <v/>
      </c>
      <c r="K2018" s="38" t="str">
        <f aca="false">IF($C2018="","",N($F2018)*N($H2018))</f>
        <v/>
      </c>
      <c r="L2018" s="38" t="str">
        <f aca="false">IF($C2018="","",N($F2018)*N($I2018))</f>
        <v/>
      </c>
      <c r="M2018" s="37" t="str">
        <f aca="false">IF(OR($C2018="",N(TOP!$C$12)=0),"",N($J2018)/TOP!$C$12)</f>
        <v/>
      </c>
      <c r="N2018" s="37" t="str">
        <f aca="false">IF(OR($C2018="",N(TOP!$C$13)=0),"",N($K2018)/TOP!$C$13)</f>
        <v/>
      </c>
      <c r="O2018" s="37" t="str">
        <f aca="false">IF(OR($C2018="",N(TOP!$C$14)=0),"",N($L2018)/TOP!$C$14)</f>
        <v/>
      </c>
      <c r="P2018" s="42" t="str">
        <f aca="false">IF($C2018="","",IFERROR(CHOOSE(MATCH(TOP!$C$10,{"【期間A】","【期間B】","【期間C】"},0),N($M2018),N($N2018),N($O2018)),0))</f>
        <v/>
      </c>
    </row>
    <row r="2019" customFormat="false" ht="15" hidden="false" customHeight="false" outlineLevel="0" collapsed="false">
      <c r="B2019" s="12" t="n">
        <v>2014</v>
      </c>
      <c r="C2019" s="36" t="str">
        <f aca="false">IF(②実績CSV_期間A!$M2015="","",②実績CSV_期間A!$M2015&amp;"")</f>
        <v/>
      </c>
      <c r="D2019" s="12" t="str">
        <f aca="false">IF($C2019="","",②実績CSV_期間A!$N2015)</f>
        <v/>
      </c>
      <c r="E2019" s="12" t="str">
        <f aca="false">IF($C2019="","",RIGHT($D2019,1))</f>
        <v/>
      </c>
      <c r="F2019" s="41" t="str">
        <f aca="false">IF($C2019="","",IFERROR(INDEX(サイズ換算マスタ!$C$6:$C$8,MATCH($E2019,サイズ換算マスタ!$B$6:$B$8,0)),1))</f>
        <v/>
      </c>
      <c r="G2019" s="38" t="str">
        <f aca="false">IF($C2019="","",SUMIFS(②実績CSV_期間A!$AA$2:$AA$5001,②実績CSV_期間A!$M$2:$M$5001,$C2019))</f>
        <v/>
      </c>
      <c r="H2019" s="38" t="str">
        <f aca="false">IF($C2019="","",SUMIFS(③実績CSV_期間B!$AA$2:$AA$5001,③実績CSV_期間B!$M$2:$M$5001,$C2019))</f>
        <v/>
      </c>
      <c r="I2019" s="38" t="str">
        <f aca="false">IF($C2019="","",SUMIFS(④実績CSV_期間C!$AA$2:$AA$5001,④実績CSV_期間C!$M$2:$M$5001,$C2019))</f>
        <v/>
      </c>
      <c r="J2019" s="38" t="str">
        <f aca="false">IF($C2019="","",N($F2019)*N($G2019))</f>
        <v/>
      </c>
      <c r="K2019" s="38" t="str">
        <f aca="false">IF($C2019="","",N($F2019)*N($H2019))</f>
        <v/>
      </c>
      <c r="L2019" s="38" t="str">
        <f aca="false">IF($C2019="","",N($F2019)*N($I2019))</f>
        <v/>
      </c>
      <c r="M2019" s="37" t="str">
        <f aca="false">IF(OR($C2019="",N(TOP!$C$12)=0),"",N($J2019)/TOP!$C$12)</f>
        <v/>
      </c>
      <c r="N2019" s="37" t="str">
        <f aca="false">IF(OR($C2019="",N(TOP!$C$13)=0),"",N($K2019)/TOP!$C$13)</f>
        <v/>
      </c>
      <c r="O2019" s="37" t="str">
        <f aca="false">IF(OR($C2019="",N(TOP!$C$14)=0),"",N($L2019)/TOP!$C$14)</f>
        <v/>
      </c>
      <c r="P2019" s="42" t="str">
        <f aca="false">IF($C2019="","",IFERROR(CHOOSE(MATCH(TOP!$C$10,{"【期間A】","【期間B】","【期間C】"},0),N($M2019),N($N2019),N($O2019)),0))</f>
        <v/>
      </c>
    </row>
    <row r="2020" customFormat="false" ht="15" hidden="false" customHeight="false" outlineLevel="0" collapsed="false">
      <c r="B2020" s="12" t="n">
        <v>2015</v>
      </c>
      <c r="C2020" s="36" t="str">
        <f aca="false">IF(②実績CSV_期間A!$M2016="","",②実績CSV_期間A!$M2016&amp;"")</f>
        <v/>
      </c>
      <c r="D2020" s="12" t="str">
        <f aca="false">IF($C2020="","",②実績CSV_期間A!$N2016)</f>
        <v/>
      </c>
      <c r="E2020" s="12" t="str">
        <f aca="false">IF($C2020="","",RIGHT($D2020,1))</f>
        <v/>
      </c>
      <c r="F2020" s="41" t="str">
        <f aca="false">IF($C2020="","",IFERROR(INDEX(サイズ換算マスタ!$C$6:$C$8,MATCH($E2020,サイズ換算マスタ!$B$6:$B$8,0)),1))</f>
        <v/>
      </c>
      <c r="G2020" s="38" t="str">
        <f aca="false">IF($C2020="","",SUMIFS(②実績CSV_期間A!$AA$2:$AA$5001,②実績CSV_期間A!$M$2:$M$5001,$C2020))</f>
        <v/>
      </c>
      <c r="H2020" s="38" t="str">
        <f aca="false">IF($C2020="","",SUMIFS(③実績CSV_期間B!$AA$2:$AA$5001,③実績CSV_期間B!$M$2:$M$5001,$C2020))</f>
        <v/>
      </c>
      <c r="I2020" s="38" t="str">
        <f aca="false">IF($C2020="","",SUMIFS(④実績CSV_期間C!$AA$2:$AA$5001,④実績CSV_期間C!$M$2:$M$5001,$C2020))</f>
        <v/>
      </c>
      <c r="J2020" s="38" t="str">
        <f aca="false">IF($C2020="","",N($F2020)*N($G2020))</f>
        <v/>
      </c>
      <c r="K2020" s="38" t="str">
        <f aca="false">IF($C2020="","",N($F2020)*N($H2020))</f>
        <v/>
      </c>
      <c r="L2020" s="38" t="str">
        <f aca="false">IF($C2020="","",N($F2020)*N($I2020))</f>
        <v/>
      </c>
      <c r="M2020" s="37" t="str">
        <f aca="false">IF(OR($C2020="",N(TOP!$C$12)=0),"",N($J2020)/TOP!$C$12)</f>
        <v/>
      </c>
      <c r="N2020" s="37" t="str">
        <f aca="false">IF(OR($C2020="",N(TOP!$C$13)=0),"",N($K2020)/TOP!$C$13)</f>
        <v/>
      </c>
      <c r="O2020" s="37" t="str">
        <f aca="false">IF(OR($C2020="",N(TOP!$C$14)=0),"",N($L2020)/TOP!$C$14)</f>
        <v/>
      </c>
      <c r="P2020" s="42" t="str">
        <f aca="false">IF($C2020="","",IFERROR(CHOOSE(MATCH(TOP!$C$10,{"【期間A】","【期間B】","【期間C】"},0),N($M2020),N($N2020),N($O2020)),0))</f>
        <v/>
      </c>
    </row>
    <row r="2021" customFormat="false" ht="15" hidden="false" customHeight="false" outlineLevel="0" collapsed="false">
      <c r="B2021" s="12" t="n">
        <v>2016</v>
      </c>
      <c r="C2021" s="36" t="str">
        <f aca="false">IF(②実績CSV_期間A!$M2017="","",②実績CSV_期間A!$M2017&amp;"")</f>
        <v/>
      </c>
      <c r="D2021" s="12" t="str">
        <f aca="false">IF($C2021="","",②実績CSV_期間A!$N2017)</f>
        <v/>
      </c>
      <c r="E2021" s="12" t="str">
        <f aca="false">IF($C2021="","",RIGHT($D2021,1))</f>
        <v/>
      </c>
      <c r="F2021" s="41" t="str">
        <f aca="false">IF($C2021="","",IFERROR(INDEX(サイズ換算マスタ!$C$6:$C$8,MATCH($E2021,サイズ換算マスタ!$B$6:$B$8,0)),1))</f>
        <v/>
      </c>
      <c r="G2021" s="38" t="str">
        <f aca="false">IF($C2021="","",SUMIFS(②実績CSV_期間A!$AA$2:$AA$5001,②実績CSV_期間A!$M$2:$M$5001,$C2021))</f>
        <v/>
      </c>
      <c r="H2021" s="38" t="str">
        <f aca="false">IF($C2021="","",SUMIFS(③実績CSV_期間B!$AA$2:$AA$5001,③実績CSV_期間B!$M$2:$M$5001,$C2021))</f>
        <v/>
      </c>
      <c r="I2021" s="38" t="str">
        <f aca="false">IF($C2021="","",SUMIFS(④実績CSV_期間C!$AA$2:$AA$5001,④実績CSV_期間C!$M$2:$M$5001,$C2021))</f>
        <v/>
      </c>
      <c r="J2021" s="38" t="str">
        <f aca="false">IF($C2021="","",N($F2021)*N($G2021))</f>
        <v/>
      </c>
      <c r="K2021" s="38" t="str">
        <f aca="false">IF($C2021="","",N($F2021)*N($H2021))</f>
        <v/>
      </c>
      <c r="L2021" s="38" t="str">
        <f aca="false">IF($C2021="","",N($F2021)*N($I2021))</f>
        <v/>
      </c>
      <c r="M2021" s="37" t="str">
        <f aca="false">IF(OR($C2021="",N(TOP!$C$12)=0),"",N($J2021)/TOP!$C$12)</f>
        <v/>
      </c>
      <c r="N2021" s="37" t="str">
        <f aca="false">IF(OR($C2021="",N(TOP!$C$13)=0),"",N($K2021)/TOP!$C$13)</f>
        <v/>
      </c>
      <c r="O2021" s="37" t="str">
        <f aca="false">IF(OR($C2021="",N(TOP!$C$14)=0),"",N($L2021)/TOP!$C$14)</f>
        <v/>
      </c>
      <c r="P2021" s="42" t="str">
        <f aca="false">IF($C2021="","",IFERROR(CHOOSE(MATCH(TOP!$C$10,{"【期間A】","【期間B】","【期間C】"},0),N($M2021),N($N2021),N($O2021)),0))</f>
        <v/>
      </c>
    </row>
    <row r="2022" customFormat="false" ht="15" hidden="false" customHeight="false" outlineLevel="0" collapsed="false">
      <c r="B2022" s="12" t="n">
        <v>2017</v>
      </c>
      <c r="C2022" s="36" t="str">
        <f aca="false">IF(②実績CSV_期間A!$M2018="","",②実績CSV_期間A!$M2018&amp;"")</f>
        <v/>
      </c>
      <c r="D2022" s="12" t="str">
        <f aca="false">IF($C2022="","",②実績CSV_期間A!$N2018)</f>
        <v/>
      </c>
      <c r="E2022" s="12" t="str">
        <f aca="false">IF($C2022="","",RIGHT($D2022,1))</f>
        <v/>
      </c>
      <c r="F2022" s="41" t="str">
        <f aca="false">IF($C2022="","",IFERROR(INDEX(サイズ換算マスタ!$C$6:$C$8,MATCH($E2022,サイズ換算マスタ!$B$6:$B$8,0)),1))</f>
        <v/>
      </c>
      <c r="G2022" s="38" t="str">
        <f aca="false">IF($C2022="","",SUMIFS(②実績CSV_期間A!$AA$2:$AA$5001,②実績CSV_期間A!$M$2:$M$5001,$C2022))</f>
        <v/>
      </c>
      <c r="H2022" s="38" t="str">
        <f aca="false">IF($C2022="","",SUMIFS(③実績CSV_期間B!$AA$2:$AA$5001,③実績CSV_期間B!$M$2:$M$5001,$C2022))</f>
        <v/>
      </c>
      <c r="I2022" s="38" t="str">
        <f aca="false">IF($C2022="","",SUMIFS(④実績CSV_期間C!$AA$2:$AA$5001,④実績CSV_期間C!$M$2:$M$5001,$C2022))</f>
        <v/>
      </c>
      <c r="J2022" s="38" t="str">
        <f aca="false">IF($C2022="","",N($F2022)*N($G2022))</f>
        <v/>
      </c>
      <c r="K2022" s="38" t="str">
        <f aca="false">IF($C2022="","",N($F2022)*N($H2022))</f>
        <v/>
      </c>
      <c r="L2022" s="38" t="str">
        <f aca="false">IF($C2022="","",N($F2022)*N($I2022))</f>
        <v/>
      </c>
      <c r="M2022" s="37" t="str">
        <f aca="false">IF(OR($C2022="",N(TOP!$C$12)=0),"",N($J2022)/TOP!$C$12)</f>
        <v/>
      </c>
      <c r="N2022" s="37" t="str">
        <f aca="false">IF(OR($C2022="",N(TOP!$C$13)=0),"",N($K2022)/TOP!$C$13)</f>
        <v/>
      </c>
      <c r="O2022" s="37" t="str">
        <f aca="false">IF(OR($C2022="",N(TOP!$C$14)=0),"",N($L2022)/TOP!$C$14)</f>
        <v/>
      </c>
      <c r="P2022" s="42" t="str">
        <f aca="false">IF($C2022="","",IFERROR(CHOOSE(MATCH(TOP!$C$10,{"【期間A】","【期間B】","【期間C】"},0),N($M2022),N($N2022),N($O2022)),0))</f>
        <v/>
      </c>
    </row>
    <row r="2023" customFormat="false" ht="15" hidden="false" customHeight="false" outlineLevel="0" collapsed="false">
      <c r="B2023" s="12" t="n">
        <v>2018</v>
      </c>
      <c r="C2023" s="36" t="str">
        <f aca="false">IF(②実績CSV_期間A!$M2019="","",②実績CSV_期間A!$M2019&amp;"")</f>
        <v/>
      </c>
      <c r="D2023" s="12" t="str">
        <f aca="false">IF($C2023="","",②実績CSV_期間A!$N2019)</f>
        <v/>
      </c>
      <c r="E2023" s="12" t="str">
        <f aca="false">IF($C2023="","",RIGHT($D2023,1))</f>
        <v/>
      </c>
      <c r="F2023" s="41" t="str">
        <f aca="false">IF($C2023="","",IFERROR(INDEX(サイズ換算マスタ!$C$6:$C$8,MATCH($E2023,サイズ換算マスタ!$B$6:$B$8,0)),1))</f>
        <v/>
      </c>
      <c r="G2023" s="38" t="str">
        <f aca="false">IF($C2023="","",SUMIFS(②実績CSV_期間A!$AA$2:$AA$5001,②実績CSV_期間A!$M$2:$M$5001,$C2023))</f>
        <v/>
      </c>
      <c r="H2023" s="38" t="str">
        <f aca="false">IF($C2023="","",SUMIFS(③実績CSV_期間B!$AA$2:$AA$5001,③実績CSV_期間B!$M$2:$M$5001,$C2023))</f>
        <v/>
      </c>
      <c r="I2023" s="38" t="str">
        <f aca="false">IF($C2023="","",SUMIFS(④実績CSV_期間C!$AA$2:$AA$5001,④実績CSV_期間C!$M$2:$M$5001,$C2023))</f>
        <v/>
      </c>
      <c r="J2023" s="38" t="str">
        <f aca="false">IF($C2023="","",N($F2023)*N($G2023))</f>
        <v/>
      </c>
      <c r="K2023" s="38" t="str">
        <f aca="false">IF($C2023="","",N($F2023)*N($H2023))</f>
        <v/>
      </c>
      <c r="L2023" s="38" t="str">
        <f aca="false">IF($C2023="","",N($F2023)*N($I2023))</f>
        <v/>
      </c>
      <c r="M2023" s="37" t="str">
        <f aca="false">IF(OR($C2023="",N(TOP!$C$12)=0),"",N($J2023)/TOP!$C$12)</f>
        <v/>
      </c>
      <c r="N2023" s="37" t="str">
        <f aca="false">IF(OR($C2023="",N(TOP!$C$13)=0),"",N($K2023)/TOP!$C$13)</f>
        <v/>
      </c>
      <c r="O2023" s="37" t="str">
        <f aca="false">IF(OR($C2023="",N(TOP!$C$14)=0),"",N($L2023)/TOP!$C$14)</f>
        <v/>
      </c>
      <c r="P2023" s="42" t="str">
        <f aca="false">IF($C2023="","",IFERROR(CHOOSE(MATCH(TOP!$C$10,{"【期間A】","【期間B】","【期間C】"},0),N($M2023),N($N2023),N($O2023)),0))</f>
        <v/>
      </c>
    </row>
    <row r="2024" customFormat="false" ht="15" hidden="false" customHeight="false" outlineLevel="0" collapsed="false">
      <c r="B2024" s="12" t="n">
        <v>2019</v>
      </c>
      <c r="C2024" s="36" t="str">
        <f aca="false">IF(②実績CSV_期間A!$M2020="","",②実績CSV_期間A!$M2020&amp;"")</f>
        <v/>
      </c>
      <c r="D2024" s="12" t="str">
        <f aca="false">IF($C2024="","",②実績CSV_期間A!$N2020)</f>
        <v/>
      </c>
      <c r="E2024" s="12" t="str">
        <f aca="false">IF($C2024="","",RIGHT($D2024,1))</f>
        <v/>
      </c>
      <c r="F2024" s="41" t="str">
        <f aca="false">IF($C2024="","",IFERROR(INDEX(サイズ換算マスタ!$C$6:$C$8,MATCH($E2024,サイズ換算マスタ!$B$6:$B$8,0)),1))</f>
        <v/>
      </c>
      <c r="G2024" s="38" t="str">
        <f aca="false">IF($C2024="","",SUMIFS(②実績CSV_期間A!$AA$2:$AA$5001,②実績CSV_期間A!$M$2:$M$5001,$C2024))</f>
        <v/>
      </c>
      <c r="H2024" s="38" t="str">
        <f aca="false">IF($C2024="","",SUMIFS(③実績CSV_期間B!$AA$2:$AA$5001,③実績CSV_期間B!$M$2:$M$5001,$C2024))</f>
        <v/>
      </c>
      <c r="I2024" s="38" t="str">
        <f aca="false">IF($C2024="","",SUMIFS(④実績CSV_期間C!$AA$2:$AA$5001,④実績CSV_期間C!$M$2:$M$5001,$C2024))</f>
        <v/>
      </c>
      <c r="J2024" s="38" t="str">
        <f aca="false">IF($C2024="","",N($F2024)*N($G2024))</f>
        <v/>
      </c>
      <c r="K2024" s="38" t="str">
        <f aca="false">IF($C2024="","",N($F2024)*N($H2024))</f>
        <v/>
      </c>
      <c r="L2024" s="38" t="str">
        <f aca="false">IF($C2024="","",N($F2024)*N($I2024))</f>
        <v/>
      </c>
      <c r="M2024" s="37" t="str">
        <f aca="false">IF(OR($C2024="",N(TOP!$C$12)=0),"",N($J2024)/TOP!$C$12)</f>
        <v/>
      </c>
      <c r="N2024" s="37" t="str">
        <f aca="false">IF(OR($C2024="",N(TOP!$C$13)=0),"",N($K2024)/TOP!$C$13)</f>
        <v/>
      </c>
      <c r="O2024" s="37" t="str">
        <f aca="false">IF(OR($C2024="",N(TOP!$C$14)=0),"",N($L2024)/TOP!$C$14)</f>
        <v/>
      </c>
      <c r="P2024" s="42" t="str">
        <f aca="false">IF($C2024="","",IFERROR(CHOOSE(MATCH(TOP!$C$10,{"【期間A】","【期間B】","【期間C】"},0),N($M2024),N($N2024),N($O2024)),0))</f>
        <v/>
      </c>
    </row>
    <row r="2025" customFormat="false" ht="15" hidden="false" customHeight="false" outlineLevel="0" collapsed="false">
      <c r="B2025" s="12" t="n">
        <v>2020</v>
      </c>
      <c r="C2025" s="36" t="str">
        <f aca="false">IF(②実績CSV_期間A!$M2021="","",②実績CSV_期間A!$M2021&amp;"")</f>
        <v/>
      </c>
      <c r="D2025" s="12" t="str">
        <f aca="false">IF($C2025="","",②実績CSV_期間A!$N2021)</f>
        <v/>
      </c>
      <c r="E2025" s="12" t="str">
        <f aca="false">IF($C2025="","",RIGHT($D2025,1))</f>
        <v/>
      </c>
      <c r="F2025" s="41" t="str">
        <f aca="false">IF($C2025="","",IFERROR(INDEX(サイズ換算マスタ!$C$6:$C$8,MATCH($E2025,サイズ換算マスタ!$B$6:$B$8,0)),1))</f>
        <v/>
      </c>
      <c r="G2025" s="38" t="str">
        <f aca="false">IF($C2025="","",SUMIFS(②実績CSV_期間A!$AA$2:$AA$5001,②実績CSV_期間A!$M$2:$M$5001,$C2025))</f>
        <v/>
      </c>
      <c r="H2025" s="38" t="str">
        <f aca="false">IF($C2025="","",SUMIFS(③実績CSV_期間B!$AA$2:$AA$5001,③実績CSV_期間B!$M$2:$M$5001,$C2025))</f>
        <v/>
      </c>
      <c r="I2025" s="38" t="str">
        <f aca="false">IF($C2025="","",SUMIFS(④実績CSV_期間C!$AA$2:$AA$5001,④実績CSV_期間C!$M$2:$M$5001,$C2025))</f>
        <v/>
      </c>
      <c r="J2025" s="38" t="str">
        <f aca="false">IF($C2025="","",N($F2025)*N($G2025))</f>
        <v/>
      </c>
      <c r="K2025" s="38" t="str">
        <f aca="false">IF($C2025="","",N($F2025)*N($H2025))</f>
        <v/>
      </c>
      <c r="L2025" s="38" t="str">
        <f aca="false">IF($C2025="","",N($F2025)*N($I2025))</f>
        <v/>
      </c>
      <c r="M2025" s="37" t="str">
        <f aca="false">IF(OR($C2025="",N(TOP!$C$12)=0),"",N($J2025)/TOP!$C$12)</f>
        <v/>
      </c>
      <c r="N2025" s="37" t="str">
        <f aca="false">IF(OR($C2025="",N(TOP!$C$13)=0),"",N($K2025)/TOP!$C$13)</f>
        <v/>
      </c>
      <c r="O2025" s="37" t="str">
        <f aca="false">IF(OR($C2025="",N(TOP!$C$14)=0),"",N($L2025)/TOP!$C$14)</f>
        <v/>
      </c>
      <c r="P2025" s="42" t="str">
        <f aca="false">IF($C2025="","",IFERROR(CHOOSE(MATCH(TOP!$C$10,{"【期間A】","【期間B】","【期間C】"},0),N($M2025),N($N2025),N($O2025)),0))</f>
        <v/>
      </c>
    </row>
    <row r="2026" customFormat="false" ht="15" hidden="false" customHeight="false" outlineLevel="0" collapsed="false">
      <c r="B2026" s="12" t="n">
        <v>2021</v>
      </c>
      <c r="C2026" s="36" t="str">
        <f aca="false">IF(②実績CSV_期間A!$M2022="","",②実績CSV_期間A!$M2022&amp;"")</f>
        <v/>
      </c>
      <c r="D2026" s="12" t="str">
        <f aca="false">IF($C2026="","",②実績CSV_期間A!$N2022)</f>
        <v/>
      </c>
      <c r="E2026" s="12" t="str">
        <f aca="false">IF($C2026="","",RIGHT($D2026,1))</f>
        <v/>
      </c>
      <c r="F2026" s="41" t="str">
        <f aca="false">IF($C2026="","",IFERROR(INDEX(サイズ換算マスタ!$C$6:$C$8,MATCH($E2026,サイズ換算マスタ!$B$6:$B$8,0)),1))</f>
        <v/>
      </c>
      <c r="G2026" s="38" t="str">
        <f aca="false">IF($C2026="","",SUMIFS(②実績CSV_期間A!$AA$2:$AA$5001,②実績CSV_期間A!$M$2:$M$5001,$C2026))</f>
        <v/>
      </c>
      <c r="H2026" s="38" t="str">
        <f aca="false">IF($C2026="","",SUMIFS(③実績CSV_期間B!$AA$2:$AA$5001,③実績CSV_期間B!$M$2:$M$5001,$C2026))</f>
        <v/>
      </c>
      <c r="I2026" s="38" t="str">
        <f aca="false">IF($C2026="","",SUMIFS(④実績CSV_期間C!$AA$2:$AA$5001,④実績CSV_期間C!$M$2:$M$5001,$C2026))</f>
        <v/>
      </c>
      <c r="J2026" s="38" t="str">
        <f aca="false">IF($C2026="","",N($F2026)*N($G2026))</f>
        <v/>
      </c>
      <c r="K2026" s="38" t="str">
        <f aca="false">IF($C2026="","",N($F2026)*N($H2026))</f>
        <v/>
      </c>
      <c r="L2026" s="38" t="str">
        <f aca="false">IF($C2026="","",N($F2026)*N($I2026))</f>
        <v/>
      </c>
      <c r="M2026" s="37" t="str">
        <f aca="false">IF(OR($C2026="",N(TOP!$C$12)=0),"",N($J2026)/TOP!$C$12)</f>
        <v/>
      </c>
      <c r="N2026" s="37" t="str">
        <f aca="false">IF(OR($C2026="",N(TOP!$C$13)=0),"",N($K2026)/TOP!$C$13)</f>
        <v/>
      </c>
      <c r="O2026" s="37" t="str">
        <f aca="false">IF(OR($C2026="",N(TOP!$C$14)=0),"",N($L2026)/TOP!$C$14)</f>
        <v/>
      </c>
      <c r="P2026" s="42" t="str">
        <f aca="false">IF($C2026="","",IFERROR(CHOOSE(MATCH(TOP!$C$10,{"【期間A】","【期間B】","【期間C】"},0),N($M2026),N($N2026),N($O2026)),0))</f>
        <v/>
      </c>
    </row>
    <row r="2027" customFormat="false" ht="15" hidden="false" customHeight="false" outlineLevel="0" collapsed="false">
      <c r="B2027" s="12" t="n">
        <v>2022</v>
      </c>
      <c r="C2027" s="36" t="str">
        <f aca="false">IF(②実績CSV_期間A!$M2023="","",②実績CSV_期間A!$M2023&amp;"")</f>
        <v/>
      </c>
      <c r="D2027" s="12" t="str">
        <f aca="false">IF($C2027="","",②実績CSV_期間A!$N2023)</f>
        <v/>
      </c>
      <c r="E2027" s="12" t="str">
        <f aca="false">IF($C2027="","",RIGHT($D2027,1))</f>
        <v/>
      </c>
      <c r="F2027" s="41" t="str">
        <f aca="false">IF($C2027="","",IFERROR(INDEX(サイズ換算マスタ!$C$6:$C$8,MATCH($E2027,サイズ換算マスタ!$B$6:$B$8,0)),1))</f>
        <v/>
      </c>
      <c r="G2027" s="38" t="str">
        <f aca="false">IF($C2027="","",SUMIFS(②実績CSV_期間A!$AA$2:$AA$5001,②実績CSV_期間A!$M$2:$M$5001,$C2027))</f>
        <v/>
      </c>
      <c r="H2027" s="38" t="str">
        <f aca="false">IF($C2027="","",SUMIFS(③実績CSV_期間B!$AA$2:$AA$5001,③実績CSV_期間B!$M$2:$M$5001,$C2027))</f>
        <v/>
      </c>
      <c r="I2027" s="38" t="str">
        <f aca="false">IF($C2027="","",SUMIFS(④実績CSV_期間C!$AA$2:$AA$5001,④実績CSV_期間C!$M$2:$M$5001,$C2027))</f>
        <v/>
      </c>
      <c r="J2027" s="38" t="str">
        <f aca="false">IF($C2027="","",N($F2027)*N($G2027))</f>
        <v/>
      </c>
      <c r="K2027" s="38" t="str">
        <f aca="false">IF($C2027="","",N($F2027)*N($H2027))</f>
        <v/>
      </c>
      <c r="L2027" s="38" t="str">
        <f aca="false">IF($C2027="","",N($F2027)*N($I2027))</f>
        <v/>
      </c>
      <c r="M2027" s="37" t="str">
        <f aca="false">IF(OR($C2027="",N(TOP!$C$12)=0),"",N($J2027)/TOP!$C$12)</f>
        <v/>
      </c>
      <c r="N2027" s="37" t="str">
        <f aca="false">IF(OR($C2027="",N(TOP!$C$13)=0),"",N($K2027)/TOP!$C$13)</f>
        <v/>
      </c>
      <c r="O2027" s="37" t="str">
        <f aca="false">IF(OR($C2027="",N(TOP!$C$14)=0),"",N($L2027)/TOP!$C$14)</f>
        <v/>
      </c>
      <c r="P2027" s="42" t="str">
        <f aca="false">IF($C2027="","",IFERROR(CHOOSE(MATCH(TOP!$C$10,{"【期間A】","【期間B】","【期間C】"},0),N($M2027),N($N2027),N($O2027)),0))</f>
        <v/>
      </c>
    </row>
    <row r="2028" customFormat="false" ht="15" hidden="false" customHeight="false" outlineLevel="0" collapsed="false">
      <c r="B2028" s="12" t="n">
        <v>2023</v>
      </c>
      <c r="C2028" s="36" t="str">
        <f aca="false">IF(②実績CSV_期間A!$M2024="","",②実績CSV_期間A!$M2024&amp;"")</f>
        <v/>
      </c>
      <c r="D2028" s="12" t="str">
        <f aca="false">IF($C2028="","",②実績CSV_期間A!$N2024)</f>
        <v/>
      </c>
      <c r="E2028" s="12" t="str">
        <f aca="false">IF($C2028="","",RIGHT($D2028,1))</f>
        <v/>
      </c>
      <c r="F2028" s="41" t="str">
        <f aca="false">IF($C2028="","",IFERROR(INDEX(サイズ換算マスタ!$C$6:$C$8,MATCH($E2028,サイズ換算マスタ!$B$6:$B$8,0)),1))</f>
        <v/>
      </c>
      <c r="G2028" s="38" t="str">
        <f aca="false">IF($C2028="","",SUMIFS(②実績CSV_期間A!$AA$2:$AA$5001,②実績CSV_期間A!$M$2:$M$5001,$C2028))</f>
        <v/>
      </c>
      <c r="H2028" s="38" t="str">
        <f aca="false">IF($C2028="","",SUMIFS(③実績CSV_期間B!$AA$2:$AA$5001,③実績CSV_期間B!$M$2:$M$5001,$C2028))</f>
        <v/>
      </c>
      <c r="I2028" s="38" t="str">
        <f aca="false">IF($C2028="","",SUMIFS(④実績CSV_期間C!$AA$2:$AA$5001,④実績CSV_期間C!$M$2:$M$5001,$C2028))</f>
        <v/>
      </c>
      <c r="J2028" s="38" t="str">
        <f aca="false">IF($C2028="","",N($F2028)*N($G2028))</f>
        <v/>
      </c>
      <c r="K2028" s="38" t="str">
        <f aca="false">IF($C2028="","",N($F2028)*N($H2028))</f>
        <v/>
      </c>
      <c r="L2028" s="38" t="str">
        <f aca="false">IF($C2028="","",N($F2028)*N($I2028))</f>
        <v/>
      </c>
      <c r="M2028" s="37" t="str">
        <f aca="false">IF(OR($C2028="",N(TOP!$C$12)=0),"",N($J2028)/TOP!$C$12)</f>
        <v/>
      </c>
      <c r="N2028" s="37" t="str">
        <f aca="false">IF(OR($C2028="",N(TOP!$C$13)=0),"",N($K2028)/TOP!$C$13)</f>
        <v/>
      </c>
      <c r="O2028" s="37" t="str">
        <f aca="false">IF(OR($C2028="",N(TOP!$C$14)=0),"",N($L2028)/TOP!$C$14)</f>
        <v/>
      </c>
      <c r="P2028" s="42" t="str">
        <f aca="false">IF($C2028="","",IFERROR(CHOOSE(MATCH(TOP!$C$10,{"【期間A】","【期間B】","【期間C】"},0),N($M2028),N($N2028),N($O2028)),0))</f>
        <v/>
      </c>
    </row>
    <row r="2029" customFormat="false" ht="15" hidden="false" customHeight="false" outlineLevel="0" collapsed="false">
      <c r="B2029" s="12" t="n">
        <v>2024</v>
      </c>
      <c r="C2029" s="36" t="str">
        <f aca="false">IF(②実績CSV_期間A!$M2025="","",②実績CSV_期間A!$M2025&amp;"")</f>
        <v/>
      </c>
      <c r="D2029" s="12" t="str">
        <f aca="false">IF($C2029="","",②実績CSV_期間A!$N2025)</f>
        <v/>
      </c>
      <c r="E2029" s="12" t="str">
        <f aca="false">IF($C2029="","",RIGHT($D2029,1))</f>
        <v/>
      </c>
      <c r="F2029" s="41" t="str">
        <f aca="false">IF($C2029="","",IFERROR(INDEX(サイズ換算マスタ!$C$6:$C$8,MATCH($E2029,サイズ換算マスタ!$B$6:$B$8,0)),1))</f>
        <v/>
      </c>
      <c r="G2029" s="38" t="str">
        <f aca="false">IF($C2029="","",SUMIFS(②実績CSV_期間A!$AA$2:$AA$5001,②実績CSV_期間A!$M$2:$M$5001,$C2029))</f>
        <v/>
      </c>
      <c r="H2029" s="38" t="str">
        <f aca="false">IF($C2029="","",SUMIFS(③実績CSV_期間B!$AA$2:$AA$5001,③実績CSV_期間B!$M$2:$M$5001,$C2029))</f>
        <v/>
      </c>
      <c r="I2029" s="38" t="str">
        <f aca="false">IF($C2029="","",SUMIFS(④実績CSV_期間C!$AA$2:$AA$5001,④実績CSV_期間C!$M$2:$M$5001,$C2029))</f>
        <v/>
      </c>
      <c r="J2029" s="38" t="str">
        <f aca="false">IF($C2029="","",N($F2029)*N($G2029))</f>
        <v/>
      </c>
      <c r="K2029" s="38" t="str">
        <f aca="false">IF($C2029="","",N($F2029)*N($H2029))</f>
        <v/>
      </c>
      <c r="L2029" s="38" t="str">
        <f aca="false">IF($C2029="","",N($F2029)*N($I2029))</f>
        <v/>
      </c>
      <c r="M2029" s="37" t="str">
        <f aca="false">IF(OR($C2029="",N(TOP!$C$12)=0),"",N($J2029)/TOP!$C$12)</f>
        <v/>
      </c>
      <c r="N2029" s="37" t="str">
        <f aca="false">IF(OR($C2029="",N(TOP!$C$13)=0),"",N($K2029)/TOP!$C$13)</f>
        <v/>
      </c>
      <c r="O2029" s="37" t="str">
        <f aca="false">IF(OR($C2029="",N(TOP!$C$14)=0),"",N($L2029)/TOP!$C$14)</f>
        <v/>
      </c>
      <c r="P2029" s="42" t="str">
        <f aca="false">IF($C2029="","",IFERROR(CHOOSE(MATCH(TOP!$C$10,{"【期間A】","【期間B】","【期間C】"},0),N($M2029),N($N2029),N($O2029)),0))</f>
        <v/>
      </c>
    </row>
    <row r="2030" customFormat="false" ht="15" hidden="false" customHeight="false" outlineLevel="0" collapsed="false">
      <c r="B2030" s="12" t="n">
        <v>2025</v>
      </c>
      <c r="C2030" s="36" t="str">
        <f aca="false">IF(②実績CSV_期間A!$M2026="","",②実績CSV_期間A!$M2026&amp;"")</f>
        <v/>
      </c>
      <c r="D2030" s="12" t="str">
        <f aca="false">IF($C2030="","",②実績CSV_期間A!$N2026)</f>
        <v/>
      </c>
      <c r="E2030" s="12" t="str">
        <f aca="false">IF($C2030="","",RIGHT($D2030,1))</f>
        <v/>
      </c>
      <c r="F2030" s="41" t="str">
        <f aca="false">IF($C2030="","",IFERROR(INDEX(サイズ換算マスタ!$C$6:$C$8,MATCH($E2030,サイズ換算マスタ!$B$6:$B$8,0)),1))</f>
        <v/>
      </c>
      <c r="G2030" s="38" t="str">
        <f aca="false">IF($C2030="","",SUMIFS(②実績CSV_期間A!$AA$2:$AA$5001,②実績CSV_期間A!$M$2:$M$5001,$C2030))</f>
        <v/>
      </c>
      <c r="H2030" s="38" t="str">
        <f aca="false">IF($C2030="","",SUMIFS(③実績CSV_期間B!$AA$2:$AA$5001,③実績CSV_期間B!$M$2:$M$5001,$C2030))</f>
        <v/>
      </c>
      <c r="I2030" s="38" t="str">
        <f aca="false">IF($C2030="","",SUMIFS(④実績CSV_期間C!$AA$2:$AA$5001,④実績CSV_期間C!$M$2:$M$5001,$C2030))</f>
        <v/>
      </c>
      <c r="J2030" s="38" t="str">
        <f aca="false">IF($C2030="","",N($F2030)*N($G2030))</f>
        <v/>
      </c>
      <c r="K2030" s="38" t="str">
        <f aca="false">IF($C2030="","",N($F2030)*N($H2030))</f>
        <v/>
      </c>
      <c r="L2030" s="38" t="str">
        <f aca="false">IF($C2030="","",N($F2030)*N($I2030))</f>
        <v/>
      </c>
      <c r="M2030" s="37" t="str">
        <f aca="false">IF(OR($C2030="",N(TOP!$C$12)=0),"",N($J2030)/TOP!$C$12)</f>
        <v/>
      </c>
      <c r="N2030" s="37" t="str">
        <f aca="false">IF(OR($C2030="",N(TOP!$C$13)=0),"",N($K2030)/TOP!$C$13)</f>
        <v/>
      </c>
      <c r="O2030" s="37" t="str">
        <f aca="false">IF(OR($C2030="",N(TOP!$C$14)=0),"",N($L2030)/TOP!$C$14)</f>
        <v/>
      </c>
      <c r="P2030" s="42" t="str">
        <f aca="false">IF($C2030="","",IFERROR(CHOOSE(MATCH(TOP!$C$10,{"【期間A】","【期間B】","【期間C】"},0),N($M2030),N($N2030),N($O2030)),0))</f>
        <v/>
      </c>
    </row>
    <row r="2031" customFormat="false" ht="15" hidden="false" customHeight="false" outlineLevel="0" collapsed="false">
      <c r="B2031" s="12" t="n">
        <v>2026</v>
      </c>
      <c r="C2031" s="36" t="str">
        <f aca="false">IF(②実績CSV_期間A!$M2027="","",②実績CSV_期間A!$M2027&amp;"")</f>
        <v/>
      </c>
      <c r="D2031" s="12" t="str">
        <f aca="false">IF($C2031="","",②実績CSV_期間A!$N2027)</f>
        <v/>
      </c>
      <c r="E2031" s="12" t="str">
        <f aca="false">IF($C2031="","",RIGHT($D2031,1))</f>
        <v/>
      </c>
      <c r="F2031" s="41" t="str">
        <f aca="false">IF($C2031="","",IFERROR(INDEX(サイズ換算マスタ!$C$6:$C$8,MATCH($E2031,サイズ換算マスタ!$B$6:$B$8,0)),1))</f>
        <v/>
      </c>
      <c r="G2031" s="38" t="str">
        <f aca="false">IF($C2031="","",SUMIFS(②実績CSV_期間A!$AA$2:$AA$5001,②実績CSV_期間A!$M$2:$M$5001,$C2031))</f>
        <v/>
      </c>
      <c r="H2031" s="38" t="str">
        <f aca="false">IF($C2031="","",SUMIFS(③実績CSV_期間B!$AA$2:$AA$5001,③実績CSV_期間B!$M$2:$M$5001,$C2031))</f>
        <v/>
      </c>
      <c r="I2031" s="38" t="str">
        <f aca="false">IF($C2031="","",SUMIFS(④実績CSV_期間C!$AA$2:$AA$5001,④実績CSV_期間C!$M$2:$M$5001,$C2031))</f>
        <v/>
      </c>
      <c r="J2031" s="38" t="str">
        <f aca="false">IF($C2031="","",N($F2031)*N($G2031))</f>
        <v/>
      </c>
      <c r="K2031" s="38" t="str">
        <f aca="false">IF($C2031="","",N($F2031)*N($H2031))</f>
        <v/>
      </c>
      <c r="L2031" s="38" t="str">
        <f aca="false">IF($C2031="","",N($F2031)*N($I2031))</f>
        <v/>
      </c>
      <c r="M2031" s="37" t="str">
        <f aca="false">IF(OR($C2031="",N(TOP!$C$12)=0),"",N($J2031)/TOP!$C$12)</f>
        <v/>
      </c>
      <c r="N2031" s="37" t="str">
        <f aca="false">IF(OR($C2031="",N(TOP!$C$13)=0),"",N($K2031)/TOP!$C$13)</f>
        <v/>
      </c>
      <c r="O2031" s="37" t="str">
        <f aca="false">IF(OR($C2031="",N(TOP!$C$14)=0),"",N($L2031)/TOP!$C$14)</f>
        <v/>
      </c>
      <c r="P2031" s="42" t="str">
        <f aca="false">IF($C2031="","",IFERROR(CHOOSE(MATCH(TOP!$C$10,{"【期間A】","【期間B】","【期間C】"},0),N($M2031),N($N2031),N($O2031)),0))</f>
        <v/>
      </c>
    </row>
    <row r="2032" customFormat="false" ht="15" hidden="false" customHeight="false" outlineLevel="0" collapsed="false">
      <c r="B2032" s="12" t="n">
        <v>2027</v>
      </c>
      <c r="C2032" s="36" t="str">
        <f aca="false">IF(②実績CSV_期間A!$M2028="","",②実績CSV_期間A!$M2028&amp;"")</f>
        <v/>
      </c>
      <c r="D2032" s="12" t="str">
        <f aca="false">IF($C2032="","",②実績CSV_期間A!$N2028)</f>
        <v/>
      </c>
      <c r="E2032" s="12" t="str">
        <f aca="false">IF($C2032="","",RIGHT($D2032,1))</f>
        <v/>
      </c>
      <c r="F2032" s="41" t="str">
        <f aca="false">IF($C2032="","",IFERROR(INDEX(サイズ換算マスタ!$C$6:$C$8,MATCH($E2032,サイズ換算マスタ!$B$6:$B$8,0)),1))</f>
        <v/>
      </c>
      <c r="G2032" s="38" t="str">
        <f aca="false">IF($C2032="","",SUMIFS(②実績CSV_期間A!$AA$2:$AA$5001,②実績CSV_期間A!$M$2:$M$5001,$C2032))</f>
        <v/>
      </c>
      <c r="H2032" s="38" t="str">
        <f aca="false">IF($C2032="","",SUMIFS(③実績CSV_期間B!$AA$2:$AA$5001,③実績CSV_期間B!$M$2:$M$5001,$C2032))</f>
        <v/>
      </c>
      <c r="I2032" s="38" t="str">
        <f aca="false">IF($C2032="","",SUMIFS(④実績CSV_期間C!$AA$2:$AA$5001,④実績CSV_期間C!$M$2:$M$5001,$C2032))</f>
        <v/>
      </c>
      <c r="J2032" s="38" t="str">
        <f aca="false">IF($C2032="","",N($F2032)*N($G2032))</f>
        <v/>
      </c>
      <c r="K2032" s="38" t="str">
        <f aca="false">IF($C2032="","",N($F2032)*N($H2032))</f>
        <v/>
      </c>
      <c r="L2032" s="38" t="str">
        <f aca="false">IF($C2032="","",N($F2032)*N($I2032))</f>
        <v/>
      </c>
      <c r="M2032" s="37" t="str">
        <f aca="false">IF(OR($C2032="",N(TOP!$C$12)=0),"",N($J2032)/TOP!$C$12)</f>
        <v/>
      </c>
      <c r="N2032" s="37" t="str">
        <f aca="false">IF(OR($C2032="",N(TOP!$C$13)=0),"",N($K2032)/TOP!$C$13)</f>
        <v/>
      </c>
      <c r="O2032" s="37" t="str">
        <f aca="false">IF(OR($C2032="",N(TOP!$C$14)=0),"",N($L2032)/TOP!$C$14)</f>
        <v/>
      </c>
      <c r="P2032" s="42" t="str">
        <f aca="false">IF($C2032="","",IFERROR(CHOOSE(MATCH(TOP!$C$10,{"【期間A】","【期間B】","【期間C】"},0),N($M2032),N($N2032),N($O2032)),0))</f>
        <v/>
      </c>
    </row>
    <row r="2033" customFormat="false" ht="15" hidden="false" customHeight="false" outlineLevel="0" collapsed="false">
      <c r="B2033" s="12" t="n">
        <v>2028</v>
      </c>
      <c r="C2033" s="36" t="str">
        <f aca="false">IF(②実績CSV_期間A!$M2029="","",②実績CSV_期間A!$M2029&amp;"")</f>
        <v/>
      </c>
      <c r="D2033" s="12" t="str">
        <f aca="false">IF($C2033="","",②実績CSV_期間A!$N2029)</f>
        <v/>
      </c>
      <c r="E2033" s="12" t="str">
        <f aca="false">IF($C2033="","",RIGHT($D2033,1))</f>
        <v/>
      </c>
      <c r="F2033" s="41" t="str">
        <f aca="false">IF($C2033="","",IFERROR(INDEX(サイズ換算マスタ!$C$6:$C$8,MATCH($E2033,サイズ換算マスタ!$B$6:$B$8,0)),1))</f>
        <v/>
      </c>
      <c r="G2033" s="38" t="str">
        <f aca="false">IF($C2033="","",SUMIFS(②実績CSV_期間A!$AA$2:$AA$5001,②実績CSV_期間A!$M$2:$M$5001,$C2033))</f>
        <v/>
      </c>
      <c r="H2033" s="38" t="str">
        <f aca="false">IF($C2033="","",SUMIFS(③実績CSV_期間B!$AA$2:$AA$5001,③実績CSV_期間B!$M$2:$M$5001,$C2033))</f>
        <v/>
      </c>
      <c r="I2033" s="38" t="str">
        <f aca="false">IF($C2033="","",SUMIFS(④実績CSV_期間C!$AA$2:$AA$5001,④実績CSV_期間C!$M$2:$M$5001,$C2033))</f>
        <v/>
      </c>
      <c r="J2033" s="38" t="str">
        <f aca="false">IF($C2033="","",N($F2033)*N($G2033))</f>
        <v/>
      </c>
      <c r="K2033" s="38" t="str">
        <f aca="false">IF($C2033="","",N($F2033)*N($H2033))</f>
        <v/>
      </c>
      <c r="L2033" s="38" t="str">
        <f aca="false">IF($C2033="","",N($F2033)*N($I2033))</f>
        <v/>
      </c>
      <c r="M2033" s="37" t="str">
        <f aca="false">IF(OR($C2033="",N(TOP!$C$12)=0),"",N($J2033)/TOP!$C$12)</f>
        <v/>
      </c>
      <c r="N2033" s="37" t="str">
        <f aca="false">IF(OR($C2033="",N(TOP!$C$13)=0),"",N($K2033)/TOP!$C$13)</f>
        <v/>
      </c>
      <c r="O2033" s="37" t="str">
        <f aca="false">IF(OR($C2033="",N(TOP!$C$14)=0),"",N($L2033)/TOP!$C$14)</f>
        <v/>
      </c>
      <c r="P2033" s="42" t="str">
        <f aca="false">IF($C2033="","",IFERROR(CHOOSE(MATCH(TOP!$C$10,{"【期間A】","【期間B】","【期間C】"},0),N($M2033),N($N2033),N($O2033)),0))</f>
        <v/>
      </c>
    </row>
    <row r="2034" customFormat="false" ht="15" hidden="false" customHeight="false" outlineLevel="0" collapsed="false">
      <c r="B2034" s="12" t="n">
        <v>2029</v>
      </c>
      <c r="C2034" s="36" t="str">
        <f aca="false">IF(②実績CSV_期間A!$M2030="","",②実績CSV_期間A!$M2030&amp;"")</f>
        <v/>
      </c>
      <c r="D2034" s="12" t="str">
        <f aca="false">IF($C2034="","",②実績CSV_期間A!$N2030)</f>
        <v/>
      </c>
      <c r="E2034" s="12" t="str">
        <f aca="false">IF($C2034="","",RIGHT($D2034,1))</f>
        <v/>
      </c>
      <c r="F2034" s="41" t="str">
        <f aca="false">IF($C2034="","",IFERROR(INDEX(サイズ換算マスタ!$C$6:$C$8,MATCH($E2034,サイズ換算マスタ!$B$6:$B$8,0)),1))</f>
        <v/>
      </c>
      <c r="G2034" s="38" t="str">
        <f aca="false">IF($C2034="","",SUMIFS(②実績CSV_期間A!$AA$2:$AA$5001,②実績CSV_期間A!$M$2:$M$5001,$C2034))</f>
        <v/>
      </c>
      <c r="H2034" s="38" t="str">
        <f aca="false">IF($C2034="","",SUMIFS(③実績CSV_期間B!$AA$2:$AA$5001,③実績CSV_期間B!$M$2:$M$5001,$C2034))</f>
        <v/>
      </c>
      <c r="I2034" s="38" t="str">
        <f aca="false">IF($C2034="","",SUMIFS(④実績CSV_期間C!$AA$2:$AA$5001,④実績CSV_期間C!$M$2:$M$5001,$C2034))</f>
        <v/>
      </c>
      <c r="J2034" s="38" t="str">
        <f aca="false">IF($C2034="","",N($F2034)*N($G2034))</f>
        <v/>
      </c>
      <c r="K2034" s="38" t="str">
        <f aca="false">IF($C2034="","",N($F2034)*N($H2034))</f>
        <v/>
      </c>
      <c r="L2034" s="38" t="str">
        <f aca="false">IF($C2034="","",N($F2034)*N($I2034))</f>
        <v/>
      </c>
      <c r="M2034" s="37" t="str">
        <f aca="false">IF(OR($C2034="",N(TOP!$C$12)=0),"",N($J2034)/TOP!$C$12)</f>
        <v/>
      </c>
      <c r="N2034" s="37" t="str">
        <f aca="false">IF(OR($C2034="",N(TOP!$C$13)=0),"",N($K2034)/TOP!$C$13)</f>
        <v/>
      </c>
      <c r="O2034" s="37" t="str">
        <f aca="false">IF(OR($C2034="",N(TOP!$C$14)=0),"",N($L2034)/TOP!$C$14)</f>
        <v/>
      </c>
      <c r="P2034" s="42" t="str">
        <f aca="false">IF($C2034="","",IFERROR(CHOOSE(MATCH(TOP!$C$10,{"【期間A】","【期間B】","【期間C】"},0),N($M2034),N($N2034),N($O2034)),0))</f>
        <v/>
      </c>
    </row>
    <row r="2035" customFormat="false" ht="15" hidden="false" customHeight="false" outlineLevel="0" collapsed="false">
      <c r="B2035" s="12" t="n">
        <v>2030</v>
      </c>
      <c r="C2035" s="36" t="str">
        <f aca="false">IF(②実績CSV_期間A!$M2031="","",②実績CSV_期間A!$M2031&amp;"")</f>
        <v/>
      </c>
      <c r="D2035" s="12" t="str">
        <f aca="false">IF($C2035="","",②実績CSV_期間A!$N2031)</f>
        <v/>
      </c>
      <c r="E2035" s="12" t="str">
        <f aca="false">IF($C2035="","",RIGHT($D2035,1))</f>
        <v/>
      </c>
      <c r="F2035" s="41" t="str">
        <f aca="false">IF($C2035="","",IFERROR(INDEX(サイズ換算マスタ!$C$6:$C$8,MATCH($E2035,サイズ換算マスタ!$B$6:$B$8,0)),1))</f>
        <v/>
      </c>
      <c r="G2035" s="38" t="str">
        <f aca="false">IF($C2035="","",SUMIFS(②実績CSV_期間A!$AA$2:$AA$5001,②実績CSV_期間A!$M$2:$M$5001,$C2035))</f>
        <v/>
      </c>
      <c r="H2035" s="38" t="str">
        <f aca="false">IF($C2035="","",SUMIFS(③実績CSV_期間B!$AA$2:$AA$5001,③実績CSV_期間B!$M$2:$M$5001,$C2035))</f>
        <v/>
      </c>
      <c r="I2035" s="38" t="str">
        <f aca="false">IF($C2035="","",SUMIFS(④実績CSV_期間C!$AA$2:$AA$5001,④実績CSV_期間C!$M$2:$M$5001,$C2035))</f>
        <v/>
      </c>
      <c r="J2035" s="38" t="str">
        <f aca="false">IF($C2035="","",N($F2035)*N($G2035))</f>
        <v/>
      </c>
      <c r="K2035" s="38" t="str">
        <f aca="false">IF($C2035="","",N($F2035)*N($H2035))</f>
        <v/>
      </c>
      <c r="L2035" s="38" t="str">
        <f aca="false">IF($C2035="","",N($F2035)*N($I2035))</f>
        <v/>
      </c>
      <c r="M2035" s="37" t="str">
        <f aca="false">IF(OR($C2035="",N(TOP!$C$12)=0),"",N($J2035)/TOP!$C$12)</f>
        <v/>
      </c>
      <c r="N2035" s="37" t="str">
        <f aca="false">IF(OR($C2035="",N(TOP!$C$13)=0),"",N($K2035)/TOP!$C$13)</f>
        <v/>
      </c>
      <c r="O2035" s="37" t="str">
        <f aca="false">IF(OR($C2035="",N(TOP!$C$14)=0),"",N($L2035)/TOP!$C$14)</f>
        <v/>
      </c>
      <c r="P2035" s="42" t="str">
        <f aca="false">IF($C2035="","",IFERROR(CHOOSE(MATCH(TOP!$C$10,{"【期間A】","【期間B】","【期間C】"},0),N($M2035),N($N2035),N($O2035)),0))</f>
        <v/>
      </c>
    </row>
    <row r="2036" customFormat="false" ht="15" hidden="false" customHeight="false" outlineLevel="0" collapsed="false">
      <c r="B2036" s="12" t="n">
        <v>2031</v>
      </c>
      <c r="C2036" s="36" t="str">
        <f aca="false">IF(②実績CSV_期間A!$M2032="","",②実績CSV_期間A!$M2032&amp;"")</f>
        <v/>
      </c>
      <c r="D2036" s="12" t="str">
        <f aca="false">IF($C2036="","",②実績CSV_期間A!$N2032)</f>
        <v/>
      </c>
      <c r="E2036" s="12" t="str">
        <f aca="false">IF($C2036="","",RIGHT($D2036,1))</f>
        <v/>
      </c>
      <c r="F2036" s="41" t="str">
        <f aca="false">IF($C2036="","",IFERROR(INDEX(サイズ換算マスタ!$C$6:$C$8,MATCH($E2036,サイズ換算マスタ!$B$6:$B$8,0)),1))</f>
        <v/>
      </c>
      <c r="G2036" s="38" t="str">
        <f aca="false">IF($C2036="","",SUMIFS(②実績CSV_期間A!$AA$2:$AA$5001,②実績CSV_期間A!$M$2:$M$5001,$C2036))</f>
        <v/>
      </c>
      <c r="H2036" s="38" t="str">
        <f aca="false">IF($C2036="","",SUMIFS(③実績CSV_期間B!$AA$2:$AA$5001,③実績CSV_期間B!$M$2:$M$5001,$C2036))</f>
        <v/>
      </c>
      <c r="I2036" s="38" t="str">
        <f aca="false">IF($C2036="","",SUMIFS(④実績CSV_期間C!$AA$2:$AA$5001,④実績CSV_期間C!$M$2:$M$5001,$C2036))</f>
        <v/>
      </c>
      <c r="J2036" s="38" t="str">
        <f aca="false">IF($C2036="","",N($F2036)*N($G2036))</f>
        <v/>
      </c>
      <c r="K2036" s="38" t="str">
        <f aca="false">IF($C2036="","",N($F2036)*N($H2036))</f>
        <v/>
      </c>
      <c r="L2036" s="38" t="str">
        <f aca="false">IF($C2036="","",N($F2036)*N($I2036))</f>
        <v/>
      </c>
      <c r="M2036" s="37" t="str">
        <f aca="false">IF(OR($C2036="",N(TOP!$C$12)=0),"",N($J2036)/TOP!$C$12)</f>
        <v/>
      </c>
      <c r="N2036" s="37" t="str">
        <f aca="false">IF(OR($C2036="",N(TOP!$C$13)=0),"",N($K2036)/TOP!$C$13)</f>
        <v/>
      </c>
      <c r="O2036" s="37" t="str">
        <f aca="false">IF(OR($C2036="",N(TOP!$C$14)=0),"",N($L2036)/TOP!$C$14)</f>
        <v/>
      </c>
      <c r="P2036" s="42" t="str">
        <f aca="false">IF($C2036="","",IFERROR(CHOOSE(MATCH(TOP!$C$10,{"【期間A】","【期間B】","【期間C】"},0),N($M2036),N($N2036),N($O2036)),0))</f>
        <v/>
      </c>
    </row>
    <row r="2037" customFormat="false" ht="15" hidden="false" customHeight="false" outlineLevel="0" collapsed="false">
      <c r="B2037" s="12" t="n">
        <v>2032</v>
      </c>
      <c r="C2037" s="36" t="str">
        <f aca="false">IF(②実績CSV_期間A!$M2033="","",②実績CSV_期間A!$M2033&amp;"")</f>
        <v/>
      </c>
      <c r="D2037" s="12" t="str">
        <f aca="false">IF($C2037="","",②実績CSV_期間A!$N2033)</f>
        <v/>
      </c>
      <c r="E2037" s="12" t="str">
        <f aca="false">IF($C2037="","",RIGHT($D2037,1))</f>
        <v/>
      </c>
      <c r="F2037" s="41" t="str">
        <f aca="false">IF($C2037="","",IFERROR(INDEX(サイズ換算マスタ!$C$6:$C$8,MATCH($E2037,サイズ換算マスタ!$B$6:$B$8,0)),1))</f>
        <v/>
      </c>
      <c r="G2037" s="38" t="str">
        <f aca="false">IF($C2037="","",SUMIFS(②実績CSV_期間A!$AA$2:$AA$5001,②実績CSV_期間A!$M$2:$M$5001,$C2037))</f>
        <v/>
      </c>
      <c r="H2037" s="38" t="str">
        <f aca="false">IF($C2037="","",SUMIFS(③実績CSV_期間B!$AA$2:$AA$5001,③実績CSV_期間B!$M$2:$M$5001,$C2037))</f>
        <v/>
      </c>
      <c r="I2037" s="38" t="str">
        <f aca="false">IF($C2037="","",SUMIFS(④実績CSV_期間C!$AA$2:$AA$5001,④実績CSV_期間C!$M$2:$M$5001,$C2037))</f>
        <v/>
      </c>
      <c r="J2037" s="38" t="str">
        <f aca="false">IF($C2037="","",N($F2037)*N($G2037))</f>
        <v/>
      </c>
      <c r="K2037" s="38" t="str">
        <f aca="false">IF($C2037="","",N($F2037)*N($H2037))</f>
        <v/>
      </c>
      <c r="L2037" s="38" t="str">
        <f aca="false">IF($C2037="","",N($F2037)*N($I2037))</f>
        <v/>
      </c>
      <c r="M2037" s="37" t="str">
        <f aca="false">IF(OR($C2037="",N(TOP!$C$12)=0),"",N($J2037)/TOP!$C$12)</f>
        <v/>
      </c>
      <c r="N2037" s="37" t="str">
        <f aca="false">IF(OR($C2037="",N(TOP!$C$13)=0),"",N($K2037)/TOP!$C$13)</f>
        <v/>
      </c>
      <c r="O2037" s="37" t="str">
        <f aca="false">IF(OR($C2037="",N(TOP!$C$14)=0),"",N($L2037)/TOP!$C$14)</f>
        <v/>
      </c>
      <c r="P2037" s="42" t="str">
        <f aca="false">IF($C2037="","",IFERROR(CHOOSE(MATCH(TOP!$C$10,{"【期間A】","【期間B】","【期間C】"},0),N($M2037),N($N2037),N($O2037)),0))</f>
        <v/>
      </c>
    </row>
    <row r="2038" customFormat="false" ht="15" hidden="false" customHeight="false" outlineLevel="0" collapsed="false">
      <c r="B2038" s="12" t="n">
        <v>2033</v>
      </c>
      <c r="C2038" s="36" t="str">
        <f aca="false">IF(②実績CSV_期間A!$M2034="","",②実績CSV_期間A!$M2034&amp;"")</f>
        <v/>
      </c>
      <c r="D2038" s="12" t="str">
        <f aca="false">IF($C2038="","",②実績CSV_期間A!$N2034)</f>
        <v/>
      </c>
      <c r="E2038" s="12" t="str">
        <f aca="false">IF($C2038="","",RIGHT($D2038,1))</f>
        <v/>
      </c>
      <c r="F2038" s="41" t="str">
        <f aca="false">IF($C2038="","",IFERROR(INDEX(サイズ換算マスタ!$C$6:$C$8,MATCH($E2038,サイズ換算マスタ!$B$6:$B$8,0)),1))</f>
        <v/>
      </c>
      <c r="G2038" s="38" t="str">
        <f aca="false">IF($C2038="","",SUMIFS(②実績CSV_期間A!$AA$2:$AA$5001,②実績CSV_期間A!$M$2:$M$5001,$C2038))</f>
        <v/>
      </c>
      <c r="H2038" s="38" t="str">
        <f aca="false">IF($C2038="","",SUMIFS(③実績CSV_期間B!$AA$2:$AA$5001,③実績CSV_期間B!$M$2:$M$5001,$C2038))</f>
        <v/>
      </c>
      <c r="I2038" s="38" t="str">
        <f aca="false">IF($C2038="","",SUMIFS(④実績CSV_期間C!$AA$2:$AA$5001,④実績CSV_期間C!$M$2:$M$5001,$C2038))</f>
        <v/>
      </c>
      <c r="J2038" s="38" t="str">
        <f aca="false">IF($C2038="","",N($F2038)*N($G2038))</f>
        <v/>
      </c>
      <c r="K2038" s="38" t="str">
        <f aca="false">IF($C2038="","",N($F2038)*N($H2038))</f>
        <v/>
      </c>
      <c r="L2038" s="38" t="str">
        <f aca="false">IF($C2038="","",N($F2038)*N($I2038))</f>
        <v/>
      </c>
      <c r="M2038" s="37" t="str">
        <f aca="false">IF(OR($C2038="",N(TOP!$C$12)=0),"",N($J2038)/TOP!$C$12)</f>
        <v/>
      </c>
      <c r="N2038" s="37" t="str">
        <f aca="false">IF(OR($C2038="",N(TOP!$C$13)=0),"",N($K2038)/TOP!$C$13)</f>
        <v/>
      </c>
      <c r="O2038" s="37" t="str">
        <f aca="false">IF(OR($C2038="",N(TOP!$C$14)=0),"",N($L2038)/TOP!$C$14)</f>
        <v/>
      </c>
      <c r="P2038" s="42" t="str">
        <f aca="false">IF($C2038="","",IFERROR(CHOOSE(MATCH(TOP!$C$10,{"【期間A】","【期間B】","【期間C】"},0),N($M2038),N($N2038),N($O2038)),0))</f>
        <v/>
      </c>
    </row>
    <row r="2039" customFormat="false" ht="15" hidden="false" customHeight="false" outlineLevel="0" collapsed="false">
      <c r="B2039" s="12" t="n">
        <v>2034</v>
      </c>
      <c r="C2039" s="36" t="str">
        <f aca="false">IF(②実績CSV_期間A!$M2035="","",②実績CSV_期間A!$M2035&amp;"")</f>
        <v/>
      </c>
      <c r="D2039" s="12" t="str">
        <f aca="false">IF($C2039="","",②実績CSV_期間A!$N2035)</f>
        <v/>
      </c>
      <c r="E2039" s="12" t="str">
        <f aca="false">IF($C2039="","",RIGHT($D2039,1))</f>
        <v/>
      </c>
      <c r="F2039" s="41" t="str">
        <f aca="false">IF($C2039="","",IFERROR(INDEX(サイズ換算マスタ!$C$6:$C$8,MATCH($E2039,サイズ換算マスタ!$B$6:$B$8,0)),1))</f>
        <v/>
      </c>
      <c r="G2039" s="38" t="str">
        <f aca="false">IF($C2039="","",SUMIFS(②実績CSV_期間A!$AA$2:$AA$5001,②実績CSV_期間A!$M$2:$M$5001,$C2039))</f>
        <v/>
      </c>
      <c r="H2039" s="38" t="str">
        <f aca="false">IF($C2039="","",SUMIFS(③実績CSV_期間B!$AA$2:$AA$5001,③実績CSV_期間B!$M$2:$M$5001,$C2039))</f>
        <v/>
      </c>
      <c r="I2039" s="38" t="str">
        <f aca="false">IF($C2039="","",SUMIFS(④実績CSV_期間C!$AA$2:$AA$5001,④実績CSV_期間C!$M$2:$M$5001,$C2039))</f>
        <v/>
      </c>
      <c r="J2039" s="38" t="str">
        <f aca="false">IF($C2039="","",N($F2039)*N($G2039))</f>
        <v/>
      </c>
      <c r="K2039" s="38" t="str">
        <f aca="false">IF($C2039="","",N($F2039)*N($H2039))</f>
        <v/>
      </c>
      <c r="L2039" s="38" t="str">
        <f aca="false">IF($C2039="","",N($F2039)*N($I2039))</f>
        <v/>
      </c>
      <c r="M2039" s="37" t="str">
        <f aca="false">IF(OR($C2039="",N(TOP!$C$12)=0),"",N($J2039)/TOP!$C$12)</f>
        <v/>
      </c>
      <c r="N2039" s="37" t="str">
        <f aca="false">IF(OR($C2039="",N(TOP!$C$13)=0),"",N($K2039)/TOP!$C$13)</f>
        <v/>
      </c>
      <c r="O2039" s="37" t="str">
        <f aca="false">IF(OR($C2039="",N(TOP!$C$14)=0),"",N($L2039)/TOP!$C$14)</f>
        <v/>
      </c>
      <c r="P2039" s="42" t="str">
        <f aca="false">IF($C2039="","",IFERROR(CHOOSE(MATCH(TOP!$C$10,{"【期間A】","【期間B】","【期間C】"},0),N($M2039),N($N2039),N($O2039)),0))</f>
        <v/>
      </c>
    </row>
    <row r="2040" customFormat="false" ht="15" hidden="false" customHeight="false" outlineLevel="0" collapsed="false">
      <c r="B2040" s="12" t="n">
        <v>2035</v>
      </c>
      <c r="C2040" s="36" t="str">
        <f aca="false">IF(②実績CSV_期間A!$M2036="","",②実績CSV_期間A!$M2036&amp;"")</f>
        <v/>
      </c>
      <c r="D2040" s="12" t="str">
        <f aca="false">IF($C2040="","",②実績CSV_期間A!$N2036)</f>
        <v/>
      </c>
      <c r="E2040" s="12" t="str">
        <f aca="false">IF($C2040="","",RIGHT($D2040,1))</f>
        <v/>
      </c>
      <c r="F2040" s="41" t="str">
        <f aca="false">IF($C2040="","",IFERROR(INDEX(サイズ換算マスタ!$C$6:$C$8,MATCH($E2040,サイズ換算マスタ!$B$6:$B$8,0)),1))</f>
        <v/>
      </c>
      <c r="G2040" s="38" t="str">
        <f aca="false">IF($C2040="","",SUMIFS(②実績CSV_期間A!$AA$2:$AA$5001,②実績CSV_期間A!$M$2:$M$5001,$C2040))</f>
        <v/>
      </c>
      <c r="H2040" s="38" t="str">
        <f aca="false">IF($C2040="","",SUMIFS(③実績CSV_期間B!$AA$2:$AA$5001,③実績CSV_期間B!$M$2:$M$5001,$C2040))</f>
        <v/>
      </c>
      <c r="I2040" s="38" t="str">
        <f aca="false">IF($C2040="","",SUMIFS(④実績CSV_期間C!$AA$2:$AA$5001,④実績CSV_期間C!$M$2:$M$5001,$C2040))</f>
        <v/>
      </c>
      <c r="J2040" s="38" t="str">
        <f aca="false">IF($C2040="","",N($F2040)*N($G2040))</f>
        <v/>
      </c>
      <c r="K2040" s="38" t="str">
        <f aca="false">IF($C2040="","",N($F2040)*N($H2040))</f>
        <v/>
      </c>
      <c r="L2040" s="38" t="str">
        <f aca="false">IF($C2040="","",N($F2040)*N($I2040))</f>
        <v/>
      </c>
      <c r="M2040" s="37" t="str">
        <f aca="false">IF(OR($C2040="",N(TOP!$C$12)=0),"",N($J2040)/TOP!$C$12)</f>
        <v/>
      </c>
      <c r="N2040" s="37" t="str">
        <f aca="false">IF(OR($C2040="",N(TOP!$C$13)=0),"",N($K2040)/TOP!$C$13)</f>
        <v/>
      </c>
      <c r="O2040" s="37" t="str">
        <f aca="false">IF(OR($C2040="",N(TOP!$C$14)=0),"",N($L2040)/TOP!$C$14)</f>
        <v/>
      </c>
      <c r="P2040" s="42" t="str">
        <f aca="false">IF($C2040="","",IFERROR(CHOOSE(MATCH(TOP!$C$10,{"【期間A】","【期間B】","【期間C】"},0),N($M2040),N($N2040),N($O2040)),0))</f>
        <v/>
      </c>
    </row>
    <row r="2041" customFormat="false" ht="15" hidden="false" customHeight="false" outlineLevel="0" collapsed="false">
      <c r="B2041" s="12" t="n">
        <v>2036</v>
      </c>
      <c r="C2041" s="36" t="str">
        <f aca="false">IF(②実績CSV_期間A!$M2037="","",②実績CSV_期間A!$M2037&amp;"")</f>
        <v/>
      </c>
      <c r="D2041" s="12" t="str">
        <f aca="false">IF($C2041="","",②実績CSV_期間A!$N2037)</f>
        <v/>
      </c>
      <c r="E2041" s="12" t="str">
        <f aca="false">IF($C2041="","",RIGHT($D2041,1))</f>
        <v/>
      </c>
      <c r="F2041" s="41" t="str">
        <f aca="false">IF($C2041="","",IFERROR(INDEX(サイズ換算マスタ!$C$6:$C$8,MATCH($E2041,サイズ換算マスタ!$B$6:$B$8,0)),1))</f>
        <v/>
      </c>
      <c r="G2041" s="38" t="str">
        <f aca="false">IF($C2041="","",SUMIFS(②実績CSV_期間A!$AA$2:$AA$5001,②実績CSV_期間A!$M$2:$M$5001,$C2041))</f>
        <v/>
      </c>
      <c r="H2041" s="38" t="str">
        <f aca="false">IF($C2041="","",SUMIFS(③実績CSV_期間B!$AA$2:$AA$5001,③実績CSV_期間B!$M$2:$M$5001,$C2041))</f>
        <v/>
      </c>
      <c r="I2041" s="38" t="str">
        <f aca="false">IF($C2041="","",SUMIFS(④実績CSV_期間C!$AA$2:$AA$5001,④実績CSV_期間C!$M$2:$M$5001,$C2041))</f>
        <v/>
      </c>
      <c r="J2041" s="38" t="str">
        <f aca="false">IF($C2041="","",N($F2041)*N($G2041))</f>
        <v/>
      </c>
      <c r="K2041" s="38" t="str">
        <f aca="false">IF($C2041="","",N($F2041)*N($H2041))</f>
        <v/>
      </c>
      <c r="L2041" s="38" t="str">
        <f aca="false">IF($C2041="","",N($F2041)*N($I2041))</f>
        <v/>
      </c>
      <c r="M2041" s="37" t="str">
        <f aca="false">IF(OR($C2041="",N(TOP!$C$12)=0),"",N($J2041)/TOP!$C$12)</f>
        <v/>
      </c>
      <c r="N2041" s="37" t="str">
        <f aca="false">IF(OR($C2041="",N(TOP!$C$13)=0),"",N($K2041)/TOP!$C$13)</f>
        <v/>
      </c>
      <c r="O2041" s="37" t="str">
        <f aca="false">IF(OR($C2041="",N(TOP!$C$14)=0),"",N($L2041)/TOP!$C$14)</f>
        <v/>
      </c>
      <c r="P2041" s="42" t="str">
        <f aca="false">IF($C2041="","",IFERROR(CHOOSE(MATCH(TOP!$C$10,{"【期間A】","【期間B】","【期間C】"},0),N($M2041),N($N2041),N($O2041)),0))</f>
        <v/>
      </c>
    </row>
    <row r="2042" customFormat="false" ht="15" hidden="false" customHeight="false" outlineLevel="0" collapsed="false">
      <c r="B2042" s="12" t="n">
        <v>2037</v>
      </c>
      <c r="C2042" s="36" t="str">
        <f aca="false">IF(②実績CSV_期間A!$M2038="","",②実績CSV_期間A!$M2038&amp;"")</f>
        <v/>
      </c>
      <c r="D2042" s="12" t="str">
        <f aca="false">IF($C2042="","",②実績CSV_期間A!$N2038)</f>
        <v/>
      </c>
      <c r="E2042" s="12" t="str">
        <f aca="false">IF($C2042="","",RIGHT($D2042,1))</f>
        <v/>
      </c>
      <c r="F2042" s="41" t="str">
        <f aca="false">IF($C2042="","",IFERROR(INDEX(サイズ換算マスタ!$C$6:$C$8,MATCH($E2042,サイズ換算マスタ!$B$6:$B$8,0)),1))</f>
        <v/>
      </c>
      <c r="G2042" s="38" t="str">
        <f aca="false">IF($C2042="","",SUMIFS(②実績CSV_期間A!$AA$2:$AA$5001,②実績CSV_期間A!$M$2:$M$5001,$C2042))</f>
        <v/>
      </c>
      <c r="H2042" s="38" t="str">
        <f aca="false">IF($C2042="","",SUMIFS(③実績CSV_期間B!$AA$2:$AA$5001,③実績CSV_期間B!$M$2:$M$5001,$C2042))</f>
        <v/>
      </c>
      <c r="I2042" s="38" t="str">
        <f aca="false">IF($C2042="","",SUMIFS(④実績CSV_期間C!$AA$2:$AA$5001,④実績CSV_期間C!$M$2:$M$5001,$C2042))</f>
        <v/>
      </c>
      <c r="J2042" s="38" t="str">
        <f aca="false">IF($C2042="","",N($F2042)*N($G2042))</f>
        <v/>
      </c>
      <c r="K2042" s="38" t="str">
        <f aca="false">IF($C2042="","",N($F2042)*N($H2042))</f>
        <v/>
      </c>
      <c r="L2042" s="38" t="str">
        <f aca="false">IF($C2042="","",N($F2042)*N($I2042))</f>
        <v/>
      </c>
      <c r="M2042" s="37" t="str">
        <f aca="false">IF(OR($C2042="",N(TOP!$C$12)=0),"",N($J2042)/TOP!$C$12)</f>
        <v/>
      </c>
      <c r="N2042" s="37" t="str">
        <f aca="false">IF(OR($C2042="",N(TOP!$C$13)=0),"",N($K2042)/TOP!$C$13)</f>
        <v/>
      </c>
      <c r="O2042" s="37" t="str">
        <f aca="false">IF(OR($C2042="",N(TOP!$C$14)=0),"",N($L2042)/TOP!$C$14)</f>
        <v/>
      </c>
      <c r="P2042" s="42" t="str">
        <f aca="false">IF($C2042="","",IFERROR(CHOOSE(MATCH(TOP!$C$10,{"【期間A】","【期間B】","【期間C】"},0),N($M2042),N($N2042),N($O2042)),0))</f>
        <v/>
      </c>
    </row>
    <row r="2043" customFormat="false" ht="15" hidden="false" customHeight="false" outlineLevel="0" collapsed="false">
      <c r="B2043" s="12" t="n">
        <v>2038</v>
      </c>
      <c r="C2043" s="36" t="str">
        <f aca="false">IF(②実績CSV_期間A!$M2039="","",②実績CSV_期間A!$M2039&amp;"")</f>
        <v/>
      </c>
      <c r="D2043" s="12" t="str">
        <f aca="false">IF($C2043="","",②実績CSV_期間A!$N2039)</f>
        <v/>
      </c>
      <c r="E2043" s="12" t="str">
        <f aca="false">IF($C2043="","",RIGHT($D2043,1))</f>
        <v/>
      </c>
      <c r="F2043" s="41" t="str">
        <f aca="false">IF($C2043="","",IFERROR(INDEX(サイズ換算マスタ!$C$6:$C$8,MATCH($E2043,サイズ換算マスタ!$B$6:$B$8,0)),1))</f>
        <v/>
      </c>
      <c r="G2043" s="38" t="str">
        <f aca="false">IF($C2043="","",SUMIFS(②実績CSV_期間A!$AA$2:$AA$5001,②実績CSV_期間A!$M$2:$M$5001,$C2043))</f>
        <v/>
      </c>
      <c r="H2043" s="38" t="str">
        <f aca="false">IF($C2043="","",SUMIFS(③実績CSV_期間B!$AA$2:$AA$5001,③実績CSV_期間B!$M$2:$M$5001,$C2043))</f>
        <v/>
      </c>
      <c r="I2043" s="38" t="str">
        <f aca="false">IF($C2043="","",SUMIFS(④実績CSV_期間C!$AA$2:$AA$5001,④実績CSV_期間C!$M$2:$M$5001,$C2043))</f>
        <v/>
      </c>
      <c r="J2043" s="38" t="str">
        <f aca="false">IF($C2043="","",N($F2043)*N($G2043))</f>
        <v/>
      </c>
      <c r="K2043" s="38" t="str">
        <f aca="false">IF($C2043="","",N($F2043)*N($H2043))</f>
        <v/>
      </c>
      <c r="L2043" s="38" t="str">
        <f aca="false">IF($C2043="","",N($F2043)*N($I2043))</f>
        <v/>
      </c>
      <c r="M2043" s="37" t="str">
        <f aca="false">IF(OR($C2043="",N(TOP!$C$12)=0),"",N($J2043)/TOP!$C$12)</f>
        <v/>
      </c>
      <c r="N2043" s="37" t="str">
        <f aca="false">IF(OR($C2043="",N(TOP!$C$13)=0),"",N($K2043)/TOP!$C$13)</f>
        <v/>
      </c>
      <c r="O2043" s="37" t="str">
        <f aca="false">IF(OR($C2043="",N(TOP!$C$14)=0),"",N($L2043)/TOP!$C$14)</f>
        <v/>
      </c>
      <c r="P2043" s="42" t="str">
        <f aca="false">IF($C2043="","",IFERROR(CHOOSE(MATCH(TOP!$C$10,{"【期間A】","【期間B】","【期間C】"},0),N($M2043),N($N2043),N($O2043)),0))</f>
        <v/>
      </c>
    </row>
    <row r="2044" customFormat="false" ht="15" hidden="false" customHeight="false" outlineLevel="0" collapsed="false">
      <c r="B2044" s="12" t="n">
        <v>2039</v>
      </c>
      <c r="C2044" s="36" t="str">
        <f aca="false">IF(②実績CSV_期間A!$M2040="","",②実績CSV_期間A!$M2040&amp;"")</f>
        <v/>
      </c>
      <c r="D2044" s="12" t="str">
        <f aca="false">IF($C2044="","",②実績CSV_期間A!$N2040)</f>
        <v/>
      </c>
      <c r="E2044" s="12" t="str">
        <f aca="false">IF($C2044="","",RIGHT($D2044,1))</f>
        <v/>
      </c>
      <c r="F2044" s="41" t="str">
        <f aca="false">IF($C2044="","",IFERROR(INDEX(サイズ換算マスタ!$C$6:$C$8,MATCH($E2044,サイズ換算マスタ!$B$6:$B$8,0)),1))</f>
        <v/>
      </c>
      <c r="G2044" s="38" t="str">
        <f aca="false">IF($C2044="","",SUMIFS(②実績CSV_期間A!$AA$2:$AA$5001,②実績CSV_期間A!$M$2:$M$5001,$C2044))</f>
        <v/>
      </c>
      <c r="H2044" s="38" t="str">
        <f aca="false">IF($C2044="","",SUMIFS(③実績CSV_期間B!$AA$2:$AA$5001,③実績CSV_期間B!$M$2:$M$5001,$C2044))</f>
        <v/>
      </c>
      <c r="I2044" s="38" t="str">
        <f aca="false">IF($C2044="","",SUMIFS(④実績CSV_期間C!$AA$2:$AA$5001,④実績CSV_期間C!$M$2:$M$5001,$C2044))</f>
        <v/>
      </c>
      <c r="J2044" s="38" t="str">
        <f aca="false">IF($C2044="","",N($F2044)*N($G2044))</f>
        <v/>
      </c>
      <c r="K2044" s="38" t="str">
        <f aca="false">IF($C2044="","",N($F2044)*N($H2044))</f>
        <v/>
      </c>
      <c r="L2044" s="38" t="str">
        <f aca="false">IF($C2044="","",N($F2044)*N($I2044))</f>
        <v/>
      </c>
      <c r="M2044" s="37" t="str">
        <f aca="false">IF(OR($C2044="",N(TOP!$C$12)=0),"",N($J2044)/TOP!$C$12)</f>
        <v/>
      </c>
      <c r="N2044" s="37" t="str">
        <f aca="false">IF(OR($C2044="",N(TOP!$C$13)=0),"",N($K2044)/TOP!$C$13)</f>
        <v/>
      </c>
      <c r="O2044" s="37" t="str">
        <f aca="false">IF(OR($C2044="",N(TOP!$C$14)=0),"",N($L2044)/TOP!$C$14)</f>
        <v/>
      </c>
      <c r="P2044" s="42" t="str">
        <f aca="false">IF($C2044="","",IFERROR(CHOOSE(MATCH(TOP!$C$10,{"【期間A】","【期間B】","【期間C】"},0),N($M2044),N($N2044),N($O2044)),0))</f>
        <v/>
      </c>
    </row>
    <row r="2045" customFormat="false" ht="15" hidden="false" customHeight="false" outlineLevel="0" collapsed="false">
      <c r="B2045" s="12" t="n">
        <v>2040</v>
      </c>
      <c r="C2045" s="36" t="str">
        <f aca="false">IF(②実績CSV_期間A!$M2041="","",②実績CSV_期間A!$M2041&amp;"")</f>
        <v/>
      </c>
      <c r="D2045" s="12" t="str">
        <f aca="false">IF($C2045="","",②実績CSV_期間A!$N2041)</f>
        <v/>
      </c>
      <c r="E2045" s="12" t="str">
        <f aca="false">IF($C2045="","",RIGHT($D2045,1))</f>
        <v/>
      </c>
      <c r="F2045" s="41" t="str">
        <f aca="false">IF($C2045="","",IFERROR(INDEX(サイズ換算マスタ!$C$6:$C$8,MATCH($E2045,サイズ換算マスタ!$B$6:$B$8,0)),1))</f>
        <v/>
      </c>
      <c r="G2045" s="38" t="str">
        <f aca="false">IF($C2045="","",SUMIFS(②実績CSV_期間A!$AA$2:$AA$5001,②実績CSV_期間A!$M$2:$M$5001,$C2045))</f>
        <v/>
      </c>
      <c r="H2045" s="38" t="str">
        <f aca="false">IF($C2045="","",SUMIFS(③実績CSV_期間B!$AA$2:$AA$5001,③実績CSV_期間B!$M$2:$M$5001,$C2045))</f>
        <v/>
      </c>
      <c r="I2045" s="38" t="str">
        <f aca="false">IF($C2045="","",SUMIFS(④実績CSV_期間C!$AA$2:$AA$5001,④実績CSV_期間C!$M$2:$M$5001,$C2045))</f>
        <v/>
      </c>
      <c r="J2045" s="38" t="str">
        <f aca="false">IF($C2045="","",N($F2045)*N($G2045))</f>
        <v/>
      </c>
      <c r="K2045" s="38" t="str">
        <f aca="false">IF($C2045="","",N($F2045)*N($H2045))</f>
        <v/>
      </c>
      <c r="L2045" s="38" t="str">
        <f aca="false">IF($C2045="","",N($F2045)*N($I2045))</f>
        <v/>
      </c>
      <c r="M2045" s="37" t="str">
        <f aca="false">IF(OR($C2045="",N(TOP!$C$12)=0),"",N($J2045)/TOP!$C$12)</f>
        <v/>
      </c>
      <c r="N2045" s="37" t="str">
        <f aca="false">IF(OR($C2045="",N(TOP!$C$13)=0),"",N($K2045)/TOP!$C$13)</f>
        <v/>
      </c>
      <c r="O2045" s="37" t="str">
        <f aca="false">IF(OR($C2045="",N(TOP!$C$14)=0),"",N($L2045)/TOP!$C$14)</f>
        <v/>
      </c>
      <c r="P2045" s="42" t="str">
        <f aca="false">IF($C2045="","",IFERROR(CHOOSE(MATCH(TOP!$C$10,{"【期間A】","【期間B】","【期間C】"},0),N($M2045),N($N2045),N($O2045)),0))</f>
        <v/>
      </c>
    </row>
    <row r="2046" customFormat="false" ht="15" hidden="false" customHeight="false" outlineLevel="0" collapsed="false">
      <c r="B2046" s="12" t="n">
        <v>2041</v>
      </c>
      <c r="C2046" s="36" t="str">
        <f aca="false">IF(②実績CSV_期間A!$M2042="","",②実績CSV_期間A!$M2042&amp;"")</f>
        <v/>
      </c>
      <c r="D2046" s="12" t="str">
        <f aca="false">IF($C2046="","",②実績CSV_期間A!$N2042)</f>
        <v/>
      </c>
      <c r="E2046" s="12" t="str">
        <f aca="false">IF($C2046="","",RIGHT($D2046,1))</f>
        <v/>
      </c>
      <c r="F2046" s="41" t="str">
        <f aca="false">IF($C2046="","",IFERROR(INDEX(サイズ換算マスタ!$C$6:$C$8,MATCH($E2046,サイズ換算マスタ!$B$6:$B$8,0)),1))</f>
        <v/>
      </c>
      <c r="G2046" s="38" t="str">
        <f aca="false">IF($C2046="","",SUMIFS(②実績CSV_期間A!$AA$2:$AA$5001,②実績CSV_期間A!$M$2:$M$5001,$C2046))</f>
        <v/>
      </c>
      <c r="H2046" s="38" t="str">
        <f aca="false">IF($C2046="","",SUMIFS(③実績CSV_期間B!$AA$2:$AA$5001,③実績CSV_期間B!$M$2:$M$5001,$C2046))</f>
        <v/>
      </c>
      <c r="I2046" s="38" t="str">
        <f aca="false">IF($C2046="","",SUMIFS(④実績CSV_期間C!$AA$2:$AA$5001,④実績CSV_期間C!$M$2:$M$5001,$C2046))</f>
        <v/>
      </c>
      <c r="J2046" s="38" t="str">
        <f aca="false">IF($C2046="","",N($F2046)*N($G2046))</f>
        <v/>
      </c>
      <c r="K2046" s="38" t="str">
        <f aca="false">IF($C2046="","",N($F2046)*N($H2046))</f>
        <v/>
      </c>
      <c r="L2046" s="38" t="str">
        <f aca="false">IF($C2046="","",N($F2046)*N($I2046))</f>
        <v/>
      </c>
      <c r="M2046" s="37" t="str">
        <f aca="false">IF(OR($C2046="",N(TOP!$C$12)=0),"",N($J2046)/TOP!$C$12)</f>
        <v/>
      </c>
      <c r="N2046" s="37" t="str">
        <f aca="false">IF(OR($C2046="",N(TOP!$C$13)=0),"",N($K2046)/TOP!$C$13)</f>
        <v/>
      </c>
      <c r="O2046" s="37" t="str">
        <f aca="false">IF(OR($C2046="",N(TOP!$C$14)=0),"",N($L2046)/TOP!$C$14)</f>
        <v/>
      </c>
      <c r="P2046" s="42" t="str">
        <f aca="false">IF($C2046="","",IFERROR(CHOOSE(MATCH(TOP!$C$10,{"【期間A】","【期間B】","【期間C】"},0),N($M2046),N($N2046),N($O2046)),0))</f>
        <v/>
      </c>
    </row>
    <row r="2047" customFormat="false" ht="15" hidden="false" customHeight="false" outlineLevel="0" collapsed="false">
      <c r="B2047" s="12" t="n">
        <v>2042</v>
      </c>
      <c r="C2047" s="36" t="str">
        <f aca="false">IF(②実績CSV_期間A!$M2043="","",②実績CSV_期間A!$M2043&amp;"")</f>
        <v/>
      </c>
      <c r="D2047" s="12" t="str">
        <f aca="false">IF($C2047="","",②実績CSV_期間A!$N2043)</f>
        <v/>
      </c>
      <c r="E2047" s="12" t="str">
        <f aca="false">IF($C2047="","",RIGHT($D2047,1))</f>
        <v/>
      </c>
      <c r="F2047" s="41" t="str">
        <f aca="false">IF($C2047="","",IFERROR(INDEX(サイズ換算マスタ!$C$6:$C$8,MATCH($E2047,サイズ換算マスタ!$B$6:$B$8,0)),1))</f>
        <v/>
      </c>
      <c r="G2047" s="38" t="str">
        <f aca="false">IF($C2047="","",SUMIFS(②実績CSV_期間A!$AA$2:$AA$5001,②実績CSV_期間A!$M$2:$M$5001,$C2047))</f>
        <v/>
      </c>
      <c r="H2047" s="38" t="str">
        <f aca="false">IF($C2047="","",SUMIFS(③実績CSV_期間B!$AA$2:$AA$5001,③実績CSV_期間B!$M$2:$M$5001,$C2047))</f>
        <v/>
      </c>
      <c r="I2047" s="38" t="str">
        <f aca="false">IF($C2047="","",SUMIFS(④実績CSV_期間C!$AA$2:$AA$5001,④実績CSV_期間C!$M$2:$M$5001,$C2047))</f>
        <v/>
      </c>
      <c r="J2047" s="38" t="str">
        <f aca="false">IF($C2047="","",N($F2047)*N($G2047))</f>
        <v/>
      </c>
      <c r="K2047" s="38" t="str">
        <f aca="false">IF($C2047="","",N($F2047)*N($H2047))</f>
        <v/>
      </c>
      <c r="L2047" s="38" t="str">
        <f aca="false">IF($C2047="","",N($F2047)*N($I2047))</f>
        <v/>
      </c>
      <c r="M2047" s="37" t="str">
        <f aca="false">IF(OR($C2047="",N(TOP!$C$12)=0),"",N($J2047)/TOP!$C$12)</f>
        <v/>
      </c>
      <c r="N2047" s="37" t="str">
        <f aca="false">IF(OR($C2047="",N(TOP!$C$13)=0),"",N($K2047)/TOP!$C$13)</f>
        <v/>
      </c>
      <c r="O2047" s="37" t="str">
        <f aca="false">IF(OR($C2047="",N(TOP!$C$14)=0),"",N($L2047)/TOP!$C$14)</f>
        <v/>
      </c>
      <c r="P2047" s="42" t="str">
        <f aca="false">IF($C2047="","",IFERROR(CHOOSE(MATCH(TOP!$C$10,{"【期間A】","【期間B】","【期間C】"},0),N($M2047),N($N2047),N($O2047)),0))</f>
        <v/>
      </c>
    </row>
    <row r="2048" customFormat="false" ht="15" hidden="false" customHeight="false" outlineLevel="0" collapsed="false">
      <c r="B2048" s="12" t="n">
        <v>2043</v>
      </c>
      <c r="C2048" s="36" t="str">
        <f aca="false">IF(②実績CSV_期間A!$M2044="","",②実績CSV_期間A!$M2044&amp;"")</f>
        <v/>
      </c>
      <c r="D2048" s="12" t="str">
        <f aca="false">IF($C2048="","",②実績CSV_期間A!$N2044)</f>
        <v/>
      </c>
      <c r="E2048" s="12" t="str">
        <f aca="false">IF($C2048="","",RIGHT($D2048,1))</f>
        <v/>
      </c>
      <c r="F2048" s="41" t="str">
        <f aca="false">IF($C2048="","",IFERROR(INDEX(サイズ換算マスタ!$C$6:$C$8,MATCH($E2048,サイズ換算マスタ!$B$6:$B$8,0)),1))</f>
        <v/>
      </c>
      <c r="G2048" s="38" t="str">
        <f aca="false">IF($C2048="","",SUMIFS(②実績CSV_期間A!$AA$2:$AA$5001,②実績CSV_期間A!$M$2:$M$5001,$C2048))</f>
        <v/>
      </c>
      <c r="H2048" s="38" t="str">
        <f aca="false">IF($C2048="","",SUMIFS(③実績CSV_期間B!$AA$2:$AA$5001,③実績CSV_期間B!$M$2:$M$5001,$C2048))</f>
        <v/>
      </c>
      <c r="I2048" s="38" t="str">
        <f aca="false">IF($C2048="","",SUMIFS(④実績CSV_期間C!$AA$2:$AA$5001,④実績CSV_期間C!$M$2:$M$5001,$C2048))</f>
        <v/>
      </c>
      <c r="J2048" s="38" t="str">
        <f aca="false">IF($C2048="","",N($F2048)*N($G2048))</f>
        <v/>
      </c>
      <c r="K2048" s="38" t="str">
        <f aca="false">IF($C2048="","",N($F2048)*N($H2048))</f>
        <v/>
      </c>
      <c r="L2048" s="38" t="str">
        <f aca="false">IF($C2048="","",N($F2048)*N($I2048))</f>
        <v/>
      </c>
      <c r="M2048" s="37" t="str">
        <f aca="false">IF(OR($C2048="",N(TOP!$C$12)=0),"",N($J2048)/TOP!$C$12)</f>
        <v/>
      </c>
      <c r="N2048" s="37" t="str">
        <f aca="false">IF(OR($C2048="",N(TOP!$C$13)=0),"",N($K2048)/TOP!$C$13)</f>
        <v/>
      </c>
      <c r="O2048" s="37" t="str">
        <f aca="false">IF(OR($C2048="",N(TOP!$C$14)=0),"",N($L2048)/TOP!$C$14)</f>
        <v/>
      </c>
      <c r="P2048" s="42" t="str">
        <f aca="false">IF($C2048="","",IFERROR(CHOOSE(MATCH(TOP!$C$10,{"【期間A】","【期間B】","【期間C】"},0),N($M2048),N($N2048),N($O2048)),0))</f>
        <v/>
      </c>
    </row>
    <row r="2049" customFormat="false" ht="15" hidden="false" customHeight="false" outlineLevel="0" collapsed="false">
      <c r="B2049" s="12" t="n">
        <v>2044</v>
      </c>
      <c r="C2049" s="36" t="str">
        <f aca="false">IF(②実績CSV_期間A!$M2045="","",②実績CSV_期間A!$M2045&amp;"")</f>
        <v/>
      </c>
      <c r="D2049" s="12" t="str">
        <f aca="false">IF($C2049="","",②実績CSV_期間A!$N2045)</f>
        <v/>
      </c>
      <c r="E2049" s="12" t="str">
        <f aca="false">IF($C2049="","",RIGHT($D2049,1))</f>
        <v/>
      </c>
      <c r="F2049" s="41" t="str">
        <f aca="false">IF($C2049="","",IFERROR(INDEX(サイズ換算マスタ!$C$6:$C$8,MATCH($E2049,サイズ換算マスタ!$B$6:$B$8,0)),1))</f>
        <v/>
      </c>
      <c r="G2049" s="38" t="str">
        <f aca="false">IF($C2049="","",SUMIFS(②実績CSV_期間A!$AA$2:$AA$5001,②実績CSV_期間A!$M$2:$M$5001,$C2049))</f>
        <v/>
      </c>
      <c r="H2049" s="38" t="str">
        <f aca="false">IF($C2049="","",SUMIFS(③実績CSV_期間B!$AA$2:$AA$5001,③実績CSV_期間B!$M$2:$M$5001,$C2049))</f>
        <v/>
      </c>
      <c r="I2049" s="38" t="str">
        <f aca="false">IF($C2049="","",SUMIFS(④実績CSV_期間C!$AA$2:$AA$5001,④実績CSV_期間C!$M$2:$M$5001,$C2049))</f>
        <v/>
      </c>
      <c r="J2049" s="38" t="str">
        <f aca="false">IF($C2049="","",N($F2049)*N($G2049))</f>
        <v/>
      </c>
      <c r="K2049" s="38" t="str">
        <f aca="false">IF($C2049="","",N($F2049)*N($H2049))</f>
        <v/>
      </c>
      <c r="L2049" s="38" t="str">
        <f aca="false">IF($C2049="","",N($F2049)*N($I2049))</f>
        <v/>
      </c>
      <c r="M2049" s="37" t="str">
        <f aca="false">IF(OR($C2049="",N(TOP!$C$12)=0),"",N($J2049)/TOP!$C$12)</f>
        <v/>
      </c>
      <c r="N2049" s="37" t="str">
        <f aca="false">IF(OR($C2049="",N(TOP!$C$13)=0),"",N($K2049)/TOP!$C$13)</f>
        <v/>
      </c>
      <c r="O2049" s="37" t="str">
        <f aca="false">IF(OR($C2049="",N(TOP!$C$14)=0),"",N($L2049)/TOP!$C$14)</f>
        <v/>
      </c>
      <c r="P2049" s="42" t="str">
        <f aca="false">IF($C2049="","",IFERROR(CHOOSE(MATCH(TOP!$C$10,{"【期間A】","【期間B】","【期間C】"},0),N($M2049),N($N2049),N($O2049)),0))</f>
        <v/>
      </c>
    </row>
    <row r="2050" customFormat="false" ht="15" hidden="false" customHeight="false" outlineLevel="0" collapsed="false">
      <c r="B2050" s="12" t="n">
        <v>2045</v>
      </c>
      <c r="C2050" s="36" t="str">
        <f aca="false">IF(②実績CSV_期間A!$M2046="","",②実績CSV_期間A!$M2046&amp;"")</f>
        <v/>
      </c>
      <c r="D2050" s="12" t="str">
        <f aca="false">IF($C2050="","",②実績CSV_期間A!$N2046)</f>
        <v/>
      </c>
      <c r="E2050" s="12" t="str">
        <f aca="false">IF($C2050="","",RIGHT($D2050,1))</f>
        <v/>
      </c>
      <c r="F2050" s="41" t="str">
        <f aca="false">IF($C2050="","",IFERROR(INDEX(サイズ換算マスタ!$C$6:$C$8,MATCH($E2050,サイズ換算マスタ!$B$6:$B$8,0)),1))</f>
        <v/>
      </c>
      <c r="G2050" s="38" t="str">
        <f aca="false">IF($C2050="","",SUMIFS(②実績CSV_期間A!$AA$2:$AA$5001,②実績CSV_期間A!$M$2:$M$5001,$C2050))</f>
        <v/>
      </c>
      <c r="H2050" s="38" t="str">
        <f aca="false">IF($C2050="","",SUMIFS(③実績CSV_期間B!$AA$2:$AA$5001,③実績CSV_期間B!$M$2:$M$5001,$C2050))</f>
        <v/>
      </c>
      <c r="I2050" s="38" t="str">
        <f aca="false">IF($C2050="","",SUMIFS(④実績CSV_期間C!$AA$2:$AA$5001,④実績CSV_期間C!$M$2:$M$5001,$C2050))</f>
        <v/>
      </c>
      <c r="J2050" s="38" t="str">
        <f aca="false">IF($C2050="","",N($F2050)*N($G2050))</f>
        <v/>
      </c>
      <c r="K2050" s="38" t="str">
        <f aca="false">IF($C2050="","",N($F2050)*N($H2050))</f>
        <v/>
      </c>
      <c r="L2050" s="38" t="str">
        <f aca="false">IF($C2050="","",N($F2050)*N($I2050))</f>
        <v/>
      </c>
      <c r="M2050" s="37" t="str">
        <f aca="false">IF(OR($C2050="",N(TOP!$C$12)=0),"",N($J2050)/TOP!$C$12)</f>
        <v/>
      </c>
      <c r="N2050" s="37" t="str">
        <f aca="false">IF(OR($C2050="",N(TOP!$C$13)=0),"",N($K2050)/TOP!$C$13)</f>
        <v/>
      </c>
      <c r="O2050" s="37" t="str">
        <f aca="false">IF(OR($C2050="",N(TOP!$C$14)=0),"",N($L2050)/TOP!$C$14)</f>
        <v/>
      </c>
      <c r="P2050" s="42" t="str">
        <f aca="false">IF($C2050="","",IFERROR(CHOOSE(MATCH(TOP!$C$10,{"【期間A】","【期間B】","【期間C】"},0),N($M2050),N($N2050),N($O2050)),0))</f>
        <v/>
      </c>
    </row>
    <row r="2051" customFormat="false" ht="15" hidden="false" customHeight="false" outlineLevel="0" collapsed="false">
      <c r="B2051" s="12" t="n">
        <v>2046</v>
      </c>
      <c r="C2051" s="36" t="str">
        <f aca="false">IF(②実績CSV_期間A!$M2047="","",②実績CSV_期間A!$M2047&amp;"")</f>
        <v/>
      </c>
      <c r="D2051" s="12" t="str">
        <f aca="false">IF($C2051="","",②実績CSV_期間A!$N2047)</f>
        <v/>
      </c>
      <c r="E2051" s="12" t="str">
        <f aca="false">IF($C2051="","",RIGHT($D2051,1))</f>
        <v/>
      </c>
      <c r="F2051" s="41" t="str">
        <f aca="false">IF($C2051="","",IFERROR(INDEX(サイズ換算マスタ!$C$6:$C$8,MATCH($E2051,サイズ換算マスタ!$B$6:$B$8,0)),1))</f>
        <v/>
      </c>
      <c r="G2051" s="38" t="str">
        <f aca="false">IF($C2051="","",SUMIFS(②実績CSV_期間A!$AA$2:$AA$5001,②実績CSV_期間A!$M$2:$M$5001,$C2051))</f>
        <v/>
      </c>
      <c r="H2051" s="38" t="str">
        <f aca="false">IF($C2051="","",SUMIFS(③実績CSV_期間B!$AA$2:$AA$5001,③実績CSV_期間B!$M$2:$M$5001,$C2051))</f>
        <v/>
      </c>
      <c r="I2051" s="38" t="str">
        <f aca="false">IF($C2051="","",SUMIFS(④実績CSV_期間C!$AA$2:$AA$5001,④実績CSV_期間C!$M$2:$M$5001,$C2051))</f>
        <v/>
      </c>
      <c r="J2051" s="38" t="str">
        <f aca="false">IF($C2051="","",N($F2051)*N($G2051))</f>
        <v/>
      </c>
      <c r="K2051" s="38" t="str">
        <f aca="false">IF($C2051="","",N($F2051)*N($H2051))</f>
        <v/>
      </c>
      <c r="L2051" s="38" t="str">
        <f aca="false">IF($C2051="","",N($F2051)*N($I2051))</f>
        <v/>
      </c>
      <c r="M2051" s="37" t="str">
        <f aca="false">IF(OR($C2051="",N(TOP!$C$12)=0),"",N($J2051)/TOP!$C$12)</f>
        <v/>
      </c>
      <c r="N2051" s="37" t="str">
        <f aca="false">IF(OR($C2051="",N(TOP!$C$13)=0),"",N($K2051)/TOP!$C$13)</f>
        <v/>
      </c>
      <c r="O2051" s="37" t="str">
        <f aca="false">IF(OR($C2051="",N(TOP!$C$14)=0),"",N($L2051)/TOP!$C$14)</f>
        <v/>
      </c>
      <c r="P2051" s="42" t="str">
        <f aca="false">IF($C2051="","",IFERROR(CHOOSE(MATCH(TOP!$C$10,{"【期間A】","【期間B】","【期間C】"},0),N($M2051),N($N2051),N($O2051)),0))</f>
        <v/>
      </c>
    </row>
    <row r="2052" customFormat="false" ht="15" hidden="false" customHeight="false" outlineLevel="0" collapsed="false">
      <c r="B2052" s="12" t="n">
        <v>2047</v>
      </c>
      <c r="C2052" s="36" t="str">
        <f aca="false">IF(②実績CSV_期間A!$M2048="","",②実績CSV_期間A!$M2048&amp;"")</f>
        <v/>
      </c>
      <c r="D2052" s="12" t="str">
        <f aca="false">IF($C2052="","",②実績CSV_期間A!$N2048)</f>
        <v/>
      </c>
      <c r="E2052" s="12" t="str">
        <f aca="false">IF($C2052="","",RIGHT($D2052,1))</f>
        <v/>
      </c>
      <c r="F2052" s="41" t="str">
        <f aca="false">IF($C2052="","",IFERROR(INDEX(サイズ換算マスタ!$C$6:$C$8,MATCH($E2052,サイズ換算マスタ!$B$6:$B$8,0)),1))</f>
        <v/>
      </c>
      <c r="G2052" s="38" t="str">
        <f aca="false">IF($C2052="","",SUMIFS(②実績CSV_期間A!$AA$2:$AA$5001,②実績CSV_期間A!$M$2:$M$5001,$C2052))</f>
        <v/>
      </c>
      <c r="H2052" s="38" t="str">
        <f aca="false">IF($C2052="","",SUMIFS(③実績CSV_期間B!$AA$2:$AA$5001,③実績CSV_期間B!$M$2:$M$5001,$C2052))</f>
        <v/>
      </c>
      <c r="I2052" s="38" t="str">
        <f aca="false">IF($C2052="","",SUMIFS(④実績CSV_期間C!$AA$2:$AA$5001,④実績CSV_期間C!$M$2:$M$5001,$C2052))</f>
        <v/>
      </c>
      <c r="J2052" s="38" t="str">
        <f aca="false">IF($C2052="","",N($F2052)*N($G2052))</f>
        <v/>
      </c>
      <c r="K2052" s="38" t="str">
        <f aca="false">IF($C2052="","",N($F2052)*N($H2052))</f>
        <v/>
      </c>
      <c r="L2052" s="38" t="str">
        <f aca="false">IF($C2052="","",N($F2052)*N($I2052))</f>
        <v/>
      </c>
      <c r="M2052" s="37" t="str">
        <f aca="false">IF(OR($C2052="",N(TOP!$C$12)=0),"",N($J2052)/TOP!$C$12)</f>
        <v/>
      </c>
      <c r="N2052" s="37" t="str">
        <f aca="false">IF(OR($C2052="",N(TOP!$C$13)=0),"",N($K2052)/TOP!$C$13)</f>
        <v/>
      </c>
      <c r="O2052" s="37" t="str">
        <f aca="false">IF(OR($C2052="",N(TOP!$C$14)=0),"",N($L2052)/TOP!$C$14)</f>
        <v/>
      </c>
      <c r="P2052" s="42" t="str">
        <f aca="false">IF($C2052="","",IFERROR(CHOOSE(MATCH(TOP!$C$10,{"【期間A】","【期間B】","【期間C】"},0),N($M2052),N($N2052),N($O2052)),0))</f>
        <v/>
      </c>
    </row>
    <row r="2053" customFormat="false" ht="15" hidden="false" customHeight="false" outlineLevel="0" collapsed="false">
      <c r="B2053" s="12" t="n">
        <v>2048</v>
      </c>
      <c r="C2053" s="36" t="str">
        <f aca="false">IF(②実績CSV_期間A!$M2049="","",②実績CSV_期間A!$M2049&amp;"")</f>
        <v/>
      </c>
      <c r="D2053" s="12" t="str">
        <f aca="false">IF($C2053="","",②実績CSV_期間A!$N2049)</f>
        <v/>
      </c>
      <c r="E2053" s="12" t="str">
        <f aca="false">IF($C2053="","",RIGHT($D2053,1))</f>
        <v/>
      </c>
      <c r="F2053" s="41" t="str">
        <f aca="false">IF($C2053="","",IFERROR(INDEX(サイズ換算マスタ!$C$6:$C$8,MATCH($E2053,サイズ換算マスタ!$B$6:$B$8,0)),1))</f>
        <v/>
      </c>
      <c r="G2053" s="38" t="str">
        <f aca="false">IF($C2053="","",SUMIFS(②実績CSV_期間A!$AA$2:$AA$5001,②実績CSV_期間A!$M$2:$M$5001,$C2053))</f>
        <v/>
      </c>
      <c r="H2053" s="38" t="str">
        <f aca="false">IF($C2053="","",SUMIFS(③実績CSV_期間B!$AA$2:$AA$5001,③実績CSV_期間B!$M$2:$M$5001,$C2053))</f>
        <v/>
      </c>
      <c r="I2053" s="38" t="str">
        <f aca="false">IF($C2053="","",SUMIFS(④実績CSV_期間C!$AA$2:$AA$5001,④実績CSV_期間C!$M$2:$M$5001,$C2053))</f>
        <v/>
      </c>
      <c r="J2053" s="38" t="str">
        <f aca="false">IF($C2053="","",N($F2053)*N($G2053))</f>
        <v/>
      </c>
      <c r="K2053" s="38" t="str">
        <f aca="false">IF($C2053="","",N($F2053)*N($H2053))</f>
        <v/>
      </c>
      <c r="L2053" s="38" t="str">
        <f aca="false">IF($C2053="","",N($F2053)*N($I2053))</f>
        <v/>
      </c>
      <c r="M2053" s="37" t="str">
        <f aca="false">IF(OR($C2053="",N(TOP!$C$12)=0),"",N($J2053)/TOP!$C$12)</f>
        <v/>
      </c>
      <c r="N2053" s="37" t="str">
        <f aca="false">IF(OR($C2053="",N(TOP!$C$13)=0),"",N($K2053)/TOP!$C$13)</f>
        <v/>
      </c>
      <c r="O2053" s="37" t="str">
        <f aca="false">IF(OR($C2053="",N(TOP!$C$14)=0),"",N($L2053)/TOP!$C$14)</f>
        <v/>
      </c>
      <c r="P2053" s="42" t="str">
        <f aca="false">IF($C2053="","",IFERROR(CHOOSE(MATCH(TOP!$C$10,{"【期間A】","【期間B】","【期間C】"},0),N($M2053),N($N2053),N($O2053)),0))</f>
        <v/>
      </c>
    </row>
    <row r="2054" customFormat="false" ht="15" hidden="false" customHeight="false" outlineLevel="0" collapsed="false">
      <c r="B2054" s="12" t="n">
        <v>2049</v>
      </c>
      <c r="C2054" s="36" t="str">
        <f aca="false">IF(②実績CSV_期間A!$M2050="","",②実績CSV_期間A!$M2050&amp;"")</f>
        <v/>
      </c>
      <c r="D2054" s="12" t="str">
        <f aca="false">IF($C2054="","",②実績CSV_期間A!$N2050)</f>
        <v/>
      </c>
      <c r="E2054" s="12" t="str">
        <f aca="false">IF($C2054="","",RIGHT($D2054,1))</f>
        <v/>
      </c>
      <c r="F2054" s="41" t="str">
        <f aca="false">IF($C2054="","",IFERROR(INDEX(サイズ換算マスタ!$C$6:$C$8,MATCH($E2054,サイズ換算マスタ!$B$6:$B$8,0)),1))</f>
        <v/>
      </c>
      <c r="G2054" s="38" t="str">
        <f aca="false">IF($C2054="","",SUMIFS(②実績CSV_期間A!$AA$2:$AA$5001,②実績CSV_期間A!$M$2:$M$5001,$C2054))</f>
        <v/>
      </c>
      <c r="H2054" s="38" t="str">
        <f aca="false">IF($C2054="","",SUMIFS(③実績CSV_期間B!$AA$2:$AA$5001,③実績CSV_期間B!$M$2:$M$5001,$C2054))</f>
        <v/>
      </c>
      <c r="I2054" s="38" t="str">
        <f aca="false">IF($C2054="","",SUMIFS(④実績CSV_期間C!$AA$2:$AA$5001,④実績CSV_期間C!$M$2:$M$5001,$C2054))</f>
        <v/>
      </c>
      <c r="J2054" s="38" t="str">
        <f aca="false">IF($C2054="","",N($F2054)*N($G2054))</f>
        <v/>
      </c>
      <c r="K2054" s="38" t="str">
        <f aca="false">IF($C2054="","",N($F2054)*N($H2054))</f>
        <v/>
      </c>
      <c r="L2054" s="38" t="str">
        <f aca="false">IF($C2054="","",N($F2054)*N($I2054))</f>
        <v/>
      </c>
      <c r="M2054" s="37" t="str">
        <f aca="false">IF(OR($C2054="",N(TOP!$C$12)=0),"",N($J2054)/TOP!$C$12)</f>
        <v/>
      </c>
      <c r="N2054" s="37" t="str">
        <f aca="false">IF(OR($C2054="",N(TOP!$C$13)=0),"",N($K2054)/TOP!$C$13)</f>
        <v/>
      </c>
      <c r="O2054" s="37" t="str">
        <f aca="false">IF(OR($C2054="",N(TOP!$C$14)=0),"",N($L2054)/TOP!$C$14)</f>
        <v/>
      </c>
      <c r="P2054" s="42" t="str">
        <f aca="false">IF($C2054="","",IFERROR(CHOOSE(MATCH(TOP!$C$10,{"【期間A】","【期間B】","【期間C】"},0),N($M2054),N($N2054),N($O2054)),0))</f>
        <v/>
      </c>
    </row>
    <row r="2055" customFormat="false" ht="15" hidden="false" customHeight="false" outlineLevel="0" collapsed="false">
      <c r="B2055" s="12" t="n">
        <v>2050</v>
      </c>
      <c r="C2055" s="36" t="str">
        <f aca="false">IF(②実績CSV_期間A!$M2051="","",②実績CSV_期間A!$M2051&amp;"")</f>
        <v/>
      </c>
      <c r="D2055" s="12" t="str">
        <f aca="false">IF($C2055="","",②実績CSV_期間A!$N2051)</f>
        <v/>
      </c>
      <c r="E2055" s="12" t="str">
        <f aca="false">IF($C2055="","",RIGHT($D2055,1))</f>
        <v/>
      </c>
      <c r="F2055" s="41" t="str">
        <f aca="false">IF($C2055="","",IFERROR(INDEX(サイズ換算マスタ!$C$6:$C$8,MATCH($E2055,サイズ換算マスタ!$B$6:$B$8,0)),1))</f>
        <v/>
      </c>
      <c r="G2055" s="38" t="str">
        <f aca="false">IF($C2055="","",SUMIFS(②実績CSV_期間A!$AA$2:$AA$5001,②実績CSV_期間A!$M$2:$M$5001,$C2055))</f>
        <v/>
      </c>
      <c r="H2055" s="38" t="str">
        <f aca="false">IF($C2055="","",SUMIFS(③実績CSV_期間B!$AA$2:$AA$5001,③実績CSV_期間B!$M$2:$M$5001,$C2055))</f>
        <v/>
      </c>
      <c r="I2055" s="38" t="str">
        <f aca="false">IF($C2055="","",SUMIFS(④実績CSV_期間C!$AA$2:$AA$5001,④実績CSV_期間C!$M$2:$M$5001,$C2055))</f>
        <v/>
      </c>
      <c r="J2055" s="38" t="str">
        <f aca="false">IF($C2055="","",N($F2055)*N($G2055))</f>
        <v/>
      </c>
      <c r="K2055" s="38" t="str">
        <f aca="false">IF($C2055="","",N($F2055)*N($H2055))</f>
        <v/>
      </c>
      <c r="L2055" s="38" t="str">
        <f aca="false">IF($C2055="","",N($F2055)*N($I2055))</f>
        <v/>
      </c>
      <c r="M2055" s="37" t="str">
        <f aca="false">IF(OR($C2055="",N(TOP!$C$12)=0),"",N($J2055)/TOP!$C$12)</f>
        <v/>
      </c>
      <c r="N2055" s="37" t="str">
        <f aca="false">IF(OR($C2055="",N(TOP!$C$13)=0),"",N($K2055)/TOP!$C$13)</f>
        <v/>
      </c>
      <c r="O2055" s="37" t="str">
        <f aca="false">IF(OR($C2055="",N(TOP!$C$14)=0),"",N($L2055)/TOP!$C$14)</f>
        <v/>
      </c>
      <c r="P2055" s="42" t="str">
        <f aca="false">IF($C2055="","",IFERROR(CHOOSE(MATCH(TOP!$C$10,{"【期間A】","【期間B】","【期間C】"},0),N($M2055),N($N2055),N($O2055)),0))</f>
        <v/>
      </c>
    </row>
    <row r="2056" customFormat="false" ht="15" hidden="false" customHeight="false" outlineLevel="0" collapsed="false">
      <c r="B2056" s="12" t="n">
        <v>2051</v>
      </c>
      <c r="C2056" s="36" t="str">
        <f aca="false">IF(②実績CSV_期間A!$M2052="","",②実績CSV_期間A!$M2052&amp;"")</f>
        <v/>
      </c>
      <c r="D2056" s="12" t="str">
        <f aca="false">IF($C2056="","",②実績CSV_期間A!$N2052)</f>
        <v/>
      </c>
      <c r="E2056" s="12" t="str">
        <f aca="false">IF($C2056="","",RIGHT($D2056,1))</f>
        <v/>
      </c>
      <c r="F2056" s="41" t="str">
        <f aca="false">IF($C2056="","",IFERROR(INDEX(サイズ換算マスタ!$C$6:$C$8,MATCH($E2056,サイズ換算マスタ!$B$6:$B$8,0)),1))</f>
        <v/>
      </c>
      <c r="G2056" s="38" t="str">
        <f aca="false">IF($C2056="","",SUMIFS(②実績CSV_期間A!$AA$2:$AA$5001,②実績CSV_期間A!$M$2:$M$5001,$C2056))</f>
        <v/>
      </c>
      <c r="H2056" s="38" t="str">
        <f aca="false">IF($C2056="","",SUMIFS(③実績CSV_期間B!$AA$2:$AA$5001,③実績CSV_期間B!$M$2:$M$5001,$C2056))</f>
        <v/>
      </c>
      <c r="I2056" s="38" t="str">
        <f aca="false">IF($C2056="","",SUMIFS(④実績CSV_期間C!$AA$2:$AA$5001,④実績CSV_期間C!$M$2:$M$5001,$C2056))</f>
        <v/>
      </c>
      <c r="J2056" s="38" t="str">
        <f aca="false">IF($C2056="","",N($F2056)*N($G2056))</f>
        <v/>
      </c>
      <c r="K2056" s="38" t="str">
        <f aca="false">IF($C2056="","",N($F2056)*N($H2056))</f>
        <v/>
      </c>
      <c r="L2056" s="38" t="str">
        <f aca="false">IF($C2056="","",N($F2056)*N($I2056))</f>
        <v/>
      </c>
      <c r="M2056" s="37" t="str">
        <f aca="false">IF(OR($C2056="",N(TOP!$C$12)=0),"",N($J2056)/TOP!$C$12)</f>
        <v/>
      </c>
      <c r="N2056" s="37" t="str">
        <f aca="false">IF(OR($C2056="",N(TOP!$C$13)=0),"",N($K2056)/TOP!$C$13)</f>
        <v/>
      </c>
      <c r="O2056" s="37" t="str">
        <f aca="false">IF(OR($C2056="",N(TOP!$C$14)=0),"",N($L2056)/TOP!$C$14)</f>
        <v/>
      </c>
      <c r="P2056" s="42" t="str">
        <f aca="false">IF($C2056="","",IFERROR(CHOOSE(MATCH(TOP!$C$10,{"【期間A】","【期間B】","【期間C】"},0),N($M2056),N($N2056),N($O2056)),0))</f>
        <v/>
      </c>
    </row>
    <row r="2057" customFormat="false" ht="15" hidden="false" customHeight="false" outlineLevel="0" collapsed="false">
      <c r="B2057" s="12" t="n">
        <v>2052</v>
      </c>
      <c r="C2057" s="36" t="str">
        <f aca="false">IF(②実績CSV_期間A!$M2053="","",②実績CSV_期間A!$M2053&amp;"")</f>
        <v/>
      </c>
      <c r="D2057" s="12" t="str">
        <f aca="false">IF($C2057="","",②実績CSV_期間A!$N2053)</f>
        <v/>
      </c>
      <c r="E2057" s="12" t="str">
        <f aca="false">IF($C2057="","",RIGHT($D2057,1))</f>
        <v/>
      </c>
      <c r="F2057" s="41" t="str">
        <f aca="false">IF($C2057="","",IFERROR(INDEX(サイズ換算マスタ!$C$6:$C$8,MATCH($E2057,サイズ換算マスタ!$B$6:$B$8,0)),1))</f>
        <v/>
      </c>
      <c r="G2057" s="38" t="str">
        <f aca="false">IF($C2057="","",SUMIFS(②実績CSV_期間A!$AA$2:$AA$5001,②実績CSV_期間A!$M$2:$M$5001,$C2057))</f>
        <v/>
      </c>
      <c r="H2057" s="38" t="str">
        <f aca="false">IF($C2057="","",SUMIFS(③実績CSV_期間B!$AA$2:$AA$5001,③実績CSV_期間B!$M$2:$M$5001,$C2057))</f>
        <v/>
      </c>
      <c r="I2057" s="38" t="str">
        <f aca="false">IF($C2057="","",SUMIFS(④実績CSV_期間C!$AA$2:$AA$5001,④実績CSV_期間C!$M$2:$M$5001,$C2057))</f>
        <v/>
      </c>
      <c r="J2057" s="38" t="str">
        <f aca="false">IF($C2057="","",N($F2057)*N($G2057))</f>
        <v/>
      </c>
      <c r="K2057" s="38" t="str">
        <f aca="false">IF($C2057="","",N($F2057)*N($H2057))</f>
        <v/>
      </c>
      <c r="L2057" s="38" t="str">
        <f aca="false">IF($C2057="","",N($F2057)*N($I2057))</f>
        <v/>
      </c>
      <c r="M2057" s="37" t="str">
        <f aca="false">IF(OR($C2057="",N(TOP!$C$12)=0),"",N($J2057)/TOP!$C$12)</f>
        <v/>
      </c>
      <c r="N2057" s="37" t="str">
        <f aca="false">IF(OR($C2057="",N(TOP!$C$13)=0),"",N($K2057)/TOP!$C$13)</f>
        <v/>
      </c>
      <c r="O2057" s="37" t="str">
        <f aca="false">IF(OR($C2057="",N(TOP!$C$14)=0),"",N($L2057)/TOP!$C$14)</f>
        <v/>
      </c>
      <c r="P2057" s="42" t="str">
        <f aca="false">IF($C2057="","",IFERROR(CHOOSE(MATCH(TOP!$C$10,{"【期間A】","【期間B】","【期間C】"},0),N($M2057),N($N2057),N($O2057)),0))</f>
        <v/>
      </c>
    </row>
    <row r="2058" customFormat="false" ht="15" hidden="false" customHeight="false" outlineLevel="0" collapsed="false">
      <c r="B2058" s="12" t="n">
        <v>2053</v>
      </c>
      <c r="C2058" s="36" t="str">
        <f aca="false">IF(②実績CSV_期間A!$M2054="","",②実績CSV_期間A!$M2054&amp;"")</f>
        <v/>
      </c>
      <c r="D2058" s="12" t="str">
        <f aca="false">IF($C2058="","",②実績CSV_期間A!$N2054)</f>
        <v/>
      </c>
      <c r="E2058" s="12" t="str">
        <f aca="false">IF($C2058="","",RIGHT($D2058,1))</f>
        <v/>
      </c>
      <c r="F2058" s="41" t="str">
        <f aca="false">IF($C2058="","",IFERROR(INDEX(サイズ換算マスタ!$C$6:$C$8,MATCH($E2058,サイズ換算マスタ!$B$6:$B$8,0)),1))</f>
        <v/>
      </c>
      <c r="G2058" s="38" t="str">
        <f aca="false">IF($C2058="","",SUMIFS(②実績CSV_期間A!$AA$2:$AA$5001,②実績CSV_期間A!$M$2:$M$5001,$C2058))</f>
        <v/>
      </c>
      <c r="H2058" s="38" t="str">
        <f aca="false">IF($C2058="","",SUMIFS(③実績CSV_期間B!$AA$2:$AA$5001,③実績CSV_期間B!$M$2:$M$5001,$C2058))</f>
        <v/>
      </c>
      <c r="I2058" s="38" t="str">
        <f aca="false">IF($C2058="","",SUMIFS(④実績CSV_期間C!$AA$2:$AA$5001,④実績CSV_期間C!$M$2:$M$5001,$C2058))</f>
        <v/>
      </c>
      <c r="J2058" s="38" t="str">
        <f aca="false">IF($C2058="","",N($F2058)*N($G2058))</f>
        <v/>
      </c>
      <c r="K2058" s="38" t="str">
        <f aca="false">IF($C2058="","",N($F2058)*N($H2058))</f>
        <v/>
      </c>
      <c r="L2058" s="38" t="str">
        <f aca="false">IF($C2058="","",N($F2058)*N($I2058))</f>
        <v/>
      </c>
      <c r="M2058" s="37" t="str">
        <f aca="false">IF(OR($C2058="",N(TOP!$C$12)=0),"",N($J2058)/TOP!$C$12)</f>
        <v/>
      </c>
      <c r="N2058" s="37" t="str">
        <f aca="false">IF(OR($C2058="",N(TOP!$C$13)=0),"",N($K2058)/TOP!$C$13)</f>
        <v/>
      </c>
      <c r="O2058" s="37" t="str">
        <f aca="false">IF(OR($C2058="",N(TOP!$C$14)=0),"",N($L2058)/TOP!$C$14)</f>
        <v/>
      </c>
      <c r="P2058" s="42" t="str">
        <f aca="false">IF($C2058="","",IFERROR(CHOOSE(MATCH(TOP!$C$10,{"【期間A】","【期間B】","【期間C】"},0),N($M2058),N($N2058),N($O2058)),0))</f>
        <v/>
      </c>
    </row>
    <row r="2059" customFormat="false" ht="15" hidden="false" customHeight="false" outlineLevel="0" collapsed="false">
      <c r="B2059" s="12" t="n">
        <v>2054</v>
      </c>
      <c r="C2059" s="36" t="str">
        <f aca="false">IF(②実績CSV_期間A!$M2055="","",②実績CSV_期間A!$M2055&amp;"")</f>
        <v/>
      </c>
      <c r="D2059" s="12" t="str">
        <f aca="false">IF($C2059="","",②実績CSV_期間A!$N2055)</f>
        <v/>
      </c>
      <c r="E2059" s="12" t="str">
        <f aca="false">IF($C2059="","",RIGHT($D2059,1))</f>
        <v/>
      </c>
      <c r="F2059" s="41" t="str">
        <f aca="false">IF($C2059="","",IFERROR(INDEX(サイズ換算マスタ!$C$6:$C$8,MATCH($E2059,サイズ換算マスタ!$B$6:$B$8,0)),1))</f>
        <v/>
      </c>
      <c r="G2059" s="38" t="str">
        <f aca="false">IF($C2059="","",SUMIFS(②実績CSV_期間A!$AA$2:$AA$5001,②実績CSV_期間A!$M$2:$M$5001,$C2059))</f>
        <v/>
      </c>
      <c r="H2059" s="38" t="str">
        <f aca="false">IF($C2059="","",SUMIFS(③実績CSV_期間B!$AA$2:$AA$5001,③実績CSV_期間B!$M$2:$M$5001,$C2059))</f>
        <v/>
      </c>
      <c r="I2059" s="38" t="str">
        <f aca="false">IF($C2059="","",SUMIFS(④実績CSV_期間C!$AA$2:$AA$5001,④実績CSV_期間C!$M$2:$M$5001,$C2059))</f>
        <v/>
      </c>
      <c r="J2059" s="38" t="str">
        <f aca="false">IF($C2059="","",N($F2059)*N($G2059))</f>
        <v/>
      </c>
      <c r="K2059" s="38" t="str">
        <f aca="false">IF($C2059="","",N($F2059)*N($H2059))</f>
        <v/>
      </c>
      <c r="L2059" s="38" t="str">
        <f aca="false">IF($C2059="","",N($F2059)*N($I2059))</f>
        <v/>
      </c>
      <c r="M2059" s="37" t="str">
        <f aca="false">IF(OR($C2059="",N(TOP!$C$12)=0),"",N($J2059)/TOP!$C$12)</f>
        <v/>
      </c>
      <c r="N2059" s="37" t="str">
        <f aca="false">IF(OR($C2059="",N(TOP!$C$13)=0),"",N($K2059)/TOP!$C$13)</f>
        <v/>
      </c>
      <c r="O2059" s="37" t="str">
        <f aca="false">IF(OR($C2059="",N(TOP!$C$14)=0),"",N($L2059)/TOP!$C$14)</f>
        <v/>
      </c>
      <c r="P2059" s="42" t="str">
        <f aca="false">IF($C2059="","",IFERROR(CHOOSE(MATCH(TOP!$C$10,{"【期間A】","【期間B】","【期間C】"},0),N($M2059),N($N2059),N($O2059)),0))</f>
        <v/>
      </c>
    </row>
    <row r="2060" customFormat="false" ht="15" hidden="false" customHeight="false" outlineLevel="0" collapsed="false">
      <c r="B2060" s="12" t="n">
        <v>2055</v>
      </c>
      <c r="C2060" s="36" t="str">
        <f aca="false">IF(②実績CSV_期間A!$M2056="","",②実績CSV_期間A!$M2056&amp;"")</f>
        <v/>
      </c>
      <c r="D2060" s="12" t="str">
        <f aca="false">IF($C2060="","",②実績CSV_期間A!$N2056)</f>
        <v/>
      </c>
      <c r="E2060" s="12" t="str">
        <f aca="false">IF($C2060="","",RIGHT($D2060,1))</f>
        <v/>
      </c>
      <c r="F2060" s="41" t="str">
        <f aca="false">IF($C2060="","",IFERROR(INDEX(サイズ換算マスタ!$C$6:$C$8,MATCH($E2060,サイズ換算マスタ!$B$6:$B$8,0)),1))</f>
        <v/>
      </c>
      <c r="G2060" s="38" t="str">
        <f aca="false">IF($C2060="","",SUMIFS(②実績CSV_期間A!$AA$2:$AA$5001,②実績CSV_期間A!$M$2:$M$5001,$C2060))</f>
        <v/>
      </c>
      <c r="H2060" s="38" t="str">
        <f aca="false">IF($C2060="","",SUMIFS(③実績CSV_期間B!$AA$2:$AA$5001,③実績CSV_期間B!$M$2:$M$5001,$C2060))</f>
        <v/>
      </c>
      <c r="I2060" s="38" t="str">
        <f aca="false">IF($C2060="","",SUMIFS(④実績CSV_期間C!$AA$2:$AA$5001,④実績CSV_期間C!$M$2:$M$5001,$C2060))</f>
        <v/>
      </c>
      <c r="J2060" s="38" t="str">
        <f aca="false">IF($C2060="","",N($F2060)*N($G2060))</f>
        <v/>
      </c>
      <c r="K2060" s="38" t="str">
        <f aca="false">IF($C2060="","",N($F2060)*N($H2060))</f>
        <v/>
      </c>
      <c r="L2060" s="38" t="str">
        <f aca="false">IF($C2060="","",N($F2060)*N($I2060))</f>
        <v/>
      </c>
      <c r="M2060" s="37" t="str">
        <f aca="false">IF(OR($C2060="",N(TOP!$C$12)=0),"",N($J2060)/TOP!$C$12)</f>
        <v/>
      </c>
      <c r="N2060" s="37" t="str">
        <f aca="false">IF(OR($C2060="",N(TOP!$C$13)=0),"",N($K2060)/TOP!$C$13)</f>
        <v/>
      </c>
      <c r="O2060" s="37" t="str">
        <f aca="false">IF(OR($C2060="",N(TOP!$C$14)=0),"",N($L2060)/TOP!$C$14)</f>
        <v/>
      </c>
      <c r="P2060" s="42" t="str">
        <f aca="false">IF($C2060="","",IFERROR(CHOOSE(MATCH(TOP!$C$10,{"【期間A】","【期間B】","【期間C】"},0),N($M2060),N($N2060),N($O2060)),0))</f>
        <v/>
      </c>
    </row>
    <row r="2061" customFormat="false" ht="15" hidden="false" customHeight="false" outlineLevel="0" collapsed="false">
      <c r="B2061" s="12" t="n">
        <v>2056</v>
      </c>
      <c r="C2061" s="36" t="str">
        <f aca="false">IF(②実績CSV_期間A!$M2057="","",②実績CSV_期間A!$M2057&amp;"")</f>
        <v/>
      </c>
      <c r="D2061" s="12" t="str">
        <f aca="false">IF($C2061="","",②実績CSV_期間A!$N2057)</f>
        <v/>
      </c>
      <c r="E2061" s="12" t="str">
        <f aca="false">IF($C2061="","",RIGHT($D2061,1))</f>
        <v/>
      </c>
      <c r="F2061" s="41" t="str">
        <f aca="false">IF($C2061="","",IFERROR(INDEX(サイズ換算マスタ!$C$6:$C$8,MATCH($E2061,サイズ換算マスタ!$B$6:$B$8,0)),1))</f>
        <v/>
      </c>
      <c r="G2061" s="38" t="str">
        <f aca="false">IF($C2061="","",SUMIFS(②実績CSV_期間A!$AA$2:$AA$5001,②実績CSV_期間A!$M$2:$M$5001,$C2061))</f>
        <v/>
      </c>
      <c r="H2061" s="38" t="str">
        <f aca="false">IF($C2061="","",SUMIFS(③実績CSV_期間B!$AA$2:$AA$5001,③実績CSV_期間B!$M$2:$M$5001,$C2061))</f>
        <v/>
      </c>
      <c r="I2061" s="38" t="str">
        <f aca="false">IF($C2061="","",SUMIFS(④実績CSV_期間C!$AA$2:$AA$5001,④実績CSV_期間C!$M$2:$M$5001,$C2061))</f>
        <v/>
      </c>
      <c r="J2061" s="38" t="str">
        <f aca="false">IF($C2061="","",N($F2061)*N($G2061))</f>
        <v/>
      </c>
      <c r="K2061" s="38" t="str">
        <f aca="false">IF($C2061="","",N($F2061)*N($H2061))</f>
        <v/>
      </c>
      <c r="L2061" s="38" t="str">
        <f aca="false">IF($C2061="","",N($F2061)*N($I2061))</f>
        <v/>
      </c>
      <c r="M2061" s="37" t="str">
        <f aca="false">IF(OR($C2061="",N(TOP!$C$12)=0),"",N($J2061)/TOP!$C$12)</f>
        <v/>
      </c>
      <c r="N2061" s="37" t="str">
        <f aca="false">IF(OR($C2061="",N(TOP!$C$13)=0),"",N($K2061)/TOP!$C$13)</f>
        <v/>
      </c>
      <c r="O2061" s="37" t="str">
        <f aca="false">IF(OR($C2061="",N(TOP!$C$14)=0),"",N($L2061)/TOP!$C$14)</f>
        <v/>
      </c>
      <c r="P2061" s="42" t="str">
        <f aca="false">IF($C2061="","",IFERROR(CHOOSE(MATCH(TOP!$C$10,{"【期間A】","【期間B】","【期間C】"},0),N($M2061),N($N2061),N($O2061)),0))</f>
        <v/>
      </c>
    </row>
    <row r="2062" customFormat="false" ht="15" hidden="false" customHeight="false" outlineLevel="0" collapsed="false">
      <c r="B2062" s="12" t="n">
        <v>2057</v>
      </c>
      <c r="C2062" s="36" t="str">
        <f aca="false">IF(②実績CSV_期間A!$M2058="","",②実績CSV_期間A!$M2058&amp;"")</f>
        <v/>
      </c>
      <c r="D2062" s="12" t="str">
        <f aca="false">IF($C2062="","",②実績CSV_期間A!$N2058)</f>
        <v/>
      </c>
      <c r="E2062" s="12" t="str">
        <f aca="false">IF($C2062="","",RIGHT($D2062,1))</f>
        <v/>
      </c>
      <c r="F2062" s="41" t="str">
        <f aca="false">IF($C2062="","",IFERROR(INDEX(サイズ換算マスタ!$C$6:$C$8,MATCH($E2062,サイズ換算マスタ!$B$6:$B$8,0)),1))</f>
        <v/>
      </c>
      <c r="G2062" s="38" t="str">
        <f aca="false">IF($C2062="","",SUMIFS(②実績CSV_期間A!$AA$2:$AA$5001,②実績CSV_期間A!$M$2:$M$5001,$C2062))</f>
        <v/>
      </c>
      <c r="H2062" s="38" t="str">
        <f aca="false">IF($C2062="","",SUMIFS(③実績CSV_期間B!$AA$2:$AA$5001,③実績CSV_期間B!$M$2:$M$5001,$C2062))</f>
        <v/>
      </c>
      <c r="I2062" s="38" t="str">
        <f aca="false">IF($C2062="","",SUMIFS(④実績CSV_期間C!$AA$2:$AA$5001,④実績CSV_期間C!$M$2:$M$5001,$C2062))</f>
        <v/>
      </c>
      <c r="J2062" s="38" t="str">
        <f aca="false">IF($C2062="","",N($F2062)*N($G2062))</f>
        <v/>
      </c>
      <c r="K2062" s="38" t="str">
        <f aca="false">IF($C2062="","",N($F2062)*N($H2062))</f>
        <v/>
      </c>
      <c r="L2062" s="38" t="str">
        <f aca="false">IF($C2062="","",N($F2062)*N($I2062))</f>
        <v/>
      </c>
      <c r="M2062" s="37" t="str">
        <f aca="false">IF(OR($C2062="",N(TOP!$C$12)=0),"",N($J2062)/TOP!$C$12)</f>
        <v/>
      </c>
      <c r="N2062" s="37" t="str">
        <f aca="false">IF(OR($C2062="",N(TOP!$C$13)=0),"",N($K2062)/TOP!$C$13)</f>
        <v/>
      </c>
      <c r="O2062" s="37" t="str">
        <f aca="false">IF(OR($C2062="",N(TOP!$C$14)=0),"",N($L2062)/TOP!$C$14)</f>
        <v/>
      </c>
      <c r="P2062" s="42" t="str">
        <f aca="false">IF($C2062="","",IFERROR(CHOOSE(MATCH(TOP!$C$10,{"【期間A】","【期間B】","【期間C】"},0),N($M2062),N($N2062),N($O2062)),0))</f>
        <v/>
      </c>
    </row>
    <row r="2063" customFormat="false" ht="15" hidden="false" customHeight="false" outlineLevel="0" collapsed="false">
      <c r="B2063" s="12" t="n">
        <v>2058</v>
      </c>
      <c r="C2063" s="36" t="str">
        <f aca="false">IF(②実績CSV_期間A!$M2059="","",②実績CSV_期間A!$M2059&amp;"")</f>
        <v/>
      </c>
      <c r="D2063" s="12" t="str">
        <f aca="false">IF($C2063="","",②実績CSV_期間A!$N2059)</f>
        <v/>
      </c>
      <c r="E2063" s="12" t="str">
        <f aca="false">IF($C2063="","",RIGHT($D2063,1))</f>
        <v/>
      </c>
      <c r="F2063" s="41" t="str">
        <f aca="false">IF($C2063="","",IFERROR(INDEX(サイズ換算マスタ!$C$6:$C$8,MATCH($E2063,サイズ換算マスタ!$B$6:$B$8,0)),1))</f>
        <v/>
      </c>
      <c r="G2063" s="38" t="str">
        <f aca="false">IF($C2063="","",SUMIFS(②実績CSV_期間A!$AA$2:$AA$5001,②実績CSV_期間A!$M$2:$M$5001,$C2063))</f>
        <v/>
      </c>
      <c r="H2063" s="38" t="str">
        <f aca="false">IF($C2063="","",SUMIFS(③実績CSV_期間B!$AA$2:$AA$5001,③実績CSV_期間B!$M$2:$M$5001,$C2063))</f>
        <v/>
      </c>
      <c r="I2063" s="38" t="str">
        <f aca="false">IF($C2063="","",SUMIFS(④実績CSV_期間C!$AA$2:$AA$5001,④実績CSV_期間C!$M$2:$M$5001,$C2063))</f>
        <v/>
      </c>
      <c r="J2063" s="38" t="str">
        <f aca="false">IF($C2063="","",N($F2063)*N($G2063))</f>
        <v/>
      </c>
      <c r="K2063" s="38" t="str">
        <f aca="false">IF($C2063="","",N($F2063)*N($H2063))</f>
        <v/>
      </c>
      <c r="L2063" s="38" t="str">
        <f aca="false">IF($C2063="","",N($F2063)*N($I2063))</f>
        <v/>
      </c>
      <c r="M2063" s="37" t="str">
        <f aca="false">IF(OR($C2063="",N(TOP!$C$12)=0),"",N($J2063)/TOP!$C$12)</f>
        <v/>
      </c>
      <c r="N2063" s="37" t="str">
        <f aca="false">IF(OR($C2063="",N(TOP!$C$13)=0),"",N($K2063)/TOP!$C$13)</f>
        <v/>
      </c>
      <c r="O2063" s="37" t="str">
        <f aca="false">IF(OR($C2063="",N(TOP!$C$14)=0),"",N($L2063)/TOP!$C$14)</f>
        <v/>
      </c>
      <c r="P2063" s="42" t="str">
        <f aca="false">IF($C2063="","",IFERROR(CHOOSE(MATCH(TOP!$C$10,{"【期間A】","【期間B】","【期間C】"},0),N($M2063),N($N2063),N($O2063)),0))</f>
        <v/>
      </c>
    </row>
    <row r="2064" customFormat="false" ht="15" hidden="false" customHeight="false" outlineLevel="0" collapsed="false">
      <c r="B2064" s="12" t="n">
        <v>2059</v>
      </c>
      <c r="C2064" s="36" t="str">
        <f aca="false">IF(②実績CSV_期間A!$M2060="","",②実績CSV_期間A!$M2060&amp;"")</f>
        <v/>
      </c>
      <c r="D2064" s="12" t="str">
        <f aca="false">IF($C2064="","",②実績CSV_期間A!$N2060)</f>
        <v/>
      </c>
      <c r="E2064" s="12" t="str">
        <f aca="false">IF($C2064="","",RIGHT($D2064,1))</f>
        <v/>
      </c>
      <c r="F2064" s="41" t="str">
        <f aca="false">IF($C2064="","",IFERROR(INDEX(サイズ換算マスタ!$C$6:$C$8,MATCH($E2064,サイズ換算マスタ!$B$6:$B$8,0)),1))</f>
        <v/>
      </c>
      <c r="G2064" s="38" t="str">
        <f aca="false">IF($C2064="","",SUMIFS(②実績CSV_期間A!$AA$2:$AA$5001,②実績CSV_期間A!$M$2:$M$5001,$C2064))</f>
        <v/>
      </c>
      <c r="H2064" s="38" t="str">
        <f aca="false">IF($C2064="","",SUMIFS(③実績CSV_期間B!$AA$2:$AA$5001,③実績CSV_期間B!$M$2:$M$5001,$C2064))</f>
        <v/>
      </c>
      <c r="I2064" s="38" t="str">
        <f aca="false">IF($C2064="","",SUMIFS(④実績CSV_期間C!$AA$2:$AA$5001,④実績CSV_期間C!$M$2:$M$5001,$C2064))</f>
        <v/>
      </c>
      <c r="J2064" s="38" t="str">
        <f aca="false">IF($C2064="","",N($F2064)*N($G2064))</f>
        <v/>
      </c>
      <c r="K2064" s="38" t="str">
        <f aca="false">IF($C2064="","",N($F2064)*N($H2064))</f>
        <v/>
      </c>
      <c r="L2064" s="38" t="str">
        <f aca="false">IF($C2064="","",N($F2064)*N($I2064))</f>
        <v/>
      </c>
      <c r="M2064" s="37" t="str">
        <f aca="false">IF(OR($C2064="",N(TOP!$C$12)=0),"",N($J2064)/TOP!$C$12)</f>
        <v/>
      </c>
      <c r="N2064" s="37" t="str">
        <f aca="false">IF(OR($C2064="",N(TOP!$C$13)=0),"",N($K2064)/TOP!$C$13)</f>
        <v/>
      </c>
      <c r="O2064" s="37" t="str">
        <f aca="false">IF(OR($C2064="",N(TOP!$C$14)=0),"",N($L2064)/TOP!$C$14)</f>
        <v/>
      </c>
      <c r="P2064" s="42" t="str">
        <f aca="false">IF($C2064="","",IFERROR(CHOOSE(MATCH(TOP!$C$10,{"【期間A】","【期間B】","【期間C】"},0),N($M2064),N($N2064),N($O2064)),0))</f>
        <v/>
      </c>
    </row>
    <row r="2065" customFormat="false" ht="15" hidden="false" customHeight="false" outlineLevel="0" collapsed="false">
      <c r="B2065" s="12" t="n">
        <v>2060</v>
      </c>
      <c r="C2065" s="36" t="str">
        <f aca="false">IF(②実績CSV_期間A!$M2061="","",②実績CSV_期間A!$M2061&amp;"")</f>
        <v/>
      </c>
      <c r="D2065" s="12" t="str">
        <f aca="false">IF($C2065="","",②実績CSV_期間A!$N2061)</f>
        <v/>
      </c>
      <c r="E2065" s="12" t="str">
        <f aca="false">IF($C2065="","",RIGHT($D2065,1))</f>
        <v/>
      </c>
      <c r="F2065" s="41" t="str">
        <f aca="false">IF($C2065="","",IFERROR(INDEX(サイズ換算マスタ!$C$6:$C$8,MATCH($E2065,サイズ換算マスタ!$B$6:$B$8,0)),1))</f>
        <v/>
      </c>
      <c r="G2065" s="38" t="str">
        <f aca="false">IF($C2065="","",SUMIFS(②実績CSV_期間A!$AA$2:$AA$5001,②実績CSV_期間A!$M$2:$M$5001,$C2065))</f>
        <v/>
      </c>
      <c r="H2065" s="38" t="str">
        <f aca="false">IF($C2065="","",SUMIFS(③実績CSV_期間B!$AA$2:$AA$5001,③実績CSV_期間B!$M$2:$M$5001,$C2065))</f>
        <v/>
      </c>
      <c r="I2065" s="38" t="str">
        <f aca="false">IF($C2065="","",SUMIFS(④実績CSV_期間C!$AA$2:$AA$5001,④実績CSV_期間C!$M$2:$M$5001,$C2065))</f>
        <v/>
      </c>
      <c r="J2065" s="38" t="str">
        <f aca="false">IF($C2065="","",N($F2065)*N($G2065))</f>
        <v/>
      </c>
      <c r="K2065" s="38" t="str">
        <f aca="false">IF($C2065="","",N($F2065)*N($H2065))</f>
        <v/>
      </c>
      <c r="L2065" s="38" t="str">
        <f aca="false">IF($C2065="","",N($F2065)*N($I2065))</f>
        <v/>
      </c>
      <c r="M2065" s="37" t="str">
        <f aca="false">IF(OR($C2065="",N(TOP!$C$12)=0),"",N($J2065)/TOP!$C$12)</f>
        <v/>
      </c>
      <c r="N2065" s="37" t="str">
        <f aca="false">IF(OR($C2065="",N(TOP!$C$13)=0),"",N($K2065)/TOP!$C$13)</f>
        <v/>
      </c>
      <c r="O2065" s="37" t="str">
        <f aca="false">IF(OR($C2065="",N(TOP!$C$14)=0),"",N($L2065)/TOP!$C$14)</f>
        <v/>
      </c>
      <c r="P2065" s="42" t="str">
        <f aca="false">IF($C2065="","",IFERROR(CHOOSE(MATCH(TOP!$C$10,{"【期間A】","【期間B】","【期間C】"},0),N($M2065),N($N2065),N($O2065)),0))</f>
        <v/>
      </c>
    </row>
    <row r="2066" customFormat="false" ht="15" hidden="false" customHeight="false" outlineLevel="0" collapsed="false">
      <c r="B2066" s="12" t="n">
        <v>2061</v>
      </c>
      <c r="C2066" s="36" t="str">
        <f aca="false">IF(②実績CSV_期間A!$M2062="","",②実績CSV_期間A!$M2062&amp;"")</f>
        <v/>
      </c>
      <c r="D2066" s="12" t="str">
        <f aca="false">IF($C2066="","",②実績CSV_期間A!$N2062)</f>
        <v/>
      </c>
      <c r="E2066" s="12" t="str">
        <f aca="false">IF($C2066="","",RIGHT($D2066,1))</f>
        <v/>
      </c>
      <c r="F2066" s="41" t="str">
        <f aca="false">IF($C2066="","",IFERROR(INDEX(サイズ換算マスタ!$C$6:$C$8,MATCH($E2066,サイズ換算マスタ!$B$6:$B$8,0)),1))</f>
        <v/>
      </c>
      <c r="G2066" s="38" t="str">
        <f aca="false">IF($C2066="","",SUMIFS(②実績CSV_期間A!$AA$2:$AA$5001,②実績CSV_期間A!$M$2:$M$5001,$C2066))</f>
        <v/>
      </c>
      <c r="H2066" s="38" t="str">
        <f aca="false">IF($C2066="","",SUMIFS(③実績CSV_期間B!$AA$2:$AA$5001,③実績CSV_期間B!$M$2:$M$5001,$C2066))</f>
        <v/>
      </c>
      <c r="I2066" s="38" t="str">
        <f aca="false">IF($C2066="","",SUMIFS(④実績CSV_期間C!$AA$2:$AA$5001,④実績CSV_期間C!$M$2:$M$5001,$C2066))</f>
        <v/>
      </c>
      <c r="J2066" s="38" t="str">
        <f aca="false">IF($C2066="","",N($F2066)*N($G2066))</f>
        <v/>
      </c>
      <c r="K2066" s="38" t="str">
        <f aca="false">IF($C2066="","",N($F2066)*N($H2066))</f>
        <v/>
      </c>
      <c r="L2066" s="38" t="str">
        <f aca="false">IF($C2066="","",N($F2066)*N($I2066))</f>
        <v/>
      </c>
      <c r="M2066" s="37" t="str">
        <f aca="false">IF(OR($C2066="",N(TOP!$C$12)=0),"",N($J2066)/TOP!$C$12)</f>
        <v/>
      </c>
      <c r="N2066" s="37" t="str">
        <f aca="false">IF(OR($C2066="",N(TOP!$C$13)=0),"",N($K2066)/TOP!$C$13)</f>
        <v/>
      </c>
      <c r="O2066" s="37" t="str">
        <f aca="false">IF(OR($C2066="",N(TOP!$C$14)=0),"",N($L2066)/TOP!$C$14)</f>
        <v/>
      </c>
      <c r="P2066" s="42" t="str">
        <f aca="false">IF($C2066="","",IFERROR(CHOOSE(MATCH(TOP!$C$10,{"【期間A】","【期間B】","【期間C】"},0),N($M2066),N($N2066),N($O2066)),0))</f>
        <v/>
      </c>
    </row>
    <row r="2067" customFormat="false" ht="15" hidden="false" customHeight="false" outlineLevel="0" collapsed="false">
      <c r="B2067" s="12" t="n">
        <v>2062</v>
      </c>
      <c r="C2067" s="36" t="str">
        <f aca="false">IF(②実績CSV_期間A!$M2063="","",②実績CSV_期間A!$M2063&amp;"")</f>
        <v/>
      </c>
      <c r="D2067" s="12" t="str">
        <f aca="false">IF($C2067="","",②実績CSV_期間A!$N2063)</f>
        <v/>
      </c>
      <c r="E2067" s="12" t="str">
        <f aca="false">IF($C2067="","",RIGHT($D2067,1))</f>
        <v/>
      </c>
      <c r="F2067" s="41" t="str">
        <f aca="false">IF($C2067="","",IFERROR(INDEX(サイズ換算マスタ!$C$6:$C$8,MATCH($E2067,サイズ換算マスタ!$B$6:$B$8,0)),1))</f>
        <v/>
      </c>
      <c r="G2067" s="38" t="str">
        <f aca="false">IF($C2067="","",SUMIFS(②実績CSV_期間A!$AA$2:$AA$5001,②実績CSV_期間A!$M$2:$M$5001,$C2067))</f>
        <v/>
      </c>
      <c r="H2067" s="38" t="str">
        <f aca="false">IF($C2067="","",SUMIFS(③実績CSV_期間B!$AA$2:$AA$5001,③実績CSV_期間B!$M$2:$M$5001,$C2067))</f>
        <v/>
      </c>
      <c r="I2067" s="38" t="str">
        <f aca="false">IF($C2067="","",SUMIFS(④実績CSV_期間C!$AA$2:$AA$5001,④実績CSV_期間C!$M$2:$M$5001,$C2067))</f>
        <v/>
      </c>
      <c r="J2067" s="38" t="str">
        <f aca="false">IF($C2067="","",N($F2067)*N($G2067))</f>
        <v/>
      </c>
      <c r="K2067" s="38" t="str">
        <f aca="false">IF($C2067="","",N($F2067)*N($H2067))</f>
        <v/>
      </c>
      <c r="L2067" s="38" t="str">
        <f aca="false">IF($C2067="","",N($F2067)*N($I2067))</f>
        <v/>
      </c>
      <c r="M2067" s="37" t="str">
        <f aca="false">IF(OR($C2067="",N(TOP!$C$12)=0),"",N($J2067)/TOP!$C$12)</f>
        <v/>
      </c>
      <c r="N2067" s="37" t="str">
        <f aca="false">IF(OR($C2067="",N(TOP!$C$13)=0),"",N($K2067)/TOP!$C$13)</f>
        <v/>
      </c>
      <c r="O2067" s="37" t="str">
        <f aca="false">IF(OR($C2067="",N(TOP!$C$14)=0),"",N($L2067)/TOP!$C$14)</f>
        <v/>
      </c>
      <c r="P2067" s="42" t="str">
        <f aca="false">IF($C2067="","",IFERROR(CHOOSE(MATCH(TOP!$C$10,{"【期間A】","【期間B】","【期間C】"},0),N($M2067),N($N2067),N($O2067)),0))</f>
        <v/>
      </c>
    </row>
    <row r="2068" customFormat="false" ht="15" hidden="false" customHeight="false" outlineLevel="0" collapsed="false">
      <c r="B2068" s="12" t="n">
        <v>2063</v>
      </c>
      <c r="C2068" s="36" t="str">
        <f aca="false">IF(②実績CSV_期間A!$M2064="","",②実績CSV_期間A!$M2064&amp;"")</f>
        <v/>
      </c>
      <c r="D2068" s="12" t="str">
        <f aca="false">IF($C2068="","",②実績CSV_期間A!$N2064)</f>
        <v/>
      </c>
      <c r="E2068" s="12" t="str">
        <f aca="false">IF($C2068="","",RIGHT($D2068,1))</f>
        <v/>
      </c>
      <c r="F2068" s="41" t="str">
        <f aca="false">IF($C2068="","",IFERROR(INDEX(サイズ換算マスタ!$C$6:$C$8,MATCH($E2068,サイズ換算マスタ!$B$6:$B$8,0)),1))</f>
        <v/>
      </c>
      <c r="G2068" s="38" t="str">
        <f aca="false">IF($C2068="","",SUMIFS(②実績CSV_期間A!$AA$2:$AA$5001,②実績CSV_期間A!$M$2:$M$5001,$C2068))</f>
        <v/>
      </c>
      <c r="H2068" s="38" t="str">
        <f aca="false">IF($C2068="","",SUMIFS(③実績CSV_期間B!$AA$2:$AA$5001,③実績CSV_期間B!$M$2:$M$5001,$C2068))</f>
        <v/>
      </c>
      <c r="I2068" s="38" t="str">
        <f aca="false">IF($C2068="","",SUMIFS(④実績CSV_期間C!$AA$2:$AA$5001,④実績CSV_期間C!$M$2:$M$5001,$C2068))</f>
        <v/>
      </c>
      <c r="J2068" s="38" t="str">
        <f aca="false">IF($C2068="","",N($F2068)*N($G2068))</f>
        <v/>
      </c>
      <c r="K2068" s="38" t="str">
        <f aca="false">IF($C2068="","",N($F2068)*N($H2068))</f>
        <v/>
      </c>
      <c r="L2068" s="38" t="str">
        <f aca="false">IF($C2068="","",N($F2068)*N($I2068))</f>
        <v/>
      </c>
      <c r="M2068" s="37" t="str">
        <f aca="false">IF(OR($C2068="",N(TOP!$C$12)=0),"",N($J2068)/TOP!$C$12)</f>
        <v/>
      </c>
      <c r="N2068" s="37" t="str">
        <f aca="false">IF(OR($C2068="",N(TOP!$C$13)=0),"",N($K2068)/TOP!$C$13)</f>
        <v/>
      </c>
      <c r="O2068" s="37" t="str">
        <f aca="false">IF(OR($C2068="",N(TOP!$C$14)=0),"",N($L2068)/TOP!$C$14)</f>
        <v/>
      </c>
      <c r="P2068" s="42" t="str">
        <f aca="false">IF($C2068="","",IFERROR(CHOOSE(MATCH(TOP!$C$10,{"【期間A】","【期間B】","【期間C】"},0),N($M2068),N($N2068),N($O2068)),0))</f>
        <v/>
      </c>
    </row>
    <row r="2069" customFormat="false" ht="15" hidden="false" customHeight="false" outlineLevel="0" collapsed="false">
      <c r="B2069" s="12" t="n">
        <v>2064</v>
      </c>
      <c r="C2069" s="36" t="str">
        <f aca="false">IF(②実績CSV_期間A!$M2065="","",②実績CSV_期間A!$M2065&amp;"")</f>
        <v/>
      </c>
      <c r="D2069" s="12" t="str">
        <f aca="false">IF($C2069="","",②実績CSV_期間A!$N2065)</f>
        <v/>
      </c>
      <c r="E2069" s="12" t="str">
        <f aca="false">IF($C2069="","",RIGHT($D2069,1))</f>
        <v/>
      </c>
      <c r="F2069" s="41" t="str">
        <f aca="false">IF($C2069="","",IFERROR(INDEX(サイズ換算マスタ!$C$6:$C$8,MATCH($E2069,サイズ換算マスタ!$B$6:$B$8,0)),1))</f>
        <v/>
      </c>
      <c r="G2069" s="38" t="str">
        <f aca="false">IF($C2069="","",SUMIFS(②実績CSV_期間A!$AA$2:$AA$5001,②実績CSV_期間A!$M$2:$M$5001,$C2069))</f>
        <v/>
      </c>
      <c r="H2069" s="38" t="str">
        <f aca="false">IF($C2069="","",SUMIFS(③実績CSV_期間B!$AA$2:$AA$5001,③実績CSV_期間B!$M$2:$M$5001,$C2069))</f>
        <v/>
      </c>
      <c r="I2069" s="38" t="str">
        <f aca="false">IF($C2069="","",SUMIFS(④実績CSV_期間C!$AA$2:$AA$5001,④実績CSV_期間C!$M$2:$M$5001,$C2069))</f>
        <v/>
      </c>
      <c r="J2069" s="38" t="str">
        <f aca="false">IF($C2069="","",N($F2069)*N($G2069))</f>
        <v/>
      </c>
      <c r="K2069" s="38" t="str">
        <f aca="false">IF($C2069="","",N($F2069)*N($H2069))</f>
        <v/>
      </c>
      <c r="L2069" s="38" t="str">
        <f aca="false">IF($C2069="","",N($F2069)*N($I2069))</f>
        <v/>
      </c>
      <c r="M2069" s="37" t="str">
        <f aca="false">IF(OR($C2069="",N(TOP!$C$12)=0),"",N($J2069)/TOP!$C$12)</f>
        <v/>
      </c>
      <c r="N2069" s="37" t="str">
        <f aca="false">IF(OR($C2069="",N(TOP!$C$13)=0),"",N($K2069)/TOP!$C$13)</f>
        <v/>
      </c>
      <c r="O2069" s="37" t="str">
        <f aca="false">IF(OR($C2069="",N(TOP!$C$14)=0),"",N($L2069)/TOP!$C$14)</f>
        <v/>
      </c>
      <c r="P2069" s="42" t="str">
        <f aca="false">IF($C2069="","",IFERROR(CHOOSE(MATCH(TOP!$C$10,{"【期間A】","【期間B】","【期間C】"},0),N($M2069),N($N2069),N($O2069)),0))</f>
        <v/>
      </c>
    </row>
    <row r="2070" customFormat="false" ht="15" hidden="false" customHeight="false" outlineLevel="0" collapsed="false">
      <c r="B2070" s="12" t="n">
        <v>2065</v>
      </c>
      <c r="C2070" s="36" t="str">
        <f aca="false">IF(②実績CSV_期間A!$M2066="","",②実績CSV_期間A!$M2066&amp;"")</f>
        <v/>
      </c>
      <c r="D2070" s="12" t="str">
        <f aca="false">IF($C2070="","",②実績CSV_期間A!$N2066)</f>
        <v/>
      </c>
      <c r="E2070" s="12" t="str">
        <f aca="false">IF($C2070="","",RIGHT($D2070,1))</f>
        <v/>
      </c>
      <c r="F2070" s="41" t="str">
        <f aca="false">IF($C2070="","",IFERROR(INDEX(サイズ換算マスタ!$C$6:$C$8,MATCH($E2070,サイズ換算マスタ!$B$6:$B$8,0)),1))</f>
        <v/>
      </c>
      <c r="G2070" s="38" t="str">
        <f aca="false">IF($C2070="","",SUMIFS(②実績CSV_期間A!$AA$2:$AA$5001,②実績CSV_期間A!$M$2:$M$5001,$C2070))</f>
        <v/>
      </c>
      <c r="H2070" s="38" t="str">
        <f aca="false">IF($C2070="","",SUMIFS(③実績CSV_期間B!$AA$2:$AA$5001,③実績CSV_期間B!$M$2:$M$5001,$C2070))</f>
        <v/>
      </c>
      <c r="I2070" s="38" t="str">
        <f aca="false">IF($C2070="","",SUMIFS(④実績CSV_期間C!$AA$2:$AA$5001,④実績CSV_期間C!$M$2:$M$5001,$C2070))</f>
        <v/>
      </c>
      <c r="J2070" s="38" t="str">
        <f aca="false">IF($C2070="","",N($F2070)*N($G2070))</f>
        <v/>
      </c>
      <c r="K2070" s="38" t="str">
        <f aca="false">IF($C2070="","",N($F2070)*N($H2070))</f>
        <v/>
      </c>
      <c r="L2070" s="38" t="str">
        <f aca="false">IF($C2070="","",N($F2070)*N($I2070))</f>
        <v/>
      </c>
      <c r="M2070" s="37" t="str">
        <f aca="false">IF(OR($C2070="",N(TOP!$C$12)=0),"",N($J2070)/TOP!$C$12)</f>
        <v/>
      </c>
      <c r="N2070" s="37" t="str">
        <f aca="false">IF(OR($C2070="",N(TOP!$C$13)=0),"",N($K2070)/TOP!$C$13)</f>
        <v/>
      </c>
      <c r="O2070" s="37" t="str">
        <f aca="false">IF(OR($C2070="",N(TOP!$C$14)=0),"",N($L2070)/TOP!$C$14)</f>
        <v/>
      </c>
      <c r="P2070" s="42" t="str">
        <f aca="false">IF($C2070="","",IFERROR(CHOOSE(MATCH(TOP!$C$10,{"【期間A】","【期間B】","【期間C】"},0),N($M2070),N($N2070),N($O2070)),0))</f>
        <v/>
      </c>
    </row>
    <row r="2071" customFormat="false" ht="15" hidden="false" customHeight="false" outlineLevel="0" collapsed="false">
      <c r="B2071" s="12" t="n">
        <v>2066</v>
      </c>
      <c r="C2071" s="36" t="str">
        <f aca="false">IF(②実績CSV_期間A!$M2067="","",②実績CSV_期間A!$M2067&amp;"")</f>
        <v/>
      </c>
      <c r="D2071" s="12" t="str">
        <f aca="false">IF($C2071="","",②実績CSV_期間A!$N2067)</f>
        <v/>
      </c>
      <c r="E2071" s="12" t="str">
        <f aca="false">IF($C2071="","",RIGHT($D2071,1))</f>
        <v/>
      </c>
      <c r="F2071" s="41" t="str">
        <f aca="false">IF($C2071="","",IFERROR(INDEX(サイズ換算マスタ!$C$6:$C$8,MATCH($E2071,サイズ換算マスタ!$B$6:$B$8,0)),1))</f>
        <v/>
      </c>
      <c r="G2071" s="38" t="str">
        <f aca="false">IF($C2071="","",SUMIFS(②実績CSV_期間A!$AA$2:$AA$5001,②実績CSV_期間A!$M$2:$M$5001,$C2071))</f>
        <v/>
      </c>
      <c r="H2071" s="38" t="str">
        <f aca="false">IF($C2071="","",SUMIFS(③実績CSV_期間B!$AA$2:$AA$5001,③実績CSV_期間B!$M$2:$M$5001,$C2071))</f>
        <v/>
      </c>
      <c r="I2071" s="38" t="str">
        <f aca="false">IF($C2071="","",SUMIFS(④実績CSV_期間C!$AA$2:$AA$5001,④実績CSV_期間C!$M$2:$M$5001,$C2071))</f>
        <v/>
      </c>
      <c r="J2071" s="38" t="str">
        <f aca="false">IF($C2071="","",N($F2071)*N($G2071))</f>
        <v/>
      </c>
      <c r="K2071" s="38" t="str">
        <f aca="false">IF($C2071="","",N($F2071)*N($H2071))</f>
        <v/>
      </c>
      <c r="L2071" s="38" t="str">
        <f aca="false">IF($C2071="","",N($F2071)*N($I2071))</f>
        <v/>
      </c>
      <c r="M2071" s="37" t="str">
        <f aca="false">IF(OR($C2071="",N(TOP!$C$12)=0),"",N($J2071)/TOP!$C$12)</f>
        <v/>
      </c>
      <c r="N2071" s="37" t="str">
        <f aca="false">IF(OR($C2071="",N(TOP!$C$13)=0),"",N($K2071)/TOP!$C$13)</f>
        <v/>
      </c>
      <c r="O2071" s="37" t="str">
        <f aca="false">IF(OR($C2071="",N(TOP!$C$14)=0),"",N($L2071)/TOP!$C$14)</f>
        <v/>
      </c>
      <c r="P2071" s="42" t="str">
        <f aca="false">IF($C2071="","",IFERROR(CHOOSE(MATCH(TOP!$C$10,{"【期間A】","【期間B】","【期間C】"},0),N($M2071),N($N2071),N($O2071)),0))</f>
        <v/>
      </c>
    </row>
    <row r="2072" customFormat="false" ht="15" hidden="false" customHeight="false" outlineLevel="0" collapsed="false">
      <c r="B2072" s="12" t="n">
        <v>2067</v>
      </c>
      <c r="C2072" s="36" t="str">
        <f aca="false">IF(②実績CSV_期間A!$M2068="","",②実績CSV_期間A!$M2068&amp;"")</f>
        <v/>
      </c>
      <c r="D2072" s="12" t="str">
        <f aca="false">IF($C2072="","",②実績CSV_期間A!$N2068)</f>
        <v/>
      </c>
      <c r="E2072" s="12" t="str">
        <f aca="false">IF($C2072="","",RIGHT($D2072,1))</f>
        <v/>
      </c>
      <c r="F2072" s="41" t="str">
        <f aca="false">IF($C2072="","",IFERROR(INDEX(サイズ換算マスタ!$C$6:$C$8,MATCH($E2072,サイズ換算マスタ!$B$6:$B$8,0)),1))</f>
        <v/>
      </c>
      <c r="G2072" s="38" t="str">
        <f aca="false">IF($C2072="","",SUMIFS(②実績CSV_期間A!$AA$2:$AA$5001,②実績CSV_期間A!$M$2:$M$5001,$C2072))</f>
        <v/>
      </c>
      <c r="H2072" s="38" t="str">
        <f aca="false">IF($C2072="","",SUMIFS(③実績CSV_期間B!$AA$2:$AA$5001,③実績CSV_期間B!$M$2:$M$5001,$C2072))</f>
        <v/>
      </c>
      <c r="I2072" s="38" t="str">
        <f aca="false">IF($C2072="","",SUMIFS(④実績CSV_期間C!$AA$2:$AA$5001,④実績CSV_期間C!$M$2:$M$5001,$C2072))</f>
        <v/>
      </c>
      <c r="J2072" s="38" t="str">
        <f aca="false">IF($C2072="","",N($F2072)*N($G2072))</f>
        <v/>
      </c>
      <c r="K2072" s="38" t="str">
        <f aca="false">IF($C2072="","",N($F2072)*N($H2072))</f>
        <v/>
      </c>
      <c r="L2072" s="38" t="str">
        <f aca="false">IF($C2072="","",N($F2072)*N($I2072))</f>
        <v/>
      </c>
      <c r="M2072" s="37" t="str">
        <f aca="false">IF(OR($C2072="",N(TOP!$C$12)=0),"",N($J2072)/TOP!$C$12)</f>
        <v/>
      </c>
      <c r="N2072" s="37" t="str">
        <f aca="false">IF(OR($C2072="",N(TOP!$C$13)=0),"",N($K2072)/TOP!$C$13)</f>
        <v/>
      </c>
      <c r="O2072" s="37" t="str">
        <f aca="false">IF(OR($C2072="",N(TOP!$C$14)=0),"",N($L2072)/TOP!$C$14)</f>
        <v/>
      </c>
      <c r="P2072" s="42" t="str">
        <f aca="false">IF($C2072="","",IFERROR(CHOOSE(MATCH(TOP!$C$10,{"【期間A】","【期間B】","【期間C】"},0),N($M2072),N($N2072),N($O2072)),0))</f>
        <v/>
      </c>
    </row>
    <row r="2073" customFormat="false" ht="15" hidden="false" customHeight="false" outlineLevel="0" collapsed="false">
      <c r="B2073" s="12" t="n">
        <v>2068</v>
      </c>
      <c r="C2073" s="36" t="str">
        <f aca="false">IF(②実績CSV_期間A!$M2069="","",②実績CSV_期間A!$M2069&amp;"")</f>
        <v/>
      </c>
      <c r="D2073" s="12" t="str">
        <f aca="false">IF($C2073="","",②実績CSV_期間A!$N2069)</f>
        <v/>
      </c>
      <c r="E2073" s="12" t="str">
        <f aca="false">IF($C2073="","",RIGHT($D2073,1))</f>
        <v/>
      </c>
      <c r="F2073" s="41" t="str">
        <f aca="false">IF($C2073="","",IFERROR(INDEX(サイズ換算マスタ!$C$6:$C$8,MATCH($E2073,サイズ換算マスタ!$B$6:$B$8,0)),1))</f>
        <v/>
      </c>
      <c r="G2073" s="38" t="str">
        <f aca="false">IF($C2073="","",SUMIFS(②実績CSV_期間A!$AA$2:$AA$5001,②実績CSV_期間A!$M$2:$M$5001,$C2073))</f>
        <v/>
      </c>
      <c r="H2073" s="38" t="str">
        <f aca="false">IF($C2073="","",SUMIFS(③実績CSV_期間B!$AA$2:$AA$5001,③実績CSV_期間B!$M$2:$M$5001,$C2073))</f>
        <v/>
      </c>
      <c r="I2073" s="38" t="str">
        <f aca="false">IF($C2073="","",SUMIFS(④実績CSV_期間C!$AA$2:$AA$5001,④実績CSV_期間C!$M$2:$M$5001,$C2073))</f>
        <v/>
      </c>
      <c r="J2073" s="38" t="str">
        <f aca="false">IF($C2073="","",N($F2073)*N($G2073))</f>
        <v/>
      </c>
      <c r="K2073" s="38" t="str">
        <f aca="false">IF($C2073="","",N($F2073)*N($H2073))</f>
        <v/>
      </c>
      <c r="L2073" s="38" t="str">
        <f aca="false">IF($C2073="","",N($F2073)*N($I2073))</f>
        <v/>
      </c>
      <c r="M2073" s="37" t="str">
        <f aca="false">IF(OR($C2073="",N(TOP!$C$12)=0),"",N($J2073)/TOP!$C$12)</f>
        <v/>
      </c>
      <c r="N2073" s="37" t="str">
        <f aca="false">IF(OR($C2073="",N(TOP!$C$13)=0),"",N($K2073)/TOP!$C$13)</f>
        <v/>
      </c>
      <c r="O2073" s="37" t="str">
        <f aca="false">IF(OR($C2073="",N(TOP!$C$14)=0),"",N($L2073)/TOP!$C$14)</f>
        <v/>
      </c>
      <c r="P2073" s="42" t="str">
        <f aca="false">IF($C2073="","",IFERROR(CHOOSE(MATCH(TOP!$C$10,{"【期間A】","【期間B】","【期間C】"},0),N($M2073),N($N2073),N($O2073)),0))</f>
        <v/>
      </c>
    </row>
    <row r="2074" customFormat="false" ht="15" hidden="false" customHeight="false" outlineLevel="0" collapsed="false">
      <c r="B2074" s="12" t="n">
        <v>2069</v>
      </c>
      <c r="C2074" s="36" t="str">
        <f aca="false">IF(②実績CSV_期間A!$M2070="","",②実績CSV_期間A!$M2070&amp;"")</f>
        <v/>
      </c>
      <c r="D2074" s="12" t="str">
        <f aca="false">IF($C2074="","",②実績CSV_期間A!$N2070)</f>
        <v/>
      </c>
      <c r="E2074" s="12" t="str">
        <f aca="false">IF($C2074="","",RIGHT($D2074,1))</f>
        <v/>
      </c>
      <c r="F2074" s="41" t="str">
        <f aca="false">IF($C2074="","",IFERROR(INDEX(サイズ換算マスタ!$C$6:$C$8,MATCH($E2074,サイズ換算マスタ!$B$6:$B$8,0)),1))</f>
        <v/>
      </c>
      <c r="G2074" s="38" t="str">
        <f aca="false">IF($C2074="","",SUMIFS(②実績CSV_期間A!$AA$2:$AA$5001,②実績CSV_期間A!$M$2:$M$5001,$C2074))</f>
        <v/>
      </c>
      <c r="H2074" s="38" t="str">
        <f aca="false">IF($C2074="","",SUMIFS(③実績CSV_期間B!$AA$2:$AA$5001,③実績CSV_期間B!$M$2:$M$5001,$C2074))</f>
        <v/>
      </c>
      <c r="I2074" s="38" t="str">
        <f aca="false">IF($C2074="","",SUMIFS(④実績CSV_期間C!$AA$2:$AA$5001,④実績CSV_期間C!$M$2:$M$5001,$C2074))</f>
        <v/>
      </c>
      <c r="J2074" s="38" t="str">
        <f aca="false">IF($C2074="","",N($F2074)*N($G2074))</f>
        <v/>
      </c>
      <c r="K2074" s="38" t="str">
        <f aca="false">IF($C2074="","",N($F2074)*N($H2074))</f>
        <v/>
      </c>
      <c r="L2074" s="38" t="str">
        <f aca="false">IF($C2074="","",N($F2074)*N($I2074))</f>
        <v/>
      </c>
      <c r="M2074" s="37" t="str">
        <f aca="false">IF(OR($C2074="",N(TOP!$C$12)=0),"",N($J2074)/TOP!$C$12)</f>
        <v/>
      </c>
      <c r="N2074" s="37" t="str">
        <f aca="false">IF(OR($C2074="",N(TOP!$C$13)=0),"",N($K2074)/TOP!$C$13)</f>
        <v/>
      </c>
      <c r="O2074" s="37" t="str">
        <f aca="false">IF(OR($C2074="",N(TOP!$C$14)=0),"",N($L2074)/TOP!$C$14)</f>
        <v/>
      </c>
      <c r="P2074" s="42" t="str">
        <f aca="false">IF($C2074="","",IFERROR(CHOOSE(MATCH(TOP!$C$10,{"【期間A】","【期間B】","【期間C】"},0),N($M2074),N($N2074),N($O2074)),0))</f>
        <v/>
      </c>
    </row>
    <row r="2075" customFormat="false" ht="15" hidden="false" customHeight="false" outlineLevel="0" collapsed="false">
      <c r="B2075" s="12" t="n">
        <v>2070</v>
      </c>
      <c r="C2075" s="36" t="str">
        <f aca="false">IF(②実績CSV_期間A!$M2071="","",②実績CSV_期間A!$M2071&amp;"")</f>
        <v/>
      </c>
      <c r="D2075" s="12" t="str">
        <f aca="false">IF($C2075="","",②実績CSV_期間A!$N2071)</f>
        <v/>
      </c>
      <c r="E2075" s="12" t="str">
        <f aca="false">IF($C2075="","",RIGHT($D2075,1))</f>
        <v/>
      </c>
      <c r="F2075" s="41" t="str">
        <f aca="false">IF($C2075="","",IFERROR(INDEX(サイズ換算マスタ!$C$6:$C$8,MATCH($E2075,サイズ換算マスタ!$B$6:$B$8,0)),1))</f>
        <v/>
      </c>
      <c r="G2075" s="38" t="str">
        <f aca="false">IF($C2075="","",SUMIFS(②実績CSV_期間A!$AA$2:$AA$5001,②実績CSV_期間A!$M$2:$M$5001,$C2075))</f>
        <v/>
      </c>
      <c r="H2075" s="38" t="str">
        <f aca="false">IF($C2075="","",SUMIFS(③実績CSV_期間B!$AA$2:$AA$5001,③実績CSV_期間B!$M$2:$M$5001,$C2075))</f>
        <v/>
      </c>
      <c r="I2075" s="38" t="str">
        <f aca="false">IF($C2075="","",SUMIFS(④実績CSV_期間C!$AA$2:$AA$5001,④実績CSV_期間C!$M$2:$M$5001,$C2075))</f>
        <v/>
      </c>
      <c r="J2075" s="38" t="str">
        <f aca="false">IF($C2075="","",N($F2075)*N($G2075))</f>
        <v/>
      </c>
      <c r="K2075" s="38" t="str">
        <f aca="false">IF($C2075="","",N($F2075)*N($H2075))</f>
        <v/>
      </c>
      <c r="L2075" s="38" t="str">
        <f aca="false">IF($C2075="","",N($F2075)*N($I2075))</f>
        <v/>
      </c>
      <c r="M2075" s="37" t="str">
        <f aca="false">IF(OR($C2075="",N(TOP!$C$12)=0),"",N($J2075)/TOP!$C$12)</f>
        <v/>
      </c>
      <c r="N2075" s="37" t="str">
        <f aca="false">IF(OR($C2075="",N(TOP!$C$13)=0),"",N($K2075)/TOP!$C$13)</f>
        <v/>
      </c>
      <c r="O2075" s="37" t="str">
        <f aca="false">IF(OR($C2075="",N(TOP!$C$14)=0),"",N($L2075)/TOP!$C$14)</f>
        <v/>
      </c>
      <c r="P2075" s="42" t="str">
        <f aca="false">IF($C2075="","",IFERROR(CHOOSE(MATCH(TOP!$C$10,{"【期間A】","【期間B】","【期間C】"},0),N($M2075),N($N2075),N($O2075)),0))</f>
        <v/>
      </c>
    </row>
    <row r="2076" customFormat="false" ht="15" hidden="false" customHeight="false" outlineLevel="0" collapsed="false">
      <c r="B2076" s="12" t="n">
        <v>2071</v>
      </c>
      <c r="C2076" s="36" t="str">
        <f aca="false">IF(②実績CSV_期間A!$M2072="","",②実績CSV_期間A!$M2072&amp;"")</f>
        <v/>
      </c>
      <c r="D2076" s="12" t="str">
        <f aca="false">IF($C2076="","",②実績CSV_期間A!$N2072)</f>
        <v/>
      </c>
      <c r="E2076" s="12" t="str">
        <f aca="false">IF($C2076="","",RIGHT($D2076,1))</f>
        <v/>
      </c>
      <c r="F2076" s="41" t="str">
        <f aca="false">IF($C2076="","",IFERROR(INDEX(サイズ換算マスタ!$C$6:$C$8,MATCH($E2076,サイズ換算マスタ!$B$6:$B$8,0)),1))</f>
        <v/>
      </c>
      <c r="G2076" s="38" t="str">
        <f aca="false">IF($C2076="","",SUMIFS(②実績CSV_期間A!$AA$2:$AA$5001,②実績CSV_期間A!$M$2:$M$5001,$C2076))</f>
        <v/>
      </c>
      <c r="H2076" s="38" t="str">
        <f aca="false">IF($C2076="","",SUMIFS(③実績CSV_期間B!$AA$2:$AA$5001,③実績CSV_期間B!$M$2:$M$5001,$C2076))</f>
        <v/>
      </c>
      <c r="I2076" s="38" t="str">
        <f aca="false">IF($C2076="","",SUMIFS(④実績CSV_期間C!$AA$2:$AA$5001,④実績CSV_期間C!$M$2:$M$5001,$C2076))</f>
        <v/>
      </c>
      <c r="J2076" s="38" t="str">
        <f aca="false">IF($C2076="","",N($F2076)*N($G2076))</f>
        <v/>
      </c>
      <c r="K2076" s="38" t="str">
        <f aca="false">IF($C2076="","",N($F2076)*N($H2076))</f>
        <v/>
      </c>
      <c r="L2076" s="38" t="str">
        <f aca="false">IF($C2076="","",N($F2076)*N($I2076))</f>
        <v/>
      </c>
      <c r="M2076" s="37" t="str">
        <f aca="false">IF(OR($C2076="",N(TOP!$C$12)=0),"",N($J2076)/TOP!$C$12)</f>
        <v/>
      </c>
      <c r="N2076" s="37" t="str">
        <f aca="false">IF(OR($C2076="",N(TOP!$C$13)=0),"",N($K2076)/TOP!$C$13)</f>
        <v/>
      </c>
      <c r="O2076" s="37" t="str">
        <f aca="false">IF(OR($C2076="",N(TOP!$C$14)=0),"",N($L2076)/TOP!$C$14)</f>
        <v/>
      </c>
      <c r="P2076" s="42" t="str">
        <f aca="false">IF($C2076="","",IFERROR(CHOOSE(MATCH(TOP!$C$10,{"【期間A】","【期間B】","【期間C】"},0),N($M2076),N($N2076),N($O2076)),0))</f>
        <v/>
      </c>
    </row>
    <row r="2077" customFormat="false" ht="15" hidden="false" customHeight="false" outlineLevel="0" collapsed="false">
      <c r="B2077" s="12" t="n">
        <v>2072</v>
      </c>
      <c r="C2077" s="36" t="str">
        <f aca="false">IF(②実績CSV_期間A!$M2073="","",②実績CSV_期間A!$M2073&amp;"")</f>
        <v/>
      </c>
      <c r="D2077" s="12" t="str">
        <f aca="false">IF($C2077="","",②実績CSV_期間A!$N2073)</f>
        <v/>
      </c>
      <c r="E2077" s="12" t="str">
        <f aca="false">IF($C2077="","",RIGHT($D2077,1))</f>
        <v/>
      </c>
      <c r="F2077" s="41" t="str">
        <f aca="false">IF($C2077="","",IFERROR(INDEX(サイズ換算マスタ!$C$6:$C$8,MATCH($E2077,サイズ換算マスタ!$B$6:$B$8,0)),1))</f>
        <v/>
      </c>
      <c r="G2077" s="38" t="str">
        <f aca="false">IF($C2077="","",SUMIFS(②実績CSV_期間A!$AA$2:$AA$5001,②実績CSV_期間A!$M$2:$M$5001,$C2077))</f>
        <v/>
      </c>
      <c r="H2077" s="38" t="str">
        <f aca="false">IF($C2077="","",SUMIFS(③実績CSV_期間B!$AA$2:$AA$5001,③実績CSV_期間B!$M$2:$M$5001,$C2077))</f>
        <v/>
      </c>
      <c r="I2077" s="38" t="str">
        <f aca="false">IF($C2077="","",SUMIFS(④実績CSV_期間C!$AA$2:$AA$5001,④実績CSV_期間C!$M$2:$M$5001,$C2077))</f>
        <v/>
      </c>
      <c r="J2077" s="38" t="str">
        <f aca="false">IF($C2077="","",N($F2077)*N($G2077))</f>
        <v/>
      </c>
      <c r="K2077" s="38" t="str">
        <f aca="false">IF($C2077="","",N($F2077)*N($H2077))</f>
        <v/>
      </c>
      <c r="L2077" s="38" t="str">
        <f aca="false">IF($C2077="","",N($F2077)*N($I2077))</f>
        <v/>
      </c>
      <c r="M2077" s="37" t="str">
        <f aca="false">IF(OR($C2077="",N(TOP!$C$12)=0),"",N($J2077)/TOP!$C$12)</f>
        <v/>
      </c>
      <c r="N2077" s="37" t="str">
        <f aca="false">IF(OR($C2077="",N(TOP!$C$13)=0),"",N($K2077)/TOP!$C$13)</f>
        <v/>
      </c>
      <c r="O2077" s="37" t="str">
        <f aca="false">IF(OR($C2077="",N(TOP!$C$14)=0),"",N($L2077)/TOP!$C$14)</f>
        <v/>
      </c>
      <c r="P2077" s="42" t="str">
        <f aca="false">IF($C2077="","",IFERROR(CHOOSE(MATCH(TOP!$C$10,{"【期間A】","【期間B】","【期間C】"},0),N($M2077),N($N2077),N($O2077)),0))</f>
        <v/>
      </c>
    </row>
    <row r="2078" customFormat="false" ht="15" hidden="false" customHeight="false" outlineLevel="0" collapsed="false">
      <c r="B2078" s="12" t="n">
        <v>2073</v>
      </c>
      <c r="C2078" s="36" t="str">
        <f aca="false">IF(②実績CSV_期間A!$M2074="","",②実績CSV_期間A!$M2074&amp;"")</f>
        <v/>
      </c>
      <c r="D2078" s="12" t="str">
        <f aca="false">IF($C2078="","",②実績CSV_期間A!$N2074)</f>
        <v/>
      </c>
      <c r="E2078" s="12" t="str">
        <f aca="false">IF($C2078="","",RIGHT($D2078,1))</f>
        <v/>
      </c>
      <c r="F2078" s="41" t="str">
        <f aca="false">IF($C2078="","",IFERROR(INDEX(サイズ換算マスタ!$C$6:$C$8,MATCH($E2078,サイズ換算マスタ!$B$6:$B$8,0)),1))</f>
        <v/>
      </c>
      <c r="G2078" s="38" t="str">
        <f aca="false">IF($C2078="","",SUMIFS(②実績CSV_期間A!$AA$2:$AA$5001,②実績CSV_期間A!$M$2:$M$5001,$C2078))</f>
        <v/>
      </c>
      <c r="H2078" s="38" t="str">
        <f aca="false">IF($C2078="","",SUMIFS(③実績CSV_期間B!$AA$2:$AA$5001,③実績CSV_期間B!$M$2:$M$5001,$C2078))</f>
        <v/>
      </c>
      <c r="I2078" s="38" t="str">
        <f aca="false">IF($C2078="","",SUMIFS(④実績CSV_期間C!$AA$2:$AA$5001,④実績CSV_期間C!$M$2:$M$5001,$C2078))</f>
        <v/>
      </c>
      <c r="J2078" s="38" t="str">
        <f aca="false">IF($C2078="","",N($F2078)*N($G2078))</f>
        <v/>
      </c>
      <c r="K2078" s="38" t="str">
        <f aca="false">IF($C2078="","",N($F2078)*N($H2078))</f>
        <v/>
      </c>
      <c r="L2078" s="38" t="str">
        <f aca="false">IF($C2078="","",N($F2078)*N($I2078))</f>
        <v/>
      </c>
      <c r="M2078" s="37" t="str">
        <f aca="false">IF(OR($C2078="",N(TOP!$C$12)=0),"",N($J2078)/TOP!$C$12)</f>
        <v/>
      </c>
      <c r="N2078" s="37" t="str">
        <f aca="false">IF(OR($C2078="",N(TOP!$C$13)=0),"",N($K2078)/TOP!$C$13)</f>
        <v/>
      </c>
      <c r="O2078" s="37" t="str">
        <f aca="false">IF(OR($C2078="",N(TOP!$C$14)=0),"",N($L2078)/TOP!$C$14)</f>
        <v/>
      </c>
      <c r="P2078" s="42" t="str">
        <f aca="false">IF($C2078="","",IFERROR(CHOOSE(MATCH(TOP!$C$10,{"【期間A】","【期間B】","【期間C】"},0),N($M2078),N($N2078),N($O2078)),0))</f>
        <v/>
      </c>
    </row>
    <row r="2079" customFormat="false" ht="15" hidden="false" customHeight="false" outlineLevel="0" collapsed="false">
      <c r="B2079" s="12" t="n">
        <v>2074</v>
      </c>
      <c r="C2079" s="36" t="str">
        <f aca="false">IF(②実績CSV_期間A!$M2075="","",②実績CSV_期間A!$M2075&amp;"")</f>
        <v/>
      </c>
      <c r="D2079" s="12" t="str">
        <f aca="false">IF($C2079="","",②実績CSV_期間A!$N2075)</f>
        <v/>
      </c>
      <c r="E2079" s="12" t="str">
        <f aca="false">IF($C2079="","",RIGHT($D2079,1))</f>
        <v/>
      </c>
      <c r="F2079" s="41" t="str">
        <f aca="false">IF($C2079="","",IFERROR(INDEX(サイズ換算マスタ!$C$6:$C$8,MATCH($E2079,サイズ換算マスタ!$B$6:$B$8,0)),1))</f>
        <v/>
      </c>
      <c r="G2079" s="38" t="str">
        <f aca="false">IF($C2079="","",SUMIFS(②実績CSV_期間A!$AA$2:$AA$5001,②実績CSV_期間A!$M$2:$M$5001,$C2079))</f>
        <v/>
      </c>
      <c r="H2079" s="38" t="str">
        <f aca="false">IF($C2079="","",SUMIFS(③実績CSV_期間B!$AA$2:$AA$5001,③実績CSV_期間B!$M$2:$M$5001,$C2079))</f>
        <v/>
      </c>
      <c r="I2079" s="38" t="str">
        <f aca="false">IF($C2079="","",SUMIFS(④実績CSV_期間C!$AA$2:$AA$5001,④実績CSV_期間C!$M$2:$M$5001,$C2079))</f>
        <v/>
      </c>
      <c r="J2079" s="38" t="str">
        <f aca="false">IF($C2079="","",N($F2079)*N($G2079))</f>
        <v/>
      </c>
      <c r="K2079" s="38" t="str">
        <f aca="false">IF($C2079="","",N($F2079)*N($H2079))</f>
        <v/>
      </c>
      <c r="L2079" s="38" t="str">
        <f aca="false">IF($C2079="","",N($F2079)*N($I2079))</f>
        <v/>
      </c>
      <c r="M2079" s="37" t="str">
        <f aca="false">IF(OR($C2079="",N(TOP!$C$12)=0),"",N($J2079)/TOP!$C$12)</f>
        <v/>
      </c>
      <c r="N2079" s="37" t="str">
        <f aca="false">IF(OR($C2079="",N(TOP!$C$13)=0),"",N($K2079)/TOP!$C$13)</f>
        <v/>
      </c>
      <c r="O2079" s="37" t="str">
        <f aca="false">IF(OR($C2079="",N(TOP!$C$14)=0),"",N($L2079)/TOP!$C$14)</f>
        <v/>
      </c>
      <c r="P2079" s="42" t="str">
        <f aca="false">IF($C2079="","",IFERROR(CHOOSE(MATCH(TOP!$C$10,{"【期間A】","【期間B】","【期間C】"},0),N($M2079),N($N2079),N($O2079)),0))</f>
        <v/>
      </c>
    </row>
    <row r="2080" customFormat="false" ht="15" hidden="false" customHeight="false" outlineLevel="0" collapsed="false">
      <c r="B2080" s="12" t="n">
        <v>2075</v>
      </c>
      <c r="C2080" s="36" t="str">
        <f aca="false">IF(②実績CSV_期間A!$M2076="","",②実績CSV_期間A!$M2076&amp;"")</f>
        <v/>
      </c>
      <c r="D2080" s="12" t="str">
        <f aca="false">IF($C2080="","",②実績CSV_期間A!$N2076)</f>
        <v/>
      </c>
      <c r="E2080" s="12" t="str">
        <f aca="false">IF($C2080="","",RIGHT($D2080,1))</f>
        <v/>
      </c>
      <c r="F2080" s="41" t="str">
        <f aca="false">IF($C2080="","",IFERROR(INDEX(サイズ換算マスタ!$C$6:$C$8,MATCH($E2080,サイズ換算マスタ!$B$6:$B$8,0)),1))</f>
        <v/>
      </c>
      <c r="G2080" s="38" t="str">
        <f aca="false">IF($C2080="","",SUMIFS(②実績CSV_期間A!$AA$2:$AA$5001,②実績CSV_期間A!$M$2:$M$5001,$C2080))</f>
        <v/>
      </c>
      <c r="H2080" s="38" t="str">
        <f aca="false">IF($C2080="","",SUMIFS(③実績CSV_期間B!$AA$2:$AA$5001,③実績CSV_期間B!$M$2:$M$5001,$C2080))</f>
        <v/>
      </c>
      <c r="I2080" s="38" t="str">
        <f aca="false">IF($C2080="","",SUMIFS(④実績CSV_期間C!$AA$2:$AA$5001,④実績CSV_期間C!$M$2:$M$5001,$C2080))</f>
        <v/>
      </c>
      <c r="J2080" s="38" t="str">
        <f aca="false">IF($C2080="","",N($F2080)*N($G2080))</f>
        <v/>
      </c>
      <c r="K2080" s="38" t="str">
        <f aca="false">IF($C2080="","",N($F2080)*N($H2080))</f>
        <v/>
      </c>
      <c r="L2080" s="38" t="str">
        <f aca="false">IF($C2080="","",N($F2080)*N($I2080))</f>
        <v/>
      </c>
      <c r="M2080" s="37" t="str">
        <f aca="false">IF(OR($C2080="",N(TOP!$C$12)=0),"",N($J2080)/TOP!$C$12)</f>
        <v/>
      </c>
      <c r="N2080" s="37" t="str">
        <f aca="false">IF(OR($C2080="",N(TOP!$C$13)=0),"",N($K2080)/TOP!$C$13)</f>
        <v/>
      </c>
      <c r="O2080" s="37" t="str">
        <f aca="false">IF(OR($C2080="",N(TOP!$C$14)=0),"",N($L2080)/TOP!$C$14)</f>
        <v/>
      </c>
      <c r="P2080" s="42" t="str">
        <f aca="false">IF($C2080="","",IFERROR(CHOOSE(MATCH(TOP!$C$10,{"【期間A】","【期間B】","【期間C】"},0),N($M2080),N($N2080),N($O2080)),0))</f>
        <v/>
      </c>
    </row>
    <row r="2081" customFormat="false" ht="15" hidden="false" customHeight="false" outlineLevel="0" collapsed="false">
      <c r="B2081" s="12" t="n">
        <v>2076</v>
      </c>
      <c r="C2081" s="36" t="str">
        <f aca="false">IF(②実績CSV_期間A!$M2077="","",②実績CSV_期間A!$M2077&amp;"")</f>
        <v/>
      </c>
      <c r="D2081" s="12" t="str">
        <f aca="false">IF($C2081="","",②実績CSV_期間A!$N2077)</f>
        <v/>
      </c>
      <c r="E2081" s="12" t="str">
        <f aca="false">IF($C2081="","",RIGHT($D2081,1))</f>
        <v/>
      </c>
      <c r="F2081" s="41" t="str">
        <f aca="false">IF($C2081="","",IFERROR(INDEX(サイズ換算マスタ!$C$6:$C$8,MATCH($E2081,サイズ換算マスタ!$B$6:$B$8,0)),1))</f>
        <v/>
      </c>
      <c r="G2081" s="38" t="str">
        <f aca="false">IF($C2081="","",SUMIFS(②実績CSV_期間A!$AA$2:$AA$5001,②実績CSV_期間A!$M$2:$M$5001,$C2081))</f>
        <v/>
      </c>
      <c r="H2081" s="38" t="str">
        <f aca="false">IF($C2081="","",SUMIFS(③実績CSV_期間B!$AA$2:$AA$5001,③実績CSV_期間B!$M$2:$M$5001,$C2081))</f>
        <v/>
      </c>
      <c r="I2081" s="38" t="str">
        <f aca="false">IF($C2081="","",SUMIFS(④実績CSV_期間C!$AA$2:$AA$5001,④実績CSV_期間C!$M$2:$M$5001,$C2081))</f>
        <v/>
      </c>
      <c r="J2081" s="38" t="str">
        <f aca="false">IF($C2081="","",N($F2081)*N($G2081))</f>
        <v/>
      </c>
      <c r="K2081" s="38" t="str">
        <f aca="false">IF($C2081="","",N($F2081)*N($H2081))</f>
        <v/>
      </c>
      <c r="L2081" s="38" t="str">
        <f aca="false">IF($C2081="","",N($F2081)*N($I2081))</f>
        <v/>
      </c>
      <c r="M2081" s="37" t="str">
        <f aca="false">IF(OR($C2081="",N(TOP!$C$12)=0),"",N($J2081)/TOP!$C$12)</f>
        <v/>
      </c>
      <c r="N2081" s="37" t="str">
        <f aca="false">IF(OR($C2081="",N(TOP!$C$13)=0),"",N($K2081)/TOP!$C$13)</f>
        <v/>
      </c>
      <c r="O2081" s="37" t="str">
        <f aca="false">IF(OR($C2081="",N(TOP!$C$14)=0),"",N($L2081)/TOP!$C$14)</f>
        <v/>
      </c>
      <c r="P2081" s="42" t="str">
        <f aca="false">IF($C2081="","",IFERROR(CHOOSE(MATCH(TOP!$C$10,{"【期間A】","【期間B】","【期間C】"},0),N($M2081),N($N2081),N($O2081)),0))</f>
        <v/>
      </c>
    </row>
    <row r="2082" customFormat="false" ht="15" hidden="false" customHeight="false" outlineLevel="0" collapsed="false">
      <c r="B2082" s="12" t="n">
        <v>2077</v>
      </c>
      <c r="C2082" s="36" t="str">
        <f aca="false">IF(②実績CSV_期間A!$M2078="","",②実績CSV_期間A!$M2078&amp;"")</f>
        <v/>
      </c>
      <c r="D2082" s="12" t="str">
        <f aca="false">IF($C2082="","",②実績CSV_期間A!$N2078)</f>
        <v/>
      </c>
      <c r="E2082" s="12" t="str">
        <f aca="false">IF($C2082="","",RIGHT($D2082,1))</f>
        <v/>
      </c>
      <c r="F2082" s="41" t="str">
        <f aca="false">IF($C2082="","",IFERROR(INDEX(サイズ換算マスタ!$C$6:$C$8,MATCH($E2082,サイズ換算マスタ!$B$6:$B$8,0)),1))</f>
        <v/>
      </c>
      <c r="G2082" s="38" t="str">
        <f aca="false">IF($C2082="","",SUMIFS(②実績CSV_期間A!$AA$2:$AA$5001,②実績CSV_期間A!$M$2:$M$5001,$C2082))</f>
        <v/>
      </c>
      <c r="H2082" s="38" t="str">
        <f aca="false">IF($C2082="","",SUMIFS(③実績CSV_期間B!$AA$2:$AA$5001,③実績CSV_期間B!$M$2:$M$5001,$C2082))</f>
        <v/>
      </c>
      <c r="I2082" s="38" t="str">
        <f aca="false">IF($C2082="","",SUMIFS(④実績CSV_期間C!$AA$2:$AA$5001,④実績CSV_期間C!$M$2:$M$5001,$C2082))</f>
        <v/>
      </c>
      <c r="J2082" s="38" t="str">
        <f aca="false">IF($C2082="","",N($F2082)*N($G2082))</f>
        <v/>
      </c>
      <c r="K2082" s="38" t="str">
        <f aca="false">IF($C2082="","",N($F2082)*N($H2082))</f>
        <v/>
      </c>
      <c r="L2082" s="38" t="str">
        <f aca="false">IF($C2082="","",N($F2082)*N($I2082))</f>
        <v/>
      </c>
      <c r="M2082" s="37" t="str">
        <f aca="false">IF(OR($C2082="",N(TOP!$C$12)=0),"",N($J2082)/TOP!$C$12)</f>
        <v/>
      </c>
      <c r="N2082" s="37" t="str">
        <f aca="false">IF(OR($C2082="",N(TOP!$C$13)=0),"",N($K2082)/TOP!$C$13)</f>
        <v/>
      </c>
      <c r="O2082" s="37" t="str">
        <f aca="false">IF(OR($C2082="",N(TOP!$C$14)=0),"",N($L2082)/TOP!$C$14)</f>
        <v/>
      </c>
      <c r="P2082" s="42" t="str">
        <f aca="false">IF($C2082="","",IFERROR(CHOOSE(MATCH(TOP!$C$10,{"【期間A】","【期間B】","【期間C】"},0),N($M2082),N($N2082),N($O2082)),0))</f>
        <v/>
      </c>
    </row>
    <row r="2083" customFormat="false" ht="15" hidden="false" customHeight="false" outlineLevel="0" collapsed="false">
      <c r="B2083" s="12" t="n">
        <v>2078</v>
      </c>
      <c r="C2083" s="36" t="str">
        <f aca="false">IF(②実績CSV_期間A!$M2079="","",②実績CSV_期間A!$M2079&amp;"")</f>
        <v/>
      </c>
      <c r="D2083" s="12" t="str">
        <f aca="false">IF($C2083="","",②実績CSV_期間A!$N2079)</f>
        <v/>
      </c>
      <c r="E2083" s="12" t="str">
        <f aca="false">IF($C2083="","",RIGHT($D2083,1))</f>
        <v/>
      </c>
      <c r="F2083" s="41" t="str">
        <f aca="false">IF($C2083="","",IFERROR(INDEX(サイズ換算マスタ!$C$6:$C$8,MATCH($E2083,サイズ換算マスタ!$B$6:$B$8,0)),1))</f>
        <v/>
      </c>
      <c r="G2083" s="38" t="str">
        <f aca="false">IF($C2083="","",SUMIFS(②実績CSV_期間A!$AA$2:$AA$5001,②実績CSV_期間A!$M$2:$M$5001,$C2083))</f>
        <v/>
      </c>
      <c r="H2083" s="38" t="str">
        <f aca="false">IF($C2083="","",SUMIFS(③実績CSV_期間B!$AA$2:$AA$5001,③実績CSV_期間B!$M$2:$M$5001,$C2083))</f>
        <v/>
      </c>
      <c r="I2083" s="38" t="str">
        <f aca="false">IF($C2083="","",SUMIFS(④実績CSV_期間C!$AA$2:$AA$5001,④実績CSV_期間C!$M$2:$M$5001,$C2083))</f>
        <v/>
      </c>
      <c r="J2083" s="38" t="str">
        <f aca="false">IF($C2083="","",N($F2083)*N($G2083))</f>
        <v/>
      </c>
      <c r="K2083" s="38" t="str">
        <f aca="false">IF($C2083="","",N($F2083)*N($H2083))</f>
        <v/>
      </c>
      <c r="L2083" s="38" t="str">
        <f aca="false">IF($C2083="","",N($F2083)*N($I2083))</f>
        <v/>
      </c>
      <c r="M2083" s="37" t="str">
        <f aca="false">IF(OR($C2083="",N(TOP!$C$12)=0),"",N($J2083)/TOP!$C$12)</f>
        <v/>
      </c>
      <c r="N2083" s="37" t="str">
        <f aca="false">IF(OR($C2083="",N(TOP!$C$13)=0),"",N($K2083)/TOP!$C$13)</f>
        <v/>
      </c>
      <c r="O2083" s="37" t="str">
        <f aca="false">IF(OR($C2083="",N(TOP!$C$14)=0),"",N($L2083)/TOP!$C$14)</f>
        <v/>
      </c>
      <c r="P2083" s="42" t="str">
        <f aca="false">IF($C2083="","",IFERROR(CHOOSE(MATCH(TOP!$C$10,{"【期間A】","【期間B】","【期間C】"},0),N($M2083),N($N2083),N($O2083)),0))</f>
        <v/>
      </c>
    </row>
    <row r="2084" customFormat="false" ht="15" hidden="false" customHeight="false" outlineLevel="0" collapsed="false">
      <c r="B2084" s="12" t="n">
        <v>2079</v>
      </c>
      <c r="C2084" s="36" t="str">
        <f aca="false">IF(②実績CSV_期間A!$M2080="","",②実績CSV_期間A!$M2080&amp;"")</f>
        <v/>
      </c>
      <c r="D2084" s="12" t="str">
        <f aca="false">IF($C2084="","",②実績CSV_期間A!$N2080)</f>
        <v/>
      </c>
      <c r="E2084" s="12" t="str">
        <f aca="false">IF($C2084="","",RIGHT($D2084,1))</f>
        <v/>
      </c>
      <c r="F2084" s="41" t="str">
        <f aca="false">IF($C2084="","",IFERROR(INDEX(サイズ換算マスタ!$C$6:$C$8,MATCH($E2084,サイズ換算マスタ!$B$6:$B$8,0)),1))</f>
        <v/>
      </c>
      <c r="G2084" s="38" t="str">
        <f aca="false">IF($C2084="","",SUMIFS(②実績CSV_期間A!$AA$2:$AA$5001,②実績CSV_期間A!$M$2:$M$5001,$C2084))</f>
        <v/>
      </c>
      <c r="H2084" s="38" t="str">
        <f aca="false">IF($C2084="","",SUMIFS(③実績CSV_期間B!$AA$2:$AA$5001,③実績CSV_期間B!$M$2:$M$5001,$C2084))</f>
        <v/>
      </c>
      <c r="I2084" s="38" t="str">
        <f aca="false">IF($C2084="","",SUMIFS(④実績CSV_期間C!$AA$2:$AA$5001,④実績CSV_期間C!$M$2:$M$5001,$C2084))</f>
        <v/>
      </c>
      <c r="J2084" s="38" t="str">
        <f aca="false">IF($C2084="","",N($F2084)*N($G2084))</f>
        <v/>
      </c>
      <c r="K2084" s="38" t="str">
        <f aca="false">IF($C2084="","",N($F2084)*N($H2084))</f>
        <v/>
      </c>
      <c r="L2084" s="38" t="str">
        <f aca="false">IF($C2084="","",N($F2084)*N($I2084))</f>
        <v/>
      </c>
      <c r="M2084" s="37" t="str">
        <f aca="false">IF(OR($C2084="",N(TOP!$C$12)=0),"",N($J2084)/TOP!$C$12)</f>
        <v/>
      </c>
      <c r="N2084" s="37" t="str">
        <f aca="false">IF(OR($C2084="",N(TOP!$C$13)=0),"",N($K2084)/TOP!$C$13)</f>
        <v/>
      </c>
      <c r="O2084" s="37" t="str">
        <f aca="false">IF(OR($C2084="",N(TOP!$C$14)=0),"",N($L2084)/TOP!$C$14)</f>
        <v/>
      </c>
      <c r="P2084" s="42" t="str">
        <f aca="false">IF($C2084="","",IFERROR(CHOOSE(MATCH(TOP!$C$10,{"【期間A】","【期間B】","【期間C】"},0),N($M2084),N($N2084),N($O2084)),0))</f>
        <v/>
      </c>
    </row>
    <row r="2085" customFormat="false" ht="15" hidden="false" customHeight="false" outlineLevel="0" collapsed="false">
      <c r="B2085" s="12" t="n">
        <v>2080</v>
      </c>
      <c r="C2085" s="36" t="str">
        <f aca="false">IF(②実績CSV_期間A!$M2081="","",②実績CSV_期間A!$M2081&amp;"")</f>
        <v/>
      </c>
      <c r="D2085" s="12" t="str">
        <f aca="false">IF($C2085="","",②実績CSV_期間A!$N2081)</f>
        <v/>
      </c>
      <c r="E2085" s="12" t="str">
        <f aca="false">IF($C2085="","",RIGHT($D2085,1))</f>
        <v/>
      </c>
      <c r="F2085" s="41" t="str">
        <f aca="false">IF($C2085="","",IFERROR(INDEX(サイズ換算マスタ!$C$6:$C$8,MATCH($E2085,サイズ換算マスタ!$B$6:$B$8,0)),1))</f>
        <v/>
      </c>
      <c r="G2085" s="38" t="str">
        <f aca="false">IF($C2085="","",SUMIFS(②実績CSV_期間A!$AA$2:$AA$5001,②実績CSV_期間A!$M$2:$M$5001,$C2085))</f>
        <v/>
      </c>
      <c r="H2085" s="38" t="str">
        <f aca="false">IF($C2085="","",SUMIFS(③実績CSV_期間B!$AA$2:$AA$5001,③実績CSV_期間B!$M$2:$M$5001,$C2085))</f>
        <v/>
      </c>
      <c r="I2085" s="38" t="str">
        <f aca="false">IF($C2085="","",SUMIFS(④実績CSV_期間C!$AA$2:$AA$5001,④実績CSV_期間C!$M$2:$M$5001,$C2085))</f>
        <v/>
      </c>
      <c r="J2085" s="38" t="str">
        <f aca="false">IF($C2085="","",N($F2085)*N($G2085))</f>
        <v/>
      </c>
      <c r="K2085" s="38" t="str">
        <f aca="false">IF($C2085="","",N($F2085)*N($H2085))</f>
        <v/>
      </c>
      <c r="L2085" s="38" t="str">
        <f aca="false">IF($C2085="","",N($F2085)*N($I2085))</f>
        <v/>
      </c>
      <c r="M2085" s="37" t="str">
        <f aca="false">IF(OR($C2085="",N(TOP!$C$12)=0),"",N($J2085)/TOP!$C$12)</f>
        <v/>
      </c>
      <c r="N2085" s="37" t="str">
        <f aca="false">IF(OR($C2085="",N(TOP!$C$13)=0),"",N($K2085)/TOP!$C$13)</f>
        <v/>
      </c>
      <c r="O2085" s="37" t="str">
        <f aca="false">IF(OR($C2085="",N(TOP!$C$14)=0),"",N($L2085)/TOP!$C$14)</f>
        <v/>
      </c>
      <c r="P2085" s="42" t="str">
        <f aca="false">IF($C2085="","",IFERROR(CHOOSE(MATCH(TOP!$C$10,{"【期間A】","【期間B】","【期間C】"},0),N($M2085),N($N2085),N($O2085)),0))</f>
        <v/>
      </c>
    </row>
    <row r="2086" customFormat="false" ht="15" hidden="false" customHeight="false" outlineLevel="0" collapsed="false">
      <c r="B2086" s="12" t="n">
        <v>2081</v>
      </c>
      <c r="C2086" s="36" t="str">
        <f aca="false">IF(②実績CSV_期間A!$M2082="","",②実績CSV_期間A!$M2082&amp;"")</f>
        <v/>
      </c>
      <c r="D2086" s="12" t="str">
        <f aca="false">IF($C2086="","",②実績CSV_期間A!$N2082)</f>
        <v/>
      </c>
      <c r="E2086" s="12" t="str">
        <f aca="false">IF($C2086="","",RIGHT($D2086,1))</f>
        <v/>
      </c>
      <c r="F2086" s="41" t="str">
        <f aca="false">IF($C2086="","",IFERROR(INDEX(サイズ換算マスタ!$C$6:$C$8,MATCH($E2086,サイズ換算マスタ!$B$6:$B$8,0)),1))</f>
        <v/>
      </c>
      <c r="G2086" s="38" t="str">
        <f aca="false">IF($C2086="","",SUMIFS(②実績CSV_期間A!$AA$2:$AA$5001,②実績CSV_期間A!$M$2:$M$5001,$C2086))</f>
        <v/>
      </c>
      <c r="H2086" s="38" t="str">
        <f aca="false">IF($C2086="","",SUMIFS(③実績CSV_期間B!$AA$2:$AA$5001,③実績CSV_期間B!$M$2:$M$5001,$C2086))</f>
        <v/>
      </c>
      <c r="I2086" s="38" t="str">
        <f aca="false">IF($C2086="","",SUMIFS(④実績CSV_期間C!$AA$2:$AA$5001,④実績CSV_期間C!$M$2:$M$5001,$C2086))</f>
        <v/>
      </c>
      <c r="J2086" s="38" t="str">
        <f aca="false">IF($C2086="","",N($F2086)*N($G2086))</f>
        <v/>
      </c>
      <c r="K2086" s="38" t="str">
        <f aca="false">IF($C2086="","",N($F2086)*N($H2086))</f>
        <v/>
      </c>
      <c r="L2086" s="38" t="str">
        <f aca="false">IF($C2086="","",N($F2086)*N($I2086))</f>
        <v/>
      </c>
      <c r="M2086" s="37" t="str">
        <f aca="false">IF(OR($C2086="",N(TOP!$C$12)=0),"",N($J2086)/TOP!$C$12)</f>
        <v/>
      </c>
      <c r="N2086" s="37" t="str">
        <f aca="false">IF(OR($C2086="",N(TOP!$C$13)=0),"",N($K2086)/TOP!$C$13)</f>
        <v/>
      </c>
      <c r="O2086" s="37" t="str">
        <f aca="false">IF(OR($C2086="",N(TOP!$C$14)=0),"",N($L2086)/TOP!$C$14)</f>
        <v/>
      </c>
      <c r="P2086" s="42" t="str">
        <f aca="false">IF($C2086="","",IFERROR(CHOOSE(MATCH(TOP!$C$10,{"【期間A】","【期間B】","【期間C】"},0),N($M2086),N($N2086),N($O2086)),0))</f>
        <v/>
      </c>
    </row>
    <row r="2087" customFormat="false" ht="15" hidden="false" customHeight="false" outlineLevel="0" collapsed="false">
      <c r="B2087" s="12" t="n">
        <v>2082</v>
      </c>
      <c r="C2087" s="36" t="str">
        <f aca="false">IF(②実績CSV_期間A!$M2083="","",②実績CSV_期間A!$M2083&amp;"")</f>
        <v/>
      </c>
      <c r="D2087" s="12" t="str">
        <f aca="false">IF($C2087="","",②実績CSV_期間A!$N2083)</f>
        <v/>
      </c>
      <c r="E2087" s="12" t="str">
        <f aca="false">IF($C2087="","",RIGHT($D2087,1))</f>
        <v/>
      </c>
      <c r="F2087" s="41" t="str">
        <f aca="false">IF($C2087="","",IFERROR(INDEX(サイズ換算マスタ!$C$6:$C$8,MATCH($E2087,サイズ換算マスタ!$B$6:$B$8,0)),1))</f>
        <v/>
      </c>
      <c r="G2087" s="38" t="str">
        <f aca="false">IF($C2087="","",SUMIFS(②実績CSV_期間A!$AA$2:$AA$5001,②実績CSV_期間A!$M$2:$M$5001,$C2087))</f>
        <v/>
      </c>
      <c r="H2087" s="38" t="str">
        <f aca="false">IF($C2087="","",SUMIFS(③実績CSV_期間B!$AA$2:$AA$5001,③実績CSV_期間B!$M$2:$M$5001,$C2087))</f>
        <v/>
      </c>
      <c r="I2087" s="38" t="str">
        <f aca="false">IF($C2087="","",SUMIFS(④実績CSV_期間C!$AA$2:$AA$5001,④実績CSV_期間C!$M$2:$M$5001,$C2087))</f>
        <v/>
      </c>
      <c r="J2087" s="38" t="str">
        <f aca="false">IF($C2087="","",N($F2087)*N($G2087))</f>
        <v/>
      </c>
      <c r="K2087" s="38" t="str">
        <f aca="false">IF($C2087="","",N($F2087)*N($H2087))</f>
        <v/>
      </c>
      <c r="L2087" s="38" t="str">
        <f aca="false">IF($C2087="","",N($F2087)*N($I2087))</f>
        <v/>
      </c>
      <c r="M2087" s="37" t="str">
        <f aca="false">IF(OR($C2087="",N(TOP!$C$12)=0),"",N($J2087)/TOP!$C$12)</f>
        <v/>
      </c>
      <c r="N2087" s="37" t="str">
        <f aca="false">IF(OR($C2087="",N(TOP!$C$13)=0),"",N($K2087)/TOP!$C$13)</f>
        <v/>
      </c>
      <c r="O2087" s="37" t="str">
        <f aca="false">IF(OR($C2087="",N(TOP!$C$14)=0),"",N($L2087)/TOP!$C$14)</f>
        <v/>
      </c>
      <c r="P2087" s="42" t="str">
        <f aca="false">IF($C2087="","",IFERROR(CHOOSE(MATCH(TOP!$C$10,{"【期間A】","【期間B】","【期間C】"},0),N($M2087),N($N2087),N($O2087)),0))</f>
        <v/>
      </c>
    </row>
    <row r="2088" customFormat="false" ht="15" hidden="false" customHeight="false" outlineLevel="0" collapsed="false">
      <c r="B2088" s="12" t="n">
        <v>2083</v>
      </c>
      <c r="C2088" s="36" t="str">
        <f aca="false">IF(②実績CSV_期間A!$M2084="","",②実績CSV_期間A!$M2084&amp;"")</f>
        <v/>
      </c>
      <c r="D2088" s="12" t="str">
        <f aca="false">IF($C2088="","",②実績CSV_期間A!$N2084)</f>
        <v/>
      </c>
      <c r="E2088" s="12" t="str">
        <f aca="false">IF($C2088="","",RIGHT($D2088,1))</f>
        <v/>
      </c>
      <c r="F2088" s="41" t="str">
        <f aca="false">IF($C2088="","",IFERROR(INDEX(サイズ換算マスタ!$C$6:$C$8,MATCH($E2088,サイズ換算マスタ!$B$6:$B$8,0)),1))</f>
        <v/>
      </c>
      <c r="G2088" s="38" t="str">
        <f aca="false">IF($C2088="","",SUMIFS(②実績CSV_期間A!$AA$2:$AA$5001,②実績CSV_期間A!$M$2:$M$5001,$C2088))</f>
        <v/>
      </c>
      <c r="H2088" s="38" t="str">
        <f aca="false">IF($C2088="","",SUMIFS(③実績CSV_期間B!$AA$2:$AA$5001,③実績CSV_期間B!$M$2:$M$5001,$C2088))</f>
        <v/>
      </c>
      <c r="I2088" s="38" t="str">
        <f aca="false">IF($C2088="","",SUMIFS(④実績CSV_期間C!$AA$2:$AA$5001,④実績CSV_期間C!$M$2:$M$5001,$C2088))</f>
        <v/>
      </c>
      <c r="J2088" s="38" t="str">
        <f aca="false">IF($C2088="","",N($F2088)*N($G2088))</f>
        <v/>
      </c>
      <c r="K2088" s="38" t="str">
        <f aca="false">IF($C2088="","",N($F2088)*N($H2088))</f>
        <v/>
      </c>
      <c r="L2088" s="38" t="str">
        <f aca="false">IF($C2088="","",N($F2088)*N($I2088))</f>
        <v/>
      </c>
      <c r="M2088" s="37" t="str">
        <f aca="false">IF(OR($C2088="",N(TOP!$C$12)=0),"",N($J2088)/TOP!$C$12)</f>
        <v/>
      </c>
      <c r="N2088" s="37" t="str">
        <f aca="false">IF(OR($C2088="",N(TOP!$C$13)=0),"",N($K2088)/TOP!$C$13)</f>
        <v/>
      </c>
      <c r="O2088" s="37" t="str">
        <f aca="false">IF(OR($C2088="",N(TOP!$C$14)=0),"",N($L2088)/TOP!$C$14)</f>
        <v/>
      </c>
      <c r="P2088" s="42" t="str">
        <f aca="false">IF($C2088="","",IFERROR(CHOOSE(MATCH(TOP!$C$10,{"【期間A】","【期間B】","【期間C】"},0),N($M2088),N($N2088),N($O2088)),0))</f>
        <v/>
      </c>
    </row>
    <row r="2089" customFormat="false" ht="15" hidden="false" customHeight="false" outlineLevel="0" collapsed="false">
      <c r="B2089" s="12" t="n">
        <v>2084</v>
      </c>
      <c r="C2089" s="36" t="str">
        <f aca="false">IF(②実績CSV_期間A!$M2085="","",②実績CSV_期間A!$M2085&amp;"")</f>
        <v/>
      </c>
      <c r="D2089" s="12" t="str">
        <f aca="false">IF($C2089="","",②実績CSV_期間A!$N2085)</f>
        <v/>
      </c>
      <c r="E2089" s="12" t="str">
        <f aca="false">IF($C2089="","",RIGHT($D2089,1))</f>
        <v/>
      </c>
      <c r="F2089" s="41" t="str">
        <f aca="false">IF($C2089="","",IFERROR(INDEX(サイズ換算マスタ!$C$6:$C$8,MATCH($E2089,サイズ換算マスタ!$B$6:$B$8,0)),1))</f>
        <v/>
      </c>
      <c r="G2089" s="38" t="str">
        <f aca="false">IF($C2089="","",SUMIFS(②実績CSV_期間A!$AA$2:$AA$5001,②実績CSV_期間A!$M$2:$M$5001,$C2089))</f>
        <v/>
      </c>
      <c r="H2089" s="38" t="str">
        <f aca="false">IF($C2089="","",SUMIFS(③実績CSV_期間B!$AA$2:$AA$5001,③実績CSV_期間B!$M$2:$M$5001,$C2089))</f>
        <v/>
      </c>
      <c r="I2089" s="38" t="str">
        <f aca="false">IF($C2089="","",SUMIFS(④実績CSV_期間C!$AA$2:$AA$5001,④実績CSV_期間C!$M$2:$M$5001,$C2089))</f>
        <v/>
      </c>
      <c r="J2089" s="38" t="str">
        <f aca="false">IF($C2089="","",N($F2089)*N($G2089))</f>
        <v/>
      </c>
      <c r="K2089" s="38" t="str">
        <f aca="false">IF($C2089="","",N($F2089)*N($H2089))</f>
        <v/>
      </c>
      <c r="L2089" s="38" t="str">
        <f aca="false">IF($C2089="","",N($F2089)*N($I2089))</f>
        <v/>
      </c>
      <c r="M2089" s="37" t="str">
        <f aca="false">IF(OR($C2089="",N(TOP!$C$12)=0),"",N($J2089)/TOP!$C$12)</f>
        <v/>
      </c>
      <c r="N2089" s="37" t="str">
        <f aca="false">IF(OR($C2089="",N(TOP!$C$13)=0),"",N($K2089)/TOP!$C$13)</f>
        <v/>
      </c>
      <c r="O2089" s="37" t="str">
        <f aca="false">IF(OR($C2089="",N(TOP!$C$14)=0),"",N($L2089)/TOP!$C$14)</f>
        <v/>
      </c>
      <c r="P2089" s="42" t="str">
        <f aca="false">IF($C2089="","",IFERROR(CHOOSE(MATCH(TOP!$C$10,{"【期間A】","【期間B】","【期間C】"},0),N($M2089),N($N2089),N($O2089)),0))</f>
        <v/>
      </c>
    </row>
    <row r="2090" customFormat="false" ht="15" hidden="false" customHeight="false" outlineLevel="0" collapsed="false">
      <c r="B2090" s="12" t="n">
        <v>2085</v>
      </c>
      <c r="C2090" s="36" t="str">
        <f aca="false">IF(②実績CSV_期間A!$M2086="","",②実績CSV_期間A!$M2086&amp;"")</f>
        <v/>
      </c>
      <c r="D2090" s="12" t="str">
        <f aca="false">IF($C2090="","",②実績CSV_期間A!$N2086)</f>
        <v/>
      </c>
      <c r="E2090" s="12" t="str">
        <f aca="false">IF($C2090="","",RIGHT($D2090,1))</f>
        <v/>
      </c>
      <c r="F2090" s="41" t="str">
        <f aca="false">IF($C2090="","",IFERROR(INDEX(サイズ換算マスタ!$C$6:$C$8,MATCH($E2090,サイズ換算マスタ!$B$6:$B$8,0)),1))</f>
        <v/>
      </c>
      <c r="G2090" s="38" t="str">
        <f aca="false">IF($C2090="","",SUMIFS(②実績CSV_期間A!$AA$2:$AA$5001,②実績CSV_期間A!$M$2:$M$5001,$C2090))</f>
        <v/>
      </c>
      <c r="H2090" s="38" t="str">
        <f aca="false">IF($C2090="","",SUMIFS(③実績CSV_期間B!$AA$2:$AA$5001,③実績CSV_期間B!$M$2:$M$5001,$C2090))</f>
        <v/>
      </c>
      <c r="I2090" s="38" t="str">
        <f aca="false">IF($C2090="","",SUMIFS(④実績CSV_期間C!$AA$2:$AA$5001,④実績CSV_期間C!$M$2:$M$5001,$C2090))</f>
        <v/>
      </c>
      <c r="J2090" s="38" t="str">
        <f aca="false">IF($C2090="","",N($F2090)*N($G2090))</f>
        <v/>
      </c>
      <c r="K2090" s="38" t="str">
        <f aca="false">IF($C2090="","",N($F2090)*N($H2090))</f>
        <v/>
      </c>
      <c r="L2090" s="38" t="str">
        <f aca="false">IF($C2090="","",N($F2090)*N($I2090))</f>
        <v/>
      </c>
      <c r="M2090" s="37" t="str">
        <f aca="false">IF(OR($C2090="",N(TOP!$C$12)=0),"",N($J2090)/TOP!$C$12)</f>
        <v/>
      </c>
      <c r="N2090" s="37" t="str">
        <f aca="false">IF(OR($C2090="",N(TOP!$C$13)=0),"",N($K2090)/TOP!$C$13)</f>
        <v/>
      </c>
      <c r="O2090" s="37" t="str">
        <f aca="false">IF(OR($C2090="",N(TOP!$C$14)=0),"",N($L2090)/TOP!$C$14)</f>
        <v/>
      </c>
      <c r="P2090" s="42" t="str">
        <f aca="false">IF($C2090="","",IFERROR(CHOOSE(MATCH(TOP!$C$10,{"【期間A】","【期間B】","【期間C】"},0),N($M2090),N($N2090),N($O2090)),0))</f>
        <v/>
      </c>
    </row>
    <row r="2091" customFormat="false" ht="15" hidden="false" customHeight="false" outlineLevel="0" collapsed="false">
      <c r="B2091" s="12" t="n">
        <v>2086</v>
      </c>
      <c r="C2091" s="36" t="str">
        <f aca="false">IF(②実績CSV_期間A!$M2087="","",②実績CSV_期間A!$M2087&amp;"")</f>
        <v/>
      </c>
      <c r="D2091" s="12" t="str">
        <f aca="false">IF($C2091="","",②実績CSV_期間A!$N2087)</f>
        <v/>
      </c>
      <c r="E2091" s="12" t="str">
        <f aca="false">IF($C2091="","",RIGHT($D2091,1))</f>
        <v/>
      </c>
      <c r="F2091" s="41" t="str">
        <f aca="false">IF($C2091="","",IFERROR(INDEX(サイズ換算マスタ!$C$6:$C$8,MATCH($E2091,サイズ換算マスタ!$B$6:$B$8,0)),1))</f>
        <v/>
      </c>
      <c r="G2091" s="38" t="str">
        <f aca="false">IF($C2091="","",SUMIFS(②実績CSV_期間A!$AA$2:$AA$5001,②実績CSV_期間A!$M$2:$M$5001,$C2091))</f>
        <v/>
      </c>
      <c r="H2091" s="38" t="str">
        <f aca="false">IF($C2091="","",SUMIFS(③実績CSV_期間B!$AA$2:$AA$5001,③実績CSV_期間B!$M$2:$M$5001,$C2091))</f>
        <v/>
      </c>
      <c r="I2091" s="38" t="str">
        <f aca="false">IF($C2091="","",SUMIFS(④実績CSV_期間C!$AA$2:$AA$5001,④実績CSV_期間C!$M$2:$M$5001,$C2091))</f>
        <v/>
      </c>
      <c r="J2091" s="38" t="str">
        <f aca="false">IF($C2091="","",N($F2091)*N($G2091))</f>
        <v/>
      </c>
      <c r="K2091" s="38" t="str">
        <f aca="false">IF($C2091="","",N($F2091)*N($H2091))</f>
        <v/>
      </c>
      <c r="L2091" s="38" t="str">
        <f aca="false">IF($C2091="","",N($F2091)*N($I2091))</f>
        <v/>
      </c>
      <c r="M2091" s="37" t="str">
        <f aca="false">IF(OR($C2091="",N(TOP!$C$12)=0),"",N($J2091)/TOP!$C$12)</f>
        <v/>
      </c>
      <c r="N2091" s="37" t="str">
        <f aca="false">IF(OR($C2091="",N(TOP!$C$13)=0),"",N($K2091)/TOP!$C$13)</f>
        <v/>
      </c>
      <c r="O2091" s="37" t="str">
        <f aca="false">IF(OR($C2091="",N(TOP!$C$14)=0),"",N($L2091)/TOP!$C$14)</f>
        <v/>
      </c>
      <c r="P2091" s="42" t="str">
        <f aca="false">IF($C2091="","",IFERROR(CHOOSE(MATCH(TOP!$C$10,{"【期間A】","【期間B】","【期間C】"},0),N($M2091),N($N2091),N($O2091)),0))</f>
        <v/>
      </c>
    </row>
    <row r="2092" customFormat="false" ht="15" hidden="false" customHeight="false" outlineLevel="0" collapsed="false">
      <c r="B2092" s="12" t="n">
        <v>2087</v>
      </c>
      <c r="C2092" s="36" t="str">
        <f aca="false">IF(②実績CSV_期間A!$M2088="","",②実績CSV_期間A!$M2088&amp;"")</f>
        <v/>
      </c>
      <c r="D2092" s="12" t="str">
        <f aca="false">IF($C2092="","",②実績CSV_期間A!$N2088)</f>
        <v/>
      </c>
      <c r="E2092" s="12" t="str">
        <f aca="false">IF($C2092="","",RIGHT($D2092,1))</f>
        <v/>
      </c>
      <c r="F2092" s="41" t="str">
        <f aca="false">IF($C2092="","",IFERROR(INDEX(サイズ換算マスタ!$C$6:$C$8,MATCH($E2092,サイズ換算マスタ!$B$6:$B$8,0)),1))</f>
        <v/>
      </c>
      <c r="G2092" s="38" t="str">
        <f aca="false">IF($C2092="","",SUMIFS(②実績CSV_期間A!$AA$2:$AA$5001,②実績CSV_期間A!$M$2:$M$5001,$C2092))</f>
        <v/>
      </c>
      <c r="H2092" s="38" t="str">
        <f aca="false">IF($C2092="","",SUMIFS(③実績CSV_期間B!$AA$2:$AA$5001,③実績CSV_期間B!$M$2:$M$5001,$C2092))</f>
        <v/>
      </c>
      <c r="I2092" s="38" t="str">
        <f aca="false">IF($C2092="","",SUMIFS(④実績CSV_期間C!$AA$2:$AA$5001,④実績CSV_期間C!$M$2:$M$5001,$C2092))</f>
        <v/>
      </c>
      <c r="J2092" s="38" t="str">
        <f aca="false">IF($C2092="","",N($F2092)*N($G2092))</f>
        <v/>
      </c>
      <c r="K2092" s="38" t="str">
        <f aca="false">IF($C2092="","",N($F2092)*N($H2092))</f>
        <v/>
      </c>
      <c r="L2092" s="38" t="str">
        <f aca="false">IF($C2092="","",N($F2092)*N($I2092))</f>
        <v/>
      </c>
      <c r="M2092" s="37" t="str">
        <f aca="false">IF(OR($C2092="",N(TOP!$C$12)=0),"",N($J2092)/TOP!$C$12)</f>
        <v/>
      </c>
      <c r="N2092" s="37" t="str">
        <f aca="false">IF(OR($C2092="",N(TOP!$C$13)=0),"",N($K2092)/TOP!$C$13)</f>
        <v/>
      </c>
      <c r="O2092" s="37" t="str">
        <f aca="false">IF(OR($C2092="",N(TOP!$C$14)=0),"",N($L2092)/TOP!$C$14)</f>
        <v/>
      </c>
      <c r="P2092" s="42" t="str">
        <f aca="false">IF($C2092="","",IFERROR(CHOOSE(MATCH(TOP!$C$10,{"【期間A】","【期間B】","【期間C】"},0),N($M2092),N($N2092),N($O2092)),0))</f>
        <v/>
      </c>
    </row>
    <row r="2093" customFormat="false" ht="15" hidden="false" customHeight="false" outlineLevel="0" collapsed="false">
      <c r="B2093" s="12" t="n">
        <v>2088</v>
      </c>
      <c r="C2093" s="36" t="str">
        <f aca="false">IF(②実績CSV_期間A!$M2089="","",②実績CSV_期間A!$M2089&amp;"")</f>
        <v/>
      </c>
      <c r="D2093" s="12" t="str">
        <f aca="false">IF($C2093="","",②実績CSV_期間A!$N2089)</f>
        <v/>
      </c>
      <c r="E2093" s="12" t="str">
        <f aca="false">IF($C2093="","",RIGHT($D2093,1))</f>
        <v/>
      </c>
      <c r="F2093" s="41" t="str">
        <f aca="false">IF($C2093="","",IFERROR(INDEX(サイズ換算マスタ!$C$6:$C$8,MATCH($E2093,サイズ換算マスタ!$B$6:$B$8,0)),1))</f>
        <v/>
      </c>
      <c r="G2093" s="38" t="str">
        <f aca="false">IF($C2093="","",SUMIFS(②実績CSV_期間A!$AA$2:$AA$5001,②実績CSV_期間A!$M$2:$M$5001,$C2093))</f>
        <v/>
      </c>
      <c r="H2093" s="38" t="str">
        <f aca="false">IF($C2093="","",SUMIFS(③実績CSV_期間B!$AA$2:$AA$5001,③実績CSV_期間B!$M$2:$M$5001,$C2093))</f>
        <v/>
      </c>
      <c r="I2093" s="38" t="str">
        <f aca="false">IF($C2093="","",SUMIFS(④実績CSV_期間C!$AA$2:$AA$5001,④実績CSV_期間C!$M$2:$M$5001,$C2093))</f>
        <v/>
      </c>
      <c r="J2093" s="38" t="str">
        <f aca="false">IF($C2093="","",N($F2093)*N($G2093))</f>
        <v/>
      </c>
      <c r="K2093" s="38" t="str">
        <f aca="false">IF($C2093="","",N($F2093)*N($H2093))</f>
        <v/>
      </c>
      <c r="L2093" s="38" t="str">
        <f aca="false">IF($C2093="","",N($F2093)*N($I2093))</f>
        <v/>
      </c>
      <c r="M2093" s="37" t="str">
        <f aca="false">IF(OR($C2093="",N(TOP!$C$12)=0),"",N($J2093)/TOP!$C$12)</f>
        <v/>
      </c>
      <c r="N2093" s="37" t="str">
        <f aca="false">IF(OR($C2093="",N(TOP!$C$13)=0),"",N($K2093)/TOP!$C$13)</f>
        <v/>
      </c>
      <c r="O2093" s="37" t="str">
        <f aca="false">IF(OR($C2093="",N(TOP!$C$14)=0),"",N($L2093)/TOP!$C$14)</f>
        <v/>
      </c>
      <c r="P2093" s="42" t="str">
        <f aca="false">IF($C2093="","",IFERROR(CHOOSE(MATCH(TOP!$C$10,{"【期間A】","【期間B】","【期間C】"},0),N($M2093),N($N2093),N($O2093)),0))</f>
        <v/>
      </c>
    </row>
    <row r="2094" customFormat="false" ht="15" hidden="false" customHeight="false" outlineLevel="0" collapsed="false">
      <c r="B2094" s="12" t="n">
        <v>2089</v>
      </c>
      <c r="C2094" s="36" t="str">
        <f aca="false">IF(②実績CSV_期間A!$M2090="","",②実績CSV_期間A!$M2090&amp;"")</f>
        <v/>
      </c>
      <c r="D2094" s="12" t="str">
        <f aca="false">IF($C2094="","",②実績CSV_期間A!$N2090)</f>
        <v/>
      </c>
      <c r="E2094" s="12" t="str">
        <f aca="false">IF($C2094="","",RIGHT($D2094,1))</f>
        <v/>
      </c>
      <c r="F2094" s="41" t="str">
        <f aca="false">IF($C2094="","",IFERROR(INDEX(サイズ換算マスタ!$C$6:$C$8,MATCH($E2094,サイズ換算マスタ!$B$6:$B$8,0)),1))</f>
        <v/>
      </c>
      <c r="G2094" s="38" t="str">
        <f aca="false">IF($C2094="","",SUMIFS(②実績CSV_期間A!$AA$2:$AA$5001,②実績CSV_期間A!$M$2:$M$5001,$C2094))</f>
        <v/>
      </c>
      <c r="H2094" s="38" t="str">
        <f aca="false">IF($C2094="","",SUMIFS(③実績CSV_期間B!$AA$2:$AA$5001,③実績CSV_期間B!$M$2:$M$5001,$C2094))</f>
        <v/>
      </c>
      <c r="I2094" s="38" t="str">
        <f aca="false">IF($C2094="","",SUMIFS(④実績CSV_期間C!$AA$2:$AA$5001,④実績CSV_期間C!$M$2:$M$5001,$C2094))</f>
        <v/>
      </c>
      <c r="J2094" s="38" t="str">
        <f aca="false">IF($C2094="","",N($F2094)*N($G2094))</f>
        <v/>
      </c>
      <c r="K2094" s="38" t="str">
        <f aca="false">IF($C2094="","",N($F2094)*N($H2094))</f>
        <v/>
      </c>
      <c r="L2094" s="38" t="str">
        <f aca="false">IF($C2094="","",N($F2094)*N($I2094))</f>
        <v/>
      </c>
      <c r="M2094" s="37" t="str">
        <f aca="false">IF(OR($C2094="",N(TOP!$C$12)=0),"",N($J2094)/TOP!$C$12)</f>
        <v/>
      </c>
      <c r="N2094" s="37" t="str">
        <f aca="false">IF(OR($C2094="",N(TOP!$C$13)=0),"",N($K2094)/TOP!$C$13)</f>
        <v/>
      </c>
      <c r="O2094" s="37" t="str">
        <f aca="false">IF(OR($C2094="",N(TOP!$C$14)=0),"",N($L2094)/TOP!$C$14)</f>
        <v/>
      </c>
      <c r="P2094" s="42" t="str">
        <f aca="false">IF($C2094="","",IFERROR(CHOOSE(MATCH(TOP!$C$10,{"【期間A】","【期間B】","【期間C】"},0),N($M2094),N($N2094),N($O2094)),0))</f>
        <v/>
      </c>
    </row>
    <row r="2095" customFormat="false" ht="15" hidden="false" customHeight="false" outlineLevel="0" collapsed="false">
      <c r="B2095" s="12" t="n">
        <v>2090</v>
      </c>
      <c r="C2095" s="36" t="str">
        <f aca="false">IF(②実績CSV_期間A!$M2091="","",②実績CSV_期間A!$M2091&amp;"")</f>
        <v/>
      </c>
      <c r="D2095" s="12" t="str">
        <f aca="false">IF($C2095="","",②実績CSV_期間A!$N2091)</f>
        <v/>
      </c>
      <c r="E2095" s="12" t="str">
        <f aca="false">IF($C2095="","",RIGHT($D2095,1))</f>
        <v/>
      </c>
      <c r="F2095" s="41" t="str">
        <f aca="false">IF($C2095="","",IFERROR(INDEX(サイズ換算マスタ!$C$6:$C$8,MATCH($E2095,サイズ換算マスタ!$B$6:$B$8,0)),1))</f>
        <v/>
      </c>
      <c r="G2095" s="38" t="str">
        <f aca="false">IF($C2095="","",SUMIFS(②実績CSV_期間A!$AA$2:$AA$5001,②実績CSV_期間A!$M$2:$M$5001,$C2095))</f>
        <v/>
      </c>
      <c r="H2095" s="38" t="str">
        <f aca="false">IF($C2095="","",SUMIFS(③実績CSV_期間B!$AA$2:$AA$5001,③実績CSV_期間B!$M$2:$M$5001,$C2095))</f>
        <v/>
      </c>
      <c r="I2095" s="38" t="str">
        <f aca="false">IF($C2095="","",SUMIFS(④実績CSV_期間C!$AA$2:$AA$5001,④実績CSV_期間C!$M$2:$M$5001,$C2095))</f>
        <v/>
      </c>
      <c r="J2095" s="38" t="str">
        <f aca="false">IF($C2095="","",N($F2095)*N($G2095))</f>
        <v/>
      </c>
      <c r="K2095" s="38" t="str">
        <f aca="false">IF($C2095="","",N($F2095)*N($H2095))</f>
        <v/>
      </c>
      <c r="L2095" s="38" t="str">
        <f aca="false">IF($C2095="","",N($F2095)*N($I2095))</f>
        <v/>
      </c>
      <c r="M2095" s="37" t="str">
        <f aca="false">IF(OR($C2095="",N(TOP!$C$12)=0),"",N($J2095)/TOP!$C$12)</f>
        <v/>
      </c>
      <c r="N2095" s="37" t="str">
        <f aca="false">IF(OR($C2095="",N(TOP!$C$13)=0),"",N($K2095)/TOP!$C$13)</f>
        <v/>
      </c>
      <c r="O2095" s="37" t="str">
        <f aca="false">IF(OR($C2095="",N(TOP!$C$14)=0),"",N($L2095)/TOP!$C$14)</f>
        <v/>
      </c>
      <c r="P2095" s="42" t="str">
        <f aca="false">IF($C2095="","",IFERROR(CHOOSE(MATCH(TOP!$C$10,{"【期間A】","【期間B】","【期間C】"},0),N($M2095),N($N2095),N($O2095)),0))</f>
        <v/>
      </c>
    </row>
    <row r="2096" customFormat="false" ht="15" hidden="false" customHeight="false" outlineLevel="0" collapsed="false">
      <c r="B2096" s="12" t="n">
        <v>2091</v>
      </c>
      <c r="C2096" s="36" t="str">
        <f aca="false">IF(②実績CSV_期間A!$M2092="","",②実績CSV_期間A!$M2092&amp;"")</f>
        <v/>
      </c>
      <c r="D2096" s="12" t="str">
        <f aca="false">IF($C2096="","",②実績CSV_期間A!$N2092)</f>
        <v/>
      </c>
      <c r="E2096" s="12" t="str">
        <f aca="false">IF($C2096="","",RIGHT($D2096,1))</f>
        <v/>
      </c>
      <c r="F2096" s="41" t="str">
        <f aca="false">IF($C2096="","",IFERROR(INDEX(サイズ換算マスタ!$C$6:$C$8,MATCH($E2096,サイズ換算マスタ!$B$6:$B$8,0)),1))</f>
        <v/>
      </c>
      <c r="G2096" s="38" t="str">
        <f aca="false">IF($C2096="","",SUMIFS(②実績CSV_期間A!$AA$2:$AA$5001,②実績CSV_期間A!$M$2:$M$5001,$C2096))</f>
        <v/>
      </c>
      <c r="H2096" s="38" t="str">
        <f aca="false">IF($C2096="","",SUMIFS(③実績CSV_期間B!$AA$2:$AA$5001,③実績CSV_期間B!$M$2:$M$5001,$C2096))</f>
        <v/>
      </c>
      <c r="I2096" s="38" t="str">
        <f aca="false">IF($C2096="","",SUMIFS(④実績CSV_期間C!$AA$2:$AA$5001,④実績CSV_期間C!$M$2:$M$5001,$C2096))</f>
        <v/>
      </c>
      <c r="J2096" s="38" t="str">
        <f aca="false">IF($C2096="","",N($F2096)*N($G2096))</f>
        <v/>
      </c>
      <c r="K2096" s="38" t="str">
        <f aca="false">IF($C2096="","",N($F2096)*N($H2096))</f>
        <v/>
      </c>
      <c r="L2096" s="38" t="str">
        <f aca="false">IF($C2096="","",N($F2096)*N($I2096))</f>
        <v/>
      </c>
      <c r="M2096" s="37" t="str">
        <f aca="false">IF(OR($C2096="",N(TOP!$C$12)=0),"",N($J2096)/TOP!$C$12)</f>
        <v/>
      </c>
      <c r="N2096" s="37" t="str">
        <f aca="false">IF(OR($C2096="",N(TOP!$C$13)=0),"",N($K2096)/TOP!$C$13)</f>
        <v/>
      </c>
      <c r="O2096" s="37" t="str">
        <f aca="false">IF(OR($C2096="",N(TOP!$C$14)=0),"",N($L2096)/TOP!$C$14)</f>
        <v/>
      </c>
      <c r="P2096" s="42" t="str">
        <f aca="false">IF($C2096="","",IFERROR(CHOOSE(MATCH(TOP!$C$10,{"【期間A】","【期間B】","【期間C】"},0),N($M2096),N($N2096),N($O2096)),0))</f>
        <v/>
      </c>
    </row>
    <row r="2097" customFormat="false" ht="15" hidden="false" customHeight="false" outlineLevel="0" collapsed="false">
      <c r="B2097" s="12" t="n">
        <v>2092</v>
      </c>
      <c r="C2097" s="36" t="str">
        <f aca="false">IF(②実績CSV_期間A!$M2093="","",②実績CSV_期間A!$M2093&amp;"")</f>
        <v/>
      </c>
      <c r="D2097" s="12" t="str">
        <f aca="false">IF($C2097="","",②実績CSV_期間A!$N2093)</f>
        <v/>
      </c>
      <c r="E2097" s="12" t="str">
        <f aca="false">IF($C2097="","",RIGHT($D2097,1))</f>
        <v/>
      </c>
      <c r="F2097" s="41" t="str">
        <f aca="false">IF($C2097="","",IFERROR(INDEX(サイズ換算マスタ!$C$6:$C$8,MATCH($E2097,サイズ換算マスタ!$B$6:$B$8,0)),1))</f>
        <v/>
      </c>
      <c r="G2097" s="38" t="str">
        <f aca="false">IF($C2097="","",SUMIFS(②実績CSV_期間A!$AA$2:$AA$5001,②実績CSV_期間A!$M$2:$M$5001,$C2097))</f>
        <v/>
      </c>
      <c r="H2097" s="38" t="str">
        <f aca="false">IF($C2097="","",SUMIFS(③実績CSV_期間B!$AA$2:$AA$5001,③実績CSV_期間B!$M$2:$M$5001,$C2097))</f>
        <v/>
      </c>
      <c r="I2097" s="38" t="str">
        <f aca="false">IF($C2097="","",SUMIFS(④実績CSV_期間C!$AA$2:$AA$5001,④実績CSV_期間C!$M$2:$M$5001,$C2097))</f>
        <v/>
      </c>
      <c r="J2097" s="38" t="str">
        <f aca="false">IF($C2097="","",N($F2097)*N($G2097))</f>
        <v/>
      </c>
      <c r="K2097" s="38" t="str">
        <f aca="false">IF($C2097="","",N($F2097)*N($H2097))</f>
        <v/>
      </c>
      <c r="L2097" s="38" t="str">
        <f aca="false">IF($C2097="","",N($F2097)*N($I2097))</f>
        <v/>
      </c>
      <c r="M2097" s="37" t="str">
        <f aca="false">IF(OR($C2097="",N(TOP!$C$12)=0),"",N($J2097)/TOP!$C$12)</f>
        <v/>
      </c>
      <c r="N2097" s="37" t="str">
        <f aca="false">IF(OR($C2097="",N(TOP!$C$13)=0),"",N($K2097)/TOP!$C$13)</f>
        <v/>
      </c>
      <c r="O2097" s="37" t="str">
        <f aca="false">IF(OR($C2097="",N(TOP!$C$14)=0),"",N($L2097)/TOP!$C$14)</f>
        <v/>
      </c>
      <c r="P2097" s="42" t="str">
        <f aca="false">IF($C2097="","",IFERROR(CHOOSE(MATCH(TOP!$C$10,{"【期間A】","【期間B】","【期間C】"},0),N($M2097),N($N2097),N($O2097)),0))</f>
        <v/>
      </c>
    </row>
    <row r="2098" customFormat="false" ht="15" hidden="false" customHeight="false" outlineLevel="0" collapsed="false">
      <c r="B2098" s="12" t="n">
        <v>2093</v>
      </c>
      <c r="C2098" s="36" t="str">
        <f aca="false">IF(②実績CSV_期間A!$M2094="","",②実績CSV_期間A!$M2094&amp;"")</f>
        <v/>
      </c>
      <c r="D2098" s="12" t="str">
        <f aca="false">IF($C2098="","",②実績CSV_期間A!$N2094)</f>
        <v/>
      </c>
      <c r="E2098" s="12" t="str">
        <f aca="false">IF($C2098="","",RIGHT($D2098,1))</f>
        <v/>
      </c>
      <c r="F2098" s="41" t="str">
        <f aca="false">IF($C2098="","",IFERROR(INDEX(サイズ換算マスタ!$C$6:$C$8,MATCH($E2098,サイズ換算マスタ!$B$6:$B$8,0)),1))</f>
        <v/>
      </c>
      <c r="G2098" s="38" t="str">
        <f aca="false">IF($C2098="","",SUMIFS(②実績CSV_期間A!$AA$2:$AA$5001,②実績CSV_期間A!$M$2:$M$5001,$C2098))</f>
        <v/>
      </c>
      <c r="H2098" s="38" t="str">
        <f aca="false">IF($C2098="","",SUMIFS(③実績CSV_期間B!$AA$2:$AA$5001,③実績CSV_期間B!$M$2:$M$5001,$C2098))</f>
        <v/>
      </c>
      <c r="I2098" s="38" t="str">
        <f aca="false">IF($C2098="","",SUMIFS(④実績CSV_期間C!$AA$2:$AA$5001,④実績CSV_期間C!$M$2:$M$5001,$C2098))</f>
        <v/>
      </c>
      <c r="J2098" s="38" t="str">
        <f aca="false">IF($C2098="","",N($F2098)*N($G2098))</f>
        <v/>
      </c>
      <c r="K2098" s="38" t="str">
        <f aca="false">IF($C2098="","",N($F2098)*N($H2098))</f>
        <v/>
      </c>
      <c r="L2098" s="38" t="str">
        <f aca="false">IF($C2098="","",N($F2098)*N($I2098))</f>
        <v/>
      </c>
      <c r="M2098" s="37" t="str">
        <f aca="false">IF(OR($C2098="",N(TOP!$C$12)=0),"",N($J2098)/TOP!$C$12)</f>
        <v/>
      </c>
      <c r="N2098" s="37" t="str">
        <f aca="false">IF(OR($C2098="",N(TOP!$C$13)=0),"",N($K2098)/TOP!$C$13)</f>
        <v/>
      </c>
      <c r="O2098" s="37" t="str">
        <f aca="false">IF(OR($C2098="",N(TOP!$C$14)=0),"",N($L2098)/TOP!$C$14)</f>
        <v/>
      </c>
      <c r="P2098" s="42" t="str">
        <f aca="false">IF($C2098="","",IFERROR(CHOOSE(MATCH(TOP!$C$10,{"【期間A】","【期間B】","【期間C】"},0),N($M2098),N($N2098),N($O2098)),0))</f>
        <v/>
      </c>
    </row>
    <row r="2099" customFormat="false" ht="15" hidden="false" customHeight="false" outlineLevel="0" collapsed="false">
      <c r="B2099" s="12" t="n">
        <v>2094</v>
      </c>
      <c r="C2099" s="36" t="str">
        <f aca="false">IF(②実績CSV_期間A!$M2095="","",②実績CSV_期間A!$M2095&amp;"")</f>
        <v/>
      </c>
      <c r="D2099" s="12" t="str">
        <f aca="false">IF($C2099="","",②実績CSV_期間A!$N2095)</f>
        <v/>
      </c>
      <c r="E2099" s="12" t="str">
        <f aca="false">IF($C2099="","",RIGHT($D2099,1))</f>
        <v/>
      </c>
      <c r="F2099" s="41" t="str">
        <f aca="false">IF($C2099="","",IFERROR(INDEX(サイズ換算マスタ!$C$6:$C$8,MATCH($E2099,サイズ換算マスタ!$B$6:$B$8,0)),1))</f>
        <v/>
      </c>
      <c r="G2099" s="38" t="str">
        <f aca="false">IF($C2099="","",SUMIFS(②実績CSV_期間A!$AA$2:$AA$5001,②実績CSV_期間A!$M$2:$M$5001,$C2099))</f>
        <v/>
      </c>
      <c r="H2099" s="38" t="str">
        <f aca="false">IF($C2099="","",SUMIFS(③実績CSV_期間B!$AA$2:$AA$5001,③実績CSV_期間B!$M$2:$M$5001,$C2099))</f>
        <v/>
      </c>
      <c r="I2099" s="38" t="str">
        <f aca="false">IF($C2099="","",SUMIFS(④実績CSV_期間C!$AA$2:$AA$5001,④実績CSV_期間C!$M$2:$M$5001,$C2099))</f>
        <v/>
      </c>
      <c r="J2099" s="38" t="str">
        <f aca="false">IF($C2099="","",N($F2099)*N($G2099))</f>
        <v/>
      </c>
      <c r="K2099" s="38" t="str">
        <f aca="false">IF($C2099="","",N($F2099)*N($H2099))</f>
        <v/>
      </c>
      <c r="L2099" s="38" t="str">
        <f aca="false">IF($C2099="","",N($F2099)*N($I2099))</f>
        <v/>
      </c>
      <c r="M2099" s="37" t="str">
        <f aca="false">IF(OR($C2099="",N(TOP!$C$12)=0),"",N($J2099)/TOP!$C$12)</f>
        <v/>
      </c>
      <c r="N2099" s="37" t="str">
        <f aca="false">IF(OR($C2099="",N(TOP!$C$13)=0),"",N($K2099)/TOP!$C$13)</f>
        <v/>
      </c>
      <c r="O2099" s="37" t="str">
        <f aca="false">IF(OR($C2099="",N(TOP!$C$14)=0),"",N($L2099)/TOP!$C$14)</f>
        <v/>
      </c>
      <c r="P2099" s="42" t="str">
        <f aca="false">IF($C2099="","",IFERROR(CHOOSE(MATCH(TOP!$C$10,{"【期間A】","【期間B】","【期間C】"},0),N($M2099),N($N2099),N($O2099)),0))</f>
        <v/>
      </c>
    </row>
    <row r="2100" customFormat="false" ht="15" hidden="false" customHeight="false" outlineLevel="0" collapsed="false">
      <c r="B2100" s="12" t="n">
        <v>2095</v>
      </c>
      <c r="C2100" s="36" t="str">
        <f aca="false">IF(②実績CSV_期間A!$M2096="","",②実績CSV_期間A!$M2096&amp;"")</f>
        <v/>
      </c>
      <c r="D2100" s="12" t="str">
        <f aca="false">IF($C2100="","",②実績CSV_期間A!$N2096)</f>
        <v/>
      </c>
      <c r="E2100" s="12" t="str">
        <f aca="false">IF($C2100="","",RIGHT($D2100,1))</f>
        <v/>
      </c>
      <c r="F2100" s="41" t="str">
        <f aca="false">IF($C2100="","",IFERROR(INDEX(サイズ換算マスタ!$C$6:$C$8,MATCH($E2100,サイズ換算マスタ!$B$6:$B$8,0)),1))</f>
        <v/>
      </c>
      <c r="G2100" s="38" t="str">
        <f aca="false">IF($C2100="","",SUMIFS(②実績CSV_期間A!$AA$2:$AA$5001,②実績CSV_期間A!$M$2:$M$5001,$C2100))</f>
        <v/>
      </c>
      <c r="H2100" s="38" t="str">
        <f aca="false">IF($C2100="","",SUMIFS(③実績CSV_期間B!$AA$2:$AA$5001,③実績CSV_期間B!$M$2:$M$5001,$C2100))</f>
        <v/>
      </c>
      <c r="I2100" s="38" t="str">
        <f aca="false">IF($C2100="","",SUMIFS(④実績CSV_期間C!$AA$2:$AA$5001,④実績CSV_期間C!$M$2:$M$5001,$C2100))</f>
        <v/>
      </c>
      <c r="J2100" s="38" t="str">
        <f aca="false">IF($C2100="","",N($F2100)*N($G2100))</f>
        <v/>
      </c>
      <c r="K2100" s="38" t="str">
        <f aca="false">IF($C2100="","",N($F2100)*N($H2100))</f>
        <v/>
      </c>
      <c r="L2100" s="38" t="str">
        <f aca="false">IF($C2100="","",N($F2100)*N($I2100))</f>
        <v/>
      </c>
      <c r="M2100" s="37" t="str">
        <f aca="false">IF(OR($C2100="",N(TOP!$C$12)=0),"",N($J2100)/TOP!$C$12)</f>
        <v/>
      </c>
      <c r="N2100" s="37" t="str">
        <f aca="false">IF(OR($C2100="",N(TOP!$C$13)=0),"",N($K2100)/TOP!$C$13)</f>
        <v/>
      </c>
      <c r="O2100" s="37" t="str">
        <f aca="false">IF(OR($C2100="",N(TOP!$C$14)=0),"",N($L2100)/TOP!$C$14)</f>
        <v/>
      </c>
      <c r="P2100" s="42" t="str">
        <f aca="false">IF($C2100="","",IFERROR(CHOOSE(MATCH(TOP!$C$10,{"【期間A】","【期間B】","【期間C】"},0),N($M2100),N($N2100),N($O2100)),0))</f>
        <v/>
      </c>
    </row>
    <row r="2101" customFormat="false" ht="15" hidden="false" customHeight="false" outlineLevel="0" collapsed="false">
      <c r="B2101" s="12" t="n">
        <v>2096</v>
      </c>
      <c r="C2101" s="36" t="str">
        <f aca="false">IF(②実績CSV_期間A!$M2097="","",②実績CSV_期間A!$M2097&amp;"")</f>
        <v/>
      </c>
      <c r="D2101" s="12" t="str">
        <f aca="false">IF($C2101="","",②実績CSV_期間A!$N2097)</f>
        <v/>
      </c>
      <c r="E2101" s="12" t="str">
        <f aca="false">IF($C2101="","",RIGHT($D2101,1))</f>
        <v/>
      </c>
      <c r="F2101" s="41" t="str">
        <f aca="false">IF($C2101="","",IFERROR(INDEX(サイズ換算マスタ!$C$6:$C$8,MATCH($E2101,サイズ換算マスタ!$B$6:$B$8,0)),1))</f>
        <v/>
      </c>
      <c r="G2101" s="38" t="str">
        <f aca="false">IF($C2101="","",SUMIFS(②実績CSV_期間A!$AA$2:$AA$5001,②実績CSV_期間A!$M$2:$M$5001,$C2101))</f>
        <v/>
      </c>
      <c r="H2101" s="38" t="str">
        <f aca="false">IF($C2101="","",SUMIFS(③実績CSV_期間B!$AA$2:$AA$5001,③実績CSV_期間B!$M$2:$M$5001,$C2101))</f>
        <v/>
      </c>
      <c r="I2101" s="38" t="str">
        <f aca="false">IF($C2101="","",SUMIFS(④実績CSV_期間C!$AA$2:$AA$5001,④実績CSV_期間C!$M$2:$M$5001,$C2101))</f>
        <v/>
      </c>
      <c r="J2101" s="38" t="str">
        <f aca="false">IF($C2101="","",N($F2101)*N($G2101))</f>
        <v/>
      </c>
      <c r="K2101" s="38" t="str">
        <f aca="false">IF($C2101="","",N($F2101)*N($H2101))</f>
        <v/>
      </c>
      <c r="L2101" s="38" t="str">
        <f aca="false">IF($C2101="","",N($F2101)*N($I2101))</f>
        <v/>
      </c>
      <c r="M2101" s="37" t="str">
        <f aca="false">IF(OR($C2101="",N(TOP!$C$12)=0),"",N($J2101)/TOP!$C$12)</f>
        <v/>
      </c>
      <c r="N2101" s="37" t="str">
        <f aca="false">IF(OR($C2101="",N(TOP!$C$13)=0),"",N($K2101)/TOP!$C$13)</f>
        <v/>
      </c>
      <c r="O2101" s="37" t="str">
        <f aca="false">IF(OR($C2101="",N(TOP!$C$14)=0),"",N($L2101)/TOP!$C$14)</f>
        <v/>
      </c>
      <c r="P2101" s="42" t="str">
        <f aca="false">IF($C2101="","",IFERROR(CHOOSE(MATCH(TOP!$C$10,{"【期間A】","【期間B】","【期間C】"},0),N($M2101),N($N2101),N($O2101)),0))</f>
        <v/>
      </c>
    </row>
    <row r="2102" customFormat="false" ht="15" hidden="false" customHeight="false" outlineLevel="0" collapsed="false">
      <c r="B2102" s="12" t="n">
        <v>2097</v>
      </c>
      <c r="C2102" s="36" t="str">
        <f aca="false">IF(②実績CSV_期間A!$M2098="","",②実績CSV_期間A!$M2098&amp;"")</f>
        <v/>
      </c>
      <c r="D2102" s="12" t="str">
        <f aca="false">IF($C2102="","",②実績CSV_期間A!$N2098)</f>
        <v/>
      </c>
      <c r="E2102" s="12" t="str">
        <f aca="false">IF($C2102="","",RIGHT($D2102,1))</f>
        <v/>
      </c>
      <c r="F2102" s="41" t="str">
        <f aca="false">IF($C2102="","",IFERROR(INDEX(サイズ換算マスタ!$C$6:$C$8,MATCH($E2102,サイズ換算マスタ!$B$6:$B$8,0)),1))</f>
        <v/>
      </c>
      <c r="G2102" s="38" t="str">
        <f aca="false">IF($C2102="","",SUMIFS(②実績CSV_期間A!$AA$2:$AA$5001,②実績CSV_期間A!$M$2:$M$5001,$C2102))</f>
        <v/>
      </c>
      <c r="H2102" s="38" t="str">
        <f aca="false">IF($C2102="","",SUMIFS(③実績CSV_期間B!$AA$2:$AA$5001,③実績CSV_期間B!$M$2:$M$5001,$C2102))</f>
        <v/>
      </c>
      <c r="I2102" s="38" t="str">
        <f aca="false">IF($C2102="","",SUMIFS(④実績CSV_期間C!$AA$2:$AA$5001,④実績CSV_期間C!$M$2:$M$5001,$C2102))</f>
        <v/>
      </c>
      <c r="J2102" s="38" t="str">
        <f aca="false">IF($C2102="","",N($F2102)*N($G2102))</f>
        <v/>
      </c>
      <c r="K2102" s="38" t="str">
        <f aca="false">IF($C2102="","",N($F2102)*N($H2102))</f>
        <v/>
      </c>
      <c r="L2102" s="38" t="str">
        <f aca="false">IF($C2102="","",N($F2102)*N($I2102))</f>
        <v/>
      </c>
      <c r="M2102" s="37" t="str">
        <f aca="false">IF(OR($C2102="",N(TOP!$C$12)=0),"",N($J2102)/TOP!$C$12)</f>
        <v/>
      </c>
      <c r="N2102" s="37" t="str">
        <f aca="false">IF(OR($C2102="",N(TOP!$C$13)=0),"",N($K2102)/TOP!$C$13)</f>
        <v/>
      </c>
      <c r="O2102" s="37" t="str">
        <f aca="false">IF(OR($C2102="",N(TOP!$C$14)=0),"",N($L2102)/TOP!$C$14)</f>
        <v/>
      </c>
      <c r="P2102" s="42" t="str">
        <f aca="false">IF($C2102="","",IFERROR(CHOOSE(MATCH(TOP!$C$10,{"【期間A】","【期間B】","【期間C】"},0),N($M2102),N($N2102),N($O2102)),0))</f>
        <v/>
      </c>
    </row>
    <row r="2103" customFormat="false" ht="15" hidden="false" customHeight="false" outlineLevel="0" collapsed="false">
      <c r="B2103" s="12" t="n">
        <v>2098</v>
      </c>
      <c r="C2103" s="36" t="str">
        <f aca="false">IF(②実績CSV_期間A!$M2099="","",②実績CSV_期間A!$M2099&amp;"")</f>
        <v/>
      </c>
      <c r="D2103" s="12" t="str">
        <f aca="false">IF($C2103="","",②実績CSV_期間A!$N2099)</f>
        <v/>
      </c>
      <c r="E2103" s="12" t="str">
        <f aca="false">IF($C2103="","",RIGHT($D2103,1))</f>
        <v/>
      </c>
      <c r="F2103" s="41" t="str">
        <f aca="false">IF($C2103="","",IFERROR(INDEX(サイズ換算マスタ!$C$6:$C$8,MATCH($E2103,サイズ換算マスタ!$B$6:$B$8,0)),1))</f>
        <v/>
      </c>
      <c r="G2103" s="38" t="str">
        <f aca="false">IF($C2103="","",SUMIFS(②実績CSV_期間A!$AA$2:$AA$5001,②実績CSV_期間A!$M$2:$M$5001,$C2103))</f>
        <v/>
      </c>
      <c r="H2103" s="38" t="str">
        <f aca="false">IF($C2103="","",SUMIFS(③実績CSV_期間B!$AA$2:$AA$5001,③実績CSV_期間B!$M$2:$M$5001,$C2103))</f>
        <v/>
      </c>
      <c r="I2103" s="38" t="str">
        <f aca="false">IF($C2103="","",SUMIFS(④実績CSV_期間C!$AA$2:$AA$5001,④実績CSV_期間C!$M$2:$M$5001,$C2103))</f>
        <v/>
      </c>
      <c r="J2103" s="38" t="str">
        <f aca="false">IF($C2103="","",N($F2103)*N($G2103))</f>
        <v/>
      </c>
      <c r="K2103" s="38" t="str">
        <f aca="false">IF($C2103="","",N($F2103)*N($H2103))</f>
        <v/>
      </c>
      <c r="L2103" s="38" t="str">
        <f aca="false">IF($C2103="","",N($F2103)*N($I2103))</f>
        <v/>
      </c>
      <c r="M2103" s="37" t="str">
        <f aca="false">IF(OR($C2103="",N(TOP!$C$12)=0),"",N($J2103)/TOP!$C$12)</f>
        <v/>
      </c>
      <c r="N2103" s="37" t="str">
        <f aca="false">IF(OR($C2103="",N(TOP!$C$13)=0),"",N($K2103)/TOP!$C$13)</f>
        <v/>
      </c>
      <c r="O2103" s="37" t="str">
        <f aca="false">IF(OR($C2103="",N(TOP!$C$14)=0),"",N($L2103)/TOP!$C$14)</f>
        <v/>
      </c>
      <c r="P2103" s="42" t="str">
        <f aca="false">IF($C2103="","",IFERROR(CHOOSE(MATCH(TOP!$C$10,{"【期間A】","【期間B】","【期間C】"},0),N($M2103),N($N2103),N($O2103)),0))</f>
        <v/>
      </c>
    </row>
    <row r="2104" customFormat="false" ht="15" hidden="false" customHeight="false" outlineLevel="0" collapsed="false">
      <c r="B2104" s="12" t="n">
        <v>2099</v>
      </c>
      <c r="C2104" s="36" t="str">
        <f aca="false">IF(②実績CSV_期間A!$M2100="","",②実績CSV_期間A!$M2100&amp;"")</f>
        <v/>
      </c>
      <c r="D2104" s="12" t="str">
        <f aca="false">IF($C2104="","",②実績CSV_期間A!$N2100)</f>
        <v/>
      </c>
      <c r="E2104" s="12" t="str">
        <f aca="false">IF($C2104="","",RIGHT($D2104,1))</f>
        <v/>
      </c>
      <c r="F2104" s="41" t="str">
        <f aca="false">IF($C2104="","",IFERROR(INDEX(サイズ換算マスタ!$C$6:$C$8,MATCH($E2104,サイズ換算マスタ!$B$6:$B$8,0)),1))</f>
        <v/>
      </c>
      <c r="G2104" s="38" t="str">
        <f aca="false">IF($C2104="","",SUMIFS(②実績CSV_期間A!$AA$2:$AA$5001,②実績CSV_期間A!$M$2:$M$5001,$C2104))</f>
        <v/>
      </c>
      <c r="H2104" s="38" t="str">
        <f aca="false">IF($C2104="","",SUMIFS(③実績CSV_期間B!$AA$2:$AA$5001,③実績CSV_期間B!$M$2:$M$5001,$C2104))</f>
        <v/>
      </c>
      <c r="I2104" s="38" t="str">
        <f aca="false">IF($C2104="","",SUMIFS(④実績CSV_期間C!$AA$2:$AA$5001,④実績CSV_期間C!$M$2:$M$5001,$C2104))</f>
        <v/>
      </c>
      <c r="J2104" s="38" t="str">
        <f aca="false">IF($C2104="","",N($F2104)*N($G2104))</f>
        <v/>
      </c>
      <c r="K2104" s="38" t="str">
        <f aca="false">IF($C2104="","",N($F2104)*N($H2104))</f>
        <v/>
      </c>
      <c r="L2104" s="38" t="str">
        <f aca="false">IF($C2104="","",N($F2104)*N($I2104))</f>
        <v/>
      </c>
      <c r="M2104" s="37" t="str">
        <f aca="false">IF(OR($C2104="",N(TOP!$C$12)=0),"",N($J2104)/TOP!$C$12)</f>
        <v/>
      </c>
      <c r="N2104" s="37" t="str">
        <f aca="false">IF(OR($C2104="",N(TOP!$C$13)=0),"",N($K2104)/TOP!$C$13)</f>
        <v/>
      </c>
      <c r="O2104" s="37" t="str">
        <f aca="false">IF(OR($C2104="",N(TOP!$C$14)=0),"",N($L2104)/TOP!$C$14)</f>
        <v/>
      </c>
      <c r="P2104" s="42" t="str">
        <f aca="false">IF($C2104="","",IFERROR(CHOOSE(MATCH(TOP!$C$10,{"【期間A】","【期間B】","【期間C】"},0),N($M2104),N($N2104),N($O2104)),0))</f>
        <v/>
      </c>
    </row>
    <row r="2105" customFormat="false" ht="15" hidden="false" customHeight="false" outlineLevel="0" collapsed="false">
      <c r="B2105" s="12" t="n">
        <v>2100</v>
      </c>
      <c r="C2105" s="36" t="str">
        <f aca="false">IF(②実績CSV_期間A!$M2101="","",②実績CSV_期間A!$M2101&amp;"")</f>
        <v/>
      </c>
      <c r="D2105" s="12" t="str">
        <f aca="false">IF($C2105="","",②実績CSV_期間A!$N2101)</f>
        <v/>
      </c>
      <c r="E2105" s="12" t="str">
        <f aca="false">IF($C2105="","",RIGHT($D2105,1))</f>
        <v/>
      </c>
      <c r="F2105" s="41" t="str">
        <f aca="false">IF($C2105="","",IFERROR(INDEX(サイズ換算マスタ!$C$6:$C$8,MATCH($E2105,サイズ換算マスタ!$B$6:$B$8,0)),1))</f>
        <v/>
      </c>
      <c r="G2105" s="38" t="str">
        <f aca="false">IF($C2105="","",SUMIFS(②実績CSV_期間A!$AA$2:$AA$5001,②実績CSV_期間A!$M$2:$M$5001,$C2105))</f>
        <v/>
      </c>
      <c r="H2105" s="38" t="str">
        <f aca="false">IF($C2105="","",SUMIFS(③実績CSV_期間B!$AA$2:$AA$5001,③実績CSV_期間B!$M$2:$M$5001,$C2105))</f>
        <v/>
      </c>
      <c r="I2105" s="38" t="str">
        <f aca="false">IF($C2105="","",SUMIFS(④実績CSV_期間C!$AA$2:$AA$5001,④実績CSV_期間C!$M$2:$M$5001,$C2105))</f>
        <v/>
      </c>
      <c r="J2105" s="38" t="str">
        <f aca="false">IF($C2105="","",N($F2105)*N($G2105))</f>
        <v/>
      </c>
      <c r="K2105" s="38" t="str">
        <f aca="false">IF($C2105="","",N($F2105)*N($H2105))</f>
        <v/>
      </c>
      <c r="L2105" s="38" t="str">
        <f aca="false">IF($C2105="","",N($F2105)*N($I2105))</f>
        <v/>
      </c>
      <c r="M2105" s="37" t="str">
        <f aca="false">IF(OR($C2105="",N(TOP!$C$12)=0),"",N($J2105)/TOP!$C$12)</f>
        <v/>
      </c>
      <c r="N2105" s="37" t="str">
        <f aca="false">IF(OR($C2105="",N(TOP!$C$13)=0),"",N($K2105)/TOP!$C$13)</f>
        <v/>
      </c>
      <c r="O2105" s="37" t="str">
        <f aca="false">IF(OR($C2105="",N(TOP!$C$14)=0),"",N($L2105)/TOP!$C$14)</f>
        <v/>
      </c>
      <c r="P2105" s="42" t="str">
        <f aca="false">IF($C2105="","",IFERROR(CHOOSE(MATCH(TOP!$C$10,{"【期間A】","【期間B】","【期間C】"},0),N($M2105),N($N2105),N($O2105)),0))</f>
        <v/>
      </c>
    </row>
    <row r="2106" customFormat="false" ht="15" hidden="false" customHeight="false" outlineLevel="0" collapsed="false">
      <c r="B2106" s="12" t="n">
        <v>2101</v>
      </c>
      <c r="C2106" s="36" t="str">
        <f aca="false">IF(②実績CSV_期間A!$M2102="","",②実績CSV_期間A!$M2102&amp;"")</f>
        <v/>
      </c>
      <c r="D2106" s="12" t="str">
        <f aca="false">IF($C2106="","",②実績CSV_期間A!$N2102)</f>
        <v/>
      </c>
      <c r="E2106" s="12" t="str">
        <f aca="false">IF($C2106="","",RIGHT($D2106,1))</f>
        <v/>
      </c>
      <c r="F2106" s="41" t="str">
        <f aca="false">IF($C2106="","",IFERROR(INDEX(サイズ換算マスタ!$C$6:$C$8,MATCH($E2106,サイズ換算マスタ!$B$6:$B$8,0)),1))</f>
        <v/>
      </c>
      <c r="G2106" s="38" t="str">
        <f aca="false">IF($C2106="","",SUMIFS(②実績CSV_期間A!$AA$2:$AA$5001,②実績CSV_期間A!$M$2:$M$5001,$C2106))</f>
        <v/>
      </c>
      <c r="H2106" s="38" t="str">
        <f aca="false">IF($C2106="","",SUMIFS(③実績CSV_期間B!$AA$2:$AA$5001,③実績CSV_期間B!$M$2:$M$5001,$C2106))</f>
        <v/>
      </c>
      <c r="I2106" s="38" t="str">
        <f aca="false">IF($C2106="","",SUMIFS(④実績CSV_期間C!$AA$2:$AA$5001,④実績CSV_期間C!$M$2:$M$5001,$C2106))</f>
        <v/>
      </c>
      <c r="J2106" s="38" t="str">
        <f aca="false">IF($C2106="","",N($F2106)*N($G2106))</f>
        <v/>
      </c>
      <c r="K2106" s="38" t="str">
        <f aca="false">IF($C2106="","",N($F2106)*N($H2106))</f>
        <v/>
      </c>
      <c r="L2106" s="38" t="str">
        <f aca="false">IF($C2106="","",N($F2106)*N($I2106))</f>
        <v/>
      </c>
      <c r="M2106" s="37" t="str">
        <f aca="false">IF(OR($C2106="",N(TOP!$C$12)=0),"",N($J2106)/TOP!$C$12)</f>
        <v/>
      </c>
      <c r="N2106" s="37" t="str">
        <f aca="false">IF(OR($C2106="",N(TOP!$C$13)=0),"",N($K2106)/TOP!$C$13)</f>
        <v/>
      </c>
      <c r="O2106" s="37" t="str">
        <f aca="false">IF(OR($C2106="",N(TOP!$C$14)=0),"",N($L2106)/TOP!$C$14)</f>
        <v/>
      </c>
      <c r="P2106" s="42" t="str">
        <f aca="false">IF($C2106="","",IFERROR(CHOOSE(MATCH(TOP!$C$10,{"【期間A】","【期間B】","【期間C】"},0),N($M2106),N($N2106),N($O2106)),0))</f>
        <v/>
      </c>
    </row>
    <row r="2107" customFormat="false" ht="15" hidden="false" customHeight="false" outlineLevel="0" collapsed="false">
      <c r="B2107" s="12" t="n">
        <v>2102</v>
      </c>
      <c r="C2107" s="36" t="str">
        <f aca="false">IF(②実績CSV_期間A!$M2103="","",②実績CSV_期間A!$M2103&amp;"")</f>
        <v/>
      </c>
      <c r="D2107" s="12" t="str">
        <f aca="false">IF($C2107="","",②実績CSV_期間A!$N2103)</f>
        <v/>
      </c>
      <c r="E2107" s="12" t="str">
        <f aca="false">IF($C2107="","",RIGHT($D2107,1))</f>
        <v/>
      </c>
      <c r="F2107" s="41" t="str">
        <f aca="false">IF($C2107="","",IFERROR(INDEX(サイズ換算マスタ!$C$6:$C$8,MATCH($E2107,サイズ換算マスタ!$B$6:$B$8,0)),1))</f>
        <v/>
      </c>
      <c r="G2107" s="38" t="str">
        <f aca="false">IF($C2107="","",SUMIFS(②実績CSV_期間A!$AA$2:$AA$5001,②実績CSV_期間A!$M$2:$M$5001,$C2107))</f>
        <v/>
      </c>
      <c r="H2107" s="38" t="str">
        <f aca="false">IF($C2107="","",SUMIFS(③実績CSV_期間B!$AA$2:$AA$5001,③実績CSV_期間B!$M$2:$M$5001,$C2107))</f>
        <v/>
      </c>
      <c r="I2107" s="38" t="str">
        <f aca="false">IF($C2107="","",SUMIFS(④実績CSV_期間C!$AA$2:$AA$5001,④実績CSV_期間C!$M$2:$M$5001,$C2107))</f>
        <v/>
      </c>
      <c r="J2107" s="38" t="str">
        <f aca="false">IF($C2107="","",N($F2107)*N($G2107))</f>
        <v/>
      </c>
      <c r="K2107" s="38" t="str">
        <f aca="false">IF($C2107="","",N($F2107)*N($H2107))</f>
        <v/>
      </c>
      <c r="L2107" s="38" t="str">
        <f aca="false">IF($C2107="","",N($F2107)*N($I2107))</f>
        <v/>
      </c>
      <c r="M2107" s="37" t="str">
        <f aca="false">IF(OR($C2107="",N(TOP!$C$12)=0),"",N($J2107)/TOP!$C$12)</f>
        <v/>
      </c>
      <c r="N2107" s="37" t="str">
        <f aca="false">IF(OR($C2107="",N(TOP!$C$13)=0),"",N($K2107)/TOP!$C$13)</f>
        <v/>
      </c>
      <c r="O2107" s="37" t="str">
        <f aca="false">IF(OR($C2107="",N(TOP!$C$14)=0),"",N($L2107)/TOP!$C$14)</f>
        <v/>
      </c>
      <c r="P2107" s="42" t="str">
        <f aca="false">IF($C2107="","",IFERROR(CHOOSE(MATCH(TOP!$C$10,{"【期間A】","【期間B】","【期間C】"},0),N($M2107),N($N2107),N($O2107)),0))</f>
        <v/>
      </c>
    </row>
    <row r="2108" customFormat="false" ht="15" hidden="false" customHeight="false" outlineLevel="0" collapsed="false">
      <c r="B2108" s="12" t="n">
        <v>2103</v>
      </c>
      <c r="C2108" s="36" t="str">
        <f aca="false">IF(②実績CSV_期間A!$M2104="","",②実績CSV_期間A!$M2104&amp;"")</f>
        <v/>
      </c>
      <c r="D2108" s="12" t="str">
        <f aca="false">IF($C2108="","",②実績CSV_期間A!$N2104)</f>
        <v/>
      </c>
      <c r="E2108" s="12" t="str">
        <f aca="false">IF($C2108="","",RIGHT($D2108,1))</f>
        <v/>
      </c>
      <c r="F2108" s="41" t="str">
        <f aca="false">IF($C2108="","",IFERROR(INDEX(サイズ換算マスタ!$C$6:$C$8,MATCH($E2108,サイズ換算マスタ!$B$6:$B$8,0)),1))</f>
        <v/>
      </c>
      <c r="G2108" s="38" t="str">
        <f aca="false">IF($C2108="","",SUMIFS(②実績CSV_期間A!$AA$2:$AA$5001,②実績CSV_期間A!$M$2:$M$5001,$C2108))</f>
        <v/>
      </c>
      <c r="H2108" s="38" t="str">
        <f aca="false">IF($C2108="","",SUMIFS(③実績CSV_期間B!$AA$2:$AA$5001,③実績CSV_期間B!$M$2:$M$5001,$C2108))</f>
        <v/>
      </c>
      <c r="I2108" s="38" t="str">
        <f aca="false">IF($C2108="","",SUMIFS(④実績CSV_期間C!$AA$2:$AA$5001,④実績CSV_期間C!$M$2:$M$5001,$C2108))</f>
        <v/>
      </c>
      <c r="J2108" s="38" t="str">
        <f aca="false">IF($C2108="","",N($F2108)*N($G2108))</f>
        <v/>
      </c>
      <c r="K2108" s="38" t="str">
        <f aca="false">IF($C2108="","",N($F2108)*N($H2108))</f>
        <v/>
      </c>
      <c r="L2108" s="38" t="str">
        <f aca="false">IF($C2108="","",N($F2108)*N($I2108))</f>
        <v/>
      </c>
      <c r="M2108" s="37" t="str">
        <f aca="false">IF(OR($C2108="",N(TOP!$C$12)=0),"",N($J2108)/TOP!$C$12)</f>
        <v/>
      </c>
      <c r="N2108" s="37" t="str">
        <f aca="false">IF(OR($C2108="",N(TOP!$C$13)=0),"",N($K2108)/TOP!$C$13)</f>
        <v/>
      </c>
      <c r="O2108" s="37" t="str">
        <f aca="false">IF(OR($C2108="",N(TOP!$C$14)=0),"",N($L2108)/TOP!$C$14)</f>
        <v/>
      </c>
      <c r="P2108" s="42" t="str">
        <f aca="false">IF($C2108="","",IFERROR(CHOOSE(MATCH(TOP!$C$10,{"【期間A】","【期間B】","【期間C】"},0),N($M2108),N($N2108),N($O2108)),0))</f>
        <v/>
      </c>
    </row>
    <row r="2109" customFormat="false" ht="15" hidden="false" customHeight="false" outlineLevel="0" collapsed="false">
      <c r="B2109" s="12" t="n">
        <v>2104</v>
      </c>
      <c r="C2109" s="36" t="str">
        <f aca="false">IF(②実績CSV_期間A!$M2105="","",②実績CSV_期間A!$M2105&amp;"")</f>
        <v/>
      </c>
      <c r="D2109" s="12" t="str">
        <f aca="false">IF($C2109="","",②実績CSV_期間A!$N2105)</f>
        <v/>
      </c>
      <c r="E2109" s="12" t="str">
        <f aca="false">IF($C2109="","",RIGHT($D2109,1))</f>
        <v/>
      </c>
      <c r="F2109" s="41" t="str">
        <f aca="false">IF($C2109="","",IFERROR(INDEX(サイズ換算マスタ!$C$6:$C$8,MATCH($E2109,サイズ換算マスタ!$B$6:$B$8,0)),1))</f>
        <v/>
      </c>
      <c r="G2109" s="38" t="str">
        <f aca="false">IF($C2109="","",SUMIFS(②実績CSV_期間A!$AA$2:$AA$5001,②実績CSV_期間A!$M$2:$M$5001,$C2109))</f>
        <v/>
      </c>
      <c r="H2109" s="38" t="str">
        <f aca="false">IF($C2109="","",SUMIFS(③実績CSV_期間B!$AA$2:$AA$5001,③実績CSV_期間B!$M$2:$M$5001,$C2109))</f>
        <v/>
      </c>
      <c r="I2109" s="38" t="str">
        <f aca="false">IF($C2109="","",SUMIFS(④実績CSV_期間C!$AA$2:$AA$5001,④実績CSV_期間C!$M$2:$M$5001,$C2109))</f>
        <v/>
      </c>
      <c r="J2109" s="38" t="str">
        <f aca="false">IF($C2109="","",N($F2109)*N($G2109))</f>
        <v/>
      </c>
      <c r="K2109" s="38" t="str">
        <f aca="false">IF($C2109="","",N($F2109)*N($H2109))</f>
        <v/>
      </c>
      <c r="L2109" s="38" t="str">
        <f aca="false">IF($C2109="","",N($F2109)*N($I2109))</f>
        <v/>
      </c>
      <c r="M2109" s="37" t="str">
        <f aca="false">IF(OR($C2109="",N(TOP!$C$12)=0),"",N($J2109)/TOP!$C$12)</f>
        <v/>
      </c>
      <c r="N2109" s="37" t="str">
        <f aca="false">IF(OR($C2109="",N(TOP!$C$13)=0),"",N($K2109)/TOP!$C$13)</f>
        <v/>
      </c>
      <c r="O2109" s="37" t="str">
        <f aca="false">IF(OR($C2109="",N(TOP!$C$14)=0),"",N($L2109)/TOP!$C$14)</f>
        <v/>
      </c>
      <c r="P2109" s="42" t="str">
        <f aca="false">IF($C2109="","",IFERROR(CHOOSE(MATCH(TOP!$C$10,{"【期間A】","【期間B】","【期間C】"},0),N($M2109),N($N2109),N($O2109)),0))</f>
        <v/>
      </c>
    </row>
    <row r="2110" customFormat="false" ht="15" hidden="false" customHeight="false" outlineLevel="0" collapsed="false">
      <c r="B2110" s="12" t="n">
        <v>2105</v>
      </c>
      <c r="C2110" s="36" t="str">
        <f aca="false">IF(②実績CSV_期間A!$M2106="","",②実績CSV_期間A!$M2106&amp;"")</f>
        <v/>
      </c>
      <c r="D2110" s="12" t="str">
        <f aca="false">IF($C2110="","",②実績CSV_期間A!$N2106)</f>
        <v/>
      </c>
      <c r="E2110" s="12" t="str">
        <f aca="false">IF($C2110="","",RIGHT($D2110,1))</f>
        <v/>
      </c>
      <c r="F2110" s="41" t="str">
        <f aca="false">IF($C2110="","",IFERROR(INDEX(サイズ換算マスタ!$C$6:$C$8,MATCH($E2110,サイズ換算マスタ!$B$6:$B$8,0)),1))</f>
        <v/>
      </c>
      <c r="G2110" s="38" t="str">
        <f aca="false">IF($C2110="","",SUMIFS(②実績CSV_期間A!$AA$2:$AA$5001,②実績CSV_期間A!$M$2:$M$5001,$C2110))</f>
        <v/>
      </c>
      <c r="H2110" s="38" t="str">
        <f aca="false">IF($C2110="","",SUMIFS(③実績CSV_期間B!$AA$2:$AA$5001,③実績CSV_期間B!$M$2:$M$5001,$C2110))</f>
        <v/>
      </c>
      <c r="I2110" s="38" t="str">
        <f aca="false">IF($C2110="","",SUMIFS(④実績CSV_期間C!$AA$2:$AA$5001,④実績CSV_期間C!$M$2:$M$5001,$C2110))</f>
        <v/>
      </c>
      <c r="J2110" s="38" t="str">
        <f aca="false">IF($C2110="","",N($F2110)*N($G2110))</f>
        <v/>
      </c>
      <c r="K2110" s="38" t="str">
        <f aca="false">IF($C2110="","",N($F2110)*N($H2110))</f>
        <v/>
      </c>
      <c r="L2110" s="38" t="str">
        <f aca="false">IF($C2110="","",N($F2110)*N($I2110))</f>
        <v/>
      </c>
      <c r="M2110" s="37" t="str">
        <f aca="false">IF(OR($C2110="",N(TOP!$C$12)=0),"",N($J2110)/TOP!$C$12)</f>
        <v/>
      </c>
      <c r="N2110" s="37" t="str">
        <f aca="false">IF(OR($C2110="",N(TOP!$C$13)=0),"",N($K2110)/TOP!$C$13)</f>
        <v/>
      </c>
      <c r="O2110" s="37" t="str">
        <f aca="false">IF(OR($C2110="",N(TOP!$C$14)=0),"",N($L2110)/TOP!$C$14)</f>
        <v/>
      </c>
      <c r="P2110" s="42" t="str">
        <f aca="false">IF($C2110="","",IFERROR(CHOOSE(MATCH(TOP!$C$10,{"【期間A】","【期間B】","【期間C】"},0),N($M2110),N($N2110),N($O2110)),0))</f>
        <v/>
      </c>
    </row>
    <row r="2111" customFormat="false" ht="15" hidden="false" customHeight="false" outlineLevel="0" collapsed="false">
      <c r="B2111" s="12" t="n">
        <v>2106</v>
      </c>
      <c r="C2111" s="36" t="str">
        <f aca="false">IF(②実績CSV_期間A!$M2107="","",②実績CSV_期間A!$M2107&amp;"")</f>
        <v/>
      </c>
      <c r="D2111" s="12" t="str">
        <f aca="false">IF($C2111="","",②実績CSV_期間A!$N2107)</f>
        <v/>
      </c>
      <c r="E2111" s="12" t="str">
        <f aca="false">IF($C2111="","",RIGHT($D2111,1))</f>
        <v/>
      </c>
      <c r="F2111" s="41" t="str">
        <f aca="false">IF($C2111="","",IFERROR(INDEX(サイズ換算マスタ!$C$6:$C$8,MATCH($E2111,サイズ換算マスタ!$B$6:$B$8,0)),1))</f>
        <v/>
      </c>
      <c r="G2111" s="38" t="str">
        <f aca="false">IF($C2111="","",SUMIFS(②実績CSV_期間A!$AA$2:$AA$5001,②実績CSV_期間A!$M$2:$M$5001,$C2111))</f>
        <v/>
      </c>
      <c r="H2111" s="38" t="str">
        <f aca="false">IF($C2111="","",SUMIFS(③実績CSV_期間B!$AA$2:$AA$5001,③実績CSV_期間B!$M$2:$M$5001,$C2111))</f>
        <v/>
      </c>
      <c r="I2111" s="38" t="str">
        <f aca="false">IF($C2111="","",SUMIFS(④実績CSV_期間C!$AA$2:$AA$5001,④実績CSV_期間C!$M$2:$M$5001,$C2111))</f>
        <v/>
      </c>
      <c r="J2111" s="38" t="str">
        <f aca="false">IF($C2111="","",N($F2111)*N($G2111))</f>
        <v/>
      </c>
      <c r="K2111" s="38" t="str">
        <f aca="false">IF($C2111="","",N($F2111)*N($H2111))</f>
        <v/>
      </c>
      <c r="L2111" s="38" t="str">
        <f aca="false">IF($C2111="","",N($F2111)*N($I2111))</f>
        <v/>
      </c>
      <c r="M2111" s="37" t="str">
        <f aca="false">IF(OR($C2111="",N(TOP!$C$12)=0),"",N($J2111)/TOP!$C$12)</f>
        <v/>
      </c>
      <c r="N2111" s="37" t="str">
        <f aca="false">IF(OR($C2111="",N(TOP!$C$13)=0),"",N($K2111)/TOP!$C$13)</f>
        <v/>
      </c>
      <c r="O2111" s="37" t="str">
        <f aca="false">IF(OR($C2111="",N(TOP!$C$14)=0),"",N($L2111)/TOP!$C$14)</f>
        <v/>
      </c>
      <c r="P2111" s="42" t="str">
        <f aca="false">IF($C2111="","",IFERROR(CHOOSE(MATCH(TOP!$C$10,{"【期間A】","【期間B】","【期間C】"},0),N($M2111),N($N2111),N($O2111)),0))</f>
        <v/>
      </c>
    </row>
    <row r="2112" customFormat="false" ht="15" hidden="false" customHeight="false" outlineLevel="0" collapsed="false">
      <c r="B2112" s="12" t="n">
        <v>2107</v>
      </c>
      <c r="C2112" s="36" t="str">
        <f aca="false">IF(②実績CSV_期間A!$M2108="","",②実績CSV_期間A!$M2108&amp;"")</f>
        <v/>
      </c>
      <c r="D2112" s="12" t="str">
        <f aca="false">IF($C2112="","",②実績CSV_期間A!$N2108)</f>
        <v/>
      </c>
      <c r="E2112" s="12" t="str">
        <f aca="false">IF($C2112="","",RIGHT($D2112,1))</f>
        <v/>
      </c>
      <c r="F2112" s="41" t="str">
        <f aca="false">IF($C2112="","",IFERROR(INDEX(サイズ換算マスタ!$C$6:$C$8,MATCH($E2112,サイズ換算マスタ!$B$6:$B$8,0)),1))</f>
        <v/>
      </c>
      <c r="G2112" s="38" t="str">
        <f aca="false">IF($C2112="","",SUMIFS(②実績CSV_期間A!$AA$2:$AA$5001,②実績CSV_期間A!$M$2:$M$5001,$C2112))</f>
        <v/>
      </c>
      <c r="H2112" s="38" t="str">
        <f aca="false">IF($C2112="","",SUMIFS(③実績CSV_期間B!$AA$2:$AA$5001,③実績CSV_期間B!$M$2:$M$5001,$C2112))</f>
        <v/>
      </c>
      <c r="I2112" s="38" t="str">
        <f aca="false">IF($C2112="","",SUMIFS(④実績CSV_期間C!$AA$2:$AA$5001,④実績CSV_期間C!$M$2:$M$5001,$C2112))</f>
        <v/>
      </c>
      <c r="J2112" s="38" t="str">
        <f aca="false">IF($C2112="","",N($F2112)*N($G2112))</f>
        <v/>
      </c>
      <c r="K2112" s="38" t="str">
        <f aca="false">IF($C2112="","",N($F2112)*N($H2112))</f>
        <v/>
      </c>
      <c r="L2112" s="38" t="str">
        <f aca="false">IF($C2112="","",N($F2112)*N($I2112))</f>
        <v/>
      </c>
      <c r="M2112" s="37" t="str">
        <f aca="false">IF(OR($C2112="",N(TOP!$C$12)=0),"",N($J2112)/TOP!$C$12)</f>
        <v/>
      </c>
      <c r="N2112" s="37" t="str">
        <f aca="false">IF(OR($C2112="",N(TOP!$C$13)=0),"",N($K2112)/TOP!$C$13)</f>
        <v/>
      </c>
      <c r="O2112" s="37" t="str">
        <f aca="false">IF(OR($C2112="",N(TOP!$C$14)=0),"",N($L2112)/TOP!$C$14)</f>
        <v/>
      </c>
      <c r="P2112" s="42" t="str">
        <f aca="false">IF($C2112="","",IFERROR(CHOOSE(MATCH(TOP!$C$10,{"【期間A】","【期間B】","【期間C】"},0),N($M2112),N($N2112),N($O2112)),0))</f>
        <v/>
      </c>
    </row>
    <row r="2113" customFormat="false" ht="15" hidden="false" customHeight="false" outlineLevel="0" collapsed="false">
      <c r="B2113" s="12" t="n">
        <v>2108</v>
      </c>
      <c r="C2113" s="36" t="str">
        <f aca="false">IF(②実績CSV_期間A!$M2109="","",②実績CSV_期間A!$M2109&amp;"")</f>
        <v/>
      </c>
      <c r="D2113" s="12" t="str">
        <f aca="false">IF($C2113="","",②実績CSV_期間A!$N2109)</f>
        <v/>
      </c>
      <c r="E2113" s="12" t="str">
        <f aca="false">IF($C2113="","",RIGHT($D2113,1))</f>
        <v/>
      </c>
      <c r="F2113" s="41" t="str">
        <f aca="false">IF($C2113="","",IFERROR(INDEX(サイズ換算マスタ!$C$6:$C$8,MATCH($E2113,サイズ換算マスタ!$B$6:$B$8,0)),1))</f>
        <v/>
      </c>
      <c r="G2113" s="38" t="str">
        <f aca="false">IF($C2113="","",SUMIFS(②実績CSV_期間A!$AA$2:$AA$5001,②実績CSV_期間A!$M$2:$M$5001,$C2113))</f>
        <v/>
      </c>
      <c r="H2113" s="38" t="str">
        <f aca="false">IF($C2113="","",SUMIFS(③実績CSV_期間B!$AA$2:$AA$5001,③実績CSV_期間B!$M$2:$M$5001,$C2113))</f>
        <v/>
      </c>
      <c r="I2113" s="38" t="str">
        <f aca="false">IF($C2113="","",SUMIFS(④実績CSV_期間C!$AA$2:$AA$5001,④実績CSV_期間C!$M$2:$M$5001,$C2113))</f>
        <v/>
      </c>
      <c r="J2113" s="38" t="str">
        <f aca="false">IF($C2113="","",N($F2113)*N($G2113))</f>
        <v/>
      </c>
      <c r="K2113" s="38" t="str">
        <f aca="false">IF($C2113="","",N($F2113)*N($H2113))</f>
        <v/>
      </c>
      <c r="L2113" s="38" t="str">
        <f aca="false">IF($C2113="","",N($F2113)*N($I2113))</f>
        <v/>
      </c>
      <c r="M2113" s="37" t="str">
        <f aca="false">IF(OR($C2113="",N(TOP!$C$12)=0),"",N($J2113)/TOP!$C$12)</f>
        <v/>
      </c>
      <c r="N2113" s="37" t="str">
        <f aca="false">IF(OR($C2113="",N(TOP!$C$13)=0),"",N($K2113)/TOP!$C$13)</f>
        <v/>
      </c>
      <c r="O2113" s="37" t="str">
        <f aca="false">IF(OR($C2113="",N(TOP!$C$14)=0),"",N($L2113)/TOP!$C$14)</f>
        <v/>
      </c>
      <c r="P2113" s="42" t="str">
        <f aca="false">IF($C2113="","",IFERROR(CHOOSE(MATCH(TOP!$C$10,{"【期間A】","【期間B】","【期間C】"},0),N($M2113),N($N2113),N($O2113)),0))</f>
        <v/>
      </c>
    </row>
    <row r="2114" customFormat="false" ht="15" hidden="false" customHeight="false" outlineLevel="0" collapsed="false">
      <c r="B2114" s="12" t="n">
        <v>2109</v>
      </c>
      <c r="C2114" s="36" t="str">
        <f aca="false">IF(②実績CSV_期間A!$M2110="","",②実績CSV_期間A!$M2110&amp;"")</f>
        <v/>
      </c>
      <c r="D2114" s="12" t="str">
        <f aca="false">IF($C2114="","",②実績CSV_期間A!$N2110)</f>
        <v/>
      </c>
      <c r="E2114" s="12" t="str">
        <f aca="false">IF($C2114="","",RIGHT($D2114,1))</f>
        <v/>
      </c>
      <c r="F2114" s="41" t="str">
        <f aca="false">IF($C2114="","",IFERROR(INDEX(サイズ換算マスタ!$C$6:$C$8,MATCH($E2114,サイズ換算マスタ!$B$6:$B$8,0)),1))</f>
        <v/>
      </c>
      <c r="G2114" s="38" t="str">
        <f aca="false">IF($C2114="","",SUMIFS(②実績CSV_期間A!$AA$2:$AA$5001,②実績CSV_期間A!$M$2:$M$5001,$C2114))</f>
        <v/>
      </c>
      <c r="H2114" s="38" t="str">
        <f aca="false">IF($C2114="","",SUMIFS(③実績CSV_期間B!$AA$2:$AA$5001,③実績CSV_期間B!$M$2:$M$5001,$C2114))</f>
        <v/>
      </c>
      <c r="I2114" s="38" t="str">
        <f aca="false">IF($C2114="","",SUMIFS(④実績CSV_期間C!$AA$2:$AA$5001,④実績CSV_期間C!$M$2:$M$5001,$C2114))</f>
        <v/>
      </c>
      <c r="J2114" s="38" t="str">
        <f aca="false">IF($C2114="","",N($F2114)*N($G2114))</f>
        <v/>
      </c>
      <c r="K2114" s="38" t="str">
        <f aca="false">IF($C2114="","",N($F2114)*N($H2114))</f>
        <v/>
      </c>
      <c r="L2114" s="38" t="str">
        <f aca="false">IF($C2114="","",N($F2114)*N($I2114))</f>
        <v/>
      </c>
      <c r="M2114" s="37" t="str">
        <f aca="false">IF(OR($C2114="",N(TOP!$C$12)=0),"",N($J2114)/TOP!$C$12)</f>
        <v/>
      </c>
      <c r="N2114" s="37" t="str">
        <f aca="false">IF(OR($C2114="",N(TOP!$C$13)=0),"",N($K2114)/TOP!$C$13)</f>
        <v/>
      </c>
      <c r="O2114" s="37" t="str">
        <f aca="false">IF(OR($C2114="",N(TOP!$C$14)=0),"",N($L2114)/TOP!$C$14)</f>
        <v/>
      </c>
      <c r="P2114" s="42" t="str">
        <f aca="false">IF($C2114="","",IFERROR(CHOOSE(MATCH(TOP!$C$10,{"【期間A】","【期間B】","【期間C】"},0),N($M2114),N($N2114),N($O2114)),0))</f>
        <v/>
      </c>
    </row>
    <row r="2115" customFormat="false" ht="15" hidden="false" customHeight="false" outlineLevel="0" collapsed="false">
      <c r="B2115" s="12" t="n">
        <v>2110</v>
      </c>
      <c r="C2115" s="36" t="str">
        <f aca="false">IF(②実績CSV_期間A!$M2111="","",②実績CSV_期間A!$M2111&amp;"")</f>
        <v/>
      </c>
      <c r="D2115" s="12" t="str">
        <f aca="false">IF($C2115="","",②実績CSV_期間A!$N2111)</f>
        <v/>
      </c>
      <c r="E2115" s="12" t="str">
        <f aca="false">IF($C2115="","",RIGHT($D2115,1))</f>
        <v/>
      </c>
      <c r="F2115" s="41" t="str">
        <f aca="false">IF($C2115="","",IFERROR(INDEX(サイズ換算マスタ!$C$6:$C$8,MATCH($E2115,サイズ換算マスタ!$B$6:$B$8,0)),1))</f>
        <v/>
      </c>
      <c r="G2115" s="38" t="str">
        <f aca="false">IF($C2115="","",SUMIFS(②実績CSV_期間A!$AA$2:$AA$5001,②実績CSV_期間A!$M$2:$M$5001,$C2115))</f>
        <v/>
      </c>
      <c r="H2115" s="38" t="str">
        <f aca="false">IF($C2115="","",SUMIFS(③実績CSV_期間B!$AA$2:$AA$5001,③実績CSV_期間B!$M$2:$M$5001,$C2115))</f>
        <v/>
      </c>
      <c r="I2115" s="38" t="str">
        <f aca="false">IF($C2115="","",SUMIFS(④実績CSV_期間C!$AA$2:$AA$5001,④実績CSV_期間C!$M$2:$M$5001,$C2115))</f>
        <v/>
      </c>
      <c r="J2115" s="38" t="str">
        <f aca="false">IF($C2115="","",N($F2115)*N($G2115))</f>
        <v/>
      </c>
      <c r="K2115" s="38" t="str">
        <f aca="false">IF($C2115="","",N($F2115)*N($H2115))</f>
        <v/>
      </c>
      <c r="L2115" s="38" t="str">
        <f aca="false">IF($C2115="","",N($F2115)*N($I2115))</f>
        <v/>
      </c>
      <c r="M2115" s="37" t="str">
        <f aca="false">IF(OR($C2115="",N(TOP!$C$12)=0),"",N($J2115)/TOP!$C$12)</f>
        <v/>
      </c>
      <c r="N2115" s="37" t="str">
        <f aca="false">IF(OR($C2115="",N(TOP!$C$13)=0),"",N($K2115)/TOP!$C$13)</f>
        <v/>
      </c>
      <c r="O2115" s="37" t="str">
        <f aca="false">IF(OR($C2115="",N(TOP!$C$14)=0),"",N($L2115)/TOP!$C$14)</f>
        <v/>
      </c>
      <c r="P2115" s="42" t="str">
        <f aca="false">IF($C2115="","",IFERROR(CHOOSE(MATCH(TOP!$C$10,{"【期間A】","【期間B】","【期間C】"},0),N($M2115),N($N2115),N($O2115)),0))</f>
        <v/>
      </c>
    </row>
    <row r="2116" customFormat="false" ht="15" hidden="false" customHeight="false" outlineLevel="0" collapsed="false">
      <c r="B2116" s="12" t="n">
        <v>2111</v>
      </c>
      <c r="C2116" s="36" t="str">
        <f aca="false">IF(②実績CSV_期間A!$M2112="","",②実績CSV_期間A!$M2112&amp;"")</f>
        <v/>
      </c>
      <c r="D2116" s="12" t="str">
        <f aca="false">IF($C2116="","",②実績CSV_期間A!$N2112)</f>
        <v/>
      </c>
      <c r="E2116" s="12" t="str">
        <f aca="false">IF($C2116="","",RIGHT($D2116,1))</f>
        <v/>
      </c>
      <c r="F2116" s="41" t="str">
        <f aca="false">IF($C2116="","",IFERROR(INDEX(サイズ換算マスタ!$C$6:$C$8,MATCH($E2116,サイズ換算マスタ!$B$6:$B$8,0)),1))</f>
        <v/>
      </c>
      <c r="G2116" s="38" t="str">
        <f aca="false">IF($C2116="","",SUMIFS(②実績CSV_期間A!$AA$2:$AA$5001,②実績CSV_期間A!$M$2:$M$5001,$C2116))</f>
        <v/>
      </c>
      <c r="H2116" s="38" t="str">
        <f aca="false">IF($C2116="","",SUMIFS(③実績CSV_期間B!$AA$2:$AA$5001,③実績CSV_期間B!$M$2:$M$5001,$C2116))</f>
        <v/>
      </c>
      <c r="I2116" s="38" t="str">
        <f aca="false">IF($C2116="","",SUMIFS(④実績CSV_期間C!$AA$2:$AA$5001,④実績CSV_期間C!$M$2:$M$5001,$C2116))</f>
        <v/>
      </c>
      <c r="J2116" s="38" t="str">
        <f aca="false">IF($C2116="","",N($F2116)*N($G2116))</f>
        <v/>
      </c>
      <c r="K2116" s="38" t="str">
        <f aca="false">IF($C2116="","",N($F2116)*N($H2116))</f>
        <v/>
      </c>
      <c r="L2116" s="38" t="str">
        <f aca="false">IF($C2116="","",N($F2116)*N($I2116))</f>
        <v/>
      </c>
      <c r="M2116" s="37" t="str">
        <f aca="false">IF(OR($C2116="",N(TOP!$C$12)=0),"",N($J2116)/TOP!$C$12)</f>
        <v/>
      </c>
      <c r="N2116" s="37" t="str">
        <f aca="false">IF(OR($C2116="",N(TOP!$C$13)=0),"",N($K2116)/TOP!$C$13)</f>
        <v/>
      </c>
      <c r="O2116" s="37" t="str">
        <f aca="false">IF(OR($C2116="",N(TOP!$C$14)=0),"",N($L2116)/TOP!$C$14)</f>
        <v/>
      </c>
      <c r="P2116" s="42" t="str">
        <f aca="false">IF($C2116="","",IFERROR(CHOOSE(MATCH(TOP!$C$10,{"【期間A】","【期間B】","【期間C】"},0),N($M2116),N($N2116),N($O2116)),0))</f>
        <v/>
      </c>
    </row>
    <row r="2117" customFormat="false" ht="15" hidden="false" customHeight="false" outlineLevel="0" collapsed="false">
      <c r="B2117" s="12" t="n">
        <v>2112</v>
      </c>
      <c r="C2117" s="36" t="str">
        <f aca="false">IF(②実績CSV_期間A!$M2113="","",②実績CSV_期間A!$M2113&amp;"")</f>
        <v/>
      </c>
      <c r="D2117" s="12" t="str">
        <f aca="false">IF($C2117="","",②実績CSV_期間A!$N2113)</f>
        <v/>
      </c>
      <c r="E2117" s="12" t="str">
        <f aca="false">IF($C2117="","",RIGHT($D2117,1))</f>
        <v/>
      </c>
      <c r="F2117" s="41" t="str">
        <f aca="false">IF($C2117="","",IFERROR(INDEX(サイズ換算マスタ!$C$6:$C$8,MATCH($E2117,サイズ換算マスタ!$B$6:$B$8,0)),1))</f>
        <v/>
      </c>
      <c r="G2117" s="38" t="str">
        <f aca="false">IF($C2117="","",SUMIFS(②実績CSV_期間A!$AA$2:$AA$5001,②実績CSV_期間A!$M$2:$M$5001,$C2117))</f>
        <v/>
      </c>
      <c r="H2117" s="38" t="str">
        <f aca="false">IF($C2117="","",SUMIFS(③実績CSV_期間B!$AA$2:$AA$5001,③実績CSV_期間B!$M$2:$M$5001,$C2117))</f>
        <v/>
      </c>
      <c r="I2117" s="38" t="str">
        <f aca="false">IF($C2117="","",SUMIFS(④実績CSV_期間C!$AA$2:$AA$5001,④実績CSV_期間C!$M$2:$M$5001,$C2117))</f>
        <v/>
      </c>
      <c r="J2117" s="38" t="str">
        <f aca="false">IF($C2117="","",N($F2117)*N($G2117))</f>
        <v/>
      </c>
      <c r="K2117" s="38" t="str">
        <f aca="false">IF($C2117="","",N($F2117)*N($H2117))</f>
        <v/>
      </c>
      <c r="L2117" s="38" t="str">
        <f aca="false">IF($C2117="","",N($F2117)*N($I2117))</f>
        <v/>
      </c>
      <c r="M2117" s="37" t="str">
        <f aca="false">IF(OR($C2117="",N(TOP!$C$12)=0),"",N($J2117)/TOP!$C$12)</f>
        <v/>
      </c>
      <c r="N2117" s="37" t="str">
        <f aca="false">IF(OR($C2117="",N(TOP!$C$13)=0),"",N($K2117)/TOP!$C$13)</f>
        <v/>
      </c>
      <c r="O2117" s="37" t="str">
        <f aca="false">IF(OR($C2117="",N(TOP!$C$14)=0),"",N($L2117)/TOP!$C$14)</f>
        <v/>
      </c>
      <c r="P2117" s="42" t="str">
        <f aca="false">IF($C2117="","",IFERROR(CHOOSE(MATCH(TOP!$C$10,{"【期間A】","【期間B】","【期間C】"},0),N($M2117),N($N2117),N($O2117)),0))</f>
        <v/>
      </c>
    </row>
    <row r="2118" customFormat="false" ht="15" hidden="false" customHeight="false" outlineLevel="0" collapsed="false">
      <c r="B2118" s="12" t="n">
        <v>2113</v>
      </c>
      <c r="C2118" s="36" t="str">
        <f aca="false">IF(②実績CSV_期間A!$M2114="","",②実績CSV_期間A!$M2114&amp;"")</f>
        <v/>
      </c>
      <c r="D2118" s="12" t="str">
        <f aca="false">IF($C2118="","",②実績CSV_期間A!$N2114)</f>
        <v/>
      </c>
      <c r="E2118" s="12" t="str">
        <f aca="false">IF($C2118="","",RIGHT($D2118,1))</f>
        <v/>
      </c>
      <c r="F2118" s="41" t="str">
        <f aca="false">IF($C2118="","",IFERROR(INDEX(サイズ換算マスタ!$C$6:$C$8,MATCH($E2118,サイズ換算マスタ!$B$6:$B$8,0)),1))</f>
        <v/>
      </c>
      <c r="G2118" s="38" t="str">
        <f aca="false">IF($C2118="","",SUMIFS(②実績CSV_期間A!$AA$2:$AA$5001,②実績CSV_期間A!$M$2:$M$5001,$C2118))</f>
        <v/>
      </c>
      <c r="H2118" s="38" t="str">
        <f aca="false">IF($C2118="","",SUMIFS(③実績CSV_期間B!$AA$2:$AA$5001,③実績CSV_期間B!$M$2:$M$5001,$C2118))</f>
        <v/>
      </c>
      <c r="I2118" s="38" t="str">
        <f aca="false">IF($C2118="","",SUMIFS(④実績CSV_期間C!$AA$2:$AA$5001,④実績CSV_期間C!$M$2:$M$5001,$C2118))</f>
        <v/>
      </c>
      <c r="J2118" s="38" t="str">
        <f aca="false">IF($C2118="","",N($F2118)*N($G2118))</f>
        <v/>
      </c>
      <c r="K2118" s="38" t="str">
        <f aca="false">IF($C2118="","",N($F2118)*N($H2118))</f>
        <v/>
      </c>
      <c r="L2118" s="38" t="str">
        <f aca="false">IF($C2118="","",N($F2118)*N($I2118))</f>
        <v/>
      </c>
      <c r="M2118" s="37" t="str">
        <f aca="false">IF(OR($C2118="",N(TOP!$C$12)=0),"",N($J2118)/TOP!$C$12)</f>
        <v/>
      </c>
      <c r="N2118" s="37" t="str">
        <f aca="false">IF(OR($C2118="",N(TOP!$C$13)=0),"",N($K2118)/TOP!$C$13)</f>
        <v/>
      </c>
      <c r="O2118" s="37" t="str">
        <f aca="false">IF(OR($C2118="",N(TOP!$C$14)=0),"",N($L2118)/TOP!$C$14)</f>
        <v/>
      </c>
      <c r="P2118" s="42" t="str">
        <f aca="false">IF($C2118="","",IFERROR(CHOOSE(MATCH(TOP!$C$10,{"【期間A】","【期間B】","【期間C】"},0),N($M2118),N($N2118),N($O2118)),0))</f>
        <v/>
      </c>
    </row>
    <row r="2119" customFormat="false" ht="15" hidden="false" customHeight="false" outlineLevel="0" collapsed="false">
      <c r="B2119" s="12" t="n">
        <v>2114</v>
      </c>
      <c r="C2119" s="36" t="str">
        <f aca="false">IF(②実績CSV_期間A!$M2115="","",②実績CSV_期間A!$M2115&amp;"")</f>
        <v/>
      </c>
      <c r="D2119" s="12" t="str">
        <f aca="false">IF($C2119="","",②実績CSV_期間A!$N2115)</f>
        <v/>
      </c>
      <c r="E2119" s="12" t="str">
        <f aca="false">IF($C2119="","",RIGHT($D2119,1))</f>
        <v/>
      </c>
      <c r="F2119" s="41" t="str">
        <f aca="false">IF($C2119="","",IFERROR(INDEX(サイズ換算マスタ!$C$6:$C$8,MATCH($E2119,サイズ換算マスタ!$B$6:$B$8,0)),1))</f>
        <v/>
      </c>
      <c r="G2119" s="38" t="str">
        <f aca="false">IF($C2119="","",SUMIFS(②実績CSV_期間A!$AA$2:$AA$5001,②実績CSV_期間A!$M$2:$M$5001,$C2119))</f>
        <v/>
      </c>
      <c r="H2119" s="38" t="str">
        <f aca="false">IF($C2119="","",SUMIFS(③実績CSV_期間B!$AA$2:$AA$5001,③実績CSV_期間B!$M$2:$M$5001,$C2119))</f>
        <v/>
      </c>
      <c r="I2119" s="38" t="str">
        <f aca="false">IF($C2119="","",SUMIFS(④実績CSV_期間C!$AA$2:$AA$5001,④実績CSV_期間C!$M$2:$M$5001,$C2119))</f>
        <v/>
      </c>
      <c r="J2119" s="38" t="str">
        <f aca="false">IF($C2119="","",N($F2119)*N($G2119))</f>
        <v/>
      </c>
      <c r="K2119" s="38" t="str">
        <f aca="false">IF($C2119="","",N($F2119)*N($H2119))</f>
        <v/>
      </c>
      <c r="L2119" s="38" t="str">
        <f aca="false">IF($C2119="","",N($F2119)*N($I2119))</f>
        <v/>
      </c>
      <c r="M2119" s="37" t="str">
        <f aca="false">IF(OR($C2119="",N(TOP!$C$12)=0),"",N($J2119)/TOP!$C$12)</f>
        <v/>
      </c>
      <c r="N2119" s="37" t="str">
        <f aca="false">IF(OR($C2119="",N(TOP!$C$13)=0),"",N($K2119)/TOP!$C$13)</f>
        <v/>
      </c>
      <c r="O2119" s="37" t="str">
        <f aca="false">IF(OR($C2119="",N(TOP!$C$14)=0),"",N($L2119)/TOP!$C$14)</f>
        <v/>
      </c>
      <c r="P2119" s="42" t="str">
        <f aca="false">IF($C2119="","",IFERROR(CHOOSE(MATCH(TOP!$C$10,{"【期間A】","【期間B】","【期間C】"},0),N($M2119),N($N2119),N($O2119)),0))</f>
        <v/>
      </c>
    </row>
    <row r="2120" customFormat="false" ht="15" hidden="false" customHeight="false" outlineLevel="0" collapsed="false">
      <c r="B2120" s="12" t="n">
        <v>2115</v>
      </c>
      <c r="C2120" s="36" t="str">
        <f aca="false">IF(②実績CSV_期間A!$M2116="","",②実績CSV_期間A!$M2116&amp;"")</f>
        <v/>
      </c>
      <c r="D2120" s="12" t="str">
        <f aca="false">IF($C2120="","",②実績CSV_期間A!$N2116)</f>
        <v/>
      </c>
      <c r="E2120" s="12" t="str">
        <f aca="false">IF($C2120="","",RIGHT($D2120,1))</f>
        <v/>
      </c>
      <c r="F2120" s="41" t="str">
        <f aca="false">IF($C2120="","",IFERROR(INDEX(サイズ換算マスタ!$C$6:$C$8,MATCH($E2120,サイズ換算マスタ!$B$6:$B$8,0)),1))</f>
        <v/>
      </c>
      <c r="G2120" s="38" t="str">
        <f aca="false">IF($C2120="","",SUMIFS(②実績CSV_期間A!$AA$2:$AA$5001,②実績CSV_期間A!$M$2:$M$5001,$C2120))</f>
        <v/>
      </c>
      <c r="H2120" s="38" t="str">
        <f aca="false">IF($C2120="","",SUMIFS(③実績CSV_期間B!$AA$2:$AA$5001,③実績CSV_期間B!$M$2:$M$5001,$C2120))</f>
        <v/>
      </c>
      <c r="I2120" s="38" t="str">
        <f aca="false">IF($C2120="","",SUMIFS(④実績CSV_期間C!$AA$2:$AA$5001,④実績CSV_期間C!$M$2:$M$5001,$C2120))</f>
        <v/>
      </c>
      <c r="J2120" s="38" t="str">
        <f aca="false">IF($C2120="","",N($F2120)*N($G2120))</f>
        <v/>
      </c>
      <c r="K2120" s="38" t="str">
        <f aca="false">IF($C2120="","",N($F2120)*N($H2120))</f>
        <v/>
      </c>
      <c r="L2120" s="38" t="str">
        <f aca="false">IF($C2120="","",N($F2120)*N($I2120))</f>
        <v/>
      </c>
      <c r="M2120" s="37" t="str">
        <f aca="false">IF(OR($C2120="",N(TOP!$C$12)=0),"",N($J2120)/TOP!$C$12)</f>
        <v/>
      </c>
      <c r="N2120" s="37" t="str">
        <f aca="false">IF(OR($C2120="",N(TOP!$C$13)=0),"",N($K2120)/TOP!$C$13)</f>
        <v/>
      </c>
      <c r="O2120" s="37" t="str">
        <f aca="false">IF(OR($C2120="",N(TOP!$C$14)=0),"",N($L2120)/TOP!$C$14)</f>
        <v/>
      </c>
      <c r="P2120" s="42" t="str">
        <f aca="false">IF($C2120="","",IFERROR(CHOOSE(MATCH(TOP!$C$10,{"【期間A】","【期間B】","【期間C】"},0),N($M2120),N($N2120),N($O2120)),0))</f>
        <v/>
      </c>
    </row>
    <row r="2121" customFormat="false" ht="15" hidden="false" customHeight="false" outlineLevel="0" collapsed="false">
      <c r="B2121" s="12" t="n">
        <v>2116</v>
      </c>
      <c r="C2121" s="36" t="str">
        <f aca="false">IF(②実績CSV_期間A!$M2117="","",②実績CSV_期間A!$M2117&amp;"")</f>
        <v/>
      </c>
      <c r="D2121" s="12" t="str">
        <f aca="false">IF($C2121="","",②実績CSV_期間A!$N2117)</f>
        <v/>
      </c>
      <c r="E2121" s="12" t="str">
        <f aca="false">IF($C2121="","",RIGHT($D2121,1))</f>
        <v/>
      </c>
      <c r="F2121" s="41" t="str">
        <f aca="false">IF($C2121="","",IFERROR(INDEX(サイズ換算マスタ!$C$6:$C$8,MATCH($E2121,サイズ換算マスタ!$B$6:$B$8,0)),1))</f>
        <v/>
      </c>
      <c r="G2121" s="38" t="str">
        <f aca="false">IF($C2121="","",SUMIFS(②実績CSV_期間A!$AA$2:$AA$5001,②実績CSV_期間A!$M$2:$M$5001,$C2121))</f>
        <v/>
      </c>
      <c r="H2121" s="38" t="str">
        <f aca="false">IF($C2121="","",SUMIFS(③実績CSV_期間B!$AA$2:$AA$5001,③実績CSV_期間B!$M$2:$M$5001,$C2121))</f>
        <v/>
      </c>
      <c r="I2121" s="38" t="str">
        <f aca="false">IF($C2121="","",SUMIFS(④実績CSV_期間C!$AA$2:$AA$5001,④実績CSV_期間C!$M$2:$M$5001,$C2121))</f>
        <v/>
      </c>
      <c r="J2121" s="38" t="str">
        <f aca="false">IF($C2121="","",N($F2121)*N($G2121))</f>
        <v/>
      </c>
      <c r="K2121" s="38" t="str">
        <f aca="false">IF($C2121="","",N($F2121)*N($H2121))</f>
        <v/>
      </c>
      <c r="L2121" s="38" t="str">
        <f aca="false">IF($C2121="","",N($F2121)*N($I2121))</f>
        <v/>
      </c>
      <c r="M2121" s="37" t="str">
        <f aca="false">IF(OR($C2121="",N(TOP!$C$12)=0),"",N($J2121)/TOP!$C$12)</f>
        <v/>
      </c>
      <c r="N2121" s="37" t="str">
        <f aca="false">IF(OR($C2121="",N(TOP!$C$13)=0),"",N($K2121)/TOP!$C$13)</f>
        <v/>
      </c>
      <c r="O2121" s="37" t="str">
        <f aca="false">IF(OR($C2121="",N(TOP!$C$14)=0),"",N($L2121)/TOP!$C$14)</f>
        <v/>
      </c>
      <c r="P2121" s="42" t="str">
        <f aca="false">IF($C2121="","",IFERROR(CHOOSE(MATCH(TOP!$C$10,{"【期間A】","【期間B】","【期間C】"},0),N($M2121),N($N2121),N($O2121)),0))</f>
        <v/>
      </c>
    </row>
    <row r="2122" customFormat="false" ht="15" hidden="false" customHeight="false" outlineLevel="0" collapsed="false">
      <c r="B2122" s="12" t="n">
        <v>2117</v>
      </c>
      <c r="C2122" s="36" t="str">
        <f aca="false">IF(②実績CSV_期間A!$M2118="","",②実績CSV_期間A!$M2118&amp;"")</f>
        <v/>
      </c>
      <c r="D2122" s="12" t="str">
        <f aca="false">IF($C2122="","",②実績CSV_期間A!$N2118)</f>
        <v/>
      </c>
      <c r="E2122" s="12" t="str">
        <f aca="false">IF($C2122="","",RIGHT($D2122,1))</f>
        <v/>
      </c>
      <c r="F2122" s="41" t="str">
        <f aca="false">IF($C2122="","",IFERROR(INDEX(サイズ換算マスタ!$C$6:$C$8,MATCH($E2122,サイズ換算マスタ!$B$6:$B$8,0)),1))</f>
        <v/>
      </c>
      <c r="G2122" s="38" t="str">
        <f aca="false">IF($C2122="","",SUMIFS(②実績CSV_期間A!$AA$2:$AA$5001,②実績CSV_期間A!$M$2:$M$5001,$C2122))</f>
        <v/>
      </c>
      <c r="H2122" s="38" t="str">
        <f aca="false">IF($C2122="","",SUMIFS(③実績CSV_期間B!$AA$2:$AA$5001,③実績CSV_期間B!$M$2:$M$5001,$C2122))</f>
        <v/>
      </c>
      <c r="I2122" s="38" t="str">
        <f aca="false">IF($C2122="","",SUMIFS(④実績CSV_期間C!$AA$2:$AA$5001,④実績CSV_期間C!$M$2:$M$5001,$C2122))</f>
        <v/>
      </c>
      <c r="J2122" s="38" t="str">
        <f aca="false">IF($C2122="","",N($F2122)*N($G2122))</f>
        <v/>
      </c>
      <c r="K2122" s="38" t="str">
        <f aca="false">IF($C2122="","",N($F2122)*N($H2122))</f>
        <v/>
      </c>
      <c r="L2122" s="38" t="str">
        <f aca="false">IF($C2122="","",N($F2122)*N($I2122))</f>
        <v/>
      </c>
      <c r="M2122" s="37" t="str">
        <f aca="false">IF(OR($C2122="",N(TOP!$C$12)=0),"",N($J2122)/TOP!$C$12)</f>
        <v/>
      </c>
      <c r="N2122" s="37" t="str">
        <f aca="false">IF(OR($C2122="",N(TOP!$C$13)=0),"",N($K2122)/TOP!$C$13)</f>
        <v/>
      </c>
      <c r="O2122" s="37" t="str">
        <f aca="false">IF(OR($C2122="",N(TOP!$C$14)=0),"",N($L2122)/TOP!$C$14)</f>
        <v/>
      </c>
      <c r="P2122" s="42" t="str">
        <f aca="false">IF($C2122="","",IFERROR(CHOOSE(MATCH(TOP!$C$10,{"【期間A】","【期間B】","【期間C】"},0),N($M2122),N($N2122),N($O2122)),0))</f>
        <v/>
      </c>
    </row>
    <row r="2123" customFormat="false" ht="15" hidden="false" customHeight="false" outlineLevel="0" collapsed="false">
      <c r="B2123" s="12" t="n">
        <v>2118</v>
      </c>
      <c r="C2123" s="36" t="str">
        <f aca="false">IF(②実績CSV_期間A!$M2119="","",②実績CSV_期間A!$M2119&amp;"")</f>
        <v/>
      </c>
      <c r="D2123" s="12" t="str">
        <f aca="false">IF($C2123="","",②実績CSV_期間A!$N2119)</f>
        <v/>
      </c>
      <c r="E2123" s="12" t="str">
        <f aca="false">IF($C2123="","",RIGHT($D2123,1))</f>
        <v/>
      </c>
      <c r="F2123" s="41" t="str">
        <f aca="false">IF($C2123="","",IFERROR(INDEX(サイズ換算マスタ!$C$6:$C$8,MATCH($E2123,サイズ換算マスタ!$B$6:$B$8,0)),1))</f>
        <v/>
      </c>
      <c r="G2123" s="38" t="str">
        <f aca="false">IF($C2123="","",SUMIFS(②実績CSV_期間A!$AA$2:$AA$5001,②実績CSV_期間A!$M$2:$M$5001,$C2123))</f>
        <v/>
      </c>
      <c r="H2123" s="38" t="str">
        <f aca="false">IF($C2123="","",SUMIFS(③実績CSV_期間B!$AA$2:$AA$5001,③実績CSV_期間B!$M$2:$M$5001,$C2123))</f>
        <v/>
      </c>
      <c r="I2123" s="38" t="str">
        <f aca="false">IF($C2123="","",SUMIFS(④実績CSV_期間C!$AA$2:$AA$5001,④実績CSV_期間C!$M$2:$M$5001,$C2123))</f>
        <v/>
      </c>
      <c r="J2123" s="38" t="str">
        <f aca="false">IF($C2123="","",N($F2123)*N($G2123))</f>
        <v/>
      </c>
      <c r="K2123" s="38" t="str">
        <f aca="false">IF($C2123="","",N($F2123)*N($H2123))</f>
        <v/>
      </c>
      <c r="L2123" s="38" t="str">
        <f aca="false">IF($C2123="","",N($F2123)*N($I2123))</f>
        <v/>
      </c>
      <c r="M2123" s="37" t="str">
        <f aca="false">IF(OR($C2123="",N(TOP!$C$12)=0),"",N($J2123)/TOP!$C$12)</f>
        <v/>
      </c>
      <c r="N2123" s="37" t="str">
        <f aca="false">IF(OR($C2123="",N(TOP!$C$13)=0),"",N($K2123)/TOP!$C$13)</f>
        <v/>
      </c>
      <c r="O2123" s="37" t="str">
        <f aca="false">IF(OR($C2123="",N(TOP!$C$14)=0),"",N($L2123)/TOP!$C$14)</f>
        <v/>
      </c>
      <c r="P2123" s="42" t="str">
        <f aca="false">IF($C2123="","",IFERROR(CHOOSE(MATCH(TOP!$C$10,{"【期間A】","【期間B】","【期間C】"},0),N($M2123),N($N2123),N($O2123)),0))</f>
        <v/>
      </c>
    </row>
    <row r="2124" customFormat="false" ht="15" hidden="false" customHeight="false" outlineLevel="0" collapsed="false">
      <c r="B2124" s="12" t="n">
        <v>2119</v>
      </c>
      <c r="C2124" s="36" t="str">
        <f aca="false">IF(②実績CSV_期間A!$M2120="","",②実績CSV_期間A!$M2120&amp;"")</f>
        <v/>
      </c>
      <c r="D2124" s="12" t="str">
        <f aca="false">IF($C2124="","",②実績CSV_期間A!$N2120)</f>
        <v/>
      </c>
      <c r="E2124" s="12" t="str">
        <f aca="false">IF($C2124="","",RIGHT($D2124,1))</f>
        <v/>
      </c>
      <c r="F2124" s="41" t="str">
        <f aca="false">IF($C2124="","",IFERROR(INDEX(サイズ換算マスタ!$C$6:$C$8,MATCH($E2124,サイズ換算マスタ!$B$6:$B$8,0)),1))</f>
        <v/>
      </c>
      <c r="G2124" s="38" t="str">
        <f aca="false">IF($C2124="","",SUMIFS(②実績CSV_期間A!$AA$2:$AA$5001,②実績CSV_期間A!$M$2:$M$5001,$C2124))</f>
        <v/>
      </c>
      <c r="H2124" s="38" t="str">
        <f aca="false">IF($C2124="","",SUMIFS(③実績CSV_期間B!$AA$2:$AA$5001,③実績CSV_期間B!$M$2:$M$5001,$C2124))</f>
        <v/>
      </c>
      <c r="I2124" s="38" t="str">
        <f aca="false">IF($C2124="","",SUMIFS(④実績CSV_期間C!$AA$2:$AA$5001,④実績CSV_期間C!$M$2:$M$5001,$C2124))</f>
        <v/>
      </c>
      <c r="J2124" s="38" t="str">
        <f aca="false">IF($C2124="","",N($F2124)*N($G2124))</f>
        <v/>
      </c>
      <c r="K2124" s="38" t="str">
        <f aca="false">IF($C2124="","",N($F2124)*N($H2124))</f>
        <v/>
      </c>
      <c r="L2124" s="38" t="str">
        <f aca="false">IF($C2124="","",N($F2124)*N($I2124))</f>
        <v/>
      </c>
      <c r="M2124" s="37" t="str">
        <f aca="false">IF(OR($C2124="",N(TOP!$C$12)=0),"",N($J2124)/TOP!$C$12)</f>
        <v/>
      </c>
      <c r="N2124" s="37" t="str">
        <f aca="false">IF(OR($C2124="",N(TOP!$C$13)=0),"",N($K2124)/TOP!$C$13)</f>
        <v/>
      </c>
      <c r="O2124" s="37" t="str">
        <f aca="false">IF(OR($C2124="",N(TOP!$C$14)=0),"",N($L2124)/TOP!$C$14)</f>
        <v/>
      </c>
      <c r="P2124" s="42" t="str">
        <f aca="false">IF($C2124="","",IFERROR(CHOOSE(MATCH(TOP!$C$10,{"【期間A】","【期間B】","【期間C】"},0),N($M2124),N($N2124),N($O2124)),0))</f>
        <v/>
      </c>
    </row>
    <row r="2125" customFormat="false" ht="15" hidden="false" customHeight="false" outlineLevel="0" collapsed="false">
      <c r="B2125" s="12" t="n">
        <v>2120</v>
      </c>
      <c r="C2125" s="36" t="str">
        <f aca="false">IF(②実績CSV_期間A!$M2121="","",②実績CSV_期間A!$M2121&amp;"")</f>
        <v/>
      </c>
      <c r="D2125" s="12" t="str">
        <f aca="false">IF($C2125="","",②実績CSV_期間A!$N2121)</f>
        <v/>
      </c>
      <c r="E2125" s="12" t="str">
        <f aca="false">IF($C2125="","",RIGHT($D2125,1))</f>
        <v/>
      </c>
      <c r="F2125" s="41" t="str">
        <f aca="false">IF($C2125="","",IFERROR(INDEX(サイズ換算マスタ!$C$6:$C$8,MATCH($E2125,サイズ換算マスタ!$B$6:$B$8,0)),1))</f>
        <v/>
      </c>
      <c r="G2125" s="38" t="str">
        <f aca="false">IF($C2125="","",SUMIFS(②実績CSV_期間A!$AA$2:$AA$5001,②実績CSV_期間A!$M$2:$M$5001,$C2125))</f>
        <v/>
      </c>
      <c r="H2125" s="38" t="str">
        <f aca="false">IF($C2125="","",SUMIFS(③実績CSV_期間B!$AA$2:$AA$5001,③実績CSV_期間B!$M$2:$M$5001,$C2125))</f>
        <v/>
      </c>
      <c r="I2125" s="38" t="str">
        <f aca="false">IF($C2125="","",SUMIFS(④実績CSV_期間C!$AA$2:$AA$5001,④実績CSV_期間C!$M$2:$M$5001,$C2125))</f>
        <v/>
      </c>
      <c r="J2125" s="38" t="str">
        <f aca="false">IF($C2125="","",N($F2125)*N($G2125))</f>
        <v/>
      </c>
      <c r="K2125" s="38" t="str">
        <f aca="false">IF($C2125="","",N($F2125)*N($H2125))</f>
        <v/>
      </c>
      <c r="L2125" s="38" t="str">
        <f aca="false">IF($C2125="","",N($F2125)*N($I2125))</f>
        <v/>
      </c>
      <c r="M2125" s="37" t="str">
        <f aca="false">IF(OR($C2125="",N(TOP!$C$12)=0),"",N($J2125)/TOP!$C$12)</f>
        <v/>
      </c>
      <c r="N2125" s="37" t="str">
        <f aca="false">IF(OR($C2125="",N(TOP!$C$13)=0),"",N($K2125)/TOP!$C$13)</f>
        <v/>
      </c>
      <c r="O2125" s="37" t="str">
        <f aca="false">IF(OR($C2125="",N(TOP!$C$14)=0),"",N($L2125)/TOP!$C$14)</f>
        <v/>
      </c>
      <c r="P2125" s="42" t="str">
        <f aca="false">IF($C2125="","",IFERROR(CHOOSE(MATCH(TOP!$C$10,{"【期間A】","【期間B】","【期間C】"},0),N($M2125),N($N2125),N($O2125)),0))</f>
        <v/>
      </c>
    </row>
    <row r="2126" customFormat="false" ht="15" hidden="false" customHeight="false" outlineLevel="0" collapsed="false">
      <c r="B2126" s="12" t="n">
        <v>2121</v>
      </c>
      <c r="C2126" s="36" t="str">
        <f aca="false">IF(②実績CSV_期間A!$M2122="","",②実績CSV_期間A!$M2122&amp;"")</f>
        <v/>
      </c>
      <c r="D2126" s="12" t="str">
        <f aca="false">IF($C2126="","",②実績CSV_期間A!$N2122)</f>
        <v/>
      </c>
      <c r="E2126" s="12" t="str">
        <f aca="false">IF($C2126="","",RIGHT($D2126,1))</f>
        <v/>
      </c>
      <c r="F2126" s="41" t="str">
        <f aca="false">IF($C2126="","",IFERROR(INDEX(サイズ換算マスタ!$C$6:$C$8,MATCH($E2126,サイズ換算マスタ!$B$6:$B$8,0)),1))</f>
        <v/>
      </c>
      <c r="G2126" s="38" t="str">
        <f aca="false">IF($C2126="","",SUMIFS(②実績CSV_期間A!$AA$2:$AA$5001,②実績CSV_期間A!$M$2:$M$5001,$C2126))</f>
        <v/>
      </c>
      <c r="H2126" s="38" t="str">
        <f aca="false">IF($C2126="","",SUMIFS(③実績CSV_期間B!$AA$2:$AA$5001,③実績CSV_期間B!$M$2:$M$5001,$C2126))</f>
        <v/>
      </c>
      <c r="I2126" s="38" t="str">
        <f aca="false">IF($C2126="","",SUMIFS(④実績CSV_期間C!$AA$2:$AA$5001,④実績CSV_期間C!$M$2:$M$5001,$C2126))</f>
        <v/>
      </c>
      <c r="J2126" s="38" t="str">
        <f aca="false">IF($C2126="","",N($F2126)*N($G2126))</f>
        <v/>
      </c>
      <c r="K2126" s="38" t="str">
        <f aca="false">IF($C2126="","",N($F2126)*N($H2126))</f>
        <v/>
      </c>
      <c r="L2126" s="38" t="str">
        <f aca="false">IF($C2126="","",N($F2126)*N($I2126))</f>
        <v/>
      </c>
      <c r="M2126" s="37" t="str">
        <f aca="false">IF(OR($C2126="",N(TOP!$C$12)=0),"",N($J2126)/TOP!$C$12)</f>
        <v/>
      </c>
      <c r="N2126" s="37" t="str">
        <f aca="false">IF(OR($C2126="",N(TOP!$C$13)=0),"",N($K2126)/TOP!$C$13)</f>
        <v/>
      </c>
      <c r="O2126" s="37" t="str">
        <f aca="false">IF(OR($C2126="",N(TOP!$C$14)=0),"",N($L2126)/TOP!$C$14)</f>
        <v/>
      </c>
      <c r="P2126" s="42" t="str">
        <f aca="false">IF($C2126="","",IFERROR(CHOOSE(MATCH(TOP!$C$10,{"【期間A】","【期間B】","【期間C】"},0),N($M2126),N($N2126),N($O2126)),0))</f>
        <v/>
      </c>
    </row>
    <row r="2127" customFormat="false" ht="15" hidden="false" customHeight="false" outlineLevel="0" collapsed="false">
      <c r="B2127" s="12" t="n">
        <v>2122</v>
      </c>
      <c r="C2127" s="36" t="str">
        <f aca="false">IF(②実績CSV_期間A!$M2123="","",②実績CSV_期間A!$M2123&amp;"")</f>
        <v/>
      </c>
      <c r="D2127" s="12" t="str">
        <f aca="false">IF($C2127="","",②実績CSV_期間A!$N2123)</f>
        <v/>
      </c>
      <c r="E2127" s="12" t="str">
        <f aca="false">IF($C2127="","",RIGHT($D2127,1))</f>
        <v/>
      </c>
      <c r="F2127" s="41" t="str">
        <f aca="false">IF($C2127="","",IFERROR(INDEX(サイズ換算マスタ!$C$6:$C$8,MATCH($E2127,サイズ換算マスタ!$B$6:$B$8,0)),1))</f>
        <v/>
      </c>
      <c r="G2127" s="38" t="str">
        <f aca="false">IF($C2127="","",SUMIFS(②実績CSV_期間A!$AA$2:$AA$5001,②実績CSV_期間A!$M$2:$M$5001,$C2127))</f>
        <v/>
      </c>
      <c r="H2127" s="38" t="str">
        <f aca="false">IF($C2127="","",SUMIFS(③実績CSV_期間B!$AA$2:$AA$5001,③実績CSV_期間B!$M$2:$M$5001,$C2127))</f>
        <v/>
      </c>
      <c r="I2127" s="38" t="str">
        <f aca="false">IF($C2127="","",SUMIFS(④実績CSV_期間C!$AA$2:$AA$5001,④実績CSV_期間C!$M$2:$M$5001,$C2127))</f>
        <v/>
      </c>
      <c r="J2127" s="38" t="str">
        <f aca="false">IF($C2127="","",N($F2127)*N($G2127))</f>
        <v/>
      </c>
      <c r="K2127" s="38" t="str">
        <f aca="false">IF($C2127="","",N($F2127)*N($H2127))</f>
        <v/>
      </c>
      <c r="L2127" s="38" t="str">
        <f aca="false">IF($C2127="","",N($F2127)*N($I2127))</f>
        <v/>
      </c>
      <c r="M2127" s="37" t="str">
        <f aca="false">IF(OR($C2127="",N(TOP!$C$12)=0),"",N($J2127)/TOP!$C$12)</f>
        <v/>
      </c>
      <c r="N2127" s="37" t="str">
        <f aca="false">IF(OR($C2127="",N(TOP!$C$13)=0),"",N($K2127)/TOP!$C$13)</f>
        <v/>
      </c>
      <c r="O2127" s="37" t="str">
        <f aca="false">IF(OR($C2127="",N(TOP!$C$14)=0),"",N($L2127)/TOP!$C$14)</f>
        <v/>
      </c>
      <c r="P2127" s="42" t="str">
        <f aca="false">IF($C2127="","",IFERROR(CHOOSE(MATCH(TOP!$C$10,{"【期間A】","【期間B】","【期間C】"},0),N($M2127),N($N2127),N($O2127)),0))</f>
        <v/>
      </c>
    </row>
    <row r="2128" customFormat="false" ht="15" hidden="false" customHeight="false" outlineLevel="0" collapsed="false">
      <c r="B2128" s="12" t="n">
        <v>2123</v>
      </c>
      <c r="C2128" s="36" t="str">
        <f aca="false">IF(②実績CSV_期間A!$M2124="","",②実績CSV_期間A!$M2124&amp;"")</f>
        <v/>
      </c>
      <c r="D2128" s="12" t="str">
        <f aca="false">IF($C2128="","",②実績CSV_期間A!$N2124)</f>
        <v/>
      </c>
      <c r="E2128" s="12" t="str">
        <f aca="false">IF($C2128="","",RIGHT($D2128,1))</f>
        <v/>
      </c>
      <c r="F2128" s="41" t="str">
        <f aca="false">IF($C2128="","",IFERROR(INDEX(サイズ換算マスタ!$C$6:$C$8,MATCH($E2128,サイズ換算マスタ!$B$6:$B$8,0)),1))</f>
        <v/>
      </c>
      <c r="G2128" s="38" t="str">
        <f aca="false">IF($C2128="","",SUMIFS(②実績CSV_期間A!$AA$2:$AA$5001,②実績CSV_期間A!$M$2:$M$5001,$C2128))</f>
        <v/>
      </c>
      <c r="H2128" s="38" t="str">
        <f aca="false">IF($C2128="","",SUMIFS(③実績CSV_期間B!$AA$2:$AA$5001,③実績CSV_期間B!$M$2:$M$5001,$C2128))</f>
        <v/>
      </c>
      <c r="I2128" s="38" t="str">
        <f aca="false">IF($C2128="","",SUMIFS(④実績CSV_期間C!$AA$2:$AA$5001,④実績CSV_期間C!$M$2:$M$5001,$C2128))</f>
        <v/>
      </c>
      <c r="J2128" s="38" t="str">
        <f aca="false">IF($C2128="","",N($F2128)*N($G2128))</f>
        <v/>
      </c>
      <c r="K2128" s="38" t="str">
        <f aca="false">IF($C2128="","",N($F2128)*N($H2128))</f>
        <v/>
      </c>
      <c r="L2128" s="38" t="str">
        <f aca="false">IF($C2128="","",N($F2128)*N($I2128))</f>
        <v/>
      </c>
      <c r="M2128" s="37" t="str">
        <f aca="false">IF(OR($C2128="",N(TOP!$C$12)=0),"",N($J2128)/TOP!$C$12)</f>
        <v/>
      </c>
      <c r="N2128" s="37" t="str">
        <f aca="false">IF(OR($C2128="",N(TOP!$C$13)=0),"",N($K2128)/TOP!$C$13)</f>
        <v/>
      </c>
      <c r="O2128" s="37" t="str">
        <f aca="false">IF(OR($C2128="",N(TOP!$C$14)=0),"",N($L2128)/TOP!$C$14)</f>
        <v/>
      </c>
      <c r="P2128" s="42" t="str">
        <f aca="false">IF($C2128="","",IFERROR(CHOOSE(MATCH(TOP!$C$10,{"【期間A】","【期間B】","【期間C】"},0),N($M2128),N($N2128),N($O2128)),0))</f>
        <v/>
      </c>
    </row>
    <row r="2129" customFormat="false" ht="15" hidden="false" customHeight="false" outlineLevel="0" collapsed="false">
      <c r="B2129" s="12" t="n">
        <v>2124</v>
      </c>
      <c r="C2129" s="36" t="str">
        <f aca="false">IF(②実績CSV_期間A!$M2125="","",②実績CSV_期間A!$M2125&amp;"")</f>
        <v/>
      </c>
      <c r="D2129" s="12" t="str">
        <f aca="false">IF($C2129="","",②実績CSV_期間A!$N2125)</f>
        <v/>
      </c>
      <c r="E2129" s="12" t="str">
        <f aca="false">IF($C2129="","",RIGHT($D2129,1))</f>
        <v/>
      </c>
      <c r="F2129" s="41" t="str">
        <f aca="false">IF($C2129="","",IFERROR(INDEX(サイズ換算マスタ!$C$6:$C$8,MATCH($E2129,サイズ換算マスタ!$B$6:$B$8,0)),1))</f>
        <v/>
      </c>
      <c r="G2129" s="38" t="str">
        <f aca="false">IF($C2129="","",SUMIFS(②実績CSV_期間A!$AA$2:$AA$5001,②実績CSV_期間A!$M$2:$M$5001,$C2129))</f>
        <v/>
      </c>
      <c r="H2129" s="38" t="str">
        <f aca="false">IF($C2129="","",SUMIFS(③実績CSV_期間B!$AA$2:$AA$5001,③実績CSV_期間B!$M$2:$M$5001,$C2129))</f>
        <v/>
      </c>
      <c r="I2129" s="38" t="str">
        <f aca="false">IF($C2129="","",SUMIFS(④実績CSV_期間C!$AA$2:$AA$5001,④実績CSV_期間C!$M$2:$M$5001,$C2129))</f>
        <v/>
      </c>
      <c r="J2129" s="38" t="str">
        <f aca="false">IF($C2129="","",N($F2129)*N($G2129))</f>
        <v/>
      </c>
      <c r="K2129" s="38" t="str">
        <f aca="false">IF($C2129="","",N($F2129)*N($H2129))</f>
        <v/>
      </c>
      <c r="L2129" s="38" t="str">
        <f aca="false">IF($C2129="","",N($F2129)*N($I2129))</f>
        <v/>
      </c>
      <c r="M2129" s="37" t="str">
        <f aca="false">IF(OR($C2129="",N(TOP!$C$12)=0),"",N($J2129)/TOP!$C$12)</f>
        <v/>
      </c>
      <c r="N2129" s="37" t="str">
        <f aca="false">IF(OR($C2129="",N(TOP!$C$13)=0),"",N($K2129)/TOP!$C$13)</f>
        <v/>
      </c>
      <c r="O2129" s="37" t="str">
        <f aca="false">IF(OR($C2129="",N(TOP!$C$14)=0),"",N($L2129)/TOP!$C$14)</f>
        <v/>
      </c>
      <c r="P2129" s="42" t="str">
        <f aca="false">IF($C2129="","",IFERROR(CHOOSE(MATCH(TOP!$C$10,{"【期間A】","【期間B】","【期間C】"},0),N($M2129),N($N2129),N($O2129)),0))</f>
        <v/>
      </c>
    </row>
    <row r="2130" customFormat="false" ht="15" hidden="false" customHeight="false" outlineLevel="0" collapsed="false">
      <c r="B2130" s="12" t="n">
        <v>2125</v>
      </c>
      <c r="C2130" s="36" t="str">
        <f aca="false">IF(②実績CSV_期間A!$M2126="","",②実績CSV_期間A!$M2126&amp;"")</f>
        <v/>
      </c>
      <c r="D2130" s="12" t="str">
        <f aca="false">IF($C2130="","",②実績CSV_期間A!$N2126)</f>
        <v/>
      </c>
      <c r="E2130" s="12" t="str">
        <f aca="false">IF($C2130="","",RIGHT($D2130,1))</f>
        <v/>
      </c>
      <c r="F2130" s="41" t="str">
        <f aca="false">IF($C2130="","",IFERROR(INDEX(サイズ換算マスタ!$C$6:$C$8,MATCH($E2130,サイズ換算マスタ!$B$6:$B$8,0)),1))</f>
        <v/>
      </c>
      <c r="G2130" s="38" t="str">
        <f aca="false">IF($C2130="","",SUMIFS(②実績CSV_期間A!$AA$2:$AA$5001,②実績CSV_期間A!$M$2:$M$5001,$C2130))</f>
        <v/>
      </c>
      <c r="H2130" s="38" t="str">
        <f aca="false">IF($C2130="","",SUMIFS(③実績CSV_期間B!$AA$2:$AA$5001,③実績CSV_期間B!$M$2:$M$5001,$C2130))</f>
        <v/>
      </c>
      <c r="I2130" s="38" t="str">
        <f aca="false">IF($C2130="","",SUMIFS(④実績CSV_期間C!$AA$2:$AA$5001,④実績CSV_期間C!$M$2:$M$5001,$C2130))</f>
        <v/>
      </c>
      <c r="J2130" s="38" t="str">
        <f aca="false">IF($C2130="","",N($F2130)*N($G2130))</f>
        <v/>
      </c>
      <c r="K2130" s="38" t="str">
        <f aca="false">IF($C2130="","",N($F2130)*N($H2130))</f>
        <v/>
      </c>
      <c r="L2130" s="38" t="str">
        <f aca="false">IF($C2130="","",N($F2130)*N($I2130))</f>
        <v/>
      </c>
      <c r="M2130" s="37" t="str">
        <f aca="false">IF(OR($C2130="",N(TOP!$C$12)=0),"",N($J2130)/TOP!$C$12)</f>
        <v/>
      </c>
      <c r="N2130" s="37" t="str">
        <f aca="false">IF(OR($C2130="",N(TOP!$C$13)=0),"",N($K2130)/TOP!$C$13)</f>
        <v/>
      </c>
      <c r="O2130" s="37" t="str">
        <f aca="false">IF(OR($C2130="",N(TOP!$C$14)=0),"",N($L2130)/TOP!$C$14)</f>
        <v/>
      </c>
      <c r="P2130" s="42" t="str">
        <f aca="false">IF($C2130="","",IFERROR(CHOOSE(MATCH(TOP!$C$10,{"【期間A】","【期間B】","【期間C】"},0),N($M2130),N($N2130),N($O2130)),0))</f>
        <v/>
      </c>
    </row>
    <row r="2131" customFormat="false" ht="15" hidden="false" customHeight="false" outlineLevel="0" collapsed="false">
      <c r="B2131" s="12" t="n">
        <v>2126</v>
      </c>
      <c r="C2131" s="36" t="str">
        <f aca="false">IF(②実績CSV_期間A!$M2127="","",②実績CSV_期間A!$M2127&amp;"")</f>
        <v/>
      </c>
      <c r="D2131" s="12" t="str">
        <f aca="false">IF($C2131="","",②実績CSV_期間A!$N2127)</f>
        <v/>
      </c>
      <c r="E2131" s="12" t="str">
        <f aca="false">IF($C2131="","",RIGHT($D2131,1))</f>
        <v/>
      </c>
      <c r="F2131" s="41" t="str">
        <f aca="false">IF($C2131="","",IFERROR(INDEX(サイズ換算マスタ!$C$6:$C$8,MATCH($E2131,サイズ換算マスタ!$B$6:$B$8,0)),1))</f>
        <v/>
      </c>
      <c r="G2131" s="38" t="str">
        <f aca="false">IF($C2131="","",SUMIFS(②実績CSV_期間A!$AA$2:$AA$5001,②実績CSV_期間A!$M$2:$M$5001,$C2131))</f>
        <v/>
      </c>
      <c r="H2131" s="38" t="str">
        <f aca="false">IF($C2131="","",SUMIFS(③実績CSV_期間B!$AA$2:$AA$5001,③実績CSV_期間B!$M$2:$M$5001,$C2131))</f>
        <v/>
      </c>
      <c r="I2131" s="38" t="str">
        <f aca="false">IF($C2131="","",SUMIFS(④実績CSV_期間C!$AA$2:$AA$5001,④実績CSV_期間C!$M$2:$M$5001,$C2131))</f>
        <v/>
      </c>
      <c r="J2131" s="38" t="str">
        <f aca="false">IF($C2131="","",N($F2131)*N($G2131))</f>
        <v/>
      </c>
      <c r="K2131" s="38" t="str">
        <f aca="false">IF($C2131="","",N($F2131)*N($H2131))</f>
        <v/>
      </c>
      <c r="L2131" s="38" t="str">
        <f aca="false">IF($C2131="","",N($F2131)*N($I2131))</f>
        <v/>
      </c>
      <c r="M2131" s="37" t="str">
        <f aca="false">IF(OR($C2131="",N(TOP!$C$12)=0),"",N($J2131)/TOP!$C$12)</f>
        <v/>
      </c>
      <c r="N2131" s="37" t="str">
        <f aca="false">IF(OR($C2131="",N(TOP!$C$13)=0),"",N($K2131)/TOP!$C$13)</f>
        <v/>
      </c>
      <c r="O2131" s="37" t="str">
        <f aca="false">IF(OR($C2131="",N(TOP!$C$14)=0),"",N($L2131)/TOP!$C$14)</f>
        <v/>
      </c>
      <c r="P2131" s="42" t="str">
        <f aca="false">IF($C2131="","",IFERROR(CHOOSE(MATCH(TOP!$C$10,{"【期間A】","【期間B】","【期間C】"},0),N($M2131),N($N2131),N($O2131)),0))</f>
        <v/>
      </c>
    </row>
    <row r="2132" customFormat="false" ht="15" hidden="false" customHeight="false" outlineLevel="0" collapsed="false">
      <c r="B2132" s="12" t="n">
        <v>2127</v>
      </c>
      <c r="C2132" s="36" t="str">
        <f aca="false">IF(②実績CSV_期間A!$M2128="","",②実績CSV_期間A!$M2128&amp;"")</f>
        <v/>
      </c>
      <c r="D2132" s="12" t="str">
        <f aca="false">IF($C2132="","",②実績CSV_期間A!$N2128)</f>
        <v/>
      </c>
      <c r="E2132" s="12" t="str">
        <f aca="false">IF($C2132="","",RIGHT($D2132,1))</f>
        <v/>
      </c>
      <c r="F2132" s="41" t="str">
        <f aca="false">IF($C2132="","",IFERROR(INDEX(サイズ換算マスタ!$C$6:$C$8,MATCH($E2132,サイズ換算マスタ!$B$6:$B$8,0)),1))</f>
        <v/>
      </c>
      <c r="G2132" s="38" t="str">
        <f aca="false">IF($C2132="","",SUMIFS(②実績CSV_期間A!$AA$2:$AA$5001,②実績CSV_期間A!$M$2:$M$5001,$C2132))</f>
        <v/>
      </c>
      <c r="H2132" s="38" t="str">
        <f aca="false">IF($C2132="","",SUMIFS(③実績CSV_期間B!$AA$2:$AA$5001,③実績CSV_期間B!$M$2:$M$5001,$C2132))</f>
        <v/>
      </c>
      <c r="I2132" s="38" t="str">
        <f aca="false">IF($C2132="","",SUMIFS(④実績CSV_期間C!$AA$2:$AA$5001,④実績CSV_期間C!$M$2:$M$5001,$C2132))</f>
        <v/>
      </c>
      <c r="J2132" s="38" t="str">
        <f aca="false">IF($C2132="","",N($F2132)*N($G2132))</f>
        <v/>
      </c>
      <c r="K2132" s="38" t="str">
        <f aca="false">IF($C2132="","",N($F2132)*N($H2132))</f>
        <v/>
      </c>
      <c r="L2132" s="38" t="str">
        <f aca="false">IF($C2132="","",N($F2132)*N($I2132))</f>
        <v/>
      </c>
      <c r="M2132" s="37" t="str">
        <f aca="false">IF(OR($C2132="",N(TOP!$C$12)=0),"",N($J2132)/TOP!$C$12)</f>
        <v/>
      </c>
      <c r="N2132" s="37" t="str">
        <f aca="false">IF(OR($C2132="",N(TOP!$C$13)=0),"",N($K2132)/TOP!$C$13)</f>
        <v/>
      </c>
      <c r="O2132" s="37" t="str">
        <f aca="false">IF(OR($C2132="",N(TOP!$C$14)=0),"",N($L2132)/TOP!$C$14)</f>
        <v/>
      </c>
      <c r="P2132" s="42" t="str">
        <f aca="false">IF($C2132="","",IFERROR(CHOOSE(MATCH(TOP!$C$10,{"【期間A】","【期間B】","【期間C】"},0),N($M2132),N($N2132),N($O2132)),0))</f>
        <v/>
      </c>
    </row>
    <row r="2133" customFormat="false" ht="15" hidden="false" customHeight="false" outlineLevel="0" collapsed="false">
      <c r="B2133" s="12" t="n">
        <v>2128</v>
      </c>
      <c r="C2133" s="36" t="str">
        <f aca="false">IF(②実績CSV_期間A!$M2129="","",②実績CSV_期間A!$M2129&amp;"")</f>
        <v/>
      </c>
      <c r="D2133" s="12" t="str">
        <f aca="false">IF($C2133="","",②実績CSV_期間A!$N2129)</f>
        <v/>
      </c>
      <c r="E2133" s="12" t="str">
        <f aca="false">IF($C2133="","",RIGHT($D2133,1))</f>
        <v/>
      </c>
      <c r="F2133" s="41" t="str">
        <f aca="false">IF($C2133="","",IFERROR(INDEX(サイズ換算マスタ!$C$6:$C$8,MATCH($E2133,サイズ換算マスタ!$B$6:$B$8,0)),1))</f>
        <v/>
      </c>
      <c r="G2133" s="38" t="str">
        <f aca="false">IF($C2133="","",SUMIFS(②実績CSV_期間A!$AA$2:$AA$5001,②実績CSV_期間A!$M$2:$M$5001,$C2133))</f>
        <v/>
      </c>
      <c r="H2133" s="38" t="str">
        <f aca="false">IF($C2133="","",SUMIFS(③実績CSV_期間B!$AA$2:$AA$5001,③実績CSV_期間B!$M$2:$M$5001,$C2133))</f>
        <v/>
      </c>
      <c r="I2133" s="38" t="str">
        <f aca="false">IF($C2133="","",SUMIFS(④実績CSV_期間C!$AA$2:$AA$5001,④実績CSV_期間C!$M$2:$M$5001,$C2133))</f>
        <v/>
      </c>
      <c r="J2133" s="38" t="str">
        <f aca="false">IF($C2133="","",N($F2133)*N($G2133))</f>
        <v/>
      </c>
      <c r="K2133" s="38" t="str">
        <f aca="false">IF($C2133="","",N($F2133)*N($H2133))</f>
        <v/>
      </c>
      <c r="L2133" s="38" t="str">
        <f aca="false">IF($C2133="","",N($F2133)*N($I2133))</f>
        <v/>
      </c>
      <c r="M2133" s="37" t="str">
        <f aca="false">IF(OR($C2133="",N(TOP!$C$12)=0),"",N($J2133)/TOP!$C$12)</f>
        <v/>
      </c>
      <c r="N2133" s="37" t="str">
        <f aca="false">IF(OR($C2133="",N(TOP!$C$13)=0),"",N($K2133)/TOP!$C$13)</f>
        <v/>
      </c>
      <c r="O2133" s="37" t="str">
        <f aca="false">IF(OR($C2133="",N(TOP!$C$14)=0),"",N($L2133)/TOP!$C$14)</f>
        <v/>
      </c>
      <c r="P2133" s="42" t="str">
        <f aca="false">IF($C2133="","",IFERROR(CHOOSE(MATCH(TOP!$C$10,{"【期間A】","【期間B】","【期間C】"},0),N($M2133),N($N2133),N($O2133)),0))</f>
        <v/>
      </c>
    </row>
    <row r="2134" customFormat="false" ht="15" hidden="false" customHeight="false" outlineLevel="0" collapsed="false">
      <c r="B2134" s="12" t="n">
        <v>2129</v>
      </c>
      <c r="C2134" s="36" t="str">
        <f aca="false">IF(②実績CSV_期間A!$M2130="","",②実績CSV_期間A!$M2130&amp;"")</f>
        <v/>
      </c>
      <c r="D2134" s="12" t="str">
        <f aca="false">IF($C2134="","",②実績CSV_期間A!$N2130)</f>
        <v/>
      </c>
      <c r="E2134" s="12" t="str">
        <f aca="false">IF($C2134="","",RIGHT($D2134,1))</f>
        <v/>
      </c>
      <c r="F2134" s="41" t="str">
        <f aca="false">IF($C2134="","",IFERROR(INDEX(サイズ換算マスタ!$C$6:$C$8,MATCH($E2134,サイズ換算マスタ!$B$6:$B$8,0)),1))</f>
        <v/>
      </c>
      <c r="G2134" s="38" t="str">
        <f aca="false">IF($C2134="","",SUMIFS(②実績CSV_期間A!$AA$2:$AA$5001,②実績CSV_期間A!$M$2:$M$5001,$C2134))</f>
        <v/>
      </c>
      <c r="H2134" s="38" t="str">
        <f aca="false">IF($C2134="","",SUMIFS(③実績CSV_期間B!$AA$2:$AA$5001,③実績CSV_期間B!$M$2:$M$5001,$C2134))</f>
        <v/>
      </c>
      <c r="I2134" s="38" t="str">
        <f aca="false">IF($C2134="","",SUMIFS(④実績CSV_期間C!$AA$2:$AA$5001,④実績CSV_期間C!$M$2:$M$5001,$C2134))</f>
        <v/>
      </c>
      <c r="J2134" s="38" t="str">
        <f aca="false">IF($C2134="","",N($F2134)*N($G2134))</f>
        <v/>
      </c>
      <c r="K2134" s="38" t="str">
        <f aca="false">IF($C2134="","",N($F2134)*N($H2134))</f>
        <v/>
      </c>
      <c r="L2134" s="38" t="str">
        <f aca="false">IF($C2134="","",N($F2134)*N($I2134))</f>
        <v/>
      </c>
      <c r="M2134" s="37" t="str">
        <f aca="false">IF(OR($C2134="",N(TOP!$C$12)=0),"",N($J2134)/TOP!$C$12)</f>
        <v/>
      </c>
      <c r="N2134" s="37" t="str">
        <f aca="false">IF(OR($C2134="",N(TOP!$C$13)=0),"",N($K2134)/TOP!$C$13)</f>
        <v/>
      </c>
      <c r="O2134" s="37" t="str">
        <f aca="false">IF(OR($C2134="",N(TOP!$C$14)=0),"",N($L2134)/TOP!$C$14)</f>
        <v/>
      </c>
      <c r="P2134" s="42" t="str">
        <f aca="false">IF($C2134="","",IFERROR(CHOOSE(MATCH(TOP!$C$10,{"【期間A】","【期間B】","【期間C】"},0),N($M2134),N($N2134),N($O2134)),0))</f>
        <v/>
      </c>
    </row>
    <row r="2135" customFormat="false" ht="15" hidden="false" customHeight="false" outlineLevel="0" collapsed="false">
      <c r="B2135" s="12" t="n">
        <v>2130</v>
      </c>
      <c r="C2135" s="36" t="str">
        <f aca="false">IF(②実績CSV_期間A!$M2131="","",②実績CSV_期間A!$M2131&amp;"")</f>
        <v/>
      </c>
      <c r="D2135" s="12" t="str">
        <f aca="false">IF($C2135="","",②実績CSV_期間A!$N2131)</f>
        <v/>
      </c>
      <c r="E2135" s="12" t="str">
        <f aca="false">IF($C2135="","",RIGHT($D2135,1))</f>
        <v/>
      </c>
      <c r="F2135" s="41" t="str">
        <f aca="false">IF($C2135="","",IFERROR(INDEX(サイズ換算マスタ!$C$6:$C$8,MATCH($E2135,サイズ換算マスタ!$B$6:$B$8,0)),1))</f>
        <v/>
      </c>
      <c r="G2135" s="38" t="str">
        <f aca="false">IF($C2135="","",SUMIFS(②実績CSV_期間A!$AA$2:$AA$5001,②実績CSV_期間A!$M$2:$M$5001,$C2135))</f>
        <v/>
      </c>
      <c r="H2135" s="38" t="str">
        <f aca="false">IF($C2135="","",SUMIFS(③実績CSV_期間B!$AA$2:$AA$5001,③実績CSV_期間B!$M$2:$M$5001,$C2135))</f>
        <v/>
      </c>
      <c r="I2135" s="38" t="str">
        <f aca="false">IF($C2135="","",SUMIFS(④実績CSV_期間C!$AA$2:$AA$5001,④実績CSV_期間C!$M$2:$M$5001,$C2135))</f>
        <v/>
      </c>
      <c r="J2135" s="38" t="str">
        <f aca="false">IF($C2135="","",N($F2135)*N($G2135))</f>
        <v/>
      </c>
      <c r="K2135" s="38" t="str">
        <f aca="false">IF($C2135="","",N($F2135)*N($H2135))</f>
        <v/>
      </c>
      <c r="L2135" s="38" t="str">
        <f aca="false">IF($C2135="","",N($F2135)*N($I2135))</f>
        <v/>
      </c>
      <c r="M2135" s="37" t="str">
        <f aca="false">IF(OR($C2135="",N(TOP!$C$12)=0),"",N($J2135)/TOP!$C$12)</f>
        <v/>
      </c>
      <c r="N2135" s="37" t="str">
        <f aca="false">IF(OR($C2135="",N(TOP!$C$13)=0),"",N($K2135)/TOP!$C$13)</f>
        <v/>
      </c>
      <c r="O2135" s="37" t="str">
        <f aca="false">IF(OR($C2135="",N(TOP!$C$14)=0),"",N($L2135)/TOP!$C$14)</f>
        <v/>
      </c>
      <c r="P2135" s="42" t="str">
        <f aca="false">IF($C2135="","",IFERROR(CHOOSE(MATCH(TOP!$C$10,{"【期間A】","【期間B】","【期間C】"},0),N($M2135),N($N2135),N($O2135)),0))</f>
        <v/>
      </c>
    </row>
    <row r="2136" customFormat="false" ht="15" hidden="false" customHeight="false" outlineLevel="0" collapsed="false">
      <c r="B2136" s="12" t="n">
        <v>2131</v>
      </c>
      <c r="C2136" s="36" t="str">
        <f aca="false">IF(②実績CSV_期間A!$M2132="","",②実績CSV_期間A!$M2132&amp;"")</f>
        <v/>
      </c>
      <c r="D2136" s="12" t="str">
        <f aca="false">IF($C2136="","",②実績CSV_期間A!$N2132)</f>
        <v/>
      </c>
      <c r="E2136" s="12" t="str">
        <f aca="false">IF($C2136="","",RIGHT($D2136,1))</f>
        <v/>
      </c>
      <c r="F2136" s="41" t="str">
        <f aca="false">IF($C2136="","",IFERROR(INDEX(サイズ換算マスタ!$C$6:$C$8,MATCH($E2136,サイズ換算マスタ!$B$6:$B$8,0)),1))</f>
        <v/>
      </c>
      <c r="G2136" s="38" t="str">
        <f aca="false">IF($C2136="","",SUMIFS(②実績CSV_期間A!$AA$2:$AA$5001,②実績CSV_期間A!$M$2:$M$5001,$C2136))</f>
        <v/>
      </c>
      <c r="H2136" s="38" t="str">
        <f aca="false">IF($C2136="","",SUMIFS(③実績CSV_期間B!$AA$2:$AA$5001,③実績CSV_期間B!$M$2:$M$5001,$C2136))</f>
        <v/>
      </c>
      <c r="I2136" s="38" t="str">
        <f aca="false">IF($C2136="","",SUMIFS(④実績CSV_期間C!$AA$2:$AA$5001,④実績CSV_期間C!$M$2:$M$5001,$C2136))</f>
        <v/>
      </c>
      <c r="J2136" s="38" t="str">
        <f aca="false">IF($C2136="","",N($F2136)*N($G2136))</f>
        <v/>
      </c>
      <c r="K2136" s="38" t="str">
        <f aca="false">IF($C2136="","",N($F2136)*N($H2136))</f>
        <v/>
      </c>
      <c r="L2136" s="38" t="str">
        <f aca="false">IF($C2136="","",N($F2136)*N($I2136))</f>
        <v/>
      </c>
      <c r="M2136" s="37" t="str">
        <f aca="false">IF(OR($C2136="",N(TOP!$C$12)=0),"",N($J2136)/TOP!$C$12)</f>
        <v/>
      </c>
      <c r="N2136" s="37" t="str">
        <f aca="false">IF(OR($C2136="",N(TOP!$C$13)=0),"",N($K2136)/TOP!$C$13)</f>
        <v/>
      </c>
      <c r="O2136" s="37" t="str">
        <f aca="false">IF(OR($C2136="",N(TOP!$C$14)=0),"",N($L2136)/TOP!$C$14)</f>
        <v/>
      </c>
      <c r="P2136" s="42" t="str">
        <f aca="false">IF($C2136="","",IFERROR(CHOOSE(MATCH(TOP!$C$10,{"【期間A】","【期間B】","【期間C】"},0),N($M2136),N($N2136),N($O2136)),0))</f>
        <v/>
      </c>
    </row>
    <row r="2137" customFormat="false" ht="15" hidden="false" customHeight="false" outlineLevel="0" collapsed="false">
      <c r="B2137" s="12" t="n">
        <v>2132</v>
      </c>
      <c r="C2137" s="36" t="str">
        <f aca="false">IF(②実績CSV_期間A!$M2133="","",②実績CSV_期間A!$M2133&amp;"")</f>
        <v/>
      </c>
      <c r="D2137" s="12" t="str">
        <f aca="false">IF($C2137="","",②実績CSV_期間A!$N2133)</f>
        <v/>
      </c>
      <c r="E2137" s="12" t="str">
        <f aca="false">IF($C2137="","",RIGHT($D2137,1))</f>
        <v/>
      </c>
      <c r="F2137" s="41" t="str">
        <f aca="false">IF($C2137="","",IFERROR(INDEX(サイズ換算マスタ!$C$6:$C$8,MATCH($E2137,サイズ換算マスタ!$B$6:$B$8,0)),1))</f>
        <v/>
      </c>
      <c r="G2137" s="38" t="str">
        <f aca="false">IF($C2137="","",SUMIFS(②実績CSV_期間A!$AA$2:$AA$5001,②実績CSV_期間A!$M$2:$M$5001,$C2137))</f>
        <v/>
      </c>
      <c r="H2137" s="38" t="str">
        <f aca="false">IF($C2137="","",SUMIFS(③実績CSV_期間B!$AA$2:$AA$5001,③実績CSV_期間B!$M$2:$M$5001,$C2137))</f>
        <v/>
      </c>
      <c r="I2137" s="38" t="str">
        <f aca="false">IF($C2137="","",SUMIFS(④実績CSV_期間C!$AA$2:$AA$5001,④実績CSV_期間C!$M$2:$M$5001,$C2137))</f>
        <v/>
      </c>
      <c r="J2137" s="38" t="str">
        <f aca="false">IF($C2137="","",N($F2137)*N($G2137))</f>
        <v/>
      </c>
      <c r="K2137" s="38" t="str">
        <f aca="false">IF($C2137="","",N($F2137)*N($H2137))</f>
        <v/>
      </c>
      <c r="L2137" s="38" t="str">
        <f aca="false">IF($C2137="","",N($F2137)*N($I2137))</f>
        <v/>
      </c>
      <c r="M2137" s="37" t="str">
        <f aca="false">IF(OR($C2137="",N(TOP!$C$12)=0),"",N($J2137)/TOP!$C$12)</f>
        <v/>
      </c>
      <c r="N2137" s="37" t="str">
        <f aca="false">IF(OR($C2137="",N(TOP!$C$13)=0),"",N($K2137)/TOP!$C$13)</f>
        <v/>
      </c>
      <c r="O2137" s="37" t="str">
        <f aca="false">IF(OR($C2137="",N(TOP!$C$14)=0),"",N($L2137)/TOP!$C$14)</f>
        <v/>
      </c>
      <c r="P2137" s="42" t="str">
        <f aca="false">IF($C2137="","",IFERROR(CHOOSE(MATCH(TOP!$C$10,{"【期間A】","【期間B】","【期間C】"},0),N($M2137),N($N2137),N($O2137)),0))</f>
        <v/>
      </c>
    </row>
    <row r="2138" customFormat="false" ht="15" hidden="false" customHeight="false" outlineLevel="0" collapsed="false">
      <c r="B2138" s="12" t="n">
        <v>2133</v>
      </c>
      <c r="C2138" s="36" t="str">
        <f aca="false">IF(②実績CSV_期間A!$M2134="","",②実績CSV_期間A!$M2134&amp;"")</f>
        <v/>
      </c>
      <c r="D2138" s="12" t="str">
        <f aca="false">IF($C2138="","",②実績CSV_期間A!$N2134)</f>
        <v/>
      </c>
      <c r="E2138" s="12" t="str">
        <f aca="false">IF($C2138="","",RIGHT($D2138,1))</f>
        <v/>
      </c>
      <c r="F2138" s="41" t="str">
        <f aca="false">IF($C2138="","",IFERROR(INDEX(サイズ換算マスタ!$C$6:$C$8,MATCH($E2138,サイズ換算マスタ!$B$6:$B$8,0)),1))</f>
        <v/>
      </c>
      <c r="G2138" s="38" t="str">
        <f aca="false">IF($C2138="","",SUMIFS(②実績CSV_期間A!$AA$2:$AA$5001,②実績CSV_期間A!$M$2:$M$5001,$C2138))</f>
        <v/>
      </c>
      <c r="H2138" s="38" t="str">
        <f aca="false">IF($C2138="","",SUMIFS(③実績CSV_期間B!$AA$2:$AA$5001,③実績CSV_期間B!$M$2:$M$5001,$C2138))</f>
        <v/>
      </c>
      <c r="I2138" s="38" t="str">
        <f aca="false">IF($C2138="","",SUMIFS(④実績CSV_期間C!$AA$2:$AA$5001,④実績CSV_期間C!$M$2:$M$5001,$C2138))</f>
        <v/>
      </c>
      <c r="J2138" s="38" t="str">
        <f aca="false">IF($C2138="","",N($F2138)*N($G2138))</f>
        <v/>
      </c>
      <c r="K2138" s="38" t="str">
        <f aca="false">IF($C2138="","",N($F2138)*N($H2138))</f>
        <v/>
      </c>
      <c r="L2138" s="38" t="str">
        <f aca="false">IF($C2138="","",N($F2138)*N($I2138))</f>
        <v/>
      </c>
      <c r="M2138" s="37" t="str">
        <f aca="false">IF(OR($C2138="",N(TOP!$C$12)=0),"",N($J2138)/TOP!$C$12)</f>
        <v/>
      </c>
      <c r="N2138" s="37" t="str">
        <f aca="false">IF(OR($C2138="",N(TOP!$C$13)=0),"",N($K2138)/TOP!$C$13)</f>
        <v/>
      </c>
      <c r="O2138" s="37" t="str">
        <f aca="false">IF(OR($C2138="",N(TOP!$C$14)=0),"",N($L2138)/TOP!$C$14)</f>
        <v/>
      </c>
      <c r="P2138" s="42" t="str">
        <f aca="false">IF($C2138="","",IFERROR(CHOOSE(MATCH(TOP!$C$10,{"【期間A】","【期間B】","【期間C】"},0),N($M2138),N($N2138),N($O2138)),0))</f>
        <v/>
      </c>
    </row>
    <row r="2139" customFormat="false" ht="15" hidden="false" customHeight="false" outlineLevel="0" collapsed="false">
      <c r="B2139" s="12" t="n">
        <v>2134</v>
      </c>
      <c r="C2139" s="36" t="str">
        <f aca="false">IF(②実績CSV_期間A!$M2135="","",②実績CSV_期間A!$M2135&amp;"")</f>
        <v/>
      </c>
      <c r="D2139" s="12" t="str">
        <f aca="false">IF($C2139="","",②実績CSV_期間A!$N2135)</f>
        <v/>
      </c>
      <c r="E2139" s="12" t="str">
        <f aca="false">IF($C2139="","",RIGHT($D2139,1))</f>
        <v/>
      </c>
      <c r="F2139" s="41" t="str">
        <f aca="false">IF($C2139="","",IFERROR(INDEX(サイズ換算マスタ!$C$6:$C$8,MATCH($E2139,サイズ換算マスタ!$B$6:$B$8,0)),1))</f>
        <v/>
      </c>
      <c r="G2139" s="38" t="str">
        <f aca="false">IF($C2139="","",SUMIFS(②実績CSV_期間A!$AA$2:$AA$5001,②実績CSV_期間A!$M$2:$M$5001,$C2139))</f>
        <v/>
      </c>
      <c r="H2139" s="38" t="str">
        <f aca="false">IF($C2139="","",SUMIFS(③実績CSV_期間B!$AA$2:$AA$5001,③実績CSV_期間B!$M$2:$M$5001,$C2139))</f>
        <v/>
      </c>
      <c r="I2139" s="38" t="str">
        <f aca="false">IF($C2139="","",SUMIFS(④実績CSV_期間C!$AA$2:$AA$5001,④実績CSV_期間C!$M$2:$M$5001,$C2139))</f>
        <v/>
      </c>
      <c r="J2139" s="38" t="str">
        <f aca="false">IF($C2139="","",N($F2139)*N($G2139))</f>
        <v/>
      </c>
      <c r="K2139" s="38" t="str">
        <f aca="false">IF($C2139="","",N($F2139)*N($H2139))</f>
        <v/>
      </c>
      <c r="L2139" s="38" t="str">
        <f aca="false">IF($C2139="","",N($F2139)*N($I2139))</f>
        <v/>
      </c>
      <c r="M2139" s="37" t="str">
        <f aca="false">IF(OR($C2139="",N(TOP!$C$12)=0),"",N($J2139)/TOP!$C$12)</f>
        <v/>
      </c>
      <c r="N2139" s="37" t="str">
        <f aca="false">IF(OR($C2139="",N(TOP!$C$13)=0),"",N($K2139)/TOP!$C$13)</f>
        <v/>
      </c>
      <c r="O2139" s="37" t="str">
        <f aca="false">IF(OR($C2139="",N(TOP!$C$14)=0),"",N($L2139)/TOP!$C$14)</f>
        <v/>
      </c>
      <c r="P2139" s="42" t="str">
        <f aca="false">IF($C2139="","",IFERROR(CHOOSE(MATCH(TOP!$C$10,{"【期間A】","【期間B】","【期間C】"},0),N($M2139),N($N2139),N($O2139)),0))</f>
        <v/>
      </c>
    </row>
    <row r="2140" customFormat="false" ht="15" hidden="false" customHeight="false" outlineLevel="0" collapsed="false">
      <c r="B2140" s="12" t="n">
        <v>2135</v>
      </c>
      <c r="C2140" s="36" t="str">
        <f aca="false">IF(②実績CSV_期間A!$M2136="","",②実績CSV_期間A!$M2136&amp;"")</f>
        <v/>
      </c>
      <c r="D2140" s="12" t="str">
        <f aca="false">IF($C2140="","",②実績CSV_期間A!$N2136)</f>
        <v/>
      </c>
      <c r="E2140" s="12" t="str">
        <f aca="false">IF($C2140="","",RIGHT($D2140,1))</f>
        <v/>
      </c>
      <c r="F2140" s="41" t="str">
        <f aca="false">IF($C2140="","",IFERROR(INDEX(サイズ換算マスタ!$C$6:$C$8,MATCH($E2140,サイズ換算マスタ!$B$6:$B$8,0)),1))</f>
        <v/>
      </c>
      <c r="G2140" s="38" t="str">
        <f aca="false">IF($C2140="","",SUMIFS(②実績CSV_期間A!$AA$2:$AA$5001,②実績CSV_期間A!$M$2:$M$5001,$C2140))</f>
        <v/>
      </c>
      <c r="H2140" s="38" t="str">
        <f aca="false">IF($C2140="","",SUMIFS(③実績CSV_期間B!$AA$2:$AA$5001,③実績CSV_期間B!$M$2:$M$5001,$C2140))</f>
        <v/>
      </c>
      <c r="I2140" s="38" t="str">
        <f aca="false">IF($C2140="","",SUMIFS(④実績CSV_期間C!$AA$2:$AA$5001,④実績CSV_期間C!$M$2:$M$5001,$C2140))</f>
        <v/>
      </c>
      <c r="J2140" s="38" t="str">
        <f aca="false">IF($C2140="","",N($F2140)*N($G2140))</f>
        <v/>
      </c>
      <c r="K2140" s="38" t="str">
        <f aca="false">IF($C2140="","",N($F2140)*N($H2140))</f>
        <v/>
      </c>
      <c r="L2140" s="38" t="str">
        <f aca="false">IF($C2140="","",N($F2140)*N($I2140))</f>
        <v/>
      </c>
      <c r="M2140" s="37" t="str">
        <f aca="false">IF(OR($C2140="",N(TOP!$C$12)=0),"",N($J2140)/TOP!$C$12)</f>
        <v/>
      </c>
      <c r="N2140" s="37" t="str">
        <f aca="false">IF(OR($C2140="",N(TOP!$C$13)=0),"",N($K2140)/TOP!$C$13)</f>
        <v/>
      </c>
      <c r="O2140" s="37" t="str">
        <f aca="false">IF(OR($C2140="",N(TOP!$C$14)=0),"",N($L2140)/TOP!$C$14)</f>
        <v/>
      </c>
      <c r="P2140" s="42" t="str">
        <f aca="false">IF($C2140="","",IFERROR(CHOOSE(MATCH(TOP!$C$10,{"【期間A】","【期間B】","【期間C】"},0),N($M2140),N($N2140),N($O2140)),0))</f>
        <v/>
      </c>
    </row>
    <row r="2141" customFormat="false" ht="15" hidden="false" customHeight="false" outlineLevel="0" collapsed="false">
      <c r="B2141" s="12" t="n">
        <v>2136</v>
      </c>
      <c r="C2141" s="36" t="str">
        <f aca="false">IF(②実績CSV_期間A!$M2137="","",②実績CSV_期間A!$M2137&amp;"")</f>
        <v/>
      </c>
      <c r="D2141" s="12" t="str">
        <f aca="false">IF($C2141="","",②実績CSV_期間A!$N2137)</f>
        <v/>
      </c>
      <c r="E2141" s="12" t="str">
        <f aca="false">IF($C2141="","",RIGHT($D2141,1))</f>
        <v/>
      </c>
      <c r="F2141" s="41" t="str">
        <f aca="false">IF($C2141="","",IFERROR(INDEX(サイズ換算マスタ!$C$6:$C$8,MATCH($E2141,サイズ換算マスタ!$B$6:$B$8,0)),1))</f>
        <v/>
      </c>
      <c r="G2141" s="38" t="str">
        <f aca="false">IF($C2141="","",SUMIFS(②実績CSV_期間A!$AA$2:$AA$5001,②実績CSV_期間A!$M$2:$M$5001,$C2141))</f>
        <v/>
      </c>
      <c r="H2141" s="38" t="str">
        <f aca="false">IF($C2141="","",SUMIFS(③実績CSV_期間B!$AA$2:$AA$5001,③実績CSV_期間B!$M$2:$M$5001,$C2141))</f>
        <v/>
      </c>
      <c r="I2141" s="38" t="str">
        <f aca="false">IF($C2141="","",SUMIFS(④実績CSV_期間C!$AA$2:$AA$5001,④実績CSV_期間C!$M$2:$M$5001,$C2141))</f>
        <v/>
      </c>
      <c r="J2141" s="38" t="str">
        <f aca="false">IF($C2141="","",N($F2141)*N($G2141))</f>
        <v/>
      </c>
      <c r="K2141" s="38" t="str">
        <f aca="false">IF($C2141="","",N($F2141)*N($H2141))</f>
        <v/>
      </c>
      <c r="L2141" s="38" t="str">
        <f aca="false">IF($C2141="","",N($F2141)*N($I2141))</f>
        <v/>
      </c>
      <c r="M2141" s="37" t="str">
        <f aca="false">IF(OR($C2141="",N(TOP!$C$12)=0),"",N($J2141)/TOP!$C$12)</f>
        <v/>
      </c>
      <c r="N2141" s="37" t="str">
        <f aca="false">IF(OR($C2141="",N(TOP!$C$13)=0),"",N($K2141)/TOP!$C$13)</f>
        <v/>
      </c>
      <c r="O2141" s="37" t="str">
        <f aca="false">IF(OR($C2141="",N(TOP!$C$14)=0),"",N($L2141)/TOP!$C$14)</f>
        <v/>
      </c>
      <c r="P2141" s="42" t="str">
        <f aca="false">IF($C2141="","",IFERROR(CHOOSE(MATCH(TOP!$C$10,{"【期間A】","【期間B】","【期間C】"},0),N($M2141),N($N2141),N($O2141)),0))</f>
        <v/>
      </c>
    </row>
    <row r="2142" customFormat="false" ht="15" hidden="false" customHeight="false" outlineLevel="0" collapsed="false">
      <c r="B2142" s="12" t="n">
        <v>2137</v>
      </c>
      <c r="C2142" s="36" t="str">
        <f aca="false">IF(②実績CSV_期間A!$M2138="","",②実績CSV_期間A!$M2138&amp;"")</f>
        <v/>
      </c>
      <c r="D2142" s="12" t="str">
        <f aca="false">IF($C2142="","",②実績CSV_期間A!$N2138)</f>
        <v/>
      </c>
      <c r="E2142" s="12" t="str">
        <f aca="false">IF($C2142="","",RIGHT($D2142,1))</f>
        <v/>
      </c>
      <c r="F2142" s="41" t="str">
        <f aca="false">IF($C2142="","",IFERROR(INDEX(サイズ換算マスタ!$C$6:$C$8,MATCH($E2142,サイズ換算マスタ!$B$6:$B$8,0)),1))</f>
        <v/>
      </c>
      <c r="G2142" s="38" t="str">
        <f aca="false">IF($C2142="","",SUMIFS(②実績CSV_期間A!$AA$2:$AA$5001,②実績CSV_期間A!$M$2:$M$5001,$C2142))</f>
        <v/>
      </c>
      <c r="H2142" s="38" t="str">
        <f aca="false">IF($C2142="","",SUMIFS(③実績CSV_期間B!$AA$2:$AA$5001,③実績CSV_期間B!$M$2:$M$5001,$C2142))</f>
        <v/>
      </c>
      <c r="I2142" s="38" t="str">
        <f aca="false">IF($C2142="","",SUMIFS(④実績CSV_期間C!$AA$2:$AA$5001,④実績CSV_期間C!$M$2:$M$5001,$C2142))</f>
        <v/>
      </c>
      <c r="J2142" s="38" t="str">
        <f aca="false">IF($C2142="","",N($F2142)*N($G2142))</f>
        <v/>
      </c>
      <c r="K2142" s="38" t="str">
        <f aca="false">IF($C2142="","",N($F2142)*N($H2142))</f>
        <v/>
      </c>
      <c r="L2142" s="38" t="str">
        <f aca="false">IF($C2142="","",N($F2142)*N($I2142))</f>
        <v/>
      </c>
      <c r="M2142" s="37" t="str">
        <f aca="false">IF(OR($C2142="",N(TOP!$C$12)=0),"",N($J2142)/TOP!$C$12)</f>
        <v/>
      </c>
      <c r="N2142" s="37" t="str">
        <f aca="false">IF(OR($C2142="",N(TOP!$C$13)=0),"",N($K2142)/TOP!$C$13)</f>
        <v/>
      </c>
      <c r="O2142" s="37" t="str">
        <f aca="false">IF(OR($C2142="",N(TOP!$C$14)=0),"",N($L2142)/TOP!$C$14)</f>
        <v/>
      </c>
      <c r="P2142" s="42" t="str">
        <f aca="false">IF($C2142="","",IFERROR(CHOOSE(MATCH(TOP!$C$10,{"【期間A】","【期間B】","【期間C】"},0),N($M2142),N($N2142),N($O2142)),0))</f>
        <v/>
      </c>
    </row>
    <row r="2143" customFormat="false" ht="15" hidden="false" customHeight="false" outlineLevel="0" collapsed="false">
      <c r="B2143" s="12" t="n">
        <v>2138</v>
      </c>
      <c r="C2143" s="36" t="str">
        <f aca="false">IF(②実績CSV_期間A!$M2139="","",②実績CSV_期間A!$M2139&amp;"")</f>
        <v/>
      </c>
      <c r="D2143" s="12" t="str">
        <f aca="false">IF($C2143="","",②実績CSV_期間A!$N2139)</f>
        <v/>
      </c>
      <c r="E2143" s="12" t="str">
        <f aca="false">IF($C2143="","",RIGHT($D2143,1))</f>
        <v/>
      </c>
      <c r="F2143" s="41" t="str">
        <f aca="false">IF($C2143="","",IFERROR(INDEX(サイズ換算マスタ!$C$6:$C$8,MATCH($E2143,サイズ換算マスタ!$B$6:$B$8,0)),1))</f>
        <v/>
      </c>
      <c r="G2143" s="38" t="str">
        <f aca="false">IF($C2143="","",SUMIFS(②実績CSV_期間A!$AA$2:$AA$5001,②実績CSV_期間A!$M$2:$M$5001,$C2143))</f>
        <v/>
      </c>
      <c r="H2143" s="38" t="str">
        <f aca="false">IF($C2143="","",SUMIFS(③実績CSV_期間B!$AA$2:$AA$5001,③実績CSV_期間B!$M$2:$M$5001,$C2143))</f>
        <v/>
      </c>
      <c r="I2143" s="38" t="str">
        <f aca="false">IF($C2143="","",SUMIFS(④実績CSV_期間C!$AA$2:$AA$5001,④実績CSV_期間C!$M$2:$M$5001,$C2143))</f>
        <v/>
      </c>
      <c r="J2143" s="38" t="str">
        <f aca="false">IF($C2143="","",N($F2143)*N($G2143))</f>
        <v/>
      </c>
      <c r="K2143" s="38" t="str">
        <f aca="false">IF($C2143="","",N($F2143)*N($H2143))</f>
        <v/>
      </c>
      <c r="L2143" s="38" t="str">
        <f aca="false">IF($C2143="","",N($F2143)*N($I2143))</f>
        <v/>
      </c>
      <c r="M2143" s="37" t="str">
        <f aca="false">IF(OR($C2143="",N(TOP!$C$12)=0),"",N($J2143)/TOP!$C$12)</f>
        <v/>
      </c>
      <c r="N2143" s="37" t="str">
        <f aca="false">IF(OR($C2143="",N(TOP!$C$13)=0),"",N($K2143)/TOP!$C$13)</f>
        <v/>
      </c>
      <c r="O2143" s="37" t="str">
        <f aca="false">IF(OR($C2143="",N(TOP!$C$14)=0),"",N($L2143)/TOP!$C$14)</f>
        <v/>
      </c>
      <c r="P2143" s="42" t="str">
        <f aca="false">IF($C2143="","",IFERROR(CHOOSE(MATCH(TOP!$C$10,{"【期間A】","【期間B】","【期間C】"},0),N($M2143),N($N2143),N($O2143)),0))</f>
        <v/>
      </c>
    </row>
    <row r="2144" customFormat="false" ht="15" hidden="false" customHeight="false" outlineLevel="0" collapsed="false">
      <c r="B2144" s="12" t="n">
        <v>2139</v>
      </c>
      <c r="C2144" s="36" t="str">
        <f aca="false">IF(②実績CSV_期間A!$M2140="","",②実績CSV_期間A!$M2140&amp;"")</f>
        <v/>
      </c>
      <c r="D2144" s="12" t="str">
        <f aca="false">IF($C2144="","",②実績CSV_期間A!$N2140)</f>
        <v/>
      </c>
      <c r="E2144" s="12" t="str">
        <f aca="false">IF($C2144="","",RIGHT($D2144,1))</f>
        <v/>
      </c>
      <c r="F2144" s="41" t="str">
        <f aca="false">IF($C2144="","",IFERROR(INDEX(サイズ換算マスタ!$C$6:$C$8,MATCH($E2144,サイズ換算マスタ!$B$6:$B$8,0)),1))</f>
        <v/>
      </c>
      <c r="G2144" s="38" t="str">
        <f aca="false">IF($C2144="","",SUMIFS(②実績CSV_期間A!$AA$2:$AA$5001,②実績CSV_期間A!$M$2:$M$5001,$C2144))</f>
        <v/>
      </c>
      <c r="H2144" s="38" t="str">
        <f aca="false">IF($C2144="","",SUMIFS(③実績CSV_期間B!$AA$2:$AA$5001,③実績CSV_期間B!$M$2:$M$5001,$C2144))</f>
        <v/>
      </c>
      <c r="I2144" s="38" t="str">
        <f aca="false">IF($C2144="","",SUMIFS(④実績CSV_期間C!$AA$2:$AA$5001,④実績CSV_期間C!$M$2:$M$5001,$C2144))</f>
        <v/>
      </c>
      <c r="J2144" s="38" t="str">
        <f aca="false">IF($C2144="","",N($F2144)*N($G2144))</f>
        <v/>
      </c>
      <c r="K2144" s="38" t="str">
        <f aca="false">IF($C2144="","",N($F2144)*N($H2144))</f>
        <v/>
      </c>
      <c r="L2144" s="38" t="str">
        <f aca="false">IF($C2144="","",N($F2144)*N($I2144))</f>
        <v/>
      </c>
      <c r="M2144" s="37" t="str">
        <f aca="false">IF(OR($C2144="",N(TOP!$C$12)=0),"",N($J2144)/TOP!$C$12)</f>
        <v/>
      </c>
      <c r="N2144" s="37" t="str">
        <f aca="false">IF(OR($C2144="",N(TOP!$C$13)=0),"",N($K2144)/TOP!$C$13)</f>
        <v/>
      </c>
      <c r="O2144" s="37" t="str">
        <f aca="false">IF(OR($C2144="",N(TOP!$C$14)=0),"",N($L2144)/TOP!$C$14)</f>
        <v/>
      </c>
      <c r="P2144" s="42" t="str">
        <f aca="false">IF($C2144="","",IFERROR(CHOOSE(MATCH(TOP!$C$10,{"【期間A】","【期間B】","【期間C】"},0),N($M2144),N($N2144),N($O2144)),0))</f>
        <v/>
      </c>
    </row>
    <row r="2145" customFormat="false" ht="15" hidden="false" customHeight="false" outlineLevel="0" collapsed="false">
      <c r="B2145" s="12" t="n">
        <v>2140</v>
      </c>
      <c r="C2145" s="36" t="str">
        <f aca="false">IF(②実績CSV_期間A!$M2141="","",②実績CSV_期間A!$M2141&amp;"")</f>
        <v/>
      </c>
      <c r="D2145" s="12" t="str">
        <f aca="false">IF($C2145="","",②実績CSV_期間A!$N2141)</f>
        <v/>
      </c>
      <c r="E2145" s="12" t="str">
        <f aca="false">IF($C2145="","",RIGHT($D2145,1))</f>
        <v/>
      </c>
      <c r="F2145" s="41" t="str">
        <f aca="false">IF($C2145="","",IFERROR(INDEX(サイズ換算マスタ!$C$6:$C$8,MATCH($E2145,サイズ換算マスタ!$B$6:$B$8,0)),1))</f>
        <v/>
      </c>
      <c r="G2145" s="38" t="str">
        <f aca="false">IF($C2145="","",SUMIFS(②実績CSV_期間A!$AA$2:$AA$5001,②実績CSV_期間A!$M$2:$M$5001,$C2145))</f>
        <v/>
      </c>
      <c r="H2145" s="38" t="str">
        <f aca="false">IF($C2145="","",SUMIFS(③実績CSV_期間B!$AA$2:$AA$5001,③実績CSV_期間B!$M$2:$M$5001,$C2145))</f>
        <v/>
      </c>
      <c r="I2145" s="38" t="str">
        <f aca="false">IF($C2145="","",SUMIFS(④実績CSV_期間C!$AA$2:$AA$5001,④実績CSV_期間C!$M$2:$M$5001,$C2145))</f>
        <v/>
      </c>
      <c r="J2145" s="38" t="str">
        <f aca="false">IF($C2145="","",N($F2145)*N($G2145))</f>
        <v/>
      </c>
      <c r="K2145" s="38" t="str">
        <f aca="false">IF($C2145="","",N($F2145)*N($H2145))</f>
        <v/>
      </c>
      <c r="L2145" s="38" t="str">
        <f aca="false">IF($C2145="","",N($F2145)*N($I2145))</f>
        <v/>
      </c>
      <c r="M2145" s="37" t="str">
        <f aca="false">IF(OR($C2145="",N(TOP!$C$12)=0),"",N($J2145)/TOP!$C$12)</f>
        <v/>
      </c>
      <c r="N2145" s="37" t="str">
        <f aca="false">IF(OR($C2145="",N(TOP!$C$13)=0),"",N($K2145)/TOP!$C$13)</f>
        <v/>
      </c>
      <c r="O2145" s="37" t="str">
        <f aca="false">IF(OR($C2145="",N(TOP!$C$14)=0),"",N($L2145)/TOP!$C$14)</f>
        <v/>
      </c>
      <c r="P2145" s="42" t="str">
        <f aca="false">IF($C2145="","",IFERROR(CHOOSE(MATCH(TOP!$C$10,{"【期間A】","【期間B】","【期間C】"},0),N($M2145),N($N2145),N($O2145)),0))</f>
        <v/>
      </c>
    </row>
    <row r="2146" customFormat="false" ht="15" hidden="false" customHeight="false" outlineLevel="0" collapsed="false">
      <c r="B2146" s="12" t="n">
        <v>2141</v>
      </c>
      <c r="C2146" s="36" t="str">
        <f aca="false">IF(②実績CSV_期間A!$M2142="","",②実績CSV_期間A!$M2142&amp;"")</f>
        <v/>
      </c>
      <c r="D2146" s="12" t="str">
        <f aca="false">IF($C2146="","",②実績CSV_期間A!$N2142)</f>
        <v/>
      </c>
      <c r="E2146" s="12" t="str">
        <f aca="false">IF($C2146="","",RIGHT($D2146,1))</f>
        <v/>
      </c>
      <c r="F2146" s="41" t="str">
        <f aca="false">IF($C2146="","",IFERROR(INDEX(サイズ換算マスタ!$C$6:$C$8,MATCH($E2146,サイズ換算マスタ!$B$6:$B$8,0)),1))</f>
        <v/>
      </c>
      <c r="G2146" s="38" t="str">
        <f aca="false">IF($C2146="","",SUMIFS(②実績CSV_期間A!$AA$2:$AA$5001,②実績CSV_期間A!$M$2:$M$5001,$C2146))</f>
        <v/>
      </c>
      <c r="H2146" s="38" t="str">
        <f aca="false">IF($C2146="","",SUMIFS(③実績CSV_期間B!$AA$2:$AA$5001,③実績CSV_期間B!$M$2:$M$5001,$C2146))</f>
        <v/>
      </c>
      <c r="I2146" s="38" t="str">
        <f aca="false">IF($C2146="","",SUMIFS(④実績CSV_期間C!$AA$2:$AA$5001,④実績CSV_期間C!$M$2:$M$5001,$C2146))</f>
        <v/>
      </c>
      <c r="J2146" s="38" t="str">
        <f aca="false">IF($C2146="","",N($F2146)*N($G2146))</f>
        <v/>
      </c>
      <c r="K2146" s="38" t="str">
        <f aca="false">IF($C2146="","",N($F2146)*N($H2146))</f>
        <v/>
      </c>
      <c r="L2146" s="38" t="str">
        <f aca="false">IF($C2146="","",N($F2146)*N($I2146))</f>
        <v/>
      </c>
      <c r="M2146" s="37" t="str">
        <f aca="false">IF(OR($C2146="",N(TOP!$C$12)=0),"",N($J2146)/TOP!$C$12)</f>
        <v/>
      </c>
      <c r="N2146" s="37" t="str">
        <f aca="false">IF(OR($C2146="",N(TOP!$C$13)=0),"",N($K2146)/TOP!$C$13)</f>
        <v/>
      </c>
      <c r="O2146" s="37" t="str">
        <f aca="false">IF(OR($C2146="",N(TOP!$C$14)=0),"",N($L2146)/TOP!$C$14)</f>
        <v/>
      </c>
      <c r="P2146" s="42" t="str">
        <f aca="false">IF($C2146="","",IFERROR(CHOOSE(MATCH(TOP!$C$10,{"【期間A】","【期間B】","【期間C】"},0),N($M2146),N($N2146),N($O2146)),0))</f>
        <v/>
      </c>
    </row>
    <row r="2147" customFormat="false" ht="15" hidden="false" customHeight="false" outlineLevel="0" collapsed="false">
      <c r="B2147" s="12" t="n">
        <v>2142</v>
      </c>
      <c r="C2147" s="36" t="str">
        <f aca="false">IF(②実績CSV_期間A!$M2143="","",②実績CSV_期間A!$M2143&amp;"")</f>
        <v/>
      </c>
      <c r="D2147" s="12" t="str">
        <f aca="false">IF($C2147="","",②実績CSV_期間A!$N2143)</f>
        <v/>
      </c>
      <c r="E2147" s="12" t="str">
        <f aca="false">IF($C2147="","",RIGHT($D2147,1))</f>
        <v/>
      </c>
      <c r="F2147" s="41" t="str">
        <f aca="false">IF($C2147="","",IFERROR(INDEX(サイズ換算マスタ!$C$6:$C$8,MATCH($E2147,サイズ換算マスタ!$B$6:$B$8,0)),1))</f>
        <v/>
      </c>
      <c r="G2147" s="38" t="str">
        <f aca="false">IF($C2147="","",SUMIFS(②実績CSV_期間A!$AA$2:$AA$5001,②実績CSV_期間A!$M$2:$M$5001,$C2147))</f>
        <v/>
      </c>
      <c r="H2147" s="38" t="str">
        <f aca="false">IF($C2147="","",SUMIFS(③実績CSV_期間B!$AA$2:$AA$5001,③実績CSV_期間B!$M$2:$M$5001,$C2147))</f>
        <v/>
      </c>
      <c r="I2147" s="38" t="str">
        <f aca="false">IF($C2147="","",SUMIFS(④実績CSV_期間C!$AA$2:$AA$5001,④実績CSV_期間C!$M$2:$M$5001,$C2147))</f>
        <v/>
      </c>
      <c r="J2147" s="38" t="str">
        <f aca="false">IF($C2147="","",N($F2147)*N($G2147))</f>
        <v/>
      </c>
      <c r="K2147" s="38" t="str">
        <f aca="false">IF($C2147="","",N($F2147)*N($H2147))</f>
        <v/>
      </c>
      <c r="L2147" s="38" t="str">
        <f aca="false">IF($C2147="","",N($F2147)*N($I2147))</f>
        <v/>
      </c>
      <c r="M2147" s="37" t="str">
        <f aca="false">IF(OR($C2147="",N(TOP!$C$12)=0),"",N($J2147)/TOP!$C$12)</f>
        <v/>
      </c>
      <c r="N2147" s="37" t="str">
        <f aca="false">IF(OR($C2147="",N(TOP!$C$13)=0),"",N($K2147)/TOP!$C$13)</f>
        <v/>
      </c>
      <c r="O2147" s="37" t="str">
        <f aca="false">IF(OR($C2147="",N(TOP!$C$14)=0),"",N($L2147)/TOP!$C$14)</f>
        <v/>
      </c>
      <c r="P2147" s="42" t="str">
        <f aca="false">IF($C2147="","",IFERROR(CHOOSE(MATCH(TOP!$C$10,{"【期間A】","【期間B】","【期間C】"},0),N($M2147),N($N2147),N($O2147)),0))</f>
        <v/>
      </c>
    </row>
    <row r="2148" customFormat="false" ht="15" hidden="false" customHeight="false" outlineLevel="0" collapsed="false">
      <c r="B2148" s="12" t="n">
        <v>2143</v>
      </c>
      <c r="C2148" s="36" t="str">
        <f aca="false">IF(②実績CSV_期間A!$M2144="","",②実績CSV_期間A!$M2144&amp;"")</f>
        <v/>
      </c>
      <c r="D2148" s="12" t="str">
        <f aca="false">IF($C2148="","",②実績CSV_期間A!$N2144)</f>
        <v/>
      </c>
      <c r="E2148" s="12" t="str">
        <f aca="false">IF($C2148="","",RIGHT($D2148,1))</f>
        <v/>
      </c>
      <c r="F2148" s="41" t="str">
        <f aca="false">IF($C2148="","",IFERROR(INDEX(サイズ換算マスタ!$C$6:$C$8,MATCH($E2148,サイズ換算マスタ!$B$6:$B$8,0)),1))</f>
        <v/>
      </c>
      <c r="G2148" s="38" t="str">
        <f aca="false">IF($C2148="","",SUMIFS(②実績CSV_期間A!$AA$2:$AA$5001,②実績CSV_期間A!$M$2:$M$5001,$C2148))</f>
        <v/>
      </c>
      <c r="H2148" s="38" t="str">
        <f aca="false">IF($C2148="","",SUMIFS(③実績CSV_期間B!$AA$2:$AA$5001,③実績CSV_期間B!$M$2:$M$5001,$C2148))</f>
        <v/>
      </c>
      <c r="I2148" s="38" t="str">
        <f aca="false">IF($C2148="","",SUMIFS(④実績CSV_期間C!$AA$2:$AA$5001,④実績CSV_期間C!$M$2:$M$5001,$C2148))</f>
        <v/>
      </c>
      <c r="J2148" s="38" t="str">
        <f aca="false">IF($C2148="","",N($F2148)*N($G2148))</f>
        <v/>
      </c>
      <c r="K2148" s="38" t="str">
        <f aca="false">IF($C2148="","",N($F2148)*N($H2148))</f>
        <v/>
      </c>
      <c r="L2148" s="38" t="str">
        <f aca="false">IF($C2148="","",N($F2148)*N($I2148))</f>
        <v/>
      </c>
      <c r="M2148" s="37" t="str">
        <f aca="false">IF(OR($C2148="",N(TOP!$C$12)=0),"",N($J2148)/TOP!$C$12)</f>
        <v/>
      </c>
      <c r="N2148" s="37" t="str">
        <f aca="false">IF(OR($C2148="",N(TOP!$C$13)=0),"",N($K2148)/TOP!$C$13)</f>
        <v/>
      </c>
      <c r="O2148" s="37" t="str">
        <f aca="false">IF(OR($C2148="",N(TOP!$C$14)=0),"",N($L2148)/TOP!$C$14)</f>
        <v/>
      </c>
      <c r="P2148" s="42" t="str">
        <f aca="false">IF($C2148="","",IFERROR(CHOOSE(MATCH(TOP!$C$10,{"【期間A】","【期間B】","【期間C】"},0),N($M2148),N($N2148),N($O2148)),0))</f>
        <v/>
      </c>
    </row>
    <row r="2149" customFormat="false" ht="15" hidden="false" customHeight="false" outlineLevel="0" collapsed="false">
      <c r="B2149" s="12" t="n">
        <v>2144</v>
      </c>
      <c r="C2149" s="36" t="str">
        <f aca="false">IF(②実績CSV_期間A!$M2145="","",②実績CSV_期間A!$M2145&amp;"")</f>
        <v/>
      </c>
      <c r="D2149" s="12" t="str">
        <f aca="false">IF($C2149="","",②実績CSV_期間A!$N2145)</f>
        <v/>
      </c>
      <c r="E2149" s="12" t="str">
        <f aca="false">IF($C2149="","",RIGHT($D2149,1))</f>
        <v/>
      </c>
      <c r="F2149" s="41" t="str">
        <f aca="false">IF($C2149="","",IFERROR(INDEX(サイズ換算マスタ!$C$6:$C$8,MATCH($E2149,サイズ換算マスタ!$B$6:$B$8,0)),1))</f>
        <v/>
      </c>
      <c r="G2149" s="38" t="str">
        <f aca="false">IF($C2149="","",SUMIFS(②実績CSV_期間A!$AA$2:$AA$5001,②実績CSV_期間A!$M$2:$M$5001,$C2149))</f>
        <v/>
      </c>
      <c r="H2149" s="38" t="str">
        <f aca="false">IF($C2149="","",SUMIFS(③実績CSV_期間B!$AA$2:$AA$5001,③実績CSV_期間B!$M$2:$M$5001,$C2149))</f>
        <v/>
      </c>
      <c r="I2149" s="38" t="str">
        <f aca="false">IF($C2149="","",SUMIFS(④実績CSV_期間C!$AA$2:$AA$5001,④実績CSV_期間C!$M$2:$M$5001,$C2149))</f>
        <v/>
      </c>
      <c r="J2149" s="38" t="str">
        <f aca="false">IF($C2149="","",N($F2149)*N($G2149))</f>
        <v/>
      </c>
      <c r="K2149" s="38" t="str">
        <f aca="false">IF($C2149="","",N($F2149)*N($H2149))</f>
        <v/>
      </c>
      <c r="L2149" s="38" t="str">
        <f aca="false">IF($C2149="","",N($F2149)*N($I2149))</f>
        <v/>
      </c>
      <c r="M2149" s="37" t="str">
        <f aca="false">IF(OR($C2149="",N(TOP!$C$12)=0),"",N($J2149)/TOP!$C$12)</f>
        <v/>
      </c>
      <c r="N2149" s="37" t="str">
        <f aca="false">IF(OR($C2149="",N(TOP!$C$13)=0),"",N($K2149)/TOP!$C$13)</f>
        <v/>
      </c>
      <c r="O2149" s="37" t="str">
        <f aca="false">IF(OR($C2149="",N(TOP!$C$14)=0),"",N($L2149)/TOP!$C$14)</f>
        <v/>
      </c>
      <c r="P2149" s="42" t="str">
        <f aca="false">IF($C2149="","",IFERROR(CHOOSE(MATCH(TOP!$C$10,{"【期間A】","【期間B】","【期間C】"},0),N($M2149),N($N2149),N($O2149)),0))</f>
        <v/>
      </c>
    </row>
    <row r="2150" customFormat="false" ht="15" hidden="false" customHeight="false" outlineLevel="0" collapsed="false">
      <c r="B2150" s="12" t="n">
        <v>2145</v>
      </c>
      <c r="C2150" s="36" t="str">
        <f aca="false">IF(②実績CSV_期間A!$M2146="","",②実績CSV_期間A!$M2146&amp;"")</f>
        <v/>
      </c>
      <c r="D2150" s="12" t="str">
        <f aca="false">IF($C2150="","",②実績CSV_期間A!$N2146)</f>
        <v/>
      </c>
      <c r="E2150" s="12" t="str">
        <f aca="false">IF($C2150="","",RIGHT($D2150,1))</f>
        <v/>
      </c>
      <c r="F2150" s="41" t="str">
        <f aca="false">IF($C2150="","",IFERROR(INDEX(サイズ換算マスタ!$C$6:$C$8,MATCH($E2150,サイズ換算マスタ!$B$6:$B$8,0)),1))</f>
        <v/>
      </c>
      <c r="G2150" s="38" t="str">
        <f aca="false">IF($C2150="","",SUMIFS(②実績CSV_期間A!$AA$2:$AA$5001,②実績CSV_期間A!$M$2:$M$5001,$C2150))</f>
        <v/>
      </c>
      <c r="H2150" s="38" t="str">
        <f aca="false">IF($C2150="","",SUMIFS(③実績CSV_期間B!$AA$2:$AA$5001,③実績CSV_期間B!$M$2:$M$5001,$C2150))</f>
        <v/>
      </c>
      <c r="I2150" s="38" t="str">
        <f aca="false">IF($C2150="","",SUMIFS(④実績CSV_期間C!$AA$2:$AA$5001,④実績CSV_期間C!$M$2:$M$5001,$C2150))</f>
        <v/>
      </c>
      <c r="J2150" s="38" t="str">
        <f aca="false">IF($C2150="","",N($F2150)*N($G2150))</f>
        <v/>
      </c>
      <c r="K2150" s="38" t="str">
        <f aca="false">IF($C2150="","",N($F2150)*N($H2150))</f>
        <v/>
      </c>
      <c r="L2150" s="38" t="str">
        <f aca="false">IF($C2150="","",N($F2150)*N($I2150))</f>
        <v/>
      </c>
      <c r="M2150" s="37" t="str">
        <f aca="false">IF(OR($C2150="",N(TOP!$C$12)=0),"",N($J2150)/TOP!$C$12)</f>
        <v/>
      </c>
      <c r="N2150" s="37" t="str">
        <f aca="false">IF(OR($C2150="",N(TOP!$C$13)=0),"",N($K2150)/TOP!$C$13)</f>
        <v/>
      </c>
      <c r="O2150" s="37" t="str">
        <f aca="false">IF(OR($C2150="",N(TOP!$C$14)=0),"",N($L2150)/TOP!$C$14)</f>
        <v/>
      </c>
      <c r="P2150" s="42" t="str">
        <f aca="false">IF($C2150="","",IFERROR(CHOOSE(MATCH(TOP!$C$10,{"【期間A】","【期間B】","【期間C】"},0),N($M2150),N($N2150),N($O2150)),0))</f>
        <v/>
      </c>
    </row>
    <row r="2151" customFormat="false" ht="15" hidden="false" customHeight="false" outlineLevel="0" collapsed="false">
      <c r="B2151" s="12" t="n">
        <v>2146</v>
      </c>
      <c r="C2151" s="36" t="str">
        <f aca="false">IF(②実績CSV_期間A!$M2147="","",②実績CSV_期間A!$M2147&amp;"")</f>
        <v/>
      </c>
      <c r="D2151" s="12" t="str">
        <f aca="false">IF($C2151="","",②実績CSV_期間A!$N2147)</f>
        <v/>
      </c>
      <c r="E2151" s="12" t="str">
        <f aca="false">IF($C2151="","",RIGHT($D2151,1))</f>
        <v/>
      </c>
      <c r="F2151" s="41" t="str">
        <f aca="false">IF($C2151="","",IFERROR(INDEX(サイズ換算マスタ!$C$6:$C$8,MATCH($E2151,サイズ換算マスタ!$B$6:$B$8,0)),1))</f>
        <v/>
      </c>
      <c r="G2151" s="38" t="str">
        <f aca="false">IF($C2151="","",SUMIFS(②実績CSV_期間A!$AA$2:$AA$5001,②実績CSV_期間A!$M$2:$M$5001,$C2151))</f>
        <v/>
      </c>
      <c r="H2151" s="38" t="str">
        <f aca="false">IF($C2151="","",SUMIFS(③実績CSV_期間B!$AA$2:$AA$5001,③実績CSV_期間B!$M$2:$M$5001,$C2151))</f>
        <v/>
      </c>
      <c r="I2151" s="38" t="str">
        <f aca="false">IF($C2151="","",SUMIFS(④実績CSV_期間C!$AA$2:$AA$5001,④実績CSV_期間C!$M$2:$M$5001,$C2151))</f>
        <v/>
      </c>
      <c r="J2151" s="38" t="str">
        <f aca="false">IF($C2151="","",N($F2151)*N($G2151))</f>
        <v/>
      </c>
      <c r="K2151" s="38" t="str">
        <f aca="false">IF($C2151="","",N($F2151)*N($H2151))</f>
        <v/>
      </c>
      <c r="L2151" s="38" t="str">
        <f aca="false">IF($C2151="","",N($F2151)*N($I2151))</f>
        <v/>
      </c>
      <c r="M2151" s="37" t="str">
        <f aca="false">IF(OR($C2151="",N(TOP!$C$12)=0),"",N($J2151)/TOP!$C$12)</f>
        <v/>
      </c>
      <c r="N2151" s="37" t="str">
        <f aca="false">IF(OR($C2151="",N(TOP!$C$13)=0),"",N($K2151)/TOP!$C$13)</f>
        <v/>
      </c>
      <c r="O2151" s="37" t="str">
        <f aca="false">IF(OR($C2151="",N(TOP!$C$14)=0),"",N($L2151)/TOP!$C$14)</f>
        <v/>
      </c>
      <c r="P2151" s="42" t="str">
        <f aca="false">IF($C2151="","",IFERROR(CHOOSE(MATCH(TOP!$C$10,{"【期間A】","【期間B】","【期間C】"},0),N($M2151),N($N2151),N($O2151)),0))</f>
        <v/>
      </c>
    </row>
    <row r="2152" customFormat="false" ht="15" hidden="false" customHeight="false" outlineLevel="0" collapsed="false">
      <c r="B2152" s="12" t="n">
        <v>2147</v>
      </c>
      <c r="C2152" s="36" t="str">
        <f aca="false">IF(②実績CSV_期間A!$M2148="","",②実績CSV_期間A!$M2148&amp;"")</f>
        <v/>
      </c>
      <c r="D2152" s="12" t="str">
        <f aca="false">IF($C2152="","",②実績CSV_期間A!$N2148)</f>
        <v/>
      </c>
      <c r="E2152" s="12" t="str">
        <f aca="false">IF($C2152="","",RIGHT($D2152,1))</f>
        <v/>
      </c>
      <c r="F2152" s="41" t="str">
        <f aca="false">IF($C2152="","",IFERROR(INDEX(サイズ換算マスタ!$C$6:$C$8,MATCH($E2152,サイズ換算マスタ!$B$6:$B$8,0)),1))</f>
        <v/>
      </c>
      <c r="G2152" s="38" t="str">
        <f aca="false">IF($C2152="","",SUMIFS(②実績CSV_期間A!$AA$2:$AA$5001,②実績CSV_期間A!$M$2:$M$5001,$C2152))</f>
        <v/>
      </c>
      <c r="H2152" s="38" t="str">
        <f aca="false">IF($C2152="","",SUMIFS(③実績CSV_期間B!$AA$2:$AA$5001,③実績CSV_期間B!$M$2:$M$5001,$C2152))</f>
        <v/>
      </c>
      <c r="I2152" s="38" t="str">
        <f aca="false">IF($C2152="","",SUMIFS(④実績CSV_期間C!$AA$2:$AA$5001,④実績CSV_期間C!$M$2:$M$5001,$C2152))</f>
        <v/>
      </c>
      <c r="J2152" s="38" t="str">
        <f aca="false">IF($C2152="","",N($F2152)*N($G2152))</f>
        <v/>
      </c>
      <c r="K2152" s="38" t="str">
        <f aca="false">IF($C2152="","",N($F2152)*N($H2152))</f>
        <v/>
      </c>
      <c r="L2152" s="38" t="str">
        <f aca="false">IF($C2152="","",N($F2152)*N($I2152))</f>
        <v/>
      </c>
      <c r="M2152" s="37" t="str">
        <f aca="false">IF(OR($C2152="",N(TOP!$C$12)=0),"",N($J2152)/TOP!$C$12)</f>
        <v/>
      </c>
      <c r="N2152" s="37" t="str">
        <f aca="false">IF(OR($C2152="",N(TOP!$C$13)=0),"",N($K2152)/TOP!$C$13)</f>
        <v/>
      </c>
      <c r="O2152" s="37" t="str">
        <f aca="false">IF(OR($C2152="",N(TOP!$C$14)=0),"",N($L2152)/TOP!$C$14)</f>
        <v/>
      </c>
      <c r="P2152" s="42" t="str">
        <f aca="false">IF($C2152="","",IFERROR(CHOOSE(MATCH(TOP!$C$10,{"【期間A】","【期間B】","【期間C】"},0),N($M2152),N($N2152),N($O2152)),0))</f>
        <v/>
      </c>
    </row>
    <row r="2153" customFormat="false" ht="15" hidden="false" customHeight="false" outlineLevel="0" collapsed="false">
      <c r="B2153" s="12" t="n">
        <v>2148</v>
      </c>
      <c r="C2153" s="36" t="str">
        <f aca="false">IF(②実績CSV_期間A!$M2149="","",②実績CSV_期間A!$M2149&amp;"")</f>
        <v/>
      </c>
      <c r="D2153" s="12" t="str">
        <f aca="false">IF($C2153="","",②実績CSV_期間A!$N2149)</f>
        <v/>
      </c>
      <c r="E2153" s="12" t="str">
        <f aca="false">IF($C2153="","",RIGHT($D2153,1))</f>
        <v/>
      </c>
      <c r="F2153" s="41" t="str">
        <f aca="false">IF($C2153="","",IFERROR(INDEX(サイズ換算マスタ!$C$6:$C$8,MATCH($E2153,サイズ換算マスタ!$B$6:$B$8,0)),1))</f>
        <v/>
      </c>
      <c r="G2153" s="38" t="str">
        <f aca="false">IF($C2153="","",SUMIFS(②実績CSV_期間A!$AA$2:$AA$5001,②実績CSV_期間A!$M$2:$M$5001,$C2153))</f>
        <v/>
      </c>
      <c r="H2153" s="38" t="str">
        <f aca="false">IF($C2153="","",SUMIFS(③実績CSV_期間B!$AA$2:$AA$5001,③実績CSV_期間B!$M$2:$M$5001,$C2153))</f>
        <v/>
      </c>
      <c r="I2153" s="38" t="str">
        <f aca="false">IF($C2153="","",SUMIFS(④実績CSV_期間C!$AA$2:$AA$5001,④実績CSV_期間C!$M$2:$M$5001,$C2153))</f>
        <v/>
      </c>
      <c r="J2153" s="38" t="str">
        <f aca="false">IF($C2153="","",N($F2153)*N($G2153))</f>
        <v/>
      </c>
      <c r="K2153" s="38" t="str">
        <f aca="false">IF($C2153="","",N($F2153)*N($H2153))</f>
        <v/>
      </c>
      <c r="L2153" s="38" t="str">
        <f aca="false">IF($C2153="","",N($F2153)*N($I2153))</f>
        <v/>
      </c>
      <c r="M2153" s="37" t="str">
        <f aca="false">IF(OR($C2153="",N(TOP!$C$12)=0),"",N($J2153)/TOP!$C$12)</f>
        <v/>
      </c>
      <c r="N2153" s="37" t="str">
        <f aca="false">IF(OR($C2153="",N(TOP!$C$13)=0),"",N($K2153)/TOP!$C$13)</f>
        <v/>
      </c>
      <c r="O2153" s="37" t="str">
        <f aca="false">IF(OR($C2153="",N(TOP!$C$14)=0),"",N($L2153)/TOP!$C$14)</f>
        <v/>
      </c>
      <c r="P2153" s="42" t="str">
        <f aca="false">IF($C2153="","",IFERROR(CHOOSE(MATCH(TOP!$C$10,{"【期間A】","【期間B】","【期間C】"},0),N($M2153),N($N2153),N($O2153)),0))</f>
        <v/>
      </c>
    </row>
    <row r="2154" customFormat="false" ht="15" hidden="false" customHeight="false" outlineLevel="0" collapsed="false">
      <c r="B2154" s="12" t="n">
        <v>2149</v>
      </c>
      <c r="C2154" s="36" t="str">
        <f aca="false">IF(②実績CSV_期間A!$M2150="","",②実績CSV_期間A!$M2150&amp;"")</f>
        <v/>
      </c>
      <c r="D2154" s="12" t="str">
        <f aca="false">IF($C2154="","",②実績CSV_期間A!$N2150)</f>
        <v/>
      </c>
      <c r="E2154" s="12" t="str">
        <f aca="false">IF($C2154="","",RIGHT($D2154,1))</f>
        <v/>
      </c>
      <c r="F2154" s="41" t="str">
        <f aca="false">IF($C2154="","",IFERROR(INDEX(サイズ換算マスタ!$C$6:$C$8,MATCH($E2154,サイズ換算マスタ!$B$6:$B$8,0)),1))</f>
        <v/>
      </c>
      <c r="G2154" s="38" t="str">
        <f aca="false">IF($C2154="","",SUMIFS(②実績CSV_期間A!$AA$2:$AA$5001,②実績CSV_期間A!$M$2:$M$5001,$C2154))</f>
        <v/>
      </c>
      <c r="H2154" s="38" t="str">
        <f aca="false">IF($C2154="","",SUMIFS(③実績CSV_期間B!$AA$2:$AA$5001,③実績CSV_期間B!$M$2:$M$5001,$C2154))</f>
        <v/>
      </c>
      <c r="I2154" s="38" t="str">
        <f aca="false">IF($C2154="","",SUMIFS(④実績CSV_期間C!$AA$2:$AA$5001,④実績CSV_期間C!$M$2:$M$5001,$C2154))</f>
        <v/>
      </c>
      <c r="J2154" s="38" t="str">
        <f aca="false">IF($C2154="","",N($F2154)*N($G2154))</f>
        <v/>
      </c>
      <c r="K2154" s="38" t="str">
        <f aca="false">IF($C2154="","",N($F2154)*N($H2154))</f>
        <v/>
      </c>
      <c r="L2154" s="38" t="str">
        <f aca="false">IF($C2154="","",N($F2154)*N($I2154))</f>
        <v/>
      </c>
      <c r="M2154" s="37" t="str">
        <f aca="false">IF(OR($C2154="",N(TOP!$C$12)=0),"",N($J2154)/TOP!$C$12)</f>
        <v/>
      </c>
      <c r="N2154" s="37" t="str">
        <f aca="false">IF(OR($C2154="",N(TOP!$C$13)=0),"",N($K2154)/TOP!$C$13)</f>
        <v/>
      </c>
      <c r="O2154" s="37" t="str">
        <f aca="false">IF(OR($C2154="",N(TOP!$C$14)=0),"",N($L2154)/TOP!$C$14)</f>
        <v/>
      </c>
      <c r="P2154" s="42" t="str">
        <f aca="false">IF($C2154="","",IFERROR(CHOOSE(MATCH(TOP!$C$10,{"【期間A】","【期間B】","【期間C】"},0),N($M2154),N($N2154),N($O2154)),0))</f>
        <v/>
      </c>
    </row>
    <row r="2155" customFormat="false" ht="15" hidden="false" customHeight="false" outlineLevel="0" collapsed="false">
      <c r="B2155" s="12" t="n">
        <v>2150</v>
      </c>
      <c r="C2155" s="36" t="str">
        <f aca="false">IF(②実績CSV_期間A!$M2151="","",②実績CSV_期間A!$M2151&amp;"")</f>
        <v/>
      </c>
      <c r="D2155" s="12" t="str">
        <f aca="false">IF($C2155="","",②実績CSV_期間A!$N2151)</f>
        <v/>
      </c>
      <c r="E2155" s="12" t="str">
        <f aca="false">IF($C2155="","",RIGHT($D2155,1))</f>
        <v/>
      </c>
      <c r="F2155" s="41" t="str">
        <f aca="false">IF($C2155="","",IFERROR(INDEX(サイズ換算マスタ!$C$6:$C$8,MATCH($E2155,サイズ換算マスタ!$B$6:$B$8,0)),1))</f>
        <v/>
      </c>
      <c r="G2155" s="38" t="str">
        <f aca="false">IF($C2155="","",SUMIFS(②実績CSV_期間A!$AA$2:$AA$5001,②実績CSV_期間A!$M$2:$M$5001,$C2155))</f>
        <v/>
      </c>
      <c r="H2155" s="38" t="str">
        <f aca="false">IF($C2155="","",SUMIFS(③実績CSV_期間B!$AA$2:$AA$5001,③実績CSV_期間B!$M$2:$M$5001,$C2155))</f>
        <v/>
      </c>
      <c r="I2155" s="38" t="str">
        <f aca="false">IF($C2155="","",SUMIFS(④実績CSV_期間C!$AA$2:$AA$5001,④実績CSV_期間C!$M$2:$M$5001,$C2155))</f>
        <v/>
      </c>
      <c r="J2155" s="38" t="str">
        <f aca="false">IF($C2155="","",N($F2155)*N($G2155))</f>
        <v/>
      </c>
      <c r="K2155" s="38" t="str">
        <f aca="false">IF($C2155="","",N($F2155)*N($H2155))</f>
        <v/>
      </c>
      <c r="L2155" s="38" t="str">
        <f aca="false">IF($C2155="","",N($F2155)*N($I2155))</f>
        <v/>
      </c>
      <c r="M2155" s="37" t="str">
        <f aca="false">IF(OR($C2155="",N(TOP!$C$12)=0),"",N($J2155)/TOP!$C$12)</f>
        <v/>
      </c>
      <c r="N2155" s="37" t="str">
        <f aca="false">IF(OR($C2155="",N(TOP!$C$13)=0),"",N($K2155)/TOP!$C$13)</f>
        <v/>
      </c>
      <c r="O2155" s="37" t="str">
        <f aca="false">IF(OR($C2155="",N(TOP!$C$14)=0),"",N($L2155)/TOP!$C$14)</f>
        <v/>
      </c>
      <c r="P2155" s="42" t="str">
        <f aca="false">IF($C2155="","",IFERROR(CHOOSE(MATCH(TOP!$C$10,{"【期間A】","【期間B】","【期間C】"},0),N($M2155),N($N2155),N($O2155)),0))</f>
        <v/>
      </c>
    </row>
    <row r="2156" customFormat="false" ht="15" hidden="false" customHeight="false" outlineLevel="0" collapsed="false">
      <c r="B2156" s="12" t="n">
        <v>2151</v>
      </c>
      <c r="C2156" s="36" t="str">
        <f aca="false">IF(②実績CSV_期間A!$M2152="","",②実績CSV_期間A!$M2152&amp;"")</f>
        <v/>
      </c>
      <c r="D2156" s="12" t="str">
        <f aca="false">IF($C2156="","",②実績CSV_期間A!$N2152)</f>
        <v/>
      </c>
      <c r="E2156" s="12" t="str">
        <f aca="false">IF($C2156="","",RIGHT($D2156,1))</f>
        <v/>
      </c>
      <c r="F2156" s="41" t="str">
        <f aca="false">IF($C2156="","",IFERROR(INDEX(サイズ換算マスタ!$C$6:$C$8,MATCH($E2156,サイズ換算マスタ!$B$6:$B$8,0)),1))</f>
        <v/>
      </c>
      <c r="G2156" s="38" t="str">
        <f aca="false">IF($C2156="","",SUMIFS(②実績CSV_期間A!$AA$2:$AA$5001,②実績CSV_期間A!$M$2:$M$5001,$C2156))</f>
        <v/>
      </c>
      <c r="H2156" s="38" t="str">
        <f aca="false">IF($C2156="","",SUMIFS(③実績CSV_期間B!$AA$2:$AA$5001,③実績CSV_期間B!$M$2:$M$5001,$C2156))</f>
        <v/>
      </c>
      <c r="I2156" s="38" t="str">
        <f aca="false">IF($C2156="","",SUMIFS(④実績CSV_期間C!$AA$2:$AA$5001,④実績CSV_期間C!$M$2:$M$5001,$C2156))</f>
        <v/>
      </c>
      <c r="J2156" s="38" t="str">
        <f aca="false">IF($C2156="","",N($F2156)*N($G2156))</f>
        <v/>
      </c>
      <c r="K2156" s="38" t="str">
        <f aca="false">IF($C2156="","",N($F2156)*N($H2156))</f>
        <v/>
      </c>
      <c r="L2156" s="38" t="str">
        <f aca="false">IF($C2156="","",N($F2156)*N($I2156))</f>
        <v/>
      </c>
      <c r="M2156" s="37" t="str">
        <f aca="false">IF(OR($C2156="",N(TOP!$C$12)=0),"",N($J2156)/TOP!$C$12)</f>
        <v/>
      </c>
      <c r="N2156" s="37" t="str">
        <f aca="false">IF(OR($C2156="",N(TOP!$C$13)=0),"",N($K2156)/TOP!$C$13)</f>
        <v/>
      </c>
      <c r="O2156" s="37" t="str">
        <f aca="false">IF(OR($C2156="",N(TOP!$C$14)=0),"",N($L2156)/TOP!$C$14)</f>
        <v/>
      </c>
      <c r="P2156" s="42" t="str">
        <f aca="false">IF($C2156="","",IFERROR(CHOOSE(MATCH(TOP!$C$10,{"【期間A】","【期間B】","【期間C】"},0),N($M2156),N($N2156),N($O2156)),0))</f>
        <v/>
      </c>
    </row>
    <row r="2157" customFormat="false" ht="15" hidden="false" customHeight="false" outlineLevel="0" collapsed="false">
      <c r="B2157" s="12" t="n">
        <v>2152</v>
      </c>
      <c r="C2157" s="36" t="str">
        <f aca="false">IF(②実績CSV_期間A!$M2153="","",②実績CSV_期間A!$M2153&amp;"")</f>
        <v/>
      </c>
      <c r="D2157" s="12" t="str">
        <f aca="false">IF($C2157="","",②実績CSV_期間A!$N2153)</f>
        <v/>
      </c>
      <c r="E2157" s="12" t="str">
        <f aca="false">IF($C2157="","",RIGHT($D2157,1))</f>
        <v/>
      </c>
      <c r="F2157" s="41" t="str">
        <f aca="false">IF($C2157="","",IFERROR(INDEX(サイズ換算マスタ!$C$6:$C$8,MATCH($E2157,サイズ換算マスタ!$B$6:$B$8,0)),1))</f>
        <v/>
      </c>
      <c r="G2157" s="38" t="str">
        <f aca="false">IF($C2157="","",SUMIFS(②実績CSV_期間A!$AA$2:$AA$5001,②実績CSV_期間A!$M$2:$M$5001,$C2157))</f>
        <v/>
      </c>
      <c r="H2157" s="38" t="str">
        <f aca="false">IF($C2157="","",SUMIFS(③実績CSV_期間B!$AA$2:$AA$5001,③実績CSV_期間B!$M$2:$M$5001,$C2157))</f>
        <v/>
      </c>
      <c r="I2157" s="38" t="str">
        <f aca="false">IF($C2157="","",SUMIFS(④実績CSV_期間C!$AA$2:$AA$5001,④実績CSV_期間C!$M$2:$M$5001,$C2157))</f>
        <v/>
      </c>
      <c r="J2157" s="38" t="str">
        <f aca="false">IF($C2157="","",N($F2157)*N($G2157))</f>
        <v/>
      </c>
      <c r="K2157" s="38" t="str">
        <f aca="false">IF($C2157="","",N($F2157)*N($H2157))</f>
        <v/>
      </c>
      <c r="L2157" s="38" t="str">
        <f aca="false">IF($C2157="","",N($F2157)*N($I2157))</f>
        <v/>
      </c>
      <c r="M2157" s="37" t="str">
        <f aca="false">IF(OR($C2157="",N(TOP!$C$12)=0),"",N($J2157)/TOP!$C$12)</f>
        <v/>
      </c>
      <c r="N2157" s="37" t="str">
        <f aca="false">IF(OR($C2157="",N(TOP!$C$13)=0),"",N($K2157)/TOP!$C$13)</f>
        <v/>
      </c>
      <c r="O2157" s="37" t="str">
        <f aca="false">IF(OR($C2157="",N(TOP!$C$14)=0),"",N($L2157)/TOP!$C$14)</f>
        <v/>
      </c>
      <c r="P2157" s="42" t="str">
        <f aca="false">IF($C2157="","",IFERROR(CHOOSE(MATCH(TOP!$C$10,{"【期間A】","【期間B】","【期間C】"},0),N($M2157),N($N2157),N($O2157)),0))</f>
        <v/>
      </c>
    </row>
    <row r="2158" customFormat="false" ht="15" hidden="false" customHeight="false" outlineLevel="0" collapsed="false">
      <c r="B2158" s="12" t="n">
        <v>2153</v>
      </c>
      <c r="C2158" s="36" t="str">
        <f aca="false">IF(②実績CSV_期間A!$M2154="","",②実績CSV_期間A!$M2154&amp;"")</f>
        <v/>
      </c>
      <c r="D2158" s="12" t="str">
        <f aca="false">IF($C2158="","",②実績CSV_期間A!$N2154)</f>
        <v/>
      </c>
      <c r="E2158" s="12" t="str">
        <f aca="false">IF($C2158="","",RIGHT($D2158,1))</f>
        <v/>
      </c>
      <c r="F2158" s="41" t="str">
        <f aca="false">IF($C2158="","",IFERROR(INDEX(サイズ換算マスタ!$C$6:$C$8,MATCH($E2158,サイズ換算マスタ!$B$6:$B$8,0)),1))</f>
        <v/>
      </c>
      <c r="G2158" s="38" t="str">
        <f aca="false">IF($C2158="","",SUMIFS(②実績CSV_期間A!$AA$2:$AA$5001,②実績CSV_期間A!$M$2:$M$5001,$C2158))</f>
        <v/>
      </c>
      <c r="H2158" s="38" t="str">
        <f aca="false">IF($C2158="","",SUMIFS(③実績CSV_期間B!$AA$2:$AA$5001,③実績CSV_期間B!$M$2:$M$5001,$C2158))</f>
        <v/>
      </c>
      <c r="I2158" s="38" t="str">
        <f aca="false">IF($C2158="","",SUMIFS(④実績CSV_期間C!$AA$2:$AA$5001,④実績CSV_期間C!$M$2:$M$5001,$C2158))</f>
        <v/>
      </c>
      <c r="J2158" s="38" t="str">
        <f aca="false">IF($C2158="","",N($F2158)*N($G2158))</f>
        <v/>
      </c>
      <c r="K2158" s="38" t="str">
        <f aca="false">IF($C2158="","",N($F2158)*N($H2158))</f>
        <v/>
      </c>
      <c r="L2158" s="38" t="str">
        <f aca="false">IF($C2158="","",N($F2158)*N($I2158))</f>
        <v/>
      </c>
      <c r="M2158" s="37" t="str">
        <f aca="false">IF(OR($C2158="",N(TOP!$C$12)=0),"",N($J2158)/TOP!$C$12)</f>
        <v/>
      </c>
      <c r="N2158" s="37" t="str">
        <f aca="false">IF(OR($C2158="",N(TOP!$C$13)=0),"",N($K2158)/TOP!$C$13)</f>
        <v/>
      </c>
      <c r="O2158" s="37" t="str">
        <f aca="false">IF(OR($C2158="",N(TOP!$C$14)=0),"",N($L2158)/TOP!$C$14)</f>
        <v/>
      </c>
      <c r="P2158" s="42" t="str">
        <f aca="false">IF($C2158="","",IFERROR(CHOOSE(MATCH(TOP!$C$10,{"【期間A】","【期間B】","【期間C】"},0),N($M2158),N($N2158),N($O2158)),0))</f>
        <v/>
      </c>
    </row>
    <row r="2159" customFormat="false" ht="15" hidden="false" customHeight="false" outlineLevel="0" collapsed="false">
      <c r="B2159" s="12" t="n">
        <v>2154</v>
      </c>
      <c r="C2159" s="36" t="str">
        <f aca="false">IF(②実績CSV_期間A!$M2155="","",②実績CSV_期間A!$M2155&amp;"")</f>
        <v/>
      </c>
      <c r="D2159" s="12" t="str">
        <f aca="false">IF($C2159="","",②実績CSV_期間A!$N2155)</f>
        <v/>
      </c>
      <c r="E2159" s="12" t="str">
        <f aca="false">IF($C2159="","",RIGHT($D2159,1))</f>
        <v/>
      </c>
      <c r="F2159" s="41" t="str">
        <f aca="false">IF($C2159="","",IFERROR(INDEX(サイズ換算マスタ!$C$6:$C$8,MATCH($E2159,サイズ換算マスタ!$B$6:$B$8,0)),1))</f>
        <v/>
      </c>
      <c r="G2159" s="38" t="str">
        <f aca="false">IF($C2159="","",SUMIFS(②実績CSV_期間A!$AA$2:$AA$5001,②実績CSV_期間A!$M$2:$M$5001,$C2159))</f>
        <v/>
      </c>
      <c r="H2159" s="38" t="str">
        <f aca="false">IF($C2159="","",SUMIFS(③実績CSV_期間B!$AA$2:$AA$5001,③実績CSV_期間B!$M$2:$M$5001,$C2159))</f>
        <v/>
      </c>
      <c r="I2159" s="38" t="str">
        <f aca="false">IF($C2159="","",SUMIFS(④実績CSV_期間C!$AA$2:$AA$5001,④実績CSV_期間C!$M$2:$M$5001,$C2159))</f>
        <v/>
      </c>
      <c r="J2159" s="38" t="str">
        <f aca="false">IF($C2159="","",N($F2159)*N($G2159))</f>
        <v/>
      </c>
      <c r="K2159" s="38" t="str">
        <f aca="false">IF($C2159="","",N($F2159)*N($H2159))</f>
        <v/>
      </c>
      <c r="L2159" s="38" t="str">
        <f aca="false">IF($C2159="","",N($F2159)*N($I2159))</f>
        <v/>
      </c>
      <c r="M2159" s="37" t="str">
        <f aca="false">IF(OR($C2159="",N(TOP!$C$12)=0),"",N($J2159)/TOP!$C$12)</f>
        <v/>
      </c>
      <c r="N2159" s="37" t="str">
        <f aca="false">IF(OR($C2159="",N(TOP!$C$13)=0),"",N($K2159)/TOP!$C$13)</f>
        <v/>
      </c>
      <c r="O2159" s="37" t="str">
        <f aca="false">IF(OR($C2159="",N(TOP!$C$14)=0),"",N($L2159)/TOP!$C$14)</f>
        <v/>
      </c>
      <c r="P2159" s="42" t="str">
        <f aca="false">IF($C2159="","",IFERROR(CHOOSE(MATCH(TOP!$C$10,{"【期間A】","【期間B】","【期間C】"},0),N($M2159),N($N2159),N($O2159)),0))</f>
        <v/>
      </c>
    </row>
    <row r="2160" customFormat="false" ht="15" hidden="false" customHeight="false" outlineLevel="0" collapsed="false">
      <c r="B2160" s="12" t="n">
        <v>2155</v>
      </c>
      <c r="C2160" s="36" t="str">
        <f aca="false">IF(②実績CSV_期間A!$M2156="","",②実績CSV_期間A!$M2156&amp;"")</f>
        <v/>
      </c>
      <c r="D2160" s="12" t="str">
        <f aca="false">IF($C2160="","",②実績CSV_期間A!$N2156)</f>
        <v/>
      </c>
      <c r="E2160" s="12" t="str">
        <f aca="false">IF($C2160="","",RIGHT($D2160,1))</f>
        <v/>
      </c>
      <c r="F2160" s="41" t="str">
        <f aca="false">IF($C2160="","",IFERROR(INDEX(サイズ換算マスタ!$C$6:$C$8,MATCH($E2160,サイズ換算マスタ!$B$6:$B$8,0)),1))</f>
        <v/>
      </c>
      <c r="G2160" s="38" t="str">
        <f aca="false">IF($C2160="","",SUMIFS(②実績CSV_期間A!$AA$2:$AA$5001,②実績CSV_期間A!$M$2:$M$5001,$C2160))</f>
        <v/>
      </c>
      <c r="H2160" s="38" t="str">
        <f aca="false">IF($C2160="","",SUMIFS(③実績CSV_期間B!$AA$2:$AA$5001,③実績CSV_期間B!$M$2:$M$5001,$C2160))</f>
        <v/>
      </c>
      <c r="I2160" s="38" t="str">
        <f aca="false">IF($C2160="","",SUMIFS(④実績CSV_期間C!$AA$2:$AA$5001,④実績CSV_期間C!$M$2:$M$5001,$C2160))</f>
        <v/>
      </c>
      <c r="J2160" s="38" t="str">
        <f aca="false">IF($C2160="","",N($F2160)*N($G2160))</f>
        <v/>
      </c>
      <c r="K2160" s="38" t="str">
        <f aca="false">IF($C2160="","",N($F2160)*N($H2160))</f>
        <v/>
      </c>
      <c r="L2160" s="38" t="str">
        <f aca="false">IF($C2160="","",N($F2160)*N($I2160))</f>
        <v/>
      </c>
      <c r="M2160" s="37" t="str">
        <f aca="false">IF(OR($C2160="",N(TOP!$C$12)=0),"",N($J2160)/TOP!$C$12)</f>
        <v/>
      </c>
      <c r="N2160" s="37" t="str">
        <f aca="false">IF(OR($C2160="",N(TOP!$C$13)=0),"",N($K2160)/TOP!$C$13)</f>
        <v/>
      </c>
      <c r="O2160" s="37" t="str">
        <f aca="false">IF(OR($C2160="",N(TOP!$C$14)=0),"",N($L2160)/TOP!$C$14)</f>
        <v/>
      </c>
      <c r="P2160" s="42" t="str">
        <f aca="false">IF($C2160="","",IFERROR(CHOOSE(MATCH(TOP!$C$10,{"【期間A】","【期間B】","【期間C】"},0),N($M2160),N($N2160),N($O2160)),0))</f>
        <v/>
      </c>
    </row>
    <row r="2161" customFormat="false" ht="15" hidden="false" customHeight="false" outlineLevel="0" collapsed="false">
      <c r="B2161" s="12" t="n">
        <v>2156</v>
      </c>
      <c r="C2161" s="36" t="str">
        <f aca="false">IF(②実績CSV_期間A!$M2157="","",②実績CSV_期間A!$M2157&amp;"")</f>
        <v/>
      </c>
      <c r="D2161" s="12" t="str">
        <f aca="false">IF($C2161="","",②実績CSV_期間A!$N2157)</f>
        <v/>
      </c>
      <c r="E2161" s="12" t="str">
        <f aca="false">IF($C2161="","",RIGHT($D2161,1))</f>
        <v/>
      </c>
      <c r="F2161" s="41" t="str">
        <f aca="false">IF($C2161="","",IFERROR(INDEX(サイズ換算マスタ!$C$6:$C$8,MATCH($E2161,サイズ換算マスタ!$B$6:$B$8,0)),1))</f>
        <v/>
      </c>
      <c r="G2161" s="38" t="str">
        <f aca="false">IF($C2161="","",SUMIFS(②実績CSV_期間A!$AA$2:$AA$5001,②実績CSV_期間A!$M$2:$M$5001,$C2161))</f>
        <v/>
      </c>
      <c r="H2161" s="38" t="str">
        <f aca="false">IF($C2161="","",SUMIFS(③実績CSV_期間B!$AA$2:$AA$5001,③実績CSV_期間B!$M$2:$M$5001,$C2161))</f>
        <v/>
      </c>
      <c r="I2161" s="38" t="str">
        <f aca="false">IF($C2161="","",SUMIFS(④実績CSV_期間C!$AA$2:$AA$5001,④実績CSV_期間C!$M$2:$M$5001,$C2161))</f>
        <v/>
      </c>
      <c r="J2161" s="38" t="str">
        <f aca="false">IF($C2161="","",N($F2161)*N($G2161))</f>
        <v/>
      </c>
      <c r="K2161" s="38" t="str">
        <f aca="false">IF($C2161="","",N($F2161)*N($H2161))</f>
        <v/>
      </c>
      <c r="L2161" s="38" t="str">
        <f aca="false">IF($C2161="","",N($F2161)*N($I2161))</f>
        <v/>
      </c>
      <c r="M2161" s="37" t="str">
        <f aca="false">IF(OR($C2161="",N(TOP!$C$12)=0),"",N($J2161)/TOP!$C$12)</f>
        <v/>
      </c>
      <c r="N2161" s="37" t="str">
        <f aca="false">IF(OR($C2161="",N(TOP!$C$13)=0),"",N($K2161)/TOP!$C$13)</f>
        <v/>
      </c>
      <c r="O2161" s="37" t="str">
        <f aca="false">IF(OR($C2161="",N(TOP!$C$14)=0),"",N($L2161)/TOP!$C$14)</f>
        <v/>
      </c>
      <c r="P2161" s="42" t="str">
        <f aca="false">IF($C2161="","",IFERROR(CHOOSE(MATCH(TOP!$C$10,{"【期間A】","【期間B】","【期間C】"},0),N($M2161),N($N2161),N($O2161)),0))</f>
        <v/>
      </c>
    </row>
    <row r="2162" customFormat="false" ht="15" hidden="false" customHeight="false" outlineLevel="0" collapsed="false">
      <c r="B2162" s="12" t="n">
        <v>2157</v>
      </c>
      <c r="C2162" s="36" t="str">
        <f aca="false">IF(②実績CSV_期間A!$M2158="","",②実績CSV_期間A!$M2158&amp;"")</f>
        <v/>
      </c>
      <c r="D2162" s="12" t="str">
        <f aca="false">IF($C2162="","",②実績CSV_期間A!$N2158)</f>
        <v/>
      </c>
      <c r="E2162" s="12" t="str">
        <f aca="false">IF($C2162="","",RIGHT($D2162,1))</f>
        <v/>
      </c>
      <c r="F2162" s="41" t="str">
        <f aca="false">IF($C2162="","",IFERROR(INDEX(サイズ換算マスタ!$C$6:$C$8,MATCH($E2162,サイズ換算マスタ!$B$6:$B$8,0)),1))</f>
        <v/>
      </c>
      <c r="G2162" s="38" t="str">
        <f aca="false">IF($C2162="","",SUMIFS(②実績CSV_期間A!$AA$2:$AA$5001,②実績CSV_期間A!$M$2:$M$5001,$C2162))</f>
        <v/>
      </c>
      <c r="H2162" s="38" t="str">
        <f aca="false">IF($C2162="","",SUMIFS(③実績CSV_期間B!$AA$2:$AA$5001,③実績CSV_期間B!$M$2:$M$5001,$C2162))</f>
        <v/>
      </c>
      <c r="I2162" s="38" t="str">
        <f aca="false">IF($C2162="","",SUMIFS(④実績CSV_期間C!$AA$2:$AA$5001,④実績CSV_期間C!$M$2:$M$5001,$C2162))</f>
        <v/>
      </c>
      <c r="J2162" s="38" t="str">
        <f aca="false">IF($C2162="","",N($F2162)*N($G2162))</f>
        <v/>
      </c>
      <c r="K2162" s="38" t="str">
        <f aca="false">IF($C2162="","",N($F2162)*N($H2162))</f>
        <v/>
      </c>
      <c r="L2162" s="38" t="str">
        <f aca="false">IF($C2162="","",N($F2162)*N($I2162))</f>
        <v/>
      </c>
      <c r="M2162" s="37" t="str">
        <f aca="false">IF(OR($C2162="",N(TOP!$C$12)=0),"",N($J2162)/TOP!$C$12)</f>
        <v/>
      </c>
      <c r="N2162" s="37" t="str">
        <f aca="false">IF(OR($C2162="",N(TOP!$C$13)=0),"",N($K2162)/TOP!$C$13)</f>
        <v/>
      </c>
      <c r="O2162" s="37" t="str">
        <f aca="false">IF(OR($C2162="",N(TOP!$C$14)=0),"",N($L2162)/TOP!$C$14)</f>
        <v/>
      </c>
      <c r="P2162" s="42" t="str">
        <f aca="false">IF($C2162="","",IFERROR(CHOOSE(MATCH(TOP!$C$10,{"【期間A】","【期間B】","【期間C】"},0),N($M2162),N($N2162),N($O2162)),0))</f>
        <v/>
      </c>
    </row>
    <row r="2163" customFormat="false" ht="15" hidden="false" customHeight="false" outlineLevel="0" collapsed="false">
      <c r="B2163" s="12" t="n">
        <v>2158</v>
      </c>
      <c r="C2163" s="36" t="str">
        <f aca="false">IF(②実績CSV_期間A!$M2159="","",②実績CSV_期間A!$M2159&amp;"")</f>
        <v/>
      </c>
      <c r="D2163" s="12" t="str">
        <f aca="false">IF($C2163="","",②実績CSV_期間A!$N2159)</f>
        <v/>
      </c>
      <c r="E2163" s="12" t="str">
        <f aca="false">IF($C2163="","",RIGHT($D2163,1))</f>
        <v/>
      </c>
      <c r="F2163" s="41" t="str">
        <f aca="false">IF($C2163="","",IFERROR(INDEX(サイズ換算マスタ!$C$6:$C$8,MATCH($E2163,サイズ換算マスタ!$B$6:$B$8,0)),1))</f>
        <v/>
      </c>
      <c r="G2163" s="38" t="str">
        <f aca="false">IF($C2163="","",SUMIFS(②実績CSV_期間A!$AA$2:$AA$5001,②実績CSV_期間A!$M$2:$M$5001,$C2163))</f>
        <v/>
      </c>
      <c r="H2163" s="38" t="str">
        <f aca="false">IF($C2163="","",SUMIFS(③実績CSV_期間B!$AA$2:$AA$5001,③実績CSV_期間B!$M$2:$M$5001,$C2163))</f>
        <v/>
      </c>
      <c r="I2163" s="38" t="str">
        <f aca="false">IF($C2163="","",SUMIFS(④実績CSV_期間C!$AA$2:$AA$5001,④実績CSV_期間C!$M$2:$M$5001,$C2163))</f>
        <v/>
      </c>
      <c r="J2163" s="38" t="str">
        <f aca="false">IF($C2163="","",N($F2163)*N($G2163))</f>
        <v/>
      </c>
      <c r="K2163" s="38" t="str">
        <f aca="false">IF($C2163="","",N($F2163)*N($H2163))</f>
        <v/>
      </c>
      <c r="L2163" s="38" t="str">
        <f aca="false">IF($C2163="","",N($F2163)*N($I2163))</f>
        <v/>
      </c>
      <c r="M2163" s="37" t="str">
        <f aca="false">IF(OR($C2163="",N(TOP!$C$12)=0),"",N($J2163)/TOP!$C$12)</f>
        <v/>
      </c>
      <c r="N2163" s="37" t="str">
        <f aca="false">IF(OR($C2163="",N(TOP!$C$13)=0),"",N($K2163)/TOP!$C$13)</f>
        <v/>
      </c>
      <c r="O2163" s="37" t="str">
        <f aca="false">IF(OR($C2163="",N(TOP!$C$14)=0),"",N($L2163)/TOP!$C$14)</f>
        <v/>
      </c>
      <c r="P2163" s="42" t="str">
        <f aca="false">IF($C2163="","",IFERROR(CHOOSE(MATCH(TOP!$C$10,{"【期間A】","【期間B】","【期間C】"},0),N($M2163),N($N2163),N($O2163)),0))</f>
        <v/>
      </c>
    </row>
    <row r="2164" customFormat="false" ht="15" hidden="false" customHeight="false" outlineLevel="0" collapsed="false">
      <c r="B2164" s="12" t="n">
        <v>2159</v>
      </c>
      <c r="C2164" s="36" t="str">
        <f aca="false">IF(②実績CSV_期間A!$M2160="","",②実績CSV_期間A!$M2160&amp;"")</f>
        <v/>
      </c>
      <c r="D2164" s="12" t="str">
        <f aca="false">IF($C2164="","",②実績CSV_期間A!$N2160)</f>
        <v/>
      </c>
      <c r="E2164" s="12" t="str">
        <f aca="false">IF($C2164="","",RIGHT($D2164,1))</f>
        <v/>
      </c>
      <c r="F2164" s="41" t="str">
        <f aca="false">IF($C2164="","",IFERROR(INDEX(サイズ換算マスタ!$C$6:$C$8,MATCH($E2164,サイズ換算マスタ!$B$6:$B$8,0)),1))</f>
        <v/>
      </c>
      <c r="G2164" s="38" t="str">
        <f aca="false">IF($C2164="","",SUMIFS(②実績CSV_期間A!$AA$2:$AA$5001,②実績CSV_期間A!$M$2:$M$5001,$C2164))</f>
        <v/>
      </c>
      <c r="H2164" s="38" t="str">
        <f aca="false">IF($C2164="","",SUMIFS(③実績CSV_期間B!$AA$2:$AA$5001,③実績CSV_期間B!$M$2:$M$5001,$C2164))</f>
        <v/>
      </c>
      <c r="I2164" s="38" t="str">
        <f aca="false">IF($C2164="","",SUMIFS(④実績CSV_期間C!$AA$2:$AA$5001,④実績CSV_期間C!$M$2:$M$5001,$C2164))</f>
        <v/>
      </c>
      <c r="J2164" s="38" t="str">
        <f aca="false">IF($C2164="","",N($F2164)*N($G2164))</f>
        <v/>
      </c>
      <c r="K2164" s="38" t="str">
        <f aca="false">IF($C2164="","",N($F2164)*N($H2164))</f>
        <v/>
      </c>
      <c r="L2164" s="38" t="str">
        <f aca="false">IF($C2164="","",N($F2164)*N($I2164))</f>
        <v/>
      </c>
      <c r="M2164" s="37" t="str">
        <f aca="false">IF(OR($C2164="",N(TOP!$C$12)=0),"",N($J2164)/TOP!$C$12)</f>
        <v/>
      </c>
      <c r="N2164" s="37" t="str">
        <f aca="false">IF(OR($C2164="",N(TOP!$C$13)=0),"",N($K2164)/TOP!$C$13)</f>
        <v/>
      </c>
      <c r="O2164" s="37" t="str">
        <f aca="false">IF(OR($C2164="",N(TOP!$C$14)=0),"",N($L2164)/TOP!$C$14)</f>
        <v/>
      </c>
      <c r="P2164" s="42" t="str">
        <f aca="false">IF($C2164="","",IFERROR(CHOOSE(MATCH(TOP!$C$10,{"【期間A】","【期間B】","【期間C】"},0),N($M2164),N($N2164),N($O2164)),0))</f>
        <v/>
      </c>
    </row>
    <row r="2165" customFormat="false" ht="15" hidden="false" customHeight="false" outlineLevel="0" collapsed="false">
      <c r="B2165" s="12" t="n">
        <v>2160</v>
      </c>
      <c r="C2165" s="36" t="str">
        <f aca="false">IF(②実績CSV_期間A!$M2161="","",②実績CSV_期間A!$M2161&amp;"")</f>
        <v/>
      </c>
      <c r="D2165" s="12" t="str">
        <f aca="false">IF($C2165="","",②実績CSV_期間A!$N2161)</f>
        <v/>
      </c>
      <c r="E2165" s="12" t="str">
        <f aca="false">IF($C2165="","",RIGHT($D2165,1))</f>
        <v/>
      </c>
      <c r="F2165" s="41" t="str">
        <f aca="false">IF($C2165="","",IFERROR(INDEX(サイズ換算マスタ!$C$6:$C$8,MATCH($E2165,サイズ換算マスタ!$B$6:$B$8,0)),1))</f>
        <v/>
      </c>
      <c r="G2165" s="38" t="str">
        <f aca="false">IF($C2165="","",SUMIFS(②実績CSV_期間A!$AA$2:$AA$5001,②実績CSV_期間A!$M$2:$M$5001,$C2165))</f>
        <v/>
      </c>
      <c r="H2165" s="38" t="str">
        <f aca="false">IF($C2165="","",SUMIFS(③実績CSV_期間B!$AA$2:$AA$5001,③実績CSV_期間B!$M$2:$M$5001,$C2165))</f>
        <v/>
      </c>
      <c r="I2165" s="38" t="str">
        <f aca="false">IF($C2165="","",SUMIFS(④実績CSV_期間C!$AA$2:$AA$5001,④実績CSV_期間C!$M$2:$M$5001,$C2165))</f>
        <v/>
      </c>
      <c r="J2165" s="38" t="str">
        <f aca="false">IF($C2165="","",N($F2165)*N($G2165))</f>
        <v/>
      </c>
      <c r="K2165" s="38" t="str">
        <f aca="false">IF($C2165="","",N($F2165)*N($H2165))</f>
        <v/>
      </c>
      <c r="L2165" s="38" t="str">
        <f aca="false">IF($C2165="","",N($F2165)*N($I2165))</f>
        <v/>
      </c>
      <c r="M2165" s="37" t="str">
        <f aca="false">IF(OR($C2165="",N(TOP!$C$12)=0),"",N($J2165)/TOP!$C$12)</f>
        <v/>
      </c>
      <c r="N2165" s="37" t="str">
        <f aca="false">IF(OR($C2165="",N(TOP!$C$13)=0),"",N($K2165)/TOP!$C$13)</f>
        <v/>
      </c>
      <c r="O2165" s="37" t="str">
        <f aca="false">IF(OR($C2165="",N(TOP!$C$14)=0),"",N($L2165)/TOP!$C$14)</f>
        <v/>
      </c>
      <c r="P2165" s="42" t="str">
        <f aca="false">IF($C2165="","",IFERROR(CHOOSE(MATCH(TOP!$C$10,{"【期間A】","【期間B】","【期間C】"},0),N($M2165),N($N2165),N($O2165)),0))</f>
        <v/>
      </c>
    </row>
    <row r="2166" customFormat="false" ht="15" hidden="false" customHeight="false" outlineLevel="0" collapsed="false">
      <c r="B2166" s="12" t="n">
        <v>2161</v>
      </c>
      <c r="C2166" s="36" t="str">
        <f aca="false">IF(②実績CSV_期間A!$M2162="","",②実績CSV_期間A!$M2162&amp;"")</f>
        <v/>
      </c>
      <c r="D2166" s="12" t="str">
        <f aca="false">IF($C2166="","",②実績CSV_期間A!$N2162)</f>
        <v/>
      </c>
      <c r="E2166" s="12" t="str">
        <f aca="false">IF($C2166="","",RIGHT($D2166,1))</f>
        <v/>
      </c>
      <c r="F2166" s="41" t="str">
        <f aca="false">IF($C2166="","",IFERROR(INDEX(サイズ換算マスタ!$C$6:$C$8,MATCH($E2166,サイズ換算マスタ!$B$6:$B$8,0)),1))</f>
        <v/>
      </c>
      <c r="G2166" s="38" t="str">
        <f aca="false">IF($C2166="","",SUMIFS(②実績CSV_期間A!$AA$2:$AA$5001,②実績CSV_期間A!$M$2:$M$5001,$C2166))</f>
        <v/>
      </c>
      <c r="H2166" s="38" t="str">
        <f aca="false">IF($C2166="","",SUMIFS(③実績CSV_期間B!$AA$2:$AA$5001,③実績CSV_期間B!$M$2:$M$5001,$C2166))</f>
        <v/>
      </c>
      <c r="I2166" s="38" t="str">
        <f aca="false">IF($C2166="","",SUMIFS(④実績CSV_期間C!$AA$2:$AA$5001,④実績CSV_期間C!$M$2:$M$5001,$C2166))</f>
        <v/>
      </c>
      <c r="J2166" s="38" t="str">
        <f aca="false">IF($C2166="","",N($F2166)*N($G2166))</f>
        <v/>
      </c>
      <c r="K2166" s="38" t="str">
        <f aca="false">IF($C2166="","",N($F2166)*N($H2166))</f>
        <v/>
      </c>
      <c r="L2166" s="38" t="str">
        <f aca="false">IF($C2166="","",N($F2166)*N($I2166))</f>
        <v/>
      </c>
      <c r="M2166" s="37" t="str">
        <f aca="false">IF(OR($C2166="",N(TOP!$C$12)=0),"",N($J2166)/TOP!$C$12)</f>
        <v/>
      </c>
      <c r="N2166" s="37" t="str">
        <f aca="false">IF(OR($C2166="",N(TOP!$C$13)=0),"",N($K2166)/TOP!$C$13)</f>
        <v/>
      </c>
      <c r="O2166" s="37" t="str">
        <f aca="false">IF(OR($C2166="",N(TOP!$C$14)=0),"",N($L2166)/TOP!$C$14)</f>
        <v/>
      </c>
      <c r="P2166" s="42" t="str">
        <f aca="false">IF($C2166="","",IFERROR(CHOOSE(MATCH(TOP!$C$10,{"【期間A】","【期間B】","【期間C】"},0),N($M2166),N($N2166),N($O2166)),0))</f>
        <v/>
      </c>
    </row>
    <row r="2167" customFormat="false" ht="15" hidden="false" customHeight="false" outlineLevel="0" collapsed="false">
      <c r="B2167" s="12" t="n">
        <v>2162</v>
      </c>
      <c r="C2167" s="36" t="str">
        <f aca="false">IF(②実績CSV_期間A!$M2163="","",②実績CSV_期間A!$M2163&amp;"")</f>
        <v/>
      </c>
      <c r="D2167" s="12" t="str">
        <f aca="false">IF($C2167="","",②実績CSV_期間A!$N2163)</f>
        <v/>
      </c>
      <c r="E2167" s="12" t="str">
        <f aca="false">IF($C2167="","",RIGHT($D2167,1))</f>
        <v/>
      </c>
      <c r="F2167" s="41" t="str">
        <f aca="false">IF($C2167="","",IFERROR(INDEX(サイズ換算マスタ!$C$6:$C$8,MATCH($E2167,サイズ換算マスタ!$B$6:$B$8,0)),1))</f>
        <v/>
      </c>
      <c r="G2167" s="38" t="str">
        <f aca="false">IF($C2167="","",SUMIFS(②実績CSV_期間A!$AA$2:$AA$5001,②実績CSV_期間A!$M$2:$M$5001,$C2167))</f>
        <v/>
      </c>
      <c r="H2167" s="38" t="str">
        <f aca="false">IF($C2167="","",SUMIFS(③実績CSV_期間B!$AA$2:$AA$5001,③実績CSV_期間B!$M$2:$M$5001,$C2167))</f>
        <v/>
      </c>
      <c r="I2167" s="38" t="str">
        <f aca="false">IF($C2167="","",SUMIFS(④実績CSV_期間C!$AA$2:$AA$5001,④実績CSV_期間C!$M$2:$M$5001,$C2167))</f>
        <v/>
      </c>
      <c r="J2167" s="38" t="str">
        <f aca="false">IF($C2167="","",N($F2167)*N($G2167))</f>
        <v/>
      </c>
      <c r="K2167" s="38" t="str">
        <f aca="false">IF($C2167="","",N($F2167)*N($H2167))</f>
        <v/>
      </c>
      <c r="L2167" s="38" t="str">
        <f aca="false">IF($C2167="","",N($F2167)*N($I2167))</f>
        <v/>
      </c>
      <c r="M2167" s="37" t="str">
        <f aca="false">IF(OR($C2167="",N(TOP!$C$12)=0),"",N($J2167)/TOP!$C$12)</f>
        <v/>
      </c>
      <c r="N2167" s="37" t="str">
        <f aca="false">IF(OR($C2167="",N(TOP!$C$13)=0),"",N($K2167)/TOP!$C$13)</f>
        <v/>
      </c>
      <c r="O2167" s="37" t="str">
        <f aca="false">IF(OR($C2167="",N(TOP!$C$14)=0),"",N($L2167)/TOP!$C$14)</f>
        <v/>
      </c>
      <c r="P2167" s="42" t="str">
        <f aca="false">IF($C2167="","",IFERROR(CHOOSE(MATCH(TOP!$C$10,{"【期間A】","【期間B】","【期間C】"},0),N($M2167),N($N2167),N($O2167)),0))</f>
        <v/>
      </c>
    </row>
    <row r="2168" customFormat="false" ht="15" hidden="false" customHeight="false" outlineLevel="0" collapsed="false">
      <c r="B2168" s="12" t="n">
        <v>2163</v>
      </c>
      <c r="C2168" s="36" t="str">
        <f aca="false">IF(②実績CSV_期間A!$M2164="","",②実績CSV_期間A!$M2164&amp;"")</f>
        <v/>
      </c>
      <c r="D2168" s="12" t="str">
        <f aca="false">IF($C2168="","",②実績CSV_期間A!$N2164)</f>
        <v/>
      </c>
      <c r="E2168" s="12" t="str">
        <f aca="false">IF($C2168="","",RIGHT($D2168,1))</f>
        <v/>
      </c>
      <c r="F2168" s="41" t="str">
        <f aca="false">IF($C2168="","",IFERROR(INDEX(サイズ換算マスタ!$C$6:$C$8,MATCH($E2168,サイズ換算マスタ!$B$6:$B$8,0)),1))</f>
        <v/>
      </c>
      <c r="G2168" s="38" t="str">
        <f aca="false">IF($C2168="","",SUMIFS(②実績CSV_期間A!$AA$2:$AA$5001,②実績CSV_期間A!$M$2:$M$5001,$C2168))</f>
        <v/>
      </c>
      <c r="H2168" s="38" t="str">
        <f aca="false">IF($C2168="","",SUMIFS(③実績CSV_期間B!$AA$2:$AA$5001,③実績CSV_期間B!$M$2:$M$5001,$C2168))</f>
        <v/>
      </c>
      <c r="I2168" s="38" t="str">
        <f aca="false">IF($C2168="","",SUMIFS(④実績CSV_期間C!$AA$2:$AA$5001,④実績CSV_期間C!$M$2:$M$5001,$C2168))</f>
        <v/>
      </c>
      <c r="J2168" s="38" t="str">
        <f aca="false">IF($C2168="","",N($F2168)*N($G2168))</f>
        <v/>
      </c>
      <c r="K2168" s="38" t="str">
        <f aca="false">IF($C2168="","",N($F2168)*N($H2168))</f>
        <v/>
      </c>
      <c r="L2168" s="38" t="str">
        <f aca="false">IF($C2168="","",N($F2168)*N($I2168))</f>
        <v/>
      </c>
      <c r="M2168" s="37" t="str">
        <f aca="false">IF(OR($C2168="",N(TOP!$C$12)=0),"",N($J2168)/TOP!$C$12)</f>
        <v/>
      </c>
      <c r="N2168" s="37" t="str">
        <f aca="false">IF(OR($C2168="",N(TOP!$C$13)=0),"",N($K2168)/TOP!$C$13)</f>
        <v/>
      </c>
      <c r="O2168" s="37" t="str">
        <f aca="false">IF(OR($C2168="",N(TOP!$C$14)=0),"",N($L2168)/TOP!$C$14)</f>
        <v/>
      </c>
      <c r="P2168" s="42" t="str">
        <f aca="false">IF($C2168="","",IFERROR(CHOOSE(MATCH(TOP!$C$10,{"【期間A】","【期間B】","【期間C】"},0),N($M2168),N($N2168),N($O2168)),0))</f>
        <v/>
      </c>
    </row>
    <row r="2169" customFormat="false" ht="15" hidden="false" customHeight="false" outlineLevel="0" collapsed="false">
      <c r="B2169" s="12" t="n">
        <v>2164</v>
      </c>
      <c r="C2169" s="36" t="str">
        <f aca="false">IF(②実績CSV_期間A!$M2165="","",②実績CSV_期間A!$M2165&amp;"")</f>
        <v/>
      </c>
      <c r="D2169" s="12" t="str">
        <f aca="false">IF($C2169="","",②実績CSV_期間A!$N2165)</f>
        <v/>
      </c>
      <c r="E2169" s="12" t="str">
        <f aca="false">IF($C2169="","",RIGHT($D2169,1))</f>
        <v/>
      </c>
      <c r="F2169" s="41" t="str">
        <f aca="false">IF($C2169="","",IFERROR(INDEX(サイズ換算マスタ!$C$6:$C$8,MATCH($E2169,サイズ換算マスタ!$B$6:$B$8,0)),1))</f>
        <v/>
      </c>
      <c r="G2169" s="38" t="str">
        <f aca="false">IF($C2169="","",SUMIFS(②実績CSV_期間A!$AA$2:$AA$5001,②実績CSV_期間A!$M$2:$M$5001,$C2169))</f>
        <v/>
      </c>
      <c r="H2169" s="38" t="str">
        <f aca="false">IF($C2169="","",SUMIFS(③実績CSV_期間B!$AA$2:$AA$5001,③実績CSV_期間B!$M$2:$M$5001,$C2169))</f>
        <v/>
      </c>
      <c r="I2169" s="38" t="str">
        <f aca="false">IF($C2169="","",SUMIFS(④実績CSV_期間C!$AA$2:$AA$5001,④実績CSV_期間C!$M$2:$M$5001,$C2169))</f>
        <v/>
      </c>
      <c r="J2169" s="38" t="str">
        <f aca="false">IF($C2169="","",N($F2169)*N($G2169))</f>
        <v/>
      </c>
      <c r="K2169" s="38" t="str">
        <f aca="false">IF($C2169="","",N($F2169)*N($H2169))</f>
        <v/>
      </c>
      <c r="L2169" s="38" t="str">
        <f aca="false">IF($C2169="","",N($F2169)*N($I2169))</f>
        <v/>
      </c>
      <c r="M2169" s="37" t="str">
        <f aca="false">IF(OR($C2169="",N(TOP!$C$12)=0),"",N($J2169)/TOP!$C$12)</f>
        <v/>
      </c>
      <c r="N2169" s="37" t="str">
        <f aca="false">IF(OR($C2169="",N(TOP!$C$13)=0),"",N($K2169)/TOP!$C$13)</f>
        <v/>
      </c>
      <c r="O2169" s="37" t="str">
        <f aca="false">IF(OR($C2169="",N(TOP!$C$14)=0),"",N($L2169)/TOP!$C$14)</f>
        <v/>
      </c>
      <c r="P2169" s="42" t="str">
        <f aca="false">IF($C2169="","",IFERROR(CHOOSE(MATCH(TOP!$C$10,{"【期間A】","【期間B】","【期間C】"},0),N($M2169),N($N2169),N($O2169)),0))</f>
        <v/>
      </c>
    </row>
    <row r="2170" customFormat="false" ht="15" hidden="false" customHeight="false" outlineLevel="0" collapsed="false">
      <c r="B2170" s="12" t="n">
        <v>2165</v>
      </c>
      <c r="C2170" s="36" t="str">
        <f aca="false">IF(②実績CSV_期間A!$M2166="","",②実績CSV_期間A!$M2166&amp;"")</f>
        <v/>
      </c>
      <c r="D2170" s="12" t="str">
        <f aca="false">IF($C2170="","",②実績CSV_期間A!$N2166)</f>
        <v/>
      </c>
      <c r="E2170" s="12" t="str">
        <f aca="false">IF($C2170="","",RIGHT($D2170,1))</f>
        <v/>
      </c>
      <c r="F2170" s="41" t="str">
        <f aca="false">IF($C2170="","",IFERROR(INDEX(サイズ換算マスタ!$C$6:$C$8,MATCH($E2170,サイズ換算マスタ!$B$6:$B$8,0)),1))</f>
        <v/>
      </c>
      <c r="G2170" s="38" t="str">
        <f aca="false">IF($C2170="","",SUMIFS(②実績CSV_期間A!$AA$2:$AA$5001,②実績CSV_期間A!$M$2:$M$5001,$C2170))</f>
        <v/>
      </c>
      <c r="H2170" s="38" t="str">
        <f aca="false">IF($C2170="","",SUMIFS(③実績CSV_期間B!$AA$2:$AA$5001,③実績CSV_期間B!$M$2:$M$5001,$C2170))</f>
        <v/>
      </c>
      <c r="I2170" s="38" t="str">
        <f aca="false">IF($C2170="","",SUMIFS(④実績CSV_期間C!$AA$2:$AA$5001,④実績CSV_期間C!$M$2:$M$5001,$C2170))</f>
        <v/>
      </c>
      <c r="J2170" s="38" t="str">
        <f aca="false">IF($C2170="","",N($F2170)*N($G2170))</f>
        <v/>
      </c>
      <c r="K2170" s="38" t="str">
        <f aca="false">IF($C2170="","",N($F2170)*N($H2170))</f>
        <v/>
      </c>
      <c r="L2170" s="38" t="str">
        <f aca="false">IF($C2170="","",N($F2170)*N($I2170))</f>
        <v/>
      </c>
      <c r="M2170" s="37" t="str">
        <f aca="false">IF(OR($C2170="",N(TOP!$C$12)=0),"",N($J2170)/TOP!$C$12)</f>
        <v/>
      </c>
      <c r="N2170" s="37" t="str">
        <f aca="false">IF(OR($C2170="",N(TOP!$C$13)=0),"",N($K2170)/TOP!$C$13)</f>
        <v/>
      </c>
      <c r="O2170" s="37" t="str">
        <f aca="false">IF(OR($C2170="",N(TOP!$C$14)=0),"",N($L2170)/TOP!$C$14)</f>
        <v/>
      </c>
      <c r="P2170" s="42" t="str">
        <f aca="false">IF($C2170="","",IFERROR(CHOOSE(MATCH(TOP!$C$10,{"【期間A】","【期間B】","【期間C】"},0),N($M2170),N($N2170),N($O2170)),0))</f>
        <v/>
      </c>
    </row>
    <row r="2171" customFormat="false" ht="15" hidden="false" customHeight="false" outlineLevel="0" collapsed="false">
      <c r="B2171" s="12" t="n">
        <v>2166</v>
      </c>
      <c r="C2171" s="36" t="str">
        <f aca="false">IF(②実績CSV_期間A!$M2167="","",②実績CSV_期間A!$M2167&amp;"")</f>
        <v/>
      </c>
      <c r="D2171" s="12" t="str">
        <f aca="false">IF($C2171="","",②実績CSV_期間A!$N2167)</f>
        <v/>
      </c>
      <c r="E2171" s="12" t="str">
        <f aca="false">IF($C2171="","",RIGHT($D2171,1))</f>
        <v/>
      </c>
      <c r="F2171" s="41" t="str">
        <f aca="false">IF($C2171="","",IFERROR(INDEX(サイズ換算マスタ!$C$6:$C$8,MATCH($E2171,サイズ換算マスタ!$B$6:$B$8,0)),1))</f>
        <v/>
      </c>
      <c r="G2171" s="38" t="str">
        <f aca="false">IF($C2171="","",SUMIFS(②実績CSV_期間A!$AA$2:$AA$5001,②実績CSV_期間A!$M$2:$M$5001,$C2171))</f>
        <v/>
      </c>
      <c r="H2171" s="38" t="str">
        <f aca="false">IF($C2171="","",SUMIFS(③実績CSV_期間B!$AA$2:$AA$5001,③実績CSV_期間B!$M$2:$M$5001,$C2171))</f>
        <v/>
      </c>
      <c r="I2171" s="38" t="str">
        <f aca="false">IF($C2171="","",SUMIFS(④実績CSV_期間C!$AA$2:$AA$5001,④実績CSV_期間C!$M$2:$M$5001,$C2171))</f>
        <v/>
      </c>
      <c r="J2171" s="38" t="str">
        <f aca="false">IF($C2171="","",N($F2171)*N($G2171))</f>
        <v/>
      </c>
      <c r="K2171" s="38" t="str">
        <f aca="false">IF($C2171="","",N($F2171)*N($H2171))</f>
        <v/>
      </c>
      <c r="L2171" s="38" t="str">
        <f aca="false">IF($C2171="","",N($F2171)*N($I2171))</f>
        <v/>
      </c>
      <c r="M2171" s="37" t="str">
        <f aca="false">IF(OR($C2171="",N(TOP!$C$12)=0),"",N($J2171)/TOP!$C$12)</f>
        <v/>
      </c>
      <c r="N2171" s="37" t="str">
        <f aca="false">IF(OR($C2171="",N(TOP!$C$13)=0),"",N($K2171)/TOP!$C$13)</f>
        <v/>
      </c>
      <c r="O2171" s="37" t="str">
        <f aca="false">IF(OR($C2171="",N(TOP!$C$14)=0),"",N($L2171)/TOP!$C$14)</f>
        <v/>
      </c>
      <c r="P2171" s="42" t="str">
        <f aca="false">IF($C2171="","",IFERROR(CHOOSE(MATCH(TOP!$C$10,{"【期間A】","【期間B】","【期間C】"},0),N($M2171),N($N2171),N($O2171)),0))</f>
        <v/>
      </c>
    </row>
    <row r="2172" customFormat="false" ht="15" hidden="false" customHeight="false" outlineLevel="0" collapsed="false">
      <c r="B2172" s="12" t="n">
        <v>2167</v>
      </c>
      <c r="C2172" s="36" t="str">
        <f aca="false">IF(②実績CSV_期間A!$M2168="","",②実績CSV_期間A!$M2168&amp;"")</f>
        <v/>
      </c>
      <c r="D2172" s="12" t="str">
        <f aca="false">IF($C2172="","",②実績CSV_期間A!$N2168)</f>
        <v/>
      </c>
      <c r="E2172" s="12" t="str">
        <f aca="false">IF($C2172="","",RIGHT($D2172,1))</f>
        <v/>
      </c>
      <c r="F2172" s="41" t="str">
        <f aca="false">IF($C2172="","",IFERROR(INDEX(サイズ換算マスタ!$C$6:$C$8,MATCH($E2172,サイズ換算マスタ!$B$6:$B$8,0)),1))</f>
        <v/>
      </c>
      <c r="G2172" s="38" t="str">
        <f aca="false">IF($C2172="","",SUMIFS(②実績CSV_期間A!$AA$2:$AA$5001,②実績CSV_期間A!$M$2:$M$5001,$C2172))</f>
        <v/>
      </c>
      <c r="H2172" s="38" t="str">
        <f aca="false">IF($C2172="","",SUMIFS(③実績CSV_期間B!$AA$2:$AA$5001,③実績CSV_期間B!$M$2:$M$5001,$C2172))</f>
        <v/>
      </c>
      <c r="I2172" s="38" t="str">
        <f aca="false">IF($C2172="","",SUMIFS(④実績CSV_期間C!$AA$2:$AA$5001,④実績CSV_期間C!$M$2:$M$5001,$C2172))</f>
        <v/>
      </c>
      <c r="J2172" s="38" t="str">
        <f aca="false">IF($C2172="","",N($F2172)*N($G2172))</f>
        <v/>
      </c>
      <c r="K2172" s="38" t="str">
        <f aca="false">IF($C2172="","",N($F2172)*N($H2172))</f>
        <v/>
      </c>
      <c r="L2172" s="38" t="str">
        <f aca="false">IF($C2172="","",N($F2172)*N($I2172))</f>
        <v/>
      </c>
      <c r="M2172" s="37" t="str">
        <f aca="false">IF(OR($C2172="",N(TOP!$C$12)=0),"",N($J2172)/TOP!$C$12)</f>
        <v/>
      </c>
      <c r="N2172" s="37" t="str">
        <f aca="false">IF(OR($C2172="",N(TOP!$C$13)=0),"",N($K2172)/TOP!$C$13)</f>
        <v/>
      </c>
      <c r="O2172" s="37" t="str">
        <f aca="false">IF(OR($C2172="",N(TOP!$C$14)=0),"",N($L2172)/TOP!$C$14)</f>
        <v/>
      </c>
      <c r="P2172" s="42" t="str">
        <f aca="false">IF($C2172="","",IFERROR(CHOOSE(MATCH(TOP!$C$10,{"【期間A】","【期間B】","【期間C】"},0),N($M2172),N($N2172),N($O2172)),0))</f>
        <v/>
      </c>
    </row>
    <row r="2173" customFormat="false" ht="15" hidden="false" customHeight="false" outlineLevel="0" collapsed="false">
      <c r="B2173" s="12" t="n">
        <v>2168</v>
      </c>
      <c r="C2173" s="36" t="str">
        <f aca="false">IF(②実績CSV_期間A!$M2169="","",②実績CSV_期間A!$M2169&amp;"")</f>
        <v/>
      </c>
      <c r="D2173" s="12" t="str">
        <f aca="false">IF($C2173="","",②実績CSV_期間A!$N2169)</f>
        <v/>
      </c>
      <c r="E2173" s="12" t="str">
        <f aca="false">IF($C2173="","",RIGHT($D2173,1))</f>
        <v/>
      </c>
      <c r="F2173" s="41" t="str">
        <f aca="false">IF($C2173="","",IFERROR(INDEX(サイズ換算マスタ!$C$6:$C$8,MATCH($E2173,サイズ換算マスタ!$B$6:$B$8,0)),1))</f>
        <v/>
      </c>
      <c r="G2173" s="38" t="str">
        <f aca="false">IF($C2173="","",SUMIFS(②実績CSV_期間A!$AA$2:$AA$5001,②実績CSV_期間A!$M$2:$M$5001,$C2173))</f>
        <v/>
      </c>
      <c r="H2173" s="38" t="str">
        <f aca="false">IF($C2173="","",SUMIFS(③実績CSV_期間B!$AA$2:$AA$5001,③実績CSV_期間B!$M$2:$M$5001,$C2173))</f>
        <v/>
      </c>
      <c r="I2173" s="38" t="str">
        <f aca="false">IF($C2173="","",SUMIFS(④実績CSV_期間C!$AA$2:$AA$5001,④実績CSV_期間C!$M$2:$M$5001,$C2173))</f>
        <v/>
      </c>
      <c r="J2173" s="38" t="str">
        <f aca="false">IF($C2173="","",N($F2173)*N($G2173))</f>
        <v/>
      </c>
      <c r="K2173" s="38" t="str">
        <f aca="false">IF($C2173="","",N($F2173)*N($H2173))</f>
        <v/>
      </c>
      <c r="L2173" s="38" t="str">
        <f aca="false">IF($C2173="","",N($F2173)*N($I2173))</f>
        <v/>
      </c>
      <c r="M2173" s="37" t="str">
        <f aca="false">IF(OR($C2173="",N(TOP!$C$12)=0),"",N($J2173)/TOP!$C$12)</f>
        <v/>
      </c>
      <c r="N2173" s="37" t="str">
        <f aca="false">IF(OR($C2173="",N(TOP!$C$13)=0),"",N($K2173)/TOP!$C$13)</f>
        <v/>
      </c>
      <c r="O2173" s="37" t="str">
        <f aca="false">IF(OR($C2173="",N(TOP!$C$14)=0),"",N($L2173)/TOP!$C$14)</f>
        <v/>
      </c>
      <c r="P2173" s="42" t="str">
        <f aca="false">IF($C2173="","",IFERROR(CHOOSE(MATCH(TOP!$C$10,{"【期間A】","【期間B】","【期間C】"},0),N($M2173),N($N2173),N($O2173)),0))</f>
        <v/>
      </c>
    </row>
    <row r="2174" customFormat="false" ht="15" hidden="false" customHeight="false" outlineLevel="0" collapsed="false">
      <c r="B2174" s="12" t="n">
        <v>2169</v>
      </c>
      <c r="C2174" s="36" t="str">
        <f aca="false">IF(②実績CSV_期間A!$M2170="","",②実績CSV_期間A!$M2170&amp;"")</f>
        <v/>
      </c>
      <c r="D2174" s="12" t="str">
        <f aca="false">IF($C2174="","",②実績CSV_期間A!$N2170)</f>
        <v/>
      </c>
      <c r="E2174" s="12" t="str">
        <f aca="false">IF($C2174="","",RIGHT($D2174,1))</f>
        <v/>
      </c>
      <c r="F2174" s="41" t="str">
        <f aca="false">IF($C2174="","",IFERROR(INDEX(サイズ換算マスタ!$C$6:$C$8,MATCH($E2174,サイズ換算マスタ!$B$6:$B$8,0)),1))</f>
        <v/>
      </c>
      <c r="G2174" s="38" t="str">
        <f aca="false">IF($C2174="","",SUMIFS(②実績CSV_期間A!$AA$2:$AA$5001,②実績CSV_期間A!$M$2:$M$5001,$C2174))</f>
        <v/>
      </c>
      <c r="H2174" s="38" t="str">
        <f aca="false">IF($C2174="","",SUMIFS(③実績CSV_期間B!$AA$2:$AA$5001,③実績CSV_期間B!$M$2:$M$5001,$C2174))</f>
        <v/>
      </c>
      <c r="I2174" s="38" t="str">
        <f aca="false">IF($C2174="","",SUMIFS(④実績CSV_期間C!$AA$2:$AA$5001,④実績CSV_期間C!$M$2:$M$5001,$C2174))</f>
        <v/>
      </c>
      <c r="J2174" s="38" t="str">
        <f aca="false">IF($C2174="","",N($F2174)*N($G2174))</f>
        <v/>
      </c>
      <c r="K2174" s="38" t="str">
        <f aca="false">IF($C2174="","",N($F2174)*N($H2174))</f>
        <v/>
      </c>
      <c r="L2174" s="38" t="str">
        <f aca="false">IF($C2174="","",N($F2174)*N($I2174))</f>
        <v/>
      </c>
      <c r="M2174" s="37" t="str">
        <f aca="false">IF(OR($C2174="",N(TOP!$C$12)=0),"",N($J2174)/TOP!$C$12)</f>
        <v/>
      </c>
      <c r="N2174" s="37" t="str">
        <f aca="false">IF(OR($C2174="",N(TOP!$C$13)=0),"",N($K2174)/TOP!$C$13)</f>
        <v/>
      </c>
      <c r="O2174" s="37" t="str">
        <f aca="false">IF(OR($C2174="",N(TOP!$C$14)=0),"",N($L2174)/TOP!$C$14)</f>
        <v/>
      </c>
      <c r="P2174" s="42" t="str">
        <f aca="false">IF($C2174="","",IFERROR(CHOOSE(MATCH(TOP!$C$10,{"【期間A】","【期間B】","【期間C】"},0),N($M2174),N($N2174),N($O2174)),0))</f>
        <v/>
      </c>
    </row>
    <row r="2175" customFormat="false" ht="15" hidden="false" customHeight="false" outlineLevel="0" collapsed="false">
      <c r="B2175" s="12" t="n">
        <v>2170</v>
      </c>
      <c r="C2175" s="36" t="str">
        <f aca="false">IF(②実績CSV_期間A!$M2171="","",②実績CSV_期間A!$M2171&amp;"")</f>
        <v/>
      </c>
      <c r="D2175" s="12" t="str">
        <f aca="false">IF($C2175="","",②実績CSV_期間A!$N2171)</f>
        <v/>
      </c>
      <c r="E2175" s="12" t="str">
        <f aca="false">IF($C2175="","",RIGHT($D2175,1))</f>
        <v/>
      </c>
      <c r="F2175" s="41" t="str">
        <f aca="false">IF($C2175="","",IFERROR(INDEX(サイズ換算マスタ!$C$6:$C$8,MATCH($E2175,サイズ換算マスタ!$B$6:$B$8,0)),1))</f>
        <v/>
      </c>
      <c r="G2175" s="38" t="str">
        <f aca="false">IF($C2175="","",SUMIFS(②実績CSV_期間A!$AA$2:$AA$5001,②実績CSV_期間A!$M$2:$M$5001,$C2175))</f>
        <v/>
      </c>
      <c r="H2175" s="38" t="str">
        <f aca="false">IF($C2175="","",SUMIFS(③実績CSV_期間B!$AA$2:$AA$5001,③実績CSV_期間B!$M$2:$M$5001,$C2175))</f>
        <v/>
      </c>
      <c r="I2175" s="38" t="str">
        <f aca="false">IF($C2175="","",SUMIFS(④実績CSV_期間C!$AA$2:$AA$5001,④実績CSV_期間C!$M$2:$M$5001,$C2175))</f>
        <v/>
      </c>
      <c r="J2175" s="38" t="str">
        <f aca="false">IF($C2175="","",N($F2175)*N($G2175))</f>
        <v/>
      </c>
      <c r="K2175" s="38" t="str">
        <f aca="false">IF($C2175="","",N($F2175)*N($H2175))</f>
        <v/>
      </c>
      <c r="L2175" s="38" t="str">
        <f aca="false">IF($C2175="","",N($F2175)*N($I2175))</f>
        <v/>
      </c>
      <c r="M2175" s="37" t="str">
        <f aca="false">IF(OR($C2175="",N(TOP!$C$12)=0),"",N($J2175)/TOP!$C$12)</f>
        <v/>
      </c>
      <c r="N2175" s="37" t="str">
        <f aca="false">IF(OR($C2175="",N(TOP!$C$13)=0),"",N($K2175)/TOP!$C$13)</f>
        <v/>
      </c>
      <c r="O2175" s="37" t="str">
        <f aca="false">IF(OR($C2175="",N(TOP!$C$14)=0),"",N($L2175)/TOP!$C$14)</f>
        <v/>
      </c>
      <c r="P2175" s="42" t="str">
        <f aca="false">IF($C2175="","",IFERROR(CHOOSE(MATCH(TOP!$C$10,{"【期間A】","【期間B】","【期間C】"},0),N($M2175),N($N2175),N($O2175)),0))</f>
        <v/>
      </c>
    </row>
    <row r="2176" customFormat="false" ht="15" hidden="false" customHeight="false" outlineLevel="0" collapsed="false">
      <c r="B2176" s="12" t="n">
        <v>2171</v>
      </c>
      <c r="C2176" s="36" t="str">
        <f aca="false">IF(②実績CSV_期間A!$M2172="","",②実績CSV_期間A!$M2172&amp;"")</f>
        <v/>
      </c>
      <c r="D2176" s="12" t="str">
        <f aca="false">IF($C2176="","",②実績CSV_期間A!$N2172)</f>
        <v/>
      </c>
      <c r="E2176" s="12" t="str">
        <f aca="false">IF($C2176="","",RIGHT($D2176,1))</f>
        <v/>
      </c>
      <c r="F2176" s="41" t="str">
        <f aca="false">IF($C2176="","",IFERROR(INDEX(サイズ換算マスタ!$C$6:$C$8,MATCH($E2176,サイズ換算マスタ!$B$6:$B$8,0)),1))</f>
        <v/>
      </c>
      <c r="G2176" s="38" t="str">
        <f aca="false">IF($C2176="","",SUMIFS(②実績CSV_期間A!$AA$2:$AA$5001,②実績CSV_期間A!$M$2:$M$5001,$C2176))</f>
        <v/>
      </c>
      <c r="H2176" s="38" t="str">
        <f aca="false">IF($C2176="","",SUMIFS(③実績CSV_期間B!$AA$2:$AA$5001,③実績CSV_期間B!$M$2:$M$5001,$C2176))</f>
        <v/>
      </c>
      <c r="I2176" s="38" t="str">
        <f aca="false">IF($C2176="","",SUMIFS(④実績CSV_期間C!$AA$2:$AA$5001,④実績CSV_期間C!$M$2:$M$5001,$C2176))</f>
        <v/>
      </c>
      <c r="J2176" s="38" t="str">
        <f aca="false">IF($C2176="","",N($F2176)*N($G2176))</f>
        <v/>
      </c>
      <c r="K2176" s="38" t="str">
        <f aca="false">IF($C2176="","",N($F2176)*N($H2176))</f>
        <v/>
      </c>
      <c r="L2176" s="38" t="str">
        <f aca="false">IF($C2176="","",N($F2176)*N($I2176))</f>
        <v/>
      </c>
      <c r="M2176" s="37" t="str">
        <f aca="false">IF(OR($C2176="",N(TOP!$C$12)=0),"",N($J2176)/TOP!$C$12)</f>
        <v/>
      </c>
      <c r="N2176" s="37" t="str">
        <f aca="false">IF(OR($C2176="",N(TOP!$C$13)=0),"",N($K2176)/TOP!$C$13)</f>
        <v/>
      </c>
      <c r="O2176" s="37" t="str">
        <f aca="false">IF(OR($C2176="",N(TOP!$C$14)=0),"",N($L2176)/TOP!$C$14)</f>
        <v/>
      </c>
      <c r="P2176" s="42" t="str">
        <f aca="false">IF($C2176="","",IFERROR(CHOOSE(MATCH(TOP!$C$10,{"【期間A】","【期間B】","【期間C】"},0),N($M2176),N($N2176),N($O2176)),0))</f>
        <v/>
      </c>
    </row>
    <row r="2177" customFormat="false" ht="15" hidden="false" customHeight="false" outlineLevel="0" collapsed="false">
      <c r="B2177" s="12" t="n">
        <v>2172</v>
      </c>
      <c r="C2177" s="36" t="str">
        <f aca="false">IF(②実績CSV_期間A!$M2173="","",②実績CSV_期間A!$M2173&amp;"")</f>
        <v/>
      </c>
      <c r="D2177" s="12" t="str">
        <f aca="false">IF($C2177="","",②実績CSV_期間A!$N2173)</f>
        <v/>
      </c>
      <c r="E2177" s="12" t="str">
        <f aca="false">IF($C2177="","",RIGHT($D2177,1))</f>
        <v/>
      </c>
      <c r="F2177" s="41" t="str">
        <f aca="false">IF($C2177="","",IFERROR(INDEX(サイズ換算マスタ!$C$6:$C$8,MATCH($E2177,サイズ換算マスタ!$B$6:$B$8,0)),1))</f>
        <v/>
      </c>
      <c r="G2177" s="38" t="str">
        <f aca="false">IF($C2177="","",SUMIFS(②実績CSV_期間A!$AA$2:$AA$5001,②実績CSV_期間A!$M$2:$M$5001,$C2177))</f>
        <v/>
      </c>
      <c r="H2177" s="38" t="str">
        <f aca="false">IF($C2177="","",SUMIFS(③実績CSV_期間B!$AA$2:$AA$5001,③実績CSV_期間B!$M$2:$M$5001,$C2177))</f>
        <v/>
      </c>
      <c r="I2177" s="38" t="str">
        <f aca="false">IF($C2177="","",SUMIFS(④実績CSV_期間C!$AA$2:$AA$5001,④実績CSV_期間C!$M$2:$M$5001,$C2177))</f>
        <v/>
      </c>
      <c r="J2177" s="38" t="str">
        <f aca="false">IF($C2177="","",N($F2177)*N($G2177))</f>
        <v/>
      </c>
      <c r="K2177" s="38" t="str">
        <f aca="false">IF($C2177="","",N($F2177)*N($H2177))</f>
        <v/>
      </c>
      <c r="L2177" s="38" t="str">
        <f aca="false">IF($C2177="","",N($F2177)*N($I2177))</f>
        <v/>
      </c>
      <c r="M2177" s="37" t="str">
        <f aca="false">IF(OR($C2177="",N(TOP!$C$12)=0),"",N($J2177)/TOP!$C$12)</f>
        <v/>
      </c>
      <c r="N2177" s="37" t="str">
        <f aca="false">IF(OR($C2177="",N(TOP!$C$13)=0),"",N($K2177)/TOP!$C$13)</f>
        <v/>
      </c>
      <c r="O2177" s="37" t="str">
        <f aca="false">IF(OR($C2177="",N(TOP!$C$14)=0),"",N($L2177)/TOP!$C$14)</f>
        <v/>
      </c>
      <c r="P2177" s="42" t="str">
        <f aca="false">IF($C2177="","",IFERROR(CHOOSE(MATCH(TOP!$C$10,{"【期間A】","【期間B】","【期間C】"},0),N($M2177),N($N2177),N($O2177)),0))</f>
        <v/>
      </c>
    </row>
    <row r="2178" customFormat="false" ht="15" hidden="false" customHeight="false" outlineLevel="0" collapsed="false">
      <c r="B2178" s="12" t="n">
        <v>2173</v>
      </c>
      <c r="C2178" s="36" t="str">
        <f aca="false">IF(②実績CSV_期間A!$M2174="","",②実績CSV_期間A!$M2174&amp;"")</f>
        <v/>
      </c>
      <c r="D2178" s="12" t="str">
        <f aca="false">IF($C2178="","",②実績CSV_期間A!$N2174)</f>
        <v/>
      </c>
      <c r="E2178" s="12" t="str">
        <f aca="false">IF($C2178="","",RIGHT($D2178,1))</f>
        <v/>
      </c>
      <c r="F2178" s="41" t="str">
        <f aca="false">IF($C2178="","",IFERROR(INDEX(サイズ換算マスタ!$C$6:$C$8,MATCH($E2178,サイズ換算マスタ!$B$6:$B$8,0)),1))</f>
        <v/>
      </c>
      <c r="G2178" s="38" t="str">
        <f aca="false">IF($C2178="","",SUMIFS(②実績CSV_期間A!$AA$2:$AA$5001,②実績CSV_期間A!$M$2:$M$5001,$C2178))</f>
        <v/>
      </c>
      <c r="H2178" s="38" t="str">
        <f aca="false">IF($C2178="","",SUMIFS(③実績CSV_期間B!$AA$2:$AA$5001,③実績CSV_期間B!$M$2:$M$5001,$C2178))</f>
        <v/>
      </c>
      <c r="I2178" s="38" t="str">
        <f aca="false">IF($C2178="","",SUMIFS(④実績CSV_期間C!$AA$2:$AA$5001,④実績CSV_期間C!$M$2:$M$5001,$C2178))</f>
        <v/>
      </c>
      <c r="J2178" s="38" t="str">
        <f aca="false">IF($C2178="","",N($F2178)*N($G2178))</f>
        <v/>
      </c>
      <c r="K2178" s="38" t="str">
        <f aca="false">IF($C2178="","",N($F2178)*N($H2178))</f>
        <v/>
      </c>
      <c r="L2178" s="38" t="str">
        <f aca="false">IF($C2178="","",N($F2178)*N($I2178))</f>
        <v/>
      </c>
      <c r="M2178" s="37" t="str">
        <f aca="false">IF(OR($C2178="",N(TOP!$C$12)=0),"",N($J2178)/TOP!$C$12)</f>
        <v/>
      </c>
      <c r="N2178" s="37" t="str">
        <f aca="false">IF(OR($C2178="",N(TOP!$C$13)=0),"",N($K2178)/TOP!$C$13)</f>
        <v/>
      </c>
      <c r="O2178" s="37" t="str">
        <f aca="false">IF(OR($C2178="",N(TOP!$C$14)=0),"",N($L2178)/TOP!$C$14)</f>
        <v/>
      </c>
      <c r="P2178" s="42" t="str">
        <f aca="false">IF($C2178="","",IFERROR(CHOOSE(MATCH(TOP!$C$10,{"【期間A】","【期間B】","【期間C】"},0),N($M2178),N($N2178),N($O2178)),0))</f>
        <v/>
      </c>
    </row>
    <row r="2179" customFormat="false" ht="15" hidden="false" customHeight="false" outlineLevel="0" collapsed="false">
      <c r="B2179" s="12" t="n">
        <v>2174</v>
      </c>
      <c r="C2179" s="36" t="str">
        <f aca="false">IF(②実績CSV_期間A!$M2175="","",②実績CSV_期間A!$M2175&amp;"")</f>
        <v/>
      </c>
      <c r="D2179" s="12" t="str">
        <f aca="false">IF($C2179="","",②実績CSV_期間A!$N2175)</f>
        <v/>
      </c>
      <c r="E2179" s="12" t="str">
        <f aca="false">IF($C2179="","",RIGHT($D2179,1))</f>
        <v/>
      </c>
      <c r="F2179" s="41" t="str">
        <f aca="false">IF($C2179="","",IFERROR(INDEX(サイズ換算マスタ!$C$6:$C$8,MATCH($E2179,サイズ換算マスタ!$B$6:$B$8,0)),1))</f>
        <v/>
      </c>
      <c r="G2179" s="38" t="str">
        <f aca="false">IF($C2179="","",SUMIFS(②実績CSV_期間A!$AA$2:$AA$5001,②実績CSV_期間A!$M$2:$M$5001,$C2179))</f>
        <v/>
      </c>
      <c r="H2179" s="38" t="str">
        <f aca="false">IF($C2179="","",SUMIFS(③実績CSV_期間B!$AA$2:$AA$5001,③実績CSV_期間B!$M$2:$M$5001,$C2179))</f>
        <v/>
      </c>
      <c r="I2179" s="38" t="str">
        <f aca="false">IF($C2179="","",SUMIFS(④実績CSV_期間C!$AA$2:$AA$5001,④実績CSV_期間C!$M$2:$M$5001,$C2179))</f>
        <v/>
      </c>
      <c r="J2179" s="38" t="str">
        <f aca="false">IF($C2179="","",N($F2179)*N($G2179))</f>
        <v/>
      </c>
      <c r="K2179" s="38" t="str">
        <f aca="false">IF($C2179="","",N($F2179)*N($H2179))</f>
        <v/>
      </c>
      <c r="L2179" s="38" t="str">
        <f aca="false">IF($C2179="","",N($F2179)*N($I2179))</f>
        <v/>
      </c>
      <c r="M2179" s="37" t="str">
        <f aca="false">IF(OR($C2179="",N(TOP!$C$12)=0),"",N($J2179)/TOP!$C$12)</f>
        <v/>
      </c>
      <c r="N2179" s="37" t="str">
        <f aca="false">IF(OR($C2179="",N(TOP!$C$13)=0),"",N($K2179)/TOP!$C$13)</f>
        <v/>
      </c>
      <c r="O2179" s="37" t="str">
        <f aca="false">IF(OR($C2179="",N(TOP!$C$14)=0),"",N($L2179)/TOP!$C$14)</f>
        <v/>
      </c>
      <c r="P2179" s="42" t="str">
        <f aca="false">IF($C2179="","",IFERROR(CHOOSE(MATCH(TOP!$C$10,{"【期間A】","【期間B】","【期間C】"},0),N($M2179),N($N2179),N($O2179)),0))</f>
        <v/>
      </c>
    </row>
    <row r="2180" customFormat="false" ht="15" hidden="false" customHeight="false" outlineLevel="0" collapsed="false">
      <c r="B2180" s="12" t="n">
        <v>2175</v>
      </c>
      <c r="C2180" s="36" t="str">
        <f aca="false">IF(②実績CSV_期間A!$M2176="","",②実績CSV_期間A!$M2176&amp;"")</f>
        <v/>
      </c>
      <c r="D2180" s="12" t="str">
        <f aca="false">IF($C2180="","",②実績CSV_期間A!$N2176)</f>
        <v/>
      </c>
      <c r="E2180" s="12" t="str">
        <f aca="false">IF($C2180="","",RIGHT($D2180,1))</f>
        <v/>
      </c>
      <c r="F2180" s="41" t="str">
        <f aca="false">IF($C2180="","",IFERROR(INDEX(サイズ換算マスタ!$C$6:$C$8,MATCH($E2180,サイズ換算マスタ!$B$6:$B$8,0)),1))</f>
        <v/>
      </c>
      <c r="G2180" s="38" t="str">
        <f aca="false">IF($C2180="","",SUMIFS(②実績CSV_期間A!$AA$2:$AA$5001,②実績CSV_期間A!$M$2:$M$5001,$C2180))</f>
        <v/>
      </c>
      <c r="H2180" s="38" t="str">
        <f aca="false">IF($C2180="","",SUMIFS(③実績CSV_期間B!$AA$2:$AA$5001,③実績CSV_期間B!$M$2:$M$5001,$C2180))</f>
        <v/>
      </c>
      <c r="I2180" s="38" t="str">
        <f aca="false">IF($C2180="","",SUMIFS(④実績CSV_期間C!$AA$2:$AA$5001,④実績CSV_期間C!$M$2:$M$5001,$C2180))</f>
        <v/>
      </c>
      <c r="J2180" s="38" t="str">
        <f aca="false">IF($C2180="","",N($F2180)*N($G2180))</f>
        <v/>
      </c>
      <c r="K2180" s="38" t="str">
        <f aca="false">IF($C2180="","",N($F2180)*N($H2180))</f>
        <v/>
      </c>
      <c r="L2180" s="38" t="str">
        <f aca="false">IF($C2180="","",N($F2180)*N($I2180))</f>
        <v/>
      </c>
      <c r="M2180" s="37" t="str">
        <f aca="false">IF(OR($C2180="",N(TOP!$C$12)=0),"",N($J2180)/TOP!$C$12)</f>
        <v/>
      </c>
      <c r="N2180" s="37" t="str">
        <f aca="false">IF(OR($C2180="",N(TOP!$C$13)=0),"",N($K2180)/TOP!$C$13)</f>
        <v/>
      </c>
      <c r="O2180" s="37" t="str">
        <f aca="false">IF(OR($C2180="",N(TOP!$C$14)=0),"",N($L2180)/TOP!$C$14)</f>
        <v/>
      </c>
      <c r="P2180" s="42" t="str">
        <f aca="false">IF($C2180="","",IFERROR(CHOOSE(MATCH(TOP!$C$10,{"【期間A】","【期間B】","【期間C】"},0),N($M2180),N($N2180),N($O2180)),0))</f>
        <v/>
      </c>
    </row>
    <row r="2181" customFormat="false" ht="15" hidden="false" customHeight="false" outlineLevel="0" collapsed="false">
      <c r="B2181" s="12" t="n">
        <v>2176</v>
      </c>
      <c r="C2181" s="36" t="str">
        <f aca="false">IF(②実績CSV_期間A!$M2177="","",②実績CSV_期間A!$M2177&amp;"")</f>
        <v/>
      </c>
      <c r="D2181" s="12" t="str">
        <f aca="false">IF($C2181="","",②実績CSV_期間A!$N2177)</f>
        <v/>
      </c>
      <c r="E2181" s="12" t="str">
        <f aca="false">IF($C2181="","",RIGHT($D2181,1))</f>
        <v/>
      </c>
      <c r="F2181" s="41" t="str">
        <f aca="false">IF($C2181="","",IFERROR(INDEX(サイズ換算マスタ!$C$6:$C$8,MATCH($E2181,サイズ換算マスタ!$B$6:$B$8,0)),1))</f>
        <v/>
      </c>
      <c r="G2181" s="38" t="str">
        <f aca="false">IF($C2181="","",SUMIFS(②実績CSV_期間A!$AA$2:$AA$5001,②実績CSV_期間A!$M$2:$M$5001,$C2181))</f>
        <v/>
      </c>
      <c r="H2181" s="38" t="str">
        <f aca="false">IF($C2181="","",SUMIFS(③実績CSV_期間B!$AA$2:$AA$5001,③実績CSV_期間B!$M$2:$M$5001,$C2181))</f>
        <v/>
      </c>
      <c r="I2181" s="38" t="str">
        <f aca="false">IF($C2181="","",SUMIFS(④実績CSV_期間C!$AA$2:$AA$5001,④実績CSV_期間C!$M$2:$M$5001,$C2181))</f>
        <v/>
      </c>
      <c r="J2181" s="38" t="str">
        <f aca="false">IF($C2181="","",N($F2181)*N($G2181))</f>
        <v/>
      </c>
      <c r="K2181" s="38" t="str">
        <f aca="false">IF($C2181="","",N($F2181)*N($H2181))</f>
        <v/>
      </c>
      <c r="L2181" s="38" t="str">
        <f aca="false">IF($C2181="","",N($F2181)*N($I2181))</f>
        <v/>
      </c>
      <c r="M2181" s="37" t="str">
        <f aca="false">IF(OR($C2181="",N(TOP!$C$12)=0),"",N($J2181)/TOP!$C$12)</f>
        <v/>
      </c>
      <c r="N2181" s="37" t="str">
        <f aca="false">IF(OR($C2181="",N(TOP!$C$13)=0),"",N($K2181)/TOP!$C$13)</f>
        <v/>
      </c>
      <c r="O2181" s="37" t="str">
        <f aca="false">IF(OR($C2181="",N(TOP!$C$14)=0),"",N($L2181)/TOP!$C$14)</f>
        <v/>
      </c>
      <c r="P2181" s="42" t="str">
        <f aca="false">IF($C2181="","",IFERROR(CHOOSE(MATCH(TOP!$C$10,{"【期間A】","【期間B】","【期間C】"},0),N($M2181),N($N2181),N($O2181)),0))</f>
        <v/>
      </c>
    </row>
    <row r="2182" customFormat="false" ht="15" hidden="false" customHeight="false" outlineLevel="0" collapsed="false">
      <c r="B2182" s="12" t="n">
        <v>2177</v>
      </c>
      <c r="C2182" s="36" t="str">
        <f aca="false">IF(②実績CSV_期間A!$M2178="","",②実績CSV_期間A!$M2178&amp;"")</f>
        <v/>
      </c>
      <c r="D2182" s="12" t="str">
        <f aca="false">IF($C2182="","",②実績CSV_期間A!$N2178)</f>
        <v/>
      </c>
      <c r="E2182" s="12" t="str">
        <f aca="false">IF($C2182="","",RIGHT($D2182,1))</f>
        <v/>
      </c>
      <c r="F2182" s="41" t="str">
        <f aca="false">IF($C2182="","",IFERROR(INDEX(サイズ換算マスタ!$C$6:$C$8,MATCH($E2182,サイズ換算マスタ!$B$6:$B$8,0)),1))</f>
        <v/>
      </c>
      <c r="G2182" s="38" t="str">
        <f aca="false">IF($C2182="","",SUMIFS(②実績CSV_期間A!$AA$2:$AA$5001,②実績CSV_期間A!$M$2:$M$5001,$C2182))</f>
        <v/>
      </c>
      <c r="H2182" s="38" t="str">
        <f aca="false">IF($C2182="","",SUMIFS(③実績CSV_期間B!$AA$2:$AA$5001,③実績CSV_期間B!$M$2:$M$5001,$C2182))</f>
        <v/>
      </c>
      <c r="I2182" s="38" t="str">
        <f aca="false">IF($C2182="","",SUMIFS(④実績CSV_期間C!$AA$2:$AA$5001,④実績CSV_期間C!$M$2:$M$5001,$C2182))</f>
        <v/>
      </c>
      <c r="J2182" s="38" t="str">
        <f aca="false">IF($C2182="","",N($F2182)*N($G2182))</f>
        <v/>
      </c>
      <c r="K2182" s="38" t="str">
        <f aca="false">IF($C2182="","",N($F2182)*N($H2182))</f>
        <v/>
      </c>
      <c r="L2182" s="38" t="str">
        <f aca="false">IF($C2182="","",N($F2182)*N($I2182))</f>
        <v/>
      </c>
      <c r="M2182" s="37" t="str">
        <f aca="false">IF(OR($C2182="",N(TOP!$C$12)=0),"",N($J2182)/TOP!$C$12)</f>
        <v/>
      </c>
      <c r="N2182" s="37" t="str">
        <f aca="false">IF(OR($C2182="",N(TOP!$C$13)=0),"",N($K2182)/TOP!$C$13)</f>
        <v/>
      </c>
      <c r="O2182" s="37" t="str">
        <f aca="false">IF(OR($C2182="",N(TOP!$C$14)=0),"",N($L2182)/TOP!$C$14)</f>
        <v/>
      </c>
      <c r="P2182" s="42" t="str">
        <f aca="false">IF($C2182="","",IFERROR(CHOOSE(MATCH(TOP!$C$10,{"【期間A】","【期間B】","【期間C】"},0),N($M2182),N($N2182),N($O2182)),0))</f>
        <v/>
      </c>
    </row>
    <row r="2183" customFormat="false" ht="15" hidden="false" customHeight="false" outlineLevel="0" collapsed="false">
      <c r="B2183" s="12" t="n">
        <v>2178</v>
      </c>
      <c r="C2183" s="36" t="str">
        <f aca="false">IF(②実績CSV_期間A!$M2179="","",②実績CSV_期間A!$M2179&amp;"")</f>
        <v/>
      </c>
      <c r="D2183" s="12" t="str">
        <f aca="false">IF($C2183="","",②実績CSV_期間A!$N2179)</f>
        <v/>
      </c>
      <c r="E2183" s="12" t="str">
        <f aca="false">IF($C2183="","",RIGHT($D2183,1))</f>
        <v/>
      </c>
      <c r="F2183" s="41" t="str">
        <f aca="false">IF($C2183="","",IFERROR(INDEX(サイズ換算マスタ!$C$6:$C$8,MATCH($E2183,サイズ換算マスタ!$B$6:$B$8,0)),1))</f>
        <v/>
      </c>
      <c r="G2183" s="38" t="str">
        <f aca="false">IF($C2183="","",SUMIFS(②実績CSV_期間A!$AA$2:$AA$5001,②実績CSV_期間A!$M$2:$M$5001,$C2183))</f>
        <v/>
      </c>
      <c r="H2183" s="38" t="str">
        <f aca="false">IF($C2183="","",SUMIFS(③実績CSV_期間B!$AA$2:$AA$5001,③実績CSV_期間B!$M$2:$M$5001,$C2183))</f>
        <v/>
      </c>
      <c r="I2183" s="38" t="str">
        <f aca="false">IF($C2183="","",SUMIFS(④実績CSV_期間C!$AA$2:$AA$5001,④実績CSV_期間C!$M$2:$M$5001,$C2183))</f>
        <v/>
      </c>
      <c r="J2183" s="38" t="str">
        <f aca="false">IF($C2183="","",N($F2183)*N($G2183))</f>
        <v/>
      </c>
      <c r="K2183" s="38" t="str">
        <f aca="false">IF($C2183="","",N($F2183)*N($H2183))</f>
        <v/>
      </c>
      <c r="L2183" s="38" t="str">
        <f aca="false">IF($C2183="","",N($F2183)*N($I2183))</f>
        <v/>
      </c>
      <c r="M2183" s="37" t="str">
        <f aca="false">IF(OR($C2183="",N(TOP!$C$12)=0),"",N($J2183)/TOP!$C$12)</f>
        <v/>
      </c>
      <c r="N2183" s="37" t="str">
        <f aca="false">IF(OR($C2183="",N(TOP!$C$13)=0),"",N($K2183)/TOP!$C$13)</f>
        <v/>
      </c>
      <c r="O2183" s="37" t="str">
        <f aca="false">IF(OR($C2183="",N(TOP!$C$14)=0),"",N($L2183)/TOP!$C$14)</f>
        <v/>
      </c>
      <c r="P2183" s="42" t="str">
        <f aca="false">IF($C2183="","",IFERROR(CHOOSE(MATCH(TOP!$C$10,{"【期間A】","【期間B】","【期間C】"},0),N($M2183),N($N2183),N($O2183)),0))</f>
        <v/>
      </c>
    </row>
    <row r="2184" customFormat="false" ht="15" hidden="false" customHeight="false" outlineLevel="0" collapsed="false">
      <c r="B2184" s="12" t="n">
        <v>2179</v>
      </c>
      <c r="C2184" s="36" t="str">
        <f aca="false">IF(②実績CSV_期間A!$M2180="","",②実績CSV_期間A!$M2180&amp;"")</f>
        <v/>
      </c>
      <c r="D2184" s="12" t="str">
        <f aca="false">IF($C2184="","",②実績CSV_期間A!$N2180)</f>
        <v/>
      </c>
      <c r="E2184" s="12" t="str">
        <f aca="false">IF($C2184="","",RIGHT($D2184,1))</f>
        <v/>
      </c>
      <c r="F2184" s="41" t="str">
        <f aca="false">IF($C2184="","",IFERROR(INDEX(サイズ換算マスタ!$C$6:$C$8,MATCH($E2184,サイズ換算マスタ!$B$6:$B$8,0)),1))</f>
        <v/>
      </c>
      <c r="G2184" s="38" t="str">
        <f aca="false">IF($C2184="","",SUMIFS(②実績CSV_期間A!$AA$2:$AA$5001,②実績CSV_期間A!$M$2:$M$5001,$C2184))</f>
        <v/>
      </c>
      <c r="H2184" s="38" t="str">
        <f aca="false">IF($C2184="","",SUMIFS(③実績CSV_期間B!$AA$2:$AA$5001,③実績CSV_期間B!$M$2:$M$5001,$C2184))</f>
        <v/>
      </c>
      <c r="I2184" s="38" t="str">
        <f aca="false">IF($C2184="","",SUMIFS(④実績CSV_期間C!$AA$2:$AA$5001,④実績CSV_期間C!$M$2:$M$5001,$C2184))</f>
        <v/>
      </c>
      <c r="J2184" s="38" t="str">
        <f aca="false">IF($C2184="","",N($F2184)*N($G2184))</f>
        <v/>
      </c>
      <c r="K2184" s="38" t="str">
        <f aca="false">IF($C2184="","",N($F2184)*N($H2184))</f>
        <v/>
      </c>
      <c r="L2184" s="38" t="str">
        <f aca="false">IF($C2184="","",N($F2184)*N($I2184))</f>
        <v/>
      </c>
      <c r="M2184" s="37" t="str">
        <f aca="false">IF(OR($C2184="",N(TOP!$C$12)=0),"",N($J2184)/TOP!$C$12)</f>
        <v/>
      </c>
      <c r="N2184" s="37" t="str">
        <f aca="false">IF(OR($C2184="",N(TOP!$C$13)=0),"",N($K2184)/TOP!$C$13)</f>
        <v/>
      </c>
      <c r="O2184" s="37" t="str">
        <f aca="false">IF(OR($C2184="",N(TOP!$C$14)=0),"",N($L2184)/TOP!$C$14)</f>
        <v/>
      </c>
      <c r="P2184" s="42" t="str">
        <f aca="false">IF($C2184="","",IFERROR(CHOOSE(MATCH(TOP!$C$10,{"【期間A】","【期間B】","【期間C】"},0),N($M2184),N($N2184),N($O2184)),0))</f>
        <v/>
      </c>
    </row>
    <row r="2185" customFormat="false" ht="15" hidden="false" customHeight="false" outlineLevel="0" collapsed="false">
      <c r="B2185" s="12" t="n">
        <v>2180</v>
      </c>
      <c r="C2185" s="36" t="str">
        <f aca="false">IF(②実績CSV_期間A!$M2181="","",②実績CSV_期間A!$M2181&amp;"")</f>
        <v/>
      </c>
      <c r="D2185" s="12" t="str">
        <f aca="false">IF($C2185="","",②実績CSV_期間A!$N2181)</f>
        <v/>
      </c>
      <c r="E2185" s="12" t="str">
        <f aca="false">IF($C2185="","",RIGHT($D2185,1))</f>
        <v/>
      </c>
      <c r="F2185" s="41" t="str">
        <f aca="false">IF($C2185="","",IFERROR(INDEX(サイズ換算マスタ!$C$6:$C$8,MATCH($E2185,サイズ換算マスタ!$B$6:$B$8,0)),1))</f>
        <v/>
      </c>
      <c r="G2185" s="38" t="str">
        <f aca="false">IF($C2185="","",SUMIFS(②実績CSV_期間A!$AA$2:$AA$5001,②実績CSV_期間A!$M$2:$M$5001,$C2185))</f>
        <v/>
      </c>
      <c r="H2185" s="38" t="str">
        <f aca="false">IF($C2185="","",SUMIFS(③実績CSV_期間B!$AA$2:$AA$5001,③実績CSV_期間B!$M$2:$M$5001,$C2185))</f>
        <v/>
      </c>
      <c r="I2185" s="38" t="str">
        <f aca="false">IF($C2185="","",SUMIFS(④実績CSV_期間C!$AA$2:$AA$5001,④実績CSV_期間C!$M$2:$M$5001,$C2185))</f>
        <v/>
      </c>
      <c r="J2185" s="38" t="str">
        <f aca="false">IF($C2185="","",N($F2185)*N($G2185))</f>
        <v/>
      </c>
      <c r="K2185" s="38" t="str">
        <f aca="false">IF($C2185="","",N($F2185)*N($H2185))</f>
        <v/>
      </c>
      <c r="L2185" s="38" t="str">
        <f aca="false">IF($C2185="","",N($F2185)*N($I2185))</f>
        <v/>
      </c>
      <c r="M2185" s="37" t="str">
        <f aca="false">IF(OR($C2185="",N(TOP!$C$12)=0),"",N($J2185)/TOP!$C$12)</f>
        <v/>
      </c>
      <c r="N2185" s="37" t="str">
        <f aca="false">IF(OR($C2185="",N(TOP!$C$13)=0),"",N($K2185)/TOP!$C$13)</f>
        <v/>
      </c>
      <c r="O2185" s="37" t="str">
        <f aca="false">IF(OR($C2185="",N(TOP!$C$14)=0),"",N($L2185)/TOP!$C$14)</f>
        <v/>
      </c>
      <c r="P2185" s="42" t="str">
        <f aca="false">IF($C2185="","",IFERROR(CHOOSE(MATCH(TOP!$C$10,{"【期間A】","【期間B】","【期間C】"},0),N($M2185),N($N2185),N($O2185)),0))</f>
        <v/>
      </c>
    </row>
    <row r="2186" customFormat="false" ht="15" hidden="false" customHeight="false" outlineLevel="0" collapsed="false">
      <c r="B2186" s="12" t="n">
        <v>2181</v>
      </c>
      <c r="C2186" s="36" t="str">
        <f aca="false">IF(②実績CSV_期間A!$M2182="","",②実績CSV_期間A!$M2182&amp;"")</f>
        <v/>
      </c>
      <c r="D2186" s="12" t="str">
        <f aca="false">IF($C2186="","",②実績CSV_期間A!$N2182)</f>
        <v/>
      </c>
      <c r="E2186" s="12" t="str">
        <f aca="false">IF($C2186="","",RIGHT($D2186,1))</f>
        <v/>
      </c>
      <c r="F2186" s="41" t="str">
        <f aca="false">IF($C2186="","",IFERROR(INDEX(サイズ換算マスタ!$C$6:$C$8,MATCH($E2186,サイズ換算マスタ!$B$6:$B$8,0)),1))</f>
        <v/>
      </c>
      <c r="G2186" s="38" t="str">
        <f aca="false">IF($C2186="","",SUMIFS(②実績CSV_期間A!$AA$2:$AA$5001,②実績CSV_期間A!$M$2:$M$5001,$C2186))</f>
        <v/>
      </c>
      <c r="H2186" s="38" t="str">
        <f aca="false">IF($C2186="","",SUMIFS(③実績CSV_期間B!$AA$2:$AA$5001,③実績CSV_期間B!$M$2:$M$5001,$C2186))</f>
        <v/>
      </c>
      <c r="I2186" s="38" t="str">
        <f aca="false">IF($C2186="","",SUMIFS(④実績CSV_期間C!$AA$2:$AA$5001,④実績CSV_期間C!$M$2:$M$5001,$C2186))</f>
        <v/>
      </c>
      <c r="J2186" s="38" t="str">
        <f aca="false">IF($C2186="","",N($F2186)*N($G2186))</f>
        <v/>
      </c>
      <c r="K2186" s="38" t="str">
        <f aca="false">IF($C2186="","",N($F2186)*N($H2186))</f>
        <v/>
      </c>
      <c r="L2186" s="38" t="str">
        <f aca="false">IF($C2186="","",N($F2186)*N($I2186))</f>
        <v/>
      </c>
      <c r="M2186" s="37" t="str">
        <f aca="false">IF(OR($C2186="",N(TOP!$C$12)=0),"",N($J2186)/TOP!$C$12)</f>
        <v/>
      </c>
      <c r="N2186" s="37" t="str">
        <f aca="false">IF(OR($C2186="",N(TOP!$C$13)=0),"",N($K2186)/TOP!$C$13)</f>
        <v/>
      </c>
      <c r="O2186" s="37" t="str">
        <f aca="false">IF(OR($C2186="",N(TOP!$C$14)=0),"",N($L2186)/TOP!$C$14)</f>
        <v/>
      </c>
      <c r="P2186" s="42" t="str">
        <f aca="false">IF($C2186="","",IFERROR(CHOOSE(MATCH(TOP!$C$10,{"【期間A】","【期間B】","【期間C】"},0),N($M2186),N($N2186),N($O2186)),0))</f>
        <v/>
      </c>
    </row>
    <row r="2187" customFormat="false" ht="15" hidden="false" customHeight="false" outlineLevel="0" collapsed="false">
      <c r="B2187" s="12" t="n">
        <v>2182</v>
      </c>
      <c r="C2187" s="36" t="str">
        <f aca="false">IF(②実績CSV_期間A!$M2183="","",②実績CSV_期間A!$M2183&amp;"")</f>
        <v/>
      </c>
      <c r="D2187" s="12" t="str">
        <f aca="false">IF($C2187="","",②実績CSV_期間A!$N2183)</f>
        <v/>
      </c>
      <c r="E2187" s="12" t="str">
        <f aca="false">IF($C2187="","",RIGHT($D2187,1))</f>
        <v/>
      </c>
      <c r="F2187" s="41" t="str">
        <f aca="false">IF($C2187="","",IFERROR(INDEX(サイズ換算マスタ!$C$6:$C$8,MATCH($E2187,サイズ換算マスタ!$B$6:$B$8,0)),1))</f>
        <v/>
      </c>
      <c r="G2187" s="38" t="str">
        <f aca="false">IF($C2187="","",SUMIFS(②実績CSV_期間A!$AA$2:$AA$5001,②実績CSV_期間A!$M$2:$M$5001,$C2187))</f>
        <v/>
      </c>
      <c r="H2187" s="38" t="str">
        <f aca="false">IF($C2187="","",SUMIFS(③実績CSV_期間B!$AA$2:$AA$5001,③実績CSV_期間B!$M$2:$M$5001,$C2187))</f>
        <v/>
      </c>
      <c r="I2187" s="38" t="str">
        <f aca="false">IF($C2187="","",SUMIFS(④実績CSV_期間C!$AA$2:$AA$5001,④実績CSV_期間C!$M$2:$M$5001,$C2187))</f>
        <v/>
      </c>
      <c r="J2187" s="38" t="str">
        <f aca="false">IF($C2187="","",N($F2187)*N($G2187))</f>
        <v/>
      </c>
      <c r="K2187" s="38" t="str">
        <f aca="false">IF($C2187="","",N($F2187)*N($H2187))</f>
        <v/>
      </c>
      <c r="L2187" s="38" t="str">
        <f aca="false">IF($C2187="","",N($F2187)*N($I2187))</f>
        <v/>
      </c>
      <c r="M2187" s="37" t="str">
        <f aca="false">IF(OR($C2187="",N(TOP!$C$12)=0),"",N($J2187)/TOP!$C$12)</f>
        <v/>
      </c>
      <c r="N2187" s="37" t="str">
        <f aca="false">IF(OR($C2187="",N(TOP!$C$13)=0),"",N($K2187)/TOP!$C$13)</f>
        <v/>
      </c>
      <c r="O2187" s="37" t="str">
        <f aca="false">IF(OR($C2187="",N(TOP!$C$14)=0),"",N($L2187)/TOP!$C$14)</f>
        <v/>
      </c>
      <c r="P2187" s="42" t="str">
        <f aca="false">IF($C2187="","",IFERROR(CHOOSE(MATCH(TOP!$C$10,{"【期間A】","【期間B】","【期間C】"},0),N($M2187),N($N2187),N($O2187)),0))</f>
        <v/>
      </c>
    </row>
    <row r="2188" customFormat="false" ht="15" hidden="false" customHeight="false" outlineLevel="0" collapsed="false">
      <c r="B2188" s="12" t="n">
        <v>2183</v>
      </c>
      <c r="C2188" s="36" t="str">
        <f aca="false">IF(②実績CSV_期間A!$M2184="","",②実績CSV_期間A!$M2184&amp;"")</f>
        <v/>
      </c>
      <c r="D2188" s="12" t="str">
        <f aca="false">IF($C2188="","",②実績CSV_期間A!$N2184)</f>
        <v/>
      </c>
      <c r="E2188" s="12" t="str">
        <f aca="false">IF($C2188="","",RIGHT($D2188,1))</f>
        <v/>
      </c>
      <c r="F2188" s="41" t="str">
        <f aca="false">IF($C2188="","",IFERROR(INDEX(サイズ換算マスタ!$C$6:$C$8,MATCH($E2188,サイズ換算マスタ!$B$6:$B$8,0)),1))</f>
        <v/>
      </c>
      <c r="G2188" s="38" t="str">
        <f aca="false">IF($C2188="","",SUMIFS(②実績CSV_期間A!$AA$2:$AA$5001,②実績CSV_期間A!$M$2:$M$5001,$C2188))</f>
        <v/>
      </c>
      <c r="H2188" s="38" t="str">
        <f aca="false">IF($C2188="","",SUMIFS(③実績CSV_期間B!$AA$2:$AA$5001,③実績CSV_期間B!$M$2:$M$5001,$C2188))</f>
        <v/>
      </c>
      <c r="I2188" s="38" t="str">
        <f aca="false">IF($C2188="","",SUMIFS(④実績CSV_期間C!$AA$2:$AA$5001,④実績CSV_期間C!$M$2:$M$5001,$C2188))</f>
        <v/>
      </c>
      <c r="J2188" s="38" t="str">
        <f aca="false">IF($C2188="","",N($F2188)*N($G2188))</f>
        <v/>
      </c>
      <c r="K2188" s="38" t="str">
        <f aca="false">IF($C2188="","",N($F2188)*N($H2188))</f>
        <v/>
      </c>
      <c r="L2188" s="38" t="str">
        <f aca="false">IF($C2188="","",N($F2188)*N($I2188))</f>
        <v/>
      </c>
      <c r="M2188" s="37" t="str">
        <f aca="false">IF(OR($C2188="",N(TOP!$C$12)=0),"",N($J2188)/TOP!$C$12)</f>
        <v/>
      </c>
      <c r="N2188" s="37" t="str">
        <f aca="false">IF(OR($C2188="",N(TOP!$C$13)=0),"",N($K2188)/TOP!$C$13)</f>
        <v/>
      </c>
      <c r="O2188" s="37" t="str">
        <f aca="false">IF(OR($C2188="",N(TOP!$C$14)=0),"",N($L2188)/TOP!$C$14)</f>
        <v/>
      </c>
      <c r="P2188" s="42" t="str">
        <f aca="false">IF($C2188="","",IFERROR(CHOOSE(MATCH(TOP!$C$10,{"【期間A】","【期間B】","【期間C】"},0),N($M2188),N($N2188),N($O2188)),0))</f>
        <v/>
      </c>
    </row>
    <row r="2189" customFormat="false" ht="15" hidden="false" customHeight="false" outlineLevel="0" collapsed="false">
      <c r="B2189" s="12" t="n">
        <v>2184</v>
      </c>
      <c r="C2189" s="36" t="str">
        <f aca="false">IF(②実績CSV_期間A!$M2185="","",②実績CSV_期間A!$M2185&amp;"")</f>
        <v/>
      </c>
      <c r="D2189" s="12" t="str">
        <f aca="false">IF($C2189="","",②実績CSV_期間A!$N2185)</f>
        <v/>
      </c>
      <c r="E2189" s="12" t="str">
        <f aca="false">IF($C2189="","",RIGHT($D2189,1))</f>
        <v/>
      </c>
      <c r="F2189" s="41" t="str">
        <f aca="false">IF($C2189="","",IFERROR(INDEX(サイズ換算マスタ!$C$6:$C$8,MATCH($E2189,サイズ換算マスタ!$B$6:$B$8,0)),1))</f>
        <v/>
      </c>
      <c r="G2189" s="38" t="str">
        <f aca="false">IF($C2189="","",SUMIFS(②実績CSV_期間A!$AA$2:$AA$5001,②実績CSV_期間A!$M$2:$M$5001,$C2189))</f>
        <v/>
      </c>
      <c r="H2189" s="38" t="str">
        <f aca="false">IF($C2189="","",SUMIFS(③実績CSV_期間B!$AA$2:$AA$5001,③実績CSV_期間B!$M$2:$M$5001,$C2189))</f>
        <v/>
      </c>
      <c r="I2189" s="38" t="str">
        <f aca="false">IF($C2189="","",SUMIFS(④実績CSV_期間C!$AA$2:$AA$5001,④実績CSV_期間C!$M$2:$M$5001,$C2189))</f>
        <v/>
      </c>
      <c r="J2189" s="38" t="str">
        <f aca="false">IF($C2189="","",N($F2189)*N($G2189))</f>
        <v/>
      </c>
      <c r="K2189" s="38" t="str">
        <f aca="false">IF($C2189="","",N($F2189)*N($H2189))</f>
        <v/>
      </c>
      <c r="L2189" s="38" t="str">
        <f aca="false">IF($C2189="","",N($F2189)*N($I2189))</f>
        <v/>
      </c>
      <c r="M2189" s="37" t="str">
        <f aca="false">IF(OR($C2189="",N(TOP!$C$12)=0),"",N($J2189)/TOP!$C$12)</f>
        <v/>
      </c>
      <c r="N2189" s="37" t="str">
        <f aca="false">IF(OR($C2189="",N(TOP!$C$13)=0),"",N($K2189)/TOP!$C$13)</f>
        <v/>
      </c>
      <c r="O2189" s="37" t="str">
        <f aca="false">IF(OR($C2189="",N(TOP!$C$14)=0),"",N($L2189)/TOP!$C$14)</f>
        <v/>
      </c>
      <c r="P2189" s="42" t="str">
        <f aca="false">IF($C2189="","",IFERROR(CHOOSE(MATCH(TOP!$C$10,{"【期間A】","【期間B】","【期間C】"},0),N($M2189),N($N2189),N($O2189)),0))</f>
        <v/>
      </c>
    </row>
    <row r="2190" customFormat="false" ht="15" hidden="false" customHeight="false" outlineLevel="0" collapsed="false">
      <c r="B2190" s="12" t="n">
        <v>2185</v>
      </c>
      <c r="C2190" s="36" t="str">
        <f aca="false">IF(②実績CSV_期間A!$M2186="","",②実績CSV_期間A!$M2186&amp;"")</f>
        <v/>
      </c>
      <c r="D2190" s="12" t="str">
        <f aca="false">IF($C2190="","",②実績CSV_期間A!$N2186)</f>
        <v/>
      </c>
      <c r="E2190" s="12" t="str">
        <f aca="false">IF($C2190="","",RIGHT($D2190,1))</f>
        <v/>
      </c>
      <c r="F2190" s="41" t="str">
        <f aca="false">IF($C2190="","",IFERROR(INDEX(サイズ換算マスタ!$C$6:$C$8,MATCH($E2190,サイズ換算マスタ!$B$6:$B$8,0)),1))</f>
        <v/>
      </c>
      <c r="G2190" s="38" t="str">
        <f aca="false">IF($C2190="","",SUMIFS(②実績CSV_期間A!$AA$2:$AA$5001,②実績CSV_期間A!$M$2:$M$5001,$C2190))</f>
        <v/>
      </c>
      <c r="H2190" s="38" t="str">
        <f aca="false">IF($C2190="","",SUMIFS(③実績CSV_期間B!$AA$2:$AA$5001,③実績CSV_期間B!$M$2:$M$5001,$C2190))</f>
        <v/>
      </c>
      <c r="I2190" s="38" t="str">
        <f aca="false">IF($C2190="","",SUMIFS(④実績CSV_期間C!$AA$2:$AA$5001,④実績CSV_期間C!$M$2:$M$5001,$C2190))</f>
        <v/>
      </c>
      <c r="J2190" s="38" t="str">
        <f aca="false">IF($C2190="","",N($F2190)*N($G2190))</f>
        <v/>
      </c>
      <c r="K2190" s="38" t="str">
        <f aca="false">IF($C2190="","",N($F2190)*N($H2190))</f>
        <v/>
      </c>
      <c r="L2190" s="38" t="str">
        <f aca="false">IF($C2190="","",N($F2190)*N($I2190))</f>
        <v/>
      </c>
      <c r="M2190" s="37" t="str">
        <f aca="false">IF(OR($C2190="",N(TOP!$C$12)=0),"",N($J2190)/TOP!$C$12)</f>
        <v/>
      </c>
      <c r="N2190" s="37" t="str">
        <f aca="false">IF(OR($C2190="",N(TOP!$C$13)=0),"",N($K2190)/TOP!$C$13)</f>
        <v/>
      </c>
      <c r="O2190" s="37" t="str">
        <f aca="false">IF(OR($C2190="",N(TOP!$C$14)=0),"",N($L2190)/TOP!$C$14)</f>
        <v/>
      </c>
      <c r="P2190" s="42" t="str">
        <f aca="false">IF($C2190="","",IFERROR(CHOOSE(MATCH(TOP!$C$10,{"【期間A】","【期間B】","【期間C】"},0),N($M2190),N($N2190),N($O2190)),0))</f>
        <v/>
      </c>
    </row>
    <row r="2191" customFormat="false" ht="15" hidden="false" customHeight="false" outlineLevel="0" collapsed="false">
      <c r="B2191" s="12" t="n">
        <v>2186</v>
      </c>
      <c r="C2191" s="36" t="str">
        <f aca="false">IF(②実績CSV_期間A!$M2187="","",②実績CSV_期間A!$M2187&amp;"")</f>
        <v/>
      </c>
      <c r="D2191" s="12" t="str">
        <f aca="false">IF($C2191="","",②実績CSV_期間A!$N2187)</f>
        <v/>
      </c>
      <c r="E2191" s="12" t="str">
        <f aca="false">IF($C2191="","",RIGHT($D2191,1))</f>
        <v/>
      </c>
      <c r="F2191" s="41" t="str">
        <f aca="false">IF($C2191="","",IFERROR(INDEX(サイズ換算マスタ!$C$6:$C$8,MATCH($E2191,サイズ換算マスタ!$B$6:$B$8,0)),1))</f>
        <v/>
      </c>
      <c r="G2191" s="38" t="str">
        <f aca="false">IF($C2191="","",SUMIFS(②実績CSV_期間A!$AA$2:$AA$5001,②実績CSV_期間A!$M$2:$M$5001,$C2191))</f>
        <v/>
      </c>
      <c r="H2191" s="38" t="str">
        <f aca="false">IF($C2191="","",SUMIFS(③実績CSV_期間B!$AA$2:$AA$5001,③実績CSV_期間B!$M$2:$M$5001,$C2191))</f>
        <v/>
      </c>
      <c r="I2191" s="38" t="str">
        <f aca="false">IF($C2191="","",SUMIFS(④実績CSV_期間C!$AA$2:$AA$5001,④実績CSV_期間C!$M$2:$M$5001,$C2191))</f>
        <v/>
      </c>
      <c r="J2191" s="38" t="str">
        <f aca="false">IF($C2191="","",N($F2191)*N($G2191))</f>
        <v/>
      </c>
      <c r="K2191" s="38" t="str">
        <f aca="false">IF($C2191="","",N($F2191)*N($H2191))</f>
        <v/>
      </c>
      <c r="L2191" s="38" t="str">
        <f aca="false">IF($C2191="","",N($F2191)*N($I2191))</f>
        <v/>
      </c>
      <c r="M2191" s="37" t="str">
        <f aca="false">IF(OR($C2191="",N(TOP!$C$12)=0),"",N($J2191)/TOP!$C$12)</f>
        <v/>
      </c>
      <c r="N2191" s="37" t="str">
        <f aca="false">IF(OR($C2191="",N(TOP!$C$13)=0),"",N($K2191)/TOP!$C$13)</f>
        <v/>
      </c>
      <c r="O2191" s="37" t="str">
        <f aca="false">IF(OR($C2191="",N(TOP!$C$14)=0),"",N($L2191)/TOP!$C$14)</f>
        <v/>
      </c>
      <c r="P2191" s="42" t="str">
        <f aca="false">IF($C2191="","",IFERROR(CHOOSE(MATCH(TOP!$C$10,{"【期間A】","【期間B】","【期間C】"},0),N($M2191),N($N2191),N($O2191)),0))</f>
        <v/>
      </c>
    </row>
    <row r="2192" customFormat="false" ht="15" hidden="false" customHeight="false" outlineLevel="0" collapsed="false">
      <c r="B2192" s="12" t="n">
        <v>2187</v>
      </c>
      <c r="C2192" s="36" t="str">
        <f aca="false">IF(②実績CSV_期間A!$M2188="","",②実績CSV_期間A!$M2188&amp;"")</f>
        <v/>
      </c>
      <c r="D2192" s="12" t="str">
        <f aca="false">IF($C2192="","",②実績CSV_期間A!$N2188)</f>
        <v/>
      </c>
      <c r="E2192" s="12" t="str">
        <f aca="false">IF($C2192="","",RIGHT($D2192,1))</f>
        <v/>
      </c>
      <c r="F2192" s="41" t="str">
        <f aca="false">IF($C2192="","",IFERROR(INDEX(サイズ換算マスタ!$C$6:$C$8,MATCH($E2192,サイズ換算マスタ!$B$6:$B$8,0)),1))</f>
        <v/>
      </c>
      <c r="G2192" s="38" t="str">
        <f aca="false">IF($C2192="","",SUMIFS(②実績CSV_期間A!$AA$2:$AA$5001,②実績CSV_期間A!$M$2:$M$5001,$C2192))</f>
        <v/>
      </c>
      <c r="H2192" s="38" t="str">
        <f aca="false">IF($C2192="","",SUMIFS(③実績CSV_期間B!$AA$2:$AA$5001,③実績CSV_期間B!$M$2:$M$5001,$C2192))</f>
        <v/>
      </c>
      <c r="I2192" s="38" t="str">
        <f aca="false">IF($C2192="","",SUMIFS(④実績CSV_期間C!$AA$2:$AA$5001,④実績CSV_期間C!$M$2:$M$5001,$C2192))</f>
        <v/>
      </c>
      <c r="J2192" s="38" t="str">
        <f aca="false">IF($C2192="","",N($F2192)*N($G2192))</f>
        <v/>
      </c>
      <c r="K2192" s="38" t="str">
        <f aca="false">IF($C2192="","",N($F2192)*N($H2192))</f>
        <v/>
      </c>
      <c r="L2192" s="38" t="str">
        <f aca="false">IF($C2192="","",N($F2192)*N($I2192))</f>
        <v/>
      </c>
      <c r="M2192" s="37" t="str">
        <f aca="false">IF(OR($C2192="",N(TOP!$C$12)=0),"",N($J2192)/TOP!$C$12)</f>
        <v/>
      </c>
      <c r="N2192" s="37" t="str">
        <f aca="false">IF(OR($C2192="",N(TOP!$C$13)=0),"",N($K2192)/TOP!$C$13)</f>
        <v/>
      </c>
      <c r="O2192" s="37" t="str">
        <f aca="false">IF(OR($C2192="",N(TOP!$C$14)=0),"",N($L2192)/TOP!$C$14)</f>
        <v/>
      </c>
      <c r="P2192" s="42" t="str">
        <f aca="false">IF($C2192="","",IFERROR(CHOOSE(MATCH(TOP!$C$10,{"【期間A】","【期間B】","【期間C】"},0),N($M2192),N($N2192),N($O2192)),0))</f>
        <v/>
      </c>
    </row>
    <row r="2193" customFormat="false" ht="15" hidden="false" customHeight="false" outlineLevel="0" collapsed="false">
      <c r="B2193" s="12" t="n">
        <v>2188</v>
      </c>
      <c r="C2193" s="36" t="str">
        <f aca="false">IF(②実績CSV_期間A!$M2189="","",②実績CSV_期間A!$M2189&amp;"")</f>
        <v/>
      </c>
      <c r="D2193" s="12" t="str">
        <f aca="false">IF($C2193="","",②実績CSV_期間A!$N2189)</f>
        <v/>
      </c>
      <c r="E2193" s="12" t="str">
        <f aca="false">IF($C2193="","",RIGHT($D2193,1))</f>
        <v/>
      </c>
      <c r="F2193" s="41" t="str">
        <f aca="false">IF($C2193="","",IFERROR(INDEX(サイズ換算マスタ!$C$6:$C$8,MATCH($E2193,サイズ換算マスタ!$B$6:$B$8,0)),1))</f>
        <v/>
      </c>
      <c r="G2193" s="38" t="str">
        <f aca="false">IF($C2193="","",SUMIFS(②実績CSV_期間A!$AA$2:$AA$5001,②実績CSV_期間A!$M$2:$M$5001,$C2193))</f>
        <v/>
      </c>
      <c r="H2193" s="38" t="str">
        <f aca="false">IF($C2193="","",SUMIFS(③実績CSV_期間B!$AA$2:$AA$5001,③実績CSV_期間B!$M$2:$M$5001,$C2193))</f>
        <v/>
      </c>
      <c r="I2193" s="38" t="str">
        <f aca="false">IF($C2193="","",SUMIFS(④実績CSV_期間C!$AA$2:$AA$5001,④実績CSV_期間C!$M$2:$M$5001,$C2193))</f>
        <v/>
      </c>
      <c r="J2193" s="38" t="str">
        <f aca="false">IF($C2193="","",N($F2193)*N($G2193))</f>
        <v/>
      </c>
      <c r="K2193" s="38" t="str">
        <f aca="false">IF($C2193="","",N($F2193)*N($H2193))</f>
        <v/>
      </c>
      <c r="L2193" s="38" t="str">
        <f aca="false">IF($C2193="","",N($F2193)*N($I2193))</f>
        <v/>
      </c>
      <c r="M2193" s="37" t="str">
        <f aca="false">IF(OR($C2193="",N(TOP!$C$12)=0),"",N($J2193)/TOP!$C$12)</f>
        <v/>
      </c>
      <c r="N2193" s="37" t="str">
        <f aca="false">IF(OR($C2193="",N(TOP!$C$13)=0),"",N($K2193)/TOP!$C$13)</f>
        <v/>
      </c>
      <c r="O2193" s="37" t="str">
        <f aca="false">IF(OR($C2193="",N(TOP!$C$14)=0),"",N($L2193)/TOP!$C$14)</f>
        <v/>
      </c>
      <c r="P2193" s="42" t="str">
        <f aca="false">IF($C2193="","",IFERROR(CHOOSE(MATCH(TOP!$C$10,{"【期間A】","【期間B】","【期間C】"},0),N($M2193),N($N2193),N($O2193)),0))</f>
        <v/>
      </c>
    </row>
    <row r="2194" customFormat="false" ht="15" hidden="false" customHeight="false" outlineLevel="0" collapsed="false">
      <c r="B2194" s="12" t="n">
        <v>2189</v>
      </c>
      <c r="C2194" s="36" t="str">
        <f aca="false">IF(②実績CSV_期間A!$M2190="","",②実績CSV_期間A!$M2190&amp;"")</f>
        <v/>
      </c>
      <c r="D2194" s="12" t="str">
        <f aca="false">IF($C2194="","",②実績CSV_期間A!$N2190)</f>
        <v/>
      </c>
      <c r="E2194" s="12" t="str">
        <f aca="false">IF($C2194="","",RIGHT($D2194,1))</f>
        <v/>
      </c>
      <c r="F2194" s="41" t="str">
        <f aca="false">IF($C2194="","",IFERROR(INDEX(サイズ換算マスタ!$C$6:$C$8,MATCH($E2194,サイズ換算マスタ!$B$6:$B$8,0)),1))</f>
        <v/>
      </c>
      <c r="G2194" s="38" t="str">
        <f aca="false">IF($C2194="","",SUMIFS(②実績CSV_期間A!$AA$2:$AA$5001,②実績CSV_期間A!$M$2:$M$5001,$C2194))</f>
        <v/>
      </c>
      <c r="H2194" s="38" t="str">
        <f aca="false">IF($C2194="","",SUMIFS(③実績CSV_期間B!$AA$2:$AA$5001,③実績CSV_期間B!$M$2:$M$5001,$C2194))</f>
        <v/>
      </c>
      <c r="I2194" s="38" t="str">
        <f aca="false">IF($C2194="","",SUMIFS(④実績CSV_期間C!$AA$2:$AA$5001,④実績CSV_期間C!$M$2:$M$5001,$C2194))</f>
        <v/>
      </c>
      <c r="J2194" s="38" t="str">
        <f aca="false">IF($C2194="","",N($F2194)*N($G2194))</f>
        <v/>
      </c>
      <c r="K2194" s="38" t="str">
        <f aca="false">IF($C2194="","",N($F2194)*N($H2194))</f>
        <v/>
      </c>
      <c r="L2194" s="38" t="str">
        <f aca="false">IF($C2194="","",N($F2194)*N($I2194))</f>
        <v/>
      </c>
      <c r="M2194" s="37" t="str">
        <f aca="false">IF(OR($C2194="",N(TOP!$C$12)=0),"",N($J2194)/TOP!$C$12)</f>
        <v/>
      </c>
      <c r="N2194" s="37" t="str">
        <f aca="false">IF(OR($C2194="",N(TOP!$C$13)=0),"",N($K2194)/TOP!$C$13)</f>
        <v/>
      </c>
      <c r="O2194" s="37" t="str">
        <f aca="false">IF(OR($C2194="",N(TOP!$C$14)=0),"",N($L2194)/TOP!$C$14)</f>
        <v/>
      </c>
      <c r="P2194" s="42" t="str">
        <f aca="false">IF($C2194="","",IFERROR(CHOOSE(MATCH(TOP!$C$10,{"【期間A】","【期間B】","【期間C】"},0),N($M2194),N($N2194),N($O2194)),0))</f>
        <v/>
      </c>
    </row>
    <row r="2195" customFormat="false" ht="15" hidden="false" customHeight="false" outlineLevel="0" collapsed="false">
      <c r="B2195" s="12" t="n">
        <v>2190</v>
      </c>
      <c r="C2195" s="36" t="str">
        <f aca="false">IF(②実績CSV_期間A!$M2191="","",②実績CSV_期間A!$M2191&amp;"")</f>
        <v/>
      </c>
      <c r="D2195" s="12" t="str">
        <f aca="false">IF($C2195="","",②実績CSV_期間A!$N2191)</f>
        <v/>
      </c>
      <c r="E2195" s="12" t="str">
        <f aca="false">IF($C2195="","",RIGHT($D2195,1))</f>
        <v/>
      </c>
      <c r="F2195" s="41" t="str">
        <f aca="false">IF($C2195="","",IFERROR(INDEX(サイズ換算マスタ!$C$6:$C$8,MATCH($E2195,サイズ換算マスタ!$B$6:$B$8,0)),1))</f>
        <v/>
      </c>
      <c r="G2195" s="38" t="str">
        <f aca="false">IF($C2195="","",SUMIFS(②実績CSV_期間A!$AA$2:$AA$5001,②実績CSV_期間A!$M$2:$M$5001,$C2195))</f>
        <v/>
      </c>
      <c r="H2195" s="38" t="str">
        <f aca="false">IF($C2195="","",SUMIFS(③実績CSV_期間B!$AA$2:$AA$5001,③実績CSV_期間B!$M$2:$M$5001,$C2195))</f>
        <v/>
      </c>
      <c r="I2195" s="38" t="str">
        <f aca="false">IF($C2195="","",SUMIFS(④実績CSV_期間C!$AA$2:$AA$5001,④実績CSV_期間C!$M$2:$M$5001,$C2195))</f>
        <v/>
      </c>
      <c r="J2195" s="38" t="str">
        <f aca="false">IF($C2195="","",N($F2195)*N($G2195))</f>
        <v/>
      </c>
      <c r="K2195" s="38" t="str">
        <f aca="false">IF($C2195="","",N($F2195)*N($H2195))</f>
        <v/>
      </c>
      <c r="L2195" s="38" t="str">
        <f aca="false">IF($C2195="","",N($F2195)*N($I2195))</f>
        <v/>
      </c>
      <c r="M2195" s="37" t="str">
        <f aca="false">IF(OR($C2195="",N(TOP!$C$12)=0),"",N($J2195)/TOP!$C$12)</f>
        <v/>
      </c>
      <c r="N2195" s="37" t="str">
        <f aca="false">IF(OR($C2195="",N(TOP!$C$13)=0),"",N($K2195)/TOP!$C$13)</f>
        <v/>
      </c>
      <c r="O2195" s="37" t="str">
        <f aca="false">IF(OR($C2195="",N(TOP!$C$14)=0),"",N($L2195)/TOP!$C$14)</f>
        <v/>
      </c>
      <c r="P2195" s="42" t="str">
        <f aca="false">IF($C2195="","",IFERROR(CHOOSE(MATCH(TOP!$C$10,{"【期間A】","【期間B】","【期間C】"},0),N($M2195),N($N2195),N($O2195)),0))</f>
        <v/>
      </c>
    </row>
    <row r="2196" customFormat="false" ht="15" hidden="false" customHeight="false" outlineLevel="0" collapsed="false">
      <c r="B2196" s="12" t="n">
        <v>2191</v>
      </c>
      <c r="C2196" s="36" t="str">
        <f aca="false">IF(②実績CSV_期間A!$M2192="","",②実績CSV_期間A!$M2192&amp;"")</f>
        <v/>
      </c>
      <c r="D2196" s="12" t="str">
        <f aca="false">IF($C2196="","",②実績CSV_期間A!$N2192)</f>
        <v/>
      </c>
      <c r="E2196" s="12" t="str">
        <f aca="false">IF($C2196="","",RIGHT($D2196,1))</f>
        <v/>
      </c>
      <c r="F2196" s="41" t="str">
        <f aca="false">IF($C2196="","",IFERROR(INDEX(サイズ換算マスタ!$C$6:$C$8,MATCH($E2196,サイズ換算マスタ!$B$6:$B$8,0)),1))</f>
        <v/>
      </c>
      <c r="G2196" s="38" t="str">
        <f aca="false">IF($C2196="","",SUMIFS(②実績CSV_期間A!$AA$2:$AA$5001,②実績CSV_期間A!$M$2:$M$5001,$C2196))</f>
        <v/>
      </c>
      <c r="H2196" s="38" t="str">
        <f aca="false">IF($C2196="","",SUMIFS(③実績CSV_期間B!$AA$2:$AA$5001,③実績CSV_期間B!$M$2:$M$5001,$C2196))</f>
        <v/>
      </c>
      <c r="I2196" s="38" t="str">
        <f aca="false">IF($C2196="","",SUMIFS(④実績CSV_期間C!$AA$2:$AA$5001,④実績CSV_期間C!$M$2:$M$5001,$C2196))</f>
        <v/>
      </c>
      <c r="J2196" s="38" t="str">
        <f aca="false">IF($C2196="","",N($F2196)*N($G2196))</f>
        <v/>
      </c>
      <c r="K2196" s="38" t="str">
        <f aca="false">IF($C2196="","",N($F2196)*N($H2196))</f>
        <v/>
      </c>
      <c r="L2196" s="38" t="str">
        <f aca="false">IF($C2196="","",N($F2196)*N($I2196))</f>
        <v/>
      </c>
      <c r="M2196" s="37" t="str">
        <f aca="false">IF(OR($C2196="",N(TOP!$C$12)=0),"",N($J2196)/TOP!$C$12)</f>
        <v/>
      </c>
      <c r="N2196" s="37" t="str">
        <f aca="false">IF(OR($C2196="",N(TOP!$C$13)=0),"",N($K2196)/TOP!$C$13)</f>
        <v/>
      </c>
      <c r="O2196" s="37" t="str">
        <f aca="false">IF(OR($C2196="",N(TOP!$C$14)=0),"",N($L2196)/TOP!$C$14)</f>
        <v/>
      </c>
      <c r="P2196" s="42" t="str">
        <f aca="false">IF($C2196="","",IFERROR(CHOOSE(MATCH(TOP!$C$10,{"【期間A】","【期間B】","【期間C】"},0),N($M2196),N($N2196),N($O2196)),0))</f>
        <v/>
      </c>
    </row>
    <row r="2197" customFormat="false" ht="15" hidden="false" customHeight="false" outlineLevel="0" collapsed="false">
      <c r="B2197" s="12" t="n">
        <v>2192</v>
      </c>
      <c r="C2197" s="36" t="str">
        <f aca="false">IF(②実績CSV_期間A!$M2193="","",②実績CSV_期間A!$M2193&amp;"")</f>
        <v/>
      </c>
      <c r="D2197" s="12" t="str">
        <f aca="false">IF($C2197="","",②実績CSV_期間A!$N2193)</f>
        <v/>
      </c>
      <c r="E2197" s="12" t="str">
        <f aca="false">IF($C2197="","",RIGHT($D2197,1))</f>
        <v/>
      </c>
      <c r="F2197" s="41" t="str">
        <f aca="false">IF($C2197="","",IFERROR(INDEX(サイズ換算マスタ!$C$6:$C$8,MATCH($E2197,サイズ換算マスタ!$B$6:$B$8,0)),1))</f>
        <v/>
      </c>
      <c r="G2197" s="38" t="str">
        <f aca="false">IF($C2197="","",SUMIFS(②実績CSV_期間A!$AA$2:$AA$5001,②実績CSV_期間A!$M$2:$M$5001,$C2197))</f>
        <v/>
      </c>
      <c r="H2197" s="38" t="str">
        <f aca="false">IF($C2197="","",SUMIFS(③実績CSV_期間B!$AA$2:$AA$5001,③実績CSV_期間B!$M$2:$M$5001,$C2197))</f>
        <v/>
      </c>
      <c r="I2197" s="38" t="str">
        <f aca="false">IF($C2197="","",SUMIFS(④実績CSV_期間C!$AA$2:$AA$5001,④実績CSV_期間C!$M$2:$M$5001,$C2197))</f>
        <v/>
      </c>
      <c r="J2197" s="38" t="str">
        <f aca="false">IF($C2197="","",N($F2197)*N($G2197))</f>
        <v/>
      </c>
      <c r="K2197" s="38" t="str">
        <f aca="false">IF($C2197="","",N($F2197)*N($H2197))</f>
        <v/>
      </c>
      <c r="L2197" s="38" t="str">
        <f aca="false">IF($C2197="","",N($F2197)*N($I2197))</f>
        <v/>
      </c>
      <c r="M2197" s="37" t="str">
        <f aca="false">IF(OR($C2197="",N(TOP!$C$12)=0),"",N($J2197)/TOP!$C$12)</f>
        <v/>
      </c>
      <c r="N2197" s="37" t="str">
        <f aca="false">IF(OR($C2197="",N(TOP!$C$13)=0),"",N($K2197)/TOP!$C$13)</f>
        <v/>
      </c>
      <c r="O2197" s="37" t="str">
        <f aca="false">IF(OR($C2197="",N(TOP!$C$14)=0),"",N($L2197)/TOP!$C$14)</f>
        <v/>
      </c>
      <c r="P2197" s="42" t="str">
        <f aca="false">IF($C2197="","",IFERROR(CHOOSE(MATCH(TOP!$C$10,{"【期間A】","【期間B】","【期間C】"},0),N($M2197),N($N2197),N($O2197)),0))</f>
        <v/>
      </c>
    </row>
    <row r="2198" customFormat="false" ht="15" hidden="false" customHeight="false" outlineLevel="0" collapsed="false">
      <c r="B2198" s="12" t="n">
        <v>2193</v>
      </c>
      <c r="C2198" s="36" t="str">
        <f aca="false">IF(②実績CSV_期間A!$M2194="","",②実績CSV_期間A!$M2194&amp;"")</f>
        <v/>
      </c>
      <c r="D2198" s="12" t="str">
        <f aca="false">IF($C2198="","",②実績CSV_期間A!$N2194)</f>
        <v/>
      </c>
      <c r="E2198" s="12" t="str">
        <f aca="false">IF($C2198="","",RIGHT($D2198,1))</f>
        <v/>
      </c>
      <c r="F2198" s="41" t="str">
        <f aca="false">IF($C2198="","",IFERROR(INDEX(サイズ換算マスタ!$C$6:$C$8,MATCH($E2198,サイズ換算マスタ!$B$6:$B$8,0)),1))</f>
        <v/>
      </c>
      <c r="G2198" s="38" t="str">
        <f aca="false">IF($C2198="","",SUMIFS(②実績CSV_期間A!$AA$2:$AA$5001,②実績CSV_期間A!$M$2:$M$5001,$C2198))</f>
        <v/>
      </c>
      <c r="H2198" s="38" t="str">
        <f aca="false">IF($C2198="","",SUMIFS(③実績CSV_期間B!$AA$2:$AA$5001,③実績CSV_期間B!$M$2:$M$5001,$C2198))</f>
        <v/>
      </c>
      <c r="I2198" s="38" t="str">
        <f aca="false">IF($C2198="","",SUMIFS(④実績CSV_期間C!$AA$2:$AA$5001,④実績CSV_期間C!$M$2:$M$5001,$C2198))</f>
        <v/>
      </c>
      <c r="J2198" s="38" t="str">
        <f aca="false">IF($C2198="","",N($F2198)*N($G2198))</f>
        <v/>
      </c>
      <c r="K2198" s="38" t="str">
        <f aca="false">IF($C2198="","",N($F2198)*N($H2198))</f>
        <v/>
      </c>
      <c r="L2198" s="38" t="str">
        <f aca="false">IF($C2198="","",N($F2198)*N($I2198))</f>
        <v/>
      </c>
      <c r="M2198" s="37" t="str">
        <f aca="false">IF(OR($C2198="",N(TOP!$C$12)=0),"",N($J2198)/TOP!$C$12)</f>
        <v/>
      </c>
      <c r="N2198" s="37" t="str">
        <f aca="false">IF(OR($C2198="",N(TOP!$C$13)=0),"",N($K2198)/TOP!$C$13)</f>
        <v/>
      </c>
      <c r="O2198" s="37" t="str">
        <f aca="false">IF(OR($C2198="",N(TOP!$C$14)=0),"",N($L2198)/TOP!$C$14)</f>
        <v/>
      </c>
      <c r="P2198" s="42" t="str">
        <f aca="false">IF($C2198="","",IFERROR(CHOOSE(MATCH(TOP!$C$10,{"【期間A】","【期間B】","【期間C】"},0),N($M2198),N($N2198),N($O2198)),0))</f>
        <v/>
      </c>
    </row>
    <row r="2199" customFormat="false" ht="15" hidden="false" customHeight="false" outlineLevel="0" collapsed="false">
      <c r="B2199" s="12" t="n">
        <v>2194</v>
      </c>
      <c r="C2199" s="36" t="str">
        <f aca="false">IF(②実績CSV_期間A!$M2195="","",②実績CSV_期間A!$M2195&amp;"")</f>
        <v/>
      </c>
      <c r="D2199" s="12" t="str">
        <f aca="false">IF($C2199="","",②実績CSV_期間A!$N2195)</f>
        <v/>
      </c>
      <c r="E2199" s="12" t="str">
        <f aca="false">IF($C2199="","",RIGHT($D2199,1))</f>
        <v/>
      </c>
      <c r="F2199" s="41" t="str">
        <f aca="false">IF($C2199="","",IFERROR(INDEX(サイズ換算マスタ!$C$6:$C$8,MATCH($E2199,サイズ換算マスタ!$B$6:$B$8,0)),1))</f>
        <v/>
      </c>
      <c r="G2199" s="38" t="str">
        <f aca="false">IF($C2199="","",SUMIFS(②実績CSV_期間A!$AA$2:$AA$5001,②実績CSV_期間A!$M$2:$M$5001,$C2199))</f>
        <v/>
      </c>
      <c r="H2199" s="38" t="str">
        <f aca="false">IF($C2199="","",SUMIFS(③実績CSV_期間B!$AA$2:$AA$5001,③実績CSV_期間B!$M$2:$M$5001,$C2199))</f>
        <v/>
      </c>
      <c r="I2199" s="38" t="str">
        <f aca="false">IF($C2199="","",SUMIFS(④実績CSV_期間C!$AA$2:$AA$5001,④実績CSV_期間C!$M$2:$M$5001,$C2199))</f>
        <v/>
      </c>
      <c r="J2199" s="38" t="str">
        <f aca="false">IF($C2199="","",N($F2199)*N($G2199))</f>
        <v/>
      </c>
      <c r="K2199" s="38" t="str">
        <f aca="false">IF($C2199="","",N($F2199)*N($H2199))</f>
        <v/>
      </c>
      <c r="L2199" s="38" t="str">
        <f aca="false">IF($C2199="","",N($F2199)*N($I2199))</f>
        <v/>
      </c>
      <c r="M2199" s="37" t="str">
        <f aca="false">IF(OR($C2199="",N(TOP!$C$12)=0),"",N($J2199)/TOP!$C$12)</f>
        <v/>
      </c>
      <c r="N2199" s="37" t="str">
        <f aca="false">IF(OR($C2199="",N(TOP!$C$13)=0),"",N($K2199)/TOP!$C$13)</f>
        <v/>
      </c>
      <c r="O2199" s="37" t="str">
        <f aca="false">IF(OR($C2199="",N(TOP!$C$14)=0),"",N($L2199)/TOP!$C$14)</f>
        <v/>
      </c>
      <c r="P2199" s="42" t="str">
        <f aca="false">IF($C2199="","",IFERROR(CHOOSE(MATCH(TOP!$C$10,{"【期間A】","【期間B】","【期間C】"},0),N($M2199),N($N2199),N($O2199)),0))</f>
        <v/>
      </c>
    </row>
    <row r="2200" customFormat="false" ht="15" hidden="false" customHeight="false" outlineLevel="0" collapsed="false">
      <c r="B2200" s="12" t="n">
        <v>2195</v>
      </c>
      <c r="C2200" s="36" t="str">
        <f aca="false">IF(②実績CSV_期間A!$M2196="","",②実績CSV_期間A!$M2196&amp;"")</f>
        <v/>
      </c>
      <c r="D2200" s="12" t="str">
        <f aca="false">IF($C2200="","",②実績CSV_期間A!$N2196)</f>
        <v/>
      </c>
      <c r="E2200" s="12" t="str">
        <f aca="false">IF($C2200="","",RIGHT($D2200,1))</f>
        <v/>
      </c>
      <c r="F2200" s="41" t="str">
        <f aca="false">IF($C2200="","",IFERROR(INDEX(サイズ換算マスタ!$C$6:$C$8,MATCH($E2200,サイズ換算マスタ!$B$6:$B$8,0)),1))</f>
        <v/>
      </c>
      <c r="G2200" s="38" t="str">
        <f aca="false">IF($C2200="","",SUMIFS(②実績CSV_期間A!$AA$2:$AA$5001,②実績CSV_期間A!$M$2:$M$5001,$C2200))</f>
        <v/>
      </c>
      <c r="H2200" s="38" t="str">
        <f aca="false">IF($C2200="","",SUMIFS(③実績CSV_期間B!$AA$2:$AA$5001,③実績CSV_期間B!$M$2:$M$5001,$C2200))</f>
        <v/>
      </c>
      <c r="I2200" s="38" t="str">
        <f aca="false">IF($C2200="","",SUMIFS(④実績CSV_期間C!$AA$2:$AA$5001,④実績CSV_期間C!$M$2:$M$5001,$C2200))</f>
        <v/>
      </c>
      <c r="J2200" s="38" t="str">
        <f aca="false">IF($C2200="","",N($F2200)*N($G2200))</f>
        <v/>
      </c>
      <c r="K2200" s="38" t="str">
        <f aca="false">IF($C2200="","",N($F2200)*N($H2200))</f>
        <v/>
      </c>
      <c r="L2200" s="38" t="str">
        <f aca="false">IF($C2200="","",N($F2200)*N($I2200))</f>
        <v/>
      </c>
      <c r="M2200" s="37" t="str">
        <f aca="false">IF(OR($C2200="",N(TOP!$C$12)=0),"",N($J2200)/TOP!$C$12)</f>
        <v/>
      </c>
      <c r="N2200" s="37" t="str">
        <f aca="false">IF(OR($C2200="",N(TOP!$C$13)=0),"",N($K2200)/TOP!$C$13)</f>
        <v/>
      </c>
      <c r="O2200" s="37" t="str">
        <f aca="false">IF(OR($C2200="",N(TOP!$C$14)=0),"",N($L2200)/TOP!$C$14)</f>
        <v/>
      </c>
      <c r="P2200" s="42" t="str">
        <f aca="false">IF($C2200="","",IFERROR(CHOOSE(MATCH(TOP!$C$10,{"【期間A】","【期間B】","【期間C】"},0),N($M2200),N($N2200),N($O2200)),0))</f>
        <v/>
      </c>
    </row>
    <row r="2201" customFormat="false" ht="15" hidden="false" customHeight="false" outlineLevel="0" collapsed="false">
      <c r="B2201" s="12" t="n">
        <v>2196</v>
      </c>
      <c r="C2201" s="36" t="str">
        <f aca="false">IF(②実績CSV_期間A!$M2197="","",②実績CSV_期間A!$M2197&amp;"")</f>
        <v/>
      </c>
      <c r="D2201" s="12" t="str">
        <f aca="false">IF($C2201="","",②実績CSV_期間A!$N2197)</f>
        <v/>
      </c>
      <c r="E2201" s="12" t="str">
        <f aca="false">IF($C2201="","",RIGHT($D2201,1))</f>
        <v/>
      </c>
      <c r="F2201" s="41" t="str">
        <f aca="false">IF($C2201="","",IFERROR(INDEX(サイズ換算マスタ!$C$6:$C$8,MATCH($E2201,サイズ換算マスタ!$B$6:$B$8,0)),1))</f>
        <v/>
      </c>
      <c r="G2201" s="38" t="str">
        <f aca="false">IF($C2201="","",SUMIFS(②実績CSV_期間A!$AA$2:$AA$5001,②実績CSV_期間A!$M$2:$M$5001,$C2201))</f>
        <v/>
      </c>
      <c r="H2201" s="38" t="str">
        <f aca="false">IF($C2201="","",SUMIFS(③実績CSV_期間B!$AA$2:$AA$5001,③実績CSV_期間B!$M$2:$M$5001,$C2201))</f>
        <v/>
      </c>
      <c r="I2201" s="38" t="str">
        <f aca="false">IF($C2201="","",SUMIFS(④実績CSV_期間C!$AA$2:$AA$5001,④実績CSV_期間C!$M$2:$M$5001,$C2201))</f>
        <v/>
      </c>
      <c r="J2201" s="38" t="str">
        <f aca="false">IF($C2201="","",N($F2201)*N($G2201))</f>
        <v/>
      </c>
      <c r="K2201" s="38" t="str">
        <f aca="false">IF($C2201="","",N($F2201)*N($H2201))</f>
        <v/>
      </c>
      <c r="L2201" s="38" t="str">
        <f aca="false">IF($C2201="","",N($F2201)*N($I2201))</f>
        <v/>
      </c>
      <c r="M2201" s="37" t="str">
        <f aca="false">IF(OR($C2201="",N(TOP!$C$12)=0),"",N($J2201)/TOP!$C$12)</f>
        <v/>
      </c>
      <c r="N2201" s="37" t="str">
        <f aca="false">IF(OR($C2201="",N(TOP!$C$13)=0),"",N($K2201)/TOP!$C$13)</f>
        <v/>
      </c>
      <c r="O2201" s="37" t="str">
        <f aca="false">IF(OR($C2201="",N(TOP!$C$14)=0),"",N($L2201)/TOP!$C$14)</f>
        <v/>
      </c>
      <c r="P2201" s="42" t="str">
        <f aca="false">IF($C2201="","",IFERROR(CHOOSE(MATCH(TOP!$C$10,{"【期間A】","【期間B】","【期間C】"},0),N($M2201),N($N2201),N($O2201)),0))</f>
        <v/>
      </c>
    </row>
    <row r="2202" customFormat="false" ht="15" hidden="false" customHeight="false" outlineLevel="0" collapsed="false">
      <c r="B2202" s="12" t="n">
        <v>2197</v>
      </c>
      <c r="C2202" s="36" t="str">
        <f aca="false">IF(②実績CSV_期間A!$M2198="","",②実績CSV_期間A!$M2198&amp;"")</f>
        <v/>
      </c>
      <c r="D2202" s="12" t="str">
        <f aca="false">IF($C2202="","",②実績CSV_期間A!$N2198)</f>
        <v/>
      </c>
      <c r="E2202" s="12" t="str">
        <f aca="false">IF($C2202="","",RIGHT($D2202,1))</f>
        <v/>
      </c>
      <c r="F2202" s="41" t="str">
        <f aca="false">IF($C2202="","",IFERROR(INDEX(サイズ換算マスタ!$C$6:$C$8,MATCH($E2202,サイズ換算マスタ!$B$6:$B$8,0)),1))</f>
        <v/>
      </c>
      <c r="G2202" s="38" t="str">
        <f aca="false">IF($C2202="","",SUMIFS(②実績CSV_期間A!$AA$2:$AA$5001,②実績CSV_期間A!$M$2:$M$5001,$C2202))</f>
        <v/>
      </c>
      <c r="H2202" s="38" t="str">
        <f aca="false">IF($C2202="","",SUMIFS(③実績CSV_期間B!$AA$2:$AA$5001,③実績CSV_期間B!$M$2:$M$5001,$C2202))</f>
        <v/>
      </c>
      <c r="I2202" s="38" t="str">
        <f aca="false">IF($C2202="","",SUMIFS(④実績CSV_期間C!$AA$2:$AA$5001,④実績CSV_期間C!$M$2:$M$5001,$C2202))</f>
        <v/>
      </c>
      <c r="J2202" s="38" t="str">
        <f aca="false">IF($C2202="","",N($F2202)*N($G2202))</f>
        <v/>
      </c>
      <c r="K2202" s="38" t="str">
        <f aca="false">IF($C2202="","",N($F2202)*N($H2202))</f>
        <v/>
      </c>
      <c r="L2202" s="38" t="str">
        <f aca="false">IF($C2202="","",N($F2202)*N($I2202))</f>
        <v/>
      </c>
      <c r="M2202" s="37" t="str">
        <f aca="false">IF(OR($C2202="",N(TOP!$C$12)=0),"",N($J2202)/TOP!$C$12)</f>
        <v/>
      </c>
      <c r="N2202" s="37" t="str">
        <f aca="false">IF(OR($C2202="",N(TOP!$C$13)=0),"",N($K2202)/TOP!$C$13)</f>
        <v/>
      </c>
      <c r="O2202" s="37" t="str">
        <f aca="false">IF(OR($C2202="",N(TOP!$C$14)=0),"",N($L2202)/TOP!$C$14)</f>
        <v/>
      </c>
      <c r="P2202" s="42" t="str">
        <f aca="false">IF($C2202="","",IFERROR(CHOOSE(MATCH(TOP!$C$10,{"【期間A】","【期間B】","【期間C】"},0),N($M2202),N($N2202),N($O2202)),0))</f>
        <v/>
      </c>
    </row>
    <row r="2203" customFormat="false" ht="15" hidden="false" customHeight="false" outlineLevel="0" collapsed="false">
      <c r="B2203" s="12" t="n">
        <v>2198</v>
      </c>
      <c r="C2203" s="36" t="str">
        <f aca="false">IF(②実績CSV_期間A!$M2199="","",②実績CSV_期間A!$M2199&amp;"")</f>
        <v/>
      </c>
      <c r="D2203" s="12" t="str">
        <f aca="false">IF($C2203="","",②実績CSV_期間A!$N2199)</f>
        <v/>
      </c>
      <c r="E2203" s="12" t="str">
        <f aca="false">IF($C2203="","",RIGHT($D2203,1))</f>
        <v/>
      </c>
      <c r="F2203" s="41" t="str">
        <f aca="false">IF($C2203="","",IFERROR(INDEX(サイズ換算マスタ!$C$6:$C$8,MATCH($E2203,サイズ換算マスタ!$B$6:$B$8,0)),1))</f>
        <v/>
      </c>
      <c r="G2203" s="38" t="str">
        <f aca="false">IF($C2203="","",SUMIFS(②実績CSV_期間A!$AA$2:$AA$5001,②実績CSV_期間A!$M$2:$M$5001,$C2203))</f>
        <v/>
      </c>
      <c r="H2203" s="38" t="str">
        <f aca="false">IF($C2203="","",SUMIFS(③実績CSV_期間B!$AA$2:$AA$5001,③実績CSV_期間B!$M$2:$M$5001,$C2203))</f>
        <v/>
      </c>
      <c r="I2203" s="38" t="str">
        <f aca="false">IF($C2203="","",SUMIFS(④実績CSV_期間C!$AA$2:$AA$5001,④実績CSV_期間C!$M$2:$M$5001,$C2203))</f>
        <v/>
      </c>
      <c r="J2203" s="38" t="str">
        <f aca="false">IF($C2203="","",N($F2203)*N($G2203))</f>
        <v/>
      </c>
      <c r="K2203" s="38" t="str">
        <f aca="false">IF($C2203="","",N($F2203)*N($H2203))</f>
        <v/>
      </c>
      <c r="L2203" s="38" t="str">
        <f aca="false">IF($C2203="","",N($F2203)*N($I2203))</f>
        <v/>
      </c>
      <c r="M2203" s="37" t="str">
        <f aca="false">IF(OR($C2203="",N(TOP!$C$12)=0),"",N($J2203)/TOP!$C$12)</f>
        <v/>
      </c>
      <c r="N2203" s="37" t="str">
        <f aca="false">IF(OR($C2203="",N(TOP!$C$13)=0),"",N($K2203)/TOP!$C$13)</f>
        <v/>
      </c>
      <c r="O2203" s="37" t="str">
        <f aca="false">IF(OR($C2203="",N(TOP!$C$14)=0),"",N($L2203)/TOP!$C$14)</f>
        <v/>
      </c>
      <c r="P2203" s="42" t="str">
        <f aca="false">IF($C2203="","",IFERROR(CHOOSE(MATCH(TOP!$C$10,{"【期間A】","【期間B】","【期間C】"},0),N($M2203),N($N2203),N($O2203)),0))</f>
        <v/>
      </c>
    </row>
    <row r="2204" customFormat="false" ht="15" hidden="false" customHeight="false" outlineLevel="0" collapsed="false">
      <c r="B2204" s="12" t="n">
        <v>2199</v>
      </c>
      <c r="C2204" s="36" t="str">
        <f aca="false">IF(②実績CSV_期間A!$M2200="","",②実績CSV_期間A!$M2200&amp;"")</f>
        <v/>
      </c>
      <c r="D2204" s="12" t="str">
        <f aca="false">IF($C2204="","",②実績CSV_期間A!$N2200)</f>
        <v/>
      </c>
      <c r="E2204" s="12" t="str">
        <f aca="false">IF($C2204="","",RIGHT($D2204,1))</f>
        <v/>
      </c>
      <c r="F2204" s="41" t="str">
        <f aca="false">IF($C2204="","",IFERROR(INDEX(サイズ換算マスタ!$C$6:$C$8,MATCH($E2204,サイズ換算マスタ!$B$6:$B$8,0)),1))</f>
        <v/>
      </c>
      <c r="G2204" s="38" t="str">
        <f aca="false">IF($C2204="","",SUMIFS(②実績CSV_期間A!$AA$2:$AA$5001,②実績CSV_期間A!$M$2:$M$5001,$C2204))</f>
        <v/>
      </c>
      <c r="H2204" s="38" t="str">
        <f aca="false">IF($C2204="","",SUMIFS(③実績CSV_期間B!$AA$2:$AA$5001,③実績CSV_期間B!$M$2:$M$5001,$C2204))</f>
        <v/>
      </c>
      <c r="I2204" s="38" t="str">
        <f aca="false">IF($C2204="","",SUMIFS(④実績CSV_期間C!$AA$2:$AA$5001,④実績CSV_期間C!$M$2:$M$5001,$C2204))</f>
        <v/>
      </c>
      <c r="J2204" s="38" t="str">
        <f aca="false">IF($C2204="","",N($F2204)*N($G2204))</f>
        <v/>
      </c>
      <c r="K2204" s="38" t="str">
        <f aca="false">IF($C2204="","",N($F2204)*N($H2204))</f>
        <v/>
      </c>
      <c r="L2204" s="38" t="str">
        <f aca="false">IF($C2204="","",N($F2204)*N($I2204))</f>
        <v/>
      </c>
      <c r="M2204" s="37" t="str">
        <f aca="false">IF(OR($C2204="",N(TOP!$C$12)=0),"",N($J2204)/TOP!$C$12)</f>
        <v/>
      </c>
      <c r="N2204" s="37" t="str">
        <f aca="false">IF(OR($C2204="",N(TOP!$C$13)=0),"",N($K2204)/TOP!$C$13)</f>
        <v/>
      </c>
      <c r="O2204" s="37" t="str">
        <f aca="false">IF(OR($C2204="",N(TOP!$C$14)=0),"",N($L2204)/TOP!$C$14)</f>
        <v/>
      </c>
      <c r="P2204" s="42" t="str">
        <f aca="false">IF($C2204="","",IFERROR(CHOOSE(MATCH(TOP!$C$10,{"【期間A】","【期間B】","【期間C】"},0),N($M2204),N($N2204),N($O2204)),0))</f>
        <v/>
      </c>
    </row>
    <row r="2205" customFormat="false" ht="15" hidden="false" customHeight="false" outlineLevel="0" collapsed="false">
      <c r="B2205" s="12" t="n">
        <v>2200</v>
      </c>
      <c r="C2205" s="36" t="str">
        <f aca="false">IF(②実績CSV_期間A!$M2201="","",②実績CSV_期間A!$M2201&amp;"")</f>
        <v/>
      </c>
      <c r="D2205" s="12" t="str">
        <f aca="false">IF($C2205="","",②実績CSV_期間A!$N2201)</f>
        <v/>
      </c>
      <c r="E2205" s="12" t="str">
        <f aca="false">IF($C2205="","",RIGHT($D2205,1))</f>
        <v/>
      </c>
      <c r="F2205" s="41" t="str">
        <f aca="false">IF($C2205="","",IFERROR(INDEX(サイズ換算マスタ!$C$6:$C$8,MATCH($E2205,サイズ換算マスタ!$B$6:$B$8,0)),1))</f>
        <v/>
      </c>
      <c r="G2205" s="38" t="str">
        <f aca="false">IF($C2205="","",SUMIFS(②実績CSV_期間A!$AA$2:$AA$5001,②実績CSV_期間A!$M$2:$M$5001,$C2205))</f>
        <v/>
      </c>
      <c r="H2205" s="38" t="str">
        <f aca="false">IF($C2205="","",SUMIFS(③実績CSV_期間B!$AA$2:$AA$5001,③実績CSV_期間B!$M$2:$M$5001,$C2205))</f>
        <v/>
      </c>
      <c r="I2205" s="38" t="str">
        <f aca="false">IF($C2205="","",SUMIFS(④実績CSV_期間C!$AA$2:$AA$5001,④実績CSV_期間C!$M$2:$M$5001,$C2205))</f>
        <v/>
      </c>
      <c r="J2205" s="38" t="str">
        <f aca="false">IF($C2205="","",N($F2205)*N($G2205))</f>
        <v/>
      </c>
      <c r="K2205" s="38" t="str">
        <f aca="false">IF($C2205="","",N($F2205)*N($H2205))</f>
        <v/>
      </c>
      <c r="L2205" s="38" t="str">
        <f aca="false">IF($C2205="","",N($F2205)*N($I2205))</f>
        <v/>
      </c>
      <c r="M2205" s="37" t="str">
        <f aca="false">IF(OR($C2205="",N(TOP!$C$12)=0),"",N($J2205)/TOP!$C$12)</f>
        <v/>
      </c>
      <c r="N2205" s="37" t="str">
        <f aca="false">IF(OR($C2205="",N(TOP!$C$13)=0),"",N($K2205)/TOP!$C$13)</f>
        <v/>
      </c>
      <c r="O2205" s="37" t="str">
        <f aca="false">IF(OR($C2205="",N(TOP!$C$14)=0),"",N($L2205)/TOP!$C$14)</f>
        <v/>
      </c>
      <c r="P2205" s="42" t="str">
        <f aca="false">IF($C2205="","",IFERROR(CHOOSE(MATCH(TOP!$C$10,{"【期間A】","【期間B】","【期間C】"},0),N($M2205),N($N2205),N($O2205)),0))</f>
        <v/>
      </c>
    </row>
    <row r="2206" customFormat="false" ht="15" hidden="false" customHeight="false" outlineLevel="0" collapsed="false">
      <c r="B2206" s="12" t="n">
        <v>2201</v>
      </c>
      <c r="C2206" s="36" t="str">
        <f aca="false">IF(②実績CSV_期間A!$M2202="","",②実績CSV_期間A!$M2202&amp;"")</f>
        <v/>
      </c>
      <c r="D2206" s="12" t="str">
        <f aca="false">IF($C2206="","",②実績CSV_期間A!$N2202)</f>
        <v/>
      </c>
      <c r="E2206" s="12" t="str">
        <f aca="false">IF($C2206="","",RIGHT($D2206,1))</f>
        <v/>
      </c>
      <c r="F2206" s="41" t="str">
        <f aca="false">IF($C2206="","",IFERROR(INDEX(サイズ換算マスタ!$C$6:$C$8,MATCH($E2206,サイズ換算マスタ!$B$6:$B$8,0)),1))</f>
        <v/>
      </c>
      <c r="G2206" s="38" t="str">
        <f aca="false">IF($C2206="","",SUMIFS(②実績CSV_期間A!$AA$2:$AA$5001,②実績CSV_期間A!$M$2:$M$5001,$C2206))</f>
        <v/>
      </c>
      <c r="H2206" s="38" t="str">
        <f aca="false">IF($C2206="","",SUMIFS(③実績CSV_期間B!$AA$2:$AA$5001,③実績CSV_期間B!$M$2:$M$5001,$C2206))</f>
        <v/>
      </c>
      <c r="I2206" s="38" t="str">
        <f aca="false">IF($C2206="","",SUMIFS(④実績CSV_期間C!$AA$2:$AA$5001,④実績CSV_期間C!$M$2:$M$5001,$C2206))</f>
        <v/>
      </c>
      <c r="J2206" s="38" t="str">
        <f aca="false">IF($C2206="","",N($F2206)*N($G2206))</f>
        <v/>
      </c>
      <c r="K2206" s="38" t="str">
        <f aca="false">IF($C2206="","",N($F2206)*N($H2206))</f>
        <v/>
      </c>
      <c r="L2206" s="38" t="str">
        <f aca="false">IF($C2206="","",N($F2206)*N($I2206))</f>
        <v/>
      </c>
      <c r="M2206" s="37" t="str">
        <f aca="false">IF(OR($C2206="",N(TOP!$C$12)=0),"",N($J2206)/TOP!$C$12)</f>
        <v/>
      </c>
      <c r="N2206" s="37" t="str">
        <f aca="false">IF(OR($C2206="",N(TOP!$C$13)=0),"",N($K2206)/TOP!$C$13)</f>
        <v/>
      </c>
      <c r="O2206" s="37" t="str">
        <f aca="false">IF(OR($C2206="",N(TOP!$C$14)=0),"",N($L2206)/TOP!$C$14)</f>
        <v/>
      </c>
      <c r="P2206" s="42" t="str">
        <f aca="false">IF($C2206="","",IFERROR(CHOOSE(MATCH(TOP!$C$10,{"【期間A】","【期間B】","【期間C】"},0),N($M2206),N($N2206),N($O2206)),0))</f>
        <v/>
      </c>
    </row>
    <row r="2207" customFormat="false" ht="15" hidden="false" customHeight="false" outlineLevel="0" collapsed="false">
      <c r="B2207" s="12" t="n">
        <v>2202</v>
      </c>
      <c r="C2207" s="36" t="str">
        <f aca="false">IF(②実績CSV_期間A!$M2203="","",②実績CSV_期間A!$M2203&amp;"")</f>
        <v/>
      </c>
      <c r="D2207" s="12" t="str">
        <f aca="false">IF($C2207="","",②実績CSV_期間A!$N2203)</f>
        <v/>
      </c>
      <c r="E2207" s="12" t="str">
        <f aca="false">IF($C2207="","",RIGHT($D2207,1))</f>
        <v/>
      </c>
      <c r="F2207" s="41" t="str">
        <f aca="false">IF($C2207="","",IFERROR(INDEX(サイズ換算マスタ!$C$6:$C$8,MATCH($E2207,サイズ換算マスタ!$B$6:$B$8,0)),1))</f>
        <v/>
      </c>
      <c r="G2207" s="38" t="str">
        <f aca="false">IF($C2207="","",SUMIFS(②実績CSV_期間A!$AA$2:$AA$5001,②実績CSV_期間A!$M$2:$M$5001,$C2207))</f>
        <v/>
      </c>
      <c r="H2207" s="38" t="str">
        <f aca="false">IF($C2207="","",SUMIFS(③実績CSV_期間B!$AA$2:$AA$5001,③実績CSV_期間B!$M$2:$M$5001,$C2207))</f>
        <v/>
      </c>
      <c r="I2207" s="38" t="str">
        <f aca="false">IF($C2207="","",SUMIFS(④実績CSV_期間C!$AA$2:$AA$5001,④実績CSV_期間C!$M$2:$M$5001,$C2207))</f>
        <v/>
      </c>
      <c r="J2207" s="38" t="str">
        <f aca="false">IF($C2207="","",N($F2207)*N($G2207))</f>
        <v/>
      </c>
      <c r="K2207" s="38" t="str">
        <f aca="false">IF($C2207="","",N($F2207)*N($H2207))</f>
        <v/>
      </c>
      <c r="L2207" s="38" t="str">
        <f aca="false">IF($C2207="","",N($F2207)*N($I2207))</f>
        <v/>
      </c>
      <c r="M2207" s="37" t="str">
        <f aca="false">IF(OR($C2207="",N(TOP!$C$12)=0),"",N($J2207)/TOP!$C$12)</f>
        <v/>
      </c>
      <c r="N2207" s="37" t="str">
        <f aca="false">IF(OR($C2207="",N(TOP!$C$13)=0),"",N($K2207)/TOP!$C$13)</f>
        <v/>
      </c>
      <c r="O2207" s="37" t="str">
        <f aca="false">IF(OR($C2207="",N(TOP!$C$14)=0),"",N($L2207)/TOP!$C$14)</f>
        <v/>
      </c>
      <c r="P2207" s="42" t="str">
        <f aca="false">IF($C2207="","",IFERROR(CHOOSE(MATCH(TOP!$C$10,{"【期間A】","【期間B】","【期間C】"},0),N($M2207),N($N2207),N($O2207)),0))</f>
        <v/>
      </c>
    </row>
    <row r="2208" customFormat="false" ht="15" hidden="false" customHeight="false" outlineLevel="0" collapsed="false">
      <c r="B2208" s="12" t="n">
        <v>2203</v>
      </c>
      <c r="C2208" s="36" t="str">
        <f aca="false">IF(②実績CSV_期間A!$M2204="","",②実績CSV_期間A!$M2204&amp;"")</f>
        <v/>
      </c>
      <c r="D2208" s="12" t="str">
        <f aca="false">IF($C2208="","",②実績CSV_期間A!$N2204)</f>
        <v/>
      </c>
      <c r="E2208" s="12" t="str">
        <f aca="false">IF($C2208="","",RIGHT($D2208,1))</f>
        <v/>
      </c>
      <c r="F2208" s="41" t="str">
        <f aca="false">IF($C2208="","",IFERROR(INDEX(サイズ換算マスタ!$C$6:$C$8,MATCH($E2208,サイズ換算マスタ!$B$6:$B$8,0)),1))</f>
        <v/>
      </c>
      <c r="G2208" s="38" t="str">
        <f aca="false">IF($C2208="","",SUMIFS(②実績CSV_期間A!$AA$2:$AA$5001,②実績CSV_期間A!$M$2:$M$5001,$C2208))</f>
        <v/>
      </c>
      <c r="H2208" s="38" t="str">
        <f aca="false">IF($C2208="","",SUMIFS(③実績CSV_期間B!$AA$2:$AA$5001,③実績CSV_期間B!$M$2:$M$5001,$C2208))</f>
        <v/>
      </c>
      <c r="I2208" s="38" t="str">
        <f aca="false">IF($C2208="","",SUMIFS(④実績CSV_期間C!$AA$2:$AA$5001,④実績CSV_期間C!$M$2:$M$5001,$C2208))</f>
        <v/>
      </c>
      <c r="J2208" s="38" t="str">
        <f aca="false">IF($C2208="","",N($F2208)*N($G2208))</f>
        <v/>
      </c>
      <c r="K2208" s="38" t="str">
        <f aca="false">IF($C2208="","",N($F2208)*N($H2208))</f>
        <v/>
      </c>
      <c r="L2208" s="38" t="str">
        <f aca="false">IF($C2208="","",N($F2208)*N($I2208))</f>
        <v/>
      </c>
      <c r="M2208" s="37" t="str">
        <f aca="false">IF(OR($C2208="",N(TOP!$C$12)=0),"",N($J2208)/TOP!$C$12)</f>
        <v/>
      </c>
      <c r="N2208" s="37" t="str">
        <f aca="false">IF(OR($C2208="",N(TOP!$C$13)=0),"",N($K2208)/TOP!$C$13)</f>
        <v/>
      </c>
      <c r="O2208" s="37" t="str">
        <f aca="false">IF(OR($C2208="",N(TOP!$C$14)=0),"",N($L2208)/TOP!$C$14)</f>
        <v/>
      </c>
      <c r="P2208" s="42" t="str">
        <f aca="false">IF($C2208="","",IFERROR(CHOOSE(MATCH(TOP!$C$10,{"【期間A】","【期間B】","【期間C】"},0),N($M2208),N($N2208),N($O2208)),0))</f>
        <v/>
      </c>
    </row>
    <row r="2209" customFormat="false" ht="15" hidden="false" customHeight="false" outlineLevel="0" collapsed="false">
      <c r="B2209" s="12" t="n">
        <v>2204</v>
      </c>
      <c r="C2209" s="36" t="str">
        <f aca="false">IF(②実績CSV_期間A!$M2205="","",②実績CSV_期間A!$M2205&amp;"")</f>
        <v/>
      </c>
      <c r="D2209" s="12" t="str">
        <f aca="false">IF($C2209="","",②実績CSV_期間A!$N2205)</f>
        <v/>
      </c>
      <c r="E2209" s="12" t="str">
        <f aca="false">IF($C2209="","",RIGHT($D2209,1))</f>
        <v/>
      </c>
      <c r="F2209" s="41" t="str">
        <f aca="false">IF($C2209="","",IFERROR(INDEX(サイズ換算マスタ!$C$6:$C$8,MATCH($E2209,サイズ換算マスタ!$B$6:$B$8,0)),1))</f>
        <v/>
      </c>
      <c r="G2209" s="38" t="str">
        <f aca="false">IF($C2209="","",SUMIFS(②実績CSV_期間A!$AA$2:$AA$5001,②実績CSV_期間A!$M$2:$M$5001,$C2209))</f>
        <v/>
      </c>
      <c r="H2209" s="38" t="str">
        <f aca="false">IF($C2209="","",SUMIFS(③実績CSV_期間B!$AA$2:$AA$5001,③実績CSV_期間B!$M$2:$M$5001,$C2209))</f>
        <v/>
      </c>
      <c r="I2209" s="38" t="str">
        <f aca="false">IF($C2209="","",SUMIFS(④実績CSV_期間C!$AA$2:$AA$5001,④実績CSV_期間C!$M$2:$M$5001,$C2209))</f>
        <v/>
      </c>
      <c r="J2209" s="38" t="str">
        <f aca="false">IF($C2209="","",N($F2209)*N($G2209))</f>
        <v/>
      </c>
      <c r="K2209" s="38" t="str">
        <f aca="false">IF($C2209="","",N($F2209)*N($H2209))</f>
        <v/>
      </c>
      <c r="L2209" s="38" t="str">
        <f aca="false">IF($C2209="","",N($F2209)*N($I2209))</f>
        <v/>
      </c>
      <c r="M2209" s="37" t="str">
        <f aca="false">IF(OR($C2209="",N(TOP!$C$12)=0),"",N($J2209)/TOP!$C$12)</f>
        <v/>
      </c>
      <c r="N2209" s="37" t="str">
        <f aca="false">IF(OR($C2209="",N(TOP!$C$13)=0),"",N($K2209)/TOP!$C$13)</f>
        <v/>
      </c>
      <c r="O2209" s="37" t="str">
        <f aca="false">IF(OR($C2209="",N(TOP!$C$14)=0),"",N($L2209)/TOP!$C$14)</f>
        <v/>
      </c>
      <c r="P2209" s="42" t="str">
        <f aca="false">IF($C2209="","",IFERROR(CHOOSE(MATCH(TOP!$C$10,{"【期間A】","【期間B】","【期間C】"},0),N($M2209),N($N2209),N($O2209)),0))</f>
        <v/>
      </c>
    </row>
    <row r="2210" customFormat="false" ht="15" hidden="false" customHeight="false" outlineLevel="0" collapsed="false">
      <c r="B2210" s="12" t="n">
        <v>2205</v>
      </c>
      <c r="C2210" s="36" t="str">
        <f aca="false">IF(②実績CSV_期間A!$M2206="","",②実績CSV_期間A!$M2206&amp;"")</f>
        <v/>
      </c>
      <c r="D2210" s="12" t="str">
        <f aca="false">IF($C2210="","",②実績CSV_期間A!$N2206)</f>
        <v/>
      </c>
      <c r="E2210" s="12" t="str">
        <f aca="false">IF($C2210="","",RIGHT($D2210,1))</f>
        <v/>
      </c>
      <c r="F2210" s="41" t="str">
        <f aca="false">IF($C2210="","",IFERROR(INDEX(サイズ換算マスタ!$C$6:$C$8,MATCH($E2210,サイズ換算マスタ!$B$6:$B$8,0)),1))</f>
        <v/>
      </c>
      <c r="G2210" s="38" t="str">
        <f aca="false">IF($C2210="","",SUMIFS(②実績CSV_期間A!$AA$2:$AA$5001,②実績CSV_期間A!$M$2:$M$5001,$C2210))</f>
        <v/>
      </c>
      <c r="H2210" s="38" t="str">
        <f aca="false">IF($C2210="","",SUMIFS(③実績CSV_期間B!$AA$2:$AA$5001,③実績CSV_期間B!$M$2:$M$5001,$C2210))</f>
        <v/>
      </c>
      <c r="I2210" s="38" t="str">
        <f aca="false">IF($C2210="","",SUMIFS(④実績CSV_期間C!$AA$2:$AA$5001,④実績CSV_期間C!$M$2:$M$5001,$C2210))</f>
        <v/>
      </c>
      <c r="J2210" s="38" t="str">
        <f aca="false">IF($C2210="","",N($F2210)*N($G2210))</f>
        <v/>
      </c>
      <c r="K2210" s="38" t="str">
        <f aca="false">IF($C2210="","",N($F2210)*N($H2210))</f>
        <v/>
      </c>
      <c r="L2210" s="38" t="str">
        <f aca="false">IF($C2210="","",N($F2210)*N($I2210))</f>
        <v/>
      </c>
      <c r="M2210" s="37" t="str">
        <f aca="false">IF(OR($C2210="",N(TOP!$C$12)=0),"",N($J2210)/TOP!$C$12)</f>
        <v/>
      </c>
      <c r="N2210" s="37" t="str">
        <f aca="false">IF(OR($C2210="",N(TOP!$C$13)=0),"",N($K2210)/TOP!$C$13)</f>
        <v/>
      </c>
      <c r="O2210" s="37" t="str">
        <f aca="false">IF(OR($C2210="",N(TOP!$C$14)=0),"",N($L2210)/TOP!$C$14)</f>
        <v/>
      </c>
      <c r="P2210" s="42" t="str">
        <f aca="false">IF($C2210="","",IFERROR(CHOOSE(MATCH(TOP!$C$10,{"【期間A】","【期間B】","【期間C】"},0),N($M2210),N($N2210),N($O2210)),0))</f>
        <v/>
      </c>
    </row>
    <row r="2211" customFormat="false" ht="15" hidden="false" customHeight="false" outlineLevel="0" collapsed="false">
      <c r="B2211" s="12" t="n">
        <v>2206</v>
      </c>
      <c r="C2211" s="36" t="str">
        <f aca="false">IF(②実績CSV_期間A!$M2207="","",②実績CSV_期間A!$M2207&amp;"")</f>
        <v/>
      </c>
      <c r="D2211" s="12" t="str">
        <f aca="false">IF($C2211="","",②実績CSV_期間A!$N2207)</f>
        <v/>
      </c>
      <c r="E2211" s="12" t="str">
        <f aca="false">IF($C2211="","",RIGHT($D2211,1))</f>
        <v/>
      </c>
      <c r="F2211" s="41" t="str">
        <f aca="false">IF($C2211="","",IFERROR(INDEX(サイズ換算マスタ!$C$6:$C$8,MATCH($E2211,サイズ換算マスタ!$B$6:$B$8,0)),1))</f>
        <v/>
      </c>
      <c r="G2211" s="38" t="str">
        <f aca="false">IF($C2211="","",SUMIFS(②実績CSV_期間A!$AA$2:$AA$5001,②実績CSV_期間A!$M$2:$M$5001,$C2211))</f>
        <v/>
      </c>
      <c r="H2211" s="38" t="str">
        <f aca="false">IF($C2211="","",SUMIFS(③実績CSV_期間B!$AA$2:$AA$5001,③実績CSV_期間B!$M$2:$M$5001,$C2211))</f>
        <v/>
      </c>
      <c r="I2211" s="38" t="str">
        <f aca="false">IF($C2211="","",SUMIFS(④実績CSV_期間C!$AA$2:$AA$5001,④実績CSV_期間C!$M$2:$M$5001,$C2211))</f>
        <v/>
      </c>
      <c r="J2211" s="38" t="str">
        <f aca="false">IF($C2211="","",N($F2211)*N($G2211))</f>
        <v/>
      </c>
      <c r="K2211" s="38" t="str">
        <f aca="false">IF($C2211="","",N($F2211)*N($H2211))</f>
        <v/>
      </c>
      <c r="L2211" s="38" t="str">
        <f aca="false">IF($C2211="","",N($F2211)*N($I2211))</f>
        <v/>
      </c>
      <c r="M2211" s="37" t="str">
        <f aca="false">IF(OR($C2211="",N(TOP!$C$12)=0),"",N($J2211)/TOP!$C$12)</f>
        <v/>
      </c>
      <c r="N2211" s="37" t="str">
        <f aca="false">IF(OR($C2211="",N(TOP!$C$13)=0),"",N($K2211)/TOP!$C$13)</f>
        <v/>
      </c>
      <c r="O2211" s="37" t="str">
        <f aca="false">IF(OR($C2211="",N(TOP!$C$14)=0),"",N($L2211)/TOP!$C$14)</f>
        <v/>
      </c>
      <c r="P2211" s="42" t="str">
        <f aca="false">IF($C2211="","",IFERROR(CHOOSE(MATCH(TOP!$C$10,{"【期間A】","【期間B】","【期間C】"},0),N($M2211),N($N2211),N($O2211)),0))</f>
        <v/>
      </c>
    </row>
    <row r="2212" customFormat="false" ht="15" hidden="false" customHeight="false" outlineLevel="0" collapsed="false">
      <c r="B2212" s="12" t="n">
        <v>2207</v>
      </c>
      <c r="C2212" s="36" t="str">
        <f aca="false">IF(②実績CSV_期間A!$M2208="","",②実績CSV_期間A!$M2208&amp;"")</f>
        <v/>
      </c>
      <c r="D2212" s="12" t="str">
        <f aca="false">IF($C2212="","",②実績CSV_期間A!$N2208)</f>
        <v/>
      </c>
      <c r="E2212" s="12" t="str">
        <f aca="false">IF($C2212="","",RIGHT($D2212,1))</f>
        <v/>
      </c>
      <c r="F2212" s="41" t="str">
        <f aca="false">IF($C2212="","",IFERROR(INDEX(サイズ換算マスタ!$C$6:$C$8,MATCH($E2212,サイズ換算マスタ!$B$6:$B$8,0)),1))</f>
        <v/>
      </c>
      <c r="G2212" s="38" t="str">
        <f aca="false">IF($C2212="","",SUMIFS(②実績CSV_期間A!$AA$2:$AA$5001,②実績CSV_期間A!$M$2:$M$5001,$C2212))</f>
        <v/>
      </c>
      <c r="H2212" s="38" t="str">
        <f aca="false">IF($C2212="","",SUMIFS(③実績CSV_期間B!$AA$2:$AA$5001,③実績CSV_期間B!$M$2:$M$5001,$C2212))</f>
        <v/>
      </c>
      <c r="I2212" s="38" t="str">
        <f aca="false">IF($C2212="","",SUMIFS(④実績CSV_期間C!$AA$2:$AA$5001,④実績CSV_期間C!$M$2:$M$5001,$C2212))</f>
        <v/>
      </c>
      <c r="J2212" s="38" t="str">
        <f aca="false">IF($C2212="","",N($F2212)*N($G2212))</f>
        <v/>
      </c>
      <c r="K2212" s="38" t="str">
        <f aca="false">IF($C2212="","",N($F2212)*N($H2212))</f>
        <v/>
      </c>
      <c r="L2212" s="38" t="str">
        <f aca="false">IF($C2212="","",N($F2212)*N($I2212))</f>
        <v/>
      </c>
      <c r="M2212" s="37" t="str">
        <f aca="false">IF(OR($C2212="",N(TOP!$C$12)=0),"",N($J2212)/TOP!$C$12)</f>
        <v/>
      </c>
      <c r="N2212" s="37" t="str">
        <f aca="false">IF(OR($C2212="",N(TOP!$C$13)=0),"",N($K2212)/TOP!$C$13)</f>
        <v/>
      </c>
      <c r="O2212" s="37" t="str">
        <f aca="false">IF(OR($C2212="",N(TOP!$C$14)=0),"",N($L2212)/TOP!$C$14)</f>
        <v/>
      </c>
      <c r="P2212" s="42" t="str">
        <f aca="false">IF($C2212="","",IFERROR(CHOOSE(MATCH(TOP!$C$10,{"【期間A】","【期間B】","【期間C】"},0),N($M2212),N($N2212),N($O2212)),0))</f>
        <v/>
      </c>
    </row>
    <row r="2213" customFormat="false" ht="15" hidden="false" customHeight="false" outlineLevel="0" collapsed="false">
      <c r="B2213" s="12" t="n">
        <v>2208</v>
      </c>
      <c r="C2213" s="36" t="str">
        <f aca="false">IF(②実績CSV_期間A!$M2209="","",②実績CSV_期間A!$M2209&amp;"")</f>
        <v/>
      </c>
      <c r="D2213" s="12" t="str">
        <f aca="false">IF($C2213="","",②実績CSV_期間A!$N2209)</f>
        <v/>
      </c>
      <c r="E2213" s="12" t="str">
        <f aca="false">IF($C2213="","",RIGHT($D2213,1))</f>
        <v/>
      </c>
      <c r="F2213" s="41" t="str">
        <f aca="false">IF($C2213="","",IFERROR(INDEX(サイズ換算マスタ!$C$6:$C$8,MATCH($E2213,サイズ換算マスタ!$B$6:$B$8,0)),1))</f>
        <v/>
      </c>
      <c r="G2213" s="38" t="str">
        <f aca="false">IF($C2213="","",SUMIFS(②実績CSV_期間A!$AA$2:$AA$5001,②実績CSV_期間A!$M$2:$M$5001,$C2213))</f>
        <v/>
      </c>
      <c r="H2213" s="38" t="str">
        <f aca="false">IF($C2213="","",SUMIFS(③実績CSV_期間B!$AA$2:$AA$5001,③実績CSV_期間B!$M$2:$M$5001,$C2213))</f>
        <v/>
      </c>
      <c r="I2213" s="38" t="str">
        <f aca="false">IF($C2213="","",SUMIFS(④実績CSV_期間C!$AA$2:$AA$5001,④実績CSV_期間C!$M$2:$M$5001,$C2213))</f>
        <v/>
      </c>
      <c r="J2213" s="38" t="str">
        <f aca="false">IF($C2213="","",N($F2213)*N($G2213))</f>
        <v/>
      </c>
      <c r="K2213" s="38" t="str">
        <f aca="false">IF($C2213="","",N($F2213)*N($H2213))</f>
        <v/>
      </c>
      <c r="L2213" s="38" t="str">
        <f aca="false">IF($C2213="","",N($F2213)*N($I2213))</f>
        <v/>
      </c>
      <c r="M2213" s="37" t="str">
        <f aca="false">IF(OR($C2213="",N(TOP!$C$12)=0),"",N($J2213)/TOP!$C$12)</f>
        <v/>
      </c>
      <c r="N2213" s="37" t="str">
        <f aca="false">IF(OR($C2213="",N(TOP!$C$13)=0),"",N($K2213)/TOP!$C$13)</f>
        <v/>
      </c>
      <c r="O2213" s="37" t="str">
        <f aca="false">IF(OR($C2213="",N(TOP!$C$14)=0),"",N($L2213)/TOP!$C$14)</f>
        <v/>
      </c>
      <c r="P2213" s="42" t="str">
        <f aca="false">IF($C2213="","",IFERROR(CHOOSE(MATCH(TOP!$C$10,{"【期間A】","【期間B】","【期間C】"},0),N($M2213),N($N2213),N($O2213)),0))</f>
        <v/>
      </c>
    </row>
    <row r="2214" customFormat="false" ht="15" hidden="false" customHeight="false" outlineLevel="0" collapsed="false">
      <c r="B2214" s="12" t="n">
        <v>2209</v>
      </c>
      <c r="C2214" s="36" t="str">
        <f aca="false">IF(②実績CSV_期間A!$M2210="","",②実績CSV_期間A!$M2210&amp;"")</f>
        <v/>
      </c>
      <c r="D2214" s="12" t="str">
        <f aca="false">IF($C2214="","",②実績CSV_期間A!$N2210)</f>
        <v/>
      </c>
      <c r="E2214" s="12" t="str">
        <f aca="false">IF($C2214="","",RIGHT($D2214,1))</f>
        <v/>
      </c>
      <c r="F2214" s="41" t="str">
        <f aca="false">IF($C2214="","",IFERROR(INDEX(サイズ換算マスタ!$C$6:$C$8,MATCH($E2214,サイズ換算マスタ!$B$6:$B$8,0)),1))</f>
        <v/>
      </c>
      <c r="G2214" s="38" t="str">
        <f aca="false">IF($C2214="","",SUMIFS(②実績CSV_期間A!$AA$2:$AA$5001,②実績CSV_期間A!$M$2:$M$5001,$C2214))</f>
        <v/>
      </c>
      <c r="H2214" s="38" t="str">
        <f aca="false">IF($C2214="","",SUMIFS(③実績CSV_期間B!$AA$2:$AA$5001,③実績CSV_期間B!$M$2:$M$5001,$C2214))</f>
        <v/>
      </c>
      <c r="I2214" s="38" t="str">
        <f aca="false">IF($C2214="","",SUMIFS(④実績CSV_期間C!$AA$2:$AA$5001,④実績CSV_期間C!$M$2:$M$5001,$C2214))</f>
        <v/>
      </c>
      <c r="J2214" s="38" t="str">
        <f aca="false">IF($C2214="","",N($F2214)*N($G2214))</f>
        <v/>
      </c>
      <c r="K2214" s="38" t="str">
        <f aca="false">IF($C2214="","",N($F2214)*N($H2214))</f>
        <v/>
      </c>
      <c r="L2214" s="38" t="str">
        <f aca="false">IF($C2214="","",N($F2214)*N($I2214))</f>
        <v/>
      </c>
      <c r="M2214" s="37" t="str">
        <f aca="false">IF(OR($C2214="",N(TOP!$C$12)=0),"",N($J2214)/TOP!$C$12)</f>
        <v/>
      </c>
      <c r="N2214" s="37" t="str">
        <f aca="false">IF(OR($C2214="",N(TOP!$C$13)=0),"",N($K2214)/TOP!$C$13)</f>
        <v/>
      </c>
      <c r="O2214" s="37" t="str">
        <f aca="false">IF(OR($C2214="",N(TOP!$C$14)=0),"",N($L2214)/TOP!$C$14)</f>
        <v/>
      </c>
      <c r="P2214" s="42" t="str">
        <f aca="false">IF($C2214="","",IFERROR(CHOOSE(MATCH(TOP!$C$10,{"【期間A】","【期間B】","【期間C】"},0),N($M2214),N($N2214),N($O2214)),0))</f>
        <v/>
      </c>
    </row>
    <row r="2215" customFormat="false" ht="15" hidden="false" customHeight="false" outlineLevel="0" collapsed="false">
      <c r="B2215" s="12" t="n">
        <v>2210</v>
      </c>
      <c r="C2215" s="36" t="str">
        <f aca="false">IF(②実績CSV_期間A!$M2211="","",②実績CSV_期間A!$M2211&amp;"")</f>
        <v/>
      </c>
      <c r="D2215" s="12" t="str">
        <f aca="false">IF($C2215="","",②実績CSV_期間A!$N2211)</f>
        <v/>
      </c>
      <c r="E2215" s="12" t="str">
        <f aca="false">IF($C2215="","",RIGHT($D2215,1))</f>
        <v/>
      </c>
      <c r="F2215" s="41" t="str">
        <f aca="false">IF($C2215="","",IFERROR(INDEX(サイズ換算マスタ!$C$6:$C$8,MATCH($E2215,サイズ換算マスタ!$B$6:$B$8,0)),1))</f>
        <v/>
      </c>
      <c r="G2215" s="38" t="str">
        <f aca="false">IF($C2215="","",SUMIFS(②実績CSV_期間A!$AA$2:$AA$5001,②実績CSV_期間A!$M$2:$M$5001,$C2215))</f>
        <v/>
      </c>
      <c r="H2215" s="38" t="str">
        <f aca="false">IF($C2215="","",SUMIFS(③実績CSV_期間B!$AA$2:$AA$5001,③実績CSV_期間B!$M$2:$M$5001,$C2215))</f>
        <v/>
      </c>
      <c r="I2215" s="38" t="str">
        <f aca="false">IF($C2215="","",SUMIFS(④実績CSV_期間C!$AA$2:$AA$5001,④実績CSV_期間C!$M$2:$M$5001,$C2215))</f>
        <v/>
      </c>
      <c r="J2215" s="38" t="str">
        <f aca="false">IF($C2215="","",N($F2215)*N($G2215))</f>
        <v/>
      </c>
      <c r="K2215" s="38" t="str">
        <f aca="false">IF($C2215="","",N($F2215)*N($H2215))</f>
        <v/>
      </c>
      <c r="L2215" s="38" t="str">
        <f aca="false">IF($C2215="","",N($F2215)*N($I2215))</f>
        <v/>
      </c>
      <c r="M2215" s="37" t="str">
        <f aca="false">IF(OR($C2215="",N(TOP!$C$12)=0),"",N($J2215)/TOP!$C$12)</f>
        <v/>
      </c>
      <c r="N2215" s="37" t="str">
        <f aca="false">IF(OR($C2215="",N(TOP!$C$13)=0),"",N($K2215)/TOP!$C$13)</f>
        <v/>
      </c>
      <c r="O2215" s="37" t="str">
        <f aca="false">IF(OR($C2215="",N(TOP!$C$14)=0),"",N($L2215)/TOP!$C$14)</f>
        <v/>
      </c>
      <c r="P2215" s="42" t="str">
        <f aca="false">IF($C2215="","",IFERROR(CHOOSE(MATCH(TOP!$C$10,{"【期間A】","【期間B】","【期間C】"},0),N($M2215),N($N2215),N($O2215)),0))</f>
        <v/>
      </c>
    </row>
    <row r="2216" customFormat="false" ht="15" hidden="false" customHeight="false" outlineLevel="0" collapsed="false">
      <c r="B2216" s="12" t="n">
        <v>2211</v>
      </c>
      <c r="C2216" s="36" t="str">
        <f aca="false">IF(②実績CSV_期間A!$M2212="","",②実績CSV_期間A!$M2212&amp;"")</f>
        <v/>
      </c>
      <c r="D2216" s="12" t="str">
        <f aca="false">IF($C2216="","",②実績CSV_期間A!$N2212)</f>
        <v/>
      </c>
      <c r="E2216" s="12" t="str">
        <f aca="false">IF($C2216="","",RIGHT($D2216,1))</f>
        <v/>
      </c>
      <c r="F2216" s="41" t="str">
        <f aca="false">IF($C2216="","",IFERROR(INDEX(サイズ換算マスタ!$C$6:$C$8,MATCH($E2216,サイズ換算マスタ!$B$6:$B$8,0)),1))</f>
        <v/>
      </c>
      <c r="G2216" s="38" t="str">
        <f aca="false">IF($C2216="","",SUMIFS(②実績CSV_期間A!$AA$2:$AA$5001,②実績CSV_期間A!$M$2:$M$5001,$C2216))</f>
        <v/>
      </c>
      <c r="H2216" s="38" t="str">
        <f aca="false">IF($C2216="","",SUMIFS(③実績CSV_期間B!$AA$2:$AA$5001,③実績CSV_期間B!$M$2:$M$5001,$C2216))</f>
        <v/>
      </c>
      <c r="I2216" s="38" t="str">
        <f aca="false">IF($C2216="","",SUMIFS(④実績CSV_期間C!$AA$2:$AA$5001,④実績CSV_期間C!$M$2:$M$5001,$C2216))</f>
        <v/>
      </c>
      <c r="J2216" s="38" t="str">
        <f aca="false">IF($C2216="","",N($F2216)*N($G2216))</f>
        <v/>
      </c>
      <c r="K2216" s="38" t="str">
        <f aca="false">IF($C2216="","",N($F2216)*N($H2216))</f>
        <v/>
      </c>
      <c r="L2216" s="38" t="str">
        <f aca="false">IF($C2216="","",N($F2216)*N($I2216))</f>
        <v/>
      </c>
      <c r="M2216" s="37" t="str">
        <f aca="false">IF(OR($C2216="",N(TOP!$C$12)=0),"",N($J2216)/TOP!$C$12)</f>
        <v/>
      </c>
      <c r="N2216" s="37" t="str">
        <f aca="false">IF(OR($C2216="",N(TOP!$C$13)=0),"",N($K2216)/TOP!$C$13)</f>
        <v/>
      </c>
      <c r="O2216" s="37" t="str">
        <f aca="false">IF(OR($C2216="",N(TOP!$C$14)=0),"",N($L2216)/TOP!$C$14)</f>
        <v/>
      </c>
      <c r="P2216" s="42" t="str">
        <f aca="false">IF($C2216="","",IFERROR(CHOOSE(MATCH(TOP!$C$10,{"【期間A】","【期間B】","【期間C】"},0),N($M2216),N($N2216),N($O2216)),0))</f>
        <v/>
      </c>
    </row>
    <row r="2217" customFormat="false" ht="15" hidden="false" customHeight="false" outlineLevel="0" collapsed="false">
      <c r="B2217" s="12" t="n">
        <v>2212</v>
      </c>
      <c r="C2217" s="36" t="str">
        <f aca="false">IF(②実績CSV_期間A!$M2213="","",②実績CSV_期間A!$M2213&amp;"")</f>
        <v/>
      </c>
      <c r="D2217" s="12" t="str">
        <f aca="false">IF($C2217="","",②実績CSV_期間A!$N2213)</f>
        <v/>
      </c>
      <c r="E2217" s="12" t="str">
        <f aca="false">IF($C2217="","",RIGHT($D2217,1))</f>
        <v/>
      </c>
      <c r="F2217" s="41" t="str">
        <f aca="false">IF($C2217="","",IFERROR(INDEX(サイズ換算マスタ!$C$6:$C$8,MATCH($E2217,サイズ換算マスタ!$B$6:$B$8,0)),1))</f>
        <v/>
      </c>
      <c r="G2217" s="38" t="str">
        <f aca="false">IF($C2217="","",SUMIFS(②実績CSV_期間A!$AA$2:$AA$5001,②実績CSV_期間A!$M$2:$M$5001,$C2217))</f>
        <v/>
      </c>
      <c r="H2217" s="38" t="str">
        <f aca="false">IF($C2217="","",SUMIFS(③実績CSV_期間B!$AA$2:$AA$5001,③実績CSV_期間B!$M$2:$M$5001,$C2217))</f>
        <v/>
      </c>
      <c r="I2217" s="38" t="str">
        <f aca="false">IF($C2217="","",SUMIFS(④実績CSV_期間C!$AA$2:$AA$5001,④実績CSV_期間C!$M$2:$M$5001,$C2217))</f>
        <v/>
      </c>
      <c r="J2217" s="38" t="str">
        <f aca="false">IF($C2217="","",N($F2217)*N($G2217))</f>
        <v/>
      </c>
      <c r="K2217" s="38" t="str">
        <f aca="false">IF($C2217="","",N($F2217)*N($H2217))</f>
        <v/>
      </c>
      <c r="L2217" s="38" t="str">
        <f aca="false">IF($C2217="","",N($F2217)*N($I2217))</f>
        <v/>
      </c>
      <c r="M2217" s="37" t="str">
        <f aca="false">IF(OR($C2217="",N(TOP!$C$12)=0),"",N($J2217)/TOP!$C$12)</f>
        <v/>
      </c>
      <c r="N2217" s="37" t="str">
        <f aca="false">IF(OR($C2217="",N(TOP!$C$13)=0),"",N($K2217)/TOP!$C$13)</f>
        <v/>
      </c>
      <c r="O2217" s="37" t="str">
        <f aca="false">IF(OR($C2217="",N(TOP!$C$14)=0),"",N($L2217)/TOP!$C$14)</f>
        <v/>
      </c>
      <c r="P2217" s="42" t="str">
        <f aca="false">IF($C2217="","",IFERROR(CHOOSE(MATCH(TOP!$C$10,{"【期間A】","【期間B】","【期間C】"},0),N($M2217),N($N2217),N($O2217)),0))</f>
        <v/>
      </c>
    </row>
    <row r="2218" customFormat="false" ht="15" hidden="false" customHeight="false" outlineLevel="0" collapsed="false">
      <c r="B2218" s="12" t="n">
        <v>2213</v>
      </c>
      <c r="C2218" s="36" t="str">
        <f aca="false">IF(②実績CSV_期間A!$M2214="","",②実績CSV_期間A!$M2214&amp;"")</f>
        <v/>
      </c>
      <c r="D2218" s="12" t="str">
        <f aca="false">IF($C2218="","",②実績CSV_期間A!$N2214)</f>
        <v/>
      </c>
      <c r="E2218" s="12" t="str">
        <f aca="false">IF($C2218="","",RIGHT($D2218,1))</f>
        <v/>
      </c>
      <c r="F2218" s="41" t="str">
        <f aca="false">IF($C2218="","",IFERROR(INDEX(サイズ換算マスタ!$C$6:$C$8,MATCH($E2218,サイズ換算マスタ!$B$6:$B$8,0)),1))</f>
        <v/>
      </c>
      <c r="G2218" s="38" t="str">
        <f aca="false">IF($C2218="","",SUMIFS(②実績CSV_期間A!$AA$2:$AA$5001,②実績CSV_期間A!$M$2:$M$5001,$C2218))</f>
        <v/>
      </c>
      <c r="H2218" s="38" t="str">
        <f aca="false">IF($C2218="","",SUMIFS(③実績CSV_期間B!$AA$2:$AA$5001,③実績CSV_期間B!$M$2:$M$5001,$C2218))</f>
        <v/>
      </c>
      <c r="I2218" s="38" t="str">
        <f aca="false">IF($C2218="","",SUMIFS(④実績CSV_期間C!$AA$2:$AA$5001,④実績CSV_期間C!$M$2:$M$5001,$C2218))</f>
        <v/>
      </c>
      <c r="J2218" s="38" t="str">
        <f aca="false">IF($C2218="","",N($F2218)*N($G2218))</f>
        <v/>
      </c>
      <c r="K2218" s="38" t="str">
        <f aca="false">IF($C2218="","",N($F2218)*N($H2218))</f>
        <v/>
      </c>
      <c r="L2218" s="38" t="str">
        <f aca="false">IF($C2218="","",N($F2218)*N($I2218))</f>
        <v/>
      </c>
      <c r="M2218" s="37" t="str">
        <f aca="false">IF(OR($C2218="",N(TOP!$C$12)=0),"",N($J2218)/TOP!$C$12)</f>
        <v/>
      </c>
      <c r="N2218" s="37" t="str">
        <f aca="false">IF(OR($C2218="",N(TOP!$C$13)=0),"",N($K2218)/TOP!$C$13)</f>
        <v/>
      </c>
      <c r="O2218" s="37" t="str">
        <f aca="false">IF(OR($C2218="",N(TOP!$C$14)=0),"",N($L2218)/TOP!$C$14)</f>
        <v/>
      </c>
      <c r="P2218" s="42" t="str">
        <f aca="false">IF($C2218="","",IFERROR(CHOOSE(MATCH(TOP!$C$10,{"【期間A】","【期間B】","【期間C】"},0),N($M2218),N($N2218),N($O2218)),0))</f>
        <v/>
      </c>
    </row>
    <row r="2219" customFormat="false" ht="15" hidden="false" customHeight="false" outlineLevel="0" collapsed="false">
      <c r="B2219" s="12" t="n">
        <v>2214</v>
      </c>
      <c r="C2219" s="36" t="str">
        <f aca="false">IF(②実績CSV_期間A!$M2215="","",②実績CSV_期間A!$M2215&amp;"")</f>
        <v/>
      </c>
      <c r="D2219" s="12" t="str">
        <f aca="false">IF($C2219="","",②実績CSV_期間A!$N2215)</f>
        <v/>
      </c>
      <c r="E2219" s="12" t="str">
        <f aca="false">IF($C2219="","",RIGHT($D2219,1))</f>
        <v/>
      </c>
      <c r="F2219" s="41" t="str">
        <f aca="false">IF($C2219="","",IFERROR(INDEX(サイズ換算マスタ!$C$6:$C$8,MATCH($E2219,サイズ換算マスタ!$B$6:$B$8,0)),1))</f>
        <v/>
      </c>
      <c r="G2219" s="38" t="str">
        <f aca="false">IF($C2219="","",SUMIFS(②実績CSV_期間A!$AA$2:$AA$5001,②実績CSV_期間A!$M$2:$M$5001,$C2219))</f>
        <v/>
      </c>
      <c r="H2219" s="38" t="str">
        <f aca="false">IF($C2219="","",SUMIFS(③実績CSV_期間B!$AA$2:$AA$5001,③実績CSV_期間B!$M$2:$M$5001,$C2219))</f>
        <v/>
      </c>
      <c r="I2219" s="38" t="str">
        <f aca="false">IF($C2219="","",SUMIFS(④実績CSV_期間C!$AA$2:$AA$5001,④実績CSV_期間C!$M$2:$M$5001,$C2219))</f>
        <v/>
      </c>
      <c r="J2219" s="38" t="str">
        <f aca="false">IF($C2219="","",N($F2219)*N($G2219))</f>
        <v/>
      </c>
      <c r="K2219" s="38" t="str">
        <f aca="false">IF($C2219="","",N($F2219)*N($H2219))</f>
        <v/>
      </c>
      <c r="L2219" s="38" t="str">
        <f aca="false">IF($C2219="","",N($F2219)*N($I2219))</f>
        <v/>
      </c>
      <c r="M2219" s="37" t="str">
        <f aca="false">IF(OR($C2219="",N(TOP!$C$12)=0),"",N($J2219)/TOP!$C$12)</f>
        <v/>
      </c>
      <c r="N2219" s="37" t="str">
        <f aca="false">IF(OR($C2219="",N(TOP!$C$13)=0),"",N($K2219)/TOP!$C$13)</f>
        <v/>
      </c>
      <c r="O2219" s="37" t="str">
        <f aca="false">IF(OR($C2219="",N(TOP!$C$14)=0),"",N($L2219)/TOP!$C$14)</f>
        <v/>
      </c>
      <c r="P2219" s="42" t="str">
        <f aca="false">IF($C2219="","",IFERROR(CHOOSE(MATCH(TOP!$C$10,{"【期間A】","【期間B】","【期間C】"},0),N($M2219),N($N2219),N($O2219)),0))</f>
        <v/>
      </c>
    </row>
    <row r="2220" customFormat="false" ht="15" hidden="false" customHeight="false" outlineLevel="0" collapsed="false">
      <c r="B2220" s="12" t="n">
        <v>2215</v>
      </c>
      <c r="C2220" s="36" t="str">
        <f aca="false">IF(②実績CSV_期間A!$M2216="","",②実績CSV_期間A!$M2216&amp;"")</f>
        <v/>
      </c>
      <c r="D2220" s="12" t="str">
        <f aca="false">IF($C2220="","",②実績CSV_期間A!$N2216)</f>
        <v/>
      </c>
      <c r="E2220" s="12" t="str">
        <f aca="false">IF($C2220="","",RIGHT($D2220,1))</f>
        <v/>
      </c>
      <c r="F2220" s="41" t="str">
        <f aca="false">IF($C2220="","",IFERROR(INDEX(サイズ換算マスタ!$C$6:$C$8,MATCH($E2220,サイズ換算マスタ!$B$6:$B$8,0)),1))</f>
        <v/>
      </c>
      <c r="G2220" s="38" t="str">
        <f aca="false">IF($C2220="","",SUMIFS(②実績CSV_期間A!$AA$2:$AA$5001,②実績CSV_期間A!$M$2:$M$5001,$C2220))</f>
        <v/>
      </c>
      <c r="H2220" s="38" t="str">
        <f aca="false">IF($C2220="","",SUMIFS(③実績CSV_期間B!$AA$2:$AA$5001,③実績CSV_期間B!$M$2:$M$5001,$C2220))</f>
        <v/>
      </c>
      <c r="I2220" s="38" t="str">
        <f aca="false">IF($C2220="","",SUMIFS(④実績CSV_期間C!$AA$2:$AA$5001,④実績CSV_期間C!$M$2:$M$5001,$C2220))</f>
        <v/>
      </c>
      <c r="J2220" s="38" t="str">
        <f aca="false">IF($C2220="","",N($F2220)*N($G2220))</f>
        <v/>
      </c>
      <c r="K2220" s="38" t="str">
        <f aca="false">IF($C2220="","",N($F2220)*N($H2220))</f>
        <v/>
      </c>
      <c r="L2220" s="38" t="str">
        <f aca="false">IF($C2220="","",N($F2220)*N($I2220))</f>
        <v/>
      </c>
      <c r="M2220" s="37" t="str">
        <f aca="false">IF(OR($C2220="",N(TOP!$C$12)=0),"",N($J2220)/TOP!$C$12)</f>
        <v/>
      </c>
      <c r="N2220" s="37" t="str">
        <f aca="false">IF(OR($C2220="",N(TOP!$C$13)=0),"",N($K2220)/TOP!$C$13)</f>
        <v/>
      </c>
      <c r="O2220" s="37" t="str">
        <f aca="false">IF(OR($C2220="",N(TOP!$C$14)=0),"",N($L2220)/TOP!$C$14)</f>
        <v/>
      </c>
      <c r="P2220" s="42" t="str">
        <f aca="false">IF($C2220="","",IFERROR(CHOOSE(MATCH(TOP!$C$10,{"【期間A】","【期間B】","【期間C】"},0),N($M2220),N($N2220),N($O2220)),0))</f>
        <v/>
      </c>
    </row>
    <row r="2221" customFormat="false" ht="15" hidden="false" customHeight="false" outlineLevel="0" collapsed="false">
      <c r="B2221" s="12" t="n">
        <v>2216</v>
      </c>
      <c r="C2221" s="36" t="str">
        <f aca="false">IF(②実績CSV_期間A!$M2217="","",②実績CSV_期間A!$M2217&amp;"")</f>
        <v/>
      </c>
      <c r="D2221" s="12" t="str">
        <f aca="false">IF($C2221="","",②実績CSV_期間A!$N2217)</f>
        <v/>
      </c>
      <c r="E2221" s="12" t="str">
        <f aca="false">IF($C2221="","",RIGHT($D2221,1))</f>
        <v/>
      </c>
      <c r="F2221" s="41" t="str">
        <f aca="false">IF($C2221="","",IFERROR(INDEX(サイズ換算マスタ!$C$6:$C$8,MATCH($E2221,サイズ換算マスタ!$B$6:$B$8,0)),1))</f>
        <v/>
      </c>
      <c r="G2221" s="38" t="str">
        <f aca="false">IF($C2221="","",SUMIFS(②実績CSV_期間A!$AA$2:$AA$5001,②実績CSV_期間A!$M$2:$M$5001,$C2221))</f>
        <v/>
      </c>
      <c r="H2221" s="38" t="str">
        <f aca="false">IF($C2221="","",SUMIFS(③実績CSV_期間B!$AA$2:$AA$5001,③実績CSV_期間B!$M$2:$M$5001,$C2221))</f>
        <v/>
      </c>
      <c r="I2221" s="38" t="str">
        <f aca="false">IF($C2221="","",SUMIFS(④実績CSV_期間C!$AA$2:$AA$5001,④実績CSV_期間C!$M$2:$M$5001,$C2221))</f>
        <v/>
      </c>
      <c r="J2221" s="38" t="str">
        <f aca="false">IF($C2221="","",N($F2221)*N($G2221))</f>
        <v/>
      </c>
      <c r="K2221" s="38" t="str">
        <f aca="false">IF($C2221="","",N($F2221)*N($H2221))</f>
        <v/>
      </c>
      <c r="L2221" s="38" t="str">
        <f aca="false">IF($C2221="","",N($F2221)*N($I2221))</f>
        <v/>
      </c>
      <c r="M2221" s="37" t="str">
        <f aca="false">IF(OR($C2221="",N(TOP!$C$12)=0),"",N($J2221)/TOP!$C$12)</f>
        <v/>
      </c>
      <c r="N2221" s="37" t="str">
        <f aca="false">IF(OR($C2221="",N(TOP!$C$13)=0),"",N($K2221)/TOP!$C$13)</f>
        <v/>
      </c>
      <c r="O2221" s="37" t="str">
        <f aca="false">IF(OR($C2221="",N(TOP!$C$14)=0),"",N($L2221)/TOP!$C$14)</f>
        <v/>
      </c>
      <c r="P2221" s="42" t="str">
        <f aca="false">IF($C2221="","",IFERROR(CHOOSE(MATCH(TOP!$C$10,{"【期間A】","【期間B】","【期間C】"},0),N($M2221),N($N2221),N($O2221)),0))</f>
        <v/>
      </c>
    </row>
    <row r="2222" customFormat="false" ht="15" hidden="false" customHeight="false" outlineLevel="0" collapsed="false">
      <c r="B2222" s="12" t="n">
        <v>2217</v>
      </c>
      <c r="C2222" s="36" t="str">
        <f aca="false">IF(②実績CSV_期間A!$M2218="","",②実績CSV_期間A!$M2218&amp;"")</f>
        <v/>
      </c>
      <c r="D2222" s="12" t="str">
        <f aca="false">IF($C2222="","",②実績CSV_期間A!$N2218)</f>
        <v/>
      </c>
      <c r="E2222" s="12" t="str">
        <f aca="false">IF($C2222="","",RIGHT($D2222,1))</f>
        <v/>
      </c>
      <c r="F2222" s="41" t="str">
        <f aca="false">IF($C2222="","",IFERROR(INDEX(サイズ換算マスタ!$C$6:$C$8,MATCH($E2222,サイズ換算マスタ!$B$6:$B$8,0)),1))</f>
        <v/>
      </c>
      <c r="G2222" s="38" t="str">
        <f aca="false">IF($C2222="","",SUMIFS(②実績CSV_期間A!$AA$2:$AA$5001,②実績CSV_期間A!$M$2:$M$5001,$C2222))</f>
        <v/>
      </c>
      <c r="H2222" s="38" t="str">
        <f aca="false">IF($C2222="","",SUMIFS(③実績CSV_期間B!$AA$2:$AA$5001,③実績CSV_期間B!$M$2:$M$5001,$C2222))</f>
        <v/>
      </c>
      <c r="I2222" s="38" t="str">
        <f aca="false">IF($C2222="","",SUMIFS(④実績CSV_期間C!$AA$2:$AA$5001,④実績CSV_期間C!$M$2:$M$5001,$C2222))</f>
        <v/>
      </c>
      <c r="J2222" s="38" t="str">
        <f aca="false">IF($C2222="","",N($F2222)*N($G2222))</f>
        <v/>
      </c>
      <c r="K2222" s="38" t="str">
        <f aca="false">IF($C2222="","",N($F2222)*N($H2222))</f>
        <v/>
      </c>
      <c r="L2222" s="38" t="str">
        <f aca="false">IF($C2222="","",N($F2222)*N($I2222))</f>
        <v/>
      </c>
      <c r="M2222" s="37" t="str">
        <f aca="false">IF(OR($C2222="",N(TOP!$C$12)=0),"",N($J2222)/TOP!$C$12)</f>
        <v/>
      </c>
      <c r="N2222" s="37" t="str">
        <f aca="false">IF(OR($C2222="",N(TOP!$C$13)=0),"",N($K2222)/TOP!$C$13)</f>
        <v/>
      </c>
      <c r="O2222" s="37" t="str">
        <f aca="false">IF(OR($C2222="",N(TOP!$C$14)=0),"",N($L2222)/TOP!$C$14)</f>
        <v/>
      </c>
      <c r="P2222" s="42" t="str">
        <f aca="false">IF($C2222="","",IFERROR(CHOOSE(MATCH(TOP!$C$10,{"【期間A】","【期間B】","【期間C】"},0),N($M2222),N($N2222),N($O2222)),0))</f>
        <v/>
      </c>
    </row>
    <row r="2223" customFormat="false" ht="15" hidden="false" customHeight="false" outlineLevel="0" collapsed="false">
      <c r="B2223" s="12" t="n">
        <v>2218</v>
      </c>
      <c r="C2223" s="36" t="str">
        <f aca="false">IF(②実績CSV_期間A!$M2219="","",②実績CSV_期間A!$M2219&amp;"")</f>
        <v/>
      </c>
      <c r="D2223" s="12" t="str">
        <f aca="false">IF($C2223="","",②実績CSV_期間A!$N2219)</f>
        <v/>
      </c>
      <c r="E2223" s="12" t="str">
        <f aca="false">IF($C2223="","",RIGHT($D2223,1))</f>
        <v/>
      </c>
      <c r="F2223" s="41" t="str">
        <f aca="false">IF($C2223="","",IFERROR(INDEX(サイズ換算マスタ!$C$6:$C$8,MATCH($E2223,サイズ換算マスタ!$B$6:$B$8,0)),1))</f>
        <v/>
      </c>
      <c r="G2223" s="38" t="str">
        <f aca="false">IF($C2223="","",SUMIFS(②実績CSV_期間A!$AA$2:$AA$5001,②実績CSV_期間A!$M$2:$M$5001,$C2223))</f>
        <v/>
      </c>
      <c r="H2223" s="38" t="str">
        <f aca="false">IF($C2223="","",SUMIFS(③実績CSV_期間B!$AA$2:$AA$5001,③実績CSV_期間B!$M$2:$M$5001,$C2223))</f>
        <v/>
      </c>
      <c r="I2223" s="38" t="str">
        <f aca="false">IF($C2223="","",SUMIFS(④実績CSV_期間C!$AA$2:$AA$5001,④実績CSV_期間C!$M$2:$M$5001,$C2223))</f>
        <v/>
      </c>
      <c r="J2223" s="38" t="str">
        <f aca="false">IF($C2223="","",N($F2223)*N($G2223))</f>
        <v/>
      </c>
      <c r="K2223" s="38" t="str">
        <f aca="false">IF($C2223="","",N($F2223)*N($H2223))</f>
        <v/>
      </c>
      <c r="L2223" s="38" t="str">
        <f aca="false">IF($C2223="","",N($F2223)*N($I2223))</f>
        <v/>
      </c>
      <c r="M2223" s="37" t="str">
        <f aca="false">IF(OR($C2223="",N(TOP!$C$12)=0),"",N($J2223)/TOP!$C$12)</f>
        <v/>
      </c>
      <c r="N2223" s="37" t="str">
        <f aca="false">IF(OR($C2223="",N(TOP!$C$13)=0),"",N($K2223)/TOP!$C$13)</f>
        <v/>
      </c>
      <c r="O2223" s="37" t="str">
        <f aca="false">IF(OR($C2223="",N(TOP!$C$14)=0),"",N($L2223)/TOP!$C$14)</f>
        <v/>
      </c>
      <c r="P2223" s="42" t="str">
        <f aca="false">IF($C2223="","",IFERROR(CHOOSE(MATCH(TOP!$C$10,{"【期間A】","【期間B】","【期間C】"},0),N($M2223),N($N2223),N($O2223)),0))</f>
        <v/>
      </c>
    </row>
    <row r="2224" customFormat="false" ht="15" hidden="false" customHeight="false" outlineLevel="0" collapsed="false">
      <c r="B2224" s="12" t="n">
        <v>2219</v>
      </c>
      <c r="C2224" s="36" t="str">
        <f aca="false">IF(②実績CSV_期間A!$M2220="","",②実績CSV_期間A!$M2220&amp;"")</f>
        <v/>
      </c>
      <c r="D2224" s="12" t="str">
        <f aca="false">IF($C2224="","",②実績CSV_期間A!$N2220)</f>
        <v/>
      </c>
      <c r="E2224" s="12" t="str">
        <f aca="false">IF($C2224="","",RIGHT($D2224,1))</f>
        <v/>
      </c>
      <c r="F2224" s="41" t="str">
        <f aca="false">IF($C2224="","",IFERROR(INDEX(サイズ換算マスタ!$C$6:$C$8,MATCH($E2224,サイズ換算マスタ!$B$6:$B$8,0)),1))</f>
        <v/>
      </c>
      <c r="G2224" s="38" t="str">
        <f aca="false">IF($C2224="","",SUMIFS(②実績CSV_期間A!$AA$2:$AA$5001,②実績CSV_期間A!$M$2:$M$5001,$C2224))</f>
        <v/>
      </c>
      <c r="H2224" s="38" t="str">
        <f aca="false">IF($C2224="","",SUMIFS(③実績CSV_期間B!$AA$2:$AA$5001,③実績CSV_期間B!$M$2:$M$5001,$C2224))</f>
        <v/>
      </c>
      <c r="I2224" s="38" t="str">
        <f aca="false">IF($C2224="","",SUMIFS(④実績CSV_期間C!$AA$2:$AA$5001,④実績CSV_期間C!$M$2:$M$5001,$C2224))</f>
        <v/>
      </c>
      <c r="J2224" s="38" t="str">
        <f aca="false">IF($C2224="","",N($F2224)*N($G2224))</f>
        <v/>
      </c>
      <c r="K2224" s="38" t="str">
        <f aca="false">IF($C2224="","",N($F2224)*N($H2224))</f>
        <v/>
      </c>
      <c r="L2224" s="38" t="str">
        <f aca="false">IF($C2224="","",N($F2224)*N($I2224))</f>
        <v/>
      </c>
      <c r="M2224" s="37" t="str">
        <f aca="false">IF(OR($C2224="",N(TOP!$C$12)=0),"",N($J2224)/TOP!$C$12)</f>
        <v/>
      </c>
      <c r="N2224" s="37" t="str">
        <f aca="false">IF(OR($C2224="",N(TOP!$C$13)=0),"",N($K2224)/TOP!$C$13)</f>
        <v/>
      </c>
      <c r="O2224" s="37" t="str">
        <f aca="false">IF(OR($C2224="",N(TOP!$C$14)=0),"",N($L2224)/TOP!$C$14)</f>
        <v/>
      </c>
      <c r="P2224" s="42" t="str">
        <f aca="false">IF($C2224="","",IFERROR(CHOOSE(MATCH(TOP!$C$10,{"【期間A】","【期間B】","【期間C】"},0),N($M2224),N($N2224),N($O2224)),0))</f>
        <v/>
      </c>
    </row>
    <row r="2225" customFormat="false" ht="15" hidden="false" customHeight="false" outlineLevel="0" collapsed="false">
      <c r="B2225" s="12" t="n">
        <v>2220</v>
      </c>
      <c r="C2225" s="36" t="str">
        <f aca="false">IF(②実績CSV_期間A!$M2221="","",②実績CSV_期間A!$M2221&amp;"")</f>
        <v/>
      </c>
      <c r="D2225" s="12" t="str">
        <f aca="false">IF($C2225="","",②実績CSV_期間A!$N2221)</f>
        <v/>
      </c>
      <c r="E2225" s="12" t="str">
        <f aca="false">IF($C2225="","",RIGHT($D2225,1))</f>
        <v/>
      </c>
      <c r="F2225" s="41" t="str">
        <f aca="false">IF($C2225="","",IFERROR(INDEX(サイズ換算マスタ!$C$6:$C$8,MATCH($E2225,サイズ換算マスタ!$B$6:$B$8,0)),1))</f>
        <v/>
      </c>
      <c r="G2225" s="38" t="str">
        <f aca="false">IF($C2225="","",SUMIFS(②実績CSV_期間A!$AA$2:$AA$5001,②実績CSV_期間A!$M$2:$M$5001,$C2225))</f>
        <v/>
      </c>
      <c r="H2225" s="38" t="str">
        <f aca="false">IF($C2225="","",SUMIFS(③実績CSV_期間B!$AA$2:$AA$5001,③実績CSV_期間B!$M$2:$M$5001,$C2225))</f>
        <v/>
      </c>
      <c r="I2225" s="38" t="str">
        <f aca="false">IF($C2225="","",SUMIFS(④実績CSV_期間C!$AA$2:$AA$5001,④実績CSV_期間C!$M$2:$M$5001,$C2225))</f>
        <v/>
      </c>
      <c r="J2225" s="38" t="str">
        <f aca="false">IF($C2225="","",N($F2225)*N($G2225))</f>
        <v/>
      </c>
      <c r="K2225" s="38" t="str">
        <f aca="false">IF($C2225="","",N($F2225)*N($H2225))</f>
        <v/>
      </c>
      <c r="L2225" s="38" t="str">
        <f aca="false">IF($C2225="","",N($F2225)*N($I2225))</f>
        <v/>
      </c>
      <c r="M2225" s="37" t="str">
        <f aca="false">IF(OR($C2225="",N(TOP!$C$12)=0),"",N($J2225)/TOP!$C$12)</f>
        <v/>
      </c>
      <c r="N2225" s="37" t="str">
        <f aca="false">IF(OR($C2225="",N(TOP!$C$13)=0),"",N($K2225)/TOP!$C$13)</f>
        <v/>
      </c>
      <c r="O2225" s="37" t="str">
        <f aca="false">IF(OR($C2225="",N(TOP!$C$14)=0),"",N($L2225)/TOP!$C$14)</f>
        <v/>
      </c>
      <c r="P2225" s="42" t="str">
        <f aca="false">IF($C2225="","",IFERROR(CHOOSE(MATCH(TOP!$C$10,{"【期間A】","【期間B】","【期間C】"},0),N($M2225),N($N2225),N($O2225)),0))</f>
        <v/>
      </c>
    </row>
    <row r="2226" customFormat="false" ht="15" hidden="false" customHeight="false" outlineLevel="0" collapsed="false">
      <c r="B2226" s="12" t="n">
        <v>2221</v>
      </c>
      <c r="C2226" s="36" t="str">
        <f aca="false">IF(②実績CSV_期間A!$M2222="","",②実績CSV_期間A!$M2222&amp;"")</f>
        <v/>
      </c>
      <c r="D2226" s="12" t="str">
        <f aca="false">IF($C2226="","",②実績CSV_期間A!$N2222)</f>
        <v/>
      </c>
      <c r="E2226" s="12" t="str">
        <f aca="false">IF($C2226="","",RIGHT($D2226,1))</f>
        <v/>
      </c>
      <c r="F2226" s="41" t="str">
        <f aca="false">IF($C2226="","",IFERROR(INDEX(サイズ換算マスタ!$C$6:$C$8,MATCH($E2226,サイズ換算マスタ!$B$6:$B$8,0)),1))</f>
        <v/>
      </c>
      <c r="G2226" s="38" t="str">
        <f aca="false">IF($C2226="","",SUMIFS(②実績CSV_期間A!$AA$2:$AA$5001,②実績CSV_期間A!$M$2:$M$5001,$C2226))</f>
        <v/>
      </c>
      <c r="H2226" s="38" t="str">
        <f aca="false">IF($C2226="","",SUMIFS(③実績CSV_期間B!$AA$2:$AA$5001,③実績CSV_期間B!$M$2:$M$5001,$C2226))</f>
        <v/>
      </c>
      <c r="I2226" s="38" t="str">
        <f aca="false">IF($C2226="","",SUMIFS(④実績CSV_期間C!$AA$2:$AA$5001,④実績CSV_期間C!$M$2:$M$5001,$C2226))</f>
        <v/>
      </c>
      <c r="J2226" s="38" t="str">
        <f aca="false">IF($C2226="","",N($F2226)*N($G2226))</f>
        <v/>
      </c>
      <c r="K2226" s="38" t="str">
        <f aca="false">IF($C2226="","",N($F2226)*N($H2226))</f>
        <v/>
      </c>
      <c r="L2226" s="38" t="str">
        <f aca="false">IF($C2226="","",N($F2226)*N($I2226))</f>
        <v/>
      </c>
      <c r="M2226" s="37" t="str">
        <f aca="false">IF(OR($C2226="",N(TOP!$C$12)=0),"",N($J2226)/TOP!$C$12)</f>
        <v/>
      </c>
      <c r="N2226" s="37" t="str">
        <f aca="false">IF(OR($C2226="",N(TOP!$C$13)=0),"",N($K2226)/TOP!$C$13)</f>
        <v/>
      </c>
      <c r="O2226" s="37" t="str">
        <f aca="false">IF(OR($C2226="",N(TOP!$C$14)=0),"",N($L2226)/TOP!$C$14)</f>
        <v/>
      </c>
      <c r="P2226" s="42" t="str">
        <f aca="false">IF($C2226="","",IFERROR(CHOOSE(MATCH(TOP!$C$10,{"【期間A】","【期間B】","【期間C】"},0),N($M2226),N($N2226),N($O2226)),0))</f>
        <v/>
      </c>
    </row>
    <row r="2227" customFormat="false" ht="15" hidden="false" customHeight="false" outlineLevel="0" collapsed="false">
      <c r="B2227" s="12" t="n">
        <v>2222</v>
      </c>
      <c r="C2227" s="36" t="str">
        <f aca="false">IF(②実績CSV_期間A!$M2223="","",②実績CSV_期間A!$M2223&amp;"")</f>
        <v/>
      </c>
      <c r="D2227" s="12" t="str">
        <f aca="false">IF($C2227="","",②実績CSV_期間A!$N2223)</f>
        <v/>
      </c>
      <c r="E2227" s="12" t="str">
        <f aca="false">IF($C2227="","",RIGHT($D2227,1))</f>
        <v/>
      </c>
      <c r="F2227" s="41" t="str">
        <f aca="false">IF($C2227="","",IFERROR(INDEX(サイズ換算マスタ!$C$6:$C$8,MATCH($E2227,サイズ換算マスタ!$B$6:$B$8,0)),1))</f>
        <v/>
      </c>
      <c r="G2227" s="38" t="str">
        <f aca="false">IF($C2227="","",SUMIFS(②実績CSV_期間A!$AA$2:$AA$5001,②実績CSV_期間A!$M$2:$M$5001,$C2227))</f>
        <v/>
      </c>
      <c r="H2227" s="38" t="str">
        <f aca="false">IF($C2227="","",SUMIFS(③実績CSV_期間B!$AA$2:$AA$5001,③実績CSV_期間B!$M$2:$M$5001,$C2227))</f>
        <v/>
      </c>
      <c r="I2227" s="38" t="str">
        <f aca="false">IF($C2227="","",SUMIFS(④実績CSV_期間C!$AA$2:$AA$5001,④実績CSV_期間C!$M$2:$M$5001,$C2227))</f>
        <v/>
      </c>
      <c r="J2227" s="38" t="str">
        <f aca="false">IF($C2227="","",N($F2227)*N($G2227))</f>
        <v/>
      </c>
      <c r="K2227" s="38" t="str">
        <f aca="false">IF($C2227="","",N($F2227)*N($H2227))</f>
        <v/>
      </c>
      <c r="L2227" s="38" t="str">
        <f aca="false">IF($C2227="","",N($F2227)*N($I2227))</f>
        <v/>
      </c>
      <c r="M2227" s="37" t="str">
        <f aca="false">IF(OR($C2227="",N(TOP!$C$12)=0),"",N($J2227)/TOP!$C$12)</f>
        <v/>
      </c>
      <c r="N2227" s="37" t="str">
        <f aca="false">IF(OR($C2227="",N(TOP!$C$13)=0),"",N($K2227)/TOP!$C$13)</f>
        <v/>
      </c>
      <c r="O2227" s="37" t="str">
        <f aca="false">IF(OR($C2227="",N(TOP!$C$14)=0),"",N($L2227)/TOP!$C$14)</f>
        <v/>
      </c>
      <c r="P2227" s="42" t="str">
        <f aca="false">IF($C2227="","",IFERROR(CHOOSE(MATCH(TOP!$C$10,{"【期間A】","【期間B】","【期間C】"},0),N($M2227),N($N2227),N($O2227)),0))</f>
        <v/>
      </c>
    </row>
    <row r="2228" customFormat="false" ht="15" hidden="false" customHeight="false" outlineLevel="0" collapsed="false">
      <c r="B2228" s="12" t="n">
        <v>2223</v>
      </c>
      <c r="C2228" s="36" t="str">
        <f aca="false">IF(②実績CSV_期間A!$M2224="","",②実績CSV_期間A!$M2224&amp;"")</f>
        <v/>
      </c>
      <c r="D2228" s="12" t="str">
        <f aca="false">IF($C2228="","",②実績CSV_期間A!$N2224)</f>
        <v/>
      </c>
      <c r="E2228" s="12" t="str">
        <f aca="false">IF($C2228="","",RIGHT($D2228,1))</f>
        <v/>
      </c>
      <c r="F2228" s="41" t="str">
        <f aca="false">IF($C2228="","",IFERROR(INDEX(サイズ換算マスタ!$C$6:$C$8,MATCH($E2228,サイズ換算マスタ!$B$6:$B$8,0)),1))</f>
        <v/>
      </c>
      <c r="G2228" s="38" t="str">
        <f aca="false">IF($C2228="","",SUMIFS(②実績CSV_期間A!$AA$2:$AA$5001,②実績CSV_期間A!$M$2:$M$5001,$C2228))</f>
        <v/>
      </c>
      <c r="H2228" s="38" t="str">
        <f aca="false">IF($C2228="","",SUMIFS(③実績CSV_期間B!$AA$2:$AA$5001,③実績CSV_期間B!$M$2:$M$5001,$C2228))</f>
        <v/>
      </c>
      <c r="I2228" s="38" t="str">
        <f aca="false">IF($C2228="","",SUMIFS(④実績CSV_期間C!$AA$2:$AA$5001,④実績CSV_期間C!$M$2:$M$5001,$C2228))</f>
        <v/>
      </c>
      <c r="J2228" s="38" t="str">
        <f aca="false">IF($C2228="","",N($F2228)*N($G2228))</f>
        <v/>
      </c>
      <c r="K2228" s="38" t="str">
        <f aca="false">IF($C2228="","",N($F2228)*N($H2228))</f>
        <v/>
      </c>
      <c r="L2228" s="38" t="str">
        <f aca="false">IF($C2228="","",N($F2228)*N($I2228))</f>
        <v/>
      </c>
      <c r="M2228" s="37" t="str">
        <f aca="false">IF(OR($C2228="",N(TOP!$C$12)=0),"",N($J2228)/TOP!$C$12)</f>
        <v/>
      </c>
      <c r="N2228" s="37" t="str">
        <f aca="false">IF(OR($C2228="",N(TOP!$C$13)=0),"",N($K2228)/TOP!$C$13)</f>
        <v/>
      </c>
      <c r="O2228" s="37" t="str">
        <f aca="false">IF(OR($C2228="",N(TOP!$C$14)=0),"",N($L2228)/TOP!$C$14)</f>
        <v/>
      </c>
      <c r="P2228" s="42" t="str">
        <f aca="false">IF($C2228="","",IFERROR(CHOOSE(MATCH(TOP!$C$10,{"【期間A】","【期間B】","【期間C】"},0),N($M2228),N($N2228),N($O2228)),0))</f>
        <v/>
      </c>
    </row>
    <row r="2229" customFormat="false" ht="15" hidden="false" customHeight="false" outlineLevel="0" collapsed="false">
      <c r="B2229" s="12" t="n">
        <v>2224</v>
      </c>
      <c r="C2229" s="36" t="str">
        <f aca="false">IF(②実績CSV_期間A!$M2225="","",②実績CSV_期間A!$M2225&amp;"")</f>
        <v/>
      </c>
      <c r="D2229" s="12" t="str">
        <f aca="false">IF($C2229="","",②実績CSV_期間A!$N2225)</f>
        <v/>
      </c>
      <c r="E2229" s="12" t="str">
        <f aca="false">IF($C2229="","",RIGHT($D2229,1))</f>
        <v/>
      </c>
      <c r="F2229" s="41" t="str">
        <f aca="false">IF($C2229="","",IFERROR(INDEX(サイズ換算マスタ!$C$6:$C$8,MATCH($E2229,サイズ換算マスタ!$B$6:$B$8,0)),1))</f>
        <v/>
      </c>
      <c r="G2229" s="38" t="str">
        <f aca="false">IF($C2229="","",SUMIFS(②実績CSV_期間A!$AA$2:$AA$5001,②実績CSV_期間A!$M$2:$M$5001,$C2229))</f>
        <v/>
      </c>
      <c r="H2229" s="38" t="str">
        <f aca="false">IF($C2229="","",SUMIFS(③実績CSV_期間B!$AA$2:$AA$5001,③実績CSV_期間B!$M$2:$M$5001,$C2229))</f>
        <v/>
      </c>
      <c r="I2229" s="38" t="str">
        <f aca="false">IF($C2229="","",SUMIFS(④実績CSV_期間C!$AA$2:$AA$5001,④実績CSV_期間C!$M$2:$M$5001,$C2229))</f>
        <v/>
      </c>
      <c r="J2229" s="38" t="str">
        <f aca="false">IF($C2229="","",N($F2229)*N($G2229))</f>
        <v/>
      </c>
      <c r="K2229" s="38" t="str">
        <f aca="false">IF($C2229="","",N($F2229)*N($H2229))</f>
        <v/>
      </c>
      <c r="L2229" s="38" t="str">
        <f aca="false">IF($C2229="","",N($F2229)*N($I2229))</f>
        <v/>
      </c>
      <c r="M2229" s="37" t="str">
        <f aca="false">IF(OR($C2229="",N(TOP!$C$12)=0),"",N($J2229)/TOP!$C$12)</f>
        <v/>
      </c>
      <c r="N2229" s="37" t="str">
        <f aca="false">IF(OR($C2229="",N(TOP!$C$13)=0),"",N($K2229)/TOP!$C$13)</f>
        <v/>
      </c>
      <c r="O2229" s="37" t="str">
        <f aca="false">IF(OR($C2229="",N(TOP!$C$14)=0),"",N($L2229)/TOP!$C$14)</f>
        <v/>
      </c>
      <c r="P2229" s="42" t="str">
        <f aca="false">IF($C2229="","",IFERROR(CHOOSE(MATCH(TOP!$C$10,{"【期間A】","【期間B】","【期間C】"},0),N($M2229),N($N2229),N($O2229)),0))</f>
        <v/>
      </c>
    </row>
    <row r="2230" customFormat="false" ht="15" hidden="false" customHeight="false" outlineLevel="0" collapsed="false">
      <c r="B2230" s="12" t="n">
        <v>2225</v>
      </c>
      <c r="C2230" s="36" t="str">
        <f aca="false">IF(②実績CSV_期間A!$M2226="","",②実績CSV_期間A!$M2226&amp;"")</f>
        <v/>
      </c>
      <c r="D2230" s="12" t="str">
        <f aca="false">IF($C2230="","",②実績CSV_期間A!$N2226)</f>
        <v/>
      </c>
      <c r="E2230" s="12" t="str">
        <f aca="false">IF($C2230="","",RIGHT($D2230,1))</f>
        <v/>
      </c>
      <c r="F2230" s="41" t="str">
        <f aca="false">IF($C2230="","",IFERROR(INDEX(サイズ換算マスタ!$C$6:$C$8,MATCH($E2230,サイズ換算マスタ!$B$6:$B$8,0)),1))</f>
        <v/>
      </c>
      <c r="G2230" s="38" t="str">
        <f aca="false">IF($C2230="","",SUMIFS(②実績CSV_期間A!$AA$2:$AA$5001,②実績CSV_期間A!$M$2:$M$5001,$C2230))</f>
        <v/>
      </c>
      <c r="H2230" s="38" t="str">
        <f aca="false">IF($C2230="","",SUMIFS(③実績CSV_期間B!$AA$2:$AA$5001,③実績CSV_期間B!$M$2:$M$5001,$C2230))</f>
        <v/>
      </c>
      <c r="I2230" s="38" t="str">
        <f aca="false">IF($C2230="","",SUMIFS(④実績CSV_期間C!$AA$2:$AA$5001,④実績CSV_期間C!$M$2:$M$5001,$C2230))</f>
        <v/>
      </c>
      <c r="J2230" s="38" t="str">
        <f aca="false">IF($C2230="","",N($F2230)*N($G2230))</f>
        <v/>
      </c>
      <c r="K2230" s="38" t="str">
        <f aca="false">IF($C2230="","",N($F2230)*N($H2230))</f>
        <v/>
      </c>
      <c r="L2230" s="38" t="str">
        <f aca="false">IF($C2230="","",N($F2230)*N($I2230))</f>
        <v/>
      </c>
      <c r="M2230" s="37" t="str">
        <f aca="false">IF(OR($C2230="",N(TOP!$C$12)=0),"",N($J2230)/TOP!$C$12)</f>
        <v/>
      </c>
      <c r="N2230" s="37" t="str">
        <f aca="false">IF(OR($C2230="",N(TOP!$C$13)=0),"",N($K2230)/TOP!$C$13)</f>
        <v/>
      </c>
      <c r="O2230" s="37" t="str">
        <f aca="false">IF(OR($C2230="",N(TOP!$C$14)=0),"",N($L2230)/TOP!$C$14)</f>
        <v/>
      </c>
      <c r="P2230" s="42" t="str">
        <f aca="false">IF($C2230="","",IFERROR(CHOOSE(MATCH(TOP!$C$10,{"【期間A】","【期間B】","【期間C】"},0),N($M2230),N($N2230),N($O2230)),0))</f>
        <v/>
      </c>
    </row>
    <row r="2231" customFormat="false" ht="15" hidden="false" customHeight="false" outlineLevel="0" collapsed="false">
      <c r="B2231" s="12" t="n">
        <v>2226</v>
      </c>
      <c r="C2231" s="36" t="str">
        <f aca="false">IF(②実績CSV_期間A!$M2227="","",②実績CSV_期間A!$M2227&amp;"")</f>
        <v/>
      </c>
      <c r="D2231" s="12" t="str">
        <f aca="false">IF($C2231="","",②実績CSV_期間A!$N2227)</f>
        <v/>
      </c>
      <c r="E2231" s="12" t="str">
        <f aca="false">IF($C2231="","",RIGHT($D2231,1))</f>
        <v/>
      </c>
      <c r="F2231" s="41" t="str">
        <f aca="false">IF($C2231="","",IFERROR(INDEX(サイズ換算マスタ!$C$6:$C$8,MATCH($E2231,サイズ換算マスタ!$B$6:$B$8,0)),1))</f>
        <v/>
      </c>
      <c r="G2231" s="38" t="str">
        <f aca="false">IF($C2231="","",SUMIFS(②実績CSV_期間A!$AA$2:$AA$5001,②実績CSV_期間A!$M$2:$M$5001,$C2231))</f>
        <v/>
      </c>
      <c r="H2231" s="38" t="str">
        <f aca="false">IF($C2231="","",SUMIFS(③実績CSV_期間B!$AA$2:$AA$5001,③実績CSV_期間B!$M$2:$M$5001,$C2231))</f>
        <v/>
      </c>
      <c r="I2231" s="38" t="str">
        <f aca="false">IF($C2231="","",SUMIFS(④実績CSV_期間C!$AA$2:$AA$5001,④実績CSV_期間C!$M$2:$M$5001,$C2231))</f>
        <v/>
      </c>
      <c r="J2231" s="38" t="str">
        <f aca="false">IF($C2231="","",N($F2231)*N($G2231))</f>
        <v/>
      </c>
      <c r="K2231" s="38" t="str">
        <f aca="false">IF($C2231="","",N($F2231)*N($H2231))</f>
        <v/>
      </c>
      <c r="L2231" s="38" t="str">
        <f aca="false">IF($C2231="","",N($F2231)*N($I2231))</f>
        <v/>
      </c>
      <c r="M2231" s="37" t="str">
        <f aca="false">IF(OR($C2231="",N(TOP!$C$12)=0),"",N($J2231)/TOP!$C$12)</f>
        <v/>
      </c>
      <c r="N2231" s="37" t="str">
        <f aca="false">IF(OR($C2231="",N(TOP!$C$13)=0),"",N($K2231)/TOP!$C$13)</f>
        <v/>
      </c>
      <c r="O2231" s="37" t="str">
        <f aca="false">IF(OR($C2231="",N(TOP!$C$14)=0),"",N($L2231)/TOP!$C$14)</f>
        <v/>
      </c>
      <c r="P2231" s="42" t="str">
        <f aca="false">IF($C2231="","",IFERROR(CHOOSE(MATCH(TOP!$C$10,{"【期間A】","【期間B】","【期間C】"},0),N($M2231),N($N2231),N($O2231)),0))</f>
        <v/>
      </c>
    </row>
    <row r="2232" customFormat="false" ht="15" hidden="false" customHeight="false" outlineLevel="0" collapsed="false">
      <c r="B2232" s="12" t="n">
        <v>2227</v>
      </c>
      <c r="C2232" s="36" t="str">
        <f aca="false">IF(②実績CSV_期間A!$M2228="","",②実績CSV_期間A!$M2228&amp;"")</f>
        <v/>
      </c>
      <c r="D2232" s="12" t="str">
        <f aca="false">IF($C2232="","",②実績CSV_期間A!$N2228)</f>
        <v/>
      </c>
      <c r="E2232" s="12" t="str">
        <f aca="false">IF($C2232="","",RIGHT($D2232,1))</f>
        <v/>
      </c>
      <c r="F2232" s="41" t="str">
        <f aca="false">IF($C2232="","",IFERROR(INDEX(サイズ換算マスタ!$C$6:$C$8,MATCH($E2232,サイズ換算マスタ!$B$6:$B$8,0)),1))</f>
        <v/>
      </c>
      <c r="G2232" s="38" t="str">
        <f aca="false">IF($C2232="","",SUMIFS(②実績CSV_期間A!$AA$2:$AA$5001,②実績CSV_期間A!$M$2:$M$5001,$C2232))</f>
        <v/>
      </c>
      <c r="H2232" s="38" t="str">
        <f aca="false">IF($C2232="","",SUMIFS(③実績CSV_期間B!$AA$2:$AA$5001,③実績CSV_期間B!$M$2:$M$5001,$C2232))</f>
        <v/>
      </c>
      <c r="I2232" s="38" t="str">
        <f aca="false">IF($C2232="","",SUMIFS(④実績CSV_期間C!$AA$2:$AA$5001,④実績CSV_期間C!$M$2:$M$5001,$C2232))</f>
        <v/>
      </c>
      <c r="J2232" s="38" t="str">
        <f aca="false">IF($C2232="","",N($F2232)*N($G2232))</f>
        <v/>
      </c>
      <c r="K2232" s="38" t="str">
        <f aca="false">IF($C2232="","",N($F2232)*N($H2232))</f>
        <v/>
      </c>
      <c r="L2232" s="38" t="str">
        <f aca="false">IF($C2232="","",N($F2232)*N($I2232))</f>
        <v/>
      </c>
      <c r="M2232" s="37" t="str">
        <f aca="false">IF(OR($C2232="",N(TOP!$C$12)=0),"",N($J2232)/TOP!$C$12)</f>
        <v/>
      </c>
      <c r="N2232" s="37" t="str">
        <f aca="false">IF(OR($C2232="",N(TOP!$C$13)=0),"",N($K2232)/TOP!$C$13)</f>
        <v/>
      </c>
      <c r="O2232" s="37" t="str">
        <f aca="false">IF(OR($C2232="",N(TOP!$C$14)=0),"",N($L2232)/TOP!$C$14)</f>
        <v/>
      </c>
      <c r="P2232" s="42" t="str">
        <f aca="false">IF($C2232="","",IFERROR(CHOOSE(MATCH(TOP!$C$10,{"【期間A】","【期間B】","【期間C】"},0),N($M2232),N($N2232),N($O2232)),0))</f>
        <v/>
      </c>
    </row>
    <row r="2233" customFormat="false" ht="15" hidden="false" customHeight="false" outlineLevel="0" collapsed="false">
      <c r="B2233" s="12" t="n">
        <v>2228</v>
      </c>
      <c r="C2233" s="36" t="str">
        <f aca="false">IF(②実績CSV_期間A!$M2229="","",②実績CSV_期間A!$M2229&amp;"")</f>
        <v/>
      </c>
      <c r="D2233" s="12" t="str">
        <f aca="false">IF($C2233="","",②実績CSV_期間A!$N2229)</f>
        <v/>
      </c>
      <c r="E2233" s="12" t="str">
        <f aca="false">IF($C2233="","",RIGHT($D2233,1))</f>
        <v/>
      </c>
      <c r="F2233" s="41" t="str">
        <f aca="false">IF($C2233="","",IFERROR(INDEX(サイズ換算マスタ!$C$6:$C$8,MATCH($E2233,サイズ換算マスタ!$B$6:$B$8,0)),1))</f>
        <v/>
      </c>
      <c r="G2233" s="38" t="str">
        <f aca="false">IF($C2233="","",SUMIFS(②実績CSV_期間A!$AA$2:$AA$5001,②実績CSV_期間A!$M$2:$M$5001,$C2233))</f>
        <v/>
      </c>
      <c r="H2233" s="38" t="str">
        <f aca="false">IF($C2233="","",SUMIFS(③実績CSV_期間B!$AA$2:$AA$5001,③実績CSV_期間B!$M$2:$M$5001,$C2233))</f>
        <v/>
      </c>
      <c r="I2233" s="38" t="str">
        <f aca="false">IF($C2233="","",SUMIFS(④実績CSV_期間C!$AA$2:$AA$5001,④実績CSV_期間C!$M$2:$M$5001,$C2233))</f>
        <v/>
      </c>
      <c r="J2233" s="38" t="str">
        <f aca="false">IF($C2233="","",N($F2233)*N($G2233))</f>
        <v/>
      </c>
      <c r="K2233" s="38" t="str">
        <f aca="false">IF($C2233="","",N($F2233)*N($H2233))</f>
        <v/>
      </c>
      <c r="L2233" s="38" t="str">
        <f aca="false">IF($C2233="","",N($F2233)*N($I2233))</f>
        <v/>
      </c>
      <c r="M2233" s="37" t="str">
        <f aca="false">IF(OR($C2233="",N(TOP!$C$12)=0),"",N($J2233)/TOP!$C$12)</f>
        <v/>
      </c>
      <c r="N2233" s="37" t="str">
        <f aca="false">IF(OR($C2233="",N(TOP!$C$13)=0),"",N($K2233)/TOP!$C$13)</f>
        <v/>
      </c>
      <c r="O2233" s="37" t="str">
        <f aca="false">IF(OR($C2233="",N(TOP!$C$14)=0),"",N($L2233)/TOP!$C$14)</f>
        <v/>
      </c>
      <c r="P2233" s="42" t="str">
        <f aca="false">IF($C2233="","",IFERROR(CHOOSE(MATCH(TOP!$C$10,{"【期間A】","【期間B】","【期間C】"},0),N($M2233),N($N2233),N($O2233)),0))</f>
        <v/>
      </c>
    </row>
    <row r="2234" customFormat="false" ht="15" hidden="false" customHeight="false" outlineLevel="0" collapsed="false">
      <c r="B2234" s="12" t="n">
        <v>2229</v>
      </c>
      <c r="C2234" s="36" t="str">
        <f aca="false">IF(②実績CSV_期間A!$M2230="","",②実績CSV_期間A!$M2230&amp;"")</f>
        <v/>
      </c>
      <c r="D2234" s="12" t="str">
        <f aca="false">IF($C2234="","",②実績CSV_期間A!$N2230)</f>
        <v/>
      </c>
      <c r="E2234" s="12" t="str">
        <f aca="false">IF($C2234="","",RIGHT($D2234,1))</f>
        <v/>
      </c>
      <c r="F2234" s="41" t="str">
        <f aca="false">IF($C2234="","",IFERROR(INDEX(サイズ換算マスタ!$C$6:$C$8,MATCH($E2234,サイズ換算マスタ!$B$6:$B$8,0)),1))</f>
        <v/>
      </c>
      <c r="G2234" s="38" t="str">
        <f aca="false">IF($C2234="","",SUMIFS(②実績CSV_期間A!$AA$2:$AA$5001,②実績CSV_期間A!$M$2:$M$5001,$C2234))</f>
        <v/>
      </c>
      <c r="H2234" s="38" t="str">
        <f aca="false">IF($C2234="","",SUMIFS(③実績CSV_期間B!$AA$2:$AA$5001,③実績CSV_期間B!$M$2:$M$5001,$C2234))</f>
        <v/>
      </c>
      <c r="I2234" s="38" t="str">
        <f aca="false">IF($C2234="","",SUMIFS(④実績CSV_期間C!$AA$2:$AA$5001,④実績CSV_期間C!$M$2:$M$5001,$C2234))</f>
        <v/>
      </c>
      <c r="J2234" s="38" t="str">
        <f aca="false">IF($C2234="","",N($F2234)*N($G2234))</f>
        <v/>
      </c>
      <c r="K2234" s="38" t="str">
        <f aca="false">IF($C2234="","",N($F2234)*N($H2234))</f>
        <v/>
      </c>
      <c r="L2234" s="38" t="str">
        <f aca="false">IF($C2234="","",N($F2234)*N($I2234))</f>
        <v/>
      </c>
      <c r="M2234" s="37" t="str">
        <f aca="false">IF(OR($C2234="",N(TOP!$C$12)=0),"",N($J2234)/TOP!$C$12)</f>
        <v/>
      </c>
      <c r="N2234" s="37" t="str">
        <f aca="false">IF(OR($C2234="",N(TOP!$C$13)=0),"",N($K2234)/TOP!$C$13)</f>
        <v/>
      </c>
      <c r="O2234" s="37" t="str">
        <f aca="false">IF(OR($C2234="",N(TOP!$C$14)=0),"",N($L2234)/TOP!$C$14)</f>
        <v/>
      </c>
      <c r="P2234" s="42" t="str">
        <f aca="false">IF($C2234="","",IFERROR(CHOOSE(MATCH(TOP!$C$10,{"【期間A】","【期間B】","【期間C】"},0),N($M2234),N($N2234),N($O2234)),0))</f>
        <v/>
      </c>
    </row>
    <row r="2235" customFormat="false" ht="15" hidden="false" customHeight="false" outlineLevel="0" collapsed="false">
      <c r="B2235" s="12" t="n">
        <v>2230</v>
      </c>
      <c r="C2235" s="36" t="str">
        <f aca="false">IF(②実績CSV_期間A!$M2231="","",②実績CSV_期間A!$M2231&amp;"")</f>
        <v/>
      </c>
      <c r="D2235" s="12" t="str">
        <f aca="false">IF($C2235="","",②実績CSV_期間A!$N2231)</f>
        <v/>
      </c>
      <c r="E2235" s="12" t="str">
        <f aca="false">IF($C2235="","",RIGHT($D2235,1))</f>
        <v/>
      </c>
      <c r="F2235" s="41" t="str">
        <f aca="false">IF($C2235="","",IFERROR(INDEX(サイズ換算マスタ!$C$6:$C$8,MATCH($E2235,サイズ換算マスタ!$B$6:$B$8,0)),1))</f>
        <v/>
      </c>
      <c r="G2235" s="38" t="str">
        <f aca="false">IF($C2235="","",SUMIFS(②実績CSV_期間A!$AA$2:$AA$5001,②実績CSV_期間A!$M$2:$M$5001,$C2235))</f>
        <v/>
      </c>
      <c r="H2235" s="38" t="str">
        <f aca="false">IF($C2235="","",SUMIFS(③実績CSV_期間B!$AA$2:$AA$5001,③実績CSV_期間B!$M$2:$M$5001,$C2235))</f>
        <v/>
      </c>
      <c r="I2235" s="38" t="str">
        <f aca="false">IF($C2235="","",SUMIFS(④実績CSV_期間C!$AA$2:$AA$5001,④実績CSV_期間C!$M$2:$M$5001,$C2235))</f>
        <v/>
      </c>
      <c r="J2235" s="38" t="str">
        <f aca="false">IF($C2235="","",N($F2235)*N($G2235))</f>
        <v/>
      </c>
      <c r="K2235" s="38" t="str">
        <f aca="false">IF($C2235="","",N($F2235)*N($H2235))</f>
        <v/>
      </c>
      <c r="L2235" s="38" t="str">
        <f aca="false">IF($C2235="","",N($F2235)*N($I2235))</f>
        <v/>
      </c>
      <c r="M2235" s="37" t="str">
        <f aca="false">IF(OR($C2235="",N(TOP!$C$12)=0),"",N($J2235)/TOP!$C$12)</f>
        <v/>
      </c>
      <c r="N2235" s="37" t="str">
        <f aca="false">IF(OR($C2235="",N(TOP!$C$13)=0),"",N($K2235)/TOP!$C$13)</f>
        <v/>
      </c>
      <c r="O2235" s="37" t="str">
        <f aca="false">IF(OR($C2235="",N(TOP!$C$14)=0),"",N($L2235)/TOP!$C$14)</f>
        <v/>
      </c>
      <c r="P2235" s="42" t="str">
        <f aca="false">IF($C2235="","",IFERROR(CHOOSE(MATCH(TOP!$C$10,{"【期間A】","【期間B】","【期間C】"},0),N($M2235),N($N2235),N($O2235)),0))</f>
        <v/>
      </c>
    </row>
    <row r="2236" customFormat="false" ht="15" hidden="false" customHeight="false" outlineLevel="0" collapsed="false">
      <c r="B2236" s="12" t="n">
        <v>2231</v>
      </c>
      <c r="C2236" s="36" t="str">
        <f aca="false">IF(②実績CSV_期間A!$M2232="","",②実績CSV_期間A!$M2232&amp;"")</f>
        <v/>
      </c>
      <c r="D2236" s="12" t="str">
        <f aca="false">IF($C2236="","",②実績CSV_期間A!$N2232)</f>
        <v/>
      </c>
      <c r="E2236" s="12" t="str">
        <f aca="false">IF($C2236="","",RIGHT($D2236,1))</f>
        <v/>
      </c>
      <c r="F2236" s="41" t="str">
        <f aca="false">IF($C2236="","",IFERROR(INDEX(サイズ換算マスタ!$C$6:$C$8,MATCH($E2236,サイズ換算マスタ!$B$6:$B$8,0)),1))</f>
        <v/>
      </c>
      <c r="G2236" s="38" t="str">
        <f aca="false">IF($C2236="","",SUMIFS(②実績CSV_期間A!$AA$2:$AA$5001,②実績CSV_期間A!$M$2:$M$5001,$C2236))</f>
        <v/>
      </c>
      <c r="H2236" s="38" t="str">
        <f aca="false">IF($C2236="","",SUMIFS(③実績CSV_期間B!$AA$2:$AA$5001,③実績CSV_期間B!$M$2:$M$5001,$C2236))</f>
        <v/>
      </c>
      <c r="I2236" s="38" t="str">
        <f aca="false">IF($C2236="","",SUMIFS(④実績CSV_期間C!$AA$2:$AA$5001,④実績CSV_期間C!$M$2:$M$5001,$C2236))</f>
        <v/>
      </c>
      <c r="J2236" s="38" t="str">
        <f aca="false">IF($C2236="","",N($F2236)*N($G2236))</f>
        <v/>
      </c>
      <c r="K2236" s="38" t="str">
        <f aca="false">IF($C2236="","",N($F2236)*N($H2236))</f>
        <v/>
      </c>
      <c r="L2236" s="38" t="str">
        <f aca="false">IF($C2236="","",N($F2236)*N($I2236))</f>
        <v/>
      </c>
      <c r="M2236" s="37" t="str">
        <f aca="false">IF(OR($C2236="",N(TOP!$C$12)=0),"",N($J2236)/TOP!$C$12)</f>
        <v/>
      </c>
      <c r="N2236" s="37" t="str">
        <f aca="false">IF(OR($C2236="",N(TOP!$C$13)=0),"",N($K2236)/TOP!$C$13)</f>
        <v/>
      </c>
      <c r="O2236" s="37" t="str">
        <f aca="false">IF(OR($C2236="",N(TOP!$C$14)=0),"",N($L2236)/TOP!$C$14)</f>
        <v/>
      </c>
      <c r="P2236" s="42" t="str">
        <f aca="false">IF($C2236="","",IFERROR(CHOOSE(MATCH(TOP!$C$10,{"【期間A】","【期間B】","【期間C】"},0),N($M2236),N($N2236),N($O2236)),0))</f>
        <v/>
      </c>
    </row>
    <row r="2237" customFormat="false" ht="15" hidden="false" customHeight="false" outlineLevel="0" collapsed="false">
      <c r="B2237" s="12" t="n">
        <v>2232</v>
      </c>
      <c r="C2237" s="36" t="str">
        <f aca="false">IF(②実績CSV_期間A!$M2233="","",②実績CSV_期間A!$M2233&amp;"")</f>
        <v/>
      </c>
      <c r="D2237" s="12" t="str">
        <f aca="false">IF($C2237="","",②実績CSV_期間A!$N2233)</f>
        <v/>
      </c>
      <c r="E2237" s="12" t="str">
        <f aca="false">IF($C2237="","",RIGHT($D2237,1))</f>
        <v/>
      </c>
      <c r="F2237" s="41" t="str">
        <f aca="false">IF($C2237="","",IFERROR(INDEX(サイズ換算マスタ!$C$6:$C$8,MATCH($E2237,サイズ換算マスタ!$B$6:$B$8,0)),1))</f>
        <v/>
      </c>
      <c r="G2237" s="38" t="str">
        <f aca="false">IF($C2237="","",SUMIFS(②実績CSV_期間A!$AA$2:$AA$5001,②実績CSV_期間A!$M$2:$M$5001,$C2237))</f>
        <v/>
      </c>
      <c r="H2237" s="38" t="str">
        <f aca="false">IF($C2237="","",SUMIFS(③実績CSV_期間B!$AA$2:$AA$5001,③実績CSV_期間B!$M$2:$M$5001,$C2237))</f>
        <v/>
      </c>
      <c r="I2237" s="38" t="str">
        <f aca="false">IF($C2237="","",SUMIFS(④実績CSV_期間C!$AA$2:$AA$5001,④実績CSV_期間C!$M$2:$M$5001,$C2237))</f>
        <v/>
      </c>
      <c r="J2237" s="38" t="str">
        <f aca="false">IF($C2237="","",N($F2237)*N($G2237))</f>
        <v/>
      </c>
      <c r="K2237" s="38" t="str">
        <f aca="false">IF($C2237="","",N($F2237)*N($H2237))</f>
        <v/>
      </c>
      <c r="L2237" s="38" t="str">
        <f aca="false">IF($C2237="","",N($F2237)*N($I2237))</f>
        <v/>
      </c>
      <c r="M2237" s="37" t="str">
        <f aca="false">IF(OR($C2237="",N(TOP!$C$12)=0),"",N($J2237)/TOP!$C$12)</f>
        <v/>
      </c>
      <c r="N2237" s="37" t="str">
        <f aca="false">IF(OR($C2237="",N(TOP!$C$13)=0),"",N($K2237)/TOP!$C$13)</f>
        <v/>
      </c>
      <c r="O2237" s="37" t="str">
        <f aca="false">IF(OR($C2237="",N(TOP!$C$14)=0),"",N($L2237)/TOP!$C$14)</f>
        <v/>
      </c>
      <c r="P2237" s="42" t="str">
        <f aca="false">IF($C2237="","",IFERROR(CHOOSE(MATCH(TOP!$C$10,{"【期間A】","【期間B】","【期間C】"},0),N($M2237),N($N2237),N($O2237)),0))</f>
        <v/>
      </c>
    </row>
    <row r="2238" customFormat="false" ht="15" hidden="false" customHeight="false" outlineLevel="0" collapsed="false">
      <c r="B2238" s="12" t="n">
        <v>2233</v>
      </c>
      <c r="C2238" s="36" t="str">
        <f aca="false">IF(②実績CSV_期間A!$M2234="","",②実績CSV_期間A!$M2234&amp;"")</f>
        <v/>
      </c>
      <c r="D2238" s="12" t="str">
        <f aca="false">IF($C2238="","",②実績CSV_期間A!$N2234)</f>
        <v/>
      </c>
      <c r="E2238" s="12" t="str">
        <f aca="false">IF($C2238="","",RIGHT($D2238,1))</f>
        <v/>
      </c>
      <c r="F2238" s="41" t="str">
        <f aca="false">IF($C2238="","",IFERROR(INDEX(サイズ換算マスタ!$C$6:$C$8,MATCH($E2238,サイズ換算マスタ!$B$6:$B$8,0)),1))</f>
        <v/>
      </c>
      <c r="G2238" s="38" t="str">
        <f aca="false">IF($C2238="","",SUMIFS(②実績CSV_期間A!$AA$2:$AA$5001,②実績CSV_期間A!$M$2:$M$5001,$C2238))</f>
        <v/>
      </c>
      <c r="H2238" s="38" t="str">
        <f aca="false">IF($C2238="","",SUMIFS(③実績CSV_期間B!$AA$2:$AA$5001,③実績CSV_期間B!$M$2:$M$5001,$C2238))</f>
        <v/>
      </c>
      <c r="I2238" s="38" t="str">
        <f aca="false">IF($C2238="","",SUMIFS(④実績CSV_期間C!$AA$2:$AA$5001,④実績CSV_期間C!$M$2:$M$5001,$C2238))</f>
        <v/>
      </c>
      <c r="J2238" s="38" t="str">
        <f aca="false">IF($C2238="","",N($F2238)*N($G2238))</f>
        <v/>
      </c>
      <c r="K2238" s="38" t="str">
        <f aca="false">IF($C2238="","",N($F2238)*N($H2238))</f>
        <v/>
      </c>
      <c r="L2238" s="38" t="str">
        <f aca="false">IF($C2238="","",N($F2238)*N($I2238))</f>
        <v/>
      </c>
      <c r="M2238" s="37" t="str">
        <f aca="false">IF(OR($C2238="",N(TOP!$C$12)=0),"",N($J2238)/TOP!$C$12)</f>
        <v/>
      </c>
      <c r="N2238" s="37" t="str">
        <f aca="false">IF(OR($C2238="",N(TOP!$C$13)=0),"",N($K2238)/TOP!$C$13)</f>
        <v/>
      </c>
      <c r="O2238" s="37" t="str">
        <f aca="false">IF(OR($C2238="",N(TOP!$C$14)=0),"",N($L2238)/TOP!$C$14)</f>
        <v/>
      </c>
      <c r="P2238" s="42" t="str">
        <f aca="false">IF($C2238="","",IFERROR(CHOOSE(MATCH(TOP!$C$10,{"【期間A】","【期間B】","【期間C】"},0),N($M2238),N($N2238),N($O2238)),0))</f>
        <v/>
      </c>
    </row>
    <row r="2239" customFormat="false" ht="15" hidden="false" customHeight="false" outlineLevel="0" collapsed="false">
      <c r="B2239" s="12" t="n">
        <v>2234</v>
      </c>
      <c r="C2239" s="36" t="str">
        <f aca="false">IF(②実績CSV_期間A!$M2235="","",②実績CSV_期間A!$M2235&amp;"")</f>
        <v/>
      </c>
      <c r="D2239" s="12" t="str">
        <f aca="false">IF($C2239="","",②実績CSV_期間A!$N2235)</f>
        <v/>
      </c>
      <c r="E2239" s="12" t="str">
        <f aca="false">IF($C2239="","",RIGHT($D2239,1))</f>
        <v/>
      </c>
      <c r="F2239" s="41" t="str">
        <f aca="false">IF($C2239="","",IFERROR(INDEX(サイズ換算マスタ!$C$6:$C$8,MATCH($E2239,サイズ換算マスタ!$B$6:$B$8,0)),1))</f>
        <v/>
      </c>
      <c r="G2239" s="38" t="str">
        <f aca="false">IF($C2239="","",SUMIFS(②実績CSV_期間A!$AA$2:$AA$5001,②実績CSV_期間A!$M$2:$M$5001,$C2239))</f>
        <v/>
      </c>
      <c r="H2239" s="38" t="str">
        <f aca="false">IF($C2239="","",SUMIFS(③実績CSV_期間B!$AA$2:$AA$5001,③実績CSV_期間B!$M$2:$M$5001,$C2239))</f>
        <v/>
      </c>
      <c r="I2239" s="38" t="str">
        <f aca="false">IF($C2239="","",SUMIFS(④実績CSV_期間C!$AA$2:$AA$5001,④実績CSV_期間C!$M$2:$M$5001,$C2239))</f>
        <v/>
      </c>
      <c r="J2239" s="38" t="str">
        <f aca="false">IF($C2239="","",N($F2239)*N($G2239))</f>
        <v/>
      </c>
      <c r="K2239" s="38" t="str">
        <f aca="false">IF($C2239="","",N($F2239)*N($H2239))</f>
        <v/>
      </c>
      <c r="L2239" s="38" t="str">
        <f aca="false">IF($C2239="","",N($F2239)*N($I2239))</f>
        <v/>
      </c>
      <c r="M2239" s="37" t="str">
        <f aca="false">IF(OR($C2239="",N(TOP!$C$12)=0),"",N($J2239)/TOP!$C$12)</f>
        <v/>
      </c>
      <c r="N2239" s="37" t="str">
        <f aca="false">IF(OR($C2239="",N(TOP!$C$13)=0),"",N($K2239)/TOP!$C$13)</f>
        <v/>
      </c>
      <c r="O2239" s="37" t="str">
        <f aca="false">IF(OR($C2239="",N(TOP!$C$14)=0),"",N($L2239)/TOP!$C$14)</f>
        <v/>
      </c>
      <c r="P2239" s="42" t="str">
        <f aca="false">IF($C2239="","",IFERROR(CHOOSE(MATCH(TOP!$C$10,{"【期間A】","【期間B】","【期間C】"},0),N($M2239),N($N2239),N($O2239)),0))</f>
        <v/>
      </c>
    </row>
    <row r="2240" customFormat="false" ht="15" hidden="false" customHeight="false" outlineLevel="0" collapsed="false">
      <c r="B2240" s="12" t="n">
        <v>2235</v>
      </c>
      <c r="C2240" s="36" t="str">
        <f aca="false">IF(②実績CSV_期間A!$M2236="","",②実績CSV_期間A!$M2236&amp;"")</f>
        <v/>
      </c>
      <c r="D2240" s="12" t="str">
        <f aca="false">IF($C2240="","",②実績CSV_期間A!$N2236)</f>
        <v/>
      </c>
      <c r="E2240" s="12" t="str">
        <f aca="false">IF($C2240="","",RIGHT($D2240,1))</f>
        <v/>
      </c>
      <c r="F2240" s="41" t="str">
        <f aca="false">IF($C2240="","",IFERROR(INDEX(サイズ換算マスタ!$C$6:$C$8,MATCH($E2240,サイズ換算マスタ!$B$6:$B$8,0)),1))</f>
        <v/>
      </c>
      <c r="G2240" s="38" t="str">
        <f aca="false">IF($C2240="","",SUMIFS(②実績CSV_期間A!$AA$2:$AA$5001,②実績CSV_期間A!$M$2:$M$5001,$C2240))</f>
        <v/>
      </c>
      <c r="H2240" s="38" t="str">
        <f aca="false">IF($C2240="","",SUMIFS(③実績CSV_期間B!$AA$2:$AA$5001,③実績CSV_期間B!$M$2:$M$5001,$C2240))</f>
        <v/>
      </c>
      <c r="I2240" s="38" t="str">
        <f aca="false">IF($C2240="","",SUMIFS(④実績CSV_期間C!$AA$2:$AA$5001,④実績CSV_期間C!$M$2:$M$5001,$C2240))</f>
        <v/>
      </c>
      <c r="J2240" s="38" t="str">
        <f aca="false">IF($C2240="","",N($F2240)*N($G2240))</f>
        <v/>
      </c>
      <c r="K2240" s="38" t="str">
        <f aca="false">IF($C2240="","",N($F2240)*N($H2240))</f>
        <v/>
      </c>
      <c r="L2240" s="38" t="str">
        <f aca="false">IF($C2240="","",N($F2240)*N($I2240))</f>
        <v/>
      </c>
      <c r="M2240" s="37" t="str">
        <f aca="false">IF(OR($C2240="",N(TOP!$C$12)=0),"",N($J2240)/TOP!$C$12)</f>
        <v/>
      </c>
      <c r="N2240" s="37" t="str">
        <f aca="false">IF(OR($C2240="",N(TOP!$C$13)=0),"",N($K2240)/TOP!$C$13)</f>
        <v/>
      </c>
      <c r="O2240" s="37" t="str">
        <f aca="false">IF(OR($C2240="",N(TOP!$C$14)=0),"",N($L2240)/TOP!$C$14)</f>
        <v/>
      </c>
      <c r="P2240" s="42" t="str">
        <f aca="false">IF($C2240="","",IFERROR(CHOOSE(MATCH(TOP!$C$10,{"【期間A】","【期間B】","【期間C】"},0),N($M2240),N($N2240),N($O2240)),0))</f>
        <v/>
      </c>
    </row>
    <row r="2241" customFormat="false" ht="15" hidden="false" customHeight="false" outlineLevel="0" collapsed="false">
      <c r="B2241" s="12" t="n">
        <v>2236</v>
      </c>
      <c r="C2241" s="36" t="str">
        <f aca="false">IF(②実績CSV_期間A!$M2237="","",②実績CSV_期間A!$M2237&amp;"")</f>
        <v/>
      </c>
      <c r="D2241" s="12" t="str">
        <f aca="false">IF($C2241="","",②実績CSV_期間A!$N2237)</f>
        <v/>
      </c>
      <c r="E2241" s="12" t="str">
        <f aca="false">IF($C2241="","",RIGHT($D2241,1))</f>
        <v/>
      </c>
      <c r="F2241" s="41" t="str">
        <f aca="false">IF($C2241="","",IFERROR(INDEX(サイズ換算マスタ!$C$6:$C$8,MATCH($E2241,サイズ換算マスタ!$B$6:$B$8,0)),1))</f>
        <v/>
      </c>
      <c r="G2241" s="38" t="str">
        <f aca="false">IF($C2241="","",SUMIFS(②実績CSV_期間A!$AA$2:$AA$5001,②実績CSV_期間A!$M$2:$M$5001,$C2241))</f>
        <v/>
      </c>
      <c r="H2241" s="38" t="str">
        <f aca="false">IF($C2241="","",SUMIFS(③実績CSV_期間B!$AA$2:$AA$5001,③実績CSV_期間B!$M$2:$M$5001,$C2241))</f>
        <v/>
      </c>
      <c r="I2241" s="38" t="str">
        <f aca="false">IF($C2241="","",SUMIFS(④実績CSV_期間C!$AA$2:$AA$5001,④実績CSV_期間C!$M$2:$M$5001,$C2241))</f>
        <v/>
      </c>
      <c r="J2241" s="38" t="str">
        <f aca="false">IF($C2241="","",N($F2241)*N($G2241))</f>
        <v/>
      </c>
      <c r="K2241" s="38" t="str">
        <f aca="false">IF($C2241="","",N($F2241)*N($H2241))</f>
        <v/>
      </c>
      <c r="L2241" s="38" t="str">
        <f aca="false">IF($C2241="","",N($F2241)*N($I2241))</f>
        <v/>
      </c>
      <c r="M2241" s="37" t="str">
        <f aca="false">IF(OR($C2241="",N(TOP!$C$12)=0),"",N($J2241)/TOP!$C$12)</f>
        <v/>
      </c>
      <c r="N2241" s="37" t="str">
        <f aca="false">IF(OR($C2241="",N(TOP!$C$13)=0),"",N($K2241)/TOP!$C$13)</f>
        <v/>
      </c>
      <c r="O2241" s="37" t="str">
        <f aca="false">IF(OR($C2241="",N(TOP!$C$14)=0),"",N($L2241)/TOP!$C$14)</f>
        <v/>
      </c>
      <c r="P2241" s="42" t="str">
        <f aca="false">IF($C2241="","",IFERROR(CHOOSE(MATCH(TOP!$C$10,{"【期間A】","【期間B】","【期間C】"},0),N($M2241),N($N2241),N($O2241)),0))</f>
        <v/>
      </c>
    </row>
    <row r="2242" customFormat="false" ht="15" hidden="false" customHeight="false" outlineLevel="0" collapsed="false">
      <c r="B2242" s="12" t="n">
        <v>2237</v>
      </c>
      <c r="C2242" s="36" t="str">
        <f aca="false">IF(②実績CSV_期間A!$M2238="","",②実績CSV_期間A!$M2238&amp;"")</f>
        <v/>
      </c>
      <c r="D2242" s="12" t="str">
        <f aca="false">IF($C2242="","",②実績CSV_期間A!$N2238)</f>
        <v/>
      </c>
      <c r="E2242" s="12" t="str">
        <f aca="false">IF($C2242="","",RIGHT($D2242,1))</f>
        <v/>
      </c>
      <c r="F2242" s="41" t="str">
        <f aca="false">IF($C2242="","",IFERROR(INDEX(サイズ換算マスタ!$C$6:$C$8,MATCH($E2242,サイズ換算マスタ!$B$6:$B$8,0)),1))</f>
        <v/>
      </c>
      <c r="G2242" s="38" t="str">
        <f aca="false">IF($C2242="","",SUMIFS(②実績CSV_期間A!$AA$2:$AA$5001,②実績CSV_期間A!$M$2:$M$5001,$C2242))</f>
        <v/>
      </c>
      <c r="H2242" s="38" t="str">
        <f aca="false">IF($C2242="","",SUMIFS(③実績CSV_期間B!$AA$2:$AA$5001,③実績CSV_期間B!$M$2:$M$5001,$C2242))</f>
        <v/>
      </c>
      <c r="I2242" s="38" t="str">
        <f aca="false">IF($C2242="","",SUMIFS(④実績CSV_期間C!$AA$2:$AA$5001,④実績CSV_期間C!$M$2:$M$5001,$C2242))</f>
        <v/>
      </c>
      <c r="J2242" s="38" t="str">
        <f aca="false">IF($C2242="","",N($F2242)*N($G2242))</f>
        <v/>
      </c>
      <c r="K2242" s="38" t="str">
        <f aca="false">IF($C2242="","",N($F2242)*N($H2242))</f>
        <v/>
      </c>
      <c r="L2242" s="38" t="str">
        <f aca="false">IF($C2242="","",N($F2242)*N($I2242))</f>
        <v/>
      </c>
      <c r="M2242" s="37" t="str">
        <f aca="false">IF(OR($C2242="",N(TOP!$C$12)=0),"",N($J2242)/TOP!$C$12)</f>
        <v/>
      </c>
      <c r="N2242" s="37" t="str">
        <f aca="false">IF(OR($C2242="",N(TOP!$C$13)=0),"",N($K2242)/TOP!$C$13)</f>
        <v/>
      </c>
      <c r="O2242" s="37" t="str">
        <f aca="false">IF(OR($C2242="",N(TOP!$C$14)=0),"",N($L2242)/TOP!$C$14)</f>
        <v/>
      </c>
      <c r="P2242" s="42" t="str">
        <f aca="false">IF($C2242="","",IFERROR(CHOOSE(MATCH(TOP!$C$10,{"【期間A】","【期間B】","【期間C】"},0),N($M2242),N($N2242),N($O2242)),0))</f>
        <v/>
      </c>
    </row>
    <row r="2243" customFormat="false" ht="15" hidden="false" customHeight="false" outlineLevel="0" collapsed="false">
      <c r="B2243" s="12" t="n">
        <v>2238</v>
      </c>
      <c r="C2243" s="36" t="str">
        <f aca="false">IF(②実績CSV_期間A!$M2239="","",②実績CSV_期間A!$M2239&amp;"")</f>
        <v/>
      </c>
      <c r="D2243" s="12" t="str">
        <f aca="false">IF($C2243="","",②実績CSV_期間A!$N2239)</f>
        <v/>
      </c>
      <c r="E2243" s="12" t="str">
        <f aca="false">IF($C2243="","",RIGHT($D2243,1))</f>
        <v/>
      </c>
      <c r="F2243" s="41" t="str">
        <f aca="false">IF($C2243="","",IFERROR(INDEX(サイズ換算マスタ!$C$6:$C$8,MATCH($E2243,サイズ換算マスタ!$B$6:$B$8,0)),1))</f>
        <v/>
      </c>
      <c r="G2243" s="38" t="str">
        <f aca="false">IF($C2243="","",SUMIFS(②実績CSV_期間A!$AA$2:$AA$5001,②実績CSV_期間A!$M$2:$M$5001,$C2243))</f>
        <v/>
      </c>
      <c r="H2243" s="38" t="str">
        <f aca="false">IF($C2243="","",SUMIFS(③実績CSV_期間B!$AA$2:$AA$5001,③実績CSV_期間B!$M$2:$M$5001,$C2243))</f>
        <v/>
      </c>
      <c r="I2243" s="38" t="str">
        <f aca="false">IF($C2243="","",SUMIFS(④実績CSV_期間C!$AA$2:$AA$5001,④実績CSV_期間C!$M$2:$M$5001,$C2243))</f>
        <v/>
      </c>
      <c r="J2243" s="38" t="str">
        <f aca="false">IF($C2243="","",N($F2243)*N($G2243))</f>
        <v/>
      </c>
      <c r="K2243" s="38" t="str">
        <f aca="false">IF($C2243="","",N($F2243)*N($H2243))</f>
        <v/>
      </c>
      <c r="L2243" s="38" t="str">
        <f aca="false">IF($C2243="","",N($F2243)*N($I2243))</f>
        <v/>
      </c>
      <c r="M2243" s="37" t="str">
        <f aca="false">IF(OR($C2243="",N(TOP!$C$12)=0),"",N($J2243)/TOP!$C$12)</f>
        <v/>
      </c>
      <c r="N2243" s="37" t="str">
        <f aca="false">IF(OR($C2243="",N(TOP!$C$13)=0),"",N($K2243)/TOP!$C$13)</f>
        <v/>
      </c>
      <c r="O2243" s="37" t="str">
        <f aca="false">IF(OR($C2243="",N(TOP!$C$14)=0),"",N($L2243)/TOP!$C$14)</f>
        <v/>
      </c>
      <c r="P2243" s="42" t="str">
        <f aca="false">IF($C2243="","",IFERROR(CHOOSE(MATCH(TOP!$C$10,{"【期間A】","【期間B】","【期間C】"},0),N($M2243),N($N2243),N($O2243)),0))</f>
        <v/>
      </c>
    </row>
    <row r="2244" customFormat="false" ht="15" hidden="false" customHeight="false" outlineLevel="0" collapsed="false">
      <c r="B2244" s="12" t="n">
        <v>2239</v>
      </c>
      <c r="C2244" s="36" t="str">
        <f aca="false">IF(②実績CSV_期間A!$M2240="","",②実績CSV_期間A!$M2240&amp;"")</f>
        <v/>
      </c>
      <c r="D2244" s="12" t="str">
        <f aca="false">IF($C2244="","",②実績CSV_期間A!$N2240)</f>
        <v/>
      </c>
      <c r="E2244" s="12" t="str">
        <f aca="false">IF($C2244="","",RIGHT($D2244,1))</f>
        <v/>
      </c>
      <c r="F2244" s="41" t="str">
        <f aca="false">IF($C2244="","",IFERROR(INDEX(サイズ換算マスタ!$C$6:$C$8,MATCH($E2244,サイズ換算マスタ!$B$6:$B$8,0)),1))</f>
        <v/>
      </c>
      <c r="G2244" s="38" t="str">
        <f aca="false">IF($C2244="","",SUMIFS(②実績CSV_期間A!$AA$2:$AA$5001,②実績CSV_期間A!$M$2:$M$5001,$C2244))</f>
        <v/>
      </c>
      <c r="H2244" s="38" t="str">
        <f aca="false">IF($C2244="","",SUMIFS(③実績CSV_期間B!$AA$2:$AA$5001,③実績CSV_期間B!$M$2:$M$5001,$C2244))</f>
        <v/>
      </c>
      <c r="I2244" s="38" t="str">
        <f aca="false">IF($C2244="","",SUMIFS(④実績CSV_期間C!$AA$2:$AA$5001,④実績CSV_期間C!$M$2:$M$5001,$C2244))</f>
        <v/>
      </c>
      <c r="J2244" s="38" t="str">
        <f aca="false">IF($C2244="","",N($F2244)*N($G2244))</f>
        <v/>
      </c>
      <c r="K2244" s="38" t="str">
        <f aca="false">IF($C2244="","",N($F2244)*N($H2244))</f>
        <v/>
      </c>
      <c r="L2244" s="38" t="str">
        <f aca="false">IF($C2244="","",N($F2244)*N($I2244))</f>
        <v/>
      </c>
      <c r="M2244" s="37" t="str">
        <f aca="false">IF(OR($C2244="",N(TOP!$C$12)=0),"",N($J2244)/TOP!$C$12)</f>
        <v/>
      </c>
      <c r="N2244" s="37" t="str">
        <f aca="false">IF(OR($C2244="",N(TOP!$C$13)=0),"",N($K2244)/TOP!$C$13)</f>
        <v/>
      </c>
      <c r="O2244" s="37" t="str">
        <f aca="false">IF(OR($C2244="",N(TOP!$C$14)=0),"",N($L2244)/TOP!$C$14)</f>
        <v/>
      </c>
      <c r="P2244" s="42" t="str">
        <f aca="false">IF($C2244="","",IFERROR(CHOOSE(MATCH(TOP!$C$10,{"【期間A】","【期間B】","【期間C】"},0),N($M2244),N($N2244),N($O2244)),0))</f>
        <v/>
      </c>
    </row>
    <row r="2245" customFormat="false" ht="15" hidden="false" customHeight="false" outlineLevel="0" collapsed="false">
      <c r="B2245" s="12" t="n">
        <v>2240</v>
      </c>
      <c r="C2245" s="36" t="str">
        <f aca="false">IF(②実績CSV_期間A!$M2241="","",②実績CSV_期間A!$M2241&amp;"")</f>
        <v/>
      </c>
      <c r="D2245" s="12" t="str">
        <f aca="false">IF($C2245="","",②実績CSV_期間A!$N2241)</f>
        <v/>
      </c>
      <c r="E2245" s="12" t="str">
        <f aca="false">IF($C2245="","",RIGHT($D2245,1))</f>
        <v/>
      </c>
      <c r="F2245" s="41" t="str">
        <f aca="false">IF($C2245="","",IFERROR(INDEX(サイズ換算マスタ!$C$6:$C$8,MATCH($E2245,サイズ換算マスタ!$B$6:$B$8,0)),1))</f>
        <v/>
      </c>
      <c r="G2245" s="38" t="str">
        <f aca="false">IF($C2245="","",SUMIFS(②実績CSV_期間A!$AA$2:$AA$5001,②実績CSV_期間A!$M$2:$M$5001,$C2245))</f>
        <v/>
      </c>
      <c r="H2245" s="38" t="str">
        <f aca="false">IF($C2245="","",SUMIFS(③実績CSV_期間B!$AA$2:$AA$5001,③実績CSV_期間B!$M$2:$M$5001,$C2245))</f>
        <v/>
      </c>
      <c r="I2245" s="38" t="str">
        <f aca="false">IF($C2245="","",SUMIFS(④実績CSV_期間C!$AA$2:$AA$5001,④実績CSV_期間C!$M$2:$M$5001,$C2245))</f>
        <v/>
      </c>
      <c r="J2245" s="38" t="str">
        <f aca="false">IF($C2245="","",N($F2245)*N($G2245))</f>
        <v/>
      </c>
      <c r="K2245" s="38" t="str">
        <f aca="false">IF($C2245="","",N($F2245)*N($H2245))</f>
        <v/>
      </c>
      <c r="L2245" s="38" t="str">
        <f aca="false">IF($C2245="","",N($F2245)*N($I2245))</f>
        <v/>
      </c>
      <c r="M2245" s="37" t="str">
        <f aca="false">IF(OR($C2245="",N(TOP!$C$12)=0),"",N($J2245)/TOP!$C$12)</f>
        <v/>
      </c>
      <c r="N2245" s="37" t="str">
        <f aca="false">IF(OR($C2245="",N(TOP!$C$13)=0),"",N($K2245)/TOP!$C$13)</f>
        <v/>
      </c>
      <c r="O2245" s="37" t="str">
        <f aca="false">IF(OR($C2245="",N(TOP!$C$14)=0),"",N($L2245)/TOP!$C$14)</f>
        <v/>
      </c>
      <c r="P2245" s="42" t="str">
        <f aca="false">IF($C2245="","",IFERROR(CHOOSE(MATCH(TOP!$C$10,{"【期間A】","【期間B】","【期間C】"},0),N($M2245),N($N2245),N($O2245)),0))</f>
        <v/>
      </c>
    </row>
    <row r="2246" customFormat="false" ht="15" hidden="false" customHeight="false" outlineLevel="0" collapsed="false">
      <c r="B2246" s="12" t="n">
        <v>2241</v>
      </c>
      <c r="C2246" s="36" t="str">
        <f aca="false">IF(②実績CSV_期間A!$M2242="","",②実績CSV_期間A!$M2242&amp;"")</f>
        <v/>
      </c>
      <c r="D2246" s="12" t="str">
        <f aca="false">IF($C2246="","",②実績CSV_期間A!$N2242)</f>
        <v/>
      </c>
      <c r="E2246" s="12" t="str">
        <f aca="false">IF($C2246="","",RIGHT($D2246,1))</f>
        <v/>
      </c>
      <c r="F2246" s="41" t="str">
        <f aca="false">IF($C2246="","",IFERROR(INDEX(サイズ換算マスタ!$C$6:$C$8,MATCH($E2246,サイズ換算マスタ!$B$6:$B$8,0)),1))</f>
        <v/>
      </c>
      <c r="G2246" s="38" t="str">
        <f aca="false">IF($C2246="","",SUMIFS(②実績CSV_期間A!$AA$2:$AA$5001,②実績CSV_期間A!$M$2:$M$5001,$C2246))</f>
        <v/>
      </c>
      <c r="H2246" s="38" t="str">
        <f aca="false">IF($C2246="","",SUMIFS(③実績CSV_期間B!$AA$2:$AA$5001,③実績CSV_期間B!$M$2:$M$5001,$C2246))</f>
        <v/>
      </c>
      <c r="I2246" s="38" t="str">
        <f aca="false">IF($C2246="","",SUMIFS(④実績CSV_期間C!$AA$2:$AA$5001,④実績CSV_期間C!$M$2:$M$5001,$C2246))</f>
        <v/>
      </c>
      <c r="J2246" s="38" t="str">
        <f aca="false">IF($C2246="","",N($F2246)*N($G2246))</f>
        <v/>
      </c>
      <c r="K2246" s="38" t="str">
        <f aca="false">IF($C2246="","",N($F2246)*N($H2246))</f>
        <v/>
      </c>
      <c r="L2246" s="38" t="str">
        <f aca="false">IF($C2246="","",N($F2246)*N($I2246))</f>
        <v/>
      </c>
      <c r="M2246" s="37" t="str">
        <f aca="false">IF(OR($C2246="",N(TOP!$C$12)=0),"",N($J2246)/TOP!$C$12)</f>
        <v/>
      </c>
      <c r="N2246" s="37" t="str">
        <f aca="false">IF(OR($C2246="",N(TOP!$C$13)=0),"",N($K2246)/TOP!$C$13)</f>
        <v/>
      </c>
      <c r="O2246" s="37" t="str">
        <f aca="false">IF(OR($C2246="",N(TOP!$C$14)=0),"",N($L2246)/TOP!$C$14)</f>
        <v/>
      </c>
      <c r="P2246" s="42" t="str">
        <f aca="false">IF($C2246="","",IFERROR(CHOOSE(MATCH(TOP!$C$10,{"【期間A】","【期間B】","【期間C】"},0),N($M2246),N($N2246),N($O2246)),0))</f>
        <v/>
      </c>
    </row>
    <row r="2247" customFormat="false" ht="15" hidden="false" customHeight="false" outlineLevel="0" collapsed="false">
      <c r="B2247" s="12" t="n">
        <v>2242</v>
      </c>
      <c r="C2247" s="36" t="str">
        <f aca="false">IF(②実績CSV_期間A!$M2243="","",②実績CSV_期間A!$M2243&amp;"")</f>
        <v/>
      </c>
      <c r="D2247" s="12" t="str">
        <f aca="false">IF($C2247="","",②実績CSV_期間A!$N2243)</f>
        <v/>
      </c>
      <c r="E2247" s="12" t="str">
        <f aca="false">IF($C2247="","",RIGHT($D2247,1))</f>
        <v/>
      </c>
      <c r="F2247" s="41" t="str">
        <f aca="false">IF($C2247="","",IFERROR(INDEX(サイズ換算マスタ!$C$6:$C$8,MATCH($E2247,サイズ換算マスタ!$B$6:$B$8,0)),1))</f>
        <v/>
      </c>
      <c r="G2247" s="38" t="str">
        <f aca="false">IF($C2247="","",SUMIFS(②実績CSV_期間A!$AA$2:$AA$5001,②実績CSV_期間A!$M$2:$M$5001,$C2247))</f>
        <v/>
      </c>
      <c r="H2247" s="38" t="str">
        <f aca="false">IF($C2247="","",SUMIFS(③実績CSV_期間B!$AA$2:$AA$5001,③実績CSV_期間B!$M$2:$M$5001,$C2247))</f>
        <v/>
      </c>
      <c r="I2247" s="38" t="str">
        <f aca="false">IF($C2247="","",SUMIFS(④実績CSV_期間C!$AA$2:$AA$5001,④実績CSV_期間C!$M$2:$M$5001,$C2247))</f>
        <v/>
      </c>
      <c r="J2247" s="38" t="str">
        <f aca="false">IF($C2247="","",N($F2247)*N($G2247))</f>
        <v/>
      </c>
      <c r="K2247" s="38" t="str">
        <f aca="false">IF($C2247="","",N($F2247)*N($H2247))</f>
        <v/>
      </c>
      <c r="L2247" s="38" t="str">
        <f aca="false">IF($C2247="","",N($F2247)*N($I2247))</f>
        <v/>
      </c>
      <c r="M2247" s="37" t="str">
        <f aca="false">IF(OR($C2247="",N(TOP!$C$12)=0),"",N($J2247)/TOP!$C$12)</f>
        <v/>
      </c>
      <c r="N2247" s="37" t="str">
        <f aca="false">IF(OR($C2247="",N(TOP!$C$13)=0),"",N($K2247)/TOP!$C$13)</f>
        <v/>
      </c>
      <c r="O2247" s="37" t="str">
        <f aca="false">IF(OR($C2247="",N(TOP!$C$14)=0),"",N($L2247)/TOP!$C$14)</f>
        <v/>
      </c>
      <c r="P2247" s="42" t="str">
        <f aca="false">IF($C2247="","",IFERROR(CHOOSE(MATCH(TOP!$C$10,{"【期間A】","【期間B】","【期間C】"},0),N($M2247),N($N2247),N($O2247)),0))</f>
        <v/>
      </c>
    </row>
    <row r="2248" customFormat="false" ht="15" hidden="false" customHeight="false" outlineLevel="0" collapsed="false">
      <c r="B2248" s="12" t="n">
        <v>2243</v>
      </c>
      <c r="C2248" s="36" t="str">
        <f aca="false">IF(②実績CSV_期間A!$M2244="","",②実績CSV_期間A!$M2244&amp;"")</f>
        <v/>
      </c>
      <c r="D2248" s="12" t="str">
        <f aca="false">IF($C2248="","",②実績CSV_期間A!$N2244)</f>
        <v/>
      </c>
      <c r="E2248" s="12" t="str">
        <f aca="false">IF($C2248="","",RIGHT($D2248,1))</f>
        <v/>
      </c>
      <c r="F2248" s="41" t="str">
        <f aca="false">IF($C2248="","",IFERROR(INDEX(サイズ換算マスタ!$C$6:$C$8,MATCH($E2248,サイズ換算マスタ!$B$6:$B$8,0)),1))</f>
        <v/>
      </c>
      <c r="G2248" s="38" t="str">
        <f aca="false">IF($C2248="","",SUMIFS(②実績CSV_期間A!$AA$2:$AA$5001,②実績CSV_期間A!$M$2:$M$5001,$C2248))</f>
        <v/>
      </c>
      <c r="H2248" s="38" t="str">
        <f aca="false">IF($C2248="","",SUMIFS(③実績CSV_期間B!$AA$2:$AA$5001,③実績CSV_期間B!$M$2:$M$5001,$C2248))</f>
        <v/>
      </c>
      <c r="I2248" s="38" t="str">
        <f aca="false">IF($C2248="","",SUMIFS(④実績CSV_期間C!$AA$2:$AA$5001,④実績CSV_期間C!$M$2:$M$5001,$C2248))</f>
        <v/>
      </c>
      <c r="J2248" s="38" t="str">
        <f aca="false">IF($C2248="","",N($F2248)*N($G2248))</f>
        <v/>
      </c>
      <c r="K2248" s="38" t="str">
        <f aca="false">IF($C2248="","",N($F2248)*N($H2248))</f>
        <v/>
      </c>
      <c r="L2248" s="38" t="str">
        <f aca="false">IF($C2248="","",N($F2248)*N($I2248))</f>
        <v/>
      </c>
      <c r="M2248" s="37" t="str">
        <f aca="false">IF(OR($C2248="",N(TOP!$C$12)=0),"",N($J2248)/TOP!$C$12)</f>
        <v/>
      </c>
      <c r="N2248" s="37" t="str">
        <f aca="false">IF(OR($C2248="",N(TOP!$C$13)=0),"",N($K2248)/TOP!$C$13)</f>
        <v/>
      </c>
      <c r="O2248" s="37" t="str">
        <f aca="false">IF(OR($C2248="",N(TOP!$C$14)=0),"",N($L2248)/TOP!$C$14)</f>
        <v/>
      </c>
      <c r="P2248" s="42" t="str">
        <f aca="false">IF($C2248="","",IFERROR(CHOOSE(MATCH(TOP!$C$10,{"【期間A】","【期間B】","【期間C】"},0),N($M2248),N($N2248),N($O2248)),0))</f>
        <v/>
      </c>
    </row>
    <row r="2249" customFormat="false" ht="15" hidden="false" customHeight="false" outlineLevel="0" collapsed="false">
      <c r="B2249" s="12" t="n">
        <v>2244</v>
      </c>
      <c r="C2249" s="36" t="str">
        <f aca="false">IF(②実績CSV_期間A!$M2245="","",②実績CSV_期間A!$M2245&amp;"")</f>
        <v/>
      </c>
      <c r="D2249" s="12" t="str">
        <f aca="false">IF($C2249="","",②実績CSV_期間A!$N2245)</f>
        <v/>
      </c>
      <c r="E2249" s="12" t="str">
        <f aca="false">IF($C2249="","",RIGHT($D2249,1))</f>
        <v/>
      </c>
      <c r="F2249" s="41" t="str">
        <f aca="false">IF($C2249="","",IFERROR(INDEX(サイズ換算マスタ!$C$6:$C$8,MATCH($E2249,サイズ換算マスタ!$B$6:$B$8,0)),1))</f>
        <v/>
      </c>
      <c r="G2249" s="38" t="str">
        <f aca="false">IF($C2249="","",SUMIFS(②実績CSV_期間A!$AA$2:$AA$5001,②実績CSV_期間A!$M$2:$M$5001,$C2249))</f>
        <v/>
      </c>
      <c r="H2249" s="38" t="str">
        <f aca="false">IF($C2249="","",SUMIFS(③実績CSV_期間B!$AA$2:$AA$5001,③実績CSV_期間B!$M$2:$M$5001,$C2249))</f>
        <v/>
      </c>
      <c r="I2249" s="38" t="str">
        <f aca="false">IF($C2249="","",SUMIFS(④実績CSV_期間C!$AA$2:$AA$5001,④実績CSV_期間C!$M$2:$M$5001,$C2249))</f>
        <v/>
      </c>
      <c r="J2249" s="38" t="str">
        <f aca="false">IF($C2249="","",N($F2249)*N($G2249))</f>
        <v/>
      </c>
      <c r="K2249" s="38" t="str">
        <f aca="false">IF($C2249="","",N($F2249)*N($H2249))</f>
        <v/>
      </c>
      <c r="L2249" s="38" t="str">
        <f aca="false">IF($C2249="","",N($F2249)*N($I2249))</f>
        <v/>
      </c>
      <c r="M2249" s="37" t="str">
        <f aca="false">IF(OR($C2249="",N(TOP!$C$12)=0),"",N($J2249)/TOP!$C$12)</f>
        <v/>
      </c>
      <c r="N2249" s="37" t="str">
        <f aca="false">IF(OR($C2249="",N(TOP!$C$13)=0),"",N($K2249)/TOP!$C$13)</f>
        <v/>
      </c>
      <c r="O2249" s="37" t="str">
        <f aca="false">IF(OR($C2249="",N(TOP!$C$14)=0),"",N($L2249)/TOP!$C$14)</f>
        <v/>
      </c>
      <c r="P2249" s="42" t="str">
        <f aca="false">IF($C2249="","",IFERROR(CHOOSE(MATCH(TOP!$C$10,{"【期間A】","【期間B】","【期間C】"},0),N($M2249),N($N2249),N($O2249)),0))</f>
        <v/>
      </c>
    </row>
    <row r="2250" customFormat="false" ht="15" hidden="false" customHeight="false" outlineLevel="0" collapsed="false">
      <c r="B2250" s="12" t="n">
        <v>2245</v>
      </c>
      <c r="C2250" s="36" t="str">
        <f aca="false">IF(②実績CSV_期間A!$M2246="","",②実績CSV_期間A!$M2246&amp;"")</f>
        <v/>
      </c>
      <c r="D2250" s="12" t="str">
        <f aca="false">IF($C2250="","",②実績CSV_期間A!$N2246)</f>
        <v/>
      </c>
      <c r="E2250" s="12" t="str">
        <f aca="false">IF($C2250="","",RIGHT($D2250,1))</f>
        <v/>
      </c>
      <c r="F2250" s="41" t="str">
        <f aca="false">IF($C2250="","",IFERROR(INDEX(サイズ換算マスタ!$C$6:$C$8,MATCH($E2250,サイズ換算マスタ!$B$6:$B$8,0)),1))</f>
        <v/>
      </c>
      <c r="G2250" s="38" t="str">
        <f aca="false">IF($C2250="","",SUMIFS(②実績CSV_期間A!$AA$2:$AA$5001,②実績CSV_期間A!$M$2:$M$5001,$C2250))</f>
        <v/>
      </c>
      <c r="H2250" s="38" t="str">
        <f aca="false">IF($C2250="","",SUMIFS(③実績CSV_期間B!$AA$2:$AA$5001,③実績CSV_期間B!$M$2:$M$5001,$C2250))</f>
        <v/>
      </c>
      <c r="I2250" s="38" t="str">
        <f aca="false">IF($C2250="","",SUMIFS(④実績CSV_期間C!$AA$2:$AA$5001,④実績CSV_期間C!$M$2:$M$5001,$C2250))</f>
        <v/>
      </c>
      <c r="J2250" s="38" t="str">
        <f aca="false">IF($C2250="","",N($F2250)*N($G2250))</f>
        <v/>
      </c>
      <c r="K2250" s="38" t="str">
        <f aca="false">IF($C2250="","",N($F2250)*N($H2250))</f>
        <v/>
      </c>
      <c r="L2250" s="38" t="str">
        <f aca="false">IF($C2250="","",N($F2250)*N($I2250))</f>
        <v/>
      </c>
      <c r="M2250" s="37" t="str">
        <f aca="false">IF(OR($C2250="",N(TOP!$C$12)=0),"",N($J2250)/TOP!$C$12)</f>
        <v/>
      </c>
      <c r="N2250" s="37" t="str">
        <f aca="false">IF(OR($C2250="",N(TOP!$C$13)=0),"",N($K2250)/TOP!$C$13)</f>
        <v/>
      </c>
      <c r="O2250" s="37" t="str">
        <f aca="false">IF(OR($C2250="",N(TOP!$C$14)=0),"",N($L2250)/TOP!$C$14)</f>
        <v/>
      </c>
      <c r="P2250" s="42" t="str">
        <f aca="false">IF($C2250="","",IFERROR(CHOOSE(MATCH(TOP!$C$10,{"【期間A】","【期間B】","【期間C】"},0),N($M2250),N($N2250),N($O2250)),0))</f>
        <v/>
      </c>
    </row>
    <row r="2251" customFormat="false" ht="15" hidden="false" customHeight="false" outlineLevel="0" collapsed="false">
      <c r="B2251" s="12" t="n">
        <v>2246</v>
      </c>
      <c r="C2251" s="36" t="str">
        <f aca="false">IF(②実績CSV_期間A!$M2247="","",②実績CSV_期間A!$M2247&amp;"")</f>
        <v/>
      </c>
      <c r="D2251" s="12" t="str">
        <f aca="false">IF($C2251="","",②実績CSV_期間A!$N2247)</f>
        <v/>
      </c>
      <c r="E2251" s="12" t="str">
        <f aca="false">IF($C2251="","",RIGHT($D2251,1))</f>
        <v/>
      </c>
      <c r="F2251" s="41" t="str">
        <f aca="false">IF($C2251="","",IFERROR(INDEX(サイズ換算マスタ!$C$6:$C$8,MATCH($E2251,サイズ換算マスタ!$B$6:$B$8,0)),1))</f>
        <v/>
      </c>
      <c r="G2251" s="38" t="str">
        <f aca="false">IF($C2251="","",SUMIFS(②実績CSV_期間A!$AA$2:$AA$5001,②実績CSV_期間A!$M$2:$M$5001,$C2251))</f>
        <v/>
      </c>
      <c r="H2251" s="38" t="str">
        <f aca="false">IF($C2251="","",SUMIFS(③実績CSV_期間B!$AA$2:$AA$5001,③実績CSV_期間B!$M$2:$M$5001,$C2251))</f>
        <v/>
      </c>
      <c r="I2251" s="38" t="str">
        <f aca="false">IF($C2251="","",SUMIFS(④実績CSV_期間C!$AA$2:$AA$5001,④実績CSV_期間C!$M$2:$M$5001,$C2251))</f>
        <v/>
      </c>
      <c r="J2251" s="38" t="str">
        <f aca="false">IF($C2251="","",N($F2251)*N($G2251))</f>
        <v/>
      </c>
      <c r="K2251" s="38" t="str">
        <f aca="false">IF($C2251="","",N($F2251)*N($H2251))</f>
        <v/>
      </c>
      <c r="L2251" s="38" t="str">
        <f aca="false">IF($C2251="","",N($F2251)*N($I2251))</f>
        <v/>
      </c>
      <c r="M2251" s="37" t="str">
        <f aca="false">IF(OR($C2251="",N(TOP!$C$12)=0),"",N($J2251)/TOP!$C$12)</f>
        <v/>
      </c>
      <c r="N2251" s="37" t="str">
        <f aca="false">IF(OR($C2251="",N(TOP!$C$13)=0),"",N($K2251)/TOP!$C$13)</f>
        <v/>
      </c>
      <c r="O2251" s="37" t="str">
        <f aca="false">IF(OR($C2251="",N(TOP!$C$14)=0),"",N($L2251)/TOP!$C$14)</f>
        <v/>
      </c>
      <c r="P2251" s="42" t="str">
        <f aca="false">IF($C2251="","",IFERROR(CHOOSE(MATCH(TOP!$C$10,{"【期間A】","【期間B】","【期間C】"},0),N($M2251),N($N2251),N($O2251)),0))</f>
        <v/>
      </c>
    </row>
    <row r="2252" customFormat="false" ht="15" hidden="false" customHeight="false" outlineLevel="0" collapsed="false">
      <c r="B2252" s="12" t="n">
        <v>2247</v>
      </c>
      <c r="C2252" s="36" t="str">
        <f aca="false">IF(②実績CSV_期間A!$M2248="","",②実績CSV_期間A!$M2248&amp;"")</f>
        <v/>
      </c>
      <c r="D2252" s="12" t="str">
        <f aca="false">IF($C2252="","",②実績CSV_期間A!$N2248)</f>
        <v/>
      </c>
      <c r="E2252" s="12" t="str">
        <f aca="false">IF($C2252="","",RIGHT($D2252,1))</f>
        <v/>
      </c>
      <c r="F2252" s="41" t="str">
        <f aca="false">IF($C2252="","",IFERROR(INDEX(サイズ換算マスタ!$C$6:$C$8,MATCH($E2252,サイズ換算マスタ!$B$6:$B$8,0)),1))</f>
        <v/>
      </c>
      <c r="G2252" s="38" t="str">
        <f aca="false">IF($C2252="","",SUMIFS(②実績CSV_期間A!$AA$2:$AA$5001,②実績CSV_期間A!$M$2:$M$5001,$C2252))</f>
        <v/>
      </c>
      <c r="H2252" s="38" t="str">
        <f aca="false">IF($C2252="","",SUMIFS(③実績CSV_期間B!$AA$2:$AA$5001,③実績CSV_期間B!$M$2:$M$5001,$C2252))</f>
        <v/>
      </c>
      <c r="I2252" s="38" t="str">
        <f aca="false">IF($C2252="","",SUMIFS(④実績CSV_期間C!$AA$2:$AA$5001,④実績CSV_期間C!$M$2:$M$5001,$C2252))</f>
        <v/>
      </c>
      <c r="J2252" s="38" t="str">
        <f aca="false">IF($C2252="","",N($F2252)*N($G2252))</f>
        <v/>
      </c>
      <c r="K2252" s="38" t="str">
        <f aca="false">IF($C2252="","",N($F2252)*N($H2252))</f>
        <v/>
      </c>
      <c r="L2252" s="38" t="str">
        <f aca="false">IF($C2252="","",N($F2252)*N($I2252))</f>
        <v/>
      </c>
      <c r="M2252" s="37" t="str">
        <f aca="false">IF(OR($C2252="",N(TOP!$C$12)=0),"",N($J2252)/TOP!$C$12)</f>
        <v/>
      </c>
      <c r="N2252" s="37" t="str">
        <f aca="false">IF(OR($C2252="",N(TOP!$C$13)=0),"",N($K2252)/TOP!$C$13)</f>
        <v/>
      </c>
      <c r="O2252" s="37" t="str">
        <f aca="false">IF(OR($C2252="",N(TOP!$C$14)=0),"",N($L2252)/TOP!$C$14)</f>
        <v/>
      </c>
      <c r="P2252" s="42" t="str">
        <f aca="false">IF($C2252="","",IFERROR(CHOOSE(MATCH(TOP!$C$10,{"【期間A】","【期間B】","【期間C】"},0),N($M2252),N($N2252),N($O2252)),0))</f>
        <v/>
      </c>
    </row>
    <row r="2253" customFormat="false" ht="15" hidden="false" customHeight="false" outlineLevel="0" collapsed="false">
      <c r="B2253" s="12" t="n">
        <v>2248</v>
      </c>
      <c r="C2253" s="36" t="str">
        <f aca="false">IF(②実績CSV_期間A!$M2249="","",②実績CSV_期間A!$M2249&amp;"")</f>
        <v/>
      </c>
      <c r="D2253" s="12" t="str">
        <f aca="false">IF($C2253="","",②実績CSV_期間A!$N2249)</f>
        <v/>
      </c>
      <c r="E2253" s="12" t="str">
        <f aca="false">IF($C2253="","",RIGHT($D2253,1))</f>
        <v/>
      </c>
      <c r="F2253" s="41" t="str">
        <f aca="false">IF($C2253="","",IFERROR(INDEX(サイズ換算マスタ!$C$6:$C$8,MATCH($E2253,サイズ換算マスタ!$B$6:$B$8,0)),1))</f>
        <v/>
      </c>
      <c r="G2253" s="38" t="str">
        <f aca="false">IF($C2253="","",SUMIFS(②実績CSV_期間A!$AA$2:$AA$5001,②実績CSV_期間A!$M$2:$M$5001,$C2253))</f>
        <v/>
      </c>
      <c r="H2253" s="38" t="str">
        <f aca="false">IF($C2253="","",SUMIFS(③実績CSV_期間B!$AA$2:$AA$5001,③実績CSV_期間B!$M$2:$M$5001,$C2253))</f>
        <v/>
      </c>
      <c r="I2253" s="38" t="str">
        <f aca="false">IF($C2253="","",SUMIFS(④実績CSV_期間C!$AA$2:$AA$5001,④実績CSV_期間C!$M$2:$M$5001,$C2253))</f>
        <v/>
      </c>
      <c r="J2253" s="38" t="str">
        <f aca="false">IF($C2253="","",N($F2253)*N($G2253))</f>
        <v/>
      </c>
      <c r="K2253" s="38" t="str">
        <f aca="false">IF($C2253="","",N($F2253)*N($H2253))</f>
        <v/>
      </c>
      <c r="L2253" s="38" t="str">
        <f aca="false">IF($C2253="","",N($F2253)*N($I2253))</f>
        <v/>
      </c>
      <c r="M2253" s="37" t="str">
        <f aca="false">IF(OR($C2253="",N(TOP!$C$12)=0),"",N($J2253)/TOP!$C$12)</f>
        <v/>
      </c>
      <c r="N2253" s="37" t="str">
        <f aca="false">IF(OR($C2253="",N(TOP!$C$13)=0),"",N($K2253)/TOP!$C$13)</f>
        <v/>
      </c>
      <c r="O2253" s="37" t="str">
        <f aca="false">IF(OR($C2253="",N(TOP!$C$14)=0),"",N($L2253)/TOP!$C$14)</f>
        <v/>
      </c>
      <c r="P2253" s="42" t="str">
        <f aca="false">IF($C2253="","",IFERROR(CHOOSE(MATCH(TOP!$C$10,{"【期間A】","【期間B】","【期間C】"},0),N($M2253),N($N2253),N($O2253)),0))</f>
        <v/>
      </c>
    </row>
    <row r="2254" customFormat="false" ht="15" hidden="false" customHeight="false" outlineLevel="0" collapsed="false">
      <c r="B2254" s="12" t="n">
        <v>2249</v>
      </c>
      <c r="C2254" s="36" t="str">
        <f aca="false">IF(②実績CSV_期間A!$M2250="","",②実績CSV_期間A!$M2250&amp;"")</f>
        <v/>
      </c>
      <c r="D2254" s="12" t="str">
        <f aca="false">IF($C2254="","",②実績CSV_期間A!$N2250)</f>
        <v/>
      </c>
      <c r="E2254" s="12" t="str">
        <f aca="false">IF($C2254="","",RIGHT($D2254,1))</f>
        <v/>
      </c>
      <c r="F2254" s="41" t="str">
        <f aca="false">IF($C2254="","",IFERROR(INDEX(サイズ換算マスタ!$C$6:$C$8,MATCH($E2254,サイズ換算マスタ!$B$6:$B$8,0)),1))</f>
        <v/>
      </c>
      <c r="G2254" s="38" t="str">
        <f aca="false">IF($C2254="","",SUMIFS(②実績CSV_期間A!$AA$2:$AA$5001,②実績CSV_期間A!$M$2:$M$5001,$C2254))</f>
        <v/>
      </c>
      <c r="H2254" s="38" t="str">
        <f aca="false">IF($C2254="","",SUMIFS(③実績CSV_期間B!$AA$2:$AA$5001,③実績CSV_期間B!$M$2:$M$5001,$C2254))</f>
        <v/>
      </c>
      <c r="I2254" s="38" t="str">
        <f aca="false">IF($C2254="","",SUMIFS(④実績CSV_期間C!$AA$2:$AA$5001,④実績CSV_期間C!$M$2:$M$5001,$C2254))</f>
        <v/>
      </c>
      <c r="J2254" s="38" t="str">
        <f aca="false">IF($C2254="","",N($F2254)*N($G2254))</f>
        <v/>
      </c>
      <c r="K2254" s="38" t="str">
        <f aca="false">IF($C2254="","",N($F2254)*N($H2254))</f>
        <v/>
      </c>
      <c r="L2254" s="38" t="str">
        <f aca="false">IF($C2254="","",N($F2254)*N($I2254))</f>
        <v/>
      </c>
      <c r="M2254" s="37" t="str">
        <f aca="false">IF(OR($C2254="",N(TOP!$C$12)=0),"",N($J2254)/TOP!$C$12)</f>
        <v/>
      </c>
      <c r="N2254" s="37" t="str">
        <f aca="false">IF(OR($C2254="",N(TOP!$C$13)=0),"",N($K2254)/TOP!$C$13)</f>
        <v/>
      </c>
      <c r="O2254" s="37" t="str">
        <f aca="false">IF(OR($C2254="",N(TOP!$C$14)=0),"",N($L2254)/TOP!$C$14)</f>
        <v/>
      </c>
      <c r="P2254" s="42" t="str">
        <f aca="false">IF($C2254="","",IFERROR(CHOOSE(MATCH(TOP!$C$10,{"【期間A】","【期間B】","【期間C】"},0),N($M2254),N($N2254),N($O2254)),0))</f>
        <v/>
      </c>
    </row>
    <row r="2255" customFormat="false" ht="15" hidden="false" customHeight="false" outlineLevel="0" collapsed="false">
      <c r="B2255" s="12" t="n">
        <v>2250</v>
      </c>
      <c r="C2255" s="36" t="str">
        <f aca="false">IF(②実績CSV_期間A!$M2251="","",②実績CSV_期間A!$M2251&amp;"")</f>
        <v/>
      </c>
      <c r="D2255" s="12" t="str">
        <f aca="false">IF($C2255="","",②実績CSV_期間A!$N2251)</f>
        <v/>
      </c>
      <c r="E2255" s="12" t="str">
        <f aca="false">IF($C2255="","",RIGHT($D2255,1))</f>
        <v/>
      </c>
      <c r="F2255" s="41" t="str">
        <f aca="false">IF($C2255="","",IFERROR(INDEX(サイズ換算マスタ!$C$6:$C$8,MATCH($E2255,サイズ換算マスタ!$B$6:$B$8,0)),1))</f>
        <v/>
      </c>
      <c r="G2255" s="38" t="str">
        <f aca="false">IF($C2255="","",SUMIFS(②実績CSV_期間A!$AA$2:$AA$5001,②実績CSV_期間A!$M$2:$M$5001,$C2255))</f>
        <v/>
      </c>
      <c r="H2255" s="38" t="str">
        <f aca="false">IF($C2255="","",SUMIFS(③実績CSV_期間B!$AA$2:$AA$5001,③実績CSV_期間B!$M$2:$M$5001,$C2255))</f>
        <v/>
      </c>
      <c r="I2255" s="38" t="str">
        <f aca="false">IF($C2255="","",SUMIFS(④実績CSV_期間C!$AA$2:$AA$5001,④実績CSV_期間C!$M$2:$M$5001,$C2255))</f>
        <v/>
      </c>
      <c r="J2255" s="38" t="str">
        <f aca="false">IF($C2255="","",N($F2255)*N($G2255))</f>
        <v/>
      </c>
      <c r="K2255" s="38" t="str">
        <f aca="false">IF($C2255="","",N($F2255)*N($H2255))</f>
        <v/>
      </c>
      <c r="L2255" s="38" t="str">
        <f aca="false">IF($C2255="","",N($F2255)*N($I2255))</f>
        <v/>
      </c>
      <c r="M2255" s="37" t="str">
        <f aca="false">IF(OR($C2255="",N(TOP!$C$12)=0),"",N($J2255)/TOP!$C$12)</f>
        <v/>
      </c>
      <c r="N2255" s="37" t="str">
        <f aca="false">IF(OR($C2255="",N(TOP!$C$13)=0),"",N($K2255)/TOP!$C$13)</f>
        <v/>
      </c>
      <c r="O2255" s="37" t="str">
        <f aca="false">IF(OR($C2255="",N(TOP!$C$14)=0),"",N($L2255)/TOP!$C$14)</f>
        <v/>
      </c>
      <c r="P2255" s="42" t="str">
        <f aca="false">IF($C2255="","",IFERROR(CHOOSE(MATCH(TOP!$C$10,{"【期間A】","【期間B】","【期間C】"},0),N($M2255),N($N2255),N($O2255)),0))</f>
        <v/>
      </c>
    </row>
    <row r="2256" customFormat="false" ht="15" hidden="false" customHeight="false" outlineLevel="0" collapsed="false">
      <c r="B2256" s="12" t="n">
        <v>2251</v>
      </c>
      <c r="C2256" s="36" t="str">
        <f aca="false">IF(②実績CSV_期間A!$M2252="","",②実績CSV_期間A!$M2252&amp;"")</f>
        <v/>
      </c>
      <c r="D2256" s="12" t="str">
        <f aca="false">IF($C2256="","",②実績CSV_期間A!$N2252)</f>
        <v/>
      </c>
      <c r="E2256" s="12" t="str">
        <f aca="false">IF($C2256="","",RIGHT($D2256,1))</f>
        <v/>
      </c>
      <c r="F2256" s="41" t="str">
        <f aca="false">IF($C2256="","",IFERROR(INDEX(サイズ換算マスタ!$C$6:$C$8,MATCH($E2256,サイズ換算マスタ!$B$6:$B$8,0)),1))</f>
        <v/>
      </c>
      <c r="G2256" s="38" t="str">
        <f aca="false">IF($C2256="","",SUMIFS(②実績CSV_期間A!$AA$2:$AA$5001,②実績CSV_期間A!$M$2:$M$5001,$C2256))</f>
        <v/>
      </c>
      <c r="H2256" s="38" t="str">
        <f aca="false">IF($C2256="","",SUMIFS(③実績CSV_期間B!$AA$2:$AA$5001,③実績CSV_期間B!$M$2:$M$5001,$C2256))</f>
        <v/>
      </c>
      <c r="I2256" s="38" t="str">
        <f aca="false">IF($C2256="","",SUMIFS(④実績CSV_期間C!$AA$2:$AA$5001,④実績CSV_期間C!$M$2:$M$5001,$C2256))</f>
        <v/>
      </c>
      <c r="J2256" s="38" t="str">
        <f aca="false">IF($C2256="","",N($F2256)*N($G2256))</f>
        <v/>
      </c>
      <c r="K2256" s="38" t="str">
        <f aca="false">IF($C2256="","",N($F2256)*N($H2256))</f>
        <v/>
      </c>
      <c r="L2256" s="38" t="str">
        <f aca="false">IF($C2256="","",N($F2256)*N($I2256))</f>
        <v/>
      </c>
      <c r="M2256" s="37" t="str">
        <f aca="false">IF(OR($C2256="",N(TOP!$C$12)=0),"",N($J2256)/TOP!$C$12)</f>
        <v/>
      </c>
      <c r="N2256" s="37" t="str">
        <f aca="false">IF(OR($C2256="",N(TOP!$C$13)=0),"",N($K2256)/TOP!$C$13)</f>
        <v/>
      </c>
      <c r="O2256" s="37" t="str">
        <f aca="false">IF(OR($C2256="",N(TOP!$C$14)=0),"",N($L2256)/TOP!$C$14)</f>
        <v/>
      </c>
      <c r="P2256" s="42" t="str">
        <f aca="false">IF($C2256="","",IFERROR(CHOOSE(MATCH(TOP!$C$10,{"【期間A】","【期間B】","【期間C】"},0),N($M2256),N($N2256),N($O2256)),0))</f>
        <v/>
      </c>
    </row>
    <row r="2257" customFormat="false" ht="15" hidden="false" customHeight="false" outlineLevel="0" collapsed="false">
      <c r="B2257" s="12" t="n">
        <v>2252</v>
      </c>
      <c r="C2257" s="36" t="str">
        <f aca="false">IF(②実績CSV_期間A!$M2253="","",②実績CSV_期間A!$M2253&amp;"")</f>
        <v/>
      </c>
      <c r="D2257" s="12" t="str">
        <f aca="false">IF($C2257="","",②実績CSV_期間A!$N2253)</f>
        <v/>
      </c>
      <c r="E2257" s="12" t="str">
        <f aca="false">IF($C2257="","",RIGHT($D2257,1))</f>
        <v/>
      </c>
      <c r="F2257" s="41" t="str">
        <f aca="false">IF($C2257="","",IFERROR(INDEX(サイズ換算マスタ!$C$6:$C$8,MATCH($E2257,サイズ換算マスタ!$B$6:$B$8,0)),1))</f>
        <v/>
      </c>
      <c r="G2257" s="38" t="str">
        <f aca="false">IF($C2257="","",SUMIFS(②実績CSV_期間A!$AA$2:$AA$5001,②実績CSV_期間A!$M$2:$M$5001,$C2257))</f>
        <v/>
      </c>
      <c r="H2257" s="38" t="str">
        <f aca="false">IF($C2257="","",SUMIFS(③実績CSV_期間B!$AA$2:$AA$5001,③実績CSV_期間B!$M$2:$M$5001,$C2257))</f>
        <v/>
      </c>
      <c r="I2257" s="38" t="str">
        <f aca="false">IF($C2257="","",SUMIFS(④実績CSV_期間C!$AA$2:$AA$5001,④実績CSV_期間C!$M$2:$M$5001,$C2257))</f>
        <v/>
      </c>
      <c r="J2257" s="38" t="str">
        <f aca="false">IF($C2257="","",N($F2257)*N($G2257))</f>
        <v/>
      </c>
      <c r="K2257" s="38" t="str">
        <f aca="false">IF($C2257="","",N($F2257)*N($H2257))</f>
        <v/>
      </c>
      <c r="L2257" s="38" t="str">
        <f aca="false">IF($C2257="","",N($F2257)*N($I2257))</f>
        <v/>
      </c>
      <c r="M2257" s="37" t="str">
        <f aca="false">IF(OR($C2257="",N(TOP!$C$12)=0),"",N($J2257)/TOP!$C$12)</f>
        <v/>
      </c>
      <c r="N2257" s="37" t="str">
        <f aca="false">IF(OR($C2257="",N(TOP!$C$13)=0),"",N($K2257)/TOP!$C$13)</f>
        <v/>
      </c>
      <c r="O2257" s="37" t="str">
        <f aca="false">IF(OR($C2257="",N(TOP!$C$14)=0),"",N($L2257)/TOP!$C$14)</f>
        <v/>
      </c>
      <c r="P2257" s="42" t="str">
        <f aca="false">IF($C2257="","",IFERROR(CHOOSE(MATCH(TOP!$C$10,{"【期間A】","【期間B】","【期間C】"},0),N($M2257),N($N2257),N($O2257)),0))</f>
        <v/>
      </c>
    </row>
    <row r="2258" customFormat="false" ht="15" hidden="false" customHeight="false" outlineLevel="0" collapsed="false">
      <c r="B2258" s="12" t="n">
        <v>2253</v>
      </c>
      <c r="C2258" s="36" t="str">
        <f aca="false">IF(②実績CSV_期間A!$M2254="","",②実績CSV_期間A!$M2254&amp;"")</f>
        <v/>
      </c>
      <c r="D2258" s="12" t="str">
        <f aca="false">IF($C2258="","",②実績CSV_期間A!$N2254)</f>
        <v/>
      </c>
      <c r="E2258" s="12" t="str">
        <f aca="false">IF($C2258="","",RIGHT($D2258,1))</f>
        <v/>
      </c>
      <c r="F2258" s="41" t="str">
        <f aca="false">IF($C2258="","",IFERROR(INDEX(サイズ換算マスタ!$C$6:$C$8,MATCH($E2258,サイズ換算マスタ!$B$6:$B$8,0)),1))</f>
        <v/>
      </c>
      <c r="G2258" s="38" t="str">
        <f aca="false">IF($C2258="","",SUMIFS(②実績CSV_期間A!$AA$2:$AA$5001,②実績CSV_期間A!$M$2:$M$5001,$C2258))</f>
        <v/>
      </c>
      <c r="H2258" s="38" t="str">
        <f aca="false">IF($C2258="","",SUMIFS(③実績CSV_期間B!$AA$2:$AA$5001,③実績CSV_期間B!$M$2:$M$5001,$C2258))</f>
        <v/>
      </c>
      <c r="I2258" s="38" t="str">
        <f aca="false">IF($C2258="","",SUMIFS(④実績CSV_期間C!$AA$2:$AA$5001,④実績CSV_期間C!$M$2:$M$5001,$C2258))</f>
        <v/>
      </c>
      <c r="J2258" s="38" t="str">
        <f aca="false">IF($C2258="","",N($F2258)*N($G2258))</f>
        <v/>
      </c>
      <c r="K2258" s="38" t="str">
        <f aca="false">IF($C2258="","",N($F2258)*N($H2258))</f>
        <v/>
      </c>
      <c r="L2258" s="38" t="str">
        <f aca="false">IF($C2258="","",N($F2258)*N($I2258))</f>
        <v/>
      </c>
      <c r="M2258" s="37" t="str">
        <f aca="false">IF(OR($C2258="",N(TOP!$C$12)=0),"",N($J2258)/TOP!$C$12)</f>
        <v/>
      </c>
      <c r="N2258" s="37" t="str">
        <f aca="false">IF(OR($C2258="",N(TOP!$C$13)=0),"",N($K2258)/TOP!$C$13)</f>
        <v/>
      </c>
      <c r="O2258" s="37" t="str">
        <f aca="false">IF(OR($C2258="",N(TOP!$C$14)=0),"",N($L2258)/TOP!$C$14)</f>
        <v/>
      </c>
      <c r="P2258" s="42" t="str">
        <f aca="false">IF($C2258="","",IFERROR(CHOOSE(MATCH(TOP!$C$10,{"【期間A】","【期間B】","【期間C】"},0),N($M2258),N($N2258),N($O2258)),0))</f>
        <v/>
      </c>
    </row>
    <row r="2259" customFormat="false" ht="15" hidden="false" customHeight="false" outlineLevel="0" collapsed="false">
      <c r="B2259" s="12" t="n">
        <v>2254</v>
      </c>
      <c r="C2259" s="36" t="str">
        <f aca="false">IF(②実績CSV_期間A!$M2255="","",②実績CSV_期間A!$M2255&amp;"")</f>
        <v/>
      </c>
      <c r="D2259" s="12" t="str">
        <f aca="false">IF($C2259="","",②実績CSV_期間A!$N2255)</f>
        <v/>
      </c>
      <c r="E2259" s="12" t="str">
        <f aca="false">IF($C2259="","",RIGHT($D2259,1))</f>
        <v/>
      </c>
      <c r="F2259" s="41" t="str">
        <f aca="false">IF($C2259="","",IFERROR(INDEX(サイズ換算マスタ!$C$6:$C$8,MATCH($E2259,サイズ換算マスタ!$B$6:$B$8,0)),1))</f>
        <v/>
      </c>
      <c r="G2259" s="38" t="str">
        <f aca="false">IF($C2259="","",SUMIFS(②実績CSV_期間A!$AA$2:$AA$5001,②実績CSV_期間A!$M$2:$M$5001,$C2259))</f>
        <v/>
      </c>
      <c r="H2259" s="38" t="str">
        <f aca="false">IF($C2259="","",SUMIFS(③実績CSV_期間B!$AA$2:$AA$5001,③実績CSV_期間B!$M$2:$M$5001,$C2259))</f>
        <v/>
      </c>
      <c r="I2259" s="38" t="str">
        <f aca="false">IF($C2259="","",SUMIFS(④実績CSV_期間C!$AA$2:$AA$5001,④実績CSV_期間C!$M$2:$M$5001,$C2259))</f>
        <v/>
      </c>
      <c r="J2259" s="38" t="str">
        <f aca="false">IF($C2259="","",N($F2259)*N($G2259))</f>
        <v/>
      </c>
      <c r="K2259" s="38" t="str">
        <f aca="false">IF($C2259="","",N($F2259)*N($H2259))</f>
        <v/>
      </c>
      <c r="L2259" s="38" t="str">
        <f aca="false">IF($C2259="","",N($F2259)*N($I2259))</f>
        <v/>
      </c>
      <c r="M2259" s="37" t="str">
        <f aca="false">IF(OR($C2259="",N(TOP!$C$12)=0),"",N($J2259)/TOP!$C$12)</f>
        <v/>
      </c>
      <c r="N2259" s="37" t="str">
        <f aca="false">IF(OR($C2259="",N(TOP!$C$13)=0),"",N($K2259)/TOP!$C$13)</f>
        <v/>
      </c>
      <c r="O2259" s="37" t="str">
        <f aca="false">IF(OR($C2259="",N(TOP!$C$14)=0),"",N($L2259)/TOP!$C$14)</f>
        <v/>
      </c>
      <c r="P2259" s="42" t="str">
        <f aca="false">IF($C2259="","",IFERROR(CHOOSE(MATCH(TOP!$C$10,{"【期間A】","【期間B】","【期間C】"},0),N($M2259),N($N2259),N($O2259)),0))</f>
        <v/>
      </c>
    </row>
    <row r="2260" customFormat="false" ht="15" hidden="false" customHeight="false" outlineLevel="0" collapsed="false">
      <c r="B2260" s="12" t="n">
        <v>2255</v>
      </c>
      <c r="C2260" s="36" t="str">
        <f aca="false">IF(②実績CSV_期間A!$M2256="","",②実績CSV_期間A!$M2256&amp;"")</f>
        <v/>
      </c>
      <c r="D2260" s="12" t="str">
        <f aca="false">IF($C2260="","",②実績CSV_期間A!$N2256)</f>
        <v/>
      </c>
      <c r="E2260" s="12" t="str">
        <f aca="false">IF($C2260="","",RIGHT($D2260,1))</f>
        <v/>
      </c>
      <c r="F2260" s="41" t="str">
        <f aca="false">IF($C2260="","",IFERROR(INDEX(サイズ換算マスタ!$C$6:$C$8,MATCH($E2260,サイズ換算マスタ!$B$6:$B$8,0)),1))</f>
        <v/>
      </c>
      <c r="G2260" s="38" t="str">
        <f aca="false">IF($C2260="","",SUMIFS(②実績CSV_期間A!$AA$2:$AA$5001,②実績CSV_期間A!$M$2:$M$5001,$C2260))</f>
        <v/>
      </c>
      <c r="H2260" s="38" t="str">
        <f aca="false">IF($C2260="","",SUMIFS(③実績CSV_期間B!$AA$2:$AA$5001,③実績CSV_期間B!$M$2:$M$5001,$C2260))</f>
        <v/>
      </c>
      <c r="I2260" s="38" t="str">
        <f aca="false">IF($C2260="","",SUMIFS(④実績CSV_期間C!$AA$2:$AA$5001,④実績CSV_期間C!$M$2:$M$5001,$C2260))</f>
        <v/>
      </c>
      <c r="J2260" s="38" t="str">
        <f aca="false">IF($C2260="","",N($F2260)*N($G2260))</f>
        <v/>
      </c>
      <c r="K2260" s="38" t="str">
        <f aca="false">IF($C2260="","",N($F2260)*N($H2260))</f>
        <v/>
      </c>
      <c r="L2260" s="38" t="str">
        <f aca="false">IF($C2260="","",N($F2260)*N($I2260))</f>
        <v/>
      </c>
      <c r="M2260" s="37" t="str">
        <f aca="false">IF(OR($C2260="",N(TOP!$C$12)=0),"",N($J2260)/TOP!$C$12)</f>
        <v/>
      </c>
      <c r="N2260" s="37" t="str">
        <f aca="false">IF(OR($C2260="",N(TOP!$C$13)=0),"",N($K2260)/TOP!$C$13)</f>
        <v/>
      </c>
      <c r="O2260" s="37" t="str">
        <f aca="false">IF(OR($C2260="",N(TOP!$C$14)=0),"",N($L2260)/TOP!$C$14)</f>
        <v/>
      </c>
      <c r="P2260" s="42" t="str">
        <f aca="false">IF($C2260="","",IFERROR(CHOOSE(MATCH(TOP!$C$10,{"【期間A】","【期間B】","【期間C】"},0),N($M2260),N($N2260),N($O2260)),0))</f>
        <v/>
      </c>
    </row>
    <row r="2261" customFormat="false" ht="15" hidden="false" customHeight="false" outlineLevel="0" collapsed="false">
      <c r="B2261" s="12" t="n">
        <v>2256</v>
      </c>
      <c r="C2261" s="36" t="str">
        <f aca="false">IF(②実績CSV_期間A!$M2257="","",②実績CSV_期間A!$M2257&amp;"")</f>
        <v/>
      </c>
      <c r="D2261" s="12" t="str">
        <f aca="false">IF($C2261="","",②実績CSV_期間A!$N2257)</f>
        <v/>
      </c>
      <c r="E2261" s="12" t="str">
        <f aca="false">IF($C2261="","",RIGHT($D2261,1))</f>
        <v/>
      </c>
      <c r="F2261" s="41" t="str">
        <f aca="false">IF($C2261="","",IFERROR(INDEX(サイズ換算マスタ!$C$6:$C$8,MATCH($E2261,サイズ換算マスタ!$B$6:$B$8,0)),1))</f>
        <v/>
      </c>
      <c r="G2261" s="38" t="str">
        <f aca="false">IF($C2261="","",SUMIFS(②実績CSV_期間A!$AA$2:$AA$5001,②実績CSV_期間A!$M$2:$M$5001,$C2261))</f>
        <v/>
      </c>
      <c r="H2261" s="38" t="str">
        <f aca="false">IF($C2261="","",SUMIFS(③実績CSV_期間B!$AA$2:$AA$5001,③実績CSV_期間B!$M$2:$M$5001,$C2261))</f>
        <v/>
      </c>
      <c r="I2261" s="38" t="str">
        <f aca="false">IF($C2261="","",SUMIFS(④実績CSV_期間C!$AA$2:$AA$5001,④実績CSV_期間C!$M$2:$M$5001,$C2261))</f>
        <v/>
      </c>
      <c r="J2261" s="38" t="str">
        <f aca="false">IF($C2261="","",N($F2261)*N($G2261))</f>
        <v/>
      </c>
      <c r="K2261" s="38" t="str">
        <f aca="false">IF($C2261="","",N($F2261)*N($H2261))</f>
        <v/>
      </c>
      <c r="L2261" s="38" t="str">
        <f aca="false">IF($C2261="","",N($F2261)*N($I2261))</f>
        <v/>
      </c>
      <c r="M2261" s="37" t="str">
        <f aca="false">IF(OR($C2261="",N(TOP!$C$12)=0),"",N($J2261)/TOP!$C$12)</f>
        <v/>
      </c>
      <c r="N2261" s="37" t="str">
        <f aca="false">IF(OR($C2261="",N(TOP!$C$13)=0),"",N($K2261)/TOP!$C$13)</f>
        <v/>
      </c>
      <c r="O2261" s="37" t="str">
        <f aca="false">IF(OR($C2261="",N(TOP!$C$14)=0),"",N($L2261)/TOP!$C$14)</f>
        <v/>
      </c>
      <c r="P2261" s="42" t="str">
        <f aca="false">IF($C2261="","",IFERROR(CHOOSE(MATCH(TOP!$C$10,{"【期間A】","【期間B】","【期間C】"},0),N($M2261),N($N2261),N($O2261)),0))</f>
        <v/>
      </c>
    </row>
    <row r="2262" customFormat="false" ht="15" hidden="false" customHeight="false" outlineLevel="0" collapsed="false">
      <c r="B2262" s="12" t="n">
        <v>2257</v>
      </c>
      <c r="C2262" s="36" t="str">
        <f aca="false">IF(②実績CSV_期間A!$M2258="","",②実績CSV_期間A!$M2258&amp;"")</f>
        <v/>
      </c>
      <c r="D2262" s="12" t="str">
        <f aca="false">IF($C2262="","",②実績CSV_期間A!$N2258)</f>
        <v/>
      </c>
      <c r="E2262" s="12" t="str">
        <f aca="false">IF($C2262="","",RIGHT($D2262,1))</f>
        <v/>
      </c>
      <c r="F2262" s="41" t="str">
        <f aca="false">IF($C2262="","",IFERROR(INDEX(サイズ換算マスタ!$C$6:$C$8,MATCH($E2262,サイズ換算マスタ!$B$6:$B$8,0)),1))</f>
        <v/>
      </c>
      <c r="G2262" s="38" t="str">
        <f aca="false">IF($C2262="","",SUMIFS(②実績CSV_期間A!$AA$2:$AA$5001,②実績CSV_期間A!$M$2:$M$5001,$C2262))</f>
        <v/>
      </c>
      <c r="H2262" s="38" t="str">
        <f aca="false">IF($C2262="","",SUMIFS(③実績CSV_期間B!$AA$2:$AA$5001,③実績CSV_期間B!$M$2:$M$5001,$C2262))</f>
        <v/>
      </c>
      <c r="I2262" s="38" t="str">
        <f aca="false">IF($C2262="","",SUMIFS(④実績CSV_期間C!$AA$2:$AA$5001,④実績CSV_期間C!$M$2:$M$5001,$C2262))</f>
        <v/>
      </c>
      <c r="J2262" s="38" t="str">
        <f aca="false">IF($C2262="","",N($F2262)*N($G2262))</f>
        <v/>
      </c>
      <c r="K2262" s="38" t="str">
        <f aca="false">IF($C2262="","",N($F2262)*N($H2262))</f>
        <v/>
      </c>
      <c r="L2262" s="38" t="str">
        <f aca="false">IF($C2262="","",N($F2262)*N($I2262))</f>
        <v/>
      </c>
      <c r="M2262" s="37" t="str">
        <f aca="false">IF(OR($C2262="",N(TOP!$C$12)=0),"",N($J2262)/TOP!$C$12)</f>
        <v/>
      </c>
      <c r="N2262" s="37" t="str">
        <f aca="false">IF(OR($C2262="",N(TOP!$C$13)=0),"",N($K2262)/TOP!$C$13)</f>
        <v/>
      </c>
      <c r="O2262" s="37" t="str">
        <f aca="false">IF(OR($C2262="",N(TOP!$C$14)=0),"",N($L2262)/TOP!$C$14)</f>
        <v/>
      </c>
      <c r="P2262" s="42" t="str">
        <f aca="false">IF($C2262="","",IFERROR(CHOOSE(MATCH(TOP!$C$10,{"【期間A】","【期間B】","【期間C】"},0),N($M2262),N($N2262),N($O2262)),0))</f>
        <v/>
      </c>
    </row>
    <row r="2263" customFormat="false" ht="15" hidden="false" customHeight="false" outlineLevel="0" collapsed="false">
      <c r="B2263" s="12" t="n">
        <v>2258</v>
      </c>
      <c r="C2263" s="36" t="str">
        <f aca="false">IF(②実績CSV_期間A!$M2259="","",②実績CSV_期間A!$M2259&amp;"")</f>
        <v/>
      </c>
      <c r="D2263" s="12" t="str">
        <f aca="false">IF($C2263="","",②実績CSV_期間A!$N2259)</f>
        <v/>
      </c>
      <c r="E2263" s="12" t="str">
        <f aca="false">IF($C2263="","",RIGHT($D2263,1))</f>
        <v/>
      </c>
      <c r="F2263" s="41" t="str">
        <f aca="false">IF($C2263="","",IFERROR(INDEX(サイズ換算マスタ!$C$6:$C$8,MATCH($E2263,サイズ換算マスタ!$B$6:$B$8,0)),1))</f>
        <v/>
      </c>
      <c r="G2263" s="38" t="str">
        <f aca="false">IF($C2263="","",SUMIFS(②実績CSV_期間A!$AA$2:$AA$5001,②実績CSV_期間A!$M$2:$M$5001,$C2263))</f>
        <v/>
      </c>
      <c r="H2263" s="38" t="str">
        <f aca="false">IF($C2263="","",SUMIFS(③実績CSV_期間B!$AA$2:$AA$5001,③実績CSV_期間B!$M$2:$M$5001,$C2263))</f>
        <v/>
      </c>
      <c r="I2263" s="38" t="str">
        <f aca="false">IF($C2263="","",SUMIFS(④実績CSV_期間C!$AA$2:$AA$5001,④実績CSV_期間C!$M$2:$M$5001,$C2263))</f>
        <v/>
      </c>
      <c r="J2263" s="38" t="str">
        <f aca="false">IF($C2263="","",N($F2263)*N($G2263))</f>
        <v/>
      </c>
      <c r="K2263" s="38" t="str">
        <f aca="false">IF($C2263="","",N($F2263)*N($H2263))</f>
        <v/>
      </c>
      <c r="L2263" s="38" t="str">
        <f aca="false">IF($C2263="","",N($F2263)*N($I2263))</f>
        <v/>
      </c>
      <c r="M2263" s="37" t="str">
        <f aca="false">IF(OR($C2263="",N(TOP!$C$12)=0),"",N($J2263)/TOP!$C$12)</f>
        <v/>
      </c>
      <c r="N2263" s="37" t="str">
        <f aca="false">IF(OR($C2263="",N(TOP!$C$13)=0),"",N($K2263)/TOP!$C$13)</f>
        <v/>
      </c>
      <c r="O2263" s="37" t="str">
        <f aca="false">IF(OR($C2263="",N(TOP!$C$14)=0),"",N($L2263)/TOP!$C$14)</f>
        <v/>
      </c>
      <c r="P2263" s="42" t="str">
        <f aca="false">IF($C2263="","",IFERROR(CHOOSE(MATCH(TOP!$C$10,{"【期間A】","【期間B】","【期間C】"},0),N($M2263),N($N2263),N($O2263)),0))</f>
        <v/>
      </c>
    </row>
    <row r="2264" customFormat="false" ht="15" hidden="false" customHeight="false" outlineLevel="0" collapsed="false">
      <c r="B2264" s="12" t="n">
        <v>2259</v>
      </c>
      <c r="C2264" s="36" t="str">
        <f aca="false">IF(②実績CSV_期間A!$M2260="","",②実績CSV_期間A!$M2260&amp;"")</f>
        <v/>
      </c>
      <c r="D2264" s="12" t="str">
        <f aca="false">IF($C2264="","",②実績CSV_期間A!$N2260)</f>
        <v/>
      </c>
      <c r="E2264" s="12" t="str">
        <f aca="false">IF($C2264="","",RIGHT($D2264,1))</f>
        <v/>
      </c>
      <c r="F2264" s="41" t="str">
        <f aca="false">IF($C2264="","",IFERROR(INDEX(サイズ換算マスタ!$C$6:$C$8,MATCH($E2264,サイズ換算マスタ!$B$6:$B$8,0)),1))</f>
        <v/>
      </c>
      <c r="G2264" s="38" t="str">
        <f aca="false">IF($C2264="","",SUMIFS(②実績CSV_期間A!$AA$2:$AA$5001,②実績CSV_期間A!$M$2:$M$5001,$C2264))</f>
        <v/>
      </c>
      <c r="H2264" s="38" t="str">
        <f aca="false">IF($C2264="","",SUMIFS(③実績CSV_期間B!$AA$2:$AA$5001,③実績CSV_期間B!$M$2:$M$5001,$C2264))</f>
        <v/>
      </c>
      <c r="I2264" s="38" t="str">
        <f aca="false">IF($C2264="","",SUMIFS(④実績CSV_期間C!$AA$2:$AA$5001,④実績CSV_期間C!$M$2:$M$5001,$C2264))</f>
        <v/>
      </c>
      <c r="J2264" s="38" t="str">
        <f aca="false">IF($C2264="","",N($F2264)*N($G2264))</f>
        <v/>
      </c>
      <c r="K2264" s="38" t="str">
        <f aca="false">IF($C2264="","",N($F2264)*N($H2264))</f>
        <v/>
      </c>
      <c r="L2264" s="38" t="str">
        <f aca="false">IF($C2264="","",N($F2264)*N($I2264))</f>
        <v/>
      </c>
      <c r="M2264" s="37" t="str">
        <f aca="false">IF(OR($C2264="",N(TOP!$C$12)=0),"",N($J2264)/TOP!$C$12)</f>
        <v/>
      </c>
      <c r="N2264" s="37" t="str">
        <f aca="false">IF(OR($C2264="",N(TOP!$C$13)=0),"",N($K2264)/TOP!$C$13)</f>
        <v/>
      </c>
      <c r="O2264" s="37" t="str">
        <f aca="false">IF(OR($C2264="",N(TOP!$C$14)=0),"",N($L2264)/TOP!$C$14)</f>
        <v/>
      </c>
      <c r="P2264" s="42" t="str">
        <f aca="false">IF($C2264="","",IFERROR(CHOOSE(MATCH(TOP!$C$10,{"【期間A】","【期間B】","【期間C】"},0),N($M2264),N($N2264),N($O2264)),0))</f>
        <v/>
      </c>
    </row>
    <row r="2265" customFormat="false" ht="15" hidden="false" customHeight="false" outlineLevel="0" collapsed="false">
      <c r="B2265" s="12" t="n">
        <v>2260</v>
      </c>
      <c r="C2265" s="36" t="str">
        <f aca="false">IF(②実績CSV_期間A!$M2261="","",②実績CSV_期間A!$M2261&amp;"")</f>
        <v/>
      </c>
      <c r="D2265" s="12" t="str">
        <f aca="false">IF($C2265="","",②実績CSV_期間A!$N2261)</f>
        <v/>
      </c>
      <c r="E2265" s="12" t="str">
        <f aca="false">IF($C2265="","",RIGHT($D2265,1))</f>
        <v/>
      </c>
      <c r="F2265" s="41" t="str">
        <f aca="false">IF($C2265="","",IFERROR(INDEX(サイズ換算マスタ!$C$6:$C$8,MATCH($E2265,サイズ換算マスタ!$B$6:$B$8,0)),1))</f>
        <v/>
      </c>
      <c r="G2265" s="38" t="str">
        <f aca="false">IF($C2265="","",SUMIFS(②実績CSV_期間A!$AA$2:$AA$5001,②実績CSV_期間A!$M$2:$M$5001,$C2265))</f>
        <v/>
      </c>
      <c r="H2265" s="38" t="str">
        <f aca="false">IF($C2265="","",SUMIFS(③実績CSV_期間B!$AA$2:$AA$5001,③実績CSV_期間B!$M$2:$M$5001,$C2265))</f>
        <v/>
      </c>
      <c r="I2265" s="38" t="str">
        <f aca="false">IF($C2265="","",SUMIFS(④実績CSV_期間C!$AA$2:$AA$5001,④実績CSV_期間C!$M$2:$M$5001,$C2265))</f>
        <v/>
      </c>
      <c r="J2265" s="38" t="str">
        <f aca="false">IF($C2265="","",N($F2265)*N($G2265))</f>
        <v/>
      </c>
      <c r="K2265" s="38" t="str">
        <f aca="false">IF($C2265="","",N($F2265)*N($H2265))</f>
        <v/>
      </c>
      <c r="L2265" s="38" t="str">
        <f aca="false">IF($C2265="","",N($F2265)*N($I2265))</f>
        <v/>
      </c>
      <c r="M2265" s="37" t="str">
        <f aca="false">IF(OR($C2265="",N(TOP!$C$12)=0),"",N($J2265)/TOP!$C$12)</f>
        <v/>
      </c>
      <c r="N2265" s="37" t="str">
        <f aca="false">IF(OR($C2265="",N(TOP!$C$13)=0),"",N($K2265)/TOP!$C$13)</f>
        <v/>
      </c>
      <c r="O2265" s="37" t="str">
        <f aca="false">IF(OR($C2265="",N(TOP!$C$14)=0),"",N($L2265)/TOP!$C$14)</f>
        <v/>
      </c>
      <c r="P2265" s="42" t="str">
        <f aca="false">IF($C2265="","",IFERROR(CHOOSE(MATCH(TOP!$C$10,{"【期間A】","【期間B】","【期間C】"},0),N($M2265),N($N2265),N($O2265)),0))</f>
        <v/>
      </c>
    </row>
    <row r="2266" customFormat="false" ht="15" hidden="false" customHeight="false" outlineLevel="0" collapsed="false">
      <c r="B2266" s="12" t="n">
        <v>2261</v>
      </c>
      <c r="C2266" s="36" t="str">
        <f aca="false">IF(②実績CSV_期間A!$M2262="","",②実績CSV_期間A!$M2262&amp;"")</f>
        <v/>
      </c>
      <c r="D2266" s="12" t="str">
        <f aca="false">IF($C2266="","",②実績CSV_期間A!$N2262)</f>
        <v/>
      </c>
      <c r="E2266" s="12" t="str">
        <f aca="false">IF($C2266="","",RIGHT($D2266,1))</f>
        <v/>
      </c>
      <c r="F2266" s="41" t="str">
        <f aca="false">IF($C2266="","",IFERROR(INDEX(サイズ換算マスタ!$C$6:$C$8,MATCH($E2266,サイズ換算マスタ!$B$6:$B$8,0)),1))</f>
        <v/>
      </c>
      <c r="G2266" s="38" t="str">
        <f aca="false">IF($C2266="","",SUMIFS(②実績CSV_期間A!$AA$2:$AA$5001,②実績CSV_期間A!$M$2:$M$5001,$C2266))</f>
        <v/>
      </c>
      <c r="H2266" s="38" t="str">
        <f aca="false">IF($C2266="","",SUMIFS(③実績CSV_期間B!$AA$2:$AA$5001,③実績CSV_期間B!$M$2:$M$5001,$C2266))</f>
        <v/>
      </c>
      <c r="I2266" s="38" t="str">
        <f aca="false">IF($C2266="","",SUMIFS(④実績CSV_期間C!$AA$2:$AA$5001,④実績CSV_期間C!$M$2:$M$5001,$C2266))</f>
        <v/>
      </c>
      <c r="J2266" s="38" t="str">
        <f aca="false">IF($C2266="","",N($F2266)*N($G2266))</f>
        <v/>
      </c>
      <c r="K2266" s="38" t="str">
        <f aca="false">IF($C2266="","",N($F2266)*N($H2266))</f>
        <v/>
      </c>
      <c r="L2266" s="38" t="str">
        <f aca="false">IF($C2266="","",N($F2266)*N($I2266))</f>
        <v/>
      </c>
      <c r="M2266" s="37" t="str">
        <f aca="false">IF(OR($C2266="",N(TOP!$C$12)=0),"",N($J2266)/TOP!$C$12)</f>
        <v/>
      </c>
      <c r="N2266" s="37" t="str">
        <f aca="false">IF(OR($C2266="",N(TOP!$C$13)=0),"",N($K2266)/TOP!$C$13)</f>
        <v/>
      </c>
      <c r="O2266" s="37" t="str">
        <f aca="false">IF(OR($C2266="",N(TOP!$C$14)=0),"",N($L2266)/TOP!$C$14)</f>
        <v/>
      </c>
      <c r="P2266" s="42" t="str">
        <f aca="false">IF($C2266="","",IFERROR(CHOOSE(MATCH(TOP!$C$10,{"【期間A】","【期間B】","【期間C】"},0),N($M2266),N($N2266),N($O2266)),0))</f>
        <v/>
      </c>
    </row>
    <row r="2267" customFormat="false" ht="15" hidden="false" customHeight="false" outlineLevel="0" collapsed="false">
      <c r="B2267" s="12" t="n">
        <v>2262</v>
      </c>
      <c r="C2267" s="36" t="str">
        <f aca="false">IF(②実績CSV_期間A!$M2263="","",②実績CSV_期間A!$M2263&amp;"")</f>
        <v/>
      </c>
      <c r="D2267" s="12" t="str">
        <f aca="false">IF($C2267="","",②実績CSV_期間A!$N2263)</f>
        <v/>
      </c>
      <c r="E2267" s="12" t="str">
        <f aca="false">IF($C2267="","",RIGHT($D2267,1))</f>
        <v/>
      </c>
      <c r="F2267" s="41" t="str">
        <f aca="false">IF($C2267="","",IFERROR(INDEX(サイズ換算マスタ!$C$6:$C$8,MATCH($E2267,サイズ換算マスタ!$B$6:$B$8,0)),1))</f>
        <v/>
      </c>
      <c r="G2267" s="38" t="str">
        <f aca="false">IF($C2267="","",SUMIFS(②実績CSV_期間A!$AA$2:$AA$5001,②実績CSV_期間A!$M$2:$M$5001,$C2267))</f>
        <v/>
      </c>
      <c r="H2267" s="38" t="str">
        <f aca="false">IF($C2267="","",SUMIFS(③実績CSV_期間B!$AA$2:$AA$5001,③実績CSV_期間B!$M$2:$M$5001,$C2267))</f>
        <v/>
      </c>
      <c r="I2267" s="38" t="str">
        <f aca="false">IF($C2267="","",SUMIFS(④実績CSV_期間C!$AA$2:$AA$5001,④実績CSV_期間C!$M$2:$M$5001,$C2267))</f>
        <v/>
      </c>
      <c r="J2267" s="38" t="str">
        <f aca="false">IF($C2267="","",N($F2267)*N($G2267))</f>
        <v/>
      </c>
      <c r="K2267" s="38" t="str">
        <f aca="false">IF($C2267="","",N($F2267)*N($H2267))</f>
        <v/>
      </c>
      <c r="L2267" s="38" t="str">
        <f aca="false">IF($C2267="","",N($F2267)*N($I2267))</f>
        <v/>
      </c>
      <c r="M2267" s="37" t="str">
        <f aca="false">IF(OR($C2267="",N(TOP!$C$12)=0),"",N($J2267)/TOP!$C$12)</f>
        <v/>
      </c>
      <c r="N2267" s="37" t="str">
        <f aca="false">IF(OR($C2267="",N(TOP!$C$13)=0),"",N($K2267)/TOP!$C$13)</f>
        <v/>
      </c>
      <c r="O2267" s="37" t="str">
        <f aca="false">IF(OR($C2267="",N(TOP!$C$14)=0),"",N($L2267)/TOP!$C$14)</f>
        <v/>
      </c>
      <c r="P2267" s="42" t="str">
        <f aca="false">IF($C2267="","",IFERROR(CHOOSE(MATCH(TOP!$C$10,{"【期間A】","【期間B】","【期間C】"},0),N($M2267),N($N2267),N($O2267)),0))</f>
        <v/>
      </c>
    </row>
    <row r="2268" customFormat="false" ht="15" hidden="false" customHeight="false" outlineLevel="0" collapsed="false">
      <c r="B2268" s="12" t="n">
        <v>2263</v>
      </c>
      <c r="C2268" s="36" t="str">
        <f aca="false">IF(②実績CSV_期間A!$M2264="","",②実績CSV_期間A!$M2264&amp;"")</f>
        <v/>
      </c>
      <c r="D2268" s="12" t="str">
        <f aca="false">IF($C2268="","",②実績CSV_期間A!$N2264)</f>
        <v/>
      </c>
      <c r="E2268" s="12" t="str">
        <f aca="false">IF($C2268="","",RIGHT($D2268,1))</f>
        <v/>
      </c>
      <c r="F2268" s="41" t="str">
        <f aca="false">IF($C2268="","",IFERROR(INDEX(サイズ換算マスタ!$C$6:$C$8,MATCH($E2268,サイズ換算マスタ!$B$6:$B$8,0)),1))</f>
        <v/>
      </c>
      <c r="G2268" s="38" t="str">
        <f aca="false">IF($C2268="","",SUMIFS(②実績CSV_期間A!$AA$2:$AA$5001,②実績CSV_期間A!$M$2:$M$5001,$C2268))</f>
        <v/>
      </c>
      <c r="H2268" s="38" t="str">
        <f aca="false">IF($C2268="","",SUMIFS(③実績CSV_期間B!$AA$2:$AA$5001,③実績CSV_期間B!$M$2:$M$5001,$C2268))</f>
        <v/>
      </c>
      <c r="I2268" s="38" t="str">
        <f aca="false">IF($C2268="","",SUMIFS(④実績CSV_期間C!$AA$2:$AA$5001,④実績CSV_期間C!$M$2:$M$5001,$C2268))</f>
        <v/>
      </c>
      <c r="J2268" s="38" t="str">
        <f aca="false">IF($C2268="","",N($F2268)*N($G2268))</f>
        <v/>
      </c>
      <c r="K2268" s="38" t="str">
        <f aca="false">IF($C2268="","",N($F2268)*N($H2268))</f>
        <v/>
      </c>
      <c r="L2268" s="38" t="str">
        <f aca="false">IF($C2268="","",N($F2268)*N($I2268))</f>
        <v/>
      </c>
      <c r="M2268" s="37" t="str">
        <f aca="false">IF(OR($C2268="",N(TOP!$C$12)=0),"",N($J2268)/TOP!$C$12)</f>
        <v/>
      </c>
      <c r="N2268" s="37" t="str">
        <f aca="false">IF(OR($C2268="",N(TOP!$C$13)=0),"",N($K2268)/TOP!$C$13)</f>
        <v/>
      </c>
      <c r="O2268" s="37" t="str">
        <f aca="false">IF(OR($C2268="",N(TOP!$C$14)=0),"",N($L2268)/TOP!$C$14)</f>
        <v/>
      </c>
      <c r="P2268" s="42" t="str">
        <f aca="false">IF($C2268="","",IFERROR(CHOOSE(MATCH(TOP!$C$10,{"【期間A】","【期間B】","【期間C】"},0),N($M2268),N($N2268),N($O2268)),0))</f>
        <v/>
      </c>
    </row>
    <row r="2269" customFormat="false" ht="15" hidden="false" customHeight="false" outlineLevel="0" collapsed="false">
      <c r="B2269" s="12" t="n">
        <v>2264</v>
      </c>
      <c r="C2269" s="36" t="str">
        <f aca="false">IF(②実績CSV_期間A!$M2265="","",②実績CSV_期間A!$M2265&amp;"")</f>
        <v/>
      </c>
      <c r="D2269" s="12" t="str">
        <f aca="false">IF($C2269="","",②実績CSV_期間A!$N2265)</f>
        <v/>
      </c>
      <c r="E2269" s="12" t="str">
        <f aca="false">IF($C2269="","",RIGHT($D2269,1))</f>
        <v/>
      </c>
      <c r="F2269" s="41" t="str">
        <f aca="false">IF($C2269="","",IFERROR(INDEX(サイズ換算マスタ!$C$6:$C$8,MATCH($E2269,サイズ換算マスタ!$B$6:$B$8,0)),1))</f>
        <v/>
      </c>
      <c r="G2269" s="38" t="str">
        <f aca="false">IF($C2269="","",SUMIFS(②実績CSV_期間A!$AA$2:$AA$5001,②実績CSV_期間A!$M$2:$M$5001,$C2269))</f>
        <v/>
      </c>
      <c r="H2269" s="38" t="str">
        <f aca="false">IF($C2269="","",SUMIFS(③実績CSV_期間B!$AA$2:$AA$5001,③実績CSV_期間B!$M$2:$M$5001,$C2269))</f>
        <v/>
      </c>
      <c r="I2269" s="38" t="str">
        <f aca="false">IF($C2269="","",SUMIFS(④実績CSV_期間C!$AA$2:$AA$5001,④実績CSV_期間C!$M$2:$M$5001,$C2269))</f>
        <v/>
      </c>
      <c r="J2269" s="38" t="str">
        <f aca="false">IF($C2269="","",N($F2269)*N($G2269))</f>
        <v/>
      </c>
      <c r="K2269" s="38" t="str">
        <f aca="false">IF($C2269="","",N($F2269)*N($H2269))</f>
        <v/>
      </c>
      <c r="L2269" s="38" t="str">
        <f aca="false">IF($C2269="","",N($F2269)*N($I2269))</f>
        <v/>
      </c>
      <c r="M2269" s="37" t="str">
        <f aca="false">IF(OR($C2269="",N(TOP!$C$12)=0),"",N($J2269)/TOP!$C$12)</f>
        <v/>
      </c>
      <c r="N2269" s="37" t="str">
        <f aca="false">IF(OR($C2269="",N(TOP!$C$13)=0),"",N($K2269)/TOP!$C$13)</f>
        <v/>
      </c>
      <c r="O2269" s="37" t="str">
        <f aca="false">IF(OR($C2269="",N(TOP!$C$14)=0),"",N($L2269)/TOP!$C$14)</f>
        <v/>
      </c>
      <c r="P2269" s="42" t="str">
        <f aca="false">IF($C2269="","",IFERROR(CHOOSE(MATCH(TOP!$C$10,{"【期間A】","【期間B】","【期間C】"},0),N($M2269),N($N2269),N($O2269)),0))</f>
        <v/>
      </c>
    </row>
    <row r="2270" customFormat="false" ht="15" hidden="false" customHeight="false" outlineLevel="0" collapsed="false">
      <c r="B2270" s="12" t="n">
        <v>2265</v>
      </c>
      <c r="C2270" s="36" t="str">
        <f aca="false">IF(②実績CSV_期間A!$M2266="","",②実績CSV_期間A!$M2266&amp;"")</f>
        <v/>
      </c>
      <c r="D2270" s="12" t="str">
        <f aca="false">IF($C2270="","",②実績CSV_期間A!$N2266)</f>
        <v/>
      </c>
      <c r="E2270" s="12" t="str">
        <f aca="false">IF($C2270="","",RIGHT($D2270,1))</f>
        <v/>
      </c>
      <c r="F2270" s="41" t="str">
        <f aca="false">IF($C2270="","",IFERROR(INDEX(サイズ換算マスタ!$C$6:$C$8,MATCH($E2270,サイズ換算マスタ!$B$6:$B$8,0)),1))</f>
        <v/>
      </c>
      <c r="G2270" s="38" t="str">
        <f aca="false">IF($C2270="","",SUMIFS(②実績CSV_期間A!$AA$2:$AA$5001,②実績CSV_期間A!$M$2:$M$5001,$C2270))</f>
        <v/>
      </c>
      <c r="H2270" s="38" t="str">
        <f aca="false">IF($C2270="","",SUMIFS(③実績CSV_期間B!$AA$2:$AA$5001,③実績CSV_期間B!$M$2:$M$5001,$C2270))</f>
        <v/>
      </c>
      <c r="I2270" s="38" t="str">
        <f aca="false">IF($C2270="","",SUMIFS(④実績CSV_期間C!$AA$2:$AA$5001,④実績CSV_期間C!$M$2:$M$5001,$C2270))</f>
        <v/>
      </c>
      <c r="J2270" s="38" t="str">
        <f aca="false">IF($C2270="","",N($F2270)*N($G2270))</f>
        <v/>
      </c>
      <c r="K2270" s="38" t="str">
        <f aca="false">IF($C2270="","",N($F2270)*N($H2270))</f>
        <v/>
      </c>
      <c r="L2270" s="38" t="str">
        <f aca="false">IF($C2270="","",N($F2270)*N($I2270))</f>
        <v/>
      </c>
      <c r="M2270" s="37" t="str">
        <f aca="false">IF(OR($C2270="",N(TOP!$C$12)=0),"",N($J2270)/TOP!$C$12)</f>
        <v/>
      </c>
      <c r="N2270" s="37" t="str">
        <f aca="false">IF(OR($C2270="",N(TOP!$C$13)=0),"",N($K2270)/TOP!$C$13)</f>
        <v/>
      </c>
      <c r="O2270" s="37" t="str">
        <f aca="false">IF(OR($C2270="",N(TOP!$C$14)=0),"",N($L2270)/TOP!$C$14)</f>
        <v/>
      </c>
      <c r="P2270" s="42" t="str">
        <f aca="false">IF($C2270="","",IFERROR(CHOOSE(MATCH(TOP!$C$10,{"【期間A】","【期間B】","【期間C】"},0),N($M2270),N($N2270),N($O2270)),0))</f>
        <v/>
      </c>
    </row>
    <row r="2271" customFormat="false" ht="15" hidden="false" customHeight="false" outlineLevel="0" collapsed="false">
      <c r="B2271" s="12" t="n">
        <v>2266</v>
      </c>
      <c r="C2271" s="36" t="str">
        <f aca="false">IF(②実績CSV_期間A!$M2267="","",②実績CSV_期間A!$M2267&amp;"")</f>
        <v/>
      </c>
      <c r="D2271" s="12" t="str">
        <f aca="false">IF($C2271="","",②実績CSV_期間A!$N2267)</f>
        <v/>
      </c>
      <c r="E2271" s="12" t="str">
        <f aca="false">IF($C2271="","",RIGHT($D2271,1))</f>
        <v/>
      </c>
      <c r="F2271" s="41" t="str">
        <f aca="false">IF($C2271="","",IFERROR(INDEX(サイズ換算マスタ!$C$6:$C$8,MATCH($E2271,サイズ換算マスタ!$B$6:$B$8,0)),1))</f>
        <v/>
      </c>
      <c r="G2271" s="38" t="str">
        <f aca="false">IF($C2271="","",SUMIFS(②実績CSV_期間A!$AA$2:$AA$5001,②実績CSV_期間A!$M$2:$M$5001,$C2271))</f>
        <v/>
      </c>
      <c r="H2271" s="38" t="str">
        <f aca="false">IF($C2271="","",SUMIFS(③実績CSV_期間B!$AA$2:$AA$5001,③実績CSV_期間B!$M$2:$M$5001,$C2271))</f>
        <v/>
      </c>
      <c r="I2271" s="38" t="str">
        <f aca="false">IF($C2271="","",SUMIFS(④実績CSV_期間C!$AA$2:$AA$5001,④実績CSV_期間C!$M$2:$M$5001,$C2271))</f>
        <v/>
      </c>
      <c r="J2271" s="38" t="str">
        <f aca="false">IF($C2271="","",N($F2271)*N($G2271))</f>
        <v/>
      </c>
      <c r="K2271" s="38" t="str">
        <f aca="false">IF($C2271="","",N($F2271)*N($H2271))</f>
        <v/>
      </c>
      <c r="L2271" s="38" t="str">
        <f aca="false">IF($C2271="","",N($F2271)*N($I2271))</f>
        <v/>
      </c>
      <c r="M2271" s="37" t="str">
        <f aca="false">IF(OR($C2271="",N(TOP!$C$12)=0),"",N($J2271)/TOP!$C$12)</f>
        <v/>
      </c>
      <c r="N2271" s="37" t="str">
        <f aca="false">IF(OR($C2271="",N(TOP!$C$13)=0),"",N($K2271)/TOP!$C$13)</f>
        <v/>
      </c>
      <c r="O2271" s="37" t="str">
        <f aca="false">IF(OR($C2271="",N(TOP!$C$14)=0),"",N($L2271)/TOP!$C$14)</f>
        <v/>
      </c>
      <c r="P2271" s="42" t="str">
        <f aca="false">IF($C2271="","",IFERROR(CHOOSE(MATCH(TOP!$C$10,{"【期間A】","【期間B】","【期間C】"},0),N($M2271),N($N2271),N($O2271)),0))</f>
        <v/>
      </c>
    </row>
    <row r="2272" customFormat="false" ht="15" hidden="false" customHeight="false" outlineLevel="0" collapsed="false">
      <c r="B2272" s="12" t="n">
        <v>2267</v>
      </c>
      <c r="C2272" s="36" t="str">
        <f aca="false">IF(②実績CSV_期間A!$M2268="","",②実績CSV_期間A!$M2268&amp;"")</f>
        <v/>
      </c>
      <c r="D2272" s="12" t="str">
        <f aca="false">IF($C2272="","",②実績CSV_期間A!$N2268)</f>
        <v/>
      </c>
      <c r="E2272" s="12" t="str">
        <f aca="false">IF($C2272="","",RIGHT($D2272,1))</f>
        <v/>
      </c>
      <c r="F2272" s="41" t="str">
        <f aca="false">IF($C2272="","",IFERROR(INDEX(サイズ換算マスタ!$C$6:$C$8,MATCH($E2272,サイズ換算マスタ!$B$6:$B$8,0)),1))</f>
        <v/>
      </c>
      <c r="G2272" s="38" t="str">
        <f aca="false">IF($C2272="","",SUMIFS(②実績CSV_期間A!$AA$2:$AA$5001,②実績CSV_期間A!$M$2:$M$5001,$C2272))</f>
        <v/>
      </c>
      <c r="H2272" s="38" t="str">
        <f aca="false">IF($C2272="","",SUMIFS(③実績CSV_期間B!$AA$2:$AA$5001,③実績CSV_期間B!$M$2:$M$5001,$C2272))</f>
        <v/>
      </c>
      <c r="I2272" s="38" t="str">
        <f aca="false">IF($C2272="","",SUMIFS(④実績CSV_期間C!$AA$2:$AA$5001,④実績CSV_期間C!$M$2:$M$5001,$C2272))</f>
        <v/>
      </c>
      <c r="J2272" s="38" t="str">
        <f aca="false">IF($C2272="","",N($F2272)*N($G2272))</f>
        <v/>
      </c>
      <c r="K2272" s="38" t="str">
        <f aca="false">IF($C2272="","",N($F2272)*N($H2272))</f>
        <v/>
      </c>
      <c r="L2272" s="38" t="str">
        <f aca="false">IF($C2272="","",N($F2272)*N($I2272))</f>
        <v/>
      </c>
      <c r="M2272" s="37" t="str">
        <f aca="false">IF(OR($C2272="",N(TOP!$C$12)=0),"",N($J2272)/TOP!$C$12)</f>
        <v/>
      </c>
      <c r="N2272" s="37" t="str">
        <f aca="false">IF(OR($C2272="",N(TOP!$C$13)=0),"",N($K2272)/TOP!$C$13)</f>
        <v/>
      </c>
      <c r="O2272" s="37" t="str">
        <f aca="false">IF(OR($C2272="",N(TOP!$C$14)=0),"",N($L2272)/TOP!$C$14)</f>
        <v/>
      </c>
      <c r="P2272" s="42" t="str">
        <f aca="false">IF($C2272="","",IFERROR(CHOOSE(MATCH(TOP!$C$10,{"【期間A】","【期間B】","【期間C】"},0),N($M2272),N($N2272),N($O2272)),0))</f>
        <v/>
      </c>
    </row>
    <row r="2273" customFormat="false" ht="15" hidden="false" customHeight="false" outlineLevel="0" collapsed="false">
      <c r="B2273" s="12" t="n">
        <v>2268</v>
      </c>
      <c r="C2273" s="36" t="str">
        <f aca="false">IF(②実績CSV_期間A!$M2269="","",②実績CSV_期間A!$M2269&amp;"")</f>
        <v/>
      </c>
      <c r="D2273" s="12" t="str">
        <f aca="false">IF($C2273="","",②実績CSV_期間A!$N2269)</f>
        <v/>
      </c>
      <c r="E2273" s="12" t="str">
        <f aca="false">IF($C2273="","",RIGHT($D2273,1))</f>
        <v/>
      </c>
      <c r="F2273" s="41" t="str">
        <f aca="false">IF($C2273="","",IFERROR(INDEX(サイズ換算マスタ!$C$6:$C$8,MATCH($E2273,サイズ換算マスタ!$B$6:$B$8,0)),1))</f>
        <v/>
      </c>
      <c r="G2273" s="38" t="str">
        <f aca="false">IF($C2273="","",SUMIFS(②実績CSV_期間A!$AA$2:$AA$5001,②実績CSV_期間A!$M$2:$M$5001,$C2273))</f>
        <v/>
      </c>
      <c r="H2273" s="38" t="str">
        <f aca="false">IF($C2273="","",SUMIFS(③実績CSV_期間B!$AA$2:$AA$5001,③実績CSV_期間B!$M$2:$M$5001,$C2273))</f>
        <v/>
      </c>
      <c r="I2273" s="38" t="str">
        <f aca="false">IF($C2273="","",SUMIFS(④実績CSV_期間C!$AA$2:$AA$5001,④実績CSV_期間C!$M$2:$M$5001,$C2273))</f>
        <v/>
      </c>
      <c r="J2273" s="38" t="str">
        <f aca="false">IF($C2273="","",N($F2273)*N($G2273))</f>
        <v/>
      </c>
      <c r="K2273" s="38" t="str">
        <f aca="false">IF($C2273="","",N($F2273)*N($H2273))</f>
        <v/>
      </c>
      <c r="L2273" s="38" t="str">
        <f aca="false">IF($C2273="","",N($F2273)*N($I2273))</f>
        <v/>
      </c>
      <c r="M2273" s="37" t="str">
        <f aca="false">IF(OR($C2273="",N(TOP!$C$12)=0),"",N($J2273)/TOP!$C$12)</f>
        <v/>
      </c>
      <c r="N2273" s="37" t="str">
        <f aca="false">IF(OR($C2273="",N(TOP!$C$13)=0),"",N($K2273)/TOP!$C$13)</f>
        <v/>
      </c>
      <c r="O2273" s="37" t="str">
        <f aca="false">IF(OR($C2273="",N(TOP!$C$14)=0),"",N($L2273)/TOP!$C$14)</f>
        <v/>
      </c>
      <c r="P2273" s="42" t="str">
        <f aca="false">IF($C2273="","",IFERROR(CHOOSE(MATCH(TOP!$C$10,{"【期間A】","【期間B】","【期間C】"},0),N($M2273),N($N2273),N($O2273)),0))</f>
        <v/>
      </c>
    </row>
    <row r="2274" customFormat="false" ht="15" hidden="false" customHeight="false" outlineLevel="0" collapsed="false">
      <c r="B2274" s="12" t="n">
        <v>2269</v>
      </c>
      <c r="C2274" s="36" t="str">
        <f aca="false">IF(②実績CSV_期間A!$M2270="","",②実績CSV_期間A!$M2270&amp;"")</f>
        <v/>
      </c>
      <c r="D2274" s="12" t="str">
        <f aca="false">IF($C2274="","",②実績CSV_期間A!$N2270)</f>
        <v/>
      </c>
      <c r="E2274" s="12" t="str">
        <f aca="false">IF($C2274="","",RIGHT($D2274,1))</f>
        <v/>
      </c>
      <c r="F2274" s="41" t="str">
        <f aca="false">IF($C2274="","",IFERROR(INDEX(サイズ換算マスタ!$C$6:$C$8,MATCH($E2274,サイズ換算マスタ!$B$6:$B$8,0)),1))</f>
        <v/>
      </c>
      <c r="G2274" s="38" t="str">
        <f aca="false">IF($C2274="","",SUMIFS(②実績CSV_期間A!$AA$2:$AA$5001,②実績CSV_期間A!$M$2:$M$5001,$C2274))</f>
        <v/>
      </c>
      <c r="H2274" s="38" t="str">
        <f aca="false">IF($C2274="","",SUMIFS(③実績CSV_期間B!$AA$2:$AA$5001,③実績CSV_期間B!$M$2:$M$5001,$C2274))</f>
        <v/>
      </c>
      <c r="I2274" s="38" t="str">
        <f aca="false">IF($C2274="","",SUMIFS(④実績CSV_期間C!$AA$2:$AA$5001,④実績CSV_期間C!$M$2:$M$5001,$C2274))</f>
        <v/>
      </c>
      <c r="J2274" s="38" t="str">
        <f aca="false">IF($C2274="","",N($F2274)*N($G2274))</f>
        <v/>
      </c>
      <c r="K2274" s="38" t="str">
        <f aca="false">IF($C2274="","",N($F2274)*N($H2274))</f>
        <v/>
      </c>
      <c r="L2274" s="38" t="str">
        <f aca="false">IF($C2274="","",N($F2274)*N($I2274))</f>
        <v/>
      </c>
      <c r="M2274" s="37" t="str">
        <f aca="false">IF(OR($C2274="",N(TOP!$C$12)=0),"",N($J2274)/TOP!$C$12)</f>
        <v/>
      </c>
      <c r="N2274" s="37" t="str">
        <f aca="false">IF(OR($C2274="",N(TOP!$C$13)=0),"",N($K2274)/TOP!$C$13)</f>
        <v/>
      </c>
      <c r="O2274" s="37" t="str">
        <f aca="false">IF(OR($C2274="",N(TOP!$C$14)=0),"",N($L2274)/TOP!$C$14)</f>
        <v/>
      </c>
      <c r="P2274" s="42" t="str">
        <f aca="false">IF($C2274="","",IFERROR(CHOOSE(MATCH(TOP!$C$10,{"【期間A】","【期間B】","【期間C】"},0),N($M2274),N($N2274),N($O2274)),0))</f>
        <v/>
      </c>
    </row>
    <row r="2275" customFormat="false" ht="15" hidden="false" customHeight="false" outlineLevel="0" collapsed="false">
      <c r="B2275" s="12" t="n">
        <v>2270</v>
      </c>
      <c r="C2275" s="36" t="str">
        <f aca="false">IF(②実績CSV_期間A!$M2271="","",②実績CSV_期間A!$M2271&amp;"")</f>
        <v/>
      </c>
      <c r="D2275" s="12" t="str">
        <f aca="false">IF($C2275="","",②実績CSV_期間A!$N2271)</f>
        <v/>
      </c>
      <c r="E2275" s="12" t="str">
        <f aca="false">IF($C2275="","",RIGHT($D2275,1))</f>
        <v/>
      </c>
      <c r="F2275" s="41" t="str">
        <f aca="false">IF($C2275="","",IFERROR(INDEX(サイズ換算マスタ!$C$6:$C$8,MATCH($E2275,サイズ換算マスタ!$B$6:$B$8,0)),1))</f>
        <v/>
      </c>
      <c r="G2275" s="38" t="str">
        <f aca="false">IF($C2275="","",SUMIFS(②実績CSV_期間A!$AA$2:$AA$5001,②実績CSV_期間A!$M$2:$M$5001,$C2275))</f>
        <v/>
      </c>
      <c r="H2275" s="38" t="str">
        <f aca="false">IF($C2275="","",SUMIFS(③実績CSV_期間B!$AA$2:$AA$5001,③実績CSV_期間B!$M$2:$M$5001,$C2275))</f>
        <v/>
      </c>
      <c r="I2275" s="38" t="str">
        <f aca="false">IF($C2275="","",SUMIFS(④実績CSV_期間C!$AA$2:$AA$5001,④実績CSV_期間C!$M$2:$M$5001,$C2275))</f>
        <v/>
      </c>
      <c r="J2275" s="38" t="str">
        <f aca="false">IF($C2275="","",N($F2275)*N($G2275))</f>
        <v/>
      </c>
      <c r="K2275" s="38" t="str">
        <f aca="false">IF($C2275="","",N($F2275)*N($H2275))</f>
        <v/>
      </c>
      <c r="L2275" s="38" t="str">
        <f aca="false">IF($C2275="","",N($F2275)*N($I2275))</f>
        <v/>
      </c>
      <c r="M2275" s="37" t="str">
        <f aca="false">IF(OR($C2275="",N(TOP!$C$12)=0),"",N($J2275)/TOP!$C$12)</f>
        <v/>
      </c>
      <c r="N2275" s="37" t="str">
        <f aca="false">IF(OR($C2275="",N(TOP!$C$13)=0),"",N($K2275)/TOP!$C$13)</f>
        <v/>
      </c>
      <c r="O2275" s="37" t="str">
        <f aca="false">IF(OR($C2275="",N(TOP!$C$14)=0),"",N($L2275)/TOP!$C$14)</f>
        <v/>
      </c>
      <c r="P2275" s="42" t="str">
        <f aca="false">IF($C2275="","",IFERROR(CHOOSE(MATCH(TOP!$C$10,{"【期間A】","【期間B】","【期間C】"},0),N($M2275),N($N2275),N($O2275)),0))</f>
        <v/>
      </c>
    </row>
    <row r="2276" customFormat="false" ht="15" hidden="false" customHeight="false" outlineLevel="0" collapsed="false">
      <c r="B2276" s="12" t="n">
        <v>2271</v>
      </c>
      <c r="C2276" s="36" t="str">
        <f aca="false">IF(②実績CSV_期間A!$M2272="","",②実績CSV_期間A!$M2272&amp;"")</f>
        <v/>
      </c>
      <c r="D2276" s="12" t="str">
        <f aca="false">IF($C2276="","",②実績CSV_期間A!$N2272)</f>
        <v/>
      </c>
      <c r="E2276" s="12" t="str">
        <f aca="false">IF($C2276="","",RIGHT($D2276,1))</f>
        <v/>
      </c>
      <c r="F2276" s="41" t="str">
        <f aca="false">IF($C2276="","",IFERROR(INDEX(サイズ換算マスタ!$C$6:$C$8,MATCH($E2276,サイズ換算マスタ!$B$6:$B$8,0)),1))</f>
        <v/>
      </c>
      <c r="G2276" s="38" t="str">
        <f aca="false">IF($C2276="","",SUMIFS(②実績CSV_期間A!$AA$2:$AA$5001,②実績CSV_期間A!$M$2:$M$5001,$C2276))</f>
        <v/>
      </c>
      <c r="H2276" s="38" t="str">
        <f aca="false">IF($C2276="","",SUMIFS(③実績CSV_期間B!$AA$2:$AA$5001,③実績CSV_期間B!$M$2:$M$5001,$C2276))</f>
        <v/>
      </c>
      <c r="I2276" s="38" t="str">
        <f aca="false">IF($C2276="","",SUMIFS(④実績CSV_期間C!$AA$2:$AA$5001,④実績CSV_期間C!$M$2:$M$5001,$C2276))</f>
        <v/>
      </c>
      <c r="J2276" s="38" t="str">
        <f aca="false">IF($C2276="","",N($F2276)*N($G2276))</f>
        <v/>
      </c>
      <c r="K2276" s="38" t="str">
        <f aca="false">IF($C2276="","",N($F2276)*N($H2276))</f>
        <v/>
      </c>
      <c r="L2276" s="38" t="str">
        <f aca="false">IF($C2276="","",N($F2276)*N($I2276))</f>
        <v/>
      </c>
      <c r="M2276" s="37" t="str">
        <f aca="false">IF(OR($C2276="",N(TOP!$C$12)=0),"",N($J2276)/TOP!$C$12)</f>
        <v/>
      </c>
      <c r="N2276" s="37" t="str">
        <f aca="false">IF(OR($C2276="",N(TOP!$C$13)=0),"",N($K2276)/TOP!$C$13)</f>
        <v/>
      </c>
      <c r="O2276" s="37" t="str">
        <f aca="false">IF(OR($C2276="",N(TOP!$C$14)=0),"",N($L2276)/TOP!$C$14)</f>
        <v/>
      </c>
      <c r="P2276" s="42" t="str">
        <f aca="false">IF($C2276="","",IFERROR(CHOOSE(MATCH(TOP!$C$10,{"【期間A】","【期間B】","【期間C】"},0),N($M2276),N($N2276),N($O2276)),0))</f>
        <v/>
      </c>
    </row>
    <row r="2277" customFormat="false" ht="15" hidden="false" customHeight="false" outlineLevel="0" collapsed="false">
      <c r="B2277" s="12" t="n">
        <v>2272</v>
      </c>
      <c r="C2277" s="36" t="str">
        <f aca="false">IF(②実績CSV_期間A!$M2273="","",②実績CSV_期間A!$M2273&amp;"")</f>
        <v/>
      </c>
      <c r="D2277" s="12" t="str">
        <f aca="false">IF($C2277="","",②実績CSV_期間A!$N2273)</f>
        <v/>
      </c>
      <c r="E2277" s="12" t="str">
        <f aca="false">IF($C2277="","",RIGHT($D2277,1))</f>
        <v/>
      </c>
      <c r="F2277" s="41" t="str">
        <f aca="false">IF($C2277="","",IFERROR(INDEX(サイズ換算マスタ!$C$6:$C$8,MATCH($E2277,サイズ換算マスタ!$B$6:$B$8,0)),1))</f>
        <v/>
      </c>
      <c r="G2277" s="38" t="str">
        <f aca="false">IF($C2277="","",SUMIFS(②実績CSV_期間A!$AA$2:$AA$5001,②実績CSV_期間A!$M$2:$M$5001,$C2277))</f>
        <v/>
      </c>
      <c r="H2277" s="38" t="str">
        <f aca="false">IF($C2277="","",SUMIFS(③実績CSV_期間B!$AA$2:$AA$5001,③実績CSV_期間B!$M$2:$M$5001,$C2277))</f>
        <v/>
      </c>
      <c r="I2277" s="38" t="str">
        <f aca="false">IF($C2277="","",SUMIFS(④実績CSV_期間C!$AA$2:$AA$5001,④実績CSV_期間C!$M$2:$M$5001,$C2277))</f>
        <v/>
      </c>
      <c r="J2277" s="38" t="str">
        <f aca="false">IF($C2277="","",N($F2277)*N($G2277))</f>
        <v/>
      </c>
      <c r="K2277" s="38" t="str">
        <f aca="false">IF($C2277="","",N($F2277)*N($H2277))</f>
        <v/>
      </c>
      <c r="L2277" s="38" t="str">
        <f aca="false">IF($C2277="","",N($F2277)*N($I2277))</f>
        <v/>
      </c>
      <c r="M2277" s="37" t="str">
        <f aca="false">IF(OR($C2277="",N(TOP!$C$12)=0),"",N($J2277)/TOP!$C$12)</f>
        <v/>
      </c>
      <c r="N2277" s="37" t="str">
        <f aca="false">IF(OR($C2277="",N(TOP!$C$13)=0),"",N($K2277)/TOP!$C$13)</f>
        <v/>
      </c>
      <c r="O2277" s="37" t="str">
        <f aca="false">IF(OR($C2277="",N(TOP!$C$14)=0),"",N($L2277)/TOP!$C$14)</f>
        <v/>
      </c>
      <c r="P2277" s="42" t="str">
        <f aca="false">IF($C2277="","",IFERROR(CHOOSE(MATCH(TOP!$C$10,{"【期間A】","【期間B】","【期間C】"},0),N($M2277),N($N2277),N($O2277)),0))</f>
        <v/>
      </c>
    </row>
    <row r="2278" customFormat="false" ht="15" hidden="false" customHeight="false" outlineLevel="0" collapsed="false">
      <c r="B2278" s="12" t="n">
        <v>2273</v>
      </c>
      <c r="C2278" s="36" t="str">
        <f aca="false">IF(②実績CSV_期間A!$M2274="","",②実績CSV_期間A!$M2274&amp;"")</f>
        <v/>
      </c>
      <c r="D2278" s="12" t="str">
        <f aca="false">IF($C2278="","",②実績CSV_期間A!$N2274)</f>
        <v/>
      </c>
      <c r="E2278" s="12" t="str">
        <f aca="false">IF($C2278="","",RIGHT($D2278,1))</f>
        <v/>
      </c>
      <c r="F2278" s="41" t="str">
        <f aca="false">IF($C2278="","",IFERROR(INDEX(サイズ換算マスタ!$C$6:$C$8,MATCH($E2278,サイズ換算マスタ!$B$6:$B$8,0)),1))</f>
        <v/>
      </c>
      <c r="G2278" s="38" t="str">
        <f aca="false">IF($C2278="","",SUMIFS(②実績CSV_期間A!$AA$2:$AA$5001,②実績CSV_期間A!$M$2:$M$5001,$C2278))</f>
        <v/>
      </c>
      <c r="H2278" s="38" t="str">
        <f aca="false">IF($C2278="","",SUMIFS(③実績CSV_期間B!$AA$2:$AA$5001,③実績CSV_期間B!$M$2:$M$5001,$C2278))</f>
        <v/>
      </c>
      <c r="I2278" s="38" t="str">
        <f aca="false">IF($C2278="","",SUMIFS(④実績CSV_期間C!$AA$2:$AA$5001,④実績CSV_期間C!$M$2:$M$5001,$C2278))</f>
        <v/>
      </c>
      <c r="J2278" s="38" t="str">
        <f aca="false">IF($C2278="","",N($F2278)*N($G2278))</f>
        <v/>
      </c>
      <c r="K2278" s="38" t="str">
        <f aca="false">IF($C2278="","",N($F2278)*N($H2278))</f>
        <v/>
      </c>
      <c r="L2278" s="38" t="str">
        <f aca="false">IF($C2278="","",N($F2278)*N($I2278))</f>
        <v/>
      </c>
      <c r="M2278" s="37" t="str">
        <f aca="false">IF(OR($C2278="",N(TOP!$C$12)=0),"",N($J2278)/TOP!$C$12)</f>
        <v/>
      </c>
      <c r="N2278" s="37" t="str">
        <f aca="false">IF(OR($C2278="",N(TOP!$C$13)=0),"",N($K2278)/TOP!$C$13)</f>
        <v/>
      </c>
      <c r="O2278" s="37" t="str">
        <f aca="false">IF(OR($C2278="",N(TOP!$C$14)=0),"",N($L2278)/TOP!$C$14)</f>
        <v/>
      </c>
      <c r="P2278" s="42" t="str">
        <f aca="false">IF($C2278="","",IFERROR(CHOOSE(MATCH(TOP!$C$10,{"【期間A】","【期間B】","【期間C】"},0),N($M2278),N($N2278),N($O2278)),0))</f>
        <v/>
      </c>
    </row>
    <row r="2279" customFormat="false" ht="15" hidden="false" customHeight="false" outlineLevel="0" collapsed="false">
      <c r="B2279" s="12" t="n">
        <v>2274</v>
      </c>
      <c r="C2279" s="36" t="str">
        <f aca="false">IF(②実績CSV_期間A!$M2275="","",②実績CSV_期間A!$M2275&amp;"")</f>
        <v/>
      </c>
      <c r="D2279" s="12" t="str">
        <f aca="false">IF($C2279="","",②実績CSV_期間A!$N2275)</f>
        <v/>
      </c>
      <c r="E2279" s="12" t="str">
        <f aca="false">IF($C2279="","",RIGHT($D2279,1))</f>
        <v/>
      </c>
      <c r="F2279" s="41" t="str">
        <f aca="false">IF($C2279="","",IFERROR(INDEX(サイズ換算マスタ!$C$6:$C$8,MATCH($E2279,サイズ換算マスタ!$B$6:$B$8,0)),1))</f>
        <v/>
      </c>
      <c r="G2279" s="38" t="str">
        <f aca="false">IF($C2279="","",SUMIFS(②実績CSV_期間A!$AA$2:$AA$5001,②実績CSV_期間A!$M$2:$M$5001,$C2279))</f>
        <v/>
      </c>
      <c r="H2279" s="38" t="str">
        <f aca="false">IF($C2279="","",SUMIFS(③実績CSV_期間B!$AA$2:$AA$5001,③実績CSV_期間B!$M$2:$M$5001,$C2279))</f>
        <v/>
      </c>
      <c r="I2279" s="38" t="str">
        <f aca="false">IF($C2279="","",SUMIFS(④実績CSV_期間C!$AA$2:$AA$5001,④実績CSV_期間C!$M$2:$M$5001,$C2279))</f>
        <v/>
      </c>
      <c r="J2279" s="38" t="str">
        <f aca="false">IF($C2279="","",N($F2279)*N($G2279))</f>
        <v/>
      </c>
      <c r="K2279" s="38" t="str">
        <f aca="false">IF($C2279="","",N($F2279)*N($H2279))</f>
        <v/>
      </c>
      <c r="L2279" s="38" t="str">
        <f aca="false">IF($C2279="","",N($F2279)*N($I2279))</f>
        <v/>
      </c>
      <c r="M2279" s="37" t="str">
        <f aca="false">IF(OR($C2279="",N(TOP!$C$12)=0),"",N($J2279)/TOP!$C$12)</f>
        <v/>
      </c>
      <c r="N2279" s="37" t="str">
        <f aca="false">IF(OR($C2279="",N(TOP!$C$13)=0),"",N($K2279)/TOP!$C$13)</f>
        <v/>
      </c>
      <c r="O2279" s="37" t="str">
        <f aca="false">IF(OR($C2279="",N(TOP!$C$14)=0),"",N($L2279)/TOP!$C$14)</f>
        <v/>
      </c>
      <c r="P2279" s="42" t="str">
        <f aca="false">IF($C2279="","",IFERROR(CHOOSE(MATCH(TOP!$C$10,{"【期間A】","【期間B】","【期間C】"},0),N($M2279),N($N2279),N($O2279)),0))</f>
        <v/>
      </c>
    </row>
    <row r="2280" customFormat="false" ht="15" hidden="false" customHeight="false" outlineLevel="0" collapsed="false">
      <c r="B2280" s="12" t="n">
        <v>2275</v>
      </c>
      <c r="C2280" s="36" t="str">
        <f aca="false">IF(②実績CSV_期間A!$M2276="","",②実績CSV_期間A!$M2276&amp;"")</f>
        <v/>
      </c>
      <c r="D2280" s="12" t="str">
        <f aca="false">IF($C2280="","",②実績CSV_期間A!$N2276)</f>
        <v/>
      </c>
      <c r="E2280" s="12" t="str">
        <f aca="false">IF($C2280="","",RIGHT($D2280,1))</f>
        <v/>
      </c>
      <c r="F2280" s="41" t="str">
        <f aca="false">IF($C2280="","",IFERROR(INDEX(サイズ換算マスタ!$C$6:$C$8,MATCH($E2280,サイズ換算マスタ!$B$6:$B$8,0)),1))</f>
        <v/>
      </c>
      <c r="G2280" s="38" t="str">
        <f aca="false">IF($C2280="","",SUMIFS(②実績CSV_期間A!$AA$2:$AA$5001,②実績CSV_期間A!$M$2:$M$5001,$C2280))</f>
        <v/>
      </c>
      <c r="H2280" s="38" t="str">
        <f aca="false">IF($C2280="","",SUMIFS(③実績CSV_期間B!$AA$2:$AA$5001,③実績CSV_期間B!$M$2:$M$5001,$C2280))</f>
        <v/>
      </c>
      <c r="I2280" s="38" t="str">
        <f aca="false">IF($C2280="","",SUMIFS(④実績CSV_期間C!$AA$2:$AA$5001,④実績CSV_期間C!$M$2:$M$5001,$C2280))</f>
        <v/>
      </c>
      <c r="J2280" s="38" t="str">
        <f aca="false">IF($C2280="","",N($F2280)*N($G2280))</f>
        <v/>
      </c>
      <c r="K2280" s="38" t="str">
        <f aca="false">IF($C2280="","",N($F2280)*N($H2280))</f>
        <v/>
      </c>
      <c r="L2280" s="38" t="str">
        <f aca="false">IF($C2280="","",N($F2280)*N($I2280))</f>
        <v/>
      </c>
      <c r="M2280" s="37" t="str">
        <f aca="false">IF(OR($C2280="",N(TOP!$C$12)=0),"",N($J2280)/TOP!$C$12)</f>
        <v/>
      </c>
      <c r="N2280" s="37" t="str">
        <f aca="false">IF(OR($C2280="",N(TOP!$C$13)=0),"",N($K2280)/TOP!$C$13)</f>
        <v/>
      </c>
      <c r="O2280" s="37" t="str">
        <f aca="false">IF(OR($C2280="",N(TOP!$C$14)=0),"",N($L2280)/TOP!$C$14)</f>
        <v/>
      </c>
      <c r="P2280" s="42" t="str">
        <f aca="false">IF($C2280="","",IFERROR(CHOOSE(MATCH(TOP!$C$10,{"【期間A】","【期間B】","【期間C】"},0),N($M2280),N($N2280),N($O2280)),0))</f>
        <v/>
      </c>
    </row>
    <row r="2281" customFormat="false" ht="15" hidden="false" customHeight="false" outlineLevel="0" collapsed="false">
      <c r="B2281" s="12" t="n">
        <v>2276</v>
      </c>
      <c r="C2281" s="36" t="str">
        <f aca="false">IF(②実績CSV_期間A!$M2277="","",②実績CSV_期間A!$M2277&amp;"")</f>
        <v/>
      </c>
      <c r="D2281" s="12" t="str">
        <f aca="false">IF($C2281="","",②実績CSV_期間A!$N2277)</f>
        <v/>
      </c>
      <c r="E2281" s="12" t="str">
        <f aca="false">IF($C2281="","",RIGHT($D2281,1))</f>
        <v/>
      </c>
      <c r="F2281" s="41" t="str">
        <f aca="false">IF($C2281="","",IFERROR(INDEX(サイズ換算マスタ!$C$6:$C$8,MATCH($E2281,サイズ換算マスタ!$B$6:$B$8,0)),1))</f>
        <v/>
      </c>
      <c r="G2281" s="38" t="str">
        <f aca="false">IF($C2281="","",SUMIFS(②実績CSV_期間A!$AA$2:$AA$5001,②実績CSV_期間A!$M$2:$M$5001,$C2281))</f>
        <v/>
      </c>
      <c r="H2281" s="38" t="str">
        <f aca="false">IF($C2281="","",SUMIFS(③実績CSV_期間B!$AA$2:$AA$5001,③実績CSV_期間B!$M$2:$M$5001,$C2281))</f>
        <v/>
      </c>
      <c r="I2281" s="38" t="str">
        <f aca="false">IF($C2281="","",SUMIFS(④実績CSV_期間C!$AA$2:$AA$5001,④実績CSV_期間C!$M$2:$M$5001,$C2281))</f>
        <v/>
      </c>
      <c r="J2281" s="38" t="str">
        <f aca="false">IF($C2281="","",N($F2281)*N($G2281))</f>
        <v/>
      </c>
      <c r="K2281" s="38" t="str">
        <f aca="false">IF($C2281="","",N($F2281)*N($H2281))</f>
        <v/>
      </c>
      <c r="L2281" s="38" t="str">
        <f aca="false">IF($C2281="","",N($F2281)*N($I2281))</f>
        <v/>
      </c>
      <c r="M2281" s="37" t="str">
        <f aca="false">IF(OR($C2281="",N(TOP!$C$12)=0),"",N($J2281)/TOP!$C$12)</f>
        <v/>
      </c>
      <c r="N2281" s="37" t="str">
        <f aca="false">IF(OR($C2281="",N(TOP!$C$13)=0),"",N($K2281)/TOP!$C$13)</f>
        <v/>
      </c>
      <c r="O2281" s="37" t="str">
        <f aca="false">IF(OR($C2281="",N(TOP!$C$14)=0),"",N($L2281)/TOP!$C$14)</f>
        <v/>
      </c>
      <c r="P2281" s="42" t="str">
        <f aca="false">IF($C2281="","",IFERROR(CHOOSE(MATCH(TOP!$C$10,{"【期間A】","【期間B】","【期間C】"},0),N($M2281),N($N2281),N($O2281)),0))</f>
        <v/>
      </c>
    </row>
    <row r="2282" customFormat="false" ht="15" hidden="false" customHeight="false" outlineLevel="0" collapsed="false">
      <c r="B2282" s="12" t="n">
        <v>2277</v>
      </c>
      <c r="C2282" s="36" t="str">
        <f aca="false">IF(②実績CSV_期間A!$M2278="","",②実績CSV_期間A!$M2278&amp;"")</f>
        <v/>
      </c>
      <c r="D2282" s="12" t="str">
        <f aca="false">IF($C2282="","",②実績CSV_期間A!$N2278)</f>
        <v/>
      </c>
      <c r="E2282" s="12" t="str">
        <f aca="false">IF($C2282="","",RIGHT($D2282,1))</f>
        <v/>
      </c>
      <c r="F2282" s="41" t="str">
        <f aca="false">IF($C2282="","",IFERROR(INDEX(サイズ換算マスタ!$C$6:$C$8,MATCH($E2282,サイズ換算マスタ!$B$6:$B$8,0)),1))</f>
        <v/>
      </c>
      <c r="G2282" s="38" t="str">
        <f aca="false">IF($C2282="","",SUMIFS(②実績CSV_期間A!$AA$2:$AA$5001,②実績CSV_期間A!$M$2:$M$5001,$C2282))</f>
        <v/>
      </c>
      <c r="H2282" s="38" t="str">
        <f aca="false">IF($C2282="","",SUMIFS(③実績CSV_期間B!$AA$2:$AA$5001,③実績CSV_期間B!$M$2:$M$5001,$C2282))</f>
        <v/>
      </c>
      <c r="I2282" s="38" t="str">
        <f aca="false">IF($C2282="","",SUMIFS(④実績CSV_期間C!$AA$2:$AA$5001,④実績CSV_期間C!$M$2:$M$5001,$C2282))</f>
        <v/>
      </c>
      <c r="J2282" s="38" t="str">
        <f aca="false">IF($C2282="","",N($F2282)*N($G2282))</f>
        <v/>
      </c>
      <c r="K2282" s="38" t="str">
        <f aca="false">IF($C2282="","",N($F2282)*N($H2282))</f>
        <v/>
      </c>
      <c r="L2282" s="38" t="str">
        <f aca="false">IF($C2282="","",N($F2282)*N($I2282))</f>
        <v/>
      </c>
      <c r="M2282" s="37" t="str">
        <f aca="false">IF(OR($C2282="",N(TOP!$C$12)=0),"",N($J2282)/TOP!$C$12)</f>
        <v/>
      </c>
      <c r="N2282" s="37" t="str">
        <f aca="false">IF(OR($C2282="",N(TOP!$C$13)=0),"",N($K2282)/TOP!$C$13)</f>
        <v/>
      </c>
      <c r="O2282" s="37" t="str">
        <f aca="false">IF(OR($C2282="",N(TOP!$C$14)=0),"",N($L2282)/TOP!$C$14)</f>
        <v/>
      </c>
      <c r="P2282" s="42" t="str">
        <f aca="false">IF($C2282="","",IFERROR(CHOOSE(MATCH(TOP!$C$10,{"【期間A】","【期間B】","【期間C】"},0),N($M2282),N($N2282),N($O2282)),0))</f>
        <v/>
      </c>
    </row>
    <row r="2283" customFormat="false" ht="15" hidden="false" customHeight="false" outlineLevel="0" collapsed="false">
      <c r="B2283" s="12" t="n">
        <v>2278</v>
      </c>
      <c r="C2283" s="36" t="str">
        <f aca="false">IF(②実績CSV_期間A!$M2279="","",②実績CSV_期間A!$M2279&amp;"")</f>
        <v/>
      </c>
      <c r="D2283" s="12" t="str">
        <f aca="false">IF($C2283="","",②実績CSV_期間A!$N2279)</f>
        <v/>
      </c>
      <c r="E2283" s="12" t="str">
        <f aca="false">IF($C2283="","",RIGHT($D2283,1))</f>
        <v/>
      </c>
      <c r="F2283" s="41" t="str">
        <f aca="false">IF($C2283="","",IFERROR(INDEX(サイズ換算マスタ!$C$6:$C$8,MATCH($E2283,サイズ換算マスタ!$B$6:$B$8,0)),1))</f>
        <v/>
      </c>
      <c r="G2283" s="38" t="str">
        <f aca="false">IF($C2283="","",SUMIFS(②実績CSV_期間A!$AA$2:$AA$5001,②実績CSV_期間A!$M$2:$M$5001,$C2283))</f>
        <v/>
      </c>
      <c r="H2283" s="38" t="str">
        <f aca="false">IF($C2283="","",SUMIFS(③実績CSV_期間B!$AA$2:$AA$5001,③実績CSV_期間B!$M$2:$M$5001,$C2283))</f>
        <v/>
      </c>
      <c r="I2283" s="38" t="str">
        <f aca="false">IF($C2283="","",SUMIFS(④実績CSV_期間C!$AA$2:$AA$5001,④実績CSV_期間C!$M$2:$M$5001,$C2283))</f>
        <v/>
      </c>
      <c r="J2283" s="38" t="str">
        <f aca="false">IF($C2283="","",N($F2283)*N($G2283))</f>
        <v/>
      </c>
      <c r="K2283" s="38" t="str">
        <f aca="false">IF($C2283="","",N($F2283)*N($H2283))</f>
        <v/>
      </c>
      <c r="L2283" s="38" t="str">
        <f aca="false">IF($C2283="","",N($F2283)*N($I2283))</f>
        <v/>
      </c>
      <c r="M2283" s="37" t="str">
        <f aca="false">IF(OR($C2283="",N(TOP!$C$12)=0),"",N($J2283)/TOP!$C$12)</f>
        <v/>
      </c>
      <c r="N2283" s="37" t="str">
        <f aca="false">IF(OR($C2283="",N(TOP!$C$13)=0),"",N($K2283)/TOP!$C$13)</f>
        <v/>
      </c>
      <c r="O2283" s="37" t="str">
        <f aca="false">IF(OR($C2283="",N(TOP!$C$14)=0),"",N($L2283)/TOP!$C$14)</f>
        <v/>
      </c>
      <c r="P2283" s="42" t="str">
        <f aca="false">IF($C2283="","",IFERROR(CHOOSE(MATCH(TOP!$C$10,{"【期間A】","【期間B】","【期間C】"},0),N($M2283),N($N2283),N($O2283)),0))</f>
        <v/>
      </c>
    </row>
    <row r="2284" customFormat="false" ht="15" hidden="false" customHeight="false" outlineLevel="0" collapsed="false">
      <c r="B2284" s="12" t="n">
        <v>2279</v>
      </c>
      <c r="C2284" s="36" t="str">
        <f aca="false">IF(②実績CSV_期間A!$M2280="","",②実績CSV_期間A!$M2280&amp;"")</f>
        <v/>
      </c>
      <c r="D2284" s="12" t="str">
        <f aca="false">IF($C2284="","",②実績CSV_期間A!$N2280)</f>
        <v/>
      </c>
      <c r="E2284" s="12" t="str">
        <f aca="false">IF($C2284="","",RIGHT($D2284,1))</f>
        <v/>
      </c>
      <c r="F2284" s="41" t="str">
        <f aca="false">IF($C2284="","",IFERROR(INDEX(サイズ換算マスタ!$C$6:$C$8,MATCH($E2284,サイズ換算マスタ!$B$6:$B$8,0)),1))</f>
        <v/>
      </c>
      <c r="G2284" s="38" t="str">
        <f aca="false">IF($C2284="","",SUMIFS(②実績CSV_期間A!$AA$2:$AA$5001,②実績CSV_期間A!$M$2:$M$5001,$C2284))</f>
        <v/>
      </c>
      <c r="H2284" s="38" t="str">
        <f aca="false">IF($C2284="","",SUMIFS(③実績CSV_期間B!$AA$2:$AA$5001,③実績CSV_期間B!$M$2:$M$5001,$C2284))</f>
        <v/>
      </c>
      <c r="I2284" s="38" t="str">
        <f aca="false">IF($C2284="","",SUMIFS(④実績CSV_期間C!$AA$2:$AA$5001,④実績CSV_期間C!$M$2:$M$5001,$C2284))</f>
        <v/>
      </c>
      <c r="J2284" s="38" t="str">
        <f aca="false">IF($C2284="","",N($F2284)*N($G2284))</f>
        <v/>
      </c>
      <c r="K2284" s="38" t="str">
        <f aca="false">IF($C2284="","",N($F2284)*N($H2284))</f>
        <v/>
      </c>
      <c r="L2284" s="38" t="str">
        <f aca="false">IF($C2284="","",N($F2284)*N($I2284))</f>
        <v/>
      </c>
      <c r="M2284" s="37" t="str">
        <f aca="false">IF(OR($C2284="",N(TOP!$C$12)=0),"",N($J2284)/TOP!$C$12)</f>
        <v/>
      </c>
      <c r="N2284" s="37" t="str">
        <f aca="false">IF(OR($C2284="",N(TOP!$C$13)=0),"",N($K2284)/TOP!$C$13)</f>
        <v/>
      </c>
      <c r="O2284" s="37" t="str">
        <f aca="false">IF(OR($C2284="",N(TOP!$C$14)=0),"",N($L2284)/TOP!$C$14)</f>
        <v/>
      </c>
      <c r="P2284" s="42" t="str">
        <f aca="false">IF($C2284="","",IFERROR(CHOOSE(MATCH(TOP!$C$10,{"【期間A】","【期間B】","【期間C】"},0),N($M2284),N($N2284),N($O2284)),0))</f>
        <v/>
      </c>
    </row>
    <row r="2285" customFormat="false" ht="15" hidden="false" customHeight="false" outlineLevel="0" collapsed="false">
      <c r="B2285" s="12" t="n">
        <v>2280</v>
      </c>
      <c r="C2285" s="36" t="str">
        <f aca="false">IF(②実績CSV_期間A!$M2281="","",②実績CSV_期間A!$M2281&amp;"")</f>
        <v/>
      </c>
      <c r="D2285" s="12" t="str">
        <f aca="false">IF($C2285="","",②実績CSV_期間A!$N2281)</f>
        <v/>
      </c>
      <c r="E2285" s="12" t="str">
        <f aca="false">IF($C2285="","",RIGHT($D2285,1))</f>
        <v/>
      </c>
      <c r="F2285" s="41" t="str">
        <f aca="false">IF($C2285="","",IFERROR(INDEX(サイズ換算マスタ!$C$6:$C$8,MATCH($E2285,サイズ換算マスタ!$B$6:$B$8,0)),1))</f>
        <v/>
      </c>
      <c r="G2285" s="38" t="str">
        <f aca="false">IF($C2285="","",SUMIFS(②実績CSV_期間A!$AA$2:$AA$5001,②実績CSV_期間A!$M$2:$M$5001,$C2285))</f>
        <v/>
      </c>
      <c r="H2285" s="38" t="str">
        <f aca="false">IF($C2285="","",SUMIFS(③実績CSV_期間B!$AA$2:$AA$5001,③実績CSV_期間B!$M$2:$M$5001,$C2285))</f>
        <v/>
      </c>
      <c r="I2285" s="38" t="str">
        <f aca="false">IF($C2285="","",SUMIFS(④実績CSV_期間C!$AA$2:$AA$5001,④実績CSV_期間C!$M$2:$M$5001,$C2285))</f>
        <v/>
      </c>
      <c r="J2285" s="38" t="str">
        <f aca="false">IF($C2285="","",N($F2285)*N($G2285))</f>
        <v/>
      </c>
      <c r="K2285" s="38" t="str">
        <f aca="false">IF($C2285="","",N($F2285)*N($H2285))</f>
        <v/>
      </c>
      <c r="L2285" s="38" t="str">
        <f aca="false">IF($C2285="","",N($F2285)*N($I2285))</f>
        <v/>
      </c>
      <c r="M2285" s="37" t="str">
        <f aca="false">IF(OR($C2285="",N(TOP!$C$12)=0),"",N($J2285)/TOP!$C$12)</f>
        <v/>
      </c>
      <c r="N2285" s="37" t="str">
        <f aca="false">IF(OR($C2285="",N(TOP!$C$13)=0),"",N($K2285)/TOP!$C$13)</f>
        <v/>
      </c>
      <c r="O2285" s="37" t="str">
        <f aca="false">IF(OR($C2285="",N(TOP!$C$14)=0),"",N($L2285)/TOP!$C$14)</f>
        <v/>
      </c>
      <c r="P2285" s="42" t="str">
        <f aca="false">IF($C2285="","",IFERROR(CHOOSE(MATCH(TOP!$C$10,{"【期間A】","【期間B】","【期間C】"},0),N($M2285),N($N2285),N($O2285)),0))</f>
        <v/>
      </c>
    </row>
    <row r="2286" customFormat="false" ht="15" hidden="false" customHeight="false" outlineLevel="0" collapsed="false">
      <c r="B2286" s="12" t="n">
        <v>2281</v>
      </c>
      <c r="C2286" s="36" t="str">
        <f aca="false">IF(②実績CSV_期間A!$M2282="","",②実績CSV_期間A!$M2282&amp;"")</f>
        <v/>
      </c>
      <c r="D2286" s="12" t="str">
        <f aca="false">IF($C2286="","",②実績CSV_期間A!$N2282)</f>
        <v/>
      </c>
      <c r="E2286" s="12" t="str">
        <f aca="false">IF($C2286="","",RIGHT($D2286,1))</f>
        <v/>
      </c>
      <c r="F2286" s="41" t="str">
        <f aca="false">IF($C2286="","",IFERROR(INDEX(サイズ換算マスタ!$C$6:$C$8,MATCH($E2286,サイズ換算マスタ!$B$6:$B$8,0)),1))</f>
        <v/>
      </c>
      <c r="G2286" s="38" t="str">
        <f aca="false">IF($C2286="","",SUMIFS(②実績CSV_期間A!$AA$2:$AA$5001,②実績CSV_期間A!$M$2:$M$5001,$C2286))</f>
        <v/>
      </c>
      <c r="H2286" s="38" t="str">
        <f aca="false">IF($C2286="","",SUMIFS(③実績CSV_期間B!$AA$2:$AA$5001,③実績CSV_期間B!$M$2:$M$5001,$C2286))</f>
        <v/>
      </c>
      <c r="I2286" s="38" t="str">
        <f aca="false">IF($C2286="","",SUMIFS(④実績CSV_期間C!$AA$2:$AA$5001,④実績CSV_期間C!$M$2:$M$5001,$C2286))</f>
        <v/>
      </c>
      <c r="J2286" s="38" t="str">
        <f aca="false">IF($C2286="","",N($F2286)*N($G2286))</f>
        <v/>
      </c>
      <c r="K2286" s="38" t="str">
        <f aca="false">IF($C2286="","",N($F2286)*N($H2286))</f>
        <v/>
      </c>
      <c r="L2286" s="38" t="str">
        <f aca="false">IF($C2286="","",N($F2286)*N($I2286))</f>
        <v/>
      </c>
      <c r="M2286" s="37" t="str">
        <f aca="false">IF(OR($C2286="",N(TOP!$C$12)=0),"",N($J2286)/TOP!$C$12)</f>
        <v/>
      </c>
      <c r="N2286" s="37" t="str">
        <f aca="false">IF(OR($C2286="",N(TOP!$C$13)=0),"",N($K2286)/TOP!$C$13)</f>
        <v/>
      </c>
      <c r="O2286" s="37" t="str">
        <f aca="false">IF(OR($C2286="",N(TOP!$C$14)=0),"",N($L2286)/TOP!$C$14)</f>
        <v/>
      </c>
      <c r="P2286" s="42" t="str">
        <f aca="false">IF($C2286="","",IFERROR(CHOOSE(MATCH(TOP!$C$10,{"【期間A】","【期間B】","【期間C】"},0),N($M2286),N($N2286),N($O2286)),0))</f>
        <v/>
      </c>
    </row>
    <row r="2287" customFormat="false" ht="15" hidden="false" customHeight="false" outlineLevel="0" collapsed="false">
      <c r="B2287" s="12" t="n">
        <v>2282</v>
      </c>
      <c r="C2287" s="36" t="str">
        <f aca="false">IF(②実績CSV_期間A!$M2283="","",②実績CSV_期間A!$M2283&amp;"")</f>
        <v/>
      </c>
      <c r="D2287" s="12" t="str">
        <f aca="false">IF($C2287="","",②実績CSV_期間A!$N2283)</f>
        <v/>
      </c>
      <c r="E2287" s="12" t="str">
        <f aca="false">IF($C2287="","",RIGHT($D2287,1))</f>
        <v/>
      </c>
      <c r="F2287" s="41" t="str">
        <f aca="false">IF($C2287="","",IFERROR(INDEX(サイズ換算マスタ!$C$6:$C$8,MATCH($E2287,サイズ換算マスタ!$B$6:$B$8,0)),1))</f>
        <v/>
      </c>
      <c r="G2287" s="38" t="str">
        <f aca="false">IF($C2287="","",SUMIFS(②実績CSV_期間A!$AA$2:$AA$5001,②実績CSV_期間A!$M$2:$M$5001,$C2287))</f>
        <v/>
      </c>
      <c r="H2287" s="38" t="str">
        <f aca="false">IF($C2287="","",SUMIFS(③実績CSV_期間B!$AA$2:$AA$5001,③実績CSV_期間B!$M$2:$M$5001,$C2287))</f>
        <v/>
      </c>
      <c r="I2287" s="38" t="str">
        <f aca="false">IF($C2287="","",SUMIFS(④実績CSV_期間C!$AA$2:$AA$5001,④実績CSV_期間C!$M$2:$M$5001,$C2287))</f>
        <v/>
      </c>
      <c r="J2287" s="38" t="str">
        <f aca="false">IF($C2287="","",N($F2287)*N($G2287))</f>
        <v/>
      </c>
      <c r="K2287" s="38" t="str">
        <f aca="false">IF($C2287="","",N($F2287)*N($H2287))</f>
        <v/>
      </c>
      <c r="L2287" s="38" t="str">
        <f aca="false">IF($C2287="","",N($F2287)*N($I2287))</f>
        <v/>
      </c>
      <c r="M2287" s="37" t="str">
        <f aca="false">IF(OR($C2287="",N(TOP!$C$12)=0),"",N($J2287)/TOP!$C$12)</f>
        <v/>
      </c>
      <c r="N2287" s="37" t="str">
        <f aca="false">IF(OR($C2287="",N(TOP!$C$13)=0),"",N($K2287)/TOP!$C$13)</f>
        <v/>
      </c>
      <c r="O2287" s="37" t="str">
        <f aca="false">IF(OR($C2287="",N(TOP!$C$14)=0),"",N($L2287)/TOP!$C$14)</f>
        <v/>
      </c>
      <c r="P2287" s="42" t="str">
        <f aca="false">IF($C2287="","",IFERROR(CHOOSE(MATCH(TOP!$C$10,{"【期間A】","【期間B】","【期間C】"},0),N($M2287),N($N2287),N($O2287)),0))</f>
        <v/>
      </c>
    </row>
    <row r="2288" customFormat="false" ht="15" hidden="false" customHeight="false" outlineLevel="0" collapsed="false">
      <c r="B2288" s="12" t="n">
        <v>2283</v>
      </c>
      <c r="C2288" s="36" t="str">
        <f aca="false">IF(②実績CSV_期間A!$M2284="","",②実績CSV_期間A!$M2284&amp;"")</f>
        <v/>
      </c>
      <c r="D2288" s="12" t="str">
        <f aca="false">IF($C2288="","",②実績CSV_期間A!$N2284)</f>
        <v/>
      </c>
      <c r="E2288" s="12" t="str">
        <f aca="false">IF($C2288="","",RIGHT($D2288,1))</f>
        <v/>
      </c>
      <c r="F2288" s="41" t="str">
        <f aca="false">IF($C2288="","",IFERROR(INDEX(サイズ換算マスタ!$C$6:$C$8,MATCH($E2288,サイズ換算マスタ!$B$6:$B$8,0)),1))</f>
        <v/>
      </c>
      <c r="G2288" s="38" t="str">
        <f aca="false">IF($C2288="","",SUMIFS(②実績CSV_期間A!$AA$2:$AA$5001,②実績CSV_期間A!$M$2:$M$5001,$C2288))</f>
        <v/>
      </c>
      <c r="H2288" s="38" t="str">
        <f aca="false">IF($C2288="","",SUMIFS(③実績CSV_期間B!$AA$2:$AA$5001,③実績CSV_期間B!$M$2:$M$5001,$C2288))</f>
        <v/>
      </c>
      <c r="I2288" s="38" t="str">
        <f aca="false">IF($C2288="","",SUMIFS(④実績CSV_期間C!$AA$2:$AA$5001,④実績CSV_期間C!$M$2:$M$5001,$C2288))</f>
        <v/>
      </c>
      <c r="J2288" s="38" t="str">
        <f aca="false">IF($C2288="","",N($F2288)*N($G2288))</f>
        <v/>
      </c>
      <c r="K2288" s="38" t="str">
        <f aca="false">IF($C2288="","",N($F2288)*N($H2288))</f>
        <v/>
      </c>
      <c r="L2288" s="38" t="str">
        <f aca="false">IF($C2288="","",N($F2288)*N($I2288))</f>
        <v/>
      </c>
      <c r="M2288" s="37" t="str">
        <f aca="false">IF(OR($C2288="",N(TOP!$C$12)=0),"",N($J2288)/TOP!$C$12)</f>
        <v/>
      </c>
      <c r="N2288" s="37" t="str">
        <f aca="false">IF(OR($C2288="",N(TOP!$C$13)=0),"",N($K2288)/TOP!$C$13)</f>
        <v/>
      </c>
      <c r="O2288" s="37" t="str">
        <f aca="false">IF(OR($C2288="",N(TOP!$C$14)=0),"",N($L2288)/TOP!$C$14)</f>
        <v/>
      </c>
      <c r="P2288" s="42" t="str">
        <f aca="false">IF($C2288="","",IFERROR(CHOOSE(MATCH(TOP!$C$10,{"【期間A】","【期間B】","【期間C】"},0),N($M2288),N($N2288),N($O2288)),0))</f>
        <v/>
      </c>
    </row>
    <row r="2289" customFormat="false" ht="15" hidden="false" customHeight="false" outlineLevel="0" collapsed="false">
      <c r="B2289" s="12" t="n">
        <v>2284</v>
      </c>
      <c r="C2289" s="36" t="str">
        <f aca="false">IF(②実績CSV_期間A!$M2285="","",②実績CSV_期間A!$M2285&amp;"")</f>
        <v/>
      </c>
      <c r="D2289" s="12" t="str">
        <f aca="false">IF($C2289="","",②実績CSV_期間A!$N2285)</f>
        <v/>
      </c>
      <c r="E2289" s="12" t="str">
        <f aca="false">IF($C2289="","",RIGHT($D2289,1))</f>
        <v/>
      </c>
      <c r="F2289" s="41" t="str">
        <f aca="false">IF($C2289="","",IFERROR(INDEX(サイズ換算マスタ!$C$6:$C$8,MATCH($E2289,サイズ換算マスタ!$B$6:$B$8,0)),1))</f>
        <v/>
      </c>
      <c r="G2289" s="38" t="str">
        <f aca="false">IF($C2289="","",SUMIFS(②実績CSV_期間A!$AA$2:$AA$5001,②実績CSV_期間A!$M$2:$M$5001,$C2289))</f>
        <v/>
      </c>
      <c r="H2289" s="38" t="str">
        <f aca="false">IF($C2289="","",SUMIFS(③実績CSV_期間B!$AA$2:$AA$5001,③実績CSV_期間B!$M$2:$M$5001,$C2289))</f>
        <v/>
      </c>
      <c r="I2289" s="38" t="str">
        <f aca="false">IF($C2289="","",SUMIFS(④実績CSV_期間C!$AA$2:$AA$5001,④実績CSV_期間C!$M$2:$M$5001,$C2289))</f>
        <v/>
      </c>
      <c r="J2289" s="38" t="str">
        <f aca="false">IF($C2289="","",N($F2289)*N($G2289))</f>
        <v/>
      </c>
      <c r="K2289" s="38" t="str">
        <f aca="false">IF($C2289="","",N($F2289)*N($H2289))</f>
        <v/>
      </c>
      <c r="L2289" s="38" t="str">
        <f aca="false">IF($C2289="","",N($F2289)*N($I2289))</f>
        <v/>
      </c>
      <c r="M2289" s="37" t="str">
        <f aca="false">IF(OR($C2289="",N(TOP!$C$12)=0),"",N($J2289)/TOP!$C$12)</f>
        <v/>
      </c>
      <c r="N2289" s="37" t="str">
        <f aca="false">IF(OR($C2289="",N(TOP!$C$13)=0),"",N($K2289)/TOP!$C$13)</f>
        <v/>
      </c>
      <c r="O2289" s="37" t="str">
        <f aca="false">IF(OR($C2289="",N(TOP!$C$14)=0),"",N($L2289)/TOP!$C$14)</f>
        <v/>
      </c>
      <c r="P2289" s="42" t="str">
        <f aca="false">IF($C2289="","",IFERROR(CHOOSE(MATCH(TOP!$C$10,{"【期間A】","【期間B】","【期間C】"},0),N($M2289),N($N2289),N($O2289)),0))</f>
        <v/>
      </c>
    </row>
    <row r="2290" customFormat="false" ht="15" hidden="false" customHeight="false" outlineLevel="0" collapsed="false">
      <c r="B2290" s="12" t="n">
        <v>2285</v>
      </c>
      <c r="C2290" s="36" t="str">
        <f aca="false">IF(②実績CSV_期間A!$M2286="","",②実績CSV_期間A!$M2286&amp;"")</f>
        <v/>
      </c>
      <c r="D2290" s="12" t="str">
        <f aca="false">IF($C2290="","",②実績CSV_期間A!$N2286)</f>
        <v/>
      </c>
      <c r="E2290" s="12" t="str">
        <f aca="false">IF($C2290="","",RIGHT($D2290,1))</f>
        <v/>
      </c>
      <c r="F2290" s="41" t="str">
        <f aca="false">IF($C2290="","",IFERROR(INDEX(サイズ換算マスタ!$C$6:$C$8,MATCH($E2290,サイズ換算マスタ!$B$6:$B$8,0)),1))</f>
        <v/>
      </c>
      <c r="G2290" s="38" t="str">
        <f aca="false">IF($C2290="","",SUMIFS(②実績CSV_期間A!$AA$2:$AA$5001,②実績CSV_期間A!$M$2:$M$5001,$C2290))</f>
        <v/>
      </c>
      <c r="H2290" s="38" t="str">
        <f aca="false">IF($C2290="","",SUMIFS(③実績CSV_期間B!$AA$2:$AA$5001,③実績CSV_期間B!$M$2:$M$5001,$C2290))</f>
        <v/>
      </c>
      <c r="I2290" s="38" t="str">
        <f aca="false">IF($C2290="","",SUMIFS(④実績CSV_期間C!$AA$2:$AA$5001,④実績CSV_期間C!$M$2:$M$5001,$C2290))</f>
        <v/>
      </c>
      <c r="J2290" s="38" t="str">
        <f aca="false">IF($C2290="","",N($F2290)*N($G2290))</f>
        <v/>
      </c>
      <c r="K2290" s="38" t="str">
        <f aca="false">IF($C2290="","",N($F2290)*N($H2290))</f>
        <v/>
      </c>
      <c r="L2290" s="38" t="str">
        <f aca="false">IF($C2290="","",N($F2290)*N($I2290))</f>
        <v/>
      </c>
      <c r="M2290" s="37" t="str">
        <f aca="false">IF(OR($C2290="",N(TOP!$C$12)=0),"",N($J2290)/TOP!$C$12)</f>
        <v/>
      </c>
      <c r="N2290" s="37" t="str">
        <f aca="false">IF(OR($C2290="",N(TOP!$C$13)=0),"",N($K2290)/TOP!$C$13)</f>
        <v/>
      </c>
      <c r="O2290" s="37" t="str">
        <f aca="false">IF(OR($C2290="",N(TOP!$C$14)=0),"",N($L2290)/TOP!$C$14)</f>
        <v/>
      </c>
      <c r="P2290" s="42" t="str">
        <f aca="false">IF($C2290="","",IFERROR(CHOOSE(MATCH(TOP!$C$10,{"【期間A】","【期間B】","【期間C】"},0),N($M2290),N($N2290),N($O2290)),0))</f>
        <v/>
      </c>
    </row>
    <row r="2291" customFormat="false" ht="15" hidden="false" customHeight="false" outlineLevel="0" collapsed="false">
      <c r="B2291" s="12" t="n">
        <v>2286</v>
      </c>
      <c r="C2291" s="36" t="str">
        <f aca="false">IF(②実績CSV_期間A!$M2287="","",②実績CSV_期間A!$M2287&amp;"")</f>
        <v/>
      </c>
      <c r="D2291" s="12" t="str">
        <f aca="false">IF($C2291="","",②実績CSV_期間A!$N2287)</f>
        <v/>
      </c>
      <c r="E2291" s="12" t="str">
        <f aca="false">IF($C2291="","",RIGHT($D2291,1))</f>
        <v/>
      </c>
      <c r="F2291" s="41" t="str">
        <f aca="false">IF($C2291="","",IFERROR(INDEX(サイズ換算マスタ!$C$6:$C$8,MATCH($E2291,サイズ換算マスタ!$B$6:$B$8,0)),1))</f>
        <v/>
      </c>
      <c r="G2291" s="38" t="str">
        <f aca="false">IF($C2291="","",SUMIFS(②実績CSV_期間A!$AA$2:$AA$5001,②実績CSV_期間A!$M$2:$M$5001,$C2291))</f>
        <v/>
      </c>
      <c r="H2291" s="38" t="str">
        <f aca="false">IF($C2291="","",SUMIFS(③実績CSV_期間B!$AA$2:$AA$5001,③実績CSV_期間B!$M$2:$M$5001,$C2291))</f>
        <v/>
      </c>
      <c r="I2291" s="38" t="str">
        <f aca="false">IF($C2291="","",SUMIFS(④実績CSV_期間C!$AA$2:$AA$5001,④実績CSV_期間C!$M$2:$M$5001,$C2291))</f>
        <v/>
      </c>
      <c r="J2291" s="38" t="str">
        <f aca="false">IF($C2291="","",N($F2291)*N($G2291))</f>
        <v/>
      </c>
      <c r="K2291" s="38" t="str">
        <f aca="false">IF($C2291="","",N($F2291)*N($H2291))</f>
        <v/>
      </c>
      <c r="L2291" s="38" t="str">
        <f aca="false">IF($C2291="","",N($F2291)*N($I2291))</f>
        <v/>
      </c>
      <c r="M2291" s="37" t="str">
        <f aca="false">IF(OR($C2291="",N(TOP!$C$12)=0),"",N($J2291)/TOP!$C$12)</f>
        <v/>
      </c>
      <c r="N2291" s="37" t="str">
        <f aca="false">IF(OR($C2291="",N(TOP!$C$13)=0),"",N($K2291)/TOP!$C$13)</f>
        <v/>
      </c>
      <c r="O2291" s="37" t="str">
        <f aca="false">IF(OR($C2291="",N(TOP!$C$14)=0),"",N($L2291)/TOP!$C$14)</f>
        <v/>
      </c>
      <c r="P2291" s="42" t="str">
        <f aca="false">IF($C2291="","",IFERROR(CHOOSE(MATCH(TOP!$C$10,{"【期間A】","【期間B】","【期間C】"},0),N($M2291),N($N2291),N($O2291)),0))</f>
        <v/>
      </c>
    </row>
    <row r="2292" customFormat="false" ht="15" hidden="false" customHeight="false" outlineLevel="0" collapsed="false">
      <c r="B2292" s="12" t="n">
        <v>2287</v>
      </c>
      <c r="C2292" s="36" t="str">
        <f aca="false">IF(②実績CSV_期間A!$M2288="","",②実績CSV_期間A!$M2288&amp;"")</f>
        <v/>
      </c>
      <c r="D2292" s="12" t="str">
        <f aca="false">IF($C2292="","",②実績CSV_期間A!$N2288)</f>
        <v/>
      </c>
      <c r="E2292" s="12" t="str">
        <f aca="false">IF($C2292="","",RIGHT($D2292,1))</f>
        <v/>
      </c>
      <c r="F2292" s="41" t="str">
        <f aca="false">IF($C2292="","",IFERROR(INDEX(サイズ換算マスタ!$C$6:$C$8,MATCH($E2292,サイズ換算マスタ!$B$6:$B$8,0)),1))</f>
        <v/>
      </c>
      <c r="G2292" s="38" t="str">
        <f aca="false">IF($C2292="","",SUMIFS(②実績CSV_期間A!$AA$2:$AA$5001,②実績CSV_期間A!$M$2:$M$5001,$C2292))</f>
        <v/>
      </c>
      <c r="H2292" s="38" t="str">
        <f aca="false">IF($C2292="","",SUMIFS(③実績CSV_期間B!$AA$2:$AA$5001,③実績CSV_期間B!$M$2:$M$5001,$C2292))</f>
        <v/>
      </c>
      <c r="I2292" s="38" t="str">
        <f aca="false">IF($C2292="","",SUMIFS(④実績CSV_期間C!$AA$2:$AA$5001,④実績CSV_期間C!$M$2:$M$5001,$C2292))</f>
        <v/>
      </c>
      <c r="J2292" s="38" t="str">
        <f aca="false">IF($C2292="","",N($F2292)*N($G2292))</f>
        <v/>
      </c>
      <c r="K2292" s="38" t="str">
        <f aca="false">IF($C2292="","",N($F2292)*N($H2292))</f>
        <v/>
      </c>
      <c r="L2292" s="38" t="str">
        <f aca="false">IF($C2292="","",N($F2292)*N($I2292))</f>
        <v/>
      </c>
      <c r="M2292" s="37" t="str">
        <f aca="false">IF(OR($C2292="",N(TOP!$C$12)=0),"",N($J2292)/TOP!$C$12)</f>
        <v/>
      </c>
      <c r="N2292" s="37" t="str">
        <f aca="false">IF(OR($C2292="",N(TOP!$C$13)=0),"",N($K2292)/TOP!$C$13)</f>
        <v/>
      </c>
      <c r="O2292" s="37" t="str">
        <f aca="false">IF(OR($C2292="",N(TOP!$C$14)=0),"",N($L2292)/TOP!$C$14)</f>
        <v/>
      </c>
      <c r="P2292" s="42" t="str">
        <f aca="false">IF($C2292="","",IFERROR(CHOOSE(MATCH(TOP!$C$10,{"【期間A】","【期間B】","【期間C】"},0),N($M2292),N($N2292),N($O2292)),0))</f>
        <v/>
      </c>
    </row>
    <row r="2293" customFormat="false" ht="15" hidden="false" customHeight="false" outlineLevel="0" collapsed="false">
      <c r="B2293" s="12" t="n">
        <v>2288</v>
      </c>
      <c r="C2293" s="36" t="str">
        <f aca="false">IF(②実績CSV_期間A!$M2289="","",②実績CSV_期間A!$M2289&amp;"")</f>
        <v/>
      </c>
      <c r="D2293" s="12" t="str">
        <f aca="false">IF($C2293="","",②実績CSV_期間A!$N2289)</f>
        <v/>
      </c>
      <c r="E2293" s="12" t="str">
        <f aca="false">IF($C2293="","",RIGHT($D2293,1))</f>
        <v/>
      </c>
      <c r="F2293" s="41" t="str">
        <f aca="false">IF($C2293="","",IFERROR(INDEX(サイズ換算マスタ!$C$6:$C$8,MATCH($E2293,サイズ換算マスタ!$B$6:$B$8,0)),1))</f>
        <v/>
      </c>
      <c r="G2293" s="38" t="str">
        <f aca="false">IF($C2293="","",SUMIFS(②実績CSV_期間A!$AA$2:$AA$5001,②実績CSV_期間A!$M$2:$M$5001,$C2293))</f>
        <v/>
      </c>
      <c r="H2293" s="38" t="str">
        <f aca="false">IF($C2293="","",SUMIFS(③実績CSV_期間B!$AA$2:$AA$5001,③実績CSV_期間B!$M$2:$M$5001,$C2293))</f>
        <v/>
      </c>
      <c r="I2293" s="38" t="str">
        <f aca="false">IF($C2293="","",SUMIFS(④実績CSV_期間C!$AA$2:$AA$5001,④実績CSV_期間C!$M$2:$M$5001,$C2293))</f>
        <v/>
      </c>
      <c r="J2293" s="38" t="str">
        <f aca="false">IF($C2293="","",N($F2293)*N($G2293))</f>
        <v/>
      </c>
      <c r="K2293" s="38" t="str">
        <f aca="false">IF($C2293="","",N($F2293)*N($H2293))</f>
        <v/>
      </c>
      <c r="L2293" s="38" t="str">
        <f aca="false">IF($C2293="","",N($F2293)*N($I2293))</f>
        <v/>
      </c>
      <c r="M2293" s="37" t="str">
        <f aca="false">IF(OR($C2293="",N(TOP!$C$12)=0),"",N($J2293)/TOP!$C$12)</f>
        <v/>
      </c>
      <c r="N2293" s="37" t="str">
        <f aca="false">IF(OR($C2293="",N(TOP!$C$13)=0),"",N($K2293)/TOP!$C$13)</f>
        <v/>
      </c>
      <c r="O2293" s="37" t="str">
        <f aca="false">IF(OR($C2293="",N(TOP!$C$14)=0),"",N($L2293)/TOP!$C$14)</f>
        <v/>
      </c>
      <c r="P2293" s="42" t="str">
        <f aca="false">IF($C2293="","",IFERROR(CHOOSE(MATCH(TOP!$C$10,{"【期間A】","【期間B】","【期間C】"},0),N($M2293),N($N2293),N($O2293)),0))</f>
        <v/>
      </c>
    </row>
    <row r="2294" customFormat="false" ht="15" hidden="false" customHeight="false" outlineLevel="0" collapsed="false">
      <c r="B2294" s="12" t="n">
        <v>2289</v>
      </c>
      <c r="C2294" s="36" t="str">
        <f aca="false">IF(②実績CSV_期間A!$M2290="","",②実績CSV_期間A!$M2290&amp;"")</f>
        <v/>
      </c>
      <c r="D2294" s="12" t="str">
        <f aca="false">IF($C2294="","",②実績CSV_期間A!$N2290)</f>
        <v/>
      </c>
      <c r="E2294" s="12" t="str">
        <f aca="false">IF($C2294="","",RIGHT($D2294,1))</f>
        <v/>
      </c>
      <c r="F2294" s="41" t="str">
        <f aca="false">IF($C2294="","",IFERROR(INDEX(サイズ換算マスタ!$C$6:$C$8,MATCH($E2294,サイズ換算マスタ!$B$6:$B$8,0)),1))</f>
        <v/>
      </c>
      <c r="G2294" s="38" t="str">
        <f aca="false">IF($C2294="","",SUMIFS(②実績CSV_期間A!$AA$2:$AA$5001,②実績CSV_期間A!$M$2:$M$5001,$C2294))</f>
        <v/>
      </c>
      <c r="H2294" s="38" t="str">
        <f aca="false">IF($C2294="","",SUMIFS(③実績CSV_期間B!$AA$2:$AA$5001,③実績CSV_期間B!$M$2:$M$5001,$C2294))</f>
        <v/>
      </c>
      <c r="I2294" s="38" t="str">
        <f aca="false">IF($C2294="","",SUMIFS(④実績CSV_期間C!$AA$2:$AA$5001,④実績CSV_期間C!$M$2:$M$5001,$C2294))</f>
        <v/>
      </c>
      <c r="J2294" s="38" t="str">
        <f aca="false">IF($C2294="","",N($F2294)*N($G2294))</f>
        <v/>
      </c>
      <c r="K2294" s="38" t="str">
        <f aca="false">IF($C2294="","",N($F2294)*N($H2294))</f>
        <v/>
      </c>
      <c r="L2294" s="38" t="str">
        <f aca="false">IF($C2294="","",N($F2294)*N($I2294))</f>
        <v/>
      </c>
      <c r="M2294" s="37" t="str">
        <f aca="false">IF(OR($C2294="",N(TOP!$C$12)=0),"",N($J2294)/TOP!$C$12)</f>
        <v/>
      </c>
      <c r="N2294" s="37" t="str">
        <f aca="false">IF(OR($C2294="",N(TOP!$C$13)=0),"",N($K2294)/TOP!$C$13)</f>
        <v/>
      </c>
      <c r="O2294" s="37" t="str">
        <f aca="false">IF(OR($C2294="",N(TOP!$C$14)=0),"",N($L2294)/TOP!$C$14)</f>
        <v/>
      </c>
      <c r="P2294" s="42" t="str">
        <f aca="false">IF($C2294="","",IFERROR(CHOOSE(MATCH(TOP!$C$10,{"【期間A】","【期間B】","【期間C】"},0),N($M2294),N($N2294),N($O2294)),0))</f>
        <v/>
      </c>
    </row>
    <row r="2295" customFormat="false" ht="15" hidden="false" customHeight="false" outlineLevel="0" collapsed="false">
      <c r="B2295" s="12" t="n">
        <v>2290</v>
      </c>
      <c r="C2295" s="36" t="str">
        <f aca="false">IF(②実績CSV_期間A!$M2291="","",②実績CSV_期間A!$M2291&amp;"")</f>
        <v/>
      </c>
      <c r="D2295" s="12" t="str">
        <f aca="false">IF($C2295="","",②実績CSV_期間A!$N2291)</f>
        <v/>
      </c>
      <c r="E2295" s="12" t="str">
        <f aca="false">IF($C2295="","",RIGHT($D2295,1))</f>
        <v/>
      </c>
      <c r="F2295" s="41" t="str">
        <f aca="false">IF($C2295="","",IFERROR(INDEX(サイズ換算マスタ!$C$6:$C$8,MATCH($E2295,サイズ換算マスタ!$B$6:$B$8,0)),1))</f>
        <v/>
      </c>
      <c r="G2295" s="38" t="str">
        <f aca="false">IF($C2295="","",SUMIFS(②実績CSV_期間A!$AA$2:$AA$5001,②実績CSV_期間A!$M$2:$M$5001,$C2295))</f>
        <v/>
      </c>
      <c r="H2295" s="38" t="str">
        <f aca="false">IF($C2295="","",SUMIFS(③実績CSV_期間B!$AA$2:$AA$5001,③実績CSV_期間B!$M$2:$M$5001,$C2295))</f>
        <v/>
      </c>
      <c r="I2295" s="38" t="str">
        <f aca="false">IF($C2295="","",SUMIFS(④実績CSV_期間C!$AA$2:$AA$5001,④実績CSV_期間C!$M$2:$M$5001,$C2295))</f>
        <v/>
      </c>
      <c r="J2295" s="38" t="str">
        <f aca="false">IF($C2295="","",N($F2295)*N($G2295))</f>
        <v/>
      </c>
      <c r="K2295" s="38" t="str">
        <f aca="false">IF($C2295="","",N($F2295)*N($H2295))</f>
        <v/>
      </c>
      <c r="L2295" s="38" t="str">
        <f aca="false">IF($C2295="","",N($F2295)*N($I2295))</f>
        <v/>
      </c>
      <c r="M2295" s="37" t="str">
        <f aca="false">IF(OR($C2295="",N(TOP!$C$12)=0),"",N($J2295)/TOP!$C$12)</f>
        <v/>
      </c>
      <c r="N2295" s="37" t="str">
        <f aca="false">IF(OR($C2295="",N(TOP!$C$13)=0),"",N($K2295)/TOP!$C$13)</f>
        <v/>
      </c>
      <c r="O2295" s="37" t="str">
        <f aca="false">IF(OR($C2295="",N(TOP!$C$14)=0),"",N($L2295)/TOP!$C$14)</f>
        <v/>
      </c>
      <c r="P2295" s="42" t="str">
        <f aca="false">IF($C2295="","",IFERROR(CHOOSE(MATCH(TOP!$C$10,{"【期間A】","【期間B】","【期間C】"},0),N($M2295),N($N2295),N($O2295)),0))</f>
        <v/>
      </c>
    </row>
    <row r="2296" customFormat="false" ht="15" hidden="false" customHeight="false" outlineLevel="0" collapsed="false">
      <c r="B2296" s="12" t="n">
        <v>2291</v>
      </c>
      <c r="C2296" s="36" t="str">
        <f aca="false">IF(②実績CSV_期間A!$M2292="","",②実績CSV_期間A!$M2292&amp;"")</f>
        <v/>
      </c>
      <c r="D2296" s="12" t="str">
        <f aca="false">IF($C2296="","",②実績CSV_期間A!$N2292)</f>
        <v/>
      </c>
      <c r="E2296" s="12" t="str">
        <f aca="false">IF($C2296="","",RIGHT($D2296,1))</f>
        <v/>
      </c>
      <c r="F2296" s="41" t="str">
        <f aca="false">IF($C2296="","",IFERROR(INDEX(サイズ換算マスタ!$C$6:$C$8,MATCH($E2296,サイズ換算マスタ!$B$6:$B$8,0)),1))</f>
        <v/>
      </c>
      <c r="G2296" s="38" t="str">
        <f aca="false">IF($C2296="","",SUMIFS(②実績CSV_期間A!$AA$2:$AA$5001,②実績CSV_期間A!$M$2:$M$5001,$C2296))</f>
        <v/>
      </c>
      <c r="H2296" s="38" t="str">
        <f aca="false">IF($C2296="","",SUMIFS(③実績CSV_期間B!$AA$2:$AA$5001,③実績CSV_期間B!$M$2:$M$5001,$C2296))</f>
        <v/>
      </c>
      <c r="I2296" s="38" t="str">
        <f aca="false">IF($C2296="","",SUMIFS(④実績CSV_期間C!$AA$2:$AA$5001,④実績CSV_期間C!$M$2:$M$5001,$C2296))</f>
        <v/>
      </c>
      <c r="J2296" s="38" t="str">
        <f aca="false">IF($C2296="","",N($F2296)*N($G2296))</f>
        <v/>
      </c>
      <c r="K2296" s="38" t="str">
        <f aca="false">IF($C2296="","",N($F2296)*N($H2296))</f>
        <v/>
      </c>
      <c r="L2296" s="38" t="str">
        <f aca="false">IF($C2296="","",N($F2296)*N($I2296))</f>
        <v/>
      </c>
      <c r="M2296" s="37" t="str">
        <f aca="false">IF(OR($C2296="",N(TOP!$C$12)=0),"",N($J2296)/TOP!$C$12)</f>
        <v/>
      </c>
      <c r="N2296" s="37" t="str">
        <f aca="false">IF(OR($C2296="",N(TOP!$C$13)=0),"",N($K2296)/TOP!$C$13)</f>
        <v/>
      </c>
      <c r="O2296" s="37" t="str">
        <f aca="false">IF(OR($C2296="",N(TOP!$C$14)=0),"",N($L2296)/TOP!$C$14)</f>
        <v/>
      </c>
      <c r="P2296" s="42" t="str">
        <f aca="false">IF($C2296="","",IFERROR(CHOOSE(MATCH(TOP!$C$10,{"【期間A】","【期間B】","【期間C】"},0),N($M2296),N($N2296),N($O2296)),0))</f>
        <v/>
      </c>
    </row>
    <row r="2297" customFormat="false" ht="15" hidden="false" customHeight="false" outlineLevel="0" collapsed="false">
      <c r="B2297" s="12" t="n">
        <v>2292</v>
      </c>
      <c r="C2297" s="36" t="str">
        <f aca="false">IF(②実績CSV_期間A!$M2293="","",②実績CSV_期間A!$M2293&amp;"")</f>
        <v/>
      </c>
      <c r="D2297" s="12" t="str">
        <f aca="false">IF($C2297="","",②実績CSV_期間A!$N2293)</f>
        <v/>
      </c>
      <c r="E2297" s="12" t="str">
        <f aca="false">IF($C2297="","",RIGHT($D2297,1))</f>
        <v/>
      </c>
      <c r="F2297" s="41" t="str">
        <f aca="false">IF($C2297="","",IFERROR(INDEX(サイズ換算マスタ!$C$6:$C$8,MATCH($E2297,サイズ換算マスタ!$B$6:$B$8,0)),1))</f>
        <v/>
      </c>
      <c r="G2297" s="38" t="str">
        <f aca="false">IF($C2297="","",SUMIFS(②実績CSV_期間A!$AA$2:$AA$5001,②実績CSV_期間A!$M$2:$M$5001,$C2297))</f>
        <v/>
      </c>
      <c r="H2297" s="38" t="str">
        <f aca="false">IF($C2297="","",SUMIFS(③実績CSV_期間B!$AA$2:$AA$5001,③実績CSV_期間B!$M$2:$M$5001,$C2297))</f>
        <v/>
      </c>
      <c r="I2297" s="38" t="str">
        <f aca="false">IF($C2297="","",SUMIFS(④実績CSV_期間C!$AA$2:$AA$5001,④実績CSV_期間C!$M$2:$M$5001,$C2297))</f>
        <v/>
      </c>
      <c r="J2297" s="38" t="str">
        <f aca="false">IF($C2297="","",N($F2297)*N($G2297))</f>
        <v/>
      </c>
      <c r="K2297" s="38" t="str">
        <f aca="false">IF($C2297="","",N($F2297)*N($H2297))</f>
        <v/>
      </c>
      <c r="L2297" s="38" t="str">
        <f aca="false">IF($C2297="","",N($F2297)*N($I2297))</f>
        <v/>
      </c>
      <c r="M2297" s="37" t="str">
        <f aca="false">IF(OR($C2297="",N(TOP!$C$12)=0),"",N($J2297)/TOP!$C$12)</f>
        <v/>
      </c>
      <c r="N2297" s="37" t="str">
        <f aca="false">IF(OR($C2297="",N(TOP!$C$13)=0),"",N($K2297)/TOP!$C$13)</f>
        <v/>
      </c>
      <c r="O2297" s="37" t="str">
        <f aca="false">IF(OR($C2297="",N(TOP!$C$14)=0),"",N($L2297)/TOP!$C$14)</f>
        <v/>
      </c>
      <c r="P2297" s="42" t="str">
        <f aca="false">IF($C2297="","",IFERROR(CHOOSE(MATCH(TOP!$C$10,{"【期間A】","【期間B】","【期間C】"},0),N($M2297),N($N2297),N($O2297)),0))</f>
        <v/>
      </c>
    </row>
    <row r="2298" customFormat="false" ht="15" hidden="false" customHeight="false" outlineLevel="0" collapsed="false">
      <c r="B2298" s="12" t="n">
        <v>2293</v>
      </c>
      <c r="C2298" s="36" t="str">
        <f aca="false">IF(②実績CSV_期間A!$M2294="","",②実績CSV_期間A!$M2294&amp;"")</f>
        <v/>
      </c>
      <c r="D2298" s="12" t="str">
        <f aca="false">IF($C2298="","",②実績CSV_期間A!$N2294)</f>
        <v/>
      </c>
      <c r="E2298" s="12" t="str">
        <f aca="false">IF($C2298="","",RIGHT($D2298,1))</f>
        <v/>
      </c>
      <c r="F2298" s="41" t="str">
        <f aca="false">IF($C2298="","",IFERROR(INDEX(サイズ換算マスタ!$C$6:$C$8,MATCH($E2298,サイズ換算マスタ!$B$6:$B$8,0)),1))</f>
        <v/>
      </c>
      <c r="G2298" s="38" t="str">
        <f aca="false">IF($C2298="","",SUMIFS(②実績CSV_期間A!$AA$2:$AA$5001,②実績CSV_期間A!$M$2:$M$5001,$C2298))</f>
        <v/>
      </c>
      <c r="H2298" s="38" t="str">
        <f aca="false">IF($C2298="","",SUMIFS(③実績CSV_期間B!$AA$2:$AA$5001,③実績CSV_期間B!$M$2:$M$5001,$C2298))</f>
        <v/>
      </c>
      <c r="I2298" s="38" t="str">
        <f aca="false">IF($C2298="","",SUMIFS(④実績CSV_期間C!$AA$2:$AA$5001,④実績CSV_期間C!$M$2:$M$5001,$C2298))</f>
        <v/>
      </c>
      <c r="J2298" s="38" t="str">
        <f aca="false">IF($C2298="","",N($F2298)*N($G2298))</f>
        <v/>
      </c>
      <c r="K2298" s="38" t="str">
        <f aca="false">IF($C2298="","",N($F2298)*N($H2298))</f>
        <v/>
      </c>
      <c r="L2298" s="38" t="str">
        <f aca="false">IF($C2298="","",N($F2298)*N($I2298))</f>
        <v/>
      </c>
      <c r="M2298" s="37" t="str">
        <f aca="false">IF(OR($C2298="",N(TOP!$C$12)=0),"",N($J2298)/TOP!$C$12)</f>
        <v/>
      </c>
      <c r="N2298" s="37" t="str">
        <f aca="false">IF(OR($C2298="",N(TOP!$C$13)=0),"",N($K2298)/TOP!$C$13)</f>
        <v/>
      </c>
      <c r="O2298" s="37" t="str">
        <f aca="false">IF(OR($C2298="",N(TOP!$C$14)=0),"",N($L2298)/TOP!$C$14)</f>
        <v/>
      </c>
      <c r="P2298" s="42" t="str">
        <f aca="false">IF($C2298="","",IFERROR(CHOOSE(MATCH(TOP!$C$10,{"【期間A】","【期間B】","【期間C】"},0),N($M2298),N($N2298),N($O2298)),0))</f>
        <v/>
      </c>
    </row>
    <row r="2299" customFormat="false" ht="15" hidden="false" customHeight="false" outlineLevel="0" collapsed="false">
      <c r="B2299" s="12" t="n">
        <v>2294</v>
      </c>
      <c r="C2299" s="36" t="str">
        <f aca="false">IF(②実績CSV_期間A!$M2295="","",②実績CSV_期間A!$M2295&amp;"")</f>
        <v/>
      </c>
      <c r="D2299" s="12" t="str">
        <f aca="false">IF($C2299="","",②実績CSV_期間A!$N2295)</f>
        <v/>
      </c>
      <c r="E2299" s="12" t="str">
        <f aca="false">IF($C2299="","",RIGHT($D2299,1))</f>
        <v/>
      </c>
      <c r="F2299" s="41" t="str">
        <f aca="false">IF($C2299="","",IFERROR(INDEX(サイズ換算マスタ!$C$6:$C$8,MATCH($E2299,サイズ換算マスタ!$B$6:$B$8,0)),1))</f>
        <v/>
      </c>
      <c r="G2299" s="38" t="str">
        <f aca="false">IF($C2299="","",SUMIFS(②実績CSV_期間A!$AA$2:$AA$5001,②実績CSV_期間A!$M$2:$M$5001,$C2299))</f>
        <v/>
      </c>
      <c r="H2299" s="38" t="str">
        <f aca="false">IF($C2299="","",SUMIFS(③実績CSV_期間B!$AA$2:$AA$5001,③実績CSV_期間B!$M$2:$M$5001,$C2299))</f>
        <v/>
      </c>
      <c r="I2299" s="38" t="str">
        <f aca="false">IF($C2299="","",SUMIFS(④実績CSV_期間C!$AA$2:$AA$5001,④実績CSV_期間C!$M$2:$M$5001,$C2299))</f>
        <v/>
      </c>
      <c r="J2299" s="38" t="str">
        <f aca="false">IF($C2299="","",N($F2299)*N($G2299))</f>
        <v/>
      </c>
      <c r="K2299" s="38" t="str">
        <f aca="false">IF($C2299="","",N($F2299)*N($H2299))</f>
        <v/>
      </c>
      <c r="L2299" s="38" t="str">
        <f aca="false">IF($C2299="","",N($F2299)*N($I2299))</f>
        <v/>
      </c>
      <c r="M2299" s="37" t="str">
        <f aca="false">IF(OR($C2299="",N(TOP!$C$12)=0),"",N($J2299)/TOP!$C$12)</f>
        <v/>
      </c>
      <c r="N2299" s="37" t="str">
        <f aca="false">IF(OR($C2299="",N(TOP!$C$13)=0),"",N($K2299)/TOP!$C$13)</f>
        <v/>
      </c>
      <c r="O2299" s="37" t="str">
        <f aca="false">IF(OR($C2299="",N(TOP!$C$14)=0),"",N($L2299)/TOP!$C$14)</f>
        <v/>
      </c>
      <c r="P2299" s="42" t="str">
        <f aca="false">IF($C2299="","",IFERROR(CHOOSE(MATCH(TOP!$C$10,{"【期間A】","【期間B】","【期間C】"},0),N($M2299),N($N2299),N($O2299)),0))</f>
        <v/>
      </c>
    </row>
    <row r="2300" customFormat="false" ht="15" hidden="false" customHeight="false" outlineLevel="0" collapsed="false">
      <c r="B2300" s="12" t="n">
        <v>2295</v>
      </c>
      <c r="C2300" s="36" t="str">
        <f aca="false">IF(②実績CSV_期間A!$M2296="","",②実績CSV_期間A!$M2296&amp;"")</f>
        <v/>
      </c>
      <c r="D2300" s="12" t="str">
        <f aca="false">IF($C2300="","",②実績CSV_期間A!$N2296)</f>
        <v/>
      </c>
      <c r="E2300" s="12" t="str">
        <f aca="false">IF($C2300="","",RIGHT($D2300,1))</f>
        <v/>
      </c>
      <c r="F2300" s="41" t="str">
        <f aca="false">IF($C2300="","",IFERROR(INDEX(サイズ換算マスタ!$C$6:$C$8,MATCH($E2300,サイズ換算マスタ!$B$6:$B$8,0)),1))</f>
        <v/>
      </c>
      <c r="G2300" s="38" t="str">
        <f aca="false">IF($C2300="","",SUMIFS(②実績CSV_期間A!$AA$2:$AA$5001,②実績CSV_期間A!$M$2:$M$5001,$C2300))</f>
        <v/>
      </c>
      <c r="H2300" s="38" t="str">
        <f aca="false">IF($C2300="","",SUMIFS(③実績CSV_期間B!$AA$2:$AA$5001,③実績CSV_期間B!$M$2:$M$5001,$C2300))</f>
        <v/>
      </c>
      <c r="I2300" s="38" t="str">
        <f aca="false">IF($C2300="","",SUMIFS(④実績CSV_期間C!$AA$2:$AA$5001,④実績CSV_期間C!$M$2:$M$5001,$C2300))</f>
        <v/>
      </c>
      <c r="J2300" s="38" t="str">
        <f aca="false">IF($C2300="","",N($F2300)*N($G2300))</f>
        <v/>
      </c>
      <c r="K2300" s="38" t="str">
        <f aca="false">IF($C2300="","",N($F2300)*N($H2300))</f>
        <v/>
      </c>
      <c r="L2300" s="38" t="str">
        <f aca="false">IF($C2300="","",N($F2300)*N($I2300))</f>
        <v/>
      </c>
      <c r="M2300" s="37" t="str">
        <f aca="false">IF(OR($C2300="",N(TOP!$C$12)=0),"",N($J2300)/TOP!$C$12)</f>
        <v/>
      </c>
      <c r="N2300" s="37" t="str">
        <f aca="false">IF(OR($C2300="",N(TOP!$C$13)=0),"",N($K2300)/TOP!$C$13)</f>
        <v/>
      </c>
      <c r="O2300" s="37" t="str">
        <f aca="false">IF(OR($C2300="",N(TOP!$C$14)=0),"",N($L2300)/TOP!$C$14)</f>
        <v/>
      </c>
      <c r="P2300" s="42" t="str">
        <f aca="false">IF($C2300="","",IFERROR(CHOOSE(MATCH(TOP!$C$10,{"【期間A】","【期間B】","【期間C】"},0),N($M2300),N($N2300),N($O2300)),0))</f>
        <v/>
      </c>
    </row>
    <row r="2301" customFormat="false" ht="15" hidden="false" customHeight="false" outlineLevel="0" collapsed="false">
      <c r="B2301" s="12" t="n">
        <v>2296</v>
      </c>
      <c r="C2301" s="36" t="str">
        <f aca="false">IF(②実績CSV_期間A!$M2297="","",②実績CSV_期間A!$M2297&amp;"")</f>
        <v/>
      </c>
      <c r="D2301" s="12" t="str">
        <f aca="false">IF($C2301="","",②実績CSV_期間A!$N2297)</f>
        <v/>
      </c>
      <c r="E2301" s="12" t="str">
        <f aca="false">IF($C2301="","",RIGHT($D2301,1))</f>
        <v/>
      </c>
      <c r="F2301" s="41" t="str">
        <f aca="false">IF($C2301="","",IFERROR(INDEX(サイズ換算マスタ!$C$6:$C$8,MATCH($E2301,サイズ換算マスタ!$B$6:$B$8,0)),1))</f>
        <v/>
      </c>
      <c r="G2301" s="38" t="str">
        <f aca="false">IF($C2301="","",SUMIFS(②実績CSV_期間A!$AA$2:$AA$5001,②実績CSV_期間A!$M$2:$M$5001,$C2301))</f>
        <v/>
      </c>
      <c r="H2301" s="38" t="str">
        <f aca="false">IF($C2301="","",SUMIFS(③実績CSV_期間B!$AA$2:$AA$5001,③実績CSV_期間B!$M$2:$M$5001,$C2301))</f>
        <v/>
      </c>
      <c r="I2301" s="38" t="str">
        <f aca="false">IF($C2301="","",SUMIFS(④実績CSV_期間C!$AA$2:$AA$5001,④実績CSV_期間C!$M$2:$M$5001,$C2301))</f>
        <v/>
      </c>
      <c r="J2301" s="38" t="str">
        <f aca="false">IF($C2301="","",N($F2301)*N($G2301))</f>
        <v/>
      </c>
      <c r="K2301" s="38" t="str">
        <f aca="false">IF($C2301="","",N($F2301)*N($H2301))</f>
        <v/>
      </c>
      <c r="L2301" s="38" t="str">
        <f aca="false">IF($C2301="","",N($F2301)*N($I2301))</f>
        <v/>
      </c>
      <c r="M2301" s="37" t="str">
        <f aca="false">IF(OR($C2301="",N(TOP!$C$12)=0),"",N($J2301)/TOP!$C$12)</f>
        <v/>
      </c>
      <c r="N2301" s="37" t="str">
        <f aca="false">IF(OR($C2301="",N(TOP!$C$13)=0),"",N($K2301)/TOP!$C$13)</f>
        <v/>
      </c>
      <c r="O2301" s="37" t="str">
        <f aca="false">IF(OR($C2301="",N(TOP!$C$14)=0),"",N($L2301)/TOP!$C$14)</f>
        <v/>
      </c>
      <c r="P2301" s="42" t="str">
        <f aca="false">IF($C2301="","",IFERROR(CHOOSE(MATCH(TOP!$C$10,{"【期間A】","【期間B】","【期間C】"},0),N($M2301),N($N2301),N($O2301)),0))</f>
        <v/>
      </c>
    </row>
    <row r="2302" customFormat="false" ht="15" hidden="false" customHeight="false" outlineLevel="0" collapsed="false">
      <c r="B2302" s="12" t="n">
        <v>2297</v>
      </c>
      <c r="C2302" s="36" t="str">
        <f aca="false">IF(②実績CSV_期間A!$M2298="","",②実績CSV_期間A!$M2298&amp;"")</f>
        <v/>
      </c>
      <c r="D2302" s="12" t="str">
        <f aca="false">IF($C2302="","",②実績CSV_期間A!$N2298)</f>
        <v/>
      </c>
      <c r="E2302" s="12" t="str">
        <f aca="false">IF($C2302="","",RIGHT($D2302,1))</f>
        <v/>
      </c>
      <c r="F2302" s="41" t="str">
        <f aca="false">IF($C2302="","",IFERROR(INDEX(サイズ換算マスタ!$C$6:$C$8,MATCH($E2302,サイズ換算マスタ!$B$6:$B$8,0)),1))</f>
        <v/>
      </c>
      <c r="G2302" s="38" t="str">
        <f aca="false">IF($C2302="","",SUMIFS(②実績CSV_期間A!$AA$2:$AA$5001,②実績CSV_期間A!$M$2:$M$5001,$C2302))</f>
        <v/>
      </c>
      <c r="H2302" s="38" t="str">
        <f aca="false">IF($C2302="","",SUMIFS(③実績CSV_期間B!$AA$2:$AA$5001,③実績CSV_期間B!$M$2:$M$5001,$C2302))</f>
        <v/>
      </c>
      <c r="I2302" s="38" t="str">
        <f aca="false">IF($C2302="","",SUMIFS(④実績CSV_期間C!$AA$2:$AA$5001,④実績CSV_期間C!$M$2:$M$5001,$C2302))</f>
        <v/>
      </c>
      <c r="J2302" s="38" t="str">
        <f aca="false">IF($C2302="","",N($F2302)*N($G2302))</f>
        <v/>
      </c>
      <c r="K2302" s="38" t="str">
        <f aca="false">IF($C2302="","",N($F2302)*N($H2302))</f>
        <v/>
      </c>
      <c r="L2302" s="38" t="str">
        <f aca="false">IF($C2302="","",N($F2302)*N($I2302))</f>
        <v/>
      </c>
      <c r="M2302" s="37" t="str">
        <f aca="false">IF(OR($C2302="",N(TOP!$C$12)=0),"",N($J2302)/TOP!$C$12)</f>
        <v/>
      </c>
      <c r="N2302" s="37" t="str">
        <f aca="false">IF(OR($C2302="",N(TOP!$C$13)=0),"",N($K2302)/TOP!$C$13)</f>
        <v/>
      </c>
      <c r="O2302" s="37" t="str">
        <f aca="false">IF(OR($C2302="",N(TOP!$C$14)=0),"",N($L2302)/TOP!$C$14)</f>
        <v/>
      </c>
      <c r="P2302" s="42" t="str">
        <f aca="false">IF($C2302="","",IFERROR(CHOOSE(MATCH(TOP!$C$10,{"【期間A】","【期間B】","【期間C】"},0),N($M2302),N($N2302),N($O2302)),0))</f>
        <v/>
      </c>
    </row>
    <row r="2303" customFormat="false" ht="15" hidden="false" customHeight="false" outlineLevel="0" collapsed="false">
      <c r="B2303" s="12" t="n">
        <v>2298</v>
      </c>
      <c r="C2303" s="36" t="str">
        <f aca="false">IF(②実績CSV_期間A!$M2299="","",②実績CSV_期間A!$M2299&amp;"")</f>
        <v/>
      </c>
      <c r="D2303" s="12" t="str">
        <f aca="false">IF($C2303="","",②実績CSV_期間A!$N2299)</f>
        <v/>
      </c>
      <c r="E2303" s="12" t="str">
        <f aca="false">IF($C2303="","",RIGHT($D2303,1))</f>
        <v/>
      </c>
      <c r="F2303" s="41" t="str">
        <f aca="false">IF($C2303="","",IFERROR(INDEX(サイズ換算マスタ!$C$6:$C$8,MATCH($E2303,サイズ換算マスタ!$B$6:$B$8,0)),1))</f>
        <v/>
      </c>
      <c r="G2303" s="38" t="str">
        <f aca="false">IF($C2303="","",SUMIFS(②実績CSV_期間A!$AA$2:$AA$5001,②実績CSV_期間A!$M$2:$M$5001,$C2303))</f>
        <v/>
      </c>
      <c r="H2303" s="38" t="str">
        <f aca="false">IF($C2303="","",SUMIFS(③実績CSV_期間B!$AA$2:$AA$5001,③実績CSV_期間B!$M$2:$M$5001,$C2303))</f>
        <v/>
      </c>
      <c r="I2303" s="38" t="str">
        <f aca="false">IF($C2303="","",SUMIFS(④実績CSV_期間C!$AA$2:$AA$5001,④実績CSV_期間C!$M$2:$M$5001,$C2303))</f>
        <v/>
      </c>
      <c r="J2303" s="38" t="str">
        <f aca="false">IF($C2303="","",N($F2303)*N($G2303))</f>
        <v/>
      </c>
      <c r="K2303" s="38" t="str">
        <f aca="false">IF($C2303="","",N($F2303)*N($H2303))</f>
        <v/>
      </c>
      <c r="L2303" s="38" t="str">
        <f aca="false">IF($C2303="","",N($F2303)*N($I2303))</f>
        <v/>
      </c>
      <c r="M2303" s="37" t="str">
        <f aca="false">IF(OR($C2303="",N(TOP!$C$12)=0),"",N($J2303)/TOP!$C$12)</f>
        <v/>
      </c>
      <c r="N2303" s="37" t="str">
        <f aca="false">IF(OR($C2303="",N(TOP!$C$13)=0),"",N($K2303)/TOP!$C$13)</f>
        <v/>
      </c>
      <c r="O2303" s="37" t="str">
        <f aca="false">IF(OR($C2303="",N(TOP!$C$14)=0),"",N($L2303)/TOP!$C$14)</f>
        <v/>
      </c>
      <c r="P2303" s="42" t="str">
        <f aca="false">IF($C2303="","",IFERROR(CHOOSE(MATCH(TOP!$C$10,{"【期間A】","【期間B】","【期間C】"},0),N($M2303),N($N2303),N($O2303)),0))</f>
        <v/>
      </c>
    </row>
    <row r="2304" customFormat="false" ht="15" hidden="false" customHeight="false" outlineLevel="0" collapsed="false">
      <c r="B2304" s="12" t="n">
        <v>2299</v>
      </c>
      <c r="C2304" s="36" t="str">
        <f aca="false">IF(②実績CSV_期間A!$M2300="","",②実績CSV_期間A!$M2300&amp;"")</f>
        <v/>
      </c>
      <c r="D2304" s="12" t="str">
        <f aca="false">IF($C2304="","",②実績CSV_期間A!$N2300)</f>
        <v/>
      </c>
      <c r="E2304" s="12" t="str">
        <f aca="false">IF($C2304="","",RIGHT($D2304,1))</f>
        <v/>
      </c>
      <c r="F2304" s="41" t="str">
        <f aca="false">IF($C2304="","",IFERROR(INDEX(サイズ換算マスタ!$C$6:$C$8,MATCH($E2304,サイズ換算マスタ!$B$6:$B$8,0)),1))</f>
        <v/>
      </c>
      <c r="G2304" s="38" t="str">
        <f aca="false">IF($C2304="","",SUMIFS(②実績CSV_期間A!$AA$2:$AA$5001,②実績CSV_期間A!$M$2:$M$5001,$C2304))</f>
        <v/>
      </c>
      <c r="H2304" s="38" t="str">
        <f aca="false">IF($C2304="","",SUMIFS(③実績CSV_期間B!$AA$2:$AA$5001,③実績CSV_期間B!$M$2:$M$5001,$C2304))</f>
        <v/>
      </c>
      <c r="I2304" s="38" t="str">
        <f aca="false">IF($C2304="","",SUMIFS(④実績CSV_期間C!$AA$2:$AA$5001,④実績CSV_期間C!$M$2:$M$5001,$C2304))</f>
        <v/>
      </c>
      <c r="J2304" s="38" t="str">
        <f aca="false">IF($C2304="","",N($F2304)*N($G2304))</f>
        <v/>
      </c>
      <c r="K2304" s="38" t="str">
        <f aca="false">IF($C2304="","",N($F2304)*N($H2304))</f>
        <v/>
      </c>
      <c r="L2304" s="38" t="str">
        <f aca="false">IF($C2304="","",N($F2304)*N($I2304))</f>
        <v/>
      </c>
      <c r="M2304" s="37" t="str">
        <f aca="false">IF(OR($C2304="",N(TOP!$C$12)=0),"",N($J2304)/TOP!$C$12)</f>
        <v/>
      </c>
      <c r="N2304" s="37" t="str">
        <f aca="false">IF(OR($C2304="",N(TOP!$C$13)=0),"",N($K2304)/TOP!$C$13)</f>
        <v/>
      </c>
      <c r="O2304" s="37" t="str">
        <f aca="false">IF(OR($C2304="",N(TOP!$C$14)=0),"",N($L2304)/TOP!$C$14)</f>
        <v/>
      </c>
      <c r="P2304" s="42" t="str">
        <f aca="false">IF($C2304="","",IFERROR(CHOOSE(MATCH(TOP!$C$10,{"【期間A】","【期間B】","【期間C】"},0),N($M2304),N($N2304),N($O2304)),0))</f>
        <v/>
      </c>
    </row>
    <row r="2305" customFormat="false" ht="15" hidden="false" customHeight="false" outlineLevel="0" collapsed="false">
      <c r="B2305" s="12" t="n">
        <v>2300</v>
      </c>
      <c r="C2305" s="36" t="str">
        <f aca="false">IF(②実績CSV_期間A!$M2301="","",②実績CSV_期間A!$M2301&amp;"")</f>
        <v/>
      </c>
      <c r="D2305" s="12" t="str">
        <f aca="false">IF($C2305="","",②実績CSV_期間A!$N2301)</f>
        <v/>
      </c>
      <c r="E2305" s="12" t="str">
        <f aca="false">IF($C2305="","",RIGHT($D2305,1))</f>
        <v/>
      </c>
      <c r="F2305" s="41" t="str">
        <f aca="false">IF($C2305="","",IFERROR(INDEX(サイズ換算マスタ!$C$6:$C$8,MATCH($E2305,サイズ換算マスタ!$B$6:$B$8,0)),1))</f>
        <v/>
      </c>
      <c r="G2305" s="38" t="str">
        <f aca="false">IF($C2305="","",SUMIFS(②実績CSV_期間A!$AA$2:$AA$5001,②実績CSV_期間A!$M$2:$M$5001,$C2305))</f>
        <v/>
      </c>
      <c r="H2305" s="38" t="str">
        <f aca="false">IF($C2305="","",SUMIFS(③実績CSV_期間B!$AA$2:$AA$5001,③実績CSV_期間B!$M$2:$M$5001,$C2305))</f>
        <v/>
      </c>
      <c r="I2305" s="38" t="str">
        <f aca="false">IF($C2305="","",SUMIFS(④実績CSV_期間C!$AA$2:$AA$5001,④実績CSV_期間C!$M$2:$M$5001,$C2305))</f>
        <v/>
      </c>
      <c r="J2305" s="38" t="str">
        <f aca="false">IF($C2305="","",N($F2305)*N($G2305))</f>
        <v/>
      </c>
      <c r="K2305" s="38" t="str">
        <f aca="false">IF($C2305="","",N($F2305)*N($H2305))</f>
        <v/>
      </c>
      <c r="L2305" s="38" t="str">
        <f aca="false">IF($C2305="","",N($F2305)*N($I2305))</f>
        <v/>
      </c>
      <c r="M2305" s="37" t="str">
        <f aca="false">IF(OR($C2305="",N(TOP!$C$12)=0),"",N($J2305)/TOP!$C$12)</f>
        <v/>
      </c>
      <c r="N2305" s="37" t="str">
        <f aca="false">IF(OR($C2305="",N(TOP!$C$13)=0),"",N($K2305)/TOP!$C$13)</f>
        <v/>
      </c>
      <c r="O2305" s="37" t="str">
        <f aca="false">IF(OR($C2305="",N(TOP!$C$14)=0),"",N($L2305)/TOP!$C$14)</f>
        <v/>
      </c>
      <c r="P2305" s="42" t="str">
        <f aca="false">IF($C2305="","",IFERROR(CHOOSE(MATCH(TOP!$C$10,{"【期間A】","【期間B】","【期間C】"},0),N($M2305),N($N2305),N($O2305)),0))</f>
        <v/>
      </c>
    </row>
    <row r="2306" customFormat="false" ht="15" hidden="false" customHeight="false" outlineLevel="0" collapsed="false">
      <c r="B2306" s="12" t="n">
        <v>2301</v>
      </c>
      <c r="C2306" s="36" t="str">
        <f aca="false">IF(②実績CSV_期間A!$M2302="","",②実績CSV_期間A!$M2302&amp;"")</f>
        <v/>
      </c>
      <c r="D2306" s="12" t="str">
        <f aca="false">IF($C2306="","",②実績CSV_期間A!$N2302)</f>
        <v/>
      </c>
      <c r="E2306" s="12" t="str">
        <f aca="false">IF($C2306="","",RIGHT($D2306,1))</f>
        <v/>
      </c>
      <c r="F2306" s="41" t="str">
        <f aca="false">IF($C2306="","",IFERROR(INDEX(サイズ換算マスタ!$C$6:$C$8,MATCH($E2306,サイズ換算マスタ!$B$6:$B$8,0)),1))</f>
        <v/>
      </c>
      <c r="G2306" s="38" t="str">
        <f aca="false">IF($C2306="","",SUMIFS(②実績CSV_期間A!$AA$2:$AA$5001,②実績CSV_期間A!$M$2:$M$5001,$C2306))</f>
        <v/>
      </c>
      <c r="H2306" s="38" t="str">
        <f aca="false">IF($C2306="","",SUMIFS(③実績CSV_期間B!$AA$2:$AA$5001,③実績CSV_期間B!$M$2:$M$5001,$C2306))</f>
        <v/>
      </c>
      <c r="I2306" s="38" t="str">
        <f aca="false">IF($C2306="","",SUMIFS(④実績CSV_期間C!$AA$2:$AA$5001,④実績CSV_期間C!$M$2:$M$5001,$C2306))</f>
        <v/>
      </c>
      <c r="J2306" s="38" t="str">
        <f aca="false">IF($C2306="","",N($F2306)*N($G2306))</f>
        <v/>
      </c>
      <c r="K2306" s="38" t="str">
        <f aca="false">IF($C2306="","",N($F2306)*N($H2306))</f>
        <v/>
      </c>
      <c r="L2306" s="38" t="str">
        <f aca="false">IF($C2306="","",N($F2306)*N($I2306))</f>
        <v/>
      </c>
      <c r="M2306" s="37" t="str">
        <f aca="false">IF(OR($C2306="",N(TOP!$C$12)=0),"",N($J2306)/TOP!$C$12)</f>
        <v/>
      </c>
      <c r="N2306" s="37" t="str">
        <f aca="false">IF(OR($C2306="",N(TOP!$C$13)=0),"",N($K2306)/TOP!$C$13)</f>
        <v/>
      </c>
      <c r="O2306" s="37" t="str">
        <f aca="false">IF(OR($C2306="",N(TOP!$C$14)=0),"",N($L2306)/TOP!$C$14)</f>
        <v/>
      </c>
      <c r="P2306" s="42" t="str">
        <f aca="false">IF($C2306="","",IFERROR(CHOOSE(MATCH(TOP!$C$10,{"【期間A】","【期間B】","【期間C】"},0),N($M2306),N($N2306),N($O2306)),0))</f>
        <v/>
      </c>
    </row>
    <row r="2307" customFormat="false" ht="15" hidden="false" customHeight="false" outlineLevel="0" collapsed="false">
      <c r="B2307" s="12" t="n">
        <v>2302</v>
      </c>
      <c r="C2307" s="36" t="str">
        <f aca="false">IF(②実績CSV_期間A!$M2303="","",②実績CSV_期間A!$M2303&amp;"")</f>
        <v/>
      </c>
      <c r="D2307" s="12" t="str">
        <f aca="false">IF($C2307="","",②実績CSV_期間A!$N2303)</f>
        <v/>
      </c>
      <c r="E2307" s="12" t="str">
        <f aca="false">IF($C2307="","",RIGHT($D2307,1))</f>
        <v/>
      </c>
      <c r="F2307" s="41" t="str">
        <f aca="false">IF($C2307="","",IFERROR(INDEX(サイズ換算マスタ!$C$6:$C$8,MATCH($E2307,サイズ換算マスタ!$B$6:$B$8,0)),1))</f>
        <v/>
      </c>
      <c r="G2307" s="38" t="str">
        <f aca="false">IF($C2307="","",SUMIFS(②実績CSV_期間A!$AA$2:$AA$5001,②実績CSV_期間A!$M$2:$M$5001,$C2307))</f>
        <v/>
      </c>
      <c r="H2307" s="38" t="str">
        <f aca="false">IF($C2307="","",SUMIFS(③実績CSV_期間B!$AA$2:$AA$5001,③実績CSV_期間B!$M$2:$M$5001,$C2307))</f>
        <v/>
      </c>
      <c r="I2307" s="38" t="str">
        <f aca="false">IF($C2307="","",SUMIFS(④実績CSV_期間C!$AA$2:$AA$5001,④実績CSV_期間C!$M$2:$M$5001,$C2307))</f>
        <v/>
      </c>
      <c r="J2307" s="38" t="str">
        <f aca="false">IF($C2307="","",N($F2307)*N($G2307))</f>
        <v/>
      </c>
      <c r="K2307" s="38" t="str">
        <f aca="false">IF($C2307="","",N($F2307)*N($H2307))</f>
        <v/>
      </c>
      <c r="L2307" s="38" t="str">
        <f aca="false">IF($C2307="","",N($F2307)*N($I2307))</f>
        <v/>
      </c>
      <c r="M2307" s="37" t="str">
        <f aca="false">IF(OR($C2307="",N(TOP!$C$12)=0),"",N($J2307)/TOP!$C$12)</f>
        <v/>
      </c>
      <c r="N2307" s="37" t="str">
        <f aca="false">IF(OR($C2307="",N(TOP!$C$13)=0),"",N($K2307)/TOP!$C$13)</f>
        <v/>
      </c>
      <c r="O2307" s="37" t="str">
        <f aca="false">IF(OR($C2307="",N(TOP!$C$14)=0),"",N($L2307)/TOP!$C$14)</f>
        <v/>
      </c>
      <c r="P2307" s="42" t="str">
        <f aca="false">IF($C2307="","",IFERROR(CHOOSE(MATCH(TOP!$C$10,{"【期間A】","【期間B】","【期間C】"},0),N($M2307),N($N2307),N($O2307)),0))</f>
        <v/>
      </c>
    </row>
    <row r="2308" customFormat="false" ht="15" hidden="false" customHeight="false" outlineLevel="0" collapsed="false">
      <c r="B2308" s="12" t="n">
        <v>2303</v>
      </c>
      <c r="C2308" s="36" t="str">
        <f aca="false">IF(②実績CSV_期間A!$M2304="","",②実績CSV_期間A!$M2304&amp;"")</f>
        <v/>
      </c>
      <c r="D2308" s="12" t="str">
        <f aca="false">IF($C2308="","",②実績CSV_期間A!$N2304)</f>
        <v/>
      </c>
      <c r="E2308" s="12" t="str">
        <f aca="false">IF($C2308="","",RIGHT($D2308,1))</f>
        <v/>
      </c>
      <c r="F2308" s="41" t="str">
        <f aca="false">IF($C2308="","",IFERROR(INDEX(サイズ換算マスタ!$C$6:$C$8,MATCH($E2308,サイズ換算マスタ!$B$6:$B$8,0)),1))</f>
        <v/>
      </c>
      <c r="G2308" s="38" t="str">
        <f aca="false">IF($C2308="","",SUMIFS(②実績CSV_期間A!$AA$2:$AA$5001,②実績CSV_期間A!$M$2:$M$5001,$C2308))</f>
        <v/>
      </c>
      <c r="H2308" s="38" t="str">
        <f aca="false">IF($C2308="","",SUMIFS(③実績CSV_期間B!$AA$2:$AA$5001,③実績CSV_期間B!$M$2:$M$5001,$C2308))</f>
        <v/>
      </c>
      <c r="I2308" s="38" t="str">
        <f aca="false">IF($C2308="","",SUMIFS(④実績CSV_期間C!$AA$2:$AA$5001,④実績CSV_期間C!$M$2:$M$5001,$C2308))</f>
        <v/>
      </c>
      <c r="J2308" s="38" t="str">
        <f aca="false">IF($C2308="","",N($F2308)*N($G2308))</f>
        <v/>
      </c>
      <c r="K2308" s="38" t="str">
        <f aca="false">IF($C2308="","",N($F2308)*N($H2308))</f>
        <v/>
      </c>
      <c r="L2308" s="38" t="str">
        <f aca="false">IF($C2308="","",N($F2308)*N($I2308))</f>
        <v/>
      </c>
      <c r="M2308" s="37" t="str">
        <f aca="false">IF(OR($C2308="",N(TOP!$C$12)=0),"",N($J2308)/TOP!$C$12)</f>
        <v/>
      </c>
      <c r="N2308" s="37" t="str">
        <f aca="false">IF(OR($C2308="",N(TOP!$C$13)=0),"",N($K2308)/TOP!$C$13)</f>
        <v/>
      </c>
      <c r="O2308" s="37" t="str">
        <f aca="false">IF(OR($C2308="",N(TOP!$C$14)=0),"",N($L2308)/TOP!$C$14)</f>
        <v/>
      </c>
      <c r="P2308" s="42" t="str">
        <f aca="false">IF($C2308="","",IFERROR(CHOOSE(MATCH(TOP!$C$10,{"【期間A】","【期間B】","【期間C】"},0),N($M2308),N($N2308),N($O2308)),0))</f>
        <v/>
      </c>
    </row>
    <row r="2309" customFormat="false" ht="15" hidden="false" customHeight="false" outlineLevel="0" collapsed="false">
      <c r="B2309" s="12" t="n">
        <v>2304</v>
      </c>
      <c r="C2309" s="36" t="str">
        <f aca="false">IF(②実績CSV_期間A!$M2305="","",②実績CSV_期間A!$M2305&amp;"")</f>
        <v/>
      </c>
      <c r="D2309" s="12" t="str">
        <f aca="false">IF($C2309="","",②実績CSV_期間A!$N2305)</f>
        <v/>
      </c>
      <c r="E2309" s="12" t="str">
        <f aca="false">IF($C2309="","",RIGHT($D2309,1))</f>
        <v/>
      </c>
      <c r="F2309" s="41" t="str">
        <f aca="false">IF($C2309="","",IFERROR(INDEX(サイズ換算マスタ!$C$6:$C$8,MATCH($E2309,サイズ換算マスタ!$B$6:$B$8,0)),1))</f>
        <v/>
      </c>
      <c r="G2309" s="38" t="str">
        <f aca="false">IF($C2309="","",SUMIFS(②実績CSV_期間A!$AA$2:$AA$5001,②実績CSV_期間A!$M$2:$M$5001,$C2309))</f>
        <v/>
      </c>
      <c r="H2309" s="38" t="str">
        <f aca="false">IF($C2309="","",SUMIFS(③実績CSV_期間B!$AA$2:$AA$5001,③実績CSV_期間B!$M$2:$M$5001,$C2309))</f>
        <v/>
      </c>
      <c r="I2309" s="38" t="str">
        <f aca="false">IF($C2309="","",SUMIFS(④実績CSV_期間C!$AA$2:$AA$5001,④実績CSV_期間C!$M$2:$M$5001,$C2309))</f>
        <v/>
      </c>
      <c r="J2309" s="38" t="str">
        <f aca="false">IF($C2309="","",N($F2309)*N($G2309))</f>
        <v/>
      </c>
      <c r="K2309" s="38" t="str">
        <f aca="false">IF($C2309="","",N($F2309)*N($H2309))</f>
        <v/>
      </c>
      <c r="L2309" s="38" t="str">
        <f aca="false">IF($C2309="","",N($F2309)*N($I2309))</f>
        <v/>
      </c>
      <c r="M2309" s="37" t="str">
        <f aca="false">IF(OR($C2309="",N(TOP!$C$12)=0),"",N($J2309)/TOP!$C$12)</f>
        <v/>
      </c>
      <c r="N2309" s="37" t="str">
        <f aca="false">IF(OR($C2309="",N(TOP!$C$13)=0),"",N($K2309)/TOP!$C$13)</f>
        <v/>
      </c>
      <c r="O2309" s="37" t="str">
        <f aca="false">IF(OR($C2309="",N(TOP!$C$14)=0),"",N($L2309)/TOP!$C$14)</f>
        <v/>
      </c>
      <c r="P2309" s="42" t="str">
        <f aca="false">IF($C2309="","",IFERROR(CHOOSE(MATCH(TOP!$C$10,{"【期間A】","【期間B】","【期間C】"},0),N($M2309),N($N2309),N($O2309)),0))</f>
        <v/>
      </c>
    </row>
    <row r="2310" customFormat="false" ht="15" hidden="false" customHeight="false" outlineLevel="0" collapsed="false">
      <c r="B2310" s="12" t="n">
        <v>2305</v>
      </c>
      <c r="C2310" s="36" t="str">
        <f aca="false">IF(②実績CSV_期間A!$M2306="","",②実績CSV_期間A!$M2306&amp;"")</f>
        <v/>
      </c>
      <c r="D2310" s="12" t="str">
        <f aca="false">IF($C2310="","",②実績CSV_期間A!$N2306)</f>
        <v/>
      </c>
      <c r="E2310" s="12" t="str">
        <f aca="false">IF($C2310="","",RIGHT($D2310,1))</f>
        <v/>
      </c>
      <c r="F2310" s="41" t="str">
        <f aca="false">IF($C2310="","",IFERROR(INDEX(サイズ換算マスタ!$C$6:$C$8,MATCH($E2310,サイズ換算マスタ!$B$6:$B$8,0)),1))</f>
        <v/>
      </c>
      <c r="G2310" s="38" t="str">
        <f aca="false">IF($C2310="","",SUMIFS(②実績CSV_期間A!$AA$2:$AA$5001,②実績CSV_期間A!$M$2:$M$5001,$C2310))</f>
        <v/>
      </c>
      <c r="H2310" s="38" t="str">
        <f aca="false">IF($C2310="","",SUMIFS(③実績CSV_期間B!$AA$2:$AA$5001,③実績CSV_期間B!$M$2:$M$5001,$C2310))</f>
        <v/>
      </c>
      <c r="I2310" s="38" t="str">
        <f aca="false">IF($C2310="","",SUMIFS(④実績CSV_期間C!$AA$2:$AA$5001,④実績CSV_期間C!$M$2:$M$5001,$C2310))</f>
        <v/>
      </c>
      <c r="J2310" s="38" t="str">
        <f aca="false">IF($C2310="","",N($F2310)*N($G2310))</f>
        <v/>
      </c>
      <c r="K2310" s="38" t="str">
        <f aca="false">IF($C2310="","",N($F2310)*N($H2310))</f>
        <v/>
      </c>
      <c r="L2310" s="38" t="str">
        <f aca="false">IF($C2310="","",N($F2310)*N($I2310))</f>
        <v/>
      </c>
      <c r="M2310" s="37" t="str">
        <f aca="false">IF(OR($C2310="",N(TOP!$C$12)=0),"",N($J2310)/TOP!$C$12)</f>
        <v/>
      </c>
      <c r="N2310" s="37" t="str">
        <f aca="false">IF(OR($C2310="",N(TOP!$C$13)=0),"",N($K2310)/TOP!$C$13)</f>
        <v/>
      </c>
      <c r="O2310" s="37" t="str">
        <f aca="false">IF(OR($C2310="",N(TOP!$C$14)=0),"",N($L2310)/TOP!$C$14)</f>
        <v/>
      </c>
      <c r="P2310" s="42" t="str">
        <f aca="false">IF($C2310="","",IFERROR(CHOOSE(MATCH(TOP!$C$10,{"【期間A】","【期間B】","【期間C】"},0),N($M2310),N($N2310),N($O2310)),0))</f>
        <v/>
      </c>
    </row>
    <row r="2311" customFormat="false" ht="15" hidden="false" customHeight="false" outlineLevel="0" collapsed="false">
      <c r="B2311" s="12" t="n">
        <v>2306</v>
      </c>
      <c r="C2311" s="36" t="str">
        <f aca="false">IF(②実績CSV_期間A!$M2307="","",②実績CSV_期間A!$M2307&amp;"")</f>
        <v/>
      </c>
      <c r="D2311" s="12" t="str">
        <f aca="false">IF($C2311="","",②実績CSV_期間A!$N2307)</f>
        <v/>
      </c>
      <c r="E2311" s="12" t="str">
        <f aca="false">IF($C2311="","",RIGHT($D2311,1))</f>
        <v/>
      </c>
      <c r="F2311" s="41" t="str">
        <f aca="false">IF($C2311="","",IFERROR(INDEX(サイズ換算マスタ!$C$6:$C$8,MATCH($E2311,サイズ換算マスタ!$B$6:$B$8,0)),1))</f>
        <v/>
      </c>
      <c r="G2311" s="38" t="str">
        <f aca="false">IF($C2311="","",SUMIFS(②実績CSV_期間A!$AA$2:$AA$5001,②実績CSV_期間A!$M$2:$M$5001,$C2311))</f>
        <v/>
      </c>
      <c r="H2311" s="38" t="str">
        <f aca="false">IF($C2311="","",SUMIFS(③実績CSV_期間B!$AA$2:$AA$5001,③実績CSV_期間B!$M$2:$M$5001,$C2311))</f>
        <v/>
      </c>
      <c r="I2311" s="38" t="str">
        <f aca="false">IF($C2311="","",SUMIFS(④実績CSV_期間C!$AA$2:$AA$5001,④実績CSV_期間C!$M$2:$M$5001,$C2311))</f>
        <v/>
      </c>
      <c r="J2311" s="38" t="str">
        <f aca="false">IF($C2311="","",N($F2311)*N($G2311))</f>
        <v/>
      </c>
      <c r="K2311" s="38" t="str">
        <f aca="false">IF($C2311="","",N($F2311)*N($H2311))</f>
        <v/>
      </c>
      <c r="L2311" s="38" t="str">
        <f aca="false">IF($C2311="","",N($F2311)*N($I2311))</f>
        <v/>
      </c>
      <c r="M2311" s="37" t="str">
        <f aca="false">IF(OR($C2311="",N(TOP!$C$12)=0),"",N($J2311)/TOP!$C$12)</f>
        <v/>
      </c>
      <c r="N2311" s="37" t="str">
        <f aca="false">IF(OR($C2311="",N(TOP!$C$13)=0),"",N($K2311)/TOP!$C$13)</f>
        <v/>
      </c>
      <c r="O2311" s="37" t="str">
        <f aca="false">IF(OR($C2311="",N(TOP!$C$14)=0),"",N($L2311)/TOP!$C$14)</f>
        <v/>
      </c>
      <c r="P2311" s="42" t="str">
        <f aca="false">IF($C2311="","",IFERROR(CHOOSE(MATCH(TOP!$C$10,{"【期間A】","【期間B】","【期間C】"},0),N($M2311),N($N2311),N($O2311)),0))</f>
        <v/>
      </c>
    </row>
    <row r="2312" customFormat="false" ht="15" hidden="false" customHeight="false" outlineLevel="0" collapsed="false">
      <c r="B2312" s="12" t="n">
        <v>2307</v>
      </c>
      <c r="C2312" s="36" t="str">
        <f aca="false">IF(②実績CSV_期間A!$M2308="","",②実績CSV_期間A!$M2308&amp;"")</f>
        <v/>
      </c>
      <c r="D2312" s="12" t="str">
        <f aca="false">IF($C2312="","",②実績CSV_期間A!$N2308)</f>
        <v/>
      </c>
      <c r="E2312" s="12" t="str">
        <f aca="false">IF($C2312="","",RIGHT($D2312,1))</f>
        <v/>
      </c>
      <c r="F2312" s="41" t="str">
        <f aca="false">IF($C2312="","",IFERROR(INDEX(サイズ換算マスタ!$C$6:$C$8,MATCH($E2312,サイズ換算マスタ!$B$6:$B$8,0)),1))</f>
        <v/>
      </c>
      <c r="G2312" s="38" t="str">
        <f aca="false">IF($C2312="","",SUMIFS(②実績CSV_期間A!$AA$2:$AA$5001,②実績CSV_期間A!$M$2:$M$5001,$C2312))</f>
        <v/>
      </c>
      <c r="H2312" s="38" t="str">
        <f aca="false">IF($C2312="","",SUMIFS(③実績CSV_期間B!$AA$2:$AA$5001,③実績CSV_期間B!$M$2:$M$5001,$C2312))</f>
        <v/>
      </c>
      <c r="I2312" s="38" t="str">
        <f aca="false">IF($C2312="","",SUMIFS(④実績CSV_期間C!$AA$2:$AA$5001,④実績CSV_期間C!$M$2:$M$5001,$C2312))</f>
        <v/>
      </c>
      <c r="J2312" s="38" t="str">
        <f aca="false">IF($C2312="","",N($F2312)*N($G2312))</f>
        <v/>
      </c>
      <c r="K2312" s="38" t="str">
        <f aca="false">IF($C2312="","",N($F2312)*N($H2312))</f>
        <v/>
      </c>
      <c r="L2312" s="38" t="str">
        <f aca="false">IF($C2312="","",N($F2312)*N($I2312))</f>
        <v/>
      </c>
      <c r="M2312" s="37" t="str">
        <f aca="false">IF(OR($C2312="",N(TOP!$C$12)=0),"",N($J2312)/TOP!$C$12)</f>
        <v/>
      </c>
      <c r="N2312" s="37" t="str">
        <f aca="false">IF(OR($C2312="",N(TOP!$C$13)=0),"",N($K2312)/TOP!$C$13)</f>
        <v/>
      </c>
      <c r="O2312" s="37" t="str">
        <f aca="false">IF(OR($C2312="",N(TOP!$C$14)=0),"",N($L2312)/TOP!$C$14)</f>
        <v/>
      </c>
      <c r="P2312" s="42" t="str">
        <f aca="false">IF($C2312="","",IFERROR(CHOOSE(MATCH(TOP!$C$10,{"【期間A】","【期間B】","【期間C】"},0),N($M2312),N($N2312),N($O2312)),0))</f>
        <v/>
      </c>
    </row>
    <row r="2313" customFormat="false" ht="15" hidden="false" customHeight="false" outlineLevel="0" collapsed="false">
      <c r="B2313" s="12" t="n">
        <v>2308</v>
      </c>
      <c r="C2313" s="36" t="str">
        <f aca="false">IF(②実績CSV_期間A!$M2309="","",②実績CSV_期間A!$M2309&amp;"")</f>
        <v/>
      </c>
      <c r="D2313" s="12" t="str">
        <f aca="false">IF($C2313="","",②実績CSV_期間A!$N2309)</f>
        <v/>
      </c>
      <c r="E2313" s="12" t="str">
        <f aca="false">IF($C2313="","",RIGHT($D2313,1))</f>
        <v/>
      </c>
      <c r="F2313" s="41" t="str">
        <f aca="false">IF($C2313="","",IFERROR(INDEX(サイズ換算マスタ!$C$6:$C$8,MATCH($E2313,サイズ換算マスタ!$B$6:$B$8,0)),1))</f>
        <v/>
      </c>
      <c r="G2313" s="38" t="str">
        <f aca="false">IF($C2313="","",SUMIFS(②実績CSV_期間A!$AA$2:$AA$5001,②実績CSV_期間A!$M$2:$M$5001,$C2313))</f>
        <v/>
      </c>
      <c r="H2313" s="38" t="str">
        <f aca="false">IF($C2313="","",SUMIFS(③実績CSV_期間B!$AA$2:$AA$5001,③実績CSV_期間B!$M$2:$M$5001,$C2313))</f>
        <v/>
      </c>
      <c r="I2313" s="38" t="str">
        <f aca="false">IF($C2313="","",SUMIFS(④実績CSV_期間C!$AA$2:$AA$5001,④実績CSV_期間C!$M$2:$M$5001,$C2313))</f>
        <v/>
      </c>
      <c r="J2313" s="38" t="str">
        <f aca="false">IF($C2313="","",N($F2313)*N($G2313))</f>
        <v/>
      </c>
      <c r="K2313" s="38" t="str">
        <f aca="false">IF($C2313="","",N($F2313)*N($H2313))</f>
        <v/>
      </c>
      <c r="L2313" s="38" t="str">
        <f aca="false">IF($C2313="","",N($F2313)*N($I2313))</f>
        <v/>
      </c>
      <c r="M2313" s="37" t="str">
        <f aca="false">IF(OR($C2313="",N(TOP!$C$12)=0),"",N($J2313)/TOP!$C$12)</f>
        <v/>
      </c>
      <c r="N2313" s="37" t="str">
        <f aca="false">IF(OR($C2313="",N(TOP!$C$13)=0),"",N($K2313)/TOP!$C$13)</f>
        <v/>
      </c>
      <c r="O2313" s="37" t="str">
        <f aca="false">IF(OR($C2313="",N(TOP!$C$14)=0),"",N($L2313)/TOP!$C$14)</f>
        <v/>
      </c>
      <c r="P2313" s="42" t="str">
        <f aca="false">IF($C2313="","",IFERROR(CHOOSE(MATCH(TOP!$C$10,{"【期間A】","【期間B】","【期間C】"},0),N($M2313),N($N2313),N($O2313)),0))</f>
        <v/>
      </c>
    </row>
    <row r="2314" customFormat="false" ht="15" hidden="false" customHeight="false" outlineLevel="0" collapsed="false">
      <c r="B2314" s="12" t="n">
        <v>2309</v>
      </c>
      <c r="C2314" s="36" t="str">
        <f aca="false">IF(②実績CSV_期間A!$M2310="","",②実績CSV_期間A!$M2310&amp;"")</f>
        <v/>
      </c>
      <c r="D2314" s="12" t="str">
        <f aca="false">IF($C2314="","",②実績CSV_期間A!$N2310)</f>
        <v/>
      </c>
      <c r="E2314" s="12" t="str">
        <f aca="false">IF($C2314="","",RIGHT($D2314,1))</f>
        <v/>
      </c>
      <c r="F2314" s="41" t="str">
        <f aca="false">IF($C2314="","",IFERROR(INDEX(サイズ換算マスタ!$C$6:$C$8,MATCH($E2314,サイズ換算マスタ!$B$6:$B$8,0)),1))</f>
        <v/>
      </c>
      <c r="G2314" s="38" t="str">
        <f aca="false">IF($C2314="","",SUMIFS(②実績CSV_期間A!$AA$2:$AA$5001,②実績CSV_期間A!$M$2:$M$5001,$C2314))</f>
        <v/>
      </c>
      <c r="H2314" s="38" t="str">
        <f aca="false">IF($C2314="","",SUMIFS(③実績CSV_期間B!$AA$2:$AA$5001,③実績CSV_期間B!$M$2:$M$5001,$C2314))</f>
        <v/>
      </c>
      <c r="I2314" s="38" t="str">
        <f aca="false">IF($C2314="","",SUMIFS(④実績CSV_期間C!$AA$2:$AA$5001,④実績CSV_期間C!$M$2:$M$5001,$C2314))</f>
        <v/>
      </c>
      <c r="J2314" s="38" t="str">
        <f aca="false">IF($C2314="","",N($F2314)*N($G2314))</f>
        <v/>
      </c>
      <c r="K2314" s="38" t="str">
        <f aca="false">IF($C2314="","",N($F2314)*N($H2314))</f>
        <v/>
      </c>
      <c r="L2314" s="38" t="str">
        <f aca="false">IF($C2314="","",N($F2314)*N($I2314))</f>
        <v/>
      </c>
      <c r="M2314" s="37" t="str">
        <f aca="false">IF(OR($C2314="",N(TOP!$C$12)=0),"",N($J2314)/TOP!$C$12)</f>
        <v/>
      </c>
      <c r="N2314" s="37" t="str">
        <f aca="false">IF(OR($C2314="",N(TOP!$C$13)=0),"",N($K2314)/TOP!$C$13)</f>
        <v/>
      </c>
      <c r="O2314" s="37" t="str">
        <f aca="false">IF(OR($C2314="",N(TOP!$C$14)=0),"",N($L2314)/TOP!$C$14)</f>
        <v/>
      </c>
      <c r="P2314" s="42" t="str">
        <f aca="false">IF($C2314="","",IFERROR(CHOOSE(MATCH(TOP!$C$10,{"【期間A】","【期間B】","【期間C】"},0),N($M2314),N($N2314),N($O2314)),0))</f>
        <v/>
      </c>
    </row>
    <row r="2315" customFormat="false" ht="15" hidden="false" customHeight="false" outlineLevel="0" collapsed="false">
      <c r="B2315" s="12" t="n">
        <v>2310</v>
      </c>
      <c r="C2315" s="36" t="str">
        <f aca="false">IF(②実績CSV_期間A!$M2311="","",②実績CSV_期間A!$M2311&amp;"")</f>
        <v/>
      </c>
      <c r="D2315" s="12" t="str">
        <f aca="false">IF($C2315="","",②実績CSV_期間A!$N2311)</f>
        <v/>
      </c>
      <c r="E2315" s="12" t="str">
        <f aca="false">IF($C2315="","",RIGHT($D2315,1))</f>
        <v/>
      </c>
      <c r="F2315" s="41" t="str">
        <f aca="false">IF($C2315="","",IFERROR(INDEX(サイズ換算マスタ!$C$6:$C$8,MATCH($E2315,サイズ換算マスタ!$B$6:$B$8,0)),1))</f>
        <v/>
      </c>
      <c r="G2315" s="38" t="str">
        <f aca="false">IF($C2315="","",SUMIFS(②実績CSV_期間A!$AA$2:$AA$5001,②実績CSV_期間A!$M$2:$M$5001,$C2315))</f>
        <v/>
      </c>
      <c r="H2315" s="38" t="str">
        <f aca="false">IF($C2315="","",SUMIFS(③実績CSV_期間B!$AA$2:$AA$5001,③実績CSV_期間B!$M$2:$M$5001,$C2315))</f>
        <v/>
      </c>
      <c r="I2315" s="38" t="str">
        <f aca="false">IF($C2315="","",SUMIFS(④実績CSV_期間C!$AA$2:$AA$5001,④実績CSV_期間C!$M$2:$M$5001,$C2315))</f>
        <v/>
      </c>
      <c r="J2315" s="38" t="str">
        <f aca="false">IF($C2315="","",N($F2315)*N($G2315))</f>
        <v/>
      </c>
      <c r="K2315" s="38" t="str">
        <f aca="false">IF($C2315="","",N($F2315)*N($H2315))</f>
        <v/>
      </c>
      <c r="L2315" s="38" t="str">
        <f aca="false">IF($C2315="","",N($F2315)*N($I2315))</f>
        <v/>
      </c>
      <c r="M2315" s="37" t="str">
        <f aca="false">IF(OR($C2315="",N(TOP!$C$12)=0),"",N($J2315)/TOP!$C$12)</f>
        <v/>
      </c>
      <c r="N2315" s="37" t="str">
        <f aca="false">IF(OR($C2315="",N(TOP!$C$13)=0),"",N($K2315)/TOP!$C$13)</f>
        <v/>
      </c>
      <c r="O2315" s="37" t="str">
        <f aca="false">IF(OR($C2315="",N(TOP!$C$14)=0),"",N($L2315)/TOP!$C$14)</f>
        <v/>
      </c>
      <c r="P2315" s="42" t="str">
        <f aca="false">IF($C2315="","",IFERROR(CHOOSE(MATCH(TOP!$C$10,{"【期間A】","【期間B】","【期間C】"},0),N($M2315),N($N2315),N($O2315)),0))</f>
        <v/>
      </c>
    </row>
    <row r="2316" customFormat="false" ht="15" hidden="false" customHeight="false" outlineLevel="0" collapsed="false">
      <c r="B2316" s="12" t="n">
        <v>2311</v>
      </c>
      <c r="C2316" s="36" t="str">
        <f aca="false">IF(②実績CSV_期間A!$M2312="","",②実績CSV_期間A!$M2312&amp;"")</f>
        <v/>
      </c>
      <c r="D2316" s="12" t="str">
        <f aca="false">IF($C2316="","",②実績CSV_期間A!$N2312)</f>
        <v/>
      </c>
      <c r="E2316" s="12" t="str">
        <f aca="false">IF($C2316="","",RIGHT($D2316,1))</f>
        <v/>
      </c>
      <c r="F2316" s="41" t="str">
        <f aca="false">IF($C2316="","",IFERROR(INDEX(サイズ換算マスタ!$C$6:$C$8,MATCH($E2316,サイズ換算マスタ!$B$6:$B$8,0)),1))</f>
        <v/>
      </c>
      <c r="G2316" s="38" t="str">
        <f aca="false">IF($C2316="","",SUMIFS(②実績CSV_期間A!$AA$2:$AA$5001,②実績CSV_期間A!$M$2:$M$5001,$C2316))</f>
        <v/>
      </c>
      <c r="H2316" s="38" t="str">
        <f aca="false">IF($C2316="","",SUMIFS(③実績CSV_期間B!$AA$2:$AA$5001,③実績CSV_期間B!$M$2:$M$5001,$C2316))</f>
        <v/>
      </c>
      <c r="I2316" s="38" t="str">
        <f aca="false">IF($C2316="","",SUMIFS(④実績CSV_期間C!$AA$2:$AA$5001,④実績CSV_期間C!$M$2:$M$5001,$C2316))</f>
        <v/>
      </c>
      <c r="J2316" s="38" t="str">
        <f aca="false">IF($C2316="","",N($F2316)*N($G2316))</f>
        <v/>
      </c>
      <c r="K2316" s="38" t="str">
        <f aca="false">IF($C2316="","",N($F2316)*N($H2316))</f>
        <v/>
      </c>
      <c r="L2316" s="38" t="str">
        <f aca="false">IF($C2316="","",N($F2316)*N($I2316))</f>
        <v/>
      </c>
      <c r="M2316" s="37" t="str">
        <f aca="false">IF(OR($C2316="",N(TOP!$C$12)=0),"",N($J2316)/TOP!$C$12)</f>
        <v/>
      </c>
      <c r="N2316" s="37" t="str">
        <f aca="false">IF(OR($C2316="",N(TOP!$C$13)=0),"",N($K2316)/TOP!$C$13)</f>
        <v/>
      </c>
      <c r="O2316" s="37" t="str">
        <f aca="false">IF(OR($C2316="",N(TOP!$C$14)=0),"",N($L2316)/TOP!$C$14)</f>
        <v/>
      </c>
      <c r="P2316" s="42" t="str">
        <f aca="false">IF($C2316="","",IFERROR(CHOOSE(MATCH(TOP!$C$10,{"【期間A】","【期間B】","【期間C】"},0),N($M2316),N($N2316),N($O2316)),0))</f>
        <v/>
      </c>
    </row>
    <row r="2317" customFormat="false" ht="15" hidden="false" customHeight="false" outlineLevel="0" collapsed="false">
      <c r="B2317" s="12" t="n">
        <v>2312</v>
      </c>
      <c r="C2317" s="36" t="str">
        <f aca="false">IF(②実績CSV_期間A!$M2313="","",②実績CSV_期間A!$M2313&amp;"")</f>
        <v/>
      </c>
      <c r="D2317" s="12" t="str">
        <f aca="false">IF($C2317="","",②実績CSV_期間A!$N2313)</f>
        <v/>
      </c>
      <c r="E2317" s="12" t="str">
        <f aca="false">IF($C2317="","",RIGHT($D2317,1))</f>
        <v/>
      </c>
      <c r="F2317" s="41" t="str">
        <f aca="false">IF($C2317="","",IFERROR(INDEX(サイズ換算マスタ!$C$6:$C$8,MATCH($E2317,サイズ換算マスタ!$B$6:$B$8,0)),1))</f>
        <v/>
      </c>
      <c r="G2317" s="38" t="str">
        <f aca="false">IF($C2317="","",SUMIFS(②実績CSV_期間A!$AA$2:$AA$5001,②実績CSV_期間A!$M$2:$M$5001,$C2317))</f>
        <v/>
      </c>
      <c r="H2317" s="38" t="str">
        <f aca="false">IF($C2317="","",SUMIFS(③実績CSV_期間B!$AA$2:$AA$5001,③実績CSV_期間B!$M$2:$M$5001,$C2317))</f>
        <v/>
      </c>
      <c r="I2317" s="38" t="str">
        <f aca="false">IF($C2317="","",SUMIFS(④実績CSV_期間C!$AA$2:$AA$5001,④実績CSV_期間C!$M$2:$M$5001,$C2317))</f>
        <v/>
      </c>
      <c r="J2317" s="38" t="str">
        <f aca="false">IF($C2317="","",N($F2317)*N($G2317))</f>
        <v/>
      </c>
      <c r="K2317" s="38" t="str">
        <f aca="false">IF($C2317="","",N($F2317)*N($H2317))</f>
        <v/>
      </c>
      <c r="L2317" s="38" t="str">
        <f aca="false">IF($C2317="","",N($F2317)*N($I2317))</f>
        <v/>
      </c>
      <c r="M2317" s="37" t="str">
        <f aca="false">IF(OR($C2317="",N(TOP!$C$12)=0),"",N($J2317)/TOP!$C$12)</f>
        <v/>
      </c>
      <c r="N2317" s="37" t="str">
        <f aca="false">IF(OR($C2317="",N(TOP!$C$13)=0),"",N($K2317)/TOP!$C$13)</f>
        <v/>
      </c>
      <c r="O2317" s="37" t="str">
        <f aca="false">IF(OR($C2317="",N(TOP!$C$14)=0),"",N($L2317)/TOP!$C$14)</f>
        <v/>
      </c>
      <c r="P2317" s="42" t="str">
        <f aca="false">IF($C2317="","",IFERROR(CHOOSE(MATCH(TOP!$C$10,{"【期間A】","【期間B】","【期間C】"},0),N($M2317),N($N2317),N($O2317)),0))</f>
        <v/>
      </c>
    </row>
    <row r="2318" customFormat="false" ht="15" hidden="false" customHeight="false" outlineLevel="0" collapsed="false">
      <c r="B2318" s="12" t="n">
        <v>2313</v>
      </c>
      <c r="C2318" s="36" t="str">
        <f aca="false">IF(②実績CSV_期間A!$M2314="","",②実績CSV_期間A!$M2314&amp;"")</f>
        <v/>
      </c>
      <c r="D2318" s="12" t="str">
        <f aca="false">IF($C2318="","",②実績CSV_期間A!$N2314)</f>
        <v/>
      </c>
      <c r="E2318" s="12" t="str">
        <f aca="false">IF($C2318="","",RIGHT($D2318,1))</f>
        <v/>
      </c>
      <c r="F2318" s="41" t="str">
        <f aca="false">IF($C2318="","",IFERROR(INDEX(サイズ換算マスタ!$C$6:$C$8,MATCH($E2318,サイズ換算マスタ!$B$6:$B$8,0)),1))</f>
        <v/>
      </c>
      <c r="G2318" s="38" t="str">
        <f aca="false">IF($C2318="","",SUMIFS(②実績CSV_期間A!$AA$2:$AA$5001,②実績CSV_期間A!$M$2:$M$5001,$C2318))</f>
        <v/>
      </c>
      <c r="H2318" s="38" t="str">
        <f aca="false">IF($C2318="","",SUMIFS(③実績CSV_期間B!$AA$2:$AA$5001,③実績CSV_期間B!$M$2:$M$5001,$C2318))</f>
        <v/>
      </c>
      <c r="I2318" s="38" t="str">
        <f aca="false">IF($C2318="","",SUMIFS(④実績CSV_期間C!$AA$2:$AA$5001,④実績CSV_期間C!$M$2:$M$5001,$C2318))</f>
        <v/>
      </c>
      <c r="J2318" s="38" t="str">
        <f aca="false">IF($C2318="","",N($F2318)*N($G2318))</f>
        <v/>
      </c>
      <c r="K2318" s="38" t="str">
        <f aca="false">IF($C2318="","",N($F2318)*N($H2318))</f>
        <v/>
      </c>
      <c r="L2318" s="38" t="str">
        <f aca="false">IF($C2318="","",N($F2318)*N($I2318))</f>
        <v/>
      </c>
      <c r="M2318" s="37" t="str">
        <f aca="false">IF(OR($C2318="",N(TOP!$C$12)=0),"",N($J2318)/TOP!$C$12)</f>
        <v/>
      </c>
      <c r="N2318" s="37" t="str">
        <f aca="false">IF(OR($C2318="",N(TOP!$C$13)=0),"",N($K2318)/TOP!$C$13)</f>
        <v/>
      </c>
      <c r="O2318" s="37" t="str">
        <f aca="false">IF(OR($C2318="",N(TOP!$C$14)=0),"",N($L2318)/TOP!$C$14)</f>
        <v/>
      </c>
      <c r="P2318" s="42" t="str">
        <f aca="false">IF($C2318="","",IFERROR(CHOOSE(MATCH(TOP!$C$10,{"【期間A】","【期間B】","【期間C】"},0),N($M2318),N($N2318),N($O2318)),0))</f>
        <v/>
      </c>
    </row>
    <row r="2319" customFormat="false" ht="15" hidden="false" customHeight="false" outlineLevel="0" collapsed="false">
      <c r="B2319" s="12" t="n">
        <v>2314</v>
      </c>
      <c r="C2319" s="36" t="str">
        <f aca="false">IF(②実績CSV_期間A!$M2315="","",②実績CSV_期間A!$M2315&amp;"")</f>
        <v/>
      </c>
      <c r="D2319" s="12" t="str">
        <f aca="false">IF($C2319="","",②実績CSV_期間A!$N2315)</f>
        <v/>
      </c>
      <c r="E2319" s="12" t="str">
        <f aca="false">IF($C2319="","",RIGHT($D2319,1))</f>
        <v/>
      </c>
      <c r="F2319" s="41" t="str">
        <f aca="false">IF($C2319="","",IFERROR(INDEX(サイズ換算マスタ!$C$6:$C$8,MATCH($E2319,サイズ換算マスタ!$B$6:$B$8,0)),1))</f>
        <v/>
      </c>
      <c r="G2319" s="38" t="str">
        <f aca="false">IF($C2319="","",SUMIFS(②実績CSV_期間A!$AA$2:$AA$5001,②実績CSV_期間A!$M$2:$M$5001,$C2319))</f>
        <v/>
      </c>
      <c r="H2319" s="38" t="str">
        <f aca="false">IF($C2319="","",SUMIFS(③実績CSV_期間B!$AA$2:$AA$5001,③実績CSV_期間B!$M$2:$M$5001,$C2319))</f>
        <v/>
      </c>
      <c r="I2319" s="38" t="str">
        <f aca="false">IF($C2319="","",SUMIFS(④実績CSV_期間C!$AA$2:$AA$5001,④実績CSV_期間C!$M$2:$M$5001,$C2319))</f>
        <v/>
      </c>
      <c r="J2319" s="38" t="str">
        <f aca="false">IF($C2319="","",N($F2319)*N($G2319))</f>
        <v/>
      </c>
      <c r="K2319" s="38" t="str">
        <f aca="false">IF($C2319="","",N($F2319)*N($H2319))</f>
        <v/>
      </c>
      <c r="L2319" s="38" t="str">
        <f aca="false">IF($C2319="","",N($F2319)*N($I2319))</f>
        <v/>
      </c>
      <c r="M2319" s="37" t="str">
        <f aca="false">IF(OR($C2319="",N(TOP!$C$12)=0),"",N($J2319)/TOP!$C$12)</f>
        <v/>
      </c>
      <c r="N2319" s="37" t="str">
        <f aca="false">IF(OR($C2319="",N(TOP!$C$13)=0),"",N($K2319)/TOP!$C$13)</f>
        <v/>
      </c>
      <c r="O2319" s="37" t="str">
        <f aca="false">IF(OR($C2319="",N(TOP!$C$14)=0),"",N($L2319)/TOP!$C$14)</f>
        <v/>
      </c>
      <c r="P2319" s="42" t="str">
        <f aca="false">IF($C2319="","",IFERROR(CHOOSE(MATCH(TOP!$C$10,{"【期間A】","【期間B】","【期間C】"},0),N($M2319),N($N2319),N($O2319)),0))</f>
        <v/>
      </c>
    </row>
    <row r="2320" customFormat="false" ht="15" hidden="false" customHeight="false" outlineLevel="0" collapsed="false">
      <c r="B2320" s="12" t="n">
        <v>2315</v>
      </c>
      <c r="C2320" s="36" t="str">
        <f aca="false">IF(②実績CSV_期間A!$M2316="","",②実績CSV_期間A!$M2316&amp;"")</f>
        <v/>
      </c>
      <c r="D2320" s="12" t="str">
        <f aca="false">IF($C2320="","",②実績CSV_期間A!$N2316)</f>
        <v/>
      </c>
      <c r="E2320" s="12" t="str">
        <f aca="false">IF($C2320="","",RIGHT($D2320,1))</f>
        <v/>
      </c>
      <c r="F2320" s="41" t="str">
        <f aca="false">IF($C2320="","",IFERROR(INDEX(サイズ換算マスタ!$C$6:$C$8,MATCH($E2320,サイズ換算マスタ!$B$6:$B$8,0)),1))</f>
        <v/>
      </c>
      <c r="G2320" s="38" t="str">
        <f aca="false">IF($C2320="","",SUMIFS(②実績CSV_期間A!$AA$2:$AA$5001,②実績CSV_期間A!$M$2:$M$5001,$C2320))</f>
        <v/>
      </c>
      <c r="H2320" s="38" t="str">
        <f aca="false">IF($C2320="","",SUMIFS(③実績CSV_期間B!$AA$2:$AA$5001,③実績CSV_期間B!$M$2:$M$5001,$C2320))</f>
        <v/>
      </c>
      <c r="I2320" s="38" t="str">
        <f aca="false">IF($C2320="","",SUMIFS(④実績CSV_期間C!$AA$2:$AA$5001,④実績CSV_期間C!$M$2:$M$5001,$C2320))</f>
        <v/>
      </c>
      <c r="J2320" s="38" t="str">
        <f aca="false">IF($C2320="","",N($F2320)*N($G2320))</f>
        <v/>
      </c>
      <c r="K2320" s="38" t="str">
        <f aca="false">IF($C2320="","",N($F2320)*N($H2320))</f>
        <v/>
      </c>
      <c r="L2320" s="38" t="str">
        <f aca="false">IF($C2320="","",N($F2320)*N($I2320))</f>
        <v/>
      </c>
      <c r="M2320" s="37" t="str">
        <f aca="false">IF(OR($C2320="",N(TOP!$C$12)=0),"",N($J2320)/TOP!$C$12)</f>
        <v/>
      </c>
      <c r="N2320" s="37" t="str">
        <f aca="false">IF(OR($C2320="",N(TOP!$C$13)=0),"",N($K2320)/TOP!$C$13)</f>
        <v/>
      </c>
      <c r="O2320" s="37" t="str">
        <f aca="false">IF(OR($C2320="",N(TOP!$C$14)=0),"",N($L2320)/TOP!$C$14)</f>
        <v/>
      </c>
      <c r="P2320" s="42" t="str">
        <f aca="false">IF($C2320="","",IFERROR(CHOOSE(MATCH(TOP!$C$10,{"【期間A】","【期間B】","【期間C】"},0),N($M2320),N($N2320),N($O2320)),0))</f>
        <v/>
      </c>
    </row>
    <row r="2321" customFormat="false" ht="15" hidden="false" customHeight="false" outlineLevel="0" collapsed="false">
      <c r="B2321" s="12" t="n">
        <v>2316</v>
      </c>
      <c r="C2321" s="36" t="str">
        <f aca="false">IF(②実績CSV_期間A!$M2317="","",②実績CSV_期間A!$M2317&amp;"")</f>
        <v/>
      </c>
      <c r="D2321" s="12" t="str">
        <f aca="false">IF($C2321="","",②実績CSV_期間A!$N2317)</f>
        <v/>
      </c>
      <c r="E2321" s="12" t="str">
        <f aca="false">IF($C2321="","",RIGHT($D2321,1))</f>
        <v/>
      </c>
      <c r="F2321" s="41" t="str">
        <f aca="false">IF($C2321="","",IFERROR(INDEX(サイズ換算マスタ!$C$6:$C$8,MATCH($E2321,サイズ換算マスタ!$B$6:$B$8,0)),1))</f>
        <v/>
      </c>
      <c r="G2321" s="38" t="str">
        <f aca="false">IF($C2321="","",SUMIFS(②実績CSV_期間A!$AA$2:$AA$5001,②実績CSV_期間A!$M$2:$M$5001,$C2321))</f>
        <v/>
      </c>
      <c r="H2321" s="38" t="str">
        <f aca="false">IF($C2321="","",SUMIFS(③実績CSV_期間B!$AA$2:$AA$5001,③実績CSV_期間B!$M$2:$M$5001,$C2321))</f>
        <v/>
      </c>
      <c r="I2321" s="38" t="str">
        <f aca="false">IF($C2321="","",SUMIFS(④実績CSV_期間C!$AA$2:$AA$5001,④実績CSV_期間C!$M$2:$M$5001,$C2321))</f>
        <v/>
      </c>
      <c r="J2321" s="38" t="str">
        <f aca="false">IF($C2321="","",N($F2321)*N($G2321))</f>
        <v/>
      </c>
      <c r="K2321" s="38" t="str">
        <f aca="false">IF($C2321="","",N($F2321)*N($H2321))</f>
        <v/>
      </c>
      <c r="L2321" s="38" t="str">
        <f aca="false">IF($C2321="","",N($F2321)*N($I2321))</f>
        <v/>
      </c>
      <c r="M2321" s="37" t="str">
        <f aca="false">IF(OR($C2321="",N(TOP!$C$12)=0),"",N($J2321)/TOP!$C$12)</f>
        <v/>
      </c>
      <c r="N2321" s="37" t="str">
        <f aca="false">IF(OR($C2321="",N(TOP!$C$13)=0),"",N($K2321)/TOP!$C$13)</f>
        <v/>
      </c>
      <c r="O2321" s="37" t="str">
        <f aca="false">IF(OR($C2321="",N(TOP!$C$14)=0),"",N($L2321)/TOP!$C$14)</f>
        <v/>
      </c>
      <c r="P2321" s="42" t="str">
        <f aca="false">IF($C2321="","",IFERROR(CHOOSE(MATCH(TOP!$C$10,{"【期間A】","【期間B】","【期間C】"},0),N($M2321),N($N2321),N($O2321)),0))</f>
        <v/>
      </c>
    </row>
    <row r="2322" customFormat="false" ht="15" hidden="false" customHeight="false" outlineLevel="0" collapsed="false">
      <c r="B2322" s="12" t="n">
        <v>2317</v>
      </c>
      <c r="C2322" s="36" t="str">
        <f aca="false">IF(②実績CSV_期間A!$M2318="","",②実績CSV_期間A!$M2318&amp;"")</f>
        <v/>
      </c>
      <c r="D2322" s="12" t="str">
        <f aca="false">IF($C2322="","",②実績CSV_期間A!$N2318)</f>
        <v/>
      </c>
      <c r="E2322" s="12" t="str">
        <f aca="false">IF($C2322="","",RIGHT($D2322,1))</f>
        <v/>
      </c>
      <c r="F2322" s="41" t="str">
        <f aca="false">IF($C2322="","",IFERROR(INDEX(サイズ換算マスタ!$C$6:$C$8,MATCH($E2322,サイズ換算マスタ!$B$6:$B$8,0)),1))</f>
        <v/>
      </c>
      <c r="G2322" s="38" t="str">
        <f aca="false">IF($C2322="","",SUMIFS(②実績CSV_期間A!$AA$2:$AA$5001,②実績CSV_期間A!$M$2:$M$5001,$C2322))</f>
        <v/>
      </c>
      <c r="H2322" s="38" t="str">
        <f aca="false">IF($C2322="","",SUMIFS(③実績CSV_期間B!$AA$2:$AA$5001,③実績CSV_期間B!$M$2:$M$5001,$C2322))</f>
        <v/>
      </c>
      <c r="I2322" s="38" t="str">
        <f aca="false">IF($C2322="","",SUMIFS(④実績CSV_期間C!$AA$2:$AA$5001,④実績CSV_期間C!$M$2:$M$5001,$C2322))</f>
        <v/>
      </c>
      <c r="J2322" s="38" t="str">
        <f aca="false">IF($C2322="","",N($F2322)*N($G2322))</f>
        <v/>
      </c>
      <c r="K2322" s="38" t="str">
        <f aca="false">IF($C2322="","",N($F2322)*N($H2322))</f>
        <v/>
      </c>
      <c r="L2322" s="38" t="str">
        <f aca="false">IF($C2322="","",N($F2322)*N($I2322))</f>
        <v/>
      </c>
      <c r="M2322" s="37" t="str">
        <f aca="false">IF(OR($C2322="",N(TOP!$C$12)=0),"",N($J2322)/TOP!$C$12)</f>
        <v/>
      </c>
      <c r="N2322" s="37" t="str">
        <f aca="false">IF(OR($C2322="",N(TOP!$C$13)=0),"",N($K2322)/TOP!$C$13)</f>
        <v/>
      </c>
      <c r="O2322" s="37" t="str">
        <f aca="false">IF(OR($C2322="",N(TOP!$C$14)=0),"",N($L2322)/TOP!$C$14)</f>
        <v/>
      </c>
      <c r="P2322" s="42" t="str">
        <f aca="false">IF($C2322="","",IFERROR(CHOOSE(MATCH(TOP!$C$10,{"【期間A】","【期間B】","【期間C】"},0),N($M2322),N($N2322),N($O2322)),0))</f>
        <v/>
      </c>
    </row>
    <row r="2323" customFormat="false" ht="15" hidden="false" customHeight="false" outlineLevel="0" collapsed="false">
      <c r="B2323" s="12" t="n">
        <v>2318</v>
      </c>
      <c r="C2323" s="36" t="str">
        <f aca="false">IF(②実績CSV_期間A!$M2319="","",②実績CSV_期間A!$M2319&amp;"")</f>
        <v/>
      </c>
      <c r="D2323" s="12" t="str">
        <f aca="false">IF($C2323="","",②実績CSV_期間A!$N2319)</f>
        <v/>
      </c>
      <c r="E2323" s="12" t="str">
        <f aca="false">IF($C2323="","",RIGHT($D2323,1))</f>
        <v/>
      </c>
      <c r="F2323" s="41" t="str">
        <f aca="false">IF($C2323="","",IFERROR(INDEX(サイズ換算マスタ!$C$6:$C$8,MATCH($E2323,サイズ換算マスタ!$B$6:$B$8,0)),1))</f>
        <v/>
      </c>
      <c r="G2323" s="38" t="str">
        <f aca="false">IF($C2323="","",SUMIFS(②実績CSV_期間A!$AA$2:$AA$5001,②実績CSV_期間A!$M$2:$M$5001,$C2323))</f>
        <v/>
      </c>
      <c r="H2323" s="38" t="str">
        <f aca="false">IF($C2323="","",SUMIFS(③実績CSV_期間B!$AA$2:$AA$5001,③実績CSV_期間B!$M$2:$M$5001,$C2323))</f>
        <v/>
      </c>
      <c r="I2323" s="38" t="str">
        <f aca="false">IF($C2323="","",SUMIFS(④実績CSV_期間C!$AA$2:$AA$5001,④実績CSV_期間C!$M$2:$M$5001,$C2323))</f>
        <v/>
      </c>
      <c r="J2323" s="38" t="str">
        <f aca="false">IF($C2323="","",N($F2323)*N($G2323))</f>
        <v/>
      </c>
      <c r="K2323" s="38" t="str">
        <f aca="false">IF($C2323="","",N($F2323)*N($H2323))</f>
        <v/>
      </c>
      <c r="L2323" s="38" t="str">
        <f aca="false">IF($C2323="","",N($F2323)*N($I2323))</f>
        <v/>
      </c>
      <c r="M2323" s="37" t="str">
        <f aca="false">IF(OR($C2323="",N(TOP!$C$12)=0),"",N($J2323)/TOP!$C$12)</f>
        <v/>
      </c>
      <c r="N2323" s="37" t="str">
        <f aca="false">IF(OR($C2323="",N(TOP!$C$13)=0),"",N($K2323)/TOP!$C$13)</f>
        <v/>
      </c>
      <c r="O2323" s="37" t="str">
        <f aca="false">IF(OR($C2323="",N(TOP!$C$14)=0),"",N($L2323)/TOP!$C$14)</f>
        <v/>
      </c>
      <c r="P2323" s="42" t="str">
        <f aca="false">IF($C2323="","",IFERROR(CHOOSE(MATCH(TOP!$C$10,{"【期間A】","【期間B】","【期間C】"},0),N($M2323),N($N2323),N($O2323)),0))</f>
        <v/>
      </c>
    </row>
    <row r="2324" customFormat="false" ht="15" hidden="false" customHeight="false" outlineLevel="0" collapsed="false">
      <c r="B2324" s="12" t="n">
        <v>2319</v>
      </c>
      <c r="C2324" s="36" t="str">
        <f aca="false">IF(②実績CSV_期間A!$M2320="","",②実績CSV_期間A!$M2320&amp;"")</f>
        <v/>
      </c>
      <c r="D2324" s="12" t="str">
        <f aca="false">IF($C2324="","",②実績CSV_期間A!$N2320)</f>
        <v/>
      </c>
      <c r="E2324" s="12" t="str">
        <f aca="false">IF($C2324="","",RIGHT($D2324,1))</f>
        <v/>
      </c>
      <c r="F2324" s="41" t="str">
        <f aca="false">IF($C2324="","",IFERROR(INDEX(サイズ換算マスタ!$C$6:$C$8,MATCH($E2324,サイズ換算マスタ!$B$6:$B$8,0)),1))</f>
        <v/>
      </c>
      <c r="G2324" s="38" t="str">
        <f aca="false">IF($C2324="","",SUMIFS(②実績CSV_期間A!$AA$2:$AA$5001,②実績CSV_期間A!$M$2:$M$5001,$C2324))</f>
        <v/>
      </c>
      <c r="H2324" s="38" t="str">
        <f aca="false">IF($C2324="","",SUMIFS(③実績CSV_期間B!$AA$2:$AA$5001,③実績CSV_期間B!$M$2:$M$5001,$C2324))</f>
        <v/>
      </c>
      <c r="I2324" s="38" t="str">
        <f aca="false">IF($C2324="","",SUMIFS(④実績CSV_期間C!$AA$2:$AA$5001,④実績CSV_期間C!$M$2:$M$5001,$C2324))</f>
        <v/>
      </c>
      <c r="J2324" s="38" t="str">
        <f aca="false">IF($C2324="","",N($F2324)*N($G2324))</f>
        <v/>
      </c>
      <c r="K2324" s="38" t="str">
        <f aca="false">IF($C2324="","",N($F2324)*N($H2324))</f>
        <v/>
      </c>
      <c r="L2324" s="38" t="str">
        <f aca="false">IF($C2324="","",N($F2324)*N($I2324))</f>
        <v/>
      </c>
      <c r="M2324" s="37" t="str">
        <f aca="false">IF(OR($C2324="",N(TOP!$C$12)=0),"",N($J2324)/TOP!$C$12)</f>
        <v/>
      </c>
      <c r="N2324" s="37" t="str">
        <f aca="false">IF(OR($C2324="",N(TOP!$C$13)=0),"",N($K2324)/TOP!$C$13)</f>
        <v/>
      </c>
      <c r="O2324" s="37" t="str">
        <f aca="false">IF(OR($C2324="",N(TOP!$C$14)=0),"",N($L2324)/TOP!$C$14)</f>
        <v/>
      </c>
      <c r="P2324" s="42" t="str">
        <f aca="false">IF($C2324="","",IFERROR(CHOOSE(MATCH(TOP!$C$10,{"【期間A】","【期間B】","【期間C】"},0),N($M2324),N($N2324),N($O2324)),0))</f>
        <v/>
      </c>
    </row>
    <row r="2325" customFormat="false" ht="15" hidden="false" customHeight="false" outlineLevel="0" collapsed="false">
      <c r="B2325" s="12" t="n">
        <v>2320</v>
      </c>
      <c r="C2325" s="36" t="str">
        <f aca="false">IF(②実績CSV_期間A!$M2321="","",②実績CSV_期間A!$M2321&amp;"")</f>
        <v/>
      </c>
      <c r="D2325" s="12" t="str">
        <f aca="false">IF($C2325="","",②実績CSV_期間A!$N2321)</f>
        <v/>
      </c>
      <c r="E2325" s="12" t="str">
        <f aca="false">IF($C2325="","",RIGHT($D2325,1))</f>
        <v/>
      </c>
      <c r="F2325" s="41" t="str">
        <f aca="false">IF($C2325="","",IFERROR(INDEX(サイズ換算マスタ!$C$6:$C$8,MATCH($E2325,サイズ換算マスタ!$B$6:$B$8,0)),1))</f>
        <v/>
      </c>
      <c r="G2325" s="38" t="str">
        <f aca="false">IF($C2325="","",SUMIFS(②実績CSV_期間A!$AA$2:$AA$5001,②実績CSV_期間A!$M$2:$M$5001,$C2325))</f>
        <v/>
      </c>
      <c r="H2325" s="38" t="str">
        <f aca="false">IF($C2325="","",SUMIFS(③実績CSV_期間B!$AA$2:$AA$5001,③実績CSV_期間B!$M$2:$M$5001,$C2325))</f>
        <v/>
      </c>
      <c r="I2325" s="38" t="str">
        <f aca="false">IF($C2325="","",SUMIFS(④実績CSV_期間C!$AA$2:$AA$5001,④実績CSV_期間C!$M$2:$M$5001,$C2325))</f>
        <v/>
      </c>
      <c r="J2325" s="38" t="str">
        <f aca="false">IF($C2325="","",N($F2325)*N($G2325))</f>
        <v/>
      </c>
      <c r="K2325" s="38" t="str">
        <f aca="false">IF($C2325="","",N($F2325)*N($H2325))</f>
        <v/>
      </c>
      <c r="L2325" s="38" t="str">
        <f aca="false">IF($C2325="","",N($F2325)*N($I2325))</f>
        <v/>
      </c>
      <c r="M2325" s="37" t="str">
        <f aca="false">IF(OR($C2325="",N(TOP!$C$12)=0),"",N($J2325)/TOP!$C$12)</f>
        <v/>
      </c>
      <c r="N2325" s="37" t="str">
        <f aca="false">IF(OR($C2325="",N(TOP!$C$13)=0),"",N($K2325)/TOP!$C$13)</f>
        <v/>
      </c>
      <c r="O2325" s="37" t="str">
        <f aca="false">IF(OR($C2325="",N(TOP!$C$14)=0),"",N($L2325)/TOP!$C$14)</f>
        <v/>
      </c>
      <c r="P2325" s="42" t="str">
        <f aca="false">IF($C2325="","",IFERROR(CHOOSE(MATCH(TOP!$C$10,{"【期間A】","【期間B】","【期間C】"},0),N($M2325),N($N2325),N($O2325)),0))</f>
        <v/>
      </c>
    </row>
    <row r="2326" customFormat="false" ht="15" hidden="false" customHeight="false" outlineLevel="0" collapsed="false">
      <c r="B2326" s="12" t="n">
        <v>2321</v>
      </c>
      <c r="C2326" s="36" t="str">
        <f aca="false">IF(②実績CSV_期間A!$M2322="","",②実績CSV_期間A!$M2322&amp;"")</f>
        <v/>
      </c>
      <c r="D2326" s="12" t="str">
        <f aca="false">IF($C2326="","",②実績CSV_期間A!$N2322)</f>
        <v/>
      </c>
      <c r="E2326" s="12" t="str">
        <f aca="false">IF($C2326="","",RIGHT($D2326,1))</f>
        <v/>
      </c>
      <c r="F2326" s="41" t="str">
        <f aca="false">IF($C2326="","",IFERROR(INDEX(サイズ換算マスタ!$C$6:$C$8,MATCH($E2326,サイズ換算マスタ!$B$6:$B$8,0)),1))</f>
        <v/>
      </c>
      <c r="G2326" s="38" t="str">
        <f aca="false">IF($C2326="","",SUMIFS(②実績CSV_期間A!$AA$2:$AA$5001,②実績CSV_期間A!$M$2:$M$5001,$C2326))</f>
        <v/>
      </c>
      <c r="H2326" s="38" t="str">
        <f aca="false">IF($C2326="","",SUMIFS(③実績CSV_期間B!$AA$2:$AA$5001,③実績CSV_期間B!$M$2:$M$5001,$C2326))</f>
        <v/>
      </c>
      <c r="I2326" s="38" t="str">
        <f aca="false">IF($C2326="","",SUMIFS(④実績CSV_期間C!$AA$2:$AA$5001,④実績CSV_期間C!$M$2:$M$5001,$C2326))</f>
        <v/>
      </c>
      <c r="J2326" s="38" t="str">
        <f aca="false">IF($C2326="","",N($F2326)*N($G2326))</f>
        <v/>
      </c>
      <c r="K2326" s="38" t="str">
        <f aca="false">IF($C2326="","",N($F2326)*N($H2326))</f>
        <v/>
      </c>
      <c r="L2326" s="38" t="str">
        <f aca="false">IF($C2326="","",N($F2326)*N($I2326))</f>
        <v/>
      </c>
      <c r="M2326" s="37" t="str">
        <f aca="false">IF(OR($C2326="",N(TOP!$C$12)=0),"",N($J2326)/TOP!$C$12)</f>
        <v/>
      </c>
      <c r="N2326" s="37" t="str">
        <f aca="false">IF(OR($C2326="",N(TOP!$C$13)=0),"",N($K2326)/TOP!$C$13)</f>
        <v/>
      </c>
      <c r="O2326" s="37" t="str">
        <f aca="false">IF(OR($C2326="",N(TOP!$C$14)=0),"",N($L2326)/TOP!$C$14)</f>
        <v/>
      </c>
      <c r="P2326" s="42" t="str">
        <f aca="false">IF($C2326="","",IFERROR(CHOOSE(MATCH(TOP!$C$10,{"【期間A】","【期間B】","【期間C】"},0),N($M2326),N($N2326),N($O2326)),0))</f>
        <v/>
      </c>
    </row>
    <row r="2327" customFormat="false" ht="15" hidden="false" customHeight="false" outlineLevel="0" collapsed="false">
      <c r="B2327" s="12" t="n">
        <v>2322</v>
      </c>
      <c r="C2327" s="36" t="str">
        <f aca="false">IF(②実績CSV_期間A!$M2323="","",②実績CSV_期間A!$M2323&amp;"")</f>
        <v/>
      </c>
      <c r="D2327" s="12" t="str">
        <f aca="false">IF($C2327="","",②実績CSV_期間A!$N2323)</f>
        <v/>
      </c>
      <c r="E2327" s="12" t="str">
        <f aca="false">IF($C2327="","",RIGHT($D2327,1))</f>
        <v/>
      </c>
      <c r="F2327" s="41" t="str">
        <f aca="false">IF($C2327="","",IFERROR(INDEX(サイズ換算マスタ!$C$6:$C$8,MATCH($E2327,サイズ換算マスタ!$B$6:$B$8,0)),1))</f>
        <v/>
      </c>
      <c r="G2327" s="38" t="str">
        <f aca="false">IF($C2327="","",SUMIFS(②実績CSV_期間A!$AA$2:$AA$5001,②実績CSV_期間A!$M$2:$M$5001,$C2327))</f>
        <v/>
      </c>
      <c r="H2327" s="38" t="str">
        <f aca="false">IF($C2327="","",SUMIFS(③実績CSV_期間B!$AA$2:$AA$5001,③実績CSV_期間B!$M$2:$M$5001,$C2327))</f>
        <v/>
      </c>
      <c r="I2327" s="38" t="str">
        <f aca="false">IF($C2327="","",SUMIFS(④実績CSV_期間C!$AA$2:$AA$5001,④実績CSV_期間C!$M$2:$M$5001,$C2327))</f>
        <v/>
      </c>
      <c r="J2327" s="38" t="str">
        <f aca="false">IF($C2327="","",N($F2327)*N($G2327))</f>
        <v/>
      </c>
      <c r="K2327" s="38" t="str">
        <f aca="false">IF($C2327="","",N($F2327)*N($H2327))</f>
        <v/>
      </c>
      <c r="L2327" s="38" t="str">
        <f aca="false">IF($C2327="","",N($F2327)*N($I2327))</f>
        <v/>
      </c>
      <c r="M2327" s="37" t="str">
        <f aca="false">IF(OR($C2327="",N(TOP!$C$12)=0),"",N($J2327)/TOP!$C$12)</f>
        <v/>
      </c>
      <c r="N2327" s="37" t="str">
        <f aca="false">IF(OR($C2327="",N(TOP!$C$13)=0),"",N($K2327)/TOP!$C$13)</f>
        <v/>
      </c>
      <c r="O2327" s="37" t="str">
        <f aca="false">IF(OR($C2327="",N(TOP!$C$14)=0),"",N($L2327)/TOP!$C$14)</f>
        <v/>
      </c>
      <c r="P2327" s="42" t="str">
        <f aca="false">IF($C2327="","",IFERROR(CHOOSE(MATCH(TOP!$C$10,{"【期間A】","【期間B】","【期間C】"},0),N($M2327),N($N2327),N($O2327)),0))</f>
        <v/>
      </c>
    </row>
    <row r="2328" customFormat="false" ht="15" hidden="false" customHeight="false" outlineLevel="0" collapsed="false">
      <c r="B2328" s="12" t="n">
        <v>2323</v>
      </c>
      <c r="C2328" s="36" t="str">
        <f aca="false">IF(②実績CSV_期間A!$M2324="","",②実績CSV_期間A!$M2324&amp;"")</f>
        <v/>
      </c>
      <c r="D2328" s="12" t="str">
        <f aca="false">IF($C2328="","",②実績CSV_期間A!$N2324)</f>
        <v/>
      </c>
      <c r="E2328" s="12" t="str">
        <f aca="false">IF($C2328="","",RIGHT($D2328,1))</f>
        <v/>
      </c>
      <c r="F2328" s="41" t="str">
        <f aca="false">IF($C2328="","",IFERROR(INDEX(サイズ換算マスタ!$C$6:$C$8,MATCH($E2328,サイズ換算マスタ!$B$6:$B$8,0)),1))</f>
        <v/>
      </c>
      <c r="G2328" s="38" t="str">
        <f aca="false">IF($C2328="","",SUMIFS(②実績CSV_期間A!$AA$2:$AA$5001,②実績CSV_期間A!$M$2:$M$5001,$C2328))</f>
        <v/>
      </c>
      <c r="H2328" s="38" t="str">
        <f aca="false">IF($C2328="","",SUMIFS(③実績CSV_期間B!$AA$2:$AA$5001,③実績CSV_期間B!$M$2:$M$5001,$C2328))</f>
        <v/>
      </c>
      <c r="I2328" s="38" t="str">
        <f aca="false">IF($C2328="","",SUMIFS(④実績CSV_期間C!$AA$2:$AA$5001,④実績CSV_期間C!$M$2:$M$5001,$C2328))</f>
        <v/>
      </c>
      <c r="J2328" s="38" t="str">
        <f aca="false">IF($C2328="","",N($F2328)*N($G2328))</f>
        <v/>
      </c>
      <c r="K2328" s="38" t="str">
        <f aca="false">IF($C2328="","",N($F2328)*N($H2328))</f>
        <v/>
      </c>
      <c r="L2328" s="38" t="str">
        <f aca="false">IF($C2328="","",N($F2328)*N($I2328))</f>
        <v/>
      </c>
      <c r="M2328" s="37" t="str">
        <f aca="false">IF(OR($C2328="",N(TOP!$C$12)=0),"",N($J2328)/TOP!$C$12)</f>
        <v/>
      </c>
      <c r="N2328" s="37" t="str">
        <f aca="false">IF(OR($C2328="",N(TOP!$C$13)=0),"",N($K2328)/TOP!$C$13)</f>
        <v/>
      </c>
      <c r="O2328" s="37" t="str">
        <f aca="false">IF(OR($C2328="",N(TOP!$C$14)=0),"",N($L2328)/TOP!$C$14)</f>
        <v/>
      </c>
      <c r="P2328" s="42" t="str">
        <f aca="false">IF($C2328="","",IFERROR(CHOOSE(MATCH(TOP!$C$10,{"【期間A】","【期間B】","【期間C】"},0),N($M2328),N($N2328),N($O2328)),0))</f>
        <v/>
      </c>
    </row>
    <row r="2329" customFormat="false" ht="15" hidden="false" customHeight="false" outlineLevel="0" collapsed="false">
      <c r="B2329" s="12" t="n">
        <v>2324</v>
      </c>
      <c r="C2329" s="36" t="str">
        <f aca="false">IF(②実績CSV_期間A!$M2325="","",②実績CSV_期間A!$M2325&amp;"")</f>
        <v/>
      </c>
      <c r="D2329" s="12" t="str">
        <f aca="false">IF($C2329="","",②実績CSV_期間A!$N2325)</f>
        <v/>
      </c>
      <c r="E2329" s="12" t="str">
        <f aca="false">IF($C2329="","",RIGHT($D2329,1))</f>
        <v/>
      </c>
      <c r="F2329" s="41" t="str">
        <f aca="false">IF($C2329="","",IFERROR(INDEX(サイズ換算マスタ!$C$6:$C$8,MATCH($E2329,サイズ換算マスタ!$B$6:$B$8,0)),1))</f>
        <v/>
      </c>
      <c r="G2329" s="38" t="str">
        <f aca="false">IF($C2329="","",SUMIFS(②実績CSV_期間A!$AA$2:$AA$5001,②実績CSV_期間A!$M$2:$M$5001,$C2329))</f>
        <v/>
      </c>
      <c r="H2329" s="38" t="str">
        <f aca="false">IF($C2329="","",SUMIFS(③実績CSV_期間B!$AA$2:$AA$5001,③実績CSV_期間B!$M$2:$M$5001,$C2329))</f>
        <v/>
      </c>
      <c r="I2329" s="38" t="str">
        <f aca="false">IF($C2329="","",SUMIFS(④実績CSV_期間C!$AA$2:$AA$5001,④実績CSV_期間C!$M$2:$M$5001,$C2329))</f>
        <v/>
      </c>
      <c r="J2329" s="38" t="str">
        <f aca="false">IF($C2329="","",N($F2329)*N($G2329))</f>
        <v/>
      </c>
      <c r="K2329" s="38" t="str">
        <f aca="false">IF($C2329="","",N($F2329)*N($H2329))</f>
        <v/>
      </c>
      <c r="L2329" s="38" t="str">
        <f aca="false">IF($C2329="","",N($F2329)*N($I2329))</f>
        <v/>
      </c>
      <c r="M2329" s="37" t="str">
        <f aca="false">IF(OR($C2329="",N(TOP!$C$12)=0),"",N($J2329)/TOP!$C$12)</f>
        <v/>
      </c>
      <c r="N2329" s="37" t="str">
        <f aca="false">IF(OR($C2329="",N(TOP!$C$13)=0),"",N($K2329)/TOP!$C$13)</f>
        <v/>
      </c>
      <c r="O2329" s="37" t="str">
        <f aca="false">IF(OR($C2329="",N(TOP!$C$14)=0),"",N($L2329)/TOP!$C$14)</f>
        <v/>
      </c>
      <c r="P2329" s="42" t="str">
        <f aca="false">IF($C2329="","",IFERROR(CHOOSE(MATCH(TOP!$C$10,{"【期間A】","【期間B】","【期間C】"},0),N($M2329),N($N2329),N($O2329)),0))</f>
        <v/>
      </c>
    </row>
    <row r="2330" customFormat="false" ht="15" hidden="false" customHeight="false" outlineLevel="0" collapsed="false">
      <c r="B2330" s="12" t="n">
        <v>2325</v>
      </c>
      <c r="C2330" s="36" t="str">
        <f aca="false">IF(②実績CSV_期間A!$M2326="","",②実績CSV_期間A!$M2326&amp;"")</f>
        <v/>
      </c>
      <c r="D2330" s="12" t="str">
        <f aca="false">IF($C2330="","",②実績CSV_期間A!$N2326)</f>
        <v/>
      </c>
      <c r="E2330" s="12" t="str">
        <f aca="false">IF($C2330="","",RIGHT($D2330,1))</f>
        <v/>
      </c>
      <c r="F2330" s="41" t="str">
        <f aca="false">IF($C2330="","",IFERROR(INDEX(サイズ換算マスタ!$C$6:$C$8,MATCH($E2330,サイズ換算マスタ!$B$6:$B$8,0)),1))</f>
        <v/>
      </c>
      <c r="G2330" s="38" t="str">
        <f aca="false">IF($C2330="","",SUMIFS(②実績CSV_期間A!$AA$2:$AA$5001,②実績CSV_期間A!$M$2:$M$5001,$C2330))</f>
        <v/>
      </c>
      <c r="H2330" s="38" t="str">
        <f aca="false">IF($C2330="","",SUMIFS(③実績CSV_期間B!$AA$2:$AA$5001,③実績CSV_期間B!$M$2:$M$5001,$C2330))</f>
        <v/>
      </c>
      <c r="I2330" s="38" t="str">
        <f aca="false">IF($C2330="","",SUMIFS(④実績CSV_期間C!$AA$2:$AA$5001,④実績CSV_期間C!$M$2:$M$5001,$C2330))</f>
        <v/>
      </c>
      <c r="J2330" s="38" t="str">
        <f aca="false">IF($C2330="","",N($F2330)*N($G2330))</f>
        <v/>
      </c>
      <c r="K2330" s="38" t="str">
        <f aca="false">IF($C2330="","",N($F2330)*N($H2330))</f>
        <v/>
      </c>
      <c r="L2330" s="38" t="str">
        <f aca="false">IF($C2330="","",N($F2330)*N($I2330))</f>
        <v/>
      </c>
      <c r="M2330" s="37" t="str">
        <f aca="false">IF(OR($C2330="",N(TOP!$C$12)=0),"",N($J2330)/TOP!$C$12)</f>
        <v/>
      </c>
      <c r="N2330" s="37" t="str">
        <f aca="false">IF(OR($C2330="",N(TOP!$C$13)=0),"",N($K2330)/TOP!$C$13)</f>
        <v/>
      </c>
      <c r="O2330" s="37" t="str">
        <f aca="false">IF(OR($C2330="",N(TOP!$C$14)=0),"",N($L2330)/TOP!$C$14)</f>
        <v/>
      </c>
      <c r="P2330" s="42" t="str">
        <f aca="false">IF($C2330="","",IFERROR(CHOOSE(MATCH(TOP!$C$10,{"【期間A】","【期間B】","【期間C】"},0),N($M2330),N($N2330),N($O2330)),0))</f>
        <v/>
      </c>
    </row>
    <row r="2331" customFormat="false" ht="15" hidden="false" customHeight="false" outlineLevel="0" collapsed="false">
      <c r="B2331" s="12" t="n">
        <v>2326</v>
      </c>
      <c r="C2331" s="36" t="str">
        <f aca="false">IF(②実績CSV_期間A!$M2327="","",②実績CSV_期間A!$M2327&amp;"")</f>
        <v/>
      </c>
      <c r="D2331" s="12" t="str">
        <f aca="false">IF($C2331="","",②実績CSV_期間A!$N2327)</f>
        <v/>
      </c>
      <c r="E2331" s="12" t="str">
        <f aca="false">IF($C2331="","",RIGHT($D2331,1))</f>
        <v/>
      </c>
      <c r="F2331" s="41" t="str">
        <f aca="false">IF($C2331="","",IFERROR(INDEX(サイズ換算マスタ!$C$6:$C$8,MATCH($E2331,サイズ換算マスタ!$B$6:$B$8,0)),1))</f>
        <v/>
      </c>
      <c r="G2331" s="38" t="str">
        <f aca="false">IF($C2331="","",SUMIFS(②実績CSV_期間A!$AA$2:$AA$5001,②実績CSV_期間A!$M$2:$M$5001,$C2331))</f>
        <v/>
      </c>
      <c r="H2331" s="38" t="str">
        <f aca="false">IF($C2331="","",SUMIFS(③実績CSV_期間B!$AA$2:$AA$5001,③実績CSV_期間B!$M$2:$M$5001,$C2331))</f>
        <v/>
      </c>
      <c r="I2331" s="38" t="str">
        <f aca="false">IF($C2331="","",SUMIFS(④実績CSV_期間C!$AA$2:$AA$5001,④実績CSV_期間C!$M$2:$M$5001,$C2331))</f>
        <v/>
      </c>
      <c r="J2331" s="38" t="str">
        <f aca="false">IF($C2331="","",N($F2331)*N($G2331))</f>
        <v/>
      </c>
      <c r="K2331" s="38" t="str">
        <f aca="false">IF($C2331="","",N($F2331)*N($H2331))</f>
        <v/>
      </c>
      <c r="L2331" s="38" t="str">
        <f aca="false">IF($C2331="","",N($F2331)*N($I2331))</f>
        <v/>
      </c>
      <c r="M2331" s="37" t="str">
        <f aca="false">IF(OR($C2331="",N(TOP!$C$12)=0),"",N($J2331)/TOP!$C$12)</f>
        <v/>
      </c>
      <c r="N2331" s="37" t="str">
        <f aca="false">IF(OR($C2331="",N(TOP!$C$13)=0),"",N($K2331)/TOP!$C$13)</f>
        <v/>
      </c>
      <c r="O2331" s="37" t="str">
        <f aca="false">IF(OR($C2331="",N(TOP!$C$14)=0),"",N($L2331)/TOP!$C$14)</f>
        <v/>
      </c>
      <c r="P2331" s="42" t="str">
        <f aca="false">IF($C2331="","",IFERROR(CHOOSE(MATCH(TOP!$C$10,{"【期間A】","【期間B】","【期間C】"},0),N($M2331),N($N2331),N($O2331)),0))</f>
        <v/>
      </c>
    </row>
    <row r="2332" customFormat="false" ht="15" hidden="false" customHeight="false" outlineLevel="0" collapsed="false">
      <c r="B2332" s="12" t="n">
        <v>2327</v>
      </c>
      <c r="C2332" s="36" t="str">
        <f aca="false">IF(②実績CSV_期間A!$M2328="","",②実績CSV_期間A!$M2328&amp;"")</f>
        <v/>
      </c>
      <c r="D2332" s="12" t="str">
        <f aca="false">IF($C2332="","",②実績CSV_期間A!$N2328)</f>
        <v/>
      </c>
      <c r="E2332" s="12" t="str">
        <f aca="false">IF($C2332="","",RIGHT($D2332,1))</f>
        <v/>
      </c>
      <c r="F2332" s="41" t="str">
        <f aca="false">IF($C2332="","",IFERROR(INDEX(サイズ換算マスタ!$C$6:$C$8,MATCH($E2332,サイズ換算マスタ!$B$6:$B$8,0)),1))</f>
        <v/>
      </c>
      <c r="G2332" s="38" t="str">
        <f aca="false">IF($C2332="","",SUMIFS(②実績CSV_期間A!$AA$2:$AA$5001,②実績CSV_期間A!$M$2:$M$5001,$C2332))</f>
        <v/>
      </c>
      <c r="H2332" s="38" t="str">
        <f aca="false">IF($C2332="","",SUMIFS(③実績CSV_期間B!$AA$2:$AA$5001,③実績CSV_期間B!$M$2:$M$5001,$C2332))</f>
        <v/>
      </c>
      <c r="I2332" s="38" t="str">
        <f aca="false">IF($C2332="","",SUMIFS(④実績CSV_期間C!$AA$2:$AA$5001,④実績CSV_期間C!$M$2:$M$5001,$C2332))</f>
        <v/>
      </c>
      <c r="J2332" s="38" t="str">
        <f aca="false">IF($C2332="","",N($F2332)*N($G2332))</f>
        <v/>
      </c>
      <c r="K2332" s="38" t="str">
        <f aca="false">IF($C2332="","",N($F2332)*N($H2332))</f>
        <v/>
      </c>
      <c r="L2332" s="38" t="str">
        <f aca="false">IF($C2332="","",N($F2332)*N($I2332))</f>
        <v/>
      </c>
      <c r="M2332" s="37" t="str">
        <f aca="false">IF(OR($C2332="",N(TOP!$C$12)=0),"",N($J2332)/TOP!$C$12)</f>
        <v/>
      </c>
      <c r="N2332" s="37" t="str">
        <f aca="false">IF(OR($C2332="",N(TOP!$C$13)=0),"",N($K2332)/TOP!$C$13)</f>
        <v/>
      </c>
      <c r="O2332" s="37" t="str">
        <f aca="false">IF(OR($C2332="",N(TOP!$C$14)=0),"",N($L2332)/TOP!$C$14)</f>
        <v/>
      </c>
      <c r="P2332" s="42" t="str">
        <f aca="false">IF($C2332="","",IFERROR(CHOOSE(MATCH(TOP!$C$10,{"【期間A】","【期間B】","【期間C】"},0),N($M2332),N($N2332),N($O2332)),0))</f>
        <v/>
      </c>
    </row>
    <row r="2333" customFormat="false" ht="15" hidden="false" customHeight="false" outlineLevel="0" collapsed="false">
      <c r="B2333" s="12" t="n">
        <v>2328</v>
      </c>
      <c r="C2333" s="36" t="str">
        <f aca="false">IF(②実績CSV_期間A!$M2329="","",②実績CSV_期間A!$M2329&amp;"")</f>
        <v/>
      </c>
      <c r="D2333" s="12" t="str">
        <f aca="false">IF($C2333="","",②実績CSV_期間A!$N2329)</f>
        <v/>
      </c>
      <c r="E2333" s="12" t="str">
        <f aca="false">IF($C2333="","",RIGHT($D2333,1))</f>
        <v/>
      </c>
      <c r="F2333" s="41" t="str">
        <f aca="false">IF($C2333="","",IFERROR(INDEX(サイズ換算マスタ!$C$6:$C$8,MATCH($E2333,サイズ換算マスタ!$B$6:$B$8,0)),1))</f>
        <v/>
      </c>
      <c r="G2333" s="38" t="str">
        <f aca="false">IF($C2333="","",SUMIFS(②実績CSV_期間A!$AA$2:$AA$5001,②実績CSV_期間A!$M$2:$M$5001,$C2333))</f>
        <v/>
      </c>
      <c r="H2333" s="38" t="str">
        <f aca="false">IF($C2333="","",SUMIFS(③実績CSV_期間B!$AA$2:$AA$5001,③実績CSV_期間B!$M$2:$M$5001,$C2333))</f>
        <v/>
      </c>
      <c r="I2333" s="38" t="str">
        <f aca="false">IF($C2333="","",SUMIFS(④実績CSV_期間C!$AA$2:$AA$5001,④実績CSV_期間C!$M$2:$M$5001,$C2333))</f>
        <v/>
      </c>
      <c r="J2333" s="38" t="str">
        <f aca="false">IF($C2333="","",N($F2333)*N($G2333))</f>
        <v/>
      </c>
      <c r="K2333" s="38" t="str">
        <f aca="false">IF($C2333="","",N($F2333)*N($H2333))</f>
        <v/>
      </c>
      <c r="L2333" s="38" t="str">
        <f aca="false">IF($C2333="","",N($F2333)*N($I2333))</f>
        <v/>
      </c>
      <c r="M2333" s="37" t="str">
        <f aca="false">IF(OR($C2333="",N(TOP!$C$12)=0),"",N($J2333)/TOP!$C$12)</f>
        <v/>
      </c>
      <c r="N2333" s="37" t="str">
        <f aca="false">IF(OR($C2333="",N(TOP!$C$13)=0),"",N($K2333)/TOP!$C$13)</f>
        <v/>
      </c>
      <c r="O2333" s="37" t="str">
        <f aca="false">IF(OR($C2333="",N(TOP!$C$14)=0),"",N($L2333)/TOP!$C$14)</f>
        <v/>
      </c>
      <c r="P2333" s="42" t="str">
        <f aca="false">IF($C2333="","",IFERROR(CHOOSE(MATCH(TOP!$C$10,{"【期間A】","【期間B】","【期間C】"},0),N($M2333),N($N2333),N($O2333)),0))</f>
        <v/>
      </c>
    </row>
    <row r="2334" customFormat="false" ht="15" hidden="false" customHeight="false" outlineLevel="0" collapsed="false">
      <c r="B2334" s="12" t="n">
        <v>2329</v>
      </c>
      <c r="C2334" s="36" t="str">
        <f aca="false">IF(②実績CSV_期間A!$M2330="","",②実績CSV_期間A!$M2330&amp;"")</f>
        <v/>
      </c>
      <c r="D2334" s="12" t="str">
        <f aca="false">IF($C2334="","",②実績CSV_期間A!$N2330)</f>
        <v/>
      </c>
      <c r="E2334" s="12" t="str">
        <f aca="false">IF($C2334="","",RIGHT($D2334,1))</f>
        <v/>
      </c>
      <c r="F2334" s="41" t="str">
        <f aca="false">IF($C2334="","",IFERROR(INDEX(サイズ換算マスタ!$C$6:$C$8,MATCH($E2334,サイズ換算マスタ!$B$6:$B$8,0)),1))</f>
        <v/>
      </c>
      <c r="G2334" s="38" t="str">
        <f aca="false">IF($C2334="","",SUMIFS(②実績CSV_期間A!$AA$2:$AA$5001,②実績CSV_期間A!$M$2:$M$5001,$C2334))</f>
        <v/>
      </c>
      <c r="H2334" s="38" t="str">
        <f aca="false">IF($C2334="","",SUMIFS(③実績CSV_期間B!$AA$2:$AA$5001,③実績CSV_期間B!$M$2:$M$5001,$C2334))</f>
        <v/>
      </c>
      <c r="I2334" s="38" t="str">
        <f aca="false">IF($C2334="","",SUMIFS(④実績CSV_期間C!$AA$2:$AA$5001,④実績CSV_期間C!$M$2:$M$5001,$C2334))</f>
        <v/>
      </c>
      <c r="J2334" s="38" t="str">
        <f aca="false">IF($C2334="","",N($F2334)*N($G2334))</f>
        <v/>
      </c>
      <c r="K2334" s="38" t="str">
        <f aca="false">IF($C2334="","",N($F2334)*N($H2334))</f>
        <v/>
      </c>
      <c r="L2334" s="38" t="str">
        <f aca="false">IF($C2334="","",N($F2334)*N($I2334))</f>
        <v/>
      </c>
      <c r="M2334" s="37" t="str">
        <f aca="false">IF(OR($C2334="",N(TOP!$C$12)=0),"",N($J2334)/TOP!$C$12)</f>
        <v/>
      </c>
      <c r="N2334" s="37" t="str">
        <f aca="false">IF(OR($C2334="",N(TOP!$C$13)=0),"",N($K2334)/TOP!$C$13)</f>
        <v/>
      </c>
      <c r="O2334" s="37" t="str">
        <f aca="false">IF(OR($C2334="",N(TOP!$C$14)=0),"",N($L2334)/TOP!$C$14)</f>
        <v/>
      </c>
      <c r="P2334" s="42" t="str">
        <f aca="false">IF($C2334="","",IFERROR(CHOOSE(MATCH(TOP!$C$10,{"【期間A】","【期間B】","【期間C】"},0),N($M2334),N($N2334),N($O2334)),0))</f>
        <v/>
      </c>
    </row>
    <row r="2335" customFormat="false" ht="15" hidden="false" customHeight="false" outlineLevel="0" collapsed="false">
      <c r="B2335" s="12" t="n">
        <v>2330</v>
      </c>
      <c r="C2335" s="36" t="str">
        <f aca="false">IF(②実績CSV_期間A!$M2331="","",②実績CSV_期間A!$M2331&amp;"")</f>
        <v/>
      </c>
      <c r="D2335" s="12" t="str">
        <f aca="false">IF($C2335="","",②実績CSV_期間A!$N2331)</f>
        <v/>
      </c>
      <c r="E2335" s="12" t="str">
        <f aca="false">IF($C2335="","",RIGHT($D2335,1))</f>
        <v/>
      </c>
      <c r="F2335" s="41" t="str">
        <f aca="false">IF($C2335="","",IFERROR(INDEX(サイズ換算マスタ!$C$6:$C$8,MATCH($E2335,サイズ換算マスタ!$B$6:$B$8,0)),1))</f>
        <v/>
      </c>
      <c r="G2335" s="38" t="str">
        <f aca="false">IF($C2335="","",SUMIFS(②実績CSV_期間A!$AA$2:$AA$5001,②実績CSV_期間A!$M$2:$M$5001,$C2335))</f>
        <v/>
      </c>
      <c r="H2335" s="38" t="str">
        <f aca="false">IF($C2335="","",SUMIFS(③実績CSV_期間B!$AA$2:$AA$5001,③実績CSV_期間B!$M$2:$M$5001,$C2335))</f>
        <v/>
      </c>
      <c r="I2335" s="38" t="str">
        <f aca="false">IF($C2335="","",SUMIFS(④実績CSV_期間C!$AA$2:$AA$5001,④実績CSV_期間C!$M$2:$M$5001,$C2335))</f>
        <v/>
      </c>
      <c r="J2335" s="38" t="str">
        <f aca="false">IF($C2335="","",N($F2335)*N($G2335))</f>
        <v/>
      </c>
      <c r="K2335" s="38" t="str">
        <f aca="false">IF($C2335="","",N($F2335)*N($H2335))</f>
        <v/>
      </c>
      <c r="L2335" s="38" t="str">
        <f aca="false">IF($C2335="","",N($F2335)*N($I2335))</f>
        <v/>
      </c>
      <c r="M2335" s="37" t="str">
        <f aca="false">IF(OR($C2335="",N(TOP!$C$12)=0),"",N($J2335)/TOP!$C$12)</f>
        <v/>
      </c>
      <c r="N2335" s="37" t="str">
        <f aca="false">IF(OR($C2335="",N(TOP!$C$13)=0),"",N($K2335)/TOP!$C$13)</f>
        <v/>
      </c>
      <c r="O2335" s="37" t="str">
        <f aca="false">IF(OR($C2335="",N(TOP!$C$14)=0),"",N($L2335)/TOP!$C$14)</f>
        <v/>
      </c>
      <c r="P2335" s="42" t="str">
        <f aca="false">IF($C2335="","",IFERROR(CHOOSE(MATCH(TOP!$C$10,{"【期間A】","【期間B】","【期間C】"},0),N($M2335),N($N2335),N($O2335)),0))</f>
        <v/>
      </c>
    </row>
    <row r="2336" customFormat="false" ht="15" hidden="false" customHeight="false" outlineLevel="0" collapsed="false">
      <c r="B2336" s="12" t="n">
        <v>2331</v>
      </c>
      <c r="C2336" s="36" t="str">
        <f aca="false">IF(②実績CSV_期間A!$M2332="","",②実績CSV_期間A!$M2332&amp;"")</f>
        <v/>
      </c>
      <c r="D2336" s="12" t="str">
        <f aca="false">IF($C2336="","",②実績CSV_期間A!$N2332)</f>
        <v/>
      </c>
      <c r="E2336" s="12" t="str">
        <f aca="false">IF($C2336="","",RIGHT($D2336,1))</f>
        <v/>
      </c>
      <c r="F2336" s="41" t="str">
        <f aca="false">IF($C2336="","",IFERROR(INDEX(サイズ換算マスタ!$C$6:$C$8,MATCH($E2336,サイズ換算マスタ!$B$6:$B$8,0)),1))</f>
        <v/>
      </c>
      <c r="G2336" s="38" t="str">
        <f aca="false">IF($C2336="","",SUMIFS(②実績CSV_期間A!$AA$2:$AA$5001,②実績CSV_期間A!$M$2:$M$5001,$C2336))</f>
        <v/>
      </c>
      <c r="H2336" s="38" t="str">
        <f aca="false">IF($C2336="","",SUMIFS(③実績CSV_期間B!$AA$2:$AA$5001,③実績CSV_期間B!$M$2:$M$5001,$C2336))</f>
        <v/>
      </c>
      <c r="I2336" s="38" t="str">
        <f aca="false">IF($C2336="","",SUMIFS(④実績CSV_期間C!$AA$2:$AA$5001,④実績CSV_期間C!$M$2:$M$5001,$C2336))</f>
        <v/>
      </c>
      <c r="J2336" s="38" t="str">
        <f aca="false">IF($C2336="","",N($F2336)*N($G2336))</f>
        <v/>
      </c>
      <c r="K2336" s="38" t="str">
        <f aca="false">IF($C2336="","",N($F2336)*N($H2336))</f>
        <v/>
      </c>
      <c r="L2336" s="38" t="str">
        <f aca="false">IF($C2336="","",N($F2336)*N($I2336))</f>
        <v/>
      </c>
      <c r="M2336" s="37" t="str">
        <f aca="false">IF(OR($C2336="",N(TOP!$C$12)=0),"",N($J2336)/TOP!$C$12)</f>
        <v/>
      </c>
      <c r="N2336" s="37" t="str">
        <f aca="false">IF(OR($C2336="",N(TOP!$C$13)=0),"",N($K2336)/TOP!$C$13)</f>
        <v/>
      </c>
      <c r="O2336" s="37" t="str">
        <f aca="false">IF(OR($C2336="",N(TOP!$C$14)=0),"",N($L2336)/TOP!$C$14)</f>
        <v/>
      </c>
      <c r="P2336" s="42" t="str">
        <f aca="false">IF($C2336="","",IFERROR(CHOOSE(MATCH(TOP!$C$10,{"【期間A】","【期間B】","【期間C】"},0),N($M2336),N($N2336),N($O2336)),0))</f>
        <v/>
      </c>
    </row>
    <row r="2337" customFormat="false" ht="15" hidden="false" customHeight="false" outlineLevel="0" collapsed="false">
      <c r="B2337" s="12" t="n">
        <v>2332</v>
      </c>
      <c r="C2337" s="36" t="str">
        <f aca="false">IF(②実績CSV_期間A!$M2333="","",②実績CSV_期間A!$M2333&amp;"")</f>
        <v/>
      </c>
      <c r="D2337" s="12" t="str">
        <f aca="false">IF($C2337="","",②実績CSV_期間A!$N2333)</f>
        <v/>
      </c>
      <c r="E2337" s="12" t="str">
        <f aca="false">IF($C2337="","",RIGHT($D2337,1))</f>
        <v/>
      </c>
      <c r="F2337" s="41" t="str">
        <f aca="false">IF($C2337="","",IFERROR(INDEX(サイズ換算マスタ!$C$6:$C$8,MATCH($E2337,サイズ換算マスタ!$B$6:$B$8,0)),1))</f>
        <v/>
      </c>
      <c r="G2337" s="38" t="str">
        <f aca="false">IF($C2337="","",SUMIFS(②実績CSV_期間A!$AA$2:$AA$5001,②実績CSV_期間A!$M$2:$M$5001,$C2337))</f>
        <v/>
      </c>
      <c r="H2337" s="38" t="str">
        <f aca="false">IF($C2337="","",SUMIFS(③実績CSV_期間B!$AA$2:$AA$5001,③実績CSV_期間B!$M$2:$M$5001,$C2337))</f>
        <v/>
      </c>
      <c r="I2337" s="38" t="str">
        <f aca="false">IF($C2337="","",SUMIFS(④実績CSV_期間C!$AA$2:$AA$5001,④実績CSV_期間C!$M$2:$M$5001,$C2337))</f>
        <v/>
      </c>
      <c r="J2337" s="38" t="str">
        <f aca="false">IF($C2337="","",N($F2337)*N($G2337))</f>
        <v/>
      </c>
      <c r="K2337" s="38" t="str">
        <f aca="false">IF($C2337="","",N($F2337)*N($H2337))</f>
        <v/>
      </c>
      <c r="L2337" s="38" t="str">
        <f aca="false">IF($C2337="","",N($F2337)*N($I2337))</f>
        <v/>
      </c>
      <c r="M2337" s="37" t="str">
        <f aca="false">IF(OR($C2337="",N(TOP!$C$12)=0),"",N($J2337)/TOP!$C$12)</f>
        <v/>
      </c>
      <c r="N2337" s="37" t="str">
        <f aca="false">IF(OR($C2337="",N(TOP!$C$13)=0),"",N($K2337)/TOP!$C$13)</f>
        <v/>
      </c>
      <c r="O2337" s="37" t="str">
        <f aca="false">IF(OR($C2337="",N(TOP!$C$14)=0),"",N($L2337)/TOP!$C$14)</f>
        <v/>
      </c>
      <c r="P2337" s="42" t="str">
        <f aca="false">IF($C2337="","",IFERROR(CHOOSE(MATCH(TOP!$C$10,{"【期間A】","【期間B】","【期間C】"},0),N($M2337),N($N2337),N($O2337)),0))</f>
        <v/>
      </c>
    </row>
    <row r="2338" customFormat="false" ht="15" hidden="false" customHeight="false" outlineLevel="0" collapsed="false">
      <c r="B2338" s="12" t="n">
        <v>2333</v>
      </c>
      <c r="C2338" s="36" t="str">
        <f aca="false">IF(②実績CSV_期間A!$M2334="","",②実績CSV_期間A!$M2334&amp;"")</f>
        <v/>
      </c>
      <c r="D2338" s="12" t="str">
        <f aca="false">IF($C2338="","",②実績CSV_期間A!$N2334)</f>
        <v/>
      </c>
      <c r="E2338" s="12" t="str">
        <f aca="false">IF($C2338="","",RIGHT($D2338,1))</f>
        <v/>
      </c>
      <c r="F2338" s="41" t="str">
        <f aca="false">IF($C2338="","",IFERROR(INDEX(サイズ換算マスタ!$C$6:$C$8,MATCH($E2338,サイズ換算マスタ!$B$6:$B$8,0)),1))</f>
        <v/>
      </c>
      <c r="G2338" s="38" t="str">
        <f aca="false">IF($C2338="","",SUMIFS(②実績CSV_期間A!$AA$2:$AA$5001,②実績CSV_期間A!$M$2:$M$5001,$C2338))</f>
        <v/>
      </c>
      <c r="H2338" s="38" t="str">
        <f aca="false">IF($C2338="","",SUMIFS(③実績CSV_期間B!$AA$2:$AA$5001,③実績CSV_期間B!$M$2:$M$5001,$C2338))</f>
        <v/>
      </c>
      <c r="I2338" s="38" t="str">
        <f aca="false">IF($C2338="","",SUMIFS(④実績CSV_期間C!$AA$2:$AA$5001,④実績CSV_期間C!$M$2:$M$5001,$C2338))</f>
        <v/>
      </c>
      <c r="J2338" s="38" t="str">
        <f aca="false">IF($C2338="","",N($F2338)*N($G2338))</f>
        <v/>
      </c>
      <c r="K2338" s="38" t="str">
        <f aca="false">IF($C2338="","",N($F2338)*N($H2338))</f>
        <v/>
      </c>
      <c r="L2338" s="38" t="str">
        <f aca="false">IF($C2338="","",N($F2338)*N($I2338))</f>
        <v/>
      </c>
      <c r="M2338" s="37" t="str">
        <f aca="false">IF(OR($C2338="",N(TOP!$C$12)=0),"",N($J2338)/TOP!$C$12)</f>
        <v/>
      </c>
      <c r="N2338" s="37" t="str">
        <f aca="false">IF(OR($C2338="",N(TOP!$C$13)=0),"",N($K2338)/TOP!$C$13)</f>
        <v/>
      </c>
      <c r="O2338" s="37" t="str">
        <f aca="false">IF(OR($C2338="",N(TOP!$C$14)=0),"",N($L2338)/TOP!$C$14)</f>
        <v/>
      </c>
      <c r="P2338" s="42" t="str">
        <f aca="false">IF($C2338="","",IFERROR(CHOOSE(MATCH(TOP!$C$10,{"【期間A】","【期間B】","【期間C】"},0),N($M2338),N($N2338),N($O2338)),0))</f>
        <v/>
      </c>
    </row>
    <row r="2339" customFormat="false" ht="15" hidden="false" customHeight="false" outlineLevel="0" collapsed="false">
      <c r="B2339" s="12" t="n">
        <v>2334</v>
      </c>
      <c r="C2339" s="36" t="str">
        <f aca="false">IF(②実績CSV_期間A!$M2335="","",②実績CSV_期間A!$M2335&amp;"")</f>
        <v/>
      </c>
      <c r="D2339" s="12" t="str">
        <f aca="false">IF($C2339="","",②実績CSV_期間A!$N2335)</f>
        <v/>
      </c>
      <c r="E2339" s="12" t="str">
        <f aca="false">IF($C2339="","",RIGHT($D2339,1))</f>
        <v/>
      </c>
      <c r="F2339" s="41" t="str">
        <f aca="false">IF($C2339="","",IFERROR(INDEX(サイズ換算マスタ!$C$6:$C$8,MATCH($E2339,サイズ換算マスタ!$B$6:$B$8,0)),1))</f>
        <v/>
      </c>
      <c r="G2339" s="38" t="str">
        <f aca="false">IF($C2339="","",SUMIFS(②実績CSV_期間A!$AA$2:$AA$5001,②実績CSV_期間A!$M$2:$M$5001,$C2339))</f>
        <v/>
      </c>
      <c r="H2339" s="38" t="str">
        <f aca="false">IF($C2339="","",SUMIFS(③実績CSV_期間B!$AA$2:$AA$5001,③実績CSV_期間B!$M$2:$M$5001,$C2339))</f>
        <v/>
      </c>
      <c r="I2339" s="38" t="str">
        <f aca="false">IF($C2339="","",SUMIFS(④実績CSV_期間C!$AA$2:$AA$5001,④実績CSV_期間C!$M$2:$M$5001,$C2339))</f>
        <v/>
      </c>
      <c r="J2339" s="38" t="str">
        <f aca="false">IF($C2339="","",N($F2339)*N($G2339))</f>
        <v/>
      </c>
      <c r="K2339" s="38" t="str">
        <f aca="false">IF($C2339="","",N($F2339)*N($H2339))</f>
        <v/>
      </c>
      <c r="L2339" s="38" t="str">
        <f aca="false">IF($C2339="","",N($F2339)*N($I2339))</f>
        <v/>
      </c>
      <c r="M2339" s="37" t="str">
        <f aca="false">IF(OR($C2339="",N(TOP!$C$12)=0),"",N($J2339)/TOP!$C$12)</f>
        <v/>
      </c>
      <c r="N2339" s="37" t="str">
        <f aca="false">IF(OR($C2339="",N(TOP!$C$13)=0),"",N($K2339)/TOP!$C$13)</f>
        <v/>
      </c>
      <c r="O2339" s="37" t="str">
        <f aca="false">IF(OR($C2339="",N(TOP!$C$14)=0),"",N($L2339)/TOP!$C$14)</f>
        <v/>
      </c>
      <c r="P2339" s="42" t="str">
        <f aca="false">IF($C2339="","",IFERROR(CHOOSE(MATCH(TOP!$C$10,{"【期間A】","【期間B】","【期間C】"},0),N($M2339),N($N2339),N($O2339)),0))</f>
        <v/>
      </c>
    </row>
    <row r="2340" customFormat="false" ht="15" hidden="false" customHeight="false" outlineLevel="0" collapsed="false">
      <c r="B2340" s="12" t="n">
        <v>2335</v>
      </c>
      <c r="C2340" s="36" t="str">
        <f aca="false">IF(②実績CSV_期間A!$M2336="","",②実績CSV_期間A!$M2336&amp;"")</f>
        <v/>
      </c>
      <c r="D2340" s="12" t="str">
        <f aca="false">IF($C2340="","",②実績CSV_期間A!$N2336)</f>
        <v/>
      </c>
      <c r="E2340" s="12" t="str">
        <f aca="false">IF($C2340="","",RIGHT($D2340,1))</f>
        <v/>
      </c>
      <c r="F2340" s="41" t="str">
        <f aca="false">IF($C2340="","",IFERROR(INDEX(サイズ換算マスタ!$C$6:$C$8,MATCH($E2340,サイズ換算マスタ!$B$6:$B$8,0)),1))</f>
        <v/>
      </c>
      <c r="G2340" s="38" t="str">
        <f aca="false">IF($C2340="","",SUMIFS(②実績CSV_期間A!$AA$2:$AA$5001,②実績CSV_期間A!$M$2:$M$5001,$C2340))</f>
        <v/>
      </c>
      <c r="H2340" s="38" t="str">
        <f aca="false">IF($C2340="","",SUMIFS(③実績CSV_期間B!$AA$2:$AA$5001,③実績CSV_期間B!$M$2:$M$5001,$C2340))</f>
        <v/>
      </c>
      <c r="I2340" s="38" t="str">
        <f aca="false">IF($C2340="","",SUMIFS(④実績CSV_期間C!$AA$2:$AA$5001,④実績CSV_期間C!$M$2:$M$5001,$C2340))</f>
        <v/>
      </c>
      <c r="J2340" s="38" t="str">
        <f aca="false">IF($C2340="","",N($F2340)*N($G2340))</f>
        <v/>
      </c>
      <c r="K2340" s="38" t="str">
        <f aca="false">IF($C2340="","",N($F2340)*N($H2340))</f>
        <v/>
      </c>
      <c r="L2340" s="38" t="str">
        <f aca="false">IF($C2340="","",N($F2340)*N($I2340))</f>
        <v/>
      </c>
      <c r="M2340" s="37" t="str">
        <f aca="false">IF(OR($C2340="",N(TOP!$C$12)=0),"",N($J2340)/TOP!$C$12)</f>
        <v/>
      </c>
      <c r="N2340" s="37" t="str">
        <f aca="false">IF(OR($C2340="",N(TOP!$C$13)=0),"",N($K2340)/TOP!$C$13)</f>
        <v/>
      </c>
      <c r="O2340" s="37" t="str">
        <f aca="false">IF(OR($C2340="",N(TOP!$C$14)=0),"",N($L2340)/TOP!$C$14)</f>
        <v/>
      </c>
      <c r="P2340" s="42" t="str">
        <f aca="false">IF($C2340="","",IFERROR(CHOOSE(MATCH(TOP!$C$10,{"【期間A】","【期間B】","【期間C】"},0),N($M2340),N($N2340),N($O2340)),0))</f>
        <v/>
      </c>
    </row>
    <row r="2341" customFormat="false" ht="15" hidden="false" customHeight="false" outlineLevel="0" collapsed="false">
      <c r="B2341" s="12" t="n">
        <v>2336</v>
      </c>
      <c r="C2341" s="36" t="str">
        <f aca="false">IF(②実績CSV_期間A!$M2337="","",②実績CSV_期間A!$M2337&amp;"")</f>
        <v/>
      </c>
      <c r="D2341" s="12" t="str">
        <f aca="false">IF($C2341="","",②実績CSV_期間A!$N2337)</f>
        <v/>
      </c>
      <c r="E2341" s="12" t="str">
        <f aca="false">IF($C2341="","",RIGHT($D2341,1))</f>
        <v/>
      </c>
      <c r="F2341" s="41" t="str">
        <f aca="false">IF($C2341="","",IFERROR(INDEX(サイズ換算マスタ!$C$6:$C$8,MATCH($E2341,サイズ換算マスタ!$B$6:$B$8,0)),1))</f>
        <v/>
      </c>
      <c r="G2341" s="38" t="str">
        <f aca="false">IF($C2341="","",SUMIFS(②実績CSV_期間A!$AA$2:$AA$5001,②実績CSV_期間A!$M$2:$M$5001,$C2341))</f>
        <v/>
      </c>
      <c r="H2341" s="38" t="str">
        <f aca="false">IF($C2341="","",SUMIFS(③実績CSV_期間B!$AA$2:$AA$5001,③実績CSV_期間B!$M$2:$M$5001,$C2341))</f>
        <v/>
      </c>
      <c r="I2341" s="38" t="str">
        <f aca="false">IF($C2341="","",SUMIFS(④実績CSV_期間C!$AA$2:$AA$5001,④実績CSV_期間C!$M$2:$M$5001,$C2341))</f>
        <v/>
      </c>
      <c r="J2341" s="38" t="str">
        <f aca="false">IF($C2341="","",N($F2341)*N($G2341))</f>
        <v/>
      </c>
      <c r="K2341" s="38" t="str">
        <f aca="false">IF($C2341="","",N($F2341)*N($H2341))</f>
        <v/>
      </c>
      <c r="L2341" s="38" t="str">
        <f aca="false">IF($C2341="","",N($F2341)*N($I2341))</f>
        <v/>
      </c>
      <c r="M2341" s="37" t="str">
        <f aca="false">IF(OR($C2341="",N(TOP!$C$12)=0),"",N($J2341)/TOP!$C$12)</f>
        <v/>
      </c>
      <c r="N2341" s="37" t="str">
        <f aca="false">IF(OR($C2341="",N(TOP!$C$13)=0),"",N($K2341)/TOP!$C$13)</f>
        <v/>
      </c>
      <c r="O2341" s="37" t="str">
        <f aca="false">IF(OR($C2341="",N(TOP!$C$14)=0),"",N($L2341)/TOP!$C$14)</f>
        <v/>
      </c>
      <c r="P2341" s="42" t="str">
        <f aca="false">IF($C2341="","",IFERROR(CHOOSE(MATCH(TOP!$C$10,{"【期間A】","【期間B】","【期間C】"},0),N($M2341),N($N2341),N($O2341)),0))</f>
        <v/>
      </c>
    </row>
    <row r="2342" customFormat="false" ht="15" hidden="false" customHeight="false" outlineLevel="0" collapsed="false">
      <c r="B2342" s="12" t="n">
        <v>2337</v>
      </c>
      <c r="C2342" s="36" t="str">
        <f aca="false">IF(②実績CSV_期間A!$M2338="","",②実績CSV_期間A!$M2338&amp;"")</f>
        <v/>
      </c>
      <c r="D2342" s="12" t="str">
        <f aca="false">IF($C2342="","",②実績CSV_期間A!$N2338)</f>
        <v/>
      </c>
      <c r="E2342" s="12" t="str">
        <f aca="false">IF($C2342="","",RIGHT($D2342,1))</f>
        <v/>
      </c>
      <c r="F2342" s="41" t="str">
        <f aca="false">IF($C2342="","",IFERROR(INDEX(サイズ換算マスタ!$C$6:$C$8,MATCH($E2342,サイズ換算マスタ!$B$6:$B$8,0)),1))</f>
        <v/>
      </c>
      <c r="G2342" s="38" t="str">
        <f aca="false">IF($C2342="","",SUMIFS(②実績CSV_期間A!$AA$2:$AA$5001,②実績CSV_期間A!$M$2:$M$5001,$C2342))</f>
        <v/>
      </c>
      <c r="H2342" s="38" t="str">
        <f aca="false">IF($C2342="","",SUMIFS(③実績CSV_期間B!$AA$2:$AA$5001,③実績CSV_期間B!$M$2:$M$5001,$C2342))</f>
        <v/>
      </c>
      <c r="I2342" s="38" t="str">
        <f aca="false">IF($C2342="","",SUMIFS(④実績CSV_期間C!$AA$2:$AA$5001,④実績CSV_期間C!$M$2:$M$5001,$C2342))</f>
        <v/>
      </c>
      <c r="J2342" s="38" t="str">
        <f aca="false">IF($C2342="","",N($F2342)*N($G2342))</f>
        <v/>
      </c>
      <c r="K2342" s="38" t="str">
        <f aca="false">IF($C2342="","",N($F2342)*N($H2342))</f>
        <v/>
      </c>
      <c r="L2342" s="38" t="str">
        <f aca="false">IF($C2342="","",N($F2342)*N($I2342))</f>
        <v/>
      </c>
      <c r="M2342" s="37" t="str">
        <f aca="false">IF(OR($C2342="",N(TOP!$C$12)=0),"",N($J2342)/TOP!$C$12)</f>
        <v/>
      </c>
      <c r="N2342" s="37" t="str">
        <f aca="false">IF(OR($C2342="",N(TOP!$C$13)=0),"",N($K2342)/TOP!$C$13)</f>
        <v/>
      </c>
      <c r="O2342" s="37" t="str">
        <f aca="false">IF(OR($C2342="",N(TOP!$C$14)=0),"",N($L2342)/TOP!$C$14)</f>
        <v/>
      </c>
      <c r="P2342" s="42" t="str">
        <f aca="false">IF($C2342="","",IFERROR(CHOOSE(MATCH(TOP!$C$10,{"【期間A】","【期間B】","【期間C】"},0),N($M2342),N($N2342),N($O2342)),0))</f>
        <v/>
      </c>
    </row>
    <row r="2343" customFormat="false" ht="15" hidden="false" customHeight="false" outlineLevel="0" collapsed="false">
      <c r="B2343" s="12" t="n">
        <v>2338</v>
      </c>
      <c r="C2343" s="36" t="str">
        <f aca="false">IF(②実績CSV_期間A!$M2339="","",②実績CSV_期間A!$M2339&amp;"")</f>
        <v/>
      </c>
      <c r="D2343" s="12" t="str">
        <f aca="false">IF($C2343="","",②実績CSV_期間A!$N2339)</f>
        <v/>
      </c>
      <c r="E2343" s="12" t="str">
        <f aca="false">IF($C2343="","",RIGHT($D2343,1))</f>
        <v/>
      </c>
      <c r="F2343" s="41" t="str">
        <f aca="false">IF($C2343="","",IFERROR(INDEX(サイズ換算マスタ!$C$6:$C$8,MATCH($E2343,サイズ換算マスタ!$B$6:$B$8,0)),1))</f>
        <v/>
      </c>
      <c r="G2343" s="38" t="str">
        <f aca="false">IF($C2343="","",SUMIFS(②実績CSV_期間A!$AA$2:$AA$5001,②実績CSV_期間A!$M$2:$M$5001,$C2343))</f>
        <v/>
      </c>
      <c r="H2343" s="38" t="str">
        <f aca="false">IF($C2343="","",SUMIFS(③実績CSV_期間B!$AA$2:$AA$5001,③実績CSV_期間B!$M$2:$M$5001,$C2343))</f>
        <v/>
      </c>
      <c r="I2343" s="38" t="str">
        <f aca="false">IF($C2343="","",SUMIFS(④実績CSV_期間C!$AA$2:$AA$5001,④実績CSV_期間C!$M$2:$M$5001,$C2343))</f>
        <v/>
      </c>
      <c r="J2343" s="38" t="str">
        <f aca="false">IF($C2343="","",N($F2343)*N($G2343))</f>
        <v/>
      </c>
      <c r="K2343" s="38" t="str">
        <f aca="false">IF($C2343="","",N($F2343)*N($H2343))</f>
        <v/>
      </c>
      <c r="L2343" s="38" t="str">
        <f aca="false">IF($C2343="","",N($F2343)*N($I2343))</f>
        <v/>
      </c>
      <c r="M2343" s="37" t="str">
        <f aca="false">IF(OR($C2343="",N(TOP!$C$12)=0),"",N($J2343)/TOP!$C$12)</f>
        <v/>
      </c>
      <c r="N2343" s="37" t="str">
        <f aca="false">IF(OR($C2343="",N(TOP!$C$13)=0),"",N($K2343)/TOP!$C$13)</f>
        <v/>
      </c>
      <c r="O2343" s="37" t="str">
        <f aca="false">IF(OR($C2343="",N(TOP!$C$14)=0),"",N($L2343)/TOP!$C$14)</f>
        <v/>
      </c>
      <c r="P2343" s="42" t="str">
        <f aca="false">IF($C2343="","",IFERROR(CHOOSE(MATCH(TOP!$C$10,{"【期間A】","【期間B】","【期間C】"},0),N($M2343),N($N2343),N($O2343)),0))</f>
        <v/>
      </c>
    </row>
    <row r="2344" customFormat="false" ht="15" hidden="false" customHeight="false" outlineLevel="0" collapsed="false">
      <c r="B2344" s="12" t="n">
        <v>2339</v>
      </c>
      <c r="C2344" s="36" t="str">
        <f aca="false">IF(②実績CSV_期間A!$M2340="","",②実績CSV_期間A!$M2340&amp;"")</f>
        <v/>
      </c>
      <c r="D2344" s="12" t="str">
        <f aca="false">IF($C2344="","",②実績CSV_期間A!$N2340)</f>
        <v/>
      </c>
      <c r="E2344" s="12" t="str">
        <f aca="false">IF($C2344="","",RIGHT($D2344,1))</f>
        <v/>
      </c>
      <c r="F2344" s="41" t="str">
        <f aca="false">IF($C2344="","",IFERROR(INDEX(サイズ換算マスタ!$C$6:$C$8,MATCH($E2344,サイズ換算マスタ!$B$6:$B$8,0)),1))</f>
        <v/>
      </c>
      <c r="G2344" s="38" t="str">
        <f aca="false">IF($C2344="","",SUMIFS(②実績CSV_期間A!$AA$2:$AA$5001,②実績CSV_期間A!$M$2:$M$5001,$C2344))</f>
        <v/>
      </c>
      <c r="H2344" s="38" t="str">
        <f aca="false">IF($C2344="","",SUMIFS(③実績CSV_期間B!$AA$2:$AA$5001,③実績CSV_期間B!$M$2:$M$5001,$C2344))</f>
        <v/>
      </c>
      <c r="I2344" s="38" t="str">
        <f aca="false">IF($C2344="","",SUMIFS(④実績CSV_期間C!$AA$2:$AA$5001,④実績CSV_期間C!$M$2:$M$5001,$C2344))</f>
        <v/>
      </c>
      <c r="J2344" s="38" t="str">
        <f aca="false">IF($C2344="","",N($F2344)*N($G2344))</f>
        <v/>
      </c>
      <c r="K2344" s="38" t="str">
        <f aca="false">IF($C2344="","",N($F2344)*N($H2344))</f>
        <v/>
      </c>
      <c r="L2344" s="38" t="str">
        <f aca="false">IF($C2344="","",N($F2344)*N($I2344))</f>
        <v/>
      </c>
      <c r="M2344" s="37" t="str">
        <f aca="false">IF(OR($C2344="",N(TOP!$C$12)=0),"",N($J2344)/TOP!$C$12)</f>
        <v/>
      </c>
      <c r="N2344" s="37" t="str">
        <f aca="false">IF(OR($C2344="",N(TOP!$C$13)=0),"",N($K2344)/TOP!$C$13)</f>
        <v/>
      </c>
      <c r="O2344" s="37" t="str">
        <f aca="false">IF(OR($C2344="",N(TOP!$C$14)=0),"",N($L2344)/TOP!$C$14)</f>
        <v/>
      </c>
      <c r="P2344" s="42" t="str">
        <f aca="false">IF($C2344="","",IFERROR(CHOOSE(MATCH(TOP!$C$10,{"【期間A】","【期間B】","【期間C】"},0),N($M2344),N($N2344),N($O2344)),0))</f>
        <v/>
      </c>
    </row>
    <row r="2345" customFormat="false" ht="15" hidden="false" customHeight="false" outlineLevel="0" collapsed="false">
      <c r="B2345" s="12" t="n">
        <v>2340</v>
      </c>
      <c r="C2345" s="36" t="str">
        <f aca="false">IF(②実績CSV_期間A!$M2341="","",②実績CSV_期間A!$M2341&amp;"")</f>
        <v/>
      </c>
      <c r="D2345" s="12" t="str">
        <f aca="false">IF($C2345="","",②実績CSV_期間A!$N2341)</f>
        <v/>
      </c>
      <c r="E2345" s="12" t="str">
        <f aca="false">IF($C2345="","",RIGHT($D2345,1))</f>
        <v/>
      </c>
      <c r="F2345" s="41" t="str">
        <f aca="false">IF($C2345="","",IFERROR(INDEX(サイズ換算マスタ!$C$6:$C$8,MATCH($E2345,サイズ換算マスタ!$B$6:$B$8,0)),1))</f>
        <v/>
      </c>
      <c r="G2345" s="38" t="str">
        <f aca="false">IF($C2345="","",SUMIFS(②実績CSV_期間A!$AA$2:$AA$5001,②実績CSV_期間A!$M$2:$M$5001,$C2345))</f>
        <v/>
      </c>
      <c r="H2345" s="38" t="str">
        <f aca="false">IF($C2345="","",SUMIFS(③実績CSV_期間B!$AA$2:$AA$5001,③実績CSV_期間B!$M$2:$M$5001,$C2345))</f>
        <v/>
      </c>
      <c r="I2345" s="38" t="str">
        <f aca="false">IF($C2345="","",SUMIFS(④実績CSV_期間C!$AA$2:$AA$5001,④実績CSV_期間C!$M$2:$M$5001,$C2345))</f>
        <v/>
      </c>
      <c r="J2345" s="38" t="str">
        <f aca="false">IF($C2345="","",N($F2345)*N($G2345))</f>
        <v/>
      </c>
      <c r="K2345" s="38" t="str">
        <f aca="false">IF($C2345="","",N($F2345)*N($H2345))</f>
        <v/>
      </c>
      <c r="L2345" s="38" t="str">
        <f aca="false">IF($C2345="","",N($F2345)*N($I2345))</f>
        <v/>
      </c>
      <c r="M2345" s="37" t="str">
        <f aca="false">IF(OR($C2345="",N(TOP!$C$12)=0),"",N($J2345)/TOP!$C$12)</f>
        <v/>
      </c>
      <c r="N2345" s="37" t="str">
        <f aca="false">IF(OR($C2345="",N(TOP!$C$13)=0),"",N($K2345)/TOP!$C$13)</f>
        <v/>
      </c>
      <c r="O2345" s="37" t="str">
        <f aca="false">IF(OR($C2345="",N(TOP!$C$14)=0),"",N($L2345)/TOP!$C$14)</f>
        <v/>
      </c>
      <c r="P2345" s="42" t="str">
        <f aca="false">IF($C2345="","",IFERROR(CHOOSE(MATCH(TOP!$C$10,{"【期間A】","【期間B】","【期間C】"},0),N($M2345),N($N2345),N($O2345)),0))</f>
        <v/>
      </c>
    </row>
    <row r="2346" customFormat="false" ht="15" hidden="false" customHeight="false" outlineLevel="0" collapsed="false">
      <c r="B2346" s="12" t="n">
        <v>2341</v>
      </c>
      <c r="C2346" s="36" t="str">
        <f aca="false">IF(②実績CSV_期間A!$M2342="","",②実績CSV_期間A!$M2342&amp;"")</f>
        <v/>
      </c>
      <c r="D2346" s="12" t="str">
        <f aca="false">IF($C2346="","",②実績CSV_期間A!$N2342)</f>
        <v/>
      </c>
      <c r="E2346" s="12" t="str">
        <f aca="false">IF($C2346="","",RIGHT($D2346,1))</f>
        <v/>
      </c>
      <c r="F2346" s="41" t="str">
        <f aca="false">IF($C2346="","",IFERROR(INDEX(サイズ換算マスタ!$C$6:$C$8,MATCH($E2346,サイズ換算マスタ!$B$6:$B$8,0)),1))</f>
        <v/>
      </c>
      <c r="G2346" s="38" t="str">
        <f aca="false">IF($C2346="","",SUMIFS(②実績CSV_期間A!$AA$2:$AA$5001,②実績CSV_期間A!$M$2:$M$5001,$C2346))</f>
        <v/>
      </c>
      <c r="H2346" s="38" t="str">
        <f aca="false">IF($C2346="","",SUMIFS(③実績CSV_期間B!$AA$2:$AA$5001,③実績CSV_期間B!$M$2:$M$5001,$C2346))</f>
        <v/>
      </c>
      <c r="I2346" s="38" t="str">
        <f aca="false">IF($C2346="","",SUMIFS(④実績CSV_期間C!$AA$2:$AA$5001,④実績CSV_期間C!$M$2:$M$5001,$C2346))</f>
        <v/>
      </c>
      <c r="J2346" s="38" t="str">
        <f aca="false">IF($C2346="","",N($F2346)*N($G2346))</f>
        <v/>
      </c>
      <c r="K2346" s="38" t="str">
        <f aca="false">IF($C2346="","",N($F2346)*N($H2346))</f>
        <v/>
      </c>
      <c r="L2346" s="38" t="str">
        <f aca="false">IF($C2346="","",N($F2346)*N($I2346))</f>
        <v/>
      </c>
      <c r="M2346" s="37" t="str">
        <f aca="false">IF(OR($C2346="",N(TOP!$C$12)=0),"",N($J2346)/TOP!$C$12)</f>
        <v/>
      </c>
      <c r="N2346" s="37" t="str">
        <f aca="false">IF(OR($C2346="",N(TOP!$C$13)=0),"",N($K2346)/TOP!$C$13)</f>
        <v/>
      </c>
      <c r="O2346" s="37" t="str">
        <f aca="false">IF(OR($C2346="",N(TOP!$C$14)=0),"",N($L2346)/TOP!$C$14)</f>
        <v/>
      </c>
      <c r="P2346" s="42" t="str">
        <f aca="false">IF($C2346="","",IFERROR(CHOOSE(MATCH(TOP!$C$10,{"【期間A】","【期間B】","【期間C】"},0),N($M2346),N($N2346),N($O2346)),0))</f>
        <v/>
      </c>
    </row>
    <row r="2347" customFormat="false" ht="15" hidden="false" customHeight="false" outlineLevel="0" collapsed="false">
      <c r="B2347" s="12" t="n">
        <v>2342</v>
      </c>
      <c r="C2347" s="36" t="str">
        <f aca="false">IF(②実績CSV_期間A!$M2343="","",②実績CSV_期間A!$M2343&amp;"")</f>
        <v/>
      </c>
      <c r="D2347" s="12" t="str">
        <f aca="false">IF($C2347="","",②実績CSV_期間A!$N2343)</f>
        <v/>
      </c>
      <c r="E2347" s="12" t="str">
        <f aca="false">IF($C2347="","",RIGHT($D2347,1))</f>
        <v/>
      </c>
      <c r="F2347" s="41" t="str">
        <f aca="false">IF($C2347="","",IFERROR(INDEX(サイズ換算マスタ!$C$6:$C$8,MATCH($E2347,サイズ換算マスタ!$B$6:$B$8,0)),1))</f>
        <v/>
      </c>
      <c r="G2347" s="38" t="str">
        <f aca="false">IF($C2347="","",SUMIFS(②実績CSV_期間A!$AA$2:$AA$5001,②実績CSV_期間A!$M$2:$M$5001,$C2347))</f>
        <v/>
      </c>
      <c r="H2347" s="38" t="str">
        <f aca="false">IF($C2347="","",SUMIFS(③実績CSV_期間B!$AA$2:$AA$5001,③実績CSV_期間B!$M$2:$M$5001,$C2347))</f>
        <v/>
      </c>
      <c r="I2347" s="38" t="str">
        <f aca="false">IF($C2347="","",SUMIFS(④実績CSV_期間C!$AA$2:$AA$5001,④実績CSV_期間C!$M$2:$M$5001,$C2347))</f>
        <v/>
      </c>
      <c r="J2347" s="38" t="str">
        <f aca="false">IF($C2347="","",N($F2347)*N($G2347))</f>
        <v/>
      </c>
      <c r="K2347" s="38" t="str">
        <f aca="false">IF($C2347="","",N($F2347)*N($H2347))</f>
        <v/>
      </c>
      <c r="L2347" s="38" t="str">
        <f aca="false">IF($C2347="","",N($F2347)*N($I2347))</f>
        <v/>
      </c>
      <c r="M2347" s="37" t="str">
        <f aca="false">IF(OR($C2347="",N(TOP!$C$12)=0),"",N($J2347)/TOP!$C$12)</f>
        <v/>
      </c>
      <c r="N2347" s="37" t="str">
        <f aca="false">IF(OR($C2347="",N(TOP!$C$13)=0),"",N($K2347)/TOP!$C$13)</f>
        <v/>
      </c>
      <c r="O2347" s="37" t="str">
        <f aca="false">IF(OR($C2347="",N(TOP!$C$14)=0),"",N($L2347)/TOP!$C$14)</f>
        <v/>
      </c>
      <c r="P2347" s="42" t="str">
        <f aca="false">IF($C2347="","",IFERROR(CHOOSE(MATCH(TOP!$C$10,{"【期間A】","【期間B】","【期間C】"},0),N($M2347),N($N2347),N($O2347)),0))</f>
        <v/>
      </c>
    </row>
    <row r="2348" customFormat="false" ht="15" hidden="false" customHeight="false" outlineLevel="0" collapsed="false">
      <c r="B2348" s="12" t="n">
        <v>2343</v>
      </c>
      <c r="C2348" s="36" t="str">
        <f aca="false">IF(②実績CSV_期間A!$M2344="","",②実績CSV_期間A!$M2344&amp;"")</f>
        <v/>
      </c>
      <c r="D2348" s="12" t="str">
        <f aca="false">IF($C2348="","",②実績CSV_期間A!$N2344)</f>
        <v/>
      </c>
      <c r="E2348" s="12" t="str">
        <f aca="false">IF($C2348="","",RIGHT($D2348,1))</f>
        <v/>
      </c>
      <c r="F2348" s="41" t="str">
        <f aca="false">IF($C2348="","",IFERROR(INDEX(サイズ換算マスタ!$C$6:$C$8,MATCH($E2348,サイズ換算マスタ!$B$6:$B$8,0)),1))</f>
        <v/>
      </c>
      <c r="G2348" s="38" t="str">
        <f aca="false">IF($C2348="","",SUMIFS(②実績CSV_期間A!$AA$2:$AA$5001,②実績CSV_期間A!$M$2:$M$5001,$C2348))</f>
        <v/>
      </c>
      <c r="H2348" s="38" t="str">
        <f aca="false">IF($C2348="","",SUMIFS(③実績CSV_期間B!$AA$2:$AA$5001,③実績CSV_期間B!$M$2:$M$5001,$C2348))</f>
        <v/>
      </c>
      <c r="I2348" s="38" t="str">
        <f aca="false">IF($C2348="","",SUMIFS(④実績CSV_期間C!$AA$2:$AA$5001,④実績CSV_期間C!$M$2:$M$5001,$C2348))</f>
        <v/>
      </c>
      <c r="J2348" s="38" t="str">
        <f aca="false">IF($C2348="","",N($F2348)*N($G2348))</f>
        <v/>
      </c>
      <c r="K2348" s="38" t="str">
        <f aca="false">IF($C2348="","",N($F2348)*N($H2348))</f>
        <v/>
      </c>
      <c r="L2348" s="38" t="str">
        <f aca="false">IF($C2348="","",N($F2348)*N($I2348))</f>
        <v/>
      </c>
      <c r="M2348" s="37" t="str">
        <f aca="false">IF(OR($C2348="",N(TOP!$C$12)=0),"",N($J2348)/TOP!$C$12)</f>
        <v/>
      </c>
      <c r="N2348" s="37" t="str">
        <f aca="false">IF(OR($C2348="",N(TOP!$C$13)=0),"",N($K2348)/TOP!$C$13)</f>
        <v/>
      </c>
      <c r="O2348" s="37" t="str">
        <f aca="false">IF(OR($C2348="",N(TOP!$C$14)=0),"",N($L2348)/TOP!$C$14)</f>
        <v/>
      </c>
      <c r="P2348" s="42" t="str">
        <f aca="false">IF($C2348="","",IFERROR(CHOOSE(MATCH(TOP!$C$10,{"【期間A】","【期間B】","【期間C】"},0),N($M2348),N($N2348),N($O2348)),0))</f>
        <v/>
      </c>
    </row>
    <row r="2349" customFormat="false" ht="15" hidden="false" customHeight="false" outlineLevel="0" collapsed="false">
      <c r="B2349" s="12" t="n">
        <v>2344</v>
      </c>
      <c r="C2349" s="36" t="str">
        <f aca="false">IF(②実績CSV_期間A!$M2345="","",②実績CSV_期間A!$M2345&amp;"")</f>
        <v/>
      </c>
      <c r="D2349" s="12" t="str">
        <f aca="false">IF($C2349="","",②実績CSV_期間A!$N2345)</f>
        <v/>
      </c>
      <c r="E2349" s="12" t="str">
        <f aca="false">IF($C2349="","",RIGHT($D2349,1))</f>
        <v/>
      </c>
      <c r="F2349" s="41" t="str">
        <f aca="false">IF($C2349="","",IFERROR(INDEX(サイズ換算マスタ!$C$6:$C$8,MATCH($E2349,サイズ換算マスタ!$B$6:$B$8,0)),1))</f>
        <v/>
      </c>
      <c r="G2349" s="38" t="str">
        <f aca="false">IF($C2349="","",SUMIFS(②実績CSV_期間A!$AA$2:$AA$5001,②実績CSV_期間A!$M$2:$M$5001,$C2349))</f>
        <v/>
      </c>
      <c r="H2349" s="38" t="str">
        <f aca="false">IF($C2349="","",SUMIFS(③実績CSV_期間B!$AA$2:$AA$5001,③実績CSV_期間B!$M$2:$M$5001,$C2349))</f>
        <v/>
      </c>
      <c r="I2349" s="38" t="str">
        <f aca="false">IF($C2349="","",SUMIFS(④実績CSV_期間C!$AA$2:$AA$5001,④実績CSV_期間C!$M$2:$M$5001,$C2349))</f>
        <v/>
      </c>
      <c r="J2349" s="38" t="str">
        <f aca="false">IF($C2349="","",N($F2349)*N($G2349))</f>
        <v/>
      </c>
      <c r="K2349" s="38" t="str">
        <f aca="false">IF($C2349="","",N($F2349)*N($H2349))</f>
        <v/>
      </c>
      <c r="L2349" s="38" t="str">
        <f aca="false">IF($C2349="","",N($F2349)*N($I2349))</f>
        <v/>
      </c>
      <c r="M2349" s="37" t="str">
        <f aca="false">IF(OR($C2349="",N(TOP!$C$12)=0),"",N($J2349)/TOP!$C$12)</f>
        <v/>
      </c>
      <c r="N2349" s="37" t="str">
        <f aca="false">IF(OR($C2349="",N(TOP!$C$13)=0),"",N($K2349)/TOP!$C$13)</f>
        <v/>
      </c>
      <c r="O2349" s="37" t="str">
        <f aca="false">IF(OR($C2349="",N(TOP!$C$14)=0),"",N($L2349)/TOP!$C$14)</f>
        <v/>
      </c>
      <c r="P2349" s="42" t="str">
        <f aca="false">IF($C2349="","",IFERROR(CHOOSE(MATCH(TOP!$C$10,{"【期間A】","【期間B】","【期間C】"},0),N($M2349),N($N2349),N($O2349)),0))</f>
        <v/>
      </c>
    </row>
    <row r="2350" customFormat="false" ht="15" hidden="false" customHeight="false" outlineLevel="0" collapsed="false">
      <c r="B2350" s="12" t="n">
        <v>2345</v>
      </c>
      <c r="C2350" s="36" t="str">
        <f aca="false">IF(②実績CSV_期間A!$M2346="","",②実績CSV_期間A!$M2346&amp;"")</f>
        <v/>
      </c>
      <c r="D2350" s="12" t="str">
        <f aca="false">IF($C2350="","",②実績CSV_期間A!$N2346)</f>
        <v/>
      </c>
      <c r="E2350" s="12" t="str">
        <f aca="false">IF($C2350="","",RIGHT($D2350,1))</f>
        <v/>
      </c>
      <c r="F2350" s="41" t="str">
        <f aca="false">IF($C2350="","",IFERROR(INDEX(サイズ換算マスタ!$C$6:$C$8,MATCH($E2350,サイズ換算マスタ!$B$6:$B$8,0)),1))</f>
        <v/>
      </c>
      <c r="G2350" s="38" t="str">
        <f aca="false">IF($C2350="","",SUMIFS(②実績CSV_期間A!$AA$2:$AA$5001,②実績CSV_期間A!$M$2:$M$5001,$C2350))</f>
        <v/>
      </c>
      <c r="H2350" s="38" t="str">
        <f aca="false">IF($C2350="","",SUMIFS(③実績CSV_期間B!$AA$2:$AA$5001,③実績CSV_期間B!$M$2:$M$5001,$C2350))</f>
        <v/>
      </c>
      <c r="I2350" s="38" t="str">
        <f aca="false">IF($C2350="","",SUMIFS(④実績CSV_期間C!$AA$2:$AA$5001,④実績CSV_期間C!$M$2:$M$5001,$C2350))</f>
        <v/>
      </c>
      <c r="J2350" s="38" t="str">
        <f aca="false">IF($C2350="","",N($F2350)*N($G2350))</f>
        <v/>
      </c>
      <c r="K2350" s="38" t="str">
        <f aca="false">IF($C2350="","",N($F2350)*N($H2350))</f>
        <v/>
      </c>
      <c r="L2350" s="38" t="str">
        <f aca="false">IF($C2350="","",N($F2350)*N($I2350))</f>
        <v/>
      </c>
      <c r="M2350" s="37" t="str">
        <f aca="false">IF(OR($C2350="",N(TOP!$C$12)=0),"",N($J2350)/TOP!$C$12)</f>
        <v/>
      </c>
      <c r="N2350" s="37" t="str">
        <f aca="false">IF(OR($C2350="",N(TOP!$C$13)=0),"",N($K2350)/TOP!$C$13)</f>
        <v/>
      </c>
      <c r="O2350" s="37" t="str">
        <f aca="false">IF(OR($C2350="",N(TOP!$C$14)=0),"",N($L2350)/TOP!$C$14)</f>
        <v/>
      </c>
      <c r="P2350" s="42" t="str">
        <f aca="false">IF($C2350="","",IFERROR(CHOOSE(MATCH(TOP!$C$10,{"【期間A】","【期間B】","【期間C】"},0),N($M2350),N($N2350),N($O2350)),0))</f>
        <v/>
      </c>
    </row>
    <row r="2351" customFormat="false" ht="15" hidden="false" customHeight="false" outlineLevel="0" collapsed="false">
      <c r="B2351" s="12" t="n">
        <v>2346</v>
      </c>
      <c r="C2351" s="36" t="str">
        <f aca="false">IF(②実績CSV_期間A!$M2347="","",②実績CSV_期間A!$M2347&amp;"")</f>
        <v/>
      </c>
      <c r="D2351" s="12" t="str">
        <f aca="false">IF($C2351="","",②実績CSV_期間A!$N2347)</f>
        <v/>
      </c>
      <c r="E2351" s="12" t="str">
        <f aca="false">IF($C2351="","",RIGHT($D2351,1))</f>
        <v/>
      </c>
      <c r="F2351" s="41" t="str">
        <f aca="false">IF($C2351="","",IFERROR(INDEX(サイズ換算マスタ!$C$6:$C$8,MATCH($E2351,サイズ換算マスタ!$B$6:$B$8,0)),1))</f>
        <v/>
      </c>
      <c r="G2351" s="38" t="str">
        <f aca="false">IF($C2351="","",SUMIFS(②実績CSV_期間A!$AA$2:$AA$5001,②実績CSV_期間A!$M$2:$M$5001,$C2351))</f>
        <v/>
      </c>
      <c r="H2351" s="38" t="str">
        <f aca="false">IF($C2351="","",SUMIFS(③実績CSV_期間B!$AA$2:$AA$5001,③実績CSV_期間B!$M$2:$M$5001,$C2351))</f>
        <v/>
      </c>
      <c r="I2351" s="38" t="str">
        <f aca="false">IF($C2351="","",SUMIFS(④実績CSV_期間C!$AA$2:$AA$5001,④実績CSV_期間C!$M$2:$M$5001,$C2351))</f>
        <v/>
      </c>
      <c r="J2351" s="38" t="str">
        <f aca="false">IF($C2351="","",N($F2351)*N($G2351))</f>
        <v/>
      </c>
      <c r="K2351" s="38" t="str">
        <f aca="false">IF($C2351="","",N($F2351)*N($H2351))</f>
        <v/>
      </c>
      <c r="L2351" s="38" t="str">
        <f aca="false">IF($C2351="","",N($F2351)*N($I2351))</f>
        <v/>
      </c>
      <c r="M2351" s="37" t="str">
        <f aca="false">IF(OR($C2351="",N(TOP!$C$12)=0),"",N($J2351)/TOP!$C$12)</f>
        <v/>
      </c>
      <c r="N2351" s="37" t="str">
        <f aca="false">IF(OR($C2351="",N(TOP!$C$13)=0),"",N($K2351)/TOP!$C$13)</f>
        <v/>
      </c>
      <c r="O2351" s="37" t="str">
        <f aca="false">IF(OR($C2351="",N(TOP!$C$14)=0),"",N($L2351)/TOP!$C$14)</f>
        <v/>
      </c>
      <c r="P2351" s="42" t="str">
        <f aca="false">IF($C2351="","",IFERROR(CHOOSE(MATCH(TOP!$C$10,{"【期間A】","【期間B】","【期間C】"},0),N($M2351),N($N2351),N($O2351)),0))</f>
        <v/>
      </c>
    </row>
    <row r="2352" customFormat="false" ht="15" hidden="false" customHeight="false" outlineLevel="0" collapsed="false">
      <c r="B2352" s="12" t="n">
        <v>2347</v>
      </c>
      <c r="C2352" s="36" t="str">
        <f aca="false">IF(②実績CSV_期間A!$M2348="","",②実績CSV_期間A!$M2348&amp;"")</f>
        <v/>
      </c>
      <c r="D2352" s="12" t="str">
        <f aca="false">IF($C2352="","",②実績CSV_期間A!$N2348)</f>
        <v/>
      </c>
      <c r="E2352" s="12" t="str">
        <f aca="false">IF($C2352="","",RIGHT($D2352,1))</f>
        <v/>
      </c>
      <c r="F2352" s="41" t="str">
        <f aca="false">IF($C2352="","",IFERROR(INDEX(サイズ換算マスタ!$C$6:$C$8,MATCH($E2352,サイズ換算マスタ!$B$6:$B$8,0)),1))</f>
        <v/>
      </c>
      <c r="G2352" s="38" t="str">
        <f aca="false">IF($C2352="","",SUMIFS(②実績CSV_期間A!$AA$2:$AA$5001,②実績CSV_期間A!$M$2:$M$5001,$C2352))</f>
        <v/>
      </c>
      <c r="H2352" s="38" t="str">
        <f aca="false">IF($C2352="","",SUMIFS(③実績CSV_期間B!$AA$2:$AA$5001,③実績CSV_期間B!$M$2:$M$5001,$C2352))</f>
        <v/>
      </c>
      <c r="I2352" s="38" t="str">
        <f aca="false">IF($C2352="","",SUMIFS(④実績CSV_期間C!$AA$2:$AA$5001,④実績CSV_期間C!$M$2:$M$5001,$C2352))</f>
        <v/>
      </c>
      <c r="J2352" s="38" t="str">
        <f aca="false">IF($C2352="","",N($F2352)*N($G2352))</f>
        <v/>
      </c>
      <c r="K2352" s="38" t="str">
        <f aca="false">IF($C2352="","",N($F2352)*N($H2352))</f>
        <v/>
      </c>
      <c r="L2352" s="38" t="str">
        <f aca="false">IF($C2352="","",N($F2352)*N($I2352))</f>
        <v/>
      </c>
      <c r="M2352" s="37" t="str">
        <f aca="false">IF(OR($C2352="",N(TOP!$C$12)=0),"",N($J2352)/TOP!$C$12)</f>
        <v/>
      </c>
      <c r="N2352" s="37" t="str">
        <f aca="false">IF(OR($C2352="",N(TOP!$C$13)=0),"",N($K2352)/TOP!$C$13)</f>
        <v/>
      </c>
      <c r="O2352" s="37" t="str">
        <f aca="false">IF(OR($C2352="",N(TOP!$C$14)=0),"",N($L2352)/TOP!$C$14)</f>
        <v/>
      </c>
      <c r="P2352" s="42" t="str">
        <f aca="false">IF($C2352="","",IFERROR(CHOOSE(MATCH(TOP!$C$10,{"【期間A】","【期間B】","【期間C】"},0),N($M2352),N($N2352),N($O2352)),0))</f>
        <v/>
      </c>
    </row>
    <row r="2353" customFormat="false" ht="15" hidden="false" customHeight="false" outlineLevel="0" collapsed="false">
      <c r="B2353" s="12" t="n">
        <v>2348</v>
      </c>
      <c r="C2353" s="36" t="str">
        <f aca="false">IF(②実績CSV_期間A!$M2349="","",②実績CSV_期間A!$M2349&amp;"")</f>
        <v/>
      </c>
      <c r="D2353" s="12" t="str">
        <f aca="false">IF($C2353="","",②実績CSV_期間A!$N2349)</f>
        <v/>
      </c>
      <c r="E2353" s="12" t="str">
        <f aca="false">IF($C2353="","",RIGHT($D2353,1))</f>
        <v/>
      </c>
      <c r="F2353" s="41" t="str">
        <f aca="false">IF($C2353="","",IFERROR(INDEX(サイズ換算マスタ!$C$6:$C$8,MATCH($E2353,サイズ換算マスタ!$B$6:$B$8,0)),1))</f>
        <v/>
      </c>
      <c r="G2353" s="38" t="str">
        <f aca="false">IF($C2353="","",SUMIFS(②実績CSV_期間A!$AA$2:$AA$5001,②実績CSV_期間A!$M$2:$M$5001,$C2353))</f>
        <v/>
      </c>
      <c r="H2353" s="38" t="str">
        <f aca="false">IF($C2353="","",SUMIFS(③実績CSV_期間B!$AA$2:$AA$5001,③実績CSV_期間B!$M$2:$M$5001,$C2353))</f>
        <v/>
      </c>
      <c r="I2353" s="38" t="str">
        <f aca="false">IF($C2353="","",SUMIFS(④実績CSV_期間C!$AA$2:$AA$5001,④実績CSV_期間C!$M$2:$M$5001,$C2353))</f>
        <v/>
      </c>
      <c r="J2353" s="38" t="str">
        <f aca="false">IF($C2353="","",N($F2353)*N($G2353))</f>
        <v/>
      </c>
      <c r="K2353" s="38" t="str">
        <f aca="false">IF($C2353="","",N($F2353)*N($H2353))</f>
        <v/>
      </c>
      <c r="L2353" s="38" t="str">
        <f aca="false">IF($C2353="","",N($F2353)*N($I2353))</f>
        <v/>
      </c>
      <c r="M2353" s="37" t="str">
        <f aca="false">IF(OR($C2353="",N(TOP!$C$12)=0),"",N($J2353)/TOP!$C$12)</f>
        <v/>
      </c>
      <c r="N2353" s="37" t="str">
        <f aca="false">IF(OR($C2353="",N(TOP!$C$13)=0),"",N($K2353)/TOP!$C$13)</f>
        <v/>
      </c>
      <c r="O2353" s="37" t="str">
        <f aca="false">IF(OR($C2353="",N(TOP!$C$14)=0),"",N($L2353)/TOP!$C$14)</f>
        <v/>
      </c>
      <c r="P2353" s="42" t="str">
        <f aca="false">IF($C2353="","",IFERROR(CHOOSE(MATCH(TOP!$C$10,{"【期間A】","【期間B】","【期間C】"},0),N($M2353),N($N2353),N($O2353)),0))</f>
        <v/>
      </c>
    </row>
    <row r="2354" customFormat="false" ht="15" hidden="false" customHeight="false" outlineLevel="0" collapsed="false">
      <c r="B2354" s="12" t="n">
        <v>2349</v>
      </c>
      <c r="C2354" s="36" t="str">
        <f aca="false">IF(②実績CSV_期間A!$M2350="","",②実績CSV_期間A!$M2350&amp;"")</f>
        <v/>
      </c>
      <c r="D2354" s="12" t="str">
        <f aca="false">IF($C2354="","",②実績CSV_期間A!$N2350)</f>
        <v/>
      </c>
      <c r="E2354" s="12" t="str">
        <f aca="false">IF($C2354="","",RIGHT($D2354,1))</f>
        <v/>
      </c>
      <c r="F2354" s="41" t="str">
        <f aca="false">IF($C2354="","",IFERROR(INDEX(サイズ換算マスタ!$C$6:$C$8,MATCH($E2354,サイズ換算マスタ!$B$6:$B$8,0)),1))</f>
        <v/>
      </c>
      <c r="G2354" s="38" t="str">
        <f aca="false">IF($C2354="","",SUMIFS(②実績CSV_期間A!$AA$2:$AA$5001,②実績CSV_期間A!$M$2:$M$5001,$C2354))</f>
        <v/>
      </c>
      <c r="H2354" s="38" t="str">
        <f aca="false">IF($C2354="","",SUMIFS(③実績CSV_期間B!$AA$2:$AA$5001,③実績CSV_期間B!$M$2:$M$5001,$C2354))</f>
        <v/>
      </c>
      <c r="I2354" s="38" t="str">
        <f aca="false">IF($C2354="","",SUMIFS(④実績CSV_期間C!$AA$2:$AA$5001,④実績CSV_期間C!$M$2:$M$5001,$C2354))</f>
        <v/>
      </c>
      <c r="J2354" s="38" t="str">
        <f aca="false">IF($C2354="","",N($F2354)*N($G2354))</f>
        <v/>
      </c>
      <c r="K2354" s="38" t="str">
        <f aca="false">IF($C2354="","",N($F2354)*N($H2354))</f>
        <v/>
      </c>
      <c r="L2354" s="38" t="str">
        <f aca="false">IF($C2354="","",N($F2354)*N($I2354))</f>
        <v/>
      </c>
      <c r="M2354" s="37" t="str">
        <f aca="false">IF(OR($C2354="",N(TOP!$C$12)=0),"",N($J2354)/TOP!$C$12)</f>
        <v/>
      </c>
      <c r="N2354" s="37" t="str">
        <f aca="false">IF(OR($C2354="",N(TOP!$C$13)=0),"",N($K2354)/TOP!$C$13)</f>
        <v/>
      </c>
      <c r="O2354" s="37" t="str">
        <f aca="false">IF(OR($C2354="",N(TOP!$C$14)=0),"",N($L2354)/TOP!$C$14)</f>
        <v/>
      </c>
      <c r="P2354" s="42" t="str">
        <f aca="false">IF($C2354="","",IFERROR(CHOOSE(MATCH(TOP!$C$10,{"【期間A】","【期間B】","【期間C】"},0),N($M2354),N($N2354),N($O2354)),0))</f>
        <v/>
      </c>
    </row>
    <row r="2355" customFormat="false" ht="15" hidden="false" customHeight="false" outlineLevel="0" collapsed="false">
      <c r="B2355" s="12" t="n">
        <v>2350</v>
      </c>
      <c r="C2355" s="36" t="str">
        <f aca="false">IF(②実績CSV_期間A!$M2351="","",②実績CSV_期間A!$M2351&amp;"")</f>
        <v/>
      </c>
      <c r="D2355" s="12" t="str">
        <f aca="false">IF($C2355="","",②実績CSV_期間A!$N2351)</f>
        <v/>
      </c>
      <c r="E2355" s="12" t="str">
        <f aca="false">IF($C2355="","",RIGHT($D2355,1))</f>
        <v/>
      </c>
      <c r="F2355" s="41" t="str">
        <f aca="false">IF($C2355="","",IFERROR(INDEX(サイズ換算マスタ!$C$6:$C$8,MATCH($E2355,サイズ換算マスタ!$B$6:$B$8,0)),1))</f>
        <v/>
      </c>
      <c r="G2355" s="38" t="str">
        <f aca="false">IF($C2355="","",SUMIFS(②実績CSV_期間A!$AA$2:$AA$5001,②実績CSV_期間A!$M$2:$M$5001,$C2355))</f>
        <v/>
      </c>
      <c r="H2355" s="38" t="str">
        <f aca="false">IF($C2355="","",SUMIFS(③実績CSV_期間B!$AA$2:$AA$5001,③実績CSV_期間B!$M$2:$M$5001,$C2355))</f>
        <v/>
      </c>
      <c r="I2355" s="38" t="str">
        <f aca="false">IF($C2355="","",SUMIFS(④実績CSV_期間C!$AA$2:$AA$5001,④実績CSV_期間C!$M$2:$M$5001,$C2355))</f>
        <v/>
      </c>
      <c r="J2355" s="38" t="str">
        <f aca="false">IF($C2355="","",N($F2355)*N($G2355))</f>
        <v/>
      </c>
      <c r="K2355" s="38" t="str">
        <f aca="false">IF($C2355="","",N($F2355)*N($H2355))</f>
        <v/>
      </c>
      <c r="L2355" s="38" t="str">
        <f aca="false">IF($C2355="","",N($F2355)*N($I2355))</f>
        <v/>
      </c>
      <c r="M2355" s="37" t="str">
        <f aca="false">IF(OR($C2355="",N(TOP!$C$12)=0),"",N($J2355)/TOP!$C$12)</f>
        <v/>
      </c>
      <c r="N2355" s="37" t="str">
        <f aca="false">IF(OR($C2355="",N(TOP!$C$13)=0),"",N($K2355)/TOP!$C$13)</f>
        <v/>
      </c>
      <c r="O2355" s="37" t="str">
        <f aca="false">IF(OR($C2355="",N(TOP!$C$14)=0),"",N($L2355)/TOP!$C$14)</f>
        <v/>
      </c>
      <c r="P2355" s="42" t="str">
        <f aca="false">IF($C2355="","",IFERROR(CHOOSE(MATCH(TOP!$C$10,{"【期間A】","【期間B】","【期間C】"},0),N($M2355),N($N2355),N($O2355)),0))</f>
        <v/>
      </c>
    </row>
    <row r="2356" customFormat="false" ht="15" hidden="false" customHeight="false" outlineLevel="0" collapsed="false">
      <c r="B2356" s="12" t="n">
        <v>2351</v>
      </c>
      <c r="C2356" s="36" t="str">
        <f aca="false">IF(②実績CSV_期間A!$M2352="","",②実績CSV_期間A!$M2352&amp;"")</f>
        <v/>
      </c>
      <c r="D2356" s="12" t="str">
        <f aca="false">IF($C2356="","",②実績CSV_期間A!$N2352)</f>
        <v/>
      </c>
      <c r="E2356" s="12" t="str">
        <f aca="false">IF($C2356="","",RIGHT($D2356,1))</f>
        <v/>
      </c>
      <c r="F2356" s="41" t="str">
        <f aca="false">IF($C2356="","",IFERROR(INDEX(サイズ換算マスタ!$C$6:$C$8,MATCH($E2356,サイズ換算マスタ!$B$6:$B$8,0)),1))</f>
        <v/>
      </c>
      <c r="G2356" s="38" t="str">
        <f aca="false">IF($C2356="","",SUMIFS(②実績CSV_期間A!$AA$2:$AA$5001,②実績CSV_期間A!$M$2:$M$5001,$C2356))</f>
        <v/>
      </c>
      <c r="H2356" s="38" t="str">
        <f aca="false">IF($C2356="","",SUMIFS(③実績CSV_期間B!$AA$2:$AA$5001,③実績CSV_期間B!$M$2:$M$5001,$C2356))</f>
        <v/>
      </c>
      <c r="I2356" s="38" t="str">
        <f aca="false">IF($C2356="","",SUMIFS(④実績CSV_期間C!$AA$2:$AA$5001,④実績CSV_期間C!$M$2:$M$5001,$C2356))</f>
        <v/>
      </c>
      <c r="J2356" s="38" t="str">
        <f aca="false">IF($C2356="","",N($F2356)*N($G2356))</f>
        <v/>
      </c>
      <c r="K2356" s="38" t="str">
        <f aca="false">IF($C2356="","",N($F2356)*N($H2356))</f>
        <v/>
      </c>
      <c r="L2356" s="38" t="str">
        <f aca="false">IF($C2356="","",N($F2356)*N($I2356))</f>
        <v/>
      </c>
      <c r="M2356" s="37" t="str">
        <f aca="false">IF(OR($C2356="",N(TOP!$C$12)=0),"",N($J2356)/TOP!$C$12)</f>
        <v/>
      </c>
      <c r="N2356" s="37" t="str">
        <f aca="false">IF(OR($C2356="",N(TOP!$C$13)=0),"",N($K2356)/TOP!$C$13)</f>
        <v/>
      </c>
      <c r="O2356" s="37" t="str">
        <f aca="false">IF(OR($C2356="",N(TOP!$C$14)=0),"",N($L2356)/TOP!$C$14)</f>
        <v/>
      </c>
      <c r="P2356" s="42" t="str">
        <f aca="false">IF($C2356="","",IFERROR(CHOOSE(MATCH(TOP!$C$10,{"【期間A】","【期間B】","【期間C】"},0),N($M2356),N($N2356),N($O2356)),0))</f>
        <v/>
      </c>
    </row>
    <row r="2357" customFormat="false" ht="15" hidden="false" customHeight="false" outlineLevel="0" collapsed="false">
      <c r="B2357" s="12" t="n">
        <v>2352</v>
      </c>
      <c r="C2357" s="36" t="str">
        <f aca="false">IF(②実績CSV_期間A!$M2353="","",②実績CSV_期間A!$M2353&amp;"")</f>
        <v/>
      </c>
      <c r="D2357" s="12" t="str">
        <f aca="false">IF($C2357="","",②実績CSV_期間A!$N2353)</f>
        <v/>
      </c>
      <c r="E2357" s="12" t="str">
        <f aca="false">IF($C2357="","",RIGHT($D2357,1))</f>
        <v/>
      </c>
      <c r="F2357" s="41" t="str">
        <f aca="false">IF($C2357="","",IFERROR(INDEX(サイズ換算マスタ!$C$6:$C$8,MATCH($E2357,サイズ換算マスタ!$B$6:$B$8,0)),1))</f>
        <v/>
      </c>
      <c r="G2357" s="38" t="str">
        <f aca="false">IF($C2357="","",SUMIFS(②実績CSV_期間A!$AA$2:$AA$5001,②実績CSV_期間A!$M$2:$M$5001,$C2357))</f>
        <v/>
      </c>
      <c r="H2357" s="38" t="str">
        <f aca="false">IF($C2357="","",SUMIFS(③実績CSV_期間B!$AA$2:$AA$5001,③実績CSV_期間B!$M$2:$M$5001,$C2357))</f>
        <v/>
      </c>
      <c r="I2357" s="38" t="str">
        <f aca="false">IF($C2357="","",SUMIFS(④実績CSV_期間C!$AA$2:$AA$5001,④実績CSV_期間C!$M$2:$M$5001,$C2357))</f>
        <v/>
      </c>
      <c r="J2357" s="38" t="str">
        <f aca="false">IF($C2357="","",N($F2357)*N($G2357))</f>
        <v/>
      </c>
      <c r="K2357" s="38" t="str">
        <f aca="false">IF($C2357="","",N($F2357)*N($H2357))</f>
        <v/>
      </c>
      <c r="L2357" s="38" t="str">
        <f aca="false">IF($C2357="","",N($F2357)*N($I2357))</f>
        <v/>
      </c>
      <c r="M2357" s="37" t="str">
        <f aca="false">IF(OR($C2357="",N(TOP!$C$12)=0),"",N($J2357)/TOP!$C$12)</f>
        <v/>
      </c>
      <c r="N2357" s="37" t="str">
        <f aca="false">IF(OR($C2357="",N(TOP!$C$13)=0),"",N($K2357)/TOP!$C$13)</f>
        <v/>
      </c>
      <c r="O2357" s="37" t="str">
        <f aca="false">IF(OR($C2357="",N(TOP!$C$14)=0),"",N($L2357)/TOP!$C$14)</f>
        <v/>
      </c>
      <c r="P2357" s="42" t="str">
        <f aca="false">IF($C2357="","",IFERROR(CHOOSE(MATCH(TOP!$C$10,{"【期間A】","【期間B】","【期間C】"},0),N($M2357),N($N2357),N($O2357)),0))</f>
        <v/>
      </c>
    </row>
    <row r="2358" customFormat="false" ht="15" hidden="false" customHeight="false" outlineLevel="0" collapsed="false">
      <c r="B2358" s="12" t="n">
        <v>2353</v>
      </c>
      <c r="C2358" s="36" t="str">
        <f aca="false">IF(②実績CSV_期間A!$M2354="","",②実績CSV_期間A!$M2354&amp;"")</f>
        <v/>
      </c>
      <c r="D2358" s="12" t="str">
        <f aca="false">IF($C2358="","",②実績CSV_期間A!$N2354)</f>
        <v/>
      </c>
      <c r="E2358" s="12" t="str">
        <f aca="false">IF($C2358="","",RIGHT($D2358,1))</f>
        <v/>
      </c>
      <c r="F2358" s="41" t="str">
        <f aca="false">IF($C2358="","",IFERROR(INDEX(サイズ換算マスタ!$C$6:$C$8,MATCH($E2358,サイズ換算マスタ!$B$6:$B$8,0)),1))</f>
        <v/>
      </c>
      <c r="G2358" s="38" t="str">
        <f aca="false">IF($C2358="","",SUMIFS(②実績CSV_期間A!$AA$2:$AA$5001,②実績CSV_期間A!$M$2:$M$5001,$C2358))</f>
        <v/>
      </c>
      <c r="H2358" s="38" t="str">
        <f aca="false">IF($C2358="","",SUMIFS(③実績CSV_期間B!$AA$2:$AA$5001,③実績CSV_期間B!$M$2:$M$5001,$C2358))</f>
        <v/>
      </c>
      <c r="I2358" s="38" t="str">
        <f aca="false">IF($C2358="","",SUMIFS(④実績CSV_期間C!$AA$2:$AA$5001,④実績CSV_期間C!$M$2:$M$5001,$C2358))</f>
        <v/>
      </c>
      <c r="J2358" s="38" t="str">
        <f aca="false">IF($C2358="","",N($F2358)*N($G2358))</f>
        <v/>
      </c>
      <c r="K2358" s="38" t="str">
        <f aca="false">IF($C2358="","",N($F2358)*N($H2358))</f>
        <v/>
      </c>
      <c r="L2358" s="38" t="str">
        <f aca="false">IF($C2358="","",N($F2358)*N($I2358))</f>
        <v/>
      </c>
      <c r="M2358" s="37" t="str">
        <f aca="false">IF(OR($C2358="",N(TOP!$C$12)=0),"",N($J2358)/TOP!$C$12)</f>
        <v/>
      </c>
      <c r="N2358" s="37" t="str">
        <f aca="false">IF(OR($C2358="",N(TOP!$C$13)=0),"",N($K2358)/TOP!$C$13)</f>
        <v/>
      </c>
      <c r="O2358" s="37" t="str">
        <f aca="false">IF(OR($C2358="",N(TOP!$C$14)=0),"",N($L2358)/TOP!$C$14)</f>
        <v/>
      </c>
      <c r="P2358" s="42" t="str">
        <f aca="false">IF($C2358="","",IFERROR(CHOOSE(MATCH(TOP!$C$10,{"【期間A】","【期間B】","【期間C】"},0),N($M2358),N($N2358),N($O2358)),0))</f>
        <v/>
      </c>
    </row>
    <row r="2359" customFormat="false" ht="15" hidden="false" customHeight="false" outlineLevel="0" collapsed="false">
      <c r="B2359" s="12" t="n">
        <v>2354</v>
      </c>
      <c r="C2359" s="36" t="str">
        <f aca="false">IF(②実績CSV_期間A!$M2355="","",②実績CSV_期間A!$M2355&amp;"")</f>
        <v/>
      </c>
      <c r="D2359" s="12" t="str">
        <f aca="false">IF($C2359="","",②実績CSV_期間A!$N2355)</f>
        <v/>
      </c>
      <c r="E2359" s="12" t="str">
        <f aca="false">IF($C2359="","",RIGHT($D2359,1))</f>
        <v/>
      </c>
      <c r="F2359" s="41" t="str">
        <f aca="false">IF($C2359="","",IFERROR(INDEX(サイズ換算マスタ!$C$6:$C$8,MATCH($E2359,サイズ換算マスタ!$B$6:$B$8,0)),1))</f>
        <v/>
      </c>
      <c r="G2359" s="38" t="str">
        <f aca="false">IF($C2359="","",SUMIFS(②実績CSV_期間A!$AA$2:$AA$5001,②実績CSV_期間A!$M$2:$M$5001,$C2359))</f>
        <v/>
      </c>
      <c r="H2359" s="38" t="str">
        <f aca="false">IF($C2359="","",SUMIFS(③実績CSV_期間B!$AA$2:$AA$5001,③実績CSV_期間B!$M$2:$M$5001,$C2359))</f>
        <v/>
      </c>
      <c r="I2359" s="38" t="str">
        <f aca="false">IF($C2359="","",SUMIFS(④実績CSV_期間C!$AA$2:$AA$5001,④実績CSV_期間C!$M$2:$M$5001,$C2359))</f>
        <v/>
      </c>
      <c r="J2359" s="38" t="str">
        <f aca="false">IF($C2359="","",N($F2359)*N($G2359))</f>
        <v/>
      </c>
      <c r="K2359" s="38" t="str">
        <f aca="false">IF($C2359="","",N($F2359)*N($H2359))</f>
        <v/>
      </c>
      <c r="L2359" s="38" t="str">
        <f aca="false">IF($C2359="","",N($F2359)*N($I2359))</f>
        <v/>
      </c>
      <c r="M2359" s="37" t="str">
        <f aca="false">IF(OR($C2359="",N(TOP!$C$12)=0),"",N($J2359)/TOP!$C$12)</f>
        <v/>
      </c>
      <c r="N2359" s="37" t="str">
        <f aca="false">IF(OR($C2359="",N(TOP!$C$13)=0),"",N($K2359)/TOP!$C$13)</f>
        <v/>
      </c>
      <c r="O2359" s="37" t="str">
        <f aca="false">IF(OR($C2359="",N(TOP!$C$14)=0),"",N($L2359)/TOP!$C$14)</f>
        <v/>
      </c>
      <c r="P2359" s="42" t="str">
        <f aca="false">IF($C2359="","",IFERROR(CHOOSE(MATCH(TOP!$C$10,{"【期間A】","【期間B】","【期間C】"},0),N($M2359),N($N2359),N($O2359)),0))</f>
        <v/>
      </c>
    </row>
    <row r="2360" customFormat="false" ht="15" hidden="false" customHeight="false" outlineLevel="0" collapsed="false">
      <c r="B2360" s="12" t="n">
        <v>2355</v>
      </c>
      <c r="C2360" s="36" t="str">
        <f aca="false">IF(②実績CSV_期間A!$M2356="","",②実績CSV_期間A!$M2356&amp;"")</f>
        <v/>
      </c>
      <c r="D2360" s="12" t="str">
        <f aca="false">IF($C2360="","",②実績CSV_期間A!$N2356)</f>
        <v/>
      </c>
      <c r="E2360" s="12" t="str">
        <f aca="false">IF($C2360="","",RIGHT($D2360,1))</f>
        <v/>
      </c>
      <c r="F2360" s="41" t="str">
        <f aca="false">IF($C2360="","",IFERROR(INDEX(サイズ換算マスタ!$C$6:$C$8,MATCH($E2360,サイズ換算マスタ!$B$6:$B$8,0)),1))</f>
        <v/>
      </c>
      <c r="G2360" s="38" t="str">
        <f aca="false">IF($C2360="","",SUMIFS(②実績CSV_期間A!$AA$2:$AA$5001,②実績CSV_期間A!$M$2:$M$5001,$C2360))</f>
        <v/>
      </c>
      <c r="H2360" s="38" t="str">
        <f aca="false">IF($C2360="","",SUMIFS(③実績CSV_期間B!$AA$2:$AA$5001,③実績CSV_期間B!$M$2:$M$5001,$C2360))</f>
        <v/>
      </c>
      <c r="I2360" s="38" t="str">
        <f aca="false">IF($C2360="","",SUMIFS(④実績CSV_期間C!$AA$2:$AA$5001,④実績CSV_期間C!$M$2:$M$5001,$C2360))</f>
        <v/>
      </c>
      <c r="J2360" s="38" t="str">
        <f aca="false">IF($C2360="","",N($F2360)*N($G2360))</f>
        <v/>
      </c>
      <c r="K2360" s="38" t="str">
        <f aca="false">IF($C2360="","",N($F2360)*N($H2360))</f>
        <v/>
      </c>
      <c r="L2360" s="38" t="str">
        <f aca="false">IF($C2360="","",N($F2360)*N($I2360))</f>
        <v/>
      </c>
      <c r="M2360" s="37" t="str">
        <f aca="false">IF(OR($C2360="",N(TOP!$C$12)=0),"",N($J2360)/TOP!$C$12)</f>
        <v/>
      </c>
      <c r="N2360" s="37" t="str">
        <f aca="false">IF(OR($C2360="",N(TOP!$C$13)=0),"",N($K2360)/TOP!$C$13)</f>
        <v/>
      </c>
      <c r="O2360" s="37" t="str">
        <f aca="false">IF(OR($C2360="",N(TOP!$C$14)=0),"",N($L2360)/TOP!$C$14)</f>
        <v/>
      </c>
      <c r="P2360" s="42" t="str">
        <f aca="false">IF($C2360="","",IFERROR(CHOOSE(MATCH(TOP!$C$10,{"【期間A】","【期間B】","【期間C】"},0),N($M2360),N($N2360),N($O2360)),0))</f>
        <v/>
      </c>
    </row>
    <row r="2361" customFormat="false" ht="15" hidden="false" customHeight="false" outlineLevel="0" collapsed="false">
      <c r="B2361" s="12" t="n">
        <v>2356</v>
      </c>
      <c r="C2361" s="36" t="str">
        <f aca="false">IF(②実績CSV_期間A!$M2357="","",②実績CSV_期間A!$M2357&amp;"")</f>
        <v/>
      </c>
      <c r="D2361" s="12" t="str">
        <f aca="false">IF($C2361="","",②実績CSV_期間A!$N2357)</f>
        <v/>
      </c>
      <c r="E2361" s="12" t="str">
        <f aca="false">IF($C2361="","",RIGHT($D2361,1))</f>
        <v/>
      </c>
      <c r="F2361" s="41" t="str">
        <f aca="false">IF($C2361="","",IFERROR(INDEX(サイズ換算マスタ!$C$6:$C$8,MATCH($E2361,サイズ換算マスタ!$B$6:$B$8,0)),1))</f>
        <v/>
      </c>
      <c r="G2361" s="38" t="str">
        <f aca="false">IF($C2361="","",SUMIFS(②実績CSV_期間A!$AA$2:$AA$5001,②実績CSV_期間A!$M$2:$M$5001,$C2361))</f>
        <v/>
      </c>
      <c r="H2361" s="38" t="str">
        <f aca="false">IF($C2361="","",SUMIFS(③実績CSV_期間B!$AA$2:$AA$5001,③実績CSV_期間B!$M$2:$M$5001,$C2361))</f>
        <v/>
      </c>
      <c r="I2361" s="38" t="str">
        <f aca="false">IF($C2361="","",SUMIFS(④実績CSV_期間C!$AA$2:$AA$5001,④実績CSV_期間C!$M$2:$M$5001,$C2361))</f>
        <v/>
      </c>
      <c r="J2361" s="38" t="str">
        <f aca="false">IF($C2361="","",N($F2361)*N($G2361))</f>
        <v/>
      </c>
      <c r="K2361" s="38" t="str">
        <f aca="false">IF($C2361="","",N($F2361)*N($H2361))</f>
        <v/>
      </c>
      <c r="L2361" s="38" t="str">
        <f aca="false">IF($C2361="","",N($F2361)*N($I2361))</f>
        <v/>
      </c>
      <c r="M2361" s="37" t="str">
        <f aca="false">IF(OR($C2361="",N(TOP!$C$12)=0),"",N($J2361)/TOP!$C$12)</f>
        <v/>
      </c>
      <c r="N2361" s="37" t="str">
        <f aca="false">IF(OR($C2361="",N(TOP!$C$13)=0),"",N($K2361)/TOP!$C$13)</f>
        <v/>
      </c>
      <c r="O2361" s="37" t="str">
        <f aca="false">IF(OR($C2361="",N(TOP!$C$14)=0),"",N($L2361)/TOP!$C$14)</f>
        <v/>
      </c>
      <c r="P2361" s="42" t="str">
        <f aca="false">IF($C2361="","",IFERROR(CHOOSE(MATCH(TOP!$C$10,{"【期間A】","【期間B】","【期間C】"},0),N($M2361),N($N2361),N($O2361)),0))</f>
        <v/>
      </c>
    </row>
    <row r="2362" customFormat="false" ht="15" hidden="false" customHeight="false" outlineLevel="0" collapsed="false">
      <c r="B2362" s="12" t="n">
        <v>2357</v>
      </c>
      <c r="C2362" s="36" t="str">
        <f aca="false">IF(②実績CSV_期間A!$M2358="","",②実績CSV_期間A!$M2358&amp;"")</f>
        <v/>
      </c>
      <c r="D2362" s="12" t="str">
        <f aca="false">IF($C2362="","",②実績CSV_期間A!$N2358)</f>
        <v/>
      </c>
      <c r="E2362" s="12" t="str">
        <f aca="false">IF($C2362="","",RIGHT($D2362,1))</f>
        <v/>
      </c>
      <c r="F2362" s="41" t="str">
        <f aca="false">IF($C2362="","",IFERROR(INDEX(サイズ換算マスタ!$C$6:$C$8,MATCH($E2362,サイズ換算マスタ!$B$6:$B$8,0)),1))</f>
        <v/>
      </c>
      <c r="G2362" s="38" t="str">
        <f aca="false">IF($C2362="","",SUMIFS(②実績CSV_期間A!$AA$2:$AA$5001,②実績CSV_期間A!$M$2:$M$5001,$C2362))</f>
        <v/>
      </c>
      <c r="H2362" s="38" t="str">
        <f aca="false">IF($C2362="","",SUMIFS(③実績CSV_期間B!$AA$2:$AA$5001,③実績CSV_期間B!$M$2:$M$5001,$C2362))</f>
        <v/>
      </c>
      <c r="I2362" s="38" t="str">
        <f aca="false">IF($C2362="","",SUMIFS(④実績CSV_期間C!$AA$2:$AA$5001,④実績CSV_期間C!$M$2:$M$5001,$C2362))</f>
        <v/>
      </c>
      <c r="J2362" s="38" t="str">
        <f aca="false">IF($C2362="","",N($F2362)*N($G2362))</f>
        <v/>
      </c>
      <c r="K2362" s="38" t="str">
        <f aca="false">IF($C2362="","",N($F2362)*N($H2362))</f>
        <v/>
      </c>
      <c r="L2362" s="38" t="str">
        <f aca="false">IF($C2362="","",N($F2362)*N($I2362))</f>
        <v/>
      </c>
      <c r="M2362" s="37" t="str">
        <f aca="false">IF(OR($C2362="",N(TOP!$C$12)=0),"",N($J2362)/TOP!$C$12)</f>
        <v/>
      </c>
      <c r="N2362" s="37" t="str">
        <f aca="false">IF(OR($C2362="",N(TOP!$C$13)=0),"",N($K2362)/TOP!$C$13)</f>
        <v/>
      </c>
      <c r="O2362" s="37" t="str">
        <f aca="false">IF(OR($C2362="",N(TOP!$C$14)=0),"",N($L2362)/TOP!$C$14)</f>
        <v/>
      </c>
      <c r="P2362" s="42" t="str">
        <f aca="false">IF($C2362="","",IFERROR(CHOOSE(MATCH(TOP!$C$10,{"【期間A】","【期間B】","【期間C】"},0),N($M2362),N($N2362),N($O2362)),0))</f>
        <v/>
      </c>
    </row>
    <row r="2363" customFormat="false" ht="15" hidden="false" customHeight="false" outlineLevel="0" collapsed="false">
      <c r="B2363" s="12" t="n">
        <v>2358</v>
      </c>
      <c r="C2363" s="36" t="str">
        <f aca="false">IF(②実績CSV_期間A!$M2359="","",②実績CSV_期間A!$M2359&amp;"")</f>
        <v/>
      </c>
      <c r="D2363" s="12" t="str">
        <f aca="false">IF($C2363="","",②実績CSV_期間A!$N2359)</f>
        <v/>
      </c>
      <c r="E2363" s="12" t="str">
        <f aca="false">IF($C2363="","",RIGHT($D2363,1))</f>
        <v/>
      </c>
      <c r="F2363" s="41" t="str">
        <f aca="false">IF($C2363="","",IFERROR(INDEX(サイズ換算マスタ!$C$6:$C$8,MATCH($E2363,サイズ換算マスタ!$B$6:$B$8,0)),1))</f>
        <v/>
      </c>
      <c r="G2363" s="38" t="str">
        <f aca="false">IF($C2363="","",SUMIFS(②実績CSV_期間A!$AA$2:$AA$5001,②実績CSV_期間A!$M$2:$M$5001,$C2363))</f>
        <v/>
      </c>
      <c r="H2363" s="38" t="str">
        <f aca="false">IF($C2363="","",SUMIFS(③実績CSV_期間B!$AA$2:$AA$5001,③実績CSV_期間B!$M$2:$M$5001,$C2363))</f>
        <v/>
      </c>
      <c r="I2363" s="38" t="str">
        <f aca="false">IF($C2363="","",SUMIFS(④実績CSV_期間C!$AA$2:$AA$5001,④実績CSV_期間C!$M$2:$M$5001,$C2363))</f>
        <v/>
      </c>
      <c r="J2363" s="38" t="str">
        <f aca="false">IF($C2363="","",N($F2363)*N($G2363))</f>
        <v/>
      </c>
      <c r="K2363" s="38" t="str">
        <f aca="false">IF($C2363="","",N($F2363)*N($H2363))</f>
        <v/>
      </c>
      <c r="L2363" s="38" t="str">
        <f aca="false">IF($C2363="","",N($F2363)*N($I2363))</f>
        <v/>
      </c>
      <c r="M2363" s="37" t="str">
        <f aca="false">IF(OR($C2363="",N(TOP!$C$12)=0),"",N($J2363)/TOP!$C$12)</f>
        <v/>
      </c>
      <c r="N2363" s="37" t="str">
        <f aca="false">IF(OR($C2363="",N(TOP!$C$13)=0),"",N($K2363)/TOP!$C$13)</f>
        <v/>
      </c>
      <c r="O2363" s="37" t="str">
        <f aca="false">IF(OR($C2363="",N(TOP!$C$14)=0),"",N($L2363)/TOP!$C$14)</f>
        <v/>
      </c>
      <c r="P2363" s="42" t="str">
        <f aca="false">IF($C2363="","",IFERROR(CHOOSE(MATCH(TOP!$C$10,{"【期間A】","【期間B】","【期間C】"},0),N($M2363),N($N2363),N($O2363)),0))</f>
        <v/>
      </c>
    </row>
    <row r="2364" customFormat="false" ht="15" hidden="false" customHeight="false" outlineLevel="0" collapsed="false">
      <c r="B2364" s="12" t="n">
        <v>2359</v>
      </c>
      <c r="C2364" s="36" t="str">
        <f aca="false">IF(②実績CSV_期間A!$M2360="","",②実績CSV_期間A!$M2360&amp;"")</f>
        <v/>
      </c>
      <c r="D2364" s="12" t="str">
        <f aca="false">IF($C2364="","",②実績CSV_期間A!$N2360)</f>
        <v/>
      </c>
      <c r="E2364" s="12" t="str">
        <f aca="false">IF($C2364="","",RIGHT($D2364,1))</f>
        <v/>
      </c>
      <c r="F2364" s="41" t="str">
        <f aca="false">IF($C2364="","",IFERROR(INDEX(サイズ換算マスタ!$C$6:$C$8,MATCH($E2364,サイズ換算マスタ!$B$6:$B$8,0)),1))</f>
        <v/>
      </c>
      <c r="G2364" s="38" t="str">
        <f aca="false">IF($C2364="","",SUMIFS(②実績CSV_期間A!$AA$2:$AA$5001,②実績CSV_期間A!$M$2:$M$5001,$C2364))</f>
        <v/>
      </c>
      <c r="H2364" s="38" t="str">
        <f aca="false">IF($C2364="","",SUMIFS(③実績CSV_期間B!$AA$2:$AA$5001,③実績CSV_期間B!$M$2:$M$5001,$C2364))</f>
        <v/>
      </c>
      <c r="I2364" s="38" t="str">
        <f aca="false">IF($C2364="","",SUMIFS(④実績CSV_期間C!$AA$2:$AA$5001,④実績CSV_期間C!$M$2:$M$5001,$C2364))</f>
        <v/>
      </c>
      <c r="J2364" s="38" t="str">
        <f aca="false">IF($C2364="","",N($F2364)*N($G2364))</f>
        <v/>
      </c>
      <c r="K2364" s="38" t="str">
        <f aca="false">IF($C2364="","",N($F2364)*N($H2364))</f>
        <v/>
      </c>
      <c r="L2364" s="38" t="str">
        <f aca="false">IF($C2364="","",N($F2364)*N($I2364))</f>
        <v/>
      </c>
      <c r="M2364" s="37" t="str">
        <f aca="false">IF(OR($C2364="",N(TOP!$C$12)=0),"",N($J2364)/TOP!$C$12)</f>
        <v/>
      </c>
      <c r="N2364" s="37" t="str">
        <f aca="false">IF(OR($C2364="",N(TOP!$C$13)=0),"",N($K2364)/TOP!$C$13)</f>
        <v/>
      </c>
      <c r="O2364" s="37" t="str">
        <f aca="false">IF(OR($C2364="",N(TOP!$C$14)=0),"",N($L2364)/TOP!$C$14)</f>
        <v/>
      </c>
      <c r="P2364" s="42" t="str">
        <f aca="false">IF($C2364="","",IFERROR(CHOOSE(MATCH(TOP!$C$10,{"【期間A】","【期間B】","【期間C】"},0),N($M2364),N($N2364),N($O2364)),0))</f>
        <v/>
      </c>
    </row>
    <row r="2365" customFormat="false" ht="15" hidden="false" customHeight="false" outlineLevel="0" collapsed="false">
      <c r="B2365" s="12" t="n">
        <v>2360</v>
      </c>
      <c r="C2365" s="36" t="str">
        <f aca="false">IF(②実績CSV_期間A!$M2361="","",②実績CSV_期間A!$M2361&amp;"")</f>
        <v/>
      </c>
      <c r="D2365" s="12" t="str">
        <f aca="false">IF($C2365="","",②実績CSV_期間A!$N2361)</f>
        <v/>
      </c>
      <c r="E2365" s="12" t="str">
        <f aca="false">IF($C2365="","",RIGHT($D2365,1))</f>
        <v/>
      </c>
      <c r="F2365" s="41" t="str">
        <f aca="false">IF($C2365="","",IFERROR(INDEX(サイズ換算マスタ!$C$6:$C$8,MATCH($E2365,サイズ換算マスタ!$B$6:$B$8,0)),1))</f>
        <v/>
      </c>
      <c r="G2365" s="38" t="str">
        <f aca="false">IF($C2365="","",SUMIFS(②実績CSV_期間A!$AA$2:$AA$5001,②実績CSV_期間A!$M$2:$M$5001,$C2365))</f>
        <v/>
      </c>
      <c r="H2365" s="38" t="str">
        <f aca="false">IF($C2365="","",SUMIFS(③実績CSV_期間B!$AA$2:$AA$5001,③実績CSV_期間B!$M$2:$M$5001,$C2365))</f>
        <v/>
      </c>
      <c r="I2365" s="38" t="str">
        <f aca="false">IF($C2365="","",SUMIFS(④実績CSV_期間C!$AA$2:$AA$5001,④実績CSV_期間C!$M$2:$M$5001,$C2365))</f>
        <v/>
      </c>
      <c r="J2365" s="38" t="str">
        <f aca="false">IF($C2365="","",N($F2365)*N($G2365))</f>
        <v/>
      </c>
      <c r="K2365" s="38" t="str">
        <f aca="false">IF($C2365="","",N($F2365)*N($H2365))</f>
        <v/>
      </c>
      <c r="L2365" s="38" t="str">
        <f aca="false">IF($C2365="","",N($F2365)*N($I2365))</f>
        <v/>
      </c>
      <c r="M2365" s="37" t="str">
        <f aca="false">IF(OR($C2365="",N(TOP!$C$12)=0),"",N($J2365)/TOP!$C$12)</f>
        <v/>
      </c>
      <c r="N2365" s="37" t="str">
        <f aca="false">IF(OR($C2365="",N(TOP!$C$13)=0),"",N($K2365)/TOP!$C$13)</f>
        <v/>
      </c>
      <c r="O2365" s="37" t="str">
        <f aca="false">IF(OR($C2365="",N(TOP!$C$14)=0),"",N($L2365)/TOP!$C$14)</f>
        <v/>
      </c>
      <c r="P2365" s="42" t="str">
        <f aca="false">IF($C2365="","",IFERROR(CHOOSE(MATCH(TOP!$C$10,{"【期間A】","【期間B】","【期間C】"},0),N($M2365),N($N2365),N($O2365)),0))</f>
        <v/>
      </c>
    </row>
    <row r="2366" customFormat="false" ht="15" hidden="false" customHeight="false" outlineLevel="0" collapsed="false">
      <c r="B2366" s="12" t="n">
        <v>2361</v>
      </c>
      <c r="C2366" s="36" t="str">
        <f aca="false">IF(②実績CSV_期間A!$M2362="","",②実績CSV_期間A!$M2362&amp;"")</f>
        <v/>
      </c>
      <c r="D2366" s="12" t="str">
        <f aca="false">IF($C2366="","",②実績CSV_期間A!$N2362)</f>
        <v/>
      </c>
      <c r="E2366" s="12" t="str">
        <f aca="false">IF($C2366="","",RIGHT($D2366,1))</f>
        <v/>
      </c>
      <c r="F2366" s="41" t="str">
        <f aca="false">IF($C2366="","",IFERROR(INDEX(サイズ換算マスタ!$C$6:$C$8,MATCH($E2366,サイズ換算マスタ!$B$6:$B$8,0)),1))</f>
        <v/>
      </c>
      <c r="G2366" s="38" t="str">
        <f aca="false">IF($C2366="","",SUMIFS(②実績CSV_期間A!$AA$2:$AA$5001,②実績CSV_期間A!$M$2:$M$5001,$C2366))</f>
        <v/>
      </c>
      <c r="H2366" s="38" t="str">
        <f aca="false">IF($C2366="","",SUMIFS(③実績CSV_期間B!$AA$2:$AA$5001,③実績CSV_期間B!$M$2:$M$5001,$C2366))</f>
        <v/>
      </c>
      <c r="I2366" s="38" t="str">
        <f aca="false">IF($C2366="","",SUMIFS(④実績CSV_期間C!$AA$2:$AA$5001,④実績CSV_期間C!$M$2:$M$5001,$C2366))</f>
        <v/>
      </c>
      <c r="J2366" s="38" t="str">
        <f aca="false">IF($C2366="","",N($F2366)*N($G2366))</f>
        <v/>
      </c>
      <c r="K2366" s="38" t="str">
        <f aca="false">IF($C2366="","",N($F2366)*N($H2366))</f>
        <v/>
      </c>
      <c r="L2366" s="38" t="str">
        <f aca="false">IF($C2366="","",N($F2366)*N($I2366))</f>
        <v/>
      </c>
      <c r="M2366" s="37" t="str">
        <f aca="false">IF(OR($C2366="",N(TOP!$C$12)=0),"",N($J2366)/TOP!$C$12)</f>
        <v/>
      </c>
      <c r="N2366" s="37" t="str">
        <f aca="false">IF(OR($C2366="",N(TOP!$C$13)=0),"",N($K2366)/TOP!$C$13)</f>
        <v/>
      </c>
      <c r="O2366" s="37" t="str">
        <f aca="false">IF(OR($C2366="",N(TOP!$C$14)=0),"",N($L2366)/TOP!$C$14)</f>
        <v/>
      </c>
      <c r="P2366" s="42" t="str">
        <f aca="false">IF($C2366="","",IFERROR(CHOOSE(MATCH(TOP!$C$10,{"【期間A】","【期間B】","【期間C】"},0),N($M2366),N($N2366),N($O2366)),0))</f>
        <v/>
      </c>
    </row>
    <row r="2367" customFormat="false" ht="15" hidden="false" customHeight="false" outlineLevel="0" collapsed="false">
      <c r="B2367" s="12" t="n">
        <v>2362</v>
      </c>
      <c r="C2367" s="36" t="str">
        <f aca="false">IF(②実績CSV_期間A!$M2363="","",②実績CSV_期間A!$M2363&amp;"")</f>
        <v/>
      </c>
      <c r="D2367" s="12" t="str">
        <f aca="false">IF($C2367="","",②実績CSV_期間A!$N2363)</f>
        <v/>
      </c>
      <c r="E2367" s="12" t="str">
        <f aca="false">IF($C2367="","",RIGHT($D2367,1))</f>
        <v/>
      </c>
      <c r="F2367" s="41" t="str">
        <f aca="false">IF($C2367="","",IFERROR(INDEX(サイズ換算マスタ!$C$6:$C$8,MATCH($E2367,サイズ換算マスタ!$B$6:$B$8,0)),1))</f>
        <v/>
      </c>
      <c r="G2367" s="38" t="str">
        <f aca="false">IF($C2367="","",SUMIFS(②実績CSV_期間A!$AA$2:$AA$5001,②実績CSV_期間A!$M$2:$M$5001,$C2367))</f>
        <v/>
      </c>
      <c r="H2367" s="38" t="str">
        <f aca="false">IF($C2367="","",SUMIFS(③実績CSV_期間B!$AA$2:$AA$5001,③実績CSV_期間B!$M$2:$M$5001,$C2367))</f>
        <v/>
      </c>
      <c r="I2367" s="38" t="str">
        <f aca="false">IF($C2367="","",SUMIFS(④実績CSV_期間C!$AA$2:$AA$5001,④実績CSV_期間C!$M$2:$M$5001,$C2367))</f>
        <v/>
      </c>
      <c r="J2367" s="38" t="str">
        <f aca="false">IF($C2367="","",N($F2367)*N($G2367))</f>
        <v/>
      </c>
      <c r="K2367" s="38" t="str">
        <f aca="false">IF($C2367="","",N($F2367)*N($H2367))</f>
        <v/>
      </c>
      <c r="L2367" s="38" t="str">
        <f aca="false">IF($C2367="","",N($F2367)*N($I2367))</f>
        <v/>
      </c>
      <c r="M2367" s="37" t="str">
        <f aca="false">IF(OR($C2367="",N(TOP!$C$12)=0),"",N($J2367)/TOP!$C$12)</f>
        <v/>
      </c>
      <c r="N2367" s="37" t="str">
        <f aca="false">IF(OR($C2367="",N(TOP!$C$13)=0),"",N($K2367)/TOP!$C$13)</f>
        <v/>
      </c>
      <c r="O2367" s="37" t="str">
        <f aca="false">IF(OR($C2367="",N(TOP!$C$14)=0),"",N($L2367)/TOP!$C$14)</f>
        <v/>
      </c>
      <c r="P2367" s="42" t="str">
        <f aca="false">IF($C2367="","",IFERROR(CHOOSE(MATCH(TOP!$C$10,{"【期間A】","【期間B】","【期間C】"},0),N($M2367),N($N2367),N($O2367)),0))</f>
        <v/>
      </c>
    </row>
    <row r="2368" customFormat="false" ht="15" hidden="false" customHeight="false" outlineLevel="0" collapsed="false">
      <c r="B2368" s="12" t="n">
        <v>2363</v>
      </c>
      <c r="C2368" s="36" t="str">
        <f aca="false">IF(②実績CSV_期間A!$M2364="","",②実績CSV_期間A!$M2364&amp;"")</f>
        <v/>
      </c>
      <c r="D2368" s="12" t="str">
        <f aca="false">IF($C2368="","",②実績CSV_期間A!$N2364)</f>
        <v/>
      </c>
      <c r="E2368" s="12" t="str">
        <f aca="false">IF($C2368="","",RIGHT($D2368,1))</f>
        <v/>
      </c>
      <c r="F2368" s="41" t="str">
        <f aca="false">IF($C2368="","",IFERROR(INDEX(サイズ換算マスタ!$C$6:$C$8,MATCH($E2368,サイズ換算マスタ!$B$6:$B$8,0)),1))</f>
        <v/>
      </c>
      <c r="G2368" s="38" t="str">
        <f aca="false">IF($C2368="","",SUMIFS(②実績CSV_期間A!$AA$2:$AA$5001,②実績CSV_期間A!$M$2:$M$5001,$C2368))</f>
        <v/>
      </c>
      <c r="H2368" s="38" t="str">
        <f aca="false">IF($C2368="","",SUMIFS(③実績CSV_期間B!$AA$2:$AA$5001,③実績CSV_期間B!$M$2:$M$5001,$C2368))</f>
        <v/>
      </c>
      <c r="I2368" s="38" t="str">
        <f aca="false">IF($C2368="","",SUMIFS(④実績CSV_期間C!$AA$2:$AA$5001,④実績CSV_期間C!$M$2:$M$5001,$C2368))</f>
        <v/>
      </c>
      <c r="J2368" s="38" t="str">
        <f aca="false">IF($C2368="","",N($F2368)*N($G2368))</f>
        <v/>
      </c>
      <c r="K2368" s="38" t="str">
        <f aca="false">IF($C2368="","",N($F2368)*N($H2368))</f>
        <v/>
      </c>
      <c r="L2368" s="38" t="str">
        <f aca="false">IF($C2368="","",N($F2368)*N($I2368))</f>
        <v/>
      </c>
      <c r="M2368" s="37" t="str">
        <f aca="false">IF(OR($C2368="",N(TOP!$C$12)=0),"",N($J2368)/TOP!$C$12)</f>
        <v/>
      </c>
      <c r="N2368" s="37" t="str">
        <f aca="false">IF(OR($C2368="",N(TOP!$C$13)=0),"",N($K2368)/TOP!$C$13)</f>
        <v/>
      </c>
      <c r="O2368" s="37" t="str">
        <f aca="false">IF(OR($C2368="",N(TOP!$C$14)=0),"",N($L2368)/TOP!$C$14)</f>
        <v/>
      </c>
      <c r="P2368" s="42" t="str">
        <f aca="false">IF($C2368="","",IFERROR(CHOOSE(MATCH(TOP!$C$10,{"【期間A】","【期間B】","【期間C】"},0),N($M2368),N($N2368),N($O2368)),0))</f>
        <v/>
      </c>
    </row>
    <row r="2369" customFormat="false" ht="15" hidden="false" customHeight="false" outlineLevel="0" collapsed="false">
      <c r="B2369" s="12" t="n">
        <v>2364</v>
      </c>
      <c r="C2369" s="36" t="str">
        <f aca="false">IF(②実績CSV_期間A!$M2365="","",②実績CSV_期間A!$M2365&amp;"")</f>
        <v/>
      </c>
      <c r="D2369" s="12" t="str">
        <f aca="false">IF($C2369="","",②実績CSV_期間A!$N2365)</f>
        <v/>
      </c>
      <c r="E2369" s="12" t="str">
        <f aca="false">IF($C2369="","",RIGHT($D2369,1))</f>
        <v/>
      </c>
      <c r="F2369" s="41" t="str">
        <f aca="false">IF($C2369="","",IFERROR(INDEX(サイズ換算マスタ!$C$6:$C$8,MATCH($E2369,サイズ換算マスタ!$B$6:$B$8,0)),1))</f>
        <v/>
      </c>
      <c r="G2369" s="38" t="str">
        <f aca="false">IF($C2369="","",SUMIFS(②実績CSV_期間A!$AA$2:$AA$5001,②実績CSV_期間A!$M$2:$M$5001,$C2369))</f>
        <v/>
      </c>
      <c r="H2369" s="38" t="str">
        <f aca="false">IF($C2369="","",SUMIFS(③実績CSV_期間B!$AA$2:$AA$5001,③実績CSV_期間B!$M$2:$M$5001,$C2369))</f>
        <v/>
      </c>
      <c r="I2369" s="38" t="str">
        <f aca="false">IF($C2369="","",SUMIFS(④実績CSV_期間C!$AA$2:$AA$5001,④実績CSV_期間C!$M$2:$M$5001,$C2369))</f>
        <v/>
      </c>
      <c r="J2369" s="38" t="str">
        <f aca="false">IF($C2369="","",N($F2369)*N($G2369))</f>
        <v/>
      </c>
      <c r="K2369" s="38" t="str">
        <f aca="false">IF($C2369="","",N($F2369)*N($H2369))</f>
        <v/>
      </c>
      <c r="L2369" s="38" t="str">
        <f aca="false">IF($C2369="","",N($F2369)*N($I2369))</f>
        <v/>
      </c>
      <c r="M2369" s="37" t="str">
        <f aca="false">IF(OR($C2369="",N(TOP!$C$12)=0),"",N($J2369)/TOP!$C$12)</f>
        <v/>
      </c>
      <c r="N2369" s="37" t="str">
        <f aca="false">IF(OR($C2369="",N(TOP!$C$13)=0),"",N($K2369)/TOP!$C$13)</f>
        <v/>
      </c>
      <c r="O2369" s="37" t="str">
        <f aca="false">IF(OR($C2369="",N(TOP!$C$14)=0),"",N($L2369)/TOP!$C$14)</f>
        <v/>
      </c>
      <c r="P2369" s="42" t="str">
        <f aca="false">IF($C2369="","",IFERROR(CHOOSE(MATCH(TOP!$C$10,{"【期間A】","【期間B】","【期間C】"},0),N($M2369),N($N2369),N($O2369)),0))</f>
        <v/>
      </c>
    </row>
    <row r="2370" customFormat="false" ht="15" hidden="false" customHeight="false" outlineLevel="0" collapsed="false">
      <c r="B2370" s="12" t="n">
        <v>2365</v>
      </c>
      <c r="C2370" s="36" t="str">
        <f aca="false">IF(②実績CSV_期間A!$M2366="","",②実績CSV_期間A!$M2366&amp;"")</f>
        <v/>
      </c>
      <c r="D2370" s="12" t="str">
        <f aca="false">IF($C2370="","",②実績CSV_期間A!$N2366)</f>
        <v/>
      </c>
      <c r="E2370" s="12" t="str">
        <f aca="false">IF($C2370="","",RIGHT($D2370,1))</f>
        <v/>
      </c>
      <c r="F2370" s="41" t="str">
        <f aca="false">IF($C2370="","",IFERROR(INDEX(サイズ換算マスタ!$C$6:$C$8,MATCH($E2370,サイズ換算マスタ!$B$6:$B$8,0)),1))</f>
        <v/>
      </c>
      <c r="G2370" s="38" t="str">
        <f aca="false">IF($C2370="","",SUMIFS(②実績CSV_期間A!$AA$2:$AA$5001,②実績CSV_期間A!$M$2:$M$5001,$C2370))</f>
        <v/>
      </c>
      <c r="H2370" s="38" t="str">
        <f aca="false">IF($C2370="","",SUMIFS(③実績CSV_期間B!$AA$2:$AA$5001,③実績CSV_期間B!$M$2:$M$5001,$C2370))</f>
        <v/>
      </c>
      <c r="I2370" s="38" t="str">
        <f aca="false">IF($C2370="","",SUMIFS(④実績CSV_期間C!$AA$2:$AA$5001,④実績CSV_期間C!$M$2:$M$5001,$C2370))</f>
        <v/>
      </c>
      <c r="J2370" s="38" t="str">
        <f aca="false">IF($C2370="","",N($F2370)*N($G2370))</f>
        <v/>
      </c>
      <c r="K2370" s="38" t="str">
        <f aca="false">IF($C2370="","",N($F2370)*N($H2370))</f>
        <v/>
      </c>
      <c r="L2370" s="38" t="str">
        <f aca="false">IF($C2370="","",N($F2370)*N($I2370))</f>
        <v/>
      </c>
      <c r="M2370" s="37" t="str">
        <f aca="false">IF(OR($C2370="",N(TOP!$C$12)=0),"",N($J2370)/TOP!$C$12)</f>
        <v/>
      </c>
      <c r="N2370" s="37" t="str">
        <f aca="false">IF(OR($C2370="",N(TOP!$C$13)=0),"",N($K2370)/TOP!$C$13)</f>
        <v/>
      </c>
      <c r="O2370" s="37" t="str">
        <f aca="false">IF(OR($C2370="",N(TOP!$C$14)=0),"",N($L2370)/TOP!$C$14)</f>
        <v/>
      </c>
      <c r="P2370" s="42" t="str">
        <f aca="false">IF($C2370="","",IFERROR(CHOOSE(MATCH(TOP!$C$10,{"【期間A】","【期間B】","【期間C】"},0),N($M2370),N($N2370),N($O2370)),0))</f>
        <v/>
      </c>
    </row>
    <row r="2371" customFormat="false" ht="15" hidden="false" customHeight="false" outlineLevel="0" collapsed="false">
      <c r="B2371" s="12" t="n">
        <v>2366</v>
      </c>
      <c r="C2371" s="36" t="str">
        <f aca="false">IF(②実績CSV_期間A!$M2367="","",②実績CSV_期間A!$M2367&amp;"")</f>
        <v/>
      </c>
      <c r="D2371" s="12" t="str">
        <f aca="false">IF($C2371="","",②実績CSV_期間A!$N2367)</f>
        <v/>
      </c>
      <c r="E2371" s="12" t="str">
        <f aca="false">IF($C2371="","",RIGHT($D2371,1))</f>
        <v/>
      </c>
      <c r="F2371" s="41" t="str">
        <f aca="false">IF($C2371="","",IFERROR(INDEX(サイズ換算マスタ!$C$6:$C$8,MATCH($E2371,サイズ換算マスタ!$B$6:$B$8,0)),1))</f>
        <v/>
      </c>
      <c r="G2371" s="38" t="str">
        <f aca="false">IF($C2371="","",SUMIFS(②実績CSV_期間A!$AA$2:$AA$5001,②実績CSV_期間A!$M$2:$M$5001,$C2371))</f>
        <v/>
      </c>
      <c r="H2371" s="38" t="str">
        <f aca="false">IF($C2371="","",SUMIFS(③実績CSV_期間B!$AA$2:$AA$5001,③実績CSV_期間B!$M$2:$M$5001,$C2371))</f>
        <v/>
      </c>
      <c r="I2371" s="38" t="str">
        <f aca="false">IF($C2371="","",SUMIFS(④実績CSV_期間C!$AA$2:$AA$5001,④実績CSV_期間C!$M$2:$M$5001,$C2371))</f>
        <v/>
      </c>
      <c r="J2371" s="38" t="str">
        <f aca="false">IF($C2371="","",N($F2371)*N($G2371))</f>
        <v/>
      </c>
      <c r="K2371" s="38" t="str">
        <f aca="false">IF($C2371="","",N($F2371)*N($H2371))</f>
        <v/>
      </c>
      <c r="L2371" s="38" t="str">
        <f aca="false">IF($C2371="","",N($F2371)*N($I2371))</f>
        <v/>
      </c>
      <c r="M2371" s="37" t="str">
        <f aca="false">IF(OR($C2371="",N(TOP!$C$12)=0),"",N($J2371)/TOP!$C$12)</f>
        <v/>
      </c>
      <c r="N2371" s="37" t="str">
        <f aca="false">IF(OR($C2371="",N(TOP!$C$13)=0),"",N($K2371)/TOP!$C$13)</f>
        <v/>
      </c>
      <c r="O2371" s="37" t="str">
        <f aca="false">IF(OR($C2371="",N(TOP!$C$14)=0),"",N($L2371)/TOP!$C$14)</f>
        <v/>
      </c>
      <c r="P2371" s="42" t="str">
        <f aca="false">IF($C2371="","",IFERROR(CHOOSE(MATCH(TOP!$C$10,{"【期間A】","【期間B】","【期間C】"},0),N($M2371),N($N2371),N($O2371)),0))</f>
        <v/>
      </c>
    </row>
    <row r="2372" customFormat="false" ht="15" hidden="false" customHeight="false" outlineLevel="0" collapsed="false">
      <c r="B2372" s="12" t="n">
        <v>2367</v>
      </c>
      <c r="C2372" s="36" t="str">
        <f aca="false">IF(②実績CSV_期間A!$M2368="","",②実績CSV_期間A!$M2368&amp;"")</f>
        <v/>
      </c>
      <c r="D2372" s="12" t="str">
        <f aca="false">IF($C2372="","",②実績CSV_期間A!$N2368)</f>
        <v/>
      </c>
      <c r="E2372" s="12" t="str">
        <f aca="false">IF($C2372="","",RIGHT($D2372,1))</f>
        <v/>
      </c>
      <c r="F2372" s="41" t="str">
        <f aca="false">IF($C2372="","",IFERROR(INDEX(サイズ換算マスタ!$C$6:$C$8,MATCH($E2372,サイズ換算マスタ!$B$6:$B$8,0)),1))</f>
        <v/>
      </c>
      <c r="G2372" s="38" t="str">
        <f aca="false">IF($C2372="","",SUMIFS(②実績CSV_期間A!$AA$2:$AA$5001,②実績CSV_期間A!$M$2:$M$5001,$C2372))</f>
        <v/>
      </c>
      <c r="H2372" s="38" t="str">
        <f aca="false">IF($C2372="","",SUMIFS(③実績CSV_期間B!$AA$2:$AA$5001,③実績CSV_期間B!$M$2:$M$5001,$C2372))</f>
        <v/>
      </c>
      <c r="I2372" s="38" t="str">
        <f aca="false">IF($C2372="","",SUMIFS(④実績CSV_期間C!$AA$2:$AA$5001,④実績CSV_期間C!$M$2:$M$5001,$C2372))</f>
        <v/>
      </c>
      <c r="J2372" s="38" t="str">
        <f aca="false">IF($C2372="","",N($F2372)*N($G2372))</f>
        <v/>
      </c>
      <c r="K2372" s="38" t="str">
        <f aca="false">IF($C2372="","",N($F2372)*N($H2372))</f>
        <v/>
      </c>
      <c r="L2372" s="38" t="str">
        <f aca="false">IF($C2372="","",N($F2372)*N($I2372))</f>
        <v/>
      </c>
      <c r="M2372" s="37" t="str">
        <f aca="false">IF(OR($C2372="",N(TOP!$C$12)=0),"",N($J2372)/TOP!$C$12)</f>
        <v/>
      </c>
      <c r="N2372" s="37" t="str">
        <f aca="false">IF(OR($C2372="",N(TOP!$C$13)=0),"",N($K2372)/TOP!$C$13)</f>
        <v/>
      </c>
      <c r="O2372" s="37" t="str">
        <f aca="false">IF(OR($C2372="",N(TOP!$C$14)=0),"",N($L2372)/TOP!$C$14)</f>
        <v/>
      </c>
      <c r="P2372" s="42" t="str">
        <f aca="false">IF($C2372="","",IFERROR(CHOOSE(MATCH(TOP!$C$10,{"【期間A】","【期間B】","【期間C】"},0),N($M2372),N($N2372),N($O2372)),0))</f>
        <v/>
      </c>
    </row>
    <row r="2373" customFormat="false" ht="15" hidden="false" customHeight="false" outlineLevel="0" collapsed="false">
      <c r="B2373" s="12" t="n">
        <v>2368</v>
      </c>
      <c r="C2373" s="36" t="str">
        <f aca="false">IF(②実績CSV_期間A!$M2369="","",②実績CSV_期間A!$M2369&amp;"")</f>
        <v/>
      </c>
      <c r="D2373" s="12" t="str">
        <f aca="false">IF($C2373="","",②実績CSV_期間A!$N2369)</f>
        <v/>
      </c>
      <c r="E2373" s="12" t="str">
        <f aca="false">IF($C2373="","",RIGHT($D2373,1))</f>
        <v/>
      </c>
      <c r="F2373" s="41" t="str">
        <f aca="false">IF($C2373="","",IFERROR(INDEX(サイズ換算マスタ!$C$6:$C$8,MATCH($E2373,サイズ換算マスタ!$B$6:$B$8,0)),1))</f>
        <v/>
      </c>
      <c r="G2373" s="38" t="str">
        <f aca="false">IF($C2373="","",SUMIFS(②実績CSV_期間A!$AA$2:$AA$5001,②実績CSV_期間A!$M$2:$M$5001,$C2373))</f>
        <v/>
      </c>
      <c r="H2373" s="38" t="str">
        <f aca="false">IF($C2373="","",SUMIFS(③実績CSV_期間B!$AA$2:$AA$5001,③実績CSV_期間B!$M$2:$M$5001,$C2373))</f>
        <v/>
      </c>
      <c r="I2373" s="38" t="str">
        <f aca="false">IF($C2373="","",SUMIFS(④実績CSV_期間C!$AA$2:$AA$5001,④実績CSV_期間C!$M$2:$M$5001,$C2373))</f>
        <v/>
      </c>
      <c r="J2373" s="38" t="str">
        <f aca="false">IF($C2373="","",N($F2373)*N($G2373))</f>
        <v/>
      </c>
      <c r="K2373" s="38" t="str">
        <f aca="false">IF($C2373="","",N($F2373)*N($H2373))</f>
        <v/>
      </c>
      <c r="L2373" s="38" t="str">
        <f aca="false">IF($C2373="","",N($F2373)*N($I2373))</f>
        <v/>
      </c>
      <c r="M2373" s="37" t="str">
        <f aca="false">IF(OR($C2373="",N(TOP!$C$12)=0),"",N($J2373)/TOP!$C$12)</f>
        <v/>
      </c>
      <c r="N2373" s="37" t="str">
        <f aca="false">IF(OR($C2373="",N(TOP!$C$13)=0),"",N($K2373)/TOP!$C$13)</f>
        <v/>
      </c>
      <c r="O2373" s="37" t="str">
        <f aca="false">IF(OR($C2373="",N(TOP!$C$14)=0),"",N($L2373)/TOP!$C$14)</f>
        <v/>
      </c>
      <c r="P2373" s="42" t="str">
        <f aca="false">IF($C2373="","",IFERROR(CHOOSE(MATCH(TOP!$C$10,{"【期間A】","【期間B】","【期間C】"},0),N($M2373),N($N2373),N($O2373)),0))</f>
        <v/>
      </c>
    </row>
    <row r="2374" customFormat="false" ht="15" hidden="false" customHeight="false" outlineLevel="0" collapsed="false">
      <c r="B2374" s="12" t="n">
        <v>2369</v>
      </c>
      <c r="C2374" s="36" t="str">
        <f aca="false">IF(②実績CSV_期間A!$M2370="","",②実績CSV_期間A!$M2370&amp;"")</f>
        <v/>
      </c>
      <c r="D2374" s="12" t="str">
        <f aca="false">IF($C2374="","",②実績CSV_期間A!$N2370)</f>
        <v/>
      </c>
      <c r="E2374" s="12" t="str">
        <f aca="false">IF($C2374="","",RIGHT($D2374,1))</f>
        <v/>
      </c>
      <c r="F2374" s="41" t="str">
        <f aca="false">IF($C2374="","",IFERROR(INDEX(サイズ換算マスタ!$C$6:$C$8,MATCH($E2374,サイズ換算マスタ!$B$6:$B$8,0)),1))</f>
        <v/>
      </c>
      <c r="G2374" s="38" t="str">
        <f aca="false">IF($C2374="","",SUMIFS(②実績CSV_期間A!$AA$2:$AA$5001,②実績CSV_期間A!$M$2:$M$5001,$C2374))</f>
        <v/>
      </c>
      <c r="H2374" s="38" t="str">
        <f aca="false">IF($C2374="","",SUMIFS(③実績CSV_期間B!$AA$2:$AA$5001,③実績CSV_期間B!$M$2:$M$5001,$C2374))</f>
        <v/>
      </c>
      <c r="I2374" s="38" t="str">
        <f aca="false">IF($C2374="","",SUMIFS(④実績CSV_期間C!$AA$2:$AA$5001,④実績CSV_期間C!$M$2:$M$5001,$C2374))</f>
        <v/>
      </c>
      <c r="J2374" s="38" t="str">
        <f aca="false">IF($C2374="","",N($F2374)*N($G2374))</f>
        <v/>
      </c>
      <c r="K2374" s="38" t="str">
        <f aca="false">IF($C2374="","",N($F2374)*N($H2374))</f>
        <v/>
      </c>
      <c r="L2374" s="38" t="str">
        <f aca="false">IF($C2374="","",N($F2374)*N($I2374))</f>
        <v/>
      </c>
      <c r="M2374" s="37" t="str">
        <f aca="false">IF(OR($C2374="",N(TOP!$C$12)=0),"",N($J2374)/TOP!$C$12)</f>
        <v/>
      </c>
      <c r="N2374" s="37" t="str">
        <f aca="false">IF(OR($C2374="",N(TOP!$C$13)=0),"",N($K2374)/TOP!$C$13)</f>
        <v/>
      </c>
      <c r="O2374" s="37" t="str">
        <f aca="false">IF(OR($C2374="",N(TOP!$C$14)=0),"",N($L2374)/TOP!$C$14)</f>
        <v/>
      </c>
      <c r="P2374" s="42" t="str">
        <f aca="false">IF($C2374="","",IFERROR(CHOOSE(MATCH(TOP!$C$10,{"【期間A】","【期間B】","【期間C】"},0),N($M2374),N($N2374),N($O2374)),0))</f>
        <v/>
      </c>
    </row>
    <row r="2375" customFormat="false" ht="15" hidden="false" customHeight="false" outlineLevel="0" collapsed="false">
      <c r="B2375" s="12" t="n">
        <v>2370</v>
      </c>
      <c r="C2375" s="36" t="str">
        <f aca="false">IF(②実績CSV_期間A!$M2371="","",②実績CSV_期間A!$M2371&amp;"")</f>
        <v/>
      </c>
      <c r="D2375" s="12" t="str">
        <f aca="false">IF($C2375="","",②実績CSV_期間A!$N2371)</f>
        <v/>
      </c>
      <c r="E2375" s="12" t="str">
        <f aca="false">IF($C2375="","",RIGHT($D2375,1))</f>
        <v/>
      </c>
      <c r="F2375" s="41" t="str">
        <f aca="false">IF($C2375="","",IFERROR(INDEX(サイズ換算マスタ!$C$6:$C$8,MATCH($E2375,サイズ換算マスタ!$B$6:$B$8,0)),1))</f>
        <v/>
      </c>
      <c r="G2375" s="38" t="str">
        <f aca="false">IF($C2375="","",SUMIFS(②実績CSV_期間A!$AA$2:$AA$5001,②実績CSV_期間A!$M$2:$M$5001,$C2375))</f>
        <v/>
      </c>
      <c r="H2375" s="38" t="str">
        <f aca="false">IF($C2375="","",SUMIFS(③実績CSV_期間B!$AA$2:$AA$5001,③実績CSV_期間B!$M$2:$M$5001,$C2375))</f>
        <v/>
      </c>
      <c r="I2375" s="38" t="str">
        <f aca="false">IF($C2375="","",SUMIFS(④実績CSV_期間C!$AA$2:$AA$5001,④実績CSV_期間C!$M$2:$M$5001,$C2375))</f>
        <v/>
      </c>
      <c r="J2375" s="38" t="str">
        <f aca="false">IF($C2375="","",N($F2375)*N($G2375))</f>
        <v/>
      </c>
      <c r="K2375" s="38" t="str">
        <f aca="false">IF($C2375="","",N($F2375)*N($H2375))</f>
        <v/>
      </c>
      <c r="L2375" s="38" t="str">
        <f aca="false">IF($C2375="","",N($F2375)*N($I2375))</f>
        <v/>
      </c>
      <c r="M2375" s="37" t="str">
        <f aca="false">IF(OR($C2375="",N(TOP!$C$12)=0),"",N($J2375)/TOP!$C$12)</f>
        <v/>
      </c>
      <c r="N2375" s="37" t="str">
        <f aca="false">IF(OR($C2375="",N(TOP!$C$13)=0),"",N($K2375)/TOP!$C$13)</f>
        <v/>
      </c>
      <c r="O2375" s="37" t="str">
        <f aca="false">IF(OR($C2375="",N(TOP!$C$14)=0),"",N($L2375)/TOP!$C$14)</f>
        <v/>
      </c>
      <c r="P2375" s="42" t="str">
        <f aca="false">IF($C2375="","",IFERROR(CHOOSE(MATCH(TOP!$C$10,{"【期間A】","【期間B】","【期間C】"},0),N($M2375),N($N2375),N($O2375)),0))</f>
        <v/>
      </c>
    </row>
    <row r="2376" customFormat="false" ht="15" hidden="false" customHeight="false" outlineLevel="0" collapsed="false">
      <c r="B2376" s="12" t="n">
        <v>2371</v>
      </c>
      <c r="C2376" s="36" t="str">
        <f aca="false">IF(②実績CSV_期間A!$M2372="","",②実績CSV_期間A!$M2372&amp;"")</f>
        <v/>
      </c>
      <c r="D2376" s="12" t="str">
        <f aca="false">IF($C2376="","",②実績CSV_期間A!$N2372)</f>
        <v/>
      </c>
      <c r="E2376" s="12" t="str">
        <f aca="false">IF($C2376="","",RIGHT($D2376,1))</f>
        <v/>
      </c>
      <c r="F2376" s="41" t="str">
        <f aca="false">IF($C2376="","",IFERROR(INDEX(サイズ換算マスタ!$C$6:$C$8,MATCH($E2376,サイズ換算マスタ!$B$6:$B$8,0)),1))</f>
        <v/>
      </c>
      <c r="G2376" s="38" t="str">
        <f aca="false">IF($C2376="","",SUMIFS(②実績CSV_期間A!$AA$2:$AA$5001,②実績CSV_期間A!$M$2:$M$5001,$C2376))</f>
        <v/>
      </c>
      <c r="H2376" s="38" t="str">
        <f aca="false">IF($C2376="","",SUMIFS(③実績CSV_期間B!$AA$2:$AA$5001,③実績CSV_期間B!$M$2:$M$5001,$C2376))</f>
        <v/>
      </c>
      <c r="I2376" s="38" t="str">
        <f aca="false">IF($C2376="","",SUMIFS(④実績CSV_期間C!$AA$2:$AA$5001,④実績CSV_期間C!$M$2:$M$5001,$C2376))</f>
        <v/>
      </c>
      <c r="J2376" s="38" t="str">
        <f aca="false">IF($C2376="","",N($F2376)*N($G2376))</f>
        <v/>
      </c>
      <c r="K2376" s="38" t="str">
        <f aca="false">IF($C2376="","",N($F2376)*N($H2376))</f>
        <v/>
      </c>
      <c r="L2376" s="38" t="str">
        <f aca="false">IF($C2376="","",N($F2376)*N($I2376))</f>
        <v/>
      </c>
      <c r="M2376" s="37" t="str">
        <f aca="false">IF(OR($C2376="",N(TOP!$C$12)=0),"",N($J2376)/TOP!$C$12)</f>
        <v/>
      </c>
      <c r="N2376" s="37" t="str">
        <f aca="false">IF(OR($C2376="",N(TOP!$C$13)=0),"",N($K2376)/TOP!$C$13)</f>
        <v/>
      </c>
      <c r="O2376" s="37" t="str">
        <f aca="false">IF(OR($C2376="",N(TOP!$C$14)=0),"",N($L2376)/TOP!$C$14)</f>
        <v/>
      </c>
      <c r="P2376" s="42" t="str">
        <f aca="false">IF($C2376="","",IFERROR(CHOOSE(MATCH(TOP!$C$10,{"【期間A】","【期間B】","【期間C】"},0),N($M2376),N($N2376),N($O2376)),0))</f>
        <v/>
      </c>
    </row>
    <row r="2377" customFormat="false" ht="15" hidden="false" customHeight="false" outlineLevel="0" collapsed="false">
      <c r="B2377" s="12" t="n">
        <v>2372</v>
      </c>
      <c r="C2377" s="36" t="str">
        <f aca="false">IF(②実績CSV_期間A!$M2373="","",②実績CSV_期間A!$M2373&amp;"")</f>
        <v/>
      </c>
      <c r="D2377" s="12" t="str">
        <f aca="false">IF($C2377="","",②実績CSV_期間A!$N2373)</f>
        <v/>
      </c>
      <c r="E2377" s="12" t="str">
        <f aca="false">IF($C2377="","",RIGHT($D2377,1))</f>
        <v/>
      </c>
      <c r="F2377" s="41" t="str">
        <f aca="false">IF($C2377="","",IFERROR(INDEX(サイズ換算マスタ!$C$6:$C$8,MATCH($E2377,サイズ換算マスタ!$B$6:$B$8,0)),1))</f>
        <v/>
      </c>
      <c r="G2377" s="38" t="str">
        <f aca="false">IF($C2377="","",SUMIFS(②実績CSV_期間A!$AA$2:$AA$5001,②実績CSV_期間A!$M$2:$M$5001,$C2377))</f>
        <v/>
      </c>
      <c r="H2377" s="38" t="str">
        <f aca="false">IF($C2377="","",SUMIFS(③実績CSV_期間B!$AA$2:$AA$5001,③実績CSV_期間B!$M$2:$M$5001,$C2377))</f>
        <v/>
      </c>
      <c r="I2377" s="38" t="str">
        <f aca="false">IF($C2377="","",SUMIFS(④実績CSV_期間C!$AA$2:$AA$5001,④実績CSV_期間C!$M$2:$M$5001,$C2377))</f>
        <v/>
      </c>
      <c r="J2377" s="38" t="str">
        <f aca="false">IF($C2377="","",N($F2377)*N($G2377))</f>
        <v/>
      </c>
      <c r="K2377" s="38" t="str">
        <f aca="false">IF($C2377="","",N($F2377)*N($H2377))</f>
        <v/>
      </c>
      <c r="L2377" s="38" t="str">
        <f aca="false">IF($C2377="","",N($F2377)*N($I2377))</f>
        <v/>
      </c>
      <c r="M2377" s="37" t="str">
        <f aca="false">IF(OR($C2377="",N(TOP!$C$12)=0),"",N($J2377)/TOP!$C$12)</f>
        <v/>
      </c>
      <c r="N2377" s="37" t="str">
        <f aca="false">IF(OR($C2377="",N(TOP!$C$13)=0),"",N($K2377)/TOP!$C$13)</f>
        <v/>
      </c>
      <c r="O2377" s="37" t="str">
        <f aca="false">IF(OR($C2377="",N(TOP!$C$14)=0),"",N($L2377)/TOP!$C$14)</f>
        <v/>
      </c>
      <c r="P2377" s="42" t="str">
        <f aca="false">IF($C2377="","",IFERROR(CHOOSE(MATCH(TOP!$C$10,{"【期間A】","【期間B】","【期間C】"},0),N($M2377),N($N2377),N($O2377)),0))</f>
        <v/>
      </c>
    </row>
    <row r="2378" customFormat="false" ht="15" hidden="false" customHeight="false" outlineLevel="0" collapsed="false">
      <c r="B2378" s="12" t="n">
        <v>2373</v>
      </c>
      <c r="C2378" s="36" t="str">
        <f aca="false">IF(②実績CSV_期間A!$M2374="","",②実績CSV_期間A!$M2374&amp;"")</f>
        <v/>
      </c>
      <c r="D2378" s="12" t="str">
        <f aca="false">IF($C2378="","",②実績CSV_期間A!$N2374)</f>
        <v/>
      </c>
      <c r="E2378" s="12" t="str">
        <f aca="false">IF($C2378="","",RIGHT($D2378,1))</f>
        <v/>
      </c>
      <c r="F2378" s="41" t="str">
        <f aca="false">IF($C2378="","",IFERROR(INDEX(サイズ換算マスタ!$C$6:$C$8,MATCH($E2378,サイズ換算マスタ!$B$6:$B$8,0)),1))</f>
        <v/>
      </c>
      <c r="G2378" s="38" t="str">
        <f aca="false">IF($C2378="","",SUMIFS(②実績CSV_期間A!$AA$2:$AA$5001,②実績CSV_期間A!$M$2:$M$5001,$C2378))</f>
        <v/>
      </c>
      <c r="H2378" s="38" t="str">
        <f aca="false">IF($C2378="","",SUMIFS(③実績CSV_期間B!$AA$2:$AA$5001,③実績CSV_期間B!$M$2:$M$5001,$C2378))</f>
        <v/>
      </c>
      <c r="I2378" s="38" t="str">
        <f aca="false">IF($C2378="","",SUMIFS(④実績CSV_期間C!$AA$2:$AA$5001,④実績CSV_期間C!$M$2:$M$5001,$C2378))</f>
        <v/>
      </c>
      <c r="J2378" s="38" t="str">
        <f aca="false">IF($C2378="","",N($F2378)*N($G2378))</f>
        <v/>
      </c>
      <c r="K2378" s="38" t="str">
        <f aca="false">IF($C2378="","",N($F2378)*N($H2378))</f>
        <v/>
      </c>
      <c r="L2378" s="38" t="str">
        <f aca="false">IF($C2378="","",N($F2378)*N($I2378))</f>
        <v/>
      </c>
      <c r="M2378" s="37" t="str">
        <f aca="false">IF(OR($C2378="",N(TOP!$C$12)=0),"",N($J2378)/TOP!$C$12)</f>
        <v/>
      </c>
      <c r="N2378" s="37" t="str">
        <f aca="false">IF(OR($C2378="",N(TOP!$C$13)=0),"",N($K2378)/TOP!$C$13)</f>
        <v/>
      </c>
      <c r="O2378" s="37" t="str">
        <f aca="false">IF(OR($C2378="",N(TOP!$C$14)=0),"",N($L2378)/TOP!$C$14)</f>
        <v/>
      </c>
      <c r="P2378" s="42" t="str">
        <f aca="false">IF($C2378="","",IFERROR(CHOOSE(MATCH(TOP!$C$10,{"【期間A】","【期間B】","【期間C】"},0),N($M2378),N($N2378),N($O2378)),0))</f>
        <v/>
      </c>
    </row>
    <row r="2379" customFormat="false" ht="15" hidden="false" customHeight="false" outlineLevel="0" collapsed="false">
      <c r="B2379" s="12" t="n">
        <v>2374</v>
      </c>
      <c r="C2379" s="36" t="str">
        <f aca="false">IF(②実績CSV_期間A!$M2375="","",②実績CSV_期間A!$M2375&amp;"")</f>
        <v/>
      </c>
      <c r="D2379" s="12" t="str">
        <f aca="false">IF($C2379="","",②実績CSV_期間A!$N2375)</f>
        <v/>
      </c>
      <c r="E2379" s="12" t="str">
        <f aca="false">IF($C2379="","",RIGHT($D2379,1))</f>
        <v/>
      </c>
      <c r="F2379" s="41" t="str">
        <f aca="false">IF($C2379="","",IFERROR(INDEX(サイズ換算マスタ!$C$6:$C$8,MATCH($E2379,サイズ換算マスタ!$B$6:$B$8,0)),1))</f>
        <v/>
      </c>
      <c r="G2379" s="38" t="str">
        <f aca="false">IF($C2379="","",SUMIFS(②実績CSV_期間A!$AA$2:$AA$5001,②実績CSV_期間A!$M$2:$M$5001,$C2379))</f>
        <v/>
      </c>
      <c r="H2379" s="38" t="str">
        <f aca="false">IF($C2379="","",SUMIFS(③実績CSV_期間B!$AA$2:$AA$5001,③実績CSV_期間B!$M$2:$M$5001,$C2379))</f>
        <v/>
      </c>
      <c r="I2379" s="38" t="str">
        <f aca="false">IF($C2379="","",SUMIFS(④実績CSV_期間C!$AA$2:$AA$5001,④実績CSV_期間C!$M$2:$M$5001,$C2379))</f>
        <v/>
      </c>
      <c r="J2379" s="38" t="str">
        <f aca="false">IF($C2379="","",N($F2379)*N($G2379))</f>
        <v/>
      </c>
      <c r="K2379" s="38" t="str">
        <f aca="false">IF($C2379="","",N($F2379)*N($H2379))</f>
        <v/>
      </c>
      <c r="L2379" s="38" t="str">
        <f aca="false">IF($C2379="","",N($F2379)*N($I2379))</f>
        <v/>
      </c>
      <c r="M2379" s="37" t="str">
        <f aca="false">IF(OR($C2379="",N(TOP!$C$12)=0),"",N($J2379)/TOP!$C$12)</f>
        <v/>
      </c>
      <c r="N2379" s="37" t="str">
        <f aca="false">IF(OR($C2379="",N(TOP!$C$13)=0),"",N($K2379)/TOP!$C$13)</f>
        <v/>
      </c>
      <c r="O2379" s="37" t="str">
        <f aca="false">IF(OR($C2379="",N(TOP!$C$14)=0),"",N($L2379)/TOP!$C$14)</f>
        <v/>
      </c>
      <c r="P2379" s="42" t="str">
        <f aca="false">IF($C2379="","",IFERROR(CHOOSE(MATCH(TOP!$C$10,{"【期間A】","【期間B】","【期間C】"},0),N($M2379),N($N2379),N($O2379)),0))</f>
        <v/>
      </c>
    </row>
    <row r="2380" customFormat="false" ht="15" hidden="false" customHeight="false" outlineLevel="0" collapsed="false">
      <c r="B2380" s="12" t="n">
        <v>2375</v>
      </c>
      <c r="C2380" s="36" t="str">
        <f aca="false">IF(②実績CSV_期間A!$M2376="","",②実績CSV_期間A!$M2376&amp;"")</f>
        <v/>
      </c>
      <c r="D2380" s="12" t="str">
        <f aca="false">IF($C2380="","",②実績CSV_期間A!$N2376)</f>
        <v/>
      </c>
      <c r="E2380" s="12" t="str">
        <f aca="false">IF($C2380="","",RIGHT($D2380,1))</f>
        <v/>
      </c>
      <c r="F2380" s="41" t="str">
        <f aca="false">IF($C2380="","",IFERROR(INDEX(サイズ換算マスタ!$C$6:$C$8,MATCH($E2380,サイズ換算マスタ!$B$6:$B$8,0)),1))</f>
        <v/>
      </c>
      <c r="G2380" s="38" t="str">
        <f aca="false">IF($C2380="","",SUMIFS(②実績CSV_期間A!$AA$2:$AA$5001,②実績CSV_期間A!$M$2:$M$5001,$C2380))</f>
        <v/>
      </c>
      <c r="H2380" s="38" t="str">
        <f aca="false">IF($C2380="","",SUMIFS(③実績CSV_期間B!$AA$2:$AA$5001,③実績CSV_期間B!$M$2:$M$5001,$C2380))</f>
        <v/>
      </c>
      <c r="I2380" s="38" t="str">
        <f aca="false">IF($C2380="","",SUMIFS(④実績CSV_期間C!$AA$2:$AA$5001,④実績CSV_期間C!$M$2:$M$5001,$C2380))</f>
        <v/>
      </c>
      <c r="J2380" s="38" t="str">
        <f aca="false">IF($C2380="","",N($F2380)*N($G2380))</f>
        <v/>
      </c>
      <c r="K2380" s="38" t="str">
        <f aca="false">IF($C2380="","",N($F2380)*N($H2380))</f>
        <v/>
      </c>
      <c r="L2380" s="38" t="str">
        <f aca="false">IF($C2380="","",N($F2380)*N($I2380))</f>
        <v/>
      </c>
      <c r="M2380" s="37" t="str">
        <f aca="false">IF(OR($C2380="",N(TOP!$C$12)=0),"",N($J2380)/TOP!$C$12)</f>
        <v/>
      </c>
      <c r="N2380" s="37" t="str">
        <f aca="false">IF(OR($C2380="",N(TOP!$C$13)=0),"",N($K2380)/TOP!$C$13)</f>
        <v/>
      </c>
      <c r="O2380" s="37" t="str">
        <f aca="false">IF(OR($C2380="",N(TOP!$C$14)=0),"",N($L2380)/TOP!$C$14)</f>
        <v/>
      </c>
      <c r="P2380" s="42" t="str">
        <f aca="false">IF($C2380="","",IFERROR(CHOOSE(MATCH(TOP!$C$10,{"【期間A】","【期間B】","【期間C】"},0),N($M2380),N($N2380),N($O2380)),0))</f>
        <v/>
      </c>
    </row>
    <row r="2381" customFormat="false" ht="15" hidden="false" customHeight="false" outlineLevel="0" collapsed="false">
      <c r="B2381" s="12" t="n">
        <v>2376</v>
      </c>
      <c r="C2381" s="36" t="str">
        <f aca="false">IF(②実績CSV_期間A!$M2377="","",②実績CSV_期間A!$M2377&amp;"")</f>
        <v/>
      </c>
      <c r="D2381" s="12" t="str">
        <f aca="false">IF($C2381="","",②実績CSV_期間A!$N2377)</f>
        <v/>
      </c>
      <c r="E2381" s="12" t="str">
        <f aca="false">IF($C2381="","",RIGHT($D2381,1))</f>
        <v/>
      </c>
      <c r="F2381" s="41" t="str">
        <f aca="false">IF($C2381="","",IFERROR(INDEX(サイズ換算マスタ!$C$6:$C$8,MATCH($E2381,サイズ換算マスタ!$B$6:$B$8,0)),1))</f>
        <v/>
      </c>
      <c r="G2381" s="38" t="str">
        <f aca="false">IF($C2381="","",SUMIFS(②実績CSV_期間A!$AA$2:$AA$5001,②実績CSV_期間A!$M$2:$M$5001,$C2381))</f>
        <v/>
      </c>
      <c r="H2381" s="38" t="str">
        <f aca="false">IF($C2381="","",SUMIFS(③実績CSV_期間B!$AA$2:$AA$5001,③実績CSV_期間B!$M$2:$M$5001,$C2381))</f>
        <v/>
      </c>
      <c r="I2381" s="38" t="str">
        <f aca="false">IF($C2381="","",SUMIFS(④実績CSV_期間C!$AA$2:$AA$5001,④実績CSV_期間C!$M$2:$M$5001,$C2381))</f>
        <v/>
      </c>
      <c r="J2381" s="38" t="str">
        <f aca="false">IF($C2381="","",N($F2381)*N($G2381))</f>
        <v/>
      </c>
      <c r="K2381" s="38" t="str">
        <f aca="false">IF($C2381="","",N($F2381)*N($H2381))</f>
        <v/>
      </c>
      <c r="L2381" s="38" t="str">
        <f aca="false">IF($C2381="","",N($F2381)*N($I2381))</f>
        <v/>
      </c>
      <c r="M2381" s="37" t="str">
        <f aca="false">IF(OR($C2381="",N(TOP!$C$12)=0),"",N($J2381)/TOP!$C$12)</f>
        <v/>
      </c>
      <c r="N2381" s="37" t="str">
        <f aca="false">IF(OR($C2381="",N(TOP!$C$13)=0),"",N($K2381)/TOP!$C$13)</f>
        <v/>
      </c>
      <c r="O2381" s="37" t="str">
        <f aca="false">IF(OR($C2381="",N(TOP!$C$14)=0),"",N($L2381)/TOP!$C$14)</f>
        <v/>
      </c>
      <c r="P2381" s="42" t="str">
        <f aca="false">IF($C2381="","",IFERROR(CHOOSE(MATCH(TOP!$C$10,{"【期間A】","【期間B】","【期間C】"},0),N($M2381),N($N2381),N($O2381)),0))</f>
        <v/>
      </c>
    </row>
    <row r="2382" customFormat="false" ht="15" hidden="false" customHeight="false" outlineLevel="0" collapsed="false">
      <c r="B2382" s="12" t="n">
        <v>2377</v>
      </c>
      <c r="C2382" s="36" t="str">
        <f aca="false">IF(②実績CSV_期間A!$M2378="","",②実績CSV_期間A!$M2378&amp;"")</f>
        <v/>
      </c>
      <c r="D2382" s="12" t="str">
        <f aca="false">IF($C2382="","",②実績CSV_期間A!$N2378)</f>
        <v/>
      </c>
      <c r="E2382" s="12" t="str">
        <f aca="false">IF($C2382="","",RIGHT($D2382,1))</f>
        <v/>
      </c>
      <c r="F2382" s="41" t="str">
        <f aca="false">IF($C2382="","",IFERROR(INDEX(サイズ換算マスタ!$C$6:$C$8,MATCH($E2382,サイズ換算マスタ!$B$6:$B$8,0)),1))</f>
        <v/>
      </c>
      <c r="G2382" s="38" t="str">
        <f aca="false">IF($C2382="","",SUMIFS(②実績CSV_期間A!$AA$2:$AA$5001,②実績CSV_期間A!$M$2:$M$5001,$C2382))</f>
        <v/>
      </c>
      <c r="H2382" s="38" t="str">
        <f aca="false">IF($C2382="","",SUMIFS(③実績CSV_期間B!$AA$2:$AA$5001,③実績CSV_期間B!$M$2:$M$5001,$C2382))</f>
        <v/>
      </c>
      <c r="I2382" s="38" t="str">
        <f aca="false">IF($C2382="","",SUMIFS(④実績CSV_期間C!$AA$2:$AA$5001,④実績CSV_期間C!$M$2:$M$5001,$C2382))</f>
        <v/>
      </c>
      <c r="J2382" s="38" t="str">
        <f aca="false">IF($C2382="","",N($F2382)*N($G2382))</f>
        <v/>
      </c>
      <c r="K2382" s="38" t="str">
        <f aca="false">IF($C2382="","",N($F2382)*N($H2382))</f>
        <v/>
      </c>
      <c r="L2382" s="38" t="str">
        <f aca="false">IF($C2382="","",N($F2382)*N($I2382))</f>
        <v/>
      </c>
      <c r="M2382" s="37" t="str">
        <f aca="false">IF(OR($C2382="",N(TOP!$C$12)=0),"",N($J2382)/TOP!$C$12)</f>
        <v/>
      </c>
      <c r="N2382" s="37" t="str">
        <f aca="false">IF(OR($C2382="",N(TOP!$C$13)=0),"",N($K2382)/TOP!$C$13)</f>
        <v/>
      </c>
      <c r="O2382" s="37" t="str">
        <f aca="false">IF(OR($C2382="",N(TOP!$C$14)=0),"",N($L2382)/TOP!$C$14)</f>
        <v/>
      </c>
      <c r="P2382" s="42" t="str">
        <f aca="false">IF($C2382="","",IFERROR(CHOOSE(MATCH(TOP!$C$10,{"【期間A】","【期間B】","【期間C】"},0),N($M2382),N($N2382),N($O2382)),0))</f>
        <v/>
      </c>
    </row>
    <row r="2383" customFormat="false" ht="15" hidden="false" customHeight="false" outlineLevel="0" collapsed="false">
      <c r="B2383" s="12" t="n">
        <v>2378</v>
      </c>
      <c r="C2383" s="36" t="str">
        <f aca="false">IF(②実績CSV_期間A!$M2379="","",②実績CSV_期間A!$M2379&amp;"")</f>
        <v/>
      </c>
      <c r="D2383" s="12" t="str">
        <f aca="false">IF($C2383="","",②実績CSV_期間A!$N2379)</f>
        <v/>
      </c>
      <c r="E2383" s="12" t="str">
        <f aca="false">IF($C2383="","",RIGHT($D2383,1))</f>
        <v/>
      </c>
      <c r="F2383" s="41" t="str">
        <f aca="false">IF($C2383="","",IFERROR(INDEX(サイズ換算マスタ!$C$6:$C$8,MATCH($E2383,サイズ換算マスタ!$B$6:$B$8,0)),1))</f>
        <v/>
      </c>
      <c r="G2383" s="38" t="str">
        <f aca="false">IF($C2383="","",SUMIFS(②実績CSV_期間A!$AA$2:$AA$5001,②実績CSV_期間A!$M$2:$M$5001,$C2383))</f>
        <v/>
      </c>
      <c r="H2383" s="38" t="str">
        <f aca="false">IF($C2383="","",SUMIFS(③実績CSV_期間B!$AA$2:$AA$5001,③実績CSV_期間B!$M$2:$M$5001,$C2383))</f>
        <v/>
      </c>
      <c r="I2383" s="38" t="str">
        <f aca="false">IF($C2383="","",SUMIFS(④実績CSV_期間C!$AA$2:$AA$5001,④実績CSV_期間C!$M$2:$M$5001,$C2383))</f>
        <v/>
      </c>
      <c r="J2383" s="38" t="str">
        <f aca="false">IF($C2383="","",N($F2383)*N($G2383))</f>
        <v/>
      </c>
      <c r="K2383" s="38" t="str">
        <f aca="false">IF($C2383="","",N($F2383)*N($H2383))</f>
        <v/>
      </c>
      <c r="L2383" s="38" t="str">
        <f aca="false">IF($C2383="","",N($F2383)*N($I2383))</f>
        <v/>
      </c>
      <c r="M2383" s="37" t="str">
        <f aca="false">IF(OR($C2383="",N(TOP!$C$12)=0),"",N($J2383)/TOP!$C$12)</f>
        <v/>
      </c>
      <c r="N2383" s="37" t="str">
        <f aca="false">IF(OR($C2383="",N(TOP!$C$13)=0),"",N($K2383)/TOP!$C$13)</f>
        <v/>
      </c>
      <c r="O2383" s="37" t="str">
        <f aca="false">IF(OR($C2383="",N(TOP!$C$14)=0),"",N($L2383)/TOP!$C$14)</f>
        <v/>
      </c>
      <c r="P2383" s="42" t="str">
        <f aca="false">IF($C2383="","",IFERROR(CHOOSE(MATCH(TOP!$C$10,{"【期間A】","【期間B】","【期間C】"},0),N($M2383),N($N2383),N($O2383)),0))</f>
        <v/>
      </c>
    </row>
    <row r="2384" customFormat="false" ht="15" hidden="false" customHeight="false" outlineLevel="0" collapsed="false">
      <c r="B2384" s="12" t="n">
        <v>2379</v>
      </c>
      <c r="C2384" s="36" t="str">
        <f aca="false">IF(②実績CSV_期間A!$M2380="","",②実績CSV_期間A!$M2380&amp;"")</f>
        <v/>
      </c>
      <c r="D2384" s="12" t="str">
        <f aca="false">IF($C2384="","",②実績CSV_期間A!$N2380)</f>
        <v/>
      </c>
      <c r="E2384" s="12" t="str">
        <f aca="false">IF($C2384="","",RIGHT($D2384,1))</f>
        <v/>
      </c>
      <c r="F2384" s="41" t="str">
        <f aca="false">IF($C2384="","",IFERROR(INDEX(サイズ換算マスタ!$C$6:$C$8,MATCH($E2384,サイズ換算マスタ!$B$6:$B$8,0)),1))</f>
        <v/>
      </c>
      <c r="G2384" s="38" t="str">
        <f aca="false">IF($C2384="","",SUMIFS(②実績CSV_期間A!$AA$2:$AA$5001,②実績CSV_期間A!$M$2:$M$5001,$C2384))</f>
        <v/>
      </c>
      <c r="H2384" s="38" t="str">
        <f aca="false">IF($C2384="","",SUMIFS(③実績CSV_期間B!$AA$2:$AA$5001,③実績CSV_期間B!$M$2:$M$5001,$C2384))</f>
        <v/>
      </c>
      <c r="I2384" s="38" t="str">
        <f aca="false">IF($C2384="","",SUMIFS(④実績CSV_期間C!$AA$2:$AA$5001,④実績CSV_期間C!$M$2:$M$5001,$C2384))</f>
        <v/>
      </c>
      <c r="J2384" s="38" t="str">
        <f aca="false">IF($C2384="","",N($F2384)*N($G2384))</f>
        <v/>
      </c>
      <c r="K2384" s="38" t="str">
        <f aca="false">IF($C2384="","",N($F2384)*N($H2384))</f>
        <v/>
      </c>
      <c r="L2384" s="38" t="str">
        <f aca="false">IF($C2384="","",N($F2384)*N($I2384))</f>
        <v/>
      </c>
      <c r="M2384" s="37" t="str">
        <f aca="false">IF(OR($C2384="",N(TOP!$C$12)=0),"",N($J2384)/TOP!$C$12)</f>
        <v/>
      </c>
      <c r="N2384" s="37" t="str">
        <f aca="false">IF(OR($C2384="",N(TOP!$C$13)=0),"",N($K2384)/TOP!$C$13)</f>
        <v/>
      </c>
      <c r="O2384" s="37" t="str">
        <f aca="false">IF(OR($C2384="",N(TOP!$C$14)=0),"",N($L2384)/TOP!$C$14)</f>
        <v/>
      </c>
      <c r="P2384" s="42" t="str">
        <f aca="false">IF($C2384="","",IFERROR(CHOOSE(MATCH(TOP!$C$10,{"【期間A】","【期間B】","【期間C】"},0),N($M2384),N($N2384),N($O2384)),0))</f>
        <v/>
      </c>
    </row>
    <row r="2385" customFormat="false" ht="15" hidden="false" customHeight="false" outlineLevel="0" collapsed="false">
      <c r="B2385" s="12" t="n">
        <v>2380</v>
      </c>
      <c r="C2385" s="36" t="str">
        <f aca="false">IF(②実績CSV_期間A!$M2381="","",②実績CSV_期間A!$M2381&amp;"")</f>
        <v/>
      </c>
      <c r="D2385" s="12" t="str">
        <f aca="false">IF($C2385="","",②実績CSV_期間A!$N2381)</f>
        <v/>
      </c>
      <c r="E2385" s="12" t="str">
        <f aca="false">IF($C2385="","",RIGHT($D2385,1))</f>
        <v/>
      </c>
      <c r="F2385" s="41" t="str">
        <f aca="false">IF($C2385="","",IFERROR(INDEX(サイズ換算マスタ!$C$6:$C$8,MATCH($E2385,サイズ換算マスタ!$B$6:$B$8,0)),1))</f>
        <v/>
      </c>
      <c r="G2385" s="38" t="str">
        <f aca="false">IF($C2385="","",SUMIFS(②実績CSV_期間A!$AA$2:$AA$5001,②実績CSV_期間A!$M$2:$M$5001,$C2385))</f>
        <v/>
      </c>
      <c r="H2385" s="38" t="str">
        <f aca="false">IF($C2385="","",SUMIFS(③実績CSV_期間B!$AA$2:$AA$5001,③実績CSV_期間B!$M$2:$M$5001,$C2385))</f>
        <v/>
      </c>
      <c r="I2385" s="38" t="str">
        <f aca="false">IF($C2385="","",SUMIFS(④実績CSV_期間C!$AA$2:$AA$5001,④実績CSV_期間C!$M$2:$M$5001,$C2385))</f>
        <v/>
      </c>
      <c r="J2385" s="38" t="str">
        <f aca="false">IF($C2385="","",N($F2385)*N($G2385))</f>
        <v/>
      </c>
      <c r="K2385" s="38" t="str">
        <f aca="false">IF($C2385="","",N($F2385)*N($H2385))</f>
        <v/>
      </c>
      <c r="L2385" s="38" t="str">
        <f aca="false">IF($C2385="","",N($F2385)*N($I2385))</f>
        <v/>
      </c>
      <c r="M2385" s="37" t="str">
        <f aca="false">IF(OR($C2385="",N(TOP!$C$12)=0),"",N($J2385)/TOP!$C$12)</f>
        <v/>
      </c>
      <c r="N2385" s="37" t="str">
        <f aca="false">IF(OR($C2385="",N(TOP!$C$13)=0),"",N($K2385)/TOP!$C$13)</f>
        <v/>
      </c>
      <c r="O2385" s="37" t="str">
        <f aca="false">IF(OR($C2385="",N(TOP!$C$14)=0),"",N($L2385)/TOP!$C$14)</f>
        <v/>
      </c>
      <c r="P2385" s="42" t="str">
        <f aca="false">IF($C2385="","",IFERROR(CHOOSE(MATCH(TOP!$C$10,{"【期間A】","【期間B】","【期間C】"},0),N($M2385),N($N2385),N($O2385)),0))</f>
        <v/>
      </c>
    </row>
    <row r="2386" customFormat="false" ht="15" hidden="false" customHeight="false" outlineLevel="0" collapsed="false">
      <c r="B2386" s="12" t="n">
        <v>2381</v>
      </c>
      <c r="C2386" s="36" t="str">
        <f aca="false">IF(②実績CSV_期間A!$M2382="","",②実績CSV_期間A!$M2382&amp;"")</f>
        <v/>
      </c>
      <c r="D2386" s="12" t="str">
        <f aca="false">IF($C2386="","",②実績CSV_期間A!$N2382)</f>
        <v/>
      </c>
      <c r="E2386" s="12" t="str">
        <f aca="false">IF($C2386="","",RIGHT($D2386,1))</f>
        <v/>
      </c>
      <c r="F2386" s="41" t="str">
        <f aca="false">IF($C2386="","",IFERROR(INDEX(サイズ換算マスタ!$C$6:$C$8,MATCH($E2386,サイズ換算マスタ!$B$6:$B$8,0)),1))</f>
        <v/>
      </c>
      <c r="G2386" s="38" t="str">
        <f aca="false">IF($C2386="","",SUMIFS(②実績CSV_期間A!$AA$2:$AA$5001,②実績CSV_期間A!$M$2:$M$5001,$C2386))</f>
        <v/>
      </c>
      <c r="H2386" s="38" t="str">
        <f aca="false">IF($C2386="","",SUMIFS(③実績CSV_期間B!$AA$2:$AA$5001,③実績CSV_期間B!$M$2:$M$5001,$C2386))</f>
        <v/>
      </c>
      <c r="I2386" s="38" t="str">
        <f aca="false">IF($C2386="","",SUMIFS(④実績CSV_期間C!$AA$2:$AA$5001,④実績CSV_期間C!$M$2:$M$5001,$C2386))</f>
        <v/>
      </c>
      <c r="J2386" s="38" t="str">
        <f aca="false">IF($C2386="","",N($F2386)*N($G2386))</f>
        <v/>
      </c>
      <c r="K2386" s="38" t="str">
        <f aca="false">IF($C2386="","",N($F2386)*N($H2386))</f>
        <v/>
      </c>
      <c r="L2386" s="38" t="str">
        <f aca="false">IF($C2386="","",N($F2386)*N($I2386))</f>
        <v/>
      </c>
      <c r="M2386" s="37" t="str">
        <f aca="false">IF(OR($C2386="",N(TOP!$C$12)=0),"",N($J2386)/TOP!$C$12)</f>
        <v/>
      </c>
      <c r="N2386" s="37" t="str">
        <f aca="false">IF(OR($C2386="",N(TOP!$C$13)=0),"",N($K2386)/TOP!$C$13)</f>
        <v/>
      </c>
      <c r="O2386" s="37" t="str">
        <f aca="false">IF(OR($C2386="",N(TOP!$C$14)=0),"",N($L2386)/TOP!$C$14)</f>
        <v/>
      </c>
      <c r="P2386" s="42" t="str">
        <f aca="false">IF($C2386="","",IFERROR(CHOOSE(MATCH(TOP!$C$10,{"【期間A】","【期間B】","【期間C】"},0),N($M2386),N($N2386),N($O2386)),0))</f>
        <v/>
      </c>
    </row>
    <row r="2387" customFormat="false" ht="15" hidden="false" customHeight="false" outlineLevel="0" collapsed="false">
      <c r="B2387" s="12" t="n">
        <v>2382</v>
      </c>
      <c r="C2387" s="36" t="str">
        <f aca="false">IF(②実績CSV_期間A!$M2383="","",②実績CSV_期間A!$M2383&amp;"")</f>
        <v/>
      </c>
      <c r="D2387" s="12" t="str">
        <f aca="false">IF($C2387="","",②実績CSV_期間A!$N2383)</f>
        <v/>
      </c>
      <c r="E2387" s="12" t="str">
        <f aca="false">IF($C2387="","",RIGHT($D2387,1))</f>
        <v/>
      </c>
      <c r="F2387" s="41" t="str">
        <f aca="false">IF($C2387="","",IFERROR(INDEX(サイズ換算マスタ!$C$6:$C$8,MATCH($E2387,サイズ換算マスタ!$B$6:$B$8,0)),1))</f>
        <v/>
      </c>
      <c r="G2387" s="38" t="str">
        <f aca="false">IF($C2387="","",SUMIFS(②実績CSV_期間A!$AA$2:$AA$5001,②実績CSV_期間A!$M$2:$M$5001,$C2387))</f>
        <v/>
      </c>
      <c r="H2387" s="38" t="str">
        <f aca="false">IF($C2387="","",SUMIFS(③実績CSV_期間B!$AA$2:$AA$5001,③実績CSV_期間B!$M$2:$M$5001,$C2387))</f>
        <v/>
      </c>
      <c r="I2387" s="38" t="str">
        <f aca="false">IF($C2387="","",SUMIFS(④実績CSV_期間C!$AA$2:$AA$5001,④実績CSV_期間C!$M$2:$M$5001,$C2387))</f>
        <v/>
      </c>
      <c r="J2387" s="38" t="str">
        <f aca="false">IF($C2387="","",N($F2387)*N($G2387))</f>
        <v/>
      </c>
      <c r="K2387" s="38" t="str">
        <f aca="false">IF($C2387="","",N($F2387)*N($H2387))</f>
        <v/>
      </c>
      <c r="L2387" s="38" t="str">
        <f aca="false">IF($C2387="","",N($F2387)*N($I2387))</f>
        <v/>
      </c>
      <c r="M2387" s="37" t="str">
        <f aca="false">IF(OR($C2387="",N(TOP!$C$12)=0),"",N($J2387)/TOP!$C$12)</f>
        <v/>
      </c>
      <c r="N2387" s="37" t="str">
        <f aca="false">IF(OR($C2387="",N(TOP!$C$13)=0),"",N($K2387)/TOP!$C$13)</f>
        <v/>
      </c>
      <c r="O2387" s="37" t="str">
        <f aca="false">IF(OR($C2387="",N(TOP!$C$14)=0),"",N($L2387)/TOP!$C$14)</f>
        <v/>
      </c>
      <c r="P2387" s="42" t="str">
        <f aca="false">IF($C2387="","",IFERROR(CHOOSE(MATCH(TOP!$C$10,{"【期間A】","【期間B】","【期間C】"},0),N($M2387),N($N2387),N($O2387)),0))</f>
        <v/>
      </c>
    </row>
    <row r="2388" customFormat="false" ht="15" hidden="false" customHeight="false" outlineLevel="0" collapsed="false">
      <c r="B2388" s="12" t="n">
        <v>2383</v>
      </c>
      <c r="C2388" s="36" t="str">
        <f aca="false">IF(②実績CSV_期間A!$M2384="","",②実績CSV_期間A!$M2384&amp;"")</f>
        <v/>
      </c>
      <c r="D2388" s="12" t="str">
        <f aca="false">IF($C2388="","",②実績CSV_期間A!$N2384)</f>
        <v/>
      </c>
      <c r="E2388" s="12" t="str">
        <f aca="false">IF($C2388="","",RIGHT($D2388,1))</f>
        <v/>
      </c>
      <c r="F2388" s="41" t="str">
        <f aca="false">IF($C2388="","",IFERROR(INDEX(サイズ換算マスタ!$C$6:$C$8,MATCH($E2388,サイズ換算マスタ!$B$6:$B$8,0)),1))</f>
        <v/>
      </c>
      <c r="G2388" s="38" t="str">
        <f aca="false">IF($C2388="","",SUMIFS(②実績CSV_期間A!$AA$2:$AA$5001,②実績CSV_期間A!$M$2:$M$5001,$C2388))</f>
        <v/>
      </c>
      <c r="H2388" s="38" t="str">
        <f aca="false">IF($C2388="","",SUMIFS(③実績CSV_期間B!$AA$2:$AA$5001,③実績CSV_期間B!$M$2:$M$5001,$C2388))</f>
        <v/>
      </c>
      <c r="I2388" s="38" t="str">
        <f aca="false">IF($C2388="","",SUMIFS(④実績CSV_期間C!$AA$2:$AA$5001,④実績CSV_期間C!$M$2:$M$5001,$C2388))</f>
        <v/>
      </c>
      <c r="J2388" s="38" t="str">
        <f aca="false">IF($C2388="","",N($F2388)*N($G2388))</f>
        <v/>
      </c>
      <c r="K2388" s="38" t="str">
        <f aca="false">IF($C2388="","",N($F2388)*N($H2388))</f>
        <v/>
      </c>
      <c r="L2388" s="38" t="str">
        <f aca="false">IF($C2388="","",N($F2388)*N($I2388))</f>
        <v/>
      </c>
      <c r="M2388" s="37" t="str">
        <f aca="false">IF(OR($C2388="",N(TOP!$C$12)=0),"",N($J2388)/TOP!$C$12)</f>
        <v/>
      </c>
      <c r="N2388" s="37" t="str">
        <f aca="false">IF(OR($C2388="",N(TOP!$C$13)=0),"",N($K2388)/TOP!$C$13)</f>
        <v/>
      </c>
      <c r="O2388" s="37" t="str">
        <f aca="false">IF(OR($C2388="",N(TOP!$C$14)=0),"",N($L2388)/TOP!$C$14)</f>
        <v/>
      </c>
      <c r="P2388" s="42" t="str">
        <f aca="false">IF($C2388="","",IFERROR(CHOOSE(MATCH(TOP!$C$10,{"【期間A】","【期間B】","【期間C】"},0),N($M2388),N($N2388),N($O2388)),0))</f>
        <v/>
      </c>
    </row>
    <row r="2389" customFormat="false" ht="15" hidden="false" customHeight="false" outlineLevel="0" collapsed="false">
      <c r="B2389" s="12" t="n">
        <v>2384</v>
      </c>
      <c r="C2389" s="36" t="str">
        <f aca="false">IF(②実績CSV_期間A!$M2385="","",②実績CSV_期間A!$M2385&amp;"")</f>
        <v/>
      </c>
      <c r="D2389" s="12" t="str">
        <f aca="false">IF($C2389="","",②実績CSV_期間A!$N2385)</f>
        <v/>
      </c>
      <c r="E2389" s="12" t="str">
        <f aca="false">IF($C2389="","",RIGHT($D2389,1))</f>
        <v/>
      </c>
      <c r="F2389" s="41" t="str">
        <f aca="false">IF($C2389="","",IFERROR(INDEX(サイズ換算マスタ!$C$6:$C$8,MATCH($E2389,サイズ換算マスタ!$B$6:$B$8,0)),1))</f>
        <v/>
      </c>
      <c r="G2389" s="38" t="str">
        <f aca="false">IF($C2389="","",SUMIFS(②実績CSV_期間A!$AA$2:$AA$5001,②実績CSV_期間A!$M$2:$M$5001,$C2389))</f>
        <v/>
      </c>
      <c r="H2389" s="38" t="str">
        <f aca="false">IF($C2389="","",SUMIFS(③実績CSV_期間B!$AA$2:$AA$5001,③実績CSV_期間B!$M$2:$M$5001,$C2389))</f>
        <v/>
      </c>
      <c r="I2389" s="38" t="str">
        <f aca="false">IF($C2389="","",SUMIFS(④実績CSV_期間C!$AA$2:$AA$5001,④実績CSV_期間C!$M$2:$M$5001,$C2389))</f>
        <v/>
      </c>
      <c r="J2389" s="38" t="str">
        <f aca="false">IF($C2389="","",N($F2389)*N($G2389))</f>
        <v/>
      </c>
      <c r="K2389" s="38" t="str">
        <f aca="false">IF($C2389="","",N($F2389)*N($H2389))</f>
        <v/>
      </c>
      <c r="L2389" s="38" t="str">
        <f aca="false">IF($C2389="","",N($F2389)*N($I2389))</f>
        <v/>
      </c>
      <c r="M2389" s="37" t="str">
        <f aca="false">IF(OR($C2389="",N(TOP!$C$12)=0),"",N($J2389)/TOP!$C$12)</f>
        <v/>
      </c>
      <c r="N2389" s="37" t="str">
        <f aca="false">IF(OR($C2389="",N(TOP!$C$13)=0),"",N($K2389)/TOP!$C$13)</f>
        <v/>
      </c>
      <c r="O2389" s="37" t="str">
        <f aca="false">IF(OR($C2389="",N(TOP!$C$14)=0),"",N($L2389)/TOP!$C$14)</f>
        <v/>
      </c>
      <c r="P2389" s="42" t="str">
        <f aca="false">IF($C2389="","",IFERROR(CHOOSE(MATCH(TOP!$C$10,{"【期間A】","【期間B】","【期間C】"},0),N($M2389),N($N2389),N($O2389)),0))</f>
        <v/>
      </c>
    </row>
    <row r="2390" customFormat="false" ht="15" hidden="false" customHeight="false" outlineLevel="0" collapsed="false">
      <c r="B2390" s="12" t="n">
        <v>2385</v>
      </c>
      <c r="C2390" s="36" t="str">
        <f aca="false">IF(②実績CSV_期間A!$M2386="","",②実績CSV_期間A!$M2386&amp;"")</f>
        <v/>
      </c>
      <c r="D2390" s="12" t="str">
        <f aca="false">IF($C2390="","",②実績CSV_期間A!$N2386)</f>
        <v/>
      </c>
      <c r="E2390" s="12" t="str">
        <f aca="false">IF($C2390="","",RIGHT($D2390,1))</f>
        <v/>
      </c>
      <c r="F2390" s="41" t="str">
        <f aca="false">IF($C2390="","",IFERROR(INDEX(サイズ換算マスタ!$C$6:$C$8,MATCH($E2390,サイズ換算マスタ!$B$6:$B$8,0)),1))</f>
        <v/>
      </c>
      <c r="G2390" s="38" t="str">
        <f aca="false">IF($C2390="","",SUMIFS(②実績CSV_期間A!$AA$2:$AA$5001,②実績CSV_期間A!$M$2:$M$5001,$C2390))</f>
        <v/>
      </c>
      <c r="H2390" s="38" t="str">
        <f aca="false">IF($C2390="","",SUMIFS(③実績CSV_期間B!$AA$2:$AA$5001,③実績CSV_期間B!$M$2:$M$5001,$C2390))</f>
        <v/>
      </c>
      <c r="I2390" s="38" t="str">
        <f aca="false">IF($C2390="","",SUMIFS(④実績CSV_期間C!$AA$2:$AA$5001,④実績CSV_期間C!$M$2:$M$5001,$C2390))</f>
        <v/>
      </c>
      <c r="J2390" s="38" t="str">
        <f aca="false">IF($C2390="","",N($F2390)*N($G2390))</f>
        <v/>
      </c>
      <c r="K2390" s="38" t="str">
        <f aca="false">IF($C2390="","",N($F2390)*N($H2390))</f>
        <v/>
      </c>
      <c r="L2390" s="38" t="str">
        <f aca="false">IF($C2390="","",N($F2390)*N($I2390))</f>
        <v/>
      </c>
      <c r="M2390" s="37" t="str">
        <f aca="false">IF(OR($C2390="",N(TOP!$C$12)=0),"",N($J2390)/TOP!$C$12)</f>
        <v/>
      </c>
      <c r="N2390" s="37" t="str">
        <f aca="false">IF(OR($C2390="",N(TOP!$C$13)=0),"",N($K2390)/TOP!$C$13)</f>
        <v/>
      </c>
      <c r="O2390" s="37" t="str">
        <f aca="false">IF(OR($C2390="",N(TOP!$C$14)=0),"",N($L2390)/TOP!$C$14)</f>
        <v/>
      </c>
      <c r="P2390" s="42" t="str">
        <f aca="false">IF($C2390="","",IFERROR(CHOOSE(MATCH(TOP!$C$10,{"【期間A】","【期間B】","【期間C】"},0),N($M2390),N($N2390),N($O2390)),0))</f>
        <v/>
      </c>
    </row>
    <row r="2391" customFormat="false" ht="15" hidden="false" customHeight="false" outlineLevel="0" collapsed="false">
      <c r="B2391" s="12" t="n">
        <v>2386</v>
      </c>
      <c r="C2391" s="36" t="str">
        <f aca="false">IF(②実績CSV_期間A!$M2387="","",②実績CSV_期間A!$M2387&amp;"")</f>
        <v/>
      </c>
      <c r="D2391" s="12" t="str">
        <f aca="false">IF($C2391="","",②実績CSV_期間A!$N2387)</f>
        <v/>
      </c>
      <c r="E2391" s="12" t="str">
        <f aca="false">IF($C2391="","",RIGHT($D2391,1))</f>
        <v/>
      </c>
      <c r="F2391" s="41" t="str">
        <f aca="false">IF($C2391="","",IFERROR(INDEX(サイズ換算マスタ!$C$6:$C$8,MATCH($E2391,サイズ換算マスタ!$B$6:$B$8,0)),1))</f>
        <v/>
      </c>
      <c r="G2391" s="38" t="str">
        <f aca="false">IF($C2391="","",SUMIFS(②実績CSV_期間A!$AA$2:$AA$5001,②実績CSV_期間A!$M$2:$M$5001,$C2391))</f>
        <v/>
      </c>
      <c r="H2391" s="38" t="str">
        <f aca="false">IF($C2391="","",SUMIFS(③実績CSV_期間B!$AA$2:$AA$5001,③実績CSV_期間B!$M$2:$M$5001,$C2391))</f>
        <v/>
      </c>
      <c r="I2391" s="38" t="str">
        <f aca="false">IF($C2391="","",SUMIFS(④実績CSV_期間C!$AA$2:$AA$5001,④実績CSV_期間C!$M$2:$M$5001,$C2391))</f>
        <v/>
      </c>
      <c r="J2391" s="38" t="str">
        <f aca="false">IF($C2391="","",N($F2391)*N($G2391))</f>
        <v/>
      </c>
      <c r="K2391" s="38" t="str">
        <f aca="false">IF($C2391="","",N($F2391)*N($H2391))</f>
        <v/>
      </c>
      <c r="L2391" s="38" t="str">
        <f aca="false">IF($C2391="","",N($F2391)*N($I2391))</f>
        <v/>
      </c>
      <c r="M2391" s="37" t="str">
        <f aca="false">IF(OR($C2391="",N(TOP!$C$12)=0),"",N($J2391)/TOP!$C$12)</f>
        <v/>
      </c>
      <c r="N2391" s="37" t="str">
        <f aca="false">IF(OR($C2391="",N(TOP!$C$13)=0),"",N($K2391)/TOP!$C$13)</f>
        <v/>
      </c>
      <c r="O2391" s="37" t="str">
        <f aca="false">IF(OR($C2391="",N(TOP!$C$14)=0),"",N($L2391)/TOP!$C$14)</f>
        <v/>
      </c>
      <c r="P2391" s="42" t="str">
        <f aca="false">IF($C2391="","",IFERROR(CHOOSE(MATCH(TOP!$C$10,{"【期間A】","【期間B】","【期間C】"},0),N($M2391),N($N2391),N($O2391)),0))</f>
        <v/>
      </c>
    </row>
    <row r="2392" customFormat="false" ht="15" hidden="false" customHeight="false" outlineLevel="0" collapsed="false">
      <c r="B2392" s="12" t="n">
        <v>2387</v>
      </c>
      <c r="C2392" s="36" t="str">
        <f aca="false">IF(②実績CSV_期間A!$M2388="","",②実績CSV_期間A!$M2388&amp;"")</f>
        <v/>
      </c>
      <c r="D2392" s="12" t="str">
        <f aca="false">IF($C2392="","",②実績CSV_期間A!$N2388)</f>
        <v/>
      </c>
      <c r="E2392" s="12" t="str">
        <f aca="false">IF($C2392="","",RIGHT($D2392,1))</f>
        <v/>
      </c>
      <c r="F2392" s="41" t="str">
        <f aca="false">IF($C2392="","",IFERROR(INDEX(サイズ換算マスタ!$C$6:$C$8,MATCH($E2392,サイズ換算マスタ!$B$6:$B$8,0)),1))</f>
        <v/>
      </c>
      <c r="G2392" s="38" t="str">
        <f aca="false">IF($C2392="","",SUMIFS(②実績CSV_期間A!$AA$2:$AA$5001,②実績CSV_期間A!$M$2:$M$5001,$C2392))</f>
        <v/>
      </c>
      <c r="H2392" s="38" t="str">
        <f aca="false">IF($C2392="","",SUMIFS(③実績CSV_期間B!$AA$2:$AA$5001,③実績CSV_期間B!$M$2:$M$5001,$C2392))</f>
        <v/>
      </c>
      <c r="I2392" s="38" t="str">
        <f aca="false">IF($C2392="","",SUMIFS(④実績CSV_期間C!$AA$2:$AA$5001,④実績CSV_期間C!$M$2:$M$5001,$C2392))</f>
        <v/>
      </c>
      <c r="J2392" s="38" t="str">
        <f aca="false">IF($C2392="","",N($F2392)*N($G2392))</f>
        <v/>
      </c>
      <c r="K2392" s="38" t="str">
        <f aca="false">IF($C2392="","",N($F2392)*N($H2392))</f>
        <v/>
      </c>
      <c r="L2392" s="38" t="str">
        <f aca="false">IF($C2392="","",N($F2392)*N($I2392))</f>
        <v/>
      </c>
      <c r="M2392" s="37" t="str">
        <f aca="false">IF(OR($C2392="",N(TOP!$C$12)=0),"",N($J2392)/TOP!$C$12)</f>
        <v/>
      </c>
      <c r="N2392" s="37" t="str">
        <f aca="false">IF(OR($C2392="",N(TOP!$C$13)=0),"",N($K2392)/TOP!$C$13)</f>
        <v/>
      </c>
      <c r="O2392" s="37" t="str">
        <f aca="false">IF(OR($C2392="",N(TOP!$C$14)=0),"",N($L2392)/TOP!$C$14)</f>
        <v/>
      </c>
      <c r="P2392" s="42" t="str">
        <f aca="false">IF($C2392="","",IFERROR(CHOOSE(MATCH(TOP!$C$10,{"【期間A】","【期間B】","【期間C】"},0),N($M2392),N($N2392),N($O2392)),0))</f>
        <v/>
      </c>
    </row>
    <row r="2393" customFormat="false" ht="15" hidden="false" customHeight="false" outlineLevel="0" collapsed="false">
      <c r="B2393" s="12" t="n">
        <v>2388</v>
      </c>
      <c r="C2393" s="36" t="str">
        <f aca="false">IF(②実績CSV_期間A!$M2389="","",②実績CSV_期間A!$M2389&amp;"")</f>
        <v/>
      </c>
      <c r="D2393" s="12" t="str">
        <f aca="false">IF($C2393="","",②実績CSV_期間A!$N2389)</f>
        <v/>
      </c>
      <c r="E2393" s="12" t="str">
        <f aca="false">IF($C2393="","",RIGHT($D2393,1))</f>
        <v/>
      </c>
      <c r="F2393" s="41" t="str">
        <f aca="false">IF($C2393="","",IFERROR(INDEX(サイズ換算マスタ!$C$6:$C$8,MATCH($E2393,サイズ換算マスタ!$B$6:$B$8,0)),1))</f>
        <v/>
      </c>
      <c r="G2393" s="38" t="str">
        <f aca="false">IF($C2393="","",SUMIFS(②実績CSV_期間A!$AA$2:$AA$5001,②実績CSV_期間A!$M$2:$M$5001,$C2393))</f>
        <v/>
      </c>
      <c r="H2393" s="38" t="str">
        <f aca="false">IF($C2393="","",SUMIFS(③実績CSV_期間B!$AA$2:$AA$5001,③実績CSV_期間B!$M$2:$M$5001,$C2393))</f>
        <v/>
      </c>
      <c r="I2393" s="38" t="str">
        <f aca="false">IF($C2393="","",SUMIFS(④実績CSV_期間C!$AA$2:$AA$5001,④実績CSV_期間C!$M$2:$M$5001,$C2393))</f>
        <v/>
      </c>
      <c r="J2393" s="38" t="str">
        <f aca="false">IF($C2393="","",N($F2393)*N($G2393))</f>
        <v/>
      </c>
      <c r="K2393" s="38" t="str">
        <f aca="false">IF($C2393="","",N($F2393)*N($H2393))</f>
        <v/>
      </c>
      <c r="L2393" s="38" t="str">
        <f aca="false">IF($C2393="","",N($F2393)*N($I2393))</f>
        <v/>
      </c>
      <c r="M2393" s="37" t="str">
        <f aca="false">IF(OR($C2393="",N(TOP!$C$12)=0),"",N($J2393)/TOP!$C$12)</f>
        <v/>
      </c>
      <c r="N2393" s="37" t="str">
        <f aca="false">IF(OR($C2393="",N(TOP!$C$13)=0),"",N($K2393)/TOP!$C$13)</f>
        <v/>
      </c>
      <c r="O2393" s="37" t="str">
        <f aca="false">IF(OR($C2393="",N(TOP!$C$14)=0),"",N($L2393)/TOP!$C$14)</f>
        <v/>
      </c>
      <c r="P2393" s="42" t="str">
        <f aca="false">IF($C2393="","",IFERROR(CHOOSE(MATCH(TOP!$C$10,{"【期間A】","【期間B】","【期間C】"},0),N($M2393),N($N2393),N($O2393)),0))</f>
        <v/>
      </c>
    </row>
    <row r="2394" customFormat="false" ht="15" hidden="false" customHeight="false" outlineLevel="0" collapsed="false">
      <c r="B2394" s="12" t="n">
        <v>2389</v>
      </c>
      <c r="C2394" s="36" t="str">
        <f aca="false">IF(②実績CSV_期間A!$M2390="","",②実績CSV_期間A!$M2390&amp;"")</f>
        <v/>
      </c>
      <c r="D2394" s="12" t="str">
        <f aca="false">IF($C2394="","",②実績CSV_期間A!$N2390)</f>
        <v/>
      </c>
      <c r="E2394" s="12" t="str">
        <f aca="false">IF($C2394="","",RIGHT($D2394,1))</f>
        <v/>
      </c>
      <c r="F2394" s="41" t="str">
        <f aca="false">IF($C2394="","",IFERROR(INDEX(サイズ換算マスタ!$C$6:$C$8,MATCH($E2394,サイズ換算マスタ!$B$6:$B$8,0)),1))</f>
        <v/>
      </c>
      <c r="G2394" s="38" t="str">
        <f aca="false">IF($C2394="","",SUMIFS(②実績CSV_期間A!$AA$2:$AA$5001,②実績CSV_期間A!$M$2:$M$5001,$C2394))</f>
        <v/>
      </c>
      <c r="H2394" s="38" t="str">
        <f aca="false">IF($C2394="","",SUMIFS(③実績CSV_期間B!$AA$2:$AA$5001,③実績CSV_期間B!$M$2:$M$5001,$C2394))</f>
        <v/>
      </c>
      <c r="I2394" s="38" t="str">
        <f aca="false">IF($C2394="","",SUMIFS(④実績CSV_期間C!$AA$2:$AA$5001,④実績CSV_期間C!$M$2:$M$5001,$C2394))</f>
        <v/>
      </c>
      <c r="J2394" s="38" t="str">
        <f aca="false">IF($C2394="","",N($F2394)*N($G2394))</f>
        <v/>
      </c>
      <c r="K2394" s="38" t="str">
        <f aca="false">IF($C2394="","",N($F2394)*N($H2394))</f>
        <v/>
      </c>
      <c r="L2394" s="38" t="str">
        <f aca="false">IF($C2394="","",N($F2394)*N($I2394))</f>
        <v/>
      </c>
      <c r="M2394" s="37" t="str">
        <f aca="false">IF(OR($C2394="",N(TOP!$C$12)=0),"",N($J2394)/TOP!$C$12)</f>
        <v/>
      </c>
      <c r="N2394" s="37" t="str">
        <f aca="false">IF(OR($C2394="",N(TOP!$C$13)=0),"",N($K2394)/TOP!$C$13)</f>
        <v/>
      </c>
      <c r="O2394" s="37" t="str">
        <f aca="false">IF(OR($C2394="",N(TOP!$C$14)=0),"",N($L2394)/TOP!$C$14)</f>
        <v/>
      </c>
      <c r="P2394" s="42" t="str">
        <f aca="false">IF($C2394="","",IFERROR(CHOOSE(MATCH(TOP!$C$10,{"【期間A】","【期間B】","【期間C】"},0),N($M2394),N($N2394),N($O2394)),0))</f>
        <v/>
      </c>
    </row>
    <row r="2395" customFormat="false" ht="15" hidden="false" customHeight="false" outlineLevel="0" collapsed="false">
      <c r="B2395" s="12" t="n">
        <v>2390</v>
      </c>
      <c r="C2395" s="36" t="str">
        <f aca="false">IF(②実績CSV_期間A!$M2391="","",②実績CSV_期間A!$M2391&amp;"")</f>
        <v/>
      </c>
      <c r="D2395" s="12" t="str">
        <f aca="false">IF($C2395="","",②実績CSV_期間A!$N2391)</f>
        <v/>
      </c>
      <c r="E2395" s="12" t="str">
        <f aca="false">IF($C2395="","",RIGHT($D2395,1))</f>
        <v/>
      </c>
      <c r="F2395" s="41" t="str">
        <f aca="false">IF($C2395="","",IFERROR(INDEX(サイズ換算マスタ!$C$6:$C$8,MATCH($E2395,サイズ換算マスタ!$B$6:$B$8,0)),1))</f>
        <v/>
      </c>
      <c r="G2395" s="38" t="str">
        <f aca="false">IF($C2395="","",SUMIFS(②実績CSV_期間A!$AA$2:$AA$5001,②実績CSV_期間A!$M$2:$M$5001,$C2395))</f>
        <v/>
      </c>
      <c r="H2395" s="38" t="str">
        <f aca="false">IF($C2395="","",SUMIFS(③実績CSV_期間B!$AA$2:$AA$5001,③実績CSV_期間B!$M$2:$M$5001,$C2395))</f>
        <v/>
      </c>
      <c r="I2395" s="38" t="str">
        <f aca="false">IF($C2395="","",SUMIFS(④実績CSV_期間C!$AA$2:$AA$5001,④実績CSV_期間C!$M$2:$M$5001,$C2395))</f>
        <v/>
      </c>
      <c r="J2395" s="38" t="str">
        <f aca="false">IF($C2395="","",N($F2395)*N($G2395))</f>
        <v/>
      </c>
      <c r="K2395" s="38" t="str">
        <f aca="false">IF($C2395="","",N($F2395)*N($H2395))</f>
        <v/>
      </c>
      <c r="L2395" s="38" t="str">
        <f aca="false">IF($C2395="","",N($F2395)*N($I2395))</f>
        <v/>
      </c>
      <c r="M2395" s="37" t="str">
        <f aca="false">IF(OR($C2395="",N(TOP!$C$12)=0),"",N($J2395)/TOP!$C$12)</f>
        <v/>
      </c>
      <c r="N2395" s="37" t="str">
        <f aca="false">IF(OR($C2395="",N(TOP!$C$13)=0),"",N($K2395)/TOP!$C$13)</f>
        <v/>
      </c>
      <c r="O2395" s="37" t="str">
        <f aca="false">IF(OR($C2395="",N(TOP!$C$14)=0),"",N($L2395)/TOP!$C$14)</f>
        <v/>
      </c>
      <c r="P2395" s="42" t="str">
        <f aca="false">IF($C2395="","",IFERROR(CHOOSE(MATCH(TOP!$C$10,{"【期間A】","【期間B】","【期間C】"},0),N($M2395),N($N2395),N($O2395)),0))</f>
        <v/>
      </c>
    </row>
    <row r="2396" customFormat="false" ht="15" hidden="false" customHeight="false" outlineLevel="0" collapsed="false">
      <c r="B2396" s="12" t="n">
        <v>2391</v>
      </c>
      <c r="C2396" s="36" t="str">
        <f aca="false">IF(②実績CSV_期間A!$M2392="","",②実績CSV_期間A!$M2392&amp;"")</f>
        <v/>
      </c>
      <c r="D2396" s="12" t="str">
        <f aca="false">IF($C2396="","",②実績CSV_期間A!$N2392)</f>
        <v/>
      </c>
      <c r="E2396" s="12" t="str">
        <f aca="false">IF($C2396="","",RIGHT($D2396,1))</f>
        <v/>
      </c>
      <c r="F2396" s="41" t="str">
        <f aca="false">IF($C2396="","",IFERROR(INDEX(サイズ換算マスタ!$C$6:$C$8,MATCH($E2396,サイズ換算マスタ!$B$6:$B$8,0)),1))</f>
        <v/>
      </c>
      <c r="G2396" s="38" t="str">
        <f aca="false">IF($C2396="","",SUMIFS(②実績CSV_期間A!$AA$2:$AA$5001,②実績CSV_期間A!$M$2:$M$5001,$C2396))</f>
        <v/>
      </c>
      <c r="H2396" s="38" t="str">
        <f aca="false">IF($C2396="","",SUMIFS(③実績CSV_期間B!$AA$2:$AA$5001,③実績CSV_期間B!$M$2:$M$5001,$C2396))</f>
        <v/>
      </c>
      <c r="I2396" s="38" t="str">
        <f aca="false">IF($C2396="","",SUMIFS(④実績CSV_期間C!$AA$2:$AA$5001,④実績CSV_期間C!$M$2:$M$5001,$C2396))</f>
        <v/>
      </c>
      <c r="J2396" s="38" t="str">
        <f aca="false">IF($C2396="","",N($F2396)*N($G2396))</f>
        <v/>
      </c>
      <c r="K2396" s="38" t="str">
        <f aca="false">IF($C2396="","",N($F2396)*N($H2396))</f>
        <v/>
      </c>
      <c r="L2396" s="38" t="str">
        <f aca="false">IF($C2396="","",N($F2396)*N($I2396))</f>
        <v/>
      </c>
      <c r="M2396" s="37" t="str">
        <f aca="false">IF(OR($C2396="",N(TOP!$C$12)=0),"",N($J2396)/TOP!$C$12)</f>
        <v/>
      </c>
      <c r="N2396" s="37" t="str">
        <f aca="false">IF(OR($C2396="",N(TOP!$C$13)=0),"",N($K2396)/TOP!$C$13)</f>
        <v/>
      </c>
      <c r="O2396" s="37" t="str">
        <f aca="false">IF(OR($C2396="",N(TOP!$C$14)=0),"",N($L2396)/TOP!$C$14)</f>
        <v/>
      </c>
      <c r="P2396" s="42" t="str">
        <f aca="false">IF($C2396="","",IFERROR(CHOOSE(MATCH(TOP!$C$10,{"【期間A】","【期間B】","【期間C】"},0),N($M2396),N($N2396),N($O2396)),0))</f>
        <v/>
      </c>
    </row>
    <row r="2397" customFormat="false" ht="15" hidden="false" customHeight="false" outlineLevel="0" collapsed="false">
      <c r="B2397" s="12" t="n">
        <v>2392</v>
      </c>
      <c r="C2397" s="36" t="str">
        <f aca="false">IF(②実績CSV_期間A!$M2393="","",②実績CSV_期間A!$M2393&amp;"")</f>
        <v/>
      </c>
      <c r="D2397" s="12" t="str">
        <f aca="false">IF($C2397="","",②実績CSV_期間A!$N2393)</f>
        <v/>
      </c>
      <c r="E2397" s="12" t="str">
        <f aca="false">IF($C2397="","",RIGHT($D2397,1))</f>
        <v/>
      </c>
      <c r="F2397" s="41" t="str">
        <f aca="false">IF($C2397="","",IFERROR(INDEX(サイズ換算マスタ!$C$6:$C$8,MATCH($E2397,サイズ換算マスタ!$B$6:$B$8,0)),1))</f>
        <v/>
      </c>
      <c r="G2397" s="38" t="str">
        <f aca="false">IF($C2397="","",SUMIFS(②実績CSV_期間A!$AA$2:$AA$5001,②実績CSV_期間A!$M$2:$M$5001,$C2397))</f>
        <v/>
      </c>
      <c r="H2397" s="38" t="str">
        <f aca="false">IF($C2397="","",SUMIFS(③実績CSV_期間B!$AA$2:$AA$5001,③実績CSV_期間B!$M$2:$M$5001,$C2397))</f>
        <v/>
      </c>
      <c r="I2397" s="38" t="str">
        <f aca="false">IF($C2397="","",SUMIFS(④実績CSV_期間C!$AA$2:$AA$5001,④実績CSV_期間C!$M$2:$M$5001,$C2397))</f>
        <v/>
      </c>
      <c r="J2397" s="38" t="str">
        <f aca="false">IF($C2397="","",N($F2397)*N($G2397))</f>
        <v/>
      </c>
      <c r="K2397" s="38" t="str">
        <f aca="false">IF($C2397="","",N($F2397)*N($H2397))</f>
        <v/>
      </c>
      <c r="L2397" s="38" t="str">
        <f aca="false">IF($C2397="","",N($F2397)*N($I2397))</f>
        <v/>
      </c>
      <c r="M2397" s="37" t="str">
        <f aca="false">IF(OR($C2397="",N(TOP!$C$12)=0),"",N($J2397)/TOP!$C$12)</f>
        <v/>
      </c>
      <c r="N2397" s="37" t="str">
        <f aca="false">IF(OR($C2397="",N(TOP!$C$13)=0),"",N($K2397)/TOP!$C$13)</f>
        <v/>
      </c>
      <c r="O2397" s="37" t="str">
        <f aca="false">IF(OR($C2397="",N(TOP!$C$14)=0),"",N($L2397)/TOP!$C$14)</f>
        <v/>
      </c>
      <c r="P2397" s="42" t="str">
        <f aca="false">IF($C2397="","",IFERROR(CHOOSE(MATCH(TOP!$C$10,{"【期間A】","【期間B】","【期間C】"},0),N($M2397),N($N2397),N($O2397)),0))</f>
        <v/>
      </c>
    </row>
    <row r="2398" customFormat="false" ht="15" hidden="false" customHeight="false" outlineLevel="0" collapsed="false">
      <c r="B2398" s="12" t="n">
        <v>2393</v>
      </c>
      <c r="C2398" s="36" t="str">
        <f aca="false">IF(②実績CSV_期間A!$M2394="","",②実績CSV_期間A!$M2394&amp;"")</f>
        <v/>
      </c>
      <c r="D2398" s="12" t="str">
        <f aca="false">IF($C2398="","",②実績CSV_期間A!$N2394)</f>
        <v/>
      </c>
      <c r="E2398" s="12" t="str">
        <f aca="false">IF($C2398="","",RIGHT($D2398,1))</f>
        <v/>
      </c>
      <c r="F2398" s="41" t="str">
        <f aca="false">IF($C2398="","",IFERROR(INDEX(サイズ換算マスタ!$C$6:$C$8,MATCH($E2398,サイズ換算マスタ!$B$6:$B$8,0)),1))</f>
        <v/>
      </c>
      <c r="G2398" s="38" t="str">
        <f aca="false">IF($C2398="","",SUMIFS(②実績CSV_期間A!$AA$2:$AA$5001,②実績CSV_期間A!$M$2:$M$5001,$C2398))</f>
        <v/>
      </c>
      <c r="H2398" s="38" t="str">
        <f aca="false">IF($C2398="","",SUMIFS(③実績CSV_期間B!$AA$2:$AA$5001,③実績CSV_期間B!$M$2:$M$5001,$C2398))</f>
        <v/>
      </c>
      <c r="I2398" s="38" t="str">
        <f aca="false">IF($C2398="","",SUMIFS(④実績CSV_期間C!$AA$2:$AA$5001,④実績CSV_期間C!$M$2:$M$5001,$C2398))</f>
        <v/>
      </c>
      <c r="J2398" s="38" t="str">
        <f aca="false">IF($C2398="","",N($F2398)*N($G2398))</f>
        <v/>
      </c>
      <c r="K2398" s="38" t="str">
        <f aca="false">IF($C2398="","",N($F2398)*N($H2398))</f>
        <v/>
      </c>
      <c r="L2398" s="38" t="str">
        <f aca="false">IF($C2398="","",N($F2398)*N($I2398))</f>
        <v/>
      </c>
      <c r="M2398" s="37" t="str">
        <f aca="false">IF(OR($C2398="",N(TOP!$C$12)=0),"",N($J2398)/TOP!$C$12)</f>
        <v/>
      </c>
      <c r="N2398" s="37" t="str">
        <f aca="false">IF(OR($C2398="",N(TOP!$C$13)=0),"",N($K2398)/TOP!$C$13)</f>
        <v/>
      </c>
      <c r="O2398" s="37" t="str">
        <f aca="false">IF(OR($C2398="",N(TOP!$C$14)=0),"",N($L2398)/TOP!$C$14)</f>
        <v/>
      </c>
      <c r="P2398" s="42" t="str">
        <f aca="false">IF($C2398="","",IFERROR(CHOOSE(MATCH(TOP!$C$10,{"【期間A】","【期間B】","【期間C】"},0),N($M2398),N($N2398),N($O2398)),0))</f>
        <v/>
      </c>
    </row>
    <row r="2399" customFormat="false" ht="15" hidden="false" customHeight="false" outlineLevel="0" collapsed="false">
      <c r="B2399" s="12" t="n">
        <v>2394</v>
      </c>
      <c r="C2399" s="36" t="str">
        <f aca="false">IF(②実績CSV_期間A!$M2395="","",②実績CSV_期間A!$M2395&amp;"")</f>
        <v/>
      </c>
      <c r="D2399" s="12" t="str">
        <f aca="false">IF($C2399="","",②実績CSV_期間A!$N2395)</f>
        <v/>
      </c>
      <c r="E2399" s="12" t="str">
        <f aca="false">IF($C2399="","",RIGHT($D2399,1))</f>
        <v/>
      </c>
      <c r="F2399" s="41" t="str">
        <f aca="false">IF($C2399="","",IFERROR(INDEX(サイズ換算マスタ!$C$6:$C$8,MATCH($E2399,サイズ換算マスタ!$B$6:$B$8,0)),1))</f>
        <v/>
      </c>
      <c r="G2399" s="38" t="str">
        <f aca="false">IF($C2399="","",SUMIFS(②実績CSV_期間A!$AA$2:$AA$5001,②実績CSV_期間A!$M$2:$M$5001,$C2399))</f>
        <v/>
      </c>
      <c r="H2399" s="38" t="str">
        <f aca="false">IF($C2399="","",SUMIFS(③実績CSV_期間B!$AA$2:$AA$5001,③実績CSV_期間B!$M$2:$M$5001,$C2399))</f>
        <v/>
      </c>
      <c r="I2399" s="38" t="str">
        <f aca="false">IF($C2399="","",SUMIFS(④実績CSV_期間C!$AA$2:$AA$5001,④実績CSV_期間C!$M$2:$M$5001,$C2399))</f>
        <v/>
      </c>
      <c r="J2399" s="38" t="str">
        <f aca="false">IF($C2399="","",N($F2399)*N($G2399))</f>
        <v/>
      </c>
      <c r="K2399" s="38" t="str">
        <f aca="false">IF($C2399="","",N($F2399)*N($H2399))</f>
        <v/>
      </c>
      <c r="L2399" s="38" t="str">
        <f aca="false">IF($C2399="","",N($F2399)*N($I2399))</f>
        <v/>
      </c>
      <c r="M2399" s="37" t="str">
        <f aca="false">IF(OR($C2399="",N(TOP!$C$12)=0),"",N($J2399)/TOP!$C$12)</f>
        <v/>
      </c>
      <c r="N2399" s="37" t="str">
        <f aca="false">IF(OR($C2399="",N(TOP!$C$13)=0),"",N($K2399)/TOP!$C$13)</f>
        <v/>
      </c>
      <c r="O2399" s="37" t="str">
        <f aca="false">IF(OR($C2399="",N(TOP!$C$14)=0),"",N($L2399)/TOP!$C$14)</f>
        <v/>
      </c>
      <c r="P2399" s="42" t="str">
        <f aca="false">IF($C2399="","",IFERROR(CHOOSE(MATCH(TOP!$C$10,{"【期間A】","【期間B】","【期間C】"},0),N($M2399),N($N2399),N($O2399)),0))</f>
        <v/>
      </c>
    </row>
    <row r="2400" customFormat="false" ht="15" hidden="false" customHeight="false" outlineLevel="0" collapsed="false">
      <c r="B2400" s="12" t="n">
        <v>2395</v>
      </c>
      <c r="C2400" s="36" t="str">
        <f aca="false">IF(②実績CSV_期間A!$M2396="","",②実績CSV_期間A!$M2396&amp;"")</f>
        <v/>
      </c>
      <c r="D2400" s="12" t="str">
        <f aca="false">IF($C2400="","",②実績CSV_期間A!$N2396)</f>
        <v/>
      </c>
      <c r="E2400" s="12" t="str">
        <f aca="false">IF($C2400="","",RIGHT($D2400,1))</f>
        <v/>
      </c>
      <c r="F2400" s="41" t="str">
        <f aca="false">IF($C2400="","",IFERROR(INDEX(サイズ換算マスタ!$C$6:$C$8,MATCH($E2400,サイズ換算マスタ!$B$6:$B$8,0)),1))</f>
        <v/>
      </c>
      <c r="G2400" s="38" t="str">
        <f aca="false">IF($C2400="","",SUMIFS(②実績CSV_期間A!$AA$2:$AA$5001,②実績CSV_期間A!$M$2:$M$5001,$C2400))</f>
        <v/>
      </c>
      <c r="H2400" s="38" t="str">
        <f aca="false">IF($C2400="","",SUMIFS(③実績CSV_期間B!$AA$2:$AA$5001,③実績CSV_期間B!$M$2:$M$5001,$C2400))</f>
        <v/>
      </c>
      <c r="I2400" s="38" t="str">
        <f aca="false">IF($C2400="","",SUMIFS(④実績CSV_期間C!$AA$2:$AA$5001,④実績CSV_期間C!$M$2:$M$5001,$C2400))</f>
        <v/>
      </c>
      <c r="J2400" s="38" t="str">
        <f aca="false">IF($C2400="","",N($F2400)*N($G2400))</f>
        <v/>
      </c>
      <c r="K2400" s="38" t="str">
        <f aca="false">IF($C2400="","",N($F2400)*N($H2400))</f>
        <v/>
      </c>
      <c r="L2400" s="38" t="str">
        <f aca="false">IF($C2400="","",N($F2400)*N($I2400))</f>
        <v/>
      </c>
      <c r="M2400" s="37" t="str">
        <f aca="false">IF(OR($C2400="",N(TOP!$C$12)=0),"",N($J2400)/TOP!$C$12)</f>
        <v/>
      </c>
      <c r="N2400" s="37" t="str">
        <f aca="false">IF(OR($C2400="",N(TOP!$C$13)=0),"",N($K2400)/TOP!$C$13)</f>
        <v/>
      </c>
      <c r="O2400" s="37" t="str">
        <f aca="false">IF(OR($C2400="",N(TOP!$C$14)=0),"",N($L2400)/TOP!$C$14)</f>
        <v/>
      </c>
      <c r="P2400" s="42" t="str">
        <f aca="false">IF($C2400="","",IFERROR(CHOOSE(MATCH(TOP!$C$10,{"【期間A】","【期間B】","【期間C】"},0),N($M2400),N($N2400),N($O2400)),0))</f>
        <v/>
      </c>
    </row>
    <row r="2401" customFormat="false" ht="15" hidden="false" customHeight="false" outlineLevel="0" collapsed="false">
      <c r="B2401" s="12" t="n">
        <v>2396</v>
      </c>
      <c r="C2401" s="36" t="str">
        <f aca="false">IF(②実績CSV_期間A!$M2397="","",②実績CSV_期間A!$M2397&amp;"")</f>
        <v/>
      </c>
      <c r="D2401" s="12" t="str">
        <f aca="false">IF($C2401="","",②実績CSV_期間A!$N2397)</f>
        <v/>
      </c>
      <c r="E2401" s="12" t="str">
        <f aca="false">IF($C2401="","",RIGHT($D2401,1))</f>
        <v/>
      </c>
      <c r="F2401" s="41" t="str">
        <f aca="false">IF($C2401="","",IFERROR(INDEX(サイズ換算マスタ!$C$6:$C$8,MATCH($E2401,サイズ換算マスタ!$B$6:$B$8,0)),1))</f>
        <v/>
      </c>
      <c r="G2401" s="38" t="str">
        <f aca="false">IF($C2401="","",SUMIFS(②実績CSV_期間A!$AA$2:$AA$5001,②実績CSV_期間A!$M$2:$M$5001,$C2401))</f>
        <v/>
      </c>
      <c r="H2401" s="38" t="str">
        <f aca="false">IF($C2401="","",SUMIFS(③実績CSV_期間B!$AA$2:$AA$5001,③実績CSV_期間B!$M$2:$M$5001,$C2401))</f>
        <v/>
      </c>
      <c r="I2401" s="38" t="str">
        <f aca="false">IF($C2401="","",SUMIFS(④実績CSV_期間C!$AA$2:$AA$5001,④実績CSV_期間C!$M$2:$M$5001,$C2401))</f>
        <v/>
      </c>
      <c r="J2401" s="38" t="str">
        <f aca="false">IF($C2401="","",N($F2401)*N($G2401))</f>
        <v/>
      </c>
      <c r="K2401" s="38" t="str">
        <f aca="false">IF($C2401="","",N($F2401)*N($H2401))</f>
        <v/>
      </c>
      <c r="L2401" s="38" t="str">
        <f aca="false">IF($C2401="","",N($F2401)*N($I2401))</f>
        <v/>
      </c>
      <c r="M2401" s="37" t="str">
        <f aca="false">IF(OR($C2401="",N(TOP!$C$12)=0),"",N($J2401)/TOP!$C$12)</f>
        <v/>
      </c>
      <c r="N2401" s="37" t="str">
        <f aca="false">IF(OR($C2401="",N(TOP!$C$13)=0),"",N($K2401)/TOP!$C$13)</f>
        <v/>
      </c>
      <c r="O2401" s="37" t="str">
        <f aca="false">IF(OR($C2401="",N(TOP!$C$14)=0),"",N($L2401)/TOP!$C$14)</f>
        <v/>
      </c>
      <c r="P2401" s="42" t="str">
        <f aca="false">IF($C2401="","",IFERROR(CHOOSE(MATCH(TOP!$C$10,{"【期間A】","【期間B】","【期間C】"},0),N($M2401),N($N2401),N($O2401)),0))</f>
        <v/>
      </c>
    </row>
    <row r="2402" customFormat="false" ht="15" hidden="false" customHeight="false" outlineLevel="0" collapsed="false">
      <c r="B2402" s="12" t="n">
        <v>2397</v>
      </c>
      <c r="C2402" s="36" t="str">
        <f aca="false">IF(②実績CSV_期間A!$M2398="","",②実績CSV_期間A!$M2398&amp;"")</f>
        <v/>
      </c>
      <c r="D2402" s="12" t="str">
        <f aca="false">IF($C2402="","",②実績CSV_期間A!$N2398)</f>
        <v/>
      </c>
      <c r="E2402" s="12" t="str">
        <f aca="false">IF($C2402="","",RIGHT($D2402,1))</f>
        <v/>
      </c>
      <c r="F2402" s="41" t="str">
        <f aca="false">IF($C2402="","",IFERROR(INDEX(サイズ換算マスタ!$C$6:$C$8,MATCH($E2402,サイズ換算マスタ!$B$6:$B$8,0)),1))</f>
        <v/>
      </c>
      <c r="G2402" s="38" t="str">
        <f aca="false">IF($C2402="","",SUMIFS(②実績CSV_期間A!$AA$2:$AA$5001,②実績CSV_期間A!$M$2:$M$5001,$C2402))</f>
        <v/>
      </c>
      <c r="H2402" s="38" t="str">
        <f aca="false">IF($C2402="","",SUMIFS(③実績CSV_期間B!$AA$2:$AA$5001,③実績CSV_期間B!$M$2:$M$5001,$C2402))</f>
        <v/>
      </c>
      <c r="I2402" s="38" t="str">
        <f aca="false">IF($C2402="","",SUMIFS(④実績CSV_期間C!$AA$2:$AA$5001,④実績CSV_期間C!$M$2:$M$5001,$C2402))</f>
        <v/>
      </c>
      <c r="J2402" s="38" t="str">
        <f aca="false">IF($C2402="","",N($F2402)*N($G2402))</f>
        <v/>
      </c>
      <c r="K2402" s="38" t="str">
        <f aca="false">IF($C2402="","",N($F2402)*N($H2402))</f>
        <v/>
      </c>
      <c r="L2402" s="38" t="str">
        <f aca="false">IF($C2402="","",N($F2402)*N($I2402))</f>
        <v/>
      </c>
      <c r="M2402" s="37" t="str">
        <f aca="false">IF(OR($C2402="",N(TOP!$C$12)=0),"",N($J2402)/TOP!$C$12)</f>
        <v/>
      </c>
      <c r="N2402" s="37" t="str">
        <f aca="false">IF(OR($C2402="",N(TOP!$C$13)=0),"",N($K2402)/TOP!$C$13)</f>
        <v/>
      </c>
      <c r="O2402" s="37" t="str">
        <f aca="false">IF(OR($C2402="",N(TOP!$C$14)=0),"",N($L2402)/TOP!$C$14)</f>
        <v/>
      </c>
      <c r="P2402" s="42" t="str">
        <f aca="false">IF($C2402="","",IFERROR(CHOOSE(MATCH(TOP!$C$10,{"【期間A】","【期間B】","【期間C】"},0),N($M2402),N($N2402),N($O2402)),0))</f>
        <v/>
      </c>
    </row>
    <row r="2403" customFormat="false" ht="15" hidden="false" customHeight="false" outlineLevel="0" collapsed="false">
      <c r="B2403" s="12" t="n">
        <v>2398</v>
      </c>
      <c r="C2403" s="36" t="str">
        <f aca="false">IF(②実績CSV_期間A!$M2399="","",②実績CSV_期間A!$M2399&amp;"")</f>
        <v/>
      </c>
      <c r="D2403" s="12" t="str">
        <f aca="false">IF($C2403="","",②実績CSV_期間A!$N2399)</f>
        <v/>
      </c>
      <c r="E2403" s="12" t="str">
        <f aca="false">IF($C2403="","",RIGHT($D2403,1))</f>
        <v/>
      </c>
      <c r="F2403" s="41" t="str">
        <f aca="false">IF($C2403="","",IFERROR(INDEX(サイズ換算マスタ!$C$6:$C$8,MATCH($E2403,サイズ換算マスタ!$B$6:$B$8,0)),1))</f>
        <v/>
      </c>
      <c r="G2403" s="38" t="str">
        <f aca="false">IF($C2403="","",SUMIFS(②実績CSV_期間A!$AA$2:$AA$5001,②実績CSV_期間A!$M$2:$M$5001,$C2403))</f>
        <v/>
      </c>
      <c r="H2403" s="38" t="str">
        <f aca="false">IF($C2403="","",SUMIFS(③実績CSV_期間B!$AA$2:$AA$5001,③実績CSV_期間B!$M$2:$M$5001,$C2403))</f>
        <v/>
      </c>
      <c r="I2403" s="38" t="str">
        <f aca="false">IF($C2403="","",SUMIFS(④実績CSV_期間C!$AA$2:$AA$5001,④実績CSV_期間C!$M$2:$M$5001,$C2403))</f>
        <v/>
      </c>
      <c r="J2403" s="38" t="str">
        <f aca="false">IF($C2403="","",N($F2403)*N($G2403))</f>
        <v/>
      </c>
      <c r="K2403" s="38" t="str">
        <f aca="false">IF($C2403="","",N($F2403)*N($H2403))</f>
        <v/>
      </c>
      <c r="L2403" s="38" t="str">
        <f aca="false">IF($C2403="","",N($F2403)*N($I2403))</f>
        <v/>
      </c>
      <c r="M2403" s="37" t="str">
        <f aca="false">IF(OR($C2403="",N(TOP!$C$12)=0),"",N($J2403)/TOP!$C$12)</f>
        <v/>
      </c>
      <c r="N2403" s="37" t="str">
        <f aca="false">IF(OR($C2403="",N(TOP!$C$13)=0),"",N($K2403)/TOP!$C$13)</f>
        <v/>
      </c>
      <c r="O2403" s="37" t="str">
        <f aca="false">IF(OR($C2403="",N(TOP!$C$14)=0),"",N($L2403)/TOP!$C$14)</f>
        <v/>
      </c>
      <c r="P2403" s="42" t="str">
        <f aca="false">IF($C2403="","",IFERROR(CHOOSE(MATCH(TOP!$C$10,{"【期間A】","【期間B】","【期間C】"},0),N($M2403),N($N2403),N($O2403)),0))</f>
        <v/>
      </c>
    </row>
    <row r="2404" customFormat="false" ht="15" hidden="false" customHeight="false" outlineLevel="0" collapsed="false">
      <c r="B2404" s="12" t="n">
        <v>2399</v>
      </c>
      <c r="C2404" s="36" t="str">
        <f aca="false">IF(②実績CSV_期間A!$M2400="","",②実績CSV_期間A!$M2400&amp;"")</f>
        <v/>
      </c>
      <c r="D2404" s="12" t="str">
        <f aca="false">IF($C2404="","",②実績CSV_期間A!$N2400)</f>
        <v/>
      </c>
      <c r="E2404" s="12" t="str">
        <f aca="false">IF($C2404="","",RIGHT($D2404,1))</f>
        <v/>
      </c>
      <c r="F2404" s="41" t="str">
        <f aca="false">IF($C2404="","",IFERROR(INDEX(サイズ換算マスタ!$C$6:$C$8,MATCH($E2404,サイズ換算マスタ!$B$6:$B$8,0)),1))</f>
        <v/>
      </c>
      <c r="G2404" s="38" t="str">
        <f aca="false">IF($C2404="","",SUMIFS(②実績CSV_期間A!$AA$2:$AA$5001,②実績CSV_期間A!$M$2:$M$5001,$C2404))</f>
        <v/>
      </c>
      <c r="H2404" s="38" t="str">
        <f aca="false">IF($C2404="","",SUMIFS(③実績CSV_期間B!$AA$2:$AA$5001,③実績CSV_期間B!$M$2:$M$5001,$C2404))</f>
        <v/>
      </c>
      <c r="I2404" s="38" t="str">
        <f aca="false">IF($C2404="","",SUMIFS(④実績CSV_期間C!$AA$2:$AA$5001,④実績CSV_期間C!$M$2:$M$5001,$C2404))</f>
        <v/>
      </c>
      <c r="J2404" s="38" t="str">
        <f aca="false">IF($C2404="","",N($F2404)*N($G2404))</f>
        <v/>
      </c>
      <c r="K2404" s="38" t="str">
        <f aca="false">IF($C2404="","",N($F2404)*N($H2404))</f>
        <v/>
      </c>
      <c r="L2404" s="38" t="str">
        <f aca="false">IF($C2404="","",N($F2404)*N($I2404))</f>
        <v/>
      </c>
      <c r="M2404" s="37" t="str">
        <f aca="false">IF(OR($C2404="",N(TOP!$C$12)=0),"",N($J2404)/TOP!$C$12)</f>
        <v/>
      </c>
      <c r="N2404" s="37" t="str">
        <f aca="false">IF(OR($C2404="",N(TOP!$C$13)=0),"",N($K2404)/TOP!$C$13)</f>
        <v/>
      </c>
      <c r="O2404" s="37" t="str">
        <f aca="false">IF(OR($C2404="",N(TOP!$C$14)=0),"",N($L2404)/TOP!$C$14)</f>
        <v/>
      </c>
      <c r="P2404" s="42" t="str">
        <f aca="false">IF($C2404="","",IFERROR(CHOOSE(MATCH(TOP!$C$10,{"【期間A】","【期間B】","【期間C】"},0),N($M2404),N($N2404),N($O2404)),0))</f>
        <v/>
      </c>
    </row>
    <row r="2405" customFormat="false" ht="15" hidden="false" customHeight="false" outlineLevel="0" collapsed="false">
      <c r="B2405" s="12" t="n">
        <v>2400</v>
      </c>
      <c r="C2405" s="36" t="str">
        <f aca="false">IF(②実績CSV_期間A!$M2401="","",②実績CSV_期間A!$M2401&amp;"")</f>
        <v/>
      </c>
      <c r="D2405" s="12" t="str">
        <f aca="false">IF($C2405="","",②実績CSV_期間A!$N2401)</f>
        <v/>
      </c>
      <c r="E2405" s="12" t="str">
        <f aca="false">IF($C2405="","",RIGHT($D2405,1))</f>
        <v/>
      </c>
      <c r="F2405" s="41" t="str">
        <f aca="false">IF($C2405="","",IFERROR(INDEX(サイズ換算マスタ!$C$6:$C$8,MATCH($E2405,サイズ換算マスタ!$B$6:$B$8,0)),1))</f>
        <v/>
      </c>
      <c r="G2405" s="38" t="str">
        <f aca="false">IF($C2405="","",SUMIFS(②実績CSV_期間A!$AA$2:$AA$5001,②実績CSV_期間A!$M$2:$M$5001,$C2405))</f>
        <v/>
      </c>
      <c r="H2405" s="38" t="str">
        <f aca="false">IF($C2405="","",SUMIFS(③実績CSV_期間B!$AA$2:$AA$5001,③実績CSV_期間B!$M$2:$M$5001,$C2405))</f>
        <v/>
      </c>
      <c r="I2405" s="38" t="str">
        <f aca="false">IF($C2405="","",SUMIFS(④実績CSV_期間C!$AA$2:$AA$5001,④実績CSV_期間C!$M$2:$M$5001,$C2405))</f>
        <v/>
      </c>
      <c r="J2405" s="38" t="str">
        <f aca="false">IF($C2405="","",N($F2405)*N($G2405))</f>
        <v/>
      </c>
      <c r="K2405" s="38" t="str">
        <f aca="false">IF($C2405="","",N($F2405)*N($H2405))</f>
        <v/>
      </c>
      <c r="L2405" s="38" t="str">
        <f aca="false">IF($C2405="","",N($F2405)*N($I2405))</f>
        <v/>
      </c>
      <c r="M2405" s="37" t="str">
        <f aca="false">IF(OR($C2405="",N(TOP!$C$12)=0),"",N($J2405)/TOP!$C$12)</f>
        <v/>
      </c>
      <c r="N2405" s="37" t="str">
        <f aca="false">IF(OR($C2405="",N(TOP!$C$13)=0),"",N($K2405)/TOP!$C$13)</f>
        <v/>
      </c>
      <c r="O2405" s="37" t="str">
        <f aca="false">IF(OR($C2405="",N(TOP!$C$14)=0),"",N($L2405)/TOP!$C$14)</f>
        <v/>
      </c>
      <c r="P2405" s="42" t="str">
        <f aca="false">IF($C2405="","",IFERROR(CHOOSE(MATCH(TOP!$C$10,{"【期間A】","【期間B】","【期間C】"},0),N($M2405),N($N2405),N($O2405)),0))</f>
        <v/>
      </c>
    </row>
    <row r="2406" customFormat="false" ht="15" hidden="false" customHeight="false" outlineLevel="0" collapsed="false">
      <c r="B2406" s="12" t="n">
        <v>2401</v>
      </c>
      <c r="C2406" s="36" t="str">
        <f aca="false">IF(②実績CSV_期間A!$M2402="","",②実績CSV_期間A!$M2402&amp;"")</f>
        <v/>
      </c>
      <c r="D2406" s="12" t="str">
        <f aca="false">IF($C2406="","",②実績CSV_期間A!$N2402)</f>
        <v/>
      </c>
      <c r="E2406" s="12" t="str">
        <f aca="false">IF($C2406="","",RIGHT($D2406,1))</f>
        <v/>
      </c>
      <c r="F2406" s="41" t="str">
        <f aca="false">IF($C2406="","",IFERROR(INDEX(サイズ換算マスタ!$C$6:$C$8,MATCH($E2406,サイズ換算マスタ!$B$6:$B$8,0)),1))</f>
        <v/>
      </c>
      <c r="G2406" s="38" t="str">
        <f aca="false">IF($C2406="","",SUMIFS(②実績CSV_期間A!$AA$2:$AA$5001,②実績CSV_期間A!$M$2:$M$5001,$C2406))</f>
        <v/>
      </c>
      <c r="H2406" s="38" t="str">
        <f aca="false">IF($C2406="","",SUMIFS(③実績CSV_期間B!$AA$2:$AA$5001,③実績CSV_期間B!$M$2:$M$5001,$C2406))</f>
        <v/>
      </c>
      <c r="I2406" s="38" t="str">
        <f aca="false">IF($C2406="","",SUMIFS(④実績CSV_期間C!$AA$2:$AA$5001,④実績CSV_期間C!$M$2:$M$5001,$C2406))</f>
        <v/>
      </c>
      <c r="J2406" s="38" t="str">
        <f aca="false">IF($C2406="","",N($F2406)*N($G2406))</f>
        <v/>
      </c>
      <c r="K2406" s="38" t="str">
        <f aca="false">IF($C2406="","",N($F2406)*N($H2406))</f>
        <v/>
      </c>
      <c r="L2406" s="38" t="str">
        <f aca="false">IF($C2406="","",N($F2406)*N($I2406))</f>
        <v/>
      </c>
      <c r="M2406" s="37" t="str">
        <f aca="false">IF(OR($C2406="",N(TOP!$C$12)=0),"",N($J2406)/TOP!$C$12)</f>
        <v/>
      </c>
      <c r="N2406" s="37" t="str">
        <f aca="false">IF(OR($C2406="",N(TOP!$C$13)=0),"",N($K2406)/TOP!$C$13)</f>
        <v/>
      </c>
      <c r="O2406" s="37" t="str">
        <f aca="false">IF(OR($C2406="",N(TOP!$C$14)=0),"",N($L2406)/TOP!$C$14)</f>
        <v/>
      </c>
      <c r="P2406" s="42" t="str">
        <f aca="false">IF($C2406="","",IFERROR(CHOOSE(MATCH(TOP!$C$10,{"【期間A】","【期間B】","【期間C】"},0),N($M2406),N($N2406),N($O2406)),0))</f>
        <v/>
      </c>
    </row>
    <row r="2407" customFormat="false" ht="15" hidden="false" customHeight="false" outlineLevel="0" collapsed="false">
      <c r="B2407" s="12" t="n">
        <v>2402</v>
      </c>
      <c r="C2407" s="36" t="str">
        <f aca="false">IF(②実績CSV_期間A!$M2403="","",②実績CSV_期間A!$M2403&amp;"")</f>
        <v/>
      </c>
      <c r="D2407" s="12" t="str">
        <f aca="false">IF($C2407="","",②実績CSV_期間A!$N2403)</f>
        <v/>
      </c>
      <c r="E2407" s="12" t="str">
        <f aca="false">IF($C2407="","",RIGHT($D2407,1))</f>
        <v/>
      </c>
      <c r="F2407" s="41" t="str">
        <f aca="false">IF($C2407="","",IFERROR(INDEX(サイズ換算マスタ!$C$6:$C$8,MATCH($E2407,サイズ換算マスタ!$B$6:$B$8,0)),1))</f>
        <v/>
      </c>
      <c r="G2407" s="38" t="str">
        <f aca="false">IF($C2407="","",SUMIFS(②実績CSV_期間A!$AA$2:$AA$5001,②実績CSV_期間A!$M$2:$M$5001,$C2407))</f>
        <v/>
      </c>
      <c r="H2407" s="38" t="str">
        <f aca="false">IF($C2407="","",SUMIFS(③実績CSV_期間B!$AA$2:$AA$5001,③実績CSV_期間B!$M$2:$M$5001,$C2407))</f>
        <v/>
      </c>
      <c r="I2407" s="38" t="str">
        <f aca="false">IF($C2407="","",SUMIFS(④実績CSV_期間C!$AA$2:$AA$5001,④実績CSV_期間C!$M$2:$M$5001,$C2407))</f>
        <v/>
      </c>
      <c r="J2407" s="38" t="str">
        <f aca="false">IF($C2407="","",N($F2407)*N($G2407))</f>
        <v/>
      </c>
      <c r="K2407" s="38" t="str">
        <f aca="false">IF($C2407="","",N($F2407)*N($H2407))</f>
        <v/>
      </c>
      <c r="L2407" s="38" t="str">
        <f aca="false">IF($C2407="","",N($F2407)*N($I2407))</f>
        <v/>
      </c>
      <c r="M2407" s="37" t="str">
        <f aca="false">IF(OR($C2407="",N(TOP!$C$12)=0),"",N($J2407)/TOP!$C$12)</f>
        <v/>
      </c>
      <c r="N2407" s="37" t="str">
        <f aca="false">IF(OR($C2407="",N(TOP!$C$13)=0),"",N($K2407)/TOP!$C$13)</f>
        <v/>
      </c>
      <c r="O2407" s="37" t="str">
        <f aca="false">IF(OR($C2407="",N(TOP!$C$14)=0),"",N($L2407)/TOP!$C$14)</f>
        <v/>
      </c>
      <c r="P2407" s="42" t="str">
        <f aca="false">IF($C2407="","",IFERROR(CHOOSE(MATCH(TOP!$C$10,{"【期間A】","【期間B】","【期間C】"},0),N($M2407),N($N2407),N($O2407)),0))</f>
        <v/>
      </c>
    </row>
    <row r="2408" customFormat="false" ht="15" hidden="false" customHeight="false" outlineLevel="0" collapsed="false">
      <c r="B2408" s="12" t="n">
        <v>2403</v>
      </c>
      <c r="C2408" s="36" t="str">
        <f aca="false">IF(②実績CSV_期間A!$M2404="","",②実績CSV_期間A!$M2404&amp;"")</f>
        <v/>
      </c>
      <c r="D2408" s="12" t="str">
        <f aca="false">IF($C2408="","",②実績CSV_期間A!$N2404)</f>
        <v/>
      </c>
      <c r="E2408" s="12" t="str">
        <f aca="false">IF($C2408="","",RIGHT($D2408,1))</f>
        <v/>
      </c>
      <c r="F2408" s="41" t="str">
        <f aca="false">IF($C2408="","",IFERROR(INDEX(サイズ換算マスタ!$C$6:$C$8,MATCH($E2408,サイズ換算マスタ!$B$6:$B$8,0)),1))</f>
        <v/>
      </c>
      <c r="G2408" s="38" t="str">
        <f aca="false">IF($C2408="","",SUMIFS(②実績CSV_期間A!$AA$2:$AA$5001,②実績CSV_期間A!$M$2:$M$5001,$C2408))</f>
        <v/>
      </c>
      <c r="H2408" s="38" t="str">
        <f aca="false">IF($C2408="","",SUMIFS(③実績CSV_期間B!$AA$2:$AA$5001,③実績CSV_期間B!$M$2:$M$5001,$C2408))</f>
        <v/>
      </c>
      <c r="I2408" s="38" t="str">
        <f aca="false">IF($C2408="","",SUMIFS(④実績CSV_期間C!$AA$2:$AA$5001,④実績CSV_期間C!$M$2:$M$5001,$C2408))</f>
        <v/>
      </c>
      <c r="J2408" s="38" t="str">
        <f aca="false">IF($C2408="","",N($F2408)*N($G2408))</f>
        <v/>
      </c>
      <c r="K2408" s="38" t="str">
        <f aca="false">IF($C2408="","",N($F2408)*N($H2408))</f>
        <v/>
      </c>
      <c r="L2408" s="38" t="str">
        <f aca="false">IF($C2408="","",N($F2408)*N($I2408))</f>
        <v/>
      </c>
      <c r="M2408" s="37" t="str">
        <f aca="false">IF(OR($C2408="",N(TOP!$C$12)=0),"",N($J2408)/TOP!$C$12)</f>
        <v/>
      </c>
      <c r="N2408" s="37" t="str">
        <f aca="false">IF(OR($C2408="",N(TOP!$C$13)=0),"",N($K2408)/TOP!$C$13)</f>
        <v/>
      </c>
      <c r="O2408" s="37" t="str">
        <f aca="false">IF(OR($C2408="",N(TOP!$C$14)=0),"",N($L2408)/TOP!$C$14)</f>
        <v/>
      </c>
      <c r="P2408" s="42" t="str">
        <f aca="false">IF($C2408="","",IFERROR(CHOOSE(MATCH(TOP!$C$10,{"【期間A】","【期間B】","【期間C】"},0),N($M2408),N($N2408),N($O2408)),0))</f>
        <v/>
      </c>
    </row>
    <row r="2409" customFormat="false" ht="15" hidden="false" customHeight="false" outlineLevel="0" collapsed="false">
      <c r="B2409" s="12" t="n">
        <v>2404</v>
      </c>
      <c r="C2409" s="36" t="str">
        <f aca="false">IF(②実績CSV_期間A!$M2405="","",②実績CSV_期間A!$M2405&amp;"")</f>
        <v/>
      </c>
      <c r="D2409" s="12" t="str">
        <f aca="false">IF($C2409="","",②実績CSV_期間A!$N2405)</f>
        <v/>
      </c>
      <c r="E2409" s="12" t="str">
        <f aca="false">IF($C2409="","",RIGHT($D2409,1))</f>
        <v/>
      </c>
      <c r="F2409" s="41" t="str">
        <f aca="false">IF($C2409="","",IFERROR(INDEX(サイズ換算マスタ!$C$6:$C$8,MATCH($E2409,サイズ換算マスタ!$B$6:$B$8,0)),1))</f>
        <v/>
      </c>
      <c r="G2409" s="38" t="str">
        <f aca="false">IF($C2409="","",SUMIFS(②実績CSV_期間A!$AA$2:$AA$5001,②実績CSV_期間A!$M$2:$M$5001,$C2409))</f>
        <v/>
      </c>
      <c r="H2409" s="38" t="str">
        <f aca="false">IF($C2409="","",SUMIFS(③実績CSV_期間B!$AA$2:$AA$5001,③実績CSV_期間B!$M$2:$M$5001,$C2409))</f>
        <v/>
      </c>
      <c r="I2409" s="38" t="str">
        <f aca="false">IF($C2409="","",SUMIFS(④実績CSV_期間C!$AA$2:$AA$5001,④実績CSV_期間C!$M$2:$M$5001,$C2409))</f>
        <v/>
      </c>
      <c r="J2409" s="38" t="str">
        <f aca="false">IF($C2409="","",N($F2409)*N($G2409))</f>
        <v/>
      </c>
      <c r="K2409" s="38" t="str">
        <f aca="false">IF($C2409="","",N($F2409)*N($H2409))</f>
        <v/>
      </c>
      <c r="L2409" s="38" t="str">
        <f aca="false">IF($C2409="","",N($F2409)*N($I2409))</f>
        <v/>
      </c>
      <c r="M2409" s="37" t="str">
        <f aca="false">IF(OR($C2409="",N(TOP!$C$12)=0),"",N($J2409)/TOP!$C$12)</f>
        <v/>
      </c>
      <c r="N2409" s="37" t="str">
        <f aca="false">IF(OR($C2409="",N(TOP!$C$13)=0),"",N($K2409)/TOP!$C$13)</f>
        <v/>
      </c>
      <c r="O2409" s="37" t="str">
        <f aca="false">IF(OR($C2409="",N(TOP!$C$14)=0),"",N($L2409)/TOP!$C$14)</f>
        <v/>
      </c>
      <c r="P2409" s="42" t="str">
        <f aca="false">IF($C2409="","",IFERROR(CHOOSE(MATCH(TOP!$C$10,{"【期間A】","【期間B】","【期間C】"},0),N($M2409),N($N2409),N($O2409)),0))</f>
        <v/>
      </c>
    </row>
    <row r="2410" customFormat="false" ht="15" hidden="false" customHeight="false" outlineLevel="0" collapsed="false">
      <c r="B2410" s="12" t="n">
        <v>2405</v>
      </c>
      <c r="C2410" s="36" t="str">
        <f aca="false">IF(②実績CSV_期間A!$M2406="","",②実績CSV_期間A!$M2406&amp;"")</f>
        <v/>
      </c>
      <c r="D2410" s="12" t="str">
        <f aca="false">IF($C2410="","",②実績CSV_期間A!$N2406)</f>
        <v/>
      </c>
      <c r="E2410" s="12" t="str">
        <f aca="false">IF($C2410="","",RIGHT($D2410,1))</f>
        <v/>
      </c>
      <c r="F2410" s="41" t="str">
        <f aca="false">IF($C2410="","",IFERROR(INDEX(サイズ換算マスタ!$C$6:$C$8,MATCH($E2410,サイズ換算マスタ!$B$6:$B$8,0)),1))</f>
        <v/>
      </c>
      <c r="G2410" s="38" t="str">
        <f aca="false">IF($C2410="","",SUMIFS(②実績CSV_期間A!$AA$2:$AA$5001,②実績CSV_期間A!$M$2:$M$5001,$C2410))</f>
        <v/>
      </c>
      <c r="H2410" s="38" t="str">
        <f aca="false">IF($C2410="","",SUMIFS(③実績CSV_期間B!$AA$2:$AA$5001,③実績CSV_期間B!$M$2:$M$5001,$C2410))</f>
        <v/>
      </c>
      <c r="I2410" s="38" t="str">
        <f aca="false">IF($C2410="","",SUMIFS(④実績CSV_期間C!$AA$2:$AA$5001,④実績CSV_期間C!$M$2:$M$5001,$C2410))</f>
        <v/>
      </c>
      <c r="J2410" s="38" t="str">
        <f aca="false">IF($C2410="","",N($F2410)*N($G2410))</f>
        <v/>
      </c>
      <c r="K2410" s="38" t="str">
        <f aca="false">IF($C2410="","",N($F2410)*N($H2410))</f>
        <v/>
      </c>
      <c r="L2410" s="38" t="str">
        <f aca="false">IF($C2410="","",N($F2410)*N($I2410))</f>
        <v/>
      </c>
      <c r="M2410" s="37" t="str">
        <f aca="false">IF(OR($C2410="",N(TOP!$C$12)=0),"",N($J2410)/TOP!$C$12)</f>
        <v/>
      </c>
      <c r="N2410" s="37" t="str">
        <f aca="false">IF(OR($C2410="",N(TOP!$C$13)=0),"",N($K2410)/TOP!$C$13)</f>
        <v/>
      </c>
      <c r="O2410" s="37" t="str">
        <f aca="false">IF(OR($C2410="",N(TOP!$C$14)=0),"",N($L2410)/TOP!$C$14)</f>
        <v/>
      </c>
      <c r="P2410" s="42" t="str">
        <f aca="false">IF($C2410="","",IFERROR(CHOOSE(MATCH(TOP!$C$10,{"【期間A】","【期間B】","【期間C】"},0),N($M2410),N($N2410),N($O2410)),0))</f>
        <v/>
      </c>
    </row>
    <row r="2411" customFormat="false" ht="15" hidden="false" customHeight="false" outlineLevel="0" collapsed="false">
      <c r="B2411" s="12" t="n">
        <v>2406</v>
      </c>
      <c r="C2411" s="36" t="str">
        <f aca="false">IF(②実績CSV_期間A!$M2407="","",②実績CSV_期間A!$M2407&amp;"")</f>
        <v/>
      </c>
      <c r="D2411" s="12" t="str">
        <f aca="false">IF($C2411="","",②実績CSV_期間A!$N2407)</f>
        <v/>
      </c>
      <c r="E2411" s="12" t="str">
        <f aca="false">IF($C2411="","",RIGHT($D2411,1))</f>
        <v/>
      </c>
      <c r="F2411" s="41" t="str">
        <f aca="false">IF($C2411="","",IFERROR(INDEX(サイズ換算マスタ!$C$6:$C$8,MATCH($E2411,サイズ換算マスタ!$B$6:$B$8,0)),1))</f>
        <v/>
      </c>
      <c r="G2411" s="38" t="str">
        <f aca="false">IF($C2411="","",SUMIFS(②実績CSV_期間A!$AA$2:$AA$5001,②実績CSV_期間A!$M$2:$M$5001,$C2411))</f>
        <v/>
      </c>
      <c r="H2411" s="38" t="str">
        <f aca="false">IF($C2411="","",SUMIFS(③実績CSV_期間B!$AA$2:$AA$5001,③実績CSV_期間B!$M$2:$M$5001,$C2411))</f>
        <v/>
      </c>
      <c r="I2411" s="38" t="str">
        <f aca="false">IF($C2411="","",SUMIFS(④実績CSV_期間C!$AA$2:$AA$5001,④実績CSV_期間C!$M$2:$M$5001,$C2411))</f>
        <v/>
      </c>
      <c r="J2411" s="38" t="str">
        <f aca="false">IF($C2411="","",N($F2411)*N($G2411))</f>
        <v/>
      </c>
      <c r="K2411" s="38" t="str">
        <f aca="false">IF($C2411="","",N($F2411)*N($H2411))</f>
        <v/>
      </c>
      <c r="L2411" s="38" t="str">
        <f aca="false">IF($C2411="","",N($F2411)*N($I2411))</f>
        <v/>
      </c>
      <c r="M2411" s="37" t="str">
        <f aca="false">IF(OR($C2411="",N(TOP!$C$12)=0),"",N($J2411)/TOP!$C$12)</f>
        <v/>
      </c>
      <c r="N2411" s="37" t="str">
        <f aca="false">IF(OR($C2411="",N(TOP!$C$13)=0),"",N($K2411)/TOP!$C$13)</f>
        <v/>
      </c>
      <c r="O2411" s="37" t="str">
        <f aca="false">IF(OR($C2411="",N(TOP!$C$14)=0),"",N($L2411)/TOP!$C$14)</f>
        <v/>
      </c>
      <c r="P2411" s="42" t="str">
        <f aca="false">IF($C2411="","",IFERROR(CHOOSE(MATCH(TOP!$C$10,{"【期間A】","【期間B】","【期間C】"},0),N($M2411),N($N2411),N($O2411)),0))</f>
        <v/>
      </c>
    </row>
    <row r="2412" customFormat="false" ht="15" hidden="false" customHeight="false" outlineLevel="0" collapsed="false">
      <c r="B2412" s="12" t="n">
        <v>2407</v>
      </c>
      <c r="C2412" s="36" t="str">
        <f aca="false">IF(②実績CSV_期間A!$M2408="","",②実績CSV_期間A!$M2408&amp;"")</f>
        <v/>
      </c>
      <c r="D2412" s="12" t="str">
        <f aca="false">IF($C2412="","",②実績CSV_期間A!$N2408)</f>
        <v/>
      </c>
      <c r="E2412" s="12" t="str">
        <f aca="false">IF($C2412="","",RIGHT($D2412,1))</f>
        <v/>
      </c>
      <c r="F2412" s="41" t="str">
        <f aca="false">IF($C2412="","",IFERROR(INDEX(サイズ換算マスタ!$C$6:$C$8,MATCH($E2412,サイズ換算マスタ!$B$6:$B$8,0)),1))</f>
        <v/>
      </c>
      <c r="G2412" s="38" t="str">
        <f aca="false">IF($C2412="","",SUMIFS(②実績CSV_期間A!$AA$2:$AA$5001,②実績CSV_期間A!$M$2:$M$5001,$C2412))</f>
        <v/>
      </c>
      <c r="H2412" s="38" t="str">
        <f aca="false">IF($C2412="","",SUMIFS(③実績CSV_期間B!$AA$2:$AA$5001,③実績CSV_期間B!$M$2:$M$5001,$C2412))</f>
        <v/>
      </c>
      <c r="I2412" s="38" t="str">
        <f aca="false">IF($C2412="","",SUMIFS(④実績CSV_期間C!$AA$2:$AA$5001,④実績CSV_期間C!$M$2:$M$5001,$C2412))</f>
        <v/>
      </c>
      <c r="J2412" s="38" t="str">
        <f aca="false">IF($C2412="","",N($F2412)*N($G2412))</f>
        <v/>
      </c>
      <c r="K2412" s="38" t="str">
        <f aca="false">IF($C2412="","",N($F2412)*N($H2412))</f>
        <v/>
      </c>
      <c r="L2412" s="38" t="str">
        <f aca="false">IF($C2412="","",N($F2412)*N($I2412))</f>
        <v/>
      </c>
      <c r="M2412" s="37" t="str">
        <f aca="false">IF(OR($C2412="",N(TOP!$C$12)=0),"",N($J2412)/TOP!$C$12)</f>
        <v/>
      </c>
      <c r="N2412" s="37" t="str">
        <f aca="false">IF(OR($C2412="",N(TOP!$C$13)=0),"",N($K2412)/TOP!$C$13)</f>
        <v/>
      </c>
      <c r="O2412" s="37" t="str">
        <f aca="false">IF(OR($C2412="",N(TOP!$C$14)=0),"",N($L2412)/TOP!$C$14)</f>
        <v/>
      </c>
      <c r="P2412" s="42" t="str">
        <f aca="false">IF($C2412="","",IFERROR(CHOOSE(MATCH(TOP!$C$10,{"【期間A】","【期間B】","【期間C】"},0),N($M2412),N($N2412),N($O2412)),0))</f>
        <v/>
      </c>
    </row>
    <row r="2413" customFormat="false" ht="15" hidden="false" customHeight="false" outlineLevel="0" collapsed="false">
      <c r="B2413" s="12" t="n">
        <v>2408</v>
      </c>
      <c r="C2413" s="36" t="str">
        <f aca="false">IF(②実績CSV_期間A!$M2409="","",②実績CSV_期間A!$M2409&amp;"")</f>
        <v/>
      </c>
      <c r="D2413" s="12" t="str">
        <f aca="false">IF($C2413="","",②実績CSV_期間A!$N2409)</f>
        <v/>
      </c>
      <c r="E2413" s="12" t="str">
        <f aca="false">IF($C2413="","",RIGHT($D2413,1))</f>
        <v/>
      </c>
      <c r="F2413" s="41" t="str">
        <f aca="false">IF($C2413="","",IFERROR(INDEX(サイズ換算マスタ!$C$6:$C$8,MATCH($E2413,サイズ換算マスタ!$B$6:$B$8,0)),1))</f>
        <v/>
      </c>
      <c r="G2413" s="38" t="str">
        <f aca="false">IF($C2413="","",SUMIFS(②実績CSV_期間A!$AA$2:$AA$5001,②実績CSV_期間A!$M$2:$M$5001,$C2413))</f>
        <v/>
      </c>
      <c r="H2413" s="38" t="str">
        <f aca="false">IF($C2413="","",SUMIFS(③実績CSV_期間B!$AA$2:$AA$5001,③実績CSV_期間B!$M$2:$M$5001,$C2413))</f>
        <v/>
      </c>
      <c r="I2413" s="38" t="str">
        <f aca="false">IF($C2413="","",SUMIFS(④実績CSV_期間C!$AA$2:$AA$5001,④実績CSV_期間C!$M$2:$M$5001,$C2413))</f>
        <v/>
      </c>
      <c r="J2413" s="38" t="str">
        <f aca="false">IF($C2413="","",N($F2413)*N($G2413))</f>
        <v/>
      </c>
      <c r="K2413" s="38" t="str">
        <f aca="false">IF($C2413="","",N($F2413)*N($H2413))</f>
        <v/>
      </c>
      <c r="L2413" s="38" t="str">
        <f aca="false">IF($C2413="","",N($F2413)*N($I2413))</f>
        <v/>
      </c>
      <c r="M2413" s="37" t="str">
        <f aca="false">IF(OR($C2413="",N(TOP!$C$12)=0),"",N($J2413)/TOP!$C$12)</f>
        <v/>
      </c>
      <c r="N2413" s="37" t="str">
        <f aca="false">IF(OR($C2413="",N(TOP!$C$13)=0),"",N($K2413)/TOP!$C$13)</f>
        <v/>
      </c>
      <c r="O2413" s="37" t="str">
        <f aca="false">IF(OR($C2413="",N(TOP!$C$14)=0),"",N($L2413)/TOP!$C$14)</f>
        <v/>
      </c>
      <c r="P2413" s="42" t="str">
        <f aca="false">IF($C2413="","",IFERROR(CHOOSE(MATCH(TOP!$C$10,{"【期間A】","【期間B】","【期間C】"},0),N($M2413),N($N2413),N($O2413)),0))</f>
        <v/>
      </c>
    </row>
    <row r="2414" customFormat="false" ht="15" hidden="false" customHeight="false" outlineLevel="0" collapsed="false">
      <c r="B2414" s="12" t="n">
        <v>2409</v>
      </c>
      <c r="C2414" s="36" t="str">
        <f aca="false">IF(②実績CSV_期間A!$M2410="","",②実績CSV_期間A!$M2410&amp;"")</f>
        <v/>
      </c>
      <c r="D2414" s="12" t="str">
        <f aca="false">IF($C2414="","",②実績CSV_期間A!$N2410)</f>
        <v/>
      </c>
      <c r="E2414" s="12" t="str">
        <f aca="false">IF($C2414="","",RIGHT($D2414,1))</f>
        <v/>
      </c>
      <c r="F2414" s="41" t="str">
        <f aca="false">IF($C2414="","",IFERROR(INDEX(サイズ換算マスタ!$C$6:$C$8,MATCH($E2414,サイズ換算マスタ!$B$6:$B$8,0)),1))</f>
        <v/>
      </c>
      <c r="G2414" s="38" t="str">
        <f aca="false">IF($C2414="","",SUMIFS(②実績CSV_期間A!$AA$2:$AA$5001,②実績CSV_期間A!$M$2:$M$5001,$C2414))</f>
        <v/>
      </c>
      <c r="H2414" s="38" t="str">
        <f aca="false">IF($C2414="","",SUMIFS(③実績CSV_期間B!$AA$2:$AA$5001,③実績CSV_期間B!$M$2:$M$5001,$C2414))</f>
        <v/>
      </c>
      <c r="I2414" s="38" t="str">
        <f aca="false">IF($C2414="","",SUMIFS(④実績CSV_期間C!$AA$2:$AA$5001,④実績CSV_期間C!$M$2:$M$5001,$C2414))</f>
        <v/>
      </c>
      <c r="J2414" s="38" t="str">
        <f aca="false">IF($C2414="","",N($F2414)*N($G2414))</f>
        <v/>
      </c>
      <c r="K2414" s="38" t="str">
        <f aca="false">IF($C2414="","",N($F2414)*N($H2414))</f>
        <v/>
      </c>
      <c r="L2414" s="38" t="str">
        <f aca="false">IF($C2414="","",N($F2414)*N($I2414))</f>
        <v/>
      </c>
      <c r="M2414" s="37" t="str">
        <f aca="false">IF(OR($C2414="",N(TOP!$C$12)=0),"",N($J2414)/TOP!$C$12)</f>
        <v/>
      </c>
      <c r="N2414" s="37" t="str">
        <f aca="false">IF(OR($C2414="",N(TOP!$C$13)=0),"",N($K2414)/TOP!$C$13)</f>
        <v/>
      </c>
      <c r="O2414" s="37" t="str">
        <f aca="false">IF(OR($C2414="",N(TOP!$C$14)=0),"",N($L2414)/TOP!$C$14)</f>
        <v/>
      </c>
      <c r="P2414" s="42" t="str">
        <f aca="false">IF($C2414="","",IFERROR(CHOOSE(MATCH(TOP!$C$10,{"【期間A】","【期間B】","【期間C】"},0),N($M2414),N($N2414),N($O2414)),0))</f>
        <v/>
      </c>
    </row>
    <row r="2415" customFormat="false" ht="15" hidden="false" customHeight="false" outlineLevel="0" collapsed="false">
      <c r="B2415" s="12" t="n">
        <v>2410</v>
      </c>
      <c r="C2415" s="36" t="str">
        <f aca="false">IF(②実績CSV_期間A!$M2411="","",②実績CSV_期間A!$M2411&amp;"")</f>
        <v/>
      </c>
      <c r="D2415" s="12" t="str">
        <f aca="false">IF($C2415="","",②実績CSV_期間A!$N2411)</f>
        <v/>
      </c>
      <c r="E2415" s="12" t="str">
        <f aca="false">IF($C2415="","",RIGHT($D2415,1))</f>
        <v/>
      </c>
      <c r="F2415" s="41" t="str">
        <f aca="false">IF($C2415="","",IFERROR(INDEX(サイズ換算マスタ!$C$6:$C$8,MATCH($E2415,サイズ換算マスタ!$B$6:$B$8,0)),1))</f>
        <v/>
      </c>
      <c r="G2415" s="38" t="str">
        <f aca="false">IF($C2415="","",SUMIFS(②実績CSV_期間A!$AA$2:$AA$5001,②実績CSV_期間A!$M$2:$M$5001,$C2415))</f>
        <v/>
      </c>
      <c r="H2415" s="38" t="str">
        <f aca="false">IF($C2415="","",SUMIFS(③実績CSV_期間B!$AA$2:$AA$5001,③実績CSV_期間B!$M$2:$M$5001,$C2415))</f>
        <v/>
      </c>
      <c r="I2415" s="38" t="str">
        <f aca="false">IF($C2415="","",SUMIFS(④実績CSV_期間C!$AA$2:$AA$5001,④実績CSV_期間C!$M$2:$M$5001,$C2415))</f>
        <v/>
      </c>
      <c r="J2415" s="38" t="str">
        <f aca="false">IF($C2415="","",N($F2415)*N($G2415))</f>
        <v/>
      </c>
      <c r="K2415" s="38" t="str">
        <f aca="false">IF($C2415="","",N($F2415)*N($H2415))</f>
        <v/>
      </c>
      <c r="L2415" s="38" t="str">
        <f aca="false">IF($C2415="","",N($F2415)*N($I2415))</f>
        <v/>
      </c>
      <c r="M2415" s="37" t="str">
        <f aca="false">IF(OR($C2415="",N(TOP!$C$12)=0),"",N($J2415)/TOP!$C$12)</f>
        <v/>
      </c>
      <c r="N2415" s="37" t="str">
        <f aca="false">IF(OR($C2415="",N(TOP!$C$13)=0),"",N($K2415)/TOP!$C$13)</f>
        <v/>
      </c>
      <c r="O2415" s="37" t="str">
        <f aca="false">IF(OR($C2415="",N(TOP!$C$14)=0),"",N($L2415)/TOP!$C$14)</f>
        <v/>
      </c>
      <c r="P2415" s="42" t="str">
        <f aca="false">IF($C2415="","",IFERROR(CHOOSE(MATCH(TOP!$C$10,{"【期間A】","【期間B】","【期間C】"},0),N($M2415),N($N2415),N($O2415)),0))</f>
        <v/>
      </c>
    </row>
    <row r="2416" customFormat="false" ht="15" hidden="false" customHeight="false" outlineLevel="0" collapsed="false">
      <c r="B2416" s="12" t="n">
        <v>2411</v>
      </c>
      <c r="C2416" s="36" t="str">
        <f aca="false">IF(②実績CSV_期間A!$M2412="","",②実績CSV_期間A!$M2412&amp;"")</f>
        <v/>
      </c>
      <c r="D2416" s="12" t="str">
        <f aca="false">IF($C2416="","",②実績CSV_期間A!$N2412)</f>
        <v/>
      </c>
      <c r="E2416" s="12" t="str">
        <f aca="false">IF($C2416="","",RIGHT($D2416,1))</f>
        <v/>
      </c>
      <c r="F2416" s="41" t="str">
        <f aca="false">IF($C2416="","",IFERROR(INDEX(サイズ換算マスタ!$C$6:$C$8,MATCH($E2416,サイズ換算マスタ!$B$6:$B$8,0)),1))</f>
        <v/>
      </c>
      <c r="G2416" s="38" t="str">
        <f aca="false">IF($C2416="","",SUMIFS(②実績CSV_期間A!$AA$2:$AA$5001,②実績CSV_期間A!$M$2:$M$5001,$C2416))</f>
        <v/>
      </c>
      <c r="H2416" s="38" t="str">
        <f aca="false">IF($C2416="","",SUMIFS(③実績CSV_期間B!$AA$2:$AA$5001,③実績CSV_期間B!$M$2:$M$5001,$C2416))</f>
        <v/>
      </c>
      <c r="I2416" s="38" t="str">
        <f aca="false">IF($C2416="","",SUMIFS(④実績CSV_期間C!$AA$2:$AA$5001,④実績CSV_期間C!$M$2:$M$5001,$C2416))</f>
        <v/>
      </c>
      <c r="J2416" s="38" t="str">
        <f aca="false">IF($C2416="","",N($F2416)*N($G2416))</f>
        <v/>
      </c>
      <c r="K2416" s="38" t="str">
        <f aca="false">IF($C2416="","",N($F2416)*N($H2416))</f>
        <v/>
      </c>
      <c r="L2416" s="38" t="str">
        <f aca="false">IF($C2416="","",N($F2416)*N($I2416))</f>
        <v/>
      </c>
      <c r="M2416" s="37" t="str">
        <f aca="false">IF(OR($C2416="",N(TOP!$C$12)=0),"",N($J2416)/TOP!$C$12)</f>
        <v/>
      </c>
      <c r="N2416" s="37" t="str">
        <f aca="false">IF(OR($C2416="",N(TOP!$C$13)=0),"",N($K2416)/TOP!$C$13)</f>
        <v/>
      </c>
      <c r="O2416" s="37" t="str">
        <f aca="false">IF(OR($C2416="",N(TOP!$C$14)=0),"",N($L2416)/TOP!$C$14)</f>
        <v/>
      </c>
      <c r="P2416" s="42" t="str">
        <f aca="false">IF($C2416="","",IFERROR(CHOOSE(MATCH(TOP!$C$10,{"【期間A】","【期間B】","【期間C】"},0),N($M2416),N($N2416),N($O2416)),0))</f>
        <v/>
      </c>
    </row>
    <row r="2417" customFormat="false" ht="15" hidden="false" customHeight="false" outlineLevel="0" collapsed="false">
      <c r="B2417" s="12" t="n">
        <v>2412</v>
      </c>
      <c r="C2417" s="36" t="str">
        <f aca="false">IF(②実績CSV_期間A!$M2413="","",②実績CSV_期間A!$M2413&amp;"")</f>
        <v/>
      </c>
      <c r="D2417" s="12" t="str">
        <f aca="false">IF($C2417="","",②実績CSV_期間A!$N2413)</f>
        <v/>
      </c>
      <c r="E2417" s="12" t="str">
        <f aca="false">IF($C2417="","",RIGHT($D2417,1))</f>
        <v/>
      </c>
      <c r="F2417" s="41" t="str">
        <f aca="false">IF($C2417="","",IFERROR(INDEX(サイズ換算マスタ!$C$6:$C$8,MATCH($E2417,サイズ換算マスタ!$B$6:$B$8,0)),1))</f>
        <v/>
      </c>
      <c r="G2417" s="38" t="str">
        <f aca="false">IF($C2417="","",SUMIFS(②実績CSV_期間A!$AA$2:$AA$5001,②実績CSV_期間A!$M$2:$M$5001,$C2417))</f>
        <v/>
      </c>
      <c r="H2417" s="38" t="str">
        <f aca="false">IF($C2417="","",SUMIFS(③実績CSV_期間B!$AA$2:$AA$5001,③実績CSV_期間B!$M$2:$M$5001,$C2417))</f>
        <v/>
      </c>
      <c r="I2417" s="38" t="str">
        <f aca="false">IF($C2417="","",SUMIFS(④実績CSV_期間C!$AA$2:$AA$5001,④実績CSV_期間C!$M$2:$M$5001,$C2417))</f>
        <v/>
      </c>
      <c r="J2417" s="38" t="str">
        <f aca="false">IF($C2417="","",N($F2417)*N($G2417))</f>
        <v/>
      </c>
      <c r="K2417" s="38" t="str">
        <f aca="false">IF($C2417="","",N($F2417)*N($H2417))</f>
        <v/>
      </c>
      <c r="L2417" s="38" t="str">
        <f aca="false">IF($C2417="","",N($F2417)*N($I2417))</f>
        <v/>
      </c>
      <c r="M2417" s="37" t="str">
        <f aca="false">IF(OR($C2417="",N(TOP!$C$12)=0),"",N($J2417)/TOP!$C$12)</f>
        <v/>
      </c>
      <c r="N2417" s="37" t="str">
        <f aca="false">IF(OR($C2417="",N(TOP!$C$13)=0),"",N($K2417)/TOP!$C$13)</f>
        <v/>
      </c>
      <c r="O2417" s="37" t="str">
        <f aca="false">IF(OR($C2417="",N(TOP!$C$14)=0),"",N($L2417)/TOP!$C$14)</f>
        <v/>
      </c>
      <c r="P2417" s="42" t="str">
        <f aca="false">IF($C2417="","",IFERROR(CHOOSE(MATCH(TOP!$C$10,{"【期間A】","【期間B】","【期間C】"},0),N($M2417),N($N2417),N($O2417)),0))</f>
        <v/>
      </c>
    </row>
    <row r="2418" customFormat="false" ht="15" hidden="false" customHeight="false" outlineLevel="0" collapsed="false">
      <c r="B2418" s="12" t="n">
        <v>2413</v>
      </c>
      <c r="C2418" s="36" t="str">
        <f aca="false">IF(②実績CSV_期間A!$M2414="","",②実績CSV_期間A!$M2414&amp;"")</f>
        <v/>
      </c>
      <c r="D2418" s="12" t="str">
        <f aca="false">IF($C2418="","",②実績CSV_期間A!$N2414)</f>
        <v/>
      </c>
      <c r="E2418" s="12" t="str">
        <f aca="false">IF($C2418="","",RIGHT($D2418,1))</f>
        <v/>
      </c>
      <c r="F2418" s="41" t="str">
        <f aca="false">IF($C2418="","",IFERROR(INDEX(サイズ換算マスタ!$C$6:$C$8,MATCH($E2418,サイズ換算マスタ!$B$6:$B$8,0)),1))</f>
        <v/>
      </c>
      <c r="G2418" s="38" t="str">
        <f aca="false">IF($C2418="","",SUMIFS(②実績CSV_期間A!$AA$2:$AA$5001,②実績CSV_期間A!$M$2:$M$5001,$C2418))</f>
        <v/>
      </c>
      <c r="H2418" s="38" t="str">
        <f aca="false">IF($C2418="","",SUMIFS(③実績CSV_期間B!$AA$2:$AA$5001,③実績CSV_期間B!$M$2:$M$5001,$C2418))</f>
        <v/>
      </c>
      <c r="I2418" s="38" t="str">
        <f aca="false">IF($C2418="","",SUMIFS(④実績CSV_期間C!$AA$2:$AA$5001,④実績CSV_期間C!$M$2:$M$5001,$C2418))</f>
        <v/>
      </c>
      <c r="J2418" s="38" t="str">
        <f aca="false">IF($C2418="","",N($F2418)*N($G2418))</f>
        <v/>
      </c>
      <c r="K2418" s="38" t="str">
        <f aca="false">IF($C2418="","",N($F2418)*N($H2418))</f>
        <v/>
      </c>
      <c r="L2418" s="38" t="str">
        <f aca="false">IF($C2418="","",N($F2418)*N($I2418))</f>
        <v/>
      </c>
      <c r="M2418" s="37" t="str">
        <f aca="false">IF(OR($C2418="",N(TOP!$C$12)=0),"",N($J2418)/TOP!$C$12)</f>
        <v/>
      </c>
      <c r="N2418" s="37" t="str">
        <f aca="false">IF(OR($C2418="",N(TOP!$C$13)=0),"",N($K2418)/TOP!$C$13)</f>
        <v/>
      </c>
      <c r="O2418" s="37" t="str">
        <f aca="false">IF(OR($C2418="",N(TOP!$C$14)=0),"",N($L2418)/TOP!$C$14)</f>
        <v/>
      </c>
      <c r="P2418" s="42" t="str">
        <f aca="false">IF($C2418="","",IFERROR(CHOOSE(MATCH(TOP!$C$10,{"【期間A】","【期間B】","【期間C】"},0),N($M2418),N($N2418),N($O2418)),0))</f>
        <v/>
      </c>
    </row>
    <row r="2419" customFormat="false" ht="15" hidden="false" customHeight="false" outlineLevel="0" collapsed="false">
      <c r="B2419" s="12" t="n">
        <v>2414</v>
      </c>
      <c r="C2419" s="36" t="str">
        <f aca="false">IF(②実績CSV_期間A!$M2415="","",②実績CSV_期間A!$M2415&amp;"")</f>
        <v/>
      </c>
      <c r="D2419" s="12" t="str">
        <f aca="false">IF($C2419="","",②実績CSV_期間A!$N2415)</f>
        <v/>
      </c>
      <c r="E2419" s="12" t="str">
        <f aca="false">IF($C2419="","",RIGHT($D2419,1))</f>
        <v/>
      </c>
      <c r="F2419" s="41" t="str">
        <f aca="false">IF($C2419="","",IFERROR(INDEX(サイズ換算マスタ!$C$6:$C$8,MATCH($E2419,サイズ換算マスタ!$B$6:$B$8,0)),1))</f>
        <v/>
      </c>
      <c r="G2419" s="38" t="str">
        <f aca="false">IF($C2419="","",SUMIFS(②実績CSV_期間A!$AA$2:$AA$5001,②実績CSV_期間A!$M$2:$M$5001,$C2419))</f>
        <v/>
      </c>
      <c r="H2419" s="38" t="str">
        <f aca="false">IF($C2419="","",SUMIFS(③実績CSV_期間B!$AA$2:$AA$5001,③実績CSV_期間B!$M$2:$M$5001,$C2419))</f>
        <v/>
      </c>
      <c r="I2419" s="38" t="str">
        <f aca="false">IF($C2419="","",SUMIFS(④実績CSV_期間C!$AA$2:$AA$5001,④実績CSV_期間C!$M$2:$M$5001,$C2419))</f>
        <v/>
      </c>
      <c r="J2419" s="38" t="str">
        <f aca="false">IF($C2419="","",N($F2419)*N($G2419))</f>
        <v/>
      </c>
      <c r="K2419" s="38" t="str">
        <f aca="false">IF($C2419="","",N($F2419)*N($H2419))</f>
        <v/>
      </c>
      <c r="L2419" s="38" t="str">
        <f aca="false">IF($C2419="","",N($F2419)*N($I2419))</f>
        <v/>
      </c>
      <c r="M2419" s="37" t="str">
        <f aca="false">IF(OR($C2419="",N(TOP!$C$12)=0),"",N($J2419)/TOP!$C$12)</f>
        <v/>
      </c>
      <c r="N2419" s="37" t="str">
        <f aca="false">IF(OR($C2419="",N(TOP!$C$13)=0),"",N($K2419)/TOP!$C$13)</f>
        <v/>
      </c>
      <c r="O2419" s="37" t="str">
        <f aca="false">IF(OR($C2419="",N(TOP!$C$14)=0),"",N($L2419)/TOP!$C$14)</f>
        <v/>
      </c>
      <c r="P2419" s="42" t="str">
        <f aca="false">IF($C2419="","",IFERROR(CHOOSE(MATCH(TOP!$C$10,{"【期間A】","【期間B】","【期間C】"},0),N($M2419),N($N2419),N($O2419)),0))</f>
        <v/>
      </c>
    </row>
    <row r="2420" customFormat="false" ht="15" hidden="false" customHeight="false" outlineLevel="0" collapsed="false">
      <c r="B2420" s="12" t="n">
        <v>2415</v>
      </c>
      <c r="C2420" s="36" t="str">
        <f aca="false">IF(②実績CSV_期間A!$M2416="","",②実績CSV_期間A!$M2416&amp;"")</f>
        <v/>
      </c>
      <c r="D2420" s="12" t="str">
        <f aca="false">IF($C2420="","",②実績CSV_期間A!$N2416)</f>
        <v/>
      </c>
      <c r="E2420" s="12" t="str">
        <f aca="false">IF($C2420="","",RIGHT($D2420,1))</f>
        <v/>
      </c>
      <c r="F2420" s="41" t="str">
        <f aca="false">IF($C2420="","",IFERROR(INDEX(サイズ換算マスタ!$C$6:$C$8,MATCH($E2420,サイズ換算マスタ!$B$6:$B$8,0)),1))</f>
        <v/>
      </c>
      <c r="G2420" s="38" t="str">
        <f aca="false">IF($C2420="","",SUMIFS(②実績CSV_期間A!$AA$2:$AA$5001,②実績CSV_期間A!$M$2:$M$5001,$C2420))</f>
        <v/>
      </c>
      <c r="H2420" s="38" t="str">
        <f aca="false">IF($C2420="","",SUMIFS(③実績CSV_期間B!$AA$2:$AA$5001,③実績CSV_期間B!$M$2:$M$5001,$C2420))</f>
        <v/>
      </c>
      <c r="I2420" s="38" t="str">
        <f aca="false">IF($C2420="","",SUMIFS(④実績CSV_期間C!$AA$2:$AA$5001,④実績CSV_期間C!$M$2:$M$5001,$C2420))</f>
        <v/>
      </c>
      <c r="J2420" s="38" t="str">
        <f aca="false">IF($C2420="","",N($F2420)*N($G2420))</f>
        <v/>
      </c>
      <c r="K2420" s="38" t="str">
        <f aca="false">IF($C2420="","",N($F2420)*N($H2420))</f>
        <v/>
      </c>
      <c r="L2420" s="38" t="str">
        <f aca="false">IF($C2420="","",N($F2420)*N($I2420))</f>
        <v/>
      </c>
      <c r="M2420" s="37" t="str">
        <f aca="false">IF(OR($C2420="",N(TOP!$C$12)=0),"",N($J2420)/TOP!$C$12)</f>
        <v/>
      </c>
      <c r="N2420" s="37" t="str">
        <f aca="false">IF(OR($C2420="",N(TOP!$C$13)=0),"",N($K2420)/TOP!$C$13)</f>
        <v/>
      </c>
      <c r="O2420" s="37" t="str">
        <f aca="false">IF(OR($C2420="",N(TOP!$C$14)=0),"",N($L2420)/TOP!$C$14)</f>
        <v/>
      </c>
      <c r="P2420" s="42" t="str">
        <f aca="false">IF($C2420="","",IFERROR(CHOOSE(MATCH(TOP!$C$10,{"【期間A】","【期間B】","【期間C】"},0),N($M2420),N($N2420),N($O2420)),0))</f>
        <v/>
      </c>
    </row>
    <row r="2421" customFormat="false" ht="15" hidden="false" customHeight="false" outlineLevel="0" collapsed="false">
      <c r="B2421" s="12" t="n">
        <v>2416</v>
      </c>
      <c r="C2421" s="36" t="str">
        <f aca="false">IF(②実績CSV_期間A!$M2417="","",②実績CSV_期間A!$M2417&amp;"")</f>
        <v/>
      </c>
      <c r="D2421" s="12" t="str">
        <f aca="false">IF($C2421="","",②実績CSV_期間A!$N2417)</f>
        <v/>
      </c>
      <c r="E2421" s="12" t="str">
        <f aca="false">IF($C2421="","",RIGHT($D2421,1))</f>
        <v/>
      </c>
      <c r="F2421" s="41" t="str">
        <f aca="false">IF($C2421="","",IFERROR(INDEX(サイズ換算マスタ!$C$6:$C$8,MATCH($E2421,サイズ換算マスタ!$B$6:$B$8,0)),1))</f>
        <v/>
      </c>
      <c r="G2421" s="38" t="str">
        <f aca="false">IF($C2421="","",SUMIFS(②実績CSV_期間A!$AA$2:$AA$5001,②実績CSV_期間A!$M$2:$M$5001,$C2421))</f>
        <v/>
      </c>
      <c r="H2421" s="38" t="str">
        <f aca="false">IF($C2421="","",SUMIFS(③実績CSV_期間B!$AA$2:$AA$5001,③実績CSV_期間B!$M$2:$M$5001,$C2421))</f>
        <v/>
      </c>
      <c r="I2421" s="38" t="str">
        <f aca="false">IF($C2421="","",SUMIFS(④実績CSV_期間C!$AA$2:$AA$5001,④実績CSV_期間C!$M$2:$M$5001,$C2421))</f>
        <v/>
      </c>
      <c r="J2421" s="38" t="str">
        <f aca="false">IF($C2421="","",N($F2421)*N($G2421))</f>
        <v/>
      </c>
      <c r="K2421" s="38" t="str">
        <f aca="false">IF($C2421="","",N($F2421)*N($H2421))</f>
        <v/>
      </c>
      <c r="L2421" s="38" t="str">
        <f aca="false">IF($C2421="","",N($F2421)*N($I2421))</f>
        <v/>
      </c>
      <c r="M2421" s="37" t="str">
        <f aca="false">IF(OR($C2421="",N(TOP!$C$12)=0),"",N($J2421)/TOP!$C$12)</f>
        <v/>
      </c>
      <c r="N2421" s="37" t="str">
        <f aca="false">IF(OR($C2421="",N(TOP!$C$13)=0),"",N($K2421)/TOP!$C$13)</f>
        <v/>
      </c>
      <c r="O2421" s="37" t="str">
        <f aca="false">IF(OR($C2421="",N(TOP!$C$14)=0),"",N($L2421)/TOP!$C$14)</f>
        <v/>
      </c>
      <c r="P2421" s="42" t="str">
        <f aca="false">IF($C2421="","",IFERROR(CHOOSE(MATCH(TOP!$C$10,{"【期間A】","【期間B】","【期間C】"},0),N($M2421),N($N2421),N($O2421)),0))</f>
        <v/>
      </c>
    </row>
    <row r="2422" customFormat="false" ht="15" hidden="false" customHeight="false" outlineLevel="0" collapsed="false">
      <c r="B2422" s="12" t="n">
        <v>2417</v>
      </c>
      <c r="C2422" s="36" t="str">
        <f aca="false">IF(②実績CSV_期間A!$M2418="","",②実績CSV_期間A!$M2418&amp;"")</f>
        <v/>
      </c>
      <c r="D2422" s="12" t="str">
        <f aca="false">IF($C2422="","",②実績CSV_期間A!$N2418)</f>
        <v/>
      </c>
      <c r="E2422" s="12" t="str">
        <f aca="false">IF($C2422="","",RIGHT($D2422,1))</f>
        <v/>
      </c>
      <c r="F2422" s="41" t="str">
        <f aca="false">IF($C2422="","",IFERROR(INDEX(サイズ換算マスタ!$C$6:$C$8,MATCH($E2422,サイズ換算マスタ!$B$6:$B$8,0)),1))</f>
        <v/>
      </c>
      <c r="G2422" s="38" t="str">
        <f aca="false">IF($C2422="","",SUMIFS(②実績CSV_期間A!$AA$2:$AA$5001,②実績CSV_期間A!$M$2:$M$5001,$C2422))</f>
        <v/>
      </c>
      <c r="H2422" s="38" t="str">
        <f aca="false">IF($C2422="","",SUMIFS(③実績CSV_期間B!$AA$2:$AA$5001,③実績CSV_期間B!$M$2:$M$5001,$C2422))</f>
        <v/>
      </c>
      <c r="I2422" s="38" t="str">
        <f aca="false">IF($C2422="","",SUMIFS(④実績CSV_期間C!$AA$2:$AA$5001,④実績CSV_期間C!$M$2:$M$5001,$C2422))</f>
        <v/>
      </c>
      <c r="J2422" s="38" t="str">
        <f aca="false">IF($C2422="","",N($F2422)*N($G2422))</f>
        <v/>
      </c>
      <c r="K2422" s="38" t="str">
        <f aca="false">IF($C2422="","",N($F2422)*N($H2422))</f>
        <v/>
      </c>
      <c r="L2422" s="38" t="str">
        <f aca="false">IF($C2422="","",N($F2422)*N($I2422))</f>
        <v/>
      </c>
      <c r="M2422" s="37" t="str">
        <f aca="false">IF(OR($C2422="",N(TOP!$C$12)=0),"",N($J2422)/TOP!$C$12)</f>
        <v/>
      </c>
      <c r="N2422" s="37" t="str">
        <f aca="false">IF(OR($C2422="",N(TOP!$C$13)=0),"",N($K2422)/TOP!$C$13)</f>
        <v/>
      </c>
      <c r="O2422" s="37" t="str">
        <f aca="false">IF(OR($C2422="",N(TOP!$C$14)=0),"",N($L2422)/TOP!$C$14)</f>
        <v/>
      </c>
      <c r="P2422" s="42" t="str">
        <f aca="false">IF($C2422="","",IFERROR(CHOOSE(MATCH(TOP!$C$10,{"【期間A】","【期間B】","【期間C】"},0),N($M2422),N($N2422),N($O2422)),0))</f>
        <v/>
      </c>
    </row>
    <row r="2423" customFormat="false" ht="15" hidden="false" customHeight="false" outlineLevel="0" collapsed="false">
      <c r="B2423" s="12" t="n">
        <v>2418</v>
      </c>
      <c r="C2423" s="36" t="str">
        <f aca="false">IF(②実績CSV_期間A!$M2419="","",②実績CSV_期間A!$M2419&amp;"")</f>
        <v/>
      </c>
      <c r="D2423" s="12" t="str">
        <f aca="false">IF($C2423="","",②実績CSV_期間A!$N2419)</f>
        <v/>
      </c>
      <c r="E2423" s="12" t="str">
        <f aca="false">IF($C2423="","",RIGHT($D2423,1))</f>
        <v/>
      </c>
      <c r="F2423" s="41" t="str">
        <f aca="false">IF($C2423="","",IFERROR(INDEX(サイズ換算マスタ!$C$6:$C$8,MATCH($E2423,サイズ換算マスタ!$B$6:$B$8,0)),1))</f>
        <v/>
      </c>
      <c r="G2423" s="38" t="str">
        <f aca="false">IF($C2423="","",SUMIFS(②実績CSV_期間A!$AA$2:$AA$5001,②実績CSV_期間A!$M$2:$M$5001,$C2423))</f>
        <v/>
      </c>
      <c r="H2423" s="38" t="str">
        <f aca="false">IF($C2423="","",SUMIFS(③実績CSV_期間B!$AA$2:$AA$5001,③実績CSV_期間B!$M$2:$M$5001,$C2423))</f>
        <v/>
      </c>
      <c r="I2423" s="38" t="str">
        <f aca="false">IF($C2423="","",SUMIFS(④実績CSV_期間C!$AA$2:$AA$5001,④実績CSV_期間C!$M$2:$M$5001,$C2423))</f>
        <v/>
      </c>
      <c r="J2423" s="38" t="str">
        <f aca="false">IF($C2423="","",N($F2423)*N($G2423))</f>
        <v/>
      </c>
      <c r="K2423" s="38" t="str">
        <f aca="false">IF($C2423="","",N($F2423)*N($H2423))</f>
        <v/>
      </c>
      <c r="L2423" s="38" t="str">
        <f aca="false">IF($C2423="","",N($F2423)*N($I2423))</f>
        <v/>
      </c>
      <c r="M2423" s="37" t="str">
        <f aca="false">IF(OR($C2423="",N(TOP!$C$12)=0),"",N($J2423)/TOP!$C$12)</f>
        <v/>
      </c>
      <c r="N2423" s="37" t="str">
        <f aca="false">IF(OR($C2423="",N(TOP!$C$13)=0),"",N($K2423)/TOP!$C$13)</f>
        <v/>
      </c>
      <c r="O2423" s="37" t="str">
        <f aca="false">IF(OR($C2423="",N(TOP!$C$14)=0),"",N($L2423)/TOP!$C$14)</f>
        <v/>
      </c>
      <c r="P2423" s="42" t="str">
        <f aca="false">IF($C2423="","",IFERROR(CHOOSE(MATCH(TOP!$C$10,{"【期間A】","【期間B】","【期間C】"},0),N($M2423),N($N2423),N($O2423)),0))</f>
        <v/>
      </c>
    </row>
    <row r="2424" customFormat="false" ht="15" hidden="false" customHeight="false" outlineLevel="0" collapsed="false">
      <c r="B2424" s="12" t="n">
        <v>2419</v>
      </c>
      <c r="C2424" s="36" t="str">
        <f aca="false">IF(②実績CSV_期間A!$M2420="","",②実績CSV_期間A!$M2420&amp;"")</f>
        <v/>
      </c>
      <c r="D2424" s="12" t="str">
        <f aca="false">IF($C2424="","",②実績CSV_期間A!$N2420)</f>
        <v/>
      </c>
      <c r="E2424" s="12" t="str">
        <f aca="false">IF($C2424="","",RIGHT($D2424,1))</f>
        <v/>
      </c>
      <c r="F2424" s="41" t="str">
        <f aca="false">IF($C2424="","",IFERROR(INDEX(サイズ換算マスタ!$C$6:$C$8,MATCH($E2424,サイズ換算マスタ!$B$6:$B$8,0)),1))</f>
        <v/>
      </c>
      <c r="G2424" s="38" t="str">
        <f aca="false">IF($C2424="","",SUMIFS(②実績CSV_期間A!$AA$2:$AA$5001,②実績CSV_期間A!$M$2:$M$5001,$C2424))</f>
        <v/>
      </c>
      <c r="H2424" s="38" t="str">
        <f aca="false">IF($C2424="","",SUMIFS(③実績CSV_期間B!$AA$2:$AA$5001,③実績CSV_期間B!$M$2:$M$5001,$C2424))</f>
        <v/>
      </c>
      <c r="I2424" s="38" t="str">
        <f aca="false">IF($C2424="","",SUMIFS(④実績CSV_期間C!$AA$2:$AA$5001,④実績CSV_期間C!$M$2:$M$5001,$C2424))</f>
        <v/>
      </c>
      <c r="J2424" s="38" t="str">
        <f aca="false">IF($C2424="","",N($F2424)*N($G2424))</f>
        <v/>
      </c>
      <c r="K2424" s="38" t="str">
        <f aca="false">IF($C2424="","",N($F2424)*N($H2424))</f>
        <v/>
      </c>
      <c r="L2424" s="38" t="str">
        <f aca="false">IF($C2424="","",N($F2424)*N($I2424))</f>
        <v/>
      </c>
      <c r="M2424" s="37" t="str">
        <f aca="false">IF(OR($C2424="",N(TOP!$C$12)=0),"",N($J2424)/TOP!$C$12)</f>
        <v/>
      </c>
      <c r="N2424" s="37" t="str">
        <f aca="false">IF(OR($C2424="",N(TOP!$C$13)=0),"",N($K2424)/TOP!$C$13)</f>
        <v/>
      </c>
      <c r="O2424" s="37" t="str">
        <f aca="false">IF(OR($C2424="",N(TOP!$C$14)=0),"",N($L2424)/TOP!$C$14)</f>
        <v/>
      </c>
      <c r="P2424" s="42" t="str">
        <f aca="false">IF($C2424="","",IFERROR(CHOOSE(MATCH(TOP!$C$10,{"【期間A】","【期間B】","【期間C】"},0),N($M2424),N($N2424),N($O2424)),0))</f>
        <v/>
      </c>
    </row>
    <row r="2425" customFormat="false" ht="15" hidden="false" customHeight="false" outlineLevel="0" collapsed="false">
      <c r="B2425" s="12" t="n">
        <v>2420</v>
      </c>
      <c r="C2425" s="36" t="str">
        <f aca="false">IF(②実績CSV_期間A!$M2421="","",②実績CSV_期間A!$M2421&amp;"")</f>
        <v/>
      </c>
      <c r="D2425" s="12" t="str">
        <f aca="false">IF($C2425="","",②実績CSV_期間A!$N2421)</f>
        <v/>
      </c>
      <c r="E2425" s="12" t="str">
        <f aca="false">IF($C2425="","",RIGHT($D2425,1))</f>
        <v/>
      </c>
      <c r="F2425" s="41" t="str">
        <f aca="false">IF($C2425="","",IFERROR(INDEX(サイズ換算マスタ!$C$6:$C$8,MATCH($E2425,サイズ換算マスタ!$B$6:$B$8,0)),1))</f>
        <v/>
      </c>
      <c r="G2425" s="38" t="str">
        <f aca="false">IF($C2425="","",SUMIFS(②実績CSV_期間A!$AA$2:$AA$5001,②実績CSV_期間A!$M$2:$M$5001,$C2425))</f>
        <v/>
      </c>
      <c r="H2425" s="38" t="str">
        <f aca="false">IF($C2425="","",SUMIFS(③実績CSV_期間B!$AA$2:$AA$5001,③実績CSV_期間B!$M$2:$M$5001,$C2425))</f>
        <v/>
      </c>
      <c r="I2425" s="38" t="str">
        <f aca="false">IF($C2425="","",SUMIFS(④実績CSV_期間C!$AA$2:$AA$5001,④実績CSV_期間C!$M$2:$M$5001,$C2425))</f>
        <v/>
      </c>
      <c r="J2425" s="38" t="str">
        <f aca="false">IF($C2425="","",N($F2425)*N($G2425))</f>
        <v/>
      </c>
      <c r="K2425" s="38" t="str">
        <f aca="false">IF($C2425="","",N($F2425)*N($H2425))</f>
        <v/>
      </c>
      <c r="L2425" s="38" t="str">
        <f aca="false">IF($C2425="","",N($F2425)*N($I2425))</f>
        <v/>
      </c>
      <c r="M2425" s="37" t="str">
        <f aca="false">IF(OR($C2425="",N(TOP!$C$12)=0),"",N($J2425)/TOP!$C$12)</f>
        <v/>
      </c>
      <c r="N2425" s="37" t="str">
        <f aca="false">IF(OR($C2425="",N(TOP!$C$13)=0),"",N($K2425)/TOP!$C$13)</f>
        <v/>
      </c>
      <c r="O2425" s="37" t="str">
        <f aca="false">IF(OR($C2425="",N(TOP!$C$14)=0),"",N($L2425)/TOP!$C$14)</f>
        <v/>
      </c>
      <c r="P2425" s="42" t="str">
        <f aca="false">IF($C2425="","",IFERROR(CHOOSE(MATCH(TOP!$C$10,{"【期間A】","【期間B】","【期間C】"},0),N($M2425),N($N2425),N($O2425)),0))</f>
        <v/>
      </c>
    </row>
    <row r="2426" customFormat="false" ht="15" hidden="false" customHeight="false" outlineLevel="0" collapsed="false">
      <c r="B2426" s="12" t="n">
        <v>2421</v>
      </c>
      <c r="C2426" s="36" t="str">
        <f aca="false">IF(②実績CSV_期間A!$M2422="","",②実績CSV_期間A!$M2422&amp;"")</f>
        <v/>
      </c>
      <c r="D2426" s="12" t="str">
        <f aca="false">IF($C2426="","",②実績CSV_期間A!$N2422)</f>
        <v/>
      </c>
      <c r="E2426" s="12" t="str">
        <f aca="false">IF($C2426="","",RIGHT($D2426,1))</f>
        <v/>
      </c>
      <c r="F2426" s="41" t="str">
        <f aca="false">IF($C2426="","",IFERROR(INDEX(サイズ換算マスタ!$C$6:$C$8,MATCH($E2426,サイズ換算マスタ!$B$6:$B$8,0)),1))</f>
        <v/>
      </c>
      <c r="G2426" s="38" t="str">
        <f aca="false">IF($C2426="","",SUMIFS(②実績CSV_期間A!$AA$2:$AA$5001,②実績CSV_期間A!$M$2:$M$5001,$C2426))</f>
        <v/>
      </c>
      <c r="H2426" s="38" t="str">
        <f aca="false">IF($C2426="","",SUMIFS(③実績CSV_期間B!$AA$2:$AA$5001,③実績CSV_期間B!$M$2:$M$5001,$C2426))</f>
        <v/>
      </c>
      <c r="I2426" s="38" t="str">
        <f aca="false">IF($C2426="","",SUMIFS(④実績CSV_期間C!$AA$2:$AA$5001,④実績CSV_期間C!$M$2:$M$5001,$C2426))</f>
        <v/>
      </c>
      <c r="J2426" s="38" t="str">
        <f aca="false">IF($C2426="","",N($F2426)*N($G2426))</f>
        <v/>
      </c>
      <c r="K2426" s="38" t="str">
        <f aca="false">IF($C2426="","",N($F2426)*N($H2426))</f>
        <v/>
      </c>
      <c r="L2426" s="38" t="str">
        <f aca="false">IF($C2426="","",N($F2426)*N($I2426))</f>
        <v/>
      </c>
      <c r="M2426" s="37" t="str">
        <f aca="false">IF(OR($C2426="",N(TOP!$C$12)=0),"",N($J2426)/TOP!$C$12)</f>
        <v/>
      </c>
      <c r="N2426" s="37" t="str">
        <f aca="false">IF(OR($C2426="",N(TOP!$C$13)=0),"",N($K2426)/TOP!$C$13)</f>
        <v/>
      </c>
      <c r="O2426" s="37" t="str">
        <f aca="false">IF(OR($C2426="",N(TOP!$C$14)=0),"",N($L2426)/TOP!$C$14)</f>
        <v/>
      </c>
      <c r="P2426" s="42" t="str">
        <f aca="false">IF($C2426="","",IFERROR(CHOOSE(MATCH(TOP!$C$10,{"【期間A】","【期間B】","【期間C】"},0),N($M2426),N($N2426),N($O2426)),0))</f>
        <v/>
      </c>
    </row>
    <row r="2427" customFormat="false" ht="15" hidden="false" customHeight="false" outlineLevel="0" collapsed="false">
      <c r="B2427" s="12" t="n">
        <v>2422</v>
      </c>
      <c r="C2427" s="36" t="str">
        <f aca="false">IF(②実績CSV_期間A!$M2423="","",②実績CSV_期間A!$M2423&amp;"")</f>
        <v/>
      </c>
      <c r="D2427" s="12" t="str">
        <f aca="false">IF($C2427="","",②実績CSV_期間A!$N2423)</f>
        <v/>
      </c>
      <c r="E2427" s="12" t="str">
        <f aca="false">IF($C2427="","",RIGHT($D2427,1))</f>
        <v/>
      </c>
      <c r="F2427" s="41" t="str">
        <f aca="false">IF($C2427="","",IFERROR(INDEX(サイズ換算マスタ!$C$6:$C$8,MATCH($E2427,サイズ換算マスタ!$B$6:$B$8,0)),1))</f>
        <v/>
      </c>
      <c r="G2427" s="38" t="str">
        <f aca="false">IF($C2427="","",SUMIFS(②実績CSV_期間A!$AA$2:$AA$5001,②実績CSV_期間A!$M$2:$M$5001,$C2427))</f>
        <v/>
      </c>
      <c r="H2427" s="38" t="str">
        <f aca="false">IF($C2427="","",SUMIFS(③実績CSV_期間B!$AA$2:$AA$5001,③実績CSV_期間B!$M$2:$M$5001,$C2427))</f>
        <v/>
      </c>
      <c r="I2427" s="38" t="str">
        <f aca="false">IF($C2427="","",SUMIFS(④実績CSV_期間C!$AA$2:$AA$5001,④実績CSV_期間C!$M$2:$M$5001,$C2427))</f>
        <v/>
      </c>
      <c r="J2427" s="38" t="str">
        <f aca="false">IF($C2427="","",N($F2427)*N($G2427))</f>
        <v/>
      </c>
      <c r="K2427" s="38" t="str">
        <f aca="false">IF($C2427="","",N($F2427)*N($H2427))</f>
        <v/>
      </c>
      <c r="L2427" s="38" t="str">
        <f aca="false">IF($C2427="","",N($F2427)*N($I2427))</f>
        <v/>
      </c>
      <c r="M2427" s="37" t="str">
        <f aca="false">IF(OR($C2427="",N(TOP!$C$12)=0),"",N($J2427)/TOP!$C$12)</f>
        <v/>
      </c>
      <c r="N2427" s="37" t="str">
        <f aca="false">IF(OR($C2427="",N(TOP!$C$13)=0),"",N($K2427)/TOP!$C$13)</f>
        <v/>
      </c>
      <c r="O2427" s="37" t="str">
        <f aca="false">IF(OR($C2427="",N(TOP!$C$14)=0),"",N($L2427)/TOP!$C$14)</f>
        <v/>
      </c>
      <c r="P2427" s="42" t="str">
        <f aca="false">IF($C2427="","",IFERROR(CHOOSE(MATCH(TOP!$C$10,{"【期間A】","【期間B】","【期間C】"},0),N($M2427),N($N2427),N($O2427)),0))</f>
        <v/>
      </c>
    </row>
    <row r="2428" customFormat="false" ht="15" hidden="false" customHeight="false" outlineLevel="0" collapsed="false">
      <c r="B2428" s="12" t="n">
        <v>2423</v>
      </c>
      <c r="C2428" s="36" t="str">
        <f aca="false">IF(②実績CSV_期間A!$M2424="","",②実績CSV_期間A!$M2424&amp;"")</f>
        <v/>
      </c>
      <c r="D2428" s="12" t="str">
        <f aca="false">IF($C2428="","",②実績CSV_期間A!$N2424)</f>
        <v/>
      </c>
      <c r="E2428" s="12" t="str">
        <f aca="false">IF($C2428="","",RIGHT($D2428,1))</f>
        <v/>
      </c>
      <c r="F2428" s="41" t="str">
        <f aca="false">IF($C2428="","",IFERROR(INDEX(サイズ換算マスタ!$C$6:$C$8,MATCH($E2428,サイズ換算マスタ!$B$6:$B$8,0)),1))</f>
        <v/>
      </c>
      <c r="G2428" s="38" t="str">
        <f aca="false">IF($C2428="","",SUMIFS(②実績CSV_期間A!$AA$2:$AA$5001,②実績CSV_期間A!$M$2:$M$5001,$C2428))</f>
        <v/>
      </c>
      <c r="H2428" s="38" t="str">
        <f aca="false">IF($C2428="","",SUMIFS(③実績CSV_期間B!$AA$2:$AA$5001,③実績CSV_期間B!$M$2:$M$5001,$C2428))</f>
        <v/>
      </c>
      <c r="I2428" s="38" t="str">
        <f aca="false">IF($C2428="","",SUMIFS(④実績CSV_期間C!$AA$2:$AA$5001,④実績CSV_期間C!$M$2:$M$5001,$C2428))</f>
        <v/>
      </c>
      <c r="J2428" s="38" t="str">
        <f aca="false">IF($C2428="","",N($F2428)*N($G2428))</f>
        <v/>
      </c>
      <c r="K2428" s="38" t="str">
        <f aca="false">IF($C2428="","",N($F2428)*N($H2428))</f>
        <v/>
      </c>
      <c r="L2428" s="38" t="str">
        <f aca="false">IF($C2428="","",N($F2428)*N($I2428))</f>
        <v/>
      </c>
      <c r="M2428" s="37" t="str">
        <f aca="false">IF(OR($C2428="",N(TOP!$C$12)=0),"",N($J2428)/TOP!$C$12)</f>
        <v/>
      </c>
      <c r="N2428" s="37" t="str">
        <f aca="false">IF(OR($C2428="",N(TOP!$C$13)=0),"",N($K2428)/TOP!$C$13)</f>
        <v/>
      </c>
      <c r="O2428" s="37" t="str">
        <f aca="false">IF(OR($C2428="",N(TOP!$C$14)=0),"",N($L2428)/TOP!$C$14)</f>
        <v/>
      </c>
      <c r="P2428" s="42" t="str">
        <f aca="false">IF($C2428="","",IFERROR(CHOOSE(MATCH(TOP!$C$10,{"【期間A】","【期間B】","【期間C】"},0),N($M2428),N($N2428),N($O2428)),0))</f>
        <v/>
      </c>
    </row>
    <row r="2429" customFormat="false" ht="15" hidden="false" customHeight="false" outlineLevel="0" collapsed="false">
      <c r="B2429" s="12" t="n">
        <v>2424</v>
      </c>
      <c r="C2429" s="36" t="str">
        <f aca="false">IF(②実績CSV_期間A!$M2425="","",②実績CSV_期間A!$M2425&amp;"")</f>
        <v/>
      </c>
      <c r="D2429" s="12" t="str">
        <f aca="false">IF($C2429="","",②実績CSV_期間A!$N2425)</f>
        <v/>
      </c>
      <c r="E2429" s="12" t="str">
        <f aca="false">IF($C2429="","",RIGHT($D2429,1))</f>
        <v/>
      </c>
      <c r="F2429" s="41" t="str">
        <f aca="false">IF($C2429="","",IFERROR(INDEX(サイズ換算マスタ!$C$6:$C$8,MATCH($E2429,サイズ換算マスタ!$B$6:$B$8,0)),1))</f>
        <v/>
      </c>
      <c r="G2429" s="38" t="str">
        <f aca="false">IF($C2429="","",SUMIFS(②実績CSV_期間A!$AA$2:$AA$5001,②実績CSV_期間A!$M$2:$M$5001,$C2429))</f>
        <v/>
      </c>
      <c r="H2429" s="38" t="str">
        <f aca="false">IF($C2429="","",SUMIFS(③実績CSV_期間B!$AA$2:$AA$5001,③実績CSV_期間B!$M$2:$M$5001,$C2429))</f>
        <v/>
      </c>
      <c r="I2429" s="38" t="str">
        <f aca="false">IF($C2429="","",SUMIFS(④実績CSV_期間C!$AA$2:$AA$5001,④実績CSV_期間C!$M$2:$M$5001,$C2429))</f>
        <v/>
      </c>
      <c r="J2429" s="38" t="str">
        <f aca="false">IF($C2429="","",N($F2429)*N($G2429))</f>
        <v/>
      </c>
      <c r="K2429" s="38" t="str">
        <f aca="false">IF($C2429="","",N($F2429)*N($H2429))</f>
        <v/>
      </c>
      <c r="L2429" s="38" t="str">
        <f aca="false">IF($C2429="","",N($F2429)*N($I2429))</f>
        <v/>
      </c>
      <c r="M2429" s="37" t="str">
        <f aca="false">IF(OR($C2429="",N(TOP!$C$12)=0),"",N($J2429)/TOP!$C$12)</f>
        <v/>
      </c>
      <c r="N2429" s="37" t="str">
        <f aca="false">IF(OR($C2429="",N(TOP!$C$13)=0),"",N($K2429)/TOP!$C$13)</f>
        <v/>
      </c>
      <c r="O2429" s="37" t="str">
        <f aca="false">IF(OR($C2429="",N(TOP!$C$14)=0),"",N($L2429)/TOP!$C$14)</f>
        <v/>
      </c>
      <c r="P2429" s="42" t="str">
        <f aca="false">IF($C2429="","",IFERROR(CHOOSE(MATCH(TOP!$C$10,{"【期間A】","【期間B】","【期間C】"},0),N($M2429),N($N2429),N($O2429)),0))</f>
        <v/>
      </c>
    </row>
    <row r="2430" customFormat="false" ht="15" hidden="false" customHeight="false" outlineLevel="0" collapsed="false">
      <c r="B2430" s="12" t="n">
        <v>2425</v>
      </c>
      <c r="C2430" s="36" t="str">
        <f aca="false">IF(②実績CSV_期間A!$M2426="","",②実績CSV_期間A!$M2426&amp;"")</f>
        <v/>
      </c>
      <c r="D2430" s="12" t="str">
        <f aca="false">IF($C2430="","",②実績CSV_期間A!$N2426)</f>
        <v/>
      </c>
      <c r="E2430" s="12" t="str">
        <f aca="false">IF($C2430="","",RIGHT($D2430,1))</f>
        <v/>
      </c>
      <c r="F2430" s="41" t="str">
        <f aca="false">IF($C2430="","",IFERROR(INDEX(サイズ換算マスタ!$C$6:$C$8,MATCH($E2430,サイズ換算マスタ!$B$6:$B$8,0)),1))</f>
        <v/>
      </c>
      <c r="G2430" s="38" t="str">
        <f aca="false">IF($C2430="","",SUMIFS(②実績CSV_期間A!$AA$2:$AA$5001,②実績CSV_期間A!$M$2:$M$5001,$C2430))</f>
        <v/>
      </c>
      <c r="H2430" s="38" t="str">
        <f aca="false">IF($C2430="","",SUMIFS(③実績CSV_期間B!$AA$2:$AA$5001,③実績CSV_期間B!$M$2:$M$5001,$C2430))</f>
        <v/>
      </c>
      <c r="I2430" s="38" t="str">
        <f aca="false">IF($C2430="","",SUMIFS(④実績CSV_期間C!$AA$2:$AA$5001,④実績CSV_期間C!$M$2:$M$5001,$C2430))</f>
        <v/>
      </c>
      <c r="J2430" s="38" t="str">
        <f aca="false">IF($C2430="","",N($F2430)*N($G2430))</f>
        <v/>
      </c>
      <c r="K2430" s="38" t="str">
        <f aca="false">IF($C2430="","",N($F2430)*N($H2430))</f>
        <v/>
      </c>
      <c r="L2430" s="38" t="str">
        <f aca="false">IF($C2430="","",N($F2430)*N($I2430))</f>
        <v/>
      </c>
      <c r="M2430" s="37" t="str">
        <f aca="false">IF(OR($C2430="",N(TOP!$C$12)=0),"",N($J2430)/TOP!$C$12)</f>
        <v/>
      </c>
      <c r="N2430" s="37" t="str">
        <f aca="false">IF(OR($C2430="",N(TOP!$C$13)=0),"",N($K2430)/TOP!$C$13)</f>
        <v/>
      </c>
      <c r="O2430" s="37" t="str">
        <f aca="false">IF(OR($C2430="",N(TOP!$C$14)=0),"",N($L2430)/TOP!$C$14)</f>
        <v/>
      </c>
      <c r="P2430" s="42" t="str">
        <f aca="false">IF($C2430="","",IFERROR(CHOOSE(MATCH(TOP!$C$10,{"【期間A】","【期間B】","【期間C】"},0),N($M2430),N($N2430),N($O2430)),0))</f>
        <v/>
      </c>
    </row>
    <row r="2431" customFormat="false" ht="15" hidden="false" customHeight="false" outlineLevel="0" collapsed="false">
      <c r="B2431" s="12" t="n">
        <v>2426</v>
      </c>
      <c r="C2431" s="36" t="str">
        <f aca="false">IF(②実績CSV_期間A!$M2427="","",②実績CSV_期間A!$M2427&amp;"")</f>
        <v/>
      </c>
      <c r="D2431" s="12" t="str">
        <f aca="false">IF($C2431="","",②実績CSV_期間A!$N2427)</f>
        <v/>
      </c>
      <c r="E2431" s="12" t="str">
        <f aca="false">IF($C2431="","",RIGHT($D2431,1))</f>
        <v/>
      </c>
      <c r="F2431" s="41" t="str">
        <f aca="false">IF($C2431="","",IFERROR(INDEX(サイズ換算マスタ!$C$6:$C$8,MATCH($E2431,サイズ換算マスタ!$B$6:$B$8,0)),1))</f>
        <v/>
      </c>
      <c r="G2431" s="38" t="str">
        <f aca="false">IF($C2431="","",SUMIFS(②実績CSV_期間A!$AA$2:$AA$5001,②実績CSV_期間A!$M$2:$M$5001,$C2431))</f>
        <v/>
      </c>
      <c r="H2431" s="38" t="str">
        <f aca="false">IF($C2431="","",SUMIFS(③実績CSV_期間B!$AA$2:$AA$5001,③実績CSV_期間B!$M$2:$M$5001,$C2431))</f>
        <v/>
      </c>
      <c r="I2431" s="38" t="str">
        <f aca="false">IF($C2431="","",SUMIFS(④実績CSV_期間C!$AA$2:$AA$5001,④実績CSV_期間C!$M$2:$M$5001,$C2431))</f>
        <v/>
      </c>
      <c r="J2431" s="38" t="str">
        <f aca="false">IF($C2431="","",N($F2431)*N($G2431))</f>
        <v/>
      </c>
      <c r="K2431" s="38" t="str">
        <f aca="false">IF($C2431="","",N($F2431)*N($H2431))</f>
        <v/>
      </c>
      <c r="L2431" s="38" t="str">
        <f aca="false">IF($C2431="","",N($F2431)*N($I2431))</f>
        <v/>
      </c>
      <c r="M2431" s="37" t="str">
        <f aca="false">IF(OR($C2431="",N(TOP!$C$12)=0),"",N($J2431)/TOP!$C$12)</f>
        <v/>
      </c>
      <c r="N2431" s="37" t="str">
        <f aca="false">IF(OR($C2431="",N(TOP!$C$13)=0),"",N($K2431)/TOP!$C$13)</f>
        <v/>
      </c>
      <c r="O2431" s="37" t="str">
        <f aca="false">IF(OR($C2431="",N(TOP!$C$14)=0),"",N($L2431)/TOP!$C$14)</f>
        <v/>
      </c>
      <c r="P2431" s="42" t="str">
        <f aca="false">IF($C2431="","",IFERROR(CHOOSE(MATCH(TOP!$C$10,{"【期間A】","【期間B】","【期間C】"},0),N($M2431),N($N2431),N($O2431)),0))</f>
        <v/>
      </c>
    </row>
    <row r="2432" customFormat="false" ht="15" hidden="false" customHeight="false" outlineLevel="0" collapsed="false">
      <c r="B2432" s="12" t="n">
        <v>2427</v>
      </c>
      <c r="C2432" s="36" t="str">
        <f aca="false">IF(②実績CSV_期間A!$M2428="","",②実績CSV_期間A!$M2428&amp;"")</f>
        <v/>
      </c>
      <c r="D2432" s="12" t="str">
        <f aca="false">IF($C2432="","",②実績CSV_期間A!$N2428)</f>
        <v/>
      </c>
      <c r="E2432" s="12" t="str">
        <f aca="false">IF($C2432="","",RIGHT($D2432,1))</f>
        <v/>
      </c>
      <c r="F2432" s="41" t="str">
        <f aca="false">IF($C2432="","",IFERROR(INDEX(サイズ換算マスタ!$C$6:$C$8,MATCH($E2432,サイズ換算マスタ!$B$6:$B$8,0)),1))</f>
        <v/>
      </c>
      <c r="G2432" s="38" t="str">
        <f aca="false">IF($C2432="","",SUMIFS(②実績CSV_期間A!$AA$2:$AA$5001,②実績CSV_期間A!$M$2:$M$5001,$C2432))</f>
        <v/>
      </c>
      <c r="H2432" s="38" t="str">
        <f aca="false">IF($C2432="","",SUMIFS(③実績CSV_期間B!$AA$2:$AA$5001,③実績CSV_期間B!$M$2:$M$5001,$C2432))</f>
        <v/>
      </c>
      <c r="I2432" s="38" t="str">
        <f aca="false">IF($C2432="","",SUMIFS(④実績CSV_期間C!$AA$2:$AA$5001,④実績CSV_期間C!$M$2:$M$5001,$C2432))</f>
        <v/>
      </c>
      <c r="J2432" s="38" t="str">
        <f aca="false">IF($C2432="","",N($F2432)*N($G2432))</f>
        <v/>
      </c>
      <c r="K2432" s="38" t="str">
        <f aca="false">IF($C2432="","",N($F2432)*N($H2432))</f>
        <v/>
      </c>
      <c r="L2432" s="38" t="str">
        <f aca="false">IF($C2432="","",N($F2432)*N($I2432))</f>
        <v/>
      </c>
      <c r="M2432" s="37" t="str">
        <f aca="false">IF(OR($C2432="",N(TOP!$C$12)=0),"",N($J2432)/TOP!$C$12)</f>
        <v/>
      </c>
      <c r="N2432" s="37" t="str">
        <f aca="false">IF(OR($C2432="",N(TOP!$C$13)=0),"",N($K2432)/TOP!$C$13)</f>
        <v/>
      </c>
      <c r="O2432" s="37" t="str">
        <f aca="false">IF(OR($C2432="",N(TOP!$C$14)=0),"",N($L2432)/TOP!$C$14)</f>
        <v/>
      </c>
      <c r="P2432" s="42" t="str">
        <f aca="false">IF($C2432="","",IFERROR(CHOOSE(MATCH(TOP!$C$10,{"【期間A】","【期間B】","【期間C】"},0),N($M2432),N($N2432),N($O2432)),0))</f>
        <v/>
      </c>
    </row>
    <row r="2433" customFormat="false" ht="15" hidden="false" customHeight="false" outlineLevel="0" collapsed="false">
      <c r="B2433" s="12" t="n">
        <v>2428</v>
      </c>
      <c r="C2433" s="36" t="str">
        <f aca="false">IF(②実績CSV_期間A!$M2429="","",②実績CSV_期間A!$M2429&amp;"")</f>
        <v/>
      </c>
      <c r="D2433" s="12" t="str">
        <f aca="false">IF($C2433="","",②実績CSV_期間A!$N2429)</f>
        <v/>
      </c>
      <c r="E2433" s="12" t="str">
        <f aca="false">IF($C2433="","",RIGHT($D2433,1))</f>
        <v/>
      </c>
      <c r="F2433" s="41" t="str">
        <f aca="false">IF($C2433="","",IFERROR(INDEX(サイズ換算マスタ!$C$6:$C$8,MATCH($E2433,サイズ換算マスタ!$B$6:$B$8,0)),1))</f>
        <v/>
      </c>
      <c r="G2433" s="38" t="str">
        <f aca="false">IF($C2433="","",SUMIFS(②実績CSV_期間A!$AA$2:$AA$5001,②実績CSV_期間A!$M$2:$M$5001,$C2433))</f>
        <v/>
      </c>
      <c r="H2433" s="38" t="str">
        <f aca="false">IF($C2433="","",SUMIFS(③実績CSV_期間B!$AA$2:$AA$5001,③実績CSV_期間B!$M$2:$M$5001,$C2433))</f>
        <v/>
      </c>
      <c r="I2433" s="38" t="str">
        <f aca="false">IF($C2433="","",SUMIFS(④実績CSV_期間C!$AA$2:$AA$5001,④実績CSV_期間C!$M$2:$M$5001,$C2433))</f>
        <v/>
      </c>
      <c r="J2433" s="38" t="str">
        <f aca="false">IF($C2433="","",N($F2433)*N($G2433))</f>
        <v/>
      </c>
      <c r="K2433" s="38" t="str">
        <f aca="false">IF($C2433="","",N($F2433)*N($H2433))</f>
        <v/>
      </c>
      <c r="L2433" s="38" t="str">
        <f aca="false">IF($C2433="","",N($F2433)*N($I2433))</f>
        <v/>
      </c>
      <c r="M2433" s="37" t="str">
        <f aca="false">IF(OR($C2433="",N(TOP!$C$12)=0),"",N($J2433)/TOP!$C$12)</f>
        <v/>
      </c>
      <c r="N2433" s="37" t="str">
        <f aca="false">IF(OR($C2433="",N(TOP!$C$13)=0),"",N($K2433)/TOP!$C$13)</f>
        <v/>
      </c>
      <c r="O2433" s="37" t="str">
        <f aca="false">IF(OR($C2433="",N(TOP!$C$14)=0),"",N($L2433)/TOP!$C$14)</f>
        <v/>
      </c>
      <c r="P2433" s="42" t="str">
        <f aca="false">IF($C2433="","",IFERROR(CHOOSE(MATCH(TOP!$C$10,{"【期間A】","【期間B】","【期間C】"},0),N($M2433),N($N2433),N($O2433)),0))</f>
        <v/>
      </c>
    </row>
    <row r="2434" customFormat="false" ht="15" hidden="false" customHeight="false" outlineLevel="0" collapsed="false">
      <c r="B2434" s="12" t="n">
        <v>2429</v>
      </c>
      <c r="C2434" s="36" t="str">
        <f aca="false">IF(②実績CSV_期間A!$M2430="","",②実績CSV_期間A!$M2430&amp;"")</f>
        <v/>
      </c>
      <c r="D2434" s="12" t="str">
        <f aca="false">IF($C2434="","",②実績CSV_期間A!$N2430)</f>
        <v/>
      </c>
      <c r="E2434" s="12" t="str">
        <f aca="false">IF($C2434="","",RIGHT($D2434,1))</f>
        <v/>
      </c>
      <c r="F2434" s="41" t="str">
        <f aca="false">IF($C2434="","",IFERROR(INDEX(サイズ換算マスタ!$C$6:$C$8,MATCH($E2434,サイズ換算マスタ!$B$6:$B$8,0)),1))</f>
        <v/>
      </c>
      <c r="G2434" s="38" t="str">
        <f aca="false">IF($C2434="","",SUMIFS(②実績CSV_期間A!$AA$2:$AA$5001,②実績CSV_期間A!$M$2:$M$5001,$C2434))</f>
        <v/>
      </c>
      <c r="H2434" s="38" t="str">
        <f aca="false">IF($C2434="","",SUMIFS(③実績CSV_期間B!$AA$2:$AA$5001,③実績CSV_期間B!$M$2:$M$5001,$C2434))</f>
        <v/>
      </c>
      <c r="I2434" s="38" t="str">
        <f aca="false">IF($C2434="","",SUMIFS(④実績CSV_期間C!$AA$2:$AA$5001,④実績CSV_期間C!$M$2:$M$5001,$C2434))</f>
        <v/>
      </c>
      <c r="J2434" s="38" t="str">
        <f aca="false">IF($C2434="","",N($F2434)*N($G2434))</f>
        <v/>
      </c>
      <c r="K2434" s="38" t="str">
        <f aca="false">IF($C2434="","",N($F2434)*N($H2434))</f>
        <v/>
      </c>
      <c r="L2434" s="38" t="str">
        <f aca="false">IF($C2434="","",N($F2434)*N($I2434))</f>
        <v/>
      </c>
      <c r="M2434" s="37" t="str">
        <f aca="false">IF(OR($C2434="",N(TOP!$C$12)=0),"",N($J2434)/TOP!$C$12)</f>
        <v/>
      </c>
      <c r="N2434" s="37" t="str">
        <f aca="false">IF(OR($C2434="",N(TOP!$C$13)=0),"",N($K2434)/TOP!$C$13)</f>
        <v/>
      </c>
      <c r="O2434" s="37" t="str">
        <f aca="false">IF(OR($C2434="",N(TOP!$C$14)=0),"",N($L2434)/TOP!$C$14)</f>
        <v/>
      </c>
      <c r="P2434" s="42" t="str">
        <f aca="false">IF($C2434="","",IFERROR(CHOOSE(MATCH(TOP!$C$10,{"【期間A】","【期間B】","【期間C】"},0),N($M2434),N($N2434),N($O2434)),0))</f>
        <v/>
      </c>
    </row>
    <row r="2435" customFormat="false" ht="15" hidden="false" customHeight="false" outlineLevel="0" collapsed="false">
      <c r="B2435" s="12" t="n">
        <v>2430</v>
      </c>
      <c r="C2435" s="36" t="str">
        <f aca="false">IF(②実績CSV_期間A!$M2431="","",②実績CSV_期間A!$M2431&amp;"")</f>
        <v/>
      </c>
      <c r="D2435" s="12" t="str">
        <f aca="false">IF($C2435="","",②実績CSV_期間A!$N2431)</f>
        <v/>
      </c>
      <c r="E2435" s="12" t="str">
        <f aca="false">IF($C2435="","",RIGHT($D2435,1))</f>
        <v/>
      </c>
      <c r="F2435" s="41" t="str">
        <f aca="false">IF($C2435="","",IFERROR(INDEX(サイズ換算マスタ!$C$6:$C$8,MATCH($E2435,サイズ換算マスタ!$B$6:$B$8,0)),1))</f>
        <v/>
      </c>
      <c r="G2435" s="38" t="str">
        <f aca="false">IF($C2435="","",SUMIFS(②実績CSV_期間A!$AA$2:$AA$5001,②実績CSV_期間A!$M$2:$M$5001,$C2435))</f>
        <v/>
      </c>
      <c r="H2435" s="38" t="str">
        <f aca="false">IF($C2435="","",SUMIFS(③実績CSV_期間B!$AA$2:$AA$5001,③実績CSV_期間B!$M$2:$M$5001,$C2435))</f>
        <v/>
      </c>
      <c r="I2435" s="38" t="str">
        <f aca="false">IF($C2435="","",SUMIFS(④実績CSV_期間C!$AA$2:$AA$5001,④実績CSV_期間C!$M$2:$M$5001,$C2435))</f>
        <v/>
      </c>
      <c r="J2435" s="38" t="str">
        <f aca="false">IF($C2435="","",N($F2435)*N($G2435))</f>
        <v/>
      </c>
      <c r="K2435" s="38" t="str">
        <f aca="false">IF($C2435="","",N($F2435)*N($H2435))</f>
        <v/>
      </c>
      <c r="L2435" s="38" t="str">
        <f aca="false">IF($C2435="","",N($F2435)*N($I2435))</f>
        <v/>
      </c>
      <c r="M2435" s="37" t="str">
        <f aca="false">IF(OR($C2435="",N(TOP!$C$12)=0),"",N($J2435)/TOP!$C$12)</f>
        <v/>
      </c>
      <c r="N2435" s="37" t="str">
        <f aca="false">IF(OR($C2435="",N(TOP!$C$13)=0),"",N($K2435)/TOP!$C$13)</f>
        <v/>
      </c>
      <c r="O2435" s="37" t="str">
        <f aca="false">IF(OR($C2435="",N(TOP!$C$14)=0),"",N($L2435)/TOP!$C$14)</f>
        <v/>
      </c>
      <c r="P2435" s="42" t="str">
        <f aca="false">IF($C2435="","",IFERROR(CHOOSE(MATCH(TOP!$C$10,{"【期間A】","【期間B】","【期間C】"},0),N($M2435),N($N2435),N($O2435)),0))</f>
        <v/>
      </c>
    </row>
    <row r="2436" customFormat="false" ht="15" hidden="false" customHeight="false" outlineLevel="0" collapsed="false">
      <c r="B2436" s="12" t="n">
        <v>2431</v>
      </c>
      <c r="C2436" s="36" t="str">
        <f aca="false">IF(②実績CSV_期間A!$M2432="","",②実績CSV_期間A!$M2432&amp;"")</f>
        <v/>
      </c>
      <c r="D2436" s="12" t="str">
        <f aca="false">IF($C2436="","",②実績CSV_期間A!$N2432)</f>
        <v/>
      </c>
      <c r="E2436" s="12" t="str">
        <f aca="false">IF($C2436="","",RIGHT($D2436,1))</f>
        <v/>
      </c>
      <c r="F2436" s="41" t="str">
        <f aca="false">IF($C2436="","",IFERROR(INDEX(サイズ換算マスタ!$C$6:$C$8,MATCH($E2436,サイズ換算マスタ!$B$6:$B$8,0)),1))</f>
        <v/>
      </c>
      <c r="G2436" s="38" t="str">
        <f aca="false">IF($C2436="","",SUMIFS(②実績CSV_期間A!$AA$2:$AA$5001,②実績CSV_期間A!$M$2:$M$5001,$C2436))</f>
        <v/>
      </c>
      <c r="H2436" s="38" t="str">
        <f aca="false">IF($C2436="","",SUMIFS(③実績CSV_期間B!$AA$2:$AA$5001,③実績CSV_期間B!$M$2:$M$5001,$C2436))</f>
        <v/>
      </c>
      <c r="I2436" s="38" t="str">
        <f aca="false">IF($C2436="","",SUMIFS(④実績CSV_期間C!$AA$2:$AA$5001,④実績CSV_期間C!$M$2:$M$5001,$C2436))</f>
        <v/>
      </c>
      <c r="J2436" s="38" t="str">
        <f aca="false">IF($C2436="","",N($F2436)*N($G2436))</f>
        <v/>
      </c>
      <c r="K2436" s="38" t="str">
        <f aca="false">IF($C2436="","",N($F2436)*N($H2436))</f>
        <v/>
      </c>
      <c r="L2436" s="38" t="str">
        <f aca="false">IF($C2436="","",N($F2436)*N($I2436))</f>
        <v/>
      </c>
      <c r="M2436" s="37" t="str">
        <f aca="false">IF(OR($C2436="",N(TOP!$C$12)=0),"",N($J2436)/TOP!$C$12)</f>
        <v/>
      </c>
      <c r="N2436" s="37" t="str">
        <f aca="false">IF(OR($C2436="",N(TOP!$C$13)=0),"",N($K2436)/TOP!$C$13)</f>
        <v/>
      </c>
      <c r="O2436" s="37" t="str">
        <f aca="false">IF(OR($C2436="",N(TOP!$C$14)=0),"",N($L2436)/TOP!$C$14)</f>
        <v/>
      </c>
      <c r="P2436" s="42" t="str">
        <f aca="false">IF($C2436="","",IFERROR(CHOOSE(MATCH(TOP!$C$10,{"【期間A】","【期間B】","【期間C】"},0),N($M2436),N($N2436),N($O2436)),0))</f>
        <v/>
      </c>
    </row>
    <row r="2437" customFormat="false" ht="15" hidden="false" customHeight="false" outlineLevel="0" collapsed="false">
      <c r="B2437" s="12" t="n">
        <v>2432</v>
      </c>
      <c r="C2437" s="36" t="str">
        <f aca="false">IF(②実績CSV_期間A!$M2433="","",②実績CSV_期間A!$M2433&amp;"")</f>
        <v/>
      </c>
      <c r="D2437" s="12" t="str">
        <f aca="false">IF($C2437="","",②実績CSV_期間A!$N2433)</f>
        <v/>
      </c>
      <c r="E2437" s="12" t="str">
        <f aca="false">IF($C2437="","",RIGHT($D2437,1))</f>
        <v/>
      </c>
      <c r="F2437" s="41" t="str">
        <f aca="false">IF($C2437="","",IFERROR(INDEX(サイズ換算マスタ!$C$6:$C$8,MATCH($E2437,サイズ換算マスタ!$B$6:$B$8,0)),1))</f>
        <v/>
      </c>
      <c r="G2437" s="38" t="str">
        <f aca="false">IF($C2437="","",SUMIFS(②実績CSV_期間A!$AA$2:$AA$5001,②実績CSV_期間A!$M$2:$M$5001,$C2437))</f>
        <v/>
      </c>
      <c r="H2437" s="38" t="str">
        <f aca="false">IF($C2437="","",SUMIFS(③実績CSV_期間B!$AA$2:$AA$5001,③実績CSV_期間B!$M$2:$M$5001,$C2437))</f>
        <v/>
      </c>
      <c r="I2437" s="38" t="str">
        <f aca="false">IF($C2437="","",SUMIFS(④実績CSV_期間C!$AA$2:$AA$5001,④実績CSV_期間C!$M$2:$M$5001,$C2437))</f>
        <v/>
      </c>
      <c r="J2437" s="38" t="str">
        <f aca="false">IF($C2437="","",N($F2437)*N($G2437))</f>
        <v/>
      </c>
      <c r="K2437" s="38" t="str">
        <f aca="false">IF($C2437="","",N($F2437)*N($H2437))</f>
        <v/>
      </c>
      <c r="L2437" s="38" t="str">
        <f aca="false">IF($C2437="","",N($F2437)*N($I2437))</f>
        <v/>
      </c>
      <c r="M2437" s="37" t="str">
        <f aca="false">IF(OR($C2437="",N(TOP!$C$12)=0),"",N($J2437)/TOP!$C$12)</f>
        <v/>
      </c>
      <c r="N2437" s="37" t="str">
        <f aca="false">IF(OR($C2437="",N(TOP!$C$13)=0),"",N($K2437)/TOP!$C$13)</f>
        <v/>
      </c>
      <c r="O2437" s="37" t="str">
        <f aca="false">IF(OR($C2437="",N(TOP!$C$14)=0),"",N($L2437)/TOP!$C$14)</f>
        <v/>
      </c>
      <c r="P2437" s="42" t="str">
        <f aca="false">IF($C2437="","",IFERROR(CHOOSE(MATCH(TOP!$C$10,{"【期間A】","【期間B】","【期間C】"},0),N($M2437),N($N2437),N($O2437)),0))</f>
        <v/>
      </c>
    </row>
    <row r="2438" customFormat="false" ht="15" hidden="false" customHeight="false" outlineLevel="0" collapsed="false">
      <c r="B2438" s="12" t="n">
        <v>2433</v>
      </c>
      <c r="C2438" s="36" t="str">
        <f aca="false">IF(②実績CSV_期間A!$M2434="","",②実績CSV_期間A!$M2434&amp;"")</f>
        <v/>
      </c>
      <c r="D2438" s="12" t="str">
        <f aca="false">IF($C2438="","",②実績CSV_期間A!$N2434)</f>
        <v/>
      </c>
      <c r="E2438" s="12" t="str">
        <f aca="false">IF($C2438="","",RIGHT($D2438,1))</f>
        <v/>
      </c>
      <c r="F2438" s="41" t="str">
        <f aca="false">IF($C2438="","",IFERROR(INDEX(サイズ換算マスタ!$C$6:$C$8,MATCH($E2438,サイズ換算マスタ!$B$6:$B$8,0)),1))</f>
        <v/>
      </c>
      <c r="G2438" s="38" t="str">
        <f aca="false">IF($C2438="","",SUMIFS(②実績CSV_期間A!$AA$2:$AA$5001,②実績CSV_期間A!$M$2:$M$5001,$C2438))</f>
        <v/>
      </c>
      <c r="H2438" s="38" t="str">
        <f aca="false">IF($C2438="","",SUMIFS(③実績CSV_期間B!$AA$2:$AA$5001,③実績CSV_期間B!$M$2:$M$5001,$C2438))</f>
        <v/>
      </c>
      <c r="I2438" s="38" t="str">
        <f aca="false">IF($C2438="","",SUMIFS(④実績CSV_期間C!$AA$2:$AA$5001,④実績CSV_期間C!$M$2:$M$5001,$C2438))</f>
        <v/>
      </c>
      <c r="J2438" s="38" t="str">
        <f aca="false">IF($C2438="","",N($F2438)*N($G2438))</f>
        <v/>
      </c>
      <c r="K2438" s="38" t="str">
        <f aca="false">IF($C2438="","",N($F2438)*N($H2438))</f>
        <v/>
      </c>
      <c r="L2438" s="38" t="str">
        <f aca="false">IF($C2438="","",N($F2438)*N($I2438))</f>
        <v/>
      </c>
      <c r="M2438" s="37" t="str">
        <f aca="false">IF(OR($C2438="",N(TOP!$C$12)=0),"",N($J2438)/TOP!$C$12)</f>
        <v/>
      </c>
      <c r="N2438" s="37" t="str">
        <f aca="false">IF(OR($C2438="",N(TOP!$C$13)=0),"",N($K2438)/TOP!$C$13)</f>
        <v/>
      </c>
      <c r="O2438" s="37" t="str">
        <f aca="false">IF(OR($C2438="",N(TOP!$C$14)=0),"",N($L2438)/TOP!$C$14)</f>
        <v/>
      </c>
      <c r="P2438" s="42" t="str">
        <f aca="false">IF($C2438="","",IFERROR(CHOOSE(MATCH(TOP!$C$10,{"【期間A】","【期間B】","【期間C】"},0),N($M2438),N($N2438),N($O2438)),0))</f>
        <v/>
      </c>
    </row>
    <row r="2439" customFormat="false" ht="15" hidden="false" customHeight="false" outlineLevel="0" collapsed="false">
      <c r="B2439" s="12" t="n">
        <v>2434</v>
      </c>
      <c r="C2439" s="36" t="str">
        <f aca="false">IF(②実績CSV_期間A!$M2435="","",②実績CSV_期間A!$M2435&amp;"")</f>
        <v/>
      </c>
      <c r="D2439" s="12" t="str">
        <f aca="false">IF($C2439="","",②実績CSV_期間A!$N2435)</f>
        <v/>
      </c>
      <c r="E2439" s="12" t="str">
        <f aca="false">IF($C2439="","",RIGHT($D2439,1))</f>
        <v/>
      </c>
      <c r="F2439" s="41" t="str">
        <f aca="false">IF($C2439="","",IFERROR(INDEX(サイズ換算マスタ!$C$6:$C$8,MATCH($E2439,サイズ換算マスタ!$B$6:$B$8,0)),1))</f>
        <v/>
      </c>
      <c r="G2439" s="38" t="str">
        <f aca="false">IF($C2439="","",SUMIFS(②実績CSV_期間A!$AA$2:$AA$5001,②実績CSV_期間A!$M$2:$M$5001,$C2439))</f>
        <v/>
      </c>
      <c r="H2439" s="38" t="str">
        <f aca="false">IF($C2439="","",SUMIFS(③実績CSV_期間B!$AA$2:$AA$5001,③実績CSV_期間B!$M$2:$M$5001,$C2439))</f>
        <v/>
      </c>
      <c r="I2439" s="38" t="str">
        <f aca="false">IF($C2439="","",SUMIFS(④実績CSV_期間C!$AA$2:$AA$5001,④実績CSV_期間C!$M$2:$M$5001,$C2439))</f>
        <v/>
      </c>
      <c r="J2439" s="38" t="str">
        <f aca="false">IF($C2439="","",N($F2439)*N($G2439))</f>
        <v/>
      </c>
      <c r="K2439" s="38" t="str">
        <f aca="false">IF($C2439="","",N($F2439)*N($H2439))</f>
        <v/>
      </c>
      <c r="L2439" s="38" t="str">
        <f aca="false">IF($C2439="","",N($F2439)*N($I2439))</f>
        <v/>
      </c>
      <c r="M2439" s="37" t="str">
        <f aca="false">IF(OR($C2439="",N(TOP!$C$12)=0),"",N($J2439)/TOP!$C$12)</f>
        <v/>
      </c>
      <c r="N2439" s="37" t="str">
        <f aca="false">IF(OR($C2439="",N(TOP!$C$13)=0),"",N($K2439)/TOP!$C$13)</f>
        <v/>
      </c>
      <c r="O2439" s="37" t="str">
        <f aca="false">IF(OR($C2439="",N(TOP!$C$14)=0),"",N($L2439)/TOP!$C$14)</f>
        <v/>
      </c>
      <c r="P2439" s="42" t="str">
        <f aca="false">IF($C2439="","",IFERROR(CHOOSE(MATCH(TOP!$C$10,{"【期間A】","【期間B】","【期間C】"},0),N($M2439),N($N2439),N($O2439)),0))</f>
        <v/>
      </c>
    </row>
    <row r="2440" customFormat="false" ht="15" hidden="false" customHeight="false" outlineLevel="0" collapsed="false">
      <c r="B2440" s="12" t="n">
        <v>2435</v>
      </c>
      <c r="C2440" s="36" t="str">
        <f aca="false">IF(②実績CSV_期間A!$M2436="","",②実績CSV_期間A!$M2436&amp;"")</f>
        <v/>
      </c>
      <c r="D2440" s="12" t="str">
        <f aca="false">IF($C2440="","",②実績CSV_期間A!$N2436)</f>
        <v/>
      </c>
      <c r="E2440" s="12" t="str">
        <f aca="false">IF($C2440="","",RIGHT($D2440,1))</f>
        <v/>
      </c>
      <c r="F2440" s="41" t="str">
        <f aca="false">IF($C2440="","",IFERROR(INDEX(サイズ換算マスタ!$C$6:$C$8,MATCH($E2440,サイズ換算マスタ!$B$6:$B$8,0)),1))</f>
        <v/>
      </c>
      <c r="G2440" s="38" t="str">
        <f aca="false">IF($C2440="","",SUMIFS(②実績CSV_期間A!$AA$2:$AA$5001,②実績CSV_期間A!$M$2:$M$5001,$C2440))</f>
        <v/>
      </c>
      <c r="H2440" s="38" t="str">
        <f aca="false">IF($C2440="","",SUMIFS(③実績CSV_期間B!$AA$2:$AA$5001,③実績CSV_期間B!$M$2:$M$5001,$C2440))</f>
        <v/>
      </c>
      <c r="I2440" s="38" t="str">
        <f aca="false">IF($C2440="","",SUMIFS(④実績CSV_期間C!$AA$2:$AA$5001,④実績CSV_期間C!$M$2:$M$5001,$C2440))</f>
        <v/>
      </c>
      <c r="J2440" s="38" t="str">
        <f aca="false">IF($C2440="","",N($F2440)*N($G2440))</f>
        <v/>
      </c>
      <c r="K2440" s="38" t="str">
        <f aca="false">IF($C2440="","",N($F2440)*N($H2440))</f>
        <v/>
      </c>
      <c r="L2440" s="38" t="str">
        <f aca="false">IF($C2440="","",N($F2440)*N($I2440))</f>
        <v/>
      </c>
      <c r="M2440" s="37" t="str">
        <f aca="false">IF(OR($C2440="",N(TOP!$C$12)=0),"",N($J2440)/TOP!$C$12)</f>
        <v/>
      </c>
      <c r="N2440" s="37" t="str">
        <f aca="false">IF(OR($C2440="",N(TOP!$C$13)=0),"",N($K2440)/TOP!$C$13)</f>
        <v/>
      </c>
      <c r="O2440" s="37" t="str">
        <f aca="false">IF(OR($C2440="",N(TOP!$C$14)=0),"",N($L2440)/TOP!$C$14)</f>
        <v/>
      </c>
      <c r="P2440" s="42" t="str">
        <f aca="false">IF($C2440="","",IFERROR(CHOOSE(MATCH(TOP!$C$10,{"【期間A】","【期間B】","【期間C】"},0),N($M2440),N($N2440),N($O2440)),0))</f>
        <v/>
      </c>
    </row>
    <row r="2441" customFormat="false" ht="15" hidden="false" customHeight="false" outlineLevel="0" collapsed="false">
      <c r="B2441" s="12" t="n">
        <v>2436</v>
      </c>
      <c r="C2441" s="36" t="str">
        <f aca="false">IF(②実績CSV_期間A!$M2437="","",②実績CSV_期間A!$M2437&amp;"")</f>
        <v/>
      </c>
      <c r="D2441" s="12" t="str">
        <f aca="false">IF($C2441="","",②実績CSV_期間A!$N2437)</f>
        <v/>
      </c>
      <c r="E2441" s="12" t="str">
        <f aca="false">IF($C2441="","",RIGHT($D2441,1))</f>
        <v/>
      </c>
      <c r="F2441" s="41" t="str">
        <f aca="false">IF($C2441="","",IFERROR(INDEX(サイズ換算マスタ!$C$6:$C$8,MATCH($E2441,サイズ換算マスタ!$B$6:$B$8,0)),1))</f>
        <v/>
      </c>
      <c r="G2441" s="38" t="str">
        <f aca="false">IF($C2441="","",SUMIFS(②実績CSV_期間A!$AA$2:$AA$5001,②実績CSV_期間A!$M$2:$M$5001,$C2441))</f>
        <v/>
      </c>
      <c r="H2441" s="38" t="str">
        <f aca="false">IF($C2441="","",SUMIFS(③実績CSV_期間B!$AA$2:$AA$5001,③実績CSV_期間B!$M$2:$M$5001,$C2441))</f>
        <v/>
      </c>
      <c r="I2441" s="38" t="str">
        <f aca="false">IF($C2441="","",SUMIFS(④実績CSV_期間C!$AA$2:$AA$5001,④実績CSV_期間C!$M$2:$M$5001,$C2441))</f>
        <v/>
      </c>
      <c r="J2441" s="38" t="str">
        <f aca="false">IF($C2441="","",N($F2441)*N($G2441))</f>
        <v/>
      </c>
      <c r="K2441" s="38" t="str">
        <f aca="false">IF($C2441="","",N($F2441)*N($H2441))</f>
        <v/>
      </c>
      <c r="L2441" s="38" t="str">
        <f aca="false">IF($C2441="","",N($F2441)*N($I2441))</f>
        <v/>
      </c>
      <c r="M2441" s="37" t="str">
        <f aca="false">IF(OR($C2441="",N(TOP!$C$12)=0),"",N($J2441)/TOP!$C$12)</f>
        <v/>
      </c>
      <c r="N2441" s="37" t="str">
        <f aca="false">IF(OR($C2441="",N(TOP!$C$13)=0),"",N($K2441)/TOP!$C$13)</f>
        <v/>
      </c>
      <c r="O2441" s="37" t="str">
        <f aca="false">IF(OR($C2441="",N(TOP!$C$14)=0),"",N($L2441)/TOP!$C$14)</f>
        <v/>
      </c>
      <c r="P2441" s="42" t="str">
        <f aca="false">IF($C2441="","",IFERROR(CHOOSE(MATCH(TOP!$C$10,{"【期間A】","【期間B】","【期間C】"},0),N($M2441),N($N2441),N($O2441)),0))</f>
        <v/>
      </c>
    </row>
    <row r="2442" customFormat="false" ht="15" hidden="false" customHeight="false" outlineLevel="0" collapsed="false">
      <c r="B2442" s="12" t="n">
        <v>2437</v>
      </c>
      <c r="C2442" s="36" t="str">
        <f aca="false">IF(②実績CSV_期間A!$M2438="","",②実績CSV_期間A!$M2438&amp;"")</f>
        <v/>
      </c>
      <c r="D2442" s="12" t="str">
        <f aca="false">IF($C2442="","",②実績CSV_期間A!$N2438)</f>
        <v/>
      </c>
      <c r="E2442" s="12" t="str">
        <f aca="false">IF($C2442="","",RIGHT($D2442,1))</f>
        <v/>
      </c>
      <c r="F2442" s="41" t="str">
        <f aca="false">IF($C2442="","",IFERROR(INDEX(サイズ換算マスタ!$C$6:$C$8,MATCH($E2442,サイズ換算マスタ!$B$6:$B$8,0)),1))</f>
        <v/>
      </c>
      <c r="G2442" s="38" t="str">
        <f aca="false">IF($C2442="","",SUMIFS(②実績CSV_期間A!$AA$2:$AA$5001,②実績CSV_期間A!$M$2:$M$5001,$C2442))</f>
        <v/>
      </c>
      <c r="H2442" s="38" t="str">
        <f aca="false">IF($C2442="","",SUMIFS(③実績CSV_期間B!$AA$2:$AA$5001,③実績CSV_期間B!$M$2:$M$5001,$C2442))</f>
        <v/>
      </c>
      <c r="I2442" s="38" t="str">
        <f aca="false">IF($C2442="","",SUMIFS(④実績CSV_期間C!$AA$2:$AA$5001,④実績CSV_期間C!$M$2:$M$5001,$C2442))</f>
        <v/>
      </c>
      <c r="J2442" s="38" t="str">
        <f aca="false">IF($C2442="","",N($F2442)*N($G2442))</f>
        <v/>
      </c>
      <c r="K2442" s="38" t="str">
        <f aca="false">IF($C2442="","",N($F2442)*N($H2442))</f>
        <v/>
      </c>
      <c r="L2442" s="38" t="str">
        <f aca="false">IF($C2442="","",N($F2442)*N($I2442))</f>
        <v/>
      </c>
      <c r="M2442" s="37" t="str">
        <f aca="false">IF(OR($C2442="",N(TOP!$C$12)=0),"",N($J2442)/TOP!$C$12)</f>
        <v/>
      </c>
      <c r="N2442" s="37" t="str">
        <f aca="false">IF(OR($C2442="",N(TOP!$C$13)=0),"",N($K2442)/TOP!$C$13)</f>
        <v/>
      </c>
      <c r="O2442" s="37" t="str">
        <f aca="false">IF(OR($C2442="",N(TOP!$C$14)=0),"",N($L2442)/TOP!$C$14)</f>
        <v/>
      </c>
      <c r="P2442" s="42" t="str">
        <f aca="false">IF($C2442="","",IFERROR(CHOOSE(MATCH(TOP!$C$10,{"【期間A】","【期間B】","【期間C】"},0),N($M2442),N($N2442),N($O2442)),0))</f>
        <v/>
      </c>
    </row>
    <row r="2443" customFormat="false" ht="15" hidden="false" customHeight="false" outlineLevel="0" collapsed="false">
      <c r="B2443" s="12" t="n">
        <v>2438</v>
      </c>
      <c r="C2443" s="36" t="str">
        <f aca="false">IF(②実績CSV_期間A!$M2439="","",②実績CSV_期間A!$M2439&amp;"")</f>
        <v/>
      </c>
      <c r="D2443" s="12" t="str">
        <f aca="false">IF($C2443="","",②実績CSV_期間A!$N2439)</f>
        <v/>
      </c>
      <c r="E2443" s="12" t="str">
        <f aca="false">IF($C2443="","",RIGHT($D2443,1))</f>
        <v/>
      </c>
      <c r="F2443" s="41" t="str">
        <f aca="false">IF($C2443="","",IFERROR(INDEX(サイズ換算マスタ!$C$6:$C$8,MATCH($E2443,サイズ換算マスタ!$B$6:$B$8,0)),1))</f>
        <v/>
      </c>
      <c r="G2443" s="38" t="str">
        <f aca="false">IF($C2443="","",SUMIFS(②実績CSV_期間A!$AA$2:$AA$5001,②実績CSV_期間A!$M$2:$M$5001,$C2443))</f>
        <v/>
      </c>
      <c r="H2443" s="38" t="str">
        <f aca="false">IF($C2443="","",SUMIFS(③実績CSV_期間B!$AA$2:$AA$5001,③実績CSV_期間B!$M$2:$M$5001,$C2443))</f>
        <v/>
      </c>
      <c r="I2443" s="38" t="str">
        <f aca="false">IF($C2443="","",SUMIFS(④実績CSV_期間C!$AA$2:$AA$5001,④実績CSV_期間C!$M$2:$M$5001,$C2443))</f>
        <v/>
      </c>
      <c r="J2443" s="38" t="str">
        <f aca="false">IF($C2443="","",N($F2443)*N($G2443))</f>
        <v/>
      </c>
      <c r="K2443" s="38" t="str">
        <f aca="false">IF($C2443="","",N($F2443)*N($H2443))</f>
        <v/>
      </c>
      <c r="L2443" s="38" t="str">
        <f aca="false">IF($C2443="","",N($F2443)*N($I2443))</f>
        <v/>
      </c>
      <c r="M2443" s="37" t="str">
        <f aca="false">IF(OR($C2443="",N(TOP!$C$12)=0),"",N($J2443)/TOP!$C$12)</f>
        <v/>
      </c>
      <c r="N2443" s="37" t="str">
        <f aca="false">IF(OR($C2443="",N(TOP!$C$13)=0),"",N($K2443)/TOP!$C$13)</f>
        <v/>
      </c>
      <c r="O2443" s="37" t="str">
        <f aca="false">IF(OR($C2443="",N(TOP!$C$14)=0),"",N($L2443)/TOP!$C$14)</f>
        <v/>
      </c>
      <c r="P2443" s="42" t="str">
        <f aca="false">IF($C2443="","",IFERROR(CHOOSE(MATCH(TOP!$C$10,{"【期間A】","【期間B】","【期間C】"},0),N($M2443),N($N2443),N($O2443)),0))</f>
        <v/>
      </c>
    </row>
    <row r="2444" customFormat="false" ht="15" hidden="false" customHeight="false" outlineLevel="0" collapsed="false">
      <c r="B2444" s="12" t="n">
        <v>2439</v>
      </c>
      <c r="C2444" s="36" t="str">
        <f aca="false">IF(②実績CSV_期間A!$M2440="","",②実績CSV_期間A!$M2440&amp;"")</f>
        <v/>
      </c>
      <c r="D2444" s="12" t="str">
        <f aca="false">IF($C2444="","",②実績CSV_期間A!$N2440)</f>
        <v/>
      </c>
      <c r="E2444" s="12" t="str">
        <f aca="false">IF($C2444="","",RIGHT($D2444,1))</f>
        <v/>
      </c>
      <c r="F2444" s="41" t="str">
        <f aca="false">IF($C2444="","",IFERROR(INDEX(サイズ換算マスタ!$C$6:$C$8,MATCH($E2444,サイズ換算マスタ!$B$6:$B$8,0)),1))</f>
        <v/>
      </c>
      <c r="G2444" s="38" t="str">
        <f aca="false">IF($C2444="","",SUMIFS(②実績CSV_期間A!$AA$2:$AA$5001,②実績CSV_期間A!$M$2:$M$5001,$C2444))</f>
        <v/>
      </c>
      <c r="H2444" s="38" t="str">
        <f aca="false">IF($C2444="","",SUMIFS(③実績CSV_期間B!$AA$2:$AA$5001,③実績CSV_期間B!$M$2:$M$5001,$C2444))</f>
        <v/>
      </c>
      <c r="I2444" s="38" t="str">
        <f aca="false">IF($C2444="","",SUMIFS(④実績CSV_期間C!$AA$2:$AA$5001,④実績CSV_期間C!$M$2:$M$5001,$C2444))</f>
        <v/>
      </c>
      <c r="J2444" s="38" t="str">
        <f aca="false">IF($C2444="","",N($F2444)*N($G2444))</f>
        <v/>
      </c>
      <c r="K2444" s="38" t="str">
        <f aca="false">IF($C2444="","",N($F2444)*N($H2444))</f>
        <v/>
      </c>
      <c r="L2444" s="38" t="str">
        <f aca="false">IF($C2444="","",N($F2444)*N($I2444))</f>
        <v/>
      </c>
      <c r="M2444" s="37" t="str">
        <f aca="false">IF(OR($C2444="",N(TOP!$C$12)=0),"",N($J2444)/TOP!$C$12)</f>
        <v/>
      </c>
      <c r="N2444" s="37" t="str">
        <f aca="false">IF(OR($C2444="",N(TOP!$C$13)=0),"",N($K2444)/TOP!$C$13)</f>
        <v/>
      </c>
      <c r="O2444" s="37" t="str">
        <f aca="false">IF(OR($C2444="",N(TOP!$C$14)=0),"",N($L2444)/TOP!$C$14)</f>
        <v/>
      </c>
      <c r="P2444" s="42" t="str">
        <f aca="false">IF($C2444="","",IFERROR(CHOOSE(MATCH(TOP!$C$10,{"【期間A】","【期間B】","【期間C】"},0),N($M2444),N($N2444),N($O2444)),0))</f>
        <v/>
      </c>
    </row>
    <row r="2445" customFormat="false" ht="15" hidden="false" customHeight="false" outlineLevel="0" collapsed="false">
      <c r="B2445" s="12" t="n">
        <v>2440</v>
      </c>
      <c r="C2445" s="36" t="str">
        <f aca="false">IF(②実績CSV_期間A!$M2441="","",②実績CSV_期間A!$M2441&amp;"")</f>
        <v/>
      </c>
      <c r="D2445" s="12" t="str">
        <f aca="false">IF($C2445="","",②実績CSV_期間A!$N2441)</f>
        <v/>
      </c>
      <c r="E2445" s="12" t="str">
        <f aca="false">IF($C2445="","",RIGHT($D2445,1))</f>
        <v/>
      </c>
      <c r="F2445" s="41" t="str">
        <f aca="false">IF($C2445="","",IFERROR(INDEX(サイズ換算マスタ!$C$6:$C$8,MATCH($E2445,サイズ換算マスタ!$B$6:$B$8,0)),1))</f>
        <v/>
      </c>
      <c r="G2445" s="38" t="str">
        <f aca="false">IF($C2445="","",SUMIFS(②実績CSV_期間A!$AA$2:$AA$5001,②実績CSV_期間A!$M$2:$M$5001,$C2445))</f>
        <v/>
      </c>
      <c r="H2445" s="38" t="str">
        <f aca="false">IF($C2445="","",SUMIFS(③実績CSV_期間B!$AA$2:$AA$5001,③実績CSV_期間B!$M$2:$M$5001,$C2445))</f>
        <v/>
      </c>
      <c r="I2445" s="38" t="str">
        <f aca="false">IF($C2445="","",SUMIFS(④実績CSV_期間C!$AA$2:$AA$5001,④実績CSV_期間C!$M$2:$M$5001,$C2445))</f>
        <v/>
      </c>
      <c r="J2445" s="38" t="str">
        <f aca="false">IF($C2445="","",N($F2445)*N($G2445))</f>
        <v/>
      </c>
      <c r="K2445" s="38" t="str">
        <f aca="false">IF($C2445="","",N($F2445)*N($H2445))</f>
        <v/>
      </c>
      <c r="L2445" s="38" t="str">
        <f aca="false">IF($C2445="","",N($F2445)*N($I2445))</f>
        <v/>
      </c>
      <c r="M2445" s="37" t="str">
        <f aca="false">IF(OR($C2445="",N(TOP!$C$12)=0),"",N($J2445)/TOP!$C$12)</f>
        <v/>
      </c>
      <c r="N2445" s="37" t="str">
        <f aca="false">IF(OR($C2445="",N(TOP!$C$13)=0),"",N($K2445)/TOP!$C$13)</f>
        <v/>
      </c>
      <c r="O2445" s="37" t="str">
        <f aca="false">IF(OR($C2445="",N(TOP!$C$14)=0),"",N($L2445)/TOP!$C$14)</f>
        <v/>
      </c>
      <c r="P2445" s="42" t="str">
        <f aca="false">IF($C2445="","",IFERROR(CHOOSE(MATCH(TOP!$C$10,{"【期間A】","【期間B】","【期間C】"},0),N($M2445),N($N2445),N($O2445)),0))</f>
        <v/>
      </c>
    </row>
    <row r="2446" customFormat="false" ht="15" hidden="false" customHeight="false" outlineLevel="0" collapsed="false">
      <c r="B2446" s="12" t="n">
        <v>2441</v>
      </c>
      <c r="C2446" s="36" t="str">
        <f aca="false">IF(②実績CSV_期間A!$M2442="","",②実績CSV_期間A!$M2442&amp;"")</f>
        <v/>
      </c>
      <c r="D2446" s="12" t="str">
        <f aca="false">IF($C2446="","",②実績CSV_期間A!$N2442)</f>
        <v/>
      </c>
      <c r="E2446" s="12" t="str">
        <f aca="false">IF($C2446="","",RIGHT($D2446,1))</f>
        <v/>
      </c>
      <c r="F2446" s="41" t="str">
        <f aca="false">IF($C2446="","",IFERROR(INDEX(サイズ換算マスタ!$C$6:$C$8,MATCH($E2446,サイズ換算マスタ!$B$6:$B$8,0)),1))</f>
        <v/>
      </c>
      <c r="G2446" s="38" t="str">
        <f aca="false">IF($C2446="","",SUMIFS(②実績CSV_期間A!$AA$2:$AA$5001,②実績CSV_期間A!$M$2:$M$5001,$C2446))</f>
        <v/>
      </c>
      <c r="H2446" s="38" t="str">
        <f aca="false">IF($C2446="","",SUMIFS(③実績CSV_期間B!$AA$2:$AA$5001,③実績CSV_期間B!$M$2:$M$5001,$C2446))</f>
        <v/>
      </c>
      <c r="I2446" s="38" t="str">
        <f aca="false">IF($C2446="","",SUMIFS(④実績CSV_期間C!$AA$2:$AA$5001,④実績CSV_期間C!$M$2:$M$5001,$C2446))</f>
        <v/>
      </c>
      <c r="J2446" s="38" t="str">
        <f aca="false">IF($C2446="","",N($F2446)*N($G2446))</f>
        <v/>
      </c>
      <c r="K2446" s="38" t="str">
        <f aca="false">IF($C2446="","",N($F2446)*N($H2446))</f>
        <v/>
      </c>
      <c r="L2446" s="38" t="str">
        <f aca="false">IF($C2446="","",N($F2446)*N($I2446))</f>
        <v/>
      </c>
      <c r="M2446" s="37" t="str">
        <f aca="false">IF(OR($C2446="",N(TOP!$C$12)=0),"",N($J2446)/TOP!$C$12)</f>
        <v/>
      </c>
      <c r="N2446" s="37" t="str">
        <f aca="false">IF(OR($C2446="",N(TOP!$C$13)=0),"",N($K2446)/TOP!$C$13)</f>
        <v/>
      </c>
      <c r="O2446" s="37" t="str">
        <f aca="false">IF(OR($C2446="",N(TOP!$C$14)=0),"",N($L2446)/TOP!$C$14)</f>
        <v/>
      </c>
      <c r="P2446" s="42" t="str">
        <f aca="false">IF($C2446="","",IFERROR(CHOOSE(MATCH(TOP!$C$10,{"【期間A】","【期間B】","【期間C】"},0),N($M2446),N($N2446),N($O2446)),0))</f>
        <v/>
      </c>
    </row>
    <row r="2447" customFormat="false" ht="15" hidden="false" customHeight="false" outlineLevel="0" collapsed="false">
      <c r="B2447" s="12" t="n">
        <v>2442</v>
      </c>
      <c r="C2447" s="36" t="str">
        <f aca="false">IF(②実績CSV_期間A!$M2443="","",②実績CSV_期間A!$M2443&amp;"")</f>
        <v/>
      </c>
      <c r="D2447" s="12" t="str">
        <f aca="false">IF($C2447="","",②実績CSV_期間A!$N2443)</f>
        <v/>
      </c>
      <c r="E2447" s="12" t="str">
        <f aca="false">IF($C2447="","",RIGHT($D2447,1))</f>
        <v/>
      </c>
      <c r="F2447" s="41" t="str">
        <f aca="false">IF($C2447="","",IFERROR(INDEX(サイズ換算マスタ!$C$6:$C$8,MATCH($E2447,サイズ換算マスタ!$B$6:$B$8,0)),1))</f>
        <v/>
      </c>
      <c r="G2447" s="38" t="str">
        <f aca="false">IF($C2447="","",SUMIFS(②実績CSV_期間A!$AA$2:$AA$5001,②実績CSV_期間A!$M$2:$M$5001,$C2447))</f>
        <v/>
      </c>
      <c r="H2447" s="38" t="str">
        <f aca="false">IF($C2447="","",SUMIFS(③実績CSV_期間B!$AA$2:$AA$5001,③実績CSV_期間B!$M$2:$M$5001,$C2447))</f>
        <v/>
      </c>
      <c r="I2447" s="38" t="str">
        <f aca="false">IF($C2447="","",SUMIFS(④実績CSV_期間C!$AA$2:$AA$5001,④実績CSV_期間C!$M$2:$M$5001,$C2447))</f>
        <v/>
      </c>
      <c r="J2447" s="38" t="str">
        <f aca="false">IF($C2447="","",N($F2447)*N($G2447))</f>
        <v/>
      </c>
      <c r="K2447" s="38" t="str">
        <f aca="false">IF($C2447="","",N($F2447)*N($H2447))</f>
        <v/>
      </c>
      <c r="L2447" s="38" t="str">
        <f aca="false">IF($C2447="","",N($F2447)*N($I2447))</f>
        <v/>
      </c>
      <c r="M2447" s="37" t="str">
        <f aca="false">IF(OR($C2447="",N(TOP!$C$12)=0),"",N($J2447)/TOP!$C$12)</f>
        <v/>
      </c>
      <c r="N2447" s="37" t="str">
        <f aca="false">IF(OR($C2447="",N(TOP!$C$13)=0),"",N($K2447)/TOP!$C$13)</f>
        <v/>
      </c>
      <c r="O2447" s="37" t="str">
        <f aca="false">IF(OR($C2447="",N(TOP!$C$14)=0),"",N($L2447)/TOP!$C$14)</f>
        <v/>
      </c>
      <c r="P2447" s="42" t="str">
        <f aca="false">IF($C2447="","",IFERROR(CHOOSE(MATCH(TOP!$C$10,{"【期間A】","【期間B】","【期間C】"},0),N($M2447),N($N2447),N($O2447)),0))</f>
        <v/>
      </c>
    </row>
    <row r="2448" customFormat="false" ht="15" hidden="false" customHeight="false" outlineLevel="0" collapsed="false">
      <c r="B2448" s="12" t="n">
        <v>2443</v>
      </c>
      <c r="C2448" s="36" t="str">
        <f aca="false">IF(②実績CSV_期間A!$M2444="","",②実績CSV_期間A!$M2444&amp;"")</f>
        <v/>
      </c>
      <c r="D2448" s="12" t="str">
        <f aca="false">IF($C2448="","",②実績CSV_期間A!$N2444)</f>
        <v/>
      </c>
      <c r="E2448" s="12" t="str">
        <f aca="false">IF($C2448="","",RIGHT($D2448,1))</f>
        <v/>
      </c>
      <c r="F2448" s="41" t="str">
        <f aca="false">IF($C2448="","",IFERROR(INDEX(サイズ換算マスタ!$C$6:$C$8,MATCH($E2448,サイズ換算マスタ!$B$6:$B$8,0)),1))</f>
        <v/>
      </c>
      <c r="G2448" s="38" t="str">
        <f aca="false">IF($C2448="","",SUMIFS(②実績CSV_期間A!$AA$2:$AA$5001,②実績CSV_期間A!$M$2:$M$5001,$C2448))</f>
        <v/>
      </c>
      <c r="H2448" s="38" t="str">
        <f aca="false">IF($C2448="","",SUMIFS(③実績CSV_期間B!$AA$2:$AA$5001,③実績CSV_期間B!$M$2:$M$5001,$C2448))</f>
        <v/>
      </c>
      <c r="I2448" s="38" t="str">
        <f aca="false">IF($C2448="","",SUMIFS(④実績CSV_期間C!$AA$2:$AA$5001,④実績CSV_期間C!$M$2:$M$5001,$C2448))</f>
        <v/>
      </c>
      <c r="J2448" s="38" t="str">
        <f aca="false">IF($C2448="","",N($F2448)*N($G2448))</f>
        <v/>
      </c>
      <c r="K2448" s="38" t="str">
        <f aca="false">IF($C2448="","",N($F2448)*N($H2448))</f>
        <v/>
      </c>
      <c r="L2448" s="38" t="str">
        <f aca="false">IF($C2448="","",N($F2448)*N($I2448))</f>
        <v/>
      </c>
      <c r="M2448" s="37" t="str">
        <f aca="false">IF(OR($C2448="",N(TOP!$C$12)=0),"",N($J2448)/TOP!$C$12)</f>
        <v/>
      </c>
      <c r="N2448" s="37" t="str">
        <f aca="false">IF(OR($C2448="",N(TOP!$C$13)=0),"",N($K2448)/TOP!$C$13)</f>
        <v/>
      </c>
      <c r="O2448" s="37" t="str">
        <f aca="false">IF(OR($C2448="",N(TOP!$C$14)=0),"",N($L2448)/TOP!$C$14)</f>
        <v/>
      </c>
      <c r="P2448" s="42" t="str">
        <f aca="false">IF($C2448="","",IFERROR(CHOOSE(MATCH(TOP!$C$10,{"【期間A】","【期間B】","【期間C】"},0),N($M2448),N($N2448),N($O2448)),0))</f>
        <v/>
      </c>
    </row>
    <row r="2449" customFormat="false" ht="15" hidden="false" customHeight="false" outlineLevel="0" collapsed="false">
      <c r="B2449" s="12" t="n">
        <v>2444</v>
      </c>
      <c r="C2449" s="36" t="str">
        <f aca="false">IF(②実績CSV_期間A!$M2445="","",②実績CSV_期間A!$M2445&amp;"")</f>
        <v/>
      </c>
      <c r="D2449" s="12" t="str">
        <f aca="false">IF($C2449="","",②実績CSV_期間A!$N2445)</f>
        <v/>
      </c>
      <c r="E2449" s="12" t="str">
        <f aca="false">IF($C2449="","",RIGHT($D2449,1))</f>
        <v/>
      </c>
      <c r="F2449" s="41" t="str">
        <f aca="false">IF($C2449="","",IFERROR(INDEX(サイズ換算マスタ!$C$6:$C$8,MATCH($E2449,サイズ換算マスタ!$B$6:$B$8,0)),1))</f>
        <v/>
      </c>
      <c r="G2449" s="38" t="str">
        <f aca="false">IF($C2449="","",SUMIFS(②実績CSV_期間A!$AA$2:$AA$5001,②実績CSV_期間A!$M$2:$M$5001,$C2449))</f>
        <v/>
      </c>
      <c r="H2449" s="38" t="str">
        <f aca="false">IF($C2449="","",SUMIFS(③実績CSV_期間B!$AA$2:$AA$5001,③実績CSV_期間B!$M$2:$M$5001,$C2449))</f>
        <v/>
      </c>
      <c r="I2449" s="38" t="str">
        <f aca="false">IF($C2449="","",SUMIFS(④実績CSV_期間C!$AA$2:$AA$5001,④実績CSV_期間C!$M$2:$M$5001,$C2449))</f>
        <v/>
      </c>
      <c r="J2449" s="38" t="str">
        <f aca="false">IF($C2449="","",N($F2449)*N($G2449))</f>
        <v/>
      </c>
      <c r="K2449" s="38" t="str">
        <f aca="false">IF($C2449="","",N($F2449)*N($H2449))</f>
        <v/>
      </c>
      <c r="L2449" s="38" t="str">
        <f aca="false">IF($C2449="","",N($F2449)*N($I2449))</f>
        <v/>
      </c>
      <c r="M2449" s="37" t="str">
        <f aca="false">IF(OR($C2449="",N(TOP!$C$12)=0),"",N($J2449)/TOP!$C$12)</f>
        <v/>
      </c>
      <c r="N2449" s="37" t="str">
        <f aca="false">IF(OR($C2449="",N(TOP!$C$13)=0),"",N($K2449)/TOP!$C$13)</f>
        <v/>
      </c>
      <c r="O2449" s="37" t="str">
        <f aca="false">IF(OR($C2449="",N(TOP!$C$14)=0),"",N($L2449)/TOP!$C$14)</f>
        <v/>
      </c>
      <c r="P2449" s="42" t="str">
        <f aca="false">IF($C2449="","",IFERROR(CHOOSE(MATCH(TOP!$C$10,{"【期間A】","【期間B】","【期間C】"},0),N($M2449),N($N2449),N($O2449)),0))</f>
        <v/>
      </c>
    </row>
    <row r="2450" customFormat="false" ht="15" hidden="false" customHeight="false" outlineLevel="0" collapsed="false">
      <c r="B2450" s="12" t="n">
        <v>2445</v>
      </c>
      <c r="C2450" s="36" t="str">
        <f aca="false">IF(②実績CSV_期間A!$M2446="","",②実績CSV_期間A!$M2446&amp;"")</f>
        <v/>
      </c>
      <c r="D2450" s="12" t="str">
        <f aca="false">IF($C2450="","",②実績CSV_期間A!$N2446)</f>
        <v/>
      </c>
      <c r="E2450" s="12" t="str">
        <f aca="false">IF($C2450="","",RIGHT($D2450,1))</f>
        <v/>
      </c>
      <c r="F2450" s="41" t="str">
        <f aca="false">IF($C2450="","",IFERROR(INDEX(サイズ換算マスタ!$C$6:$C$8,MATCH($E2450,サイズ換算マスタ!$B$6:$B$8,0)),1))</f>
        <v/>
      </c>
      <c r="G2450" s="38" t="str">
        <f aca="false">IF($C2450="","",SUMIFS(②実績CSV_期間A!$AA$2:$AA$5001,②実績CSV_期間A!$M$2:$M$5001,$C2450))</f>
        <v/>
      </c>
      <c r="H2450" s="38" t="str">
        <f aca="false">IF($C2450="","",SUMIFS(③実績CSV_期間B!$AA$2:$AA$5001,③実績CSV_期間B!$M$2:$M$5001,$C2450))</f>
        <v/>
      </c>
      <c r="I2450" s="38" t="str">
        <f aca="false">IF($C2450="","",SUMIFS(④実績CSV_期間C!$AA$2:$AA$5001,④実績CSV_期間C!$M$2:$M$5001,$C2450))</f>
        <v/>
      </c>
      <c r="J2450" s="38" t="str">
        <f aca="false">IF($C2450="","",N($F2450)*N($G2450))</f>
        <v/>
      </c>
      <c r="K2450" s="38" t="str">
        <f aca="false">IF($C2450="","",N($F2450)*N($H2450))</f>
        <v/>
      </c>
      <c r="L2450" s="38" t="str">
        <f aca="false">IF($C2450="","",N($F2450)*N($I2450))</f>
        <v/>
      </c>
      <c r="M2450" s="37" t="str">
        <f aca="false">IF(OR($C2450="",N(TOP!$C$12)=0),"",N($J2450)/TOP!$C$12)</f>
        <v/>
      </c>
      <c r="N2450" s="37" t="str">
        <f aca="false">IF(OR($C2450="",N(TOP!$C$13)=0),"",N($K2450)/TOP!$C$13)</f>
        <v/>
      </c>
      <c r="O2450" s="37" t="str">
        <f aca="false">IF(OR($C2450="",N(TOP!$C$14)=0),"",N($L2450)/TOP!$C$14)</f>
        <v/>
      </c>
      <c r="P2450" s="42" t="str">
        <f aca="false">IF($C2450="","",IFERROR(CHOOSE(MATCH(TOP!$C$10,{"【期間A】","【期間B】","【期間C】"},0),N($M2450),N($N2450),N($O2450)),0))</f>
        <v/>
      </c>
    </row>
    <row r="2451" customFormat="false" ht="15" hidden="false" customHeight="false" outlineLevel="0" collapsed="false">
      <c r="B2451" s="12" t="n">
        <v>2446</v>
      </c>
      <c r="C2451" s="36" t="str">
        <f aca="false">IF(②実績CSV_期間A!$M2447="","",②実績CSV_期間A!$M2447&amp;"")</f>
        <v/>
      </c>
      <c r="D2451" s="12" t="str">
        <f aca="false">IF($C2451="","",②実績CSV_期間A!$N2447)</f>
        <v/>
      </c>
      <c r="E2451" s="12" t="str">
        <f aca="false">IF($C2451="","",RIGHT($D2451,1))</f>
        <v/>
      </c>
      <c r="F2451" s="41" t="str">
        <f aca="false">IF($C2451="","",IFERROR(INDEX(サイズ換算マスタ!$C$6:$C$8,MATCH($E2451,サイズ換算マスタ!$B$6:$B$8,0)),1))</f>
        <v/>
      </c>
      <c r="G2451" s="38" t="str">
        <f aca="false">IF($C2451="","",SUMIFS(②実績CSV_期間A!$AA$2:$AA$5001,②実績CSV_期間A!$M$2:$M$5001,$C2451))</f>
        <v/>
      </c>
      <c r="H2451" s="38" t="str">
        <f aca="false">IF($C2451="","",SUMIFS(③実績CSV_期間B!$AA$2:$AA$5001,③実績CSV_期間B!$M$2:$M$5001,$C2451))</f>
        <v/>
      </c>
      <c r="I2451" s="38" t="str">
        <f aca="false">IF($C2451="","",SUMIFS(④実績CSV_期間C!$AA$2:$AA$5001,④実績CSV_期間C!$M$2:$M$5001,$C2451))</f>
        <v/>
      </c>
      <c r="J2451" s="38" t="str">
        <f aca="false">IF($C2451="","",N($F2451)*N($G2451))</f>
        <v/>
      </c>
      <c r="K2451" s="38" t="str">
        <f aca="false">IF($C2451="","",N($F2451)*N($H2451))</f>
        <v/>
      </c>
      <c r="L2451" s="38" t="str">
        <f aca="false">IF($C2451="","",N($F2451)*N($I2451))</f>
        <v/>
      </c>
      <c r="M2451" s="37" t="str">
        <f aca="false">IF(OR($C2451="",N(TOP!$C$12)=0),"",N($J2451)/TOP!$C$12)</f>
        <v/>
      </c>
      <c r="N2451" s="37" t="str">
        <f aca="false">IF(OR($C2451="",N(TOP!$C$13)=0),"",N($K2451)/TOP!$C$13)</f>
        <v/>
      </c>
      <c r="O2451" s="37" t="str">
        <f aca="false">IF(OR($C2451="",N(TOP!$C$14)=0),"",N($L2451)/TOP!$C$14)</f>
        <v/>
      </c>
      <c r="P2451" s="42" t="str">
        <f aca="false">IF($C2451="","",IFERROR(CHOOSE(MATCH(TOP!$C$10,{"【期間A】","【期間B】","【期間C】"},0),N($M2451),N($N2451),N($O2451)),0))</f>
        <v/>
      </c>
    </row>
    <row r="2452" customFormat="false" ht="15" hidden="false" customHeight="false" outlineLevel="0" collapsed="false">
      <c r="B2452" s="12" t="n">
        <v>2447</v>
      </c>
      <c r="C2452" s="36" t="str">
        <f aca="false">IF(②実績CSV_期間A!$M2448="","",②実績CSV_期間A!$M2448&amp;"")</f>
        <v/>
      </c>
      <c r="D2452" s="12" t="str">
        <f aca="false">IF($C2452="","",②実績CSV_期間A!$N2448)</f>
        <v/>
      </c>
      <c r="E2452" s="12" t="str">
        <f aca="false">IF($C2452="","",RIGHT($D2452,1))</f>
        <v/>
      </c>
      <c r="F2452" s="41" t="str">
        <f aca="false">IF($C2452="","",IFERROR(INDEX(サイズ換算マスタ!$C$6:$C$8,MATCH($E2452,サイズ換算マスタ!$B$6:$B$8,0)),1))</f>
        <v/>
      </c>
      <c r="G2452" s="38" t="str">
        <f aca="false">IF($C2452="","",SUMIFS(②実績CSV_期間A!$AA$2:$AA$5001,②実績CSV_期間A!$M$2:$M$5001,$C2452))</f>
        <v/>
      </c>
      <c r="H2452" s="38" t="str">
        <f aca="false">IF($C2452="","",SUMIFS(③実績CSV_期間B!$AA$2:$AA$5001,③実績CSV_期間B!$M$2:$M$5001,$C2452))</f>
        <v/>
      </c>
      <c r="I2452" s="38" t="str">
        <f aca="false">IF($C2452="","",SUMIFS(④実績CSV_期間C!$AA$2:$AA$5001,④実績CSV_期間C!$M$2:$M$5001,$C2452))</f>
        <v/>
      </c>
      <c r="J2452" s="38" t="str">
        <f aca="false">IF($C2452="","",N($F2452)*N($G2452))</f>
        <v/>
      </c>
      <c r="K2452" s="38" t="str">
        <f aca="false">IF($C2452="","",N($F2452)*N($H2452))</f>
        <v/>
      </c>
      <c r="L2452" s="38" t="str">
        <f aca="false">IF($C2452="","",N($F2452)*N($I2452))</f>
        <v/>
      </c>
      <c r="M2452" s="37" t="str">
        <f aca="false">IF(OR($C2452="",N(TOP!$C$12)=0),"",N($J2452)/TOP!$C$12)</f>
        <v/>
      </c>
      <c r="N2452" s="37" t="str">
        <f aca="false">IF(OR($C2452="",N(TOP!$C$13)=0),"",N($K2452)/TOP!$C$13)</f>
        <v/>
      </c>
      <c r="O2452" s="37" t="str">
        <f aca="false">IF(OR($C2452="",N(TOP!$C$14)=0),"",N($L2452)/TOP!$C$14)</f>
        <v/>
      </c>
      <c r="P2452" s="42" t="str">
        <f aca="false">IF($C2452="","",IFERROR(CHOOSE(MATCH(TOP!$C$10,{"【期間A】","【期間B】","【期間C】"},0),N($M2452),N($N2452),N($O2452)),0))</f>
        <v/>
      </c>
    </row>
    <row r="2453" customFormat="false" ht="15" hidden="false" customHeight="false" outlineLevel="0" collapsed="false">
      <c r="B2453" s="12" t="n">
        <v>2448</v>
      </c>
      <c r="C2453" s="36" t="str">
        <f aca="false">IF(②実績CSV_期間A!$M2449="","",②実績CSV_期間A!$M2449&amp;"")</f>
        <v/>
      </c>
      <c r="D2453" s="12" t="str">
        <f aca="false">IF($C2453="","",②実績CSV_期間A!$N2449)</f>
        <v/>
      </c>
      <c r="E2453" s="12" t="str">
        <f aca="false">IF($C2453="","",RIGHT($D2453,1))</f>
        <v/>
      </c>
      <c r="F2453" s="41" t="str">
        <f aca="false">IF($C2453="","",IFERROR(INDEX(サイズ換算マスタ!$C$6:$C$8,MATCH($E2453,サイズ換算マスタ!$B$6:$B$8,0)),1))</f>
        <v/>
      </c>
      <c r="G2453" s="38" t="str">
        <f aca="false">IF($C2453="","",SUMIFS(②実績CSV_期間A!$AA$2:$AA$5001,②実績CSV_期間A!$M$2:$M$5001,$C2453))</f>
        <v/>
      </c>
      <c r="H2453" s="38" t="str">
        <f aca="false">IF($C2453="","",SUMIFS(③実績CSV_期間B!$AA$2:$AA$5001,③実績CSV_期間B!$M$2:$M$5001,$C2453))</f>
        <v/>
      </c>
      <c r="I2453" s="38" t="str">
        <f aca="false">IF($C2453="","",SUMIFS(④実績CSV_期間C!$AA$2:$AA$5001,④実績CSV_期間C!$M$2:$M$5001,$C2453))</f>
        <v/>
      </c>
      <c r="J2453" s="38" t="str">
        <f aca="false">IF($C2453="","",N($F2453)*N($G2453))</f>
        <v/>
      </c>
      <c r="K2453" s="38" t="str">
        <f aca="false">IF($C2453="","",N($F2453)*N($H2453))</f>
        <v/>
      </c>
      <c r="L2453" s="38" t="str">
        <f aca="false">IF($C2453="","",N($F2453)*N($I2453))</f>
        <v/>
      </c>
      <c r="M2453" s="37" t="str">
        <f aca="false">IF(OR($C2453="",N(TOP!$C$12)=0),"",N($J2453)/TOP!$C$12)</f>
        <v/>
      </c>
      <c r="N2453" s="37" t="str">
        <f aca="false">IF(OR($C2453="",N(TOP!$C$13)=0),"",N($K2453)/TOP!$C$13)</f>
        <v/>
      </c>
      <c r="O2453" s="37" t="str">
        <f aca="false">IF(OR($C2453="",N(TOP!$C$14)=0),"",N($L2453)/TOP!$C$14)</f>
        <v/>
      </c>
      <c r="P2453" s="42" t="str">
        <f aca="false">IF($C2453="","",IFERROR(CHOOSE(MATCH(TOP!$C$10,{"【期間A】","【期間B】","【期間C】"},0),N($M2453),N($N2453),N($O2453)),0))</f>
        <v/>
      </c>
    </row>
    <row r="2454" customFormat="false" ht="15" hidden="false" customHeight="false" outlineLevel="0" collapsed="false">
      <c r="B2454" s="12" t="n">
        <v>2449</v>
      </c>
      <c r="C2454" s="36" t="str">
        <f aca="false">IF(②実績CSV_期間A!$M2450="","",②実績CSV_期間A!$M2450&amp;"")</f>
        <v/>
      </c>
      <c r="D2454" s="12" t="str">
        <f aca="false">IF($C2454="","",②実績CSV_期間A!$N2450)</f>
        <v/>
      </c>
      <c r="E2454" s="12" t="str">
        <f aca="false">IF($C2454="","",RIGHT($D2454,1))</f>
        <v/>
      </c>
      <c r="F2454" s="41" t="str">
        <f aca="false">IF($C2454="","",IFERROR(INDEX(サイズ換算マスタ!$C$6:$C$8,MATCH($E2454,サイズ換算マスタ!$B$6:$B$8,0)),1))</f>
        <v/>
      </c>
      <c r="G2454" s="38" t="str">
        <f aca="false">IF($C2454="","",SUMIFS(②実績CSV_期間A!$AA$2:$AA$5001,②実績CSV_期間A!$M$2:$M$5001,$C2454))</f>
        <v/>
      </c>
      <c r="H2454" s="38" t="str">
        <f aca="false">IF($C2454="","",SUMIFS(③実績CSV_期間B!$AA$2:$AA$5001,③実績CSV_期間B!$M$2:$M$5001,$C2454))</f>
        <v/>
      </c>
      <c r="I2454" s="38" t="str">
        <f aca="false">IF($C2454="","",SUMIFS(④実績CSV_期間C!$AA$2:$AA$5001,④実績CSV_期間C!$M$2:$M$5001,$C2454))</f>
        <v/>
      </c>
      <c r="J2454" s="38" t="str">
        <f aca="false">IF($C2454="","",N($F2454)*N($G2454))</f>
        <v/>
      </c>
      <c r="K2454" s="38" t="str">
        <f aca="false">IF($C2454="","",N($F2454)*N($H2454))</f>
        <v/>
      </c>
      <c r="L2454" s="38" t="str">
        <f aca="false">IF($C2454="","",N($F2454)*N($I2454))</f>
        <v/>
      </c>
      <c r="M2454" s="37" t="str">
        <f aca="false">IF(OR($C2454="",N(TOP!$C$12)=0),"",N($J2454)/TOP!$C$12)</f>
        <v/>
      </c>
      <c r="N2454" s="37" t="str">
        <f aca="false">IF(OR($C2454="",N(TOP!$C$13)=0),"",N($K2454)/TOP!$C$13)</f>
        <v/>
      </c>
      <c r="O2454" s="37" t="str">
        <f aca="false">IF(OR($C2454="",N(TOP!$C$14)=0),"",N($L2454)/TOP!$C$14)</f>
        <v/>
      </c>
      <c r="P2454" s="42" t="str">
        <f aca="false">IF($C2454="","",IFERROR(CHOOSE(MATCH(TOP!$C$10,{"【期間A】","【期間B】","【期間C】"},0),N($M2454),N($N2454),N($O2454)),0))</f>
        <v/>
      </c>
    </row>
    <row r="2455" customFormat="false" ht="15" hidden="false" customHeight="false" outlineLevel="0" collapsed="false">
      <c r="B2455" s="12" t="n">
        <v>2450</v>
      </c>
      <c r="C2455" s="36" t="str">
        <f aca="false">IF(②実績CSV_期間A!$M2451="","",②実績CSV_期間A!$M2451&amp;"")</f>
        <v/>
      </c>
      <c r="D2455" s="12" t="str">
        <f aca="false">IF($C2455="","",②実績CSV_期間A!$N2451)</f>
        <v/>
      </c>
      <c r="E2455" s="12" t="str">
        <f aca="false">IF($C2455="","",RIGHT($D2455,1))</f>
        <v/>
      </c>
      <c r="F2455" s="41" t="str">
        <f aca="false">IF($C2455="","",IFERROR(INDEX(サイズ換算マスタ!$C$6:$C$8,MATCH($E2455,サイズ換算マスタ!$B$6:$B$8,0)),1))</f>
        <v/>
      </c>
      <c r="G2455" s="38" t="str">
        <f aca="false">IF($C2455="","",SUMIFS(②実績CSV_期間A!$AA$2:$AA$5001,②実績CSV_期間A!$M$2:$M$5001,$C2455))</f>
        <v/>
      </c>
      <c r="H2455" s="38" t="str">
        <f aca="false">IF($C2455="","",SUMIFS(③実績CSV_期間B!$AA$2:$AA$5001,③実績CSV_期間B!$M$2:$M$5001,$C2455))</f>
        <v/>
      </c>
      <c r="I2455" s="38" t="str">
        <f aca="false">IF($C2455="","",SUMIFS(④実績CSV_期間C!$AA$2:$AA$5001,④実績CSV_期間C!$M$2:$M$5001,$C2455))</f>
        <v/>
      </c>
      <c r="J2455" s="38" t="str">
        <f aca="false">IF($C2455="","",N($F2455)*N($G2455))</f>
        <v/>
      </c>
      <c r="K2455" s="38" t="str">
        <f aca="false">IF($C2455="","",N($F2455)*N($H2455))</f>
        <v/>
      </c>
      <c r="L2455" s="38" t="str">
        <f aca="false">IF($C2455="","",N($F2455)*N($I2455))</f>
        <v/>
      </c>
      <c r="M2455" s="37" t="str">
        <f aca="false">IF(OR($C2455="",N(TOP!$C$12)=0),"",N($J2455)/TOP!$C$12)</f>
        <v/>
      </c>
      <c r="N2455" s="37" t="str">
        <f aca="false">IF(OR($C2455="",N(TOP!$C$13)=0),"",N($K2455)/TOP!$C$13)</f>
        <v/>
      </c>
      <c r="O2455" s="37" t="str">
        <f aca="false">IF(OR($C2455="",N(TOP!$C$14)=0),"",N($L2455)/TOP!$C$14)</f>
        <v/>
      </c>
      <c r="P2455" s="42" t="str">
        <f aca="false">IF($C2455="","",IFERROR(CHOOSE(MATCH(TOP!$C$10,{"【期間A】","【期間B】","【期間C】"},0),N($M2455),N($N2455),N($O2455)),0))</f>
        <v/>
      </c>
    </row>
    <row r="2456" customFormat="false" ht="15" hidden="false" customHeight="false" outlineLevel="0" collapsed="false">
      <c r="B2456" s="12" t="n">
        <v>2451</v>
      </c>
      <c r="C2456" s="36" t="str">
        <f aca="false">IF(②実績CSV_期間A!$M2452="","",②実績CSV_期間A!$M2452&amp;"")</f>
        <v/>
      </c>
      <c r="D2456" s="12" t="str">
        <f aca="false">IF($C2456="","",②実績CSV_期間A!$N2452)</f>
        <v/>
      </c>
      <c r="E2456" s="12" t="str">
        <f aca="false">IF($C2456="","",RIGHT($D2456,1))</f>
        <v/>
      </c>
      <c r="F2456" s="41" t="str">
        <f aca="false">IF($C2456="","",IFERROR(INDEX(サイズ換算マスタ!$C$6:$C$8,MATCH($E2456,サイズ換算マスタ!$B$6:$B$8,0)),1))</f>
        <v/>
      </c>
      <c r="G2456" s="38" t="str">
        <f aca="false">IF($C2456="","",SUMIFS(②実績CSV_期間A!$AA$2:$AA$5001,②実績CSV_期間A!$M$2:$M$5001,$C2456))</f>
        <v/>
      </c>
      <c r="H2456" s="38" t="str">
        <f aca="false">IF($C2456="","",SUMIFS(③実績CSV_期間B!$AA$2:$AA$5001,③実績CSV_期間B!$M$2:$M$5001,$C2456))</f>
        <v/>
      </c>
      <c r="I2456" s="38" t="str">
        <f aca="false">IF($C2456="","",SUMIFS(④実績CSV_期間C!$AA$2:$AA$5001,④実績CSV_期間C!$M$2:$M$5001,$C2456))</f>
        <v/>
      </c>
      <c r="J2456" s="38" t="str">
        <f aca="false">IF($C2456="","",N($F2456)*N($G2456))</f>
        <v/>
      </c>
      <c r="K2456" s="38" t="str">
        <f aca="false">IF($C2456="","",N($F2456)*N($H2456))</f>
        <v/>
      </c>
      <c r="L2456" s="38" t="str">
        <f aca="false">IF($C2456="","",N($F2456)*N($I2456))</f>
        <v/>
      </c>
      <c r="M2456" s="37" t="str">
        <f aca="false">IF(OR($C2456="",N(TOP!$C$12)=0),"",N($J2456)/TOP!$C$12)</f>
        <v/>
      </c>
      <c r="N2456" s="37" t="str">
        <f aca="false">IF(OR($C2456="",N(TOP!$C$13)=0),"",N($K2456)/TOP!$C$13)</f>
        <v/>
      </c>
      <c r="O2456" s="37" t="str">
        <f aca="false">IF(OR($C2456="",N(TOP!$C$14)=0),"",N($L2456)/TOP!$C$14)</f>
        <v/>
      </c>
      <c r="P2456" s="42" t="str">
        <f aca="false">IF($C2456="","",IFERROR(CHOOSE(MATCH(TOP!$C$10,{"【期間A】","【期間B】","【期間C】"},0),N($M2456),N($N2456),N($O2456)),0))</f>
        <v/>
      </c>
    </row>
    <row r="2457" customFormat="false" ht="15" hidden="false" customHeight="false" outlineLevel="0" collapsed="false">
      <c r="B2457" s="12" t="n">
        <v>2452</v>
      </c>
      <c r="C2457" s="36" t="str">
        <f aca="false">IF(②実績CSV_期間A!$M2453="","",②実績CSV_期間A!$M2453&amp;"")</f>
        <v/>
      </c>
      <c r="D2457" s="12" t="str">
        <f aca="false">IF($C2457="","",②実績CSV_期間A!$N2453)</f>
        <v/>
      </c>
      <c r="E2457" s="12" t="str">
        <f aca="false">IF($C2457="","",RIGHT($D2457,1))</f>
        <v/>
      </c>
      <c r="F2457" s="41" t="str">
        <f aca="false">IF($C2457="","",IFERROR(INDEX(サイズ換算マスタ!$C$6:$C$8,MATCH($E2457,サイズ換算マスタ!$B$6:$B$8,0)),1))</f>
        <v/>
      </c>
      <c r="G2457" s="38" t="str">
        <f aca="false">IF($C2457="","",SUMIFS(②実績CSV_期間A!$AA$2:$AA$5001,②実績CSV_期間A!$M$2:$M$5001,$C2457))</f>
        <v/>
      </c>
      <c r="H2457" s="38" t="str">
        <f aca="false">IF($C2457="","",SUMIFS(③実績CSV_期間B!$AA$2:$AA$5001,③実績CSV_期間B!$M$2:$M$5001,$C2457))</f>
        <v/>
      </c>
      <c r="I2457" s="38" t="str">
        <f aca="false">IF($C2457="","",SUMIFS(④実績CSV_期間C!$AA$2:$AA$5001,④実績CSV_期間C!$M$2:$M$5001,$C2457))</f>
        <v/>
      </c>
      <c r="J2457" s="38" t="str">
        <f aca="false">IF($C2457="","",N($F2457)*N($G2457))</f>
        <v/>
      </c>
      <c r="K2457" s="38" t="str">
        <f aca="false">IF($C2457="","",N($F2457)*N($H2457))</f>
        <v/>
      </c>
      <c r="L2457" s="38" t="str">
        <f aca="false">IF($C2457="","",N($F2457)*N($I2457))</f>
        <v/>
      </c>
      <c r="M2457" s="37" t="str">
        <f aca="false">IF(OR($C2457="",N(TOP!$C$12)=0),"",N($J2457)/TOP!$C$12)</f>
        <v/>
      </c>
      <c r="N2457" s="37" t="str">
        <f aca="false">IF(OR($C2457="",N(TOP!$C$13)=0),"",N($K2457)/TOP!$C$13)</f>
        <v/>
      </c>
      <c r="O2457" s="37" t="str">
        <f aca="false">IF(OR($C2457="",N(TOP!$C$14)=0),"",N($L2457)/TOP!$C$14)</f>
        <v/>
      </c>
      <c r="P2457" s="42" t="str">
        <f aca="false">IF($C2457="","",IFERROR(CHOOSE(MATCH(TOP!$C$10,{"【期間A】","【期間B】","【期間C】"},0),N($M2457),N($N2457),N($O2457)),0))</f>
        <v/>
      </c>
    </row>
    <row r="2458" customFormat="false" ht="15" hidden="false" customHeight="false" outlineLevel="0" collapsed="false">
      <c r="B2458" s="12" t="n">
        <v>2453</v>
      </c>
      <c r="C2458" s="36" t="str">
        <f aca="false">IF(②実績CSV_期間A!$M2454="","",②実績CSV_期間A!$M2454&amp;"")</f>
        <v/>
      </c>
      <c r="D2458" s="12" t="str">
        <f aca="false">IF($C2458="","",②実績CSV_期間A!$N2454)</f>
        <v/>
      </c>
      <c r="E2458" s="12" t="str">
        <f aca="false">IF($C2458="","",RIGHT($D2458,1))</f>
        <v/>
      </c>
      <c r="F2458" s="41" t="str">
        <f aca="false">IF($C2458="","",IFERROR(INDEX(サイズ換算マスタ!$C$6:$C$8,MATCH($E2458,サイズ換算マスタ!$B$6:$B$8,0)),1))</f>
        <v/>
      </c>
      <c r="G2458" s="38" t="str">
        <f aca="false">IF($C2458="","",SUMIFS(②実績CSV_期間A!$AA$2:$AA$5001,②実績CSV_期間A!$M$2:$M$5001,$C2458))</f>
        <v/>
      </c>
      <c r="H2458" s="38" t="str">
        <f aca="false">IF($C2458="","",SUMIFS(③実績CSV_期間B!$AA$2:$AA$5001,③実績CSV_期間B!$M$2:$M$5001,$C2458))</f>
        <v/>
      </c>
      <c r="I2458" s="38" t="str">
        <f aca="false">IF($C2458="","",SUMIFS(④実績CSV_期間C!$AA$2:$AA$5001,④実績CSV_期間C!$M$2:$M$5001,$C2458))</f>
        <v/>
      </c>
      <c r="J2458" s="38" t="str">
        <f aca="false">IF($C2458="","",N($F2458)*N($G2458))</f>
        <v/>
      </c>
      <c r="K2458" s="38" t="str">
        <f aca="false">IF($C2458="","",N($F2458)*N($H2458))</f>
        <v/>
      </c>
      <c r="L2458" s="38" t="str">
        <f aca="false">IF($C2458="","",N($F2458)*N($I2458))</f>
        <v/>
      </c>
      <c r="M2458" s="37" t="str">
        <f aca="false">IF(OR($C2458="",N(TOP!$C$12)=0),"",N($J2458)/TOP!$C$12)</f>
        <v/>
      </c>
      <c r="N2458" s="37" t="str">
        <f aca="false">IF(OR($C2458="",N(TOP!$C$13)=0),"",N($K2458)/TOP!$C$13)</f>
        <v/>
      </c>
      <c r="O2458" s="37" t="str">
        <f aca="false">IF(OR($C2458="",N(TOP!$C$14)=0),"",N($L2458)/TOP!$C$14)</f>
        <v/>
      </c>
      <c r="P2458" s="42" t="str">
        <f aca="false">IF($C2458="","",IFERROR(CHOOSE(MATCH(TOP!$C$10,{"【期間A】","【期間B】","【期間C】"},0),N($M2458),N($N2458),N($O2458)),0))</f>
        <v/>
      </c>
    </row>
    <row r="2459" customFormat="false" ht="15" hidden="false" customHeight="false" outlineLevel="0" collapsed="false">
      <c r="B2459" s="12" t="n">
        <v>2454</v>
      </c>
      <c r="C2459" s="36" t="str">
        <f aca="false">IF(②実績CSV_期間A!$M2455="","",②実績CSV_期間A!$M2455&amp;"")</f>
        <v/>
      </c>
      <c r="D2459" s="12" t="str">
        <f aca="false">IF($C2459="","",②実績CSV_期間A!$N2455)</f>
        <v/>
      </c>
      <c r="E2459" s="12" t="str">
        <f aca="false">IF($C2459="","",RIGHT($D2459,1))</f>
        <v/>
      </c>
      <c r="F2459" s="41" t="str">
        <f aca="false">IF($C2459="","",IFERROR(INDEX(サイズ換算マスタ!$C$6:$C$8,MATCH($E2459,サイズ換算マスタ!$B$6:$B$8,0)),1))</f>
        <v/>
      </c>
      <c r="G2459" s="38" t="str">
        <f aca="false">IF($C2459="","",SUMIFS(②実績CSV_期間A!$AA$2:$AA$5001,②実績CSV_期間A!$M$2:$M$5001,$C2459))</f>
        <v/>
      </c>
      <c r="H2459" s="38" t="str">
        <f aca="false">IF($C2459="","",SUMIFS(③実績CSV_期間B!$AA$2:$AA$5001,③実績CSV_期間B!$M$2:$M$5001,$C2459))</f>
        <v/>
      </c>
      <c r="I2459" s="38" t="str">
        <f aca="false">IF($C2459="","",SUMIFS(④実績CSV_期間C!$AA$2:$AA$5001,④実績CSV_期間C!$M$2:$M$5001,$C2459))</f>
        <v/>
      </c>
      <c r="J2459" s="38" t="str">
        <f aca="false">IF($C2459="","",N($F2459)*N($G2459))</f>
        <v/>
      </c>
      <c r="K2459" s="38" t="str">
        <f aca="false">IF($C2459="","",N($F2459)*N($H2459))</f>
        <v/>
      </c>
      <c r="L2459" s="38" t="str">
        <f aca="false">IF($C2459="","",N($F2459)*N($I2459))</f>
        <v/>
      </c>
      <c r="M2459" s="37" t="str">
        <f aca="false">IF(OR($C2459="",N(TOP!$C$12)=0),"",N($J2459)/TOP!$C$12)</f>
        <v/>
      </c>
      <c r="N2459" s="37" t="str">
        <f aca="false">IF(OR($C2459="",N(TOP!$C$13)=0),"",N($K2459)/TOP!$C$13)</f>
        <v/>
      </c>
      <c r="O2459" s="37" t="str">
        <f aca="false">IF(OR($C2459="",N(TOP!$C$14)=0),"",N($L2459)/TOP!$C$14)</f>
        <v/>
      </c>
      <c r="P2459" s="42" t="str">
        <f aca="false">IF($C2459="","",IFERROR(CHOOSE(MATCH(TOP!$C$10,{"【期間A】","【期間B】","【期間C】"},0),N($M2459),N($N2459),N($O2459)),0))</f>
        <v/>
      </c>
    </row>
    <row r="2460" customFormat="false" ht="15" hidden="false" customHeight="false" outlineLevel="0" collapsed="false">
      <c r="B2460" s="12" t="n">
        <v>2455</v>
      </c>
      <c r="C2460" s="36" t="str">
        <f aca="false">IF(②実績CSV_期間A!$M2456="","",②実績CSV_期間A!$M2456&amp;"")</f>
        <v/>
      </c>
      <c r="D2460" s="12" t="str">
        <f aca="false">IF($C2460="","",②実績CSV_期間A!$N2456)</f>
        <v/>
      </c>
      <c r="E2460" s="12" t="str">
        <f aca="false">IF($C2460="","",RIGHT($D2460,1))</f>
        <v/>
      </c>
      <c r="F2460" s="41" t="str">
        <f aca="false">IF($C2460="","",IFERROR(INDEX(サイズ換算マスタ!$C$6:$C$8,MATCH($E2460,サイズ換算マスタ!$B$6:$B$8,0)),1))</f>
        <v/>
      </c>
      <c r="G2460" s="38" t="str">
        <f aca="false">IF($C2460="","",SUMIFS(②実績CSV_期間A!$AA$2:$AA$5001,②実績CSV_期間A!$M$2:$M$5001,$C2460))</f>
        <v/>
      </c>
      <c r="H2460" s="38" t="str">
        <f aca="false">IF($C2460="","",SUMIFS(③実績CSV_期間B!$AA$2:$AA$5001,③実績CSV_期間B!$M$2:$M$5001,$C2460))</f>
        <v/>
      </c>
      <c r="I2460" s="38" t="str">
        <f aca="false">IF($C2460="","",SUMIFS(④実績CSV_期間C!$AA$2:$AA$5001,④実績CSV_期間C!$M$2:$M$5001,$C2460))</f>
        <v/>
      </c>
      <c r="J2460" s="38" t="str">
        <f aca="false">IF($C2460="","",N($F2460)*N($G2460))</f>
        <v/>
      </c>
      <c r="K2460" s="38" t="str">
        <f aca="false">IF($C2460="","",N($F2460)*N($H2460))</f>
        <v/>
      </c>
      <c r="L2460" s="38" t="str">
        <f aca="false">IF($C2460="","",N($F2460)*N($I2460))</f>
        <v/>
      </c>
      <c r="M2460" s="37" t="str">
        <f aca="false">IF(OR($C2460="",N(TOP!$C$12)=0),"",N($J2460)/TOP!$C$12)</f>
        <v/>
      </c>
      <c r="N2460" s="37" t="str">
        <f aca="false">IF(OR($C2460="",N(TOP!$C$13)=0),"",N($K2460)/TOP!$C$13)</f>
        <v/>
      </c>
      <c r="O2460" s="37" t="str">
        <f aca="false">IF(OR($C2460="",N(TOP!$C$14)=0),"",N($L2460)/TOP!$C$14)</f>
        <v/>
      </c>
      <c r="P2460" s="42" t="str">
        <f aca="false">IF($C2460="","",IFERROR(CHOOSE(MATCH(TOP!$C$10,{"【期間A】","【期間B】","【期間C】"},0),N($M2460),N($N2460),N($O2460)),0))</f>
        <v/>
      </c>
    </row>
    <row r="2461" customFormat="false" ht="15" hidden="false" customHeight="false" outlineLevel="0" collapsed="false">
      <c r="B2461" s="12" t="n">
        <v>2456</v>
      </c>
      <c r="C2461" s="36" t="str">
        <f aca="false">IF(②実績CSV_期間A!$M2457="","",②実績CSV_期間A!$M2457&amp;"")</f>
        <v/>
      </c>
      <c r="D2461" s="12" t="str">
        <f aca="false">IF($C2461="","",②実績CSV_期間A!$N2457)</f>
        <v/>
      </c>
      <c r="E2461" s="12" t="str">
        <f aca="false">IF($C2461="","",RIGHT($D2461,1))</f>
        <v/>
      </c>
      <c r="F2461" s="41" t="str">
        <f aca="false">IF($C2461="","",IFERROR(INDEX(サイズ換算マスタ!$C$6:$C$8,MATCH($E2461,サイズ換算マスタ!$B$6:$B$8,0)),1))</f>
        <v/>
      </c>
      <c r="G2461" s="38" t="str">
        <f aca="false">IF($C2461="","",SUMIFS(②実績CSV_期間A!$AA$2:$AA$5001,②実績CSV_期間A!$M$2:$M$5001,$C2461))</f>
        <v/>
      </c>
      <c r="H2461" s="38" t="str">
        <f aca="false">IF($C2461="","",SUMIFS(③実績CSV_期間B!$AA$2:$AA$5001,③実績CSV_期間B!$M$2:$M$5001,$C2461))</f>
        <v/>
      </c>
      <c r="I2461" s="38" t="str">
        <f aca="false">IF($C2461="","",SUMIFS(④実績CSV_期間C!$AA$2:$AA$5001,④実績CSV_期間C!$M$2:$M$5001,$C2461))</f>
        <v/>
      </c>
      <c r="J2461" s="38" t="str">
        <f aca="false">IF($C2461="","",N($F2461)*N($G2461))</f>
        <v/>
      </c>
      <c r="K2461" s="38" t="str">
        <f aca="false">IF($C2461="","",N($F2461)*N($H2461))</f>
        <v/>
      </c>
      <c r="L2461" s="38" t="str">
        <f aca="false">IF($C2461="","",N($F2461)*N($I2461))</f>
        <v/>
      </c>
      <c r="M2461" s="37" t="str">
        <f aca="false">IF(OR($C2461="",N(TOP!$C$12)=0),"",N($J2461)/TOP!$C$12)</f>
        <v/>
      </c>
      <c r="N2461" s="37" t="str">
        <f aca="false">IF(OR($C2461="",N(TOP!$C$13)=0),"",N($K2461)/TOP!$C$13)</f>
        <v/>
      </c>
      <c r="O2461" s="37" t="str">
        <f aca="false">IF(OR($C2461="",N(TOP!$C$14)=0),"",N($L2461)/TOP!$C$14)</f>
        <v/>
      </c>
      <c r="P2461" s="42" t="str">
        <f aca="false">IF($C2461="","",IFERROR(CHOOSE(MATCH(TOP!$C$10,{"【期間A】","【期間B】","【期間C】"},0),N($M2461),N($N2461),N($O2461)),0))</f>
        <v/>
      </c>
    </row>
    <row r="2462" customFormat="false" ht="15" hidden="false" customHeight="false" outlineLevel="0" collapsed="false">
      <c r="B2462" s="12" t="n">
        <v>2457</v>
      </c>
      <c r="C2462" s="36" t="str">
        <f aca="false">IF(②実績CSV_期間A!$M2458="","",②実績CSV_期間A!$M2458&amp;"")</f>
        <v/>
      </c>
      <c r="D2462" s="12" t="str">
        <f aca="false">IF($C2462="","",②実績CSV_期間A!$N2458)</f>
        <v/>
      </c>
      <c r="E2462" s="12" t="str">
        <f aca="false">IF($C2462="","",RIGHT($D2462,1))</f>
        <v/>
      </c>
      <c r="F2462" s="41" t="str">
        <f aca="false">IF($C2462="","",IFERROR(INDEX(サイズ換算マスタ!$C$6:$C$8,MATCH($E2462,サイズ換算マスタ!$B$6:$B$8,0)),1))</f>
        <v/>
      </c>
      <c r="G2462" s="38" t="str">
        <f aca="false">IF($C2462="","",SUMIFS(②実績CSV_期間A!$AA$2:$AA$5001,②実績CSV_期間A!$M$2:$M$5001,$C2462))</f>
        <v/>
      </c>
      <c r="H2462" s="38" t="str">
        <f aca="false">IF($C2462="","",SUMIFS(③実績CSV_期間B!$AA$2:$AA$5001,③実績CSV_期間B!$M$2:$M$5001,$C2462))</f>
        <v/>
      </c>
      <c r="I2462" s="38" t="str">
        <f aca="false">IF($C2462="","",SUMIFS(④実績CSV_期間C!$AA$2:$AA$5001,④実績CSV_期間C!$M$2:$M$5001,$C2462))</f>
        <v/>
      </c>
      <c r="J2462" s="38" t="str">
        <f aca="false">IF($C2462="","",N($F2462)*N($G2462))</f>
        <v/>
      </c>
      <c r="K2462" s="38" t="str">
        <f aca="false">IF($C2462="","",N($F2462)*N($H2462))</f>
        <v/>
      </c>
      <c r="L2462" s="38" t="str">
        <f aca="false">IF($C2462="","",N($F2462)*N($I2462))</f>
        <v/>
      </c>
      <c r="M2462" s="37" t="str">
        <f aca="false">IF(OR($C2462="",N(TOP!$C$12)=0),"",N($J2462)/TOP!$C$12)</f>
        <v/>
      </c>
      <c r="N2462" s="37" t="str">
        <f aca="false">IF(OR($C2462="",N(TOP!$C$13)=0),"",N($K2462)/TOP!$C$13)</f>
        <v/>
      </c>
      <c r="O2462" s="37" t="str">
        <f aca="false">IF(OR($C2462="",N(TOP!$C$14)=0),"",N($L2462)/TOP!$C$14)</f>
        <v/>
      </c>
      <c r="P2462" s="42" t="str">
        <f aca="false">IF($C2462="","",IFERROR(CHOOSE(MATCH(TOP!$C$10,{"【期間A】","【期間B】","【期間C】"},0),N($M2462),N($N2462),N($O2462)),0))</f>
        <v/>
      </c>
    </row>
    <row r="2463" customFormat="false" ht="15" hidden="false" customHeight="false" outlineLevel="0" collapsed="false">
      <c r="B2463" s="12" t="n">
        <v>2458</v>
      </c>
      <c r="C2463" s="36" t="str">
        <f aca="false">IF(②実績CSV_期間A!$M2459="","",②実績CSV_期間A!$M2459&amp;"")</f>
        <v/>
      </c>
      <c r="D2463" s="12" t="str">
        <f aca="false">IF($C2463="","",②実績CSV_期間A!$N2459)</f>
        <v/>
      </c>
      <c r="E2463" s="12" t="str">
        <f aca="false">IF($C2463="","",RIGHT($D2463,1))</f>
        <v/>
      </c>
      <c r="F2463" s="41" t="str">
        <f aca="false">IF($C2463="","",IFERROR(INDEX(サイズ換算マスタ!$C$6:$C$8,MATCH($E2463,サイズ換算マスタ!$B$6:$B$8,0)),1))</f>
        <v/>
      </c>
      <c r="G2463" s="38" t="str">
        <f aca="false">IF($C2463="","",SUMIFS(②実績CSV_期間A!$AA$2:$AA$5001,②実績CSV_期間A!$M$2:$M$5001,$C2463))</f>
        <v/>
      </c>
      <c r="H2463" s="38" t="str">
        <f aca="false">IF($C2463="","",SUMIFS(③実績CSV_期間B!$AA$2:$AA$5001,③実績CSV_期間B!$M$2:$M$5001,$C2463))</f>
        <v/>
      </c>
      <c r="I2463" s="38" t="str">
        <f aca="false">IF($C2463="","",SUMIFS(④実績CSV_期間C!$AA$2:$AA$5001,④実績CSV_期間C!$M$2:$M$5001,$C2463))</f>
        <v/>
      </c>
      <c r="J2463" s="38" t="str">
        <f aca="false">IF($C2463="","",N($F2463)*N($G2463))</f>
        <v/>
      </c>
      <c r="K2463" s="38" t="str">
        <f aca="false">IF($C2463="","",N($F2463)*N($H2463))</f>
        <v/>
      </c>
      <c r="L2463" s="38" t="str">
        <f aca="false">IF($C2463="","",N($F2463)*N($I2463))</f>
        <v/>
      </c>
      <c r="M2463" s="37" t="str">
        <f aca="false">IF(OR($C2463="",N(TOP!$C$12)=0),"",N($J2463)/TOP!$C$12)</f>
        <v/>
      </c>
      <c r="N2463" s="37" t="str">
        <f aca="false">IF(OR($C2463="",N(TOP!$C$13)=0),"",N($K2463)/TOP!$C$13)</f>
        <v/>
      </c>
      <c r="O2463" s="37" t="str">
        <f aca="false">IF(OR($C2463="",N(TOP!$C$14)=0),"",N($L2463)/TOP!$C$14)</f>
        <v/>
      </c>
      <c r="P2463" s="42" t="str">
        <f aca="false">IF($C2463="","",IFERROR(CHOOSE(MATCH(TOP!$C$10,{"【期間A】","【期間B】","【期間C】"},0),N($M2463),N($N2463),N($O2463)),0))</f>
        <v/>
      </c>
    </row>
    <row r="2464" customFormat="false" ht="15" hidden="false" customHeight="false" outlineLevel="0" collapsed="false">
      <c r="B2464" s="12" t="n">
        <v>2459</v>
      </c>
      <c r="C2464" s="36" t="str">
        <f aca="false">IF(②実績CSV_期間A!$M2460="","",②実績CSV_期間A!$M2460&amp;"")</f>
        <v/>
      </c>
      <c r="D2464" s="12" t="str">
        <f aca="false">IF($C2464="","",②実績CSV_期間A!$N2460)</f>
        <v/>
      </c>
      <c r="E2464" s="12" t="str">
        <f aca="false">IF($C2464="","",RIGHT($D2464,1))</f>
        <v/>
      </c>
      <c r="F2464" s="41" t="str">
        <f aca="false">IF($C2464="","",IFERROR(INDEX(サイズ換算マスタ!$C$6:$C$8,MATCH($E2464,サイズ換算マスタ!$B$6:$B$8,0)),1))</f>
        <v/>
      </c>
      <c r="G2464" s="38" t="str">
        <f aca="false">IF($C2464="","",SUMIFS(②実績CSV_期間A!$AA$2:$AA$5001,②実績CSV_期間A!$M$2:$M$5001,$C2464))</f>
        <v/>
      </c>
      <c r="H2464" s="38" t="str">
        <f aca="false">IF($C2464="","",SUMIFS(③実績CSV_期間B!$AA$2:$AA$5001,③実績CSV_期間B!$M$2:$M$5001,$C2464))</f>
        <v/>
      </c>
      <c r="I2464" s="38" t="str">
        <f aca="false">IF($C2464="","",SUMIFS(④実績CSV_期間C!$AA$2:$AA$5001,④実績CSV_期間C!$M$2:$M$5001,$C2464))</f>
        <v/>
      </c>
      <c r="J2464" s="38" t="str">
        <f aca="false">IF($C2464="","",N($F2464)*N($G2464))</f>
        <v/>
      </c>
      <c r="K2464" s="38" t="str">
        <f aca="false">IF($C2464="","",N($F2464)*N($H2464))</f>
        <v/>
      </c>
      <c r="L2464" s="38" t="str">
        <f aca="false">IF($C2464="","",N($F2464)*N($I2464))</f>
        <v/>
      </c>
      <c r="M2464" s="37" t="str">
        <f aca="false">IF(OR($C2464="",N(TOP!$C$12)=0),"",N($J2464)/TOP!$C$12)</f>
        <v/>
      </c>
      <c r="N2464" s="37" t="str">
        <f aca="false">IF(OR($C2464="",N(TOP!$C$13)=0),"",N($K2464)/TOP!$C$13)</f>
        <v/>
      </c>
      <c r="O2464" s="37" t="str">
        <f aca="false">IF(OR($C2464="",N(TOP!$C$14)=0),"",N($L2464)/TOP!$C$14)</f>
        <v/>
      </c>
      <c r="P2464" s="42" t="str">
        <f aca="false">IF($C2464="","",IFERROR(CHOOSE(MATCH(TOP!$C$10,{"【期間A】","【期間B】","【期間C】"},0),N($M2464),N($N2464),N($O2464)),0))</f>
        <v/>
      </c>
    </row>
    <row r="2465" customFormat="false" ht="15" hidden="false" customHeight="false" outlineLevel="0" collapsed="false">
      <c r="B2465" s="12" t="n">
        <v>2460</v>
      </c>
      <c r="C2465" s="36" t="str">
        <f aca="false">IF(②実績CSV_期間A!$M2461="","",②実績CSV_期間A!$M2461&amp;"")</f>
        <v/>
      </c>
      <c r="D2465" s="12" t="str">
        <f aca="false">IF($C2465="","",②実績CSV_期間A!$N2461)</f>
        <v/>
      </c>
      <c r="E2465" s="12" t="str">
        <f aca="false">IF($C2465="","",RIGHT($D2465,1))</f>
        <v/>
      </c>
      <c r="F2465" s="41" t="str">
        <f aca="false">IF($C2465="","",IFERROR(INDEX(サイズ換算マスタ!$C$6:$C$8,MATCH($E2465,サイズ換算マスタ!$B$6:$B$8,0)),1))</f>
        <v/>
      </c>
      <c r="G2465" s="38" t="str">
        <f aca="false">IF($C2465="","",SUMIFS(②実績CSV_期間A!$AA$2:$AA$5001,②実績CSV_期間A!$M$2:$M$5001,$C2465))</f>
        <v/>
      </c>
      <c r="H2465" s="38" t="str">
        <f aca="false">IF($C2465="","",SUMIFS(③実績CSV_期間B!$AA$2:$AA$5001,③実績CSV_期間B!$M$2:$M$5001,$C2465))</f>
        <v/>
      </c>
      <c r="I2465" s="38" t="str">
        <f aca="false">IF($C2465="","",SUMIFS(④実績CSV_期間C!$AA$2:$AA$5001,④実績CSV_期間C!$M$2:$M$5001,$C2465))</f>
        <v/>
      </c>
      <c r="J2465" s="38" t="str">
        <f aca="false">IF($C2465="","",N($F2465)*N($G2465))</f>
        <v/>
      </c>
      <c r="K2465" s="38" t="str">
        <f aca="false">IF($C2465="","",N($F2465)*N($H2465))</f>
        <v/>
      </c>
      <c r="L2465" s="38" t="str">
        <f aca="false">IF($C2465="","",N($F2465)*N($I2465))</f>
        <v/>
      </c>
      <c r="M2465" s="37" t="str">
        <f aca="false">IF(OR($C2465="",N(TOP!$C$12)=0),"",N($J2465)/TOP!$C$12)</f>
        <v/>
      </c>
      <c r="N2465" s="37" t="str">
        <f aca="false">IF(OR($C2465="",N(TOP!$C$13)=0),"",N($K2465)/TOP!$C$13)</f>
        <v/>
      </c>
      <c r="O2465" s="37" t="str">
        <f aca="false">IF(OR($C2465="",N(TOP!$C$14)=0),"",N($L2465)/TOP!$C$14)</f>
        <v/>
      </c>
      <c r="P2465" s="42" t="str">
        <f aca="false">IF($C2465="","",IFERROR(CHOOSE(MATCH(TOP!$C$10,{"【期間A】","【期間B】","【期間C】"},0),N($M2465),N($N2465),N($O2465)),0))</f>
        <v/>
      </c>
    </row>
    <row r="2466" customFormat="false" ht="15" hidden="false" customHeight="false" outlineLevel="0" collapsed="false">
      <c r="B2466" s="12" t="n">
        <v>2461</v>
      </c>
      <c r="C2466" s="36" t="str">
        <f aca="false">IF(②実績CSV_期間A!$M2462="","",②実績CSV_期間A!$M2462&amp;"")</f>
        <v/>
      </c>
      <c r="D2466" s="12" t="str">
        <f aca="false">IF($C2466="","",②実績CSV_期間A!$N2462)</f>
        <v/>
      </c>
      <c r="E2466" s="12" t="str">
        <f aca="false">IF($C2466="","",RIGHT($D2466,1))</f>
        <v/>
      </c>
      <c r="F2466" s="41" t="str">
        <f aca="false">IF($C2466="","",IFERROR(INDEX(サイズ換算マスタ!$C$6:$C$8,MATCH($E2466,サイズ換算マスタ!$B$6:$B$8,0)),1))</f>
        <v/>
      </c>
      <c r="G2466" s="38" t="str">
        <f aca="false">IF($C2466="","",SUMIFS(②実績CSV_期間A!$AA$2:$AA$5001,②実績CSV_期間A!$M$2:$M$5001,$C2466))</f>
        <v/>
      </c>
      <c r="H2466" s="38" t="str">
        <f aca="false">IF($C2466="","",SUMIFS(③実績CSV_期間B!$AA$2:$AA$5001,③実績CSV_期間B!$M$2:$M$5001,$C2466))</f>
        <v/>
      </c>
      <c r="I2466" s="38" t="str">
        <f aca="false">IF($C2466="","",SUMIFS(④実績CSV_期間C!$AA$2:$AA$5001,④実績CSV_期間C!$M$2:$M$5001,$C2466))</f>
        <v/>
      </c>
      <c r="J2466" s="38" t="str">
        <f aca="false">IF($C2466="","",N($F2466)*N($G2466))</f>
        <v/>
      </c>
      <c r="K2466" s="38" t="str">
        <f aca="false">IF($C2466="","",N($F2466)*N($H2466))</f>
        <v/>
      </c>
      <c r="L2466" s="38" t="str">
        <f aca="false">IF($C2466="","",N($F2466)*N($I2466))</f>
        <v/>
      </c>
      <c r="M2466" s="37" t="str">
        <f aca="false">IF(OR($C2466="",N(TOP!$C$12)=0),"",N($J2466)/TOP!$C$12)</f>
        <v/>
      </c>
      <c r="N2466" s="37" t="str">
        <f aca="false">IF(OR($C2466="",N(TOP!$C$13)=0),"",N($K2466)/TOP!$C$13)</f>
        <v/>
      </c>
      <c r="O2466" s="37" t="str">
        <f aca="false">IF(OR($C2466="",N(TOP!$C$14)=0),"",N($L2466)/TOP!$C$14)</f>
        <v/>
      </c>
      <c r="P2466" s="42" t="str">
        <f aca="false">IF($C2466="","",IFERROR(CHOOSE(MATCH(TOP!$C$10,{"【期間A】","【期間B】","【期間C】"},0),N($M2466),N($N2466),N($O2466)),0))</f>
        <v/>
      </c>
    </row>
    <row r="2467" customFormat="false" ht="15" hidden="false" customHeight="false" outlineLevel="0" collapsed="false">
      <c r="B2467" s="12" t="n">
        <v>2462</v>
      </c>
      <c r="C2467" s="36" t="str">
        <f aca="false">IF(②実績CSV_期間A!$M2463="","",②実績CSV_期間A!$M2463&amp;"")</f>
        <v/>
      </c>
      <c r="D2467" s="12" t="str">
        <f aca="false">IF($C2467="","",②実績CSV_期間A!$N2463)</f>
        <v/>
      </c>
      <c r="E2467" s="12" t="str">
        <f aca="false">IF($C2467="","",RIGHT($D2467,1))</f>
        <v/>
      </c>
      <c r="F2467" s="41" t="str">
        <f aca="false">IF($C2467="","",IFERROR(INDEX(サイズ換算マスタ!$C$6:$C$8,MATCH($E2467,サイズ換算マスタ!$B$6:$B$8,0)),1))</f>
        <v/>
      </c>
      <c r="G2467" s="38" t="str">
        <f aca="false">IF($C2467="","",SUMIFS(②実績CSV_期間A!$AA$2:$AA$5001,②実績CSV_期間A!$M$2:$M$5001,$C2467))</f>
        <v/>
      </c>
      <c r="H2467" s="38" t="str">
        <f aca="false">IF($C2467="","",SUMIFS(③実績CSV_期間B!$AA$2:$AA$5001,③実績CSV_期間B!$M$2:$M$5001,$C2467))</f>
        <v/>
      </c>
      <c r="I2467" s="38" t="str">
        <f aca="false">IF($C2467="","",SUMIFS(④実績CSV_期間C!$AA$2:$AA$5001,④実績CSV_期間C!$M$2:$M$5001,$C2467))</f>
        <v/>
      </c>
      <c r="J2467" s="38" t="str">
        <f aca="false">IF($C2467="","",N($F2467)*N($G2467))</f>
        <v/>
      </c>
      <c r="K2467" s="38" t="str">
        <f aca="false">IF($C2467="","",N($F2467)*N($H2467))</f>
        <v/>
      </c>
      <c r="L2467" s="38" t="str">
        <f aca="false">IF($C2467="","",N($F2467)*N($I2467))</f>
        <v/>
      </c>
      <c r="M2467" s="37" t="str">
        <f aca="false">IF(OR($C2467="",N(TOP!$C$12)=0),"",N($J2467)/TOP!$C$12)</f>
        <v/>
      </c>
      <c r="N2467" s="37" t="str">
        <f aca="false">IF(OR($C2467="",N(TOP!$C$13)=0),"",N($K2467)/TOP!$C$13)</f>
        <v/>
      </c>
      <c r="O2467" s="37" t="str">
        <f aca="false">IF(OR($C2467="",N(TOP!$C$14)=0),"",N($L2467)/TOP!$C$14)</f>
        <v/>
      </c>
      <c r="P2467" s="42" t="str">
        <f aca="false">IF($C2467="","",IFERROR(CHOOSE(MATCH(TOP!$C$10,{"【期間A】","【期間B】","【期間C】"},0),N($M2467),N($N2467),N($O2467)),0))</f>
        <v/>
      </c>
    </row>
    <row r="2468" customFormat="false" ht="15" hidden="false" customHeight="false" outlineLevel="0" collapsed="false">
      <c r="B2468" s="12" t="n">
        <v>2463</v>
      </c>
      <c r="C2468" s="36" t="str">
        <f aca="false">IF(②実績CSV_期間A!$M2464="","",②実績CSV_期間A!$M2464&amp;"")</f>
        <v/>
      </c>
      <c r="D2468" s="12" t="str">
        <f aca="false">IF($C2468="","",②実績CSV_期間A!$N2464)</f>
        <v/>
      </c>
      <c r="E2468" s="12" t="str">
        <f aca="false">IF($C2468="","",RIGHT($D2468,1))</f>
        <v/>
      </c>
      <c r="F2468" s="41" t="str">
        <f aca="false">IF($C2468="","",IFERROR(INDEX(サイズ換算マスタ!$C$6:$C$8,MATCH($E2468,サイズ換算マスタ!$B$6:$B$8,0)),1))</f>
        <v/>
      </c>
      <c r="G2468" s="38" t="str">
        <f aca="false">IF($C2468="","",SUMIFS(②実績CSV_期間A!$AA$2:$AA$5001,②実績CSV_期間A!$M$2:$M$5001,$C2468))</f>
        <v/>
      </c>
      <c r="H2468" s="38" t="str">
        <f aca="false">IF($C2468="","",SUMIFS(③実績CSV_期間B!$AA$2:$AA$5001,③実績CSV_期間B!$M$2:$M$5001,$C2468))</f>
        <v/>
      </c>
      <c r="I2468" s="38" t="str">
        <f aca="false">IF($C2468="","",SUMIFS(④実績CSV_期間C!$AA$2:$AA$5001,④実績CSV_期間C!$M$2:$M$5001,$C2468))</f>
        <v/>
      </c>
      <c r="J2468" s="38" t="str">
        <f aca="false">IF($C2468="","",N($F2468)*N($G2468))</f>
        <v/>
      </c>
      <c r="K2468" s="38" t="str">
        <f aca="false">IF($C2468="","",N($F2468)*N($H2468))</f>
        <v/>
      </c>
      <c r="L2468" s="38" t="str">
        <f aca="false">IF($C2468="","",N($F2468)*N($I2468))</f>
        <v/>
      </c>
      <c r="M2468" s="37" t="str">
        <f aca="false">IF(OR($C2468="",N(TOP!$C$12)=0),"",N($J2468)/TOP!$C$12)</f>
        <v/>
      </c>
      <c r="N2468" s="37" t="str">
        <f aca="false">IF(OR($C2468="",N(TOP!$C$13)=0),"",N($K2468)/TOP!$C$13)</f>
        <v/>
      </c>
      <c r="O2468" s="37" t="str">
        <f aca="false">IF(OR($C2468="",N(TOP!$C$14)=0),"",N($L2468)/TOP!$C$14)</f>
        <v/>
      </c>
      <c r="P2468" s="42" t="str">
        <f aca="false">IF($C2468="","",IFERROR(CHOOSE(MATCH(TOP!$C$10,{"【期間A】","【期間B】","【期間C】"},0),N($M2468),N($N2468),N($O2468)),0))</f>
        <v/>
      </c>
    </row>
    <row r="2469" customFormat="false" ht="15" hidden="false" customHeight="false" outlineLevel="0" collapsed="false">
      <c r="B2469" s="12" t="n">
        <v>2464</v>
      </c>
      <c r="C2469" s="36" t="str">
        <f aca="false">IF(②実績CSV_期間A!$M2465="","",②実績CSV_期間A!$M2465&amp;"")</f>
        <v/>
      </c>
      <c r="D2469" s="12" t="str">
        <f aca="false">IF($C2469="","",②実績CSV_期間A!$N2465)</f>
        <v/>
      </c>
      <c r="E2469" s="12" t="str">
        <f aca="false">IF($C2469="","",RIGHT($D2469,1))</f>
        <v/>
      </c>
      <c r="F2469" s="41" t="str">
        <f aca="false">IF($C2469="","",IFERROR(INDEX(サイズ換算マスタ!$C$6:$C$8,MATCH($E2469,サイズ換算マスタ!$B$6:$B$8,0)),1))</f>
        <v/>
      </c>
      <c r="G2469" s="38" t="str">
        <f aca="false">IF($C2469="","",SUMIFS(②実績CSV_期間A!$AA$2:$AA$5001,②実績CSV_期間A!$M$2:$M$5001,$C2469))</f>
        <v/>
      </c>
      <c r="H2469" s="38" t="str">
        <f aca="false">IF($C2469="","",SUMIFS(③実績CSV_期間B!$AA$2:$AA$5001,③実績CSV_期間B!$M$2:$M$5001,$C2469))</f>
        <v/>
      </c>
      <c r="I2469" s="38" t="str">
        <f aca="false">IF($C2469="","",SUMIFS(④実績CSV_期間C!$AA$2:$AA$5001,④実績CSV_期間C!$M$2:$M$5001,$C2469))</f>
        <v/>
      </c>
      <c r="J2469" s="38" t="str">
        <f aca="false">IF($C2469="","",N($F2469)*N($G2469))</f>
        <v/>
      </c>
      <c r="K2469" s="38" t="str">
        <f aca="false">IF($C2469="","",N($F2469)*N($H2469))</f>
        <v/>
      </c>
      <c r="L2469" s="38" t="str">
        <f aca="false">IF($C2469="","",N($F2469)*N($I2469))</f>
        <v/>
      </c>
      <c r="M2469" s="37" t="str">
        <f aca="false">IF(OR($C2469="",N(TOP!$C$12)=0),"",N($J2469)/TOP!$C$12)</f>
        <v/>
      </c>
      <c r="N2469" s="37" t="str">
        <f aca="false">IF(OR($C2469="",N(TOP!$C$13)=0),"",N($K2469)/TOP!$C$13)</f>
        <v/>
      </c>
      <c r="O2469" s="37" t="str">
        <f aca="false">IF(OR($C2469="",N(TOP!$C$14)=0),"",N($L2469)/TOP!$C$14)</f>
        <v/>
      </c>
      <c r="P2469" s="42" t="str">
        <f aca="false">IF($C2469="","",IFERROR(CHOOSE(MATCH(TOP!$C$10,{"【期間A】","【期間B】","【期間C】"},0),N($M2469),N($N2469),N($O2469)),0))</f>
        <v/>
      </c>
    </row>
    <row r="2470" customFormat="false" ht="15" hidden="false" customHeight="false" outlineLevel="0" collapsed="false">
      <c r="B2470" s="12" t="n">
        <v>2465</v>
      </c>
      <c r="C2470" s="36" t="str">
        <f aca="false">IF(②実績CSV_期間A!$M2466="","",②実績CSV_期間A!$M2466&amp;"")</f>
        <v/>
      </c>
      <c r="D2470" s="12" t="str">
        <f aca="false">IF($C2470="","",②実績CSV_期間A!$N2466)</f>
        <v/>
      </c>
      <c r="E2470" s="12" t="str">
        <f aca="false">IF($C2470="","",RIGHT($D2470,1))</f>
        <v/>
      </c>
      <c r="F2470" s="41" t="str">
        <f aca="false">IF($C2470="","",IFERROR(INDEX(サイズ換算マスタ!$C$6:$C$8,MATCH($E2470,サイズ換算マスタ!$B$6:$B$8,0)),1))</f>
        <v/>
      </c>
      <c r="G2470" s="38" t="str">
        <f aca="false">IF($C2470="","",SUMIFS(②実績CSV_期間A!$AA$2:$AA$5001,②実績CSV_期間A!$M$2:$M$5001,$C2470))</f>
        <v/>
      </c>
      <c r="H2470" s="38" t="str">
        <f aca="false">IF($C2470="","",SUMIFS(③実績CSV_期間B!$AA$2:$AA$5001,③実績CSV_期間B!$M$2:$M$5001,$C2470))</f>
        <v/>
      </c>
      <c r="I2470" s="38" t="str">
        <f aca="false">IF($C2470="","",SUMIFS(④実績CSV_期間C!$AA$2:$AA$5001,④実績CSV_期間C!$M$2:$M$5001,$C2470))</f>
        <v/>
      </c>
      <c r="J2470" s="38" t="str">
        <f aca="false">IF($C2470="","",N($F2470)*N($G2470))</f>
        <v/>
      </c>
      <c r="K2470" s="38" t="str">
        <f aca="false">IF($C2470="","",N($F2470)*N($H2470))</f>
        <v/>
      </c>
      <c r="L2470" s="38" t="str">
        <f aca="false">IF($C2470="","",N($F2470)*N($I2470))</f>
        <v/>
      </c>
      <c r="M2470" s="37" t="str">
        <f aca="false">IF(OR($C2470="",N(TOP!$C$12)=0),"",N($J2470)/TOP!$C$12)</f>
        <v/>
      </c>
      <c r="N2470" s="37" t="str">
        <f aca="false">IF(OR($C2470="",N(TOP!$C$13)=0),"",N($K2470)/TOP!$C$13)</f>
        <v/>
      </c>
      <c r="O2470" s="37" t="str">
        <f aca="false">IF(OR($C2470="",N(TOP!$C$14)=0),"",N($L2470)/TOP!$C$14)</f>
        <v/>
      </c>
      <c r="P2470" s="42" t="str">
        <f aca="false">IF($C2470="","",IFERROR(CHOOSE(MATCH(TOP!$C$10,{"【期間A】","【期間B】","【期間C】"},0),N($M2470),N($N2470),N($O2470)),0))</f>
        <v/>
      </c>
    </row>
    <row r="2471" customFormat="false" ht="15" hidden="false" customHeight="false" outlineLevel="0" collapsed="false">
      <c r="B2471" s="12" t="n">
        <v>2466</v>
      </c>
      <c r="C2471" s="36" t="str">
        <f aca="false">IF(②実績CSV_期間A!$M2467="","",②実績CSV_期間A!$M2467&amp;"")</f>
        <v/>
      </c>
      <c r="D2471" s="12" t="str">
        <f aca="false">IF($C2471="","",②実績CSV_期間A!$N2467)</f>
        <v/>
      </c>
      <c r="E2471" s="12" t="str">
        <f aca="false">IF($C2471="","",RIGHT($D2471,1))</f>
        <v/>
      </c>
      <c r="F2471" s="41" t="str">
        <f aca="false">IF($C2471="","",IFERROR(INDEX(サイズ換算マスタ!$C$6:$C$8,MATCH($E2471,サイズ換算マスタ!$B$6:$B$8,0)),1))</f>
        <v/>
      </c>
      <c r="G2471" s="38" t="str">
        <f aca="false">IF($C2471="","",SUMIFS(②実績CSV_期間A!$AA$2:$AA$5001,②実績CSV_期間A!$M$2:$M$5001,$C2471))</f>
        <v/>
      </c>
      <c r="H2471" s="38" t="str">
        <f aca="false">IF($C2471="","",SUMIFS(③実績CSV_期間B!$AA$2:$AA$5001,③実績CSV_期間B!$M$2:$M$5001,$C2471))</f>
        <v/>
      </c>
      <c r="I2471" s="38" t="str">
        <f aca="false">IF($C2471="","",SUMIFS(④実績CSV_期間C!$AA$2:$AA$5001,④実績CSV_期間C!$M$2:$M$5001,$C2471))</f>
        <v/>
      </c>
      <c r="J2471" s="38" t="str">
        <f aca="false">IF($C2471="","",N($F2471)*N($G2471))</f>
        <v/>
      </c>
      <c r="K2471" s="38" t="str">
        <f aca="false">IF($C2471="","",N($F2471)*N($H2471))</f>
        <v/>
      </c>
      <c r="L2471" s="38" t="str">
        <f aca="false">IF($C2471="","",N($F2471)*N($I2471))</f>
        <v/>
      </c>
      <c r="M2471" s="37" t="str">
        <f aca="false">IF(OR($C2471="",N(TOP!$C$12)=0),"",N($J2471)/TOP!$C$12)</f>
        <v/>
      </c>
      <c r="N2471" s="37" t="str">
        <f aca="false">IF(OR($C2471="",N(TOP!$C$13)=0),"",N($K2471)/TOP!$C$13)</f>
        <v/>
      </c>
      <c r="O2471" s="37" t="str">
        <f aca="false">IF(OR($C2471="",N(TOP!$C$14)=0),"",N($L2471)/TOP!$C$14)</f>
        <v/>
      </c>
      <c r="P2471" s="42" t="str">
        <f aca="false">IF($C2471="","",IFERROR(CHOOSE(MATCH(TOP!$C$10,{"【期間A】","【期間B】","【期間C】"},0),N($M2471),N($N2471),N($O2471)),0))</f>
        <v/>
      </c>
    </row>
    <row r="2472" customFormat="false" ht="15" hidden="false" customHeight="false" outlineLevel="0" collapsed="false">
      <c r="B2472" s="12" t="n">
        <v>2467</v>
      </c>
      <c r="C2472" s="36" t="str">
        <f aca="false">IF(②実績CSV_期間A!$M2468="","",②実績CSV_期間A!$M2468&amp;"")</f>
        <v/>
      </c>
      <c r="D2472" s="12" t="str">
        <f aca="false">IF($C2472="","",②実績CSV_期間A!$N2468)</f>
        <v/>
      </c>
      <c r="E2472" s="12" t="str">
        <f aca="false">IF($C2472="","",RIGHT($D2472,1))</f>
        <v/>
      </c>
      <c r="F2472" s="41" t="str">
        <f aca="false">IF($C2472="","",IFERROR(INDEX(サイズ換算マスタ!$C$6:$C$8,MATCH($E2472,サイズ換算マスタ!$B$6:$B$8,0)),1))</f>
        <v/>
      </c>
      <c r="G2472" s="38" t="str">
        <f aca="false">IF($C2472="","",SUMIFS(②実績CSV_期間A!$AA$2:$AA$5001,②実績CSV_期間A!$M$2:$M$5001,$C2472))</f>
        <v/>
      </c>
      <c r="H2472" s="38" t="str">
        <f aca="false">IF($C2472="","",SUMIFS(③実績CSV_期間B!$AA$2:$AA$5001,③実績CSV_期間B!$M$2:$M$5001,$C2472))</f>
        <v/>
      </c>
      <c r="I2472" s="38" t="str">
        <f aca="false">IF($C2472="","",SUMIFS(④実績CSV_期間C!$AA$2:$AA$5001,④実績CSV_期間C!$M$2:$M$5001,$C2472))</f>
        <v/>
      </c>
      <c r="J2472" s="38" t="str">
        <f aca="false">IF($C2472="","",N($F2472)*N($G2472))</f>
        <v/>
      </c>
      <c r="K2472" s="38" t="str">
        <f aca="false">IF($C2472="","",N($F2472)*N($H2472))</f>
        <v/>
      </c>
      <c r="L2472" s="38" t="str">
        <f aca="false">IF($C2472="","",N($F2472)*N($I2472))</f>
        <v/>
      </c>
      <c r="M2472" s="37" t="str">
        <f aca="false">IF(OR($C2472="",N(TOP!$C$12)=0),"",N($J2472)/TOP!$C$12)</f>
        <v/>
      </c>
      <c r="N2472" s="37" t="str">
        <f aca="false">IF(OR($C2472="",N(TOP!$C$13)=0),"",N($K2472)/TOP!$C$13)</f>
        <v/>
      </c>
      <c r="O2472" s="37" t="str">
        <f aca="false">IF(OR($C2472="",N(TOP!$C$14)=0),"",N($L2472)/TOP!$C$14)</f>
        <v/>
      </c>
      <c r="P2472" s="42" t="str">
        <f aca="false">IF($C2472="","",IFERROR(CHOOSE(MATCH(TOP!$C$10,{"【期間A】","【期間B】","【期間C】"},0),N($M2472),N($N2472),N($O2472)),0))</f>
        <v/>
      </c>
    </row>
    <row r="2473" customFormat="false" ht="15" hidden="false" customHeight="false" outlineLevel="0" collapsed="false">
      <c r="B2473" s="12" t="n">
        <v>2468</v>
      </c>
      <c r="C2473" s="36" t="str">
        <f aca="false">IF(②実績CSV_期間A!$M2469="","",②実績CSV_期間A!$M2469&amp;"")</f>
        <v/>
      </c>
      <c r="D2473" s="12" t="str">
        <f aca="false">IF($C2473="","",②実績CSV_期間A!$N2469)</f>
        <v/>
      </c>
      <c r="E2473" s="12" t="str">
        <f aca="false">IF($C2473="","",RIGHT($D2473,1))</f>
        <v/>
      </c>
      <c r="F2473" s="41" t="str">
        <f aca="false">IF($C2473="","",IFERROR(INDEX(サイズ換算マスタ!$C$6:$C$8,MATCH($E2473,サイズ換算マスタ!$B$6:$B$8,0)),1))</f>
        <v/>
      </c>
      <c r="G2473" s="38" t="str">
        <f aca="false">IF($C2473="","",SUMIFS(②実績CSV_期間A!$AA$2:$AA$5001,②実績CSV_期間A!$M$2:$M$5001,$C2473))</f>
        <v/>
      </c>
      <c r="H2473" s="38" t="str">
        <f aca="false">IF($C2473="","",SUMIFS(③実績CSV_期間B!$AA$2:$AA$5001,③実績CSV_期間B!$M$2:$M$5001,$C2473))</f>
        <v/>
      </c>
      <c r="I2473" s="38" t="str">
        <f aca="false">IF($C2473="","",SUMIFS(④実績CSV_期間C!$AA$2:$AA$5001,④実績CSV_期間C!$M$2:$M$5001,$C2473))</f>
        <v/>
      </c>
      <c r="J2473" s="38" t="str">
        <f aca="false">IF($C2473="","",N($F2473)*N($G2473))</f>
        <v/>
      </c>
      <c r="K2473" s="38" t="str">
        <f aca="false">IF($C2473="","",N($F2473)*N($H2473))</f>
        <v/>
      </c>
      <c r="L2473" s="38" t="str">
        <f aca="false">IF($C2473="","",N($F2473)*N($I2473))</f>
        <v/>
      </c>
      <c r="M2473" s="37" t="str">
        <f aca="false">IF(OR($C2473="",N(TOP!$C$12)=0),"",N($J2473)/TOP!$C$12)</f>
        <v/>
      </c>
      <c r="N2473" s="37" t="str">
        <f aca="false">IF(OR($C2473="",N(TOP!$C$13)=0),"",N($K2473)/TOP!$C$13)</f>
        <v/>
      </c>
      <c r="O2473" s="37" t="str">
        <f aca="false">IF(OR($C2473="",N(TOP!$C$14)=0),"",N($L2473)/TOP!$C$14)</f>
        <v/>
      </c>
      <c r="P2473" s="42" t="str">
        <f aca="false">IF($C2473="","",IFERROR(CHOOSE(MATCH(TOP!$C$10,{"【期間A】","【期間B】","【期間C】"},0),N($M2473),N($N2473),N($O2473)),0))</f>
        <v/>
      </c>
    </row>
    <row r="2474" customFormat="false" ht="15" hidden="false" customHeight="false" outlineLevel="0" collapsed="false">
      <c r="B2474" s="12" t="n">
        <v>2469</v>
      </c>
      <c r="C2474" s="36" t="str">
        <f aca="false">IF(②実績CSV_期間A!$M2470="","",②実績CSV_期間A!$M2470&amp;"")</f>
        <v/>
      </c>
      <c r="D2474" s="12" t="str">
        <f aca="false">IF($C2474="","",②実績CSV_期間A!$N2470)</f>
        <v/>
      </c>
      <c r="E2474" s="12" t="str">
        <f aca="false">IF($C2474="","",RIGHT($D2474,1))</f>
        <v/>
      </c>
      <c r="F2474" s="41" t="str">
        <f aca="false">IF($C2474="","",IFERROR(INDEX(サイズ換算マスタ!$C$6:$C$8,MATCH($E2474,サイズ換算マスタ!$B$6:$B$8,0)),1))</f>
        <v/>
      </c>
      <c r="G2474" s="38" t="str">
        <f aca="false">IF($C2474="","",SUMIFS(②実績CSV_期間A!$AA$2:$AA$5001,②実績CSV_期間A!$M$2:$M$5001,$C2474))</f>
        <v/>
      </c>
      <c r="H2474" s="38" t="str">
        <f aca="false">IF($C2474="","",SUMIFS(③実績CSV_期間B!$AA$2:$AA$5001,③実績CSV_期間B!$M$2:$M$5001,$C2474))</f>
        <v/>
      </c>
      <c r="I2474" s="38" t="str">
        <f aca="false">IF($C2474="","",SUMIFS(④実績CSV_期間C!$AA$2:$AA$5001,④実績CSV_期間C!$M$2:$M$5001,$C2474))</f>
        <v/>
      </c>
      <c r="J2474" s="38" t="str">
        <f aca="false">IF($C2474="","",N($F2474)*N($G2474))</f>
        <v/>
      </c>
      <c r="K2474" s="38" t="str">
        <f aca="false">IF($C2474="","",N($F2474)*N($H2474))</f>
        <v/>
      </c>
      <c r="L2474" s="38" t="str">
        <f aca="false">IF($C2474="","",N($F2474)*N($I2474))</f>
        <v/>
      </c>
      <c r="M2474" s="37" t="str">
        <f aca="false">IF(OR($C2474="",N(TOP!$C$12)=0),"",N($J2474)/TOP!$C$12)</f>
        <v/>
      </c>
      <c r="N2474" s="37" t="str">
        <f aca="false">IF(OR($C2474="",N(TOP!$C$13)=0),"",N($K2474)/TOP!$C$13)</f>
        <v/>
      </c>
      <c r="O2474" s="37" t="str">
        <f aca="false">IF(OR($C2474="",N(TOP!$C$14)=0),"",N($L2474)/TOP!$C$14)</f>
        <v/>
      </c>
      <c r="P2474" s="42" t="str">
        <f aca="false">IF($C2474="","",IFERROR(CHOOSE(MATCH(TOP!$C$10,{"【期間A】","【期間B】","【期間C】"},0),N($M2474),N($N2474),N($O2474)),0))</f>
        <v/>
      </c>
    </row>
    <row r="2475" customFormat="false" ht="15" hidden="false" customHeight="false" outlineLevel="0" collapsed="false">
      <c r="B2475" s="12" t="n">
        <v>2470</v>
      </c>
      <c r="C2475" s="36" t="str">
        <f aca="false">IF(②実績CSV_期間A!$M2471="","",②実績CSV_期間A!$M2471&amp;"")</f>
        <v/>
      </c>
      <c r="D2475" s="12" t="str">
        <f aca="false">IF($C2475="","",②実績CSV_期間A!$N2471)</f>
        <v/>
      </c>
      <c r="E2475" s="12" t="str">
        <f aca="false">IF($C2475="","",RIGHT($D2475,1))</f>
        <v/>
      </c>
      <c r="F2475" s="41" t="str">
        <f aca="false">IF($C2475="","",IFERROR(INDEX(サイズ換算マスタ!$C$6:$C$8,MATCH($E2475,サイズ換算マスタ!$B$6:$B$8,0)),1))</f>
        <v/>
      </c>
      <c r="G2475" s="38" t="str">
        <f aca="false">IF($C2475="","",SUMIFS(②実績CSV_期間A!$AA$2:$AA$5001,②実績CSV_期間A!$M$2:$M$5001,$C2475))</f>
        <v/>
      </c>
      <c r="H2475" s="38" t="str">
        <f aca="false">IF($C2475="","",SUMIFS(③実績CSV_期間B!$AA$2:$AA$5001,③実績CSV_期間B!$M$2:$M$5001,$C2475))</f>
        <v/>
      </c>
      <c r="I2475" s="38" t="str">
        <f aca="false">IF($C2475="","",SUMIFS(④実績CSV_期間C!$AA$2:$AA$5001,④実績CSV_期間C!$M$2:$M$5001,$C2475))</f>
        <v/>
      </c>
      <c r="J2475" s="38" t="str">
        <f aca="false">IF($C2475="","",N($F2475)*N($G2475))</f>
        <v/>
      </c>
      <c r="K2475" s="38" t="str">
        <f aca="false">IF($C2475="","",N($F2475)*N($H2475))</f>
        <v/>
      </c>
      <c r="L2475" s="38" t="str">
        <f aca="false">IF($C2475="","",N($F2475)*N($I2475))</f>
        <v/>
      </c>
      <c r="M2475" s="37" t="str">
        <f aca="false">IF(OR($C2475="",N(TOP!$C$12)=0),"",N($J2475)/TOP!$C$12)</f>
        <v/>
      </c>
      <c r="N2475" s="37" t="str">
        <f aca="false">IF(OR($C2475="",N(TOP!$C$13)=0),"",N($K2475)/TOP!$C$13)</f>
        <v/>
      </c>
      <c r="O2475" s="37" t="str">
        <f aca="false">IF(OR($C2475="",N(TOP!$C$14)=0),"",N($L2475)/TOP!$C$14)</f>
        <v/>
      </c>
      <c r="P2475" s="42" t="str">
        <f aca="false">IF($C2475="","",IFERROR(CHOOSE(MATCH(TOP!$C$10,{"【期間A】","【期間B】","【期間C】"},0),N($M2475),N($N2475),N($O2475)),0))</f>
        <v/>
      </c>
    </row>
    <row r="2476" customFormat="false" ht="15" hidden="false" customHeight="false" outlineLevel="0" collapsed="false">
      <c r="B2476" s="12" t="n">
        <v>2471</v>
      </c>
      <c r="C2476" s="36" t="str">
        <f aca="false">IF(②実績CSV_期間A!$M2472="","",②実績CSV_期間A!$M2472&amp;"")</f>
        <v/>
      </c>
      <c r="D2476" s="12" t="str">
        <f aca="false">IF($C2476="","",②実績CSV_期間A!$N2472)</f>
        <v/>
      </c>
      <c r="E2476" s="12" t="str">
        <f aca="false">IF($C2476="","",RIGHT($D2476,1))</f>
        <v/>
      </c>
      <c r="F2476" s="41" t="str">
        <f aca="false">IF($C2476="","",IFERROR(INDEX(サイズ換算マスタ!$C$6:$C$8,MATCH($E2476,サイズ換算マスタ!$B$6:$B$8,0)),1))</f>
        <v/>
      </c>
      <c r="G2476" s="38" t="str">
        <f aca="false">IF($C2476="","",SUMIFS(②実績CSV_期間A!$AA$2:$AA$5001,②実績CSV_期間A!$M$2:$M$5001,$C2476))</f>
        <v/>
      </c>
      <c r="H2476" s="38" t="str">
        <f aca="false">IF($C2476="","",SUMIFS(③実績CSV_期間B!$AA$2:$AA$5001,③実績CSV_期間B!$M$2:$M$5001,$C2476))</f>
        <v/>
      </c>
      <c r="I2476" s="38" t="str">
        <f aca="false">IF($C2476="","",SUMIFS(④実績CSV_期間C!$AA$2:$AA$5001,④実績CSV_期間C!$M$2:$M$5001,$C2476))</f>
        <v/>
      </c>
      <c r="J2476" s="38" t="str">
        <f aca="false">IF($C2476="","",N($F2476)*N($G2476))</f>
        <v/>
      </c>
      <c r="K2476" s="38" t="str">
        <f aca="false">IF($C2476="","",N($F2476)*N($H2476))</f>
        <v/>
      </c>
      <c r="L2476" s="38" t="str">
        <f aca="false">IF($C2476="","",N($F2476)*N($I2476))</f>
        <v/>
      </c>
      <c r="M2476" s="37" t="str">
        <f aca="false">IF(OR($C2476="",N(TOP!$C$12)=0),"",N($J2476)/TOP!$C$12)</f>
        <v/>
      </c>
      <c r="N2476" s="37" t="str">
        <f aca="false">IF(OR($C2476="",N(TOP!$C$13)=0),"",N($K2476)/TOP!$C$13)</f>
        <v/>
      </c>
      <c r="O2476" s="37" t="str">
        <f aca="false">IF(OR($C2476="",N(TOP!$C$14)=0),"",N($L2476)/TOP!$C$14)</f>
        <v/>
      </c>
      <c r="P2476" s="42" t="str">
        <f aca="false">IF($C2476="","",IFERROR(CHOOSE(MATCH(TOP!$C$10,{"【期間A】","【期間B】","【期間C】"},0),N($M2476),N($N2476),N($O2476)),0))</f>
        <v/>
      </c>
    </row>
    <row r="2477" customFormat="false" ht="15" hidden="false" customHeight="false" outlineLevel="0" collapsed="false">
      <c r="B2477" s="12" t="n">
        <v>2472</v>
      </c>
      <c r="C2477" s="36" t="str">
        <f aca="false">IF(②実績CSV_期間A!$M2473="","",②実績CSV_期間A!$M2473&amp;"")</f>
        <v/>
      </c>
      <c r="D2477" s="12" t="str">
        <f aca="false">IF($C2477="","",②実績CSV_期間A!$N2473)</f>
        <v/>
      </c>
      <c r="E2477" s="12" t="str">
        <f aca="false">IF($C2477="","",RIGHT($D2477,1))</f>
        <v/>
      </c>
      <c r="F2477" s="41" t="str">
        <f aca="false">IF($C2477="","",IFERROR(INDEX(サイズ換算マスタ!$C$6:$C$8,MATCH($E2477,サイズ換算マスタ!$B$6:$B$8,0)),1))</f>
        <v/>
      </c>
      <c r="G2477" s="38" t="str">
        <f aca="false">IF($C2477="","",SUMIFS(②実績CSV_期間A!$AA$2:$AA$5001,②実績CSV_期間A!$M$2:$M$5001,$C2477))</f>
        <v/>
      </c>
      <c r="H2477" s="38" t="str">
        <f aca="false">IF($C2477="","",SUMIFS(③実績CSV_期間B!$AA$2:$AA$5001,③実績CSV_期間B!$M$2:$M$5001,$C2477))</f>
        <v/>
      </c>
      <c r="I2477" s="38" t="str">
        <f aca="false">IF($C2477="","",SUMIFS(④実績CSV_期間C!$AA$2:$AA$5001,④実績CSV_期間C!$M$2:$M$5001,$C2477))</f>
        <v/>
      </c>
      <c r="J2477" s="38" t="str">
        <f aca="false">IF($C2477="","",N($F2477)*N($G2477))</f>
        <v/>
      </c>
      <c r="K2477" s="38" t="str">
        <f aca="false">IF($C2477="","",N($F2477)*N($H2477))</f>
        <v/>
      </c>
      <c r="L2477" s="38" t="str">
        <f aca="false">IF($C2477="","",N($F2477)*N($I2477))</f>
        <v/>
      </c>
      <c r="M2477" s="37" t="str">
        <f aca="false">IF(OR($C2477="",N(TOP!$C$12)=0),"",N($J2477)/TOP!$C$12)</f>
        <v/>
      </c>
      <c r="N2477" s="37" t="str">
        <f aca="false">IF(OR($C2477="",N(TOP!$C$13)=0),"",N($K2477)/TOP!$C$13)</f>
        <v/>
      </c>
      <c r="O2477" s="37" t="str">
        <f aca="false">IF(OR($C2477="",N(TOP!$C$14)=0),"",N($L2477)/TOP!$C$14)</f>
        <v/>
      </c>
      <c r="P2477" s="42" t="str">
        <f aca="false">IF($C2477="","",IFERROR(CHOOSE(MATCH(TOP!$C$10,{"【期間A】","【期間B】","【期間C】"},0),N($M2477),N($N2477),N($O2477)),0))</f>
        <v/>
      </c>
    </row>
    <row r="2478" customFormat="false" ht="15" hidden="false" customHeight="false" outlineLevel="0" collapsed="false">
      <c r="B2478" s="12" t="n">
        <v>2473</v>
      </c>
      <c r="C2478" s="36" t="str">
        <f aca="false">IF(②実績CSV_期間A!$M2474="","",②実績CSV_期間A!$M2474&amp;"")</f>
        <v/>
      </c>
      <c r="D2478" s="12" t="str">
        <f aca="false">IF($C2478="","",②実績CSV_期間A!$N2474)</f>
        <v/>
      </c>
      <c r="E2478" s="12" t="str">
        <f aca="false">IF($C2478="","",RIGHT($D2478,1))</f>
        <v/>
      </c>
      <c r="F2478" s="41" t="str">
        <f aca="false">IF($C2478="","",IFERROR(INDEX(サイズ換算マスタ!$C$6:$C$8,MATCH($E2478,サイズ換算マスタ!$B$6:$B$8,0)),1))</f>
        <v/>
      </c>
      <c r="G2478" s="38" t="str">
        <f aca="false">IF($C2478="","",SUMIFS(②実績CSV_期間A!$AA$2:$AA$5001,②実績CSV_期間A!$M$2:$M$5001,$C2478))</f>
        <v/>
      </c>
      <c r="H2478" s="38" t="str">
        <f aca="false">IF($C2478="","",SUMIFS(③実績CSV_期間B!$AA$2:$AA$5001,③実績CSV_期間B!$M$2:$M$5001,$C2478))</f>
        <v/>
      </c>
      <c r="I2478" s="38" t="str">
        <f aca="false">IF($C2478="","",SUMIFS(④実績CSV_期間C!$AA$2:$AA$5001,④実績CSV_期間C!$M$2:$M$5001,$C2478))</f>
        <v/>
      </c>
      <c r="J2478" s="38" t="str">
        <f aca="false">IF($C2478="","",N($F2478)*N($G2478))</f>
        <v/>
      </c>
      <c r="K2478" s="38" t="str">
        <f aca="false">IF($C2478="","",N($F2478)*N($H2478))</f>
        <v/>
      </c>
      <c r="L2478" s="38" t="str">
        <f aca="false">IF($C2478="","",N($F2478)*N($I2478))</f>
        <v/>
      </c>
      <c r="M2478" s="37" t="str">
        <f aca="false">IF(OR($C2478="",N(TOP!$C$12)=0),"",N($J2478)/TOP!$C$12)</f>
        <v/>
      </c>
      <c r="N2478" s="37" t="str">
        <f aca="false">IF(OR($C2478="",N(TOP!$C$13)=0),"",N($K2478)/TOP!$C$13)</f>
        <v/>
      </c>
      <c r="O2478" s="37" t="str">
        <f aca="false">IF(OR($C2478="",N(TOP!$C$14)=0),"",N($L2478)/TOP!$C$14)</f>
        <v/>
      </c>
      <c r="P2478" s="42" t="str">
        <f aca="false">IF($C2478="","",IFERROR(CHOOSE(MATCH(TOP!$C$10,{"【期間A】","【期間B】","【期間C】"},0),N($M2478),N($N2478),N($O2478)),0))</f>
        <v/>
      </c>
    </row>
    <row r="2479" customFormat="false" ht="15" hidden="false" customHeight="false" outlineLevel="0" collapsed="false">
      <c r="B2479" s="12" t="n">
        <v>2474</v>
      </c>
      <c r="C2479" s="36" t="str">
        <f aca="false">IF(②実績CSV_期間A!$M2475="","",②実績CSV_期間A!$M2475&amp;"")</f>
        <v/>
      </c>
      <c r="D2479" s="12" t="str">
        <f aca="false">IF($C2479="","",②実績CSV_期間A!$N2475)</f>
        <v/>
      </c>
      <c r="E2479" s="12" t="str">
        <f aca="false">IF($C2479="","",RIGHT($D2479,1))</f>
        <v/>
      </c>
      <c r="F2479" s="41" t="str">
        <f aca="false">IF($C2479="","",IFERROR(INDEX(サイズ換算マスタ!$C$6:$C$8,MATCH($E2479,サイズ換算マスタ!$B$6:$B$8,0)),1))</f>
        <v/>
      </c>
      <c r="G2479" s="38" t="str">
        <f aca="false">IF($C2479="","",SUMIFS(②実績CSV_期間A!$AA$2:$AA$5001,②実績CSV_期間A!$M$2:$M$5001,$C2479))</f>
        <v/>
      </c>
      <c r="H2479" s="38" t="str">
        <f aca="false">IF($C2479="","",SUMIFS(③実績CSV_期間B!$AA$2:$AA$5001,③実績CSV_期間B!$M$2:$M$5001,$C2479))</f>
        <v/>
      </c>
      <c r="I2479" s="38" t="str">
        <f aca="false">IF($C2479="","",SUMIFS(④実績CSV_期間C!$AA$2:$AA$5001,④実績CSV_期間C!$M$2:$M$5001,$C2479))</f>
        <v/>
      </c>
      <c r="J2479" s="38" t="str">
        <f aca="false">IF($C2479="","",N($F2479)*N($G2479))</f>
        <v/>
      </c>
      <c r="K2479" s="38" t="str">
        <f aca="false">IF($C2479="","",N($F2479)*N($H2479))</f>
        <v/>
      </c>
      <c r="L2479" s="38" t="str">
        <f aca="false">IF($C2479="","",N($F2479)*N($I2479))</f>
        <v/>
      </c>
      <c r="M2479" s="37" t="str">
        <f aca="false">IF(OR($C2479="",N(TOP!$C$12)=0),"",N($J2479)/TOP!$C$12)</f>
        <v/>
      </c>
      <c r="N2479" s="37" t="str">
        <f aca="false">IF(OR($C2479="",N(TOP!$C$13)=0),"",N($K2479)/TOP!$C$13)</f>
        <v/>
      </c>
      <c r="O2479" s="37" t="str">
        <f aca="false">IF(OR($C2479="",N(TOP!$C$14)=0),"",N($L2479)/TOP!$C$14)</f>
        <v/>
      </c>
      <c r="P2479" s="42" t="str">
        <f aca="false">IF($C2479="","",IFERROR(CHOOSE(MATCH(TOP!$C$10,{"【期間A】","【期間B】","【期間C】"},0),N($M2479),N($N2479),N($O2479)),0))</f>
        <v/>
      </c>
    </row>
    <row r="2480" customFormat="false" ht="15" hidden="false" customHeight="false" outlineLevel="0" collapsed="false">
      <c r="B2480" s="12" t="n">
        <v>2475</v>
      </c>
      <c r="C2480" s="36" t="str">
        <f aca="false">IF(②実績CSV_期間A!$M2476="","",②実績CSV_期間A!$M2476&amp;"")</f>
        <v/>
      </c>
      <c r="D2480" s="12" t="str">
        <f aca="false">IF($C2480="","",②実績CSV_期間A!$N2476)</f>
        <v/>
      </c>
      <c r="E2480" s="12" t="str">
        <f aca="false">IF($C2480="","",RIGHT($D2480,1))</f>
        <v/>
      </c>
      <c r="F2480" s="41" t="str">
        <f aca="false">IF($C2480="","",IFERROR(INDEX(サイズ換算マスタ!$C$6:$C$8,MATCH($E2480,サイズ換算マスタ!$B$6:$B$8,0)),1))</f>
        <v/>
      </c>
      <c r="G2480" s="38" t="str">
        <f aca="false">IF($C2480="","",SUMIFS(②実績CSV_期間A!$AA$2:$AA$5001,②実績CSV_期間A!$M$2:$M$5001,$C2480))</f>
        <v/>
      </c>
      <c r="H2480" s="38" t="str">
        <f aca="false">IF($C2480="","",SUMIFS(③実績CSV_期間B!$AA$2:$AA$5001,③実績CSV_期間B!$M$2:$M$5001,$C2480))</f>
        <v/>
      </c>
      <c r="I2480" s="38" t="str">
        <f aca="false">IF($C2480="","",SUMIFS(④実績CSV_期間C!$AA$2:$AA$5001,④実績CSV_期間C!$M$2:$M$5001,$C2480))</f>
        <v/>
      </c>
      <c r="J2480" s="38" t="str">
        <f aca="false">IF($C2480="","",N($F2480)*N($G2480))</f>
        <v/>
      </c>
      <c r="K2480" s="38" t="str">
        <f aca="false">IF($C2480="","",N($F2480)*N($H2480))</f>
        <v/>
      </c>
      <c r="L2480" s="38" t="str">
        <f aca="false">IF($C2480="","",N($F2480)*N($I2480))</f>
        <v/>
      </c>
      <c r="M2480" s="37" t="str">
        <f aca="false">IF(OR($C2480="",N(TOP!$C$12)=0),"",N($J2480)/TOP!$C$12)</f>
        <v/>
      </c>
      <c r="N2480" s="37" t="str">
        <f aca="false">IF(OR($C2480="",N(TOP!$C$13)=0),"",N($K2480)/TOP!$C$13)</f>
        <v/>
      </c>
      <c r="O2480" s="37" t="str">
        <f aca="false">IF(OR($C2480="",N(TOP!$C$14)=0),"",N($L2480)/TOP!$C$14)</f>
        <v/>
      </c>
      <c r="P2480" s="42" t="str">
        <f aca="false">IF($C2480="","",IFERROR(CHOOSE(MATCH(TOP!$C$10,{"【期間A】","【期間B】","【期間C】"},0),N($M2480),N($N2480),N($O2480)),0))</f>
        <v/>
      </c>
    </row>
    <row r="2481" customFormat="false" ht="15" hidden="false" customHeight="false" outlineLevel="0" collapsed="false">
      <c r="B2481" s="12" t="n">
        <v>2476</v>
      </c>
      <c r="C2481" s="36" t="str">
        <f aca="false">IF(②実績CSV_期間A!$M2477="","",②実績CSV_期間A!$M2477&amp;"")</f>
        <v/>
      </c>
      <c r="D2481" s="12" t="str">
        <f aca="false">IF($C2481="","",②実績CSV_期間A!$N2477)</f>
        <v/>
      </c>
      <c r="E2481" s="12" t="str">
        <f aca="false">IF($C2481="","",RIGHT($D2481,1))</f>
        <v/>
      </c>
      <c r="F2481" s="41" t="str">
        <f aca="false">IF($C2481="","",IFERROR(INDEX(サイズ換算マスタ!$C$6:$C$8,MATCH($E2481,サイズ換算マスタ!$B$6:$B$8,0)),1))</f>
        <v/>
      </c>
      <c r="G2481" s="38" t="str">
        <f aca="false">IF($C2481="","",SUMIFS(②実績CSV_期間A!$AA$2:$AA$5001,②実績CSV_期間A!$M$2:$M$5001,$C2481))</f>
        <v/>
      </c>
      <c r="H2481" s="38" t="str">
        <f aca="false">IF($C2481="","",SUMIFS(③実績CSV_期間B!$AA$2:$AA$5001,③実績CSV_期間B!$M$2:$M$5001,$C2481))</f>
        <v/>
      </c>
      <c r="I2481" s="38" t="str">
        <f aca="false">IF($C2481="","",SUMIFS(④実績CSV_期間C!$AA$2:$AA$5001,④実績CSV_期間C!$M$2:$M$5001,$C2481))</f>
        <v/>
      </c>
      <c r="J2481" s="38" t="str">
        <f aca="false">IF($C2481="","",N($F2481)*N($G2481))</f>
        <v/>
      </c>
      <c r="K2481" s="38" t="str">
        <f aca="false">IF($C2481="","",N($F2481)*N($H2481))</f>
        <v/>
      </c>
      <c r="L2481" s="38" t="str">
        <f aca="false">IF($C2481="","",N($F2481)*N($I2481))</f>
        <v/>
      </c>
      <c r="M2481" s="37" t="str">
        <f aca="false">IF(OR($C2481="",N(TOP!$C$12)=0),"",N($J2481)/TOP!$C$12)</f>
        <v/>
      </c>
      <c r="N2481" s="37" t="str">
        <f aca="false">IF(OR($C2481="",N(TOP!$C$13)=0),"",N($K2481)/TOP!$C$13)</f>
        <v/>
      </c>
      <c r="O2481" s="37" t="str">
        <f aca="false">IF(OR($C2481="",N(TOP!$C$14)=0),"",N($L2481)/TOP!$C$14)</f>
        <v/>
      </c>
      <c r="P2481" s="42" t="str">
        <f aca="false">IF($C2481="","",IFERROR(CHOOSE(MATCH(TOP!$C$10,{"【期間A】","【期間B】","【期間C】"},0),N($M2481),N($N2481),N($O2481)),0))</f>
        <v/>
      </c>
    </row>
    <row r="2482" customFormat="false" ht="15" hidden="false" customHeight="false" outlineLevel="0" collapsed="false">
      <c r="B2482" s="12" t="n">
        <v>2477</v>
      </c>
      <c r="C2482" s="36" t="str">
        <f aca="false">IF(②実績CSV_期間A!$M2478="","",②実績CSV_期間A!$M2478&amp;"")</f>
        <v/>
      </c>
      <c r="D2482" s="12" t="str">
        <f aca="false">IF($C2482="","",②実績CSV_期間A!$N2478)</f>
        <v/>
      </c>
      <c r="E2482" s="12" t="str">
        <f aca="false">IF($C2482="","",RIGHT($D2482,1))</f>
        <v/>
      </c>
      <c r="F2482" s="41" t="str">
        <f aca="false">IF($C2482="","",IFERROR(INDEX(サイズ換算マスタ!$C$6:$C$8,MATCH($E2482,サイズ換算マスタ!$B$6:$B$8,0)),1))</f>
        <v/>
      </c>
      <c r="G2482" s="38" t="str">
        <f aca="false">IF($C2482="","",SUMIFS(②実績CSV_期間A!$AA$2:$AA$5001,②実績CSV_期間A!$M$2:$M$5001,$C2482))</f>
        <v/>
      </c>
      <c r="H2482" s="38" t="str">
        <f aca="false">IF($C2482="","",SUMIFS(③実績CSV_期間B!$AA$2:$AA$5001,③実績CSV_期間B!$M$2:$M$5001,$C2482))</f>
        <v/>
      </c>
      <c r="I2482" s="38" t="str">
        <f aca="false">IF($C2482="","",SUMIFS(④実績CSV_期間C!$AA$2:$AA$5001,④実績CSV_期間C!$M$2:$M$5001,$C2482))</f>
        <v/>
      </c>
      <c r="J2482" s="38" t="str">
        <f aca="false">IF($C2482="","",N($F2482)*N($G2482))</f>
        <v/>
      </c>
      <c r="K2482" s="38" t="str">
        <f aca="false">IF($C2482="","",N($F2482)*N($H2482))</f>
        <v/>
      </c>
      <c r="L2482" s="38" t="str">
        <f aca="false">IF($C2482="","",N($F2482)*N($I2482))</f>
        <v/>
      </c>
      <c r="M2482" s="37" t="str">
        <f aca="false">IF(OR($C2482="",N(TOP!$C$12)=0),"",N($J2482)/TOP!$C$12)</f>
        <v/>
      </c>
      <c r="N2482" s="37" t="str">
        <f aca="false">IF(OR($C2482="",N(TOP!$C$13)=0),"",N($K2482)/TOP!$C$13)</f>
        <v/>
      </c>
      <c r="O2482" s="37" t="str">
        <f aca="false">IF(OR($C2482="",N(TOP!$C$14)=0),"",N($L2482)/TOP!$C$14)</f>
        <v/>
      </c>
      <c r="P2482" s="42" t="str">
        <f aca="false">IF($C2482="","",IFERROR(CHOOSE(MATCH(TOP!$C$10,{"【期間A】","【期間B】","【期間C】"},0),N($M2482),N($N2482),N($O2482)),0))</f>
        <v/>
      </c>
    </row>
    <row r="2483" customFormat="false" ht="15" hidden="false" customHeight="false" outlineLevel="0" collapsed="false">
      <c r="B2483" s="12" t="n">
        <v>2478</v>
      </c>
      <c r="C2483" s="36" t="str">
        <f aca="false">IF(②実績CSV_期間A!$M2479="","",②実績CSV_期間A!$M2479&amp;"")</f>
        <v/>
      </c>
      <c r="D2483" s="12" t="str">
        <f aca="false">IF($C2483="","",②実績CSV_期間A!$N2479)</f>
        <v/>
      </c>
      <c r="E2483" s="12" t="str">
        <f aca="false">IF($C2483="","",RIGHT($D2483,1))</f>
        <v/>
      </c>
      <c r="F2483" s="41" t="str">
        <f aca="false">IF($C2483="","",IFERROR(INDEX(サイズ換算マスタ!$C$6:$C$8,MATCH($E2483,サイズ換算マスタ!$B$6:$B$8,0)),1))</f>
        <v/>
      </c>
      <c r="G2483" s="38" t="str">
        <f aca="false">IF($C2483="","",SUMIFS(②実績CSV_期間A!$AA$2:$AA$5001,②実績CSV_期間A!$M$2:$M$5001,$C2483))</f>
        <v/>
      </c>
      <c r="H2483" s="38" t="str">
        <f aca="false">IF($C2483="","",SUMIFS(③実績CSV_期間B!$AA$2:$AA$5001,③実績CSV_期間B!$M$2:$M$5001,$C2483))</f>
        <v/>
      </c>
      <c r="I2483" s="38" t="str">
        <f aca="false">IF($C2483="","",SUMIFS(④実績CSV_期間C!$AA$2:$AA$5001,④実績CSV_期間C!$M$2:$M$5001,$C2483))</f>
        <v/>
      </c>
      <c r="J2483" s="38" t="str">
        <f aca="false">IF($C2483="","",N($F2483)*N($G2483))</f>
        <v/>
      </c>
      <c r="K2483" s="38" t="str">
        <f aca="false">IF($C2483="","",N($F2483)*N($H2483))</f>
        <v/>
      </c>
      <c r="L2483" s="38" t="str">
        <f aca="false">IF($C2483="","",N($F2483)*N($I2483))</f>
        <v/>
      </c>
      <c r="M2483" s="37" t="str">
        <f aca="false">IF(OR($C2483="",N(TOP!$C$12)=0),"",N($J2483)/TOP!$C$12)</f>
        <v/>
      </c>
      <c r="N2483" s="37" t="str">
        <f aca="false">IF(OR($C2483="",N(TOP!$C$13)=0),"",N($K2483)/TOP!$C$13)</f>
        <v/>
      </c>
      <c r="O2483" s="37" t="str">
        <f aca="false">IF(OR($C2483="",N(TOP!$C$14)=0),"",N($L2483)/TOP!$C$14)</f>
        <v/>
      </c>
      <c r="P2483" s="42" t="str">
        <f aca="false">IF($C2483="","",IFERROR(CHOOSE(MATCH(TOP!$C$10,{"【期間A】","【期間B】","【期間C】"},0),N($M2483),N($N2483),N($O2483)),0))</f>
        <v/>
      </c>
    </row>
    <row r="2484" customFormat="false" ht="15" hidden="false" customHeight="false" outlineLevel="0" collapsed="false">
      <c r="B2484" s="12" t="n">
        <v>2479</v>
      </c>
      <c r="C2484" s="36" t="str">
        <f aca="false">IF(②実績CSV_期間A!$M2480="","",②実績CSV_期間A!$M2480&amp;"")</f>
        <v/>
      </c>
      <c r="D2484" s="12" t="str">
        <f aca="false">IF($C2484="","",②実績CSV_期間A!$N2480)</f>
        <v/>
      </c>
      <c r="E2484" s="12" t="str">
        <f aca="false">IF($C2484="","",RIGHT($D2484,1))</f>
        <v/>
      </c>
      <c r="F2484" s="41" t="str">
        <f aca="false">IF($C2484="","",IFERROR(INDEX(サイズ換算マスタ!$C$6:$C$8,MATCH($E2484,サイズ換算マスタ!$B$6:$B$8,0)),1))</f>
        <v/>
      </c>
      <c r="G2484" s="38" t="str">
        <f aca="false">IF($C2484="","",SUMIFS(②実績CSV_期間A!$AA$2:$AA$5001,②実績CSV_期間A!$M$2:$M$5001,$C2484))</f>
        <v/>
      </c>
      <c r="H2484" s="38" t="str">
        <f aca="false">IF($C2484="","",SUMIFS(③実績CSV_期間B!$AA$2:$AA$5001,③実績CSV_期間B!$M$2:$M$5001,$C2484))</f>
        <v/>
      </c>
      <c r="I2484" s="38" t="str">
        <f aca="false">IF($C2484="","",SUMIFS(④実績CSV_期間C!$AA$2:$AA$5001,④実績CSV_期間C!$M$2:$M$5001,$C2484))</f>
        <v/>
      </c>
      <c r="J2484" s="38" t="str">
        <f aca="false">IF($C2484="","",N($F2484)*N($G2484))</f>
        <v/>
      </c>
      <c r="K2484" s="38" t="str">
        <f aca="false">IF($C2484="","",N($F2484)*N($H2484))</f>
        <v/>
      </c>
      <c r="L2484" s="38" t="str">
        <f aca="false">IF($C2484="","",N($F2484)*N($I2484))</f>
        <v/>
      </c>
      <c r="M2484" s="37" t="str">
        <f aca="false">IF(OR($C2484="",N(TOP!$C$12)=0),"",N($J2484)/TOP!$C$12)</f>
        <v/>
      </c>
      <c r="N2484" s="37" t="str">
        <f aca="false">IF(OR($C2484="",N(TOP!$C$13)=0),"",N($K2484)/TOP!$C$13)</f>
        <v/>
      </c>
      <c r="O2484" s="37" t="str">
        <f aca="false">IF(OR($C2484="",N(TOP!$C$14)=0),"",N($L2484)/TOP!$C$14)</f>
        <v/>
      </c>
      <c r="P2484" s="42" t="str">
        <f aca="false">IF($C2484="","",IFERROR(CHOOSE(MATCH(TOP!$C$10,{"【期間A】","【期間B】","【期間C】"},0),N($M2484),N($N2484),N($O2484)),0))</f>
        <v/>
      </c>
    </row>
    <row r="2485" customFormat="false" ht="15" hidden="false" customHeight="false" outlineLevel="0" collapsed="false">
      <c r="B2485" s="12" t="n">
        <v>2480</v>
      </c>
      <c r="C2485" s="36" t="str">
        <f aca="false">IF(②実績CSV_期間A!$M2481="","",②実績CSV_期間A!$M2481&amp;"")</f>
        <v/>
      </c>
      <c r="D2485" s="12" t="str">
        <f aca="false">IF($C2485="","",②実績CSV_期間A!$N2481)</f>
        <v/>
      </c>
      <c r="E2485" s="12" t="str">
        <f aca="false">IF($C2485="","",RIGHT($D2485,1))</f>
        <v/>
      </c>
      <c r="F2485" s="41" t="str">
        <f aca="false">IF($C2485="","",IFERROR(INDEX(サイズ換算マスタ!$C$6:$C$8,MATCH($E2485,サイズ換算マスタ!$B$6:$B$8,0)),1))</f>
        <v/>
      </c>
      <c r="G2485" s="38" t="str">
        <f aca="false">IF($C2485="","",SUMIFS(②実績CSV_期間A!$AA$2:$AA$5001,②実績CSV_期間A!$M$2:$M$5001,$C2485))</f>
        <v/>
      </c>
      <c r="H2485" s="38" t="str">
        <f aca="false">IF($C2485="","",SUMIFS(③実績CSV_期間B!$AA$2:$AA$5001,③実績CSV_期間B!$M$2:$M$5001,$C2485))</f>
        <v/>
      </c>
      <c r="I2485" s="38" t="str">
        <f aca="false">IF($C2485="","",SUMIFS(④実績CSV_期間C!$AA$2:$AA$5001,④実績CSV_期間C!$M$2:$M$5001,$C2485))</f>
        <v/>
      </c>
      <c r="J2485" s="38" t="str">
        <f aca="false">IF($C2485="","",N($F2485)*N($G2485))</f>
        <v/>
      </c>
      <c r="K2485" s="38" t="str">
        <f aca="false">IF($C2485="","",N($F2485)*N($H2485))</f>
        <v/>
      </c>
      <c r="L2485" s="38" t="str">
        <f aca="false">IF($C2485="","",N($F2485)*N($I2485))</f>
        <v/>
      </c>
      <c r="M2485" s="37" t="str">
        <f aca="false">IF(OR($C2485="",N(TOP!$C$12)=0),"",N($J2485)/TOP!$C$12)</f>
        <v/>
      </c>
      <c r="N2485" s="37" t="str">
        <f aca="false">IF(OR($C2485="",N(TOP!$C$13)=0),"",N($K2485)/TOP!$C$13)</f>
        <v/>
      </c>
      <c r="O2485" s="37" t="str">
        <f aca="false">IF(OR($C2485="",N(TOP!$C$14)=0),"",N($L2485)/TOP!$C$14)</f>
        <v/>
      </c>
      <c r="P2485" s="42" t="str">
        <f aca="false">IF($C2485="","",IFERROR(CHOOSE(MATCH(TOP!$C$10,{"【期間A】","【期間B】","【期間C】"},0),N($M2485),N($N2485),N($O2485)),0))</f>
        <v/>
      </c>
    </row>
    <row r="2486" customFormat="false" ht="15" hidden="false" customHeight="false" outlineLevel="0" collapsed="false">
      <c r="B2486" s="12" t="n">
        <v>2481</v>
      </c>
      <c r="C2486" s="36" t="str">
        <f aca="false">IF(②実績CSV_期間A!$M2482="","",②実績CSV_期間A!$M2482&amp;"")</f>
        <v/>
      </c>
      <c r="D2486" s="12" t="str">
        <f aca="false">IF($C2486="","",②実績CSV_期間A!$N2482)</f>
        <v/>
      </c>
      <c r="E2486" s="12" t="str">
        <f aca="false">IF($C2486="","",RIGHT($D2486,1))</f>
        <v/>
      </c>
      <c r="F2486" s="41" t="str">
        <f aca="false">IF($C2486="","",IFERROR(INDEX(サイズ換算マスタ!$C$6:$C$8,MATCH($E2486,サイズ換算マスタ!$B$6:$B$8,0)),1))</f>
        <v/>
      </c>
      <c r="G2486" s="38" t="str">
        <f aca="false">IF($C2486="","",SUMIFS(②実績CSV_期間A!$AA$2:$AA$5001,②実績CSV_期間A!$M$2:$M$5001,$C2486))</f>
        <v/>
      </c>
      <c r="H2486" s="38" t="str">
        <f aca="false">IF($C2486="","",SUMIFS(③実績CSV_期間B!$AA$2:$AA$5001,③実績CSV_期間B!$M$2:$M$5001,$C2486))</f>
        <v/>
      </c>
      <c r="I2486" s="38" t="str">
        <f aca="false">IF($C2486="","",SUMIFS(④実績CSV_期間C!$AA$2:$AA$5001,④実績CSV_期間C!$M$2:$M$5001,$C2486))</f>
        <v/>
      </c>
      <c r="J2486" s="38" t="str">
        <f aca="false">IF($C2486="","",N($F2486)*N($G2486))</f>
        <v/>
      </c>
      <c r="K2486" s="38" t="str">
        <f aca="false">IF($C2486="","",N($F2486)*N($H2486))</f>
        <v/>
      </c>
      <c r="L2486" s="38" t="str">
        <f aca="false">IF($C2486="","",N($F2486)*N($I2486))</f>
        <v/>
      </c>
      <c r="M2486" s="37" t="str">
        <f aca="false">IF(OR($C2486="",N(TOP!$C$12)=0),"",N($J2486)/TOP!$C$12)</f>
        <v/>
      </c>
      <c r="N2486" s="37" t="str">
        <f aca="false">IF(OR($C2486="",N(TOP!$C$13)=0),"",N($K2486)/TOP!$C$13)</f>
        <v/>
      </c>
      <c r="O2486" s="37" t="str">
        <f aca="false">IF(OR($C2486="",N(TOP!$C$14)=0),"",N($L2486)/TOP!$C$14)</f>
        <v/>
      </c>
      <c r="P2486" s="42" t="str">
        <f aca="false">IF($C2486="","",IFERROR(CHOOSE(MATCH(TOP!$C$10,{"【期間A】","【期間B】","【期間C】"},0),N($M2486),N($N2486),N($O2486)),0))</f>
        <v/>
      </c>
    </row>
    <row r="2487" customFormat="false" ht="15" hidden="false" customHeight="false" outlineLevel="0" collapsed="false">
      <c r="B2487" s="12" t="n">
        <v>2482</v>
      </c>
      <c r="C2487" s="36" t="str">
        <f aca="false">IF(②実績CSV_期間A!$M2483="","",②実績CSV_期間A!$M2483&amp;"")</f>
        <v/>
      </c>
      <c r="D2487" s="12" t="str">
        <f aca="false">IF($C2487="","",②実績CSV_期間A!$N2483)</f>
        <v/>
      </c>
      <c r="E2487" s="12" t="str">
        <f aca="false">IF($C2487="","",RIGHT($D2487,1))</f>
        <v/>
      </c>
      <c r="F2487" s="41" t="str">
        <f aca="false">IF($C2487="","",IFERROR(INDEX(サイズ換算マスタ!$C$6:$C$8,MATCH($E2487,サイズ換算マスタ!$B$6:$B$8,0)),1))</f>
        <v/>
      </c>
      <c r="G2487" s="38" t="str">
        <f aca="false">IF($C2487="","",SUMIFS(②実績CSV_期間A!$AA$2:$AA$5001,②実績CSV_期間A!$M$2:$M$5001,$C2487))</f>
        <v/>
      </c>
      <c r="H2487" s="38" t="str">
        <f aca="false">IF($C2487="","",SUMIFS(③実績CSV_期間B!$AA$2:$AA$5001,③実績CSV_期間B!$M$2:$M$5001,$C2487))</f>
        <v/>
      </c>
      <c r="I2487" s="38" t="str">
        <f aca="false">IF($C2487="","",SUMIFS(④実績CSV_期間C!$AA$2:$AA$5001,④実績CSV_期間C!$M$2:$M$5001,$C2487))</f>
        <v/>
      </c>
      <c r="J2487" s="38" t="str">
        <f aca="false">IF($C2487="","",N($F2487)*N($G2487))</f>
        <v/>
      </c>
      <c r="K2487" s="38" t="str">
        <f aca="false">IF($C2487="","",N($F2487)*N($H2487))</f>
        <v/>
      </c>
      <c r="L2487" s="38" t="str">
        <f aca="false">IF($C2487="","",N($F2487)*N($I2487))</f>
        <v/>
      </c>
      <c r="M2487" s="37" t="str">
        <f aca="false">IF(OR($C2487="",N(TOP!$C$12)=0),"",N($J2487)/TOP!$C$12)</f>
        <v/>
      </c>
      <c r="N2487" s="37" t="str">
        <f aca="false">IF(OR($C2487="",N(TOP!$C$13)=0),"",N($K2487)/TOP!$C$13)</f>
        <v/>
      </c>
      <c r="O2487" s="37" t="str">
        <f aca="false">IF(OR($C2487="",N(TOP!$C$14)=0),"",N($L2487)/TOP!$C$14)</f>
        <v/>
      </c>
      <c r="P2487" s="42" t="str">
        <f aca="false">IF($C2487="","",IFERROR(CHOOSE(MATCH(TOP!$C$10,{"【期間A】","【期間B】","【期間C】"},0),N($M2487),N($N2487),N($O2487)),0))</f>
        <v/>
      </c>
    </row>
    <row r="2488" customFormat="false" ht="15" hidden="false" customHeight="false" outlineLevel="0" collapsed="false">
      <c r="B2488" s="12" t="n">
        <v>2483</v>
      </c>
      <c r="C2488" s="36" t="str">
        <f aca="false">IF(②実績CSV_期間A!$M2484="","",②実績CSV_期間A!$M2484&amp;"")</f>
        <v/>
      </c>
      <c r="D2488" s="12" t="str">
        <f aca="false">IF($C2488="","",②実績CSV_期間A!$N2484)</f>
        <v/>
      </c>
      <c r="E2488" s="12" t="str">
        <f aca="false">IF($C2488="","",RIGHT($D2488,1))</f>
        <v/>
      </c>
      <c r="F2488" s="41" t="str">
        <f aca="false">IF($C2488="","",IFERROR(INDEX(サイズ換算マスタ!$C$6:$C$8,MATCH($E2488,サイズ換算マスタ!$B$6:$B$8,0)),1))</f>
        <v/>
      </c>
      <c r="G2488" s="38" t="str">
        <f aca="false">IF($C2488="","",SUMIFS(②実績CSV_期間A!$AA$2:$AA$5001,②実績CSV_期間A!$M$2:$M$5001,$C2488))</f>
        <v/>
      </c>
      <c r="H2488" s="38" t="str">
        <f aca="false">IF($C2488="","",SUMIFS(③実績CSV_期間B!$AA$2:$AA$5001,③実績CSV_期間B!$M$2:$M$5001,$C2488))</f>
        <v/>
      </c>
      <c r="I2488" s="38" t="str">
        <f aca="false">IF($C2488="","",SUMIFS(④実績CSV_期間C!$AA$2:$AA$5001,④実績CSV_期間C!$M$2:$M$5001,$C2488))</f>
        <v/>
      </c>
      <c r="J2488" s="38" t="str">
        <f aca="false">IF($C2488="","",N($F2488)*N($G2488))</f>
        <v/>
      </c>
      <c r="K2488" s="38" t="str">
        <f aca="false">IF($C2488="","",N($F2488)*N($H2488))</f>
        <v/>
      </c>
      <c r="L2488" s="38" t="str">
        <f aca="false">IF($C2488="","",N($F2488)*N($I2488))</f>
        <v/>
      </c>
      <c r="M2488" s="37" t="str">
        <f aca="false">IF(OR($C2488="",N(TOP!$C$12)=0),"",N($J2488)/TOP!$C$12)</f>
        <v/>
      </c>
      <c r="N2488" s="37" t="str">
        <f aca="false">IF(OR($C2488="",N(TOP!$C$13)=0),"",N($K2488)/TOP!$C$13)</f>
        <v/>
      </c>
      <c r="O2488" s="37" t="str">
        <f aca="false">IF(OR($C2488="",N(TOP!$C$14)=0),"",N($L2488)/TOP!$C$14)</f>
        <v/>
      </c>
      <c r="P2488" s="42" t="str">
        <f aca="false">IF($C2488="","",IFERROR(CHOOSE(MATCH(TOP!$C$10,{"【期間A】","【期間B】","【期間C】"},0),N($M2488),N($N2488),N($O2488)),0))</f>
        <v/>
      </c>
    </row>
    <row r="2489" customFormat="false" ht="15" hidden="false" customHeight="false" outlineLevel="0" collapsed="false">
      <c r="B2489" s="12" t="n">
        <v>2484</v>
      </c>
      <c r="C2489" s="36" t="str">
        <f aca="false">IF(②実績CSV_期間A!$M2485="","",②実績CSV_期間A!$M2485&amp;"")</f>
        <v/>
      </c>
      <c r="D2489" s="12" t="str">
        <f aca="false">IF($C2489="","",②実績CSV_期間A!$N2485)</f>
        <v/>
      </c>
      <c r="E2489" s="12" t="str">
        <f aca="false">IF($C2489="","",RIGHT($D2489,1))</f>
        <v/>
      </c>
      <c r="F2489" s="41" t="str">
        <f aca="false">IF($C2489="","",IFERROR(INDEX(サイズ換算マスタ!$C$6:$C$8,MATCH($E2489,サイズ換算マスタ!$B$6:$B$8,0)),1))</f>
        <v/>
      </c>
      <c r="G2489" s="38" t="str">
        <f aca="false">IF($C2489="","",SUMIFS(②実績CSV_期間A!$AA$2:$AA$5001,②実績CSV_期間A!$M$2:$M$5001,$C2489))</f>
        <v/>
      </c>
      <c r="H2489" s="38" t="str">
        <f aca="false">IF($C2489="","",SUMIFS(③実績CSV_期間B!$AA$2:$AA$5001,③実績CSV_期間B!$M$2:$M$5001,$C2489))</f>
        <v/>
      </c>
      <c r="I2489" s="38" t="str">
        <f aca="false">IF($C2489="","",SUMIFS(④実績CSV_期間C!$AA$2:$AA$5001,④実績CSV_期間C!$M$2:$M$5001,$C2489))</f>
        <v/>
      </c>
      <c r="J2489" s="38" t="str">
        <f aca="false">IF($C2489="","",N($F2489)*N($G2489))</f>
        <v/>
      </c>
      <c r="K2489" s="38" t="str">
        <f aca="false">IF($C2489="","",N($F2489)*N($H2489))</f>
        <v/>
      </c>
      <c r="L2489" s="38" t="str">
        <f aca="false">IF($C2489="","",N($F2489)*N($I2489))</f>
        <v/>
      </c>
      <c r="M2489" s="37" t="str">
        <f aca="false">IF(OR($C2489="",N(TOP!$C$12)=0),"",N($J2489)/TOP!$C$12)</f>
        <v/>
      </c>
      <c r="N2489" s="37" t="str">
        <f aca="false">IF(OR($C2489="",N(TOP!$C$13)=0),"",N($K2489)/TOP!$C$13)</f>
        <v/>
      </c>
      <c r="O2489" s="37" t="str">
        <f aca="false">IF(OR($C2489="",N(TOP!$C$14)=0),"",N($L2489)/TOP!$C$14)</f>
        <v/>
      </c>
      <c r="P2489" s="42" t="str">
        <f aca="false">IF($C2489="","",IFERROR(CHOOSE(MATCH(TOP!$C$10,{"【期間A】","【期間B】","【期間C】"},0),N($M2489),N($N2489),N($O2489)),0))</f>
        <v/>
      </c>
    </row>
    <row r="2490" customFormat="false" ht="15" hidden="false" customHeight="false" outlineLevel="0" collapsed="false">
      <c r="B2490" s="12" t="n">
        <v>2485</v>
      </c>
      <c r="C2490" s="36" t="str">
        <f aca="false">IF(②実績CSV_期間A!$M2486="","",②実績CSV_期間A!$M2486&amp;"")</f>
        <v/>
      </c>
      <c r="D2490" s="12" t="str">
        <f aca="false">IF($C2490="","",②実績CSV_期間A!$N2486)</f>
        <v/>
      </c>
      <c r="E2490" s="12" t="str">
        <f aca="false">IF($C2490="","",RIGHT($D2490,1))</f>
        <v/>
      </c>
      <c r="F2490" s="41" t="str">
        <f aca="false">IF($C2490="","",IFERROR(INDEX(サイズ換算マスタ!$C$6:$C$8,MATCH($E2490,サイズ換算マスタ!$B$6:$B$8,0)),1))</f>
        <v/>
      </c>
      <c r="G2490" s="38" t="str">
        <f aca="false">IF($C2490="","",SUMIFS(②実績CSV_期間A!$AA$2:$AA$5001,②実績CSV_期間A!$M$2:$M$5001,$C2490))</f>
        <v/>
      </c>
      <c r="H2490" s="38" t="str">
        <f aca="false">IF($C2490="","",SUMIFS(③実績CSV_期間B!$AA$2:$AA$5001,③実績CSV_期間B!$M$2:$M$5001,$C2490))</f>
        <v/>
      </c>
      <c r="I2490" s="38" t="str">
        <f aca="false">IF($C2490="","",SUMIFS(④実績CSV_期間C!$AA$2:$AA$5001,④実績CSV_期間C!$M$2:$M$5001,$C2490))</f>
        <v/>
      </c>
      <c r="J2490" s="38" t="str">
        <f aca="false">IF($C2490="","",N($F2490)*N($G2490))</f>
        <v/>
      </c>
      <c r="K2490" s="38" t="str">
        <f aca="false">IF($C2490="","",N($F2490)*N($H2490))</f>
        <v/>
      </c>
      <c r="L2490" s="38" t="str">
        <f aca="false">IF($C2490="","",N($F2490)*N($I2490))</f>
        <v/>
      </c>
      <c r="M2490" s="37" t="str">
        <f aca="false">IF(OR($C2490="",N(TOP!$C$12)=0),"",N($J2490)/TOP!$C$12)</f>
        <v/>
      </c>
      <c r="N2490" s="37" t="str">
        <f aca="false">IF(OR($C2490="",N(TOP!$C$13)=0),"",N($K2490)/TOP!$C$13)</f>
        <v/>
      </c>
      <c r="O2490" s="37" t="str">
        <f aca="false">IF(OR($C2490="",N(TOP!$C$14)=0),"",N($L2490)/TOP!$C$14)</f>
        <v/>
      </c>
      <c r="P2490" s="42" t="str">
        <f aca="false">IF($C2490="","",IFERROR(CHOOSE(MATCH(TOP!$C$10,{"【期間A】","【期間B】","【期間C】"},0),N($M2490),N($N2490),N($O2490)),0))</f>
        <v/>
      </c>
    </row>
    <row r="2491" customFormat="false" ht="15" hidden="false" customHeight="false" outlineLevel="0" collapsed="false">
      <c r="B2491" s="12" t="n">
        <v>2486</v>
      </c>
      <c r="C2491" s="36" t="str">
        <f aca="false">IF(②実績CSV_期間A!$M2487="","",②実績CSV_期間A!$M2487&amp;"")</f>
        <v/>
      </c>
      <c r="D2491" s="12" t="str">
        <f aca="false">IF($C2491="","",②実績CSV_期間A!$N2487)</f>
        <v/>
      </c>
      <c r="E2491" s="12" t="str">
        <f aca="false">IF($C2491="","",RIGHT($D2491,1))</f>
        <v/>
      </c>
      <c r="F2491" s="41" t="str">
        <f aca="false">IF($C2491="","",IFERROR(INDEX(サイズ換算マスタ!$C$6:$C$8,MATCH($E2491,サイズ換算マスタ!$B$6:$B$8,0)),1))</f>
        <v/>
      </c>
      <c r="G2491" s="38" t="str">
        <f aca="false">IF($C2491="","",SUMIFS(②実績CSV_期間A!$AA$2:$AA$5001,②実績CSV_期間A!$M$2:$M$5001,$C2491))</f>
        <v/>
      </c>
      <c r="H2491" s="38" t="str">
        <f aca="false">IF($C2491="","",SUMIFS(③実績CSV_期間B!$AA$2:$AA$5001,③実績CSV_期間B!$M$2:$M$5001,$C2491))</f>
        <v/>
      </c>
      <c r="I2491" s="38" t="str">
        <f aca="false">IF($C2491="","",SUMIFS(④実績CSV_期間C!$AA$2:$AA$5001,④実績CSV_期間C!$M$2:$M$5001,$C2491))</f>
        <v/>
      </c>
      <c r="J2491" s="38" t="str">
        <f aca="false">IF($C2491="","",N($F2491)*N($G2491))</f>
        <v/>
      </c>
      <c r="K2491" s="38" t="str">
        <f aca="false">IF($C2491="","",N($F2491)*N($H2491))</f>
        <v/>
      </c>
      <c r="L2491" s="38" t="str">
        <f aca="false">IF($C2491="","",N($F2491)*N($I2491))</f>
        <v/>
      </c>
      <c r="M2491" s="37" t="str">
        <f aca="false">IF(OR($C2491="",N(TOP!$C$12)=0),"",N($J2491)/TOP!$C$12)</f>
        <v/>
      </c>
      <c r="N2491" s="37" t="str">
        <f aca="false">IF(OR($C2491="",N(TOP!$C$13)=0),"",N($K2491)/TOP!$C$13)</f>
        <v/>
      </c>
      <c r="O2491" s="37" t="str">
        <f aca="false">IF(OR($C2491="",N(TOP!$C$14)=0),"",N($L2491)/TOP!$C$14)</f>
        <v/>
      </c>
      <c r="P2491" s="42" t="str">
        <f aca="false">IF($C2491="","",IFERROR(CHOOSE(MATCH(TOP!$C$10,{"【期間A】","【期間B】","【期間C】"},0),N($M2491),N($N2491),N($O2491)),0))</f>
        <v/>
      </c>
    </row>
    <row r="2492" customFormat="false" ht="15" hidden="false" customHeight="false" outlineLevel="0" collapsed="false">
      <c r="B2492" s="12" t="n">
        <v>2487</v>
      </c>
      <c r="C2492" s="36" t="str">
        <f aca="false">IF(②実績CSV_期間A!$M2488="","",②実績CSV_期間A!$M2488&amp;"")</f>
        <v/>
      </c>
      <c r="D2492" s="12" t="str">
        <f aca="false">IF($C2492="","",②実績CSV_期間A!$N2488)</f>
        <v/>
      </c>
      <c r="E2492" s="12" t="str">
        <f aca="false">IF($C2492="","",RIGHT($D2492,1))</f>
        <v/>
      </c>
      <c r="F2492" s="41" t="str">
        <f aca="false">IF($C2492="","",IFERROR(INDEX(サイズ換算マスタ!$C$6:$C$8,MATCH($E2492,サイズ換算マスタ!$B$6:$B$8,0)),1))</f>
        <v/>
      </c>
      <c r="G2492" s="38" t="str">
        <f aca="false">IF($C2492="","",SUMIFS(②実績CSV_期間A!$AA$2:$AA$5001,②実績CSV_期間A!$M$2:$M$5001,$C2492))</f>
        <v/>
      </c>
      <c r="H2492" s="38" t="str">
        <f aca="false">IF($C2492="","",SUMIFS(③実績CSV_期間B!$AA$2:$AA$5001,③実績CSV_期間B!$M$2:$M$5001,$C2492))</f>
        <v/>
      </c>
      <c r="I2492" s="38" t="str">
        <f aca="false">IF($C2492="","",SUMIFS(④実績CSV_期間C!$AA$2:$AA$5001,④実績CSV_期間C!$M$2:$M$5001,$C2492))</f>
        <v/>
      </c>
      <c r="J2492" s="38" t="str">
        <f aca="false">IF($C2492="","",N($F2492)*N($G2492))</f>
        <v/>
      </c>
      <c r="K2492" s="38" t="str">
        <f aca="false">IF($C2492="","",N($F2492)*N($H2492))</f>
        <v/>
      </c>
      <c r="L2492" s="38" t="str">
        <f aca="false">IF($C2492="","",N($F2492)*N($I2492))</f>
        <v/>
      </c>
      <c r="M2492" s="37" t="str">
        <f aca="false">IF(OR($C2492="",N(TOP!$C$12)=0),"",N($J2492)/TOP!$C$12)</f>
        <v/>
      </c>
      <c r="N2492" s="37" t="str">
        <f aca="false">IF(OR($C2492="",N(TOP!$C$13)=0),"",N($K2492)/TOP!$C$13)</f>
        <v/>
      </c>
      <c r="O2492" s="37" t="str">
        <f aca="false">IF(OR($C2492="",N(TOP!$C$14)=0),"",N($L2492)/TOP!$C$14)</f>
        <v/>
      </c>
      <c r="P2492" s="42" t="str">
        <f aca="false">IF($C2492="","",IFERROR(CHOOSE(MATCH(TOP!$C$10,{"【期間A】","【期間B】","【期間C】"},0),N($M2492),N($N2492),N($O2492)),0))</f>
        <v/>
      </c>
    </row>
    <row r="2493" customFormat="false" ht="15" hidden="false" customHeight="false" outlineLevel="0" collapsed="false">
      <c r="B2493" s="12" t="n">
        <v>2488</v>
      </c>
      <c r="C2493" s="36" t="str">
        <f aca="false">IF(②実績CSV_期間A!$M2489="","",②実績CSV_期間A!$M2489&amp;"")</f>
        <v/>
      </c>
      <c r="D2493" s="12" t="str">
        <f aca="false">IF($C2493="","",②実績CSV_期間A!$N2489)</f>
        <v/>
      </c>
      <c r="E2493" s="12" t="str">
        <f aca="false">IF($C2493="","",RIGHT($D2493,1))</f>
        <v/>
      </c>
      <c r="F2493" s="41" t="str">
        <f aca="false">IF($C2493="","",IFERROR(INDEX(サイズ換算マスタ!$C$6:$C$8,MATCH($E2493,サイズ換算マスタ!$B$6:$B$8,0)),1))</f>
        <v/>
      </c>
      <c r="G2493" s="38" t="str">
        <f aca="false">IF($C2493="","",SUMIFS(②実績CSV_期間A!$AA$2:$AA$5001,②実績CSV_期間A!$M$2:$M$5001,$C2493))</f>
        <v/>
      </c>
      <c r="H2493" s="38" t="str">
        <f aca="false">IF($C2493="","",SUMIFS(③実績CSV_期間B!$AA$2:$AA$5001,③実績CSV_期間B!$M$2:$M$5001,$C2493))</f>
        <v/>
      </c>
      <c r="I2493" s="38" t="str">
        <f aca="false">IF($C2493="","",SUMIFS(④実績CSV_期間C!$AA$2:$AA$5001,④実績CSV_期間C!$M$2:$M$5001,$C2493))</f>
        <v/>
      </c>
      <c r="J2493" s="38" t="str">
        <f aca="false">IF($C2493="","",N($F2493)*N($G2493))</f>
        <v/>
      </c>
      <c r="K2493" s="38" t="str">
        <f aca="false">IF($C2493="","",N($F2493)*N($H2493))</f>
        <v/>
      </c>
      <c r="L2493" s="38" t="str">
        <f aca="false">IF($C2493="","",N($F2493)*N($I2493))</f>
        <v/>
      </c>
      <c r="M2493" s="37" t="str">
        <f aca="false">IF(OR($C2493="",N(TOP!$C$12)=0),"",N($J2493)/TOP!$C$12)</f>
        <v/>
      </c>
      <c r="N2493" s="37" t="str">
        <f aca="false">IF(OR($C2493="",N(TOP!$C$13)=0),"",N($K2493)/TOP!$C$13)</f>
        <v/>
      </c>
      <c r="O2493" s="37" t="str">
        <f aca="false">IF(OR($C2493="",N(TOP!$C$14)=0),"",N($L2493)/TOP!$C$14)</f>
        <v/>
      </c>
      <c r="P2493" s="42" t="str">
        <f aca="false">IF($C2493="","",IFERROR(CHOOSE(MATCH(TOP!$C$10,{"【期間A】","【期間B】","【期間C】"},0),N($M2493),N($N2493),N($O2493)),0))</f>
        <v/>
      </c>
    </row>
    <row r="2494" customFormat="false" ht="15" hidden="false" customHeight="false" outlineLevel="0" collapsed="false">
      <c r="B2494" s="12" t="n">
        <v>2489</v>
      </c>
      <c r="C2494" s="36" t="str">
        <f aca="false">IF(②実績CSV_期間A!$M2490="","",②実績CSV_期間A!$M2490&amp;"")</f>
        <v/>
      </c>
      <c r="D2494" s="12" t="str">
        <f aca="false">IF($C2494="","",②実績CSV_期間A!$N2490)</f>
        <v/>
      </c>
      <c r="E2494" s="12" t="str">
        <f aca="false">IF($C2494="","",RIGHT($D2494,1))</f>
        <v/>
      </c>
      <c r="F2494" s="41" t="str">
        <f aca="false">IF($C2494="","",IFERROR(INDEX(サイズ換算マスタ!$C$6:$C$8,MATCH($E2494,サイズ換算マスタ!$B$6:$B$8,0)),1))</f>
        <v/>
      </c>
      <c r="G2494" s="38" t="str">
        <f aca="false">IF($C2494="","",SUMIFS(②実績CSV_期間A!$AA$2:$AA$5001,②実績CSV_期間A!$M$2:$M$5001,$C2494))</f>
        <v/>
      </c>
      <c r="H2494" s="38" t="str">
        <f aca="false">IF($C2494="","",SUMIFS(③実績CSV_期間B!$AA$2:$AA$5001,③実績CSV_期間B!$M$2:$M$5001,$C2494))</f>
        <v/>
      </c>
      <c r="I2494" s="38" t="str">
        <f aca="false">IF($C2494="","",SUMIFS(④実績CSV_期間C!$AA$2:$AA$5001,④実績CSV_期間C!$M$2:$M$5001,$C2494))</f>
        <v/>
      </c>
      <c r="J2494" s="38" t="str">
        <f aca="false">IF($C2494="","",N($F2494)*N($G2494))</f>
        <v/>
      </c>
      <c r="K2494" s="38" t="str">
        <f aca="false">IF($C2494="","",N($F2494)*N($H2494))</f>
        <v/>
      </c>
      <c r="L2494" s="38" t="str">
        <f aca="false">IF($C2494="","",N($F2494)*N($I2494))</f>
        <v/>
      </c>
      <c r="M2494" s="37" t="str">
        <f aca="false">IF(OR($C2494="",N(TOP!$C$12)=0),"",N($J2494)/TOP!$C$12)</f>
        <v/>
      </c>
      <c r="N2494" s="37" t="str">
        <f aca="false">IF(OR($C2494="",N(TOP!$C$13)=0),"",N($K2494)/TOP!$C$13)</f>
        <v/>
      </c>
      <c r="O2494" s="37" t="str">
        <f aca="false">IF(OR($C2494="",N(TOP!$C$14)=0),"",N($L2494)/TOP!$C$14)</f>
        <v/>
      </c>
      <c r="P2494" s="42" t="str">
        <f aca="false">IF($C2494="","",IFERROR(CHOOSE(MATCH(TOP!$C$10,{"【期間A】","【期間B】","【期間C】"},0),N($M2494),N($N2494),N($O2494)),0))</f>
        <v/>
      </c>
    </row>
    <row r="2495" customFormat="false" ht="15" hidden="false" customHeight="false" outlineLevel="0" collapsed="false">
      <c r="B2495" s="12" t="n">
        <v>2490</v>
      </c>
      <c r="C2495" s="36" t="str">
        <f aca="false">IF(②実績CSV_期間A!$M2491="","",②実績CSV_期間A!$M2491&amp;"")</f>
        <v/>
      </c>
      <c r="D2495" s="12" t="str">
        <f aca="false">IF($C2495="","",②実績CSV_期間A!$N2491)</f>
        <v/>
      </c>
      <c r="E2495" s="12" t="str">
        <f aca="false">IF($C2495="","",RIGHT($D2495,1))</f>
        <v/>
      </c>
      <c r="F2495" s="41" t="str">
        <f aca="false">IF($C2495="","",IFERROR(INDEX(サイズ換算マスタ!$C$6:$C$8,MATCH($E2495,サイズ換算マスタ!$B$6:$B$8,0)),1))</f>
        <v/>
      </c>
      <c r="G2495" s="38" t="str">
        <f aca="false">IF($C2495="","",SUMIFS(②実績CSV_期間A!$AA$2:$AA$5001,②実績CSV_期間A!$M$2:$M$5001,$C2495))</f>
        <v/>
      </c>
      <c r="H2495" s="38" t="str">
        <f aca="false">IF($C2495="","",SUMIFS(③実績CSV_期間B!$AA$2:$AA$5001,③実績CSV_期間B!$M$2:$M$5001,$C2495))</f>
        <v/>
      </c>
      <c r="I2495" s="38" t="str">
        <f aca="false">IF($C2495="","",SUMIFS(④実績CSV_期間C!$AA$2:$AA$5001,④実績CSV_期間C!$M$2:$M$5001,$C2495))</f>
        <v/>
      </c>
      <c r="J2495" s="38" t="str">
        <f aca="false">IF($C2495="","",N($F2495)*N($G2495))</f>
        <v/>
      </c>
      <c r="K2495" s="38" t="str">
        <f aca="false">IF($C2495="","",N($F2495)*N($H2495))</f>
        <v/>
      </c>
      <c r="L2495" s="38" t="str">
        <f aca="false">IF($C2495="","",N($F2495)*N($I2495))</f>
        <v/>
      </c>
      <c r="M2495" s="37" t="str">
        <f aca="false">IF(OR($C2495="",N(TOP!$C$12)=0),"",N($J2495)/TOP!$C$12)</f>
        <v/>
      </c>
      <c r="N2495" s="37" t="str">
        <f aca="false">IF(OR($C2495="",N(TOP!$C$13)=0),"",N($K2495)/TOP!$C$13)</f>
        <v/>
      </c>
      <c r="O2495" s="37" t="str">
        <f aca="false">IF(OR($C2495="",N(TOP!$C$14)=0),"",N($L2495)/TOP!$C$14)</f>
        <v/>
      </c>
      <c r="P2495" s="42" t="str">
        <f aca="false">IF($C2495="","",IFERROR(CHOOSE(MATCH(TOP!$C$10,{"【期間A】","【期間B】","【期間C】"},0),N($M2495),N($N2495),N($O2495)),0))</f>
        <v/>
      </c>
    </row>
    <row r="2496" customFormat="false" ht="15" hidden="false" customHeight="false" outlineLevel="0" collapsed="false">
      <c r="B2496" s="12" t="n">
        <v>2491</v>
      </c>
      <c r="C2496" s="36" t="str">
        <f aca="false">IF(②実績CSV_期間A!$M2492="","",②実績CSV_期間A!$M2492&amp;"")</f>
        <v/>
      </c>
      <c r="D2496" s="12" t="str">
        <f aca="false">IF($C2496="","",②実績CSV_期間A!$N2492)</f>
        <v/>
      </c>
      <c r="E2496" s="12" t="str">
        <f aca="false">IF($C2496="","",RIGHT($D2496,1))</f>
        <v/>
      </c>
      <c r="F2496" s="41" t="str">
        <f aca="false">IF($C2496="","",IFERROR(INDEX(サイズ換算マスタ!$C$6:$C$8,MATCH($E2496,サイズ換算マスタ!$B$6:$B$8,0)),1))</f>
        <v/>
      </c>
      <c r="G2496" s="38" t="str">
        <f aca="false">IF($C2496="","",SUMIFS(②実績CSV_期間A!$AA$2:$AA$5001,②実績CSV_期間A!$M$2:$M$5001,$C2496))</f>
        <v/>
      </c>
      <c r="H2496" s="38" t="str">
        <f aca="false">IF($C2496="","",SUMIFS(③実績CSV_期間B!$AA$2:$AA$5001,③実績CSV_期間B!$M$2:$M$5001,$C2496))</f>
        <v/>
      </c>
      <c r="I2496" s="38" t="str">
        <f aca="false">IF($C2496="","",SUMIFS(④実績CSV_期間C!$AA$2:$AA$5001,④実績CSV_期間C!$M$2:$M$5001,$C2496))</f>
        <v/>
      </c>
      <c r="J2496" s="38" t="str">
        <f aca="false">IF($C2496="","",N($F2496)*N($G2496))</f>
        <v/>
      </c>
      <c r="K2496" s="38" t="str">
        <f aca="false">IF($C2496="","",N($F2496)*N($H2496))</f>
        <v/>
      </c>
      <c r="L2496" s="38" t="str">
        <f aca="false">IF($C2496="","",N($F2496)*N($I2496))</f>
        <v/>
      </c>
      <c r="M2496" s="37" t="str">
        <f aca="false">IF(OR($C2496="",N(TOP!$C$12)=0),"",N($J2496)/TOP!$C$12)</f>
        <v/>
      </c>
      <c r="N2496" s="37" t="str">
        <f aca="false">IF(OR($C2496="",N(TOP!$C$13)=0),"",N($K2496)/TOP!$C$13)</f>
        <v/>
      </c>
      <c r="O2496" s="37" t="str">
        <f aca="false">IF(OR($C2496="",N(TOP!$C$14)=0),"",N($L2496)/TOP!$C$14)</f>
        <v/>
      </c>
      <c r="P2496" s="42" t="str">
        <f aca="false">IF($C2496="","",IFERROR(CHOOSE(MATCH(TOP!$C$10,{"【期間A】","【期間B】","【期間C】"},0),N($M2496),N($N2496),N($O2496)),0))</f>
        <v/>
      </c>
    </row>
    <row r="2497" customFormat="false" ht="15" hidden="false" customHeight="false" outlineLevel="0" collapsed="false">
      <c r="B2497" s="12" t="n">
        <v>2492</v>
      </c>
      <c r="C2497" s="36" t="str">
        <f aca="false">IF(②実績CSV_期間A!$M2493="","",②実績CSV_期間A!$M2493&amp;"")</f>
        <v/>
      </c>
      <c r="D2497" s="12" t="str">
        <f aca="false">IF($C2497="","",②実績CSV_期間A!$N2493)</f>
        <v/>
      </c>
      <c r="E2497" s="12" t="str">
        <f aca="false">IF($C2497="","",RIGHT($D2497,1))</f>
        <v/>
      </c>
      <c r="F2497" s="41" t="str">
        <f aca="false">IF($C2497="","",IFERROR(INDEX(サイズ換算マスタ!$C$6:$C$8,MATCH($E2497,サイズ換算マスタ!$B$6:$B$8,0)),1))</f>
        <v/>
      </c>
      <c r="G2497" s="38" t="str">
        <f aca="false">IF($C2497="","",SUMIFS(②実績CSV_期間A!$AA$2:$AA$5001,②実績CSV_期間A!$M$2:$M$5001,$C2497))</f>
        <v/>
      </c>
      <c r="H2497" s="38" t="str">
        <f aca="false">IF($C2497="","",SUMIFS(③実績CSV_期間B!$AA$2:$AA$5001,③実績CSV_期間B!$M$2:$M$5001,$C2497))</f>
        <v/>
      </c>
      <c r="I2497" s="38" t="str">
        <f aca="false">IF($C2497="","",SUMIFS(④実績CSV_期間C!$AA$2:$AA$5001,④実績CSV_期間C!$M$2:$M$5001,$C2497))</f>
        <v/>
      </c>
      <c r="J2497" s="38" t="str">
        <f aca="false">IF($C2497="","",N($F2497)*N($G2497))</f>
        <v/>
      </c>
      <c r="K2497" s="38" t="str">
        <f aca="false">IF($C2497="","",N($F2497)*N($H2497))</f>
        <v/>
      </c>
      <c r="L2497" s="38" t="str">
        <f aca="false">IF($C2497="","",N($F2497)*N($I2497))</f>
        <v/>
      </c>
      <c r="M2497" s="37" t="str">
        <f aca="false">IF(OR($C2497="",N(TOP!$C$12)=0),"",N($J2497)/TOP!$C$12)</f>
        <v/>
      </c>
      <c r="N2497" s="37" t="str">
        <f aca="false">IF(OR($C2497="",N(TOP!$C$13)=0),"",N($K2497)/TOP!$C$13)</f>
        <v/>
      </c>
      <c r="O2497" s="37" t="str">
        <f aca="false">IF(OR($C2497="",N(TOP!$C$14)=0),"",N($L2497)/TOP!$C$14)</f>
        <v/>
      </c>
      <c r="P2497" s="42" t="str">
        <f aca="false">IF($C2497="","",IFERROR(CHOOSE(MATCH(TOP!$C$10,{"【期間A】","【期間B】","【期間C】"},0),N($M2497),N($N2497),N($O2497)),0))</f>
        <v/>
      </c>
    </row>
    <row r="2498" customFormat="false" ht="15" hidden="false" customHeight="false" outlineLevel="0" collapsed="false">
      <c r="B2498" s="12" t="n">
        <v>2493</v>
      </c>
      <c r="C2498" s="36" t="str">
        <f aca="false">IF(②実績CSV_期間A!$M2494="","",②実績CSV_期間A!$M2494&amp;"")</f>
        <v/>
      </c>
      <c r="D2498" s="12" t="str">
        <f aca="false">IF($C2498="","",②実績CSV_期間A!$N2494)</f>
        <v/>
      </c>
      <c r="E2498" s="12" t="str">
        <f aca="false">IF($C2498="","",RIGHT($D2498,1))</f>
        <v/>
      </c>
      <c r="F2498" s="41" t="str">
        <f aca="false">IF($C2498="","",IFERROR(INDEX(サイズ換算マスタ!$C$6:$C$8,MATCH($E2498,サイズ換算マスタ!$B$6:$B$8,0)),1))</f>
        <v/>
      </c>
      <c r="G2498" s="38" t="str">
        <f aca="false">IF($C2498="","",SUMIFS(②実績CSV_期間A!$AA$2:$AA$5001,②実績CSV_期間A!$M$2:$M$5001,$C2498))</f>
        <v/>
      </c>
      <c r="H2498" s="38" t="str">
        <f aca="false">IF($C2498="","",SUMIFS(③実績CSV_期間B!$AA$2:$AA$5001,③実績CSV_期間B!$M$2:$M$5001,$C2498))</f>
        <v/>
      </c>
      <c r="I2498" s="38" t="str">
        <f aca="false">IF($C2498="","",SUMIFS(④実績CSV_期間C!$AA$2:$AA$5001,④実績CSV_期間C!$M$2:$M$5001,$C2498))</f>
        <v/>
      </c>
      <c r="J2498" s="38" t="str">
        <f aca="false">IF($C2498="","",N($F2498)*N($G2498))</f>
        <v/>
      </c>
      <c r="K2498" s="38" t="str">
        <f aca="false">IF($C2498="","",N($F2498)*N($H2498))</f>
        <v/>
      </c>
      <c r="L2498" s="38" t="str">
        <f aca="false">IF($C2498="","",N($F2498)*N($I2498))</f>
        <v/>
      </c>
      <c r="M2498" s="37" t="str">
        <f aca="false">IF(OR($C2498="",N(TOP!$C$12)=0),"",N($J2498)/TOP!$C$12)</f>
        <v/>
      </c>
      <c r="N2498" s="37" t="str">
        <f aca="false">IF(OR($C2498="",N(TOP!$C$13)=0),"",N($K2498)/TOP!$C$13)</f>
        <v/>
      </c>
      <c r="O2498" s="37" t="str">
        <f aca="false">IF(OR($C2498="",N(TOP!$C$14)=0),"",N($L2498)/TOP!$C$14)</f>
        <v/>
      </c>
      <c r="P2498" s="42" t="str">
        <f aca="false">IF($C2498="","",IFERROR(CHOOSE(MATCH(TOP!$C$10,{"【期間A】","【期間B】","【期間C】"},0),N($M2498),N($N2498),N($O2498)),0))</f>
        <v/>
      </c>
    </row>
    <row r="2499" customFormat="false" ht="15" hidden="false" customHeight="false" outlineLevel="0" collapsed="false">
      <c r="B2499" s="12" t="n">
        <v>2494</v>
      </c>
      <c r="C2499" s="36" t="str">
        <f aca="false">IF(②実績CSV_期間A!$M2495="","",②実績CSV_期間A!$M2495&amp;"")</f>
        <v/>
      </c>
      <c r="D2499" s="12" t="str">
        <f aca="false">IF($C2499="","",②実績CSV_期間A!$N2495)</f>
        <v/>
      </c>
      <c r="E2499" s="12" t="str">
        <f aca="false">IF($C2499="","",RIGHT($D2499,1))</f>
        <v/>
      </c>
      <c r="F2499" s="41" t="str">
        <f aca="false">IF($C2499="","",IFERROR(INDEX(サイズ換算マスタ!$C$6:$C$8,MATCH($E2499,サイズ換算マスタ!$B$6:$B$8,0)),1))</f>
        <v/>
      </c>
      <c r="G2499" s="38" t="str">
        <f aca="false">IF($C2499="","",SUMIFS(②実績CSV_期間A!$AA$2:$AA$5001,②実績CSV_期間A!$M$2:$M$5001,$C2499))</f>
        <v/>
      </c>
      <c r="H2499" s="38" t="str">
        <f aca="false">IF($C2499="","",SUMIFS(③実績CSV_期間B!$AA$2:$AA$5001,③実績CSV_期間B!$M$2:$M$5001,$C2499))</f>
        <v/>
      </c>
      <c r="I2499" s="38" t="str">
        <f aca="false">IF($C2499="","",SUMIFS(④実績CSV_期間C!$AA$2:$AA$5001,④実績CSV_期間C!$M$2:$M$5001,$C2499))</f>
        <v/>
      </c>
      <c r="J2499" s="38" t="str">
        <f aca="false">IF($C2499="","",N($F2499)*N($G2499))</f>
        <v/>
      </c>
      <c r="K2499" s="38" t="str">
        <f aca="false">IF($C2499="","",N($F2499)*N($H2499))</f>
        <v/>
      </c>
      <c r="L2499" s="38" t="str">
        <f aca="false">IF($C2499="","",N($F2499)*N($I2499))</f>
        <v/>
      </c>
      <c r="M2499" s="37" t="str">
        <f aca="false">IF(OR($C2499="",N(TOP!$C$12)=0),"",N($J2499)/TOP!$C$12)</f>
        <v/>
      </c>
      <c r="N2499" s="37" t="str">
        <f aca="false">IF(OR($C2499="",N(TOP!$C$13)=0),"",N($K2499)/TOP!$C$13)</f>
        <v/>
      </c>
      <c r="O2499" s="37" t="str">
        <f aca="false">IF(OR($C2499="",N(TOP!$C$14)=0),"",N($L2499)/TOP!$C$14)</f>
        <v/>
      </c>
      <c r="P2499" s="42" t="str">
        <f aca="false">IF($C2499="","",IFERROR(CHOOSE(MATCH(TOP!$C$10,{"【期間A】","【期間B】","【期間C】"},0),N($M2499),N($N2499),N($O2499)),0))</f>
        <v/>
      </c>
    </row>
    <row r="2500" customFormat="false" ht="15" hidden="false" customHeight="false" outlineLevel="0" collapsed="false">
      <c r="B2500" s="12" t="n">
        <v>2495</v>
      </c>
      <c r="C2500" s="36" t="str">
        <f aca="false">IF(②実績CSV_期間A!$M2496="","",②実績CSV_期間A!$M2496&amp;"")</f>
        <v/>
      </c>
      <c r="D2500" s="12" t="str">
        <f aca="false">IF($C2500="","",②実績CSV_期間A!$N2496)</f>
        <v/>
      </c>
      <c r="E2500" s="12" t="str">
        <f aca="false">IF($C2500="","",RIGHT($D2500,1))</f>
        <v/>
      </c>
      <c r="F2500" s="41" t="str">
        <f aca="false">IF($C2500="","",IFERROR(INDEX(サイズ換算マスタ!$C$6:$C$8,MATCH($E2500,サイズ換算マスタ!$B$6:$B$8,0)),1))</f>
        <v/>
      </c>
      <c r="G2500" s="38" t="str">
        <f aca="false">IF($C2500="","",SUMIFS(②実績CSV_期間A!$AA$2:$AA$5001,②実績CSV_期間A!$M$2:$M$5001,$C2500))</f>
        <v/>
      </c>
      <c r="H2500" s="38" t="str">
        <f aca="false">IF($C2500="","",SUMIFS(③実績CSV_期間B!$AA$2:$AA$5001,③実績CSV_期間B!$M$2:$M$5001,$C2500))</f>
        <v/>
      </c>
      <c r="I2500" s="38" t="str">
        <f aca="false">IF($C2500="","",SUMIFS(④実績CSV_期間C!$AA$2:$AA$5001,④実績CSV_期間C!$M$2:$M$5001,$C2500))</f>
        <v/>
      </c>
      <c r="J2500" s="38" t="str">
        <f aca="false">IF($C2500="","",N($F2500)*N($G2500))</f>
        <v/>
      </c>
      <c r="K2500" s="38" t="str">
        <f aca="false">IF($C2500="","",N($F2500)*N($H2500))</f>
        <v/>
      </c>
      <c r="L2500" s="38" t="str">
        <f aca="false">IF($C2500="","",N($F2500)*N($I2500))</f>
        <v/>
      </c>
      <c r="M2500" s="37" t="str">
        <f aca="false">IF(OR($C2500="",N(TOP!$C$12)=0),"",N($J2500)/TOP!$C$12)</f>
        <v/>
      </c>
      <c r="N2500" s="37" t="str">
        <f aca="false">IF(OR($C2500="",N(TOP!$C$13)=0),"",N($K2500)/TOP!$C$13)</f>
        <v/>
      </c>
      <c r="O2500" s="37" t="str">
        <f aca="false">IF(OR($C2500="",N(TOP!$C$14)=0),"",N($L2500)/TOP!$C$14)</f>
        <v/>
      </c>
      <c r="P2500" s="42" t="str">
        <f aca="false">IF($C2500="","",IFERROR(CHOOSE(MATCH(TOP!$C$10,{"【期間A】","【期間B】","【期間C】"},0),N($M2500),N($N2500),N($O2500)),0))</f>
        <v/>
      </c>
    </row>
    <row r="2501" customFormat="false" ht="15" hidden="false" customHeight="false" outlineLevel="0" collapsed="false">
      <c r="B2501" s="12" t="n">
        <v>2496</v>
      </c>
      <c r="C2501" s="36" t="str">
        <f aca="false">IF(②実績CSV_期間A!$M2497="","",②実績CSV_期間A!$M2497&amp;"")</f>
        <v/>
      </c>
      <c r="D2501" s="12" t="str">
        <f aca="false">IF($C2501="","",②実績CSV_期間A!$N2497)</f>
        <v/>
      </c>
      <c r="E2501" s="12" t="str">
        <f aca="false">IF($C2501="","",RIGHT($D2501,1))</f>
        <v/>
      </c>
      <c r="F2501" s="41" t="str">
        <f aca="false">IF($C2501="","",IFERROR(INDEX(サイズ換算マスタ!$C$6:$C$8,MATCH($E2501,サイズ換算マスタ!$B$6:$B$8,0)),1))</f>
        <v/>
      </c>
      <c r="G2501" s="38" t="str">
        <f aca="false">IF($C2501="","",SUMIFS(②実績CSV_期間A!$AA$2:$AA$5001,②実績CSV_期間A!$M$2:$M$5001,$C2501))</f>
        <v/>
      </c>
      <c r="H2501" s="38" t="str">
        <f aca="false">IF($C2501="","",SUMIFS(③実績CSV_期間B!$AA$2:$AA$5001,③実績CSV_期間B!$M$2:$M$5001,$C2501))</f>
        <v/>
      </c>
      <c r="I2501" s="38" t="str">
        <f aca="false">IF($C2501="","",SUMIFS(④実績CSV_期間C!$AA$2:$AA$5001,④実績CSV_期間C!$M$2:$M$5001,$C2501))</f>
        <v/>
      </c>
      <c r="J2501" s="38" t="str">
        <f aca="false">IF($C2501="","",N($F2501)*N($G2501))</f>
        <v/>
      </c>
      <c r="K2501" s="38" t="str">
        <f aca="false">IF($C2501="","",N($F2501)*N($H2501))</f>
        <v/>
      </c>
      <c r="L2501" s="38" t="str">
        <f aca="false">IF($C2501="","",N($F2501)*N($I2501))</f>
        <v/>
      </c>
      <c r="M2501" s="37" t="str">
        <f aca="false">IF(OR($C2501="",N(TOP!$C$12)=0),"",N($J2501)/TOP!$C$12)</f>
        <v/>
      </c>
      <c r="N2501" s="37" t="str">
        <f aca="false">IF(OR($C2501="",N(TOP!$C$13)=0),"",N($K2501)/TOP!$C$13)</f>
        <v/>
      </c>
      <c r="O2501" s="37" t="str">
        <f aca="false">IF(OR($C2501="",N(TOP!$C$14)=0),"",N($L2501)/TOP!$C$14)</f>
        <v/>
      </c>
      <c r="P2501" s="42" t="str">
        <f aca="false">IF($C2501="","",IFERROR(CHOOSE(MATCH(TOP!$C$10,{"【期間A】","【期間B】","【期間C】"},0),N($M2501),N($N2501),N($O2501)),0))</f>
        <v/>
      </c>
    </row>
    <row r="2502" customFormat="false" ht="15" hidden="false" customHeight="false" outlineLevel="0" collapsed="false">
      <c r="B2502" s="12" t="n">
        <v>2497</v>
      </c>
      <c r="C2502" s="36" t="str">
        <f aca="false">IF(②実績CSV_期間A!$M2498="","",②実績CSV_期間A!$M2498&amp;"")</f>
        <v/>
      </c>
      <c r="D2502" s="12" t="str">
        <f aca="false">IF($C2502="","",②実績CSV_期間A!$N2498)</f>
        <v/>
      </c>
      <c r="E2502" s="12" t="str">
        <f aca="false">IF($C2502="","",RIGHT($D2502,1))</f>
        <v/>
      </c>
      <c r="F2502" s="41" t="str">
        <f aca="false">IF($C2502="","",IFERROR(INDEX(サイズ換算マスタ!$C$6:$C$8,MATCH($E2502,サイズ換算マスタ!$B$6:$B$8,0)),1))</f>
        <v/>
      </c>
      <c r="G2502" s="38" t="str">
        <f aca="false">IF($C2502="","",SUMIFS(②実績CSV_期間A!$AA$2:$AA$5001,②実績CSV_期間A!$M$2:$M$5001,$C2502))</f>
        <v/>
      </c>
      <c r="H2502" s="38" t="str">
        <f aca="false">IF($C2502="","",SUMIFS(③実績CSV_期間B!$AA$2:$AA$5001,③実績CSV_期間B!$M$2:$M$5001,$C2502))</f>
        <v/>
      </c>
      <c r="I2502" s="38" t="str">
        <f aca="false">IF($C2502="","",SUMIFS(④実績CSV_期間C!$AA$2:$AA$5001,④実績CSV_期間C!$M$2:$M$5001,$C2502))</f>
        <v/>
      </c>
      <c r="J2502" s="38" t="str">
        <f aca="false">IF($C2502="","",N($F2502)*N($G2502))</f>
        <v/>
      </c>
      <c r="K2502" s="38" t="str">
        <f aca="false">IF($C2502="","",N($F2502)*N($H2502))</f>
        <v/>
      </c>
      <c r="L2502" s="38" t="str">
        <f aca="false">IF($C2502="","",N($F2502)*N($I2502))</f>
        <v/>
      </c>
      <c r="M2502" s="37" t="str">
        <f aca="false">IF(OR($C2502="",N(TOP!$C$12)=0),"",N($J2502)/TOP!$C$12)</f>
        <v/>
      </c>
      <c r="N2502" s="37" t="str">
        <f aca="false">IF(OR($C2502="",N(TOP!$C$13)=0),"",N($K2502)/TOP!$C$13)</f>
        <v/>
      </c>
      <c r="O2502" s="37" t="str">
        <f aca="false">IF(OR($C2502="",N(TOP!$C$14)=0),"",N($L2502)/TOP!$C$14)</f>
        <v/>
      </c>
      <c r="P2502" s="42" t="str">
        <f aca="false">IF($C2502="","",IFERROR(CHOOSE(MATCH(TOP!$C$10,{"【期間A】","【期間B】","【期間C】"},0),N($M2502),N($N2502),N($O2502)),0))</f>
        <v/>
      </c>
    </row>
    <row r="2503" customFormat="false" ht="15" hidden="false" customHeight="false" outlineLevel="0" collapsed="false">
      <c r="B2503" s="12" t="n">
        <v>2498</v>
      </c>
      <c r="C2503" s="36" t="str">
        <f aca="false">IF(②実績CSV_期間A!$M2499="","",②実績CSV_期間A!$M2499&amp;"")</f>
        <v/>
      </c>
      <c r="D2503" s="12" t="str">
        <f aca="false">IF($C2503="","",②実績CSV_期間A!$N2499)</f>
        <v/>
      </c>
      <c r="E2503" s="12" t="str">
        <f aca="false">IF($C2503="","",RIGHT($D2503,1))</f>
        <v/>
      </c>
      <c r="F2503" s="41" t="str">
        <f aca="false">IF($C2503="","",IFERROR(INDEX(サイズ換算マスタ!$C$6:$C$8,MATCH($E2503,サイズ換算マスタ!$B$6:$B$8,0)),1))</f>
        <v/>
      </c>
      <c r="G2503" s="38" t="str">
        <f aca="false">IF($C2503="","",SUMIFS(②実績CSV_期間A!$AA$2:$AA$5001,②実績CSV_期間A!$M$2:$M$5001,$C2503))</f>
        <v/>
      </c>
      <c r="H2503" s="38" t="str">
        <f aca="false">IF($C2503="","",SUMIFS(③実績CSV_期間B!$AA$2:$AA$5001,③実績CSV_期間B!$M$2:$M$5001,$C2503))</f>
        <v/>
      </c>
      <c r="I2503" s="38" t="str">
        <f aca="false">IF($C2503="","",SUMIFS(④実績CSV_期間C!$AA$2:$AA$5001,④実績CSV_期間C!$M$2:$M$5001,$C2503))</f>
        <v/>
      </c>
      <c r="J2503" s="38" t="str">
        <f aca="false">IF($C2503="","",N($F2503)*N($G2503))</f>
        <v/>
      </c>
      <c r="K2503" s="38" t="str">
        <f aca="false">IF($C2503="","",N($F2503)*N($H2503))</f>
        <v/>
      </c>
      <c r="L2503" s="38" t="str">
        <f aca="false">IF($C2503="","",N($F2503)*N($I2503))</f>
        <v/>
      </c>
      <c r="M2503" s="37" t="str">
        <f aca="false">IF(OR($C2503="",N(TOP!$C$12)=0),"",N($J2503)/TOP!$C$12)</f>
        <v/>
      </c>
      <c r="N2503" s="37" t="str">
        <f aca="false">IF(OR($C2503="",N(TOP!$C$13)=0),"",N($K2503)/TOP!$C$13)</f>
        <v/>
      </c>
      <c r="O2503" s="37" t="str">
        <f aca="false">IF(OR($C2503="",N(TOP!$C$14)=0),"",N($L2503)/TOP!$C$14)</f>
        <v/>
      </c>
      <c r="P2503" s="42" t="str">
        <f aca="false">IF($C2503="","",IFERROR(CHOOSE(MATCH(TOP!$C$10,{"【期間A】","【期間B】","【期間C】"},0),N($M2503),N($N2503),N($O2503)),0))</f>
        <v/>
      </c>
    </row>
    <row r="2504" customFormat="false" ht="15" hidden="false" customHeight="false" outlineLevel="0" collapsed="false">
      <c r="B2504" s="12" t="n">
        <v>2499</v>
      </c>
      <c r="C2504" s="36" t="str">
        <f aca="false">IF(②実績CSV_期間A!$M2500="","",②実績CSV_期間A!$M2500&amp;"")</f>
        <v/>
      </c>
      <c r="D2504" s="12" t="str">
        <f aca="false">IF($C2504="","",②実績CSV_期間A!$N2500)</f>
        <v/>
      </c>
      <c r="E2504" s="12" t="str">
        <f aca="false">IF($C2504="","",RIGHT($D2504,1))</f>
        <v/>
      </c>
      <c r="F2504" s="41" t="str">
        <f aca="false">IF($C2504="","",IFERROR(INDEX(サイズ換算マスタ!$C$6:$C$8,MATCH($E2504,サイズ換算マスタ!$B$6:$B$8,0)),1))</f>
        <v/>
      </c>
      <c r="G2504" s="38" t="str">
        <f aca="false">IF($C2504="","",SUMIFS(②実績CSV_期間A!$AA$2:$AA$5001,②実績CSV_期間A!$M$2:$M$5001,$C2504))</f>
        <v/>
      </c>
      <c r="H2504" s="38" t="str">
        <f aca="false">IF($C2504="","",SUMIFS(③実績CSV_期間B!$AA$2:$AA$5001,③実績CSV_期間B!$M$2:$M$5001,$C2504))</f>
        <v/>
      </c>
      <c r="I2504" s="38" t="str">
        <f aca="false">IF($C2504="","",SUMIFS(④実績CSV_期間C!$AA$2:$AA$5001,④実績CSV_期間C!$M$2:$M$5001,$C2504))</f>
        <v/>
      </c>
      <c r="J2504" s="38" t="str">
        <f aca="false">IF($C2504="","",N($F2504)*N($G2504))</f>
        <v/>
      </c>
      <c r="K2504" s="38" t="str">
        <f aca="false">IF($C2504="","",N($F2504)*N($H2504))</f>
        <v/>
      </c>
      <c r="L2504" s="38" t="str">
        <f aca="false">IF($C2504="","",N($F2504)*N($I2504))</f>
        <v/>
      </c>
      <c r="M2504" s="37" t="str">
        <f aca="false">IF(OR($C2504="",N(TOP!$C$12)=0),"",N($J2504)/TOP!$C$12)</f>
        <v/>
      </c>
      <c r="N2504" s="37" t="str">
        <f aca="false">IF(OR($C2504="",N(TOP!$C$13)=0),"",N($K2504)/TOP!$C$13)</f>
        <v/>
      </c>
      <c r="O2504" s="37" t="str">
        <f aca="false">IF(OR($C2504="",N(TOP!$C$14)=0),"",N($L2504)/TOP!$C$14)</f>
        <v/>
      </c>
      <c r="P2504" s="42" t="str">
        <f aca="false">IF($C2504="","",IFERROR(CHOOSE(MATCH(TOP!$C$10,{"【期間A】","【期間B】","【期間C】"},0),N($M2504),N($N2504),N($O2504)),0))</f>
        <v/>
      </c>
    </row>
    <row r="2505" customFormat="false" ht="15" hidden="false" customHeight="false" outlineLevel="0" collapsed="false">
      <c r="B2505" s="12" t="n">
        <v>2500</v>
      </c>
      <c r="C2505" s="36" t="str">
        <f aca="false">IF(②実績CSV_期間A!$M2501="","",②実績CSV_期間A!$M2501&amp;"")</f>
        <v/>
      </c>
      <c r="D2505" s="12" t="str">
        <f aca="false">IF($C2505="","",②実績CSV_期間A!$N2501)</f>
        <v/>
      </c>
      <c r="E2505" s="12" t="str">
        <f aca="false">IF($C2505="","",RIGHT($D2505,1))</f>
        <v/>
      </c>
      <c r="F2505" s="41" t="str">
        <f aca="false">IF($C2505="","",IFERROR(INDEX(サイズ換算マスタ!$C$6:$C$8,MATCH($E2505,サイズ換算マスタ!$B$6:$B$8,0)),1))</f>
        <v/>
      </c>
      <c r="G2505" s="38" t="str">
        <f aca="false">IF($C2505="","",SUMIFS(②実績CSV_期間A!$AA$2:$AA$5001,②実績CSV_期間A!$M$2:$M$5001,$C2505))</f>
        <v/>
      </c>
      <c r="H2505" s="38" t="str">
        <f aca="false">IF($C2505="","",SUMIFS(③実績CSV_期間B!$AA$2:$AA$5001,③実績CSV_期間B!$M$2:$M$5001,$C2505))</f>
        <v/>
      </c>
      <c r="I2505" s="38" t="str">
        <f aca="false">IF($C2505="","",SUMIFS(④実績CSV_期間C!$AA$2:$AA$5001,④実績CSV_期間C!$M$2:$M$5001,$C2505))</f>
        <v/>
      </c>
      <c r="J2505" s="38" t="str">
        <f aca="false">IF($C2505="","",N($F2505)*N($G2505))</f>
        <v/>
      </c>
      <c r="K2505" s="38" t="str">
        <f aca="false">IF($C2505="","",N($F2505)*N($H2505))</f>
        <v/>
      </c>
      <c r="L2505" s="38" t="str">
        <f aca="false">IF($C2505="","",N($F2505)*N($I2505))</f>
        <v/>
      </c>
      <c r="M2505" s="37" t="str">
        <f aca="false">IF(OR($C2505="",N(TOP!$C$12)=0),"",N($J2505)/TOP!$C$12)</f>
        <v/>
      </c>
      <c r="N2505" s="37" t="str">
        <f aca="false">IF(OR($C2505="",N(TOP!$C$13)=0),"",N($K2505)/TOP!$C$13)</f>
        <v/>
      </c>
      <c r="O2505" s="37" t="str">
        <f aca="false">IF(OR($C2505="",N(TOP!$C$14)=0),"",N($L2505)/TOP!$C$14)</f>
        <v/>
      </c>
      <c r="P2505" s="42" t="str">
        <f aca="false">IF($C2505="","",IFERROR(CHOOSE(MATCH(TOP!$C$10,{"【期間A】","【期間B】","【期間C】"},0),N($M2505),N($N2505),N($O2505)),0))</f>
        <v/>
      </c>
    </row>
    <row r="2506" customFormat="false" ht="15" hidden="false" customHeight="false" outlineLevel="0" collapsed="false">
      <c r="B2506" s="12" t="n">
        <v>2501</v>
      </c>
      <c r="C2506" s="36" t="str">
        <f aca="false">IF(②実績CSV_期間A!$M2502="","",②実績CSV_期間A!$M2502&amp;"")</f>
        <v/>
      </c>
      <c r="D2506" s="12" t="str">
        <f aca="false">IF($C2506="","",②実績CSV_期間A!$N2502)</f>
        <v/>
      </c>
      <c r="E2506" s="12" t="str">
        <f aca="false">IF($C2506="","",RIGHT($D2506,1))</f>
        <v/>
      </c>
      <c r="F2506" s="41" t="str">
        <f aca="false">IF($C2506="","",IFERROR(INDEX(サイズ換算マスタ!$C$6:$C$8,MATCH($E2506,サイズ換算マスタ!$B$6:$B$8,0)),1))</f>
        <v/>
      </c>
      <c r="G2506" s="38" t="str">
        <f aca="false">IF($C2506="","",SUMIFS(②実績CSV_期間A!$AA$2:$AA$5001,②実績CSV_期間A!$M$2:$M$5001,$C2506))</f>
        <v/>
      </c>
      <c r="H2506" s="38" t="str">
        <f aca="false">IF($C2506="","",SUMIFS(③実績CSV_期間B!$AA$2:$AA$5001,③実績CSV_期間B!$M$2:$M$5001,$C2506))</f>
        <v/>
      </c>
      <c r="I2506" s="38" t="str">
        <f aca="false">IF($C2506="","",SUMIFS(④実績CSV_期間C!$AA$2:$AA$5001,④実績CSV_期間C!$M$2:$M$5001,$C2506))</f>
        <v/>
      </c>
      <c r="J2506" s="38" t="str">
        <f aca="false">IF($C2506="","",N($F2506)*N($G2506))</f>
        <v/>
      </c>
      <c r="K2506" s="38" t="str">
        <f aca="false">IF($C2506="","",N($F2506)*N($H2506))</f>
        <v/>
      </c>
      <c r="L2506" s="38" t="str">
        <f aca="false">IF($C2506="","",N($F2506)*N($I2506))</f>
        <v/>
      </c>
      <c r="M2506" s="37" t="str">
        <f aca="false">IF(OR($C2506="",N(TOP!$C$12)=0),"",N($J2506)/TOP!$C$12)</f>
        <v/>
      </c>
      <c r="N2506" s="37" t="str">
        <f aca="false">IF(OR($C2506="",N(TOP!$C$13)=0),"",N($K2506)/TOP!$C$13)</f>
        <v/>
      </c>
      <c r="O2506" s="37" t="str">
        <f aca="false">IF(OR($C2506="",N(TOP!$C$14)=0),"",N($L2506)/TOP!$C$14)</f>
        <v/>
      </c>
      <c r="P2506" s="42" t="str">
        <f aca="false">IF($C2506="","",IFERROR(CHOOSE(MATCH(TOP!$C$10,{"【期間A】","【期間B】","【期間C】"},0),N($M2506),N($N2506),N($O2506)),0))</f>
        <v/>
      </c>
    </row>
    <row r="2507" customFormat="false" ht="15" hidden="false" customHeight="false" outlineLevel="0" collapsed="false">
      <c r="B2507" s="12" t="n">
        <v>2502</v>
      </c>
      <c r="C2507" s="36" t="str">
        <f aca="false">IF(②実績CSV_期間A!$M2503="","",②実績CSV_期間A!$M2503&amp;"")</f>
        <v/>
      </c>
      <c r="D2507" s="12" t="str">
        <f aca="false">IF($C2507="","",②実績CSV_期間A!$N2503)</f>
        <v/>
      </c>
      <c r="E2507" s="12" t="str">
        <f aca="false">IF($C2507="","",RIGHT($D2507,1))</f>
        <v/>
      </c>
      <c r="F2507" s="41" t="str">
        <f aca="false">IF($C2507="","",IFERROR(INDEX(サイズ換算マスタ!$C$6:$C$8,MATCH($E2507,サイズ換算マスタ!$B$6:$B$8,0)),1))</f>
        <v/>
      </c>
      <c r="G2507" s="38" t="str">
        <f aca="false">IF($C2507="","",SUMIFS(②実績CSV_期間A!$AA$2:$AA$5001,②実績CSV_期間A!$M$2:$M$5001,$C2507))</f>
        <v/>
      </c>
      <c r="H2507" s="38" t="str">
        <f aca="false">IF($C2507="","",SUMIFS(③実績CSV_期間B!$AA$2:$AA$5001,③実績CSV_期間B!$M$2:$M$5001,$C2507))</f>
        <v/>
      </c>
      <c r="I2507" s="38" t="str">
        <f aca="false">IF($C2507="","",SUMIFS(④実績CSV_期間C!$AA$2:$AA$5001,④実績CSV_期間C!$M$2:$M$5001,$C2507))</f>
        <v/>
      </c>
      <c r="J2507" s="38" t="str">
        <f aca="false">IF($C2507="","",N($F2507)*N($G2507))</f>
        <v/>
      </c>
      <c r="K2507" s="38" t="str">
        <f aca="false">IF($C2507="","",N($F2507)*N($H2507))</f>
        <v/>
      </c>
      <c r="L2507" s="38" t="str">
        <f aca="false">IF($C2507="","",N($F2507)*N($I2507))</f>
        <v/>
      </c>
      <c r="M2507" s="37" t="str">
        <f aca="false">IF(OR($C2507="",N(TOP!$C$12)=0),"",N($J2507)/TOP!$C$12)</f>
        <v/>
      </c>
      <c r="N2507" s="37" t="str">
        <f aca="false">IF(OR($C2507="",N(TOP!$C$13)=0),"",N($K2507)/TOP!$C$13)</f>
        <v/>
      </c>
      <c r="O2507" s="37" t="str">
        <f aca="false">IF(OR($C2507="",N(TOP!$C$14)=0),"",N($L2507)/TOP!$C$14)</f>
        <v/>
      </c>
      <c r="P2507" s="42" t="str">
        <f aca="false">IF($C2507="","",IFERROR(CHOOSE(MATCH(TOP!$C$10,{"【期間A】","【期間B】","【期間C】"},0),N($M2507),N($N2507),N($O2507)),0))</f>
        <v/>
      </c>
    </row>
    <row r="2508" customFormat="false" ht="15" hidden="false" customHeight="false" outlineLevel="0" collapsed="false">
      <c r="B2508" s="12" t="n">
        <v>2503</v>
      </c>
      <c r="C2508" s="36" t="str">
        <f aca="false">IF(②実績CSV_期間A!$M2504="","",②実績CSV_期間A!$M2504&amp;"")</f>
        <v/>
      </c>
      <c r="D2508" s="12" t="str">
        <f aca="false">IF($C2508="","",②実績CSV_期間A!$N2504)</f>
        <v/>
      </c>
      <c r="E2508" s="12" t="str">
        <f aca="false">IF($C2508="","",RIGHT($D2508,1))</f>
        <v/>
      </c>
      <c r="F2508" s="41" t="str">
        <f aca="false">IF($C2508="","",IFERROR(INDEX(サイズ換算マスタ!$C$6:$C$8,MATCH($E2508,サイズ換算マスタ!$B$6:$B$8,0)),1))</f>
        <v/>
      </c>
      <c r="G2508" s="38" t="str">
        <f aca="false">IF($C2508="","",SUMIFS(②実績CSV_期間A!$AA$2:$AA$5001,②実績CSV_期間A!$M$2:$M$5001,$C2508))</f>
        <v/>
      </c>
      <c r="H2508" s="38" t="str">
        <f aca="false">IF($C2508="","",SUMIFS(③実績CSV_期間B!$AA$2:$AA$5001,③実績CSV_期間B!$M$2:$M$5001,$C2508))</f>
        <v/>
      </c>
      <c r="I2508" s="38" t="str">
        <f aca="false">IF($C2508="","",SUMIFS(④実績CSV_期間C!$AA$2:$AA$5001,④実績CSV_期間C!$M$2:$M$5001,$C2508))</f>
        <v/>
      </c>
      <c r="J2508" s="38" t="str">
        <f aca="false">IF($C2508="","",N($F2508)*N($G2508))</f>
        <v/>
      </c>
      <c r="K2508" s="38" t="str">
        <f aca="false">IF($C2508="","",N($F2508)*N($H2508))</f>
        <v/>
      </c>
      <c r="L2508" s="38" t="str">
        <f aca="false">IF($C2508="","",N($F2508)*N($I2508))</f>
        <v/>
      </c>
      <c r="M2508" s="37" t="str">
        <f aca="false">IF(OR($C2508="",N(TOP!$C$12)=0),"",N($J2508)/TOP!$C$12)</f>
        <v/>
      </c>
      <c r="N2508" s="37" t="str">
        <f aca="false">IF(OR($C2508="",N(TOP!$C$13)=0),"",N($K2508)/TOP!$C$13)</f>
        <v/>
      </c>
      <c r="O2508" s="37" t="str">
        <f aca="false">IF(OR($C2508="",N(TOP!$C$14)=0),"",N($L2508)/TOP!$C$14)</f>
        <v/>
      </c>
      <c r="P2508" s="42" t="str">
        <f aca="false">IF($C2508="","",IFERROR(CHOOSE(MATCH(TOP!$C$10,{"【期間A】","【期間B】","【期間C】"},0),N($M2508),N($N2508),N($O2508)),0))</f>
        <v/>
      </c>
    </row>
    <row r="2509" customFormat="false" ht="15" hidden="false" customHeight="false" outlineLevel="0" collapsed="false">
      <c r="B2509" s="12" t="n">
        <v>2504</v>
      </c>
      <c r="C2509" s="36" t="str">
        <f aca="false">IF(②実績CSV_期間A!$M2505="","",②実績CSV_期間A!$M2505&amp;"")</f>
        <v/>
      </c>
      <c r="D2509" s="12" t="str">
        <f aca="false">IF($C2509="","",②実績CSV_期間A!$N2505)</f>
        <v/>
      </c>
      <c r="E2509" s="12" t="str">
        <f aca="false">IF($C2509="","",RIGHT($D2509,1))</f>
        <v/>
      </c>
      <c r="F2509" s="41" t="str">
        <f aca="false">IF($C2509="","",IFERROR(INDEX(サイズ換算マスタ!$C$6:$C$8,MATCH($E2509,サイズ換算マスタ!$B$6:$B$8,0)),1))</f>
        <v/>
      </c>
      <c r="G2509" s="38" t="str">
        <f aca="false">IF($C2509="","",SUMIFS(②実績CSV_期間A!$AA$2:$AA$5001,②実績CSV_期間A!$M$2:$M$5001,$C2509))</f>
        <v/>
      </c>
      <c r="H2509" s="38" t="str">
        <f aca="false">IF($C2509="","",SUMIFS(③実績CSV_期間B!$AA$2:$AA$5001,③実績CSV_期間B!$M$2:$M$5001,$C2509))</f>
        <v/>
      </c>
      <c r="I2509" s="38" t="str">
        <f aca="false">IF($C2509="","",SUMIFS(④実績CSV_期間C!$AA$2:$AA$5001,④実績CSV_期間C!$M$2:$M$5001,$C2509))</f>
        <v/>
      </c>
      <c r="J2509" s="38" t="str">
        <f aca="false">IF($C2509="","",N($F2509)*N($G2509))</f>
        <v/>
      </c>
      <c r="K2509" s="38" t="str">
        <f aca="false">IF($C2509="","",N($F2509)*N($H2509))</f>
        <v/>
      </c>
      <c r="L2509" s="38" t="str">
        <f aca="false">IF($C2509="","",N($F2509)*N($I2509))</f>
        <v/>
      </c>
      <c r="M2509" s="37" t="str">
        <f aca="false">IF(OR($C2509="",N(TOP!$C$12)=0),"",N($J2509)/TOP!$C$12)</f>
        <v/>
      </c>
      <c r="N2509" s="37" t="str">
        <f aca="false">IF(OR($C2509="",N(TOP!$C$13)=0),"",N($K2509)/TOP!$C$13)</f>
        <v/>
      </c>
      <c r="O2509" s="37" t="str">
        <f aca="false">IF(OR($C2509="",N(TOP!$C$14)=0),"",N($L2509)/TOP!$C$14)</f>
        <v/>
      </c>
      <c r="P2509" s="42" t="str">
        <f aca="false">IF($C2509="","",IFERROR(CHOOSE(MATCH(TOP!$C$10,{"【期間A】","【期間B】","【期間C】"},0),N($M2509),N($N2509),N($O2509)),0))</f>
        <v/>
      </c>
    </row>
    <row r="2510" customFormat="false" ht="15" hidden="false" customHeight="false" outlineLevel="0" collapsed="false">
      <c r="B2510" s="12" t="n">
        <v>2505</v>
      </c>
      <c r="C2510" s="36" t="str">
        <f aca="false">IF(②実績CSV_期間A!$M2506="","",②実績CSV_期間A!$M2506&amp;"")</f>
        <v/>
      </c>
      <c r="D2510" s="12" t="str">
        <f aca="false">IF($C2510="","",②実績CSV_期間A!$N2506)</f>
        <v/>
      </c>
      <c r="E2510" s="12" t="str">
        <f aca="false">IF($C2510="","",RIGHT($D2510,1))</f>
        <v/>
      </c>
      <c r="F2510" s="41" t="str">
        <f aca="false">IF($C2510="","",IFERROR(INDEX(サイズ換算マスタ!$C$6:$C$8,MATCH($E2510,サイズ換算マスタ!$B$6:$B$8,0)),1))</f>
        <v/>
      </c>
      <c r="G2510" s="38" t="str">
        <f aca="false">IF($C2510="","",SUMIFS(②実績CSV_期間A!$AA$2:$AA$5001,②実績CSV_期間A!$M$2:$M$5001,$C2510))</f>
        <v/>
      </c>
      <c r="H2510" s="38" t="str">
        <f aca="false">IF($C2510="","",SUMIFS(③実績CSV_期間B!$AA$2:$AA$5001,③実績CSV_期間B!$M$2:$M$5001,$C2510))</f>
        <v/>
      </c>
      <c r="I2510" s="38" t="str">
        <f aca="false">IF($C2510="","",SUMIFS(④実績CSV_期間C!$AA$2:$AA$5001,④実績CSV_期間C!$M$2:$M$5001,$C2510))</f>
        <v/>
      </c>
      <c r="J2510" s="38" t="str">
        <f aca="false">IF($C2510="","",N($F2510)*N($G2510))</f>
        <v/>
      </c>
      <c r="K2510" s="38" t="str">
        <f aca="false">IF($C2510="","",N($F2510)*N($H2510))</f>
        <v/>
      </c>
      <c r="L2510" s="38" t="str">
        <f aca="false">IF($C2510="","",N($F2510)*N($I2510))</f>
        <v/>
      </c>
      <c r="M2510" s="37" t="str">
        <f aca="false">IF(OR($C2510="",N(TOP!$C$12)=0),"",N($J2510)/TOP!$C$12)</f>
        <v/>
      </c>
      <c r="N2510" s="37" t="str">
        <f aca="false">IF(OR($C2510="",N(TOP!$C$13)=0),"",N($K2510)/TOP!$C$13)</f>
        <v/>
      </c>
      <c r="O2510" s="37" t="str">
        <f aca="false">IF(OR($C2510="",N(TOP!$C$14)=0),"",N($L2510)/TOP!$C$14)</f>
        <v/>
      </c>
      <c r="P2510" s="42" t="str">
        <f aca="false">IF($C2510="","",IFERROR(CHOOSE(MATCH(TOP!$C$10,{"【期間A】","【期間B】","【期間C】"},0),N($M2510),N($N2510),N($O2510)),0))</f>
        <v/>
      </c>
    </row>
    <row r="2511" customFormat="false" ht="15" hidden="false" customHeight="false" outlineLevel="0" collapsed="false">
      <c r="B2511" s="12" t="n">
        <v>2506</v>
      </c>
      <c r="C2511" s="36" t="str">
        <f aca="false">IF(②実績CSV_期間A!$M2507="","",②実績CSV_期間A!$M2507&amp;"")</f>
        <v/>
      </c>
      <c r="D2511" s="12" t="str">
        <f aca="false">IF($C2511="","",②実績CSV_期間A!$N2507)</f>
        <v/>
      </c>
      <c r="E2511" s="12" t="str">
        <f aca="false">IF($C2511="","",RIGHT($D2511,1))</f>
        <v/>
      </c>
      <c r="F2511" s="41" t="str">
        <f aca="false">IF($C2511="","",IFERROR(INDEX(サイズ換算マスタ!$C$6:$C$8,MATCH($E2511,サイズ換算マスタ!$B$6:$B$8,0)),1))</f>
        <v/>
      </c>
      <c r="G2511" s="38" t="str">
        <f aca="false">IF($C2511="","",SUMIFS(②実績CSV_期間A!$AA$2:$AA$5001,②実績CSV_期間A!$M$2:$M$5001,$C2511))</f>
        <v/>
      </c>
      <c r="H2511" s="38" t="str">
        <f aca="false">IF($C2511="","",SUMIFS(③実績CSV_期間B!$AA$2:$AA$5001,③実績CSV_期間B!$M$2:$M$5001,$C2511))</f>
        <v/>
      </c>
      <c r="I2511" s="38" t="str">
        <f aca="false">IF($C2511="","",SUMIFS(④実績CSV_期間C!$AA$2:$AA$5001,④実績CSV_期間C!$M$2:$M$5001,$C2511))</f>
        <v/>
      </c>
      <c r="J2511" s="38" t="str">
        <f aca="false">IF($C2511="","",N($F2511)*N($G2511))</f>
        <v/>
      </c>
      <c r="K2511" s="38" t="str">
        <f aca="false">IF($C2511="","",N($F2511)*N($H2511))</f>
        <v/>
      </c>
      <c r="L2511" s="38" t="str">
        <f aca="false">IF($C2511="","",N($F2511)*N($I2511))</f>
        <v/>
      </c>
      <c r="M2511" s="37" t="str">
        <f aca="false">IF(OR($C2511="",N(TOP!$C$12)=0),"",N($J2511)/TOP!$C$12)</f>
        <v/>
      </c>
      <c r="N2511" s="37" t="str">
        <f aca="false">IF(OR($C2511="",N(TOP!$C$13)=0),"",N($K2511)/TOP!$C$13)</f>
        <v/>
      </c>
      <c r="O2511" s="37" t="str">
        <f aca="false">IF(OR($C2511="",N(TOP!$C$14)=0),"",N($L2511)/TOP!$C$14)</f>
        <v/>
      </c>
      <c r="P2511" s="42" t="str">
        <f aca="false">IF($C2511="","",IFERROR(CHOOSE(MATCH(TOP!$C$10,{"【期間A】","【期間B】","【期間C】"},0),N($M2511),N($N2511),N($O2511)),0))</f>
        <v/>
      </c>
    </row>
    <row r="2512" customFormat="false" ht="15" hidden="false" customHeight="false" outlineLevel="0" collapsed="false">
      <c r="B2512" s="12" t="n">
        <v>2507</v>
      </c>
      <c r="C2512" s="36" t="str">
        <f aca="false">IF(②実績CSV_期間A!$M2508="","",②実績CSV_期間A!$M2508&amp;"")</f>
        <v/>
      </c>
      <c r="D2512" s="12" t="str">
        <f aca="false">IF($C2512="","",②実績CSV_期間A!$N2508)</f>
        <v/>
      </c>
      <c r="E2512" s="12" t="str">
        <f aca="false">IF($C2512="","",RIGHT($D2512,1))</f>
        <v/>
      </c>
      <c r="F2512" s="41" t="str">
        <f aca="false">IF($C2512="","",IFERROR(INDEX(サイズ換算マスタ!$C$6:$C$8,MATCH($E2512,サイズ換算マスタ!$B$6:$B$8,0)),1))</f>
        <v/>
      </c>
      <c r="G2512" s="38" t="str">
        <f aca="false">IF($C2512="","",SUMIFS(②実績CSV_期間A!$AA$2:$AA$5001,②実績CSV_期間A!$M$2:$M$5001,$C2512))</f>
        <v/>
      </c>
      <c r="H2512" s="38" t="str">
        <f aca="false">IF($C2512="","",SUMIFS(③実績CSV_期間B!$AA$2:$AA$5001,③実績CSV_期間B!$M$2:$M$5001,$C2512))</f>
        <v/>
      </c>
      <c r="I2512" s="38" t="str">
        <f aca="false">IF($C2512="","",SUMIFS(④実績CSV_期間C!$AA$2:$AA$5001,④実績CSV_期間C!$M$2:$M$5001,$C2512))</f>
        <v/>
      </c>
      <c r="J2512" s="38" t="str">
        <f aca="false">IF($C2512="","",N($F2512)*N($G2512))</f>
        <v/>
      </c>
      <c r="K2512" s="38" t="str">
        <f aca="false">IF($C2512="","",N($F2512)*N($H2512))</f>
        <v/>
      </c>
      <c r="L2512" s="38" t="str">
        <f aca="false">IF($C2512="","",N($F2512)*N($I2512))</f>
        <v/>
      </c>
      <c r="M2512" s="37" t="str">
        <f aca="false">IF(OR($C2512="",N(TOP!$C$12)=0),"",N($J2512)/TOP!$C$12)</f>
        <v/>
      </c>
      <c r="N2512" s="37" t="str">
        <f aca="false">IF(OR($C2512="",N(TOP!$C$13)=0),"",N($K2512)/TOP!$C$13)</f>
        <v/>
      </c>
      <c r="O2512" s="37" t="str">
        <f aca="false">IF(OR($C2512="",N(TOP!$C$14)=0),"",N($L2512)/TOP!$C$14)</f>
        <v/>
      </c>
      <c r="P2512" s="42" t="str">
        <f aca="false">IF($C2512="","",IFERROR(CHOOSE(MATCH(TOP!$C$10,{"【期間A】","【期間B】","【期間C】"},0),N($M2512),N($N2512),N($O2512)),0))</f>
        <v/>
      </c>
    </row>
    <row r="2513" customFormat="false" ht="15" hidden="false" customHeight="false" outlineLevel="0" collapsed="false">
      <c r="B2513" s="12" t="n">
        <v>2508</v>
      </c>
      <c r="C2513" s="36" t="str">
        <f aca="false">IF(②実績CSV_期間A!$M2509="","",②実績CSV_期間A!$M2509&amp;"")</f>
        <v/>
      </c>
      <c r="D2513" s="12" t="str">
        <f aca="false">IF($C2513="","",②実績CSV_期間A!$N2509)</f>
        <v/>
      </c>
      <c r="E2513" s="12" t="str">
        <f aca="false">IF($C2513="","",RIGHT($D2513,1))</f>
        <v/>
      </c>
      <c r="F2513" s="41" t="str">
        <f aca="false">IF($C2513="","",IFERROR(INDEX(サイズ換算マスタ!$C$6:$C$8,MATCH($E2513,サイズ換算マスタ!$B$6:$B$8,0)),1))</f>
        <v/>
      </c>
      <c r="G2513" s="38" t="str">
        <f aca="false">IF($C2513="","",SUMIFS(②実績CSV_期間A!$AA$2:$AA$5001,②実績CSV_期間A!$M$2:$M$5001,$C2513))</f>
        <v/>
      </c>
      <c r="H2513" s="38" t="str">
        <f aca="false">IF($C2513="","",SUMIFS(③実績CSV_期間B!$AA$2:$AA$5001,③実績CSV_期間B!$M$2:$M$5001,$C2513))</f>
        <v/>
      </c>
      <c r="I2513" s="38" t="str">
        <f aca="false">IF($C2513="","",SUMIFS(④実績CSV_期間C!$AA$2:$AA$5001,④実績CSV_期間C!$M$2:$M$5001,$C2513))</f>
        <v/>
      </c>
      <c r="J2513" s="38" t="str">
        <f aca="false">IF($C2513="","",N($F2513)*N($G2513))</f>
        <v/>
      </c>
      <c r="K2513" s="38" t="str">
        <f aca="false">IF($C2513="","",N($F2513)*N($H2513))</f>
        <v/>
      </c>
      <c r="L2513" s="38" t="str">
        <f aca="false">IF($C2513="","",N($F2513)*N($I2513))</f>
        <v/>
      </c>
      <c r="M2513" s="37" t="str">
        <f aca="false">IF(OR($C2513="",N(TOP!$C$12)=0),"",N($J2513)/TOP!$C$12)</f>
        <v/>
      </c>
      <c r="N2513" s="37" t="str">
        <f aca="false">IF(OR($C2513="",N(TOP!$C$13)=0),"",N($K2513)/TOP!$C$13)</f>
        <v/>
      </c>
      <c r="O2513" s="37" t="str">
        <f aca="false">IF(OR($C2513="",N(TOP!$C$14)=0),"",N($L2513)/TOP!$C$14)</f>
        <v/>
      </c>
      <c r="P2513" s="42" t="str">
        <f aca="false">IF($C2513="","",IFERROR(CHOOSE(MATCH(TOP!$C$10,{"【期間A】","【期間B】","【期間C】"},0),N($M2513),N($N2513),N($O2513)),0))</f>
        <v/>
      </c>
    </row>
    <row r="2514" customFormat="false" ht="15" hidden="false" customHeight="false" outlineLevel="0" collapsed="false">
      <c r="B2514" s="12" t="n">
        <v>2509</v>
      </c>
      <c r="C2514" s="36" t="str">
        <f aca="false">IF(②実績CSV_期間A!$M2510="","",②実績CSV_期間A!$M2510&amp;"")</f>
        <v/>
      </c>
      <c r="D2514" s="12" t="str">
        <f aca="false">IF($C2514="","",②実績CSV_期間A!$N2510)</f>
        <v/>
      </c>
      <c r="E2514" s="12" t="str">
        <f aca="false">IF($C2514="","",RIGHT($D2514,1))</f>
        <v/>
      </c>
      <c r="F2514" s="41" t="str">
        <f aca="false">IF($C2514="","",IFERROR(INDEX(サイズ換算マスタ!$C$6:$C$8,MATCH($E2514,サイズ換算マスタ!$B$6:$B$8,0)),1))</f>
        <v/>
      </c>
      <c r="G2514" s="38" t="str">
        <f aca="false">IF($C2514="","",SUMIFS(②実績CSV_期間A!$AA$2:$AA$5001,②実績CSV_期間A!$M$2:$M$5001,$C2514))</f>
        <v/>
      </c>
      <c r="H2514" s="38" t="str">
        <f aca="false">IF($C2514="","",SUMIFS(③実績CSV_期間B!$AA$2:$AA$5001,③実績CSV_期間B!$M$2:$M$5001,$C2514))</f>
        <v/>
      </c>
      <c r="I2514" s="38" t="str">
        <f aca="false">IF($C2514="","",SUMIFS(④実績CSV_期間C!$AA$2:$AA$5001,④実績CSV_期間C!$M$2:$M$5001,$C2514))</f>
        <v/>
      </c>
      <c r="J2514" s="38" t="str">
        <f aca="false">IF($C2514="","",N($F2514)*N($G2514))</f>
        <v/>
      </c>
      <c r="K2514" s="38" t="str">
        <f aca="false">IF($C2514="","",N($F2514)*N($H2514))</f>
        <v/>
      </c>
      <c r="L2514" s="38" t="str">
        <f aca="false">IF($C2514="","",N($F2514)*N($I2514))</f>
        <v/>
      </c>
      <c r="M2514" s="37" t="str">
        <f aca="false">IF(OR($C2514="",N(TOP!$C$12)=0),"",N($J2514)/TOP!$C$12)</f>
        <v/>
      </c>
      <c r="N2514" s="37" t="str">
        <f aca="false">IF(OR($C2514="",N(TOP!$C$13)=0),"",N($K2514)/TOP!$C$13)</f>
        <v/>
      </c>
      <c r="O2514" s="37" t="str">
        <f aca="false">IF(OR($C2514="",N(TOP!$C$14)=0),"",N($L2514)/TOP!$C$14)</f>
        <v/>
      </c>
      <c r="P2514" s="42" t="str">
        <f aca="false">IF($C2514="","",IFERROR(CHOOSE(MATCH(TOP!$C$10,{"【期間A】","【期間B】","【期間C】"},0),N($M2514),N($N2514),N($O2514)),0))</f>
        <v/>
      </c>
    </row>
    <row r="2515" customFormat="false" ht="15" hidden="false" customHeight="false" outlineLevel="0" collapsed="false">
      <c r="B2515" s="12" t="n">
        <v>2510</v>
      </c>
      <c r="C2515" s="36" t="str">
        <f aca="false">IF(②実績CSV_期間A!$M2511="","",②実績CSV_期間A!$M2511&amp;"")</f>
        <v/>
      </c>
      <c r="D2515" s="12" t="str">
        <f aca="false">IF($C2515="","",②実績CSV_期間A!$N2511)</f>
        <v/>
      </c>
      <c r="E2515" s="12" t="str">
        <f aca="false">IF($C2515="","",RIGHT($D2515,1))</f>
        <v/>
      </c>
      <c r="F2515" s="41" t="str">
        <f aca="false">IF($C2515="","",IFERROR(INDEX(サイズ換算マスタ!$C$6:$C$8,MATCH($E2515,サイズ換算マスタ!$B$6:$B$8,0)),1))</f>
        <v/>
      </c>
      <c r="G2515" s="38" t="str">
        <f aca="false">IF($C2515="","",SUMIFS(②実績CSV_期間A!$AA$2:$AA$5001,②実績CSV_期間A!$M$2:$M$5001,$C2515))</f>
        <v/>
      </c>
      <c r="H2515" s="38" t="str">
        <f aca="false">IF($C2515="","",SUMIFS(③実績CSV_期間B!$AA$2:$AA$5001,③実績CSV_期間B!$M$2:$M$5001,$C2515))</f>
        <v/>
      </c>
      <c r="I2515" s="38" t="str">
        <f aca="false">IF($C2515="","",SUMIFS(④実績CSV_期間C!$AA$2:$AA$5001,④実績CSV_期間C!$M$2:$M$5001,$C2515))</f>
        <v/>
      </c>
      <c r="J2515" s="38" t="str">
        <f aca="false">IF($C2515="","",N($F2515)*N($G2515))</f>
        <v/>
      </c>
      <c r="K2515" s="38" t="str">
        <f aca="false">IF($C2515="","",N($F2515)*N($H2515))</f>
        <v/>
      </c>
      <c r="L2515" s="38" t="str">
        <f aca="false">IF($C2515="","",N($F2515)*N($I2515))</f>
        <v/>
      </c>
      <c r="M2515" s="37" t="str">
        <f aca="false">IF(OR($C2515="",N(TOP!$C$12)=0),"",N($J2515)/TOP!$C$12)</f>
        <v/>
      </c>
      <c r="N2515" s="37" t="str">
        <f aca="false">IF(OR($C2515="",N(TOP!$C$13)=0),"",N($K2515)/TOP!$C$13)</f>
        <v/>
      </c>
      <c r="O2515" s="37" t="str">
        <f aca="false">IF(OR($C2515="",N(TOP!$C$14)=0),"",N($L2515)/TOP!$C$14)</f>
        <v/>
      </c>
      <c r="P2515" s="42" t="str">
        <f aca="false">IF($C2515="","",IFERROR(CHOOSE(MATCH(TOP!$C$10,{"【期間A】","【期間B】","【期間C】"},0),N($M2515),N($N2515),N($O2515)),0))</f>
        <v/>
      </c>
    </row>
    <row r="2516" customFormat="false" ht="15" hidden="false" customHeight="false" outlineLevel="0" collapsed="false">
      <c r="B2516" s="12" t="n">
        <v>2511</v>
      </c>
      <c r="C2516" s="36" t="str">
        <f aca="false">IF(②実績CSV_期間A!$M2512="","",②実績CSV_期間A!$M2512&amp;"")</f>
        <v/>
      </c>
      <c r="D2516" s="12" t="str">
        <f aca="false">IF($C2516="","",②実績CSV_期間A!$N2512)</f>
        <v/>
      </c>
      <c r="E2516" s="12" t="str">
        <f aca="false">IF($C2516="","",RIGHT($D2516,1))</f>
        <v/>
      </c>
      <c r="F2516" s="41" t="str">
        <f aca="false">IF($C2516="","",IFERROR(INDEX(サイズ換算マスタ!$C$6:$C$8,MATCH($E2516,サイズ換算マスタ!$B$6:$B$8,0)),1))</f>
        <v/>
      </c>
      <c r="G2516" s="38" t="str">
        <f aca="false">IF($C2516="","",SUMIFS(②実績CSV_期間A!$AA$2:$AA$5001,②実績CSV_期間A!$M$2:$M$5001,$C2516))</f>
        <v/>
      </c>
      <c r="H2516" s="38" t="str">
        <f aca="false">IF($C2516="","",SUMIFS(③実績CSV_期間B!$AA$2:$AA$5001,③実績CSV_期間B!$M$2:$M$5001,$C2516))</f>
        <v/>
      </c>
      <c r="I2516" s="38" t="str">
        <f aca="false">IF($C2516="","",SUMIFS(④実績CSV_期間C!$AA$2:$AA$5001,④実績CSV_期間C!$M$2:$M$5001,$C2516))</f>
        <v/>
      </c>
      <c r="J2516" s="38" t="str">
        <f aca="false">IF($C2516="","",N($F2516)*N($G2516))</f>
        <v/>
      </c>
      <c r="K2516" s="38" t="str">
        <f aca="false">IF($C2516="","",N($F2516)*N($H2516))</f>
        <v/>
      </c>
      <c r="L2516" s="38" t="str">
        <f aca="false">IF($C2516="","",N($F2516)*N($I2516))</f>
        <v/>
      </c>
      <c r="M2516" s="37" t="str">
        <f aca="false">IF(OR($C2516="",N(TOP!$C$12)=0),"",N($J2516)/TOP!$C$12)</f>
        <v/>
      </c>
      <c r="N2516" s="37" t="str">
        <f aca="false">IF(OR($C2516="",N(TOP!$C$13)=0),"",N($K2516)/TOP!$C$13)</f>
        <v/>
      </c>
      <c r="O2516" s="37" t="str">
        <f aca="false">IF(OR($C2516="",N(TOP!$C$14)=0),"",N($L2516)/TOP!$C$14)</f>
        <v/>
      </c>
      <c r="P2516" s="42" t="str">
        <f aca="false">IF($C2516="","",IFERROR(CHOOSE(MATCH(TOP!$C$10,{"【期間A】","【期間B】","【期間C】"},0),N($M2516),N($N2516),N($O2516)),0))</f>
        <v/>
      </c>
    </row>
    <row r="2517" customFormat="false" ht="15" hidden="false" customHeight="false" outlineLevel="0" collapsed="false">
      <c r="B2517" s="12" t="n">
        <v>2512</v>
      </c>
      <c r="C2517" s="36" t="str">
        <f aca="false">IF(②実績CSV_期間A!$M2513="","",②実績CSV_期間A!$M2513&amp;"")</f>
        <v/>
      </c>
      <c r="D2517" s="12" t="str">
        <f aca="false">IF($C2517="","",②実績CSV_期間A!$N2513)</f>
        <v/>
      </c>
      <c r="E2517" s="12" t="str">
        <f aca="false">IF($C2517="","",RIGHT($D2517,1))</f>
        <v/>
      </c>
      <c r="F2517" s="41" t="str">
        <f aca="false">IF($C2517="","",IFERROR(INDEX(サイズ換算マスタ!$C$6:$C$8,MATCH($E2517,サイズ換算マスタ!$B$6:$B$8,0)),1))</f>
        <v/>
      </c>
      <c r="G2517" s="38" t="str">
        <f aca="false">IF($C2517="","",SUMIFS(②実績CSV_期間A!$AA$2:$AA$5001,②実績CSV_期間A!$M$2:$M$5001,$C2517))</f>
        <v/>
      </c>
      <c r="H2517" s="38" t="str">
        <f aca="false">IF($C2517="","",SUMIFS(③実績CSV_期間B!$AA$2:$AA$5001,③実績CSV_期間B!$M$2:$M$5001,$C2517))</f>
        <v/>
      </c>
      <c r="I2517" s="38" t="str">
        <f aca="false">IF($C2517="","",SUMIFS(④実績CSV_期間C!$AA$2:$AA$5001,④実績CSV_期間C!$M$2:$M$5001,$C2517))</f>
        <v/>
      </c>
      <c r="J2517" s="38" t="str">
        <f aca="false">IF($C2517="","",N($F2517)*N($G2517))</f>
        <v/>
      </c>
      <c r="K2517" s="38" t="str">
        <f aca="false">IF($C2517="","",N($F2517)*N($H2517))</f>
        <v/>
      </c>
      <c r="L2517" s="38" t="str">
        <f aca="false">IF($C2517="","",N($F2517)*N($I2517))</f>
        <v/>
      </c>
      <c r="M2517" s="37" t="str">
        <f aca="false">IF(OR($C2517="",N(TOP!$C$12)=0),"",N($J2517)/TOP!$C$12)</f>
        <v/>
      </c>
      <c r="N2517" s="37" t="str">
        <f aca="false">IF(OR($C2517="",N(TOP!$C$13)=0),"",N($K2517)/TOP!$C$13)</f>
        <v/>
      </c>
      <c r="O2517" s="37" t="str">
        <f aca="false">IF(OR($C2517="",N(TOP!$C$14)=0),"",N($L2517)/TOP!$C$14)</f>
        <v/>
      </c>
      <c r="P2517" s="42" t="str">
        <f aca="false">IF($C2517="","",IFERROR(CHOOSE(MATCH(TOP!$C$10,{"【期間A】","【期間B】","【期間C】"},0),N($M2517),N($N2517),N($O2517)),0))</f>
        <v/>
      </c>
    </row>
    <row r="2518" customFormat="false" ht="15" hidden="false" customHeight="false" outlineLevel="0" collapsed="false">
      <c r="B2518" s="12" t="n">
        <v>2513</v>
      </c>
      <c r="C2518" s="36" t="str">
        <f aca="false">IF(②実績CSV_期間A!$M2514="","",②実績CSV_期間A!$M2514&amp;"")</f>
        <v/>
      </c>
      <c r="D2518" s="12" t="str">
        <f aca="false">IF($C2518="","",②実績CSV_期間A!$N2514)</f>
        <v/>
      </c>
      <c r="E2518" s="12" t="str">
        <f aca="false">IF($C2518="","",RIGHT($D2518,1))</f>
        <v/>
      </c>
      <c r="F2518" s="41" t="str">
        <f aca="false">IF($C2518="","",IFERROR(INDEX(サイズ換算マスタ!$C$6:$C$8,MATCH($E2518,サイズ換算マスタ!$B$6:$B$8,0)),1))</f>
        <v/>
      </c>
      <c r="G2518" s="38" t="str">
        <f aca="false">IF($C2518="","",SUMIFS(②実績CSV_期間A!$AA$2:$AA$5001,②実績CSV_期間A!$M$2:$M$5001,$C2518))</f>
        <v/>
      </c>
      <c r="H2518" s="38" t="str">
        <f aca="false">IF($C2518="","",SUMIFS(③実績CSV_期間B!$AA$2:$AA$5001,③実績CSV_期間B!$M$2:$M$5001,$C2518))</f>
        <v/>
      </c>
      <c r="I2518" s="38" t="str">
        <f aca="false">IF($C2518="","",SUMIFS(④実績CSV_期間C!$AA$2:$AA$5001,④実績CSV_期間C!$M$2:$M$5001,$C2518))</f>
        <v/>
      </c>
      <c r="J2518" s="38" t="str">
        <f aca="false">IF($C2518="","",N($F2518)*N($G2518))</f>
        <v/>
      </c>
      <c r="K2518" s="38" t="str">
        <f aca="false">IF($C2518="","",N($F2518)*N($H2518))</f>
        <v/>
      </c>
      <c r="L2518" s="38" t="str">
        <f aca="false">IF($C2518="","",N($F2518)*N($I2518))</f>
        <v/>
      </c>
      <c r="M2518" s="37" t="str">
        <f aca="false">IF(OR($C2518="",N(TOP!$C$12)=0),"",N($J2518)/TOP!$C$12)</f>
        <v/>
      </c>
      <c r="N2518" s="37" t="str">
        <f aca="false">IF(OR($C2518="",N(TOP!$C$13)=0),"",N($K2518)/TOP!$C$13)</f>
        <v/>
      </c>
      <c r="O2518" s="37" t="str">
        <f aca="false">IF(OR($C2518="",N(TOP!$C$14)=0),"",N($L2518)/TOP!$C$14)</f>
        <v/>
      </c>
      <c r="P2518" s="42" t="str">
        <f aca="false">IF($C2518="","",IFERROR(CHOOSE(MATCH(TOP!$C$10,{"【期間A】","【期間B】","【期間C】"},0),N($M2518),N($N2518),N($O2518)),0))</f>
        <v/>
      </c>
    </row>
    <row r="2519" customFormat="false" ht="15" hidden="false" customHeight="false" outlineLevel="0" collapsed="false">
      <c r="B2519" s="12" t="n">
        <v>2514</v>
      </c>
      <c r="C2519" s="36" t="str">
        <f aca="false">IF(②実績CSV_期間A!$M2515="","",②実績CSV_期間A!$M2515&amp;"")</f>
        <v/>
      </c>
      <c r="D2519" s="12" t="str">
        <f aca="false">IF($C2519="","",②実績CSV_期間A!$N2515)</f>
        <v/>
      </c>
      <c r="E2519" s="12" t="str">
        <f aca="false">IF($C2519="","",RIGHT($D2519,1))</f>
        <v/>
      </c>
      <c r="F2519" s="41" t="str">
        <f aca="false">IF($C2519="","",IFERROR(INDEX(サイズ換算マスタ!$C$6:$C$8,MATCH($E2519,サイズ換算マスタ!$B$6:$B$8,0)),1))</f>
        <v/>
      </c>
      <c r="G2519" s="38" t="str">
        <f aca="false">IF($C2519="","",SUMIFS(②実績CSV_期間A!$AA$2:$AA$5001,②実績CSV_期間A!$M$2:$M$5001,$C2519))</f>
        <v/>
      </c>
      <c r="H2519" s="38" t="str">
        <f aca="false">IF($C2519="","",SUMIFS(③実績CSV_期間B!$AA$2:$AA$5001,③実績CSV_期間B!$M$2:$M$5001,$C2519))</f>
        <v/>
      </c>
      <c r="I2519" s="38" t="str">
        <f aca="false">IF($C2519="","",SUMIFS(④実績CSV_期間C!$AA$2:$AA$5001,④実績CSV_期間C!$M$2:$M$5001,$C2519))</f>
        <v/>
      </c>
      <c r="J2519" s="38" t="str">
        <f aca="false">IF($C2519="","",N($F2519)*N($G2519))</f>
        <v/>
      </c>
      <c r="K2519" s="38" t="str">
        <f aca="false">IF($C2519="","",N($F2519)*N($H2519))</f>
        <v/>
      </c>
      <c r="L2519" s="38" t="str">
        <f aca="false">IF($C2519="","",N($F2519)*N($I2519))</f>
        <v/>
      </c>
      <c r="M2519" s="37" t="str">
        <f aca="false">IF(OR($C2519="",N(TOP!$C$12)=0),"",N($J2519)/TOP!$C$12)</f>
        <v/>
      </c>
      <c r="N2519" s="37" t="str">
        <f aca="false">IF(OR($C2519="",N(TOP!$C$13)=0),"",N($K2519)/TOP!$C$13)</f>
        <v/>
      </c>
      <c r="O2519" s="37" t="str">
        <f aca="false">IF(OR($C2519="",N(TOP!$C$14)=0),"",N($L2519)/TOP!$C$14)</f>
        <v/>
      </c>
      <c r="P2519" s="42" t="str">
        <f aca="false">IF($C2519="","",IFERROR(CHOOSE(MATCH(TOP!$C$10,{"【期間A】","【期間B】","【期間C】"},0),N($M2519),N($N2519),N($O2519)),0))</f>
        <v/>
      </c>
    </row>
    <row r="2520" customFormat="false" ht="15" hidden="false" customHeight="false" outlineLevel="0" collapsed="false">
      <c r="B2520" s="12" t="n">
        <v>2515</v>
      </c>
      <c r="C2520" s="36" t="str">
        <f aca="false">IF(②実績CSV_期間A!$M2516="","",②実績CSV_期間A!$M2516&amp;"")</f>
        <v/>
      </c>
      <c r="D2520" s="12" t="str">
        <f aca="false">IF($C2520="","",②実績CSV_期間A!$N2516)</f>
        <v/>
      </c>
      <c r="E2520" s="12" t="str">
        <f aca="false">IF($C2520="","",RIGHT($D2520,1))</f>
        <v/>
      </c>
      <c r="F2520" s="41" t="str">
        <f aca="false">IF($C2520="","",IFERROR(INDEX(サイズ換算マスタ!$C$6:$C$8,MATCH($E2520,サイズ換算マスタ!$B$6:$B$8,0)),1))</f>
        <v/>
      </c>
      <c r="G2520" s="38" t="str">
        <f aca="false">IF($C2520="","",SUMIFS(②実績CSV_期間A!$AA$2:$AA$5001,②実績CSV_期間A!$M$2:$M$5001,$C2520))</f>
        <v/>
      </c>
      <c r="H2520" s="38" t="str">
        <f aca="false">IF($C2520="","",SUMIFS(③実績CSV_期間B!$AA$2:$AA$5001,③実績CSV_期間B!$M$2:$M$5001,$C2520))</f>
        <v/>
      </c>
      <c r="I2520" s="38" t="str">
        <f aca="false">IF($C2520="","",SUMIFS(④実績CSV_期間C!$AA$2:$AA$5001,④実績CSV_期間C!$M$2:$M$5001,$C2520))</f>
        <v/>
      </c>
      <c r="J2520" s="38" t="str">
        <f aca="false">IF($C2520="","",N($F2520)*N($G2520))</f>
        <v/>
      </c>
      <c r="K2520" s="38" t="str">
        <f aca="false">IF($C2520="","",N($F2520)*N($H2520))</f>
        <v/>
      </c>
      <c r="L2520" s="38" t="str">
        <f aca="false">IF($C2520="","",N($F2520)*N($I2520))</f>
        <v/>
      </c>
      <c r="M2520" s="37" t="str">
        <f aca="false">IF(OR($C2520="",N(TOP!$C$12)=0),"",N($J2520)/TOP!$C$12)</f>
        <v/>
      </c>
      <c r="N2520" s="37" t="str">
        <f aca="false">IF(OR($C2520="",N(TOP!$C$13)=0),"",N($K2520)/TOP!$C$13)</f>
        <v/>
      </c>
      <c r="O2520" s="37" t="str">
        <f aca="false">IF(OR($C2520="",N(TOP!$C$14)=0),"",N($L2520)/TOP!$C$14)</f>
        <v/>
      </c>
      <c r="P2520" s="42" t="str">
        <f aca="false">IF($C2520="","",IFERROR(CHOOSE(MATCH(TOP!$C$10,{"【期間A】","【期間B】","【期間C】"},0),N($M2520),N($N2520),N($O2520)),0))</f>
        <v/>
      </c>
    </row>
    <row r="2521" customFormat="false" ht="15" hidden="false" customHeight="false" outlineLevel="0" collapsed="false">
      <c r="B2521" s="12" t="n">
        <v>2516</v>
      </c>
      <c r="C2521" s="36" t="str">
        <f aca="false">IF(②実績CSV_期間A!$M2517="","",②実績CSV_期間A!$M2517&amp;"")</f>
        <v/>
      </c>
      <c r="D2521" s="12" t="str">
        <f aca="false">IF($C2521="","",②実績CSV_期間A!$N2517)</f>
        <v/>
      </c>
      <c r="E2521" s="12" t="str">
        <f aca="false">IF($C2521="","",RIGHT($D2521,1))</f>
        <v/>
      </c>
      <c r="F2521" s="41" t="str">
        <f aca="false">IF($C2521="","",IFERROR(INDEX(サイズ換算マスタ!$C$6:$C$8,MATCH($E2521,サイズ換算マスタ!$B$6:$B$8,0)),1))</f>
        <v/>
      </c>
      <c r="G2521" s="38" t="str">
        <f aca="false">IF($C2521="","",SUMIFS(②実績CSV_期間A!$AA$2:$AA$5001,②実績CSV_期間A!$M$2:$M$5001,$C2521))</f>
        <v/>
      </c>
      <c r="H2521" s="38" t="str">
        <f aca="false">IF($C2521="","",SUMIFS(③実績CSV_期間B!$AA$2:$AA$5001,③実績CSV_期間B!$M$2:$M$5001,$C2521))</f>
        <v/>
      </c>
      <c r="I2521" s="38" t="str">
        <f aca="false">IF($C2521="","",SUMIFS(④実績CSV_期間C!$AA$2:$AA$5001,④実績CSV_期間C!$M$2:$M$5001,$C2521))</f>
        <v/>
      </c>
      <c r="J2521" s="38" t="str">
        <f aca="false">IF($C2521="","",N($F2521)*N($G2521))</f>
        <v/>
      </c>
      <c r="K2521" s="38" t="str">
        <f aca="false">IF($C2521="","",N($F2521)*N($H2521))</f>
        <v/>
      </c>
      <c r="L2521" s="38" t="str">
        <f aca="false">IF($C2521="","",N($F2521)*N($I2521))</f>
        <v/>
      </c>
      <c r="M2521" s="37" t="str">
        <f aca="false">IF(OR($C2521="",N(TOP!$C$12)=0),"",N($J2521)/TOP!$C$12)</f>
        <v/>
      </c>
      <c r="N2521" s="37" t="str">
        <f aca="false">IF(OR($C2521="",N(TOP!$C$13)=0),"",N($K2521)/TOP!$C$13)</f>
        <v/>
      </c>
      <c r="O2521" s="37" t="str">
        <f aca="false">IF(OR($C2521="",N(TOP!$C$14)=0),"",N($L2521)/TOP!$C$14)</f>
        <v/>
      </c>
      <c r="P2521" s="42" t="str">
        <f aca="false">IF($C2521="","",IFERROR(CHOOSE(MATCH(TOP!$C$10,{"【期間A】","【期間B】","【期間C】"},0),N($M2521),N($N2521),N($O2521)),0))</f>
        <v/>
      </c>
    </row>
    <row r="2522" customFormat="false" ht="15" hidden="false" customHeight="false" outlineLevel="0" collapsed="false">
      <c r="B2522" s="12" t="n">
        <v>2517</v>
      </c>
      <c r="C2522" s="36" t="str">
        <f aca="false">IF(②実績CSV_期間A!$M2518="","",②実績CSV_期間A!$M2518&amp;"")</f>
        <v/>
      </c>
      <c r="D2522" s="12" t="str">
        <f aca="false">IF($C2522="","",②実績CSV_期間A!$N2518)</f>
        <v/>
      </c>
      <c r="E2522" s="12" t="str">
        <f aca="false">IF($C2522="","",RIGHT($D2522,1))</f>
        <v/>
      </c>
      <c r="F2522" s="41" t="str">
        <f aca="false">IF($C2522="","",IFERROR(INDEX(サイズ換算マスタ!$C$6:$C$8,MATCH($E2522,サイズ換算マスタ!$B$6:$B$8,0)),1))</f>
        <v/>
      </c>
      <c r="G2522" s="38" t="str">
        <f aca="false">IF($C2522="","",SUMIFS(②実績CSV_期間A!$AA$2:$AA$5001,②実績CSV_期間A!$M$2:$M$5001,$C2522))</f>
        <v/>
      </c>
      <c r="H2522" s="38" t="str">
        <f aca="false">IF($C2522="","",SUMIFS(③実績CSV_期間B!$AA$2:$AA$5001,③実績CSV_期間B!$M$2:$M$5001,$C2522))</f>
        <v/>
      </c>
      <c r="I2522" s="38" t="str">
        <f aca="false">IF($C2522="","",SUMIFS(④実績CSV_期間C!$AA$2:$AA$5001,④実績CSV_期間C!$M$2:$M$5001,$C2522))</f>
        <v/>
      </c>
      <c r="J2522" s="38" t="str">
        <f aca="false">IF($C2522="","",N($F2522)*N($G2522))</f>
        <v/>
      </c>
      <c r="K2522" s="38" t="str">
        <f aca="false">IF($C2522="","",N($F2522)*N($H2522))</f>
        <v/>
      </c>
      <c r="L2522" s="38" t="str">
        <f aca="false">IF($C2522="","",N($F2522)*N($I2522))</f>
        <v/>
      </c>
      <c r="M2522" s="37" t="str">
        <f aca="false">IF(OR($C2522="",N(TOP!$C$12)=0),"",N($J2522)/TOP!$C$12)</f>
        <v/>
      </c>
      <c r="N2522" s="37" t="str">
        <f aca="false">IF(OR($C2522="",N(TOP!$C$13)=0),"",N($K2522)/TOP!$C$13)</f>
        <v/>
      </c>
      <c r="O2522" s="37" t="str">
        <f aca="false">IF(OR($C2522="",N(TOP!$C$14)=0),"",N($L2522)/TOP!$C$14)</f>
        <v/>
      </c>
      <c r="P2522" s="42" t="str">
        <f aca="false">IF($C2522="","",IFERROR(CHOOSE(MATCH(TOP!$C$10,{"【期間A】","【期間B】","【期間C】"},0),N($M2522),N($N2522),N($O2522)),0))</f>
        <v/>
      </c>
    </row>
    <row r="2523" customFormat="false" ht="15" hidden="false" customHeight="false" outlineLevel="0" collapsed="false">
      <c r="B2523" s="12" t="n">
        <v>2518</v>
      </c>
      <c r="C2523" s="36" t="str">
        <f aca="false">IF(②実績CSV_期間A!$M2519="","",②実績CSV_期間A!$M2519&amp;"")</f>
        <v/>
      </c>
      <c r="D2523" s="12" t="str">
        <f aca="false">IF($C2523="","",②実績CSV_期間A!$N2519)</f>
        <v/>
      </c>
      <c r="E2523" s="12" t="str">
        <f aca="false">IF($C2523="","",RIGHT($D2523,1))</f>
        <v/>
      </c>
      <c r="F2523" s="41" t="str">
        <f aca="false">IF($C2523="","",IFERROR(INDEX(サイズ換算マスタ!$C$6:$C$8,MATCH($E2523,サイズ換算マスタ!$B$6:$B$8,0)),1))</f>
        <v/>
      </c>
      <c r="G2523" s="38" t="str">
        <f aca="false">IF($C2523="","",SUMIFS(②実績CSV_期間A!$AA$2:$AA$5001,②実績CSV_期間A!$M$2:$M$5001,$C2523))</f>
        <v/>
      </c>
      <c r="H2523" s="38" t="str">
        <f aca="false">IF($C2523="","",SUMIFS(③実績CSV_期間B!$AA$2:$AA$5001,③実績CSV_期間B!$M$2:$M$5001,$C2523))</f>
        <v/>
      </c>
      <c r="I2523" s="38" t="str">
        <f aca="false">IF($C2523="","",SUMIFS(④実績CSV_期間C!$AA$2:$AA$5001,④実績CSV_期間C!$M$2:$M$5001,$C2523))</f>
        <v/>
      </c>
      <c r="J2523" s="38" t="str">
        <f aca="false">IF($C2523="","",N($F2523)*N($G2523))</f>
        <v/>
      </c>
      <c r="K2523" s="38" t="str">
        <f aca="false">IF($C2523="","",N($F2523)*N($H2523))</f>
        <v/>
      </c>
      <c r="L2523" s="38" t="str">
        <f aca="false">IF($C2523="","",N($F2523)*N($I2523))</f>
        <v/>
      </c>
      <c r="M2523" s="37" t="str">
        <f aca="false">IF(OR($C2523="",N(TOP!$C$12)=0),"",N($J2523)/TOP!$C$12)</f>
        <v/>
      </c>
      <c r="N2523" s="37" t="str">
        <f aca="false">IF(OR($C2523="",N(TOP!$C$13)=0),"",N($K2523)/TOP!$C$13)</f>
        <v/>
      </c>
      <c r="O2523" s="37" t="str">
        <f aca="false">IF(OR($C2523="",N(TOP!$C$14)=0),"",N($L2523)/TOP!$C$14)</f>
        <v/>
      </c>
      <c r="P2523" s="42" t="str">
        <f aca="false">IF($C2523="","",IFERROR(CHOOSE(MATCH(TOP!$C$10,{"【期間A】","【期間B】","【期間C】"},0),N($M2523),N($N2523),N($O2523)),0))</f>
        <v/>
      </c>
    </row>
    <row r="2524" customFormat="false" ht="15" hidden="false" customHeight="false" outlineLevel="0" collapsed="false">
      <c r="B2524" s="12" t="n">
        <v>2519</v>
      </c>
      <c r="C2524" s="36" t="str">
        <f aca="false">IF(②実績CSV_期間A!$M2520="","",②実績CSV_期間A!$M2520&amp;"")</f>
        <v/>
      </c>
      <c r="D2524" s="12" t="str">
        <f aca="false">IF($C2524="","",②実績CSV_期間A!$N2520)</f>
        <v/>
      </c>
      <c r="E2524" s="12" t="str">
        <f aca="false">IF($C2524="","",RIGHT($D2524,1))</f>
        <v/>
      </c>
      <c r="F2524" s="41" t="str">
        <f aca="false">IF($C2524="","",IFERROR(INDEX(サイズ換算マスタ!$C$6:$C$8,MATCH($E2524,サイズ換算マスタ!$B$6:$B$8,0)),1))</f>
        <v/>
      </c>
      <c r="G2524" s="38" t="str">
        <f aca="false">IF($C2524="","",SUMIFS(②実績CSV_期間A!$AA$2:$AA$5001,②実績CSV_期間A!$M$2:$M$5001,$C2524))</f>
        <v/>
      </c>
      <c r="H2524" s="38" t="str">
        <f aca="false">IF($C2524="","",SUMIFS(③実績CSV_期間B!$AA$2:$AA$5001,③実績CSV_期間B!$M$2:$M$5001,$C2524))</f>
        <v/>
      </c>
      <c r="I2524" s="38" t="str">
        <f aca="false">IF($C2524="","",SUMIFS(④実績CSV_期間C!$AA$2:$AA$5001,④実績CSV_期間C!$M$2:$M$5001,$C2524))</f>
        <v/>
      </c>
      <c r="J2524" s="38" t="str">
        <f aca="false">IF($C2524="","",N($F2524)*N($G2524))</f>
        <v/>
      </c>
      <c r="K2524" s="38" t="str">
        <f aca="false">IF($C2524="","",N($F2524)*N($H2524))</f>
        <v/>
      </c>
      <c r="L2524" s="38" t="str">
        <f aca="false">IF($C2524="","",N($F2524)*N($I2524))</f>
        <v/>
      </c>
      <c r="M2524" s="37" t="str">
        <f aca="false">IF(OR($C2524="",N(TOP!$C$12)=0),"",N($J2524)/TOP!$C$12)</f>
        <v/>
      </c>
      <c r="N2524" s="37" t="str">
        <f aca="false">IF(OR($C2524="",N(TOP!$C$13)=0),"",N($K2524)/TOP!$C$13)</f>
        <v/>
      </c>
      <c r="O2524" s="37" t="str">
        <f aca="false">IF(OR($C2524="",N(TOP!$C$14)=0),"",N($L2524)/TOP!$C$14)</f>
        <v/>
      </c>
      <c r="P2524" s="42" t="str">
        <f aca="false">IF($C2524="","",IFERROR(CHOOSE(MATCH(TOP!$C$10,{"【期間A】","【期間B】","【期間C】"},0),N($M2524),N($N2524),N($O2524)),0))</f>
        <v/>
      </c>
    </row>
    <row r="2525" customFormat="false" ht="15" hidden="false" customHeight="false" outlineLevel="0" collapsed="false">
      <c r="B2525" s="12" t="n">
        <v>2520</v>
      </c>
      <c r="C2525" s="36" t="str">
        <f aca="false">IF(②実績CSV_期間A!$M2521="","",②実績CSV_期間A!$M2521&amp;"")</f>
        <v/>
      </c>
      <c r="D2525" s="12" t="str">
        <f aca="false">IF($C2525="","",②実績CSV_期間A!$N2521)</f>
        <v/>
      </c>
      <c r="E2525" s="12" t="str">
        <f aca="false">IF($C2525="","",RIGHT($D2525,1))</f>
        <v/>
      </c>
      <c r="F2525" s="41" t="str">
        <f aca="false">IF($C2525="","",IFERROR(INDEX(サイズ換算マスタ!$C$6:$C$8,MATCH($E2525,サイズ換算マスタ!$B$6:$B$8,0)),1))</f>
        <v/>
      </c>
      <c r="G2525" s="38" t="str">
        <f aca="false">IF($C2525="","",SUMIFS(②実績CSV_期間A!$AA$2:$AA$5001,②実績CSV_期間A!$M$2:$M$5001,$C2525))</f>
        <v/>
      </c>
      <c r="H2525" s="38" t="str">
        <f aca="false">IF($C2525="","",SUMIFS(③実績CSV_期間B!$AA$2:$AA$5001,③実績CSV_期間B!$M$2:$M$5001,$C2525))</f>
        <v/>
      </c>
      <c r="I2525" s="38" t="str">
        <f aca="false">IF($C2525="","",SUMIFS(④実績CSV_期間C!$AA$2:$AA$5001,④実績CSV_期間C!$M$2:$M$5001,$C2525))</f>
        <v/>
      </c>
      <c r="J2525" s="38" t="str">
        <f aca="false">IF($C2525="","",N($F2525)*N($G2525))</f>
        <v/>
      </c>
      <c r="K2525" s="38" t="str">
        <f aca="false">IF($C2525="","",N($F2525)*N($H2525))</f>
        <v/>
      </c>
      <c r="L2525" s="38" t="str">
        <f aca="false">IF($C2525="","",N($F2525)*N($I2525))</f>
        <v/>
      </c>
      <c r="M2525" s="37" t="str">
        <f aca="false">IF(OR($C2525="",N(TOP!$C$12)=0),"",N($J2525)/TOP!$C$12)</f>
        <v/>
      </c>
      <c r="N2525" s="37" t="str">
        <f aca="false">IF(OR($C2525="",N(TOP!$C$13)=0),"",N($K2525)/TOP!$C$13)</f>
        <v/>
      </c>
      <c r="O2525" s="37" t="str">
        <f aca="false">IF(OR($C2525="",N(TOP!$C$14)=0),"",N($L2525)/TOP!$C$14)</f>
        <v/>
      </c>
      <c r="P2525" s="42" t="str">
        <f aca="false">IF($C2525="","",IFERROR(CHOOSE(MATCH(TOP!$C$10,{"【期間A】","【期間B】","【期間C】"},0),N($M2525),N($N2525),N($O2525)),0))</f>
        <v/>
      </c>
    </row>
    <row r="2526" customFormat="false" ht="15" hidden="false" customHeight="false" outlineLevel="0" collapsed="false">
      <c r="B2526" s="12" t="n">
        <v>2521</v>
      </c>
      <c r="C2526" s="36" t="str">
        <f aca="false">IF(②実績CSV_期間A!$M2522="","",②実績CSV_期間A!$M2522&amp;"")</f>
        <v/>
      </c>
      <c r="D2526" s="12" t="str">
        <f aca="false">IF($C2526="","",②実績CSV_期間A!$N2522)</f>
        <v/>
      </c>
      <c r="E2526" s="12" t="str">
        <f aca="false">IF($C2526="","",RIGHT($D2526,1))</f>
        <v/>
      </c>
      <c r="F2526" s="41" t="str">
        <f aca="false">IF($C2526="","",IFERROR(INDEX(サイズ換算マスタ!$C$6:$C$8,MATCH($E2526,サイズ換算マスタ!$B$6:$B$8,0)),1))</f>
        <v/>
      </c>
      <c r="G2526" s="38" t="str">
        <f aca="false">IF($C2526="","",SUMIFS(②実績CSV_期間A!$AA$2:$AA$5001,②実績CSV_期間A!$M$2:$M$5001,$C2526))</f>
        <v/>
      </c>
      <c r="H2526" s="38" t="str">
        <f aca="false">IF($C2526="","",SUMIFS(③実績CSV_期間B!$AA$2:$AA$5001,③実績CSV_期間B!$M$2:$M$5001,$C2526))</f>
        <v/>
      </c>
      <c r="I2526" s="38" t="str">
        <f aca="false">IF($C2526="","",SUMIFS(④実績CSV_期間C!$AA$2:$AA$5001,④実績CSV_期間C!$M$2:$M$5001,$C2526))</f>
        <v/>
      </c>
      <c r="J2526" s="38" t="str">
        <f aca="false">IF($C2526="","",N($F2526)*N($G2526))</f>
        <v/>
      </c>
      <c r="K2526" s="38" t="str">
        <f aca="false">IF($C2526="","",N($F2526)*N($H2526))</f>
        <v/>
      </c>
      <c r="L2526" s="38" t="str">
        <f aca="false">IF($C2526="","",N($F2526)*N($I2526))</f>
        <v/>
      </c>
      <c r="M2526" s="37" t="str">
        <f aca="false">IF(OR($C2526="",N(TOP!$C$12)=0),"",N($J2526)/TOP!$C$12)</f>
        <v/>
      </c>
      <c r="N2526" s="37" t="str">
        <f aca="false">IF(OR($C2526="",N(TOP!$C$13)=0),"",N($K2526)/TOP!$C$13)</f>
        <v/>
      </c>
      <c r="O2526" s="37" t="str">
        <f aca="false">IF(OR($C2526="",N(TOP!$C$14)=0),"",N($L2526)/TOP!$C$14)</f>
        <v/>
      </c>
      <c r="P2526" s="42" t="str">
        <f aca="false">IF($C2526="","",IFERROR(CHOOSE(MATCH(TOP!$C$10,{"【期間A】","【期間B】","【期間C】"},0),N($M2526),N($N2526),N($O2526)),0))</f>
        <v/>
      </c>
    </row>
    <row r="2527" customFormat="false" ht="15" hidden="false" customHeight="false" outlineLevel="0" collapsed="false">
      <c r="B2527" s="12" t="n">
        <v>2522</v>
      </c>
      <c r="C2527" s="36" t="str">
        <f aca="false">IF(②実績CSV_期間A!$M2523="","",②実績CSV_期間A!$M2523&amp;"")</f>
        <v/>
      </c>
      <c r="D2527" s="12" t="str">
        <f aca="false">IF($C2527="","",②実績CSV_期間A!$N2523)</f>
        <v/>
      </c>
      <c r="E2527" s="12" t="str">
        <f aca="false">IF($C2527="","",RIGHT($D2527,1))</f>
        <v/>
      </c>
      <c r="F2527" s="41" t="str">
        <f aca="false">IF($C2527="","",IFERROR(INDEX(サイズ換算マスタ!$C$6:$C$8,MATCH($E2527,サイズ換算マスタ!$B$6:$B$8,0)),1))</f>
        <v/>
      </c>
      <c r="G2527" s="38" t="str">
        <f aca="false">IF($C2527="","",SUMIFS(②実績CSV_期間A!$AA$2:$AA$5001,②実績CSV_期間A!$M$2:$M$5001,$C2527))</f>
        <v/>
      </c>
      <c r="H2527" s="38" t="str">
        <f aca="false">IF($C2527="","",SUMIFS(③実績CSV_期間B!$AA$2:$AA$5001,③実績CSV_期間B!$M$2:$M$5001,$C2527))</f>
        <v/>
      </c>
      <c r="I2527" s="38" t="str">
        <f aca="false">IF($C2527="","",SUMIFS(④実績CSV_期間C!$AA$2:$AA$5001,④実績CSV_期間C!$M$2:$M$5001,$C2527))</f>
        <v/>
      </c>
      <c r="J2527" s="38" t="str">
        <f aca="false">IF($C2527="","",N($F2527)*N($G2527))</f>
        <v/>
      </c>
      <c r="K2527" s="38" t="str">
        <f aca="false">IF($C2527="","",N($F2527)*N($H2527))</f>
        <v/>
      </c>
      <c r="L2527" s="38" t="str">
        <f aca="false">IF($C2527="","",N($F2527)*N($I2527))</f>
        <v/>
      </c>
      <c r="M2527" s="37" t="str">
        <f aca="false">IF(OR($C2527="",N(TOP!$C$12)=0),"",N($J2527)/TOP!$C$12)</f>
        <v/>
      </c>
      <c r="N2527" s="37" t="str">
        <f aca="false">IF(OR($C2527="",N(TOP!$C$13)=0),"",N($K2527)/TOP!$C$13)</f>
        <v/>
      </c>
      <c r="O2527" s="37" t="str">
        <f aca="false">IF(OR($C2527="",N(TOP!$C$14)=0),"",N($L2527)/TOP!$C$14)</f>
        <v/>
      </c>
      <c r="P2527" s="42" t="str">
        <f aca="false">IF($C2527="","",IFERROR(CHOOSE(MATCH(TOP!$C$10,{"【期間A】","【期間B】","【期間C】"},0),N($M2527),N($N2527),N($O2527)),0))</f>
        <v/>
      </c>
    </row>
    <row r="2528" customFormat="false" ht="15" hidden="false" customHeight="false" outlineLevel="0" collapsed="false">
      <c r="B2528" s="12" t="n">
        <v>2523</v>
      </c>
      <c r="C2528" s="36" t="str">
        <f aca="false">IF(②実績CSV_期間A!$M2524="","",②実績CSV_期間A!$M2524&amp;"")</f>
        <v/>
      </c>
      <c r="D2528" s="12" t="str">
        <f aca="false">IF($C2528="","",②実績CSV_期間A!$N2524)</f>
        <v/>
      </c>
      <c r="E2528" s="12" t="str">
        <f aca="false">IF($C2528="","",RIGHT($D2528,1))</f>
        <v/>
      </c>
      <c r="F2528" s="41" t="str">
        <f aca="false">IF($C2528="","",IFERROR(INDEX(サイズ換算マスタ!$C$6:$C$8,MATCH($E2528,サイズ換算マスタ!$B$6:$B$8,0)),1))</f>
        <v/>
      </c>
      <c r="G2528" s="38" t="str">
        <f aca="false">IF($C2528="","",SUMIFS(②実績CSV_期間A!$AA$2:$AA$5001,②実績CSV_期間A!$M$2:$M$5001,$C2528))</f>
        <v/>
      </c>
      <c r="H2528" s="38" t="str">
        <f aca="false">IF($C2528="","",SUMIFS(③実績CSV_期間B!$AA$2:$AA$5001,③実績CSV_期間B!$M$2:$M$5001,$C2528))</f>
        <v/>
      </c>
      <c r="I2528" s="38" t="str">
        <f aca="false">IF($C2528="","",SUMIFS(④実績CSV_期間C!$AA$2:$AA$5001,④実績CSV_期間C!$M$2:$M$5001,$C2528))</f>
        <v/>
      </c>
      <c r="J2528" s="38" t="str">
        <f aca="false">IF($C2528="","",N($F2528)*N($G2528))</f>
        <v/>
      </c>
      <c r="K2528" s="38" t="str">
        <f aca="false">IF($C2528="","",N($F2528)*N($H2528))</f>
        <v/>
      </c>
      <c r="L2528" s="38" t="str">
        <f aca="false">IF($C2528="","",N($F2528)*N($I2528))</f>
        <v/>
      </c>
      <c r="M2528" s="37" t="str">
        <f aca="false">IF(OR($C2528="",N(TOP!$C$12)=0),"",N($J2528)/TOP!$C$12)</f>
        <v/>
      </c>
      <c r="N2528" s="37" t="str">
        <f aca="false">IF(OR($C2528="",N(TOP!$C$13)=0),"",N($K2528)/TOP!$C$13)</f>
        <v/>
      </c>
      <c r="O2528" s="37" t="str">
        <f aca="false">IF(OR($C2528="",N(TOP!$C$14)=0),"",N($L2528)/TOP!$C$14)</f>
        <v/>
      </c>
      <c r="P2528" s="42" t="str">
        <f aca="false">IF($C2528="","",IFERROR(CHOOSE(MATCH(TOP!$C$10,{"【期間A】","【期間B】","【期間C】"},0),N($M2528),N($N2528),N($O2528)),0))</f>
        <v/>
      </c>
    </row>
    <row r="2529" customFormat="false" ht="15" hidden="false" customHeight="false" outlineLevel="0" collapsed="false">
      <c r="B2529" s="12" t="n">
        <v>2524</v>
      </c>
      <c r="C2529" s="36" t="str">
        <f aca="false">IF(②実績CSV_期間A!$M2525="","",②実績CSV_期間A!$M2525&amp;"")</f>
        <v/>
      </c>
      <c r="D2529" s="12" t="str">
        <f aca="false">IF($C2529="","",②実績CSV_期間A!$N2525)</f>
        <v/>
      </c>
      <c r="E2529" s="12" t="str">
        <f aca="false">IF($C2529="","",RIGHT($D2529,1))</f>
        <v/>
      </c>
      <c r="F2529" s="41" t="str">
        <f aca="false">IF($C2529="","",IFERROR(INDEX(サイズ換算マスタ!$C$6:$C$8,MATCH($E2529,サイズ換算マスタ!$B$6:$B$8,0)),1))</f>
        <v/>
      </c>
      <c r="G2529" s="38" t="str">
        <f aca="false">IF($C2529="","",SUMIFS(②実績CSV_期間A!$AA$2:$AA$5001,②実績CSV_期間A!$M$2:$M$5001,$C2529))</f>
        <v/>
      </c>
      <c r="H2529" s="38" t="str">
        <f aca="false">IF($C2529="","",SUMIFS(③実績CSV_期間B!$AA$2:$AA$5001,③実績CSV_期間B!$M$2:$M$5001,$C2529))</f>
        <v/>
      </c>
      <c r="I2529" s="38" t="str">
        <f aca="false">IF($C2529="","",SUMIFS(④実績CSV_期間C!$AA$2:$AA$5001,④実績CSV_期間C!$M$2:$M$5001,$C2529))</f>
        <v/>
      </c>
      <c r="J2529" s="38" t="str">
        <f aca="false">IF($C2529="","",N($F2529)*N($G2529))</f>
        <v/>
      </c>
      <c r="K2529" s="38" t="str">
        <f aca="false">IF($C2529="","",N($F2529)*N($H2529))</f>
        <v/>
      </c>
      <c r="L2529" s="38" t="str">
        <f aca="false">IF($C2529="","",N($F2529)*N($I2529))</f>
        <v/>
      </c>
      <c r="M2529" s="37" t="str">
        <f aca="false">IF(OR($C2529="",N(TOP!$C$12)=0),"",N($J2529)/TOP!$C$12)</f>
        <v/>
      </c>
      <c r="N2529" s="37" t="str">
        <f aca="false">IF(OR($C2529="",N(TOP!$C$13)=0),"",N($K2529)/TOP!$C$13)</f>
        <v/>
      </c>
      <c r="O2529" s="37" t="str">
        <f aca="false">IF(OR($C2529="",N(TOP!$C$14)=0),"",N($L2529)/TOP!$C$14)</f>
        <v/>
      </c>
      <c r="P2529" s="42" t="str">
        <f aca="false">IF($C2529="","",IFERROR(CHOOSE(MATCH(TOP!$C$10,{"【期間A】","【期間B】","【期間C】"},0),N($M2529),N($N2529),N($O2529)),0))</f>
        <v/>
      </c>
    </row>
    <row r="2530" customFormat="false" ht="15" hidden="false" customHeight="false" outlineLevel="0" collapsed="false">
      <c r="B2530" s="12" t="n">
        <v>2525</v>
      </c>
      <c r="C2530" s="36" t="str">
        <f aca="false">IF(②実績CSV_期間A!$M2526="","",②実績CSV_期間A!$M2526&amp;"")</f>
        <v/>
      </c>
      <c r="D2530" s="12" t="str">
        <f aca="false">IF($C2530="","",②実績CSV_期間A!$N2526)</f>
        <v/>
      </c>
      <c r="E2530" s="12" t="str">
        <f aca="false">IF($C2530="","",RIGHT($D2530,1))</f>
        <v/>
      </c>
      <c r="F2530" s="41" t="str">
        <f aca="false">IF($C2530="","",IFERROR(INDEX(サイズ換算マスタ!$C$6:$C$8,MATCH($E2530,サイズ換算マスタ!$B$6:$B$8,0)),1))</f>
        <v/>
      </c>
      <c r="G2530" s="38" t="str">
        <f aca="false">IF($C2530="","",SUMIFS(②実績CSV_期間A!$AA$2:$AA$5001,②実績CSV_期間A!$M$2:$M$5001,$C2530))</f>
        <v/>
      </c>
      <c r="H2530" s="38" t="str">
        <f aca="false">IF($C2530="","",SUMIFS(③実績CSV_期間B!$AA$2:$AA$5001,③実績CSV_期間B!$M$2:$M$5001,$C2530))</f>
        <v/>
      </c>
      <c r="I2530" s="38" t="str">
        <f aca="false">IF($C2530="","",SUMIFS(④実績CSV_期間C!$AA$2:$AA$5001,④実績CSV_期間C!$M$2:$M$5001,$C2530))</f>
        <v/>
      </c>
      <c r="J2530" s="38" t="str">
        <f aca="false">IF($C2530="","",N($F2530)*N($G2530))</f>
        <v/>
      </c>
      <c r="K2530" s="38" t="str">
        <f aca="false">IF($C2530="","",N($F2530)*N($H2530))</f>
        <v/>
      </c>
      <c r="L2530" s="38" t="str">
        <f aca="false">IF($C2530="","",N($F2530)*N($I2530))</f>
        <v/>
      </c>
      <c r="M2530" s="37" t="str">
        <f aca="false">IF(OR($C2530="",N(TOP!$C$12)=0),"",N($J2530)/TOP!$C$12)</f>
        <v/>
      </c>
      <c r="N2530" s="37" t="str">
        <f aca="false">IF(OR($C2530="",N(TOP!$C$13)=0),"",N($K2530)/TOP!$C$13)</f>
        <v/>
      </c>
      <c r="O2530" s="37" t="str">
        <f aca="false">IF(OR($C2530="",N(TOP!$C$14)=0),"",N($L2530)/TOP!$C$14)</f>
        <v/>
      </c>
      <c r="P2530" s="42" t="str">
        <f aca="false">IF($C2530="","",IFERROR(CHOOSE(MATCH(TOP!$C$10,{"【期間A】","【期間B】","【期間C】"},0),N($M2530),N($N2530),N($O2530)),0))</f>
        <v/>
      </c>
    </row>
    <row r="2531" customFormat="false" ht="15" hidden="false" customHeight="false" outlineLevel="0" collapsed="false">
      <c r="B2531" s="12" t="n">
        <v>2526</v>
      </c>
      <c r="C2531" s="36" t="str">
        <f aca="false">IF(②実績CSV_期間A!$M2527="","",②実績CSV_期間A!$M2527&amp;"")</f>
        <v/>
      </c>
      <c r="D2531" s="12" t="str">
        <f aca="false">IF($C2531="","",②実績CSV_期間A!$N2527)</f>
        <v/>
      </c>
      <c r="E2531" s="12" t="str">
        <f aca="false">IF($C2531="","",RIGHT($D2531,1))</f>
        <v/>
      </c>
      <c r="F2531" s="41" t="str">
        <f aca="false">IF($C2531="","",IFERROR(INDEX(サイズ換算マスタ!$C$6:$C$8,MATCH($E2531,サイズ換算マスタ!$B$6:$B$8,0)),1))</f>
        <v/>
      </c>
      <c r="G2531" s="38" t="str">
        <f aca="false">IF($C2531="","",SUMIFS(②実績CSV_期間A!$AA$2:$AA$5001,②実績CSV_期間A!$M$2:$M$5001,$C2531))</f>
        <v/>
      </c>
      <c r="H2531" s="38" t="str">
        <f aca="false">IF($C2531="","",SUMIFS(③実績CSV_期間B!$AA$2:$AA$5001,③実績CSV_期間B!$M$2:$M$5001,$C2531))</f>
        <v/>
      </c>
      <c r="I2531" s="38" t="str">
        <f aca="false">IF($C2531="","",SUMIFS(④実績CSV_期間C!$AA$2:$AA$5001,④実績CSV_期間C!$M$2:$M$5001,$C2531))</f>
        <v/>
      </c>
      <c r="J2531" s="38" t="str">
        <f aca="false">IF($C2531="","",N($F2531)*N($G2531))</f>
        <v/>
      </c>
      <c r="K2531" s="38" t="str">
        <f aca="false">IF($C2531="","",N($F2531)*N($H2531))</f>
        <v/>
      </c>
      <c r="L2531" s="38" t="str">
        <f aca="false">IF($C2531="","",N($F2531)*N($I2531))</f>
        <v/>
      </c>
      <c r="M2531" s="37" t="str">
        <f aca="false">IF(OR($C2531="",N(TOP!$C$12)=0),"",N($J2531)/TOP!$C$12)</f>
        <v/>
      </c>
      <c r="N2531" s="37" t="str">
        <f aca="false">IF(OR($C2531="",N(TOP!$C$13)=0),"",N($K2531)/TOP!$C$13)</f>
        <v/>
      </c>
      <c r="O2531" s="37" t="str">
        <f aca="false">IF(OR($C2531="",N(TOP!$C$14)=0),"",N($L2531)/TOP!$C$14)</f>
        <v/>
      </c>
      <c r="P2531" s="42" t="str">
        <f aca="false">IF($C2531="","",IFERROR(CHOOSE(MATCH(TOP!$C$10,{"【期間A】","【期間B】","【期間C】"},0),N($M2531),N($N2531),N($O2531)),0))</f>
        <v/>
      </c>
    </row>
    <row r="2532" customFormat="false" ht="15" hidden="false" customHeight="false" outlineLevel="0" collapsed="false">
      <c r="B2532" s="12" t="n">
        <v>2527</v>
      </c>
      <c r="C2532" s="36" t="str">
        <f aca="false">IF(②実績CSV_期間A!$M2528="","",②実績CSV_期間A!$M2528&amp;"")</f>
        <v/>
      </c>
      <c r="D2532" s="12" t="str">
        <f aca="false">IF($C2532="","",②実績CSV_期間A!$N2528)</f>
        <v/>
      </c>
      <c r="E2532" s="12" t="str">
        <f aca="false">IF($C2532="","",RIGHT($D2532,1))</f>
        <v/>
      </c>
      <c r="F2532" s="41" t="str">
        <f aca="false">IF($C2532="","",IFERROR(INDEX(サイズ換算マスタ!$C$6:$C$8,MATCH($E2532,サイズ換算マスタ!$B$6:$B$8,0)),1))</f>
        <v/>
      </c>
      <c r="G2532" s="38" t="str">
        <f aca="false">IF($C2532="","",SUMIFS(②実績CSV_期間A!$AA$2:$AA$5001,②実績CSV_期間A!$M$2:$M$5001,$C2532))</f>
        <v/>
      </c>
      <c r="H2532" s="38" t="str">
        <f aca="false">IF($C2532="","",SUMIFS(③実績CSV_期間B!$AA$2:$AA$5001,③実績CSV_期間B!$M$2:$M$5001,$C2532))</f>
        <v/>
      </c>
      <c r="I2532" s="38" t="str">
        <f aca="false">IF($C2532="","",SUMIFS(④実績CSV_期間C!$AA$2:$AA$5001,④実績CSV_期間C!$M$2:$M$5001,$C2532))</f>
        <v/>
      </c>
      <c r="J2532" s="38" t="str">
        <f aca="false">IF($C2532="","",N($F2532)*N($G2532))</f>
        <v/>
      </c>
      <c r="K2532" s="38" t="str">
        <f aca="false">IF($C2532="","",N($F2532)*N($H2532))</f>
        <v/>
      </c>
      <c r="L2532" s="38" t="str">
        <f aca="false">IF($C2532="","",N($F2532)*N($I2532))</f>
        <v/>
      </c>
      <c r="M2532" s="37" t="str">
        <f aca="false">IF(OR($C2532="",N(TOP!$C$12)=0),"",N($J2532)/TOP!$C$12)</f>
        <v/>
      </c>
      <c r="N2532" s="37" t="str">
        <f aca="false">IF(OR($C2532="",N(TOP!$C$13)=0),"",N($K2532)/TOP!$C$13)</f>
        <v/>
      </c>
      <c r="O2532" s="37" t="str">
        <f aca="false">IF(OR($C2532="",N(TOP!$C$14)=0),"",N($L2532)/TOP!$C$14)</f>
        <v/>
      </c>
      <c r="P2532" s="42" t="str">
        <f aca="false">IF($C2532="","",IFERROR(CHOOSE(MATCH(TOP!$C$10,{"【期間A】","【期間B】","【期間C】"},0),N($M2532),N($N2532),N($O2532)),0))</f>
        <v/>
      </c>
    </row>
    <row r="2533" customFormat="false" ht="15" hidden="false" customHeight="false" outlineLevel="0" collapsed="false">
      <c r="B2533" s="12" t="n">
        <v>2528</v>
      </c>
      <c r="C2533" s="36" t="str">
        <f aca="false">IF(②実績CSV_期間A!$M2529="","",②実績CSV_期間A!$M2529&amp;"")</f>
        <v/>
      </c>
      <c r="D2533" s="12" t="str">
        <f aca="false">IF($C2533="","",②実績CSV_期間A!$N2529)</f>
        <v/>
      </c>
      <c r="E2533" s="12" t="str">
        <f aca="false">IF($C2533="","",RIGHT($D2533,1))</f>
        <v/>
      </c>
      <c r="F2533" s="41" t="str">
        <f aca="false">IF($C2533="","",IFERROR(INDEX(サイズ換算マスタ!$C$6:$C$8,MATCH($E2533,サイズ換算マスタ!$B$6:$B$8,0)),1))</f>
        <v/>
      </c>
      <c r="G2533" s="38" t="str">
        <f aca="false">IF($C2533="","",SUMIFS(②実績CSV_期間A!$AA$2:$AA$5001,②実績CSV_期間A!$M$2:$M$5001,$C2533))</f>
        <v/>
      </c>
      <c r="H2533" s="38" t="str">
        <f aca="false">IF($C2533="","",SUMIFS(③実績CSV_期間B!$AA$2:$AA$5001,③実績CSV_期間B!$M$2:$M$5001,$C2533))</f>
        <v/>
      </c>
      <c r="I2533" s="38" t="str">
        <f aca="false">IF($C2533="","",SUMIFS(④実績CSV_期間C!$AA$2:$AA$5001,④実績CSV_期間C!$M$2:$M$5001,$C2533))</f>
        <v/>
      </c>
      <c r="J2533" s="38" t="str">
        <f aca="false">IF($C2533="","",N($F2533)*N($G2533))</f>
        <v/>
      </c>
      <c r="K2533" s="38" t="str">
        <f aca="false">IF($C2533="","",N($F2533)*N($H2533))</f>
        <v/>
      </c>
      <c r="L2533" s="38" t="str">
        <f aca="false">IF($C2533="","",N($F2533)*N($I2533))</f>
        <v/>
      </c>
      <c r="M2533" s="37" t="str">
        <f aca="false">IF(OR($C2533="",N(TOP!$C$12)=0),"",N($J2533)/TOP!$C$12)</f>
        <v/>
      </c>
      <c r="N2533" s="37" t="str">
        <f aca="false">IF(OR($C2533="",N(TOP!$C$13)=0),"",N($K2533)/TOP!$C$13)</f>
        <v/>
      </c>
      <c r="O2533" s="37" t="str">
        <f aca="false">IF(OR($C2533="",N(TOP!$C$14)=0),"",N($L2533)/TOP!$C$14)</f>
        <v/>
      </c>
      <c r="P2533" s="42" t="str">
        <f aca="false">IF($C2533="","",IFERROR(CHOOSE(MATCH(TOP!$C$10,{"【期間A】","【期間B】","【期間C】"},0),N($M2533),N($N2533),N($O2533)),0))</f>
        <v/>
      </c>
    </row>
    <row r="2534" customFormat="false" ht="15" hidden="false" customHeight="false" outlineLevel="0" collapsed="false">
      <c r="B2534" s="12" t="n">
        <v>2529</v>
      </c>
      <c r="C2534" s="36" t="str">
        <f aca="false">IF(②実績CSV_期間A!$M2530="","",②実績CSV_期間A!$M2530&amp;"")</f>
        <v/>
      </c>
      <c r="D2534" s="12" t="str">
        <f aca="false">IF($C2534="","",②実績CSV_期間A!$N2530)</f>
        <v/>
      </c>
      <c r="E2534" s="12" t="str">
        <f aca="false">IF($C2534="","",RIGHT($D2534,1))</f>
        <v/>
      </c>
      <c r="F2534" s="41" t="str">
        <f aca="false">IF($C2534="","",IFERROR(INDEX(サイズ換算マスタ!$C$6:$C$8,MATCH($E2534,サイズ換算マスタ!$B$6:$B$8,0)),1))</f>
        <v/>
      </c>
      <c r="G2534" s="38" t="str">
        <f aca="false">IF($C2534="","",SUMIFS(②実績CSV_期間A!$AA$2:$AA$5001,②実績CSV_期間A!$M$2:$M$5001,$C2534))</f>
        <v/>
      </c>
      <c r="H2534" s="38" t="str">
        <f aca="false">IF($C2534="","",SUMIFS(③実績CSV_期間B!$AA$2:$AA$5001,③実績CSV_期間B!$M$2:$M$5001,$C2534))</f>
        <v/>
      </c>
      <c r="I2534" s="38" t="str">
        <f aca="false">IF($C2534="","",SUMIFS(④実績CSV_期間C!$AA$2:$AA$5001,④実績CSV_期間C!$M$2:$M$5001,$C2534))</f>
        <v/>
      </c>
      <c r="J2534" s="38" t="str">
        <f aca="false">IF($C2534="","",N($F2534)*N($G2534))</f>
        <v/>
      </c>
      <c r="K2534" s="38" t="str">
        <f aca="false">IF($C2534="","",N($F2534)*N($H2534))</f>
        <v/>
      </c>
      <c r="L2534" s="38" t="str">
        <f aca="false">IF($C2534="","",N($F2534)*N($I2534))</f>
        <v/>
      </c>
      <c r="M2534" s="37" t="str">
        <f aca="false">IF(OR($C2534="",N(TOP!$C$12)=0),"",N($J2534)/TOP!$C$12)</f>
        <v/>
      </c>
      <c r="N2534" s="37" t="str">
        <f aca="false">IF(OR($C2534="",N(TOP!$C$13)=0),"",N($K2534)/TOP!$C$13)</f>
        <v/>
      </c>
      <c r="O2534" s="37" t="str">
        <f aca="false">IF(OR($C2534="",N(TOP!$C$14)=0),"",N($L2534)/TOP!$C$14)</f>
        <v/>
      </c>
      <c r="P2534" s="42" t="str">
        <f aca="false">IF($C2534="","",IFERROR(CHOOSE(MATCH(TOP!$C$10,{"【期間A】","【期間B】","【期間C】"},0),N($M2534),N($N2534),N($O2534)),0))</f>
        <v/>
      </c>
    </row>
    <row r="2535" customFormat="false" ht="15" hidden="false" customHeight="false" outlineLevel="0" collapsed="false">
      <c r="B2535" s="12" t="n">
        <v>2530</v>
      </c>
      <c r="C2535" s="36" t="str">
        <f aca="false">IF(②実績CSV_期間A!$M2531="","",②実績CSV_期間A!$M2531&amp;"")</f>
        <v/>
      </c>
      <c r="D2535" s="12" t="str">
        <f aca="false">IF($C2535="","",②実績CSV_期間A!$N2531)</f>
        <v/>
      </c>
      <c r="E2535" s="12" t="str">
        <f aca="false">IF($C2535="","",RIGHT($D2535,1))</f>
        <v/>
      </c>
      <c r="F2535" s="41" t="str">
        <f aca="false">IF($C2535="","",IFERROR(INDEX(サイズ換算マスタ!$C$6:$C$8,MATCH($E2535,サイズ換算マスタ!$B$6:$B$8,0)),1))</f>
        <v/>
      </c>
      <c r="G2535" s="38" t="str">
        <f aca="false">IF($C2535="","",SUMIFS(②実績CSV_期間A!$AA$2:$AA$5001,②実績CSV_期間A!$M$2:$M$5001,$C2535))</f>
        <v/>
      </c>
      <c r="H2535" s="38" t="str">
        <f aca="false">IF($C2535="","",SUMIFS(③実績CSV_期間B!$AA$2:$AA$5001,③実績CSV_期間B!$M$2:$M$5001,$C2535))</f>
        <v/>
      </c>
      <c r="I2535" s="38" t="str">
        <f aca="false">IF($C2535="","",SUMIFS(④実績CSV_期間C!$AA$2:$AA$5001,④実績CSV_期間C!$M$2:$M$5001,$C2535))</f>
        <v/>
      </c>
      <c r="J2535" s="38" t="str">
        <f aca="false">IF($C2535="","",N($F2535)*N($G2535))</f>
        <v/>
      </c>
      <c r="K2535" s="38" t="str">
        <f aca="false">IF($C2535="","",N($F2535)*N($H2535))</f>
        <v/>
      </c>
      <c r="L2535" s="38" t="str">
        <f aca="false">IF($C2535="","",N($F2535)*N($I2535))</f>
        <v/>
      </c>
      <c r="M2535" s="37" t="str">
        <f aca="false">IF(OR($C2535="",N(TOP!$C$12)=0),"",N($J2535)/TOP!$C$12)</f>
        <v/>
      </c>
      <c r="N2535" s="37" t="str">
        <f aca="false">IF(OR($C2535="",N(TOP!$C$13)=0),"",N($K2535)/TOP!$C$13)</f>
        <v/>
      </c>
      <c r="O2535" s="37" t="str">
        <f aca="false">IF(OR($C2535="",N(TOP!$C$14)=0),"",N($L2535)/TOP!$C$14)</f>
        <v/>
      </c>
      <c r="P2535" s="42" t="str">
        <f aca="false">IF($C2535="","",IFERROR(CHOOSE(MATCH(TOP!$C$10,{"【期間A】","【期間B】","【期間C】"},0),N($M2535),N($N2535),N($O2535)),0))</f>
        <v/>
      </c>
    </row>
    <row r="2536" customFormat="false" ht="15" hidden="false" customHeight="false" outlineLevel="0" collapsed="false">
      <c r="B2536" s="12" t="n">
        <v>2531</v>
      </c>
      <c r="C2536" s="36" t="str">
        <f aca="false">IF(②実績CSV_期間A!$M2532="","",②実績CSV_期間A!$M2532&amp;"")</f>
        <v/>
      </c>
      <c r="D2536" s="12" t="str">
        <f aca="false">IF($C2536="","",②実績CSV_期間A!$N2532)</f>
        <v/>
      </c>
      <c r="E2536" s="12" t="str">
        <f aca="false">IF($C2536="","",RIGHT($D2536,1))</f>
        <v/>
      </c>
      <c r="F2536" s="41" t="str">
        <f aca="false">IF($C2536="","",IFERROR(INDEX(サイズ換算マスタ!$C$6:$C$8,MATCH($E2536,サイズ換算マスタ!$B$6:$B$8,0)),1))</f>
        <v/>
      </c>
      <c r="G2536" s="38" t="str">
        <f aca="false">IF($C2536="","",SUMIFS(②実績CSV_期間A!$AA$2:$AA$5001,②実績CSV_期間A!$M$2:$M$5001,$C2536))</f>
        <v/>
      </c>
      <c r="H2536" s="38" t="str">
        <f aca="false">IF($C2536="","",SUMIFS(③実績CSV_期間B!$AA$2:$AA$5001,③実績CSV_期間B!$M$2:$M$5001,$C2536))</f>
        <v/>
      </c>
      <c r="I2536" s="38" t="str">
        <f aca="false">IF($C2536="","",SUMIFS(④実績CSV_期間C!$AA$2:$AA$5001,④実績CSV_期間C!$M$2:$M$5001,$C2536))</f>
        <v/>
      </c>
      <c r="J2536" s="38" t="str">
        <f aca="false">IF($C2536="","",N($F2536)*N($G2536))</f>
        <v/>
      </c>
      <c r="K2536" s="38" t="str">
        <f aca="false">IF($C2536="","",N($F2536)*N($H2536))</f>
        <v/>
      </c>
      <c r="L2536" s="38" t="str">
        <f aca="false">IF($C2536="","",N($F2536)*N($I2536))</f>
        <v/>
      </c>
      <c r="M2536" s="37" t="str">
        <f aca="false">IF(OR($C2536="",N(TOP!$C$12)=0),"",N($J2536)/TOP!$C$12)</f>
        <v/>
      </c>
      <c r="N2536" s="37" t="str">
        <f aca="false">IF(OR($C2536="",N(TOP!$C$13)=0),"",N($K2536)/TOP!$C$13)</f>
        <v/>
      </c>
      <c r="O2536" s="37" t="str">
        <f aca="false">IF(OR($C2536="",N(TOP!$C$14)=0),"",N($L2536)/TOP!$C$14)</f>
        <v/>
      </c>
      <c r="P2536" s="42" t="str">
        <f aca="false">IF($C2536="","",IFERROR(CHOOSE(MATCH(TOP!$C$10,{"【期間A】","【期間B】","【期間C】"},0),N($M2536),N($N2536),N($O2536)),0))</f>
        <v/>
      </c>
    </row>
    <row r="2537" customFormat="false" ht="15" hidden="false" customHeight="false" outlineLevel="0" collapsed="false">
      <c r="B2537" s="12" t="n">
        <v>2532</v>
      </c>
      <c r="C2537" s="36" t="str">
        <f aca="false">IF(②実績CSV_期間A!$M2533="","",②実績CSV_期間A!$M2533&amp;"")</f>
        <v/>
      </c>
      <c r="D2537" s="12" t="str">
        <f aca="false">IF($C2537="","",②実績CSV_期間A!$N2533)</f>
        <v/>
      </c>
      <c r="E2537" s="12" t="str">
        <f aca="false">IF($C2537="","",RIGHT($D2537,1))</f>
        <v/>
      </c>
      <c r="F2537" s="41" t="str">
        <f aca="false">IF($C2537="","",IFERROR(INDEX(サイズ換算マスタ!$C$6:$C$8,MATCH($E2537,サイズ換算マスタ!$B$6:$B$8,0)),1))</f>
        <v/>
      </c>
      <c r="G2537" s="38" t="str">
        <f aca="false">IF($C2537="","",SUMIFS(②実績CSV_期間A!$AA$2:$AA$5001,②実績CSV_期間A!$M$2:$M$5001,$C2537))</f>
        <v/>
      </c>
      <c r="H2537" s="38" t="str">
        <f aca="false">IF($C2537="","",SUMIFS(③実績CSV_期間B!$AA$2:$AA$5001,③実績CSV_期間B!$M$2:$M$5001,$C2537))</f>
        <v/>
      </c>
      <c r="I2537" s="38" t="str">
        <f aca="false">IF($C2537="","",SUMIFS(④実績CSV_期間C!$AA$2:$AA$5001,④実績CSV_期間C!$M$2:$M$5001,$C2537))</f>
        <v/>
      </c>
      <c r="J2537" s="38" t="str">
        <f aca="false">IF($C2537="","",N($F2537)*N($G2537))</f>
        <v/>
      </c>
      <c r="K2537" s="38" t="str">
        <f aca="false">IF($C2537="","",N($F2537)*N($H2537))</f>
        <v/>
      </c>
      <c r="L2537" s="38" t="str">
        <f aca="false">IF($C2537="","",N($F2537)*N($I2537))</f>
        <v/>
      </c>
      <c r="M2537" s="37" t="str">
        <f aca="false">IF(OR($C2537="",N(TOP!$C$12)=0),"",N($J2537)/TOP!$C$12)</f>
        <v/>
      </c>
      <c r="N2537" s="37" t="str">
        <f aca="false">IF(OR($C2537="",N(TOP!$C$13)=0),"",N($K2537)/TOP!$C$13)</f>
        <v/>
      </c>
      <c r="O2537" s="37" t="str">
        <f aca="false">IF(OR($C2537="",N(TOP!$C$14)=0),"",N($L2537)/TOP!$C$14)</f>
        <v/>
      </c>
      <c r="P2537" s="42" t="str">
        <f aca="false">IF($C2537="","",IFERROR(CHOOSE(MATCH(TOP!$C$10,{"【期間A】","【期間B】","【期間C】"},0),N($M2537),N($N2537),N($O2537)),0))</f>
        <v/>
      </c>
    </row>
    <row r="2538" customFormat="false" ht="15" hidden="false" customHeight="false" outlineLevel="0" collapsed="false">
      <c r="B2538" s="12" t="n">
        <v>2533</v>
      </c>
      <c r="C2538" s="36" t="str">
        <f aca="false">IF(②実績CSV_期間A!$M2534="","",②実績CSV_期間A!$M2534&amp;"")</f>
        <v/>
      </c>
      <c r="D2538" s="12" t="str">
        <f aca="false">IF($C2538="","",②実績CSV_期間A!$N2534)</f>
        <v/>
      </c>
      <c r="E2538" s="12" t="str">
        <f aca="false">IF($C2538="","",RIGHT($D2538,1))</f>
        <v/>
      </c>
      <c r="F2538" s="41" t="str">
        <f aca="false">IF($C2538="","",IFERROR(INDEX(サイズ換算マスタ!$C$6:$C$8,MATCH($E2538,サイズ換算マスタ!$B$6:$B$8,0)),1))</f>
        <v/>
      </c>
      <c r="G2538" s="38" t="str">
        <f aca="false">IF($C2538="","",SUMIFS(②実績CSV_期間A!$AA$2:$AA$5001,②実績CSV_期間A!$M$2:$M$5001,$C2538))</f>
        <v/>
      </c>
      <c r="H2538" s="38" t="str">
        <f aca="false">IF($C2538="","",SUMIFS(③実績CSV_期間B!$AA$2:$AA$5001,③実績CSV_期間B!$M$2:$M$5001,$C2538))</f>
        <v/>
      </c>
      <c r="I2538" s="38" t="str">
        <f aca="false">IF($C2538="","",SUMIFS(④実績CSV_期間C!$AA$2:$AA$5001,④実績CSV_期間C!$M$2:$M$5001,$C2538))</f>
        <v/>
      </c>
      <c r="J2538" s="38" t="str">
        <f aca="false">IF($C2538="","",N($F2538)*N($G2538))</f>
        <v/>
      </c>
      <c r="K2538" s="38" t="str">
        <f aca="false">IF($C2538="","",N($F2538)*N($H2538))</f>
        <v/>
      </c>
      <c r="L2538" s="38" t="str">
        <f aca="false">IF($C2538="","",N($F2538)*N($I2538))</f>
        <v/>
      </c>
      <c r="M2538" s="37" t="str">
        <f aca="false">IF(OR($C2538="",N(TOP!$C$12)=0),"",N($J2538)/TOP!$C$12)</f>
        <v/>
      </c>
      <c r="N2538" s="37" t="str">
        <f aca="false">IF(OR($C2538="",N(TOP!$C$13)=0),"",N($K2538)/TOP!$C$13)</f>
        <v/>
      </c>
      <c r="O2538" s="37" t="str">
        <f aca="false">IF(OR($C2538="",N(TOP!$C$14)=0),"",N($L2538)/TOP!$C$14)</f>
        <v/>
      </c>
      <c r="P2538" s="42" t="str">
        <f aca="false">IF($C2538="","",IFERROR(CHOOSE(MATCH(TOP!$C$10,{"【期間A】","【期間B】","【期間C】"},0),N($M2538),N($N2538),N($O2538)),0))</f>
        <v/>
      </c>
    </row>
    <row r="2539" customFormat="false" ht="15" hidden="false" customHeight="false" outlineLevel="0" collapsed="false">
      <c r="B2539" s="12" t="n">
        <v>2534</v>
      </c>
      <c r="C2539" s="36" t="str">
        <f aca="false">IF(②実績CSV_期間A!$M2535="","",②実績CSV_期間A!$M2535&amp;"")</f>
        <v/>
      </c>
      <c r="D2539" s="12" t="str">
        <f aca="false">IF($C2539="","",②実績CSV_期間A!$N2535)</f>
        <v/>
      </c>
      <c r="E2539" s="12" t="str">
        <f aca="false">IF($C2539="","",RIGHT($D2539,1))</f>
        <v/>
      </c>
      <c r="F2539" s="41" t="str">
        <f aca="false">IF($C2539="","",IFERROR(INDEX(サイズ換算マスタ!$C$6:$C$8,MATCH($E2539,サイズ換算マスタ!$B$6:$B$8,0)),1))</f>
        <v/>
      </c>
      <c r="G2539" s="38" t="str">
        <f aca="false">IF($C2539="","",SUMIFS(②実績CSV_期間A!$AA$2:$AA$5001,②実績CSV_期間A!$M$2:$M$5001,$C2539))</f>
        <v/>
      </c>
      <c r="H2539" s="38" t="str">
        <f aca="false">IF($C2539="","",SUMIFS(③実績CSV_期間B!$AA$2:$AA$5001,③実績CSV_期間B!$M$2:$M$5001,$C2539))</f>
        <v/>
      </c>
      <c r="I2539" s="38" t="str">
        <f aca="false">IF($C2539="","",SUMIFS(④実績CSV_期間C!$AA$2:$AA$5001,④実績CSV_期間C!$M$2:$M$5001,$C2539))</f>
        <v/>
      </c>
      <c r="J2539" s="38" t="str">
        <f aca="false">IF($C2539="","",N($F2539)*N($G2539))</f>
        <v/>
      </c>
      <c r="K2539" s="38" t="str">
        <f aca="false">IF($C2539="","",N($F2539)*N($H2539))</f>
        <v/>
      </c>
      <c r="L2539" s="38" t="str">
        <f aca="false">IF($C2539="","",N($F2539)*N($I2539))</f>
        <v/>
      </c>
      <c r="M2539" s="37" t="str">
        <f aca="false">IF(OR($C2539="",N(TOP!$C$12)=0),"",N($J2539)/TOP!$C$12)</f>
        <v/>
      </c>
      <c r="N2539" s="37" t="str">
        <f aca="false">IF(OR($C2539="",N(TOP!$C$13)=0),"",N($K2539)/TOP!$C$13)</f>
        <v/>
      </c>
      <c r="O2539" s="37" t="str">
        <f aca="false">IF(OR($C2539="",N(TOP!$C$14)=0),"",N($L2539)/TOP!$C$14)</f>
        <v/>
      </c>
      <c r="P2539" s="42" t="str">
        <f aca="false">IF($C2539="","",IFERROR(CHOOSE(MATCH(TOP!$C$10,{"【期間A】","【期間B】","【期間C】"},0),N($M2539),N($N2539),N($O2539)),0))</f>
        <v/>
      </c>
    </row>
    <row r="2540" customFormat="false" ht="15" hidden="false" customHeight="false" outlineLevel="0" collapsed="false">
      <c r="B2540" s="12" t="n">
        <v>2535</v>
      </c>
      <c r="C2540" s="36" t="str">
        <f aca="false">IF(②実績CSV_期間A!$M2536="","",②実績CSV_期間A!$M2536&amp;"")</f>
        <v/>
      </c>
      <c r="D2540" s="12" t="str">
        <f aca="false">IF($C2540="","",②実績CSV_期間A!$N2536)</f>
        <v/>
      </c>
      <c r="E2540" s="12" t="str">
        <f aca="false">IF($C2540="","",RIGHT($D2540,1))</f>
        <v/>
      </c>
      <c r="F2540" s="41" t="str">
        <f aca="false">IF($C2540="","",IFERROR(INDEX(サイズ換算マスタ!$C$6:$C$8,MATCH($E2540,サイズ換算マスタ!$B$6:$B$8,0)),1))</f>
        <v/>
      </c>
      <c r="G2540" s="38" t="str">
        <f aca="false">IF($C2540="","",SUMIFS(②実績CSV_期間A!$AA$2:$AA$5001,②実績CSV_期間A!$M$2:$M$5001,$C2540))</f>
        <v/>
      </c>
      <c r="H2540" s="38" t="str">
        <f aca="false">IF($C2540="","",SUMIFS(③実績CSV_期間B!$AA$2:$AA$5001,③実績CSV_期間B!$M$2:$M$5001,$C2540))</f>
        <v/>
      </c>
      <c r="I2540" s="38" t="str">
        <f aca="false">IF($C2540="","",SUMIFS(④実績CSV_期間C!$AA$2:$AA$5001,④実績CSV_期間C!$M$2:$M$5001,$C2540))</f>
        <v/>
      </c>
      <c r="J2540" s="38" t="str">
        <f aca="false">IF($C2540="","",N($F2540)*N($G2540))</f>
        <v/>
      </c>
      <c r="K2540" s="38" t="str">
        <f aca="false">IF($C2540="","",N($F2540)*N($H2540))</f>
        <v/>
      </c>
      <c r="L2540" s="38" t="str">
        <f aca="false">IF($C2540="","",N($F2540)*N($I2540))</f>
        <v/>
      </c>
      <c r="M2540" s="37" t="str">
        <f aca="false">IF(OR($C2540="",N(TOP!$C$12)=0),"",N($J2540)/TOP!$C$12)</f>
        <v/>
      </c>
      <c r="N2540" s="37" t="str">
        <f aca="false">IF(OR($C2540="",N(TOP!$C$13)=0),"",N($K2540)/TOP!$C$13)</f>
        <v/>
      </c>
      <c r="O2540" s="37" t="str">
        <f aca="false">IF(OR($C2540="",N(TOP!$C$14)=0),"",N($L2540)/TOP!$C$14)</f>
        <v/>
      </c>
      <c r="P2540" s="42" t="str">
        <f aca="false">IF($C2540="","",IFERROR(CHOOSE(MATCH(TOP!$C$10,{"【期間A】","【期間B】","【期間C】"},0),N($M2540),N($N2540),N($O2540)),0))</f>
        <v/>
      </c>
    </row>
    <row r="2541" customFormat="false" ht="15" hidden="false" customHeight="false" outlineLevel="0" collapsed="false">
      <c r="B2541" s="12" t="n">
        <v>2536</v>
      </c>
      <c r="C2541" s="36" t="str">
        <f aca="false">IF(②実績CSV_期間A!$M2537="","",②実績CSV_期間A!$M2537&amp;"")</f>
        <v/>
      </c>
      <c r="D2541" s="12" t="str">
        <f aca="false">IF($C2541="","",②実績CSV_期間A!$N2537)</f>
        <v/>
      </c>
      <c r="E2541" s="12" t="str">
        <f aca="false">IF($C2541="","",RIGHT($D2541,1))</f>
        <v/>
      </c>
      <c r="F2541" s="41" t="str">
        <f aca="false">IF($C2541="","",IFERROR(INDEX(サイズ換算マスタ!$C$6:$C$8,MATCH($E2541,サイズ換算マスタ!$B$6:$B$8,0)),1))</f>
        <v/>
      </c>
      <c r="G2541" s="38" t="str">
        <f aca="false">IF($C2541="","",SUMIFS(②実績CSV_期間A!$AA$2:$AA$5001,②実績CSV_期間A!$M$2:$M$5001,$C2541))</f>
        <v/>
      </c>
      <c r="H2541" s="38" t="str">
        <f aca="false">IF($C2541="","",SUMIFS(③実績CSV_期間B!$AA$2:$AA$5001,③実績CSV_期間B!$M$2:$M$5001,$C2541))</f>
        <v/>
      </c>
      <c r="I2541" s="38" t="str">
        <f aca="false">IF($C2541="","",SUMIFS(④実績CSV_期間C!$AA$2:$AA$5001,④実績CSV_期間C!$M$2:$M$5001,$C2541))</f>
        <v/>
      </c>
      <c r="J2541" s="38" t="str">
        <f aca="false">IF($C2541="","",N($F2541)*N($G2541))</f>
        <v/>
      </c>
      <c r="K2541" s="38" t="str">
        <f aca="false">IF($C2541="","",N($F2541)*N($H2541))</f>
        <v/>
      </c>
      <c r="L2541" s="38" t="str">
        <f aca="false">IF($C2541="","",N($F2541)*N($I2541))</f>
        <v/>
      </c>
      <c r="M2541" s="37" t="str">
        <f aca="false">IF(OR($C2541="",N(TOP!$C$12)=0),"",N($J2541)/TOP!$C$12)</f>
        <v/>
      </c>
      <c r="N2541" s="37" t="str">
        <f aca="false">IF(OR($C2541="",N(TOP!$C$13)=0),"",N($K2541)/TOP!$C$13)</f>
        <v/>
      </c>
      <c r="O2541" s="37" t="str">
        <f aca="false">IF(OR($C2541="",N(TOP!$C$14)=0),"",N($L2541)/TOP!$C$14)</f>
        <v/>
      </c>
      <c r="P2541" s="42" t="str">
        <f aca="false">IF($C2541="","",IFERROR(CHOOSE(MATCH(TOP!$C$10,{"【期間A】","【期間B】","【期間C】"},0),N($M2541),N($N2541),N($O2541)),0))</f>
        <v/>
      </c>
    </row>
    <row r="2542" customFormat="false" ht="15" hidden="false" customHeight="false" outlineLevel="0" collapsed="false">
      <c r="B2542" s="12" t="n">
        <v>2537</v>
      </c>
      <c r="C2542" s="36" t="str">
        <f aca="false">IF(②実績CSV_期間A!$M2538="","",②実績CSV_期間A!$M2538&amp;"")</f>
        <v/>
      </c>
      <c r="D2542" s="12" t="str">
        <f aca="false">IF($C2542="","",②実績CSV_期間A!$N2538)</f>
        <v/>
      </c>
      <c r="E2542" s="12" t="str">
        <f aca="false">IF($C2542="","",RIGHT($D2542,1))</f>
        <v/>
      </c>
      <c r="F2542" s="41" t="str">
        <f aca="false">IF($C2542="","",IFERROR(INDEX(サイズ換算マスタ!$C$6:$C$8,MATCH($E2542,サイズ換算マスタ!$B$6:$B$8,0)),1))</f>
        <v/>
      </c>
      <c r="G2542" s="38" t="str">
        <f aca="false">IF($C2542="","",SUMIFS(②実績CSV_期間A!$AA$2:$AA$5001,②実績CSV_期間A!$M$2:$M$5001,$C2542))</f>
        <v/>
      </c>
      <c r="H2542" s="38" t="str">
        <f aca="false">IF($C2542="","",SUMIFS(③実績CSV_期間B!$AA$2:$AA$5001,③実績CSV_期間B!$M$2:$M$5001,$C2542))</f>
        <v/>
      </c>
      <c r="I2542" s="38" t="str">
        <f aca="false">IF($C2542="","",SUMIFS(④実績CSV_期間C!$AA$2:$AA$5001,④実績CSV_期間C!$M$2:$M$5001,$C2542))</f>
        <v/>
      </c>
      <c r="J2542" s="38" t="str">
        <f aca="false">IF($C2542="","",N($F2542)*N($G2542))</f>
        <v/>
      </c>
      <c r="K2542" s="38" t="str">
        <f aca="false">IF($C2542="","",N($F2542)*N($H2542))</f>
        <v/>
      </c>
      <c r="L2542" s="38" t="str">
        <f aca="false">IF($C2542="","",N($F2542)*N($I2542))</f>
        <v/>
      </c>
      <c r="M2542" s="37" t="str">
        <f aca="false">IF(OR($C2542="",N(TOP!$C$12)=0),"",N($J2542)/TOP!$C$12)</f>
        <v/>
      </c>
      <c r="N2542" s="37" t="str">
        <f aca="false">IF(OR($C2542="",N(TOP!$C$13)=0),"",N($K2542)/TOP!$C$13)</f>
        <v/>
      </c>
      <c r="O2542" s="37" t="str">
        <f aca="false">IF(OR($C2542="",N(TOP!$C$14)=0),"",N($L2542)/TOP!$C$14)</f>
        <v/>
      </c>
      <c r="P2542" s="42" t="str">
        <f aca="false">IF($C2542="","",IFERROR(CHOOSE(MATCH(TOP!$C$10,{"【期間A】","【期間B】","【期間C】"},0),N($M2542),N($N2542),N($O2542)),0))</f>
        <v/>
      </c>
    </row>
    <row r="2543" customFormat="false" ht="15" hidden="false" customHeight="false" outlineLevel="0" collapsed="false">
      <c r="B2543" s="12" t="n">
        <v>2538</v>
      </c>
      <c r="C2543" s="36" t="str">
        <f aca="false">IF(②実績CSV_期間A!$M2539="","",②実績CSV_期間A!$M2539&amp;"")</f>
        <v/>
      </c>
      <c r="D2543" s="12" t="str">
        <f aca="false">IF($C2543="","",②実績CSV_期間A!$N2539)</f>
        <v/>
      </c>
      <c r="E2543" s="12" t="str">
        <f aca="false">IF($C2543="","",RIGHT($D2543,1))</f>
        <v/>
      </c>
      <c r="F2543" s="41" t="str">
        <f aca="false">IF($C2543="","",IFERROR(INDEX(サイズ換算マスタ!$C$6:$C$8,MATCH($E2543,サイズ換算マスタ!$B$6:$B$8,0)),1))</f>
        <v/>
      </c>
      <c r="G2543" s="38" t="str">
        <f aca="false">IF($C2543="","",SUMIFS(②実績CSV_期間A!$AA$2:$AA$5001,②実績CSV_期間A!$M$2:$M$5001,$C2543))</f>
        <v/>
      </c>
      <c r="H2543" s="38" t="str">
        <f aca="false">IF($C2543="","",SUMIFS(③実績CSV_期間B!$AA$2:$AA$5001,③実績CSV_期間B!$M$2:$M$5001,$C2543))</f>
        <v/>
      </c>
      <c r="I2543" s="38" t="str">
        <f aca="false">IF($C2543="","",SUMIFS(④実績CSV_期間C!$AA$2:$AA$5001,④実績CSV_期間C!$M$2:$M$5001,$C2543))</f>
        <v/>
      </c>
      <c r="J2543" s="38" t="str">
        <f aca="false">IF($C2543="","",N($F2543)*N($G2543))</f>
        <v/>
      </c>
      <c r="K2543" s="38" t="str">
        <f aca="false">IF($C2543="","",N($F2543)*N($H2543))</f>
        <v/>
      </c>
      <c r="L2543" s="38" t="str">
        <f aca="false">IF($C2543="","",N($F2543)*N($I2543))</f>
        <v/>
      </c>
      <c r="M2543" s="37" t="str">
        <f aca="false">IF(OR($C2543="",N(TOP!$C$12)=0),"",N($J2543)/TOP!$C$12)</f>
        <v/>
      </c>
      <c r="N2543" s="37" t="str">
        <f aca="false">IF(OR($C2543="",N(TOP!$C$13)=0),"",N($K2543)/TOP!$C$13)</f>
        <v/>
      </c>
      <c r="O2543" s="37" t="str">
        <f aca="false">IF(OR($C2543="",N(TOP!$C$14)=0),"",N($L2543)/TOP!$C$14)</f>
        <v/>
      </c>
      <c r="P2543" s="42" t="str">
        <f aca="false">IF($C2543="","",IFERROR(CHOOSE(MATCH(TOP!$C$10,{"【期間A】","【期間B】","【期間C】"},0),N($M2543),N($N2543),N($O2543)),0))</f>
        <v/>
      </c>
    </row>
    <row r="2544" customFormat="false" ht="15" hidden="false" customHeight="false" outlineLevel="0" collapsed="false">
      <c r="B2544" s="12" t="n">
        <v>2539</v>
      </c>
      <c r="C2544" s="36" t="str">
        <f aca="false">IF(②実績CSV_期間A!$M2540="","",②実績CSV_期間A!$M2540&amp;"")</f>
        <v/>
      </c>
      <c r="D2544" s="12" t="str">
        <f aca="false">IF($C2544="","",②実績CSV_期間A!$N2540)</f>
        <v/>
      </c>
      <c r="E2544" s="12" t="str">
        <f aca="false">IF($C2544="","",RIGHT($D2544,1))</f>
        <v/>
      </c>
      <c r="F2544" s="41" t="str">
        <f aca="false">IF($C2544="","",IFERROR(INDEX(サイズ換算マスタ!$C$6:$C$8,MATCH($E2544,サイズ換算マスタ!$B$6:$B$8,0)),1))</f>
        <v/>
      </c>
      <c r="G2544" s="38" t="str">
        <f aca="false">IF($C2544="","",SUMIFS(②実績CSV_期間A!$AA$2:$AA$5001,②実績CSV_期間A!$M$2:$M$5001,$C2544))</f>
        <v/>
      </c>
      <c r="H2544" s="38" t="str">
        <f aca="false">IF($C2544="","",SUMIFS(③実績CSV_期間B!$AA$2:$AA$5001,③実績CSV_期間B!$M$2:$M$5001,$C2544))</f>
        <v/>
      </c>
      <c r="I2544" s="38" t="str">
        <f aca="false">IF($C2544="","",SUMIFS(④実績CSV_期間C!$AA$2:$AA$5001,④実績CSV_期間C!$M$2:$M$5001,$C2544))</f>
        <v/>
      </c>
      <c r="J2544" s="38" t="str">
        <f aca="false">IF($C2544="","",N($F2544)*N($G2544))</f>
        <v/>
      </c>
      <c r="K2544" s="38" t="str">
        <f aca="false">IF($C2544="","",N($F2544)*N($H2544))</f>
        <v/>
      </c>
      <c r="L2544" s="38" t="str">
        <f aca="false">IF($C2544="","",N($F2544)*N($I2544))</f>
        <v/>
      </c>
      <c r="M2544" s="37" t="str">
        <f aca="false">IF(OR($C2544="",N(TOP!$C$12)=0),"",N($J2544)/TOP!$C$12)</f>
        <v/>
      </c>
      <c r="N2544" s="37" t="str">
        <f aca="false">IF(OR($C2544="",N(TOP!$C$13)=0),"",N($K2544)/TOP!$C$13)</f>
        <v/>
      </c>
      <c r="O2544" s="37" t="str">
        <f aca="false">IF(OR($C2544="",N(TOP!$C$14)=0),"",N($L2544)/TOP!$C$14)</f>
        <v/>
      </c>
      <c r="P2544" s="42" t="str">
        <f aca="false">IF($C2544="","",IFERROR(CHOOSE(MATCH(TOP!$C$10,{"【期間A】","【期間B】","【期間C】"},0),N($M2544),N($N2544),N($O2544)),0))</f>
        <v/>
      </c>
    </row>
    <row r="2545" customFormat="false" ht="15" hidden="false" customHeight="false" outlineLevel="0" collapsed="false">
      <c r="B2545" s="12" t="n">
        <v>2540</v>
      </c>
      <c r="C2545" s="36" t="str">
        <f aca="false">IF(②実績CSV_期間A!$M2541="","",②実績CSV_期間A!$M2541&amp;"")</f>
        <v/>
      </c>
      <c r="D2545" s="12" t="str">
        <f aca="false">IF($C2545="","",②実績CSV_期間A!$N2541)</f>
        <v/>
      </c>
      <c r="E2545" s="12" t="str">
        <f aca="false">IF($C2545="","",RIGHT($D2545,1))</f>
        <v/>
      </c>
      <c r="F2545" s="41" t="str">
        <f aca="false">IF($C2545="","",IFERROR(INDEX(サイズ換算マスタ!$C$6:$C$8,MATCH($E2545,サイズ換算マスタ!$B$6:$B$8,0)),1))</f>
        <v/>
      </c>
      <c r="G2545" s="38" t="str">
        <f aca="false">IF($C2545="","",SUMIFS(②実績CSV_期間A!$AA$2:$AA$5001,②実績CSV_期間A!$M$2:$M$5001,$C2545))</f>
        <v/>
      </c>
      <c r="H2545" s="38" t="str">
        <f aca="false">IF($C2545="","",SUMIFS(③実績CSV_期間B!$AA$2:$AA$5001,③実績CSV_期間B!$M$2:$M$5001,$C2545))</f>
        <v/>
      </c>
      <c r="I2545" s="38" t="str">
        <f aca="false">IF($C2545="","",SUMIFS(④実績CSV_期間C!$AA$2:$AA$5001,④実績CSV_期間C!$M$2:$M$5001,$C2545))</f>
        <v/>
      </c>
      <c r="J2545" s="38" t="str">
        <f aca="false">IF($C2545="","",N($F2545)*N($G2545))</f>
        <v/>
      </c>
      <c r="K2545" s="38" t="str">
        <f aca="false">IF($C2545="","",N($F2545)*N($H2545))</f>
        <v/>
      </c>
      <c r="L2545" s="38" t="str">
        <f aca="false">IF($C2545="","",N($F2545)*N($I2545))</f>
        <v/>
      </c>
      <c r="M2545" s="37" t="str">
        <f aca="false">IF(OR($C2545="",N(TOP!$C$12)=0),"",N($J2545)/TOP!$C$12)</f>
        <v/>
      </c>
      <c r="N2545" s="37" t="str">
        <f aca="false">IF(OR($C2545="",N(TOP!$C$13)=0),"",N($K2545)/TOP!$C$13)</f>
        <v/>
      </c>
      <c r="O2545" s="37" t="str">
        <f aca="false">IF(OR($C2545="",N(TOP!$C$14)=0),"",N($L2545)/TOP!$C$14)</f>
        <v/>
      </c>
      <c r="P2545" s="42" t="str">
        <f aca="false">IF($C2545="","",IFERROR(CHOOSE(MATCH(TOP!$C$10,{"【期間A】","【期間B】","【期間C】"},0),N($M2545),N($N2545),N($O2545)),0))</f>
        <v/>
      </c>
    </row>
    <row r="2546" customFormat="false" ht="15" hidden="false" customHeight="false" outlineLevel="0" collapsed="false">
      <c r="B2546" s="12" t="n">
        <v>2541</v>
      </c>
      <c r="C2546" s="36" t="str">
        <f aca="false">IF(②実績CSV_期間A!$M2542="","",②実績CSV_期間A!$M2542&amp;"")</f>
        <v/>
      </c>
      <c r="D2546" s="12" t="str">
        <f aca="false">IF($C2546="","",②実績CSV_期間A!$N2542)</f>
        <v/>
      </c>
      <c r="E2546" s="12" t="str">
        <f aca="false">IF($C2546="","",RIGHT($D2546,1))</f>
        <v/>
      </c>
      <c r="F2546" s="41" t="str">
        <f aca="false">IF($C2546="","",IFERROR(INDEX(サイズ換算マスタ!$C$6:$C$8,MATCH($E2546,サイズ換算マスタ!$B$6:$B$8,0)),1))</f>
        <v/>
      </c>
      <c r="G2546" s="38" t="str">
        <f aca="false">IF($C2546="","",SUMIFS(②実績CSV_期間A!$AA$2:$AA$5001,②実績CSV_期間A!$M$2:$M$5001,$C2546))</f>
        <v/>
      </c>
      <c r="H2546" s="38" t="str">
        <f aca="false">IF($C2546="","",SUMIFS(③実績CSV_期間B!$AA$2:$AA$5001,③実績CSV_期間B!$M$2:$M$5001,$C2546))</f>
        <v/>
      </c>
      <c r="I2546" s="38" t="str">
        <f aca="false">IF($C2546="","",SUMIFS(④実績CSV_期間C!$AA$2:$AA$5001,④実績CSV_期間C!$M$2:$M$5001,$C2546))</f>
        <v/>
      </c>
      <c r="J2546" s="38" t="str">
        <f aca="false">IF($C2546="","",N($F2546)*N($G2546))</f>
        <v/>
      </c>
      <c r="K2546" s="38" t="str">
        <f aca="false">IF($C2546="","",N($F2546)*N($H2546))</f>
        <v/>
      </c>
      <c r="L2546" s="38" t="str">
        <f aca="false">IF($C2546="","",N($F2546)*N($I2546))</f>
        <v/>
      </c>
      <c r="M2546" s="37" t="str">
        <f aca="false">IF(OR($C2546="",N(TOP!$C$12)=0),"",N($J2546)/TOP!$C$12)</f>
        <v/>
      </c>
      <c r="N2546" s="37" t="str">
        <f aca="false">IF(OR($C2546="",N(TOP!$C$13)=0),"",N($K2546)/TOP!$C$13)</f>
        <v/>
      </c>
      <c r="O2546" s="37" t="str">
        <f aca="false">IF(OR($C2546="",N(TOP!$C$14)=0),"",N($L2546)/TOP!$C$14)</f>
        <v/>
      </c>
      <c r="P2546" s="42" t="str">
        <f aca="false">IF($C2546="","",IFERROR(CHOOSE(MATCH(TOP!$C$10,{"【期間A】","【期間B】","【期間C】"},0),N($M2546),N($N2546),N($O2546)),0))</f>
        <v/>
      </c>
    </row>
    <row r="2547" customFormat="false" ht="15" hidden="false" customHeight="false" outlineLevel="0" collapsed="false">
      <c r="B2547" s="12" t="n">
        <v>2542</v>
      </c>
      <c r="C2547" s="36" t="str">
        <f aca="false">IF(②実績CSV_期間A!$M2543="","",②実績CSV_期間A!$M2543&amp;"")</f>
        <v/>
      </c>
      <c r="D2547" s="12" t="str">
        <f aca="false">IF($C2547="","",②実績CSV_期間A!$N2543)</f>
        <v/>
      </c>
      <c r="E2547" s="12" t="str">
        <f aca="false">IF($C2547="","",RIGHT($D2547,1))</f>
        <v/>
      </c>
      <c r="F2547" s="41" t="str">
        <f aca="false">IF($C2547="","",IFERROR(INDEX(サイズ換算マスタ!$C$6:$C$8,MATCH($E2547,サイズ換算マスタ!$B$6:$B$8,0)),1))</f>
        <v/>
      </c>
      <c r="G2547" s="38" t="str">
        <f aca="false">IF($C2547="","",SUMIFS(②実績CSV_期間A!$AA$2:$AA$5001,②実績CSV_期間A!$M$2:$M$5001,$C2547))</f>
        <v/>
      </c>
      <c r="H2547" s="38" t="str">
        <f aca="false">IF($C2547="","",SUMIFS(③実績CSV_期間B!$AA$2:$AA$5001,③実績CSV_期間B!$M$2:$M$5001,$C2547))</f>
        <v/>
      </c>
      <c r="I2547" s="38" t="str">
        <f aca="false">IF($C2547="","",SUMIFS(④実績CSV_期間C!$AA$2:$AA$5001,④実績CSV_期間C!$M$2:$M$5001,$C2547))</f>
        <v/>
      </c>
      <c r="J2547" s="38" t="str">
        <f aca="false">IF($C2547="","",N($F2547)*N($G2547))</f>
        <v/>
      </c>
      <c r="K2547" s="38" t="str">
        <f aca="false">IF($C2547="","",N($F2547)*N($H2547))</f>
        <v/>
      </c>
      <c r="L2547" s="38" t="str">
        <f aca="false">IF($C2547="","",N($F2547)*N($I2547))</f>
        <v/>
      </c>
      <c r="M2547" s="37" t="str">
        <f aca="false">IF(OR($C2547="",N(TOP!$C$12)=0),"",N($J2547)/TOP!$C$12)</f>
        <v/>
      </c>
      <c r="N2547" s="37" t="str">
        <f aca="false">IF(OR($C2547="",N(TOP!$C$13)=0),"",N($K2547)/TOP!$C$13)</f>
        <v/>
      </c>
      <c r="O2547" s="37" t="str">
        <f aca="false">IF(OR($C2547="",N(TOP!$C$14)=0),"",N($L2547)/TOP!$C$14)</f>
        <v/>
      </c>
      <c r="P2547" s="42" t="str">
        <f aca="false">IF($C2547="","",IFERROR(CHOOSE(MATCH(TOP!$C$10,{"【期間A】","【期間B】","【期間C】"},0),N($M2547),N($N2547),N($O2547)),0))</f>
        <v/>
      </c>
    </row>
    <row r="2548" customFormat="false" ht="15" hidden="false" customHeight="false" outlineLevel="0" collapsed="false">
      <c r="B2548" s="12" t="n">
        <v>2543</v>
      </c>
      <c r="C2548" s="36" t="str">
        <f aca="false">IF(②実績CSV_期間A!$M2544="","",②実績CSV_期間A!$M2544&amp;"")</f>
        <v/>
      </c>
      <c r="D2548" s="12" t="str">
        <f aca="false">IF($C2548="","",②実績CSV_期間A!$N2544)</f>
        <v/>
      </c>
      <c r="E2548" s="12" t="str">
        <f aca="false">IF($C2548="","",RIGHT($D2548,1))</f>
        <v/>
      </c>
      <c r="F2548" s="41" t="str">
        <f aca="false">IF($C2548="","",IFERROR(INDEX(サイズ換算マスタ!$C$6:$C$8,MATCH($E2548,サイズ換算マスタ!$B$6:$B$8,0)),1))</f>
        <v/>
      </c>
      <c r="G2548" s="38" t="str">
        <f aca="false">IF($C2548="","",SUMIFS(②実績CSV_期間A!$AA$2:$AA$5001,②実績CSV_期間A!$M$2:$M$5001,$C2548))</f>
        <v/>
      </c>
      <c r="H2548" s="38" t="str">
        <f aca="false">IF($C2548="","",SUMIFS(③実績CSV_期間B!$AA$2:$AA$5001,③実績CSV_期間B!$M$2:$M$5001,$C2548))</f>
        <v/>
      </c>
      <c r="I2548" s="38" t="str">
        <f aca="false">IF($C2548="","",SUMIFS(④実績CSV_期間C!$AA$2:$AA$5001,④実績CSV_期間C!$M$2:$M$5001,$C2548))</f>
        <v/>
      </c>
      <c r="J2548" s="38" t="str">
        <f aca="false">IF($C2548="","",N($F2548)*N($G2548))</f>
        <v/>
      </c>
      <c r="K2548" s="38" t="str">
        <f aca="false">IF($C2548="","",N($F2548)*N($H2548))</f>
        <v/>
      </c>
      <c r="L2548" s="38" t="str">
        <f aca="false">IF($C2548="","",N($F2548)*N($I2548))</f>
        <v/>
      </c>
      <c r="M2548" s="37" t="str">
        <f aca="false">IF(OR($C2548="",N(TOP!$C$12)=0),"",N($J2548)/TOP!$C$12)</f>
        <v/>
      </c>
      <c r="N2548" s="37" t="str">
        <f aca="false">IF(OR($C2548="",N(TOP!$C$13)=0),"",N($K2548)/TOP!$C$13)</f>
        <v/>
      </c>
      <c r="O2548" s="37" t="str">
        <f aca="false">IF(OR($C2548="",N(TOP!$C$14)=0),"",N($L2548)/TOP!$C$14)</f>
        <v/>
      </c>
      <c r="P2548" s="42" t="str">
        <f aca="false">IF($C2548="","",IFERROR(CHOOSE(MATCH(TOP!$C$10,{"【期間A】","【期間B】","【期間C】"},0),N($M2548),N($N2548),N($O2548)),0))</f>
        <v/>
      </c>
    </row>
    <row r="2549" customFormat="false" ht="15" hidden="false" customHeight="false" outlineLevel="0" collapsed="false">
      <c r="B2549" s="12" t="n">
        <v>2544</v>
      </c>
      <c r="C2549" s="36" t="str">
        <f aca="false">IF(②実績CSV_期間A!$M2545="","",②実績CSV_期間A!$M2545&amp;"")</f>
        <v/>
      </c>
      <c r="D2549" s="12" t="str">
        <f aca="false">IF($C2549="","",②実績CSV_期間A!$N2545)</f>
        <v/>
      </c>
      <c r="E2549" s="12" t="str">
        <f aca="false">IF($C2549="","",RIGHT($D2549,1))</f>
        <v/>
      </c>
      <c r="F2549" s="41" t="str">
        <f aca="false">IF($C2549="","",IFERROR(INDEX(サイズ換算マスタ!$C$6:$C$8,MATCH($E2549,サイズ換算マスタ!$B$6:$B$8,0)),1))</f>
        <v/>
      </c>
      <c r="G2549" s="38" t="str">
        <f aca="false">IF($C2549="","",SUMIFS(②実績CSV_期間A!$AA$2:$AA$5001,②実績CSV_期間A!$M$2:$M$5001,$C2549))</f>
        <v/>
      </c>
      <c r="H2549" s="38" t="str">
        <f aca="false">IF($C2549="","",SUMIFS(③実績CSV_期間B!$AA$2:$AA$5001,③実績CSV_期間B!$M$2:$M$5001,$C2549))</f>
        <v/>
      </c>
      <c r="I2549" s="38" t="str">
        <f aca="false">IF($C2549="","",SUMIFS(④実績CSV_期間C!$AA$2:$AA$5001,④実績CSV_期間C!$M$2:$M$5001,$C2549))</f>
        <v/>
      </c>
      <c r="J2549" s="38" t="str">
        <f aca="false">IF($C2549="","",N($F2549)*N($G2549))</f>
        <v/>
      </c>
      <c r="K2549" s="38" t="str">
        <f aca="false">IF($C2549="","",N($F2549)*N($H2549))</f>
        <v/>
      </c>
      <c r="L2549" s="38" t="str">
        <f aca="false">IF($C2549="","",N($F2549)*N($I2549))</f>
        <v/>
      </c>
      <c r="M2549" s="37" t="str">
        <f aca="false">IF(OR($C2549="",N(TOP!$C$12)=0),"",N($J2549)/TOP!$C$12)</f>
        <v/>
      </c>
      <c r="N2549" s="37" t="str">
        <f aca="false">IF(OR($C2549="",N(TOP!$C$13)=0),"",N($K2549)/TOP!$C$13)</f>
        <v/>
      </c>
      <c r="O2549" s="37" t="str">
        <f aca="false">IF(OR($C2549="",N(TOP!$C$14)=0),"",N($L2549)/TOP!$C$14)</f>
        <v/>
      </c>
      <c r="P2549" s="42" t="str">
        <f aca="false">IF($C2549="","",IFERROR(CHOOSE(MATCH(TOP!$C$10,{"【期間A】","【期間B】","【期間C】"},0),N($M2549),N($N2549),N($O2549)),0))</f>
        <v/>
      </c>
    </row>
    <row r="2550" customFormat="false" ht="15" hidden="false" customHeight="false" outlineLevel="0" collapsed="false">
      <c r="B2550" s="12" t="n">
        <v>2545</v>
      </c>
      <c r="C2550" s="36" t="str">
        <f aca="false">IF(②実績CSV_期間A!$M2546="","",②実績CSV_期間A!$M2546&amp;"")</f>
        <v/>
      </c>
      <c r="D2550" s="12" t="str">
        <f aca="false">IF($C2550="","",②実績CSV_期間A!$N2546)</f>
        <v/>
      </c>
      <c r="E2550" s="12" t="str">
        <f aca="false">IF($C2550="","",RIGHT($D2550,1))</f>
        <v/>
      </c>
      <c r="F2550" s="41" t="str">
        <f aca="false">IF($C2550="","",IFERROR(INDEX(サイズ換算マスタ!$C$6:$C$8,MATCH($E2550,サイズ換算マスタ!$B$6:$B$8,0)),1))</f>
        <v/>
      </c>
      <c r="G2550" s="38" t="str">
        <f aca="false">IF($C2550="","",SUMIFS(②実績CSV_期間A!$AA$2:$AA$5001,②実績CSV_期間A!$M$2:$M$5001,$C2550))</f>
        <v/>
      </c>
      <c r="H2550" s="38" t="str">
        <f aca="false">IF($C2550="","",SUMIFS(③実績CSV_期間B!$AA$2:$AA$5001,③実績CSV_期間B!$M$2:$M$5001,$C2550))</f>
        <v/>
      </c>
      <c r="I2550" s="38" t="str">
        <f aca="false">IF($C2550="","",SUMIFS(④実績CSV_期間C!$AA$2:$AA$5001,④実績CSV_期間C!$M$2:$M$5001,$C2550))</f>
        <v/>
      </c>
      <c r="J2550" s="38" t="str">
        <f aca="false">IF($C2550="","",N($F2550)*N($G2550))</f>
        <v/>
      </c>
      <c r="K2550" s="38" t="str">
        <f aca="false">IF($C2550="","",N($F2550)*N($H2550))</f>
        <v/>
      </c>
      <c r="L2550" s="38" t="str">
        <f aca="false">IF($C2550="","",N($F2550)*N($I2550))</f>
        <v/>
      </c>
      <c r="M2550" s="37" t="str">
        <f aca="false">IF(OR($C2550="",N(TOP!$C$12)=0),"",N($J2550)/TOP!$C$12)</f>
        <v/>
      </c>
      <c r="N2550" s="37" t="str">
        <f aca="false">IF(OR($C2550="",N(TOP!$C$13)=0),"",N($K2550)/TOP!$C$13)</f>
        <v/>
      </c>
      <c r="O2550" s="37" t="str">
        <f aca="false">IF(OR($C2550="",N(TOP!$C$14)=0),"",N($L2550)/TOP!$C$14)</f>
        <v/>
      </c>
      <c r="P2550" s="42" t="str">
        <f aca="false">IF($C2550="","",IFERROR(CHOOSE(MATCH(TOP!$C$10,{"【期間A】","【期間B】","【期間C】"},0),N($M2550),N($N2550),N($O2550)),0))</f>
        <v/>
      </c>
    </row>
    <row r="2551" customFormat="false" ht="15" hidden="false" customHeight="false" outlineLevel="0" collapsed="false">
      <c r="B2551" s="12" t="n">
        <v>2546</v>
      </c>
      <c r="C2551" s="36" t="str">
        <f aca="false">IF(②実績CSV_期間A!$M2547="","",②実績CSV_期間A!$M2547&amp;"")</f>
        <v/>
      </c>
      <c r="D2551" s="12" t="str">
        <f aca="false">IF($C2551="","",②実績CSV_期間A!$N2547)</f>
        <v/>
      </c>
      <c r="E2551" s="12" t="str">
        <f aca="false">IF($C2551="","",RIGHT($D2551,1))</f>
        <v/>
      </c>
      <c r="F2551" s="41" t="str">
        <f aca="false">IF($C2551="","",IFERROR(INDEX(サイズ換算マスタ!$C$6:$C$8,MATCH($E2551,サイズ換算マスタ!$B$6:$B$8,0)),1))</f>
        <v/>
      </c>
      <c r="G2551" s="38" t="str">
        <f aca="false">IF($C2551="","",SUMIFS(②実績CSV_期間A!$AA$2:$AA$5001,②実績CSV_期間A!$M$2:$M$5001,$C2551))</f>
        <v/>
      </c>
      <c r="H2551" s="38" t="str">
        <f aca="false">IF($C2551="","",SUMIFS(③実績CSV_期間B!$AA$2:$AA$5001,③実績CSV_期間B!$M$2:$M$5001,$C2551))</f>
        <v/>
      </c>
      <c r="I2551" s="38" t="str">
        <f aca="false">IF($C2551="","",SUMIFS(④実績CSV_期間C!$AA$2:$AA$5001,④実績CSV_期間C!$M$2:$M$5001,$C2551))</f>
        <v/>
      </c>
      <c r="J2551" s="38" t="str">
        <f aca="false">IF($C2551="","",N($F2551)*N($G2551))</f>
        <v/>
      </c>
      <c r="K2551" s="38" t="str">
        <f aca="false">IF($C2551="","",N($F2551)*N($H2551))</f>
        <v/>
      </c>
      <c r="L2551" s="38" t="str">
        <f aca="false">IF($C2551="","",N($F2551)*N($I2551))</f>
        <v/>
      </c>
      <c r="M2551" s="37" t="str">
        <f aca="false">IF(OR($C2551="",N(TOP!$C$12)=0),"",N($J2551)/TOP!$C$12)</f>
        <v/>
      </c>
      <c r="N2551" s="37" t="str">
        <f aca="false">IF(OR($C2551="",N(TOP!$C$13)=0),"",N($K2551)/TOP!$C$13)</f>
        <v/>
      </c>
      <c r="O2551" s="37" t="str">
        <f aca="false">IF(OR($C2551="",N(TOP!$C$14)=0),"",N($L2551)/TOP!$C$14)</f>
        <v/>
      </c>
      <c r="P2551" s="42" t="str">
        <f aca="false">IF($C2551="","",IFERROR(CHOOSE(MATCH(TOP!$C$10,{"【期間A】","【期間B】","【期間C】"},0),N($M2551),N($N2551),N($O2551)),0))</f>
        <v/>
      </c>
    </row>
    <row r="2552" customFormat="false" ht="15" hidden="false" customHeight="false" outlineLevel="0" collapsed="false">
      <c r="B2552" s="12" t="n">
        <v>2547</v>
      </c>
      <c r="C2552" s="36" t="str">
        <f aca="false">IF(②実績CSV_期間A!$M2548="","",②実績CSV_期間A!$M2548&amp;"")</f>
        <v/>
      </c>
      <c r="D2552" s="12" t="str">
        <f aca="false">IF($C2552="","",②実績CSV_期間A!$N2548)</f>
        <v/>
      </c>
      <c r="E2552" s="12" t="str">
        <f aca="false">IF($C2552="","",RIGHT($D2552,1))</f>
        <v/>
      </c>
      <c r="F2552" s="41" t="str">
        <f aca="false">IF($C2552="","",IFERROR(INDEX(サイズ換算マスタ!$C$6:$C$8,MATCH($E2552,サイズ換算マスタ!$B$6:$B$8,0)),1))</f>
        <v/>
      </c>
      <c r="G2552" s="38" t="str">
        <f aca="false">IF($C2552="","",SUMIFS(②実績CSV_期間A!$AA$2:$AA$5001,②実績CSV_期間A!$M$2:$M$5001,$C2552))</f>
        <v/>
      </c>
      <c r="H2552" s="38" t="str">
        <f aca="false">IF($C2552="","",SUMIFS(③実績CSV_期間B!$AA$2:$AA$5001,③実績CSV_期間B!$M$2:$M$5001,$C2552))</f>
        <v/>
      </c>
      <c r="I2552" s="38" t="str">
        <f aca="false">IF($C2552="","",SUMIFS(④実績CSV_期間C!$AA$2:$AA$5001,④実績CSV_期間C!$M$2:$M$5001,$C2552))</f>
        <v/>
      </c>
      <c r="J2552" s="38" t="str">
        <f aca="false">IF($C2552="","",N($F2552)*N($G2552))</f>
        <v/>
      </c>
      <c r="K2552" s="38" t="str">
        <f aca="false">IF($C2552="","",N($F2552)*N($H2552))</f>
        <v/>
      </c>
      <c r="L2552" s="38" t="str">
        <f aca="false">IF($C2552="","",N($F2552)*N($I2552))</f>
        <v/>
      </c>
      <c r="M2552" s="37" t="str">
        <f aca="false">IF(OR($C2552="",N(TOP!$C$12)=0),"",N($J2552)/TOP!$C$12)</f>
        <v/>
      </c>
      <c r="N2552" s="37" t="str">
        <f aca="false">IF(OR($C2552="",N(TOP!$C$13)=0),"",N($K2552)/TOP!$C$13)</f>
        <v/>
      </c>
      <c r="O2552" s="37" t="str">
        <f aca="false">IF(OR($C2552="",N(TOP!$C$14)=0),"",N($L2552)/TOP!$C$14)</f>
        <v/>
      </c>
      <c r="P2552" s="42" t="str">
        <f aca="false">IF($C2552="","",IFERROR(CHOOSE(MATCH(TOP!$C$10,{"【期間A】","【期間B】","【期間C】"},0),N($M2552),N($N2552),N($O2552)),0))</f>
        <v/>
      </c>
    </row>
    <row r="2553" customFormat="false" ht="15" hidden="false" customHeight="false" outlineLevel="0" collapsed="false">
      <c r="B2553" s="12" t="n">
        <v>2548</v>
      </c>
      <c r="C2553" s="36" t="str">
        <f aca="false">IF(②実績CSV_期間A!$M2549="","",②実績CSV_期間A!$M2549&amp;"")</f>
        <v/>
      </c>
      <c r="D2553" s="12" t="str">
        <f aca="false">IF($C2553="","",②実績CSV_期間A!$N2549)</f>
        <v/>
      </c>
      <c r="E2553" s="12" t="str">
        <f aca="false">IF($C2553="","",RIGHT($D2553,1))</f>
        <v/>
      </c>
      <c r="F2553" s="41" t="str">
        <f aca="false">IF($C2553="","",IFERROR(INDEX(サイズ換算マスタ!$C$6:$C$8,MATCH($E2553,サイズ換算マスタ!$B$6:$B$8,0)),1))</f>
        <v/>
      </c>
      <c r="G2553" s="38" t="str">
        <f aca="false">IF($C2553="","",SUMIFS(②実績CSV_期間A!$AA$2:$AA$5001,②実績CSV_期間A!$M$2:$M$5001,$C2553))</f>
        <v/>
      </c>
      <c r="H2553" s="38" t="str">
        <f aca="false">IF($C2553="","",SUMIFS(③実績CSV_期間B!$AA$2:$AA$5001,③実績CSV_期間B!$M$2:$M$5001,$C2553))</f>
        <v/>
      </c>
      <c r="I2553" s="38" t="str">
        <f aca="false">IF($C2553="","",SUMIFS(④実績CSV_期間C!$AA$2:$AA$5001,④実績CSV_期間C!$M$2:$M$5001,$C2553))</f>
        <v/>
      </c>
      <c r="J2553" s="38" t="str">
        <f aca="false">IF($C2553="","",N($F2553)*N($G2553))</f>
        <v/>
      </c>
      <c r="K2553" s="38" t="str">
        <f aca="false">IF($C2553="","",N($F2553)*N($H2553))</f>
        <v/>
      </c>
      <c r="L2553" s="38" t="str">
        <f aca="false">IF($C2553="","",N($F2553)*N($I2553))</f>
        <v/>
      </c>
      <c r="M2553" s="37" t="str">
        <f aca="false">IF(OR($C2553="",N(TOP!$C$12)=0),"",N($J2553)/TOP!$C$12)</f>
        <v/>
      </c>
      <c r="N2553" s="37" t="str">
        <f aca="false">IF(OR($C2553="",N(TOP!$C$13)=0),"",N($K2553)/TOP!$C$13)</f>
        <v/>
      </c>
      <c r="O2553" s="37" t="str">
        <f aca="false">IF(OR($C2553="",N(TOP!$C$14)=0),"",N($L2553)/TOP!$C$14)</f>
        <v/>
      </c>
      <c r="P2553" s="42" t="str">
        <f aca="false">IF($C2553="","",IFERROR(CHOOSE(MATCH(TOP!$C$10,{"【期間A】","【期間B】","【期間C】"},0),N($M2553),N($N2553),N($O2553)),0))</f>
        <v/>
      </c>
    </row>
    <row r="2554" customFormat="false" ht="15" hidden="false" customHeight="false" outlineLevel="0" collapsed="false">
      <c r="B2554" s="12" t="n">
        <v>2549</v>
      </c>
      <c r="C2554" s="36" t="str">
        <f aca="false">IF(②実績CSV_期間A!$M2550="","",②実績CSV_期間A!$M2550&amp;"")</f>
        <v/>
      </c>
      <c r="D2554" s="12" t="str">
        <f aca="false">IF($C2554="","",②実績CSV_期間A!$N2550)</f>
        <v/>
      </c>
      <c r="E2554" s="12" t="str">
        <f aca="false">IF($C2554="","",RIGHT($D2554,1))</f>
        <v/>
      </c>
      <c r="F2554" s="41" t="str">
        <f aca="false">IF($C2554="","",IFERROR(INDEX(サイズ換算マスタ!$C$6:$C$8,MATCH($E2554,サイズ換算マスタ!$B$6:$B$8,0)),1))</f>
        <v/>
      </c>
      <c r="G2554" s="38" t="str">
        <f aca="false">IF($C2554="","",SUMIFS(②実績CSV_期間A!$AA$2:$AA$5001,②実績CSV_期間A!$M$2:$M$5001,$C2554))</f>
        <v/>
      </c>
      <c r="H2554" s="38" t="str">
        <f aca="false">IF($C2554="","",SUMIFS(③実績CSV_期間B!$AA$2:$AA$5001,③実績CSV_期間B!$M$2:$M$5001,$C2554))</f>
        <v/>
      </c>
      <c r="I2554" s="38" t="str">
        <f aca="false">IF($C2554="","",SUMIFS(④実績CSV_期間C!$AA$2:$AA$5001,④実績CSV_期間C!$M$2:$M$5001,$C2554))</f>
        <v/>
      </c>
      <c r="J2554" s="38" t="str">
        <f aca="false">IF($C2554="","",N($F2554)*N($G2554))</f>
        <v/>
      </c>
      <c r="K2554" s="38" t="str">
        <f aca="false">IF($C2554="","",N($F2554)*N($H2554))</f>
        <v/>
      </c>
      <c r="L2554" s="38" t="str">
        <f aca="false">IF($C2554="","",N($F2554)*N($I2554))</f>
        <v/>
      </c>
      <c r="M2554" s="37" t="str">
        <f aca="false">IF(OR($C2554="",N(TOP!$C$12)=0),"",N($J2554)/TOP!$C$12)</f>
        <v/>
      </c>
      <c r="N2554" s="37" t="str">
        <f aca="false">IF(OR($C2554="",N(TOP!$C$13)=0),"",N($K2554)/TOP!$C$13)</f>
        <v/>
      </c>
      <c r="O2554" s="37" t="str">
        <f aca="false">IF(OR($C2554="",N(TOP!$C$14)=0),"",N($L2554)/TOP!$C$14)</f>
        <v/>
      </c>
      <c r="P2554" s="42" t="str">
        <f aca="false">IF($C2554="","",IFERROR(CHOOSE(MATCH(TOP!$C$10,{"【期間A】","【期間B】","【期間C】"},0),N($M2554),N($N2554),N($O2554)),0))</f>
        <v/>
      </c>
    </row>
    <row r="2555" customFormat="false" ht="15" hidden="false" customHeight="false" outlineLevel="0" collapsed="false">
      <c r="B2555" s="12" t="n">
        <v>2550</v>
      </c>
      <c r="C2555" s="36" t="str">
        <f aca="false">IF(②実績CSV_期間A!$M2551="","",②実績CSV_期間A!$M2551&amp;"")</f>
        <v/>
      </c>
      <c r="D2555" s="12" t="str">
        <f aca="false">IF($C2555="","",②実績CSV_期間A!$N2551)</f>
        <v/>
      </c>
      <c r="E2555" s="12" t="str">
        <f aca="false">IF($C2555="","",RIGHT($D2555,1))</f>
        <v/>
      </c>
      <c r="F2555" s="41" t="str">
        <f aca="false">IF($C2555="","",IFERROR(INDEX(サイズ換算マスタ!$C$6:$C$8,MATCH($E2555,サイズ換算マスタ!$B$6:$B$8,0)),1))</f>
        <v/>
      </c>
      <c r="G2555" s="38" t="str">
        <f aca="false">IF($C2555="","",SUMIFS(②実績CSV_期間A!$AA$2:$AA$5001,②実績CSV_期間A!$M$2:$M$5001,$C2555))</f>
        <v/>
      </c>
      <c r="H2555" s="38" t="str">
        <f aca="false">IF($C2555="","",SUMIFS(③実績CSV_期間B!$AA$2:$AA$5001,③実績CSV_期間B!$M$2:$M$5001,$C2555))</f>
        <v/>
      </c>
      <c r="I2555" s="38" t="str">
        <f aca="false">IF($C2555="","",SUMIFS(④実績CSV_期間C!$AA$2:$AA$5001,④実績CSV_期間C!$M$2:$M$5001,$C2555))</f>
        <v/>
      </c>
      <c r="J2555" s="38" t="str">
        <f aca="false">IF($C2555="","",N($F2555)*N($G2555))</f>
        <v/>
      </c>
      <c r="K2555" s="38" t="str">
        <f aca="false">IF($C2555="","",N($F2555)*N($H2555))</f>
        <v/>
      </c>
      <c r="L2555" s="38" t="str">
        <f aca="false">IF($C2555="","",N($F2555)*N($I2555))</f>
        <v/>
      </c>
      <c r="M2555" s="37" t="str">
        <f aca="false">IF(OR($C2555="",N(TOP!$C$12)=0),"",N($J2555)/TOP!$C$12)</f>
        <v/>
      </c>
      <c r="N2555" s="37" t="str">
        <f aca="false">IF(OR($C2555="",N(TOP!$C$13)=0),"",N($K2555)/TOP!$C$13)</f>
        <v/>
      </c>
      <c r="O2555" s="37" t="str">
        <f aca="false">IF(OR($C2555="",N(TOP!$C$14)=0),"",N($L2555)/TOP!$C$14)</f>
        <v/>
      </c>
      <c r="P2555" s="42" t="str">
        <f aca="false">IF($C2555="","",IFERROR(CHOOSE(MATCH(TOP!$C$10,{"【期間A】","【期間B】","【期間C】"},0),N($M2555),N($N2555),N($O2555)),0))</f>
        <v/>
      </c>
    </row>
    <row r="2556" customFormat="false" ht="15" hidden="false" customHeight="false" outlineLevel="0" collapsed="false">
      <c r="B2556" s="12" t="n">
        <v>2551</v>
      </c>
      <c r="C2556" s="36" t="str">
        <f aca="false">IF(②実績CSV_期間A!$M2552="","",②実績CSV_期間A!$M2552&amp;"")</f>
        <v/>
      </c>
      <c r="D2556" s="12" t="str">
        <f aca="false">IF($C2556="","",②実績CSV_期間A!$N2552)</f>
        <v/>
      </c>
      <c r="E2556" s="12" t="str">
        <f aca="false">IF($C2556="","",RIGHT($D2556,1))</f>
        <v/>
      </c>
      <c r="F2556" s="41" t="str">
        <f aca="false">IF($C2556="","",IFERROR(INDEX(サイズ換算マスタ!$C$6:$C$8,MATCH($E2556,サイズ換算マスタ!$B$6:$B$8,0)),1))</f>
        <v/>
      </c>
      <c r="G2556" s="38" t="str">
        <f aca="false">IF($C2556="","",SUMIFS(②実績CSV_期間A!$AA$2:$AA$5001,②実績CSV_期間A!$M$2:$M$5001,$C2556))</f>
        <v/>
      </c>
      <c r="H2556" s="38" t="str">
        <f aca="false">IF($C2556="","",SUMIFS(③実績CSV_期間B!$AA$2:$AA$5001,③実績CSV_期間B!$M$2:$M$5001,$C2556))</f>
        <v/>
      </c>
      <c r="I2556" s="38" t="str">
        <f aca="false">IF($C2556="","",SUMIFS(④実績CSV_期間C!$AA$2:$AA$5001,④実績CSV_期間C!$M$2:$M$5001,$C2556))</f>
        <v/>
      </c>
      <c r="J2556" s="38" t="str">
        <f aca="false">IF($C2556="","",N($F2556)*N($G2556))</f>
        <v/>
      </c>
      <c r="K2556" s="38" t="str">
        <f aca="false">IF($C2556="","",N($F2556)*N($H2556))</f>
        <v/>
      </c>
      <c r="L2556" s="38" t="str">
        <f aca="false">IF($C2556="","",N($F2556)*N($I2556))</f>
        <v/>
      </c>
      <c r="M2556" s="37" t="str">
        <f aca="false">IF(OR($C2556="",N(TOP!$C$12)=0),"",N($J2556)/TOP!$C$12)</f>
        <v/>
      </c>
      <c r="N2556" s="37" t="str">
        <f aca="false">IF(OR($C2556="",N(TOP!$C$13)=0),"",N($K2556)/TOP!$C$13)</f>
        <v/>
      </c>
      <c r="O2556" s="37" t="str">
        <f aca="false">IF(OR($C2556="",N(TOP!$C$14)=0),"",N($L2556)/TOP!$C$14)</f>
        <v/>
      </c>
      <c r="P2556" s="42" t="str">
        <f aca="false">IF($C2556="","",IFERROR(CHOOSE(MATCH(TOP!$C$10,{"【期間A】","【期間B】","【期間C】"},0),N($M2556),N($N2556),N($O2556)),0))</f>
        <v/>
      </c>
    </row>
    <row r="2557" customFormat="false" ht="15" hidden="false" customHeight="false" outlineLevel="0" collapsed="false">
      <c r="B2557" s="12" t="n">
        <v>2552</v>
      </c>
      <c r="C2557" s="36" t="str">
        <f aca="false">IF(②実績CSV_期間A!$M2553="","",②実績CSV_期間A!$M2553&amp;"")</f>
        <v/>
      </c>
      <c r="D2557" s="12" t="str">
        <f aca="false">IF($C2557="","",②実績CSV_期間A!$N2553)</f>
        <v/>
      </c>
      <c r="E2557" s="12" t="str">
        <f aca="false">IF($C2557="","",RIGHT($D2557,1))</f>
        <v/>
      </c>
      <c r="F2557" s="41" t="str">
        <f aca="false">IF($C2557="","",IFERROR(INDEX(サイズ換算マスタ!$C$6:$C$8,MATCH($E2557,サイズ換算マスタ!$B$6:$B$8,0)),1))</f>
        <v/>
      </c>
      <c r="G2557" s="38" t="str">
        <f aca="false">IF($C2557="","",SUMIFS(②実績CSV_期間A!$AA$2:$AA$5001,②実績CSV_期間A!$M$2:$M$5001,$C2557))</f>
        <v/>
      </c>
      <c r="H2557" s="38" t="str">
        <f aca="false">IF($C2557="","",SUMIFS(③実績CSV_期間B!$AA$2:$AA$5001,③実績CSV_期間B!$M$2:$M$5001,$C2557))</f>
        <v/>
      </c>
      <c r="I2557" s="38" t="str">
        <f aca="false">IF($C2557="","",SUMIFS(④実績CSV_期間C!$AA$2:$AA$5001,④実績CSV_期間C!$M$2:$M$5001,$C2557))</f>
        <v/>
      </c>
      <c r="J2557" s="38" t="str">
        <f aca="false">IF($C2557="","",N($F2557)*N($G2557))</f>
        <v/>
      </c>
      <c r="K2557" s="38" t="str">
        <f aca="false">IF($C2557="","",N($F2557)*N($H2557))</f>
        <v/>
      </c>
      <c r="L2557" s="38" t="str">
        <f aca="false">IF($C2557="","",N($F2557)*N($I2557))</f>
        <v/>
      </c>
      <c r="M2557" s="37" t="str">
        <f aca="false">IF(OR($C2557="",N(TOP!$C$12)=0),"",N($J2557)/TOP!$C$12)</f>
        <v/>
      </c>
      <c r="N2557" s="37" t="str">
        <f aca="false">IF(OR($C2557="",N(TOP!$C$13)=0),"",N($K2557)/TOP!$C$13)</f>
        <v/>
      </c>
      <c r="O2557" s="37" t="str">
        <f aca="false">IF(OR($C2557="",N(TOP!$C$14)=0),"",N($L2557)/TOP!$C$14)</f>
        <v/>
      </c>
      <c r="P2557" s="42" t="str">
        <f aca="false">IF($C2557="","",IFERROR(CHOOSE(MATCH(TOP!$C$10,{"【期間A】","【期間B】","【期間C】"},0),N($M2557),N($N2557),N($O2557)),0))</f>
        <v/>
      </c>
    </row>
    <row r="2558" customFormat="false" ht="15" hidden="false" customHeight="false" outlineLevel="0" collapsed="false">
      <c r="B2558" s="12" t="n">
        <v>2553</v>
      </c>
      <c r="C2558" s="36" t="str">
        <f aca="false">IF(②実績CSV_期間A!$M2554="","",②実績CSV_期間A!$M2554&amp;"")</f>
        <v/>
      </c>
      <c r="D2558" s="12" t="str">
        <f aca="false">IF($C2558="","",②実績CSV_期間A!$N2554)</f>
        <v/>
      </c>
      <c r="E2558" s="12" t="str">
        <f aca="false">IF($C2558="","",RIGHT($D2558,1))</f>
        <v/>
      </c>
      <c r="F2558" s="41" t="str">
        <f aca="false">IF($C2558="","",IFERROR(INDEX(サイズ換算マスタ!$C$6:$C$8,MATCH($E2558,サイズ換算マスタ!$B$6:$B$8,0)),1))</f>
        <v/>
      </c>
      <c r="G2558" s="38" t="str">
        <f aca="false">IF($C2558="","",SUMIFS(②実績CSV_期間A!$AA$2:$AA$5001,②実績CSV_期間A!$M$2:$M$5001,$C2558))</f>
        <v/>
      </c>
      <c r="H2558" s="38" t="str">
        <f aca="false">IF($C2558="","",SUMIFS(③実績CSV_期間B!$AA$2:$AA$5001,③実績CSV_期間B!$M$2:$M$5001,$C2558))</f>
        <v/>
      </c>
      <c r="I2558" s="38" t="str">
        <f aca="false">IF($C2558="","",SUMIFS(④実績CSV_期間C!$AA$2:$AA$5001,④実績CSV_期間C!$M$2:$M$5001,$C2558))</f>
        <v/>
      </c>
      <c r="J2558" s="38" t="str">
        <f aca="false">IF($C2558="","",N($F2558)*N($G2558))</f>
        <v/>
      </c>
      <c r="K2558" s="38" t="str">
        <f aca="false">IF($C2558="","",N($F2558)*N($H2558))</f>
        <v/>
      </c>
      <c r="L2558" s="38" t="str">
        <f aca="false">IF($C2558="","",N($F2558)*N($I2558))</f>
        <v/>
      </c>
      <c r="M2558" s="37" t="str">
        <f aca="false">IF(OR($C2558="",N(TOP!$C$12)=0),"",N($J2558)/TOP!$C$12)</f>
        <v/>
      </c>
      <c r="N2558" s="37" t="str">
        <f aca="false">IF(OR($C2558="",N(TOP!$C$13)=0),"",N($K2558)/TOP!$C$13)</f>
        <v/>
      </c>
      <c r="O2558" s="37" t="str">
        <f aca="false">IF(OR($C2558="",N(TOP!$C$14)=0),"",N($L2558)/TOP!$C$14)</f>
        <v/>
      </c>
      <c r="P2558" s="42" t="str">
        <f aca="false">IF($C2558="","",IFERROR(CHOOSE(MATCH(TOP!$C$10,{"【期間A】","【期間B】","【期間C】"},0),N($M2558),N($N2558),N($O2558)),0))</f>
        <v/>
      </c>
    </row>
    <row r="2559" customFormat="false" ht="15" hidden="false" customHeight="false" outlineLevel="0" collapsed="false">
      <c r="B2559" s="12" t="n">
        <v>2554</v>
      </c>
      <c r="C2559" s="36" t="str">
        <f aca="false">IF(②実績CSV_期間A!$M2555="","",②実績CSV_期間A!$M2555&amp;"")</f>
        <v/>
      </c>
      <c r="D2559" s="12" t="str">
        <f aca="false">IF($C2559="","",②実績CSV_期間A!$N2555)</f>
        <v/>
      </c>
      <c r="E2559" s="12" t="str">
        <f aca="false">IF($C2559="","",RIGHT($D2559,1))</f>
        <v/>
      </c>
      <c r="F2559" s="41" t="str">
        <f aca="false">IF($C2559="","",IFERROR(INDEX(サイズ換算マスタ!$C$6:$C$8,MATCH($E2559,サイズ換算マスタ!$B$6:$B$8,0)),1))</f>
        <v/>
      </c>
      <c r="G2559" s="38" t="str">
        <f aca="false">IF($C2559="","",SUMIFS(②実績CSV_期間A!$AA$2:$AA$5001,②実績CSV_期間A!$M$2:$M$5001,$C2559))</f>
        <v/>
      </c>
      <c r="H2559" s="38" t="str">
        <f aca="false">IF($C2559="","",SUMIFS(③実績CSV_期間B!$AA$2:$AA$5001,③実績CSV_期間B!$M$2:$M$5001,$C2559))</f>
        <v/>
      </c>
      <c r="I2559" s="38" t="str">
        <f aca="false">IF($C2559="","",SUMIFS(④実績CSV_期間C!$AA$2:$AA$5001,④実績CSV_期間C!$M$2:$M$5001,$C2559))</f>
        <v/>
      </c>
      <c r="J2559" s="38" t="str">
        <f aca="false">IF($C2559="","",N($F2559)*N($G2559))</f>
        <v/>
      </c>
      <c r="K2559" s="38" t="str">
        <f aca="false">IF($C2559="","",N($F2559)*N($H2559))</f>
        <v/>
      </c>
      <c r="L2559" s="38" t="str">
        <f aca="false">IF($C2559="","",N($F2559)*N($I2559))</f>
        <v/>
      </c>
      <c r="M2559" s="37" t="str">
        <f aca="false">IF(OR($C2559="",N(TOP!$C$12)=0),"",N($J2559)/TOP!$C$12)</f>
        <v/>
      </c>
      <c r="N2559" s="37" t="str">
        <f aca="false">IF(OR($C2559="",N(TOP!$C$13)=0),"",N($K2559)/TOP!$C$13)</f>
        <v/>
      </c>
      <c r="O2559" s="37" t="str">
        <f aca="false">IF(OR($C2559="",N(TOP!$C$14)=0),"",N($L2559)/TOP!$C$14)</f>
        <v/>
      </c>
      <c r="P2559" s="42" t="str">
        <f aca="false">IF($C2559="","",IFERROR(CHOOSE(MATCH(TOP!$C$10,{"【期間A】","【期間B】","【期間C】"},0),N($M2559),N($N2559),N($O2559)),0))</f>
        <v/>
      </c>
    </row>
    <row r="2560" customFormat="false" ht="15" hidden="false" customHeight="false" outlineLevel="0" collapsed="false">
      <c r="B2560" s="12" t="n">
        <v>2555</v>
      </c>
      <c r="C2560" s="36" t="str">
        <f aca="false">IF(②実績CSV_期間A!$M2556="","",②実績CSV_期間A!$M2556&amp;"")</f>
        <v/>
      </c>
      <c r="D2560" s="12" t="str">
        <f aca="false">IF($C2560="","",②実績CSV_期間A!$N2556)</f>
        <v/>
      </c>
      <c r="E2560" s="12" t="str">
        <f aca="false">IF($C2560="","",RIGHT($D2560,1))</f>
        <v/>
      </c>
      <c r="F2560" s="41" t="str">
        <f aca="false">IF($C2560="","",IFERROR(INDEX(サイズ換算マスタ!$C$6:$C$8,MATCH($E2560,サイズ換算マスタ!$B$6:$B$8,0)),1))</f>
        <v/>
      </c>
      <c r="G2560" s="38" t="str">
        <f aca="false">IF($C2560="","",SUMIFS(②実績CSV_期間A!$AA$2:$AA$5001,②実績CSV_期間A!$M$2:$M$5001,$C2560))</f>
        <v/>
      </c>
      <c r="H2560" s="38" t="str">
        <f aca="false">IF($C2560="","",SUMIFS(③実績CSV_期間B!$AA$2:$AA$5001,③実績CSV_期間B!$M$2:$M$5001,$C2560))</f>
        <v/>
      </c>
      <c r="I2560" s="38" t="str">
        <f aca="false">IF($C2560="","",SUMIFS(④実績CSV_期間C!$AA$2:$AA$5001,④実績CSV_期間C!$M$2:$M$5001,$C2560))</f>
        <v/>
      </c>
      <c r="J2560" s="38" t="str">
        <f aca="false">IF($C2560="","",N($F2560)*N($G2560))</f>
        <v/>
      </c>
      <c r="K2560" s="38" t="str">
        <f aca="false">IF($C2560="","",N($F2560)*N($H2560))</f>
        <v/>
      </c>
      <c r="L2560" s="38" t="str">
        <f aca="false">IF($C2560="","",N($F2560)*N($I2560))</f>
        <v/>
      </c>
      <c r="M2560" s="37" t="str">
        <f aca="false">IF(OR($C2560="",N(TOP!$C$12)=0),"",N($J2560)/TOP!$C$12)</f>
        <v/>
      </c>
      <c r="N2560" s="37" t="str">
        <f aca="false">IF(OR($C2560="",N(TOP!$C$13)=0),"",N($K2560)/TOP!$C$13)</f>
        <v/>
      </c>
      <c r="O2560" s="37" t="str">
        <f aca="false">IF(OR($C2560="",N(TOP!$C$14)=0),"",N($L2560)/TOP!$C$14)</f>
        <v/>
      </c>
      <c r="P2560" s="42" t="str">
        <f aca="false">IF($C2560="","",IFERROR(CHOOSE(MATCH(TOP!$C$10,{"【期間A】","【期間B】","【期間C】"},0),N($M2560),N($N2560),N($O2560)),0))</f>
        <v/>
      </c>
    </row>
    <row r="2561" customFormat="false" ht="15" hidden="false" customHeight="false" outlineLevel="0" collapsed="false">
      <c r="B2561" s="12" t="n">
        <v>2556</v>
      </c>
      <c r="C2561" s="36" t="str">
        <f aca="false">IF(②実績CSV_期間A!$M2557="","",②実績CSV_期間A!$M2557&amp;"")</f>
        <v/>
      </c>
      <c r="D2561" s="12" t="str">
        <f aca="false">IF($C2561="","",②実績CSV_期間A!$N2557)</f>
        <v/>
      </c>
      <c r="E2561" s="12" t="str">
        <f aca="false">IF($C2561="","",RIGHT($D2561,1))</f>
        <v/>
      </c>
      <c r="F2561" s="41" t="str">
        <f aca="false">IF($C2561="","",IFERROR(INDEX(サイズ換算マスタ!$C$6:$C$8,MATCH($E2561,サイズ換算マスタ!$B$6:$B$8,0)),1))</f>
        <v/>
      </c>
      <c r="G2561" s="38" t="str">
        <f aca="false">IF($C2561="","",SUMIFS(②実績CSV_期間A!$AA$2:$AA$5001,②実績CSV_期間A!$M$2:$M$5001,$C2561))</f>
        <v/>
      </c>
      <c r="H2561" s="38" t="str">
        <f aca="false">IF($C2561="","",SUMIFS(③実績CSV_期間B!$AA$2:$AA$5001,③実績CSV_期間B!$M$2:$M$5001,$C2561))</f>
        <v/>
      </c>
      <c r="I2561" s="38" t="str">
        <f aca="false">IF($C2561="","",SUMIFS(④実績CSV_期間C!$AA$2:$AA$5001,④実績CSV_期間C!$M$2:$M$5001,$C2561))</f>
        <v/>
      </c>
      <c r="J2561" s="38" t="str">
        <f aca="false">IF($C2561="","",N($F2561)*N($G2561))</f>
        <v/>
      </c>
      <c r="K2561" s="38" t="str">
        <f aca="false">IF($C2561="","",N($F2561)*N($H2561))</f>
        <v/>
      </c>
      <c r="L2561" s="38" t="str">
        <f aca="false">IF($C2561="","",N($F2561)*N($I2561))</f>
        <v/>
      </c>
      <c r="M2561" s="37" t="str">
        <f aca="false">IF(OR($C2561="",N(TOP!$C$12)=0),"",N($J2561)/TOP!$C$12)</f>
        <v/>
      </c>
      <c r="N2561" s="37" t="str">
        <f aca="false">IF(OR($C2561="",N(TOP!$C$13)=0),"",N($K2561)/TOP!$C$13)</f>
        <v/>
      </c>
      <c r="O2561" s="37" t="str">
        <f aca="false">IF(OR($C2561="",N(TOP!$C$14)=0),"",N($L2561)/TOP!$C$14)</f>
        <v/>
      </c>
      <c r="P2561" s="42" t="str">
        <f aca="false">IF($C2561="","",IFERROR(CHOOSE(MATCH(TOP!$C$10,{"【期間A】","【期間B】","【期間C】"},0),N($M2561),N($N2561),N($O2561)),0))</f>
        <v/>
      </c>
    </row>
    <row r="2562" customFormat="false" ht="15" hidden="false" customHeight="false" outlineLevel="0" collapsed="false">
      <c r="B2562" s="12" t="n">
        <v>2557</v>
      </c>
      <c r="C2562" s="36" t="str">
        <f aca="false">IF(②実績CSV_期間A!$M2558="","",②実績CSV_期間A!$M2558&amp;"")</f>
        <v/>
      </c>
      <c r="D2562" s="12" t="str">
        <f aca="false">IF($C2562="","",②実績CSV_期間A!$N2558)</f>
        <v/>
      </c>
      <c r="E2562" s="12" t="str">
        <f aca="false">IF($C2562="","",RIGHT($D2562,1))</f>
        <v/>
      </c>
      <c r="F2562" s="41" t="str">
        <f aca="false">IF($C2562="","",IFERROR(INDEX(サイズ換算マスタ!$C$6:$C$8,MATCH($E2562,サイズ換算マスタ!$B$6:$B$8,0)),1))</f>
        <v/>
      </c>
      <c r="G2562" s="38" t="str">
        <f aca="false">IF($C2562="","",SUMIFS(②実績CSV_期間A!$AA$2:$AA$5001,②実績CSV_期間A!$M$2:$M$5001,$C2562))</f>
        <v/>
      </c>
      <c r="H2562" s="38" t="str">
        <f aca="false">IF($C2562="","",SUMIFS(③実績CSV_期間B!$AA$2:$AA$5001,③実績CSV_期間B!$M$2:$M$5001,$C2562))</f>
        <v/>
      </c>
      <c r="I2562" s="38" t="str">
        <f aca="false">IF($C2562="","",SUMIFS(④実績CSV_期間C!$AA$2:$AA$5001,④実績CSV_期間C!$M$2:$M$5001,$C2562))</f>
        <v/>
      </c>
      <c r="J2562" s="38" t="str">
        <f aca="false">IF($C2562="","",N($F2562)*N($G2562))</f>
        <v/>
      </c>
      <c r="K2562" s="38" t="str">
        <f aca="false">IF($C2562="","",N($F2562)*N($H2562))</f>
        <v/>
      </c>
      <c r="L2562" s="38" t="str">
        <f aca="false">IF($C2562="","",N($F2562)*N($I2562))</f>
        <v/>
      </c>
      <c r="M2562" s="37" t="str">
        <f aca="false">IF(OR($C2562="",N(TOP!$C$12)=0),"",N($J2562)/TOP!$C$12)</f>
        <v/>
      </c>
      <c r="N2562" s="37" t="str">
        <f aca="false">IF(OR($C2562="",N(TOP!$C$13)=0),"",N($K2562)/TOP!$C$13)</f>
        <v/>
      </c>
      <c r="O2562" s="37" t="str">
        <f aca="false">IF(OR($C2562="",N(TOP!$C$14)=0),"",N($L2562)/TOP!$C$14)</f>
        <v/>
      </c>
      <c r="P2562" s="42" t="str">
        <f aca="false">IF($C2562="","",IFERROR(CHOOSE(MATCH(TOP!$C$10,{"【期間A】","【期間B】","【期間C】"},0),N($M2562),N($N2562),N($O2562)),0))</f>
        <v/>
      </c>
    </row>
    <row r="2563" customFormat="false" ht="15" hidden="false" customHeight="false" outlineLevel="0" collapsed="false">
      <c r="B2563" s="12" t="n">
        <v>2558</v>
      </c>
      <c r="C2563" s="36" t="str">
        <f aca="false">IF(②実績CSV_期間A!$M2559="","",②実績CSV_期間A!$M2559&amp;"")</f>
        <v/>
      </c>
      <c r="D2563" s="12" t="str">
        <f aca="false">IF($C2563="","",②実績CSV_期間A!$N2559)</f>
        <v/>
      </c>
      <c r="E2563" s="12" t="str">
        <f aca="false">IF($C2563="","",RIGHT($D2563,1))</f>
        <v/>
      </c>
      <c r="F2563" s="41" t="str">
        <f aca="false">IF($C2563="","",IFERROR(INDEX(サイズ換算マスタ!$C$6:$C$8,MATCH($E2563,サイズ換算マスタ!$B$6:$B$8,0)),1))</f>
        <v/>
      </c>
      <c r="G2563" s="38" t="str">
        <f aca="false">IF($C2563="","",SUMIFS(②実績CSV_期間A!$AA$2:$AA$5001,②実績CSV_期間A!$M$2:$M$5001,$C2563))</f>
        <v/>
      </c>
      <c r="H2563" s="38" t="str">
        <f aca="false">IF($C2563="","",SUMIFS(③実績CSV_期間B!$AA$2:$AA$5001,③実績CSV_期間B!$M$2:$M$5001,$C2563))</f>
        <v/>
      </c>
      <c r="I2563" s="38" t="str">
        <f aca="false">IF($C2563="","",SUMIFS(④実績CSV_期間C!$AA$2:$AA$5001,④実績CSV_期間C!$M$2:$M$5001,$C2563))</f>
        <v/>
      </c>
      <c r="J2563" s="38" t="str">
        <f aca="false">IF($C2563="","",N($F2563)*N($G2563))</f>
        <v/>
      </c>
      <c r="K2563" s="38" t="str">
        <f aca="false">IF($C2563="","",N($F2563)*N($H2563))</f>
        <v/>
      </c>
      <c r="L2563" s="38" t="str">
        <f aca="false">IF($C2563="","",N($F2563)*N($I2563))</f>
        <v/>
      </c>
      <c r="M2563" s="37" t="str">
        <f aca="false">IF(OR($C2563="",N(TOP!$C$12)=0),"",N($J2563)/TOP!$C$12)</f>
        <v/>
      </c>
      <c r="N2563" s="37" t="str">
        <f aca="false">IF(OR($C2563="",N(TOP!$C$13)=0),"",N($K2563)/TOP!$C$13)</f>
        <v/>
      </c>
      <c r="O2563" s="37" t="str">
        <f aca="false">IF(OR($C2563="",N(TOP!$C$14)=0),"",N($L2563)/TOP!$C$14)</f>
        <v/>
      </c>
      <c r="P2563" s="42" t="str">
        <f aca="false">IF($C2563="","",IFERROR(CHOOSE(MATCH(TOP!$C$10,{"【期間A】","【期間B】","【期間C】"},0),N($M2563),N($N2563),N($O2563)),0))</f>
        <v/>
      </c>
    </row>
    <row r="2564" customFormat="false" ht="15" hidden="false" customHeight="false" outlineLevel="0" collapsed="false">
      <c r="B2564" s="12" t="n">
        <v>2559</v>
      </c>
      <c r="C2564" s="36" t="str">
        <f aca="false">IF(②実績CSV_期間A!$M2560="","",②実績CSV_期間A!$M2560&amp;"")</f>
        <v/>
      </c>
      <c r="D2564" s="12" t="str">
        <f aca="false">IF($C2564="","",②実績CSV_期間A!$N2560)</f>
        <v/>
      </c>
      <c r="E2564" s="12" t="str">
        <f aca="false">IF($C2564="","",RIGHT($D2564,1))</f>
        <v/>
      </c>
      <c r="F2564" s="41" t="str">
        <f aca="false">IF($C2564="","",IFERROR(INDEX(サイズ換算マスタ!$C$6:$C$8,MATCH($E2564,サイズ換算マスタ!$B$6:$B$8,0)),1))</f>
        <v/>
      </c>
      <c r="G2564" s="38" t="str">
        <f aca="false">IF($C2564="","",SUMIFS(②実績CSV_期間A!$AA$2:$AA$5001,②実績CSV_期間A!$M$2:$M$5001,$C2564))</f>
        <v/>
      </c>
      <c r="H2564" s="38" t="str">
        <f aca="false">IF($C2564="","",SUMIFS(③実績CSV_期間B!$AA$2:$AA$5001,③実績CSV_期間B!$M$2:$M$5001,$C2564))</f>
        <v/>
      </c>
      <c r="I2564" s="38" t="str">
        <f aca="false">IF($C2564="","",SUMIFS(④実績CSV_期間C!$AA$2:$AA$5001,④実績CSV_期間C!$M$2:$M$5001,$C2564))</f>
        <v/>
      </c>
      <c r="J2564" s="38" t="str">
        <f aca="false">IF($C2564="","",N($F2564)*N($G2564))</f>
        <v/>
      </c>
      <c r="K2564" s="38" t="str">
        <f aca="false">IF($C2564="","",N($F2564)*N($H2564))</f>
        <v/>
      </c>
      <c r="L2564" s="38" t="str">
        <f aca="false">IF($C2564="","",N($F2564)*N($I2564))</f>
        <v/>
      </c>
      <c r="M2564" s="37" t="str">
        <f aca="false">IF(OR($C2564="",N(TOP!$C$12)=0),"",N($J2564)/TOP!$C$12)</f>
        <v/>
      </c>
      <c r="N2564" s="37" t="str">
        <f aca="false">IF(OR($C2564="",N(TOP!$C$13)=0),"",N($K2564)/TOP!$C$13)</f>
        <v/>
      </c>
      <c r="O2564" s="37" t="str">
        <f aca="false">IF(OR($C2564="",N(TOP!$C$14)=0),"",N($L2564)/TOP!$C$14)</f>
        <v/>
      </c>
      <c r="P2564" s="42" t="str">
        <f aca="false">IF($C2564="","",IFERROR(CHOOSE(MATCH(TOP!$C$10,{"【期間A】","【期間B】","【期間C】"},0),N($M2564),N($N2564),N($O2564)),0))</f>
        <v/>
      </c>
    </row>
    <row r="2565" customFormat="false" ht="15" hidden="false" customHeight="false" outlineLevel="0" collapsed="false">
      <c r="B2565" s="12" t="n">
        <v>2560</v>
      </c>
      <c r="C2565" s="36" t="str">
        <f aca="false">IF(②実績CSV_期間A!$M2561="","",②実績CSV_期間A!$M2561&amp;"")</f>
        <v/>
      </c>
      <c r="D2565" s="12" t="str">
        <f aca="false">IF($C2565="","",②実績CSV_期間A!$N2561)</f>
        <v/>
      </c>
      <c r="E2565" s="12" t="str">
        <f aca="false">IF($C2565="","",RIGHT($D2565,1))</f>
        <v/>
      </c>
      <c r="F2565" s="41" t="str">
        <f aca="false">IF($C2565="","",IFERROR(INDEX(サイズ換算マスタ!$C$6:$C$8,MATCH($E2565,サイズ換算マスタ!$B$6:$B$8,0)),1))</f>
        <v/>
      </c>
      <c r="G2565" s="38" t="str">
        <f aca="false">IF($C2565="","",SUMIFS(②実績CSV_期間A!$AA$2:$AA$5001,②実績CSV_期間A!$M$2:$M$5001,$C2565))</f>
        <v/>
      </c>
      <c r="H2565" s="38" t="str">
        <f aca="false">IF($C2565="","",SUMIFS(③実績CSV_期間B!$AA$2:$AA$5001,③実績CSV_期間B!$M$2:$M$5001,$C2565))</f>
        <v/>
      </c>
      <c r="I2565" s="38" t="str">
        <f aca="false">IF($C2565="","",SUMIFS(④実績CSV_期間C!$AA$2:$AA$5001,④実績CSV_期間C!$M$2:$M$5001,$C2565))</f>
        <v/>
      </c>
      <c r="J2565" s="38" t="str">
        <f aca="false">IF($C2565="","",N($F2565)*N($G2565))</f>
        <v/>
      </c>
      <c r="K2565" s="38" t="str">
        <f aca="false">IF($C2565="","",N($F2565)*N($H2565))</f>
        <v/>
      </c>
      <c r="L2565" s="38" t="str">
        <f aca="false">IF($C2565="","",N($F2565)*N($I2565))</f>
        <v/>
      </c>
      <c r="M2565" s="37" t="str">
        <f aca="false">IF(OR($C2565="",N(TOP!$C$12)=0),"",N($J2565)/TOP!$C$12)</f>
        <v/>
      </c>
      <c r="N2565" s="37" t="str">
        <f aca="false">IF(OR($C2565="",N(TOP!$C$13)=0),"",N($K2565)/TOP!$C$13)</f>
        <v/>
      </c>
      <c r="O2565" s="37" t="str">
        <f aca="false">IF(OR($C2565="",N(TOP!$C$14)=0),"",N($L2565)/TOP!$C$14)</f>
        <v/>
      </c>
      <c r="P2565" s="42" t="str">
        <f aca="false">IF($C2565="","",IFERROR(CHOOSE(MATCH(TOP!$C$10,{"【期間A】","【期間B】","【期間C】"},0),N($M2565),N($N2565),N($O2565)),0))</f>
        <v/>
      </c>
    </row>
    <row r="2566" customFormat="false" ht="15" hidden="false" customHeight="false" outlineLevel="0" collapsed="false">
      <c r="B2566" s="12" t="n">
        <v>2561</v>
      </c>
      <c r="C2566" s="36" t="str">
        <f aca="false">IF(②実績CSV_期間A!$M2562="","",②実績CSV_期間A!$M2562&amp;"")</f>
        <v/>
      </c>
      <c r="D2566" s="12" t="str">
        <f aca="false">IF($C2566="","",②実績CSV_期間A!$N2562)</f>
        <v/>
      </c>
      <c r="E2566" s="12" t="str">
        <f aca="false">IF($C2566="","",RIGHT($D2566,1))</f>
        <v/>
      </c>
      <c r="F2566" s="41" t="str">
        <f aca="false">IF($C2566="","",IFERROR(INDEX(サイズ換算マスタ!$C$6:$C$8,MATCH($E2566,サイズ換算マスタ!$B$6:$B$8,0)),1))</f>
        <v/>
      </c>
      <c r="G2566" s="38" t="str">
        <f aca="false">IF($C2566="","",SUMIFS(②実績CSV_期間A!$AA$2:$AA$5001,②実績CSV_期間A!$M$2:$M$5001,$C2566))</f>
        <v/>
      </c>
      <c r="H2566" s="38" t="str">
        <f aca="false">IF($C2566="","",SUMIFS(③実績CSV_期間B!$AA$2:$AA$5001,③実績CSV_期間B!$M$2:$M$5001,$C2566))</f>
        <v/>
      </c>
      <c r="I2566" s="38" t="str">
        <f aca="false">IF($C2566="","",SUMIFS(④実績CSV_期間C!$AA$2:$AA$5001,④実績CSV_期間C!$M$2:$M$5001,$C2566))</f>
        <v/>
      </c>
      <c r="J2566" s="38" t="str">
        <f aca="false">IF($C2566="","",N($F2566)*N($G2566))</f>
        <v/>
      </c>
      <c r="K2566" s="38" t="str">
        <f aca="false">IF($C2566="","",N($F2566)*N($H2566))</f>
        <v/>
      </c>
      <c r="L2566" s="38" t="str">
        <f aca="false">IF($C2566="","",N($F2566)*N($I2566))</f>
        <v/>
      </c>
      <c r="M2566" s="37" t="str">
        <f aca="false">IF(OR($C2566="",N(TOP!$C$12)=0),"",N($J2566)/TOP!$C$12)</f>
        <v/>
      </c>
      <c r="N2566" s="37" t="str">
        <f aca="false">IF(OR($C2566="",N(TOP!$C$13)=0),"",N($K2566)/TOP!$C$13)</f>
        <v/>
      </c>
      <c r="O2566" s="37" t="str">
        <f aca="false">IF(OR($C2566="",N(TOP!$C$14)=0),"",N($L2566)/TOP!$C$14)</f>
        <v/>
      </c>
      <c r="P2566" s="42" t="str">
        <f aca="false">IF($C2566="","",IFERROR(CHOOSE(MATCH(TOP!$C$10,{"【期間A】","【期間B】","【期間C】"},0),N($M2566),N($N2566),N($O2566)),0))</f>
        <v/>
      </c>
    </row>
    <row r="2567" customFormat="false" ht="15" hidden="false" customHeight="false" outlineLevel="0" collapsed="false">
      <c r="B2567" s="12" t="n">
        <v>2562</v>
      </c>
      <c r="C2567" s="36" t="str">
        <f aca="false">IF(②実績CSV_期間A!$M2563="","",②実績CSV_期間A!$M2563&amp;"")</f>
        <v/>
      </c>
      <c r="D2567" s="12" t="str">
        <f aca="false">IF($C2567="","",②実績CSV_期間A!$N2563)</f>
        <v/>
      </c>
      <c r="E2567" s="12" t="str">
        <f aca="false">IF($C2567="","",RIGHT($D2567,1))</f>
        <v/>
      </c>
      <c r="F2567" s="41" t="str">
        <f aca="false">IF($C2567="","",IFERROR(INDEX(サイズ換算マスタ!$C$6:$C$8,MATCH($E2567,サイズ換算マスタ!$B$6:$B$8,0)),1))</f>
        <v/>
      </c>
      <c r="G2567" s="38" t="str">
        <f aca="false">IF($C2567="","",SUMIFS(②実績CSV_期間A!$AA$2:$AA$5001,②実績CSV_期間A!$M$2:$M$5001,$C2567))</f>
        <v/>
      </c>
      <c r="H2567" s="38" t="str">
        <f aca="false">IF($C2567="","",SUMIFS(③実績CSV_期間B!$AA$2:$AA$5001,③実績CSV_期間B!$M$2:$M$5001,$C2567))</f>
        <v/>
      </c>
      <c r="I2567" s="38" t="str">
        <f aca="false">IF($C2567="","",SUMIFS(④実績CSV_期間C!$AA$2:$AA$5001,④実績CSV_期間C!$M$2:$M$5001,$C2567))</f>
        <v/>
      </c>
      <c r="J2567" s="38" t="str">
        <f aca="false">IF($C2567="","",N($F2567)*N($G2567))</f>
        <v/>
      </c>
      <c r="K2567" s="38" t="str">
        <f aca="false">IF($C2567="","",N($F2567)*N($H2567))</f>
        <v/>
      </c>
      <c r="L2567" s="38" t="str">
        <f aca="false">IF($C2567="","",N($F2567)*N($I2567))</f>
        <v/>
      </c>
      <c r="M2567" s="37" t="str">
        <f aca="false">IF(OR($C2567="",N(TOP!$C$12)=0),"",N($J2567)/TOP!$C$12)</f>
        <v/>
      </c>
      <c r="N2567" s="37" t="str">
        <f aca="false">IF(OR($C2567="",N(TOP!$C$13)=0),"",N($K2567)/TOP!$C$13)</f>
        <v/>
      </c>
      <c r="O2567" s="37" t="str">
        <f aca="false">IF(OR($C2567="",N(TOP!$C$14)=0),"",N($L2567)/TOP!$C$14)</f>
        <v/>
      </c>
      <c r="P2567" s="42" t="str">
        <f aca="false">IF($C2567="","",IFERROR(CHOOSE(MATCH(TOP!$C$10,{"【期間A】","【期間B】","【期間C】"},0),N($M2567),N($N2567),N($O2567)),0))</f>
        <v/>
      </c>
    </row>
    <row r="2568" customFormat="false" ht="15" hidden="false" customHeight="false" outlineLevel="0" collapsed="false">
      <c r="B2568" s="12" t="n">
        <v>2563</v>
      </c>
      <c r="C2568" s="36" t="str">
        <f aca="false">IF(②実績CSV_期間A!$M2564="","",②実績CSV_期間A!$M2564&amp;"")</f>
        <v/>
      </c>
      <c r="D2568" s="12" t="str">
        <f aca="false">IF($C2568="","",②実績CSV_期間A!$N2564)</f>
        <v/>
      </c>
      <c r="E2568" s="12" t="str">
        <f aca="false">IF($C2568="","",RIGHT($D2568,1))</f>
        <v/>
      </c>
      <c r="F2568" s="41" t="str">
        <f aca="false">IF($C2568="","",IFERROR(INDEX(サイズ換算マスタ!$C$6:$C$8,MATCH($E2568,サイズ換算マスタ!$B$6:$B$8,0)),1))</f>
        <v/>
      </c>
      <c r="G2568" s="38" t="str">
        <f aca="false">IF($C2568="","",SUMIFS(②実績CSV_期間A!$AA$2:$AA$5001,②実績CSV_期間A!$M$2:$M$5001,$C2568))</f>
        <v/>
      </c>
      <c r="H2568" s="38" t="str">
        <f aca="false">IF($C2568="","",SUMIFS(③実績CSV_期間B!$AA$2:$AA$5001,③実績CSV_期間B!$M$2:$M$5001,$C2568))</f>
        <v/>
      </c>
      <c r="I2568" s="38" t="str">
        <f aca="false">IF($C2568="","",SUMIFS(④実績CSV_期間C!$AA$2:$AA$5001,④実績CSV_期間C!$M$2:$M$5001,$C2568))</f>
        <v/>
      </c>
      <c r="J2568" s="38" t="str">
        <f aca="false">IF($C2568="","",N($F2568)*N($G2568))</f>
        <v/>
      </c>
      <c r="K2568" s="38" t="str">
        <f aca="false">IF($C2568="","",N($F2568)*N($H2568))</f>
        <v/>
      </c>
      <c r="L2568" s="38" t="str">
        <f aca="false">IF($C2568="","",N($F2568)*N($I2568))</f>
        <v/>
      </c>
      <c r="M2568" s="37" t="str">
        <f aca="false">IF(OR($C2568="",N(TOP!$C$12)=0),"",N($J2568)/TOP!$C$12)</f>
        <v/>
      </c>
      <c r="N2568" s="37" t="str">
        <f aca="false">IF(OR($C2568="",N(TOP!$C$13)=0),"",N($K2568)/TOP!$C$13)</f>
        <v/>
      </c>
      <c r="O2568" s="37" t="str">
        <f aca="false">IF(OR($C2568="",N(TOP!$C$14)=0),"",N($L2568)/TOP!$C$14)</f>
        <v/>
      </c>
      <c r="P2568" s="42" t="str">
        <f aca="false">IF($C2568="","",IFERROR(CHOOSE(MATCH(TOP!$C$10,{"【期間A】","【期間B】","【期間C】"},0),N($M2568),N($N2568),N($O2568)),0))</f>
        <v/>
      </c>
    </row>
    <row r="2569" customFormat="false" ht="15" hidden="false" customHeight="false" outlineLevel="0" collapsed="false">
      <c r="B2569" s="12" t="n">
        <v>2564</v>
      </c>
      <c r="C2569" s="36" t="str">
        <f aca="false">IF(②実績CSV_期間A!$M2565="","",②実績CSV_期間A!$M2565&amp;"")</f>
        <v/>
      </c>
      <c r="D2569" s="12" t="str">
        <f aca="false">IF($C2569="","",②実績CSV_期間A!$N2565)</f>
        <v/>
      </c>
      <c r="E2569" s="12" t="str">
        <f aca="false">IF($C2569="","",RIGHT($D2569,1))</f>
        <v/>
      </c>
      <c r="F2569" s="41" t="str">
        <f aca="false">IF($C2569="","",IFERROR(INDEX(サイズ換算マスタ!$C$6:$C$8,MATCH($E2569,サイズ換算マスタ!$B$6:$B$8,0)),1))</f>
        <v/>
      </c>
      <c r="G2569" s="38" t="str">
        <f aca="false">IF($C2569="","",SUMIFS(②実績CSV_期間A!$AA$2:$AA$5001,②実績CSV_期間A!$M$2:$M$5001,$C2569))</f>
        <v/>
      </c>
      <c r="H2569" s="38" t="str">
        <f aca="false">IF($C2569="","",SUMIFS(③実績CSV_期間B!$AA$2:$AA$5001,③実績CSV_期間B!$M$2:$M$5001,$C2569))</f>
        <v/>
      </c>
      <c r="I2569" s="38" t="str">
        <f aca="false">IF($C2569="","",SUMIFS(④実績CSV_期間C!$AA$2:$AA$5001,④実績CSV_期間C!$M$2:$M$5001,$C2569))</f>
        <v/>
      </c>
      <c r="J2569" s="38" t="str">
        <f aca="false">IF($C2569="","",N($F2569)*N($G2569))</f>
        <v/>
      </c>
      <c r="K2569" s="38" t="str">
        <f aca="false">IF($C2569="","",N($F2569)*N($H2569))</f>
        <v/>
      </c>
      <c r="L2569" s="38" t="str">
        <f aca="false">IF($C2569="","",N($F2569)*N($I2569))</f>
        <v/>
      </c>
      <c r="M2569" s="37" t="str">
        <f aca="false">IF(OR($C2569="",N(TOP!$C$12)=0),"",N($J2569)/TOP!$C$12)</f>
        <v/>
      </c>
      <c r="N2569" s="37" t="str">
        <f aca="false">IF(OR($C2569="",N(TOP!$C$13)=0),"",N($K2569)/TOP!$C$13)</f>
        <v/>
      </c>
      <c r="O2569" s="37" t="str">
        <f aca="false">IF(OR($C2569="",N(TOP!$C$14)=0),"",N($L2569)/TOP!$C$14)</f>
        <v/>
      </c>
      <c r="P2569" s="42" t="str">
        <f aca="false">IF($C2569="","",IFERROR(CHOOSE(MATCH(TOP!$C$10,{"【期間A】","【期間B】","【期間C】"},0),N($M2569),N($N2569),N($O2569)),0))</f>
        <v/>
      </c>
    </row>
    <row r="2570" customFormat="false" ht="15" hidden="false" customHeight="false" outlineLevel="0" collapsed="false">
      <c r="B2570" s="12" t="n">
        <v>2565</v>
      </c>
      <c r="C2570" s="36" t="str">
        <f aca="false">IF(②実績CSV_期間A!$M2566="","",②実績CSV_期間A!$M2566&amp;"")</f>
        <v/>
      </c>
      <c r="D2570" s="12" t="str">
        <f aca="false">IF($C2570="","",②実績CSV_期間A!$N2566)</f>
        <v/>
      </c>
      <c r="E2570" s="12" t="str">
        <f aca="false">IF($C2570="","",RIGHT($D2570,1))</f>
        <v/>
      </c>
      <c r="F2570" s="41" t="str">
        <f aca="false">IF($C2570="","",IFERROR(INDEX(サイズ換算マスタ!$C$6:$C$8,MATCH($E2570,サイズ換算マスタ!$B$6:$B$8,0)),1))</f>
        <v/>
      </c>
      <c r="G2570" s="38" t="str">
        <f aca="false">IF($C2570="","",SUMIFS(②実績CSV_期間A!$AA$2:$AA$5001,②実績CSV_期間A!$M$2:$M$5001,$C2570))</f>
        <v/>
      </c>
      <c r="H2570" s="38" t="str">
        <f aca="false">IF($C2570="","",SUMIFS(③実績CSV_期間B!$AA$2:$AA$5001,③実績CSV_期間B!$M$2:$M$5001,$C2570))</f>
        <v/>
      </c>
      <c r="I2570" s="38" t="str">
        <f aca="false">IF($C2570="","",SUMIFS(④実績CSV_期間C!$AA$2:$AA$5001,④実績CSV_期間C!$M$2:$M$5001,$C2570))</f>
        <v/>
      </c>
      <c r="J2570" s="38" t="str">
        <f aca="false">IF($C2570="","",N($F2570)*N($G2570))</f>
        <v/>
      </c>
      <c r="K2570" s="38" t="str">
        <f aca="false">IF($C2570="","",N($F2570)*N($H2570))</f>
        <v/>
      </c>
      <c r="L2570" s="38" t="str">
        <f aca="false">IF($C2570="","",N($F2570)*N($I2570))</f>
        <v/>
      </c>
      <c r="M2570" s="37" t="str">
        <f aca="false">IF(OR($C2570="",N(TOP!$C$12)=0),"",N($J2570)/TOP!$C$12)</f>
        <v/>
      </c>
      <c r="N2570" s="37" t="str">
        <f aca="false">IF(OR($C2570="",N(TOP!$C$13)=0),"",N($K2570)/TOP!$C$13)</f>
        <v/>
      </c>
      <c r="O2570" s="37" t="str">
        <f aca="false">IF(OR($C2570="",N(TOP!$C$14)=0),"",N($L2570)/TOP!$C$14)</f>
        <v/>
      </c>
      <c r="P2570" s="42" t="str">
        <f aca="false">IF($C2570="","",IFERROR(CHOOSE(MATCH(TOP!$C$10,{"【期間A】","【期間B】","【期間C】"},0),N($M2570),N($N2570),N($O2570)),0))</f>
        <v/>
      </c>
    </row>
    <row r="2571" customFormat="false" ht="15" hidden="false" customHeight="false" outlineLevel="0" collapsed="false">
      <c r="B2571" s="12" t="n">
        <v>2566</v>
      </c>
      <c r="C2571" s="36" t="str">
        <f aca="false">IF(②実績CSV_期間A!$M2567="","",②実績CSV_期間A!$M2567&amp;"")</f>
        <v/>
      </c>
      <c r="D2571" s="12" t="str">
        <f aca="false">IF($C2571="","",②実績CSV_期間A!$N2567)</f>
        <v/>
      </c>
      <c r="E2571" s="12" t="str">
        <f aca="false">IF($C2571="","",RIGHT($D2571,1))</f>
        <v/>
      </c>
      <c r="F2571" s="41" t="str">
        <f aca="false">IF($C2571="","",IFERROR(INDEX(サイズ換算マスタ!$C$6:$C$8,MATCH($E2571,サイズ換算マスタ!$B$6:$B$8,0)),1))</f>
        <v/>
      </c>
      <c r="G2571" s="38" t="str">
        <f aca="false">IF($C2571="","",SUMIFS(②実績CSV_期間A!$AA$2:$AA$5001,②実績CSV_期間A!$M$2:$M$5001,$C2571))</f>
        <v/>
      </c>
      <c r="H2571" s="38" t="str">
        <f aca="false">IF($C2571="","",SUMIFS(③実績CSV_期間B!$AA$2:$AA$5001,③実績CSV_期間B!$M$2:$M$5001,$C2571))</f>
        <v/>
      </c>
      <c r="I2571" s="38" t="str">
        <f aca="false">IF($C2571="","",SUMIFS(④実績CSV_期間C!$AA$2:$AA$5001,④実績CSV_期間C!$M$2:$M$5001,$C2571))</f>
        <v/>
      </c>
      <c r="J2571" s="38" t="str">
        <f aca="false">IF($C2571="","",N($F2571)*N($G2571))</f>
        <v/>
      </c>
      <c r="K2571" s="38" t="str">
        <f aca="false">IF($C2571="","",N($F2571)*N($H2571))</f>
        <v/>
      </c>
      <c r="L2571" s="38" t="str">
        <f aca="false">IF($C2571="","",N($F2571)*N($I2571))</f>
        <v/>
      </c>
      <c r="M2571" s="37" t="str">
        <f aca="false">IF(OR($C2571="",N(TOP!$C$12)=0),"",N($J2571)/TOP!$C$12)</f>
        <v/>
      </c>
      <c r="N2571" s="37" t="str">
        <f aca="false">IF(OR($C2571="",N(TOP!$C$13)=0),"",N($K2571)/TOP!$C$13)</f>
        <v/>
      </c>
      <c r="O2571" s="37" t="str">
        <f aca="false">IF(OR($C2571="",N(TOP!$C$14)=0),"",N($L2571)/TOP!$C$14)</f>
        <v/>
      </c>
      <c r="P2571" s="42" t="str">
        <f aca="false">IF($C2571="","",IFERROR(CHOOSE(MATCH(TOP!$C$10,{"【期間A】","【期間B】","【期間C】"},0),N($M2571),N($N2571),N($O2571)),0))</f>
        <v/>
      </c>
    </row>
    <row r="2572" customFormat="false" ht="15" hidden="false" customHeight="false" outlineLevel="0" collapsed="false">
      <c r="B2572" s="12" t="n">
        <v>2567</v>
      </c>
      <c r="C2572" s="36" t="str">
        <f aca="false">IF(②実績CSV_期間A!$M2568="","",②実績CSV_期間A!$M2568&amp;"")</f>
        <v/>
      </c>
      <c r="D2572" s="12" t="str">
        <f aca="false">IF($C2572="","",②実績CSV_期間A!$N2568)</f>
        <v/>
      </c>
      <c r="E2572" s="12" t="str">
        <f aca="false">IF($C2572="","",RIGHT($D2572,1))</f>
        <v/>
      </c>
      <c r="F2572" s="41" t="str">
        <f aca="false">IF($C2572="","",IFERROR(INDEX(サイズ換算マスタ!$C$6:$C$8,MATCH($E2572,サイズ換算マスタ!$B$6:$B$8,0)),1))</f>
        <v/>
      </c>
      <c r="G2572" s="38" t="str">
        <f aca="false">IF($C2572="","",SUMIFS(②実績CSV_期間A!$AA$2:$AA$5001,②実績CSV_期間A!$M$2:$M$5001,$C2572))</f>
        <v/>
      </c>
      <c r="H2572" s="38" t="str">
        <f aca="false">IF($C2572="","",SUMIFS(③実績CSV_期間B!$AA$2:$AA$5001,③実績CSV_期間B!$M$2:$M$5001,$C2572))</f>
        <v/>
      </c>
      <c r="I2572" s="38" t="str">
        <f aca="false">IF($C2572="","",SUMIFS(④実績CSV_期間C!$AA$2:$AA$5001,④実績CSV_期間C!$M$2:$M$5001,$C2572))</f>
        <v/>
      </c>
      <c r="J2572" s="38" t="str">
        <f aca="false">IF($C2572="","",N($F2572)*N($G2572))</f>
        <v/>
      </c>
      <c r="K2572" s="38" t="str">
        <f aca="false">IF($C2572="","",N($F2572)*N($H2572))</f>
        <v/>
      </c>
      <c r="L2572" s="38" t="str">
        <f aca="false">IF($C2572="","",N($F2572)*N($I2572))</f>
        <v/>
      </c>
      <c r="M2572" s="37" t="str">
        <f aca="false">IF(OR($C2572="",N(TOP!$C$12)=0),"",N($J2572)/TOP!$C$12)</f>
        <v/>
      </c>
      <c r="N2572" s="37" t="str">
        <f aca="false">IF(OR($C2572="",N(TOP!$C$13)=0),"",N($K2572)/TOP!$C$13)</f>
        <v/>
      </c>
      <c r="O2572" s="37" t="str">
        <f aca="false">IF(OR($C2572="",N(TOP!$C$14)=0),"",N($L2572)/TOP!$C$14)</f>
        <v/>
      </c>
      <c r="P2572" s="42" t="str">
        <f aca="false">IF($C2572="","",IFERROR(CHOOSE(MATCH(TOP!$C$10,{"【期間A】","【期間B】","【期間C】"},0),N($M2572),N($N2572),N($O2572)),0))</f>
        <v/>
      </c>
    </row>
    <row r="2573" customFormat="false" ht="15" hidden="false" customHeight="false" outlineLevel="0" collapsed="false">
      <c r="B2573" s="12" t="n">
        <v>2568</v>
      </c>
      <c r="C2573" s="36" t="str">
        <f aca="false">IF(②実績CSV_期間A!$M2569="","",②実績CSV_期間A!$M2569&amp;"")</f>
        <v/>
      </c>
      <c r="D2573" s="12" t="str">
        <f aca="false">IF($C2573="","",②実績CSV_期間A!$N2569)</f>
        <v/>
      </c>
      <c r="E2573" s="12" t="str">
        <f aca="false">IF($C2573="","",RIGHT($D2573,1))</f>
        <v/>
      </c>
      <c r="F2573" s="41" t="str">
        <f aca="false">IF($C2573="","",IFERROR(INDEX(サイズ換算マスタ!$C$6:$C$8,MATCH($E2573,サイズ換算マスタ!$B$6:$B$8,0)),1))</f>
        <v/>
      </c>
      <c r="G2573" s="38" t="str">
        <f aca="false">IF($C2573="","",SUMIFS(②実績CSV_期間A!$AA$2:$AA$5001,②実績CSV_期間A!$M$2:$M$5001,$C2573))</f>
        <v/>
      </c>
      <c r="H2573" s="38" t="str">
        <f aca="false">IF($C2573="","",SUMIFS(③実績CSV_期間B!$AA$2:$AA$5001,③実績CSV_期間B!$M$2:$M$5001,$C2573))</f>
        <v/>
      </c>
      <c r="I2573" s="38" t="str">
        <f aca="false">IF($C2573="","",SUMIFS(④実績CSV_期間C!$AA$2:$AA$5001,④実績CSV_期間C!$M$2:$M$5001,$C2573))</f>
        <v/>
      </c>
      <c r="J2573" s="38" t="str">
        <f aca="false">IF($C2573="","",N($F2573)*N($G2573))</f>
        <v/>
      </c>
      <c r="K2573" s="38" t="str">
        <f aca="false">IF($C2573="","",N($F2573)*N($H2573))</f>
        <v/>
      </c>
      <c r="L2573" s="38" t="str">
        <f aca="false">IF($C2573="","",N($F2573)*N($I2573))</f>
        <v/>
      </c>
      <c r="M2573" s="37" t="str">
        <f aca="false">IF(OR($C2573="",N(TOP!$C$12)=0),"",N($J2573)/TOP!$C$12)</f>
        <v/>
      </c>
      <c r="N2573" s="37" t="str">
        <f aca="false">IF(OR($C2573="",N(TOP!$C$13)=0),"",N($K2573)/TOP!$C$13)</f>
        <v/>
      </c>
      <c r="O2573" s="37" t="str">
        <f aca="false">IF(OR($C2573="",N(TOP!$C$14)=0),"",N($L2573)/TOP!$C$14)</f>
        <v/>
      </c>
      <c r="P2573" s="42" t="str">
        <f aca="false">IF($C2573="","",IFERROR(CHOOSE(MATCH(TOP!$C$10,{"【期間A】","【期間B】","【期間C】"},0),N($M2573),N($N2573),N($O2573)),0))</f>
        <v/>
      </c>
    </row>
    <row r="2574" customFormat="false" ht="15" hidden="false" customHeight="false" outlineLevel="0" collapsed="false">
      <c r="B2574" s="12" t="n">
        <v>2569</v>
      </c>
      <c r="C2574" s="36" t="str">
        <f aca="false">IF(②実績CSV_期間A!$M2570="","",②実績CSV_期間A!$M2570&amp;"")</f>
        <v/>
      </c>
      <c r="D2574" s="12" t="str">
        <f aca="false">IF($C2574="","",②実績CSV_期間A!$N2570)</f>
        <v/>
      </c>
      <c r="E2574" s="12" t="str">
        <f aca="false">IF($C2574="","",RIGHT($D2574,1))</f>
        <v/>
      </c>
      <c r="F2574" s="41" t="str">
        <f aca="false">IF($C2574="","",IFERROR(INDEX(サイズ換算マスタ!$C$6:$C$8,MATCH($E2574,サイズ換算マスタ!$B$6:$B$8,0)),1))</f>
        <v/>
      </c>
      <c r="G2574" s="38" t="str">
        <f aca="false">IF($C2574="","",SUMIFS(②実績CSV_期間A!$AA$2:$AA$5001,②実績CSV_期間A!$M$2:$M$5001,$C2574))</f>
        <v/>
      </c>
      <c r="H2574" s="38" t="str">
        <f aca="false">IF($C2574="","",SUMIFS(③実績CSV_期間B!$AA$2:$AA$5001,③実績CSV_期間B!$M$2:$M$5001,$C2574))</f>
        <v/>
      </c>
      <c r="I2574" s="38" t="str">
        <f aca="false">IF($C2574="","",SUMIFS(④実績CSV_期間C!$AA$2:$AA$5001,④実績CSV_期間C!$M$2:$M$5001,$C2574))</f>
        <v/>
      </c>
      <c r="J2574" s="38" t="str">
        <f aca="false">IF($C2574="","",N($F2574)*N($G2574))</f>
        <v/>
      </c>
      <c r="K2574" s="38" t="str">
        <f aca="false">IF($C2574="","",N($F2574)*N($H2574))</f>
        <v/>
      </c>
      <c r="L2574" s="38" t="str">
        <f aca="false">IF($C2574="","",N($F2574)*N($I2574))</f>
        <v/>
      </c>
      <c r="M2574" s="37" t="str">
        <f aca="false">IF(OR($C2574="",N(TOP!$C$12)=0),"",N($J2574)/TOP!$C$12)</f>
        <v/>
      </c>
      <c r="N2574" s="37" t="str">
        <f aca="false">IF(OR($C2574="",N(TOP!$C$13)=0),"",N($K2574)/TOP!$C$13)</f>
        <v/>
      </c>
      <c r="O2574" s="37" t="str">
        <f aca="false">IF(OR($C2574="",N(TOP!$C$14)=0),"",N($L2574)/TOP!$C$14)</f>
        <v/>
      </c>
      <c r="P2574" s="42" t="str">
        <f aca="false">IF($C2574="","",IFERROR(CHOOSE(MATCH(TOP!$C$10,{"【期間A】","【期間B】","【期間C】"},0),N($M2574),N($N2574),N($O2574)),0))</f>
        <v/>
      </c>
    </row>
    <row r="2575" customFormat="false" ht="15" hidden="false" customHeight="false" outlineLevel="0" collapsed="false">
      <c r="B2575" s="12" t="n">
        <v>2570</v>
      </c>
      <c r="C2575" s="36" t="str">
        <f aca="false">IF(②実績CSV_期間A!$M2571="","",②実績CSV_期間A!$M2571&amp;"")</f>
        <v/>
      </c>
      <c r="D2575" s="12" t="str">
        <f aca="false">IF($C2575="","",②実績CSV_期間A!$N2571)</f>
        <v/>
      </c>
      <c r="E2575" s="12" t="str">
        <f aca="false">IF($C2575="","",RIGHT($D2575,1))</f>
        <v/>
      </c>
      <c r="F2575" s="41" t="str">
        <f aca="false">IF($C2575="","",IFERROR(INDEX(サイズ換算マスタ!$C$6:$C$8,MATCH($E2575,サイズ換算マスタ!$B$6:$B$8,0)),1))</f>
        <v/>
      </c>
      <c r="G2575" s="38" t="str">
        <f aca="false">IF($C2575="","",SUMIFS(②実績CSV_期間A!$AA$2:$AA$5001,②実績CSV_期間A!$M$2:$M$5001,$C2575))</f>
        <v/>
      </c>
      <c r="H2575" s="38" t="str">
        <f aca="false">IF($C2575="","",SUMIFS(③実績CSV_期間B!$AA$2:$AA$5001,③実績CSV_期間B!$M$2:$M$5001,$C2575))</f>
        <v/>
      </c>
      <c r="I2575" s="38" t="str">
        <f aca="false">IF($C2575="","",SUMIFS(④実績CSV_期間C!$AA$2:$AA$5001,④実績CSV_期間C!$M$2:$M$5001,$C2575))</f>
        <v/>
      </c>
      <c r="J2575" s="38" t="str">
        <f aca="false">IF($C2575="","",N($F2575)*N($G2575))</f>
        <v/>
      </c>
      <c r="K2575" s="38" t="str">
        <f aca="false">IF($C2575="","",N($F2575)*N($H2575))</f>
        <v/>
      </c>
      <c r="L2575" s="38" t="str">
        <f aca="false">IF($C2575="","",N($F2575)*N($I2575))</f>
        <v/>
      </c>
      <c r="M2575" s="37" t="str">
        <f aca="false">IF(OR($C2575="",N(TOP!$C$12)=0),"",N($J2575)/TOP!$C$12)</f>
        <v/>
      </c>
      <c r="N2575" s="37" t="str">
        <f aca="false">IF(OR($C2575="",N(TOP!$C$13)=0),"",N($K2575)/TOP!$C$13)</f>
        <v/>
      </c>
      <c r="O2575" s="37" t="str">
        <f aca="false">IF(OR($C2575="",N(TOP!$C$14)=0),"",N($L2575)/TOP!$C$14)</f>
        <v/>
      </c>
      <c r="P2575" s="42" t="str">
        <f aca="false">IF($C2575="","",IFERROR(CHOOSE(MATCH(TOP!$C$10,{"【期間A】","【期間B】","【期間C】"},0),N($M2575),N($N2575),N($O2575)),0))</f>
        <v/>
      </c>
    </row>
    <row r="2576" customFormat="false" ht="15" hidden="false" customHeight="false" outlineLevel="0" collapsed="false">
      <c r="B2576" s="12" t="n">
        <v>2571</v>
      </c>
      <c r="C2576" s="36" t="str">
        <f aca="false">IF(②実績CSV_期間A!$M2572="","",②実績CSV_期間A!$M2572&amp;"")</f>
        <v/>
      </c>
      <c r="D2576" s="12" t="str">
        <f aca="false">IF($C2576="","",②実績CSV_期間A!$N2572)</f>
        <v/>
      </c>
      <c r="E2576" s="12" t="str">
        <f aca="false">IF($C2576="","",RIGHT($D2576,1))</f>
        <v/>
      </c>
      <c r="F2576" s="41" t="str">
        <f aca="false">IF($C2576="","",IFERROR(INDEX(サイズ換算マスタ!$C$6:$C$8,MATCH($E2576,サイズ換算マスタ!$B$6:$B$8,0)),1))</f>
        <v/>
      </c>
      <c r="G2576" s="38" t="str">
        <f aca="false">IF($C2576="","",SUMIFS(②実績CSV_期間A!$AA$2:$AA$5001,②実績CSV_期間A!$M$2:$M$5001,$C2576))</f>
        <v/>
      </c>
      <c r="H2576" s="38" t="str">
        <f aca="false">IF($C2576="","",SUMIFS(③実績CSV_期間B!$AA$2:$AA$5001,③実績CSV_期間B!$M$2:$M$5001,$C2576))</f>
        <v/>
      </c>
      <c r="I2576" s="38" t="str">
        <f aca="false">IF($C2576="","",SUMIFS(④実績CSV_期間C!$AA$2:$AA$5001,④実績CSV_期間C!$M$2:$M$5001,$C2576))</f>
        <v/>
      </c>
      <c r="J2576" s="38" t="str">
        <f aca="false">IF($C2576="","",N($F2576)*N($G2576))</f>
        <v/>
      </c>
      <c r="K2576" s="38" t="str">
        <f aca="false">IF($C2576="","",N($F2576)*N($H2576))</f>
        <v/>
      </c>
      <c r="L2576" s="38" t="str">
        <f aca="false">IF($C2576="","",N($F2576)*N($I2576))</f>
        <v/>
      </c>
      <c r="M2576" s="37" t="str">
        <f aca="false">IF(OR($C2576="",N(TOP!$C$12)=0),"",N($J2576)/TOP!$C$12)</f>
        <v/>
      </c>
      <c r="N2576" s="37" t="str">
        <f aca="false">IF(OR($C2576="",N(TOP!$C$13)=0),"",N($K2576)/TOP!$C$13)</f>
        <v/>
      </c>
      <c r="O2576" s="37" t="str">
        <f aca="false">IF(OR($C2576="",N(TOP!$C$14)=0),"",N($L2576)/TOP!$C$14)</f>
        <v/>
      </c>
      <c r="P2576" s="42" t="str">
        <f aca="false">IF($C2576="","",IFERROR(CHOOSE(MATCH(TOP!$C$10,{"【期間A】","【期間B】","【期間C】"},0),N($M2576),N($N2576),N($O2576)),0))</f>
        <v/>
      </c>
    </row>
    <row r="2577" customFormat="false" ht="15" hidden="false" customHeight="false" outlineLevel="0" collapsed="false">
      <c r="B2577" s="12" t="n">
        <v>2572</v>
      </c>
      <c r="C2577" s="36" t="str">
        <f aca="false">IF(②実績CSV_期間A!$M2573="","",②実績CSV_期間A!$M2573&amp;"")</f>
        <v/>
      </c>
      <c r="D2577" s="12" t="str">
        <f aca="false">IF($C2577="","",②実績CSV_期間A!$N2573)</f>
        <v/>
      </c>
      <c r="E2577" s="12" t="str">
        <f aca="false">IF($C2577="","",RIGHT($D2577,1))</f>
        <v/>
      </c>
      <c r="F2577" s="41" t="str">
        <f aca="false">IF($C2577="","",IFERROR(INDEX(サイズ換算マスタ!$C$6:$C$8,MATCH($E2577,サイズ換算マスタ!$B$6:$B$8,0)),1))</f>
        <v/>
      </c>
      <c r="G2577" s="38" t="str">
        <f aca="false">IF($C2577="","",SUMIFS(②実績CSV_期間A!$AA$2:$AA$5001,②実績CSV_期間A!$M$2:$M$5001,$C2577))</f>
        <v/>
      </c>
      <c r="H2577" s="38" t="str">
        <f aca="false">IF($C2577="","",SUMIFS(③実績CSV_期間B!$AA$2:$AA$5001,③実績CSV_期間B!$M$2:$M$5001,$C2577))</f>
        <v/>
      </c>
      <c r="I2577" s="38" t="str">
        <f aca="false">IF($C2577="","",SUMIFS(④実績CSV_期間C!$AA$2:$AA$5001,④実績CSV_期間C!$M$2:$M$5001,$C2577))</f>
        <v/>
      </c>
      <c r="J2577" s="38" t="str">
        <f aca="false">IF($C2577="","",N($F2577)*N($G2577))</f>
        <v/>
      </c>
      <c r="K2577" s="38" t="str">
        <f aca="false">IF($C2577="","",N($F2577)*N($H2577))</f>
        <v/>
      </c>
      <c r="L2577" s="38" t="str">
        <f aca="false">IF($C2577="","",N($F2577)*N($I2577))</f>
        <v/>
      </c>
      <c r="M2577" s="37" t="str">
        <f aca="false">IF(OR($C2577="",N(TOP!$C$12)=0),"",N($J2577)/TOP!$C$12)</f>
        <v/>
      </c>
      <c r="N2577" s="37" t="str">
        <f aca="false">IF(OR($C2577="",N(TOP!$C$13)=0),"",N($K2577)/TOP!$C$13)</f>
        <v/>
      </c>
      <c r="O2577" s="37" t="str">
        <f aca="false">IF(OR($C2577="",N(TOP!$C$14)=0),"",N($L2577)/TOP!$C$14)</f>
        <v/>
      </c>
      <c r="P2577" s="42" t="str">
        <f aca="false">IF($C2577="","",IFERROR(CHOOSE(MATCH(TOP!$C$10,{"【期間A】","【期間B】","【期間C】"},0),N($M2577),N($N2577),N($O2577)),0))</f>
        <v/>
      </c>
    </row>
    <row r="2578" customFormat="false" ht="15" hidden="false" customHeight="false" outlineLevel="0" collapsed="false">
      <c r="B2578" s="12" t="n">
        <v>2573</v>
      </c>
      <c r="C2578" s="36" t="str">
        <f aca="false">IF(②実績CSV_期間A!$M2574="","",②実績CSV_期間A!$M2574&amp;"")</f>
        <v/>
      </c>
      <c r="D2578" s="12" t="str">
        <f aca="false">IF($C2578="","",②実績CSV_期間A!$N2574)</f>
        <v/>
      </c>
      <c r="E2578" s="12" t="str">
        <f aca="false">IF($C2578="","",RIGHT($D2578,1))</f>
        <v/>
      </c>
      <c r="F2578" s="41" t="str">
        <f aca="false">IF($C2578="","",IFERROR(INDEX(サイズ換算マスタ!$C$6:$C$8,MATCH($E2578,サイズ換算マスタ!$B$6:$B$8,0)),1))</f>
        <v/>
      </c>
      <c r="G2578" s="38" t="str">
        <f aca="false">IF($C2578="","",SUMIFS(②実績CSV_期間A!$AA$2:$AA$5001,②実績CSV_期間A!$M$2:$M$5001,$C2578))</f>
        <v/>
      </c>
      <c r="H2578" s="38" t="str">
        <f aca="false">IF($C2578="","",SUMIFS(③実績CSV_期間B!$AA$2:$AA$5001,③実績CSV_期間B!$M$2:$M$5001,$C2578))</f>
        <v/>
      </c>
      <c r="I2578" s="38" t="str">
        <f aca="false">IF($C2578="","",SUMIFS(④実績CSV_期間C!$AA$2:$AA$5001,④実績CSV_期間C!$M$2:$M$5001,$C2578))</f>
        <v/>
      </c>
      <c r="J2578" s="38" t="str">
        <f aca="false">IF($C2578="","",N($F2578)*N($G2578))</f>
        <v/>
      </c>
      <c r="K2578" s="38" t="str">
        <f aca="false">IF($C2578="","",N($F2578)*N($H2578))</f>
        <v/>
      </c>
      <c r="L2578" s="38" t="str">
        <f aca="false">IF($C2578="","",N($F2578)*N($I2578))</f>
        <v/>
      </c>
      <c r="M2578" s="37" t="str">
        <f aca="false">IF(OR($C2578="",N(TOP!$C$12)=0),"",N($J2578)/TOP!$C$12)</f>
        <v/>
      </c>
      <c r="N2578" s="37" t="str">
        <f aca="false">IF(OR($C2578="",N(TOP!$C$13)=0),"",N($K2578)/TOP!$C$13)</f>
        <v/>
      </c>
      <c r="O2578" s="37" t="str">
        <f aca="false">IF(OR($C2578="",N(TOP!$C$14)=0),"",N($L2578)/TOP!$C$14)</f>
        <v/>
      </c>
      <c r="P2578" s="42" t="str">
        <f aca="false">IF($C2578="","",IFERROR(CHOOSE(MATCH(TOP!$C$10,{"【期間A】","【期間B】","【期間C】"},0),N($M2578),N($N2578),N($O2578)),0))</f>
        <v/>
      </c>
    </row>
    <row r="2579" customFormat="false" ht="15" hidden="false" customHeight="false" outlineLevel="0" collapsed="false">
      <c r="B2579" s="12" t="n">
        <v>2574</v>
      </c>
      <c r="C2579" s="36" t="str">
        <f aca="false">IF(②実績CSV_期間A!$M2575="","",②実績CSV_期間A!$M2575&amp;"")</f>
        <v/>
      </c>
      <c r="D2579" s="12" t="str">
        <f aca="false">IF($C2579="","",②実績CSV_期間A!$N2575)</f>
        <v/>
      </c>
      <c r="E2579" s="12" t="str">
        <f aca="false">IF($C2579="","",RIGHT($D2579,1))</f>
        <v/>
      </c>
      <c r="F2579" s="41" t="str">
        <f aca="false">IF($C2579="","",IFERROR(INDEX(サイズ換算マスタ!$C$6:$C$8,MATCH($E2579,サイズ換算マスタ!$B$6:$B$8,0)),1))</f>
        <v/>
      </c>
      <c r="G2579" s="38" t="str">
        <f aca="false">IF($C2579="","",SUMIFS(②実績CSV_期間A!$AA$2:$AA$5001,②実績CSV_期間A!$M$2:$M$5001,$C2579))</f>
        <v/>
      </c>
      <c r="H2579" s="38" t="str">
        <f aca="false">IF($C2579="","",SUMIFS(③実績CSV_期間B!$AA$2:$AA$5001,③実績CSV_期間B!$M$2:$M$5001,$C2579))</f>
        <v/>
      </c>
      <c r="I2579" s="38" t="str">
        <f aca="false">IF($C2579="","",SUMIFS(④実績CSV_期間C!$AA$2:$AA$5001,④実績CSV_期間C!$M$2:$M$5001,$C2579))</f>
        <v/>
      </c>
      <c r="J2579" s="38" t="str">
        <f aca="false">IF($C2579="","",N($F2579)*N($G2579))</f>
        <v/>
      </c>
      <c r="K2579" s="38" t="str">
        <f aca="false">IF($C2579="","",N($F2579)*N($H2579))</f>
        <v/>
      </c>
      <c r="L2579" s="38" t="str">
        <f aca="false">IF($C2579="","",N($F2579)*N($I2579))</f>
        <v/>
      </c>
      <c r="M2579" s="37" t="str">
        <f aca="false">IF(OR($C2579="",N(TOP!$C$12)=0),"",N($J2579)/TOP!$C$12)</f>
        <v/>
      </c>
      <c r="N2579" s="37" t="str">
        <f aca="false">IF(OR($C2579="",N(TOP!$C$13)=0),"",N($K2579)/TOP!$C$13)</f>
        <v/>
      </c>
      <c r="O2579" s="37" t="str">
        <f aca="false">IF(OR($C2579="",N(TOP!$C$14)=0),"",N($L2579)/TOP!$C$14)</f>
        <v/>
      </c>
      <c r="P2579" s="42" t="str">
        <f aca="false">IF($C2579="","",IFERROR(CHOOSE(MATCH(TOP!$C$10,{"【期間A】","【期間B】","【期間C】"},0),N($M2579),N($N2579),N($O2579)),0))</f>
        <v/>
      </c>
    </row>
    <row r="2580" customFormat="false" ht="15" hidden="false" customHeight="false" outlineLevel="0" collapsed="false">
      <c r="B2580" s="12" t="n">
        <v>2575</v>
      </c>
      <c r="C2580" s="36" t="str">
        <f aca="false">IF(②実績CSV_期間A!$M2576="","",②実績CSV_期間A!$M2576&amp;"")</f>
        <v/>
      </c>
      <c r="D2580" s="12" t="str">
        <f aca="false">IF($C2580="","",②実績CSV_期間A!$N2576)</f>
        <v/>
      </c>
      <c r="E2580" s="12" t="str">
        <f aca="false">IF($C2580="","",RIGHT($D2580,1))</f>
        <v/>
      </c>
      <c r="F2580" s="41" t="str">
        <f aca="false">IF($C2580="","",IFERROR(INDEX(サイズ換算マスタ!$C$6:$C$8,MATCH($E2580,サイズ換算マスタ!$B$6:$B$8,0)),1))</f>
        <v/>
      </c>
      <c r="G2580" s="38" t="str">
        <f aca="false">IF($C2580="","",SUMIFS(②実績CSV_期間A!$AA$2:$AA$5001,②実績CSV_期間A!$M$2:$M$5001,$C2580))</f>
        <v/>
      </c>
      <c r="H2580" s="38" t="str">
        <f aca="false">IF($C2580="","",SUMIFS(③実績CSV_期間B!$AA$2:$AA$5001,③実績CSV_期間B!$M$2:$M$5001,$C2580))</f>
        <v/>
      </c>
      <c r="I2580" s="38" t="str">
        <f aca="false">IF($C2580="","",SUMIFS(④実績CSV_期間C!$AA$2:$AA$5001,④実績CSV_期間C!$M$2:$M$5001,$C2580))</f>
        <v/>
      </c>
      <c r="J2580" s="38" t="str">
        <f aca="false">IF($C2580="","",N($F2580)*N($G2580))</f>
        <v/>
      </c>
      <c r="K2580" s="38" t="str">
        <f aca="false">IF($C2580="","",N($F2580)*N($H2580))</f>
        <v/>
      </c>
      <c r="L2580" s="38" t="str">
        <f aca="false">IF($C2580="","",N($F2580)*N($I2580))</f>
        <v/>
      </c>
      <c r="M2580" s="37" t="str">
        <f aca="false">IF(OR($C2580="",N(TOP!$C$12)=0),"",N($J2580)/TOP!$C$12)</f>
        <v/>
      </c>
      <c r="N2580" s="37" t="str">
        <f aca="false">IF(OR($C2580="",N(TOP!$C$13)=0),"",N($K2580)/TOP!$C$13)</f>
        <v/>
      </c>
      <c r="O2580" s="37" t="str">
        <f aca="false">IF(OR($C2580="",N(TOP!$C$14)=0),"",N($L2580)/TOP!$C$14)</f>
        <v/>
      </c>
      <c r="P2580" s="42" t="str">
        <f aca="false">IF($C2580="","",IFERROR(CHOOSE(MATCH(TOP!$C$10,{"【期間A】","【期間B】","【期間C】"},0),N($M2580),N($N2580),N($O2580)),0))</f>
        <v/>
      </c>
    </row>
    <row r="2581" customFormat="false" ht="15" hidden="false" customHeight="false" outlineLevel="0" collapsed="false">
      <c r="B2581" s="12" t="n">
        <v>2576</v>
      </c>
      <c r="C2581" s="36" t="str">
        <f aca="false">IF(②実績CSV_期間A!$M2577="","",②実績CSV_期間A!$M2577&amp;"")</f>
        <v/>
      </c>
      <c r="D2581" s="12" t="str">
        <f aca="false">IF($C2581="","",②実績CSV_期間A!$N2577)</f>
        <v/>
      </c>
      <c r="E2581" s="12" t="str">
        <f aca="false">IF($C2581="","",RIGHT($D2581,1))</f>
        <v/>
      </c>
      <c r="F2581" s="41" t="str">
        <f aca="false">IF($C2581="","",IFERROR(INDEX(サイズ換算マスタ!$C$6:$C$8,MATCH($E2581,サイズ換算マスタ!$B$6:$B$8,0)),1))</f>
        <v/>
      </c>
      <c r="G2581" s="38" t="str">
        <f aca="false">IF($C2581="","",SUMIFS(②実績CSV_期間A!$AA$2:$AA$5001,②実績CSV_期間A!$M$2:$M$5001,$C2581))</f>
        <v/>
      </c>
      <c r="H2581" s="38" t="str">
        <f aca="false">IF($C2581="","",SUMIFS(③実績CSV_期間B!$AA$2:$AA$5001,③実績CSV_期間B!$M$2:$M$5001,$C2581))</f>
        <v/>
      </c>
      <c r="I2581" s="38" t="str">
        <f aca="false">IF($C2581="","",SUMIFS(④実績CSV_期間C!$AA$2:$AA$5001,④実績CSV_期間C!$M$2:$M$5001,$C2581))</f>
        <v/>
      </c>
      <c r="J2581" s="38" t="str">
        <f aca="false">IF($C2581="","",N($F2581)*N($G2581))</f>
        <v/>
      </c>
      <c r="K2581" s="38" t="str">
        <f aca="false">IF($C2581="","",N($F2581)*N($H2581))</f>
        <v/>
      </c>
      <c r="L2581" s="38" t="str">
        <f aca="false">IF($C2581="","",N($F2581)*N($I2581))</f>
        <v/>
      </c>
      <c r="M2581" s="37" t="str">
        <f aca="false">IF(OR($C2581="",N(TOP!$C$12)=0),"",N($J2581)/TOP!$C$12)</f>
        <v/>
      </c>
      <c r="N2581" s="37" t="str">
        <f aca="false">IF(OR($C2581="",N(TOP!$C$13)=0),"",N($K2581)/TOP!$C$13)</f>
        <v/>
      </c>
      <c r="O2581" s="37" t="str">
        <f aca="false">IF(OR($C2581="",N(TOP!$C$14)=0),"",N($L2581)/TOP!$C$14)</f>
        <v/>
      </c>
      <c r="P2581" s="42" t="str">
        <f aca="false">IF($C2581="","",IFERROR(CHOOSE(MATCH(TOP!$C$10,{"【期間A】","【期間B】","【期間C】"},0),N($M2581),N($N2581),N($O2581)),0))</f>
        <v/>
      </c>
    </row>
    <row r="2582" customFormat="false" ht="15" hidden="false" customHeight="false" outlineLevel="0" collapsed="false">
      <c r="B2582" s="12" t="n">
        <v>2577</v>
      </c>
      <c r="C2582" s="36" t="str">
        <f aca="false">IF(②実績CSV_期間A!$M2578="","",②実績CSV_期間A!$M2578&amp;"")</f>
        <v/>
      </c>
      <c r="D2582" s="12" t="str">
        <f aca="false">IF($C2582="","",②実績CSV_期間A!$N2578)</f>
        <v/>
      </c>
      <c r="E2582" s="12" t="str">
        <f aca="false">IF($C2582="","",RIGHT($D2582,1))</f>
        <v/>
      </c>
      <c r="F2582" s="41" t="str">
        <f aca="false">IF($C2582="","",IFERROR(INDEX(サイズ換算マスタ!$C$6:$C$8,MATCH($E2582,サイズ換算マスタ!$B$6:$B$8,0)),1))</f>
        <v/>
      </c>
      <c r="G2582" s="38" t="str">
        <f aca="false">IF($C2582="","",SUMIFS(②実績CSV_期間A!$AA$2:$AA$5001,②実績CSV_期間A!$M$2:$M$5001,$C2582))</f>
        <v/>
      </c>
      <c r="H2582" s="38" t="str">
        <f aca="false">IF($C2582="","",SUMIFS(③実績CSV_期間B!$AA$2:$AA$5001,③実績CSV_期間B!$M$2:$M$5001,$C2582))</f>
        <v/>
      </c>
      <c r="I2582" s="38" t="str">
        <f aca="false">IF($C2582="","",SUMIFS(④実績CSV_期間C!$AA$2:$AA$5001,④実績CSV_期間C!$M$2:$M$5001,$C2582))</f>
        <v/>
      </c>
      <c r="J2582" s="38" t="str">
        <f aca="false">IF($C2582="","",N($F2582)*N($G2582))</f>
        <v/>
      </c>
      <c r="K2582" s="38" t="str">
        <f aca="false">IF($C2582="","",N($F2582)*N($H2582))</f>
        <v/>
      </c>
      <c r="L2582" s="38" t="str">
        <f aca="false">IF($C2582="","",N($F2582)*N($I2582))</f>
        <v/>
      </c>
      <c r="M2582" s="37" t="str">
        <f aca="false">IF(OR($C2582="",N(TOP!$C$12)=0),"",N($J2582)/TOP!$C$12)</f>
        <v/>
      </c>
      <c r="N2582" s="37" t="str">
        <f aca="false">IF(OR($C2582="",N(TOP!$C$13)=0),"",N($K2582)/TOP!$C$13)</f>
        <v/>
      </c>
      <c r="O2582" s="37" t="str">
        <f aca="false">IF(OR($C2582="",N(TOP!$C$14)=0),"",N($L2582)/TOP!$C$14)</f>
        <v/>
      </c>
      <c r="P2582" s="42" t="str">
        <f aca="false">IF($C2582="","",IFERROR(CHOOSE(MATCH(TOP!$C$10,{"【期間A】","【期間B】","【期間C】"},0),N($M2582),N($N2582),N($O2582)),0))</f>
        <v/>
      </c>
    </row>
    <row r="2583" customFormat="false" ht="15" hidden="false" customHeight="false" outlineLevel="0" collapsed="false">
      <c r="B2583" s="12" t="n">
        <v>2578</v>
      </c>
      <c r="C2583" s="36" t="str">
        <f aca="false">IF(②実績CSV_期間A!$M2579="","",②実績CSV_期間A!$M2579&amp;"")</f>
        <v/>
      </c>
      <c r="D2583" s="12" t="str">
        <f aca="false">IF($C2583="","",②実績CSV_期間A!$N2579)</f>
        <v/>
      </c>
      <c r="E2583" s="12" t="str">
        <f aca="false">IF($C2583="","",RIGHT($D2583,1))</f>
        <v/>
      </c>
      <c r="F2583" s="41" t="str">
        <f aca="false">IF($C2583="","",IFERROR(INDEX(サイズ換算マスタ!$C$6:$C$8,MATCH($E2583,サイズ換算マスタ!$B$6:$B$8,0)),1))</f>
        <v/>
      </c>
      <c r="G2583" s="38" t="str">
        <f aca="false">IF($C2583="","",SUMIFS(②実績CSV_期間A!$AA$2:$AA$5001,②実績CSV_期間A!$M$2:$M$5001,$C2583))</f>
        <v/>
      </c>
      <c r="H2583" s="38" t="str">
        <f aca="false">IF($C2583="","",SUMIFS(③実績CSV_期間B!$AA$2:$AA$5001,③実績CSV_期間B!$M$2:$M$5001,$C2583))</f>
        <v/>
      </c>
      <c r="I2583" s="38" t="str">
        <f aca="false">IF($C2583="","",SUMIFS(④実績CSV_期間C!$AA$2:$AA$5001,④実績CSV_期間C!$M$2:$M$5001,$C2583))</f>
        <v/>
      </c>
      <c r="J2583" s="38" t="str">
        <f aca="false">IF($C2583="","",N($F2583)*N($G2583))</f>
        <v/>
      </c>
      <c r="K2583" s="38" t="str">
        <f aca="false">IF($C2583="","",N($F2583)*N($H2583))</f>
        <v/>
      </c>
      <c r="L2583" s="38" t="str">
        <f aca="false">IF($C2583="","",N($F2583)*N($I2583))</f>
        <v/>
      </c>
      <c r="M2583" s="37" t="str">
        <f aca="false">IF(OR($C2583="",N(TOP!$C$12)=0),"",N($J2583)/TOP!$C$12)</f>
        <v/>
      </c>
      <c r="N2583" s="37" t="str">
        <f aca="false">IF(OR($C2583="",N(TOP!$C$13)=0),"",N($K2583)/TOP!$C$13)</f>
        <v/>
      </c>
      <c r="O2583" s="37" t="str">
        <f aca="false">IF(OR($C2583="",N(TOP!$C$14)=0),"",N($L2583)/TOP!$C$14)</f>
        <v/>
      </c>
      <c r="P2583" s="42" t="str">
        <f aca="false">IF($C2583="","",IFERROR(CHOOSE(MATCH(TOP!$C$10,{"【期間A】","【期間B】","【期間C】"},0),N($M2583),N($N2583),N($O2583)),0))</f>
        <v/>
      </c>
    </row>
    <row r="2584" customFormat="false" ht="15" hidden="false" customHeight="false" outlineLevel="0" collapsed="false">
      <c r="B2584" s="12" t="n">
        <v>2579</v>
      </c>
      <c r="C2584" s="36" t="str">
        <f aca="false">IF(②実績CSV_期間A!$M2580="","",②実績CSV_期間A!$M2580&amp;"")</f>
        <v/>
      </c>
      <c r="D2584" s="12" t="str">
        <f aca="false">IF($C2584="","",②実績CSV_期間A!$N2580)</f>
        <v/>
      </c>
      <c r="E2584" s="12" t="str">
        <f aca="false">IF($C2584="","",RIGHT($D2584,1))</f>
        <v/>
      </c>
      <c r="F2584" s="41" t="str">
        <f aca="false">IF($C2584="","",IFERROR(INDEX(サイズ換算マスタ!$C$6:$C$8,MATCH($E2584,サイズ換算マスタ!$B$6:$B$8,0)),1))</f>
        <v/>
      </c>
      <c r="G2584" s="38" t="str">
        <f aca="false">IF($C2584="","",SUMIFS(②実績CSV_期間A!$AA$2:$AA$5001,②実績CSV_期間A!$M$2:$M$5001,$C2584))</f>
        <v/>
      </c>
      <c r="H2584" s="38" t="str">
        <f aca="false">IF($C2584="","",SUMIFS(③実績CSV_期間B!$AA$2:$AA$5001,③実績CSV_期間B!$M$2:$M$5001,$C2584))</f>
        <v/>
      </c>
      <c r="I2584" s="38" t="str">
        <f aca="false">IF($C2584="","",SUMIFS(④実績CSV_期間C!$AA$2:$AA$5001,④実績CSV_期間C!$M$2:$M$5001,$C2584))</f>
        <v/>
      </c>
      <c r="J2584" s="38" t="str">
        <f aca="false">IF($C2584="","",N($F2584)*N($G2584))</f>
        <v/>
      </c>
      <c r="K2584" s="38" t="str">
        <f aca="false">IF($C2584="","",N($F2584)*N($H2584))</f>
        <v/>
      </c>
      <c r="L2584" s="38" t="str">
        <f aca="false">IF($C2584="","",N($F2584)*N($I2584))</f>
        <v/>
      </c>
      <c r="M2584" s="37" t="str">
        <f aca="false">IF(OR($C2584="",N(TOP!$C$12)=0),"",N($J2584)/TOP!$C$12)</f>
        <v/>
      </c>
      <c r="N2584" s="37" t="str">
        <f aca="false">IF(OR($C2584="",N(TOP!$C$13)=0),"",N($K2584)/TOP!$C$13)</f>
        <v/>
      </c>
      <c r="O2584" s="37" t="str">
        <f aca="false">IF(OR($C2584="",N(TOP!$C$14)=0),"",N($L2584)/TOP!$C$14)</f>
        <v/>
      </c>
      <c r="P2584" s="42" t="str">
        <f aca="false">IF($C2584="","",IFERROR(CHOOSE(MATCH(TOP!$C$10,{"【期間A】","【期間B】","【期間C】"},0),N($M2584),N($N2584),N($O2584)),0))</f>
        <v/>
      </c>
    </row>
    <row r="2585" customFormat="false" ht="15" hidden="false" customHeight="false" outlineLevel="0" collapsed="false">
      <c r="B2585" s="12" t="n">
        <v>2580</v>
      </c>
      <c r="C2585" s="36" t="str">
        <f aca="false">IF(②実績CSV_期間A!$M2581="","",②実績CSV_期間A!$M2581&amp;"")</f>
        <v/>
      </c>
      <c r="D2585" s="12" t="str">
        <f aca="false">IF($C2585="","",②実績CSV_期間A!$N2581)</f>
        <v/>
      </c>
      <c r="E2585" s="12" t="str">
        <f aca="false">IF($C2585="","",RIGHT($D2585,1))</f>
        <v/>
      </c>
      <c r="F2585" s="41" t="str">
        <f aca="false">IF($C2585="","",IFERROR(INDEX(サイズ換算マスタ!$C$6:$C$8,MATCH($E2585,サイズ換算マスタ!$B$6:$B$8,0)),1))</f>
        <v/>
      </c>
      <c r="G2585" s="38" t="str">
        <f aca="false">IF($C2585="","",SUMIFS(②実績CSV_期間A!$AA$2:$AA$5001,②実績CSV_期間A!$M$2:$M$5001,$C2585))</f>
        <v/>
      </c>
      <c r="H2585" s="38" t="str">
        <f aca="false">IF($C2585="","",SUMIFS(③実績CSV_期間B!$AA$2:$AA$5001,③実績CSV_期間B!$M$2:$M$5001,$C2585))</f>
        <v/>
      </c>
      <c r="I2585" s="38" t="str">
        <f aca="false">IF($C2585="","",SUMIFS(④実績CSV_期間C!$AA$2:$AA$5001,④実績CSV_期間C!$M$2:$M$5001,$C2585))</f>
        <v/>
      </c>
      <c r="J2585" s="38" t="str">
        <f aca="false">IF($C2585="","",N($F2585)*N($G2585))</f>
        <v/>
      </c>
      <c r="K2585" s="38" t="str">
        <f aca="false">IF($C2585="","",N($F2585)*N($H2585))</f>
        <v/>
      </c>
      <c r="L2585" s="38" t="str">
        <f aca="false">IF($C2585="","",N($F2585)*N($I2585))</f>
        <v/>
      </c>
      <c r="M2585" s="37" t="str">
        <f aca="false">IF(OR($C2585="",N(TOP!$C$12)=0),"",N($J2585)/TOP!$C$12)</f>
        <v/>
      </c>
      <c r="N2585" s="37" t="str">
        <f aca="false">IF(OR($C2585="",N(TOP!$C$13)=0),"",N($K2585)/TOP!$C$13)</f>
        <v/>
      </c>
      <c r="O2585" s="37" t="str">
        <f aca="false">IF(OR($C2585="",N(TOP!$C$14)=0),"",N($L2585)/TOP!$C$14)</f>
        <v/>
      </c>
      <c r="P2585" s="42" t="str">
        <f aca="false">IF($C2585="","",IFERROR(CHOOSE(MATCH(TOP!$C$10,{"【期間A】","【期間B】","【期間C】"},0),N($M2585),N($N2585),N($O2585)),0))</f>
        <v/>
      </c>
    </row>
    <row r="2586" customFormat="false" ht="15" hidden="false" customHeight="false" outlineLevel="0" collapsed="false">
      <c r="B2586" s="12" t="n">
        <v>2581</v>
      </c>
      <c r="C2586" s="36" t="str">
        <f aca="false">IF(②実績CSV_期間A!$M2582="","",②実績CSV_期間A!$M2582&amp;"")</f>
        <v/>
      </c>
      <c r="D2586" s="12" t="str">
        <f aca="false">IF($C2586="","",②実績CSV_期間A!$N2582)</f>
        <v/>
      </c>
      <c r="E2586" s="12" t="str">
        <f aca="false">IF($C2586="","",RIGHT($D2586,1))</f>
        <v/>
      </c>
      <c r="F2586" s="41" t="str">
        <f aca="false">IF($C2586="","",IFERROR(INDEX(サイズ換算マスタ!$C$6:$C$8,MATCH($E2586,サイズ換算マスタ!$B$6:$B$8,0)),1))</f>
        <v/>
      </c>
      <c r="G2586" s="38" t="str">
        <f aca="false">IF($C2586="","",SUMIFS(②実績CSV_期間A!$AA$2:$AA$5001,②実績CSV_期間A!$M$2:$M$5001,$C2586))</f>
        <v/>
      </c>
      <c r="H2586" s="38" t="str">
        <f aca="false">IF($C2586="","",SUMIFS(③実績CSV_期間B!$AA$2:$AA$5001,③実績CSV_期間B!$M$2:$M$5001,$C2586))</f>
        <v/>
      </c>
      <c r="I2586" s="38" t="str">
        <f aca="false">IF($C2586="","",SUMIFS(④実績CSV_期間C!$AA$2:$AA$5001,④実績CSV_期間C!$M$2:$M$5001,$C2586))</f>
        <v/>
      </c>
      <c r="J2586" s="38" t="str">
        <f aca="false">IF($C2586="","",N($F2586)*N($G2586))</f>
        <v/>
      </c>
      <c r="K2586" s="38" t="str">
        <f aca="false">IF($C2586="","",N($F2586)*N($H2586))</f>
        <v/>
      </c>
      <c r="L2586" s="38" t="str">
        <f aca="false">IF($C2586="","",N($F2586)*N($I2586))</f>
        <v/>
      </c>
      <c r="M2586" s="37" t="str">
        <f aca="false">IF(OR($C2586="",N(TOP!$C$12)=0),"",N($J2586)/TOP!$C$12)</f>
        <v/>
      </c>
      <c r="N2586" s="37" t="str">
        <f aca="false">IF(OR($C2586="",N(TOP!$C$13)=0),"",N($K2586)/TOP!$C$13)</f>
        <v/>
      </c>
      <c r="O2586" s="37" t="str">
        <f aca="false">IF(OR($C2586="",N(TOP!$C$14)=0),"",N($L2586)/TOP!$C$14)</f>
        <v/>
      </c>
      <c r="P2586" s="42" t="str">
        <f aca="false">IF($C2586="","",IFERROR(CHOOSE(MATCH(TOP!$C$10,{"【期間A】","【期間B】","【期間C】"},0),N($M2586),N($N2586),N($O2586)),0))</f>
        <v/>
      </c>
    </row>
    <row r="2587" customFormat="false" ht="15" hidden="false" customHeight="false" outlineLevel="0" collapsed="false">
      <c r="B2587" s="12" t="n">
        <v>2582</v>
      </c>
      <c r="C2587" s="36" t="str">
        <f aca="false">IF(②実績CSV_期間A!$M2583="","",②実績CSV_期間A!$M2583&amp;"")</f>
        <v/>
      </c>
      <c r="D2587" s="12" t="str">
        <f aca="false">IF($C2587="","",②実績CSV_期間A!$N2583)</f>
        <v/>
      </c>
      <c r="E2587" s="12" t="str">
        <f aca="false">IF($C2587="","",RIGHT($D2587,1))</f>
        <v/>
      </c>
      <c r="F2587" s="41" t="str">
        <f aca="false">IF($C2587="","",IFERROR(INDEX(サイズ換算マスタ!$C$6:$C$8,MATCH($E2587,サイズ換算マスタ!$B$6:$B$8,0)),1))</f>
        <v/>
      </c>
      <c r="G2587" s="38" t="str">
        <f aca="false">IF($C2587="","",SUMIFS(②実績CSV_期間A!$AA$2:$AA$5001,②実績CSV_期間A!$M$2:$M$5001,$C2587))</f>
        <v/>
      </c>
      <c r="H2587" s="38" t="str">
        <f aca="false">IF($C2587="","",SUMIFS(③実績CSV_期間B!$AA$2:$AA$5001,③実績CSV_期間B!$M$2:$M$5001,$C2587))</f>
        <v/>
      </c>
      <c r="I2587" s="38" t="str">
        <f aca="false">IF($C2587="","",SUMIFS(④実績CSV_期間C!$AA$2:$AA$5001,④実績CSV_期間C!$M$2:$M$5001,$C2587))</f>
        <v/>
      </c>
      <c r="J2587" s="38" t="str">
        <f aca="false">IF($C2587="","",N($F2587)*N($G2587))</f>
        <v/>
      </c>
      <c r="K2587" s="38" t="str">
        <f aca="false">IF($C2587="","",N($F2587)*N($H2587))</f>
        <v/>
      </c>
      <c r="L2587" s="38" t="str">
        <f aca="false">IF($C2587="","",N($F2587)*N($I2587))</f>
        <v/>
      </c>
      <c r="M2587" s="37" t="str">
        <f aca="false">IF(OR($C2587="",N(TOP!$C$12)=0),"",N($J2587)/TOP!$C$12)</f>
        <v/>
      </c>
      <c r="N2587" s="37" t="str">
        <f aca="false">IF(OR($C2587="",N(TOP!$C$13)=0),"",N($K2587)/TOP!$C$13)</f>
        <v/>
      </c>
      <c r="O2587" s="37" t="str">
        <f aca="false">IF(OR($C2587="",N(TOP!$C$14)=0),"",N($L2587)/TOP!$C$14)</f>
        <v/>
      </c>
      <c r="P2587" s="42" t="str">
        <f aca="false">IF($C2587="","",IFERROR(CHOOSE(MATCH(TOP!$C$10,{"【期間A】","【期間B】","【期間C】"},0),N($M2587),N($N2587),N($O2587)),0))</f>
        <v/>
      </c>
    </row>
    <row r="2588" customFormat="false" ht="15" hidden="false" customHeight="false" outlineLevel="0" collapsed="false">
      <c r="B2588" s="12" t="n">
        <v>2583</v>
      </c>
      <c r="C2588" s="36" t="str">
        <f aca="false">IF(②実績CSV_期間A!$M2584="","",②実績CSV_期間A!$M2584&amp;"")</f>
        <v/>
      </c>
      <c r="D2588" s="12" t="str">
        <f aca="false">IF($C2588="","",②実績CSV_期間A!$N2584)</f>
        <v/>
      </c>
      <c r="E2588" s="12" t="str">
        <f aca="false">IF($C2588="","",RIGHT($D2588,1))</f>
        <v/>
      </c>
      <c r="F2588" s="41" t="str">
        <f aca="false">IF($C2588="","",IFERROR(INDEX(サイズ換算マスタ!$C$6:$C$8,MATCH($E2588,サイズ換算マスタ!$B$6:$B$8,0)),1))</f>
        <v/>
      </c>
      <c r="G2588" s="38" t="str">
        <f aca="false">IF($C2588="","",SUMIFS(②実績CSV_期間A!$AA$2:$AA$5001,②実績CSV_期間A!$M$2:$M$5001,$C2588))</f>
        <v/>
      </c>
      <c r="H2588" s="38" t="str">
        <f aca="false">IF($C2588="","",SUMIFS(③実績CSV_期間B!$AA$2:$AA$5001,③実績CSV_期間B!$M$2:$M$5001,$C2588))</f>
        <v/>
      </c>
      <c r="I2588" s="38" t="str">
        <f aca="false">IF($C2588="","",SUMIFS(④実績CSV_期間C!$AA$2:$AA$5001,④実績CSV_期間C!$M$2:$M$5001,$C2588))</f>
        <v/>
      </c>
      <c r="J2588" s="38" t="str">
        <f aca="false">IF($C2588="","",N($F2588)*N($G2588))</f>
        <v/>
      </c>
      <c r="K2588" s="38" t="str">
        <f aca="false">IF($C2588="","",N($F2588)*N($H2588))</f>
        <v/>
      </c>
      <c r="L2588" s="38" t="str">
        <f aca="false">IF($C2588="","",N($F2588)*N($I2588))</f>
        <v/>
      </c>
      <c r="M2588" s="37" t="str">
        <f aca="false">IF(OR($C2588="",N(TOP!$C$12)=0),"",N($J2588)/TOP!$C$12)</f>
        <v/>
      </c>
      <c r="N2588" s="37" t="str">
        <f aca="false">IF(OR($C2588="",N(TOP!$C$13)=0),"",N($K2588)/TOP!$C$13)</f>
        <v/>
      </c>
      <c r="O2588" s="37" t="str">
        <f aca="false">IF(OR($C2588="",N(TOP!$C$14)=0),"",N($L2588)/TOP!$C$14)</f>
        <v/>
      </c>
      <c r="P2588" s="42" t="str">
        <f aca="false">IF($C2588="","",IFERROR(CHOOSE(MATCH(TOP!$C$10,{"【期間A】","【期間B】","【期間C】"},0),N($M2588),N($N2588),N($O2588)),0))</f>
        <v/>
      </c>
    </row>
    <row r="2589" customFormat="false" ht="15" hidden="false" customHeight="false" outlineLevel="0" collapsed="false">
      <c r="B2589" s="12" t="n">
        <v>2584</v>
      </c>
      <c r="C2589" s="36" t="str">
        <f aca="false">IF(②実績CSV_期間A!$M2585="","",②実績CSV_期間A!$M2585&amp;"")</f>
        <v/>
      </c>
      <c r="D2589" s="12" t="str">
        <f aca="false">IF($C2589="","",②実績CSV_期間A!$N2585)</f>
        <v/>
      </c>
      <c r="E2589" s="12" t="str">
        <f aca="false">IF($C2589="","",RIGHT($D2589,1))</f>
        <v/>
      </c>
      <c r="F2589" s="41" t="str">
        <f aca="false">IF($C2589="","",IFERROR(INDEX(サイズ換算マスタ!$C$6:$C$8,MATCH($E2589,サイズ換算マスタ!$B$6:$B$8,0)),1))</f>
        <v/>
      </c>
      <c r="G2589" s="38" t="str">
        <f aca="false">IF($C2589="","",SUMIFS(②実績CSV_期間A!$AA$2:$AA$5001,②実績CSV_期間A!$M$2:$M$5001,$C2589))</f>
        <v/>
      </c>
      <c r="H2589" s="38" t="str">
        <f aca="false">IF($C2589="","",SUMIFS(③実績CSV_期間B!$AA$2:$AA$5001,③実績CSV_期間B!$M$2:$M$5001,$C2589))</f>
        <v/>
      </c>
      <c r="I2589" s="38" t="str">
        <f aca="false">IF($C2589="","",SUMIFS(④実績CSV_期間C!$AA$2:$AA$5001,④実績CSV_期間C!$M$2:$M$5001,$C2589))</f>
        <v/>
      </c>
      <c r="J2589" s="38" t="str">
        <f aca="false">IF($C2589="","",N($F2589)*N($G2589))</f>
        <v/>
      </c>
      <c r="K2589" s="38" t="str">
        <f aca="false">IF($C2589="","",N($F2589)*N($H2589))</f>
        <v/>
      </c>
      <c r="L2589" s="38" t="str">
        <f aca="false">IF($C2589="","",N($F2589)*N($I2589))</f>
        <v/>
      </c>
      <c r="M2589" s="37" t="str">
        <f aca="false">IF(OR($C2589="",N(TOP!$C$12)=0),"",N($J2589)/TOP!$C$12)</f>
        <v/>
      </c>
      <c r="N2589" s="37" t="str">
        <f aca="false">IF(OR($C2589="",N(TOP!$C$13)=0),"",N($K2589)/TOP!$C$13)</f>
        <v/>
      </c>
      <c r="O2589" s="37" t="str">
        <f aca="false">IF(OR($C2589="",N(TOP!$C$14)=0),"",N($L2589)/TOP!$C$14)</f>
        <v/>
      </c>
      <c r="P2589" s="42" t="str">
        <f aca="false">IF($C2589="","",IFERROR(CHOOSE(MATCH(TOP!$C$10,{"【期間A】","【期間B】","【期間C】"},0),N($M2589),N($N2589),N($O2589)),0))</f>
        <v/>
      </c>
    </row>
    <row r="2590" customFormat="false" ht="15" hidden="false" customHeight="false" outlineLevel="0" collapsed="false">
      <c r="B2590" s="12" t="n">
        <v>2585</v>
      </c>
      <c r="C2590" s="36" t="str">
        <f aca="false">IF(②実績CSV_期間A!$M2586="","",②実績CSV_期間A!$M2586&amp;"")</f>
        <v/>
      </c>
      <c r="D2590" s="12" t="str">
        <f aca="false">IF($C2590="","",②実績CSV_期間A!$N2586)</f>
        <v/>
      </c>
      <c r="E2590" s="12" t="str">
        <f aca="false">IF($C2590="","",RIGHT($D2590,1))</f>
        <v/>
      </c>
      <c r="F2590" s="41" t="str">
        <f aca="false">IF($C2590="","",IFERROR(INDEX(サイズ換算マスタ!$C$6:$C$8,MATCH($E2590,サイズ換算マスタ!$B$6:$B$8,0)),1))</f>
        <v/>
      </c>
      <c r="G2590" s="38" t="str">
        <f aca="false">IF($C2590="","",SUMIFS(②実績CSV_期間A!$AA$2:$AA$5001,②実績CSV_期間A!$M$2:$M$5001,$C2590))</f>
        <v/>
      </c>
      <c r="H2590" s="38" t="str">
        <f aca="false">IF($C2590="","",SUMIFS(③実績CSV_期間B!$AA$2:$AA$5001,③実績CSV_期間B!$M$2:$M$5001,$C2590))</f>
        <v/>
      </c>
      <c r="I2590" s="38" t="str">
        <f aca="false">IF($C2590="","",SUMIFS(④実績CSV_期間C!$AA$2:$AA$5001,④実績CSV_期間C!$M$2:$M$5001,$C2590))</f>
        <v/>
      </c>
      <c r="J2590" s="38" t="str">
        <f aca="false">IF($C2590="","",N($F2590)*N($G2590))</f>
        <v/>
      </c>
      <c r="K2590" s="38" t="str">
        <f aca="false">IF($C2590="","",N($F2590)*N($H2590))</f>
        <v/>
      </c>
      <c r="L2590" s="38" t="str">
        <f aca="false">IF($C2590="","",N($F2590)*N($I2590))</f>
        <v/>
      </c>
      <c r="M2590" s="37" t="str">
        <f aca="false">IF(OR($C2590="",N(TOP!$C$12)=0),"",N($J2590)/TOP!$C$12)</f>
        <v/>
      </c>
      <c r="N2590" s="37" t="str">
        <f aca="false">IF(OR($C2590="",N(TOP!$C$13)=0),"",N($K2590)/TOP!$C$13)</f>
        <v/>
      </c>
      <c r="O2590" s="37" t="str">
        <f aca="false">IF(OR($C2590="",N(TOP!$C$14)=0),"",N($L2590)/TOP!$C$14)</f>
        <v/>
      </c>
      <c r="P2590" s="42" t="str">
        <f aca="false">IF($C2590="","",IFERROR(CHOOSE(MATCH(TOP!$C$10,{"【期間A】","【期間B】","【期間C】"},0),N($M2590),N($N2590),N($O2590)),0))</f>
        <v/>
      </c>
    </row>
    <row r="2591" customFormat="false" ht="15" hidden="false" customHeight="false" outlineLevel="0" collapsed="false">
      <c r="B2591" s="12" t="n">
        <v>2586</v>
      </c>
      <c r="C2591" s="36" t="str">
        <f aca="false">IF(②実績CSV_期間A!$M2587="","",②実績CSV_期間A!$M2587&amp;"")</f>
        <v/>
      </c>
      <c r="D2591" s="12" t="str">
        <f aca="false">IF($C2591="","",②実績CSV_期間A!$N2587)</f>
        <v/>
      </c>
      <c r="E2591" s="12" t="str">
        <f aca="false">IF($C2591="","",RIGHT($D2591,1))</f>
        <v/>
      </c>
      <c r="F2591" s="41" t="str">
        <f aca="false">IF($C2591="","",IFERROR(INDEX(サイズ換算マスタ!$C$6:$C$8,MATCH($E2591,サイズ換算マスタ!$B$6:$B$8,0)),1))</f>
        <v/>
      </c>
      <c r="G2591" s="38" t="str">
        <f aca="false">IF($C2591="","",SUMIFS(②実績CSV_期間A!$AA$2:$AA$5001,②実績CSV_期間A!$M$2:$M$5001,$C2591))</f>
        <v/>
      </c>
      <c r="H2591" s="38" t="str">
        <f aca="false">IF($C2591="","",SUMIFS(③実績CSV_期間B!$AA$2:$AA$5001,③実績CSV_期間B!$M$2:$M$5001,$C2591))</f>
        <v/>
      </c>
      <c r="I2591" s="38" t="str">
        <f aca="false">IF($C2591="","",SUMIFS(④実績CSV_期間C!$AA$2:$AA$5001,④実績CSV_期間C!$M$2:$M$5001,$C2591))</f>
        <v/>
      </c>
      <c r="J2591" s="38" t="str">
        <f aca="false">IF($C2591="","",N($F2591)*N($G2591))</f>
        <v/>
      </c>
      <c r="K2591" s="38" t="str">
        <f aca="false">IF($C2591="","",N($F2591)*N($H2591))</f>
        <v/>
      </c>
      <c r="L2591" s="38" t="str">
        <f aca="false">IF($C2591="","",N($F2591)*N($I2591))</f>
        <v/>
      </c>
      <c r="M2591" s="37" t="str">
        <f aca="false">IF(OR($C2591="",N(TOP!$C$12)=0),"",N($J2591)/TOP!$C$12)</f>
        <v/>
      </c>
      <c r="N2591" s="37" t="str">
        <f aca="false">IF(OR($C2591="",N(TOP!$C$13)=0),"",N($K2591)/TOP!$C$13)</f>
        <v/>
      </c>
      <c r="O2591" s="37" t="str">
        <f aca="false">IF(OR($C2591="",N(TOP!$C$14)=0),"",N($L2591)/TOP!$C$14)</f>
        <v/>
      </c>
      <c r="P2591" s="42" t="str">
        <f aca="false">IF($C2591="","",IFERROR(CHOOSE(MATCH(TOP!$C$10,{"【期間A】","【期間B】","【期間C】"},0),N($M2591),N($N2591),N($O2591)),0))</f>
        <v/>
      </c>
    </row>
    <row r="2592" customFormat="false" ht="15" hidden="false" customHeight="false" outlineLevel="0" collapsed="false">
      <c r="B2592" s="12" t="n">
        <v>2587</v>
      </c>
      <c r="C2592" s="36" t="str">
        <f aca="false">IF(②実績CSV_期間A!$M2588="","",②実績CSV_期間A!$M2588&amp;"")</f>
        <v/>
      </c>
      <c r="D2592" s="12" t="str">
        <f aca="false">IF($C2592="","",②実績CSV_期間A!$N2588)</f>
        <v/>
      </c>
      <c r="E2592" s="12" t="str">
        <f aca="false">IF($C2592="","",RIGHT($D2592,1))</f>
        <v/>
      </c>
      <c r="F2592" s="41" t="str">
        <f aca="false">IF($C2592="","",IFERROR(INDEX(サイズ換算マスタ!$C$6:$C$8,MATCH($E2592,サイズ換算マスタ!$B$6:$B$8,0)),1))</f>
        <v/>
      </c>
      <c r="G2592" s="38" t="str">
        <f aca="false">IF($C2592="","",SUMIFS(②実績CSV_期間A!$AA$2:$AA$5001,②実績CSV_期間A!$M$2:$M$5001,$C2592))</f>
        <v/>
      </c>
      <c r="H2592" s="38" t="str">
        <f aca="false">IF($C2592="","",SUMIFS(③実績CSV_期間B!$AA$2:$AA$5001,③実績CSV_期間B!$M$2:$M$5001,$C2592))</f>
        <v/>
      </c>
      <c r="I2592" s="38" t="str">
        <f aca="false">IF($C2592="","",SUMIFS(④実績CSV_期間C!$AA$2:$AA$5001,④実績CSV_期間C!$M$2:$M$5001,$C2592))</f>
        <v/>
      </c>
      <c r="J2592" s="38" t="str">
        <f aca="false">IF($C2592="","",N($F2592)*N($G2592))</f>
        <v/>
      </c>
      <c r="K2592" s="38" t="str">
        <f aca="false">IF($C2592="","",N($F2592)*N($H2592))</f>
        <v/>
      </c>
      <c r="L2592" s="38" t="str">
        <f aca="false">IF($C2592="","",N($F2592)*N($I2592))</f>
        <v/>
      </c>
      <c r="M2592" s="37" t="str">
        <f aca="false">IF(OR($C2592="",N(TOP!$C$12)=0),"",N($J2592)/TOP!$C$12)</f>
        <v/>
      </c>
      <c r="N2592" s="37" t="str">
        <f aca="false">IF(OR($C2592="",N(TOP!$C$13)=0),"",N($K2592)/TOP!$C$13)</f>
        <v/>
      </c>
      <c r="O2592" s="37" t="str">
        <f aca="false">IF(OR($C2592="",N(TOP!$C$14)=0),"",N($L2592)/TOP!$C$14)</f>
        <v/>
      </c>
      <c r="P2592" s="42" t="str">
        <f aca="false">IF($C2592="","",IFERROR(CHOOSE(MATCH(TOP!$C$10,{"【期間A】","【期間B】","【期間C】"},0),N($M2592),N($N2592),N($O2592)),0))</f>
        <v/>
      </c>
    </row>
    <row r="2593" customFormat="false" ht="15" hidden="false" customHeight="false" outlineLevel="0" collapsed="false">
      <c r="B2593" s="12" t="n">
        <v>2588</v>
      </c>
      <c r="C2593" s="36" t="str">
        <f aca="false">IF(②実績CSV_期間A!$M2589="","",②実績CSV_期間A!$M2589&amp;"")</f>
        <v/>
      </c>
      <c r="D2593" s="12" t="str">
        <f aca="false">IF($C2593="","",②実績CSV_期間A!$N2589)</f>
        <v/>
      </c>
      <c r="E2593" s="12" t="str">
        <f aca="false">IF($C2593="","",RIGHT($D2593,1))</f>
        <v/>
      </c>
      <c r="F2593" s="41" t="str">
        <f aca="false">IF($C2593="","",IFERROR(INDEX(サイズ換算マスタ!$C$6:$C$8,MATCH($E2593,サイズ換算マスタ!$B$6:$B$8,0)),1))</f>
        <v/>
      </c>
      <c r="G2593" s="38" t="str">
        <f aca="false">IF($C2593="","",SUMIFS(②実績CSV_期間A!$AA$2:$AA$5001,②実績CSV_期間A!$M$2:$M$5001,$C2593))</f>
        <v/>
      </c>
      <c r="H2593" s="38" t="str">
        <f aca="false">IF($C2593="","",SUMIFS(③実績CSV_期間B!$AA$2:$AA$5001,③実績CSV_期間B!$M$2:$M$5001,$C2593))</f>
        <v/>
      </c>
      <c r="I2593" s="38" t="str">
        <f aca="false">IF($C2593="","",SUMIFS(④実績CSV_期間C!$AA$2:$AA$5001,④実績CSV_期間C!$M$2:$M$5001,$C2593))</f>
        <v/>
      </c>
      <c r="J2593" s="38" t="str">
        <f aca="false">IF($C2593="","",N($F2593)*N($G2593))</f>
        <v/>
      </c>
      <c r="K2593" s="38" t="str">
        <f aca="false">IF($C2593="","",N($F2593)*N($H2593))</f>
        <v/>
      </c>
      <c r="L2593" s="38" t="str">
        <f aca="false">IF($C2593="","",N($F2593)*N($I2593))</f>
        <v/>
      </c>
      <c r="M2593" s="37" t="str">
        <f aca="false">IF(OR($C2593="",N(TOP!$C$12)=0),"",N($J2593)/TOP!$C$12)</f>
        <v/>
      </c>
      <c r="N2593" s="37" t="str">
        <f aca="false">IF(OR($C2593="",N(TOP!$C$13)=0),"",N($K2593)/TOP!$C$13)</f>
        <v/>
      </c>
      <c r="O2593" s="37" t="str">
        <f aca="false">IF(OR($C2593="",N(TOP!$C$14)=0),"",N($L2593)/TOP!$C$14)</f>
        <v/>
      </c>
      <c r="P2593" s="42" t="str">
        <f aca="false">IF($C2593="","",IFERROR(CHOOSE(MATCH(TOP!$C$10,{"【期間A】","【期間B】","【期間C】"},0),N($M2593),N($N2593),N($O2593)),0))</f>
        <v/>
      </c>
    </row>
    <row r="2594" customFormat="false" ht="15" hidden="false" customHeight="false" outlineLevel="0" collapsed="false">
      <c r="B2594" s="12" t="n">
        <v>2589</v>
      </c>
      <c r="C2594" s="36" t="str">
        <f aca="false">IF(②実績CSV_期間A!$M2590="","",②実績CSV_期間A!$M2590&amp;"")</f>
        <v/>
      </c>
      <c r="D2594" s="12" t="str">
        <f aca="false">IF($C2594="","",②実績CSV_期間A!$N2590)</f>
        <v/>
      </c>
      <c r="E2594" s="12" t="str">
        <f aca="false">IF($C2594="","",RIGHT($D2594,1))</f>
        <v/>
      </c>
      <c r="F2594" s="41" t="str">
        <f aca="false">IF($C2594="","",IFERROR(INDEX(サイズ換算マスタ!$C$6:$C$8,MATCH($E2594,サイズ換算マスタ!$B$6:$B$8,0)),1))</f>
        <v/>
      </c>
      <c r="G2594" s="38" t="str">
        <f aca="false">IF($C2594="","",SUMIFS(②実績CSV_期間A!$AA$2:$AA$5001,②実績CSV_期間A!$M$2:$M$5001,$C2594))</f>
        <v/>
      </c>
      <c r="H2594" s="38" t="str">
        <f aca="false">IF($C2594="","",SUMIFS(③実績CSV_期間B!$AA$2:$AA$5001,③実績CSV_期間B!$M$2:$M$5001,$C2594))</f>
        <v/>
      </c>
      <c r="I2594" s="38" t="str">
        <f aca="false">IF($C2594="","",SUMIFS(④実績CSV_期間C!$AA$2:$AA$5001,④実績CSV_期間C!$M$2:$M$5001,$C2594))</f>
        <v/>
      </c>
      <c r="J2594" s="38" t="str">
        <f aca="false">IF($C2594="","",N($F2594)*N($G2594))</f>
        <v/>
      </c>
      <c r="K2594" s="38" t="str">
        <f aca="false">IF($C2594="","",N($F2594)*N($H2594))</f>
        <v/>
      </c>
      <c r="L2594" s="38" t="str">
        <f aca="false">IF($C2594="","",N($F2594)*N($I2594))</f>
        <v/>
      </c>
      <c r="M2594" s="37" t="str">
        <f aca="false">IF(OR($C2594="",N(TOP!$C$12)=0),"",N($J2594)/TOP!$C$12)</f>
        <v/>
      </c>
      <c r="N2594" s="37" t="str">
        <f aca="false">IF(OR($C2594="",N(TOP!$C$13)=0),"",N($K2594)/TOP!$C$13)</f>
        <v/>
      </c>
      <c r="O2594" s="37" t="str">
        <f aca="false">IF(OR($C2594="",N(TOP!$C$14)=0),"",N($L2594)/TOP!$C$14)</f>
        <v/>
      </c>
      <c r="P2594" s="42" t="str">
        <f aca="false">IF($C2594="","",IFERROR(CHOOSE(MATCH(TOP!$C$10,{"【期間A】","【期間B】","【期間C】"},0),N($M2594),N($N2594),N($O2594)),0))</f>
        <v/>
      </c>
    </row>
    <row r="2595" customFormat="false" ht="15" hidden="false" customHeight="false" outlineLevel="0" collapsed="false">
      <c r="B2595" s="12" t="n">
        <v>2590</v>
      </c>
      <c r="C2595" s="36" t="str">
        <f aca="false">IF(②実績CSV_期間A!$M2591="","",②実績CSV_期間A!$M2591&amp;"")</f>
        <v/>
      </c>
      <c r="D2595" s="12" t="str">
        <f aca="false">IF($C2595="","",②実績CSV_期間A!$N2591)</f>
        <v/>
      </c>
      <c r="E2595" s="12" t="str">
        <f aca="false">IF($C2595="","",RIGHT($D2595,1))</f>
        <v/>
      </c>
      <c r="F2595" s="41" t="str">
        <f aca="false">IF($C2595="","",IFERROR(INDEX(サイズ換算マスタ!$C$6:$C$8,MATCH($E2595,サイズ換算マスタ!$B$6:$B$8,0)),1))</f>
        <v/>
      </c>
      <c r="G2595" s="38" t="str">
        <f aca="false">IF($C2595="","",SUMIFS(②実績CSV_期間A!$AA$2:$AA$5001,②実績CSV_期間A!$M$2:$M$5001,$C2595))</f>
        <v/>
      </c>
      <c r="H2595" s="38" t="str">
        <f aca="false">IF($C2595="","",SUMIFS(③実績CSV_期間B!$AA$2:$AA$5001,③実績CSV_期間B!$M$2:$M$5001,$C2595))</f>
        <v/>
      </c>
      <c r="I2595" s="38" t="str">
        <f aca="false">IF($C2595="","",SUMIFS(④実績CSV_期間C!$AA$2:$AA$5001,④実績CSV_期間C!$M$2:$M$5001,$C2595))</f>
        <v/>
      </c>
      <c r="J2595" s="38" t="str">
        <f aca="false">IF($C2595="","",N($F2595)*N($G2595))</f>
        <v/>
      </c>
      <c r="K2595" s="38" t="str">
        <f aca="false">IF($C2595="","",N($F2595)*N($H2595))</f>
        <v/>
      </c>
      <c r="L2595" s="38" t="str">
        <f aca="false">IF($C2595="","",N($F2595)*N($I2595))</f>
        <v/>
      </c>
      <c r="M2595" s="37" t="str">
        <f aca="false">IF(OR($C2595="",N(TOP!$C$12)=0),"",N($J2595)/TOP!$C$12)</f>
        <v/>
      </c>
      <c r="N2595" s="37" t="str">
        <f aca="false">IF(OR($C2595="",N(TOP!$C$13)=0),"",N($K2595)/TOP!$C$13)</f>
        <v/>
      </c>
      <c r="O2595" s="37" t="str">
        <f aca="false">IF(OR($C2595="",N(TOP!$C$14)=0),"",N($L2595)/TOP!$C$14)</f>
        <v/>
      </c>
      <c r="P2595" s="42" t="str">
        <f aca="false">IF($C2595="","",IFERROR(CHOOSE(MATCH(TOP!$C$10,{"【期間A】","【期間B】","【期間C】"},0),N($M2595),N($N2595),N($O2595)),0))</f>
        <v/>
      </c>
    </row>
    <row r="2596" customFormat="false" ht="15" hidden="false" customHeight="false" outlineLevel="0" collapsed="false">
      <c r="B2596" s="12" t="n">
        <v>2591</v>
      </c>
      <c r="C2596" s="36" t="str">
        <f aca="false">IF(②実績CSV_期間A!$M2592="","",②実績CSV_期間A!$M2592&amp;"")</f>
        <v/>
      </c>
      <c r="D2596" s="12" t="str">
        <f aca="false">IF($C2596="","",②実績CSV_期間A!$N2592)</f>
        <v/>
      </c>
      <c r="E2596" s="12" t="str">
        <f aca="false">IF($C2596="","",RIGHT($D2596,1))</f>
        <v/>
      </c>
      <c r="F2596" s="41" t="str">
        <f aca="false">IF($C2596="","",IFERROR(INDEX(サイズ換算マスタ!$C$6:$C$8,MATCH($E2596,サイズ換算マスタ!$B$6:$B$8,0)),1))</f>
        <v/>
      </c>
      <c r="G2596" s="38" t="str">
        <f aca="false">IF($C2596="","",SUMIFS(②実績CSV_期間A!$AA$2:$AA$5001,②実績CSV_期間A!$M$2:$M$5001,$C2596))</f>
        <v/>
      </c>
      <c r="H2596" s="38" t="str">
        <f aca="false">IF($C2596="","",SUMIFS(③実績CSV_期間B!$AA$2:$AA$5001,③実績CSV_期間B!$M$2:$M$5001,$C2596))</f>
        <v/>
      </c>
      <c r="I2596" s="38" t="str">
        <f aca="false">IF($C2596="","",SUMIFS(④実績CSV_期間C!$AA$2:$AA$5001,④実績CSV_期間C!$M$2:$M$5001,$C2596))</f>
        <v/>
      </c>
      <c r="J2596" s="38" t="str">
        <f aca="false">IF($C2596="","",N($F2596)*N($G2596))</f>
        <v/>
      </c>
      <c r="K2596" s="38" t="str">
        <f aca="false">IF($C2596="","",N($F2596)*N($H2596))</f>
        <v/>
      </c>
      <c r="L2596" s="38" t="str">
        <f aca="false">IF($C2596="","",N($F2596)*N($I2596))</f>
        <v/>
      </c>
      <c r="M2596" s="37" t="str">
        <f aca="false">IF(OR($C2596="",N(TOP!$C$12)=0),"",N($J2596)/TOP!$C$12)</f>
        <v/>
      </c>
      <c r="N2596" s="37" t="str">
        <f aca="false">IF(OR($C2596="",N(TOP!$C$13)=0),"",N($K2596)/TOP!$C$13)</f>
        <v/>
      </c>
      <c r="O2596" s="37" t="str">
        <f aca="false">IF(OR($C2596="",N(TOP!$C$14)=0),"",N($L2596)/TOP!$C$14)</f>
        <v/>
      </c>
      <c r="P2596" s="42" t="str">
        <f aca="false">IF($C2596="","",IFERROR(CHOOSE(MATCH(TOP!$C$10,{"【期間A】","【期間B】","【期間C】"},0),N($M2596),N($N2596),N($O2596)),0))</f>
        <v/>
      </c>
    </row>
    <row r="2597" customFormat="false" ht="15" hidden="false" customHeight="false" outlineLevel="0" collapsed="false">
      <c r="B2597" s="12" t="n">
        <v>2592</v>
      </c>
      <c r="C2597" s="36" t="str">
        <f aca="false">IF(②実績CSV_期間A!$M2593="","",②実績CSV_期間A!$M2593&amp;"")</f>
        <v/>
      </c>
      <c r="D2597" s="12" t="str">
        <f aca="false">IF($C2597="","",②実績CSV_期間A!$N2593)</f>
        <v/>
      </c>
      <c r="E2597" s="12" t="str">
        <f aca="false">IF($C2597="","",RIGHT($D2597,1))</f>
        <v/>
      </c>
      <c r="F2597" s="41" t="str">
        <f aca="false">IF($C2597="","",IFERROR(INDEX(サイズ換算マスタ!$C$6:$C$8,MATCH($E2597,サイズ換算マスタ!$B$6:$B$8,0)),1))</f>
        <v/>
      </c>
      <c r="G2597" s="38" t="str">
        <f aca="false">IF($C2597="","",SUMIFS(②実績CSV_期間A!$AA$2:$AA$5001,②実績CSV_期間A!$M$2:$M$5001,$C2597))</f>
        <v/>
      </c>
      <c r="H2597" s="38" t="str">
        <f aca="false">IF($C2597="","",SUMIFS(③実績CSV_期間B!$AA$2:$AA$5001,③実績CSV_期間B!$M$2:$M$5001,$C2597))</f>
        <v/>
      </c>
      <c r="I2597" s="38" t="str">
        <f aca="false">IF($C2597="","",SUMIFS(④実績CSV_期間C!$AA$2:$AA$5001,④実績CSV_期間C!$M$2:$M$5001,$C2597))</f>
        <v/>
      </c>
      <c r="J2597" s="38" t="str">
        <f aca="false">IF($C2597="","",N($F2597)*N($G2597))</f>
        <v/>
      </c>
      <c r="K2597" s="38" t="str">
        <f aca="false">IF($C2597="","",N($F2597)*N($H2597))</f>
        <v/>
      </c>
      <c r="L2597" s="38" t="str">
        <f aca="false">IF($C2597="","",N($F2597)*N($I2597))</f>
        <v/>
      </c>
      <c r="M2597" s="37" t="str">
        <f aca="false">IF(OR($C2597="",N(TOP!$C$12)=0),"",N($J2597)/TOP!$C$12)</f>
        <v/>
      </c>
      <c r="N2597" s="37" t="str">
        <f aca="false">IF(OR($C2597="",N(TOP!$C$13)=0),"",N($K2597)/TOP!$C$13)</f>
        <v/>
      </c>
      <c r="O2597" s="37" t="str">
        <f aca="false">IF(OR($C2597="",N(TOP!$C$14)=0),"",N($L2597)/TOP!$C$14)</f>
        <v/>
      </c>
      <c r="P2597" s="42" t="str">
        <f aca="false">IF($C2597="","",IFERROR(CHOOSE(MATCH(TOP!$C$10,{"【期間A】","【期間B】","【期間C】"},0),N($M2597),N($N2597),N($O2597)),0))</f>
        <v/>
      </c>
    </row>
    <row r="2598" customFormat="false" ht="15" hidden="false" customHeight="false" outlineLevel="0" collapsed="false">
      <c r="B2598" s="12" t="n">
        <v>2593</v>
      </c>
      <c r="C2598" s="36" t="str">
        <f aca="false">IF(②実績CSV_期間A!$M2594="","",②実績CSV_期間A!$M2594&amp;"")</f>
        <v/>
      </c>
      <c r="D2598" s="12" t="str">
        <f aca="false">IF($C2598="","",②実績CSV_期間A!$N2594)</f>
        <v/>
      </c>
      <c r="E2598" s="12" t="str">
        <f aca="false">IF($C2598="","",RIGHT($D2598,1))</f>
        <v/>
      </c>
      <c r="F2598" s="41" t="str">
        <f aca="false">IF($C2598="","",IFERROR(INDEX(サイズ換算マスタ!$C$6:$C$8,MATCH($E2598,サイズ換算マスタ!$B$6:$B$8,0)),1))</f>
        <v/>
      </c>
      <c r="G2598" s="38" t="str">
        <f aca="false">IF($C2598="","",SUMIFS(②実績CSV_期間A!$AA$2:$AA$5001,②実績CSV_期間A!$M$2:$M$5001,$C2598))</f>
        <v/>
      </c>
      <c r="H2598" s="38" t="str">
        <f aca="false">IF($C2598="","",SUMIFS(③実績CSV_期間B!$AA$2:$AA$5001,③実績CSV_期間B!$M$2:$M$5001,$C2598))</f>
        <v/>
      </c>
      <c r="I2598" s="38" t="str">
        <f aca="false">IF($C2598="","",SUMIFS(④実績CSV_期間C!$AA$2:$AA$5001,④実績CSV_期間C!$M$2:$M$5001,$C2598))</f>
        <v/>
      </c>
      <c r="J2598" s="38" t="str">
        <f aca="false">IF($C2598="","",N($F2598)*N($G2598))</f>
        <v/>
      </c>
      <c r="K2598" s="38" t="str">
        <f aca="false">IF($C2598="","",N($F2598)*N($H2598))</f>
        <v/>
      </c>
      <c r="L2598" s="38" t="str">
        <f aca="false">IF($C2598="","",N($F2598)*N($I2598))</f>
        <v/>
      </c>
      <c r="M2598" s="37" t="str">
        <f aca="false">IF(OR($C2598="",N(TOP!$C$12)=0),"",N($J2598)/TOP!$C$12)</f>
        <v/>
      </c>
      <c r="N2598" s="37" t="str">
        <f aca="false">IF(OR($C2598="",N(TOP!$C$13)=0),"",N($K2598)/TOP!$C$13)</f>
        <v/>
      </c>
      <c r="O2598" s="37" t="str">
        <f aca="false">IF(OR($C2598="",N(TOP!$C$14)=0),"",N($L2598)/TOP!$C$14)</f>
        <v/>
      </c>
      <c r="P2598" s="42" t="str">
        <f aca="false">IF($C2598="","",IFERROR(CHOOSE(MATCH(TOP!$C$10,{"【期間A】","【期間B】","【期間C】"},0),N($M2598),N($N2598),N($O2598)),0))</f>
        <v/>
      </c>
    </row>
    <row r="2599" customFormat="false" ht="15" hidden="false" customHeight="false" outlineLevel="0" collapsed="false">
      <c r="B2599" s="12" t="n">
        <v>2594</v>
      </c>
      <c r="C2599" s="36" t="str">
        <f aca="false">IF(②実績CSV_期間A!$M2595="","",②実績CSV_期間A!$M2595&amp;"")</f>
        <v/>
      </c>
      <c r="D2599" s="12" t="str">
        <f aca="false">IF($C2599="","",②実績CSV_期間A!$N2595)</f>
        <v/>
      </c>
      <c r="E2599" s="12" t="str">
        <f aca="false">IF($C2599="","",RIGHT($D2599,1))</f>
        <v/>
      </c>
      <c r="F2599" s="41" t="str">
        <f aca="false">IF($C2599="","",IFERROR(INDEX(サイズ換算マスタ!$C$6:$C$8,MATCH($E2599,サイズ換算マスタ!$B$6:$B$8,0)),1))</f>
        <v/>
      </c>
      <c r="G2599" s="38" t="str">
        <f aca="false">IF($C2599="","",SUMIFS(②実績CSV_期間A!$AA$2:$AA$5001,②実績CSV_期間A!$M$2:$M$5001,$C2599))</f>
        <v/>
      </c>
      <c r="H2599" s="38" t="str">
        <f aca="false">IF($C2599="","",SUMIFS(③実績CSV_期間B!$AA$2:$AA$5001,③実績CSV_期間B!$M$2:$M$5001,$C2599))</f>
        <v/>
      </c>
      <c r="I2599" s="38" t="str">
        <f aca="false">IF($C2599="","",SUMIFS(④実績CSV_期間C!$AA$2:$AA$5001,④実績CSV_期間C!$M$2:$M$5001,$C2599))</f>
        <v/>
      </c>
      <c r="J2599" s="38" t="str">
        <f aca="false">IF($C2599="","",N($F2599)*N($G2599))</f>
        <v/>
      </c>
      <c r="K2599" s="38" t="str">
        <f aca="false">IF($C2599="","",N($F2599)*N($H2599))</f>
        <v/>
      </c>
      <c r="L2599" s="38" t="str">
        <f aca="false">IF($C2599="","",N($F2599)*N($I2599))</f>
        <v/>
      </c>
      <c r="M2599" s="37" t="str">
        <f aca="false">IF(OR($C2599="",N(TOP!$C$12)=0),"",N($J2599)/TOP!$C$12)</f>
        <v/>
      </c>
      <c r="N2599" s="37" t="str">
        <f aca="false">IF(OR($C2599="",N(TOP!$C$13)=0),"",N($K2599)/TOP!$C$13)</f>
        <v/>
      </c>
      <c r="O2599" s="37" t="str">
        <f aca="false">IF(OR($C2599="",N(TOP!$C$14)=0),"",N($L2599)/TOP!$C$14)</f>
        <v/>
      </c>
      <c r="P2599" s="42" t="str">
        <f aca="false">IF($C2599="","",IFERROR(CHOOSE(MATCH(TOP!$C$10,{"【期間A】","【期間B】","【期間C】"},0),N($M2599),N($N2599),N($O2599)),0))</f>
        <v/>
      </c>
    </row>
    <row r="2600" customFormat="false" ht="15" hidden="false" customHeight="false" outlineLevel="0" collapsed="false">
      <c r="B2600" s="12" t="n">
        <v>2595</v>
      </c>
      <c r="C2600" s="36" t="str">
        <f aca="false">IF(②実績CSV_期間A!$M2596="","",②実績CSV_期間A!$M2596&amp;"")</f>
        <v/>
      </c>
      <c r="D2600" s="12" t="str">
        <f aca="false">IF($C2600="","",②実績CSV_期間A!$N2596)</f>
        <v/>
      </c>
      <c r="E2600" s="12" t="str">
        <f aca="false">IF($C2600="","",RIGHT($D2600,1))</f>
        <v/>
      </c>
      <c r="F2600" s="41" t="str">
        <f aca="false">IF($C2600="","",IFERROR(INDEX(サイズ換算マスタ!$C$6:$C$8,MATCH($E2600,サイズ換算マスタ!$B$6:$B$8,0)),1))</f>
        <v/>
      </c>
      <c r="G2600" s="38" t="str">
        <f aca="false">IF($C2600="","",SUMIFS(②実績CSV_期間A!$AA$2:$AA$5001,②実績CSV_期間A!$M$2:$M$5001,$C2600))</f>
        <v/>
      </c>
      <c r="H2600" s="38" t="str">
        <f aca="false">IF($C2600="","",SUMIFS(③実績CSV_期間B!$AA$2:$AA$5001,③実績CSV_期間B!$M$2:$M$5001,$C2600))</f>
        <v/>
      </c>
      <c r="I2600" s="38" t="str">
        <f aca="false">IF($C2600="","",SUMIFS(④実績CSV_期間C!$AA$2:$AA$5001,④実績CSV_期間C!$M$2:$M$5001,$C2600))</f>
        <v/>
      </c>
      <c r="J2600" s="38" t="str">
        <f aca="false">IF($C2600="","",N($F2600)*N($G2600))</f>
        <v/>
      </c>
      <c r="K2600" s="38" t="str">
        <f aca="false">IF($C2600="","",N($F2600)*N($H2600))</f>
        <v/>
      </c>
      <c r="L2600" s="38" t="str">
        <f aca="false">IF($C2600="","",N($F2600)*N($I2600))</f>
        <v/>
      </c>
      <c r="M2600" s="37" t="str">
        <f aca="false">IF(OR($C2600="",N(TOP!$C$12)=0),"",N($J2600)/TOP!$C$12)</f>
        <v/>
      </c>
      <c r="N2600" s="37" t="str">
        <f aca="false">IF(OR($C2600="",N(TOP!$C$13)=0),"",N($K2600)/TOP!$C$13)</f>
        <v/>
      </c>
      <c r="O2600" s="37" t="str">
        <f aca="false">IF(OR($C2600="",N(TOP!$C$14)=0),"",N($L2600)/TOP!$C$14)</f>
        <v/>
      </c>
      <c r="P2600" s="42" t="str">
        <f aca="false">IF($C2600="","",IFERROR(CHOOSE(MATCH(TOP!$C$10,{"【期間A】","【期間B】","【期間C】"},0),N($M2600),N($N2600),N($O2600)),0))</f>
        <v/>
      </c>
    </row>
    <row r="2601" customFormat="false" ht="15" hidden="false" customHeight="false" outlineLevel="0" collapsed="false">
      <c r="B2601" s="12" t="n">
        <v>2596</v>
      </c>
      <c r="C2601" s="36" t="str">
        <f aca="false">IF(②実績CSV_期間A!$M2597="","",②実績CSV_期間A!$M2597&amp;"")</f>
        <v/>
      </c>
      <c r="D2601" s="12" t="str">
        <f aca="false">IF($C2601="","",②実績CSV_期間A!$N2597)</f>
        <v/>
      </c>
      <c r="E2601" s="12" t="str">
        <f aca="false">IF($C2601="","",RIGHT($D2601,1))</f>
        <v/>
      </c>
      <c r="F2601" s="41" t="str">
        <f aca="false">IF($C2601="","",IFERROR(INDEX(サイズ換算マスタ!$C$6:$C$8,MATCH($E2601,サイズ換算マスタ!$B$6:$B$8,0)),1))</f>
        <v/>
      </c>
      <c r="G2601" s="38" t="str">
        <f aca="false">IF($C2601="","",SUMIFS(②実績CSV_期間A!$AA$2:$AA$5001,②実績CSV_期間A!$M$2:$M$5001,$C2601))</f>
        <v/>
      </c>
      <c r="H2601" s="38" t="str">
        <f aca="false">IF($C2601="","",SUMIFS(③実績CSV_期間B!$AA$2:$AA$5001,③実績CSV_期間B!$M$2:$M$5001,$C2601))</f>
        <v/>
      </c>
      <c r="I2601" s="38" t="str">
        <f aca="false">IF($C2601="","",SUMIFS(④実績CSV_期間C!$AA$2:$AA$5001,④実績CSV_期間C!$M$2:$M$5001,$C2601))</f>
        <v/>
      </c>
      <c r="J2601" s="38" t="str">
        <f aca="false">IF($C2601="","",N($F2601)*N($G2601))</f>
        <v/>
      </c>
      <c r="K2601" s="38" t="str">
        <f aca="false">IF($C2601="","",N($F2601)*N($H2601))</f>
        <v/>
      </c>
      <c r="L2601" s="38" t="str">
        <f aca="false">IF($C2601="","",N($F2601)*N($I2601))</f>
        <v/>
      </c>
      <c r="M2601" s="37" t="str">
        <f aca="false">IF(OR($C2601="",N(TOP!$C$12)=0),"",N($J2601)/TOP!$C$12)</f>
        <v/>
      </c>
      <c r="N2601" s="37" t="str">
        <f aca="false">IF(OR($C2601="",N(TOP!$C$13)=0),"",N($K2601)/TOP!$C$13)</f>
        <v/>
      </c>
      <c r="O2601" s="37" t="str">
        <f aca="false">IF(OR($C2601="",N(TOP!$C$14)=0),"",N($L2601)/TOP!$C$14)</f>
        <v/>
      </c>
      <c r="P2601" s="42" t="str">
        <f aca="false">IF($C2601="","",IFERROR(CHOOSE(MATCH(TOP!$C$10,{"【期間A】","【期間B】","【期間C】"},0),N($M2601),N($N2601),N($O2601)),0))</f>
        <v/>
      </c>
    </row>
    <row r="2602" customFormat="false" ht="15" hidden="false" customHeight="false" outlineLevel="0" collapsed="false">
      <c r="B2602" s="12" t="n">
        <v>2597</v>
      </c>
      <c r="C2602" s="36" t="str">
        <f aca="false">IF(②実績CSV_期間A!$M2598="","",②実績CSV_期間A!$M2598&amp;"")</f>
        <v/>
      </c>
      <c r="D2602" s="12" t="str">
        <f aca="false">IF($C2602="","",②実績CSV_期間A!$N2598)</f>
        <v/>
      </c>
      <c r="E2602" s="12" t="str">
        <f aca="false">IF($C2602="","",RIGHT($D2602,1))</f>
        <v/>
      </c>
      <c r="F2602" s="41" t="str">
        <f aca="false">IF($C2602="","",IFERROR(INDEX(サイズ換算マスタ!$C$6:$C$8,MATCH($E2602,サイズ換算マスタ!$B$6:$B$8,0)),1))</f>
        <v/>
      </c>
      <c r="G2602" s="38" t="str">
        <f aca="false">IF($C2602="","",SUMIFS(②実績CSV_期間A!$AA$2:$AA$5001,②実績CSV_期間A!$M$2:$M$5001,$C2602))</f>
        <v/>
      </c>
      <c r="H2602" s="38" t="str">
        <f aca="false">IF($C2602="","",SUMIFS(③実績CSV_期間B!$AA$2:$AA$5001,③実績CSV_期間B!$M$2:$M$5001,$C2602))</f>
        <v/>
      </c>
      <c r="I2602" s="38" t="str">
        <f aca="false">IF($C2602="","",SUMIFS(④実績CSV_期間C!$AA$2:$AA$5001,④実績CSV_期間C!$M$2:$M$5001,$C2602))</f>
        <v/>
      </c>
      <c r="J2602" s="38" t="str">
        <f aca="false">IF($C2602="","",N($F2602)*N($G2602))</f>
        <v/>
      </c>
      <c r="K2602" s="38" t="str">
        <f aca="false">IF($C2602="","",N($F2602)*N($H2602))</f>
        <v/>
      </c>
      <c r="L2602" s="38" t="str">
        <f aca="false">IF($C2602="","",N($F2602)*N($I2602))</f>
        <v/>
      </c>
      <c r="M2602" s="37" t="str">
        <f aca="false">IF(OR($C2602="",N(TOP!$C$12)=0),"",N($J2602)/TOP!$C$12)</f>
        <v/>
      </c>
      <c r="N2602" s="37" t="str">
        <f aca="false">IF(OR($C2602="",N(TOP!$C$13)=0),"",N($K2602)/TOP!$C$13)</f>
        <v/>
      </c>
      <c r="O2602" s="37" t="str">
        <f aca="false">IF(OR($C2602="",N(TOP!$C$14)=0),"",N($L2602)/TOP!$C$14)</f>
        <v/>
      </c>
      <c r="P2602" s="42" t="str">
        <f aca="false">IF($C2602="","",IFERROR(CHOOSE(MATCH(TOP!$C$10,{"【期間A】","【期間B】","【期間C】"},0),N($M2602),N($N2602),N($O2602)),0))</f>
        <v/>
      </c>
    </row>
    <row r="2603" customFormat="false" ht="15" hidden="false" customHeight="false" outlineLevel="0" collapsed="false">
      <c r="B2603" s="12" t="n">
        <v>2598</v>
      </c>
      <c r="C2603" s="36" t="str">
        <f aca="false">IF(②実績CSV_期間A!$M2599="","",②実績CSV_期間A!$M2599&amp;"")</f>
        <v/>
      </c>
      <c r="D2603" s="12" t="str">
        <f aca="false">IF($C2603="","",②実績CSV_期間A!$N2599)</f>
        <v/>
      </c>
      <c r="E2603" s="12" t="str">
        <f aca="false">IF($C2603="","",RIGHT($D2603,1))</f>
        <v/>
      </c>
      <c r="F2603" s="41" t="str">
        <f aca="false">IF($C2603="","",IFERROR(INDEX(サイズ換算マスタ!$C$6:$C$8,MATCH($E2603,サイズ換算マスタ!$B$6:$B$8,0)),1))</f>
        <v/>
      </c>
      <c r="G2603" s="38" t="str">
        <f aca="false">IF($C2603="","",SUMIFS(②実績CSV_期間A!$AA$2:$AA$5001,②実績CSV_期間A!$M$2:$M$5001,$C2603))</f>
        <v/>
      </c>
      <c r="H2603" s="38" t="str">
        <f aca="false">IF($C2603="","",SUMIFS(③実績CSV_期間B!$AA$2:$AA$5001,③実績CSV_期間B!$M$2:$M$5001,$C2603))</f>
        <v/>
      </c>
      <c r="I2603" s="38" t="str">
        <f aca="false">IF($C2603="","",SUMIFS(④実績CSV_期間C!$AA$2:$AA$5001,④実績CSV_期間C!$M$2:$M$5001,$C2603))</f>
        <v/>
      </c>
      <c r="J2603" s="38" t="str">
        <f aca="false">IF($C2603="","",N($F2603)*N($G2603))</f>
        <v/>
      </c>
      <c r="K2603" s="38" t="str">
        <f aca="false">IF($C2603="","",N($F2603)*N($H2603))</f>
        <v/>
      </c>
      <c r="L2603" s="38" t="str">
        <f aca="false">IF($C2603="","",N($F2603)*N($I2603))</f>
        <v/>
      </c>
      <c r="M2603" s="37" t="str">
        <f aca="false">IF(OR($C2603="",N(TOP!$C$12)=0),"",N($J2603)/TOP!$C$12)</f>
        <v/>
      </c>
      <c r="N2603" s="37" t="str">
        <f aca="false">IF(OR($C2603="",N(TOP!$C$13)=0),"",N($K2603)/TOP!$C$13)</f>
        <v/>
      </c>
      <c r="O2603" s="37" t="str">
        <f aca="false">IF(OR($C2603="",N(TOP!$C$14)=0),"",N($L2603)/TOP!$C$14)</f>
        <v/>
      </c>
      <c r="P2603" s="42" t="str">
        <f aca="false">IF($C2603="","",IFERROR(CHOOSE(MATCH(TOP!$C$10,{"【期間A】","【期間B】","【期間C】"},0),N($M2603),N($N2603),N($O2603)),0))</f>
        <v/>
      </c>
    </row>
    <row r="2604" customFormat="false" ht="15" hidden="false" customHeight="false" outlineLevel="0" collapsed="false">
      <c r="B2604" s="12" t="n">
        <v>2599</v>
      </c>
      <c r="C2604" s="36" t="str">
        <f aca="false">IF(②実績CSV_期間A!$M2600="","",②実績CSV_期間A!$M2600&amp;"")</f>
        <v/>
      </c>
      <c r="D2604" s="12" t="str">
        <f aca="false">IF($C2604="","",②実績CSV_期間A!$N2600)</f>
        <v/>
      </c>
      <c r="E2604" s="12" t="str">
        <f aca="false">IF($C2604="","",RIGHT($D2604,1))</f>
        <v/>
      </c>
      <c r="F2604" s="41" t="str">
        <f aca="false">IF($C2604="","",IFERROR(INDEX(サイズ換算マスタ!$C$6:$C$8,MATCH($E2604,サイズ換算マスタ!$B$6:$B$8,0)),1))</f>
        <v/>
      </c>
      <c r="G2604" s="38" t="str">
        <f aca="false">IF($C2604="","",SUMIFS(②実績CSV_期間A!$AA$2:$AA$5001,②実績CSV_期間A!$M$2:$M$5001,$C2604))</f>
        <v/>
      </c>
      <c r="H2604" s="38" t="str">
        <f aca="false">IF($C2604="","",SUMIFS(③実績CSV_期間B!$AA$2:$AA$5001,③実績CSV_期間B!$M$2:$M$5001,$C2604))</f>
        <v/>
      </c>
      <c r="I2604" s="38" t="str">
        <f aca="false">IF($C2604="","",SUMIFS(④実績CSV_期間C!$AA$2:$AA$5001,④実績CSV_期間C!$M$2:$M$5001,$C2604))</f>
        <v/>
      </c>
      <c r="J2604" s="38" t="str">
        <f aca="false">IF($C2604="","",N($F2604)*N($G2604))</f>
        <v/>
      </c>
      <c r="K2604" s="38" t="str">
        <f aca="false">IF($C2604="","",N($F2604)*N($H2604))</f>
        <v/>
      </c>
      <c r="L2604" s="38" t="str">
        <f aca="false">IF($C2604="","",N($F2604)*N($I2604))</f>
        <v/>
      </c>
      <c r="M2604" s="37" t="str">
        <f aca="false">IF(OR($C2604="",N(TOP!$C$12)=0),"",N($J2604)/TOP!$C$12)</f>
        <v/>
      </c>
      <c r="N2604" s="37" t="str">
        <f aca="false">IF(OR($C2604="",N(TOP!$C$13)=0),"",N($K2604)/TOP!$C$13)</f>
        <v/>
      </c>
      <c r="O2604" s="37" t="str">
        <f aca="false">IF(OR($C2604="",N(TOP!$C$14)=0),"",N($L2604)/TOP!$C$14)</f>
        <v/>
      </c>
      <c r="P2604" s="42" t="str">
        <f aca="false">IF($C2604="","",IFERROR(CHOOSE(MATCH(TOP!$C$10,{"【期間A】","【期間B】","【期間C】"},0),N($M2604),N($N2604),N($O2604)),0))</f>
        <v/>
      </c>
    </row>
    <row r="2605" customFormat="false" ht="15" hidden="false" customHeight="false" outlineLevel="0" collapsed="false">
      <c r="B2605" s="12" t="n">
        <v>2600</v>
      </c>
      <c r="C2605" s="36" t="str">
        <f aca="false">IF(②実績CSV_期間A!$M2601="","",②実績CSV_期間A!$M2601&amp;"")</f>
        <v/>
      </c>
      <c r="D2605" s="12" t="str">
        <f aca="false">IF($C2605="","",②実績CSV_期間A!$N2601)</f>
        <v/>
      </c>
      <c r="E2605" s="12" t="str">
        <f aca="false">IF($C2605="","",RIGHT($D2605,1))</f>
        <v/>
      </c>
      <c r="F2605" s="41" t="str">
        <f aca="false">IF($C2605="","",IFERROR(INDEX(サイズ換算マスタ!$C$6:$C$8,MATCH($E2605,サイズ換算マスタ!$B$6:$B$8,0)),1))</f>
        <v/>
      </c>
      <c r="G2605" s="38" t="str">
        <f aca="false">IF($C2605="","",SUMIFS(②実績CSV_期間A!$AA$2:$AA$5001,②実績CSV_期間A!$M$2:$M$5001,$C2605))</f>
        <v/>
      </c>
      <c r="H2605" s="38" t="str">
        <f aca="false">IF($C2605="","",SUMIFS(③実績CSV_期間B!$AA$2:$AA$5001,③実績CSV_期間B!$M$2:$M$5001,$C2605))</f>
        <v/>
      </c>
      <c r="I2605" s="38" t="str">
        <f aca="false">IF($C2605="","",SUMIFS(④実績CSV_期間C!$AA$2:$AA$5001,④実績CSV_期間C!$M$2:$M$5001,$C2605))</f>
        <v/>
      </c>
      <c r="J2605" s="38" t="str">
        <f aca="false">IF($C2605="","",N($F2605)*N($G2605))</f>
        <v/>
      </c>
      <c r="K2605" s="38" t="str">
        <f aca="false">IF($C2605="","",N($F2605)*N($H2605))</f>
        <v/>
      </c>
      <c r="L2605" s="38" t="str">
        <f aca="false">IF($C2605="","",N($F2605)*N($I2605))</f>
        <v/>
      </c>
      <c r="M2605" s="37" t="str">
        <f aca="false">IF(OR($C2605="",N(TOP!$C$12)=0),"",N($J2605)/TOP!$C$12)</f>
        <v/>
      </c>
      <c r="N2605" s="37" t="str">
        <f aca="false">IF(OR($C2605="",N(TOP!$C$13)=0),"",N($K2605)/TOP!$C$13)</f>
        <v/>
      </c>
      <c r="O2605" s="37" t="str">
        <f aca="false">IF(OR($C2605="",N(TOP!$C$14)=0),"",N($L2605)/TOP!$C$14)</f>
        <v/>
      </c>
      <c r="P2605" s="42" t="str">
        <f aca="false">IF($C2605="","",IFERROR(CHOOSE(MATCH(TOP!$C$10,{"【期間A】","【期間B】","【期間C】"},0),N($M2605),N($N2605),N($O2605)),0))</f>
        <v/>
      </c>
    </row>
    <row r="2606" customFormat="false" ht="15" hidden="false" customHeight="false" outlineLevel="0" collapsed="false">
      <c r="B2606" s="12" t="n">
        <v>2601</v>
      </c>
      <c r="C2606" s="36" t="str">
        <f aca="false">IF(②実績CSV_期間A!$M2602="","",②実績CSV_期間A!$M2602&amp;"")</f>
        <v/>
      </c>
      <c r="D2606" s="12" t="str">
        <f aca="false">IF($C2606="","",②実績CSV_期間A!$N2602)</f>
        <v/>
      </c>
      <c r="E2606" s="12" t="str">
        <f aca="false">IF($C2606="","",RIGHT($D2606,1))</f>
        <v/>
      </c>
      <c r="F2606" s="41" t="str">
        <f aca="false">IF($C2606="","",IFERROR(INDEX(サイズ換算マスタ!$C$6:$C$8,MATCH($E2606,サイズ換算マスタ!$B$6:$B$8,0)),1))</f>
        <v/>
      </c>
      <c r="G2606" s="38" t="str">
        <f aca="false">IF($C2606="","",SUMIFS(②実績CSV_期間A!$AA$2:$AA$5001,②実績CSV_期間A!$M$2:$M$5001,$C2606))</f>
        <v/>
      </c>
      <c r="H2606" s="38" t="str">
        <f aca="false">IF($C2606="","",SUMIFS(③実績CSV_期間B!$AA$2:$AA$5001,③実績CSV_期間B!$M$2:$M$5001,$C2606))</f>
        <v/>
      </c>
      <c r="I2606" s="38" t="str">
        <f aca="false">IF($C2606="","",SUMIFS(④実績CSV_期間C!$AA$2:$AA$5001,④実績CSV_期間C!$M$2:$M$5001,$C2606))</f>
        <v/>
      </c>
      <c r="J2606" s="38" t="str">
        <f aca="false">IF($C2606="","",N($F2606)*N($G2606))</f>
        <v/>
      </c>
      <c r="K2606" s="38" t="str">
        <f aca="false">IF($C2606="","",N($F2606)*N($H2606))</f>
        <v/>
      </c>
      <c r="L2606" s="38" t="str">
        <f aca="false">IF($C2606="","",N($F2606)*N($I2606))</f>
        <v/>
      </c>
      <c r="M2606" s="37" t="str">
        <f aca="false">IF(OR($C2606="",N(TOP!$C$12)=0),"",N($J2606)/TOP!$C$12)</f>
        <v/>
      </c>
      <c r="N2606" s="37" t="str">
        <f aca="false">IF(OR($C2606="",N(TOP!$C$13)=0),"",N($K2606)/TOP!$C$13)</f>
        <v/>
      </c>
      <c r="O2606" s="37" t="str">
        <f aca="false">IF(OR($C2606="",N(TOP!$C$14)=0),"",N($L2606)/TOP!$C$14)</f>
        <v/>
      </c>
      <c r="P2606" s="42" t="str">
        <f aca="false">IF($C2606="","",IFERROR(CHOOSE(MATCH(TOP!$C$10,{"【期間A】","【期間B】","【期間C】"},0),N($M2606),N($N2606),N($O2606)),0))</f>
        <v/>
      </c>
    </row>
    <row r="2607" customFormat="false" ht="15" hidden="false" customHeight="false" outlineLevel="0" collapsed="false">
      <c r="B2607" s="12" t="n">
        <v>2602</v>
      </c>
      <c r="C2607" s="36" t="str">
        <f aca="false">IF(②実績CSV_期間A!$M2603="","",②実績CSV_期間A!$M2603&amp;"")</f>
        <v/>
      </c>
      <c r="D2607" s="12" t="str">
        <f aca="false">IF($C2607="","",②実績CSV_期間A!$N2603)</f>
        <v/>
      </c>
      <c r="E2607" s="12" t="str">
        <f aca="false">IF($C2607="","",RIGHT($D2607,1))</f>
        <v/>
      </c>
      <c r="F2607" s="41" t="str">
        <f aca="false">IF($C2607="","",IFERROR(INDEX(サイズ換算マスタ!$C$6:$C$8,MATCH($E2607,サイズ換算マスタ!$B$6:$B$8,0)),1))</f>
        <v/>
      </c>
      <c r="G2607" s="38" t="str">
        <f aca="false">IF($C2607="","",SUMIFS(②実績CSV_期間A!$AA$2:$AA$5001,②実績CSV_期間A!$M$2:$M$5001,$C2607))</f>
        <v/>
      </c>
      <c r="H2607" s="38" t="str">
        <f aca="false">IF($C2607="","",SUMIFS(③実績CSV_期間B!$AA$2:$AA$5001,③実績CSV_期間B!$M$2:$M$5001,$C2607))</f>
        <v/>
      </c>
      <c r="I2607" s="38" t="str">
        <f aca="false">IF($C2607="","",SUMIFS(④実績CSV_期間C!$AA$2:$AA$5001,④実績CSV_期間C!$M$2:$M$5001,$C2607))</f>
        <v/>
      </c>
      <c r="J2607" s="38" t="str">
        <f aca="false">IF($C2607="","",N($F2607)*N($G2607))</f>
        <v/>
      </c>
      <c r="K2607" s="38" t="str">
        <f aca="false">IF($C2607="","",N($F2607)*N($H2607))</f>
        <v/>
      </c>
      <c r="L2607" s="38" t="str">
        <f aca="false">IF($C2607="","",N($F2607)*N($I2607))</f>
        <v/>
      </c>
      <c r="M2607" s="37" t="str">
        <f aca="false">IF(OR($C2607="",N(TOP!$C$12)=0),"",N($J2607)/TOP!$C$12)</f>
        <v/>
      </c>
      <c r="N2607" s="37" t="str">
        <f aca="false">IF(OR($C2607="",N(TOP!$C$13)=0),"",N($K2607)/TOP!$C$13)</f>
        <v/>
      </c>
      <c r="O2607" s="37" t="str">
        <f aca="false">IF(OR($C2607="",N(TOP!$C$14)=0),"",N($L2607)/TOP!$C$14)</f>
        <v/>
      </c>
      <c r="P2607" s="42" t="str">
        <f aca="false">IF($C2607="","",IFERROR(CHOOSE(MATCH(TOP!$C$10,{"【期間A】","【期間B】","【期間C】"},0),N($M2607),N($N2607),N($O2607)),0))</f>
        <v/>
      </c>
    </row>
    <row r="2608" customFormat="false" ht="15" hidden="false" customHeight="false" outlineLevel="0" collapsed="false">
      <c r="B2608" s="12" t="n">
        <v>2603</v>
      </c>
      <c r="C2608" s="36" t="str">
        <f aca="false">IF(②実績CSV_期間A!$M2604="","",②実績CSV_期間A!$M2604&amp;"")</f>
        <v/>
      </c>
      <c r="D2608" s="12" t="str">
        <f aca="false">IF($C2608="","",②実績CSV_期間A!$N2604)</f>
        <v/>
      </c>
      <c r="E2608" s="12" t="str">
        <f aca="false">IF($C2608="","",RIGHT($D2608,1))</f>
        <v/>
      </c>
      <c r="F2608" s="41" t="str">
        <f aca="false">IF($C2608="","",IFERROR(INDEX(サイズ換算マスタ!$C$6:$C$8,MATCH($E2608,サイズ換算マスタ!$B$6:$B$8,0)),1))</f>
        <v/>
      </c>
      <c r="G2608" s="38" t="str">
        <f aca="false">IF($C2608="","",SUMIFS(②実績CSV_期間A!$AA$2:$AA$5001,②実績CSV_期間A!$M$2:$M$5001,$C2608))</f>
        <v/>
      </c>
      <c r="H2608" s="38" t="str">
        <f aca="false">IF($C2608="","",SUMIFS(③実績CSV_期間B!$AA$2:$AA$5001,③実績CSV_期間B!$M$2:$M$5001,$C2608))</f>
        <v/>
      </c>
      <c r="I2608" s="38" t="str">
        <f aca="false">IF($C2608="","",SUMIFS(④実績CSV_期間C!$AA$2:$AA$5001,④実績CSV_期間C!$M$2:$M$5001,$C2608))</f>
        <v/>
      </c>
      <c r="J2608" s="38" t="str">
        <f aca="false">IF($C2608="","",N($F2608)*N($G2608))</f>
        <v/>
      </c>
      <c r="K2608" s="38" t="str">
        <f aca="false">IF($C2608="","",N($F2608)*N($H2608))</f>
        <v/>
      </c>
      <c r="L2608" s="38" t="str">
        <f aca="false">IF($C2608="","",N($F2608)*N($I2608))</f>
        <v/>
      </c>
      <c r="M2608" s="37" t="str">
        <f aca="false">IF(OR($C2608="",N(TOP!$C$12)=0),"",N($J2608)/TOP!$C$12)</f>
        <v/>
      </c>
      <c r="N2608" s="37" t="str">
        <f aca="false">IF(OR($C2608="",N(TOP!$C$13)=0),"",N($K2608)/TOP!$C$13)</f>
        <v/>
      </c>
      <c r="O2608" s="37" t="str">
        <f aca="false">IF(OR($C2608="",N(TOP!$C$14)=0),"",N($L2608)/TOP!$C$14)</f>
        <v/>
      </c>
      <c r="P2608" s="42" t="str">
        <f aca="false">IF($C2608="","",IFERROR(CHOOSE(MATCH(TOP!$C$10,{"【期間A】","【期間B】","【期間C】"},0),N($M2608),N($N2608),N($O2608)),0))</f>
        <v/>
      </c>
    </row>
    <row r="2609" customFormat="false" ht="15" hidden="false" customHeight="false" outlineLevel="0" collapsed="false">
      <c r="B2609" s="12" t="n">
        <v>2604</v>
      </c>
      <c r="C2609" s="36" t="str">
        <f aca="false">IF(②実績CSV_期間A!$M2605="","",②実績CSV_期間A!$M2605&amp;"")</f>
        <v/>
      </c>
      <c r="D2609" s="12" t="str">
        <f aca="false">IF($C2609="","",②実績CSV_期間A!$N2605)</f>
        <v/>
      </c>
      <c r="E2609" s="12" t="str">
        <f aca="false">IF($C2609="","",RIGHT($D2609,1))</f>
        <v/>
      </c>
      <c r="F2609" s="41" t="str">
        <f aca="false">IF($C2609="","",IFERROR(INDEX(サイズ換算マスタ!$C$6:$C$8,MATCH($E2609,サイズ換算マスタ!$B$6:$B$8,0)),1))</f>
        <v/>
      </c>
      <c r="G2609" s="38" t="str">
        <f aca="false">IF($C2609="","",SUMIFS(②実績CSV_期間A!$AA$2:$AA$5001,②実績CSV_期間A!$M$2:$M$5001,$C2609))</f>
        <v/>
      </c>
      <c r="H2609" s="38" t="str">
        <f aca="false">IF($C2609="","",SUMIFS(③実績CSV_期間B!$AA$2:$AA$5001,③実績CSV_期間B!$M$2:$M$5001,$C2609))</f>
        <v/>
      </c>
      <c r="I2609" s="38" t="str">
        <f aca="false">IF($C2609="","",SUMIFS(④実績CSV_期間C!$AA$2:$AA$5001,④実績CSV_期間C!$M$2:$M$5001,$C2609))</f>
        <v/>
      </c>
      <c r="J2609" s="38" t="str">
        <f aca="false">IF($C2609="","",N($F2609)*N($G2609))</f>
        <v/>
      </c>
      <c r="K2609" s="38" t="str">
        <f aca="false">IF($C2609="","",N($F2609)*N($H2609))</f>
        <v/>
      </c>
      <c r="L2609" s="38" t="str">
        <f aca="false">IF($C2609="","",N($F2609)*N($I2609))</f>
        <v/>
      </c>
      <c r="M2609" s="37" t="str">
        <f aca="false">IF(OR($C2609="",N(TOP!$C$12)=0),"",N($J2609)/TOP!$C$12)</f>
        <v/>
      </c>
      <c r="N2609" s="37" t="str">
        <f aca="false">IF(OR($C2609="",N(TOP!$C$13)=0),"",N($K2609)/TOP!$C$13)</f>
        <v/>
      </c>
      <c r="O2609" s="37" t="str">
        <f aca="false">IF(OR($C2609="",N(TOP!$C$14)=0),"",N($L2609)/TOP!$C$14)</f>
        <v/>
      </c>
      <c r="P2609" s="42" t="str">
        <f aca="false">IF($C2609="","",IFERROR(CHOOSE(MATCH(TOP!$C$10,{"【期間A】","【期間B】","【期間C】"},0),N($M2609),N($N2609),N($O2609)),0))</f>
        <v/>
      </c>
    </row>
    <row r="2610" customFormat="false" ht="15" hidden="false" customHeight="false" outlineLevel="0" collapsed="false">
      <c r="B2610" s="12" t="n">
        <v>2605</v>
      </c>
      <c r="C2610" s="36" t="str">
        <f aca="false">IF(②実績CSV_期間A!$M2606="","",②実績CSV_期間A!$M2606&amp;"")</f>
        <v/>
      </c>
      <c r="D2610" s="12" t="str">
        <f aca="false">IF($C2610="","",②実績CSV_期間A!$N2606)</f>
        <v/>
      </c>
      <c r="E2610" s="12" t="str">
        <f aca="false">IF($C2610="","",RIGHT($D2610,1))</f>
        <v/>
      </c>
      <c r="F2610" s="41" t="str">
        <f aca="false">IF($C2610="","",IFERROR(INDEX(サイズ換算マスタ!$C$6:$C$8,MATCH($E2610,サイズ換算マスタ!$B$6:$B$8,0)),1))</f>
        <v/>
      </c>
      <c r="G2610" s="38" t="str">
        <f aca="false">IF($C2610="","",SUMIFS(②実績CSV_期間A!$AA$2:$AA$5001,②実績CSV_期間A!$M$2:$M$5001,$C2610))</f>
        <v/>
      </c>
      <c r="H2610" s="38" t="str">
        <f aca="false">IF($C2610="","",SUMIFS(③実績CSV_期間B!$AA$2:$AA$5001,③実績CSV_期間B!$M$2:$M$5001,$C2610))</f>
        <v/>
      </c>
      <c r="I2610" s="38" t="str">
        <f aca="false">IF($C2610="","",SUMIFS(④実績CSV_期間C!$AA$2:$AA$5001,④実績CSV_期間C!$M$2:$M$5001,$C2610))</f>
        <v/>
      </c>
      <c r="J2610" s="38" t="str">
        <f aca="false">IF($C2610="","",N($F2610)*N($G2610))</f>
        <v/>
      </c>
      <c r="K2610" s="38" t="str">
        <f aca="false">IF($C2610="","",N($F2610)*N($H2610))</f>
        <v/>
      </c>
      <c r="L2610" s="38" t="str">
        <f aca="false">IF($C2610="","",N($F2610)*N($I2610))</f>
        <v/>
      </c>
      <c r="M2610" s="37" t="str">
        <f aca="false">IF(OR($C2610="",N(TOP!$C$12)=0),"",N($J2610)/TOP!$C$12)</f>
        <v/>
      </c>
      <c r="N2610" s="37" t="str">
        <f aca="false">IF(OR($C2610="",N(TOP!$C$13)=0),"",N($K2610)/TOP!$C$13)</f>
        <v/>
      </c>
      <c r="O2610" s="37" t="str">
        <f aca="false">IF(OR($C2610="",N(TOP!$C$14)=0),"",N($L2610)/TOP!$C$14)</f>
        <v/>
      </c>
      <c r="P2610" s="42" t="str">
        <f aca="false">IF($C2610="","",IFERROR(CHOOSE(MATCH(TOP!$C$10,{"【期間A】","【期間B】","【期間C】"},0),N($M2610),N($N2610),N($O2610)),0))</f>
        <v/>
      </c>
    </row>
    <row r="2611" customFormat="false" ht="15" hidden="false" customHeight="false" outlineLevel="0" collapsed="false">
      <c r="B2611" s="12" t="n">
        <v>2606</v>
      </c>
      <c r="C2611" s="36" t="str">
        <f aca="false">IF(②実績CSV_期間A!$M2607="","",②実績CSV_期間A!$M2607&amp;"")</f>
        <v/>
      </c>
      <c r="D2611" s="12" t="str">
        <f aca="false">IF($C2611="","",②実績CSV_期間A!$N2607)</f>
        <v/>
      </c>
      <c r="E2611" s="12" t="str">
        <f aca="false">IF($C2611="","",RIGHT($D2611,1))</f>
        <v/>
      </c>
      <c r="F2611" s="41" t="str">
        <f aca="false">IF($C2611="","",IFERROR(INDEX(サイズ換算マスタ!$C$6:$C$8,MATCH($E2611,サイズ換算マスタ!$B$6:$B$8,0)),1))</f>
        <v/>
      </c>
      <c r="G2611" s="38" t="str">
        <f aca="false">IF($C2611="","",SUMIFS(②実績CSV_期間A!$AA$2:$AA$5001,②実績CSV_期間A!$M$2:$M$5001,$C2611))</f>
        <v/>
      </c>
      <c r="H2611" s="38" t="str">
        <f aca="false">IF($C2611="","",SUMIFS(③実績CSV_期間B!$AA$2:$AA$5001,③実績CSV_期間B!$M$2:$M$5001,$C2611))</f>
        <v/>
      </c>
      <c r="I2611" s="38" t="str">
        <f aca="false">IF($C2611="","",SUMIFS(④実績CSV_期間C!$AA$2:$AA$5001,④実績CSV_期間C!$M$2:$M$5001,$C2611))</f>
        <v/>
      </c>
      <c r="J2611" s="38" t="str">
        <f aca="false">IF($C2611="","",N($F2611)*N($G2611))</f>
        <v/>
      </c>
      <c r="K2611" s="38" t="str">
        <f aca="false">IF($C2611="","",N($F2611)*N($H2611))</f>
        <v/>
      </c>
      <c r="L2611" s="38" t="str">
        <f aca="false">IF($C2611="","",N($F2611)*N($I2611))</f>
        <v/>
      </c>
      <c r="M2611" s="37" t="str">
        <f aca="false">IF(OR($C2611="",N(TOP!$C$12)=0),"",N($J2611)/TOP!$C$12)</f>
        <v/>
      </c>
      <c r="N2611" s="37" t="str">
        <f aca="false">IF(OR($C2611="",N(TOP!$C$13)=0),"",N($K2611)/TOP!$C$13)</f>
        <v/>
      </c>
      <c r="O2611" s="37" t="str">
        <f aca="false">IF(OR($C2611="",N(TOP!$C$14)=0),"",N($L2611)/TOP!$C$14)</f>
        <v/>
      </c>
      <c r="P2611" s="42" t="str">
        <f aca="false">IF($C2611="","",IFERROR(CHOOSE(MATCH(TOP!$C$10,{"【期間A】","【期間B】","【期間C】"},0),N($M2611),N($N2611),N($O2611)),0))</f>
        <v/>
      </c>
    </row>
    <row r="2612" customFormat="false" ht="15" hidden="false" customHeight="false" outlineLevel="0" collapsed="false">
      <c r="B2612" s="12" t="n">
        <v>2607</v>
      </c>
      <c r="C2612" s="36" t="str">
        <f aca="false">IF(②実績CSV_期間A!$M2608="","",②実績CSV_期間A!$M2608&amp;"")</f>
        <v/>
      </c>
      <c r="D2612" s="12" t="str">
        <f aca="false">IF($C2612="","",②実績CSV_期間A!$N2608)</f>
        <v/>
      </c>
      <c r="E2612" s="12" t="str">
        <f aca="false">IF($C2612="","",RIGHT($D2612,1))</f>
        <v/>
      </c>
      <c r="F2612" s="41" t="str">
        <f aca="false">IF($C2612="","",IFERROR(INDEX(サイズ換算マスタ!$C$6:$C$8,MATCH($E2612,サイズ換算マスタ!$B$6:$B$8,0)),1))</f>
        <v/>
      </c>
      <c r="G2612" s="38" t="str">
        <f aca="false">IF($C2612="","",SUMIFS(②実績CSV_期間A!$AA$2:$AA$5001,②実績CSV_期間A!$M$2:$M$5001,$C2612))</f>
        <v/>
      </c>
      <c r="H2612" s="38" t="str">
        <f aca="false">IF($C2612="","",SUMIFS(③実績CSV_期間B!$AA$2:$AA$5001,③実績CSV_期間B!$M$2:$M$5001,$C2612))</f>
        <v/>
      </c>
      <c r="I2612" s="38" t="str">
        <f aca="false">IF($C2612="","",SUMIFS(④実績CSV_期間C!$AA$2:$AA$5001,④実績CSV_期間C!$M$2:$M$5001,$C2612))</f>
        <v/>
      </c>
      <c r="J2612" s="38" t="str">
        <f aca="false">IF($C2612="","",N($F2612)*N($G2612))</f>
        <v/>
      </c>
      <c r="K2612" s="38" t="str">
        <f aca="false">IF($C2612="","",N($F2612)*N($H2612))</f>
        <v/>
      </c>
      <c r="L2612" s="38" t="str">
        <f aca="false">IF($C2612="","",N($F2612)*N($I2612))</f>
        <v/>
      </c>
      <c r="M2612" s="37" t="str">
        <f aca="false">IF(OR($C2612="",N(TOP!$C$12)=0),"",N($J2612)/TOP!$C$12)</f>
        <v/>
      </c>
      <c r="N2612" s="37" t="str">
        <f aca="false">IF(OR($C2612="",N(TOP!$C$13)=0),"",N($K2612)/TOP!$C$13)</f>
        <v/>
      </c>
      <c r="O2612" s="37" t="str">
        <f aca="false">IF(OR($C2612="",N(TOP!$C$14)=0),"",N($L2612)/TOP!$C$14)</f>
        <v/>
      </c>
      <c r="P2612" s="42" t="str">
        <f aca="false">IF($C2612="","",IFERROR(CHOOSE(MATCH(TOP!$C$10,{"【期間A】","【期間B】","【期間C】"},0),N($M2612),N($N2612),N($O2612)),0))</f>
        <v/>
      </c>
    </row>
    <row r="2613" customFormat="false" ht="15" hidden="false" customHeight="false" outlineLevel="0" collapsed="false">
      <c r="B2613" s="12" t="n">
        <v>2608</v>
      </c>
      <c r="C2613" s="36" t="str">
        <f aca="false">IF(②実績CSV_期間A!$M2609="","",②実績CSV_期間A!$M2609&amp;"")</f>
        <v/>
      </c>
      <c r="D2613" s="12" t="str">
        <f aca="false">IF($C2613="","",②実績CSV_期間A!$N2609)</f>
        <v/>
      </c>
      <c r="E2613" s="12" t="str">
        <f aca="false">IF($C2613="","",RIGHT($D2613,1))</f>
        <v/>
      </c>
      <c r="F2613" s="41" t="str">
        <f aca="false">IF($C2613="","",IFERROR(INDEX(サイズ換算マスタ!$C$6:$C$8,MATCH($E2613,サイズ換算マスタ!$B$6:$B$8,0)),1))</f>
        <v/>
      </c>
      <c r="G2613" s="38" t="str">
        <f aca="false">IF($C2613="","",SUMIFS(②実績CSV_期間A!$AA$2:$AA$5001,②実績CSV_期間A!$M$2:$M$5001,$C2613))</f>
        <v/>
      </c>
      <c r="H2613" s="38" t="str">
        <f aca="false">IF($C2613="","",SUMIFS(③実績CSV_期間B!$AA$2:$AA$5001,③実績CSV_期間B!$M$2:$M$5001,$C2613))</f>
        <v/>
      </c>
      <c r="I2613" s="38" t="str">
        <f aca="false">IF($C2613="","",SUMIFS(④実績CSV_期間C!$AA$2:$AA$5001,④実績CSV_期間C!$M$2:$M$5001,$C2613))</f>
        <v/>
      </c>
      <c r="J2613" s="38" t="str">
        <f aca="false">IF($C2613="","",N($F2613)*N($G2613))</f>
        <v/>
      </c>
      <c r="K2613" s="38" t="str">
        <f aca="false">IF($C2613="","",N($F2613)*N($H2613))</f>
        <v/>
      </c>
      <c r="L2613" s="38" t="str">
        <f aca="false">IF($C2613="","",N($F2613)*N($I2613))</f>
        <v/>
      </c>
      <c r="M2613" s="37" t="str">
        <f aca="false">IF(OR($C2613="",N(TOP!$C$12)=0),"",N($J2613)/TOP!$C$12)</f>
        <v/>
      </c>
      <c r="N2613" s="37" t="str">
        <f aca="false">IF(OR($C2613="",N(TOP!$C$13)=0),"",N($K2613)/TOP!$C$13)</f>
        <v/>
      </c>
      <c r="O2613" s="37" t="str">
        <f aca="false">IF(OR($C2613="",N(TOP!$C$14)=0),"",N($L2613)/TOP!$C$14)</f>
        <v/>
      </c>
      <c r="P2613" s="42" t="str">
        <f aca="false">IF($C2613="","",IFERROR(CHOOSE(MATCH(TOP!$C$10,{"【期間A】","【期間B】","【期間C】"},0),N($M2613),N($N2613),N($O2613)),0))</f>
        <v/>
      </c>
    </row>
    <row r="2614" customFormat="false" ht="15" hidden="false" customHeight="false" outlineLevel="0" collapsed="false">
      <c r="B2614" s="12" t="n">
        <v>2609</v>
      </c>
      <c r="C2614" s="36" t="str">
        <f aca="false">IF(②実績CSV_期間A!$M2610="","",②実績CSV_期間A!$M2610&amp;"")</f>
        <v/>
      </c>
      <c r="D2614" s="12" t="str">
        <f aca="false">IF($C2614="","",②実績CSV_期間A!$N2610)</f>
        <v/>
      </c>
      <c r="E2614" s="12" t="str">
        <f aca="false">IF($C2614="","",RIGHT($D2614,1))</f>
        <v/>
      </c>
      <c r="F2614" s="41" t="str">
        <f aca="false">IF($C2614="","",IFERROR(INDEX(サイズ換算マスタ!$C$6:$C$8,MATCH($E2614,サイズ換算マスタ!$B$6:$B$8,0)),1))</f>
        <v/>
      </c>
      <c r="G2614" s="38" t="str">
        <f aca="false">IF($C2614="","",SUMIFS(②実績CSV_期間A!$AA$2:$AA$5001,②実績CSV_期間A!$M$2:$M$5001,$C2614))</f>
        <v/>
      </c>
      <c r="H2614" s="38" t="str">
        <f aca="false">IF($C2614="","",SUMIFS(③実績CSV_期間B!$AA$2:$AA$5001,③実績CSV_期間B!$M$2:$M$5001,$C2614))</f>
        <v/>
      </c>
      <c r="I2614" s="38" t="str">
        <f aca="false">IF($C2614="","",SUMIFS(④実績CSV_期間C!$AA$2:$AA$5001,④実績CSV_期間C!$M$2:$M$5001,$C2614))</f>
        <v/>
      </c>
      <c r="J2614" s="38" t="str">
        <f aca="false">IF($C2614="","",N($F2614)*N($G2614))</f>
        <v/>
      </c>
      <c r="K2614" s="38" t="str">
        <f aca="false">IF($C2614="","",N($F2614)*N($H2614))</f>
        <v/>
      </c>
      <c r="L2614" s="38" t="str">
        <f aca="false">IF($C2614="","",N($F2614)*N($I2614))</f>
        <v/>
      </c>
      <c r="M2614" s="37" t="str">
        <f aca="false">IF(OR($C2614="",N(TOP!$C$12)=0),"",N($J2614)/TOP!$C$12)</f>
        <v/>
      </c>
      <c r="N2614" s="37" t="str">
        <f aca="false">IF(OR($C2614="",N(TOP!$C$13)=0),"",N($K2614)/TOP!$C$13)</f>
        <v/>
      </c>
      <c r="O2614" s="37" t="str">
        <f aca="false">IF(OR($C2614="",N(TOP!$C$14)=0),"",N($L2614)/TOP!$C$14)</f>
        <v/>
      </c>
      <c r="P2614" s="42" t="str">
        <f aca="false">IF($C2614="","",IFERROR(CHOOSE(MATCH(TOP!$C$10,{"【期間A】","【期間B】","【期間C】"},0),N($M2614),N($N2614),N($O2614)),0))</f>
        <v/>
      </c>
    </row>
    <row r="2615" customFormat="false" ht="15" hidden="false" customHeight="false" outlineLevel="0" collapsed="false">
      <c r="B2615" s="12" t="n">
        <v>2610</v>
      </c>
      <c r="C2615" s="36" t="str">
        <f aca="false">IF(②実績CSV_期間A!$M2611="","",②実績CSV_期間A!$M2611&amp;"")</f>
        <v/>
      </c>
      <c r="D2615" s="12" t="str">
        <f aca="false">IF($C2615="","",②実績CSV_期間A!$N2611)</f>
        <v/>
      </c>
      <c r="E2615" s="12" t="str">
        <f aca="false">IF($C2615="","",RIGHT($D2615,1))</f>
        <v/>
      </c>
      <c r="F2615" s="41" t="str">
        <f aca="false">IF($C2615="","",IFERROR(INDEX(サイズ換算マスタ!$C$6:$C$8,MATCH($E2615,サイズ換算マスタ!$B$6:$B$8,0)),1))</f>
        <v/>
      </c>
      <c r="G2615" s="38" t="str">
        <f aca="false">IF($C2615="","",SUMIFS(②実績CSV_期間A!$AA$2:$AA$5001,②実績CSV_期間A!$M$2:$M$5001,$C2615))</f>
        <v/>
      </c>
      <c r="H2615" s="38" t="str">
        <f aca="false">IF($C2615="","",SUMIFS(③実績CSV_期間B!$AA$2:$AA$5001,③実績CSV_期間B!$M$2:$M$5001,$C2615))</f>
        <v/>
      </c>
      <c r="I2615" s="38" t="str">
        <f aca="false">IF($C2615="","",SUMIFS(④実績CSV_期間C!$AA$2:$AA$5001,④実績CSV_期間C!$M$2:$M$5001,$C2615))</f>
        <v/>
      </c>
      <c r="J2615" s="38" t="str">
        <f aca="false">IF($C2615="","",N($F2615)*N($G2615))</f>
        <v/>
      </c>
      <c r="K2615" s="38" t="str">
        <f aca="false">IF($C2615="","",N($F2615)*N($H2615))</f>
        <v/>
      </c>
      <c r="L2615" s="38" t="str">
        <f aca="false">IF($C2615="","",N($F2615)*N($I2615))</f>
        <v/>
      </c>
      <c r="M2615" s="37" t="str">
        <f aca="false">IF(OR($C2615="",N(TOP!$C$12)=0),"",N($J2615)/TOP!$C$12)</f>
        <v/>
      </c>
      <c r="N2615" s="37" t="str">
        <f aca="false">IF(OR($C2615="",N(TOP!$C$13)=0),"",N($K2615)/TOP!$C$13)</f>
        <v/>
      </c>
      <c r="O2615" s="37" t="str">
        <f aca="false">IF(OR($C2615="",N(TOP!$C$14)=0),"",N($L2615)/TOP!$C$14)</f>
        <v/>
      </c>
      <c r="P2615" s="42" t="str">
        <f aca="false">IF($C2615="","",IFERROR(CHOOSE(MATCH(TOP!$C$10,{"【期間A】","【期間B】","【期間C】"},0),N($M2615),N($N2615),N($O2615)),0))</f>
        <v/>
      </c>
    </row>
    <row r="2616" customFormat="false" ht="15" hidden="false" customHeight="false" outlineLevel="0" collapsed="false">
      <c r="B2616" s="12" t="n">
        <v>2611</v>
      </c>
      <c r="C2616" s="36" t="str">
        <f aca="false">IF(②実績CSV_期間A!$M2612="","",②実績CSV_期間A!$M2612&amp;"")</f>
        <v/>
      </c>
      <c r="D2616" s="12" t="str">
        <f aca="false">IF($C2616="","",②実績CSV_期間A!$N2612)</f>
        <v/>
      </c>
      <c r="E2616" s="12" t="str">
        <f aca="false">IF($C2616="","",RIGHT($D2616,1))</f>
        <v/>
      </c>
      <c r="F2616" s="41" t="str">
        <f aca="false">IF($C2616="","",IFERROR(INDEX(サイズ換算マスタ!$C$6:$C$8,MATCH($E2616,サイズ換算マスタ!$B$6:$B$8,0)),1))</f>
        <v/>
      </c>
      <c r="G2616" s="38" t="str">
        <f aca="false">IF($C2616="","",SUMIFS(②実績CSV_期間A!$AA$2:$AA$5001,②実績CSV_期間A!$M$2:$M$5001,$C2616))</f>
        <v/>
      </c>
      <c r="H2616" s="38" t="str">
        <f aca="false">IF($C2616="","",SUMIFS(③実績CSV_期間B!$AA$2:$AA$5001,③実績CSV_期間B!$M$2:$M$5001,$C2616))</f>
        <v/>
      </c>
      <c r="I2616" s="38" t="str">
        <f aca="false">IF($C2616="","",SUMIFS(④実績CSV_期間C!$AA$2:$AA$5001,④実績CSV_期間C!$M$2:$M$5001,$C2616))</f>
        <v/>
      </c>
      <c r="J2616" s="38" t="str">
        <f aca="false">IF($C2616="","",N($F2616)*N($G2616))</f>
        <v/>
      </c>
      <c r="K2616" s="38" t="str">
        <f aca="false">IF($C2616="","",N($F2616)*N($H2616))</f>
        <v/>
      </c>
      <c r="L2616" s="38" t="str">
        <f aca="false">IF($C2616="","",N($F2616)*N($I2616))</f>
        <v/>
      </c>
      <c r="M2616" s="37" t="str">
        <f aca="false">IF(OR($C2616="",N(TOP!$C$12)=0),"",N($J2616)/TOP!$C$12)</f>
        <v/>
      </c>
      <c r="N2616" s="37" t="str">
        <f aca="false">IF(OR($C2616="",N(TOP!$C$13)=0),"",N($K2616)/TOP!$C$13)</f>
        <v/>
      </c>
      <c r="O2616" s="37" t="str">
        <f aca="false">IF(OR($C2616="",N(TOP!$C$14)=0),"",N($L2616)/TOP!$C$14)</f>
        <v/>
      </c>
      <c r="P2616" s="42" t="str">
        <f aca="false">IF($C2616="","",IFERROR(CHOOSE(MATCH(TOP!$C$10,{"【期間A】","【期間B】","【期間C】"},0),N($M2616),N($N2616),N($O2616)),0))</f>
        <v/>
      </c>
    </row>
    <row r="2617" customFormat="false" ht="15" hidden="false" customHeight="false" outlineLevel="0" collapsed="false">
      <c r="B2617" s="12" t="n">
        <v>2612</v>
      </c>
      <c r="C2617" s="36" t="str">
        <f aca="false">IF(②実績CSV_期間A!$M2613="","",②実績CSV_期間A!$M2613&amp;"")</f>
        <v/>
      </c>
      <c r="D2617" s="12" t="str">
        <f aca="false">IF($C2617="","",②実績CSV_期間A!$N2613)</f>
        <v/>
      </c>
      <c r="E2617" s="12" t="str">
        <f aca="false">IF($C2617="","",RIGHT($D2617,1))</f>
        <v/>
      </c>
      <c r="F2617" s="41" t="str">
        <f aca="false">IF($C2617="","",IFERROR(INDEX(サイズ換算マスタ!$C$6:$C$8,MATCH($E2617,サイズ換算マスタ!$B$6:$B$8,0)),1))</f>
        <v/>
      </c>
      <c r="G2617" s="38" t="str">
        <f aca="false">IF($C2617="","",SUMIFS(②実績CSV_期間A!$AA$2:$AA$5001,②実績CSV_期間A!$M$2:$M$5001,$C2617))</f>
        <v/>
      </c>
      <c r="H2617" s="38" t="str">
        <f aca="false">IF($C2617="","",SUMIFS(③実績CSV_期間B!$AA$2:$AA$5001,③実績CSV_期間B!$M$2:$M$5001,$C2617))</f>
        <v/>
      </c>
      <c r="I2617" s="38" t="str">
        <f aca="false">IF($C2617="","",SUMIFS(④実績CSV_期間C!$AA$2:$AA$5001,④実績CSV_期間C!$M$2:$M$5001,$C2617))</f>
        <v/>
      </c>
      <c r="J2617" s="38" t="str">
        <f aca="false">IF($C2617="","",N($F2617)*N($G2617))</f>
        <v/>
      </c>
      <c r="K2617" s="38" t="str">
        <f aca="false">IF($C2617="","",N($F2617)*N($H2617))</f>
        <v/>
      </c>
      <c r="L2617" s="38" t="str">
        <f aca="false">IF($C2617="","",N($F2617)*N($I2617))</f>
        <v/>
      </c>
      <c r="M2617" s="37" t="str">
        <f aca="false">IF(OR($C2617="",N(TOP!$C$12)=0),"",N($J2617)/TOP!$C$12)</f>
        <v/>
      </c>
      <c r="N2617" s="37" t="str">
        <f aca="false">IF(OR($C2617="",N(TOP!$C$13)=0),"",N($K2617)/TOP!$C$13)</f>
        <v/>
      </c>
      <c r="O2617" s="37" t="str">
        <f aca="false">IF(OR($C2617="",N(TOP!$C$14)=0),"",N($L2617)/TOP!$C$14)</f>
        <v/>
      </c>
      <c r="P2617" s="42" t="str">
        <f aca="false">IF($C2617="","",IFERROR(CHOOSE(MATCH(TOP!$C$10,{"【期間A】","【期間B】","【期間C】"},0),N($M2617),N($N2617),N($O2617)),0))</f>
        <v/>
      </c>
    </row>
    <row r="2618" customFormat="false" ht="15" hidden="false" customHeight="false" outlineLevel="0" collapsed="false">
      <c r="B2618" s="12" t="n">
        <v>2613</v>
      </c>
      <c r="C2618" s="36" t="str">
        <f aca="false">IF(②実績CSV_期間A!$M2614="","",②実績CSV_期間A!$M2614&amp;"")</f>
        <v/>
      </c>
      <c r="D2618" s="12" t="str">
        <f aca="false">IF($C2618="","",②実績CSV_期間A!$N2614)</f>
        <v/>
      </c>
      <c r="E2618" s="12" t="str">
        <f aca="false">IF($C2618="","",RIGHT($D2618,1))</f>
        <v/>
      </c>
      <c r="F2618" s="41" t="str">
        <f aca="false">IF($C2618="","",IFERROR(INDEX(サイズ換算マスタ!$C$6:$C$8,MATCH($E2618,サイズ換算マスタ!$B$6:$B$8,0)),1))</f>
        <v/>
      </c>
      <c r="G2618" s="38" t="str">
        <f aca="false">IF($C2618="","",SUMIFS(②実績CSV_期間A!$AA$2:$AA$5001,②実績CSV_期間A!$M$2:$M$5001,$C2618))</f>
        <v/>
      </c>
      <c r="H2618" s="38" t="str">
        <f aca="false">IF($C2618="","",SUMIFS(③実績CSV_期間B!$AA$2:$AA$5001,③実績CSV_期間B!$M$2:$M$5001,$C2618))</f>
        <v/>
      </c>
      <c r="I2618" s="38" t="str">
        <f aca="false">IF($C2618="","",SUMIFS(④実績CSV_期間C!$AA$2:$AA$5001,④実績CSV_期間C!$M$2:$M$5001,$C2618))</f>
        <v/>
      </c>
      <c r="J2618" s="38" t="str">
        <f aca="false">IF($C2618="","",N($F2618)*N($G2618))</f>
        <v/>
      </c>
      <c r="K2618" s="38" t="str">
        <f aca="false">IF($C2618="","",N($F2618)*N($H2618))</f>
        <v/>
      </c>
      <c r="L2618" s="38" t="str">
        <f aca="false">IF($C2618="","",N($F2618)*N($I2618))</f>
        <v/>
      </c>
      <c r="M2618" s="37" t="str">
        <f aca="false">IF(OR($C2618="",N(TOP!$C$12)=0),"",N($J2618)/TOP!$C$12)</f>
        <v/>
      </c>
      <c r="N2618" s="37" t="str">
        <f aca="false">IF(OR($C2618="",N(TOP!$C$13)=0),"",N($K2618)/TOP!$C$13)</f>
        <v/>
      </c>
      <c r="O2618" s="37" t="str">
        <f aca="false">IF(OR($C2618="",N(TOP!$C$14)=0),"",N($L2618)/TOP!$C$14)</f>
        <v/>
      </c>
      <c r="P2618" s="42" t="str">
        <f aca="false">IF($C2618="","",IFERROR(CHOOSE(MATCH(TOP!$C$10,{"【期間A】","【期間B】","【期間C】"},0),N($M2618),N($N2618),N($O2618)),0))</f>
        <v/>
      </c>
    </row>
    <row r="2619" customFormat="false" ht="15" hidden="false" customHeight="false" outlineLevel="0" collapsed="false">
      <c r="B2619" s="12" t="n">
        <v>2614</v>
      </c>
      <c r="C2619" s="36" t="str">
        <f aca="false">IF(②実績CSV_期間A!$M2615="","",②実績CSV_期間A!$M2615&amp;"")</f>
        <v/>
      </c>
      <c r="D2619" s="12" t="str">
        <f aca="false">IF($C2619="","",②実績CSV_期間A!$N2615)</f>
        <v/>
      </c>
      <c r="E2619" s="12" t="str">
        <f aca="false">IF($C2619="","",RIGHT($D2619,1))</f>
        <v/>
      </c>
      <c r="F2619" s="41" t="str">
        <f aca="false">IF($C2619="","",IFERROR(INDEX(サイズ換算マスタ!$C$6:$C$8,MATCH($E2619,サイズ換算マスタ!$B$6:$B$8,0)),1))</f>
        <v/>
      </c>
      <c r="G2619" s="38" t="str">
        <f aca="false">IF($C2619="","",SUMIFS(②実績CSV_期間A!$AA$2:$AA$5001,②実績CSV_期間A!$M$2:$M$5001,$C2619))</f>
        <v/>
      </c>
      <c r="H2619" s="38" t="str">
        <f aca="false">IF($C2619="","",SUMIFS(③実績CSV_期間B!$AA$2:$AA$5001,③実績CSV_期間B!$M$2:$M$5001,$C2619))</f>
        <v/>
      </c>
      <c r="I2619" s="38" t="str">
        <f aca="false">IF($C2619="","",SUMIFS(④実績CSV_期間C!$AA$2:$AA$5001,④実績CSV_期間C!$M$2:$M$5001,$C2619))</f>
        <v/>
      </c>
      <c r="J2619" s="38" t="str">
        <f aca="false">IF($C2619="","",N($F2619)*N($G2619))</f>
        <v/>
      </c>
      <c r="K2619" s="38" t="str">
        <f aca="false">IF($C2619="","",N($F2619)*N($H2619))</f>
        <v/>
      </c>
      <c r="L2619" s="38" t="str">
        <f aca="false">IF($C2619="","",N($F2619)*N($I2619))</f>
        <v/>
      </c>
      <c r="M2619" s="37" t="str">
        <f aca="false">IF(OR($C2619="",N(TOP!$C$12)=0),"",N($J2619)/TOP!$C$12)</f>
        <v/>
      </c>
      <c r="N2619" s="37" t="str">
        <f aca="false">IF(OR($C2619="",N(TOP!$C$13)=0),"",N($K2619)/TOP!$C$13)</f>
        <v/>
      </c>
      <c r="O2619" s="37" t="str">
        <f aca="false">IF(OR($C2619="",N(TOP!$C$14)=0),"",N($L2619)/TOP!$C$14)</f>
        <v/>
      </c>
      <c r="P2619" s="42" t="str">
        <f aca="false">IF($C2619="","",IFERROR(CHOOSE(MATCH(TOP!$C$10,{"【期間A】","【期間B】","【期間C】"},0),N($M2619),N($N2619),N($O2619)),0))</f>
        <v/>
      </c>
    </row>
    <row r="2620" customFormat="false" ht="15" hidden="false" customHeight="false" outlineLevel="0" collapsed="false">
      <c r="B2620" s="12" t="n">
        <v>2615</v>
      </c>
      <c r="C2620" s="36" t="str">
        <f aca="false">IF(②実績CSV_期間A!$M2616="","",②実績CSV_期間A!$M2616&amp;"")</f>
        <v/>
      </c>
      <c r="D2620" s="12" t="str">
        <f aca="false">IF($C2620="","",②実績CSV_期間A!$N2616)</f>
        <v/>
      </c>
      <c r="E2620" s="12" t="str">
        <f aca="false">IF($C2620="","",RIGHT($D2620,1))</f>
        <v/>
      </c>
      <c r="F2620" s="41" t="str">
        <f aca="false">IF($C2620="","",IFERROR(INDEX(サイズ換算マスタ!$C$6:$C$8,MATCH($E2620,サイズ換算マスタ!$B$6:$B$8,0)),1))</f>
        <v/>
      </c>
      <c r="G2620" s="38" t="str">
        <f aca="false">IF($C2620="","",SUMIFS(②実績CSV_期間A!$AA$2:$AA$5001,②実績CSV_期間A!$M$2:$M$5001,$C2620))</f>
        <v/>
      </c>
      <c r="H2620" s="38" t="str">
        <f aca="false">IF($C2620="","",SUMIFS(③実績CSV_期間B!$AA$2:$AA$5001,③実績CSV_期間B!$M$2:$M$5001,$C2620))</f>
        <v/>
      </c>
      <c r="I2620" s="38" t="str">
        <f aca="false">IF($C2620="","",SUMIFS(④実績CSV_期間C!$AA$2:$AA$5001,④実績CSV_期間C!$M$2:$M$5001,$C2620))</f>
        <v/>
      </c>
      <c r="J2620" s="38" t="str">
        <f aca="false">IF($C2620="","",N($F2620)*N($G2620))</f>
        <v/>
      </c>
      <c r="K2620" s="38" t="str">
        <f aca="false">IF($C2620="","",N($F2620)*N($H2620))</f>
        <v/>
      </c>
      <c r="L2620" s="38" t="str">
        <f aca="false">IF($C2620="","",N($F2620)*N($I2620))</f>
        <v/>
      </c>
      <c r="M2620" s="37" t="str">
        <f aca="false">IF(OR($C2620="",N(TOP!$C$12)=0),"",N($J2620)/TOP!$C$12)</f>
        <v/>
      </c>
      <c r="N2620" s="37" t="str">
        <f aca="false">IF(OR($C2620="",N(TOP!$C$13)=0),"",N($K2620)/TOP!$C$13)</f>
        <v/>
      </c>
      <c r="O2620" s="37" t="str">
        <f aca="false">IF(OR($C2620="",N(TOP!$C$14)=0),"",N($L2620)/TOP!$C$14)</f>
        <v/>
      </c>
      <c r="P2620" s="42" t="str">
        <f aca="false">IF($C2620="","",IFERROR(CHOOSE(MATCH(TOP!$C$10,{"【期間A】","【期間B】","【期間C】"},0),N($M2620),N($N2620),N($O2620)),0))</f>
        <v/>
      </c>
    </row>
    <row r="2621" customFormat="false" ht="15" hidden="false" customHeight="false" outlineLevel="0" collapsed="false">
      <c r="B2621" s="12" t="n">
        <v>2616</v>
      </c>
      <c r="C2621" s="36" t="str">
        <f aca="false">IF(②実績CSV_期間A!$M2617="","",②実績CSV_期間A!$M2617&amp;"")</f>
        <v/>
      </c>
      <c r="D2621" s="12" t="str">
        <f aca="false">IF($C2621="","",②実績CSV_期間A!$N2617)</f>
        <v/>
      </c>
      <c r="E2621" s="12" t="str">
        <f aca="false">IF($C2621="","",RIGHT($D2621,1))</f>
        <v/>
      </c>
      <c r="F2621" s="41" t="str">
        <f aca="false">IF($C2621="","",IFERROR(INDEX(サイズ換算マスタ!$C$6:$C$8,MATCH($E2621,サイズ換算マスタ!$B$6:$B$8,0)),1))</f>
        <v/>
      </c>
      <c r="G2621" s="38" t="str">
        <f aca="false">IF($C2621="","",SUMIFS(②実績CSV_期間A!$AA$2:$AA$5001,②実績CSV_期間A!$M$2:$M$5001,$C2621))</f>
        <v/>
      </c>
      <c r="H2621" s="38" t="str">
        <f aca="false">IF($C2621="","",SUMIFS(③実績CSV_期間B!$AA$2:$AA$5001,③実績CSV_期間B!$M$2:$M$5001,$C2621))</f>
        <v/>
      </c>
      <c r="I2621" s="38" t="str">
        <f aca="false">IF($C2621="","",SUMIFS(④実績CSV_期間C!$AA$2:$AA$5001,④実績CSV_期間C!$M$2:$M$5001,$C2621))</f>
        <v/>
      </c>
      <c r="J2621" s="38" t="str">
        <f aca="false">IF($C2621="","",N($F2621)*N($G2621))</f>
        <v/>
      </c>
      <c r="K2621" s="38" t="str">
        <f aca="false">IF($C2621="","",N($F2621)*N($H2621))</f>
        <v/>
      </c>
      <c r="L2621" s="38" t="str">
        <f aca="false">IF($C2621="","",N($F2621)*N($I2621))</f>
        <v/>
      </c>
      <c r="M2621" s="37" t="str">
        <f aca="false">IF(OR($C2621="",N(TOP!$C$12)=0),"",N($J2621)/TOP!$C$12)</f>
        <v/>
      </c>
      <c r="N2621" s="37" t="str">
        <f aca="false">IF(OR($C2621="",N(TOP!$C$13)=0),"",N($K2621)/TOP!$C$13)</f>
        <v/>
      </c>
      <c r="O2621" s="37" t="str">
        <f aca="false">IF(OR($C2621="",N(TOP!$C$14)=0),"",N($L2621)/TOP!$C$14)</f>
        <v/>
      </c>
      <c r="P2621" s="42" t="str">
        <f aca="false">IF($C2621="","",IFERROR(CHOOSE(MATCH(TOP!$C$10,{"【期間A】","【期間B】","【期間C】"},0),N($M2621),N($N2621),N($O2621)),0))</f>
        <v/>
      </c>
    </row>
    <row r="2622" customFormat="false" ht="15" hidden="false" customHeight="false" outlineLevel="0" collapsed="false">
      <c r="B2622" s="12" t="n">
        <v>2617</v>
      </c>
      <c r="C2622" s="36" t="str">
        <f aca="false">IF(②実績CSV_期間A!$M2618="","",②実績CSV_期間A!$M2618&amp;"")</f>
        <v/>
      </c>
      <c r="D2622" s="12" t="str">
        <f aca="false">IF($C2622="","",②実績CSV_期間A!$N2618)</f>
        <v/>
      </c>
      <c r="E2622" s="12" t="str">
        <f aca="false">IF($C2622="","",RIGHT($D2622,1))</f>
        <v/>
      </c>
      <c r="F2622" s="41" t="str">
        <f aca="false">IF($C2622="","",IFERROR(INDEX(サイズ換算マスタ!$C$6:$C$8,MATCH($E2622,サイズ換算マスタ!$B$6:$B$8,0)),1))</f>
        <v/>
      </c>
      <c r="G2622" s="38" t="str">
        <f aca="false">IF($C2622="","",SUMIFS(②実績CSV_期間A!$AA$2:$AA$5001,②実績CSV_期間A!$M$2:$M$5001,$C2622))</f>
        <v/>
      </c>
      <c r="H2622" s="38" t="str">
        <f aca="false">IF($C2622="","",SUMIFS(③実績CSV_期間B!$AA$2:$AA$5001,③実績CSV_期間B!$M$2:$M$5001,$C2622))</f>
        <v/>
      </c>
      <c r="I2622" s="38" t="str">
        <f aca="false">IF($C2622="","",SUMIFS(④実績CSV_期間C!$AA$2:$AA$5001,④実績CSV_期間C!$M$2:$M$5001,$C2622))</f>
        <v/>
      </c>
      <c r="J2622" s="38" t="str">
        <f aca="false">IF($C2622="","",N($F2622)*N($G2622))</f>
        <v/>
      </c>
      <c r="K2622" s="38" t="str">
        <f aca="false">IF($C2622="","",N($F2622)*N($H2622))</f>
        <v/>
      </c>
      <c r="L2622" s="38" t="str">
        <f aca="false">IF($C2622="","",N($F2622)*N($I2622))</f>
        <v/>
      </c>
      <c r="M2622" s="37" t="str">
        <f aca="false">IF(OR($C2622="",N(TOP!$C$12)=0),"",N($J2622)/TOP!$C$12)</f>
        <v/>
      </c>
      <c r="N2622" s="37" t="str">
        <f aca="false">IF(OR($C2622="",N(TOP!$C$13)=0),"",N($K2622)/TOP!$C$13)</f>
        <v/>
      </c>
      <c r="O2622" s="37" t="str">
        <f aca="false">IF(OR($C2622="",N(TOP!$C$14)=0),"",N($L2622)/TOP!$C$14)</f>
        <v/>
      </c>
      <c r="P2622" s="42" t="str">
        <f aca="false">IF($C2622="","",IFERROR(CHOOSE(MATCH(TOP!$C$10,{"【期間A】","【期間B】","【期間C】"},0),N($M2622),N($N2622),N($O2622)),0))</f>
        <v/>
      </c>
    </row>
    <row r="2623" customFormat="false" ht="15" hidden="false" customHeight="false" outlineLevel="0" collapsed="false">
      <c r="B2623" s="12" t="n">
        <v>2618</v>
      </c>
      <c r="C2623" s="36" t="str">
        <f aca="false">IF(②実績CSV_期間A!$M2619="","",②実績CSV_期間A!$M2619&amp;"")</f>
        <v/>
      </c>
      <c r="D2623" s="12" t="str">
        <f aca="false">IF($C2623="","",②実績CSV_期間A!$N2619)</f>
        <v/>
      </c>
      <c r="E2623" s="12" t="str">
        <f aca="false">IF($C2623="","",RIGHT($D2623,1))</f>
        <v/>
      </c>
      <c r="F2623" s="41" t="str">
        <f aca="false">IF($C2623="","",IFERROR(INDEX(サイズ換算マスタ!$C$6:$C$8,MATCH($E2623,サイズ換算マスタ!$B$6:$B$8,0)),1))</f>
        <v/>
      </c>
      <c r="G2623" s="38" t="str">
        <f aca="false">IF($C2623="","",SUMIFS(②実績CSV_期間A!$AA$2:$AA$5001,②実績CSV_期間A!$M$2:$M$5001,$C2623))</f>
        <v/>
      </c>
      <c r="H2623" s="38" t="str">
        <f aca="false">IF($C2623="","",SUMIFS(③実績CSV_期間B!$AA$2:$AA$5001,③実績CSV_期間B!$M$2:$M$5001,$C2623))</f>
        <v/>
      </c>
      <c r="I2623" s="38" t="str">
        <f aca="false">IF($C2623="","",SUMIFS(④実績CSV_期間C!$AA$2:$AA$5001,④実績CSV_期間C!$M$2:$M$5001,$C2623))</f>
        <v/>
      </c>
      <c r="J2623" s="38" t="str">
        <f aca="false">IF($C2623="","",N($F2623)*N($G2623))</f>
        <v/>
      </c>
      <c r="K2623" s="38" t="str">
        <f aca="false">IF($C2623="","",N($F2623)*N($H2623))</f>
        <v/>
      </c>
      <c r="L2623" s="38" t="str">
        <f aca="false">IF($C2623="","",N($F2623)*N($I2623))</f>
        <v/>
      </c>
      <c r="M2623" s="37" t="str">
        <f aca="false">IF(OR($C2623="",N(TOP!$C$12)=0),"",N($J2623)/TOP!$C$12)</f>
        <v/>
      </c>
      <c r="N2623" s="37" t="str">
        <f aca="false">IF(OR($C2623="",N(TOP!$C$13)=0),"",N($K2623)/TOP!$C$13)</f>
        <v/>
      </c>
      <c r="O2623" s="37" t="str">
        <f aca="false">IF(OR($C2623="",N(TOP!$C$14)=0),"",N($L2623)/TOP!$C$14)</f>
        <v/>
      </c>
      <c r="P2623" s="42" t="str">
        <f aca="false">IF($C2623="","",IFERROR(CHOOSE(MATCH(TOP!$C$10,{"【期間A】","【期間B】","【期間C】"},0),N($M2623),N($N2623),N($O2623)),0))</f>
        <v/>
      </c>
    </row>
    <row r="2624" customFormat="false" ht="15" hidden="false" customHeight="false" outlineLevel="0" collapsed="false">
      <c r="B2624" s="12" t="n">
        <v>2619</v>
      </c>
      <c r="C2624" s="36" t="str">
        <f aca="false">IF(②実績CSV_期間A!$M2620="","",②実績CSV_期間A!$M2620&amp;"")</f>
        <v/>
      </c>
      <c r="D2624" s="12" t="str">
        <f aca="false">IF($C2624="","",②実績CSV_期間A!$N2620)</f>
        <v/>
      </c>
      <c r="E2624" s="12" t="str">
        <f aca="false">IF($C2624="","",RIGHT($D2624,1))</f>
        <v/>
      </c>
      <c r="F2624" s="41" t="str">
        <f aca="false">IF($C2624="","",IFERROR(INDEX(サイズ換算マスタ!$C$6:$C$8,MATCH($E2624,サイズ換算マスタ!$B$6:$B$8,0)),1))</f>
        <v/>
      </c>
      <c r="G2624" s="38" t="str">
        <f aca="false">IF($C2624="","",SUMIFS(②実績CSV_期間A!$AA$2:$AA$5001,②実績CSV_期間A!$M$2:$M$5001,$C2624))</f>
        <v/>
      </c>
      <c r="H2624" s="38" t="str">
        <f aca="false">IF($C2624="","",SUMIFS(③実績CSV_期間B!$AA$2:$AA$5001,③実績CSV_期間B!$M$2:$M$5001,$C2624))</f>
        <v/>
      </c>
      <c r="I2624" s="38" t="str">
        <f aca="false">IF($C2624="","",SUMIFS(④実績CSV_期間C!$AA$2:$AA$5001,④実績CSV_期間C!$M$2:$M$5001,$C2624))</f>
        <v/>
      </c>
      <c r="J2624" s="38" t="str">
        <f aca="false">IF($C2624="","",N($F2624)*N($G2624))</f>
        <v/>
      </c>
      <c r="K2624" s="38" t="str">
        <f aca="false">IF($C2624="","",N($F2624)*N($H2624))</f>
        <v/>
      </c>
      <c r="L2624" s="38" t="str">
        <f aca="false">IF($C2624="","",N($F2624)*N($I2624))</f>
        <v/>
      </c>
      <c r="M2624" s="37" t="str">
        <f aca="false">IF(OR($C2624="",N(TOP!$C$12)=0),"",N($J2624)/TOP!$C$12)</f>
        <v/>
      </c>
      <c r="N2624" s="37" t="str">
        <f aca="false">IF(OR($C2624="",N(TOP!$C$13)=0),"",N($K2624)/TOP!$C$13)</f>
        <v/>
      </c>
      <c r="O2624" s="37" t="str">
        <f aca="false">IF(OR($C2624="",N(TOP!$C$14)=0),"",N($L2624)/TOP!$C$14)</f>
        <v/>
      </c>
      <c r="P2624" s="42" t="str">
        <f aca="false">IF($C2624="","",IFERROR(CHOOSE(MATCH(TOP!$C$10,{"【期間A】","【期間B】","【期間C】"},0),N($M2624),N($N2624),N($O2624)),0))</f>
        <v/>
      </c>
    </row>
    <row r="2625" customFormat="false" ht="15" hidden="false" customHeight="false" outlineLevel="0" collapsed="false">
      <c r="B2625" s="12" t="n">
        <v>2620</v>
      </c>
      <c r="C2625" s="36" t="str">
        <f aca="false">IF(②実績CSV_期間A!$M2621="","",②実績CSV_期間A!$M2621&amp;"")</f>
        <v/>
      </c>
      <c r="D2625" s="12" t="str">
        <f aca="false">IF($C2625="","",②実績CSV_期間A!$N2621)</f>
        <v/>
      </c>
      <c r="E2625" s="12" t="str">
        <f aca="false">IF($C2625="","",RIGHT($D2625,1))</f>
        <v/>
      </c>
      <c r="F2625" s="41" t="str">
        <f aca="false">IF($C2625="","",IFERROR(INDEX(サイズ換算マスタ!$C$6:$C$8,MATCH($E2625,サイズ換算マスタ!$B$6:$B$8,0)),1))</f>
        <v/>
      </c>
      <c r="G2625" s="38" t="str">
        <f aca="false">IF($C2625="","",SUMIFS(②実績CSV_期間A!$AA$2:$AA$5001,②実績CSV_期間A!$M$2:$M$5001,$C2625))</f>
        <v/>
      </c>
      <c r="H2625" s="38" t="str">
        <f aca="false">IF($C2625="","",SUMIFS(③実績CSV_期間B!$AA$2:$AA$5001,③実績CSV_期間B!$M$2:$M$5001,$C2625))</f>
        <v/>
      </c>
      <c r="I2625" s="38" t="str">
        <f aca="false">IF($C2625="","",SUMIFS(④実績CSV_期間C!$AA$2:$AA$5001,④実績CSV_期間C!$M$2:$M$5001,$C2625))</f>
        <v/>
      </c>
      <c r="J2625" s="38" t="str">
        <f aca="false">IF($C2625="","",N($F2625)*N($G2625))</f>
        <v/>
      </c>
      <c r="K2625" s="38" t="str">
        <f aca="false">IF($C2625="","",N($F2625)*N($H2625))</f>
        <v/>
      </c>
      <c r="L2625" s="38" t="str">
        <f aca="false">IF($C2625="","",N($F2625)*N($I2625))</f>
        <v/>
      </c>
      <c r="M2625" s="37" t="str">
        <f aca="false">IF(OR($C2625="",N(TOP!$C$12)=0),"",N($J2625)/TOP!$C$12)</f>
        <v/>
      </c>
      <c r="N2625" s="37" t="str">
        <f aca="false">IF(OR($C2625="",N(TOP!$C$13)=0),"",N($K2625)/TOP!$C$13)</f>
        <v/>
      </c>
      <c r="O2625" s="37" t="str">
        <f aca="false">IF(OR($C2625="",N(TOP!$C$14)=0),"",N($L2625)/TOP!$C$14)</f>
        <v/>
      </c>
      <c r="P2625" s="42" t="str">
        <f aca="false">IF($C2625="","",IFERROR(CHOOSE(MATCH(TOP!$C$10,{"【期間A】","【期間B】","【期間C】"},0),N($M2625),N($N2625),N($O2625)),0))</f>
        <v/>
      </c>
    </row>
    <row r="2626" customFormat="false" ht="15" hidden="false" customHeight="false" outlineLevel="0" collapsed="false">
      <c r="B2626" s="12" t="n">
        <v>2621</v>
      </c>
      <c r="C2626" s="36" t="str">
        <f aca="false">IF(②実績CSV_期間A!$M2622="","",②実績CSV_期間A!$M2622&amp;"")</f>
        <v/>
      </c>
      <c r="D2626" s="12" t="str">
        <f aca="false">IF($C2626="","",②実績CSV_期間A!$N2622)</f>
        <v/>
      </c>
      <c r="E2626" s="12" t="str">
        <f aca="false">IF($C2626="","",RIGHT($D2626,1))</f>
        <v/>
      </c>
      <c r="F2626" s="41" t="str">
        <f aca="false">IF($C2626="","",IFERROR(INDEX(サイズ換算マスタ!$C$6:$C$8,MATCH($E2626,サイズ換算マスタ!$B$6:$B$8,0)),1))</f>
        <v/>
      </c>
      <c r="G2626" s="38" t="str">
        <f aca="false">IF($C2626="","",SUMIFS(②実績CSV_期間A!$AA$2:$AA$5001,②実績CSV_期間A!$M$2:$M$5001,$C2626))</f>
        <v/>
      </c>
      <c r="H2626" s="38" t="str">
        <f aca="false">IF($C2626="","",SUMIFS(③実績CSV_期間B!$AA$2:$AA$5001,③実績CSV_期間B!$M$2:$M$5001,$C2626))</f>
        <v/>
      </c>
      <c r="I2626" s="38" t="str">
        <f aca="false">IF($C2626="","",SUMIFS(④実績CSV_期間C!$AA$2:$AA$5001,④実績CSV_期間C!$M$2:$M$5001,$C2626))</f>
        <v/>
      </c>
      <c r="J2626" s="38" t="str">
        <f aca="false">IF($C2626="","",N($F2626)*N($G2626))</f>
        <v/>
      </c>
      <c r="K2626" s="38" t="str">
        <f aca="false">IF($C2626="","",N($F2626)*N($H2626))</f>
        <v/>
      </c>
      <c r="L2626" s="38" t="str">
        <f aca="false">IF($C2626="","",N($F2626)*N($I2626))</f>
        <v/>
      </c>
      <c r="M2626" s="37" t="str">
        <f aca="false">IF(OR($C2626="",N(TOP!$C$12)=0),"",N($J2626)/TOP!$C$12)</f>
        <v/>
      </c>
      <c r="N2626" s="37" t="str">
        <f aca="false">IF(OR($C2626="",N(TOP!$C$13)=0),"",N($K2626)/TOP!$C$13)</f>
        <v/>
      </c>
      <c r="O2626" s="37" t="str">
        <f aca="false">IF(OR($C2626="",N(TOP!$C$14)=0),"",N($L2626)/TOP!$C$14)</f>
        <v/>
      </c>
      <c r="P2626" s="42" t="str">
        <f aca="false">IF($C2626="","",IFERROR(CHOOSE(MATCH(TOP!$C$10,{"【期間A】","【期間B】","【期間C】"},0),N($M2626),N($N2626),N($O2626)),0))</f>
        <v/>
      </c>
    </row>
    <row r="2627" customFormat="false" ht="15" hidden="false" customHeight="false" outlineLevel="0" collapsed="false">
      <c r="B2627" s="12" t="n">
        <v>2622</v>
      </c>
      <c r="C2627" s="36" t="str">
        <f aca="false">IF(②実績CSV_期間A!$M2623="","",②実績CSV_期間A!$M2623&amp;"")</f>
        <v/>
      </c>
      <c r="D2627" s="12" t="str">
        <f aca="false">IF($C2627="","",②実績CSV_期間A!$N2623)</f>
        <v/>
      </c>
      <c r="E2627" s="12" t="str">
        <f aca="false">IF($C2627="","",RIGHT($D2627,1))</f>
        <v/>
      </c>
      <c r="F2627" s="41" t="str">
        <f aca="false">IF($C2627="","",IFERROR(INDEX(サイズ換算マスタ!$C$6:$C$8,MATCH($E2627,サイズ換算マスタ!$B$6:$B$8,0)),1))</f>
        <v/>
      </c>
      <c r="G2627" s="38" t="str">
        <f aca="false">IF($C2627="","",SUMIFS(②実績CSV_期間A!$AA$2:$AA$5001,②実績CSV_期間A!$M$2:$M$5001,$C2627))</f>
        <v/>
      </c>
      <c r="H2627" s="38" t="str">
        <f aca="false">IF($C2627="","",SUMIFS(③実績CSV_期間B!$AA$2:$AA$5001,③実績CSV_期間B!$M$2:$M$5001,$C2627))</f>
        <v/>
      </c>
      <c r="I2627" s="38" t="str">
        <f aca="false">IF($C2627="","",SUMIFS(④実績CSV_期間C!$AA$2:$AA$5001,④実績CSV_期間C!$M$2:$M$5001,$C2627))</f>
        <v/>
      </c>
      <c r="J2627" s="38" t="str">
        <f aca="false">IF($C2627="","",N($F2627)*N($G2627))</f>
        <v/>
      </c>
      <c r="K2627" s="38" t="str">
        <f aca="false">IF($C2627="","",N($F2627)*N($H2627))</f>
        <v/>
      </c>
      <c r="L2627" s="38" t="str">
        <f aca="false">IF($C2627="","",N($F2627)*N($I2627))</f>
        <v/>
      </c>
      <c r="M2627" s="37" t="str">
        <f aca="false">IF(OR($C2627="",N(TOP!$C$12)=0),"",N($J2627)/TOP!$C$12)</f>
        <v/>
      </c>
      <c r="N2627" s="37" t="str">
        <f aca="false">IF(OR($C2627="",N(TOP!$C$13)=0),"",N($K2627)/TOP!$C$13)</f>
        <v/>
      </c>
      <c r="O2627" s="37" t="str">
        <f aca="false">IF(OR($C2627="",N(TOP!$C$14)=0),"",N($L2627)/TOP!$C$14)</f>
        <v/>
      </c>
      <c r="P2627" s="42" t="str">
        <f aca="false">IF($C2627="","",IFERROR(CHOOSE(MATCH(TOP!$C$10,{"【期間A】","【期間B】","【期間C】"},0),N($M2627),N($N2627),N($O2627)),0))</f>
        <v/>
      </c>
    </row>
    <row r="2628" customFormat="false" ht="15" hidden="false" customHeight="false" outlineLevel="0" collapsed="false">
      <c r="B2628" s="12" t="n">
        <v>2623</v>
      </c>
      <c r="C2628" s="36" t="str">
        <f aca="false">IF(②実績CSV_期間A!$M2624="","",②実績CSV_期間A!$M2624&amp;"")</f>
        <v/>
      </c>
      <c r="D2628" s="12" t="str">
        <f aca="false">IF($C2628="","",②実績CSV_期間A!$N2624)</f>
        <v/>
      </c>
      <c r="E2628" s="12" t="str">
        <f aca="false">IF($C2628="","",RIGHT($D2628,1))</f>
        <v/>
      </c>
      <c r="F2628" s="41" t="str">
        <f aca="false">IF($C2628="","",IFERROR(INDEX(サイズ換算マスタ!$C$6:$C$8,MATCH($E2628,サイズ換算マスタ!$B$6:$B$8,0)),1))</f>
        <v/>
      </c>
      <c r="G2628" s="38" t="str">
        <f aca="false">IF($C2628="","",SUMIFS(②実績CSV_期間A!$AA$2:$AA$5001,②実績CSV_期間A!$M$2:$M$5001,$C2628))</f>
        <v/>
      </c>
      <c r="H2628" s="38" t="str">
        <f aca="false">IF($C2628="","",SUMIFS(③実績CSV_期間B!$AA$2:$AA$5001,③実績CSV_期間B!$M$2:$M$5001,$C2628))</f>
        <v/>
      </c>
      <c r="I2628" s="38" t="str">
        <f aca="false">IF($C2628="","",SUMIFS(④実績CSV_期間C!$AA$2:$AA$5001,④実績CSV_期間C!$M$2:$M$5001,$C2628))</f>
        <v/>
      </c>
      <c r="J2628" s="38" t="str">
        <f aca="false">IF($C2628="","",N($F2628)*N($G2628))</f>
        <v/>
      </c>
      <c r="K2628" s="38" t="str">
        <f aca="false">IF($C2628="","",N($F2628)*N($H2628))</f>
        <v/>
      </c>
      <c r="L2628" s="38" t="str">
        <f aca="false">IF($C2628="","",N($F2628)*N($I2628))</f>
        <v/>
      </c>
      <c r="M2628" s="37" t="str">
        <f aca="false">IF(OR($C2628="",N(TOP!$C$12)=0),"",N($J2628)/TOP!$C$12)</f>
        <v/>
      </c>
      <c r="N2628" s="37" t="str">
        <f aca="false">IF(OR($C2628="",N(TOP!$C$13)=0),"",N($K2628)/TOP!$C$13)</f>
        <v/>
      </c>
      <c r="O2628" s="37" t="str">
        <f aca="false">IF(OR($C2628="",N(TOP!$C$14)=0),"",N($L2628)/TOP!$C$14)</f>
        <v/>
      </c>
      <c r="P2628" s="42" t="str">
        <f aca="false">IF($C2628="","",IFERROR(CHOOSE(MATCH(TOP!$C$10,{"【期間A】","【期間B】","【期間C】"},0),N($M2628),N($N2628),N($O2628)),0))</f>
        <v/>
      </c>
    </row>
    <row r="2629" customFormat="false" ht="15" hidden="false" customHeight="false" outlineLevel="0" collapsed="false">
      <c r="B2629" s="12" t="n">
        <v>2624</v>
      </c>
      <c r="C2629" s="36" t="str">
        <f aca="false">IF(②実績CSV_期間A!$M2625="","",②実績CSV_期間A!$M2625&amp;"")</f>
        <v/>
      </c>
      <c r="D2629" s="12" t="str">
        <f aca="false">IF($C2629="","",②実績CSV_期間A!$N2625)</f>
        <v/>
      </c>
      <c r="E2629" s="12" t="str">
        <f aca="false">IF($C2629="","",RIGHT($D2629,1))</f>
        <v/>
      </c>
      <c r="F2629" s="41" t="str">
        <f aca="false">IF($C2629="","",IFERROR(INDEX(サイズ換算マスタ!$C$6:$C$8,MATCH($E2629,サイズ換算マスタ!$B$6:$B$8,0)),1))</f>
        <v/>
      </c>
      <c r="G2629" s="38" t="str">
        <f aca="false">IF($C2629="","",SUMIFS(②実績CSV_期間A!$AA$2:$AA$5001,②実績CSV_期間A!$M$2:$M$5001,$C2629))</f>
        <v/>
      </c>
      <c r="H2629" s="38" t="str">
        <f aca="false">IF($C2629="","",SUMIFS(③実績CSV_期間B!$AA$2:$AA$5001,③実績CSV_期間B!$M$2:$M$5001,$C2629))</f>
        <v/>
      </c>
      <c r="I2629" s="38" t="str">
        <f aca="false">IF($C2629="","",SUMIFS(④実績CSV_期間C!$AA$2:$AA$5001,④実績CSV_期間C!$M$2:$M$5001,$C2629))</f>
        <v/>
      </c>
      <c r="J2629" s="38" t="str">
        <f aca="false">IF($C2629="","",N($F2629)*N($G2629))</f>
        <v/>
      </c>
      <c r="K2629" s="38" t="str">
        <f aca="false">IF($C2629="","",N($F2629)*N($H2629))</f>
        <v/>
      </c>
      <c r="L2629" s="38" t="str">
        <f aca="false">IF($C2629="","",N($F2629)*N($I2629))</f>
        <v/>
      </c>
      <c r="M2629" s="37" t="str">
        <f aca="false">IF(OR($C2629="",N(TOP!$C$12)=0),"",N($J2629)/TOP!$C$12)</f>
        <v/>
      </c>
      <c r="N2629" s="37" t="str">
        <f aca="false">IF(OR($C2629="",N(TOP!$C$13)=0),"",N($K2629)/TOP!$C$13)</f>
        <v/>
      </c>
      <c r="O2629" s="37" t="str">
        <f aca="false">IF(OR($C2629="",N(TOP!$C$14)=0),"",N($L2629)/TOP!$C$14)</f>
        <v/>
      </c>
      <c r="P2629" s="42" t="str">
        <f aca="false">IF($C2629="","",IFERROR(CHOOSE(MATCH(TOP!$C$10,{"【期間A】","【期間B】","【期間C】"},0),N($M2629),N($N2629),N($O2629)),0))</f>
        <v/>
      </c>
    </row>
    <row r="2630" customFormat="false" ht="15" hidden="false" customHeight="false" outlineLevel="0" collapsed="false">
      <c r="B2630" s="12" t="n">
        <v>2625</v>
      </c>
      <c r="C2630" s="36" t="str">
        <f aca="false">IF(②実績CSV_期間A!$M2626="","",②実績CSV_期間A!$M2626&amp;"")</f>
        <v/>
      </c>
      <c r="D2630" s="12" t="str">
        <f aca="false">IF($C2630="","",②実績CSV_期間A!$N2626)</f>
        <v/>
      </c>
      <c r="E2630" s="12" t="str">
        <f aca="false">IF($C2630="","",RIGHT($D2630,1))</f>
        <v/>
      </c>
      <c r="F2630" s="41" t="str">
        <f aca="false">IF($C2630="","",IFERROR(INDEX(サイズ換算マスタ!$C$6:$C$8,MATCH($E2630,サイズ換算マスタ!$B$6:$B$8,0)),1))</f>
        <v/>
      </c>
      <c r="G2630" s="38" t="str">
        <f aca="false">IF($C2630="","",SUMIFS(②実績CSV_期間A!$AA$2:$AA$5001,②実績CSV_期間A!$M$2:$M$5001,$C2630))</f>
        <v/>
      </c>
      <c r="H2630" s="38" t="str">
        <f aca="false">IF($C2630="","",SUMIFS(③実績CSV_期間B!$AA$2:$AA$5001,③実績CSV_期間B!$M$2:$M$5001,$C2630))</f>
        <v/>
      </c>
      <c r="I2630" s="38" t="str">
        <f aca="false">IF($C2630="","",SUMIFS(④実績CSV_期間C!$AA$2:$AA$5001,④実績CSV_期間C!$M$2:$M$5001,$C2630))</f>
        <v/>
      </c>
      <c r="J2630" s="38" t="str">
        <f aca="false">IF($C2630="","",N($F2630)*N($G2630))</f>
        <v/>
      </c>
      <c r="K2630" s="38" t="str">
        <f aca="false">IF($C2630="","",N($F2630)*N($H2630))</f>
        <v/>
      </c>
      <c r="L2630" s="38" t="str">
        <f aca="false">IF($C2630="","",N($F2630)*N($I2630))</f>
        <v/>
      </c>
      <c r="M2630" s="37" t="str">
        <f aca="false">IF(OR($C2630="",N(TOP!$C$12)=0),"",N($J2630)/TOP!$C$12)</f>
        <v/>
      </c>
      <c r="N2630" s="37" t="str">
        <f aca="false">IF(OR($C2630="",N(TOP!$C$13)=0),"",N($K2630)/TOP!$C$13)</f>
        <v/>
      </c>
      <c r="O2630" s="37" t="str">
        <f aca="false">IF(OR($C2630="",N(TOP!$C$14)=0),"",N($L2630)/TOP!$C$14)</f>
        <v/>
      </c>
      <c r="P2630" s="42" t="str">
        <f aca="false">IF($C2630="","",IFERROR(CHOOSE(MATCH(TOP!$C$10,{"【期間A】","【期間B】","【期間C】"},0),N($M2630),N($N2630),N($O2630)),0))</f>
        <v/>
      </c>
    </row>
    <row r="2631" customFormat="false" ht="15" hidden="false" customHeight="false" outlineLevel="0" collapsed="false">
      <c r="B2631" s="12" t="n">
        <v>2626</v>
      </c>
      <c r="C2631" s="36" t="str">
        <f aca="false">IF(②実績CSV_期間A!$M2627="","",②実績CSV_期間A!$M2627&amp;"")</f>
        <v/>
      </c>
      <c r="D2631" s="12" t="str">
        <f aca="false">IF($C2631="","",②実績CSV_期間A!$N2627)</f>
        <v/>
      </c>
      <c r="E2631" s="12" t="str">
        <f aca="false">IF($C2631="","",RIGHT($D2631,1))</f>
        <v/>
      </c>
      <c r="F2631" s="41" t="str">
        <f aca="false">IF($C2631="","",IFERROR(INDEX(サイズ換算マスタ!$C$6:$C$8,MATCH($E2631,サイズ換算マスタ!$B$6:$B$8,0)),1))</f>
        <v/>
      </c>
      <c r="G2631" s="38" t="str">
        <f aca="false">IF($C2631="","",SUMIFS(②実績CSV_期間A!$AA$2:$AA$5001,②実績CSV_期間A!$M$2:$M$5001,$C2631))</f>
        <v/>
      </c>
      <c r="H2631" s="38" t="str">
        <f aca="false">IF($C2631="","",SUMIFS(③実績CSV_期間B!$AA$2:$AA$5001,③実績CSV_期間B!$M$2:$M$5001,$C2631))</f>
        <v/>
      </c>
      <c r="I2631" s="38" t="str">
        <f aca="false">IF($C2631="","",SUMIFS(④実績CSV_期間C!$AA$2:$AA$5001,④実績CSV_期間C!$M$2:$M$5001,$C2631))</f>
        <v/>
      </c>
      <c r="J2631" s="38" t="str">
        <f aca="false">IF($C2631="","",N($F2631)*N($G2631))</f>
        <v/>
      </c>
      <c r="K2631" s="38" t="str">
        <f aca="false">IF($C2631="","",N($F2631)*N($H2631))</f>
        <v/>
      </c>
      <c r="L2631" s="38" t="str">
        <f aca="false">IF($C2631="","",N($F2631)*N($I2631))</f>
        <v/>
      </c>
      <c r="M2631" s="37" t="str">
        <f aca="false">IF(OR($C2631="",N(TOP!$C$12)=0),"",N($J2631)/TOP!$C$12)</f>
        <v/>
      </c>
      <c r="N2631" s="37" t="str">
        <f aca="false">IF(OR($C2631="",N(TOP!$C$13)=0),"",N($K2631)/TOP!$C$13)</f>
        <v/>
      </c>
      <c r="O2631" s="37" t="str">
        <f aca="false">IF(OR($C2631="",N(TOP!$C$14)=0),"",N($L2631)/TOP!$C$14)</f>
        <v/>
      </c>
      <c r="P2631" s="42" t="str">
        <f aca="false">IF($C2631="","",IFERROR(CHOOSE(MATCH(TOP!$C$10,{"【期間A】","【期間B】","【期間C】"},0),N($M2631),N($N2631),N($O2631)),0))</f>
        <v/>
      </c>
    </row>
    <row r="2632" customFormat="false" ht="15" hidden="false" customHeight="false" outlineLevel="0" collapsed="false">
      <c r="B2632" s="12" t="n">
        <v>2627</v>
      </c>
      <c r="C2632" s="36" t="str">
        <f aca="false">IF(②実績CSV_期間A!$M2628="","",②実績CSV_期間A!$M2628&amp;"")</f>
        <v/>
      </c>
      <c r="D2632" s="12" t="str">
        <f aca="false">IF($C2632="","",②実績CSV_期間A!$N2628)</f>
        <v/>
      </c>
      <c r="E2632" s="12" t="str">
        <f aca="false">IF($C2632="","",RIGHT($D2632,1))</f>
        <v/>
      </c>
      <c r="F2632" s="41" t="str">
        <f aca="false">IF($C2632="","",IFERROR(INDEX(サイズ換算マスタ!$C$6:$C$8,MATCH($E2632,サイズ換算マスタ!$B$6:$B$8,0)),1))</f>
        <v/>
      </c>
      <c r="G2632" s="38" t="str">
        <f aca="false">IF($C2632="","",SUMIFS(②実績CSV_期間A!$AA$2:$AA$5001,②実績CSV_期間A!$M$2:$M$5001,$C2632))</f>
        <v/>
      </c>
      <c r="H2632" s="38" t="str">
        <f aca="false">IF($C2632="","",SUMIFS(③実績CSV_期間B!$AA$2:$AA$5001,③実績CSV_期間B!$M$2:$M$5001,$C2632))</f>
        <v/>
      </c>
      <c r="I2632" s="38" t="str">
        <f aca="false">IF($C2632="","",SUMIFS(④実績CSV_期間C!$AA$2:$AA$5001,④実績CSV_期間C!$M$2:$M$5001,$C2632))</f>
        <v/>
      </c>
      <c r="J2632" s="38" t="str">
        <f aca="false">IF($C2632="","",N($F2632)*N($G2632))</f>
        <v/>
      </c>
      <c r="K2632" s="38" t="str">
        <f aca="false">IF($C2632="","",N($F2632)*N($H2632))</f>
        <v/>
      </c>
      <c r="L2632" s="38" t="str">
        <f aca="false">IF($C2632="","",N($F2632)*N($I2632))</f>
        <v/>
      </c>
      <c r="M2632" s="37" t="str">
        <f aca="false">IF(OR($C2632="",N(TOP!$C$12)=0),"",N($J2632)/TOP!$C$12)</f>
        <v/>
      </c>
      <c r="N2632" s="37" t="str">
        <f aca="false">IF(OR($C2632="",N(TOP!$C$13)=0),"",N($K2632)/TOP!$C$13)</f>
        <v/>
      </c>
      <c r="O2632" s="37" t="str">
        <f aca="false">IF(OR($C2632="",N(TOP!$C$14)=0),"",N($L2632)/TOP!$C$14)</f>
        <v/>
      </c>
      <c r="P2632" s="42" t="str">
        <f aca="false">IF($C2632="","",IFERROR(CHOOSE(MATCH(TOP!$C$10,{"【期間A】","【期間B】","【期間C】"},0),N($M2632),N($N2632),N($O2632)),0))</f>
        <v/>
      </c>
    </row>
    <row r="2633" customFormat="false" ht="15" hidden="false" customHeight="false" outlineLevel="0" collapsed="false">
      <c r="B2633" s="12" t="n">
        <v>2628</v>
      </c>
      <c r="C2633" s="36" t="str">
        <f aca="false">IF(②実績CSV_期間A!$M2629="","",②実績CSV_期間A!$M2629&amp;"")</f>
        <v/>
      </c>
      <c r="D2633" s="12" t="str">
        <f aca="false">IF($C2633="","",②実績CSV_期間A!$N2629)</f>
        <v/>
      </c>
      <c r="E2633" s="12" t="str">
        <f aca="false">IF($C2633="","",RIGHT($D2633,1))</f>
        <v/>
      </c>
      <c r="F2633" s="41" t="str">
        <f aca="false">IF($C2633="","",IFERROR(INDEX(サイズ換算マスタ!$C$6:$C$8,MATCH($E2633,サイズ換算マスタ!$B$6:$B$8,0)),1))</f>
        <v/>
      </c>
      <c r="G2633" s="38" t="str">
        <f aca="false">IF($C2633="","",SUMIFS(②実績CSV_期間A!$AA$2:$AA$5001,②実績CSV_期間A!$M$2:$M$5001,$C2633))</f>
        <v/>
      </c>
      <c r="H2633" s="38" t="str">
        <f aca="false">IF($C2633="","",SUMIFS(③実績CSV_期間B!$AA$2:$AA$5001,③実績CSV_期間B!$M$2:$M$5001,$C2633))</f>
        <v/>
      </c>
      <c r="I2633" s="38" t="str">
        <f aca="false">IF($C2633="","",SUMIFS(④実績CSV_期間C!$AA$2:$AA$5001,④実績CSV_期間C!$M$2:$M$5001,$C2633))</f>
        <v/>
      </c>
      <c r="J2633" s="38" t="str">
        <f aca="false">IF($C2633="","",N($F2633)*N($G2633))</f>
        <v/>
      </c>
      <c r="K2633" s="38" t="str">
        <f aca="false">IF($C2633="","",N($F2633)*N($H2633))</f>
        <v/>
      </c>
      <c r="L2633" s="38" t="str">
        <f aca="false">IF($C2633="","",N($F2633)*N($I2633))</f>
        <v/>
      </c>
      <c r="M2633" s="37" t="str">
        <f aca="false">IF(OR($C2633="",N(TOP!$C$12)=0),"",N($J2633)/TOP!$C$12)</f>
        <v/>
      </c>
      <c r="N2633" s="37" t="str">
        <f aca="false">IF(OR($C2633="",N(TOP!$C$13)=0),"",N($K2633)/TOP!$C$13)</f>
        <v/>
      </c>
      <c r="O2633" s="37" t="str">
        <f aca="false">IF(OR($C2633="",N(TOP!$C$14)=0),"",N($L2633)/TOP!$C$14)</f>
        <v/>
      </c>
      <c r="P2633" s="42" t="str">
        <f aca="false">IF($C2633="","",IFERROR(CHOOSE(MATCH(TOP!$C$10,{"【期間A】","【期間B】","【期間C】"},0),N($M2633),N($N2633),N($O2633)),0))</f>
        <v/>
      </c>
    </row>
    <row r="2634" customFormat="false" ht="15" hidden="false" customHeight="false" outlineLevel="0" collapsed="false">
      <c r="B2634" s="12" t="n">
        <v>2629</v>
      </c>
      <c r="C2634" s="36" t="str">
        <f aca="false">IF(②実績CSV_期間A!$M2630="","",②実績CSV_期間A!$M2630&amp;"")</f>
        <v/>
      </c>
      <c r="D2634" s="12" t="str">
        <f aca="false">IF($C2634="","",②実績CSV_期間A!$N2630)</f>
        <v/>
      </c>
      <c r="E2634" s="12" t="str">
        <f aca="false">IF($C2634="","",RIGHT($D2634,1))</f>
        <v/>
      </c>
      <c r="F2634" s="41" t="str">
        <f aca="false">IF($C2634="","",IFERROR(INDEX(サイズ換算マスタ!$C$6:$C$8,MATCH($E2634,サイズ換算マスタ!$B$6:$B$8,0)),1))</f>
        <v/>
      </c>
      <c r="G2634" s="38" t="str">
        <f aca="false">IF($C2634="","",SUMIFS(②実績CSV_期間A!$AA$2:$AA$5001,②実績CSV_期間A!$M$2:$M$5001,$C2634))</f>
        <v/>
      </c>
      <c r="H2634" s="38" t="str">
        <f aca="false">IF($C2634="","",SUMIFS(③実績CSV_期間B!$AA$2:$AA$5001,③実績CSV_期間B!$M$2:$M$5001,$C2634))</f>
        <v/>
      </c>
      <c r="I2634" s="38" t="str">
        <f aca="false">IF($C2634="","",SUMIFS(④実績CSV_期間C!$AA$2:$AA$5001,④実績CSV_期間C!$M$2:$M$5001,$C2634))</f>
        <v/>
      </c>
      <c r="J2634" s="38" t="str">
        <f aca="false">IF($C2634="","",N($F2634)*N($G2634))</f>
        <v/>
      </c>
      <c r="K2634" s="38" t="str">
        <f aca="false">IF($C2634="","",N($F2634)*N($H2634))</f>
        <v/>
      </c>
      <c r="L2634" s="38" t="str">
        <f aca="false">IF($C2634="","",N($F2634)*N($I2634))</f>
        <v/>
      </c>
      <c r="M2634" s="37" t="str">
        <f aca="false">IF(OR($C2634="",N(TOP!$C$12)=0),"",N($J2634)/TOP!$C$12)</f>
        <v/>
      </c>
      <c r="N2634" s="37" t="str">
        <f aca="false">IF(OR($C2634="",N(TOP!$C$13)=0),"",N($K2634)/TOP!$C$13)</f>
        <v/>
      </c>
      <c r="O2634" s="37" t="str">
        <f aca="false">IF(OR($C2634="",N(TOP!$C$14)=0),"",N($L2634)/TOP!$C$14)</f>
        <v/>
      </c>
      <c r="P2634" s="42" t="str">
        <f aca="false">IF($C2634="","",IFERROR(CHOOSE(MATCH(TOP!$C$10,{"【期間A】","【期間B】","【期間C】"},0),N($M2634),N($N2634),N($O2634)),0))</f>
        <v/>
      </c>
    </row>
    <row r="2635" customFormat="false" ht="15" hidden="false" customHeight="false" outlineLevel="0" collapsed="false">
      <c r="B2635" s="12" t="n">
        <v>2630</v>
      </c>
      <c r="C2635" s="36" t="str">
        <f aca="false">IF(②実績CSV_期間A!$M2631="","",②実績CSV_期間A!$M2631&amp;"")</f>
        <v/>
      </c>
      <c r="D2635" s="12" t="str">
        <f aca="false">IF($C2635="","",②実績CSV_期間A!$N2631)</f>
        <v/>
      </c>
      <c r="E2635" s="12" t="str">
        <f aca="false">IF($C2635="","",RIGHT($D2635,1))</f>
        <v/>
      </c>
      <c r="F2635" s="41" t="str">
        <f aca="false">IF($C2635="","",IFERROR(INDEX(サイズ換算マスタ!$C$6:$C$8,MATCH($E2635,サイズ換算マスタ!$B$6:$B$8,0)),1))</f>
        <v/>
      </c>
      <c r="G2635" s="38" t="str">
        <f aca="false">IF($C2635="","",SUMIFS(②実績CSV_期間A!$AA$2:$AA$5001,②実績CSV_期間A!$M$2:$M$5001,$C2635))</f>
        <v/>
      </c>
      <c r="H2635" s="38" t="str">
        <f aca="false">IF($C2635="","",SUMIFS(③実績CSV_期間B!$AA$2:$AA$5001,③実績CSV_期間B!$M$2:$M$5001,$C2635))</f>
        <v/>
      </c>
      <c r="I2635" s="38" t="str">
        <f aca="false">IF($C2635="","",SUMIFS(④実績CSV_期間C!$AA$2:$AA$5001,④実績CSV_期間C!$M$2:$M$5001,$C2635))</f>
        <v/>
      </c>
      <c r="J2635" s="38" t="str">
        <f aca="false">IF($C2635="","",N($F2635)*N($G2635))</f>
        <v/>
      </c>
      <c r="K2635" s="38" t="str">
        <f aca="false">IF($C2635="","",N($F2635)*N($H2635))</f>
        <v/>
      </c>
      <c r="L2635" s="38" t="str">
        <f aca="false">IF($C2635="","",N($F2635)*N($I2635))</f>
        <v/>
      </c>
      <c r="M2635" s="37" t="str">
        <f aca="false">IF(OR($C2635="",N(TOP!$C$12)=0),"",N($J2635)/TOP!$C$12)</f>
        <v/>
      </c>
      <c r="N2635" s="37" t="str">
        <f aca="false">IF(OR($C2635="",N(TOP!$C$13)=0),"",N($K2635)/TOP!$C$13)</f>
        <v/>
      </c>
      <c r="O2635" s="37" t="str">
        <f aca="false">IF(OR($C2635="",N(TOP!$C$14)=0),"",N($L2635)/TOP!$C$14)</f>
        <v/>
      </c>
      <c r="P2635" s="42" t="str">
        <f aca="false">IF($C2635="","",IFERROR(CHOOSE(MATCH(TOP!$C$10,{"【期間A】","【期間B】","【期間C】"},0),N($M2635),N($N2635),N($O2635)),0))</f>
        <v/>
      </c>
    </row>
    <row r="2636" customFormat="false" ht="15" hidden="false" customHeight="false" outlineLevel="0" collapsed="false">
      <c r="B2636" s="12" t="n">
        <v>2631</v>
      </c>
      <c r="C2636" s="36" t="str">
        <f aca="false">IF(②実績CSV_期間A!$M2632="","",②実績CSV_期間A!$M2632&amp;"")</f>
        <v/>
      </c>
      <c r="D2636" s="12" t="str">
        <f aca="false">IF($C2636="","",②実績CSV_期間A!$N2632)</f>
        <v/>
      </c>
      <c r="E2636" s="12" t="str">
        <f aca="false">IF($C2636="","",RIGHT($D2636,1))</f>
        <v/>
      </c>
      <c r="F2636" s="41" t="str">
        <f aca="false">IF($C2636="","",IFERROR(INDEX(サイズ換算マスタ!$C$6:$C$8,MATCH($E2636,サイズ換算マスタ!$B$6:$B$8,0)),1))</f>
        <v/>
      </c>
      <c r="G2636" s="38" t="str">
        <f aca="false">IF($C2636="","",SUMIFS(②実績CSV_期間A!$AA$2:$AA$5001,②実績CSV_期間A!$M$2:$M$5001,$C2636))</f>
        <v/>
      </c>
      <c r="H2636" s="38" t="str">
        <f aca="false">IF($C2636="","",SUMIFS(③実績CSV_期間B!$AA$2:$AA$5001,③実績CSV_期間B!$M$2:$M$5001,$C2636))</f>
        <v/>
      </c>
      <c r="I2636" s="38" t="str">
        <f aca="false">IF($C2636="","",SUMIFS(④実績CSV_期間C!$AA$2:$AA$5001,④実績CSV_期間C!$M$2:$M$5001,$C2636))</f>
        <v/>
      </c>
      <c r="J2636" s="38" t="str">
        <f aca="false">IF($C2636="","",N($F2636)*N($G2636))</f>
        <v/>
      </c>
      <c r="K2636" s="38" t="str">
        <f aca="false">IF($C2636="","",N($F2636)*N($H2636))</f>
        <v/>
      </c>
      <c r="L2636" s="38" t="str">
        <f aca="false">IF($C2636="","",N($F2636)*N($I2636))</f>
        <v/>
      </c>
      <c r="M2636" s="37" t="str">
        <f aca="false">IF(OR($C2636="",N(TOP!$C$12)=0),"",N($J2636)/TOP!$C$12)</f>
        <v/>
      </c>
      <c r="N2636" s="37" t="str">
        <f aca="false">IF(OR($C2636="",N(TOP!$C$13)=0),"",N($K2636)/TOP!$C$13)</f>
        <v/>
      </c>
      <c r="O2636" s="37" t="str">
        <f aca="false">IF(OR($C2636="",N(TOP!$C$14)=0),"",N($L2636)/TOP!$C$14)</f>
        <v/>
      </c>
      <c r="P2636" s="42" t="str">
        <f aca="false">IF($C2636="","",IFERROR(CHOOSE(MATCH(TOP!$C$10,{"【期間A】","【期間B】","【期間C】"},0),N($M2636),N($N2636),N($O2636)),0))</f>
        <v/>
      </c>
    </row>
    <row r="2637" customFormat="false" ht="15" hidden="false" customHeight="false" outlineLevel="0" collapsed="false">
      <c r="B2637" s="12" t="n">
        <v>2632</v>
      </c>
      <c r="C2637" s="36" t="str">
        <f aca="false">IF(②実績CSV_期間A!$M2633="","",②実績CSV_期間A!$M2633&amp;"")</f>
        <v/>
      </c>
      <c r="D2637" s="12" t="str">
        <f aca="false">IF($C2637="","",②実績CSV_期間A!$N2633)</f>
        <v/>
      </c>
      <c r="E2637" s="12" t="str">
        <f aca="false">IF($C2637="","",RIGHT($D2637,1))</f>
        <v/>
      </c>
      <c r="F2637" s="41" t="str">
        <f aca="false">IF($C2637="","",IFERROR(INDEX(サイズ換算マスタ!$C$6:$C$8,MATCH($E2637,サイズ換算マスタ!$B$6:$B$8,0)),1))</f>
        <v/>
      </c>
      <c r="G2637" s="38" t="str">
        <f aca="false">IF($C2637="","",SUMIFS(②実績CSV_期間A!$AA$2:$AA$5001,②実績CSV_期間A!$M$2:$M$5001,$C2637))</f>
        <v/>
      </c>
      <c r="H2637" s="38" t="str">
        <f aca="false">IF($C2637="","",SUMIFS(③実績CSV_期間B!$AA$2:$AA$5001,③実績CSV_期間B!$M$2:$M$5001,$C2637))</f>
        <v/>
      </c>
      <c r="I2637" s="38" t="str">
        <f aca="false">IF($C2637="","",SUMIFS(④実績CSV_期間C!$AA$2:$AA$5001,④実績CSV_期間C!$M$2:$M$5001,$C2637))</f>
        <v/>
      </c>
      <c r="J2637" s="38" t="str">
        <f aca="false">IF($C2637="","",N($F2637)*N($G2637))</f>
        <v/>
      </c>
      <c r="K2637" s="38" t="str">
        <f aca="false">IF($C2637="","",N($F2637)*N($H2637))</f>
        <v/>
      </c>
      <c r="L2637" s="38" t="str">
        <f aca="false">IF($C2637="","",N($F2637)*N($I2637))</f>
        <v/>
      </c>
      <c r="M2637" s="37" t="str">
        <f aca="false">IF(OR($C2637="",N(TOP!$C$12)=0),"",N($J2637)/TOP!$C$12)</f>
        <v/>
      </c>
      <c r="N2637" s="37" t="str">
        <f aca="false">IF(OR($C2637="",N(TOP!$C$13)=0),"",N($K2637)/TOP!$C$13)</f>
        <v/>
      </c>
      <c r="O2637" s="37" t="str">
        <f aca="false">IF(OR($C2637="",N(TOP!$C$14)=0),"",N($L2637)/TOP!$C$14)</f>
        <v/>
      </c>
      <c r="P2637" s="42" t="str">
        <f aca="false">IF($C2637="","",IFERROR(CHOOSE(MATCH(TOP!$C$10,{"【期間A】","【期間B】","【期間C】"},0),N($M2637),N($N2637),N($O2637)),0))</f>
        <v/>
      </c>
    </row>
    <row r="2638" customFormat="false" ht="15" hidden="false" customHeight="false" outlineLevel="0" collapsed="false">
      <c r="B2638" s="12" t="n">
        <v>2633</v>
      </c>
      <c r="C2638" s="36" t="str">
        <f aca="false">IF(②実績CSV_期間A!$M2634="","",②実績CSV_期間A!$M2634&amp;"")</f>
        <v/>
      </c>
      <c r="D2638" s="12" t="str">
        <f aca="false">IF($C2638="","",②実績CSV_期間A!$N2634)</f>
        <v/>
      </c>
      <c r="E2638" s="12" t="str">
        <f aca="false">IF($C2638="","",RIGHT($D2638,1))</f>
        <v/>
      </c>
      <c r="F2638" s="41" t="str">
        <f aca="false">IF($C2638="","",IFERROR(INDEX(サイズ換算マスタ!$C$6:$C$8,MATCH($E2638,サイズ換算マスタ!$B$6:$B$8,0)),1))</f>
        <v/>
      </c>
      <c r="G2638" s="38" t="str">
        <f aca="false">IF($C2638="","",SUMIFS(②実績CSV_期間A!$AA$2:$AA$5001,②実績CSV_期間A!$M$2:$M$5001,$C2638))</f>
        <v/>
      </c>
      <c r="H2638" s="38" t="str">
        <f aca="false">IF($C2638="","",SUMIFS(③実績CSV_期間B!$AA$2:$AA$5001,③実績CSV_期間B!$M$2:$M$5001,$C2638))</f>
        <v/>
      </c>
      <c r="I2638" s="38" t="str">
        <f aca="false">IF($C2638="","",SUMIFS(④実績CSV_期間C!$AA$2:$AA$5001,④実績CSV_期間C!$M$2:$M$5001,$C2638))</f>
        <v/>
      </c>
      <c r="J2638" s="38" t="str">
        <f aca="false">IF($C2638="","",N($F2638)*N($G2638))</f>
        <v/>
      </c>
      <c r="K2638" s="38" t="str">
        <f aca="false">IF($C2638="","",N($F2638)*N($H2638))</f>
        <v/>
      </c>
      <c r="L2638" s="38" t="str">
        <f aca="false">IF($C2638="","",N($F2638)*N($I2638))</f>
        <v/>
      </c>
      <c r="M2638" s="37" t="str">
        <f aca="false">IF(OR($C2638="",N(TOP!$C$12)=0),"",N($J2638)/TOP!$C$12)</f>
        <v/>
      </c>
      <c r="N2638" s="37" t="str">
        <f aca="false">IF(OR($C2638="",N(TOP!$C$13)=0),"",N($K2638)/TOP!$C$13)</f>
        <v/>
      </c>
      <c r="O2638" s="37" t="str">
        <f aca="false">IF(OR($C2638="",N(TOP!$C$14)=0),"",N($L2638)/TOP!$C$14)</f>
        <v/>
      </c>
      <c r="P2638" s="42" t="str">
        <f aca="false">IF($C2638="","",IFERROR(CHOOSE(MATCH(TOP!$C$10,{"【期間A】","【期間B】","【期間C】"},0),N($M2638),N($N2638),N($O2638)),0))</f>
        <v/>
      </c>
    </row>
    <row r="2639" customFormat="false" ht="15" hidden="false" customHeight="false" outlineLevel="0" collapsed="false">
      <c r="B2639" s="12" t="n">
        <v>2634</v>
      </c>
      <c r="C2639" s="36" t="str">
        <f aca="false">IF(②実績CSV_期間A!$M2635="","",②実績CSV_期間A!$M2635&amp;"")</f>
        <v/>
      </c>
      <c r="D2639" s="12" t="str">
        <f aca="false">IF($C2639="","",②実績CSV_期間A!$N2635)</f>
        <v/>
      </c>
      <c r="E2639" s="12" t="str">
        <f aca="false">IF($C2639="","",RIGHT($D2639,1))</f>
        <v/>
      </c>
      <c r="F2639" s="41" t="str">
        <f aca="false">IF($C2639="","",IFERROR(INDEX(サイズ換算マスタ!$C$6:$C$8,MATCH($E2639,サイズ換算マスタ!$B$6:$B$8,0)),1))</f>
        <v/>
      </c>
      <c r="G2639" s="38" t="str">
        <f aca="false">IF($C2639="","",SUMIFS(②実績CSV_期間A!$AA$2:$AA$5001,②実績CSV_期間A!$M$2:$M$5001,$C2639))</f>
        <v/>
      </c>
      <c r="H2639" s="38" t="str">
        <f aca="false">IF($C2639="","",SUMIFS(③実績CSV_期間B!$AA$2:$AA$5001,③実績CSV_期間B!$M$2:$M$5001,$C2639))</f>
        <v/>
      </c>
      <c r="I2639" s="38" t="str">
        <f aca="false">IF($C2639="","",SUMIFS(④実績CSV_期間C!$AA$2:$AA$5001,④実績CSV_期間C!$M$2:$M$5001,$C2639))</f>
        <v/>
      </c>
      <c r="J2639" s="38" t="str">
        <f aca="false">IF($C2639="","",N($F2639)*N($G2639))</f>
        <v/>
      </c>
      <c r="K2639" s="38" t="str">
        <f aca="false">IF($C2639="","",N($F2639)*N($H2639))</f>
        <v/>
      </c>
      <c r="L2639" s="38" t="str">
        <f aca="false">IF($C2639="","",N($F2639)*N($I2639))</f>
        <v/>
      </c>
      <c r="M2639" s="37" t="str">
        <f aca="false">IF(OR($C2639="",N(TOP!$C$12)=0),"",N($J2639)/TOP!$C$12)</f>
        <v/>
      </c>
      <c r="N2639" s="37" t="str">
        <f aca="false">IF(OR($C2639="",N(TOP!$C$13)=0),"",N($K2639)/TOP!$C$13)</f>
        <v/>
      </c>
      <c r="O2639" s="37" t="str">
        <f aca="false">IF(OR($C2639="",N(TOP!$C$14)=0),"",N($L2639)/TOP!$C$14)</f>
        <v/>
      </c>
      <c r="P2639" s="42" t="str">
        <f aca="false">IF($C2639="","",IFERROR(CHOOSE(MATCH(TOP!$C$10,{"【期間A】","【期間B】","【期間C】"},0),N($M2639),N($N2639),N($O2639)),0))</f>
        <v/>
      </c>
    </row>
    <row r="2640" customFormat="false" ht="15" hidden="false" customHeight="false" outlineLevel="0" collapsed="false">
      <c r="B2640" s="12" t="n">
        <v>2635</v>
      </c>
      <c r="C2640" s="36" t="str">
        <f aca="false">IF(②実績CSV_期間A!$M2636="","",②実績CSV_期間A!$M2636&amp;"")</f>
        <v/>
      </c>
      <c r="D2640" s="12" t="str">
        <f aca="false">IF($C2640="","",②実績CSV_期間A!$N2636)</f>
        <v/>
      </c>
      <c r="E2640" s="12" t="str">
        <f aca="false">IF($C2640="","",RIGHT($D2640,1))</f>
        <v/>
      </c>
      <c r="F2640" s="41" t="str">
        <f aca="false">IF($C2640="","",IFERROR(INDEX(サイズ換算マスタ!$C$6:$C$8,MATCH($E2640,サイズ換算マスタ!$B$6:$B$8,0)),1))</f>
        <v/>
      </c>
      <c r="G2640" s="38" t="str">
        <f aca="false">IF($C2640="","",SUMIFS(②実績CSV_期間A!$AA$2:$AA$5001,②実績CSV_期間A!$M$2:$M$5001,$C2640))</f>
        <v/>
      </c>
      <c r="H2640" s="38" t="str">
        <f aca="false">IF($C2640="","",SUMIFS(③実績CSV_期間B!$AA$2:$AA$5001,③実績CSV_期間B!$M$2:$M$5001,$C2640))</f>
        <v/>
      </c>
      <c r="I2640" s="38" t="str">
        <f aca="false">IF($C2640="","",SUMIFS(④実績CSV_期間C!$AA$2:$AA$5001,④実績CSV_期間C!$M$2:$M$5001,$C2640))</f>
        <v/>
      </c>
      <c r="J2640" s="38" t="str">
        <f aca="false">IF($C2640="","",N($F2640)*N($G2640))</f>
        <v/>
      </c>
      <c r="K2640" s="38" t="str">
        <f aca="false">IF($C2640="","",N($F2640)*N($H2640))</f>
        <v/>
      </c>
      <c r="L2640" s="38" t="str">
        <f aca="false">IF($C2640="","",N($F2640)*N($I2640))</f>
        <v/>
      </c>
      <c r="M2640" s="37" t="str">
        <f aca="false">IF(OR($C2640="",N(TOP!$C$12)=0),"",N($J2640)/TOP!$C$12)</f>
        <v/>
      </c>
      <c r="N2640" s="37" t="str">
        <f aca="false">IF(OR($C2640="",N(TOP!$C$13)=0),"",N($K2640)/TOP!$C$13)</f>
        <v/>
      </c>
      <c r="O2640" s="37" t="str">
        <f aca="false">IF(OR($C2640="",N(TOP!$C$14)=0),"",N($L2640)/TOP!$C$14)</f>
        <v/>
      </c>
      <c r="P2640" s="42" t="str">
        <f aca="false">IF($C2640="","",IFERROR(CHOOSE(MATCH(TOP!$C$10,{"【期間A】","【期間B】","【期間C】"},0),N($M2640),N($N2640),N($O2640)),0))</f>
        <v/>
      </c>
    </row>
    <row r="2641" customFormat="false" ht="15" hidden="false" customHeight="false" outlineLevel="0" collapsed="false">
      <c r="B2641" s="12" t="n">
        <v>2636</v>
      </c>
      <c r="C2641" s="36" t="str">
        <f aca="false">IF(②実績CSV_期間A!$M2637="","",②実績CSV_期間A!$M2637&amp;"")</f>
        <v/>
      </c>
      <c r="D2641" s="12" t="str">
        <f aca="false">IF($C2641="","",②実績CSV_期間A!$N2637)</f>
        <v/>
      </c>
      <c r="E2641" s="12" t="str">
        <f aca="false">IF($C2641="","",RIGHT($D2641,1))</f>
        <v/>
      </c>
      <c r="F2641" s="41" t="str">
        <f aca="false">IF($C2641="","",IFERROR(INDEX(サイズ換算マスタ!$C$6:$C$8,MATCH($E2641,サイズ換算マスタ!$B$6:$B$8,0)),1))</f>
        <v/>
      </c>
      <c r="G2641" s="38" t="str">
        <f aca="false">IF($C2641="","",SUMIFS(②実績CSV_期間A!$AA$2:$AA$5001,②実績CSV_期間A!$M$2:$M$5001,$C2641))</f>
        <v/>
      </c>
      <c r="H2641" s="38" t="str">
        <f aca="false">IF($C2641="","",SUMIFS(③実績CSV_期間B!$AA$2:$AA$5001,③実績CSV_期間B!$M$2:$M$5001,$C2641))</f>
        <v/>
      </c>
      <c r="I2641" s="38" t="str">
        <f aca="false">IF($C2641="","",SUMIFS(④実績CSV_期間C!$AA$2:$AA$5001,④実績CSV_期間C!$M$2:$M$5001,$C2641))</f>
        <v/>
      </c>
      <c r="J2641" s="38" t="str">
        <f aca="false">IF($C2641="","",N($F2641)*N($G2641))</f>
        <v/>
      </c>
      <c r="K2641" s="38" t="str">
        <f aca="false">IF($C2641="","",N($F2641)*N($H2641))</f>
        <v/>
      </c>
      <c r="L2641" s="38" t="str">
        <f aca="false">IF($C2641="","",N($F2641)*N($I2641))</f>
        <v/>
      </c>
      <c r="M2641" s="37" t="str">
        <f aca="false">IF(OR($C2641="",N(TOP!$C$12)=0),"",N($J2641)/TOP!$C$12)</f>
        <v/>
      </c>
      <c r="N2641" s="37" t="str">
        <f aca="false">IF(OR($C2641="",N(TOP!$C$13)=0),"",N($K2641)/TOP!$C$13)</f>
        <v/>
      </c>
      <c r="O2641" s="37" t="str">
        <f aca="false">IF(OR($C2641="",N(TOP!$C$14)=0),"",N($L2641)/TOP!$C$14)</f>
        <v/>
      </c>
      <c r="P2641" s="42" t="str">
        <f aca="false">IF($C2641="","",IFERROR(CHOOSE(MATCH(TOP!$C$10,{"【期間A】","【期間B】","【期間C】"},0),N($M2641),N($N2641),N($O2641)),0))</f>
        <v/>
      </c>
    </row>
    <row r="2642" customFormat="false" ht="15" hidden="false" customHeight="false" outlineLevel="0" collapsed="false">
      <c r="B2642" s="12" t="n">
        <v>2637</v>
      </c>
      <c r="C2642" s="36" t="str">
        <f aca="false">IF(②実績CSV_期間A!$M2638="","",②実績CSV_期間A!$M2638&amp;"")</f>
        <v/>
      </c>
      <c r="D2642" s="12" t="str">
        <f aca="false">IF($C2642="","",②実績CSV_期間A!$N2638)</f>
        <v/>
      </c>
      <c r="E2642" s="12" t="str">
        <f aca="false">IF($C2642="","",RIGHT($D2642,1))</f>
        <v/>
      </c>
      <c r="F2642" s="41" t="str">
        <f aca="false">IF($C2642="","",IFERROR(INDEX(サイズ換算マスタ!$C$6:$C$8,MATCH($E2642,サイズ換算マスタ!$B$6:$B$8,0)),1))</f>
        <v/>
      </c>
      <c r="G2642" s="38" t="str">
        <f aca="false">IF($C2642="","",SUMIFS(②実績CSV_期間A!$AA$2:$AA$5001,②実績CSV_期間A!$M$2:$M$5001,$C2642))</f>
        <v/>
      </c>
      <c r="H2642" s="38" t="str">
        <f aca="false">IF($C2642="","",SUMIFS(③実績CSV_期間B!$AA$2:$AA$5001,③実績CSV_期間B!$M$2:$M$5001,$C2642))</f>
        <v/>
      </c>
      <c r="I2642" s="38" t="str">
        <f aca="false">IF($C2642="","",SUMIFS(④実績CSV_期間C!$AA$2:$AA$5001,④実績CSV_期間C!$M$2:$M$5001,$C2642))</f>
        <v/>
      </c>
      <c r="J2642" s="38" t="str">
        <f aca="false">IF($C2642="","",N($F2642)*N($G2642))</f>
        <v/>
      </c>
      <c r="K2642" s="38" t="str">
        <f aca="false">IF($C2642="","",N($F2642)*N($H2642))</f>
        <v/>
      </c>
      <c r="L2642" s="38" t="str">
        <f aca="false">IF($C2642="","",N($F2642)*N($I2642))</f>
        <v/>
      </c>
      <c r="M2642" s="37" t="str">
        <f aca="false">IF(OR($C2642="",N(TOP!$C$12)=0),"",N($J2642)/TOP!$C$12)</f>
        <v/>
      </c>
      <c r="N2642" s="37" t="str">
        <f aca="false">IF(OR($C2642="",N(TOP!$C$13)=0),"",N($K2642)/TOP!$C$13)</f>
        <v/>
      </c>
      <c r="O2642" s="37" t="str">
        <f aca="false">IF(OR($C2642="",N(TOP!$C$14)=0),"",N($L2642)/TOP!$C$14)</f>
        <v/>
      </c>
      <c r="P2642" s="42" t="str">
        <f aca="false">IF($C2642="","",IFERROR(CHOOSE(MATCH(TOP!$C$10,{"【期間A】","【期間B】","【期間C】"},0),N($M2642),N($N2642),N($O2642)),0))</f>
        <v/>
      </c>
    </row>
    <row r="2643" customFormat="false" ht="15" hidden="false" customHeight="false" outlineLevel="0" collapsed="false">
      <c r="B2643" s="12" t="n">
        <v>2638</v>
      </c>
      <c r="C2643" s="36" t="str">
        <f aca="false">IF(②実績CSV_期間A!$M2639="","",②実績CSV_期間A!$M2639&amp;"")</f>
        <v/>
      </c>
      <c r="D2643" s="12" t="str">
        <f aca="false">IF($C2643="","",②実績CSV_期間A!$N2639)</f>
        <v/>
      </c>
      <c r="E2643" s="12" t="str">
        <f aca="false">IF($C2643="","",RIGHT($D2643,1))</f>
        <v/>
      </c>
      <c r="F2643" s="41" t="str">
        <f aca="false">IF($C2643="","",IFERROR(INDEX(サイズ換算マスタ!$C$6:$C$8,MATCH($E2643,サイズ換算マスタ!$B$6:$B$8,0)),1))</f>
        <v/>
      </c>
      <c r="G2643" s="38" t="str">
        <f aca="false">IF($C2643="","",SUMIFS(②実績CSV_期間A!$AA$2:$AA$5001,②実績CSV_期間A!$M$2:$M$5001,$C2643))</f>
        <v/>
      </c>
      <c r="H2643" s="38" t="str">
        <f aca="false">IF($C2643="","",SUMIFS(③実績CSV_期間B!$AA$2:$AA$5001,③実績CSV_期間B!$M$2:$M$5001,$C2643))</f>
        <v/>
      </c>
      <c r="I2643" s="38" t="str">
        <f aca="false">IF($C2643="","",SUMIFS(④実績CSV_期間C!$AA$2:$AA$5001,④実績CSV_期間C!$M$2:$M$5001,$C2643))</f>
        <v/>
      </c>
      <c r="J2643" s="38" t="str">
        <f aca="false">IF($C2643="","",N($F2643)*N($G2643))</f>
        <v/>
      </c>
      <c r="K2643" s="38" t="str">
        <f aca="false">IF($C2643="","",N($F2643)*N($H2643))</f>
        <v/>
      </c>
      <c r="L2643" s="38" t="str">
        <f aca="false">IF($C2643="","",N($F2643)*N($I2643))</f>
        <v/>
      </c>
      <c r="M2643" s="37" t="str">
        <f aca="false">IF(OR($C2643="",N(TOP!$C$12)=0),"",N($J2643)/TOP!$C$12)</f>
        <v/>
      </c>
      <c r="N2643" s="37" t="str">
        <f aca="false">IF(OR($C2643="",N(TOP!$C$13)=0),"",N($K2643)/TOP!$C$13)</f>
        <v/>
      </c>
      <c r="O2643" s="37" t="str">
        <f aca="false">IF(OR($C2643="",N(TOP!$C$14)=0),"",N($L2643)/TOP!$C$14)</f>
        <v/>
      </c>
      <c r="P2643" s="42" t="str">
        <f aca="false">IF($C2643="","",IFERROR(CHOOSE(MATCH(TOP!$C$10,{"【期間A】","【期間B】","【期間C】"},0),N($M2643),N($N2643),N($O2643)),0))</f>
        <v/>
      </c>
    </row>
    <row r="2644" customFormat="false" ht="15" hidden="false" customHeight="false" outlineLevel="0" collapsed="false">
      <c r="B2644" s="12" t="n">
        <v>2639</v>
      </c>
      <c r="C2644" s="36" t="str">
        <f aca="false">IF(②実績CSV_期間A!$M2640="","",②実績CSV_期間A!$M2640&amp;"")</f>
        <v/>
      </c>
      <c r="D2644" s="12" t="str">
        <f aca="false">IF($C2644="","",②実績CSV_期間A!$N2640)</f>
        <v/>
      </c>
      <c r="E2644" s="12" t="str">
        <f aca="false">IF($C2644="","",RIGHT($D2644,1))</f>
        <v/>
      </c>
      <c r="F2644" s="41" t="str">
        <f aca="false">IF($C2644="","",IFERROR(INDEX(サイズ換算マスタ!$C$6:$C$8,MATCH($E2644,サイズ換算マスタ!$B$6:$B$8,0)),1))</f>
        <v/>
      </c>
      <c r="G2644" s="38" t="str">
        <f aca="false">IF($C2644="","",SUMIFS(②実績CSV_期間A!$AA$2:$AA$5001,②実績CSV_期間A!$M$2:$M$5001,$C2644))</f>
        <v/>
      </c>
      <c r="H2644" s="38" t="str">
        <f aca="false">IF($C2644="","",SUMIFS(③実績CSV_期間B!$AA$2:$AA$5001,③実績CSV_期間B!$M$2:$M$5001,$C2644))</f>
        <v/>
      </c>
      <c r="I2644" s="38" t="str">
        <f aca="false">IF($C2644="","",SUMIFS(④実績CSV_期間C!$AA$2:$AA$5001,④実績CSV_期間C!$M$2:$M$5001,$C2644))</f>
        <v/>
      </c>
      <c r="J2644" s="38" t="str">
        <f aca="false">IF($C2644="","",N($F2644)*N($G2644))</f>
        <v/>
      </c>
      <c r="K2644" s="38" t="str">
        <f aca="false">IF($C2644="","",N($F2644)*N($H2644))</f>
        <v/>
      </c>
      <c r="L2644" s="38" t="str">
        <f aca="false">IF($C2644="","",N($F2644)*N($I2644))</f>
        <v/>
      </c>
      <c r="M2644" s="37" t="str">
        <f aca="false">IF(OR($C2644="",N(TOP!$C$12)=0),"",N($J2644)/TOP!$C$12)</f>
        <v/>
      </c>
      <c r="N2644" s="37" t="str">
        <f aca="false">IF(OR($C2644="",N(TOP!$C$13)=0),"",N($K2644)/TOP!$C$13)</f>
        <v/>
      </c>
      <c r="O2644" s="37" t="str">
        <f aca="false">IF(OR($C2644="",N(TOP!$C$14)=0),"",N($L2644)/TOP!$C$14)</f>
        <v/>
      </c>
      <c r="P2644" s="42" t="str">
        <f aca="false">IF($C2644="","",IFERROR(CHOOSE(MATCH(TOP!$C$10,{"【期間A】","【期間B】","【期間C】"},0),N($M2644),N($N2644),N($O2644)),0))</f>
        <v/>
      </c>
    </row>
    <row r="2645" customFormat="false" ht="15" hidden="false" customHeight="false" outlineLevel="0" collapsed="false">
      <c r="B2645" s="12" t="n">
        <v>2640</v>
      </c>
      <c r="C2645" s="36" t="str">
        <f aca="false">IF(②実績CSV_期間A!$M2641="","",②実績CSV_期間A!$M2641&amp;"")</f>
        <v/>
      </c>
      <c r="D2645" s="12" t="str">
        <f aca="false">IF($C2645="","",②実績CSV_期間A!$N2641)</f>
        <v/>
      </c>
      <c r="E2645" s="12" t="str">
        <f aca="false">IF($C2645="","",RIGHT($D2645,1))</f>
        <v/>
      </c>
      <c r="F2645" s="41" t="str">
        <f aca="false">IF($C2645="","",IFERROR(INDEX(サイズ換算マスタ!$C$6:$C$8,MATCH($E2645,サイズ換算マスタ!$B$6:$B$8,0)),1))</f>
        <v/>
      </c>
      <c r="G2645" s="38" t="str">
        <f aca="false">IF($C2645="","",SUMIFS(②実績CSV_期間A!$AA$2:$AA$5001,②実績CSV_期間A!$M$2:$M$5001,$C2645))</f>
        <v/>
      </c>
      <c r="H2645" s="38" t="str">
        <f aca="false">IF($C2645="","",SUMIFS(③実績CSV_期間B!$AA$2:$AA$5001,③実績CSV_期間B!$M$2:$M$5001,$C2645))</f>
        <v/>
      </c>
      <c r="I2645" s="38" t="str">
        <f aca="false">IF($C2645="","",SUMIFS(④実績CSV_期間C!$AA$2:$AA$5001,④実績CSV_期間C!$M$2:$M$5001,$C2645))</f>
        <v/>
      </c>
      <c r="J2645" s="38" t="str">
        <f aca="false">IF($C2645="","",N($F2645)*N($G2645))</f>
        <v/>
      </c>
      <c r="K2645" s="38" t="str">
        <f aca="false">IF($C2645="","",N($F2645)*N($H2645))</f>
        <v/>
      </c>
      <c r="L2645" s="38" t="str">
        <f aca="false">IF($C2645="","",N($F2645)*N($I2645))</f>
        <v/>
      </c>
      <c r="M2645" s="37" t="str">
        <f aca="false">IF(OR($C2645="",N(TOP!$C$12)=0),"",N($J2645)/TOP!$C$12)</f>
        <v/>
      </c>
      <c r="N2645" s="37" t="str">
        <f aca="false">IF(OR($C2645="",N(TOP!$C$13)=0),"",N($K2645)/TOP!$C$13)</f>
        <v/>
      </c>
      <c r="O2645" s="37" t="str">
        <f aca="false">IF(OR($C2645="",N(TOP!$C$14)=0),"",N($L2645)/TOP!$C$14)</f>
        <v/>
      </c>
      <c r="P2645" s="42" t="str">
        <f aca="false">IF($C2645="","",IFERROR(CHOOSE(MATCH(TOP!$C$10,{"【期間A】","【期間B】","【期間C】"},0),N($M2645),N($N2645),N($O2645)),0))</f>
        <v/>
      </c>
    </row>
    <row r="2646" customFormat="false" ht="15" hidden="false" customHeight="false" outlineLevel="0" collapsed="false">
      <c r="B2646" s="12" t="n">
        <v>2641</v>
      </c>
      <c r="C2646" s="36" t="str">
        <f aca="false">IF(②実績CSV_期間A!$M2642="","",②実績CSV_期間A!$M2642&amp;"")</f>
        <v/>
      </c>
      <c r="D2646" s="12" t="str">
        <f aca="false">IF($C2646="","",②実績CSV_期間A!$N2642)</f>
        <v/>
      </c>
      <c r="E2646" s="12" t="str">
        <f aca="false">IF($C2646="","",RIGHT($D2646,1))</f>
        <v/>
      </c>
      <c r="F2646" s="41" t="str">
        <f aca="false">IF($C2646="","",IFERROR(INDEX(サイズ換算マスタ!$C$6:$C$8,MATCH($E2646,サイズ換算マスタ!$B$6:$B$8,0)),1))</f>
        <v/>
      </c>
      <c r="G2646" s="38" t="str">
        <f aca="false">IF($C2646="","",SUMIFS(②実績CSV_期間A!$AA$2:$AA$5001,②実績CSV_期間A!$M$2:$M$5001,$C2646))</f>
        <v/>
      </c>
      <c r="H2646" s="38" t="str">
        <f aca="false">IF($C2646="","",SUMIFS(③実績CSV_期間B!$AA$2:$AA$5001,③実績CSV_期間B!$M$2:$M$5001,$C2646))</f>
        <v/>
      </c>
      <c r="I2646" s="38" t="str">
        <f aca="false">IF($C2646="","",SUMIFS(④実績CSV_期間C!$AA$2:$AA$5001,④実績CSV_期間C!$M$2:$M$5001,$C2646))</f>
        <v/>
      </c>
      <c r="J2646" s="38" t="str">
        <f aca="false">IF($C2646="","",N($F2646)*N($G2646))</f>
        <v/>
      </c>
      <c r="K2646" s="38" t="str">
        <f aca="false">IF($C2646="","",N($F2646)*N($H2646))</f>
        <v/>
      </c>
      <c r="L2646" s="38" t="str">
        <f aca="false">IF($C2646="","",N($F2646)*N($I2646))</f>
        <v/>
      </c>
      <c r="M2646" s="37" t="str">
        <f aca="false">IF(OR($C2646="",N(TOP!$C$12)=0),"",N($J2646)/TOP!$C$12)</f>
        <v/>
      </c>
      <c r="N2646" s="37" t="str">
        <f aca="false">IF(OR($C2646="",N(TOP!$C$13)=0),"",N($K2646)/TOP!$C$13)</f>
        <v/>
      </c>
      <c r="O2646" s="37" t="str">
        <f aca="false">IF(OR($C2646="",N(TOP!$C$14)=0),"",N($L2646)/TOP!$C$14)</f>
        <v/>
      </c>
      <c r="P2646" s="42" t="str">
        <f aca="false">IF($C2646="","",IFERROR(CHOOSE(MATCH(TOP!$C$10,{"【期間A】","【期間B】","【期間C】"},0),N($M2646),N($N2646),N($O2646)),0))</f>
        <v/>
      </c>
    </row>
    <row r="2647" customFormat="false" ht="15" hidden="false" customHeight="false" outlineLevel="0" collapsed="false">
      <c r="B2647" s="12" t="n">
        <v>2642</v>
      </c>
      <c r="C2647" s="36" t="str">
        <f aca="false">IF(②実績CSV_期間A!$M2643="","",②実績CSV_期間A!$M2643&amp;"")</f>
        <v/>
      </c>
      <c r="D2647" s="12" t="str">
        <f aca="false">IF($C2647="","",②実績CSV_期間A!$N2643)</f>
        <v/>
      </c>
      <c r="E2647" s="12" t="str">
        <f aca="false">IF($C2647="","",RIGHT($D2647,1))</f>
        <v/>
      </c>
      <c r="F2647" s="41" t="str">
        <f aca="false">IF($C2647="","",IFERROR(INDEX(サイズ換算マスタ!$C$6:$C$8,MATCH($E2647,サイズ換算マスタ!$B$6:$B$8,0)),1))</f>
        <v/>
      </c>
      <c r="G2647" s="38" t="str">
        <f aca="false">IF($C2647="","",SUMIFS(②実績CSV_期間A!$AA$2:$AA$5001,②実績CSV_期間A!$M$2:$M$5001,$C2647))</f>
        <v/>
      </c>
      <c r="H2647" s="38" t="str">
        <f aca="false">IF($C2647="","",SUMIFS(③実績CSV_期間B!$AA$2:$AA$5001,③実績CSV_期間B!$M$2:$M$5001,$C2647))</f>
        <v/>
      </c>
      <c r="I2647" s="38" t="str">
        <f aca="false">IF($C2647="","",SUMIFS(④実績CSV_期間C!$AA$2:$AA$5001,④実績CSV_期間C!$M$2:$M$5001,$C2647))</f>
        <v/>
      </c>
      <c r="J2647" s="38" t="str">
        <f aca="false">IF($C2647="","",N($F2647)*N($G2647))</f>
        <v/>
      </c>
      <c r="K2647" s="38" t="str">
        <f aca="false">IF($C2647="","",N($F2647)*N($H2647))</f>
        <v/>
      </c>
      <c r="L2647" s="38" t="str">
        <f aca="false">IF($C2647="","",N($F2647)*N($I2647))</f>
        <v/>
      </c>
      <c r="M2647" s="37" t="str">
        <f aca="false">IF(OR($C2647="",N(TOP!$C$12)=0),"",N($J2647)/TOP!$C$12)</f>
        <v/>
      </c>
      <c r="N2647" s="37" t="str">
        <f aca="false">IF(OR($C2647="",N(TOP!$C$13)=0),"",N($K2647)/TOP!$C$13)</f>
        <v/>
      </c>
      <c r="O2647" s="37" t="str">
        <f aca="false">IF(OR($C2647="",N(TOP!$C$14)=0),"",N($L2647)/TOP!$C$14)</f>
        <v/>
      </c>
      <c r="P2647" s="42" t="str">
        <f aca="false">IF($C2647="","",IFERROR(CHOOSE(MATCH(TOP!$C$10,{"【期間A】","【期間B】","【期間C】"},0),N($M2647),N($N2647),N($O2647)),0))</f>
        <v/>
      </c>
    </row>
    <row r="2648" customFormat="false" ht="15" hidden="false" customHeight="false" outlineLevel="0" collapsed="false">
      <c r="B2648" s="12" t="n">
        <v>2643</v>
      </c>
      <c r="C2648" s="36" t="str">
        <f aca="false">IF(②実績CSV_期間A!$M2644="","",②実績CSV_期間A!$M2644&amp;"")</f>
        <v/>
      </c>
      <c r="D2648" s="12" t="str">
        <f aca="false">IF($C2648="","",②実績CSV_期間A!$N2644)</f>
        <v/>
      </c>
      <c r="E2648" s="12" t="str">
        <f aca="false">IF($C2648="","",RIGHT($D2648,1))</f>
        <v/>
      </c>
      <c r="F2648" s="41" t="str">
        <f aca="false">IF($C2648="","",IFERROR(INDEX(サイズ換算マスタ!$C$6:$C$8,MATCH($E2648,サイズ換算マスタ!$B$6:$B$8,0)),1))</f>
        <v/>
      </c>
      <c r="G2648" s="38" t="str">
        <f aca="false">IF($C2648="","",SUMIFS(②実績CSV_期間A!$AA$2:$AA$5001,②実績CSV_期間A!$M$2:$M$5001,$C2648))</f>
        <v/>
      </c>
      <c r="H2648" s="38" t="str">
        <f aca="false">IF($C2648="","",SUMIFS(③実績CSV_期間B!$AA$2:$AA$5001,③実績CSV_期間B!$M$2:$M$5001,$C2648))</f>
        <v/>
      </c>
      <c r="I2648" s="38" t="str">
        <f aca="false">IF($C2648="","",SUMIFS(④実績CSV_期間C!$AA$2:$AA$5001,④実績CSV_期間C!$M$2:$M$5001,$C2648))</f>
        <v/>
      </c>
      <c r="J2648" s="38" t="str">
        <f aca="false">IF($C2648="","",N($F2648)*N($G2648))</f>
        <v/>
      </c>
      <c r="K2648" s="38" t="str">
        <f aca="false">IF($C2648="","",N($F2648)*N($H2648))</f>
        <v/>
      </c>
      <c r="L2648" s="38" t="str">
        <f aca="false">IF($C2648="","",N($F2648)*N($I2648))</f>
        <v/>
      </c>
      <c r="M2648" s="37" t="str">
        <f aca="false">IF(OR($C2648="",N(TOP!$C$12)=0),"",N($J2648)/TOP!$C$12)</f>
        <v/>
      </c>
      <c r="N2648" s="37" t="str">
        <f aca="false">IF(OR($C2648="",N(TOP!$C$13)=0),"",N($K2648)/TOP!$C$13)</f>
        <v/>
      </c>
      <c r="O2648" s="37" t="str">
        <f aca="false">IF(OR($C2648="",N(TOP!$C$14)=0),"",N($L2648)/TOP!$C$14)</f>
        <v/>
      </c>
      <c r="P2648" s="42" t="str">
        <f aca="false">IF($C2648="","",IFERROR(CHOOSE(MATCH(TOP!$C$10,{"【期間A】","【期間B】","【期間C】"},0),N($M2648),N($N2648),N($O2648)),0))</f>
        <v/>
      </c>
    </row>
    <row r="2649" customFormat="false" ht="15" hidden="false" customHeight="false" outlineLevel="0" collapsed="false">
      <c r="B2649" s="12" t="n">
        <v>2644</v>
      </c>
      <c r="C2649" s="36" t="str">
        <f aca="false">IF(②実績CSV_期間A!$M2645="","",②実績CSV_期間A!$M2645&amp;"")</f>
        <v/>
      </c>
      <c r="D2649" s="12" t="str">
        <f aca="false">IF($C2649="","",②実績CSV_期間A!$N2645)</f>
        <v/>
      </c>
      <c r="E2649" s="12" t="str">
        <f aca="false">IF($C2649="","",RIGHT($D2649,1))</f>
        <v/>
      </c>
      <c r="F2649" s="41" t="str">
        <f aca="false">IF($C2649="","",IFERROR(INDEX(サイズ換算マスタ!$C$6:$C$8,MATCH($E2649,サイズ換算マスタ!$B$6:$B$8,0)),1))</f>
        <v/>
      </c>
      <c r="G2649" s="38" t="str">
        <f aca="false">IF($C2649="","",SUMIFS(②実績CSV_期間A!$AA$2:$AA$5001,②実績CSV_期間A!$M$2:$M$5001,$C2649))</f>
        <v/>
      </c>
      <c r="H2649" s="38" t="str">
        <f aca="false">IF($C2649="","",SUMIFS(③実績CSV_期間B!$AA$2:$AA$5001,③実績CSV_期間B!$M$2:$M$5001,$C2649))</f>
        <v/>
      </c>
      <c r="I2649" s="38" t="str">
        <f aca="false">IF($C2649="","",SUMIFS(④実績CSV_期間C!$AA$2:$AA$5001,④実績CSV_期間C!$M$2:$M$5001,$C2649))</f>
        <v/>
      </c>
      <c r="J2649" s="38" t="str">
        <f aca="false">IF($C2649="","",N($F2649)*N($G2649))</f>
        <v/>
      </c>
      <c r="K2649" s="38" t="str">
        <f aca="false">IF($C2649="","",N($F2649)*N($H2649))</f>
        <v/>
      </c>
      <c r="L2649" s="38" t="str">
        <f aca="false">IF($C2649="","",N($F2649)*N($I2649))</f>
        <v/>
      </c>
      <c r="M2649" s="37" t="str">
        <f aca="false">IF(OR($C2649="",N(TOP!$C$12)=0),"",N($J2649)/TOP!$C$12)</f>
        <v/>
      </c>
      <c r="N2649" s="37" t="str">
        <f aca="false">IF(OR($C2649="",N(TOP!$C$13)=0),"",N($K2649)/TOP!$C$13)</f>
        <v/>
      </c>
      <c r="O2649" s="37" t="str">
        <f aca="false">IF(OR($C2649="",N(TOP!$C$14)=0),"",N($L2649)/TOP!$C$14)</f>
        <v/>
      </c>
      <c r="P2649" s="42" t="str">
        <f aca="false">IF($C2649="","",IFERROR(CHOOSE(MATCH(TOP!$C$10,{"【期間A】","【期間B】","【期間C】"},0),N($M2649),N($N2649),N($O2649)),0))</f>
        <v/>
      </c>
    </row>
    <row r="2650" customFormat="false" ht="15" hidden="false" customHeight="false" outlineLevel="0" collapsed="false">
      <c r="B2650" s="12" t="n">
        <v>2645</v>
      </c>
      <c r="C2650" s="36" t="str">
        <f aca="false">IF(②実績CSV_期間A!$M2646="","",②実績CSV_期間A!$M2646&amp;"")</f>
        <v/>
      </c>
      <c r="D2650" s="12" t="str">
        <f aca="false">IF($C2650="","",②実績CSV_期間A!$N2646)</f>
        <v/>
      </c>
      <c r="E2650" s="12" t="str">
        <f aca="false">IF($C2650="","",RIGHT($D2650,1))</f>
        <v/>
      </c>
      <c r="F2650" s="41" t="str">
        <f aca="false">IF($C2650="","",IFERROR(INDEX(サイズ換算マスタ!$C$6:$C$8,MATCH($E2650,サイズ換算マスタ!$B$6:$B$8,0)),1))</f>
        <v/>
      </c>
      <c r="G2650" s="38" t="str">
        <f aca="false">IF($C2650="","",SUMIFS(②実績CSV_期間A!$AA$2:$AA$5001,②実績CSV_期間A!$M$2:$M$5001,$C2650))</f>
        <v/>
      </c>
      <c r="H2650" s="38" t="str">
        <f aca="false">IF($C2650="","",SUMIFS(③実績CSV_期間B!$AA$2:$AA$5001,③実績CSV_期間B!$M$2:$M$5001,$C2650))</f>
        <v/>
      </c>
      <c r="I2650" s="38" t="str">
        <f aca="false">IF($C2650="","",SUMIFS(④実績CSV_期間C!$AA$2:$AA$5001,④実績CSV_期間C!$M$2:$M$5001,$C2650))</f>
        <v/>
      </c>
      <c r="J2650" s="38" t="str">
        <f aca="false">IF($C2650="","",N($F2650)*N($G2650))</f>
        <v/>
      </c>
      <c r="K2650" s="38" t="str">
        <f aca="false">IF($C2650="","",N($F2650)*N($H2650))</f>
        <v/>
      </c>
      <c r="L2650" s="38" t="str">
        <f aca="false">IF($C2650="","",N($F2650)*N($I2650))</f>
        <v/>
      </c>
      <c r="M2650" s="37" t="str">
        <f aca="false">IF(OR($C2650="",N(TOP!$C$12)=0),"",N($J2650)/TOP!$C$12)</f>
        <v/>
      </c>
      <c r="N2650" s="37" t="str">
        <f aca="false">IF(OR($C2650="",N(TOP!$C$13)=0),"",N($K2650)/TOP!$C$13)</f>
        <v/>
      </c>
      <c r="O2650" s="37" t="str">
        <f aca="false">IF(OR($C2650="",N(TOP!$C$14)=0),"",N($L2650)/TOP!$C$14)</f>
        <v/>
      </c>
      <c r="P2650" s="42" t="str">
        <f aca="false">IF($C2650="","",IFERROR(CHOOSE(MATCH(TOP!$C$10,{"【期間A】","【期間B】","【期間C】"},0),N($M2650),N($N2650),N($O2650)),0))</f>
        <v/>
      </c>
    </row>
    <row r="2651" customFormat="false" ht="15" hidden="false" customHeight="false" outlineLevel="0" collapsed="false">
      <c r="B2651" s="12" t="n">
        <v>2646</v>
      </c>
      <c r="C2651" s="36" t="str">
        <f aca="false">IF(②実績CSV_期間A!$M2647="","",②実績CSV_期間A!$M2647&amp;"")</f>
        <v/>
      </c>
      <c r="D2651" s="12" t="str">
        <f aca="false">IF($C2651="","",②実績CSV_期間A!$N2647)</f>
        <v/>
      </c>
      <c r="E2651" s="12" t="str">
        <f aca="false">IF($C2651="","",RIGHT($D2651,1))</f>
        <v/>
      </c>
      <c r="F2651" s="41" t="str">
        <f aca="false">IF($C2651="","",IFERROR(INDEX(サイズ換算マスタ!$C$6:$C$8,MATCH($E2651,サイズ換算マスタ!$B$6:$B$8,0)),1))</f>
        <v/>
      </c>
      <c r="G2651" s="38" t="str">
        <f aca="false">IF($C2651="","",SUMIFS(②実績CSV_期間A!$AA$2:$AA$5001,②実績CSV_期間A!$M$2:$M$5001,$C2651))</f>
        <v/>
      </c>
      <c r="H2651" s="38" t="str">
        <f aca="false">IF($C2651="","",SUMIFS(③実績CSV_期間B!$AA$2:$AA$5001,③実績CSV_期間B!$M$2:$M$5001,$C2651))</f>
        <v/>
      </c>
      <c r="I2651" s="38" t="str">
        <f aca="false">IF($C2651="","",SUMIFS(④実績CSV_期間C!$AA$2:$AA$5001,④実績CSV_期間C!$M$2:$M$5001,$C2651))</f>
        <v/>
      </c>
      <c r="J2651" s="38" t="str">
        <f aca="false">IF($C2651="","",N($F2651)*N($G2651))</f>
        <v/>
      </c>
      <c r="K2651" s="38" t="str">
        <f aca="false">IF($C2651="","",N($F2651)*N($H2651))</f>
        <v/>
      </c>
      <c r="L2651" s="38" t="str">
        <f aca="false">IF($C2651="","",N($F2651)*N($I2651))</f>
        <v/>
      </c>
      <c r="M2651" s="37" t="str">
        <f aca="false">IF(OR($C2651="",N(TOP!$C$12)=0),"",N($J2651)/TOP!$C$12)</f>
        <v/>
      </c>
      <c r="N2651" s="37" t="str">
        <f aca="false">IF(OR($C2651="",N(TOP!$C$13)=0),"",N($K2651)/TOP!$C$13)</f>
        <v/>
      </c>
      <c r="O2651" s="37" t="str">
        <f aca="false">IF(OR($C2651="",N(TOP!$C$14)=0),"",N($L2651)/TOP!$C$14)</f>
        <v/>
      </c>
      <c r="P2651" s="42" t="str">
        <f aca="false">IF($C2651="","",IFERROR(CHOOSE(MATCH(TOP!$C$10,{"【期間A】","【期間B】","【期間C】"},0),N($M2651),N($N2651),N($O2651)),0))</f>
        <v/>
      </c>
    </row>
    <row r="2652" customFormat="false" ht="15" hidden="false" customHeight="false" outlineLevel="0" collapsed="false">
      <c r="B2652" s="12" t="n">
        <v>2647</v>
      </c>
      <c r="C2652" s="36" t="str">
        <f aca="false">IF(②実績CSV_期間A!$M2648="","",②実績CSV_期間A!$M2648&amp;"")</f>
        <v/>
      </c>
      <c r="D2652" s="12" t="str">
        <f aca="false">IF($C2652="","",②実績CSV_期間A!$N2648)</f>
        <v/>
      </c>
      <c r="E2652" s="12" t="str">
        <f aca="false">IF($C2652="","",RIGHT($D2652,1))</f>
        <v/>
      </c>
      <c r="F2652" s="41" t="str">
        <f aca="false">IF($C2652="","",IFERROR(INDEX(サイズ換算マスタ!$C$6:$C$8,MATCH($E2652,サイズ換算マスタ!$B$6:$B$8,0)),1))</f>
        <v/>
      </c>
      <c r="G2652" s="38" t="str">
        <f aca="false">IF($C2652="","",SUMIFS(②実績CSV_期間A!$AA$2:$AA$5001,②実績CSV_期間A!$M$2:$M$5001,$C2652))</f>
        <v/>
      </c>
      <c r="H2652" s="38" t="str">
        <f aca="false">IF($C2652="","",SUMIFS(③実績CSV_期間B!$AA$2:$AA$5001,③実績CSV_期間B!$M$2:$M$5001,$C2652))</f>
        <v/>
      </c>
      <c r="I2652" s="38" t="str">
        <f aca="false">IF($C2652="","",SUMIFS(④実績CSV_期間C!$AA$2:$AA$5001,④実績CSV_期間C!$M$2:$M$5001,$C2652))</f>
        <v/>
      </c>
      <c r="J2652" s="38" t="str">
        <f aca="false">IF($C2652="","",N($F2652)*N($G2652))</f>
        <v/>
      </c>
      <c r="K2652" s="38" t="str">
        <f aca="false">IF($C2652="","",N($F2652)*N($H2652))</f>
        <v/>
      </c>
      <c r="L2652" s="38" t="str">
        <f aca="false">IF($C2652="","",N($F2652)*N($I2652))</f>
        <v/>
      </c>
      <c r="M2652" s="37" t="str">
        <f aca="false">IF(OR($C2652="",N(TOP!$C$12)=0),"",N($J2652)/TOP!$C$12)</f>
        <v/>
      </c>
      <c r="N2652" s="37" t="str">
        <f aca="false">IF(OR($C2652="",N(TOP!$C$13)=0),"",N($K2652)/TOP!$C$13)</f>
        <v/>
      </c>
      <c r="O2652" s="37" t="str">
        <f aca="false">IF(OR($C2652="",N(TOP!$C$14)=0),"",N($L2652)/TOP!$C$14)</f>
        <v/>
      </c>
      <c r="P2652" s="42" t="str">
        <f aca="false">IF($C2652="","",IFERROR(CHOOSE(MATCH(TOP!$C$10,{"【期間A】","【期間B】","【期間C】"},0),N($M2652),N($N2652),N($O2652)),0))</f>
        <v/>
      </c>
    </row>
    <row r="2653" customFormat="false" ht="15" hidden="false" customHeight="false" outlineLevel="0" collapsed="false">
      <c r="B2653" s="12" t="n">
        <v>2648</v>
      </c>
      <c r="C2653" s="36" t="str">
        <f aca="false">IF(②実績CSV_期間A!$M2649="","",②実績CSV_期間A!$M2649&amp;"")</f>
        <v/>
      </c>
      <c r="D2653" s="12" t="str">
        <f aca="false">IF($C2653="","",②実績CSV_期間A!$N2649)</f>
        <v/>
      </c>
      <c r="E2653" s="12" t="str">
        <f aca="false">IF($C2653="","",RIGHT($D2653,1))</f>
        <v/>
      </c>
      <c r="F2653" s="41" t="str">
        <f aca="false">IF($C2653="","",IFERROR(INDEX(サイズ換算マスタ!$C$6:$C$8,MATCH($E2653,サイズ換算マスタ!$B$6:$B$8,0)),1))</f>
        <v/>
      </c>
      <c r="G2653" s="38" t="str">
        <f aca="false">IF($C2653="","",SUMIFS(②実績CSV_期間A!$AA$2:$AA$5001,②実績CSV_期間A!$M$2:$M$5001,$C2653))</f>
        <v/>
      </c>
      <c r="H2653" s="38" t="str">
        <f aca="false">IF($C2653="","",SUMIFS(③実績CSV_期間B!$AA$2:$AA$5001,③実績CSV_期間B!$M$2:$M$5001,$C2653))</f>
        <v/>
      </c>
      <c r="I2653" s="38" t="str">
        <f aca="false">IF($C2653="","",SUMIFS(④実績CSV_期間C!$AA$2:$AA$5001,④実績CSV_期間C!$M$2:$M$5001,$C2653))</f>
        <v/>
      </c>
      <c r="J2653" s="38" t="str">
        <f aca="false">IF($C2653="","",N($F2653)*N($G2653))</f>
        <v/>
      </c>
      <c r="K2653" s="38" t="str">
        <f aca="false">IF($C2653="","",N($F2653)*N($H2653))</f>
        <v/>
      </c>
      <c r="L2653" s="38" t="str">
        <f aca="false">IF($C2653="","",N($F2653)*N($I2653))</f>
        <v/>
      </c>
      <c r="M2653" s="37" t="str">
        <f aca="false">IF(OR($C2653="",N(TOP!$C$12)=0),"",N($J2653)/TOP!$C$12)</f>
        <v/>
      </c>
      <c r="N2653" s="37" t="str">
        <f aca="false">IF(OR($C2653="",N(TOP!$C$13)=0),"",N($K2653)/TOP!$C$13)</f>
        <v/>
      </c>
      <c r="O2653" s="37" t="str">
        <f aca="false">IF(OR($C2653="",N(TOP!$C$14)=0),"",N($L2653)/TOP!$C$14)</f>
        <v/>
      </c>
      <c r="P2653" s="42" t="str">
        <f aca="false">IF($C2653="","",IFERROR(CHOOSE(MATCH(TOP!$C$10,{"【期間A】","【期間B】","【期間C】"},0),N($M2653),N($N2653),N($O2653)),0))</f>
        <v/>
      </c>
    </row>
    <row r="2654" customFormat="false" ht="15" hidden="false" customHeight="false" outlineLevel="0" collapsed="false">
      <c r="B2654" s="12" t="n">
        <v>2649</v>
      </c>
      <c r="C2654" s="36" t="str">
        <f aca="false">IF(②実績CSV_期間A!$M2650="","",②実績CSV_期間A!$M2650&amp;"")</f>
        <v/>
      </c>
      <c r="D2654" s="12" t="str">
        <f aca="false">IF($C2654="","",②実績CSV_期間A!$N2650)</f>
        <v/>
      </c>
      <c r="E2654" s="12" t="str">
        <f aca="false">IF($C2654="","",RIGHT($D2654,1))</f>
        <v/>
      </c>
      <c r="F2654" s="41" t="str">
        <f aca="false">IF($C2654="","",IFERROR(INDEX(サイズ換算マスタ!$C$6:$C$8,MATCH($E2654,サイズ換算マスタ!$B$6:$B$8,0)),1))</f>
        <v/>
      </c>
      <c r="G2654" s="38" t="str">
        <f aca="false">IF($C2654="","",SUMIFS(②実績CSV_期間A!$AA$2:$AA$5001,②実績CSV_期間A!$M$2:$M$5001,$C2654))</f>
        <v/>
      </c>
      <c r="H2654" s="38" t="str">
        <f aca="false">IF($C2654="","",SUMIFS(③実績CSV_期間B!$AA$2:$AA$5001,③実績CSV_期間B!$M$2:$M$5001,$C2654))</f>
        <v/>
      </c>
      <c r="I2654" s="38" t="str">
        <f aca="false">IF($C2654="","",SUMIFS(④実績CSV_期間C!$AA$2:$AA$5001,④実績CSV_期間C!$M$2:$M$5001,$C2654))</f>
        <v/>
      </c>
      <c r="J2654" s="38" t="str">
        <f aca="false">IF($C2654="","",N($F2654)*N($G2654))</f>
        <v/>
      </c>
      <c r="K2654" s="38" t="str">
        <f aca="false">IF($C2654="","",N($F2654)*N($H2654))</f>
        <v/>
      </c>
      <c r="L2654" s="38" t="str">
        <f aca="false">IF($C2654="","",N($F2654)*N($I2654))</f>
        <v/>
      </c>
      <c r="M2654" s="37" t="str">
        <f aca="false">IF(OR($C2654="",N(TOP!$C$12)=0),"",N($J2654)/TOP!$C$12)</f>
        <v/>
      </c>
      <c r="N2654" s="37" t="str">
        <f aca="false">IF(OR($C2654="",N(TOP!$C$13)=0),"",N($K2654)/TOP!$C$13)</f>
        <v/>
      </c>
      <c r="O2654" s="37" t="str">
        <f aca="false">IF(OR($C2654="",N(TOP!$C$14)=0),"",N($L2654)/TOP!$C$14)</f>
        <v/>
      </c>
      <c r="P2654" s="42" t="str">
        <f aca="false">IF($C2654="","",IFERROR(CHOOSE(MATCH(TOP!$C$10,{"【期間A】","【期間B】","【期間C】"},0),N($M2654),N($N2654),N($O2654)),0))</f>
        <v/>
      </c>
    </row>
    <row r="2655" customFormat="false" ht="15" hidden="false" customHeight="false" outlineLevel="0" collapsed="false">
      <c r="B2655" s="12" t="n">
        <v>2650</v>
      </c>
      <c r="C2655" s="36" t="str">
        <f aca="false">IF(②実績CSV_期間A!$M2651="","",②実績CSV_期間A!$M2651&amp;"")</f>
        <v/>
      </c>
      <c r="D2655" s="12" t="str">
        <f aca="false">IF($C2655="","",②実績CSV_期間A!$N2651)</f>
        <v/>
      </c>
      <c r="E2655" s="12" t="str">
        <f aca="false">IF($C2655="","",RIGHT($D2655,1))</f>
        <v/>
      </c>
      <c r="F2655" s="41" t="str">
        <f aca="false">IF($C2655="","",IFERROR(INDEX(サイズ換算マスタ!$C$6:$C$8,MATCH($E2655,サイズ換算マスタ!$B$6:$B$8,0)),1))</f>
        <v/>
      </c>
      <c r="G2655" s="38" t="str">
        <f aca="false">IF($C2655="","",SUMIFS(②実績CSV_期間A!$AA$2:$AA$5001,②実績CSV_期間A!$M$2:$M$5001,$C2655))</f>
        <v/>
      </c>
      <c r="H2655" s="38" t="str">
        <f aca="false">IF($C2655="","",SUMIFS(③実績CSV_期間B!$AA$2:$AA$5001,③実績CSV_期間B!$M$2:$M$5001,$C2655))</f>
        <v/>
      </c>
      <c r="I2655" s="38" t="str">
        <f aca="false">IF($C2655="","",SUMIFS(④実績CSV_期間C!$AA$2:$AA$5001,④実績CSV_期間C!$M$2:$M$5001,$C2655))</f>
        <v/>
      </c>
      <c r="J2655" s="38" t="str">
        <f aca="false">IF($C2655="","",N($F2655)*N($G2655))</f>
        <v/>
      </c>
      <c r="K2655" s="38" t="str">
        <f aca="false">IF($C2655="","",N($F2655)*N($H2655))</f>
        <v/>
      </c>
      <c r="L2655" s="38" t="str">
        <f aca="false">IF($C2655="","",N($F2655)*N($I2655))</f>
        <v/>
      </c>
      <c r="M2655" s="37" t="str">
        <f aca="false">IF(OR($C2655="",N(TOP!$C$12)=0),"",N($J2655)/TOP!$C$12)</f>
        <v/>
      </c>
      <c r="N2655" s="37" t="str">
        <f aca="false">IF(OR($C2655="",N(TOP!$C$13)=0),"",N($K2655)/TOP!$C$13)</f>
        <v/>
      </c>
      <c r="O2655" s="37" t="str">
        <f aca="false">IF(OR($C2655="",N(TOP!$C$14)=0),"",N($L2655)/TOP!$C$14)</f>
        <v/>
      </c>
      <c r="P2655" s="42" t="str">
        <f aca="false">IF($C2655="","",IFERROR(CHOOSE(MATCH(TOP!$C$10,{"【期間A】","【期間B】","【期間C】"},0),N($M2655),N($N2655),N($O2655)),0))</f>
        <v/>
      </c>
    </row>
    <row r="2656" customFormat="false" ht="15" hidden="false" customHeight="false" outlineLevel="0" collapsed="false">
      <c r="B2656" s="12" t="n">
        <v>2651</v>
      </c>
      <c r="C2656" s="36" t="str">
        <f aca="false">IF(②実績CSV_期間A!$M2652="","",②実績CSV_期間A!$M2652&amp;"")</f>
        <v/>
      </c>
      <c r="D2656" s="12" t="str">
        <f aca="false">IF($C2656="","",②実績CSV_期間A!$N2652)</f>
        <v/>
      </c>
      <c r="E2656" s="12" t="str">
        <f aca="false">IF($C2656="","",RIGHT($D2656,1))</f>
        <v/>
      </c>
      <c r="F2656" s="41" t="str">
        <f aca="false">IF($C2656="","",IFERROR(INDEX(サイズ換算マスタ!$C$6:$C$8,MATCH($E2656,サイズ換算マスタ!$B$6:$B$8,0)),1))</f>
        <v/>
      </c>
      <c r="G2656" s="38" t="str">
        <f aca="false">IF($C2656="","",SUMIFS(②実績CSV_期間A!$AA$2:$AA$5001,②実績CSV_期間A!$M$2:$M$5001,$C2656))</f>
        <v/>
      </c>
      <c r="H2656" s="38" t="str">
        <f aca="false">IF($C2656="","",SUMIFS(③実績CSV_期間B!$AA$2:$AA$5001,③実績CSV_期間B!$M$2:$M$5001,$C2656))</f>
        <v/>
      </c>
      <c r="I2656" s="38" t="str">
        <f aca="false">IF($C2656="","",SUMIFS(④実績CSV_期間C!$AA$2:$AA$5001,④実績CSV_期間C!$M$2:$M$5001,$C2656))</f>
        <v/>
      </c>
      <c r="J2656" s="38" t="str">
        <f aca="false">IF($C2656="","",N($F2656)*N($G2656))</f>
        <v/>
      </c>
      <c r="K2656" s="38" t="str">
        <f aca="false">IF($C2656="","",N($F2656)*N($H2656))</f>
        <v/>
      </c>
      <c r="L2656" s="38" t="str">
        <f aca="false">IF($C2656="","",N($F2656)*N($I2656))</f>
        <v/>
      </c>
      <c r="M2656" s="37" t="str">
        <f aca="false">IF(OR($C2656="",N(TOP!$C$12)=0),"",N($J2656)/TOP!$C$12)</f>
        <v/>
      </c>
      <c r="N2656" s="37" t="str">
        <f aca="false">IF(OR($C2656="",N(TOP!$C$13)=0),"",N($K2656)/TOP!$C$13)</f>
        <v/>
      </c>
      <c r="O2656" s="37" t="str">
        <f aca="false">IF(OR($C2656="",N(TOP!$C$14)=0),"",N($L2656)/TOP!$C$14)</f>
        <v/>
      </c>
      <c r="P2656" s="42" t="str">
        <f aca="false">IF($C2656="","",IFERROR(CHOOSE(MATCH(TOP!$C$10,{"【期間A】","【期間B】","【期間C】"},0),N($M2656),N($N2656),N($O2656)),0))</f>
        <v/>
      </c>
    </row>
    <row r="2657" customFormat="false" ht="15" hidden="false" customHeight="false" outlineLevel="0" collapsed="false">
      <c r="B2657" s="12" t="n">
        <v>2652</v>
      </c>
      <c r="C2657" s="36" t="str">
        <f aca="false">IF(②実績CSV_期間A!$M2653="","",②実績CSV_期間A!$M2653&amp;"")</f>
        <v/>
      </c>
      <c r="D2657" s="12" t="str">
        <f aca="false">IF($C2657="","",②実績CSV_期間A!$N2653)</f>
        <v/>
      </c>
      <c r="E2657" s="12" t="str">
        <f aca="false">IF($C2657="","",RIGHT($D2657,1))</f>
        <v/>
      </c>
      <c r="F2657" s="41" t="str">
        <f aca="false">IF($C2657="","",IFERROR(INDEX(サイズ換算マスタ!$C$6:$C$8,MATCH($E2657,サイズ換算マスタ!$B$6:$B$8,0)),1))</f>
        <v/>
      </c>
      <c r="G2657" s="38" t="str">
        <f aca="false">IF($C2657="","",SUMIFS(②実績CSV_期間A!$AA$2:$AA$5001,②実績CSV_期間A!$M$2:$M$5001,$C2657))</f>
        <v/>
      </c>
      <c r="H2657" s="38" t="str">
        <f aca="false">IF($C2657="","",SUMIFS(③実績CSV_期間B!$AA$2:$AA$5001,③実績CSV_期間B!$M$2:$M$5001,$C2657))</f>
        <v/>
      </c>
      <c r="I2657" s="38" t="str">
        <f aca="false">IF($C2657="","",SUMIFS(④実績CSV_期間C!$AA$2:$AA$5001,④実績CSV_期間C!$M$2:$M$5001,$C2657))</f>
        <v/>
      </c>
      <c r="J2657" s="38" t="str">
        <f aca="false">IF($C2657="","",N($F2657)*N($G2657))</f>
        <v/>
      </c>
      <c r="K2657" s="38" t="str">
        <f aca="false">IF($C2657="","",N($F2657)*N($H2657))</f>
        <v/>
      </c>
      <c r="L2657" s="38" t="str">
        <f aca="false">IF($C2657="","",N($F2657)*N($I2657))</f>
        <v/>
      </c>
      <c r="M2657" s="37" t="str">
        <f aca="false">IF(OR($C2657="",N(TOP!$C$12)=0),"",N($J2657)/TOP!$C$12)</f>
        <v/>
      </c>
      <c r="N2657" s="37" t="str">
        <f aca="false">IF(OR($C2657="",N(TOP!$C$13)=0),"",N($K2657)/TOP!$C$13)</f>
        <v/>
      </c>
      <c r="O2657" s="37" t="str">
        <f aca="false">IF(OR($C2657="",N(TOP!$C$14)=0),"",N($L2657)/TOP!$C$14)</f>
        <v/>
      </c>
      <c r="P2657" s="42" t="str">
        <f aca="false">IF($C2657="","",IFERROR(CHOOSE(MATCH(TOP!$C$10,{"【期間A】","【期間B】","【期間C】"},0),N($M2657),N($N2657),N($O2657)),0))</f>
        <v/>
      </c>
    </row>
    <row r="2658" customFormat="false" ht="15" hidden="false" customHeight="false" outlineLevel="0" collapsed="false">
      <c r="B2658" s="12" t="n">
        <v>2653</v>
      </c>
      <c r="C2658" s="36" t="str">
        <f aca="false">IF(②実績CSV_期間A!$M2654="","",②実績CSV_期間A!$M2654&amp;"")</f>
        <v/>
      </c>
      <c r="D2658" s="12" t="str">
        <f aca="false">IF($C2658="","",②実績CSV_期間A!$N2654)</f>
        <v/>
      </c>
      <c r="E2658" s="12" t="str">
        <f aca="false">IF($C2658="","",RIGHT($D2658,1))</f>
        <v/>
      </c>
      <c r="F2658" s="41" t="str">
        <f aca="false">IF($C2658="","",IFERROR(INDEX(サイズ換算マスタ!$C$6:$C$8,MATCH($E2658,サイズ換算マスタ!$B$6:$B$8,0)),1))</f>
        <v/>
      </c>
      <c r="G2658" s="38" t="str">
        <f aca="false">IF($C2658="","",SUMIFS(②実績CSV_期間A!$AA$2:$AA$5001,②実績CSV_期間A!$M$2:$M$5001,$C2658))</f>
        <v/>
      </c>
      <c r="H2658" s="38" t="str">
        <f aca="false">IF($C2658="","",SUMIFS(③実績CSV_期間B!$AA$2:$AA$5001,③実績CSV_期間B!$M$2:$M$5001,$C2658))</f>
        <v/>
      </c>
      <c r="I2658" s="38" t="str">
        <f aca="false">IF($C2658="","",SUMIFS(④実績CSV_期間C!$AA$2:$AA$5001,④実績CSV_期間C!$M$2:$M$5001,$C2658))</f>
        <v/>
      </c>
      <c r="J2658" s="38" t="str">
        <f aca="false">IF($C2658="","",N($F2658)*N($G2658))</f>
        <v/>
      </c>
      <c r="K2658" s="38" t="str">
        <f aca="false">IF($C2658="","",N($F2658)*N($H2658))</f>
        <v/>
      </c>
      <c r="L2658" s="38" t="str">
        <f aca="false">IF($C2658="","",N($F2658)*N($I2658))</f>
        <v/>
      </c>
      <c r="M2658" s="37" t="str">
        <f aca="false">IF(OR($C2658="",N(TOP!$C$12)=0),"",N($J2658)/TOP!$C$12)</f>
        <v/>
      </c>
      <c r="N2658" s="37" t="str">
        <f aca="false">IF(OR($C2658="",N(TOP!$C$13)=0),"",N($K2658)/TOP!$C$13)</f>
        <v/>
      </c>
      <c r="O2658" s="37" t="str">
        <f aca="false">IF(OR($C2658="",N(TOP!$C$14)=0),"",N($L2658)/TOP!$C$14)</f>
        <v/>
      </c>
      <c r="P2658" s="42" t="str">
        <f aca="false">IF($C2658="","",IFERROR(CHOOSE(MATCH(TOP!$C$10,{"【期間A】","【期間B】","【期間C】"},0),N($M2658),N($N2658),N($O2658)),0))</f>
        <v/>
      </c>
    </row>
    <row r="2659" customFormat="false" ht="15" hidden="false" customHeight="false" outlineLevel="0" collapsed="false">
      <c r="B2659" s="12" t="n">
        <v>2654</v>
      </c>
      <c r="C2659" s="36" t="str">
        <f aca="false">IF(②実績CSV_期間A!$M2655="","",②実績CSV_期間A!$M2655&amp;"")</f>
        <v/>
      </c>
      <c r="D2659" s="12" t="str">
        <f aca="false">IF($C2659="","",②実績CSV_期間A!$N2655)</f>
        <v/>
      </c>
      <c r="E2659" s="12" t="str">
        <f aca="false">IF($C2659="","",RIGHT($D2659,1))</f>
        <v/>
      </c>
      <c r="F2659" s="41" t="str">
        <f aca="false">IF($C2659="","",IFERROR(INDEX(サイズ換算マスタ!$C$6:$C$8,MATCH($E2659,サイズ換算マスタ!$B$6:$B$8,0)),1))</f>
        <v/>
      </c>
      <c r="G2659" s="38" t="str">
        <f aca="false">IF($C2659="","",SUMIFS(②実績CSV_期間A!$AA$2:$AA$5001,②実績CSV_期間A!$M$2:$M$5001,$C2659))</f>
        <v/>
      </c>
      <c r="H2659" s="38" t="str">
        <f aca="false">IF($C2659="","",SUMIFS(③実績CSV_期間B!$AA$2:$AA$5001,③実績CSV_期間B!$M$2:$M$5001,$C2659))</f>
        <v/>
      </c>
      <c r="I2659" s="38" t="str">
        <f aca="false">IF($C2659="","",SUMIFS(④実績CSV_期間C!$AA$2:$AA$5001,④実績CSV_期間C!$M$2:$M$5001,$C2659))</f>
        <v/>
      </c>
      <c r="J2659" s="38" t="str">
        <f aca="false">IF($C2659="","",N($F2659)*N($G2659))</f>
        <v/>
      </c>
      <c r="K2659" s="38" t="str">
        <f aca="false">IF($C2659="","",N($F2659)*N($H2659))</f>
        <v/>
      </c>
      <c r="L2659" s="38" t="str">
        <f aca="false">IF($C2659="","",N($F2659)*N($I2659))</f>
        <v/>
      </c>
      <c r="M2659" s="37" t="str">
        <f aca="false">IF(OR($C2659="",N(TOP!$C$12)=0),"",N($J2659)/TOP!$C$12)</f>
        <v/>
      </c>
      <c r="N2659" s="37" t="str">
        <f aca="false">IF(OR($C2659="",N(TOP!$C$13)=0),"",N($K2659)/TOP!$C$13)</f>
        <v/>
      </c>
      <c r="O2659" s="37" t="str">
        <f aca="false">IF(OR($C2659="",N(TOP!$C$14)=0),"",N($L2659)/TOP!$C$14)</f>
        <v/>
      </c>
      <c r="P2659" s="42" t="str">
        <f aca="false">IF($C2659="","",IFERROR(CHOOSE(MATCH(TOP!$C$10,{"【期間A】","【期間B】","【期間C】"},0),N($M2659),N($N2659),N($O2659)),0))</f>
        <v/>
      </c>
    </row>
    <row r="2660" customFormat="false" ht="15" hidden="false" customHeight="false" outlineLevel="0" collapsed="false">
      <c r="B2660" s="12" t="n">
        <v>2655</v>
      </c>
      <c r="C2660" s="36" t="str">
        <f aca="false">IF(②実績CSV_期間A!$M2656="","",②実績CSV_期間A!$M2656&amp;"")</f>
        <v/>
      </c>
      <c r="D2660" s="12" t="str">
        <f aca="false">IF($C2660="","",②実績CSV_期間A!$N2656)</f>
        <v/>
      </c>
      <c r="E2660" s="12" t="str">
        <f aca="false">IF($C2660="","",RIGHT($D2660,1))</f>
        <v/>
      </c>
      <c r="F2660" s="41" t="str">
        <f aca="false">IF($C2660="","",IFERROR(INDEX(サイズ換算マスタ!$C$6:$C$8,MATCH($E2660,サイズ換算マスタ!$B$6:$B$8,0)),1))</f>
        <v/>
      </c>
      <c r="G2660" s="38" t="str">
        <f aca="false">IF($C2660="","",SUMIFS(②実績CSV_期間A!$AA$2:$AA$5001,②実績CSV_期間A!$M$2:$M$5001,$C2660))</f>
        <v/>
      </c>
      <c r="H2660" s="38" t="str">
        <f aca="false">IF($C2660="","",SUMIFS(③実績CSV_期間B!$AA$2:$AA$5001,③実績CSV_期間B!$M$2:$M$5001,$C2660))</f>
        <v/>
      </c>
      <c r="I2660" s="38" t="str">
        <f aca="false">IF($C2660="","",SUMIFS(④実績CSV_期間C!$AA$2:$AA$5001,④実績CSV_期間C!$M$2:$M$5001,$C2660))</f>
        <v/>
      </c>
      <c r="J2660" s="38" t="str">
        <f aca="false">IF($C2660="","",N($F2660)*N($G2660))</f>
        <v/>
      </c>
      <c r="K2660" s="38" t="str">
        <f aca="false">IF($C2660="","",N($F2660)*N($H2660))</f>
        <v/>
      </c>
      <c r="L2660" s="38" t="str">
        <f aca="false">IF($C2660="","",N($F2660)*N($I2660))</f>
        <v/>
      </c>
      <c r="M2660" s="37" t="str">
        <f aca="false">IF(OR($C2660="",N(TOP!$C$12)=0),"",N($J2660)/TOP!$C$12)</f>
        <v/>
      </c>
      <c r="N2660" s="37" t="str">
        <f aca="false">IF(OR($C2660="",N(TOP!$C$13)=0),"",N($K2660)/TOP!$C$13)</f>
        <v/>
      </c>
      <c r="O2660" s="37" t="str">
        <f aca="false">IF(OR($C2660="",N(TOP!$C$14)=0),"",N($L2660)/TOP!$C$14)</f>
        <v/>
      </c>
      <c r="P2660" s="42" t="str">
        <f aca="false">IF($C2660="","",IFERROR(CHOOSE(MATCH(TOP!$C$10,{"【期間A】","【期間B】","【期間C】"},0),N($M2660),N($N2660),N($O2660)),0))</f>
        <v/>
      </c>
    </row>
    <row r="2661" customFormat="false" ht="15" hidden="false" customHeight="false" outlineLevel="0" collapsed="false">
      <c r="B2661" s="12" t="n">
        <v>2656</v>
      </c>
      <c r="C2661" s="36" t="str">
        <f aca="false">IF(②実績CSV_期間A!$M2657="","",②実績CSV_期間A!$M2657&amp;"")</f>
        <v/>
      </c>
      <c r="D2661" s="12" t="str">
        <f aca="false">IF($C2661="","",②実績CSV_期間A!$N2657)</f>
        <v/>
      </c>
      <c r="E2661" s="12" t="str">
        <f aca="false">IF($C2661="","",RIGHT($D2661,1))</f>
        <v/>
      </c>
      <c r="F2661" s="41" t="str">
        <f aca="false">IF($C2661="","",IFERROR(INDEX(サイズ換算マスタ!$C$6:$C$8,MATCH($E2661,サイズ換算マスタ!$B$6:$B$8,0)),1))</f>
        <v/>
      </c>
      <c r="G2661" s="38" t="str">
        <f aca="false">IF($C2661="","",SUMIFS(②実績CSV_期間A!$AA$2:$AA$5001,②実績CSV_期間A!$M$2:$M$5001,$C2661))</f>
        <v/>
      </c>
      <c r="H2661" s="38" t="str">
        <f aca="false">IF($C2661="","",SUMIFS(③実績CSV_期間B!$AA$2:$AA$5001,③実績CSV_期間B!$M$2:$M$5001,$C2661))</f>
        <v/>
      </c>
      <c r="I2661" s="38" t="str">
        <f aca="false">IF($C2661="","",SUMIFS(④実績CSV_期間C!$AA$2:$AA$5001,④実績CSV_期間C!$M$2:$M$5001,$C2661))</f>
        <v/>
      </c>
      <c r="J2661" s="38" t="str">
        <f aca="false">IF($C2661="","",N($F2661)*N($G2661))</f>
        <v/>
      </c>
      <c r="K2661" s="38" t="str">
        <f aca="false">IF($C2661="","",N($F2661)*N($H2661))</f>
        <v/>
      </c>
      <c r="L2661" s="38" t="str">
        <f aca="false">IF($C2661="","",N($F2661)*N($I2661))</f>
        <v/>
      </c>
      <c r="M2661" s="37" t="str">
        <f aca="false">IF(OR($C2661="",N(TOP!$C$12)=0),"",N($J2661)/TOP!$C$12)</f>
        <v/>
      </c>
      <c r="N2661" s="37" t="str">
        <f aca="false">IF(OR($C2661="",N(TOP!$C$13)=0),"",N($K2661)/TOP!$C$13)</f>
        <v/>
      </c>
      <c r="O2661" s="37" t="str">
        <f aca="false">IF(OR($C2661="",N(TOP!$C$14)=0),"",N($L2661)/TOP!$C$14)</f>
        <v/>
      </c>
      <c r="P2661" s="42" t="str">
        <f aca="false">IF($C2661="","",IFERROR(CHOOSE(MATCH(TOP!$C$10,{"【期間A】","【期間B】","【期間C】"},0),N($M2661),N($N2661),N($O2661)),0))</f>
        <v/>
      </c>
    </row>
    <row r="2662" customFormat="false" ht="15" hidden="false" customHeight="false" outlineLevel="0" collapsed="false">
      <c r="B2662" s="12" t="n">
        <v>2657</v>
      </c>
      <c r="C2662" s="36" t="str">
        <f aca="false">IF(②実績CSV_期間A!$M2658="","",②実績CSV_期間A!$M2658&amp;"")</f>
        <v/>
      </c>
      <c r="D2662" s="12" t="str">
        <f aca="false">IF($C2662="","",②実績CSV_期間A!$N2658)</f>
        <v/>
      </c>
      <c r="E2662" s="12" t="str">
        <f aca="false">IF($C2662="","",RIGHT($D2662,1))</f>
        <v/>
      </c>
      <c r="F2662" s="41" t="str">
        <f aca="false">IF($C2662="","",IFERROR(INDEX(サイズ換算マスタ!$C$6:$C$8,MATCH($E2662,サイズ換算マスタ!$B$6:$B$8,0)),1))</f>
        <v/>
      </c>
      <c r="G2662" s="38" t="str">
        <f aca="false">IF($C2662="","",SUMIFS(②実績CSV_期間A!$AA$2:$AA$5001,②実績CSV_期間A!$M$2:$M$5001,$C2662))</f>
        <v/>
      </c>
      <c r="H2662" s="38" t="str">
        <f aca="false">IF($C2662="","",SUMIFS(③実績CSV_期間B!$AA$2:$AA$5001,③実績CSV_期間B!$M$2:$M$5001,$C2662))</f>
        <v/>
      </c>
      <c r="I2662" s="38" t="str">
        <f aca="false">IF($C2662="","",SUMIFS(④実績CSV_期間C!$AA$2:$AA$5001,④実績CSV_期間C!$M$2:$M$5001,$C2662))</f>
        <v/>
      </c>
      <c r="J2662" s="38" t="str">
        <f aca="false">IF($C2662="","",N($F2662)*N($G2662))</f>
        <v/>
      </c>
      <c r="K2662" s="38" t="str">
        <f aca="false">IF($C2662="","",N($F2662)*N($H2662))</f>
        <v/>
      </c>
      <c r="L2662" s="38" t="str">
        <f aca="false">IF($C2662="","",N($F2662)*N($I2662))</f>
        <v/>
      </c>
      <c r="M2662" s="37" t="str">
        <f aca="false">IF(OR($C2662="",N(TOP!$C$12)=0),"",N($J2662)/TOP!$C$12)</f>
        <v/>
      </c>
      <c r="N2662" s="37" t="str">
        <f aca="false">IF(OR($C2662="",N(TOP!$C$13)=0),"",N($K2662)/TOP!$C$13)</f>
        <v/>
      </c>
      <c r="O2662" s="37" t="str">
        <f aca="false">IF(OR($C2662="",N(TOP!$C$14)=0),"",N($L2662)/TOP!$C$14)</f>
        <v/>
      </c>
      <c r="P2662" s="42" t="str">
        <f aca="false">IF($C2662="","",IFERROR(CHOOSE(MATCH(TOP!$C$10,{"【期間A】","【期間B】","【期間C】"},0),N($M2662),N($N2662),N($O2662)),0))</f>
        <v/>
      </c>
    </row>
    <row r="2663" customFormat="false" ht="15" hidden="false" customHeight="false" outlineLevel="0" collapsed="false">
      <c r="B2663" s="12" t="n">
        <v>2658</v>
      </c>
      <c r="C2663" s="36" t="str">
        <f aca="false">IF(②実績CSV_期間A!$M2659="","",②実績CSV_期間A!$M2659&amp;"")</f>
        <v/>
      </c>
      <c r="D2663" s="12" t="str">
        <f aca="false">IF($C2663="","",②実績CSV_期間A!$N2659)</f>
        <v/>
      </c>
      <c r="E2663" s="12" t="str">
        <f aca="false">IF($C2663="","",RIGHT($D2663,1))</f>
        <v/>
      </c>
      <c r="F2663" s="41" t="str">
        <f aca="false">IF($C2663="","",IFERROR(INDEX(サイズ換算マスタ!$C$6:$C$8,MATCH($E2663,サイズ換算マスタ!$B$6:$B$8,0)),1))</f>
        <v/>
      </c>
      <c r="G2663" s="38" t="str">
        <f aca="false">IF($C2663="","",SUMIFS(②実績CSV_期間A!$AA$2:$AA$5001,②実績CSV_期間A!$M$2:$M$5001,$C2663))</f>
        <v/>
      </c>
      <c r="H2663" s="38" t="str">
        <f aca="false">IF($C2663="","",SUMIFS(③実績CSV_期間B!$AA$2:$AA$5001,③実績CSV_期間B!$M$2:$M$5001,$C2663))</f>
        <v/>
      </c>
      <c r="I2663" s="38" t="str">
        <f aca="false">IF($C2663="","",SUMIFS(④実績CSV_期間C!$AA$2:$AA$5001,④実績CSV_期間C!$M$2:$M$5001,$C2663))</f>
        <v/>
      </c>
      <c r="J2663" s="38" t="str">
        <f aca="false">IF($C2663="","",N($F2663)*N($G2663))</f>
        <v/>
      </c>
      <c r="K2663" s="38" t="str">
        <f aca="false">IF($C2663="","",N($F2663)*N($H2663))</f>
        <v/>
      </c>
      <c r="L2663" s="38" t="str">
        <f aca="false">IF($C2663="","",N($F2663)*N($I2663))</f>
        <v/>
      </c>
      <c r="M2663" s="37" t="str">
        <f aca="false">IF(OR($C2663="",N(TOP!$C$12)=0),"",N($J2663)/TOP!$C$12)</f>
        <v/>
      </c>
      <c r="N2663" s="37" t="str">
        <f aca="false">IF(OR($C2663="",N(TOP!$C$13)=0),"",N($K2663)/TOP!$C$13)</f>
        <v/>
      </c>
      <c r="O2663" s="37" t="str">
        <f aca="false">IF(OR($C2663="",N(TOP!$C$14)=0),"",N($L2663)/TOP!$C$14)</f>
        <v/>
      </c>
      <c r="P2663" s="42" t="str">
        <f aca="false">IF($C2663="","",IFERROR(CHOOSE(MATCH(TOP!$C$10,{"【期間A】","【期間B】","【期間C】"},0),N($M2663),N($N2663),N($O2663)),0))</f>
        <v/>
      </c>
    </row>
    <row r="2664" customFormat="false" ht="15" hidden="false" customHeight="false" outlineLevel="0" collapsed="false">
      <c r="B2664" s="12" t="n">
        <v>2659</v>
      </c>
      <c r="C2664" s="36" t="str">
        <f aca="false">IF(②実績CSV_期間A!$M2660="","",②実績CSV_期間A!$M2660&amp;"")</f>
        <v/>
      </c>
      <c r="D2664" s="12" t="str">
        <f aca="false">IF($C2664="","",②実績CSV_期間A!$N2660)</f>
        <v/>
      </c>
      <c r="E2664" s="12" t="str">
        <f aca="false">IF($C2664="","",RIGHT($D2664,1))</f>
        <v/>
      </c>
      <c r="F2664" s="41" t="str">
        <f aca="false">IF($C2664="","",IFERROR(INDEX(サイズ換算マスタ!$C$6:$C$8,MATCH($E2664,サイズ換算マスタ!$B$6:$B$8,0)),1))</f>
        <v/>
      </c>
      <c r="G2664" s="38" t="str">
        <f aca="false">IF($C2664="","",SUMIFS(②実績CSV_期間A!$AA$2:$AA$5001,②実績CSV_期間A!$M$2:$M$5001,$C2664))</f>
        <v/>
      </c>
      <c r="H2664" s="38" t="str">
        <f aca="false">IF($C2664="","",SUMIFS(③実績CSV_期間B!$AA$2:$AA$5001,③実績CSV_期間B!$M$2:$M$5001,$C2664))</f>
        <v/>
      </c>
      <c r="I2664" s="38" t="str">
        <f aca="false">IF($C2664="","",SUMIFS(④実績CSV_期間C!$AA$2:$AA$5001,④実績CSV_期間C!$M$2:$M$5001,$C2664))</f>
        <v/>
      </c>
      <c r="J2664" s="38" t="str">
        <f aca="false">IF($C2664="","",N($F2664)*N($G2664))</f>
        <v/>
      </c>
      <c r="K2664" s="38" t="str">
        <f aca="false">IF($C2664="","",N($F2664)*N($H2664))</f>
        <v/>
      </c>
      <c r="L2664" s="38" t="str">
        <f aca="false">IF($C2664="","",N($F2664)*N($I2664))</f>
        <v/>
      </c>
      <c r="M2664" s="37" t="str">
        <f aca="false">IF(OR($C2664="",N(TOP!$C$12)=0),"",N($J2664)/TOP!$C$12)</f>
        <v/>
      </c>
      <c r="N2664" s="37" t="str">
        <f aca="false">IF(OR($C2664="",N(TOP!$C$13)=0),"",N($K2664)/TOP!$C$13)</f>
        <v/>
      </c>
      <c r="O2664" s="37" t="str">
        <f aca="false">IF(OR($C2664="",N(TOP!$C$14)=0),"",N($L2664)/TOP!$C$14)</f>
        <v/>
      </c>
      <c r="P2664" s="42" t="str">
        <f aca="false">IF($C2664="","",IFERROR(CHOOSE(MATCH(TOP!$C$10,{"【期間A】","【期間B】","【期間C】"},0),N($M2664),N($N2664),N($O2664)),0))</f>
        <v/>
      </c>
    </row>
    <row r="2665" customFormat="false" ht="15" hidden="false" customHeight="false" outlineLevel="0" collapsed="false">
      <c r="B2665" s="12" t="n">
        <v>2660</v>
      </c>
      <c r="C2665" s="36" t="str">
        <f aca="false">IF(②実績CSV_期間A!$M2661="","",②実績CSV_期間A!$M2661&amp;"")</f>
        <v/>
      </c>
      <c r="D2665" s="12" t="str">
        <f aca="false">IF($C2665="","",②実績CSV_期間A!$N2661)</f>
        <v/>
      </c>
      <c r="E2665" s="12" t="str">
        <f aca="false">IF($C2665="","",RIGHT($D2665,1))</f>
        <v/>
      </c>
      <c r="F2665" s="41" t="str">
        <f aca="false">IF($C2665="","",IFERROR(INDEX(サイズ換算マスタ!$C$6:$C$8,MATCH($E2665,サイズ換算マスタ!$B$6:$B$8,0)),1))</f>
        <v/>
      </c>
      <c r="G2665" s="38" t="str">
        <f aca="false">IF($C2665="","",SUMIFS(②実績CSV_期間A!$AA$2:$AA$5001,②実績CSV_期間A!$M$2:$M$5001,$C2665))</f>
        <v/>
      </c>
      <c r="H2665" s="38" t="str">
        <f aca="false">IF($C2665="","",SUMIFS(③実績CSV_期間B!$AA$2:$AA$5001,③実績CSV_期間B!$M$2:$M$5001,$C2665))</f>
        <v/>
      </c>
      <c r="I2665" s="38" t="str">
        <f aca="false">IF($C2665="","",SUMIFS(④実績CSV_期間C!$AA$2:$AA$5001,④実績CSV_期間C!$M$2:$M$5001,$C2665))</f>
        <v/>
      </c>
      <c r="J2665" s="38" t="str">
        <f aca="false">IF($C2665="","",N($F2665)*N($G2665))</f>
        <v/>
      </c>
      <c r="K2665" s="38" t="str">
        <f aca="false">IF($C2665="","",N($F2665)*N($H2665))</f>
        <v/>
      </c>
      <c r="L2665" s="38" t="str">
        <f aca="false">IF($C2665="","",N($F2665)*N($I2665))</f>
        <v/>
      </c>
      <c r="M2665" s="37" t="str">
        <f aca="false">IF(OR($C2665="",N(TOP!$C$12)=0),"",N($J2665)/TOP!$C$12)</f>
        <v/>
      </c>
      <c r="N2665" s="37" t="str">
        <f aca="false">IF(OR($C2665="",N(TOP!$C$13)=0),"",N($K2665)/TOP!$C$13)</f>
        <v/>
      </c>
      <c r="O2665" s="37" t="str">
        <f aca="false">IF(OR($C2665="",N(TOP!$C$14)=0),"",N($L2665)/TOP!$C$14)</f>
        <v/>
      </c>
      <c r="P2665" s="42" t="str">
        <f aca="false">IF($C2665="","",IFERROR(CHOOSE(MATCH(TOP!$C$10,{"【期間A】","【期間B】","【期間C】"},0),N($M2665),N($N2665),N($O2665)),0))</f>
        <v/>
      </c>
    </row>
    <row r="2666" customFormat="false" ht="15" hidden="false" customHeight="false" outlineLevel="0" collapsed="false">
      <c r="B2666" s="12" t="n">
        <v>2661</v>
      </c>
      <c r="C2666" s="36" t="str">
        <f aca="false">IF(②実績CSV_期間A!$M2662="","",②実績CSV_期間A!$M2662&amp;"")</f>
        <v/>
      </c>
      <c r="D2666" s="12" t="str">
        <f aca="false">IF($C2666="","",②実績CSV_期間A!$N2662)</f>
        <v/>
      </c>
      <c r="E2666" s="12" t="str">
        <f aca="false">IF($C2666="","",RIGHT($D2666,1))</f>
        <v/>
      </c>
      <c r="F2666" s="41" t="str">
        <f aca="false">IF($C2666="","",IFERROR(INDEX(サイズ換算マスタ!$C$6:$C$8,MATCH($E2666,サイズ換算マスタ!$B$6:$B$8,0)),1))</f>
        <v/>
      </c>
      <c r="G2666" s="38" t="str">
        <f aca="false">IF($C2666="","",SUMIFS(②実績CSV_期間A!$AA$2:$AA$5001,②実績CSV_期間A!$M$2:$M$5001,$C2666))</f>
        <v/>
      </c>
      <c r="H2666" s="38" t="str">
        <f aca="false">IF($C2666="","",SUMIFS(③実績CSV_期間B!$AA$2:$AA$5001,③実績CSV_期間B!$M$2:$M$5001,$C2666))</f>
        <v/>
      </c>
      <c r="I2666" s="38" t="str">
        <f aca="false">IF($C2666="","",SUMIFS(④実績CSV_期間C!$AA$2:$AA$5001,④実績CSV_期間C!$M$2:$M$5001,$C2666))</f>
        <v/>
      </c>
      <c r="J2666" s="38" t="str">
        <f aca="false">IF($C2666="","",N($F2666)*N($G2666))</f>
        <v/>
      </c>
      <c r="K2666" s="38" t="str">
        <f aca="false">IF($C2666="","",N($F2666)*N($H2666))</f>
        <v/>
      </c>
      <c r="L2666" s="38" t="str">
        <f aca="false">IF($C2666="","",N($F2666)*N($I2666))</f>
        <v/>
      </c>
      <c r="M2666" s="37" t="str">
        <f aca="false">IF(OR($C2666="",N(TOP!$C$12)=0),"",N($J2666)/TOP!$C$12)</f>
        <v/>
      </c>
      <c r="N2666" s="37" t="str">
        <f aca="false">IF(OR($C2666="",N(TOP!$C$13)=0),"",N($K2666)/TOP!$C$13)</f>
        <v/>
      </c>
      <c r="O2666" s="37" t="str">
        <f aca="false">IF(OR($C2666="",N(TOP!$C$14)=0),"",N($L2666)/TOP!$C$14)</f>
        <v/>
      </c>
      <c r="P2666" s="42" t="str">
        <f aca="false">IF($C2666="","",IFERROR(CHOOSE(MATCH(TOP!$C$10,{"【期間A】","【期間B】","【期間C】"},0),N($M2666),N($N2666),N($O2666)),0))</f>
        <v/>
      </c>
    </row>
    <row r="2667" customFormat="false" ht="15" hidden="false" customHeight="false" outlineLevel="0" collapsed="false">
      <c r="B2667" s="12" t="n">
        <v>2662</v>
      </c>
      <c r="C2667" s="36" t="str">
        <f aca="false">IF(②実績CSV_期間A!$M2663="","",②実績CSV_期間A!$M2663&amp;"")</f>
        <v/>
      </c>
      <c r="D2667" s="12" t="str">
        <f aca="false">IF($C2667="","",②実績CSV_期間A!$N2663)</f>
        <v/>
      </c>
      <c r="E2667" s="12" t="str">
        <f aca="false">IF($C2667="","",RIGHT($D2667,1))</f>
        <v/>
      </c>
      <c r="F2667" s="41" t="str">
        <f aca="false">IF($C2667="","",IFERROR(INDEX(サイズ換算マスタ!$C$6:$C$8,MATCH($E2667,サイズ換算マスタ!$B$6:$B$8,0)),1))</f>
        <v/>
      </c>
      <c r="G2667" s="38" t="str">
        <f aca="false">IF($C2667="","",SUMIFS(②実績CSV_期間A!$AA$2:$AA$5001,②実績CSV_期間A!$M$2:$M$5001,$C2667))</f>
        <v/>
      </c>
      <c r="H2667" s="38" t="str">
        <f aca="false">IF($C2667="","",SUMIFS(③実績CSV_期間B!$AA$2:$AA$5001,③実績CSV_期間B!$M$2:$M$5001,$C2667))</f>
        <v/>
      </c>
      <c r="I2667" s="38" t="str">
        <f aca="false">IF($C2667="","",SUMIFS(④実績CSV_期間C!$AA$2:$AA$5001,④実績CSV_期間C!$M$2:$M$5001,$C2667))</f>
        <v/>
      </c>
      <c r="J2667" s="38" t="str">
        <f aca="false">IF($C2667="","",N($F2667)*N($G2667))</f>
        <v/>
      </c>
      <c r="K2667" s="38" t="str">
        <f aca="false">IF($C2667="","",N($F2667)*N($H2667))</f>
        <v/>
      </c>
      <c r="L2667" s="38" t="str">
        <f aca="false">IF($C2667="","",N($F2667)*N($I2667))</f>
        <v/>
      </c>
      <c r="M2667" s="37" t="str">
        <f aca="false">IF(OR($C2667="",N(TOP!$C$12)=0),"",N($J2667)/TOP!$C$12)</f>
        <v/>
      </c>
      <c r="N2667" s="37" t="str">
        <f aca="false">IF(OR($C2667="",N(TOP!$C$13)=0),"",N($K2667)/TOP!$C$13)</f>
        <v/>
      </c>
      <c r="O2667" s="37" t="str">
        <f aca="false">IF(OR($C2667="",N(TOP!$C$14)=0),"",N($L2667)/TOP!$C$14)</f>
        <v/>
      </c>
      <c r="P2667" s="42" t="str">
        <f aca="false">IF($C2667="","",IFERROR(CHOOSE(MATCH(TOP!$C$10,{"【期間A】","【期間B】","【期間C】"},0),N($M2667),N($N2667),N($O2667)),0))</f>
        <v/>
      </c>
    </row>
    <row r="2668" customFormat="false" ht="15" hidden="false" customHeight="false" outlineLevel="0" collapsed="false">
      <c r="B2668" s="12" t="n">
        <v>2663</v>
      </c>
      <c r="C2668" s="36" t="str">
        <f aca="false">IF(②実績CSV_期間A!$M2664="","",②実績CSV_期間A!$M2664&amp;"")</f>
        <v/>
      </c>
      <c r="D2668" s="12" t="str">
        <f aca="false">IF($C2668="","",②実績CSV_期間A!$N2664)</f>
        <v/>
      </c>
      <c r="E2668" s="12" t="str">
        <f aca="false">IF($C2668="","",RIGHT($D2668,1))</f>
        <v/>
      </c>
      <c r="F2668" s="41" t="str">
        <f aca="false">IF($C2668="","",IFERROR(INDEX(サイズ換算マスタ!$C$6:$C$8,MATCH($E2668,サイズ換算マスタ!$B$6:$B$8,0)),1))</f>
        <v/>
      </c>
      <c r="G2668" s="38" t="str">
        <f aca="false">IF($C2668="","",SUMIFS(②実績CSV_期間A!$AA$2:$AA$5001,②実績CSV_期間A!$M$2:$M$5001,$C2668))</f>
        <v/>
      </c>
      <c r="H2668" s="38" t="str">
        <f aca="false">IF($C2668="","",SUMIFS(③実績CSV_期間B!$AA$2:$AA$5001,③実績CSV_期間B!$M$2:$M$5001,$C2668))</f>
        <v/>
      </c>
      <c r="I2668" s="38" t="str">
        <f aca="false">IF($C2668="","",SUMIFS(④実績CSV_期間C!$AA$2:$AA$5001,④実績CSV_期間C!$M$2:$M$5001,$C2668))</f>
        <v/>
      </c>
      <c r="J2668" s="38" t="str">
        <f aca="false">IF($C2668="","",N($F2668)*N($G2668))</f>
        <v/>
      </c>
      <c r="K2668" s="38" t="str">
        <f aca="false">IF($C2668="","",N($F2668)*N($H2668))</f>
        <v/>
      </c>
      <c r="L2668" s="38" t="str">
        <f aca="false">IF($C2668="","",N($F2668)*N($I2668))</f>
        <v/>
      </c>
      <c r="M2668" s="37" t="str">
        <f aca="false">IF(OR($C2668="",N(TOP!$C$12)=0),"",N($J2668)/TOP!$C$12)</f>
        <v/>
      </c>
      <c r="N2668" s="37" t="str">
        <f aca="false">IF(OR($C2668="",N(TOP!$C$13)=0),"",N($K2668)/TOP!$C$13)</f>
        <v/>
      </c>
      <c r="O2668" s="37" t="str">
        <f aca="false">IF(OR($C2668="",N(TOP!$C$14)=0),"",N($L2668)/TOP!$C$14)</f>
        <v/>
      </c>
      <c r="P2668" s="42" t="str">
        <f aca="false">IF($C2668="","",IFERROR(CHOOSE(MATCH(TOP!$C$10,{"【期間A】","【期間B】","【期間C】"},0),N($M2668),N($N2668),N($O2668)),0))</f>
        <v/>
      </c>
    </row>
    <row r="2669" customFormat="false" ht="15" hidden="false" customHeight="false" outlineLevel="0" collapsed="false">
      <c r="B2669" s="12" t="n">
        <v>2664</v>
      </c>
      <c r="C2669" s="36" t="str">
        <f aca="false">IF(②実績CSV_期間A!$M2665="","",②実績CSV_期間A!$M2665&amp;"")</f>
        <v/>
      </c>
      <c r="D2669" s="12" t="str">
        <f aca="false">IF($C2669="","",②実績CSV_期間A!$N2665)</f>
        <v/>
      </c>
      <c r="E2669" s="12" t="str">
        <f aca="false">IF($C2669="","",RIGHT($D2669,1))</f>
        <v/>
      </c>
      <c r="F2669" s="41" t="str">
        <f aca="false">IF($C2669="","",IFERROR(INDEX(サイズ換算マスタ!$C$6:$C$8,MATCH($E2669,サイズ換算マスタ!$B$6:$B$8,0)),1))</f>
        <v/>
      </c>
      <c r="G2669" s="38" t="str">
        <f aca="false">IF($C2669="","",SUMIFS(②実績CSV_期間A!$AA$2:$AA$5001,②実績CSV_期間A!$M$2:$M$5001,$C2669))</f>
        <v/>
      </c>
      <c r="H2669" s="38" t="str">
        <f aca="false">IF($C2669="","",SUMIFS(③実績CSV_期間B!$AA$2:$AA$5001,③実績CSV_期間B!$M$2:$M$5001,$C2669))</f>
        <v/>
      </c>
      <c r="I2669" s="38" t="str">
        <f aca="false">IF($C2669="","",SUMIFS(④実績CSV_期間C!$AA$2:$AA$5001,④実績CSV_期間C!$M$2:$M$5001,$C2669))</f>
        <v/>
      </c>
      <c r="J2669" s="38" t="str">
        <f aca="false">IF($C2669="","",N($F2669)*N($G2669))</f>
        <v/>
      </c>
      <c r="K2669" s="38" t="str">
        <f aca="false">IF($C2669="","",N($F2669)*N($H2669))</f>
        <v/>
      </c>
      <c r="L2669" s="38" t="str">
        <f aca="false">IF($C2669="","",N($F2669)*N($I2669))</f>
        <v/>
      </c>
      <c r="M2669" s="37" t="str">
        <f aca="false">IF(OR($C2669="",N(TOP!$C$12)=0),"",N($J2669)/TOP!$C$12)</f>
        <v/>
      </c>
      <c r="N2669" s="37" t="str">
        <f aca="false">IF(OR($C2669="",N(TOP!$C$13)=0),"",N($K2669)/TOP!$C$13)</f>
        <v/>
      </c>
      <c r="O2669" s="37" t="str">
        <f aca="false">IF(OR($C2669="",N(TOP!$C$14)=0),"",N($L2669)/TOP!$C$14)</f>
        <v/>
      </c>
      <c r="P2669" s="42" t="str">
        <f aca="false">IF($C2669="","",IFERROR(CHOOSE(MATCH(TOP!$C$10,{"【期間A】","【期間B】","【期間C】"},0),N($M2669),N($N2669),N($O2669)),0))</f>
        <v/>
      </c>
    </row>
    <row r="2670" customFormat="false" ht="15" hidden="false" customHeight="false" outlineLevel="0" collapsed="false">
      <c r="B2670" s="12" t="n">
        <v>2665</v>
      </c>
      <c r="C2670" s="36" t="str">
        <f aca="false">IF(②実績CSV_期間A!$M2666="","",②実績CSV_期間A!$M2666&amp;"")</f>
        <v/>
      </c>
      <c r="D2670" s="12" t="str">
        <f aca="false">IF($C2670="","",②実績CSV_期間A!$N2666)</f>
        <v/>
      </c>
      <c r="E2670" s="12" t="str">
        <f aca="false">IF($C2670="","",RIGHT($D2670,1))</f>
        <v/>
      </c>
      <c r="F2670" s="41" t="str">
        <f aca="false">IF($C2670="","",IFERROR(INDEX(サイズ換算マスタ!$C$6:$C$8,MATCH($E2670,サイズ換算マスタ!$B$6:$B$8,0)),1))</f>
        <v/>
      </c>
      <c r="G2670" s="38" t="str">
        <f aca="false">IF($C2670="","",SUMIFS(②実績CSV_期間A!$AA$2:$AA$5001,②実績CSV_期間A!$M$2:$M$5001,$C2670))</f>
        <v/>
      </c>
      <c r="H2670" s="38" t="str">
        <f aca="false">IF($C2670="","",SUMIFS(③実績CSV_期間B!$AA$2:$AA$5001,③実績CSV_期間B!$M$2:$M$5001,$C2670))</f>
        <v/>
      </c>
      <c r="I2670" s="38" t="str">
        <f aca="false">IF($C2670="","",SUMIFS(④実績CSV_期間C!$AA$2:$AA$5001,④実績CSV_期間C!$M$2:$M$5001,$C2670))</f>
        <v/>
      </c>
      <c r="J2670" s="38" t="str">
        <f aca="false">IF($C2670="","",N($F2670)*N($G2670))</f>
        <v/>
      </c>
      <c r="K2670" s="38" t="str">
        <f aca="false">IF($C2670="","",N($F2670)*N($H2670))</f>
        <v/>
      </c>
      <c r="L2670" s="38" t="str">
        <f aca="false">IF($C2670="","",N($F2670)*N($I2670))</f>
        <v/>
      </c>
      <c r="M2670" s="37" t="str">
        <f aca="false">IF(OR($C2670="",N(TOP!$C$12)=0),"",N($J2670)/TOP!$C$12)</f>
        <v/>
      </c>
      <c r="N2670" s="37" t="str">
        <f aca="false">IF(OR($C2670="",N(TOP!$C$13)=0),"",N($K2670)/TOP!$C$13)</f>
        <v/>
      </c>
      <c r="O2670" s="37" t="str">
        <f aca="false">IF(OR($C2670="",N(TOP!$C$14)=0),"",N($L2670)/TOP!$C$14)</f>
        <v/>
      </c>
      <c r="P2670" s="42" t="str">
        <f aca="false">IF($C2670="","",IFERROR(CHOOSE(MATCH(TOP!$C$10,{"【期間A】","【期間B】","【期間C】"},0),N($M2670),N($N2670),N($O2670)),0))</f>
        <v/>
      </c>
    </row>
    <row r="2671" customFormat="false" ht="15" hidden="false" customHeight="false" outlineLevel="0" collapsed="false">
      <c r="B2671" s="12" t="n">
        <v>2666</v>
      </c>
      <c r="C2671" s="36" t="str">
        <f aca="false">IF(②実績CSV_期間A!$M2667="","",②実績CSV_期間A!$M2667&amp;"")</f>
        <v/>
      </c>
      <c r="D2671" s="12" t="str">
        <f aca="false">IF($C2671="","",②実績CSV_期間A!$N2667)</f>
        <v/>
      </c>
      <c r="E2671" s="12" t="str">
        <f aca="false">IF($C2671="","",RIGHT($D2671,1))</f>
        <v/>
      </c>
      <c r="F2671" s="41" t="str">
        <f aca="false">IF($C2671="","",IFERROR(INDEX(サイズ換算マスタ!$C$6:$C$8,MATCH($E2671,サイズ換算マスタ!$B$6:$B$8,0)),1))</f>
        <v/>
      </c>
      <c r="G2671" s="38" t="str">
        <f aca="false">IF($C2671="","",SUMIFS(②実績CSV_期間A!$AA$2:$AA$5001,②実績CSV_期間A!$M$2:$M$5001,$C2671))</f>
        <v/>
      </c>
      <c r="H2671" s="38" t="str">
        <f aca="false">IF($C2671="","",SUMIFS(③実績CSV_期間B!$AA$2:$AA$5001,③実績CSV_期間B!$M$2:$M$5001,$C2671))</f>
        <v/>
      </c>
      <c r="I2671" s="38" t="str">
        <f aca="false">IF($C2671="","",SUMIFS(④実績CSV_期間C!$AA$2:$AA$5001,④実績CSV_期間C!$M$2:$M$5001,$C2671))</f>
        <v/>
      </c>
      <c r="J2671" s="38" t="str">
        <f aca="false">IF($C2671="","",N($F2671)*N($G2671))</f>
        <v/>
      </c>
      <c r="K2671" s="38" t="str">
        <f aca="false">IF($C2671="","",N($F2671)*N($H2671))</f>
        <v/>
      </c>
      <c r="L2671" s="38" t="str">
        <f aca="false">IF($C2671="","",N($F2671)*N($I2671))</f>
        <v/>
      </c>
      <c r="M2671" s="37" t="str">
        <f aca="false">IF(OR($C2671="",N(TOP!$C$12)=0),"",N($J2671)/TOP!$C$12)</f>
        <v/>
      </c>
      <c r="N2671" s="37" t="str">
        <f aca="false">IF(OR($C2671="",N(TOP!$C$13)=0),"",N($K2671)/TOP!$C$13)</f>
        <v/>
      </c>
      <c r="O2671" s="37" t="str">
        <f aca="false">IF(OR($C2671="",N(TOP!$C$14)=0),"",N($L2671)/TOP!$C$14)</f>
        <v/>
      </c>
      <c r="P2671" s="42" t="str">
        <f aca="false">IF($C2671="","",IFERROR(CHOOSE(MATCH(TOP!$C$10,{"【期間A】","【期間B】","【期間C】"},0),N($M2671),N($N2671),N($O2671)),0))</f>
        <v/>
      </c>
    </row>
    <row r="2672" customFormat="false" ht="15" hidden="false" customHeight="false" outlineLevel="0" collapsed="false">
      <c r="B2672" s="12" t="n">
        <v>2667</v>
      </c>
      <c r="C2672" s="36" t="str">
        <f aca="false">IF(②実績CSV_期間A!$M2668="","",②実績CSV_期間A!$M2668&amp;"")</f>
        <v/>
      </c>
      <c r="D2672" s="12" t="str">
        <f aca="false">IF($C2672="","",②実績CSV_期間A!$N2668)</f>
        <v/>
      </c>
      <c r="E2672" s="12" t="str">
        <f aca="false">IF($C2672="","",RIGHT($D2672,1))</f>
        <v/>
      </c>
      <c r="F2672" s="41" t="str">
        <f aca="false">IF($C2672="","",IFERROR(INDEX(サイズ換算マスタ!$C$6:$C$8,MATCH($E2672,サイズ換算マスタ!$B$6:$B$8,0)),1))</f>
        <v/>
      </c>
      <c r="G2672" s="38" t="str">
        <f aca="false">IF($C2672="","",SUMIFS(②実績CSV_期間A!$AA$2:$AA$5001,②実績CSV_期間A!$M$2:$M$5001,$C2672))</f>
        <v/>
      </c>
      <c r="H2672" s="38" t="str">
        <f aca="false">IF($C2672="","",SUMIFS(③実績CSV_期間B!$AA$2:$AA$5001,③実績CSV_期間B!$M$2:$M$5001,$C2672))</f>
        <v/>
      </c>
      <c r="I2672" s="38" t="str">
        <f aca="false">IF($C2672="","",SUMIFS(④実績CSV_期間C!$AA$2:$AA$5001,④実績CSV_期間C!$M$2:$M$5001,$C2672))</f>
        <v/>
      </c>
      <c r="J2672" s="38" t="str">
        <f aca="false">IF($C2672="","",N($F2672)*N($G2672))</f>
        <v/>
      </c>
      <c r="K2672" s="38" t="str">
        <f aca="false">IF($C2672="","",N($F2672)*N($H2672))</f>
        <v/>
      </c>
      <c r="L2672" s="38" t="str">
        <f aca="false">IF($C2672="","",N($F2672)*N($I2672))</f>
        <v/>
      </c>
      <c r="M2672" s="37" t="str">
        <f aca="false">IF(OR($C2672="",N(TOP!$C$12)=0),"",N($J2672)/TOP!$C$12)</f>
        <v/>
      </c>
      <c r="N2672" s="37" t="str">
        <f aca="false">IF(OR($C2672="",N(TOP!$C$13)=0),"",N($K2672)/TOP!$C$13)</f>
        <v/>
      </c>
      <c r="O2672" s="37" t="str">
        <f aca="false">IF(OR($C2672="",N(TOP!$C$14)=0),"",N($L2672)/TOP!$C$14)</f>
        <v/>
      </c>
      <c r="P2672" s="42" t="str">
        <f aca="false">IF($C2672="","",IFERROR(CHOOSE(MATCH(TOP!$C$10,{"【期間A】","【期間B】","【期間C】"},0),N($M2672),N($N2672),N($O2672)),0))</f>
        <v/>
      </c>
    </row>
    <row r="2673" customFormat="false" ht="15" hidden="false" customHeight="false" outlineLevel="0" collapsed="false">
      <c r="B2673" s="12" t="n">
        <v>2668</v>
      </c>
      <c r="C2673" s="36" t="str">
        <f aca="false">IF(②実績CSV_期間A!$M2669="","",②実績CSV_期間A!$M2669&amp;"")</f>
        <v/>
      </c>
      <c r="D2673" s="12" t="str">
        <f aca="false">IF($C2673="","",②実績CSV_期間A!$N2669)</f>
        <v/>
      </c>
      <c r="E2673" s="12" t="str">
        <f aca="false">IF($C2673="","",RIGHT($D2673,1))</f>
        <v/>
      </c>
      <c r="F2673" s="41" t="str">
        <f aca="false">IF($C2673="","",IFERROR(INDEX(サイズ換算マスタ!$C$6:$C$8,MATCH($E2673,サイズ換算マスタ!$B$6:$B$8,0)),1))</f>
        <v/>
      </c>
      <c r="G2673" s="38" t="str">
        <f aca="false">IF($C2673="","",SUMIFS(②実績CSV_期間A!$AA$2:$AA$5001,②実績CSV_期間A!$M$2:$M$5001,$C2673))</f>
        <v/>
      </c>
      <c r="H2673" s="38" t="str">
        <f aca="false">IF($C2673="","",SUMIFS(③実績CSV_期間B!$AA$2:$AA$5001,③実績CSV_期間B!$M$2:$M$5001,$C2673))</f>
        <v/>
      </c>
      <c r="I2673" s="38" t="str">
        <f aca="false">IF($C2673="","",SUMIFS(④実績CSV_期間C!$AA$2:$AA$5001,④実績CSV_期間C!$M$2:$M$5001,$C2673))</f>
        <v/>
      </c>
      <c r="J2673" s="38" t="str">
        <f aca="false">IF($C2673="","",N($F2673)*N($G2673))</f>
        <v/>
      </c>
      <c r="K2673" s="38" t="str">
        <f aca="false">IF($C2673="","",N($F2673)*N($H2673))</f>
        <v/>
      </c>
      <c r="L2673" s="38" t="str">
        <f aca="false">IF($C2673="","",N($F2673)*N($I2673))</f>
        <v/>
      </c>
      <c r="M2673" s="37" t="str">
        <f aca="false">IF(OR($C2673="",N(TOP!$C$12)=0),"",N($J2673)/TOP!$C$12)</f>
        <v/>
      </c>
      <c r="N2673" s="37" t="str">
        <f aca="false">IF(OR($C2673="",N(TOP!$C$13)=0),"",N($K2673)/TOP!$C$13)</f>
        <v/>
      </c>
      <c r="O2673" s="37" t="str">
        <f aca="false">IF(OR($C2673="",N(TOP!$C$14)=0),"",N($L2673)/TOP!$C$14)</f>
        <v/>
      </c>
      <c r="P2673" s="42" t="str">
        <f aca="false">IF($C2673="","",IFERROR(CHOOSE(MATCH(TOP!$C$10,{"【期間A】","【期間B】","【期間C】"},0),N($M2673),N($N2673),N($O2673)),0))</f>
        <v/>
      </c>
    </row>
    <row r="2674" customFormat="false" ht="15" hidden="false" customHeight="false" outlineLevel="0" collapsed="false">
      <c r="B2674" s="12" t="n">
        <v>2669</v>
      </c>
      <c r="C2674" s="36" t="str">
        <f aca="false">IF(②実績CSV_期間A!$M2670="","",②実績CSV_期間A!$M2670&amp;"")</f>
        <v/>
      </c>
      <c r="D2674" s="12" t="str">
        <f aca="false">IF($C2674="","",②実績CSV_期間A!$N2670)</f>
        <v/>
      </c>
      <c r="E2674" s="12" t="str">
        <f aca="false">IF($C2674="","",RIGHT($D2674,1))</f>
        <v/>
      </c>
      <c r="F2674" s="41" t="str">
        <f aca="false">IF($C2674="","",IFERROR(INDEX(サイズ換算マスタ!$C$6:$C$8,MATCH($E2674,サイズ換算マスタ!$B$6:$B$8,0)),1))</f>
        <v/>
      </c>
      <c r="G2674" s="38" t="str">
        <f aca="false">IF($C2674="","",SUMIFS(②実績CSV_期間A!$AA$2:$AA$5001,②実績CSV_期間A!$M$2:$M$5001,$C2674))</f>
        <v/>
      </c>
      <c r="H2674" s="38" t="str">
        <f aca="false">IF($C2674="","",SUMIFS(③実績CSV_期間B!$AA$2:$AA$5001,③実績CSV_期間B!$M$2:$M$5001,$C2674))</f>
        <v/>
      </c>
      <c r="I2674" s="38" t="str">
        <f aca="false">IF($C2674="","",SUMIFS(④実績CSV_期間C!$AA$2:$AA$5001,④実績CSV_期間C!$M$2:$M$5001,$C2674))</f>
        <v/>
      </c>
      <c r="J2674" s="38" t="str">
        <f aca="false">IF($C2674="","",N($F2674)*N($G2674))</f>
        <v/>
      </c>
      <c r="K2674" s="38" t="str">
        <f aca="false">IF($C2674="","",N($F2674)*N($H2674))</f>
        <v/>
      </c>
      <c r="L2674" s="38" t="str">
        <f aca="false">IF($C2674="","",N($F2674)*N($I2674))</f>
        <v/>
      </c>
      <c r="M2674" s="37" t="str">
        <f aca="false">IF(OR($C2674="",N(TOP!$C$12)=0),"",N($J2674)/TOP!$C$12)</f>
        <v/>
      </c>
      <c r="N2674" s="37" t="str">
        <f aca="false">IF(OR($C2674="",N(TOP!$C$13)=0),"",N($K2674)/TOP!$C$13)</f>
        <v/>
      </c>
      <c r="O2674" s="37" t="str">
        <f aca="false">IF(OR($C2674="",N(TOP!$C$14)=0),"",N($L2674)/TOP!$C$14)</f>
        <v/>
      </c>
      <c r="P2674" s="42" t="str">
        <f aca="false">IF($C2674="","",IFERROR(CHOOSE(MATCH(TOP!$C$10,{"【期間A】","【期間B】","【期間C】"},0),N($M2674),N($N2674),N($O2674)),0))</f>
        <v/>
      </c>
    </row>
    <row r="2675" customFormat="false" ht="15" hidden="false" customHeight="false" outlineLevel="0" collapsed="false">
      <c r="B2675" s="12" t="n">
        <v>2670</v>
      </c>
      <c r="C2675" s="36" t="str">
        <f aca="false">IF(②実績CSV_期間A!$M2671="","",②実績CSV_期間A!$M2671&amp;"")</f>
        <v/>
      </c>
      <c r="D2675" s="12" t="str">
        <f aca="false">IF($C2675="","",②実績CSV_期間A!$N2671)</f>
        <v/>
      </c>
      <c r="E2675" s="12" t="str">
        <f aca="false">IF($C2675="","",RIGHT($D2675,1))</f>
        <v/>
      </c>
      <c r="F2675" s="41" t="str">
        <f aca="false">IF($C2675="","",IFERROR(INDEX(サイズ換算マスタ!$C$6:$C$8,MATCH($E2675,サイズ換算マスタ!$B$6:$B$8,0)),1))</f>
        <v/>
      </c>
      <c r="G2675" s="38" t="str">
        <f aca="false">IF($C2675="","",SUMIFS(②実績CSV_期間A!$AA$2:$AA$5001,②実績CSV_期間A!$M$2:$M$5001,$C2675))</f>
        <v/>
      </c>
      <c r="H2675" s="38" t="str">
        <f aca="false">IF($C2675="","",SUMIFS(③実績CSV_期間B!$AA$2:$AA$5001,③実績CSV_期間B!$M$2:$M$5001,$C2675))</f>
        <v/>
      </c>
      <c r="I2675" s="38" t="str">
        <f aca="false">IF($C2675="","",SUMIFS(④実績CSV_期間C!$AA$2:$AA$5001,④実績CSV_期間C!$M$2:$M$5001,$C2675))</f>
        <v/>
      </c>
      <c r="J2675" s="38" t="str">
        <f aca="false">IF($C2675="","",N($F2675)*N($G2675))</f>
        <v/>
      </c>
      <c r="K2675" s="38" t="str">
        <f aca="false">IF($C2675="","",N($F2675)*N($H2675))</f>
        <v/>
      </c>
      <c r="L2675" s="38" t="str">
        <f aca="false">IF($C2675="","",N($F2675)*N($I2675))</f>
        <v/>
      </c>
      <c r="M2675" s="37" t="str">
        <f aca="false">IF(OR($C2675="",N(TOP!$C$12)=0),"",N($J2675)/TOP!$C$12)</f>
        <v/>
      </c>
      <c r="N2675" s="37" t="str">
        <f aca="false">IF(OR($C2675="",N(TOP!$C$13)=0),"",N($K2675)/TOP!$C$13)</f>
        <v/>
      </c>
      <c r="O2675" s="37" t="str">
        <f aca="false">IF(OR($C2675="",N(TOP!$C$14)=0),"",N($L2675)/TOP!$C$14)</f>
        <v/>
      </c>
      <c r="P2675" s="42" t="str">
        <f aca="false">IF($C2675="","",IFERROR(CHOOSE(MATCH(TOP!$C$10,{"【期間A】","【期間B】","【期間C】"},0),N($M2675),N($N2675),N($O2675)),0))</f>
        <v/>
      </c>
    </row>
    <row r="2676" customFormat="false" ht="15" hidden="false" customHeight="false" outlineLevel="0" collapsed="false">
      <c r="B2676" s="12" t="n">
        <v>2671</v>
      </c>
      <c r="C2676" s="36" t="str">
        <f aca="false">IF(②実績CSV_期間A!$M2672="","",②実績CSV_期間A!$M2672&amp;"")</f>
        <v/>
      </c>
      <c r="D2676" s="12" t="str">
        <f aca="false">IF($C2676="","",②実績CSV_期間A!$N2672)</f>
        <v/>
      </c>
      <c r="E2676" s="12" t="str">
        <f aca="false">IF($C2676="","",RIGHT($D2676,1))</f>
        <v/>
      </c>
      <c r="F2676" s="41" t="str">
        <f aca="false">IF($C2676="","",IFERROR(INDEX(サイズ換算マスタ!$C$6:$C$8,MATCH($E2676,サイズ換算マスタ!$B$6:$B$8,0)),1))</f>
        <v/>
      </c>
      <c r="G2676" s="38" t="str">
        <f aca="false">IF($C2676="","",SUMIFS(②実績CSV_期間A!$AA$2:$AA$5001,②実績CSV_期間A!$M$2:$M$5001,$C2676))</f>
        <v/>
      </c>
      <c r="H2676" s="38" t="str">
        <f aca="false">IF($C2676="","",SUMIFS(③実績CSV_期間B!$AA$2:$AA$5001,③実績CSV_期間B!$M$2:$M$5001,$C2676))</f>
        <v/>
      </c>
      <c r="I2676" s="38" t="str">
        <f aca="false">IF($C2676="","",SUMIFS(④実績CSV_期間C!$AA$2:$AA$5001,④実績CSV_期間C!$M$2:$M$5001,$C2676))</f>
        <v/>
      </c>
      <c r="J2676" s="38" t="str">
        <f aca="false">IF($C2676="","",N($F2676)*N($G2676))</f>
        <v/>
      </c>
      <c r="K2676" s="38" t="str">
        <f aca="false">IF($C2676="","",N($F2676)*N($H2676))</f>
        <v/>
      </c>
      <c r="L2676" s="38" t="str">
        <f aca="false">IF($C2676="","",N($F2676)*N($I2676))</f>
        <v/>
      </c>
      <c r="M2676" s="37" t="str">
        <f aca="false">IF(OR($C2676="",N(TOP!$C$12)=0),"",N($J2676)/TOP!$C$12)</f>
        <v/>
      </c>
      <c r="N2676" s="37" t="str">
        <f aca="false">IF(OR($C2676="",N(TOP!$C$13)=0),"",N($K2676)/TOP!$C$13)</f>
        <v/>
      </c>
      <c r="O2676" s="37" t="str">
        <f aca="false">IF(OR($C2676="",N(TOP!$C$14)=0),"",N($L2676)/TOP!$C$14)</f>
        <v/>
      </c>
      <c r="P2676" s="42" t="str">
        <f aca="false">IF($C2676="","",IFERROR(CHOOSE(MATCH(TOP!$C$10,{"【期間A】","【期間B】","【期間C】"},0),N($M2676),N($N2676),N($O2676)),0))</f>
        <v/>
      </c>
    </row>
    <row r="2677" customFormat="false" ht="15" hidden="false" customHeight="false" outlineLevel="0" collapsed="false">
      <c r="B2677" s="12" t="n">
        <v>2672</v>
      </c>
      <c r="C2677" s="36" t="str">
        <f aca="false">IF(②実績CSV_期間A!$M2673="","",②実績CSV_期間A!$M2673&amp;"")</f>
        <v/>
      </c>
      <c r="D2677" s="12" t="str">
        <f aca="false">IF($C2677="","",②実績CSV_期間A!$N2673)</f>
        <v/>
      </c>
      <c r="E2677" s="12" t="str">
        <f aca="false">IF($C2677="","",RIGHT($D2677,1))</f>
        <v/>
      </c>
      <c r="F2677" s="41" t="str">
        <f aca="false">IF($C2677="","",IFERROR(INDEX(サイズ換算マスタ!$C$6:$C$8,MATCH($E2677,サイズ換算マスタ!$B$6:$B$8,0)),1))</f>
        <v/>
      </c>
      <c r="G2677" s="38" t="str">
        <f aca="false">IF($C2677="","",SUMIFS(②実績CSV_期間A!$AA$2:$AA$5001,②実績CSV_期間A!$M$2:$M$5001,$C2677))</f>
        <v/>
      </c>
      <c r="H2677" s="38" t="str">
        <f aca="false">IF($C2677="","",SUMIFS(③実績CSV_期間B!$AA$2:$AA$5001,③実績CSV_期間B!$M$2:$M$5001,$C2677))</f>
        <v/>
      </c>
      <c r="I2677" s="38" t="str">
        <f aca="false">IF($C2677="","",SUMIFS(④実績CSV_期間C!$AA$2:$AA$5001,④実績CSV_期間C!$M$2:$M$5001,$C2677))</f>
        <v/>
      </c>
      <c r="J2677" s="38" t="str">
        <f aca="false">IF($C2677="","",N($F2677)*N($G2677))</f>
        <v/>
      </c>
      <c r="K2677" s="38" t="str">
        <f aca="false">IF($C2677="","",N($F2677)*N($H2677))</f>
        <v/>
      </c>
      <c r="L2677" s="38" t="str">
        <f aca="false">IF($C2677="","",N($F2677)*N($I2677))</f>
        <v/>
      </c>
      <c r="M2677" s="37" t="str">
        <f aca="false">IF(OR($C2677="",N(TOP!$C$12)=0),"",N($J2677)/TOP!$C$12)</f>
        <v/>
      </c>
      <c r="N2677" s="37" t="str">
        <f aca="false">IF(OR($C2677="",N(TOP!$C$13)=0),"",N($K2677)/TOP!$C$13)</f>
        <v/>
      </c>
      <c r="O2677" s="37" t="str">
        <f aca="false">IF(OR($C2677="",N(TOP!$C$14)=0),"",N($L2677)/TOP!$C$14)</f>
        <v/>
      </c>
      <c r="P2677" s="42" t="str">
        <f aca="false">IF($C2677="","",IFERROR(CHOOSE(MATCH(TOP!$C$10,{"【期間A】","【期間B】","【期間C】"},0),N($M2677),N($N2677),N($O2677)),0))</f>
        <v/>
      </c>
    </row>
    <row r="2678" customFormat="false" ht="15" hidden="false" customHeight="false" outlineLevel="0" collapsed="false">
      <c r="B2678" s="12" t="n">
        <v>2673</v>
      </c>
      <c r="C2678" s="36" t="str">
        <f aca="false">IF(②実績CSV_期間A!$M2674="","",②実績CSV_期間A!$M2674&amp;"")</f>
        <v/>
      </c>
      <c r="D2678" s="12" t="str">
        <f aca="false">IF($C2678="","",②実績CSV_期間A!$N2674)</f>
        <v/>
      </c>
      <c r="E2678" s="12" t="str">
        <f aca="false">IF($C2678="","",RIGHT($D2678,1))</f>
        <v/>
      </c>
      <c r="F2678" s="41" t="str">
        <f aca="false">IF($C2678="","",IFERROR(INDEX(サイズ換算マスタ!$C$6:$C$8,MATCH($E2678,サイズ換算マスタ!$B$6:$B$8,0)),1))</f>
        <v/>
      </c>
      <c r="G2678" s="38" t="str">
        <f aca="false">IF($C2678="","",SUMIFS(②実績CSV_期間A!$AA$2:$AA$5001,②実績CSV_期間A!$M$2:$M$5001,$C2678))</f>
        <v/>
      </c>
      <c r="H2678" s="38" t="str">
        <f aca="false">IF($C2678="","",SUMIFS(③実績CSV_期間B!$AA$2:$AA$5001,③実績CSV_期間B!$M$2:$M$5001,$C2678))</f>
        <v/>
      </c>
      <c r="I2678" s="38" t="str">
        <f aca="false">IF($C2678="","",SUMIFS(④実績CSV_期間C!$AA$2:$AA$5001,④実績CSV_期間C!$M$2:$M$5001,$C2678))</f>
        <v/>
      </c>
      <c r="J2678" s="38" t="str">
        <f aca="false">IF($C2678="","",N($F2678)*N($G2678))</f>
        <v/>
      </c>
      <c r="K2678" s="38" t="str">
        <f aca="false">IF($C2678="","",N($F2678)*N($H2678))</f>
        <v/>
      </c>
      <c r="L2678" s="38" t="str">
        <f aca="false">IF($C2678="","",N($F2678)*N($I2678))</f>
        <v/>
      </c>
      <c r="M2678" s="37" t="str">
        <f aca="false">IF(OR($C2678="",N(TOP!$C$12)=0),"",N($J2678)/TOP!$C$12)</f>
        <v/>
      </c>
      <c r="N2678" s="37" t="str">
        <f aca="false">IF(OR($C2678="",N(TOP!$C$13)=0),"",N($K2678)/TOP!$C$13)</f>
        <v/>
      </c>
      <c r="O2678" s="37" t="str">
        <f aca="false">IF(OR($C2678="",N(TOP!$C$14)=0),"",N($L2678)/TOP!$C$14)</f>
        <v/>
      </c>
      <c r="P2678" s="42" t="str">
        <f aca="false">IF($C2678="","",IFERROR(CHOOSE(MATCH(TOP!$C$10,{"【期間A】","【期間B】","【期間C】"},0),N($M2678),N($N2678),N($O2678)),0))</f>
        <v/>
      </c>
    </row>
    <row r="2679" customFormat="false" ht="15" hidden="false" customHeight="false" outlineLevel="0" collapsed="false">
      <c r="B2679" s="12" t="n">
        <v>2674</v>
      </c>
      <c r="C2679" s="36" t="str">
        <f aca="false">IF(②実績CSV_期間A!$M2675="","",②実績CSV_期間A!$M2675&amp;"")</f>
        <v/>
      </c>
      <c r="D2679" s="12" t="str">
        <f aca="false">IF($C2679="","",②実績CSV_期間A!$N2675)</f>
        <v/>
      </c>
      <c r="E2679" s="12" t="str">
        <f aca="false">IF($C2679="","",RIGHT($D2679,1))</f>
        <v/>
      </c>
      <c r="F2679" s="41" t="str">
        <f aca="false">IF($C2679="","",IFERROR(INDEX(サイズ換算マスタ!$C$6:$C$8,MATCH($E2679,サイズ換算マスタ!$B$6:$B$8,0)),1))</f>
        <v/>
      </c>
      <c r="G2679" s="38" t="str">
        <f aca="false">IF($C2679="","",SUMIFS(②実績CSV_期間A!$AA$2:$AA$5001,②実績CSV_期間A!$M$2:$M$5001,$C2679))</f>
        <v/>
      </c>
      <c r="H2679" s="38" t="str">
        <f aca="false">IF($C2679="","",SUMIFS(③実績CSV_期間B!$AA$2:$AA$5001,③実績CSV_期間B!$M$2:$M$5001,$C2679))</f>
        <v/>
      </c>
      <c r="I2679" s="38" t="str">
        <f aca="false">IF($C2679="","",SUMIFS(④実績CSV_期間C!$AA$2:$AA$5001,④実績CSV_期間C!$M$2:$M$5001,$C2679))</f>
        <v/>
      </c>
      <c r="J2679" s="38" t="str">
        <f aca="false">IF($C2679="","",N($F2679)*N($G2679))</f>
        <v/>
      </c>
      <c r="K2679" s="38" t="str">
        <f aca="false">IF($C2679="","",N($F2679)*N($H2679))</f>
        <v/>
      </c>
      <c r="L2679" s="38" t="str">
        <f aca="false">IF($C2679="","",N($F2679)*N($I2679))</f>
        <v/>
      </c>
      <c r="M2679" s="37" t="str">
        <f aca="false">IF(OR($C2679="",N(TOP!$C$12)=0),"",N($J2679)/TOP!$C$12)</f>
        <v/>
      </c>
      <c r="N2679" s="37" t="str">
        <f aca="false">IF(OR($C2679="",N(TOP!$C$13)=0),"",N($K2679)/TOP!$C$13)</f>
        <v/>
      </c>
      <c r="O2679" s="37" t="str">
        <f aca="false">IF(OR($C2679="",N(TOP!$C$14)=0),"",N($L2679)/TOP!$C$14)</f>
        <v/>
      </c>
      <c r="P2679" s="42" t="str">
        <f aca="false">IF($C2679="","",IFERROR(CHOOSE(MATCH(TOP!$C$10,{"【期間A】","【期間B】","【期間C】"},0),N($M2679),N($N2679),N($O2679)),0))</f>
        <v/>
      </c>
    </row>
    <row r="2680" customFormat="false" ht="15" hidden="false" customHeight="false" outlineLevel="0" collapsed="false">
      <c r="B2680" s="12" t="n">
        <v>2675</v>
      </c>
      <c r="C2680" s="36" t="str">
        <f aca="false">IF(②実績CSV_期間A!$M2676="","",②実績CSV_期間A!$M2676&amp;"")</f>
        <v/>
      </c>
      <c r="D2680" s="12" t="str">
        <f aca="false">IF($C2680="","",②実績CSV_期間A!$N2676)</f>
        <v/>
      </c>
      <c r="E2680" s="12" t="str">
        <f aca="false">IF($C2680="","",RIGHT($D2680,1))</f>
        <v/>
      </c>
      <c r="F2680" s="41" t="str">
        <f aca="false">IF($C2680="","",IFERROR(INDEX(サイズ換算マスタ!$C$6:$C$8,MATCH($E2680,サイズ換算マスタ!$B$6:$B$8,0)),1))</f>
        <v/>
      </c>
      <c r="G2680" s="38" t="str">
        <f aca="false">IF($C2680="","",SUMIFS(②実績CSV_期間A!$AA$2:$AA$5001,②実績CSV_期間A!$M$2:$M$5001,$C2680))</f>
        <v/>
      </c>
      <c r="H2680" s="38" t="str">
        <f aca="false">IF($C2680="","",SUMIFS(③実績CSV_期間B!$AA$2:$AA$5001,③実績CSV_期間B!$M$2:$M$5001,$C2680))</f>
        <v/>
      </c>
      <c r="I2680" s="38" t="str">
        <f aca="false">IF($C2680="","",SUMIFS(④実績CSV_期間C!$AA$2:$AA$5001,④実績CSV_期間C!$M$2:$M$5001,$C2680))</f>
        <v/>
      </c>
      <c r="J2680" s="38" t="str">
        <f aca="false">IF($C2680="","",N($F2680)*N($G2680))</f>
        <v/>
      </c>
      <c r="K2680" s="38" t="str">
        <f aca="false">IF($C2680="","",N($F2680)*N($H2680))</f>
        <v/>
      </c>
      <c r="L2680" s="38" t="str">
        <f aca="false">IF($C2680="","",N($F2680)*N($I2680))</f>
        <v/>
      </c>
      <c r="M2680" s="37" t="str">
        <f aca="false">IF(OR($C2680="",N(TOP!$C$12)=0),"",N($J2680)/TOP!$C$12)</f>
        <v/>
      </c>
      <c r="N2680" s="37" t="str">
        <f aca="false">IF(OR($C2680="",N(TOP!$C$13)=0),"",N($K2680)/TOP!$C$13)</f>
        <v/>
      </c>
      <c r="O2680" s="37" t="str">
        <f aca="false">IF(OR($C2680="",N(TOP!$C$14)=0),"",N($L2680)/TOP!$C$14)</f>
        <v/>
      </c>
      <c r="P2680" s="42" t="str">
        <f aca="false">IF($C2680="","",IFERROR(CHOOSE(MATCH(TOP!$C$10,{"【期間A】","【期間B】","【期間C】"},0),N($M2680),N($N2680),N($O2680)),0))</f>
        <v/>
      </c>
    </row>
    <row r="2681" customFormat="false" ht="15" hidden="false" customHeight="false" outlineLevel="0" collapsed="false">
      <c r="B2681" s="12" t="n">
        <v>2676</v>
      </c>
      <c r="C2681" s="36" t="str">
        <f aca="false">IF(②実績CSV_期間A!$M2677="","",②実績CSV_期間A!$M2677&amp;"")</f>
        <v/>
      </c>
      <c r="D2681" s="12" t="str">
        <f aca="false">IF($C2681="","",②実績CSV_期間A!$N2677)</f>
        <v/>
      </c>
      <c r="E2681" s="12" t="str">
        <f aca="false">IF($C2681="","",RIGHT($D2681,1))</f>
        <v/>
      </c>
      <c r="F2681" s="41" t="str">
        <f aca="false">IF($C2681="","",IFERROR(INDEX(サイズ換算マスタ!$C$6:$C$8,MATCH($E2681,サイズ換算マスタ!$B$6:$B$8,0)),1))</f>
        <v/>
      </c>
      <c r="G2681" s="38" t="str">
        <f aca="false">IF($C2681="","",SUMIFS(②実績CSV_期間A!$AA$2:$AA$5001,②実績CSV_期間A!$M$2:$M$5001,$C2681))</f>
        <v/>
      </c>
      <c r="H2681" s="38" t="str">
        <f aca="false">IF($C2681="","",SUMIFS(③実績CSV_期間B!$AA$2:$AA$5001,③実績CSV_期間B!$M$2:$M$5001,$C2681))</f>
        <v/>
      </c>
      <c r="I2681" s="38" t="str">
        <f aca="false">IF($C2681="","",SUMIFS(④実績CSV_期間C!$AA$2:$AA$5001,④実績CSV_期間C!$M$2:$M$5001,$C2681))</f>
        <v/>
      </c>
      <c r="J2681" s="38" t="str">
        <f aca="false">IF($C2681="","",N($F2681)*N($G2681))</f>
        <v/>
      </c>
      <c r="K2681" s="38" t="str">
        <f aca="false">IF($C2681="","",N($F2681)*N($H2681))</f>
        <v/>
      </c>
      <c r="L2681" s="38" t="str">
        <f aca="false">IF($C2681="","",N($F2681)*N($I2681))</f>
        <v/>
      </c>
      <c r="M2681" s="37" t="str">
        <f aca="false">IF(OR($C2681="",N(TOP!$C$12)=0),"",N($J2681)/TOP!$C$12)</f>
        <v/>
      </c>
      <c r="N2681" s="37" t="str">
        <f aca="false">IF(OR($C2681="",N(TOP!$C$13)=0),"",N($K2681)/TOP!$C$13)</f>
        <v/>
      </c>
      <c r="O2681" s="37" t="str">
        <f aca="false">IF(OR($C2681="",N(TOP!$C$14)=0),"",N($L2681)/TOP!$C$14)</f>
        <v/>
      </c>
      <c r="P2681" s="42" t="str">
        <f aca="false">IF($C2681="","",IFERROR(CHOOSE(MATCH(TOP!$C$10,{"【期間A】","【期間B】","【期間C】"},0),N($M2681),N($N2681),N($O2681)),0))</f>
        <v/>
      </c>
    </row>
    <row r="2682" customFormat="false" ht="15" hidden="false" customHeight="false" outlineLevel="0" collapsed="false">
      <c r="B2682" s="12" t="n">
        <v>2677</v>
      </c>
      <c r="C2682" s="36" t="str">
        <f aca="false">IF(②実績CSV_期間A!$M2678="","",②実績CSV_期間A!$M2678&amp;"")</f>
        <v/>
      </c>
      <c r="D2682" s="12" t="str">
        <f aca="false">IF($C2682="","",②実績CSV_期間A!$N2678)</f>
        <v/>
      </c>
      <c r="E2682" s="12" t="str">
        <f aca="false">IF($C2682="","",RIGHT($D2682,1))</f>
        <v/>
      </c>
      <c r="F2682" s="41" t="str">
        <f aca="false">IF($C2682="","",IFERROR(INDEX(サイズ換算マスタ!$C$6:$C$8,MATCH($E2682,サイズ換算マスタ!$B$6:$B$8,0)),1))</f>
        <v/>
      </c>
      <c r="G2682" s="38" t="str">
        <f aca="false">IF($C2682="","",SUMIFS(②実績CSV_期間A!$AA$2:$AA$5001,②実績CSV_期間A!$M$2:$M$5001,$C2682))</f>
        <v/>
      </c>
      <c r="H2682" s="38" t="str">
        <f aca="false">IF($C2682="","",SUMIFS(③実績CSV_期間B!$AA$2:$AA$5001,③実績CSV_期間B!$M$2:$M$5001,$C2682))</f>
        <v/>
      </c>
      <c r="I2682" s="38" t="str">
        <f aca="false">IF($C2682="","",SUMIFS(④実績CSV_期間C!$AA$2:$AA$5001,④実績CSV_期間C!$M$2:$M$5001,$C2682))</f>
        <v/>
      </c>
      <c r="J2682" s="38" t="str">
        <f aca="false">IF($C2682="","",N($F2682)*N($G2682))</f>
        <v/>
      </c>
      <c r="K2682" s="38" t="str">
        <f aca="false">IF($C2682="","",N($F2682)*N($H2682))</f>
        <v/>
      </c>
      <c r="L2682" s="38" t="str">
        <f aca="false">IF($C2682="","",N($F2682)*N($I2682))</f>
        <v/>
      </c>
      <c r="M2682" s="37" t="str">
        <f aca="false">IF(OR($C2682="",N(TOP!$C$12)=0),"",N($J2682)/TOP!$C$12)</f>
        <v/>
      </c>
      <c r="N2682" s="37" t="str">
        <f aca="false">IF(OR($C2682="",N(TOP!$C$13)=0),"",N($K2682)/TOP!$C$13)</f>
        <v/>
      </c>
      <c r="O2682" s="37" t="str">
        <f aca="false">IF(OR($C2682="",N(TOP!$C$14)=0),"",N($L2682)/TOP!$C$14)</f>
        <v/>
      </c>
      <c r="P2682" s="42" t="str">
        <f aca="false">IF($C2682="","",IFERROR(CHOOSE(MATCH(TOP!$C$10,{"【期間A】","【期間B】","【期間C】"},0),N($M2682),N($N2682),N($O2682)),0))</f>
        <v/>
      </c>
    </row>
    <row r="2683" customFormat="false" ht="15" hidden="false" customHeight="false" outlineLevel="0" collapsed="false">
      <c r="B2683" s="12" t="n">
        <v>2678</v>
      </c>
      <c r="C2683" s="36" t="str">
        <f aca="false">IF(②実績CSV_期間A!$M2679="","",②実績CSV_期間A!$M2679&amp;"")</f>
        <v/>
      </c>
      <c r="D2683" s="12" t="str">
        <f aca="false">IF($C2683="","",②実績CSV_期間A!$N2679)</f>
        <v/>
      </c>
      <c r="E2683" s="12" t="str">
        <f aca="false">IF($C2683="","",RIGHT($D2683,1))</f>
        <v/>
      </c>
      <c r="F2683" s="41" t="str">
        <f aca="false">IF($C2683="","",IFERROR(INDEX(サイズ換算マスタ!$C$6:$C$8,MATCH($E2683,サイズ換算マスタ!$B$6:$B$8,0)),1))</f>
        <v/>
      </c>
      <c r="G2683" s="38" t="str">
        <f aca="false">IF($C2683="","",SUMIFS(②実績CSV_期間A!$AA$2:$AA$5001,②実績CSV_期間A!$M$2:$M$5001,$C2683))</f>
        <v/>
      </c>
      <c r="H2683" s="38" t="str">
        <f aca="false">IF($C2683="","",SUMIFS(③実績CSV_期間B!$AA$2:$AA$5001,③実績CSV_期間B!$M$2:$M$5001,$C2683))</f>
        <v/>
      </c>
      <c r="I2683" s="38" t="str">
        <f aca="false">IF($C2683="","",SUMIFS(④実績CSV_期間C!$AA$2:$AA$5001,④実績CSV_期間C!$M$2:$M$5001,$C2683))</f>
        <v/>
      </c>
      <c r="J2683" s="38" t="str">
        <f aca="false">IF($C2683="","",N($F2683)*N($G2683))</f>
        <v/>
      </c>
      <c r="K2683" s="38" t="str">
        <f aca="false">IF($C2683="","",N($F2683)*N($H2683))</f>
        <v/>
      </c>
      <c r="L2683" s="38" t="str">
        <f aca="false">IF($C2683="","",N($F2683)*N($I2683))</f>
        <v/>
      </c>
      <c r="M2683" s="37" t="str">
        <f aca="false">IF(OR($C2683="",N(TOP!$C$12)=0),"",N($J2683)/TOP!$C$12)</f>
        <v/>
      </c>
      <c r="N2683" s="37" t="str">
        <f aca="false">IF(OR($C2683="",N(TOP!$C$13)=0),"",N($K2683)/TOP!$C$13)</f>
        <v/>
      </c>
      <c r="O2683" s="37" t="str">
        <f aca="false">IF(OR($C2683="",N(TOP!$C$14)=0),"",N($L2683)/TOP!$C$14)</f>
        <v/>
      </c>
      <c r="P2683" s="42" t="str">
        <f aca="false">IF($C2683="","",IFERROR(CHOOSE(MATCH(TOP!$C$10,{"【期間A】","【期間B】","【期間C】"},0),N($M2683),N($N2683),N($O2683)),0))</f>
        <v/>
      </c>
    </row>
    <row r="2684" customFormat="false" ht="15" hidden="false" customHeight="false" outlineLevel="0" collapsed="false">
      <c r="B2684" s="12" t="n">
        <v>2679</v>
      </c>
      <c r="C2684" s="36" t="str">
        <f aca="false">IF(②実績CSV_期間A!$M2680="","",②実績CSV_期間A!$M2680&amp;"")</f>
        <v/>
      </c>
      <c r="D2684" s="12" t="str">
        <f aca="false">IF($C2684="","",②実績CSV_期間A!$N2680)</f>
        <v/>
      </c>
      <c r="E2684" s="12" t="str">
        <f aca="false">IF($C2684="","",RIGHT($D2684,1))</f>
        <v/>
      </c>
      <c r="F2684" s="41" t="str">
        <f aca="false">IF($C2684="","",IFERROR(INDEX(サイズ換算マスタ!$C$6:$C$8,MATCH($E2684,サイズ換算マスタ!$B$6:$B$8,0)),1))</f>
        <v/>
      </c>
      <c r="G2684" s="38" t="str">
        <f aca="false">IF($C2684="","",SUMIFS(②実績CSV_期間A!$AA$2:$AA$5001,②実績CSV_期間A!$M$2:$M$5001,$C2684))</f>
        <v/>
      </c>
      <c r="H2684" s="38" t="str">
        <f aca="false">IF($C2684="","",SUMIFS(③実績CSV_期間B!$AA$2:$AA$5001,③実績CSV_期間B!$M$2:$M$5001,$C2684))</f>
        <v/>
      </c>
      <c r="I2684" s="38" t="str">
        <f aca="false">IF($C2684="","",SUMIFS(④実績CSV_期間C!$AA$2:$AA$5001,④実績CSV_期間C!$M$2:$M$5001,$C2684))</f>
        <v/>
      </c>
      <c r="J2684" s="38" t="str">
        <f aca="false">IF($C2684="","",N($F2684)*N($G2684))</f>
        <v/>
      </c>
      <c r="K2684" s="38" t="str">
        <f aca="false">IF($C2684="","",N($F2684)*N($H2684))</f>
        <v/>
      </c>
      <c r="L2684" s="38" t="str">
        <f aca="false">IF($C2684="","",N($F2684)*N($I2684))</f>
        <v/>
      </c>
      <c r="M2684" s="37" t="str">
        <f aca="false">IF(OR($C2684="",N(TOP!$C$12)=0),"",N($J2684)/TOP!$C$12)</f>
        <v/>
      </c>
      <c r="N2684" s="37" t="str">
        <f aca="false">IF(OR($C2684="",N(TOP!$C$13)=0),"",N($K2684)/TOP!$C$13)</f>
        <v/>
      </c>
      <c r="O2684" s="37" t="str">
        <f aca="false">IF(OR($C2684="",N(TOP!$C$14)=0),"",N($L2684)/TOP!$C$14)</f>
        <v/>
      </c>
      <c r="P2684" s="42" t="str">
        <f aca="false">IF($C2684="","",IFERROR(CHOOSE(MATCH(TOP!$C$10,{"【期間A】","【期間B】","【期間C】"},0),N($M2684),N($N2684),N($O2684)),0))</f>
        <v/>
      </c>
    </row>
    <row r="2685" customFormat="false" ht="15" hidden="false" customHeight="false" outlineLevel="0" collapsed="false">
      <c r="B2685" s="12" t="n">
        <v>2680</v>
      </c>
      <c r="C2685" s="36" t="str">
        <f aca="false">IF(②実績CSV_期間A!$M2681="","",②実績CSV_期間A!$M2681&amp;"")</f>
        <v/>
      </c>
      <c r="D2685" s="12" t="str">
        <f aca="false">IF($C2685="","",②実績CSV_期間A!$N2681)</f>
        <v/>
      </c>
      <c r="E2685" s="12" t="str">
        <f aca="false">IF($C2685="","",RIGHT($D2685,1))</f>
        <v/>
      </c>
      <c r="F2685" s="41" t="str">
        <f aca="false">IF($C2685="","",IFERROR(INDEX(サイズ換算マスタ!$C$6:$C$8,MATCH($E2685,サイズ換算マスタ!$B$6:$B$8,0)),1))</f>
        <v/>
      </c>
      <c r="G2685" s="38" t="str">
        <f aca="false">IF($C2685="","",SUMIFS(②実績CSV_期間A!$AA$2:$AA$5001,②実績CSV_期間A!$M$2:$M$5001,$C2685))</f>
        <v/>
      </c>
      <c r="H2685" s="38" t="str">
        <f aca="false">IF($C2685="","",SUMIFS(③実績CSV_期間B!$AA$2:$AA$5001,③実績CSV_期間B!$M$2:$M$5001,$C2685))</f>
        <v/>
      </c>
      <c r="I2685" s="38" t="str">
        <f aca="false">IF($C2685="","",SUMIFS(④実績CSV_期間C!$AA$2:$AA$5001,④実績CSV_期間C!$M$2:$M$5001,$C2685))</f>
        <v/>
      </c>
      <c r="J2685" s="38" t="str">
        <f aca="false">IF($C2685="","",N($F2685)*N($G2685))</f>
        <v/>
      </c>
      <c r="K2685" s="38" t="str">
        <f aca="false">IF($C2685="","",N($F2685)*N($H2685))</f>
        <v/>
      </c>
      <c r="L2685" s="38" t="str">
        <f aca="false">IF($C2685="","",N($F2685)*N($I2685))</f>
        <v/>
      </c>
      <c r="M2685" s="37" t="str">
        <f aca="false">IF(OR($C2685="",N(TOP!$C$12)=0),"",N($J2685)/TOP!$C$12)</f>
        <v/>
      </c>
      <c r="N2685" s="37" t="str">
        <f aca="false">IF(OR($C2685="",N(TOP!$C$13)=0),"",N($K2685)/TOP!$C$13)</f>
        <v/>
      </c>
      <c r="O2685" s="37" t="str">
        <f aca="false">IF(OR($C2685="",N(TOP!$C$14)=0),"",N($L2685)/TOP!$C$14)</f>
        <v/>
      </c>
      <c r="P2685" s="42" t="str">
        <f aca="false">IF($C2685="","",IFERROR(CHOOSE(MATCH(TOP!$C$10,{"【期間A】","【期間B】","【期間C】"},0),N($M2685),N($N2685),N($O2685)),0))</f>
        <v/>
      </c>
    </row>
    <row r="2686" customFormat="false" ht="15" hidden="false" customHeight="false" outlineLevel="0" collapsed="false">
      <c r="B2686" s="12" t="n">
        <v>2681</v>
      </c>
      <c r="C2686" s="36" t="str">
        <f aca="false">IF(②実績CSV_期間A!$M2682="","",②実績CSV_期間A!$M2682&amp;"")</f>
        <v/>
      </c>
      <c r="D2686" s="12" t="str">
        <f aca="false">IF($C2686="","",②実績CSV_期間A!$N2682)</f>
        <v/>
      </c>
      <c r="E2686" s="12" t="str">
        <f aca="false">IF($C2686="","",RIGHT($D2686,1))</f>
        <v/>
      </c>
      <c r="F2686" s="41" t="str">
        <f aca="false">IF($C2686="","",IFERROR(INDEX(サイズ換算マスタ!$C$6:$C$8,MATCH($E2686,サイズ換算マスタ!$B$6:$B$8,0)),1))</f>
        <v/>
      </c>
      <c r="G2686" s="38" t="str">
        <f aca="false">IF($C2686="","",SUMIFS(②実績CSV_期間A!$AA$2:$AA$5001,②実績CSV_期間A!$M$2:$M$5001,$C2686))</f>
        <v/>
      </c>
      <c r="H2686" s="38" t="str">
        <f aca="false">IF($C2686="","",SUMIFS(③実績CSV_期間B!$AA$2:$AA$5001,③実績CSV_期間B!$M$2:$M$5001,$C2686))</f>
        <v/>
      </c>
      <c r="I2686" s="38" t="str">
        <f aca="false">IF($C2686="","",SUMIFS(④実績CSV_期間C!$AA$2:$AA$5001,④実績CSV_期間C!$M$2:$M$5001,$C2686))</f>
        <v/>
      </c>
      <c r="J2686" s="38" t="str">
        <f aca="false">IF($C2686="","",N($F2686)*N($G2686))</f>
        <v/>
      </c>
      <c r="K2686" s="38" t="str">
        <f aca="false">IF($C2686="","",N($F2686)*N($H2686))</f>
        <v/>
      </c>
      <c r="L2686" s="38" t="str">
        <f aca="false">IF($C2686="","",N($F2686)*N($I2686))</f>
        <v/>
      </c>
      <c r="M2686" s="37" t="str">
        <f aca="false">IF(OR($C2686="",N(TOP!$C$12)=0),"",N($J2686)/TOP!$C$12)</f>
        <v/>
      </c>
      <c r="N2686" s="37" t="str">
        <f aca="false">IF(OR($C2686="",N(TOP!$C$13)=0),"",N($K2686)/TOP!$C$13)</f>
        <v/>
      </c>
      <c r="O2686" s="37" t="str">
        <f aca="false">IF(OR($C2686="",N(TOP!$C$14)=0),"",N($L2686)/TOP!$C$14)</f>
        <v/>
      </c>
      <c r="P2686" s="42" t="str">
        <f aca="false">IF($C2686="","",IFERROR(CHOOSE(MATCH(TOP!$C$10,{"【期間A】","【期間B】","【期間C】"},0),N($M2686),N($N2686),N($O2686)),0))</f>
        <v/>
      </c>
    </row>
    <row r="2687" customFormat="false" ht="15" hidden="false" customHeight="false" outlineLevel="0" collapsed="false">
      <c r="B2687" s="12" t="n">
        <v>2682</v>
      </c>
      <c r="C2687" s="36" t="str">
        <f aca="false">IF(②実績CSV_期間A!$M2683="","",②実績CSV_期間A!$M2683&amp;"")</f>
        <v/>
      </c>
      <c r="D2687" s="12" t="str">
        <f aca="false">IF($C2687="","",②実績CSV_期間A!$N2683)</f>
        <v/>
      </c>
      <c r="E2687" s="12" t="str">
        <f aca="false">IF($C2687="","",RIGHT($D2687,1))</f>
        <v/>
      </c>
      <c r="F2687" s="41" t="str">
        <f aca="false">IF($C2687="","",IFERROR(INDEX(サイズ換算マスタ!$C$6:$C$8,MATCH($E2687,サイズ換算マスタ!$B$6:$B$8,0)),1))</f>
        <v/>
      </c>
      <c r="G2687" s="38" t="str">
        <f aca="false">IF($C2687="","",SUMIFS(②実績CSV_期間A!$AA$2:$AA$5001,②実績CSV_期間A!$M$2:$M$5001,$C2687))</f>
        <v/>
      </c>
      <c r="H2687" s="38" t="str">
        <f aca="false">IF($C2687="","",SUMIFS(③実績CSV_期間B!$AA$2:$AA$5001,③実績CSV_期間B!$M$2:$M$5001,$C2687))</f>
        <v/>
      </c>
      <c r="I2687" s="38" t="str">
        <f aca="false">IF($C2687="","",SUMIFS(④実績CSV_期間C!$AA$2:$AA$5001,④実績CSV_期間C!$M$2:$M$5001,$C2687))</f>
        <v/>
      </c>
      <c r="J2687" s="38" t="str">
        <f aca="false">IF($C2687="","",N($F2687)*N($G2687))</f>
        <v/>
      </c>
      <c r="K2687" s="38" t="str">
        <f aca="false">IF($C2687="","",N($F2687)*N($H2687))</f>
        <v/>
      </c>
      <c r="L2687" s="38" t="str">
        <f aca="false">IF($C2687="","",N($F2687)*N($I2687))</f>
        <v/>
      </c>
      <c r="M2687" s="37" t="str">
        <f aca="false">IF(OR($C2687="",N(TOP!$C$12)=0),"",N($J2687)/TOP!$C$12)</f>
        <v/>
      </c>
      <c r="N2687" s="37" t="str">
        <f aca="false">IF(OR($C2687="",N(TOP!$C$13)=0),"",N($K2687)/TOP!$C$13)</f>
        <v/>
      </c>
      <c r="O2687" s="37" t="str">
        <f aca="false">IF(OR($C2687="",N(TOP!$C$14)=0),"",N($L2687)/TOP!$C$14)</f>
        <v/>
      </c>
      <c r="P2687" s="42" t="str">
        <f aca="false">IF($C2687="","",IFERROR(CHOOSE(MATCH(TOP!$C$10,{"【期間A】","【期間B】","【期間C】"},0),N($M2687),N($N2687),N($O2687)),0))</f>
        <v/>
      </c>
    </row>
    <row r="2688" customFormat="false" ht="15" hidden="false" customHeight="false" outlineLevel="0" collapsed="false">
      <c r="B2688" s="12" t="n">
        <v>2683</v>
      </c>
      <c r="C2688" s="36" t="str">
        <f aca="false">IF(②実績CSV_期間A!$M2684="","",②実績CSV_期間A!$M2684&amp;"")</f>
        <v/>
      </c>
      <c r="D2688" s="12" t="str">
        <f aca="false">IF($C2688="","",②実績CSV_期間A!$N2684)</f>
        <v/>
      </c>
      <c r="E2688" s="12" t="str">
        <f aca="false">IF($C2688="","",RIGHT($D2688,1))</f>
        <v/>
      </c>
      <c r="F2688" s="41" t="str">
        <f aca="false">IF($C2688="","",IFERROR(INDEX(サイズ換算マスタ!$C$6:$C$8,MATCH($E2688,サイズ換算マスタ!$B$6:$B$8,0)),1))</f>
        <v/>
      </c>
      <c r="G2688" s="38" t="str">
        <f aca="false">IF($C2688="","",SUMIFS(②実績CSV_期間A!$AA$2:$AA$5001,②実績CSV_期間A!$M$2:$M$5001,$C2688))</f>
        <v/>
      </c>
      <c r="H2688" s="38" t="str">
        <f aca="false">IF($C2688="","",SUMIFS(③実績CSV_期間B!$AA$2:$AA$5001,③実績CSV_期間B!$M$2:$M$5001,$C2688))</f>
        <v/>
      </c>
      <c r="I2688" s="38" t="str">
        <f aca="false">IF($C2688="","",SUMIFS(④実績CSV_期間C!$AA$2:$AA$5001,④実績CSV_期間C!$M$2:$M$5001,$C2688))</f>
        <v/>
      </c>
      <c r="J2688" s="38" t="str">
        <f aca="false">IF($C2688="","",N($F2688)*N($G2688))</f>
        <v/>
      </c>
      <c r="K2688" s="38" t="str">
        <f aca="false">IF($C2688="","",N($F2688)*N($H2688))</f>
        <v/>
      </c>
      <c r="L2688" s="38" t="str">
        <f aca="false">IF($C2688="","",N($F2688)*N($I2688))</f>
        <v/>
      </c>
      <c r="M2688" s="37" t="str">
        <f aca="false">IF(OR($C2688="",N(TOP!$C$12)=0),"",N($J2688)/TOP!$C$12)</f>
        <v/>
      </c>
      <c r="N2688" s="37" t="str">
        <f aca="false">IF(OR($C2688="",N(TOP!$C$13)=0),"",N($K2688)/TOP!$C$13)</f>
        <v/>
      </c>
      <c r="O2688" s="37" t="str">
        <f aca="false">IF(OR($C2688="",N(TOP!$C$14)=0),"",N($L2688)/TOP!$C$14)</f>
        <v/>
      </c>
      <c r="P2688" s="42" t="str">
        <f aca="false">IF($C2688="","",IFERROR(CHOOSE(MATCH(TOP!$C$10,{"【期間A】","【期間B】","【期間C】"},0),N($M2688),N($N2688),N($O2688)),0))</f>
        <v/>
      </c>
    </row>
    <row r="2689" customFormat="false" ht="15" hidden="false" customHeight="false" outlineLevel="0" collapsed="false">
      <c r="B2689" s="12" t="n">
        <v>2684</v>
      </c>
      <c r="C2689" s="36" t="str">
        <f aca="false">IF(②実績CSV_期間A!$M2685="","",②実績CSV_期間A!$M2685&amp;"")</f>
        <v/>
      </c>
      <c r="D2689" s="12" t="str">
        <f aca="false">IF($C2689="","",②実績CSV_期間A!$N2685)</f>
        <v/>
      </c>
      <c r="E2689" s="12" t="str">
        <f aca="false">IF($C2689="","",RIGHT($D2689,1))</f>
        <v/>
      </c>
      <c r="F2689" s="41" t="str">
        <f aca="false">IF($C2689="","",IFERROR(INDEX(サイズ換算マスタ!$C$6:$C$8,MATCH($E2689,サイズ換算マスタ!$B$6:$B$8,0)),1))</f>
        <v/>
      </c>
      <c r="G2689" s="38" t="str">
        <f aca="false">IF($C2689="","",SUMIFS(②実績CSV_期間A!$AA$2:$AA$5001,②実績CSV_期間A!$M$2:$M$5001,$C2689))</f>
        <v/>
      </c>
      <c r="H2689" s="38" t="str">
        <f aca="false">IF($C2689="","",SUMIFS(③実績CSV_期間B!$AA$2:$AA$5001,③実績CSV_期間B!$M$2:$M$5001,$C2689))</f>
        <v/>
      </c>
      <c r="I2689" s="38" t="str">
        <f aca="false">IF($C2689="","",SUMIFS(④実績CSV_期間C!$AA$2:$AA$5001,④実績CSV_期間C!$M$2:$M$5001,$C2689))</f>
        <v/>
      </c>
      <c r="J2689" s="38" t="str">
        <f aca="false">IF($C2689="","",N($F2689)*N($G2689))</f>
        <v/>
      </c>
      <c r="K2689" s="38" t="str">
        <f aca="false">IF($C2689="","",N($F2689)*N($H2689))</f>
        <v/>
      </c>
      <c r="L2689" s="38" t="str">
        <f aca="false">IF($C2689="","",N($F2689)*N($I2689))</f>
        <v/>
      </c>
      <c r="M2689" s="37" t="str">
        <f aca="false">IF(OR($C2689="",N(TOP!$C$12)=0),"",N($J2689)/TOP!$C$12)</f>
        <v/>
      </c>
      <c r="N2689" s="37" t="str">
        <f aca="false">IF(OR($C2689="",N(TOP!$C$13)=0),"",N($K2689)/TOP!$C$13)</f>
        <v/>
      </c>
      <c r="O2689" s="37" t="str">
        <f aca="false">IF(OR($C2689="",N(TOP!$C$14)=0),"",N($L2689)/TOP!$C$14)</f>
        <v/>
      </c>
      <c r="P2689" s="42" t="str">
        <f aca="false">IF($C2689="","",IFERROR(CHOOSE(MATCH(TOP!$C$10,{"【期間A】","【期間B】","【期間C】"},0),N($M2689),N($N2689),N($O2689)),0))</f>
        <v/>
      </c>
    </row>
    <row r="2690" customFormat="false" ht="15" hidden="false" customHeight="false" outlineLevel="0" collapsed="false">
      <c r="B2690" s="12" t="n">
        <v>2685</v>
      </c>
      <c r="C2690" s="36" t="str">
        <f aca="false">IF(②実績CSV_期間A!$M2686="","",②実績CSV_期間A!$M2686&amp;"")</f>
        <v/>
      </c>
      <c r="D2690" s="12" t="str">
        <f aca="false">IF($C2690="","",②実績CSV_期間A!$N2686)</f>
        <v/>
      </c>
      <c r="E2690" s="12" t="str">
        <f aca="false">IF($C2690="","",RIGHT($D2690,1))</f>
        <v/>
      </c>
      <c r="F2690" s="41" t="str">
        <f aca="false">IF($C2690="","",IFERROR(INDEX(サイズ換算マスタ!$C$6:$C$8,MATCH($E2690,サイズ換算マスタ!$B$6:$B$8,0)),1))</f>
        <v/>
      </c>
      <c r="G2690" s="38" t="str">
        <f aca="false">IF($C2690="","",SUMIFS(②実績CSV_期間A!$AA$2:$AA$5001,②実績CSV_期間A!$M$2:$M$5001,$C2690))</f>
        <v/>
      </c>
      <c r="H2690" s="38" t="str">
        <f aca="false">IF($C2690="","",SUMIFS(③実績CSV_期間B!$AA$2:$AA$5001,③実績CSV_期間B!$M$2:$M$5001,$C2690))</f>
        <v/>
      </c>
      <c r="I2690" s="38" t="str">
        <f aca="false">IF($C2690="","",SUMIFS(④実績CSV_期間C!$AA$2:$AA$5001,④実績CSV_期間C!$M$2:$M$5001,$C2690))</f>
        <v/>
      </c>
      <c r="J2690" s="38" t="str">
        <f aca="false">IF($C2690="","",N($F2690)*N($G2690))</f>
        <v/>
      </c>
      <c r="K2690" s="38" t="str">
        <f aca="false">IF($C2690="","",N($F2690)*N($H2690))</f>
        <v/>
      </c>
      <c r="L2690" s="38" t="str">
        <f aca="false">IF($C2690="","",N($F2690)*N($I2690))</f>
        <v/>
      </c>
      <c r="M2690" s="37" t="str">
        <f aca="false">IF(OR($C2690="",N(TOP!$C$12)=0),"",N($J2690)/TOP!$C$12)</f>
        <v/>
      </c>
      <c r="N2690" s="37" t="str">
        <f aca="false">IF(OR($C2690="",N(TOP!$C$13)=0),"",N($K2690)/TOP!$C$13)</f>
        <v/>
      </c>
      <c r="O2690" s="37" t="str">
        <f aca="false">IF(OR($C2690="",N(TOP!$C$14)=0),"",N($L2690)/TOP!$C$14)</f>
        <v/>
      </c>
      <c r="P2690" s="42" t="str">
        <f aca="false">IF($C2690="","",IFERROR(CHOOSE(MATCH(TOP!$C$10,{"【期間A】","【期間B】","【期間C】"},0),N($M2690),N($N2690),N($O2690)),0))</f>
        <v/>
      </c>
    </row>
    <row r="2691" customFormat="false" ht="15" hidden="false" customHeight="false" outlineLevel="0" collapsed="false">
      <c r="B2691" s="12" t="n">
        <v>2686</v>
      </c>
      <c r="C2691" s="36" t="str">
        <f aca="false">IF(②実績CSV_期間A!$M2687="","",②実績CSV_期間A!$M2687&amp;"")</f>
        <v/>
      </c>
      <c r="D2691" s="12" t="str">
        <f aca="false">IF($C2691="","",②実績CSV_期間A!$N2687)</f>
        <v/>
      </c>
      <c r="E2691" s="12" t="str">
        <f aca="false">IF($C2691="","",RIGHT($D2691,1))</f>
        <v/>
      </c>
      <c r="F2691" s="41" t="str">
        <f aca="false">IF($C2691="","",IFERROR(INDEX(サイズ換算マスタ!$C$6:$C$8,MATCH($E2691,サイズ換算マスタ!$B$6:$B$8,0)),1))</f>
        <v/>
      </c>
      <c r="G2691" s="38" t="str">
        <f aca="false">IF($C2691="","",SUMIFS(②実績CSV_期間A!$AA$2:$AA$5001,②実績CSV_期間A!$M$2:$M$5001,$C2691))</f>
        <v/>
      </c>
      <c r="H2691" s="38" t="str">
        <f aca="false">IF($C2691="","",SUMIFS(③実績CSV_期間B!$AA$2:$AA$5001,③実績CSV_期間B!$M$2:$M$5001,$C2691))</f>
        <v/>
      </c>
      <c r="I2691" s="38" t="str">
        <f aca="false">IF($C2691="","",SUMIFS(④実績CSV_期間C!$AA$2:$AA$5001,④実績CSV_期間C!$M$2:$M$5001,$C2691))</f>
        <v/>
      </c>
      <c r="J2691" s="38" t="str">
        <f aca="false">IF($C2691="","",N($F2691)*N($G2691))</f>
        <v/>
      </c>
      <c r="K2691" s="38" t="str">
        <f aca="false">IF($C2691="","",N($F2691)*N($H2691))</f>
        <v/>
      </c>
      <c r="L2691" s="38" t="str">
        <f aca="false">IF($C2691="","",N($F2691)*N($I2691))</f>
        <v/>
      </c>
      <c r="M2691" s="37" t="str">
        <f aca="false">IF(OR($C2691="",N(TOP!$C$12)=0),"",N($J2691)/TOP!$C$12)</f>
        <v/>
      </c>
      <c r="N2691" s="37" t="str">
        <f aca="false">IF(OR($C2691="",N(TOP!$C$13)=0),"",N($K2691)/TOP!$C$13)</f>
        <v/>
      </c>
      <c r="O2691" s="37" t="str">
        <f aca="false">IF(OR($C2691="",N(TOP!$C$14)=0),"",N($L2691)/TOP!$C$14)</f>
        <v/>
      </c>
      <c r="P2691" s="42" t="str">
        <f aca="false">IF($C2691="","",IFERROR(CHOOSE(MATCH(TOP!$C$10,{"【期間A】","【期間B】","【期間C】"},0),N($M2691),N($N2691),N($O2691)),0))</f>
        <v/>
      </c>
    </row>
    <row r="2692" customFormat="false" ht="15" hidden="false" customHeight="false" outlineLevel="0" collapsed="false">
      <c r="B2692" s="12" t="n">
        <v>2687</v>
      </c>
      <c r="C2692" s="36" t="str">
        <f aca="false">IF(②実績CSV_期間A!$M2688="","",②実績CSV_期間A!$M2688&amp;"")</f>
        <v/>
      </c>
      <c r="D2692" s="12" t="str">
        <f aca="false">IF($C2692="","",②実績CSV_期間A!$N2688)</f>
        <v/>
      </c>
      <c r="E2692" s="12" t="str">
        <f aca="false">IF($C2692="","",RIGHT($D2692,1))</f>
        <v/>
      </c>
      <c r="F2692" s="41" t="str">
        <f aca="false">IF($C2692="","",IFERROR(INDEX(サイズ換算マスタ!$C$6:$C$8,MATCH($E2692,サイズ換算マスタ!$B$6:$B$8,0)),1))</f>
        <v/>
      </c>
      <c r="G2692" s="38" t="str">
        <f aca="false">IF($C2692="","",SUMIFS(②実績CSV_期間A!$AA$2:$AA$5001,②実績CSV_期間A!$M$2:$M$5001,$C2692))</f>
        <v/>
      </c>
      <c r="H2692" s="38" t="str">
        <f aca="false">IF($C2692="","",SUMIFS(③実績CSV_期間B!$AA$2:$AA$5001,③実績CSV_期間B!$M$2:$M$5001,$C2692))</f>
        <v/>
      </c>
      <c r="I2692" s="38" t="str">
        <f aca="false">IF($C2692="","",SUMIFS(④実績CSV_期間C!$AA$2:$AA$5001,④実績CSV_期間C!$M$2:$M$5001,$C2692))</f>
        <v/>
      </c>
      <c r="J2692" s="38" t="str">
        <f aca="false">IF($C2692="","",N($F2692)*N($G2692))</f>
        <v/>
      </c>
      <c r="K2692" s="38" t="str">
        <f aca="false">IF($C2692="","",N($F2692)*N($H2692))</f>
        <v/>
      </c>
      <c r="L2692" s="38" t="str">
        <f aca="false">IF($C2692="","",N($F2692)*N($I2692))</f>
        <v/>
      </c>
      <c r="M2692" s="37" t="str">
        <f aca="false">IF(OR($C2692="",N(TOP!$C$12)=0),"",N($J2692)/TOP!$C$12)</f>
        <v/>
      </c>
      <c r="N2692" s="37" t="str">
        <f aca="false">IF(OR($C2692="",N(TOP!$C$13)=0),"",N($K2692)/TOP!$C$13)</f>
        <v/>
      </c>
      <c r="O2692" s="37" t="str">
        <f aca="false">IF(OR($C2692="",N(TOP!$C$14)=0),"",N($L2692)/TOP!$C$14)</f>
        <v/>
      </c>
      <c r="P2692" s="42" t="str">
        <f aca="false">IF($C2692="","",IFERROR(CHOOSE(MATCH(TOP!$C$10,{"【期間A】","【期間B】","【期間C】"},0),N($M2692),N($N2692),N($O2692)),0))</f>
        <v/>
      </c>
    </row>
    <row r="2693" customFormat="false" ht="15" hidden="false" customHeight="false" outlineLevel="0" collapsed="false">
      <c r="B2693" s="12" t="n">
        <v>2688</v>
      </c>
      <c r="C2693" s="36" t="str">
        <f aca="false">IF(②実績CSV_期間A!$M2689="","",②実績CSV_期間A!$M2689&amp;"")</f>
        <v/>
      </c>
      <c r="D2693" s="12" t="str">
        <f aca="false">IF($C2693="","",②実績CSV_期間A!$N2689)</f>
        <v/>
      </c>
      <c r="E2693" s="12" t="str">
        <f aca="false">IF($C2693="","",RIGHT($D2693,1))</f>
        <v/>
      </c>
      <c r="F2693" s="41" t="str">
        <f aca="false">IF($C2693="","",IFERROR(INDEX(サイズ換算マスタ!$C$6:$C$8,MATCH($E2693,サイズ換算マスタ!$B$6:$B$8,0)),1))</f>
        <v/>
      </c>
      <c r="G2693" s="38" t="str">
        <f aca="false">IF($C2693="","",SUMIFS(②実績CSV_期間A!$AA$2:$AA$5001,②実績CSV_期間A!$M$2:$M$5001,$C2693))</f>
        <v/>
      </c>
      <c r="H2693" s="38" t="str">
        <f aca="false">IF($C2693="","",SUMIFS(③実績CSV_期間B!$AA$2:$AA$5001,③実績CSV_期間B!$M$2:$M$5001,$C2693))</f>
        <v/>
      </c>
      <c r="I2693" s="38" t="str">
        <f aca="false">IF($C2693="","",SUMIFS(④実績CSV_期間C!$AA$2:$AA$5001,④実績CSV_期間C!$M$2:$M$5001,$C2693))</f>
        <v/>
      </c>
      <c r="J2693" s="38" t="str">
        <f aca="false">IF($C2693="","",N($F2693)*N($G2693))</f>
        <v/>
      </c>
      <c r="K2693" s="38" t="str">
        <f aca="false">IF($C2693="","",N($F2693)*N($H2693))</f>
        <v/>
      </c>
      <c r="L2693" s="38" t="str">
        <f aca="false">IF($C2693="","",N($F2693)*N($I2693))</f>
        <v/>
      </c>
      <c r="M2693" s="37" t="str">
        <f aca="false">IF(OR($C2693="",N(TOP!$C$12)=0),"",N($J2693)/TOP!$C$12)</f>
        <v/>
      </c>
      <c r="N2693" s="37" t="str">
        <f aca="false">IF(OR($C2693="",N(TOP!$C$13)=0),"",N($K2693)/TOP!$C$13)</f>
        <v/>
      </c>
      <c r="O2693" s="37" t="str">
        <f aca="false">IF(OR($C2693="",N(TOP!$C$14)=0),"",N($L2693)/TOP!$C$14)</f>
        <v/>
      </c>
      <c r="P2693" s="42" t="str">
        <f aca="false">IF($C2693="","",IFERROR(CHOOSE(MATCH(TOP!$C$10,{"【期間A】","【期間B】","【期間C】"},0),N($M2693),N($N2693),N($O2693)),0))</f>
        <v/>
      </c>
    </row>
    <row r="2694" customFormat="false" ht="15" hidden="false" customHeight="false" outlineLevel="0" collapsed="false">
      <c r="B2694" s="12" t="n">
        <v>2689</v>
      </c>
      <c r="C2694" s="36" t="str">
        <f aca="false">IF(②実績CSV_期間A!$M2690="","",②実績CSV_期間A!$M2690&amp;"")</f>
        <v/>
      </c>
      <c r="D2694" s="12" t="str">
        <f aca="false">IF($C2694="","",②実績CSV_期間A!$N2690)</f>
        <v/>
      </c>
      <c r="E2694" s="12" t="str">
        <f aca="false">IF($C2694="","",RIGHT($D2694,1))</f>
        <v/>
      </c>
      <c r="F2694" s="41" t="str">
        <f aca="false">IF($C2694="","",IFERROR(INDEX(サイズ換算マスタ!$C$6:$C$8,MATCH($E2694,サイズ換算マスタ!$B$6:$B$8,0)),1))</f>
        <v/>
      </c>
      <c r="G2694" s="38" t="str">
        <f aca="false">IF($C2694="","",SUMIFS(②実績CSV_期間A!$AA$2:$AA$5001,②実績CSV_期間A!$M$2:$M$5001,$C2694))</f>
        <v/>
      </c>
      <c r="H2694" s="38" t="str">
        <f aca="false">IF($C2694="","",SUMIFS(③実績CSV_期間B!$AA$2:$AA$5001,③実績CSV_期間B!$M$2:$M$5001,$C2694))</f>
        <v/>
      </c>
      <c r="I2694" s="38" t="str">
        <f aca="false">IF($C2694="","",SUMIFS(④実績CSV_期間C!$AA$2:$AA$5001,④実績CSV_期間C!$M$2:$M$5001,$C2694))</f>
        <v/>
      </c>
      <c r="J2694" s="38" t="str">
        <f aca="false">IF($C2694="","",N($F2694)*N($G2694))</f>
        <v/>
      </c>
      <c r="K2694" s="38" t="str">
        <f aca="false">IF($C2694="","",N($F2694)*N($H2694))</f>
        <v/>
      </c>
      <c r="L2694" s="38" t="str">
        <f aca="false">IF($C2694="","",N($F2694)*N($I2694))</f>
        <v/>
      </c>
      <c r="M2694" s="37" t="str">
        <f aca="false">IF(OR($C2694="",N(TOP!$C$12)=0),"",N($J2694)/TOP!$C$12)</f>
        <v/>
      </c>
      <c r="N2694" s="37" t="str">
        <f aca="false">IF(OR($C2694="",N(TOP!$C$13)=0),"",N($K2694)/TOP!$C$13)</f>
        <v/>
      </c>
      <c r="O2694" s="37" t="str">
        <f aca="false">IF(OR($C2694="",N(TOP!$C$14)=0),"",N($L2694)/TOP!$C$14)</f>
        <v/>
      </c>
      <c r="P2694" s="42" t="str">
        <f aca="false">IF($C2694="","",IFERROR(CHOOSE(MATCH(TOP!$C$10,{"【期間A】","【期間B】","【期間C】"},0),N($M2694),N($N2694),N($O2694)),0))</f>
        <v/>
      </c>
    </row>
    <row r="2695" customFormat="false" ht="15" hidden="false" customHeight="false" outlineLevel="0" collapsed="false">
      <c r="B2695" s="12" t="n">
        <v>2690</v>
      </c>
      <c r="C2695" s="36" t="str">
        <f aca="false">IF(②実績CSV_期間A!$M2691="","",②実績CSV_期間A!$M2691&amp;"")</f>
        <v/>
      </c>
      <c r="D2695" s="12" t="str">
        <f aca="false">IF($C2695="","",②実績CSV_期間A!$N2691)</f>
        <v/>
      </c>
      <c r="E2695" s="12" t="str">
        <f aca="false">IF($C2695="","",RIGHT($D2695,1))</f>
        <v/>
      </c>
      <c r="F2695" s="41" t="str">
        <f aca="false">IF($C2695="","",IFERROR(INDEX(サイズ換算マスタ!$C$6:$C$8,MATCH($E2695,サイズ換算マスタ!$B$6:$B$8,0)),1))</f>
        <v/>
      </c>
      <c r="G2695" s="38" t="str">
        <f aca="false">IF($C2695="","",SUMIFS(②実績CSV_期間A!$AA$2:$AA$5001,②実績CSV_期間A!$M$2:$M$5001,$C2695))</f>
        <v/>
      </c>
      <c r="H2695" s="38" t="str">
        <f aca="false">IF($C2695="","",SUMIFS(③実績CSV_期間B!$AA$2:$AA$5001,③実績CSV_期間B!$M$2:$M$5001,$C2695))</f>
        <v/>
      </c>
      <c r="I2695" s="38" t="str">
        <f aca="false">IF($C2695="","",SUMIFS(④実績CSV_期間C!$AA$2:$AA$5001,④実績CSV_期間C!$M$2:$M$5001,$C2695))</f>
        <v/>
      </c>
      <c r="J2695" s="38" t="str">
        <f aca="false">IF($C2695="","",N($F2695)*N($G2695))</f>
        <v/>
      </c>
      <c r="K2695" s="38" t="str">
        <f aca="false">IF($C2695="","",N($F2695)*N($H2695))</f>
        <v/>
      </c>
      <c r="L2695" s="38" t="str">
        <f aca="false">IF($C2695="","",N($F2695)*N($I2695))</f>
        <v/>
      </c>
      <c r="M2695" s="37" t="str">
        <f aca="false">IF(OR($C2695="",N(TOP!$C$12)=0),"",N($J2695)/TOP!$C$12)</f>
        <v/>
      </c>
      <c r="N2695" s="37" t="str">
        <f aca="false">IF(OR($C2695="",N(TOP!$C$13)=0),"",N($K2695)/TOP!$C$13)</f>
        <v/>
      </c>
      <c r="O2695" s="37" t="str">
        <f aca="false">IF(OR($C2695="",N(TOP!$C$14)=0),"",N($L2695)/TOP!$C$14)</f>
        <v/>
      </c>
      <c r="P2695" s="42" t="str">
        <f aca="false">IF($C2695="","",IFERROR(CHOOSE(MATCH(TOP!$C$10,{"【期間A】","【期間B】","【期間C】"},0),N($M2695),N($N2695),N($O2695)),0))</f>
        <v/>
      </c>
    </row>
    <row r="2696" customFormat="false" ht="15" hidden="false" customHeight="false" outlineLevel="0" collapsed="false">
      <c r="B2696" s="12" t="n">
        <v>2691</v>
      </c>
      <c r="C2696" s="36" t="str">
        <f aca="false">IF(②実績CSV_期間A!$M2692="","",②実績CSV_期間A!$M2692&amp;"")</f>
        <v/>
      </c>
      <c r="D2696" s="12" t="str">
        <f aca="false">IF($C2696="","",②実績CSV_期間A!$N2692)</f>
        <v/>
      </c>
      <c r="E2696" s="12" t="str">
        <f aca="false">IF($C2696="","",RIGHT($D2696,1))</f>
        <v/>
      </c>
      <c r="F2696" s="41" t="str">
        <f aca="false">IF($C2696="","",IFERROR(INDEX(サイズ換算マスタ!$C$6:$C$8,MATCH($E2696,サイズ換算マスタ!$B$6:$B$8,0)),1))</f>
        <v/>
      </c>
      <c r="G2696" s="38" t="str">
        <f aca="false">IF($C2696="","",SUMIFS(②実績CSV_期間A!$AA$2:$AA$5001,②実績CSV_期間A!$M$2:$M$5001,$C2696))</f>
        <v/>
      </c>
      <c r="H2696" s="38" t="str">
        <f aca="false">IF($C2696="","",SUMIFS(③実績CSV_期間B!$AA$2:$AA$5001,③実績CSV_期間B!$M$2:$M$5001,$C2696))</f>
        <v/>
      </c>
      <c r="I2696" s="38" t="str">
        <f aca="false">IF($C2696="","",SUMIFS(④実績CSV_期間C!$AA$2:$AA$5001,④実績CSV_期間C!$M$2:$M$5001,$C2696))</f>
        <v/>
      </c>
      <c r="J2696" s="38" t="str">
        <f aca="false">IF($C2696="","",N($F2696)*N($G2696))</f>
        <v/>
      </c>
      <c r="K2696" s="38" t="str">
        <f aca="false">IF($C2696="","",N($F2696)*N($H2696))</f>
        <v/>
      </c>
      <c r="L2696" s="38" t="str">
        <f aca="false">IF($C2696="","",N($F2696)*N($I2696))</f>
        <v/>
      </c>
      <c r="M2696" s="37" t="str">
        <f aca="false">IF(OR($C2696="",N(TOP!$C$12)=0),"",N($J2696)/TOP!$C$12)</f>
        <v/>
      </c>
      <c r="N2696" s="37" t="str">
        <f aca="false">IF(OR($C2696="",N(TOP!$C$13)=0),"",N($K2696)/TOP!$C$13)</f>
        <v/>
      </c>
      <c r="O2696" s="37" t="str">
        <f aca="false">IF(OR($C2696="",N(TOP!$C$14)=0),"",N($L2696)/TOP!$C$14)</f>
        <v/>
      </c>
      <c r="P2696" s="42" t="str">
        <f aca="false">IF($C2696="","",IFERROR(CHOOSE(MATCH(TOP!$C$10,{"【期間A】","【期間B】","【期間C】"},0),N($M2696),N($N2696),N($O2696)),0))</f>
        <v/>
      </c>
    </row>
    <row r="2697" customFormat="false" ht="15" hidden="false" customHeight="false" outlineLevel="0" collapsed="false">
      <c r="B2697" s="12" t="n">
        <v>2692</v>
      </c>
      <c r="C2697" s="36" t="str">
        <f aca="false">IF(②実績CSV_期間A!$M2693="","",②実績CSV_期間A!$M2693&amp;"")</f>
        <v/>
      </c>
      <c r="D2697" s="12" t="str">
        <f aca="false">IF($C2697="","",②実績CSV_期間A!$N2693)</f>
        <v/>
      </c>
      <c r="E2697" s="12" t="str">
        <f aca="false">IF($C2697="","",RIGHT($D2697,1))</f>
        <v/>
      </c>
      <c r="F2697" s="41" t="str">
        <f aca="false">IF($C2697="","",IFERROR(INDEX(サイズ換算マスタ!$C$6:$C$8,MATCH($E2697,サイズ換算マスタ!$B$6:$B$8,0)),1))</f>
        <v/>
      </c>
      <c r="G2697" s="38" t="str">
        <f aca="false">IF($C2697="","",SUMIFS(②実績CSV_期間A!$AA$2:$AA$5001,②実績CSV_期間A!$M$2:$M$5001,$C2697))</f>
        <v/>
      </c>
      <c r="H2697" s="38" t="str">
        <f aca="false">IF($C2697="","",SUMIFS(③実績CSV_期間B!$AA$2:$AA$5001,③実績CSV_期間B!$M$2:$M$5001,$C2697))</f>
        <v/>
      </c>
      <c r="I2697" s="38" t="str">
        <f aca="false">IF($C2697="","",SUMIFS(④実績CSV_期間C!$AA$2:$AA$5001,④実績CSV_期間C!$M$2:$M$5001,$C2697))</f>
        <v/>
      </c>
      <c r="J2697" s="38" t="str">
        <f aca="false">IF($C2697="","",N($F2697)*N($G2697))</f>
        <v/>
      </c>
      <c r="K2697" s="38" t="str">
        <f aca="false">IF($C2697="","",N($F2697)*N($H2697))</f>
        <v/>
      </c>
      <c r="L2697" s="38" t="str">
        <f aca="false">IF($C2697="","",N($F2697)*N($I2697))</f>
        <v/>
      </c>
      <c r="M2697" s="37" t="str">
        <f aca="false">IF(OR($C2697="",N(TOP!$C$12)=0),"",N($J2697)/TOP!$C$12)</f>
        <v/>
      </c>
      <c r="N2697" s="37" t="str">
        <f aca="false">IF(OR($C2697="",N(TOP!$C$13)=0),"",N($K2697)/TOP!$C$13)</f>
        <v/>
      </c>
      <c r="O2697" s="37" t="str">
        <f aca="false">IF(OR($C2697="",N(TOP!$C$14)=0),"",N($L2697)/TOP!$C$14)</f>
        <v/>
      </c>
      <c r="P2697" s="42" t="str">
        <f aca="false">IF($C2697="","",IFERROR(CHOOSE(MATCH(TOP!$C$10,{"【期間A】","【期間B】","【期間C】"},0),N($M2697),N($N2697),N($O2697)),0))</f>
        <v/>
      </c>
    </row>
    <row r="2698" customFormat="false" ht="15" hidden="false" customHeight="false" outlineLevel="0" collapsed="false">
      <c r="B2698" s="12" t="n">
        <v>2693</v>
      </c>
      <c r="C2698" s="36" t="str">
        <f aca="false">IF(②実績CSV_期間A!$M2694="","",②実績CSV_期間A!$M2694&amp;"")</f>
        <v/>
      </c>
      <c r="D2698" s="12" t="str">
        <f aca="false">IF($C2698="","",②実績CSV_期間A!$N2694)</f>
        <v/>
      </c>
      <c r="E2698" s="12" t="str">
        <f aca="false">IF($C2698="","",RIGHT($D2698,1))</f>
        <v/>
      </c>
      <c r="F2698" s="41" t="str">
        <f aca="false">IF($C2698="","",IFERROR(INDEX(サイズ換算マスタ!$C$6:$C$8,MATCH($E2698,サイズ換算マスタ!$B$6:$B$8,0)),1))</f>
        <v/>
      </c>
      <c r="G2698" s="38" t="str">
        <f aca="false">IF($C2698="","",SUMIFS(②実績CSV_期間A!$AA$2:$AA$5001,②実績CSV_期間A!$M$2:$M$5001,$C2698))</f>
        <v/>
      </c>
      <c r="H2698" s="38" t="str">
        <f aca="false">IF($C2698="","",SUMIFS(③実績CSV_期間B!$AA$2:$AA$5001,③実績CSV_期間B!$M$2:$M$5001,$C2698))</f>
        <v/>
      </c>
      <c r="I2698" s="38" t="str">
        <f aca="false">IF($C2698="","",SUMIFS(④実績CSV_期間C!$AA$2:$AA$5001,④実績CSV_期間C!$M$2:$M$5001,$C2698))</f>
        <v/>
      </c>
      <c r="J2698" s="38" t="str">
        <f aca="false">IF($C2698="","",N($F2698)*N($G2698))</f>
        <v/>
      </c>
      <c r="K2698" s="38" t="str">
        <f aca="false">IF($C2698="","",N($F2698)*N($H2698))</f>
        <v/>
      </c>
      <c r="L2698" s="38" t="str">
        <f aca="false">IF($C2698="","",N($F2698)*N($I2698))</f>
        <v/>
      </c>
      <c r="M2698" s="37" t="str">
        <f aca="false">IF(OR($C2698="",N(TOP!$C$12)=0),"",N($J2698)/TOP!$C$12)</f>
        <v/>
      </c>
      <c r="N2698" s="37" t="str">
        <f aca="false">IF(OR($C2698="",N(TOP!$C$13)=0),"",N($K2698)/TOP!$C$13)</f>
        <v/>
      </c>
      <c r="O2698" s="37" t="str">
        <f aca="false">IF(OR($C2698="",N(TOP!$C$14)=0),"",N($L2698)/TOP!$C$14)</f>
        <v/>
      </c>
      <c r="P2698" s="42" t="str">
        <f aca="false">IF($C2698="","",IFERROR(CHOOSE(MATCH(TOP!$C$10,{"【期間A】","【期間B】","【期間C】"},0),N($M2698),N($N2698),N($O2698)),0))</f>
        <v/>
      </c>
    </row>
    <row r="2699" customFormat="false" ht="15" hidden="false" customHeight="false" outlineLevel="0" collapsed="false">
      <c r="B2699" s="12" t="n">
        <v>2694</v>
      </c>
      <c r="C2699" s="36" t="str">
        <f aca="false">IF(②実績CSV_期間A!$M2695="","",②実績CSV_期間A!$M2695&amp;"")</f>
        <v/>
      </c>
      <c r="D2699" s="12" t="str">
        <f aca="false">IF($C2699="","",②実績CSV_期間A!$N2695)</f>
        <v/>
      </c>
      <c r="E2699" s="12" t="str">
        <f aca="false">IF($C2699="","",RIGHT($D2699,1))</f>
        <v/>
      </c>
      <c r="F2699" s="41" t="str">
        <f aca="false">IF($C2699="","",IFERROR(INDEX(サイズ換算マスタ!$C$6:$C$8,MATCH($E2699,サイズ換算マスタ!$B$6:$B$8,0)),1))</f>
        <v/>
      </c>
      <c r="G2699" s="38" t="str">
        <f aca="false">IF($C2699="","",SUMIFS(②実績CSV_期間A!$AA$2:$AA$5001,②実績CSV_期間A!$M$2:$M$5001,$C2699))</f>
        <v/>
      </c>
      <c r="H2699" s="38" t="str">
        <f aca="false">IF($C2699="","",SUMIFS(③実績CSV_期間B!$AA$2:$AA$5001,③実績CSV_期間B!$M$2:$M$5001,$C2699))</f>
        <v/>
      </c>
      <c r="I2699" s="38" t="str">
        <f aca="false">IF($C2699="","",SUMIFS(④実績CSV_期間C!$AA$2:$AA$5001,④実績CSV_期間C!$M$2:$M$5001,$C2699))</f>
        <v/>
      </c>
      <c r="J2699" s="38" t="str">
        <f aca="false">IF($C2699="","",N($F2699)*N($G2699))</f>
        <v/>
      </c>
      <c r="K2699" s="38" t="str">
        <f aca="false">IF($C2699="","",N($F2699)*N($H2699))</f>
        <v/>
      </c>
      <c r="L2699" s="38" t="str">
        <f aca="false">IF($C2699="","",N($F2699)*N($I2699))</f>
        <v/>
      </c>
      <c r="M2699" s="37" t="str">
        <f aca="false">IF(OR($C2699="",N(TOP!$C$12)=0),"",N($J2699)/TOP!$C$12)</f>
        <v/>
      </c>
      <c r="N2699" s="37" t="str">
        <f aca="false">IF(OR($C2699="",N(TOP!$C$13)=0),"",N($K2699)/TOP!$C$13)</f>
        <v/>
      </c>
      <c r="O2699" s="37" t="str">
        <f aca="false">IF(OR($C2699="",N(TOP!$C$14)=0),"",N($L2699)/TOP!$C$14)</f>
        <v/>
      </c>
      <c r="P2699" s="42" t="str">
        <f aca="false">IF($C2699="","",IFERROR(CHOOSE(MATCH(TOP!$C$10,{"【期間A】","【期間B】","【期間C】"},0),N($M2699),N($N2699),N($O2699)),0))</f>
        <v/>
      </c>
    </row>
    <row r="2700" customFormat="false" ht="15" hidden="false" customHeight="false" outlineLevel="0" collapsed="false">
      <c r="B2700" s="12" t="n">
        <v>2695</v>
      </c>
      <c r="C2700" s="36" t="str">
        <f aca="false">IF(②実績CSV_期間A!$M2696="","",②実績CSV_期間A!$M2696&amp;"")</f>
        <v/>
      </c>
      <c r="D2700" s="12" t="str">
        <f aca="false">IF($C2700="","",②実績CSV_期間A!$N2696)</f>
        <v/>
      </c>
      <c r="E2700" s="12" t="str">
        <f aca="false">IF($C2700="","",RIGHT($D2700,1))</f>
        <v/>
      </c>
      <c r="F2700" s="41" t="str">
        <f aca="false">IF($C2700="","",IFERROR(INDEX(サイズ換算マスタ!$C$6:$C$8,MATCH($E2700,サイズ換算マスタ!$B$6:$B$8,0)),1))</f>
        <v/>
      </c>
      <c r="G2700" s="38" t="str">
        <f aca="false">IF($C2700="","",SUMIFS(②実績CSV_期間A!$AA$2:$AA$5001,②実績CSV_期間A!$M$2:$M$5001,$C2700))</f>
        <v/>
      </c>
      <c r="H2700" s="38" t="str">
        <f aca="false">IF($C2700="","",SUMIFS(③実績CSV_期間B!$AA$2:$AA$5001,③実績CSV_期間B!$M$2:$M$5001,$C2700))</f>
        <v/>
      </c>
      <c r="I2700" s="38" t="str">
        <f aca="false">IF($C2700="","",SUMIFS(④実績CSV_期間C!$AA$2:$AA$5001,④実績CSV_期間C!$M$2:$M$5001,$C2700))</f>
        <v/>
      </c>
      <c r="J2700" s="38" t="str">
        <f aca="false">IF($C2700="","",N($F2700)*N($G2700))</f>
        <v/>
      </c>
      <c r="K2700" s="38" t="str">
        <f aca="false">IF($C2700="","",N($F2700)*N($H2700))</f>
        <v/>
      </c>
      <c r="L2700" s="38" t="str">
        <f aca="false">IF($C2700="","",N($F2700)*N($I2700))</f>
        <v/>
      </c>
      <c r="M2700" s="37" t="str">
        <f aca="false">IF(OR($C2700="",N(TOP!$C$12)=0),"",N($J2700)/TOP!$C$12)</f>
        <v/>
      </c>
      <c r="N2700" s="37" t="str">
        <f aca="false">IF(OR($C2700="",N(TOP!$C$13)=0),"",N($K2700)/TOP!$C$13)</f>
        <v/>
      </c>
      <c r="O2700" s="37" t="str">
        <f aca="false">IF(OR($C2700="",N(TOP!$C$14)=0),"",N($L2700)/TOP!$C$14)</f>
        <v/>
      </c>
      <c r="P2700" s="42" t="str">
        <f aca="false">IF($C2700="","",IFERROR(CHOOSE(MATCH(TOP!$C$10,{"【期間A】","【期間B】","【期間C】"},0),N($M2700),N($N2700),N($O2700)),0))</f>
        <v/>
      </c>
    </row>
    <row r="2701" customFormat="false" ht="15" hidden="false" customHeight="false" outlineLevel="0" collapsed="false">
      <c r="B2701" s="12" t="n">
        <v>2696</v>
      </c>
      <c r="C2701" s="36" t="str">
        <f aca="false">IF(②実績CSV_期間A!$M2697="","",②実績CSV_期間A!$M2697&amp;"")</f>
        <v/>
      </c>
      <c r="D2701" s="12" t="str">
        <f aca="false">IF($C2701="","",②実績CSV_期間A!$N2697)</f>
        <v/>
      </c>
      <c r="E2701" s="12" t="str">
        <f aca="false">IF($C2701="","",RIGHT($D2701,1))</f>
        <v/>
      </c>
      <c r="F2701" s="41" t="str">
        <f aca="false">IF($C2701="","",IFERROR(INDEX(サイズ換算マスタ!$C$6:$C$8,MATCH($E2701,サイズ換算マスタ!$B$6:$B$8,0)),1))</f>
        <v/>
      </c>
      <c r="G2701" s="38" t="str">
        <f aca="false">IF($C2701="","",SUMIFS(②実績CSV_期間A!$AA$2:$AA$5001,②実績CSV_期間A!$M$2:$M$5001,$C2701))</f>
        <v/>
      </c>
      <c r="H2701" s="38" t="str">
        <f aca="false">IF($C2701="","",SUMIFS(③実績CSV_期間B!$AA$2:$AA$5001,③実績CSV_期間B!$M$2:$M$5001,$C2701))</f>
        <v/>
      </c>
      <c r="I2701" s="38" t="str">
        <f aca="false">IF($C2701="","",SUMIFS(④実績CSV_期間C!$AA$2:$AA$5001,④実績CSV_期間C!$M$2:$M$5001,$C2701))</f>
        <v/>
      </c>
      <c r="J2701" s="38" t="str">
        <f aca="false">IF($C2701="","",N($F2701)*N($G2701))</f>
        <v/>
      </c>
      <c r="K2701" s="38" t="str">
        <f aca="false">IF($C2701="","",N($F2701)*N($H2701))</f>
        <v/>
      </c>
      <c r="L2701" s="38" t="str">
        <f aca="false">IF($C2701="","",N($F2701)*N($I2701))</f>
        <v/>
      </c>
      <c r="M2701" s="37" t="str">
        <f aca="false">IF(OR($C2701="",N(TOP!$C$12)=0),"",N($J2701)/TOP!$C$12)</f>
        <v/>
      </c>
      <c r="N2701" s="37" t="str">
        <f aca="false">IF(OR($C2701="",N(TOP!$C$13)=0),"",N($K2701)/TOP!$C$13)</f>
        <v/>
      </c>
      <c r="O2701" s="37" t="str">
        <f aca="false">IF(OR($C2701="",N(TOP!$C$14)=0),"",N($L2701)/TOP!$C$14)</f>
        <v/>
      </c>
      <c r="P2701" s="42" t="str">
        <f aca="false">IF($C2701="","",IFERROR(CHOOSE(MATCH(TOP!$C$10,{"【期間A】","【期間B】","【期間C】"},0),N($M2701),N($N2701),N($O2701)),0))</f>
        <v/>
      </c>
    </row>
    <row r="2702" customFormat="false" ht="15" hidden="false" customHeight="false" outlineLevel="0" collapsed="false">
      <c r="B2702" s="12" t="n">
        <v>2697</v>
      </c>
      <c r="C2702" s="36" t="str">
        <f aca="false">IF(②実績CSV_期間A!$M2698="","",②実績CSV_期間A!$M2698&amp;"")</f>
        <v/>
      </c>
      <c r="D2702" s="12" t="str">
        <f aca="false">IF($C2702="","",②実績CSV_期間A!$N2698)</f>
        <v/>
      </c>
      <c r="E2702" s="12" t="str">
        <f aca="false">IF($C2702="","",RIGHT($D2702,1))</f>
        <v/>
      </c>
      <c r="F2702" s="41" t="str">
        <f aca="false">IF($C2702="","",IFERROR(INDEX(サイズ換算マスタ!$C$6:$C$8,MATCH($E2702,サイズ換算マスタ!$B$6:$B$8,0)),1))</f>
        <v/>
      </c>
      <c r="G2702" s="38" t="str">
        <f aca="false">IF($C2702="","",SUMIFS(②実績CSV_期間A!$AA$2:$AA$5001,②実績CSV_期間A!$M$2:$M$5001,$C2702))</f>
        <v/>
      </c>
      <c r="H2702" s="38" t="str">
        <f aca="false">IF($C2702="","",SUMIFS(③実績CSV_期間B!$AA$2:$AA$5001,③実績CSV_期間B!$M$2:$M$5001,$C2702))</f>
        <v/>
      </c>
      <c r="I2702" s="38" t="str">
        <f aca="false">IF($C2702="","",SUMIFS(④実績CSV_期間C!$AA$2:$AA$5001,④実績CSV_期間C!$M$2:$M$5001,$C2702))</f>
        <v/>
      </c>
      <c r="J2702" s="38" t="str">
        <f aca="false">IF($C2702="","",N($F2702)*N($G2702))</f>
        <v/>
      </c>
      <c r="K2702" s="38" t="str">
        <f aca="false">IF($C2702="","",N($F2702)*N($H2702))</f>
        <v/>
      </c>
      <c r="L2702" s="38" t="str">
        <f aca="false">IF($C2702="","",N($F2702)*N($I2702))</f>
        <v/>
      </c>
      <c r="M2702" s="37" t="str">
        <f aca="false">IF(OR($C2702="",N(TOP!$C$12)=0),"",N($J2702)/TOP!$C$12)</f>
        <v/>
      </c>
      <c r="N2702" s="37" t="str">
        <f aca="false">IF(OR($C2702="",N(TOP!$C$13)=0),"",N($K2702)/TOP!$C$13)</f>
        <v/>
      </c>
      <c r="O2702" s="37" t="str">
        <f aca="false">IF(OR($C2702="",N(TOP!$C$14)=0),"",N($L2702)/TOP!$C$14)</f>
        <v/>
      </c>
      <c r="P2702" s="42" t="str">
        <f aca="false">IF($C2702="","",IFERROR(CHOOSE(MATCH(TOP!$C$10,{"【期間A】","【期間B】","【期間C】"},0),N($M2702),N($N2702),N($O2702)),0))</f>
        <v/>
      </c>
    </row>
    <row r="2703" customFormat="false" ht="15" hidden="false" customHeight="false" outlineLevel="0" collapsed="false">
      <c r="B2703" s="12" t="n">
        <v>2698</v>
      </c>
      <c r="C2703" s="36" t="str">
        <f aca="false">IF(②実績CSV_期間A!$M2699="","",②実績CSV_期間A!$M2699&amp;"")</f>
        <v/>
      </c>
      <c r="D2703" s="12" t="str">
        <f aca="false">IF($C2703="","",②実績CSV_期間A!$N2699)</f>
        <v/>
      </c>
      <c r="E2703" s="12" t="str">
        <f aca="false">IF($C2703="","",RIGHT($D2703,1))</f>
        <v/>
      </c>
      <c r="F2703" s="41" t="str">
        <f aca="false">IF($C2703="","",IFERROR(INDEX(サイズ換算マスタ!$C$6:$C$8,MATCH($E2703,サイズ換算マスタ!$B$6:$B$8,0)),1))</f>
        <v/>
      </c>
      <c r="G2703" s="38" t="str">
        <f aca="false">IF($C2703="","",SUMIFS(②実績CSV_期間A!$AA$2:$AA$5001,②実績CSV_期間A!$M$2:$M$5001,$C2703))</f>
        <v/>
      </c>
      <c r="H2703" s="38" t="str">
        <f aca="false">IF($C2703="","",SUMIFS(③実績CSV_期間B!$AA$2:$AA$5001,③実績CSV_期間B!$M$2:$M$5001,$C2703))</f>
        <v/>
      </c>
      <c r="I2703" s="38" t="str">
        <f aca="false">IF($C2703="","",SUMIFS(④実績CSV_期間C!$AA$2:$AA$5001,④実績CSV_期間C!$M$2:$M$5001,$C2703))</f>
        <v/>
      </c>
      <c r="J2703" s="38" t="str">
        <f aca="false">IF($C2703="","",N($F2703)*N($G2703))</f>
        <v/>
      </c>
      <c r="K2703" s="38" t="str">
        <f aca="false">IF($C2703="","",N($F2703)*N($H2703))</f>
        <v/>
      </c>
      <c r="L2703" s="38" t="str">
        <f aca="false">IF($C2703="","",N($F2703)*N($I2703))</f>
        <v/>
      </c>
      <c r="M2703" s="37" t="str">
        <f aca="false">IF(OR($C2703="",N(TOP!$C$12)=0),"",N($J2703)/TOP!$C$12)</f>
        <v/>
      </c>
      <c r="N2703" s="37" t="str">
        <f aca="false">IF(OR($C2703="",N(TOP!$C$13)=0),"",N($K2703)/TOP!$C$13)</f>
        <v/>
      </c>
      <c r="O2703" s="37" t="str">
        <f aca="false">IF(OR($C2703="",N(TOP!$C$14)=0),"",N($L2703)/TOP!$C$14)</f>
        <v/>
      </c>
      <c r="P2703" s="42" t="str">
        <f aca="false">IF($C2703="","",IFERROR(CHOOSE(MATCH(TOP!$C$10,{"【期間A】","【期間B】","【期間C】"},0),N($M2703),N($N2703),N($O2703)),0))</f>
        <v/>
      </c>
    </row>
    <row r="2704" customFormat="false" ht="15" hidden="false" customHeight="false" outlineLevel="0" collapsed="false">
      <c r="B2704" s="12" t="n">
        <v>2699</v>
      </c>
      <c r="C2704" s="36" t="str">
        <f aca="false">IF(②実績CSV_期間A!$M2700="","",②実績CSV_期間A!$M2700&amp;"")</f>
        <v/>
      </c>
      <c r="D2704" s="12" t="str">
        <f aca="false">IF($C2704="","",②実績CSV_期間A!$N2700)</f>
        <v/>
      </c>
      <c r="E2704" s="12" t="str">
        <f aca="false">IF($C2704="","",RIGHT($D2704,1))</f>
        <v/>
      </c>
      <c r="F2704" s="41" t="str">
        <f aca="false">IF($C2704="","",IFERROR(INDEX(サイズ換算マスタ!$C$6:$C$8,MATCH($E2704,サイズ換算マスタ!$B$6:$B$8,0)),1))</f>
        <v/>
      </c>
      <c r="G2704" s="38" t="str">
        <f aca="false">IF($C2704="","",SUMIFS(②実績CSV_期間A!$AA$2:$AA$5001,②実績CSV_期間A!$M$2:$M$5001,$C2704))</f>
        <v/>
      </c>
      <c r="H2704" s="38" t="str">
        <f aca="false">IF($C2704="","",SUMIFS(③実績CSV_期間B!$AA$2:$AA$5001,③実績CSV_期間B!$M$2:$M$5001,$C2704))</f>
        <v/>
      </c>
      <c r="I2704" s="38" t="str">
        <f aca="false">IF($C2704="","",SUMIFS(④実績CSV_期間C!$AA$2:$AA$5001,④実績CSV_期間C!$M$2:$M$5001,$C2704))</f>
        <v/>
      </c>
      <c r="J2704" s="38" t="str">
        <f aca="false">IF($C2704="","",N($F2704)*N($G2704))</f>
        <v/>
      </c>
      <c r="K2704" s="38" t="str">
        <f aca="false">IF($C2704="","",N($F2704)*N($H2704))</f>
        <v/>
      </c>
      <c r="L2704" s="38" t="str">
        <f aca="false">IF($C2704="","",N($F2704)*N($I2704))</f>
        <v/>
      </c>
      <c r="M2704" s="37" t="str">
        <f aca="false">IF(OR($C2704="",N(TOP!$C$12)=0),"",N($J2704)/TOP!$C$12)</f>
        <v/>
      </c>
      <c r="N2704" s="37" t="str">
        <f aca="false">IF(OR($C2704="",N(TOP!$C$13)=0),"",N($K2704)/TOP!$C$13)</f>
        <v/>
      </c>
      <c r="O2704" s="37" t="str">
        <f aca="false">IF(OR($C2704="",N(TOP!$C$14)=0),"",N($L2704)/TOP!$C$14)</f>
        <v/>
      </c>
      <c r="P2704" s="42" t="str">
        <f aca="false">IF($C2704="","",IFERROR(CHOOSE(MATCH(TOP!$C$10,{"【期間A】","【期間B】","【期間C】"},0),N($M2704),N($N2704),N($O2704)),0))</f>
        <v/>
      </c>
    </row>
    <row r="2705" customFormat="false" ht="15" hidden="false" customHeight="false" outlineLevel="0" collapsed="false">
      <c r="B2705" s="12" t="n">
        <v>2700</v>
      </c>
      <c r="C2705" s="36" t="str">
        <f aca="false">IF(②実績CSV_期間A!$M2701="","",②実績CSV_期間A!$M2701&amp;"")</f>
        <v/>
      </c>
      <c r="D2705" s="12" t="str">
        <f aca="false">IF($C2705="","",②実績CSV_期間A!$N2701)</f>
        <v/>
      </c>
      <c r="E2705" s="12" t="str">
        <f aca="false">IF($C2705="","",RIGHT($D2705,1))</f>
        <v/>
      </c>
      <c r="F2705" s="41" t="str">
        <f aca="false">IF($C2705="","",IFERROR(INDEX(サイズ換算マスタ!$C$6:$C$8,MATCH($E2705,サイズ換算マスタ!$B$6:$B$8,0)),1))</f>
        <v/>
      </c>
      <c r="G2705" s="38" t="str">
        <f aca="false">IF($C2705="","",SUMIFS(②実績CSV_期間A!$AA$2:$AA$5001,②実績CSV_期間A!$M$2:$M$5001,$C2705))</f>
        <v/>
      </c>
      <c r="H2705" s="38" t="str">
        <f aca="false">IF($C2705="","",SUMIFS(③実績CSV_期間B!$AA$2:$AA$5001,③実績CSV_期間B!$M$2:$M$5001,$C2705))</f>
        <v/>
      </c>
      <c r="I2705" s="38" t="str">
        <f aca="false">IF($C2705="","",SUMIFS(④実績CSV_期間C!$AA$2:$AA$5001,④実績CSV_期間C!$M$2:$M$5001,$C2705))</f>
        <v/>
      </c>
      <c r="J2705" s="38" t="str">
        <f aca="false">IF($C2705="","",N($F2705)*N($G2705))</f>
        <v/>
      </c>
      <c r="K2705" s="38" t="str">
        <f aca="false">IF($C2705="","",N($F2705)*N($H2705))</f>
        <v/>
      </c>
      <c r="L2705" s="38" t="str">
        <f aca="false">IF($C2705="","",N($F2705)*N($I2705))</f>
        <v/>
      </c>
      <c r="M2705" s="37" t="str">
        <f aca="false">IF(OR($C2705="",N(TOP!$C$12)=0),"",N($J2705)/TOP!$C$12)</f>
        <v/>
      </c>
      <c r="N2705" s="37" t="str">
        <f aca="false">IF(OR($C2705="",N(TOP!$C$13)=0),"",N($K2705)/TOP!$C$13)</f>
        <v/>
      </c>
      <c r="O2705" s="37" t="str">
        <f aca="false">IF(OR($C2705="",N(TOP!$C$14)=0),"",N($L2705)/TOP!$C$14)</f>
        <v/>
      </c>
      <c r="P2705" s="42" t="str">
        <f aca="false">IF($C2705="","",IFERROR(CHOOSE(MATCH(TOP!$C$10,{"【期間A】","【期間B】","【期間C】"},0),N($M2705),N($N2705),N($O2705)),0))</f>
        <v/>
      </c>
    </row>
    <row r="2706" customFormat="false" ht="15" hidden="false" customHeight="false" outlineLevel="0" collapsed="false">
      <c r="B2706" s="12" t="n">
        <v>2701</v>
      </c>
      <c r="C2706" s="36" t="str">
        <f aca="false">IF(②実績CSV_期間A!$M2702="","",②実績CSV_期間A!$M2702&amp;"")</f>
        <v/>
      </c>
      <c r="D2706" s="12" t="str">
        <f aca="false">IF($C2706="","",②実績CSV_期間A!$N2702)</f>
        <v/>
      </c>
      <c r="E2706" s="12" t="str">
        <f aca="false">IF($C2706="","",RIGHT($D2706,1))</f>
        <v/>
      </c>
      <c r="F2706" s="41" t="str">
        <f aca="false">IF($C2706="","",IFERROR(INDEX(サイズ換算マスタ!$C$6:$C$8,MATCH($E2706,サイズ換算マスタ!$B$6:$B$8,0)),1))</f>
        <v/>
      </c>
      <c r="G2706" s="38" t="str">
        <f aca="false">IF($C2706="","",SUMIFS(②実績CSV_期間A!$AA$2:$AA$5001,②実績CSV_期間A!$M$2:$M$5001,$C2706))</f>
        <v/>
      </c>
      <c r="H2706" s="38" t="str">
        <f aca="false">IF($C2706="","",SUMIFS(③実績CSV_期間B!$AA$2:$AA$5001,③実績CSV_期間B!$M$2:$M$5001,$C2706))</f>
        <v/>
      </c>
      <c r="I2706" s="38" t="str">
        <f aca="false">IF($C2706="","",SUMIFS(④実績CSV_期間C!$AA$2:$AA$5001,④実績CSV_期間C!$M$2:$M$5001,$C2706))</f>
        <v/>
      </c>
      <c r="J2706" s="38" t="str">
        <f aca="false">IF($C2706="","",N($F2706)*N($G2706))</f>
        <v/>
      </c>
      <c r="K2706" s="38" t="str">
        <f aca="false">IF($C2706="","",N($F2706)*N($H2706))</f>
        <v/>
      </c>
      <c r="L2706" s="38" t="str">
        <f aca="false">IF($C2706="","",N($F2706)*N($I2706))</f>
        <v/>
      </c>
      <c r="M2706" s="37" t="str">
        <f aca="false">IF(OR($C2706="",N(TOP!$C$12)=0),"",N($J2706)/TOP!$C$12)</f>
        <v/>
      </c>
      <c r="N2706" s="37" t="str">
        <f aca="false">IF(OR($C2706="",N(TOP!$C$13)=0),"",N($K2706)/TOP!$C$13)</f>
        <v/>
      </c>
      <c r="O2706" s="37" t="str">
        <f aca="false">IF(OR($C2706="",N(TOP!$C$14)=0),"",N($L2706)/TOP!$C$14)</f>
        <v/>
      </c>
      <c r="P2706" s="42" t="str">
        <f aca="false">IF($C2706="","",IFERROR(CHOOSE(MATCH(TOP!$C$10,{"【期間A】","【期間B】","【期間C】"},0),N($M2706),N($N2706),N($O2706)),0))</f>
        <v/>
      </c>
    </row>
    <row r="2707" customFormat="false" ht="15" hidden="false" customHeight="false" outlineLevel="0" collapsed="false">
      <c r="B2707" s="12" t="n">
        <v>2702</v>
      </c>
      <c r="C2707" s="36" t="str">
        <f aca="false">IF(②実績CSV_期間A!$M2703="","",②実績CSV_期間A!$M2703&amp;"")</f>
        <v/>
      </c>
      <c r="D2707" s="12" t="str">
        <f aca="false">IF($C2707="","",②実績CSV_期間A!$N2703)</f>
        <v/>
      </c>
      <c r="E2707" s="12" t="str">
        <f aca="false">IF($C2707="","",RIGHT($D2707,1))</f>
        <v/>
      </c>
      <c r="F2707" s="41" t="str">
        <f aca="false">IF($C2707="","",IFERROR(INDEX(サイズ換算マスタ!$C$6:$C$8,MATCH($E2707,サイズ換算マスタ!$B$6:$B$8,0)),1))</f>
        <v/>
      </c>
      <c r="G2707" s="38" t="str">
        <f aca="false">IF($C2707="","",SUMIFS(②実績CSV_期間A!$AA$2:$AA$5001,②実績CSV_期間A!$M$2:$M$5001,$C2707))</f>
        <v/>
      </c>
      <c r="H2707" s="38" t="str">
        <f aca="false">IF($C2707="","",SUMIFS(③実績CSV_期間B!$AA$2:$AA$5001,③実績CSV_期間B!$M$2:$M$5001,$C2707))</f>
        <v/>
      </c>
      <c r="I2707" s="38" t="str">
        <f aca="false">IF($C2707="","",SUMIFS(④実績CSV_期間C!$AA$2:$AA$5001,④実績CSV_期間C!$M$2:$M$5001,$C2707))</f>
        <v/>
      </c>
      <c r="J2707" s="38" t="str">
        <f aca="false">IF($C2707="","",N($F2707)*N($G2707))</f>
        <v/>
      </c>
      <c r="K2707" s="38" t="str">
        <f aca="false">IF($C2707="","",N($F2707)*N($H2707))</f>
        <v/>
      </c>
      <c r="L2707" s="38" t="str">
        <f aca="false">IF($C2707="","",N($F2707)*N($I2707))</f>
        <v/>
      </c>
      <c r="M2707" s="37" t="str">
        <f aca="false">IF(OR($C2707="",N(TOP!$C$12)=0),"",N($J2707)/TOP!$C$12)</f>
        <v/>
      </c>
      <c r="N2707" s="37" t="str">
        <f aca="false">IF(OR($C2707="",N(TOP!$C$13)=0),"",N($K2707)/TOP!$C$13)</f>
        <v/>
      </c>
      <c r="O2707" s="37" t="str">
        <f aca="false">IF(OR($C2707="",N(TOP!$C$14)=0),"",N($L2707)/TOP!$C$14)</f>
        <v/>
      </c>
      <c r="P2707" s="42" t="str">
        <f aca="false">IF($C2707="","",IFERROR(CHOOSE(MATCH(TOP!$C$10,{"【期間A】","【期間B】","【期間C】"},0),N($M2707),N($N2707),N($O2707)),0))</f>
        <v/>
      </c>
    </row>
    <row r="2708" customFormat="false" ht="15" hidden="false" customHeight="false" outlineLevel="0" collapsed="false">
      <c r="B2708" s="12" t="n">
        <v>2703</v>
      </c>
      <c r="C2708" s="36" t="str">
        <f aca="false">IF(②実績CSV_期間A!$M2704="","",②実績CSV_期間A!$M2704&amp;"")</f>
        <v/>
      </c>
      <c r="D2708" s="12" t="str">
        <f aca="false">IF($C2708="","",②実績CSV_期間A!$N2704)</f>
        <v/>
      </c>
      <c r="E2708" s="12" t="str">
        <f aca="false">IF($C2708="","",RIGHT($D2708,1))</f>
        <v/>
      </c>
      <c r="F2708" s="41" t="str">
        <f aca="false">IF($C2708="","",IFERROR(INDEX(サイズ換算マスタ!$C$6:$C$8,MATCH($E2708,サイズ換算マスタ!$B$6:$B$8,0)),1))</f>
        <v/>
      </c>
      <c r="G2708" s="38" t="str">
        <f aca="false">IF($C2708="","",SUMIFS(②実績CSV_期間A!$AA$2:$AA$5001,②実績CSV_期間A!$M$2:$M$5001,$C2708))</f>
        <v/>
      </c>
      <c r="H2708" s="38" t="str">
        <f aca="false">IF($C2708="","",SUMIFS(③実績CSV_期間B!$AA$2:$AA$5001,③実績CSV_期間B!$M$2:$M$5001,$C2708))</f>
        <v/>
      </c>
      <c r="I2708" s="38" t="str">
        <f aca="false">IF($C2708="","",SUMIFS(④実績CSV_期間C!$AA$2:$AA$5001,④実績CSV_期間C!$M$2:$M$5001,$C2708))</f>
        <v/>
      </c>
      <c r="J2708" s="38" t="str">
        <f aca="false">IF($C2708="","",N($F2708)*N($G2708))</f>
        <v/>
      </c>
      <c r="K2708" s="38" t="str">
        <f aca="false">IF($C2708="","",N($F2708)*N($H2708))</f>
        <v/>
      </c>
      <c r="L2708" s="38" t="str">
        <f aca="false">IF($C2708="","",N($F2708)*N($I2708))</f>
        <v/>
      </c>
      <c r="M2708" s="37" t="str">
        <f aca="false">IF(OR($C2708="",N(TOP!$C$12)=0),"",N($J2708)/TOP!$C$12)</f>
        <v/>
      </c>
      <c r="N2708" s="37" t="str">
        <f aca="false">IF(OR($C2708="",N(TOP!$C$13)=0),"",N($K2708)/TOP!$C$13)</f>
        <v/>
      </c>
      <c r="O2708" s="37" t="str">
        <f aca="false">IF(OR($C2708="",N(TOP!$C$14)=0),"",N($L2708)/TOP!$C$14)</f>
        <v/>
      </c>
      <c r="P2708" s="42" t="str">
        <f aca="false">IF($C2708="","",IFERROR(CHOOSE(MATCH(TOP!$C$10,{"【期間A】","【期間B】","【期間C】"},0),N($M2708),N($N2708),N($O2708)),0))</f>
        <v/>
      </c>
    </row>
    <row r="2709" customFormat="false" ht="15" hidden="false" customHeight="false" outlineLevel="0" collapsed="false">
      <c r="B2709" s="12" t="n">
        <v>2704</v>
      </c>
      <c r="C2709" s="36" t="str">
        <f aca="false">IF(②実績CSV_期間A!$M2705="","",②実績CSV_期間A!$M2705&amp;"")</f>
        <v/>
      </c>
      <c r="D2709" s="12" t="str">
        <f aca="false">IF($C2709="","",②実績CSV_期間A!$N2705)</f>
        <v/>
      </c>
      <c r="E2709" s="12" t="str">
        <f aca="false">IF($C2709="","",RIGHT($D2709,1))</f>
        <v/>
      </c>
      <c r="F2709" s="41" t="str">
        <f aca="false">IF($C2709="","",IFERROR(INDEX(サイズ換算マスタ!$C$6:$C$8,MATCH($E2709,サイズ換算マスタ!$B$6:$B$8,0)),1))</f>
        <v/>
      </c>
      <c r="G2709" s="38" t="str">
        <f aca="false">IF($C2709="","",SUMIFS(②実績CSV_期間A!$AA$2:$AA$5001,②実績CSV_期間A!$M$2:$M$5001,$C2709))</f>
        <v/>
      </c>
      <c r="H2709" s="38" t="str">
        <f aca="false">IF($C2709="","",SUMIFS(③実績CSV_期間B!$AA$2:$AA$5001,③実績CSV_期間B!$M$2:$M$5001,$C2709))</f>
        <v/>
      </c>
      <c r="I2709" s="38" t="str">
        <f aca="false">IF($C2709="","",SUMIFS(④実績CSV_期間C!$AA$2:$AA$5001,④実績CSV_期間C!$M$2:$M$5001,$C2709))</f>
        <v/>
      </c>
      <c r="J2709" s="38" t="str">
        <f aca="false">IF($C2709="","",N($F2709)*N($G2709))</f>
        <v/>
      </c>
      <c r="K2709" s="38" t="str">
        <f aca="false">IF($C2709="","",N($F2709)*N($H2709))</f>
        <v/>
      </c>
      <c r="L2709" s="38" t="str">
        <f aca="false">IF($C2709="","",N($F2709)*N($I2709))</f>
        <v/>
      </c>
      <c r="M2709" s="37" t="str">
        <f aca="false">IF(OR($C2709="",N(TOP!$C$12)=0),"",N($J2709)/TOP!$C$12)</f>
        <v/>
      </c>
      <c r="N2709" s="37" t="str">
        <f aca="false">IF(OR($C2709="",N(TOP!$C$13)=0),"",N($K2709)/TOP!$C$13)</f>
        <v/>
      </c>
      <c r="O2709" s="37" t="str">
        <f aca="false">IF(OR($C2709="",N(TOP!$C$14)=0),"",N($L2709)/TOP!$C$14)</f>
        <v/>
      </c>
      <c r="P2709" s="42" t="str">
        <f aca="false">IF($C2709="","",IFERROR(CHOOSE(MATCH(TOP!$C$10,{"【期間A】","【期間B】","【期間C】"},0),N($M2709),N($N2709),N($O2709)),0))</f>
        <v/>
      </c>
    </row>
    <row r="2710" customFormat="false" ht="15" hidden="false" customHeight="false" outlineLevel="0" collapsed="false">
      <c r="B2710" s="12" t="n">
        <v>2705</v>
      </c>
      <c r="C2710" s="36" t="str">
        <f aca="false">IF(②実績CSV_期間A!$M2706="","",②実績CSV_期間A!$M2706&amp;"")</f>
        <v/>
      </c>
      <c r="D2710" s="12" t="str">
        <f aca="false">IF($C2710="","",②実績CSV_期間A!$N2706)</f>
        <v/>
      </c>
      <c r="E2710" s="12" t="str">
        <f aca="false">IF($C2710="","",RIGHT($D2710,1))</f>
        <v/>
      </c>
      <c r="F2710" s="41" t="str">
        <f aca="false">IF($C2710="","",IFERROR(INDEX(サイズ換算マスタ!$C$6:$C$8,MATCH($E2710,サイズ換算マスタ!$B$6:$B$8,0)),1))</f>
        <v/>
      </c>
      <c r="G2710" s="38" t="str">
        <f aca="false">IF($C2710="","",SUMIFS(②実績CSV_期間A!$AA$2:$AA$5001,②実績CSV_期間A!$M$2:$M$5001,$C2710))</f>
        <v/>
      </c>
      <c r="H2710" s="38" t="str">
        <f aca="false">IF($C2710="","",SUMIFS(③実績CSV_期間B!$AA$2:$AA$5001,③実績CSV_期間B!$M$2:$M$5001,$C2710))</f>
        <v/>
      </c>
      <c r="I2710" s="38" t="str">
        <f aca="false">IF($C2710="","",SUMIFS(④実績CSV_期間C!$AA$2:$AA$5001,④実績CSV_期間C!$M$2:$M$5001,$C2710))</f>
        <v/>
      </c>
      <c r="J2710" s="38" t="str">
        <f aca="false">IF($C2710="","",N($F2710)*N($G2710))</f>
        <v/>
      </c>
      <c r="K2710" s="38" t="str">
        <f aca="false">IF($C2710="","",N($F2710)*N($H2710))</f>
        <v/>
      </c>
      <c r="L2710" s="38" t="str">
        <f aca="false">IF($C2710="","",N($F2710)*N($I2710))</f>
        <v/>
      </c>
      <c r="M2710" s="37" t="str">
        <f aca="false">IF(OR($C2710="",N(TOP!$C$12)=0),"",N($J2710)/TOP!$C$12)</f>
        <v/>
      </c>
      <c r="N2710" s="37" t="str">
        <f aca="false">IF(OR($C2710="",N(TOP!$C$13)=0),"",N($K2710)/TOP!$C$13)</f>
        <v/>
      </c>
      <c r="O2710" s="37" t="str">
        <f aca="false">IF(OR($C2710="",N(TOP!$C$14)=0),"",N($L2710)/TOP!$C$14)</f>
        <v/>
      </c>
      <c r="P2710" s="42" t="str">
        <f aca="false">IF($C2710="","",IFERROR(CHOOSE(MATCH(TOP!$C$10,{"【期間A】","【期間B】","【期間C】"},0),N($M2710),N($N2710),N($O2710)),0))</f>
        <v/>
      </c>
    </row>
    <row r="2711" customFormat="false" ht="15" hidden="false" customHeight="false" outlineLevel="0" collapsed="false">
      <c r="B2711" s="12" t="n">
        <v>2706</v>
      </c>
      <c r="C2711" s="36" t="str">
        <f aca="false">IF(②実績CSV_期間A!$M2707="","",②実績CSV_期間A!$M2707&amp;"")</f>
        <v/>
      </c>
      <c r="D2711" s="12" t="str">
        <f aca="false">IF($C2711="","",②実績CSV_期間A!$N2707)</f>
        <v/>
      </c>
      <c r="E2711" s="12" t="str">
        <f aca="false">IF($C2711="","",RIGHT($D2711,1))</f>
        <v/>
      </c>
      <c r="F2711" s="41" t="str">
        <f aca="false">IF($C2711="","",IFERROR(INDEX(サイズ換算マスタ!$C$6:$C$8,MATCH($E2711,サイズ換算マスタ!$B$6:$B$8,0)),1))</f>
        <v/>
      </c>
      <c r="G2711" s="38" t="str">
        <f aca="false">IF($C2711="","",SUMIFS(②実績CSV_期間A!$AA$2:$AA$5001,②実績CSV_期間A!$M$2:$M$5001,$C2711))</f>
        <v/>
      </c>
      <c r="H2711" s="38" t="str">
        <f aca="false">IF($C2711="","",SUMIFS(③実績CSV_期間B!$AA$2:$AA$5001,③実績CSV_期間B!$M$2:$M$5001,$C2711))</f>
        <v/>
      </c>
      <c r="I2711" s="38" t="str">
        <f aca="false">IF($C2711="","",SUMIFS(④実績CSV_期間C!$AA$2:$AA$5001,④実績CSV_期間C!$M$2:$M$5001,$C2711))</f>
        <v/>
      </c>
      <c r="J2711" s="38" t="str">
        <f aca="false">IF($C2711="","",N($F2711)*N($G2711))</f>
        <v/>
      </c>
      <c r="K2711" s="38" t="str">
        <f aca="false">IF($C2711="","",N($F2711)*N($H2711))</f>
        <v/>
      </c>
      <c r="L2711" s="38" t="str">
        <f aca="false">IF($C2711="","",N($F2711)*N($I2711))</f>
        <v/>
      </c>
      <c r="M2711" s="37" t="str">
        <f aca="false">IF(OR($C2711="",N(TOP!$C$12)=0),"",N($J2711)/TOP!$C$12)</f>
        <v/>
      </c>
      <c r="N2711" s="37" t="str">
        <f aca="false">IF(OR($C2711="",N(TOP!$C$13)=0),"",N($K2711)/TOP!$C$13)</f>
        <v/>
      </c>
      <c r="O2711" s="37" t="str">
        <f aca="false">IF(OR($C2711="",N(TOP!$C$14)=0),"",N($L2711)/TOP!$C$14)</f>
        <v/>
      </c>
      <c r="P2711" s="42" t="str">
        <f aca="false">IF($C2711="","",IFERROR(CHOOSE(MATCH(TOP!$C$10,{"【期間A】","【期間B】","【期間C】"},0),N($M2711),N($N2711),N($O2711)),0))</f>
        <v/>
      </c>
    </row>
    <row r="2712" customFormat="false" ht="15" hidden="false" customHeight="false" outlineLevel="0" collapsed="false">
      <c r="B2712" s="12" t="n">
        <v>2707</v>
      </c>
      <c r="C2712" s="36" t="str">
        <f aca="false">IF(②実績CSV_期間A!$M2708="","",②実績CSV_期間A!$M2708&amp;"")</f>
        <v/>
      </c>
      <c r="D2712" s="12" t="str">
        <f aca="false">IF($C2712="","",②実績CSV_期間A!$N2708)</f>
        <v/>
      </c>
      <c r="E2712" s="12" t="str">
        <f aca="false">IF($C2712="","",RIGHT($D2712,1))</f>
        <v/>
      </c>
      <c r="F2712" s="41" t="str">
        <f aca="false">IF($C2712="","",IFERROR(INDEX(サイズ換算マスタ!$C$6:$C$8,MATCH($E2712,サイズ換算マスタ!$B$6:$B$8,0)),1))</f>
        <v/>
      </c>
      <c r="G2712" s="38" t="str">
        <f aca="false">IF($C2712="","",SUMIFS(②実績CSV_期間A!$AA$2:$AA$5001,②実績CSV_期間A!$M$2:$M$5001,$C2712))</f>
        <v/>
      </c>
      <c r="H2712" s="38" t="str">
        <f aca="false">IF($C2712="","",SUMIFS(③実績CSV_期間B!$AA$2:$AA$5001,③実績CSV_期間B!$M$2:$M$5001,$C2712))</f>
        <v/>
      </c>
      <c r="I2712" s="38" t="str">
        <f aca="false">IF($C2712="","",SUMIFS(④実績CSV_期間C!$AA$2:$AA$5001,④実績CSV_期間C!$M$2:$M$5001,$C2712))</f>
        <v/>
      </c>
      <c r="J2712" s="38" t="str">
        <f aca="false">IF($C2712="","",N($F2712)*N($G2712))</f>
        <v/>
      </c>
      <c r="K2712" s="38" t="str">
        <f aca="false">IF($C2712="","",N($F2712)*N($H2712))</f>
        <v/>
      </c>
      <c r="L2712" s="38" t="str">
        <f aca="false">IF($C2712="","",N($F2712)*N($I2712))</f>
        <v/>
      </c>
      <c r="M2712" s="37" t="str">
        <f aca="false">IF(OR($C2712="",N(TOP!$C$12)=0),"",N($J2712)/TOP!$C$12)</f>
        <v/>
      </c>
      <c r="N2712" s="37" t="str">
        <f aca="false">IF(OR($C2712="",N(TOP!$C$13)=0),"",N($K2712)/TOP!$C$13)</f>
        <v/>
      </c>
      <c r="O2712" s="37" t="str">
        <f aca="false">IF(OR($C2712="",N(TOP!$C$14)=0),"",N($L2712)/TOP!$C$14)</f>
        <v/>
      </c>
      <c r="P2712" s="42" t="str">
        <f aca="false">IF($C2712="","",IFERROR(CHOOSE(MATCH(TOP!$C$10,{"【期間A】","【期間B】","【期間C】"},0),N($M2712),N($N2712),N($O2712)),0))</f>
        <v/>
      </c>
    </row>
    <row r="2713" customFormat="false" ht="15" hidden="false" customHeight="false" outlineLevel="0" collapsed="false">
      <c r="B2713" s="12" t="n">
        <v>2708</v>
      </c>
      <c r="C2713" s="36" t="str">
        <f aca="false">IF(②実績CSV_期間A!$M2709="","",②実績CSV_期間A!$M2709&amp;"")</f>
        <v/>
      </c>
      <c r="D2713" s="12" t="str">
        <f aca="false">IF($C2713="","",②実績CSV_期間A!$N2709)</f>
        <v/>
      </c>
      <c r="E2713" s="12" t="str">
        <f aca="false">IF($C2713="","",RIGHT($D2713,1))</f>
        <v/>
      </c>
      <c r="F2713" s="41" t="str">
        <f aca="false">IF($C2713="","",IFERROR(INDEX(サイズ換算マスタ!$C$6:$C$8,MATCH($E2713,サイズ換算マスタ!$B$6:$B$8,0)),1))</f>
        <v/>
      </c>
      <c r="G2713" s="38" t="str">
        <f aca="false">IF($C2713="","",SUMIFS(②実績CSV_期間A!$AA$2:$AA$5001,②実績CSV_期間A!$M$2:$M$5001,$C2713))</f>
        <v/>
      </c>
      <c r="H2713" s="38" t="str">
        <f aca="false">IF($C2713="","",SUMIFS(③実績CSV_期間B!$AA$2:$AA$5001,③実績CSV_期間B!$M$2:$M$5001,$C2713))</f>
        <v/>
      </c>
      <c r="I2713" s="38" t="str">
        <f aca="false">IF($C2713="","",SUMIFS(④実績CSV_期間C!$AA$2:$AA$5001,④実績CSV_期間C!$M$2:$M$5001,$C2713))</f>
        <v/>
      </c>
      <c r="J2713" s="38" t="str">
        <f aca="false">IF($C2713="","",N($F2713)*N($G2713))</f>
        <v/>
      </c>
      <c r="K2713" s="38" t="str">
        <f aca="false">IF($C2713="","",N($F2713)*N($H2713))</f>
        <v/>
      </c>
      <c r="L2713" s="38" t="str">
        <f aca="false">IF($C2713="","",N($F2713)*N($I2713))</f>
        <v/>
      </c>
      <c r="M2713" s="37" t="str">
        <f aca="false">IF(OR($C2713="",N(TOP!$C$12)=0),"",N($J2713)/TOP!$C$12)</f>
        <v/>
      </c>
      <c r="N2713" s="37" t="str">
        <f aca="false">IF(OR($C2713="",N(TOP!$C$13)=0),"",N($K2713)/TOP!$C$13)</f>
        <v/>
      </c>
      <c r="O2713" s="37" t="str">
        <f aca="false">IF(OR($C2713="",N(TOP!$C$14)=0),"",N($L2713)/TOP!$C$14)</f>
        <v/>
      </c>
      <c r="P2713" s="42" t="str">
        <f aca="false">IF($C2713="","",IFERROR(CHOOSE(MATCH(TOP!$C$10,{"【期間A】","【期間B】","【期間C】"},0),N($M2713),N($N2713),N($O2713)),0))</f>
        <v/>
      </c>
    </row>
    <row r="2714" customFormat="false" ht="15" hidden="false" customHeight="false" outlineLevel="0" collapsed="false">
      <c r="B2714" s="12" t="n">
        <v>2709</v>
      </c>
      <c r="C2714" s="36" t="str">
        <f aca="false">IF(②実績CSV_期間A!$M2710="","",②実績CSV_期間A!$M2710&amp;"")</f>
        <v/>
      </c>
      <c r="D2714" s="12" t="str">
        <f aca="false">IF($C2714="","",②実績CSV_期間A!$N2710)</f>
        <v/>
      </c>
      <c r="E2714" s="12" t="str">
        <f aca="false">IF($C2714="","",RIGHT($D2714,1))</f>
        <v/>
      </c>
      <c r="F2714" s="41" t="str">
        <f aca="false">IF($C2714="","",IFERROR(INDEX(サイズ換算マスタ!$C$6:$C$8,MATCH($E2714,サイズ換算マスタ!$B$6:$B$8,0)),1))</f>
        <v/>
      </c>
      <c r="G2714" s="38" t="str">
        <f aca="false">IF($C2714="","",SUMIFS(②実績CSV_期間A!$AA$2:$AA$5001,②実績CSV_期間A!$M$2:$M$5001,$C2714))</f>
        <v/>
      </c>
      <c r="H2714" s="38" t="str">
        <f aca="false">IF($C2714="","",SUMIFS(③実績CSV_期間B!$AA$2:$AA$5001,③実績CSV_期間B!$M$2:$M$5001,$C2714))</f>
        <v/>
      </c>
      <c r="I2714" s="38" t="str">
        <f aca="false">IF($C2714="","",SUMIFS(④実績CSV_期間C!$AA$2:$AA$5001,④実績CSV_期間C!$M$2:$M$5001,$C2714))</f>
        <v/>
      </c>
      <c r="J2714" s="38" t="str">
        <f aca="false">IF($C2714="","",N($F2714)*N($G2714))</f>
        <v/>
      </c>
      <c r="K2714" s="38" t="str">
        <f aca="false">IF($C2714="","",N($F2714)*N($H2714))</f>
        <v/>
      </c>
      <c r="L2714" s="38" t="str">
        <f aca="false">IF($C2714="","",N($F2714)*N($I2714))</f>
        <v/>
      </c>
      <c r="M2714" s="37" t="str">
        <f aca="false">IF(OR($C2714="",N(TOP!$C$12)=0),"",N($J2714)/TOP!$C$12)</f>
        <v/>
      </c>
      <c r="N2714" s="37" t="str">
        <f aca="false">IF(OR($C2714="",N(TOP!$C$13)=0),"",N($K2714)/TOP!$C$13)</f>
        <v/>
      </c>
      <c r="O2714" s="37" t="str">
        <f aca="false">IF(OR($C2714="",N(TOP!$C$14)=0),"",N($L2714)/TOP!$C$14)</f>
        <v/>
      </c>
      <c r="P2714" s="42" t="str">
        <f aca="false">IF($C2714="","",IFERROR(CHOOSE(MATCH(TOP!$C$10,{"【期間A】","【期間B】","【期間C】"},0),N($M2714),N($N2714),N($O2714)),0))</f>
        <v/>
      </c>
    </row>
    <row r="2715" customFormat="false" ht="15" hidden="false" customHeight="false" outlineLevel="0" collapsed="false">
      <c r="B2715" s="12" t="n">
        <v>2710</v>
      </c>
      <c r="C2715" s="36" t="str">
        <f aca="false">IF(②実績CSV_期間A!$M2711="","",②実績CSV_期間A!$M2711&amp;"")</f>
        <v/>
      </c>
      <c r="D2715" s="12" t="str">
        <f aca="false">IF($C2715="","",②実績CSV_期間A!$N2711)</f>
        <v/>
      </c>
      <c r="E2715" s="12" t="str">
        <f aca="false">IF($C2715="","",RIGHT($D2715,1))</f>
        <v/>
      </c>
      <c r="F2715" s="41" t="str">
        <f aca="false">IF($C2715="","",IFERROR(INDEX(サイズ換算マスタ!$C$6:$C$8,MATCH($E2715,サイズ換算マスタ!$B$6:$B$8,0)),1))</f>
        <v/>
      </c>
      <c r="G2715" s="38" t="str">
        <f aca="false">IF($C2715="","",SUMIFS(②実績CSV_期間A!$AA$2:$AA$5001,②実績CSV_期間A!$M$2:$M$5001,$C2715))</f>
        <v/>
      </c>
      <c r="H2715" s="38" t="str">
        <f aca="false">IF($C2715="","",SUMIFS(③実績CSV_期間B!$AA$2:$AA$5001,③実績CSV_期間B!$M$2:$M$5001,$C2715))</f>
        <v/>
      </c>
      <c r="I2715" s="38" t="str">
        <f aca="false">IF($C2715="","",SUMIFS(④実績CSV_期間C!$AA$2:$AA$5001,④実績CSV_期間C!$M$2:$M$5001,$C2715))</f>
        <v/>
      </c>
      <c r="J2715" s="38" t="str">
        <f aca="false">IF($C2715="","",N($F2715)*N($G2715))</f>
        <v/>
      </c>
      <c r="K2715" s="38" t="str">
        <f aca="false">IF($C2715="","",N($F2715)*N($H2715))</f>
        <v/>
      </c>
      <c r="L2715" s="38" t="str">
        <f aca="false">IF($C2715="","",N($F2715)*N($I2715))</f>
        <v/>
      </c>
      <c r="M2715" s="37" t="str">
        <f aca="false">IF(OR($C2715="",N(TOP!$C$12)=0),"",N($J2715)/TOP!$C$12)</f>
        <v/>
      </c>
      <c r="N2715" s="37" t="str">
        <f aca="false">IF(OR($C2715="",N(TOP!$C$13)=0),"",N($K2715)/TOP!$C$13)</f>
        <v/>
      </c>
      <c r="O2715" s="37" t="str">
        <f aca="false">IF(OR($C2715="",N(TOP!$C$14)=0),"",N($L2715)/TOP!$C$14)</f>
        <v/>
      </c>
      <c r="P2715" s="42" t="str">
        <f aca="false">IF($C2715="","",IFERROR(CHOOSE(MATCH(TOP!$C$10,{"【期間A】","【期間B】","【期間C】"},0),N($M2715),N($N2715),N($O2715)),0))</f>
        <v/>
      </c>
    </row>
    <row r="2716" customFormat="false" ht="15" hidden="false" customHeight="false" outlineLevel="0" collapsed="false">
      <c r="B2716" s="12" t="n">
        <v>2711</v>
      </c>
      <c r="C2716" s="36" t="str">
        <f aca="false">IF(②実績CSV_期間A!$M2712="","",②実績CSV_期間A!$M2712&amp;"")</f>
        <v/>
      </c>
      <c r="D2716" s="12" t="str">
        <f aca="false">IF($C2716="","",②実績CSV_期間A!$N2712)</f>
        <v/>
      </c>
      <c r="E2716" s="12" t="str">
        <f aca="false">IF($C2716="","",RIGHT($D2716,1))</f>
        <v/>
      </c>
      <c r="F2716" s="41" t="str">
        <f aca="false">IF($C2716="","",IFERROR(INDEX(サイズ換算マスタ!$C$6:$C$8,MATCH($E2716,サイズ換算マスタ!$B$6:$B$8,0)),1))</f>
        <v/>
      </c>
      <c r="G2716" s="38" t="str">
        <f aca="false">IF($C2716="","",SUMIFS(②実績CSV_期間A!$AA$2:$AA$5001,②実績CSV_期間A!$M$2:$M$5001,$C2716))</f>
        <v/>
      </c>
      <c r="H2716" s="38" t="str">
        <f aca="false">IF($C2716="","",SUMIFS(③実績CSV_期間B!$AA$2:$AA$5001,③実績CSV_期間B!$M$2:$M$5001,$C2716))</f>
        <v/>
      </c>
      <c r="I2716" s="38" t="str">
        <f aca="false">IF($C2716="","",SUMIFS(④実績CSV_期間C!$AA$2:$AA$5001,④実績CSV_期間C!$M$2:$M$5001,$C2716))</f>
        <v/>
      </c>
      <c r="J2716" s="38" t="str">
        <f aca="false">IF($C2716="","",N($F2716)*N($G2716))</f>
        <v/>
      </c>
      <c r="K2716" s="38" t="str">
        <f aca="false">IF($C2716="","",N($F2716)*N($H2716))</f>
        <v/>
      </c>
      <c r="L2716" s="38" t="str">
        <f aca="false">IF($C2716="","",N($F2716)*N($I2716))</f>
        <v/>
      </c>
      <c r="M2716" s="37" t="str">
        <f aca="false">IF(OR($C2716="",N(TOP!$C$12)=0),"",N($J2716)/TOP!$C$12)</f>
        <v/>
      </c>
      <c r="N2716" s="37" t="str">
        <f aca="false">IF(OR($C2716="",N(TOP!$C$13)=0),"",N($K2716)/TOP!$C$13)</f>
        <v/>
      </c>
      <c r="O2716" s="37" t="str">
        <f aca="false">IF(OR($C2716="",N(TOP!$C$14)=0),"",N($L2716)/TOP!$C$14)</f>
        <v/>
      </c>
      <c r="P2716" s="42" t="str">
        <f aca="false">IF($C2716="","",IFERROR(CHOOSE(MATCH(TOP!$C$10,{"【期間A】","【期間B】","【期間C】"},0),N($M2716),N($N2716),N($O2716)),0))</f>
        <v/>
      </c>
    </row>
    <row r="2717" customFormat="false" ht="15" hidden="false" customHeight="false" outlineLevel="0" collapsed="false">
      <c r="B2717" s="12" t="n">
        <v>2712</v>
      </c>
      <c r="C2717" s="36" t="str">
        <f aca="false">IF(②実績CSV_期間A!$M2713="","",②実績CSV_期間A!$M2713&amp;"")</f>
        <v/>
      </c>
      <c r="D2717" s="12" t="str">
        <f aca="false">IF($C2717="","",②実績CSV_期間A!$N2713)</f>
        <v/>
      </c>
      <c r="E2717" s="12" t="str">
        <f aca="false">IF($C2717="","",RIGHT($D2717,1))</f>
        <v/>
      </c>
      <c r="F2717" s="41" t="str">
        <f aca="false">IF($C2717="","",IFERROR(INDEX(サイズ換算マスタ!$C$6:$C$8,MATCH($E2717,サイズ換算マスタ!$B$6:$B$8,0)),1))</f>
        <v/>
      </c>
      <c r="G2717" s="38" t="str">
        <f aca="false">IF($C2717="","",SUMIFS(②実績CSV_期間A!$AA$2:$AA$5001,②実績CSV_期間A!$M$2:$M$5001,$C2717))</f>
        <v/>
      </c>
      <c r="H2717" s="38" t="str">
        <f aca="false">IF($C2717="","",SUMIFS(③実績CSV_期間B!$AA$2:$AA$5001,③実績CSV_期間B!$M$2:$M$5001,$C2717))</f>
        <v/>
      </c>
      <c r="I2717" s="38" t="str">
        <f aca="false">IF($C2717="","",SUMIFS(④実績CSV_期間C!$AA$2:$AA$5001,④実績CSV_期間C!$M$2:$M$5001,$C2717))</f>
        <v/>
      </c>
      <c r="J2717" s="38" t="str">
        <f aca="false">IF($C2717="","",N($F2717)*N($G2717))</f>
        <v/>
      </c>
      <c r="K2717" s="38" t="str">
        <f aca="false">IF($C2717="","",N($F2717)*N($H2717))</f>
        <v/>
      </c>
      <c r="L2717" s="38" t="str">
        <f aca="false">IF($C2717="","",N($F2717)*N($I2717))</f>
        <v/>
      </c>
      <c r="M2717" s="37" t="str">
        <f aca="false">IF(OR($C2717="",N(TOP!$C$12)=0),"",N($J2717)/TOP!$C$12)</f>
        <v/>
      </c>
      <c r="N2717" s="37" t="str">
        <f aca="false">IF(OR($C2717="",N(TOP!$C$13)=0),"",N($K2717)/TOP!$C$13)</f>
        <v/>
      </c>
      <c r="O2717" s="37" t="str">
        <f aca="false">IF(OR($C2717="",N(TOP!$C$14)=0),"",N($L2717)/TOP!$C$14)</f>
        <v/>
      </c>
      <c r="P2717" s="42" t="str">
        <f aca="false">IF($C2717="","",IFERROR(CHOOSE(MATCH(TOP!$C$10,{"【期間A】","【期間B】","【期間C】"},0),N($M2717),N($N2717),N($O2717)),0))</f>
        <v/>
      </c>
    </row>
    <row r="2718" customFormat="false" ht="15" hidden="false" customHeight="false" outlineLevel="0" collapsed="false">
      <c r="B2718" s="12" t="n">
        <v>2713</v>
      </c>
      <c r="C2718" s="36" t="str">
        <f aca="false">IF(②実績CSV_期間A!$M2714="","",②実績CSV_期間A!$M2714&amp;"")</f>
        <v/>
      </c>
      <c r="D2718" s="12" t="str">
        <f aca="false">IF($C2718="","",②実績CSV_期間A!$N2714)</f>
        <v/>
      </c>
      <c r="E2718" s="12" t="str">
        <f aca="false">IF($C2718="","",RIGHT($D2718,1))</f>
        <v/>
      </c>
      <c r="F2718" s="41" t="str">
        <f aca="false">IF($C2718="","",IFERROR(INDEX(サイズ換算マスタ!$C$6:$C$8,MATCH($E2718,サイズ換算マスタ!$B$6:$B$8,0)),1))</f>
        <v/>
      </c>
      <c r="G2718" s="38" t="str">
        <f aca="false">IF($C2718="","",SUMIFS(②実績CSV_期間A!$AA$2:$AA$5001,②実績CSV_期間A!$M$2:$M$5001,$C2718))</f>
        <v/>
      </c>
      <c r="H2718" s="38" t="str">
        <f aca="false">IF($C2718="","",SUMIFS(③実績CSV_期間B!$AA$2:$AA$5001,③実績CSV_期間B!$M$2:$M$5001,$C2718))</f>
        <v/>
      </c>
      <c r="I2718" s="38" t="str">
        <f aca="false">IF($C2718="","",SUMIFS(④実績CSV_期間C!$AA$2:$AA$5001,④実績CSV_期間C!$M$2:$M$5001,$C2718))</f>
        <v/>
      </c>
      <c r="J2718" s="38" t="str">
        <f aca="false">IF($C2718="","",N($F2718)*N($G2718))</f>
        <v/>
      </c>
      <c r="K2718" s="38" t="str">
        <f aca="false">IF($C2718="","",N($F2718)*N($H2718))</f>
        <v/>
      </c>
      <c r="L2718" s="38" t="str">
        <f aca="false">IF($C2718="","",N($F2718)*N($I2718))</f>
        <v/>
      </c>
      <c r="M2718" s="37" t="str">
        <f aca="false">IF(OR($C2718="",N(TOP!$C$12)=0),"",N($J2718)/TOP!$C$12)</f>
        <v/>
      </c>
      <c r="N2718" s="37" t="str">
        <f aca="false">IF(OR($C2718="",N(TOP!$C$13)=0),"",N($K2718)/TOP!$C$13)</f>
        <v/>
      </c>
      <c r="O2718" s="37" t="str">
        <f aca="false">IF(OR($C2718="",N(TOP!$C$14)=0),"",N($L2718)/TOP!$C$14)</f>
        <v/>
      </c>
      <c r="P2718" s="42" t="str">
        <f aca="false">IF($C2718="","",IFERROR(CHOOSE(MATCH(TOP!$C$10,{"【期間A】","【期間B】","【期間C】"},0),N($M2718),N($N2718),N($O2718)),0))</f>
        <v/>
      </c>
    </row>
    <row r="2719" customFormat="false" ht="15" hidden="false" customHeight="false" outlineLevel="0" collapsed="false">
      <c r="B2719" s="12" t="n">
        <v>2714</v>
      </c>
      <c r="C2719" s="36" t="str">
        <f aca="false">IF(②実績CSV_期間A!$M2715="","",②実績CSV_期間A!$M2715&amp;"")</f>
        <v/>
      </c>
      <c r="D2719" s="12" t="str">
        <f aca="false">IF($C2719="","",②実績CSV_期間A!$N2715)</f>
        <v/>
      </c>
      <c r="E2719" s="12" t="str">
        <f aca="false">IF($C2719="","",RIGHT($D2719,1))</f>
        <v/>
      </c>
      <c r="F2719" s="41" t="str">
        <f aca="false">IF($C2719="","",IFERROR(INDEX(サイズ換算マスタ!$C$6:$C$8,MATCH($E2719,サイズ換算マスタ!$B$6:$B$8,0)),1))</f>
        <v/>
      </c>
      <c r="G2719" s="38" t="str">
        <f aca="false">IF($C2719="","",SUMIFS(②実績CSV_期間A!$AA$2:$AA$5001,②実績CSV_期間A!$M$2:$M$5001,$C2719))</f>
        <v/>
      </c>
      <c r="H2719" s="38" t="str">
        <f aca="false">IF($C2719="","",SUMIFS(③実績CSV_期間B!$AA$2:$AA$5001,③実績CSV_期間B!$M$2:$M$5001,$C2719))</f>
        <v/>
      </c>
      <c r="I2719" s="38" t="str">
        <f aca="false">IF($C2719="","",SUMIFS(④実績CSV_期間C!$AA$2:$AA$5001,④実績CSV_期間C!$M$2:$M$5001,$C2719))</f>
        <v/>
      </c>
      <c r="J2719" s="38" t="str">
        <f aca="false">IF($C2719="","",N($F2719)*N($G2719))</f>
        <v/>
      </c>
      <c r="K2719" s="38" t="str">
        <f aca="false">IF($C2719="","",N($F2719)*N($H2719))</f>
        <v/>
      </c>
      <c r="L2719" s="38" t="str">
        <f aca="false">IF($C2719="","",N($F2719)*N($I2719))</f>
        <v/>
      </c>
      <c r="M2719" s="37" t="str">
        <f aca="false">IF(OR($C2719="",N(TOP!$C$12)=0),"",N($J2719)/TOP!$C$12)</f>
        <v/>
      </c>
      <c r="N2719" s="37" t="str">
        <f aca="false">IF(OR($C2719="",N(TOP!$C$13)=0),"",N($K2719)/TOP!$C$13)</f>
        <v/>
      </c>
      <c r="O2719" s="37" t="str">
        <f aca="false">IF(OR($C2719="",N(TOP!$C$14)=0),"",N($L2719)/TOP!$C$14)</f>
        <v/>
      </c>
      <c r="P2719" s="42" t="str">
        <f aca="false">IF($C2719="","",IFERROR(CHOOSE(MATCH(TOP!$C$10,{"【期間A】","【期間B】","【期間C】"},0),N($M2719),N($N2719),N($O2719)),0))</f>
        <v/>
      </c>
    </row>
    <row r="2720" customFormat="false" ht="15" hidden="false" customHeight="false" outlineLevel="0" collapsed="false">
      <c r="B2720" s="12" t="n">
        <v>2715</v>
      </c>
      <c r="C2720" s="36" t="str">
        <f aca="false">IF(②実績CSV_期間A!$M2716="","",②実績CSV_期間A!$M2716&amp;"")</f>
        <v/>
      </c>
      <c r="D2720" s="12" t="str">
        <f aca="false">IF($C2720="","",②実績CSV_期間A!$N2716)</f>
        <v/>
      </c>
      <c r="E2720" s="12" t="str">
        <f aca="false">IF($C2720="","",RIGHT($D2720,1))</f>
        <v/>
      </c>
      <c r="F2720" s="41" t="str">
        <f aca="false">IF($C2720="","",IFERROR(INDEX(サイズ換算マスタ!$C$6:$C$8,MATCH($E2720,サイズ換算マスタ!$B$6:$B$8,0)),1))</f>
        <v/>
      </c>
      <c r="G2720" s="38" t="str">
        <f aca="false">IF($C2720="","",SUMIFS(②実績CSV_期間A!$AA$2:$AA$5001,②実績CSV_期間A!$M$2:$M$5001,$C2720))</f>
        <v/>
      </c>
      <c r="H2720" s="38" t="str">
        <f aca="false">IF($C2720="","",SUMIFS(③実績CSV_期間B!$AA$2:$AA$5001,③実績CSV_期間B!$M$2:$M$5001,$C2720))</f>
        <v/>
      </c>
      <c r="I2720" s="38" t="str">
        <f aca="false">IF($C2720="","",SUMIFS(④実績CSV_期間C!$AA$2:$AA$5001,④実績CSV_期間C!$M$2:$M$5001,$C2720))</f>
        <v/>
      </c>
      <c r="J2720" s="38" t="str">
        <f aca="false">IF($C2720="","",N($F2720)*N($G2720))</f>
        <v/>
      </c>
      <c r="K2720" s="38" t="str">
        <f aca="false">IF($C2720="","",N($F2720)*N($H2720))</f>
        <v/>
      </c>
      <c r="L2720" s="38" t="str">
        <f aca="false">IF($C2720="","",N($F2720)*N($I2720))</f>
        <v/>
      </c>
      <c r="M2720" s="37" t="str">
        <f aca="false">IF(OR($C2720="",N(TOP!$C$12)=0),"",N($J2720)/TOP!$C$12)</f>
        <v/>
      </c>
      <c r="N2720" s="37" t="str">
        <f aca="false">IF(OR($C2720="",N(TOP!$C$13)=0),"",N($K2720)/TOP!$C$13)</f>
        <v/>
      </c>
      <c r="O2720" s="37" t="str">
        <f aca="false">IF(OR($C2720="",N(TOP!$C$14)=0),"",N($L2720)/TOP!$C$14)</f>
        <v/>
      </c>
      <c r="P2720" s="42" t="str">
        <f aca="false">IF($C2720="","",IFERROR(CHOOSE(MATCH(TOP!$C$10,{"【期間A】","【期間B】","【期間C】"},0),N($M2720),N($N2720),N($O2720)),0))</f>
        <v/>
      </c>
    </row>
    <row r="2721" customFormat="false" ht="15" hidden="false" customHeight="false" outlineLevel="0" collapsed="false">
      <c r="B2721" s="12" t="n">
        <v>2716</v>
      </c>
      <c r="C2721" s="36" t="str">
        <f aca="false">IF(②実績CSV_期間A!$M2717="","",②実績CSV_期間A!$M2717&amp;"")</f>
        <v/>
      </c>
      <c r="D2721" s="12" t="str">
        <f aca="false">IF($C2721="","",②実績CSV_期間A!$N2717)</f>
        <v/>
      </c>
      <c r="E2721" s="12" t="str">
        <f aca="false">IF($C2721="","",RIGHT($D2721,1))</f>
        <v/>
      </c>
      <c r="F2721" s="41" t="str">
        <f aca="false">IF($C2721="","",IFERROR(INDEX(サイズ換算マスタ!$C$6:$C$8,MATCH($E2721,サイズ換算マスタ!$B$6:$B$8,0)),1))</f>
        <v/>
      </c>
      <c r="G2721" s="38" t="str">
        <f aca="false">IF($C2721="","",SUMIFS(②実績CSV_期間A!$AA$2:$AA$5001,②実績CSV_期間A!$M$2:$M$5001,$C2721))</f>
        <v/>
      </c>
      <c r="H2721" s="38" t="str">
        <f aca="false">IF($C2721="","",SUMIFS(③実績CSV_期間B!$AA$2:$AA$5001,③実績CSV_期間B!$M$2:$M$5001,$C2721))</f>
        <v/>
      </c>
      <c r="I2721" s="38" t="str">
        <f aca="false">IF($C2721="","",SUMIFS(④実績CSV_期間C!$AA$2:$AA$5001,④実績CSV_期間C!$M$2:$M$5001,$C2721))</f>
        <v/>
      </c>
      <c r="J2721" s="38" t="str">
        <f aca="false">IF($C2721="","",N($F2721)*N($G2721))</f>
        <v/>
      </c>
      <c r="K2721" s="38" t="str">
        <f aca="false">IF($C2721="","",N($F2721)*N($H2721))</f>
        <v/>
      </c>
      <c r="L2721" s="38" t="str">
        <f aca="false">IF($C2721="","",N($F2721)*N($I2721))</f>
        <v/>
      </c>
      <c r="M2721" s="37" t="str">
        <f aca="false">IF(OR($C2721="",N(TOP!$C$12)=0),"",N($J2721)/TOP!$C$12)</f>
        <v/>
      </c>
      <c r="N2721" s="37" t="str">
        <f aca="false">IF(OR($C2721="",N(TOP!$C$13)=0),"",N($K2721)/TOP!$C$13)</f>
        <v/>
      </c>
      <c r="O2721" s="37" t="str">
        <f aca="false">IF(OR($C2721="",N(TOP!$C$14)=0),"",N($L2721)/TOP!$C$14)</f>
        <v/>
      </c>
      <c r="P2721" s="42" t="str">
        <f aca="false">IF($C2721="","",IFERROR(CHOOSE(MATCH(TOP!$C$10,{"【期間A】","【期間B】","【期間C】"},0),N($M2721),N($N2721),N($O2721)),0))</f>
        <v/>
      </c>
    </row>
    <row r="2722" customFormat="false" ht="15" hidden="false" customHeight="false" outlineLevel="0" collapsed="false">
      <c r="B2722" s="12" t="n">
        <v>2717</v>
      </c>
      <c r="C2722" s="36" t="str">
        <f aca="false">IF(②実績CSV_期間A!$M2718="","",②実績CSV_期間A!$M2718&amp;"")</f>
        <v/>
      </c>
      <c r="D2722" s="12" t="str">
        <f aca="false">IF($C2722="","",②実績CSV_期間A!$N2718)</f>
        <v/>
      </c>
      <c r="E2722" s="12" t="str">
        <f aca="false">IF($C2722="","",RIGHT($D2722,1))</f>
        <v/>
      </c>
      <c r="F2722" s="41" t="str">
        <f aca="false">IF($C2722="","",IFERROR(INDEX(サイズ換算マスタ!$C$6:$C$8,MATCH($E2722,サイズ換算マスタ!$B$6:$B$8,0)),1))</f>
        <v/>
      </c>
      <c r="G2722" s="38" t="str">
        <f aca="false">IF($C2722="","",SUMIFS(②実績CSV_期間A!$AA$2:$AA$5001,②実績CSV_期間A!$M$2:$M$5001,$C2722))</f>
        <v/>
      </c>
      <c r="H2722" s="38" t="str">
        <f aca="false">IF($C2722="","",SUMIFS(③実績CSV_期間B!$AA$2:$AA$5001,③実績CSV_期間B!$M$2:$M$5001,$C2722))</f>
        <v/>
      </c>
      <c r="I2722" s="38" t="str">
        <f aca="false">IF($C2722="","",SUMIFS(④実績CSV_期間C!$AA$2:$AA$5001,④実績CSV_期間C!$M$2:$M$5001,$C2722))</f>
        <v/>
      </c>
      <c r="J2722" s="38" t="str">
        <f aca="false">IF($C2722="","",N($F2722)*N($G2722))</f>
        <v/>
      </c>
      <c r="K2722" s="38" t="str">
        <f aca="false">IF($C2722="","",N($F2722)*N($H2722))</f>
        <v/>
      </c>
      <c r="L2722" s="38" t="str">
        <f aca="false">IF($C2722="","",N($F2722)*N($I2722))</f>
        <v/>
      </c>
      <c r="M2722" s="37" t="str">
        <f aca="false">IF(OR($C2722="",N(TOP!$C$12)=0),"",N($J2722)/TOP!$C$12)</f>
        <v/>
      </c>
      <c r="N2722" s="37" t="str">
        <f aca="false">IF(OR($C2722="",N(TOP!$C$13)=0),"",N($K2722)/TOP!$C$13)</f>
        <v/>
      </c>
      <c r="O2722" s="37" t="str">
        <f aca="false">IF(OR($C2722="",N(TOP!$C$14)=0),"",N($L2722)/TOP!$C$14)</f>
        <v/>
      </c>
      <c r="P2722" s="42" t="str">
        <f aca="false">IF($C2722="","",IFERROR(CHOOSE(MATCH(TOP!$C$10,{"【期間A】","【期間B】","【期間C】"},0),N($M2722),N($N2722),N($O2722)),0))</f>
        <v/>
      </c>
    </row>
    <row r="2723" customFormat="false" ht="15" hidden="false" customHeight="false" outlineLevel="0" collapsed="false">
      <c r="B2723" s="12" t="n">
        <v>2718</v>
      </c>
      <c r="C2723" s="36" t="str">
        <f aca="false">IF(②実績CSV_期間A!$M2719="","",②実績CSV_期間A!$M2719&amp;"")</f>
        <v/>
      </c>
      <c r="D2723" s="12" t="str">
        <f aca="false">IF($C2723="","",②実績CSV_期間A!$N2719)</f>
        <v/>
      </c>
      <c r="E2723" s="12" t="str">
        <f aca="false">IF($C2723="","",RIGHT($D2723,1))</f>
        <v/>
      </c>
      <c r="F2723" s="41" t="str">
        <f aca="false">IF($C2723="","",IFERROR(INDEX(サイズ換算マスタ!$C$6:$C$8,MATCH($E2723,サイズ換算マスタ!$B$6:$B$8,0)),1))</f>
        <v/>
      </c>
      <c r="G2723" s="38" t="str">
        <f aca="false">IF($C2723="","",SUMIFS(②実績CSV_期間A!$AA$2:$AA$5001,②実績CSV_期間A!$M$2:$M$5001,$C2723))</f>
        <v/>
      </c>
      <c r="H2723" s="38" t="str">
        <f aca="false">IF($C2723="","",SUMIFS(③実績CSV_期間B!$AA$2:$AA$5001,③実績CSV_期間B!$M$2:$M$5001,$C2723))</f>
        <v/>
      </c>
      <c r="I2723" s="38" t="str">
        <f aca="false">IF($C2723="","",SUMIFS(④実績CSV_期間C!$AA$2:$AA$5001,④実績CSV_期間C!$M$2:$M$5001,$C2723))</f>
        <v/>
      </c>
      <c r="J2723" s="38" t="str">
        <f aca="false">IF($C2723="","",N($F2723)*N($G2723))</f>
        <v/>
      </c>
      <c r="K2723" s="38" t="str">
        <f aca="false">IF($C2723="","",N($F2723)*N($H2723))</f>
        <v/>
      </c>
      <c r="L2723" s="38" t="str">
        <f aca="false">IF($C2723="","",N($F2723)*N($I2723))</f>
        <v/>
      </c>
      <c r="M2723" s="37" t="str">
        <f aca="false">IF(OR($C2723="",N(TOP!$C$12)=0),"",N($J2723)/TOP!$C$12)</f>
        <v/>
      </c>
      <c r="N2723" s="37" t="str">
        <f aca="false">IF(OR($C2723="",N(TOP!$C$13)=0),"",N($K2723)/TOP!$C$13)</f>
        <v/>
      </c>
      <c r="O2723" s="37" t="str">
        <f aca="false">IF(OR($C2723="",N(TOP!$C$14)=0),"",N($L2723)/TOP!$C$14)</f>
        <v/>
      </c>
      <c r="P2723" s="42" t="str">
        <f aca="false">IF($C2723="","",IFERROR(CHOOSE(MATCH(TOP!$C$10,{"【期間A】","【期間B】","【期間C】"},0),N($M2723),N($N2723),N($O2723)),0))</f>
        <v/>
      </c>
    </row>
    <row r="2724" customFormat="false" ht="15" hidden="false" customHeight="false" outlineLevel="0" collapsed="false">
      <c r="B2724" s="12" t="n">
        <v>2719</v>
      </c>
      <c r="C2724" s="36" t="str">
        <f aca="false">IF(②実績CSV_期間A!$M2720="","",②実績CSV_期間A!$M2720&amp;"")</f>
        <v/>
      </c>
      <c r="D2724" s="12" t="str">
        <f aca="false">IF($C2724="","",②実績CSV_期間A!$N2720)</f>
        <v/>
      </c>
      <c r="E2724" s="12" t="str">
        <f aca="false">IF($C2724="","",RIGHT($D2724,1))</f>
        <v/>
      </c>
      <c r="F2724" s="41" t="str">
        <f aca="false">IF($C2724="","",IFERROR(INDEX(サイズ換算マスタ!$C$6:$C$8,MATCH($E2724,サイズ換算マスタ!$B$6:$B$8,0)),1))</f>
        <v/>
      </c>
      <c r="G2724" s="38" t="str">
        <f aca="false">IF($C2724="","",SUMIFS(②実績CSV_期間A!$AA$2:$AA$5001,②実績CSV_期間A!$M$2:$M$5001,$C2724))</f>
        <v/>
      </c>
      <c r="H2724" s="38" t="str">
        <f aca="false">IF($C2724="","",SUMIFS(③実績CSV_期間B!$AA$2:$AA$5001,③実績CSV_期間B!$M$2:$M$5001,$C2724))</f>
        <v/>
      </c>
      <c r="I2724" s="38" t="str">
        <f aca="false">IF($C2724="","",SUMIFS(④実績CSV_期間C!$AA$2:$AA$5001,④実績CSV_期間C!$M$2:$M$5001,$C2724))</f>
        <v/>
      </c>
      <c r="J2724" s="38" t="str">
        <f aca="false">IF($C2724="","",N($F2724)*N($G2724))</f>
        <v/>
      </c>
      <c r="K2724" s="38" t="str">
        <f aca="false">IF($C2724="","",N($F2724)*N($H2724))</f>
        <v/>
      </c>
      <c r="L2724" s="38" t="str">
        <f aca="false">IF($C2724="","",N($F2724)*N($I2724))</f>
        <v/>
      </c>
      <c r="M2724" s="37" t="str">
        <f aca="false">IF(OR($C2724="",N(TOP!$C$12)=0),"",N($J2724)/TOP!$C$12)</f>
        <v/>
      </c>
      <c r="N2724" s="37" t="str">
        <f aca="false">IF(OR($C2724="",N(TOP!$C$13)=0),"",N($K2724)/TOP!$C$13)</f>
        <v/>
      </c>
      <c r="O2724" s="37" t="str">
        <f aca="false">IF(OR($C2724="",N(TOP!$C$14)=0),"",N($L2724)/TOP!$C$14)</f>
        <v/>
      </c>
      <c r="P2724" s="42" t="str">
        <f aca="false">IF($C2724="","",IFERROR(CHOOSE(MATCH(TOP!$C$10,{"【期間A】","【期間B】","【期間C】"},0),N($M2724),N($N2724),N($O2724)),0))</f>
        <v/>
      </c>
    </row>
    <row r="2725" customFormat="false" ht="15" hidden="false" customHeight="false" outlineLevel="0" collapsed="false">
      <c r="B2725" s="12" t="n">
        <v>2720</v>
      </c>
      <c r="C2725" s="36" t="str">
        <f aca="false">IF(②実績CSV_期間A!$M2721="","",②実績CSV_期間A!$M2721&amp;"")</f>
        <v/>
      </c>
      <c r="D2725" s="12" t="str">
        <f aca="false">IF($C2725="","",②実績CSV_期間A!$N2721)</f>
        <v/>
      </c>
      <c r="E2725" s="12" t="str">
        <f aca="false">IF($C2725="","",RIGHT($D2725,1))</f>
        <v/>
      </c>
      <c r="F2725" s="41" t="str">
        <f aca="false">IF($C2725="","",IFERROR(INDEX(サイズ換算マスタ!$C$6:$C$8,MATCH($E2725,サイズ換算マスタ!$B$6:$B$8,0)),1))</f>
        <v/>
      </c>
      <c r="G2725" s="38" t="str">
        <f aca="false">IF($C2725="","",SUMIFS(②実績CSV_期間A!$AA$2:$AA$5001,②実績CSV_期間A!$M$2:$M$5001,$C2725))</f>
        <v/>
      </c>
      <c r="H2725" s="38" t="str">
        <f aca="false">IF($C2725="","",SUMIFS(③実績CSV_期間B!$AA$2:$AA$5001,③実績CSV_期間B!$M$2:$M$5001,$C2725))</f>
        <v/>
      </c>
      <c r="I2725" s="38" t="str">
        <f aca="false">IF($C2725="","",SUMIFS(④実績CSV_期間C!$AA$2:$AA$5001,④実績CSV_期間C!$M$2:$M$5001,$C2725))</f>
        <v/>
      </c>
      <c r="J2725" s="38" t="str">
        <f aca="false">IF($C2725="","",N($F2725)*N($G2725))</f>
        <v/>
      </c>
      <c r="K2725" s="38" t="str">
        <f aca="false">IF($C2725="","",N($F2725)*N($H2725))</f>
        <v/>
      </c>
      <c r="L2725" s="38" t="str">
        <f aca="false">IF($C2725="","",N($F2725)*N($I2725))</f>
        <v/>
      </c>
      <c r="M2725" s="37" t="str">
        <f aca="false">IF(OR($C2725="",N(TOP!$C$12)=0),"",N($J2725)/TOP!$C$12)</f>
        <v/>
      </c>
      <c r="N2725" s="37" t="str">
        <f aca="false">IF(OR($C2725="",N(TOP!$C$13)=0),"",N($K2725)/TOP!$C$13)</f>
        <v/>
      </c>
      <c r="O2725" s="37" t="str">
        <f aca="false">IF(OR($C2725="",N(TOP!$C$14)=0),"",N($L2725)/TOP!$C$14)</f>
        <v/>
      </c>
      <c r="P2725" s="42" t="str">
        <f aca="false">IF($C2725="","",IFERROR(CHOOSE(MATCH(TOP!$C$10,{"【期間A】","【期間B】","【期間C】"},0),N($M2725),N($N2725),N($O2725)),0))</f>
        <v/>
      </c>
    </row>
    <row r="2726" customFormat="false" ht="15" hidden="false" customHeight="false" outlineLevel="0" collapsed="false">
      <c r="B2726" s="12" t="n">
        <v>2721</v>
      </c>
      <c r="C2726" s="36" t="str">
        <f aca="false">IF(②実績CSV_期間A!$M2722="","",②実績CSV_期間A!$M2722&amp;"")</f>
        <v/>
      </c>
      <c r="D2726" s="12" t="str">
        <f aca="false">IF($C2726="","",②実績CSV_期間A!$N2722)</f>
        <v/>
      </c>
      <c r="E2726" s="12" t="str">
        <f aca="false">IF($C2726="","",RIGHT($D2726,1))</f>
        <v/>
      </c>
      <c r="F2726" s="41" t="str">
        <f aca="false">IF($C2726="","",IFERROR(INDEX(サイズ換算マスタ!$C$6:$C$8,MATCH($E2726,サイズ換算マスタ!$B$6:$B$8,0)),1))</f>
        <v/>
      </c>
      <c r="G2726" s="38" t="str">
        <f aca="false">IF($C2726="","",SUMIFS(②実績CSV_期間A!$AA$2:$AA$5001,②実績CSV_期間A!$M$2:$M$5001,$C2726))</f>
        <v/>
      </c>
      <c r="H2726" s="38" t="str">
        <f aca="false">IF($C2726="","",SUMIFS(③実績CSV_期間B!$AA$2:$AA$5001,③実績CSV_期間B!$M$2:$M$5001,$C2726))</f>
        <v/>
      </c>
      <c r="I2726" s="38" t="str">
        <f aca="false">IF($C2726="","",SUMIFS(④実績CSV_期間C!$AA$2:$AA$5001,④実績CSV_期間C!$M$2:$M$5001,$C2726))</f>
        <v/>
      </c>
      <c r="J2726" s="38" t="str">
        <f aca="false">IF($C2726="","",N($F2726)*N($G2726))</f>
        <v/>
      </c>
      <c r="K2726" s="38" t="str">
        <f aca="false">IF($C2726="","",N($F2726)*N($H2726))</f>
        <v/>
      </c>
      <c r="L2726" s="38" t="str">
        <f aca="false">IF($C2726="","",N($F2726)*N($I2726))</f>
        <v/>
      </c>
      <c r="M2726" s="37" t="str">
        <f aca="false">IF(OR($C2726="",N(TOP!$C$12)=0),"",N($J2726)/TOP!$C$12)</f>
        <v/>
      </c>
      <c r="N2726" s="37" t="str">
        <f aca="false">IF(OR($C2726="",N(TOP!$C$13)=0),"",N($K2726)/TOP!$C$13)</f>
        <v/>
      </c>
      <c r="O2726" s="37" t="str">
        <f aca="false">IF(OR($C2726="",N(TOP!$C$14)=0),"",N($L2726)/TOP!$C$14)</f>
        <v/>
      </c>
      <c r="P2726" s="42" t="str">
        <f aca="false">IF($C2726="","",IFERROR(CHOOSE(MATCH(TOP!$C$10,{"【期間A】","【期間B】","【期間C】"},0),N($M2726),N($N2726),N($O2726)),0))</f>
        <v/>
      </c>
    </row>
    <row r="2727" customFormat="false" ht="15" hidden="false" customHeight="false" outlineLevel="0" collapsed="false">
      <c r="B2727" s="12" t="n">
        <v>2722</v>
      </c>
      <c r="C2727" s="36" t="str">
        <f aca="false">IF(②実績CSV_期間A!$M2723="","",②実績CSV_期間A!$M2723&amp;"")</f>
        <v/>
      </c>
      <c r="D2727" s="12" t="str">
        <f aca="false">IF($C2727="","",②実績CSV_期間A!$N2723)</f>
        <v/>
      </c>
      <c r="E2727" s="12" t="str">
        <f aca="false">IF($C2727="","",RIGHT($D2727,1))</f>
        <v/>
      </c>
      <c r="F2727" s="41" t="str">
        <f aca="false">IF($C2727="","",IFERROR(INDEX(サイズ換算マスタ!$C$6:$C$8,MATCH($E2727,サイズ換算マスタ!$B$6:$B$8,0)),1))</f>
        <v/>
      </c>
      <c r="G2727" s="38" t="str">
        <f aca="false">IF($C2727="","",SUMIFS(②実績CSV_期間A!$AA$2:$AA$5001,②実績CSV_期間A!$M$2:$M$5001,$C2727))</f>
        <v/>
      </c>
      <c r="H2727" s="38" t="str">
        <f aca="false">IF($C2727="","",SUMIFS(③実績CSV_期間B!$AA$2:$AA$5001,③実績CSV_期間B!$M$2:$M$5001,$C2727))</f>
        <v/>
      </c>
      <c r="I2727" s="38" t="str">
        <f aca="false">IF($C2727="","",SUMIFS(④実績CSV_期間C!$AA$2:$AA$5001,④実績CSV_期間C!$M$2:$M$5001,$C2727))</f>
        <v/>
      </c>
      <c r="J2727" s="38" t="str">
        <f aca="false">IF($C2727="","",N($F2727)*N($G2727))</f>
        <v/>
      </c>
      <c r="K2727" s="38" t="str">
        <f aca="false">IF($C2727="","",N($F2727)*N($H2727))</f>
        <v/>
      </c>
      <c r="L2727" s="38" t="str">
        <f aca="false">IF($C2727="","",N($F2727)*N($I2727))</f>
        <v/>
      </c>
      <c r="M2727" s="37" t="str">
        <f aca="false">IF(OR($C2727="",N(TOP!$C$12)=0),"",N($J2727)/TOP!$C$12)</f>
        <v/>
      </c>
      <c r="N2727" s="37" t="str">
        <f aca="false">IF(OR($C2727="",N(TOP!$C$13)=0),"",N($K2727)/TOP!$C$13)</f>
        <v/>
      </c>
      <c r="O2727" s="37" t="str">
        <f aca="false">IF(OR($C2727="",N(TOP!$C$14)=0),"",N($L2727)/TOP!$C$14)</f>
        <v/>
      </c>
      <c r="P2727" s="42" t="str">
        <f aca="false">IF($C2727="","",IFERROR(CHOOSE(MATCH(TOP!$C$10,{"【期間A】","【期間B】","【期間C】"},0),N($M2727),N($N2727),N($O2727)),0))</f>
        <v/>
      </c>
    </row>
    <row r="2728" customFormat="false" ht="15" hidden="false" customHeight="false" outlineLevel="0" collapsed="false">
      <c r="B2728" s="12" t="n">
        <v>2723</v>
      </c>
      <c r="C2728" s="36" t="str">
        <f aca="false">IF(②実績CSV_期間A!$M2724="","",②実績CSV_期間A!$M2724&amp;"")</f>
        <v/>
      </c>
      <c r="D2728" s="12" t="str">
        <f aca="false">IF($C2728="","",②実績CSV_期間A!$N2724)</f>
        <v/>
      </c>
      <c r="E2728" s="12" t="str">
        <f aca="false">IF($C2728="","",RIGHT($D2728,1))</f>
        <v/>
      </c>
      <c r="F2728" s="41" t="str">
        <f aca="false">IF($C2728="","",IFERROR(INDEX(サイズ換算マスタ!$C$6:$C$8,MATCH($E2728,サイズ換算マスタ!$B$6:$B$8,0)),1))</f>
        <v/>
      </c>
      <c r="G2728" s="38" t="str">
        <f aca="false">IF($C2728="","",SUMIFS(②実績CSV_期間A!$AA$2:$AA$5001,②実績CSV_期間A!$M$2:$M$5001,$C2728))</f>
        <v/>
      </c>
      <c r="H2728" s="38" t="str">
        <f aca="false">IF($C2728="","",SUMIFS(③実績CSV_期間B!$AA$2:$AA$5001,③実績CSV_期間B!$M$2:$M$5001,$C2728))</f>
        <v/>
      </c>
      <c r="I2728" s="38" t="str">
        <f aca="false">IF($C2728="","",SUMIFS(④実績CSV_期間C!$AA$2:$AA$5001,④実績CSV_期間C!$M$2:$M$5001,$C2728))</f>
        <v/>
      </c>
      <c r="J2728" s="38" t="str">
        <f aca="false">IF($C2728="","",N($F2728)*N($G2728))</f>
        <v/>
      </c>
      <c r="K2728" s="38" t="str">
        <f aca="false">IF($C2728="","",N($F2728)*N($H2728))</f>
        <v/>
      </c>
      <c r="L2728" s="38" t="str">
        <f aca="false">IF($C2728="","",N($F2728)*N($I2728))</f>
        <v/>
      </c>
      <c r="M2728" s="37" t="str">
        <f aca="false">IF(OR($C2728="",N(TOP!$C$12)=0),"",N($J2728)/TOP!$C$12)</f>
        <v/>
      </c>
      <c r="N2728" s="37" t="str">
        <f aca="false">IF(OR($C2728="",N(TOP!$C$13)=0),"",N($K2728)/TOP!$C$13)</f>
        <v/>
      </c>
      <c r="O2728" s="37" t="str">
        <f aca="false">IF(OR($C2728="",N(TOP!$C$14)=0),"",N($L2728)/TOP!$C$14)</f>
        <v/>
      </c>
      <c r="P2728" s="42" t="str">
        <f aca="false">IF($C2728="","",IFERROR(CHOOSE(MATCH(TOP!$C$10,{"【期間A】","【期間B】","【期間C】"},0),N($M2728),N($N2728),N($O2728)),0))</f>
        <v/>
      </c>
    </row>
    <row r="2729" customFormat="false" ht="15" hidden="false" customHeight="false" outlineLevel="0" collapsed="false">
      <c r="B2729" s="12" t="n">
        <v>2724</v>
      </c>
      <c r="C2729" s="36" t="str">
        <f aca="false">IF(②実績CSV_期間A!$M2725="","",②実績CSV_期間A!$M2725&amp;"")</f>
        <v/>
      </c>
      <c r="D2729" s="12" t="str">
        <f aca="false">IF($C2729="","",②実績CSV_期間A!$N2725)</f>
        <v/>
      </c>
      <c r="E2729" s="12" t="str">
        <f aca="false">IF($C2729="","",RIGHT($D2729,1))</f>
        <v/>
      </c>
      <c r="F2729" s="41" t="str">
        <f aca="false">IF($C2729="","",IFERROR(INDEX(サイズ換算マスタ!$C$6:$C$8,MATCH($E2729,サイズ換算マスタ!$B$6:$B$8,0)),1))</f>
        <v/>
      </c>
      <c r="G2729" s="38" t="str">
        <f aca="false">IF($C2729="","",SUMIFS(②実績CSV_期間A!$AA$2:$AA$5001,②実績CSV_期間A!$M$2:$M$5001,$C2729))</f>
        <v/>
      </c>
      <c r="H2729" s="38" t="str">
        <f aca="false">IF($C2729="","",SUMIFS(③実績CSV_期間B!$AA$2:$AA$5001,③実績CSV_期間B!$M$2:$M$5001,$C2729))</f>
        <v/>
      </c>
      <c r="I2729" s="38" t="str">
        <f aca="false">IF($C2729="","",SUMIFS(④実績CSV_期間C!$AA$2:$AA$5001,④実績CSV_期間C!$M$2:$M$5001,$C2729))</f>
        <v/>
      </c>
      <c r="J2729" s="38" t="str">
        <f aca="false">IF($C2729="","",N($F2729)*N($G2729))</f>
        <v/>
      </c>
      <c r="K2729" s="38" t="str">
        <f aca="false">IF($C2729="","",N($F2729)*N($H2729))</f>
        <v/>
      </c>
      <c r="L2729" s="38" t="str">
        <f aca="false">IF($C2729="","",N($F2729)*N($I2729))</f>
        <v/>
      </c>
      <c r="M2729" s="37" t="str">
        <f aca="false">IF(OR($C2729="",N(TOP!$C$12)=0),"",N($J2729)/TOP!$C$12)</f>
        <v/>
      </c>
      <c r="N2729" s="37" t="str">
        <f aca="false">IF(OR($C2729="",N(TOP!$C$13)=0),"",N($K2729)/TOP!$C$13)</f>
        <v/>
      </c>
      <c r="O2729" s="37" t="str">
        <f aca="false">IF(OR($C2729="",N(TOP!$C$14)=0),"",N($L2729)/TOP!$C$14)</f>
        <v/>
      </c>
      <c r="P2729" s="42" t="str">
        <f aca="false">IF($C2729="","",IFERROR(CHOOSE(MATCH(TOP!$C$10,{"【期間A】","【期間B】","【期間C】"},0),N($M2729),N($N2729),N($O2729)),0))</f>
        <v/>
      </c>
    </row>
    <row r="2730" customFormat="false" ht="15" hidden="false" customHeight="false" outlineLevel="0" collapsed="false">
      <c r="B2730" s="12" t="n">
        <v>2725</v>
      </c>
      <c r="C2730" s="36" t="str">
        <f aca="false">IF(②実績CSV_期間A!$M2726="","",②実績CSV_期間A!$M2726&amp;"")</f>
        <v/>
      </c>
      <c r="D2730" s="12" t="str">
        <f aca="false">IF($C2730="","",②実績CSV_期間A!$N2726)</f>
        <v/>
      </c>
      <c r="E2730" s="12" t="str">
        <f aca="false">IF($C2730="","",RIGHT($D2730,1))</f>
        <v/>
      </c>
      <c r="F2730" s="41" t="str">
        <f aca="false">IF($C2730="","",IFERROR(INDEX(サイズ換算マスタ!$C$6:$C$8,MATCH($E2730,サイズ換算マスタ!$B$6:$B$8,0)),1))</f>
        <v/>
      </c>
      <c r="G2730" s="38" t="str">
        <f aca="false">IF($C2730="","",SUMIFS(②実績CSV_期間A!$AA$2:$AA$5001,②実績CSV_期間A!$M$2:$M$5001,$C2730))</f>
        <v/>
      </c>
      <c r="H2730" s="38" t="str">
        <f aca="false">IF($C2730="","",SUMIFS(③実績CSV_期間B!$AA$2:$AA$5001,③実績CSV_期間B!$M$2:$M$5001,$C2730))</f>
        <v/>
      </c>
      <c r="I2730" s="38" t="str">
        <f aca="false">IF($C2730="","",SUMIFS(④実績CSV_期間C!$AA$2:$AA$5001,④実績CSV_期間C!$M$2:$M$5001,$C2730))</f>
        <v/>
      </c>
      <c r="J2730" s="38" t="str">
        <f aca="false">IF($C2730="","",N($F2730)*N($G2730))</f>
        <v/>
      </c>
      <c r="K2730" s="38" t="str">
        <f aca="false">IF($C2730="","",N($F2730)*N($H2730))</f>
        <v/>
      </c>
      <c r="L2730" s="38" t="str">
        <f aca="false">IF($C2730="","",N($F2730)*N($I2730))</f>
        <v/>
      </c>
      <c r="M2730" s="37" t="str">
        <f aca="false">IF(OR($C2730="",N(TOP!$C$12)=0),"",N($J2730)/TOP!$C$12)</f>
        <v/>
      </c>
      <c r="N2730" s="37" t="str">
        <f aca="false">IF(OR($C2730="",N(TOP!$C$13)=0),"",N($K2730)/TOP!$C$13)</f>
        <v/>
      </c>
      <c r="O2730" s="37" t="str">
        <f aca="false">IF(OR($C2730="",N(TOP!$C$14)=0),"",N($L2730)/TOP!$C$14)</f>
        <v/>
      </c>
      <c r="P2730" s="42" t="str">
        <f aca="false">IF($C2730="","",IFERROR(CHOOSE(MATCH(TOP!$C$10,{"【期間A】","【期間B】","【期間C】"},0),N($M2730),N($N2730),N($O2730)),0))</f>
        <v/>
      </c>
    </row>
    <row r="2731" customFormat="false" ht="15" hidden="false" customHeight="false" outlineLevel="0" collapsed="false">
      <c r="B2731" s="12" t="n">
        <v>2726</v>
      </c>
      <c r="C2731" s="36" t="str">
        <f aca="false">IF(②実績CSV_期間A!$M2727="","",②実績CSV_期間A!$M2727&amp;"")</f>
        <v/>
      </c>
      <c r="D2731" s="12" t="str">
        <f aca="false">IF($C2731="","",②実績CSV_期間A!$N2727)</f>
        <v/>
      </c>
      <c r="E2731" s="12" t="str">
        <f aca="false">IF($C2731="","",RIGHT($D2731,1))</f>
        <v/>
      </c>
      <c r="F2731" s="41" t="str">
        <f aca="false">IF($C2731="","",IFERROR(INDEX(サイズ換算マスタ!$C$6:$C$8,MATCH($E2731,サイズ換算マスタ!$B$6:$B$8,0)),1))</f>
        <v/>
      </c>
      <c r="G2731" s="38" t="str">
        <f aca="false">IF($C2731="","",SUMIFS(②実績CSV_期間A!$AA$2:$AA$5001,②実績CSV_期間A!$M$2:$M$5001,$C2731))</f>
        <v/>
      </c>
      <c r="H2731" s="38" t="str">
        <f aca="false">IF($C2731="","",SUMIFS(③実績CSV_期間B!$AA$2:$AA$5001,③実績CSV_期間B!$M$2:$M$5001,$C2731))</f>
        <v/>
      </c>
      <c r="I2731" s="38" t="str">
        <f aca="false">IF($C2731="","",SUMIFS(④実績CSV_期間C!$AA$2:$AA$5001,④実績CSV_期間C!$M$2:$M$5001,$C2731))</f>
        <v/>
      </c>
      <c r="J2731" s="38" t="str">
        <f aca="false">IF($C2731="","",N($F2731)*N($G2731))</f>
        <v/>
      </c>
      <c r="K2731" s="38" t="str">
        <f aca="false">IF($C2731="","",N($F2731)*N($H2731))</f>
        <v/>
      </c>
      <c r="L2731" s="38" t="str">
        <f aca="false">IF($C2731="","",N($F2731)*N($I2731))</f>
        <v/>
      </c>
      <c r="M2731" s="37" t="str">
        <f aca="false">IF(OR($C2731="",N(TOP!$C$12)=0),"",N($J2731)/TOP!$C$12)</f>
        <v/>
      </c>
      <c r="N2731" s="37" t="str">
        <f aca="false">IF(OR($C2731="",N(TOP!$C$13)=0),"",N($K2731)/TOP!$C$13)</f>
        <v/>
      </c>
      <c r="O2731" s="37" t="str">
        <f aca="false">IF(OR($C2731="",N(TOP!$C$14)=0),"",N($L2731)/TOP!$C$14)</f>
        <v/>
      </c>
      <c r="P2731" s="42" t="str">
        <f aca="false">IF($C2731="","",IFERROR(CHOOSE(MATCH(TOP!$C$10,{"【期間A】","【期間B】","【期間C】"},0),N($M2731),N($N2731),N($O2731)),0))</f>
        <v/>
      </c>
    </row>
    <row r="2732" customFormat="false" ht="15" hidden="false" customHeight="false" outlineLevel="0" collapsed="false">
      <c r="B2732" s="12" t="n">
        <v>2727</v>
      </c>
      <c r="C2732" s="36" t="str">
        <f aca="false">IF(②実績CSV_期間A!$M2728="","",②実績CSV_期間A!$M2728&amp;"")</f>
        <v/>
      </c>
      <c r="D2732" s="12" t="str">
        <f aca="false">IF($C2732="","",②実績CSV_期間A!$N2728)</f>
        <v/>
      </c>
      <c r="E2732" s="12" t="str">
        <f aca="false">IF($C2732="","",RIGHT($D2732,1))</f>
        <v/>
      </c>
      <c r="F2732" s="41" t="str">
        <f aca="false">IF($C2732="","",IFERROR(INDEX(サイズ換算マスタ!$C$6:$C$8,MATCH($E2732,サイズ換算マスタ!$B$6:$B$8,0)),1))</f>
        <v/>
      </c>
      <c r="G2732" s="38" t="str">
        <f aca="false">IF($C2732="","",SUMIFS(②実績CSV_期間A!$AA$2:$AA$5001,②実績CSV_期間A!$M$2:$M$5001,$C2732))</f>
        <v/>
      </c>
      <c r="H2732" s="38" t="str">
        <f aca="false">IF($C2732="","",SUMIFS(③実績CSV_期間B!$AA$2:$AA$5001,③実績CSV_期間B!$M$2:$M$5001,$C2732))</f>
        <v/>
      </c>
      <c r="I2732" s="38" t="str">
        <f aca="false">IF($C2732="","",SUMIFS(④実績CSV_期間C!$AA$2:$AA$5001,④実績CSV_期間C!$M$2:$M$5001,$C2732))</f>
        <v/>
      </c>
      <c r="J2732" s="38" t="str">
        <f aca="false">IF($C2732="","",N($F2732)*N($G2732))</f>
        <v/>
      </c>
      <c r="K2732" s="38" t="str">
        <f aca="false">IF($C2732="","",N($F2732)*N($H2732))</f>
        <v/>
      </c>
      <c r="L2732" s="38" t="str">
        <f aca="false">IF($C2732="","",N($F2732)*N($I2732))</f>
        <v/>
      </c>
      <c r="M2732" s="37" t="str">
        <f aca="false">IF(OR($C2732="",N(TOP!$C$12)=0),"",N($J2732)/TOP!$C$12)</f>
        <v/>
      </c>
      <c r="N2732" s="37" t="str">
        <f aca="false">IF(OR($C2732="",N(TOP!$C$13)=0),"",N($K2732)/TOP!$C$13)</f>
        <v/>
      </c>
      <c r="O2732" s="37" t="str">
        <f aca="false">IF(OR($C2732="",N(TOP!$C$14)=0),"",N($L2732)/TOP!$C$14)</f>
        <v/>
      </c>
      <c r="P2732" s="42" t="str">
        <f aca="false">IF($C2732="","",IFERROR(CHOOSE(MATCH(TOP!$C$10,{"【期間A】","【期間B】","【期間C】"},0),N($M2732),N($N2732),N($O2732)),0))</f>
        <v/>
      </c>
    </row>
    <row r="2733" customFormat="false" ht="15" hidden="false" customHeight="false" outlineLevel="0" collapsed="false">
      <c r="B2733" s="12" t="n">
        <v>2728</v>
      </c>
      <c r="C2733" s="36" t="str">
        <f aca="false">IF(②実績CSV_期間A!$M2729="","",②実績CSV_期間A!$M2729&amp;"")</f>
        <v/>
      </c>
      <c r="D2733" s="12" t="str">
        <f aca="false">IF($C2733="","",②実績CSV_期間A!$N2729)</f>
        <v/>
      </c>
      <c r="E2733" s="12" t="str">
        <f aca="false">IF($C2733="","",RIGHT($D2733,1))</f>
        <v/>
      </c>
      <c r="F2733" s="41" t="str">
        <f aca="false">IF($C2733="","",IFERROR(INDEX(サイズ換算マスタ!$C$6:$C$8,MATCH($E2733,サイズ換算マスタ!$B$6:$B$8,0)),1))</f>
        <v/>
      </c>
      <c r="G2733" s="38" t="str">
        <f aca="false">IF($C2733="","",SUMIFS(②実績CSV_期間A!$AA$2:$AA$5001,②実績CSV_期間A!$M$2:$M$5001,$C2733))</f>
        <v/>
      </c>
      <c r="H2733" s="38" t="str">
        <f aca="false">IF($C2733="","",SUMIFS(③実績CSV_期間B!$AA$2:$AA$5001,③実績CSV_期間B!$M$2:$M$5001,$C2733))</f>
        <v/>
      </c>
      <c r="I2733" s="38" t="str">
        <f aca="false">IF($C2733="","",SUMIFS(④実績CSV_期間C!$AA$2:$AA$5001,④実績CSV_期間C!$M$2:$M$5001,$C2733))</f>
        <v/>
      </c>
      <c r="J2733" s="38" t="str">
        <f aca="false">IF($C2733="","",N($F2733)*N($G2733))</f>
        <v/>
      </c>
      <c r="K2733" s="38" t="str">
        <f aca="false">IF($C2733="","",N($F2733)*N($H2733))</f>
        <v/>
      </c>
      <c r="L2733" s="38" t="str">
        <f aca="false">IF($C2733="","",N($F2733)*N($I2733))</f>
        <v/>
      </c>
      <c r="M2733" s="37" t="str">
        <f aca="false">IF(OR($C2733="",N(TOP!$C$12)=0),"",N($J2733)/TOP!$C$12)</f>
        <v/>
      </c>
      <c r="N2733" s="37" t="str">
        <f aca="false">IF(OR($C2733="",N(TOP!$C$13)=0),"",N($K2733)/TOP!$C$13)</f>
        <v/>
      </c>
      <c r="O2733" s="37" t="str">
        <f aca="false">IF(OR($C2733="",N(TOP!$C$14)=0),"",N($L2733)/TOP!$C$14)</f>
        <v/>
      </c>
      <c r="P2733" s="42" t="str">
        <f aca="false">IF($C2733="","",IFERROR(CHOOSE(MATCH(TOP!$C$10,{"【期間A】","【期間B】","【期間C】"},0),N($M2733),N($N2733),N($O2733)),0))</f>
        <v/>
      </c>
    </row>
    <row r="2734" customFormat="false" ht="15" hidden="false" customHeight="false" outlineLevel="0" collapsed="false">
      <c r="B2734" s="12" t="n">
        <v>2729</v>
      </c>
      <c r="C2734" s="36" t="str">
        <f aca="false">IF(②実績CSV_期間A!$M2730="","",②実績CSV_期間A!$M2730&amp;"")</f>
        <v/>
      </c>
      <c r="D2734" s="12" t="str">
        <f aca="false">IF($C2734="","",②実績CSV_期間A!$N2730)</f>
        <v/>
      </c>
      <c r="E2734" s="12" t="str">
        <f aca="false">IF($C2734="","",RIGHT($D2734,1))</f>
        <v/>
      </c>
      <c r="F2734" s="41" t="str">
        <f aca="false">IF($C2734="","",IFERROR(INDEX(サイズ換算マスタ!$C$6:$C$8,MATCH($E2734,サイズ換算マスタ!$B$6:$B$8,0)),1))</f>
        <v/>
      </c>
      <c r="G2734" s="38" t="str">
        <f aca="false">IF($C2734="","",SUMIFS(②実績CSV_期間A!$AA$2:$AA$5001,②実績CSV_期間A!$M$2:$M$5001,$C2734))</f>
        <v/>
      </c>
      <c r="H2734" s="38" t="str">
        <f aca="false">IF($C2734="","",SUMIFS(③実績CSV_期間B!$AA$2:$AA$5001,③実績CSV_期間B!$M$2:$M$5001,$C2734))</f>
        <v/>
      </c>
      <c r="I2734" s="38" t="str">
        <f aca="false">IF($C2734="","",SUMIFS(④実績CSV_期間C!$AA$2:$AA$5001,④実績CSV_期間C!$M$2:$M$5001,$C2734))</f>
        <v/>
      </c>
      <c r="J2734" s="38" t="str">
        <f aca="false">IF($C2734="","",N($F2734)*N($G2734))</f>
        <v/>
      </c>
      <c r="K2734" s="38" t="str">
        <f aca="false">IF($C2734="","",N($F2734)*N($H2734))</f>
        <v/>
      </c>
      <c r="L2734" s="38" t="str">
        <f aca="false">IF($C2734="","",N($F2734)*N($I2734))</f>
        <v/>
      </c>
      <c r="M2734" s="37" t="str">
        <f aca="false">IF(OR($C2734="",N(TOP!$C$12)=0),"",N($J2734)/TOP!$C$12)</f>
        <v/>
      </c>
      <c r="N2734" s="37" t="str">
        <f aca="false">IF(OR($C2734="",N(TOP!$C$13)=0),"",N($K2734)/TOP!$C$13)</f>
        <v/>
      </c>
      <c r="O2734" s="37" t="str">
        <f aca="false">IF(OR($C2734="",N(TOP!$C$14)=0),"",N($L2734)/TOP!$C$14)</f>
        <v/>
      </c>
      <c r="P2734" s="42" t="str">
        <f aca="false">IF($C2734="","",IFERROR(CHOOSE(MATCH(TOP!$C$10,{"【期間A】","【期間B】","【期間C】"},0),N($M2734),N($N2734),N($O2734)),0))</f>
        <v/>
      </c>
    </row>
    <row r="2735" customFormat="false" ht="15" hidden="false" customHeight="false" outlineLevel="0" collapsed="false">
      <c r="B2735" s="12" t="n">
        <v>2730</v>
      </c>
      <c r="C2735" s="36" t="str">
        <f aca="false">IF(②実績CSV_期間A!$M2731="","",②実績CSV_期間A!$M2731&amp;"")</f>
        <v/>
      </c>
      <c r="D2735" s="12" t="str">
        <f aca="false">IF($C2735="","",②実績CSV_期間A!$N2731)</f>
        <v/>
      </c>
      <c r="E2735" s="12" t="str">
        <f aca="false">IF($C2735="","",RIGHT($D2735,1))</f>
        <v/>
      </c>
      <c r="F2735" s="41" t="str">
        <f aca="false">IF($C2735="","",IFERROR(INDEX(サイズ換算マスタ!$C$6:$C$8,MATCH($E2735,サイズ換算マスタ!$B$6:$B$8,0)),1))</f>
        <v/>
      </c>
      <c r="G2735" s="38" t="str">
        <f aca="false">IF($C2735="","",SUMIFS(②実績CSV_期間A!$AA$2:$AA$5001,②実績CSV_期間A!$M$2:$M$5001,$C2735))</f>
        <v/>
      </c>
      <c r="H2735" s="38" t="str">
        <f aca="false">IF($C2735="","",SUMIFS(③実績CSV_期間B!$AA$2:$AA$5001,③実績CSV_期間B!$M$2:$M$5001,$C2735))</f>
        <v/>
      </c>
      <c r="I2735" s="38" t="str">
        <f aca="false">IF($C2735="","",SUMIFS(④実績CSV_期間C!$AA$2:$AA$5001,④実績CSV_期間C!$M$2:$M$5001,$C2735))</f>
        <v/>
      </c>
      <c r="J2735" s="38" t="str">
        <f aca="false">IF($C2735="","",N($F2735)*N($G2735))</f>
        <v/>
      </c>
      <c r="K2735" s="38" t="str">
        <f aca="false">IF($C2735="","",N($F2735)*N($H2735))</f>
        <v/>
      </c>
      <c r="L2735" s="38" t="str">
        <f aca="false">IF($C2735="","",N($F2735)*N($I2735))</f>
        <v/>
      </c>
      <c r="M2735" s="37" t="str">
        <f aca="false">IF(OR($C2735="",N(TOP!$C$12)=0),"",N($J2735)/TOP!$C$12)</f>
        <v/>
      </c>
      <c r="N2735" s="37" t="str">
        <f aca="false">IF(OR($C2735="",N(TOP!$C$13)=0),"",N($K2735)/TOP!$C$13)</f>
        <v/>
      </c>
      <c r="O2735" s="37" t="str">
        <f aca="false">IF(OR($C2735="",N(TOP!$C$14)=0),"",N($L2735)/TOP!$C$14)</f>
        <v/>
      </c>
      <c r="P2735" s="42" t="str">
        <f aca="false">IF($C2735="","",IFERROR(CHOOSE(MATCH(TOP!$C$10,{"【期間A】","【期間B】","【期間C】"},0),N($M2735),N($N2735),N($O2735)),0))</f>
        <v/>
      </c>
    </row>
    <row r="2736" customFormat="false" ht="15" hidden="false" customHeight="false" outlineLevel="0" collapsed="false">
      <c r="B2736" s="12" t="n">
        <v>2731</v>
      </c>
      <c r="C2736" s="36" t="str">
        <f aca="false">IF(②実績CSV_期間A!$M2732="","",②実績CSV_期間A!$M2732&amp;"")</f>
        <v/>
      </c>
      <c r="D2736" s="12" t="str">
        <f aca="false">IF($C2736="","",②実績CSV_期間A!$N2732)</f>
        <v/>
      </c>
      <c r="E2736" s="12" t="str">
        <f aca="false">IF($C2736="","",RIGHT($D2736,1))</f>
        <v/>
      </c>
      <c r="F2736" s="41" t="str">
        <f aca="false">IF($C2736="","",IFERROR(INDEX(サイズ換算マスタ!$C$6:$C$8,MATCH($E2736,サイズ換算マスタ!$B$6:$B$8,0)),1))</f>
        <v/>
      </c>
      <c r="G2736" s="38" t="str">
        <f aca="false">IF($C2736="","",SUMIFS(②実績CSV_期間A!$AA$2:$AA$5001,②実績CSV_期間A!$M$2:$M$5001,$C2736))</f>
        <v/>
      </c>
      <c r="H2736" s="38" t="str">
        <f aca="false">IF($C2736="","",SUMIFS(③実績CSV_期間B!$AA$2:$AA$5001,③実績CSV_期間B!$M$2:$M$5001,$C2736))</f>
        <v/>
      </c>
      <c r="I2736" s="38" t="str">
        <f aca="false">IF($C2736="","",SUMIFS(④実績CSV_期間C!$AA$2:$AA$5001,④実績CSV_期間C!$M$2:$M$5001,$C2736))</f>
        <v/>
      </c>
      <c r="J2736" s="38" t="str">
        <f aca="false">IF($C2736="","",N($F2736)*N($G2736))</f>
        <v/>
      </c>
      <c r="K2736" s="38" t="str">
        <f aca="false">IF($C2736="","",N($F2736)*N($H2736))</f>
        <v/>
      </c>
      <c r="L2736" s="38" t="str">
        <f aca="false">IF($C2736="","",N($F2736)*N($I2736))</f>
        <v/>
      </c>
      <c r="M2736" s="37" t="str">
        <f aca="false">IF(OR($C2736="",N(TOP!$C$12)=0),"",N($J2736)/TOP!$C$12)</f>
        <v/>
      </c>
      <c r="N2736" s="37" t="str">
        <f aca="false">IF(OR($C2736="",N(TOP!$C$13)=0),"",N($K2736)/TOP!$C$13)</f>
        <v/>
      </c>
      <c r="O2736" s="37" t="str">
        <f aca="false">IF(OR($C2736="",N(TOP!$C$14)=0),"",N($L2736)/TOP!$C$14)</f>
        <v/>
      </c>
      <c r="P2736" s="42" t="str">
        <f aca="false">IF($C2736="","",IFERROR(CHOOSE(MATCH(TOP!$C$10,{"【期間A】","【期間B】","【期間C】"},0),N($M2736),N($N2736),N($O2736)),0))</f>
        <v/>
      </c>
    </row>
    <row r="2737" customFormat="false" ht="15" hidden="false" customHeight="false" outlineLevel="0" collapsed="false">
      <c r="B2737" s="12" t="n">
        <v>2732</v>
      </c>
      <c r="C2737" s="36" t="str">
        <f aca="false">IF(②実績CSV_期間A!$M2733="","",②実績CSV_期間A!$M2733&amp;"")</f>
        <v/>
      </c>
      <c r="D2737" s="12" t="str">
        <f aca="false">IF($C2737="","",②実績CSV_期間A!$N2733)</f>
        <v/>
      </c>
      <c r="E2737" s="12" t="str">
        <f aca="false">IF($C2737="","",RIGHT($D2737,1))</f>
        <v/>
      </c>
      <c r="F2737" s="41" t="str">
        <f aca="false">IF($C2737="","",IFERROR(INDEX(サイズ換算マスタ!$C$6:$C$8,MATCH($E2737,サイズ換算マスタ!$B$6:$B$8,0)),1))</f>
        <v/>
      </c>
      <c r="G2737" s="38" t="str">
        <f aca="false">IF($C2737="","",SUMIFS(②実績CSV_期間A!$AA$2:$AA$5001,②実績CSV_期間A!$M$2:$M$5001,$C2737))</f>
        <v/>
      </c>
      <c r="H2737" s="38" t="str">
        <f aca="false">IF($C2737="","",SUMIFS(③実績CSV_期間B!$AA$2:$AA$5001,③実績CSV_期間B!$M$2:$M$5001,$C2737))</f>
        <v/>
      </c>
      <c r="I2737" s="38" t="str">
        <f aca="false">IF($C2737="","",SUMIFS(④実績CSV_期間C!$AA$2:$AA$5001,④実績CSV_期間C!$M$2:$M$5001,$C2737))</f>
        <v/>
      </c>
      <c r="J2737" s="38" t="str">
        <f aca="false">IF($C2737="","",N($F2737)*N($G2737))</f>
        <v/>
      </c>
      <c r="K2737" s="38" t="str">
        <f aca="false">IF($C2737="","",N($F2737)*N($H2737))</f>
        <v/>
      </c>
      <c r="L2737" s="38" t="str">
        <f aca="false">IF($C2737="","",N($F2737)*N($I2737))</f>
        <v/>
      </c>
      <c r="M2737" s="37" t="str">
        <f aca="false">IF(OR($C2737="",N(TOP!$C$12)=0),"",N($J2737)/TOP!$C$12)</f>
        <v/>
      </c>
      <c r="N2737" s="37" t="str">
        <f aca="false">IF(OR($C2737="",N(TOP!$C$13)=0),"",N($K2737)/TOP!$C$13)</f>
        <v/>
      </c>
      <c r="O2737" s="37" t="str">
        <f aca="false">IF(OR($C2737="",N(TOP!$C$14)=0),"",N($L2737)/TOP!$C$14)</f>
        <v/>
      </c>
      <c r="P2737" s="42" t="str">
        <f aca="false">IF($C2737="","",IFERROR(CHOOSE(MATCH(TOP!$C$10,{"【期間A】","【期間B】","【期間C】"},0),N($M2737),N($N2737),N($O2737)),0))</f>
        <v/>
      </c>
    </row>
    <row r="2738" customFormat="false" ht="15" hidden="false" customHeight="false" outlineLevel="0" collapsed="false">
      <c r="B2738" s="12" t="n">
        <v>2733</v>
      </c>
      <c r="C2738" s="36" t="str">
        <f aca="false">IF(②実績CSV_期間A!$M2734="","",②実績CSV_期間A!$M2734&amp;"")</f>
        <v/>
      </c>
      <c r="D2738" s="12" t="str">
        <f aca="false">IF($C2738="","",②実績CSV_期間A!$N2734)</f>
        <v/>
      </c>
      <c r="E2738" s="12" t="str">
        <f aca="false">IF($C2738="","",RIGHT($D2738,1))</f>
        <v/>
      </c>
      <c r="F2738" s="41" t="str">
        <f aca="false">IF($C2738="","",IFERROR(INDEX(サイズ換算マスタ!$C$6:$C$8,MATCH($E2738,サイズ換算マスタ!$B$6:$B$8,0)),1))</f>
        <v/>
      </c>
      <c r="G2738" s="38" t="str">
        <f aca="false">IF($C2738="","",SUMIFS(②実績CSV_期間A!$AA$2:$AA$5001,②実績CSV_期間A!$M$2:$M$5001,$C2738))</f>
        <v/>
      </c>
      <c r="H2738" s="38" t="str">
        <f aca="false">IF($C2738="","",SUMIFS(③実績CSV_期間B!$AA$2:$AA$5001,③実績CSV_期間B!$M$2:$M$5001,$C2738))</f>
        <v/>
      </c>
      <c r="I2738" s="38" t="str">
        <f aca="false">IF($C2738="","",SUMIFS(④実績CSV_期間C!$AA$2:$AA$5001,④実績CSV_期間C!$M$2:$M$5001,$C2738))</f>
        <v/>
      </c>
      <c r="J2738" s="38" t="str">
        <f aca="false">IF($C2738="","",N($F2738)*N($G2738))</f>
        <v/>
      </c>
      <c r="K2738" s="38" t="str">
        <f aca="false">IF($C2738="","",N($F2738)*N($H2738))</f>
        <v/>
      </c>
      <c r="L2738" s="38" t="str">
        <f aca="false">IF($C2738="","",N($F2738)*N($I2738))</f>
        <v/>
      </c>
      <c r="M2738" s="37" t="str">
        <f aca="false">IF(OR($C2738="",N(TOP!$C$12)=0),"",N($J2738)/TOP!$C$12)</f>
        <v/>
      </c>
      <c r="N2738" s="37" t="str">
        <f aca="false">IF(OR($C2738="",N(TOP!$C$13)=0),"",N($K2738)/TOP!$C$13)</f>
        <v/>
      </c>
      <c r="O2738" s="37" t="str">
        <f aca="false">IF(OR($C2738="",N(TOP!$C$14)=0),"",N($L2738)/TOP!$C$14)</f>
        <v/>
      </c>
      <c r="P2738" s="42" t="str">
        <f aca="false">IF($C2738="","",IFERROR(CHOOSE(MATCH(TOP!$C$10,{"【期間A】","【期間B】","【期間C】"},0),N($M2738),N($N2738),N($O2738)),0))</f>
        <v/>
      </c>
    </row>
    <row r="2739" customFormat="false" ht="15" hidden="false" customHeight="false" outlineLevel="0" collapsed="false">
      <c r="B2739" s="12" t="n">
        <v>2734</v>
      </c>
      <c r="C2739" s="36" t="str">
        <f aca="false">IF(②実績CSV_期間A!$M2735="","",②実績CSV_期間A!$M2735&amp;"")</f>
        <v/>
      </c>
      <c r="D2739" s="12" t="str">
        <f aca="false">IF($C2739="","",②実績CSV_期間A!$N2735)</f>
        <v/>
      </c>
      <c r="E2739" s="12" t="str">
        <f aca="false">IF($C2739="","",RIGHT($D2739,1))</f>
        <v/>
      </c>
      <c r="F2739" s="41" t="str">
        <f aca="false">IF($C2739="","",IFERROR(INDEX(サイズ換算マスタ!$C$6:$C$8,MATCH($E2739,サイズ換算マスタ!$B$6:$B$8,0)),1))</f>
        <v/>
      </c>
      <c r="G2739" s="38" t="str">
        <f aca="false">IF($C2739="","",SUMIFS(②実績CSV_期間A!$AA$2:$AA$5001,②実績CSV_期間A!$M$2:$M$5001,$C2739))</f>
        <v/>
      </c>
      <c r="H2739" s="38" t="str">
        <f aca="false">IF($C2739="","",SUMIFS(③実績CSV_期間B!$AA$2:$AA$5001,③実績CSV_期間B!$M$2:$M$5001,$C2739))</f>
        <v/>
      </c>
      <c r="I2739" s="38" t="str">
        <f aca="false">IF($C2739="","",SUMIFS(④実績CSV_期間C!$AA$2:$AA$5001,④実績CSV_期間C!$M$2:$M$5001,$C2739))</f>
        <v/>
      </c>
      <c r="J2739" s="38" t="str">
        <f aca="false">IF($C2739="","",N($F2739)*N($G2739))</f>
        <v/>
      </c>
      <c r="K2739" s="38" t="str">
        <f aca="false">IF($C2739="","",N($F2739)*N($H2739))</f>
        <v/>
      </c>
      <c r="L2739" s="38" t="str">
        <f aca="false">IF($C2739="","",N($F2739)*N($I2739))</f>
        <v/>
      </c>
      <c r="M2739" s="37" t="str">
        <f aca="false">IF(OR($C2739="",N(TOP!$C$12)=0),"",N($J2739)/TOP!$C$12)</f>
        <v/>
      </c>
      <c r="N2739" s="37" t="str">
        <f aca="false">IF(OR($C2739="",N(TOP!$C$13)=0),"",N($K2739)/TOP!$C$13)</f>
        <v/>
      </c>
      <c r="O2739" s="37" t="str">
        <f aca="false">IF(OR($C2739="",N(TOP!$C$14)=0),"",N($L2739)/TOP!$C$14)</f>
        <v/>
      </c>
      <c r="P2739" s="42" t="str">
        <f aca="false">IF($C2739="","",IFERROR(CHOOSE(MATCH(TOP!$C$10,{"【期間A】","【期間B】","【期間C】"},0),N($M2739),N($N2739),N($O2739)),0))</f>
        <v/>
      </c>
    </row>
    <row r="2740" customFormat="false" ht="15" hidden="false" customHeight="false" outlineLevel="0" collapsed="false">
      <c r="B2740" s="12" t="n">
        <v>2735</v>
      </c>
      <c r="C2740" s="36" t="str">
        <f aca="false">IF(②実績CSV_期間A!$M2736="","",②実績CSV_期間A!$M2736&amp;"")</f>
        <v/>
      </c>
      <c r="D2740" s="12" t="str">
        <f aca="false">IF($C2740="","",②実績CSV_期間A!$N2736)</f>
        <v/>
      </c>
      <c r="E2740" s="12" t="str">
        <f aca="false">IF($C2740="","",RIGHT($D2740,1))</f>
        <v/>
      </c>
      <c r="F2740" s="41" t="str">
        <f aca="false">IF($C2740="","",IFERROR(INDEX(サイズ換算マスタ!$C$6:$C$8,MATCH($E2740,サイズ換算マスタ!$B$6:$B$8,0)),1))</f>
        <v/>
      </c>
      <c r="G2740" s="38" t="str">
        <f aca="false">IF($C2740="","",SUMIFS(②実績CSV_期間A!$AA$2:$AA$5001,②実績CSV_期間A!$M$2:$M$5001,$C2740))</f>
        <v/>
      </c>
      <c r="H2740" s="38" t="str">
        <f aca="false">IF($C2740="","",SUMIFS(③実績CSV_期間B!$AA$2:$AA$5001,③実績CSV_期間B!$M$2:$M$5001,$C2740))</f>
        <v/>
      </c>
      <c r="I2740" s="38" t="str">
        <f aca="false">IF($C2740="","",SUMIFS(④実績CSV_期間C!$AA$2:$AA$5001,④実績CSV_期間C!$M$2:$M$5001,$C2740))</f>
        <v/>
      </c>
      <c r="J2740" s="38" t="str">
        <f aca="false">IF($C2740="","",N($F2740)*N($G2740))</f>
        <v/>
      </c>
      <c r="K2740" s="38" t="str">
        <f aca="false">IF($C2740="","",N($F2740)*N($H2740))</f>
        <v/>
      </c>
      <c r="L2740" s="38" t="str">
        <f aca="false">IF($C2740="","",N($F2740)*N($I2740))</f>
        <v/>
      </c>
      <c r="M2740" s="37" t="str">
        <f aca="false">IF(OR($C2740="",N(TOP!$C$12)=0),"",N($J2740)/TOP!$C$12)</f>
        <v/>
      </c>
      <c r="N2740" s="37" t="str">
        <f aca="false">IF(OR($C2740="",N(TOP!$C$13)=0),"",N($K2740)/TOP!$C$13)</f>
        <v/>
      </c>
      <c r="O2740" s="37" t="str">
        <f aca="false">IF(OR($C2740="",N(TOP!$C$14)=0),"",N($L2740)/TOP!$C$14)</f>
        <v/>
      </c>
      <c r="P2740" s="42" t="str">
        <f aca="false">IF($C2740="","",IFERROR(CHOOSE(MATCH(TOP!$C$10,{"【期間A】","【期間B】","【期間C】"},0),N($M2740),N($N2740),N($O2740)),0))</f>
        <v/>
      </c>
    </row>
    <row r="2741" customFormat="false" ht="15" hidden="false" customHeight="false" outlineLevel="0" collapsed="false">
      <c r="B2741" s="12" t="n">
        <v>2736</v>
      </c>
      <c r="C2741" s="36" t="str">
        <f aca="false">IF(②実績CSV_期間A!$M2737="","",②実績CSV_期間A!$M2737&amp;"")</f>
        <v/>
      </c>
      <c r="D2741" s="12" t="str">
        <f aca="false">IF($C2741="","",②実績CSV_期間A!$N2737)</f>
        <v/>
      </c>
      <c r="E2741" s="12" t="str">
        <f aca="false">IF($C2741="","",RIGHT($D2741,1))</f>
        <v/>
      </c>
      <c r="F2741" s="41" t="str">
        <f aca="false">IF($C2741="","",IFERROR(INDEX(サイズ換算マスタ!$C$6:$C$8,MATCH($E2741,サイズ換算マスタ!$B$6:$B$8,0)),1))</f>
        <v/>
      </c>
      <c r="G2741" s="38" t="str">
        <f aca="false">IF($C2741="","",SUMIFS(②実績CSV_期間A!$AA$2:$AA$5001,②実績CSV_期間A!$M$2:$M$5001,$C2741))</f>
        <v/>
      </c>
      <c r="H2741" s="38" t="str">
        <f aca="false">IF($C2741="","",SUMIFS(③実績CSV_期間B!$AA$2:$AA$5001,③実績CSV_期間B!$M$2:$M$5001,$C2741))</f>
        <v/>
      </c>
      <c r="I2741" s="38" t="str">
        <f aca="false">IF($C2741="","",SUMIFS(④実績CSV_期間C!$AA$2:$AA$5001,④実績CSV_期間C!$M$2:$M$5001,$C2741))</f>
        <v/>
      </c>
      <c r="J2741" s="38" t="str">
        <f aca="false">IF($C2741="","",N($F2741)*N($G2741))</f>
        <v/>
      </c>
      <c r="K2741" s="38" t="str">
        <f aca="false">IF($C2741="","",N($F2741)*N($H2741))</f>
        <v/>
      </c>
      <c r="L2741" s="38" t="str">
        <f aca="false">IF($C2741="","",N($F2741)*N($I2741))</f>
        <v/>
      </c>
      <c r="M2741" s="37" t="str">
        <f aca="false">IF(OR($C2741="",N(TOP!$C$12)=0),"",N($J2741)/TOP!$C$12)</f>
        <v/>
      </c>
      <c r="N2741" s="37" t="str">
        <f aca="false">IF(OR($C2741="",N(TOP!$C$13)=0),"",N($K2741)/TOP!$C$13)</f>
        <v/>
      </c>
      <c r="O2741" s="37" t="str">
        <f aca="false">IF(OR($C2741="",N(TOP!$C$14)=0),"",N($L2741)/TOP!$C$14)</f>
        <v/>
      </c>
      <c r="P2741" s="42" t="str">
        <f aca="false">IF($C2741="","",IFERROR(CHOOSE(MATCH(TOP!$C$10,{"【期間A】","【期間B】","【期間C】"},0),N($M2741),N($N2741),N($O2741)),0))</f>
        <v/>
      </c>
    </row>
    <row r="2742" customFormat="false" ht="15" hidden="false" customHeight="false" outlineLevel="0" collapsed="false">
      <c r="B2742" s="12" t="n">
        <v>2737</v>
      </c>
      <c r="C2742" s="36" t="str">
        <f aca="false">IF(②実績CSV_期間A!$M2738="","",②実績CSV_期間A!$M2738&amp;"")</f>
        <v/>
      </c>
      <c r="D2742" s="12" t="str">
        <f aca="false">IF($C2742="","",②実績CSV_期間A!$N2738)</f>
        <v/>
      </c>
      <c r="E2742" s="12" t="str">
        <f aca="false">IF($C2742="","",RIGHT($D2742,1))</f>
        <v/>
      </c>
      <c r="F2742" s="41" t="str">
        <f aca="false">IF($C2742="","",IFERROR(INDEX(サイズ換算マスタ!$C$6:$C$8,MATCH($E2742,サイズ換算マスタ!$B$6:$B$8,0)),1))</f>
        <v/>
      </c>
      <c r="G2742" s="38" t="str">
        <f aca="false">IF($C2742="","",SUMIFS(②実績CSV_期間A!$AA$2:$AA$5001,②実績CSV_期間A!$M$2:$M$5001,$C2742))</f>
        <v/>
      </c>
      <c r="H2742" s="38" t="str">
        <f aca="false">IF($C2742="","",SUMIFS(③実績CSV_期間B!$AA$2:$AA$5001,③実績CSV_期間B!$M$2:$M$5001,$C2742))</f>
        <v/>
      </c>
      <c r="I2742" s="38" t="str">
        <f aca="false">IF($C2742="","",SUMIFS(④実績CSV_期間C!$AA$2:$AA$5001,④実績CSV_期間C!$M$2:$M$5001,$C2742))</f>
        <v/>
      </c>
      <c r="J2742" s="38" t="str">
        <f aca="false">IF($C2742="","",N($F2742)*N($G2742))</f>
        <v/>
      </c>
      <c r="K2742" s="38" t="str">
        <f aca="false">IF($C2742="","",N($F2742)*N($H2742))</f>
        <v/>
      </c>
      <c r="L2742" s="38" t="str">
        <f aca="false">IF($C2742="","",N($F2742)*N($I2742))</f>
        <v/>
      </c>
      <c r="M2742" s="37" t="str">
        <f aca="false">IF(OR($C2742="",N(TOP!$C$12)=0),"",N($J2742)/TOP!$C$12)</f>
        <v/>
      </c>
      <c r="N2742" s="37" t="str">
        <f aca="false">IF(OR($C2742="",N(TOP!$C$13)=0),"",N($K2742)/TOP!$C$13)</f>
        <v/>
      </c>
      <c r="O2742" s="37" t="str">
        <f aca="false">IF(OR($C2742="",N(TOP!$C$14)=0),"",N($L2742)/TOP!$C$14)</f>
        <v/>
      </c>
      <c r="P2742" s="42" t="str">
        <f aca="false">IF($C2742="","",IFERROR(CHOOSE(MATCH(TOP!$C$10,{"【期間A】","【期間B】","【期間C】"},0),N($M2742),N($N2742),N($O2742)),0))</f>
        <v/>
      </c>
    </row>
    <row r="2743" customFormat="false" ht="15" hidden="false" customHeight="false" outlineLevel="0" collapsed="false">
      <c r="B2743" s="12" t="n">
        <v>2738</v>
      </c>
      <c r="C2743" s="36" t="str">
        <f aca="false">IF(②実績CSV_期間A!$M2739="","",②実績CSV_期間A!$M2739&amp;"")</f>
        <v/>
      </c>
      <c r="D2743" s="12" t="str">
        <f aca="false">IF($C2743="","",②実績CSV_期間A!$N2739)</f>
        <v/>
      </c>
      <c r="E2743" s="12" t="str">
        <f aca="false">IF($C2743="","",RIGHT($D2743,1))</f>
        <v/>
      </c>
      <c r="F2743" s="41" t="str">
        <f aca="false">IF($C2743="","",IFERROR(INDEX(サイズ換算マスタ!$C$6:$C$8,MATCH($E2743,サイズ換算マスタ!$B$6:$B$8,0)),1))</f>
        <v/>
      </c>
      <c r="G2743" s="38" t="str">
        <f aca="false">IF($C2743="","",SUMIFS(②実績CSV_期間A!$AA$2:$AA$5001,②実績CSV_期間A!$M$2:$M$5001,$C2743))</f>
        <v/>
      </c>
      <c r="H2743" s="38" t="str">
        <f aca="false">IF($C2743="","",SUMIFS(③実績CSV_期間B!$AA$2:$AA$5001,③実績CSV_期間B!$M$2:$M$5001,$C2743))</f>
        <v/>
      </c>
      <c r="I2743" s="38" t="str">
        <f aca="false">IF($C2743="","",SUMIFS(④実績CSV_期間C!$AA$2:$AA$5001,④実績CSV_期間C!$M$2:$M$5001,$C2743))</f>
        <v/>
      </c>
      <c r="J2743" s="38" t="str">
        <f aca="false">IF($C2743="","",N($F2743)*N($G2743))</f>
        <v/>
      </c>
      <c r="K2743" s="38" t="str">
        <f aca="false">IF($C2743="","",N($F2743)*N($H2743))</f>
        <v/>
      </c>
      <c r="L2743" s="38" t="str">
        <f aca="false">IF($C2743="","",N($F2743)*N($I2743))</f>
        <v/>
      </c>
      <c r="M2743" s="37" t="str">
        <f aca="false">IF(OR($C2743="",N(TOP!$C$12)=0),"",N($J2743)/TOP!$C$12)</f>
        <v/>
      </c>
      <c r="N2743" s="37" t="str">
        <f aca="false">IF(OR($C2743="",N(TOP!$C$13)=0),"",N($K2743)/TOP!$C$13)</f>
        <v/>
      </c>
      <c r="O2743" s="37" t="str">
        <f aca="false">IF(OR($C2743="",N(TOP!$C$14)=0),"",N($L2743)/TOP!$C$14)</f>
        <v/>
      </c>
      <c r="P2743" s="42" t="str">
        <f aca="false">IF($C2743="","",IFERROR(CHOOSE(MATCH(TOP!$C$10,{"【期間A】","【期間B】","【期間C】"},0),N($M2743),N($N2743),N($O2743)),0))</f>
        <v/>
      </c>
    </row>
    <row r="2744" customFormat="false" ht="15" hidden="false" customHeight="false" outlineLevel="0" collapsed="false">
      <c r="B2744" s="12" t="n">
        <v>2739</v>
      </c>
      <c r="C2744" s="36" t="str">
        <f aca="false">IF(②実績CSV_期間A!$M2740="","",②実績CSV_期間A!$M2740&amp;"")</f>
        <v/>
      </c>
      <c r="D2744" s="12" t="str">
        <f aca="false">IF($C2744="","",②実績CSV_期間A!$N2740)</f>
        <v/>
      </c>
      <c r="E2744" s="12" t="str">
        <f aca="false">IF($C2744="","",RIGHT($D2744,1))</f>
        <v/>
      </c>
      <c r="F2744" s="41" t="str">
        <f aca="false">IF($C2744="","",IFERROR(INDEX(サイズ換算マスタ!$C$6:$C$8,MATCH($E2744,サイズ換算マスタ!$B$6:$B$8,0)),1))</f>
        <v/>
      </c>
      <c r="G2744" s="38" t="str">
        <f aca="false">IF($C2744="","",SUMIFS(②実績CSV_期間A!$AA$2:$AA$5001,②実績CSV_期間A!$M$2:$M$5001,$C2744))</f>
        <v/>
      </c>
      <c r="H2744" s="38" t="str">
        <f aca="false">IF($C2744="","",SUMIFS(③実績CSV_期間B!$AA$2:$AA$5001,③実績CSV_期間B!$M$2:$M$5001,$C2744))</f>
        <v/>
      </c>
      <c r="I2744" s="38" t="str">
        <f aca="false">IF($C2744="","",SUMIFS(④実績CSV_期間C!$AA$2:$AA$5001,④実績CSV_期間C!$M$2:$M$5001,$C2744))</f>
        <v/>
      </c>
      <c r="J2744" s="38" t="str">
        <f aca="false">IF($C2744="","",N($F2744)*N($G2744))</f>
        <v/>
      </c>
      <c r="K2744" s="38" t="str">
        <f aca="false">IF($C2744="","",N($F2744)*N($H2744))</f>
        <v/>
      </c>
      <c r="L2744" s="38" t="str">
        <f aca="false">IF($C2744="","",N($F2744)*N($I2744))</f>
        <v/>
      </c>
      <c r="M2744" s="37" t="str">
        <f aca="false">IF(OR($C2744="",N(TOP!$C$12)=0),"",N($J2744)/TOP!$C$12)</f>
        <v/>
      </c>
      <c r="N2744" s="37" t="str">
        <f aca="false">IF(OR($C2744="",N(TOP!$C$13)=0),"",N($K2744)/TOP!$C$13)</f>
        <v/>
      </c>
      <c r="O2744" s="37" t="str">
        <f aca="false">IF(OR($C2744="",N(TOP!$C$14)=0),"",N($L2744)/TOP!$C$14)</f>
        <v/>
      </c>
      <c r="P2744" s="42" t="str">
        <f aca="false">IF($C2744="","",IFERROR(CHOOSE(MATCH(TOP!$C$10,{"【期間A】","【期間B】","【期間C】"},0),N($M2744),N($N2744),N($O2744)),0))</f>
        <v/>
      </c>
    </row>
    <row r="2745" customFormat="false" ht="15" hidden="false" customHeight="false" outlineLevel="0" collapsed="false">
      <c r="B2745" s="12" t="n">
        <v>2740</v>
      </c>
      <c r="C2745" s="36" t="str">
        <f aca="false">IF(②実績CSV_期間A!$M2741="","",②実績CSV_期間A!$M2741&amp;"")</f>
        <v/>
      </c>
      <c r="D2745" s="12" t="str">
        <f aca="false">IF($C2745="","",②実績CSV_期間A!$N2741)</f>
        <v/>
      </c>
      <c r="E2745" s="12" t="str">
        <f aca="false">IF($C2745="","",RIGHT($D2745,1))</f>
        <v/>
      </c>
      <c r="F2745" s="41" t="str">
        <f aca="false">IF($C2745="","",IFERROR(INDEX(サイズ換算マスタ!$C$6:$C$8,MATCH($E2745,サイズ換算マスタ!$B$6:$B$8,0)),1))</f>
        <v/>
      </c>
      <c r="G2745" s="38" t="str">
        <f aca="false">IF($C2745="","",SUMIFS(②実績CSV_期間A!$AA$2:$AA$5001,②実績CSV_期間A!$M$2:$M$5001,$C2745))</f>
        <v/>
      </c>
      <c r="H2745" s="38" t="str">
        <f aca="false">IF($C2745="","",SUMIFS(③実績CSV_期間B!$AA$2:$AA$5001,③実績CSV_期間B!$M$2:$M$5001,$C2745))</f>
        <v/>
      </c>
      <c r="I2745" s="38" t="str">
        <f aca="false">IF($C2745="","",SUMIFS(④実績CSV_期間C!$AA$2:$AA$5001,④実績CSV_期間C!$M$2:$M$5001,$C2745))</f>
        <v/>
      </c>
      <c r="J2745" s="38" t="str">
        <f aca="false">IF($C2745="","",N($F2745)*N($G2745))</f>
        <v/>
      </c>
      <c r="K2745" s="38" t="str">
        <f aca="false">IF($C2745="","",N($F2745)*N($H2745))</f>
        <v/>
      </c>
      <c r="L2745" s="38" t="str">
        <f aca="false">IF($C2745="","",N($F2745)*N($I2745))</f>
        <v/>
      </c>
      <c r="M2745" s="37" t="str">
        <f aca="false">IF(OR($C2745="",N(TOP!$C$12)=0),"",N($J2745)/TOP!$C$12)</f>
        <v/>
      </c>
      <c r="N2745" s="37" t="str">
        <f aca="false">IF(OR($C2745="",N(TOP!$C$13)=0),"",N($K2745)/TOP!$C$13)</f>
        <v/>
      </c>
      <c r="O2745" s="37" t="str">
        <f aca="false">IF(OR($C2745="",N(TOP!$C$14)=0),"",N($L2745)/TOP!$C$14)</f>
        <v/>
      </c>
      <c r="P2745" s="42" t="str">
        <f aca="false">IF($C2745="","",IFERROR(CHOOSE(MATCH(TOP!$C$10,{"【期間A】","【期間B】","【期間C】"},0),N($M2745),N($N2745),N($O2745)),0))</f>
        <v/>
      </c>
    </row>
    <row r="2746" customFormat="false" ht="15" hidden="false" customHeight="false" outlineLevel="0" collapsed="false">
      <c r="B2746" s="12" t="n">
        <v>2741</v>
      </c>
      <c r="C2746" s="36" t="str">
        <f aca="false">IF(②実績CSV_期間A!$M2742="","",②実績CSV_期間A!$M2742&amp;"")</f>
        <v/>
      </c>
      <c r="D2746" s="12" t="str">
        <f aca="false">IF($C2746="","",②実績CSV_期間A!$N2742)</f>
        <v/>
      </c>
      <c r="E2746" s="12" t="str">
        <f aca="false">IF($C2746="","",RIGHT($D2746,1))</f>
        <v/>
      </c>
      <c r="F2746" s="41" t="str">
        <f aca="false">IF($C2746="","",IFERROR(INDEX(サイズ換算マスタ!$C$6:$C$8,MATCH($E2746,サイズ換算マスタ!$B$6:$B$8,0)),1))</f>
        <v/>
      </c>
      <c r="G2746" s="38" t="str">
        <f aca="false">IF($C2746="","",SUMIFS(②実績CSV_期間A!$AA$2:$AA$5001,②実績CSV_期間A!$M$2:$M$5001,$C2746))</f>
        <v/>
      </c>
      <c r="H2746" s="38" t="str">
        <f aca="false">IF($C2746="","",SUMIFS(③実績CSV_期間B!$AA$2:$AA$5001,③実績CSV_期間B!$M$2:$M$5001,$C2746))</f>
        <v/>
      </c>
      <c r="I2746" s="38" t="str">
        <f aca="false">IF($C2746="","",SUMIFS(④実績CSV_期間C!$AA$2:$AA$5001,④実績CSV_期間C!$M$2:$M$5001,$C2746))</f>
        <v/>
      </c>
      <c r="J2746" s="38" t="str">
        <f aca="false">IF($C2746="","",N($F2746)*N($G2746))</f>
        <v/>
      </c>
      <c r="K2746" s="38" t="str">
        <f aca="false">IF($C2746="","",N($F2746)*N($H2746))</f>
        <v/>
      </c>
      <c r="L2746" s="38" t="str">
        <f aca="false">IF($C2746="","",N($F2746)*N($I2746))</f>
        <v/>
      </c>
      <c r="M2746" s="37" t="str">
        <f aca="false">IF(OR($C2746="",N(TOP!$C$12)=0),"",N($J2746)/TOP!$C$12)</f>
        <v/>
      </c>
      <c r="N2746" s="37" t="str">
        <f aca="false">IF(OR($C2746="",N(TOP!$C$13)=0),"",N($K2746)/TOP!$C$13)</f>
        <v/>
      </c>
      <c r="O2746" s="37" t="str">
        <f aca="false">IF(OR($C2746="",N(TOP!$C$14)=0),"",N($L2746)/TOP!$C$14)</f>
        <v/>
      </c>
      <c r="P2746" s="42" t="str">
        <f aca="false">IF($C2746="","",IFERROR(CHOOSE(MATCH(TOP!$C$10,{"【期間A】","【期間B】","【期間C】"},0),N($M2746),N($N2746),N($O2746)),0))</f>
        <v/>
      </c>
    </row>
    <row r="2747" customFormat="false" ht="15" hidden="false" customHeight="false" outlineLevel="0" collapsed="false">
      <c r="B2747" s="12" t="n">
        <v>2742</v>
      </c>
      <c r="C2747" s="36" t="str">
        <f aca="false">IF(②実績CSV_期間A!$M2743="","",②実績CSV_期間A!$M2743&amp;"")</f>
        <v/>
      </c>
      <c r="D2747" s="12" t="str">
        <f aca="false">IF($C2747="","",②実績CSV_期間A!$N2743)</f>
        <v/>
      </c>
      <c r="E2747" s="12" t="str">
        <f aca="false">IF($C2747="","",RIGHT($D2747,1))</f>
        <v/>
      </c>
      <c r="F2747" s="41" t="str">
        <f aca="false">IF($C2747="","",IFERROR(INDEX(サイズ換算マスタ!$C$6:$C$8,MATCH($E2747,サイズ換算マスタ!$B$6:$B$8,0)),1))</f>
        <v/>
      </c>
      <c r="G2747" s="38" t="str">
        <f aca="false">IF($C2747="","",SUMIFS(②実績CSV_期間A!$AA$2:$AA$5001,②実績CSV_期間A!$M$2:$M$5001,$C2747))</f>
        <v/>
      </c>
      <c r="H2747" s="38" t="str">
        <f aca="false">IF($C2747="","",SUMIFS(③実績CSV_期間B!$AA$2:$AA$5001,③実績CSV_期間B!$M$2:$M$5001,$C2747))</f>
        <v/>
      </c>
      <c r="I2747" s="38" t="str">
        <f aca="false">IF($C2747="","",SUMIFS(④実績CSV_期間C!$AA$2:$AA$5001,④実績CSV_期間C!$M$2:$M$5001,$C2747))</f>
        <v/>
      </c>
      <c r="J2747" s="38" t="str">
        <f aca="false">IF($C2747="","",N($F2747)*N($G2747))</f>
        <v/>
      </c>
      <c r="K2747" s="38" t="str">
        <f aca="false">IF($C2747="","",N($F2747)*N($H2747))</f>
        <v/>
      </c>
      <c r="L2747" s="38" t="str">
        <f aca="false">IF($C2747="","",N($F2747)*N($I2747))</f>
        <v/>
      </c>
      <c r="M2747" s="37" t="str">
        <f aca="false">IF(OR($C2747="",N(TOP!$C$12)=0),"",N($J2747)/TOP!$C$12)</f>
        <v/>
      </c>
      <c r="N2747" s="37" t="str">
        <f aca="false">IF(OR($C2747="",N(TOP!$C$13)=0),"",N($K2747)/TOP!$C$13)</f>
        <v/>
      </c>
      <c r="O2747" s="37" t="str">
        <f aca="false">IF(OR($C2747="",N(TOP!$C$14)=0),"",N($L2747)/TOP!$C$14)</f>
        <v/>
      </c>
      <c r="P2747" s="42" t="str">
        <f aca="false">IF($C2747="","",IFERROR(CHOOSE(MATCH(TOP!$C$10,{"【期間A】","【期間B】","【期間C】"},0),N($M2747),N($N2747),N($O2747)),0))</f>
        <v/>
      </c>
    </row>
    <row r="2748" customFormat="false" ht="15" hidden="false" customHeight="false" outlineLevel="0" collapsed="false">
      <c r="B2748" s="12" t="n">
        <v>2743</v>
      </c>
      <c r="C2748" s="36" t="str">
        <f aca="false">IF(②実績CSV_期間A!$M2744="","",②実績CSV_期間A!$M2744&amp;"")</f>
        <v/>
      </c>
      <c r="D2748" s="12" t="str">
        <f aca="false">IF($C2748="","",②実績CSV_期間A!$N2744)</f>
        <v/>
      </c>
      <c r="E2748" s="12" t="str">
        <f aca="false">IF($C2748="","",RIGHT($D2748,1))</f>
        <v/>
      </c>
      <c r="F2748" s="41" t="str">
        <f aca="false">IF($C2748="","",IFERROR(INDEX(サイズ換算マスタ!$C$6:$C$8,MATCH($E2748,サイズ換算マスタ!$B$6:$B$8,0)),1))</f>
        <v/>
      </c>
      <c r="G2748" s="38" t="str">
        <f aca="false">IF($C2748="","",SUMIFS(②実績CSV_期間A!$AA$2:$AA$5001,②実績CSV_期間A!$M$2:$M$5001,$C2748))</f>
        <v/>
      </c>
      <c r="H2748" s="38" t="str">
        <f aca="false">IF($C2748="","",SUMIFS(③実績CSV_期間B!$AA$2:$AA$5001,③実績CSV_期間B!$M$2:$M$5001,$C2748))</f>
        <v/>
      </c>
      <c r="I2748" s="38" t="str">
        <f aca="false">IF($C2748="","",SUMIFS(④実績CSV_期間C!$AA$2:$AA$5001,④実績CSV_期間C!$M$2:$M$5001,$C2748))</f>
        <v/>
      </c>
      <c r="J2748" s="38" t="str">
        <f aca="false">IF($C2748="","",N($F2748)*N($G2748))</f>
        <v/>
      </c>
      <c r="K2748" s="38" t="str">
        <f aca="false">IF($C2748="","",N($F2748)*N($H2748))</f>
        <v/>
      </c>
      <c r="L2748" s="38" t="str">
        <f aca="false">IF($C2748="","",N($F2748)*N($I2748))</f>
        <v/>
      </c>
      <c r="M2748" s="37" t="str">
        <f aca="false">IF(OR($C2748="",N(TOP!$C$12)=0),"",N($J2748)/TOP!$C$12)</f>
        <v/>
      </c>
      <c r="N2748" s="37" t="str">
        <f aca="false">IF(OR($C2748="",N(TOP!$C$13)=0),"",N($K2748)/TOP!$C$13)</f>
        <v/>
      </c>
      <c r="O2748" s="37" t="str">
        <f aca="false">IF(OR($C2748="",N(TOP!$C$14)=0),"",N($L2748)/TOP!$C$14)</f>
        <v/>
      </c>
      <c r="P2748" s="42" t="str">
        <f aca="false">IF($C2748="","",IFERROR(CHOOSE(MATCH(TOP!$C$10,{"【期間A】","【期間B】","【期間C】"},0),N($M2748),N($N2748),N($O2748)),0))</f>
        <v/>
      </c>
    </row>
    <row r="2749" customFormat="false" ht="15" hidden="false" customHeight="false" outlineLevel="0" collapsed="false">
      <c r="B2749" s="12" t="n">
        <v>2744</v>
      </c>
      <c r="C2749" s="36" t="str">
        <f aca="false">IF(②実績CSV_期間A!$M2745="","",②実績CSV_期間A!$M2745&amp;"")</f>
        <v/>
      </c>
      <c r="D2749" s="12" t="str">
        <f aca="false">IF($C2749="","",②実績CSV_期間A!$N2745)</f>
        <v/>
      </c>
      <c r="E2749" s="12" t="str">
        <f aca="false">IF($C2749="","",RIGHT($D2749,1))</f>
        <v/>
      </c>
      <c r="F2749" s="41" t="str">
        <f aca="false">IF($C2749="","",IFERROR(INDEX(サイズ換算マスタ!$C$6:$C$8,MATCH($E2749,サイズ換算マスタ!$B$6:$B$8,0)),1))</f>
        <v/>
      </c>
      <c r="G2749" s="38" t="str">
        <f aca="false">IF($C2749="","",SUMIFS(②実績CSV_期間A!$AA$2:$AA$5001,②実績CSV_期間A!$M$2:$M$5001,$C2749))</f>
        <v/>
      </c>
      <c r="H2749" s="38" t="str">
        <f aca="false">IF($C2749="","",SUMIFS(③実績CSV_期間B!$AA$2:$AA$5001,③実績CSV_期間B!$M$2:$M$5001,$C2749))</f>
        <v/>
      </c>
      <c r="I2749" s="38" t="str">
        <f aca="false">IF($C2749="","",SUMIFS(④実績CSV_期間C!$AA$2:$AA$5001,④実績CSV_期間C!$M$2:$M$5001,$C2749))</f>
        <v/>
      </c>
      <c r="J2749" s="38" t="str">
        <f aca="false">IF($C2749="","",N($F2749)*N($G2749))</f>
        <v/>
      </c>
      <c r="K2749" s="38" t="str">
        <f aca="false">IF($C2749="","",N($F2749)*N($H2749))</f>
        <v/>
      </c>
      <c r="L2749" s="38" t="str">
        <f aca="false">IF($C2749="","",N($F2749)*N($I2749))</f>
        <v/>
      </c>
      <c r="M2749" s="37" t="str">
        <f aca="false">IF(OR($C2749="",N(TOP!$C$12)=0),"",N($J2749)/TOP!$C$12)</f>
        <v/>
      </c>
      <c r="N2749" s="37" t="str">
        <f aca="false">IF(OR($C2749="",N(TOP!$C$13)=0),"",N($K2749)/TOP!$C$13)</f>
        <v/>
      </c>
      <c r="O2749" s="37" t="str">
        <f aca="false">IF(OR($C2749="",N(TOP!$C$14)=0),"",N($L2749)/TOP!$C$14)</f>
        <v/>
      </c>
      <c r="P2749" s="42" t="str">
        <f aca="false">IF($C2749="","",IFERROR(CHOOSE(MATCH(TOP!$C$10,{"【期間A】","【期間B】","【期間C】"},0),N($M2749),N($N2749),N($O2749)),0))</f>
        <v/>
      </c>
    </row>
    <row r="2750" customFormat="false" ht="15" hidden="false" customHeight="false" outlineLevel="0" collapsed="false">
      <c r="B2750" s="12" t="n">
        <v>2745</v>
      </c>
      <c r="C2750" s="36" t="str">
        <f aca="false">IF(②実績CSV_期間A!$M2746="","",②実績CSV_期間A!$M2746&amp;"")</f>
        <v/>
      </c>
      <c r="D2750" s="12" t="str">
        <f aca="false">IF($C2750="","",②実績CSV_期間A!$N2746)</f>
        <v/>
      </c>
      <c r="E2750" s="12" t="str">
        <f aca="false">IF($C2750="","",RIGHT($D2750,1))</f>
        <v/>
      </c>
      <c r="F2750" s="41" t="str">
        <f aca="false">IF($C2750="","",IFERROR(INDEX(サイズ換算マスタ!$C$6:$C$8,MATCH($E2750,サイズ換算マスタ!$B$6:$B$8,0)),1))</f>
        <v/>
      </c>
      <c r="G2750" s="38" t="str">
        <f aca="false">IF($C2750="","",SUMIFS(②実績CSV_期間A!$AA$2:$AA$5001,②実績CSV_期間A!$M$2:$M$5001,$C2750))</f>
        <v/>
      </c>
      <c r="H2750" s="38" t="str">
        <f aca="false">IF($C2750="","",SUMIFS(③実績CSV_期間B!$AA$2:$AA$5001,③実績CSV_期間B!$M$2:$M$5001,$C2750))</f>
        <v/>
      </c>
      <c r="I2750" s="38" t="str">
        <f aca="false">IF($C2750="","",SUMIFS(④実績CSV_期間C!$AA$2:$AA$5001,④実績CSV_期間C!$M$2:$M$5001,$C2750))</f>
        <v/>
      </c>
      <c r="J2750" s="38" t="str">
        <f aca="false">IF($C2750="","",N($F2750)*N($G2750))</f>
        <v/>
      </c>
      <c r="K2750" s="38" t="str">
        <f aca="false">IF($C2750="","",N($F2750)*N($H2750))</f>
        <v/>
      </c>
      <c r="L2750" s="38" t="str">
        <f aca="false">IF($C2750="","",N($F2750)*N($I2750))</f>
        <v/>
      </c>
      <c r="M2750" s="37" t="str">
        <f aca="false">IF(OR($C2750="",N(TOP!$C$12)=0),"",N($J2750)/TOP!$C$12)</f>
        <v/>
      </c>
      <c r="N2750" s="37" t="str">
        <f aca="false">IF(OR($C2750="",N(TOP!$C$13)=0),"",N($K2750)/TOP!$C$13)</f>
        <v/>
      </c>
      <c r="O2750" s="37" t="str">
        <f aca="false">IF(OR($C2750="",N(TOP!$C$14)=0),"",N($L2750)/TOP!$C$14)</f>
        <v/>
      </c>
      <c r="P2750" s="42" t="str">
        <f aca="false">IF($C2750="","",IFERROR(CHOOSE(MATCH(TOP!$C$10,{"【期間A】","【期間B】","【期間C】"},0),N($M2750),N($N2750),N($O2750)),0))</f>
        <v/>
      </c>
    </row>
    <row r="2751" customFormat="false" ht="15" hidden="false" customHeight="false" outlineLevel="0" collapsed="false">
      <c r="B2751" s="12" t="n">
        <v>2746</v>
      </c>
      <c r="C2751" s="36" t="str">
        <f aca="false">IF(②実績CSV_期間A!$M2747="","",②実績CSV_期間A!$M2747&amp;"")</f>
        <v/>
      </c>
      <c r="D2751" s="12" t="str">
        <f aca="false">IF($C2751="","",②実績CSV_期間A!$N2747)</f>
        <v/>
      </c>
      <c r="E2751" s="12" t="str">
        <f aca="false">IF($C2751="","",RIGHT($D2751,1))</f>
        <v/>
      </c>
      <c r="F2751" s="41" t="str">
        <f aca="false">IF($C2751="","",IFERROR(INDEX(サイズ換算マスタ!$C$6:$C$8,MATCH($E2751,サイズ換算マスタ!$B$6:$B$8,0)),1))</f>
        <v/>
      </c>
      <c r="G2751" s="38" t="str">
        <f aca="false">IF($C2751="","",SUMIFS(②実績CSV_期間A!$AA$2:$AA$5001,②実績CSV_期間A!$M$2:$M$5001,$C2751))</f>
        <v/>
      </c>
      <c r="H2751" s="38" t="str">
        <f aca="false">IF($C2751="","",SUMIFS(③実績CSV_期間B!$AA$2:$AA$5001,③実績CSV_期間B!$M$2:$M$5001,$C2751))</f>
        <v/>
      </c>
      <c r="I2751" s="38" t="str">
        <f aca="false">IF($C2751="","",SUMIFS(④実績CSV_期間C!$AA$2:$AA$5001,④実績CSV_期間C!$M$2:$M$5001,$C2751))</f>
        <v/>
      </c>
      <c r="J2751" s="38" t="str">
        <f aca="false">IF($C2751="","",N($F2751)*N($G2751))</f>
        <v/>
      </c>
      <c r="K2751" s="38" t="str">
        <f aca="false">IF($C2751="","",N($F2751)*N($H2751))</f>
        <v/>
      </c>
      <c r="L2751" s="38" t="str">
        <f aca="false">IF($C2751="","",N($F2751)*N($I2751))</f>
        <v/>
      </c>
      <c r="M2751" s="37" t="str">
        <f aca="false">IF(OR($C2751="",N(TOP!$C$12)=0),"",N($J2751)/TOP!$C$12)</f>
        <v/>
      </c>
      <c r="N2751" s="37" t="str">
        <f aca="false">IF(OR($C2751="",N(TOP!$C$13)=0),"",N($K2751)/TOP!$C$13)</f>
        <v/>
      </c>
      <c r="O2751" s="37" t="str">
        <f aca="false">IF(OR($C2751="",N(TOP!$C$14)=0),"",N($L2751)/TOP!$C$14)</f>
        <v/>
      </c>
      <c r="P2751" s="42" t="str">
        <f aca="false">IF($C2751="","",IFERROR(CHOOSE(MATCH(TOP!$C$10,{"【期間A】","【期間B】","【期間C】"},0),N($M2751),N($N2751),N($O2751)),0))</f>
        <v/>
      </c>
    </row>
    <row r="2752" customFormat="false" ht="15" hidden="false" customHeight="false" outlineLevel="0" collapsed="false">
      <c r="B2752" s="12" t="n">
        <v>2747</v>
      </c>
      <c r="C2752" s="36" t="str">
        <f aca="false">IF(②実績CSV_期間A!$M2748="","",②実績CSV_期間A!$M2748&amp;"")</f>
        <v/>
      </c>
      <c r="D2752" s="12" t="str">
        <f aca="false">IF($C2752="","",②実績CSV_期間A!$N2748)</f>
        <v/>
      </c>
      <c r="E2752" s="12" t="str">
        <f aca="false">IF($C2752="","",RIGHT($D2752,1))</f>
        <v/>
      </c>
      <c r="F2752" s="41" t="str">
        <f aca="false">IF($C2752="","",IFERROR(INDEX(サイズ換算マスタ!$C$6:$C$8,MATCH($E2752,サイズ換算マスタ!$B$6:$B$8,0)),1))</f>
        <v/>
      </c>
      <c r="G2752" s="38" t="str">
        <f aca="false">IF($C2752="","",SUMIFS(②実績CSV_期間A!$AA$2:$AA$5001,②実績CSV_期間A!$M$2:$M$5001,$C2752))</f>
        <v/>
      </c>
      <c r="H2752" s="38" t="str">
        <f aca="false">IF($C2752="","",SUMIFS(③実績CSV_期間B!$AA$2:$AA$5001,③実績CSV_期間B!$M$2:$M$5001,$C2752))</f>
        <v/>
      </c>
      <c r="I2752" s="38" t="str">
        <f aca="false">IF($C2752="","",SUMIFS(④実績CSV_期間C!$AA$2:$AA$5001,④実績CSV_期間C!$M$2:$M$5001,$C2752))</f>
        <v/>
      </c>
      <c r="J2752" s="38" t="str">
        <f aca="false">IF($C2752="","",N($F2752)*N($G2752))</f>
        <v/>
      </c>
      <c r="K2752" s="38" t="str">
        <f aca="false">IF($C2752="","",N($F2752)*N($H2752))</f>
        <v/>
      </c>
      <c r="L2752" s="38" t="str">
        <f aca="false">IF($C2752="","",N($F2752)*N($I2752))</f>
        <v/>
      </c>
      <c r="M2752" s="37" t="str">
        <f aca="false">IF(OR($C2752="",N(TOP!$C$12)=0),"",N($J2752)/TOP!$C$12)</f>
        <v/>
      </c>
      <c r="N2752" s="37" t="str">
        <f aca="false">IF(OR($C2752="",N(TOP!$C$13)=0),"",N($K2752)/TOP!$C$13)</f>
        <v/>
      </c>
      <c r="O2752" s="37" t="str">
        <f aca="false">IF(OR($C2752="",N(TOP!$C$14)=0),"",N($L2752)/TOP!$C$14)</f>
        <v/>
      </c>
      <c r="P2752" s="42" t="str">
        <f aca="false">IF($C2752="","",IFERROR(CHOOSE(MATCH(TOP!$C$10,{"【期間A】","【期間B】","【期間C】"},0),N($M2752),N($N2752),N($O2752)),0))</f>
        <v/>
      </c>
    </row>
    <row r="2753" customFormat="false" ht="15" hidden="false" customHeight="false" outlineLevel="0" collapsed="false">
      <c r="B2753" s="12" t="n">
        <v>2748</v>
      </c>
      <c r="C2753" s="36" t="str">
        <f aca="false">IF(②実績CSV_期間A!$M2749="","",②実績CSV_期間A!$M2749&amp;"")</f>
        <v/>
      </c>
      <c r="D2753" s="12" t="str">
        <f aca="false">IF($C2753="","",②実績CSV_期間A!$N2749)</f>
        <v/>
      </c>
      <c r="E2753" s="12" t="str">
        <f aca="false">IF($C2753="","",RIGHT($D2753,1))</f>
        <v/>
      </c>
      <c r="F2753" s="41" t="str">
        <f aca="false">IF($C2753="","",IFERROR(INDEX(サイズ換算マスタ!$C$6:$C$8,MATCH($E2753,サイズ換算マスタ!$B$6:$B$8,0)),1))</f>
        <v/>
      </c>
      <c r="G2753" s="38" t="str">
        <f aca="false">IF($C2753="","",SUMIFS(②実績CSV_期間A!$AA$2:$AA$5001,②実績CSV_期間A!$M$2:$M$5001,$C2753))</f>
        <v/>
      </c>
      <c r="H2753" s="38" t="str">
        <f aca="false">IF($C2753="","",SUMIFS(③実績CSV_期間B!$AA$2:$AA$5001,③実績CSV_期間B!$M$2:$M$5001,$C2753))</f>
        <v/>
      </c>
      <c r="I2753" s="38" t="str">
        <f aca="false">IF($C2753="","",SUMIFS(④実績CSV_期間C!$AA$2:$AA$5001,④実績CSV_期間C!$M$2:$M$5001,$C2753))</f>
        <v/>
      </c>
      <c r="J2753" s="38" t="str">
        <f aca="false">IF($C2753="","",N($F2753)*N($G2753))</f>
        <v/>
      </c>
      <c r="K2753" s="38" t="str">
        <f aca="false">IF($C2753="","",N($F2753)*N($H2753))</f>
        <v/>
      </c>
      <c r="L2753" s="38" t="str">
        <f aca="false">IF($C2753="","",N($F2753)*N($I2753))</f>
        <v/>
      </c>
      <c r="M2753" s="37" t="str">
        <f aca="false">IF(OR($C2753="",N(TOP!$C$12)=0),"",N($J2753)/TOP!$C$12)</f>
        <v/>
      </c>
      <c r="N2753" s="37" t="str">
        <f aca="false">IF(OR($C2753="",N(TOP!$C$13)=0),"",N($K2753)/TOP!$C$13)</f>
        <v/>
      </c>
      <c r="O2753" s="37" t="str">
        <f aca="false">IF(OR($C2753="",N(TOP!$C$14)=0),"",N($L2753)/TOP!$C$14)</f>
        <v/>
      </c>
      <c r="P2753" s="42" t="str">
        <f aca="false">IF($C2753="","",IFERROR(CHOOSE(MATCH(TOP!$C$10,{"【期間A】","【期間B】","【期間C】"},0),N($M2753),N($N2753),N($O2753)),0))</f>
        <v/>
      </c>
    </row>
    <row r="2754" customFormat="false" ht="15" hidden="false" customHeight="false" outlineLevel="0" collapsed="false">
      <c r="B2754" s="12" t="n">
        <v>2749</v>
      </c>
      <c r="C2754" s="36" t="str">
        <f aca="false">IF(②実績CSV_期間A!$M2750="","",②実績CSV_期間A!$M2750&amp;"")</f>
        <v/>
      </c>
      <c r="D2754" s="12" t="str">
        <f aca="false">IF($C2754="","",②実績CSV_期間A!$N2750)</f>
        <v/>
      </c>
      <c r="E2754" s="12" t="str">
        <f aca="false">IF($C2754="","",RIGHT($D2754,1))</f>
        <v/>
      </c>
      <c r="F2754" s="41" t="str">
        <f aca="false">IF($C2754="","",IFERROR(INDEX(サイズ換算マスタ!$C$6:$C$8,MATCH($E2754,サイズ換算マスタ!$B$6:$B$8,0)),1))</f>
        <v/>
      </c>
      <c r="G2754" s="38" t="str">
        <f aca="false">IF($C2754="","",SUMIFS(②実績CSV_期間A!$AA$2:$AA$5001,②実績CSV_期間A!$M$2:$M$5001,$C2754))</f>
        <v/>
      </c>
      <c r="H2754" s="38" t="str">
        <f aca="false">IF($C2754="","",SUMIFS(③実績CSV_期間B!$AA$2:$AA$5001,③実績CSV_期間B!$M$2:$M$5001,$C2754))</f>
        <v/>
      </c>
      <c r="I2754" s="38" t="str">
        <f aca="false">IF($C2754="","",SUMIFS(④実績CSV_期間C!$AA$2:$AA$5001,④実績CSV_期間C!$M$2:$M$5001,$C2754))</f>
        <v/>
      </c>
      <c r="J2754" s="38" t="str">
        <f aca="false">IF($C2754="","",N($F2754)*N($G2754))</f>
        <v/>
      </c>
      <c r="K2754" s="38" t="str">
        <f aca="false">IF($C2754="","",N($F2754)*N($H2754))</f>
        <v/>
      </c>
      <c r="L2754" s="38" t="str">
        <f aca="false">IF($C2754="","",N($F2754)*N($I2754))</f>
        <v/>
      </c>
      <c r="M2754" s="37" t="str">
        <f aca="false">IF(OR($C2754="",N(TOP!$C$12)=0),"",N($J2754)/TOP!$C$12)</f>
        <v/>
      </c>
      <c r="N2754" s="37" t="str">
        <f aca="false">IF(OR($C2754="",N(TOP!$C$13)=0),"",N($K2754)/TOP!$C$13)</f>
        <v/>
      </c>
      <c r="O2754" s="37" t="str">
        <f aca="false">IF(OR($C2754="",N(TOP!$C$14)=0),"",N($L2754)/TOP!$C$14)</f>
        <v/>
      </c>
      <c r="P2754" s="42" t="str">
        <f aca="false">IF($C2754="","",IFERROR(CHOOSE(MATCH(TOP!$C$10,{"【期間A】","【期間B】","【期間C】"},0),N($M2754),N($N2754),N($O2754)),0))</f>
        <v/>
      </c>
    </row>
    <row r="2755" customFormat="false" ht="15" hidden="false" customHeight="false" outlineLevel="0" collapsed="false">
      <c r="B2755" s="12" t="n">
        <v>2750</v>
      </c>
      <c r="C2755" s="36" t="str">
        <f aca="false">IF(②実績CSV_期間A!$M2751="","",②実績CSV_期間A!$M2751&amp;"")</f>
        <v/>
      </c>
      <c r="D2755" s="12" t="str">
        <f aca="false">IF($C2755="","",②実績CSV_期間A!$N2751)</f>
        <v/>
      </c>
      <c r="E2755" s="12" t="str">
        <f aca="false">IF($C2755="","",RIGHT($D2755,1))</f>
        <v/>
      </c>
      <c r="F2755" s="41" t="str">
        <f aca="false">IF($C2755="","",IFERROR(INDEX(サイズ換算マスタ!$C$6:$C$8,MATCH($E2755,サイズ換算マスタ!$B$6:$B$8,0)),1))</f>
        <v/>
      </c>
      <c r="G2755" s="38" t="str">
        <f aca="false">IF($C2755="","",SUMIFS(②実績CSV_期間A!$AA$2:$AA$5001,②実績CSV_期間A!$M$2:$M$5001,$C2755))</f>
        <v/>
      </c>
      <c r="H2755" s="38" t="str">
        <f aca="false">IF($C2755="","",SUMIFS(③実績CSV_期間B!$AA$2:$AA$5001,③実績CSV_期間B!$M$2:$M$5001,$C2755))</f>
        <v/>
      </c>
      <c r="I2755" s="38" t="str">
        <f aca="false">IF($C2755="","",SUMIFS(④実績CSV_期間C!$AA$2:$AA$5001,④実績CSV_期間C!$M$2:$M$5001,$C2755))</f>
        <v/>
      </c>
      <c r="J2755" s="38" t="str">
        <f aca="false">IF($C2755="","",N($F2755)*N($G2755))</f>
        <v/>
      </c>
      <c r="K2755" s="38" t="str">
        <f aca="false">IF($C2755="","",N($F2755)*N($H2755))</f>
        <v/>
      </c>
      <c r="L2755" s="38" t="str">
        <f aca="false">IF($C2755="","",N($F2755)*N($I2755))</f>
        <v/>
      </c>
      <c r="M2755" s="37" t="str">
        <f aca="false">IF(OR($C2755="",N(TOP!$C$12)=0),"",N($J2755)/TOP!$C$12)</f>
        <v/>
      </c>
      <c r="N2755" s="37" t="str">
        <f aca="false">IF(OR($C2755="",N(TOP!$C$13)=0),"",N($K2755)/TOP!$C$13)</f>
        <v/>
      </c>
      <c r="O2755" s="37" t="str">
        <f aca="false">IF(OR($C2755="",N(TOP!$C$14)=0),"",N($L2755)/TOP!$C$14)</f>
        <v/>
      </c>
      <c r="P2755" s="42" t="str">
        <f aca="false">IF($C2755="","",IFERROR(CHOOSE(MATCH(TOP!$C$10,{"【期間A】","【期間B】","【期間C】"},0),N($M2755),N($N2755),N($O2755)),0))</f>
        <v/>
      </c>
    </row>
    <row r="2756" customFormat="false" ht="15" hidden="false" customHeight="false" outlineLevel="0" collapsed="false">
      <c r="B2756" s="12" t="n">
        <v>2751</v>
      </c>
      <c r="C2756" s="36" t="str">
        <f aca="false">IF(②実績CSV_期間A!$M2752="","",②実績CSV_期間A!$M2752&amp;"")</f>
        <v/>
      </c>
      <c r="D2756" s="12" t="str">
        <f aca="false">IF($C2756="","",②実績CSV_期間A!$N2752)</f>
        <v/>
      </c>
      <c r="E2756" s="12" t="str">
        <f aca="false">IF($C2756="","",RIGHT($D2756,1))</f>
        <v/>
      </c>
      <c r="F2756" s="41" t="str">
        <f aca="false">IF($C2756="","",IFERROR(INDEX(サイズ換算マスタ!$C$6:$C$8,MATCH($E2756,サイズ換算マスタ!$B$6:$B$8,0)),1))</f>
        <v/>
      </c>
      <c r="G2756" s="38" t="str">
        <f aca="false">IF($C2756="","",SUMIFS(②実績CSV_期間A!$AA$2:$AA$5001,②実績CSV_期間A!$M$2:$M$5001,$C2756))</f>
        <v/>
      </c>
      <c r="H2756" s="38" t="str">
        <f aca="false">IF($C2756="","",SUMIFS(③実績CSV_期間B!$AA$2:$AA$5001,③実績CSV_期間B!$M$2:$M$5001,$C2756))</f>
        <v/>
      </c>
      <c r="I2756" s="38" t="str">
        <f aca="false">IF($C2756="","",SUMIFS(④実績CSV_期間C!$AA$2:$AA$5001,④実績CSV_期間C!$M$2:$M$5001,$C2756))</f>
        <v/>
      </c>
      <c r="J2756" s="38" t="str">
        <f aca="false">IF($C2756="","",N($F2756)*N($G2756))</f>
        <v/>
      </c>
      <c r="K2756" s="38" t="str">
        <f aca="false">IF($C2756="","",N($F2756)*N($H2756))</f>
        <v/>
      </c>
      <c r="L2756" s="38" t="str">
        <f aca="false">IF($C2756="","",N($F2756)*N($I2756))</f>
        <v/>
      </c>
      <c r="M2756" s="37" t="str">
        <f aca="false">IF(OR($C2756="",N(TOP!$C$12)=0),"",N($J2756)/TOP!$C$12)</f>
        <v/>
      </c>
      <c r="N2756" s="37" t="str">
        <f aca="false">IF(OR($C2756="",N(TOP!$C$13)=0),"",N($K2756)/TOP!$C$13)</f>
        <v/>
      </c>
      <c r="O2756" s="37" t="str">
        <f aca="false">IF(OR($C2756="",N(TOP!$C$14)=0),"",N($L2756)/TOP!$C$14)</f>
        <v/>
      </c>
      <c r="P2756" s="42" t="str">
        <f aca="false">IF($C2756="","",IFERROR(CHOOSE(MATCH(TOP!$C$10,{"【期間A】","【期間B】","【期間C】"},0),N($M2756),N($N2756),N($O2756)),0))</f>
        <v/>
      </c>
    </row>
    <row r="2757" customFormat="false" ht="15" hidden="false" customHeight="false" outlineLevel="0" collapsed="false">
      <c r="B2757" s="12" t="n">
        <v>2752</v>
      </c>
      <c r="C2757" s="36" t="str">
        <f aca="false">IF(②実績CSV_期間A!$M2753="","",②実績CSV_期間A!$M2753&amp;"")</f>
        <v/>
      </c>
      <c r="D2757" s="12" t="str">
        <f aca="false">IF($C2757="","",②実績CSV_期間A!$N2753)</f>
        <v/>
      </c>
      <c r="E2757" s="12" t="str">
        <f aca="false">IF($C2757="","",RIGHT($D2757,1))</f>
        <v/>
      </c>
      <c r="F2757" s="41" t="str">
        <f aca="false">IF($C2757="","",IFERROR(INDEX(サイズ換算マスタ!$C$6:$C$8,MATCH($E2757,サイズ換算マスタ!$B$6:$B$8,0)),1))</f>
        <v/>
      </c>
      <c r="G2757" s="38" t="str">
        <f aca="false">IF($C2757="","",SUMIFS(②実績CSV_期間A!$AA$2:$AA$5001,②実績CSV_期間A!$M$2:$M$5001,$C2757))</f>
        <v/>
      </c>
      <c r="H2757" s="38" t="str">
        <f aca="false">IF($C2757="","",SUMIFS(③実績CSV_期間B!$AA$2:$AA$5001,③実績CSV_期間B!$M$2:$M$5001,$C2757))</f>
        <v/>
      </c>
      <c r="I2757" s="38" t="str">
        <f aca="false">IF($C2757="","",SUMIFS(④実績CSV_期間C!$AA$2:$AA$5001,④実績CSV_期間C!$M$2:$M$5001,$C2757))</f>
        <v/>
      </c>
      <c r="J2757" s="38" t="str">
        <f aca="false">IF($C2757="","",N($F2757)*N($G2757))</f>
        <v/>
      </c>
      <c r="K2757" s="38" t="str">
        <f aca="false">IF($C2757="","",N($F2757)*N($H2757))</f>
        <v/>
      </c>
      <c r="L2757" s="38" t="str">
        <f aca="false">IF($C2757="","",N($F2757)*N($I2757))</f>
        <v/>
      </c>
      <c r="M2757" s="37" t="str">
        <f aca="false">IF(OR($C2757="",N(TOP!$C$12)=0),"",N($J2757)/TOP!$C$12)</f>
        <v/>
      </c>
      <c r="N2757" s="37" t="str">
        <f aca="false">IF(OR($C2757="",N(TOP!$C$13)=0),"",N($K2757)/TOP!$C$13)</f>
        <v/>
      </c>
      <c r="O2757" s="37" t="str">
        <f aca="false">IF(OR($C2757="",N(TOP!$C$14)=0),"",N($L2757)/TOP!$C$14)</f>
        <v/>
      </c>
      <c r="P2757" s="42" t="str">
        <f aca="false">IF($C2757="","",IFERROR(CHOOSE(MATCH(TOP!$C$10,{"【期間A】","【期間B】","【期間C】"},0),N($M2757),N($N2757),N($O2757)),0))</f>
        <v/>
      </c>
    </row>
    <row r="2758" customFormat="false" ht="15" hidden="false" customHeight="false" outlineLevel="0" collapsed="false">
      <c r="B2758" s="12" t="n">
        <v>2753</v>
      </c>
      <c r="C2758" s="36" t="str">
        <f aca="false">IF(②実績CSV_期間A!$M2754="","",②実績CSV_期間A!$M2754&amp;"")</f>
        <v/>
      </c>
      <c r="D2758" s="12" t="str">
        <f aca="false">IF($C2758="","",②実績CSV_期間A!$N2754)</f>
        <v/>
      </c>
      <c r="E2758" s="12" t="str">
        <f aca="false">IF($C2758="","",RIGHT($D2758,1))</f>
        <v/>
      </c>
      <c r="F2758" s="41" t="str">
        <f aca="false">IF($C2758="","",IFERROR(INDEX(サイズ換算マスタ!$C$6:$C$8,MATCH($E2758,サイズ換算マスタ!$B$6:$B$8,0)),1))</f>
        <v/>
      </c>
      <c r="G2758" s="38" t="str">
        <f aca="false">IF($C2758="","",SUMIFS(②実績CSV_期間A!$AA$2:$AA$5001,②実績CSV_期間A!$M$2:$M$5001,$C2758))</f>
        <v/>
      </c>
      <c r="H2758" s="38" t="str">
        <f aca="false">IF($C2758="","",SUMIFS(③実績CSV_期間B!$AA$2:$AA$5001,③実績CSV_期間B!$M$2:$M$5001,$C2758))</f>
        <v/>
      </c>
      <c r="I2758" s="38" t="str">
        <f aca="false">IF($C2758="","",SUMIFS(④実績CSV_期間C!$AA$2:$AA$5001,④実績CSV_期間C!$M$2:$M$5001,$C2758))</f>
        <v/>
      </c>
      <c r="J2758" s="38" t="str">
        <f aca="false">IF($C2758="","",N($F2758)*N($G2758))</f>
        <v/>
      </c>
      <c r="K2758" s="38" t="str">
        <f aca="false">IF($C2758="","",N($F2758)*N($H2758))</f>
        <v/>
      </c>
      <c r="L2758" s="38" t="str">
        <f aca="false">IF($C2758="","",N($F2758)*N($I2758))</f>
        <v/>
      </c>
      <c r="M2758" s="37" t="str">
        <f aca="false">IF(OR($C2758="",N(TOP!$C$12)=0),"",N($J2758)/TOP!$C$12)</f>
        <v/>
      </c>
      <c r="N2758" s="37" t="str">
        <f aca="false">IF(OR($C2758="",N(TOP!$C$13)=0),"",N($K2758)/TOP!$C$13)</f>
        <v/>
      </c>
      <c r="O2758" s="37" t="str">
        <f aca="false">IF(OR($C2758="",N(TOP!$C$14)=0),"",N($L2758)/TOP!$C$14)</f>
        <v/>
      </c>
      <c r="P2758" s="42" t="str">
        <f aca="false">IF($C2758="","",IFERROR(CHOOSE(MATCH(TOP!$C$10,{"【期間A】","【期間B】","【期間C】"},0),N($M2758),N($N2758),N($O2758)),0))</f>
        <v/>
      </c>
    </row>
    <row r="2759" customFormat="false" ht="15" hidden="false" customHeight="false" outlineLevel="0" collapsed="false">
      <c r="B2759" s="12" t="n">
        <v>2754</v>
      </c>
      <c r="C2759" s="36" t="str">
        <f aca="false">IF(②実績CSV_期間A!$M2755="","",②実績CSV_期間A!$M2755&amp;"")</f>
        <v/>
      </c>
      <c r="D2759" s="12" t="str">
        <f aca="false">IF($C2759="","",②実績CSV_期間A!$N2755)</f>
        <v/>
      </c>
      <c r="E2759" s="12" t="str">
        <f aca="false">IF($C2759="","",RIGHT($D2759,1))</f>
        <v/>
      </c>
      <c r="F2759" s="41" t="str">
        <f aca="false">IF($C2759="","",IFERROR(INDEX(サイズ換算マスタ!$C$6:$C$8,MATCH($E2759,サイズ換算マスタ!$B$6:$B$8,0)),1))</f>
        <v/>
      </c>
      <c r="G2759" s="38" t="str">
        <f aca="false">IF($C2759="","",SUMIFS(②実績CSV_期間A!$AA$2:$AA$5001,②実績CSV_期間A!$M$2:$M$5001,$C2759))</f>
        <v/>
      </c>
      <c r="H2759" s="38" t="str">
        <f aca="false">IF($C2759="","",SUMIFS(③実績CSV_期間B!$AA$2:$AA$5001,③実績CSV_期間B!$M$2:$M$5001,$C2759))</f>
        <v/>
      </c>
      <c r="I2759" s="38" t="str">
        <f aca="false">IF($C2759="","",SUMIFS(④実績CSV_期間C!$AA$2:$AA$5001,④実績CSV_期間C!$M$2:$M$5001,$C2759))</f>
        <v/>
      </c>
      <c r="J2759" s="38" t="str">
        <f aca="false">IF($C2759="","",N($F2759)*N($G2759))</f>
        <v/>
      </c>
      <c r="K2759" s="38" t="str">
        <f aca="false">IF($C2759="","",N($F2759)*N($H2759))</f>
        <v/>
      </c>
      <c r="L2759" s="38" t="str">
        <f aca="false">IF($C2759="","",N($F2759)*N($I2759))</f>
        <v/>
      </c>
      <c r="M2759" s="37" t="str">
        <f aca="false">IF(OR($C2759="",N(TOP!$C$12)=0),"",N($J2759)/TOP!$C$12)</f>
        <v/>
      </c>
      <c r="N2759" s="37" t="str">
        <f aca="false">IF(OR($C2759="",N(TOP!$C$13)=0),"",N($K2759)/TOP!$C$13)</f>
        <v/>
      </c>
      <c r="O2759" s="37" t="str">
        <f aca="false">IF(OR($C2759="",N(TOP!$C$14)=0),"",N($L2759)/TOP!$C$14)</f>
        <v/>
      </c>
      <c r="P2759" s="42" t="str">
        <f aca="false">IF($C2759="","",IFERROR(CHOOSE(MATCH(TOP!$C$10,{"【期間A】","【期間B】","【期間C】"},0),N($M2759),N($N2759),N($O2759)),0))</f>
        <v/>
      </c>
    </row>
    <row r="2760" customFormat="false" ht="15" hidden="false" customHeight="false" outlineLevel="0" collapsed="false">
      <c r="B2760" s="12" t="n">
        <v>2755</v>
      </c>
      <c r="C2760" s="36" t="str">
        <f aca="false">IF(②実績CSV_期間A!$M2756="","",②実績CSV_期間A!$M2756&amp;"")</f>
        <v/>
      </c>
      <c r="D2760" s="12" t="str">
        <f aca="false">IF($C2760="","",②実績CSV_期間A!$N2756)</f>
        <v/>
      </c>
      <c r="E2760" s="12" t="str">
        <f aca="false">IF($C2760="","",RIGHT($D2760,1))</f>
        <v/>
      </c>
      <c r="F2760" s="41" t="str">
        <f aca="false">IF($C2760="","",IFERROR(INDEX(サイズ換算マスタ!$C$6:$C$8,MATCH($E2760,サイズ換算マスタ!$B$6:$B$8,0)),1))</f>
        <v/>
      </c>
      <c r="G2760" s="38" t="str">
        <f aca="false">IF($C2760="","",SUMIFS(②実績CSV_期間A!$AA$2:$AA$5001,②実績CSV_期間A!$M$2:$M$5001,$C2760))</f>
        <v/>
      </c>
      <c r="H2760" s="38" t="str">
        <f aca="false">IF($C2760="","",SUMIFS(③実績CSV_期間B!$AA$2:$AA$5001,③実績CSV_期間B!$M$2:$M$5001,$C2760))</f>
        <v/>
      </c>
      <c r="I2760" s="38" t="str">
        <f aca="false">IF($C2760="","",SUMIFS(④実績CSV_期間C!$AA$2:$AA$5001,④実績CSV_期間C!$M$2:$M$5001,$C2760))</f>
        <v/>
      </c>
      <c r="J2760" s="38" t="str">
        <f aca="false">IF($C2760="","",N($F2760)*N($G2760))</f>
        <v/>
      </c>
      <c r="K2760" s="38" t="str">
        <f aca="false">IF($C2760="","",N($F2760)*N($H2760))</f>
        <v/>
      </c>
      <c r="L2760" s="38" t="str">
        <f aca="false">IF($C2760="","",N($F2760)*N($I2760))</f>
        <v/>
      </c>
      <c r="M2760" s="37" t="str">
        <f aca="false">IF(OR($C2760="",N(TOP!$C$12)=0),"",N($J2760)/TOP!$C$12)</f>
        <v/>
      </c>
      <c r="N2760" s="37" t="str">
        <f aca="false">IF(OR($C2760="",N(TOP!$C$13)=0),"",N($K2760)/TOP!$C$13)</f>
        <v/>
      </c>
      <c r="O2760" s="37" t="str">
        <f aca="false">IF(OR($C2760="",N(TOP!$C$14)=0),"",N($L2760)/TOP!$C$14)</f>
        <v/>
      </c>
      <c r="P2760" s="42" t="str">
        <f aca="false">IF($C2760="","",IFERROR(CHOOSE(MATCH(TOP!$C$10,{"【期間A】","【期間B】","【期間C】"},0),N($M2760),N($N2760),N($O2760)),0))</f>
        <v/>
      </c>
    </row>
    <row r="2761" customFormat="false" ht="15" hidden="false" customHeight="false" outlineLevel="0" collapsed="false">
      <c r="B2761" s="12" t="n">
        <v>2756</v>
      </c>
      <c r="C2761" s="36" t="str">
        <f aca="false">IF(②実績CSV_期間A!$M2757="","",②実績CSV_期間A!$M2757&amp;"")</f>
        <v/>
      </c>
      <c r="D2761" s="12" t="str">
        <f aca="false">IF($C2761="","",②実績CSV_期間A!$N2757)</f>
        <v/>
      </c>
      <c r="E2761" s="12" t="str">
        <f aca="false">IF($C2761="","",RIGHT($D2761,1))</f>
        <v/>
      </c>
      <c r="F2761" s="41" t="str">
        <f aca="false">IF($C2761="","",IFERROR(INDEX(サイズ換算マスタ!$C$6:$C$8,MATCH($E2761,サイズ換算マスタ!$B$6:$B$8,0)),1))</f>
        <v/>
      </c>
      <c r="G2761" s="38" t="str">
        <f aca="false">IF($C2761="","",SUMIFS(②実績CSV_期間A!$AA$2:$AA$5001,②実績CSV_期間A!$M$2:$M$5001,$C2761))</f>
        <v/>
      </c>
      <c r="H2761" s="38" t="str">
        <f aca="false">IF($C2761="","",SUMIFS(③実績CSV_期間B!$AA$2:$AA$5001,③実績CSV_期間B!$M$2:$M$5001,$C2761))</f>
        <v/>
      </c>
      <c r="I2761" s="38" t="str">
        <f aca="false">IF($C2761="","",SUMIFS(④実績CSV_期間C!$AA$2:$AA$5001,④実績CSV_期間C!$M$2:$M$5001,$C2761))</f>
        <v/>
      </c>
      <c r="J2761" s="38" t="str">
        <f aca="false">IF($C2761="","",N($F2761)*N($G2761))</f>
        <v/>
      </c>
      <c r="K2761" s="38" t="str">
        <f aca="false">IF($C2761="","",N($F2761)*N($H2761))</f>
        <v/>
      </c>
      <c r="L2761" s="38" t="str">
        <f aca="false">IF($C2761="","",N($F2761)*N($I2761))</f>
        <v/>
      </c>
      <c r="M2761" s="37" t="str">
        <f aca="false">IF(OR($C2761="",N(TOP!$C$12)=0),"",N($J2761)/TOP!$C$12)</f>
        <v/>
      </c>
      <c r="N2761" s="37" t="str">
        <f aca="false">IF(OR($C2761="",N(TOP!$C$13)=0),"",N($K2761)/TOP!$C$13)</f>
        <v/>
      </c>
      <c r="O2761" s="37" t="str">
        <f aca="false">IF(OR($C2761="",N(TOP!$C$14)=0),"",N($L2761)/TOP!$C$14)</f>
        <v/>
      </c>
      <c r="P2761" s="42" t="str">
        <f aca="false">IF($C2761="","",IFERROR(CHOOSE(MATCH(TOP!$C$10,{"【期間A】","【期間B】","【期間C】"},0),N($M2761),N($N2761),N($O2761)),0))</f>
        <v/>
      </c>
    </row>
    <row r="2762" customFormat="false" ht="15" hidden="false" customHeight="false" outlineLevel="0" collapsed="false">
      <c r="B2762" s="12" t="n">
        <v>2757</v>
      </c>
      <c r="C2762" s="36" t="str">
        <f aca="false">IF(②実績CSV_期間A!$M2758="","",②実績CSV_期間A!$M2758&amp;"")</f>
        <v/>
      </c>
      <c r="D2762" s="12" t="str">
        <f aca="false">IF($C2762="","",②実績CSV_期間A!$N2758)</f>
        <v/>
      </c>
      <c r="E2762" s="12" t="str">
        <f aca="false">IF($C2762="","",RIGHT($D2762,1))</f>
        <v/>
      </c>
      <c r="F2762" s="41" t="str">
        <f aca="false">IF($C2762="","",IFERROR(INDEX(サイズ換算マスタ!$C$6:$C$8,MATCH($E2762,サイズ換算マスタ!$B$6:$B$8,0)),1))</f>
        <v/>
      </c>
      <c r="G2762" s="38" t="str">
        <f aca="false">IF($C2762="","",SUMIFS(②実績CSV_期間A!$AA$2:$AA$5001,②実績CSV_期間A!$M$2:$M$5001,$C2762))</f>
        <v/>
      </c>
      <c r="H2762" s="38" t="str">
        <f aca="false">IF($C2762="","",SUMIFS(③実績CSV_期間B!$AA$2:$AA$5001,③実績CSV_期間B!$M$2:$M$5001,$C2762))</f>
        <v/>
      </c>
      <c r="I2762" s="38" t="str">
        <f aca="false">IF($C2762="","",SUMIFS(④実績CSV_期間C!$AA$2:$AA$5001,④実績CSV_期間C!$M$2:$M$5001,$C2762))</f>
        <v/>
      </c>
      <c r="J2762" s="38" t="str">
        <f aca="false">IF($C2762="","",N($F2762)*N($G2762))</f>
        <v/>
      </c>
      <c r="K2762" s="38" t="str">
        <f aca="false">IF($C2762="","",N($F2762)*N($H2762))</f>
        <v/>
      </c>
      <c r="L2762" s="38" t="str">
        <f aca="false">IF($C2762="","",N($F2762)*N($I2762))</f>
        <v/>
      </c>
      <c r="M2762" s="37" t="str">
        <f aca="false">IF(OR($C2762="",N(TOP!$C$12)=0),"",N($J2762)/TOP!$C$12)</f>
        <v/>
      </c>
      <c r="N2762" s="37" t="str">
        <f aca="false">IF(OR($C2762="",N(TOP!$C$13)=0),"",N($K2762)/TOP!$C$13)</f>
        <v/>
      </c>
      <c r="O2762" s="37" t="str">
        <f aca="false">IF(OR($C2762="",N(TOP!$C$14)=0),"",N($L2762)/TOP!$C$14)</f>
        <v/>
      </c>
      <c r="P2762" s="42" t="str">
        <f aca="false">IF($C2762="","",IFERROR(CHOOSE(MATCH(TOP!$C$10,{"【期間A】","【期間B】","【期間C】"},0),N($M2762),N($N2762),N($O2762)),0))</f>
        <v/>
      </c>
    </row>
    <row r="2763" customFormat="false" ht="15" hidden="false" customHeight="false" outlineLevel="0" collapsed="false">
      <c r="B2763" s="12" t="n">
        <v>2758</v>
      </c>
      <c r="C2763" s="36" t="str">
        <f aca="false">IF(②実績CSV_期間A!$M2759="","",②実績CSV_期間A!$M2759&amp;"")</f>
        <v/>
      </c>
      <c r="D2763" s="12" t="str">
        <f aca="false">IF($C2763="","",②実績CSV_期間A!$N2759)</f>
        <v/>
      </c>
      <c r="E2763" s="12" t="str">
        <f aca="false">IF($C2763="","",RIGHT($D2763,1))</f>
        <v/>
      </c>
      <c r="F2763" s="41" t="str">
        <f aca="false">IF($C2763="","",IFERROR(INDEX(サイズ換算マスタ!$C$6:$C$8,MATCH($E2763,サイズ換算マスタ!$B$6:$B$8,0)),1))</f>
        <v/>
      </c>
      <c r="G2763" s="38" t="str">
        <f aca="false">IF($C2763="","",SUMIFS(②実績CSV_期間A!$AA$2:$AA$5001,②実績CSV_期間A!$M$2:$M$5001,$C2763))</f>
        <v/>
      </c>
      <c r="H2763" s="38" t="str">
        <f aca="false">IF($C2763="","",SUMIFS(③実績CSV_期間B!$AA$2:$AA$5001,③実績CSV_期間B!$M$2:$M$5001,$C2763))</f>
        <v/>
      </c>
      <c r="I2763" s="38" t="str">
        <f aca="false">IF($C2763="","",SUMIFS(④実績CSV_期間C!$AA$2:$AA$5001,④実績CSV_期間C!$M$2:$M$5001,$C2763))</f>
        <v/>
      </c>
      <c r="J2763" s="38" t="str">
        <f aca="false">IF($C2763="","",N($F2763)*N($G2763))</f>
        <v/>
      </c>
      <c r="K2763" s="38" t="str">
        <f aca="false">IF($C2763="","",N($F2763)*N($H2763))</f>
        <v/>
      </c>
      <c r="L2763" s="38" t="str">
        <f aca="false">IF($C2763="","",N($F2763)*N($I2763))</f>
        <v/>
      </c>
      <c r="M2763" s="37" t="str">
        <f aca="false">IF(OR($C2763="",N(TOP!$C$12)=0),"",N($J2763)/TOP!$C$12)</f>
        <v/>
      </c>
      <c r="N2763" s="37" t="str">
        <f aca="false">IF(OR($C2763="",N(TOP!$C$13)=0),"",N($K2763)/TOP!$C$13)</f>
        <v/>
      </c>
      <c r="O2763" s="37" t="str">
        <f aca="false">IF(OR($C2763="",N(TOP!$C$14)=0),"",N($L2763)/TOP!$C$14)</f>
        <v/>
      </c>
      <c r="P2763" s="42" t="str">
        <f aca="false">IF($C2763="","",IFERROR(CHOOSE(MATCH(TOP!$C$10,{"【期間A】","【期間B】","【期間C】"},0),N($M2763),N($N2763),N($O2763)),0))</f>
        <v/>
      </c>
    </row>
    <row r="2764" customFormat="false" ht="15" hidden="false" customHeight="false" outlineLevel="0" collapsed="false">
      <c r="B2764" s="12" t="n">
        <v>2759</v>
      </c>
      <c r="C2764" s="36" t="str">
        <f aca="false">IF(②実績CSV_期間A!$M2760="","",②実績CSV_期間A!$M2760&amp;"")</f>
        <v/>
      </c>
      <c r="D2764" s="12" t="str">
        <f aca="false">IF($C2764="","",②実績CSV_期間A!$N2760)</f>
        <v/>
      </c>
      <c r="E2764" s="12" t="str">
        <f aca="false">IF($C2764="","",RIGHT($D2764,1))</f>
        <v/>
      </c>
      <c r="F2764" s="41" t="str">
        <f aca="false">IF($C2764="","",IFERROR(INDEX(サイズ換算マスタ!$C$6:$C$8,MATCH($E2764,サイズ換算マスタ!$B$6:$B$8,0)),1))</f>
        <v/>
      </c>
      <c r="G2764" s="38" t="str">
        <f aca="false">IF($C2764="","",SUMIFS(②実績CSV_期間A!$AA$2:$AA$5001,②実績CSV_期間A!$M$2:$M$5001,$C2764))</f>
        <v/>
      </c>
      <c r="H2764" s="38" t="str">
        <f aca="false">IF($C2764="","",SUMIFS(③実績CSV_期間B!$AA$2:$AA$5001,③実績CSV_期間B!$M$2:$M$5001,$C2764))</f>
        <v/>
      </c>
      <c r="I2764" s="38" t="str">
        <f aca="false">IF($C2764="","",SUMIFS(④実績CSV_期間C!$AA$2:$AA$5001,④実績CSV_期間C!$M$2:$M$5001,$C2764))</f>
        <v/>
      </c>
      <c r="J2764" s="38" t="str">
        <f aca="false">IF($C2764="","",N($F2764)*N($G2764))</f>
        <v/>
      </c>
      <c r="K2764" s="38" t="str">
        <f aca="false">IF($C2764="","",N($F2764)*N($H2764))</f>
        <v/>
      </c>
      <c r="L2764" s="38" t="str">
        <f aca="false">IF($C2764="","",N($F2764)*N($I2764))</f>
        <v/>
      </c>
      <c r="M2764" s="37" t="str">
        <f aca="false">IF(OR($C2764="",N(TOP!$C$12)=0),"",N($J2764)/TOP!$C$12)</f>
        <v/>
      </c>
      <c r="N2764" s="37" t="str">
        <f aca="false">IF(OR($C2764="",N(TOP!$C$13)=0),"",N($K2764)/TOP!$C$13)</f>
        <v/>
      </c>
      <c r="O2764" s="37" t="str">
        <f aca="false">IF(OR($C2764="",N(TOP!$C$14)=0),"",N($L2764)/TOP!$C$14)</f>
        <v/>
      </c>
      <c r="P2764" s="42" t="str">
        <f aca="false">IF($C2764="","",IFERROR(CHOOSE(MATCH(TOP!$C$10,{"【期間A】","【期間B】","【期間C】"},0),N($M2764),N($N2764),N($O2764)),0))</f>
        <v/>
      </c>
    </row>
    <row r="2765" customFormat="false" ht="15" hidden="false" customHeight="false" outlineLevel="0" collapsed="false">
      <c r="B2765" s="12" t="n">
        <v>2760</v>
      </c>
      <c r="C2765" s="36" t="str">
        <f aca="false">IF(②実績CSV_期間A!$M2761="","",②実績CSV_期間A!$M2761&amp;"")</f>
        <v/>
      </c>
      <c r="D2765" s="12" t="str">
        <f aca="false">IF($C2765="","",②実績CSV_期間A!$N2761)</f>
        <v/>
      </c>
      <c r="E2765" s="12" t="str">
        <f aca="false">IF($C2765="","",RIGHT($D2765,1))</f>
        <v/>
      </c>
      <c r="F2765" s="41" t="str">
        <f aca="false">IF($C2765="","",IFERROR(INDEX(サイズ換算マスタ!$C$6:$C$8,MATCH($E2765,サイズ換算マスタ!$B$6:$B$8,0)),1))</f>
        <v/>
      </c>
      <c r="G2765" s="38" t="str">
        <f aca="false">IF($C2765="","",SUMIFS(②実績CSV_期間A!$AA$2:$AA$5001,②実績CSV_期間A!$M$2:$M$5001,$C2765))</f>
        <v/>
      </c>
      <c r="H2765" s="38" t="str">
        <f aca="false">IF($C2765="","",SUMIFS(③実績CSV_期間B!$AA$2:$AA$5001,③実績CSV_期間B!$M$2:$M$5001,$C2765))</f>
        <v/>
      </c>
      <c r="I2765" s="38" t="str">
        <f aca="false">IF($C2765="","",SUMIFS(④実績CSV_期間C!$AA$2:$AA$5001,④実績CSV_期間C!$M$2:$M$5001,$C2765))</f>
        <v/>
      </c>
      <c r="J2765" s="38" t="str">
        <f aca="false">IF($C2765="","",N($F2765)*N($G2765))</f>
        <v/>
      </c>
      <c r="K2765" s="38" t="str">
        <f aca="false">IF($C2765="","",N($F2765)*N($H2765))</f>
        <v/>
      </c>
      <c r="L2765" s="38" t="str">
        <f aca="false">IF($C2765="","",N($F2765)*N($I2765))</f>
        <v/>
      </c>
      <c r="M2765" s="37" t="str">
        <f aca="false">IF(OR($C2765="",N(TOP!$C$12)=0),"",N($J2765)/TOP!$C$12)</f>
        <v/>
      </c>
      <c r="N2765" s="37" t="str">
        <f aca="false">IF(OR($C2765="",N(TOP!$C$13)=0),"",N($K2765)/TOP!$C$13)</f>
        <v/>
      </c>
      <c r="O2765" s="37" t="str">
        <f aca="false">IF(OR($C2765="",N(TOP!$C$14)=0),"",N($L2765)/TOP!$C$14)</f>
        <v/>
      </c>
      <c r="P2765" s="42" t="str">
        <f aca="false">IF($C2765="","",IFERROR(CHOOSE(MATCH(TOP!$C$10,{"【期間A】","【期間B】","【期間C】"},0),N($M2765),N($N2765),N($O2765)),0))</f>
        <v/>
      </c>
    </row>
    <row r="2766" customFormat="false" ht="15" hidden="false" customHeight="false" outlineLevel="0" collapsed="false">
      <c r="B2766" s="12" t="n">
        <v>2761</v>
      </c>
      <c r="C2766" s="36" t="str">
        <f aca="false">IF(②実績CSV_期間A!$M2762="","",②実績CSV_期間A!$M2762&amp;"")</f>
        <v/>
      </c>
      <c r="D2766" s="12" t="str">
        <f aca="false">IF($C2766="","",②実績CSV_期間A!$N2762)</f>
        <v/>
      </c>
      <c r="E2766" s="12" t="str">
        <f aca="false">IF($C2766="","",RIGHT($D2766,1))</f>
        <v/>
      </c>
      <c r="F2766" s="41" t="str">
        <f aca="false">IF($C2766="","",IFERROR(INDEX(サイズ換算マスタ!$C$6:$C$8,MATCH($E2766,サイズ換算マスタ!$B$6:$B$8,0)),1))</f>
        <v/>
      </c>
      <c r="G2766" s="38" t="str">
        <f aca="false">IF($C2766="","",SUMIFS(②実績CSV_期間A!$AA$2:$AA$5001,②実績CSV_期間A!$M$2:$M$5001,$C2766))</f>
        <v/>
      </c>
      <c r="H2766" s="38" t="str">
        <f aca="false">IF($C2766="","",SUMIFS(③実績CSV_期間B!$AA$2:$AA$5001,③実績CSV_期間B!$M$2:$M$5001,$C2766))</f>
        <v/>
      </c>
      <c r="I2766" s="38" t="str">
        <f aca="false">IF($C2766="","",SUMIFS(④実績CSV_期間C!$AA$2:$AA$5001,④実績CSV_期間C!$M$2:$M$5001,$C2766))</f>
        <v/>
      </c>
      <c r="J2766" s="38" t="str">
        <f aca="false">IF($C2766="","",N($F2766)*N($G2766))</f>
        <v/>
      </c>
      <c r="K2766" s="38" t="str">
        <f aca="false">IF($C2766="","",N($F2766)*N($H2766))</f>
        <v/>
      </c>
      <c r="L2766" s="38" t="str">
        <f aca="false">IF($C2766="","",N($F2766)*N($I2766))</f>
        <v/>
      </c>
      <c r="M2766" s="37" t="str">
        <f aca="false">IF(OR($C2766="",N(TOP!$C$12)=0),"",N($J2766)/TOP!$C$12)</f>
        <v/>
      </c>
      <c r="N2766" s="37" t="str">
        <f aca="false">IF(OR($C2766="",N(TOP!$C$13)=0),"",N($K2766)/TOP!$C$13)</f>
        <v/>
      </c>
      <c r="O2766" s="37" t="str">
        <f aca="false">IF(OR($C2766="",N(TOP!$C$14)=0),"",N($L2766)/TOP!$C$14)</f>
        <v/>
      </c>
      <c r="P2766" s="42" t="str">
        <f aca="false">IF($C2766="","",IFERROR(CHOOSE(MATCH(TOP!$C$10,{"【期間A】","【期間B】","【期間C】"},0),N($M2766),N($N2766),N($O2766)),0))</f>
        <v/>
      </c>
    </row>
    <row r="2767" customFormat="false" ht="15" hidden="false" customHeight="false" outlineLevel="0" collapsed="false">
      <c r="B2767" s="12" t="n">
        <v>2762</v>
      </c>
      <c r="C2767" s="36" t="str">
        <f aca="false">IF(②実績CSV_期間A!$M2763="","",②実績CSV_期間A!$M2763&amp;"")</f>
        <v/>
      </c>
      <c r="D2767" s="12" t="str">
        <f aca="false">IF($C2767="","",②実績CSV_期間A!$N2763)</f>
        <v/>
      </c>
      <c r="E2767" s="12" t="str">
        <f aca="false">IF($C2767="","",RIGHT($D2767,1))</f>
        <v/>
      </c>
      <c r="F2767" s="41" t="str">
        <f aca="false">IF($C2767="","",IFERROR(INDEX(サイズ換算マスタ!$C$6:$C$8,MATCH($E2767,サイズ換算マスタ!$B$6:$B$8,0)),1))</f>
        <v/>
      </c>
      <c r="G2767" s="38" t="str">
        <f aca="false">IF($C2767="","",SUMIFS(②実績CSV_期間A!$AA$2:$AA$5001,②実績CSV_期間A!$M$2:$M$5001,$C2767))</f>
        <v/>
      </c>
      <c r="H2767" s="38" t="str">
        <f aca="false">IF($C2767="","",SUMIFS(③実績CSV_期間B!$AA$2:$AA$5001,③実績CSV_期間B!$M$2:$M$5001,$C2767))</f>
        <v/>
      </c>
      <c r="I2767" s="38" t="str">
        <f aca="false">IF($C2767="","",SUMIFS(④実績CSV_期間C!$AA$2:$AA$5001,④実績CSV_期間C!$M$2:$M$5001,$C2767))</f>
        <v/>
      </c>
      <c r="J2767" s="38" t="str">
        <f aca="false">IF($C2767="","",N($F2767)*N($G2767))</f>
        <v/>
      </c>
      <c r="K2767" s="38" t="str">
        <f aca="false">IF($C2767="","",N($F2767)*N($H2767))</f>
        <v/>
      </c>
      <c r="L2767" s="38" t="str">
        <f aca="false">IF($C2767="","",N($F2767)*N($I2767))</f>
        <v/>
      </c>
      <c r="M2767" s="37" t="str">
        <f aca="false">IF(OR($C2767="",N(TOP!$C$12)=0),"",N($J2767)/TOP!$C$12)</f>
        <v/>
      </c>
      <c r="N2767" s="37" t="str">
        <f aca="false">IF(OR($C2767="",N(TOP!$C$13)=0),"",N($K2767)/TOP!$C$13)</f>
        <v/>
      </c>
      <c r="O2767" s="37" t="str">
        <f aca="false">IF(OR($C2767="",N(TOP!$C$14)=0),"",N($L2767)/TOP!$C$14)</f>
        <v/>
      </c>
      <c r="P2767" s="42" t="str">
        <f aca="false">IF($C2767="","",IFERROR(CHOOSE(MATCH(TOP!$C$10,{"【期間A】","【期間B】","【期間C】"},0),N($M2767),N($N2767),N($O2767)),0))</f>
        <v/>
      </c>
    </row>
    <row r="2768" customFormat="false" ht="15" hidden="false" customHeight="false" outlineLevel="0" collapsed="false">
      <c r="B2768" s="12" t="n">
        <v>2763</v>
      </c>
      <c r="C2768" s="36" t="str">
        <f aca="false">IF(②実績CSV_期間A!$M2764="","",②実績CSV_期間A!$M2764&amp;"")</f>
        <v/>
      </c>
      <c r="D2768" s="12" t="str">
        <f aca="false">IF($C2768="","",②実績CSV_期間A!$N2764)</f>
        <v/>
      </c>
      <c r="E2768" s="12" t="str">
        <f aca="false">IF($C2768="","",RIGHT($D2768,1))</f>
        <v/>
      </c>
      <c r="F2768" s="41" t="str">
        <f aca="false">IF($C2768="","",IFERROR(INDEX(サイズ換算マスタ!$C$6:$C$8,MATCH($E2768,サイズ換算マスタ!$B$6:$B$8,0)),1))</f>
        <v/>
      </c>
      <c r="G2768" s="38" t="str">
        <f aca="false">IF($C2768="","",SUMIFS(②実績CSV_期間A!$AA$2:$AA$5001,②実績CSV_期間A!$M$2:$M$5001,$C2768))</f>
        <v/>
      </c>
      <c r="H2768" s="38" t="str">
        <f aca="false">IF($C2768="","",SUMIFS(③実績CSV_期間B!$AA$2:$AA$5001,③実績CSV_期間B!$M$2:$M$5001,$C2768))</f>
        <v/>
      </c>
      <c r="I2768" s="38" t="str">
        <f aca="false">IF($C2768="","",SUMIFS(④実績CSV_期間C!$AA$2:$AA$5001,④実績CSV_期間C!$M$2:$M$5001,$C2768))</f>
        <v/>
      </c>
      <c r="J2768" s="38" t="str">
        <f aca="false">IF($C2768="","",N($F2768)*N($G2768))</f>
        <v/>
      </c>
      <c r="K2768" s="38" t="str">
        <f aca="false">IF($C2768="","",N($F2768)*N($H2768))</f>
        <v/>
      </c>
      <c r="L2768" s="38" t="str">
        <f aca="false">IF($C2768="","",N($F2768)*N($I2768))</f>
        <v/>
      </c>
      <c r="M2768" s="37" t="str">
        <f aca="false">IF(OR($C2768="",N(TOP!$C$12)=0),"",N($J2768)/TOP!$C$12)</f>
        <v/>
      </c>
      <c r="N2768" s="37" t="str">
        <f aca="false">IF(OR($C2768="",N(TOP!$C$13)=0),"",N($K2768)/TOP!$C$13)</f>
        <v/>
      </c>
      <c r="O2768" s="37" t="str">
        <f aca="false">IF(OR($C2768="",N(TOP!$C$14)=0),"",N($L2768)/TOP!$C$14)</f>
        <v/>
      </c>
      <c r="P2768" s="42" t="str">
        <f aca="false">IF($C2768="","",IFERROR(CHOOSE(MATCH(TOP!$C$10,{"【期間A】","【期間B】","【期間C】"},0),N($M2768),N($N2768),N($O2768)),0))</f>
        <v/>
      </c>
    </row>
    <row r="2769" customFormat="false" ht="15" hidden="false" customHeight="false" outlineLevel="0" collapsed="false">
      <c r="B2769" s="12" t="n">
        <v>2764</v>
      </c>
      <c r="C2769" s="36" t="str">
        <f aca="false">IF(②実績CSV_期間A!$M2765="","",②実績CSV_期間A!$M2765&amp;"")</f>
        <v/>
      </c>
      <c r="D2769" s="12" t="str">
        <f aca="false">IF($C2769="","",②実績CSV_期間A!$N2765)</f>
        <v/>
      </c>
      <c r="E2769" s="12" t="str">
        <f aca="false">IF($C2769="","",RIGHT($D2769,1))</f>
        <v/>
      </c>
      <c r="F2769" s="41" t="str">
        <f aca="false">IF($C2769="","",IFERROR(INDEX(サイズ換算マスタ!$C$6:$C$8,MATCH($E2769,サイズ換算マスタ!$B$6:$B$8,0)),1))</f>
        <v/>
      </c>
      <c r="G2769" s="38" t="str">
        <f aca="false">IF($C2769="","",SUMIFS(②実績CSV_期間A!$AA$2:$AA$5001,②実績CSV_期間A!$M$2:$M$5001,$C2769))</f>
        <v/>
      </c>
      <c r="H2769" s="38" t="str">
        <f aca="false">IF($C2769="","",SUMIFS(③実績CSV_期間B!$AA$2:$AA$5001,③実績CSV_期間B!$M$2:$M$5001,$C2769))</f>
        <v/>
      </c>
      <c r="I2769" s="38" t="str">
        <f aca="false">IF($C2769="","",SUMIFS(④実績CSV_期間C!$AA$2:$AA$5001,④実績CSV_期間C!$M$2:$M$5001,$C2769))</f>
        <v/>
      </c>
      <c r="J2769" s="38" t="str">
        <f aca="false">IF($C2769="","",N($F2769)*N($G2769))</f>
        <v/>
      </c>
      <c r="K2769" s="38" t="str">
        <f aca="false">IF($C2769="","",N($F2769)*N($H2769))</f>
        <v/>
      </c>
      <c r="L2769" s="38" t="str">
        <f aca="false">IF($C2769="","",N($F2769)*N($I2769))</f>
        <v/>
      </c>
      <c r="M2769" s="37" t="str">
        <f aca="false">IF(OR($C2769="",N(TOP!$C$12)=0),"",N($J2769)/TOP!$C$12)</f>
        <v/>
      </c>
      <c r="N2769" s="37" t="str">
        <f aca="false">IF(OR($C2769="",N(TOP!$C$13)=0),"",N($K2769)/TOP!$C$13)</f>
        <v/>
      </c>
      <c r="O2769" s="37" t="str">
        <f aca="false">IF(OR($C2769="",N(TOP!$C$14)=0),"",N($L2769)/TOP!$C$14)</f>
        <v/>
      </c>
      <c r="P2769" s="42" t="str">
        <f aca="false">IF($C2769="","",IFERROR(CHOOSE(MATCH(TOP!$C$10,{"【期間A】","【期間B】","【期間C】"},0),N($M2769),N($N2769),N($O2769)),0))</f>
        <v/>
      </c>
    </row>
    <row r="2770" customFormat="false" ht="15" hidden="false" customHeight="false" outlineLevel="0" collapsed="false">
      <c r="B2770" s="12" t="n">
        <v>2765</v>
      </c>
      <c r="C2770" s="36" t="str">
        <f aca="false">IF(②実績CSV_期間A!$M2766="","",②実績CSV_期間A!$M2766&amp;"")</f>
        <v/>
      </c>
      <c r="D2770" s="12" t="str">
        <f aca="false">IF($C2770="","",②実績CSV_期間A!$N2766)</f>
        <v/>
      </c>
      <c r="E2770" s="12" t="str">
        <f aca="false">IF($C2770="","",RIGHT($D2770,1))</f>
        <v/>
      </c>
      <c r="F2770" s="41" t="str">
        <f aca="false">IF($C2770="","",IFERROR(INDEX(サイズ換算マスタ!$C$6:$C$8,MATCH($E2770,サイズ換算マスタ!$B$6:$B$8,0)),1))</f>
        <v/>
      </c>
      <c r="G2770" s="38" t="str">
        <f aca="false">IF($C2770="","",SUMIFS(②実績CSV_期間A!$AA$2:$AA$5001,②実績CSV_期間A!$M$2:$M$5001,$C2770))</f>
        <v/>
      </c>
      <c r="H2770" s="38" t="str">
        <f aca="false">IF($C2770="","",SUMIFS(③実績CSV_期間B!$AA$2:$AA$5001,③実績CSV_期間B!$M$2:$M$5001,$C2770))</f>
        <v/>
      </c>
      <c r="I2770" s="38" t="str">
        <f aca="false">IF($C2770="","",SUMIFS(④実績CSV_期間C!$AA$2:$AA$5001,④実績CSV_期間C!$M$2:$M$5001,$C2770))</f>
        <v/>
      </c>
      <c r="J2770" s="38" t="str">
        <f aca="false">IF($C2770="","",N($F2770)*N($G2770))</f>
        <v/>
      </c>
      <c r="K2770" s="38" t="str">
        <f aca="false">IF($C2770="","",N($F2770)*N($H2770))</f>
        <v/>
      </c>
      <c r="L2770" s="38" t="str">
        <f aca="false">IF($C2770="","",N($F2770)*N($I2770))</f>
        <v/>
      </c>
      <c r="M2770" s="37" t="str">
        <f aca="false">IF(OR($C2770="",N(TOP!$C$12)=0),"",N($J2770)/TOP!$C$12)</f>
        <v/>
      </c>
      <c r="N2770" s="37" t="str">
        <f aca="false">IF(OR($C2770="",N(TOP!$C$13)=0),"",N($K2770)/TOP!$C$13)</f>
        <v/>
      </c>
      <c r="O2770" s="37" t="str">
        <f aca="false">IF(OR($C2770="",N(TOP!$C$14)=0),"",N($L2770)/TOP!$C$14)</f>
        <v/>
      </c>
      <c r="P2770" s="42" t="str">
        <f aca="false">IF($C2770="","",IFERROR(CHOOSE(MATCH(TOP!$C$10,{"【期間A】","【期間B】","【期間C】"},0),N($M2770),N($N2770),N($O2770)),0))</f>
        <v/>
      </c>
    </row>
    <row r="2771" customFormat="false" ht="15" hidden="false" customHeight="false" outlineLevel="0" collapsed="false">
      <c r="B2771" s="12" t="n">
        <v>2766</v>
      </c>
      <c r="C2771" s="36" t="str">
        <f aca="false">IF(②実績CSV_期間A!$M2767="","",②実績CSV_期間A!$M2767&amp;"")</f>
        <v/>
      </c>
      <c r="D2771" s="12" t="str">
        <f aca="false">IF($C2771="","",②実績CSV_期間A!$N2767)</f>
        <v/>
      </c>
      <c r="E2771" s="12" t="str">
        <f aca="false">IF($C2771="","",RIGHT($D2771,1))</f>
        <v/>
      </c>
      <c r="F2771" s="41" t="str">
        <f aca="false">IF($C2771="","",IFERROR(INDEX(サイズ換算マスタ!$C$6:$C$8,MATCH($E2771,サイズ換算マスタ!$B$6:$B$8,0)),1))</f>
        <v/>
      </c>
      <c r="G2771" s="38" t="str">
        <f aca="false">IF($C2771="","",SUMIFS(②実績CSV_期間A!$AA$2:$AA$5001,②実績CSV_期間A!$M$2:$M$5001,$C2771))</f>
        <v/>
      </c>
      <c r="H2771" s="38" t="str">
        <f aca="false">IF($C2771="","",SUMIFS(③実績CSV_期間B!$AA$2:$AA$5001,③実績CSV_期間B!$M$2:$M$5001,$C2771))</f>
        <v/>
      </c>
      <c r="I2771" s="38" t="str">
        <f aca="false">IF($C2771="","",SUMIFS(④実績CSV_期間C!$AA$2:$AA$5001,④実績CSV_期間C!$M$2:$M$5001,$C2771))</f>
        <v/>
      </c>
      <c r="J2771" s="38" t="str">
        <f aca="false">IF($C2771="","",N($F2771)*N($G2771))</f>
        <v/>
      </c>
      <c r="K2771" s="38" t="str">
        <f aca="false">IF($C2771="","",N($F2771)*N($H2771))</f>
        <v/>
      </c>
      <c r="L2771" s="38" t="str">
        <f aca="false">IF($C2771="","",N($F2771)*N($I2771))</f>
        <v/>
      </c>
      <c r="M2771" s="37" t="str">
        <f aca="false">IF(OR($C2771="",N(TOP!$C$12)=0),"",N($J2771)/TOP!$C$12)</f>
        <v/>
      </c>
      <c r="N2771" s="37" t="str">
        <f aca="false">IF(OR($C2771="",N(TOP!$C$13)=0),"",N($K2771)/TOP!$C$13)</f>
        <v/>
      </c>
      <c r="O2771" s="37" t="str">
        <f aca="false">IF(OR($C2771="",N(TOP!$C$14)=0),"",N($L2771)/TOP!$C$14)</f>
        <v/>
      </c>
      <c r="P2771" s="42" t="str">
        <f aca="false">IF($C2771="","",IFERROR(CHOOSE(MATCH(TOP!$C$10,{"【期間A】","【期間B】","【期間C】"},0),N($M2771),N($N2771),N($O2771)),0))</f>
        <v/>
      </c>
    </row>
    <row r="2772" customFormat="false" ht="15" hidden="false" customHeight="false" outlineLevel="0" collapsed="false">
      <c r="B2772" s="12" t="n">
        <v>2767</v>
      </c>
      <c r="C2772" s="36" t="str">
        <f aca="false">IF(②実績CSV_期間A!$M2768="","",②実績CSV_期間A!$M2768&amp;"")</f>
        <v/>
      </c>
      <c r="D2772" s="12" t="str">
        <f aca="false">IF($C2772="","",②実績CSV_期間A!$N2768)</f>
        <v/>
      </c>
      <c r="E2772" s="12" t="str">
        <f aca="false">IF($C2772="","",RIGHT($D2772,1))</f>
        <v/>
      </c>
      <c r="F2772" s="41" t="str">
        <f aca="false">IF($C2772="","",IFERROR(INDEX(サイズ換算マスタ!$C$6:$C$8,MATCH($E2772,サイズ換算マスタ!$B$6:$B$8,0)),1))</f>
        <v/>
      </c>
      <c r="G2772" s="38" t="str">
        <f aca="false">IF($C2772="","",SUMIFS(②実績CSV_期間A!$AA$2:$AA$5001,②実績CSV_期間A!$M$2:$M$5001,$C2772))</f>
        <v/>
      </c>
      <c r="H2772" s="38" t="str">
        <f aca="false">IF($C2772="","",SUMIFS(③実績CSV_期間B!$AA$2:$AA$5001,③実績CSV_期間B!$M$2:$M$5001,$C2772))</f>
        <v/>
      </c>
      <c r="I2772" s="38" t="str">
        <f aca="false">IF($C2772="","",SUMIFS(④実績CSV_期間C!$AA$2:$AA$5001,④実績CSV_期間C!$M$2:$M$5001,$C2772))</f>
        <v/>
      </c>
      <c r="J2772" s="38" t="str">
        <f aca="false">IF($C2772="","",N($F2772)*N($G2772))</f>
        <v/>
      </c>
      <c r="K2772" s="38" t="str">
        <f aca="false">IF($C2772="","",N($F2772)*N($H2772))</f>
        <v/>
      </c>
      <c r="L2772" s="38" t="str">
        <f aca="false">IF($C2772="","",N($F2772)*N($I2772))</f>
        <v/>
      </c>
      <c r="M2772" s="37" t="str">
        <f aca="false">IF(OR($C2772="",N(TOP!$C$12)=0),"",N($J2772)/TOP!$C$12)</f>
        <v/>
      </c>
      <c r="N2772" s="37" t="str">
        <f aca="false">IF(OR($C2772="",N(TOP!$C$13)=0),"",N($K2772)/TOP!$C$13)</f>
        <v/>
      </c>
      <c r="O2772" s="37" t="str">
        <f aca="false">IF(OR($C2772="",N(TOP!$C$14)=0),"",N($L2772)/TOP!$C$14)</f>
        <v/>
      </c>
      <c r="P2772" s="42" t="str">
        <f aca="false">IF($C2772="","",IFERROR(CHOOSE(MATCH(TOP!$C$10,{"【期間A】","【期間B】","【期間C】"},0),N($M2772),N($N2772),N($O2772)),0))</f>
        <v/>
      </c>
    </row>
    <row r="2773" customFormat="false" ht="15" hidden="false" customHeight="false" outlineLevel="0" collapsed="false">
      <c r="B2773" s="12" t="n">
        <v>2768</v>
      </c>
      <c r="C2773" s="36" t="str">
        <f aca="false">IF(②実績CSV_期間A!$M2769="","",②実績CSV_期間A!$M2769&amp;"")</f>
        <v/>
      </c>
      <c r="D2773" s="12" t="str">
        <f aca="false">IF($C2773="","",②実績CSV_期間A!$N2769)</f>
        <v/>
      </c>
      <c r="E2773" s="12" t="str">
        <f aca="false">IF($C2773="","",RIGHT($D2773,1))</f>
        <v/>
      </c>
      <c r="F2773" s="41" t="str">
        <f aca="false">IF($C2773="","",IFERROR(INDEX(サイズ換算マスタ!$C$6:$C$8,MATCH($E2773,サイズ換算マスタ!$B$6:$B$8,0)),1))</f>
        <v/>
      </c>
      <c r="G2773" s="38" t="str">
        <f aca="false">IF($C2773="","",SUMIFS(②実績CSV_期間A!$AA$2:$AA$5001,②実績CSV_期間A!$M$2:$M$5001,$C2773))</f>
        <v/>
      </c>
      <c r="H2773" s="38" t="str">
        <f aca="false">IF($C2773="","",SUMIFS(③実績CSV_期間B!$AA$2:$AA$5001,③実績CSV_期間B!$M$2:$M$5001,$C2773))</f>
        <v/>
      </c>
      <c r="I2773" s="38" t="str">
        <f aca="false">IF($C2773="","",SUMIFS(④実績CSV_期間C!$AA$2:$AA$5001,④実績CSV_期間C!$M$2:$M$5001,$C2773))</f>
        <v/>
      </c>
      <c r="J2773" s="38" t="str">
        <f aca="false">IF($C2773="","",N($F2773)*N($G2773))</f>
        <v/>
      </c>
      <c r="K2773" s="38" t="str">
        <f aca="false">IF($C2773="","",N($F2773)*N($H2773))</f>
        <v/>
      </c>
      <c r="L2773" s="38" t="str">
        <f aca="false">IF($C2773="","",N($F2773)*N($I2773))</f>
        <v/>
      </c>
      <c r="M2773" s="37" t="str">
        <f aca="false">IF(OR($C2773="",N(TOP!$C$12)=0),"",N($J2773)/TOP!$C$12)</f>
        <v/>
      </c>
      <c r="N2773" s="37" t="str">
        <f aca="false">IF(OR($C2773="",N(TOP!$C$13)=0),"",N($K2773)/TOP!$C$13)</f>
        <v/>
      </c>
      <c r="O2773" s="37" t="str">
        <f aca="false">IF(OR($C2773="",N(TOP!$C$14)=0),"",N($L2773)/TOP!$C$14)</f>
        <v/>
      </c>
      <c r="P2773" s="42" t="str">
        <f aca="false">IF($C2773="","",IFERROR(CHOOSE(MATCH(TOP!$C$10,{"【期間A】","【期間B】","【期間C】"},0),N($M2773),N($N2773),N($O2773)),0))</f>
        <v/>
      </c>
    </row>
    <row r="2774" customFormat="false" ht="15" hidden="false" customHeight="false" outlineLevel="0" collapsed="false">
      <c r="B2774" s="12" t="n">
        <v>2769</v>
      </c>
      <c r="C2774" s="36" t="str">
        <f aca="false">IF(②実績CSV_期間A!$M2770="","",②実績CSV_期間A!$M2770&amp;"")</f>
        <v/>
      </c>
      <c r="D2774" s="12" t="str">
        <f aca="false">IF($C2774="","",②実績CSV_期間A!$N2770)</f>
        <v/>
      </c>
      <c r="E2774" s="12" t="str">
        <f aca="false">IF($C2774="","",RIGHT($D2774,1))</f>
        <v/>
      </c>
      <c r="F2774" s="41" t="str">
        <f aca="false">IF($C2774="","",IFERROR(INDEX(サイズ換算マスタ!$C$6:$C$8,MATCH($E2774,サイズ換算マスタ!$B$6:$B$8,0)),1))</f>
        <v/>
      </c>
      <c r="G2774" s="38" t="str">
        <f aca="false">IF($C2774="","",SUMIFS(②実績CSV_期間A!$AA$2:$AA$5001,②実績CSV_期間A!$M$2:$M$5001,$C2774))</f>
        <v/>
      </c>
      <c r="H2774" s="38" t="str">
        <f aca="false">IF($C2774="","",SUMIFS(③実績CSV_期間B!$AA$2:$AA$5001,③実績CSV_期間B!$M$2:$M$5001,$C2774))</f>
        <v/>
      </c>
      <c r="I2774" s="38" t="str">
        <f aca="false">IF($C2774="","",SUMIFS(④実績CSV_期間C!$AA$2:$AA$5001,④実績CSV_期間C!$M$2:$M$5001,$C2774))</f>
        <v/>
      </c>
      <c r="J2774" s="38" t="str">
        <f aca="false">IF($C2774="","",N($F2774)*N($G2774))</f>
        <v/>
      </c>
      <c r="K2774" s="38" t="str">
        <f aca="false">IF($C2774="","",N($F2774)*N($H2774))</f>
        <v/>
      </c>
      <c r="L2774" s="38" t="str">
        <f aca="false">IF($C2774="","",N($F2774)*N($I2774))</f>
        <v/>
      </c>
      <c r="M2774" s="37" t="str">
        <f aca="false">IF(OR($C2774="",N(TOP!$C$12)=0),"",N($J2774)/TOP!$C$12)</f>
        <v/>
      </c>
      <c r="N2774" s="37" t="str">
        <f aca="false">IF(OR($C2774="",N(TOP!$C$13)=0),"",N($K2774)/TOP!$C$13)</f>
        <v/>
      </c>
      <c r="O2774" s="37" t="str">
        <f aca="false">IF(OR($C2774="",N(TOP!$C$14)=0),"",N($L2774)/TOP!$C$14)</f>
        <v/>
      </c>
      <c r="P2774" s="42" t="str">
        <f aca="false">IF($C2774="","",IFERROR(CHOOSE(MATCH(TOP!$C$10,{"【期間A】","【期間B】","【期間C】"},0),N($M2774),N($N2774),N($O2774)),0))</f>
        <v/>
      </c>
    </row>
    <row r="2775" customFormat="false" ht="15" hidden="false" customHeight="false" outlineLevel="0" collapsed="false">
      <c r="B2775" s="12" t="n">
        <v>2770</v>
      </c>
      <c r="C2775" s="36" t="str">
        <f aca="false">IF(②実績CSV_期間A!$M2771="","",②実績CSV_期間A!$M2771&amp;"")</f>
        <v/>
      </c>
      <c r="D2775" s="12" t="str">
        <f aca="false">IF($C2775="","",②実績CSV_期間A!$N2771)</f>
        <v/>
      </c>
      <c r="E2775" s="12" t="str">
        <f aca="false">IF($C2775="","",RIGHT($D2775,1))</f>
        <v/>
      </c>
      <c r="F2775" s="41" t="str">
        <f aca="false">IF($C2775="","",IFERROR(INDEX(サイズ換算マスタ!$C$6:$C$8,MATCH($E2775,サイズ換算マスタ!$B$6:$B$8,0)),1))</f>
        <v/>
      </c>
      <c r="G2775" s="38" t="str">
        <f aca="false">IF($C2775="","",SUMIFS(②実績CSV_期間A!$AA$2:$AA$5001,②実績CSV_期間A!$M$2:$M$5001,$C2775))</f>
        <v/>
      </c>
      <c r="H2775" s="38" t="str">
        <f aca="false">IF($C2775="","",SUMIFS(③実績CSV_期間B!$AA$2:$AA$5001,③実績CSV_期間B!$M$2:$M$5001,$C2775))</f>
        <v/>
      </c>
      <c r="I2775" s="38" t="str">
        <f aca="false">IF($C2775="","",SUMIFS(④実績CSV_期間C!$AA$2:$AA$5001,④実績CSV_期間C!$M$2:$M$5001,$C2775))</f>
        <v/>
      </c>
      <c r="J2775" s="38" t="str">
        <f aca="false">IF($C2775="","",N($F2775)*N($G2775))</f>
        <v/>
      </c>
      <c r="K2775" s="38" t="str">
        <f aca="false">IF($C2775="","",N($F2775)*N($H2775))</f>
        <v/>
      </c>
      <c r="L2775" s="38" t="str">
        <f aca="false">IF($C2775="","",N($F2775)*N($I2775))</f>
        <v/>
      </c>
      <c r="M2775" s="37" t="str">
        <f aca="false">IF(OR($C2775="",N(TOP!$C$12)=0),"",N($J2775)/TOP!$C$12)</f>
        <v/>
      </c>
      <c r="N2775" s="37" t="str">
        <f aca="false">IF(OR($C2775="",N(TOP!$C$13)=0),"",N($K2775)/TOP!$C$13)</f>
        <v/>
      </c>
      <c r="O2775" s="37" t="str">
        <f aca="false">IF(OR($C2775="",N(TOP!$C$14)=0),"",N($L2775)/TOP!$C$14)</f>
        <v/>
      </c>
      <c r="P2775" s="42" t="str">
        <f aca="false">IF($C2775="","",IFERROR(CHOOSE(MATCH(TOP!$C$10,{"【期間A】","【期間B】","【期間C】"},0),N($M2775),N($N2775),N($O2775)),0))</f>
        <v/>
      </c>
    </row>
    <row r="2776" customFormat="false" ht="15" hidden="false" customHeight="false" outlineLevel="0" collapsed="false">
      <c r="B2776" s="12" t="n">
        <v>2771</v>
      </c>
      <c r="C2776" s="36" t="str">
        <f aca="false">IF(②実績CSV_期間A!$M2772="","",②実績CSV_期間A!$M2772&amp;"")</f>
        <v/>
      </c>
      <c r="D2776" s="12" t="str">
        <f aca="false">IF($C2776="","",②実績CSV_期間A!$N2772)</f>
        <v/>
      </c>
      <c r="E2776" s="12" t="str">
        <f aca="false">IF($C2776="","",RIGHT($D2776,1))</f>
        <v/>
      </c>
      <c r="F2776" s="41" t="str">
        <f aca="false">IF($C2776="","",IFERROR(INDEX(サイズ換算マスタ!$C$6:$C$8,MATCH($E2776,サイズ換算マスタ!$B$6:$B$8,0)),1))</f>
        <v/>
      </c>
      <c r="G2776" s="38" t="str">
        <f aca="false">IF($C2776="","",SUMIFS(②実績CSV_期間A!$AA$2:$AA$5001,②実績CSV_期間A!$M$2:$M$5001,$C2776))</f>
        <v/>
      </c>
      <c r="H2776" s="38" t="str">
        <f aca="false">IF($C2776="","",SUMIFS(③実績CSV_期間B!$AA$2:$AA$5001,③実績CSV_期間B!$M$2:$M$5001,$C2776))</f>
        <v/>
      </c>
      <c r="I2776" s="38" t="str">
        <f aca="false">IF($C2776="","",SUMIFS(④実績CSV_期間C!$AA$2:$AA$5001,④実績CSV_期間C!$M$2:$M$5001,$C2776))</f>
        <v/>
      </c>
      <c r="J2776" s="38" t="str">
        <f aca="false">IF($C2776="","",N($F2776)*N($G2776))</f>
        <v/>
      </c>
      <c r="K2776" s="38" t="str">
        <f aca="false">IF($C2776="","",N($F2776)*N($H2776))</f>
        <v/>
      </c>
      <c r="L2776" s="38" t="str">
        <f aca="false">IF($C2776="","",N($F2776)*N($I2776))</f>
        <v/>
      </c>
      <c r="M2776" s="37" t="str">
        <f aca="false">IF(OR($C2776="",N(TOP!$C$12)=0),"",N($J2776)/TOP!$C$12)</f>
        <v/>
      </c>
      <c r="N2776" s="37" t="str">
        <f aca="false">IF(OR($C2776="",N(TOP!$C$13)=0),"",N($K2776)/TOP!$C$13)</f>
        <v/>
      </c>
      <c r="O2776" s="37" t="str">
        <f aca="false">IF(OR($C2776="",N(TOP!$C$14)=0),"",N($L2776)/TOP!$C$14)</f>
        <v/>
      </c>
      <c r="P2776" s="42" t="str">
        <f aca="false">IF($C2776="","",IFERROR(CHOOSE(MATCH(TOP!$C$10,{"【期間A】","【期間B】","【期間C】"},0),N($M2776),N($N2776),N($O2776)),0))</f>
        <v/>
      </c>
    </row>
    <row r="2777" customFormat="false" ht="15" hidden="false" customHeight="false" outlineLevel="0" collapsed="false">
      <c r="B2777" s="12" t="n">
        <v>2772</v>
      </c>
      <c r="C2777" s="36" t="str">
        <f aca="false">IF(②実績CSV_期間A!$M2773="","",②実績CSV_期間A!$M2773&amp;"")</f>
        <v/>
      </c>
      <c r="D2777" s="12" t="str">
        <f aca="false">IF($C2777="","",②実績CSV_期間A!$N2773)</f>
        <v/>
      </c>
      <c r="E2777" s="12" t="str">
        <f aca="false">IF($C2777="","",RIGHT($D2777,1))</f>
        <v/>
      </c>
      <c r="F2777" s="41" t="str">
        <f aca="false">IF($C2777="","",IFERROR(INDEX(サイズ換算マスタ!$C$6:$C$8,MATCH($E2777,サイズ換算マスタ!$B$6:$B$8,0)),1))</f>
        <v/>
      </c>
      <c r="G2777" s="38" t="str">
        <f aca="false">IF($C2777="","",SUMIFS(②実績CSV_期間A!$AA$2:$AA$5001,②実績CSV_期間A!$M$2:$M$5001,$C2777))</f>
        <v/>
      </c>
      <c r="H2777" s="38" t="str">
        <f aca="false">IF($C2777="","",SUMIFS(③実績CSV_期間B!$AA$2:$AA$5001,③実績CSV_期間B!$M$2:$M$5001,$C2777))</f>
        <v/>
      </c>
      <c r="I2777" s="38" t="str">
        <f aca="false">IF($C2777="","",SUMIFS(④実績CSV_期間C!$AA$2:$AA$5001,④実績CSV_期間C!$M$2:$M$5001,$C2777))</f>
        <v/>
      </c>
      <c r="J2777" s="38" t="str">
        <f aca="false">IF($C2777="","",N($F2777)*N($G2777))</f>
        <v/>
      </c>
      <c r="K2777" s="38" t="str">
        <f aca="false">IF($C2777="","",N($F2777)*N($H2777))</f>
        <v/>
      </c>
      <c r="L2777" s="38" t="str">
        <f aca="false">IF($C2777="","",N($F2777)*N($I2777))</f>
        <v/>
      </c>
      <c r="M2777" s="37" t="str">
        <f aca="false">IF(OR($C2777="",N(TOP!$C$12)=0),"",N($J2777)/TOP!$C$12)</f>
        <v/>
      </c>
      <c r="N2777" s="37" t="str">
        <f aca="false">IF(OR($C2777="",N(TOP!$C$13)=0),"",N($K2777)/TOP!$C$13)</f>
        <v/>
      </c>
      <c r="O2777" s="37" t="str">
        <f aca="false">IF(OR($C2777="",N(TOP!$C$14)=0),"",N($L2777)/TOP!$C$14)</f>
        <v/>
      </c>
      <c r="P2777" s="42" t="str">
        <f aca="false">IF($C2777="","",IFERROR(CHOOSE(MATCH(TOP!$C$10,{"【期間A】","【期間B】","【期間C】"},0),N($M2777),N($N2777),N($O2777)),0))</f>
        <v/>
      </c>
    </row>
    <row r="2778" customFormat="false" ht="15" hidden="false" customHeight="false" outlineLevel="0" collapsed="false">
      <c r="B2778" s="12" t="n">
        <v>2773</v>
      </c>
      <c r="C2778" s="36" t="str">
        <f aca="false">IF(②実績CSV_期間A!$M2774="","",②実績CSV_期間A!$M2774&amp;"")</f>
        <v/>
      </c>
      <c r="D2778" s="12" t="str">
        <f aca="false">IF($C2778="","",②実績CSV_期間A!$N2774)</f>
        <v/>
      </c>
      <c r="E2778" s="12" t="str">
        <f aca="false">IF($C2778="","",RIGHT($D2778,1))</f>
        <v/>
      </c>
      <c r="F2778" s="41" t="str">
        <f aca="false">IF($C2778="","",IFERROR(INDEX(サイズ換算マスタ!$C$6:$C$8,MATCH($E2778,サイズ換算マスタ!$B$6:$B$8,0)),1))</f>
        <v/>
      </c>
      <c r="G2778" s="38" t="str">
        <f aca="false">IF($C2778="","",SUMIFS(②実績CSV_期間A!$AA$2:$AA$5001,②実績CSV_期間A!$M$2:$M$5001,$C2778))</f>
        <v/>
      </c>
      <c r="H2778" s="38" t="str">
        <f aca="false">IF($C2778="","",SUMIFS(③実績CSV_期間B!$AA$2:$AA$5001,③実績CSV_期間B!$M$2:$M$5001,$C2778))</f>
        <v/>
      </c>
      <c r="I2778" s="38" t="str">
        <f aca="false">IF($C2778="","",SUMIFS(④実績CSV_期間C!$AA$2:$AA$5001,④実績CSV_期間C!$M$2:$M$5001,$C2778))</f>
        <v/>
      </c>
      <c r="J2778" s="38" t="str">
        <f aca="false">IF($C2778="","",N($F2778)*N($G2778))</f>
        <v/>
      </c>
      <c r="K2778" s="38" t="str">
        <f aca="false">IF($C2778="","",N($F2778)*N($H2778))</f>
        <v/>
      </c>
      <c r="L2778" s="38" t="str">
        <f aca="false">IF($C2778="","",N($F2778)*N($I2778))</f>
        <v/>
      </c>
      <c r="M2778" s="37" t="str">
        <f aca="false">IF(OR($C2778="",N(TOP!$C$12)=0),"",N($J2778)/TOP!$C$12)</f>
        <v/>
      </c>
      <c r="N2778" s="37" t="str">
        <f aca="false">IF(OR($C2778="",N(TOP!$C$13)=0),"",N($K2778)/TOP!$C$13)</f>
        <v/>
      </c>
      <c r="O2778" s="37" t="str">
        <f aca="false">IF(OR($C2778="",N(TOP!$C$14)=0),"",N($L2778)/TOP!$C$14)</f>
        <v/>
      </c>
      <c r="P2778" s="42" t="str">
        <f aca="false">IF($C2778="","",IFERROR(CHOOSE(MATCH(TOP!$C$10,{"【期間A】","【期間B】","【期間C】"},0),N($M2778),N($N2778),N($O2778)),0))</f>
        <v/>
      </c>
    </row>
    <row r="2779" customFormat="false" ht="15" hidden="false" customHeight="false" outlineLevel="0" collapsed="false">
      <c r="B2779" s="12" t="n">
        <v>2774</v>
      </c>
      <c r="C2779" s="36" t="str">
        <f aca="false">IF(②実績CSV_期間A!$M2775="","",②実績CSV_期間A!$M2775&amp;"")</f>
        <v/>
      </c>
      <c r="D2779" s="12" t="str">
        <f aca="false">IF($C2779="","",②実績CSV_期間A!$N2775)</f>
        <v/>
      </c>
      <c r="E2779" s="12" t="str">
        <f aca="false">IF($C2779="","",RIGHT($D2779,1))</f>
        <v/>
      </c>
      <c r="F2779" s="41" t="str">
        <f aca="false">IF($C2779="","",IFERROR(INDEX(サイズ換算マスタ!$C$6:$C$8,MATCH($E2779,サイズ換算マスタ!$B$6:$B$8,0)),1))</f>
        <v/>
      </c>
      <c r="G2779" s="38" t="str">
        <f aca="false">IF($C2779="","",SUMIFS(②実績CSV_期間A!$AA$2:$AA$5001,②実績CSV_期間A!$M$2:$M$5001,$C2779))</f>
        <v/>
      </c>
      <c r="H2779" s="38" t="str">
        <f aca="false">IF($C2779="","",SUMIFS(③実績CSV_期間B!$AA$2:$AA$5001,③実績CSV_期間B!$M$2:$M$5001,$C2779))</f>
        <v/>
      </c>
      <c r="I2779" s="38" t="str">
        <f aca="false">IF($C2779="","",SUMIFS(④実績CSV_期間C!$AA$2:$AA$5001,④実績CSV_期間C!$M$2:$M$5001,$C2779))</f>
        <v/>
      </c>
      <c r="J2779" s="38" t="str">
        <f aca="false">IF($C2779="","",N($F2779)*N($G2779))</f>
        <v/>
      </c>
      <c r="K2779" s="38" t="str">
        <f aca="false">IF($C2779="","",N($F2779)*N($H2779))</f>
        <v/>
      </c>
      <c r="L2779" s="38" t="str">
        <f aca="false">IF($C2779="","",N($F2779)*N($I2779))</f>
        <v/>
      </c>
      <c r="M2779" s="37" t="str">
        <f aca="false">IF(OR($C2779="",N(TOP!$C$12)=0),"",N($J2779)/TOP!$C$12)</f>
        <v/>
      </c>
      <c r="N2779" s="37" t="str">
        <f aca="false">IF(OR($C2779="",N(TOP!$C$13)=0),"",N($K2779)/TOP!$C$13)</f>
        <v/>
      </c>
      <c r="O2779" s="37" t="str">
        <f aca="false">IF(OR($C2779="",N(TOP!$C$14)=0),"",N($L2779)/TOP!$C$14)</f>
        <v/>
      </c>
      <c r="P2779" s="42" t="str">
        <f aca="false">IF($C2779="","",IFERROR(CHOOSE(MATCH(TOP!$C$10,{"【期間A】","【期間B】","【期間C】"},0),N($M2779),N($N2779),N($O2779)),0))</f>
        <v/>
      </c>
    </row>
    <row r="2780" customFormat="false" ht="15" hidden="false" customHeight="false" outlineLevel="0" collapsed="false">
      <c r="B2780" s="12" t="n">
        <v>2775</v>
      </c>
      <c r="C2780" s="36" t="str">
        <f aca="false">IF(②実績CSV_期間A!$M2776="","",②実績CSV_期間A!$M2776&amp;"")</f>
        <v/>
      </c>
      <c r="D2780" s="12" t="str">
        <f aca="false">IF($C2780="","",②実績CSV_期間A!$N2776)</f>
        <v/>
      </c>
      <c r="E2780" s="12" t="str">
        <f aca="false">IF($C2780="","",RIGHT($D2780,1))</f>
        <v/>
      </c>
      <c r="F2780" s="41" t="str">
        <f aca="false">IF($C2780="","",IFERROR(INDEX(サイズ換算マスタ!$C$6:$C$8,MATCH($E2780,サイズ換算マスタ!$B$6:$B$8,0)),1))</f>
        <v/>
      </c>
      <c r="G2780" s="38" t="str">
        <f aca="false">IF($C2780="","",SUMIFS(②実績CSV_期間A!$AA$2:$AA$5001,②実績CSV_期間A!$M$2:$M$5001,$C2780))</f>
        <v/>
      </c>
      <c r="H2780" s="38" t="str">
        <f aca="false">IF($C2780="","",SUMIFS(③実績CSV_期間B!$AA$2:$AA$5001,③実績CSV_期間B!$M$2:$M$5001,$C2780))</f>
        <v/>
      </c>
      <c r="I2780" s="38" t="str">
        <f aca="false">IF($C2780="","",SUMIFS(④実績CSV_期間C!$AA$2:$AA$5001,④実績CSV_期間C!$M$2:$M$5001,$C2780))</f>
        <v/>
      </c>
      <c r="J2780" s="38" t="str">
        <f aca="false">IF($C2780="","",N($F2780)*N($G2780))</f>
        <v/>
      </c>
      <c r="K2780" s="38" t="str">
        <f aca="false">IF($C2780="","",N($F2780)*N($H2780))</f>
        <v/>
      </c>
      <c r="L2780" s="38" t="str">
        <f aca="false">IF($C2780="","",N($F2780)*N($I2780))</f>
        <v/>
      </c>
      <c r="M2780" s="37" t="str">
        <f aca="false">IF(OR($C2780="",N(TOP!$C$12)=0),"",N($J2780)/TOP!$C$12)</f>
        <v/>
      </c>
      <c r="N2780" s="37" t="str">
        <f aca="false">IF(OR($C2780="",N(TOP!$C$13)=0),"",N($K2780)/TOP!$C$13)</f>
        <v/>
      </c>
      <c r="O2780" s="37" t="str">
        <f aca="false">IF(OR($C2780="",N(TOP!$C$14)=0),"",N($L2780)/TOP!$C$14)</f>
        <v/>
      </c>
      <c r="P2780" s="42" t="str">
        <f aca="false">IF($C2780="","",IFERROR(CHOOSE(MATCH(TOP!$C$10,{"【期間A】","【期間B】","【期間C】"},0),N($M2780),N($N2780),N($O2780)),0))</f>
        <v/>
      </c>
    </row>
    <row r="2781" customFormat="false" ht="15" hidden="false" customHeight="false" outlineLevel="0" collapsed="false">
      <c r="B2781" s="12" t="n">
        <v>2776</v>
      </c>
      <c r="C2781" s="36" t="str">
        <f aca="false">IF(②実績CSV_期間A!$M2777="","",②実績CSV_期間A!$M2777&amp;"")</f>
        <v/>
      </c>
      <c r="D2781" s="12" t="str">
        <f aca="false">IF($C2781="","",②実績CSV_期間A!$N2777)</f>
        <v/>
      </c>
      <c r="E2781" s="12" t="str">
        <f aca="false">IF($C2781="","",RIGHT($D2781,1))</f>
        <v/>
      </c>
      <c r="F2781" s="41" t="str">
        <f aca="false">IF($C2781="","",IFERROR(INDEX(サイズ換算マスタ!$C$6:$C$8,MATCH($E2781,サイズ換算マスタ!$B$6:$B$8,0)),1))</f>
        <v/>
      </c>
      <c r="G2781" s="38" t="str">
        <f aca="false">IF($C2781="","",SUMIFS(②実績CSV_期間A!$AA$2:$AA$5001,②実績CSV_期間A!$M$2:$M$5001,$C2781))</f>
        <v/>
      </c>
      <c r="H2781" s="38" t="str">
        <f aca="false">IF($C2781="","",SUMIFS(③実績CSV_期間B!$AA$2:$AA$5001,③実績CSV_期間B!$M$2:$M$5001,$C2781))</f>
        <v/>
      </c>
      <c r="I2781" s="38" t="str">
        <f aca="false">IF($C2781="","",SUMIFS(④実績CSV_期間C!$AA$2:$AA$5001,④実績CSV_期間C!$M$2:$M$5001,$C2781))</f>
        <v/>
      </c>
      <c r="J2781" s="38" t="str">
        <f aca="false">IF($C2781="","",N($F2781)*N($G2781))</f>
        <v/>
      </c>
      <c r="K2781" s="38" t="str">
        <f aca="false">IF($C2781="","",N($F2781)*N($H2781))</f>
        <v/>
      </c>
      <c r="L2781" s="38" t="str">
        <f aca="false">IF($C2781="","",N($F2781)*N($I2781))</f>
        <v/>
      </c>
      <c r="M2781" s="37" t="str">
        <f aca="false">IF(OR($C2781="",N(TOP!$C$12)=0),"",N($J2781)/TOP!$C$12)</f>
        <v/>
      </c>
      <c r="N2781" s="37" t="str">
        <f aca="false">IF(OR($C2781="",N(TOP!$C$13)=0),"",N($K2781)/TOP!$C$13)</f>
        <v/>
      </c>
      <c r="O2781" s="37" t="str">
        <f aca="false">IF(OR($C2781="",N(TOP!$C$14)=0),"",N($L2781)/TOP!$C$14)</f>
        <v/>
      </c>
      <c r="P2781" s="42" t="str">
        <f aca="false">IF($C2781="","",IFERROR(CHOOSE(MATCH(TOP!$C$10,{"【期間A】","【期間B】","【期間C】"},0),N($M2781),N($N2781),N($O2781)),0))</f>
        <v/>
      </c>
    </row>
    <row r="2782" customFormat="false" ht="15" hidden="false" customHeight="false" outlineLevel="0" collapsed="false">
      <c r="B2782" s="12" t="n">
        <v>2777</v>
      </c>
      <c r="C2782" s="36" t="str">
        <f aca="false">IF(②実績CSV_期間A!$M2778="","",②実績CSV_期間A!$M2778&amp;"")</f>
        <v/>
      </c>
      <c r="D2782" s="12" t="str">
        <f aca="false">IF($C2782="","",②実績CSV_期間A!$N2778)</f>
        <v/>
      </c>
      <c r="E2782" s="12" t="str">
        <f aca="false">IF($C2782="","",RIGHT($D2782,1))</f>
        <v/>
      </c>
      <c r="F2782" s="41" t="str">
        <f aca="false">IF($C2782="","",IFERROR(INDEX(サイズ換算マスタ!$C$6:$C$8,MATCH($E2782,サイズ換算マスタ!$B$6:$B$8,0)),1))</f>
        <v/>
      </c>
      <c r="G2782" s="38" t="str">
        <f aca="false">IF($C2782="","",SUMIFS(②実績CSV_期間A!$AA$2:$AA$5001,②実績CSV_期間A!$M$2:$M$5001,$C2782))</f>
        <v/>
      </c>
      <c r="H2782" s="38" t="str">
        <f aca="false">IF($C2782="","",SUMIFS(③実績CSV_期間B!$AA$2:$AA$5001,③実績CSV_期間B!$M$2:$M$5001,$C2782))</f>
        <v/>
      </c>
      <c r="I2782" s="38" t="str">
        <f aca="false">IF($C2782="","",SUMIFS(④実績CSV_期間C!$AA$2:$AA$5001,④実績CSV_期間C!$M$2:$M$5001,$C2782))</f>
        <v/>
      </c>
      <c r="J2782" s="38" t="str">
        <f aca="false">IF($C2782="","",N($F2782)*N($G2782))</f>
        <v/>
      </c>
      <c r="K2782" s="38" t="str">
        <f aca="false">IF($C2782="","",N($F2782)*N($H2782))</f>
        <v/>
      </c>
      <c r="L2782" s="38" t="str">
        <f aca="false">IF($C2782="","",N($F2782)*N($I2782))</f>
        <v/>
      </c>
      <c r="M2782" s="37" t="str">
        <f aca="false">IF(OR($C2782="",N(TOP!$C$12)=0),"",N($J2782)/TOP!$C$12)</f>
        <v/>
      </c>
      <c r="N2782" s="37" t="str">
        <f aca="false">IF(OR($C2782="",N(TOP!$C$13)=0),"",N($K2782)/TOP!$C$13)</f>
        <v/>
      </c>
      <c r="O2782" s="37" t="str">
        <f aca="false">IF(OR($C2782="",N(TOP!$C$14)=0),"",N($L2782)/TOP!$C$14)</f>
        <v/>
      </c>
      <c r="P2782" s="42" t="str">
        <f aca="false">IF($C2782="","",IFERROR(CHOOSE(MATCH(TOP!$C$10,{"【期間A】","【期間B】","【期間C】"},0),N($M2782),N($N2782),N($O2782)),0))</f>
        <v/>
      </c>
    </row>
    <row r="2783" customFormat="false" ht="15" hidden="false" customHeight="false" outlineLevel="0" collapsed="false">
      <c r="B2783" s="12" t="n">
        <v>2778</v>
      </c>
      <c r="C2783" s="36" t="str">
        <f aca="false">IF(②実績CSV_期間A!$M2779="","",②実績CSV_期間A!$M2779&amp;"")</f>
        <v/>
      </c>
      <c r="D2783" s="12" t="str">
        <f aca="false">IF($C2783="","",②実績CSV_期間A!$N2779)</f>
        <v/>
      </c>
      <c r="E2783" s="12" t="str">
        <f aca="false">IF($C2783="","",RIGHT($D2783,1))</f>
        <v/>
      </c>
      <c r="F2783" s="41" t="str">
        <f aca="false">IF($C2783="","",IFERROR(INDEX(サイズ換算マスタ!$C$6:$C$8,MATCH($E2783,サイズ換算マスタ!$B$6:$B$8,0)),1))</f>
        <v/>
      </c>
      <c r="G2783" s="38" t="str">
        <f aca="false">IF($C2783="","",SUMIFS(②実績CSV_期間A!$AA$2:$AA$5001,②実績CSV_期間A!$M$2:$M$5001,$C2783))</f>
        <v/>
      </c>
      <c r="H2783" s="38" t="str">
        <f aca="false">IF($C2783="","",SUMIFS(③実績CSV_期間B!$AA$2:$AA$5001,③実績CSV_期間B!$M$2:$M$5001,$C2783))</f>
        <v/>
      </c>
      <c r="I2783" s="38" t="str">
        <f aca="false">IF($C2783="","",SUMIFS(④実績CSV_期間C!$AA$2:$AA$5001,④実績CSV_期間C!$M$2:$M$5001,$C2783))</f>
        <v/>
      </c>
      <c r="J2783" s="38" t="str">
        <f aca="false">IF($C2783="","",N($F2783)*N($G2783))</f>
        <v/>
      </c>
      <c r="K2783" s="38" t="str">
        <f aca="false">IF($C2783="","",N($F2783)*N($H2783))</f>
        <v/>
      </c>
      <c r="L2783" s="38" t="str">
        <f aca="false">IF($C2783="","",N($F2783)*N($I2783))</f>
        <v/>
      </c>
      <c r="M2783" s="37" t="str">
        <f aca="false">IF(OR($C2783="",N(TOP!$C$12)=0),"",N($J2783)/TOP!$C$12)</f>
        <v/>
      </c>
      <c r="N2783" s="37" t="str">
        <f aca="false">IF(OR($C2783="",N(TOP!$C$13)=0),"",N($K2783)/TOP!$C$13)</f>
        <v/>
      </c>
      <c r="O2783" s="37" t="str">
        <f aca="false">IF(OR($C2783="",N(TOP!$C$14)=0),"",N($L2783)/TOP!$C$14)</f>
        <v/>
      </c>
      <c r="P2783" s="42" t="str">
        <f aca="false">IF($C2783="","",IFERROR(CHOOSE(MATCH(TOP!$C$10,{"【期間A】","【期間B】","【期間C】"},0),N($M2783),N($N2783),N($O2783)),0))</f>
        <v/>
      </c>
    </row>
    <row r="2784" customFormat="false" ht="15" hidden="false" customHeight="false" outlineLevel="0" collapsed="false">
      <c r="B2784" s="12" t="n">
        <v>2779</v>
      </c>
      <c r="C2784" s="36" t="str">
        <f aca="false">IF(②実績CSV_期間A!$M2780="","",②実績CSV_期間A!$M2780&amp;"")</f>
        <v/>
      </c>
      <c r="D2784" s="12" t="str">
        <f aca="false">IF($C2784="","",②実績CSV_期間A!$N2780)</f>
        <v/>
      </c>
      <c r="E2784" s="12" t="str">
        <f aca="false">IF($C2784="","",RIGHT($D2784,1))</f>
        <v/>
      </c>
      <c r="F2784" s="41" t="str">
        <f aca="false">IF($C2784="","",IFERROR(INDEX(サイズ換算マスタ!$C$6:$C$8,MATCH($E2784,サイズ換算マスタ!$B$6:$B$8,0)),1))</f>
        <v/>
      </c>
      <c r="G2784" s="38" t="str">
        <f aca="false">IF($C2784="","",SUMIFS(②実績CSV_期間A!$AA$2:$AA$5001,②実績CSV_期間A!$M$2:$M$5001,$C2784))</f>
        <v/>
      </c>
      <c r="H2784" s="38" t="str">
        <f aca="false">IF($C2784="","",SUMIFS(③実績CSV_期間B!$AA$2:$AA$5001,③実績CSV_期間B!$M$2:$M$5001,$C2784))</f>
        <v/>
      </c>
      <c r="I2784" s="38" t="str">
        <f aca="false">IF($C2784="","",SUMIFS(④実績CSV_期間C!$AA$2:$AA$5001,④実績CSV_期間C!$M$2:$M$5001,$C2784))</f>
        <v/>
      </c>
      <c r="J2784" s="38" t="str">
        <f aca="false">IF($C2784="","",N($F2784)*N($G2784))</f>
        <v/>
      </c>
      <c r="K2784" s="38" t="str">
        <f aca="false">IF($C2784="","",N($F2784)*N($H2784))</f>
        <v/>
      </c>
      <c r="L2784" s="38" t="str">
        <f aca="false">IF($C2784="","",N($F2784)*N($I2784))</f>
        <v/>
      </c>
      <c r="M2784" s="37" t="str">
        <f aca="false">IF(OR($C2784="",N(TOP!$C$12)=0),"",N($J2784)/TOP!$C$12)</f>
        <v/>
      </c>
      <c r="N2784" s="37" t="str">
        <f aca="false">IF(OR($C2784="",N(TOP!$C$13)=0),"",N($K2784)/TOP!$C$13)</f>
        <v/>
      </c>
      <c r="O2784" s="37" t="str">
        <f aca="false">IF(OR($C2784="",N(TOP!$C$14)=0),"",N($L2784)/TOP!$C$14)</f>
        <v/>
      </c>
      <c r="P2784" s="42" t="str">
        <f aca="false">IF($C2784="","",IFERROR(CHOOSE(MATCH(TOP!$C$10,{"【期間A】","【期間B】","【期間C】"},0),N($M2784),N($N2784),N($O2784)),0))</f>
        <v/>
      </c>
    </row>
    <row r="2785" customFormat="false" ht="15" hidden="false" customHeight="false" outlineLevel="0" collapsed="false">
      <c r="B2785" s="12" t="n">
        <v>2780</v>
      </c>
      <c r="C2785" s="36" t="str">
        <f aca="false">IF(②実績CSV_期間A!$M2781="","",②実績CSV_期間A!$M2781&amp;"")</f>
        <v/>
      </c>
      <c r="D2785" s="12" t="str">
        <f aca="false">IF($C2785="","",②実績CSV_期間A!$N2781)</f>
        <v/>
      </c>
      <c r="E2785" s="12" t="str">
        <f aca="false">IF($C2785="","",RIGHT($D2785,1))</f>
        <v/>
      </c>
      <c r="F2785" s="41" t="str">
        <f aca="false">IF($C2785="","",IFERROR(INDEX(サイズ換算マスタ!$C$6:$C$8,MATCH($E2785,サイズ換算マスタ!$B$6:$B$8,0)),1))</f>
        <v/>
      </c>
      <c r="G2785" s="38" t="str">
        <f aca="false">IF($C2785="","",SUMIFS(②実績CSV_期間A!$AA$2:$AA$5001,②実績CSV_期間A!$M$2:$M$5001,$C2785))</f>
        <v/>
      </c>
      <c r="H2785" s="38" t="str">
        <f aca="false">IF($C2785="","",SUMIFS(③実績CSV_期間B!$AA$2:$AA$5001,③実績CSV_期間B!$M$2:$M$5001,$C2785))</f>
        <v/>
      </c>
      <c r="I2785" s="38" t="str">
        <f aca="false">IF($C2785="","",SUMIFS(④実績CSV_期間C!$AA$2:$AA$5001,④実績CSV_期間C!$M$2:$M$5001,$C2785))</f>
        <v/>
      </c>
      <c r="J2785" s="38" t="str">
        <f aca="false">IF($C2785="","",N($F2785)*N($G2785))</f>
        <v/>
      </c>
      <c r="K2785" s="38" t="str">
        <f aca="false">IF($C2785="","",N($F2785)*N($H2785))</f>
        <v/>
      </c>
      <c r="L2785" s="38" t="str">
        <f aca="false">IF($C2785="","",N($F2785)*N($I2785))</f>
        <v/>
      </c>
      <c r="M2785" s="37" t="str">
        <f aca="false">IF(OR($C2785="",N(TOP!$C$12)=0),"",N($J2785)/TOP!$C$12)</f>
        <v/>
      </c>
      <c r="N2785" s="37" t="str">
        <f aca="false">IF(OR($C2785="",N(TOP!$C$13)=0),"",N($K2785)/TOP!$C$13)</f>
        <v/>
      </c>
      <c r="O2785" s="37" t="str">
        <f aca="false">IF(OR($C2785="",N(TOP!$C$14)=0),"",N($L2785)/TOP!$C$14)</f>
        <v/>
      </c>
      <c r="P2785" s="42" t="str">
        <f aca="false">IF($C2785="","",IFERROR(CHOOSE(MATCH(TOP!$C$10,{"【期間A】","【期間B】","【期間C】"},0),N($M2785),N($N2785),N($O2785)),0))</f>
        <v/>
      </c>
    </row>
    <row r="2786" customFormat="false" ht="15" hidden="false" customHeight="false" outlineLevel="0" collapsed="false">
      <c r="B2786" s="12" t="n">
        <v>2781</v>
      </c>
      <c r="C2786" s="36" t="str">
        <f aca="false">IF(②実績CSV_期間A!$M2782="","",②実績CSV_期間A!$M2782&amp;"")</f>
        <v/>
      </c>
      <c r="D2786" s="12" t="str">
        <f aca="false">IF($C2786="","",②実績CSV_期間A!$N2782)</f>
        <v/>
      </c>
      <c r="E2786" s="12" t="str">
        <f aca="false">IF($C2786="","",RIGHT($D2786,1))</f>
        <v/>
      </c>
      <c r="F2786" s="41" t="str">
        <f aca="false">IF($C2786="","",IFERROR(INDEX(サイズ換算マスタ!$C$6:$C$8,MATCH($E2786,サイズ換算マスタ!$B$6:$B$8,0)),1))</f>
        <v/>
      </c>
      <c r="G2786" s="38" t="str">
        <f aca="false">IF($C2786="","",SUMIFS(②実績CSV_期間A!$AA$2:$AA$5001,②実績CSV_期間A!$M$2:$M$5001,$C2786))</f>
        <v/>
      </c>
      <c r="H2786" s="38" t="str">
        <f aca="false">IF($C2786="","",SUMIFS(③実績CSV_期間B!$AA$2:$AA$5001,③実績CSV_期間B!$M$2:$M$5001,$C2786))</f>
        <v/>
      </c>
      <c r="I2786" s="38" t="str">
        <f aca="false">IF($C2786="","",SUMIFS(④実績CSV_期間C!$AA$2:$AA$5001,④実績CSV_期間C!$M$2:$M$5001,$C2786))</f>
        <v/>
      </c>
      <c r="J2786" s="38" t="str">
        <f aca="false">IF($C2786="","",N($F2786)*N($G2786))</f>
        <v/>
      </c>
      <c r="K2786" s="38" t="str">
        <f aca="false">IF($C2786="","",N($F2786)*N($H2786))</f>
        <v/>
      </c>
      <c r="L2786" s="38" t="str">
        <f aca="false">IF($C2786="","",N($F2786)*N($I2786))</f>
        <v/>
      </c>
      <c r="M2786" s="37" t="str">
        <f aca="false">IF(OR($C2786="",N(TOP!$C$12)=0),"",N($J2786)/TOP!$C$12)</f>
        <v/>
      </c>
      <c r="N2786" s="37" t="str">
        <f aca="false">IF(OR($C2786="",N(TOP!$C$13)=0),"",N($K2786)/TOP!$C$13)</f>
        <v/>
      </c>
      <c r="O2786" s="37" t="str">
        <f aca="false">IF(OR($C2786="",N(TOP!$C$14)=0),"",N($L2786)/TOP!$C$14)</f>
        <v/>
      </c>
      <c r="P2786" s="42" t="str">
        <f aca="false">IF($C2786="","",IFERROR(CHOOSE(MATCH(TOP!$C$10,{"【期間A】","【期間B】","【期間C】"},0),N($M2786),N($N2786),N($O2786)),0))</f>
        <v/>
      </c>
    </row>
    <row r="2787" customFormat="false" ht="15" hidden="false" customHeight="false" outlineLevel="0" collapsed="false">
      <c r="B2787" s="12" t="n">
        <v>2782</v>
      </c>
      <c r="C2787" s="36" t="str">
        <f aca="false">IF(②実績CSV_期間A!$M2783="","",②実績CSV_期間A!$M2783&amp;"")</f>
        <v/>
      </c>
      <c r="D2787" s="12" t="str">
        <f aca="false">IF($C2787="","",②実績CSV_期間A!$N2783)</f>
        <v/>
      </c>
      <c r="E2787" s="12" t="str">
        <f aca="false">IF($C2787="","",RIGHT($D2787,1))</f>
        <v/>
      </c>
      <c r="F2787" s="41" t="str">
        <f aca="false">IF($C2787="","",IFERROR(INDEX(サイズ換算マスタ!$C$6:$C$8,MATCH($E2787,サイズ換算マスタ!$B$6:$B$8,0)),1))</f>
        <v/>
      </c>
      <c r="G2787" s="38" t="str">
        <f aca="false">IF($C2787="","",SUMIFS(②実績CSV_期間A!$AA$2:$AA$5001,②実績CSV_期間A!$M$2:$M$5001,$C2787))</f>
        <v/>
      </c>
      <c r="H2787" s="38" t="str">
        <f aca="false">IF($C2787="","",SUMIFS(③実績CSV_期間B!$AA$2:$AA$5001,③実績CSV_期間B!$M$2:$M$5001,$C2787))</f>
        <v/>
      </c>
      <c r="I2787" s="38" t="str">
        <f aca="false">IF($C2787="","",SUMIFS(④実績CSV_期間C!$AA$2:$AA$5001,④実績CSV_期間C!$M$2:$M$5001,$C2787))</f>
        <v/>
      </c>
      <c r="J2787" s="38" t="str">
        <f aca="false">IF($C2787="","",N($F2787)*N($G2787))</f>
        <v/>
      </c>
      <c r="K2787" s="38" t="str">
        <f aca="false">IF($C2787="","",N($F2787)*N($H2787))</f>
        <v/>
      </c>
      <c r="L2787" s="38" t="str">
        <f aca="false">IF($C2787="","",N($F2787)*N($I2787))</f>
        <v/>
      </c>
      <c r="M2787" s="37" t="str">
        <f aca="false">IF(OR($C2787="",N(TOP!$C$12)=0),"",N($J2787)/TOP!$C$12)</f>
        <v/>
      </c>
      <c r="N2787" s="37" t="str">
        <f aca="false">IF(OR($C2787="",N(TOP!$C$13)=0),"",N($K2787)/TOP!$C$13)</f>
        <v/>
      </c>
      <c r="O2787" s="37" t="str">
        <f aca="false">IF(OR($C2787="",N(TOP!$C$14)=0),"",N($L2787)/TOP!$C$14)</f>
        <v/>
      </c>
      <c r="P2787" s="42" t="str">
        <f aca="false">IF($C2787="","",IFERROR(CHOOSE(MATCH(TOP!$C$10,{"【期間A】","【期間B】","【期間C】"},0),N($M2787),N($N2787),N($O2787)),0))</f>
        <v/>
      </c>
    </row>
    <row r="2788" customFormat="false" ht="15" hidden="false" customHeight="false" outlineLevel="0" collapsed="false">
      <c r="B2788" s="12" t="n">
        <v>2783</v>
      </c>
      <c r="C2788" s="36" t="str">
        <f aca="false">IF(②実績CSV_期間A!$M2784="","",②実績CSV_期間A!$M2784&amp;"")</f>
        <v/>
      </c>
      <c r="D2788" s="12" t="str">
        <f aca="false">IF($C2788="","",②実績CSV_期間A!$N2784)</f>
        <v/>
      </c>
      <c r="E2788" s="12" t="str">
        <f aca="false">IF($C2788="","",RIGHT($D2788,1))</f>
        <v/>
      </c>
      <c r="F2788" s="41" t="str">
        <f aca="false">IF($C2788="","",IFERROR(INDEX(サイズ換算マスタ!$C$6:$C$8,MATCH($E2788,サイズ換算マスタ!$B$6:$B$8,0)),1))</f>
        <v/>
      </c>
      <c r="G2788" s="38" t="str">
        <f aca="false">IF($C2788="","",SUMIFS(②実績CSV_期間A!$AA$2:$AA$5001,②実績CSV_期間A!$M$2:$M$5001,$C2788))</f>
        <v/>
      </c>
      <c r="H2788" s="38" t="str">
        <f aca="false">IF($C2788="","",SUMIFS(③実績CSV_期間B!$AA$2:$AA$5001,③実績CSV_期間B!$M$2:$M$5001,$C2788))</f>
        <v/>
      </c>
      <c r="I2788" s="38" t="str">
        <f aca="false">IF($C2788="","",SUMIFS(④実績CSV_期間C!$AA$2:$AA$5001,④実績CSV_期間C!$M$2:$M$5001,$C2788))</f>
        <v/>
      </c>
      <c r="J2788" s="38" t="str">
        <f aca="false">IF($C2788="","",N($F2788)*N($G2788))</f>
        <v/>
      </c>
      <c r="K2788" s="38" t="str">
        <f aca="false">IF($C2788="","",N($F2788)*N($H2788))</f>
        <v/>
      </c>
      <c r="L2788" s="38" t="str">
        <f aca="false">IF($C2788="","",N($F2788)*N($I2788))</f>
        <v/>
      </c>
      <c r="M2788" s="37" t="str">
        <f aca="false">IF(OR($C2788="",N(TOP!$C$12)=0),"",N($J2788)/TOP!$C$12)</f>
        <v/>
      </c>
      <c r="N2788" s="37" t="str">
        <f aca="false">IF(OR($C2788="",N(TOP!$C$13)=0),"",N($K2788)/TOP!$C$13)</f>
        <v/>
      </c>
      <c r="O2788" s="37" t="str">
        <f aca="false">IF(OR($C2788="",N(TOP!$C$14)=0),"",N($L2788)/TOP!$C$14)</f>
        <v/>
      </c>
      <c r="P2788" s="42" t="str">
        <f aca="false">IF($C2788="","",IFERROR(CHOOSE(MATCH(TOP!$C$10,{"【期間A】","【期間B】","【期間C】"},0),N($M2788),N($N2788),N($O2788)),0))</f>
        <v/>
      </c>
    </row>
    <row r="2789" customFormat="false" ht="15" hidden="false" customHeight="false" outlineLevel="0" collapsed="false">
      <c r="B2789" s="12" t="n">
        <v>2784</v>
      </c>
      <c r="C2789" s="36" t="str">
        <f aca="false">IF(②実績CSV_期間A!$M2785="","",②実績CSV_期間A!$M2785&amp;"")</f>
        <v/>
      </c>
      <c r="D2789" s="12" t="str">
        <f aca="false">IF($C2789="","",②実績CSV_期間A!$N2785)</f>
        <v/>
      </c>
      <c r="E2789" s="12" t="str">
        <f aca="false">IF($C2789="","",RIGHT($D2789,1))</f>
        <v/>
      </c>
      <c r="F2789" s="41" t="str">
        <f aca="false">IF($C2789="","",IFERROR(INDEX(サイズ換算マスタ!$C$6:$C$8,MATCH($E2789,サイズ換算マスタ!$B$6:$B$8,0)),1))</f>
        <v/>
      </c>
      <c r="G2789" s="38" t="str">
        <f aca="false">IF($C2789="","",SUMIFS(②実績CSV_期間A!$AA$2:$AA$5001,②実績CSV_期間A!$M$2:$M$5001,$C2789))</f>
        <v/>
      </c>
      <c r="H2789" s="38" t="str">
        <f aca="false">IF($C2789="","",SUMIFS(③実績CSV_期間B!$AA$2:$AA$5001,③実績CSV_期間B!$M$2:$M$5001,$C2789))</f>
        <v/>
      </c>
      <c r="I2789" s="38" t="str">
        <f aca="false">IF($C2789="","",SUMIFS(④実績CSV_期間C!$AA$2:$AA$5001,④実績CSV_期間C!$M$2:$M$5001,$C2789))</f>
        <v/>
      </c>
      <c r="J2789" s="38" t="str">
        <f aca="false">IF($C2789="","",N($F2789)*N($G2789))</f>
        <v/>
      </c>
      <c r="K2789" s="38" t="str">
        <f aca="false">IF($C2789="","",N($F2789)*N($H2789))</f>
        <v/>
      </c>
      <c r="L2789" s="38" t="str">
        <f aca="false">IF($C2789="","",N($F2789)*N($I2789))</f>
        <v/>
      </c>
      <c r="M2789" s="37" t="str">
        <f aca="false">IF(OR($C2789="",N(TOP!$C$12)=0),"",N($J2789)/TOP!$C$12)</f>
        <v/>
      </c>
      <c r="N2789" s="37" t="str">
        <f aca="false">IF(OR($C2789="",N(TOP!$C$13)=0),"",N($K2789)/TOP!$C$13)</f>
        <v/>
      </c>
      <c r="O2789" s="37" t="str">
        <f aca="false">IF(OR($C2789="",N(TOP!$C$14)=0),"",N($L2789)/TOP!$C$14)</f>
        <v/>
      </c>
      <c r="P2789" s="42" t="str">
        <f aca="false">IF($C2789="","",IFERROR(CHOOSE(MATCH(TOP!$C$10,{"【期間A】","【期間B】","【期間C】"},0),N($M2789),N($N2789),N($O2789)),0))</f>
        <v/>
      </c>
    </row>
    <row r="2790" customFormat="false" ht="15" hidden="false" customHeight="false" outlineLevel="0" collapsed="false">
      <c r="B2790" s="12" t="n">
        <v>2785</v>
      </c>
      <c r="C2790" s="36" t="str">
        <f aca="false">IF(②実績CSV_期間A!$M2786="","",②実績CSV_期間A!$M2786&amp;"")</f>
        <v/>
      </c>
      <c r="D2790" s="12" t="str">
        <f aca="false">IF($C2790="","",②実績CSV_期間A!$N2786)</f>
        <v/>
      </c>
      <c r="E2790" s="12" t="str">
        <f aca="false">IF($C2790="","",RIGHT($D2790,1))</f>
        <v/>
      </c>
      <c r="F2790" s="41" t="str">
        <f aca="false">IF($C2790="","",IFERROR(INDEX(サイズ換算マスタ!$C$6:$C$8,MATCH($E2790,サイズ換算マスタ!$B$6:$B$8,0)),1))</f>
        <v/>
      </c>
      <c r="G2790" s="38" t="str">
        <f aca="false">IF($C2790="","",SUMIFS(②実績CSV_期間A!$AA$2:$AA$5001,②実績CSV_期間A!$M$2:$M$5001,$C2790))</f>
        <v/>
      </c>
      <c r="H2790" s="38" t="str">
        <f aca="false">IF($C2790="","",SUMIFS(③実績CSV_期間B!$AA$2:$AA$5001,③実績CSV_期間B!$M$2:$M$5001,$C2790))</f>
        <v/>
      </c>
      <c r="I2790" s="38" t="str">
        <f aca="false">IF($C2790="","",SUMIFS(④実績CSV_期間C!$AA$2:$AA$5001,④実績CSV_期間C!$M$2:$M$5001,$C2790))</f>
        <v/>
      </c>
      <c r="J2790" s="38" t="str">
        <f aca="false">IF($C2790="","",N($F2790)*N($G2790))</f>
        <v/>
      </c>
      <c r="K2790" s="38" t="str">
        <f aca="false">IF($C2790="","",N($F2790)*N($H2790))</f>
        <v/>
      </c>
      <c r="L2790" s="38" t="str">
        <f aca="false">IF($C2790="","",N($F2790)*N($I2790))</f>
        <v/>
      </c>
      <c r="M2790" s="37" t="str">
        <f aca="false">IF(OR($C2790="",N(TOP!$C$12)=0),"",N($J2790)/TOP!$C$12)</f>
        <v/>
      </c>
      <c r="N2790" s="37" t="str">
        <f aca="false">IF(OR($C2790="",N(TOP!$C$13)=0),"",N($K2790)/TOP!$C$13)</f>
        <v/>
      </c>
      <c r="O2790" s="37" t="str">
        <f aca="false">IF(OR($C2790="",N(TOP!$C$14)=0),"",N($L2790)/TOP!$C$14)</f>
        <v/>
      </c>
      <c r="P2790" s="42" t="str">
        <f aca="false">IF($C2790="","",IFERROR(CHOOSE(MATCH(TOP!$C$10,{"【期間A】","【期間B】","【期間C】"},0),N($M2790),N($N2790),N($O2790)),0))</f>
        <v/>
      </c>
    </row>
    <row r="2791" customFormat="false" ht="15" hidden="false" customHeight="false" outlineLevel="0" collapsed="false">
      <c r="B2791" s="12" t="n">
        <v>2786</v>
      </c>
      <c r="C2791" s="36" t="str">
        <f aca="false">IF(②実績CSV_期間A!$M2787="","",②実績CSV_期間A!$M2787&amp;"")</f>
        <v/>
      </c>
      <c r="D2791" s="12" t="str">
        <f aca="false">IF($C2791="","",②実績CSV_期間A!$N2787)</f>
        <v/>
      </c>
      <c r="E2791" s="12" t="str">
        <f aca="false">IF($C2791="","",RIGHT($D2791,1))</f>
        <v/>
      </c>
      <c r="F2791" s="41" t="str">
        <f aca="false">IF($C2791="","",IFERROR(INDEX(サイズ換算マスタ!$C$6:$C$8,MATCH($E2791,サイズ換算マスタ!$B$6:$B$8,0)),1))</f>
        <v/>
      </c>
      <c r="G2791" s="38" t="str">
        <f aca="false">IF($C2791="","",SUMIFS(②実績CSV_期間A!$AA$2:$AA$5001,②実績CSV_期間A!$M$2:$M$5001,$C2791))</f>
        <v/>
      </c>
      <c r="H2791" s="38" t="str">
        <f aca="false">IF($C2791="","",SUMIFS(③実績CSV_期間B!$AA$2:$AA$5001,③実績CSV_期間B!$M$2:$M$5001,$C2791))</f>
        <v/>
      </c>
      <c r="I2791" s="38" t="str">
        <f aca="false">IF($C2791="","",SUMIFS(④実績CSV_期間C!$AA$2:$AA$5001,④実績CSV_期間C!$M$2:$M$5001,$C2791))</f>
        <v/>
      </c>
      <c r="J2791" s="38" t="str">
        <f aca="false">IF($C2791="","",N($F2791)*N($G2791))</f>
        <v/>
      </c>
      <c r="K2791" s="38" t="str">
        <f aca="false">IF($C2791="","",N($F2791)*N($H2791))</f>
        <v/>
      </c>
      <c r="L2791" s="38" t="str">
        <f aca="false">IF($C2791="","",N($F2791)*N($I2791))</f>
        <v/>
      </c>
      <c r="M2791" s="37" t="str">
        <f aca="false">IF(OR($C2791="",N(TOP!$C$12)=0),"",N($J2791)/TOP!$C$12)</f>
        <v/>
      </c>
      <c r="N2791" s="37" t="str">
        <f aca="false">IF(OR($C2791="",N(TOP!$C$13)=0),"",N($K2791)/TOP!$C$13)</f>
        <v/>
      </c>
      <c r="O2791" s="37" t="str">
        <f aca="false">IF(OR($C2791="",N(TOP!$C$14)=0),"",N($L2791)/TOP!$C$14)</f>
        <v/>
      </c>
      <c r="P2791" s="42" t="str">
        <f aca="false">IF($C2791="","",IFERROR(CHOOSE(MATCH(TOP!$C$10,{"【期間A】","【期間B】","【期間C】"},0),N($M2791),N($N2791),N($O2791)),0))</f>
        <v/>
      </c>
    </row>
    <row r="2792" customFormat="false" ht="15" hidden="false" customHeight="false" outlineLevel="0" collapsed="false">
      <c r="B2792" s="12" t="n">
        <v>2787</v>
      </c>
      <c r="C2792" s="36" t="str">
        <f aca="false">IF(②実績CSV_期間A!$M2788="","",②実績CSV_期間A!$M2788&amp;"")</f>
        <v/>
      </c>
      <c r="D2792" s="12" t="str">
        <f aca="false">IF($C2792="","",②実績CSV_期間A!$N2788)</f>
        <v/>
      </c>
      <c r="E2792" s="12" t="str">
        <f aca="false">IF($C2792="","",RIGHT($D2792,1))</f>
        <v/>
      </c>
      <c r="F2792" s="41" t="str">
        <f aca="false">IF($C2792="","",IFERROR(INDEX(サイズ換算マスタ!$C$6:$C$8,MATCH($E2792,サイズ換算マスタ!$B$6:$B$8,0)),1))</f>
        <v/>
      </c>
      <c r="G2792" s="38" t="str">
        <f aca="false">IF($C2792="","",SUMIFS(②実績CSV_期間A!$AA$2:$AA$5001,②実績CSV_期間A!$M$2:$M$5001,$C2792))</f>
        <v/>
      </c>
      <c r="H2792" s="38" t="str">
        <f aca="false">IF($C2792="","",SUMIFS(③実績CSV_期間B!$AA$2:$AA$5001,③実績CSV_期間B!$M$2:$M$5001,$C2792))</f>
        <v/>
      </c>
      <c r="I2792" s="38" t="str">
        <f aca="false">IF($C2792="","",SUMIFS(④実績CSV_期間C!$AA$2:$AA$5001,④実績CSV_期間C!$M$2:$M$5001,$C2792))</f>
        <v/>
      </c>
      <c r="J2792" s="38" t="str">
        <f aca="false">IF($C2792="","",N($F2792)*N($G2792))</f>
        <v/>
      </c>
      <c r="K2792" s="38" t="str">
        <f aca="false">IF($C2792="","",N($F2792)*N($H2792))</f>
        <v/>
      </c>
      <c r="L2792" s="38" t="str">
        <f aca="false">IF($C2792="","",N($F2792)*N($I2792))</f>
        <v/>
      </c>
      <c r="M2792" s="37" t="str">
        <f aca="false">IF(OR($C2792="",N(TOP!$C$12)=0),"",N($J2792)/TOP!$C$12)</f>
        <v/>
      </c>
      <c r="N2792" s="37" t="str">
        <f aca="false">IF(OR($C2792="",N(TOP!$C$13)=0),"",N($K2792)/TOP!$C$13)</f>
        <v/>
      </c>
      <c r="O2792" s="37" t="str">
        <f aca="false">IF(OR($C2792="",N(TOP!$C$14)=0),"",N($L2792)/TOP!$C$14)</f>
        <v/>
      </c>
      <c r="P2792" s="42" t="str">
        <f aca="false">IF($C2792="","",IFERROR(CHOOSE(MATCH(TOP!$C$10,{"【期間A】","【期間B】","【期間C】"},0),N($M2792),N($N2792),N($O2792)),0))</f>
        <v/>
      </c>
    </row>
    <row r="2793" customFormat="false" ht="15" hidden="false" customHeight="false" outlineLevel="0" collapsed="false">
      <c r="B2793" s="12" t="n">
        <v>2788</v>
      </c>
      <c r="C2793" s="36" t="str">
        <f aca="false">IF(②実績CSV_期間A!$M2789="","",②実績CSV_期間A!$M2789&amp;"")</f>
        <v/>
      </c>
      <c r="D2793" s="12" t="str">
        <f aca="false">IF($C2793="","",②実績CSV_期間A!$N2789)</f>
        <v/>
      </c>
      <c r="E2793" s="12" t="str">
        <f aca="false">IF($C2793="","",RIGHT($D2793,1))</f>
        <v/>
      </c>
      <c r="F2793" s="41" t="str">
        <f aca="false">IF($C2793="","",IFERROR(INDEX(サイズ換算マスタ!$C$6:$C$8,MATCH($E2793,サイズ換算マスタ!$B$6:$B$8,0)),1))</f>
        <v/>
      </c>
      <c r="G2793" s="38" t="str">
        <f aca="false">IF($C2793="","",SUMIFS(②実績CSV_期間A!$AA$2:$AA$5001,②実績CSV_期間A!$M$2:$M$5001,$C2793))</f>
        <v/>
      </c>
      <c r="H2793" s="38" t="str">
        <f aca="false">IF($C2793="","",SUMIFS(③実績CSV_期間B!$AA$2:$AA$5001,③実績CSV_期間B!$M$2:$M$5001,$C2793))</f>
        <v/>
      </c>
      <c r="I2793" s="38" t="str">
        <f aca="false">IF($C2793="","",SUMIFS(④実績CSV_期間C!$AA$2:$AA$5001,④実績CSV_期間C!$M$2:$M$5001,$C2793))</f>
        <v/>
      </c>
      <c r="J2793" s="38" t="str">
        <f aca="false">IF($C2793="","",N($F2793)*N($G2793))</f>
        <v/>
      </c>
      <c r="K2793" s="38" t="str">
        <f aca="false">IF($C2793="","",N($F2793)*N($H2793))</f>
        <v/>
      </c>
      <c r="L2793" s="38" t="str">
        <f aca="false">IF($C2793="","",N($F2793)*N($I2793))</f>
        <v/>
      </c>
      <c r="M2793" s="37" t="str">
        <f aca="false">IF(OR($C2793="",N(TOP!$C$12)=0),"",N($J2793)/TOP!$C$12)</f>
        <v/>
      </c>
      <c r="N2793" s="37" t="str">
        <f aca="false">IF(OR($C2793="",N(TOP!$C$13)=0),"",N($K2793)/TOP!$C$13)</f>
        <v/>
      </c>
      <c r="O2793" s="37" t="str">
        <f aca="false">IF(OR($C2793="",N(TOP!$C$14)=0),"",N($L2793)/TOP!$C$14)</f>
        <v/>
      </c>
      <c r="P2793" s="42" t="str">
        <f aca="false">IF($C2793="","",IFERROR(CHOOSE(MATCH(TOP!$C$10,{"【期間A】","【期間B】","【期間C】"},0),N($M2793),N($N2793),N($O2793)),0))</f>
        <v/>
      </c>
    </row>
    <row r="2794" customFormat="false" ht="15" hidden="false" customHeight="false" outlineLevel="0" collapsed="false">
      <c r="B2794" s="12" t="n">
        <v>2789</v>
      </c>
      <c r="C2794" s="36" t="str">
        <f aca="false">IF(②実績CSV_期間A!$M2790="","",②実績CSV_期間A!$M2790&amp;"")</f>
        <v/>
      </c>
      <c r="D2794" s="12" t="str">
        <f aca="false">IF($C2794="","",②実績CSV_期間A!$N2790)</f>
        <v/>
      </c>
      <c r="E2794" s="12" t="str">
        <f aca="false">IF($C2794="","",RIGHT($D2794,1))</f>
        <v/>
      </c>
      <c r="F2794" s="41" t="str">
        <f aca="false">IF($C2794="","",IFERROR(INDEX(サイズ換算マスタ!$C$6:$C$8,MATCH($E2794,サイズ換算マスタ!$B$6:$B$8,0)),1))</f>
        <v/>
      </c>
      <c r="G2794" s="38" t="str">
        <f aca="false">IF($C2794="","",SUMIFS(②実績CSV_期間A!$AA$2:$AA$5001,②実績CSV_期間A!$M$2:$M$5001,$C2794))</f>
        <v/>
      </c>
      <c r="H2794" s="38" t="str">
        <f aca="false">IF($C2794="","",SUMIFS(③実績CSV_期間B!$AA$2:$AA$5001,③実績CSV_期間B!$M$2:$M$5001,$C2794))</f>
        <v/>
      </c>
      <c r="I2794" s="38" t="str">
        <f aca="false">IF($C2794="","",SUMIFS(④実績CSV_期間C!$AA$2:$AA$5001,④実績CSV_期間C!$M$2:$M$5001,$C2794))</f>
        <v/>
      </c>
      <c r="J2794" s="38" t="str">
        <f aca="false">IF($C2794="","",N($F2794)*N($G2794))</f>
        <v/>
      </c>
      <c r="K2794" s="38" t="str">
        <f aca="false">IF($C2794="","",N($F2794)*N($H2794))</f>
        <v/>
      </c>
      <c r="L2794" s="38" t="str">
        <f aca="false">IF($C2794="","",N($F2794)*N($I2794))</f>
        <v/>
      </c>
      <c r="M2794" s="37" t="str">
        <f aca="false">IF(OR($C2794="",N(TOP!$C$12)=0),"",N($J2794)/TOP!$C$12)</f>
        <v/>
      </c>
      <c r="N2794" s="37" t="str">
        <f aca="false">IF(OR($C2794="",N(TOP!$C$13)=0),"",N($K2794)/TOP!$C$13)</f>
        <v/>
      </c>
      <c r="O2794" s="37" t="str">
        <f aca="false">IF(OR($C2794="",N(TOP!$C$14)=0),"",N($L2794)/TOP!$C$14)</f>
        <v/>
      </c>
      <c r="P2794" s="42" t="str">
        <f aca="false">IF($C2794="","",IFERROR(CHOOSE(MATCH(TOP!$C$10,{"【期間A】","【期間B】","【期間C】"},0),N($M2794),N($N2794),N($O2794)),0))</f>
        <v/>
      </c>
    </row>
    <row r="2795" customFormat="false" ht="15" hidden="false" customHeight="false" outlineLevel="0" collapsed="false">
      <c r="B2795" s="12" t="n">
        <v>2790</v>
      </c>
      <c r="C2795" s="36" t="str">
        <f aca="false">IF(②実績CSV_期間A!$M2791="","",②実績CSV_期間A!$M2791&amp;"")</f>
        <v/>
      </c>
      <c r="D2795" s="12" t="str">
        <f aca="false">IF($C2795="","",②実績CSV_期間A!$N2791)</f>
        <v/>
      </c>
      <c r="E2795" s="12" t="str">
        <f aca="false">IF($C2795="","",RIGHT($D2795,1))</f>
        <v/>
      </c>
      <c r="F2795" s="41" t="str">
        <f aca="false">IF($C2795="","",IFERROR(INDEX(サイズ換算マスタ!$C$6:$C$8,MATCH($E2795,サイズ換算マスタ!$B$6:$B$8,0)),1))</f>
        <v/>
      </c>
      <c r="G2795" s="38" t="str">
        <f aca="false">IF($C2795="","",SUMIFS(②実績CSV_期間A!$AA$2:$AA$5001,②実績CSV_期間A!$M$2:$M$5001,$C2795))</f>
        <v/>
      </c>
      <c r="H2795" s="38" t="str">
        <f aca="false">IF($C2795="","",SUMIFS(③実績CSV_期間B!$AA$2:$AA$5001,③実績CSV_期間B!$M$2:$M$5001,$C2795))</f>
        <v/>
      </c>
      <c r="I2795" s="38" t="str">
        <f aca="false">IF($C2795="","",SUMIFS(④実績CSV_期間C!$AA$2:$AA$5001,④実績CSV_期間C!$M$2:$M$5001,$C2795))</f>
        <v/>
      </c>
      <c r="J2795" s="38" t="str">
        <f aca="false">IF($C2795="","",N($F2795)*N($G2795))</f>
        <v/>
      </c>
      <c r="K2795" s="38" t="str">
        <f aca="false">IF($C2795="","",N($F2795)*N($H2795))</f>
        <v/>
      </c>
      <c r="L2795" s="38" t="str">
        <f aca="false">IF($C2795="","",N($F2795)*N($I2795))</f>
        <v/>
      </c>
      <c r="M2795" s="37" t="str">
        <f aca="false">IF(OR($C2795="",N(TOP!$C$12)=0),"",N($J2795)/TOP!$C$12)</f>
        <v/>
      </c>
      <c r="N2795" s="37" t="str">
        <f aca="false">IF(OR($C2795="",N(TOP!$C$13)=0),"",N($K2795)/TOP!$C$13)</f>
        <v/>
      </c>
      <c r="O2795" s="37" t="str">
        <f aca="false">IF(OR($C2795="",N(TOP!$C$14)=0),"",N($L2795)/TOP!$C$14)</f>
        <v/>
      </c>
      <c r="P2795" s="42" t="str">
        <f aca="false">IF($C2795="","",IFERROR(CHOOSE(MATCH(TOP!$C$10,{"【期間A】","【期間B】","【期間C】"},0),N($M2795),N($N2795),N($O2795)),0))</f>
        <v/>
      </c>
    </row>
    <row r="2796" customFormat="false" ht="15" hidden="false" customHeight="false" outlineLevel="0" collapsed="false">
      <c r="B2796" s="12" t="n">
        <v>2791</v>
      </c>
      <c r="C2796" s="36" t="str">
        <f aca="false">IF(②実績CSV_期間A!$M2792="","",②実績CSV_期間A!$M2792&amp;"")</f>
        <v/>
      </c>
      <c r="D2796" s="12" t="str">
        <f aca="false">IF($C2796="","",②実績CSV_期間A!$N2792)</f>
        <v/>
      </c>
      <c r="E2796" s="12" t="str">
        <f aca="false">IF($C2796="","",RIGHT($D2796,1))</f>
        <v/>
      </c>
      <c r="F2796" s="41" t="str">
        <f aca="false">IF($C2796="","",IFERROR(INDEX(サイズ換算マスタ!$C$6:$C$8,MATCH($E2796,サイズ換算マスタ!$B$6:$B$8,0)),1))</f>
        <v/>
      </c>
      <c r="G2796" s="38" t="str">
        <f aca="false">IF($C2796="","",SUMIFS(②実績CSV_期間A!$AA$2:$AA$5001,②実績CSV_期間A!$M$2:$M$5001,$C2796))</f>
        <v/>
      </c>
      <c r="H2796" s="38" t="str">
        <f aca="false">IF($C2796="","",SUMIFS(③実績CSV_期間B!$AA$2:$AA$5001,③実績CSV_期間B!$M$2:$M$5001,$C2796))</f>
        <v/>
      </c>
      <c r="I2796" s="38" t="str">
        <f aca="false">IF($C2796="","",SUMIFS(④実績CSV_期間C!$AA$2:$AA$5001,④実績CSV_期間C!$M$2:$M$5001,$C2796))</f>
        <v/>
      </c>
      <c r="J2796" s="38" t="str">
        <f aca="false">IF($C2796="","",N($F2796)*N($G2796))</f>
        <v/>
      </c>
      <c r="K2796" s="38" t="str">
        <f aca="false">IF($C2796="","",N($F2796)*N($H2796))</f>
        <v/>
      </c>
      <c r="L2796" s="38" t="str">
        <f aca="false">IF($C2796="","",N($F2796)*N($I2796))</f>
        <v/>
      </c>
      <c r="M2796" s="37" t="str">
        <f aca="false">IF(OR($C2796="",N(TOP!$C$12)=0),"",N($J2796)/TOP!$C$12)</f>
        <v/>
      </c>
      <c r="N2796" s="37" t="str">
        <f aca="false">IF(OR($C2796="",N(TOP!$C$13)=0),"",N($K2796)/TOP!$C$13)</f>
        <v/>
      </c>
      <c r="O2796" s="37" t="str">
        <f aca="false">IF(OR($C2796="",N(TOP!$C$14)=0),"",N($L2796)/TOP!$C$14)</f>
        <v/>
      </c>
      <c r="P2796" s="42" t="str">
        <f aca="false">IF($C2796="","",IFERROR(CHOOSE(MATCH(TOP!$C$10,{"【期間A】","【期間B】","【期間C】"},0),N($M2796),N($N2796),N($O2796)),0))</f>
        <v/>
      </c>
    </row>
    <row r="2797" customFormat="false" ht="15" hidden="false" customHeight="false" outlineLevel="0" collapsed="false">
      <c r="B2797" s="12" t="n">
        <v>2792</v>
      </c>
      <c r="C2797" s="36" t="str">
        <f aca="false">IF(②実績CSV_期間A!$M2793="","",②実績CSV_期間A!$M2793&amp;"")</f>
        <v/>
      </c>
      <c r="D2797" s="12" t="str">
        <f aca="false">IF($C2797="","",②実績CSV_期間A!$N2793)</f>
        <v/>
      </c>
      <c r="E2797" s="12" t="str">
        <f aca="false">IF($C2797="","",RIGHT($D2797,1))</f>
        <v/>
      </c>
      <c r="F2797" s="41" t="str">
        <f aca="false">IF($C2797="","",IFERROR(INDEX(サイズ換算マスタ!$C$6:$C$8,MATCH($E2797,サイズ換算マスタ!$B$6:$B$8,0)),1))</f>
        <v/>
      </c>
      <c r="G2797" s="38" t="str">
        <f aca="false">IF($C2797="","",SUMIFS(②実績CSV_期間A!$AA$2:$AA$5001,②実績CSV_期間A!$M$2:$M$5001,$C2797))</f>
        <v/>
      </c>
      <c r="H2797" s="38" t="str">
        <f aca="false">IF($C2797="","",SUMIFS(③実績CSV_期間B!$AA$2:$AA$5001,③実績CSV_期間B!$M$2:$M$5001,$C2797))</f>
        <v/>
      </c>
      <c r="I2797" s="38" t="str">
        <f aca="false">IF($C2797="","",SUMIFS(④実績CSV_期間C!$AA$2:$AA$5001,④実績CSV_期間C!$M$2:$M$5001,$C2797))</f>
        <v/>
      </c>
      <c r="J2797" s="38" t="str">
        <f aca="false">IF($C2797="","",N($F2797)*N($G2797))</f>
        <v/>
      </c>
      <c r="K2797" s="38" t="str">
        <f aca="false">IF($C2797="","",N($F2797)*N($H2797))</f>
        <v/>
      </c>
      <c r="L2797" s="38" t="str">
        <f aca="false">IF($C2797="","",N($F2797)*N($I2797))</f>
        <v/>
      </c>
      <c r="M2797" s="37" t="str">
        <f aca="false">IF(OR($C2797="",N(TOP!$C$12)=0),"",N($J2797)/TOP!$C$12)</f>
        <v/>
      </c>
      <c r="N2797" s="37" t="str">
        <f aca="false">IF(OR($C2797="",N(TOP!$C$13)=0),"",N($K2797)/TOP!$C$13)</f>
        <v/>
      </c>
      <c r="O2797" s="37" t="str">
        <f aca="false">IF(OR($C2797="",N(TOP!$C$14)=0),"",N($L2797)/TOP!$C$14)</f>
        <v/>
      </c>
      <c r="P2797" s="42" t="str">
        <f aca="false">IF($C2797="","",IFERROR(CHOOSE(MATCH(TOP!$C$10,{"【期間A】","【期間B】","【期間C】"},0),N($M2797),N($N2797),N($O2797)),0))</f>
        <v/>
      </c>
    </row>
    <row r="2798" customFormat="false" ht="15" hidden="false" customHeight="false" outlineLevel="0" collapsed="false">
      <c r="B2798" s="12" t="n">
        <v>2793</v>
      </c>
      <c r="C2798" s="36" t="str">
        <f aca="false">IF(②実績CSV_期間A!$M2794="","",②実績CSV_期間A!$M2794&amp;"")</f>
        <v/>
      </c>
      <c r="D2798" s="12" t="str">
        <f aca="false">IF($C2798="","",②実績CSV_期間A!$N2794)</f>
        <v/>
      </c>
      <c r="E2798" s="12" t="str">
        <f aca="false">IF($C2798="","",RIGHT($D2798,1))</f>
        <v/>
      </c>
      <c r="F2798" s="41" t="str">
        <f aca="false">IF($C2798="","",IFERROR(INDEX(サイズ換算マスタ!$C$6:$C$8,MATCH($E2798,サイズ換算マスタ!$B$6:$B$8,0)),1))</f>
        <v/>
      </c>
      <c r="G2798" s="38" t="str">
        <f aca="false">IF($C2798="","",SUMIFS(②実績CSV_期間A!$AA$2:$AA$5001,②実績CSV_期間A!$M$2:$M$5001,$C2798))</f>
        <v/>
      </c>
      <c r="H2798" s="38" t="str">
        <f aca="false">IF($C2798="","",SUMIFS(③実績CSV_期間B!$AA$2:$AA$5001,③実績CSV_期間B!$M$2:$M$5001,$C2798))</f>
        <v/>
      </c>
      <c r="I2798" s="38" t="str">
        <f aca="false">IF($C2798="","",SUMIFS(④実績CSV_期間C!$AA$2:$AA$5001,④実績CSV_期間C!$M$2:$M$5001,$C2798))</f>
        <v/>
      </c>
      <c r="J2798" s="38" t="str">
        <f aca="false">IF($C2798="","",N($F2798)*N($G2798))</f>
        <v/>
      </c>
      <c r="K2798" s="38" t="str">
        <f aca="false">IF($C2798="","",N($F2798)*N($H2798))</f>
        <v/>
      </c>
      <c r="L2798" s="38" t="str">
        <f aca="false">IF($C2798="","",N($F2798)*N($I2798))</f>
        <v/>
      </c>
      <c r="M2798" s="37" t="str">
        <f aca="false">IF(OR($C2798="",N(TOP!$C$12)=0),"",N($J2798)/TOP!$C$12)</f>
        <v/>
      </c>
      <c r="N2798" s="37" t="str">
        <f aca="false">IF(OR($C2798="",N(TOP!$C$13)=0),"",N($K2798)/TOP!$C$13)</f>
        <v/>
      </c>
      <c r="O2798" s="37" t="str">
        <f aca="false">IF(OR($C2798="",N(TOP!$C$14)=0),"",N($L2798)/TOP!$C$14)</f>
        <v/>
      </c>
      <c r="P2798" s="42" t="str">
        <f aca="false">IF($C2798="","",IFERROR(CHOOSE(MATCH(TOP!$C$10,{"【期間A】","【期間B】","【期間C】"},0),N($M2798),N($N2798),N($O2798)),0))</f>
        <v/>
      </c>
    </row>
    <row r="2799" customFormat="false" ht="15" hidden="false" customHeight="false" outlineLevel="0" collapsed="false">
      <c r="B2799" s="12" t="n">
        <v>2794</v>
      </c>
      <c r="C2799" s="36" t="str">
        <f aca="false">IF(②実績CSV_期間A!$M2795="","",②実績CSV_期間A!$M2795&amp;"")</f>
        <v/>
      </c>
      <c r="D2799" s="12" t="str">
        <f aca="false">IF($C2799="","",②実績CSV_期間A!$N2795)</f>
        <v/>
      </c>
      <c r="E2799" s="12" t="str">
        <f aca="false">IF($C2799="","",RIGHT($D2799,1))</f>
        <v/>
      </c>
      <c r="F2799" s="41" t="str">
        <f aca="false">IF($C2799="","",IFERROR(INDEX(サイズ換算マスタ!$C$6:$C$8,MATCH($E2799,サイズ換算マスタ!$B$6:$B$8,0)),1))</f>
        <v/>
      </c>
      <c r="G2799" s="38" t="str">
        <f aca="false">IF($C2799="","",SUMIFS(②実績CSV_期間A!$AA$2:$AA$5001,②実績CSV_期間A!$M$2:$M$5001,$C2799))</f>
        <v/>
      </c>
      <c r="H2799" s="38" t="str">
        <f aca="false">IF($C2799="","",SUMIFS(③実績CSV_期間B!$AA$2:$AA$5001,③実績CSV_期間B!$M$2:$M$5001,$C2799))</f>
        <v/>
      </c>
      <c r="I2799" s="38" t="str">
        <f aca="false">IF($C2799="","",SUMIFS(④実績CSV_期間C!$AA$2:$AA$5001,④実績CSV_期間C!$M$2:$M$5001,$C2799))</f>
        <v/>
      </c>
      <c r="J2799" s="38" t="str">
        <f aca="false">IF($C2799="","",N($F2799)*N($G2799))</f>
        <v/>
      </c>
      <c r="K2799" s="38" t="str">
        <f aca="false">IF($C2799="","",N($F2799)*N($H2799))</f>
        <v/>
      </c>
      <c r="L2799" s="38" t="str">
        <f aca="false">IF($C2799="","",N($F2799)*N($I2799))</f>
        <v/>
      </c>
      <c r="M2799" s="37" t="str">
        <f aca="false">IF(OR($C2799="",N(TOP!$C$12)=0),"",N($J2799)/TOP!$C$12)</f>
        <v/>
      </c>
      <c r="N2799" s="37" t="str">
        <f aca="false">IF(OR($C2799="",N(TOP!$C$13)=0),"",N($K2799)/TOP!$C$13)</f>
        <v/>
      </c>
      <c r="O2799" s="37" t="str">
        <f aca="false">IF(OR($C2799="",N(TOP!$C$14)=0),"",N($L2799)/TOP!$C$14)</f>
        <v/>
      </c>
      <c r="P2799" s="42" t="str">
        <f aca="false">IF($C2799="","",IFERROR(CHOOSE(MATCH(TOP!$C$10,{"【期間A】","【期間B】","【期間C】"},0),N($M2799),N($N2799),N($O2799)),0))</f>
        <v/>
      </c>
    </row>
    <row r="2800" customFormat="false" ht="15" hidden="false" customHeight="false" outlineLevel="0" collapsed="false">
      <c r="B2800" s="12" t="n">
        <v>2795</v>
      </c>
      <c r="C2800" s="36" t="str">
        <f aca="false">IF(②実績CSV_期間A!$M2796="","",②実績CSV_期間A!$M2796&amp;"")</f>
        <v/>
      </c>
      <c r="D2800" s="12" t="str">
        <f aca="false">IF($C2800="","",②実績CSV_期間A!$N2796)</f>
        <v/>
      </c>
      <c r="E2800" s="12" t="str">
        <f aca="false">IF($C2800="","",RIGHT($D2800,1))</f>
        <v/>
      </c>
      <c r="F2800" s="41" t="str">
        <f aca="false">IF($C2800="","",IFERROR(INDEX(サイズ換算マスタ!$C$6:$C$8,MATCH($E2800,サイズ換算マスタ!$B$6:$B$8,0)),1))</f>
        <v/>
      </c>
      <c r="G2800" s="38" t="str">
        <f aca="false">IF($C2800="","",SUMIFS(②実績CSV_期間A!$AA$2:$AA$5001,②実績CSV_期間A!$M$2:$M$5001,$C2800))</f>
        <v/>
      </c>
      <c r="H2800" s="38" t="str">
        <f aca="false">IF($C2800="","",SUMIFS(③実績CSV_期間B!$AA$2:$AA$5001,③実績CSV_期間B!$M$2:$M$5001,$C2800))</f>
        <v/>
      </c>
      <c r="I2800" s="38" t="str">
        <f aca="false">IF($C2800="","",SUMIFS(④実績CSV_期間C!$AA$2:$AA$5001,④実績CSV_期間C!$M$2:$M$5001,$C2800))</f>
        <v/>
      </c>
      <c r="J2800" s="38" t="str">
        <f aca="false">IF($C2800="","",N($F2800)*N($G2800))</f>
        <v/>
      </c>
      <c r="K2800" s="38" t="str">
        <f aca="false">IF($C2800="","",N($F2800)*N($H2800))</f>
        <v/>
      </c>
      <c r="L2800" s="38" t="str">
        <f aca="false">IF($C2800="","",N($F2800)*N($I2800))</f>
        <v/>
      </c>
      <c r="M2800" s="37" t="str">
        <f aca="false">IF(OR($C2800="",N(TOP!$C$12)=0),"",N($J2800)/TOP!$C$12)</f>
        <v/>
      </c>
      <c r="N2800" s="37" t="str">
        <f aca="false">IF(OR($C2800="",N(TOP!$C$13)=0),"",N($K2800)/TOP!$C$13)</f>
        <v/>
      </c>
      <c r="O2800" s="37" t="str">
        <f aca="false">IF(OR($C2800="",N(TOP!$C$14)=0),"",N($L2800)/TOP!$C$14)</f>
        <v/>
      </c>
      <c r="P2800" s="42" t="str">
        <f aca="false">IF($C2800="","",IFERROR(CHOOSE(MATCH(TOP!$C$10,{"【期間A】","【期間B】","【期間C】"},0),N($M2800),N($N2800),N($O2800)),0))</f>
        <v/>
      </c>
    </row>
    <row r="2801" customFormat="false" ht="15" hidden="false" customHeight="false" outlineLevel="0" collapsed="false">
      <c r="B2801" s="12" t="n">
        <v>2796</v>
      </c>
      <c r="C2801" s="36" t="str">
        <f aca="false">IF(②実績CSV_期間A!$M2797="","",②実績CSV_期間A!$M2797&amp;"")</f>
        <v/>
      </c>
      <c r="D2801" s="12" t="str">
        <f aca="false">IF($C2801="","",②実績CSV_期間A!$N2797)</f>
        <v/>
      </c>
      <c r="E2801" s="12" t="str">
        <f aca="false">IF($C2801="","",RIGHT($D2801,1))</f>
        <v/>
      </c>
      <c r="F2801" s="41" t="str">
        <f aca="false">IF($C2801="","",IFERROR(INDEX(サイズ換算マスタ!$C$6:$C$8,MATCH($E2801,サイズ換算マスタ!$B$6:$B$8,0)),1))</f>
        <v/>
      </c>
      <c r="G2801" s="38" t="str">
        <f aca="false">IF($C2801="","",SUMIFS(②実績CSV_期間A!$AA$2:$AA$5001,②実績CSV_期間A!$M$2:$M$5001,$C2801))</f>
        <v/>
      </c>
      <c r="H2801" s="38" t="str">
        <f aca="false">IF($C2801="","",SUMIFS(③実績CSV_期間B!$AA$2:$AA$5001,③実績CSV_期間B!$M$2:$M$5001,$C2801))</f>
        <v/>
      </c>
      <c r="I2801" s="38" t="str">
        <f aca="false">IF($C2801="","",SUMIFS(④実績CSV_期間C!$AA$2:$AA$5001,④実績CSV_期間C!$M$2:$M$5001,$C2801))</f>
        <v/>
      </c>
      <c r="J2801" s="38" t="str">
        <f aca="false">IF($C2801="","",N($F2801)*N($G2801))</f>
        <v/>
      </c>
      <c r="K2801" s="38" t="str">
        <f aca="false">IF($C2801="","",N($F2801)*N($H2801))</f>
        <v/>
      </c>
      <c r="L2801" s="38" t="str">
        <f aca="false">IF($C2801="","",N($F2801)*N($I2801))</f>
        <v/>
      </c>
      <c r="M2801" s="37" t="str">
        <f aca="false">IF(OR($C2801="",N(TOP!$C$12)=0),"",N($J2801)/TOP!$C$12)</f>
        <v/>
      </c>
      <c r="N2801" s="37" t="str">
        <f aca="false">IF(OR($C2801="",N(TOP!$C$13)=0),"",N($K2801)/TOP!$C$13)</f>
        <v/>
      </c>
      <c r="O2801" s="37" t="str">
        <f aca="false">IF(OR($C2801="",N(TOP!$C$14)=0),"",N($L2801)/TOP!$C$14)</f>
        <v/>
      </c>
      <c r="P2801" s="42" t="str">
        <f aca="false">IF($C2801="","",IFERROR(CHOOSE(MATCH(TOP!$C$10,{"【期間A】","【期間B】","【期間C】"},0),N($M2801),N($N2801),N($O2801)),0))</f>
        <v/>
      </c>
    </row>
    <row r="2802" customFormat="false" ht="15" hidden="false" customHeight="false" outlineLevel="0" collapsed="false">
      <c r="B2802" s="12" t="n">
        <v>2797</v>
      </c>
      <c r="C2802" s="36" t="str">
        <f aca="false">IF(②実績CSV_期間A!$M2798="","",②実績CSV_期間A!$M2798&amp;"")</f>
        <v/>
      </c>
      <c r="D2802" s="12" t="str">
        <f aca="false">IF($C2802="","",②実績CSV_期間A!$N2798)</f>
        <v/>
      </c>
      <c r="E2802" s="12" t="str">
        <f aca="false">IF($C2802="","",RIGHT($D2802,1))</f>
        <v/>
      </c>
      <c r="F2802" s="41" t="str">
        <f aca="false">IF($C2802="","",IFERROR(INDEX(サイズ換算マスタ!$C$6:$C$8,MATCH($E2802,サイズ換算マスタ!$B$6:$B$8,0)),1))</f>
        <v/>
      </c>
      <c r="G2802" s="38" t="str">
        <f aca="false">IF($C2802="","",SUMIFS(②実績CSV_期間A!$AA$2:$AA$5001,②実績CSV_期間A!$M$2:$M$5001,$C2802))</f>
        <v/>
      </c>
      <c r="H2802" s="38" t="str">
        <f aca="false">IF($C2802="","",SUMIFS(③実績CSV_期間B!$AA$2:$AA$5001,③実績CSV_期間B!$M$2:$M$5001,$C2802))</f>
        <v/>
      </c>
      <c r="I2802" s="38" t="str">
        <f aca="false">IF($C2802="","",SUMIFS(④実績CSV_期間C!$AA$2:$AA$5001,④実績CSV_期間C!$M$2:$M$5001,$C2802))</f>
        <v/>
      </c>
      <c r="J2802" s="38" t="str">
        <f aca="false">IF($C2802="","",N($F2802)*N($G2802))</f>
        <v/>
      </c>
      <c r="K2802" s="38" t="str">
        <f aca="false">IF($C2802="","",N($F2802)*N($H2802))</f>
        <v/>
      </c>
      <c r="L2802" s="38" t="str">
        <f aca="false">IF($C2802="","",N($F2802)*N($I2802))</f>
        <v/>
      </c>
      <c r="M2802" s="37" t="str">
        <f aca="false">IF(OR($C2802="",N(TOP!$C$12)=0),"",N($J2802)/TOP!$C$12)</f>
        <v/>
      </c>
      <c r="N2802" s="37" t="str">
        <f aca="false">IF(OR($C2802="",N(TOP!$C$13)=0),"",N($K2802)/TOP!$C$13)</f>
        <v/>
      </c>
      <c r="O2802" s="37" t="str">
        <f aca="false">IF(OR($C2802="",N(TOP!$C$14)=0),"",N($L2802)/TOP!$C$14)</f>
        <v/>
      </c>
      <c r="P2802" s="42" t="str">
        <f aca="false">IF($C2802="","",IFERROR(CHOOSE(MATCH(TOP!$C$10,{"【期間A】","【期間B】","【期間C】"},0),N($M2802),N($N2802),N($O2802)),0))</f>
        <v/>
      </c>
    </row>
    <row r="2803" customFormat="false" ht="15" hidden="false" customHeight="false" outlineLevel="0" collapsed="false">
      <c r="B2803" s="12" t="n">
        <v>2798</v>
      </c>
      <c r="C2803" s="36" t="str">
        <f aca="false">IF(②実績CSV_期間A!$M2799="","",②実績CSV_期間A!$M2799&amp;"")</f>
        <v/>
      </c>
      <c r="D2803" s="12" t="str">
        <f aca="false">IF($C2803="","",②実績CSV_期間A!$N2799)</f>
        <v/>
      </c>
      <c r="E2803" s="12" t="str">
        <f aca="false">IF($C2803="","",RIGHT($D2803,1))</f>
        <v/>
      </c>
      <c r="F2803" s="41" t="str">
        <f aca="false">IF($C2803="","",IFERROR(INDEX(サイズ換算マスタ!$C$6:$C$8,MATCH($E2803,サイズ換算マスタ!$B$6:$B$8,0)),1))</f>
        <v/>
      </c>
      <c r="G2803" s="38" t="str">
        <f aca="false">IF($C2803="","",SUMIFS(②実績CSV_期間A!$AA$2:$AA$5001,②実績CSV_期間A!$M$2:$M$5001,$C2803))</f>
        <v/>
      </c>
      <c r="H2803" s="38" t="str">
        <f aca="false">IF($C2803="","",SUMIFS(③実績CSV_期間B!$AA$2:$AA$5001,③実績CSV_期間B!$M$2:$M$5001,$C2803))</f>
        <v/>
      </c>
      <c r="I2803" s="38" t="str">
        <f aca="false">IF($C2803="","",SUMIFS(④実績CSV_期間C!$AA$2:$AA$5001,④実績CSV_期間C!$M$2:$M$5001,$C2803))</f>
        <v/>
      </c>
      <c r="J2803" s="38" t="str">
        <f aca="false">IF($C2803="","",N($F2803)*N($G2803))</f>
        <v/>
      </c>
      <c r="K2803" s="38" t="str">
        <f aca="false">IF($C2803="","",N($F2803)*N($H2803))</f>
        <v/>
      </c>
      <c r="L2803" s="38" t="str">
        <f aca="false">IF($C2803="","",N($F2803)*N($I2803))</f>
        <v/>
      </c>
      <c r="M2803" s="37" t="str">
        <f aca="false">IF(OR($C2803="",N(TOP!$C$12)=0),"",N($J2803)/TOP!$C$12)</f>
        <v/>
      </c>
      <c r="N2803" s="37" t="str">
        <f aca="false">IF(OR($C2803="",N(TOP!$C$13)=0),"",N($K2803)/TOP!$C$13)</f>
        <v/>
      </c>
      <c r="O2803" s="37" t="str">
        <f aca="false">IF(OR($C2803="",N(TOP!$C$14)=0),"",N($L2803)/TOP!$C$14)</f>
        <v/>
      </c>
      <c r="P2803" s="42" t="str">
        <f aca="false">IF($C2803="","",IFERROR(CHOOSE(MATCH(TOP!$C$10,{"【期間A】","【期間B】","【期間C】"},0),N($M2803),N($N2803),N($O2803)),0))</f>
        <v/>
      </c>
    </row>
    <row r="2804" customFormat="false" ht="15" hidden="false" customHeight="false" outlineLevel="0" collapsed="false">
      <c r="B2804" s="12" t="n">
        <v>2799</v>
      </c>
      <c r="C2804" s="36" t="str">
        <f aca="false">IF(②実績CSV_期間A!$M2800="","",②実績CSV_期間A!$M2800&amp;"")</f>
        <v/>
      </c>
      <c r="D2804" s="12" t="str">
        <f aca="false">IF($C2804="","",②実績CSV_期間A!$N2800)</f>
        <v/>
      </c>
      <c r="E2804" s="12" t="str">
        <f aca="false">IF($C2804="","",RIGHT($D2804,1))</f>
        <v/>
      </c>
      <c r="F2804" s="41" t="str">
        <f aca="false">IF($C2804="","",IFERROR(INDEX(サイズ換算マスタ!$C$6:$C$8,MATCH($E2804,サイズ換算マスタ!$B$6:$B$8,0)),1))</f>
        <v/>
      </c>
      <c r="G2804" s="38" t="str">
        <f aca="false">IF($C2804="","",SUMIFS(②実績CSV_期間A!$AA$2:$AA$5001,②実績CSV_期間A!$M$2:$M$5001,$C2804))</f>
        <v/>
      </c>
      <c r="H2804" s="38" t="str">
        <f aca="false">IF($C2804="","",SUMIFS(③実績CSV_期間B!$AA$2:$AA$5001,③実績CSV_期間B!$M$2:$M$5001,$C2804))</f>
        <v/>
      </c>
      <c r="I2804" s="38" t="str">
        <f aca="false">IF($C2804="","",SUMIFS(④実績CSV_期間C!$AA$2:$AA$5001,④実績CSV_期間C!$M$2:$M$5001,$C2804))</f>
        <v/>
      </c>
      <c r="J2804" s="38" t="str">
        <f aca="false">IF($C2804="","",N($F2804)*N($G2804))</f>
        <v/>
      </c>
      <c r="K2804" s="38" t="str">
        <f aca="false">IF($C2804="","",N($F2804)*N($H2804))</f>
        <v/>
      </c>
      <c r="L2804" s="38" t="str">
        <f aca="false">IF($C2804="","",N($F2804)*N($I2804))</f>
        <v/>
      </c>
      <c r="M2804" s="37" t="str">
        <f aca="false">IF(OR($C2804="",N(TOP!$C$12)=0),"",N($J2804)/TOP!$C$12)</f>
        <v/>
      </c>
      <c r="N2804" s="37" t="str">
        <f aca="false">IF(OR($C2804="",N(TOP!$C$13)=0),"",N($K2804)/TOP!$C$13)</f>
        <v/>
      </c>
      <c r="O2804" s="37" t="str">
        <f aca="false">IF(OR($C2804="",N(TOP!$C$14)=0),"",N($L2804)/TOP!$C$14)</f>
        <v/>
      </c>
      <c r="P2804" s="42" t="str">
        <f aca="false">IF($C2804="","",IFERROR(CHOOSE(MATCH(TOP!$C$10,{"【期間A】","【期間B】","【期間C】"},0),N($M2804),N($N2804),N($O2804)),0))</f>
        <v/>
      </c>
    </row>
    <row r="2805" customFormat="false" ht="15" hidden="false" customHeight="false" outlineLevel="0" collapsed="false">
      <c r="B2805" s="12" t="n">
        <v>2800</v>
      </c>
      <c r="C2805" s="36" t="str">
        <f aca="false">IF(②実績CSV_期間A!$M2801="","",②実績CSV_期間A!$M2801&amp;"")</f>
        <v/>
      </c>
      <c r="D2805" s="12" t="str">
        <f aca="false">IF($C2805="","",②実績CSV_期間A!$N2801)</f>
        <v/>
      </c>
      <c r="E2805" s="12" t="str">
        <f aca="false">IF($C2805="","",RIGHT($D2805,1))</f>
        <v/>
      </c>
      <c r="F2805" s="41" t="str">
        <f aca="false">IF($C2805="","",IFERROR(INDEX(サイズ換算マスタ!$C$6:$C$8,MATCH($E2805,サイズ換算マスタ!$B$6:$B$8,0)),1))</f>
        <v/>
      </c>
      <c r="G2805" s="38" t="str">
        <f aca="false">IF($C2805="","",SUMIFS(②実績CSV_期間A!$AA$2:$AA$5001,②実績CSV_期間A!$M$2:$M$5001,$C2805))</f>
        <v/>
      </c>
      <c r="H2805" s="38" t="str">
        <f aca="false">IF($C2805="","",SUMIFS(③実績CSV_期間B!$AA$2:$AA$5001,③実績CSV_期間B!$M$2:$M$5001,$C2805))</f>
        <v/>
      </c>
      <c r="I2805" s="38" t="str">
        <f aca="false">IF($C2805="","",SUMIFS(④実績CSV_期間C!$AA$2:$AA$5001,④実績CSV_期間C!$M$2:$M$5001,$C2805))</f>
        <v/>
      </c>
      <c r="J2805" s="38" t="str">
        <f aca="false">IF($C2805="","",N($F2805)*N($G2805))</f>
        <v/>
      </c>
      <c r="K2805" s="38" t="str">
        <f aca="false">IF($C2805="","",N($F2805)*N($H2805))</f>
        <v/>
      </c>
      <c r="L2805" s="38" t="str">
        <f aca="false">IF($C2805="","",N($F2805)*N($I2805))</f>
        <v/>
      </c>
      <c r="M2805" s="37" t="str">
        <f aca="false">IF(OR($C2805="",N(TOP!$C$12)=0),"",N($J2805)/TOP!$C$12)</f>
        <v/>
      </c>
      <c r="N2805" s="37" t="str">
        <f aca="false">IF(OR($C2805="",N(TOP!$C$13)=0),"",N($K2805)/TOP!$C$13)</f>
        <v/>
      </c>
      <c r="O2805" s="37" t="str">
        <f aca="false">IF(OR($C2805="",N(TOP!$C$14)=0),"",N($L2805)/TOP!$C$14)</f>
        <v/>
      </c>
      <c r="P2805" s="42" t="str">
        <f aca="false">IF($C2805="","",IFERROR(CHOOSE(MATCH(TOP!$C$10,{"【期間A】","【期間B】","【期間C】"},0),N($M2805),N($N2805),N($O2805)),0))</f>
        <v/>
      </c>
    </row>
    <row r="2806" customFormat="false" ht="15" hidden="false" customHeight="false" outlineLevel="0" collapsed="false">
      <c r="B2806" s="12" t="n">
        <v>2801</v>
      </c>
      <c r="C2806" s="36" t="str">
        <f aca="false">IF(②実績CSV_期間A!$M2802="","",②実績CSV_期間A!$M2802&amp;"")</f>
        <v/>
      </c>
      <c r="D2806" s="12" t="str">
        <f aca="false">IF($C2806="","",②実績CSV_期間A!$N2802)</f>
        <v/>
      </c>
      <c r="E2806" s="12" t="str">
        <f aca="false">IF($C2806="","",RIGHT($D2806,1))</f>
        <v/>
      </c>
      <c r="F2806" s="41" t="str">
        <f aca="false">IF($C2806="","",IFERROR(INDEX(サイズ換算マスタ!$C$6:$C$8,MATCH($E2806,サイズ換算マスタ!$B$6:$B$8,0)),1))</f>
        <v/>
      </c>
      <c r="G2806" s="38" t="str">
        <f aca="false">IF($C2806="","",SUMIFS(②実績CSV_期間A!$AA$2:$AA$5001,②実績CSV_期間A!$M$2:$M$5001,$C2806))</f>
        <v/>
      </c>
      <c r="H2806" s="38" t="str">
        <f aca="false">IF($C2806="","",SUMIFS(③実績CSV_期間B!$AA$2:$AA$5001,③実績CSV_期間B!$M$2:$M$5001,$C2806))</f>
        <v/>
      </c>
      <c r="I2806" s="38" t="str">
        <f aca="false">IF($C2806="","",SUMIFS(④実績CSV_期間C!$AA$2:$AA$5001,④実績CSV_期間C!$M$2:$M$5001,$C2806))</f>
        <v/>
      </c>
      <c r="J2806" s="38" t="str">
        <f aca="false">IF($C2806="","",N($F2806)*N($G2806))</f>
        <v/>
      </c>
      <c r="K2806" s="38" t="str">
        <f aca="false">IF($C2806="","",N($F2806)*N($H2806))</f>
        <v/>
      </c>
      <c r="L2806" s="38" t="str">
        <f aca="false">IF($C2806="","",N($F2806)*N($I2806))</f>
        <v/>
      </c>
      <c r="M2806" s="37" t="str">
        <f aca="false">IF(OR($C2806="",N(TOP!$C$12)=0),"",N($J2806)/TOP!$C$12)</f>
        <v/>
      </c>
      <c r="N2806" s="37" t="str">
        <f aca="false">IF(OR($C2806="",N(TOP!$C$13)=0),"",N($K2806)/TOP!$C$13)</f>
        <v/>
      </c>
      <c r="O2806" s="37" t="str">
        <f aca="false">IF(OR($C2806="",N(TOP!$C$14)=0),"",N($L2806)/TOP!$C$14)</f>
        <v/>
      </c>
      <c r="P2806" s="42" t="str">
        <f aca="false">IF($C2806="","",IFERROR(CHOOSE(MATCH(TOP!$C$10,{"【期間A】","【期間B】","【期間C】"},0),N($M2806),N($N2806),N($O2806)),0))</f>
        <v/>
      </c>
    </row>
    <row r="2807" customFormat="false" ht="15" hidden="false" customHeight="false" outlineLevel="0" collapsed="false">
      <c r="B2807" s="12" t="n">
        <v>2802</v>
      </c>
      <c r="C2807" s="36" t="str">
        <f aca="false">IF(②実績CSV_期間A!$M2803="","",②実績CSV_期間A!$M2803&amp;"")</f>
        <v/>
      </c>
      <c r="D2807" s="12" t="str">
        <f aca="false">IF($C2807="","",②実績CSV_期間A!$N2803)</f>
        <v/>
      </c>
      <c r="E2807" s="12" t="str">
        <f aca="false">IF($C2807="","",RIGHT($D2807,1))</f>
        <v/>
      </c>
      <c r="F2807" s="41" t="str">
        <f aca="false">IF($C2807="","",IFERROR(INDEX(サイズ換算マスタ!$C$6:$C$8,MATCH($E2807,サイズ換算マスタ!$B$6:$B$8,0)),1))</f>
        <v/>
      </c>
      <c r="G2807" s="38" t="str">
        <f aca="false">IF($C2807="","",SUMIFS(②実績CSV_期間A!$AA$2:$AA$5001,②実績CSV_期間A!$M$2:$M$5001,$C2807))</f>
        <v/>
      </c>
      <c r="H2807" s="38" t="str">
        <f aca="false">IF($C2807="","",SUMIFS(③実績CSV_期間B!$AA$2:$AA$5001,③実績CSV_期間B!$M$2:$M$5001,$C2807))</f>
        <v/>
      </c>
      <c r="I2807" s="38" t="str">
        <f aca="false">IF($C2807="","",SUMIFS(④実績CSV_期間C!$AA$2:$AA$5001,④実績CSV_期間C!$M$2:$M$5001,$C2807))</f>
        <v/>
      </c>
      <c r="J2807" s="38" t="str">
        <f aca="false">IF($C2807="","",N($F2807)*N($G2807))</f>
        <v/>
      </c>
      <c r="K2807" s="38" t="str">
        <f aca="false">IF($C2807="","",N($F2807)*N($H2807))</f>
        <v/>
      </c>
      <c r="L2807" s="38" t="str">
        <f aca="false">IF($C2807="","",N($F2807)*N($I2807))</f>
        <v/>
      </c>
      <c r="M2807" s="37" t="str">
        <f aca="false">IF(OR($C2807="",N(TOP!$C$12)=0),"",N($J2807)/TOP!$C$12)</f>
        <v/>
      </c>
      <c r="N2807" s="37" t="str">
        <f aca="false">IF(OR($C2807="",N(TOP!$C$13)=0),"",N($K2807)/TOP!$C$13)</f>
        <v/>
      </c>
      <c r="O2807" s="37" t="str">
        <f aca="false">IF(OR($C2807="",N(TOP!$C$14)=0),"",N($L2807)/TOP!$C$14)</f>
        <v/>
      </c>
      <c r="P2807" s="42" t="str">
        <f aca="false">IF($C2807="","",IFERROR(CHOOSE(MATCH(TOP!$C$10,{"【期間A】","【期間B】","【期間C】"},0),N($M2807),N($N2807),N($O2807)),0))</f>
        <v/>
      </c>
    </row>
    <row r="2808" customFormat="false" ht="15" hidden="false" customHeight="false" outlineLevel="0" collapsed="false">
      <c r="B2808" s="12" t="n">
        <v>2803</v>
      </c>
      <c r="C2808" s="36" t="str">
        <f aca="false">IF(②実績CSV_期間A!$M2804="","",②実績CSV_期間A!$M2804&amp;"")</f>
        <v/>
      </c>
      <c r="D2808" s="12" t="str">
        <f aca="false">IF($C2808="","",②実績CSV_期間A!$N2804)</f>
        <v/>
      </c>
      <c r="E2808" s="12" t="str">
        <f aca="false">IF($C2808="","",RIGHT($D2808,1))</f>
        <v/>
      </c>
      <c r="F2808" s="41" t="str">
        <f aca="false">IF($C2808="","",IFERROR(INDEX(サイズ換算マスタ!$C$6:$C$8,MATCH($E2808,サイズ換算マスタ!$B$6:$B$8,0)),1))</f>
        <v/>
      </c>
      <c r="G2808" s="38" t="str">
        <f aca="false">IF($C2808="","",SUMIFS(②実績CSV_期間A!$AA$2:$AA$5001,②実績CSV_期間A!$M$2:$M$5001,$C2808))</f>
        <v/>
      </c>
      <c r="H2808" s="38" t="str">
        <f aca="false">IF($C2808="","",SUMIFS(③実績CSV_期間B!$AA$2:$AA$5001,③実績CSV_期間B!$M$2:$M$5001,$C2808))</f>
        <v/>
      </c>
      <c r="I2808" s="38" t="str">
        <f aca="false">IF($C2808="","",SUMIFS(④実績CSV_期間C!$AA$2:$AA$5001,④実績CSV_期間C!$M$2:$M$5001,$C2808))</f>
        <v/>
      </c>
      <c r="J2808" s="38" t="str">
        <f aca="false">IF($C2808="","",N($F2808)*N($G2808))</f>
        <v/>
      </c>
      <c r="K2808" s="38" t="str">
        <f aca="false">IF($C2808="","",N($F2808)*N($H2808))</f>
        <v/>
      </c>
      <c r="L2808" s="38" t="str">
        <f aca="false">IF($C2808="","",N($F2808)*N($I2808))</f>
        <v/>
      </c>
      <c r="M2808" s="37" t="str">
        <f aca="false">IF(OR($C2808="",N(TOP!$C$12)=0),"",N($J2808)/TOP!$C$12)</f>
        <v/>
      </c>
      <c r="N2808" s="37" t="str">
        <f aca="false">IF(OR($C2808="",N(TOP!$C$13)=0),"",N($K2808)/TOP!$C$13)</f>
        <v/>
      </c>
      <c r="O2808" s="37" t="str">
        <f aca="false">IF(OR($C2808="",N(TOP!$C$14)=0),"",N($L2808)/TOP!$C$14)</f>
        <v/>
      </c>
      <c r="P2808" s="42" t="str">
        <f aca="false">IF($C2808="","",IFERROR(CHOOSE(MATCH(TOP!$C$10,{"【期間A】","【期間B】","【期間C】"},0),N($M2808),N($N2808),N($O2808)),0))</f>
        <v/>
      </c>
    </row>
    <row r="2809" customFormat="false" ht="15" hidden="false" customHeight="false" outlineLevel="0" collapsed="false">
      <c r="B2809" s="12" t="n">
        <v>2804</v>
      </c>
      <c r="C2809" s="36" t="str">
        <f aca="false">IF(②実績CSV_期間A!$M2805="","",②実績CSV_期間A!$M2805&amp;"")</f>
        <v/>
      </c>
      <c r="D2809" s="12" t="str">
        <f aca="false">IF($C2809="","",②実績CSV_期間A!$N2805)</f>
        <v/>
      </c>
      <c r="E2809" s="12" t="str">
        <f aca="false">IF($C2809="","",RIGHT($D2809,1))</f>
        <v/>
      </c>
      <c r="F2809" s="41" t="str">
        <f aca="false">IF($C2809="","",IFERROR(INDEX(サイズ換算マスタ!$C$6:$C$8,MATCH($E2809,サイズ換算マスタ!$B$6:$B$8,0)),1))</f>
        <v/>
      </c>
      <c r="G2809" s="38" t="str">
        <f aca="false">IF($C2809="","",SUMIFS(②実績CSV_期間A!$AA$2:$AA$5001,②実績CSV_期間A!$M$2:$M$5001,$C2809))</f>
        <v/>
      </c>
      <c r="H2809" s="38" t="str">
        <f aca="false">IF($C2809="","",SUMIFS(③実績CSV_期間B!$AA$2:$AA$5001,③実績CSV_期間B!$M$2:$M$5001,$C2809))</f>
        <v/>
      </c>
      <c r="I2809" s="38" t="str">
        <f aca="false">IF($C2809="","",SUMIFS(④実績CSV_期間C!$AA$2:$AA$5001,④実績CSV_期間C!$M$2:$M$5001,$C2809))</f>
        <v/>
      </c>
      <c r="J2809" s="38" t="str">
        <f aca="false">IF($C2809="","",N($F2809)*N($G2809))</f>
        <v/>
      </c>
      <c r="K2809" s="38" t="str">
        <f aca="false">IF($C2809="","",N($F2809)*N($H2809))</f>
        <v/>
      </c>
      <c r="L2809" s="38" t="str">
        <f aca="false">IF($C2809="","",N($F2809)*N($I2809))</f>
        <v/>
      </c>
      <c r="M2809" s="37" t="str">
        <f aca="false">IF(OR($C2809="",N(TOP!$C$12)=0),"",N($J2809)/TOP!$C$12)</f>
        <v/>
      </c>
      <c r="N2809" s="37" t="str">
        <f aca="false">IF(OR($C2809="",N(TOP!$C$13)=0),"",N($K2809)/TOP!$C$13)</f>
        <v/>
      </c>
      <c r="O2809" s="37" t="str">
        <f aca="false">IF(OR($C2809="",N(TOP!$C$14)=0),"",N($L2809)/TOP!$C$14)</f>
        <v/>
      </c>
      <c r="P2809" s="42" t="str">
        <f aca="false">IF($C2809="","",IFERROR(CHOOSE(MATCH(TOP!$C$10,{"【期間A】","【期間B】","【期間C】"},0),N($M2809),N($N2809),N($O2809)),0))</f>
        <v/>
      </c>
    </row>
    <row r="2810" customFormat="false" ht="15" hidden="false" customHeight="false" outlineLevel="0" collapsed="false">
      <c r="B2810" s="12" t="n">
        <v>2805</v>
      </c>
      <c r="C2810" s="36" t="str">
        <f aca="false">IF(②実績CSV_期間A!$M2806="","",②実績CSV_期間A!$M2806&amp;"")</f>
        <v/>
      </c>
      <c r="D2810" s="12" t="str">
        <f aca="false">IF($C2810="","",②実績CSV_期間A!$N2806)</f>
        <v/>
      </c>
      <c r="E2810" s="12" t="str">
        <f aca="false">IF($C2810="","",RIGHT($D2810,1))</f>
        <v/>
      </c>
      <c r="F2810" s="41" t="str">
        <f aca="false">IF($C2810="","",IFERROR(INDEX(サイズ換算マスタ!$C$6:$C$8,MATCH($E2810,サイズ換算マスタ!$B$6:$B$8,0)),1))</f>
        <v/>
      </c>
      <c r="G2810" s="38" t="str">
        <f aca="false">IF($C2810="","",SUMIFS(②実績CSV_期間A!$AA$2:$AA$5001,②実績CSV_期間A!$M$2:$M$5001,$C2810))</f>
        <v/>
      </c>
      <c r="H2810" s="38" t="str">
        <f aca="false">IF($C2810="","",SUMIFS(③実績CSV_期間B!$AA$2:$AA$5001,③実績CSV_期間B!$M$2:$M$5001,$C2810))</f>
        <v/>
      </c>
      <c r="I2810" s="38" t="str">
        <f aca="false">IF($C2810="","",SUMIFS(④実績CSV_期間C!$AA$2:$AA$5001,④実績CSV_期間C!$M$2:$M$5001,$C2810))</f>
        <v/>
      </c>
      <c r="J2810" s="38" t="str">
        <f aca="false">IF($C2810="","",N($F2810)*N($G2810))</f>
        <v/>
      </c>
      <c r="K2810" s="38" t="str">
        <f aca="false">IF($C2810="","",N($F2810)*N($H2810))</f>
        <v/>
      </c>
      <c r="L2810" s="38" t="str">
        <f aca="false">IF($C2810="","",N($F2810)*N($I2810))</f>
        <v/>
      </c>
      <c r="M2810" s="37" t="str">
        <f aca="false">IF(OR($C2810="",N(TOP!$C$12)=0),"",N($J2810)/TOP!$C$12)</f>
        <v/>
      </c>
      <c r="N2810" s="37" t="str">
        <f aca="false">IF(OR($C2810="",N(TOP!$C$13)=0),"",N($K2810)/TOP!$C$13)</f>
        <v/>
      </c>
      <c r="O2810" s="37" t="str">
        <f aca="false">IF(OR($C2810="",N(TOP!$C$14)=0),"",N($L2810)/TOP!$C$14)</f>
        <v/>
      </c>
      <c r="P2810" s="42" t="str">
        <f aca="false">IF($C2810="","",IFERROR(CHOOSE(MATCH(TOP!$C$10,{"【期間A】","【期間B】","【期間C】"},0),N($M2810),N($N2810),N($O2810)),0))</f>
        <v/>
      </c>
    </row>
    <row r="2811" customFormat="false" ht="15" hidden="false" customHeight="false" outlineLevel="0" collapsed="false">
      <c r="B2811" s="12" t="n">
        <v>2806</v>
      </c>
      <c r="C2811" s="36" t="str">
        <f aca="false">IF(②実績CSV_期間A!$M2807="","",②実績CSV_期間A!$M2807&amp;"")</f>
        <v/>
      </c>
      <c r="D2811" s="12" t="str">
        <f aca="false">IF($C2811="","",②実績CSV_期間A!$N2807)</f>
        <v/>
      </c>
      <c r="E2811" s="12" t="str">
        <f aca="false">IF($C2811="","",RIGHT($D2811,1))</f>
        <v/>
      </c>
      <c r="F2811" s="41" t="str">
        <f aca="false">IF($C2811="","",IFERROR(INDEX(サイズ換算マスタ!$C$6:$C$8,MATCH($E2811,サイズ換算マスタ!$B$6:$B$8,0)),1))</f>
        <v/>
      </c>
      <c r="G2811" s="38" t="str">
        <f aca="false">IF($C2811="","",SUMIFS(②実績CSV_期間A!$AA$2:$AA$5001,②実績CSV_期間A!$M$2:$M$5001,$C2811))</f>
        <v/>
      </c>
      <c r="H2811" s="38" t="str">
        <f aca="false">IF($C2811="","",SUMIFS(③実績CSV_期間B!$AA$2:$AA$5001,③実績CSV_期間B!$M$2:$M$5001,$C2811))</f>
        <v/>
      </c>
      <c r="I2811" s="38" t="str">
        <f aca="false">IF($C2811="","",SUMIFS(④実績CSV_期間C!$AA$2:$AA$5001,④実績CSV_期間C!$M$2:$M$5001,$C2811))</f>
        <v/>
      </c>
      <c r="J2811" s="38" t="str">
        <f aca="false">IF($C2811="","",N($F2811)*N($G2811))</f>
        <v/>
      </c>
      <c r="K2811" s="38" t="str">
        <f aca="false">IF($C2811="","",N($F2811)*N($H2811))</f>
        <v/>
      </c>
      <c r="L2811" s="38" t="str">
        <f aca="false">IF($C2811="","",N($F2811)*N($I2811))</f>
        <v/>
      </c>
      <c r="M2811" s="37" t="str">
        <f aca="false">IF(OR($C2811="",N(TOP!$C$12)=0),"",N($J2811)/TOP!$C$12)</f>
        <v/>
      </c>
      <c r="N2811" s="37" t="str">
        <f aca="false">IF(OR($C2811="",N(TOP!$C$13)=0),"",N($K2811)/TOP!$C$13)</f>
        <v/>
      </c>
      <c r="O2811" s="37" t="str">
        <f aca="false">IF(OR($C2811="",N(TOP!$C$14)=0),"",N($L2811)/TOP!$C$14)</f>
        <v/>
      </c>
      <c r="P2811" s="42" t="str">
        <f aca="false">IF($C2811="","",IFERROR(CHOOSE(MATCH(TOP!$C$10,{"【期間A】","【期間B】","【期間C】"},0),N($M2811),N($N2811),N($O2811)),0))</f>
        <v/>
      </c>
    </row>
    <row r="2812" customFormat="false" ht="15" hidden="false" customHeight="false" outlineLevel="0" collapsed="false">
      <c r="B2812" s="12" t="n">
        <v>2807</v>
      </c>
      <c r="C2812" s="36" t="str">
        <f aca="false">IF(②実績CSV_期間A!$M2808="","",②実績CSV_期間A!$M2808&amp;"")</f>
        <v/>
      </c>
      <c r="D2812" s="12" t="str">
        <f aca="false">IF($C2812="","",②実績CSV_期間A!$N2808)</f>
        <v/>
      </c>
      <c r="E2812" s="12" t="str">
        <f aca="false">IF($C2812="","",RIGHT($D2812,1))</f>
        <v/>
      </c>
      <c r="F2812" s="41" t="str">
        <f aca="false">IF($C2812="","",IFERROR(INDEX(サイズ換算マスタ!$C$6:$C$8,MATCH($E2812,サイズ換算マスタ!$B$6:$B$8,0)),1))</f>
        <v/>
      </c>
      <c r="G2812" s="38" t="str">
        <f aca="false">IF($C2812="","",SUMIFS(②実績CSV_期間A!$AA$2:$AA$5001,②実績CSV_期間A!$M$2:$M$5001,$C2812))</f>
        <v/>
      </c>
      <c r="H2812" s="38" t="str">
        <f aca="false">IF($C2812="","",SUMIFS(③実績CSV_期間B!$AA$2:$AA$5001,③実績CSV_期間B!$M$2:$M$5001,$C2812))</f>
        <v/>
      </c>
      <c r="I2812" s="38" t="str">
        <f aca="false">IF($C2812="","",SUMIFS(④実績CSV_期間C!$AA$2:$AA$5001,④実績CSV_期間C!$M$2:$M$5001,$C2812))</f>
        <v/>
      </c>
      <c r="J2812" s="38" t="str">
        <f aca="false">IF($C2812="","",N($F2812)*N($G2812))</f>
        <v/>
      </c>
      <c r="K2812" s="38" t="str">
        <f aca="false">IF($C2812="","",N($F2812)*N($H2812))</f>
        <v/>
      </c>
      <c r="L2812" s="38" t="str">
        <f aca="false">IF($C2812="","",N($F2812)*N($I2812))</f>
        <v/>
      </c>
      <c r="M2812" s="37" t="str">
        <f aca="false">IF(OR($C2812="",N(TOP!$C$12)=0),"",N($J2812)/TOP!$C$12)</f>
        <v/>
      </c>
      <c r="N2812" s="37" t="str">
        <f aca="false">IF(OR($C2812="",N(TOP!$C$13)=0),"",N($K2812)/TOP!$C$13)</f>
        <v/>
      </c>
      <c r="O2812" s="37" t="str">
        <f aca="false">IF(OR($C2812="",N(TOP!$C$14)=0),"",N($L2812)/TOP!$C$14)</f>
        <v/>
      </c>
      <c r="P2812" s="42" t="str">
        <f aca="false">IF($C2812="","",IFERROR(CHOOSE(MATCH(TOP!$C$10,{"【期間A】","【期間B】","【期間C】"},0),N($M2812),N($N2812),N($O2812)),0))</f>
        <v/>
      </c>
    </row>
    <row r="2813" customFormat="false" ht="15" hidden="false" customHeight="false" outlineLevel="0" collapsed="false">
      <c r="B2813" s="12" t="n">
        <v>2808</v>
      </c>
      <c r="C2813" s="36" t="str">
        <f aca="false">IF(②実績CSV_期間A!$M2809="","",②実績CSV_期間A!$M2809&amp;"")</f>
        <v/>
      </c>
      <c r="D2813" s="12" t="str">
        <f aca="false">IF($C2813="","",②実績CSV_期間A!$N2809)</f>
        <v/>
      </c>
      <c r="E2813" s="12" t="str">
        <f aca="false">IF($C2813="","",RIGHT($D2813,1))</f>
        <v/>
      </c>
      <c r="F2813" s="41" t="str">
        <f aca="false">IF($C2813="","",IFERROR(INDEX(サイズ換算マスタ!$C$6:$C$8,MATCH($E2813,サイズ換算マスタ!$B$6:$B$8,0)),1))</f>
        <v/>
      </c>
      <c r="G2813" s="38" t="str">
        <f aca="false">IF($C2813="","",SUMIFS(②実績CSV_期間A!$AA$2:$AA$5001,②実績CSV_期間A!$M$2:$M$5001,$C2813))</f>
        <v/>
      </c>
      <c r="H2813" s="38" t="str">
        <f aca="false">IF($C2813="","",SUMIFS(③実績CSV_期間B!$AA$2:$AA$5001,③実績CSV_期間B!$M$2:$M$5001,$C2813))</f>
        <v/>
      </c>
      <c r="I2813" s="38" t="str">
        <f aca="false">IF($C2813="","",SUMIFS(④実績CSV_期間C!$AA$2:$AA$5001,④実績CSV_期間C!$M$2:$M$5001,$C2813))</f>
        <v/>
      </c>
      <c r="J2813" s="38" t="str">
        <f aca="false">IF($C2813="","",N($F2813)*N($G2813))</f>
        <v/>
      </c>
      <c r="K2813" s="38" t="str">
        <f aca="false">IF($C2813="","",N($F2813)*N($H2813))</f>
        <v/>
      </c>
      <c r="L2813" s="38" t="str">
        <f aca="false">IF($C2813="","",N($F2813)*N($I2813))</f>
        <v/>
      </c>
      <c r="M2813" s="37" t="str">
        <f aca="false">IF(OR($C2813="",N(TOP!$C$12)=0),"",N($J2813)/TOP!$C$12)</f>
        <v/>
      </c>
      <c r="N2813" s="37" t="str">
        <f aca="false">IF(OR($C2813="",N(TOP!$C$13)=0),"",N($K2813)/TOP!$C$13)</f>
        <v/>
      </c>
      <c r="O2813" s="37" t="str">
        <f aca="false">IF(OR($C2813="",N(TOP!$C$14)=0),"",N($L2813)/TOP!$C$14)</f>
        <v/>
      </c>
      <c r="P2813" s="42" t="str">
        <f aca="false">IF($C2813="","",IFERROR(CHOOSE(MATCH(TOP!$C$10,{"【期間A】","【期間B】","【期間C】"},0),N($M2813),N($N2813),N($O2813)),0))</f>
        <v/>
      </c>
    </row>
    <row r="2814" customFormat="false" ht="15" hidden="false" customHeight="false" outlineLevel="0" collapsed="false">
      <c r="B2814" s="12" t="n">
        <v>2809</v>
      </c>
      <c r="C2814" s="36" t="str">
        <f aca="false">IF(②実績CSV_期間A!$M2810="","",②実績CSV_期間A!$M2810&amp;"")</f>
        <v/>
      </c>
      <c r="D2814" s="12" t="str">
        <f aca="false">IF($C2814="","",②実績CSV_期間A!$N2810)</f>
        <v/>
      </c>
      <c r="E2814" s="12" t="str">
        <f aca="false">IF($C2814="","",RIGHT($D2814,1))</f>
        <v/>
      </c>
      <c r="F2814" s="41" t="str">
        <f aca="false">IF($C2814="","",IFERROR(INDEX(サイズ換算マスタ!$C$6:$C$8,MATCH($E2814,サイズ換算マスタ!$B$6:$B$8,0)),1))</f>
        <v/>
      </c>
      <c r="G2814" s="38" t="str">
        <f aca="false">IF($C2814="","",SUMIFS(②実績CSV_期間A!$AA$2:$AA$5001,②実績CSV_期間A!$M$2:$M$5001,$C2814))</f>
        <v/>
      </c>
      <c r="H2814" s="38" t="str">
        <f aca="false">IF($C2814="","",SUMIFS(③実績CSV_期間B!$AA$2:$AA$5001,③実績CSV_期間B!$M$2:$M$5001,$C2814))</f>
        <v/>
      </c>
      <c r="I2814" s="38" t="str">
        <f aca="false">IF($C2814="","",SUMIFS(④実績CSV_期間C!$AA$2:$AA$5001,④実績CSV_期間C!$M$2:$M$5001,$C2814))</f>
        <v/>
      </c>
      <c r="J2814" s="38" t="str">
        <f aca="false">IF($C2814="","",N($F2814)*N($G2814))</f>
        <v/>
      </c>
      <c r="K2814" s="38" t="str">
        <f aca="false">IF($C2814="","",N($F2814)*N($H2814))</f>
        <v/>
      </c>
      <c r="L2814" s="38" t="str">
        <f aca="false">IF($C2814="","",N($F2814)*N($I2814))</f>
        <v/>
      </c>
      <c r="M2814" s="37" t="str">
        <f aca="false">IF(OR($C2814="",N(TOP!$C$12)=0),"",N($J2814)/TOP!$C$12)</f>
        <v/>
      </c>
      <c r="N2814" s="37" t="str">
        <f aca="false">IF(OR($C2814="",N(TOP!$C$13)=0),"",N($K2814)/TOP!$C$13)</f>
        <v/>
      </c>
      <c r="O2814" s="37" t="str">
        <f aca="false">IF(OR($C2814="",N(TOP!$C$14)=0),"",N($L2814)/TOP!$C$14)</f>
        <v/>
      </c>
      <c r="P2814" s="42" t="str">
        <f aca="false">IF($C2814="","",IFERROR(CHOOSE(MATCH(TOP!$C$10,{"【期間A】","【期間B】","【期間C】"},0),N($M2814),N($N2814),N($O2814)),0))</f>
        <v/>
      </c>
    </row>
    <row r="2815" customFormat="false" ht="15" hidden="false" customHeight="false" outlineLevel="0" collapsed="false">
      <c r="B2815" s="12" t="n">
        <v>2810</v>
      </c>
      <c r="C2815" s="36" t="str">
        <f aca="false">IF(②実績CSV_期間A!$M2811="","",②実績CSV_期間A!$M2811&amp;"")</f>
        <v/>
      </c>
      <c r="D2815" s="12" t="str">
        <f aca="false">IF($C2815="","",②実績CSV_期間A!$N2811)</f>
        <v/>
      </c>
      <c r="E2815" s="12" t="str">
        <f aca="false">IF($C2815="","",RIGHT($D2815,1))</f>
        <v/>
      </c>
      <c r="F2815" s="41" t="str">
        <f aca="false">IF($C2815="","",IFERROR(INDEX(サイズ換算マスタ!$C$6:$C$8,MATCH($E2815,サイズ換算マスタ!$B$6:$B$8,0)),1))</f>
        <v/>
      </c>
      <c r="G2815" s="38" t="str">
        <f aca="false">IF($C2815="","",SUMIFS(②実績CSV_期間A!$AA$2:$AA$5001,②実績CSV_期間A!$M$2:$M$5001,$C2815))</f>
        <v/>
      </c>
      <c r="H2815" s="38" t="str">
        <f aca="false">IF($C2815="","",SUMIFS(③実績CSV_期間B!$AA$2:$AA$5001,③実績CSV_期間B!$M$2:$M$5001,$C2815))</f>
        <v/>
      </c>
      <c r="I2815" s="38" t="str">
        <f aca="false">IF($C2815="","",SUMIFS(④実績CSV_期間C!$AA$2:$AA$5001,④実績CSV_期間C!$M$2:$M$5001,$C2815))</f>
        <v/>
      </c>
      <c r="J2815" s="38" t="str">
        <f aca="false">IF($C2815="","",N($F2815)*N($G2815))</f>
        <v/>
      </c>
      <c r="K2815" s="38" t="str">
        <f aca="false">IF($C2815="","",N($F2815)*N($H2815))</f>
        <v/>
      </c>
      <c r="L2815" s="38" t="str">
        <f aca="false">IF($C2815="","",N($F2815)*N($I2815))</f>
        <v/>
      </c>
      <c r="M2815" s="37" t="str">
        <f aca="false">IF(OR($C2815="",N(TOP!$C$12)=0),"",N($J2815)/TOP!$C$12)</f>
        <v/>
      </c>
      <c r="N2815" s="37" t="str">
        <f aca="false">IF(OR($C2815="",N(TOP!$C$13)=0),"",N($K2815)/TOP!$C$13)</f>
        <v/>
      </c>
      <c r="O2815" s="37" t="str">
        <f aca="false">IF(OR($C2815="",N(TOP!$C$14)=0),"",N($L2815)/TOP!$C$14)</f>
        <v/>
      </c>
      <c r="P2815" s="42" t="str">
        <f aca="false">IF($C2815="","",IFERROR(CHOOSE(MATCH(TOP!$C$10,{"【期間A】","【期間B】","【期間C】"},0),N($M2815),N($N2815),N($O2815)),0))</f>
        <v/>
      </c>
    </row>
    <row r="2816" customFormat="false" ht="15" hidden="false" customHeight="false" outlineLevel="0" collapsed="false">
      <c r="B2816" s="12" t="n">
        <v>2811</v>
      </c>
      <c r="C2816" s="36" t="str">
        <f aca="false">IF(②実績CSV_期間A!$M2812="","",②実績CSV_期間A!$M2812&amp;"")</f>
        <v/>
      </c>
      <c r="D2816" s="12" t="str">
        <f aca="false">IF($C2816="","",②実績CSV_期間A!$N2812)</f>
        <v/>
      </c>
      <c r="E2816" s="12" t="str">
        <f aca="false">IF($C2816="","",RIGHT($D2816,1))</f>
        <v/>
      </c>
      <c r="F2816" s="41" t="str">
        <f aca="false">IF($C2816="","",IFERROR(INDEX(サイズ換算マスタ!$C$6:$C$8,MATCH($E2816,サイズ換算マスタ!$B$6:$B$8,0)),1))</f>
        <v/>
      </c>
      <c r="G2816" s="38" t="str">
        <f aca="false">IF($C2816="","",SUMIFS(②実績CSV_期間A!$AA$2:$AA$5001,②実績CSV_期間A!$M$2:$M$5001,$C2816))</f>
        <v/>
      </c>
      <c r="H2816" s="38" t="str">
        <f aca="false">IF($C2816="","",SUMIFS(③実績CSV_期間B!$AA$2:$AA$5001,③実績CSV_期間B!$M$2:$M$5001,$C2816))</f>
        <v/>
      </c>
      <c r="I2816" s="38" t="str">
        <f aca="false">IF($C2816="","",SUMIFS(④実績CSV_期間C!$AA$2:$AA$5001,④実績CSV_期間C!$M$2:$M$5001,$C2816))</f>
        <v/>
      </c>
      <c r="J2816" s="38" t="str">
        <f aca="false">IF($C2816="","",N($F2816)*N($G2816))</f>
        <v/>
      </c>
      <c r="K2816" s="38" t="str">
        <f aca="false">IF($C2816="","",N($F2816)*N($H2816))</f>
        <v/>
      </c>
      <c r="L2816" s="38" t="str">
        <f aca="false">IF($C2816="","",N($F2816)*N($I2816))</f>
        <v/>
      </c>
      <c r="M2816" s="37" t="str">
        <f aca="false">IF(OR($C2816="",N(TOP!$C$12)=0),"",N($J2816)/TOP!$C$12)</f>
        <v/>
      </c>
      <c r="N2816" s="37" t="str">
        <f aca="false">IF(OR($C2816="",N(TOP!$C$13)=0),"",N($K2816)/TOP!$C$13)</f>
        <v/>
      </c>
      <c r="O2816" s="37" t="str">
        <f aca="false">IF(OR($C2816="",N(TOP!$C$14)=0),"",N($L2816)/TOP!$C$14)</f>
        <v/>
      </c>
      <c r="P2816" s="42" t="str">
        <f aca="false">IF($C2816="","",IFERROR(CHOOSE(MATCH(TOP!$C$10,{"【期間A】","【期間B】","【期間C】"},0),N($M2816),N($N2816),N($O2816)),0))</f>
        <v/>
      </c>
    </row>
    <row r="2817" customFormat="false" ht="15" hidden="false" customHeight="false" outlineLevel="0" collapsed="false">
      <c r="B2817" s="12" t="n">
        <v>2812</v>
      </c>
      <c r="C2817" s="36" t="str">
        <f aca="false">IF(②実績CSV_期間A!$M2813="","",②実績CSV_期間A!$M2813&amp;"")</f>
        <v/>
      </c>
      <c r="D2817" s="12" t="str">
        <f aca="false">IF($C2817="","",②実績CSV_期間A!$N2813)</f>
        <v/>
      </c>
      <c r="E2817" s="12" t="str">
        <f aca="false">IF($C2817="","",RIGHT($D2817,1))</f>
        <v/>
      </c>
      <c r="F2817" s="41" t="str">
        <f aca="false">IF($C2817="","",IFERROR(INDEX(サイズ換算マスタ!$C$6:$C$8,MATCH($E2817,サイズ換算マスタ!$B$6:$B$8,0)),1))</f>
        <v/>
      </c>
      <c r="G2817" s="38" t="str">
        <f aca="false">IF($C2817="","",SUMIFS(②実績CSV_期間A!$AA$2:$AA$5001,②実績CSV_期間A!$M$2:$M$5001,$C2817))</f>
        <v/>
      </c>
      <c r="H2817" s="38" t="str">
        <f aca="false">IF($C2817="","",SUMIFS(③実績CSV_期間B!$AA$2:$AA$5001,③実績CSV_期間B!$M$2:$M$5001,$C2817))</f>
        <v/>
      </c>
      <c r="I2817" s="38" t="str">
        <f aca="false">IF($C2817="","",SUMIFS(④実績CSV_期間C!$AA$2:$AA$5001,④実績CSV_期間C!$M$2:$M$5001,$C2817))</f>
        <v/>
      </c>
      <c r="J2817" s="38" t="str">
        <f aca="false">IF($C2817="","",N($F2817)*N($G2817))</f>
        <v/>
      </c>
      <c r="K2817" s="38" t="str">
        <f aca="false">IF($C2817="","",N($F2817)*N($H2817))</f>
        <v/>
      </c>
      <c r="L2817" s="38" t="str">
        <f aca="false">IF($C2817="","",N($F2817)*N($I2817))</f>
        <v/>
      </c>
      <c r="M2817" s="37" t="str">
        <f aca="false">IF(OR($C2817="",N(TOP!$C$12)=0),"",N($J2817)/TOP!$C$12)</f>
        <v/>
      </c>
      <c r="N2817" s="37" t="str">
        <f aca="false">IF(OR($C2817="",N(TOP!$C$13)=0),"",N($K2817)/TOP!$C$13)</f>
        <v/>
      </c>
      <c r="O2817" s="37" t="str">
        <f aca="false">IF(OR($C2817="",N(TOP!$C$14)=0),"",N($L2817)/TOP!$C$14)</f>
        <v/>
      </c>
      <c r="P2817" s="42" t="str">
        <f aca="false">IF($C2817="","",IFERROR(CHOOSE(MATCH(TOP!$C$10,{"【期間A】","【期間B】","【期間C】"},0),N($M2817),N($N2817),N($O2817)),0))</f>
        <v/>
      </c>
    </row>
    <row r="2818" customFormat="false" ht="15" hidden="false" customHeight="false" outlineLevel="0" collapsed="false">
      <c r="B2818" s="12" t="n">
        <v>2813</v>
      </c>
      <c r="C2818" s="36" t="str">
        <f aca="false">IF(②実績CSV_期間A!$M2814="","",②実績CSV_期間A!$M2814&amp;"")</f>
        <v/>
      </c>
      <c r="D2818" s="12" t="str">
        <f aca="false">IF($C2818="","",②実績CSV_期間A!$N2814)</f>
        <v/>
      </c>
      <c r="E2818" s="12" t="str">
        <f aca="false">IF($C2818="","",RIGHT($D2818,1))</f>
        <v/>
      </c>
      <c r="F2818" s="41" t="str">
        <f aca="false">IF($C2818="","",IFERROR(INDEX(サイズ換算マスタ!$C$6:$C$8,MATCH($E2818,サイズ換算マスタ!$B$6:$B$8,0)),1))</f>
        <v/>
      </c>
      <c r="G2818" s="38" t="str">
        <f aca="false">IF($C2818="","",SUMIFS(②実績CSV_期間A!$AA$2:$AA$5001,②実績CSV_期間A!$M$2:$M$5001,$C2818))</f>
        <v/>
      </c>
      <c r="H2818" s="38" t="str">
        <f aca="false">IF($C2818="","",SUMIFS(③実績CSV_期間B!$AA$2:$AA$5001,③実績CSV_期間B!$M$2:$M$5001,$C2818))</f>
        <v/>
      </c>
      <c r="I2818" s="38" t="str">
        <f aca="false">IF($C2818="","",SUMIFS(④実績CSV_期間C!$AA$2:$AA$5001,④実績CSV_期間C!$M$2:$M$5001,$C2818))</f>
        <v/>
      </c>
      <c r="J2818" s="38" t="str">
        <f aca="false">IF($C2818="","",N($F2818)*N($G2818))</f>
        <v/>
      </c>
      <c r="K2818" s="38" t="str">
        <f aca="false">IF($C2818="","",N($F2818)*N($H2818))</f>
        <v/>
      </c>
      <c r="L2818" s="38" t="str">
        <f aca="false">IF($C2818="","",N($F2818)*N($I2818))</f>
        <v/>
      </c>
      <c r="M2818" s="37" t="str">
        <f aca="false">IF(OR($C2818="",N(TOP!$C$12)=0),"",N($J2818)/TOP!$C$12)</f>
        <v/>
      </c>
      <c r="N2818" s="37" t="str">
        <f aca="false">IF(OR($C2818="",N(TOP!$C$13)=0),"",N($K2818)/TOP!$C$13)</f>
        <v/>
      </c>
      <c r="O2818" s="37" t="str">
        <f aca="false">IF(OR($C2818="",N(TOP!$C$14)=0),"",N($L2818)/TOP!$C$14)</f>
        <v/>
      </c>
      <c r="P2818" s="42" t="str">
        <f aca="false">IF($C2818="","",IFERROR(CHOOSE(MATCH(TOP!$C$10,{"【期間A】","【期間B】","【期間C】"},0),N($M2818),N($N2818),N($O2818)),0))</f>
        <v/>
      </c>
    </row>
    <row r="2819" customFormat="false" ht="15" hidden="false" customHeight="false" outlineLevel="0" collapsed="false">
      <c r="B2819" s="12" t="n">
        <v>2814</v>
      </c>
      <c r="C2819" s="36" t="str">
        <f aca="false">IF(②実績CSV_期間A!$M2815="","",②実績CSV_期間A!$M2815&amp;"")</f>
        <v/>
      </c>
      <c r="D2819" s="12" t="str">
        <f aca="false">IF($C2819="","",②実績CSV_期間A!$N2815)</f>
        <v/>
      </c>
      <c r="E2819" s="12" t="str">
        <f aca="false">IF($C2819="","",RIGHT($D2819,1))</f>
        <v/>
      </c>
      <c r="F2819" s="41" t="str">
        <f aca="false">IF($C2819="","",IFERROR(INDEX(サイズ換算マスタ!$C$6:$C$8,MATCH($E2819,サイズ換算マスタ!$B$6:$B$8,0)),1))</f>
        <v/>
      </c>
      <c r="G2819" s="38" t="str">
        <f aca="false">IF($C2819="","",SUMIFS(②実績CSV_期間A!$AA$2:$AA$5001,②実績CSV_期間A!$M$2:$M$5001,$C2819))</f>
        <v/>
      </c>
      <c r="H2819" s="38" t="str">
        <f aca="false">IF($C2819="","",SUMIFS(③実績CSV_期間B!$AA$2:$AA$5001,③実績CSV_期間B!$M$2:$M$5001,$C2819))</f>
        <v/>
      </c>
      <c r="I2819" s="38" t="str">
        <f aca="false">IF($C2819="","",SUMIFS(④実績CSV_期間C!$AA$2:$AA$5001,④実績CSV_期間C!$M$2:$M$5001,$C2819))</f>
        <v/>
      </c>
      <c r="J2819" s="38" t="str">
        <f aca="false">IF($C2819="","",N($F2819)*N($G2819))</f>
        <v/>
      </c>
      <c r="K2819" s="38" t="str">
        <f aca="false">IF($C2819="","",N($F2819)*N($H2819))</f>
        <v/>
      </c>
      <c r="L2819" s="38" t="str">
        <f aca="false">IF($C2819="","",N($F2819)*N($I2819))</f>
        <v/>
      </c>
      <c r="M2819" s="37" t="str">
        <f aca="false">IF(OR($C2819="",N(TOP!$C$12)=0),"",N($J2819)/TOP!$C$12)</f>
        <v/>
      </c>
      <c r="N2819" s="37" t="str">
        <f aca="false">IF(OR($C2819="",N(TOP!$C$13)=0),"",N($K2819)/TOP!$C$13)</f>
        <v/>
      </c>
      <c r="O2819" s="37" t="str">
        <f aca="false">IF(OR($C2819="",N(TOP!$C$14)=0),"",N($L2819)/TOP!$C$14)</f>
        <v/>
      </c>
      <c r="P2819" s="42" t="str">
        <f aca="false">IF($C2819="","",IFERROR(CHOOSE(MATCH(TOP!$C$10,{"【期間A】","【期間B】","【期間C】"},0),N($M2819),N($N2819),N($O2819)),0))</f>
        <v/>
      </c>
    </row>
    <row r="2820" customFormat="false" ht="15" hidden="false" customHeight="false" outlineLevel="0" collapsed="false">
      <c r="B2820" s="12" t="n">
        <v>2815</v>
      </c>
      <c r="C2820" s="36" t="str">
        <f aca="false">IF(②実績CSV_期間A!$M2816="","",②実績CSV_期間A!$M2816&amp;"")</f>
        <v/>
      </c>
      <c r="D2820" s="12" t="str">
        <f aca="false">IF($C2820="","",②実績CSV_期間A!$N2816)</f>
        <v/>
      </c>
      <c r="E2820" s="12" t="str">
        <f aca="false">IF($C2820="","",RIGHT($D2820,1))</f>
        <v/>
      </c>
      <c r="F2820" s="41" t="str">
        <f aca="false">IF($C2820="","",IFERROR(INDEX(サイズ換算マスタ!$C$6:$C$8,MATCH($E2820,サイズ換算マスタ!$B$6:$B$8,0)),1))</f>
        <v/>
      </c>
      <c r="G2820" s="38" t="str">
        <f aca="false">IF($C2820="","",SUMIFS(②実績CSV_期間A!$AA$2:$AA$5001,②実績CSV_期間A!$M$2:$M$5001,$C2820))</f>
        <v/>
      </c>
      <c r="H2820" s="38" t="str">
        <f aca="false">IF($C2820="","",SUMIFS(③実績CSV_期間B!$AA$2:$AA$5001,③実績CSV_期間B!$M$2:$M$5001,$C2820))</f>
        <v/>
      </c>
      <c r="I2820" s="38" t="str">
        <f aca="false">IF($C2820="","",SUMIFS(④実績CSV_期間C!$AA$2:$AA$5001,④実績CSV_期間C!$M$2:$M$5001,$C2820))</f>
        <v/>
      </c>
      <c r="J2820" s="38" t="str">
        <f aca="false">IF($C2820="","",N($F2820)*N($G2820))</f>
        <v/>
      </c>
      <c r="K2820" s="38" t="str">
        <f aca="false">IF($C2820="","",N($F2820)*N($H2820))</f>
        <v/>
      </c>
      <c r="L2820" s="38" t="str">
        <f aca="false">IF($C2820="","",N($F2820)*N($I2820))</f>
        <v/>
      </c>
      <c r="M2820" s="37" t="str">
        <f aca="false">IF(OR($C2820="",N(TOP!$C$12)=0),"",N($J2820)/TOP!$C$12)</f>
        <v/>
      </c>
      <c r="N2820" s="37" t="str">
        <f aca="false">IF(OR($C2820="",N(TOP!$C$13)=0),"",N($K2820)/TOP!$C$13)</f>
        <v/>
      </c>
      <c r="O2820" s="37" t="str">
        <f aca="false">IF(OR($C2820="",N(TOP!$C$14)=0),"",N($L2820)/TOP!$C$14)</f>
        <v/>
      </c>
      <c r="P2820" s="42" t="str">
        <f aca="false">IF($C2820="","",IFERROR(CHOOSE(MATCH(TOP!$C$10,{"【期間A】","【期間B】","【期間C】"},0),N($M2820),N($N2820),N($O2820)),0))</f>
        <v/>
      </c>
    </row>
    <row r="2821" customFormat="false" ht="15" hidden="false" customHeight="false" outlineLevel="0" collapsed="false">
      <c r="B2821" s="12" t="n">
        <v>2816</v>
      </c>
      <c r="C2821" s="36" t="str">
        <f aca="false">IF(②実績CSV_期間A!$M2817="","",②実績CSV_期間A!$M2817&amp;"")</f>
        <v/>
      </c>
      <c r="D2821" s="12" t="str">
        <f aca="false">IF($C2821="","",②実績CSV_期間A!$N2817)</f>
        <v/>
      </c>
      <c r="E2821" s="12" t="str">
        <f aca="false">IF($C2821="","",RIGHT($D2821,1))</f>
        <v/>
      </c>
      <c r="F2821" s="41" t="str">
        <f aca="false">IF($C2821="","",IFERROR(INDEX(サイズ換算マスタ!$C$6:$C$8,MATCH($E2821,サイズ換算マスタ!$B$6:$B$8,0)),1))</f>
        <v/>
      </c>
      <c r="G2821" s="38" t="str">
        <f aca="false">IF($C2821="","",SUMIFS(②実績CSV_期間A!$AA$2:$AA$5001,②実績CSV_期間A!$M$2:$M$5001,$C2821))</f>
        <v/>
      </c>
      <c r="H2821" s="38" t="str">
        <f aca="false">IF($C2821="","",SUMIFS(③実績CSV_期間B!$AA$2:$AA$5001,③実績CSV_期間B!$M$2:$M$5001,$C2821))</f>
        <v/>
      </c>
      <c r="I2821" s="38" t="str">
        <f aca="false">IF($C2821="","",SUMIFS(④実績CSV_期間C!$AA$2:$AA$5001,④実績CSV_期間C!$M$2:$M$5001,$C2821))</f>
        <v/>
      </c>
      <c r="J2821" s="38" t="str">
        <f aca="false">IF($C2821="","",N($F2821)*N($G2821))</f>
        <v/>
      </c>
      <c r="K2821" s="38" t="str">
        <f aca="false">IF($C2821="","",N($F2821)*N($H2821))</f>
        <v/>
      </c>
      <c r="L2821" s="38" t="str">
        <f aca="false">IF($C2821="","",N($F2821)*N($I2821))</f>
        <v/>
      </c>
      <c r="M2821" s="37" t="str">
        <f aca="false">IF(OR($C2821="",N(TOP!$C$12)=0),"",N($J2821)/TOP!$C$12)</f>
        <v/>
      </c>
      <c r="N2821" s="37" t="str">
        <f aca="false">IF(OR($C2821="",N(TOP!$C$13)=0),"",N($K2821)/TOP!$C$13)</f>
        <v/>
      </c>
      <c r="O2821" s="37" t="str">
        <f aca="false">IF(OR($C2821="",N(TOP!$C$14)=0),"",N($L2821)/TOP!$C$14)</f>
        <v/>
      </c>
      <c r="P2821" s="42" t="str">
        <f aca="false">IF($C2821="","",IFERROR(CHOOSE(MATCH(TOP!$C$10,{"【期間A】","【期間B】","【期間C】"},0),N($M2821),N($N2821),N($O2821)),0))</f>
        <v/>
      </c>
    </row>
    <row r="2822" customFormat="false" ht="15" hidden="false" customHeight="false" outlineLevel="0" collapsed="false">
      <c r="B2822" s="12" t="n">
        <v>2817</v>
      </c>
      <c r="C2822" s="36" t="str">
        <f aca="false">IF(②実績CSV_期間A!$M2818="","",②実績CSV_期間A!$M2818&amp;"")</f>
        <v/>
      </c>
      <c r="D2822" s="12" t="str">
        <f aca="false">IF($C2822="","",②実績CSV_期間A!$N2818)</f>
        <v/>
      </c>
      <c r="E2822" s="12" t="str">
        <f aca="false">IF($C2822="","",RIGHT($D2822,1))</f>
        <v/>
      </c>
      <c r="F2822" s="41" t="str">
        <f aca="false">IF($C2822="","",IFERROR(INDEX(サイズ換算マスタ!$C$6:$C$8,MATCH($E2822,サイズ換算マスタ!$B$6:$B$8,0)),1))</f>
        <v/>
      </c>
      <c r="G2822" s="38" t="str">
        <f aca="false">IF($C2822="","",SUMIFS(②実績CSV_期間A!$AA$2:$AA$5001,②実績CSV_期間A!$M$2:$M$5001,$C2822))</f>
        <v/>
      </c>
      <c r="H2822" s="38" t="str">
        <f aca="false">IF($C2822="","",SUMIFS(③実績CSV_期間B!$AA$2:$AA$5001,③実績CSV_期間B!$M$2:$M$5001,$C2822))</f>
        <v/>
      </c>
      <c r="I2822" s="38" t="str">
        <f aca="false">IF($C2822="","",SUMIFS(④実績CSV_期間C!$AA$2:$AA$5001,④実績CSV_期間C!$M$2:$M$5001,$C2822))</f>
        <v/>
      </c>
      <c r="J2822" s="38" t="str">
        <f aca="false">IF($C2822="","",N($F2822)*N($G2822))</f>
        <v/>
      </c>
      <c r="K2822" s="38" t="str">
        <f aca="false">IF($C2822="","",N($F2822)*N($H2822))</f>
        <v/>
      </c>
      <c r="L2822" s="38" t="str">
        <f aca="false">IF($C2822="","",N($F2822)*N($I2822))</f>
        <v/>
      </c>
      <c r="M2822" s="37" t="str">
        <f aca="false">IF(OR($C2822="",N(TOP!$C$12)=0),"",N($J2822)/TOP!$C$12)</f>
        <v/>
      </c>
      <c r="N2822" s="37" t="str">
        <f aca="false">IF(OR($C2822="",N(TOP!$C$13)=0),"",N($K2822)/TOP!$C$13)</f>
        <v/>
      </c>
      <c r="O2822" s="37" t="str">
        <f aca="false">IF(OR($C2822="",N(TOP!$C$14)=0),"",N($L2822)/TOP!$C$14)</f>
        <v/>
      </c>
      <c r="P2822" s="42" t="str">
        <f aca="false">IF($C2822="","",IFERROR(CHOOSE(MATCH(TOP!$C$10,{"【期間A】","【期間B】","【期間C】"},0),N($M2822),N($N2822),N($O2822)),0))</f>
        <v/>
      </c>
    </row>
    <row r="2823" customFormat="false" ht="15" hidden="false" customHeight="false" outlineLevel="0" collapsed="false">
      <c r="B2823" s="12" t="n">
        <v>2818</v>
      </c>
      <c r="C2823" s="36" t="str">
        <f aca="false">IF(②実績CSV_期間A!$M2819="","",②実績CSV_期間A!$M2819&amp;"")</f>
        <v/>
      </c>
      <c r="D2823" s="12" t="str">
        <f aca="false">IF($C2823="","",②実績CSV_期間A!$N2819)</f>
        <v/>
      </c>
      <c r="E2823" s="12" t="str">
        <f aca="false">IF($C2823="","",RIGHT($D2823,1))</f>
        <v/>
      </c>
      <c r="F2823" s="41" t="str">
        <f aca="false">IF($C2823="","",IFERROR(INDEX(サイズ換算マスタ!$C$6:$C$8,MATCH($E2823,サイズ換算マスタ!$B$6:$B$8,0)),1))</f>
        <v/>
      </c>
      <c r="G2823" s="38" t="str">
        <f aca="false">IF($C2823="","",SUMIFS(②実績CSV_期間A!$AA$2:$AA$5001,②実績CSV_期間A!$M$2:$M$5001,$C2823))</f>
        <v/>
      </c>
      <c r="H2823" s="38" t="str">
        <f aca="false">IF($C2823="","",SUMIFS(③実績CSV_期間B!$AA$2:$AA$5001,③実績CSV_期間B!$M$2:$M$5001,$C2823))</f>
        <v/>
      </c>
      <c r="I2823" s="38" t="str">
        <f aca="false">IF($C2823="","",SUMIFS(④実績CSV_期間C!$AA$2:$AA$5001,④実績CSV_期間C!$M$2:$M$5001,$C2823))</f>
        <v/>
      </c>
      <c r="J2823" s="38" t="str">
        <f aca="false">IF($C2823="","",N($F2823)*N($G2823))</f>
        <v/>
      </c>
      <c r="K2823" s="38" t="str">
        <f aca="false">IF($C2823="","",N($F2823)*N($H2823))</f>
        <v/>
      </c>
      <c r="L2823" s="38" t="str">
        <f aca="false">IF($C2823="","",N($F2823)*N($I2823))</f>
        <v/>
      </c>
      <c r="M2823" s="37" t="str">
        <f aca="false">IF(OR($C2823="",N(TOP!$C$12)=0),"",N($J2823)/TOP!$C$12)</f>
        <v/>
      </c>
      <c r="N2823" s="37" t="str">
        <f aca="false">IF(OR($C2823="",N(TOP!$C$13)=0),"",N($K2823)/TOP!$C$13)</f>
        <v/>
      </c>
      <c r="O2823" s="37" t="str">
        <f aca="false">IF(OR($C2823="",N(TOP!$C$14)=0),"",N($L2823)/TOP!$C$14)</f>
        <v/>
      </c>
      <c r="P2823" s="42" t="str">
        <f aca="false">IF($C2823="","",IFERROR(CHOOSE(MATCH(TOP!$C$10,{"【期間A】","【期間B】","【期間C】"},0),N($M2823),N($N2823),N($O2823)),0))</f>
        <v/>
      </c>
    </row>
    <row r="2824" customFormat="false" ht="15" hidden="false" customHeight="false" outlineLevel="0" collapsed="false">
      <c r="B2824" s="12" t="n">
        <v>2819</v>
      </c>
      <c r="C2824" s="36" t="str">
        <f aca="false">IF(②実績CSV_期間A!$M2820="","",②実績CSV_期間A!$M2820&amp;"")</f>
        <v/>
      </c>
      <c r="D2824" s="12" t="str">
        <f aca="false">IF($C2824="","",②実績CSV_期間A!$N2820)</f>
        <v/>
      </c>
      <c r="E2824" s="12" t="str">
        <f aca="false">IF($C2824="","",RIGHT($D2824,1))</f>
        <v/>
      </c>
      <c r="F2824" s="41" t="str">
        <f aca="false">IF($C2824="","",IFERROR(INDEX(サイズ換算マスタ!$C$6:$C$8,MATCH($E2824,サイズ換算マスタ!$B$6:$B$8,0)),1))</f>
        <v/>
      </c>
      <c r="G2824" s="38" t="str">
        <f aca="false">IF($C2824="","",SUMIFS(②実績CSV_期間A!$AA$2:$AA$5001,②実績CSV_期間A!$M$2:$M$5001,$C2824))</f>
        <v/>
      </c>
      <c r="H2824" s="38" t="str">
        <f aca="false">IF($C2824="","",SUMIFS(③実績CSV_期間B!$AA$2:$AA$5001,③実績CSV_期間B!$M$2:$M$5001,$C2824))</f>
        <v/>
      </c>
      <c r="I2824" s="38" t="str">
        <f aca="false">IF($C2824="","",SUMIFS(④実績CSV_期間C!$AA$2:$AA$5001,④実績CSV_期間C!$M$2:$M$5001,$C2824))</f>
        <v/>
      </c>
      <c r="J2824" s="38" t="str">
        <f aca="false">IF($C2824="","",N($F2824)*N($G2824))</f>
        <v/>
      </c>
      <c r="K2824" s="38" t="str">
        <f aca="false">IF($C2824="","",N($F2824)*N($H2824))</f>
        <v/>
      </c>
      <c r="L2824" s="38" t="str">
        <f aca="false">IF($C2824="","",N($F2824)*N($I2824))</f>
        <v/>
      </c>
      <c r="M2824" s="37" t="str">
        <f aca="false">IF(OR($C2824="",N(TOP!$C$12)=0),"",N($J2824)/TOP!$C$12)</f>
        <v/>
      </c>
      <c r="N2824" s="37" t="str">
        <f aca="false">IF(OR($C2824="",N(TOP!$C$13)=0),"",N($K2824)/TOP!$C$13)</f>
        <v/>
      </c>
      <c r="O2824" s="37" t="str">
        <f aca="false">IF(OR($C2824="",N(TOP!$C$14)=0),"",N($L2824)/TOP!$C$14)</f>
        <v/>
      </c>
      <c r="P2824" s="42" t="str">
        <f aca="false">IF($C2824="","",IFERROR(CHOOSE(MATCH(TOP!$C$10,{"【期間A】","【期間B】","【期間C】"},0),N($M2824),N($N2824),N($O2824)),0))</f>
        <v/>
      </c>
    </row>
    <row r="2825" customFormat="false" ht="15" hidden="false" customHeight="false" outlineLevel="0" collapsed="false">
      <c r="B2825" s="12" t="n">
        <v>2820</v>
      </c>
      <c r="C2825" s="36" t="str">
        <f aca="false">IF(②実績CSV_期間A!$M2821="","",②実績CSV_期間A!$M2821&amp;"")</f>
        <v/>
      </c>
      <c r="D2825" s="12" t="str">
        <f aca="false">IF($C2825="","",②実績CSV_期間A!$N2821)</f>
        <v/>
      </c>
      <c r="E2825" s="12" t="str">
        <f aca="false">IF($C2825="","",RIGHT($D2825,1))</f>
        <v/>
      </c>
      <c r="F2825" s="41" t="str">
        <f aca="false">IF($C2825="","",IFERROR(INDEX(サイズ換算マスタ!$C$6:$C$8,MATCH($E2825,サイズ換算マスタ!$B$6:$B$8,0)),1))</f>
        <v/>
      </c>
      <c r="G2825" s="38" t="str">
        <f aca="false">IF($C2825="","",SUMIFS(②実績CSV_期間A!$AA$2:$AA$5001,②実績CSV_期間A!$M$2:$M$5001,$C2825))</f>
        <v/>
      </c>
      <c r="H2825" s="38" t="str">
        <f aca="false">IF($C2825="","",SUMIFS(③実績CSV_期間B!$AA$2:$AA$5001,③実績CSV_期間B!$M$2:$M$5001,$C2825))</f>
        <v/>
      </c>
      <c r="I2825" s="38" t="str">
        <f aca="false">IF($C2825="","",SUMIFS(④実績CSV_期間C!$AA$2:$AA$5001,④実績CSV_期間C!$M$2:$M$5001,$C2825))</f>
        <v/>
      </c>
      <c r="J2825" s="38" t="str">
        <f aca="false">IF($C2825="","",N($F2825)*N($G2825))</f>
        <v/>
      </c>
      <c r="K2825" s="38" t="str">
        <f aca="false">IF($C2825="","",N($F2825)*N($H2825))</f>
        <v/>
      </c>
      <c r="L2825" s="38" t="str">
        <f aca="false">IF($C2825="","",N($F2825)*N($I2825))</f>
        <v/>
      </c>
      <c r="M2825" s="37" t="str">
        <f aca="false">IF(OR($C2825="",N(TOP!$C$12)=0),"",N($J2825)/TOP!$C$12)</f>
        <v/>
      </c>
      <c r="N2825" s="37" t="str">
        <f aca="false">IF(OR($C2825="",N(TOP!$C$13)=0),"",N($K2825)/TOP!$C$13)</f>
        <v/>
      </c>
      <c r="O2825" s="37" t="str">
        <f aca="false">IF(OR($C2825="",N(TOP!$C$14)=0),"",N($L2825)/TOP!$C$14)</f>
        <v/>
      </c>
      <c r="P2825" s="42" t="str">
        <f aca="false">IF($C2825="","",IFERROR(CHOOSE(MATCH(TOP!$C$10,{"【期間A】","【期間B】","【期間C】"},0),N($M2825),N($N2825),N($O2825)),0))</f>
        <v/>
      </c>
    </row>
    <row r="2826" customFormat="false" ht="15" hidden="false" customHeight="false" outlineLevel="0" collapsed="false">
      <c r="B2826" s="12" t="n">
        <v>2821</v>
      </c>
      <c r="C2826" s="36" t="str">
        <f aca="false">IF(②実績CSV_期間A!$M2822="","",②実績CSV_期間A!$M2822&amp;"")</f>
        <v/>
      </c>
      <c r="D2826" s="12" t="str">
        <f aca="false">IF($C2826="","",②実績CSV_期間A!$N2822)</f>
        <v/>
      </c>
      <c r="E2826" s="12" t="str">
        <f aca="false">IF($C2826="","",RIGHT($D2826,1))</f>
        <v/>
      </c>
      <c r="F2826" s="41" t="str">
        <f aca="false">IF($C2826="","",IFERROR(INDEX(サイズ換算マスタ!$C$6:$C$8,MATCH($E2826,サイズ換算マスタ!$B$6:$B$8,0)),1))</f>
        <v/>
      </c>
      <c r="G2826" s="38" t="str">
        <f aca="false">IF($C2826="","",SUMIFS(②実績CSV_期間A!$AA$2:$AA$5001,②実績CSV_期間A!$M$2:$M$5001,$C2826))</f>
        <v/>
      </c>
      <c r="H2826" s="38" t="str">
        <f aca="false">IF($C2826="","",SUMIFS(③実績CSV_期間B!$AA$2:$AA$5001,③実績CSV_期間B!$M$2:$M$5001,$C2826))</f>
        <v/>
      </c>
      <c r="I2826" s="38" t="str">
        <f aca="false">IF($C2826="","",SUMIFS(④実績CSV_期間C!$AA$2:$AA$5001,④実績CSV_期間C!$M$2:$M$5001,$C2826))</f>
        <v/>
      </c>
      <c r="J2826" s="38" t="str">
        <f aca="false">IF($C2826="","",N($F2826)*N($G2826))</f>
        <v/>
      </c>
      <c r="K2826" s="38" t="str">
        <f aca="false">IF($C2826="","",N($F2826)*N($H2826))</f>
        <v/>
      </c>
      <c r="L2826" s="38" t="str">
        <f aca="false">IF($C2826="","",N($F2826)*N($I2826))</f>
        <v/>
      </c>
      <c r="M2826" s="37" t="str">
        <f aca="false">IF(OR($C2826="",N(TOP!$C$12)=0),"",N($J2826)/TOP!$C$12)</f>
        <v/>
      </c>
      <c r="N2826" s="37" t="str">
        <f aca="false">IF(OR($C2826="",N(TOP!$C$13)=0),"",N($K2826)/TOP!$C$13)</f>
        <v/>
      </c>
      <c r="O2826" s="37" t="str">
        <f aca="false">IF(OR($C2826="",N(TOP!$C$14)=0),"",N($L2826)/TOP!$C$14)</f>
        <v/>
      </c>
      <c r="P2826" s="42" t="str">
        <f aca="false">IF($C2826="","",IFERROR(CHOOSE(MATCH(TOP!$C$10,{"【期間A】","【期間B】","【期間C】"},0),N($M2826),N($N2826),N($O2826)),0))</f>
        <v/>
      </c>
    </row>
    <row r="2827" customFormat="false" ht="15" hidden="false" customHeight="false" outlineLevel="0" collapsed="false">
      <c r="B2827" s="12" t="n">
        <v>2822</v>
      </c>
      <c r="C2827" s="36" t="str">
        <f aca="false">IF(②実績CSV_期間A!$M2823="","",②実績CSV_期間A!$M2823&amp;"")</f>
        <v/>
      </c>
      <c r="D2827" s="12" t="str">
        <f aca="false">IF($C2827="","",②実績CSV_期間A!$N2823)</f>
        <v/>
      </c>
      <c r="E2827" s="12" t="str">
        <f aca="false">IF($C2827="","",RIGHT($D2827,1))</f>
        <v/>
      </c>
      <c r="F2827" s="41" t="str">
        <f aca="false">IF($C2827="","",IFERROR(INDEX(サイズ換算マスタ!$C$6:$C$8,MATCH($E2827,サイズ換算マスタ!$B$6:$B$8,0)),1))</f>
        <v/>
      </c>
      <c r="G2827" s="38" t="str">
        <f aca="false">IF($C2827="","",SUMIFS(②実績CSV_期間A!$AA$2:$AA$5001,②実績CSV_期間A!$M$2:$M$5001,$C2827))</f>
        <v/>
      </c>
      <c r="H2827" s="38" t="str">
        <f aca="false">IF($C2827="","",SUMIFS(③実績CSV_期間B!$AA$2:$AA$5001,③実績CSV_期間B!$M$2:$M$5001,$C2827))</f>
        <v/>
      </c>
      <c r="I2827" s="38" t="str">
        <f aca="false">IF($C2827="","",SUMIFS(④実績CSV_期間C!$AA$2:$AA$5001,④実績CSV_期間C!$M$2:$M$5001,$C2827))</f>
        <v/>
      </c>
      <c r="J2827" s="38" t="str">
        <f aca="false">IF($C2827="","",N($F2827)*N($G2827))</f>
        <v/>
      </c>
      <c r="K2827" s="38" t="str">
        <f aca="false">IF($C2827="","",N($F2827)*N($H2827))</f>
        <v/>
      </c>
      <c r="L2827" s="38" t="str">
        <f aca="false">IF($C2827="","",N($F2827)*N($I2827))</f>
        <v/>
      </c>
      <c r="M2827" s="37" t="str">
        <f aca="false">IF(OR($C2827="",N(TOP!$C$12)=0),"",N($J2827)/TOP!$C$12)</f>
        <v/>
      </c>
      <c r="N2827" s="37" t="str">
        <f aca="false">IF(OR($C2827="",N(TOP!$C$13)=0),"",N($K2827)/TOP!$C$13)</f>
        <v/>
      </c>
      <c r="O2827" s="37" t="str">
        <f aca="false">IF(OR($C2827="",N(TOP!$C$14)=0),"",N($L2827)/TOP!$C$14)</f>
        <v/>
      </c>
      <c r="P2827" s="42" t="str">
        <f aca="false">IF($C2827="","",IFERROR(CHOOSE(MATCH(TOP!$C$10,{"【期間A】","【期間B】","【期間C】"},0),N($M2827),N($N2827),N($O2827)),0))</f>
        <v/>
      </c>
    </row>
    <row r="2828" customFormat="false" ht="15" hidden="false" customHeight="false" outlineLevel="0" collapsed="false">
      <c r="B2828" s="12" t="n">
        <v>2823</v>
      </c>
      <c r="C2828" s="36" t="str">
        <f aca="false">IF(②実績CSV_期間A!$M2824="","",②実績CSV_期間A!$M2824&amp;"")</f>
        <v/>
      </c>
      <c r="D2828" s="12" t="str">
        <f aca="false">IF($C2828="","",②実績CSV_期間A!$N2824)</f>
        <v/>
      </c>
      <c r="E2828" s="12" t="str">
        <f aca="false">IF($C2828="","",RIGHT($D2828,1))</f>
        <v/>
      </c>
      <c r="F2828" s="41" t="str">
        <f aca="false">IF($C2828="","",IFERROR(INDEX(サイズ換算マスタ!$C$6:$C$8,MATCH($E2828,サイズ換算マスタ!$B$6:$B$8,0)),1))</f>
        <v/>
      </c>
      <c r="G2828" s="38" t="str">
        <f aca="false">IF($C2828="","",SUMIFS(②実績CSV_期間A!$AA$2:$AA$5001,②実績CSV_期間A!$M$2:$M$5001,$C2828))</f>
        <v/>
      </c>
      <c r="H2828" s="38" t="str">
        <f aca="false">IF($C2828="","",SUMIFS(③実績CSV_期間B!$AA$2:$AA$5001,③実績CSV_期間B!$M$2:$M$5001,$C2828))</f>
        <v/>
      </c>
      <c r="I2828" s="38" t="str">
        <f aca="false">IF($C2828="","",SUMIFS(④実績CSV_期間C!$AA$2:$AA$5001,④実績CSV_期間C!$M$2:$M$5001,$C2828))</f>
        <v/>
      </c>
      <c r="J2828" s="38" t="str">
        <f aca="false">IF($C2828="","",N($F2828)*N($G2828))</f>
        <v/>
      </c>
      <c r="K2828" s="38" t="str">
        <f aca="false">IF($C2828="","",N($F2828)*N($H2828))</f>
        <v/>
      </c>
      <c r="L2828" s="38" t="str">
        <f aca="false">IF($C2828="","",N($F2828)*N($I2828))</f>
        <v/>
      </c>
      <c r="M2828" s="37" t="str">
        <f aca="false">IF(OR($C2828="",N(TOP!$C$12)=0),"",N($J2828)/TOP!$C$12)</f>
        <v/>
      </c>
      <c r="N2828" s="37" t="str">
        <f aca="false">IF(OR($C2828="",N(TOP!$C$13)=0),"",N($K2828)/TOP!$C$13)</f>
        <v/>
      </c>
      <c r="O2828" s="37" t="str">
        <f aca="false">IF(OR($C2828="",N(TOP!$C$14)=0),"",N($L2828)/TOP!$C$14)</f>
        <v/>
      </c>
      <c r="P2828" s="42" t="str">
        <f aca="false">IF($C2828="","",IFERROR(CHOOSE(MATCH(TOP!$C$10,{"【期間A】","【期間B】","【期間C】"},0),N($M2828),N($N2828),N($O2828)),0))</f>
        <v/>
      </c>
    </row>
    <row r="2829" customFormat="false" ht="15" hidden="false" customHeight="false" outlineLevel="0" collapsed="false">
      <c r="B2829" s="12" t="n">
        <v>2824</v>
      </c>
      <c r="C2829" s="36" t="str">
        <f aca="false">IF(②実績CSV_期間A!$M2825="","",②実績CSV_期間A!$M2825&amp;"")</f>
        <v/>
      </c>
      <c r="D2829" s="12" t="str">
        <f aca="false">IF($C2829="","",②実績CSV_期間A!$N2825)</f>
        <v/>
      </c>
      <c r="E2829" s="12" t="str">
        <f aca="false">IF($C2829="","",RIGHT($D2829,1))</f>
        <v/>
      </c>
      <c r="F2829" s="41" t="str">
        <f aca="false">IF($C2829="","",IFERROR(INDEX(サイズ換算マスタ!$C$6:$C$8,MATCH($E2829,サイズ換算マスタ!$B$6:$B$8,0)),1))</f>
        <v/>
      </c>
      <c r="G2829" s="38" t="str">
        <f aca="false">IF($C2829="","",SUMIFS(②実績CSV_期間A!$AA$2:$AA$5001,②実績CSV_期間A!$M$2:$M$5001,$C2829))</f>
        <v/>
      </c>
      <c r="H2829" s="38" t="str">
        <f aca="false">IF($C2829="","",SUMIFS(③実績CSV_期間B!$AA$2:$AA$5001,③実績CSV_期間B!$M$2:$M$5001,$C2829))</f>
        <v/>
      </c>
      <c r="I2829" s="38" t="str">
        <f aca="false">IF($C2829="","",SUMIFS(④実績CSV_期間C!$AA$2:$AA$5001,④実績CSV_期間C!$M$2:$M$5001,$C2829))</f>
        <v/>
      </c>
      <c r="J2829" s="38" t="str">
        <f aca="false">IF($C2829="","",N($F2829)*N($G2829))</f>
        <v/>
      </c>
      <c r="K2829" s="38" t="str">
        <f aca="false">IF($C2829="","",N($F2829)*N($H2829))</f>
        <v/>
      </c>
      <c r="L2829" s="38" t="str">
        <f aca="false">IF($C2829="","",N($F2829)*N($I2829))</f>
        <v/>
      </c>
      <c r="M2829" s="37" t="str">
        <f aca="false">IF(OR($C2829="",N(TOP!$C$12)=0),"",N($J2829)/TOP!$C$12)</f>
        <v/>
      </c>
      <c r="N2829" s="37" t="str">
        <f aca="false">IF(OR($C2829="",N(TOP!$C$13)=0),"",N($K2829)/TOP!$C$13)</f>
        <v/>
      </c>
      <c r="O2829" s="37" t="str">
        <f aca="false">IF(OR($C2829="",N(TOP!$C$14)=0),"",N($L2829)/TOP!$C$14)</f>
        <v/>
      </c>
      <c r="P2829" s="42" t="str">
        <f aca="false">IF($C2829="","",IFERROR(CHOOSE(MATCH(TOP!$C$10,{"【期間A】","【期間B】","【期間C】"},0),N($M2829),N($N2829),N($O2829)),0))</f>
        <v/>
      </c>
    </row>
    <row r="2830" customFormat="false" ht="15" hidden="false" customHeight="false" outlineLevel="0" collapsed="false">
      <c r="B2830" s="12" t="n">
        <v>2825</v>
      </c>
      <c r="C2830" s="36" t="str">
        <f aca="false">IF(②実績CSV_期間A!$M2826="","",②実績CSV_期間A!$M2826&amp;"")</f>
        <v/>
      </c>
      <c r="D2830" s="12" t="str">
        <f aca="false">IF($C2830="","",②実績CSV_期間A!$N2826)</f>
        <v/>
      </c>
      <c r="E2830" s="12" t="str">
        <f aca="false">IF($C2830="","",RIGHT($D2830,1))</f>
        <v/>
      </c>
      <c r="F2830" s="41" t="str">
        <f aca="false">IF($C2830="","",IFERROR(INDEX(サイズ換算マスタ!$C$6:$C$8,MATCH($E2830,サイズ換算マスタ!$B$6:$B$8,0)),1))</f>
        <v/>
      </c>
      <c r="G2830" s="38" t="str">
        <f aca="false">IF($C2830="","",SUMIFS(②実績CSV_期間A!$AA$2:$AA$5001,②実績CSV_期間A!$M$2:$M$5001,$C2830))</f>
        <v/>
      </c>
      <c r="H2830" s="38" t="str">
        <f aca="false">IF($C2830="","",SUMIFS(③実績CSV_期間B!$AA$2:$AA$5001,③実績CSV_期間B!$M$2:$M$5001,$C2830))</f>
        <v/>
      </c>
      <c r="I2830" s="38" t="str">
        <f aca="false">IF($C2830="","",SUMIFS(④実績CSV_期間C!$AA$2:$AA$5001,④実績CSV_期間C!$M$2:$M$5001,$C2830))</f>
        <v/>
      </c>
      <c r="J2830" s="38" t="str">
        <f aca="false">IF($C2830="","",N($F2830)*N($G2830))</f>
        <v/>
      </c>
      <c r="K2830" s="38" t="str">
        <f aca="false">IF($C2830="","",N($F2830)*N($H2830))</f>
        <v/>
      </c>
      <c r="L2830" s="38" t="str">
        <f aca="false">IF($C2830="","",N($F2830)*N($I2830))</f>
        <v/>
      </c>
      <c r="M2830" s="37" t="str">
        <f aca="false">IF(OR($C2830="",N(TOP!$C$12)=0),"",N($J2830)/TOP!$C$12)</f>
        <v/>
      </c>
      <c r="N2830" s="37" t="str">
        <f aca="false">IF(OR($C2830="",N(TOP!$C$13)=0),"",N($K2830)/TOP!$C$13)</f>
        <v/>
      </c>
      <c r="O2830" s="37" t="str">
        <f aca="false">IF(OR($C2830="",N(TOP!$C$14)=0),"",N($L2830)/TOP!$C$14)</f>
        <v/>
      </c>
      <c r="P2830" s="42" t="str">
        <f aca="false">IF($C2830="","",IFERROR(CHOOSE(MATCH(TOP!$C$10,{"【期間A】","【期間B】","【期間C】"},0),N($M2830),N($N2830),N($O2830)),0))</f>
        <v/>
      </c>
    </row>
    <row r="2831" customFormat="false" ht="15" hidden="false" customHeight="false" outlineLevel="0" collapsed="false">
      <c r="B2831" s="12" t="n">
        <v>2826</v>
      </c>
      <c r="C2831" s="36" t="str">
        <f aca="false">IF(②実績CSV_期間A!$M2827="","",②実績CSV_期間A!$M2827&amp;"")</f>
        <v/>
      </c>
      <c r="D2831" s="12" t="str">
        <f aca="false">IF($C2831="","",②実績CSV_期間A!$N2827)</f>
        <v/>
      </c>
      <c r="E2831" s="12" t="str">
        <f aca="false">IF($C2831="","",RIGHT($D2831,1))</f>
        <v/>
      </c>
      <c r="F2831" s="41" t="str">
        <f aca="false">IF($C2831="","",IFERROR(INDEX(サイズ換算マスタ!$C$6:$C$8,MATCH($E2831,サイズ換算マスタ!$B$6:$B$8,0)),1))</f>
        <v/>
      </c>
      <c r="G2831" s="38" t="str">
        <f aca="false">IF($C2831="","",SUMIFS(②実績CSV_期間A!$AA$2:$AA$5001,②実績CSV_期間A!$M$2:$M$5001,$C2831))</f>
        <v/>
      </c>
      <c r="H2831" s="38" t="str">
        <f aca="false">IF($C2831="","",SUMIFS(③実績CSV_期間B!$AA$2:$AA$5001,③実績CSV_期間B!$M$2:$M$5001,$C2831))</f>
        <v/>
      </c>
      <c r="I2831" s="38" t="str">
        <f aca="false">IF($C2831="","",SUMIFS(④実績CSV_期間C!$AA$2:$AA$5001,④実績CSV_期間C!$M$2:$M$5001,$C2831))</f>
        <v/>
      </c>
      <c r="J2831" s="38" t="str">
        <f aca="false">IF($C2831="","",N($F2831)*N($G2831))</f>
        <v/>
      </c>
      <c r="K2831" s="38" t="str">
        <f aca="false">IF($C2831="","",N($F2831)*N($H2831))</f>
        <v/>
      </c>
      <c r="L2831" s="38" t="str">
        <f aca="false">IF($C2831="","",N($F2831)*N($I2831))</f>
        <v/>
      </c>
      <c r="M2831" s="37" t="str">
        <f aca="false">IF(OR($C2831="",N(TOP!$C$12)=0),"",N($J2831)/TOP!$C$12)</f>
        <v/>
      </c>
      <c r="N2831" s="37" t="str">
        <f aca="false">IF(OR($C2831="",N(TOP!$C$13)=0),"",N($K2831)/TOP!$C$13)</f>
        <v/>
      </c>
      <c r="O2831" s="37" t="str">
        <f aca="false">IF(OR($C2831="",N(TOP!$C$14)=0),"",N($L2831)/TOP!$C$14)</f>
        <v/>
      </c>
      <c r="P2831" s="42" t="str">
        <f aca="false">IF($C2831="","",IFERROR(CHOOSE(MATCH(TOP!$C$10,{"【期間A】","【期間B】","【期間C】"},0),N($M2831),N($N2831),N($O2831)),0))</f>
        <v/>
      </c>
    </row>
    <row r="2832" customFormat="false" ht="15" hidden="false" customHeight="false" outlineLevel="0" collapsed="false">
      <c r="B2832" s="12" t="n">
        <v>2827</v>
      </c>
      <c r="C2832" s="36" t="str">
        <f aca="false">IF(②実績CSV_期間A!$M2828="","",②実績CSV_期間A!$M2828&amp;"")</f>
        <v/>
      </c>
      <c r="D2832" s="12" t="str">
        <f aca="false">IF($C2832="","",②実績CSV_期間A!$N2828)</f>
        <v/>
      </c>
      <c r="E2832" s="12" t="str">
        <f aca="false">IF($C2832="","",RIGHT($D2832,1))</f>
        <v/>
      </c>
      <c r="F2832" s="41" t="str">
        <f aca="false">IF($C2832="","",IFERROR(INDEX(サイズ換算マスタ!$C$6:$C$8,MATCH($E2832,サイズ換算マスタ!$B$6:$B$8,0)),1))</f>
        <v/>
      </c>
      <c r="G2832" s="38" t="str">
        <f aca="false">IF($C2832="","",SUMIFS(②実績CSV_期間A!$AA$2:$AA$5001,②実績CSV_期間A!$M$2:$M$5001,$C2832))</f>
        <v/>
      </c>
      <c r="H2832" s="38" t="str">
        <f aca="false">IF($C2832="","",SUMIFS(③実績CSV_期間B!$AA$2:$AA$5001,③実績CSV_期間B!$M$2:$M$5001,$C2832))</f>
        <v/>
      </c>
      <c r="I2832" s="38" t="str">
        <f aca="false">IF($C2832="","",SUMIFS(④実績CSV_期間C!$AA$2:$AA$5001,④実績CSV_期間C!$M$2:$M$5001,$C2832))</f>
        <v/>
      </c>
      <c r="J2832" s="38" t="str">
        <f aca="false">IF($C2832="","",N($F2832)*N($G2832))</f>
        <v/>
      </c>
      <c r="K2832" s="38" t="str">
        <f aca="false">IF($C2832="","",N($F2832)*N($H2832))</f>
        <v/>
      </c>
      <c r="L2832" s="38" t="str">
        <f aca="false">IF($C2832="","",N($F2832)*N($I2832))</f>
        <v/>
      </c>
      <c r="M2832" s="37" t="str">
        <f aca="false">IF(OR($C2832="",N(TOP!$C$12)=0),"",N($J2832)/TOP!$C$12)</f>
        <v/>
      </c>
      <c r="N2832" s="37" t="str">
        <f aca="false">IF(OR($C2832="",N(TOP!$C$13)=0),"",N($K2832)/TOP!$C$13)</f>
        <v/>
      </c>
      <c r="O2832" s="37" t="str">
        <f aca="false">IF(OR($C2832="",N(TOP!$C$14)=0),"",N($L2832)/TOP!$C$14)</f>
        <v/>
      </c>
      <c r="P2832" s="42" t="str">
        <f aca="false">IF($C2832="","",IFERROR(CHOOSE(MATCH(TOP!$C$10,{"【期間A】","【期間B】","【期間C】"},0),N($M2832),N($N2832),N($O2832)),0))</f>
        <v/>
      </c>
    </row>
    <row r="2833" customFormat="false" ht="15" hidden="false" customHeight="false" outlineLevel="0" collapsed="false">
      <c r="B2833" s="12" t="n">
        <v>2828</v>
      </c>
      <c r="C2833" s="36" t="str">
        <f aca="false">IF(②実績CSV_期間A!$M2829="","",②実績CSV_期間A!$M2829&amp;"")</f>
        <v/>
      </c>
      <c r="D2833" s="12" t="str">
        <f aca="false">IF($C2833="","",②実績CSV_期間A!$N2829)</f>
        <v/>
      </c>
      <c r="E2833" s="12" t="str">
        <f aca="false">IF($C2833="","",RIGHT($D2833,1))</f>
        <v/>
      </c>
      <c r="F2833" s="41" t="str">
        <f aca="false">IF($C2833="","",IFERROR(INDEX(サイズ換算マスタ!$C$6:$C$8,MATCH($E2833,サイズ換算マスタ!$B$6:$B$8,0)),1))</f>
        <v/>
      </c>
      <c r="G2833" s="38" t="str">
        <f aca="false">IF($C2833="","",SUMIFS(②実績CSV_期間A!$AA$2:$AA$5001,②実績CSV_期間A!$M$2:$M$5001,$C2833))</f>
        <v/>
      </c>
      <c r="H2833" s="38" t="str">
        <f aca="false">IF($C2833="","",SUMIFS(③実績CSV_期間B!$AA$2:$AA$5001,③実績CSV_期間B!$M$2:$M$5001,$C2833))</f>
        <v/>
      </c>
      <c r="I2833" s="38" t="str">
        <f aca="false">IF($C2833="","",SUMIFS(④実績CSV_期間C!$AA$2:$AA$5001,④実績CSV_期間C!$M$2:$M$5001,$C2833))</f>
        <v/>
      </c>
      <c r="J2833" s="38" t="str">
        <f aca="false">IF($C2833="","",N($F2833)*N($G2833))</f>
        <v/>
      </c>
      <c r="K2833" s="38" t="str">
        <f aca="false">IF($C2833="","",N($F2833)*N($H2833))</f>
        <v/>
      </c>
      <c r="L2833" s="38" t="str">
        <f aca="false">IF($C2833="","",N($F2833)*N($I2833))</f>
        <v/>
      </c>
      <c r="M2833" s="37" t="str">
        <f aca="false">IF(OR($C2833="",N(TOP!$C$12)=0),"",N($J2833)/TOP!$C$12)</f>
        <v/>
      </c>
      <c r="N2833" s="37" t="str">
        <f aca="false">IF(OR($C2833="",N(TOP!$C$13)=0),"",N($K2833)/TOP!$C$13)</f>
        <v/>
      </c>
      <c r="O2833" s="37" t="str">
        <f aca="false">IF(OR($C2833="",N(TOP!$C$14)=0),"",N($L2833)/TOP!$C$14)</f>
        <v/>
      </c>
      <c r="P2833" s="42" t="str">
        <f aca="false">IF($C2833="","",IFERROR(CHOOSE(MATCH(TOP!$C$10,{"【期間A】","【期間B】","【期間C】"},0),N($M2833),N($N2833),N($O2833)),0))</f>
        <v/>
      </c>
    </row>
    <row r="2834" customFormat="false" ht="15" hidden="false" customHeight="false" outlineLevel="0" collapsed="false">
      <c r="B2834" s="12" t="n">
        <v>2829</v>
      </c>
      <c r="C2834" s="36" t="str">
        <f aca="false">IF(②実績CSV_期間A!$M2830="","",②実績CSV_期間A!$M2830&amp;"")</f>
        <v/>
      </c>
      <c r="D2834" s="12" t="str">
        <f aca="false">IF($C2834="","",②実績CSV_期間A!$N2830)</f>
        <v/>
      </c>
      <c r="E2834" s="12" t="str">
        <f aca="false">IF($C2834="","",RIGHT($D2834,1))</f>
        <v/>
      </c>
      <c r="F2834" s="41" t="str">
        <f aca="false">IF($C2834="","",IFERROR(INDEX(サイズ換算マスタ!$C$6:$C$8,MATCH($E2834,サイズ換算マスタ!$B$6:$B$8,0)),1))</f>
        <v/>
      </c>
      <c r="G2834" s="38" t="str">
        <f aca="false">IF($C2834="","",SUMIFS(②実績CSV_期間A!$AA$2:$AA$5001,②実績CSV_期間A!$M$2:$M$5001,$C2834))</f>
        <v/>
      </c>
      <c r="H2834" s="38" t="str">
        <f aca="false">IF($C2834="","",SUMIFS(③実績CSV_期間B!$AA$2:$AA$5001,③実績CSV_期間B!$M$2:$M$5001,$C2834))</f>
        <v/>
      </c>
      <c r="I2834" s="38" t="str">
        <f aca="false">IF($C2834="","",SUMIFS(④実績CSV_期間C!$AA$2:$AA$5001,④実績CSV_期間C!$M$2:$M$5001,$C2834))</f>
        <v/>
      </c>
      <c r="J2834" s="38" t="str">
        <f aca="false">IF($C2834="","",N($F2834)*N($G2834))</f>
        <v/>
      </c>
      <c r="K2834" s="38" t="str">
        <f aca="false">IF($C2834="","",N($F2834)*N($H2834))</f>
        <v/>
      </c>
      <c r="L2834" s="38" t="str">
        <f aca="false">IF($C2834="","",N($F2834)*N($I2834))</f>
        <v/>
      </c>
      <c r="M2834" s="37" t="str">
        <f aca="false">IF(OR($C2834="",N(TOP!$C$12)=0),"",N($J2834)/TOP!$C$12)</f>
        <v/>
      </c>
      <c r="N2834" s="37" t="str">
        <f aca="false">IF(OR($C2834="",N(TOP!$C$13)=0),"",N($K2834)/TOP!$C$13)</f>
        <v/>
      </c>
      <c r="O2834" s="37" t="str">
        <f aca="false">IF(OR($C2834="",N(TOP!$C$14)=0),"",N($L2834)/TOP!$C$14)</f>
        <v/>
      </c>
      <c r="P2834" s="42" t="str">
        <f aca="false">IF($C2834="","",IFERROR(CHOOSE(MATCH(TOP!$C$10,{"【期間A】","【期間B】","【期間C】"},0),N($M2834),N($N2834),N($O2834)),0))</f>
        <v/>
      </c>
    </row>
    <row r="2835" customFormat="false" ht="15" hidden="false" customHeight="false" outlineLevel="0" collapsed="false">
      <c r="B2835" s="12" t="n">
        <v>2830</v>
      </c>
      <c r="C2835" s="36" t="str">
        <f aca="false">IF(②実績CSV_期間A!$M2831="","",②実績CSV_期間A!$M2831&amp;"")</f>
        <v/>
      </c>
      <c r="D2835" s="12" t="str">
        <f aca="false">IF($C2835="","",②実績CSV_期間A!$N2831)</f>
        <v/>
      </c>
      <c r="E2835" s="12" t="str">
        <f aca="false">IF($C2835="","",RIGHT($D2835,1))</f>
        <v/>
      </c>
      <c r="F2835" s="41" t="str">
        <f aca="false">IF($C2835="","",IFERROR(INDEX(サイズ換算マスタ!$C$6:$C$8,MATCH($E2835,サイズ換算マスタ!$B$6:$B$8,0)),1))</f>
        <v/>
      </c>
      <c r="G2835" s="38" t="str">
        <f aca="false">IF($C2835="","",SUMIFS(②実績CSV_期間A!$AA$2:$AA$5001,②実績CSV_期間A!$M$2:$M$5001,$C2835))</f>
        <v/>
      </c>
      <c r="H2835" s="38" t="str">
        <f aca="false">IF($C2835="","",SUMIFS(③実績CSV_期間B!$AA$2:$AA$5001,③実績CSV_期間B!$M$2:$M$5001,$C2835))</f>
        <v/>
      </c>
      <c r="I2835" s="38" t="str">
        <f aca="false">IF($C2835="","",SUMIFS(④実績CSV_期間C!$AA$2:$AA$5001,④実績CSV_期間C!$M$2:$M$5001,$C2835))</f>
        <v/>
      </c>
      <c r="J2835" s="38" t="str">
        <f aca="false">IF($C2835="","",N($F2835)*N($G2835))</f>
        <v/>
      </c>
      <c r="K2835" s="38" t="str">
        <f aca="false">IF($C2835="","",N($F2835)*N($H2835))</f>
        <v/>
      </c>
      <c r="L2835" s="38" t="str">
        <f aca="false">IF($C2835="","",N($F2835)*N($I2835))</f>
        <v/>
      </c>
      <c r="M2835" s="37" t="str">
        <f aca="false">IF(OR($C2835="",N(TOP!$C$12)=0),"",N($J2835)/TOP!$C$12)</f>
        <v/>
      </c>
      <c r="N2835" s="37" t="str">
        <f aca="false">IF(OR($C2835="",N(TOP!$C$13)=0),"",N($K2835)/TOP!$C$13)</f>
        <v/>
      </c>
      <c r="O2835" s="37" t="str">
        <f aca="false">IF(OR($C2835="",N(TOP!$C$14)=0),"",N($L2835)/TOP!$C$14)</f>
        <v/>
      </c>
      <c r="P2835" s="42" t="str">
        <f aca="false">IF($C2835="","",IFERROR(CHOOSE(MATCH(TOP!$C$10,{"【期間A】","【期間B】","【期間C】"},0),N($M2835),N($N2835),N($O2835)),0))</f>
        <v/>
      </c>
    </row>
    <row r="2836" customFormat="false" ht="15" hidden="false" customHeight="false" outlineLevel="0" collapsed="false">
      <c r="B2836" s="12" t="n">
        <v>2831</v>
      </c>
      <c r="C2836" s="36" t="str">
        <f aca="false">IF(②実績CSV_期間A!$M2832="","",②実績CSV_期間A!$M2832&amp;"")</f>
        <v/>
      </c>
      <c r="D2836" s="12" t="str">
        <f aca="false">IF($C2836="","",②実績CSV_期間A!$N2832)</f>
        <v/>
      </c>
      <c r="E2836" s="12" t="str">
        <f aca="false">IF($C2836="","",RIGHT($D2836,1))</f>
        <v/>
      </c>
      <c r="F2836" s="41" t="str">
        <f aca="false">IF($C2836="","",IFERROR(INDEX(サイズ換算マスタ!$C$6:$C$8,MATCH($E2836,サイズ換算マスタ!$B$6:$B$8,0)),1))</f>
        <v/>
      </c>
      <c r="G2836" s="38" t="str">
        <f aca="false">IF($C2836="","",SUMIFS(②実績CSV_期間A!$AA$2:$AA$5001,②実績CSV_期間A!$M$2:$M$5001,$C2836))</f>
        <v/>
      </c>
      <c r="H2836" s="38" t="str">
        <f aca="false">IF($C2836="","",SUMIFS(③実績CSV_期間B!$AA$2:$AA$5001,③実績CSV_期間B!$M$2:$M$5001,$C2836))</f>
        <v/>
      </c>
      <c r="I2836" s="38" t="str">
        <f aca="false">IF($C2836="","",SUMIFS(④実績CSV_期間C!$AA$2:$AA$5001,④実績CSV_期間C!$M$2:$M$5001,$C2836))</f>
        <v/>
      </c>
      <c r="J2836" s="38" t="str">
        <f aca="false">IF($C2836="","",N($F2836)*N($G2836))</f>
        <v/>
      </c>
      <c r="K2836" s="38" t="str">
        <f aca="false">IF($C2836="","",N($F2836)*N($H2836))</f>
        <v/>
      </c>
      <c r="L2836" s="38" t="str">
        <f aca="false">IF($C2836="","",N($F2836)*N($I2836))</f>
        <v/>
      </c>
      <c r="M2836" s="37" t="str">
        <f aca="false">IF(OR($C2836="",N(TOP!$C$12)=0),"",N($J2836)/TOP!$C$12)</f>
        <v/>
      </c>
      <c r="N2836" s="37" t="str">
        <f aca="false">IF(OR($C2836="",N(TOP!$C$13)=0),"",N($K2836)/TOP!$C$13)</f>
        <v/>
      </c>
      <c r="O2836" s="37" t="str">
        <f aca="false">IF(OR($C2836="",N(TOP!$C$14)=0),"",N($L2836)/TOP!$C$14)</f>
        <v/>
      </c>
      <c r="P2836" s="42" t="str">
        <f aca="false">IF($C2836="","",IFERROR(CHOOSE(MATCH(TOP!$C$10,{"【期間A】","【期間B】","【期間C】"},0),N($M2836),N($N2836),N($O2836)),0))</f>
        <v/>
      </c>
    </row>
    <row r="2837" customFormat="false" ht="15" hidden="false" customHeight="false" outlineLevel="0" collapsed="false">
      <c r="B2837" s="12" t="n">
        <v>2832</v>
      </c>
      <c r="C2837" s="36" t="str">
        <f aca="false">IF(②実績CSV_期間A!$M2833="","",②実績CSV_期間A!$M2833&amp;"")</f>
        <v/>
      </c>
      <c r="D2837" s="12" t="str">
        <f aca="false">IF($C2837="","",②実績CSV_期間A!$N2833)</f>
        <v/>
      </c>
      <c r="E2837" s="12" t="str">
        <f aca="false">IF($C2837="","",RIGHT($D2837,1))</f>
        <v/>
      </c>
      <c r="F2837" s="41" t="str">
        <f aca="false">IF($C2837="","",IFERROR(INDEX(サイズ換算マスタ!$C$6:$C$8,MATCH($E2837,サイズ換算マスタ!$B$6:$B$8,0)),1))</f>
        <v/>
      </c>
      <c r="G2837" s="38" t="str">
        <f aca="false">IF($C2837="","",SUMIFS(②実績CSV_期間A!$AA$2:$AA$5001,②実績CSV_期間A!$M$2:$M$5001,$C2837))</f>
        <v/>
      </c>
      <c r="H2837" s="38" t="str">
        <f aca="false">IF($C2837="","",SUMIFS(③実績CSV_期間B!$AA$2:$AA$5001,③実績CSV_期間B!$M$2:$M$5001,$C2837))</f>
        <v/>
      </c>
      <c r="I2837" s="38" t="str">
        <f aca="false">IF($C2837="","",SUMIFS(④実績CSV_期間C!$AA$2:$AA$5001,④実績CSV_期間C!$M$2:$M$5001,$C2837))</f>
        <v/>
      </c>
      <c r="J2837" s="38" t="str">
        <f aca="false">IF($C2837="","",N($F2837)*N($G2837))</f>
        <v/>
      </c>
      <c r="K2837" s="38" t="str">
        <f aca="false">IF($C2837="","",N($F2837)*N($H2837))</f>
        <v/>
      </c>
      <c r="L2837" s="38" t="str">
        <f aca="false">IF($C2837="","",N($F2837)*N($I2837))</f>
        <v/>
      </c>
      <c r="M2837" s="37" t="str">
        <f aca="false">IF(OR($C2837="",N(TOP!$C$12)=0),"",N($J2837)/TOP!$C$12)</f>
        <v/>
      </c>
      <c r="N2837" s="37" t="str">
        <f aca="false">IF(OR($C2837="",N(TOP!$C$13)=0),"",N($K2837)/TOP!$C$13)</f>
        <v/>
      </c>
      <c r="O2837" s="37" t="str">
        <f aca="false">IF(OR($C2837="",N(TOP!$C$14)=0),"",N($L2837)/TOP!$C$14)</f>
        <v/>
      </c>
      <c r="P2837" s="42" t="str">
        <f aca="false">IF($C2837="","",IFERROR(CHOOSE(MATCH(TOP!$C$10,{"【期間A】","【期間B】","【期間C】"},0),N($M2837),N($N2837),N($O2837)),0))</f>
        <v/>
      </c>
    </row>
    <row r="2838" customFormat="false" ht="15" hidden="false" customHeight="false" outlineLevel="0" collapsed="false">
      <c r="B2838" s="12" t="n">
        <v>2833</v>
      </c>
      <c r="C2838" s="36" t="str">
        <f aca="false">IF(②実績CSV_期間A!$M2834="","",②実績CSV_期間A!$M2834&amp;"")</f>
        <v/>
      </c>
      <c r="D2838" s="12" t="str">
        <f aca="false">IF($C2838="","",②実績CSV_期間A!$N2834)</f>
        <v/>
      </c>
      <c r="E2838" s="12" t="str">
        <f aca="false">IF($C2838="","",RIGHT($D2838,1))</f>
        <v/>
      </c>
      <c r="F2838" s="41" t="str">
        <f aca="false">IF($C2838="","",IFERROR(INDEX(サイズ換算マスタ!$C$6:$C$8,MATCH($E2838,サイズ換算マスタ!$B$6:$B$8,0)),1))</f>
        <v/>
      </c>
      <c r="G2838" s="38" t="str">
        <f aca="false">IF($C2838="","",SUMIFS(②実績CSV_期間A!$AA$2:$AA$5001,②実績CSV_期間A!$M$2:$M$5001,$C2838))</f>
        <v/>
      </c>
      <c r="H2838" s="38" t="str">
        <f aca="false">IF($C2838="","",SUMIFS(③実績CSV_期間B!$AA$2:$AA$5001,③実績CSV_期間B!$M$2:$M$5001,$C2838))</f>
        <v/>
      </c>
      <c r="I2838" s="38" t="str">
        <f aca="false">IF($C2838="","",SUMIFS(④実績CSV_期間C!$AA$2:$AA$5001,④実績CSV_期間C!$M$2:$M$5001,$C2838))</f>
        <v/>
      </c>
      <c r="J2838" s="38" t="str">
        <f aca="false">IF($C2838="","",N($F2838)*N($G2838))</f>
        <v/>
      </c>
      <c r="K2838" s="38" t="str">
        <f aca="false">IF($C2838="","",N($F2838)*N($H2838))</f>
        <v/>
      </c>
      <c r="L2838" s="38" t="str">
        <f aca="false">IF($C2838="","",N($F2838)*N($I2838))</f>
        <v/>
      </c>
      <c r="M2838" s="37" t="str">
        <f aca="false">IF(OR($C2838="",N(TOP!$C$12)=0),"",N($J2838)/TOP!$C$12)</f>
        <v/>
      </c>
      <c r="N2838" s="37" t="str">
        <f aca="false">IF(OR($C2838="",N(TOP!$C$13)=0),"",N($K2838)/TOP!$C$13)</f>
        <v/>
      </c>
      <c r="O2838" s="37" t="str">
        <f aca="false">IF(OR($C2838="",N(TOP!$C$14)=0),"",N($L2838)/TOP!$C$14)</f>
        <v/>
      </c>
      <c r="P2838" s="42" t="str">
        <f aca="false">IF($C2838="","",IFERROR(CHOOSE(MATCH(TOP!$C$10,{"【期間A】","【期間B】","【期間C】"},0),N($M2838),N($N2838),N($O2838)),0))</f>
        <v/>
      </c>
    </row>
    <row r="2839" customFormat="false" ht="15" hidden="false" customHeight="false" outlineLevel="0" collapsed="false">
      <c r="B2839" s="12" t="n">
        <v>2834</v>
      </c>
      <c r="C2839" s="36" t="str">
        <f aca="false">IF(②実績CSV_期間A!$M2835="","",②実績CSV_期間A!$M2835&amp;"")</f>
        <v/>
      </c>
      <c r="D2839" s="12" t="str">
        <f aca="false">IF($C2839="","",②実績CSV_期間A!$N2835)</f>
        <v/>
      </c>
      <c r="E2839" s="12" t="str">
        <f aca="false">IF($C2839="","",RIGHT($D2839,1))</f>
        <v/>
      </c>
      <c r="F2839" s="41" t="str">
        <f aca="false">IF($C2839="","",IFERROR(INDEX(サイズ換算マスタ!$C$6:$C$8,MATCH($E2839,サイズ換算マスタ!$B$6:$B$8,0)),1))</f>
        <v/>
      </c>
      <c r="G2839" s="38" t="str">
        <f aca="false">IF($C2839="","",SUMIFS(②実績CSV_期間A!$AA$2:$AA$5001,②実績CSV_期間A!$M$2:$M$5001,$C2839))</f>
        <v/>
      </c>
      <c r="H2839" s="38" t="str">
        <f aca="false">IF($C2839="","",SUMIFS(③実績CSV_期間B!$AA$2:$AA$5001,③実績CSV_期間B!$M$2:$M$5001,$C2839))</f>
        <v/>
      </c>
      <c r="I2839" s="38" t="str">
        <f aca="false">IF($C2839="","",SUMIFS(④実績CSV_期間C!$AA$2:$AA$5001,④実績CSV_期間C!$M$2:$M$5001,$C2839))</f>
        <v/>
      </c>
      <c r="J2839" s="38" t="str">
        <f aca="false">IF($C2839="","",N($F2839)*N($G2839))</f>
        <v/>
      </c>
      <c r="K2839" s="38" t="str">
        <f aca="false">IF($C2839="","",N($F2839)*N($H2839))</f>
        <v/>
      </c>
      <c r="L2839" s="38" t="str">
        <f aca="false">IF($C2839="","",N($F2839)*N($I2839))</f>
        <v/>
      </c>
      <c r="M2839" s="37" t="str">
        <f aca="false">IF(OR($C2839="",N(TOP!$C$12)=0),"",N($J2839)/TOP!$C$12)</f>
        <v/>
      </c>
      <c r="N2839" s="37" t="str">
        <f aca="false">IF(OR($C2839="",N(TOP!$C$13)=0),"",N($K2839)/TOP!$C$13)</f>
        <v/>
      </c>
      <c r="O2839" s="37" t="str">
        <f aca="false">IF(OR($C2839="",N(TOP!$C$14)=0),"",N($L2839)/TOP!$C$14)</f>
        <v/>
      </c>
      <c r="P2839" s="42" t="str">
        <f aca="false">IF($C2839="","",IFERROR(CHOOSE(MATCH(TOP!$C$10,{"【期間A】","【期間B】","【期間C】"},0),N($M2839),N($N2839),N($O2839)),0))</f>
        <v/>
      </c>
    </row>
    <row r="2840" customFormat="false" ht="15" hidden="false" customHeight="false" outlineLevel="0" collapsed="false">
      <c r="B2840" s="12" t="n">
        <v>2835</v>
      </c>
      <c r="C2840" s="36" t="str">
        <f aca="false">IF(②実績CSV_期間A!$M2836="","",②実績CSV_期間A!$M2836&amp;"")</f>
        <v/>
      </c>
      <c r="D2840" s="12" t="str">
        <f aca="false">IF($C2840="","",②実績CSV_期間A!$N2836)</f>
        <v/>
      </c>
      <c r="E2840" s="12" t="str">
        <f aca="false">IF($C2840="","",RIGHT($D2840,1))</f>
        <v/>
      </c>
      <c r="F2840" s="41" t="str">
        <f aca="false">IF($C2840="","",IFERROR(INDEX(サイズ換算マスタ!$C$6:$C$8,MATCH($E2840,サイズ換算マスタ!$B$6:$B$8,0)),1))</f>
        <v/>
      </c>
      <c r="G2840" s="38" t="str">
        <f aca="false">IF($C2840="","",SUMIFS(②実績CSV_期間A!$AA$2:$AA$5001,②実績CSV_期間A!$M$2:$M$5001,$C2840))</f>
        <v/>
      </c>
      <c r="H2840" s="38" t="str">
        <f aca="false">IF($C2840="","",SUMIFS(③実績CSV_期間B!$AA$2:$AA$5001,③実績CSV_期間B!$M$2:$M$5001,$C2840))</f>
        <v/>
      </c>
      <c r="I2840" s="38" t="str">
        <f aca="false">IF($C2840="","",SUMIFS(④実績CSV_期間C!$AA$2:$AA$5001,④実績CSV_期間C!$M$2:$M$5001,$C2840))</f>
        <v/>
      </c>
      <c r="J2840" s="38" t="str">
        <f aca="false">IF($C2840="","",N($F2840)*N($G2840))</f>
        <v/>
      </c>
      <c r="K2840" s="38" t="str">
        <f aca="false">IF($C2840="","",N($F2840)*N($H2840))</f>
        <v/>
      </c>
      <c r="L2840" s="38" t="str">
        <f aca="false">IF($C2840="","",N($F2840)*N($I2840))</f>
        <v/>
      </c>
      <c r="M2840" s="37" t="str">
        <f aca="false">IF(OR($C2840="",N(TOP!$C$12)=0),"",N($J2840)/TOP!$C$12)</f>
        <v/>
      </c>
      <c r="N2840" s="37" t="str">
        <f aca="false">IF(OR($C2840="",N(TOP!$C$13)=0),"",N($K2840)/TOP!$C$13)</f>
        <v/>
      </c>
      <c r="O2840" s="37" t="str">
        <f aca="false">IF(OR($C2840="",N(TOP!$C$14)=0),"",N($L2840)/TOP!$C$14)</f>
        <v/>
      </c>
      <c r="P2840" s="42" t="str">
        <f aca="false">IF($C2840="","",IFERROR(CHOOSE(MATCH(TOP!$C$10,{"【期間A】","【期間B】","【期間C】"},0),N($M2840),N($N2840),N($O2840)),0))</f>
        <v/>
      </c>
    </row>
    <row r="2841" customFormat="false" ht="15" hidden="false" customHeight="false" outlineLevel="0" collapsed="false">
      <c r="B2841" s="12" t="n">
        <v>2836</v>
      </c>
      <c r="C2841" s="36" t="str">
        <f aca="false">IF(②実績CSV_期間A!$M2837="","",②実績CSV_期間A!$M2837&amp;"")</f>
        <v/>
      </c>
      <c r="D2841" s="12" t="str">
        <f aca="false">IF($C2841="","",②実績CSV_期間A!$N2837)</f>
        <v/>
      </c>
      <c r="E2841" s="12" t="str">
        <f aca="false">IF($C2841="","",RIGHT($D2841,1))</f>
        <v/>
      </c>
      <c r="F2841" s="41" t="str">
        <f aca="false">IF($C2841="","",IFERROR(INDEX(サイズ換算マスタ!$C$6:$C$8,MATCH($E2841,サイズ換算マスタ!$B$6:$B$8,0)),1))</f>
        <v/>
      </c>
      <c r="G2841" s="38" t="str">
        <f aca="false">IF($C2841="","",SUMIFS(②実績CSV_期間A!$AA$2:$AA$5001,②実績CSV_期間A!$M$2:$M$5001,$C2841))</f>
        <v/>
      </c>
      <c r="H2841" s="38" t="str">
        <f aca="false">IF($C2841="","",SUMIFS(③実績CSV_期間B!$AA$2:$AA$5001,③実績CSV_期間B!$M$2:$M$5001,$C2841))</f>
        <v/>
      </c>
      <c r="I2841" s="38" t="str">
        <f aca="false">IF($C2841="","",SUMIFS(④実績CSV_期間C!$AA$2:$AA$5001,④実績CSV_期間C!$M$2:$M$5001,$C2841))</f>
        <v/>
      </c>
      <c r="J2841" s="38" t="str">
        <f aca="false">IF($C2841="","",N($F2841)*N($G2841))</f>
        <v/>
      </c>
      <c r="K2841" s="38" t="str">
        <f aca="false">IF($C2841="","",N($F2841)*N($H2841))</f>
        <v/>
      </c>
      <c r="L2841" s="38" t="str">
        <f aca="false">IF($C2841="","",N($F2841)*N($I2841))</f>
        <v/>
      </c>
      <c r="M2841" s="37" t="str">
        <f aca="false">IF(OR($C2841="",N(TOP!$C$12)=0),"",N($J2841)/TOP!$C$12)</f>
        <v/>
      </c>
      <c r="N2841" s="37" t="str">
        <f aca="false">IF(OR($C2841="",N(TOP!$C$13)=0),"",N($K2841)/TOP!$C$13)</f>
        <v/>
      </c>
      <c r="O2841" s="37" t="str">
        <f aca="false">IF(OR($C2841="",N(TOP!$C$14)=0),"",N($L2841)/TOP!$C$14)</f>
        <v/>
      </c>
      <c r="P2841" s="42" t="str">
        <f aca="false">IF($C2841="","",IFERROR(CHOOSE(MATCH(TOP!$C$10,{"【期間A】","【期間B】","【期間C】"},0),N($M2841),N($N2841),N($O2841)),0))</f>
        <v/>
      </c>
    </row>
    <row r="2842" customFormat="false" ht="15" hidden="false" customHeight="false" outlineLevel="0" collapsed="false">
      <c r="B2842" s="12" t="n">
        <v>2837</v>
      </c>
      <c r="C2842" s="36" t="str">
        <f aca="false">IF(②実績CSV_期間A!$M2838="","",②実績CSV_期間A!$M2838&amp;"")</f>
        <v/>
      </c>
      <c r="D2842" s="12" t="str">
        <f aca="false">IF($C2842="","",②実績CSV_期間A!$N2838)</f>
        <v/>
      </c>
      <c r="E2842" s="12" t="str">
        <f aca="false">IF($C2842="","",RIGHT($D2842,1))</f>
        <v/>
      </c>
      <c r="F2842" s="41" t="str">
        <f aca="false">IF($C2842="","",IFERROR(INDEX(サイズ換算マスタ!$C$6:$C$8,MATCH($E2842,サイズ換算マスタ!$B$6:$B$8,0)),1))</f>
        <v/>
      </c>
      <c r="G2842" s="38" t="str">
        <f aca="false">IF($C2842="","",SUMIFS(②実績CSV_期間A!$AA$2:$AA$5001,②実績CSV_期間A!$M$2:$M$5001,$C2842))</f>
        <v/>
      </c>
      <c r="H2842" s="38" t="str">
        <f aca="false">IF($C2842="","",SUMIFS(③実績CSV_期間B!$AA$2:$AA$5001,③実績CSV_期間B!$M$2:$M$5001,$C2842))</f>
        <v/>
      </c>
      <c r="I2842" s="38" t="str">
        <f aca="false">IF($C2842="","",SUMIFS(④実績CSV_期間C!$AA$2:$AA$5001,④実績CSV_期間C!$M$2:$M$5001,$C2842))</f>
        <v/>
      </c>
      <c r="J2842" s="38" t="str">
        <f aca="false">IF($C2842="","",N($F2842)*N($G2842))</f>
        <v/>
      </c>
      <c r="K2842" s="38" t="str">
        <f aca="false">IF($C2842="","",N($F2842)*N($H2842))</f>
        <v/>
      </c>
      <c r="L2842" s="38" t="str">
        <f aca="false">IF($C2842="","",N($F2842)*N($I2842))</f>
        <v/>
      </c>
      <c r="M2842" s="37" t="str">
        <f aca="false">IF(OR($C2842="",N(TOP!$C$12)=0),"",N($J2842)/TOP!$C$12)</f>
        <v/>
      </c>
      <c r="N2842" s="37" t="str">
        <f aca="false">IF(OR($C2842="",N(TOP!$C$13)=0),"",N($K2842)/TOP!$C$13)</f>
        <v/>
      </c>
      <c r="O2842" s="37" t="str">
        <f aca="false">IF(OR($C2842="",N(TOP!$C$14)=0),"",N($L2842)/TOP!$C$14)</f>
        <v/>
      </c>
      <c r="P2842" s="42" t="str">
        <f aca="false">IF($C2842="","",IFERROR(CHOOSE(MATCH(TOP!$C$10,{"【期間A】","【期間B】","【期間C】"},0),N($M2842),N($N2842),N($O2842)),0))</f>
        <v/>
      </c>
    </row>
    <row r="2843" customFormat="false" ht="15" hidden="false" customHeight="false" outlineLevel="0" collapsed="false">
      <c r="B2843" s="12" t="n">
        <v>2838</v>
      </c>
      <c r="C2843" s="36" t="str">
        <f aca="false">IF(②実績CSV_期間A!$M2839="","",②実績CSV_期間A!$M2839&amp;"")</f>
        <v/>
      </c>
      <c r="D2843" s="12" t="str">
        <f aca="false">IF($C2843="","",②実績CSV_期間A!$N2839)</f>
        <v/>
      </c>
      <c r="E2843" s="12" t="str">
        <f aca="false">IF($C2843="","",RIGHT($D2843,1))</f>
        <v/>
      </c>
      <c r="F2843" s="41" t="str">
        <f aca="false">IF($C2843="","",IFERROR(INDEX(サイズ換算マスタ!$C$6:$C$8,MATCH($E2843,サイズ換算マスタ!$B$6:$B$8,0)),1))</f>
        <v/>
      </c>
      <c r="G2843" s="38" t="str">
        <f aca="false">IF($C2843="","",SUMIFS(②実績CSV_期間A!$AA$2:$AA$5001,②実績CSV_期間A!$M$2:$M$5001,$C2843))</f>
        <v/>
      </c>
      <c r="H2843" s="38" t="str">
        <f aca="false">IF($C2843="","",SUMIFS(③実績CSV_期間B!$AA$2:$AA$5001,③実績CSV_期間B!$M$2:$M$5001,$C2843))</f>
        <v/>
      </c>
      <c r="I2843" s="38" t="str">
        <f aca="false">IF($C2843="","",SUMIFS(④実績CSV_期間C!$AA$2:$AA$5001,④実績CSV_期間C!$M$2:$M$5001,$C2843))</f>
        <v/>
      </c>
      <c r="J2843" s="38" t="str">
        <f aca="false">IF($C2843="","",N($F2843)*N($G2843))</f>
        <v/>
      </c>
      <c r="K2843" s="38" t="str">
        <f aca="false">IF($C2843="","",N($F2843)*N($H2843))</f>
        <v/>
      </c>
      <c r="L2843" s="38" t="str">
        <f aca="false">IF($C2843="","",N($F2843)*N($I2843))</f>
        <v/>
      </c>
      <c r="M2843" s="37" t="str">
        <f aca="false">IF(OR($C2843="",N(TOP!$C$12)=0),"",N($J2843)/TOP!$C$12)</f>
        <v/>
      </c>
      <c r="N2843" s="37" t="str">
        <f aca="false">IF(OR($C2843="",N(TOP!$C$13)=0),"",N($K2843)/TOP!$C$13)</f>
        <v/>
      </c>
      <c r="O2843" s="37" t="str">
        <f aca="false">IF(OR($C2843="",N(TOP!$C$14)=0),"",N($L2843)/TOP!$C$14)</f>
        <v/>
      </c>
      <c r="P2843" s="42" t="str">
        <f aca="false">IF($C2843="","",IFERROR(CHOOSE(MATCH(TOP!$C$10,{"【期間A】","【期間B】","【期間C】"},0),N($M2843),N($N2843),N($O2843)),0))</f>
        <v/>
      </c>
    </row>
    <row r="2844" customFormat="false" ht="15" hidden="false" customHeight="false" outlineLevel="0" collapsed="false">
      <c r="B2844" s="12" t="n">
        <v>2839</v>
      </c>
      <c r="C2844" s="36" t="str">
        <f aca="false">IF(②実績CSV_期間A!$M2840="","",②実績CSV_期間A!$M2840&amp;"")</f>
        <v/>
      </c>
      <c r="D2844" s="12" t="str">
        <f aca="false">IF($C2844="","",②実績CSV_期間A!$N2840)</f>
        <v/>
      </c>
      <c r="E2844" s="12" t="str">
        <f aca="false">IF($C2844="","",RIGHT($D2844,1))</f>
        <v/>
      </c>
      <c r="F2844" s="41" t="str">
        <f aca="false">IF($C2844="","",IFERROR(INDEX(サイズ換算マスタ!$C$6:$C$8,MATCH($E2844,サイズ換算マスタ!$B$6:$B$8,0)),1))</f>
        <v/>
      </c>
      <c r="G2844" s="38" t="str">
        <f aca="false">IF($C2844="","",SUMIFS(②実績CSV_期間A!$AA$2:$AA$5001,②実績CSV_期間A!$M$2:$M$5001,$C2844))</f>
        <v/>
      </c>
      <c r="H2844" s="38" t="str">
        <f aca="false">IF($C2844="","",SUMIFS(③実績CSV_期間B!$AA$2:$AA$5001,③実績CSV_期間B!$M$2:$M$5001,$C2844))</f>
        <v/>
      </c>
      <c r="I2844" s="38" t="str">
        <f aca="false">IF($C2844="","",SUMIFS(④実績CSV_期間C!$AA$2:$AA$5001,④実績CSV_期間C!$M$2:$M$5001,$C2844))</f>
        <v/>
      </c>
      <c r="J2844" s="38" t="str">
        <f aca="false">IF($C2844="","",N($F2844)*N($G2844))</f>
        <v/>
      </c>
      <c r="K2844" s="38" t="str">
        <f aca="false">IF($C2844="","",N($F2844)*N($H2844))</f>
        <v/>
      </c>
      <c r="L2844" s="38" t="str">
        <f aca="false">IF($C2844="","",N($F2844)*N($I2844))</f>
        <v/>
      </c>
      <c r="M2844" s="37" t="str">
        <f aca="false">IF(OR($C2844="",N(TOP!$C$12)=0),"",N($J2844)/TOP!$C$12)</f>
        <v/>
      </c>
      <c r="N2844" s="37" t="str">
        <f aca="false">IF(OR($C2844="",N(TOP!$C$13)=0),"",N($K2844)/TOP!$C$13)</f>
        <v/>
      </c>
      <c r="O2844" s="37" t="str">
        <f aca="false">IF(OR($C2844="",N(TOP!$C$14)=0),"",N($L2844)/TOP!$C$14)</f>
        <v/>
      </c>
      <c r="P2844" s="42" t="str">
        <f aca="false">IF($C2844="","",IFERROR(CHOOSE(MATCH(TOP!$C$10,{"【期間A】","【期間B】","【期間C】"},0),N($M2844),N($N2844),N($O2844)),0))</f>
        <v/>
      </c>
    </row>
    <row r="2845" customFormat="false" ht="15" hidden="false" customHeight="false" outlineLevel="0" collapsed="false">
      <c r="B2845" s="12" t="n">
        <v>2840</v>
      </c>
      <c r="C2845" s="36" t="str">
        <f aca="false">IF(②実績CSV_期間A!$M2841="","",②実績CSV_期間A!$M2841&amp;"")</f>
        <v/>
      </c>
      <c r="D2845" s="12" t="str">
        <f aca="false">IF($C2845="","",②実績CSV_期間A!$N2841)</f>
        <v/>
      </c>
      <c r="E2845" s="12" t="str">
        <f aca="false">IF($C2845="","",RIGHT($D2845,1))</f>
        <v/>
      </c>
      <c r="F2845" s="41" t="str">
        <f aca="false">IF($C2845="","",IFERROR(INDEX(サイズ換算マスタ!$C$6:$C$8,MATCH($E2845,サイズ換算マスタ!$B$6:$B$8,0)),1))</f>
        <v/>
      </c>
      <c r="G2845" s="38" t="str">
        <f aca="false">IF($C2845="","",SUMIFS(②実績CSV_期間A!$AA$2:$AA$5001,②実績CSV_期間A!$M$2:$M$5001,$C2845))</f>
        <v/>
      </c>
      <c r="H2845" s="38" t="str">
        <f aca="false">IF($C2845="","",SUMIFS(③実績CSV_期間B!$AA$2:$AA$5001,③実績CSV_期間B!$M$2:$M$5001,$C2845))</f>
        <v/>
      </c>
      <c r="I2845" s="38" t="str">
        <f aca="false">IF($C2845="","",SUMIFS(④実績CSV_期間C!$AA$2:$AA$5001,④実績CSV_期間C!$M$2:$M$5001,$C2845))</f>
        <v/>
      </c>
      <c r="J2845" s="38" t="str">
        <f aca="false">IF($C2845="","",N($F2845)*N($G2845))</f>
        <v/>
      </c>
      <c r="K2845" s="38" t="str">
        <f aca="false">IF($C2845="","",N($F2845)*N($H2845))</f>
        <v/>
      </c>
      <c r="L2845" s="38" t="str">
        <f aca="false">IF($C2845="","",N($F2845)*N($I2845))</f>
        <v/>
      </c>
      <c r="M2845" s="37" t="str">
        <f aca="false">IF(OR($C2845="",N(TOP!$C$12)=0),"",N($J2845)/TOP!$C$12)</f>
        <v/>
      </c>
      <c r="N2845" s="37" t="str">
        <f aca="false">IF(OR($C2845="",N(TOP!$C$13)=0),"",N($K2845)/TOP!$C$13)</f>
        <v/>
      </c>
      <c r="O2845" s="37" t="str">
        <f aca="false">IF(OR($C2845="",N(TOP!$C$14)=0),"",N($L2845)/TOP!$C$14)</f>
        <v/>
      </c>
      <c r="P2845" s="42" t="str">
        <f aca="false">IF($C2845="","",IFERROR(CHOOSE(MATCH(TOP!$C$10,{"【期間A】","【期間B】","【期間C】"},0),N($M2845),N($N2845),N($O2845)),0))</f>
        <v/>
      </c>
    </row>
    <row r="2846" customFormat="false" ht="15" hidden="false" customHeight="false" outlineLevel="0" collapsed="false">
      <c r="B2846" s="12" t="n">
        <v>2841</v>
      </c>
      <c r="C2846" s="36" t="str">
        <f aca="false">IF(②実績CSV_期間A!$M2842="","",②実績CSV_期間A!$M2842&amp;"")</f>
        <v/>
      </c>
      <c r="D2846" s="12" t="str">
        <f aca="false">IF($C2846="","",②実績CSV_期間A!$N2842)</f>
        <v/>
      </c>
      <c r="E2846" s="12" t="str">
        <f aca="false">IF($C2846="","",RIGHT($D2846,1))</f>
        <v/>
      </c>
      <c r="F2846" s="41" t="str">
        <f aca="false">IF($C2846="","",IFERROR(INDEX(サイズ換算マスタ!$C$6:$C$8,MATCH($E2846,サイズ換算マスタ!$B$6:$B$8,0)),1))</f>
        <v/>
      </c>
      <c r="G2846" s="38" t="str">
        <f aca="false">IF($C2846="","",SUMIFS(②実績CSV_期間A!$AA$2:$AA$5001,②実績CSV_期間A!$M$2:$M$5001,$C2846))</f>
        <v/>
      </c>
      <c r="H2846" s="38" t="str">
        <f aca="false">IF($C2846="","",SUMIFS(③実績CSV_期間B!$AA$2:$AA$5001,③実績CSV_期間B!$M$2:$M$5001,$C2846))</f>
        <v/>
      </c>
      <c r="I2846" s="38" t="str">
        <f aca="false">IF($C2846="","",SUMIFS(④実績CSV_期間C!$AA$2:$AA$5001,④実績CSV_期間C!$M$2:$M$5001,$C2846))</f>
        <v/>
      </c>
      <c r="J2846" s="38" t="str">
        <f aca="false">IF($C2846="","",N($F2846)*N($G2846))</f>
        <v/>
      </c>
      <c r="K2846" s="38" t="str">
        <f aca="false">IF($C2846="","",N($F2846)*N($H2846))</f>
        <v/>
      </c>
      <c r="L2846" s="38" t="str">
        <f aca="false">IF($C2846="","",N($F2846)*N($I2846))</f>
        <v/>
      </c>
      <c r="M2846" s="37" t="str">
        <f aca="false">IF(OR($C2846="",N(TOP!$C$12)=0),"",N($J2846)/TOP!$C$12)</f>
        <v/>
      </c>
      <c r="N2846" s="37" t="str">
        <f aca="false">IF(OR($C2846="",N(TOP!$C$13)=0),"",N($K2846)/TOP!$C$13)</f>
        <v/>
      </c>
      <c r="O2846" s="37" t="str">
        <f aca="false">IF(OR($C2846="",N(TOP!$C$14)=0),"",N($L2846)/TOP!$C$14)</f>
        <v/>
      </c>
      <c r="P2846" s="42" t="str">
        <f aca="false">IF($C2846="","",IFERROR(CHOOSE(MATCH(TOP!$C$10,{"【期間A】","【期間B】","【期間C】"},0),N($M2846),N($N2846),N($O2846)),0))</f>
        <v/>
      </c>
    </row>
    <row r="2847" customFormat="false" ht="15" hidden="false" customHeight="false" outlineLevel="0" collapsed="false">
      <c r="B2847" s="12" t="n">
        <v>2842</v>
      </c>
      <c r="C2847" s="36" t="str">
        <f aca="false">IF(②実績CSV_期間A!$M2843="","",②実績CSV_期間A!$M2843&amp;"")</f>
        <v/>
      </c>
      <c r="D2847" s="12" t="str">
        <f aca="false">IF($C2847="","",②実績CSV_期間A!$N2843)</f>
        <v/>
      </c>
      <c r="E2847" s="12" t="str">
        <f aca="false">IF($C2847="","",RIGHT($D2847,1))</f>
        <v/>
      </c>
      <c r="F2847" s="41" t="str">
        <f aca="false">IF($C2847="","",IFERROR(INDEX(サイズ換算マスタ!$C$6:$C$8,MATCH($E2847,サイズ換算マスタ!$B$6:$B$8,0)),1))</f>
        <v/>
      </c>
      <c r="G2847" s="38" t="str">
        <f aca="false">IF($C2847="","",SUMIFS(②実績CSV_期間A!$AA$2:$AA$5001,②実績CSV_期間A!$M$2:$M$5001,$C2847))</f>
        <v/>
      </c>
      <c r="H2847" s="38" t="str">
        <f aca="false">IF($C2847="","",SUMIFS(③実績CSV_期間B!$AA$2:$AA$5001,③実績CSV_期間B!$M$2:$M$5001,$C2847))</f>
        <v/>
      </c>
      <c r="I2847" s="38" t="str">
        <f aca="false">IF($C2847="","",SUMIFS(④実績CSV_期間C!$AA$2:$AA$5001,④実績CSV_期間C!$M$2:$M$5001,$C2847))</f>
        <v/>
      </c>
      <c r="J2847" s="38" t="str">
        <f aca="false">IF($C2847="","",N($F2847)*N($G2847))</f>
        <v/>
      </c>
      <c r="K2847" s="38" t="str">
        <f aca="false">IF($C2847="","",N($F2847)*N($H2847))</f>
        <v/>
      </c>
      <c r="L2847" s="38" t="str">
        <f aca="false">IF($C2847="","",N($F2847)*N($I2847))</f>
        <v/>
      </c>
      <c r="M2847" s="37" t="str">
        <f aca="false">IF(OR($C2847="",N(TOP!$C$12)=0),"",N($J2847)/TOP!$C$12)</f>
        <v/>
      </c>
      <c r="N2847" s="37" t="str">
        <f aca="false">IF(OR($C2847="",N(TOP!$C$13)=0),"",N($K2847)/TOP!$C$13)</f>
        <v/>
      </c>
      <c r="O2847" s="37" t="str">
        <f aca="false">IF(OR($C2847="",N(TOP!$C$14)=0),"",N($L2847)/TOP!$C$14)</f>
        <v/>
      </c>
      <c r="P2847" s="42" t="str">
        <f aca="false">IF($C2847="","",IFERROR(CHOOSE(MATCH(TOP!$C$10,{"【期間A】","【期間B】","【期間C】"},0),N($M2847),N($N2847),N($O2847)),0))</f>
        <v/>
      </c>
    </row>
    <row r="2848" customFormat="false" ht="15" hidden="false" customHeight="false" outlineLevel="0" collapsed="false">
      <c r="B2848" s="12" t="n">
        <v>2843</v>
      </c>
      <c r="C2848" s="36" t="str">
        <f aca="false">IF(②実績CSV_期間A!$M2844="","",②実績CSV_期間A!$M2844&amp;"")</f>
        <v/>
      </c>
      <c r="D2848" s="12" t="str">
        <f aca="false">IF($C2848="","",②実績CSV_期間A!$N2844)</f>
        <v/>
      </c>
      <c r="E2848" s="12" t="str">
        <f aca="false">IF($C2848="","",RIGHT($D2848,1))</f>
        <v/>
      </c>
      <c r="F2848" s="41" t="str">
        <f aca="false">IF($C2848="","",IFERROR(INDEX(サイズ換算マスタ!$C$6:$C$8,MATCH($E2848,サイズ換算マスタ!$B$6:$B$8,0)),1))</f>
        <v/>
      </c>
      <c r="G2848" s="38" t="str">
        <f aca="false">IF($C2848="","",SUMIFS(②実績CSV_期間A!$AA$2:$AA$5001,②実績CSV_期間A!$M$2:$M$5001,$C2848))</f>
        <v/>
      </c>
      <c r="H2848" s="38" t="str">
        <f aca="false">IF($C2848="","",SUMIFS(③実績CSV_期間B!$AA$2:$AA$5001,③実績CSV_期間B!$M$2:$M$5001,$C2848))</f>
        <v/>
      </c>
      <c r="I2848" s="38" t="str">
        <f aca="false">IF($C2848="","",SUMIFS(④実績CSV_期間C!$AA$2:$AA$5001,④実績CSV_期間C!$M$2:$M$5001,$C2848))</f>
        <v/>
      </c>
      <c r="J2848" s="38" t="str">
        <f aca="false">IF($C2848="","",N($F2848)*N($G2848))</f>
        <v/>
      </c>
      <c r="K2848" s="38" t="str">
        <f aca="false">IF($C2848="","",N($F2848)*N($H2848))</f>
        <v/>
      </c>
      <c r="L2848" s="38" t="str">
        <f aca="false">IF($C2848="","",N($F2848)*N($I2848))</f>
        <v/>
      </c>
      <c r="M2848" s="37" t="str">
        <f aca="false">IF(OR($C2848="",N(TOP!$C$12)=0),"",N($J2848)/TOP!$C$12)</f>
        <v/>
      </c>
      <c r="N2848" s="37" t="str">
        <f aca="false">IF(OR($C2848="",N(TOP!$C$13)=0),"",N($K2848)/TOP!$C$13)</f>
        <v/>
      </c>
      <c r="O2848" s="37" t="str">
        <f aca="false">IF(OR($C2848="",N(TOP!$C$14)=0),"",N($L2848)/TOP!$C$14)</f>
        <v/>
      </c>
      <c r="P2848" s="42" t="str">
        <f aca="false">IF($C2848="","",IFERROR(CHOOSE(MATCH(TOP!$C$10,{"【期間A】","【期間B】","【期間C】"},0),N($M2848),N($N2848),N($O2848)),0))</f>
        <v/>
      </c>
    </row>
    <row r="2849" customFormat="false" ht="15" hidden="false" customHeight="false" outlineLevel="0" collapsed="false">
      <c r="B2849" s="12" t="n">
        <v>2844</v>
      </c>
      <c r="C2849" s="36" t="str">
        <f aca="false">IF(②実績CSV_期間A!$M2845="","",②実績CSV_期間A!$M2845&amp;"")</f>
        <v/>
      </c>
      <c r="D2849" s="12" t="str">
        <f aca="false">IF($C2849="","",②実績CSV_期間A!$N2845)</f>
        <v/>
      </c>
      <c r="E2849" s="12" t="str">
        <f aca="false">IF($C2849="","",RIGHT($D2849,1))</f>
        <v/>
      </c>
      <c r="F2849" s="41" t="str">
        <f aca="false">IF($C2849="","",IFERROR(INDEX(サイズ換算マスタ!$C$6:$C$8,MATCH($E2849,サイズ換算マスタ!$B$6:$B$8,0)),1))</f>
        <v/>
      </c>
      <c r="G2849" s="38" t="str">
        <f aca="false">IF($C2849="","",SUMIFS(②実績CSV_期間A!$AA$2:$AA$5001,②実績CSV_期間A!$M$2:$M$5001,$C2849))</f>
        <v/>
      </c>
      <c r="H2849" s="38" t="str">
        <f aca="false">IF($C2849="","",SUMIFS(③実績CSV_期間B!$AA$2:$AA$5001,③実績CSV_期間B!$M$2:$M$5001,$C2849))</f>
        <v/>
      </c>
      <c r="I2849" s="38" t="str">
        <f aca="false">IF($C2849="","",SUMIFS(④実績CSV_期間C!$AA$2:$AA$5001,④実績CSV_期間C!$M$2:$M$5001,$C2849))</f>
        <v/>
      </c>
      <c r="J2849" s="38" t="str">
        <f aca="false">IF($C2849="","",N($F2849)*N($G2849))</f>
        <v/>
      </c>
      <c r="K2849" s="38" t="str">
        <f aca="false">IF($C2849="","",N($F2849)*N($H2849))</f>
        <v/>
      </c>
      <c r="L2849" s="38" t="str">
        <f aca="false">IF($C2849="","",N($F2849)*N($I2849))</f>
        <v/>
      </c>
      <c r="M2849" s="37" t="str">
        <f aca="false">IF(OR($C2849="",N(TOP!$C$12)=0),"",N($J2849)/TOP!$C$12)</f>
        <v/>
      </c>
      <c r="N2849" s="37" t="str">
        <f aca="false">IF(OR($C2849="",N(TOP!$C$13)=0),"",N($K2849)/TOP!$C$13)</f>
        <v/>
      </c>
      <c r="O2849" s="37" t="str">
        <f aca="false">IF(OR($C2849="",N(TOP!$C$14)=0),"",N($L2849)/TOP!$C$14)</f>
        <v/>
      </c>
      <c r="P2849" s="42" t="str">
        <f aca="false">IF($C2849="","",IFERROR(CHOOSE(MATCH(TOP!$C$10,{"【期間A】","【期間B】","【期間C】"},0),N($M2849),N($N2849),N($O2849)),0))</f>
        <v/>
      </c>
    </row>
    <row r="2850" customFormat="false" ht="15" hidden="false" customHeight="false" outlineLevel="0" collapsed="false">
      <c r="B2850" s="12" t="n">
        <v>2845</v>
      </c>
      <c r="C2850" s="36" t="str">
        <f aca="false">IF(②実績CSV_期間A!$M2846="","",②実績CSV_期間A!$M2846&amp;"")</f>
        <v/>
      </c>
      <c r="D2850" s="12" t="str">
        <f aca="false">IF($C2850="","",②実績CSV_期間A!$N2846)</f>
        <v/>
      </c>
      <c r="E2850" s="12" t="str">
        <f aca="false">IF($C2850="","",RIGHT($D2850,1))</f>
        <v/>
      </c>
      <c r="F2850" s="41" t="str">
        <f aca="false">IF($C2850="","",IFERROR(INDEX(サイズ換算マスタ!$C$6:$C$8,MATCH($E2850,サイズ換算マスタ!$B$6:$B$8,0)),1))</f>
        <v/>
      </c>
      <c r="G2850" s="38" t="str">
        <f aca="false">IF($C2850="","",SUMIFS(②実績CSV_期間A!$AA$2:$AA$5001,②実績CSV_期間A!$M$2:$M$5001,$C2850))</f>
        <v/>
      </c>
      <c r="H2850" s="38" t="str">
        <f aca="false">IF($C2850="","",SUMIFS(③実績CSV_期間B!$AA$2:$AA$5001,③実績CSV_期間B!$M$2:$M$5001,$C2850))</f>
        <v/>
      </c>
      <c r="I2850" s="38" t="str">
        <f aca="false">IF($C2850="","",SUMIFS(④実績CSV_期間C!$AA$2:$AA$5001,④実績CSV_期間C!$M$2:$M$5001,$C2850))</f>
        <v/>
      </c>
      <c r="J2850" s="38" t="str">
        <f aca="false">IF($C2850="","",N($F2850)*N($G2850))</f>
        <v/>
      </c>
      <c r="K2850" s="38" t="str">
        <f aca="false">IF($C2850="","",N($F2850)*N($H2850))</f>
        <v/>
      </c>
      <c r="L2850" s="38" t="str">
        <f aca="false">IF($C2850="","",N($F2850)*N($I2850))</f>
        <v/>
      </c>
      <c r="M2850" s="37" t="str">
        <f aca="false">IF(OR($C2850="",N(TOP!$C$12)=0),"",N($J2850)/TOP!$C$12)</f>
        <v/>
      </c>
      <c r="N2850" s="37" t="str">
        <f aca="false">IF(OR($C2850="",N(TOP!$C$13)=0),"",N($K2850)/TOP!$C$13)</f>
        <v/>
      </c>
      <c r="O2850" s="37" t="str">
        <f aca="false">IF(OR($C2850="",N(TOP!$C$14)=0),"",N($L2850)/TOP!$C$14)</f>
        <v/>
      </c>
      <c r="P2850" s="42" t="str">
        <f aca="false">IF($C2850="","",IFERROR(CHOOSE(MATCH(TOP!$C$10,{"【期間A】","【期間B】","【期間C】"},0),N($M2850),N($N2850),N($O2850)),0))</f>
        <v/>
      </c>
    </row>
    <row r="2851" customFormat="false" ht="15" hidden="false" customHeight="false" outlineLevel="0" collapsed="false">
      <c r="B2851" s="12" t="n">
        <v>2846</v>
      </c>
      <c r="C2851" s="36" t="str">
        <f aca="false">IF(②実績CSV_期間A!$M2847="","",②実績CSV_期間A!$M2847&amp;"")</f>
        <v/>
      </c>
      <c r="D2851" s="12" t="str">
        <f aca="false">IF($C2851="","",②実績CSV_期間A!$N2847)</f>
        <v/>
      </c>
      <c r="E2851" s="12" t="str">
        <f aca="false">IF($C2851="","",RIGHT($D2851,1))</f>
        <v/>
      </c>
      <c r="F2851" s="41" t="str">
        <f aca="false">IF($C2851="","",IFERROR(INDEX(サイズ換算マスタ!$C$6:$C$8,MATCH($E2851,サイズ換算マスタ!$B$6:$B$8,0)),1))</f>
        <v/>
      </c>
      <c r="G2851" s="38" t="str">
        <f aca="false">IF($C2851="","",SUMIFS(②実績CSV_期間A!$AA$2:$AA$5001,②実績CSV_期間A!$M$2:$M$5001,$C2851))</f>
        <v/>
      </c>
      <c r="H2851" s="38" t="str">
        <f aca="false">IF($C2851="","",SUMIFS(③実績CSV_期間B!$AA$2:$AA$5001,③実績CSV_期間B!$M$2:$M$5001,$C2851))</f>
        <v/>
      </c>
      <c r="I2851" s="38" t="str">
        <f aca="false">IF($C2851="","",SUMIFS(④実績CSV_期間C!$AA$2:$AA$5001,④実績CSV_期間C!$M$2:$M$5001,$C2851))</f>
        <v/>
      </c>
      <c r="J2851" s="38" t="str">
        <f aca="false">IF($C2851="","",N($F2851)*N($G2851))</f>
        <v/>
      </c>
      <c r="K2851" s="38" t="str">
        <f aca="false">IF($C2851="","",N($F2851)*N($H2851))</f>
        <v/>
      </c>
      <c r="L2851" s="38" t="str">
        <f aca="false">IF($C2851="","",N($F2851)*N($I2851))</f>
        <v/>
      </c>
      <c r="M2851" s="37" t="str">
        <f aca="false">IF(OR($C2851="",N(TOP!$C$12)=0),"",N($J2851)/TOP!$C$12)</f>
        <v/>
      </c>
      <c r="N2851" s="37" t="str">
        <f aca="false">IF(OR($C2851="",N(TOP!$C$13)=0),"",N($K2851)/TOP!$C$13)</f>
        <v/>
      </c>
      <c r="O2851" s="37" t="str">
        <f aca="false">IF(OR($C2851="",N(TOP!$C$14)=0),"",N($L2851)/TOP!$C$14)</f>
        <v/>
      </c>
      <c r="P2851" s="42" t="str">
        <f aca="false">IF($C2851="","",IFERROR(CHOOSE(MATCH(TOP!$C$10,{"【期間A】","【期間B】","【期間C】"},0),N($M2851),N($N2851),N($O2851)),0))</f>
        <v/>
      </c>
    </row>
    <row r="2852" customFormat="false" ht="15" hidden="false" customHeight="false" outlineLevel="0" collapsed="false">
      <c r="B2852" s="12" t="n">
        <v>2847</v>
      </c>
      <c r="C2852" s="36" t="str">
        <f aca="false">IF(②実績CSV_期間A!$M2848="","",②実績CSV_期間A!$M2848&amp;"")</f>
        <v/>
      </c>
      <c r="D2852" s="12" t="str">
        <f aca="false">IF($C2852="","",②実績CSV_期間A!$N2848)</f>
        <v/>
      </c>
      <c r="E2852" s="12" t="str">
        <f aca="false">IF($C2852="","",RIGHT($D2852,1))</f>
        <v/>
      </c>
      <c r="F2852" s="41" t="str">
        <f aca="false">IF($C2852="","",IFERROR(INDEX(サイズ換算マスタ!$C$6:$C$8,MATCH($E2852,サイズ換算マスタ!$B$6:$B$8,0)),1))</f>
        <v/>
      </c>
      <c r="G2852" s="38" t="str">
        <f aca="false">IF($C2852="","",SUMIFS(②実績CSV_期間A!$AA$2:$AA$5001,②実績CSV_期間A!$M$2:$M$5001,$C2852))</f>
        <v/>
      </c>
      <c r="H2852" s="38" t="str">
        <f aca="false">IF($C2852="","",SUMIFS(③実績CSV_期間B!$AA$2:$AA$5001,③実績CSV_期間B!$M$2:$M$5001,$C2852))</f>
        <v/>
      </c>
      <c r="I2852" s="38" t="str">
        <f aca="false">IF($C2852="","",SUMIFS(④実績CSV_期間C!$AA$2:$AA$5001,④実績CSV_期間C!$M$2:$M$5001,$C2852))</f>
        <v/>
      </c>
      <c r="J2852" s="38" t="str">
        <f aca="false">IF($C2852="","",N($F2852)*N($G2852))</f>
        <v/>
      </c>
      <c r="K2852" s="38" t="str">
        <f aca="false">IF($C2852="","",N($F2852)*N($H2852))</f>
        <v/>
      </c>
      <c r="L2852" s="38" t="str">
        <f aca="false">IF($C2852="","",N($F2852)*N($I2852))</f>
        <v/>
      </c>
      <c r="M2852" s="37" t="str">
        <f aca="false">IF(OR($C2852="",N(TOP!$C$12)=0),"",N($J2852)/TOP!$C$12)</f>
        <v/>
      </c>
      <c r="N2852" s="37" t="str">
        <f aca="false">IF(OR($C2852="",N(TOP!$C$13)=0),"",N($K2852)/TOP!$C$13)</f>
        <v/>
      </c>
      <c r="O2852" s="37" t="str">
        <f aca="false">IF(OR($C2852="",N(TOP!$C$14)=0),"",N($L2852)/TOP!$C$14)</f>
        <v/>
      </c>
      <c r="P2852" s="42" t="str">
        <f aca="false">IF($C2852="","",IFERROR(CHOOSE(MATCH(TOP!$C$10,{"【期間A】","【期間B】","【期間C】"},0),N($M2852),N($N2852),N($O2852)),0))</f>
        <v/>
      </c>
    </row>
    <row r="2853" customFormat="false" ht="15" hidden="false" customHeight="false" outlineLevel="0" collapsed="false">
      <c r="B2853" s="12" t="n">
        <v>2848</v>
      </c>
      <c r="C2853" s="36" t="str">
        <f aca="false">IF(②実績CSV_期間A!$M2849="","",②実績CSV_期間A!$M2849&amp;"")</f>
        <v/>
      </c>
      <c r="D2853" s="12" t="str">
        <f aca="false">IF($C2853="","",②実績CSV_期間A!$N2849)</f>
        <v/>
      </c>
      <c r="E2853" s="12" t="str">
        <f aca="false">IF($C2853="","",RIGHT($D2853,1))</f>
        <v/>
      </c>
      <c r="F2853" s="41" t="str">
        <f aca="false">IF($C2853="","",IFERROR(INDEX(サイズ換算マスタ!$C$6:$C$8,MATCH($E2853,サイズ換算マスタ!$B$6:$B$8,0)),1))</f>
        <v/>
      </c>
      <c r="G2853" s="38" t="str">
        <f aca="false">IF($C2853="","",SUMIFS(②実績CSV_期間A!$AA$2:$AA$5001,②実績CSV_期間A!$M$2:$M$5001,$C2853))</f>
        <v/>
      </c>
      <c r="H2853" s="38" t="str">
        <f aca="false">IF($C2853="","",SUMIFS(③実績CSV_期間B!$AA$2:$AA$5001,③実績CSV_期間B!$M$2:$M$5001,$C2853))</f>
        <v/>
      </c>
      <c r="I2853" s="38" t="str">
        <f aca="false">IF($C2853="","",SUMIFS(④実績CSV_期間C!$AA$2:$AA$5001,④実績CSV_期間C!$M$2:$M$5001,$C2853))</f>
        <v/>
      </c>
      <c r="J2853" s="38" t="str">
        <f aca="false">IF($C2853="","",N($F2853)*N($G2853))</f>
        <v/>
      </c>
      <c r="K2853" s="38" t="str">
        <f aca="false">IF($C2853="","",N($F2853)*N($H2853))</f>
        <v/>
      </c>
      <c r="L2853" s="38" t="str">
        <f aca="false">IF($C2853="","",N($F2853)*N($I2853))</f>
        <v/>
      </c>
      <c r="M2853" s="37" t="str">
        <f aca="false">IF(OR($C2853="",N(TOP!$C$12)=0),"",N($J2853)/TOP!$C$12)</f>
        <v/>
      </c>
      <c r="N2853" s="37" t="str">
        <f aca="false">IF(OR($C2853="",N(TOP!$C$13)=0),"",N($K2853)/TOP!$C$13)</f>
        <v/>
      </c>
      <c r="O2853" s="37" t="str">
        <f aca="false">IF(OR($C2853="",N(TOP!$C$14)=0),"",N($L2853)/TOP!$C$14)</f>
        <v/>
      </c>
      <c r="P2853" s="42" t="str">
        <f aca="false">IF($C2853="","",IFERROR(CHOOSE(MATCH(TOP!$C$10,{"【期間A】","【期間B】","【期間C】"},0),N($M2853),N($N2853),N($O2853)),0))</f>
        <v/>
      </c>
    </row>
    <row r="2854" customFormat="false" ht="15" hidden="false" customHeight="false" outlineLevel="0" collapsed="false">
      <c r="B2854" s="12" t="n">
        <v>2849</v>
      </c>
      <c r="C2854" s="36" t="str">
        <f aca="false">IF(②実績CSV_期間A!$M2850="","",②実績CSV_期間A!$M2850&amp;"")</f>
        <v/>
      </c>
      <c r="D2854" s="12" t="str">
        <f aca="false">IF($C2854="","",②実績CSV_期間A!$N2850)</f>
        <v/>
      </c>
      <c r="E2854" s="12" t="str">
        <f aca="false">IF($C2854="","",RIGHT($D2854,1))</f>
        <v/>
      </c>
      <c r="F2854" s="41" t="str">
        <f aca="false">IF($C2854="","",IFERROR(INDEX(サイズ換算マスタ!$C$6:$C$8,MATCH($E2854,サイズ換算マスタ!$B$6:$B$8,0)),1))</f>
        <v/>
      </c>
      <c r="G2854" s="38" t="str">
        <f aca="false">IF($C2854="","",SUMIFS(②実績CSV_期間A!$AA$2:$AA$5001,②実績CSV_期間A!$M$2:$M$5001,$C2854))</f>
        <v/>
      </c>
      <c r="H2854" s="38" t="str">
        <f aca="false">IF($C2854="","",SUMIFS(③実績CSV_期間B!$AA$2:$AA$5001,③実績CSV_期間B!$M$2:$M$5001,$C2854))</f>
        <v/>
      </c>
      <c r="I2854" s="38" t="str">
        <f aca="false">IF($C2854="","",SUMIFS(④実績CSV_期間C!$AA$2:$AA$5001,④実績CSV_期間C!$M$2:$M$5001,$C2854))</f>
        <v/>
      </c>
      <c r="J2854" s="38" t="str">
        <f aca="false">IF($C2854="","",N($F2854)*N($G2854))</f>
        <v/>
      </c>
      <c r="K2854" s="38" t="str">
        <f aca="false">IF($C2854="","",N($F2854)*N($H2854))</f>
        <v/>
      </c>
      <c r="L2854" s="38" t="str">
        <f aca="false">IF($C2854="","",N($F2854)*N($I2854))</f>
        <v/>
      </c>
      <c r="M2854" s="37" t="str">
        <f aca="false">IF(OR($C2854="",N(TOP!$C$12)=0),"",N($J2854)/TOP!$C$12)</f>
        <v/>
      </c>
      <c r="N2854" s="37" t="str">
        <f aca="false">IF(OR($C2854="",N(TOP!$C$13)=0),"",N($K2854)/TOP!$C$13)</f>
        <v/>
      </c>
      <c r="O2854" s="37" t="str">
        <f aca="false">IF(OR($C2854="",N(TOP!$C$14)=0),"",N($L2854)/TOP!$C$14)</f>
        <v/>
      </c>
      <c r="P2854" s="42" t="str">
        <f aca="false">IF($C2854="","",IFERROR(CHOOSE(MATCH(TOP!$C$10,{"【期間A】","【期間B】","【期間C】"},0),N($M2854),N($N2854),N($O2854)),0))</f>
        <v/>
      </c>
    </row>
    <row r="2855" customFormat="false" ht="15" hidden="false" customHeight="false" outlineLevel="0" collapsed="false">
      <c r="B2855" s="12" t="n">
        <v>2850</v>
      </c>
      <c r="C2855" s="36" t="str">
        <f aca="false">IF(②実績CSV_期間A!$M2851="","",②実績CSV_期間A!$M2851&amp;"")</f>
        <v/>
      </c>
      <c r="D2855" s="12" t="str">
        <f aca="false">IF($C2855="","",②実績CSV_期間A!$N2851)</f>
        <v/>
      </c>
      <c r="E2855" s="12" t="str">
        <f aca="false">IF($C2855="","",RIGHT($D2855,1))</f>
        <v/>
      </c>
      <c r="F2855" s="41" t="str">
        <f aca="false">IF($C2855="","",IFERROR(INDEX(サイズ換算マスタ!$C$6:$C$8,MATCH($E2855,サイズ換算マスタ!$B$6:$B$8,0)),1))</f>
        <v/>
      </c>
      <c r="G2855" s="38" t="str">
        <f aca="false">IF($C2855="","",SUMIFS(②実績CSV_期間A!$AA$2:$AA$5001,②実績CSV_期間A!$M$2:$M$5001,$C2855))</f>
        <v/>
      </c>
      <c r="H2855" s="38" t="str">
        <f aca="false">IF($C2855="","",SUMIFS(③実績CSV_期間B!$AA$2:$AA$5001,③実績CSV_期間B!$M$2:$M$5001,$C2855))</f>
        <v/>
      </c>
      <c r="I2855" s="38" t="str">
        <f aca="false">IF($C2855="","",SUMIFS(④実績CSV_期間C!$AA$2:$AA$5001,④実績CSV_期間C!$M$2:$M$5001,$C2855))</f>
        <v/>
      </c>
      <c r="J2855" s="38" t="str">
        <f aca="false">IF($C2855="","",N($F2855)*N($G2855))</f>
        <v/>
      </c>
      <c r="K2855" s="38" t="str">
        <f aca="false">IF($C2855="","",N($F2855)*N($H2855))</f>
        <v/>
      </c>
      <c r="L2855" s="38" t="str">
        <f aca="false">IF($C2855="","",N($F2855)*N($I2855))</f>
        <v/>
      </c>
      <c r="M2855" s="37" t="str">
        <f aca="false">IF(OR($C2855="",N(TOP!$C$12)=0),"",N($J2855)/TOP!$C$12)</f>
        <v/>
      </c>
      <c r="N2855" s="37" t="str">
        <f aca="false">IF(OR($C2855="",N(TOP!$C$13)=0),"",N($K2855)/TOP!$C$13)</f>
        <v/>
      </c>
      <c r="O2855" s="37" t="str">
        <f aca="false">IF(OR($C2855="",N(TOP!$C$14)=0),"",N($L2855)/TOP!$C$14)</f>
        <v/>
      </c>
      <c r="P2855" s="42" t="str">
        <f aca="false">IF($C2855="","",IFERROR(CHOOSE(MATCH(TOP!$C$10,{"【期間A】","【期間B】","【期間C】"},0),N($M2855),N($N2855),N($O2855)),0))</f>
        <v/>
      </c>
    </row>
    <row r="2856" customFormat="false" ht="15" hidden="false" customHeight="false" outlineLevel="0" collapsed="false">
      <c r="B2856" s="12" t="n">
        <v>2851</v>
      </c>
      <c r="C2856" s="36" t="str">
        <f aca="false">IF(②実績CSV_期間A!$M2852="","",②実績CSV_期間A!$M2852&amp;"")</f>
        <v/>
      </c>
      <c r="D2856" s="12" t="str">
        <f aca="false">IF($C2856="","",②実績CSV_期間A!$N2852)</f>
        <v/>
      </c>
      <c r="E2856" s="12" t="str">
        <f aca="false">IF($C2856="","",RIGHT($D2856,1))</f>
        <v/>
      </c>
      <c r="F2856" s="41" t="str">
        <f aca="false">IF($C2856="","",IFERROR(INDEX(サイズ換算マスタ!$C$6:$C$8,MATCH($E2856,サイズ換算マスタ!$B$6:$B$8,0)),1))</f>
        <v/>
      </c>
      <c r="G2856" s="38" t="str">
        <f aca="false">IF($C2856="","",SUMIFS(②実績CSV_期間A!$AA$2:$AA$5001,②実績CSV_期間A!$M$2:$M$5001,$C2856))</f>
        <v/>
      </c>
      <c r="H2856" s="38" t="str">
        <f aca="false">IF($C2856="","",SUMIFS(③実績CSV_期間B!$AA$2:$AA$5001,③実績CSV_期間B!$M$2:$M$5001,$C2856))</f>
        <v/>
      </c>
      <c r="I2856" s="38" t="str">
        <f aca="false">IF($C2856="","",SUMIFS(④実績CSV_期間C!$AA$2:$AA$5001,④実績CSV_期間C!$M$2:$M$5001,$C2856))</f>
        <v/>
      </c>
      <c r="J2856" s="38" t="str">
        <f aca="false">IF($C2856="","",N($F2856)*N($G2856))</f>
        <v/>
      </c>
      <c r="K2856" s="38" t="str">
        <f aca="false">IF($C2856="","",N($F2856)*N($H2856))</f>
        <v/>
      </c>
      <c r="L2856" s="38" t="str">
        <f aca="false">IF($C2856="","",N($F2856)*N($I2856))</f>
        <v/>
      </c>
      <c r="M2856" s="37" t="str">
        <f aca="false">IF(OR($C2856="",N(TOP!$C$12)=0),"",N($J2856)/TOP!$C$12)</f>
        <v/>
      </c>
      <c r="N2856" s="37" t="str">
        <f aca="false">IF(OR($C2856="",N(TOP!$C$13)=0),"",N($K2856)/TOP!$C$13)</f>
        <v/>
      </c>
      <c r="O2856" s="37" t="str">
        <f aca="false">IF(OR($C2856="",N(TOP!$C$14)=0),"",N($L2856)/TOP!$C$14)</f>
        <v/>
      </c>
      <c r="P2856" s="42" t="str">
        <f aca="false">IF($C2856="","",IFERROR(CHOOSE(MATCH(TOP!$C$10,{"【期間A】","【期間B】","【期間C】"},0),N($M2856),N($N2856),N($O2856)),0))</f>
        <v/>
      </c>
    </row>
    <row r="2857" customFormat="false" ht="15" hidden="false" customHeight="false" outlineLevel="0" collapsed="false">
      <c r="B2857" s="12" t="n">
        <v>2852</v>
      </c>
      <c r="C2857" s="36" t="str">
        <f aca="false">IF(②実績CSV_期間A!$M2853="","",②実績CSV_期間A!$M2853&amp;"")</f>
        <v/>
      </c>
      <c r="D2857" s="12" t="str">
        <f aca="false">IF($C2857="","",②実績CSV_期間A!$N2853)</f>
        <v/>
      </c>
      <c r="E2857" s="12" t="str">
        <f aca="false">IF($C2857="","",RIGHT($D2857,1))</f>
        <v/>
      </c>
      <c r="F2857" s="41" t="str">
        <f aca="false">IF($C2857="","",IFERROR(INDEX(サイズ換算マスタ!$C$6:$C$8,MATCH($E2857,サイズ換算マスタ!$B$6:$B$8,0)),1))</f>
        <v/>
      </c>
      <c r="G2857" s="38" t="str">
        <f aca="false">IF($C2857="","",SUMIFS(②実績CSV_期間A!$AA$2:$AA$5001,②実績CSV_期間A!$M$2:$M$5001,$C2857))</f>
        <v/>
      </c>
      <c r="H2857" s="38" t="str">
        <f aca="false">IF($C2857="","",SUMIFS(③実績CSV_期間B!$AA$2:$AA$5001,③実績CSV_期間B!$M$2:$M$5001,$C2857))</f>
        <v/>
      </c>
      <c r="I2857" s="38" t="str">
        <f aca="false">IF($C2857="","",SUMIFS(④実績CSV_期間C!$AA$2:$AA$5001,④実績CSV_期間C!$M$2:$M$5001,$C2857))</f>
        <v/>
      </c>
      <c r="J2857" s="38" t="str">
        <f aca="false">IF($C2857="","",N($F2857)*N($G2857))</f>
        <v/>
      </c>
      <c r="K2857" s="38" t="str">
        <f aca="false">IF($C2857="","",N($F2857)*N($H2857))</f>
        <v/>
      </c>
      <c r="L2857" s="38" t="str">
        <f aca="false">IF($C2857="","",N($F2857)*N($I2857))</f>
        <v/>
      </c>
      <c r="M2857" s="37" t="str">
        <f aca="false">IF(OR($C2857="",N(TOP!$C$12)=0),"",N($J2857)/TOP!$C$12)</f>
        <v/>
      </c>
      <c r="N2857" s="37" t="str">
        <f aca="false">IF(OR($C2857="",N(TOP!$C$13)=0),"",N($K2857)/TOP!$C$13)</f>
        <v/>
      </c>
      <c r="O2857" s="37" t="str">
        <f aca="false">IF(OR($C2857="",N(TOP!$C$14)=0),"",N($L2857)/TOP!$C$14)</f>
        <v/>
      </c>
      <c r="P2857" s="42" t="str">
        <f aca="false">IF($C2857="","",IFERROR(CHOOSE(MATCH(TOP!$C$10,{"【期間A】","【期間B】","【期間C】"},0),N($M2857),N($N2857),N($O2857)),0))</f>
        <v/>
      </c>
    </row>
    <row r="2858" customFormat="false" ht="15" hidden="false" customHeight="false" outlineLevel="0" collapsed="false">
      <c r="B2858" s="12" t="n">
        <v>2853</v>
      </c>
      <c r="C2858" s="36" t="str">
        <f aca="false">IF(②実績CSV_期間A!$M2854="","",②実績CSV_期間A!$M2854&amp;"")</f>
        <v/>
      </c>
      <c r="D2858" s="12" t="str">
        <f aca="false">IF($C2858="","",②実績CSV_期間A!$N2854)</f>
        <v/>
      </c>
      <c r="E2858" s="12" t="str">
        <f aca="false">IF($C2858="","",RIGHT($D2858,1))</f>
        <v/>
      </c>
      <c r="F2858" s="41" t="str">
        <f aca="false">IF($C2858="","",IFERROR(INDEX(サイズ換算マスタ!$C$6:$C$8,MATCH($E2858,サイズ換算マスタ!$B$6:$B$8,0)),1))</f>
        <v/>
      </c>
      <c r="G2858" s="38" t="str">
        <f aca="false">IF($C2858="","",SUMIFS(②実績CSV_期間A!$AA$2:$AA$5001,②実績CSV_期間A!$M$2:$M$5001,$C2858))</f>
        <v/>
      </c>
      <c r="H2858" s="38" t="str">
        <f aca="false">IF($C2858="","",SUMIFS(③実績CSV_期間B!$AA$2:$AA$5001,③実績CSV_期間B!$M$2:$M$5001,$C2858))</f>
        <v/>
      </c>
      <c r="I2858" s="38" t="str">
        <f aca="false">IF($C2858="","",SUMIFS(④実績CSV_期間C!$AA$2:$AA$5001,④実績CSV_期間C!$M$2:$M$5001,$C2858))</f>
        <v/>
      </c>
      <c r="J2858" s="38" t="str">
        <f aca="false">IF($C2858="","",N($F2858)*N($G2858))</f>
        <v/>
      </c>
      <c r="K2858" s="38" t="str">
        <f aca="false">IF($C2858="","",N($F2858)*N($H2858))</f>
        <v/>
      </c>
      <c r="L2858" s="38" t="str">
        <f aca="false">IF($C2858="","",N($F2858)*N($I2858))</f>
        <v/>
      </c>
      <c r="M2858" s="37" t="str">
        <f aca="false">IF(OR($C2858="",N(TOP!$C$12)=0),"",N($J2858)/TOP!$C$12)</f>
        <v/>
      </c>
      <c r="N2858" s="37" t="str">
        <f aca="false">IF(OR($C2858="",N(TOP!$C$13)=0),"",N($K2858)/TOP!$C$13)</f>
        <v/>
      </c>
      <c r="O2858" s="37" t="str">
        <f aca="false">IF(OR($C2858="",N(TOP!$C$14)=0),"",N($L2858)/TOP!$C$14)</f>
        <v/>
      </c>
      <c r="P2858" s="42" t="str">
        <f aca="false">IF($C2858="","",IFERROR(CHOOSE(MATCH(TOP!$C$10,{"【期間A】","【期間B】","【期間C】"},0),N($M2858),N($N2858),N($O2858)),0))</f>
        <v/>
      </c>
    </row>
    <row r="2859" customFormat="false" ht="15" hidden="false" customHeight="false" outlineLevel="0" collapsed="false">
      <c r="B2859" s="12" t="n">
        <v>2854</v>
      </c>
      <c r="C2859" s="36" t="str">
        <f aca="false">IF(②実績CSV_期間A!$M2855="","",②実績CSV_期間A!$M2855&amp;"")</f>
        <v/>
      </c>
      <c r="D2859" s="12" t="str">
        <f aca="false">IF($C2859="","",②実績CSV_期間A!$N2855)</f>
        <v/>
      </c>
      <c r="E2859" s="12" t="str">
        <f aca="false">IF($C2859="","",RIGHT($D2859,1))</f>
        <v/>
      </c>
      <c r="F2859" s="41" t="str">
        <f aca="false">IF($C2859="","",IFERROR(INDEX(サイズ換算マスタ!$C$6:$C$8,MATCH($E2859,サイズ換算マスタ!$B$6:$B$8,0)),1))</f>
        <v/>
      </c>
      <c r="G2859" s="38" t="str">
        <f aca="false">IF($C2859="","",SUMIFS(②実績CSV_期間A!$AA$2:$AA$5001,②実績CSV_期間A!$M$2:$M$5001,$C2859))</f>
        <v/>
      </c>
      <c r="H2859" s="38" t="str">
        <f aca="false">IF($C2859="","",SUMIFS(③実績CSV_期間B!$AA$2:$AA$5001,③実績CSV_期間B!$M$2:$M$5001,$C2859))</f>
        <v/>
      </c>
      <c r="I2859" s="38" t="str">
        <f aca="false">IF($C2859="","",SUMIFS(④実績CSV_期間C!$AA$2:$AA$5001,④実績CSV_期間C!$M$2:$M$5001,$C2859))</f>
        <v/>
      </c>
      <c r="J2859" s="38" t="str">
        <f aca="false">IF($C2859="","",N($F2859)*N($G2859))</f>
        <v/>
      </c>
      <c r="K2859" s="38" t="str">
        <f aca="false">IF($C2859="","",N($F2859)*N($H2859))</f>
        <v/>
      </c>
      <c r="L2859" s="38" t="str">
        <f aca="false">IF($C2859="","",N($F2859)*N($I2859))</f>
        <v/>
      </c>
      <c r="M2859" s="37" t="str">
        <f aca="false">IF(OR($C2859="",N(TOP!$C$12)=0),"",N($J2859)/TOP!$C$12)</f>
        <v/>
      </c>
      <c r="N2859" s="37" t="str">
        <f aca="false">IF(OR($C2859="",N(TOP!$C$13)=0),"",N($K2859)/TOP!$C$13)</f>
        <v/>
      </c>
      <c r="O2859" s="37" t="str">
        <f aca="false">IF(OR($C2859="",N(TOP!$C$14)=0),"",N($L2859)/TOP!$C$14)</f>
        <v/>
      </c>
      <c r="P2859" s="42" t="str">
        <f aca="false">IF($C2859="","",IFERROR(CHOOSE(MATCH(TOP!$C$10,{"【期間A】","【期間B】","【期間C】"},0),N($M2859),N($N2859),N($O2859)),0))</f>
        <v/>
      </c>
    </row>
    <row r="2860" customFormat="false" ht="15" hidden="false" customHeight="false" outlineLevel="0" collapsed="false">
      <c r="B2860" s="12" t="n">
        <v>2855</v>
      </c>
      <c r="C2860" s="36" t="str">
        <f aca="false">IF(②実績CSV_期間A!$M2856="","",②実績CSV_期間A!$M2856&amp;"")</f>
        <v/>
      </c>
      <c r="D2860" s="12" t="str">
        <f aca="false">IF($C2860="","",②実績CSV_期間A!$N2856)</f>
        <v/>
      </c>
      <c r="E2860" s="12" t="str">
        <f aca="false">IF($C2860="","",RIGHT($D2860,1))</f>
        <v/>
      </c>
      <c r="F2860" s="41" t="str">
        <f aca="false">IF($C2860="","",IFERROR(INDEX(サイズ換算マスタ!$C$6:$C$8,MATCH($E2860,サイズ換算マスタ!$B$6:$B$8,0)),1))</f>
        <v/>
      </c>
      <c r="G2860" s="38" t="str">
        <f aca="false">IF($C2860="","",SUMIFS(②実績CSV_期間A!$AA$2:$AA$5001,②実績CSV_期間A!$M$2:$M$5001,$C2860))</f>
        <v/>
      </c>
      <c r="H2860" s="38" t="str">
        <f aca="false">IF($C2860="","",SUMIFS(③実績CSV_期間B!$AA$2:$AA$5001,③実績CSV_期間B!$M$2:$M$5001,$C2860))</f>
        <v/>
      </c>
      <c r="I2860" s="38" t="str">
        <f aca="false">IF($C2860="","",SUMIFS(④実績CSV_期間C!$AA$2:$AA$5001,④実績CSV_期間C!$M$2:$M$5001,$C2860))</f>
        <v/>
      </c>
      <c r="J2860" s="38" t="str">
        <f aca="false">IF($C2860="","",N($F2860)*N($G2860))</f>
        <v/>
      </c>
      <c r="K2860" s="38" t="str">
        <f aca="false">IF($C2860="","",N($F2860)*N($H2860))</f>
        <v/>
      </c>
      <c r="L2860" s="38" t="str">
        <f aca="false">IF($C2860="","",N($F2860)*N($I2860))</f>
        <v/>
      </c>
      <c r="M2860" s="37" t="str">
        <f aca="false">IF(OR($C2860="",N(TOP!$C$12)=0),"",N($J2860)/TOP!$C$12)</f>
        <v/>
      </c>
      <c r="N2860" s="37" t="str">
        <f aca="false">IF(OR($C2860="",N(TOP!$C$13)=0),"",N($K2860)/TOP!$C$13)</f>
        <v/>
      </c>
      <c r="O2860" s="37" t="str">
        <f aca="false">IF(OR($C2860="",N(TOP!$C$14)=0),"",N($L2860)/TOP!$C$14)</f>
        <v/>
      </c>
      <c r="P2860" s="42" t="str">
        <f aca="false">IF($C2860="","",IFERROR(CHOOSE(MATCH(TOP!$C$10,{"【期間A】","【期間B】","【期間C】"},0),N($M2860),N($N2860),N($O2860)),0))</f>
        <v/>
      </c>
    </row>
    <row r="2861" customFormat="false" ht="15" hidden="false" customHeight="false" outlineLevel="0" collapsed="false">
      <c r="B2861" s="12" t="n">
        <v>2856</v>
      </c>
      <c r="C2861" s="36" t="str">
        <f aca="false">IF(②実績CSV_期間A!$M2857="","",②実績CSV_期間A!$M2857&amp;"")</f>
        <v/>
      </c>
      <c r="D2861" s="12" t="str">
        <f aca="false">IF($C2861="","",②実績CSV_期間A!$N2857)</f>
        <v/>
      </c>
      <c r="E2861" s="12" t="str">
        <f aca="false">IF($C2861="","",RIGHT($D2861,1))</f>
        <v/>
      </c>
      <c r="F2861" s="41" t="str">
        <f aca="false">IF($C2861="","",IFERROR(INDEX(サイズ換算マスタ!$C$6:$C$8,MATCH($E2861,サイズ換算マスタ!$B$6:$B$8,0)),1))</f>
        <v/>
      </c>
      <c r="G2861" s="38" t="str">
        <f aca="false">IF($C2861="","",SUMIFS(②実績CSV_期間A!$AA$2:$AA$5001,②実績CSV_期間A!$M$2:$M$5001,$C2861))</f>
        <v/>
      </c>
      <c r="H2861" s="38" t="str">
        <f aca="false">IF($C2861="","",SUMIFS(③実績CSV_期間B!$AA$2:$AA$5001,③実績CSV_期間B!$M$2:$M$5001,$C2861))</f>
        <v/>
      </c>
      <c r="I2861" s="38" t="str">
        <f aca="false">IF($C2861="","",SUMIFS(④実績CSV_期間C!$AA$2:$AA$5001,④実績CSV_期間C!$M$2:$M$5001,$C2861))</f>
        <v/>
      </c>
      <c r="J2861" s="38" t="str">
        <f aca="false">IF($C2861="","",N($F2861)*N($G2861))</f>
        <v/>
      </c>
      <c r="K2861" s="38" t="str">
        <f aca="false">IF($C2861="","",N($F2861)*N($H2861))</f>
        <v/>
      </c>
      <c r="L2861" s="38" t="str">
        <f aca="false">IF($C2861="","",N($F2861)*N($I2861))</f>
        <v/>
      </c>
      <c r="M2861" s="37" t="str">
        <f aca="false">IF(OR($C2861="",N(TOP!$C$12)=0),"",N($J2861)/TOP!$C$12)</f>
        <v/>
      </c>
      <c r="N2861" s="37" t="str">
        <f aca="false">IF(OR($C2861="",N(TOP!$C$13)=0),"",N($K2861)/TOP!$C$13)</f>
        <v/>
      </c>
      <c r="O2861" s="37" t="str">
        <f aca="false">IF(OR($C2861="",N(TOP!$C$14)=0),"",N($L2861)/TOP!$C$14)</f>
        <v/>
      </c>
      <c r="P2861" s="42" t="str">
        <f aca="false">IF($C2861="","",IFERROR(CHOOSE(MATCH(TOP!$C$10,{"【期間A】","【期間B】","【期間C】"},0),N($M2861),N($N2861),N($O2861)),0))</f>
        <v/>
      </c>
    </row>
    <row r="2862" customFormat="false" ht="15" hidden="false" customHeight="false" outlineLevel="0" collapsed="false">
      <c r="B2862" s="12" t="n">
        <v>2857</v>
      </c>
      <c r="C2862" s="36" t="str">
        <f aca="false">IF(②実績CSV_期間A!$M2858="","",②実績CSV_期間A!$M2858&amp;"")</f>
        <v/>
      </c>
      <c r="D2862" s="12" t="str">
        <f aca="false">IF($C2862="","",②実績CSV_期間A!$N2858)</f>
        <v/>
      </c>
      <c r="E2862" s="12" t="str">
        <f aca="false">IF($C2862="","",RIGHT($D2862,1))</f>
        <v/>
      </c>
      <c r="F2862" s="41" t="str">
        <f aca="false">IF($C2862="","",IFERROR(INDEX(サイズ換算マスタ!$C$6:$C$8,MATCH($E2862,サイズ換算マスタ!$B$6:$B$8,0)),1))</f>
        <v/>
      </c>
      <c r="G2862" s="38" t="str">
        <f aca="false">IF($C2862="","",SUMIFS(②実績CSV_期間A!$AA$2:$AA$5001,②実績CSV_期間A!$M$2:$M$5001,$C2862))</f>
        <v/>
      </c>
      <c r="H2862" s="38" t="str">
        <f aca="false">IF($C2862="","",SUMIFS(③実績CSV_期間B!$AA$2:$AA$5001,③実績CSV_期間B!$M$2:$M$5001,$C2862))</f>
        <v/>
      </c>
      <c r="I2862" s="38" t="str">
        <f aca="false">IF($C2862="","",SUMIFS(④実績CSV_期間C!$AA$2:$AA$5001,④実績CSV_期間C!$M$2:$M$5001,$C2862))</f>
        <v/>
      </c>
      <c r="J2862" s="38" t="str">
        <f aca="false">IF($C2862="","",N($F2862)*N($G2862))</f>
        <v/>
      </c>
      <c r="K2862" s="38" t="str">
        <f aca="false">IF($C2862="","",N($F2862)*N($H2862))</f>
        <v/>
      </c>
      <c r="L2862" s="38" t="str">
        <f aca="false">IF($C2862="","",N($F2862)*N($I2862))</f>
        <v/>
      </c>
      <c r="M2862" s="37" t="str">
        <f aca="false">IF(OR($C2862="",N(TOP!$C$12)=0),"",N($J2862)/TOP!$C$12)</f>
        <v/>
      </c>
      <c r="N2862" s="37" t="str">
        <f aca="false">IF(OR($C2862="",N(TOP!$C$13)=0),"",N($K2862)/TOP!$C$13)</f>
        <v/>
      </c>
      <c r="O2862" s="37" t="str">
        <f aca="false">IF(OR($C2862="",N(TOP!$C$14)=0),"",N($L2862)/TOP!$C$14)</f>
        <v/>
      </c>
      <c r="P2862" s="42" t="str">
        <f aca="false">IF($C2862="","",IFERROR(CHOOSE(MATCH(TOP!$C$10,{"【期間A】","【期間B】","【期間C】"},0),N($M2862),N($N2862),N($O2862)),0))</f>
        <v/>
      </c>
    </row>
    <row r="2863" customFormat="false" ht="15" hidden="false" customHeight="false" outlineLevel="0" collapsed="false">
      <c r="B2863" s="12" t="n">
        <v>2858</v>
      </c>
      <c r="C2863" s="36" t="str">
        <f aca="false">IF(②実績CSV_期間A!$M2859="","",②実績CSV_期間A!$M2859&amp;"")</f>
        <v/>
      </c>
      <c r="D2863" s="12" t="str">
        <f aca="false">IF($C2863="","",②実績CSV_期間A!$N2859)</f>
        <v/>
      </c>
      <c r="E2863" s="12" t="str">
        <f aca="false">IF($C2863="","",RIGHT($D2863,1))</f>
        <v/>
      </c>
      <c r="F2863" s="41" t="str">
        <f aca="false">IF($C2863="","",IFERROR(INDEX(サイズ換算マスタ!$C$6:$C$8,MATCH($E2863,サイズ換算マスタ!$B$6:$B$8,0)),1))</f>
        <v/>
      </c>
      <c r="G2863" s="38" t="str">
        <f aca="false">IF($C2863="","",SUMIFS(②実績CSV_期間A!$AA$2:$AA$5001,②実績CSV_期間A!$M$2:$M$5001,$C2863))</f>
        <v/>
      </c>
      <c r="H2863" s="38" t="str">
        <f aca="false">IF($C2863="","",SUMIFS(③実績CSV_期間B!$AA$2:$AA$5001,③実績CSV_期間B!$M$2:$M$5001,$C2863))</f>
        <v/>
      </c>
      <c r="I2863" s="38" t="str">
        <f aca="false">IF($C2863="","",SUMIFS(④実績CSV_期間C!$AA$2:$AA$5001,④実績CSV_期間C!$M$2:$M$5001,$C2863))</f>
        <v/>
      </c>
      <c r="J2863" s="38" t="str">
        <f aca="false">IF($C2863="","",N($F2863)*N($G2863))</f>
        <v/>
      </c>
      <c r="K2863" s="38" t="str">
        <f aca="false">IF($C2863="","",N($F2863)*N($H2863))</f>
        <v/>
      </c>
      <c r="L2863" s="38" t="str">
        <f aca="false">IF($C2863="","",N($F2863)*N($I2863))</f>
        <v/>
      </c>
      <c r="M2863" s="37" t="str">
        <f aca="false">IF(OR($C2863="",N(TOP!$C$12)=0),"",N($J2863)/TOP!$C$12)</f>
        <v/>
      </c>
      <c r="N2863" s="37" t="str">
        <f aca="false">IF(OR($C2863="",N(TOP!$C$13)=0),"",N($K2863)/TOP!$C$13)</f>
        <v/>
      </c>
      <c r="O2863" s="37" t="str">
        <f aca="false">IF(OR($C2863="",N(TOP!$C$14)=0),"",N($L2863)/TOP!$C$14)</f>
        <v/>
      </c>
      <c r="P2863" s="42" t="str">
        <f aca="false">IF($C2863="","",IFERROR(CHOOSE(MATCH(TOP!$C$10,{"【期間A】","【期間B】","【期間C】"},0),N($M2863),N($N2863),N($O2863)),0))</f>
        <v/>
      </c>
    </row>
    <row r="2864" customFormat="false" ht="15" hidden="false" customHeight="false" outlineLevel="0" collapsed="false">
      <c r="B2864" s="12" t="n">
        <v>2859</v>
      </c>
      <c r="C2864" s="36" t="str">
        <f aca="false">IF(②実績CSV_期間A!$M2860="","",②実績CSV_期間A!$M2860&amp;"")</f>
        <v/>
      </c>
      <c r="D2864" s="12" t="str">
        <f aca="false">IF($C2864="","",②実績CSV_期間A!$N2860)</f>
        <v/>
      </c>
      <c r="E2864" s="12" t="str">
        <f aca="false">IF($C2864="","",RIGHT($D2864,1))</f>
        <v/>
      </c>
      <c r="F2864" s="41" t="str">
        <f aca="false">IF($C2864="","",IFERROR(INDEX(サイズ換算マスタ!$C$6:$C$8,MATCH($E2864,サイズ換算マスタ!$B$6:$B$8,0)),1))</f>
        <v/>
      </c>
      <c r="G2864" s="38" t="str">
        <f aca="false">IF($C2864="","",SUMIFS(②実績CSV_期間A!$AA$2:$AA$5001,②実績CSV_期間A!$M$2:$M$5001,$C2864))</f>
        <v/>
      </c>
      <c r="H2864" s="38" t="str">
        <f aca="false">IF($C2864="","",SUMIFS(③実績CSV_期間B!$AA$2:$AA$5001,③実績CSV_期間B!$M$2:$M$5001,$C2864))</f>
        <v/>
      </c>
      <c r="I2864" s="38" t="str">
        <f aca="false">IF($C2864="","",SUMIFS(④実績CSV_期間C!$AA$2:$AA$5001,④実績CSV_期間C!$M$2:$M$5001,$C2864))</f>
        <v/>
      </c>
      <c r="J2864" s="38" t="str">
        <f aca="false">IF($C2864="","",N($F2864)*N($G2864))</f>
        <v/>
      </c>
      <c r="K2864" s="38" t="str">
        <f aca="false">IF($C2864="","",N($F2864)*N($H2864))</f>
        <v/>
      </c>
      <c r="L2864" s="38" t="str">
        <f aca="false">IF($C2864="","",N($F2864)*N($I2864))</f>
        <v/>
      </c>
      <c r="M2864" s="37" t="str">
        <f aca="false">IF(OR($C2864="",N(TOP!$C$12)=0),"",N($J2864)/TOP!$C$12)</f>
        <v/>
      </c>
      <c r="N2864" s="37" t="str">
        <f aca="false">IF(OR($C2864="",N(TOP!$C$13)=0),"",N($K2864)/TOP!$C$13)</f>
        <v/>
      </c>
      <c r="O2864" s="37" t="str">
        <f aca="false">IF(OR($C2864="",N(TOP!$C$14)=0),"",N($L2864)/TOP!$C$14)</f>
        <v/>
      </c>
      <c r="P2864" s="42" t="str">
        <f aca="false">IF($C2864="","",IFERROR(CHOOSE(MATCH(TOP!$C$10,{"【期間A】","【期間B】","【期間C】"},0),N($M2864),N($N2864),N($O2864)),0))</f>
        <v/>
      </c>
    </row>
    <row r="2865" customFormat="false" ht="15" hidden="false" customHeight="false" outlineLevel="0" collapsed="false">
      <c r="B2865" s="12" t="n">
        <v>2860</v>
      </c>
      <c r="C2865" s="36" t="str">
        <f aca="false">IF(②実績CSV_期間A!$M2861="","",②実績CSV_期間A!$M2861&amp;"")</f>
        <v/>
      </c>
      <c r="D2865" s="12" t="str">
        <f aca="false">IF($C2865="","",②実績CSV_期間A!$N2861)</f>
        <v/>
      </c>
      <c r="E2865" s="12" t="str">
        <f aca="false">IF($C2865="","",RIGHT($D2865,1))</f>
        <v/>
      </c>
      <c r="F2865" s="41" t="str">
        <f aca="false">IF($C2865="","",IFERROR(INDEX(サイズ換算マスタ!$C$6:$C$8,MATCH($E2865,サイズ換算マスタ!$B$6:$B$8,0)),1))</f>
        <v/>
      </c>
      <c r="G2865" s="38" t="str">
        <f aca="false">IF($C2865="","",SUMIFS(②実績CSV_期間A!$AA$2:$AA$5001,②実績CSV_期間A!$M$2:$M$5001,$C2865))</f>
        <v/>
      </c>
      <c r="H2865" s="38" t="str">
        <f aca="false">IF($C2865="","",SUMIFS(③実績CSV_期間B!$AA$2:$AA$5001,③実績CSV_期間B!$M$2:$M$5001,$C2865))</f>
        <v/>
      </c>
      <c r="I2865" s="38" t="str">
        <f aca="false">IF($C2865="","",SUMIFS(④実績CSV_期間C!$AA$2:$AA$5001,④実績CSV_期間C!$M$2:$M$5001,$C2865))</f>
        <v/>
      </c>
      <c r="J2865" s="38" t="str">
        <f aca="false">IF($C2865="","",N($F2865)*N($G2865))</f>
        <v/>
      </c>
      <c r="K2865" s="38" t="str">
        <f aca="false">IF($C2865="","",N($F2865)*N($H2865))</f>
        <v/>
      </c>
      <c r="L2865" s="38" t="str">
        <f aca="false">IF($C2865="","",N($F2865)*N($I2865))</f>
        <v/>
      </c>
      <c r="M2865" s="37" t="str">
        <f aca="false">IF(OR($C2865="",N(TOP!$C$12)=0),"",N($J2865)/TOP!$C$12)</f>
        <v/>
      </c>
      <c r="N2865" s="37" t="str">
        <f aca="false">IF(OR($C2865="",N(TOP!$C$13)=0),"",N($K2865)/TOP!$C$13)</f>
        <v/>
      </c>
      <c r="O2865" s="37" t="str">
        <f aca="false">IF(OR($C2865="",N(TOP!$C$14)=0),"",N($L2865)/TOP!$C$14)</f>
        <v/>
      </c>
      <c r="P2865" s="42" t="str">
        <f aca="false">IF($C2865="","",IFERROR(CHOOSE(MATCH(TOP!$C$10,{"【期間A】","【期間B】","【期間C】"},0),N($M2865),N($N2865),N($O2865)),0))</f>
        <v/>
      </c>
    </row>
    <row r="2866" customFormat="false" ht="15" hidden="false" customHeight="false" outlineLevel="0" collapsed="false">
      <c r="B2866" s="12" t="n">
        <v>2861</v>
      </c>
      <c r="C2866" s="36" t="str">
        <f aca="false">IF(②実績CSV_期間A!$M2862="","",②実績CSV_期間A!$M2862&amp;"")</f>
        <v/>
      </c>
      <c r="D2866" s="12" t="str">
        <f aca="false">IF($C2866="","",②実績CSV_期間A!$N2862)</f>
        <v/>
      </c>
      <c r="E2866" s="12" t="str">
        <f aca="false">IF($C2866="","",RIGHT($D2866,1))</f>
        <v/>
      </c>
      <c r="F2866" s="41" t="str">
        <f aca="false">IF($C2866="","",IFERROR(INDEX(サイズ換算マスタ!$C$6:$C$8,MATCH($E2866,サイズ換算マスタ!$B$6:$B$8,0)),1))</f>
        <v/>
      </c>
      <c r="G2866" s="38" t="str">
        <f aca="false">IF($C2866="","",SUMIFS(②実績CSV_期間A!$AA$2:$AA$5001,②実績CSV_期間A!$M$2:$M$5001,$C2866))</f>
        <v/>
      </c>
      <c r="H2866" s="38" t="str">
        <f aca="false">IF($C2866="","",SUMIFS(③実績CSV_期間B!$AA$2:$AA$5001,③実績CSV_期間B!$M$2:$M$5001,$C2866))</f>
        <v/>
      </c>
      <c r="I2866" s="38" t="str">
        <f aca="false">IF($C2866="","",SUMIFS(④実績CSV_期間C!$AA$2:$AA$5001,④実績CSV_期間C!$M$2:$M$5001,$C2866))</f>
        <v/>
      </c>
      <c r="J2866" s="38" t="str">
        <f aca="false">IF($C2866="","",N($F2866)*N($G2866))</f>
        <v/>
      </c>
      <c r="K2866" s="38" t="str">
        <f aca="false">IF($C2866="","",N($F2866)*N($H2866))</f>
        <v/>
      </c>
      <c r="L2866" s="38" t="str">
        <f aca="false">IF($C2866="","",N($F2866)*N($I2866))</f>
        <v/>
      </c>
      <c r="M2866" s="37" t="str">
        <f aca="false">IF(OR($C2866="",N(TOP!$C$12)=0),"",N($J2866)/TOP!$C$12)</f>
        <v/>
      </c>
      <c r="N2866" s="37" t="str">
        <f aca="false">IF(OR($C2866="",N(TOP!$C$13)=0),"",N($K2866)/TOP!$C$13)</f>
        <v/>
      </c>
      <c r="O2866" s="37" t="str">
        <f aca="false">IF(OR($C2866="",N(TOP!$C$14)=0),"",N($L2866)/TOP!$C$14)</f>
        <v/>
      </c>
      <c r="P2866" s="42" t="str">
        <f aca="false">IF($C2866="","",IFERROR(CHOOSE(MATCH(TOP!$C$10,{"【期間A】","【期間B】","【期間C】"},0),N($M2866),N($N2866),N($O2866)),0))</f>
        <v/>
      </c>
    </row>
    <row r="2867" customFormat="false" ht="15" hidden="false" customHeight="false" outlineLevel="0" collapsed="false">
      <c r="B2867" s="12" t="n">
        <v>2862</v>
      </c>
      <c r="C2867" s="36" t="str">
        <f aca="false">IF(②実績CSV_期間A!$M2863="","",②実績CSV_期間A!$M2863&amp;"")</f>
        <v/>
      </c>
      <c r="D2867" s="12" t="str">
        <f aca="false">IF($C2867="","",②実績CSV_期間A!$N2863)</f>
        <v/>
      </c>
      <c r="E2867" s="12" t="str">
        <f aca="false">IF($C2867="","",RIGHT($D2867,1))</f>
        <v/>
      </c>
      <c r="F2867" s="41" t="str">
        <f aca="false">IF($C2867="","",IFERROR(INDEX(サイズ換算マスタ!$C$6:$C$8,MATCH($E2867,サイズ換算マスタ!$B$6:$B$8,0)),1))</f>
        <v/>
      </c>
      <c r="G2867" s="38" t="str">
        <f aca="false">IF($C2867="","",SUMIFS(②実績CSV_期間A!$AA$2:$AA$5001,②実績CSV_期間A!$M$2:$M$5001,$C2867))</f>
        <v/>
      </c>
      <c r="H2867" s="38" t="str">
        <f aca="false">IF($C2867="","",SUMIFS(③実績CSV_期間B!$AA$2:$AA$5001,③実績CSV_期間B!$M$2:$M$5001,$C2867))</f>
        <v/>
      </c>
      <c r="I2867" s="38" t="str">
        <f aca="false">IF($C2867="","",SUMIFS(④実績CSV_期間C!$AA$2:$AA$5001,④実績CSV_期間C!$M$2:$M$5001,$C2867))</f>
        <v/>
      </c>
      <c r="J2867" s="38" t="str">
        <f aca="false">IF($C2867="","",N($F2867)*N($G2867))</f>
        <v/>
      </c>
      <c r="K2867" s="38" t="str">
        <f aca="false">IF($C2867="","",N($F2867)*N($H2867))</f>
        <v/>
      </c>
      <c r="L2867" s="38" t="str">
        <f aca="false">IF($C2867="","",N($F2867)*N($I2867))</f>
        <v/>
      </c>
      <c r="M2867" s="37" t="str">
        <f aca="false">IF(OR($C2867="",N(TOP!$C$12)=0),"",N($J2867)/TOP!$C$12)</f>
        <v/>
      </c>
      <c r="N2867" s="37" t="str">
        <f aca="false">IF(OR($C2867="",N(TOP!$C$13)=0),"",N($K2867)/TOP!$C$13)</f>
        <v/>
      </c>
      <c r="O2867" s="37" t="str">
        <f aca="false">IF(OR($C2867="",N(TOP!$C$14)=0),"",N($L2867)/TOP!$C$14)</f>
        <v/>
      </c>
      <c r="P2867" s="42" t="str">
        <f aca="false">IF($C2867="","",IFERROR(CHOOSE(MATCH(TOP!$C$10,{"【期間A】","【期間B】","【期間C】"},0),N($M2867),N($N2867),N($O2867)),0))</f>
        <v/>
      </c>
    </row>
    <row r="2868" customFormat="false" ht="15" hidden="false" customHeight="false" outlineLevel="0" collapsed="false">
      <c r="B2868" s="12" t="n">
        <v>2863</v>
      </c>
      <c r="C2868" s="36" t="str">
        <f aca="false">IF(②実績CSV_期間A!$M2864="","",②実績CSV_期間A!$M2864&amp;"")</f>
        <v/>
      </c>
      <c r="D2868" s="12" t="str">
        <f aca="false">IF($C2868="","",②実績CSV_期間A!$N2864)</f>
        <v/>
      </c>
      <c r="E2868" s="12" t="str">
        <f aca="false">IF($C2868="","",RIGHT($D2868,1))</f>
        <v/>
      </c>
      <c r="F2868" s="41" t="str">
        <f aca="false">IF($C2868="","",IFERROR(INDEX(サイズ換算マスタ!$C$6:$C$8,MATCH($E2868,サイズ換算マスタ!$B$6:$B$8,0)),1))</f>
        <v/>
      </c>
      <c r="G2868" s="38" t="str">
        <f aca="false">IF($C2868="","",SUMIFS(②実績CSV_期間A!$AA$2:$AA$5001,②実績CSV_期間A!$M$2:$M$5001,$C2868))</f>
        <v/>
      </c>
      <c r="H2868" s="38" t="str">
        <f aca="false">IF($C2868="","",SUMIFS(③実績CSV_期間B!$AA$2:$AA$5001,③実績CSV_期間B!$M$2:$M$5001,$C2868))</f>
        <v/>
      </c>
      <c r="I2868" s="38" t="str">
        <f aca="false">IF($C2868="","",SUMIFS(④実績CSV_期間C!$AA$2:$AA$5001,④実績CSV_期間C!$M$2:$M$5001,$C2868))</f>
        <v/>
      </c>
      <c r="J2868" s="38" t="str">
        <f aca="false">IF($C2868="","",N($F2868)*N($G2868))</f>
        <v/>
      </c>
      <c r="K2868" s="38" t="str">
        <f aca="false">IF($C2868="","",N($F2868)*N($H2868))</f>
        <v/>
      </c>
      <c r="L2868" s="38" t="str">
        <f aca="false">IF($C2868="","",N($F2868)*N($I2868))</f>
        <v/>
      </c>
      <c r="M2868" s="37" t="str">
        <f aca="false">IF(OR($C2868="",N(TOP!$C$12)=0),"",N($J2868)/TOP!$C$12)</f>
        <v/>
      </c>
      <c r="N2868" s="37" t="str">
        <f aca="false">IF(OR($C2868="",N(TOP!$C$13)=0),"",N($K2868)/TOP!$C$13)</f>
        <v/>
      </c>
      <c r="O2868" s="37" t="str">
        <f aca="false">IF(OR($C2868="",N(TOP!$C$14)=0),"",N($L2868)/TOP!$C$14)</f>
        <v/>
      </c>
      <c r="P2868" s="42" t="str">
        <f aca="false">IF($C2868="","",IFERROR(CHOOSE(MATCH(TOP!$C$10,{"【期間A】","【期間B】","【期間C】"},0),N($M2868),N($N2868),N($O2868)),0))</f>
        <v/>
      </c>
    </row>
    <row r="2869" customFormat="false" ht="15" hidden="false" customHeight="false" outlineLevel="0" collapsed="false">
      <c r="B2869" s="12" t="n">
        <v>2864</v>
      </c>
      <c r="C2869" s="36" t="str">
        <f aca="false">IF(②実績CSV_期間A!$M2865="","",②実績CSV_期間A!$M2865&amp;"")</f>
        <v/>
      </c>
      <c r="D2869" s="12" t="str">
        <f aca="false">IF($C2869="","",②実績CSV_期間A!$N2865)</f>
        <v/>
      </c>
      <c r="E2869" s="12" t="str">
        <f aca="false">IF($C2869="","",RIGHT($D2869,1))</f>
        <v/>
      </c>
      <c r="F2869" s="41" t="str">
        <f aca="false">IF($C2869="","",IFERROR(INDEX(サイズ換算マスタ!$C$6:$C$8,MATCH($E2869,サイズ換算マスタ!$B$6:$B$8,0)),1))</f>
        <v/>
      </c>
      <c r="G2869" s="38" t="str">
        <f aca="false">IF($C2869="","",SUMIFS(②実績CSV_期間A!$AA$2:$AA$5001,②実績CSV_期間A!$M$2:$M$5001,$C2869))</f>
        <v/>
      </c>
      <c r="H2869" s="38" t="str">
        <f aca="false">IF($C2869="","",SUMIFS(③実績CSV_期間B!$AA$2:$AA$5001,③実績CSV_期間B!$M$2:$M$5001,$C2869))</f>
        <v/>
      </c>
      <c r="I2869" s="38" t="str">
        <f aca="false">IF($C2869="","",SUMIFS(④実績CSV_期間C!$AA$2:$AA$5001,④実績CSV_期間C!$M$2:$M$5001,$C2869))</f>
        <v/>
      </c>
      <c r="J2869" s="38" t="str">
        <f aca="false">IF($C2869="","",N($F2869)*N($G2869))</f>
        <v/>
      </c>
      <c r="K2869" s="38" t="str">
        <f aca="false">IF($C2869="","",N($F2869)*N($H2869))</f>
        <v/>
      </c>
      <c r="L2869" s="38" t="str">
        <f aca="false">IF($C2869="","",N($F2869)*N($I2869))</f>
        <v/>
      </c>
      <c r="M2869" s="37" t="str">
        <f aca="false">IF(OR($C2869="",N(TOP!$C$12)=0),"",N($J2869)/TOP!$C$12)</f>
        <v/>
      </c>
      <c r="N2869" s="37" t="str">
        <f aca="false">IF(OR($C2869="",N(TOP!$C$13)=0),"",N($K2869)/TOP!$C$13)</f>
        <v/>
      </c>
      <c r="O2869" s="37" t="str">
        <f aca="false">IF(OR($C2869="",N(TOP!$C$14)=0),"",N($L2869)/TOP!$C$14)</f>
        <v/>
      </c>
      <c r="P2869" s="42" t="str">
        <f aca="false">IF($C2869="","",IFERROR(CHOOSE(MATCH(TOP!$C$10,{"【期間A】","【期間B】","【期間C】"},0),N($M2869),N($N2869),N($O2869)),0))</f>
        <v/>
      </c>
    </row>
    <row r="2870" customFormat="false" ht="15" hidden="false" customHeight="false" outlineLevel="0" collapsed="false">
      <c r="B2870" s="12" t="n">
        <v>2865</v>
      </c>
      <c r="C2870" s="36" t="str">
        <f aca="false">IF(②実績CSV_期間A!$M2866="","",②実績CSV_期間A!$M2866&amp;"")</f>
        <v/>
      </c>
      <c r="D2870" s="12" t="str">
        <f aca="false">IF($C2870="","",②実績CSV_期間A!$N2866)</f>
        <v/>
      </c>
      <c r="E2870" s="12" t="str">
        <f aca="false">IF($C2870="","",RIGHT($D2870,1))</f>
        <v/>
      </c>
      <c r="F2870" s="41" t="str">
        <f aca="false">IF($C2870="","",IFERROR(INDEX(サイズ換算マスタ!$C$6:$C$8,MATCH($E2870,サイズ換算マスタ!$B$6:$B$8,0)),1))</f>
        <v/>
      </c>
      <c r="G2870" s="38" t="str">
        <f aca="false">IF($C2870="","",SUMIFS(②実績CSV_期間A!$AA$2:$AA$5001,②実績CSV_期間A!$M$2:$M$5001,$C2870))</f>
        <v/>
      </c>
      <c r="H2870" s="38" t="str">
        <f aca="false">IF($C2870="","",SUMIFS(③実績CSV_期間B!$AA$2:$AA$5001,③実績CSV_期間B!$M$2:$M$5001,$C2870))</f>
        <v/>
      </c>
      <c r="I2870" s="38" t="str">
        <f aca="false">IF($C2870="","",SUMIFS(④実績CSV_期間C!$AA$2:$AA$5001,④実績CSV_期間C!$M$2:$M$5001,$C2870))</f>
        <v/>
      </c>
      <c r="J2870" s="38" t="str">
        <f aca="false">IF($C2870="","",N($F2870)*N($G2870))</f>
        <v/>
      </c>
      <c r="K2870" s="38" t="str">
        <f aca="false">IF($C2870="","",N($F2870)*N($H2870))</f>
        <v/>
      </c>
      <c r="L2870" s="38" t="str">
        <f aca="false">IF($C2870="","",N($F2870)*N($I2870))</f>
        <v/>
      </c>
      <c r="M2870" s="37" t="str">
        <f aca="false">IF(OR($C2870="",N(TOP!$C$12)=0),"",N($J2870)/TOP!$C$12)</f>
        <v/>
      </c>
      <c r="N2870" s="37" t="str">
        <f aca="false">IF(OR($C2870="",N(TOP!$C$13)=0),"",N($K2870)/TOP!$C$13)</f>
        <v/>
      </c>
      <c r="O2870" s="37" t="str">
        <f aca="false">IF(OR($C2870="",N(TOP!$C$14)=0),"",N($L2870)/TOP!$C$14)</f>
        <v/>
      </c>
      <c r="P2870" s="42" t="str">
        <f aca="false">IF($C2870="","",IFERROR(CHOOSE(MATCH(TOP!$C$10,{"【期間A】","【期間B】","【期間C】"},0),N($M2870),N($N2870),N($O2870)),0))</f>
        <v/>
      </c>
    </row>
    <row r="2871" customFormat="false" ht="15" hidden="false" customHeight="false" outlineLevel="0" collapsed="false">
      <c r="B2871" s="12" t="n">
        <v>2866</v>
      </c>
      <c r="C2871" s="36" t="str">
        <f aca="false">IF(②実績CSV_期間A!$M2867="","",②実績CSV_期間A!$M2867&amp;"")</f>
        <v/>
      </c>
      <c r="D2871" s="12" t="str">
        <f aca="false">IF($C2871="","",②実績CSV_期間A!$N2867)</f>
        <v/>
      </c>
      <c r="E2871" s="12" t="str">
        <f aca="false">IF($C2871="","",RIGHT($D2871,1))</f>
        <v/>
      </c>
      <c r="F2871" s="41" t="str">
        <f aca="false">IF($C2871="","",IFERROR(INDEX(サイズ換算マスタ!$C$6:$C$8,MATCH($E2871,サイズ換算マスタ!$B$6:$B$8,0)),1))</f>
        <v/>
      </c>
      <c r="G2871" s="38" t="str">
        <f aca="false">IF($C2871="","",SUMIFS(②実績CSV_期間A!$AA$2:$AA$5001,②実績CSV_期間A!$M$2:$M$5001,$C2871))</f>
        <v/>
      </c>
      <c r="H2871" s="38" t="str">
        <f aca="false">IF($C2871="","",SUMIFS(③実績CSV_期間B!$AA$2:$AA$5001,③実績CSV_期間B!$M$2:$M$5001,$C2871))</f>
        <v/>
      </c>
      <c r="I2871" s="38" t="str">
        <f aca="false">IF($C2871="","",SUMIFS(④実績CSV_期間C!$AA$2:$AA$5001,④実績CSV_期間C!$M$2:$M$5001,$C2871))</f>
        <v/>
      </c>
      <c r="J2871" s="38" t="str">
        <f aca="false">IF($C2871="","",N($F2871)*N($G2871))</f>
        <v/>
      </c>
      <c r="K2871" s="38" t="str">
        <f aca="false">IF($C2871="","",N($F2871)*N($H2871))</f>
        <v/>
      </c>
      <c r="L2871" s="38" t="str">
        <f aca="false">IF($C2871="","",N($F2871)*N($I2871))</f>
        <v/>
      </c>
      <c r="M2871" s="37" t="str">
        <f aca="false">IF(OR($C2871="",N(TOP!$C$12)=0),"",N($J2871)/TOP!$C$12)</f>
        <v/>
      </c>
      <c r="N2871" s="37" t="str">
        <f aca="false">IF(OR($C2871="",N(TOP!$C$13)=0),"",N($K2871)/TOP!$C$13)</f>
        <v/>
      </c>
      <c r="O2871" s="37" t="str">
        <f aca="false">IF(OR($C2871="",N(TOP!$C$14)=0),"",N($L2871)/TOP!$C$14)</f>
        <v/>
      </c>
      <c r="P2871" s="42" t="str">
        <f aca="false">IF($C2871="","",IFERROR(CHOOSE(MATCH(TOP!$C$10,{"【期間A】","【期間B】","【期間C】"},0),N($M2871),N($N2871),N($O2871)),0))</f>
        <v/>
      </c>
    </row>
    <row r="2872" customFormat="false" ht="15" hidden="false" customHeight="false" outlineLevel="0" collapsed="false">
      <c r="B2872" s="12" t="n">
        <v>2867</v>
      </c>
      <c r="C2872" s="36" t="str">
        <f aca="false">IF(②実績CSV_期間A!$M2868="","",②実績CSV_期間A!$M2868&amp;"")</f>
        <v/>
      </c>
      <c r="D2872" s="12" t="str">
        <f aca="false">IF($C2872="","",②実績CSV_期間A!$N2868)</f>
        <v/>
      </c>
      <c r="E2872" s="12" t="str">
        <f aca="false">IF($C2872="","",RIGHT($D2872,1))</f>
        <v/>
      </c>
      <c r="F2872" s="41" t="str">
        <f aca="false">IF($C2872="","",IFERROR(INDEX(サイズ換算マスタ!$C$6:$C$8,MATCH($E2872,サイズ換算マスタ!$B$6:$B$8,0)),1))</f>
        <v/>
      </c>
      <c r="G2872" s="38" t="str">
        <f aca="false">IF($C2872="","",SUMIFS(②実績CSV_期間A!$AA$2:$AA$5001,②実績CSV_期間A!$M$2:$M$5001,$C2872))</f>
        <v/>
      </c>
      <c r="H2872" s="38" t="str">
        <f aca="false">IF($C2872="","",SUMIFS(③実績CSV_期間B!$AA$2:$AA$5001,③実績CSV_期間B!$M$2:$M$5001,$C2872))</f>
        <v/>
      </c>
      <c r="I2872" s="38" t="str">
        <f aca="false">IF($C2872="","",SUMIFS(④実績CSV_期間C!$AA$2:$AA$5001,④実績CSV_期間C!$M$2:$M$5001,$C2872))</f>
        <v/>
      </c>
      <c r="J2872" s="38" t="str">
        <f aca="false">IF($C2872="","",N($F2872)*N($G2872))</f>
        <v/>
      </c>
      <c r="K2872" s="38" t="str">
        <f aca="false">IF($C2872="","",N($F2872)*N($H2872))</f>
        <v/>
      </c>
      <c r="L2872" s="38" t="str">
        <f aca="false">IF($C2872="","",N($F2872)*N($I2872))</f>
        <v/>
      </c>
      <c r="M2872" s="37" t="str">
        <f aca="false">IF(OR($C2872="",N(TOP!$C$12)=0),"",N($J2872)/TOP!$C$12)</f>
        <v/>
      </c>
      <c r="N2872" s="37" t="str">
        <f aca="false">IF(OR($C2872="",N(TOP!$C$13)=0),"",N($K2872)/TOP!$C$13)</f>
        <v/>
      </c>
      <c r="O2872" s="37" t="str">
        <f aca="false">IF(OR($C2872="",N(TOP!$C$14)=0),"",N($L2872)/TOP!$C$14)</f>
        <v/>
      </c>
      <c r="P2872" s="42" t="str">
        <f aca="false">IF($C2872="","",IFERROR(CHOOSE(MATCH(TOP!$C$10,{"【期間A】","【期間B】","【期間C】"},0),N($M2872),N($N2872),N($O2872)),0))</f>
        <v/>
      </c>
    </row>
    <row r="2873" customFormat="false" ht="15" hidden="false" customHeight="false" outlineLevel="0" collapsed="false">
      <c r="B2873" s="12" t="n">
        <v>2868</v>
      </c>
      <c r="C2873" s="36" t="str">
        <f aca="false">IF(②実績CSV_期間A!$M2869="","",②実績CSV_期間A!$M2869&amp;"")</f>
        <v/>
      </c>
      <c r="D2873" s="12" t="str">
        <f aca="false">IF($C2873="","",②実績CSV_期間A!$N2869)</f>
        <v/>
      </c>
      <c r="E2873" s="12" t="str">
        <f aca="false">IF($C2873="","",RIGHT($D2873,1))</f>
        <v/>
      </c>
      <c r="F2873" s="41" t="str">
        <f aca="false">IF($C2873="","",IFERROR(INDEX(サイズ換算マスタ!$C$6:$C$8,MATCH($E2873,サイズ換算マスタ!$B$6:$B$8,0)),1))</f>
        <v/>
      </c>
      <c r="G2873" s="38" t="str">
        <f aca="false">IF($C2873="","",SUMIFS(②実績CSV_期間A!$AA$2:$AA$5001,②実績CSV_期間A!$M$2:$M$5001,$C2873))</f>
        <v/>
      </c>
      <c r="H2873" s="38" t="str">
        <f aca="false">IF($C2873="","",SUMIFS(③実績CSV_期間B!$AA$2:$AA$5001,③実績CSV_期間B!$M$2:$M$5001,$C2873))</f>
        <v/>
      </c>
      <c r="I2873" s="38" t="str">
        <f aca="false">IF($C2873="","",SUMIFS(④実績CSV_期間C!$AA$2:$AA$5001,④実績CSV_期間C!$M$2:$M$5001,$C2873))</f>
        <v/>
      </c>
      <c r="J2873" s="38" t="str">
        <f aca="false">IF($C2873="","",N($F2873)*N($G2873))</f>
        <v/>
      </c>
      <c r="K2873" s="38" t="str">
        <f aca="false">IF($C2873="","",N($F2873)*N($H2873))</f>
        <v/>
      </c>
      <c r="L2873" s="38" t="str">
        <f aca="false">IF($C2873="","",N($F2873)*N($I2873))</f>
        <v/>
      </c>
      <c r="M2873" s="37" t="str">
        <f aca="false">IF(OR($C2873="",N(TOP!$C$12)=0),"",N($J2873)/TOP!$C$12)</f>
        <v/>
      </c>
      <c r="N2873" s="37" t="str">
        <f aca="false">IF(OR($C2873="",N(TOP!$C$13)=0),"",N($K2873)/TOP!$C$13)</f>
        <v/>
      </c>
      <c r="O2873" s="37" t="str">
        <f aca="false">IF(OR($C2873="",N(TOP!$C$14)=0),"",N($L2873)/TOP!$C$14)</f>
        <v/>
      </c>
      <c r="P2873" s="42" t="str">
        <f aca="false">IF($C2873="","",IFERROR(CHOOSE(MATCH(TOP!$C$10,{"【期間A】","【期間B】","【期間C】"},0),N($M2873),N($N2873),N($O2873)),0))</f>
        <v/>
      </c>
    </row>
    <row r="2874" customFormat="false" ht="15" hidden="false" customHeight="false" outlineLevel="0" collapsed="false">
      <c r="B2874" s="12" t="n">
        <v>2869</v>
      </c>
      <c r="C2874" s="36" t="str">
        <f aca="false">IF(②実績CSV_期間A!$M2870="","",②実績CSV_期間A!$M2870&amp;"")</f>
        <v/>
      </c>
      <c r="D2874" s="12" t="str">
        <f aca="false">IF($C2874="","",②実績CSV_期間A!$N2870)</f>
        <v/>
      </c>
      <c r="E2874" s="12" t="str">
        <f aca="false">IF($C2874="","",RIGHT($D2874,1))</f>
        <v/>
      </c>
      <c r="F2874" s="41" t="str">
        <f aca="false">IF($C2874="","",IFERROR(INDEX(サイズ換算マスタ!$C$6:$C$8,MATCH($E2874,サイズ換算マスタ!$B$6:$B$8,0)),1))</f>
        <v/>
      </c>
      <c r="G2874" s="38" t="str">
        <f aca="false">IF($C2874="","",SUMIFS(②実績CSV_期間A!$AA$2:$AA$5001,②実績CSV_期間A!$M$2:$M$5001,$C2874))</f>
        <v/>
      </c>
      <c r="H2874" s="38" t="str">
        <f aca="false">IF($C2874="","",SUMIFS(③実績CSV_期間B!$AA$2:$AA$5001,③実績CSV_期間B!$M$2:$M$5001,$C2874))</f>
        <v/>
      </c>
      <c r="I2874" s="38" t="str">
        <f aca="false">IF($C2874="","",SUMIFS(④実績CSV_期間C!$AA$2:$AA$5001,④実績CSV_期間C!$M$2:$M$5001,$C2874))</f>
        <v/>
      </c>
      <c r="J2874" s="38" t="str">
        <f aca="false">IF($C2874="","",N($F2874)*N($G2874))</f>
        <v/>
      </c>
      <c r="K2874" s="38" t="str">
        <f aca="false">IF($C2874="","",N($F2874)*N($H2874))</f>
        <v/>
      </c>
      <c r="L2874" s="38" t="str">
        <f aca="false">IF($C2874="","",N($F2874)*N($I2874))</f>
        <v/>
      </c>
      <c r="M2874" s="37" t="str">
        <f aca="false">IF(OR($C2874="",N(TOP!$C$12)=0),"",N($J2874)/TOP!$C$12)</f>
        <v/>
      </c>
      <c r="N2874" s="37" t="str">
        <f aca="false">IF(OR($C2874="",N(TOP!$C$13)=0),"",N($K2874)/TOP!$C$13)</f>
        <v/>
      </c>
      <c r="O2874" s="37" t="str">
        <f aca="false">IF(OR($C2874="",N(TOP!$C$14)=0),"",N($L2874)/TOP!$C$14)</f>
        <v/>
      </c>
      <c r="P2874" s="42" t="str">
        <f aca="false">IF($C2874="","",IFERROR(CHOOSE(MATCH(TOP!$C$10,{"【期間A】","【期間B】","【期間C】"},0),N($M2874),N($N2874),N($O2874)),0))</f>
        <v/>
      </c>
    </row>
    <row r="2875" customFormat="false" ht="15" hidden="false" customHeight="false" outlineLevel="0" collapsed="false">
      <c r="B2875" s="12" t="n">
        <v>2870</v>
      </c>
      <c r="C2875" s="36" t="str">
        <f aca="false">IF(②実績CSV_期間A!$M2871="","",②実績CSV_期間A!$M2871&amp;"")</f>
        <v/>
      </c>
      <c r="D2875" s="12" t="str">
        <f aca="false">IF($C2875="","",②実績CSV_期間A!$N2871)</f>
        <v/>
      </c>
      <c r="E2875" s="12" t="str">
        <f aca="false">IF($C2875="","",RIGHT($D2875,1))</f>
        <v/>
      </c>
      <c r="F2875" s="41" t="str">
        <f aca="false">IF($C2875="","",IFERROR(INDEX(サイズ換算マスタ!$C$6:$C$8,MATCH($E2875,サイズ換算マスタ!$B$6:$B$8,0)),1))</f>
        <v/>
      </c>
      <c r="G2875" s="38" t="str">
        <f aca="false">IF($C2875="","",SUMIFS(②実績CSV_期間A!$AA$2:$AA$5001,②実績CSV_期間A!$M$2:$M$5001,$C2875))</f>
        <v/>
      </c>
      <c r="H2875" s="38" t="str">
        <f aca="false">IF($C2875="","",SUMIFS(③実績CSV_期間B!$AA$2:$AA$5001,③実績CSV_期間B!$M$2:$M$5001,$C2875))</f>
        <v/>
      </c>
      <c r="I2875" s="38" t="str">
        <f aca="false">IF($C2875="","",SUMIFS(④実績CSV_期間C!$AA$2:$AA$5001,④実績CSV_期間C!$M$2:$M$5001,$C2875))</f>
        <v/>
      </c>
      <c r="J2875" s="38" t="str">
        <f aca="false">IF($C2875="","",N($F2875)*N($G2875))</f>
        <v/>
      </c>
      <c r="K2875" s="38" t="str">
        <f aca="false">IF($C2875="","",N($F2875)*N($H2875))</f>
        <v/>
      </c>
      <c r="L2875" s="38" t="str">
        <f aca="false">IF($C2875="","",N($F2875)*N($I2875))</f>
        <v/>
      </c>
      <c r="M2875" s="37" t="str">
        <f aca="false">IF(OR($C2875="",N(TOP!$C$12)=0),"",N($J2875)/TOP!$C$12)</f>
        <v/>
      </c>
      <c r="N2875" s="37" t="str">
        <f aca="false">IF(OR($C2875="",N(TOP!$C$13)=0),"",N($K2875)/TOP!$C$13)</f>
        <v/>
      </c>
      <c r="O2875" s="37" t="str">
        <f aca="false">IF(OR($C2875="",N(TOP!$C$14)=0),"",N($L2875)/TOP!$C$14)</f>
        <v/>
      </c>
      <c r="P2875" s="42" t="str">
        <f aca="false">IF($C2875="","",IFERROR(CHOOSE(MATCH(TOP!$C$10,{"【期間A】","【期間B】","【期間C】"},0),N($M2875),N($N2875),N($O2875)),0))</f>
        <v/>
      </c>
    </row>
    <row r="2876" customFormat="false" ht="15" hidden="false" customHeight="false" outlineLevel="0" collapsed="false">
      <c r="B2876" s="12" t="n">
        <v>2871</v>
      </c>
      <c r="C2876" s="36" t="str">
        <f aca="false">IF(②実績CSV_期間A!$M2872="","",②実績CSV_期間A!$M2872&amp;"")</f>
        <v/>
      </c>
      <c r="D2876" s="12" t="str">
        <f aca="false">IF($C2876="","",②実績CSV_期間A!$N2872)</f>
        <v/>
      </c>
      <c r="E2876" s="12" t="str">
        <f aca="false">IF($C2876="","",RIGHT($D2876,1))</f>
        <v/>
      </c>
      <c r="F2876" s="41" t="str">
        <f aca="false">IF($C2876="","",IFERROR(INDEX(サイズ換算マスタ!$C$6:$C$8,MATCH($E2876,サイズ換算マスタ!$B$6:$B$8,0)),1))</f>
        <v/>
      </c>
      <c r="G2876" s="38" t="str">
        <f aca="false">IF($C2876="","",SUMIFS(②実績CSV_期間A!$AA$2:$AA$5001,②実績CSV_期間A!$M$2:$M$5001,$C2876))</f>
        <v/>
      </c>
      <c r="H2876" s="38" t="str">
        <f aca="false">IF($C2876="","",SUMIFS(③実績CSV_期間B!$AA$2:$AA$5001,③実績CSV_期間B!$M$2:$M$5001,$C2876))</f>
        <v/>
      </c>
      <c r="I2876" s="38" t="str">
        <f aca="false">IF($C2876="","",SUMIFS(④実績CSV_期間C!$AA$2:$AA$5001,④実績CSV_期間C!$M$2:$M$5001,$C2876))</f>
        <v/>
      </c>
      <c r="J2876" s="38" t="str">
        <f aca="false">IF($C2876="","",N($F2876)*N($G2876))</f>
        <v/>
      </c>
      <c r="K2876" s="38" t="str">
        <f aca="false">IF($C2876="","",N($F2876)*N($H2876))</f>
        <v/>
      </c>
      <c r="L2876" s="38" t="str">
        <f aca="false">IF($C2876="","",N($F2876)*N($I2876))</f>
        <v/>
      </c>
      <c r="M2876" s="37" t="str">
        <f aca="false">IF(OR($C2876="",N(TOP!$C$12)=0),"",N($J2876)/TOP!$C$12)</f>
        <v/>
      </c>
      <c r="N2876" s="37" t="str">
        <f aca="false">IF(OR($C2876="",N(TOP!$C$13)=0),"",N($K2876)/TOP!$C$13)</f>
        <v/>
      </c>
      <c r="O2876" s="37" t="str">
        <f aca="false">IF(OR($C2876="",N(TOP!$C$14)=0),"",N($L2876)/TOP!$C$14)</f>
        <v/>
      </c>
      <c r="P2876" s="42" t="str">
        <f aca="false">IF($C2876="","",IFERROR(CHOOSE(MATCH(TOP!$C$10,{"【期間A】","【期間B】","【期間C】"},0),N($M2876),N($N2876),N($O2876)),0))</f>
        <v/>
      </c>
    </row>
    <row r="2877" customFormat="false" ht="15" hidden="false" customHeight="false" outlineLevel="0" collapsed="false">
      <c r="B2877" s="12" t="n">
        <v>2872</v>
      </c>
      <c r="C2877" s="36" t="str">
        <f aca="false">IF(②実績CSV_期間A!$M2873="","",②実績CSV_期間A!$M2873&amp;"")</f>
        <v/>
      </c>
      <c r="D2877" s="12" t="str">
        <f aca="false">IF($C2877="","",②実績CSV_期間A!$N2873)</f>
        <v/>
      </c>
      <c r="E2877" s="12" t="str">
        <f aca="false">IF($C2877="","",RIGHT($D2877,1))</f>
        <v/>
      </c>
      <c r="F2877" s="41" t="str">
        <f aca="false">IF($C2877="","",IFERROR(INDEX(サイズ換算マスタ!$C$6:$C$8,MATCH($E2877,サイズ換算マスタ!$B$6:$B$8,0)),1))</f>
        <v/>
      </c>
      <c r="G2877" s="38" t="str">
        <f aca="false">IF($C2877="","",SUMIFS(②実績CSV_期間A!$AA$2:$AA$5001,②実績CSV_期間A!$M$2:$M$5001,$C2877))</f>
        <v/>
      </c>
      <c r="H2877" s="38" t="str">
        <f aca="false">IF($C2877="","",SUMIFS(③実績CSV_期間B!$AA$2:$AA$5001,③実績CSV_期間B!$M$2:$M$5001,$C2877))</f>
        <v/>
      </c>
      <c r="I2877" s="38" t="str">
        <f aca="false">IF($C2877="","",SUMIFS(④実績CSV_期間C!$AA$2:$AA$5001,④実績CSV_期間C!$M$2:$M$5001,$C2877))</f>
        <v/>
      </c>
      <c r="J2877" s="38" t="str">
        <f aca="false">IF($C2877="","",N($F2877)*N($G2877))</f>
        <v/>
      </c>
      <c r="K2877" s="38" t="str">
        <f aca="false">IF($C2877="","",N($F2877)*N($H2877))</f>
        <v/>
      </c>
      <c r="L2877" s="38" t="str">
        <f aca="false">IF($C2877="","",N($F2877)*N($I2877))</f>
        <v/>
      </c>
      <c r="M2877" s="37" t="str">
        <f aca="false">IF(OR($C2877="",N(TOP!$C$12)=0),"",N($J2877)/TOP!$C$12)</f>
        <v/>
      </c>
      <c r="N2877" s="37" t="str">
        <f aca="false">IF(OR($C2877="",N(TOP!$C$13)=0),"",N($K2877)/TOP!$C$13)</f>
        <v/>
      </c>
      <c r="O2877" s="37" t="str">
        <f aca="false">IF(OR($C2877="",N(TOP!$C$14)=0),"",N($L2877)/TOP!$C$14)</f>
        <v/>
      </c>
      <c r="P2877" s="42" t="str">
        <f aca="false">IF($C2877="","",IFERROR(CHOOSE(MATCH(TOP!$C$10,{"【期間A】","【期間B】","【期間C】"},0),N($M2877),N($N2877),N($O2877)),0))</f>
        <v/>
      </c>
    </row>
    <row r="2878" customFormat="false" ht="15" hidden="false" customHeight="false" outlineLevel="0" collapsed="false">
      <c r="B2878" s="12" t="n">
        <v>2873</v>
      </c>
      <c r="C2878" s="36" t="str">
        <f aca="false">IF(②実績CSV_期間A!$M2874="","",②実績CSV_期間A!$M2874&amp;"")</f>
        <v/>
      </c>
      <c r="D2878" s="12" t="str">
        <f aca="false">IF($C2878="","",②実績CSV_期間A!$N2874)</f>
        <v/>
      </c>
      <c r="E2878" s="12" t="str">
        <f aca="false">IF($C2878="","",RIGHT($D2878,1))</f>
        <v/>
      </c>
      <c r="F2878" s="41" t="str">
        <f aca="false">IF($C2878="","",IFERROR(INDEX(サイズ換算マスタ!$C$6:$C$8,MATCH($E2878,サイズ換算マスタ!$B$6:$B$8,0)),1))</f>
        <v/>
      </c>
      <c r="G2878" s="38" t="str">
        <f aca="false">IF($C2878="","",SUMIFS(②実績CSV_期間A!$AA$2:$AA$5001,②実績CSV_期間A!$M$2:$M$5001,$C2878))</f>
        <v/>
      </c>
      <c r="H2878" s="38" t="str">
        <f aca="false">IF($C2878="","",SUMIFS(③実績CSV_期間B!$AA$2:$AA$5001,③実績CSV_期間B!$M$2:$M$5001,$C2878))</f>
        <v/>
      </c>
      <c r="I2878" s="38" t="str">
        <f aca="false">IF($C2878="","",SUMIFS(④実績CSV_期間C!$AA$2:$AA$5001,④実績CSV_期間C!$M$2:$M$5001,$C2878))</f>
        <v/>
      </c>
      <c r="J2878" s="38" t="str">
        <f aca="false">IF($C2878="","",N($F2878)*N($G2878))</f>
        <v/>
      </c>
      <c r="K2878" s="38" t="str">
        <f aca="false">IF($C2878="","",N($F2878)*N($H2878))</f>
        <v/>
      </c>
      <c r="L2878" s="38" t="str">
        <f aca="false">IF($C2878="","",N($F2878)*N($I2878))</f>
        <v/>
      </c>
      <c r="M2878" s="37" t="str">
        <f aca="false">IF(OR($C2878="",N(TOP!$C$12)=0),"",N($J2878)/TOP!$C$12)</f>
        <v/>
      </c>
      <c r="N2878" s="37" t="str">
        <f aca="false">IF(OR($C2878="",N(TOP!$C$13)=0),"",N($K2878)/TOP!$C$13)</f>
        <v/>
      </c>
      <c r="O2878" s="37" t="str">
        <f aca="false">IF(OR($C2878="",N(TOP!$C$14)=0),"",N($L2878)/TOP!$C$14)</f>
        <v/>
      </c>
      <c r="P2878" s="42" t="str">
        <f aca="false">IF($C2878="","",IFERROR(CHOOSE(MATCH(TOP!$C$10,{"【期間A】","【期間B】","【期間C】"},0),N($M2878),N($N2878),N($O2878)),0))</f>
        <v/>
      </c>
    </row>
    <row r="2879" customFormat="false" ht="15" hidden="false" customHeight="false" outlineLevel="0" collapsed="false">
      <c r="B2879" s="12" t="n">
        <v>2874</v>
      </c>
      <c r="C2879" s="36" t="str">
        <f aca="false">IF(②実績CSV_期間A!$M2875="","",②実績CSV_期間A!$M2875&amp;"")</f>
        <v/>
      </c>
      <c r="D2879" s="12" t="str">
        <f aca="false">IF($C2879="","",②実績CSV_期間A!$N2875)</f>
        <v/>
      </c>
      <c r="E2879" s="12" t="str">
        <f aca="false">IF($C2879="","",RIGHT($D2879,1))</f>
        <v/>
      </c>
      <c r="F2879" s="41" t="str">
        <f aca="false">IF($C2879="","",IFERROR(INDEX(サイズ換算マスタ!$C$6:$C$8,MATCH($E2879,サイズ換算マスタ!$B$6:$B$8,0)),1))</f>
        <v/>
      </c>
      <c r="G2879" s="38" t="str">
        <f aca="false">IF($C2879="","",SUMIFS(②実績CSV_期間A!$AA$2:$AA$5001,②実績CSV_期間A!$M$2:$M$5001,$C2879))</f>
        <v/>
      </c>
      <c r="H2879" s="38" t="str">
        <f aca="false">IF($C2879="","",SUMIFS(③実績CSV_期間B!$AA$2:$AA$5001,③実績CSV_期間B!$M$2:$M$5001,$C2879))</f>
        <v/>
      </c>
      <c r="I2879" s="38" t="str">
        <f aca="false">IF($C2879="","",SUMIFS(④実績CSV_期間C!$AA$2:$AA$5001,④実績CSV_期間C!$M$2:$M$5001,$C2879))</f>
        <v/>
      </c>
      <c r="J2879" s="38" t="str">
        <f aca="false">IF($C2879="","",N($F2879)*N($G2879))</f>
        <v/>
      </c>
      <c r="K2879" s="38" t="str">
        <f aca="false">IF($C2879="","",N($F2879)*N($H2879))</f>
        <v/>
      </c>
      <c r="L2879" s="38" t="str">
        <f aca="false">IF($C2879="","",N($F2879)*N($I2879))</f>
        <v/>
      </c>
      <c r="M2879" s="37" t="str">
        <f aca="false">IF(OR($C2879="",N(TOP!$C$12)=0),"",N($J2879)/TOP!$C$12)</f>
        <v/>
      </c>
      <c r="N2879" s="37" t="str">
        <f aca="false">IF(OR($C2879="",N(TOP!$C$13)=0),"",N($K2879)/TOP!$C$13)</f>
        <v/>
      </c>
      <c r="O2879" s="37" t="str">
        <f aca="false">IF(OR($C2879="",N(TOP!$C$14)=0),"",N($L2879)/TOP!$C$14)</f>
        <v/>
      </c>
      <c r="P2879" s="42" t="str">
        <f aca="false">IF($C2879="","",IFERROR(CHOOSE(MATCH(TOP!$C$10,{"【期間A】","【期間B】","【期間C】"},0),N($M2879),N($N2879),N($O2879)),0))</f>
        <v/>
      </c>
    </row>
    <row r="2880" customFormat="false" ht="15" hidden="false" customHeight="false" outlineLevel="0" collapsed="false">
      <c r="B2880" s="12" t="n">
        <v>2875</v>
      </c>
      <c r="C2880" s="36" t="str">
        <f aca="false">IF(②実績CSV_期間A!$M2876="","",②実績CSV_期間A!$M2876&amp;"")</f>
        <v/>
      </c>
      <c r="D2880" s="12" t="str">
        <f aca="false">IF($C2880="","",②実績CSV_期間A!$N2876)</f>
        <v/>
      </c>
      <c r="E2880" s="12" t="str">
        <f aca="false">IF($C2880="","",RIGHT($D2880,1))</f>
        <v/>
      </c>
      <c r="F2880" s="41" t="str">
        <f aca="false">IF($C2880="","",IFERROR(INDEX(サイズ換算マスタ!$C$6:$C$8,MATCH($E2880,サイズ換算マスタ!$B$6:$B$8,0)),1))</f>
        <v/>
      </c>
      <c r="G2880" s="38" t="str">
        <f aca="false">IF($C2880="","",SUMIFS(②実績CSV_期間A!$AA$2:$AA$5001,②実績CSV_期間A!$M$2:$M$5001,$C2880))</f>
        <v/>
      </c>
      <c r="H2880" s="38" t="str">
        <f aca="false">IF($C2880="","",SUMIFS(③実績CSV_期間B!$AA$2:$AA$5001,③実績CSV_期間B!$M$2:$M$5001,$C2880))</f>
        <v/>
      </c>
      <c r="I2880" s="38" t="str">
        <f aca="false">IF($C2880="","",SUMIFS(④実績CSV_期間C!$AA$2:$AA$5001,④実績CSV_期間C!$M$2:$M$5001,$C2880))</f>
        <v/>
      </c>
      <c r="J2880" s="38" t="str">
        <f aca="false">IF($C2880="","",N($F2880)*N($G2880))</f>
        <v/>
      </c>
      <c r="K2880" s="38" t="str">
        <f aca="false">IF($C2880="","",N($F2880)*N($H2880))</f>
        <v/>
      </c>
      <c r="L2880" s="38" t="str">
        <f aca="false">IF($C2880="","",N($F2880)*N($I2880))</f>
        <v/>
      </c>
      <c r="M2880" s="37" t="str">
        <f aca="false">IF(OR($C2880="",N(TOP!$C$12)=0),"",N($J2880)/TOP!$C$12)</f>
        <v/>
      </c>
      <c r="N2880" s="37" t="str">
        <f aca="false">IF(OR($C2880="",N(TOP!$C$13)=0),"",N($K2880)/TOP!$C$13)</f>
        <v/>
      </c>
      <c r="O2880" s="37" t="str">
        <f aca="false">IF(OR($C2880="",N(TOP!$C$14)=0),"",N($L2880)/TOP!$C$14)</f>
        <v/>
      </c>
      <c r="P2880" s="42" t="str">
        <f aca="false">IF($C2880="","",IFERROR(CHOOSE(MATCH(TOP!$C$10,{"【期間A】","【期間B】","【期間C】"},0),N($M2880),N($N2880),N($O2880)),0))</f>
        <v/>
      </c>
    </row>
    <row r="2881" customFormat="false" ht="15" hidden="false" customHeight="false" outlineLevel="0" collapsed="false">
      <c r="B2881" s="12" t="n">
        <v>2876</v>
      </c>
      <c r="C2881" s="36" t="str">
        <f aca="false">IF(②実績CSV_期間A!$M2877="","",②実績CSV_期間A!$M2877&amp;"")</f>
        <v/>
      </c>
      <c r="D2881" s="12" t="str">
        <f aca="false">IF($C2881="","",②実績CSV_期間A!$N2877)</f>
        <v/>
      </c>
      <c r="E2881" s="12" t="str">
        <f aca="false">IF($C2881="","",RIGHT($D2881,1))</f>
        <v/>
      </c>
      <c r="F2881" s="41" t="str">
        <f aca="false">IF($C2881="","",IFERROR(INDEX(サイズ換算マスタ!$C$6:$C$8,MATCH($E2881,サイズ換算マスタ!$B$6:$B$8,0)),1))</f>
        <v/>
      </c>
      <c r="G2881" s="38" t="str">
        <f aca="false">IF($C2881="","",SUMIFS(②実績CSV_期間A!$AA$2:$AA$5001,②実績CSV_期間A!$M$2:$M$5001,$C2881))</f>
        <v/>
      </c>
      <c r="H2881" s="38" t="str">
        <f aca="false">IF($C2881="","",SUMIFS(③実績CSV_期間B!$AA$2:$AA$5001,③実績CSV_期間B!$M$2:$M$5001,$C2881))</f>
        <v/>
      </c>
      <c r="I2881" s="38" t="str">
        <f aca="false">IF($C2881="","",SUMIFS(④実績CSV_期間C!$AA$2:$AA$5001,④実績CSV_期間C!$M$2:$M$5001,$C2881))</f>
        <v/>
      </c>
      <c r="J2881" s="38" t="str">
        <f aca="false">IF($C2881="","",N($F2881)*N($G2881))</f>
        <v/>
      </c>
      <c r="K2881" s="38" t="str">
        <f aca="false">IF($C2881="","",N($F2881)*N($H2881))</f>
        <v/>
      </c>
      <c r="L2881" s="38" t="str">
        <f aca="false">IF($C2881="","",N($F2881)*N($I2881))</f>
        <v/>
      </c>
      <c r="M2881" s="37" t="str">
        <f aca="false">IF(OR($C2881="",N(TOP!$C$12)=0),"",N($J2881)/TOP!$C$12)</f>
        <v/>
      </c>
      <c r="N2881" s="37" t="str">
        <f aca="false">IF(OR($C2881="",N(TOP!$C$13)=0),"",N($K2881)/TOP!$C$13)</f>
        <v/>
      </c>
      <c r="O2881" s="37" t="str">
        <f aca="false">IF(OR($C2881="",N(TOP!$C$14)=0),"",N($L2881)/TOP!$C$14)</f>
        <v/>
      </c>
      <c r="P2881" s="42" t="str">
        <f aca="false">IF($C2881="","",IFERROR(CHOOSE(MATCH(TOP!$C$10,{"【期間A】","【期間B】","【期間C】"},0),N($M2881),N($N2881),N($O2881)),0))</f>
        <v/>
      </c>
    </row>
    <row r="2882" customFormat="false" ht="15" hidden="false" customHeight="false" outlineLevel="0" collapsed="false">
      <c r="B2882" s="12" t="n">
        <v>2877</v>
      </c>
      <c r="C2882" s="36" t="str">
        <f aca="false">IF(②実績CSV_期間A!$M2878="","",②実績CSV_期間A!$M2878&amp;"")</f>
        <v/>
      </c>
      <c r="D2882" s="12" t="str">
        <f aca="false">IF($C2882="","",②実績CSV_期間A!$N2878)</f>
        <v/>
      </c>
      <c r="E2882" s="12" t="str">
        <f aca="false">IF($C2882="","",RIGHT($D2882,1))</f>
        <v/>
      </c>
      <c r="F2882" s="41" t="str">
        <f aca="false">IF($C2882="","",IFERROR(INDEX(サイズ換算マスタ!$C$6:$C$8,MATCH($E2882,サイズ換算マスタ!$B$6:$B$8,0)),1))</f>
        <v/>
      </c>
      <c r="G2882" s="38" t="str">
        <f aca="false">IF($C2882="","",SUMIFS(②実績CSV_期間A!$AA$2:$AA$5001,②実績CSV_期間A!$M$2:$M$5001,$C2882))</f>
        <v/>
      </c>
      <c r="H2882" s="38" t="str">
        <f aca="false">IF($C2882="","",SUMIFS(③実績CSV_期間B!$AA$2:$AA$5001,③実績CSV_期間B!$M$2:$M$5001,$C2882))</f>
        <v/>
      </c>
      <c r="I2882" s="38" t="str">
        <f aca="false">IF($C2882="","",SUMIFS(④実績CSV_期間C!$AA$2:$AA$5001,④実績CSV_期間C!$M$2:$M$5001,$C2882))</f>
        <v/>
      </c>
      <c r="J2882" s="38" t="str">
        <f aca="false">IF($C2882="","",N($F2882)*N($G2882))</f>
        <v/>
      </c>
      <c r="K2882" s="38" t="str">
        <f aca="false">IF($C2882="","",N($F2882)*N($H2882))</f>
        <v/>
      </c>
      <c r="L2882" s="38" t="str">
        <f aca="false">IF($C2882="","",N($F2882)*N($I2882))</f>
        <v/>
      </c>
      <c r="M2882" s="37" t="str">
        <f aca="false">IF(OR($C2882="",N(TOP!$C$12)=0),"",N($J2882)/TOP!$C$12)</f>
        <v/>
      </c>
      <c r="N2882" s="37" t="str">
        <f aca="false">IF(OR($C2882="",N(TOP!$C$13)=0),"",N($K2882)/TOP!$C$13)</f>
        <v/>
      </c>
      <c r="O2882" s="37" t="str">
        <f aca="false">IF(OR($C2882="",N(TOP!$C$14)=0),"",N($L2882)/TOP!$C$14)</f>
        <v/>
      </c>
      <c r="P2882" s="42" t="str">
        <f aca="false">IF($C2882="","",IFERROR(CHOOSE(MATCH(TOP!$C$10,{"【期間A】","【期間B】","【期間C】"},0),N($M2882),N($N2882),N($O2882)),0))</f>
        <v/>
      </c>
    </row>
    <row r="2883" customFormat="false" ht="15" hidden="false" customHeight="false" outlineLevel="0" collapsed="false">
      <c r="B2883" s="12" t="n">
        <v>2878</v>
      </c>
      <c r="C2883" s="36" t="str">
        <f aca="false">IF(②実績CSV_期間A!$M2879="","",②実績CSV_期間A!$M2879&amp;"")</f>
        <v/>
      </c>
      <c r="D2883" s="12" t="str">
        <f aca="false">IF($C2883="","",②実績CSV_期間A!$N2879)</f>
        <v/>
      </c>
      <c r="E2883" s="12" t="str">
        <f aca="false">IF($C2883="","",RIGHT($D2883,1))</f>
        <v/>
      </c>
      <c r="F2883" s="41" t="str">
        <f aca="false">IF($C2883="","",IFERROR(INDEX(サイズ換算マスタ!$C$6:$C$8,MATCH($E2883,サイズ換算マスタ!$B$6:$B$8,0)),1))</f>
        <v/>
      </c>
      <c r="G2883" s="38" t="str">
        <f aca="false">IF($C2883="","",SUMIFS(②実績CSV_期間A!$AA$2:$AA$5001,②実績CSV_期間A!$M$2:$M$5001,$C2883))</f>
        <v/>
      </c>
      <c r="H2883" s="38" t="str">
        <f aca="false">IF($C2883="","",SUMIFS(③実績CSV_期間B!$AA$2:$AA$5001,③実績CSV_期間B!$M$2:$M$5001,$C2883))</f>
        <v/>
      </c>
      <c r="I2883" s="38" t="str">
        <f aca="false">IF($C2883="","",SUMIFS(④実績CSV_期間C!$AA$2:$AA$5001,④実績CSV_期間C!$M$2:$M$5001,$C2883))</f>
        <v/>
      </c>
      <c r="J2883" s="38" t="str">
        <f aca="false">IF($C2883="","",N($F2883)*N($G2883))</f>
        <v/>
      </c>
      <c r="K2883" s="38" t="str">
        <f aca="false">IF($C2883="","",N($F2883)*N($H2883))</f>
        <v/>
      </c>
      <c r="L2883" s="38" t="str">
        <f aca="false">IF($C2883="","",N($F2883)*N($I2883))</f>
        <v/>
      </c>
      <c r="M2883" s="37" t="str">
        <f aca="false">IF(OR($C2883="",N(TOP!$C$12)=0),"",N($J2883)/TOP!$C$12)</f>
        <v/>
      </c>
      <c r="N2883" s="37" t="str">
        <f aca="false">IF(OR($C2883="",N(TOP!$C$13)=0),"",N($K2883)/TOP!$C$13)</f>
        <v/>
      </c>
      <c r="O2883" s="37" t="str">
        <f aca="false">IF(OR($C2883="",N(TOP!$C$14)=0),"",N($L2883)/TOP!$C$14)</f>
        <v/>
      </c>
      <c r="P2883" s="42" t="str">
        <f aca="false">IF($C2883="","",IFERROR(CHOOSE(MATCH(TOP!$C$10,{"【期間A】","【期間B】","【期間C】"},0),N($M2883),N($N2883),N($O2883)),0))</f>
        <v/>
      </c>
    </row>
    <row r="2884" customFormat="false" ht="15" hidden="false" customHeight="false" outlineLevel="0" collapsed="false">
      <c r="B2884" s="12" t="n">
        <v>2879</v>
      </c>
      <c r="C2884" s="36" t="str">
        <f aca="false">IF(②実績CSV_期間A!$M2880="","",②実績CSV_期間A!$M2880&amp;"")</f>
        <v/>
      </c>
      <c r="D2884" s="12" t="str">
        <f aca="false">IF($C2884="","",②実績CSV_期間A!$N2880)</f>
        <v/>
      </c>
      <c r="E2884" s="12" t="str">
        <f aca="false">IF($C2884="","",RIGHT($D2884,1))</f>
        <v/>
      </c>
      <c r="F2884" s="41" t="str">
        <f aca="false">IF($C2884="","",IFERROR(INDEX(サイズ換算マスタ!$C$6:$C$8,MATCH($E2884,サイズ換算マスタ!$B$6:$B$8,0)),1))</f>
        <v/>
      </c>
      <c r="G2884" s="38" t="str">
        <f aca="false">IF($C2884="","",SUMIFS(②実績CSV_期間A!$AA$2:$AA$5001,②実績CSV_期間A!$M$2:$M$5001,$C2884))</f>
        <v/>
      </c>
      <c r="H2884" s="38" t="str">
        <f aca="false">IF($C2884="","",SUMIFS(③実績CSV_期間B!$AA$2:$AA$5001,③実績CSV_期間B!$M$2:$M$5001,$C2884))</f>
        <v/>
      </c>
      <c r="I2884" s="38" t="str">
        <f aca="false">IF($C2884="","",SUMIFS(④実績CSV_期間C!$AA$2:$AA$5001,④実績CSV_期間C!$M$2:$M$5001,$C2884))</f>
        <v/>
      </c>
      <c r="J2884" s="38" t="str">
        <f aca="false">IF($C2884="","",N($F2884)*N($G2884))</f>
        <v/>
      </c>
      <c r="K2884" s="38" t="str">
        <f aca="false">IF($C2884="","",N($F2884)*N($H2884))</f>
        <v/>
      </c>
      <c r="L2884" s="38" t="str">
        <f aca="false">IF($C2884="","",N($F2884)*N($I2884))</f>
        <v/>
      </c>
      <c r="M2884" s="37" t="str">
        <f aca="false">IF(OR($C2884="",N(TOP!$C$12)=0),"",N($J2884)/TOP!$C$12)</f>
        <v/>
      </c>
      <c r="N2884" s="37" t="str">
        <f aca="false">IF(OR($C2884="",N(TOP!$C$13)=0),"",N($K2884)/TOP!$C$13)</f>
        <v/>
      </c>
      <c r="O2884" s="37" t="str">
        <f aca="false">IF(OR($C2884="",N(TOP!$C$14)=0),"",N($L2884)/TOP!$C$14)</f>
        <v/>
      </c>
      <c r="P2884" s="42" t="str">
        <f aca="false">IF($C2884="","",IFERROR(CHOOSE(MATCH(TOP!$C$10,{"【期間A】","【期間B】","【期間C】"},0),N($M2884),N($N2884),N($O2884)),0))</f>
        <v/>
      </c>
    </row>
    <row r="2885" customFormat="false" ht="15" hidden="false" customHeight="false" outlineLevel="0" collapsed="false">
      <c r="B2885" s="12" t="n">
        <v>2880</v>
      </c>
      <c r="C2885" s="36" t="str">
        <f aca="false">IF(②実績CSV_期間A!$M2881="","",②実績CSV_期間A!$M2881&amp;"")</f>
        <v/>
      </c>
      <c r="D2885" s="12" t="str">
        <f aca="false">IF($C2885="","",②実績CSV_期間A!$N2881)</f>
        <v/>
      </c>
      <c r="E2885" s="12" t="str">
        <f aca="false">IF($C2885="","",RIGHT($D2885,1))</f>
        <v/>
      </c>
      <c r="F2885" s="41" t="str">
        <f aca="false">IF($C2885="","",IFERROR(INDEX(サイズ換算マスタ!$C$6:$C$8,MATCH($E2885,サイズ換算マスタ!$B$6:$B$8,0)),1))</f>
        <v/>
      </c>
      <c r="G2885" s="38" t="str">
        <f aca="false">IF($C2885="","",SUMIFS(②実績CSV_期間A!$AA$2:$AA$5001,②実績CSV_期間A!$M$2:$M$5001,$C2885))</f>
        <v/>
      </c>
      <c r="H2885" s="38" t="str">
        <f aca="false">IF($C2885="","",SUMIFS(③実績CSV_期間B!$AA$2:$AA$5001,③実績CSV_期間B!$M$2:$M$5001,$C2885))</f>
        <v/>
      </c>
      <c r="I2885" s="38" t="str">
        <f aca="false">IF($C2885="","",SUMIFS(④実績CSV_期間C!$AA$2:$AA$5001,④実績CSV_期間C!$M$2:$M$5001,$C2885))</f>
        <v/>
      </c>
      <c r="J2885" s="38" t="str">
        <f aca="false">IF($C2885="","",N($F2885)*N($G2885))</f>
        <v/>
      </c>
      <c r="K2885" s="38" t="str">
        <f aca="false">IF($C2885="","",N($F2885)*N($H2885))</f>
        <v/>
      </c>
      <c r="L2885" s="38" t="str">
        <f aca="false">IF($C2885="","",N($F2885)*N($I2885))</f>
        <v/>
      </c>
      <c r="M2885" s="37" t="str">
        <f aca="false">IF(OR($C2885="",N(TOP!$C$12)=0),"",N($J2885)/TOP!$C$12)</f>
        <v/>
      </c>
      <c r="N2885" s="37" t="str">
        <f aca="false">IF(OR($C2885="",N(TOP!$C$13)=0),"",N($K2885)/TOP!$C$13)</f>
        <v/>
      </c>
      <c r="O2885" s="37" t="str">
        <f aca="false">IF(OR($C2885="",N(TOP!$C$14)=0),"",N($L2885)/TOP!$C$14)</f>
        <v/>
      </c>
      <c r="P2885" s="42" t="str">
        <f aca="false">IF($C2885="","",IFERROR(CHOOSE(MATCH(TOP!$C$10,{"【期間A】","【期間B】","【期間C】"},0),N($M2885),N($N2885),N($O2885)),0))</f>
        <v/>
      </c>
    </row>
    <row r="2886" customFormat="false" ht="15" hidden="false" customHeight="false" outlineLevel="0" collapsed="false">
      <c r="B2886" s="12" t="n">
        <v>2881</v>
      </c>
      <c r="C2886" s="36" t="str">
        <f aca="false">IF(②実績CSV_期間A!$M2882="","",②実績CSV_期間A!$M2882&amp;"")</f>
        <v/>
      </c>
      <c r="D2886" s="12" t="str">
        <f aca="false">IF($C2886="","",②実績CSV_期間A!$N2882)</f>
        <v/>
      </c>
      <c r="E2886" s="12" t="str">
        <f aca="false">IF($C2886="","",RIGHT($D2886,1))</f>
        <v/>
      </c>
      <c r="F2886" s="41" t="str">
        <f aca="false">IF($C2886="","",IFERROR(INDEX(サイズ換算マスタ!$C$6:$C$8,MATCH($E2886,サイズ換算マスタ!$B$6:$B$8,0)),1))</f>
        <v/>
      </c>
      <c r="G2886" s="38" t="str">
        <f aca="false">IF($C2886="","",SUMIFS(②実績CSV_期間A!$AA$2:$AA$5001,②実績CSV_期間A!$M$2:$M$5001,$C2886))</f>
        <v/>
      </c>
      <c r="H2886" s="38" t="str">
        <f aca="false">IF($C2886="","",SUMIFS(③実績CSV_期間B!$AA$2:$AA$5001,③実績CSV_期間B!$M$2:$M$5001,$C2886))</f>
        <v/>
      </c>
      <c r="I2886" s="38" t="str">
        <f aca="false">IF($C2886="","",SUMIFS(④実績CSV_期間C!$AA$2:$AA$5001,④実績CSV_期間C!$M$2:$M$5001,$C2886))</f>
        <v/>
      </c>
      <c r="J2886" s="38" t="str">
        <f aca="false">IF($C2886="","",N($F2886)*N($G2886))</f>
        <v/>
      </c>
      <c r="K2886" s="38" t="str">
        <f aca="false">IF($C2886="","",N($F2886)*N($H2886))</f>
        <v/>
      </c>
      <c r="L2886" s="38" t="str">
        <f aca="false">IF($C2886="","",N($F2886)*N($I2886))</f>
        <v/>
      </c>
      <c r="M2886" s="37" t="str">
        <f aca="false">IF(OR($C2886="",N(TOP!$C$12)=0),"",N($J2886)/TOP!$C$12)</f>
        <v/>
      </c>
      <c r="N2886" s="37" t="str">
        <f aca="false">IF(OR($C2886="",N(TOP!$C$13)=0),"",N($K2886)/TOP!$C$13)</f>
        <v/>
      </c>
      <c r="O2886" s="37" t="str">
        <f aca="false">IF(OR($C2886="",N(TOP!$C$14)=0),"",N($L2886)/TOP!$C$14)</f>
        <v/>
      </c>
      <c r="P2886" s="42" t="str">
        <f aca="false">IF($C2886="","",IFERROR(CHOOSE(MATCH(TOP!$C$10,{"【期間A】","【期間B】","【期間C】"},0),N($M2886),N($N2886),N($O2886)),0))</f>
        <v/>
      </c>
    </row>
    <row r="2887" customFormat="false" ht="15" hidden="false" customHeight="false" outlineLevel="0" collapsed="false">
      <c r="B2887" s="12" t="n">
        <v>2882</v>
      </c>
      <c r="C2887" s="36" t="str">
        <f aca="false">IF(②実績CSV_期間A!$M2883="","",②実績CSV_期間A!$M2883&amp;"")</f>
        <v/>
      </c>
      <c r="D2887" s="12" t="str">
        <f aca="false">IF($C2887="","",②実績CSV_期間A!$N2883)</f>
        <v/>
      </c>
      <c r="E2887" s="12" t="str">
        <f aca="false">IF($C2887="","",RIGHT($D2887,1))</f>
        <v/>
      </c>
      <c r="F2887" s="41" t="str">
        <f aca="false">IF($C2887="","",IFERROR(INDEX(サイズ換算マスタ!$C$6:$C$8,MATCH($E2887,サイズ換算マスタ!$B$6:$B$8,0)),1))</f>
        <v/>
      </c>
      <c r="G2887" s="38" t="str">
        <f aca="false">IF($C2887="","",SUMIFS(②実績CSV_期間A!$AA$2:$AA$5001,②実績CSV_期間A!$M$2:$M$5001,$C2887))</f>
        <v/>
      </c>
      <c r="H2887" s="38" t="str">
        <f aca="false">IF($C2887="","",SUMIFS(③実績CSV_期間B!$AA$2:$AA$5001,③実績CSV_期間B!$M$2:$M$5001,$C2887))</f>
        <v/>
      </c>
      <c r="I2887" s="38" t="str">
        <f aca="false">IF($C2887="","",SUMIFS(④実績CSV_期間C!$AA$2:$AA$5001,④実績CSV_期間C!$M$2:$M$5001,$C2887))</f>
        <v/>
      </c>
      <c r="J2887" s="38" t="str">
        <f aca="false">IF($C2887="","",N($F2887)*N($G2887))</f>
        <v/>
      </c>
      <c r="K2887" s="38" t="str">
        <f aca="false">IF($C2887="","",N($F2887)*N($H2887))</f>
        <v/>
      </c>
      <c r="L2887" s="38" t="str">
        <f aca="false">IF($C2887="","",N($F2887)*N($I2887))</f>
        <v/>
      </c>
      <c r="M2887" s="37" t="str">
        <f aca="false">IF(OR($C2887="",N(TOP!$C$12)=0),"",N($J2887)/TOP!$C$12)</f>
        <v/>
      </c>
      <c r="N2887" s="37" t="str">
        <f aca="false">IF(OR($C2887="",N(TOP!$C$13)=0),"",N($K2887)/TOP!$C$13)</f>
        <v/>
      </c>
      <c r="O2887" s="37" t="str">
        <f aca="false">IF(OR($C2887="",N(TOP!$C$14)=0),"",N($L2887)/TOP!$C$14)</f>
        <v/>
      </c>
      <c r="P2887" s="42" t="str">
        <f aca="false">IF($C2887="","",IFERROR(CHOOSE(MATCH(TOP!$C$10,{"【期間A】","【期間B】","【期間C】"},0),N($M2887),N($N2887),N($O2887)),0))</f>
        <v/>
      </c>
    </row>
    <row r="2888" customFormat="false" ht="15" hidden="false" customHeight="false" outlineLevel="0" collapsed="false">
      <c r="B2888" s="12" t="n">
        <v>2883</v>
      </c>
      <c r="C2888" s="36" t="str">
        <f aca="false">IF(②実績CSV_期間A!$M2884="","",②実績CSV_期間A!$M2884&amp;"")</f>
        <v/>
      </c>
      <c r="D2888" s="12" t="str">
        <f aca="false">IF($C2888="","",②実績CSV_期間A!$N2884)</f>
        <v/>
      </c>
      <c r="E2888" s="12" t="str">
        <f aca="false">IF($C2888="","",RIGHT($D2888,1))</f>
        <v/>
      </c>
      <c r="F2888" s="41" t="str">
        <f aca="false">IF($C2888="","",IFERROR(INDEX(サイズ換算マスタ!$C$6:$C$8,MATCH($E2888,サイズ換算マスタ!$B$6:$B$8,0)),1))</f>
        <v/>
      </c>
      <c r="G2888" s="38" t="str">
        <f aca="false">IF($C2888="","",SUMIFS(②実績CSV_期間A!$AA$2:$AA$5001,②実績CSV_期間A!$M$2:$M$5001,$C2888))</f>
        <v/>
      </c>
      <c r="H2888" s="38" t="str">
        <f aca="false">IF($C2888="","",SUMIFS(③実績CSV_期間B!$AA$2:$AA$5001,③実績CSV_期間B!$M$2:$M$5001,$C2888))</f>
        <v/>
      </c>
      <c r="I2888" s="38" t="str">
        <f aca="false">IF($C2888="","",SUMIFS(④実績CSV_期間C!$AA$2:$AA$5001,④実績CSV_期間C!$M$2:$M$5001,$C2888))</f>
        <v/>
      </c>
      <c r="J2888" s="38" t="str">
        <f aca="false">IF($C2888="","",N($F2888)*N($G2888))</f>
        <v/>
      </c>
      <c r="K2888" s="38" t="str">
        <f aca="false">IF($C2888="","",N($F2888)*N($H2888))</f>
        <v/>
      </c>
      <c r="L2888" s="38" t="str">
        <f aca="false">IF($C2888="","",N($F2888)*N($I2888))</f>
        <v/>
      </c>
      <c r="M2888" s="37" t="str">
        <f aca="false">IF(OR($C2888="",N(TOP!$C$12)=0),"",N($J2888)/TOP!$C$12)</f>
        <v/>
      </c>
      <c r="N2888" s="37" t="str">
        <f aca="false">IF(OR($C2888="",N(TOP!$C$13)=0),"",N($K2888)/TOP!$C$13)</f>
        <v/>
      </c>
      <c r="O2888" s="37" t="str">
        <f aca="false">IF(OR($C2888="",N(TOP!$C$14)=0),"",N($L2888)/TOP!$C$14)</f>
        <v/>
      </c>
      <c r="P2888" s="42" t="str">
        <f aca="false">IF($C2888="","",IFERROR(CHOOSE(MATCH(TOP!$C$10,{"【期間A】","【期間B】","【期間C】"},0),N($M2888),N($N2888),N($O2888)),0))</f>
        <v/>
      </c>
    </row>
    <row r="2889" customFormat="false" ht="15" hidden="false" customHeight="false" outlineLevel="0" collapsed="false">
      <c r="B2889" s="12" t="n">
        <v>2884</v>
      </c>
      <c r="C2889" s="36" t="str">
        <f aca="false">IF(②実績CSV_期間A!$M2885="","",②実績CSV_期間A!$M2885&amp;"")</f>
        <v/>
      </c>
      <c r="D2889" s="12" t="str">
        <f aca="false">IF($C2889="","",②実績CSV_期間A!$N2885)</f>
        <v/>
      </c>
      <c r="E2889" s="12" t="str">
        <f aca="false">IF($C2889="","",RIGHT($D2889,1))</f>
        <v/>
      </c>
      <c r="F2889" s="41" t="str">
        <f aca="false">IF($C2889="","",IFERROR(INDEX(サイズ換算マスタ!$C$6:$C$8,MATCH($E2889,サイズ換算マスタ!$B$6:$B$8,0)),1))</f>
        <v/>
      </c>
      <c r="G2889" s="38" t="str">
        <f aca="false">IF($C2889="","",SUMIFS(②実績CSV_期間A!$AA$2:$AA$5001,②実績CSV_期間A!$M$2:$M$5001,$C2889))</f>
        <v/>
      </c>
      <c r="H2889" s="38" t="str">
        <f aca="false">IF($C2889="","",SUMIFS(③実績CSV_期間B!$AA$2:$AA$5001,③実績CSV_期間B!$M$2:$M$5001,$C2889))</f>
        <v/>
      </c>
      <c r="I2889" s="38" t="str">
        <f aca="false">IF($C2889="","",SUMIFS(④実績CSV_期間C!$AA$2:$AA$5001,④実績CSV_期間C!$M$2:$M$5001,$C2889))</f>
        <v/>
      </c>
      <c r="J2889" s="38" t="str">
        <f aca="false">IF($C2889="","",N($F2889)*N($G2889))</f>
        <v/>
      </c>
      <c r="K2889" s="38" t="str">
        <f aca="false">IF($C2889="","",N($F2889)*N($H2889))</f>
        <v/>
      </c>
      <c r="L2889" s="38" t="str">
        <f aca="false">IF($C2889="","",N($F2889)*N($I2889))</f>
        <v/>
      </c>
      <c r="M2889" s="37" t="str">
        <f aca="false">IF(OR($C2889="",N(TOP!$C$12)=0),"",N($J2889)/TOP!$C$12)</f>
        <v/>
      </c>
      <c r="N2889" s="37" t="str">
        <f aca="false">IF(OR($C2889="",N(TOP!$C$13)=0),"",N($K2889)/TOP!$C$13)</f>
        <v/>
      </c>
      <c r="O2889" s="37" t="str">
        <f aca="false">IF(OR($C2889="",N(TOP!$C$14)=0),"",N($L2889)/TOP!$C$14)</f>
        <v/>
      </c>
      <c r="P2889" s="42" t="str">
        <f aca="false">IF($C2889="","",IFERROR(CHOOSE(MATCH(TOP!$C$10,{"【期間A】","【期間B】","【期間C】"},0),N($M2889),N($N2889),N($O2889)),0))</f>
        <v/>
      </c>
    </row>
    <row r="2890" customFormat="false" ht="15" hidden="false" customHeight="false" outlineLevel="0" collapsed="false">
      <c r="B2890" s="12" t="n">
        <v>2885</v>
      </c>
      <c r="C2890" s="36" t="str">
        <f aca="false">IF(②実績CSV_期間A!$M2886="","",②実績CSV_期間A!$M2886&amp;"")</f>
        <v/>
      </c>
      <c r="D2890" s="12" t="str">
        <f aca="false">IF($C2890="","",②実績CSV_期間A!$N2886)</f>
        <v/>
      </c>
      <c r="E2890" s="12" t="str">
        <f aca="false">IF($C2890="","",RIGHT($D2890,1))</f>
        <v/>
      </c>
      <c r="F2890" s="41" t="str">
        <f aca="false">IF($C2890="","",IFERROR(INDEX(サイズ換算マスタ!$C$6:$C$8,MATCH($E2890,サイズ換算マスタ!$B$6:$B$8,0)),1))</f>
        <v/>
      </c>
      <c r="G2890" s="38" t="str">
        <f aca="false">IF($C2890="","",SUMIFS(②実績CSV_期間A!$AA$2:$AA$5001,②実績CSV_期間A!$M$2:$M$5001,$C2890))</f>
        <v/>
      </c>
      <c r="H2890" s="38" t="str">
        <f aca="false">IF($C2890="","",SUMIFS(③実績CSV_期間B!$AA$2:$AA$5001,③実績CSV_期間B!$M$2:$M$5001,$C2890))</f>
        <v/>
      </c>
      <c r="I2890" s="38" t="str">
        <f aca="false">IF($C2890="","",SUMIFS(④実績CSV_期間C!$AA$2:$AA$5001,④実績CSV_期間C!$M$2:$M$5001,$C2890))</f>
        <v/>
      </c>
      <c r="J2890" s="38" t="str">
        <f aca="false">IF($C2890="","",N($F2890)*N($G2890))</f>
        <v/>
      </c>
      <c r="K2890" s="38" t="str">
        <f aca="false">IF($C2890="","",N($F2890)*N($H2890))</f>
        <v/>
      </c>
      <c r="L2890" s="38" t="str">
        <f aca="false">IF($C2890="","",N($F2890)*N($I2890))</f>
        <v/>
      </c>
      <c r="M2890" s="37" t="str">
        <f aca="false">IF(OR($C2890="",N(TOP!$C$12)=0),"",N($J2890)/TOP!$C$12)</f>
        <v/>
      </c>
      <c r="N2890" s="37" t="str">
        <f aca="false">IF(OR($C2890="",N(TOP!$C$13)=0),"",N($K2890)/TOP!$C$13)</f>
        <v/>
      </c>
      <c r="O2890" s="37" t="str">
        <f aca="false">IF(OR($C2890="",N(TOP!$C$14)=0),"",N($L2890)/TOP!$C$14)</f>
        <v/>
      </c>
      <c r="P2890" s="42" t="str">
        <f aca="false">IF($C2890="","",IFERROR(CHOOSE(MATCH(TOP!$C$10,{"【期間A】","【期間B】","【期間C】"},0),N($M2890),N($N2890),N($O2890)),0))</f>
        <v/>
      </c>
    </row>
    <row r="2891" customFormat="false" ht="15" hidden="false" customHeight="false" outlineLevel="0" collapsed="false">
      <c r="B2891" s="12" t="n">
        <v>2886</v>
      </c>
      <c r="C2891" s="36" t="str">
        <f aca="false">IF(②実績CSV_期間A!$M2887="","",②実績CSV_期間A!$M2887&amp;"")</f>
        <v/>
      </c>
      <c r="D2891" s="12" t="str">
        <f aca="false">IF($C2891="","",②実績CSV_期間A!$N2887)</f>
        <v/>
      </c>
      <c r="E2891" s="12" t="str">
        <f aca="false">IF($C2891="","",RIGHT($D2891,1))</f>
        <v/>
      </c>
      <c r="F2891" s="41" t="str">
        <f aca="false">IF($C2891="","",IFERROR(INDEX(サイズ換算マスタ!$C$6:$C$8,MATCH($E2891,サイズ換算マスタ!$B$6:$B$8,0)),1))</f>
        <v/>
      </c>
      <c r="G2891" s="38" t="str">
        <f aca="false">IF($C2891="","",SUMIFS(②実績CSV_期間A!$AA$2:$AA$5001,②実績CSV_期間A!$M$2:$M$5001,$C2891))</f>
        <v/>
      </c>
      <c r="H2891" s="38" t="str">
        <f aca="false">IF($C2891="","",SUMIFS(③実績CSV_期間B!$AA$2:$AA$5001,③実績CSV_期間B!$M$2:$M$5001,$C2891))</f>
        <v/>
      </c>
      <c r="I2891" s="38" t="str">
        <f aca="false">IF($C2891="","",SUMIFS(④実績CSV_期間C!$AA$2:$AA$5001,④実績CSV_期間C!$M$2:$M$5001,$C2891))</f>
        <v/>
      </c>
      <c r="J2891" s="38" t="str">
        <f aca="false">IF($C2891="","",N($F2891)*N($G2891))</f>
        <v/>
      </c>
      <c r="K2891" s="38" t="str">
        <f aca="false">IF($C2891="","",N($F2891)*N($H2891))</f>
        <v/>
      </c>
      <c r="L2891" s="38" t="str">
        <f aca="false">IF($C2891="","",N($F2891)*N($I2891))</f>
        <v/>
      </c>
      <c r="M2891" s="37" t="str">
        <f aca="false">IF(OR($C2891="",N(TOP!$C$12)=0),"",N($J2891)/TOP!$C$12)</f>
        <v/>
      </c>
      <c r="N2891" s="37" t="str">
        <f aca="false">IF(OR($C2891="",N(TOP!$C$13)=0),"",N($K2891)/TOP!$C$13)</f>
        <v/>
      </c>
      <c r="O2891" s="37" t="str">
        <f aca="false">IF(OR($C2891="",N(TOP!$C$14)=0),"",N($L2891)/TOP!$C$14)</f>
        <v/>
      </c>
      <c r="P2891" s="42" t="str">
        <f aca="false">IF($C2891="","",IFERROR(CHOOSE(MATCH(TOP!$C$10,{"【期間A】","【期間B】","【期間C】"},0),N($M2891),N($N2891),N($O2891)),0))</f>
        <v/>
      </c>
    </row>
    <row r="2892" customFormat="false" ht="15" hidden="false" customHeight="false" outlineLevel="0" collapsed="false">
      <c r="B2892" s="12" t="n">
        <v>2887</v>
      </c>
      <c r="C2892" s="36" t="str">
        <f aca="false">IF(②実績CSV_期間A!$M2888="","",②実績CSV_期間A!$M2888&amp;"")</f>
        <v/>
      </c>
      <c r="D2892" s="12" t="str">
        <f aca="false">IF($C2892="","",②実績CSV_期間A!$N2888)</f>
        <v/>
      </c>
      <c r="E2892" s="12" t="str">
        <f aca="false">IF($C2892="","",RIGHT($D2892,1))</f>
        <v/>
      </c>
      <c r="F2892" s="41" t="str">
        <f aca="false">IF($C2892="","",IFERROR(INDEX(サイズ換算マスタ!$C$6:$C$8,MATCH($E2892,サイズ換算マスタ!$B$6:$B$8,0)),1))</f>
        <v/>
      </c>
      <c r="G2892" s="38" t="str">
        <f aca="false">IF($C2892="","",SUMIFS(②実績CSV_期間A!$AA$2:$AA$5001,②実績CSV_期間A!$M$2:$M$5001,$C2892))</f>
        <v/>
      </c>
      <c r="H2892" s="38" t="str">
        <f aca="false">IF($C2892="","",SUMIFS(③実績CSV_期間B!$AA$2:$AA$5001,③実績CSV_期間B!$M$2:$M$5001,$C2892))</f>
        <v/>
      </c>
      <c r="I2892" s="38" t="str">
        <f aca="false">IF($C2892="","",SUMIFS(④実績CSV_期間C!$AA$2:$AA$5001,④実績CSV_期間C!$M$2:$M$5001,$C2892))</f>
        <v/>
      </c>
      <c r="J2892" s="38" t="str">
        <f aca="false">IF($C2892="","",N($F2892)*N($G2892))</f>
        <v/>
      </c>
      <c r="K2892" s="38" t="str">
        <f aca="false">IF($C2892="","",N($F2892)*N($H2892))</f>
        <v/>
      </c>
      <c r="L2892" s="38" t="str">
        <f aca="false">IF($C2892="","",N($F2892)*N($I2892))</f>
        <v/>
      </c>
      <c r="M2892" s="37" t="str">
        <f aca="false">IF(OR($C2892="",N(TOP!$C$12)=0),"",N($J2892)/TOP!$C$12)</f>
        <v/>
      </c>
      <c r="N2892" s="37" t="str">
        <f aca="false">IF(OR($C2892="",N(TOP!$C$13)=0),"",N($K2892)/TOP!$C$13)</f>
        <v/>
      </c>
      <c r="O2892" s="37" t="str">
        <f aca="false">IF(OR($C2892="",N(TOP!$C$14)=0),"",N($L2892)/TOP!$C$14)</f>
        <v/>
      </c>
      <c r="P2892" s="42" t="str">
        <f aca="false">IF($C2892="","",IFERROR(CHOOSE(MATCH(TOP!$C$10,{"【期間A】","【期間B】","【期間C】"},0),N($M2892),N($N2892),N($O2892)),0))</f>
        <v/>
      </c>
    </row>
    <row r="2893" customFormat="false" ht="15" hidden="false" customHeight="false" outlineLevel="0" collapsed="false">
      <c r="B2893" s="12" t="n">
        <v>2888</v>
      </c>
      <c r="C2893" s="36" t="str">
        <f aca="false">IF(②実績CSV_期間A!$M2889="","",②実績CSV_期間A!$M2889&amp;"")</f>
        <v/>
      </c>
      <c r="D2893" s="12" t="str">
        <f aca="false">IF($C2893="","",②実績CSV_期間A!$N2889)</f>
        <v/>
      </c>
      <c r="E2893" s="12" t="str">
        <f aca="false">IF($C2893="","",RIGHT($D2893,1))</f>
        <v/>
      </c>
      <c r="F2893" s="41" t="str">
        <f aca="false">IF($C2893="","",IFERROR(INDEX(サイズ換算マスタ!$C$6:$C$8,MATCH($E2893,サイズ換算マスタ!$B$6:$B$8,0)),1))</f>
        <v/>
      </c>
      <c r="G2893" s="38" t="str">
        <f aca="false">IF($C2893="","",SUMIFS(②実績CSV_期間A!$AA$2:$AA$5001,②実績CSV_期間A!$M$2:$M$5001,$C2893))</f>
        <v/>
      </c>
      <c r="H2893" s="38" t="str">
        <f aca="false">IF($C2893="","",SUMIFS(③実績CSV_期間B!$AA$2:$AA$5001,③実績CSV_期間B!$M$2:$M$5001,$C2893))</f>
        <v/>
      </c>
      <c r="I2893" s="38" t="str">
        <f aca="false">IF($C2893="","",SUMIFS(④実績CSV_期間C!$AA$2:$AA$5001,④実績CSV_期間C!$M$2:$M$5001,$C2893))</f>
        <v/>
      </c>
      <c r="J2893" s="38" t="str">
        <f aca="false">IF($C2893="","",N($F2893)*N($G2893))</f>
        <v/>
      </c>
      <c r="K2893" s="38" t="str">
        <f aca="false">IF($C2893="","",N($F2893)*N($H2893))</f>
        <v/>
      </c>
      <c r="L2893" s="38" t="str">
        <f aca="false">IF($C2893="","",N($F2893)*N($I2893))</f>
        <v/>
      </c>
      <c r="M2893" s="37" t="str">
        <f aca="false">IF(OR($C2893="",N(TOP!$C$12)=0),"",N($J2893)/TOP!$C$12)</f>
        <v/>
      </c>
      <c r="N2893" s="37" t="str">
        <f aca="false">IF(OR($C2893="",N(TOP!$C$13)=0),"",N($K2893)/TOP!$C$13)</f>
        <v/>
      </c>
      <c r="O2893" s="37" t="str">
        <f aca="false">IF(OR($C2893="",N(TOP!$C$14)=0),"",N($L2893)/TOP!$C$14)</f>
        <v/>
      </c>
      <c r="P2893" s="42" t="str">
        <f aca="false">IF($C2893="","",IFERROR(CHOOSE(MATCH(TOP!$C$10,{"【期間A】","【期間B】","【期間C】"},0),N($M2893),N($N2893),N($O2893)),0))</f>
        <v/>
      </c>
    </row>
    <row r="2894" customFormat="false" ht="15" hidden="false" customHeight="false" outlineLevel="0" collapsed="false">
      <c r="B2894" s="12" t="n">
        <v>2889</v>
      </c>
      <c r="C2894" s="36" t="str">
        <f aca="false">IF(②実績CSV_期間A!$M2890="","",②実績CSV_期間A!$M2890&amp;"")</f>
        <v/>
      </c>
      <c r="D2894" s="12" t="str">
        <f aca="false">IF($C2894="","",②実績CSV_期間A!$N2890)</f>
        <v/>
      </c>
      <c r="E2894" s="12" t="str">
        <f aca="false">IF($C2894="","",RIGHT($D2894,1))</f>
        <v/>
      </c>
      <c r="F2894" s="41" t="str">
        <f aca="false">IF($C2894="","",IFERROR(INDEX(サイズ換算マスタ!$C$6:$C$8,MATCH($E2894,サイズ換算マスタ!$B$6:$B$8,0)),1))</f>
        <v/>
      </c>
      <c r="G2894" s="38" t="str">
        <f aca="false">IF($C2894="","",SUMIFS(②実績CSV_期間A!$AA$2:$AA$5001,②実績CSV_期間A!$M$2:$M$5001,$C2894))</f>
        <v/>
      </c>
      <c r="H2894" s="38" t="str">
        <f aca="false">IF($C2894="","",SUMIFS(③実績CSV_期間B!$AA$2:$AA$5001,③実績CSV_期間B!$M$2:$M$5001,$C2894))</f>
        <v/>
      </c>
      <c r="I2894" s="38" t="str">
        <f aca="false">IF($C2894="","",SUMIFS(④実績CSV_期間C!$AA$2:$AA$5001,④実績CSV_期間C!$M$2:$M$5001,$C2894))</f>
        <v/>
      </c>
      <c r="J2894" s="38" t="str">
        <f aca="false">IF($C2894="","",N($F2894)*N($G2894))</f>
        <v/>
      </c>
      <c r="K2894" s="38" t="str">
        <f aca="false">IF($C2894="","",N($F2894)*N($H2894))</f>
        <v/>
      </c>
      <c r="L2894" s="38" t="str">
        <f aca="false">IF($C2894="","",N($F2894)*N($I2894))</f>
        <v/>
      </c>
      <c r="M2894" s="37" t="str">
        <f aca="false">IF(OR($C2894="",N(TOP!$C$12)=0),"",N($J2894)/TOP!$C$12)</f>
        <v/>
      </c>
      <c r="N2894" s="37" t="str">
        <f aca="false">IF(OR($C2894="",N(TOP!$C$13)=0),"",N($K2894)/TOP!$C$13)</f>
        <v/>
      </c>
      <c r="O2894" s="37" t="str">
        <f aca="false">IF(OR($C2894="",N(TOP!$C$14)=0),"",N($L2894)/TOP!$C$14)</f>
        <v/>
      </c>
      <c r="P2894" s="42" t="str">
        <f aca="false">IF($C2894="","",IFERROR(CHOOSE(MATCH(TOP!$C$10,{"【期間A】","【期間B】","【期間C】"},0),N($M2894),N($N2894),N($O2894)),0))</f>
        <v/>
      </c>
    </row>
    <row r="2895" customFormat="false" ht="15" hidden="false" customHeight="false" outlineLevel="0" collapsed="false">
      <c r="B2895" s="12" t="n">
        <v>2890</v>
      </c>
      <c r="C2895" s="36" t="str">
        <f aca="false">IF(②実績CSV_期間A!$M2891="","",②実績CSV_期間A!$M2891&amp;"")</f>
        <v/>
      </c>
      <c r="D2895" s="12" t="str">
        <f aca="false">IF($C2895="","",②実績CSV_期間A!$N2891)</f>
        <v/>
      </c>
      <c r="E2895" s="12" t="str">
        <f aca="false">IF($C2895="","",RIGHT($D2895,1))</f>
        <v/>
      </c>
      <c r="F2895" s="41" t="str">
        <f aca="false">IF($C2895="","",IFERROR(INDEX(サイズ換算マスタ!$C$6:$C$8,MATCH($E2895,サイズ換算マスタ!$B$6:$B$8,0)),1))</f>
        <v/>
      </c>
      <c r="G2895" s="38" t="str">
        <f aca="false">IF($C2895="","",SUMIFS(②実績CSV_期間A!$AA$2:$AA$5001,②実績CSV_期間A!$M$2:$M$5001,$C2895))</f>
        <v/>
      </c>
      <c r="H2895" s="38" t="str">
        <f aca="false">IF($C2895="","",SUMIFS(③実績CSV_期間B!$AA$2:$AA$5001,③実績CSV_期間B!$M$2:$M$5001,$C2895))</f>
        <v/>
      </c>
      <c r="I2895" s="38" t="str">
        <f aca="false">IF($C2895="","",SUMIFS(④実績CSV_期間C!$AA$2:$AA$5001,④実績CSV_期間C!$M$2:$M$5001,$C2895))</f>
        <v/>
      </c>
      <c r="J2895" s="38" t="str">
        <f aca="false">IF($C2895="","",N($F2895)*N($G2895))</f>
        <v/>
      </c>
      <c r="K2895" s="38" t="str">
        <f aca="false">IF($C2895="","",N($F2895)*N($H2895))</f>
        <v/>
      </c>
      <c r="L2895" s="38" t="str">
        <f aca="false">IF($C2895="","",N($F2895)*N($I2895))</f>
        <v/>
      </c>
      <c r="M2895" s="37" t="str">
        <f aca="false">IF(OR($C2895="",N(TOP!$C$12)=0),"",N($J2895)/TOP!$C$12)</f>
        <v/>
      </c>
      <c r="N2895" s="37" t="str">
        <f aca="false">IF(OR($C2895="",N(TOP!$C$13)=0),"",N($K2895)/TOP!$C$13)</f>
        <v/>
      </c>
      <c r="O2895" s="37" t="str">
        <f aca="false">IF(OR($C2895="",N(TOP!$C$14)=0),"",N($L2895)/TOP!$C$14)</f>
        <v/>
      </c>
      <c r="P2895" s="42" t="str">
        <f aca="false">IF($C2895="","",IFERROR(CHOOSE(MATCH(TOP!$C$10,{"【期間A】","【期間B】","【期間C】"},0),N($M2895),N($N2895),N($O2895)),0))</f>
        <v/>
      </c>
    </row>
    <row r="2896" customFormat="false" ht="15" hidden="false" customHeight="false" outlineLevel="0" collapsed="false">
      <c r="B2896" s="12" t="n">
        <v>2891</v>
      </c>
      <c r="C2896" s="36" t="str">
        <f aca="false">IF(②実績CSV_期間A!$M2892="","",②実績CSV_期間A!$M2892&amp;"")</f>
        <v/>
      </c>
      <c r="D2896" s="12" t="str">
        <f aca="false">IF($C2896="","",②実績CSV_期間A!$N2892)</f>
        <v/>
      </c>
      <c r="E2896" s="12" t="str">
        <f aca="false">IF($C2896="","",RIGHT($D2896,1))</f>
        <v/>
      </c>
      <c r="F2896" s="41" t="str">
        <f aca="false">IF($C2896="","",IFERROR(INDEX(サイズ換算マスタ!$C$6:$C$8,MATCH($E2896,サイズ換算マスタ!$B$6:$B$8,0)),1))</f>
        <v/>
      </c>
      <c r="G2896" s="38" t="str">
        <f aca="false">IF($C2896="","",SUMIFS(②実績CSV_期間A!$AA$2:$AA$5001,②実績CSV_期間A!$M$2:$M$5001,$C2896))</f>
        <v/>
      </c>
      <c r="H2896" s="38" t="str">
        <f aca="false">IF($C2896="","",SUMIFS(③実績CSV_期間B!$AA$2:$AA$5001,③実績CSV_期間B!$M$2:$M$5001,$C2896))</f>
        <v/>
      </c>
      <c r="I2896" s="38" t="str">
        <f aca="false">IF($C2896="","",SUMIFS(④実績CSV_期間C!$AA$2:$AA$5001,④実績CSV_期間C!$M$2:$M$5001,$C2896))</f>
        <v/>
      </c>
      <c r="J2896" s="38" t="str">
        <f aca="false">IF($C2896="","",N($F2896)*N($G2896))</f>
        <v/>
      </c>
      <c r="K2896" s="38" t="str">
        <f aca="false">IF($C2896="","",N($F2896)*N($H2896))</f>
        <v/>
      </c>
      <c r="L2896" s="38" t="str">
        <f aca="false">IF($C2896="","",N($F2896)*N($I2896))</f>
        <v/>
      </c>
      <c r="M2896" s="37" t="str">
        <f aca="false">IF(OR($C2896="",N(TOP!$C$12)=0),"",N($J2896)/TOP!$C$12)</f>
        <v/>
      </c>
      <c r="N2896" s="37" t="str">
        <f aca="false">IF(OR($C2896="",N(TOP!$C$13)=0),"",N($K2896)/TOP!$C$13)</f>
        <v/>
      </c>
      <c r="O2896" s="37" t="str">
        <f aca="false">IF(OR($C2896="",N(TOP!$C$14)=0),"",N($L2896)/TOP!$C$14)</f>
        <v/>
      </c>
      <c r="P2896" s="42" t="str">
        <f aca="false">IF($C2896="","",IFERROR(CHOOSE(MATCH(TOP!$C$10,{"【期間A】","【期間B】","【期間C】"},0),N($M2896),N($N2896),N($O2896)),0))</f>
        <v/>
      </c>
    </row>
    <row r="2897" customFormat="false" ht="15" hidden="false" customHeight="false" outlineLevel="0" collapsed="false">
      <c r="B2897" s="12" t="n">
        <v>2892</v>
      </c>
      <c r="C2897" s="36" t="str">
        <f aca="false">IF(②実績CSV_期間A!$M2893="","",②実績CSV_期間A!$M2893&amp;"")</f>
        <v/>
      </c>
      <c r="D2897" s="12" t="str">
        <f aca="false">IF($C2897="","",②実績CSV_期間A!$N2893)</f>
        <v/>
      </c>
      <c r="E2897" s="12" t="str">
        <f aca="false">IF($C2897="","",RIGHT($D2897,1))</f>
        <v/>
      </c>
      <c r="F2897" s="41" t="str">
        <f aca="false">IF($C2897="","",IFERROR(INDEX(サイズ換算マスタ!$C$6:$C$8,MATCH($E2897,サイズ換算マスタ!$B$6:$B$8,0)),1))</f>
        <v/>
      </c>
      <c r="G2897" s="38" t="str">
        <f aca="false">IF($C2897="","",SUMIFS(②実績CSV_期間A!$AA$2:$AA$5001,②実績CSV_期間A!$M$2:$M$5001,$C2897))</f>
        <v/>
      </c>
      <c r="H2897" s="38" t="str">
        <f aca="false">IF($C2897="","",SUMIFS(③実績CSV_期間B!$AA$2:$AA$5001,③実績CSV_期間B!$M$2:$M$5001,$C2897))</f>
        <v/>
      </c>
      <c r="I2897" s="38" t="str">
        <f aca="false">IF($C2897="","",SUMIFS(④実績CSV_期間C!$AA$2:$AA$5001,④実績CSV_期間C!$M$2:$M$5001,$C2897))</f>
        <v/>
      </c>
      <c r="J2897" s="38" t="str">
        <f aca="false">IF($C2897="","",N($F2897)*N($G2897))</f>
        <v/>
      </c>
      <c r="K2897" s="38" t="str">
        <f aca="false">IF($C2897="","",N($F2897)*N($H2897))</f>
        <v/>
      </c>
      <c r="L2897" s="38" t="str">
        <f aca="false">IF($C2897="","",N($F2897)*N($I2897))</f>
        <v/>
      </c>
      <c r="M2897" s="37" t="str">
        <f aca="false">IF(OR($C2897="",N(TOP!$C$12)=0),"",N($J2897)/TOP!$C$12)</f>
        <v/>
      </c>
      <c r="N2897" s="37" t="str">
        <f aca="false">IF(OR($C2897="",N(TOP!$C$13)=0),"",N($K2897)/TOP!$C$13)</f>
        <v/>
      </c>
      <c r="O2897" s="37" t="str">
        <f aca="false">IF(OR($C2897="",N(TOP!$C$14)=0),"",N($L2897)/TOP!$C$14)</f>
        <v/>
      </c>
      <c r="P2897" s="42" t="str">
        <f aca="false">IF($C2897="","",IFERROR(CHOOSE(MATCH(TOP!$C$10,{"【期間A】","【期間B】","【期間C】"},0),N($M2897),N($N2897),N($O2897)),0))</f>
        <v/>
      </c>
    </row>
    <row r="2898" customFormat="false" ht="15" hidden="false" customHeight="false" outlineLevel="0" collapsed="false">
      <c r="B2898" s="12" t="n">
        <v>2893</v>
      </c>
      <c r="C2898" s="36" t="str">
        <f aca="false">IF(②実績CSV_期間A!$M2894="","",②実績CSV_期間A!$M2894&amp;"")</f>
        <v/>
      </c>
      <c r="D2898" s="12" t="str">
        <f aca="false">IF($C2898="","",②実績CSV_期間A!$N2894)</f>
        <v/>
      </c>
      <c r="E2898" s="12" t="str">
        <f aca="false">IF($C2898="","",RIGHT($D2898,1))</f>
        <v/>
      </c>
      <c r="F2898" s="41" t="str">
        <f aca="false">IF($C2898="","",IFERROR(INDEX(サイズ換算マスタ!$C$6:$C$8,MATCH($E2898,サイズ換算マスタ!$B$6:$B$8,0)),1))</f>
        <v/>
      </c>
      <c r="G2898" s="38" t="str">
        <f aca="false">IF($C2898="","",SUMIFS(②実績CSV_期間A!$AA$2:$AA$5001,②実績CSV_期間A!$M$2:$M$5001,$C2898))</f>
        <v/>
      </c>
      <c r="H2898" s="38" t="str">
        <f aca="false">IF($C2898="","",SUMIFS(③実績CSV_期間B!$AA$2:$AA$5001,③実績CSV_期間B!$M$2:$M$5001,$C2898))</f>
        <v/>
      </c>
      <c r="I2898" s="38" t="str">
        <f aca="false">IF($C2898="","",SUMIFS(④実績CSV_期間C!$AA$2:$AA$5001,④実績CSV_期間C!$M$2:$M$5001,$C2898))</f>
        <v/>
      </c>
      <c r="J2898" s="38" t="str">
        <f aca="false">IF($C2898="","",N($F2898)*N($G2898))</f>
        <v/>
      </c>
      <c r="K2898" s="38" t="str">
        <f aca="false">IF($C2898="","",N($F2898)*N($H2898))</f>
        <v/>
      </c>
      <c r="L2898" s="38" t="str">
        <f aca="false">IF($C2898="","",N($F2898)*N($I2898))</f>
        <v/>
      </c>
      <c r="M2898" s="37" t="str">
        <f aca="false">IF(OR($C2898="",N(TOP!$C$12)=0),"",N($J2898)/TOP!$C$12)</f>
        <v/>
      </c>
      <c r="N2898" s="37" t="str">
        <f aca="false">IF(OR($C2898="",N(TOP!$C$13)=0),"",N($K2898)/TOP!$C$13)</f>
        <v/>
      </c>
      <c r="O2898" s="37" t="str">
        <f aca="false">IF(OR($C2898="",N(TOP!$C$14)=0),"",N($L2898)/TOP!$C$14)</f>
        <v/>
      </c>
      <c r="P2898" s="42" t="str">
        <f aca="false">IF($C2898="","",IFERROR(CHOOSE(MATCH(TOP!$C$10,{"【期間A】","【期間B】","【期間C】"},0),N($M2898),N($N2898),N($O2898)),0))</f>
        <v/>
      </c>
    </row>
    <row r="2899" customFormat="false" ht="15" hidden="false" customHeight="false" outlineLevel="0" collapsed="false">
      <c r="B2899" s="12" t="n">
        <v>2894</v>
      </c>
      <c r="C2899" s="36" t="str">
        <f aca="false">IF(②実績CSV_期間A!$M2895="","",②実績CSV_期間A!$M2895&amp;"")</f>
        <v/>
      </c>
      <c r="D2899" s="12" t="str">
        <f aca="false">IF($C2899="","",②実績CSV_期間A!$N2895)</f>
        <v/>
      </c>
      <c r="E2899" s="12" t="str">
        <f aca="false">IF($C2899="","",RIGHT($D2899,1))</f>
        <v/>
      </c>
      <c r="F2899" s="41" t="str">
        <f aca="false">IF($C2899="","",IFERROR(INDEX(サイズ換算マスタ!$C$6:$C$8,MATCH($E2899,サイズ換算マスタ!$B$6:$B$8,0)),1))</f>
        <v/>
      </c>
      <c r="G2899" s="38" t="str">
        <f aca="false">IF($C2899="","",SUMIFS(②実績CSV_期間A!$AA$2:$AA$5001,②実績CSV_期間A!$M$2:$M$5001,$C2899))</f>
        <v/>
      </c>
      <c r="H2899" s="38" t="str">
        <f aca="false">IF($C2899="","",SUMIFS(③実績CSV_期間B!$AA$2:$AA$5001,③実績CSV_期間B!$M$2:$M$5001,$C2899))</f>
        <v/>
      </c>
      <c r="I2899" s="38" t="str">
        <f aca="false">IF($C2899="","",SUMIFS(④実績CSV_期間C!$AA$2:$AA$5001,④実績CSV_期間C!$M$2:$M$5001,$C2899))</f>
        <v/>
      </c>
      <c r="J2899" s="38" t="str">
        <f aca="false">IF($C2899="","",N($F2899)*N($G2899))</f>
        <v/>
      </c>
      <c r="K2899" s="38" t="str">
        <f aca="false">IF($C2899="","",N($F2899)*N($H2899))</f>
        <v/>
      </c>
      <c r="L2899" s="38" t="str">
        <f aca="false">IF($C2899="","",N($F2899)*N($I2899))</f>
        <v/>
      </c>
      <c r="M2899" s="37" t="str">
        <f aca="false">IF(OR($C2899="",N(TOP!$C$12)=0),"",N($J2899)/TOP!$C$12)</f>
        <v/>
      </c>
      <c r="N2899" s="37" t="str">
        <f aca="false">IF(OR($C2899="",N(TOP!$C$13)=0),"",N($K2899)/TOP!$C$13)</f>
        <v/>
      </c>
      <c r="O2899" s="37" t="str">
        <f aca="false">IF(OR($C2899="",N(TOP!$C$14)=0),"",N($L2899)/TOP!$C$14)</f>
        <v/>
      </c>
      <c r="P2899" s="42" t="str">
        <f aca="false">IF($C2899="","",IFERROR(CHOOSE(MATCH(TOP!$C$10,{"【期間A】","【期間B】","【期間C】"},0),N($M2899),N($N2899),N($O2899)),0))</f>
        <v/>
      </c>
    </row>
    <row r="2900" customFormat="false" ht="15" hidden="false" customHeight="false" outlineLevel="0" collapsed="false">
      <c r="B2900" s="12" t="n">
        <v>2895</v>
      </c>
      <c r="C2900" s="36" t="str">
        <f aca="false">IF(②実績CSV_期間A!$M2896="","",②実績CSV_期間A!$M2896&amp;"")</f>
        <v/>
      </c>
      <c r="D2900" s="12" t="str">
        <f aca="false">IF($C2900="","",②実績CSV_期間A!$N2896)</f>
        <v/>
      </c>
      <c r="E2900" s="12" t="str">
        <f aca="false">IF($C2900="","",RIGHT($D2900,1))</f>
        <v/>
      </c>
      <c r="F2900" s="41" t="str">
        <f aca="false">IF($C2900="","",IFERROR(INDEX(サイズ換算マスタ!$C$6:$C$8,MATCH($E2900,サイズ換算マスタ!$B$6:$B$8,0)),1))</f>
        <v/>
      </c>
      <c r="G2900" s="38" t="str">
        <f aca="false">IF($C2900="","",SUMIFS(②実績CSV_期間A!$AA$2:$AA$5001,②実績CSV_期間A!$M$2:$M$5001,$C2900))</f>
        <v/>
      </c>
      <c r="H2900" s="38" t="str">
        <f aca="false">IF($C2900="","",SUMIFS(③実績CSV_期間B!$AA$2:$AA$5001,③実績CSV_期間B!$M$2:$M$5001,$C2900))</f>
        <v/>
      </c>
      <c r="I2900" s="38" t="str">
        <f aca="false">IF($C2900="","",SUMIFS(④実績CSV_期間C!$AA$2:$AA$5001,④実績CSV_期間C!$M$2:$M$5001,$C2900))</f>
        <v/>
      </c>
      <c r="J2900" s="38" t="str">
        <f aca="false">IF($C2900="","",N($F2900)*N($G2900))</f>
        <v/>
      </c>
      <c r="K2900" s="38" t="str">
        <f aca="false">IF($C2900="","",N($F2900)*N($H2900))</f>
        <v/>
      </c>
      <c r="L2900" s="38" t="str">
        <f aca="false">IF($C2900="","",N($F2900)*N($I2900))</f>
        <v/>
      </c>
      <c r="M2900" s="37" t="str">
        <f aca="false">IF(OR($C2900="",N(TOP!$C$12)=0),"",N($J2900)/TOP!$C$12)</f>
        <v/>
      </c>
      <c r="N2900" s="37" t="str">
        <f aca="false">IF(OR($C2900="",N(TOP!$C$13)=0),"",N($K2900)/TOP!$C$13)</f>
        <v/>
      </c>
      <c r="O2900" s="37" t="str">
        <f aca="false">IF(OR($C2900="",N(TOP!$C$14)=0),"",N($L2900)/TOP!$C$14)</f>
        <v/>
      </c>
      <c r="P2900" s="42" t="str">
        <f aca="false">IF($C2900="","",IFERROR(CHOOSE(MATCH(TOP!$C$10,{"【期間A】","【期間B】","【期間C】"},0),N($M2900),N($N2900),N($O2900)),0))</f>
        <v/>
      </c>
    </row>
    <row r="2901" customFormat="false" ht="15" hidden="false" customHeight="false" outlineLevel="0" collapsed="false">
      <c r="B2901" s="12" t="n">
        <v>2896</v>
      </c>
      <c r="C2901" s="36" t="str">
        <f aca="false">IF(②実績CSV_期間A!$M2897="","",②実績CSV_期間A!$M2897&amp;"")</f>
        <v/>
      </c>
      <c r="D2901" s="12" t="str">
        <f aca="false">IF($C2901="","",②実績CSV_期間A!$N2897)</f>
        <v/>
      </c>
      <c r="E2901" s="12" t="str">
        <f aca="false">IF($C2901="","",RIGHT($D2901,1))</f>
        <v/>
      </c>
      <c r="F2901" s="41" t="str">
        <f aca="false">IF($C2901="","",IFERROR(INDEX(サイズ換算マスタ!$C$6:$C$8,MATCH($E2901,サイズ換算マスタ!$B$6:$B$8,0)),1))</f>
        <v/>
      </c>
      <c r="G2901" s="38" t="str">
        <f aca="false">IF($C2901="","",SUMIFS(②実績CSV_期間A!$AA$2:$AA$5001,②実績CSV_期間A!$M$2:$M$5001,$C2901))</f>
        <v/>
      </c>
      <c r="H2901" s="38" t="str">
        <f aca="false">IF($C2901="","",SUMIFS(③実績CSV_期間B!$AA$2:$AA$5001,③実績CSV_期間B!$M$2:$M$5001,$C2901))</f>
        <v/>
      </c>
      <c r="I2901" s="38" t="str">
        <f aca="false">IF($C2901="","",SUMIFS(④実績CSV_期間C!$AA$2:$AA$5001,④実績CSV_期間C!$M$2:$M$5001,$C2901))</f>
        <v/>
      </c>
      <c r="J2901" s="38" t="str">
        <f aca="false">IF($C2901="","",N($F2901)*N($G2901))</f>
        <v/>
      </c>
      <c r="K2901" s="38" t="str">
        <f aca="false">IF($C2901="","",N($F2901)*N($H2901))</f>
        <v/>
      </c>
      <c r="L2901" s="38" t="str">
        <f aca="false">IF($C2901="","",N($F2901)*N($I2901))</f>
        <v/>
      </c>
      <c r="M2901" s="37" t="str">
        <f aca="false">IF(OR($C2901="",N(TOP!$C$12)=0),"",N($J2901)/TOP!$C$12)</f>
        <v/>
      </c>
      <c r="N2901" s="37" t="str">
        <f aca="false">IF(OR($C2901="",N(TOP!$C$13)=0),"",N($K2901)/TOP!$C$13)</f>
        <v/>
      </c>
      <c r="O2901" s="37" t="str">
        <f aca="false">IF(OR($C2901="",N(TOP!$C$14)=0),"",N($L2901)/TOP!$C$14)</f>
        <v/>
      </c>
      <c r="P2901" s="42" t="str">
        <f aca="false">IF($C2901="","",IFERROR(CHOOSE(MATCH(TOP!$C$10,{"【期間A】","【期間B】","【期間C】"},0),N($M2901),N($N2901),N($O2901)),0))</f>
        <v/>
      </c>
    </row>
    <row r="2902" customFormat="false" ht="15" hidden="false" customHeight="false" outlineLevel="0" collapsed="false">
      <c r="B2902" s="12" t="n">
        <v>2897</v>
      </c>
      <c r="C2902" s="36" t="str">
        <f aca="false">IF(②実績CSV_期間A!$M2898="","",②実績CSV_期間A!$M2898&amp;"")</f>
        <v/>
      </c>
      <c r="D2902" s="12" t="str">
        <f aca="false">IF($C2902="","",②実績CSV_期間A!$N2898)</f>
        <v/>
      </c>
      <c r="E2902" s="12" t="str">
        <f aca="false">IF($C2902="","",RIGHT($D2902,1))</f>
        <v/>
      </c>
      <c r="F2902" s="41" t="str">
        <f aca="false">IF($C2902="","",IFERROR(INDEX(サイズ換算マスタ!$C$6:$C$8,MATCH($E2902,サイズ換算マスタ!$B$6:$B$8,0)),1))</f>
        <v/>
      </c>
      <c r="G2902" s="38" t="str">
        <f aca="false">IF($C2902="","",SUMIFS(②実績CSV_期間A!$AA$2:$AA$5001,②実績CSV_期間A!$M$2:$M$5001,$C2902))</f>
        <v/>
      </c>
      <c r="H2902" s="38" t="str">
        <f aca="false">IF($C2902="","",SUMIFS(③実績CSV_期間B!$AA$2:$AA$5001,③実績CSV_期間B!$M$2:$M$5001,$C2902))</f>
        <v/>
      </c>
      <c r="I2902" s="38" t="str">
        <f aca="false">IF($C2902="","",SUMIFS(④実績CSV_期間C!$AA$2:$AA$5001,④実績CSV_期間C!$M$2:$M$5001,$C2902))</f>
        <v/>
      </c>
      <c r="J2902" s="38" t="str">
        <f aca="false">IF($C2902="","",N($F2902)*N($G2902))</f>
        <v/>
      </c>
      <c r="K2902" s="38" t="str">
        <f aca="false">IF($C2902="","",N($F2902)*N($H2902))</f>
        <v/>
      </c>
      <c r="L2902" s="38" t="str">
        <f aca="false">IF($C2902="","",N($F2902)*N($I2902))</f>
        <v/>
      </c>
      <c r="M2902" s="37" t="str">
        <f aca="false">IF(OR($C2902="",N(TOP!$C$12)=0),"",N($J2902)/TOP!$C$12)</f>
        <v/>
      </c>
      <c r="N2902" s="37" t="str">
        <f aca="false">IF(OR($C2902="",N(TOP!$C$13)=0),"",N($K2902)/TOP!$C$13)</f>
        <v/>
      </c>
      <c r="O2902" s="37" t="str">
        <f aca="false">IF(OR($C2902="",N(TOP!$C$14)=0),"",N($L2902)/TOP!$C$14)</f>
        <v/>
      </c>
      <c r="P2902" s="42" t="str">
        <f aca="false">IF($C2902="","",IFERROR(CHOOSE(MATCH(TOP!$C$10,{"【期間A】","【期間B】","【期間C】"},0),N($M2902),N($N2902),N($O2902)),0))</f>
        <v/>
      </c>
    </row>
    <row r="2903" customFormat="false" ht="15" hidden="false" customHeight="false" outlineLevel="0" collapsed="false">
      <c r="B2903" s="12" t="n">
        <v>2898</v>
      </c>
      <c r="C2903" s="36" t="str">
        <f aca="false">IF(②実績CSV_期間A!$M2899="","",②実績CSV_期間A!$M2899&amp;"")</f>
        <v/>
      </c>
      <c r="D2903" s="12" t="str">
        <f aca="false">IF($C2903="","",②実績CSV_期間A!$N2899)</f>
        <v/>
      </c>
      <c r="E2903" s="12" t="str">
        <f aca="false">IF($C2903="","",RIGHT($D2903,1))</f>
        <v/>
      </c>
      <c r="F2903" s="41" t="str">
        <f aca="false">IF($C2903="","",IFERROR(INDEX(サイズ換算マスタ!$C$6:$C$8,MATCH($E2903,サイズ換算マスタ!$B$6:$B$8,0)),1))</f>
        <v/>
      </c>
      <c r="G2903" s="38" t="str">
        <f aca="false">IF($C2903="","",SUMIFS(②実績CSV_期間A!$AA$2:$AA$5001,②実績CSV_期間A!$M$2:$M$5001,$C2903))</f>
        <v/>
      </c>
      <c r="H2903" s="38" t="str">
        <f aca="false">IF($C2903="","",SUMIFS(③実績CSV_期間B!$AA$2:$AA$5001,③実績CSV_期間B!$M$2:$M$5001,$C2903))</f>
        <v/>
      </c>
      <c r="I2903" s="38" t="str">
        <f aca="false">IF($C2903="","",SUMIFS(④実績CSV_期間C!$AA$2:$AA$5001,④実績CSV_期間C!$M$2:$M$5001,$C2903))</f>
        <v/>
      </c>
      <c r="J2903" s="38" t="str">
        <f aca="false">IF($C2903="","",N($F2903)*N($G2903))</f>
        <v/>
      </c>
      <c r="K2903" s="38" t="str">
        <f aca="false">IF($C2903="","",N($F2903)*N($H2903))</f>
        <v/>
      </c>
      <c r="L2903" s="38" t="str">
        <f aca="false">IF($C2903="","",N($F2903)*N($I2903))</f>
        <v/>
      </c>
      <c r="M2903" s="37" t="str">
        <f aca="false">IF(OR($C2903="",N(TOP!$C$12)=0),"",N($J2903)/TOP!$C$12)</f>
        <v/>
      </c>
      <c r="N2903" s="37" t="str">
        <f aca="false">IF(OR($C2903="",N(TOP!$C$13)=0),"",N($K2903)/TOP!$C$13)</f>
        <v/>
      </c>
      <c r="O2903" s="37" t="str">
        <f aca="false">IF(OR($C2903="",N(TOP!$C$14)=0),"",N($L2903)/TOP!$C$14)</f>
        <v/>
      </c>
      <c r="P2903" s="42" t="str">
        <f aca="false">IF($C2903="","",IFERROR(CHOOSE(MATCH(TOP!$C$10,{"【期間A】","【期間B】","【期間C】"},0),N($M2903),N($N2903),N($O2903)),0))</f>
        <v/>
      </c>
    </row>
    <row r="2904" customFormat="false" ht="15" hidden="false" customHeight="false" outlineLevel="0" collapsed="false">
      <c r="B2904" s="12" t="n">
        <v>2899</v>
      </c>
      <c r="C2904" s="36" t="str">
        <f aca="false">IF(②実績CSV_期間A!$M2900="","",②実績CSV_期間A!$M2900&amp;"")</f>
        <v/>
      </c>
      <c r="D2904" s="12" t="str">
        <f aca="false">IF($C2904="","",②実績CSV_期間A!$N2900)</f>
        <v/>
      </c>
      <c r="E2904" s="12" t="str">
        <f aca="false">IF($C2904="","",RIGHT($D2904,1))</f>
        <v/>
      </c>
      <c r="F2904" s="41" t="str">
        <f aca="false">IF($C2904="","",IFERROR(INDEX(サイズ換算マスタ!$C$6:$C$8,MATCH($E2904,サイズ換算マスタ!$B$6:$B$8,0)),1))</f>
        <v/>
      </c>
      <c r="G2904" s="38" t="str">
        <f aca="false">IF($C2904="","",SUMIFS(②実績CSV_期間A!$AA$2:$AA$5001,②実績CSV_期間A!$M$2:$M$5001,$C2904))</f>
        <v/>
      </c>
      <c r="H2904" s="38" t="str">
        <f aca="false">IF($C2904="","",SUMIFS(③実績CSV_期間B!$AA$2:$AA$5001,③実績CSV_期間B!$M$2:$M$5001,$C2904))</f>
        <v/>
      </c>
      <c r="I2904" s="38" t="str">
        <f aca="false">IF($C2904="","",SUMIFS(④実績CSV_期間C!$AA$2:$AA$5001,④実績CSV_期間C!$M$2:$M$5001,$C2904))</f>
        <v/>
      </c>
      <c r="J2904" s="38" t="str">
        <f aca="false">IF($C2904="","",N($F2904)*N($G2904))</f>
        <v/>
      </c>
      <c r="K2904" s="38" t="str">
        <f aca="false">IF($C2904="","",N($F2904)*N($H2904))</f>
        <v/>
      </c>
      <c r="L2904" s="38" t="str">
        <f aca="false">IF($C2904="","",N($F2904)*N($I2904))</f>
        <v/>
      </c>
      <c r="M2904" s="37" t="str">
        <f aca="false">IF(OR($C2904="",N(TOP!$C$12)=0),"",N($J2904)/TOP!$C$12)</f>
        <v/>
      </c>
      <c r="N2904" s="37" t="str">
        <f aca="false">IF(OR($C2904="",N(TOP!$C$13)=0),"",N($K2904)/TOP!$C$13)</f>
        <v/>
      </c>
      <c r="O2904" s="37" t="str">
        <f aca="false">IF(OR($C2904="",N(TOP!$C$14)=0),"",N($L2904)/TOP!$C$14)</f>
        <v/>
      </c>
      <c r="P2904" s="42" t="str">
        <f aca="false">IF($C2904="","",IFERROR(CHOOSE(MATCH(TOP!$C$10,{"【期間A】","【期間B】","【期間C】"},0),N($M2904),N($N2904),N($O2904)),0))</f>
        <v/>
      </c>
    </row>
    <row r="2905" customFormat="false" ht="15" hidden="false" customHeight="false" outlineLevel="0" collapsed="false">
      <c r="B2905" s="12" t="n">
        <v>2900</v>
      </c>
      <c r="C2905" s="36" t="str">
        <f aca="false">IF(②実績CSV_期間A!$M2901="","",②実績CSV_期間A!$M2901&amp;"")</f>
        <v/>
      </c>
      <c r="D2905" s="12" t="str">
        <f aca="false">IF($C2905="","",②実績CSV_期間A!$N2901)</f>
        <v/>
      </c>
      <c r="E2905" s="12" t="str">
        <f aca="false">IF($C2905="","",RIGHT($D2905,1))</f>
        <v/>
      </c>
      <c r="F2905" s="41" t="str">
        <f aca="false">IF($C2905="","",IFERROR(INDEX(サイズ換算マスタ!$C$6:$C$8,MATCH($E2905,サイズ換算マスタ!$B$6:$B$8,0)),1))</f>
        <v/>
      </c>
      <c r="G2905" s="38" t="str">
        <f aca="false">IF($C2905="","",SUMIFS(②実績CSV_期間A!$AA$2:$AA$5001,②実績CSV_期間A!$M$2:$M$5001,$C2905))</f>
        <v/>
      </c>
      <c r="H2905" s="38" t="str">
        <f aca="false">IF($C2905="","",SUMIFS(③実績CSV_期間B!$AA$2:$AA$5001,③実績CSV_期間B!$M$2:$M$5001,$C2905))</f>
        <v/>
      </c>
      <c r="I2905" s="38" t="str">
        <f aca="false">IF($C2905="","",SUMIFS(④実績CSV_期間C!$AA$2:$AA$5001,④実績CSV_期間C!$M$2:$M$5001,$C2905))</f>
        <v/>
      </c>
      <c r="J2905" s="38" t="str">
        <f aca="false">IF($C2905="","",N($F2905)*N($G2905))</f>
        <v/>
      </c>
      <c r="K2905" s="38" t="str">
        <f aca="false">IF($C2905="","",N($F2905)*N($H2905))</f>
        <v/>
      </c>
      <c r="L2905" s="38" t="str">
        <f aca="false">IF($C2905="","",N($F2905)*N($I2905))</f>
        <v/>
      </c>
      <c r="M2905" s="37" t="str">
        <f aca="false">IF(OR($C2905="",N(TOP!$C$12)=0),"",N($J2905)/TOP!$C$12)</f>
        <v/>
      </c>
      <c r="N2905" s="37" t="str">
        <f aca="false">IF(OR($C2905="",N(TOP!$C$13)=0),"",N($K2905)/TOP!$C$13)</f>
        <v/>
      </c>
      <c r="O2905" s="37" t="str">
        <f aca="false">IF(OR($C2905="",N(TOP!$C$14)=0),"",N($L2905)/TOP!$C$14)</f>
        <v/>
      </c>
      <c r="P2905" s="42" t="str">
        <f aca="false">IF($C2905="","",IFERROR(CHOOSE(MATCH(TOP!$C$10,{"【期間A】","【期間B】","【期間C】"},0),N($M2905),N($N2905),N($O2905)),0))</f>
        <v/>
      </c>
    </row>
    <row r="2906" customFormat="false" ht="15" hidden="false" customHeight="false" outlineLevel="0" collapsed="false">
      <c r="B2906" s="12" t="n">
        <v>2901</v>
      </c>
      <c r="C2906" s="36" t="str">
        <f aca="false">IF(②実績CSV_期間A!$M2902="","",②実績CSV_期間A!$M2902&amp;"")</f>
        <v/>
      </c>
      <c r="D2906" s="12" t="str">
        <f aca="false">IF($C2906="","",②実績CSV_期間A!$N2902)</f>
        <v/>
      </c>
      <c r="E2906" s="12" t="str">
        <f aca="false">IF($C2906="","",RIGHT($D2906,1))</f>
        <v/>
      </c>
      <c r="F2906" s="41" t="str">
        <f aca="false">IF($C2906="","",IFERROR(INDEX(サイズ換算マスタ!$C$6:$C$8,MATCH($E2906,サイズ換算マスタ!$B$6:$B$8,0)),1))</f>
        <v/>
      </c>
      <c r="G2906" s="38" t="str">
        <f aca="false">IF($C2906="","",SUMIFS(②実績CSV_期間A!$AA$2:$AA$5001,②実績CSV_期間A!$M$2:$M$5001,$C2906))</f>
        <v/>
      </c>
      <c r="H2906" s="38" t="str">
        <f aca="false">IF($C2906="","",SUMIFS(③実績CSV_期間B!$AA$2:$AA$5001,③実績CSV_期間B!$M$2:$M$5001,$C2906))</f>
        <v/>
      </c>
      <c r="I2906" s="38" t="str">
        <f aca="false">IF($C2906="","",SUMIFS(④実績CSV_期間C!$AA$2:$AA$5001,④実績CSV_期間C!$M$2:$M$5001,$C2906))</f>
        <v/>
      </c>
      <c r="J2906" s="38" t="str">
        <f aca="false">IF($C2906="","",N($F2906)*N($G2906))</f>
        <v/>
      </c>
      <c r="K2906" s="38" t="str">
        <f aca="false">IF($C2906="","",N($F2906)*N($H2906))</f>
        <v/>
      </c>
      <c r="L2906" s="38" t="str">
        <f aca="false">IF($C2906="","",N($F2906)*N($I2906))</f>
        <v/>
      </c>
      <c r="M2906" s="37" t="str">
        <f aca="false">IF(OR($C2906="",N(TOP!$C$12)=0),"",N($J2906)/TOP!$C$12)</f>
        <v/>
      </c>
      <c r="N2906" s="37" t="str">
        <f aca="false">IF(OR($C2906="",N(TOP!$C$13)=0),"",N($K2906)/TOP!$C$13)</f>
        <v/>
      </c>
      <c r="O2906" s="37" t="str">
        <f aca="false">IF(OR($C2906="",N(TOP!$C$14)=0),"",N($L2906)/TOP!$C$14)</f>
        <v/>
      </c>
      <c r="P2906" s="42" t="str">
        <f aca="false">IF($C2906="","",IFERROR(CHOOSE(MATCH(TOP!$C$10,{"【期間A】","【期間B】","【期間C】"},0),N($M2906),N($N2906),N($O2906)),0))</f>
        <v/>
      </c>
    </row>
    <row r="2907" customFormat="false" ht="15" hidden="false" customHeight="false" outlineLevel="0" collapsed="false">
      <c r="B2907" s="12" t="n">
        <v>2902</v>
      </c>
      <c r="C2907" s="36" t="str">
        <f aca="false">IF(②実績CSV_期間A!$M2903="","",②実績CSV_期間A!$M2903&amp;"")</f>
        <v/>
      </c>
      <c r="D2907" s="12" t="str">
        <f aca="false">IF($C2907="","",②実績CSV_期間A!$N2903)</f>
        <v/>
      </c>
      <c r="E2907" s="12" t="str">
        <f aca="false">IF($C2907="","",RIGHT($D2907,1))</f>
        <v/>
      </c>
      <c r="F2907" s="41" t="str">
        <f aca="false">IF($C2907="","",IFERROR(INDEX(サイズ換算マスタ!$C$6:$C$8,MATCH($E2907,サイズ換算マスタ!$B$6:$B$8,0)),1))</f>
        <v/>
      </c>
      <c r="G2907" s="38" t="str">
        <f aca="false">IF($C2907="","",SUMIFS(②実績CSV_期間A!$AA$2:$AA$5001,②実績CSV_期間A!$M$2:$M$5001,$C2907))</f>
        <v/>
      </c>
      <c r="H2907" s="38" t="str">
        <f aca="false">IF($C2907="","",SUMIFS(③実績CSV_期間B!$AA$2:$AA$5001,③実績CSV_期間B!$M$2:$M$5001,$C2907))</f>
        <v/>
      </c>
      <c r="I2907" s="38" t="str">
        <f aca="false">IF($C2907="","",SUMIFS(④実績CSV_期間C!$AA$2:$AA$5001,④実績CSV_期間C!$M$2:$M$5001,$C2907))</f>
        <v/>
      </c>
      <c r="J2907" s="38" t="str">
        <f aca="false">IF($C2907="","",N($F2907)*N($G2907))</f>
        <v/>
      </c>
      <c r="K2907" s="38" t="str">
        <f aca="false">IF($C2907="","",N($F2907)*N($H2907))</f>
        <v/>
      </c>
      <c r="L2907" s="38" t="str">
        <f aca="false">IF($C2907="","",N($F2907)*N($I2907))</f>
        <v/>
      </c>
      <c r="M2907" s="37" t="str">
        <f aca="false">IF(OR($C2907="",N(TOP!$C$12)=0),"",N($J2907)/TOP!$C$12)</f>
        <v/>
      </c>
      <c r="N2907" s="37" t="str">
        <f aca="false">IF(OR($C2907="",N(TOP!$C$13)=0),"",N($K2907)/TOP!$C$13)</f>
        <v/>
      </c>
      <c r="O2907" s="37" t="str">
        <f aca="false">IF(OR($C2907="",N(TOP!$C$14)=0),"",N($L2907)/TOP!$C$14)</f>
        <v/>
      </c>
      <c r="P2907" s="42" t="str">
        <f aca="false">IF($C2907="","",IFERROR(CHOOSE(MATCH(TOP!$C$10,{"【期間A】","【期間B】","【期間C】"},0),N($M2907),N($N2907),N($O2907)),0))</f>
        <v/>
      </c>
    </row>
    <row r="2908" customFormat="false" ht="15" hidden="false" customHeight="false" outlineLevel="0" collapsed="false">
      <c r="B2908" s="12" t="n">
        <v>2903</v>
      </c>
      <c r="C2908" s="36" t="str">
        <f aca="false">IF(②実績CSV_期間A!$M2904="","",②実績CSV_期間A!$M2904&amp;"")</f>
        <v/>
      </c>
      <c r="D2908" s="12" t="str">
        <f aca="false">IF($C2908="","",②実績CSV_期間A!$N2904)</f>
        <v/>
      </c>
      <c r="E2908" s="12" t="str">
        <f aca="false">IF($C2908="","",RIGHT($D2908,1))</f>
        <v/>
      </c>
      <c r="F2908" s="41" t="str">
        <f aca="false">IF($C2908="","",IFERROR(INDEX(サイズ換算マスタ!$C$6:$C$8,MATCH($E2908,サイズ換算マスタ!$B$6:$B$8,0)),1))</f>
        <v/>
      </c>
      <c r="G2908" s="38" t="str">
        <f aca="false">IF($C2908="","",SUMIFS(②実績CSV_期間A!$AA$2:$AA$5001,②実績CSV_期間A!$M$2:$M$5001,$C2908))</f>
        <v/>
      </c>
      <c r="H2908" s="38" t="str">
        <f aca="false">IF($C2908="","",SUMIFS(③実績CSV_期間B!$AA$2:$AA$5001,③実績CSV_期間B!$M$2:$M$5001,$C2908))</f>
        <v/>
      </c>
      <c r="I2908" s="38" t="str">
        <f aca="false">IF($C2908="","",SUMIFS(④実績CSV_期間C!$AA$2:$AA$5001,④実績CSV_期間C!$M$2:$M$5001,$C2908))</f>
        <v/>
      </c>
      <c r="J2908" s="38" t="str">
        <f aca="false">IF($C2908="","",N($F2908)*N($G2908))</f>
        <v/>
      </c>
      <c r="K2908" s="38" t="str">
        <f aca="false">IF($C2908="","",N($F2908)*N($H2908))</f>
        <v/>
      </c>
      <c r="L2908" s="38" t="str">
        <f aca="false">IF($C2908="","",N($F2908)*N($I2908))</f>
        <v/>
      </c>
      <c r="M2908" s="37" t="str">
        <f aca="false">IF(OR($C2908="",N(TOP!$C$12)=0),"",N($J2908)/TOP!$C$12)</f>
        <v/>
      </c>
      <c r="N2908" s="37" t="str">
        <f aca="false">IF(OR($C2908="",N(TOP!$C$13)=0),"",N($K2908)/TOP!$C$13)</f>
        <v/>
      </c>
      <c r="O2908" s="37" t="str">
        <f aca="false">IF(OR($C2908="",N(TOP!$C$14)=0),"",N($L2908)/TOP!$C$14)</f>
        <v/>
      </c>
      <c r="P2908" s="42" t="str">
        <f aca="false">IF($C2908="","",IFERROR(CHOOSE(MATCH(TOP!$C$10,{"【期間A】","【期間B】","【期間C】"},0),N($M2908),N($N2908),N($O2908)),0))</f>
        <v/>
      </c>
    </row>
    <row r="2909" customFormat="false" ht="15" hidden="false" customHeight="false" outlineLevel="0" collapsed="false">
      <c r="B2909" s="12" t="n">
        <v>2904</v>
      </c>
      <c r="C2909" s="36" t="str">
        <f aca="false">IF(②実績CSV_期間A!$M2905="","",②実績CSV_期間A!$M2905&amp;"")</f>
        <v/>
      </c>
      <c r="D2909" s="12" t="str">
        <f aca="false">IF($C2909="","",②実績CSV_期間A!$N2905)</f>
        <v/>
      </c>
      <c r="E2909" s="12" t="str">
        <f aca="false">IF($C2909="","",RIGHT($D2909,1))</f>
        <v/>
      </c>
      <c r="F2909" s="41" t="str">
        <f aca="false">IF($C2909="","",IFERROR(INDEX(サイズ換算マスタ!$C$6:$C$8,MATCH($E2909,サイズ換算マスタ!$B$6:$B$8,0)),1))</f>
        <v/>
      </c>
      <c r="G2909" s="38" t="str">
        <f aca="false">IF($C2909="","",SUMIFS(②実績CSV_期間A!$AA$2:$AA$5001,②実績CSV_期間A!$M$2:$M$5001,$C2909))</f>
        <v/>
      </c>
      <c r="H2909" s="38" t="str">
        <f aca="false">IF($C2909="","",SUMIFS(③実績CSV_期間B!$AA$2:$AA$5001,③実績CSV_期間B!$M$2:$M$5001,$C2909))</f>
        <v/>
      </c>
      <c r="I2909" s="38" t="str">
        <f aca="false">IF($C2909="","",SUMIFS(④実績CSV_期間C!$AA$2:$AA$5001,④実績CSV_期間C!$M$2:$M$5001,$C2909))</f>
        <v/>
      </c>
      <c r="J2909" s="38" t="str">
        <f aca="false">IF($C2909="","",N($F2909)*N($G2909))</f>
        <v/>
      </c>
      <c r="K2909" s="38" t="str">
        <f aca="false">IF($C2909="","",N($F2909)*N($H2909))</f>
        <v/>
      </c>
      <c r="L2909" s="38" t="str">
        <f aca="false">IF($C2909="","",N($F2909)*N($I2909))</f>
        <v/>
      </c>
      <c r="M2909" s="37" t="str">
        <f aca="false">IF(OR($C2909="",N(TOP!$C$12)=0),"",N($J2909)/TOP!$C$12)</f>
        <v/>
      </c>
      <c r="N2909" s="37" t="str">
        <f aca="false">IF(OR($C2909="",N(TOP!$C$13)=0),"",N($K2909)/TOP!$C$13)</f>
        <v/>
      </c>
      <c r="O2909" s="37" t="str">
        <f aca="false">IF(OR($C2909="",N(TOP!$C$14)=0),"",N($L2909)/TOP!$C$14)</f>
        <v/>
      </c>
      <c r="P2909" s="42" t="str">
        <f aca="false">IF($C2909="","",IFERROR(CHOOSE(MATCH(TOP!$C$10,{"【期間A】","【期間B】","【期間C】"},0),N($M2909),N($N2909),N($O2909)),0))</f>
        <v/>
      </c>
    </row>
    <row r="2910" customFormat="false" ht="15" hidden="false" customHeight="false" outlineLevel="0" collapsed="false">
      <c r="B2910" s="12" t="n">
        <v>2905</v>
      </c>
      <c r="C2910" s="36" t="str">
        <f aca="false">IF(②実績CSV_期間A!$M2906="","",②実績CSV_期間A!$M2906&amp;"")</f>
        <v/>
      </c>
      <c r="D2910" s="12" t="str">
        <f aca="false">IF($C2910="","",②実績CSV_期間A!$N2906)</f>
        <v/>
      </c>
      <c r="E2910" s="12" t="str">
        <f aca="false">IF($C2910="","",RIGHT($D2910,1))</f>
        <v/>
      </c>
      <c r="F2910" s="41" t="str">
        <f aca="false">IF($C2910="","",IFERROR(INDEX(サイズ換算マスタ!$C$6:$C$8,MATCH($E2910,サイズ換算マスタ!$B$6:$B$8,0)),1))</f>
        <v/>
      </c>
      <c r="G2910" s="38" t="str">
        <f aca="false">IF($C2910="","",SUMIFS(②実績CSV_期間A!$AA$2:$AA$5001,②実績CSV_期間A!$M$2:$M$5001,$C2910))</f>
        <v/>
      </c>
      <c r="H2910" s="38" t="str">
        <f aca="false">IF($C2910="","",SUMIFS(③実績CSV_期間B!$AA$2:$AA$5001,③実績CSV_期間B!$M$2:$M$5001,$C2910))</f>
        <v/>
      </c>
      <c r="I2910" s="38" t="str">
        <f aca="false">IF($C2910="","",SUMIFS(④実績CSV_期間C!$AA$2:$AA$5001,④実績CSV_期間C!$M$2:$M$5001,$C2910))</f>
        <v/>
      </c>
      <c r="J2910" s="38" t="str">
        <f aca="false">IF($C2910="","",N($F2910)*N($G2910))</f>
        <v/>
      </c>
      <c r="K2910" s="38" t="str">
        <f aca="false">IF($C2910="","",N($F2910)*N($H2910))</f>
        <v/>
      </c>
      <c r="L2910" s="38" t="str">
        <f aca="false">IF($C2910="","",N($F2910)*N($I2910))</f>
        <v/>
      </c>
      <c r="M2910" s="37" t="str">
        <f aca="false">IF(OR($C2910="",N(TOP!$C$12)=0),"",N($J2910)/TOP!$C$12)</f>
        <v/>
      </c>
      <c r="N2910" s="37" t="str">
        <f aca="false">IF(OR($C2910="",N(TOP!$C$13)=0),"",N($K2910)/TOP!$C$13)</f>
        <v/>
      </c>
      <c r="O2910" s="37" t="str">
        <f aca="false">IF(OR($C2910="",N(TOP!$C$14)=0),"",N($L2910)/TOP!$C$14)</f>
        <v/>
      </c>
      <c r="P2910" s="42" t="str">
        <f aca="false">IF($C2910="","",IFERROR(CHOOSE(MATCH(TOP!$C$10,{"【期間A】","【期間B】","【期間C】"},0),N($M2910),N($N2910),N($O2910)),0))</f>
        <v/>
      </c>
    </row>
    <row r="2911" customFormat="false" ht="15" hidden="false" customHeight="false" outlineLevel="0" collapsed="false">
      <c r="B2911" s="12" t="n">
        <v>2906</v>
      </c>
      <c r="C2911" s="36" t="str">
        <f aca="false">IF(②実績CSV_期間A!$M2907="","",②実績CSV_期間A!$M2907&amp;"")</f>
        <v/>
      </c>
      <c r="D2911" s="12" t="str">
        <f aca="false">IF($C2911="","",②実績CSV_期間A!$N2907)</f>
        <v/>
      </c>
      <c r="E2911" s="12" t="str">
        <f aca="false">IF($C2911="","",RIGHT($D2911,1))</f>
        <v/>
      </c>
      <c r="F2911" s="41" t="str">
        <f aca="false">IF($C2911="","",IFERROR(INDEX(サイズ換算マスタ!$C$6:$C$8,MATCH($E2911,サイズ換算マスタ!$B$6:$B$8,0)),1))</f>
        <v/>
      </c>
      <c r="G2911" s="38" t="str">
        <f aca="false">IF($C2911="","",SUMIFS(②実績CSV_期間A!$AA$2:$AA$5001,②実績CSV_期間A!$M$2:$M$5001,$C2911))</f>
        <v/>
      </c>
      <c r="H2911" s="38" t="str">
        <f aca="false">IF($C2911="","",SUMIFS(③実績CSV_期間B!$AA$2:$AA$5001,③実績CSV_期間B!$M$2:$M$5001,$C2911))</f>
        <v/>
      </c>
      <c r="I2911" s="38" t="str">
        <f aca="false">IF($C2911="","",SUMIFS(④実績CSV_期間C!$AA$2:$AA$5001,④実績CSV_期間C!$M$2:$M$5001,$C2911))</f>
        <v/>
      </c>
      <c r="J2911" s="38" t="str">
        <f aca="false">IF($C2911="","",N($F2911)*N($G2911))</f>
        <v/>
      </c>
      <c r="K2911" s="38" t="str">
        <f aca="false">IF($C2911="","",N($F2911)*N($H2911))</f>
        <v/>
      </c>
      <c r="L2911" s="38" t="str">
        <f aca="false">IF($C2911="","",N($F2911)*N($I2911))</f>
        <v/>
      </c>
      <c r="M2911" s="37" t="str">
        <f aca="false">IF(OR($C2911="",N(TOP!$C$12)=0),"",N($J2911)/TOP!$C$12)</f>
        <v/>
      </c>
      <c r="N2911" s="37" t="str">
        <f aca="false">IF(OR($C2911="",N(TOP!$C$13)=0),"",N($K2911)/TOP!$C$13)</f>
        <v/>
      </c>
      <c r="O2911" s="37" t="str">
        <f aca="false">IF(OR($C2911="",N(TOP!$C$14)=0),"",N($L2911)/TOP!$C$14)</f>
        <v/>
      </c>
      <c r="P2911" s="42" t="str">
        <f aca="false">IF($C2911="","",IFERROR(CHOOSE(MATCH(TOP!$C$10,{"【期間A】","【期間B】","【期間C】"},0),N($M2911),N($N2911),N($O2911)),0))</f>
        <v/>
      </c>
    </row>
    <row r="2912" customFormat="false" ht="15" hidden="false" customHeight="false" outlineLevel="0" collapsed="false">
      <c r="B2912" s="12" t="n">
        <v>2907</v>
      </c>
      <c r="C2912" s="36" t="str">
        <f aca="false">IF(②実績CSV_期間A!$M2908="","",②実績CSV_期間A!$M2908&amp;"")</f>
        <v/>
      </c>
      <c r="D2912" s="12" t="str">
        <f aca="false">IF($C2912="","",②実績CSV_期間A!$N2908)</f>
        <v/>
      </c>
      <c r="E2912" s="12" t="str">
        <f aca="false">IF($C2912="","",RIGHT($D2912,1))</f>
        <v/>
      </c>
      <c r="F2912" s="41" t="str">
        <f aca="false">IF($C2912="","",IFERROR(INDEX(サイズ換算マスタ!$C$6:$C$8,MATCH($E2912,サイズ換算マスタ!$B$6:$B$8,0)),1))</f>
        <v/>
      </c>
      <c r="G2912" s="38" t="str">
        <f aca="false">IF($C2912="","",SUMIFS(②実績CSV_期間A!$AA$2:$AA$5001,②実績CSV_期間A!$M$2:$M$5001,$C2912))</f>
        <v/>
      </c>
      <c r="H2912" s="38" t="str">
        <f aca="false">IF($C2912="","",SUMIFS(③実績CSV_期間B!$AA$2:$AA$5001,③実績CSV_期間B!$M$2:$M$5001,$C2912))</f>
        <v/>
      </c>
      <c r="I2912" s="38" t="str">
        <f aca="false">IF($C2912="","",SUMIFS(④実績CSV_期間C!$AA$2:$AA$5001,④実績CSV_期間C!$M$2:$M$5001,$C2912))</f>
        <v/>
      </c>
      <c r="J2912" s="38" t="str">
        <f aca="false">IF($C2912="","",N($F2912)*N($G2912))</f>
        <v/>
      </c>
      <c r="K2912" s="38" t="str">
        <f aca="false">IF($C2912="","",N($F2912)*N($H2912))</f>
        <v/>
      </c>
      <c r="L2912" s="38" t="str">
        <f aca="false">IF($C2912="","",N($F2912)*N($I2912))</f>
        <v/>
      </c>
      <c r="M2912" s="37" t="str">
        <f aca="false">IF(OR($C2912="",N(TOP!$C$12)=0),"",N($J2912)/TOP!$C$12)</f>
        <v/>
      </c>
      <c r="N2912" s="37" t="str">
        <f aca="false">IF(OR($C2912="",N(TOP!$C$13)=0),"",N($K2912)/TOP!$C$13)</f>
        <v/>
      </c>
      <c r="O2912" s="37" t="str">
        <f aca="false">IF(OR($C2912="",N(TOP!$C$14)=0),"",N($L2912)/TOP!$C$14)</f>
        <v/>
      </c>
      <c r="P2912" s="42" t="str">
        <f aca="false">IF($C2912="","",IFERROR(CHOOSE(MATCH(TOP!$C$10,{"【期間A】","【期間B】","【期間C】"},0),N($M2912),N($N2912),N($O2912)),0))</f>
        <v/>
      </c>
    </row>
    <row r="2913" customFormat="false" ht="15" hidden="false" customHeight="false" outlineLevel="0" collapsed="false">
      <c r="B2913" s="12" t="n">
        <v>2908</v>
      </c>
      <c r="C2913" s="36" t="str">
        <f aca="false">IF(②実績CSV_期間A!$M2909="","",②実績CSV_期間A!$M2909&amp;"")</f>
        <v/>
      </c>
      <c r="D2913" s="12" t="str">
        <f aca="false">IF($C2913="","",②実績CSV_期間A!$N2909)</f>
        <v/>
      </c>
      <c r="E2913" s="12" t="str">
        <f aca="false">IF($C2913="","",RIGHT($D2913,1))</f>
        <v/>
      </c>
      <c r="F2913" s="41" t="str">
        <f aca="false">IF($C2913="","",IFERROR(INDEX(サイズ換算マスタ!$C$6:$C$8,MATCH($E2913,サイズ換算マスタ!$B$6:$B$8,0)),1))</f>
        <v/>
      </c>
      <c r="G2913" s="38" t="str">
        <f aca="false">IF($C2913="","",SUMIFS(②実績CSV_期間A!$AA$2:$AA$5001,②実績CSV_期間A!$M$2:$M$5001,$C2913))</f>
        <v/>
      </c>
      <c r="H2913" s="38" t="str">
        <f aca="false">IF($C2913="","",SUMIFS(③実績CSV_期間B!$AA$2:$AA$5001,③実績CSV_期間B!$M$2:$M$5001,$C2913))</f>
        <v/>
      </c>
      <c r="I2913" s="38" t="str">
        <f aca="false">IF($C2913="","",SUMIFS(④実績CSV_期間C!$AA$2:$AA$5001,④実績CSV_期間C!$M$2:$M$5001,$C2913))</f>
        <v/>
      </c>
      <c r="J2913" s="38" t="str">
        <f aca="false">IF($C2913="","",N($F2913)*N($G2913))</f>
        <v/>
      </c>
      <c r="K2913" s="38" t="str">
        <f aca="false">IF($C2913="","",N($F2913)*N($H2913))</f>
        <v/>
      </c>
      <c r="L2913" s="38" t="str">
        <f aca="false">IF($C2913="","",N($F2913)*N($I2913))</f>
        <v/>
      </c>
      <c r="M2913" s="37" t="str">
        <f aca="false">IF(OR($C2913="",N(TOP!$C$12)=0),"",N($J2913)/TOP!$C$12)</f>
        <v/>
      </c>
      <c r="N2913" s="37" t="str">
        <f aca="false">IF(OR($C2913="",N(TOP!$C$13)=0),"",N($K2913)/TOP!$C$13)</f>
        <v/>
      </c>
      <c r="O2913" s="37" t="str">
        <f aca="false">IF(OR($C2913="",N(TOP!$C$14)=0),"",N($L2913)/TOP!$C$14)</f>
        <v/>
      </c>
      <c r="P2913" s="42" t="str">
        <f aca="false">IF($C2913="","",IFERROR(CHOOSE(MATCH(TOP!$C$10,{"【期間A】","【期間B】","【期間C】"},0),N($M2913),N($N2913),N($O2913)),0))</f>
        <v/>
      </c>
    </row>
    <row r="2914" customFormat="false" ht="15" hidden="false" customHeight="false" outlineLevel="0" collapsed="false">
      <c r="B2914" s="12" t="n">
        <v>2909</v>
      </c>
      <c r="C2914" s="36" t="str">
        <f aca="false">IF(②実績CSV_期間A!$M2910="","",②実績CSV_期間A!$M2910&amp;"")</f>
        <v/>
      </c>
      <c r="D2914" s="12" t="str">
        <f aca="false">IF($C2914="","",②実績CSV_期間A!$N2910)</f>
        <v/>
      </c>
      <c r="E2914" s="12" t="str">
        <f aca="false">IF($C2914="","",RIGHT($D2914,1))</f>
        <v/>
      </c>
      <c r="F2914" s="41" t="str">
        <f aca="false">IF($C2914="","",IFERROR(INDEX(サイズ換算マスタ!$C$6:$C$8,MATCH($E2914,サイズ換算マスタ!$B$6:$B$8,0)),1))</f>
        <v/>
      </c>
      <c r="G2914" s="38" t="str">
        <f aca="false">IF($C2914="","",SUMIFS(②実績CSV_期間A!$AA$2:$AA$5001,②実績CSV_期間A!$M$2:$M$5001,$C2914))</f>
        <v/>
      </c>
      <c r="H2914" s="38" t="str">
        <f aca="false">IF($C2914="","",SUMIFS(③実績CSV_期間B!$AA$2:$AA$5001,③実績CSV_期間B!$M$2:$M$5001,$C2914))</f>
        <v/>
      </c>
      <c r="I2914" s="38" t="str">
        <f aca="false">IF($C2914="","",SUMIFS(④実績CSV_期間C!$AA$2:$AA$5001,④実績CSV_期間C!$M$2:$M$5001,$C2914))</f>
        <v/>
      </c>
      <c r="J2914" s="38" t="str">
        <f aca="false">IF($C2914="","",N($F2914)*N($G2914))</f>
        <v/>
      </c>
      <c r="K2914" s="38" t="str">
        <f aca="false">IF($C2914="","",N($F2914)*N($H2914))</f>
        <v/>
      </c>
      <c r="L2914" s="38" t="str">
        <f aca="false">IF($C2914="","",N($F2914)*N($I2914))</f>
        <v/>
      </c>
      <c r="M2914" s="37" t="str">
        <f aca="false">IF(OR($C2914="",N(TOP!$C$12)=0),"",N($J2914)/TOP!$C$12)</f>
        <v/>
      </c>
      <c r="N2914" s="37" t="str">
        <f aca="false">IF(OR($C2914="",N(TOP!$C$13)=0),"",N($K2914)/TOP!$C$13)</f>
        <v/>
      </c>
      <c r="O2914" s="37" t="str">
        <f aca="false">IF(OR($C2914="",N(TOP!$C$14)=0),"",N($L2914)/TOP!$C$14)</f>
        <v/>
      </c>
      <c r="P2914" s="42" t="str">
        <f aca="false">IF($C2914="","",IFERROR(CHOOSE(MATCH(TOP!$C$10,{"【期間A】","【期間B】","【期間C】"},0),N($M2914),N($N2914),N($O2914)),0))</f>
        <v/>
      </c>
    </row>
    <row r="2915" customFormat="false" ht="15" hidden="false" customHeight="false" outlineLevel="0" collapsed="false">
      <c r="B2915" s="12" t="n">
        <v>2910</v>
      </c>
      <c r="C2915" s="36" t="str">
        <f aca="false">IF(②実績CSV_期間A!$M2911="","",②実績CSV_期間A!$M2911&amp;"")</f>
        <v/>
      </c>
      <c r="D2915" s="12" t="str">
        <f aca="false">IF($C2915="","",②実績CSV_期間A!$N2911)</f>
        <v/>
      </c>
      <c r="E2915" s="12" t="str">
        <f aca="false">IF($C2915="","",RIGHT($D2915,1))</f>
        <v/>
      </c>
      <c r="F2915" s="41" t="str">
        <f aca="false">IF($C2915="","",IFERROR(INDEX(サイズ換算マスタ!$C$6:$C$8,MATCH($E2915,サイズ換算マスタ!$B$6:$B$8,0)),1))</f>
        <v/>
      </c>
      <c r="G2915" s="38" t="str">
        <f aca="false">IF($C2915="","",SUMIFS(②実績CSV_期間A!$AA$2:$AA$5001,②実績CSV_期間A!$M$2:$M$5001,$C2915))</f>
        <v/>
      </c>
      <c r="H2915" s="38" t="str">
        <f aca="false">IF($C2915="","",SUMIFS(③実績CSV_期間B!$AA$2:$AA$5001,③実績CSV_期間B!$M$2:$M$5001,$C2915))</f>
        <v/>
      </c>
      <c r="I2915" s="38" t="str">
        <f aca="false">IF($C2915="","",SUMIFS(④実績CSV_期間C!$AA$2:$AA$5001,④実績CSV_期間C!$M$2:$M$5001,$C2915))</f>
        <v/>
      </c>
      <c r="J2915" s="38" t="str">
        <f aca="false">IF($C2915="","",N($F2915)*N($G2915))</f>
        <v/>
      </c>
      <c r="K2915" s="38" t="str">
        <f aca="false">IF($C2915="","",N($F2915)*N($H2915))</f>
        <v/>
      </c>
      <c r="L2915" s="38" t="str">
        <f aca="false">IF($C2915="","",N($F2915)*N($I2915))</f>
        <v/>
      </c>
      <c r="M2915" s="37" t="str">
        <f aca="false">IF(OR($C2915="",N(TOP!$C$12)=0),"",N($J2915)/TOP!$C$12)</f>
        <v/>
      </c>
      <c r="N2915" s="37" t="str">
        <f aca="false">IF(OR($C2915="",N(TOP!$C$13)=0),"",N($K2915)/TOP!$C$13)</f>
        <v/>
      </c>
      <c r="O2915" s="37" t="str">
        <f aca="false">IF(OR($C2915="",N(TOP!$C$14)=0),"",N($L2915)/TOP!$C$14)</f>
        <v/>
      </c>
      <c r="P2915" s="42" t="str">
        <f aca="false">IF($C2915="","",IFERROR(CHOOSE(MATCH(TOP!$C$10,{"【期間A】","【期間B】","【期間C】"},0),N($M2915),N($N2915),N($O2915)),0))</f>
        <v/>
      </c>
    </row>
    <row r="2916" customFormat="false" ht="15" hidden="false" customHeight="false" outlineLevel="0" collapsed="false">
      <c r="B2916" s="12" t="n">
        <v>2911</v>
      </c>
      <c r="C2916" s="36" t="str">
        <f aca="false">IF(②実績CSV_期間A!$M2912="","",②実績CSV_期間A!$M2912&amp;"")</f>
        <v/>
      </c>
      <c r="D2916" s="12" t="str">
        <f aca="false">IF($C2916="","",②実績CSV_期間A!$N2912)</f>
        <v/>
      </c>
      <c r="E2916" s="12" t="str">
        <f aca="false">IF($C2916="","",RIGHT($D2916,1))</f>
        <v/>
      </c>
      <c r="F2916" s="41" t="str">
        <f aca="false">IF($C2916="","",IFERROR(INDEX(サイズ換算マスタ!$C$6:$C$8,MATCH($E2916,サイズ換算マスタ!$B$6:$B$8,0)),1))</f>
        <v/>
      </c>
      <c r="G2916" s="38" t="str">
        <f aca="false">IF($C2916="","",SUMIFS(②実績CSV_期間A!$AA$2:$AA$5001,②実績CSV_期間A!$M$2:$M$5001,$C2916))</f>
        <v/>
      </c>
      <c r="H2916" s="38" t="str">
        <f aca="false">IF($C2916="","",SUMIFS(③実績CSV_期間B!$AA$2:$AA$5001,③実績CSV_期間B!$M$2:$M$5001,$C2916))</f>
        <v/>
      </c>
      <c r="I2916" s="38" t="str">
        <f aca="false">IF($C2916="","",SUMIFS(④実績CSV_期間C!$AA$2:$AA$5001,④実績CSV_期間C!$M$2:$M$5001,$C2916))</f>
        <v/>
      </c>
      <c r="J2916" s="38" t="str">
        <f aca="false">IF($C2916="","",N($F2916)*N($G2916))</f>
        <v/>
      </c>
      <c r="K2916" s="38" t="str">
        <f aca="false">IF($C2916="","",N($F2916)*N($H2916))</f>
        <v/>
      </c>
      <c r="L2916" s="38" t="str">
        <f aca="false">IF($C2916="","",N($F2916)*N($I2916))</f>
        <v/>
      </c>
      <c r="M2916" s="37" t="str">
        <f aca="false">IF(OR($C2916="",N(TOP!$C$12)=0),"",N($J2916)/TOP!$C$12)</f>
        <v/>
      </c>
      <c r="N2916" s="37" t="str">
        <f aca="false">IF(OR($C2916="",N(TOP!$C$13)=0),"",N($K2916)/TOP!$C$13)</f>
        <v/>
      </c>
      <c r="O2916" s="37" t="str">
        <f aca="false">IF(OR($C2916="",N(TOP!$C$14)=0),"",N($L2916)/TOP!$C$14)</f>
        <v/>
      </c>
      <c r="P2916" s="42" t="str">
        <f aca="false">IF($C2916="","",IFERROR(CHOOSE(MATCH(TOP!$C$10,{"【期間A】","【期間B】","【期間C】"},0),N($M2916),N($N2916),N($O2916)),0))</f>
        <v/>
      </c>
    </row>
    <row r="2917" customFormat="false" ht="15" hidden="false" customHeight="false" outlineLevel="0" collapsed="false">
      <c r="B2917" s="12" t="n">
        <v>2912</v>
      </c>
      <c r="C2917" s="36" t="str">
        <f aca="false">IF(②実績CSV_期間A!$M2913="","",②実績CSV_期間A!$M2913&amp;"")</f>
        <v/>
      </c>
      <c r="D2917" s="12" t="str">
        <f aca="false">IF($C2917="","",②実績CSV_期間A!$N2913)</f>
        <v/>
      </c>
      <c r="E2917" s="12" t="str">
        <f aca="false">IF($C2917="","",RIGHT($D2917,1))</f>
        <v/>
      </c>
      <c r="F2917" s="41" t="str">
        <f aca="false">IF($C2917="","",IFERROR(INDEX(サイズ換算マスタ!$C$6:$C$8,MATCH($E2917,サイズ換算マスタ!$B$6:$B$8,0)),1))</f>
        <v/>
      </c>
      <c r="G2917" s="38" t="str">
        <f aca="false">IF($C2917="","",SUMIFS(②実績CSV_期間A!$AA$2:$AA$5001,②実績CSV_期間A!$M$2:$M$5001,$C2917))</f>
        <v/>
      </c>
      <c r="H2917" s="38" t="str">
        <f aca="false">IF($C2917="","",SUMIFS(③実績CSV_期間B!$AA$2:$AA$5001,③実績CSV_期間B!$M$2:$M$5001,$C2917))</f>
        <v/>
      </c>
      <c r="I2917" s="38" t="str">
        <f aca="false">IF($C2917="","",SUMIFS(④実績CSV_期間C!$AA$2:$AA$5001,④実績CSV_期間C!$M$2:$M$5001,$C2917))</f>
        <v/>
      </c>
      <c r="J2917" s="38" t="str">
        <f aca="false">IF($C2917="","",N($F2917)*N($G2917))</f>
        <v/>
      </c>
      <c r="K2917" s="38" t="str">
        <f aca="false">IF($C2917="","",N($F2917)*N($H2917))</f>
        <v/>
      </c>
      <c r="L2917" s="38" t="str">
        <f aca="false">IF($C2917="","",N($F2917)*N($I2917))</f>
        <v/>
      </c>
      <c r="M2917" s="37" t="str">
        <f aca="false">IF(OR($C2917="",N(TOP!$C$12)=0),"",N($J2917)/TOP!$C$12)</f>
        <v/>
      </c>
      <c r="N2917" s="37" t="str">
        <f aca="false">IF(OR($C2917="",N(TOP!$C$13)=0),"",N($K2917)/TOP!$C$13)</f>
        <v/>
      </c>
      <c r="O2917" s="37" t="str">
        <f aca="false">IF(OR($C2917="",N(TOP!$C$14)=0),"",N($L2917)/TOP!$C$14)</f>
        <v/>
      </c>
      <c r="P2917" s="42" t="str">
        <f aca="false">IF($C2917="","",IFERROR(CHOOSE(MATCH(TOP!$C$10,{"【期間A】","【期間B】","【期間C】"},0),N($M2917),N($N2917),N($O2917)),0))</f>
        <v/>
      </c>
    </row>
    <row r="2918" customFormat="false" ht="15" hidden="false" customHeight="false" outlineLevel="0" collapsed="false">
      <c r="B2918" s="12" t="n">
        <v>2913</v>
      </c>
      <c r="C2918" s="36" t="str">
        <f aca="false">IF(②実績CSV_期間A!$M2914="","",②実績CSV_期間A!$M2914&amp;"")</f>
        <v/>
      </c>
      <c r="D2918" s="12" t="str">
        <f aca="false">IF($C2918="","",②実績CSV_期間A!$N2914)</f>
        <v/>
      </c>
      <c r="E2918" s="12" t="str">
        <f aca="false">IF($C2918="","",RIGHT($D2918,1))</f>
        <v/>
      </c>
      <c r="F2918" s="41" t="str">
        <f aca="false">IF($C2918="","",IFERROR(INDEX(サイズ換算マスタ!$C$6:$C$8,MATCH($E2918,サイズ換算マスタ!$B$6:$B$8,0)),1))</f>
        <v/>
      </c>
      <c r="G2918" s="38" t="str">
        <f aca="false">IF($C2918="","",SUMIFS(②実績CSV_期間A!$AA$2:$AA$5001,②実績CSV_期間A!$M$2:$M$5001,$C2918))</f>
        <v/>
      </c>
      <c r="H2918" s="38" t="str">
        <f aca="false">IF($C2918="","",SUMIFS(③実績CSV_期間B!$AA$2:$AA$5001,③実績CSV_期間B!$M$2:$M$5001,$C2918))</f>
        <v/>
      </c>
      <c r="I2918" s="38" t="str">
        <f aca="false">IF($C2918="","",SUMIFS(④実績CSV_期間C!$AA$2:$AA$5001,④実績CSV_期間C!$M$2:$M$5001,$C2918))</f>
        <v/>
      </c>
      <c r="J2918" s="38" t="str">
        <f aca="false">IF($C2918="","",N($F2918)*N($G2918))</f>
        <v/>
      </c>
      <c r="K2918" s="38" t="str">
        <f aca="false">IF($C2918="","",N($F2918)*N($H2918))</f>
        <v/>
      </c>
      <c r="L2918" s="38" t="str">
        <f aca="false">IF($C2918="","",N($F2918)*N($I2918))</f>
        <v/>
      </c>
      <c r="M2918" s="37" t="str">
        <f aca="false">IF(OR($C2918="",N(TOP!$C$12)=0),"",N($J2918)/TOP!$C$12)</f>
        <v/>
      </c>
      <c r="N2918" s="37" t="str">
        <f aca="false">IF(OR($C2918="",N(TOP!$C$13)=0),"",N($K2918)/TOP!$C$13)</f>
        <v/>
      </c>
      <c r="O2918" s="37" t="str">
        <f aca="false">IF(OR($C2918="",N(TOP!$C$14)=0),"",N($L2918)/TOP!$C$14)</f>
        <v/>
      </c>
      <c r="P2918" s="42" t="str">
        <f aca="false">IF($C2918="","",IFERROR(CHOOSE(MATCH(TOP!$C$10,{"【期間A】","【期間B】","【期間C】"},0),N($M2918),N($N2918),N($O2918)),0))</f>
        <v/>
      </c>
    </row>
    <row r="2919" customFormat="false" ht="15" hidden="false" customHeight="false" outlineLevel="0" collapsed="false">
      <c r="B2919" s="12" t="n">
        <v>2914</v>
      </c>
      <c r="C2919" s="36" t="str">
        <f aca="false">IF(②実績CSV_期間A!$M2915="","",②実績CSV_期間A!$M2915&amp;"")</f>
        <v/>
      </c>
      <c r="D2919" s="12" t="str">
        <f aca="false">IF($C2919="","",②実績CSV_期間A!$N2915)</f>
        <v/>
      </c>
      <c r="E2919" s="12" t="str">
        <f aca="false">IF($C2919="","",RIGHT($D2919,1))</f>
        <v/>
      </c>
      <c r="F2919" s="41" t="str">
        <f aca="false">IF($C2919="","",IFERROR(INDEX(サイズ換算マスタ!$C$6:$C$8,MATCH($E2919,サイズ換算マスタ!$B$6:$B$8,0)),1))</f>
        <v/>
      </c>
      <c r="G2919" s="38" t="str">
        <f aca="false">IF($C2919="","",SUMIFS(②実績CSV_期間A!$AA$2:$AA$5001,②実績CSV_期間A!$M$2:$M$5001,$C2919))</f>
        <v/>
      </c>
      <c r="H2919" s="38" t="str">
        <f aca="false">IF($C2919="","",SUMIFS(③実績CSV_期間B!$AA$2:$AA$5001,③実績CSV_期間B!$M$2:$M$5001,$C2919))</f>
        <v/>
      </c>
      <c r="I2919" s="38" t="str">
        <f aca="false">IF($C2919="","",SUMIFS(④実績CSV_期間C!$AA$2:$AA$5001,④実績CSV_期間C!$M$2:$M$5001,$C2919))</f>
        <v/>
      </c>
      <c r="J2919" s="38" t="str">
        <f aca="false">IF($C2919="","",N($F2919)*N($G2919))</f>
        <v/>
      </c>
      <c r="K2919" s="38" t="str">
        <f aca="false">IF($C2919="","",N($F2919)*N($H2919))</f>
        <v/>
      </c>
      <c r="L2919" s="38" t="str">
        <f aca="false">IF($C2919="","",N($F2919)*N($I2919))</f>
        <v/>
      </c>
      <c r="M2919" s="37" t="str">
        <f aca="false">IF(OR($C2919="",N(TOP!$C$12)=0),"",N($J2919)/TOP!$C$12)</f>
        <v/>
      </c>
      <c r="N2919" s="37" t="str">
        <f aca="false">IF(OR($C2919="",N(TOP!$C$13)=0),"",N($K2919)/TOP!$C$13)</f>
        <v/>
      </c>
      <c r="O2919" s="37" t="str">
        <f aca="false">IF(OR($C2919="",N(TOP!$C$14)=0),"",N($L2919)/TOP!$C$14)</f>
        <v/>
      </c>
      <c r="P2919" s="42" t="str">
        <f aca="false">IF($C2919="","",IFERROR(CHOOSE(MATCH(TOP!$C$10,{"【期間A】","【期間B】","【期間C】"},0),N($M2919),N($N2919),N($O2919)),0))</f>
        <v/>
      </c>
    </row>
    <row r="2920" customFormat="false" ht="15" hidden="false" customHeight="false" outlineLevel="0" collapsed="false">
      <c r="B2920" s="12" t="n">
        <v>2915</v>
      </c>
      <c r="C2920" s="36" t="str">
        <f aca="false">IF(②実績CSV_期間A!$M2916="","",②実績CSV_期間A!$M2916&amp;"")</f>
        <v/>
      </c>
      <c r="D2920" s="12" t="str">
        <f aca="false">IF($C2920="","",②実績CSV_期間A!$N2916)</f>
        <v/>
      </c>
      <c r="E2920" s="12" t="str">
        <f aca="false">IF($C2920="","",RIGHT($D2920,1))</f>
        <v/>
      </c>
      <c r="F2920" s="41" t="str">
        <f aca="false">IF($C2920="","",IFERROR(INDEX(サイズ換算マスタ!$C$6:$C$8,MATCH($E2920,サイズ換算マスタ!$B$6:$B$8,0)),1))</f>
        <v/>
      </c>
      <c r="G2920" s="38" t="str">
        <f aca="false">IF($C2920="","",SUMIFS(②実績CSV_期間A!$AA$2:$AA$5001,②実績CSV_期間A!$M$2:$M$5001,$C2920))</f>
        <v/>
      </c>
      <c r="H2920" s="38" t="str">
        <f aca="false">IF($C2920="","",SUMIFS(③実績CSV_期間B!$AA$2:$AA$5001,③実績CSV_期間B!$M$2:$M$5001,$C2920))</f>
        <v/>
      </c>
      <c r="I2920" s="38" t="str">
        <f aca="false">IF($C2920="","",SUMIFS(④実績CSV_期間C!$AA$2:$AA$5001,④実績CSV_期間C!$M$2:$M$5001,$C2920))</f>
        <v/>
      </c>
      <c r="J2920" s="38" t="str">
        <f aca="false">IF($C2920="","",N($F2920)*N($G2920))</f>
        <v/>
      </c>
      <c r="K2920" s="38" t="str">
        <f aca="false">IF($C2920="","",N($F2920)*N($H2920))</f>
        <v/>
      </c>
      <c r="L2920" s="38" t="str">
        <f aca="false">IF($C2920="","",N($F2920)*N($I2920))</f>
        <v/>
      </c>
      <c r="M2920" s="37" t="str">
        <f aca="false">IF(OR($C2920="",N(TOP!$C$12)=0),"",N($J2920)/TOP!$C$12)</f>
        <v/>
      </c>
      <c r="N2920" s="37" t="str">
        <f aca="false">IF(OR($C2920="",N(TOP!$C$13)=0),"",N($K2920)/TOP!$C$13)</f>
        <v/>
      </c>
      <c r="O2920" s="37" t="str">
        <f aca="false">IF(OR($C2920="",N(TOP!$C$14)=0),"",N($L2920)/TOP!$C$14)</f>
        <v/>
      </c>
      <c r="P2920" s="42" t="str">
        <f aca="false">IF($C2920="","",IFERROR(CHOOSE(MATCH(TOP!$C$10,{"【期間A】","【期間B】","【期間C】"},0),N($M2920),N($N2920),N($O2920)),0))</f>
        <v/>
      </c>
    </row>
    <row r="2921" customFormat="false" ht="15" hidden="false" customHeight="false" outlineLevel="0" collapsed="false">
      <c r="B2921" s="12" t="n">
        <v>2916</v>
      </c>
      <c r="C2921" s="36" t="str">
        <f aca="false">IF(②実績CSV_期間A!$M2917="","",②実績CSV_期間A!$M2917&amp;"")</f>
        <v/>
      </c>
      <c r="D2921" s="12" t="str">
        <f aca="false">IF($C2921="","",②実績CSV_期間A!$N2917)</f>
        <v/>
      </c>
      <c r="E2921" s="12" t="str">
        <f aca="false">IF($C2921="","",RIGHT($D2921,1))</f>
        <v/>
      </c>
      <c r="F2921" s="41" t="str">
        <f aca="false">IF($C2921="","",IFERROR(INDEX(サイズ換算マスタ!$C$6:$C$8,MATCH($E2921,サイズ換算マスタ!$B$6:$B$8,0)),1))</f>
        <v/>
      </c>
      <c r="G2921" s="38" t="str">
        <f aca="false">IF($C2921="","",SUMIFS(②実績CSV_期間A!$AA$2:$AA$5001,②実績CSV_期間A!$M$2:$M$5001,$C2921))</f>
        <v/>
      </c>
      <c r="H2921" s="38" t="str">
        <f aca="false">IF($C2921="","",SUMIFS(③実績CSV_期間B!$AA$2:$AA$5001,③実績CSV_期間B!$M$2:$M$5001,$C2921))</f>
        <v/>
      </c>
      <c r="I2921" s="38" t="str">
        <f aca="false">IF($C2921="","",SUMIFS(④実績CSV_期間C!$AA$2:$AA$5001,④実績CSV_期間C!$M$2:$M$5001,$C2921))</f>
        <v/>
      </c>
      <c r="J2921" s="38" t="str">
        <f aca="false">IF($C2921="","",N($F2921)*N($G2921))</f>
        <v/>
      </c>
      <c r="K2921" s="38" t="str">
        <f aca="false">IF($C2921="","",N($F2921)*N($H2921))</f>
        <v/>
      </c>
      <c r="L2921" s="38" t="str">
        <f aca="false">IF($C2921="","",N($F2921)*N($I2921))</f>
        <v/>
      </c>
      <c r="M2921" s="37" t="str">
        <f aca="false">IF(OR($C2921="",N(TOP!$C$12)=0),"",N($J2921)/TOP!$C$12)</f>
        <v/>
      </c>
      <c r="N2921" s="37" t="str">
        <f aca="false">IF(OR($C2921="",N(TOP!$C$13)=0),"",N($K2921)/TOP!$C$13)</f>
        <v/>
      </c>
      <c r="O2921" s="37" t="str">
        <f aca="false">IF(OR($C2921="",N(TOP!$C$14)=0),"",N($L2921)/TOP!$C$14)</f>
        <v/>
      </c>
      <c r="P2921" s="42" t="str">
        <f aca="false">IF($C2921="","",IFERROR(CHOOSE(MATCH(TOP!$C$10,{"【期間A】","【期間B】","【期間C】"},0),N($M2921),N($N2921),N($O2921)),0))</f>
        <v/>
      </c>
    </row>
    <row r="2922" customFormat="false" ht="15" hidden="false" customHeight="false" outlineLevel="0" collapsed="false">
      <c r="B2922" s="12" t="n">
        <v>2917</v>
      </c>
      <c r="C2922" s="36" t="str">
        <f aca="false">IF(②実績CSV_期間A!$M2918="","",②実績CSV_期間A!$M2918&amp;"")</f>
        <v/>
      </c>
      <c r="D2922" s="12" t="str">
        <f aca="false">IF($C2922="","",②実績CSV_期間A!$N2918)</f>
        <v/>
      </c>
      <c r="E2922" s="12" t="str">
        <f aca="false">IF($C2922="","",RIGHT($D2922,1))</f>
        <v/>
      </c>
      <c r="F2922" s="41" t="str">
        <f aca="false">IF($C2922="","",IFERROR(INDEX(サイズ換算マスタ!$C$6:$C$8,MATCH($E2922,サイズ換算マスタ!$B$6:$B$8,0)),1))</f>
        <v/>
      </c>
      <c r="G2922" s="38" t="str">
        <f aca="false">IF($C2922="","",SUMIFS(②実績CSV_期間A!$AA$2:$AA$5001,②実績CSV_期間A!$M$2:$M$5001,$C2922))</f>
        <v/>
      </c>
      <c r="H2922" s="38" t="str">
        <f aca="false">IF($C2922="","",SUMIFS(③実績CSV_期間B!$AA$2:$AA$5001,③実績CSV_期間B!$M$2:$M$5001,$C2922))</f>
        <v/>
      </c>
      <c r="I2922" s="38" t="str">
        <f aca="false">IF($C2922="","",SUMIFS(④実績CSV_期間C!$AA$2:$AA$5001,④実績CSV_期間C!$M$2:$M$5001,$C2922))</f>
        <v/>
      </c>
      <c r="J2922" s="38" t="str">
        <f aca="false">IF($C2922="","",N($F2922)*N($G2922))</f>
        <v/>
      </c>
      <c r="K2922" s="38" t="str">
        <f aca="false">IF($C2922="","",N($F2922)*N($H2922))</f>
        <v/>
      </c>
      <c r="L2922" s="38" t="str">
        <f aca="false">IF($C2922="","",N($F2922)*N($I2922))</f>
        <v/>
      </c>
      <c r="M2922" s="37" t="str">
        <f aca="false">IF(OR($C2922="",N(TOP!$C$12)=0),"",N($J2922)/TOP!$C$12)</f>
        <v/>
      </c>
      <c r="N2922" s="37" t="str">
        <f aca="false">IF(OR($C2922="",N(TOP!$C$13)=0),"",N($K2922)/TOP!$C$13)</f>
        <v/>
      </c>
      <c r="O2922" s="37" t="str">
        <f aca="false">IF(OR($C2922="",N(TOP!$C$14)=0),"",N($L2922)/TOP!$C$14)</f>
        <v/>
      </c>
      <c r="P2922" s="42" t="str">
        <f aca="false">IF($C2922="","",IFERROR(CHOOSE(MATCH(TOP!$C$10,{"【期間A】","【期間B】","【期間C】"},0),N($M2922),N($N2922),N($O2922)),0))</f>
        <v/>
      </c>
    </row>
    <row r="2923" customFormat="false" ht="15" hidden="false" customHeight="false" outlineLevel="0" collapsed="false">
      <c r="B2923" s="12" t="n">
        <v>2918</v>
      </c>
      <c r="C2923" s="36" t="str">
        <f aca="false">IF(②実績CSV_期間A!$M2919="","",②実績CSV_期間A!$M2919&amp;"")</f>
        <v/>
      </c>
      <c r="D2923" s="12" t="str">
        <f aca="false">IF($C2923="","",②実績CSV_期間A!$N2919)</f>
        <v/>
      </c>
      <c r="E2923" s="12" t="str">
        <f aca="false">IF($C2923="","",RIGHT($D2923,1))</f>
        <v/>
      </c>
      <c r="F2923" s="41" t="str">
        <f aca="false">IF($C2923="","",IFERROR(INDEX(サイズ換算マスタ!$C$6:$C$8,MATCH($E2923,サイズ換算マスタ!$B$6:$B$8,0)),1))</f>
        <v/>
      </c>
      <c r="G2923" s="38" t="str">
        <f aca="false">IF($C2923="","",SUMIFS(②実績CSV_期間A!$AA$2:$AA$5001,②実績CSV_期間A!$M$2:$M$5001,$C2923))</f>
        <v/>
      </c>
      <c r="H2923" s="38" t="str">
        <f aca="false">IF($C2923="","",SUMIFS(③実績CSV_期間B!$AA$2:$AA$5001,③実績CSV_期間B!$M$2:$M$5001,$C2923))</f>
        <v/>
      </c>
      <c r="I2923" s="38" t="str">
        <f aca="false">IF($C2923="","",SUMIFS(④実績CSV_期間C!$AA$2:$AA$5001,④実績CSV_期間C!$M$2:$M$5001,$C2923))</f>
        <v/>
      </c>
      <c r="J2923" s="38" t="str">
        <f aca="false">IF($C2923="","",N($F2923)*N($G2923))</f>
        <v/>
      </c>
      <c r="K2923" s="38" t="str">
        <f aca="false">IF($C2923="","",N($F2923)*N($H2923))</f>
        <v/>
      </c>
      <c r="L2923" s="38" t="str">
        <f aca="false">IF($C2923="","",N($F2923)*N($I2923))</f>
        <v/>
      </c>
      <c r="M2923" s="37" t="str">
        <f aca="false">IF(OR($C2923="",N(TOP!$C$12)=0),"",N($J2923)/TOP!$C$12)</f>
        <v/>
      </c>
      <c r="N2923" s="37" t="str">
        <f aca="false">IF(OR($C2923="",N(TOP!$C$13)=0),"",N($K2923)/TOP!$C$13)</f>
        <v/>
      </c>
      <c r="O2923" s="37" t="str">
        <f aca="false">IF(OR($C2923="",N(TOP!$C$14)=0),"",N($L2923)/TOP!$C$14)</f>
        <v/>
      </c>
      <c r="P2923" s="42" t="str">
        <f aca="false">IF($C2923="","",IFERROR(CHOOSE(MATCH(TOP!$C$10,{"【期間A】","【期間B】","【期間C】"},0),N($M2923),N($N2923),N($O2923)),0))</f>
        <v/>
      </c>
    </row>
    <row r="2924" customFormat="false" ht="15" hidden="false" customHeight="false" outlineLevel="0" collapsed="false">
      <c r="B2924" s="12" t="n">
        <v>2919</v>
      </c>
      <c r="C2924" s="36" t="str">
        <f aca="false">IF(②実績CSV_期間A!$M2920="","",②実績CSV_期間A!$M2920&amp;"")</f>
        <v/>
      </c>
      <c r="D2924" s="12" t="str">
        <f aca="false">IF($C2924="","",②実績CSV_期間A!$N2920)</f>
        <v/>
      </c>
      <c r="E2924" s="12" t="str">
        <f aca="false">IF($C2924="","",RIGHT($D2924,1))</f>
        <v/>
      </c>
      <c r="F2924" s="41" t="str">
        <f aca="false">IF($C2924="","",IFERROR(INDEX(サイズ換算マスタ!$C$6:$C$8,MATCH($E2924,サイズ換算マスタ!$B$6:$B$8,0)),1))</f>
        <v/>
      </c>
      <c r="G2924" s="38" t="str">
        <f aca="false">IF($C2924="","",SUMIFS(②実績CSV_期間A!$AA$2:$AA$5001,②実績CSV_期間A!$M$2:$M$5001,$C2924))</f>
        <v/>
      </c>
      <c r="H2924" s="38" t="str">
        <f aca="false">IF($C2924="","",SUMIFS(③実績CSV_期間B!$AA$2:$AA$5001,③実績CSV_期間B!$M$2:$M$5001,$C2924))</f>
        <v/>
      </c>
      <c r="I2924" s="38" t="str">
        <f aca="false">IF($C2924="","",SUMIFS(④実績CSV_期間C!$AA$2:$AA$5001,④実績CSV_期間C!$M$2:$M$5001,$C2924))</f>
        <v/>
      </c>
      <c r="J2924" s="38" t="str">
        <f aca="false">IF($C2924="","",N($F2924)*N($G2924))</f>
        <v/>
      </c>
      <c r="K2924" s="38" t="str">
        <f aca="false">IF($C2924="","",N($F2924)*N($H2924))</f>
        <v/>
      </c>
      <c r="L2924" s="38" t="str">
        <f aca="false">IF($C2924="","",N($F2924)*N($I2924))</f>
        <v/>
      </c>
      <c r="M2924" s="37" t="str">
        <f aca="false">IF(OR($C2924="",N(TOP!$C$12)=0),"",N($J2924)/TOP!$C$12)</f>
        <v/>
      </c>
      <c r="N2924" s="37" t="str">
        <f aca="false">IF(OR($C2924="",N(TOP!$C$13)=0),"",N($K2924)/TOP!$C$13)</f>
        <v/>
      </c>
      <c r="O2924" s="37" t="str">
        <f aca="false">IF(OR($C2924="",N(TOP!$C$14)=0),"",N($L2924)/TOP!$C$14)</f>
        <v/>
      </c>
      <c r="P2924" s="42" t="str">
        <f aca="false">IF($C2924="","",IFERROR(CHOOSE(MATCH(TOP!$C$10,{"【期間A】","【期間B】","【期間C】"},0),N($M2924),N($N2924),N($O2924)),0))</f>
        <v/>
      </c>
    </row>
    <row r="2925" customFormat="false" ht="15" hidden="false" customHeight="false" outlineLevel="0" collapsed="false">
      <c r="B2925" s="12" t="n">
        <v>2920</v>
      </c>
      <c r="C2925" s="36" t="str">
        <f aca="false">IF(②実績CSV_期間A!$M2921="","",②実績CSV_期間A!$M2921&amp;"")</f>
        <v/>
      </c>
      <c r="D2925" s="12" t="str">
        <f aca="false">IF($C2925="","",②実績CSV_期間A!$N2921)</f>
        <v/>
      </c>
      <c r="E2925" s="12" t="str">
        <f aca="false">IF($C2925="","",RIGHT($D2925,1))</f>
        <v/>
      </c>
      <c r="F2925" s="41" t="str">
        <f aca="false">IF($C2925="","",IFERROR(INDEX(サイズ換算マスタ!$C$6:$C$8,MATCH($E2925,サイズ換算マスタ!$B$6:$B$8,0)),1))</f>
        <v/>
      </c>
      <c r="G2925" s="38" t="str">
        <f aca="false">IF($C2925="","",SUMIFS(②実績CSV_期間A!$AA$2:$AA$5001,②実績CSV_期間A!$M$2:$M$5001,$C2925))</f>
        <v/>
      </c>
      <c r="H2925" s="38" t="str">
        <f aca="false">IF($C2925="","",SUMIFS(③実績CSV_期間B!$AA$2:$AA$5001,③実績CSV_期間B!$M$2:$M$5001,$C2925))</f>
        <v/>
      </c>
      <c r="I2925" s="38" t="str">
        <f aca="false">IF($C2925="","",SUMIFS(④実績CSV_期間C!$AA$2:$AA$5001,④実績CSV_期間C!$M$2:$M$5001,$C2925))</f>
        <v/>
      </c>
      <c r="J2925" s="38" t="str">
        <f aca="false">IF($C2925="","",N($F2925)*N($G2925))</f>
        <v/>
      </c>
      <c r="K2925" s="38" t="str">
        <f aca="false">IF($C2925="","",N($F2925)*N($H2925))</f>
        <v/>
      </c>
      <c r="L2925" s="38" t="str">
        <f aca="false">IF($C2925="","",N($F2925)*N($I2925))</f>
        <v/>
      </c>
      <c r="M2925" s="37" t="str">
        <f aca="false">IF(OR($C2925="",N(TOP!$C$12)=0),"",N($J2925)/TOP!$C$12)</f>
        <v/>
      </c>
      <c r="N2925" s="37" t="str">
        <f aca="false">IF(OR($C2925="",N(TOP!$C$13)=0),"",N($K2925)/TOP!$C$13)</f>
        <v/>
      </c>
      <c r="O2925" s="37" t="str">
        <f aca="false">IF(OR($C2925="",N(TOP!$C$14)=0),"",N($L2925)/TOP!$C$14)</f>
        <v/>
      </c>
      <c r="P2925" s="42" t="str">
        <f aca="false">IF($C2925="","",IFERROR(CHOOSE(MATCH(TOP!$C$10,{"【期間A】","【期間B】","【期間C】"},0),N($M2925),N($N2925),N($O2925)),0))</f>
        <v/>
      </c>
    </row>
    <row r="2926" customFormat="false" ht="15" hidden="false" customHeight="false" outlineLevel="0" collapsed="false">
      <c r="B2926" s="12" t="n">
        <v>2921</v>
      </c>
      <c r="C2926" s="36" t="str">
        <f aca="false">IF(②実績CSV_期間A!$M2922="","",②実績CSV_期間A!$M2922&amp;"")</f>
        <v/>
      </c>
      <c r="D2926" s="12" t="str">
        <f aca="false">IF($C2926="","",②実績CSV_期間A!$N2922)</f>
        <v/>
      </c>
      <c r="E2926" s="12" t="str">
        <f aca="false">IF($C2926="","",RIGHT($D2926,1))</f>
        <v/>
      </c>
      <c r="F2926" s="41" t="str">
        <f aca="false">IF($C2926="","",IFERROR(INDEX(サイズ換算マスタ!$C$6:$C$8,MATCH($E2926,サイズ換算マスタ!$B$6:$B$8,0)),1))</f>
        <v/>
      </c>
      <c r="G2926" s="38" t="str">
        <f aca="false">IF($C2926="","",SUMIFS(②実績CSV_期間A!$AA$2:$AA$5001,②実績CSV_期間A!$M$2:$M$5001,$C2926))</f>
        <v/>
      </c>
      <c r="H2926" s="38" t="str">
        <f aca="false">IF($C2926="","",SUMIFS(③実績CSV_期間B!$AA$2:$AA$5001,③実績CSV_期間B!$M$2:$M$5001,$C2926))</f>
        <v/>
      </c>
      <c r="I2926" s="38" t="str">
        <f aca="false">IF($C2926="","",SUMIFS(④実績CSV_期間C!$AA$2:$AA$5001,④実績CSV_期間C!$M$2:$M$5001,$C2926))</f>
        <v/>
      </c>
      <c r="J2926" s="38" t="str">
        <f aca="false">IF($C2926="","",N($F2926)*N($G2926))</f>
        <v/>
      </c>
      <c r="K2926" s="38" t="str">
        <f aca="false">IF($C2926="","",N($F2926)*N($H2926))</f>
        <v/>
      </c>
      <c r="L2926" s="38" t="str">
        <f aca="false">IF($C2926="","",N($F2926)*N($I2926))</f>
        <v/>
      </c>
      <c r="M2926" s="37" t="str">
        <f aca="false">IF(OR($C2926="",N(TOP!$C$12)=0),"",N($J2926)/TOP!$C$12)</f>
        <v/>
      </c>
      <c r="N2926" s="37" t="str">
        <f aca="false">IF(OR($C2926="",N(TOP!$C$13)=0),"",N($K2926)/TOP!$C$13)</f>
        <v/>
      </c>
      <c r="O2926" s="37" t="str">
        <f aca="false">IF(OR($C2926="",N(TOP!$C$14)=0),"",N($L2926)/TOP!$C$14)</f>
        <v/>
      </c>
      <c r="P2926" s="42" t="str">
        <f aca="false">IF($C2926="","",IFERROR(CHOOSE(MATCH(TOP!$C$10,{"【期間A】","【期間B】","【期間C】"},0),N($M2926),N($N2926),N($O2926)),0))</f>
        <v/>
      </c>
    </row>
    <row r="2927" customFormat="false" ht="15" hidden="false" customHeight="false" outlineLevel="0" collapsed="false">
      <c r="B2927" s="12" t="n">
        <v>2922</v>
      </c>
      <c r="C2927" s="36" t="str">
        <f aca="false">IF(②実績CSV_期間A!$M2923="","",②実績CSV_期間A!$M2923&amp;"")</f>
        <v/>
      </c>
      <c r="D2927" s="12" t="str">
        <f aca="false">IF($C2927="","",②実績CSV_期間A!$N2923)</f>
        <v/>
      </c>
      <c r="E2927" s="12" t="str">
        <f aca="false">IF($C2927="","",RIGHT($D2927,1))</f>
        <v/>
      </c>
      <c r="F2927" s="41" t="str">
        <f aca="false">IF($C2927="","",IFERROR(INDEX(サイズ換算マスタ!$C$6:$C$8,MATCH($E2927,サイズ換算マスタ!$B$6:$B$8,0)),1))</f>
        <v/>
      </c>
      <c r="G2927" s="38" t="str">
        <f aca="false">IF($C2927="","",SUMIFS(②実績CSV_期間A!$AA$2:$AA$5001,②実績CSV_期間A!$M$2:$M$5001,$C2927))</f>
        <v/>
      </c>
      <c r="H2927" s="38" t="str">
        <f aca="false">IF($C2927="","",SUMIFS(③実績CSV_期間B!$AA$2:$AA$5001,③実績CSV_期間B!$M$2:$M$5001,$C2927))</f>
        <v/>
      </c>
      <c r="I2927" s="38" t="str">
        <f aca="false">IF($C2927="","",SUMIFS(④実績CSV_期間C!$AA$2:$AA$5001,④実績CSV_期間C!$M$2:$M$5001,$C2927))</f>
        <v/>
      </c>
      <c r="J2927" s="38" t="str">
        <f aca="false">IF($C2927="","",N($F2927)*N($G2927))</f>
        <v/>
      </c>
      <c r="K2927" s="38" t="str">
        <f aca="false">IF($C2927="","",N($F2927)*N($H2927))</f>
        <v/>
      </c>
      <c r="L2927" s="38" t="str">
        <f aca="false">IF($C2927="","",N($F2927)*N($I2927))</f>
        <v/>
      </c>
      <c r="M2927" s="37" t="str">
        <f aca="false">IF(OR($C2927="",N(TOP!$C$12)=0),"",N($J2927)/TOP!$C$12)</f>
        <v/>
      </c>
      <c r="N2927" s="37" t="str">
        <f aca="false">IF(OR($C2927="",N(TOP!$C$13)=0),"",N($K2927)/TOP!$C$13)</f>
        <v/>
      </c>
      <c r="O2927" s="37" t="str">
        <f aca="false">IF(OR($C2927="",N(TOP!$C$14)=0),"",N($L2927)/TOP!$C$14)</f>
        <v/>
      </c>
      <c r="P2927" s="42" t="str">
        <f aca="false">IF($C2927="","",IFERROR(CHOOSE(MATCH(TOP!$C$10,{"【期間A】","【期間B】","【期間C】"},0),N($M2927),N($N2927),N($O2927)),0))</f>
        <v/>
      </c>
    </row>
    <row r="2928" customFormat="false" ht="15" hidden="false" customHeight="false" outlineLevel="0" collapsed="false">
      <c r="B2928" s="12" t="n">
        <v>2923</v>
      </c>
      <c r="C2928" s="36" t="str">
        <f aca="false">IF(②実績CSV_期間A!$M2924="","",②実績CSV_期間A!$M2924&amp;"")</f>
        <v/>
      </c>
      <c r="D2928" s="12" t="str">
        <f aca="false">IF($C2928="","",②実績CSV_期間A!$N2924)</f>
        <v/>
      </c>
      <c r="E2928" s="12" t="str">
        <f aca="false">IF($C2928="","",RIGHT($D2928,1))</f>
        <v/>
      </c>
      <c r="F2928" s="41" t="str">
        <f aca="false">IF($C2928="","",IFERROR(INDEX(サイズ換算マスタ!$C$6:$C$8,MATCH($E2928,サイズ換算マスタ!$B$6:$B$8,0)),1))</f>
        <v/>
      </c>
      <c r="G2928" s="38" t="str">
        <f aca="false">IF($C2928="","",SUMIFS(②実績CSV_期間A!$AA$2:$AA$5001,②実績CSV_期間A!$M$2:$M$5001,$C2928))</f>
        <v/>
      </c>
      <c r="H2928" s="38" t="str">
        <f aca="false">IF($C2928="","",SUMIFS(③実績CSV_期間B!$AA$2:$AA$5001,③実績CSV_期間B!$M$2:$M$5001,$C2928))</f>
        <v/>
      </c>
      <c r="I2928" s="38" t="str">
        <f aca="false">IF($C2928="","",SUMIFS(④実績CSV_期間C!$AA$2:$AA$5001,④実績CSV_期間C!$M$2:$M$5001,$C2928))</f>
        <v/>
      </c>
      <c r="J2928" s="38" t="str">
        <f aca="false">IF($C2928="","",N($F2928)*N($G2928))</f>
        <v/>
      </c>
      <c r="K2928" s="38" t="str">
        <f aca="false">IF($C2928="","",N($F2928)*N($H2928))</f>
        <v/>
      </c>
      <c r="L2928" s="38" t="str">
        <f aca="false">IF($C2928="","",N($F2928)*N($I2928))</f>
        <v/>
      </c>
      <c r="M2928" s="37" t="str">
        <f aca="false">IF(OR($C2928="",N(TOP!$C$12)=0),"",N($J2928)/TOP!$C$12)</f>
        <v/>
      </c>
      <c r="N2928" s="37" t="str">
        <f aca="false">IF(OR($C2928="",N(TOP!$C$13)=0),"",N($K2928)/TOP!$C$13)</f>
        <v/>
      </c>
      <c r="O2928" s="37" t="str">
        <f aca="false">IF(OR($C2928="",N(TOP!$C$14)=0),"",N($L2928)/TOP!$C$14)</f>
        <v/>
      </c>
      <c r="P2928" s="42" t="str">
        <f aca="false">IF($C2928="","",IFERROR(CHOOSE(MATCH(TOP!$C$10,{"【期間A】","【期間B】","【期間C】"},0),N($M2928),N($N2928),N($O2928)),0))</f>
        <v/>
      </c>
    </row>
    <row r="2929" customFormat="false" ht="15" hidden="false" customHeight="false" outlineLevel="0" collapsed="false">
      <c r="B2929" s="12" t="n">
        <v>2924</v>
      </c>
      <c r="C2929" s="36" t="str">
        <f aca="false">IF(②実績CSV_期間A!$M2925="","",②実績CSV_期間A!$M2925&amp;"")</f>
        <v/>
      </c>
      <c r="D2929" s="12" t="str">
        <f aca="false">IF($C2929="","",②実績CSV_期間A!$N2925)</f>
        <v/>
      </c>
      <c r="E2929" s="12" t="str">
        <f aca="false">IF($C2929="","",RIGHT($D2929,1))</f>
        <v/>
      </c>
      <c r="F2929" s="41" t="str">
        <f aca="false">IF($C2929="","",IFERROR(INDEX(サイズ換算マスタ!$C$6:$C$8,MATCH($E2929,サイズ換算マスタ!$B$6:$B$8,0)),1))</f>
        <v/>
      </c>
      <c r="G2929" s="38" t="str">
        <f aca="false">IF($C2929="","",SUMIFS(②実績CSV_期間A!$AA$2:$AA$5001,②実績CSV_期間A!$M$2:$M$5001,$C2929))</f>
        <v/>
      </c>
      <c r="H2929" s="38" t="str">
        <f aca="false">IF($C2929="","",SUMIFS(③実績CSV_期間B!$AA$2:$AA$5001,③実績CSV_期間B!$M$2:$M$5001,$C2929))</f>
        <v/>
      </c>
      <c r="I2929" s="38" t="str">
        <f aca="false">IF($C2929="","",SUMIFS(④実績CSV_期間C!$AA$2:$AA$5001,④実績CSV_期間C!$M$2:$M$5001,$C2929))</f>
        <v/>
      </c>
      <c r="J2929" s="38" t="str">
        <f aca="false">IF($C2929="","",N($F2929)*N($G2929))</f>
        <v/>
      </c>
      <c r="K2929" s="38" t="str">
        <f aca="false">IF($C2929="","",N($F2929)*N($H2929))</f>
        <v/>
      </c>
      <c r="L2929" s="38" t="str">
        <f aca="false">IF($C2929="","",N($F2929)*N($I2929))</f>
        <v/>
      </c>
      <c r="M2929" s="37" t="str">
        <f aca="false">IF(OR($C2929="",N(TOP!$C$12)=0),"",N($J2929)/TOP!$C$12)</f>
        <v/>
      </c>
      <c r="N2929" s="37" t="str">
        <f aca="false">IF(OR($C2929="",N(TOP!$C$13)=0),"",N($K2929)/TOP!$C$13)</f>
        <v/>
      </c>
      <c r="O2929" s="37" t="str">
        <f aca="false">IF(OR($C2929="",N(TOP!$C$14)=0),"",N($L2929)/TOP!$C$14)</f>
        <v/>
      </c>
      <c r="P2929" s="42" t="str">
        <f aca="false">IF($C2929="","",IFERROR(CHOOSE(MATCH(TOP!$C$10,{"【期間A】","【期間B】","【期間C】"},0),N($M2929),N($N2929),N($O2929)),0))</f>
        <v/>
      </c>
    </row>
    <row r="2930" customFormat="false" ht="15" hidden="false" customHeight="false" outlineLevel="0" collapsed="false">
      <c r="B2930" s="12" t="n">
        <v>2925</v>
      </c>
      <c r="C2930" s="36" t="str">
        <f aca="false">IF(②実績CSV_期間A!$M2926="","",②実績CSV_期間A!$M2926&amp;"")</f>
        <v/>
      </c>
      <c r="D2930" s="12" t="str">
        <f aca="false">IF($C2930="","",②実績CSV_期間A!$N2926)</f>
        <v/>
      </c>
      <c r="E2930" s="12" t="str">
        <f aca="false">IF($C2930="","",RIGHT($D2930,1))</f>
        <v/>
      </c>
      <c r="F2930" s="41" t="str">
        <f aca="false">IF($C2930="","",IFERROR(INDEX(サイズ換算マスタ!$C$6:$C$8,MATCH($E2930,サイズ換算マスタ!$B$6:$B$8,0)),1))</f>
        <v/>
      </c>
      <c r="G2930" s="38" t="str">
        <f aca="false">IF($C2930="","",SUMIFS(②実績CSV_期間A!$AA$2:$AA$5001,②実績CSV_期間A!$M$2:$M$5001,$C2930))</f>
        <v/>
      </c>
      <c r="H2930" s="38" t="str">
        <f aca="false">IF($C2930="","",SUMIFS(③実績CSV_期間B!$AA$2:$AA$5001,③実績CSV_期間B!$M$2:$M$5001,$C2930))</f>
        <v/>
      </c>
      <c r="I2930" s="38" t="str">
        <f aca="false">IF($C2930="","",SUMIFS(④実績CSV_期間C!$AA$2:$AA$5001,④実績CSV_期間C!$M$2:$M$5001,$C2930))</f>
        <v/>
      </c>
      <c r="J2930" s="38" t="str">
        <f aca="false">IF($C2930="","",N($F2930)*N($G2930))</f>
        <v/>
      </c>
      <c r="K2930" s="38" t="str">
        <f aca="false">IF($C2930="","",N($F2930)*N($H2930))</f>
        <v/>
      </c>
      <c r="L2930" s="38" t="str">
        <f aca="false">IF($C2930="","",N($F2930)*N($I2930))</f>
        <v/>
      </c>
      <c r="M2930" s="37" t="str">
        <f aca="false">IF(OR($C2930="",N(TOP!$C$12)=0),"",N($J2930)/TOP!$C$12)</f>
        <v/>
      </c>
      <c r="N2930" s="37" t="str">
        <f aca="false">IF(OR($C2930="",N(TOP!$C$13)=0),"",N($K2930)/TOP!$C$13)</f>
        <v/>
      </c>
      <c r="O2930" s="37" t="str">
        <f aca="false">IF(OR($C2930="",N(TOP!$C$14)=0),"",N($L2930)/TOP!$C$14)</f>
        <v/>
      </c>
      <c r="P2930" s="42" t="str">
        <f aca="false">IF($C2930="","",IFERROR(CHOOSE(MATCH(TOP!$C$10,{"【期間A】","【期間B】","【期間C】"},0),N($M2930),N($N2930),N($O2930)),0))</f>
        <v/>
      </c>
    </row>
    <row r="2931" customFormat="false" ht="15" hidden="false" customHeight="false" outlineLevel="0" collapsed="false">
      <c r="B2931" s="12" t="n">
        <v>2926</v>
      </c>
      <c r="C2931" s="36" t="str">
        <f aca="false">IF(②実績CSV_期間A!$M2927="","",②実績CSV_期間A!$M2927&amp;"")</f>
        <v/>
      </c>
      <c r="D2931" s="12" t="str">
        <f aca="false">IF($C2931="","",②実績CSV_期間A!$N2927)</f>
        <v/>
      </c>
      <c r="E2931" s="12" t="str">
        <f aca="false">IF($C2931="","",RIGHT($D2931,1))</f>
        <v/>
      </c>
      <c r="F2931" s="41" t="str">
        <f aca="false">IF($C2931="","",IFERROR(INDEX(サイズ換算マスタ!$C$6:$C$8,MATCH($E2931,サイズ換算マスタ!$B$6:$B$8,0)),1))</f>
        <v/>
      </c>
      <c r="G2931" s="38" t="str">
        <f aca="false">IF($C2931="","",SUMIFS(②実績CSV_期間A!$AA$2:$AA$5001,②実績CSV_期間A!$M$2:$M$5001,$C2931))</f>
        <v/>
      </c>
      <c r="H2931" s="38" t="str">
        <f aca="false">IF($C2931="","",SUMIFS(③実績CSV_期間B!$AA$2:$AA$5001,③実績CSV_期間B!$M$2:$M$5001,$C2931))</f>
        <v/>
      </c>
      <c r="I2931" s="38" t="str">
        <f aca="false">IF($C2931="","",SUMIFS(④実績CSV_期間C!$AA$2:$AA$5001,④実績CSV_期間C!$M$2:$M$5001,$C2931))</f>
        <v/>
      </c>
      <c r="J2931" s="38" t="str">
        <f aca="false">IF($C2931="","",N($F2931)*N($G2931))</f>
        <v/>
      </c>
      <c r="K2931" s="38" t="str">
        <f aca="false">IF($C2931="","",N($F2931)*N($H2931))</f>
        <v/>
      </c>
      <c r="L2931" s="38" t="str">
        <f aca="false">IF($C2931="","",N($F2931)*N($I2931))</f>
        <v/>
      </c>
      <c r="M2931" s="37" t="str">
        <f aca="false">IF(OR($C2931="",N(TOP!$C$12)=0),"",N($J2931)/TOP!$C$12)</f>
        <v/>
      </c>
      <c r="N2931" s="37" t="str">
        <f aca="false">IF(OR($C2931="",N(TOP!$C$13)=0),"",N($K2931)/TOP!$C$13)</f>
        <v/>
      </c>
      <c r="O2931" s="37" t="str">
        <f aca="false">IF(OR($C2931="",N(TOP!$C$14)=0),"",N($L2931)/TOP!$C$14)</f>
        <v/>
      </c>
      <c r="P2931" s="42" t="str">
        <f aca="false">IF($C2931="","",IFERROR(CHOOSE(MATCH(TOP!$C$10,{"【期間A】","【期間B】","【期間C】"},0),N($M2931),N($N2931),N($O2931)),0))</f>
        <v/>
      </c>
    </row>
    <row r="2932" customFormat="false" ht="15" hidden="false" customHeight="false" outlineLevel="0" collapsed="false">
      <c r="B2932" s="12" t="n">
        <v>2927</v>
      </c>
      <c r="C2932" s="36" t="str">
        <f aca="false">IF(②実績CSV_期間A!$M2928="","",②実績CSV_期間A!$M2928&amp;"")</f>
        <v/>
      </c>
      <c r="D2932" s="12" t="str">
        <f aca="false">IF($C2932="","",②実績CSV_期間A!$N2928)</f>
        <v/>
      </c>
      <c r="E2932" s="12" t="str">
        <f aca="false">IF($C2932="","",RIGHT($D2932,1))</f>
        <v/>
      </c>
      <c r="F2932" s="41" t="str">
        <f aca="false">IF($C2932="","",IFERROR(INDEX(サイズ換算マスタ!$C$6:$C$8,MATCH($E2932,サイズ換算マスタ!$B$6:$B$8,0)),1))</f>
        <v/>
      </c>
      <c r="G2932" s="38" t="str">
        <f aca="false">IF($C2932="","",SUMIFS(②実績CSV_期間A!$AA$2:$AA$5001,②実績CSV_期間A!$M$2:$M$5001,$C2932))</f>
        <v/>
      </c>
      <c r="H2932" s="38" t="str">
        <f aca="false">IF($C2932="","",SUMIFS(③実績CSV_期間B!$AA$2:$AA$5001,③実績CSV_期間B!$M$2:$M$5001,$C2932))</f>
        <v/>
      </c>
      <c r="I2932" s="38" t="str">
        <f aca="false">IF($C2932="","",SUMIFS(④実績CSV_期間C!$AA$2:$AA$5001,④実績CSV_期間C!$M$2:$M$5001,$C2932))</f>
        <v/>
      </c>
      <c r="J2932" s="38" t="str">
        <f aca="false">IF($C2932="","",N($F2932)*N($G2932))</f>
        <v/>
      </c>
      <c r="K2932" s="38" t="str">
        <f aca="false">IF($C2932="","",N($F2932)*N($H2932))</f>
        <v/>
      </c>
      <c r="L2932" s="38" t="str">
        <f aca="false">IF($C2932="","",N($F2932)*N($I2932))</f>
        <v/>
      </c>
      <c r="M2932" s="37" t="str">
        <f aca="false">IF(OR($C2932="",N(TOP!$C$12)=0),"",N($J2932)/TOP!$C$12)</f>
        <v/>
      </c>
      <c r="N2932" s="37" t="str">
        <f aca="false">IF(OR($C2932="",N(TOP!$C$13)=0),"",N($K2932)/TOP!$C$13)</f>
        <v/>
      </c>
      <c r="O2932" s="37" t="str">
        <f aca="false">IF(OR($C2932="",N(TOP!$C$14)=0),"",N($L2932)/TOP!$C$14)</f>
        <v/>
      </c>
      <c r="P2932" s="42" t="str">
        <f aca="false">IF($C2932="","",IFERROR(CHOOSE(MATCH(TOP!$C$10,{"【期間A】","【期間B】","【期間C】"},0),N($M2932),N($N2932),N($O2932)),0))</f>
        <v/>
      </c>
    </row>
    <row r="2933" customFormat="false" ht="15" hidden="false" customHeight="false" outlineLevel="0" collapsed="false">
      <c r="B2933" s="12" t="n">
        <v>2928</v>
      </c>
      <c r="C2933" s="36" t="str">
        <f aca="false">IF(②実績CSV_期間A!$M2929="","",②実績CSV_期間A!$M2929&amp;"")</f>
        <v/>
      </c>
      <c r="D2933" s="12" t="str">
        <f aca="false">IF($C2933="","",②実績CSV_期間A!$N2929)</f>
        <v/>
      </c>
      <c r="E2933" s="12" t="str">
        <f aca="false">IF($C2933="","",RIGHT($D2933,1))</f>
        <v/>
      </c>
      <c r="F2933" s="41" t="str">
        <f aca="false">IF($C2933="","",IFERROR(INDEX(サイズ換算マスタ!$C$6:$C$8,MATCH($E2933,サイズ換算マスタ!$B$6:$B$8,0)),1))</f>
        <v/>
      </c>
      <c r="G2933" s="38" t="str">
        <f aca="false">IF($C2933="","",SUMIFS(②実績CSV_期間A!$AA$2:$AA$5001,②実績CSV_期間A!$M$2:$M$5001,$C2933))</f>
        <v/>
      </c>
      <c r="H2933" s="38" t="str">
        <f aca="false">IF($C2933="","",SUMIFS(③実績CSV_期間B!$AA$2:$AA$5001,③実績CSV_期間B!$M$2:$M$5001,$C2933))</f>
        <v/>
      </c>
      <c r="I2933" s="38" t="str">
        <f aca="false">IF($C2933="","",SUMIFS(④実績CSV_期間C!$AA$2:$AA$5001,④実績CSV_期間C!$M$2:$M$5001,$C2933))</f>
        <v/>
      </c>
      <c r="J2933" s="38" t="str">
        <f aca="false">IF($C2933="","",N($F2933)*N($G2933))</f>
        <v/>
      </c>
      <c r="K2933" s="38" t="str">
        <f aca="false">IF($C2933="","",N($F2933)*N($H2933))</f>
        <v/>
      </c>
      <c r="L2933" s="38" t="str">
        <f aca="false">IF($C2933="","",N($F2933)*N($I2933))</f>
        <v/>
      </c>
      <c r="M2933" s="37" t="str">
        <f aca="false">IF(OR($C2933="",N(TOP!$C$12)=0),"",N($J2933)/TOP!$C$12)</f>
        <v/>
      </c>
      <c r="N2933" s="37" t="str">
        <f aca="false">IF(OR($C2933="",N(TOP!$C$13)=0),"",N($K2933)/TOP!$C$13)</f>
        <v/>
      </c>
      <c r="O2933" s="37" t="str">
        <f aca="false">IF(OR($C2933="",N(TOP!$C$14)=0),"",N($L2933)/TOP!$C$14)</f>
        <v/>
      </c>
      <c r="P2933" s="42" t="str">
        <f aca="false">IF($C2933="","",IFERROR(CHOOSE(MATCH(TOP!$C$10,{"【期間A】","【期間B】","【期間C】"},0),N($M2933),N($N2933),N($O2933)),0))</f>
        <v/>
      </c>
    </row>
    <row r="2934" customFormat="false" ht="15" hidden="false" customHeight="false" outlineLevel="0" collapsed="false">
      <c r="B2934" s="12" t="n">
        <v>2929</v>
      </c>
      <c r="C2934" s="36" t="str">
        <f aca="false">IF(②実績CSV_期間A!$M2930="","",②実績CSV_期間A!$M2930&amp;"")</f>
        <v/>
      </c>
      <c r="D2934" s="12" t="str">
        <f aca="false">IF($C2934="","",②実績CSV_期間A!$N2930)</f>
        <v/>
      </c>
      <c r="E2934" s="12" t="str">
        <f aca="false">IF($C2934="","",RIGHT($D2934,1))</f>
        <v/>
      </c>
      <c r="F2934" s="41" t="str">
        <f aca="false">IF($C2934="","",IFERROR(INDEX(サイズ換算マスタ!$C$6:$C$8,MATCH($E2934,サイズ換算マスタ!$B$6:$B$8,0)),1))</f>
        <v/>
      </c>
      <c r="G2934" s="38" t="str">
        <f aca="false">IF($C2934="","",SUMIFS(②実績CSV_期間A!$AA$2:$AA$5001,②実績CSV_期間A!$M$2:$M$5001,$C2934))</f>
        <v/>
      </c>
      <c r="H2934" s="38" t="str">
        <f aca="false">IF($C2934="","",SUMIFS(③実績CSV_期間B!$AA$2:$AA$5001,③実績CSV_期間B!$M$2:$M$5001,$C2934))</f>
        <v/>
      </c>
      <c r="I2934" s="38" t="str">
        <f aca="false">IF($C2934="","",SUMIFS(④実績CSV_期間C!$AA$2:$AA$5001,④実績CSV_期間C!$M$2:$M$5001,$C2934))</f>
        <v/>
      </c>
      <c r="J2934" s="38" t="str">
        <f aca="false">IF($C2934="","",N($F2934)*N($G2934))</f>
        <v/>
      </c>
      <c r="K2934" s="38" t="str">
        <f aca="false">IF($C2934="","",N($F2934)*N($H2934))</f>
        <v/>
      </c>
      <c r="L2934" s="38" t="str">
        <f aca="false">IF($C2934="","",N($F2934)*N($I2934))</f>
        <v/>
      </c>
      <c r="M2934" s="37" t="str">
        <f aca="false">IF(OR($C2934="",N(TOP!$C$12)=0),"",N($J2934)/TOP!$C$12)</f>
        <v/>
      </c>
      <c r="N2934" s="37" t="str">
        <f aca="false">IF(OR($C2934="",N(TOP!$C$13)=0),"",N($K2934)/TOP!$C$13)</f>
        <v/>
      </c>
      <c r="O2934" s="37" t="str">
        <f aca="false">IF(OR($C2934="",N(TOP!$C$14)=0),"",N($L2934)/TOP!$C$14)</f>
        <v/>
      </c>
      <c r="P2934" s="42" t="str">
        <f aca="false">IF($C2934="","",IFERROR(CHOOSE(MATCH(TOP!$C$10,{"【期間A】","【期間B】","【期間C】"},0),N($M2934),N($N2934),N($O2934)),0))</f>
        <v/>
      </c>
    </row>
    <row r="2935" customFormat="false" ht="15" hidden="false" customHeight="false" outlineLevel="0" collapsed="false">
      <c r="B2935" s="12" t="n">
        <v>2930</v>
      </c>
      <c r="C2935" s="36" t="str">
        <f aca="false">IF(②実績CSV_期間A!$M2931="","",②実績CSV_期間A!$M2931&amp;"")</f>
        <v/>
      </c>
      <c r="D2935" s="12" t="str">
        <f aca="false">IF($C2935="","",②実績CSV_期間A!$N2931)</f>
        <v/>
      </c>
      <c r="E2935" s="12" t="str">
        <f aca="false">IF($C2935="","",RIGHT($D2935,1))</f>
        <v/>
      </c>
      <c r="F2935" s="41" t="str">
        <f aca="false">IF($C2935="","",IFERROR(INDEX(サイズ換算マスタ!$C$6:$C$8,MATCH($E2935,サイズ換算マスタ!$B$6:$B$8,0)),1))</f>
        <v/>
      </c>
      <c r="G2935" s="38" t="str">
        <f aca="false">IF($C2935="","",SUMIFS(②実績CSV_期間A!$AA$2:$AA$5001,②実績CSV_期間A!$M$2:$M$5001,$C2935))</f>
        <v/>
      </c>
      <c r="H2935" s="38" t="str">
        <f aca="false">IF($C2935="","",SUMIFS(③実績CSV_期間B!$AA$2:$AA$5001,③実績CSV_期間B!$M$2:$M$5001,$C2935))</f>
        <v/>
      </c>
      <c r="I2935" s="38" t="str">
        <f aca="false">IF($C2935="","",SUMIFS(④実績CSV_期間C!$AA$2:$AA$5001,④実績CSV_期間C!$M$2:$M$5001,$C2935))</f>
        <v/>
      </c>
      <c r="J2935" s="38" t="str">
        <f aca="false">IF($C2935="","",N($F2935)*N($G2935))</f>
        <v/>
      </c>
      <c r="K2935" s="38" t="str">
        <f aca="false">IF($C2935="","",N($F2935)*N($H2935))</f>
        <v/>
      </c>
      <c r="L2935" s="38" t="str">
        <f aca="false">IF($C2935="","",N($F2935)*N($I2935))</f>
        <v/>
      </c>
      <c r="M2935" s="37" t="str">
        <f aca="false">IF(OR($C2935="",N(TOP!$C$12)=0),"",N($J2935)/TOP!$C$12)</f>
        <v/>
      </c>
      <c r="N2935" s="37" t="str">
        <f aca="false">IF(OR($C2935="",N(TOP!$C$13)=0),"",N($K2935)/TOP!$C$13)</f>
        <v/>
      </c>
      <c r="O2935" s="37" t="str">
        <f aca="false">IF(OR($C2935="",N(TOP!$C$14)=0),"",N($L2935)/TOP!$C$14)</f>
        <v/>
      </c>
      <c r="P2935" s="42" t="str">
        <f aca="false">IF($C2935="","",IFERROR(CHOOSE(MATCH(TOP!$C$10,{"【期間A】","【期間B】","【期間C】"},0),N($M2935),N($N2935),N($O2935)),0))</f>
        <v/>
      </c>
    </row>
    <row r="2936" customFormat="false" ht="15" hidden="false" customHeight="false" outlineLevel="0" collapsed="false">
      <c r="B2936" s="12" t="n">
        <v>2931</v>
      </c>
      <c r="C2936" s="36" t="str">
        <f aca="false">IF(②実績CSV_期間A!$M2932="","",②実績CSV_期間A!$M2932&amp;"")</f>
        <v/>
      </c>
      <c r="D2936" s="12" t="str">
        <f aca="false">IF($C2936="","",②実績CSV_期間A!$N2932)</f>
        <v/>
      </c>
      <c r="E2936" s="12" t="str">
        <f aca="false">IF($C2936="","",RIGHT($D2936,1))</f>
        <v/>
      </c>
      <c r="F2936" s="41" t="str">
        <f aca="false">IF($C2936="","",IFERROR(INDEX(サイズ換算マスタ!$C$6:$C$8,MATCH($E2936,サイズ換算マスタ!$B$6:$B$8,0)),1))</f>
        <v/>
      </c>
      <c r="G2936" s="38" t="str">
        <f aca="false">IF($C2936="","",SUMIFS(②実績CSV_期間A!$AA$2:$AA$5001,②実績CSV_期間A!$M$2:$M$5001,$C2936))</f>
        <v/>
      </c>
      <c r="H2936" s="38" t="str">
        <f aca="false">IF($C2936="","",SUMIFS(③実績CSV_期間B!$AA$2:$AA$5001,③実績CSV_期間B!$M$2:$M$5001,$C2936))</f>
        <v/>
      </c>
      <c r="I2936" s="38" t="str">
        <f aca="false">IF($C2936="","",SUMIFS(④実績CSV_期間C!$AA$2:$AA$5001,④実績CSV_期間C!$M$2:$M$5001,$C2936))</f>
        <v/>
      </c>
      <c r="J2936" s="38" t="str">
        <f aca="false">IF($C2936="","",N($F2936)*N($G2936))</f>
        <v/>
      </c>
      <c r="K2936" s="38" t="str">
        <f aca="false">IF($C2936="","",N($F2936)*N($H2936))</f>
        <v/>
      </c>
      <c r="L2936" s="38" t="str">
        <f aca="false">IF($C2936="","",N($F2936)*N($I2936))</f>
        <v/>
      </c>
      <c r="M2936" s="37" t="str">
        <f aca="false">IF(OR($C2936="",N(TOP!$C$12)=0),"",N($J2936)/TOP!$C$12)</f>
        <v/>
      </c>
      <c r="N2936" s="37" t="str">
        <f aca="false">IF(OR($C2936="",N(TOP!$C$13)=0),"",N($K2936)/TOP!$C$13)</f>
        <v/>
      </c>
      <c r="O2936" s="37" t="str">
        <f aca="false">IF(OR($C2936="",N(TOP!$C$14)=0),"",N($L2936)/TOP!$C$14)</f>
        <v/>
      </c>
      <c r="P2936" s="42" t="str">
        <f aca="false">IF($C2936="","",IFERROR(CHOOSE(MATCH(TOP!$C$10,{"【期間A】","【期間B】","【期間C】"},0),N($M2936),N($N2936),N($O2936)),0))</f>
        <v/>
      </c>
    </row>
    <row r="2937" customFormat="false" ht="15" hidden="false" customHeight="false" outlineLevel="0" collapsed="false">
      <c r="B2937" s="12" t="n">
        <v>2932</v>
      </c>
      <c r="C2937" s="36" t="str">
        <f aca="false">IF(②実績CSV_期間A!$M2933="","",②実績CSV_期間A!$M2933&amp;"")</f>
        <v/>
      </c>
      <c r="D2937" s="12" t="str">
        <f aca="false">IF($C2937="","",②実績CSV_期間A!$N2933)</f>
        <v/>
      </c>
      <c r="E2937" s="12" t="str">
        <f aca="false">IF($C2937="","",RIGHT($D2937,1))</f>
        <v/>
      </c>
      <c r="F2937" s="41" t="str">
        <f aca="false">IF($C2937="","",IFERROR(INDEX(サイズ換算マスタ!$C$6:$C$8,MATCH($E2937,サイズ換算マスタ!$B$6:$B$8,0)),1))</f>
        <v/>
      </c>
      <c r="G2937" s="38" t="str">
        <f aca="false">IF($C2937="","",SUMIFS(②実績CSV_期間A!$AA$2:$AA$5001,②実績CSV_期間A!$M$2:$M$5001,$C2937))</f>
        <v/>
      </c>
      <c r="H2937" s="38" t="str">
        <f aca="false">IF($C2937="","",SUMIFS(③実績CSV_期間B!$AA$2:$AA$5001,③実績CSV_期間B!$M$2:$M$5001,$C2937))</f>
        <v/>
      </c>
      <c r="I2937" s="38" t="str">
        <f aca="false">IF($C2937="","",SUMIFS(④実績CSV_期間C!$AA$2:$AA$5001,④実績CSV_期間C!$M$2:$M$5001,$C2937))</f>
        <v/>
      </c>
      <c r="J2937" s="38" t="str">
        <f aca="false">IF($C2937="","",N($F2937)*N($G2937))</f>
        <v/>
      </c>
      <c r="K2937" s="38" t="str">
        <f aca="false">IF($C2937="","",N($F2937)*N($H2937))</f>
        <v/>
      </c>
      <c r="L2937" s="38" t="str">
        <f aca="false">IF($C2937="","",N($F2937)*N($I2937))</f>
        <v/>
      </c>
      <c r="M2937" s="37" t="str">
        <f aca="false">IF(OR($C2937="",N(TOP!$C$12)=0),"",N($J2937)/TOP!$C$12)</f>
        <v/>
      </c>
      <c r="N2937" s="37" t="str">
        <f aca="false">IF(OR($C2937="",N(TOP!$C$13)=0),"",N($K2937)/TOP!$C$13)</f>
        <v/>
      </c>
      <c r="O2937" s="37" t="str">
        <f aca="false">IF(OR($C2937="",N(TOP!$C$14)=0),"",N($L2937)/TOP!$C$14)</f>
        <v/>
      </c>
      <c r="P2937" s="42" t="str">
        <f aca="false">IF($C2937="","",IFERROR(CHOOSE(MATCH(TOP!$C$10,{"【期間A】","【期間B】","【期間C】"},0),N($M2937),N($N2937),N($O2937)),0))</f>
        <v/>
      </c>
    </row>
    <row r="2938" customFormat="false" ht="15" hidden="false" customHeight="false" outlineLevel="0" collapsed="false">
      <c r="B2938" s="12" t="n">
        <v>2933</v>
      </c>
      <c r="C2938" s="36" t="str">
        <f aca="false">IF(②実績CSV_期間A!$M2934="","",②実績CSV_期間A!$M2934&amp;"")</f>
        <v/>
      </c>
      <c r="D2938" s="12" t="str">
        <f aca="false">IF($C2938="","",②実績CSV_期間A!$N2934)</f>
        <v/>
      </c>
      <c r="E2938" s="12" t="str">
        <f aca="false">IF($C2938="","",RIGHT($D2938,1))</f>
        <v/>
      </c>
      <c r="F2938" s="41" t="str">
        <f aca="false">IF($C2938="","",IFERROR(INDEX(サイズ換算マスタ!$C$6:$C$8,MATCH($E2938,サイズ換算マスタ!$B$6:$B$8,0)),1))</f>
        <v/>
      </c>
      <c r="G2938" s="38" t="str">
        <f aca="false">IF($C2938="","",SUMIFS(②実績CSV_期間A!$AA$2:$AA$5001,②実績CSV_期間A!$M$2:$M$5001,$C2938))</f>
        <v/>
      </c>
      <c r="H2938" s="38" t="str">
        <f aca="false">IF($C2938="","",SUMIFS(③実績CSV_期間B!$AA$2:$AA$5001,③実績CSV_期間B!$M$2:$M$5001,$C2938))</f>
        <v/>
      </c>
      <c r="I2938" s="38" t="str">
        <f aca="false">IF($C2938="","",SUMIFS(④実績CSV_期間C!$AA$2:$AA$5001,④実績CSV_期間C!$M$2:$M$5001,$C2938))</f>
        <v/>
      </c>
      <c r="J2938" s="38" t="str">
        <f aca="false">IF($C2938="","",N($F2938)*N($G2938))</f>
        <v/>
      </c>
      <c r="K2938" s="38" t="str">
        <f aca="false">IF($C2938="","",N($F2938)*N($H2938))</f>
        <v/>
      </c>
      <c r="L2938" s="38" t="str">
        <f aca="false">IF($C2938="","",N($F2938)*N($I2938))</f>
        <v/>
      </c>
      <c r="M2938" s="37" t="str">
        <f aca="false">IF(OR($C2938="",N(TOP!$C$12)=0),"",N($J2938)/TOP!$C$12)</f>
        <v/>
      </c>
      <c r="N2938" s="37" t="str">
        <f aca="false">IF(OR($C2938="",N(TOP!$C$13)=0),"",N($K2938)/TOP!$C$13)</f>
        <v/>
      </c>
      <c r="O2938" s="37" t="str">
        <f aca="false">IF(OR($C2938="",N(TOP!$C$14)=0),"",N($L2938)/TOP!$C$14)</f>
        <v/>
      </c>
      <c r="P2938" s="42" t="str">
        <f aca="false">IF($C2938="","",IFERROR(CHOOSE(MATCH(TOP!$C$10,{"【期間A】","【期間B】","【期間C】"},0),N($M2938),N($N2938),N($O2938)),0))</f>
        <v/>
      </c>
    </row>
    <row r="2939" customFormat="false" ht="15" hidden="false" customHeight="false" outlineLevel="0" collapsed="false">
      <c r="B2939" s="12" t="n">
        <v>2934</v>
      </c>
      <c r="C2939" s="36" t="str">
        <f aca="false">IF(②実績CSV_期間A!$M2935="","",②実績CSV_期間A!$M2935&amp;"")</f>
        <v/>
      </c>
      <c r="D2939" s="12" t="str">
        <f aca="false">IF($C2939="","",②実績CSV_期間A!$N2935)</f>
        <v/>
      </c>
      <c r="E2939" s="12" t="str">
        <f aca="false">IF($C2939="","",RIGHT($D2939,1))</f>
        <v/>
      </c>
      <c r="F2939" s="41" t="str">
        <f aca="false">IF($C2939="","",IFERROR(INDEX(サイズ換算マスタ!$C$6:$C$8,MATCH($E2939,サイズ換算マスタ!$B$6:$B$8,0)),1))</f>
        <v/>
      </c>
      <c r="G2939" s="38" t="str">
        <f aca="false">IF($C2939="","",SUMIFS(②実績CSV_期間A!$AA$2:$AA$5001,②実績CSV_期間A!$M$2:$M$5001,$C2939))</f>
        <v/>
      </c>
      <c r="H2939" s="38" t="str">
        <f aca="false">IF($C2939="","",SUMIFS(③実績CSV_期間B!$AA$2:$AA$5001,③実績CSV_期間B!$M$2:$M$5001,$C2939))</f>
        <v/>
      </c>
      <c r="I2939" s="38" t="str">
        <f aca="false">IF($C2939="","",SUMIFS(④実績CSV_期間C!$AA$2:$AA$5001,④実績CSV_期間C!$M$2:$M$5001,$C2939))</f>
        <v/>
      </c>
      <c r="J2939" s="38" t="str">
        <f aca="false">IF($C2939="","",N($F2939)*N($G2939))</f>
        <v/>
      </c>
      <c r="K2939" s="38" t="str">
        <f aca="false">IF($C2939="","",N($F2939)*N($H2939))</f>
        <v/>
      </c>
      <c r="L2939" s="38" t="str">
        <f aca="false">IF($C2939="","",N($F2939)*N($I2939))</f>
        <v/>
      </c>
      <c r="M2939" s="37" t="str">
        <f aca="false">IF(OR($C2939="",N(TOP!$C$12)=0),"",N($J2939)/TOP!$C$12)</f>
        <v/>
      </c>
      <c r="N2939" s="37" t="str">
        <f aca="false">IF(OR($C2939="",N(TOP!$C$13)=0),"",N($K2939)/TOP!$C$13)</f>
        <v/>
      </c>
      <c r="O2939" s="37" t="str">
        <f aca="false">IF(OR($C2939="",N(TOP!$C$14)=0),"",N($L2939)/TOP!$C$14)</f>
        <v/>
      </c>
      <c r="P2939" s="42" t="str">
        <f aca="false">IF($C2939="","",IFERROR(CHOOSE(MATCH(TOP!$C$10,{"【期間A】","【期間B】","【期間C】"},0),N($M2939),N($N2939),N($O2939)),0))</f>
        <v/>
      </c>
    </row>
    <row r="2940" customFormat="false" ht="15" hidden="false" customHeight="false" outlineLevel="0" collapsed="false">
      <c r="B2940" s="12" t="n">
        <v>2935</v>
      </c>
      <c r="C2940" s="36" t="str">
        <f aca="false">IF(②実績CSV_期間A!$M2936="","",②実績CSV_期間A!$M2936&amp;"")</f>
        <v/>
      </c>
      <c r="D2940" s="12" t="str">
        <f aca="false">IF($C2940="","",②実績CSV_期間A!$N2936)</f>
        <v/>
      </c>
      <c r="E2940" s="12" t="str">
        <f aca="false">IF($C2940="","",RIGHT($D2940,1))</f>
        <v/>
      </c>
      <c r="F2940" s="41" t="str">
        <f aca="false">IF($C2940="","",IFERROR(INDEX(サイズ換算マスタ!$C$6:$C$8,MATCH($E2940,サイズ換算マスタ!$B$6:$B$8,0)),1))</f>
        <v/>
      </c>
      <c r="G2940" s="38" t="str">
        <f aca="false">IF($C2940="","",SUMIFS(②実績CSV_期間A!$AA$2:$AA$5001,②実績CSV_期間A!$M$2:$M$5001,$C2940))</f>
        <v/>
      </c>
      <c r="H2940" s="38" t="str">
        <f aca="false">IF($C2940="","",SUMIFS(③実績CSV_期間B!$AA$2:$AA$5001,③実績CSV_期間B!$M$2:$M$5001,$C2940))</f>
        <v/>
      </c>
      <c r="I2940" s="38" t="str">
        <f aca="false">IF($C2940="","",SUMIFS(④実績CSV_期間C!$AA$2:$AA$5001,④実績CSV_期間C!$M$2:$M$5001,$C2940))</f>
        <v/>
      </c>
      <c r="J2940" s="38" t="str">
        <f aca="false">IF($C2940="","",N($F2940)*N($G2940))</f>
        <v/>
      </c>
      <c r="K2940" s="38" t="str">
        <f aca="false">IF($C2940="","",N($F2940)*N($H2940))</f>
        <v/>
      </c>
      <c r="L2940" s="38" t="str">
        <f aca="false">IF($C2940="","",N($F2940)*N($I2940))</f>
        <v/>
      </c>
      <c r="M2940" s="37" t="str">
        <f aca="false">IF(OR($C2940="",N(TOP!$C$12)=0),"",N($J2940)/TOP!$C$12)</f>
        <v/>
      </c>
      <c r="N2940" s="37" t="str">
        <f aca="false">IF(OR($C2940="",N(TOP!$C$13)=0),"",N($K2940)/TOP!$C$13)</f>
        <v/>
      </c>
      <c r="O2940" s="37" t="str">
        <f aca="false">IF(OR($C2940="",N(TOP!$C$14)=0),"",N($L2940)/TOP!$C$14)</f>
        <v/>
      </c>
      <c r="P2940" s="42" t="str">
        <f aca="false">IF($C2940="","",IFERROR(CHOOSE(MATCH(TOP!$C$10,{"【期間A】","【期間B】","【期間C】"},0),N($M2940),N($N2940),N($O2940)),0))</f>
        <v/>
      </c>
    </row>
    <row r="2941" customFormat="false" ht="15" hidden="false" customHeight="false" outlineLevel="0" collapsed="false">
      <c r="B2941" s="12" t="n">
        <v>2936</v>
      </c>
      <c r="C2941" s="36" t="str">
        <f aca="false">IF(②実績CSV_期間A!$M2937="","",②実績CSV_期間A!$M2937&amp;"")</f>
        <v/>
      </c>
      <c r="D2941" s="12" t="str">
        <f aca="false">IF($C2941="","",②実績CSV_期間A!$N2937)</f>
        <v/>
      </c>
      <c r="E2941" s="12" t="str">
        <f aca="false">IF($C2941="","",RIGHT($D2941,1))</f>
        <v/>
      </c>
      <c r="F2941" s="41" t="str">
        <f aca="false">IF($C2941="","",IFERROR(INDEX(サイズ換算マスタ!$C$6:$C$8,MATCH($E2941,サイズ換算マスタ!$B$6:$B$8,0)),1))</f>
        <v/>
      </c>
      <c r="G2941" s="38" t="str">
        <f aca="false">IF($C2941="","",SUMIFS(②実績CSV_期間A!$AA$2:$AA$5001,②実績CSV_期間A!$M$2:$M$5001,$C2941))</f>
        <v/>
      </c>
      <c r="H2941" s="38" t="str">
        <f aca="false">IF($C2941="","",SUMIFS(③実績CSV_期間B!$AA$2:$AA$5001,③実績CSV_期間B!$M$2:$M$5001,$C2941))</f>
        <v/>
      </c>
      <c r="I2941" s="38" t="str">
        <f aca="false">IF($C2941="","",SUMIFS(④実績CSV_期間C!$AA$2:$AA$5001,④実績CSV_期間C!$M$2:$M$5001,$C2941))</f>
        <v/>
      </c>
      <c r="J2941" s="38" t="str">
        <f aca="false">IF($C2941="","",N($F2941)*N($G2941))</f>
        <v/>
      </c>
      <c r="K2941" s="38" t="str">
        <f aca="false">IF($C2941="","",N($F2941)*N($H2941))</f>
        <v/>
      </c>
      <c r="L2941" s="38" t="str">
        <f aca="false">IF($C2941="","",N($F2941)*N($I2941))</f>
        <v/>
      </c>
      <c r="M2941" s="37" t="str">
        <f aca="false">IF(OR($C2941="",N(TOP!$C$12)=0),"",N($J2941)/TOP!$C$12)</f>
        <v/>
      </c>
      <c r="N2941" s="37" t="str">
        <f aca="false">IF(OR($C2941="",N(TOP!$C$13)=0),"",N($K2941)/TOP!$C$13)</f>
        <v/>
      </c>
      <c r="O2941" s="37" t="str">
        <f aca="false">IF(OR($C2941="",N(TOP!$C$14)=0),"",N($L2941)/TOP!$C$14)</f>
        <v/>
      </c>
      <c r="P2941" s="42" t="str">
        <f aca="false">IF($C2941="","",IFERROR(CHOOSE(MATCH(TOP!$C$10,{"【期間A】","【期間B】","【期間C】"},0),N($M2941),N($N2941),N($O2941)),0))</f>
        <v/>
      </c>
    </row>
    <row r="2942" customFormat="false" ht="15" hidden="false" customHeight="false" outlineLevel="0" collapsed="false">
      <c r="B2942" s="12" t="n">
        <v>2937</v>
      </c>
      <c r="C2942" s="36" t="str">
        <f aca="false">IF(②実績CSV_期間A!$M2938="","",②実績CSV_期間A!$M2938&amp;"")</f>
        <v/>
      </c>
      <c r="D2942" s="12" t="str">
        <f aca="false">IF($C2942="","",②実績CSV_期間A!$N2938)</f>
        <v/>
      </c>
      <c r="E2942" s="12" t="str">
        <f aca="false">IF($C2942="","",RIGHT($D2942,1))</f>
        <v/>
      </c>
      <c r="F2942" s="41" t="str">
        <f aca="false">IF($C2942="","",IFERROR(INDEX(サイズ換算マスタ!$C$6:$C$8,MATCH($E2942,サイズ換算マスタ!$B$6:$B$8,0)),1))</f>
        <v/>
      </c>
      <c r="G2942" s="38" t="str">
        <f aca="false">IF($C2942="","",SUMIFS(②実績CSV_期間A!$AA$2:$AA$5001,②実績CSV_期間A!$M$2:$M$5001,$C2942))</f>
        <v/>
      </c>
      <c r="H2942" s="38" t="str">
        <f aca="false">IF($C2942="","",SUMIFS(③実績CSV_期間B!$AA$2:$AA$5001,③実績CSV_期間B!$M$2:$M$5001,$C2942))</f>
        <v/>
      </c>
      <c r="I2942" s="38" t="str">
        <f aca="false">IF($C2942="","",SUMIFS(④実績CSV_期間C!$AA$2:$AA$5001,④実績CSV_期間C!$M$2:$M$5001,$C2942))</f>
        <v/>
      </c>
      <c r="J2942" s="38" t="str">
        <f aca="false">IF($C2942="","",N($F2942)*N($G2942))</f>
        <v/>
      </c>
      <c r="K2942" s="38" t="str">
        <f aca="false">IF($C2942="","",N($F2942)*N($H2942))</f>
        <v/>
      </c>
      <c r="L2942" s="38" t="str">
        <f aca="false">IF($C2942="","",N($F2942)*N($I2942))</f>
        <v/>
      </c>
      <c r="M2942" s="37" t="str">
        <f aca="false">IF(OR($C2942="",N(TOP!$C$12)=0),"",N($J2942)/TOP!$C$12)</f>
        <v/>
      </c>
      <c r="N2942" s="37" t="str">
        <f aca="false">IF(OR($C2942="",N(TOP!$C$13)=0),"",N($K2942)/TOP!$C$13)</f>
        <v/>
      </c>
      <c r="O2942" s="37" t="str">
        <f aca="false">IF(OR($C2942="",N(TOP!$C$14)=0),"",N($L2942)/TOP!$C$14)</f>
        <v/>
      </c>
      <c r="P2942" s="42" t="str">
        <f aca="false">IF($C2942="","",IFERROR(CHOOSE(MATCH(TOP!$C$10,{"【期間A】","【期間B】","【期間C】"},0),N($M2942),N($N2942),N($O2942)),0))</f>
        <v/>
      </c>
    </row>
    <row r="2943" customFormat="false" ht="15" hidden="false" customHeight="false" outlineLevel="0" collapsed="false">
      <c r="B2943" s="12" t="n">
        <v>2938</v>
      </c>
      <c r="C2943" s="36" t="str">
        <f aca="false">IF(②実績CSV_期間A!$M2939="","",②実績CSV_期間A!$M2939&amp;"")</f>
        <v/>
      </c>
      <c r="D2943" s="12" t="str">
        <f aca="false">IF($C2943="","",②実績CSV_期間A!$N2939)</f>
        <v/>
      </c>
      <c r="E2943" s="12" t="str">
        <f aca="false">IF($C2943="","",RIGHT($D2943,1))</f>
        <v/>
      </c>
      <c r="F2943" s="41" t="str">
        <f aca="false">IF($C2943="","",IFERROR(INDEX(サイズ換算マスタ!$C$6:$C$8,MATCH($E2943,サイズ換算マスタ!$B$6:$B$8,0)),1))</f>
        <v/>
      </c>
      <c r="G2943" s="38" t="str">
        <f aca="false">IF($C2943="","",SUMIFS(②実績CSV_期間A!$AA$2:$AA$5001,②実績CSV_期間A!$M$2:$M$5001,$C2943))</f>
        <v/>
      </c>
      <c r="H2943" s="38" t="str">
        <f aca="false">IF($C2943="","",SUMIFS(③実績CSV_期間B!$AA$2:$AA$5001,③実績CSV_期間B!$M$2:$M$5001,$C2943))</f>
        <v/>
      </c>
      <c r="I2943" s="38" t="str">
        <f aca="false">IF($C2943="","",SUMIFS(④実績CSV_期間C!$AA$2:$AA$5001,④実績CSV_期間C!$M$2:$M$5001,$C2943))</f>
        <v/>
      </c>
      <c r="J2943" s="38" t="str">
        <f aca="false">IF($C2943="","",N($F2943)*N($G2943))</f>
        <v/>
      </c>
      <c r="K2943" s="38" t="str">
        <f aca="false">IF($C2943="","",N($F2943)*N($H2943))</f>
        <v/>
      </c>
      <c r="L2943" s="38" t="str">
        <f aca="false">IF($C2943="","",N($F2943)*N($I2943))</f>
        <v/>
      </c>
      <c r="M2943" s="37" t="str">
        <f aca="false">IF(OR($C2943="",N(TOP!$C$12)=0),"",N($J2943)/TOP!$C$12)</f>
        <v/>
      </c>
      <c r="N2943" s="37" t="str">
        <f aca="false">IF(OR($C2943="",N(TOP!$C$13)=0),"",N($K2943)/TOP!$C$13)</f>
        <v/>
      </c>
      <c r="O2943" s="37" t="str">
        <f aca="false">IF(OR($C2943="",N(TOP!$C$14)=0),"",N($L2943)/TOP!$C$14)</f>
        <v/>
      </c>
      <c r="P2943" s="42" t="str">
        <f aca="false">IF($C2943="","",IFERROR(CHOOSE(MATCH(TOP!$C$10,{"【期間A】","【期間B】","【期間C】"},0),N($M2943),N($N2943),N($O2943)),0))</f>
        <v/>
      </c>
    </row>
    <row r="2944" customFormat="false" ht="15" hidden="false" customHeight="false" outlineLevel="0" collapsed="false">
      <c r="B2944" s="12" t="n">
        <v>2939</v>
      </c>
      <c r="C2944" s="36" t="str">
        <f aca="false">IF(②実績CSV_期間A!$M2940="","",②実績CSV_期間A!$M2940&amp;"")</f>
        <v/>
      </c>
      <c r="D2944" s="12" t="str">
        <f aca="false">IF($C2944="","",②実績CSV_期間A!$N2940)</f>
        <v/>
      </c>
      <c r="E2944" s="12" t="str">
        <f aca="false">IF($C2944="","",RIGHT($D2944,1))</f>
        <v/>
      </c>
      <c r="F2944" s="41" t="str">
        <f aca="false">IF($C2944="","",IFERROR(INDEX(サイズ換算マスタ!$C$6:$C$8,MATCH($E2944,サイズ換算マスタ!$B$6:$B$8,0)),1))</f>
        <v/>
      </c>
      <c r="G2944" s="38" t="str">
        <f aca="false">IF($C2944="","",SUMIFS(②実績CSV_期間A!$AA$2:$AA$5001,②実績CSV_期間A!$M$2:$M$5001,$C2944))</f>
        <v/>
      </c>
      <c r="H2944" s="38" t="str">
        <f aca="false">IF($C2944="","",SUMIFS(③実績CSV_期間B!$AA$2:$AA$5001,③実績CSV_期間B!$M$2:$M$5001,$C2944))</f>
        <v/>
      </c>
      <c r="I2944" s="38" t="str">
        <f aca="false">IF($C2944="","",SUMIFS(④実績CSV_期間C!$AA$2:$AA$5001,④実績CSV_期間C!$M$2:$M$5001,$C2944))</f>
        <v/>
      </c>
      <c r="J2944" s="38" t="str">
        <f aca="false">IF($C2944="","",N($F2944)*N($G2944))</f>
        <v/>
      </c>
      <c r="K2944" s="38" t="str">
        <f aca="false">IF($C2944="","",N($F2944)*N($H2944))</f>
        <v/>
      </c>
      <c r="L2944" s="38" t="str">
        <f aca="false">IF($C2944="","",N($F2944)*N($I2944))</f>
        <v/>
      </c>
      <c r="M2944" s="37" t="str">
        <f aca="false">IF(OR($C2944="",N(TOP!$C$12)=0),"",N($J2944)/TOP!$C$12)</f>
        <v/>
      </c>
      <c r="N2944" s="37" t="str">
        <f aca="false">IF(OR($C2944="",N(TOP!$C$13)=0),"",N($K2944)/TOP!$C$13)</f>
        <v/>
      </c>
      <c r="O2944" s="37" t="str">
        <f aca="false">IF(OR($C2944="",N(TOP!$C$14)=0),"",N($L2944)/TOP!$C$14)</f>
        <v/>
      </c>
      <c r="P2944" s="42" t="str">
        <f aca="false">IF($C2944="","",IFERROR(CHOOSE(MATCH(TOP!$C$10,{"【期間A】","【期間B】","【期間C】"},0),N($M2944),N($N2944),N($O2944)),0))</f>
        <v/>
      </c>
    </row>
    <row r="2945" customFormat="false" ht="15" hidden="false" customHeight="false" outlineLevel="0" collapsed="false">
      <c r="B2945" s="12" t="n">
        <v>2940</v>
      </c>
      <c r="C2945" s="36" t="str">
        <f aca="false">IF(②実績CSV_期間A!$M2941="","",②実績CSV_期間A!$M2941&amp;"")</f>
        <v/>
      </c>
      <c r="D2945" s="12" t="str">
        <f aca="false">IF($C2945="","",②実績CSV_期間A!$N2941)</f>
        <v/>
      </c>
      <c r="E2945" s="12" t="str">
        <f aca="false">IF($C2945="","",RIGHT($D2945,1))</f>
        <v/>
      </c>
      <c r="F2945" s="41" t="str">
        <f aca="false">IF($C2945="","",IFERROR(INDEX(サイズ換算マスタ!$C$6:$C$8,MATCH($E2945,サイズ換算マスタ!$B$6:$B$8,0)),1))</f>
        <v/>
      </c>
      <c r="G2945" s="38" t="str">
        <f aca="false">IF($C2945="","",SUMIFS(②実績CSV_期間A!$AA$2:$AA$5001,②実績CSV_期間A!$M$2:$M$5001,$C2945))</f>
        <v/>
      </c>
      <c r="H2945" s="38" t="str">
        <f aca="false">IF($C2945="","",SUMIFS(③実績CSV_期間B!$AA$2:$AA$5001,③実績CSV_期間B!$M$2:$M$5001,$C2945))</f>
        <v/>
      </c>
      <c r="I2945" s="38" t="str">
        <f aca="false">IF($C2945="","",SUMIFS(④実績CSV_期間C!$AA$2:$AA$5001,④実績CSV_期間C!$M$2:$M$5001,$C2945))</f>
        <v/>
      </c>
      <c r="J2945" s="38" t="str">
        <f aca="false">IF($C2945="","",N($F2945)*N($G2945))</f>
        <v/>
      </c>
      <c r="K2945" s="38" t="str">
        <f aca="false">IF($C2945="","",N($F2945)*N($H2945))</f>
        <v/>
      </c>
      <c r="L2945" s="38" t="str">
        <f aca="false">IF($C2945="","",N($F2945)*N($I2945))</f>
        <v/>
      </c>
      <c r="M2945" s="37" t="str">
        <f aca="false">IF(OR($C2945="",N(TOP!$C$12)=0),"",N($J2945)/TOP!$C$12)</f>
        <v/>
      </c>
      <c r="N2945" s="37" t="str">
        <f aca="false">IF(OR($C2945="",N(TOP!$C$13)=0),"",N($K2945)/TOP!$C$13)</f>
        <v/>
      </c>
      <c r="O2945" s="37" t="str">
        <f aca="false">IF(OR($C2945="",N(TOP!$C$14)=0),"",N($L2945)/TOP!$C$14)</f>
        <v/>
      </c>
      <c r="P2945" s="42" t="str">
        <f aca="false">IF($C2945="","",IFERROR(CHOOSE(MATCH(TOP!$C$10,{"【期間A】","【期間B】","【期間C】"},0),N($M2945),N($N2945),N($O2945)),0))</f>
        <v/>
      </c>
    </row>
    <row r="2946" customFormat="false" ht="15" hidden="false" customHeight="false" outlineLevel="0" collapsed="false">
      <c r="B2946" s="12" t="n">
        <v>2941</v>
      </c>
      <c r="C2946" s="36" t="str">
        <f aca="false">IF(②実績CSV_期間A!$M2942="","",②実績CSV_期間A!$M2942&amp;"")</f>
        <v/>
      </c>
      <c r="D2946" s="12" t="str">
        <f aca="false">IF($C2946="","",②実績CSV_期間A!$N2942)</f>
        <v/>
      </c>
      <c r="E2946" s="12" t="str">
        <f aca="false">IF($C2946="","",RIGHT($D2946,1))</f>
        <v/>
      </c>
      <c r="F2946" s="41" t="str">
        <f aca="false">IF($C2946="","",IFERROR(INDEX(サイズ換算マスタ!$C$6:$C$8,MATCH($E2946,サイズ換算マスタ!$B$6:$B$8,0)),1))</f>
        <v/>
      </c>
      <c r="G2946" s="38" t="str">
        <f aca="false">IF($C2946="","",SUMIFS(②実績CSV_期間A!$AA$2:$AA$5001,②実績CSV_期間A!$M$2:$M$5001,$C2946))</f>
        <v/>
      </c>
      <c r="H2946" s="38" t="str">
        <f aca="false">IF($C2946="","",SUMIFS(③実績CSV_期間B!$AA$2:$AA$5001,③実績CSV_期間B!$M$2:$M$5001,$C2946))</f>
        <v/>
      </c>
      <c r="I2946" s="38" t="str">
        <f aca="false">IF($C2946="","",SUMIFS(④実績CSV_期間C!$AA$2:$AA$5001,④実績CSV_期間C!$M$2:$M$5001,$C2946))</f>
        <v/>
      </c>
      <c r="J2946" s="38" t="str">
        <f aca="false">IF($C2946="","",N($F2946)*N($G2946))</f>
        <v/>
      </c>
      <c r="K2946" s="38" t="str">
        <f aca="false">IF($C2946="","",N($F2946)*N($H2946))</f>
        <v/>
      </c>
      <c r="L2946" s="38" t="str">
        <f aca="false">IF($C2946="","",N($F2946)*N($I2946))</f>
        <v/>
      </c>
      <c r="M2946" s="37" t="str">
        <f aca="false">IF(OR($C2946="",N(TOP!$C$12)=0),"",N($J2946)/TOP!$C$12)</f>
        <v/>
      </c>
      <c r="N2946" s="37" t="str">
        <f aca="false">IF(OR($C2946="",N(TOP!$C$13)=0),"",N($K2946)/TOP!$C$13)</f>
        <v/>
      </c>
      <c r="O2946" s="37" t="str">
        <f aca="false">IF(OR($C2946="",N(TOP!$C$14)=0),"",N($L2946)/TOP!$C$14)</f>
        <v/>
      </c>
      <c r="P2946" s="42" t="str">
        <f aca="false">IF($C2946="","",IFERROR(CHOOSE(MATCH(TOP!$C$10,{"【期間A】","【期間B】","【期間C】"},0),N($M2946),N($N2946),N($O2946)),0))</f>
        <v/>
      </c>
    </row>
    <row r="2947" customFormat="false" ht="15" hidden="false" customHeight="false" outlineLevel="0" collapsed="false">
      <c r="B2947" s="12" t="n">
        <v>2942</v>
      </c>
      <c r="C2947" s="36" t="str">
        <f aca="false">IF(②実績CSV_期間A!$M2943="","",②実績CSV_期間A!$M2943&amp;"")</f>
        <v/>
      </c>
      <c r="D2947" s="12" t="str">
        <f aca="false">IF($C2947="","",②実績CSV_期間A!$N2943)</f>
        <v/>
      </c>
      <c r="E2947" s="12" t="str">
        <f aca="false">IF($C2947="","",RIGHT($D2947,1))</f>
        <v/>
      </c>
      <c r="F2947" s="41" t="str">
        <f aca="false">IF($C2947="","",IFERROR(INDEX(サイズ換算マスタ!$C$6:$C$8,MATCH($E2947,サイズ換算マスタ!$B$6:$B$8,0)),1))</f>
        <v/>
      </c>
      <c r="G2947" s="38" t="str">
        <f aca="false">IF($C2947="","",SUMIFS(②実績CSV_期間A!$AA$2:$AA$5001,②実績CSV_期間A!$M$2:$M$5001,$C2947))</f>
        <v/>
      </c>
      <c r="H2947" s="38" t="str">
        <f aca="false">IF($C2947="","",SUMIFS(③実績CSV_期間B!$AA$2:$AA$5001,③実績CSV_期間B!$M$2:$M$5001,$C2947))</f>
        <v/>
      </c>
      <c r="I2947" s="38" t="str">
        <f aca="false">IF($C2947="","",SUMIFS(④実績CSV_期間C!$AA$2:$AA$5001,④実績CSV_期間C!$M$2:$M$5001,$C2947))</f>
        <v/>
      </c>
      <c r="J2947" s="38" t="str">
        <f aca="false">IF($C2947="","",N($F2947)*N($G2947))</f>
        <v/>
      </c>
      <c r="K2947" s="38" t="str">
        <f aca="false">IF($C2947="","",N($F2947)*N($H2947))</f>
        <v/>
      </c>
      <c r="L2947" s="38" t="str">
        <f aca="false">IF($C2947="","",N($F2947)*N($I2947))</f>
        <v/>
      </c>
      <c r="M2947" s="37" t="str">
        <f aca="false">IF(OR($C2947="",N(TOP!$C$12)=0),"",N($J2947)/TOP!$C$12)</f>
        <v/>
      </c>
      <c r="N2947" s="37" t="str">
        <f aca="false">IF(OR($C2947="",N(TOP!$C$13)=0),"",N($K2947)/TOP!$C$13)</f>
        <v/>
      </c>
      <c r="O2947" s="37" t="str">
        <f aca="false">IF(OR($C2947="",N(TOP!$C$14)=0),"",N($L2947)/TOP!$C$14)</f>
        <v/>
      </c>
      <c r="P2947" s="42" t="str">
        <f aca="false">IF($C2947="","",IFERROR(CHOOSE(MATCH(TOP!$C$10,{"【期間A】","【期間B】","【期間C】"},0),N($M2947),N($N2947),N($O2947)),0))</f>
        <v/>
      </c>
    </row>
    <row r="2948" customFormat="false" ht="15" hidden="false" customHeight="false" outlineLevel="0" collapsed="false">
      <c r="B2948" s="12" t="n">
        <v>2943</v>
      </c>
      <c r="C2948" s="36" t="str">
        <f aca="false">IF(②実績CSV_期間A!$M2944="","",②実績CSV_期間A!$M2944&amp;"")</f>
        <v/>
      </c>
      <c r="D2948" s="12" t="str">
        <f aca="false">IF($C2948="","",②実績CSV_期間A!$N2944)</f>
        <v/>
      </c>
      <c r="E2948" s="12" t="str">
        <f aca="false">IF($C2948="","",RIGHT($D2948,1))</f>
        <v/>
      </c>
      <c r="F2948" s="41" t="str">
        <f aca="false">IF($C2948="","",IFERROR(INDEX(サイズ換算マスタ!$C$6:$C$8,MATCH($E2948,サイズ換算マスタ!$B$6:$B$8,0)),1))</f>
        <v/>
      </c>
      <c r="G2948" s="38" t="str">
        <f aca="false">IF($C2948="","",SUMIFS(②実績CSV_期間A!$AA$2:$AA$5001,②実績CSV_期間A!$M$2:$M$5001,$C2948))</f>
        <v/>
      </c>
      <c r="H2948" s="38" t="str">
        <f aca="false">IF($C2948="","",SUMIFS(③実績CSV_期間B!$AA$2:$AA$5001,③実績CSV_期間B!$M$2:$M$5001,$C2948))</f>
        <v/>
      </c>
      <c r="I2948" s="38" t="str">
        <f aca="false">IF($C2948="","",SUMIFS(④実績CSV_期間C!$AA$2:$AA$5001,④実績CSV_期間C!$M$2:$M$5001,$C2948))</f>
        <v/>
      </c>
      <c r="J2948" s="38" t="str">
        <f aca="false">IF($C2948="","",N($F2948)*N($G2948))</f>
        <v/>
      </c>
      <c r="K2948" s="38" t="str">
        <f aca="false">IF($C2948="","",N($F2948)*N($H2948))</f>
        <v/>
      </c>
      <c r="L2948" s="38" t="str">
        <f aca="false">IF($C2948="","",N($F2948)*N($I2948))</f>
        <v/>
      </c>
      <c r="M2948" s="37" t="str">
        <f aca="false">IF(OR($C2948="",N(TOP!$C$12)=0),"",N($J2948)/TOP!$C$12)</f>
        <v/>
      </c>
      <c r="N2948" s="37" t="str">
        <f aca="false">IF(OR($C2948="",N(TOP!$C$13)=0),"",N($K2948)/TOP!$C$13)</f>
        <v/>
      </c>
      <c r="O2948" s="37" t="str">
        <f aca="false">IF(OR($C2948="",N(TOP!$C$14)=0),"",N($L2948)/TOP!$C$14)</f>
        <v/>
      </c>
      <c r="P2948" s="42" t="str">
        <f aca="false">IF($C2948="","",IFERROR(CHOOSE(MATCH(TOP!$C$10,{"【期間A】","【期間B】","【期間C】"},0),N($M2948),N($N2948),N($O2948)),0))</f>
        <v/>
      </c>
    </row>
    <row r="2949" customFormat="false" ht="15" hidden="false" customHeight="false" outlineLevel="0" collapsed="false">
      <c r="B2949" s="12" t="n">
        <v>2944</v>
      </c>
      <c r="C2949" s="36" t="str">
        <f aca="false">IF(②実績CSV_期間A!$M2945="","",②実績CSV_期間A!$M2945&amp;"")</f>
        <v/>
      </c>
      <c r="D2949" s="12" t="str">
        <f aca="false">IF($C2949="","",②実績CSV_期間A!$N2945)</f>
        <v/>
      </c>
      <c r="E2949" s="12" t="str">
        <f aca="false">IF($C2949="","",RIGHT($D2949,1))</f>
        <v/>
      </c>
      <c r="F2949" s="41" t="str">
        <f aca="false">IF($C2949="","",IFERROR(INDEX(サイズ換算マスタ!$C$6:$C$8,MATCH($E2949,サイズ換算マスタ!$B$6:$B$8,0)),1))</f>
        <v/>
      </c>
      <c r="G2949" s="38" t="str">
        <f aca="false">IF($C2949="","",SUMIFS(②実績CSV_期間A!$AA$2:$AA$5001,②実績CSV_期間A!$M$2:$M$5001,$C2949))</f>
        <v/>
      </c>
      <c r="H2949" s="38" t="str">
        <f aca="false">IF($C2949="","",SUMIFS(③実績CSV_期間B!$AA$2:$AA$5001,③実績CSV_期間B!$M$2:$M$5001,$C2949))</f>
        <v/>
      </c>
      <c r="I2949" s="38" t="str">
        <f aca="false">IF($C2949="","",SUMIFS(④実績CSV_期間C!$AA$2:$AA$5001,④実績CSV_期間C!$M$2:$M$5001,$C2949))</f>
        <v/>
      </c>
      <c r="J2949" s="38" t="str">
        <f aca="false">IF($C2949="","",N($F2949)*N($G2949))</f>
        <v/>
      </c>
      <c r="K2949" s="38" t="str">
        <f aca="false">IF($C2949="","",N($F2949)*N($H2949))</f>
        <v/>
      </c>
      <c r="L2949" s="38" t="str">
        <f aca="false">IF($C2949="","",N($F2949)*N($I2949))</f>
        <v/>
      </c>
      <c r="M2949" s="37" t="str">
        <f aca="false">IF(OR($C2949="",N(TOP!$C$12)=0),"",N($J2949)/TOP!$C$12)</f>
        <v/>
      </c>
      <c r="N2949" s="37" t="str">
        <f aca="false">IF(OR($C2949="",N(TOP!$C$13)=0),"",N($K2949)/TOP!$C$13)</f>
        <v/>
      </c>
      <c r="O2949" s="37" t="str">
        <f aca="false">IF(OR($C2949="",N(TOP!$C$14)=0),"",N($L2949)/TOP!$C$14)</f>
        <v/>
      </c>
      <c r="P2949" s="42" t="str">
        <f aca="false">IF($C2949="","",IFERROR(CHOOSE(MATCH(TOP!$C$10,{"【期間A】","【期間B】","【期間C】"},0),N($M2949),N($N2949),N($O2949)),0))</f>
        <v/>
      </c>
    </row>
    <row r="2950" customFormat="false" ht="15" hidden="false" customHeight="false" outlineLevel="0" collapsed="false">
      <c r="B2950" s="12" t="n">
        <v>2945</v>
      </c>
      <c r="C2950" s="36" t="str">
        <f aca="false">IF(②実績CSV_期間A!$M2946="","",②実績CSV_期間A!$M2946&amp;"")</f>
        <v/>
      </c>
      <c r="D2950" s="12" t="str">
        <f aca="false">IF($C2950="","",②実績CSV_期間A!$N2946)</f>
        <v/>
      </c>
      <c r="E2950" s="12" t="str">
        <f aca="false">IF($C2950="","",RIGHT($D2950,1))</f>
        <v/>
      </c>
      <c r="F2950" s="41" t="str">
        <f aca="false">IF($C2950="","",IFERROR(INDEX(サイズ換算マスタ!$C$6:$C$8,MATCH($E2950,サイズ換算マスタ!$B$6:$B$8,0)),1))</f>
        <v/>
      </c>
      <c r="G2950" s="38" t="str">
        <f aca="false">IF($C2950="","",SUMIFS(②実績CSV_期間A!$AA$2:$AA$5001,②実績CSV_期間A!$M$2:$M$5001,$C2950))</f>
        <v/>
      </c>
      <c r="H2950" s="38" t="str">
        <f aca="false">IF($C2950="","",SUMIFS(③実績CSV_期間B!$AA$2:$AA$5001,③実績CSV_期間B!$M$2:$M$5001,$C2950))</f>
        <v/>
      </c>
      <c r="I2950" s="38" t="str">
        <f aca="false">IF($C2950="","",SUMIFS(④実績CSV_期間C!$AA$2:$AA$5001,④実績CSV_期間C!$M$2:$M$5001,$C2950))</f>
        <v/>
      </c>
      <c r="J2950" s="38" t="str">
        <f aca="false">IF($C2950="","",N($F2950)*N($G2950))</f>
        <v/>
      </c>
      <c r="K2950" s="38" t="str">
        <f aca="false">IF($C2950="","",N($F2950)*N($H2950))</f>
        <v/>
      </c>
      <c r="L2950" s="38" t="str">
        <f aca="false">IF($C2950="","",N($F2950)*N($I2950))</f>
        <v/>
      </c>
      <c r="M2950" s="37" t="str">
        <f aca="false">IF(OR($C2950="",N(TOP!$C$12)=0),"",N($J2950)/TOP!$C$12)</f>
        <v/>
      </c>
      <c r="N2950" s="37" t="str">
        <f aca="false">IF(OR($C2950="",N(TOP!$C$13)=0),"",N($K2950)/TOP!$C$13)</f>
        <v/>
      </c>
      <c r="O2950" s="37" t="str">
        <f aca="false">IF(OR($C2950="",N(TOP!$C$14)=0),"",N($L2950)/TOP!$C$14)</f>
        <v/>
      </c>
      <c r="P2950" s="42" t="str">
        <f aca="false">IF($C2950="","",IFERROR(CHOOSE(MATCH(TOP!$C$10,{"【期間A】","【期間B】","【期間C】"},0),N($M2950),N($N2950),N($O2950)),0))</f>
        <v/>
      </c>
    </row>
    <row r="2951" customFormat="false" ht="15" hidden="false" customHeight="false" outlineLevel="0" collapsed="false">
      <c r="B2951" s="12" t="n">
        <v>2946</v>
      </c>
      <c r="C2951" s="36" t="str">
        <f aca="false">IF(②実績CSV_期間A!$M2947="","",②実績CSV_期間A!$M2947&amp;"")</f>
        <v/>
      </c>
      <c r="D2951" s="12" t="str">
        <f aca="false">IF($C2951="","",②実績CSV_期間A!$N2947)</f>
        <v/>
      </c>
      <c r="E2951" s="12" t="str">
        <f aca="false">IF($C2951="","",RIGHT($D2951,1))</f>
        <v/>
      </c>
      <c r="F2951" s="41" t="str">
        <f aca="false">IF($C2951="","",IFERROR(INDEX(サイズ換算マスタ!$C$6:$C$8,MATCH($E2951,サイズ換算マスタ!$B$6:$B$8,0)),1))</f>
        <v/>
      </c>
      <c r="G2951" s="38" t="str">
        <f aca="false">IF($C2951="","",SUMIFS(②実績CSV_期間A!$AA$2:$AA$5001,②実績CSV_期間A!$M$2:$M$5001,$C2951))</f>
        <v/>
      </c>
      <c r="H2951" s="38" t="str">
        <f aca="false">IF($C2951="","",SUMIFS(③実績CSV_期間B!$AA$2:$AA$5001,③実績CSV_期間B!$M$2:$M$5001,$C2951))</f>
        <v/>
      </c>
      <c r="I2951" s="38" t="str">
        <f aca="false">IF($C2951="","",SUMIFS(④実績CSV_期間C!$AA$2:$AA$5001,④実績CSV_期間C!$M$2:$M$5001,$C2951))</f>
        <v/>
      </c>
      <c r="J2951" s="38" t="str">
        <f aca="false">IF($C2951="","",N($F2951)*N($G2951))</f>
        <v/>
      </c>
      <c r="K2951" s="38" t="str">
        <f aca="false">IF($C2951="","",N($F2951)*N($H2951))</f>
        <v/>
      </c>
      <c r="L2951" s="38" t="str">
        <f aca="false">IF($C2951="","",N($F2951)*N($I2951))</f>
        <v/>
      </c>
      <c r="M2951" s="37" t="str">
        <f aca="false">IF(OR($C2951="",N(TOP!$C$12)=0),"",N($J2951)/TOP!$C$12)</f>
        <v/>
      </c>
      <c r="N2951" s="37" t="str">
        <f aca="false">IF(OR($C2951="",N(TOP!$C$13)=0),"",N($K2951)/TOP!$C$13)</f>
        <v/>
      </c>
      <c r="O2951" s="37" t="str">
        <f aca="false">IF(OR($C2951="",N(TOP!$C$14)=0),"",N($L2951)/TOP!$C$14)</f>
        <v/>
      </c>
      <c r="P2951" s="42" t="str">
        <f aca="false">IF($C2951="","",IFERROR(CHOOSE(MATCH(TOP!$C$10,{"【期間A】","【期間B】","【期間C】"},0),N($M2951),N($N2951),N($O2951)),0))</f>
        <v/>
      </c>
    </row>
    <row r="2952" customFormat="false" ht="15" hidden="false" customHeight="false" outlineLevel="0" collapsed="false">
      <c r="B2952" s="12" t="n">
        <v>2947</v>
      </c>
      <c r="C2952" s="36" t="str">
        <f aca="false">IF(②実績CSV_期間A!$M2948="","",②実績CSV_期間A!$M2948&amp;"")</f>
        <v/>
      </c>
      <c r="D2952" s="12" t="str">
        <f aca="false">IF($C2952="","",②実績CSV_期間A!$N2948)</f>
        <v/>
      </c>
      <c r="E2952" s="12" t="str">
        <f aca="false">IF($C2952="","",RIGHT($D2952,1))</f>
        <v/>
      </c>
      <c r="F2952" s="41" t="str">
        <f aca="false">IF($C2952="","",IFERROR(INDEX(サイズ換算マスタ!$C$6:$C$8,MATCH($E2952,サイズ換算マスタ!$B$6:$B$8,0)),1))</f>
        <v/>
      </c>
      <c r="G2952" s="38" t="str">
        <f aca="false">IF($C2952="","",SUMIFS(②実績CSV_期間A!$AA$2:$AA$5001,②実績CSV_期間A!$M$2:$M$5001,$C2952))</f>
        <v/>
      </c>
      <c r="H2952" s="38" t="str">
        <f aca="false">IF($C2952="","",SUMIFS(③実績CSV_期間B!$AA$2:$AA$5001,③実績CSV_期間B!$M$2:$M$5001,$C2952))</f>
        <v/>
      </c>
      <c r="I2952" s="38" t="str">
        <f aca="false">IF($C2952="","",SUMIFS(④実績CSV_期間C!$AA$2:$AA$5001,④実績CSV_期間C!$M$2:$M$5001,$C2952))</f>
        <v/>
      </c>
      <c r="J2952" s="38" t="str">
        <f aca="false">IF($C2952="","",N($F2952)*N($G2952))</f>
        <v/>
      </c>
      <c r="K2952" s="38" t="str">
        <f aca="false">IF($C2952="","",N($F2952)*N($H2952))</f>
        <v/>
      </c>
      <c r="L2952" s="38" t="str">
        <f aca="false">IF($C2952="","",N($F2952)*N($I2952))</f>
        <v/>
      </c>
      <c r="M2952" s="37" t="str">
        <f aca="false">IF(OR($C2952="",N(TOP!$C$12)=0),"",N($J2952)/TOP!$C$12)</f>
        <v/>
      </c>
      <c r="N2952" s="37" t="str">
        <f aca="false">IF(OR($C2952="",N(TOP!$C$13)=0),"",N($K2952)/TOP!$C$13)</f>
        <v/>
      </c>
      <c r="O2952" s="37" t="str">
        <f aca="false">IF(OR($C2952="",N(TOP!$C$14)=0),"",N($L2952)/TOP!$C$14)</f>
        <v/>
      </c>
      <c r="P2952" s="42" t="str">
        <f aca="false">IF($C2952="","",IFERROR(CHOOSE(MATCH(TOP!$C$10,{"【期間A】","【期間B】","【期間C】"},0),N($M2952),N($N2952),N($O2952)),0))</f>
        <v/>
      </c>
    </row>
    <row r="2953" customFormat="false" ht="15" hidden="false" customHeight="false" outlineLevel="0" collapsed="false">
      <c r="B2953" s="12" t="n">
        <v>2948</v>
      </c>
      <c r="C2953" s="36" t="str">
        <f aca="false">IF(②実績CSV_期間A!$M2949="","",②実績CSV_期間A!$M2949&amp;"")</f>
        <v/>
      </c>
      <c r="D2953" s="12" t="str">
        <f aca="false">IF($C2953="","",②実績CSV_期間A!$N2949)</f>
        <v/>
      </c>
      <c r="E2953" s="12" t="str">
        <f aca="false">IF($C2953="","",RIGHT($D2953,1))</f>
        <v/>
      </c>
      <c r="F2953" s="41" t="str">
        <f aca="false">IF($C2953="","",IFERROR(INDEX(サイズ換算マスタ!$C$6:$C$8,MATCH($E2953,サイズ換算マスタ!$B$6:$B$8,0)),1))</f>
        <v/>
      </c>
      <c r="G2953" s="38" t="str">
        <f aca="false">IF($C2953="","",SUMIFS(②実績CSV_期間A!$AA$2:$AA$5001,②実績CSV_期間A!$M$2:$M$5001,$C2953))</f>
        <v/>
      </c>
      <c r="H2953" s="38" t="str">
        <f aca="false">IF($C2953="","",SUMIFS(③実績CSV_期間B!$AA$2:$AA$5001,③実績CSV_期間B!$M$2:$M$5001,$C2953))</f>
        <v/>
      </c>
      <c r="I2953" s="38" t="str">
        <f aca="false">IF($C2953="","",SUMIFS(④実績CSV_期間C!$AA$2:$AA$5001,④実績CSV_期間C!$M$2:$M$5001,$C2953))</f>
        <v/>
      </c>
      <c r="J2953" s="38" t="str">
        <f aca="false">IF($C2953="","",N($F2953)*N($G2953))</f>
        <v/>
      </c>
      <c r="K2953" s="38" t="str">
        <f aca="false">IF($C2953="","",N($F2953)*N($H2953))</f>
        <v/>
      </c>
      <c r="L2953" s="38" t="str">
        <f aca="false">IF($C2953="","",N($F2953)*N($I2953))</f>
        <v/>
      </c>
      <c r="M2953" s="37" t="str">
        <f aca="false">IF(OR($C2953="",N(TOP!$C$12)=0),"",N($J2953)/TOP!$C$12)</f>
        <v/>
      </c>
      <c r="N2953" s="37" t="str">
        <f aca="false">IF(OR($C2953="",N(TOP!$C$13)=0),"",N($K2953)/TOP!$C$13)</f>
        <v/>
      </c>
      <c r="O2953" s="37" t="str">
        <f aca="false">IF(OR($C2953="",N(TOP!$C$14)=0),"",N($L2953)/TOP!$C$14)</f>
        <v/>
      </c>
      <c r="P2953" s="42" t="str">
        <f aca="false">IF($C2953="","",IFERROR(CHOOSE(MATCH(TOP!$C$10,{"【期間A】","【期間B】","【期間C】"},0),N($M2953),N($N2953),N($O2953)),0))</f>
        <v/>
      </c>
    </row>
    <row r="2954" customFormat="false" ht="15" hidden="false" customHeight="false" outlineLevel="0" collapsed="false">
      <c r="B2954" s="12" t="n">
        <v>2949</v>
      </c>
      <c r="C2954" s="36" t="str">
        <f aca="false">IF(②実績CSV_期間A!$M2950="","",②実績CSV_期間A!$M2950&amp;"")</f>
        <v/>
      </c>
      <c r="D2954" s="12" t="str">
        <f aca="false">IF($C2954="","",②実績CSV_期間A!$N2950)</f>
        <v/>
      </c>
      <c r="E2954" s="12" t="str">
        <f aca="false">IF($C2954="","",RIGHT($D2954,1))</f>
        <v/>
      </c>
      <c r="F2954" s="41" t="str">
        <f aca="false">IF($C2954="","",IFERROR(INDEX(サイズ換算マスタ!$C$6:$C$8,MATCH($E2954,サイズ換算マスタ!$B$6:$B$8,0)),1))</f>
        <v/>
      </c>
      <c r="G2954" s="38" t="str">
        <f aca="false">IF($C2954="","",SUMIFS(②実績CSV_期間A!$AA$2:$AA$5001,②実績CSV_期間A!$M$2:$M$5001,$C2954))</f>
        <v/>
      </c>
      <c r="H2954" s="38" t="str">
        <f aca="false">IF($C2954="","",SUMIFS(③実績CSV_期間B!$AA$2:$AA$5001,③実績CSV_期間B!$M$2:$M$5001,$C2954))</f>
        <v/>
      </c>
      <c r="I2954" s="38" t="str">
        <f aca="false">IF($C2954="","",SUMIFS(④実績CSV_期間C!$AA$2:$AA$5001,④実績CSV_期間C!$M$2:$M$5001,$C2954))</f>
        <v/>
      </c>
      <c r="J2954" s="38" t="str">
        <f aca="false">IF($C2954="","",N($F2954)*N($G2954))</f>
        <v/>
      </c>
      <c r="K2954" s="38" t="str">
        <f aca="false">IF($C2954="","",N($F2954)*N($H2954))</f>
        <v/>
      </c>
      <c r="L2954" s="38" t="str">
        <f aca="false">IF($C2954="","",N($F2954)*N($I2954))</f>
        <v/>
      </c>
      <c r="M2954" s="37" t="str">
        <f aca="false">IF(OR($C2954="",N(TOP!$C$12)=0),"",N($J2954)/TOP!$C$12)</f>
        <v/>
      </c>
      <c r="N2954" s="37" t="str">
        <f aca="false">IF(OR($C2954="",N(TOP!$C$13)=0),"",N($K2954)/TOP!$C$13)</f>
        <v/>
      </c>
      <c r="O2954" s="37" t="str">
        <f aca="false">IF(OR($C2954="",N(TOP!$C$14)=0),"",N($L2954)/TOP!$C$14)</f>
        <v/>
      </c>
      <c r="P2954" s="42" t="str">
        <f aca="false">IF($C2954="","",IFERROR(CHOOSE(MATCH(TOP!$C$10,{"【期間A】","【期間B】","【期間C】"},0),N($M2954),N($N2954),N($O2954)),0))</f>
        <v/>
      </c>
    </row>
    <row r="2955" customFormat="false" ht="15" hidden="false" customHeight="false" outlineLevel="0" collapsed="false">
      <c r="B2955" s="12" t="n">
        <v>2950</v>
      </c>
      <c r="C2955" s="36" t="str">
        <f aca="false">IF(②実績CSV_期間A!$M2951="","",②実績CSV_期間A!$M2951&amp;"")</f>
        <v/>
      </c>
      <c r="D2955" s="12" t="str">
        <f aca="false">IF($C2955="","",②実績CSV_期間A!$N2951)</f>
        <v/>
      </c>
      <c r="E2955" s="12" t="str">
        <f aca="false">IF($C2955="","",RIGHT($D2955,1))</f>
        <v/>
      </c>
      <c r="F2955" s="41" t="str">
        <f aca="false">IF($C2955="","",IFERROR(INDEX(サイズ換算マスタ!$C$6:$C$8,MATCH($E2955,サイズ換算マスタ!$B$6:$B$8,0)),1))</f>
        <v/>
      </c>
      <c r="G2955" s="38" t="str">
        <f aca="false">IF($C2955="","",SUMIFS(②実績CSV_期間A!$AA$2:$AA$5001,②実績CSV_期間A!$M$2:$M$5001,$C2955))</f>
        <v/>
      </c>
      <c r="H2955" s="38" t="str">
        <f aca="false">IF($C2955="","",SUMIFS(③実績CSV_期間B!$AA$2:$AA$5001,③実績CSV_期間B!$M$2:$M$5001,$C2955))</f>
        <v/>
      </c>
      <c r="I2955" s="38" t="str">
        <f aca="false">IF($C2955="","",SUMIFS(④実績CSV_期間C!$AA$2:$AA$5001,④実績CSV_期間C!$M$2:$M$5001,$C2955))</f>
        <v/>
      </c>
      <c r="J2955" s="38" t="str">
        <f aca="false">IF($C2955="","",N($F2955)*N($G2955))</f>
        <v/>
      </c>
      <c r="K2955" s="38" t="str">
        <f aca="false">IF($C2955="","",N($F2955)*N($H2955))</f>
        <v/>
      </c>
      <c r="L2955" s="38" t="str">
        <f aca="false">IF($C2955="","",N($F2955)*N($I2955))</f>
        <v/>
      </c>
      <c r="M2955" s="37" t="str">
        <f aca="false">IF(OR($C2955="",N(TOP!$C$12)=0),"",N($J2955)/TOP!$C$12)</f>
        <v/>
      </c>
      <c r="N2955" s="37" t="str">
        <f aca="false">IF(OR($C2955="",N(TOP!$C$13)=0),"",N($K2955)/TOP!$C$13)</f>
        <v/>
      </c>
      <c r="O2955" s="37" t="str">
        <f aca="false">IF(OR($C2955="",N(TOP!$C$14)=0),"",N($L2955)/TOP!$C$14)</f>
        <v/>
      </c>
      <c r="P2955" s="42" t="str">
        <f aca="false">IF($C2955="","",IFERROR(CHOOSE(MATCH(TOP!$C$10,{"【期間A】","【期間B】","【期間C】"},0),N($M2955),N($N2955),N($O2955)),0))</f>
        <v/>
      </c>
    </row>
    <row r="2956" customFormat="false" ht="15" hidden="false" customHeight="false" outlineLevel="0" collapsed="false">
      <c r="B2956" s="12" t="n">
        <v>2951</v>
      </c>
      <c r="C2956" s="36" t="str">
        <f aca="false">IF(②実績CSV_期間A!$M2952="","",②実績CSV_期間A!$M2952&amp;"")</f>
        <v/>
      </c>
      <c r="D2956" s="12" t="str">
        <f aca="false">IF($C2956="","",②実績CSV_期間A!$N2952)</f>
        <v/>
      </c>
      <c r="E2956" s="12" t="str">
        <f aca="false">IF($C2956="","",RIGHT($D2956,1))</f>
        <v/>
      </c>
      <c r="F2956" s="41" t="str">
        <f aca="false">IF($C2956="","",IFERROR(INDEX(サイズ換算マスタ!$C$6:$C$8,MATCH($E2956,サイズ換算マスタ!$B$6:$B$8,0)),1))</f>
        <v/>
      </c>
      <c r="G2956" s="38" t="str">
        <f aca="false">IF($C2956="","",SUMIFS(②実績CSV_期間A!$AA$2:$AA$5001,②実績CSV_期間A!$M$2:$M$5001,$C2956))</f>
        <v/>
      </c>
      <c r="H2956" s="38" t="str">
        <f aca="false">IF($C2956="","",SUMIFS(③実績CSV_期間B!$AA$2:$AA$5001,③実績CSV_期間B!$M$2:$M$5001,$C2956))</f>
        <v/>
      </c>
      <c r="I2956" s="38" t="str">
        <f aca="false">IF($C2956="","",SUMIFS(④実績CSV_期間C!$AA$2:$AA$5001,④実績CSV_期間C!$M$2:$M$5001,$C2956))</f>
        <v/>
      </c>
      <c r="J2956" s="38" t="str">
        <f aca="false">IF($C2956="","",N($F2956)*N($G2956))</f>
        <v/>
      </c>
      <c r="K2956" s="38" t="str">
        <f aca="false">IF($C2956="","",N($F2956)*N($H2956))</f>
        <v/>
      </c>
      <c r="L2956" s="38" t="str">
        <f aca="false">IF($C2956="","",N($F2956)*N($I2956))</f>
        <v/>
      </c>
      <c r="M2956" s="37" t="str">
        <f aca="false">IF(OR($C2956="",N(TOP!$C$12)=0),"",N($J2956)/TOP!$C$12)</f>
        <v/>
      </c>
      <c r="N2956" s="37" t="str">
        <f aca="false">IF(OR($C2956="",N(TOP!$C$13)=0),"",N($K2956)/TOP!$C$13)</f>
        <v/>
      </c>
      <c r="O2956" s="37" t="str">
        <f aca="false">IF(OR($C2956="",N(TOP!$C$14)=0),"",N($L2956)/TOP!$C$14)</f>
        <v/>
      </c>
      <c r="P2956" s="42" t="str">
        <f aca="false">IF($C2956="","",IFERROR(CHOOSE(MATCH(TOP!$C$10,{"【期間A】","【期間B】","【期間C】"},0),N($M2956),N($N2956),N($O2956)),0))</f>
        <v/>
      </c>
    </row>
    <row r="2957" customFormat="false" ht="15" hidden="false" customHeight="false" outlineLevel="0" collapsed="false">
      <c r="B2957" s="12" t="n">
        <v>2952</v>
      </c>
      <c r="C2957" s="36" t="str">
        <f aca="false">IF(②実績CSV_期間A!$M2953="","",②実績CSV_期間A!$M2953&amp;"")</f>
        <v/>
      </c>
      <c r="D2957" s="12" t="str">
        <f aca="false">IF($C2957="","",②実績CSV_期間A!$N2953)</f>
        <v/>
      </c>
      <c r="E2957" s="12" t="str">
        <f aca="false">IF($C2957="","",RIGHT($D2957,1))</f>
        <v/>
      </c>
      <c r="F2957" s="41" t="str">
        <f aca="false">IF($C2957="","",IFERROR(INDEX(サイズ換算マスタ!$C$6:$C$8,MATCH($E2957,サイズ換算マスタ!$B$6:$B$8,0)),1))</f>
        <v/>
      </c>
      <c r="G2957" s="38" t="str">
        <f aca="false">IF($C2957="","",SUMIFS(②実績CSV_期間A!$AA$2:$AA$5001,②実績CSV_期間A!$M$2:$M$5001,$C2957))</f>
        <v/>
      </c>
      <c r="H2957" s="38" t="str">
        <f aca="false">IF($C2957="","",SUMIFS(③実績CSV_期間B!$AA$2:$AA$5001,③実績CSV_期間B!$M$2:$M$5001,$C2957))</f>
        <v/>
      </c>
      <c r="I2957" s="38" t="str">
        <f aca="false">IF($C2957="","",SUMIFS(④実績CSV_期間C!$AA$2:$AA$5001,④実績CSV_期間C!$M$2:$M$5001,$C2957))</f>
        <v/>
      </c>
      <c r="J2957" s="38" t="str">
        <f aca="false">IF($C2957="","",N($F2957)*N($G2957))</f>
        <v/>
      </c>
      <c r="K2957" s="38" t="str">
        <f aca="false">IF($C2957="","",N($F2957)*N($H2957))</f>
        <v/>
      </c>
      <c r="L2957" s="38" t="str">
        <f aca="false">IF($C2957="","",N($F2957)*N($I2957))</f>
        <v/>
      </c>
      <c r="M2957" s="37" t="str">
        <f aca="false">IF(OR($C2957="",N(TOP!$C$12)=0),"",N($J2957)/TOP!$C$12)</f>
        <v/>
      </c>
      <c r="N2957" s="37" t="str">
        <f aca="false">IF(OR($C2957="",N(TOP!$C$13)=0),"",N($K2957)/TOP!$C$13)</f>
        <v/>
      </c>
      <c r="O2957" s="37" t="str">
        <f aca="false">IF(OR($C2957="",N(TOP!$C$14)=0),"",N($L2957)/TOP!$C$14)</f>
        <v/>
      </c>
      <c r="P2957" s="42" t="str">
        <f aca="false">IF($C2957="","",IFERROR(CHOOSE(MATCH(TOP!$C$10,{"【期間A】","【期間B】","【期間C】"},0),N($M2957),N($N2957),N($O2957)),0))</f>
        <v/>
      </c>
    </row>
    <row r="2958" customFormat="false" ht="15" hidden="false" customHeight="false" outlineLevel="0" collapsed="false">
      <c r="B2958" s="12" t="n">
        <v>2953</v>
      </c>
      <c r="C2958" s="36" t="str">
        <f aca="false">IF(②実績CSV_期間A!$M2954="","",②実績CSV_期間A!$M2954&amp;"")</f>
        <v/>
      </c>
      <c r="D2958" s="12" t="str">
        <f aca="false">IF($C2958="","",②実績CSV_期間A!$N2954)</f>
        <v/>
      </c>
      <c r="E2958" s="12" t="str">
        <f aca="false">IF($C2958="","",RIGHT($D2958,1))</f>
        <v/>
      </c>
      <c r="F2958" s="41" t="str">
        <f aca="false">IF($C2958="","",IFERROR(INDEX(サイズ換算マスタ!$C$6:$C$8,MATCH($E2958,サイズ換算マスタ!$B$6:$B$8,0)),1))</f>
        <v/>
      </c>
      <c r="G2958" s="38" t="str">
        <f aca="false">IF($C2958="","",SUMIFS(②実績CSV_期間A!$AA$2:$AA$5001,②実績CSV_期間A!$M$2:$M$5001,$C2958))</f>
        <v/>
      </c>
      <c r="H2958" s="38" t="str">
        <f aca="false">IF($C2958="","",SUMIFS(③実績CSV_期間B!$AA$2:$AA$5001,③実績CSV_期間B!$M$2:$M$5001,$C2958))</f>
        <v/>
      </c>
      <c r="I2958" s="38" t="str">
        <f aca="false">IF($C2958="","",SUMIFS(④実績CSV_期間C!$AA$2:$AA$5001,④実績CSV_期間C!$M$2:$M$5001,$C2958))</f>
        <v/>
      </c>
      <c r="J2958" s="38" t="str">
        <f aca="false">IF($C2958="","",N($F2958)*N($G2958))</f>
        <v/>
      </c>
      <c r="K2958" s="38" t="str">
        <f aca="false">IF($C2958="","",N($F2958)*N($H2958))</f>
        <v/>
      </c>
      <c r="L2958" s="38" t="str">
        <f aca="false">IF($C2958="","",N($F2958)*N($I2958))</f>
        <v/>
      </c>
      <c r="M2958" s="37" t="str">
        <f aca="false">IF(OR($C2958="",N(TOP!$C$12)=0),"",N($J2958)/TOP!$C$12)</f>
        <v/>
      </c>
      <c r="N2958" s="37" t="str">
        <f aca="false">IF(OR($C2958="",N(TOP!$C$13)=0),"",N($K2958)/TOP!$C$13)</f>
        <v/>
      </c>
      <c r="O2958" s="37" t="str">
        <f aca="false">IF(OR($C2958="",N(TOP!$C$14)=0),"",N($L2958)/TOP!$C$14)</f>
        <v/>
      </c>
      <c r="P2958" s="42" t="str">
        <f aca="false">IF($C2958="","",IFERROR(CHOOSE(MATCH(TOP!$C$10,{"【期間A】","【期間B】","【期間C】"},0),N($M2958),N($N2958),N($O2958)),0))</f>
        <v/>
      </c>
    </row>
    <row r="2959" customFormat="false" ht="15" hidden="false" customHeight="false" outlineLevel="0" collapsed="false">
      <c r="B2959" s="12" t="n">
        <v>2954</v>
      </c>
      <c r="C2959" s="36" t="str">
        <f aca="false">IF(②実績CSV_期間A!$M2955="","",②実績CSV_期間A!$M2955&amp;"")</f>
        <v/>
      </c>
      <c r="D2959" s="12" t="str">
        <f aca="false">IF($C2959="","",②実績CSV_期間A!$N2955)</f>
        <v/>
      </c>
      <c r="E2959" s="12" t="str">
        <f aca="false">IF($C2959="","",RIGHT($D2959,1))</f>
        <v/>
      </c>
      <c r="F2959" s="41" t="str">
        <f aca="false">IF($C2959="","",IFERROR(INDEX(サイズ換算マスタ!$C$6:$C$8,MATCH($E2959,サイズ換算マスタ!$B$6:$B$8,0)),1))</f>
        <v/>
      </c>
      <c r="G2959" s="38" t="str">
        <f aca="false">IF($C2959="","",SUMIFS(②実績CSV_期間A!$AA$2:$AA$5001,②実績CSV_期間A!$M$2:$M$5001,$C2959))</f>
        <v/>
      </c>
      <c r="H2959" s="38" t="str">
        <f aca="false">IF($C2959="","",SUMIFS(③実績CSV_期間B!$AA$2:$AA$5001,③実績CSV_期間B!$M$2:$M$5001,$C2959))</f>
        <v/>
      </c>
      <c r="I2959" s="38" t="str">
        <f aca="false">IF($C2959="","",SUMIFS(④実績CSV_期間C!$AA$2:$AA$5001,④実績CSV_期間C!$M$2:$M$5001,$C2959))</f>
        <v/>
      </c>
      <c r="J2959" s="38" t="str">
        <f aca="false">IF($C2959="","",N($F2959)*N($G2959))</f>
        <v/>
      </c>
      <c r="K2959" s="38" t="str">
        <f aca="false">IF($C2959="","",N($F2959)*N($H2959))</f>
        <v/>
      </c>
      <c r="L2959" s="38" t="str">
        <f aca="false">IF($C2959="","",N($F2959)*N($I2959))</f>
        <v/>
      </c>
      <c r="M2959" s="37" t="str">
        <f aca="false">IF(OR($C2959="",N(TOP!$C$12)=0),"",N($J2959)/TOP!$C$12)</f>
        <v/>
      </c>
      <c r="N2959" s="37" t="str">
        <f aca="false">IF(OR($C2959="",N(TOP!$C$13)=0),"",N($K2959)/TOP!$C$13)</f>
        <v/>
      </c>
      <c r="O2959" s="37" t="str">
        <f aca="false">IF(OR($C2959="",N(TOP!$C$14)=0),"",N($L2959)/TOP!$C$14)</f>
        <v/>
      </c>
      <c r="P2959" s="42" t="str">
        <f aca="false">IF($C2959="","",IFERROR(CHOOSE(MATCH(TOP!$C$10,{"【期間A】","【期間B】","【期間C】"},0),N($M2959),N($N2959),N($O2959)),0))</f>
        <v/>
      </c>
    </row>
    <row r="2960" customFormat="false" ht="15" hidden="false" customHeight="false" outlineLevel="0" collapsed="false">
      <c r="B2960" s="12" t="n">
        <v>2955</v>
      </c>
      <c r="C2960" s="36" t="str">
        <f aca="false">IF(②実績CSV_期間A!$M2956="","",②実績CSV_期間A!$M2956&amp;"")</f>
        <v/>
      </c>
      <c r="D2960" s="12" t="str">
        <f aca="false">IF($C2960="","",②実績CSV_期間A!$N2956)</f>
        <v/>
      </c>
      <c r="E2960" s="12" t="str">
        <f aca="false">IF($C2960="","",RIGHT($D2960,1))</f>
        <v/>
      </c>
      <c r="F2960" s="41" t="str">
        <f aca="false">IF($C2960="","",IFERROR(INDEX(サイズ換算マスタ!$C$6:$C$8,MATCH($E2960,サイズ換算マスタ!$B$6:$B$8,0)),1))</f>
        <v/>
      </c>
      <c r="G2960" s="38" t="str">
        <f aca="false">IF($C2960="","",SUMIFS(②実績CSV_期間A!$AA$2:$AA$5001,②実績CSV_期間A!$M$2:$M$5001,$C2960))</f>
        <v/>
      </c>
      <c r="H2960" s="38" t="str">
        <f aca="false">IF($C2960="","",SUMIFS(③実績CSV_期間B!$AA$2:$AA$5001,③実績CSV_期間B!$M$2:$M$5001,$C2960))</f>
        <v/>
      </c>
      <c r="I2960" s="38" t="str">
        <f aca="false">IF($C2960="","",SUMIFS(④実績CSV_期間C!$AA$2:$AA$5001,④実績CSV_期間C!$M$2:$M$5001,$C2960))</f>
        <v/>
      </c>
      <c r="J2960" s="38" t="str">
        <f aca="false">IF($C2960="","",N($F2960)*N($G2960))</f>
        <v/>
      </c>
      <c r="K2960" s="38" t="str">
        <f aca="false">IF($C2960="","",N($F2960)*N($H2960))</f>
        <v/>
      </c>
      <c r="L2960" s="38" t="str">
        <f aca="false">IF($C2960="","",N($F2960)*N($I2960))</f>
        <v/>
      </c>
      <c r="M2960" s="37" t="str">
        <f aca="false">IF(OR($C2960="",N(TOP!$C$12)=0),"",N($J2960)/TOP!$C$12)</f>
        <v/>
      </c>
      <c r="N2960" s="37" t="str">
        <f aca="false">IF(OR($C2960="",N(TOP!$C$13)=0),"",N($K2960)/TOP!$C$13)</f>
        <v/>
      </c>
      <c r="O2960" s="37" t="str">
        <f aca="false">IF(OR($C2960="",N(TOP!$C$14)=0),"",N($L2960)/TOP!$C$14)</f>
        <v/>
      </c>
      <c r="P2960" s="42" t="str">
        <f aca="false">IF($C2960="","",IFERROR(CHOOSE(MATCH(TOP!$C$10,{"【期間A】","【期間B】","【期間C】"},0),N($M2960),N($N2960),N($O2960)),0))</f>
        <v/>
      </c>
    </row>
    <row r="2961" customFormat="false" ht="15" hidden="false" customHeight="false" outlineLevel="0" collapsed="false">
      <c r="B2961" s="12" t="n">
        <v>2956</v>
      </c>
      <c r="C2961" s="36" t="str">
        <f aca="false">IF(②実績CSV_期間A!$M2957="","",②実績CSV_期間A!$M2957&amp;"")</f>
        <v/>
      </c>
      <c r="D2961" s="12" t="str">
        <f aca="false">IF($C2961="","",②実績CSV_期間A!$N2957)</f>
        <v/>
      </c>
      <c r="E2961" s="12" t="str">
        <f aca="false">IF($C2961="","",RIGHT($D2961,1))</f>
        <v/>
      </c>
      <c r="F2961" s="41" t="str">
        <f aca="false">IF($C2961="","",IFERROR(INDEX(サイズ換算マスタ!$C$6:$C$8,MATCH($E2961,サイズ換算マスタ!$B$6:$B$8,0)),1))</f>
        <v/>
      </c>
      <c r="G2961" s="38" t="str">
        <f aca="false">IF($C2961="","",SUMIFS(②実績CSV_期間A!$AA$2:$AA$5001,②実績CSV_期間A!$M$2:$M$5001,$C2961))</f>
        <v/>
      </c>
      <c r="H2961" s="38" t="str">
        <f aca="false">IF($C2961="","",SUMIFS(③実績CSV_期間B!$AA$2:$AA$5001,③実績CSV_期間B!$M$2:$M$5001,$C2961))</f>
        <v/>
      </c>
      <c r="I2961" s="38" t="str">
        <f aca="false">IF($C2961="","",SUMIFS(④実績CSV_期間C!$AA$2:$AA$5001,④実績CSV_期間C!$M$2:$M$5001,$C2961))</f>
        <v/>
      </c>
      <c r="J2961" s="38" t="str">
        <f aca="false">IF($C2961="","",N($F2961)*N($G2961))</f>
        <v/>
      </c>
      <c r="K2961" s="38" t="str">
        <f aca="false">IF($C2961="","",N($F2961)*N($H2961))</f>
        <v/>
      </c>
      <c r="L2961" s="38" t="str">
        <f aca="false">IF($C2961="","",N($F2961)*N($I2961))</f>
        <v/>
      </c>
      <c r="M2961" s="37" t="str">
        <f aca="false">IF(OR($C2961="",N(TOP!$C$12)=0),"",N($J2961)/TOP!$C$12)</f>
        <v/>
      </c>
      <c r="N2961" s="37" t="str">
        <f aca="false">IF(OR($C2961="",N(TOP!$C$13)=0),"",N($K2961)/TOP!$C$13)</f>
        <v/>
      </c>
      <c r="O2961" s="37" t="str">
        <f aca="false">IF(OR($C2961="",N(TOP!$C$14)=0),"",N($L2961)/TOP!$C$14)</f>
        <v/>
      </c>
      <c r="P2961" s="42" t="str">
        <f aca="false">IF($C2961="","",IFERROR(CHOOSE(MATCH(TOP!$C$10,{"【期間A】","【期間B】","【期間C】"},0),N($M2961),N($N2961),N($O2961)),0))</f>
        <v/>
      </c>
    </row>
    <row r="2962" customFormat="false" ht="15" hidden="false" customHeight="false" outlineLevel="0" collapsed="false">
      <c r="B2962" s="12" t="n">
        <v>2957</v>
      </c>
      <c r="C2962" s="36" t="str">
        <f aca="false">IF(②実績CSV_期間A!$M2958="","",②実績CSV_期間A!$M2958&amp;"")</f>
        <v/>
      </c>
      <c r="D2962" s="12" t="str">
        <f aca="false">IF($C2962="","",②実績CSV_期間A!$N2958)</f>
        <v/>
      </c>
      <c r="E2962" s="12" t="str">
        <f aca="false">IF($C2962="","",RIGHT($D2962,1))</f>
        <v/>
      </c>
      <c r="F2962" s="41" t="str">
        <f aca="false">IF($C2962="","",IFERROR(INDEX(サイズ換算マスタ!$C$6:$C$8,MATCH($E2962,サイズ換算マスタ!$B$6:$B$8,0)),1))</f>
        <v/>
      </c>
      <c r="G2962" s="38" t="str">
        <f aca="false">IF($C2962="","",SUMIFS(②実績CSV_期間A!$AA$2:$AA$5001,②実績CSV_期間A!$M$2:$M$5001,$C2962))</f>
        <v/>
      </c>
      <c r="H2962" s="38" t="str">
        <f aca="false">IF($C2962="","",SUMIFS(③実績CSV_期間B!$AA$2:$AA$5001,③実績CSV_期間B!$M$2:$M$5001,$C2962))</f>
        <v/>
      </c>
      <c r="I2962" s="38" t="str">
        <f aca="false">IF($C2962="","",SUMIFS(④実績CSV_期間C!$AA$2:$AA$5001,④実績CSV_期間C!$M$2:$M$5001,$C2962))</f>
        <v/>
      </c>
      <c r="J2962" s="38" t="str">
        <f aca="false">IF($C2962="","",N($F2962)*N($G2962))</f>
        <v/>
      </c>
      <c r="K2962" s="38" t="str">
        <f aca="false">IF($C2962="","",N($F2962)*N($H2962))</f>
        <v/>
      </c>
      <c r="L2962" s="38" t="str">
        <f aca="false">IF($C2962="","",N($F2962)*N($I2962))</f>
        <v/>
      </c>
      <c r="M2962" s="37" t="str">
        <f aca="false">IF(OR($C2962="",N(TOP!$C$12)=0),"",N($J2962)/TOP!$C$12)</f>
        <v/>
      </c>
      <c r="N2962" s="37" t="str">
        <f aca="false">IF(OR($C2962="",N(TOP!$C$13)=0),"",N($K2962)/TOP!$C$13)</f>
        <v/>
      </c>
      <c r="O2962" s="37" t="str">
        <f aca="false">IF(OR($C2962="",N(TOP!$C$14)=0),"",N($L2962)/TOP!$C$14)</f>
        <v/>
      </c>
      <c r="P2962" s="42" t="str">
        <f aca="false">IF($C2962="","",IFERROR(CHOOSE(MATCH(TOP!$C$10,{"【期間A】","【期間B】","【期間C】"},0),N($M2962),N($N2962),N($O2962)),0))</f>
        <v/>
      </c>
    </row>
    <row r="2963" customFormat="false" ht="15" hidden="false" customHeight="false" outlineLevel="0" collapsed="false">
      <c r="B2963" s="12" t="n">
        <v>2958</v>
      </c>
      <c r="C2963" s="36" t="str">
        <f aca="false">IF(②実績CSV_期間A!$M2959="","",②実績CSV_期間A!$M2959&amp;"")</f>
        <v/>
      </c>
      <c r="D2963" s="12" t="str">
        <f aca="false">IF($C2963="","",②実績CSV_期間A!$N2959)</f>
        <v/>
      </c>
      <c r="E2963" s="12" t="str">
        <f aca="false">IF($C2963="","",RIGHT($D2963,1))</f>
        <v/>
      </c>
      <c r="F2963" s="41" t="str">
        <f aca="false">IF($C2963="","",IFERROR(INDEX(サイズ換算マスタ!$C$6:$C$8,MATCH($E2963,サイズ換算マスタ!$B$6:$B$8,0)),1))</f>
        <v/>
      </c>
      <c r="G2963" s="38" t="str">
        <f aca="false">IF($C2963="","",SUMIFS(②実績CSV_期間A!$AA$2:$AA$5001,②実績CSV_期間A!$M$2:$M$5001,$C2963))</f>
        <v/>
      </c>
      <c r="H2963" s="38" t="str">
        <f aca="false">IF($C2963="","",SUMIFS(③実績CSV_期間B!$AA$2:$AA$5001,③実績CSV_期間B!$M$2:$M$5001,$C2963))</f>
        <v/>
      </c>
      <c r="I2963" s="38" t="str">
        <f aca="false">IF($C2963="","",SUMIFS(④実績CSV_期間C!$AA$2:$AA$5001,④実績CSV_期間C!$M$2:$M$5001,$C2963))</f>
        <v/>
      </c>
      <c r="J2963" s="38" t="str">
        <f aca="false">IF($C2963="","",N($F2963)*N($G2963))</f>
        <v/>
      </c>
      <c r="K2963" s="38" t="str">
        <f aca="false">IF($C2963="","",N($F2963)*N($H2963))</f>
        <v/>
      </c>
      <c r="L2963" s="38" t="str">
        <f aca="false">IF($C2963="","",N($F2963)*N($I2963))</f>
        <v/>
      </c>
      <c r="M2963" s="37" t="str">
        <f aca="false">IF(OR($C2963="",N(TOP!$C$12)=0),"",N($J2963)/TOP!$C$12)</f>
        <v/>
      </c>
      <c r="N2963" s="37" t="str">
        <f aca="false">IF(OR($C2963="",N(TOP!$C$13)=0),"",N($K2963)/TOP!$C$13)</f>
        <v/>
      </c>
      <c r="O2963" s="37" t="str">
        <f aca="false">IF(OR($C2963="",N(TOP!$C$14)=0),"",N($L2963)/TOP!$C$14)</f>
        <v/>
      </c>
      <c r="P2963" s="42" t="str">
        <f aca="false">IF($C2963="","",IFERROR(CHOOSE(MATCH(TOP!$C$10,{"【期間A】","【期間B】","【期間C】"},0),N($M2963),N($N2963),N($O2963)),0))</f>
        <v/>
      </c>
    </row>
    <row r="2964" customFormat="false" ht="15" hidden="false" customHeight="false" outlineLevel="0" collapsed="false">
      <c r="B2964" s="12" t="n">
        <v>2959</v>
      </c>
      <c r="C2964" s="36" t="str">
        <f aca="false">IF(②実績CSV_期間A!$M2960="","",②実績CSV_期間A!$M2960&amp;"")</f>
        <v/>
      </c>
      <c r="D2964" s="12" t="str">
        <f aca="false">IF($C2964="","",②実績CSV_期間A!$N2960)</f>
        <v/>
      </c>
      <c r="E2964" s="12" t="str">
        <f aca="false">IF($C2964="","",RIGHT($D2964,1))</f>
        <v/>
      </c>
      <c r="F2964" s="41" t="str">
        <f aca="false">IF($C2964="","",IFERROR(INDEX(サイズ換算マスタ!$C$6:$C$8,MATCH($E2964,サイズ換算マスタ!$B$6:$B$8,0)),1))</f>
        <v/>
      </c>
      <c r="G2964" s="38" t="str">
        <f aca="false">IF($C2964="","",SUMIFS(②実績CSV_期間A!$AA$2:$AA$5001,②実績CSV_期間A!$M$2:$M$5001,$C2964))</f>
        <v/>
      </c>
      <c r="H2964" s="38" t="str">
        <f aca="false">IF($C2964="","",SUMIFS(③実績CSV_期間B!$AA$2:$AA$5001,③実績CSV_期間B!$M$2:$M$5001,$C2964))</f>
        <v/>
      </c>
      <c r="I2964" s="38" t="str">
        <f aca="false">IF($C2964="","",SUMIFS(④実績CSV_期間C!$AA$2:$AA$5001,④実績CSV_期間C!$M$2:$M$5001,$C2964))</f>
        <v/>
      </c>
      <c r="J2964" s="38" t="str">
        <f aca="false">IF($C2964="","",N($F2964)*N($G2964))</f>
        <v/>
      </c>
      <c r="K2964" s="38" t="str">
        <f aca="false">IF($C2964="","",N($F2964)*N($H2964))</f>
        <v/>
      </c>
      <c r="L2964" s="38" t="str">
        <f aca="false">IF($C2964="","",N($F2964)*N($I2964))</f>
        <v/>
      </c>
      <c r="M2964" s="37" t="str">
        <f aca="false">IF(OR($C2964="",N(TOP!$C$12)=0),"",N($J2964)/TOP!$C$12)</f>
        <v/>
      </c>
      <c r="N2964" s="37" t="str">
        <f aca="false">IF(OR($C2964="",N(TOP!$C$13)=0),"",N($K2964)/TOP!$C$13)</f>
        <v/>
      </c>
      <c r="O2964" s="37" t="str">
        <f aca="false">IF(OR($C2964="",N(TOP!$C$14)=0),"",N($L2964)/TOP!$C$14)</f>
        <v/>
      </c>
      <c r="P2964" s="42" t="str">
        <f aca="false">IF($C2964="","",IFERROR(CHOOSE(MATCH(TOP!$C$10,{"【期間A】","【期間B】","【期間C】"},0),N($M2964),N($N2964),N($O2964)),0))</f>
        <v/>
      </c>
    </row>
    <row r="2965" customFormat="false" ht="15" hidden="false" customHeight="false" outlineLevel="0" collapsed="false">
      <c r="B2965" s="12" t="n">
        <v>2960</v>
      </c>
      <c r="C2965" s="36" t="str">
        <f aca="false">IF(②実績CSV_期間A!$M2961="","",②実績CSV_期間A!$M2961&amp;"")</f>
        <v/>
      </c>
      <c r="D2965" s="12" t="str">
        <f aca="false">IF($C2965="","",②実績CSV_期間A!$N2961)</f>
        <v/>
      </c>
      <c r="E2965" s="12" t="str">
        <f aca="false">IF($C2965="","",RIGHT($D2965,1))</f>
        <v/>
      </c>
      <c r="F2965" s="41" t="str">
        <f aca="false">IF($C2965="","",IFERROR(INDEX(サイズ換算マスタ!$C$6:$C$8,MATCH($E2965,サイズ換算マスタ!$B$6:$B$8,0)),1))</f>
        <v/>
      </c>
      <c r="G2965" s="38" t="str">
        <f aca="false">IF($C2965="","",SUMIFS(②実績CSV_期間A!$AA$2:$AA$5001,②実績CSV_期間A!$M$2:$M$5001,$C2965))</f>
        <v/>
      </c>
      <c r="H2965" s="38" t="str">
        <f aca="false">IF($C2965="","",SUMIFS(③実績CSV_期間B!$AA$2:$AA$5001,③実績CSV_期間B!$M$2:$M$5001,$C2965))</f>
        <v/>
      </c>
      <c r="I2965" s="38" t="str">
        <f aca="false">IF($C2965="","",SUMIFS(④実績CSV_期間C!$AA$2:$AA$5001,④実績CSV_期間C!$M$2:$M$5001,$C2965))</f>
        <v/>
      </c>
      <c r="J2965" s="38" t="str">
        <f aca="false">IF($C2965="","",N($F2965)*N($G2965))</f>
        <v/>
      </c>
      <c r="K2965" s="38" t="str">
        <f aca="false">IF($C2965="","",N($F2965)*N($H2965))</f>
        <v/>
      </c>
      <c r="L2965" s="38" t="str">
        <f aca="false">IF($C2965="","",N($F2965)*N($I2965))</f>
        <v/>
      </c>
      <c r="M2965" s="37" t="str">
        <f aca="false">IF(OR($C2965="",N(TOP!$C$12)=0),"",N($J2965)/TOP!$C$12)</f>
        <v/>
      </c>
      <c r="N2965" s="37" t="str">
        <f aca="false">IF(OR($C2965="",N(TOP!$C$13)=0),"",N($K2965)/TOP!$C$13)</f>
        <v/>
      </c>
      <c r="O2965" s="37" t="str">
        <f aca="false">IF(OR($C2965="",N(TOP!$C$14)=0),"",N($L2965)/TOP!$C$14)</f>
        <v/>
      </c>
      <c r="P2965" s="42" t="str">
        <f aca="false">IF($C2965="","",IFERROR(CHOOSE(MATCH(TOP!$C$10,{"【期間A】","【期間B】","【期間C】"},0),N($M2965),N($N2965),N($O2965)),0))</f>
        <v/>
      </c>
    </row>
    <row r="2966" customFormat="false" ht="15" hidden="false" customHeight="false" outlineLevel="0" collapsed="false">
      <c r="B2966" s="12" t="n">
        <v>2961</v>
      </c>
      <c r="C2966" s="36" t="str">
        <f aca="false">IF(②実績CSV_期間A!$M2962="","",②実績CSV_期間A!$M2962&amp;"")</f>
        <v/>
      </c>
      <c r="D2966" s="12" t="str">
        <f aca="false">IF($C2966="","",②実績CSV_期間A!$N2962)</f>
        <v/>
      </c>
      <c r="E2966" s="12" t="str">
        <f aca="false">IF($C2966="","",RIGHT($D2966,1))</f>
        <v/>
      </c>
      <c r="F2966" s="41" t="str">
        <f aca="false">IF($C2966="","",IFERROR(INDEX(サイズ換算マスタ!$C$6:$C$8,MATCH($E2966,サイズ換算マスタ!$B$6:$B$8,0)),1))</f>
        <v/>
      </c>
      <c r="G2966" s="38" t="str">
        <f aca="false">IF($C2966="","",SUMIFS(②実績CSV_期間A!$AA$2:$AA$5001,②実績CSV_期間A!$M$2:$M$5001,$C2966))</f>
        <v/>
      </c>
      <c r="H2966" s="38" t="str">
        <f aca="false">IF($C2966="","",SUMIFS(③実績CSV_期間B!$AA$2:$AA$5001,③実績CSV_期間B!$M$2:$M$5001,$C2966))</f>
        <v/>
      </c>
      <c r="I2966" s="38" t="str">
        <f aca="false">IF($C2966="","",SUMIFS(④実績CSV_期間C!$AA$2:$AA$5001,④実績CSV_期間C!$M$2:$M$5001,$C2966))</f>
        <v/>
      </c>
      <c r="J2966" s="38" t="str">
        <f aca="false">IF($C2966="","",N($F2966)*N($G2966))</f>
        <v/>
      </c>
      <c r="K2966" s="38" t="str">
        <f aca="false">IF($C2966="","",N($F2966)*N($H2966))</f>
        <v/>
      </c>
      <c r="L2966" s="38" t="str">
        <f aca="false">IF($C2966="","",N($F2966)*N($I2966))</f>
        <v/>
      </c>
      <c r="M2966" s="37" t="str">
        <f aca="false">IF(OR($C2966="",N(TOP!$C$12)=0),"",N($J2966)/TOP!$C$12)</f>
        <v/>
      </c>
      <c r="N2966" s="37" t="str">
        <f aca="false">IF(OR($C2966="",N(TOP!$C$13)=0),"",N($K2966)/TOP!$C$13)</f>
        <v/>
      </c>
      <c r="O2966" s="37" t="str">
        <f aca="false">IF(OR($C2966="",N(TOP!$C$14)=0),"",N($L2966)/TOP!$C$14)</f>
        <v/>
      </c>
      <c r="P2966" s="42" t="str">
        <f aca="false">IF($C2966="","",IFERROR(CHOOSE(MATCH(TOP!$C$10,{"【期間A】","【期間B】","【期間C】"},0),N($M2966),N($N2966),N($O2966)),0))</f>
        <v/>
      </c>
    </row>
    <row r="2967" customFormat="false" ht="15" hidden="false" customHeight="false" outlineLevel="0" collapsed="false">
      <c r="B2967" s="12" t="n">
        <v>2962</v>
      </c>
      <c r="C2967" s="36" t="str">
        <f aca="false">IF(②実績CSV_期間A!$M2963="","",②実績CSV_期間A!$M2963&amp;"")</f>
        <v/>
      </c>
      <c r="D2967" s="12" t="str">
        <f aca="false">IF($C2967="","",②実績CSV_期間A!$N2963)</f>
        <v/>
      </c>
      <c r="E2967" s="12" t="str">
        <f aca="false">IF($C2967="","",RIGHT($D2967,1))</f>
        <v/>
      </c>
      <c r="F2967" s="41" t="str">
        <f aca="false">IF($C2967="","",IFERROR(INDEX(サイズ換算マスタ!$C$6:$C$8,MATCH($E2967,サイズ換算マスタ!$B$6:$B$8,0)),1))</f>
        <v/>
      </c>
      <c r="G2967" s="38" t="str">
        <f aca="false">IF($C2967="","",SUMIFS(②実績CSV_期間A!$AA$2:$AA$5001,②実績CSV_期間A!$M$2:$M$5001,$C2967))</f>
        <v/>
      </c>
      <c r="H2967" s="38" t="str">
        <f aca="false">IF($C2967="","",SUMIFS(③実績CSV_期間B!$AA$2:$AA$5001,③実績CSV_期間B!$M$2:$M$5001,$C2967))</f>
        <v/>
      </c>
      <c r="I2967" s="38" t="str">
        <f aca="false">IF($C2967="","",SUMIFS(④実績CSV_期間C!$AA$2:$AA$5001,④実績CSV_期間C!$M$2:$M$5001,$C2967))</f>
        <v/>
      </c>
      <c r="J2967" s="38" t="str">
        <f aca="false">IF($C2967="","",N($F2967)*N($G2967))</f>
        <v/>
      </c>
      <c r="K2967" s="38" t="str">
        <f aca="false">IF($C2967="","",N($F2967)*N($H2967))</f>
        <v/>
      </c>
      <c r="L2967" s="38" t="str">
        <f aca="false">IF($C2967="","",N($F2967)*N($I2967))</f>
        <v/>
      </c>
      <c r="M2967" s="37" t="str">
        <f aca="false">IF(OR($C2967="",N(TOP!$C$12)=0),"",N($J2967)/TOP!$C$12)</f>
        <v/>
      </c>
      <c r="N2967" s="37" t="str">
        <f aca="false">IF(OR($C2967="",N(TOP!$C$13)=0),"",N($K2967)/TOP!$C$13)</f>
        <v/>
      </c>
      <c r="O2967" s="37" t="str">
        <f aca="false">IF(OR($C2967="",N(TOP!$C$14)=0),"",N($L2967)/TOP!$C$14)</f>
        <v/>
      </c>
      <c r="P2967" s="42" t="str">
        <f aca="false">IF($C2967="","",IFERROR(CHOOSE(MATCH(TOP!$C$10,{"【期間A】","【期間B】","【期間C】"},0),N($M2967),N($N2967),N($O2967)),0))</f>
        <v/>
      </c>
    </row>
    <row r="2968" customFormat="false" ht="15" hidden="false" customHeight="false" outlineLevel="0" collapsed="false">
      <c r="B2968" s="12" t="n">
        <v>2963</v>
      </c>
      <c r="C2968" s="36" t="str">
        <f aca="false">IF(②実績CSV_期間A!$M2964="","",②実績CSV_期間A!$M2964&amp;"")</f>
        <v/>
      </c>
      <c r="D2968" s="12" t="str">
        <f aca="false">IF($C2968="","",②実績CSV_期間A!$N2964)</f>
        <v/>
      </c>
      <c r="E2968" s="12" t="str">
        <f aca="false">IF($C2968="","",RIGHT($D2968,1))</f>
        <v/>
      </c>
      <c r="F2968" s="41" t="str">
        <f aca="false">IF($C2968="","",IFERROR(INDEX(サイズ換算マスタ!$C$6:$C$8,MATCH($E2968,サイズ換算マスタ!$B$6:$B$8,0)),1))</f>
        <v/>
      </c>
      <c r="G2968" s="38" t="str">
        <f aca="false">IF($C2968="","",SUMIFS(②実績CSV_期間A!$AA$2:$AA$5001,②実績CSV_期間A!$M$2:$M$5001,$C2968))</f>
        <v/>
      </c>
      <c r="H2968" s="38" t="str">
        <f aca="false">IF($C2968="","",SUMIFS(③実績CSV_期間B!$AA$2:$AA$5001,③実績CSV_期間B!$M$2:$M$5001,$C2968))</f>
        <v/>
      </c>
      <c r="I2968" s="38" t="str">
        <f aca="false">IF($C2968="","",SUMIFS(④実績CSV_期間C!$AA$2:$AA$5001,④実績CSV_期間C!$M$2:$M$5001,$C2968))</f>
        <v/>
      </c>
      <c r="J2968" s="38" t="str">
        <f aca="false">IF($C2968="","",N($F2968)*N($G2968))</f>
        <v/>
      </c>
      <c r="K2968" s="38" t="str">
        <f aca="false">IF($C2968="","",N($F2968)*N($H2968))</f>
        <v/>
      </c>
      <c r="L2968" s="38" t="str">
        <f aca="false">IF($C2968="","",N($F2968)*N($I2968))</f>
        <v/>
      </c>
      <c r="M2968" s="37" t="str">
        <f aca="false">IF(OR($C2968="",N(TOP!$C$12)=0),"",N($J2968)/TOP!$C$12)</f>
        <v/>
      </c>
      <c r="N2968" s="37" t="str">
        <f aca="false">IF(OR($C2968="",N(TOP!$C$13)=0),"",N($K2968)/TOP!$C$13)</f>
        <v/>
      </c>
      <c r="O2968" s="37" t="str">
        <f aca="false">IF(OR($C2968="",N(TOP!$C$14)=0),"",N($L2968)/TOP!$C$14)</f>
        <v/>
      </c>
      <c r="P2968" s="42" t="str">
        <f aca="false">IF($C2968="","",IFERROR(CHOOSE(MATCH(TOP!$C$10,{"【期間A】","【期間B】","【期間C】"},0),N($M2968),N($N2968),N($O2968)),0))</f>
        <v/>
      </c>
    </row>
    <row r="2969" customFormat="false" ht="15" hidden="false" customHeight="false" outlineLevel="0" collapsed="false">
      <c r="B2969" s="12" t="n">
        <v>2964</v>
      </c>
      <c r="C2969" s="36" t="str">
        <f aca="false">IF(②実績CSV_期間A!$M2965="","",②実績CSV_期間A!$M2965&amp;"")</f>
        <v/>
      </c>
      <c r="D2969" s="12" t="str">
        <f aca="false">IF($C2969="","",②実績CSV_期間A!$N2965)</f>
        <v/>
      </c>
      <c r="E2969" s="12" t="str">
        <f aca="false">IF($C2969="","",RIGHT($D2969,1))</f>
        <v/>
      </c>
      <c r="F2969" s="41" t="str">
        <f aca="false">IF($C2969="","",IFERROR(INDEX(サイズ換算マスタ!$C$6:$C$8,MATCH($E2969,サイズ換算マスタ!$B$6:$B$8,0)),1))</f>
        <v/>
      </c>
      <c r="G2969" s="38" t="str">
        <f aca="false">IF($C2969="","",SUMIFS(②実績CSV_期間A!$AA$2:$AA$5001,②実績CSV_期間A!$M$2:$M$5001,$C2969))</f>
        <v/>
      </c>
      <c r="H2969" s="38" t="str">
        <f aca="false">IF($C2969="","",SUMIFS(③実績CSV_期間B!$AA$2:$AA$5001,③実績CSV_期間B!$M$2:$M$5001,$C2969))</f>
        <v/>
      </c>
      <c r="I2969" s="38" t="str">
        <f aca="false">IF($C2969="","",SUMIFS(④実績CSV_期間C!$AA$2:$AA$5001,④実績CSV_期間C!$M$2:$M$5001,$C2969))</f>
        <v/>
      </c>
      <c r="J2969" s="38" t="str">
        <f aca="false">IF($C2969="","",N($F2969)*N($G2969))</f>
        <v/>
      </c>
      <c r="K2969" s="38" t="str">
        <f aca="false">IF($C2969="","",N($F2969)*N($H2969))</f>
        <v/>
      </c>
      <c r="L2969" s="38" t="str">
        <f aca="false">IF($C2969="","",N($F2969)*N($I2969))</f>
        <v/>
      </c>
      <c r="M2969" s="37" t="str">
        <f aca="false">IF(OR($C2969="",N(TOP!$C$12)=0),"",N($J2969)/TOP!$C$12)</f>
        <v/>
      </c>
      <c r="N2969" s="37" t="str">
        <f aca="false">IF(OR($C2969="",N(TOP!$C$13)=0),"",N($K2969)/TOP!$C$13)</f>
        <v/>
      </c>
      <c r="O2969" s="37" t="str">
        <f aca="false">IF(OR($C2969="",N(TOP!$C$14)=0),"",N($L2969)/TOP!$C$14)</f>
        <v/>
      </c>
      <c r="P2969" s="42" t="str">
        <f aca="false">IF($C2969="","",IFERROR(CHOOSE(MATCH(TOP!$C$10,{"【期間A】","【期間B】","【期間C】"},0),N($M2969),N($N2969),N($O2969)),0))</f>
        <v/>
      </c>
    </row>
    <row r="2970" customFormat="false" ht="15" hidden="false" customHeight="false" outlineLevel="0" collapsed="false">
      <c r="B2970" s="12" t="n">
        <v>2965</v>
      </c>
      <c r="C2970" s="36" t="str">
        <f aca="false">IF(②実績CSV_期間A!$M2966="","",②実績CSV_期間A!$M2966&amp;"")</f>
        <v/>
      </c>
      <c r="D2970" s="12" t="str">
        <f aca="false">IF($C2970="","",②実績CSV_期間A!$N2966)</f>
        <v/>
      </c>
      <c r="E2970" s="12" t="str">
        <f aca="false">IF($C2970="","",RIGHT($D2970,1))</f>
        <v/>
      </c>
      <c r="F2970" s="41" t="str">
        <f aca="false">IF($C2970="","",IFERROR(INDEX(サイズ換算マスタ!$C$6:$C$8,MATCH($E2970,サイズ換算マスタ!$B$6:$B$8,0)),1))</f>
        <v/>
      </c>
      <c r="G2970" s="38" t="str">
        <f aca="false">IF($C2970="","",SUMIFS(②実績CSV_期間A!$AA$2:$AA$5001,②実績CSV_期間A!$M$2:$M$5001,$C2970))</f>
        <v/>
      </c>
      <c r="H2970" s="38" t="str">
        <f aca="false">IF($C2970="","",SUMIFS(③実績CSV_期間B!$AA$2:$AA$5001,③実績CSV_期間B!$M$2:$M$5001,$C2970))</f>
        <v/>
      </c>
      <c r="I2970" s="38" t="str">
        <f aca="false">IF($C2970="","",SUMIFS(④実績CSV_期間C!$AA$2:$AA$5001,④実績CSV_期間C!$M$2:$M$5001,$C2970))</f>
        <v/>
      </c>
      <c r="J2970" s="38" t="str">
        <f aca="false">IF($C2970="","",N($F2970)*N($G2970))</f>
        <v/>
      </c>
      <c r="K2970" s="38" t="str">
        <f aca="false">IF($C2970="","",N($F2970)*N($H2970))</f>
        <v/>
      </c>
      <c r="L2970" s="38" t="str">
        <f aca="false">IF($C2970="","",N($F2970)*N($I2970))</f>
        <v/>
      </c>
      <c r="M2970" s="37" t="str">
        <f aca="false">IF(OR($C2970="",N(TOP!$C$12)=0),"",N($J2970)/TOP!$C$12)</f>
        <v/>
      </c>
      <c r="N2970" s="37" t="str">
        <f aca="false">IF(OR($C2970="",N(TOP!$C$13)=0),"",N($K2970)/TOP!$C$13)</f>
        <v/>
      </c>
      <c r="O2970" s="37" t="str">
        <f aca="false">IF(OR($C2970="",N(TOP!$C$14)=0),"",N($L2970)/TOP!$C$14)</f>
        <v/>
      </c>
      <c r="P2970" s="42" t="str">
        <f aca="false">IF($C2970="","",IFERROR(CHOOSE(MATCH(TOP!$C$10,{"【期間A】","【期間B】","【期間C】"},0),N($M2970),N($N2970),N($O2970)),0))</f>
        <v/>
      </c>
    </row>
    <row r="2971" customFormat="false" ht="15" hidden="false" customHeight="false" outlineLevel="0" collapsed="false">
      <c r="B2971" s="12" t="n">
        <v>2966</v>
      </c>
      <c r="C2971" s="36" t="str">
        <f aca="false">IF(②実績CSV_期間A!$M2967="","",②実績CSV_期間A!$M2967&amp;"")</f>
        <v/>
      </c>
      <c r="D2971" s="12" t="str">
        <f aca="false">IF($C2971="","",②実績CSV_期間A!$N2967)</f>
        <v/>
      </c>
      <c r="E2971" s="12" t="str">
        <f aca="false">IF($C2971="","",RIGHT($D2971,1))</f>
        <v/>
      </c>
      <c r="F2971" s="41" t="str">
        <f aca="false">IF($C2971="","",IFERROR(INDEX(サイズ換算マスタ!$C$6:$C$8,MATCH($E2971,サイズ換算マスタ!$B$6:$B$8,0)),1))</f>
        <v/>
      </c>
      <c r="G2971" s="38" t="str">
        <f aca="false">IF($C2971="","",SUMIFS(②実績CSV_期間A!$AA$2:$AA$5001,②実績CSV_期間A!$M$2:$M$5001,$C2971))</f>
        <v/>
      </c>
      <c r="H2971" s="38" t="str">
        <f aca="false">IF($C2971="","",SUMIFS(③実績CSV_期間B!$AA$2:$AA$5001,③実績CSV_期間B!$M$2:$M$5001,$C2971))</f>
        <v/>
      </c>
      <c r="I2971" s="38" t="str">
        <f aca="false">IF($C2971="","",SUMIFS(④実績CSV_期間C!$AA$2:$AA$5001,④実績CSV_期間C!$M$2:$M$5001,$C2971))</f>
        <v/>
      </c>
      <c r="J2971" s="38" t="str">
        <f aca="false">IF($C2971="","",N($F2971)*N($G2971))</f>
        <v/>
      </c>
      <c r="K2971" s="38" t="str">
        <f aca="false">IF($C2971="","",N($F2971)*N($H2971))</f>
        <v/>
      </c>
      <c r="L2971" s="38" t="str">
        <f aca="false">IF($C2971="","",N($F2971)*N($I2971))</f>
        <v/>
      </c>
      <c r="M2971" s="37" t="str">
        <f aca="false">IF(OR($C2971="",N(TOP!$C$12)=0),"",N($J2971)/TOP!$C$12)</f>
        <v/>
      </c>
      <c r="N2971" s="37" t="str">
        <f aca="false">IF(OR($C2971="",N(TOP!$C$13)=0),"",N($K2971)/TOP!$C$13)</f>
        <v/>
      </c>
      <c r="O2971" s="37" t="str">
        <f aca="false">IF(OR($C2971="",N(TOP!$C$14)=0),"",N($L2971)/TOP!$C$14)</f>
        <v/>
      </c>
      <c r="P2971" s="42" t="str">
        <f aca="false">IF($C2971="","",IFERROR(CHOOSE(MATCH(TOP!$C$10,{"【期間A】","【期間B】","【期間C】"},0),N($M2971),N($N2971),N($O2971)),0))</f>
        <v/>
      </c>
    </row>
    <row r="2972" customFormat="false" ht="15" hidden="false" customHeight="false" outlineLevel="0" collapsed="false">
      <c r="B2972" s="12" t="n">
        <v>2967</v>
      </c>
      <c r="C2972" s="36" t="str">
        <f aca="false">IF(②実績CSV_期間A!$M2968="","",②実績CSV_期間A!$M2968&amp;"")</f>
        <v/>
      </c>
      <c r="D2972" s="12" t="str">
        <f aca="false">IF($C2972="","",②実績CSV_期間A!$N2968)</f>
        <v/>
      </c>
      <c r="E2972" s="12" t="str">
        <f aca="false">IF($C2972="","",RIGHT($D2972,1))</f>
        <v/>
      </c>
      <c r="F2972" s="41" t="str">
        <f aca="false">IF($C2972="","",IFERROR(INDEX(サイズ換算マスタ!$C$6:$C$8,MATCH($E2972,サイズ換算マスタ!$B$6:$B$8,0)),1))</f>
        <v/>
      </c>
      <c r="G2972" s="38" t="str">
        <f aca="false">IF($C2972="","",SUMIFS(②実績CSV_期間A!$AA$2:$AA$5001,②実績CSV_期間A!$M$2:$M$5001,$C2972))</f>
        <v/>
      </c>
      <c r="H2972" s="38" t="str">
        <f aca="false">IF($C2972="","",SUMIFS(③実績CSV_期間B!$AA$2:$AA$5001,③実績CSV_期間B!$M$2:$M$5001,$C2972))</f>
        <v/>
      </c>
      <c r="I2972" s="38" t="str">
        <f aca="false">IF($C2972="","",SUMIFS(④実績CSV_期間C!$AA$2:$AA$5001,④実績CSV_期間C!$M$2:$M$5001,$C2972))</f>
        <v/>
      </c>
      <c r="J2972" s="38" t="str">
        <f aca="false">IF($C2972="","",N($F2972)*N($G2972))</f>
        <v/>
      </c>
      <c r="K2972" s="38" t="str">
        <f aca="false">IF($C2972="","",N($F2972)*N($H2972))</f>
        <v/>
      </c>
      <c r="L2972" s="38" t="str">
        <f aca="false">IF($C2972="","",N($F2972)*N($I2972))</f>
        <v/>
      </c>
      <c r="M2972" s="37" t="str">
        <f aca="false">IF(OR($C2972="",N(TOP!$C$12)=0),"",N($J2972)/TOP!$C$12)</f>
        <v/>
      </c>
      <c r="N2972" s="37" t="str">
        <f aca="false">IF(OR($C2972="",N(TOP!$C$13)=0),"",N($K2972)/TOP!$C$13)</f>
        <v/>
      </c>
      <c r="O2972" s="37" t="str">
        <f aca="false">IF(OR($C2972="",N(TOP!$C$14)=0),"",N($L2972)/TOP!$C$14)</f>
        <v/>
      </c>
      <c r="P2972" s="42" t="str">
        <f aca="false">IF($C2972="","",IFERROR(CHOOSE(MATCH(TOP!$C$10,{"【期間A】","【期間B】","【期間C】"},0),N($M2972),N($N2972),N($O2972)),0))</f>
        <v/>
      </c>
    </row>
    <row r="2973" customFormat="false" ht="15" hidden="false" customHeight="false" outlineLevel="0" collapsed="false">
      <c r="B2973" s="12" t="n">
        <v>2968</v>
      </c>
      <c r="C2973" s="36" t="str">
        <f aca="false">IF(②実績CSV_期間A!$M2969="","",②実績CSV_期間A!$M2969&amp;"")</f>
        <v/>
      </c>
      <c r="D2973" s="12" t="str">
        <f aca="false">IF($C2973="","",②実績CSV_期間A!$N2969)</f>
        <v/>
      </c>
      <c r="E2973" s="12" t="str">
        <f aca="false">IF($C2973="","",RIGHT($D2973,1))</f>
        <v/>
      </c>
      <c r="F2973" s="41" t="str">
        <f aca="false">IF($C2973="","",IFERROR(INDEX(サイズ換算マスタ!$C$6:$C$8,MATCH($E2973,サイズ換算マスタ!$B$6:$B$8,0)),1))</f>
        <v/>
      </c>
      <c r="G2973" s="38" t="str">
        <f aca="false">IF($C2973="","",SUMIFS(②実績CSV_期間A!$AA$2:$AA$5001,②実績CSV_期間A!$M$2:$M$5001,$C2973))</f>
        <v/>
      </c>
      <c r="H2973" s="38" t="str">
        <f aca="false">IF($C2973="","",SUMIFS(③実績CSV_期間B!$AA$2:$AA$5001,③実績CSV_期間B!$M$2:$M$5001,$C2973))</f>
        <v/>
      </c>
      <c r="I2973" s="38" t="str">
        <f aca="false">IF($C2973="","",SUMIFS(④実績CSV_期間C!$AA$2:$AA$5001,④実績CSV_期間C!$M$2:$M$5001,$C2973))</f>
        <v/>
      </c>
      <c r="J2973" s="38" t="str">
        <f aca="false">IF($C2973="","",N($F2973)*N($G2973))</f>
        <v/>
      </c>
      <c r="K2973" s="38" t="str">
        <f aca="false">IF($C2973="","",N($F2973)*N($H2973))</f>
        <v/>
      </c>
      <c r="L2973" s="38" t="str">
        <f aca="false">IF($C2973="","",N($F2973)*N($I2973))</f>
        <v/>
      </c>
      <c r="M2973" s="37" t="str">
        <f aca="false">IF(OR($C2973="",N(TOP!$C$12)=0),"",N($J2973)/TOP!$C$12)</f>
        <v/>
      </c>
      <c r="N2973" s="37" t="str">
        <f aca="false">IF(OR($C2973="",N(TOP!$C$13)=0),"",N($K2973)/TOP!$C$13)</f>
        <v/>
      </c>
      <c r="O2973" s="37" t="str">
        <f aca="false">IF(OR($C2973="",N(TOP!$C$14)=0),"",N($L2973)/TOP!$C$14)</f>
        <v/>
      </c>
      <c r="P2973" s="42" t="str">
        <f aca="false">IF($C2973="","",IFERROR(CHOOSE(MATCH(TOP!$C$10,{"【期間A】","【期間B】","【期間C】"},0),N($M2973),N($N2973),N($O2973)),0))</f>
        <v/>
      </c>
    </row>
    <row r="2974" customFormat="false" ht="15" hidden="false" customHeight="false" outlineLevel="0" collapsed="false">
      <c r="B2974" s="12" t="n">
        <v>2969</v>
      </c>
      <c r="C2974" s="36" t="str">
        <f aca="false">IF(②実績CSV_期間A!$M2970="","",②実績CSV_期間A!$M2970&amp;"")</f>
        <v/>
      </c>
      <c r="D2974" s="12" t="str">
        <f aca="false">IF($C2974="","",②実績CSV_期間A!$N2970)</f>
        <v/>
      </c>
      <c r="E2974" s="12" t="str">
        <f aca="false">IF($C2974="","",RIGHT($D2974,1))</f>
        <v/>
      </c>
      <c r="F2974" s="41" t="str">
        <f aca="false">IF($C2974="","",IFERROR(INDEX(サイズ換算マスタ!$C$6:$C$8,MATCH($E2974,サイズ換算マスタ!$B$6:$B$8,0)),1))</f>
        <v/>
      </c>
      <c r="G2974" s="38" t="str">
        <f aca="false">IF($C2974="","",SUMIFS(②実績CSV_期間A!$AA$2:$AA$5001,②実績CSV_期間A!$M$2:$M$5001,$C2974))</f>
        <v/>
      </c>
      <c r="H2974" s="38" t="str">
        <f aca="false">IF($C2974="","",SUMIFS(③実績CSV_期間B!$AA$2:$AA$5001,③実績CSV_期間B!$M$2:$M$5001,$C2974))</f>
        <v/>
      </c>
      <c r="I2974" s="38" t="str">
        <f aca="false">IF($C2974="","",SUMIFS(④実績CSV_期間C!$AA$2:$AA$5001,④実績CSV_期間C!$M$2:$M$5001,$C2974))</f>
        <v/>
      </c>
      <c r="J2974" s="38" t="str">
        <f aca="false">IF($C2974="","",N($F2974)*N($G2974))</f>
        <v/>
      </c>
      <c r="K2974" s="38" t="str">
        <f aca="false">IF($C2974="","",N($F2974)*N($H2974))</f>
        <v/>
      </c>
      <c r="L2974" s="38" t="str">
        <f aca="false">IF($C2974="","",N($F2974)*N($I2974))</f>
        <v/>
      </c>
      <c r="M2974" s="37" t="str">
        <f aca="false">IF(OR($C2974="",N(TOP!$C$12)=0),"",N($J2974)/TOP!$C$12)</f>
        <v/>
      </c>
      <c r="N2974" s="37" t="str">
        <f aca="false">IF(OR($C2974="",N(TOP!$C$13)=0),"",N($K2974)/TOP!$C$13)</f>
        <v/>
      </c>
      <c r="O2974" s="37" t="str">
        <f aca="false">IF(OR($C2974="",N(TOP!$C$14)=0),"",N($L2974)/TOP!$C$14)</f>
        <v/>
      </c>
      <c r="P2974" s="42" t="str">
        <f aca="false">IF($C2974="","",IFERROR(CHOOSE(MATCH(TOP!$C$10,{"【期間A】","【期間B】","【期間C】"},0),N($M2974),N($N2974),N($O2974)),0))</f>
        <v/>
      </c>
    </row>
    <row r="2975" customFormat="false" ht="15" hidden="false" customHeight="false" outlineLevel="0" collapsed="false">
      <c r="B2975" s="12" t="n">
        <v>2970</v>
      </c>
      <c r="C2975" s="36" t="str">
        <f aca="false">IF(②実績CSV_期間A!$M2971="","",②実績CSV_期間A!$M2971&amp;"")</f>
        <v/>
      </c>
      <c r="D2975" s="12" t="str">
        <f aca="false">IF($C2975="","",②実績CSV_期間A!$N2971)</f>
        <v/>
      </c>
      <c r="E2975" s="12" t="str">
        <f aca="false">IF($C2975="","",RIGHT($D2975,1))</f>
        <v/>
      </c>
      <c r="F2975" s="41" t="str">
        <f aca="false">IF($C2975="","",IFERROR(INDEX(サイズ換算マスタ!$C$6:$C$8,MATCH($E2975,サイズ換算マスタ!$B$6:$B$8,0)),1))</f>
        <v/>
      </c>
      <c r="G2975" s="38" t="str">
        <f aca="false">IF($C2975="","",SUMIFS(②実績CSV_期間A!$AA$2:$AA$5001,②実績CSV_期間A!$M$2:$M$5001,$C2975))</f>
        <v/>
      </c>
      <c r="H2975" s="38" t="str">
        <f aca="false">IF($C2975="","",SUMIFS(③実績CSV_期間B!$AA$2:$AA$5001,③実績CSV_期間B!$M$2:$M$5001,$C2975))</f>
        <v/>
      </c>
      <c r="I2975" s="38" t="str">
        <f aca="false">IF($C2975="","",SUMIFS(④実績CSV_期間C!$AA$2:$AA$5001,④実績CSV_期間C!$M$2:$M$5001,$C2975))</f>
        <v/>
      </c>
      <c r="J2975" s="38" t="str">
        <f aca="false">IF($C2975="","",N($F2975)*N($G2975))</f>
        <v/>
      </c>
      <c r="K2975" s="38" t="str">
        <f aca="false">IF($C2975="","",N($F2975)*N($H2975))</f>
        <v/>
      </c>
      <c r="L2975" s="38" t="str">
        <f aca="false">IF($C2975="","",N($F2975)*N($I2975))</f>
        <v/>
      </c>
      <c r="M2975" s="37" t="str">
        <f aca="false">IF(OR($C2975="",N(TOP!$C$12)=0),"",N($J2975)/TOP!$C$12)</f>
        <v/>
      </c>
      <c r="N2975" s="37" t="str">
        <f aca="false">IF(OR($C2975="",N(TOP!$C$13)=0),"",N($K2975)/TOP!$C$13)</f>
        <v/>
      </c>
      <c r="O2975" s="37" t="str">
        <f aca="false">IF(OR($C2975="",N(TOP!$C$14)=0),"",N($L2975)/TOP!$C$14)</f>
        <v/>
      </c>
      <c r="P2975" s="42" t="str">
        <f aca="false">IF($C2975="","",IFERROR(CHOOSE(MATCH(TOP!$C$10,{"【期間A】","【期間B】","【期間C】"},0),N($M2975),N($N2975),N($O2975)),0))</f>
        <v/>
      </c>
    </row>
    <row r="2976" customFormat="false" ht="15" hidden="false" customHeight="false" outlineLevel="0" collapsed="false">
      <c r="B2976" s="12" t="n">
        <v>2971</v>
      </c>
      <c r="C2976" s="36" t="str">
        <f aca="false">IF(②実績CSV_期間A!$M2972="","",②実績CSV_期間A!$M2972&amp;"")</f>
        <v/>
      </c>
      <c r="D2976" s="12" t="str">
        <f aca="false">IF($C2976="","",②実績CSV_期間A!$N2972)</f>
        <v/>
      </c>
      <c r="E2976" s="12" t="str">
        <f aca="false">IF($C2976="","",RIGHT($D2976,1))</f>
        <v/>
      </c>
      <c r="F2976" s="41" t="str">
        <f aca="false">IF($C2976="","",IFERROR(INDEX(サイズ換算マスタ!$C$6:$C$8,MATCH($E2976,サイズ換算マスタ!$B$6:$B$8,0)),1))</f>
        <v/>
      </c>
      <c r="G2976" s="38" t="str">
        <f aca="false">IF($C2976="","",SUMIFS(②実績CSV_期間A!$AA$2:$AA$5001,②実績CSV_期間A!$M$2:$M$5001,$C2976))</f>
        <v/>
      </c>
      <c r="H2976" s="38" t="str">
        <f aca="false">IF($C2976="","",SUMIFS(③実績CSV_期間B!$AA$2:$AA$5001,③実績CSV_期間B!$M$2:$M$5001,$C2976))</f>
        <v/>
      </c>
      <c r="I2976" s="38" t="str">
        <f aca="false">IF($C2976="","",SUMIFS(④実績CSV_期間C!$AA$2:$AA$5001,④実績CSV_期間C!$M$2:$M$5001,$C2976))</f>
        <v/>
      </c>
      <c r="J2976" s="38" t="str">
        <f aca="false">IF($C2976="","",N($F2976)*N($G2976))</f>
        <v/>
      </c>
      <c r="K2976" s="38" t="str">
        <f aca="false">IF($C2976="","",N($F2976)*N($H2976))</f>
        <v/>
      </c>
      <c r="L2976" s="38" t="str">
        <f aca="false">IF($C2976="","",N($F2976)*N($I2976))</f>
        <v/>
      </c>
      <c r="M2976" s="37" t="str">
        <f aca="false">IF(OR($C2976="",N(TOP!$C$12)=0),"",N($J2976)/TOP!$C$12)</f>
        <v/>
      </c>
      <c r="N2976" s="37" t="str">
        <f aca="false">IF(OR($C2976="",N(TOP!$C$13)=0),"",N($K2976)/TOP!$C$13)</f>
        <v/>
      </c>
      <c r="O2976" s="37" t="str">
        <f aca="false">IF(OR($C2976="",N(TOP!$C$14)=0),"",N($L2976)/TOP!$C$14)</f>
        <v/>
      </c>
      <c r="P2976" s="42" t="str">
        <f aca="false">IF($C2976="","",IFERROR(CHOOSE(MATCH(TOP!$C$10,{"【期間A】","【期間B】","【期間C】"},0),N($M2976),N($N2976),N($O2976)),0))</f>
        <v/>
      </c>
    </row>
    <row r="2977" customFormat="false" ht="15" hidden="false" customHeight="false" outlineLevel="0" collapsed="false">
      <c r="B2977" s="12" t="n">
        <v>2972</v>
      </c>
      <c r="C2977" s="36" t="str">
        <f aca="false">IF(②実績CSV_期間A!$M2973="","",②実績CSV_期間A!$M2973&amp;"")</f>
        <v/>
      </c>
      <c r="D2977" s="12" t="str">
        <f aca="false">IF($C2977="","",②実績CSV_期間A!$N2973)</f>
        <v/>
      </c>
      <c r="E2977" s="12" t="str">
        <f aca="false">IF($C2977="","",RIGHT($D2977,1))</f>
        <v/>
      </c>
      <c r="F2977" s="41" t="str">
        <f aca="false">IF($C2977="","",IFERROR(INDEX(サイズ換算マスタ!$C$6:$C$8,MATCH($E2977,サイズ換算マスタ!$B$6:$B$8,0)),1))</f>
        <v/>
      </c>
      <c r="G2977" s="38" t="str">
        <f aca="false">IF($C2977="","",SUMIFS(②実績CSV_期間A!$AA$2:$AA$5001,②実績CSV_期間A!$M$2:$M$5001,$C2977))</f>
        <v/>
      </c>
      <c r="H2977" s="38" t="str">
        <f aca="false">IF($C2977="","",SUMIFS(③実績CSV_期間B!$AA$2:$AA$5001,③実績CSV_期間B!$M$2:$M$5001,$C2977))</f>
        <v/>
      </c>
      <c r="I2977" s="38" t="str">
        <f aca="false">IF($C2977="","",SUMIFS(④実績CSV_期間C!$AA$2:$AA$5001,④実績CSV_期間C!$M$2:$M$5001,$C2977))</f>
        <v/>
      </c>
      <c r="J2977" s="38" t="str">
        <f aca="false">IF($C2977="","",N($F2977)*N($G2977))</f>
        <v/>
      </c>
      <c r="K2977" s="38" t="str">
        <f aca="false">IF($C2977="","",N($F2977)*N($H2977))</f>
        <v/>
      </c>
      <c r="L2977" s="38" t="str">
        <f aca="false">IF($C2977="","",N($F2977)*N($I2977))</f>
        <v/>
      </c>
      <c r="M2977" s="37" t="str">
        <f aca="false">IF(OR($C2977="",N(TOP!$C$12)=0),"",N($J2977)/TOP!$C$12)</f>
        <v/>
      </c>
      <c r="N2977" s="37" t="str">
        <f aca="false">IF(OR($C2977="",N(TOP!$C$13)=0),"",N($K2977)/TOP!$C$13)</f>
        <v/>
      </c>
      <c r="O2977" s="37" t="str">
        <f aca="false">IF(OR($C2977="",N(TOP!$C$14)=0),"",N($L2977)/TOP!$C$14)</f>
        <v/>
      </c>
      <c r="P2977" s="42" t="str">
        <f aca="false">IF($C2977="","",IFERROR(CHOOSE(MATCH(TOP!$C$10,{"【期間A】","【期間B】","【期間C】"},0),N($M2977),N($N2977),N($O2977)),0))</f>
        <v/>
      </c>
    </row>
    <row r="2978" customFormat="false" ht="15" hidden="false" customHeight="false" outlineLevel="0" collapsed="false">
      <c r="B2978" s="12" t="n">
        <v>2973</v>
      </c>
      <c r="C2978" s="36" t="str">
        <f aca="false">IF(②実績CSV_期間A!$M2974="","",②実績CSV_期間A!$M2974&amp;"")</f>
        <v/>
      </c>
      <c r="D2978" s="12" t="str">
        <f aca="false">IF($C2978="","",②実績CSV_期間A!$N2974)</f>
        <v/>
      </c>
      <c r="E2978" s="12" t="str">
        <f aca="false">IF($C2978="","",RIGHT($D2978,1))</f>
        <v/>
      </c>
      <c r="F2978" s="41" t="str">
        <f aca="false">IF($C2978="","",IFERROR(INDEX(サイズ換算マスタ!$C$6:$C$8,MATCH($E2978,サイズ換算マスタ!$B$6:$B$8,0)),1))</f>
        <v/>
      </c>
      <c r="G2978" s="38" t="str">
        <f aca="false">IF($C2978="","",SUMIFS(②実績CSV_期間A!$AA$2:$AA$5001,②実績CSV_期間A!$M$2:$M$5001,$C2978))</f>
        <v/>
      </c>
      <c r="H2978" s="38" t="str">
        <f aca="false">IF($C2978="","",SUMIFS(③実績CSV_期間B!$AA$2:$AA$5001,③実績CSV_期間B!$M$2:$M$5001,$C2978))</f>
        <v/>
      </c>
      <c r="I2978" s="38" t="str">
        <f aca="false">IF($C2978="","",SUMIFS(④実績CSV_期間C!$AA$2:$AA$5001,④実績CSV_期間C!$M$2:$M$5001,$C2978))</f>
        <v/>
      </c>
      <c r="J2978" s="38" t="str">
        <f aca="false">IF($C2978="","",N($F2978)*N($G2978))</f>
        <v/>
      </c>
      <c r="K2978" s="38" t="str">
        <f aca="false">IF($C2978="","",N($F2978)*N($H2978))</f>
        <v/>
      </c>
      <c r="L2978" s="38" t="str">
        <f aca="false">IF($C2978="","",N($F2978)*N($I2978))</f>
        <v/>
      </c>
      <c r="M2978" s="37" t="str">
        <f aca="false">IF(OR($C2978="",N(TOP!$C$12)=0),"",N($J2978)/TOP!$C$12)</f>
        <v/>
      </c>
      <c r="N2978" s="37" t="str">
        <f aca="false">IF(OR($C2978="",N(TOP!$C$13)=0),"",N($K2978)/TOP!$C$13)</f>
        <v/>
      </c>
      <c r="O2978" s="37" t="str">
        <f aca="false">IF(OR($C2978="",N(TOP!$C$14)=0),"",N($L2978)/TOP!$C$14)</f>
        <v/>
      </c>
      <c r="P2978" s="42" t="str">
        <f aca="false">IF($C2978="","",IFERROR(CHOOSE(MATCH(TOP!$C$10,{"【期間A】","【期間B】","【期間C】"},0),N($M2978),N($N2978),N($O2978)),0))</f>
        <v/>
      </c>
    </row>
    <row r="2979" customFormat="false" ht="15" hidden="false" customHeight="false" outlineLevel="0" collapsed="false">
      <c r="B2979" s="12" t="n">
        <v>2974</v>
      </c>
      <c r="C2979" s="36" t="str">
        <f aca="false">IF(②実績CSV_期間A!$M2975="","",②実績CSV_期間A!$M2975&amp;"")</f>
        <v/>
      </c>
      <c r="D2979" s="12" t="str">
        <f aca="false">IF($C2979="","",②実績CSV_期間A!$N2975)</f>
        <v/>
      </c>
      <c r="E2979" s="12" t="str">
        <f aca="false">IF($C2979="","",RIGHT($D2979,1))</f>
        <v/>
      </c>
      <c r="F2979" s="41" t="str">
        <f aca="false">IF($C2979="","",IFERROR(INDEX(サイズ換算マスタ!$C$6:$C$8,MATCH($E2979,サイズ換算マスタ!$B$6:$B$8,0)),1))</f>
        <v/>
      </c>
      <c r="G2979" s="38" t="str">
        <f aca="false">IF($C2979="","",SUMIFS(②実績CSV_期間A!$AA$2:$AA$5001,②実績CSV_期間A!$M$2:$M$5001,$C2979))</f>
        <v/>
      </c>
      <c r="H2979" s="38" t="str">
        <f aca="false">IF($C2979="","",SUMIFS(③実績CSV_期間B!$AA$2:$AA$5001,③実績CSV_期間B!$M$2:$M$5001,$C2979))</f>
        <v/>
      </c>
      <c r="I2979" s="38" t="str">
        <f aca="false">IF($C2979="","",SUMIFS(④実績CSV_期間C!$AA$2:$AA$5001,④実績CSV_期間C!$M$2:$M$5001,$C2979))</f>
        <v/>
      </c>
      <c r="J2979" s="38" t="str">
        <f aca="false">IF($C2979="","",N($F2979)*N($G2979))</f>
        <v/>
      </c>
      <c r="K2979" s="38" t="str">
        <f aca="false">IF($C2979="","",N($F2979)*N($H2979))</f>
        <v/>
      </c>
      <c r="L2979" s="38" t="str">
        <f aca="false">IF($C2979="","",N($F2979)*N($I2979))</f>
        <v/>
      </c>
      <c r="M2979" s="37" t="str">
        <f aca="false">IF(OR($C2979="",N(TOP!$C$12)=0),"",N($J2979)/TOP!$C$12)</f>
        <v/>
      </c>
      <c r="N2979" s="37" t="str">
        <f aca="false">IF(OR($C2979="",N(TOP!$C$13)=0),"",N($K2979)/TOP!$C$13)</f>
        <v/>
      </c>
      <c r="O2979" s="37" t="str">
        <f aca="false">IF(OR($C2979="",N(TOP!$C$14)=0),"",N($L2979)/TOP!$C$14)</f>
        <v/>
      </c>
      <c r="P2979" s="42" t="str">
        <f aca="false">IF($C2979="","",IFERROR(CHOOSE(MATCH(TOP!$C$10,{"【期間A】","【期間B】","【期間C】"},0),N($M2979),N($N2979),N($O2979)),0))</f>
        <v/>
      </c>
    </row>
    <row r="2980" customFormat="false" ht="15" hidden="false" customHeight="false" outlineLevel="0" collapsed="false">
      <c r="B2980" s="12" t="n">
        <v>2975</v>
      </c>
      <c r="C2980" s="36" t="str">
        <f aca="false">IF(②実績CSV_期間A!$M2976="","",②実績CSV_期間A!$M2976&amp;"")</f>
        <v/>
      </c>
      <c r="D2980" s="12" t="str">
        <f aca="false">IF($C2980="","",②実績CSV_期間A!$N2976)</f>
        <v/>
      </c>
      <c r="E2980" s="12" t="str">
        <f aca="false">IF($C2980="","",RIGHT($D2980,1))</f>
        <v/>
      </c>
      <c r="F2980" s="41" t="str">
        <f aca="false">IF($C2980="","",IFERROR(INDEX(サイズ換算マスタ!$C$6:$C$8,MATCH($E2980,サイズ換算マスタ!$B$6:$B$8,0)),1))</f>
        <v/>
      </c>
      <c r="G2980" s="38" t="str">
        <f aca="false">IF($C2980="","",SUMIFS(②実績CSV_期間A!$AA$2:$AA$5001,②実績CSV_期間A!$M$2:$M$5001,$C2980))</f>
        <v/>
      </c>
      <c r="H2980" s="38" t="str">
        <f aca="false">IF($C2980="","",SUMIFS(③実績CSV_期間B!$AA$2:$AA$5001,③実績CSV_期間B!$M$2:$M$5001,$C2980))</f>
        <v/>
      </c>
      <c r="I2980" s="38" t="str">
        <f aca="false">IF($C2980="","",SUMIFS(④実績CSV_期間C!$AA$2:$AA$5001,④実績CSV_期間C!$M$2:$M$5001,$C2980))</f>
        <v/>
      </c>
      <c r="J2980" s="38" t="str">
        <f aca="false">IF($C2980="","",N($F2980)*N($G2980))</f>
        <v/>
      </c>
      <c r="K2980" s="38" t="str">
        <f aca="false">IF($C2980="","",N($F2980)*N($H2980))</f>
        <v/>
      </c>
      <c r="L2980" s="38" t="str">
        <f aca="false">IF($C2980="","",N($F2980)*N($I2980))</f>
        <v/>
      </c>
      <c r="M2980" s="37" t="str">
        <f aca="false">IF(OR($C2980="",N(TOP!$C$12)=0),"",N($J2980)/TOP!$C$12)</f>
        <v/>
      </c>
      <c r="N2980" s="37" t="str">
        <f aca="false">IF(OR($C2980="",N(TOP!$C$13)=0),"",N($K2980)/TOP!$C$13)</f>
        <v/>
      </c>
      <c r="O2980" s="37" t="str">
        <f aca="false">IF(OR($C2980="",N(TOP!$C$14)=0),"",N($L2980)/TOP!$C$14)</f>
        <v/>
      </c>
      <c r="P2980" s="42" t="str">
        <f aca="false">IF($C2980="","",IFERROR(CHOOSE(MATCH(TOP!$C$10,{"【期間A】","【期間B】","【期間C】"},0),N($M2980),N($N2980),N($O2980)),0))</f>
        <v/>
      </c>
    </row>
    <row r="2981" customFormat="false" ht="15" hidden="false" customHeight="false" outlineLevel="0" collapsed="false">
      <c r="B2981" s="12" t="n">
        <v>2976</v>
      </c>
      <c r="C2981" s="36" t="str">
        <f aca="false">IF(②実績CSV_期間A!$M2977="","",②実績CSV_期間A!$M2977&amp;"")</f>
        <v/>
      </c>
      <c r="D2981" s="12" t="str">
        <f aca="false">IF($C2981="","",②実績CSV_期間A!$N2977)</f>
        <v/>
      </c>
      <c r="E2981" s="12" t="str">
        <f aca="false">IF($C2981="","",RIGHT($D2981,1))</f>
        <v/>
      </c>
      <c r="F2981" s="41" t="str">
        <f aca="false">IF($C2981="","",IFERROR(INDEX(サイズ換算マスタ!$C$6:$C$8,MATCH($E2981,サイズ換算マスタ!$B$6:$B$8,0)),1))</f>
        <v/>
      </c>
      <c r="G2981" s="38" t="str">
        <f aca="false">IF($C2981="","",SUMIFS(②実績CSV_期間A!$AA$2:$AA$5001,②実績CSV_期間A!$M$2:$M$5001,$C2981))</f>
        <v/>
      </c>
      <c r="H2981" s="38" t="str">
        <f aca="false">IF($C2981="","",SUMIFS(③実績CSV_期間B!$AA$2:$AA$5001,③実績CSV_期間B!$M$2:$M$5001,$C2981))</f>
        <v/>
      </c>
      <c r="I2981" s="38" t="str">
        <f aca="false">IF($C2981="","",SUMIFS(④実績CSV_期間C!$AA$2:$AA$5001,④実績CSV_期間C!$M$2:$M$5001,$C2981))</f>
        <v/>
      </c>
      <c r="J2981" s="38" t="str">
        <f aca="false">IF($C2981="","",N($F2981)*N($G2981))</f>
        <v/>
      </c>
      <c r="K2981" s="38" t="str">
        <f aca="false">IF($C2981="","",N($F2981)*N($H2981))</f>
        <v/>
      </c>
      <c r="L2981" s="38" t="str">
        <f aca="false">IF($C2981="","",N($F2981)*N($I2981))</f>
        <v/>
      </c>
      <c r="M2981" s="37" t="str">
        <f aca="false">IF(OR($C2981="",N(TOP!$C$12)=0),"",N($J2981)/TOP!$C$12)</f>
        <v/>
      </c>
      <c r="N2981" s="37" t="str">
        <f aca="false">IF(OR($C2981="",N(TOP!$C$13)=0),"",N($K2981)/TOP!$C$13)</f>
        <v/>
      </c>
      <c r="O2981" s="37" t="str">
        <f aca="false">IF(OR($C2981="",N(TOP!$C$14)=0),"",N($L2981)/TOP!$C$14)</f>
        <v/>
      </c>
      <c r="P2981" s="42" t="str">
        <f aca="false">IF($C2981="","",IFERROR(CHOOSE(MATCH(TOP!$C$10,{"【期間A】","【期間B】","【期間C】"},0),N($M2981),N($N2981),N($O2981)),0))</f>
        <v/>
      </c>
    </row>
    <row r="2982" customFormat="false" ht="15" hidden="false" customHeight="false" outlineLevel="0" collapsed="false">
      <c r="B2982" s="12" t="n">
        <v>2977</v>
      </c>
      <c r="C2982" s="36" t="str">
        <f aca="false">IF(②実績CSV_期間A!$M2978="","",②実績CSV_期間A!$M2978&amp;"")</f>
        <v/>
      </c>
      <c r="D2982" s="12" t="str">
        <f aca="false">IF($C2982="","",②実績CSV_期間A!$N2978)</f>
        <v/>
      </c>
      <c r="E2982" s="12" t="str">
        <f aca="false">IF($C2982="","",RIGHT($D2982,1))</f>
        <v/>
      </c>
      <c r="F2982" s="41" t="str">
        <f aca="false">IF($C2982="","",IFERROR(INDEX(サイズ換算マスタ!$C$6:$C$8,MATCH($E2982,サイズ換算マスタ!$B$6:$B$8,0)),1))</f>
        <v/>
      </c>
      <c r="G2982" s="38" t="str">
        <f aca="false">IF($C2982="","",SUMIFS(②実績CSV_期間A!$AA$2:$AA$5001,②実績CSV_期間A!$M$2:$M$5001,$C2982))</f>
        <v/>
      </c>
      <c r="H2982" s="38" t="str">
        <f aca="false">IF($C2982="","",SUMIFS(③実績CSV_期間B!$AA$2:$AA$5001,③実績CSV_期間B!$M$2:$M$5001,$C2982))</f>
        <v/>
      </c>
      <c r="I2982" s="38" t="str">
        <f aca="false">IF($C2982="","",SUMIFS(④実績CSV_期間C!$AA$2:$AA$5001,④実績CSV_期間C!$M$2:$M$5001,$C2982))</f>
        <v/>
      </c>
      <c r="J2982" s="38" t="str">
        <f aca="false">IF($C2982="","",N($F2982)*N($G2982))</f>
        <v/>
      </c>
      <c r="K2982" s="38" t="str">
        <f aca="false">IF($C2982="","",N($F2982)*N($H2982))</f>
        <v/>
      </c>
      <c r="L2982" s="38" t="str">
        <f aca="false">IF($C2982="","",N($F2982)*N($I2982))</f>
        <v/>
      </c>
      <c r="M2982" s="37" t="str">
        <f aca="false">IF(OR($C2982="",N(TOP!$C$12)=0),"",N($J2982)/TOP!$C$12)</f>
        <v/>
      </c>
      <c r="N2982" s="37" t="str">
        <f aca="false">IF(OR($C2982="",N(TOP!$C$13)=0),"",N($K2982)/TOP!$C$13)</f>
        <v/>
      </c>
      <c r="O2982" s="37" t="str">
        <f aca="false">IF(OR($C2982="",N(TOP!$C$14)=0),"",N($L2982)/TOP!$C$14)</f>
        <v/>
      </c>
      <c r="P2982" s="42" t="str">
        <f aca="false">IF($C2982="","",IFERROR(CHOOSE(MATCH(TOP!$C$10,{"【期間A】","【期間B】","【期間C】"},0),N($M2982),N($N2982),N($O2982)),0))</f>
        <v/>
      </c>
    </row>
    <row r="2983" customFormat="false" ht="15" hidden="false" customHeight="false" outlineLevel="0" collapsed="false">
      <c r="B2983" s="12" t="n">
        <v>2978</v>
      </c>
      <c r="C2983" s="36" t="str">
        <f aca="false">IF(②実績CSV_期間A!$M2979="","",②実績CSV_期間A!$M2979&amp;"")</f>
        <v/>
      </c>
      <c r="D2983" s="12" t="str">
        <f aca="false">IF($C2983="","",②実績CSV_期間A!$N2979)</f>
        <v/>
      </c>
      <c r="E2983" s="12" t="str">
        <f aca="false">IF($C2983="","",RIGHT($D2983,1))</f>
        <v/>
      </c>
      <c r="F2983" s="41" t="str">
        <f aca="false">IF($C2983="","",IFERROR(INDEX(サイズ換算マスタ!$C$6:$C$8,MATCH($E2983,サイズ換算マスタ!$B$6:$B$8,0)),1))</f>
        <v/>
      </c>
      <c r="G2983" s="38" t="str">
        <f aca="false">IF($C2983="","",SUMIFS(②実績CSV_期間A!$AA$2:$AA$5001,②実績CSV_期間A!$M$2:$M$5001,$C2983))</f>
        <v/>
      </c>
      <c r="H2983" s="38" t="str">
        <f aca="false">IF($C2983="","",SUMIFS(③実績CSV_期間B!$AA$2:$AA$5001,③実績CSV_期間B!$M$2:$M$5001,$C2983))</f>
        <v/>
      </c>
      <c r="I2983" s="38" t="str">
        <f aca="false">IF($C2983="","",SUMIFS(④実績CSV_期間C!$AA$2:$AA$5001,④実績CSV_期間C!$M$2:$M$5001,$C2983))</f>
        <v/>
      </c>
      <c r="J2983" s="38" t="str">
        <f aca="false">IF($C2983="","",N($F2983)*N($G2983))</f>
        <v/>
      </c>
      <c r="K2983" s="38" t="str">
        <f aca="false">IF($C2983="","",N($F2983)*N($H2983))</f>
        <v/>
      </c>
      <c r="L2983" s="38" t="str">
        <f aca="false">IF($C2983="","",N($F2983)*N($I2983))</f>
        <v/>
      </c>
      <c r="M2983" s="37" t="str">
        <f aca="false">IF(OR($C2983="",N(TOP!$C$12)=0),"",N($J2983)/TOP!$C$12)</f>
        <v/>
      </c>
      <c r="N2983" s="37" t="str">
        <f aca="false">IF(OR($C2983="",N(TOP!$C$13)=0),"",N($K2983)/TOP!$C$13)</f>
        <v/>
      </c>
      <c r="O2983" s="37" t="str">
        <f aca="false">IF(OR($C2983="",N(TOP!$C$14)=0),"",N($L2983)/TOP!$C$14)</f>
        <v/>
      </c>
      <c r="P2983" s="42" t="str">
        <f aca="false">IF($C2983="","",IFERROR(CHOOSE(MATCH(TOP!$C$10,{"【期間A】","【期間B】","【期間C】"},0),N($M2983),N($N2983),N($O2983)),0))</f>
        <v/>
      </c>
    </row>
    <row r="2984" customFormat="false" ht="15" hidden="false" customHeight="false" outlineLevel="0" collapsed="false">
      <c r="B2984" s="12" t="n">
        <v>2979</v>
      </c>
      <c r="C2984" s="36" t="str">
        <f aca="false">IF(②実績CSV_期間A!$M2980="","",②実績CSV_期間A!$M2980&amp;"")</f>
        <v/>
      </c>
      <c r="D2984" s="12" t="str">
        <f aca="false">IF($C2984="","",②実績CSV_期間A!$N2980)</f>
        <v/>
      </c>
      <c r="E2984" s="12" t="str">
        <f aca="false">IF($C2984="","",RIGHT($D2984,1))</f>
        <v/>
      </c>
      <c r="F2984" s="41" t="str">
        <f aca="false">IF($C2984="","",IFERROR(INDEX(サイズ換算マスタ!$C$6:$C$8,MATCH($E2984,サイズ換算マスタ!$B$6:$B$8,0)),1))</f>
        <v/>
      </c>
      <c r="G2984" s="38" t="str">
        <f aca="false">IF($C2984="","",SUMIFS(②実績CSV_期間A!$AA$2:$AA$5001,②実績CSV_期間A!$M$2:$M$5001,$C2984))</f>
        <v/>
      </c>
      <c r="H2984" s="38" t="str">
        <f aca="false">IF($C2984="","",SUMIFS(③実績CSV_期間B!$AA$2:$AA$5001,③実績CSV_期間B!$M$2:$M$5001,$C2984))</f>
        <v/>
      </c>
      <c r="I2984" s="38" t="str">
        <f aca="false">IF($C2984="","",SUMIFS(④実績CSV_期間C!$AA$2:$AA$5001,④実績CSV_期間C!$M$2:$M$5001,$C2984))</f>
        <v/>
      </c>
      <c r="J2984" s="38" t="str">
        <f aca="false">IF($C2984="","",N($F2984)*N($G2984))</f>
        <v/>
      </c>
      <c r="K2984" s="38" t="str">
        <f aca="false">IF($C2984="","",N($F2984)*N($H2984))</f>
        <v/>
      </c>
      <c r="L2984" s="38" t="str">
        <f aca="false">IF($C2984="","",N($F2984)*N($I2984))</f>
        <v/>
      </c>
      <c r="M2984" s="37" t="str">
        <f aca="false">IF(OR($C2984="",N(TOP!$C$12)=0),"",N($J2984)/TOP!$C$12)</f>
        <v/>
      </c>
      <c r="N2984" s="37" t="str">
        <f aca="false">IF(OR($C2984="",N(TOP!$C$13)=0),"",N($K2984)/TOP!$C$13)</f>
        <v/>
      </c>
      <c r="O2984" s="37" t="str">
        <f aca="false">IF(OR($C2984="",N(TOP!$C$14)=0),"",N($L2984)/TOP!$C$14)</f>
        <v/>
      </c>
      <c r="P2984" s="42" t="str">
        <f aca="false">IF($C2984="","",IFERROR(CHOOSE(MATCH(TOP!$C$10,{"【期間A】","【期間B】","【期間C】"},0),N($M2984),N($N2984),N($O2984)),0))</f>
        <v/>
      </c>
    </row>
    <row r="2985" customFormat="false" ht="15" hidden="false" customHeight="false" outlineLevel="0" collapsed="false">
      <c r="B2985" s="12" t="n">
        <v>2980</v>
      </c>
      <c r="C2985" s="36" t="str">
        <f aca="false">IF(②実績CSV_期間A!$M2981="","",②実績CSV_期間A!$M2981&amp;"")</f>
        <v/>
      </c>
      <c r="D2985" s="12" t="str">
        <f aca="false">IF($C2985="","",②実績CSV_期間A!$N2981)</f>
        <v/>
      </c>
      <c r="E2985" s="12" t="str">
        <f aca="false">IF($C2985="","",RIGHT($D2985,1))</f>
        <v/>
      </c>
      <c r="F2985" s="41" t="str">
        <f aca="false">IF($C2985="","",IFERROR(INDEX(サイズ換算マスタ!$C$6:$C$8,MATCH($E2985,サイズ換算マスタ!$B$6:$B$8,0)),1))</f>
        <v/>
      </c>
      <c r="G2985" s="38" t="str">
        <f aca="false">IF($C2985="","",SUMIFS(②実績CSV_期間A!$AA$2:$AA$5001,②実績CSV_期間A!$M$2:$M$5001,$C2985))</f>
        <v/>
      </c>
      <c r="H2985" s="38" t="str">
        <f aca="false">IF($C2985="","",SUMIFS(③実績CSV_期間B!$AA$2:$AA$5001,③実績CSV_期間B!$M$2:$M$5001,$C2985))</f>
        <v/>
      </c>
      <c r="I2985" s="38" t="str">
        <f aca="false">IF($C2985="","",SUMIFS(④実績CSV_期間C!$AA$2:$AA$5001,④実績CSV_期間C!$M$2:$M$5001,$C2985))</f>
        <v/>
      </c>
      <c r="J2985" s="38" t="str">
        <f aca="false">IF($C2985="","",N($F2985)*N($G2985))</f>
        <v/>
      </c>
      <c r="K2985" s="38" t="str">
        <f aca="false">IF($C2985="","",N($F2985)*N($H2985))</f>
        <v/>
      </c>
      <c r="L2985" s="38" t="str">
        <f aca="false">IF($C2985="","",N($F2985)*N($I2985))</f>
        <v/>
      </c>
      <c r="M2985" s="37" t="str">
        <f aca="false">IF(OR($C2985="",N(TOP!$C$12)=0),"",N($J2985)/TOP!$C$12)</f>
        <v/>
      </c>
      <c r="N2985" s="37" t="str">
        <f aca="false">IF(OR($C2985="",N(TOP!$C$13)=0),"",N($K2985)/TOP!$C$13)</f>
        <v/>
      </c>
      <c r="O2985" s="37" t="str">
        <f aca="false">IF(OR($C2985="",N(TOP!$C$14)=0),"",N($L2985)/TOP!$C$14)</f>
        <v/>
      </c>
      <c r="P2985" s="42" t="str">
        <f aca="false">IF($C2985="","",IFERROR(CHOOSE(MATCH(TOP!$C$10,{"【期間A】","【期間B】","【期間C】"},0),N($M2985),N($N2985),N($O2985)),0))</f>
        <v/>
      </c>
    </row>
    <row r="2986" customFormat="false" ht="15" hidden="false" customHeight="false" outlineLevel="0" collapsed="false">
      <c r="B2986" s="12" t="n">
        <v>2981</v>
      </c>
      <c r="C2986" s="36" t="str">
        <f aca="false">IF(②実績CSV_期間A!$M2982="","",②実績CSV_期間A!$M2982&amp;"")</f>
        <v/>
      </c>
      <c r="D2986" s="12" t="str">
        <f aca="false">IF($C2986="","",②実績CSV_期間A!$N2982)</f>
        <v/>
      </c>
      <c r="E2986" s="12" t="str">
        <f aca="false">IF($C2986="","",RIGHT($D2986,1))</f>
        <v/>
      </c>
      <c r="F2986" s="41" t="str">
        <f aca="false">IF($C2986="","",IFERROR(INDEX(サイズ換算マスタ!$C$6:$C$8,MATCH($E2986,サイズ換算マスタ!$B$6:$B$8,0)),1))</f>
        <v/>
      </c>
      <c r="G2986" s="38" t="str">
        <f aca="false">IF($C2986="","",SUMIFS(②実績CSV_期間A!$AA$2:$AA$5001,②実績CSV_期間A!$M$2:$M$5001,$C2986))</f>
        <v/>
      </c>
      <c r="H2986" s="38" t="str">
        <f aca="false">IF($C2986="","",SUMIFS(③実績CSV_期間B!$AA$2:$AA$5001,③実績CSV_期間B!$M$2:$M$5001,$C2986))</f>
        <v/>
      </c>
      <c r="I2986" s="38" t="str">
        <f aca="false">IF($C2986="","",SUMIFS(④実績CSV_期間C!$AA$2:$AA$5001,④実績CSV_期間C!$M$2:$M$5001,$C2986))</f>
        <v/>
      </c>
      <c r="J2986" s="38" t="str">
        <f aca="false">IF($C2986="","",N($F2986)*N($G2986))</f>
        <v/>
      </c>
      <c r="K2986" s="38" t="str">
        <f aca="false">IF($C2986="","",N($F2986)*N($H2986))</f>
        <v/>
      </c>
      <c r="L2986" s="38" t="str">
        <f aca="false">IF($C2986="","",N($F2986)*N($I2986))</f>
        <v/>
      </c>
      <c r="M2986" s="37" t="str">
        <f aca="false">IF(OR($C2986="",N(TOP!$C$12)=0),"",N($J2986)/TOP!$C$12)</f>
        <v/>
      </c>
      <c r="N2986" s="37" t="str">
        <f aca="false">IF(OR($C2986="",N(TOP!$C$13)=0),"",N($K2986)/TOP!$C$13)</f>
        <v/>
      </c>
      <c r="O2986" s="37" t="str">
        <f aca="false">IF(OR($C2986="",N(TOP!$C$14)=0),"",N($L2986)/TOP!$C$14)</f>
        <v/>
      </c>
      <c r="P2986" s="42" t="str">
        <f aca="false">IF($C2986="","",IFERROR(CHOOSE(MATCH(TOP!$C$10,{"【期間A】","【期間B】","【期間C】"},0),N($M2986),N($N2986),N($O2986)),0))</f>
        <v/>
      </c>
    </row>
    <row r="2987" customFormat="false" ht="15" hidden="false" customHeight="false" outlineLevel="0" collapsed="false">
      <c r="B2987" s="12" t="n">
        <v>2982</v>
      </c>
      <c r="C2987" s="36" t="str">
        <f aca="false">IF(②実績CSV_期間A!$M2983="","",②実績CSV_期間A!$M2983&amp;"")</f>
        <v/>
      </c>
      <c r="D2987" s="12" t="str">
        <f aca="false">IF($C2987="","",②実績CSV_期間A!$N2983)</f>
        <v/>
      </c>
      <c r="E2987" s="12" t="str">
        <f aca="false">IF($C2987="","",RIGHT($D2987,1))</f>
        <v/>
      </c>
      <c r="F2987" s="41" t="str">
        <f aca="false">IF($C2987="","",IFERROR(INDEX(サイズ換算マスタ!$C$6:$C$8,MATCH($E2987,サイズ換算マスタ!$B$6:$B$8,0)),1))</f>
        <v/>
      </c>
      <c r="G2987" s="38" t="str">
        <f aca="false">IF($C2987="","",SUMIFS(②実績CSV_期間A!$AA$2:$AA$5001,②実績CSV_期間A!$M$2:$M$5001,$C2987))</f>
        <v/>
      </c>
      <c r="H2987" s="38" t="str">
        <f aca="false">IF($C2987="","",SUMIFS(③実績CSV_期間B!$AA$2:$AA$5001,③実績CSV_期間B!$M$2:$M$5001,$C2987))</f>
        <v/>
      </c>
      <c r="I2987" s="38" t="str">
        <f aca="false">IF($C2987="","",SUMIFS(④実績CSV_期間C!$AA$2:$AA$5001,④実績CSV_期間C!$M$2:$M$5001,$C2987))</f>
        <v/>
      </c>
      <c r="J2987" s="38" t="str">
        <f aca="false">IF($C2987="","",N($F2987)*N($G2987))</f>
        <v/>
      </c>
      <c r="K2987" s="38" t="str">
        <f aca="false">IF($C2987="","",N($F2987)*N($H2987))</f>
        <v/>
      </c>
      <c r="L2987" s="38" t="str">
        <f aca="false">IF($C2987="","",N($F2987)*N($I2987))</f>
        <v/>
      </c>
      <c r="M2987" s="37" t="str">
        <f aca="false">IF(OR($C2987="",N(TOP!$C$12)=0),"",N($J2987)/TOP!$C$12)</f>
        <v/>
      </c>
      <c r="N2987" s="37" t="str">
        <f aca="false">IF(OR($C2987="",N(TOP!$C$13)=0),"",N($K2987)/TOP!$C$13)</f>
        <v/>
      </c>
      <c r="O2987" s="37" t="str">
        <f aca="false">IF(OR($C2987="",N(TOP!$C$14)=0),"",N($L2987)/TOP!$C$14)</f>
        <v/>
      </c>
      <c r="P2987" s="42" t="str">
        <f aca="false">IF($C2987="","",IFERROR(CHOOSE(MATCH(TOP!$C$10,{"【期間A】","【期間B】","【期間C】"},0),N($M2987),N($N2987),N($O2987)),0))</f>
        <v/>
      </c>
    </row>
    <row r="2988" customFormat="false" ht="15" hidden="false" customHeight="false" outlineLevel="0" collapsed="false">
      <c r="B2988" s="12" t="n">
        <v>2983</v>
      </c>
      <c r="C2988" s="36" t="str">
        <f aca="false">IF(②実績CSV_期間A!$M2984="","",②実績CSV_期間A!$M2984&amp;"")</f>
        <v/>
      </c>
      <c r="D2988" s="12" t="str">
        <f aca="false">IF($C2988="","",②実績CSV_期間A!$N2984)</f>
        <v/>
      </c>
      <c r="E2988" s="12" t="str">
        <f aca="false">IF($C2988="","",RIGHT($D2988,1))</f>
        <v/>
      </c>
      <c r="F2988" s="41" t="str">
        <f aca="false">IF($C2988="","",IFERROR(INDEX(サイズ換算マスタ!$C$6:$C$8,MATCH($E2988,サイズ換算マスタ!$B$6:$B$8,0)),1))</f>
        <v/>
      </c>
      <c r="G2988" s="38" t="str">
        <f aca="false">IF($C2988="","",SUMIFS(②実績CSV_期間A!$AA$2:$AA$5001,②実績CSV_期間A!$M$2:$M$5001,$C2988))</f>
        <v/>
      </c>
      <c r="H2988" s="38" t="str">
        <f aca="false">IF($C2988="","",SUMIFS(③実績CSV_期間B!$AA$2:$AA$5001,③実績CSV_期間B!$M$2:$M$5001,$C2988))</f>
        <v/>
      </c>
      <c r="I2988" s="38" t="str">
        <f aca="false">IF($C2988="","",SUMIFS(④実績CSV_期間C!$AA$2:$AA$5001,④実績CSV_期間C!$M$2:$M$5001,$C2988))</f>
        <v/>
      </c>
      <c r="J2988" s="38" t="str">
        <f aca="false">IF($C2988="","",N($F2988)*N($G2988))</f>
        <v/>
      </c>
      <c r="K2988" s="38" t="str">
        <f aca="false">IF($C2988="","",N($F2988)*N($H2988))</f>
        <v/>
      </c>
      <c r="L2988" s="38" t="str">
        <f aca="false">IF($C2988="","",N($F2988)*N($I2988))</f>
        <v/>
      </c>
      <c r="M2988" s="37" t="str">
        <f aca="false">IF(OR($C2988="",N(TOP!$C$12)=0),"",N($J2988)/TOP!$C$12)</f>
        <v/>
      </c>
      <c r="N2988" s="37" t="str">
        <f aca="false">IF(OR($C2988="",N(TOP!$C$13)=0),"",N($K2988)/TOP!$C$13)</f>
        <v/>
      </c>
      <c r="O2988" s="37" t="str">
        <f aca="false">IF(OR($C2988="",N(TOP!$C$14)=0),"",N($L2988)/TOP!$C$14)</f>
        <v/>
      </c>
      <c r="P2988" s="42" t="str">
        <f aca="false">IF($C2988="","",IFERROR(CHOOSE(MATCH(TOP!$C$10,{"【期間A】","【期間B】","【期間C】"},0),N($M2988),N($N2988),N($O2988)),0))</f>
        <v/>
      </c>
    </row>
    <row r="2989" customFormat="false" ht="15" hidden="false" customHeight="false" outlineLevel="0" collapsed="false">
      <c r="B2989" s="12" t="n">
        <v>2984</v>
      </c>
      <c r="C2989" s="36" t="str">
        <f aca="false">IF(②実績CSV_期間A!$M2985="","",②実績CSV_期間A!$M2985&amp;"")</f>
        <v/>
      </c>
      <c r="D2989" s="12" t="str">
        <f aca="false">IF($C2989="","",②実績CSV_期間A!$N2985)</f>
        <v/>
      </c>
      <c r="E2989" s="12" t="str">
        <f aca="false">IF($C2989="","",RIGHT($D2989,1))</f>
        <v/>
      </c>
      <c r="F2989" s="41" t="str">
        <f aca="false">IF($C2989="","",IFERROR(INDEX(サイズ換算マスタ!$C$6:$C$8,MATCH($E2989,サイズ換算マスタ!$B$6:$B$8,0)),1))</f>
        <v/>
      </c>
      <c r="G2989" s="38" t="str">
        <f aca="false">IF($C2989="","",SUMIFS(②実績CSV_期間A!$AA$2:$AA$5001,②実績CSV_期間A!$M$2:$M$5001,$C2989))</f>
        <v/>
      </c>
      <c r="H2989" s="38" t="str">
        <f aca="false">IF($C2989="","",SUMIFS(③実績CSV_期間B!$AA$2:$AA$5001,③実績CSV_期間B!$M$2:$M$5001,$C2989))</f>
        <v/>
      </c>
      <c r="I2989" s="38" t="str">
        <f aca="false">IF($C2989="","",SUMIFS(④実績CSV_期間C!$AA$2:$AA$5001,④実績CSV_期間C!$M$2:$M$5001,$C2989))</f>
        <v/>
      </c>
      <c r="J2989" s="38" t="str">
        <f aca="false">IF($C2989="","",N($F2989)*N($G2989))</f>
        <v/>
      </c>
      <c r="K2989" s="38" t="str">
        <f aca="false">IF($C2989="","",N($F2989)*N($H2989))</f>
        <v/>
      </c>
      <c r="L2989" s="38" t="str">
        <f aca="false">IF($C2989="","",N($F2989)*N($I2989))</f>
        <v/>
      </c>
      <c r="M2989" s="37" t="str">
        <f aca="false">IF(OR($C2989="",N(TOP!$C$12)=0),"",N($J2989)/TOP!$C$12)</f>
        <v/>
      </c>
      <c r="N2989" s="37" t="str">
        <f aca="false">IF(OR($C2989="",N(TOP!$C$13)=0),"",N($K2989)/TOP!$C$13)</f>
        <v/>
      </c>
      <c r="O2989" s="37" t="str">
        <f aca="false">IF(OR($C2989="",N(TOP!$C$14)=0),"",N($L2989)/TOP!$C$14)</f>
        <v/>
      </c>
      <c r="P2989" s="42" t="str">
        <f aca="false">IF($C2989="","",IFERROR(CHOOSE(MATCH(TOP!$C$10,{"【期間A】","【期間B】","【期間C】"},0),N($M2989),N($N2989),N($O2989)),0))</f>
        <v/>
      </c>
    </row>
    <row r="2990" customFormat="false" ht="15" hidden="false" customHeight="false" outlineLevel="0" collapsed="false">
      <c r="B2990" s="12" t="n">
        <v>2985</v>
      </c>
      <c r="C2990" s="36" t="str">
        <f aca="false">IF(②実績CSV_期間A!$M2986="","",②実績CSV_期間A!$M2986&amp;"")</f>
        <v/>
      </c>
      <c r="D2990" s="12" t="str">
        <f aca="false">IF($C2990="","",②実績CSV_期間A!$N2986)</f>
        <v/>
      </c>
      <c r="E2990" s="12" t="str">
        <f aca="false">IF($C2990="","",RIGHT($D2990,1))</f>
        <v/>
      </c>
      <c r="F2990" s="41" t="str">
        <f aca="false">IF($C2990="","",IFERROR(INDEX(サイズ換算マスタ!$C$6:$C$8,MATCH($E2990,サイズ換算マスタ!$B$6:$B$8,0)),1))</f>
        <v/>
      </c>
      <c r="G2990" s="38" t="str">
        <f aca="false">IF($C2990="","",SUMIFS(②実績CSV_期間A!$AA$2:$AA$5001,②実績CSV_期間A!$M$2:$M$5001,$C2990))</f>
        <v/>
      </c>
      <c r="H2990" s="38" t="str">
        <f aca="false">IF($C2990="","",SUMIFS(③実績CSV_期間B!$AA$2:$AA$5001,③実績CSV_期間B!$M$2:$M$5001,$C2990))</f>
        <v/>
      </c>
      <c r="I2990" s="38" t="str">
        <f aca="false">IF($C2990="","",SUMIFS(④実績CSV_期間C!$AA$2:$AA$5001,④実績CSV_期間C!$M$2:$M$5001,$C2990))</f>
        <v/>
      </c>
      <c r="J2990" s="38" t="str">
        <f aca="false">IF($C2990="","",N($F2990)*N($G2990))</f>
        <v/>
      </c>
      <c r="K2990" s="38" t="str">
        <f aca="false">IF($C2990="","",N($F2990)*N($H2990))</f>
        <v/>
      </c>
      <c r="L2990" s="38" t="str">
        <f aca="false">IF($C2990="","",N($F2990)*N($I2990))</f>
        <v/>
      </c>
      <c r="M2990" s="37" t="str">
        <f aca="false">IF(OR($C2990="",N(TOP!$C$12)=0),"",N($J2990)/TOP!$C$12)</f>
        <v/>
      </c>
      <c r="N2990" s="37" t="str">
        <f aca="false">IF(OR($C2990="",N(TOP!$C$13)=0),"",N($K2990)/TOP!$C$13)</f>
        <v/>
      </c>
      <c r="O2990" s="37" t="str">
        <f aca="false">IF(OR($C2990="",N(TOP!$C$14)=0),"",N($L2990)/TOP!$C$14)</f>
        <v/>
      </c>
      <c r="P2990" s="42" t="str">
        <f aca="false">IF($C2990="","",IFERROR(CHOOSE(MATCH(TOP!$C$10,{"【期間A】","【期間B】","【期間C】"},0),N($M2990),N($N2990),N($O2990)),0))</f>
        <v/>
      </c>
    </row>
    <row r="2991" customFormat="false" ht="15" hidden="false" customHeight="false" outlineLevel="0" collapsed="false">
      <c r="B2991" s="12" t="n">
        <v>2986</v>
      </c>
      <c r="C2991" s="36" t="str">
        <f aca="false">IF(②実績CSV_期間A!$M2987="","",②実績CSV_期間A!$M2987&amp;"")</f>
        <v/>
      </c>
      <c r="D2991" s="12" t="str">
        <f aca="false">IF($C2991="","",②実績CSV_期間A!$N2987)</f>
        <v/>
      </c>
      <c r="E2991" s="12" t="str">
        <f aca="false">IF($C2991="","",RIGHT($D2991,1))</f>
        <v/>
      </c>
      <c r="F2991" s="41" t="str">
        <f aca="false">IF($C2991="","",IFERROR(INDEX(サイズ換算マスタ!$C$6:$C$8,MATCH($E2991,サイズ換算マスタ!$B$6:$B$8,0)),1))</f>
        <v/>
      </c>
      <c r="G2991" s="38" t="str">
        <f aca="false">IF($C2991="","",SUMIFS(②実績CSV_期間A!$AA$2:$AA$5001,②実績CSV_期間A!$M$2:$M$5001,$C2991))</f>
        <v/>
      </c>
      <c r="H2991" s="38" t="str">
        <f aca="false">IF($C2991="","",SUMIFS(③実績CSV_期間B!$AA$2:$AA$5001,③実績CSV_期間B!$M$2:$M$5001,$C2991))</f>
        <v/>
      </c>
      <c r="I2991" s="38" t="str">
        <f aca="false">IF($C2991="","",SUMIFS(④実績CSV_期間C!$AA$2:$AA$5001,④実績CSV_期間C!$M$2:$M$5001,$C2991))</f>
        <v/>
      </c>
      <c r="J2991" s="38" t="str">
        <f aca="false">IF($C2991="","",N($F2991)*N($G2991))</f>
        <v/>
      </c>
      <c r="K2991" s="38" t="str">
        <f aca="false">IF($C2991="","",N($F2991)*N($H2991))</f>
        <v/>
      </c>
      <c r="L2991" s="38" t="str">
        <f aca="false">IF($C2991="","",N($F2991)*N($I2991))</f>
        <v/>
      </c>
      <c r="M2991" s="37" t="str">
        <f aca="false">IF(OR($C2991="",N(TOP!$C$12)=0),"",N($J2991)/TOP!$C$12)</f>
        <v/>
      </c>
      <c r="N2991" s="37" t="str">
        <f aca="false">IF(OR($C2991="",N(TOP!$C$13)=0),"",N($K2991)/TOP!$C$13)</f>
        <v/>
      </c>
      <c r="O2991" s="37" t="str">
        <f aca="false">IF(OR($C2991="",N(TOP!$C$14)=0),"",N($L2991)/TOP!$C$14)</f>
        <v/>
      </c>
      <c r="P2991" s="42" t="str">
        <f aca="false">IF($C2991="","",IFERROR(CHOOSE(MATCH(TOP!$C$10,{"【期間A】","【期間B】","【期間C】"},0),N($M2991),N($N2991),N($O2991)),0))</f>
        <v/>
      </c>
    </row>
    <row r="2992" customFormat="false" ht="15" hidden="false" customHeight="false" outlineLevel="0" collapsed="false">
      <c r="B2992" s="12" t="n">
        <v>2987</v>
      </c>
      <c r="C2992" s="36" t="str">
        <f aca="false">IF(②実績CSV_期間A!$M2988="","",②実績CSV_期間A!$M2988&amp;"")</f>
        <v/>
      </c>
      <c r="D2992" s="12" t="str">
        <f aca="false">IF($C2992="","",②実績CSV_期間A!$N2988)</f>
        <v/>
      </c>
      <c r="E2992" s="12" t="str">
        <f aca="false">IF($C2992="","",RIGHT($D2992,1))</f>
        <v/>
      </c>
      <c r="F2992" s="41" t="str">
        <f aca="false">IF($C2992="","",IFERROR(INDEX(サイズ換算マスタ!$C$6:$C$8,MATCH($E2992,サイズ換算マスタ!$B$6:$B$8,0)),1))</f>
        <v/>
      </c>
      <c r="G2992" s="38" t="str">
        <f aca="false">IF($C2992="","",SUMIFS(②実績CSV_期間A!$AA$2:$AA$5001,②実績CSV_期間A!$M$2:$M$5001,$C2992))</f>
        <v/>
      </c>
      <c r="H2992" s="38" t="str">
        <f aca="false">IF($C2992="","",SUMIFS(③実績CSV_期間B!$AA$2:$AA$5001,③実績CSV_期間B!$M$2:$M$5001,$C2992))</f>
        <v/>
      </c>
      <c r="I2992" s="38" t="str">
        <f aca="false">IF($C2992="","",SUMIFS(④実績CSV_期間C!$AA$2:$AA$5001,④実績CSV_期間C!$M$2:$M$5001,$C2992))</f>
        <v/>
      </c>
      <c r="J2992" s="38" t="str">
        <f aca="false">IF($C2992="","",N($F2992)*N($G2992))</f>
        <v/>
      </c>
      <c r="K2992" s="38" t="str">
        <f aca="false">IF($C2992="","",N($F2992)*N($H2992))</f>
        <v/>
      </c>
      <c r="L2992" s="38" t="str">
        <f aca="false">IF($C2992="","",N($F2992)*N($I2992))</f>
        <v/>
      </c>
      <c r="M2992" s="37" t="str">
        <f aca="false">IF(OR($C2992="",N(TOP!$C$12)=0),"",N($J2992)/TOP!$C$12)</f>
        <v/>
      </c>
      <c r="N2992" s="37" t="str">
        <f aca="false">IF(OR($C2992="",N(TOP!$C$13)=0),"",N($K2992)/TOP!$C$13)</f>
        <v/>
      </c>
      <c r="O2992" s="37" t="str">
        <f aca="false">IF(OR($C2992="",N(TOP!$C$14)=0),"",N($L2992)/TOP!$C$14)</f>
        <v/>
      </c>
      <c r="P2992" s="42" t="str">
        <f aca="false">IF($C2992="","",IFERROR(CHOOSE(MATCH(TOP!$C$10,{"【期間A】","【期間B】","【期間C】"},0),N($M2992),N($N2992),N($O2992)),0))</f>
        <v/>
      </c>
    </row>
    <row r="2993" customFormat="false" ht="15" hidden="false" customHeight="false" outlineLevel="0" collapsed="false">
      <c r="B2993" s="12" t="n">
        <v>2988</v>
      </c>
      <c r="C2993" s="36" t="str">
        <f aca="false">IF(②実績CSV_期間A!$M2989="","",②実績CSV_期間A!$M2989&amp;"")</f>
        <v/>
      </c>
      <c r="D2993" s="12" t="str">
        <f aca="false">IF($C2993="","",②実績CSV_期間A!$N2989)</f>
        <v/>
      </c>
      <c r="E2993" s="12" t="str">
        <f aca="false">IF($C2993="","",RIGHT($D2993,1))</f>
        <v/>
      </c>
      <c r="F2993" s="41" t="str">
        <f aca="false">IF($C2993="","",IFERROR(INDEX(サイズ換算マスタ!$C$6:$C$8,MATCH($E2993,サイズ換算マスタ!$B$6:$B$8,0)),1))</f>
        <v/>
      </c>
      <c r="G2993" s="38" t="str">
        <f aca="false">IF($C2993="","",SUMIFS(②実績CSV_期間A!$AA$2:$AA$5001,②実績CSV_期間A!$M$2:$M$5001,$C2993))</f>
        <v/>
      </c>
      <c r="H2993" s="38" t="str">
        <f aca="false">IF($C2993="","",SUMIFS(③実績CSV_期間B!$AA$2:$AA$5001,③実績CSV_期間B!$M$2:$M$5001,$C2993))</f>
        <v/>
      </c>
      <c r="I2993" s="38" t="str">
        <f aca="false">IF($C2993="","",SUMIFS(④実績CSV_期間C!$AA$2:$AA$5001,④実績CSV_期間C!$M$2:$M$5001,$C2993))</f>
        <v/>
      </c>
      <c r="J2993" s="38" t="str">
        <f aca="false">IF($C2993="","",N($F2993)*N($G2993))</f>
        <v/>
      </c>
      <c r="K2993" s="38" t="str">
        <f aca="false">IF($C2993="","",N($F2993)*N($H2993))</f>
        <v/>
      </c>
      <c r="L2993" s="38" t="str">
        <f aca="false">IF($C2993="","",N($F2993)*N($I2993))</f>
        <v/>
      </c>
      <c r="M2993" s="37" t="str">
        <f aca="false">IF(OR($C2993="",N(TOP!$C$12)=0),"",N($J2993)/TOP!$C$12)</f>
        <v/>
      </c>
      <c r="N2993" s="37" t="str">
        <f aca="false">IF(OR($C2993="",N(TOP!$C$13)=0),"",N($K2993)/TOP!$C$13)</f>
        <v/>
      </c>
      <c r="O2993" s="37" t="str">
        <f aca="false">IF(OR($C2993="",N(TOP!$C$14)=0),"",N($L2993)/TOP!$C$14)</f>
        <v/>
      </c>
      <c r="P2993" s="42" t="str">
        <f aca="false">IF($C2993="","",IFERROR(CHOOSE(MATCH(TOP!$C$10,{"【期間A】","【期間B】","【期間C】"},0),N($M2993),N($N2993),N($O2993)),0))</f>
        <v/>
      </c>
    </row>
    <row r="2994" customFormat="false" ht="15" hidden="false" customHeight="false" outlineLevel="0" collapsed="false">
      <c r="B2994" s="12" t="n">
        <v>2989</v>
      </c>
      <c r="C2994" s="36" t="str">
        <f aca="false">IF(②実績CSV_期間A!$M2990="","",②実績CSV_期間A!$M2990&amp;"")</f>
        <v/>
      </c>
      <c r="D2994" s="12" t="str">
        <f aca="false">IF($C2994="","",②実績CSV_期間A!$N2990)</f>
        <v/>
      </c>
      <c r="E2994" s="12" t="str">
        <f aca="false">IF($C2994="","",RIGHT($D2994,1))</f>
        <v/>
      </c>
      <c r="F2994" s="41" t="str">
        <f aca="false">IF($C2994="","",IFERROR(INDEX(サイズ換算マスタ!$C$6:$C$8,MATCH($E2994,サイズ換算マスタ!$B$6:$B$8,0)),1))</f>
        <v/>
      </c>
      <c r="G2994" s="38" t="str">
        <f aca="false">IF($C2994="","",SUMIFS(②実績CSV_期間A!$AA$2:$AA$5001,②実績CSV_期間A!$M$2:$M$5001,$C2994))</f>
        <v/>
      </c>
      <c r="H2994" s="38" t="str">
        <f aca="false">IF($C2994="","",SUMIFS(③実績CSV_期間B!$AA$2:$AA$5001,③実績CSV_期間B!$M$2:$M$5001,$C2994))</f>
        <v/>
      </c>
      <c r="I2994" s="38" t="str">
        <f aca="false">IF($C2994="","",SUMIFS(④実績CSV_期間C!$AA$2:$AA$5001,④実績CSV_期間C!$M$2:$M$5001,$C2994))</f>
        <v/>
      </c>
      <c r="J2994" s="38" t="str">
        <f aca="false">IF($C2994="","",N($F2994)*N($G2994))</f>
        <v/>
      </c>
      <c r="K2994" s="38" t="str">
        <f aca="false">IF($C2994="","",N($F2994)*N($H2994))</f>
        <v/>
      </c>
      <c r="L2994" s="38" t="str">
        <f aca="false">IF($C2994="","",N($F2994)*N($I2994))</f>
        <v/>
      </c>
      <c r="M2994" s="37" t="str">
        <f aca="false">IF(OR($C2994="",N(TOP!$C$12)=0),"",N($J2994)/TOP!$C$12)</f>
        <v/>
      </c>
      <c r="N2994" s="37" t="str">
        <f aca="false">IF(OR($C2994="",N(TOP!$C$13)=0),"",N($K2994)/TOP!$C$13)</f>
        <v/>
      </c>
      <c r="O2994" s="37" t="str">
        <f aca="false">IF(OR($C2994="",N(TOP!$C$14)=0),"",N($L2994)/TOP!$C$14)</f>
        <v/>
      </c>
      <c r="P2994" s="42" t="str">
        <f aca="false">IF($C2994="","",IFERROR(CHOOSE(MATCH(TOP!$C$10,{"【期間A】","【期間B】","【期間C】"},0),N($M2994),N($N2994),N($O2994)),0))</f>
        <v/>
      </c>
    </row>
    <row r="2995" customFormat="false" ht="15" hidden="false" customHeight="false" outlineLevel="0" collapsed="false">
      <c r="B2995" s="12" t="n">
        <v>2990</v>
      </c>
      <c r="C2995" s="36" t="str">
        <f aca="false">IF(②実績CSV_期間A!$M2991="","",②実績CSV_期間A!$M2991&amp;"")</f>
        <v/>
      </c>
      <c r="D2995" s="12" t="str">
        <f aca="false">IF($C2995="","",②実績CSV_期間A!$N2991)</f>
        <v/>
      </c>
      <c r="E2995" s="12" t="str">
        <f aca="false">IF($C2995="","",RIGHT($D2995,1))</f>
        <v/>
      </c>
      <c r="F2995" s="41" t="str">
        <f aca="false">IF($C2995="","",IFERROR(INDEX(サイズ換算マスタ!$C$6:$C$8,MATCH($E2995,サイズ換算マスタ!$B$6:$B$8,0)),1))</f>
        <v/>
      </c>
      <c r="G2995" s="38" t="str">
        <f aca="false">IF($C2995="","",SUMIFS(②実績CSV_期間A!$AA$2:$AA$5001,②実績CSV_期間A!$M$2:$M$5001,$C2995))</f>
        <v/>
      </c>
      <c r="H2995" s="38" t="str">
        <f aca="false">IF($C2995="","",SUMIFS(③実績CSV_期間B!$AA$2:$AA$5001,③実績CSV_期間B!$M$2:$M$5001,$C2995))</f>
        <v/>
      </c>
      <c r="I2995" s="38" t="str">
        <f aca="false">IF($C2995="","",SUMIFS(④実績CSV_期間C!$AA$2:$AA$5001,④実績CSV_期間C!$M$2:$M$5001,$C2995))</f>
        <v/>
      </c>
      <c r="J2995" s="38" t="str">
        <f aca="false">IF($C2995="","",N($F2995)*N($G2995))</f>
        <v/>
      </c>
      <c r="K2995" s="38" t="str">
        <f aca="false">IF($C2995="","",N($F2995)*N($H2995))</f>
        <v/>
      </c>
      <c r="L2995" s="38" t="str">
        <f aca="false">IF($C2995="","",N($F2995)*N($I2995))</f>
        <v/>
      </c>
      <c r="M2995" s="37" t="str">
        <f aca="false">IF(OR($C2995="",N(TOP!$C$12)=0),"",N($J2995)/TOP!$C$12)</f>
        <v/>
      </c>
      <c r="N2995" s="37" t="str">
        <f aca="false">IF(OR($C2995="",N(TOP!$C$13)=0),"",N($K2995)/TOP!$C$13)</f>
        <v/>
      </c>
      <c r="O2995" s="37" t="str">
        <f aca="false">IF(OR($C2995="",N(TOP!$C$14)=0),"",N($L2995)/TOP!$C$14)</f>
        <v/>
      </c>
      <c r="P2995" s="42" t="str">
        <f aca="false">IF($C2995="","",IFERROR(CHOOSE(MATCH(TOP!$C$10,{"【期間A】","【期間B】","【期間C】"},0),N($M2995),N($N2995),N($O2995)),0))</f>
        <v/>
      </c>
    </row>
    <row r="2996" customFormat="false" ht="15" hidden="false" customHeight="false" outlineLevel="0" collapsed="false">
      <c r="B2996" s="12" t="n">
        <v>2991</v>
      </c>
      <c r="C2996" s="36" t="str">
        <f aca="false">IF(②実績CSV_期間A!$M2992="","",②実績CSV_期間A!$M2992&amp;"")</f>
        <v/>
      </c>
      <c r="D2996" s="12" t="str">
        <f aca="false">IF($C2996="","",②実績CSV_期間A!$N2992)</f>
        <v/>
      </c>
      <c r="E2996" s="12" t="str">
        <f aca="false">IF($C2996="","",RIGHT($D2996,1))</f>
        <v/>
      </c>
      <c r="F2996" s="41" t="str">
        <f aca="false">IF($C2996="","",IFERROR(INDEX(サイズ換算マスタ!$C$6:$C$8,MATCH($E2996,サイズ換算マスタ!$B$6:$B$8,0)),1))</f>
        <v/>
      </c>
      <c r="G2996" s="38" t="str">
        <f aca="false">IF($C2996="","",SUMIFS(②実績CSV_期間A!$AA$2:$AA$5001,②実績CSV_期間A!$M$2:$M$5001,$C2996))</f>
        <v/>
      </c>
      <c r="H2996" s="38" t="str">
        <f aca="false">IF($C2996="","",SUMIFS(③実績CSV_期間B!$AA$2:$AA$5001,③実績CSV_期間B!$M$2:$M$5001,$C2996))</f>
        <v/>
      </c>
      <c r="I2996" s="38" t="str">
        <f aca="false">IF($C2996="","",SUMIFS(④実績CSV_期間C!$AA$2:$AA$5001,④実績CSV_期間C!$M$2:$M$5001,$C2996))</f>
        <v/>
      </c>
      <c r="J2996" s="38" t="str">
        <f aca="false">IF($C2996="","",N($F2996)*N($G2996))</f>
        <v/>
      </c>
      <c r="K2996" s="38" t="str">
        <f aca="false">IF($C2996="","",N($F2996)*N($H2996))</f>
        <v/>
      </c>
      <c r="L2996" s="38" t="str">
        <f aca="false">IF($C2996="","",N($F2996)*N($I2996))</f>
        <v/>
      </c>
      <c r="M2996" s="37" t="str">
        <f aca="false">IF(OR($C2996="",N(TOP!$C$12)=0),"",N($J2996)/TOP!$C$12)</f>
        <v/>
      </c>
      <c r="N2996" s="37" t="str">
        <f aca="false">IF(OR($C2996="",N(TOP!$C$13)=0),"",N($K2996)/TOP!$C$13)</f>
        <v/>
      </c>
      <c r="O2996" s="37" t="str">
        <f aca="false">IF(OR($C2996="",N(TOP!$C$14)=0),"",N($L2996)/TOP!$C$14)</f>
        <v/>
      </c>
      <c r="P2996" s="42" t="str">
        <f aca="false">IF($C2996="","",IFERROR(CHOOSE(MATCH(TOP!$C$10,{"【期間A】","【期間B】","【期間C】"},0),N($M2996),N($N2996),N($O2996)),0))</f>
        <v/>
      </c>
    </row>
    <row r="2997" customFormat="false" ht="15" hidden="false" customHeight="false" outlineLevel="0" collapsed="false">
      <c r="B2997" s="12" t="n">
        <v>2992</v>
      </c>
      <c r="C2997" s="36" t="str">
        <f aca="false">IF(②実績CSV_期間A!$M2993="","",②実績CSV_期間A!$M2993&amp;"")</f>
        <v/>
      </c>
      <c r="D2997" s="12" t="str">
        <f aca="false">IF($C2997="","",②実績CSV_期間A!$N2993)</f>
        <v/>
      </c>
      <c r="E2997" s="12" t="str">
        <f aca="false">IF($C2997="","",RIGHT($D2997,1))</f>
        <v/>
      </c>
      <c r="F2997" s="41" t="str">
        <f aca="false">IF($C2997="","",IFERROR(INDEX(サイズ換算マスタ!$C$6:$C$8,MATCH($E2997,サイズ換算マスタ!$B$6:$B$8,0)),1))</f>
        <v/>
      </c>
      <c r="G2997" s="38" t="str">
        <f aca="false">IF($C2997="","",SUMIFS(②実績CSV_期間A!$AA$2:$AA$5001,②実績CSV_期間A!$M$2:$M$5001,$C2997))</f>
        <v/>
      </c>
      <c r="H2997" s="38" t="str">
        <f aca="false">IF($C2997="","",SUMIFS(③実績CSV_期間B!$AA$2:$AA$5001,③実績CSV_期間B!$M$2:$M$5001,$C2997))</f>
        <v/>
      </c>
      <c r="I2997" s="38" t="str">
        <f aca="false">IF($C2997="","",SUMIFS(④実績CSV_期間C!$AA$2:$AA$5001,④実績CSV_期間C!$M$2:$M$5001,$C2997))</f>
        <v/>
      </c>
      <c r="J2997" s="38" t="str">
        <f aca="false">IF($C2997="","",N($F2997)*N($G2997))</f>
        <v/>
      </c>
      <c r="K2997" s="38" t="str">
        <f aca="false">IF($C2997="","",N($F2997)*N($H2997))</f>
        <v/>
      </c>
      <c r="L2997" s="38" t="str">
        <f aca="false">IF($C2997="","",N($F2997)*N($I2997))</f>
        <v/>
      </c>
      <c r="M2997" s="37" t="str">
        <f aca="false">IF(OR($C2997="",N(TOP!$C$12)=0),"",N($J2997)/TOP!$C$12)</f>
        <v/>
      </c>
      <c r="N2997" s="37" t="str">
        <f aca="false">IF(OR($C2997="",N(TOP!$C$13)=0),"",N($K2997)/TOP!$C$13)</f>
        <v/>
      </c>
      <c r="O2997" s="37" t="str">
        <f aca="false">IF(OR($C2997="",N(TOP!$C$14)=0),"",N($L2997)/TOP!$C$14)</f>
        <v/>
      </c>
      <c r="P2997" s="42" t="str">
        <f aca="false">IF($C2997="","",IFERROR(CHOOSE(MATCH(TOP!$C$10,{"【期間A】","【期間B】","【期間C】"},0),N($M2997),N($N2997),N($O2997)),0))</f>
        <v/>
      </c>
    </row>
    <row r="2998" customFormat="false" ht="15" hidden="false" customHeight="false" outlineLevel="0" collapsed="false">
      <c r="B2998" s="12" t="n">
        <v>2993</v>
      </c>
      <c r="C2998" s="36" t="str">
        <f aca="false">IF(②実績CSV_期間A!$M2994="","",②実績CSV_期間A!$M2994&amp;"")</f>
        <v/>
      </c>
      <c r="D2998" s="12" t="str">
        <f aca="false">IF($C2998="","",②実績CSV_期間A!$N2994)</f>
        <v/>
      </c>
      <c r="E2998" s="12" t="str">
        <f aca="false">IF($C2998="","",RIGHT($D2998,1))</f>
        <v/>
      </c>
      <c r="F2998" s="41" t="str">
        <f aca="false">IF($C2998="","",IFERROR(INDEX(サイズ換算マスタ!$C$6:$C$8,MATCH($E2998,サイズ換算マスタ!$B$6:$B$8,0)),1))</f>
        <v/>
      </c>
      <c r="G2998" s="38" t="str">
        <f aca="false">IF($C2998="","",SUMIFS(②実績CSV_期間A!$AA$2:$AA$5001,②実績CSV_期間A!$M$2:$M$5001,$C2998))</f>
        <v/>
      </c>
      <c r="H2998" s="38" t="str">
        <f aca="false">IF($C2998="","",SUMIFS(③実績CSV_期間B!$AA$2:$AA$5001,③実績CSV_期間B!$M$2:$M$5001,$C2998))</f>
        <v/>
      </c>
      <c r="I2998" s="38" t="str">
        <f aca="false">IF($C2998="","",SUMIFS(④実績CSV_期間C!$AA$2:$AA$5001,④実績CSV_期間C!$M$2:$M$5001,$C2998))</f>
        <v/>
      </c>
      <c r="J2998" s="38" t="str">
        <f aca="false">IF($C2998="","",N($F2998)*N($G2998))</f>
        <v/>
      </c>
      <c r="K2998" s="38" t="str">
        <f aca="false">IF($C2998="","",N($F2998)*N($H2998))</f>
        <v/>
      </c>
      <c r="L2998" s="38" t="str">
        <f aca="false">IF($C2998="","",N($F2998)*N($I2998))</f>
        <v/>
      </c>
      <c r="M2998" s="37" t="str">
        <f aca="false">IF(OR($C2998="",N(TOP!$C$12)=0),"",N($J2998)/TOP!$C$12)</f>
        <v/>
      </c>
      <c r="N2998" s="37" t="str">
        <f aca="false">IF(OR($C2998="",N(TOP!$C$13)=0),"",N($K2998)/TOP!$C$13)</f>
        <v/>
      </c>
      <c r="O2998" s="37" t="str">
        <f aca="false">IF(OR($C2998="",N(TOP!$C$14)=0),"",N($L2998)/TOP!$C$14)</f>
        <v/>
      </c>
      <c r="P2998" s="42" t="str">
        <f aca="false">IF($C2998="","",IFERROR(CHOOSE(MATCH(TOP!$C$10,{"【期間A】","【期間B】","【期間C】"},0),N($M2998),N($N2998),N($O2998)),0))</f>
        <v/>
      </c>
    </row>
    <row r="2999" customFormat="false" ht="15" hidden="false" customHeight="false" outlineLevel="0" collapsed="false">
      <c r="B2999" s="12" t="n">
        <v>2994</v>
      </c>
      <c r="C2999" s="36" t="str">
        <f aca="false">IF(②実績CSV_期間A!$M2995="","",②実績CSV_期間A!$M2995&amp;"")</f>
        <v/>
      </c>
      <c r="D2999" s="12" t="str">
        <f aca="false">IF($C2999="","",②実績CSV_期間A!$N2995)</f>
        <v/>
      </c>
      <c r="E2999" s="12" t="str">
        <f aca="false">IF($C2999="","",RIGHT($D2999,1))</f>
        <v/>
      </c>
      <c r="F2999" s="41" t="str">
        <f aca="false">IF($C2999="","",IFERROR(INDEX(サイズ換算マスタ!$C$6:$C$8,MATCH($E2999,サイズ換算マスタ!$B$6:$B$8,0)),1))</f>
        <v/>
      </c>
      <c r="G2999" s="38" t="str">
        <f aca="false">IF($C2999="","",SUMIFS(②実績CSV_期間A!$AA$2:$AA$5001,②実績CSV_期間A!$M$2:$M$5001,$C2999))</f>
        <v/>
      </c>
      <c r="H2999" s="38" t="str">
        <f aca="false">IF($C2999="","",SUMIFS(③実績CSV_期間B!$AA$2:$AA$5001,③実績CSV_期間B!$M$2:$M$5001,$C2999))</f>
        <v/>
      </c>
      <c r="I2999" s="38" t="str">
        <f aca="false">IF($C2999="","",SUMIFS(④実績CSV_期間C!$AA$2:$AA$5001,④実績CSV_期間C!$M$2:$M$5001,$C2999))</f>
        <v/>
      </c>
      <c r="J2999" s="38" t="str">
        <f aca="false">IF($C2999="","",N($F2999)*N($G2999))</f>
        <v/>
      </c>
      <c r="K2999" s="38" t="str">
        <f aca="false">IF($C2999="","",N($F2999)*N($H2999))</f>
        <v/>
      </c>
      <c r="L2999" s="38" t="str">
        <f aca="false">IF($C2999="","",N($F2999)*N($I2999))</f>
        <v/>
      </c>
      <c r="M2999" s="37" t="str">
        <f aca="false">IF(OR($C2999="",N(TOP!$C$12)=0),"",N($J2999)/TOP!$C$12)</f>
        <v/>
      </c>
      <c r="N2999" s="37" t="str">
        <f aca="false">IF(OR($C2999="",N(TOP!$C$13)=0),"",N($K2999)/TOP!$C$13)</f>
        <v/>
      </c>
      <c r="O2999" s="37" t="str">
        <f aca="false">IF(OR($C2999="",N(TOP!$C$14)=0),"",N($L2999)/TOP!$C$14)</f>
        <v/>
      </c>
      <c r="P2999" s="42" t="str">
        <f aca="false">IF($C2999="","",IFERROR(CHOOSE(MATCH(TOP!$C$10,{"【期間A】","【期間B】","【期間C】"},0),N($M2999),N($N2999),N($O2999)),0))</f>
        <v/>
      </c>
    </row>
    <row r="3000" customFormat="false" ht="15" hidden="false" customHeight="false" outlineLevel="0" collapsed="false">
      <c r="B3000" s="12" t="n">
        <v>2995</v>
      </c>
      <c r="C3000" s="36" t="str">
        <f aca="false">IF(②実績CSV_期間A!$M2996="","",②実績CSV_期間A!$M2996&amp;"")</f>
        <v/>
      </c>
      <c r="D3000" s="12" t="str">
        <f aca="false">IF($C3000="","",②実績CSV_期間A!$N2996)</f>
        <v/>
      </c>
      <c r="E3000" s="12" t="str">
        <f aca="false">IF($C3000="","",RIGHT($D3000,1))</f>
        <v/>
      </c>
      <c r="F3000" s="41" t="str">
        <f aca="false">IF($C3000="","",IFERROR(INDEX(サイズ換算マスタ!$C$6:$C$8,MATCH($E3000,サイズ換算マスタ!$B$6:$B$8,0)),1))</f>
        <v/>
      </c>
      <c r="G3000" s="38" t="str">
        <f aca="false">IF($C3000="","",SUMIFS(②実績CSV_期間A!$AA$2:$AA$5001,②実績CSV_期間A!$M$2:$M$5001,$C3000))</f>
        <v/>
      </c>
      <c r="H3000" s="38" t="str">
        <f aca="false">IF($C3000="","",SUMIFS(③実績CSV_期間B!$AA$2:$AA$5001,③実績CSV_期間B!$M$2:$M$5001,$C3000))</f>
        <v/>
      </c>
      <c r="I3000" s="38" t="str">
        <f aca="false">IF($C3000="","",SUMIFS(④実績CSV_期間C!$AA$2:$AA$5001,④実績CSV_期間C!$M$2:$M$5001,$C3000))</f>
        <v/>
      </c>
      <c r="J3000" s="38" t="str">
        <f aca="false">IF($C3000="","",N($F3000)*N($G3000))</f>
        <v/>
      </c>
      <c r="K3000" s="38" t="str">
        <f aca="false">IF($C3000="","",N($F3000)*N($H3000))</f>
        <v/>
      </c>
      <c r="L3000" s="38" t="str">
        <f aca="false">IF($C3000="","",N($F3000)*N($I3000))</f>
        <v/>
      </c>
      <c r="M3000" s="37" t="str">
        <f aca="false">IF(OR($C3000="",N(TOP!$C$12)=0),"",N($J3000)/TOP!$C$12)</f>
        <v/>
      </c>
      <c r="N3000" s="37" t="str">
        <f aca="false">IF(OR($C3000="",N(TOP!$C$13)=0),"",N($K3000)/TOP!$C$13)</f>
        <v/>
      </c>
      <c r="O3000" s="37" t="str">
        <f aca="false">IF(OR($C3000="",N(TOP!$C$14)=0),"",N($L3000)/TOP!$C$14)</f>
        <v/>
      </c>
      <c r="P3000" s="42" t="str">
        <f aca="false">IF($C3000="","",IFERROR(CHOOSE(MATCH(TOP!$C$10,{"【期間A】","【期間B】","【期間C】"},0),N($M3000),N($N3000),N($O3000)),0))</f>
        <v/>
      </c>
    </row>
    <row r="3001" customFormat="false" ht="15" hidden="false" customHeight="false" outlineLevel="0" collapsed="false">
      <c r="B3001" s="12" t="n">
        <v>2996</v>
      </c>
      <c r="C3001" s="36" t="str">
        <f aca="false">IF(②実績CSV_期間A!$M2997="","",②実績CSV_期間A!$M2997&amp;"")</f>
        <v/>
      </c>
      <c r="D3001" s="12" t="str">
        <f aca="false">IF($C3001="","",②実績CSV_期間A!$N2997)</f>
        <v/>
      </c>
      <c r="E3001" s="12" t="str">
        <f aca="false">IF($C3001="","",RIGHT($D3001,1))</f>
        <v/>
      </c>
      <c r="F3001" s="41" t="str">
        <f aca="false">IF($C3001="","",IFERROR(INDEX(サイズ換算マスタ!$C$6:$C$8,MATCH($E3001,サイズ換算マスタ!$B$6:$B$8,0)),1))</f>
        <v/>
      </c>
      <c r="G3001" s="38" t="str">
        <f aca="false">IF($C3001="","",SUMIFS(②実績CSV_期間A!$AA$2:$AA$5001,②実績CSV_期間A!$M$2:$M$5001,$C3001))</f>
        <v/>
      </c>
      <c r="H3001" s="38" t="str">
        <f aca="false">IF($C3001="","",SUMIFS(③実績CSV_期間B!$AA$2:$AA$5001,③実績CSV_期間B!$M$2:$M$5001,$C3001))</f>
        <v/>
      </c>
      <c r="I3001" s="38" t="str">
        <f aca="false">IF($C3001="","",SUMIFS(④実績CSV_期間C!$AA$2:$AA$5001,④実績CSV_期間C!$M$2:$M$5001,$C3001))</f>
        <v/>
      </c>
      <c r="J3001" s="38" t="str">
        <f aca="false">IF($C3001="","",N($F3001)*N($G3001))</f>
        <v/>
      </c>
      <c r="K3001" s="38" t="str">
        <f aca="false">IF($C3001="","",N($F3001)*N($H3001))</f>
        <v/>
      </c>
      <c r="L3001" s="38" t="str">
        <f aca="false">IF($C3001="","",N($F3001)*N($I3001))</f>
        <v/>
      </c>
      <c r="M3001" s="37" t="str">
        <f aca="false">IF(OR($C3001="",N(TOP!$C$12)=0),"",N($J3001)/TOP!$C$12)</f>
        <v/>
      </c>
      <c r="N3001" s="37" t="str">
        <f aca="false">IF(OR($C3001="",N(TOP!$C$13)=0),"",N($K3001)/TOP!$C$13)</f>
        <v/>
      </c>
      <c r="O3001" s="37" t="str">
        <f aca="false">IF(OR($C3001="",N(TOP!$C$14)=0),"",N($L3001)/TOP!$C$14)</f>
        <v/>
      </c>
      <c r="P3001" s="42" t="str">
        <f aca="false">IF($C3001="","",IFERROR(CHOOSE(MATCH(TOP!$C$10,{"【期間A】","【期間B】","【期間C】"},0),N($M3001),N($N3001),N($O3001)),0))</f>
        <v/>
      </c>
    </row>
    <row r="3002" customFormat="false" ht="15" hidden="false" customHeight="false" outlineLevel="0" collapsed="false">
      <c r="B3002" s="12" t="n">
        <v>2997</v>
      </c>
      <c r="C3002" s="36" t="str">
        <f aca="false">IF(②実績CSV_期間A!$M2998="","",②実績CSV_期間A!$M2998&amp;"")</f>
        <v/>
      </c>
      <c r="D3002" s="12" t="str">
        <f aca="false">IF($C3002="","",②実績CSV_期間A!$N2998)</f>
        <v/>
      </c>
      <c r="E3002" s="12" t="str">
        <f aca="false">IF($C3002="","",RIGHT($D3002,1))</f>
        <v/>
      </c>
      <c r="F3002" s="41" t="str">
        <f aca="false">IF($C3002="","",IFERROR(INDEX(サイズ換算マスタ!$C$6:$C$8,MATCH($E3002,サイズ換算マスタ!$B$6:$B$8,0)),1))</f>
        <v/>
      </c>
      <c r="G3002" s="38" t="str">
        <f aca="false">IF($C3002="","",SUMIFS(②実績CSV_期間A!$AA$2:$AA$5001,②実績CSV_期間A!$M$2:$M$5001,$C3002))</f>
        <v/>
      </c>
      <c r="H3002" s="38" t="str">
        <f aca="false">IF($C3002="","",SUMIFS(③実績CSV_期間B!$AA$2:$AA$5001,③実績CSV_期間B!$M$2:$M$5001,$C3002))</f>
        <v/>
      </c>
      <c r="I3002" s="38" t="str">
        <f aca="false">IF($C3002="","",SUMIFS(④実績CSV_期間C!$AA$2:$AA$5001,④実績CSV_期間C!$M$2:$M$5001,$C3002))</f>
        <v/>
      </c>
      <c r="J3002" s="38" t="str">
        <f aca="false">IF($C3002="","",N($F3002)*N($G3002))</f>
        <v/>
      </c>
      <c r="K3002" s="38" t="str">
        <f aca="false">IF($C3002="","",N($F3002)*N($H3002))</f>
        <v/>
      </c>
      <c r="L3002" s="38" t="str">
        <f aca="false">IF($C3002="","",N($F3002)*N($I3002))</f>
        <v/>
      </c>
      <c r="M3002" s="37" t="str">
        <f aca="false">IF(OR($C3002="",N(TOP!$C$12)=0),"",N($J3002)/TOP!$C$12)</f>
        <v/>
      </c>
      <c r="N3002" s="37" t="str">
        <f aca="false">IF(OR($C3002="",N(TOP!$C$13)=0),"",N($K3002)/TOP!$C$13)</f>
        <v/>
      </c>
      <c r="O3002" s="37" t="str">
        <f aca="false">IF(OR($C3002="",N(TOP!$C$14)=0),"",N($L3002)/TOP!$C$14)</f>
        <v/>
      </c>
      <c r="P3002" s="42" t="str">
        <f aca="false">IF($C3002="","",IFERROR(CHOOSE(MATCH(TOP!$C$10,{"【期間A】","【期間B】","【期間C】"},0),N($M3002),N($N3002),N($O3002)),0))</f>
        <v/>
      </c>
    </row>
    <row r="3003" customFormat="false" ht="15" hidden="false" customHeight="false" outlineLevel="0" collapsed="false">
      <c r="B3003" s="12" t="n">
        <v>2998</v>
      </c>
      <c r="C3003" s="36" t="str">
        <f aca="false">IF(②実績CSV_期間A!$M2999="","",②実績CSV_期間A!$M2999&amp;"")</f>
        <v/>
      </c>
      <c r="D3003" s="12" t="str">
        <f aca="false">IF($C3003="","",②実績CSV_期間A!$N2999)</f>
        <v/>
      </c>
      <c r="E3003" s="12" t="str">
        <f aca="false">IF($C3003="","",RIGHT($D3003,1))</f>
        <v/>
      </c>
      <c r="F3003" s="41" t="str">
        <f aca="false">IF($C3003="","",IFERROR(INDEX(サイズ換算マスタ!$C$6:$C$8,MATCH($E3003,サイズ換算マスタ!$B$6:$B$8,0)),1))</f>
        <v/>
      </c>
      <c r="G3003" s="38" t="str">
        <f aca="false">IF($C3003="","",SUMIFS(②実績CSV_期間A!$AA$2:$AA$5001,②実績CSV_期間A!$M$2:$M$5001,$C3003))</f>
        <v/>
      </c>
      <c r="H3003" s="38" t="str">
        <f aca="false">IF($C3003="","",SUMIFS(③実績CSV_期間B!$AA$2:$AA$5001,③実績CSV_期間B!$M$2:$M$5001,$C3003))</f>
        <v/>
      </c>
      <c r="I3003" s="38" t="str">
        <f aca="false">IF($C3003="","",SUMIFS(④実績CSV_期間C!$AA$2:$AA$5001,④実績CSV_期間C!$M$2:$M$5001,$C3003))</f>
        <v/>
      </c>
      <c r="J3003" s="38" t="str">
        <f aca="false">IF($C3003="","",N($F3003)*N($G3003))</f>
        <v/>
      </c>
      <c r="K3003" s="38" t="str">
        <f aca="false">IF($C3003="","",N($F3003)*N($H3003))</f>
        <v/>
      </c>
      <c r="L3003" s="38" t="str">
        <f aca="false">IF($C3003="","",N($F3003)*N($I3003))</f>
        <v/>
      </c>
      <c r="M3003" s="37" t="str">
        <f aca="false">IF(OR($C3003="",N(TOP!$C$12)=0),"",N($J3003)/TOP!$C$12)</f>
        <v/>
      </c>
      <c r="N3003" s="37" t="str">
        <f aca="false">IF(OR($C3003="",N(TOP!$C$13)=0),"",N($K3003)/TOP!$C$13)</f>
        <v/>
      </c>
      <c r="O3003" s="37" t="str">
        <f aca="false">IF(OR($C3003="",N(TOP!$C$14)=0),"",N($L3003)/TOP!$C$14)</f>
        <v/>
      </c>
      <c r="P3003" s="42" t="str">
        <f aca="false">IF($C3003="","",IFERROR(CHOOSE(MATCH(TOP!$C$10,{"【期間A】","【期間B】","【期間C】"},0),N($M3003),N($N3003),N($O3003)),0))</f>
        <v/>
      </c>
    </row>
    <row r="3004" customFormat="false" ht="15" hidden="false" customHeight="false" outlineLevel="0" collapsed="false">
      <c r="B3004" s="12" t="n">
        <v>2999</v>
      </c>
      <c r="C3004" s="36" t="str">
        <f aca="false">IF(②実績CSV_期間A!$M3000="","",②実績CSV_期間A!$M3000&amp;"")</f>
        <v/>
      </c>
      <c r="D3004" s="12" t="str">
        <f aca="false">IF($C3004="","",②実績CSV_期間A!$N3000)</f>
        <v/>
      </c>
      <c r="E3004" s="12" t="str">
        <f aca="false">IF($C3004="","",RIGHT($D3004,1))</f>
        <v/>
      </c>
      <c r="F3004" s="41" t="str">
        <f aca="false">IF($C3004="","",IFERROR(INDEX(サイズ換算マスタ!$C$6:$C$8,MATCH($E3004,サイズ換算マスタ!$B$6:$B$8,0)),1))</f>
        <v/>
      </c>
      <c r="G3004" s="38" t="str">
        <f aca="false">IF($C3004="","",SUMIFS(②実績CSV_期間A!$AA$2:$AA$5001,②実績CSV_期間A!$M$2:$M$5001,$C3004))</f>
        <v/>
      </c>
      <c r="H3004" s="38" t="str">
        <f aca="false">IF($C3004="","",SUMIFS(③実績CSV_期間B!$AA$2:$AA$5001,③実績CSV_期間B!$M$2:$M$5001,$C3004))</f>
        <v/>
      </c>
      <c r="I3004" s="38" t="str">
        <f aca="false">IF($C3004="","",SUMIFS(④実績CSV_期間C!$AA$2:$AA$5001,④実績CSV_期間C!$M$2:$M$5001,$C3004))</f>
        <v/>
      </c>
      <c r="J3004" s="38" t="str">
        <f aca="false">IF($C3004="","",N($F3004)*N($G3004))</f>
        <v/>
      </c>
      <c r="K3004" s="38" t="str">
        <f aca="false">IF($C3004="","",N($F3004)*N($H3004))</f>
        <v/>
      </c>
      <c r="L3004" s="38" t="str">
        <f aca="false">IF($C3004="","",N($F3004)*N($I3004))</f>
        <v/>
      </c>
      <c r="M3004" s="37" t="str">
        <f aca="false">IF(OR($C3004="",N(TOP!$C$12)=0),"",N($J3004)/TOP!$C$12)</f>
        <v/>
      </c>
      <c r="N3004" s="37" t="str">
        <f aca="false">IF(OR($C3004="",N(TOP!$C$13)=0),"",N($K3004)/TOP!$C$13)</f>
        <v/>
      </c>
      <c r="O3004" s="37" t="str">
        <f aca="false">IF(OR($C3004="",N(TOP!$C$14)=0),"",N($L3004)/TOP!$C$14)</f>
        <v/>
      </c>
      <c r="P3004" s="42" t="str">
        <f aca="false">IF($C3004="","",IFERROR(CHOOSE(MATCH(TOP!$C$10,{"【期間A】","【期間B】","【期間C】"},0),N($M3004),N($N3004),N($O3004)),0))</f>
        <v/>
      </c>
    </row>
    <row r="3005" customFormat="false" ht="15" hidden="false" customHeight="false" outlineLevel="0" collapsed="false">
      <c r="B3005" s="12" t="n">
        <v>3000</v>
      </c>
      <c r="C3005" s="36" t="str">
        <f aca="false">IF(②実績CSV_期間A!$M3001="","",②実績CSV_期間A!$M3001&amp;"")</f>
        <v/>
      </c>
      <c r="D3005" s="12" t="str">
        <f aca="false">IF($C3005="","",②実績CSV_期間A!$N3001)</f>
        <v/>
      </c>
      <c r="E3005" s="12" t="str">
        <f aca="false">IF($C3005="","",RIGHT($D3005,1))</f>
        <v/>
      </c>
      <c r="F3005" s="41" t="str">
        <f aca="false">IF($C3005="","",IFERROR(INDEX(サイズ換算マスタ!$C$6:$C$8,MATCH($E3005,サイズ換算マスタ!$B$6:$B$8,0)),1))</f>
        <v/>
      </c>
      <c r="G3005" s="38" t="str">
        <f aca="false">IF($C3005="","",SUMIFS(②実績CSV_期間A!$AA$2:$AA$5001,②実績CSV_期間A!$M$2:$M$5001,$C3005))</f>
        <v/>
      </c>
      <c r="H3005" s="38" t="str">
        <f aca="false">IF($C3005="","",SUMIFS(③実績CSV_期間B!$AA$2:$AA$5001,③実績CSV_期間B!$M$2:$M$5001,$C3005))</f>
        <v/>
      </c>
      <c r="I3005" s="38" t="str">
        <f aca="false">IF($C3005="","",SUMIFS(④実績CSV_期間C!$AA$2:$AA$5001,④実績CSV_期間C!$M$2:$M$5001,$C3005))</f>
        <v/>
      </c>
      <c r="J3005" s="38" t="str">
        <f aca="false">IF($C3005="","",N($F3005)*N($G3005))</f>
        <v/>
      </c>
      <c r="K3005" s="38" t="str">
        <f aca="false">IF($C3005="","",N($F3005)*N($H3005))</f>
        <v/>
      </c>
      <c r="L3005" s="38" t="str">
        <f aca="false">IF($C3005="","",N($F3005)*N($I3005))</f>
        <v/>
      </c>
      <c r="M3005" s="37" t="str">
        <f aca="false">IF(OR($C3005="",N(TOP!$C$12)=0),"",N($J3005)/TOP!$C$12)</f>
        <v/>
      </c>
      <c r="N3005" s="37" t="str">
        <f aca="false">IF(OR($C3005="",N(TOP!$C$13)=0),"",N($K3005)/TOP!$C$13)</f>
        <v/>
      </c>
      <c r="O3005" s="37" t="str">
        <f aca="false">IF(OR($C3005="",N(TOP!$C$14)=0),"",N($L3005)/TOP!$C$14)</f>
        <v/>
      </c>
      <c r="P3005" s="42" t="str">
        <f aca="false">IF($C3005="","",IFERROR(CHOOSE(MATCH(TOP!$C$10,{"【期間A】","【期間B】","【期間C】"},0),N($M3005),N($N3005),N($O3005)),0))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D24"/>
    <pageSetUpPr fitToPage="false"/>
  </sheetPr>
  <dimension ref="B2:R3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4"/>
    <col collapsed="false" customWidth="true" hidden="false" outlineLevel="0" max="18" min="18" style="0" width="13"/>
  </cols>
  <sheetData>
    <row r="2" customFormat="false" ht="18.55" hidden="false" customHeight="false" outlineLevel="0" collapsed="false">
      <c r="B2" s="1" t="s">
        <v>213</v>
      </c>
    </row>
    <row r="3" customFormat="false" ht="15" hidden="false" customHeight="false" outlineLevel="0" collapsed="false">
      <c r="B3" s="9" t="s">
        <v>214</v>
      </c>
    </row>
    <row r="4" customFormat="false" ht="15" hidden="false" customHeight="false" outlineLevel="0" collapsed="false">
      <c r="B4" s="30" t="s">
        <v>140</v>
      </c>
      <c r="C4" s="30" t="s">
        <v>140</v>
      </c>
      <c r="D4" s="30" t="s">
        <v>140</v>
      </c>
      <c r="E4" s="30" t="s">
        <v>140</v>
      </c>
      <c r="F4" s="30" t="s">
        <v>140</v>
      </c>
      <c r="G4" s="30" t="s">
        <v>141</v>
      </c>
      <c r="H4" s="30" t="s">
        <v>140</v>
      </c>
      <c r="I4" s="30" t="s">
        <v>140</v>
      </c>
      <c r="J4" s="30" t="s">
        <v>140</v>
      </c>
      <c r="K4" s="30" t="s">
        <v>140</v>
      </c>
      <c r="L4" s="30" t="s">
        <v>140</v>
      </c>
      <c r="M4" s="30" t="s">
        <v>140</v>
      </c>
      <c r="N4" s="30" t="s">
        <v>140</v>
      </c>
      <c r="O4" s="30" t="s">
        <v>140</v>
      </c>
      <c r="P4" s="30" t="s">
        <v>141</v>
      </c>
      <c r="Q4" s="30" t="s">
        <v>141</v>
      </c>
      <c r="R4" s="30" t="s">
        <v>140</v>
      </c>
    </row>
    <row r="5" customFormat="false" ht="15" hidden="false" customHeight="false" outlineLevel="0" collapsed="false">
      <c r="B5" s="35" t="s">
        <v>180</v>
      </c>
      <c r="C5" s="31" t="s">
        <v>91</v>
      </c>
      <c r="D5" s="31" t="s">
        <v>92</v>
      </c>
      <c r="E5" s="31" t="s">
        <v>86</v>
      </c>
      <c r="F5" s="31" t="s">
        <v>90</v>
      </c>
      <c r="G5" s="31" t="s">
        <v>181</v>
      </c>
      <c r="H5" s="31" t="s">
        <v>183</v>
      </c>
      <c r="I5" s="31" t="s">
        <v>187</v>
      </c>
      <c r="J5" s="31" t="s">
        <v>188</v>
      </c>
      <c r="K5" s="31" t="s">
        <v>193</v>
      </c>
      <c r="L5" s="31" t="s">
        <v>215</v>
      </c>
      <c r="M5" s="31" t="s">
        <v>196</v>
      </c>
      <c r="N5" s="31" t="s">
        <v>216</v>
      </c>
      <c r="O5" s="31" t="s">
        <v>217</v>
      </c>
      <c r="P5" s="31" t="s">
        <v>182</v>
      </c>
      <c r="Q5" s="31" t="s">
        <v>218</v>
      </c>
      <c r="R5" s="31" t="s">
        <v>191</v>
      </c>
    </row>
    <row r="6" customFormat="false" ht="15" hidden="false" customHeight="false" outlineLevel="0" collapsed="false">
      <c r="B6" s="12" t="n">
        <v>1</v>
      </c>
      <c r="C6" s="36" t="str">
        <f aca="false">IF(①在庫CSV_発注日!$M2="","",①在庫CSV_発注日!$M2&amp;"")</f>
        <v/>
      </c>
      <c r="D6" s="12" t="str">
        <f aca="false">IF($C6="","",①在庫CSV_発注日!$N2)</f>
        <v/>
      </c>
      <c r="E6" s="12" t="str">
        <f aca="false">IF($C6="","",①在庫CSV_発注日!$H2)</f>
        <v/>
      </c>
      <c r="F6" s="12" t="str">
        <f aca="false">IF($C6="","",①在庫CSV_発注日!$L2)</f>
        <v/>
      </c>
      <c r="G6" s="18"/>
      <c r="H6" s="17" t="str">
        <f aca="false">IF($C6="","",N(①在庫CSV_発注日!$Z2))</f>
        <v/>
      </c>
      <c r="I6" s="37" t="str">
        <f aca="false">IF($C6="","",SUMIFS(⑤減算マスタCSV!$L$2:$L$8001,⑤減算マスタCSV!$F$2:$F$8001,$C6,⑤減算マスタCSV!$K$2:$K$8001,1))</f>
        <v/>
      </c>
      <c r="J6" s="17" t="str">
        <f aca="false">IF($C6="","",IFERROR(INDEX(⑤減算マスタCSV!$H$2:$H$8001,MATCH($C6,⑤減算マスタCSV!$F$2:$F$8001,0)),1))</f>
        <v/>
      </c>
      <c r="K6" s="17" t="str">
        <f aca="false">IF($C6="","",MAX(1,IFERROR(INDEX(⑥商品照会CSV!$M$2:$M$3001,MATCH($C6,⑥商品照会CSV!$A$2:$A$3001,0)),1)))</f>
        <v/>
      </c>
      <c r="L6" s="40" t="str">
        <f aca="false">IF($C6="","",IFERROR(INDEX(⑥商品照会CSV!$Q$2:$Q$3001,MATCH($C6,⑥商品照会CSV!$A$2:$A$3001,0)),0))</f>
        <v/>
      </c>
      <c r="M6" s="40" t="str">
        <f aca="false">IF($C6="","",N($L6)*N($K6))</f>
        <v/>
      </c>
      <c r="N6" s="17" t="str">
        <f aca="false">IF($C6="","",MAX(1,IFERROR(INDEX(⑥商品照会CSV!$AK$2:$AK$3001,MATCH($C6,⑥商品照会CSV!$A$2:$A$3001,0)),1)))</f>
        <v/>
      </c>
      <c r="O6" s="12" t="str">
        <f aca="false">IF($C6="","",IFERROR(IF(INDEX(⑥商品照会CSV!$AN$2:$AN$3001,MATCH($C6,⑥商品照会CSV!$A$2:$A$3001,0))=1,"バラ",IF(INDEX(⑥商品照会CSV!$AM$2:$AM$3001,MATCH($C6,⑥商品照会CSV!$A$2:$A$3001,0))=1,"中間包装","ケース")),"ケース"))</f>
        <v/>
      </c>
      <c r="P6" s="18"/>
      <c r="Q6" s="14"/>
      <c r="R6" s="17" t="str">
        <f aca="false">IF($C6="","",N($Q6)*N($K6))</f>
        <v/>
      </c>
    </row>
    <row r="7" customFormat="false" ht="15" hidden="false" customHeight="false" outlineLevel="0" collapsed="false">
      <c r="B7" s="12" t="n">
        <v>2</v>
      </c>
      <c r="C7" s="36" t="str">
        <f aca="false">IF(①在庫CSV_発注日!$M3="","",①在庫CSV_発注日!$M3&amp;"")</f>
        <v/>
      </c>
      <c r="D7" s="12" t="str">
        <f aca="false">IF($C7="","",①在庫CSV_発注日!$N3)</f>
        <v/>
      </c>
      <c r="E7" s="12" t="str">
        <f aca="false">IF($C7="","",①在庫CSV_発注日!$H3)</f>
        <v/>
      </c>
      <c r="F7" s="12" t="str">
        <f aca="false">IF($C7="","",①在庫CSV_発注日!$L3)</f>
        <v/>
      </c>
      <c r="G7" s="18"/>
      <c r="H7" s="17" t="str">
        <f aca="false">IF($C7="","",N(①在庫CSV_発注日!$Z3))</f>
        <v/>
      </c>
      <c r="I7" s="37" t="str">
        <f aca="false">IF($C7="","",SUMIFS(⑤減算マスタCSV!$L$2:$L$8001,⑤減算マスタCSV!$F$2:$F$8001,$C7,⑤減算マスタCSV!$K$2:$K$8001,1))</f>
        <v/>
      </c>
      <c r="J7" s="17" t="str">
        <f aca="false">IF($C7="","",IFERROR(INDEX(⑤減算マスタCSV!$H$2:$H$8001,MATCH($C7,⑤減算マスタCSV!$F$2:$F$8001,0)),1))</f>
        <v/>
      </c>
      <c r="K7" s="17" t="str">
        <f aca="false">IF($C7="","",MAX(1,IFERROR(INDEX(⑥商品照会CSV!$M$2:$M$3001,MATCH($C7,⑥商品照会CSV!$A$2:$A$3001,0)),1)))</f>
        <v/>
      </c>
      <c r="L7" s="40" t="str">
        <f aca="false">IF($C7="","",IFERROR(INDEX(⑥商品照会CSV!$Q$2:$Q$3001,MATCH($C7,⑥商品照会CSV!$A$2:$A$3001,0)),0))</f>
        <v/>
      </c>
      <c r="M7" s="40" t="str">
        <f aca="false">IF($C7="","",N($L7)*N($K7))</f>
        <v/>
      </c>
      <c r="N7" s="17" t="str">
        <f aca="false">IF($C7="","",MAX(1,IFERROR(INDEX(⑥商品照会CSV!$AK$2:$AK$3001,MATCH($C7,⑥商品照会CSV!$A$2:$A$3001,0)),1)))</f>
        <v/>
      </c>
      <c r="O7" s="12" t="str">
        <f aca="false">IF($C7="","",IFERROR(IF(INDEX(⑥商品照会CSV!$AN$2:$AN$3001,MATCH($C7,⑥商品照会CSV!$A$2:$A$3001,0))=1,"バラ",IF(INDEX(⑥商品照会CSV!$AM$2:$AM$3001,MATCH($C7,⑥商品照会CSV!$A$2:$A$3001,0))=1,"中間包装","ケース")),"ケース"))</f>
        <v/>
      </c>
      <c r="P7" s="18"/>
      <c r="Q7" s="14"/>
      <c r="R7" s="17" t="str">
        <f aca="false">IF($C7="","",N($Q7)*N($K7))</f>
        <v/>
      </c>
    </row>
    <row r="8" customFormat="false" ht="15" hidden="false" customHeight="false" outlineLevel="0" collapsed="false">
      <c r="B8" s="12" t="n">
        <v>3</v>
      </c>
      <c r="C8" s="36" t="str">
        <f aca="false">IF(①在庫CSV_発注日!$M4="","",①在庫CSV_発注日!$M4&amp;"")</f>
        <v/>
      </c>
      <c r="D8" s="12" t="str">
        <f aca="false">IF($C8="","",①在庫CSV_発注日!$N4)</f>
        <v/>
      </c>
      <c r="E8" s="12" t="str">
        <f aca="false">IF($C8="","",①在庫CSV_発注日!$H4)</f>
        <v/>
      </c>
      <c r="F8" s="12" t="str">
        <f aca="false">IF($C8="","",①在庫CSV_発注日!$L4)</f>
        <v/>
      </c>
      <c r="G8" s="18"/>
      <c r="H8" s="17" t="str">
        <f aca="false">IF($C8="","",N(①在庫CSV_発注日!$Z4))</f>
        <v/>
      </c>
      <c r="I8" s="37" t="str">
        <f aca="false">IF($C8="","",SUMIFS(⑤減算マスタCSV!$L$2:$L$8001,⑤減算マスタCSV!$F$2:$F$8001,$C8,⑤減算マスタCSV!$K$2:$K$8001,1))</f>
        <v/>
      </c>
      <c r="J8" s="17" t="str">
        <f aca="false">IF($C8="","",IFERROR(INDEX(⑤減算マスタCSV!$H$2:$H$8001,MATCH($C8,⑤減算マスタCSV!$F$2:$F$8001,0)),1))</f>
        <v/>
      </c>
      <c r="K8" s="17" t="str">
        <f aca="false">IF($C8="","",MAX(1,IFERROR(INDEX(⑥商品照会CSV!$M$2:$M$3001,MATCH($C8,⑥商品照会CSV!$A$2:$A$3001,0)),1)))</f>
        <v/>
      </c>
      <c r="L8" s="40" t="str">
        <f aca="false">IF($C8="","",IFERROR(INDEX(⑥商品照会CSV!$Q$2:$Q$3001,MATCH($C8,⑥商品照会CSV!$A$2:$A$3001,0)),0))</f>
        <v/>
      </c>
      <c r="M8" s="40" t="str">
        <f aca="false">IF($C8="","",N($L8)*N($K8))</f>
        <v/>
      </c>
      <c r="N8" s="17" t="str">
        <f aca="false">IF($C8="","",MAX(1,IFERROR(INDEX(⑥商品照会CSV!$AK$2:$AK$3001,MATCH($C8,⑥商品照会CSV!$A$2:$A$3001,0)),1)))</f>
        <v/>
      </c>
      <c r="O8" s="12" t="str">
        <f aca="false">IF($C8="","",IFERROR(IF(INDEX(⑥商品照会CSV!$AN$2:$AN$3001,MATCH($C8,⑥商品照会CSV!$A$2:$A$3001,0))=1,"バラ",IF(INDEX(⑥商品照会CSV!$AM$2:$AM$3001,MATCH($C8,⑥商品照会CSV!$A$2:$A$3001,0))=1,"中間包装","ケース")),"ケース"))</f>
        <v/>
      </c>
      <c r="P8" s="18"/>
      <c r="Q8" s="14"/>
      <c r="R8" s="17" t="str">
        <f aca="false">IF($C8="","",N($Q8)*N($K8))</f>
        <v/>
      </c>
    </row>
    <row r="9" customFormat="false" ht="15" hidden="false" customHeight="false" outlineLevel="0" collapsed="false">
      <c r="B9" s="12" t="n">
        <v>4</v>
      </c>
      <c r="C9" s="36" t="str">
        <f aca="false">IF(①在庫CSV_発注日!$M5="","",①在庫CSV_発注日!$M5&amp;"")</f>
        <v/>
      </c>
      <c r="D9" s="12" t="str">
        <f aca="false">IF($C9="","",①在庫CSV_発注日!$N5)</f>
        <v/>
      </c>
      <c r="E9" s="12" t="str">
        <f aca="false">IF($C9="","",①在庫CSV_発注日!$H5)</f>
        <v/>
      </c>
      <c r="F9" s="12" t="str">
        <f aca="false">IF($C9="","",①在庫CSV_発注日!$L5)</f>
        <v/>
      </c>
      <c r="G9" s="18"/>
      <c r="H9" s="17" t="str">
        <f aca="false">IF($C9="","",N(①在庫CSV_発注日!$Z5))</f>
        <v/>
      </c>
      <c r="I9" s="37" t="str">
        <f aca="false">IF($C9="","",SUMIFS(⑤減算マスタCSV!$L$2:$L$8001,⑤減算マスタCSV!$F$2:$F$8001,$C9,⑤減算マスタCSV!$K$2:$K$8001,1))</f>
        <v/>
      </c>
      <c r="J9" s="17" t="str">
        <f aca="false">IF($C9="","",IFERROR(INDEX(⑤減算マスタCSV!$H$2:$H$8001,MATCH($C9,⑤減算マスタCSV!$F$2:$F$8001,0)),1))</f>
        <v/>
      </c>
      <c r="K9" s="17" t="str">
        <f aca="false">IF($C9="","",MAX(1,IFERROR(INDEX(⑥商品照会CSV!$M$2:$M$3001,MATCH($C9,⑥商品照会CSV!$A$2:$A$3001,0)),1)))</f>
        <v/>
      </c>
      <c r="L9" s="40" t="str">
        <f aca="false">IF($C9="","",IFERROR(INDEX(⑥商品照会CSV!$Q$2:$Q$3001,MATCH($C9,⑥商品照会CSV!$A$2:$A$3001,0)),0))</f>
        <v/>
      </c>
      <c r="M9" s="40" t="str">
        <f aca="false">IF($C9="","",N($L9)*N($K9))</f>
        <v/>
      </c>
      <c r="N9" s="17" t="str">
        <f aca="false">IF($C9="","",MAX(1,IFERROR(INDEX(⑥商品照会CSV!$AK$2:$AK$3001,MATCH($C9,⑥商品照会CSV!$A$2:$A$3001,0)),1)))</f>
        <v/>
      </c>
      <c r="O9" s="12" t="str">
        <f aca="false">IF($C9="","",IFERROR(IF(INDEX(⑥商品照会CSV!$AN$2:$AN$3001,MATCH($C9,⑥商品照会CSV!$A$2:$A$3001,0))=1,"バラ",IF(INDEX(⑥商品照会CSV!$AM$2:$AM$3001,MATCH($C9,⑥商品照会CSV!$A$2:$A$3001,0))=1,"中間包装","ケース")),"ケース"))</f>
        <v/>
      </c>
      <c r="P9" s="18"/>
      <c r="Q9" s="14"/>
      <c r="R9" s="17" t="str">
        <f aca="false">IF($C9="","",N($Q9)*N($K9))</f>
        <v/>
      </c>
    </row>
    <row r="10" customFormat="false" ht="15" hidden="false" customHeight="false" outlineLevel="0" collapsed="false">
      <c r="B10" s="12" t="n">
        <v>5</v>
      </c>
      <c r="C10" s="36" t="str">
        <f aca="false">IF(①在庫CSV_発注日!$M6="","",①在庫CSV_発注日!$M6&amp;"")</f>
        <v/>
      </c>
      <c r="D10" s="12" t="str">
        <f aca="false">IF($C10="","",①在庫CSV_発注日!$N6)</f>
        <v/>
      </c>
      <c r="E10" s="12" t="str">
        <f aca="false">IF($C10="","",①在庫CSV_発注日!$H6)</f>
        <v/>
      </c>
      <c r="F10" s="12" t="str">
        <f aca="false">IF($C10="","",①在庫CSV_発注日!$L6)</f>
        <v/>
      </c>
      <c r="G10" s="18"/>
      <c r="H10" s="17" t="str">
        <f aca="false">IF($C10="","",N(①在庫CSV_発注日!$Z6))</f>
        <v/>
      </c>
      <c r="I10" s="37" t="str">
        <f aca="false">IF($C10="","",SUMIFS(⑤減算マスタCSV!$L$2:$L$8001,⑤減算マスタCSV!$F$2:$F$8001,$C10,⑤減算マスタCSV!$K$2:$K$8001,1))</f>
        <v/>
      </c>
      <c r="J10" s="17" t="str">
        <f aca="false">IF($C10="","",IFERROR(INDEX(⑤減算マスタCSV!$H$2:$H$8001,MATCH($C10,⑤減算マスタCSV!$F$2:$F$8001,0)),1))</f>
        <v/>
      </c>
      <c r="K10" s="17" t="str">
        <f aca="false">IF($C10="","",MAX(1,IFERROR(INDEX(⑥商品照会CSV!$M$2:$M$3001,MATCH($C10,⑥商品照会CSV!$A$2:$A$3001,0)),1)))</f>
        <v/>
      </c>
      <c r="L10" s="40" t="str">
        <f aca="false">IF($C10="","",IFERROR(INDEX(⑥商品照会CSV!$Q$2:$Q$3001,MATCH($C10,⑥商品照会CSV!$A$2:$A$3001,0)),0))</f>
        <v/>
      </c>
      <c r="M10" s="40" t="str">
        <f aca="false">IF($C10="","",N($L10)*N($K10))</f>
        <v/>
      </c>
      <c r="N10" s="17" t="str">
        <f aca="false">IF($C10="","",MAX(1,IFERROR(INDEX(⑥商品照会CSV!$AK$2:$AK$3001,MATCH($C10,⑥商品照会CSV!$A$2:$A$3001,0)),1)))</f>
        <v/>
      </c>
      <c r="O10" s="12" t="str">
        <f aca="false">IF($C10="","",IFERROR(IF(INDEX(⑥商品照会CSV!$AN$2:$AN$3001,MATCH($C10,⑥商品照会CSV!$A$2:$A$3001,0))=1,"バラ",IF(INDEX(⑥商品照会CSV!$AM$2:$AM$3001,MATCH($C10,⑥商品照会CSV!$A$2:$A$3001,0))=1,"中間包装","ケース")),"ケース"))</f>
        <v/>
      </c>
      <c r="P10" s="18"/>
      <c r="Q10" s="14"/>
      <c r="R10" s="17" t="str">
        <f aca="false">IF($C10="","",N($Q10)*N($K10))</f>
        <v/>
      </c>
    </row>
    <row r="11" customFormat="false" ht="15" hidden="false" customHeight="false" outlineLevel="0" collapsed="false">
      <c r="B11" s="12" t="n">
        <v>6</v>
      </c>
      <c r="C11" s="36" t="str">
        <f aca="false">IF(①在庫CSV_発注日!$M7="","",①在庫CSV_発注日!$M7&amp;"")</f>
        <v/>
      </c>
      <c r="D11" s="12" t="str">
        <f aca="false">IF($C11="","",①在庫CSV_発注日!$N7)</f>
        <v/>
      </c>
      <c r="E11" s="12" t="str">
        <f aca="false">IF($C11="","",①在庫CSV_発注日!$H7)</f>
        <v/>
      </c>
      <c r="F11" s="12" t="str">
        <f aca="false">IF($C11="","",①在庫CSV_発注日!$L7)</f>
        <v/>
      </c>
      <c r="G11" s="18"/>
      <c r="H11" s="17" t="str">
        <f aca="false">IF($C11="","",N(①在庫CSV_発注日!$Z7))</f>
        <v/>
      </c>
      <c r="I11" s="37" t="str">
        <f aca="false">IF($C11="","",SUMIFS(⑤減算マスタCSV!$L$2:$L$8001,⑤減算マスタCSV!$F$2:$F$8001,$C11,⑤減算マスタCSV!$K$2:$K$8001,1))</f>
        <v/>
      </c>
      <c r="J11" s="17" t="str">
        <f aca="false">IF($C11="","",IFERROR(INDEX(⑤減算マスタCSV!$H$2:$H$8001,MATCH($C11,⑤減算マスタCSV!$F$2:$F$8001,0)),1))</f>
        <v/>
      </c>
      <c r="K11" s="17" t="str">
        <f aca="false">IF($C11="","",MAX(1,IFERROR(INDEX(⑥商品照会CSV!$M$2:$M$3001,MATCH($C11,⑥商品照会CSV!$A$2:$A$3001,0)),1)))</f>
        <v/>
      </c>
      <c r="L11" s="40" t="str">
        <f aca="false">IF($C11="","",IFERROR(INDEX(⑥商品照会CSV!$Q$2:$Q$3001,MATCH($C11,⑥商品照会CSV!$A$2:$A$3001,0)),0))</f>
        <v/>
      </c>
      <c r="M11" s="40" t="str">
        <f aca="false">IF($C11="","",N($L11)*N($K11))</f>
        <v/>
      </c>
      <c r="N11" s="17" t="str">
        <f aca="false">IF($C11="","",MAX(1,IFERROR(INDEX(⑥商品照会CSV!$AK$2:$AK$3001,MATCH($C11,⑥商品照会CSV!$A$2:$A$3001,0)),1)))</f>
        <v/>
      </c>
      <c r="O11" s="12" t="str">
        <f aca="false">IF($C11="","",IFERROR(IF(INDEX(⑥商品照会CSV!$AN$2:$AN$3001,MATCH($C11,⑥商品照会CSV!$A$2:$A$3001,0))=1,"バラ",IF(INDEX(⑥商品照会CSV!$AM$2:$AM$3001,MATCH($C11,⑥商品照会CSV!$A$2:$A$3001,0))=1,"中間包装","ケース")),"ケース"))</f>
        <v/>
      </c>
      <c r="P11" s="18"/>
      <c r="Q11" s="14"/>
      <c r="R11" s="17" t="str">
        <f aca="false">IF($C11="","",N($Q11)*N($K11))</f>
        <v/>
      </c>
    </row>
    <row r="12" customFormat="false" ht="15" hidden="false" customHeight="false" outlineLevel="0" collapsed="false">
      <c r="B12" s="12" t="n">
        <v>7</v>
      </c>
      <c r="C12" s="36" t="str">
        <f aca="false">IF(①在庫CSV_発注日!$M8="","",①在庫CSV_発注日!$M8&amp;"")</f>
        <v/>
      </c>
      <c r="D12" s="12" t="str">
        <f aca="false">IF($C12="","",①在庫CSV_発注日!$N8)</f>
        <v/>
      </c>
      <c r="E12" s="12" t="str">
        <f aca="false">IF($C12="","",①在庫CSV_発注日!$H8)</f>
        <v/>
      </c>
      <c r="F12" s="12" t="str">
        <f aca="false">IF($C12="","",①在庫CSV_発注日!$L8)</f>
        <v/>
      </c>
      <c r="G12" s="18"/>
      <c r="H12" s="17" t="str">
        <f aca="false">IF($C12="","",N(①在庫CSV_発注日!$Z8))</f>
        <v/>
      </c>
      <c r="I12" s="37" t="str">
        <f aca="false">IF($C12="","",SUMIFS(⑤減算マスタCSV!$L$2:$L$8001,⑤減算マスタCSV!$F$2:$F$8001,$C12,⑤減算マスタCSV!$K$2:$K$8001,1))</f>
        <v/>
      </c>
      <c r="J12" s="17" t="str">
        <f aca="false">IF($C12="","",IFERROR(INDEX(⑤減算マスタCSV!$H$2:$H$8001,MATCH($C12,⑤減算マスタCSV!$F$2:$F$8001,0)),1))</f>
        <v/>
      </c>
      <c r="K12" s="17" t="str">
        <f aca="false">IF($C12="","",MAX(1,IFERROR(INDEX(⑥商品照会CSV!$M$2:$M$3001,MATCH($C12,⑥商品照会CSV!$A$2:$A$3001,0)),1)))</f>
        <v/>
      </c>
      <c r="L12" s="40" t="str">
        <f aca="false">IF($C12="","",IFERROR(INDEX(⑥商品照会CSV!$Q$2:$Q$3001,MATCH($C12,⑥商品照会CSV!$A$2:$A$3001,0)),0))</f>
        <v/>
      </c>
      <c r="M12" s="40" t="str">
        <f aca="false">IF($C12="","",N($L12)*N($K12))</f>
        <v/>
      </c>
      <c r="N12" s="17" t="str">
        <f aca="false">IF($C12="","",MAX(1,IFERROR(INDEX(⑥商品照会CSV!$AK$2:$AK$3001,MATCH($C12,⑥商品照会CSV!$A$2:$A$3001,0)),1)))</f>
        <v/>
      </c>
      <c r="O12" s="12" t="str">
        <f aca="false">IF($C12="","",IFERROR(IF(INDEX(⑥商品照会CSV!$AN$2:$AN$3001,MATCH($C12,⑥商品照会CSV!$A$2:$A$3001,0))=1,"バラ",IF(INDEX(⑥商品照会CSV!$AM$2:$AM$3001,MATCH($C12,⑥商品照会CSV!$A$2:$A$3001,0))=1,"中間包装","ケース")),"ケース"))</f>
        <v/>
      </c>
      <c r="P12" s="18"/>
      <c r="Q12" s="14"/>
      <c r="R12" s="17" t="str">
        <f aca="false">IF($C12="","",N($Q12)*N($K12))</f>
        <v/>
      </c>
    </row>
    <row r="13" customFormat="false" ht="15" hidden="false" customHeight="false" outlineLevel="0" collapsed="false">
      <c r="B13" s="12" t="n">
        <v>8</v>
      </c>
      <c r="C13" s="36" t="str">
        <f aca="false">IF(①在庫CSV_発注日!$M9="","",①在庫CSV_発注日!$M9&amp;"")</f>
        <v/>
      </c>
      <c r="D13" s="12" t="str">
        <f aca="false">IF($C13="","",①在庫CSV_発注日!$N9)</f>
        <v/>
      </c>
      <c r="E13" s="12" t="str">
        <f aca="false">IF($C13="","",①在庫CSV_発注日!$H9)</f>
        <v/>
      </c>
      <c r="F13" s="12" t="str">
        <f aca="false">IF($C13="","",①在庫CSV_発注日!$L9)</f>
        <v/>
      </c>
      <c r="G13" s="18"/>
      <c r="H13" s="17" t="str">
        <f aca="false">IF($C13="","",N(①在庫CSV_発注日!$Z9))</f>
        <v/>
      </c>
      <c r="I13" s="37" t="str">
        <f aca="false">IF($C13="","",SUMIFS(⑤減算マスタCSV!$L$2:$L$8001,⑤減算マスタCSV!$F$2:$F$8001,$C13,⑤減算マスタCSV!$K$2:$K$8001,1))</f>
        <v/>
      </c>
      <c r="J13" s="17" t="str">
        <f aca="false">IF($C13="","",IFERROR(INDEX(⑤減算マスタCSV!$H$2:$H$8001,MATCH($C13,⑤減算マスタCSV!$F$2:$F$8001,0)),1))</f>
        <v/>
      </c>
      <c r="K13" s="17" t="str">
        <f aca="false">IF($C13="","",MAX(1,IFERROR(INDEX(⑥商品照会CSV!$M$2:$M$3001,MATCH($C13,⑥商品照会CSV!$A$2:$A$3001,0)),1)))</f>
        <v/>
      </c>
      <c r="L13" s="40" t="str">
        <f aca="false">IF($C13="","",IFERROR(INDEX(⑥商品照会CSV!$Q$2:$Q$3001,MATCH($C13,⑥商品照会CSV!$A$2:$A$3001,0)),0))</f>
        <v/>
      </c>
      <c r="M13" s="40" t="str">
        <f aca="false">IF($C13="","",N($L13)*N($K13))</f>
        <v/>
      </c>
      <c r="N13" s="17" t="str">
        <f aca="false">IF($C13="","",MAX(1,IFERROR(INDEX(⑥商品照会CSV!$AK$2:$AK$3001,MATCH($C13,⑥商品照会CSV!$A$2:$A$3001,0)),1)))</f>
        <v/>
      </c>
      <c r="O13" s="12" t="str">
        <f aca="false">IF($C13="","",IFERROR(IF(INDEX(⑥商品照会CSV!$AN$2:$AN$3001,MATCH($C13,⑥商品照会CSV!$A$2:$A$3001,0))=1,"バラ",IF(INDEX(⑥商品照会CSV!$AM$2:$AM$3001,MATCH($C13,⑥商品照会CSV!$A$2:$A$3001,0))=1,"中間包装","ケース")),"ケース"))</f>
        <v/>
      </c>
      <c r="P13" s="18"/>
      <c r="Q13" s="14"/>
      <c r="R13" s="17" t="str">
        <f aca="false">IF($C13="","",N($Q13)*N($K13))</f>
        <v/>
      </c>
    </row>
    <row r="14" customFormat="false" ht="15" hidden="false" customHeight="false" outlineLevel="0" collapsed="false">
      <c r="B14" s="12" t="n">
        <v>9</v>
      </c>
      <c r="C14" s="36" t="str">
        <f aca="false">IF(①在庫CSV_発注日!$M10="","",①在庫CSV_発注日!$M10&amp;"")</f>
        <v/>
      </c>
      <c r="D14" s="12" t="str">
        <f aca="false">IF($C14="","",①在庫CSV_発注日!$N10)</f>
        <v/>
      </c>
      <c r="E14" s="12" t="str">
        <f aca="false">IF($C14="","",①在庫CSV_発注日!$H10)</f>
        <v/>
      </c>
      <c r="F14" s="12" t="str">
        <f aca="false">IF($C14="","",①在庫CSV_発注日!$L10)</f>
        <v/>
      </c>
      <c r="G14" s="18"/>
      <c r="H14" s="17" t="str">
        <f aca="false">IF($C14="","",N(①在庫CSV_発注日!$Z10))</f>
        <v/>
      </c>
      <c r="I14" s="37" t="str">
        <f aca="false">IF($C14="","",SUMIFS(⑤減算マスタCSV!$L$2:$L$8001,⑤減算マスタCSV!$F$2:$F$8001,$C14,⑤減算マスタCSV!$K$2:$K$8001,1))</f>
        <v/>
      </c>
      <c r="J14" s="17" t="str">
        <f aca="false">IF($C14="","",IFERROR(INDEX(⑤減算マスタCSV!$H$2:$H$8001,MATCH($C14,⑤減算マスタCSV!$F$2:$F$8001,0)),1))</f>
        <v/>
      </c>
      <c r="K14" s="17" t="str">
        <f aca="false">IF($C14="","",MAX(1,IFERROR(INDEX(⑥商品照会CSV!$M$2:$M$3001,MATCH($C14,⑥商品照会CSV!$A$2:$A$3001,0)),1)))</f>
        <v/>
      </c>
      <c r="L14" s="40" t="str">
        <f aca="false">IF($C14="","",IFERROR(INDEX(⑥商品照会CSV!$Q$2:$Q$3001,MATCH($C14,⑥商品照会CSV!$A$2:$A$3001,0)),0))</f>
        <v/>
      </c>
      <c r="M14" s="40" t="str">
        <f aca="false">IF($C14="","",N($L14)*N($K14))</f>
        <v/>
      </c>
      <c r="N14" s="17" t="str">
        <f aca="false">IF($C14="","",MAX(1,IFERROR(INDEX(⑥商品照会CSV!$AK$2:$AK$3001,MATCH($C14,⑥商品照会CSV!$A$2:$A$3001,0)),1)))</f>
        <v/>
      </c>
      <c r="O14" s="12" t="str">
        <f aca="false">IF($C14="","",IFERROR(IF(INDEX(⑥商品照会CSV!$AN$2:$AN$3001,MATCH($C14,⑥商品照会CSV!$A$2:$A$3001,0))=1,"バラ",IF(INDEX(⑥商品照会CSV!$AM$2:$AM$3001,MATCH($C14,⑥商品照会CSV!$A$2:$A$3001,0))=1,"中間包装","ケース")),"ケース"))</f>
        <v/>
      </c>
      <c r="P14" s="18"/>
      <c r="Q14" s="14"/>
      <c r="R14" s="17" t="str">
        <f aca="false">IF($C14="","",N($Q14)*N($K14))</f>
        <v/>
      </c>
    </row>
    <row r="15" customFormat="false" ht="15" hidden="false" customHeight="false" outlineLevel="0" collapsed="false">
      <c r="B15" s="12" t="n">
        <v>10</v>
      </c>
      <c r="C15" s="36" t="str">
        <f aca="false">IF(①在庫CSV_発注日!$M11="","",①在庫CSV_発注日!$M11&amp;"")</f>
        <v/>
      </c>
      <c r="D15" s="12" t="str">
        <f aca="false">IF($C15="","",①在庫CSV_発注日!$N11)</f>
        <v/>
      </c>
      <c r="E15" s="12" t="str">
        <f aca="false">IF($C15="","",①在庫CSV_発注日!$H11)</f>
        <v/>
      </c>
      <c r="F15" s="12" t="str">
        <f aca="false">IF($C15="","",①在庫CSV_発注日!$L11)</f>
        <v/>
      </c>
      <c r="G15" s="18"/>
      <c r="H15" s="17" t="str">
        <f aca="false">IF($C15="","",N(①在庫CSV_発注日!$Z11))</f>
        <v/>
      </c>
      <c r="I15" s="37" t="str">
        <f aca="false">IF($C15="","",SUMIFS(⑤減算マスタCSV!$L$2:$L$8001,⑤減算マスタCSV!$F$2:$F$8001,$C15,⑤減算マスタCSV!$K$2:$K$8001,1))</f>
        <v/>
      </c>
      <c r="J15" s="17" t="str">
        <f aca="false">IF($C15="","",IFERROR(INDEX(⑤減算マスタCSV!$H$2:$H$8001,MATCH($C15,⑤減算マスタCSV!$F$2:$F$8001,0)),1))</f>
        <v/>
      </c>
      <c r="K15" s="17" t="str">
        <f aca="false">IF($C15="","",MAX(1,IFERROR(INDEX(⑥商品照会CSV!$M$2:$M$3001,MATCH($C15,⑥商品照会CSV!$A$2:$A$3001,0)),1)))</f>
        <v/>
      </c>
      <c r="L15" s="40" t="str">
        <f aca="false">IF($C15="","",IFERROR(INDEX(⑥商品照会CSV!$Q$2:$Q$3001,MATCH($C15,⑥商品照会CSV!$A$2:$A$3001,0)),0))</f>
        <v/>
      </c>
      <c r="M15" s="40" t="str">
        <f aca="false">IF($C15="","",N($L15)*N($K15))</f>
        <v/>
      </c>
      <c r="N15" s="17" t="str">
        <f aca="false">IF($C15="","",MAX(1,IFERROR(INDEX(⑥商品照会CSV!$AK$2:$AK$3001,MATCH($C15,⑥商品照会CSV!$A$2:$A$3001,0)),1)))</f>
        <v/>
      </c>
      <c r="O15" s="12" t="str">
        <f aca="false">IF($C15="","",IFERROR(IF(INDEX(⑥商品照会CSV!$AN$2:$AN$3001,MATCH($C15,⑥商品照会CSV!$A$2:$A$3001,0))=1,"バラ",IF(INDEX(⑥商品照会CSV!$AM$2:$AM$3001,MATCH($C15,⑥商品照会CSV!$A$2:$A$3001,0))=1,"中間包装","ケース")),"ケース"))</f>
        <v/>
      </c>
      <c r="P15" s="18"/>
      <c r="Q15" s="14"/>
      <c r="R15" s="17" t="str">
        <f aca="false">IF($C15="","",N($Q15)*N($K15))</f>
        <v/>
      </c>
    </row>
    <row r="16" customFormat="false" ht="15" hidden="false" customHeight="false" outlineLevel="0" collapsed="false">
      <c r="B16" s="12" t="n">
        <v>11</v>
      </c>
      <c r="C16" s="36" t="str">
        <f aca="false">IF(①在庫CSV_発注日!$M12="","",①在庫CSV_発注日!$M12&amp;"")</f>
        <v/>
      </c>
      <c r="D16" s="12" t="str">
        <f aca="false">IF($C16="","",①在庫CSV_発注日!$N12)</f>
        <v/>
      </c>
      <c r="E16" s="12" t="str">
        <f aca="false">IF($C16="","",①在庫CSV_発注日!$H12)</f>
        <v/>
      </c>
      <c r="F16" s="12" t="str">
        <f aca="false">IF($C16="","",①在庫CSV_発注日!$L12)</f>
        <v/>
      </c>
      <c r="G16" s="18"/>
      <c r="H16" s="17" t="str">
        <f aca="false">IF($C16="","",N(①在庫CSV_発注日!$Z12))</f>
        <v/>
      </c>
      <c r="I16" s="37" t="str">
        <f aca="false">IF($C16="","",SUMIFS(⑤減算マスタCSV!$L$2:$L$8001,⑤減算マスタCSV!$F$2:$F$8001,$C16,⑤減算マスタCSV!$K$2:$K$8001,1))</f>
        <v/>
      </c>
      <c r="J16" s="17" t="str">
        <f aca="false">IF($C16="","",IFERROR(INDEX(⑤減算マスタCSV!$H$2:$H$8001,MATCH($C16,⑤減算マスタCSV!$F$2:$F$8001,0)),1))</f>
        <v/>
      </c>
      <c r="K16" s="17" t="str">
        <f aca="false">IF($C16="","",MAX(1,IFERROR(INDEX(⑥商品照会CSV!$M$2:$M$3001,MATCH($C16,⑥商品照会CSV!$A$2:$A$3001,0)),1)))</f>
        <v/>
      </c>
      <c r="L16" s="40" t="str">
        <f aca="false">IF($C16="","",IFERROR(INDEX(⑥商品照会CSV!$Q$2:$Q$3001,MATCH($C16,⑥商品照会CSV!$A$2:$A$3001,0)),0))</f>
        <v/>
      </c>
      <c r="M16" s="40" t="str">
        <f aca="false">IF($C16="","",N($L16)*N($K16))</f>
        <v/>
      </c>
      <c r="N16" s="17" t="str">
        <f aca="false">IF($C16="","",MAX(1,IFERROR(INDEX(⑥商品照会CSV!$AK$2:$AK$3001,MATCH($C16,⑥商品照会CSV!$A$2:$A$3001,0)),1)))</f>
        <v/>
      </c>
      <c r="O16" s="12" t="str">
        <f aca="false">IF($C16="","",IFERROR(IF(INDEX(⑥商品照会CSV!$AN$2:$AN$3001,MATCH($C16,⑥商品照会CSV!$A$2:$A$3001,0))=1,"バラ",IF(INDEX(⑥商品照会CSV!$AM$2:$AM$3001,MATCH($C16,⑥商品照会CSV!$A$2:$A$3001,0))=1,"中間包装","ケース")),"ケース"))</f>
        <v/>
      </c>
      <c r="P16" s="18"/>
      <c r="Q16" s="14"/>
      <c r="R16" s="17" t="str">
        <f aca="false">IF($C16="","",N($Q16)*N($K16))</f>
        <v/>
      </c>
    </row>
    <row r="17" customFormat="false" ht="15" hidden="false" customHeight="false" outlineLevel="0" collapsed="false">
      <c r="B17" s="12" t="n">
        <v>12</v>
      </c>
      <c r="C17" s="36" t="str">
        <f aca="false">IF(①在庫CSV_発注日!$M13="","",①在庫CSV_発注日!$M13&amp;"")</f>
        <v/>
      </c>
      <c r="D17" s="12" t="str">
        <f aca="false">IF($C17="","",①在庫CSV_発注日!$N13)</f>
        <v/>
      </c>
      <c r="E17" s="12" t="str">
        <f aca="false">IF($C17="","",①在庫CSV_発注日!$H13)</f>
        <v/>
      </c>
      <c r="F17" s="12" t="str">
        <f aca="false">IF($C17="","",①在庫CSV_発注日!$L13)</f>
        <v/>
      </c>
      <c r="G17" s="18"/>
      <c r="H17" s="17" t="str">
        <f aca="false">IF($C17="","",N(①在庫CSV_発注日!$Z13))</f>
        <v/>
      </c>
      <c r="I17" s="37" t="str">
        <f aca="false">IF($C17="","",SUMIFS(⑤減算マスタCSV!$L$2:$L$8001,⑤減算マスタCSV!$F$2:$F$8001,$C17,⑤減算マスタCSV!$K$2:$K$8001,1))</f>
        <v/>
      </c>
      <c r="J17" s="17" t="str">
        <f aca="false">IF($C17="","",IFERROR(INDEX(⑤減算マスタCSV!$H$2:$H$8001,MATCH($C17,⑤減算マスタCSV!$F$2:$F$8001,0)),1))</f>
        <v/>
      </c>
      <c r="K17" s="17" t="str">
        <f aca="false">IF($C17="","",MAX(1,IFERROR(INDEX(⑥商品照会CSV!$M$2:$M$3001,MATCH($C17,⑥商品照会CSV!$A$2:$A$3001,0)),1)))</f>
        <v/>
      </c>
      <c r="L17" s="40" t="str">
        <f aca="false">IF($C17="","",IFERROR(INDEX(⑥商品照会CSV!$Q$2:$Q$3001,MATCH($C17,⑥商品照会CSV!$A$2:$A$3001,0)),0))</f>
        <v/>
      </c>
      <c r="M17" s="40" t="str">
        <f aca="false">IF($C17="","",N($L17)*N($K17))</f>
        <v/>
      </c>
      <c r="N17" s="17" t="str">
        <f aca="false">IF($C17="","",MAX(1,IFERROR(INDEX(⑥商品照会CSV!$AK$2:$AK$3001,MATCH($C17,⑥商品照会CSV!$A$2:$A$3001,0)),1)))</f>
        <v/>
      </c>
      <c r="O17" s="12" t="str">
        <f aca="false">IF($C17="","",IFERROR(IF(INDEX(⑥商品照会CSV!$AN$2:$AN$3001,MATCH($C17,⑥商品照会CSV!$A$2:$A$3001,0))=1,"バラ",IF(INDEX(⑥商品照会CSV!$AM$2:$AM$3001,MATCH($C17,⑥商品照会CSV!$A$2:$A$3001,0))=1,"中間包装","ケース")),"ケース"))</f>
        <v/>
      </c>
      <c r="P17" s="18"/>
      <c r="Q17" s="14"/>
      <c r="R17" s="17" t="str">
        <f aca="false">IF($C17="","",N($Q17)*N($K17))</f>
        <v/>
      </c>
    </row>
    <row r="18" customFormat="false" ht="15" hidden="false" customHeight="false" outlineLevel="0" collapsed="false">
      <c r="B18" s="12" t="n">
        <v>13</v>
      </c>
      <c r="C18" s="36" t="str">
        <f aca="false">IF(①在庫CSV_発注日!$M14="","",①在庫CSV_発注日!$M14&amp;"")</f>
        <v/>
      </c>
      <c r="D18" s="12" t="str">
        <f aca="false">IF($C18="","",①在庫CSV_発注日!$N14)</f>
        <v/>
      </c>
      <c r="E18" s="12" t="str">
        <f aca="false">IF($C18="","",①在庫CSV_発注日!$H14)</f>
        <v/>
      </c>
      <c r="F18" s="12" t="str">
        <f aca="false">IF($C18="","",①在庫CSV_発注日!$L14)</f>
        <v/>
      </c>
      <c r="G18" s="18"/>
      <c r="H18" s="17" t="str">
        <f aca="false">IF($C18="","",N(①在庫CSV_発注日!$Z14))</f>
        <v/>
      </c>
      <c r="I18" s="37" t="str">
        <f aca="false">IF($C18="","",SUMIFS(⑤減算マスタCSV!$L$2:$L$8001,⑤減算マスタCSV!$F$2:$F$8001,$C18,⑤減算マスタCSV!$K$2:$K$8001,1))</f>
        <v/>
      </c>
      <c r="J18" s="17" t="str">
        <f aca="false">IF($C18="","",IFERROR(INDEX(⑤減算マスタCSV!$H$2:$H$8001,MATCH($C18,⑤減算マスタCSV!$F$2:$F$8001,0)),1))</f>
        <v/>
      </c>
      <c r="K18" s="17" t="str">
        <f aca="false">IF($C18="","",MAX(1,IFERROR(INDEX(⑥商品照会CSV!$M$2:$M$3001,MATCH($C18,⑥商品照会CSV!$A$2:$A$3001,0)),1)))</f>
        <v/>
      </c>
      <c r="L18" s="40" t="str">
        <f aca="false">IF($C18="","",IFERROR(INDEX(⑥商品照会CSV!$Q$2:$Q$3001,MATCH($C18,⑥商品照会CSV!$A$2:$A$3001,0)),0))</f>
        <v/>
      </c>
      <c r="M18" s="40" t="str">
        <f aca="false">IF($C18="","",N($L18)*N($K18))</f>
        <v/>
      </c>
      <c r="N18" s="17" t="str">
        <f aca="false">IF($C18="","",MAX(1,IFERROR(INDEX(⑥商品照会CSV!$AK$2:$AK$3001,MATCH($C18,⑥商品照会CSV!$A$2:$A$3001,0)),1)))</f>
        <v/>
      </c>
      <c r="O18" s="12" t="str">
        <f aca="false">IF($C18="","",IFERROR(IF(INDEX(⑥商品照会CSV!$AN$2:$AN$3001,MATCH($C18,⑥商品照会CSV!$A$2:$A$3001,0))=1,"バラ",IF(INDEX(⑥商品照会CSV!$AM$2:$AM$3001,MATCH($C18,⑥商品照会CSV!$A$2:$A$3001,0))=1,"中間包装","ケース")),"ケース"))</f>
        <v/>
      </c>
      <c r="P18" s="18"/>
      <c r="Q18" s="14"/>
      <c r="R18" s="17" t="str">
        <f aca="false">IF($C18="","",N($Q18)*N($K18))</f>
        <v/>
      </c>
    </row>
    <row r="19" customFormat="false" ht="15" hidden="false" customHeight="false" outlineLevel="0" collapsed="false">
      <c r="B19" s="12" t="n">
        <v>14</v>
      </c>
      <c r="C19" s="36" t="str">
        <f aca="false">IF(①在庫CSV_発注日!$M15="","",①在庫CSV_発注日!$M15&amp;"")</f>
        <v/>
      </c>
      <c r="D19" s="12" t="str">
        <f aca="false">IF($C19="","",①在庫CSV_発注日!$N15)</f>
        <v/>
      </c>
      <c r="E19" s="12" t="str">
        <f aca="false">IF($C19="","",①在庫CSV_発注日!$H15)</f>
        <v/>
      </c>
      <c r="F19" s="12" t="str">
        <f aca="false">IF($C19="","",①在庫CSV_発注日!$L15)</f>
        <v/>
      </c>
      <c r="G19" s="18"/>
      <c r="H19" s="17" t="str">
        <f aca="false">IF($C19="","",N(①在庫CSV_発注日!$Z15))</f>
        <v/>
      </c>
      <c r="I19" s="37" t="str">
        <f aca="false">IF($C19="","",SUMIFS(⑤減算マスタCSV!$L$2:$L$8001,⑤減算マスタCSV!$F$2:$F$8001,$C19,⑤減算マスタCSV!$K$2:$K$8001,1))</f>
        <v/>
      </c>
      <c r="J19" s="17" t="str">
        <f aca="false">IF($C19="","",IFERROR(INDEX(⑤減算マスタCSV!$H$2:$H$8001,MATCH($C19,⑤減算マスタCSV!$F$2:$F$8001,0)),1))</f>
        <v/>
      </c>
      <c r="K19" s="17" t="str">
        <f aca="false">IF($C19="","",MAX(1,IFERROR(INDEX(⑥商品照会CSV!$M$2:$M$3001,MATCH($C19,⑥商品照会CSV!$A$2:$A$3001,0)),1)))</f>
        <v/>
      </c>
      <c r="L19" s="40" t="str">
        <f aca="false">IF($C19="","",IFERROR(INDEX(⑥商品照会CSV!$Q$2:$Q$3001,MATCH($C19,⑥商品照会CSV!$A$2:$A$3001,0)),0))</f>
        <v/>
      </c>
      <c r="M19" s="40" t="str">
        <f aca="false">IF($C19="","",N($L19)*N($K19))</f>
        <v/>
      </c>
      <c r="N19" s="17" t="str">
        <f aca="false">IF($C19="","",MAX(1,IFERROR(INDEX(⑥商品照会CSV!$AK$2:$AK$3001,MATCH($C19,⑥商品照会CSV!$A$2:$A$3001,0)),1)))</f>
        <v/>
      </c>
      <c r="O19" s="12" t="str">
        <f aca="false">IF($C19="","",IFERROR(IF(INDEX(⑥商品照会CSV!$AN$2:$AN$3001,MATCH($C19,⑥商品照会CSV!$A$2:$A$3001,0))=1,"バラ",IF(INDEX(⑥商品照会CSV!$AM$2:$AM$3001,MATCH($C19,⑥商品照会CSV!$A$2:$A$3001,0))=1,"中間包装","ケース")),"ケース"))</f>
        <v/>
      </c>
      <c r="P19" s="18"/>
      <c r="Q19" s="14"/>
      <c r="R19" s="17" t="str">
        <f aca="false">IF($C19="","",N($Q19)*N($K19))</f>
        <v/>
      </c>
    </row>
    <row r="20" customFormat="false" ht="15" hidden="false" customHeight="false" outlineLevel="0" collapsed="false">
      <c r="B20" s="12" t="n">
        <v>15</v>
      </c>
      <c r="C20" s="36" t="str">
        <f aca="false">IF(①在庫CSV_発注日!$M16="","",①在庫CSV_発注日!$M16&amp;"")</f>
        <v/>
      </c>
      <c r="D20" s="12" t="str">
        <f aca="false">IF($C20="","",①在庫CSV_発注日!$N16)</f>
        <v/>
      </c>
      <c r="E20" s="12" t="str">
        <f aca="false">IF($C20="","",①在庫CSV_発注日!$H16)</f>
        <v/>
      </c>
      <c r="F20" s="12" t="str">
        <f aca="false">IF($C20="","",①在庫CSV_発注日!$L16)</f>
        <v/>
      </c>
      <c r="G20" s="18"/>
      <c r="H20" s="17" t="str">
        <f aca="false">IF($C20="","",N(①在庫CSV_発注日!$Z16))</f>
        <v/>
      </c>
      <c r="I20" s="37" t="str">
        <f aca="false">IF($C20="","",SUMIFS(⑤減算マスタCSV!$L$2:$L$8001,⑤減算マスタCSV!$F$2:$F$8001,$C20,⑤減算マスタCSV!$K$2:$K$8001,1))</f>
        <v/>
      </c>
      <c r="J20" s="17" t="str">
        <f aca="false">IF($C20="","",IFERROR(INDEX(⑤減算マスタCSV!$H$2:$H$8001,MATCH($C20,⑤減算マスタCSV!$F$2:$F$8001,0)),1))</f>
        <v/>
      </c>
      <c r="K20" s="17" t="str">
        <f aca="false">IF($C20="","",MAX(1,IFERROR(INDEX(⑥商品照会CSV!$M$2:$M$3001,MATCH($C20,⑥商品照会CSV!$A$2:$A$3001,0)),1)))</f>
        <v/>
      </c>
      <c r="L20" s="40" t="str">
        <f aca="false">IF($C20="","",IFERROR(INDEX(⑥商品照会CSV!$Q$2:$Q$3001,MATCH($C20,⑥商品照会CSV!$A$2:$A$3001,0)),0))</f>
        <v/>
      </c>
      <c r="M20" s="40" t="str">
        <f aca="false">IF($C20="","",N($L20)*N($K20))</f>
        <v/>
      </c>
      <c r="N20" s="17" t="str">
        <f aca="false">IF($C20="","",MAX(1,IFERROR(INDEX(⑥商品照会CSV!$AK$2:$AK$3001,MATCH($C20,⑥商品照会CSV!$A$2:$A$3001,0)),1)))</f>
        <v/>
      </c>
      <c r="O20" s="12" t="str">
        <f aca="false">IF($C20="","",IFERROR(IF(INDEX(⑥商品照会CSV!$AN$2:$AN$3001,MATCH($C20,⑥商品照会CSV!$A$2:$A$3001,0))=1,"バラ",IF(INDEX(⑥商品照会CSV!$AM$2:$AM$3001,MATCH($C20,⑥商品照会CSV!$A$2:$A$3001,0))=1,"中間包装","ケース")),"ケース"))</f>
        <v/>
      </c>
      <c r="P20" s="18"/>
      <c r="Q20" s="14"/>
      <c r="R20" s="17" t="str">
        <f aca="false">IF($C20="","",N($Q20)*N($K20))</f>
        <v/>
      </c>
    </row>
    <row r="21" customFormat="false" ht="15" hidden="false" customHeight="false" outlineLevel="0" collapsed="false">
      <c r="B21" s="12" t="n">
        <v>16</v>
      </c>
      <c r="C21" s="36" t="str">
        <f aca="false">IF(①在庫CSV_発注日!$M17="","",①在庫CSV_発注日!$M17&amp;"")</f>
        <v/>
      </c>
      <c r="D21" s="12" t="str">
        <f aca="false">IF($C21="","",①在庫CSV_発注日!$N17)</f>
        <v/>
      </c>
      <c r="E21" s="12" t="str">
        <f aca="false">IF($C21="","",①在庫CSV_発注日!$H17)</f>
        <v/>
      </c>
      <c r="F21" s="12" t="str">
        <f aca="false">IF($C21="","",①在庫CSV_発注日!$L17)</f>
        <v/>
      </c>
      <c r="G21" s="18"/>
      <c r="H21" s="17" t="str">
        <f aca="false">IF($C21="","",N(①在庫CSV_発注日!$Z17))</f>
        <v/>
      </c>
      <c r="I21" s="37" t="str">
        <f aca="false">IF($C21="","",SUMIFS(⑤減算マスタCSV!$L$2:$L$8001,⑤減算マスタCSV!$F$2:$F$8001,$C21,⑤減算マスタCSV!$K$2:$K$8001,1))</f>
        <v/>
      </c>
      <c r="J21" s="17" t="str">
        <f aca="false">IF($C21="","",IFERROR(INDEX(⑤減算マスタCSV!$H$2:$H$8001,MATCH($C21,⑤減算マスタCSV!$F$2:$F$8001,0)),1))</f>
        <v/>
      </c>
      <c r="K21" s="17" t="str">
        <f aca="false">IF($C21="","",MAX(1,IFERROR(INDEX(⑥商品照会CSV!$M$2:$M$3001,MATCH($C21,⑥商品照会CSV!$A$2:$A$3001,0)),1)))</f>
        <v/>
      </c>
      <c r="L21" s="40" t="str">
        <f aca="false">IF($C21="","",IFERROR(INDEX(⑥商品照会CSV!$Q$2:$Q$3001,MATCH($C21,⑥商品照会CSV!$A$2:$A$3001,0)),0))</f>
        <v/>
      </c>
      <c r="M21" s="40" t="str">
        <f aca="false">IF($C21="","",N($L21)*N($K21))</f>
        <v/>
      </c>
      <c r="N21" s="17" t="str">
        <f aca="false">IF($C21="","",MAX(1,IFERROR(INDEX(⑥商品照会CSV!$AK$2:$AK$3001,MATCH($C21,⑥商品照会CSV!$A$2:$A$3001,0)),1)))</f>
        <v/>
      </c>
      <c r="O21" s="12" t="str">
        <f aca="false">IF($C21="","",IFERROR(IF(INDEX(⑥商品照会CSV!$AN$2:$AN$3001,MATCH($C21,⑥商品照会CSV!$A$2:$A$3001,0))=1,"バラ",IF(INDEX(⑥商品照会CSV!$AM$2:$AM$3001,MATCH($C21,⑥商品照会CSV!$A$2:$A$3001,0))=1,"中間包装","ケース")),"ケース"))</f>
        <v/>
      </c>
      <c r="P21" s="18"/>
      <c r="Q21" s="14"/>
      <c r="R21" s="17" t="str">
        <f aca="false">IF($C21="","",N($Q21)*N($K21))</f>
        <v/>
      </c>
    </row>
    <row r="22" customFormat="false" ht="15" hidden="false" customHeight="false" outlineLevel="0" collapsed="false">
      <c r="B22" s="12" t="n">
        <v>17</v>
      </c>
      <c r="C22" s="36" t="str">
        <f aca="false">IF(①在庫CSV_発注日!$M18="","",①在庫CSV_発注日!$M18&amp;"")</f>
        <v/>
      </c>
      <c r="D22" s="12" t="str">
        <f aca="false">IF($C22="","",①在庫CSV_発注日!$N18)</f>
        <v/>
      </c>
      <c r="E22" s="12" t="str">
        <f aca="false">IF($C22="","",①在庫CSV_発注日!$H18)</f>
        <v/>
      </c>
      <c r="F22" s="12" t="str">
        <f aca="false">IF($C22="","",①在庫CSV_発注日!$L18)</f>
        <v/>
      </c>
      <c r="G22" s="18"/>
      <c r="H22" s="17" t="str">
        <f aca="false">IF($C22="","",N(①在庫CSV_発注日!$Z18))</f>
        <v/>
      </c>
      <c r="I22" s="37" t="str">
        <f aca="false">IF($C22="","",SUMIFS(⑤減算マスタCSV!$L$2:$L$8001,⑤減算マスタCSV!$F$2:$F$8001,$C22,⑤減算マスタCSV!$K$2:$K$8001,1))</f>
        <v/>
      </c>
      <c r="J22" s="17" t="str">
        <f aca="false">IF($C22="","",IFERROR(INDEX(⑤減算マスタCSV!$H$2:$H$8001,MATCH($C22,⑤減算マスタCSV!$F$2:$F$8001,0)),1))</f>
        <v/>
      </c>
      <c r="K22" s="17" t="str">
        <f aca="false">IF($C22="","",MAX(1,IFERROR(INDEX(⑥商品照会CSV!$M$2:$M$3001,MATCH($C22,⑥商品照会CSV!$A$2:$A$3001,0)),1)))</f>
        <v/>
      </c>
      <c r="L22" s="40" t="str">
        <f aca="false">IF($C22="","",IFERROR(INDEX(⑥商品照会CSV!$Q$2:$Q$3001,MATCH($C22,⑥商品照会CSV!$A$2:$A$3001,0)),0))</f>
        <v/>
      </c>
      <c r="M22" s="40" t="str">
        <f aca="false">IF($C22="","",N($L22)*N($K22))</f>
        <v/>
      </c>
      <c r="N22" s="17" t="str">
        <f aca="false">IF($C22="","",MAX(1,IFERROR(INDEX(⑥商品照会CSV!$AK$2:$AK$3001,MATCH($C22,⑥商品照会CSV!$A$2:$A$3001,0)),1)))</f>
        <v/>
      </c>
      <c r="O22" s="12" t="str">
        <f aca="false">IF($C22="","",IFERROR(IF(INDEX(⑥商品照会CSV!$AN$2:$AN$3001,MATCH($C22,⑥商品照会CSV!$A$2:$A$3001,0))=1,"バラ",IF(INDEX(⑥商品照会CSV!$AM$2:$AM$3001,MATCH($C22,⑥商品照会CSV!$A$2:$A$3001,0))=1,"中間包装","ケース")),"ケース"))</f>
        <v/>
      </c>
      <c r="P22" s="18"/>
      <c r="Q22" s="14"/>
      <c r="R22" s="17" t="str">
        <f aca="false">IF($C22="","",N($Q22)*N($K22))</f>
        <v/>
      </c>
    </row>
    <row r="23" customFormat="false" ht="15" hidden="false" customHeight="false" outlineLevel="0" collapsed="false">
      <c r="B23" s="12" t="n">
        <v>18</v>
      </c>
      <c r="C23" s="36" t="str">
        <f aca="false">IF(①在庫CSV_発注日!$M19="","",①在庫CSV_発注日!$M19&amp;"")</f>
        <v/>
      </c>
      <c r="D23" s="12" t="str">
        <f aca="false">IF($C23="","",①在庫CSV_発注日!$N19)</f>
        <v/>
      </c>
      <c r="E23" s="12" t="str">
        <f aca="false">IF($C23="","",①在庫CSV_発注日!$H19)</f>
        <v/>
      </c>
      <c r="F23" s="12" t="str">
        <f aca="false">IF($C23="","",①在庫CSV_発注日!$L19)</f>
        <v/>
      </c>
      <c r="G23" s="18"/>
      <c r="H23" s="17" t="str">
        <f aca="false">IF($C23="","",N(①在庫CSV_発注日!$Z19))</f>
        <v/>
      </c>
      <c r="I23" s="37" t="str">
        <f aca="false">IF($C23="","",SUMIFS(⑤減算マスタCSV!$L$2:$L$8001,⑤減算マスタCSV!$F$2:$F$8001,$C23,⑤減算マスタCSV!$K$2:$K$8001,1))</f>
        <v/>
      </c>
      <c r="J23" s="17" t="str">
        <f aca="false">IF($C23="","",IFERROR(INDEX(⑤減算マスタCSV!$H$2:$H$8001,MATCH($C23,⑤減算マスタCSV!$F$2:$F$8001,0)),1))</f>
        <v/>
      </c>
      <c r="K23" s="17" t="str">
        <f aca="false">IF($C23="","",MAX(1,IFERROR(INDEX(⑥商品照会CSV!$M$2:$M$3001,MATCH($C23,⑥商品照会CSV!$A$2:$A$3001,0)),1)))</f>
        <v/>
      </c>
      <c r="L23" s="40" t="str">
        <f aca="false">IF($C23="","",IFERROR(INDEX(⑥商品照会CSV!$Q$2:$Q$3001,MATCH($C23,⑥商品照会CSV!$A$2:$A$3001,0)),0))</f>
        <v/>
      </c>
      <c r="M23" s="40" t="str">
        <f aca="false">IF($C23="","",N($L23)*N($K23))</f>
        <v/>
      </c>
      <c r="N23" s="17" t="str">
        <f aca="false">IF($C23="","",MAX(1,IFERROR(INDEX(⑥商品照会CSV!$AK$2:$AK$3001,MATCH($C23,⑥商品照会CSV!$A$2:$A$3001,0)),1)))</f>
        <v/>
      </c>
      <c r="O23" s="12" t="str">
        <f aca="false">IF($C23="","",IFERROR(IF(INDEX(⑥商品照会CSV!$AN$2:$AN$3001,MATCH($C23,⑥商品照会CSV!$A$2:$A$3001,0))=1,"バラ",IF(INDEX(⑥商品照会CSV!$AM$2:$AM$3001,MATCH($C23,⑥商品照会CSV!$A$2:$A$3001,0))=1,"中間包装","ケース")),"ケース"))</f>
        <v/>
      </c>
      <c r="P23" s="18"/>
      <c r="Q23" s="14"/>
      <c r="R23" s="17" t="str">
        <f aca="false">IF($C23="","",N($Q23)*N($K23))</f>
        <v/>
      </c>
    </row>
    <row r="24" customFormat="false" ht="15" hidden="false" customHeight="false" outlineLevel="0" collapsed="false">
      <c r="B24" s="12" t="n">
        <v>19</v>
      </c>
      <c r="C24" s="36" t="str">
        <f aca="false">IF(①在庫CSV_発注日!$M20="","",①在庫CSV_発注日!$M20&amp;"")</f>
        <v/>
      </c>
      <c r="D24" s="12" t="str">
        <f aca="false">IF($C24="","",①在庫CSV_発注日!$N20)</f>
        <v/>
      </c>
      <c r="E24" s="12" t="str">
        <f aca="false">IF($C24="","",①在庫CSV_発注日!$H20)</f>
        <v/>
      </c>
      <c r="F24" s="12" t="str">
        <f aca="false">IF($C24="","",①在庫CSV_発注日!$L20)</f>
        <v/>
      </c>
      <c r="G24" s="18"/>
      <c r="H24" s="17" t="str">
        <f aca="false">IF($C24="","",N(①在庫CSV_発注日!$Z20))</f>
        <v/>
      </c>
      <c r="I24" s="37" t="str">
        <f aca="false">IF($C24="","",SUMIFS(⑤減算マスタCSV!$L$2:$L$8001,⑤減算マスタCSV!$F$2:$F$8001,$C24,⑤減算マスタCSV!$K$2:$K$8001,1))</f>
        <v/>
      </c>
      <c r="J24" s="17" t="str">
        <f aca="false">IF($C24="","",IFERROR(INDEX(⑤減算マスタCSV!$H$2:$H$8001,MATCH($C24,⑤減算マスタCSV!$F$2:$F$8001,0)),1))</f>
        <v/>
      </c>
      <c r="K24" s="17" t="str">
        <f aca="false">IF($C24="","",MAX(1,IFERROR(INDEX(⑥商品照会CSV!$M$2:$M$3001,MATCH($C24,⑥商品照会CSV!$A$2:$A$3001,0)),1)))</f>
        <v/>
      </c>
      <c r="L24" s="40" t="str">
        <f aca="false">IF($C24="","",IFERROR(INDEX(⑥商品照会CSV!$Q$2:$Q$3001,MATCH($C24,⑥商品照会CSV!$A$2:$A$3001,0)),0))</f>
        <v/>
      </c>
      <c r="M24" s="40" t="str">
        <f aca="false">IF($C24="","",N($L24)*N($K24))</f>
        <v/>
      </c>
      <c r="N24" s="17" t="str">
        <f aca="false">IF($C24="","",MAX(1,IFERROR(INDEX(⑥商品照会CSV!$AK$2:$AK$3001,MATCH($C24,⑥商品照会CSV!$A$2:$A$3001,0)),1)))</f>
        <v/>
      </c>
      <c r="O24" s="12" t="str">
        <f aca="false">IF($C24="","",IFERROR(IF(INDEX(⑥商品照会CSV!$AN$2:$AN$3001,MATCH($C24,⑥商品照会CSV!$A$2:$A$3001,0))=1,"バラ",IF(INDEX(⑥商品照会CSV!$AM$2:$AM$3001,MATCH($C24,⑥商品照会CSV!$A$2:$A$3001,0))=1,"中間包装","ケース")),"ケース"))</f>
        <v/>
      </c>
      <c r="P24" s="18"/>
      <c r="Q24" s="14"/>
      <c r="R24" s="17" t="str">
        <f aca="false">IF($C24="","",N($Q24)*N($K24))</f>
        <v/>
      </c>
    </row>
    <row r="25" customFormat="false" ht="15" hidden="false" customHeight="false" outlineLevel="0" collapsed="false">
      <c r="B25" s="12" t="n">
        <v>20</v>
      </c>
      <c r="C25" s="36" t="str">
        <f aca="false">IF(①在庫CSV_発注日!$M21="","",①在庫CSV_発注日!$M21&amp;"")</f>
        <v/>
      </c>
      <c r="D25" s="12" t="str">
        <f aca="false">IF($C25="","",①在庫CSV_発注日!$N21)</f>
        <v/>
      </c>
      <c r="E25" s="12" t="str">
        <f aca="false">IF($C25="","",①在庫CSV_発注日!$H21)</f>
        <v/>
      </c>
      <c r="F25" s="12" t="str">
        <f aca="false">IF($C25="","",①在庫CSV_発注日!$L21)</f>
        <v/>
      </c>
      <c r="G25" s="18"/>
      <c r="H25" s="17" t="str">
        <f aca="false">IF($C25="","",N(①在庫CSV_発注日!$Z21))</f>
        <v/>
      </c>
      <c r="I25" s="37" t="str">
        <f aca="false">IF($C25="","",SUMIFS(⑤減算マスタCSV!$L$2:$L$8001,⑤減算マスタCSV!$F$2:$F$8001,$C25,⑤減算マスタCSV!$K$2:$K$8001,1))</f>
        <v/>
      </c>
      <c r="J25" s="17" t="str">
        <f aca="false">IF($C25="","",IFERROR(INDEX(⑤減算マスタCSV!$H$2:$H$8001,MATCH($C25,⑤減算マスタCSV!$F$2:$F$8001,0)),1))</f>
        <v/>
      </c>
      <c r="K25" s="17" t="str">
        <f aca="false">IF($C25="","",MAX(1,IFERROR(INDEX(⑥商品照会CSV!$M$2:$M$3001,MATCH($C25,⑥商品照会CSV!$A$2:$A$3001,0)),1)))</f>
        <v/>
      </c>
      <c r="L25" s="40" t="str">
        <f aca="false">IF($C25="","",IFERROR(INDEX(⑥商品照会CSV!$Q$2:$Q$3001,MATCH($C25,⑥商品照会CSV!$A$2:$A$3001,0)),0))</f>
        <v/>
      </c>
      <c r="M25" s="40" t="str">
        <f aca="false">IF($C25="","",N($L25)*N($K25))</f>
        <v/>
      </c>
      <c r="N25" s="17" t="str">
        <f aca="false">IF($C25="","",MAX(1,IFERROR(INDEX(⑥商品照会CSV!$AK$2:$AK$3001,MATCH($C25,⑥商品照会CSV!$A$2:$A$3001,0)),1)))</f>
        <v/>
      </c>
      <c r="O25" s="12" t="str">
        <f aca="false">IF($C25="","",IFERROR(IF(INDEX(⑥商品照会CSV!$AN$2:$AN$3001,MATCH($C25,⑥商品照会CSV!$A$2:$A$3001,0))=1,"バラ",IF(INDEX(⑥商品照会CSV!$AM$2:$AM$3001,MATCH($C25,⑥商品照会CSV!$A$2:$A$3001,0))=1,"中間包装","ケース")),"ケース"))</f>
        <v/>
      </c>
      <c r="P25" s="18"/>
      <c r="Q25" s="14"/>
      <c r="R25" s="17" t="str">
        <f aca="false">IF($C25="","",N($Q25)*N($K25))</f>
        <v/>
      </c>
    </row>
    <row r="26" customFormat="false" ht="15" hidden="false" customHeight="false" outlineLevel="0" collapsed="false">
      <c r="B26" s="12" t="n">
        <v>21</v>
      </c>
      <c r="C26" s="36" t="str">
        <f aca="false">IF(①在庫CSV_発注日!$M22="","",①在庫CSV_発注日!$M22&amp;"")</f>
        <v/>
      </c>
      <c r="D26" s="12" t="str">
        <f aca="false">IF($C26="","",①在庫CSV_発注日!$N22)</f>
        <v/>
      </c>
      <c r="E26" s="12" t="str">
        <f aca="false">IF($C26="","",①在庫CSV_発注日!$H22)</f>
        <v/>
      </c>
      <c r="F26" s="12" t="str">
        <f aca="false">IF($C26="","",①在庫CSV_発注日!$L22)</f>
        <v/>
      </c>
      <c r="G26" s="18"/>
      <c r="H26" s="17" t="str">
        <f aca="false">IF($C26="","",N(①在庫CSV_発注日!$Z22))</f>
        <v/>
      </c>
      <c r="I26" s="37" t="str">
        <f aca="false">IF($C26="","",SUMIFS(⑤減算マスタCSV!$L$2:$L$8001,⑤減算マスタCSV!$F$2:$F$8001,$C26,⑤減算マスタCSV!$K$2:$K$8001,1))</f>
        <v/>
      </c>
      <c r="J26" s="17" t="str">
        <f aca="false">IF($C26="","",IFERROR(INDEX(⑤減算マスタCSV!$H$2:$H$8001,MATCH($C26,⑤減算マスタCSV!$F$2:$F$8001,0)),1))</f>
        <v/>
      </c>
      <c r="K26" s="17" t="str">
        <f aca="false">IF($C26="","",MAX(1,IFERROR(INDEX(⑥商品照会CSV!$M$2:$M$3001,MATCH($C26,⑥商品照会CSV!$A$2:$A$3001,0)),1)))</f>
        <v/>
      </c>
      <c r="L26" s="40" t="str">
        <f aca="false">IF($C26="","",IFERROR(INDEX(⑥商品照会CSV!$Q$2:$Q$3001,MATCH($C26,⑥商品照会CSV!$A$2:$A$3001,0)),0))</f>
        <v/>
      </c>
      <c r="M26" s="40" t="str">
        <f aca="false">IF($C26="","",N($L26)*N($K26))</f>
        <v/>
      </c>
      <c r="N26" s="17" t="str">
        <f aca="false">IF($C26="","",MAX(1,IFERROR(INDEX(⑥商品照会CSV!$AK$2:$AK$3001,MATCH($C26,⑥商品照会CSV!$A$2:$A$3001,0)),1)))</f>
        <v/>
      </c>
      <c r="O26" s="12" t="str">
        <f aca="false">IF($C26="","",IFERROR(IF(INDEX(⑥商品照会CSV!$AN$2:$AN$3001,MATCH($C26,⑥商品照会CSV!$A$2:$A$3001,0))=1,"バラ",IF(INDEX(⑥商品照会CSV!$AM$2:$AM$3001,MATCH($C26,⑥商品照会CSV!$A$2:$A$3001,0))=1,"中間包装","ケース")),"ケース"))</f>
        <v/>
      </c>
      <c r="P26" s="18"/>
      <c r="Q26" s="14"/>
      <c r="R26" s="17" t="str">
        <f aca="false">IF($C26="","",N($Q26)*N($K26))</f>
        <v/>
      </c>
    </row>
    <row r="27" customFormat="false" ht="15" hidden="false" customHeight="false" outlineLevel="0" collapsed="false">
      <c r="B27" s="12" t="n">
        <v>22</v>
      </c>
      <c r="C27" s="36" t="str">
        <f aca="false">IF(①在庫CSV_発注日!$M23="","",①在庫CSV_発注日!$M23&amp;"")</f>
        <v/>
      </c>
      <c r="D27" s="12" t="str">
        <f aca="false">IF($C27="","",①在庫CSV_発注日!$N23)</f>
        <v/>
      </c>
      <c r="E27" s="12" t="str">
        <f aca="false">IF($C27="","",①在庫CSV_発注日!$H23)</f>
        <v/>
      </c>
      <c r="F27" s="12" t="str">
        <f aca="false">IF($C27="","",①在庫CSV_発注日!$L23)</f>
        <v/>
      </c>
      <c r="G27" s="18"/>
      <c r="H27" s="17" t="str">
        <f aca="false">IF($C27="","",N(①在庫CSV_発注日!$Z23))</f>
        <v/>
      </c>
      <c r="I27" s="37" t="str">
        <f aca="false">IF($C27="","",SUMIFS(⑤減算マスタCSV!$L$2:$L$8001,⑤減算マスタCSV!$F$2:$F$8001,$C27,⑤減算マスタCSV!$K$2:$K$8001,1))</f>
        <v/>
      </c>
      <c r="J27" s="17" t="str">
        <f aca="false">IF($C27="","",IFERROR(INDEX(⑤減算マスタCSV!$H$2:$H$8001,MATCH($C27,⑤減算マスタCSV!$F$2:$F$8001,0)),1))</f>
        <v/>
      </c>
      <c r="K27" s="17" t="str">
        <f aca="false">IF($C27="","",MAX(1,IFERROR(INDEX(⑥商品照会CSV!$M$2:$M$3001,MATCH($C27,⑥商品照会CSV!$A$2:$A$3001,0)),1)))</f>
        <v/>
      </c>
      <c r="L27" s="40" t="str">
        <f aca="false">IF($C27="","",IFERROR(INDEX(⑥商品照会CSV!$Q$2:$Q$3001,MATCH($C27,⑥商品照会CSV!$A$2:$A$3001,0)),0))</f>
        <v/>
      </c>
      <c r="M27" s="40" t="str">
        <f aca="false">IF($C27="","",N($L27)*N($K27))</f>
        <v/>
      </c>
      <c r="N27" s="17" t="str">
        <f aca="false">IF($C27="","",MAX(1,IFERROR(INDEX(⑥商品照会CSV!$AK$2:$AK$3001,MATCH($C27,⑥商品照会CSV!$A$2:$A$3001,0)),1)))</f>
        <v/>
      </c>
      <c r="O27" s="12" t="str">
        <f aca="false">IF($C27="","",IFERROR(IF(INDEX(⑥商品照会CSV!$AN$2:$AN$3001,MATCH($C27,⑥商品照会CSV!$A$2:$A$3001,0))=1,"バラ",IF(INDEX(⑥商品照会CSV!$AM$2:$AM$3001,MATCH($C27,⑥商品照会CSV!$A$2:$A$3001,0))=1,"中間包装","ケース")),"ケース"))</f>
        <v/>
      </c>
      <c r="P27" s="18"/>
      <c r="Q27" s="14"/>
      <c r="R27" s="17" t="str">
        <f aca="false">IF($C27="","",N($Q27)*N($K27))</f>
        <v/>
      </c>
    </row>
    <row r="28" customFormat="false" ht="15" hidden="false" customHeight="false" outlineLevel="0" collapsed="false">
      <c r="B28" s="12" t="n">
        <v>23</v>
      </c>
      <c r="C28" s="36" t="str">
        <f aca="false">IF(①在庫CSV_発注日!$M24="","",①在庫CSV_発注日!$M24&amp;"")</f>
        <v/>
      </c>
      <c r="D28" s="12" t="str">
        <f aca="false">IF($C28="","",①在庫CSV_発注日!$N24)</f>
        <v/>
      </c>
      <c r="E28" s="12" t="str">
        <f aca="false">IF($C28="","",①在庫CSV_発注日!$H24)</f>
        <v/>
      </c>
      <c r="F28" s="12" t="str">
        <f aca="false">IF($C28="","",①在庫CSV_発注日!$L24)</f>
        <v/>
      </c>
      <c r="G28" s="18"/>
      <c r="H28" s="17" t="str">
        <f aca="false">IF($C28="","",N(①在庫CSV_発注日!$Z24))</f>
        <v/>
      </c>
      <c r="I28" s="37" t="str">
        <f aca="false">IF($C28="","",SUMIFS(⑤減算マスタCSV!$L$2:$L$8001,⑤減算マスタCSV!$F$2:$F$8001,$C28,⑤減算マスタCSV!$K$2:$K$8001,1))</f>
        <v/>
      </c>
      <c r="J28" s="17" t="str">
        <f aca="false">IF($C28="","",IFERROR(INDEX(⑤減算マスタCSV!$H$2:$H$8001,MATCH($C28,⑤減算マスタCSV!$F$2:$F$8001,0)),1))</f>
        <v/>
      </c>
      <c r="K28" s="17" t="str">
        <f aca="false">IF($C28="","",MAX(1,IFERROR(INDEX(⑥商品照会CSV!$M$2:$M$3001,MATCH($C28,⑥商品照会CSV!$A$2:$A$3001,0)),1)))</f>
        <v/>
      </c>
      <c r="L28" s="40" t="str">
        <f aca="false">IF($C28="","",IFERROR(INDEX(⑥商品照会CSV!$Q$2:$Q$3001,MATCH($C28,⑥商品照会CSV!$A$2:$A$3001,0)),0))</f>
        <v/>
      </c>
      <c r="M28" s="40" t="str">
        <f aca="false">IF($C28="","",N($L28)*N($K28))</f>
        <v/>
      </c>
      <c r="N28" s="17" t="str">
        <f aca="false">IF($C28="","",MAX(1,IFERROR(INDEX(⑥商品照会CSV!$AK$2:$AK$3001,MATCH($C28,⑥商品照会CSV!$A$2:$A$3001,0)),1)))</f>
        <v/>
      </c>
      <c r="O28" s="12" t="str">
        <f aca="false">IF($C28="","",IFERROR(IF(INDEX(⑥商品照会CSV!$AN$2:$AN$3001,MATCH($C28,⑥商品照会CSV!$A$2:$A$3001,0))=1,"バラ",IF(INDEX(⑥商品照会CSV!$AM$2:$AM$3001,MATCH($C28,⑥商品照会CSV!$A$2:$A$3001,0))=1,"中間包装","ケース")),"ケース"))</f>
        <v/>
      </c>
      <c r="P28" s="18"/>
      <c r="Q28" s="14"/>
      <c r="R28" s="17" t="str">
        <f aca="false">IF($C28="","",N($Q28)*N($K28))</f>
        <v/>
      </c>
    </row>
    <row r="29" customFormat="false" ht="15" hidden="false" customHeight="false" outlineLevel="0" collapsed="false">
      <c r="B29" s="12" t="n">
        <v>24</v>
      </c>
      <c r="C29" s="36" t="str">
        <f aca="false">IF(①在庫CSV_発注日!$M25="","",①在庫CSV_発注日!$M25&amp;"")</f>
        <v/>
      </c>
      <c r="D29" s="12" t="str">
        <f aca="false">IF($C29="","",①在庫CSV_発注日!$N25)</f>
        <v/>
      </c>
      <c r="E29" s="12" t="str">
        <f aca="false">IF($C29="","",①在庫CSV_発注日!$H25)</f>
        <v/>
      </c>
      <c r="F29" s="12" t="str">
        <f aca="false">IF($C29="","",①在庫CSV_発注日!$L25)</f>
        <v/>
      </c>
      <c r="G29" s="18"/>
      <c r="H29" s="17" t="str">
        <f aca="false">IF($C29="","",N(①在庫CSV_発注日!$Z25))</f>
        <v/>
      </c>
      <c r="I29" s="37" t="str">
        <f aca="false">IF($C29="","",SUMIFS(⑤減算マスタCSV!$L$2:$L$8001,⑤減算マスタCSV!$F$2:$F$8001,$C29,⑤減算マスタCSV!$K$2:$K$8001,1))</f>
        <v/>
      </c>
      <c r="J29" s="17" t="str">
        <f aca="false">IF($C29="","",IFERROR(INDEX(⑤減算マスタCSV!$H$2:$H$8001,MATCH($C29,⑤減算マスタCSV!$F$2:$F$8001,0)),1))</f>
        <v/>
      </c>
      <c r="K29" s="17" t="str">
        <f aca="false">IF($C29="","",MAX(1,IFERROR(INDEX(⑥商品照会CSV!$M$2:$M$3001,MATCH($C29,⑥商品照会CSV!$A$2:$A$3001,0)),1)))</f>
        <v/>
      </c>
      <c r="L29" s="40" t="str">
        <f aca="false">IF($C29="","",IFERROR(INDEX(⑥商品照会CSV!$Q$2:$Q$3001,MATCH($C29,⑥商品照会CSV!$A$2:$A$3001,0)),0))</f>
        <v/>
      </c>
      <c r="M29" s="40" t="str">
        <f aca="false">IF($C29="","",N($L29)*N($K29))</f>
        <v/>
      </c>
      <c r="N29" s="17" t="str">
        <f aca="false">IF($C29="","",MAX(1,IFERROR(INDEX(⑥商品照会CSV!$AK$2:$AK$3001,MATCH($C29,⑥商品照会CSV!$A$2:$A$3001,0)),1)))</f>
        <v/>
      </c>
      <c r="O29" s="12" t="str">
        <f aca="false">IF($C29="","",IFERROR(IF(INDEX(⑥商品照会CSV!$AN$2:$AN$3001,MATCH($C29,⑥商品照会CSV!$A$2:$A$3001,0))=1,"バラ",IF(INDEX(⑥商品照会CSV!$AM$2:$AM$3001,MATCH($C29,⑥商品照会CSV!$A$2:$A$3001,0))=1,"中間包装","ケース")),"ケース"))</f>
        <v/>
      </c>
      <c r="P29" s="18"/>
      <c r="Q29" s="14"/>
      <c r="R29" s="17" t="str">
        <f aca="false">IF($C29="","",N($Q29)*N($K29))</f>
        <v/>
      </c>
    </row>
    <row r="30" customFormat="false" ht="15" hidden="false" customHeight="false" outlineLevel="0" collapsed="false">
      <c r="B30" s="12" t="n">
        <v>25</v>
      </c>
      <c r="C30" s="36" t="str">
        <f aca="false">IF(①在庫CSV_発注日!$M26="","",①在庫CSV_発注日!$M26&amp;"")</f>
        <v/>
      </c>
      <c r="D30" s="12" t="str">
        <f aca="false">IF($C30="","",①在庫CSV_発注日!$N26)</f>
        <v/>
      </c>
      <c r="E30" s="12" t="str">
        <f aca="false">IF($C30="","",①在庫CSV_発注日!$H26)</f>
        <v/>
      </c>
      <c r="F30" s="12" t="str">
        <f aca="false">IF($C30="","",①在庫CSV_発注日!$L26)</f>
        <v/>
      </c>
      <c r="G30" s="18"/>
      <c r="H30" s="17" t="str">
        <f aca="false">IF($C30="","",N(①在庫CSV_発注日!$Z26))</f>
        <v/>
      </c>
      <c r="I30" s="37" t="str">
        <f aca="false">IF($C30="","",SUMIFS(⑤減算マスタCSV!$L$2:$L$8001,⑤減算マスタCSV!$F$2:$F$8001,$C30,⑤減算マスタCSV!$K$2:$K$8001,1))</f>
        <v/>
      </c>
      <c r="J30" s="17" t="str">
        <f aca="false">IF($C30="","",IFERROR(INDEX(⑤減算マスタCSV!$H$2:$H$8001,MATCH($C30,⑤減算マスタCSV!$F$2:$F$8001,0)),1))</f>
        <v/>
      </c>
      <c r="K30" s="17" t="str">
        <f aca="false">IF($C30="","",MAX(1,IFERROR(INDEX(⑥商品照会CSV!$M$2:$M$3001,MATCH($C30,⑥商品照会CSV!$A$2:$A$3001,0)),1)))</f>
        <v/>
      </c>
      <c r="L30" s="40" t="str">
        <f aca="false">IF($C30="","",IFERROR(INDEX(⑥商品照会CSV!$Q$2:$Q$3001,MATCH($C30,⑥商品照会CSV!$A$2:$A$3001,0)),0))</f>
        <v/>
      </c>
      <c r="M30" s="40" t="str">
        <f aca="false">IF($C30="","",N($L30)*N($K30))</f>
        <v/>
      </c>
      <c r="N30" s="17" t="str">
        <f aca="false">IF($C30="","",MAX(1,IFERROR(INDEX(⑥商品照会CSV!$AK$2:$AK$3001,MATCH($C30,⑥商品照会CSV!$A$2:$A$3001,0)),1)))</f>
        <v/>
      </c>
      <c r="O30" s="12" t="str">
        <f aca="false">IF($C30="","",IFERROR(IF(INDEX(⑥商品照会CSV!$AN$2:$AN$3001,MATCH($C30,⑥商品照会CSV!$A$2:$A$3001,0))=1,"バラ",IF(INDEX(⑥商品照会CSV!$AM$2:$AM$3001,MATCH($C30,⑥商品照会CSV!$A$2:$A$3001,0))=1,"中間包装","ケース")),"ケース"))</f>
        <v/>
      </c>
      <c r="P30" s="18"/>
      <c r="Q30" s="14"/>
      <c r="R30" s="17" t="str">
        <f aca="false">IF($C30="","",N($Q30)*N($K30))</f>
        <v/>
      </c>
    </row>
    <row r="31" customFormat="false" ht="15" hidden="false" customHeight="false" outlineLevel="0" collapsed="false">
      <c r="B31" s="12" t="n">
        <v>26</v>
      </c>
      <c r="C31" s="36" t="str">
        <f aca="false">IF(①在庫CSV_発注日!$M27="","",①在庫CSV_発注日!$M27&amp;"")</f>
        <v/>
      </c>
      <c r="D31" s="12" t="str">
        <f aca="false">IF($C31="","",①在庫CSV_発注日!$N27)</f>
        <v/>
      </c>
      <c r="E31" s="12" t="str">
        <f aca="false">IF($C31="","",①在庫CSV_発注日!$H27)</f>
        <v/>
      </c>
      <c r="F31" s="12" t="str">
        <f aca="false">IF($C31="","",①在庫CSV_発注日!$L27)</f>
        <v/>
      </c>
      <c r="G31" s="18"/>
      <c r="H31" s="17" t="str">
        <f aca="false">IF($C31="","",N(①在庫CSV_発注日!$Z27))</f>
        <v/>
      </c>
      <c r="I31" s="37" t="str">
        <f aca="false">IF($C31="","",SUMIFS(⑤減算マスタCSV!$L$2:$L$8001,⑤減算マスタCSV!$F$2:$F$8001,$C31,⑤減算マスタCSV!$K$2:$K$8001,1))</f>
        <v/>
      </c>
      <c r="J31" s="17" t="str">
        <f aca="false">IF($C31="","",IFERROR(INDEX(⑤減算マスタCSV!$H$2:$H$8001,MATCH($C31,⑤減算マスタCSV!$F$2:$F$8001,0)),1))</f>
        <v/>
      </c>
      <c r="K31" s="17" t="str">
        <f aca="false">IF($C31="","",MAX(1,IFERROR(INDEX(⑥商品照会CSV!$M$2:$M$3001,MATCH($C31,⑥商品照会CSV!$A$2:$A$3001,0)),1)))</f>
        <v/>
      </c>
      <c r="L31" s="40" t="str">
        <f aca="false">IF($C31="","",IFERROR(INDEX(⑥商品照会CSV!$Q$2:$Q$3001,MATCH($C31,⑥商品照会CSV!$A$2:$A$3001,0)),0))</f>
        <v/>
      </c>
      <c r="M31" s="40" t="str">
        <f aca="false">IF($C31="","",N($L31)*N($K31))</f>
        <v/>
      </c>
      <c r="N31" s="17" t="str">
        <f aca="false">IF($C31="","",MAX(1,IFERROR(INDEX(⑥商品照会CSV!$AK$2:$AK$3001,MATCH($C31,⑥商品照会CSV!$A$2:$A$3001,0)),1)))</f>
        <v/>
      </c>
      <c r="O31" s="12" t="str">
        <f aca="false">IF($C31="","",IFERROR(IF(INDEX(⑥商品照会CSV!$AN$2:$AN$3001,MATCH($C31,⑥商品照会CSV!$A$2:$A$3001,0))=1,"バラ",IF(INDEX(⑥商品照会CSV!$AM$2:$AM$3001,MATCH($C31,⑥商品照会CSV!$A$2:$A$3001,0))=1,"中間包装","ケース")),"ケース"))</f>
        <v/>
      </c>
      <c r="P31" s="18"/>
      <c r="Q31" s="14"/>
      <c r="R31" s="17" t="str">
        <f aca="false">IF($C31="","",N($Q31)*N($K31))</f>
        <v/>
      </c>
    </row>
    <row r="32" customFormat="false" ht="15" hidden="false" customHeight="false" outlineLevel="0" collapsed="false">
      <c r="B32" s="12" t="n">
        <v>27</v>
      </c>
      <c r="C32" s="36" t="str">
        <f aca="false">IF(①在庫CSV_発注日!$M28="","",①在庫CSV_発注日!$M28&amp;"")</f>
        <v/>
      </c>
      <c r="D32" s="12" t="str">
        <f aca="false">IF($C32="","",①在庫CSV_発注日!$N28)</f>
        <v/>
      </c>
      <c r="E32" s="12" t="str">
        <f aca="false">IF($C32="","",①在庫CSV_発注日!$H28)</f>
        <v/>
      </c>
      <c r="F32" s="12" t="str">
        <f aca="false">IF($C32="","",①在庫CSV_発注日!$L28)</f>
        <v/>
      </c>
      <c r="G32" s="18"/>
      <c r="H32" s="17" t="str">
        <f aca="false">IF($C32="","",N(①在庫CSV_発注日!$Z28))</f>
        <v/>
      </c>
      <c r="I32" s="37" t="str">
        <f aca="false">IF($C32="","",SUMIFS(⑤減算マスタCSV!$L$2:$L$8001,⑤減算マスタCSV!$F$2:$F$8001,$C32,⑤減算マスタCSV!$K$2:$K$8001,1))</f>
        <v/>
      </c>
      <c r="J32" s="17" t="str">
        <f aca="false">IF($C32="","",IFERROR(INDEX(⑤減算マスタCSV!$H$2:$H$8001,MATCH($C32,⑤減算マスタCSV!$F$2:$F$8001,0)),1))</f>
        <v/>
      </c>
      <c r="K32" s="17" t="str">
        <f aca="false">IF($C32="","",MAX(1,IFERROR(INDEX(⑥商品照会CSV!$M$2:$M$3001,MATCH($C32,⑥商品照会CSV!$A$2:$A$3001,0)),1)))</f>
        <v/>
      </c>
      <c r="L32" s="40" t="str">
        <f aca="false">IF($C32="","",IFERROR(INDEX(⑥商品照会CSV!$Q$2:$Q$3001,MATCH($C32,⑥商品照会CSV!$A$2:$A$3001,0)),0))</f>
        <v/>
      </c>
      <c r="M32" s="40" t="str">
        <f aca="false">IF($C32="","",N($L32)*N($K32))</f>
        <v/>
      </c>
      <c r="N32" s="17" t="str">
        <f aca="false">IF($C32="","",MAX(1,IFERROR(INDEX(⑥商品照会CSV!$AK$2:$AK$3001,MATCH($C32,⑥商品照会CSV!$A$2:$A$3001,0)),1)))</f>
        <v/>
      </c>
      <c r="O32" s="12" t="str">
        <f aca="false">IF($C32="","",IFERROR(IF(INDEX(⑥商品照会CSV!$AN$2:$AN$3001,MATCH($C32,⑥商品照会CSV!$A$2:$A$3001,0))=1,"バラ",IF(INDEX(⑥商品照会CSV!$AM$2:$AM$3001,MATCH($C32,⑥商品照会CSV!$A$2:$A$3001,0))=1,"中間包装","ケース")),"ケース"))</f>
        <v/>
      </c>
      <c r="P32" s="18"/>
      <c r="Q32" s="14"/>
      <c r="R32" s="17" t="str">
        <f aca="false">IF($C32="","",N($Q32)*N($K32))</f>
        <v/>
      </c>
    </row>
    <row r="33" customFormat="false" ht="15" hidden="false" customHeight="false" outlineLevel="0" collapsed="false">
      <c r="B33" s="12" t="n">
        <v>28</v>
      </c>
      <c r="C33" s="36" t="str">
        <f aca="false">IF(①在庫CSV_発注日!$M29="","",①在庫CSV_発注日!$M29&amp;"")</f>
        <v/>
      </c>
      <c r="D33" s="12" t="str">
        <f aca="false">IF($C33="","",①在庫CSV_発注日!$N29)</f>
        <v/>
      </c>
      <c r="E33" s="12" t="str">
        <f aca="false">IF($C33="","",①在庫CSV_発注日!$H29)</f>
        <v/>
      </c>
      <c r="F33" s="12" t="str">
        <f aca="false">IF($C33="","",①在庫CSV_発注日!$L29)</f>
        <v/>
      </c>
      <c r="G33" s="18"/>
      <c r="H33" s="17" t="str">
        <f aca="false">IF($C33="","",N(①在庫CSV_発注日!$Z29))</f>
        <v/>
      </c>
      <c r="I33" s="37" t="str">
        <f aca="false">IF($C33="","",SUMIFS(⑤減算マスタCSV!$L$2:$L$8001,⑤減算マスタCSV!$F$2:$F$8001,$C33,⑤減算マスタCSV!$K$2:$K$8001,1))</f>
        <v/>
      </c>
      <c r="J33" s="17" t="str">
        <f aca="false">IF($C33="","",IFERROR(INDEX(⑤減算マスタCSV!$H$2:$H$8001,MATCH($C33,⑤減算マスタCSV!$F$2:$F$8001,0)),1))</f>
        <v/>
      </c>
      <c r="K33" s="17" t="str">
        <f aca="false">IF($C33="","",MAX(1,IFERROR(INDEX(⑥商品照会CSV!$M$2:$M$3001,MATCH($C33,⑥商品照会CSV!$A$2:$A$3001,0)),1)))</f>
        <v/>
      </c>
      <c r="L33" s="40" t="str">
        <f aca="false">IF($C33="","",IFERROR(INDEX(⑥商品照会CSV!$Q$2:$Q$3001,MATCH($C33,⑥商品照会CSV!$A$2:$A$3001,0)),0))</f>
        <v/>
      </c>
      <c r="M33" s="40" t="str">
        <f aca="false">IF($C33="","",N($L33)*N($K33))</f>
        <v/>
      </c>
      <c r="N33" s="17" t="str">
        <f aca="false">IF($C33="","",MAX(1,IFERROR(INDEX(⑥商品照会CSV!$AK$2:$AK$3001,MATCH($C33,⑥商品照会CSV!$A$2:$A$3001,0)),1)))</f>
        <v/>
      </c>
      <c r="O33" s="12" t="str">
        <f aca="false">IF($C33="","",IFERROR(IF(INDEX(⑥商品照会CSV!$AN$2:$AN$3001,MATCH($C33,⑥商品照会CSV!$A$2:$A$3001,0))=1,"バラ",IF(INDEX(⑥商品照会CSV!$AM$2:$AM$3001,MATCH($C33,⑥商品照会CSV!$A$2:$A$3001,0))=1,"中間包装","ケース")),"ケース"))</f>
        <v/>
      </c>
      <c r="P33" s="18"/>
      <c r="Q33" s="14"/>
      <c r="R33" s="17" t="str">
        <f aca="false">IF($C33="","",N($Q33)*N($K33))</f>
        <v/>
      </c>
    </row>
    <row r="34" customFormat="false" ht="15" hidden="false" customHeight="false" outlineLevel="0" collapsed="false">
      <c r="B34" s="12" t="n">
        <v>29</v>
      </c>
      <c r="C34" s="36" t="str">
        <f aca="false">IF(①在庫CSV_発注日!$M30="","",①在庫CSV_発注日!$M30&amp;"")</f>
        <v/>
      </c>
      <c r="D34" s="12" t="str">
        <f aca="false">IF($C34="","",①在庫CSV_発注日!$N30)</f>
        <v/>
      </c>
      <c r="E34" s="12" t="str">
        <f aca="false">IF($C34="","",①在庫CSV_発注日!$H30)</f>
        <v/>
      </c>
      <c r="F34" s="12" t="str">
        <f aca="false">IF($C34="","",①在庫CSV_発注日!$L30)</f>
        <v/>
      </c>
      <c r="G34" s="18"/>
      <c r="H34" s="17" t="str">
        <f aca="false">IF($C34="","",N(①在庫CSV_発注日!$Z30))</f>
        <v/>
      </c>
      <c r="I34" s="37" t="str">
        <f aca="false">IF($C34="","",SUMIFS(⑤減算マスタCSV!$L$2:$L$8001,⑤減算マスタCSV!$F$2:$F$8001,$C34,⑤減算マスタCSV!$K$2:$K$8001,1))</f>
        <v/>
      </c>
      <c r="J34" s="17" t="str">
        <f aca="false">IF($C34="","",IFERROR(INDEX(⑤減算マスタCSV!$H$2:$H$8001,MATCH($C34,⑤減算マスタCSV!$F$2:$F$8001,0)),1))</f>
        <v/>
      </c>
      <c r="K34" s="17" t="str">
        <f aca="false">IF($C34="","",MAX(1,IFERROR(INDEX(⑥商品照会CSV!$M$2:$M$3001,MATCH($C34,⑥商品照会CSV!$A$2:$A$3001,0)),1)))</f>
        <v/>
      </c>
      <c r="L34" s="40" t="str">
        <f aca="false">IF($C34="","",IFERROR(INDEX(⑥商品照会CSV!$Q$2:$Q$3001,MATCH($C34,⑥商品照会CSV!$A$2:$A$3001,0)),0))</f>
        <v/>
      </c>
      <c r="M34" s="40" t="str">
        <f aca="false">IF($C34="","",N($L34)*N($K34))</f>
        <v/>
      </c>
      <c r="N34" s="17" t="str">
        <f aca="false">IF($C34="","",MAX(1,IFERROR(INDEX(⑥商品照会CSV!$AK$2:$AK$3001,MATCH($C34,⑥商品照会CSV!$A$2:$A$3001,0)),1)))</f>
        <v/>
      </c>
      <c r="O34" s="12" t="str">
        <f aca="false">IF($C34="","",IFERROR(IF(INDEX(⑥商品照会CSV!$AN$2:$AN$3001,MATCH($C34,⑥商品照会CSV!$A$2:$A$3001,0))=1,"バラ",IF(INDEX(⑥商品照会CSV!$AM$2:$AM$3001,MATCH($C34,⑥商品照会CSV!$A$2:$A$3001,0))=1,"中間包装","ケース")),"ケース"))</f>
        <v/>
      </c>
      <c r="P34" s="18"/>
      <c r="Q34" s="14"/>
      <c r="R34" s="17" t="str">
        <f aca="false">IF($C34="","",N($Q34)*N($K34))</f>
        <v/>
      </c>
    </row>
    <row r="35" customFormat="false" ht="15" hidden="false" customHeight="false" outlineLevel="0" collapsed="false">
      <c r="B35" s="12" t="n">
        <v>30</v>
      </c>
      <c r="C35" s="36" t="str">
        <f aca="false">IF(①在庫CSV_発注日!$M31="","",①在庫CSV_発注日!$M31&amp;"")</f>
        <v/>
      </c>
      <c r="D35" s="12" t="str">
        <f aca="false">IF($C35="","",①在庫CSV_発注日!$N31)</f>
        <v/>
      </c>
      <c r="E35" s="12" t="str">
        <f aca="false">IF($C35="","",①在庫CSV_発注日!$H31)</f>
        <v/>
      </c>
      <c r="F35" s="12" t="str">
        <f aca="false">IF($C35="","",①在庫CSV_発注日!$L31)</f>
        <v/>
      </c>
      <c r="G35" s="18"/>
      <c r="H35" s="17" t="str">
        <f aca="false">IF($C35="","",N(①在庫CSV_発注日!$Z31))</f>
        <v/>
      </c>
      <c r="I35" s="37" t="str">
        <f aca="false">IF($C35="","",SUMIFS(⑤減算マスタCSV!$L$2:$L$8001,⑤減算マスタCSV!$F$2:$F$8001,$C35,⑤減算マスタCSV!$K$2:$K$8001,1))</f>
        <v/>
      </c>
      <c r="J35" s="17" t="str">
        <f aca="false">IF($C35="","",IFERROR(INDEX(⑤減算マスタCSV!$H$2:$H$8001,MATCH($C35,⑤減算マスタCSV!$F$2:$F$8001,0)),1))</f>
        <v/>
      </c>
      <c r="K35" s="17" t="str">
        <f aca="false">IF($C35="","",MAX(1,IFERROR(INDEX(⑥商品照会CSV!$M$2:$M$3001,MATCH($C35,⑥商品照会CSV!$A$2:$A$3001,0)),1)))</f>
        <v/>
      </c>
      <c r="L35" s="40" t="str">
        <f aca="false">IF($C35="","",IFERROR(INDEX(⑥商品照会CSV!$Q$2:$Q$3001,MATCH($C35,⑥商品照会CSV!$A$2:$A$3001,0)),0))</f>
        <v/>
      </c>
      <c r="M35" s="40" t="str">
        <f aca="false">IF($C35="","",N($L35)*N($K35))</f>
        <v/>
      </c>
      <c r="N35" s="17" t="str">
        <f aca="false">IF($C35="","",MAX(1,IFERROR(INDEX(⑥商品照会CSV!$AK$2:$AK$3001,MATCH($C35,⑥商品照会CSV!$A$2:$A$3001,0)),1)))</f>
        <v/>
      </c>
      <c r="O35" s="12" t="str">
        <f aca="false">IF($C35="","",IFERROR(IF(INDEX(⑥商品照会CSV!$AN$2:$AN$3001,MATCH($C35,⑥商品照会CSV!$A$2:$A$3001,0))=1,"バラ",IF(INDEX(⑥商品照会CSV!$AM$2:$AM$3001,MATCH($C35,⑥商品照会CSV!$A$2:$A$3001,0))=1,"中間包装","ケース")),"ケース"))</f>
        <v/>
      </c>
      <c r="P35" s="18"/>
      <c r="Q35" s="14"/>
      <c r="R35" s="17" t="str">
        <f aca="false">IF($C35="","",N($Q35)*N($K35))</f>
        <v/>
      </c>
    </row>
    <row r="36" customFormat="false" ht="15" hidden="false" customHeight="false" outlineLevel="0" collapsed="false">
      <c r="B36" s="12" t="n">
        <v>31</v>
      </c>
      <c r="C36" s="36" t="str">
        <f aca="false">IF(①在庫CSV_発注日!$M32="","",①在庫CSV_発注日!$M32&amp;"")</f>
        <v/>
      </c>
      <c r="D36" s="12" t="str">
        <f aca="false">IF($C36="","",①在庫CSV_発注日!$N32)</f>
        <v/>
      </c>
      <c r="E36" s="12" t="str">
        <f aca="false">IF($C36="","",①在庫CSV_発注日!$H32)</f>
        <v/>
      </c>
      <c r="F36" s="12" t="str">
        <f aca="false">IF($C36="","",①在庫CSV_発注日!$L32)</f>
        <v/>
      </c>
      <c r="G36" s="18"/>
      <c r="H36" s="17" t="str">
        <f aca="false">IF($C36="","",N(①在庫CSV_発注日!$Z32))</f>
        <v/>
      </c>
      <c r="I36" s="37" t="str">
        <f aca="false">IF($C36="","",SUMIFS(⑤減算マスタCSV!$L$2:$L$8001,⑤減算マスタCSV!$F$2:$F$8001,$C36,⑤減算マスタCSV!$K$2:$K$8001,1))</f>
        <v/>
      </c>
      <c r="J36" s="17" t="str">
        <f aca="false">IF($C36="","",IFERROR(INDEX(⑤減算マスタCSV!$H$2:$H$8001,MATCH($C36,⑤減算マスタCSV!$F$2:$F$8001,0)),1))</f>
        <v/>
      </c>
      <c r="K36" s="17" t="str">
        <f aca="false">IF($C36="","",MAX(1,IFERROR(INDEX(⑥商品照会CSV!$M$2:$M$3001,MATCH($C36,⑥商品照会CSV!$A$2:$A$3001,0)),1)))</f>
        <v/>
      </c>
      <c r="L36" s="40" t="str">
        <f aca="false">IF($C36="","",IFERROR(INDEX(⑥商品照会CSV!$Q$2:$Q$3001,MATCH($C36,⑥商品照会CSV!$A$2:$A$3001,0)),0))</f>
        <v/>
      </c>
      <c r="M36" s="40" t="str">
        <f aca="false">IF($C36="","",N($L36)*N($K36))</f>
        <v/>
      </c>
      <c r="N36" s="17" t="str">
        <f aca="false">IF($C36="","",MAX(1,IFERROR(INDEX(⑥商品照会CSV!$AK$2:$AK$3001,MATCH($C36,⑥商品照会CSV!$A$2:$A$3001,0)),1)))</f>
        <v/>
      </c>
      <c r="O36" s="12" t="str">
        <f aca="false">IF($C36="","",IFERROR(IF(INDEX(⑥商品照会CSV!$AN$2:$AN$3001,MATCH($C36,⑥商品照会CSV!$A$2:$A$3001,0))=1,"バラ",IF(INDEX(⑥商品照会CSV!$AM$2:$AM$3001,MATCH($C36,⑥商品照会CSV!$A$2:$A$3001,0))=1,"中間包装","ケース")),"ケース"))</f>
        <v/>
      </c>
      <c r="P36" s="18"/>
      <c r="Q36" s="14"/>
      <c r="R36" s="17" t="str">
        <f aca="false">IF($C36="","",N($Q36)*N($K36))</f>
        <v/>
      </c>
    </row>
    <row r="37" customFormat="false" ht="15" hidden="false" customHeight="false" outlineLevel="0" collapsed="false">
      <c r="B37" s="12" t="n">
        <v>32</v>
      </c>
      <c r="C37" s="36" t="str">
        <f aca="false">IF(①在庫CSV_発注日!$M33="","",①在庫CSV_発注日!$M33&amp;"")</f>
        <v/>
      </c>
      <c r="D37" s="12" t="str">
        <f aca="false">IF($C37="","",①在庫CSV_発注日!$N33)</f>
        <v/>
      </c>
      <c r="E37" s="12" t="str">
        <f aca="false">IF($C37="","",①在庫CSV_発注日!$H33)</f>
        <v/>
      </c>
      <c r="F37" s="12" t="str">
        <f aca="false">IF($C37="","",①在庫CSV_発注日!$L33)</f>
        <v/>
      </c>
      <c r="G37" s="18"/>
      <c r="H37" s="17" t="str">
        <f aca="false">IF($C37="","",N(①在庫CSV_発注日!$Z33))</f>
        <v/>
      </c>
      <c r="I37" s="37" t="str">
        <f aca="false">IF($C37="","",SUMIFS(⑤減算マスタCSV!$L$2:$L$8001,⑤減算マスタCSV!$F$2:$F$8001,$C37,⑤減算マスタCSV!$K$2:$K$8001,1))</f>
        <v/>
      </c>
      <c r="J37" s="17" t="str">
        <f aca="false">IF($C37="","",IFERROR(INDEX(⑤減算マスタCSV!$H$2:$H$8001,MATCH($C37,⑤減算マスタCSV!$F$2:$F$8001,0)),1))</f>
        <v/>
      </c>
      <c r="K37" s="17" t="str">
        <f aca="false">IF($C37="","",MAX(1,IFERROR(INDEX(⑥商品照会CSV!$M$2:$M$3001,MATCH($C37,⑥商品照会CSV!$A$2:$A$3001,0)),1)))</f>
        <v/>
      </c>
      <c r="L37" s="40" t="str">
        <f aca="false">IF($C37="","",IFERROR(INDEX(⑥商品照会CSV!$Q$2:$Q$3001,MATCH($C37,⑥商品照会CSV!$A$2:$A$3001,0)),0))</f>
        <v/>
      </c>
      <c r="M37" s="40" t="str">
        <f aca="false">IF($C37="","",N($L37)*N($K37))</f>
        <v/>
      </c>
      <c r="N37" s="17" t="str">
        <f aca="false">IF($C37="","",MAX(1,IFERROR(INDEX(⑥商品照会CSV!$AK$2:$AK$3001,MATCH($C37,⑥商品照会CSV!$A$2:$A$3001,0)),1)))</f>
        <v/>
      </c>
      <c r="O37" s="12" t="str">
        <f aca="false">IF($C37="","",IFERROR(IF(INDEX(⑥商品照会CSV!$AN$2:$AN$3001,MATCH($C37,⑥商品照会CSV!$A$2:$A$3001,0))=1,"バラ",IF(INDEX(⑥商品照会CSV!$AM$2:$AM$3001,MATCH($C37,⑥商品照会CSV!$A$2:$A$3001,0))=1,"中間包装","ケース")),"ケース"))</f>
        <v/>
      </c>
      <c r="P37" s="18"/>
      <c r="Q37" s="14"/>
      <c r="R37" s="17" t="str">
        <f aca="false">IF($C37="","",N($Q37)*N($K37))</f>
        <v/>
      </c>
    </row>
    <row r="38" customFormat="false" ht="15" hidden="false" customHeight="false" outlineLevel="0" collapsed="false">
      <c r="B38" s="12" t="n">
        <v>33</v>
      </c>
      <c r="C38" s="36" t="str">
        <f aca="false">IF(①在庫CSV_発注日!$M34="","",①在庫CSV_発注日!$M34&amp;"")</f>
        <v/>
      </c>
      <c r="D38" s="12" t="str">
        <f aca="false">IF($C38="","",①在庫CSV_発注日!$N34)</f>
        <v/>
      </c>
      <c r="E38" s="12" t="str">
        <f aca="false">IF($C38="","",①在庫CSV_発注日!$H34)</f>
        <v/>
      </c>
      <c r="F38" s="12" t="str">
        <f aca="false">IF($C38="","",①在庫CSV_発注日!$L34)</f>
        <v/>
      </c>
      <c r="G38" s="18"/>
      <c r="H38" s="17" t="str">
        <f aca="false">IF($C38="","",N(①在庫CSV_発注日!$Z34))</f>
        <v/>
      </c>
      <c r="I38" s="37" t="str">
        <f aca="false">IF($C38="","",SUMIFS(⑤減算マスタCSV!$L$2:$L$8001,⑤減算マスタCSV!$F$2:$F$8001,$C38,⑤減算マスタCSV!$K$2:$K$8001,1))</f>
        <v/>
      </c>
      <c r="J38" s="17" t="str">
        <f aca="false">IF($C38="","",IFERROR(INDEX(⑤減算マスタCSV!$H$2:$H$8001,MATCH($C38,⑤減算マスタCSV!$F$2:$F$8001,0)),1))</f>
        <v/>
      </c>
      <c r="K38" s="17" t="str">
        <f aca="false">IF($C38="","",MAX(1,IFERROR(INDEX(⑥商品照会CSV!$M$2:$M$3001,MATCH($C38,⑥商品照会CSV!$A$2:$A$3001,0)),1)))</f>
        <v/>
      </c>
      <c r="L38" s="40" t="str">
        <f aca="false">IF($C38="","",IFERROR(INDEX(⑥商品照会CSV!$Q$2:$Q$3001,MATCH($C38,⑥商品照会CSV!$A$2:$A$3001,0)),0))</f>
        <v/>
      </c>
      <c r="M38" s="40" t="str">
        <f aca="false">IF($C38="","",N($L38)*N($K38))</f>
        <v/>
      </c>
      <c r="N38" s="17" t="str">
        <f aca="false">IF($C38="","",MAX(1,IFERROR(INDEX(⑥商品照会CSV!$AK$2:$AK$3001,MATCH($C38,⑥商品照会CSV!$A$2:$A$3001,0)),1)))</f>
        <v/>
      </c>
      <c r="O38" s="12" t="str">
        <f aca="false">IF($C38="","",IFERROR(IF(INDEX(⑥商品照会CSV!$AN$2:$AN$3001,MATCH($C38,⑥商品照会CSV!$A$2:$A$3001,0))=1,"バラ",IF(INDEX(⑥商品照会CSV!$AM$2:$AM$3001,MATCH($C38,⑥商品照会CSV!$A$2:$A$3001,0))=1,"中間包装","ケース")),"ケース"))</f>
        <v/>
      </c>
      <c r="P38" s="18"/>
      <c r="Q38" s="14"/>
      <c r="R38" s="17" t="str">
        <f aca="false">IF($C38="","",N($Q38)*N($K38))</f>
        <v/>
      </c>
    </row>
    <row r="39" customFormat="false" ht="15" hidden="false" customHeight="false" outlineLevel="0" collapsed="false">
      <c r="B39" s="12" t="n">
        <v>34</v>
      </c>
      <c r="C39" s="36" t="str">
        <f aca="false">IF(①在庫CSV_発注日!$M35="","",①在庫CSV_発注日!$M35&amp;"")</f>
        <v/>
      </c>
      <c r="D39" s="12" t="str">
        <f aca="false">IF($C39="","",①在庫CSV_発注日!$N35)</f>
        <v/>
      </c>
      <c r="E39" s="12" t="str">
        <f aca="false">IF($C39="","",①在庫CSV_発注日!$H35)</f>
        <v/>
      </c>
      <c r="F39" s="12" t="str">
        <f aca="false">IF($C39="","",①在庫CSV_発注日!$L35)</f>
        <v/>
      </c>
      <c r="G39" s="18"/>
      <c r="H39" s="17" t="str">
        <f aca="false">IF($C39="","",N(①在庫CSV_発注日!$Z35))</f>
        <v/>
      </c>
      <c r="I39" s="37" t="str">
        <f aca="false">IF($C39="","",SUMIFS(⑤減算マスタCSV!$L$2:$L$8001,⑤減算マスタCSV!$F$2:$F$8001,$C39,⑤減算マスタCSV!$K$2:$K$8001,1))</f>
        <v/>
      </c>
      <c r="J39" s="17" t="str">
        <f aca="false">IF($C39="","",IFERROR(INDEX(⑤減算マスタCSV!$H$2:$H$8001,MATCH($C39,⑤減算マスタCSV!$F$2:$F$8001,0)),1))</f>
        <v/>
      </c>
      <c r="K39" s="17" t="str">
        <f aca="false">IF($C39="","",MAX(1,IFERROR(INDEX(⑥商品照会CSV!$M$2:$M$3001,MATCH($C39,⑥商品照会CSV!$A$2:$A$3001,0)),1)))</f>
        <v/>
      </c>
      <c r="L39" s="40" t="str">
        <f aca="false">IF($C39="","",IFERROR(INDEX(⑥商品照会CSV!$Q$2:$Q$3001,MATCH($C39,⑥商品照会CSV!$A$2:$A$3001,0)),0))</f>
        <v/>
      </c>
      <c r="M39" s="40" t="str">
        <f aca="false">IF($C39="","",N($L39)*N($K39))</f>
        <v/>
      </c>
      <c r="N39" s="17" t="str">
        <f aca="false">IF($C39="","",MAX(1,IFERROR(INDEX(⑥商品照会CSV!$AK$2:$AK$3001,MATCH($C39,⑥商品照会CSV!$A$2:$A$3001,0)),1)))</f>
        <v/>
      </c>
      <c r="O39" s="12" t="str">
        <f aca="false">IF($C39="","",IFERROR(IF(INDEX(⑥商品照会CSV!$AN$2:$AN$3001,MATCH($C39,⑥商品照会CSV!$A$2:$A$3001,0))=1,"バラ",IF(INDEX(⑥商品照会CSV!$AM$2:$AM$3001,MATCH($C39,⑥商品照会CSV!$A$2:$A$3001,0))=1,"中間包装","ケース")),"ケース"))</f>
        <v/>
      </c>
      <c r="P39" s="18"/>
      <c r="Q39" s="14"/>
      <c r="R39" s="17" t="str">
        <f aca="false">IF($C39="","",N($Q39)*N($K39))</f>
        <v/>
      </c>
    </row>
    <row r="40" customFormat="false" ht="15" hidden="false" customHeight="false" outlineLevel="0" collapsed="false">
      <c r="B40" s="12" t="n">
        <v>35</v>
      </c>
      <c r="C40" s="36" t="str">
        <f aca="false">IF(①在庫CSV_発注日!$M36="","",①在庫CSV_発注日!$M36&amp;"")</f>
        <v/>
      </c>
      <c r="D40" s="12" t="str">
        <f aca="false">IF($C40="","",①在庫CSV_発注日!$N36)</f>
        <v/>
      </c>
      <c r="E40" s="12" t="str">
        <f aca="false">IF($C40="","",①在庫CSV_発注日!$H36)</f>
        <v/>
      </c>
      <c r="F40" s="12" t="str">
        <f aca="false">IF($C40="","",①在庫CSV_発注日!$L36)</f>
        <v/>
      </c>
      <c r="G40" s="18"/>
      <c r="H40" s="17" t="str">
        <f aca="false">IF($C40="","",N(①在庫CSV_発注日!$Z36))</f>
        <v/>
      </c>
      <c r="I40" s="37" t="str">
        <f aca="false">IF($C40="","",SUMIFS(⑤減算マスタCSV!$L$2:$L$8001,⑤減算マスタCSV!$F$2:$F$8001,$C40,⑤減算マスタCSV!$K$2:$K$8001,1))</f>
        <v/>
      </c>
      <c r="J40" s="17" t="str">
        <f aca="false">IF($C40="","",IFERROR(INDEX(⑤減算マスタCSV!$H$2:$H$8001,MATCH($C40,⑤減算マスタCSV!$F$2:$F$8001,0)),1))</f>
        <v/>
      </c>
      <c r="K40" s="17" t="str">
        <f aca="false">IF($C40="","",MAX(1,IFERROR(INDEX(⑥商品照会CSV!$M$2:$M$3001,MATCH($C40,⑥商品照会CSV!$A$2:$A$3001,0)),1)))</f>
        <v/>
      </c>
      <c r="L40" s="40" t="str">
        <f aca="false">IF($C40="","",IFERROR(INDEX(⑥商品照会CSV!$Q$2:$Q$3001,MATCH($C40,⑥商品照会CSV!$A$2:$A$3001,0)),0))</f>
        <v/>
      </c>
      <c r="M40" s="40" t="str">
        <f aca="false">IF($C40="","",N($L40)*N($K40))</f>
        <v/>
      </c>
      <c r="N40" s="17" t="str">
        <f aca="false">IF($C40="","",MAX(1,IFERROR(INDEX(⑥商品照会CSV!$AK$2:$AK$3001,MATCH($C40,⑥商品照会CSV!$A$2:$A$3001,0)),1)))</f>
        <v/>
      </c>
      <c r="O40" s="12" t="str">
        <f aca="false">IF($C40="","",IFERROR(IF(INDEX(⑥商品照会CSV!$AN$2:$AN$3001,MATCH($C40,⑥商品照会CSV!$A$2:$A$3001,0))=1,"バラ",IF(INDEX(⑥商品照会CSV!$AM$2:$AM$3001,MATCH($C40,⑥商品照会CSV!$A$2:$A$3001,0))=1,"中間包装","ケース")),"ケース"))</f>
        <v/>
      </c>
      <c r="P40" s="18"/>
      <c r="Q40" s="14"/>
      <c r="R40" s="17" t="str">
        <f aca="false">IF($C40="","",N($Q40)*N($K40))</f>
        <v/>
      </c>
    </row>
    <row r="41" customFormat="false" ht="15" hidden="false" customHeight="false" outlineLevel="0" collapsed="false">
      <c r="B41" s="12" t="n">
        <v>36</v>
      </c>
      <c r="C41" s="36" t="str">
        <f aca="false">IF(①在庫CSV_発注日!$M37="","",①在庫CSV_発注日!$M37&amp;"")</f>
        <v/>
      </c>
      <c r="D41" s="12" t="str">
        <f aca="false">IF($C41="","",①在庫CSV_発注日!$N37)</f>
        <v/>
      </c>
      <c r="E41" s="12" t="str">
        <f aca="false">IF($C41="","",①在庫CSV_発注日!$H37)</f>
        <v/>
      </c>
      <c r="F41" s="12" t="str">
        <f aca="false">IF($C41="","",①在庫CSV_発注日!$L37)</f>
        <v/>
      </c>
      <c r="G41" s="18"/>
      <c r="H41" s="17" t="str">
        <f aca="false">IF($C41="","",N(①在庫CSV_発注日!$Z37))</f>
        <v/>
      </c>
      <c r="I41" s="37" t="str">
        <f aca="false">IF($C41="","",SUMIFS(⑤減算マスタCSV!$L$2:$L$8001,⑤減算マスタCSV!$F$2:$F$8001,$C41,⑤減算マスタCSV!$K$2:$K$8001,1))</f>
        <v/>
      </c>
      <c r="J41" s="17" t="str">
        <f aca="false">IF($C41="","",IFERROR(INDEX(⑤減算マスタCSV!$H$2:$H$8001,MATCH($C41,⑤減算マスタCSV!$F$2:$F$8001,0)),1))</f>
        <v/>
      </c>
      <c r="K41" s="17" t="str">
        <f aca="false">IF($C41="","",MAX(1,IFERROR(INDEX(⑥商品照会CSV!$M$2:$M$3001,MATCH($C41,⑥商品照会CSV!$A$2:$A$3001,0)),1)))</f>
        <v/>
      </c>
      <c r="L41" s="40" t="str">
        <f aca="false">IF($C41="","",IFERROR(INDEX(⑥商品照会CSV!$Q$2:$Q$3001,MATCH($C41,⑥商品照会CSV!$A$2:$A$3001,0)),0))</f>
        <v/>
      </c>
      <c r="M41" s="40" t="str">
        <f aca="false">IF($C41="","",N($L41)*N($K41))</f>
        <v/>
      </c>
      <c r="N41" s="17" t="str">
        <f aca="false">IF($C41="","",MAX(1,IFERROR(INDEX(⑥商品照会CSV!$AK$2:$AK$3001,MATCH($C41,⑥商品照会CSV!$A$2:$A$3001,0)),1)))</f>
        <v/>
      </c>
      <c r="O41" s="12" t="str">
        <f aca="false">IF($C41="","",IFERROR(IF(INDEX(⑥商品照会CSV!$AN$2:$AN$3001,MATCH($C41,⑥商品照会CSV!$A$2:$A$3001,0))=1,"バラ",IF(INDEX(⑥商品照会CSV!$AM$2:$AM$3001,MATCH($C41,⑥商品照会CSV!$A$2:$A$3001,0))=1,"中間包装","ケース")),"ケース"))</f>
        <v/>
      </c>
      <c r="P41" s="18"/>
      <c r="Q41" s="14"/>
      <c r="R41" s="17" t="str">
        <f aca="false">IF($C41="","",N($Q41)*N($K41))</f>
        <v/>
      </c>
    </row>
    <row r="42" customFormat="false" ht="15" hidden="false" customHeight="false" outlineLevel="0" collapsed="false">
      <c r="B42" s="12" t="n">
        <v>37</v>
      </c>
      <c r="C42" s="36" t="str">
        <f aca="false">IF(①在庫CSV_発注日!$M38="","",①在庫CSV_発注日!$M38&amp;"")</f>
        <v/>
      </c>
      <c r="D42" s="12" t="str">
        <f aca="false">IF($C42="","",①在庫CSV_発注日!$N38)</f>
        <v/>
      </c>
      <c r="E42" s="12" t="str">
        <f aca="false">IF($C42="","",①在庫CSV_発注日!$H38)</f>
        <v/>
      </c>
      <c r="F42" s="12" t="str">
        <f aca="false">IF($C42="","",①在庫CSV_発注日!$L38)</f>
        <v/>
      </c>
      <c r="G42" s="18"/>
      <c r="H42" s="17" t="str">
        <f aca="false">IF($C42="","",N(①在庫CSV_発注日!$Z38))</f>
        <v/>
      </c>
      <c r="I42" s="37" t="str">
        <f aca="false">IF($C42="","",SUMIFS(⑤減算マスタCSV!$L$2:$L$8001,⑤減算マスタCSV!$F$2:$F$8001,$C42,⑤減算マスタCSV!$K$2:$K$8001,1))</f>
        <v/>
      </c>
      <c r="J42" s="17" t="str">
        <f aca="false">IF($C42="","",IFERROR(INDEX(⑤減算マスタCSV!$H$2:$H$8001,MATCH($C42,⑤減算マスタCSV!$F$2:$F$8001,0)),1))</f>
        <v/>
      </c>
      <c r="K42" s="17" t="str">
        <f aca="false">IF($C42="","",MAX(1,IFERROR(INDEX(⑥商品照会CSV!$M$2:$M$3001,MATCH($C42,⑥商品照会CSV!$A$2:$A$3001,0)),1)))</f>
        <v/>
      </c>
      <c r="L42" s="40" t="str">
        <f aca="false">IF($C42="","",IFERROR(INDEX(⑥商品照会CSV!$Q$2:$Q$3001,MATCH($C42,⑥商品照会CSV!$A$2:$A$3001,0)),0))</f>
        <v/>
      </c>
      <c r="M42" s="40" t="str">
        <f aca="false">IF($C42="","",N($L42)*N($K42))</f>
        <v/>
      </c>
      <c r="N42" s="17" t="str">
        <f aca="false">IF($C42="","",MAX(1,IFERROR(INDEX(⑥商品照会CSV!$AK$2:$AK$3001,MATCH($C42,⑥商品照会CSV!$A$2:$A$3001,0)),1)))</f>
        <v/>
      </c>
      <c r="O42" s="12" t="str">
        <f aca="false">IF($C42="","",IFERROR(IF(INDEX(⑥商品照会CSV!$AN$2:$AN$3001,MATCH($C42,⑥商品照会CSV!$A$2:$A$3001,0))=1,"バラ",IF(INDEX(⑥商品照会CSV!$AM$2:$AM$3001,MATCH($C42,⑥商品照会CSV!$A$2:$A$3001,0))=1,"中間包装","ケース")),"ケース"))</f>
        <v/>
      </c>
      <c r="P42" s="18"/>
      <c r="Q42" s="14"/>
      <c r="R42" s="17" t="str">
        <f aca="false">IF($C42="","",N($Q42)*N($K42))</f>
        <v/>
      </c>
    </row>
    <row r="43" customFormat="false" ht="15" hidden="false" customHeight="false" outlineLevel="0" collapsed="false">
      <c r="B43" s="12" t="n">
        <v>38</v>
      </c>
      <c r="C43" s="36" t="str">
        <f aca="false">IF(①在庫CSV_発注日!$M39="","",①在庫CSV_発注日!$M39&amp;"")</f>
        <v/>
      </c>
      <c r="D43" s="12" t="str">
        <f aca="false">IF($C43="","",①在庫CSV_発注日!$N39)</f>
        <v/>
      </c>
      <c r="E43" s="12" t="str">
        <f aca="false">IF($C43="","",①在庫CSV_発注日!$H39)</f>
        <v/>
      </c>
      <c r="F43" s="12" t="str">
        <f aca="false">IF($C43="","",①在庫CSV_発注日!$L39)</f>
        <v/>
      </c>
      <c r="G43" s="18"/>
      <c r="H43" s="17" t="str">
        <f aca="false">IF($C43="","",N(①在庫CSV_発注日!$Z39))</f>
        <v/>
      </c>
      <c r="I43" s="37" t="str">
        <f aca="false">IF($C43="","",SUMIFS(⑤減算マスタCSV!$L$2:$L$8001,⑤減算マスタCSV!$F$2:$F$8001,$C43,⑤減算マスタCSV!$K$2:$K$8001,1))</f>
        <v/>
      </c>
      <c r="J43" s="17" t="str">
        <f aca="false">IF($C43="","",IFERROR(INDEX(⑤減算マスタCSV!$H$2:$H$8001,MATCH($C43,⑤減算マスタCSV!$F$2:$F$8001,0)),1))</f>
        <v/>
      </c>
      <c r="K43" s="17" t="str">
        <f aca="false">IF($C43="","",MAX(1,IFERROR(INDEX(⑥商品照会CSV!$M$2:$M$3001,MATCH($C43,⑥商品照会CSV!$A$2:$A$3001,0)),1)))</f>
        <v/>
      </c>
      <c r="L43" s="40" t="str">
        <f aca="false">IF($C43="","",IFERROR(INDEX(⑥商品照会CSV!$Q$2:$Q$3001,MATCH($C43,⑥商品照会CSV!$A$2:$A$3001,0)),0))</f>
        <v/>
      </c>
      <c r="M43" s="40" t="str">
        <f aca="false">IF($C43="","",N($L43)*N($K43))</f>
        <v/>
      </c>
      <c r="N43" s="17" t="str">
        <f aca="false">IF($C43="","",MAX(1,IFERROR(INDEX(⑥商品照会CSV!$AK$2:$AK$3001,MATCH($C43,⑥商品照会CSV!$A$2:$A$3001,0)),1)))</f>
        <v/>
      </c>
      <c r="O43" s="12" t="str">
        <f aca="false">IF($C43="","",IFERROR(IF(INDEX(⑥商品照会CSV!$AN$2:$AN$3001,MATCH($C43,⑥商品照会CSV!$A$2:$A$3001,0))=1,"バラ",IF(INDEX(⑥商品照会CSV!$AM$2:$AM$3001,MATCH($C43,⑥商品照会CSV!$A$2:$A$3001,0))=1,"中間包装","ケース")),"ケース"))</f>
        <v/>
      </c>
      <c r="P43" s="18"/>
      <c r="Q43" s="14"/>
      <c r="R43" s="17" t="str">
        <f aca="false">IF($C43="","",N($Q43)*N($K43))</f>
        <v/>
      </c>
    </row>
    <row r="44" customFormat="false" ht="15" hidden="false" customHeight="false" outlineLevel="0" collapsed="false">
      <c r="B44" s="12" t="n">
        <v>39</v>
      </c>
      <c r="C44" s="36" t="str">
        <f aca="false">IF(①在庫CSV_発注日!$M40="","",①在庫CSV_発注日!$M40&amp;"")</f>
        <v/>
      </c>
      <c r="D44" s="12" t="str">
        <f aca="false">IF($C44="","",①在庫CSV_発注日!$N40)</f>
        <v/>
      </c>
      <c r="E44" s="12" t="str">
        <f aca="false">IF($C44="","",①在庫CSV_発注日!$H40)</f>
        <v/>
      </c>
      <c r="F44" s="12" t="str">
        <f aca="false">IF($C44="","",①在庫CSV_発注日!$L40)</f>
        <v/>
      </c>
      <c r="G44" s="18"/>
      <c r="H44" s="17" t="str">
        <f aca="false">IF($C44="","",N(①在庫CSV_発注日!$Z40))</f>
        <v/>
      </c>
      <c r="I44" s="37" t="str">
        <f aca="false">IF($C44="","",SUMIFS(⑤減算マスタCSV!$L$2:$L$8001,⑤減算マスタCSV!$F$2:$F$8001,$C44,⑤減算マスタCSV!$K$2:$K$8001,1))</f>
        <v/>
      </c>
      <c r="J44" s="17" t="str">
        <f aca="false">IF($C44="","",IFERROR(INDEX(⑤減算マスタCSV!$H$2:$H$8001,MATCH($C44,⑤減算マスタCSV!$F$2:$F$8001,0)),1))</f>
        <v/>
      </c>
      <c r="K44" s="17" t="str">
        <f aca="false">IF($C44="","",MAX(1,IFERROR(INDEX(⑥商品照会CSV!$M$2:$M$3001,MATCH($C44,⑥商品照会CSV!$A$2:$A$3001,0)),1)))</f>
        <v/>
      </c>
      <c r="L44" s="40" t="str">
        <f aca="false">IF($C44="","",IFERROR(INDEX(⑥商品照会CSV!$Q$2:$Q$3001,MATCH($C44,⑥商品照会CSV!$A$2:$A$3001,0)),0))</f>
        <v/>
      </c>
      <c r="M44" s="40" t="str">
        <f aca="false">IF($C44="","",N($L44)*N($K44))</f>
        <v/>
      </c>
      <c r="N44" s="17" t="str">
        <f aca="false">IF($C44="","",MAX(1,IFERROR(INDEX(⑥商品照会CSV!$AK$2:$AK$3001,MATCH($C44,⑥商品照会CSV!$A$2:$A$3001,0)),1)))</f>
        <v/>
      </c>
      <c r="O44" s="12" t="str">
        <f aca="false">IF($C44="","",IFERROR(IF(INDEX(⑥商品照会CSV!$AN$2:$AN$3001,MATCH($C44,⑥商品照会CSV!$A$2:$A$3001,0))=1,"バラ",IF(INDEX(⑥商品照会CSV!$AM$2:$AM$3001,MATCH($C44,⑥商品照会CSV!$A$2:$A$3001,0))=1,"中間包装","ケース")),"ケース"))</f>
        <v/>
      </c>
      <c r="P44" s="18"/>
      <c r="Q44" s="14"/>
      <c r="R44" s="17" t="str">
        <f aca="false">IF($C44="","",N($Q44)*N($K44))</f>
        <v/>
      </c>
    </row>
    <row r="45" customFormat="false" ht="15" hidden="false" customHeight="false" outlineLevel="0" collapsed="false">
      <c r="B45" s="12" t="n">
        <v>40</v>
      </c>
      <c r="C45" s="36" t="str">
        <f aca="false">IF(①在庫CSV_発注日!$M41="","",①在庫CSV_発注日!$M41&amp;"")</f>
        <v/>
      </c>
      <c r="D45" s="12" t="str">
        <f aca="false">IF($C45="","",①在庫CSV_発注日!$N41)</f>
        <v/>
      </c>
      <c r="E45" s="12" t="str">
        <f aca="false">IF($C45="","",①在庫CSV_発注日!$H41)</f>
        <v/>
      </c>
      <c r="F45" s="12" t="str">
        <f aca="false">IF($C45="","",①在庫CSV_発注日!$L41)</f>
        <v/>
      </c>
      <c r="G45" s="18"/>
      <c r="H45" s="17" t="str">
        <f aca="false">IF($C45="","",N(①在庫CSV_発注日!$Z41))</f>
        <v/>
      </c>
      <c r="I45" s="37" t="str">
        <f aca="false">IF($C45="","",SUMIFS(⑤減算マスタCSV!$L$2:$L$8001,⑤減算マスタCSV!$F$2:$F$8001,$C45,⑤減算マスタCSV!$K$2:$K$8001,1))</f>
        <v/>
      </c>
      <c r="J45" s="17" t="str">
        <f aca="false">IF($C45="","",IFERROR(INDEX(⑤減算マスタCSV!$H$2:$H$8001,MATCH($C45,⑤減算マスタCSV!$F$2:$F$8001,0)),1))</f>
        <v/>
      </c>
      <c r="K45" s="17" t="str">
        <f aca="false">IF($C45="","",MAX(1,IFERROR(INDEX(⑥商品照会CSV!$M$2:$M$3001,MATCH($C45,⑥商品照会CSV!$A$2:$A$3001,0)),1)))</f>
        <v/>
      </c>
      <c r="L45" s="40" t="str">
        <f aca="false">IF($C45="","",IFERROR(INDEX(⑥商品照会CSV!$Q$2:$Q$3001,MATCH($C45,⑥商品照会CSV!$A$2:$A$3001,0)),0))</f>
        <v/>
      </c>
      <c r="M45" s="40" t="str">
        <f aca="false">IF($C45="","",N($L45)*N($K45))</f>
        <v/>
      </c>
      <c r="N45" s="17" t="str">
        <f aca="false">IF($C45="","",MAX(1,IFERROR(INDEX(⑥商品照会CSV!$AK$2:$AK$3001,MATCH($C45,⑥商品照会CSV!$A$2:$A$3001,0)),1)))</f>
        <v/>
      </c>
      <c r="O45" s="12" t="str">
        <f aca="false">IF($C45="","",IFERROR(IF(INDEX(⑥商品照会CSV!$AN$2:$AN$3001,MATCH($C45,⑥商品照会CSV!$A$2:$A$3001,0))=1,"バラ",IF(INDEX(⑥商品照会CSV!$AM$2:$AM$3001,MATCH($C45,⑥商品照会CSV!$A$2:$A$3001,0))=1,"中間包装","ケース")),"ケース"))</f>
        <v/>
      </c>
      <c r="P45" s="18"/>
      <c r="Q45" s="14"/>
      <c r="R45" s="17" t="str">
        <f aca="false">IF($C45="","",N($Q45)*N($K45))</f>
        <v/>
      </c>
    </row>
    <row r="46" customFormat="false" ht="15" hidden="false" customHeight="false" outlineLevel="0" collapsed="false">
      <c r="B46" s="12" t="n">
        <v>41</v>
      </c>
      <c r="C46" s="36" t="str">
        <f aca="false">IF(①在庫CSV_発注日!$M42="","",①在庫CSV_発注日!$M42&amp;"")</f>
        <v/>
      </c>
      <c r="D46" s="12" t="str">
        <f aca="false">IF($C46="","",①在庫CSV_発注日!$N42)</f>
        <v/>
      </c>
      <c r="E46" s="12" t="str">
        <f aca="false">IF($C46="","",①在庫CSV_発注日!$H42)</f>
        <v/>
      </c>
      <c r="F46" s="12" t="str">
        <f aca="false">IF($C46="","",①在庫CSV_発注日!$L42)</f>
        <v/>
      </c>
      <c r="G46" s="18"/>
      <c r="H46" s="17" t="str">
        <f aca="false">IF($C46="","",N(①在庫CSV_発注日!$Z42))</f>
        <v/>
      </c>
      <c r="I46" s="37" t="str">
        <f aca="false">IF($C46="","",SUMIFS(⑤減算マスタCSV!$L$2:$L$8001,⑤減算マスタCSV!$F$2:$F$8001,$C46,⑤減算マスタCSV!$K$2:$K$8001,1))</f>
        <v/>
      </c>
      <c r="J46" s="17" t="str">
        <f aca="false">IF($C46="","",IFERROR(INDEX(⑤減算マスタCSV!$H$2:$H$8001,MATCH($C46,⑤減算マスタCSV!$F$2:$F$8001,0)),1))</f>
        <v/>
      </c>
      <c r="K46" s="17" t="str">
        <f aca="false">IF($C46="","",MAX(1,IFERROR(INDEX(⑥商品照会CSV!$M$2:$M$3001,MATCH($C46,⑥商品照会CSV!$A$2:$A$3001,0)),1)))</f>
        <v/>
      </c>
      <c r="L46" s="40" t="str">
        <f aca="false">IF($C46="","",IFERROR(INDEX(⑥商品照会CSV!$Q$2:$Q$3001,MATCH($C46,⑥商品照会CSV!$A$2:$A$3001,0)),0))</f>
        <v/>
      </c>
      <c r="M46" s="40" t="str">
        <f aca="false">IF($C46="","",N($L46)*N($K46))</f>
        <v/>
      </c>
      <c r="N46" s="17" t="str">
        <f aca="false">IF($C46="","",MAX(1,IFERROR(INDEX(⑥商品照会CSV!$AK$2:$AK$3001,MATCH($C46,⑥商品照会CSV!$A$2:$A$3001,0)),1)))</f>
        <v/>
      </c>
      <c r="O46" s="12" t="str">
        <f aca="false">IF($C46="","",IFERROR(IF(INDEX(⑥商品照会CSV!$AN$2:$AN$3001,MATCH($C46,⑥商品照会CSV!$A$2:$A$3001,0))=1,"バラ",IF(INDEX(⑥商品照会CSV!$AM$2:$AM$3001,MATCH($C46,⑥商品照会CSV!$A$2:$A$3001,0))=1,"中間包装","ケース")),"ケース"))</f>
        <v/>
      </c>
      <c r="P46" s="18"/>
      <c r="Q46" s="14"/>
      <c r="R46" s="17" t="str">
        <f aca="false">IF($C46="","",N($Q46)*N($K46))</f>
        <v/>
      </c>
    </row>
    <row r="47" customFormat="false" ht="15" hidden="false" customHeight="false" outlineLevel="0" collapsed="false">
      <c r="B47" s="12" t="n">
        <v>42</v>
      </c>
      <c r="C47" s="36" t="str">
        <f aca="false">IF(①在庫CSV_発注日!$M43="","",①在庫CSV_発注日!$M43&amp;"")</f>
        <v/>
      </c>
      <c r="D47" s="12" t="str">
        <f aca="false">IF($C47="","",①在庫CSV_発注日!$N43)</f>
        <v/>
      </c>
      <c r="E47" s="12" t="str">
        <f aca="false">IF($C47="","",①在庫CSV_発注日!$H43)</f>
        <v/>
      </c>
      <c r="F47" s="12" t="str">
        <f aca="false">IF($C47="","",①在庫CSV_発注日!$L43)</f>
        <v/>
      </c>
      <c r="G47" s="18"/>
      <c r="H47" s="17" t="str">
        <f aca="false">IF($C47="","",N(①在庫CSV_発注日!$Z43))</f>
        <v/>
      </c>
      <c r="I47" s="37" t="str">
        <f aca="false">IF($C47="","",SUMIFS(⑤減算マスタCSV!$L$2:$L$8001,⑤減算マスタCSV!$F$2:$F$8001,$C47,⑤減算マスタCSV!$K$2:$K$8001,1))</f>
        <v/>
      </c>
      <c r="J47" s="17" t="str">
        <f aca="false">IF($C47="","",IFERROR(INDEX(⑤減算マスタCSV!$H$2:$H$8001,MATCH($C47,⑤減算マスタCSV!$F$2:$F$8001,0)),1))</f>
        <v/>
      </c>
      <c r="K47" s="17" t="str">
        <f aca="false">IF($C47="","",MAX(1,IFERROR(INDEX(⑥商品照会CSV!$M$2:$M$3001,MATCH($C47,⑥商品照会CSV!$A$2:$A$3001,0)),1)))</f>
        <v/>
      </c>
      <c r="L47" s="40" t="str">
        <f aca="false">IF($C47="","",IFERROR(INDEX(⑥商品照会CSV!$Q$2:$Q$3001,MATCH($C47,⑥商品照会CSV!$A$2:$A$3001,0)),0))</f>
        <v/>
      </c>
      <c r="M47" s="40" t="str">
        <f aca="false">IF($C47="","",N($L47)*N($K47))</f>
        <v/>
      </c>
      <c r="N47" s="17" t="str">
        <f aca="false">IF($C47="","",MAX(1,IFERROR(INDEX(⑥商品照会CSV!$AK$2:$AK$3001,MATCH($C47,⑥商品照会CSV!$A$2:$A$3001,0)),1)))</f>
        <v/>
      </c>
      <c r="O47" s="12" t="str">
        <f aca="false">IF($C47="","",IFERROR(IF(INDEX(⑥商品照会CSV!$AN$2:$AN$3001,MATCH($C47,⑥商品照会CSV!$A$2:$A$3001,0))=1,"バラ",IF(INDEX(⑥商品照会CSV!$AM$2:$AM$3001,MATCH($C47,⑥商品照会CSV!$A$2:$A$3001,0))=1,"中間包装","ケース")),"ケース"))</f>
        <v/>
      </c>
      <c r="P47" s="18"/>
      <c r="Q47" s="14"/>
      <c r="R47" s="17" t="str">
        <f aca="false">IF($C47="","",N($Q47)*N($K47))</f>
        <v/>
      </c>
    </row>
    <row r="48" customFormat="false" ht="15" hidden="false" customHeight="false" outlineLevel="0" collapsed="false">
      <c r="B48" s="12" t="n">
        <v>43</v>
      </c>
      <c r="C48" s="36" t="str">
        <f aca="false">IF(①在庫CSV_発注日!$M44="","",①在庫CSV_発注日!$M44&amp;"")</f>
        <v/>
      </c>
      <c r="D48" s="12" t="str">
        <f aca="false">IF($C48="","",①在庫CSV_発注日!$N44)</f>
        <v/>
      </c>
      <c r="E48" s="12" t="str">
        <f aca="false">IF($C48="","",①在庫CSV_発注日!$H44)</f>
        <v/>
      </c>
      <c r="F48" s="12" t="str">
        <f aca="false">IF($C48="","",①在庫CSV_発注日!$L44)</f>
        <v/>
      </c>
      <c r="G48" s="18"/>
      <c r="H48" s="17" t="str">
        <f aca="false">IF($C48="","",N(①在庫CSV_発注日!$Z44))</f>
        <v/>
      </c>
      <c r="I48" s="37" t="str">
        <f aca="false">IF($C48="","",SUMIFS(⑤減算マスタCSV!$L$2:$L$8001,⑤減算マスタCSV!$F$2:$F$8001,$C48,⑤減算マスタCSV!$K$2:$K$8001,1))</f>
        <v/>
      </c>
      <c r="J48" s="17" t="str">
        <f aca="false">IF($C48="","",IFERROR(INDEX(⑤減算マスタCSV!$H$2:$H$8001,MATCH($C48,⑤減算マスタCSV!$F$2:$F$8001,0)),1))</f>
        <v/>
      </c>
      <c r="K48" s="17" t="str">
        <f aca="false">IF($C48="","",MAX(1,IFERROR(INDEX(⑥商品照会CSV!$M$2:$M$3001,MATCH($C48,⑥商品照会CSV!$A$2:$A$3001,0)),1)))</f>
        <v/>
      </c>
      <c r="L48" s="40" t="str">
        <f aca="false">IF($C48="","",IFERROR(INDEX(⑥商品照会CSV!$Q$2:$Q$3001,MATCH($C48,⑥商品照会CSV!$A$2:$A$3001,0)),0))</f>
        <v/>
      </c>
      <c r="M48" s="40" t="str">
        <f aca="false">IF($C48="","",N($L48)*N($K48))</f>
        <v/>
      </c>
      <c r="N48" s="17" t="str">
        <f aca="false">IF($C48="","",MAX(1,IFERROR(INDEX(⑥商品照会CSV!$AK$2:$AK$3001,MATCH($C48,⑥商品照会CSV!$A$2:$A$3001,0)),1)))</f>
        <v/>
      </c>
      <c r="O48" s="12" t="str">
        <f aca="false">IF($C48="","",IFERROR(IF(INDEX(⑥商品照会CSV!$AN$2:$AN$3001,MATCH($C48,⑥商品照会CSV!$A$2:$A$3001,0))=1,"バラ",IF(INDEX(⑥商品照会CSV!$AM$2:$AM$3001,MATCH($C48,⑥商品照会CSV!$A$2:$A$3001,0))=1,"中間包装","ケース")),"ケース"))</f>
        <v/>
      </c>
      <c r="P48" s="18"/>
      <c r="Q48" s="14"/>
      <c r="R48" s="17" t="str">
        <f aca="false">IF($C48="","",N($Q48)*N($K48))</f>
        <v/>
      </c>
    </row>
    <row r="49" customFormat="false" ht="15" hidden="false" customHeight="false" outlineLevel="0" collapsed="false">
      <c r="B49" s="12" t="n">
        <v>44</v>
      </c>
      <c r="C49" s="36" t="str">
        <f aca="false">IF(①在庫CSV_発注日!$M45="","",①在庫CSV_発注日!$M45&amp;"")</f>
        <v/>
      </c>
      <c r="D49" s="12" t="str">
        <f aca="false">IF($C49="","",①在庫CSV_発注日!$N45)</f>
        <v/>
      </c>
      <c r="E49" s="12" t="str">
        <f aca="false">IF($C49="","",①在庫CSV_発注日!$H45)</f>
        <v/>
      </c>
      <c r="F49" s="12" t="str">
        <f aca="false">IF($C49="","",①在庫CSV_発注日!$L45)</f>
        <v/>
      </c>
      <c r="G49" s="18"/>
      <c r="H49" s="17" t="str">
        <f aca="false">IF($C49="","",N(①在庫CSV_発注日!$Z45))</f>
        <v/>
      </c>
      <c r="I49" s="37" t="str">
        <f aca="false">IF($C49="","",SUMIFS(⑤減算マスタCSV!$L$2:$L$8001,⑤減算マスタCSV!$F$2:$F$8001,$C49,⑤減算マスタCSV!$K$2:$K$8001,1))</f>
        <v/>
      </c>
      <c r="J49" s="17" t="str">
        <f aca="false">IF($C49="","",IFERROR(INDEX(⑤減算マスタCSV!$H$2:$H$8001,MATCH($C49,⑤減算マスタCSV!$F$2:$F$8001,0)),1))</f>
        <v/>
      </c>
      <c r="K49" s="17" t="str">
        <f aca="false">IF($C49="","",MAX(1,IFERROR(INDEX(⑥商品照会CSV!$M$2:$M$3001,MATCH($C49,⑥商品照会CSV!$A$2:$A$3001,0)),1)))</f>
        <v/>
      </c>
      <c r="L49" s="40" t="str">
        <f aca="false">IF($C49="","",IFERROR(INDEX(⑥商品照会CSV!$Q$2:$Q$3001,MATCH($C49,⑥商品照会CSV!$A$2:$A$3001,0)),0))</f>
        <v/>
      </c>
      <c r="M49" s="40" t="str">
        <f aca="false">IF($C49="","",N($L49)*N($K49))</f>
        <v/>
      </c>
      <c r="N49" s="17" t="str">
        <f aca="false">IF($C49="","",MAX(1,IFERROR(INDEX(⑥商品照会CSV!$AK$2:$AK$3001,MATCH($C49,⑥商品照会CSV!$A$2:$A$3001,0)),1)))</f>
        <v/>
      </c>
      <c r="O49" s="12" t="str">
        <f aca="false">IF($C49="","",IFERROR(IF(INDEX(⑥商品照会CSV!$AN$2:$AN$3001,MATCH($C49,⑥商品照会CSV!$A$2:$A$3001,0))=1,"バラ",IF(INDEX(⑥商品照会CSV!$AM$2:$AM$3001,MATCH($C49,⑥商品照会CSV!$A$2:$A$3001,0))=1,"中間包装","ケース")),"ケース"))</f>
        <v/>
      </c>
      <c r="P49" s="18"/>
      <c r="Q49" s="14"/>
      <c r="R49" s="17" t="str">
        <f aca="false">IF($C49="","",N($Q49)*N($K49))</f>
        <v/>
      </c>
    </row>
    <row r="50" customFormat="false" ht="15" hidden="false" customHeight="false" outlineLevel="0" collapsed="false">
      <c r="B50" s="12" t="n">
        <v>45</v>
      </c>
      <c r="C50" s="36" t="str">
        <f aca="false">IF(①在庫CSV_発注日!$M46="","",①在庫CSV_発注日!$M46&amp;"")</f>
        <v/>
      </c>
      <c r="D50" s="12" t="str">
        <f aca="false">IF($C50="","",①在庫CSV_発注日!$N46)</f>
        <v/>
      </c>
      <c r="E50" s="12" t="str">
        <f aca="false">IF($C50="","",①在庫CSV_発注日!$H46)</f>
        <v/>
      </c>
      <c r="F50" s="12" t="str">
        <f aca="false">IF($C50="","",①在庫CSV_発注日!$L46)</f>
        <v/>
      </c>
      <c r="G50" s="18"/>
      <c r="H50" s="17" t="str">
        <f aca="false">IF($C50="","",N(①在庫CSV_発注日!$Z46))</f>
        <v/>
      </c>
      <c r="I50" s="37" t="str">
        <f aca="false">IF($C50="","",SUMIFS(⑤減算マスタCSV!$L$2:$L$8001,⑤減算マスタCSV!$F$2:$F$8001,$C50,⑤減算マスタCSV!$K$2:$K$8001,1))</f>
        <v/>
      </c>
      <c r="J50" s="17" t="str">
        <f aca="false">IF($C50="","",IFERROR(INDEX(⑤減算マスタCSV!$H$2:$H$8001,MATCH($C50,⑤減算マスタCSV!$F$2:$F$8001,0)),1))</f>
        <v/>
      </c>
      <c r="K50" s="17" t="str">
        <f aca="false">IF($C50="","",MAX(1,IFERROR(INDEX(⑥商品照会CSV!$M$2:$M$3001,MATCH($C50,⑥商品照会CSV!$A$2:$A$3001,0)),1)))</f>
        <v/>
      </c>
      <c r="L50" s="40" t="str">
        <f aca="false">IF($C50="","",IFERROR(INDEX(⑥商品照会CSV!$Q$2:$Q$3001,MATCH($C50,⑥商品照会CSV!$A$2:$A$3001,0)),0))</f>
        <v/>
      </c>
      <c r="M50" s="40" t="str">
        <f aca="false">IF($C50="","",N($L50)*N($K50))</f>
        <v/>
      </c>
      <c r="N50" s="17" t="str">
        <f aca="false">IF($C50="","",MAX(1,IFERROR(INDEX(⑥商品照会CSV!$AK$2:$AK$3001,MATCH($C50,⑥商品照会CSV!$A$2:$A$3001,0)),1)))</f>
        <v/>
      </c>
      <c r="O50" s="12" t="str">
        <f aca="false">IF($C50="","",IFERROR(IF(INDEX(⑥商品照会CSV!$AN$2:$AN$3001,MATCH($C50,⑥商品照会CSV!$A$2:$A$3001,0))=1,"バラ",IF(INDEX(⑥商品照会CSV!$AM$2:$AM$3001,MATCH($C50,⑥商品照会CSV!$A$2:$A$3001,0))=1,"中間包装","ケース")),"ケース"))</f>
        <v/>
      </c>
      <c r="P50" s="18"/>
      <c r="Q50" s="14"/>
      <c r="R50" s="17" t="str">
        <f aca="false">IF($C50="","",N($Q50)*N($K50))</f>
        <v/>
      </c>
    </row>
    <row r="51" customFormat="false" ht="15" hidden="false" customHeight="false" outlineLevel="0" collapsed="false">
      <c r="B51" s="12" t="n">
        <v>46</v>
      </c>
      <c r="C51" s="36" t="str">
        <f aca="false">IF(①在庫CSV_発注日!$M47="","",①在庫CSV_発注日!$M47&amp;"")</f>
        <v/>
      </c>
      <c r="D51" s="12" t="str">
        <f aca="false">IF($C51="","",①在庫CSV_発注日!$N47)</f>
        <v/>
      </c>
      <c r="E51" s="12" t="str">
        <f aca="false">IF($C51="","",①在庫CSV_発注日!$H47)</f>
        <v/>
      </c>
      <c r="F51" s="12" t="str">
        <f aca="false">IF($C51="","",①在庫CSV_発注日!$L47)</f>
        <v/>
      </c>
      <c r="G51" s="18"/>
      <c r="H51" s="17" t="str">
        <f aca="false">IF($C51="","",N(①在庫CSV_発注日!$Z47))</f>
        <v/>
      </c>
      <c r="I51" s="37" t="str">
        <f aca="false">IF($C51="","",SUMIFS(⑤減算マスタCSV!$L$2:$L$8001,⑤減算マスタCSV!$F$2:$F$8001,$C51,⑤減算マスタCSV!$K$2:$K$8001,1))</f>
        <v/>
      </c>
      <c r="J51" s="17" t="str">
        <f aca="false">IF($C51="","",IFERROR(INDEX(⑤減算マスタCSV!$H$2:$H$8001,MATCH($C51,⑤減算マスタCSV!$F$2:$F$8001,0)),1))</f>
        <v/>
      </c>
      <c r="K51" s="17" t="str">
        <f aca="false">IF($C51="","",MAX(1,IFERROR(INDEX(⑥商品照会CSV!$M$2:$M$3001,MATCH($C51,⑥商品照会CSV!$A$2:$A$3001,0)),1)))</f>
        <v/>
      </c>
      <c r="L51" s="40" t="str">
        <f aca="false">IF($C51="","",IFERROR(INDEX(⑥商品照会CSV!$Q$2:$Q$3001,MATCH($C51,⑥商品照会CSV!$A$2:$A$3001,0)),0))</f>
        <v/>
      </c>
      <c r="M51" s="40" t="str">
        <f aca="false">IF($C51="","",N($L51)*N($K51))</f>
        <v/>
      </c>
      <c r="N51" s="17" t="str">
        <f aca="false">IF($C51="","",MAX(1,IFERROR(INDEX(⑥商品照会CSV!$AK$2:$AK$3001,MATCH($C51,⑥商品照会CSV!$A$2:$A$3001,0)),1)))</f>
        <v/>
      </c>
      <c r="O51" s="12" t="str">
        <f aca="false">IF($C51="","",IFERROR(IF(INDEX(⑥商品照会CSV!$AN$2:$AN$3001,MATCH($C51,⑥商品照会CSV!$A$2:$A$3001,0))=1,"バラ",IF(INDEX(⑥商品照会CSV!$AM$2:$AM$3001,MATCH($C51,⑥商品照会CSV!$A$2:$A$3001,0))=1,"中間包装","ケース")),"ケース"))</f>
        <v/>
      </c>
      <c r="P51" s="18"/>
      <c r="Q51" s="14"/>
      <c r="R51" s="17" t="str">
        <f aca="false">IF($C51="","",N($Q51)*N($K51))</f>
        <v/>
      </c>
    </row>
    <row r="52" customFormat="false" ht="15" hidden="false" customHeight="false" outlineLevel="0" collapsed="false">
      <c r="B52" s="12" t="n">
        <v>47</v>
      </c>
      <c r="C52" s="36" t="str">
        <f aca="false">IF(①在庫CSV_発注日!$M48="","",①在庫CSV_発注日!$M48&amp;"")</f>
        <v/>
      </c>
      <c r="D52" s="12" t="str">
        <f aca="false">IF($C52="","",①在庫CSV_発注日!$N48)</f>
        <v/>
      </c>
      <c r="E52" s="12" t="str">
        <f aca="false">IF($C52="","",①在庫CSV_発注日!$H48)</f>
        <v/>
      </c>
      <c r="F52" s="12" t="str">
        <f aca="false">IF($C52="","",①在庫CSV_発注日!$L48)</f>
        <v/>
      </c>
      <c r="G52" s="18"/>
      <c r="H52" s="17" t="str">
        <f aca="false">IF($C52="","",N(①在庫CSV_発注日!$Z48))</f>
        <v/>
      </c>
      <c r="I52" s="37" t="str">
        <f aca="false">IF($C52="","",SUMIFS(⑤減算マスタCSV!$L$2:$L$8001,⑤減算マスタCSV!$F$2:$F$8001,$C52,⑤減算マスタCSV!$K$2:$K$8001,1))</f>
        <v/>
      </c>
      <c r="J52" s="17" t="str">
        <f aca="false">IF($C52="","",IFERROR(INDEX(⑤減算マスタCSV!$H$2:$H$8001,MATCH($C52,⑤減算マスタCSV!$F$2:$F$8001,0)),1))</f>
        <v/>
      </c>
      <c r="K52" s="17" t="str">
        <f aca="false">IF($C52="","",MAX(1,IFERROR(INDEX(⑥商品照会CSV!$M$2:$M$3001,MATCH($C52,⑥商品照会CSV!$A$2:$A$3001,0)),1)))</f>
        <v/>
      </c>
      <c r="L52" s="40" t="str">
        <f aca="false">IF($C52="","",IFERROR(INDEX(⑥商品照会CSV!$Q$2:$Q$3001,MATCH($C52,⑥商品照会CSV!$A$2:$A$3001,0)),0))</f>
        <v/>
      </c>
      <c r="M52" s="40" t="str">
        <f aca="false">IF($C52="","",N($L52)*N($K52))</f>
        <v/>
      </c>
      <c r="N52" s="17" t="str">
        <f aca="false">IF($C52="","",MAX(1,IFERROR(INDEX(⑥商品照会CSV!$AK$2:$AK$3001,MATCH($C52,⑥商品照会CSV!$A$2:$A$3001,0)),1)))</f>
        <v/>
      </c>
      <c r="O52" s="12" t="str">
        <f aca="false">IF($C52="","",IFERROR(IF(INDEX(⑥商品照会CSV!$AN$2:$AN$3001,MATCH($C52,⑥商品照会CSV!$A$2:$A$3001,0))=1,"バラ",IF(INDEX(⑥商品照会CSV!$AM$2:$AM$3001,MATCH($C52,⑥商品照会CSV!$A$2:$A$3001,0))=1,"中間包装","ケース")),"ケース"))</f>
        <v/>
      </c>
      <c r="P52" s="18"/>
      <c r="Q52" s="14"/>
      <c r="R52" s="17" t="str">
        <f aca="false">IF($C52="","",N($Q52)*N($K52))</f>
        <v/>
      </c>
    </row>
    <row r="53" customFormat="false" ht="15" hidden="false" customHeight="false" outlineLevel="0" collapsed="false">
      <c r="B53" s="12" t="n">
        <v>48</v>
      </c>
      <c r="C53" s="36" t="str">
        <f aca="false">IF(①在庫CSV_発注日!$M49="","",①在庫CSV_発注日!$M49&amp;"")</f>
        <v/>
      </c>
      <c r="D53" s="12" t="str">
        <f aca="false">IF($C53="","",①在庫CSV_発注日!$N49)</f>
        <v/>
      </c>
      <c r="E53" s="12" t="str">
        <f aca="false">IF($C53="","",①在庫CSV_発注日!$H49)</f>
        <v/>
      </c>
      <c r="F53" s="12" t="str">
        <f aca="false">IF($C53="","",①在庫CSV_発注日!$L49)</f>
        <v/>
      </c>
      <c r="G53" s="18"/>
      <c r="H53" s="17" t="str">
        <f aca="false">IF($C53="","",N(①在庫CSV_発注日!$Z49))</f>
        <v/>
      </c>
      <c r="I53" s="37" t="str">
        <f aca="false">IF($C53="","",SUMIFS(⑤減算マスタCSV!$L$2:$L$8001,⑤減算マスタCSV!$F$2:$F$8001,$C53,⑤減算マスタCSV!$K$2:$K$8001,1))</f>
        <v/>
      </c>
      <c r="J53" s="17" t="str">
        <f aca="false">IF($C53="","",IFERROR(INDEX(⑤減算マスタCSV!$H$2:$H$8001,MATCH($C53,⑤減算マスタCSV!$F$2:$F$8001,0)),1))</f>
        <v/>
      </c>
      <c r="K53" s="17" t="str">
        <f aca="false">IF($C53="","",MAX(1,IFERROR(INDEX(⑥商品照会CSV!$M$2:$M$3001,MATCH($C53,⑥商品照会CSV!$A$2:$A$3001,0)),1)))</f>
        <v/>
      </c>
      <c r="L53" s="40" t="str">
        <f aca="false">IF($C53="","",IFERROR(INDEX(⑥商品照会CSV!$Q$2:$Q$3001,MATCH($C53,⑥商品照会CSV!$A$2:$A$3001,0)),0))</f>
        <v/>
      </c>
      <c r="M53" s="40" t="str">
        <f aca="false">IF($C53="","",N($L53)*N($K53))</f>
        <v/>
      </c>
      <c r="N53" s="17" t="str">
        <f aca="false">IF($C53="","",MAX(1,IFERROR(INDEX(⑥商品照会CSV!$AK$2:$AK$3001,MATCH($C53,⑥商品照会CSV!$A$2:$A$3001,0)),1)))</f>
        <v/>
      </c>
      <c r="O53" s="12" t="str">
        <f aca="false">IF($C53="","",IFERROR(IF(INDEX(⑥商品照会CSV!$AN$2:$AN$3001,MATCH($C53,⑥商品照会CSV!$A$2:$A$3001,0))=1,"バラ",IF(INDEX(⑥商品照会CSV!$AM$2:$AM$3001,MATCH($C53,⑥商品照会CSV!$A$2:$A$3001,0))=1,"中間包装","ケース")),"ケース"))</f>
        <v/>
      </c>
      <c r="P53" s="18"/>
      <c r="Q53" s="14"/>
      <c r="R53" s="17" t="str">
        <f aca="false">IF($C53="","",N($Q53)*N($K53))</f>
        <v/>
      </c>
    </row>
    <row r="54" customFormat="false" ht="15" hidden="false" customHeight="false" outlineLevel="0" collapsed="false">
      <c r="B54" s="12" t="n">
        <v>49</v>
      </c>
      <c r="C54" s="36" t="str">
        <f aca="false">IF(①在庫CSV_発注日!$M50="","",①在庫CSV_発注日!$M50&amp;"")</f>
        <v/>
      </c>
      <c r="D54" s="12" t="str">
        <f aca="false">IF($C54="","",①在庫CSV_発注日!$N50)</f>
        <v/>
      </c>
      <c r="E54" s="12" t="str">
        <f aca="false">IF($C54="","",①在庫CSV_発注日!$H50)</f>
        <v/>
      </c>
      <c r="F54" s="12" t="str">
        <f aca="false">IF($C54="","",①在庫CSV_発注日!$L50)</f>
        <v/>
      </c>
      <c r="G54" s="18"/>
      <c r="H54" s="17" t="str">
        <f aca="false">IF($C54="","",N(①在庫CSV_発注日!$Z50))</f>
        <v/>
      </c>
      <c r="I54" s="37" t="str">
        <f aca="false">IF($C54="","",SUMIFS(⑤減算マスタCSV!$L$2:$L$8001,⑤減算マスタCSV!$F$2:$F$8001,$C54,⑤減算マスタCSV!$K$2:$K$8001,1))</f>
        <v/>
      </c>
      <c r="J54" s="17" t="str">
        <f aca="false">IF($C54="","",IFERROR(INDEX(⑤減算マスタCSV!$H$2:$H$8001,MATCH($C54,⑤減算マスタCSV!$F$2:$F$8001,0)),1))</f>
        <v/>
      </c>
      <c r="K54" s="17" t="str">
        <f aca="false">IF($C54="","",MAX(1,IFERROR(INDEX(⑥商品照会CSV!$M$2:$M$3001,MATCH($C54,⑥商品照会CSV!$A$2:$A$3001,0)),1)))</f>
        <v/>
      </c>
      <c r="L54" s="40" t="str">
        <f aca="false">IF($C54="","",IFERROR(INDEX(⑥商品照会CSV!$Q$2:$Q$3001,MATCH($C54,⑥商品照会CSV!$A$2:$A$3001,0)),0))</f>
        <v/>
      </c>
      <c r="M54" s="40" t="str">
        <f aca="false">IF($C54="","",N($L54)*N($K54))</f>
        <v/>
      </c>
      <c r="N54" s="17" t="str">
        <f aca="false">IF($C54="","",MAX(1,IFERROR(INDEX(⑥商品照会CSV!$AK$2:$AK$3001,MATCH($C54,⑥商品照会CSV!$A$2:$A$3001,0)),1)))</f>
        <v/>
      </c>
      <c r="O54" s="12" t="str">
        <f aca="false">IF($C54="","",IFERROR(IF(INDEX(⑥商品照会CSV!$AN$2:$AN$3001,MATCH($C54,⑥商品照会CSV!$A$2:$A$3001,0))=1,"バラ",IF(INDEX(⑥商品照会CSV!$AM$2:$AM$3001,MATCH($C54,⑥商品照会CSV!$A$2:$A$3001,0))=1,"中間包装","ケース")),"ケース"))</f>
        <v/>
      </c>
      <c r="P54" s="18"/>
      <c r="Q54" s="14"/>
      <c r="R54" s="17" t="str">
        <f aca="false">IF($C54="","",N($Q54)*N($K54))</f>
        <v/>
      </c>
    </row>
    <row r="55" customFormat="false" ht="15" hidden="false" customHeight="false" outlineLevel="0" collapsed="false">
      <c r="B55" s="12" t="n">
        <v>50</v>
      </c>
      <c r="C55" s="36" t="str">
        <f aca="false">IF(①在庫CSV_発注日!$M51="","",①在庫CSV_発注日!$M51&amp;"")</f>
        <v/>
      </c>
      <c r="D55" s="12" t="str">
        <f aca="false">IF($C55="","",①在庫CSV_発注日!$N51)</f>
        <v/>
      </c>
      <c r="E55" s="12" t="str">
        <f aca="false">IF($C55="","",①在庫CSV_発注日!$H51)</f>
        <v/>
      </c>
      <c r="F55" s="12" t="str">
        <f aca="false">IF($C55="","",①在庫CSV_発注日!$L51)</f>
        <v/>
      </c>
      <c r="G55" s="18"/>
      <c r="H55" s="17" t="str">
        <f aca="false">IF($C55="","",N(①在庫CSV_発注日!$Z51))</f>
        <v/>
      </c>
      <c r="I55" s="37" t="str">
        <f aca="false">IF($C55="","",SUMIFS(⑤減算マスタCSV!$L$2:$L$8001,⑤減算マスタCSV!$F$2:$F$8001,$C55,⑤減算マスタCSV!$K$2:$K$8001,1))</f>
        <v/>
      </c>
      <c r="J55" s="17" t="str">
        <f aca="false">IF($C55="","",IFERROR(INDEX(⑤減算マスタCSV!$H$2:$H$8001,MATCH($C55,⑤減算マスタCSV!$F$2:$F$8001,0)),1))</f>
        <v/>
      </c>
      <c r="K55" s="17" t="str">
        <f aca="false">IF($C55="","",MAX(1,IFERROR(INDEX(⑥商品照会CSV!$M$2:$M$3001,MATCH($C55,⑥商品照会CSV!$A$2:$A$3001,0)),1)))</f>
        <v/>
      </c>
      <c r="L55" s="40" t="str">
        <f aca="false">IF($C55="","",IFERROR(INDEX(⑥商品照会CSV!$Q$2:$Q$3001,MATCH($C55,⑥商品照会CSV!$A$2:$A$3001,0)),0))</f>
        <v/>
      </c>
      <c r="M55" s="40" t="str">
        <f aca="false">IF($C55="","",N($L55)*N($K55))</f>
        <v/>
      </c>
      <c r="N55" s="17" t="str">
        <f aca="false">IF($C55="","",MAX(1,IFERROR(INDEX(⑥商品照会CSV!$AK$2:$AK$3001,MATCH($C55,⑥商品照会CSV!$A$2:$A$3001,0)),1)))</f>
        <v/>
      </c>
      <c r="O55" s="12" t="str">
        <f aca="false">IF($C55="","",IFERROR(IF(INDEX(⑥商品照会CSV!$AN$2:$AN$3001,MATCH($C55,⑥商品照会CSV!$A$2:$A$3001,0))=1,"バラ",IF(INDEX(⑥商品照会CSV!$AM$2:$AM$3001,MATCH($C55,⑥商品照会CSV!$A$2:$A$3001,0))=1,"中間包装","ケース")),"ケース"))</f>
        <v/>
      </c>
      <c r="P55" s="18"/>
      <c r="Q55" s="14"/>
      <c r="R55" s="17" t="str">
        <f aca="false">IF($C55="","",N($Q55)*N($K55))</f>
        <v/>
      </c>
    </row>
    <row r="56" customFormat="false" ht="15" hidden="false" customHeight="false" outlineLevel="0" collapsed="false">
      <c r="B56" s="12" t="n">
        <v>51</v>
      </c>
      <c r="C56" s="36" t="str">
        <f aca="false">IF(①在庫CSV_発注日!$M52="","",①在庫CSV_発注日!$M52&amp;"")</f>
        <v/>
      </c>
      <c r="D56" s="12" t="str">
        <f aca="false">IF($C56="","",①在庫CSV_発注日!$N52)</f>
        <v/>
      </c>
      <c r="E56" s="12" t="str">
        <f aca="false">IF($C56="","",①在庫CSV_発注日!$H52)</f>
        <v/>
      </c>
      <c r="F56" s="12" t="str">
        <f aca="false">IF($C56="","",①在庫CSV_発注日!$L52)</f>
        <v/>
      </c>
      <c r="G56" s="18"/>
      <c r="H56" s="17" t="str">
        <f aca="false">IF($C56="","",N(①在庫CSV_発注日!$Z52))</f>
        <v/>
      </c>
      <c r="I56" s="37" t="str">
        <f aca="false">IF($C56="","",SUMIFS(⑤減算マスタCSV!$L$2:$L$8001,⑤減算マスタCSV!$F$2:$F$8001,$C56,⑤減算マスタCSV!$K$2:$K$8001,1))</f>
        <v/>
      </c>
      <c r="J56" s="17" t="str">
        <f aca="false">IF($C56="","",IFERROR(INDEX(⑤減算マスタCSV!$H$2:$H$8001,MATCH($C56,⑤減算マスタCSV!$F$2:$F$8001,0)),1))</f>
        <v/>
      </c>
      <c r="K56" s="17" t="str">
        <f aca="false">IF($C56="","",MAX(1,IFERROR(INDEX(⑥商品照会CSV!$M$2:$M$3001,MATCH($C56,⑥商品照会CSV!$A$2:$A$3001,0)),1)))</f>
        <v/>
      </c>
      <c r="L56" s="40" t="str">
        <f aca="false">IF($C56="","",IFERROR(INDEX(⑥商品照会CSV!$Q$2:$Q$3001,MATCH($C56,⑥商品照会CSV!$A$2:$A$3001,0)),0))</f>
        <v/>
      </c>
      <c r="M56" s="40" t="str">
        <f aca="false">IF($C56="","",N($L56)*N($K56))</f>
        <v/>
      </c>
      <c r="N56" s="17" t="str">
        <f aca="false">IF($C56="","",MAX(1,IFERROR(INDEX(⑥商品照会CSV!$AK$2:$AK$3001,MATCH($C56,⑥商品照会CSV!$A$2:$A$3001,0)),1)))</f>
        <v/>
      </c>
      <c r="O56" s="12" t="str">
        <f aca="false">IF($C56="","",IFERROR(IF(INDEX(⑥商品照会CSV!$AN$2:$AN$3001,MATCH($C56,⑥商品照会CSV!$A$2:$A$3001,0))=1,"バラ",IF(INDEX(⑥商品照会CSV!$AM$2:$AM$3001,MATCH($C56,⑥商品照会CSV!$A$2:$A$3001,0))=1,"中間包装","ケース")),"ケース"))</f>
        <v/>
      </c>
      <c r="P56" s="18"/>
      <c r="Q56" s="14"/>
      <c r="R56" s="17" t="str">
        <f aca="false">IF($C56="","",N($Q56)*N($K56))</f>
        <v/>
      </c>
    </row>
    <row r="57" customFormat="false" ht="15" hidden="false" customHeight="false" outlineLevel="0" collapsed="false">
      <c r="B57" s="12" t="n">
        <v>52</v>
      </c>
      <c r="C57" s="36" t="str">
        <f aca="false">IF(①在庫CSV_発注日!$M53="","",①在庫CSV_発注日!$M53&amp;"")</f>
        <v/>
      </c>
      <c r="D57" s="12" t="str">
        <f aca="false">IF($C57="","",①在庫CSV_発注日!$N53)</f>
        <v/>
      </c>
      <c r="E57" s="12" t="str">
        <f aca="false">IF($C57="","",①在庫CSV_発注日!$H53)</f>
        <v/>
      </c>
      <c r="F57" s="12" t="str">
        <f aca="false">IF($C57="","",①在庫CSV_発注日!$L53)</f>
        <v/>
      </c>
      <c r="G57" s="18"/>
      <c r="H57" s="17" t="str">
        <f aca="false">IF($C57="","",N(①在庫CSV_発注日!$Z53))</f>
        <v/>
      </c>
      <c r="I57" s="37" t="str">
        <f aca="false">IF($C57="","",SUMIFS(⑤減算マスタCSV!$L$2:$L$8001,⑤減算マスタCSV!$F$2:$F$8001,$C57,⑤減算マスタCSV!$K$2:$K$8001,1))</f>
        <v/>
      </c>
      <c r="J57" s="17" t="str">
        <f aca="false">IF($C57="","",IFERROR(INDEX(⑤減算マスタCSV!$H$2:$H$8001,MATCH($C57,⑤減算マスタCSV!$F$2:$F$8001,0)),1))</f>
        <v/>
      </c>
      <c r="K57" s="17" t="str">
        <f aca="false">IF($C57="","",MAX(1,IFERROR(INDEX(⑥商品照会CSV!$M$2:$M$3001,MATCH($C57,⑥商品照会CSV!$A$2:$A$3001,0)),1)))</f>
        <v/>
      </c>
      <c r="L57" s="40" t="str">
        <f aca="false">IF($C57="","",IFERROR(INDEX(⑥商品照会CSV!$Q$2:$Q$3001,MATCH($C57,⑥商品照会CSV!$A$2:$A$3001,0)),0))</f>
        <v/>
      </c>
      <c r="M57" s="40" t="str">
        <f aca="false">IF($C57="","",N($L57)*N($K57))</f>
        <v/>
      </c>
      <c r="N57" s="17" t="str">
        <f aca="false">IF($C57="","",MAX(1,IFERROR(INDEX(⑥商品照会CSV!$AK$2:$AK$3001,MATCH($C57,⑥商品照会CSV!$A$2:$A$3001,0)),1)))</f>
        <v/>
      </c>
      <c r="O57" s="12" t="str">
        <f aca="false">IF($C57="","",IFERROR(IF(INDEX(⑥商品照会CSV!$AN$2:$AN$3001,MATCH($C57,⑥商品照会CSV!$A$2:$A$3001,0))=1,"バラ",IF(INDEX(⑥商品照会CSV!$AM$2:$AM$3001,MATCH($C57,⑥商品照会CSV!$A$2:$A$3001,0))=1,"中間包装","ケース")),"ケース"))</f>
        <v/>
      </c>
      <c r="P57" s="18"/>
      <c r="Q57" s="14"/>
      <c r="R57" s="17" t="str">
        <f aca="false">IF($C57="","",N($Q57)*N($K57))</f>
        <v/>
      </c>
    </row>
    <row r="58" customFormat="false" ht="15" hidden="false" customHeight="false" outlineLevel="0" collapsed="false">
      <c r="B58" s="12" t="n">
        <v>53</v>
      </c>
      <c r="C58" s="36" t="str">
        <f aca="false">IF(①在庫CSV_発注日!$M54="","",①在庫CSV_発注日!$M54&amp;"")</f>
        <v/>
      </c>
      <c r="D58" s="12" t="str">
        <f aca="false">IF($C58="","",①在庫CSV_発注日!$N54)</f>
        <v/>
      </c>
      <c r="E58" s="12" t="str">
        <f aca="false">IF($C58="","",①在庫CSV_発注日!$H54)</f>
        <v/>
      </c>
      <c r="F58" s="12" t="str">
        <f aca="false">IF($C58="","",①在庫CSV_発注日!$L54)</f>
        <v/>
      </c>
      <c r="G58" s="18"/>
      <c r="H58" s="17" t="str">
        <f aca="false">IF($C58="","",N(①在庫CSV_発注日!$Z54))</f>
        <v/>
      </c>
      <c r="I58" s="37" t="str">
        <f aca="false">IF($C58="","",SUMIFS(⑤減算マスタCSV!$L$2:$L$8001,⑤減算マスタCSV!$F$2:$F$8001,$C58,⑤減算マスタCSV!$K$2:$K$8001,1))</f>
        <v/>
      </c>
      <c r="J58" s="17" t="str">
        <f aca="false">IF($C58="","",IFERROR(INDEX(⑤減算マスタCSV!$H$2:$H$8001,MATCH($C58,⑤減算マスタCSV!$F$2:$F$8001,0)),1))</f>
        <v/>
      </c>
      <c r="K58" s="17" t="str">
        <f aca="false">IF($C58="","",MAX(1,IFERROR(INDEX(⑥商品照会CSV!$M$2:$M$3001,MATCH($C58,⑥商品照会CSV!$A$2:$A$3001,0)),1)))</f>
        <v/>
      </c>
      <c r="L58" s="40" t="str">
        <f aca="false">IF($C58="","",IFERROR(INDEX(⑥商品照会CSV!$Q$2:$Q$3001,MATCH($C58,⑥商品照会CSV!$A$2:$A$3001,0)),0))</f>
        <v/>
      </c>
      <c r="M58" s="40" t="str">
        <f aca="false">IF($C58="","",N($L58)*N($K58))</f>
        <v/>
      </c>
      <c r="N58" s="17" t="str">
        <f aca="false">IF($C58="","",MAX(1,IFERROR(INDEX(⑥商品照会CSV!$AK$2:$AK$3001,MATCH($C58,⑥商品照会CSV!$A$2:$A$3001,0)),1)))</f>
        <v/>
      </c>
      <c r="O58" s="12" t="str">
        <f aca="false">IF($C58="","",IFERROR(IF(INDEX(⑥商品照会CSV!$AN$2:$AN$3001,MATCH($C58,⑥商品照会CSV!$A$2:$A$3001,0))=1,"バラ",IF(INDEX(⑥商品照会CSV!$AM$2:$AM$3001,MATCH($C58,⑥商品照会CSV!$A$2:$A$3001,0))=1,"中間包装","ケース")),"ケース"))</f>
        <v/>
      </c>
      <c r="P58" s="18"/>
      <c r="Q58" s="14"/>
      <c r="R58" s="17" t="str">
        <f aca="false">IF($C58="","",N($Q58)*N($K58))</f>
        <v/>
      </c>
    </row>
    <row r="59" customFormat="false" ht="15" hidden="false" customHeight="false" outlineLevel="0" collapsed="false">
      <c r="B59" s="12" t="n">
        <v>54</v>
      </c>
      <c r="C59" s="36" t="str">
        <f aca="false">IF(①在庫CSV_発注日!$M55="","",①在庫CSV_発注日!$M55&amp;"")</f>
        <v/>
      </c>
      <c r="D59" s="12" t="str">
        <f aca="false">IF($C59="","",①在庫CSV_発注日!$N55)</f>
        <v/>
      </c>
      <c r="E59" s="12" t="str">
        <f aca="false">IF($C59="","",①在庫CSV_発注日!$H55)</f>
        <v/>
      </c>
      <c r="F59" s="12" t="str">
        <f aca="false">IF($C59="","",①在庫CSV_発注日!$L55)</f>
        <v/>
      </c>
      <c r="G59" s="18"/>
      <c r="H59" s="17" t="str">
        <f aca="false">IF($C59="","",N(①在庫CSV_発注日!$Z55))</f>
        <v/>
      </c>
      <c r="I59" s="37" t="str">
        <f aca="false">IF($C59="","",SUMIFS(⑤減算マスタCSV!$L$2:$L$8001,⑤減算マスタCSV!$F$2:$F$8001,$C59,⑤減算マスタCSV!$K$2:$K$8001,1))</f>
        <v/>
      </c>
      <c r="J59" s="17" t="str">
        <f aca="false">IF($C59="","",IFERROR(INDEX(⑤減算マスタCSV!$H$2:$H$8001,MATCH($C59,⑤減算マスタCSV!$F$2:$F$8001,0)),1))</f>
        <v/>
      </c>
      <c r="K59" s="17" t="str">
        <f aca="false">IF($C59="","",MAX(1,IFERROR(INDEX(⑥商品照会CSV!$M$2:$M$3001,MATCH($C59,⑥商品照会CSV!$A$2:$A$3001,0)),1)))</f>
        <v/>
      </c>
      <c r="L59" s="40" t="str">
        <f aca="false">IF($C59="","",IFERROR(INDEX(⑥商品照会CSV!$Q$2:$Q$3001,MATCH($C59,⑥商品照会CSV!$A$2:$A$3001,0)),0))</f>
        <v/>
      </c>
      <c r="M59" s="40" t="str">
        <f aca="false">IF($C59="","",N($L59)*N($K59))</f>
        <v/>
      </c>
      <c r="N59" s="17" t="str">
        <f aca="false">IF($C59="","",MAX(1,IFERROR(INDEX(⑥商品照会CSV!$AK$2:$AK$3001,MATCH($C59,⑥商品照会CSV!$A$2:$A$3001,0)),1)))</f>
        <v/>
      </c>
      <c r="O59" s="12" t="str">
        <f aca="false">IF($C59="","",IFERROR(IF(INDEX(⑥商品照会CSV!$AN$2:$AN$3001,MATCH($C59,⑥商品照会CSV!$A$2:$A$3001,0))=1,"バラ",IF(INDEX(⑥商品照会CSV!$AM$2:$AM$3001,MATCH($C59,⑥商品照会CSV!$A$2:$A$3001,0))=1,"中間包装","ケース")),"ケース"))</f>
        <v/>
      </c>
      <c r="P59" s="18"/>
      <c r="Q59" s="14"/>
      <c r="R59" s="17" t="str">
        <f aca="false">IF($C59="","",N($Q59)*N($K59))</f>
        <v/>
      </c>
    </row>
    <row r="60" customFormat="false" ht="15" hidden="false" customHeight="false" outlineLevel="0" collapsed="false">
      <c r="B60" s="12" t="n">
        <v>55</v>
      </c>
      <c r="C60" s="36" t="str">
        <f aca="false">IF(①在庫CSV_発注日!$M56="","",①在庫CSV_発注日!$M56&amp;"")</f>
        <v/>
      </c>
      <c r="D60" s="12" t="str">
        <f aca="false">IF($C60="","",①在庫CSV_発注日!$N56)</f>
        <v/>
      </c>
      <c r="E60" s="12" t="str">
        <f aca="false">IF($C60="","",①在庫CSV_発注日!$H56)</f>
        <v/>
      </c>
      <c r="F60" s="12" t="str">
        <f aca="false">IF($C60="","",①在庫CSV_発注日!$L56)</f>
        <v/>
      </c>
      <c r="G60" s="18"/>
      <c r="H60" s="17" t="str">
        <f aca="false">IF($C60="","",N(①在庫CSV_発注日!$Z56))</f>
        <v/>
      </c>
      <c r="I60" s="37" t="str">
        <f aca="false">IF($C60="","",SUMIFS(⑤減算マスタCSV!$L$2:$L$8001,⑤減算マスタCSV!$F$2:$F$8001,$C60,⑤減算マスタCSV!$K$2:$K$8001,1))</f>
        <v/>
      </c>
      <c r="J60" s="17" t="str">
        <f aca="false">IF($C60="","",IFERROR(INDEX(⑤減算マスタCSV!$H$2:$H$8001,MATCH($C60,⑤減算マスタCSV!$F$2:$F$8001,0)),1))</f>
        <v/>
      </c>
      <c r="K60" s="17" t="str">
        <f aca="false">IF($C60="","",MAX(1,IFERROR(INDEX(⑥商品照会CSV!$M$2:$M$3001,MATCH($C60,⑥商品照会CSV!$A$2:$A$3001,0)),1)))</f>
        <v/>
      </c>
      <c r="L60" s="40" t="str">
        <f aca="false">IF($C60="","",IFERROR(INDEX(⑥商品照会CSV!$Q$2:$Q$3001,MATCH($C60,⑥商品照会CSV!$A$2:$A$3001,0)),0))</f>
        <v/>
      </c>
      <c r="M60" s="40" t="str">
        <f aca="false">IF($C60="","",N($L60)*N($K60))</f>
        <v/>
      </c>
      <c r="N60" s="17" t="str">
        <f aca="false">IF($C60="","",MAX(1,IFERROR(INDEX(⑥商品照会CSV!$AK$2:$AK$3001,MATCH($C60,⑥商品照会CSV!$A$2:$A$3001,0)),1)))</f>
        <v/>
      </c>
      <c r="O60" s="12" t="str">
        <f aca="false">IF($C60="","",IFERROR(IF(INDEX(⑥商品照会CSV!$AN$2:$AN$3001,MATCH($C60,⑥商品照会CSV!$A$2:$A$3001,0))=1,"バラ",IF(INDEX(⑥商品照会CSV!$AM$2:$AM$3001,MATCH($C60,⑥商品照会CSV!$A$2:$A$3001,0))=1,"中間包装","ケース")),"ケース"))</f>
        <v/>
      </c>
      <c r="P60" s="18"/>
      <c r="Q60" s="14"/>
      <c r="R60" s="17" t="str">
        <f aca="false">IF($C60="","",N($Q60)*N($K60))</f>
        <v/>
      </c>
    </row>
    <row r="61" customFormat="false" ht="15" hidden="false" customHeight="false" outlineLevel="0" collapsed="false">
      <c r="B61" s="12" t="n">
        <v>56</v>
      </c>
      <c r="C61" s="36" t="str">
        <f aca="false">IF(①在庫CSV_発注日!$M57="","",①在庫CSV_発注日!$M57&amp;"")</f>
        <v/>
      </c>
      <c r="D61" s="12" t="str">
        <f aca="false">IF($C61="","",①在庫CSV_発注日!$N57)</f>
        <v/>
      </c>
      <c r="E61" s="12" t="str">
        <f aca="false">IF($C61="","",①在庫CSV_発注日!$H57)</f>
        <v/>
      </c>
      <c r="F61" s="12" t="str">
        <f aca="false">IF($C61="","",①在庫CSV_発注日!$L57)</f>
        <v/>
      </c>
      <c r="G61" s="18"/>
      <c r="H61" s="17" t="str">
        <f aca="false">IF($C61="","",N(①在庫CSV_発注日!$Z57))</f>
        <v/>
      </c>
      <c r="I61" s="37" t="str">
        <f aca="false">IF($C61="","",SUMIFS(⑤減算マスタCSV!$L$2:$L$8001,⑤減算マスタCSV!$F$2:$F$8001,$C61,⑤減算マスタCSV!$K$2:$K$8001,1))</f>
        <v/>
      </c>
      <c r="J61" s="17" t="str">
        <f aca="false">IF($C61="","",IFERROR(INDEX(⑤減算マスタCSV!$H$2:$H$8001,MATCH($C61,⑤減算マスタCSV!$F$2:$F$8001,0)),1))</f>
        <v/>
      </c>
      <c r="K61" s="17" t="str">
        <f aca="false">IF($C61="","",MAX(1,IFERROR(INDEX(⑥商品照会CSV!$M$2:$M$3001,MATCH($C61,⑥商品照会CSV!$A$2:$A$3001,0)),1)))</f>
        <v/>
      </c>
      <c r="L61" s="40" t="str">
        <f aca="false">IF($C61="","",IFERROR(INDEX(⑥商品照会CSV!$Q$2:$Q$3001,MATCH($C61,⑥商品照会CSV!$A$2:$A$3001,0)),0))</f>
        <v/>
      </c>
      <c r="M61" s="40" t="str">
        <f aca="false">IF($C61="","",N($L61)*N($K61))</f>
        <v/>
      </c>
      <c r="N61" s="17" t="str">
        <f aca="false">IF($C61="","",MAX(1,IFERROR(INDEX(⑥商品照会CSV!$AK$2:$AK$3001,MATCH($C61,⑥商品照会CSV!$A$2:$A$3001,0)),1)))</f>
        <v/>
      </c>
      <c r="O61" s="12" t="str">
        <f aca="false">IF($C61="","",IFERROR(IF(INDEX(⑥商品照会CSV!$AN$2:$AN$3001,MATCH($C61,⑥商品照会CSV!$A$2:$A$3001,0))=1,"バラ",IF(INDEX(⑥商品照会CSV!$AM$2:$AM$3001,MATCH($C61,⑥商品照会CSV!$A$2:$A$3001,0))=1,"中間包装","ケース")),"ケース"))</f>
        <v/>
      </c>
      <c r="P61" s="18"/>
      <c r="Q61" s="14"/>
      <c r="R61" s="17" t="str">
        <f aca="false">IF($C61="","",N($Q61)*N($K61))</f>
        <v/>
      </c>
    </row>
    <row r="62" customFormat="false" ht="15" hidden="false" customHeight="false" outlineLevel="0" collapsed="false">
      <c r="B62" s="12" t="n">
        <v>57</v>
      </c>
      <c r="C62" s="36" t="str">
        <f aca="false">IF(①在庫CSV_発注日!$M58="","",①在庫CSV_発注日!$M58&amp;"")</f>
        <v/>
      </c>
      <c r="D62" s="12" t="str">
        <f aca="false">IF($C62="","",①在庫CSV_発注日!$N58)</f>
        <v/>
      </c>
      <c r="E62" s="12" t="str">
        <f aca="false">IF($C62="","",①在庫CSV_発注日!$H58)</f>
        <v/>
      </c>
      <c r="F62" s="12" t="str">
        <f aca="false">IF($C62="","",①在庫CSV_発注日!$L58)</f>
        <v/>
      </c>
      <c r="G62" s="18"/>
      <c r="H62" s="17" t="str">
        <f aca="false">IF($C62="","",N(①在庫CSV_発注日!$Z58))</f>
        <v/>
      </c>
      <c r="I62" s="37" t="str">
        <f aca="false">IF($C62="","",SUMIFS(⑤減算マスタCSV!$L$2:$L$8001,⑤減算マスタCSV!$F$2:$F$8001,$C62,⑤減算マスタCSV!$K$2:$K$8001,1))</f>
        <v/>
      </c>
      <c r="J62" s="17" t="str">
        <f aca="false">IF($C62="","",IFERROR(INDEX(⑤減算マスタCSV!$H$2:$H$8001,MATCH($C62,⑤減算マスタCSV!$F$2:$F$8001,0)),1))</f>
        <v/>
      </c>
      <c r="K62" s="17" t="str">
        <f aca="false">IF($C62="","",MAX(1,IFERROR(INDEX(⑥商品照会CSV!$M$2:$M$3001,MATCH($C62,⑥商品照会CSV!$A$2:$A$3001,0)),1)))</f>
        <v/>
      </c>
      <c r="L62" s="40" t="str">
        <f aca="false">IF($C62="","",IFERROR(INDEX(⑥商品照会CSV!$Q$2:$Q$3001,MATCH($C62,⑥商品照会CSV!$A$2:$A$3001,0)),0))</f>
        <v/>
      </c>
      <c r="M62" s="40" t="str">
        <f aca="false">IF($C62="","",N($L62)*N($K62))</f>
        <v/>
      </c>
      <c r="N62" s="17" t="str">
        <f aca="false">IF($C62="","",MAX(1,IFERROR(INDEX(⑥商品照会CSV!$AK$2:$AK$3001,MATCH($C62,⑥商品照会CSV!$A$2:$A$3001,0)),1)))</f>
        <v/>
      </c>
      <c r="O62" s="12" t="str">
        <f aca="false">IF($C62="","",IFERROR(IF(INDEX(⑥商品照会CSV!$AN$2:$AN$3001,MATCH($C62,⑥商品照会CSV!$A$2:$A$3001,0))=1,"バラ",IF(INDEX(⑥商品照会CSV!$AM$2:$AM$3001,MATCH($C62,⑥商品照会CSV!$A$2:$A$3001,0))=1,"中間包装","ケース")),"ケース"))</f>
        <v/>
      </c>
      <c r="P62" s="18"/>
      <c r="Q62" s="14"/>
      <c r="R62" s="17" t="str">
        <f aca="false">IF($C62="","",N($Q62)*N($K62))</f>
        <v/>
      </c>
    </row>
    <row r="63" customFormat="false" ht="15" hidden="false" customHeight="false" outlineLevel="0" collapsed="false">
      <c r="B63" s="12" t="n">
        <v>58</v>
      </c>
      <c r="C63" s="36" t="str">
        <f aca="false">IF(①在庫CSV_発注日!$M59="","",①在庫CSV_発注日!$M59&amp;"")</f>
        <v/>
      </c>
      <c r="D63" s="12" t="str">
        <f aca="false">IF($C63="","",①在庫CSV_発注日!$N59)</f>
        <v/>
      </c>
      <c r="E63" s="12" t="str">
        <f aca="false">IF($C63="","",①在庫CSV_発注日!$H59)</f>
        <v/>
      </c>
      <c r="F63" s="12" t="str">
        <f aca="false">IF($C63="","",①在庫CSV_発注日!$L59)</f>
        <v/>
      </c>
      <c r="G63" s="18"/>
      <c r="H63" s="17" t="str">
        <f aca="false">IF($C63="","",N(①在庫CSV_発注日!$Z59))</f>
        <v/>
      </c>
      <c r="I63" s="37" t="str">
        <f aca="false">IF($C63="","",SUMIFS(⑤減算マスタCSV!$L$2:$L$8001,⑤減算マスタCSV!$F$2:$F$8001,$C63,⑤減算マスタCSV!$K$2:$K$8001,1))</f>
        <v/>
      </c>
      <c r="J63" s="17" t="str">
        <f aca="false">IF($C63="","",IFERROR(INDEX(⑤減算マスタCSV!$H$2:$H$8001,MATCH($C63,⑤減算マスタCSV!$F$2:$F$8001,0)),1))</f>
        <v/>
      </c>
      <c r="K63" s="17" t="str">
        <f aca="false">IF($C63="","",MAX(1,IFERROR(INDEX(⑥商品照会CSV!$M$2:$M$3001,MATCH($C63,⑥商品照会CSV!$A$2:$A$3001,0)),1)))</f>
        <v/>
      </c>
      <c r="L63" s="40" t="str">
        <f aca="false">IF($C63="","",IFERROR(INDEX(⑥商品照会CSV!$Q$2:$Q$3001,MATCH($C63,⑥商品照会CSV!$A$2:$A$3001,0)),0))</f>
        <v/>
      </c>
      <c r="M63" s="40" t="str">
        <f aca="false">IF($C63="","",N($L63)*N($K63))</f>
        <v/>
      </c>
      <c r="N63" s="17" t="str">
        <f aca="false">IF($C63="","",MAX(1,IFERROR(INDEX(⑥商品照会CSV!$AK$2:$AK$3001,MATCH($C63,⑥商品照会CSV!$A$2:$A$3001,0)),1)))</f>
        <v/>
      </c>
      <c r="O63" s="12" t="str">
        <f aca="false">IF($C63="","",IFERROR(IF(INDEX(⑥商品照会CSV!$AN$2:$AN$3001,MATCH($C63,⑥商品照会CSV!$A$2:$A$3001,0))=1,"バラ",IF(INDEX(⑥商品照会CSV!$AM$2:$AM$3001,MATCH($C63,⑥商品照会CSV!$A$2:$A$3001,0))=1,"中間包装","ケース")),"ケース"))</f>
        <v/>
      </c>
      <c r="P63" s="18"/>
      <c r="Q63" s="14"/>
      <c r="R63" s="17" t="str">
        <f aca="false">IF($C63="","",N($Q63)*N($K63))</f>
        <v/>
      </c>
    </row>
    <row r="64" customFormat="false" ht="15" hidden="false" customHeight="false" outlineLevel="0" collapsed="false">
      <c r="B64" s="12" t="n">
        <v>59</v>
      </c>
      <c r="C64" s="36" t="str">
        <f aca="false">IF(①在庫CSV_発注日!$M60="","",①在庫CSV_発注日!$M60&amp;"")</f>
        <v/>
      </c>
      <c r="D64" s="12" t="str">
        <f aca="false">IF($C64="","",①在庫CSV_発注日!$N60)</f>
        <v/>
      </c>
      <c r="E64" s="12" t="str">
        <f aca="false">IF($C64="","",①在庫CSV_発注日!$H60)</f>
        <v/>
      </c>
      <c r="F64" s="12" t="str">
        <f aca="false">IF($C64="","",①在庫CSV_発注日!$L60)</f>
        <v/>
      </c>
      <c r="G64" s="18"/>
      <c r="H64" s="17" t="str">
        <f aca="false">IF($C64="","",N(①在庫CSV_発注日!$Z60))</f>
        <v/>
      </c>
      <c r="I64" s="37" t="str">
        <f aca="false">IF($C64="","",SUMIFS(⑤減算マスタCSV!$L$2:$L$8001,⑤減算マスタCSV!$F$2:$F$8001,$C64,⑤減算マスタCSV!$K$2:$K$8001,1))</f>
        <v/>
      </c>
      <c r="J64" s="17" t="str">
        <f aca="false">IF($C64="","",IFERROR(INDEX(⑤減算マスタCSV!$H$2:$H$8001,MATCH($C64,⑤減算マスタCSV!$F$2:$F$8001,0)),1))</f>
        <v/>
      </c>
      <c r="K64" s="17" t="str">
        <f aca="false">IF($C64="","",MAX(1,IFERROR(INDEX(⑥商品照会CSV!$M$2:$M$3001,MATCH($C64,⑥商品照会CSV!$A$2:$A$3001,0)),1)))</f>
        <v/>
      </c>
      <c r="L64" s="40" t="str">
        <f aca="false">IF($C64="","",IFERROR(INDEX(⑥商品照会CSV!$Q$2:$Q$3001,MATCH($C64,⑥商品照会CSV!$A$2:$A$3001,0)),0))</f>
        <v/>
      </c>
      <c r="M64" s="40" t="str">
        <f aca="false">IF($C64="","",N($L64)*N($K64))</f>
        <v/>
      </c>
      <c r="N64" s="17" t="str">
        <f aca="false">IF($C64="","",MAX(1,IFERROR(INDEX(⑥商品照会CSV!$AK$2:$AK$3001,MATCH($C64,⑥商品照会CSV!$A$2:$A$3001,0)),1)))</f>
        <v/>
      </c>
      <c r="O64" s="12" t="str">
        <f aca="false">IF($C64="","",IFERROR(IF(INDEX(⑥商品照会CSV!$AN$2:$AN$3001,MATCH($C64,⑥商品照会CSV!$A$2:$A$3001,0))=1,"バラ",IF(INDEX(⑥商品照会CSV!$AM$2:$AM$3001,MATCH($C64,⑥商品照会CSV!$A$2:$A$3001,0))=1,"中間包装","ケース")),"ケース"))</f>
        <v/>
      </c>
      <c r="P64" s="18"/>
      <c r="Q64" s="14"/>
      <c r="R64" s="17" t="str">
        <f aca="false">IF($C64="","",N($Q64)*N($K64))</f>
        <v/>
      </c>
    </row>
    <row r="65" customFormat="false" ht="15" hidden="false" customHeight="false" outlineLevel="0" collapsed="false">
      <c r="B65" s="12" t="n">
        <v>60</v>
      </c>
      <c r="C65" s="36" t="str">
        <f aca="false">IF(①在庫CSV_発注日!$M61="","",①在庫CSV_発注日!$M61&amp;"")</f>
        <v/>
      </c>
      <c r="D65" s="12" t="str">
        <f aca="false">IF($C65="","",①在庫CSV_発注日!$N61)</f>
        <v/>
      </c>
      <c r="E65" s="12" t="str">
        <f aca="false">IF($C65="","",①在庫CSV_発注日!$H61)</f>
        <v/>
      </c>
      <c r="F65" s="12" t="str">
        <f aca="false">IF($C65="","",①在庫CSV_発注日!$L61)</f>
        <v/>
      </c>
      <c r="G65" s="18"/>
      <c r="H65" s="17" t="str">
        <f aca="false">IF($C65="","",N(①在庫CSV_発注日!$Z61))</f>
        <v/>
      </c>
      <c r="I65" s="37" t="str">
        <f aca="false">IF($C65="","",SUMIFS(⑤減算マスタCSV!$L$2:$L$8001,⑤減算マスタCSV!$F$2:$F$8001,$C65,⑤減算マスタCSV!$K$2:$K$8001,1))</f>
        <v/>
      </c>
      <c r="J65" s="17" t="str">
        <f aca="false">IF($C65="","",IFERROR(INDEX(⑤減算マスタCSV!$H$2:$H$8001,MATCH($C65,⑤減算マスタCSV!$F$2:$F$8001,0)),1))</f>
        <v/>
      </c>
      <c r="K65" s="17" t="str">
        <f aca="false">IF($C65="","",MAX(1,IFERROR(INDEX(⑥商品照会CSV!$M$2:$M$3001,MATCH($C65,⑥商品照会CSV!$A$2:$A$3001,0)),1)))</f>
        <v/>
      </c>
      <c r="L65" s="40" t="str">
        <f aca="false">IF($C65="","",IFERROR(INDEX(⑥商品照会CSV!$Q$2:$Q$3001,MATCH($C65,⑥商品照会CSV!$A$2:$A$3001,0)),0))</f>
        <v/>
      </c>
      <c r="M65" s="40" t="str">
        <f aca="false">IF($C65="","",N($L65)*N($K65))</f>
        <v/>
      </c>
      <c r="N65" s="17" t="str">
        <f aca="false">IF($C65="","",MAX(1,IFERROR(INDEX(⑥商品照会CSV!$AK$2:$AK$3001,MATCH($C65,⑥商品照会CSV!$A$2:$A$3001,0)),1)))</f>
        <v/>
      </c>
      <c r="O65" s="12" t="str">
        <f aca="false">IF($C65="","",IFERROR(IF(INDEX(⑥商品照会CSV!$AN$2:$AN$3001,MATCH($C65,⑥商品照会CSV!$A$2:$A$3001,0))=1,"バラ",IF(INDEX(⑥商品照会CSV!$AM$2:$AM$3001,MATCH($C65,⑥商品照会CSV!$A$2:$A$3001,0))=1,"中間包装","ケース")),"ケース"))</f>
        <v/>
      </c>
      <c r="P65" s="18"/>
      <c r="Q65" s="14"/>
      <c r="R65" s="17" t="str">
        <f aca="false">IF($C65="","",N($Q65)*N($K65))</f>
        <v/>
      </c>
    </row>
    <row r="66" customFormat="false" ht="15" hidden="false" customHeight="false" outlineLevel="0" collapsed="false">
      <c r="B66" s="12" t="n">
        <v>61</v>
      </c>
      <c r="C66" s="36" t="str">
        <f aca="false">IF(①在庫CSV_発注日!$M62="","",①在庫CSV_発注日!$M62&amp;"")</f>
        <v/>
      </c>
      <c r="D66" s="12" t="str">
        <f aca="false">IF($C66="","",①在庫CSV_発注日!$N62)</f>
        <v/>
      </c>
      <c r="E66" s="12" t="str">
        <f aca="false">IF($C66="","",①在庫CSV_発注日!$H62)</f>
        <v/>
      </c>
      <c r="F66" s="12" t="str">
        <f aca="false">IF($C66="","",①在庫CSV_発注日!$L62)</f>
        <v/>
      </c>
      <c r="G66" s="18"/>
      <c r="H66" s="17" t="str">
        <f aca="false">IF($C66="","",N(①在庫CSV_発注日!$Z62))</f>
        <v/>
      </c>
      <c r="I66" s="37" t="str">
        <f aca="false">IF($C66="","",SUMIFS(⑤減算マスタCSV!$L$2:$L$8001,⑤減算マスタCSV!$F$2:$F$8001,$C66,⑤減算マスタCSV!$K$2:$K$8001,1))</f>
        <v/>
      </c>
      <c r="J66" s="17" t="str">
        <f aca="false">IF($C66="","",IFERROR(INDEX(⑤減算マスタCSV!$H$2:$H$8001,MATCH($C66,⑤減算マスタCSV!$F$2:$F$8001,0)),1))</f>
        <v/>
      </c>
      <c r="K66" s="17" t="str">
        <f aca="false">IF($C66="","",MAX(1,IFERROR(INDEX(⑥商品照会CSV!$M$2:$M$3001,MATCH($C66,⑥商品照会CSV!$A$2:$A$3001,0)),1)))</f>
        <v/>
      </c>
      <c r="L66" s="40" t="str">
        <f aca="false">IF($C66="","",IFERROR(INDEX(⑥商品照会CSV!$Q$2:$Q$3001,MATCH($C66,⑥商品照会CSV!$A$2:$A$3001,0)),0))</f>
        <v/>
      </c>
      <c r="M66" s="40" t="str">
        <f aca="false">IF($C66="","",N($L66)*N($K66))</f>
        <v/>
      </c>
      <c r="N66" s="17" t="str">
        <f aca="false">IF($C66="","",MAX(1,IFERROR(INDEX(⑥商品照会CSV!$AK$2:$AK$3001,MATCH($C66,⑥商品照会CSV!$A$2:$A$3001,0)),1)))</f>
        <v/>
      </c>
      <c r="O66" s="12" t="str">
        <f aca="false">IF($C66="","",IFERROR(IF(INDEX(⑥商品照会CSV!$AN$2:$AN$3001,MATCH($C66,⑥商品照会CSV!$A$2:$A$3001,0))=1,"バラ",IF(INDEX(⑥商品照会CSV!$AM$2:$AM$3001,MATCH($C66,⑥商品照会CSV!$A$2:$A$3001,0))=1,"中間包装","ケース")),"ケース"))</f>
        <v/>
      </c>
      <c r="P66" s="18"/>
      <c r="Q66" s="14"/>
      <c r="R66" s="17" t="str">
        <f aca="false">IF($C66="","",N($Q66)*N($K66))</f>
        <v/>
      </c>
    </row>
    <row r="67" customFormat="false" ht="15" hidden="false" customHeight="false" outlineLevel="0" collapsed="false">
      <c r="B67" s="12" t="n">
        <v>62</v>
      </c>
      <c r="C67" s="36" t="str">
        <f aca="false">IF(①在庫CSV_発注日!$M63="","",①在庫CSV_発注日!$M63&amp;"")</f>
        <v/>
      </c>
      <c r="D67" s="12" t="str">
        <f aca="false">IF($C67="","",①在庫CSV_発注日!$N63)</f>
        <v/>
      </c>
      <c r="E67" s="12" t="str">
        <f aca="false">IF($C67="","",①在庫CSV_発注日!$H63)</f>
        <v/>
      </c>
      <c r="F67" s="12" t="str">
        <f aca="false">IF($C67="","",①在庫CSV_発注日!$L63)</f>
        <v/>
      </c>
      <c r="G67" s="18"/>
      <c r="H67" s="17" t="str">
        <f aca="false">IF($C67="","",N(①在庫CSV_発注日!$Z63))</f>
        <v/>
      </c>
      <c r="I67" s="37" t="str">
        <f aca="false">IF($C67="","",SUMIFS(⑤減算マスタCSV!$L$2:$L$8001,⑤減算マスタCSV!$F$2:$F$8001,$C67,⑤減算マスタCSV!$K$2:$K$8001,1))</f>
        <v/>
      </c>
      <c r="J67" s="17" t="str">
        <f aca="false">IF($C67="","",IFERROR(INDEX(⑤減算マスタCSV!$H$2:$H$8001,MATCH($C67,⑤減算マスタCSV!$F$2:$F$8001,0)),1))</f>
        <v/>
      </c>
      <c r="K67" s="17" t="str">
        <f aca="false">IF($C67="","",MAX(1,IFERROR(INDEX(⑥商品照会CSV!$M$2:$M$3001,MATCH($C67,⑥商品照会CSV!$A$2:$A$3001,0)),1)))</f>
        <v/>
      </c>
      <c r="L67" s="40" t="str">
        <f aca="false">IF($C67="","",IFERROR(INDEX(⑥商品照会CSV!$Q$2:$Q$3001,MATCH($C67,⑥商品照会CSV!$A$2:$A$3001,0)),0))</f>
        <v/>
      </c>
      <c r="M67" s="40" t="str">
        <f aca="false">IF($C67="","",N($L67)*N($K67))</f>
        <v/>
      </c>
      <c r="N67" s="17" t="str">
        <f aca="false">IF($C67="","",MAX(1,IFERROR(INDEX(⑥商品照会CSV!$AK$2:$AK$3001,MATCH($C67,⑥商品照会CSV!$A$2:$A$3001,0)),1)))</f>
        <v/>
      </c>
      <c r="O67" s="12" t="str">
        <f aca="false">IF($C67="","",IFERROR(IF(INDEX(⑥商品照会CSV!$AN$2:$AN$3001,MATCH($C67,⑥商品照会CSV!$A$2:$A$3001,0))=1,"バラ",IF(INDEX(⑥商品照会CSV!$AM$2:$AM$3001,MATCH($C67,⑥商品照会CSV!$A$2:$A$3001,0))=1,"中間包装","ケース")),"ケース"))</f>
        <v/>
      </c>
      <c r="P67" s="18"/>
      <c r="Q67" s="14"/>
      <c r="R67" s="17" t="str">
        <f aca="false">IF($C67="","",N($Q67)*N($K67))</f>
        <v/>
      </c>
    </row>
    <row r="68" customFormat="false" ht="15" hidden="false" customHeight="false" outlineLevel="0" collapsed="false">
      <c r="B68" s="12" t="n">
        <v>63</v>
      </c>
      <c r="C68" s="36" t="str">
        <f aca="false">IF(①在庫CSV_発注日!$M64="","",①在庫CSV_発注日!$M64&amp;"")</f>
        <v/>
      </c>
      <c r="D68" s="12" t="str">
        <f aca="false">IF($C68="","",①在庫CSV_発注日!$N64)</f>
        <v/>
      </c>
      <c r="E68" s="12" t="str">
        <f aca="false">IF($C68="","",①在庫CSV_発注日!$H64)</f>
        <v/>
      </c>
      <c r="F68" s="12" t="str">
        <f aca="false">IF($C68="","",①在庫CSV_発注日!$L64)</f>
        <v/>
      </c>
      <c r="G68" s="18"/>
      <c r="H68" s="17" t="str">
        <f aca="false">IF($C68="","",N(①在庫CSV_発注日!$Z64))</f>
        <v/>
      </c>
      <c r="I68" s="37" t="str">
        <f aca="false">IF($C68="","",SUMIFS(⑤減算マスタCSV!$L$2:$L$8001,⑤減算マスタCSV!$F$2:$F$8001,$C68,⑤減算マスタCSV!$K$2:$K$8001,1))</f>
        <v/>
      </c>
      <c r="J68" s="17" t="str">
        <f aca="false">IF($C68="","",IFERROR(INDEX(⑤減算マスタCSV!$H$2:$H$8001,MATCH($C68,⑤減算マスタCSV!$F$2:$F$8001,0)),1))</f>
        <v/>
      </c>
      <c r="K68" s="17" t="str">
        <f aca="false">IF($C68="","",MAX(1,IFERROR(INDEX(⑥商品照会CSV!$M$2:$M$3001,MATCH($C68,⑥商品照会CSV!$A$2:$A$3001,0)),1)))</f>
        <v/>
      </c>
      <c r="L68" s="40" t="str">
        <f aca="false">IF($C68="","",IFERROR(INDEX(⑥商品照会CSV!$Q$2:$Q$3001,MATCH($C68,⑥商品照会CSV!$A$2:$A$3001,0)),0))</f>
        <v/>
      </c>
      <c r="M68" s="40" t="str">
        <f aca="false">IF($C68="","",N($L68)*N($K68))</f>
        <v/>
      </c>
      <c r="N68" s="17" t="str">
        <f aca="false">IF($C68="","",MAX(1,IFERROR(INDEX(⑥商品照会CSV!$AK$2:$AK$3001,MATCH($C68,⑥商品照会CSV!$A$2:$A$3001,0)),1)))</f>
        <v/>
      </c>
      <c r="O68" s="12" t="str">
        <f aca="false">IF($C68="","",IFERROR(IF(INDEX(⑥商品照会CSV!$AN$2:$AN$3001,MATCH($C68,⑥商品照会CSV!$A$2:$A$3001,0))=1,"バラ",IF(INDEX(⑥商品照会CSV!$AM$2:$AM$3001,MATCH($C68,⑥商品照会CSV!$A$2:$A$3001,0))=1,"中間包装","ケース")),"ケース"))</f>
        <v/>
      </c>
      <c r="P68" s="18"/>
      <c r="Q68" s="14"/>
      <c r="R68" s="17" t="str">
        <f aca="false">IF($C68="","",N($Q68)*N($K68))</f>
        <v/>
      </c>
    </row>
    <row r="69" customFormat="false" ht="15" hidden="false" customHeight="false" outlineLevel="0" collapsed="false">
      <c r="B69" s="12" t="n">
        <v>64</v>
      </c>
      <c r="C69" s="36" t="str">
        <f aca="false">IF(①在庫CSV_発注日!$M65="","",①在庫CSV_発注日!$M65&amp;"")</f>
        <v/>
      </c>
      <c r="D69" s="12" t="str">
        <f aca="false">IF($C69="","",①在庫CSV_発注日!$N65)</f>
        <v/>
      </c>
      <c r="E69" s="12" t="str">
        <f aca="false">IF($C69="","",①在庫CSV_発注日!$H65)</f>
        <v/>
      </c>
      <c r="F69" s="12" t="str">
        <f aca="false">IF($C69="","",①在庫CSV_発注日!$L65)</f>
        <v/>
      </c>
      <c r="G69" s="18"/>
      <c r="H69" s="17" t="str">
        <f aca="false">IF($C69="","",N(①在庫CSV_発注日!$Z65))</f>
        <v/>
      </c>
      <c r="I69" s="37" t="str">
        <f aca="false">IF($C69="","",SUMIFS(⑤減算マスタCSV!$L$2:$L$8001,⑤減算マスタCSV!$F$2:$F$8001,$C69,⑤減算マスタCSV!$K$2:$K$8001,1))</f>
        <v/>
      </c>
      <c r="J69" s="17" t="str">
        <f aca="false">IF($C69="","",IFERROR(INDEX(⑤減算マスタCSV!$H$2:$H$8001,MATCH($C69,⑤減算マスタCSV!$F$2:$F$8001,0)),1))</f>
        <v/>
      </c>
      <c r="K69" s="17" t="str">
        <f aca="false">IF($C69="","",MAX(1,IFERROR(INDEX(⑥商品照会CSV!$M$2:$M$3001,MATCH($C69,⑥商品照会CSV!$A$2:$A$3001,0)),1)))</f>
        <v/>
      </c>
      <c r="L69" s="40" t="str">
        <f aca="false">IF($C69="","",IFERROR(INDEX(⑥商品照会CSV!$Q$2:$Q$3001,MATCH($C69,⑥商品照会CSV!$A$2:$A$3001,0)),0))</f>
        <v/>
      </c>
      <c r="M69" s="40" t="str">
        <f aca="false">IF($C69="","",N($L69)*N($K69))</f>
        <v/>
      </c>
      <c r="N69" s="17" t="str">
        <f aca="false">IF($C69="","",MAX(1,IFERROR(INDEX(⑥商品照会CSV!$AK$2:$AK$3001,MATCH($C69,⑥商品照会CSV!$A$2:$A$3001,0)),1)))</f>
        <v/>
      </c>
      <c r="O69" s="12" t="str">
        <f aca="false">IF($C69="","",IFERROR(IF(INDEX(⑥商品照会CSV!$AN$2:$AN$3001,MATCH($C69,⑥商品照会CSV!$A$2:$A$3001,0))=1,"バラ",IF(INDEX(⑥商品照会CSV!$AM$2:$AM$3001,MATCH($C69,⑥商品照会CSV!$A$2:$A$3001,0))=1,"中間包装","ケース")),"ケース"))</f>
        <v/>
      </c>
      <c r="P69" s="18"/>
      <c r="Q69" s="14"/>
      <c r="R69" s="17" t="str">
        <f aca="false">IF($C69="","",N($Q69)*N($K69))</f>
        <v/>
      </c>
    </row>
    <row r="70" customFormat="false" ht="15" hidden="false" customHeight="false" outlineLevel="0" collapsed="false">
      <c r="B70" s="12" t="n">
        <v>65</v>
      </c>
      <c r="C70" s="36" t="str">
        <f aca="false">IF(①在庫CSV_発注日!$M66="","",①在庫CSV_発注日!$M66&amp;"")</f>
        <v/>
      </c>
      <c r="D70" s="12" t="str">
        <f aca="false">IF($C70="","",①在庫CSV_発注日!$N66)</f>
        <v/>
      </c>
      <c r="E70" s="12" t="str">
        <f aca="false">IF($C70="","",①在庫CSV_発注日!$H66)</f>
        <v/>
      </c>
      <c r="F70" s="12" t="str">
        <f aca="false">IF($C70="","",①在庫CSV_発注日!$L66)</f>
        <v/>
      </c>
      <c r="G70" s="18"/>
      <c r="H70" s="17" t="str">
        <f aca="false">IF($C70="","",N(①在庫CSV_発注日!$Z66))</f>
        <v/>
      </c>
      <c r="I70" s="37" t="str">
        <f aca="false">IF($C70="","",SUMIFS(⑤減算マスタCSV!$L$2:$L$8001,⑤減算マスタCSV!$F$2:$F$8001,$C70,⑤減算マスタCSV!$K$2:$K$8001,1))</f>
        <v/>
      </c>
      <c r="J70" s="17" t="str">
        <f aca="false">IF($C70="","",IFERROR(INDEX(⑤減算マスタCSV!$H$2:$H$8001,MATCH($C70,⑤減算マスタCSV!$F$2:$F$8001,0)),1))</f>
        <v/>
      </c>
      <c r="K70" s="17" t="str">
        <f aca="false">IF($C70="","",MAX(1,IFERROR(INDEX(⑥商品照会CSV!$M$2:$M$3001,MATCH($C70,⑥商品照会CSV!$A$2:$A$3001,0)),1)))</f>
        <v/>
      </c>
      <c r="L70" s="40" t="str">
        <f aca="false">IF($C70="","",IFERROR(INDEX(⑥商品照会CSV!$Q$2:$Q$3001,MATCH($C70,⑥商品照会CSV!$A$2:$A$3001,0)),0))</f>
        <v/>
      </c>
      <c r="M70" s="40" t="str">
        <f aca="false">IF($C70="","",N($L70)*N($K70))</f>
        <v/>
      </c>
      <c r="N70" s="17" t="str">
        <f aca="false">IF($C70="","",MAX(1,IFERROR(INDEX(⑥商品照会CSV!$AK$2:$AK$3001,MATCH($C70,⑥商品照会CSV!$A$2:$A$3001,0)),1)))</f>
        <v/>
      </c>
      <c r="O70" s="12" t="str">
        <f aca="false">IF($C70="","",IFERROR(IF(INDEX(⑥商品照会CSV!$AN$2:$AN$3001,MATCH($C70,⑥商品照会CSV!$A$2:$A$3001,0))=1,"バラ",IF(INDEX(⑥商品照会CSV!$AM$2:$AM$3001,MATCH($C70,⑥商品照会CSV!$A$2:$A$3001,0))=1,"中間包装","ケース")),"ケース"))</f>
        <v/>
      </c>
      <c r="P70" s="18"/>
      <c r="Q70" s="14"/>
      <c r="R70" s="17" t="str">
        <f aca="false">IF($C70="","",N($Q70)*N($K70))</f>
        <v/>
      </c>
    </row>
    <row r="71" customFormat="false" ht="15" hidden="false" customHeight="false" outlineLevel="0" collapsed="false">
      <c r="B71" s="12" t="n">
        <v>66</v>
      </c>
      <c r="C71" s="36" t="str">
        <f aca="false">IF(①在庫CSV_発注日!$M67="","",①在庫CSV_発注日!$M67&amp;"")</f>
        <v/>
      </c>
      <c r="D71" s="12" t="str">
        <f aca="false">IF($C71="","",①在庫CSV_発注日!$N67)</f>
        <v/>
      </c>
      <c r="E71" s="12" t="str">
        <f aca="false">IF($C71="","",①在庫CSV_発注日!$H67)</f>
        <v/>
      </c>
      <c r="F71" s="12" t="str">
        <f aca="false">IF($C71="","",①在庫CSV_発注日!$L67)</f>
        <v/>
      </c>
      <c r="G71" s="18"/>
      <c r="H71" s="17" t="str">
        <f aca="false">IF($C71="","",N(①在庫CSV_発注日!$Z67))</f>
        <v/>
      </c>
      <c r="I71" s="37" t="str">
        <f aca="false">IF($C71="","",SUMIFS(⑤減算マスタCSV!$L$2:$L$8001,⑤減算マスタCSV!$F$2:$F$8001,$C71,⑤減算マスタCSV!$K$2:$K$8001,1))</f>
        <v/>
      </c>
      <c r="J71" s="17" t="str">
        <f aca="false">IF($C71="","",IFERROR(INDEX(⑤減算マスタCSV!$H$2:$H$8001,MATCH($C71,⑤減算マスタCSV!$F$2:$F$8001,0)),1))</f>
        <v/>
      </c>
      <c r="K71" s="17" t="str">
        <f aca="false">IF($C71="","",MAX(1,IFERROR(INDEX(⑥商品照会CSV!$M$2:$M$3001,MATCH($C71,⑥商品照会CSV!$A$2:$A$3001,0)),1)))</f>
        <v/>
      </c>
      <c r="L71" s="40" t="str">
        <f aca="false">IF($C71="","",IFERROR(INDEX(⑥商品照会CSV!$Q$2:$Q$3001,MATCH($C71,⑥商品照会CSV!$A$2:$A$3001,0)),0))</f>
        <v/>
      </c>
      <c r="M71" s="40" t="str">
        <f aca="false">IF($C71="","",N($L71)*N($K71))</f>
        <v/>
      </c>
      <c r="N71" s="17" t="str">
        <f aca="false">IF($C71="","",MAX(1,IFERROR(INDEX(⑥商品照会CSV!$AK$2:$AK$3001,MATCH($C71,⑥商品照会CSV!$A$2:$A$3001,0)),1)))</f>
        <v/>
      </c>
      <c r="O71" s="12" t="str">
        <f aca="false">IF($C71="","",IFERROR(IF(INDEX(⑥商品照会CSV!$AN$2:$AN$3001,MATCH($C71,⑥商品照会CSV!$A$2:$A$3001,0))=1,"バラ",IF(INDEX(⑥商品照会CSV!$AM$2:$AM$3001,MATCH($C71,⑥商品照会CSV!$A$2:$A$3001,0))=1,"中間包装","ケース")),"ケース"))</f>
        <v/>
      </c>
      <c r="P71" s="18"/>
      <c r="Q71" s="14"/>
      <c r="R71" s="17" t="str">
        <f aca="false">IF($C71="","",N($Q71)*N($K71))</f>
        <v/>
      </c>
    </row>
    <row r="72" customFormat="false" ht="15" hidden="false" customHeight="false" outlineLevel="0" collapsed="false">
      <c r="B72" s="12" t="n">
        <v>67</v>
      </c>
      <c r="C72" s="36" t="str">
        <f aca="false">IF(①在庫CSV_発注日!$M68="","",①在庫CSV_発注日!$M68&amp;"")</f>
        <v/>
      </c>
      <c r="D72" s="12" t="str">
        <f aca="false">IF($C72="","",①在庫CSV_発注日!$N68)</f>
        <v/>
      </c>
      <c r="E72" s="12" t="str">
        <f aca="false">IF($C72="","",①在庫CSV_発注日!$H68)</f>
        <v/>
      </c>
      <c r="F72" s="12" t="str">
        <f aca="false">IF($C72="","",①在庫CSV_発注日!$L68)</f>
        <v/>
      </c>
      <c r="G72" s="18"/>
      <c r="H72" s="17" t="str">
        <f aca="false">IF($C72="","",N(①在庫CSV_発注日!$Z68))</f>
        <v/>
      </c>
      <c r="I72" s="37" t="str">
        <f aca="false">IF($C72="","",SUMIFS(⑤減算マスタCSV!$L$2:$L$8001,⑤減算マスタCSV!$F$2:$F$8001,$C72,⑤減算マスタCSV!$K$2:$K$8001,1))</f>
        <v/>
      </c>
      <c r="J72" s="17" t="str">
        <f aca="false">IF($C72="","",IFERROR(INDEX(⑤減算マスタCSV!$H$2:$H$8001,MATCH($C72,⑤減算マスタCSV!$F$2:$F$8001,0)),1))</f>
        <v/>
      </c>
      <c r="K72" s="17" t="str">
        <f aca="false">IF($C72="","",MAX(1,IFERROR(INDEX(⑥商品照会CSV!$M$2:$M$3001,MATCH($C72,⑥商品照会CSV!$A$2:$A$3001,0)),1)))</f>
        <v/>
      </c>
      <c r="L72" s="40" t="str">
        <f aca="false">IF($C72="","",IFERROR(INDEX(⑥商品照会CSV!$Q$2:$Q$3001,MATCH($C72,⑥商品照会CSV!$A$2:$A$3001,0)),0))</f>
        <v/>
      </c>
      <c r="M72" s="40" t="str">
        <f aca="false">IF($C72="","",N($L72)*N($K72))</f>
        <v/>
      </c>
      <c r="N72" s="17" t="str">
        <f aca="false">IF($C72="","",MAX(1,IFERROR(INDEX(⑥商品照会CSV!$AK$2:$AK$3001,MATCH($C72,⑥商品照会CSV!$A$2:$A$3001,0)),1)))</f>
        <v/>
      </c>
      <c r="O72" s="12" t="str">
        <f aca="false">IF($C72="","",IFERROR(IF(INDEX(⑥商品照会CSV!$AN$2:$AN$3001,MATCH($C72,⑥商品照会CSV!$A$2:$A$3001,0))=1,"バラ",IF(INDEX(⑥商品照会CSV!$AM$2:$AM$3001,MATCH($C72,⑥商品照会CSV!$A$2:$A$3001,0))=1,"中間包装","ケース")),"ケース"))</f>
        <v/>
      </c>
      <c r="P72" s="18"/>
      <c r="Q72" s="14"/>
      <c r="R72" s="17" t="str">
        <f aca="false">IF($C72="","",N($Q72)*N($K72))</f>
        <v/>
      </c>
    </row>
    <row r="73" customFormat="false" ht="15" hidden="false" customHeight="false" outlineLevel="0" collapsed="false">
      <c r="B73" s="12" t="n">
        <v>68</v>
      </c>
      <c r="C73" s="36" t="str">
        <f aca="false">IF(①在庫CSV_発注日!$M69="","",①在庫CSV_発注日!$M69&amp;"")</f>
        <v/>
      </c>
      <c r="D73" s="12" t="str">
        <f aca="false">IF($C73="","",①在庫CSV_発注日!$N69)</f>
        <v/>
      </c>
      <c r="E73" s="12" t="str">
        <f aca="false">IF($C73="","",①在庫CSV_発注日!$H69)</f>
        <v/>
      </c>
      <c r="F73" s="12" t="str">
        <f aca="false">IF($C73="","",①在庫CSV_発注日!$L69)</f>
        <v/>
      </c>
      <c r="G73" s="18"/>
      <c r="H73" s="17" t="str">
        <f aca="false">IF($C73="","",N(①在庫CSV_発注日!$Z69))</f>
        <v/>
      </c>
      <c r="I73" s="37" t="str">
        <f aca="false">IF($C73="","",SUMIFS(⑤減算マスタCSV!$L$2:$L$8001,⑤減算マスタCSV!$F$2:$F$8001,$C73,⑤減算マスタCSV!$K$2:$K$8001,1))</f>
        <v/>
      </c>
      <c r="J73" s="17" t="str">
        <f aca="false">IF($C73="","",IFERROR(INDEX(⑤減算マスタCSV!$H$2:$H$8001,MATCH($C73,⑤減算マスタCSV!$F$2:$F$8001,0)),1))</f>
        <v/>
      </c>
      <c r="K73" s="17" t="str">
        <f aca="false">IF($C73="","",MAX(1,IFERROR(INDEX(⑥商品照会CSV!$M$2:$M$3001,MATCH($C73,⑥商品照会CSV!$A$2:$A$3001,0)),1)))</f>
        <v/>
      </c>
      <c r="L73" s="40" t="str">
        <f aca="false">IF($C73="","",IFERROR(INDEX(⑥商品照会CSV!$Q$2:$Q$3001,MATCH($C73,⑥商品照会CSV!$A$2:$A$3001,0)),0))</f>
        <v/>
      </c>
      <c r="M73" s="40" t="str">
        <f aca="false">IF($C73="","",N($L73)*N($K73))</f>
        <v/>
      </c>
      <c r="N73" s="17" t="str">
        <f aca="false">IF($C73="","",MAX(1,IFERROR(INDEX(⑥商品照会CSV!$AK$2:$AK$3001,MATCH($C73,⑥商品照会CSV!$A$2:$A$3001,0)),1)))</f>
        <v/>
      </c>
      <c r="O73" s="12" t="str">
        <f aca="false">IF($C73="","",IFERROR(IF(INDEX(⑥商品照会CSV!$AN$2:$AN$3001,MATCH($C73,⑥商品照会CSV!$A$2:$A$3001,0))=1,"バラ",IF(INDEX(⑥商品照会CSV!$AM$2:$AM$3001,MATCH($C73,⑥商品照会CSV!$A$2:$A$3001,0))=1,"中間包装","ケース")),"ケース"))</f>
        <v/>
      </c>
      <c r="P73" s="18"/>
      <c r="Q73" s="14"/>
      <c r="R73" s="17" t="str">
        <f aca="false">IF($C73="","",N($Q73)*N($K73))</f>
        <v/>
      </c>
    </row>
    <row r="74" customFormat="false" ht="15" hidden="false" customHeight="false" outlineLevel="0" collapsed="false">
      <c r="B74" s="12" t="n">
        <v>69</v>
      </c>
      <c r="C74" s="36" t="str">
        <f aca="false">IF(①在庫CSV_発注日!$M70="","",①在庫CSV_発注日!$M70&amp;"")</f>
        <v/>
      </c>
      <c r="D74" s="12" t="str">
        <f aca="false">IF($C74="","",①在庫CSV_発注日!$N70)</f>
        <v/>
      </c>
      <c r="E74" s="12" t="str">
        <f aca="false">IF($C74="","",①在庫CSV_発注日!$H70)</f>
        <v/>
      </c>
      <c r="F74" s="12" t="str">
        <f aca="false">IF($C74="","",①在庫CSV_発注日!$L70)</f>
        <v/>
      </c>
      <c r="G74" s="18"/>
      <c r="H74" s="17" t="str">
        <f aca="false">IF($C74="","",N(①在庫CSV_発注日!$Z70))</f>
        <v/>
      </c>
      <c r="I74" s="37" t="str">
        <f aca="false">IF($C74="","",SUMIFS(⑤減算マスタCSV!$L$2:$L$8001,⑤減算マスタCSV!$F$2:$F$8001,$C74,⑤減算マスタCSV!$K$2:$K$8001,1))</f>
        <v/>
      </c>
      <c r="J74" s="17" t="str">
        <f aca="false">IF($C74="","",IFERROR(INDEX(⑤減算マスタCSV!$H$2:$H$8001,MATCH($C74,⑤減算マスタCSV!$F$2:$F$8001,0)),1))</f>
        <v/>
      </c>
      <c r="K74" s="17" t="str">
        <f aca="false">IF($C74="","",MAX(1,IFERROR(INDEX(⑥商品照会CSV!$M$2:$M$3001,MATCH($C74,⑥商品照会CSV!$A$2:$A$3001,0)),1)))</f>
        <v/>
      </c>
      <c r="L74" s="40" t="str">
        <f aca="false">IF($C74="","",IFERROR(INDEX(⑥商品照会CSV!$Q$2:$Q$3001,MATCH($C74,⑥商品照会CSV!$A$2:$A$3001,0)),0))</f>
        <v/>
      </c>
      <c r="M74" s="40" t="str">
        <f aca="false">IF($C74="","",N($L74)*N($K74))</f>
        <v/>
      </c>
      <c r="N74" s="17" t="str">
        <f aca="false">IF($C74="","",MAX(1,IFERROR(INDEX(⑥商品照会CSV!$AK$2:$AK$3001,MATCH($C74,⑥商品照会CSV!$A$2:$A$3001,0)),1)))</f>
        <v/>
      </c>
      <c r="O74" s="12" t="str">
        <f aca="false">IF($C74="","",IFERROR(IF(INDEX(⑥商品照会CSV!$AN$2:$AN$3001,MATCH($C74,⑥商品照会CSV!$A$2:$A$3001,0))=1,"バラ",IF(INDEX(⑥商品照会CSV!$AM$2:$AM$3001,MATCH($C74,⑥商品照会CSV!$A$2:$A$3001,0))=1,"中間包装","ケース")),"ケース"))</f>
        <v/>
      </c>
      <c r="P74" s="18"/>
      <c r="Q74" s="14"/>
      <c r="R74" s="17" t="str">
        <f aca="false">IF($C74="","",N($Q74)*N($K74))</f>
        <v/>
      </c>
    </row>
    <row r="75" customFormat="false" ht="15" hidden="false" customHeight="false" outlineLevel="0" collapsed="false">
      <c r="B75" s="12" t="n">
        <v>70</v>
      </c>
      <c r="C75" s="36" t="str">
        <f aca="false">IF(①在庫CSV_発注日!$M71="","",①在庫CSV_発注日!$M71&amp;"")</f>
        <v/>
      </c>
      <c r="D75" s="12" t="str">
        <f aca="false">IF($C75="","",①在庫CSV_発注日!$N71)</f>
        <v/>
      </c>
      <c r="E75" s="12" t="str">
        <f aca="false">IF($C75="","",①在庫CSV_発注日!$H71)</f>
        <v/>
      </c>
      <c r="F75" s="12" t="str">
        <f aca="false">IF($C75="","",①在庫CSV_発注日!$L71)</f>
        <v/>
      </c>
      <c r="G75" s="18"/>
      <c r="H75" s="17" t="str">
        <f aca="false">IF($C75="","",N(①在庫CSV_発注日!$Z71))</f>
        <v/>
      </c>
      <c r="I75" s="37" t="str">
        <f aca="false">IF($C75="","",SUMIFS(⑤減算マスタCSV!$L$2:$L$8001,⑤減算マスタCSV!$F$2:$F$8001,$C75,⑤減算マスタCSV!$K$2:$K$8001,1))</f>
        <v/>
      </c>
      <c r="J75" s="17" t="str">
        <f aca="false">IF($C75="","",IFERROR(INDEX(⑤減算マスタCSV!$H$2:$H$8001,MATCH($C75,⑤減算マスタCSV!$F$2:$F$8001,0)),1))</f>
        <v/>
      </c>
      <c r="K75" s="17" t="str">
        <f aca="false">IF($C75="","",MAX(1,IFERROR(INDEX(⑥商品照会CSV!$M$2:$M$3001,MATCH($C75,⑥商品照会CSV!$A$2:$A$3001,0)),1)))</f>
        <v/>
      </c>
      <c r="L75" s="40" t="str">
        <f aca="false">IF($C75="","",IFERROR(INDEX(⑥商品照会CSV!$Q$2:$Q$3001,MATCH($C75,⑥商品照会CSV!$A$2:$A$3001,0)),0))</f>
        <v/>
      </c>
      <c r="M75" s="40" t="str">
        <f aca="false">IF($C75="","",N($L75)*N($K75))</f>
        <v/>
      </c>
      <c r="N75" s="17" t="str">
        <f aca="false">IF($C75="","",MAX(1,IFERROR(INDEX(⑥商品照会CSV!$AK$2:$AK$3001,MATCH($C75,⑥商品照会CSV!$A$2:$A$3001,0)),1)))</f>
        <v/>
      </c>
      <c r="O75" s="12" t="str">
        <f aca="false">IF($C75="","",IFERROR(IF(INDEX(⑥商品照会CSV!$AN$2:$AN$3001,MATCH($C75,⑥商品照会CSV!$A$2:$A$3001,0))=1,"バラ",IF(INDEX(⑥商品照会CSV!$AM$2:$AM$3001,MATCH($C75,⑥商品照会CSV!$A$2:$A$3001,0))=1,"中間包装","ケース")),"ケース"))</f>
        <v/>
      </c>
      <c r="P75" s="18"/>
      <c r="Q75" s="14"/>
      <c r="R75" s="17" t="str">
        <f aca="false">IF($C75="","",N($Q75)*N($K75))</f>
        <v/>
      </c>
    </row>
    <row r="76" customFormat="false" ht="15" hidden="false" customHeight="false" outlineLevel="0" collapsed="false">
      <c r="B76" s="12" t="n">
        <v>71</v>
      </c>
      <c r="C76" s="36" t="str">
        <f aca="false">IF(①在庫CSV_発注日!$M72="","",①在庫CSV_発注日!$M72&amp;"")</f>
        <v/>
      </c>
      <c r="D76" s="12" t="str">
        <f aca="false">IF($C76="","",①在庫CSV_発注日!$N72)</f>
        <v/>
      </c>
      <c r="E76" s="12" t="str">
        <f aca="false">IF($C76="","",①在庫CSV_発注日!$H72)</f>
        <v/>
      </c>
      <c r="F76" s="12" t="str">
        <f aca="false">IF($C76="","",①在庫CSV_発注日!$L72)</f>
        <v/>
      </c>
      <c r="G76" s="18"/>
      <c r="H76" s="17" t="str">
        <f aca="false">IF($C76="","",N(①在庫CSV_発注日!$Z72))</f>
        <v/>
      </c>
      <c r="I76" s="37" t="str">
        <f aca="false">IF($C76="","",SUMIFS(⑤減算マスタCSV!$L$2:$L$8001,⑤減算マスタCSV!$F$2:$F$8001,$C76,⑤減算マスタCSV!$K$2:$K$8001,1))</f>
        <v/>
      </c>
      <c r="J76" s="17" t="str">
        <f aca="false">IF($C76="","",IFERROR(INDEX(⑤減算マスタCSV!$H$2:$H$8001,MATCH($C76,⑤減算マスタCSV!$F$2:$F$8001,0)),1))</f>
        <v/>
      </c>
      <c r="K76" s="17" t="str">
        <f aca="false">IF($C76="","",MAX(1,IFERROR(INDEX(⑥商品照会CSV!$M$2:$M$3001,MATCH($C76,⑥商品照会CSV!$A$2:$A$3001,0)),1)))</f>
        <v/>
      </c>
      <c r="L76" s="40" t="str">
        <f aca="false">IF($C76="","",IFERROR(INDEX(⑥商品照会CSV!$Q$2:$Q$3001,MATCH($C76,⑥商品照会CSV!$A$2:$A$3001,0)),0))</f>
        <v/>
      </c>
      <c r="M76" s="40" t="str">
        <f aca="false">IF($C76="","",N($L76)*N($K76))</f>
        <v/>
      </c>
      <c r="N76" s="17" t="str">
        <f aca="false">IF($C76="","",MAX(1,IFERROR(INDEX(⑥商品照会CSV!$AK$2:$AK$3001,MATCH($C76,⑥商品照会CSV!$A$2:$A$3001,0)),1)))</f>
        <v/>
      </c>
      <c r="O76" s="12" t="str">
        <f aca="false">IF($C76="","",IFERROR(IF(INDEX(⑥商品照会CSV!$AN$2:$AN$3001,MATCH($C76,⑥商品照会CSV!$A$2:$A$3001,0))=1,"バラ",IF(INDEX(⑥商品照会CSV!$AM$2:$AM$3001,MATCH($C76,⑥商品照会CSV!$A$2:$A$3001,0))=1,"中間包装","ケース")),"ケース"))</f>
        <v/>
      </c>
      <c r="P76" s="18"/>
      <c r="Q76" s="14"/>
      <c r="R76" s="17" t="str">
        <f aca="false">IF($C76="","",N($Q76)*N($K76))</f>
        <v/>
      </c>
    </row>
    <row r="77" customFormat="false" ht="15" hidden="false" customHeight="false" outlineLevel="0" collapsed="false">
      <c r="B77" s="12" t="n">
        <v>72</v>
      </c>
      <c r="C77" s="36" t="str">
        <f aca="false">IF(①在庫CSV_発注日!$M73="","",①在庫CSV_発注日!$M73&amp;"")</f>
        <v/>
      </c>
      <c r="D77" s="12" t="str">
        <f aca="false">IF($C77="","",①在庫CSV_発注日!$N73)</f>
        <v/>
      </c>
      <c r="E77" s="12" t="str">
        <f aca="false">IF($C77="","",①在庫CSV_発注日!$H73)</f>
        <v/>
      </c>
      <c r="F77" s="12" t="str">
        <f aca="false">IF($C77="","",①在庫CSV_発注日!$L73)</f>
        <v/>
      </c>
      <c r="G77" s="18"/>
      <c r="H77" s="17" t="str">
        <f aca="false">IF($C77="","",N(①在庫CSV_発注日!$Z73))</f>
        <v/>
      </c>
      <c r="I77" s="37" t="str">
        <f aca="false">IF($C77="","",SUMIFS(⑤減算マスタCSV!$L$2:$L$8001,⑤減算マスタCSV!$F$2:$F$8001,$C77,⑤減算マスタCSV!$K$2:$K$8001,1))</f>
        <v/>
      </c>
      <c r="J77" s="17" t="str">
        <f aca="false">IF($C77="","",IFERROR(INDEX(⑤減算マスタCSV!$H$2:$H$8001,MATCH($C77,⑤減算マスタCSV!$F$2:$F$8001,0)),1))</f>
        <v/>
      </c>
      <c r="K77" s="17" t="str">
        <f aca="false">IF($C77="","",MAX(1,IFERROR(INDEX(⑥商品照会CSV!$M$2:$M$3001,MATCH($C77,⑥商品照会CSV!$A$2:$A$3001,0)),1)))</f>
        <v/>
      </c>
      <c r="L77" s="40" t="str">
        <f aca="false">IF($C77="","",IFERROR(INDEX(⑥商品照会CSV!$Q$2:$Q$3001,MATCH($C77,⑥商品照会CSV!$A$2:$A$3001,0)),0))</f>
        <v/>
      </c>
      <c r="M77" s="40" t="str">
        <f aca="false">IF($C77="","",N($L77)*N($K77))</f>
        <v/>
      </c>
      <c r="N77" s="17" t="str">
        <f aca="false">IF($C77="","",MAX(1,IFERROR(INDEX(⑥商品照会CSV!$AK$2:$AK$3001,MATCH($C77,⑥商品照会CSV!$A$2:$A$3001,0)),1)))</f>
        <v/>
      </c>
      <c r="O77" s="12" t="str">
        <f aca="false">IF($C77="","",IFERROR(IF(INDEX(⑥商品照会CSV!$AN$2:$AN$3001,MATCH($C77,⑥商品照会CSV!$A$2:$A$3001,0))=1,"バラ",IF(INDEX(⑥商品照会CSV!$AM$2:$AM$3001,MATCH($C77,⑥商品照会CSV!$A$2:$A$3001,0))=1,"中間包装","ケース")),"ケース"))</f>
        <v/>
      </c>
      <c r="P77" s="18"/>
      <c r="Q77" s="14"/>
      <c r="R77" s="17" t="str">
        <f aca="false">IF($C77="","",N($Q77)*N($K77))</f>
        <v/>
      </c>
    </row>
    <row r="78" customFormat="false" ht="15" hidden="false" customHeight="false" outlineLevel="0" collapsed="false">
      <c r="B78" s="12" t="n">
        <v>73</v>
      </c>
      <c r="C78" s="36" t="str">
        <f aca="false">IF(①在庫CSV_発注日!$M74="","",①在庫CSV_発注日!$M74&amp;"")</f>
        <v/>
      </c>
      <c r="D78" s="12" t="str">
        <f aca="false">IF($C78="","",①在庫CSV_発注日!$N74)</f>
        <v/>
      </c>
      <c r="E78" s="12" t="str">
        <f aca="false">IF($C78="","",①在庫CSV_発注日!$H74)</f>
        <v/>
      </c>
      <c r="F78" s="12" t="str">
        <f aca="false">IF($C78="","",①在庫CSV_発注日!$L74)</f>
        <v/>
      </c>
      <c r="G78" s="18"/>
      <c r="H78" s="17" t="str">
        <f aca="false">IF($C78="","",N(①在庫CSV_発注日!$Z74))</f>
        <v/>
      </c>
      <c r="I78" s="37" t="str">
        <f aca="false">IF($C78="","",SUMIFS(⑤減算マスタCSV!$L$2:$L$8001,⑤減算マスタCSV!$F$2:$F$8001,$C78,⑤減算マスタCSV!$K$2:$K$8001,1))</f>
        <v/>
      </c>
      <c r="J78" s="17" t="str">
        <f aca="false">IF($C78="","",IFERROR(INDEX(⑤減算マスタCSV!$H$2:$H$8001,MATCH($C78,⑤減算マスタCSV!$F$2:$F$8001,0)),1))</f>
        <v/>
      </c>
      <c r="K78" s="17" t="str">
        <f aca="false">IF($C78="","",MAX(1,IFERROR(INDEX(⑥商品照会CSV!$M$2:$M$3001,MATCH($C78,⑥商品照会CSV!$A$2:$A$3001,0)),1)))</f>
        <v/>
      </c>
      <c r="L78" s="40" t="str">
        <f aca="false">IF($C78="","",IFERROR(INDEX(⑥商品照会CSV!$Q$2:$Q$3001,MATCH($C78,⑥商品照会CSV!$A$2:$A$3001,0)),0))</f>
        <v/>
      </c>
      <c r="M78" s="40" t="str">
        <f aca="false">IF($C78="","",N($L78)*N($K78))</f>
        <v/>
      </c>
      <c r="N78" s="17" t="str">
        <f aca="false">IF($C78="","",MAX(1,IFERROR(INDEX(⑥商品照会CSV!$AK$2:$AK$3001,MATCH($C78,⑥商品照会CSV!$A$2:$A$3001,0)),1)))</f>
        <v/>
      </c>
      <c r="O78" s="12" t="str">
        <f aca="false">IF($C78="","",IFERROR(IF(INDEX(⑥商品照会CSV!$AN$2:$AN$3001,MATCH($C78,⑥商品照会CSV!$A$2:$A$3001,0))=1,"バラ",IF(INDEX(⑥商品照会CSV!$AM$2:$AM$3001,MATCH($C78,⑥商品照会CSV!$A$2:$A$3001,0))=1,"中間包装","ケース")),"ケース"))</f>
        <v/>
      </c>
      <c r="P78" s="18"/>
      <c r="Q78" s="14"/>
      <c r="R78" s="17" t="str">
        <f aca="false">IF($C78="","",N($Q78)*N($K78))</f>
        <v/>
      </c>
    </row>
    <row r="79" customFormat="false" ht="15" hidden="false" customHeight="false" outlineLevel="0" collapsed="false">
      <c r="B79" s="12" t="n">
        <v>74</v>
      </c>
      <c r="C79" s="36" t="str">
        <f aca="false">IF(①在庫CSV_発注日!$M75="","",①在庫CSV_発注日!$M75&amp;"")</f>
        <v/>
      </c>
      <c r="D79" s="12" t="str">
        <f aca="false">IF($C79="","",①在庫CSV_発注日!$N75)</f>
        <v/>
      </c>
      <c r="E79" s="12" t="str">
        <f aca="false">IF($C79="","",①在庫CSV_発注日!$H75)</f>
        <v/>
      </c>
      <c r="F79" s="12" t="str">
        <f aca="false">IF($C79="","",①在庫CSV_発注日!$L75)</f>
        <v/>
      </c>
      <c r="G79" s="18"/>
      <c r="H79" s="17" t="str">
        <f aca="false">IF($C79="","",N(①在庫CSV_発注日!$Z75))</f>
        <v/>
      </c>
      <c r="I79" s="37" t="str">
        <f aca="false">IF($C79="","",SUMIFS(⑤減算マスタCSV!$L$2:$L$8001,⑤減算マスタCSV!$F$2:$F$8001,$C79,⑤減算マスタCSV!$K$2:$K$8001,1))</f>
        <v/>
      </c>
      <c r="J79" s="17" t="str">
        <f aca="false">IF($C79="","",IFERROR(INDEX(⑤減算マスタCSV!$H$2:$H$8001,MATCH($C79,⑤減算マスタCSV!$F$2:$F$8001,0)),1))</f>
        <v/>
      </c>
      <c r="K79" s="17" t="str">
        <f aca="false">IF($C79="","",MAX(1,IFERROR(INDEX(⑥商品照会CSV!$M$2:$M$3001,MATCH($C79,⑥商品照会CSV!$A$2:$A$3001,0)),1)))</f>
        <v/>
      </c>
      <c r="L79" s="40" t="str">
        <f aca="false">IF($C79="","",IFERROR(INDEX(⑥商品照会CSV!$Q$2:$Q$3001,MATCH($C79,⑥商品照会CSV!$A$2:$A$3001,0)),0))</f>
        <v/>
      </c>
      <c r="M79" s="40" t="str">
        <f aca="false">IF($C79="","",N($L79)*N($K79))</f>
        <v/>
      </c>
      <c r="N79" s="17" t="str">
        <f aca="false">IF($C79="","",MAX(1,IFERROR(INDEX(⑥商品照会CSV!$AK$2:$AK$3001,MATCH($C79,⑥商品照会CSV!$A$2:$A$3001,0)),1)))</f>
        <v/>
      </c>
      <c r="O79" s="12" t="str">
        <f aca="false">IF($C79="","",IFERROR(IF(INDEX(⑥商品照会CSV!$AN$2:$AN$3001,MATCH($C79,⑥商品照会CSV!$A$2:$A$3001,0))=1,"バラ",IF(INDEX(⑥商品照会CSV!$AM$2:$AM$3001,MATCH($C79,⑥商品照会CSV!$A$2:$A$3001,0))=1,"中間包装","ケース")),"ケース"))</f>
        <v/>
      </c>
      <c r="P79" s="18"/>
      <c r="Q79" s="14"/>
      <c r="R79" s="17" t="str">
        <f aca="false">IF($C79="","",N($Q79)*N($K79))</f>
        <v/>
      </c>
    </row>
    <row r="80" customFormat="false" ht="15" hidden="false" customHeight="false" outlineLevel="0" collapsed="false">
      <c r="B80" s="12" t="n">
        <v>75</v>
      </c>
      <c r="C80" s="36" t="str">
        <f aca="false">IF(①在庫CSV_発注日!$M76="","",①在庫CSV_発注日!$M76&amp;"")</f>
        <v/>
      </c>
      <c r="D80" s="12" t="str">
        <f aca="false">IF($C80="","",①在庫CSV_発注日!$N76)</f>
        <v/>
      </c>
      <c r="E80" s="12" t="str">
        <f aca="false">IF($C80="","",①在庫CSV_発注日!$H76)</f>
        <v/>
      </c>
      <c r="F80" s="12" t="str">
        <f aca="false">IF($C80="","",①在庫CSV_発注日!$L76)</f>
        <v/>
      </c>
      <c r="G80" s="18"/>
      <c r="H80" s="17" t="str">
        <f aca="false">IF($C80="","",N(①在庫CSV_発注日!$Z76))</f>
        <v/>
      </c>
      <c r="I80" s="37" t="str">
        <f aca="false">IF($C80="","",SUMIFS(⑤減算マスタCSV!$L$2:$L$8001,⑤減算マスタCSV!$F$2:$F$8001,$C80,⑤減算マスタCSV!$K$2:$K$8001,1))</f>
        <v/>
      </c>
      <c r="J80" s="17" t="str">
        <f aca="false">IF($C80="","",IFERROR(INDEX(⑤減算マスタCSV!$H$2:$H$8001,MATCH($C80,⑤減算マスタCSV!$F$2:$F$8001,0)),1))</f>
        <v/>
      </c>
      <c r="K80" s="17" t="str">
        <f aca="false">IF($C80="","",MAX(1,IFERROR(INDEX(⑥商品照会CSV!$M$2:$M$3001,MATCH($C80,⑥商品照会CSV!$A$2:$A$3001,0)),1)))</f>
        <v/>
      </c>
      <c r="L80" s="40" t="str">
        <f aca="false">IF($C80="","",IFERROR(INDEX(⑥商品照会CSV!$Q$2:$Q$3001,MATCH($C80,⑥商品照会CSV!$A$2:$A$3001,0)),0))</f>
        <v/>
      </c>
      <c r="M80" s="40" t="str">
        <f aca="false">IF($C80="","",N($L80)*N($K80))</f>
        <v/>
      </c>
      <c r="N80" s="17" t="str">
        <f aca="false">IF($C80="","",MAX(1,IFERROR(INDEX(⑥商品照会CSV!$AK$2:$AK$3001,MATCH($C80,⑥商品照会CSV!$A$2:$A$3001,0)),1)))</f>
        <v/>
      </c>
      <c r="O80" s="12" t="str">
        <f aca="false">IF($C80="","",IFERROR(IF(INDEX(⑥商品照会CSV!$AN$2:$AN$3001,MATCH($C80,⑥商品照会CSV!$A$2:$A$3001,0))=1,"バラ",IF(INDEX(⑥商品照会CSV!$AM$2:$AM$3001,MATCH($C80,⑥商品照会CSV!$A$2:$A$3001,0))=1,"中間包装","ケース")),"ケース"))</f>
        <v/>
      </c>
      <c r="P80" s="18"/>
      <c r="Q80" s="14"/>
      <c r="R80" s="17" t="str">
        <f aca="false">IF($C80="","",N($Q80)*N($K80))</f>
        <v/>
      </c>
    </row>
    <row r="81" customFormat="false" ht="15" hidden="false" customHeight="false" outlineLevel="0" collapsed="false">
      <c r="B81" s="12" t="n">
        <v>76</v>
      </c>
      <c r="C81" s="36" t="str">
        <f aca="false">IF(①在庫CSV_発注日!$M77="","",①在庫CSV_発注日!$M77&amp;"")</f>
        <v/>
      </c>
      <c r="D81" s="12" t="str">
        <f aca="false">IF($C81="","",①在庫CSV_発注日!$N77)</f>
        <v/>
      </c>
      <c r="E81" s="12" t="str">
        <f aca="false">IF($C81="","",①在庫CSV_発注日!$H77)</f>
        <v/>
      </c>
      <c r="F81" s="12" t="str">
        <f aca="false">IF($C81="","",①在庫CSV_発注日!$L77)</f>
        <v/>
      </c>
      <c r="G81" s="18"/>
      <c r="H81" s="17" t="str">
        <f aca="false">IF($C81="","",N(①在庫CSV_発注日!$Z77))</f>
        <v/>
      </c>
      <c r="I81" s="37" t="str">
        <f aca="false">IF($C81="","",SUMIFS(⑤減算マスタCSV!$L$2:$L$8001,⑤減算マスタCSV!$F$2:$F$8001,$C81,⑤減算マスタCSV!$K$2:$K$8001,1))</f>
        <v/>
      </c>
      <c r="J81" s="17" t="str">
        <f aca="false">IF($C81="","",IFERROR(INDEX(⑤減算マスタCSV!$H$2:$H$8001,MATCH($C81,⑤減算マスタCSV!$F$2:$F$8001,0)),1))</f>
        <v/>
      </c>
      <c r="K81" s="17" t="str">
        <f aca="false">IF($C81="","",MAX(1,IFERROR(INDEX(⑥商品照会CSV!$M$2:$M$3001,MATCH($C81,⑥商品照会CSV!$A$2:$A$3001,0)),1)))</f>
        <v/>
      </c>
      <c r="L81" s="40" t="str">
        <f aca="false">IF($C81="","",IFERROR(INDEX(⑥商品照会CSV!$Q$2:$Q$3001,MATCH($C81,⑥商品照会CSV!$A$2:$A$3001,0)),0))</f>
        <v/>
      </c>
      <c r="M81" s="40" t="str">
        <f aca="false">IF($C81="","",N($L81)*N($K81))</f>
        <v/>
      </c>
      <c r="N81" s="17" t="str">
        <f aca="false">IF($C81="","",MAX(1,IFERROR(INDEX(⑥商品照会CSV!$AK$2:$AK$3001,MATCH($C81,⑥商品照会CSV!$A$2:$A$3001,0)),1)))</f>
        <v/>
      </c>
      <c r="O81" s="12" t="str">
        <f aca="false">IF($C81="","",IFERROR(IF(INDEX(⑥商品照会CSV!$AN$2:$AN$3001,MATCH($C81,⑥商品照会CSV!$A$2:$A$3001,0))=1,"バラ",IF(INDEX(⑥商品照会CSV!$AM$2:$AM$3001,MATCH($C81,⑥商品照会CSV!$A$2:$A$3001,0))=1,"中間包装","ケース")),"ケース"))</f>
        <v/>
      </c>
      <c r="P81" s="18"/>
      <c r="Q81" s="14"/>
      <c r="R81" s="17" t="str">
        <f aca="false">IF($C81="","",N($Q81)*N($K81))</f>
        <v/>
      </c>
    </row>
    <row r="82" customFormat="false" ht="15" hidden="false" customHeight="false" outlineLevel="0" collapsed="false">
      <c r="B82" s="12" t="n">
        <v>77</v>
      </c>
      <c r="C82" s="36" t="str">
        <f aca="false">IF(①在庫CSV_発注日!$M78="","",①在庫CSV_発注日!$M78&amp;"")</f>
        <v/>
      </c>
      <c r="D82" s="12" t="str">
        <f aca="false">IF($C82="","",①在庫CSV_発注日!$N78)</f>
        <v/>
      </c>
      <c r="E82" s="12" t="str">
        <f aca="false">IF($C82="","",①在庫CSV_発注日!$H78)</f>
        <v/>
      </c>
      <c r="F82" s="12" t="str">
        <f aca="false">IF($C82="","",①在庫CSV_発注日!$L78)</f>
        <v/>
      </c>
      <c r="G82" s="18"/>
      <c r="H82" s="17" t="str">
        <f aca="false">IF($C82="","",N(①在庫CSV_発注日!$Z78))</f>
        <v/>
      </c>
      <c r="I82" s="37" t="str">
        <f aca="false">IF($C82="","",SUMIFS(⑤減算マスタCSV!$L$2:$L$8001,⑤減算マスタCSV!$F$2:$F$8001,$C82,⑤減算マスタCSV!$K$2:$K$8001,1))</f>
        <v/>
      </c>
      <c r="J82" s="17" t="str">
        <f aca="false">IF($C82="","",IFERROR(INDEX(⑤減算マスタCSV!$H$2:$H$8001,MATCH($C82,⑤減算マスタCSV!$F$2:$F$8001,0)),1))</f>
        <v/>
      </c>
      <c r="K82" s="17" t="str">
        <f aca="false">IF($C82="","",MAX(1,IFERROR(INDEX(⑥商品照会CSV!$M$2:$M$3001,MATCH($C82,⑥商品照会CSV!$A$2:$A$3001,0)),1)))</f>
        <v/>
      </c>
      <c r="L82" s="40" t="str">
        <f aca="false">IF($C82="","",IFERROR(INDEX(⑥商品照会CSV!$Q$2:$Q$3001,MATCH($C82,⑥商品照会CSV!$A$2:$A$3001,0)),0))</f>
        <v/>
      </c>
      <c r="M82" s="40" t="str">
        <f aca="false">IF($C82="","",N($L82)*N($K82))</f>
        <v/>
      </c>
      <c r="N82" s="17" t="str">
        <f aca="false">IF($C82="","",MAX(1,IFERROR(INDEX(⑥商品照会CSV!$AK$2:$AK$3001,MATCH($C82,⑥商品照会CSV!$A$2:$A$3001,0)),1)))</f>
        <v/>
      </c>
      <c r="O82" s="12" t="str">
        <f aca="false">IF($C82="","",IFERROR(IF(INDEX(⑥商品照会CSV!$AN$2:$AN$3001,MATCH($C82,⑥商品照会CSV!$A$2:$A$3001,0))=1,"バラ",IF(INDEX(⑥商品照会CSV!$AM$2:$AM$3001,MATCH($C82,⑥商品照会CSV!$A$2:$A$3001,0))=1,"中間包装","ケース")),"ケース"))</f>
        <v/>
      </c>
      <c r="P82" s="18"/>
      <c r="Q82" s="14"/>
      <c r="R82" s="17" t="str">
        <f aca="false">IF($C82="","",N($Q82)*N($K82))</f>
        <v/>
      </c>
    </row>
    <row r="83" customFormat="false" ht="15" hidden="false" customHeight="false" outlineLevel="0" collapsed="false">
      <c r="B83" s="12" t="n">
        <v>78</v>
      </c>
      <c r="C83" s="36" t="str">
        <f aca="false">IF(①在庫CSV_発注日!$M79="","",①在庫CSV_発注日!$M79&amp;"")</f>
        <v/>
      </c>
      <c r="D83" s="12" t="str">
        <f aca="false">IF($C83="","",①在庫CSV_発注日!$N79)</f>
        <v/>
      </c>
      <c r="E83" s="12" t="str">
        <f aca="false">IF($C83="","",①在庫CSV_発注日!$H79)</f>
        <v/>
      </c>
      <c r="F83" s="12" t="str">
        <f aca="false">IF($C83="","",①在庫CSV_発注日!$L79)</f>
        <v/>
      </c>
      <c r="G83" s="18"/>
      <c r="H83" s="17" t="str">
        <f aca="false">IF($C83="","",N(①在庫CSV_発注日!$Z79))</f>
        <v/>
      </c>
      <c r="I83" s="37" t="str">
        <f aca="false">IF($C83="","",SUMIFS(⑤減算マスタCSV!$L$2:$L$8001,⑤減算マスタCSV!$F$2:$F$8001,$C83,⑤減算マスタCSV!$K$2:$K$8001,1))</f>
        <v/>
      </c>
      <c r="J83" s="17" t="str">
        <f aca="false">IF($C83="","",IFERROR(INDEX(⑤減算マスタCSV!$H$2:$H$8001,MATCH($C83,⑤減算マスタCSV!$F$2:$F$8001,0)),1))</f>
        <v/>
      </c>
      <c r="K83" s="17" t="str">
        <f aca="false">IF($C83="","",MAX(1,IFERROR(INDEX(⑥商品照会CSV!$M$2:$M$3001,MATCH($C83,⑥商品照会CSV!$A$2:$A$3001,0)),1)))</f>
        <v/>
      </c>
      <c r="L83" s="40" t="str">
        <f aca="false">IF($C83="","",IFERROR(INDEX(⑥商品照会CSV!$Q$2:$Q$3001,MATCH($C83,⑥商品照会CSV!$A$2:$A$3001,0)),0))</f>
        <v/>
      </c>
      <c r="M83" s="40" t="str">
        <f aca="false">IF($C83="","",N($L83)*N($K83))</f>
        <v/>
      </c>
      <c r="N83" s="17" t="str">
        <f aca="false">IF($C83="","",MAX(1,IFERROR(INDEX(⑥商品照会CSV!$AK$2:$AK$3001,MATCH($C83,⑥商品照会CSV!$A$2:$A$3001,0)),1)))</f>
        <v/>
      </c>
      <c r="O83" s="12" t="str">
        <f aca="false">IF($C83="","",IFERROR(IF(INDEX(⑥商品照会CSV!$AN$2:$AN$3001,MATCH($C83,⑥商品照会CSV!$A$2:$A$3001,0))=1,"バラ",IF(INDEX(⑥商品照会CSV!$AM$2:$AM$3001,MATCH($C83,⑥商品照会CSV!$A$2:$A$3001,0))=1,"中間包装","ケース")),"ケース"))</f>
        <v/>
      </c>
      <c r="P83" s="18"/>
      <c r="Q83" s="14"/>
      <c r="R83" s="17" t="str">
        <f aca="false">IF($C83="","",N($Q83)*N($K83))</f>
        <v/>
      </c>
    </row>
    <row r="84" customFormat="false" ht="15" hidden="false" customHeight="false" outlineLevel="0" collapsed="false">
      <c r="B84" s="12" t="n">
        <v>79</v>
      </c>
      <c r="C84" s="36" t="str">
        <f aca="false">IF(①在庫CSV_発注日!$M80="","",①在庫CSV_発注日!$M80&amp;"")</f>
        <v/>
      </c>
      <c r="D84" s="12" t="str">
        <f aca="false">IF($C84="","",①在庫CSV_発注日!$N80)</f>
        <v/>
      </c>
      <c r="E84" s="12" t="str">
        <f aca="false">IF($C84="","",①在庫CSV_発注日!$H80)</f>
        <v/>
      </c>
      <c r="F84" s="12" t="str">
        <f aca="false">IF($C84="","",①在庫CSV_発注日!$L80)</f>
        <v/>
      </c>
      <c r="G84" s="18"/>
      <c r="H84" s="17" t="str">
        <f aca="false">IF($C84="","",N(①在庫CSV_発注日!$Z80))</f>
        <v/>
      </c>
      <c r="I84" s="37" t="str">
        <f aca="false">IF($C84="","",SUMIFS(⑤減算マスタCSV!$L$2:$L$8001,⑤減算マスタCSV!$F$2:$F$8001,$C84,⑤減算マスタCSV!$K$2:$K$8001,1))</f>
        <v/>
      </c>
      <c r="J84" s="17" t="str">
        <f aca="false">IF($C84="","",IFERROR(INDEX(⑤減算マスタCSV!$H$2:$H$8001,MATCH($C84,⑤減算マスタCSV!$F$2:$F$8001,0)),1))</f>
        <v/>
      </c>
      <c r="K84" s="17" t="str">
        <f aca="false">IF($C84="","",MAX(1,IFERROR(INDEX(⑥商品照会CSV!$M$2:$M$3001,MATCH($C84,⑥商品照会CSV!$A$2:$A$3001,0)),1)))</f>
        <v/>
      </c>
      <c r="L84" s="40" t="str">
        <f aca="false">IF($C84="","",IFERROR(INDEX(⑥商品照会CSV!$Q$2:$Q$3001,MATCH($C84,⑥商品照会CSV!$A$2:$A$3001,0)),0))</f>
        <v/>
      </c>
      <c r="M84" s="40" t="str">
        <f aca="false">IF($C84="","",N($L84)*N($K84))</f>
        <v/>
      </c>
      <c r="N84" s="17" t="str">
        <f aca="false">IF($C84="","",MAX(1,IFERROR(INDEX(⑥商品照会CSV!$AK$2:$AK$3001,MATCH($C84,⑥商品照会CSV!$A$2:$A$3001,0)),1)))</f>
        <v/>
      </c>
      <c r="O84" s="12" t="str">
        <f aca="false">IF($C84="","",IFERROR(IF(INDEX(⑥商品照会CSV!$AN$2:$AN$3001,MATCH($C84,⑥商品照会CSV!$A$2:$A$3001,0))=1,"バラ",IF(INDEX(⑥商品照会CSV!$AM$2:$AM$3001,MATCH($C84,⑥商品照会CSV!$A$2:$A$3001,0))=1,"中間包装","ケース")),"ケース"))</f>
        <v/>
      </c>
      <c r="P84" s="18"/>
      <c r="Q84" s="14"/>
      <c r="R84" s="17" t="str">
        <f aca="false">IF($C84="","",N($Q84)*N($K84))</f>
        <v/>
      </c>
    </row>
    <row r="85" customFormat="false" ht="15" hidden="false" customHeight="false" outlineLevel="0" collapsed="false">
      <c r="B85" s="12" t="n">
        <v>80</v>
      </c>
      <c r="C85" s="36" t="str">
        <f aca="false">IF(①在庫CSV_発注日!$M81="","",①在庫CSV_発注日!$M81&amp;"")</f>
        <v/>
      </c>
      <c r="D85" s="12" t="str">
        <f aca="false">IF($C85="","",①在庫CSV_発注日!$N81)</f>
        <v/>
      </c>
      <c r="E85" s="12" t="str">
        <f aca="false">IF($C85="","",①在庫CSV_発注日!$H81)</f>
        <v/>
      </c>
      <c r="F85" s="12" t="str">
        <f aca="false">IF($C85="","",①在庫CSV_発注日!$L81)</f>
        <v/>
      </c>
      <c r="G85" s="18"/>
      <c r="H85" s="17" t="str">
        <f aca="false">IF($C85="","",N(①在庫CSV_発注日!$Z81))</f>
        <v/>
      </c>
      <c r="I85" s="37" t="str">
        <f aca="false">IF($C85="","",SUMIFS(⑤減算マスタCSV!$L$2:$L$8001,⑤減算マスタCSV!$F$2:$F$8001,$C85,⑤減算マスタCSV!$K$2:$K$8001,1))</f>
        <v/>
      </c>
      <c r="J85" s="17" t="str">
        <f aca="false">IF($C85="","",IFERROR(INDEX(⑤減算マスタCSV!$H$2:$H$8001,MATCH($C85,⑤減算マスタCSV!$F$2:$F$8001,0)),1))</f>
        <v/>
      </c>
      <c r="K85" s="17" t="str">
        <f aca="false">IF($C85="","",MAX(1,IFERROR(INDEX(⑥商品照会CSV!$M$2:$M$3001,MATCH($C85,⑥商品照会CSV!$A$2:$A$3001,0)),1)))</f>
        <v/>
      </c>
      <c r="L85" s="40" t="str">
        <f aca="false">IF($C85="","",IFERROR(INDEX(⑥商品照会CSV!$Q$2:$Q$3001,MATCH($C85,⑥商品照会CSV!$A$2:$A$3001,0)),0))</f>
        <v/>
      </c>
      <c r="M85" s="40" t="str">
        <f aca="false">IF($C85="","",N($L85)*N($K85))</f>
        <v/>
      </c>
      <c r="N85" s="17" t="str">
        <f aca="false">IF($C85="","",MAX(1,IFERROR(INDEX(⑥商品照会CSV!$AK$2:$AK$3001,MATCH($C85,⑥商品照会CSV!$A$2:$A$3001,0)),1)))</f>
        <v/>
      </c>
      <c r="O85" s="12" t="str">
        <f aca="false">IF($C85="","",IFERROR(IF(INDEX(⑥商品照会CSV!$AN$2:$AN$3001,MATCH($C85,⑥商品照会CSV!$A$2:$A$3001,0))=1,"バラ",IF(INDEX(⑥商品照会CSV!$AM$2:$AM$3001,MATCH($C85,⑥商品照会CSV!$A$2:$A$3001,0))=1,"中間包装","ケース")),"ケース"))</f>
        <v/>
      </c>
      <c r="P85" s="18"/>
      <c r="Q85" s="14"/>
      <c r="R85" s="17" t="str">
        <f aca="false">IF($C85="","",N($Q85)*N($K85))</f>
        <v/>
      </c>
    </row>
    <row r="86" customFormat="false" ht="15" hidden="false" customHeight="false" outlineLevel="0" collapsed="false">
      <c r="B86" s="12" t="n">
        <v>81</v>
      </c>
      <c r="C86" s="36" t="str">
        <f aca="false">IF(①在庫CSV_発注日!$M82="","",①在庫CSV_発注日!$M82&amp;"")</f>
        <v/>
      </c>
      <c r="D86" s="12" t="str">
        <f aca="false">IF($C86="","",①在庫CSV_発注日!$N82)</f>
        <v/>
      </c>
      <c r="E86" s="12" t="str">
        <f aca="false">IF($C86="","",①在庫CSV_発注日!$H82)</f>
        <v/>
      </c>
      <c r="F86" s="12" t="str">
        <f aca="false">IF($C86="","",①在庫CSV_発注日!$L82)</f>
        <v/>
      </c>
      <c r="G86" s="18"/>
      <c r="H86" s="17" t="str">
        <f aca="false">IF($C86="","",N(①在庫CSV_発注日!$Z82))</f>
        <v/>
      </c>
      <c r="I86" s="37" t="str">
        <f aca="false">IF($C86="","",SUMIFS(⑤減算マスタCSV!$L$2:$L$8001,⑤減算マスタCSV!$F$2:$F$8001,$C86,⑤減算マスタCSV!$K$2:$K$8001,1))</f>
        <v/>
      </c>
      <c r="J86" s="17" t="str">
        <f aca="false">IF($C86="","",IFERROR(INDEX(⑤減算マスタCSV!$H$2:$H$8001,MATCH($C86,⑤減算マスタCSV!$F$2:$F$8001,0)),1))</f>
        <v/>
      </c>
      <c r="K86" s="17" t="str">
        <f aca="false">IF($C86="","",MAX(1,IFERROR(INDEX(⑥商品照会CSV!$M$2:$M$3001,MATCH($C86,⑥商品照会CSV!$A$2:$A$3001,0)),1)))</f>
        <v/>
      </c>
      <c r="L86" s="40" t="str">
        <f aca="false">IF($C86="","",IFERROR(INDEX(⑥商品照会CSV!$Q$2:$Q$3001,MATCH($C86,⑥商品照会CSV!$A$2:$A$3001,0)),0))</f>
        <v/>
      </c>
      <c r="M86" s="40" t="str">
        <f aca="false">IF($C86="","",N($L86)*N($K86))</f>
        <v/>
      </c>
      <c r="N86" s="17" t="str">
        <f aca="false">IF($C86="","",MAX(1,IFERROR(INDEX(⑥商品照会CSV!$AK$2:$AK$3001,MATCH($C86,⑥商品照会CSV!$A$2:$A$3001,0)),1)))</f>
        <v/>
      </c>
      <c r="O86" s="12" t="str">
        <f aca="false">IF($C86="","",IFERROR(IF(INDEX(⑥商品照会CSV!$AN$2:$AN$3001,MATCH($C86,⑥商品照会CSV!$A$2:$A$3001,0))=1,"バラ",IF(INDEX(⑥商品照会CSV!$AM$2:$AM$3001,MATCH($C86,⑥商品照会CSV!$A$2:$A$3001,0))=1,"中間包装","ケース")),"ケース"))</f>
        <v/>
      </c>
      <c r="P86" s="18"/>
      <c r="Q86" s="14"/>
      <c r="R86" s="17" t="str">
        <f aca="false">IF($C86="","",N($Q86)*N($K86))</f>
        <v/>
      </c>
    </row>
    <row r="87" customFormat="false" ht="15" hidden="false" customHeight="false" outlineLevel="0" collapsed="false">
      <c r="B87" s="12" t="n">
        <v>82</v>
      </c>
      <c r="C87" s="36" t="str">
        <f aca="false">IF(①在庫CSV_発注日!$M83="","",①在庫CSV_発注日!$M83&amp;"")</f>
        <v/>
      </c>
      <c r="D87" s="12" t="str">
        <f aca="false">IF($C87="","",①在庫CSV_発注日!$N83)</f>
        <v/>
      </c>
      <c r="E87" s="12" t="str">
        <f aca="false">IF($C87="","",①在庫CSV_発注日!$H83)</f>
        <v/>
      </c>
      <c r="F87" s="12" t="str">
        <f aca="false">IF($C87="","",①在庫CSV_発注日!$L83)</f>
        <v/>
      </c>
      <c r="G87" s="18"/>
      <c r="H87" s="17" t="str">
        <f aca="false">IF($C87="","",N(①在庫CSV_発注日!$Z83))</f>
        <v/>
      </c>
      <c r="I87" s="37" t="str">
        <f aca="false">IF($C87="","",SUMIFS(⑤減算マスタCSV!$L$2:$L$8001,⑤減算マスタCSV!$F$2:$F$8001,$C87,⑤減算マスタCSV!$K$2:$K$8001,1))</f>
        <v/>
      </c>
      <c r="J87" s="17" t="str">
        <f aca="false">IF($C87="","",IFERROR(INDEX(⑤減算マスタCSV!$H$2:$H$8001,MATCH($C87,⑤減算マスタCSV!$F$2:$F$8001,0)),1))</f>
        <v/>
      </c>
      <c r="K87" s="17" t="str">
        <f aca="false">IF($C87="","",MAX(1,IFERROR(INDEX(⑥商品照会CSV!$M$2:$M$3001,MATCH($C87,⑥商品照会CSV!$A$2:$A$3001,0)),1)))</f>
        <v/>
      </c>
      <c r="L87" s="40" t="str">
        <f aca="false">IF($C87="","",IFERROR(INDEX(⑥商品照会CSV!$Q$2:$Q$3001,MATCH($C87,⑥商品照会CSV!$A$2:$A$3001,0)),0))</f>
        <v/>
      </c>
      <c r="M87" s="40" t="str">
        <f aca="false">IF($C87="","",N($L87)*N($K87))</f>
        <v/>
      </c>
      <c r="N87" s="17" t="str">
        <f aca="false">IF($C87="","",MAX(1,IFERROR(INDEX(⑥商品照会CSV!$AK$2:$AK$3001,MATCH($C87,⑥商品照会CSV!$A$2:$A$3001,0)),1)))</f>
        <v/>
      </c>
      <c r="O87" s="12" t="str">
        <f aca="false">IF($C87="","",IFERROR(IF(INDEX(⑥商品照会CSV!$AN$2:$AN$3001,MATCH($C87,⑥商品照会CSV!$A$2:$A$3001,0))=1,"バラ",IF(INDEX(⑥商品照会CSV!$AM$2:$AM$3001,MATCH($C87,⑥商品照会CSV!$A$2:$A$3001,0))=1,"中間包装","ケース")),"ケース"))</f>
        <v/>
      </c>
      <c r="P87" s="18"/>
      <c r="Q87" s="14"/>
      <c r="R87" s="17" t="str">
        <f aca="false">IF($C87="","",N($Q87)*N($K87))</f>
        <v/>
      </c>
    </row>
    <row r="88" customFormat="false" ht="15" hidden="false" customHeight="false" outlineLevel="0" collapsed="false">
      <c r="B88" s="12" t="n">
        <v>83</v>
      </c>
      <c r="C88" s="36" t="str">
        <f aca="false">IF(①在庫CSV_発注日!$M84="","",①在庫CSV_発注日!$M84&amp;"")</f>
        <v/>
      </c>
      <c r="D88" s="12" t="str">
        <f aca="false">IF($C88="","",①在庫CSV_発注日!$N84)</f>
        <v/>
      </c>
      <c r="E88" s="12" t="str">
        <f aca="false">IF($C88="","",①在庫CSV_発注日!$H84)</f>
        <v/>
      </c>
      <c r="F88" s="12" t="str">
        <f aca="false">IF($C88="","",①在庫CSV_発注日!$L84)</f>
        <v/>
      </c>
      <c r="G88" s="18"/>
      <c r="H88" s="17" t="str">
        <f aca="false">IF($C88="","",N(①在庫CSV_発注日!$Z84))</f>
        <v/>
      </c>
      <c r="I88" s="37" t="str">
        <f aca="false">IF($C88="","",SUMIFS(⑤減算マスタCSV!$L$2:$L$8001,⑤減算マスタCSV!$F$2:$F$8001,$C88,⑤減算マスタCSV!$K$2:$K$8001,1))</f>
        <v/>
      </c>
      <c r="J88" s="17" t="str">
        <f aca="false">IF($C88="","",IFERROR(INDEX(⑤減算マスタCSV!$H$2:$H$8001,MATCH($C88,⑤減算マスタCSV!$F$2:$F$8001,0)),1))</f>
        <v/>
      </c>
      <c r="K88" s="17" t="str">
        <f aca="false">IF($C88="","",MAX(1,IFERROR(INDEX(⑥商品照会CSV!$M$2:$M$3001,MATCH($C88,⑥商品照会CSV!$A$2:$A$3001,0)),1)))</f>
        <v/>
      </c>
      <c r="L88" s="40" t="str">
        <f aca="false">IF($C88="","",IFERROR(INDEX(⑥商品照会CSV!$Q$2:$Q$3001,MATCH($C88,⑥商品照会CSV!$A$2:$A$3001,0)),0))</f>
        <v/>
      </c>
      <c r="M88" s="40" t="str">
        <f aca="false">IF($C88="","",N($L88)*N($K88))</f>
        <v/>
      </c>
      <c r="N88" s="17" t="str">
        <f aca="false">IF($C88="","",MAX(1,IFERROR(INDEX(⑥商品照会CSV!$AK$2:$AK$3001,MATCH($C88,⑥商品照会CSV!$A$2:$A$3001,0)),1)))</f>
        <v/>
      </c>
      <c r="O88" s="12" t="str">
        <f aca="false">IF($C88="","",IFERROR(IF(INDEX(⑥商品照会CSV!$AN$2:$AN$3001,MATCH($C88,⑥商品照会CSV!$A$2:$A$3001,0))=1,"バラ",IF(INDEX(⑥商品照会CSV!$AM$2:$AM$3001,MATCH($C88,⑥商品照会CSV!$A$2:$A$3001,0))=1,"中間包装","ケース")),"ケース"))</f>
        <v/>
      </c>
      <c r="P88" s="18"/>
      <c r="Q88" s="14"/>
      <c r="R88" s="17" t="str">
        <f aca="false">IF($C88="","",N($Q88)*N($K88))</f>
        <v/>
      </c>
    </row>
    <row r="89" customFormat="false" ht="15" hidden="false" customHeight="false" outlineLevel="0" collapsed="false">
      <c r="B89" s="12" t="n">
        <v>84</v>
      </c>
      <c r="C89" s="36" t="str">
        <f aca="false">IF(①在庫CSV_発注日!$M85="","",①在庫CSV_発注日!$M85&amp;"")</f>
        <v/>
      </c>
      <c r="D89" s="12" t="str">
        <f aca="false">IF($C89="","",①在庫CSV_発注日!$N85)</f>
        <v/>
      </c>
      <c r="E89" s="12" t="str">
        <f aca="false">IF($C89="","",①在庫CSV_発注日!$H85)</f>
        <v/>
      </c>
      <c r="F89" s="12" t="str">
        <f aca="false">IF($C89="","",①在庫CSV_発注日!$L85)</f>
        <v/>
      </c>
      <c r="G89" s="18"/>
      <c r="H89" s="17" t="str">
        <f aca="false">IF($C89="","",N(①在庫CSV_発注日!$Z85))</f>
        <v/>
      </c>
      <c r="I89" s="37" t="str">
        <f aca="false">IF($C89="","",SUMIFS(⑤減算マスタCSV!$L$2:$L$8001,⑤減算マスタCSV!$F$2:$F$8001,$C89,⑤減算マスタCSV!$K$2:$K$8001,1))</f>
        <v/>
      </c>
      <c r="J89" s="17" t="str">
        <f aca="false">IF($C89="","",IFERROR(INDEX(⑤減算マスタCSV!$H$2:$H$8001,MATCH($C89,⑤減算マスタCSV!$F$2:$F$8001,0)),1))</f>
        <v/>
      </c>
      <c r="K89" s="17" t="str">
        <f aca="false">IF($C89="","",MAX(1,IFERROR(INDEX(⑥商品照会CSV!$M$2:$M$3001,MATCH($C89,⑥商品照会CSV!$A$2:$A$3001,0)),1)))</f>
        <v/>
      </c>
      <c r="L89" s="40" t="str">
        <f aca="false">IF($C89="","",IFERROR(INDEX(⑥商品照会CSV!$Q$2:$Q$3001,MATCH($C89,⑥商品照会CSV!$A$2:$A$3001,0)),0))</f>
        <v/>
      </c>
      <c r="M89" s="40" t="str">
        <f aca="false">IF($C89="","",N($L89)*N($K89))</f>
        <v/>
      </c>
      <c r="N89" s="17" t="str">
        <f aca="false">IF($C89="","",MAX(1,IFERROR(INDEX(⑥商品照会CSV!$AK$2:$AK$3001,MATCH($C89,⑥商品照会CSV!$A$2:$A$3001,0)),1)))</f>
        <v/>
      </c>
      <c r="O89" s="12" t="str">
        <f aca="false">IF($C89="","",IFERROR(IF(INDEX(⑥商品照会CSV!$AN$2:$AN$3001,MATCH($C89,⑥商品照会CSV!$A$2:$A$3001,0))=1,"バラ",IF(INDEX(⑥商品照会CSV!$AM$2:$AM$3001,MATCH($C89,⑥商品照会CSV!$A$2:$A$3001,0))=1,"中間包装","ケース")),"ケース"))</f>
        <v/>
      </c>
      <c r="P89" s="18"/>
      <c r="Q89" s="14"/>
      <c r="R89" s="17" t="str">
        <f aca="false">IF($C89="","",N($Q89)*N($K89))</f>
        <v/>
      </c>
    </row>
    <row r="90" customFormat="false" ht="15" hidden="false" customHeight="false" outlineLevel="0" collapsed="false">
      <c r="B90" s="12" t="n">
        <v>85</v>
      </c>
      <c r="C90" s="36" t="str">
        <f aca="false">IF(①在庫CSV_発注日!$M86="","",①在庫CSV_発注日!$M86&amp;"")</f>
        <v/>
      </c>
      <c r="D90" s="12" t="str">
        <f aca="false">IF($C90="","",①在庫CSV_発注日!$N86)</f>
        <v/>
      </c>
      <c r="E90" s="12" t="str">
        <f aca="false">IF($C90="","",①在庫CSV_発注日!$H86)</f>
        <v/>
      </c>
      <c r="F90" s="12" t="str">
        <f aca="false">IF($C90="","",①在庫CSV_発注日!$L86)</f>
        <v/>
      </c>
      <c r="G90" s="18"/>
      <c r="H90" s="17" t="str">
        <f aca="false">IF($C90="","",N(①在庫CSV_発注日!$Z86))</f>
        <v/>
      </c>
      <c r="I90" s="37" t="str">
        <f aca="false">IF($C90="","",SUMIFS(⑤減算マスタCSV!$L$2:$L$8001,⑤減算マスタCSV!$F$2:$F$8001,$C90,⑤減算マスタCSV!$K$2:$K$8001,1))</f>
        <v/>
      </c>
      <c r="J90" s="17" t="str">
        <f aca="false">IF($C90="","",IFERROR(INDEX(⑤減算マスタCSV!$H$2:$H$8001,MATCH($C90,⑤減算マスタCSV!$F$2:$F$8001,0)),1))</f>
        <v/>
      </c>
      <c r="K90" s="17" t="str">
        <f aca="false">IF($C90="","",MAX(1,IFERROR(INDEX(⑥商品照会CSV!$M$2:$M$3001,MATCH($C90,⑥商品照会CSV!$A$2:$A$3001,0)),1)))</f>
        <v/>
      </c>
      <c r="L90" s="40" t="str">
        <f aca="false">IF($C90="","",IFERROR(INDEX(⑥商品照会CSV!$Q$2:$Q$3001,MATCH($C90,⑥商品照会CSV!$A$2:$A$3001,0)),0))</f>
        <v/>
      </c>
      <c r="M90" s="40" t="str">
        <f aca="false">IF($C90="","",N($L90)*N($K90))</f>
        <v/>
      </c>
      <c r="N90" s="17" t="str">
        <f aca="false">IF($C90="","",MAX(1,IFERROR(INDEX(⑥商品照会CSV!$AK$2:$AK$3001,MATCH($C90,⑥商品照会CSV!$A$2:$A$3001,0)),1)))</f>
        <v/>
      </c>
      <c r="O90" s="12" t="str">
        <f aca="false">IF($C90="","",IFERROR(IF(INDEX(⑥商品照会CSV!$AN$2:$AN$3001,MATCH($C90,⑥商品照会CSV!$A$2:$A$3001,0))=1,"バラ",IF(INDEX(⑥商品照会CSV!$AM$2:$AM$3001,MATCH($C90,⑥商品照会CSV!$A$2:$A$3001,0))=1,"中間包装","ケース")),"ケース"))</f>
        <v/>
      </c>
      <c r="P90" s="18"/>
      <c r="Q90" s="14"/>
      <c r="R90" s="17" t="str">
        <f aca="false">IF($C90="","",N($Q90)*N($K90))</f>
        <v/>
      </c>
    </row>
    <row r="91" customFormat="false" ht="15" hidden="false" customHeight="false" outlineLevel="0" collapsed="false">
      <c r="B91" s="12" t="n">
        <v>86</v>
      </c>
      <c r="C91" s="36" t="str">
        <f aca="false">IF(①在庫CSV_発注日!$M87="","",①在庫CSV_発注日!$M87&amp;"")</f>
        <v/>
      </c>
      <c r="D91" s="12" t="str">
        <f aca="false">IF($C91="","",①在庫CSV_発注日!$N87)</f>
        <v/>
      </c>
      <c r="E91" s="12" t="str">
        <f aca="false">IF($C91="","",①在庫CSV_発注日!$H87)</f>
        <v/>
      </c>
      <c r="F91" s="12" t="str">
        <f aca="false">IF($C91="","",①在庫CSV_発注日!$L87)</f>
        <v/>
      </c>
      <c r="G91" s="18"/>
      <c r="H91" s="17" t="str">
        <f aca="false">IF($C91="","",N(①在庫CSV_発注日!$Z87))</f>
        <v/>
      </c>
      <c r="I91" s="37" t="str">
        <f aca="false">IF($C91="","",SUMIFS(⑤減算マスタCSV!$L$2:$L$8001,⑤減算マスタCSV!$F$2:$F$8001,$C91,⑤減算マスタCSV!$K$2:$K$8001,1))</f>
        <v/>
      </c>
      <c r="J91" s="17" t="str">
        <f aca="false">IF($C91="","",IFERROR(INDEX(⑤減算マスタCSV!$H$2:$H$8001,MATCH($C91,⑤減算マスタCSV!$F$2:$F$8001,0)),1))</f>
        <v/>
      </c>
      <c r="K91" s="17" t="str">
        <f aca="false">IF($C91="","",MAX(1,IFERROR(INDEX(⑥商品照会CSV!$M$2:$M$3001,MATCH($C91,⑥商品照会CSV!$A$2:$A$3001,0)),1)))</f>
        <v/>
      </c>
      <c r="L91" s="40" t="str">
        <f aca="false">IF($C91="","",IFERROR(INDEX(⑥商品照会CSV!$Q$2:$Q$3001,MATCH($C91,⑥商品照会CSV!$A$2:$A$3001,0)),0))</f>
        <v/>
      </c>
      <c r="M91" s="40" t="str">
        <f aca="false">IF($C91="","",N($L91)*N($K91))</f>
        <v/>
      </c>
      <c r="N91" s="17" t="str">
        <f aca="false">IF($C91="","",MAX(1,IFERROR(INDEX(⑥商品照会CSV!$AK$2:$AK$3001,MATCH($C91,⑥商品照会CSV!$A$2:$A$3001,0)),1)))</f>
        <v/>
      </c>
      <c r="O91" s="12" t="str">
        <f aca="false">IF($C91="","",IFERROR(IF(INDEX(⑥商品照会CSV!$AN$2:$AN$3001,MATCH($C91,⑥商品照会CSV!$A$2:$A$3001,0))=1,"バラ",IF(INDEX(⑥商品照会CSV!$AM$2:$AM$3001,MATCH($C91,⑥商品照会CSV!$A$2:$A$3001,0))=1,"中間包装","ケース")),"ケース"))</f>
        <v/>
      </c>
      <c r="P91" s="18"/>
      <c r="Q91" s="14"/>
      <c r="R91" s="17" t="str">
        <f aca="false">IF($C91="","",N($Q91)*N($K91))</f>
        <v/>
      </c>
    </row>
    <row r="92" customFormat="false" ht="15" hidden="false" customHeight="false" outlineLevel="0" collapsed="false">
      <c r="B92" s="12" t="n">
        <v>87</v>
      </c>
      <c r="C92" s="36" t="str">
        <f aca="false">IF(①在庫CSV_発注日!$M88="","",①在庫CSV_発注日!$M88&amp;"")</f>
        <v/>
      </c>
      <c r="D92" s="12" t="str">
        <f aca="false">IF($C92="","",①在庫CSV_発注日!$N88)</f>
        <v/>
      </c>
      <c r="E92" s="12" t="str">
        <f aca="false">IF($C92="","",①在庫CSV_発注日!$H88)</f>
        <v/>
      </c>
      <c r="F92" s="12" t="str">
        <f aca="false">IF($C92="","",①在庫CSV_発注日!$L88)</f>
        <v/>
      </c>
      <c r="G92" s="18"/>
      <c r="H92" s="17" t="str">
        <f aca="false">IF($C92="","",N(①在庫CSV_発注日!$Z88))</f>
        <v/>
      </c>
      <c r="I92" s="37" t="str">
        <f aca="false">IF($C92="","",SUMIFS(⑤減算マスタCSV!$L$2:$L$8001,⑤減算マスタCSV!$F$2:$F$8001,$C92,⑤減算マスタCSV!$K$2:$K$8001,1))</f>
        <v/>
      </c>
      <c r="J92" s="17" t="str">
        <f aca="false">IF($C92="","",IFERROR(INDEX(⑤減算マスタCSV!$H$2:$H$8001,MATCH($C92,⑤減算マスタCSV!$F$2:$F$8001,0)),1))</f>
        <v/>
      </c>
      <c r="K92" s="17" t="str">
        <f aca="false">IF($C92="","",MAX(1,IFERROR(INDEX(⑥商品照会CSV!$M$2:$M$3001,MATCH($C92,⑥商品照会CSV!$A$2:$A$3001,0)),1)))</f>
        <v/>
      </c>
      <c r="L92" s="40" t="str">
        <f aca="false">IF($C92="","",IFERROR(INDEX(⑥商品照会CSV!$Q$2:$Q$3001,MATCH($C92,⑥商品照会CSV!$A$2:$A$3001,0)),0))</f>
        <v/>
      </c>
      <c r="M92" s="40" t="str">
        <f aca="false">IF($C92="","",N($L92)*N($K92))</f>
        <v/>
      </c>
      <c r="N92" s="17" t="str">
        <f aca="false">IF($C92="","",MAX(1,IFERROR(INDEX(⑥商品照会CSV!$AK$2:$AK$3001,MATCH($C92,⑥商品照会CSV!$A$2:$A$3001,0)),1)))</f>
        <v/>
      </c>
      <c r="O92" s="12" t="str">
        <f aca="false">IF($C92="","",IFERROR(IF(INDEX(⑥商品照会CSV!$AN$2:$AN$3001,MATCH($C92,⑥商品照会CSV!$A$2:$A$3001,0))=1,"バラ",IF(INDEX(⑥商品照会CSV!$AM$2:$AM$3001,MATCH($C92,⑥商品照会CSV!$A$2:$A$3001,0))=1,"中間包装","ケース")),"ケース"))</f>
        <v/>
      </c>
      <c r="P92" s="18"/>
      <c r="Q92" s="14"/>
      <c r="R92" s="17" t="str">
        <f aca="false">IF($C92="","",N($Q92)*N($K92))</f>
        <v/>
      </c>
    </row>
    <row r="93" customFormat="false" ht="15" hidden="false" customHeight="false" outlineLevel="0" collapsed="false">
      <c r="B93" s="12" t="n">
        <v>88</v>
      </c>
      <c r="C93" s="36" t="str">
        <f aca="false">IF(①在庫CSV_発注日!$M89="","",①在庫CSV_発注日!$M89&amp;"")</f>
        <v/>
      </c>
      <c r="D93" s="12" t="str">
        <f aca="false">IF($C93="","",①在庫CSV_発注日!$N89)</f>
        <v/>
      </c>
      <c r="E93" s="12" t="str">
        <f aca="false">IF($C93="","",①在庫CSV_発注日!$H89)</f>
        <v/>
      </c>
      <c r="F93" s="12" t="str">
        <f aca="false">IF($C93="","",①在庫CSV_発注日!$L89)</f>
        <v/>
      </c>
      <c r="G93" s="18"/>
      <c r="H93" s="17" t="str">
        <f aca="false">IF($C93="","",N(①在庫CSV_発注日!$Z89))</f>
        <v/>
      </c>
      <c r="I93" s="37" t="str">
        <f aca="false">IF($C93="","",SUMIFS(⑤減算マスタCSV!$L$2:$L$8001,⑤減算マスタCSV!$F$2:$F$8001,$C93,⑤減算マスタCSV!$K$2:$K$8001,1))</f>
        <v/>
      </c>
      <c r="J93" s="17" t="str">
        <f aca="false">IF($C93="","",IFERROR(INDEX(⑤減算マスタCSV!$H$2:$H$8001,MATCH($C93,⑤減算マスタCSV!$F$2:$F$8001,0)),1))</f>
        <v/>
      </c>
      <c r="K93" s="17" t="str">
        <f aca="false">IF($C93="","",MAX(1,IFERROR(INDEX(⑥商品照会CSV!$M$2:$M$3001,MATCH($C93,⑥商品照会CSV!$A$2:$A$3001,0)),1)))</f>
        <v/>
      </c>
      <c r="L93" s="40" t="str">
        <f aca="false">IF($C93="","",IFERROR(INDEX(⑥商品照会CSV!$Q$2:$Q$3001,MATCH($C93,⑥商品照会CSV!$A$2:$A$3001,0)),0))</f>
        <v/>
      </c>
      <c r="M93" s="40" t="str">
        <f aca="false">IF($C93="","",N($L93)*N($K93))</f>
        <v/>
      </c>
      <c r="N93" s="17" t="str">
        <f aca="false">IF($C93="","",MAX(1,IFERROR(INDEX(⑥商品照会CSV!$AK$2:$AK$3001,MATCH($C93,⑥商品照会CSV!$A$2:$A$3001,0)),1)))</f>
        <v/>
      </c>
      <c r="O93" s="12" t="str">
        <f aca="false">IF($C93="","",IFERROR(IF(INDEX(⑥商品照会CSV!$AN$2:$AN$3001,MATCH($C93,⑥商品照会CSV!$A$2:$A$3001,0))=1,"バラ",IF(INDEX(⑥商品照会CSV!$AM$2:$AM$3001,MATCH($C93,⑥商品照会CSV!$A$2:$A$3001,0))=1,"中間包装","ケース")),"ケース"))</f>
        <v/>
      </c>
      <c r="P93" s="18"/>
      <c r="Q93" s="14"/>
      <c r="R93" s="17" t="str">
        <f aca="false">IF($C93="","",N($Q93)*N($K93))</f>
        <v/>
      </c>
    </row>
    <row r="94" customFormat="false" ht="15" hidden="false" customHeight="false" outlineLevel="0" collapsed="false">
      <c r="B94" s="12" t="n">
        <v>89</v>
      </c>
      <c r="C94" s="36" t="str">
        <f aca="false">IF(①在庫CSV_発注日!$M90="","",①在庫CSV_発注日!$M90&amp;"")</f>
        <v/>
      </c>
      <c r="D94" s="12" t="str">
        <f aca="false">IF($C94="","",①在庫CSV_発注日!$N90)</f>
        <v/>
      </c>
      <c r="E94" s="12" t="str">
        <f aca="false">IF($C94="","",①在庫CSV_発注日!$H90)</f>
        <v/>
      </c>
      <c r="F94" s="12" t="str">
        <f aca="false">IF($C94="","",①在庫CSV_発注日!$L90)</f>
        <v/>
      </c>
      <c r="G94" s="18"/>
      <c r="H94" s="17" t="str">
        <f aca="false">IF($C94="","",N(①在庫CSV_発注日!$Z90))</f>
        <v/>
      </c>
      <c r="I94" s="37" t="str">
        <f aca="false">IF($C94="","",SUMIFS(⑤減算マスタCSV!$L$2:$L$8001,⑤減算マスタCSV!$F$2:$F$8001,$C94,⑤減算マスタCSV!$K$2:$K$8001,1))</f>
        <v/>
      </c>
      <c r="J94" s="17" t="str">
        <f aca="false">IF($C94="","",IFERROR(INDEX(⑤減算マスタCSV!$H$2:$H$8001,MATCH($C94,⑤減算マスタCSV!$F$2:$F$8001,0)),1))</f>
        <v/>
      </c>
      <c r="K94" s="17" t="str">
        <f aca="false">IF($C94="","",MAX(1,IFERROR(INDEX(⑥商品照会CSV!$M$2:$M$3001,MATCH($C94,⑥商品照会CSV!$A$2:$A$3001,0)),1)))</f>
        <v/>
      </c>
      <c r="L94" s="40" t="str">
        <f aca="false">IF($C94="","",IFERROR(INDEX(⑥商品照会CSV!$Q$2:$Q$3001,MATCH($C94,⑥商品照会CSV!$A$2:$A$3001,0)),0))</f>
        <v/>
      </c>
      <c r="M94" s="40" t="str">
        <f aca="false">IF($C94="","",N($L94)*N($K94))</f>
        <v/>
      </c>
      <c r="N94" s="17" t="str">
        <f aca="false">IF($C94="","",MAX(1,IFERROR(INDEX(⑥商品照会CSV!$AK$2:$AK$3001,MATCH($C94,⑥商品照会CSV!$A$2:$A$3001,0)),1)))</f>
        <v/>
      </c>
      <c r="O94" s="12" t="str">
        <f aca="false">IF($C94="","",IFERROR(IF(INDEX(⑥商品照会CSV!$AN$2:$AN$3001,MATCH($C94,⑥商品照会CSV!$A$2:$A$3001,0))=1,"バラ",IF(INDEX(⑥商品照会CSV!$AM$2:$AM$3001,MATCH($C94,⑥商品照会CSV!$A$2:$A$3001,0))=1,"中間包装","ケース")),"ケース"))</f>
        <v/>
      </c>
      <c r="P94" s="18"/>
      <c r="Q94" s="14"/>
      <c r="R94" s="17" t="str">
        <f aca="false">IF($C94="","",N($Q94)*N($K94))</f>
        <v/>
      </c>
    </row>
    <row r="95" customFormat="false" ht="15" hidden="false" customHeight="false" outlineLevel="0" collapsed="false">
      <c r="B95" s="12" t="n">
        <v>90</v>
      </c>
      <c r="C95" s="36" t="str">
        <f aca="false">IF(①在庫CSV_発注日!$M91="","",①在庫CSV_発注日!$M91&amp;"")</f>
        <v/>
      </c>
      <c r="D95" s="12" t="str">
        <f aca="false">IF($C95="","",①在庫CSV_発注日!$N91)</f>
        <v/>
      </c>
      <c r="E95" s="12" t="str">
        <f aca="false">IF($C95="","",①在庫CSV_発注日!$H91)</f>
        <v/>
      </c>
      <c r="F95" s="12" t="str">
        <f aca="false">IF($C95="","",①在庫CSV_発注日!$L91)</f>
        <v/>
      </c>
      <c r="G95" s="18"/>
      <c r="H95" s="17" t="str">
        <f aca="false">IF($C95="","",N(①在庫CSV_発注日!$Z91))</f>
        <v/>
      </c>
      <c r="I95" s="37" t="str">
        <f aca="false">IF($C95="","",SUMIFS(⑤減算マスタCSV!$L$2:$L$8001,⑤減算マスタCSV!$F$2:$F$8001,$C95,⑤減算マスタCSV!$K$2:$K$8001,1))</f>
        <v/>
      </c>
      <c r="J95" s="17" t="str">
        <f aca="false">IF($C95="","",IFERROR(INDEX(⑤減算マスタCSV!$H$2:$H$8001,MATCH($C95,⑤減算マスタCSV!$F$2:$F$8001,0)),1))</f>
        <v/>
      </c>
      <c r="K95" s="17" t="str">
        <f aca="false">IF($C95="","",MAX(1,IFERROR(INDEX(⑥商品照会CSV!$M$2:$M$3001,MATCH($C95,⑥商品照会CSV!$A$2:$A$3001,0)),1)))</f>
        <v/>
      </c>
      <c r="L95" s="40" t="str">
        <f aca="false">IF($C95="","",IFERROR(INDEX(⑥商品照会CSV!$Q$2:$Q$3001,MATCH($C95,⑥商品照会CSV!$A$2:$A$3001,0)),0))</f>
        <v/>
      </c>
      <c r="M95" s="40" t="str">
        <f aca="false">IF($C95="","",N($L95)*N($K95))</f>
        <v/>
      </c>
      <c r="N95" s="17" t="str">
        <f aca="false">IF($C95="","",MAX(1,IFERROR(INDEX(⑥商品照会CSV!$AK$2:$AK$3001,MATCH($C95,⑥商品照会CSV!$A$2:$A$3001,0)),1)))</f>
        <v/>
      </c>
      <c r="O95" s="12" t="str">
        <f aca="false">IF($C95="","",IFERROR(IF(INDEX(⑥商品照会CSV!$AN$2:$AN$3001,MATCH($C95,⑥商品照会CSV!$A$2:$A$3001,0))=1,"バラ",IF(INDEX(⑥商品照会CSV!$AM$2:$AM$3001,MATCH($C95,⑥商品照会CSV!$A$2:$A$3001,0))=1,"中間包装","ケース")),"ケース"))</f>
        <v/>
      </c>
      <c r="P95" s="18"/>
      <c r="Q95" s="14"/>
      <c r="R95" s="17" t="str">
        <f aca="false">IF($C95="","",N($Q95)*N($K95))</f>
        <v/>
      </c>
    </row>
    <row r="96" customFormat="false" ht="15" hidden="false" customHeight="false" outlineLevel="0" collapsed="false">
      <c r="B96" s="12" t="n">
        <v>91</v>
      </c>
      <c r="C96" s="36" t="str">
        <f aca="false">IF(①在庫CSV_発注日!$M92="","",①在庫CSV_発注日!$M92&amp;"")</f>
        <v/>
      </c>
      <c r="D96" s="12" t="str">
        <f aca="false">IF($C96="","",①在庫CSV_発注日!$N92)</f>
        <v/>
      </c>
      <c r="E96" s="12" t="str">
        <f aca="false">IF($C96="","",①在庫CSV_発注日!$H92)</f>
        <v/>
      </c>
      <c r="F96" s="12" t="str">
        <f aca="false">IF($C96="","",①在庫CSV_発注日!$L92)</f>
        <v/>
      </c>
      <c r="G96" s="18"/>
      <c r="H96" s="17" t="str">
        <f aca="false">IF($C96="","",N(①在庫CSV_発注日!$Z92))</f>
        <v/>
      </c>
      <c r="I96" s="37" t="str">
        <f aca="false">IF($C96="","",SUMIFS(⑤減算マスタCSV!$L$2:$L$8001,⑤減算マスタCSV!$F$2:$F$8001,$C96,⑤減算マスタCSV!$K$2:$K$8001,1))</f>
        <v/>
      </c>
      <c r="J96" s="17" t="str">
        <f aca="false">IF($C96="","",IFERROR(INDEX(⑤減算マスタCSV!$H$2:$H$8001,MATCH($C96,⑤減算マスタCSV!$F$2:$F$8001,0)),1))</f>
        <v/>
      </c>
      <c r="K96" s="17" t="str">
        <f aca="false">IF($C96="","",MAX(1,IFERROR(INDEX(⑥商品照会CSV!$M$2:$M$3001,MATCH($C96,⑥商品照会CSV!$A$2:$A$3001,0)),1)))</f>
        <v/>
      </c>
      <c r="L96" s="40" t="str">
        <f aca="false">IF($C96="","",IFERROR(INDEX(⑥商品照会CSV!$Q$2:$Q$3001,MATCH($C96,⑥商品照会CSV!$A$2:$A$3001,0)),0))</f>
        <v/>
      </c>
      <c r="M96" s="40" t="str">
        <f aca="false">IF($C96="","",N($L96)*N($K96))</f>
        <v/>
      </c>
      <c r="N96" s="17" t="str">
        <f aca="false">IF($C96="","",MAX(1,IFERROR(INDEX(⑥商品照会CSV!$AK$2:$AK$3001,MATCH($C96,⑥商品照会CSV!$A$2:$A$3001,0)),1)))</f>
        <v/>
      </c>
      <c r="O96" s="12" t="str">
        <f aca="false">IF($C96="","",IFERROR(IF(INDEX(⑥商品照会CSV!$AN$2:$AN$3001,MATCH($C96,⑥商品照会CSV!$A$2:$A$3001,0))=1,"バラ",IF(INDEX(⑥商品照会CSV!$AM$2:$AM$3001,MATCH($C96,⑥商品照会CSV!$A$2:$A$3001,0))=1,"中間包装","ケース")),"ケース"))</f>
        <v/>
      </c>
      <c r="P96" s="18"/>
      <c r="Q96" s="14"/>
      <c r="R96" s="17" t="str">
        <f aca="false">IF($C96="","",N($Q96)*N($K96))</f>
        <v/>
      </c>
    </row>
    <row r="97" customFormat="false" ht="15" hidden="false" customHeight="false" outlineLevel="0" collapsed="false">
      <c r="B97" s="12" t="n">
        <v>92</v>
      </c>
      <c r="C97" s="36" t="str">
        <f aca="false">IF(①在庫CSV_発注日!$M93="","",①在庫CSV_発注日!$M93&amp;"")</f>
        <v/>
      </c>
      <c r="D97" s="12" t="str">
        <f aca="false">IF($C97="","",①在庫CSV_発注日!$N93)</f>
        <v/>
      </c>
      <c r="E97" s="12" t="str">
        <f aca="false">IF($C97="","",①在庫CSV_発注日!$H93)</f>
        <v/>
      </c>
      <c r="F97" s="12" t="str">
        <f aca="false">IF($C97="","",①在庫CSV_発注日!$L93)</f>
        <v/>
      </c>
      <c r="G97" s="18"/>
      <c r="H97" s="17" t="str">
        <f aca="false">IF($C97="","",N(①在庫CSV_発注日!$Z93))</f>
        <v/>
      </c>
      <c r="I97" s="37" t="str">
        <f aca="false">IF($C97="","",SUMIFS(⑤減算マスタCSV!$L$2:$L$8001,⑤減算マスタCSV!$F$2:$F$8001,$C97,⑤減算マスタCSV!$K$2:$K$8001,1))</f>
        <v/>
      </c>
      <c r="J97" s="17" t="str">
        <f aca="false">IF($C97="","",IFERROR(INDEX(⑤減算マスタCSV!$H$2:$H$8001,MATCH($C97,⑤減算マスタCSV!$F$2:$F$8001,0)),1))</f>
        <v/>
      </c>
      <c r="K97" s="17" t="str">
        <f aca="false">IF($C97="","",MAX(1,IFERROR(INDEX(⑥商品照会CSV!$M$2:$M$3001,MATCH($C97,⑥商品照会CSV!$A$2:$A$3001,0)),1)))</f>
        <v/>
      </c>
      <c r="L97" s="40" t="str">
        <f aca="false">IF($C97="","",IFERROR(INDEX(⑥商品照会CSV!$Q$2:$Q$3001,MATCH($C97,⑥商品照会CSV!$A$2:$A$3001,0)),0))</f>
        <v/>
      </c>
      <c r="M97" s="40" t="str">
        <f aca="false">IF($C97="","",N($L97)*N($K97))</f>
        <v/>
      </c>
      <c r="N97" s="17" t="str">
        <f aca="false">IF($C97="","",MAX(1,IFERROR(INDEX(⑥商品照会CSV!$AK$2:$AK$3001,MATCH($C97,⑥商品照会CSV!$A$2:$A$3001,0)),1)))</f>
        <v/>
      </c>
      <c r="O97" s="12" t="str">
        <f aca="false">IF($C97="","",IFERROR(IF(INDEX(⑥商品照会CSV!$AN$2:$AN$3001,MATCH($C97,⑥商品照会CSV!$A$2:$A$3001,0))=1,"バラ",IF(INDEX(⑥商品照会CSV!$AM$2:$AM$3001,MATCH($C97,⑥商品照会CSV!$A$2:$A$3001,0))=1,"中間包装","ケース")),"ケース"))</f>
        <v/>
      </c>
      <c r="P97" s="18"/>
      <c r="Q97" s="14"/>
      <c r="R97" s="17" t="str">
        <f aca="false">IF($C97="","",N($Q97)*N($K97))</f>
        <v/>
      </c>
    </row>
    <row r="98" customFormat="false" ht="15" hidden="false" customHeight="false" outlineLevel="0" collapsed="false">
      <c r="B98" s="12" t="n">
        <v>93</v>
      </c>
      <c r="C98" s="36" t="str">
        <f aca="false">IF(①在庫CSV_発注日!$M94="","",①在庫CSV_発注日!$M94&amp;"")</f>
        <v/>
      </c>
      <c r="D98" s="12" t="str">
        <f aca="false">IF($C98="","",①在庫CSV_発注日!$N94)</f>
        <v/>
      </c>
      <c r="E98" s="12" t="str">
        <f aca="false">IF($C98="","",①在庫CSV_発注日!$H94)</f>
        <v/>
      </c>
      <c r="F98" s="12" t="str">
        <f aca="false">IF($C98="","",①在庫CSV_発注日!$L94)</f>
        <v/>
      </c>
      <c r="G98" s="18"/>
      <c r="H98" s="17" t="str">
        <f aca="false">IF($C98="","",N(①在庫CSV_発注日!$Z94))</f>
        <v/>
      </c>
      <c r="I98" s="37" t="str">
        <f aca="false">IF($C98="","",SUMIFS(⑤減算マスタCSV!$L$2:$L$8001,⑤減算マスタCSV!$F$2:$F$8001,$C98,⑤減算マスタCSV!$K$2:$K$8001,1))</f>
        <v/>
      </c>
      <c r="J98" s="17" t="str">
        <f aca="false">IF($C98="","",IFERROR(INDEX(⑤減算マスタCSV!$H$2:$H$8001,MATCH($C98,⑤減算マスタCSV!$F$2:$F$8001,0)),1))</f>
        <v/>
      </c>
      <c r="K98" s="17" t="str">
        <f aca="false">IF($C98="","",MAX(1,IFERROR(INDEX(⑥商品照会CSV!$M$2:$M$3001,MATCH($C98,⑥商品照会CSV!$A$2:$A$3001,0)),1)))</f>
        <v/>
      </c>
      <c r="L98" s="40" t="str">
        <f aca="false">IF($C98="","",IFERROR(INDEX(⑥商品照会CSV!$Q$2:$Q$3001,MATCH($C98,⑥商品照会CSV!$A$2:$A$3001,0)),0))</f>
        <v/>
      </c>
      <c r="M98" s="40" t="str">
        <f aca="false">IF($C98="","",N($L98)*N($K98))</f>
        <v/>
      </c>
      <c r="N98" s="17" t="str">
        <f aca="false">IF($C98="","",MAX(1,IFERROR(INDEX(⑥商品照会CSV!$AK$2:$AK$3001,MATCH($C98,⑥商品照会CSV!$A$2:$A$3001,0)),1)))</f>
        <v/>
      </c>
      <c r="O98" s="12" t="str">
        <f aca="false">IF($C98="","",IFERROR(IF(INDEX(⑥商品照会CSV!$AN$2:$AN$3001,MATCH($C98,⑥商品照会CSV!$A$2:$A$3001,0))=1,"バラ",IF(INDEX(⑥商品照会CSV!$AM$2:$AM$3001,MATCH($C98,⑥商品照会CSV!$A$2:$A$3001,0))=1,"中間包装","ケース")),"ケース"))</f>
        <v/>
      </c>
      <c r="P98" s="18"/>
      <c r="Q98" s="14"/>
      <c r="R98" s="17" t="str">
        <f aca="false">IF($C98="","",N($Q98)*N($K98))</f>
        <v/>
      </c>
    </row>
    <row r="99" customFormat="false" ht="15" hidden="false" customHeight="false" outlineLevel="0" collapsed="false">
      <c r="B99" s="12" t="n">
        <v>94</v>
      </c>
      <c r="C99" s="36" t="str">
        <f aca="false">IF(①在庫CSV_発注日!$M95="","",①在庫CSV_発注日!$M95&amp;"")</f>
        <v/>
      </c>
      <c r="D99" s="12" t="str">
        <f aca="false">IF($C99="","",①在庫CSV_発注日!$N95)</f>
        <v/>
      </c>
      <c r="E99" s="12" t="str">
        <f aca="false">IF($C99="","",①在庫CSV_発注日!$H95)</f>
        <v/>
      </c>
      <c r="F99" s="12" t="str">
        <f aca="false">IF($C99="","",①在庫CSV_発注日!$L95)</f>
        <v/>
      </c>
      <c r="G99" s="18"/>
      <c r="H99" s="17" t="str">
        <f aca="false">IF($C99="","",N(①在庫CSV_発注日!$Z95))</f>
        <v/>
      </c>
      <c r="I99" s="37" t="str">
        <f aca="false">IF($C99="","",SUMIFS(⑤減算マスタCSV!$L$2:$L$8001,⑤減算マスタCSV!$F$2:$F$8001,$C99,⑤減算マスタCSV!$K$2:$K$8001,1))</f>
        <v/>
      </c>
      <c r="J99" s="17" t="str">
        <f aca="false">IF($C99="","",IFERROR(INDEX(⑤減算マスタCSV!$H$2:$H$8001,MATCH($C99,⑤減算マスタCSV!$F$2:$F$8001,0)),1))</f>
        <v/>
      </c>
      <c r="K99" s="17" t="str">
        <f aca="false">IF($C99="","",MAX(1,IFERROR(INDEX(⑥商品照会CSV!$M$2:$M$3001,MATCH($C99,⑥商品照会CSV!$A$2:$A$3001,0)),1)))</f>
        <v/>
      </c>
      <c r="L99" s="40" t="str">
        <f aca="false">IF($C99="","",IFERROR(INDEX(⑥商品照会CSV!$Q$2:$Q$3001,MATCH($C99,⑥商品照会CSV!$A$2:$A$3001,0)),0))</f>
        <v/>
      </c>
      <c r="M99" s="40" t="str">
        <f aca="false">IF($C99="","",N($L99)*N($K99))</f>
        <v/>
      </c>
      <c r="N99" s="17" t="str">
        <f aca="false">IF($C99="","",MAX(1,IFERROR(INDEX(⑥商品照会CSV!$AK$2:$AK$3001,MATCH($C99,⑥商品照会CSV!$A$2:$A$3001,0)),1)))</f>
        <v/>
      </c>
      <c r="O99" s="12" t="str">
        <f aca="false">IF($C99="","",IFERROR(IF(INDEX(⑥商品照会CSV!$AN$2:$AN$3001,MATCH($C99,⑥商品照会CSV!$A$2:$A$3001,0))=1,"バラ",IF(INDEX(⑥商品照会CSV!$AM$2:$AM$3001,MATCH($C99,⑥商品照会CSV!$A$2:$A$3001,0))=1,"中間包装","ケース")),"ケース"))</f>
        <v/>
      </c>
      <c r="P99" s="18"/>
      <c r="Q99" s="14"/>
      <c r="R99" s="17" t="str">
        <f aca="false">IF($C99="","",N($Q99)*N($K99))</f>
        <v/>
      </c>
    </row>
    <row r="100" customFormat="false" ht="15" hidden="false" customHeight="false" outlineLevel="0" collapsed="false">
      <c r="B100" s="12" t="n">
        <v>95</v>
      </c>
      <c r="C100" s="36" t="str">
        <f aca="false">IF(①在庫CSV_発注日!$M96="","",①在庫CSV_発注日!$M96&amp;"")</f>
        <v/>
      </c>
      <c r="D100" s="12" t="str">
        <f aca="false">IF($C100="","",①在庫CSV_発注日!$N96)</f>
        <v/>
      </c>
      <c r="E100" s="12" t="str">
        <f aca="false">IF($C100="","",①在庫CSV_発注日!$H96)</f>
        <v/>
      </c>
      <c r="F100" s="12" t="str">
        <f aca="false">IF($C100="","",①在庫CSV_発注日!$L96)</f>
        <v/>
      </c>
      <c r="G100" s="18"/>
      <c r="H100" s="17" t="str">
        <f aca="false">IF($C100="","",N(①在庫CSV_発注日!$Z96))</f>
        <v/>
      </c>
      <c r="I100" s="37" t="str">
        <f aca="false">IF($C100="","",SUMIFS(⑤減算マスタCSV!$L$2:$L$8001,⑤減算マスタCSV!$F$2:$F$8001,$C100,⑤減算マスタCSV!$K$2:$K$8001,1))</f>
        <v/>
      </c>
      <c r="J100" s="17" t="str">
        <f aca="false">IF($C100="","",IFERROR(INDEX(⑤減算マスタCSV!$H$2:$H$8001,MATCH($C100,⑤減算マスタCSV!$F$2:$F$8001,0)),1))</f>
        <v/>
      </c>
      <c r="K100" s="17" t="str">
        <f aca="false">IF($C100="","",MAX(1,IFERROR(INDEX(⑥商品照会CSV!$M$2:$M$3001,MATCH($C100,⑥商品照会CSV!$A$2:$A$3001,0)),1)))</f>
        <v/>
      </c>
      <c r="L100" s="40" t="str">
        <f aca="false">IF($C100="","",IFERROR(INDEX(⑥商品照会CSV!$Q$2:$Q$3001,MATCH($C100,⑥商品照会CSV!$A$2:$A$3001,0)),0))</f>
        <v/>
      </c>
      <c r="M100" s="40" t="str">
        <f aca="false">IF($C100="","",N($L100)*N($K100))</f>
        <v/>
      </c>
      <c r="N100" s="17" t="str">
        <f aca="false">IF($C100="","",MAX(1,IFERROR(INDEX(⑥商品照会CSV!$AK$2:$AK$3001,MATCH($C100,⑥商品照会CSV!$A$2:$A$3001,0)),1)))</f>
        <v/>
      </c>
      <c r="O100" s="12" t="str">
        <f aca="false">IF($C100="","",IFERROR(IF(INDEX(⑥商品照会CSV!$AN$2:$AN$3001,MATCH($C100,⑥商品照会CSV!$A$2:$A$3001,0))=1,"バラ",IF(INDEX(⑥商品照会CSV!$AM$2:$AM$3001,MATCH($C100,⑥商品照会CSV!$A$2:$A$3001,0))=1,"中間包装","ケース")),"ケース"))</f>
        <v/>
      </c>
      <c r="P100" s="18"/>
      <c r="Q100" s="14"/>
      <c r="R100" s="17" t="str">
        <f aca="false">IF($C100="","",N($Q100)*N($K100))</f>
        <v/>
      </c>
    </row>
    <row r="101" customFormat="false" ht="15" hidden="false" customHeight="false" outlineLevel="0" collapsed="false">
      <c r="B101" s="12" t="n">
        <v>96</v>
      </c>
      <c r="C101" s="36" t="str">
        <f aca="false">IF(①在庫CSV_発注日!$M97="","",①在庫CSV_発注日!$M97&amp;"")</f>
        <v/>
      </c>
      <c r="D101" s="12" t="str">
        <f aca="false">IF($C101="","",①在庫CSV_発注日!$N97)</f>
        <v/>
      </c>
      <c r="E101" s="12" t="str">
        <f aca="false">IF($C101="","",①在庫CSV_発注日!$H97)</f>
        <v/>
      </c>
      <c r="F101" s="12" t="str">
        <f aca="false">IF($C101="","",①在庫CSV_発注日!$L97)</f>
        <v/>
      </c>
      <c r="G101" s="18"/>
      <c r="H101" s="17" t="str">
        <f aca="false">IF($C101="","",N(①在庫CSV_発注日!$Z97))</f>
        <v/>
      </c>
      <c r="I101" s="37" t="str">
        <f aca="false">IF($C101="","",SUMIFS(⑤減算マスタCSV!$L$2:$L$8001,⑤減算マスタCSV!$F$2:$F$8001,$C101,⑤減算マスタCSV!$K$2:$K$8001,1))</f>
        <v/>
      </c>
      <c r="J101" s="17" t="str">
        <f aca="false">IF($C101="","",IFERROR(INDEX(⑤減算マスタCSV!$H$2:$H$8001,MATCH($C101,⑤減算マスタCSV!$F$2:$F$8001,0)),1))</f>
        <v/>
      </c>
      <c r="K101" s="17" t="str">
        <f aca="false">IF($C101="","",MAX(1,IFERROR(INDEX(⑥商品照会CSV!$M$2:$M$3001,MATCH($C101,⑥商品照会CSV!$A$2:$A$3001,0)),1)))</f>
        <v/>
      </c>
      <c r="L101" s="40" t="str">
        <f aca="false">IF($C101="","",IFERROR(INDEX(⑥商品照会CSV!$Q$2:$Q$3001,MATCH($C101,⑥商品照会CSV!$A$2:$A$3001,0)),0))</f>
        <v/>
      </c>
      <c r="M101" s="40" t="str">
        <f aca="false">IF($C101="","",N($L101)*N($K101))</f>
        <v/>
      </c>
      <c r="N101" s="17" t="str">
        <f aca="false">IF($C101="","",MAX(1,IFERROR(INDEX(⑥商品照会CSV!$AK$2:$AK$3001,MATCH($C101,⑥商品照会CSV!$A$2:$A$3001,0)),1)))</f>
        <v/>
      </c>
      <c r="O101" s="12" t="str">
        <f aca="false">IF($C101="","",IFERROR(IF(INDEX(⑥商品照会CSV!$AN$2:$AN$3001,MATCH($C101,⑥商品照会CSV!$A$2:$A$3001,0))=1,"バラ",IF(INDEX(⑥商品照会CSV!$AM$2:$AM$3001,MATCH($C101,⑥商品照会CSV!$A$2:$A$3001,0))=1,"中間包装","ケース")),"ケース"))</f>
        <v/>
      </c>
      <c r="P101" s="18"/>
      <c r="Q101" s="14"/>
      <c r="R101" s="17" t="str">
        <f aca="false">IF($C101="","",N($Q101)*N($K101))</f>
        <v/>
      </c>
    </row>
    <row r="102" customFormat="false" ht="15" hidden="false" customHeight="false" outlineLevel="0" collapsed="false">
      <c r="B102" s="12" t="n">
        <v>97</v>
      </c>
      <c r="C102" s="36" t="str">
        <f aca="false">IF(①在庫CSV_発注日!$M98="","",①在庫CSV_発注日!$M98&amp;"")</f>
        <v/>
      </c>
      <c r="D102" s="12" t="str">
        <f aca="false">IF($C102="","",①在庫CSV_発注日!$N98)</f>
        <v/>
      </c>
      <c r="E102" s="12" t="str">
        <f aca="false">IF($C102="","",①在庫CSV_発注日!$H98)</f>
        <v/>
      </c>
      <c r="F102" s="12" t="str">
        <f aca="false">IF($C102="","",①在庫CSV_発注日!$L98)</f>
        <v/>
      </c>
      <c r="G102" s="18"/>
      <c r="H102" s="17" t="str">
        <f aca="false">IF($C102="","",N(①在庫CSV_発注日!$Z98))</f>
        <v/>
      </c>
      <c r="I102" s="37" t="str">
        <f aca="false">IF($C102="","",SUMIFS(⑤減算マスタCSV!$L$2:$L$8001,⑤減算マスタCSV!$F$2:$F$8001,$C102,⑤減算マスタCSV!$K$2:$K$8001,1))</f>
        <v/>
      </c>
      <c r="J102" s="17" t="str">
        <f aca="false">IF($C102="","",IFERROR(INDEX(⑤減算マスタCSV!$H$2:$H$8001,MATCH($C102,⑤減算マスタCSV!$F$2:$F$8001,0)),1))</f>
        <v/>
      </c>
      <c r="K102" s="17" t="str">
        <f aca="false">IF($C102="","",MAX(1,IFERROR(INDEX(⑥商品照会CSV!$M$2:$M$3001,MATCH($C102,⑥商品照会CSV!$A$2:$A$3001,0)),1)))</f>
        <v/>
      </c>
      <c r="L102" s="40" t="str">
        <f aca="false">IF($C102="","",IFERROR(INDEX(⑥商品照会CSV!$Q$2:$Q$3001,MATCH($C102,⑥商品照会CSV!$A$2:$A$3001,0)),0))</f>
        <v/>
      </c>
      <c r="M102" s="40" t="str">
        <f aca="false">IF($C102="","",N($L102)*N($K102))</f>
        <v/>
      </c>
      <c r="N102" s="17" t="str">
        <f aca="false">IF($C102="","",MAX(1,IFERROR(INDEX(⑥商品照会CSV!$AK$2:$AK$3001,MATCH($C102,⑥商品照会CSV!$A$2:$A$3001,0)),1)))</f>
        <v/>
      </c>
      <c r="O102" s="12" t="str">
        <f aca="false">IF($C102="","",IFERROR(IF(INDEX(⑥商品照会CSV!$AN$2:$AN$3001,MATCH($C102,⑥商品照会CSV!$A$2:$A$3001,0))=1,"バラ",IF(INDEX(⑥商品照会CSV!$AM$2:$AM$3001,MATCH($C102,⑥商品照会CSV!$A$2:$A$3001,0))=1,"中間包装","ケース")),"ケース"))</f>
        <v/>
      </c>
      <c r="P102" s="18"/>
      <c r="Q102" s="14"/>
      <c r="R102" s="17" t="str">
        <f aca="false">IF($C102="","",N($Q102)*N($K102))</f>
        <v/>
      </c>
    </row>
    <row r="103" customFormat="false" ht="15" hidden="false" customHeight="false" outlineLevel="0" collapsed="false">
      <c r="B103" s="12" t="n">
        <v>98</v>
      </c>
      <c r="C103" s="36" t="str">
        <f aca="false">IF(①在庫CSV_発注日!$M99="","",①在庫CSV_発注日!$M99&amp;"")</f>
        <v/>
      </c>
      <c r="D103" s="12" t="str">
        <f aca="false">IF($C103="","",①在庫CSV_発注日!$N99)</f>
        <v/>
      </c>
      <c r="E103" s="12" t="str">
        <f aca="false">IF($C103="","",①在庫CSV_発注日!$H99)</f>
        <v/>
      </c>
      <c r="F103" s="12" t="str">
        <f aca="false">IF($C103="","",①在庫CSV_発注日!$L99)</f>
        <v/>
      </c>
      <c r="G103" s="18"/>
      <c r="H103" s="17" t="str">
        <f aca="false">IF($C103="","",N(①在庫CSV_発注日!$Z99))</f>
        <v/>
      </c>
      <c r="I103" s="37" t="str">
        <f aca="false">IF($C103="","",SUMIFS(⑤減算マスタCSV!$L$2:$L$8001,⑤減算マスタCSV!$F$2:$F$8001,$C103,⑤減算マスタCSV!$K$2:$K$8001,1))</f>
        <v/>
      </c>
      <c r="J103" s="17" t="str">
        <f aca="false">IF($C103="","",IFERROR(INDEX(⑤減算マスタCSV!$H$2:$H$8001,MATCH($C103,⑤減算マスタCSV!$F$2:$F$8001,0)),1))</f>
        <v/>
      </c>
      <c r="K103" s="17" t="str">
        <f aca="false">IF($C103="","",MAX(1,IFERROR(INDEX(⑥商品照会CSV!$M$2:$M$3001,MATCH($C103,⑥商品照会CSV!$A$2:$A$3001,0)),1)))</f>
        <v/>
      </c>
      <c r="L103" s="40" t="str">
        <f aca="false">IF($C103="","",IFERROR(INDEX(⑥商品照会CSV!$Q$2:$Q$3001,MATCH($C103,⑥商品照会CSV!$A$2:$A$3001,0)),0))</f>
        <v/>
      </c>
      <c r="M103" s="40" t="str">
        <f aca="false">IF($C103="","",N($L103)*N($K103))</f>
        <v/>
      </c>
      <c r="N103" s="17" t="str">
        <f aca="false">IF($C103="","",MAX(1,IFERROR(INDEX(⑥商品照会CSV!$AK$2:$AK$3001,MATCH($C103,⑥商品照会CSV!$A$2:$A$3001,0)),1)))</f>
        <v/>
      </c>
      <c r="O103" s="12" t="str">
        <f aca="false">IF($C103="","",IFERROR(IF(INDEX(⑥商品照会CSV!$AN$2:$AN$3001,MATCH($C103,⑥商品照会CSV!$A$2:$A$3001,0))=1,"バラ",IF(INDEX(⑥商品照会CSV!$AM$2:$AM$3001,MATCH($C103,⑥商品照会CSV!$A$2:$A$3001,0))=1,"中間包装","ケース")),"ケース"))</f>
        <v/>
      </c>
      <c r="P103" s="18"/>
      <c r="Q103" s="14"/>
      <c r="R103" s="17" t="str">
        <f aca="false">IF($C103="","",N($Q103)*N($K103))</f>
        <v/>
      </c>
    </row>
    <row r="104" customFormat="false" ht="15" hidden="false" customHeight="false" outlineLevel="0" collapsed="false">
      <c r="B104" s="12" t="n">
        <v>99</v>
      </c>
      <c r="C104" s="36" t="str">
        <f aca="false">IF(①在庫CSV_発注日!$M100="","",①在庫CSV_発注日!$M100&amp;"")</f>
        <v/>
      </c>
      <c r="D104" s="12" t="str">
        <f aca="false">IF($C104="","",①在庫CSV_発注日!$N100)</f>
        <v/>
      </c>
      <c r="E104" s="12" t="str">
        <f aca="false">IF($C104="","",①在庫CSV_発注日!$H100)</f>
        <v/>
      </c>
      <c r="F104" s="12" t="str">
        <f aca="false">IF($C104="","",①在庫CSV_発注日!$L100)</f>
        <v/>
      </c>
      <c r="G104" s="18"/>
      <c r="H104" s="17" t="str">
        <f aca="false">IF($C104="","",N(①在庫CSV_発注日!$Z100))</f>
        <v/>
      </c>
      <c r="I104" s="37" t="str">
        <f aca="false">IF($C104="","",SUMIFS(⑤減算マスタCSV!$L$2:$L$8001,⑤減算マスタCSV!$F$2:$F$8001,$C104,⑤減算マスタCSV!$K$2:$K$8001,1))</f>
        <v/>
      </c>
      <c r="J104" s="17" t="str">
        <f aca="false">IF($C104="","",IFERROR(INDEX(⑤減算マスタCSV!$H$2:$H$8001,MATCH($C104,⑤減算マスタCSV!$F$2:$F$8001,0)),1))</f>
        <v/>
      </c>
      <c r="K104" s="17" t="str">
        <f aca="false">IF($C104="","",MAX(1,IFERROR(INDEX(⑥商品照会CSV!$M$2:$M$3001,MATCH($C104,⑥商品照会CSV!$A$2:$A$3001,0)),1)))</f>
        <v/>
      </c>
      <c r="L104" s="40" t="str">
        <f aca="false">IF($C104="","",IFERROR(INDEX(⑥商品照会CSV!$Q$2:$Q$3001,MATCH($C104,⑥商品照会CSV!$A$2:$A$3001,0)),0))</f>
        <v/>
      </c>
      <c r="M104" s="40" t="str">
        <f aca="false">IF($C104="","",N($L104)*N($K104))</f>
        <v/>
      </c>
      <c r="N104" s="17" t="str">
        <f aca="false">IF($C104="","",MAX(1,IFERROR(INDEX(⑥商品照会CSV!$AK$2:$AK$3001,MATCH($C104,⑥商品照会CSV!$A$2:$A$3001,0)),1)))</f>
        <v/>
      </c>
      <c r="O104" s="12" t="str">
        <f aca="false">IF($C104="","",IFERROR(IF(INDEX(⑥商品照会CSV!$AN$2:$AN$3001,MATCH($C104,⑥商品照会CSV!$A$2:$A$3001,0))=1,"バラ",IF(INDEX(⑥商品照会CSV!$AM$2:$AM$3001,MATCH($C104,⑥商品照会CSV!$A$2:$A$3001,0))=1,"中間包装","ケース")),"ケース"))</f>
        <v/>
      </c>
      <c r="P104" s="18"/>
      <c r="Q104" s="14"/>
      <c r="R104" s="17" t="str">
        <f aca="false">IF($C104="","",N($Q104)*N($K104))</f>
        <v/>
      </c>
    </row>
    <row r="105" customFormat="false" ht="15" hidden="false" customHeight="false" outlineLevel="0" collapsed="false">
      <c r="B105" s="12" t="n">
        <v>100</v>
      </c>
      <c r="C105" s="36" t="str">
        <f aca="false">IF(①在庫CSV_発注日!$M101="","",①在庫CSV_発注日!$M101&amp;"")</f>
        <v/>
      </c>
      <c r="D105" s="12" t="str">
        <f aca="false">IF($C105="","",①在庫CSV_発注日!$N101)</f>
        <v/>
      </c>
      <c r="E105" s="12" t="str">
        <f aca="false">IF($C105="","",①在庫CSV_発注日!$H101)</f>
        <v/>
      </c>
      <c r="F105" s="12" t="str">
        <f aca="false">IF($C105="","",①在庫CSV_発注日!$L101)</f>
        <v/>
      </c>
      <c r="G105" s="18"/>
      <c r="H105" s="17" t="str">
        <f aca="false">IF($C105="","",N(①在庫CSV_発注日!$Z101))</f>
        <v/>
      </c>
      <c r="I105" s="37" t="str">
        <f aca="false">IF($C105="","",SUMIFS(⑤減算マスタCSV!$L$2:$L$8001,⑤減算マスタCSV!$F$2:$F$8001,$C105,⑤減算マスタCSV!$K$2:$K$8001,1))</f>
        <v/>
      </c>
      <c r="J105" s="17" t="str">
        <f aca="false">IF($C105="","",IFERROR(INDEX(⑤減算マスタCSV!$H$2:$H$8001,MATCH($C105,⑤減算マスタCSV!$F$2:$F$8001,0)),1))</f>
        <v/>
      </c>
      <c r="K105" s="17" t="str">
        <f aca="false">IF($C105="","",MAX(1,IFERROR(INDEX(⑥商品照会CSV!$M$2:$M$3001,MATCH($C105,⑥商品照会CSV!$A$2:$A$3001,0)),1)))</f>
        <v/>
      </c>
      <c r="L105" s="40" t="str">
        <f aca="false">IF($C105="","",IFERROR(INDEX(⑥商品照会CSV!$Q$2:$Q$3001,MATCH($C105,⑥商品照会CSV!$A$2:$A$3001,0)),0))</f>
        <v/>
      </c>
      <c r="M105" s="40" t="str">
        <f aca="false">IF($C105="","",N($L105)*N($K105))</f>
        <v/>
      </c>
      <c r="N105" s="17" t="str">
        <f aca="false">IF($C105="","",MAX(1,IFERROR(INDEX(⑥商品照会CSV!$AK$2:$AK$3001,MATCH($C105,⑥商品照会CSV!$A$2:$A$3001,0)),1)))</f>
        <v/>
      </c>
      <c r="O105" s="12" t="str">
        <f aca="false">IF($C105="","",IFERROR(IF(INDEX(⑥商品照会CSV!$AN$2:$AN$3001,MATCH($C105,⑥商品照会CSV!$A$2:$A$3001,0))=1,"バラ",IF(INDEX(⑥商品照会CSV!$AM$2:$AM$3001,MATCH($C105,⑥商品照会CSV!$A$2:$A$3001,0))=1,"中間包装","ケース")),"ケース"))</f>
        <v/>
      </c>
      <c r="P105" s="18"/>
      <c r="Q105" s="14"/>
      <c r="R105" s="17" t="str">
        <f aca="false">IF($C105="","",N($Q105)*N($K105))</f>
        <v/>
      </c>
    </row>
    <row r="106" customFormat="false" ht="15" hidden="false" customHeight="false" outlineLevel="0" collapsed="false">
      <c r="B106" s="12" t="n">
        <v>101</v>
      </c>
      <c r="C106" s="36" t="str">
        <f aca="false">IF(①在庫CSV_発注日!$M102="","",①在庫CSV_発注日!$M102&amp;"")</f>
        <v/>
      </c>
      <c r="D106" s="12" t="str">
        <f aca="false">IF($C106="","",①在庫CSV_発注日!$N102)</f>
        <v/>
      </c>
      <c r="E106" s="12" t="str">
        <f aca="false">IF($C106="","",①在庫CSV_発注日!$H102)</f>
        <v/>
      </c>
      <c r="F106" s="12" t="str">
        <f aca="false">IF($C106="","",①在庫CSV_発注日!$L102)</f>
        <v/>
      </c>
      <c r="G106" s="18"/>
      <c r="H106" s="17" t="str">
        <f aca="false">IF($C106="","",N(①在庫CSV_発注日!$Z102))</f>
        <v/>
      </c>
      <c r="I106" s="37" t="str">
        <f aca="false">IF($C106="","",SUMIFS(⑤減算マスタCSV!$L$2:$L$8001,⑤減算マスタCSV!$F$2:$F$8001,$C106,⑤減算マスタCSV!$K$2:$K$8001,1))</f>
        <v/>
      </c>
      <c r="J106" s="17" t="str">
        <f aca="false">IF($C106="","",IFERROR(INDEX(⑤減算マスタCSV!$H$2:$H$8001,MATCH($C106,⑤減算マスタCSV!$F$2:$F$8001,0)),1))</f>
        <v/>
      </c>
      <c r="K106" s="17" t="str">
        <f aca="false">IF($C106="","",MAX(1,IFERROR(INDEX(⑥商品照会CSV!$M$2:$M$3001,MATCH($C106,⑥商品照会CSV!$A$2:$A$3001,0)),1)))</f>
        <v/>
      </c>
      <c r="L106" s="40" t="str">
        <f aca="false">IF($C106="","",IFERROR(INDEX(⑥商品照会CSV!$Q$2:$Q$3001,MATCH($C106,⑥商品照会CSV!$A$2:$A$3001,0)),0))</f>
        <v/>
      </c>
      <c r="M106" s="40" t="str">
        <f aca="false">IF($C106="","",N($L106)*N($K106))</f>
        <v/>
      </c>
      <c r="N106" s="17" t="str">
        <f aca="false">IF($C106="","",MAX(1,IFERROR(INDEX(⑥商品照会CSV!$AK$2:$AK$3001,MATCH($C106,⑥商品照会CSV!$A$2:$A$3001,0)),1)))</f>
        <v/>
      </c>
      <c r="O106" s="12" t="str">
        <f aca="false">IF($C106="","",IFERROR(IF(INDEX(⑥商品照会CSV!$AN$2:$AN$3001,MATCH($C106,⑥商品照会CSV!$A$2:$A$3001,0))=1,"バラ",IF(INDEX(⑥商品照会CSV!$AM$2:$AM$3001,MATCH($C106,⑥商品照会CSV!$A$2:$A$3001,0))=1,"中間包装","ケース")),"ケース"))</f>
        <v/>
      </c>
      <c r="P106" s="18"/>
      <c r="Q106" s="14"/>
      <c r="R106" s="17" t="str">
        <f aca="false">IF($C106="","",N($Q106)*N($K106))</f>
        <v/>
      </c>
    </row>
    <row r="107" customFormat="false" ht="15" hidden="false" customHeight="false" outlineLevel="0" collapsed="false">
      <c r="B107" s="12" t="n">
        <v>102</v>
      </c>
      <c r="C107" s="36" t="str">
        <f aca="false">IF(①在庫CSV_発注日!$M103="","",①在庫CSV_発注日!$M103&amp;"")</f>
        <v/>
      </c>
      <c r="D107" s="12" t="str">
        <f aca="false">IF($C107="","",①在庫CSV_発注日!$N103)</f>
        <v/>
      </c>
      <c r="E107" s="12" t="str">
        <f aca="false">IF($C107="","",①在庫CSV_発注日!$H103)</f>
        <v/>
      </c>
      <c r="F107" s="12" t="str">
        <f aca="false">IF($C107="","",①在庫CSV_発注日!$L103)</f>
        <v/>
      </c>
      <c r="G107" s="18"/>
      <c r="H107" s="17" t="str">
        <f aca="false">IF($C107="","",N(①在庫CSV_発注日!$Z103))</f>
        <v/>
      </c>
      <c r="I107" s="37" t="str">
        <f aca="false">IF($C107="","",SUMIFS(⑤減算マスタCSV!$L$2:$L$8001,⑤減算マスタCSV!$F$2:$F$8001,$C107,⑤減算マスタCSV!$K$2:$K$8001,1))</f>
        <v/>
      </c>
      <c r="J107" s="17" t="str">
        <f aca="false">IF($C107="","",IFERROR(INDEX(⑤減算マスタCSV!$H$2:$H$8001,MATCH($C107,⑤減算マスタCSV!$F$2:$F$8001,0)),1))</f>
        <v/>
      </c>
      <c r="K107" s="17" t="str">
        <f aca="false">IF($C107="","",MAX(1,IFERROR(INDEX(⑥商品照会CSV!$M$2:$M$3001,MATCH($C107,⑥商品照会CSV!$A$2:$A$3001,0)),1)))</f>
        <v/>
      </c>
      <c r="L107" s="40" t="str">
        <f aca="false">IF($C107="","",IFERROR(INDEX(⑥商品照会CSV!$Q$2:$Q$3001,MATCH($C107,⑥商品照会CSV!$A$2:$A$3001,0)),0))</f>
        <v/>
      </c>
      <c r="M107" s="40" t="str">
        <f aca="false">IF($C107="","",N($L107)*N($K107))</f>
        <v/>
      </c>
      <c r="N107" s="17" t="str">
        <f aca="false">IF($C107="","",MAX(1,IFERROR(INDEX(⑥商品照会CSV!$AK$2:$AK$3001,MATCH($C107,⑥商品照会CSV!$A$2:$A$3001,0)),1)))</f>
        <v/>
      </c>
      <c r="O107" s="12" t="str">
        <f aca="false">IF($C107="","",IFERROR(IF(INDEX(⑥商品照会CSV!$AN$2:$AN$3001,MATCH($C107,⑥商品照会CSV!$A$2:$A$3001,0))=1,"バラ",IF(INDEX(⑥商品照会CSV!$AM$2:$AM$3001,MATCH($C107,⑥商品照会CSV!$A$2:$A$3001,0))=1,"中間包装","ケース")),"ケース"))</f>
        <v/>
      </c>
      <c r="P107" s="18"/>
      <c r="Q107" s="14"/>
      <c r="R107" s="17" t="str">
        <f aca="false">IF($C107="","",N($Q107)*N($K107))</f>
        <v/>
      </c>
    </row>
    <row r="108" customFormat="false" ht="15" hidden="false" customHeight="false" outlineLevel="0" collapsed="false">
      <c r="B108" s="12" t="n">
        <v>103</v>
      </c>
      <c r="C108" s="36" t="str">
        <f aca="false">IF(①在庫CSV_発注日!$M104="","",①在庫CSV_発注日!$M104&amp;"")</f>
        <v/>
      </c>
      <c r="D108" s="12" t="str">
        <f aca="false">IF($C108="","",①在庫CSV_発注日!$N104)</f>
        <v/>
      </c>
      <c r="E108" s="12" t="str">
        <f aca="false">IF($C108="","",①在庫CSV_発注日!$H104)</f>
        <v/>
      </c>
      <c r="F108" s="12" t="str">
        <f aca="false">IF($C108="","",①在庫CSV_発注日!$L104)</f>
        <v/>
      </c>
      <c r="G108" s="18"/>
      <c r="H108" s="17" t="str">
        <f aca="false">IF($C108="","",N(①在庫CSV_発注日!$Z104))</f>
        <v/>
      </c>
      <c r="I108" s="37" t="str">
        <f aca="false">IF($C108="","",SUMIFS(⑤減算マスタCSV!$L$2:$L$8001,⑤減算マスタCSV!$F$2:$F$8001,$C108,⑤減算マスタCSV!$K$2:$K$8001,1))</f>
        <v/>
      </c>
      <c r="J108" s="17" t="str">
        <f aca="false">IF($C108="","",IFERROR(INDEX(⑤減算マスタCSV!$H$2:$H$8001,MATCH($C108,⑤減算マスタCSV!$F$2:$F$8001,0)),1))</f>
        <v/>
      </c>
      <c r="K108" s="17" t="str">
        <f aca="false">IF($C108="","",MAX(1,IFERROR(INDEX(⑥商品照会CSV!$M$2:$M$3001,MATCH($C108,⑥商品照会CSV!$A$2:$A$3001,0)),1)))</f>
        <v/>
      </c>
      <c r="L108" s="40" t="str">
        <f aca="false">IF($C108="","",IFERROR(INDEX(⑥商品照会CSV!$Q$2:$Q$3001,MATCH($C108,⑥商品照会CSV!$A$2:$A$3001,0)),0))</f>
        <v/>
      </c>
      <c r="M108" s="40" t="str">
        <f aca="false">IF($C108="","",N($L108)*N($K108))</f>
        <v/>
      </c>
      <c r="N108" s="17" t="str">
        <f aca="false">IF($C108="","",MAX(1,IFERROR(INDEX(⑥商品照会CSV!$AK$2:$AK$3001,MATCH($C108,⑥商品照会CSV!$A$2:$A$3001,0)),1)))</f>
        <v/>
      </c>
      <c r="O108" s="12" t="str">
        <f aca="false">IF($C108="","",IFERROR(IF(INDEX(⑥商品照会CSV!$AN$2:$AN$3001,MATCH($C108,⑥商品照会CSV!$A$2:$A$3001,0))=1,"バラ",IF(INDEX(⑥商品照会CSV!$AM$2:$AM$3001,MATCH($C108,⑥商品照会CSV!$A$2:$A$3001,0))=1,"中間包装","ケース")),"ケース"))</f>
        <v/>
      </c>
      <c r="P108" s="18"/>
      <c r="Q108" s="14"/>
      <c r="R108" s="17" t="str">
        <f aca="false">IF($C108="","",N($Q108)*N($K108))</f>
        <v/>
      </c>
    </row>
    <row r="109" customFormat="false" ht="15" hidden="false" customHeight="false" outlineLevel="0" collapsed="false">
      <c r="B109" s="12" t="n">
        <v>104</v>
      </c>
      <c r="C109" s="36" t="str">
        <f aca="false">IF(①在庫CSV_発注日!$M105="","",①在庫CSV_発注日!$M105&amp;"")</f>
        <v/>
      </c>
      <c r="D109" s="12" t="str">
        <f aca="false">IF($C109="","",①在庫CSV_発注日!$N105)</f>
        <v/>
      </c>
      <c r="E109" s="12" t="str">
        <f aca="false">IF($C109="","",①在庫CSV_発注日!$H105)</f>
        <v/>
      </c>
      <c r="F109" s="12" t="str">
        <f aca="false">IF($C109="","",①在庫CSV_発注日!$L105)</f>
        <v/>
      </c>
      <c r="G109" s="18"/>
      <c r="H109" s="17" t="str">
        <f aca="false">IF($C109="","",N(①在庫CSV_発注日!$Z105))</f>
        <v/>
      </c>
      <c r="I109" s="37" t="str">
        <f aca="false">IF($C109="","",SUMIFS(⑤減算マスタCSV!$L$2:$L$8001,⑤減算マスタCSV!$F$2:$F$8001,$C109,⑤減算マスタCSV!$K$2:$K$8001,1))</f>
        <v/>
      </c>
      <c r="J109" s="17" t="str">
        <f aca="false">IF($C109="","",IFERROR(INDEX(⑤減算マスタCSV!$H$2:$H$8001,MATCH($C109,⑤減算マスタCSV!$F$2:$F$8001,0)),1))</f>
        <v/>
      </c>
      <c r="K109" s="17" t="str">
        <f aca="false">IF($C109="","",MAX(1,IFERROR(INDEX(⑥商品照会CSV!$M$2:$M$3001,MATCH($C109,⑥商品照会CSV!$A$2:$A$3001,0)),1)))</f>
        <v/>
      </c>
      <c r="L109" s="40" t="str">
        <f aca="false">IF($C109="","",IFERROR(INDEX(⑥商品照会CSV!$Q$2:$Q$3001,MATCH($C109,⑥商品照会CSV!$A$2:$A$3001,0)),0))</f>
        <v/>
      </c>
      <c r="M109" s="40" t="str">
        <f aca="false">IF($C109="","",N($L109)*N($K109))</f>
        <v/>
      </c>
      <c r="N109" s="17" t="str">
        <f aca="false">IF($C109="","",MAX(1,IFERROR(INDEX(⑥商品照会CSV!$AK$2:$AK$3001,MATCH($C109,⑥商品照会CSV!$A$2:$A$3001,0)),1)))</f>
        <v/>
      </c>
      <c r="O109" s="12" t="str">
        <f aca="false">IF($C109="","",IFERROR(IF(INDEX(⑥商品照会CSV!$AN$2:$AN$3001,MATCH($C109,⑥商品照会CSV!$A$2:$A$3001,0))=1,"バラ",IF(INDEX(⑥商品照会CSV!$AM$2:$AM$3001,MATCH($C109,⑥商品照会CSV!$A$2:$A$3001,0))=1,"中間包装","ケース")),"ケース"))</f>
        <v/>
      </c>
      <c r="P109" s="18"/>
      <c r="Q109" s="14"/>
      <c r="R109" s="17" t="str">
        <f aca="false">IF($C109="","",N($Q109)*N($K109))</f>
        <v/>
      </c>
    </row>
    <row r="110" customFormat="false" ht="15" hidden="false" customHeight="false" outlineLevel="0" collapsed="false">
      <c r="B110" s="12" t="n">
        <v>105</v>
      </c>
      <c r="C110" s="36" t="str">
        <f aca="false">IF(①在庫CSV_発注日!$M106="","",①在庫CSV_発注日!$M106&amp;"")</f>
        <v/>
      </c>
      <c r="D110" s="12" t="str">
        <f aca="false">IF($C110="","",①在庫CSV_発注日!$N106)</f>
        <v/>
      </c>
      <c r="E110" s="12" t="str">
        <f aca="false">IF($C110="","",①在庫CSV_発注日!$H106)</f>
        <v/>
      </c>
      <c r="F110" s="12" t="str">
        <f aca="false">IF($C110="","",①在庫CSV_発注日!$L106)</f>
        <v/>
      </c>
      <c r="G110" s="18"/>
      <c r="H110" s="17" t="str">
        <f aca="false">IF($C110="","",N(①在庫CSV_発注日!$Z106))</f>
        <v/>
      </c>
      <c r="I110" s="37" t="str">
        <f aca="false">IF($C110="","",SUMIFS(⑤減算マスタCSV!$L$2:$L$8001,⑤減算マスタCSV!$F$2:$F$8001,$C110,⑤減算マスタCSV!$K$2:$K$8001,1))</f>
        <v/>
      </c>
      <c r="J110" s="17" t="str">
        <f aca="false">IF($C110="","",IFERROR(INDEX(⑤減算マスタCSV!$H$2:$H$8001,MATCH($C110,⑤減算マスタCSV!$F$2:$F$8001,0)),1))</f>
        <v/>
      </c>
      <c r="K110" s="17" t="str">
        <f aca="false">IF($C110="","",MAX(1,IFERROR(INDEX(⑥商品照会CSV!$M$2:$M$3001,MATCH($C110,⑥商品照会CSV!$A$2:$A$3001,0)),1)))</f>
        <v/>
      </c>
      <c r="L110" s="40" t="str">
        <f aca="false">IF($C110="","",IFERROR(INDEX(⑥商品照会CSV!$Q$2:$Q$3001,MATCH($C110,⑥商品照会CSV!$A$2:$A$3001,0)),0))</f>
        <v/>
      </c>
      <c r="M110" s="40" t="str">
        <f aca="false">IF($C110="","",N($L110)*N($K110))</f>
        <v/>
      </c>
      <c r="N110" s="17" t="str">
        <f aca="false">IF($C110="","",MAX(1,IFERROR(INDEX(⑥商品照会CSV!$AK$2:$AK$3001,MATCH($C110,⑥商品照会CSV!$A$2:$A$3001,0)),1)))</f>
        <v/>
      </c>
      <c r="O110" s="12" t="str">
        <f aca="false">IF($C110="","",IFERROR(IF(INDEX(⑥商品照会CSV!$AN$2:$AN$3001,MATCH($C110,⑥商品照会CSV!$A$2:$A$3001,0))=1,"バラ",IF(INDEX(⑥商品照会CSV!$AM$2:$AM$3001,MATCH($C110,⑥商品照会CSV!$A$2:$A$3001,0))=1,"中間包装","ケース")),"ケース"))</f>
        <v/>
      </c>
      <c r="P110" s="18"/>
      <c r="Q110" s="14"/>
      <c r="R110" s="17" t="str">
        <f aca="false">IF($C110="","",N($Q110)*N($K110))</f>
        <v/>
      </c>
    </row>
    <row r="111" customFormat="false" ht="15" hidden="false" customHeight="false" outlineLevel="0" collapsed="false">
      <c r="B111" s="12" t="n">
        <v>106</v>
      </c>
      <c r="C111" s="36" t="str">
        <f aca="false">IF(①在庫CSV_発注日!$M107="","",①在庫CSV_発注日!$M107&amp;"")</f>
        <v/>
      </c>
      <c r="D111" s="12" t="str">
        <f aca="false">IF($C111="","",①在庫CSV_発注日!$N107)</f>
        <v/>
      </c>
      <c r="E111" s="12" t="str">
        <f aca="false">IF($C111="","",①在庫CSV_発注日!$H107)</f>
        <v/>
      </c>
      <c r="F111" s="12" t="str">
        <f aca="false">IF($C111="","",①在庫CSV_発注日!$L107)</f>
        <v/>
      </c>
      <c r="G111" s="18"/>
      <c r="H111" s="17" t="str">
        <f aca="false">IF($C111="","",N(①在庫CSV_発注日!$Z107))</f>
        <v/>
      </c>
      <c r="I111" s="37" t="str">
        <f aca="false">IF($C111="","",SUMIFS(⑤減算マスタCSV!$L$2:$L$8001,⑤減算マスタCSV!$F$2:$F$8001,$C111,⑤減算マスタCSV!$K$2:$K$8001,1))</f>
        <v/>
      </c>
      <c r="J111" s="17" t="str">
        <f aca="false">IF($C111="","",IFERROR(INDEX(⑤減算マスタCSV!$H$2:$H$8001,MATCH($C111,⑤減算マスタCSV!$F$2:$F$8001,0)),1))</f>
        <v/>
      </c>
      <c r="K111" s="17" t="str">
        <f aca="false">IF($C111="","",MAX(1,IFERROR(INDEX(⑥商品照会CSV!$M$2:$M$3001,MATCH($C111,⑥商品照会CSV!$A$2:$A$3001,0)),1)))</f>
        <v/>
      </c>
      <c r="L111" s="40" t="str">
        <f aca="false">IF($C111="","",IFERROR(INDEX(⑥商品照会CSV!$Q$2:$Q$3001,MATCH($C111,⑥商品照会CSV!$A$2:$A$3001,0)),0))</f>
        <v/>
      </c>
      <c r="M111" s="40" t="str">
        <f aca="false">IF($C111="","",N($L111)*N($K111))</f>
        <v/>
      </c>
      <c r="N111" s="17" t="str">
        <f aca="false">IF($C111="","",MAX(1,IFERROR(INDEX(⑥商品照会CSV!$AK$2:$AK$3001,MATCH($C111,⑥商品照会CSV!$A$2:$A$3001,0)),1)))</f>
        <v/>
      </c>
      <c r="O111" s="12" t="str">
        <f aca="false">IF($C111="","",IFERROR(IF(INDEX(⑥商品照会CSV!$AN$2:$AN$3001,MATCH($C111,⑥商品照会CSV!$A$2:$A$3001,0))=1,"バラ",IF(INDEX(⑥商品照会CSV!$AM$2:$AM$3001,MATCH($C111,⑥商品照会CSV!$A$2:$A$3001,0))=1,"中間包装","ケース")),"ケース"))</f>
        <v/>
      </c>
      <c r="P111" s="18"/>
      <c r="Q111" s="14"/>
      <c r="R111" s="17" t="str">
        <f aca="false">IF($C111="","",N($Q111)*N($K111))</f>
        <v/>
      </c>
    </row>
    <row r="112" customFormat="false" ht="15" hidden="false" customHeight="false" outlineLevel="0" collapsed="false">
      <c r="B112" s="12" t="n">
        <v>107</v>
      </c>
      <c r="C112" s="36" t="str">
        <f aca="false">IF(①在庫CSV_発注日!$M108="","",①在庫CSV_発注日!$M108&amp;"")</f>
        <v/>
      </c>
      <c r="D112" s="12" t="str">
        <f aca="false">IF($C112="","",①在庫CSV_発注日!$N108)</f>
        <v/>
      </c>
      <c r="E112" s="12" t="str">
        <f aca="false">IF($C112="","",①在庫CSV_発注日!$H108)</f>
        <v/>
      </c>
      <c r="F112" s="12" t="str">
        <f aca="false">IF($C112="","",①在庫CSV_発注日!$L108)</f>
        <v/>
      </c>
      <c r="G112" s="18"/>
      <c r="H112" s="17" t="str">
        <f aca="false">IF($C112="","",N(①在庫CSV_発注日!$Z108))</f>
        <v/>
      </c>
      <c r="I112" s="37" t="str">
        <f aca="false">IF($C112="","",SUMIFS(⑤減算マスタCSV!$L$2:$L$8001,⑤減算マスタCSV!$F$2:$F$8001,$C112,⑤減算マスタCSV!$K$2:$K$8001,1))</f>
        <v/>
      </c>
      <c r="J112" s="17" t="str">
        <f aca="false">IF($C112="","",IFERROR(INDEX(⑤減算マスタCSV!$H$2:$H$8001,MATCH($C112,⑤減算マスタCSV!$F$2:$F$8001,0)),1))</f>
        <v/>
      </c>
      <c r="K112" s="17" t="str">
        <f aca="false">IF($C112="","",MAX(1,IFERROR(INDEX(⑥商品照会CSV!$M$2:$M$3001,MATCH($C112,⑥商品照会CSV!$A$2:$A$3001,0)),1)))</f>
        <v/>
      </c>
      <c r="L112" s="40" t="str">
        <f aca="false">IF($C112="","",IFERROR(INDEX(⑥商品照会CSV!$Q$2:$Q$3001,MATCH($C112,⑥商品照会CSV!$A$2:$A$3001,0)),0))</f>
        <v/>
      </c>
      <c r="M112" s="40" t="str">
        <f aca="false">IF($C112="","",N($L112)*N($K112))</f>
        <v/>
      </c>
      <c r="N112" s="17" t="str">
        <f aca="false">IF($C112="","",MAX(1,IFERROR(INDEX(⑥商品照会CSV!$AK$2:$AK$3001,MATCH($C112,⑥商品照会CSV!$A$2:$A$3001,0)),1)))</f>
        <v/>
      </c>
      <c r="O112" s="12" t="str">
        <f aca="false">IF($C112="","",IFERROR(IF(INDEX(⑥商品照会CSV!$AN$2:$AN$3001,MATCH($C112,⑥商品照会CSV!$A$2:$A$3001,0))=1,"バラ",IF(INDEX(⑥商品照会CSV!$AM$2:$AM$3001,MATCH($C112,⑥商品照会CSV!$A$2:$A$3001,0))=1,"中間包装","ケース")),"ケース"))</f>
        <v/>
      </c>
      <c r="P112" s="18"/>
      <c r="Q112" s="14"/>
      <c r="R112" s="17" t="str">
        <f aca="false">IF($C112="","",N($Q112)*N($K112))</f>
        <v/>
      </c>
    </row>
    <row r="113" customFormat="false" ht="15" hidden="false" customHeight="false" outlineLevel="0" collapsed="false">
      <c r="B113" s="12" t="n">
        <v>108</v>
      </c>
      <c r="C113" s="36" t="str">
        <f aca="false">IF(①在庫CSV_発注日!$M109="","",①在庫CSV_発注日!$M109&amp;"")</f>
        <v/>
      </c>
      <c r="D113" s="12" t="str">
        <f aca="false">IF($C113="","",①在庫CSV_発注日!$N109)</f>
        <v/>
      </c>
      <c r="E113" s="12" t="str">
        <f aca="false">IF($C113="","",①在庫CSV_発注日!$H109)</f>
        <v/>
      </c>
      <c r="F113" s="12" t="str">
        <f aca="false">IF($C113="","",①在庫CSV_発注日!$L109)</f>
        <v/>
      </c>
      <c r="G113" s="18"/>
      <c r="H113" s="17" t="str">
        <f aca="false">IF($C113="","",N(①在庫CSV_発注日!$Z109))</f>
        <v/>
      </c>
      <c r="I113" s="37" t="str">
        <f aca="false">IF($C113="","",SUMIFS(⑤減算マスタCSV!$L$2:$L$8001,⑤減算マスタCSV!$F$2:$F$8001,$C113,⑤減算マスタCSV!$K$2:$K$8001,1))</f>
        <v/>
      </c>
      <c r="J113" s="17" t="str">
        <f aca="false">IF($C113="","",IFERROR(INDEX(⑤減算マスタCSV!$H$2:$H$8001,MATCH($C113,⑤減算マスタCSV!$F$2:$F$8001,0)),1))</f>
        <v/>
      </c>
      <c r="K113" s="17" t="str">
        <f aca="false">IF($C113="","",MAX(1,IFERROR(INDEX(⑥商品照会CSV!$M$2:$M$3001,MATCH($C113,⑥商品照会CSV!$A$2:$A$3001,0)),1)))</f>
        <v/>
      </c>
      <c r="L113" s="40" t="str">
        <f aca="false">IF($C113="","",IFERROR(INDEX(⑥商品照会CSV!$Q$2:$Q$3001,MATCH($C113,⑥商品照会CSV!$A$2:$A$3001,0)),0))</f>
        <v/>
      </c>
      <c r="M113" s="40" t="str">
        <f aca="false">IF($C113="","",N($L113)*N($K113))</f>
        <v/>
      </c>
      <c r="N113" s="17" t="str">
        <f aca="false">IF($C113="","",MAX(1,IFERROR(INDEX(⑥商品照会CSV!$AK$2:$AK$3001,MATCH($C113,⑥商品照会CSV!$A$2:$A$3001,0)),1)))</f>
        <v/>
      </c>
      <c r="O113" s="12" t="str">
        <f aca="false">IF($C113="","",IFERROR(IF(INDEX(⑥商品照会CSV!$AN$2:$AN$3001,MATCH($C113,⑥商品照会CSV!$A$2:$A$3001,0))=1,"バラ",IF(INDEX(⑥商品照会CSV!$AM$2:$AM$3001,MATCH($C113,⑥商品照会CSV!$A$2:$A$3001,0))=1,"中間包装","ケース")),"ケース"))</f>
        <v/>
      </c>
      <c r="P113" s="18"/>
      <c r="Q113" s="14"/>
      <c r="R113" s="17" t="str">
        <f aca="false">IF($C113="","",N($Q113)*N($K113))</f>
        <v/>
      </c>
    </row>
    <row r="114" customFormat="false" ht="15" hidden="false" customHeight="false" outlineLevel="0" collapsed="false">
      <c r="B114" s="12" t="n">
        <v>109</v>
      </c>
      <c r="C114" s="36" t="str">
        <f aca="false">IF(①在庫CSV_発注日!$M110="","",①在庫CSV_発注日!$M110&amp;"")</f>
        <v/>
      </c>
      <c r="D114" s="12" t="str">
        <f aca="false">IF($C114="","",①在庫CSV_発注日!$N110)</f>
        <v/>
      </c>
      <c r="E114" s="12" t="str">
        <f aca="false">IF($C114="","",①在庫CSV_発注日!$H110)</f>
        <v/>
      </c>
      <c r="F114" s="12" t="str">
        <f aca="false">IF($C114="","",①在庫CSV_発注日!$L110)</f>
        <v/>
      </c>
      <c r="G114" s="18"/>
      <c r="H114" s="17" t="str">
        <f aca="false">IF($C114="","",N(①在庫CSV_発注日!$Z110))</f>
        <v/>
      </c>
      <c r="I114" s="37" t="str">
        <f aca="false">IF($C114="","",SUMIFS(⑤減算マスタCSV!$L$2:$L$8001,⑤減算マスタCSV!$F$2:$F$8001,$C114,⑤減算マスタCSV!$K$2:$K$8001,1))</f>
        <v/>
      </c>
      <c r="J114" s="17" t="str">
        <f aca="false">IF($C114="","",IFERROR(INDEX(⑤減算マスタCSV!$H$2:$H$8001,MATCH($C114,⑤減算マスタCSV!$F$2:$F$8001,0)),1))</f>
        <v/>
      </c>
      <c r="K114" s="17" t="str">
        <f aca="false">IF($C114="","",MAX(1,IFERROR(INDEX(⑥商品照会CSV!$M$2:$M$3001,MATCH($C114,⑥商品照会CSV!$A$2:$A$3001,0)),1)))</f>
        <v/>
      </c>
      <c r="L114" s="40" t="str">
        <f aca="false">IF($C114="","",IFERROR(INDEX(⑥商品照会CSV!$Q$2:$Q$3001,MATCH($C114,⑥商品照会CSV!$A$2:$A$3001,0)),0))</f>
        <v/>
      </c>
      <c r="M114" s="40" t="str">
        <f aca="false">IF($C114="","",N($L114)*N($K114))</f>
        <v/>
      </c>
      <c r="N114" s="17" t="str">
        <f aca="false">IF($C114="","",MAX(1,IFERROR(INDEX(⑥商品照会CSV!$AK$2:$AK$3001,MATCH($C114,⑥商品照会CSV!$A$2:$A$3001,0)),1)))</f>
        <v/>
      </c>
      <c r="O114" s="12" t="str">
        <f aca="false">IF($C114="","",IFERROR(IF(INDEX(⑥商品照会CSV!$AN$2:$AN$3001,MATCH($C114,⑥商品照会CSV!$A$2:$A$3001,0))=1,"バラ",IF(INDEX(⑥商品照会CSV!$AM$2:$AM$3001,MATCH($C114,⑥商品照会CSV!$A$2:$A$3001,0))=1,"中間包装","ケース")),"ケース"))</f>
        <v/>
      </c>
      <c r="P114" s="18"/>
      <c r="Q114" s="14"/>
      <c r="R114" s="17" t="str">
        <f aca="false">IF($C114="","",N($Q114)*N($K114))</f>
        <v/>
      </c>
    </row>
    <row r="115" customFormat="false" ht="15" hidden="false" customHeight="false" outlineLevel="0" collapsed="false">
      <c r="B115" s="12" t="n">
        <v>110</v>
      </c>
      <c r="C115" s="36" t="str">
        <f aca="false">IF(①在庫CSV_発注日!$M111="","",①在庫CSV_発注日!$M111&amp;"")</f>
        <v/>
      </c>
      <c r="D115" s="12" t="str">
        <f aca="false">IF($C115="","",①在庫CSV_発注日!$N111)</f>
        <v/>
      </c>
      <c r="E115" s="12" t="str">
        <f aca="false">IF($C115="","",①在庫CSV_発注日!$H111)</f>
        <v/>
      </c>
      <c r="F115" s="12" t="str">
        <f aca="false">IF($C115="","",①在庫CSV_発注日!$L111)</f>
        <v/>
      </c>
      <c r="G115" s="18"/>
      <c r="H115" s="17" t="str">
        <f aca="false">IF($C115="","",N(①在庫CSV_発注日!$Z111))</f>
        <v/>
      </c>
      <c r="I115" s="37" t="str">
        <f aca="false">IF($C115="","",SUMIFS(⑤減算マスタCSV!$L$2:$L$8001,⑤減算マスタCSV!$F$2:$F$8001,$C115,⑤減算マスタCSV!$K$2:$K$8001,1))</f>
        <v/>
      </c>
      <c r="J115" s="17" t="str">
        <f aca="false">IF($C115="","",IFERROR(INDEX(⑤減算マスタCSV!$H$2:$H$8001,MATCH($C115,⑤減算マスタCSV!$F$2:$F$8001,0)),1))</f>
        <v/>
      </c>
      <c r="K115" s="17" t="str">
        <f aca="false">IF($C115="","",MAX(1,IFERROR(INDEX(⑥商品照会CSV!$M$2:$M$3001,MATCH($C115,⑥商品照会CSV!$A$2:$A$3001,0)),1)))</f>
        <v/>
      </c>
      <c r="L115" s="40" t="str">
        <f aca="false">IF($C115="","",IFERROR(INDEX(⑥商品照会CSV!$Q$2:$Q$3001,MATCH($C115,⑥商品照会CSV!$A$2:$A$3001,0)),0))</f>
        <v/>
      </c>
      <c r="M115" s="40" t="str">
        <f aca="false">IF($C115="","",N($L115)*N($K115))</f>
        <v/>
      </c>
      <c r="N115" s="17" t="str">
        <f aca="false">IF($C115="","",MAX(1,IFERROR(INDEX(⑥商品照会CSV!$AK$2:$AK$3001,MATCH($C115,⑥商品照会CSV!$A$2:$A$3001,0)),1)))</f>
        <v/>
      </c>
      <c r="O115" s="12" t="str">
        <f aca="false">IF($C115="","",IFERROR(IF(INDEX(⑥商品照会CSV!$AN$2:$AN$3001,MATCH($C115,⑥商品照会CSV!$A$2:$A$3001,0))=1,"バラ",IF(INDEX(⑥商品照会CSV!$AM$2:$AM$3001,MATCH($C115,⑥商品照会CSV!$A$2:$A$3001,0))=1,"中間包装","ケース")),"ケース"))</f>
        <v/>
      </c>
      <c r="P115" s="18"/>
      <c r="Q115" s="14"/>
      <c r="R115" s="17" t="str">
        <f aca="false">IF($C115="","",N($Q115)*N($K115))</f>
        <v/>
      </c>
    </row>
    <row r="116" customFormat="false" ht="15" hidden="false" customHeight="false" outlineLevel="0" collapsed="false">
      <c r="B116" s="12" t="n">
        <v>111</v>
      </c>
      <c r="C116" s="36" t="str">
        <f aca="false">IF(①在庫CSV_発注日!$M112="","",①在庫CSV_発注日!$M112&amp;"")</f>
        <v/>
      </c>
      <c r="D116" s="12" t="str">
        <f aca="false">IF($C116="","",①在庫CSV_発注日!$N112)</f>
        <v/>
      </c>
      <c r="E116" s="12" t="str">
        <f aca="false">IF($C116="","",①在庫CSV_発注日!$H112)</f>
        <v/>
      </c>
      <c r="F116" s="12" t="str">
        <f aca="false">IF($C116="","",①在庫CSV_発注日!$L112)</f>
        <v/>
      </c>
      <c r="G116" s="18"/>
      <c r="H116" s="17" t="str">
        <f aca="false">IF($C116="","",N(①在庫CSV_発注日!$Z112))</f>
        <v/>
      </c>
      <c r="I116" s="37" t="str">
        <f aca="false">IF($C116="","",SUMIFS(⑤減算マスタCSV!$L$2:$L$8001,⑤減算マスタCSV!$F$2:$F$8001,$C116,⑤減算マスタCSV!$K$2:$K$8001,1))</f>
        <v/>
      </c>
      <c r="J116" s="17" t="str">
        <f aca="false">IF($C116="","",IFERROR(INDEX(⑤減算マスタCSV!$H$2:$H$8001,MATCH($C116,⑤減算マスタCSV!$F$2:$F$8001,0)),1))</f>
        <v/>
      </c>
      <c r="K116" s="17" t="str">
        <f aca="false">IF($C116="","",MAX(1,IFERROR(INDEX(⑥商品照会CSV!$M$2:$M$3001,MATCH($C116,⑥商品照会CSV!$A$2:$A$3001,0)),1)))</f>
        <v/>
      </c>
      <c r="L116" s="40" t="str">
        <f aca="false">IF($C116="","",IFERROR(INDEX(⑥商品照会CSV!$Q$2:$Q$3001,MATCH($C116,⑥商品照会CSV!$A$2:$A$3001,0)),0))</f>
        <v/>
      </c>
      <c r="M116" s="40" t="str">
        <f aca="false">IF($C116="","",N($L116)*N($K116))</f>
        <v/>
      </c>
      <c r="N116" s="17" t="str">
        <f aca="false">IF($C116="","",MAX(1,IFERROR(INDEX(⑥商品照会CSV!$AK$2:$AK$3001,MATCH($C116,⑥商品照会CSV!$A$2:$A$3001,0)),1)))</f>
        <v/>
      </c>
      <c r="O116" s="12" t="str">
        <f aca="false">IF($C116="","",IFERROR(IF(INDEX(⑥商品照会CSV!$AN$2:$AN$3001,MATCH($C116,⑥商品照会CSV!$A$2:$A$3001,0))=1,"バラ",IF(INDEX(⑥商品照会CSV!$AM$2:$AM$3001,MATCH($C116,⑥商品照会CSV!$A$2:$A$3001,0))=1,"中間包装","ケース")),"ケース"))</f>
        <v/>
      </c>
      <c r="P116" s="18"/>
      <c r="Q116" s="14"/>
      <c r="R116" s="17" t="str">
        <f aca="false">IF($C116="","",N($Q116)*N($K116))</f>
        <v/>
      </c>
    </row>
    <row r="117" customFormat="false" ht="15" hidden="false" customHeight="false" outlineLevel="0" collapsed="false">
      <c r="B117" s="12" t="n">
        <v>112</v>
      </c>
      <c r="C117" s="36" t="str">
        <f aca="false">IF(①在庫CSV_発注日!$M113="","",①在庫CSV_発注日!$M113&amp;"")</f>
        <v/>
      </c>
      <c r="D117" s="12" t="str">
        <f aca="false">IF($C117="","",①在庫CSV_発注日!$N113)</f>
        <v/>
      </c>
      <c r="E117" s="12" t="str">
        <f aca="false">IF($C117="","",①在庫CSV_発注日!$H113)</f>
        <v/>
      </c>
      <c r="F117" s="12" t="str">
        <f aca="false">IF($C117="","",①在庫CSV_発注日!$L113)</f>
        <v/>
      </c>
      <c r="G117" s="18"/>
      <c r="H117" s="17" t="str">
        <f aca="false">IF($C117="","",N(①在庫CSV_発注日!$Z113))</f>
        <v/>
      </c>
      <c r="I117" s="37" t="str">
        <f aca="false">IF($C117="","",SUMIFS(⑤減算マスタCSV!$L$2:$L$8001,⑤減算マスタCSV!$F$2:$F$8001,$C117,⑤減算マスタCSV!$K$2:$K$8001,1))</f>
        <v/>
      </c>
      <c r="J117" s="17" t="str">
        <f aca="false">IF($C117="","",IFERROR(INDEX(⑤減算マスタCSV!$H$2:$H$8001,MATCH($C117,⑤減算マスタCSV!$F$2:$F$8001,0)),1))</f>
        <v/>
      </c>
      <c r="K117" s="17" t="str">
        <f aca="false">IF($C117="","",MAX(1,IFERROR(INDEX(⑥商品照会CSV!$M$2:$M$3001,MATCH($C117,⑥商品照会CSV!$A$2:$A$3001,0)),1)))</f>
        <v/>
      </c>
      <c r="L117" s="40" t="str">
        <f aca="false">IF($C117="","",IFERROR(INDEX(⑥商品照会CSV!$Q$2:$Q$3001,MATCH($C117,⑥商品照会CSV!$A$2:$A$3001,0)),0))</f>
        <v/>
      </c>
      <c r="M117" s="40" t="str">
        <f aca="false">IF($C117="","",N($L117)*N($K117))</f>
        <v/>
      </c>
      <c r="N117" s="17" t="str">
        <f aca="false">IF($C117="","",MAX(1,IFERROR(INDEX(⑥商品照会CSV!$AK$2:$AK$3001,MATCH($C117,⑥商品照会CSV!$A$2:$A$3001,0)),1)))</f>
        <v/>
      </c>
      <c r="O117" s="12" t="str">
        <f aca="false">IF($C117="","",IFERROR(IF(INDEX(⑥商品照会CSV!$AN$2:$AN$3001,MATCH($C117,⑥商品照会CSV!$A$2:$A$3001,0))=1,"バラ",IF(INDEX(⑥商品照会CSV!$AM$2:$AM$3001,MATCH($C117,⑥商品照会CSV!$A$2:$A$3001,0))=1,"中間包装","ケース")),"ケース"))</f>
        <v/>
      </c>
      <c r="P117" s="18"/>
      <c r="Q117" s="14"/>
      <c r="R117" s="17" t="str">
        <f aca="false">IF($C117="","",N($Q117)*N($K117))</f>
        <v/>
      </c>
    </row>
    <row r="118" customFormat="false" ht="15" hidden="false" customHeight="false" outlineLevel="0" collapsed="false">
      <c r="B118" s="12" t="n">
        <v>113</v>
      </c>
      <c r="C118" s="36" t="str">
        <f aca="false">IF(①在庫CSV_発注日!$M114="","",①在庫CSV_発注日!$M114&amp;"")</f>
        <v/>
      </c>
      <c r="D118" s="12" t="str">
        <f aca="false">IF($C118="","",①在庫CSV_発注日!$N114)</f>
        <v/>
      </c>
      <c r="E118" s="12" t="str">
        <f aca="false">IF($C118="","",①在庫CSV_発注日!$H114)</f>
        <v/>
      </c>
      <c r="F118" s="12" t="str">
        <f aca="false">IF($C118="","",①在庫CSV_発注日!$L114)</f>
        <v/>
      </c>
      <c r="G118" s="18"/>
      <c r="H118" s="17" t="str">
        <f aca="false">IF($C118="","",N(①在庫CSV_発注日!$Z114))</f>
        <v/>
      </c>
      <c r="I118" s="37" t="str">
        <f aca="false">IF($C118="","",SUMIFS(⑤減算マスタCSV!$L$2:$L$8001,⑤減算マスタCSV!$F$2:$F$8001,$C118,⑤減算マスタCSV!$K$2:$K$8001,1))</f>
        <v/>
      </c>
      <c r="J118" s="17" t="str">
        <f aca="false">IF($C118="","",IFERROR(INDEX(⑤減算マスタCSV!$H$2:$H$8001,MATCH($C118,⑤減算マスタCSV!$F$2:$F$8001,0)),1))</f>
        <v/>
      </c>
      <c r="K118" s="17" t="str">
        <f aca="false">IF($C118="","",MAX(1,IFERROR(INDEX(⑥商品照会CSV!$M$2:$M$3001,MATCH($C118,⑥商品照会CSV!$A$2:$A$3001,0)),1)))</f>
        <v/>
      </c>
      <c r="L118" s="40" t="str">
        <f aca="false">IF($C118="","",IFERROR(INDEX(⑥商品照会CSV!$Q$2:$Q$3001,MATCH($C118,⑥商品照会CSV!$A$2:$A$3001,0)),0))</f>
        <v/>
      </c>
      <c r="M118" s="40" t="str">
        <f aca="false">IF($C118="","",N($L118)*N($K118))</f>
        <v/>
      </c>
      <c r="N118" s="17" t="str">
        <f aca="false">IF($C118="","",MAX(1,IFERROR(INDEX(⑥商品照会CSV!$AK$2:$AK$3001,MATCH($C118,⑥商品照会CSV!$A$2:$A$3001,0)),1)))</f>
        <v/>
      </c>
      <c r="O118" s="12" t="str">
        <f aca="false">IF($C118="","",IFERROR(IF(INDEX(⑥商品照会CSV!$AN$2:$AN$3001,MATCH($C118,⑥商品照会CSV!$A$2:$A$3001,0))=1,"バラ",IF(INDEX(⑥商品照会CSV!$AM$2:$AM$3001,MATCH($C118,⑥商品照会CSV!$A$2:$A$3001,0))=1,"中間包装","ケース")),"ケース"))</f>
        <v/>
      </c>
      <c r="P118" s="18"/>
      <c r="Q118" s="14"/>
      <c r="R118" s="17" t="str">
        <f aca="false">IF($C118="","",N($Q118)*N($K118))</f>
        <v/>
      </c>
    </row>
    <row r="119" customFormat="false" ht="15" hidden="false" customHeight="false" outlineLevel="0" collapsed="false">
      <c r="B119" s="12" t="n">
        <v>114</v>
      </c>
      <c r="C119" s="36" t="str">
        <f aca="false">IF(①在庫CSV_発注日!$M115="","",①在庫CSV_発注日!$M115&amp;"")</f>
        <v/>
      </c>
      <c r="D119" s="12" t="str">
        <f aca="false">IF($C119="","",①在庫CSV_発注日!$N115)</f>
        <v/>
      </c>
      <c r="E119" s="12" t="str">
        <f aca="false">IF($C119="","",①在庫CSV_発注日!$H115)</f>
        <v/>
      </c>
      <c r="F119" s="12" t="str">
        <f aca="false">IF($C119="","",①在庫CSV_発注日!$L115)</f>
        <v/>
      </c>
      <c r="G119" s="18"/>
      <c r="H119" s="17" t="str">
        <f aca="false">IF($C119="","",N(①在庫CSV_発注日!$Z115))</f>
        <v/>
      </c>
      <c r="I119" s="37" t="str">
        <f aca="false">IF($C119="","",SUMIFS(⑤減算マスタCSV!$L$2:$L$8001,⑤減算マスタCSV!$F$2:$F$8001,$C119,⑤減算マスタCSV!$K$2:$K$8001,1))</f>
        <v/>
      </c>
      <c r="J119" s="17" t="str">
        <f aca="false">IF($C119="","",IFERROR(INDEX(⑤減算マスタCSV!$H$2:$H$8001,MATCH($C119,⑤減算マスタCSV!$F$2:$F$8001,0)),1))</f>
        <v/>
      </c>
      <c r="K119" s="17" t="str">
        <f aca="false">IF($C119="","",MAX(1,IFERROR(INDEX(⑥商品照会CSV!$M$2:$M$3001,MATCH($C119,⑥商品照会CSV!$A$2:$A$3001,0)),1)))</f>
        <v/>
      </c>
      <c r="L119" s="40" t="str">
        <f aca="false">IF($C119="","",IFERROR(INDEX(⑥商品照会CSV!$Q$2:$Q$3001,MATCH($C119,⑥商品照会CSV!$A$2:$A$3001,0)),0))</f>
        <v/>
      </c>
      <c r="M119" s="40" t="str">
        <f aca="false">IF($C119="","",N($L119)*N($K119))</f>
        <v/>
      </c>
      <c r="N119" s="17" t="str">
        <f aca="false">IF($C119="","",MAX(1,IFERROR(INDEX(⑥商品照会CSV!$AK$2:$AK$3001,MATCH($C119,⑥商品照会CSV!$A$2:$A$3001,0)),1)))</f>
        <v/>
      </c>
      <c r="O119" s="12" t="str">
        <f aca="false">IF($C119="","",IFERROR(IF(INDEX(⑥商品照会CSV!$AN$2:$AN$3001,MATCH($C119,⑥商品照会CSV!$A$2:$A$3001,0))=1,"バラ",IF(INDEX(⑥商品照会CSV!$AM$2:$AM$3001,MATCH($C119,⑥商品照会CSV!$A$2:$A$3001,0))=1,"中間包装","ケース")),"ケース"))</f>
        <v/>
      </c>
      <c r="P119" s="18"/>
      <c r="Q119" s="14"/>
      <c r="R119" s="17" t="str">
        <f aca="false">IF($C119="","",N($Q119)*N($K119))</f>
        <v/>
      </c>
    </row>
    <row r="120" customFormat="false" ht="15" hidden="false" customHeight="false" outlineLevel="0" collapsed="false">
      <c r="B120" s="12" t="n">
        <v>115</v>
      </c>
      <c r="C120" s="36" t="str">
        <f aca="false">IF(①在庫CSV_発注日!$M116="","",①在庫CSV_発注日!$M116&amp;"")</f>
        <v/>
      </c>
      <c r="D120" s="12" t="str">
        <f aca="false">IF($C120="","",①在庫CSV_発注日!$N116)</f>
        <v/>
      </c>
      <c r="E120" s="12" t="str">
        <f aca="false">IF($C120="","",①在庫CSV_発注日!$H116)</f>
        <v/>
      </c>
      <c r="F120" s="12" t="str">
        <f aca="false">IF($C120="","",①在庫CSV_発注日!$L116)</f>
        <v/>
      </c>
      <c r="G120" s="18"/>
      <c r="H120" s="17" t="str">
        <f aca="false">IF($C120="","",N(①在庫CSV_発注日!$Z116))</f>
        <v/>
      </c>
      <c r="I120" s="37" t="str">
        <f aca="false">IF($C120="","",SUMIFS(⑤減算マスタCSV!$L$2:$L$8001,⑤減算マスタCSV!$F$2:$F$8001,$C120,⑤減算マスタCSV!$K$2:$K$8001,1))</f>
        <v/>
      </c>
      <c r="J120" s="17" t="str">
        <f aca="false">IF($C120="","",IFERROR(INDEX(⑤減算マスタCSV!$H$2:$H$8001,MATCH($C120,⑤減算マスタCSV!$F$2:$F$8001,0)),1))</f>
        <v/>
      </c>
      <c r="K120" s="17" t="str">
        <f aca="false">IF($C120="","",MAX(1,IFERROR(INDEX(⑥商品照会CSV!$M$2:$M$3001,MATCH($C120,⑥商品照会CSV!$A$2:$A$3001,0)),1)))</f>
        <v/>
      </c>
      <c r="L120" s="40" t="str">
        <f aca="false">IF($C120="","",IFERROR(INDEX(⑥商品照会CSV!$Q$2:$Q$3001,MATCH($C120,⑥商品照会CSV!$A$2:$A$3001,0)),0))</f>
        <v/>
      </c>
      <c r="M120" s="40" t="str">
        <f aca="false">IF($C120="","",N($L120)*N($K120))</f>
        <v/>
      </c>
      <c r="N120" s="17" t="str">
        <f aca="false">IF($C120="","",MAX(1,IFERROR(INDEX(⑥商品照会CSV!$AK$2:$AK$3001,MATCH($C120,⑥商品照会CSV!$A$2:$A$3001,0)),1)))</f>
        <v/>
      </c>
      <c r="O120" s="12" t="str">
        <f aca="false">IF($C120="","",IFERROR(IF(INDEX(⑥商品照会CSV!$AN$2:$AN$3001,MATCH($C120,⑥商品照会CSV!$A$2:$A$3001,0))=1,"バラ",IF(INDEX(⑥商品照会CSV!$AM$2:$AM$3001,MATCH($C120,⑥商品照会CSV!$A$2:$A$3001,0))=1,"中間包装","ケース")),"ケース"))</f>
        <v/>
      </c>
      <c r="P120" s="18"/>
      <c r="Q120" s="14"/>
      <c r="R120" s="17" t="str">
        <f aca="false">IF($C120="","",N($Q120)*N($K120))</f>
        <v/>
      </c>
    </row>
    <row r="121" customFormat="false" ht="15" hidden="false" customHeight="false" outlineLevel="0" collapsed="false">
      <c r="B121" s="12" t="n">
        <v>116</v>
      </c>
      <c r="C121" s="36" t="str">
        <f aca="false">IF(①在庫CSV_発注日!$M117="","",①在庫CSV_発注日!$M117&amp;"")</f>
        <v/>
      </c>
      <c r="D121" s="12" t="str">
        <f aca="false">IF($C121="","",①在庫CSV_発注日!$N117)</f>
        <v/>
      </c>
      <c r="E121" s="12" t="str">
        <f aca="false">IF($C121="","",①在庫CSV_発注日!$H117)</f>
        <v/>
      </c>
      <c r="F121" s="12" t="str">
        <f aca="false">IF($C121="","",①在庫CSV_発注日!$L117)</f>
        <v/>
      </c>
      <c r="G121" s="18"/>
      <c r="H121" s="17" t="str">
        <f aca="false">IF($C121="","",N(①在庫CSV_発注日!$Z117))</f>
        <v/>
      </c>
      <c r="I121" s="37" t="str">
        <f aca="false">IF($C121="","",SUMIFS(⑤減算マスタCSV!$L$2:$L$8001,⑤減算マスタCSV!$F$2:$F$8001,$C121,⑤減算マスタCSV!$K$2:$K$8001,1))</f>
        <v/>
      </c>
      <c r="J121" s="17" t="str">
        <f aca="false">IF($C121="","",IFERROR(INDEX(⑤減算マスタCSV!$H$2:$H$8001,MATCH($C121,⑤減算マスタCSV!$F$2:$F$8001,0)),1))</f>
        <v/>
      </c>
      <c r="K121" s="17" t="str">
        <f aca="false">IF($C121="","",MAX(1,IFERROR(INDEX(⑥商品照会CSV!$M$2:$M$3001,MATCH($C121,⑥商品照会CSV!$A$2:$A$3001,0)),1)))</f>
        <v/>
      </c>
      <c r="L121" s="40" t="str">
        <f aca="false">IF($C121="","",IFERROR(INDEX(⑥商品照会CSV!$Q$2:$Q$3001,MATCH($C121,⑥商品照会CSV!$A$2:$A$3001,0)),0))</f>
        <v/>
      </c>
      <c r="M121" s="40" t="str">
        <f aca="false">IF($C121="","",N($L121)*N($K121))</f>
        <v/>
      </c>
      <c r="N121" s="17" t="str">
        <f aca="false">IF($C121="","",MAX(1,IFERROR(INDEX(⑥商品照会CSV!$AK$2:$AK$3001,MATCH($C121,⑥商品照会CSV!$A$2:$A$3001,0)),1)))</f>
        <v/>
      </c>
      <c r="O121" s="12" t="str">
        <f aca="false">IF($C121="","",IFERROR(IF(INDEX(⑥商品照会CSV!$AN$2:$AN$3001,MATCH($C121,⑥商品照会CSV!$A$2:$A$3001,0))=1,"バラ",IF(INDEX(⑥商品照会CSV!$AM$2:$AM$3001,MATCH($C121,⑥商品照会CSV!$A$2:$A$3001,0))=1,"中間包装","ケース")),"ケース"))</f>
        <v/>
      </c>
      <c r="P121" s="18"/>
      <c r="Q121" s="14"/>
      <c r="R121" s="17" t="str">
        <f aca="false">IF($C121="","",N($Q121)*N($K121))</f>
        <v/>
      </c>
    </row>
    <row r="122" customFormat="false" ht="15" hidden="false" customHeight="false" outlineLevel="0" collapsed="false">
      <c r="B122" s="12" t="n">
        <v>117</v>
      </c>
      <c r="C122" s="36" t="str">
        <f aca="false">IF(①在庫CSV_発注日!$M118="","",①在庫CSV_発注日!$M118&amp;"")</f>
        <v/>
      </c>
      <c r="D122" s="12" t="str">
        <f aca="false">IF($C122="","",①在庫CSV_発注日!$N118)</f>
        <v/>
      </c>
      <c r="E122" s="12" t="str">
        <f aca="false">IF($C122="","",①在庫CSV_発注日!$H118)</f>
        <v/>
      </c>
      <c r="F122" s="12" t="str">
        <f aca="false">IF($C122="","",①在庫CSV_発注日!$L118)</f>
        <v/>
      </c>
      <c r="G122" s="18"/>
      <c r="H122" s="17" t="str">
        <f aca="false">IF($C122="","",N(①在庫CSV_発注日!$Z118))</f>
        <v/>
      </c>
      <c r="I122" s="37" t="str">
        <f aca="false">IF($C122="","",SUMIFS(⑤減算マスタCSV!$L$2:$L$8001,⑤減算マスタCSV!$F$2:$F$8001,$C122,⑤減算マスタCSV!$K$2:$K$8001,1))</f>
        <v/>
      </c>
      <c r="J122" s="17" t="str">
        <f aca="false">IF($C122="","",IFERROR(INDEX(⑤減算マスタCSV!$H$2:$H$8001,MATCH($C122,⑤減算マスタCSV!$F$2:$F$8001,0)),1))</f>
        <v/>
      </c>
      <c r="K122" s="17" t="str">
        <f aca="false">IF($C122="","",MAX(1,IFERROR(INDEX(⑥商品照会CSV!$M$2:$M$3001,MATCH($C122,⑥商品照会CSV!$A$2:$A$3001,0)),1)))</f>
        <v/>
      </c>
      <c r="L122" s="40" t="str">
        <f aca="false">IF($C122="","",IFERROR(INDEX(⑥商品照会CSV!$Q$2:$Q$3001,MATCH($C122,⑥商品照会CSV!$A$2:$A$3001,0)),0))</f>
        <v/>
      </c>
      <c r="M122" s="40" t="str">
        <f aca="false">IF($C122="","",N($L122)*N($K122))</f>
        <v/>
      </c>
      <c r="N122" s="17" t="str">
        <f aca="false">IF($C122="","",MAX(1,IFERROR(INDEX(⑥商品照会CSV!$AK$2:$AK$3001,MATCH($C122,⑥商品照会CSV!$A$2:$A$3001,0)),1)))</f>
        <v/>
      </c>
      <c r="O122" s="12" t="str">
        <f aca="false">IF($C122="","",IFERROR(IF(INDEX(⑥商品照会CSV!$AN$2:$AN$3001,MATCH($C122,⑥商品照会CSV!$A$2:$A$3001,0))=1,"バラ",IF(INDEX(⑥商品照会CSV!$AM$2:$AM$3001,MATCH($C122,⑥商品照会CSV!$A$2:$A$3001,0))=1,"中間包装","ケース")),"ケース"))</f>
        <v/>
      </c>
      <c r="P122" s="18"/>
      <c r="Q122" s="14"/>
      <c r="R122" s="17" t="str">
        <f aca="false">IF($C122="","",N($Q122)*N($K122))</f>
        <v/>
      </c>
    </row>
    <row r="123" customFormat="false" ht="15" hidden="false" customHeight="false" outlineLevel="0" collapsed="false">
      <c r="B123" s="12" t="n">
        <v>118</v>
      </c>
      <c r="C123" s="36" t="str">
        <f aca="false">IF(①在庫CSV_発注日!$M119="","",①在庫CSV_発注日!$M119&amp;"")</f>
        <v/>
      </c>
      <c r="D123" s="12" t="str">
        <f aca="false">IF($C123="","",①在庫CSV_発注日!$N119)</f>
        <v/>
      </c>
      <c r="E123" s="12" t="str">
        <f aca="false">IF($C123="","",①在庫CSV_発注日!$H119)</f>
        <v/>
      </c>
      <c r="F123" s="12" t="str">
        <f aca="false">IF($C123="","",①在庫CSV_発注日!$L119)</f>
        <v/>
      </c>
      <c r="G123" s="18"/>
      <c r="H123" s="17" t="str">
        <f aca="false">IF($C123="","",N(①在庫CSV_発注日!$Z119))</f>
        <v/>
      </c>
      <c r="I123" s="37" t="str">
        <f aca="false">IF($C123="","",SUMIFS(⑤減算マスタCSV!$L$2:$L$8001,⑤減算マスタCSV!$F$2:$F$8001,$C123,⑤減算マスタCSV!$K$2:$K$8001,1))</f>
        <v/>
      </c>
      <c r="J123" s="17" t="str">
        <f aca="false">IF($C123="","",IFERROR(INDEX(⑤減算マスタCSV!$H$2:$H$8001,MATCH($C123,⑤減算マスタCSV!$F$2:$F$8001,0)),1))</f>
        <v/>
      </c>
      <c r="K123" s="17" t="str">
        <f aca="false">IF($C123="","",MAX(1,IFERROR(INDEX(⑥商品照会CSV!$M$2:$M$3001,MATCH($C123,⑥商品照会CSV!$A$2:$A$3001,0)),1)))</f>
        <v/>
      </c>
      <c r="L123" s="40" t="str">
        <f aca="false">IF($C123="","",IFERROR(INDEX(⑥商品照会CSV!$Q$2:$Q$3001,MATCH($C123,⑥商品照会CSV!$A$2:$A$3001,0)),0))</f>
        <v/>
      </c>
      <c r="M123" s="40" t="str">
        <f aca="false">IF($C123="","",N($L123)*N($K123))</f>
        <v/>
      </c>
      <c r="N123" s="17" t="str">
        <f aca="false">IF($C123="","",MAX(1,IFERROR(INDEX(⑥商品照会CSV!$AK$2:$AK$3001,MATCH($C123,⑥商品照会CSV!$A$2:$A$3001,0)),1)))</f>
        <v/>
      </c>
      <c r="O123" s="12" t="str">
        <f aca="false">IF($C123="","",IFERROR(IF(INDEX(⑥商品照会CSV!$AN$2:$AN$3001,MATCH($C123,⑥商品照会CSV!$A$2:$A$3001,0))=1,"バラ",IF(INDEX(⑥商品照会CSV!$AM$2:$AM$3001,MATCH($C123,⑥商品照会CSV!$A$2:$A$3001,0))=1,"中間包装","ケース")),"ケース"))</f>
        <v/>
      </c>
      <c r="P123" s="18"/>
      <c r="Q123" s="14"/>
      <c r="R123" s="17" t="str">
        <f aca="false">IF($C123="","",N($Q123)*N($K123))</f>
        <v/>
      </c>
    </row>
    <row r="124" customFormat="false" ht="15" hidden="false" customHeight="false" outlineLevel="0" collapsed="false">
      <c r="B124" s="12" t="n">
        <v>119</v>
      </c>
      <c r="C124" s="36" t="str">
        <f aca="false">IF(①在庫CSV_発注日!$M120="","",①在庫CSV_発注日!$M120&amp;"")</f>
        <v/>
      </c>
      <c r="D124" s="12" t="str">
        <f aca="false">IF($C124="","",①在庫CSV_発注日!$N120)</f>
        <v/>
      </c>
      <c r="E124" s="12" t="str">
        <f aca="false">IF($C124="","",①在庫CSV_発注日!$H120)</f>
        <v/>
      </c>
      <c r="F124" s="12" t="str">
        <f aca="false">IF($C124="","",①在庫CSV_発注日!$L120)</f>
        <v/>
      </c>
      <c r="G124" s="18"/>
      <c r="H124" s="17" t="str">
        <f aca="false">IF($C124="","",N(①在庫CSV_発注日!$Z120))</f>
        <v/>
      </c>
      <c r="I124" s="37" t="str">
        <f aca="false">IF($C124="","",SUMIFS(⑤減算マスタCSV!$L$2:$L$8001,⑤減算マスタCSV!$F$2:$F$8001,$C124,⑤減算マスタCSV!$K$2:$K$8001,1))</f>
        <v/>
      </c>
      <c r="J124" s="17" t="str">
        <f aca="false">IF($C124="","",IFERROR(INDEX(⑤減算マスタCSV!$H$2:$H$8001,MATCH($C124,⑤減算マスタCSV!$F$2:$F$8001,0)),1))</f>
        <v/>
      </c>
      <c r="K124" s="17" t="str">
        <f aca="false">IF($C124="","",MAX(1,IFERROR(INDEX(⑥商品照会CSV!$M$2:$M$3001,MATCH($C124,⑥商品照会CSV!$A$2:$A$3001,0)),1)))</f>
        <v/>
      </c>
      <c r="L124" s="40" t="str">
        <f aca="false">IF($C124="","",IFERROR(INDEX(⑥商品照会CSV!$Q$2:$Q$3001,MATCH($C124,⑥商品照会CSV!$A$2:$A$3001,0)),0))</f>
        <v/>
      </c>
      <c r="M124" s="40" t="str">
        <f aca="false">IF($C124="","",N($L124)*N($K124))</f>
        <v/>
      </c>
      <c r="N124" s="17" t="str">
        <f aca="false">IF($C124="","",MAX(1,IFERROR(INDEX(⑥商品照会CSV!$AK$2:$AK$3001,MATCH($C124,⑥商品照会CSV!$A$2:$A$3001,0)),1)))</f>
        <v/>
      </c>
      <c r="O124" s="12" t="str">
        <f aca="false">IF($C124="","",IFERROR(IF(INDEX(⑥商品照会CSV!$AN$2:$AN$3001,MATCH($C124,⑥商品照会CSV!$A$2:$A$3001,0))=1,"バラ",IF(INDEX(⑥商品照会CSV!$AM$2:$AM$3001,MATCH($C124,⑥商品照会CSV!$A$2:$A$3001,0))=1,"中間包装","ケース")),"ケース"))</f>
        <v/>
      </c>
      <c r="P124" s="18"/>
      <c r="Q124" s="14"/>
      <c r="R124" s="17" t="str">
        <f aca="false">IF($C124="","",N($Q124)*N($K124))</f>
        <v/>
      </c>
    </row>
    <row r="125" customFormat="false" ht="15" hidden="false" customHeight="false" outlineLevel="0" collapsed="false">
      <c r="B125" s="12" t="n">
        <v>120</v>
      </c>
      <c r="C125" s="36" t="str">
        <f aca="false">IF(①在庫CSV_発注日!$M121="","",①在庫CSV_発注日!$M121&amp;"")</f>
        <v/>
      </c>
      <c r="D125" s="12" t="str">
        <f aca="false">IF($C125="","",①在庫CSV_発注日!$N121)</f>
        <v/>
      </c>
      <c r="E125" s="12" t="str">
        <f aca="false">IF($C125="","",①在庫CSV_発注日!$H121)</f>
        <v/>
      </c>
      <c r="F125" s="12" t="str">
        <f aca="false">IF($C125="","",①在庫CSV_発注日!$L121)</f>
        <v/>
      </c>
      <c r="G125" s="18"/>
      <c r="H125" s="17" t="str">
        <f aca="false">IF($C125="","",N(①在庫CSV_発注日!$Z121))</f>
        <v/>
      </c>
      <c r="I125" s="37" t="str">
        <f aca="false">IF($C125="","",SUMIFS(⑤減算マスタCSV!$L$2:$L$8001,⑤減算マスタCSV!$F$2:$F$8001,$C125,⑤減算マスタCSV!$K$2:$K$8001,1))</f>
        <v/>
      </c>
      <c r="J125" s="17" t="str">
        <f aca="false">IF($C125="","",IFERROR(INDEX(⑤減算マスタCSV!$H$2:$H$8001,MATCH($C125,⑤減算マスタCSV!$F$2:$F$8001,0)),1))</f>
        <v/>
      </c>
      <c r="K125" s="17" t="str">
        <f aca="false">IF($C125="","",MAX(1,IFERROR(INDEX(⑥商品照会CSV!$M$2:$M$3001,MATCH($C125,⑥商品照会CSV!$A$2:$A$3001,0)),1)))</f>
        <v/>
      </c>
      <c r="L125" s="40" t="str">
        <f aca="false">IF($C125="","",IFERROR(INDEX(⑥商品照会CSV!$Q$2:$Q$3001,MATCH($C125,⑥商品照会CSV!$A$2:$A$3001,0)),0))</f>
        <v/>
      </c>
      <c r="M125" s="40" t="str">
        <f aca="false">IF($C125="","",N($L125)*N($K125))</f>
        <v/>
      </c>
      <c r="N125" s="17" t="str">
        <f aca="false">IF($C125="","",MAX(1,IFERROR(INDEX(⑥商品照会CSV!$AK$2:$AK$3001,MATCH($C125,⑥商品照会CSV!$A$2:$A$3001,0)),1)))</f>
        <v/>
      </c>
      <c r="O125" s="12" t="str">
        <f aca="false">IF($C125="","",IFERROR(IF(INDEX(⑥商品照会CSV!$AN$2:$AN$3001,MATCH($C125,⑥商品照会CSV!$A$2:$A$3001,0))=1,"バラ",IF(INDEX(⑥商品照会CSV!$AM$2:$AM$3001,MATCH($C125,⑥商品照会CSV!$A$2:$A$3001,0))=1,"中間包装","ケース")),"ケース"))</f>
        <v/>
      </c>
      <c r="P125" s="18"/>
      <c r="Q125" s="14"/>
      <c r="R125" s="17" t="str">
        <f aca="false">IF($C125="","",N($Q125)*N($K125))</f>
        <v/>
      </c>
    </row>
    <row r="126" customFormat="false" ht="15" hidden="false" customHeight="false" outlineLevel="0" collapsed="false">
      <c r="B126" s="12" t="n">
        <v>121</v>
      </c>
      <c r="C126" s="36" t="str">
        <f aca="false">IF(①在庫CSV_発注日!$M122="","",①在庫CSV_発注日!$M122&amp;"")</f>
        <v/>
      </c>
      <c r="D126" s="12" t="str">
        <f aca="false">IF($C126="","",①在庫CSV_発注日!$N122)</f>
        <v/>
      </c>
      <c r="E126" s="12" t="str">
        <f aca="false">IF($C126="","",①在庫CSV_発注日!$H122)</f>
        <v/>
      </c>
      <c r="F126" s="12" t="str">
        <f aca="false">IF($C126="","",①在庫CSV_発注日!$L122)</f>
        <v/>
      </c>
      <c r="G126" s="18"/>
      <c r="H126" s="17" t="str">
        <f aca="false">IF($C126="","",N(①在庫CSV_発注日!$Z122))</f>
        <v/>
      </c>
      <c r="I126" s="37" t="str">
        <f aca="false">IF($C126="","",SUMIFS(⑤減算マスタCSV!$L$2:$L$8001,⑤減算マスタCSV!$F$2:$F$8001,$C126,⑤減算マスタCSV!$K$2:$K$8001,1))</f>
        <v/>
      </c>
      <c r="J126" s="17" t="str">
        <f aca="false">IF($C126="","",IFERROR(INDEX(⑤減算マスタCSV!$H$2:$H$8001,MATCH($C126,⑤減算マスタCSV!$F$2:$F$8001,0)),1))</f>
        <v/>
      </c>
      <c r="K126" s="17" t="str">
        <f aca="false">IF($C126="","",MAX(1,IFERROR(INDEX(⑥商品照会CSV!$M$2:$M$3001,MATCH($C126,⑥商品照会CSV!$A$2:$A$3001,0)),1)))</f>
        <v/>
      </c>
      <c r="L126" s="40" t="str">
        <f aca="false">IF($C126="","",IFERROR(INDEX(⑥商品照会CSV!$Q$2:$Q$3001,MATCH($C126,⑥商品照会CSV!$A$2:$A$3001,0)),0))</f>
        <v/>
      </c>
      <c r="M126" s="40" t="str">
        <f aca="false">IF($C126="","",N($L126)*N($K126))</f>
        <v/>
      </c>
      <c r="N126" s="17" t="str">
        <f aca="false">IF($C126="","",MAX(1,IFERROR(INDEX(⑥商品照会CSV!$AK$2:$AK$3001,MATCH($C126,⑥商品照会CSV!$A$2:$A$3001,0)),1)))</f>
        <v/>
      </c>
      <c r="O126" s="12" t="str">
        <f aca="false">IF($C126="","",IFERROR(IF(INDEX(⑥商品照会CSV!$AN$2:$AN$3001,MATCH($C126,⑥商品照会CSV!$A$2:$A$3001,0))=1,"バラ",IF(INDEX(⑥商品照会CSV!$AM$2:$AM$3001,MATCH($C126,⑥商品照会CSV!$A$2:$A$3001,0))=1,"中間包装","ケース")),"ケース"))</f>
        <v/>
      </c>
      <c r="P126" s="18"/>
      <c r="Q126" s="14"/>
      <c r="R126" s="17" t="str">
        <f aca="false">IF($C126="","",N($Q126)*N($K126))</f>
        <v/>
      </c>
    </row>
    <row r="127" customFormat="false" ht="15" hidden="false" customHeight="false" outlineLevel="0" collapsed="false">
      <c r="B127" s="12" t="n">
        <v>122</v>
      </c>
      <c r="C127" s="36" t="str">
        <f aca="false">IF(①在庫CSV_発注日!$M123="","",①在庫CSV_発注日!$M123&amp;"")</f>
        <v/>
      </c>
      <c r="D127" s="12" t="str">
        <f aca="false">IF($C127="","",①在庫CSV_発注日!$N123)</f>
        <v/>
      </c>
      <c r="E127" s="12" t="str">
        <f aca="false">IF($C127="","",①在庫CSV_発注日!$H123)</f>
        <v/>
      </c>
      <c r="F127" s="12" t="str">
        <f aca="false">IF($C127="","",①在庫CSV_発注日!$L123)</f>
        <v/>
      </c>
      <c r="G127" s="18"/>
      <c r="H127" s="17" t="str">
        <f aca="false">IF($C127="","",N(①在庫CSV_発注日!$Z123))</f>
        <v/>
      </c>
      <c r="I127" s="37" t="str">
        <f aca="false">IF($C127="","",SUMIFS(⑤減算マスタCSV!$L$2:$L$8001,⑤減算マスタCSV!$F$2:$F$8001,$C127,⑤減算マスタCSV!$K$2:$K$8001,1))</f>
        <v/>
      </c>
      <c r="J127" s="17" t="str">
        <f aca="false">IF($C127="","",IFERROR(INDEX(⑤減算マスタCSV!$H$2:$H$8001,MATCH($C127,⑤減算マスタCSV!$F$2:$F$8001,0)),1))</f>
        <v/>
      </c>
      <c r="K127" s="17" t="str">
        <f aca="false">IF($C127="","",MAX(1,IFERROR(INDEX(⑥商品照会CSV!$M$2:$M$3001,MATCH($C127,⑥商品照会CSV!$A$2:$A$3001,0)),1)))</f>
        <v/>
      </c>
      <c r="L127" s="40" t="str">
        <f aca="false">IF($C127="","",IFERROR(INDEX(⑥商品照会CSV!$Q$2:$Q$3001,MATCH($C127,⑥商品照会CSV!$A$2:$A$3001,0)),0))</f>
        <v/>
      </c>
      <c r="M127" s="40" t="str">
        <f aca="false">IF($C127="","",N($L127)*N($K127))</f>
        <v/>
      </c>
      <c r="N127" s="17" t="str">
        <f aca="false">IF($C127="","",MAX(1,IFERROR(INDEX(⑥商品照会CSV!$AK$2:$AK$3001,MATCH($C127,⑥商品照会CSV!$A$2:$A$3001,0)),1)))</f>
        <v/>
      </c>
      <c r="O127" s="12" t="str">
        <f aca="false">IF($C127="","",IFERROR(IF(INDEX(⑥商品照会CSV!$AN$2:$AN$3001,MATCH($C127,⑥商品照会CSV!$A$2:$A$3001,0))=1,"バラ",IF(INDEX(⑥商品照会CSV!$AM$2:$AM$3001,MATCH($C127,⑥商品照会CSV!$A$2:$A$3001,0))=1,"中間包装","ケース")),"ケース"))</f>
        <v/>
      </c>
      <c r="P127" s="18"/>
      <c r="Q127" s="14"/>
      <c r="R127" s="17" t="str">
        <f aca="false">IF($C127="","",N($Q127)*N($K127))</f>
        <v/>
      </c>
    </row>
    <row r="128" customFormat="false" ht="15" hidden="false" customHeight="false" outlineLevel="0" collapsed="false">
      <c r="B128" s="12" t="n">
        <v>123</v>
      </c>
      <c r="C128" s="36" t="str">
        <f aca="false">IF(①在庫CSV_発注日!$M124="","",①在庫CSV_発注日!$M124&amp;"")</f>
        <v/>
      </c>
      <c r="D128" s="12" t="str">
        <f aca="false">IF($C128="","",①在庫CSV_発注日!$N124)</f>
        <v/>
      </c>
      <c r="E128" s="12" t="str">
        <f aca="false">IF($C128="","",①在庫CSV_発注日!$H124)</f>
        <v/>
      </c>
      <c r="F128" s="12" t="str">
        <f aca="false">IF($C128="","",①在庫CSV_発注日!$L124)</f>
        <v/>
      </c>
      <c r="G128" s="18"/>
      <c r="H128" s="17" t="str">
        <f aca="false">IF($C128="","",N(①在庫CSV_発注日!$Z124))</f>
        <v/>
      </c>
      <c r="I128" s="37" t="str">
        <f aca="false">IF($C128="","",SUMIFS(⑤減算マスタCSV!$L$2:$L$8001,⑤減算マスタCSV!$F$2:$F$8001,$C128,⑤減算マスタCSV!$K$2:$K$8001,1))</f>
        <v/>
      </c>
      <c r="J128" s="17" t="str">
        <f aca="false">IF($C128="","",IFERROR(INDEX(⑤減算マスタCSV!$H$2:$H$8001,MATCH($C128,⑤減算マスタCSV!$F$2:$F$8001,0)),1))</f>
        <v/>
      </c>
      <c r="K128" s="17" t="str">
        <f aca="false">IF($C128="","",MAX(1,IFERROR(INDEX(⑥商品照会CSV!$M$2:$M$3001,MATCH($C128,⑥商品照会CSV!$A$2:$A$3001,0)),1)))</f>
        <v/>
      </c>
      <c r="L128" s="40" t="str">
        <f aca="false">IF($C128="","",IFERROR(INDEX(⑥商品照会CSV!$Q$2:$Q$3001,MATCH($C128,⑥商品照会CSV!$A$2:$A$3001,0)),0))</f>
        <v/>
      </c>
      <c r="M128" s="40" t="str">
        <f aca="false">IF($C128="","",N($L128)*N($K128))</f>
        <v/>
      </c>
      <c r="N128" s="17" t="str">
        <f aca="false">IF($C128="","",MAX(1,IFERROR(INDEX(⑥商品照会CSV!$AK$2:$AK$3001,MATCH($C128,⑥商品照会CSV!$A$2:$A$3001,0)),1)))</f>
        <v/>
      </c>
      <c r="O128" s="12" t="str">
        <f aca="false">IF($C128="","",IFERROR(IF(INDEX(⑥商品照会CSV!$AN$2:$AN$3001,MATCH($C128,⑥商品照会CSV!$A$2:$A$3001,0))=1,"バラ",IF(INDEX(⑥商品照会CSV!$AM$2:$AM$3001,MATCH($C128,⑥商品照会CSV!$A$2:$A$3001,0))=1,"中間包装","ケース")),"ケース"))</f>
        <v/>
      </c>
      <c r="P128" s="18"/>
      <c r="Q128" s="14"/>
      <c r="R128" s="17" t="str">
        <f aca="false">IF($C128="","",N($Q128)*N($K128))</f>
        <v/>
      </c>
    </row>
    <row r="129" customFormat="false" ht="15" hidden="false" customHeight="false" outlineLevel="0" collapsed="false">
      <c r="B129" s="12" t="n">
        <v>124</v>
      </c>
      <c r="C129" s="36" t="str">
        <f aca="false">IF(①在庫CSV_発注日!$M125="","",①在庫CSV_発注日!$M125&amp;"")</f>
        <v/>
      </c>
      <c r="D129" s="12" t="str">
        <f aca="false">IF($C129="","",①在庫CSV_発注日!$N125)</f>
        <v/>
      </c>
      <c r="E129" s="12" t="str">
        <f aca="false">IF($C129="","",①在庫CSV_発注日!$H125)</f>
        <v/>
      </c>
      <c r="F129" s="12" t="str">
        <f aca="false">IF($C129="","",①在庫CSV_発注日!$L125)</f>
        <v/>
      </c>
      <c r="G129" s="18"/>
      <c r="H129" s="17" t="str">
        <f aca="false">IF($C129="","",N(①在庫CSV_発注日!$Z125))</f>
        <v/>
      </c>
      <c r="I129" s="37" t="str">
        <f aca="false">IF($C129="","",SUMIFS(⑤減算マスタCSV!$L$2:$L$8001,⑤減算マスタCSV!$F$2:$F$8001,$C129,⑤減算マスタCSV!$K$2:$K$8001,1))</f>
        <v/>
      </c>
      <c r="J129" s="17" t="str">
        <f aca="false">IF($C129="","",IFERROR(INDEX(⑤減算マスタCSV!$H$2:$H$8001,MATCH($C129,⑤減算マスタCSV!$F$2:$F$8001,0)),1))</f>
        <v/>
      </c>
      <c r="K129" s="17" t="str">
        <f aca="false">IF($C129="","",MAX(1,IFERROR(INDEX(⑥商品照会CSV!$M$2:$M$3001,MATCH($C129,⑥商品照会CSV!$A$2:$A$3001,0)),1)))</f>
        <v/>
      </c>
      <c r="L129" s="40" t="str">
        <f aca="false">IF($C129="","",IFERROR(INDEX(⑥商品照会CSV!$Q$2:$Q$3001,MATCH($C129,⑥商品照会CSV!$A$2:$A$3001,0)),0))</f>
        <v/>
      </c>
      <c r="M129" s="40" t="str">
        <f aca="false">IF($C129="","",N($L129)*N($K129))</f>
        <v/>
      </c>
      <c r="N129" s="17" t="str">
        <f aca="false">IF($C129="","",MAX(1,IFERROR(INDEX(⑥商品照会CSV!$AK$2:$AK$3001,MATCH($C129,⑥商品照会CSV!$A$2:$A$3001,0)),1)))</f>
        <v/>
      </c>
      <c r="O129" s="12" t="str">
        <f aca="false">IF($C129="","",IFERROR(IF(INDEX(⑥商品照会CSV!$AN$2:$AN$3001,MATCH($C129,⑥商品照会CSV!$A$2:$A$3001,0))=1,"バラ",IF(INDEX(⑥商品照会CSV!$AM$2:$AM$3001,MATCH($C129,⑥商品照会CSV!$A$2:$A$3001,0))=1,"中間包装","ケース")),"ケース"))</f>
        <v/>
      </c>
      <c r="P129" s="18"/>
      <c r="Q129" s="14"/>
      <c r="R129" s="17" t="str">
        <f aca="false">IF($C129="","",N($Q129)*N($K129))</f>
        <v/>
      </c>
    </row>
    <row r="130" customFormat="false" ht="15" hidden="false" customHeight="false" outlineLevel="0" collapsed="false">
      <c r="B130" s="12" t="n">
        <v>125</v>
      </c>
      <c r="C130" s="36" t="str">
        <f aca="false">IF(①在庫CSV_発注日!$M126="","",①在庫CSV_発注日!$M126&amp;"")</f>
        <v/>
      </c>
      <c r="D130" s="12" t="str">
        <f aca="false">IF($C130="","",①在庫CSV_発注日!$N126)</f>
        <v/>
      </c>
      <c r="E130" s="12" t="str">
        <f aca="false">IF($C130="","",①在庫CSV_発注日!$H126)</f>
        <v/>
      </c>
      <c r="F130" s="12" t="str">
        <f aca="false">IF($C130="","",①在庫CSV_発注日!$L126)</f>
        <v/>
      </c>
      <c r="G130" s="18"/>
      <c r="H130" s="17" t="str">
        <f aca="false">IF($C130="","",N(①在庫CSV_発注日!$Z126))</f>
        <v/>
      </c>
      <c r="I130" s="37" t="str">
        <f aca="false">IF($C130="","",SUMIFS(⑤減算マスタCSV!$L$2:$L$8001,⑤減算マスタCSV!$F$2:$F$8001,$C130,⑤減算マスタCSV!$K$2:$K$8001,1))</f>
        <v/>
      </c>
      <c r="J130" s="17" t="str">
        <f aca="false">IF($C130="","",IFERROR(INDEX(⑤減算マスタCSV!$H$2:$H$8001,MATCH($C130,⑤減算マスタCSV!$F$2:$F$8001,0)),1))</f>
        <v/>
      </c>
      <c r="K130" s="17" t="str">
        <f aca="false">IF($C130="","",MAX(1,IFERROR(INDEX(⑥商品照会CSV!$M$2:$M$3001,MATCH($C130,⑥商品照会CSV!$A$2:$A$3001,0)),1)))</f>
        <v/>
      </c>
      <c r="L130" s="40" t="str">
        <f aca="false">IF($C130="","",IFERROR(INDEX(⑥商品照会CSV!$Q$2:$Q$3001,MATCH($C130,⑥商品照会CSV!$A$2:$A$3001,0)),0))</f>
        <v/>
      </c>
      <c r="M130" s="40" t="str">
        <f aca="false">IF($C130="","",N($L130)*N($K130))</f>
        <v/>
      </c>
      <c r="N130" s="17" t="str">
        <f aca="false">IF($C130="","",MAX(1,IFERROR(INDEX(⑥商品照会CSV!$AK$2:$AK$3001,MATCH($C130,⑥商品照会CSV!$A$2:$A$3001,0)),1)))</f>
        <v/>
      </c>
      <c r="O130" s="12" t="str">
        <f aca="false">IF($C130="","",IFERROR(IF(INDEX(⑥商品照会CSV!$AN$2:$AN$3001,MATCH($C130,⑥商品照会CSV!$A$2:$A$3001,0))=1,"バラ",IF(INDEX(⑥商品照会CSV!$AM$2:$AM$3001,MATCH($C130,⑥商品照会CSV!$A$2:$A$3001,0))=1,"中間包装","ケース")),"ケース"))</f>
        <v/>
      </c>
      <c r="P130" s="18"/>
      <c r="Q130" s="14"/>
      <c r="R130" s="17" t="str">
        <f aca="false">IF($C130="","",N($Q130)*N($K130))</f>
        <v/>
      </c>
    </row>
    <row r="131" customFormat="false" ht="15" hidden="false" customHeight="false" outlineLevel="0" collapsed="false">
      <c r="B131" s="12" t="n">
        <v>126</v>
      </c>
      <c r="C131" s="36" t="str">
        <f aca="false">IF(①在庫CSV_発注日!$M127="","",①在庫CSV_発注日!$M127&amp;"")</f>
        <v/>
      </c>
      <c r="D131" s="12" t="str">
        <f aca="false">IF($C131="","",①在庫CSV_発注日!$N127)</f>
        <v/>
      </c>
      <c r="E131" s="12" t="str">
        <f aca="false">IF($C131="","",①在庫CSV_発注日!$H127)</f>
        <v/>
      </c>
      <c r="F131" s="12" t="str">
        <f aca="false">IF($C131="","",①在庫CSV_発注日!$L127)</f>
        <v/>
      </c>
      <c r="G131" s="18"/>
      <c r="H131" s="17" t="str">
        <f aca="false">IF($C131="","",N(①在庫CSV_発注日!$Z127))</f>
        <v/>
      </c>
      <c r="I131" s="37" t="str">
        <f aca="false">IF($C131="","",SUMIFS(⑤減算マスタCSV!$L$2:$L$8001,⑤減算マスタCSV!$F$2:$F$8001,$C131,⑤減算マスタCSV!$K$2:$K$8001,1))</f>
        <v/>
      </c>
      <c r="J131" s="17" t="str">
        <f aca="false">IF($C131="","",IFERROR(INDEX(⑤減算マスタCSV!$H$2:$H$8001,MATCH($C131,⑤減算マスタCSV!$F$2:$F$8001,0)),1))</f>
        <v/>
      </c>
      <c r="K131" s="17" t="str">
        <f aca="false">IF($C131="","",MAX(1,IFERROR(INDEX(⑥商品照会CSV!$M$2:$M$3001,MATCH($C131,⑥商品照会CSV!$A$2:$A$3001,0)),1)))</f>
        <v/>
      </c>
      <c r="L131" s="40" t="str">
        <f aca="false">IF($C131="","",IFERROR(INDEX(⑥商品照会CSV!$Q$2:$Q$3001,MATCH($C131,⑥商品照会CSV!$A$2:$A$3001,0)),0))</f>
        <v/>
      </c>
      <c r="M131" s="40" t="str">
        <f aca="false">IF($C131="","",N($L131)*N($K131))</f>
        <v/>
      </c>
      <c r="N131" s="17" t="str">
        <f aca="false">IF($C131="","",MAX(1,IFERROR(INDEX(⑥商品照会CSV!$AK$2:$AK$3001,MATCH($C131,⑥商品照会CSV!$A$2:$A$3001,0)),1)))</f>
        <v/>
      </c>
      <c r="O131" s="12" t="str">
        <f aca="false">IF($C131="","",IFERROR(IF(INDEX(⑥商品照会CSV!$AN$2:$AN$3001,MATCH($C131,⑥商品照会CSV!$A$2:$A$3001,0))=1,"バラ",IF(INDEX(⑥商品照会CSV!$AM$2:$AM$3001,MATCH($C131,⑥商品照会CSV!$A$2:$A$3001,0))=1,"中間包装","ケース")),"ケース"))</f>
        <v/>
      </c>
      <c r="P131" s="18"/>
      <c r="Q131" s="14"/>
      <c r="R131" s="17" t="str">
        <f aca="false">IF($C131="","",N($Q131)*N($K131))</f>
        <v/>
      </c>
    </row>
    <row r="132" customFormat="false" ht="15" hidden="false" customHeight="false" outlineLevel="0" collapsed="false">
      <c r="B132" s="12" t="n">
        <v>127</v>
      </c>
      <c r="C132" s="36" t="str">
        <f aca="false">IF(①在庫CSV_発注日!$M128="","",①在庫CSV_発注日!$M128&amp;"")</f>
        <v/>
      </c>
      <c r="D132" s="12" t="str">
        <f aca="false">IF($C132="","",①在庫CSV_発注日!$N128)</f>
        <v/>
      </c>
      <c r="E132" s="12" t="str">
        <f aca="false">IF($C132="","",①在庫CSV_発注日!$H128)</f>
        <v/>
      </c>
      <c r="F132" s="12" t="str">
        <f aca="false">IF($C132="","",①在庫CSV_発注日!$L128)</f>
        <v/>
      </c>
      <c r="G132" s="18"/>
      <c r="H132" s="17" t="str">
        <f aca="false">IF($C132="","",N(①在庫CSV_発注日!$Z128))</f>
        <v/>
      </c>
      <c r="I132" s="37" t="str">
        <f aca="false">IF($C132="","",SUMIFS(⑤減算マスタCSV!$L$2:$L$8001,⑤減算マスタCSV!$F$2:$F$8001,$C132,⑤減算マスタCSV!$K$2:$K$8001,1))</f>
        <v/>
      </c>
      <c r="J132" s="17" t="str">
        <f aca="false">IF($C132="","",IFERROR(INDEX(⑤減算マスタCSV!$H$2:$H$8001,MATCH($C132,⑤減算マスタCSV!$F$2:$F$8001,0)),1))</f>
        <v/>
      </c>
      <c r="K132" s="17" t="str">
        <f aca="false">IF($C132="","",MAX(1,IFERROR(INDEX(⑥商品照会CSV!$M$2:$M$3001,MATCH($C132,⑥商品照会CSV!$A$2:$A$3001,0)),1)))</f>
        <v/>
      </c>
      <c r="L132" s="40" t="str">
        <f aca="false">IF($C132="","",IFERROR(INDEX(⑥商品照会CSV!$Q$2:$Q$3001,MATCH($C132,⑥商品照会CSV!$A$2:$A$3001,0)),0))</f>
        <v/>
      </c>
      <c r="M132" s="40" t="str">
        <f aca="false">IF($C132="","",N($L132)*N($K132))</f>
        <v/>
      </c>
      <c r="N132" s="17" t="str">
        <f aca="false">IF($C132="","",MAX(1,IFERROR(INDEX(⑥商品照会CSV!$AK$2:$AK$3001,MATCH($C132,⑥商品照会CSV!$A$2:$A$3001,0)),1)))</f>
        <v/>
      </c>
      <c r="O132" s="12" t="str">
        <f aca="false">IF($C132="","",IFERROR(IF(INDEX(⑥商品照会CSV!$AN$2:$AN$3001,MATCH($C132,⑥商品照会CSV!$A$2:$A$3001,0))=1,"バラ",IF(INDEX(⑥商品照会CSV!$AM$2:$AM$3001,MATCH($C132,⑥商品照会CSV!$A$2:$A$3001,0))=1,"中間包装","ケース")),"ケース"))</f>
        <v/>
      </c>
      <c r="P132" s="18"/>
      <c r="Q132" s="14"/>
      <c r="R132" s="17" t="str">
        <f aca="false">IF($C132="","",N($Q132)*N($K132))</f>
        <v/>
      </c>
    </row>
    <row r="133" customFormat="false" ht="15" hidden="false" customHeight="false" outlineLevel="0" collapsed="false">
      <c r="B133" s="12" t="n">
        <v>128</v>
      </c>
      <c r="C133" s="36" t="str">
        <f aca="false">IF(①在庫CSV_発注日!$M129="","",①在庫CSV_発注日!$M129&amp;"")</f>
        <v/>
      </c>
      <c r="D133" s="12" t="str">
        <f aca="false">IF($C133="","",①在庫CSV_発注日!$N129)</f>
        <v/>
      </c>
      <c r="E133" s="12" t="str">
        <f aca="false">IF($C133="","",①在庫CSV_発注日!$H129)</f>
        <v/>
      </c>
      <c r="F133" s="12" t="str">
        <f aca="false">IF($C133="","",①在庫CSV_発注日!$L129)</f>
        <v/>
      </c>
      <c r="G133" s="18"/>
      <c r="H133" s="17" t="str">
        <f aca="false">IF($C133="","",N(①在庫CSV_発注日!$Z129))</f>
        <v/>
      </c>
      <c r="I133" s="37" t="str">
        <f aca="false">IF($C133="","",SUMIFS(⑤減算マスタCSV!$L$2:$L$8001,⑤減算マスタCSV!$F$2:$F$8001,$C133,⑤減算マスタCSV!$K$2:$K$8001,1))</f>
        <v/>
      </c>
      <c r="J133" s="17" t="str">
        <f aca="false">IF($C133="","",IFERROR(INDEX(⑤減算マスタCSV!$H$2:$H$8001,MATCH($C133,⑤減算マスタCSV!$F$2:$F$8001,0)),1))</f>
        <v/>
      </c>
      <c r="K133" s="17" t="str">
        <f aca="false">IF($C133="","",MAX(1,IFERROR(INDEX(⑥商品照会CSV!$M$2:$M$3001,MATCH($C133,⑥商品照会CSV!$A$2:$A$3001,0)),1)))</f>
        <v/>
      </c>
      <c r="L133" s="40" t="str">
        <f aca="false">IF($C133="","",IFERROR(INDEX(⑥商品照会CSV!$Q$2:$Q$3001,MATCH($C133,⑥商品照会CSV!$A$2:$A$3001,0)),0))</f>
        <v/>
      </c>
      <c r="M133" s="40" t="str">
        <f aca="false">IF($C133="","",N($L133)*N($K133))</f>
        <v/>
      </c>
      <c r="N133" s="17" t="str">
        <f aca="false">IF($C133="","",MAX(1,IFERROR(INDEX(⑥商品照会CSV!$AK$2:$AK$3001,MATCH($C133,⑥商品照会CSV!$A$2:$A$3001,0)),1)))</f>
        <v/>
      </c>
      <c r="O133" s="12" t="str">
        <f aca="false">IF($C133="","",IFERROR(IF(INDEX(⑥商品照会CSV!$AN$2:$AN$3001,MATCH($C133,⑥商品照会CSV!$A$2:$A$3001,0))=1,"バラ",IF(INDEX(⑥商品照会CSV!$AM$2:$AM$3001,MATCH($C133,⑥商品照会CSV!$A$2:$A$3001,0))=1,"中間包装","ケース")),"ケース"))</f>
        <v/>
      </c>
      <c r="P133" s="18"/>
      <c r="Q133" s="14"/>
      <c r="R133" s="17" t="str">
        <f aca="false">IF($C133="","",N($Q133)*N($K133))</f>
        <v/>
      </c>
    </row>
    <row r="134" customFormat="false" ht="15" hidden="false" customHeight="false" outlineLevel="0" collapsed="false">
      <c r="B134" s="12" t="n">
        <v>129</v>
      </c>
      <c r="C134" s="36" t="str">
        <f aca="false">IF(①在庫CSV_発注日!$M130="","",①在庫CSV_発注日!$M130&amp;"")</f>
        <v/>
      </c>
      <c r="D134" s="12" t="str">
        <f aca="false">IF($C134="","",①在庫CSV_発注日!$N130)</f>
        <v/>
      </c>
      <c r="E134" s="12" t="str">
        <f aca="false">IF($C134="","",①在庫CSV_発注日!$H130)</f>
        <v/>
      </c>
      <c r="F134" s="12" t="str">
        <f aca="false">IF($C134="","",①在庫CSV_発注日!$L130)</f>
        <v/>
      </c>
      <c r="G134" s="18"/>
      <c r="H134" s="17" t="str">
        <f aca="false">IF($C134="","",N(①在庫CSV_発注日!$Z130))</f>
        <v/>
      </c>
      <c r="I134" s="37" t="str">
        <f aca="false">IF($C134="","",SUMIFS(⑤減算マスタCSV!$L$2:$L$8001,⑤減算マスタCSV!$F$2:$F$8001,$C134,⑤減算マスタCSV!$K$2:$K$8001,1))</f>
        <v/>
      </c>
      <c r="J134" s="17" t="str">
        <f aca="false">IF($C134="","",IFERROR(INDEX(⑤減算マスタCSV!$H$2:$H$8001,MATCH($C134,⑤減算マスタCSV!$F$2:$F$8001,0)),1))</f>
        <v/>
      </c>
      <c r="K134" s="17" t="str">
        <f aca="false">IF($C134="","",MAX(1,IFERROR(INDEX(⑥商品照会CSV!$M$2:$M$3001,MATCH($C134,⑥商品照会CSV!$A$2:$A$3001,0)),1)))</f>
        <v/>
      </c>
      <c r="L134" s="40" t="str">
        <f aca="false">IF($C134="","",IFERROR(INDEX(⑥商品照会CSV!$Q$2:$Q$3001,MATCH($C134,⑥商品照会CSV!$A$2:$A$3001,0)),0))</f>
        <v/>
      </c>
      <c r="M134" s="40" t="str">
        <f aca="false">IF($C134="","",N($L134)*N($K134))</f>
        <v/>
      </c>
      <c r="N134" s="17" t="str">
        <f aca="false">IF($C134="","",MAX(1,IFERROR(INDEX(⑥商品照会CSV!$AK$2:$AK$3001,MATCH($C134,⑥商品照会CSV!$A$2:$A$3001,0)),1)))</f>
        <v/>
      </c>
      <c r="O134" s="12" t="str">
        <f aca="false">IF($C134="","",IFERROR(IF(INDEX(⑥商品照会CSV!$AN$2:$AN$3001,MATCH($C134,⑥商品照会CSV!$A$2:$A$3001,0))=1,"バラ",IF(INDEX(⑥商品照会CSV!$AM$2:$AM$3001,MATCH($C134,⑥商品照会CSV!$A$2:$A$3001,0))=1,"中間包装","ケース")),"ケース"))</f>
        <v/>
      </c>
      <c r="P134" s="18"/>
      <c r="Q134" s="14"/>
      <c r="R134" s="17" t="str">
        <f aca="false">IF($C134="","",N($Q134)*N($K134))</f>
        <v/>
      </c>
    </row>
    <row r="135" customFormat="false" ht="15" hidden="false" customHeight="false" outlineLevel="0" collapsed="false">
      <c r="B135" s="12" t="n">
        <v>130</v>
      </c>
      <c r="C135" s="36" t="str">
        <f aca="false">IF(①在庫CSV_発注日!$M131="","",①在庫CSV_発注日!$M131&amp;"")</f>
        <v/>
      </c>
      <c r="D135" s="12" t="str">
        <f aca="false">IF($C135="","",①在庫CSV_発注日!$N131)</f>
        <v/>
      </c>
      <c r="E135" s="12" t="str">
        <f aca="false">IF($C135="","",①在庫CSV_発注日!$H131)</f>
        <v/>
      </c>
      <c r="F135" s="12" t="str">
        <f aca="false">IF($C135="","",①在庫CSV_発注日!$L131)</f>
        <v/>
      </c>
      <c r="G135" s="18"/>
      <c r="H135" s="17" t="str">
        <f aca="false">IF($C135="","",N(①在庫CSV_発注日!$Z131))</f>
        <v/>
      </c>
      <c r="I135" s="37" t="str">
        <f aca="false">IF($C135="","",SUMIFS(⑤減算マスタCSV!$L$2:$L$8001,⑤減算マスタCSV!$F$2:$F$8001,$C135,⑤減算マスタCSV!$K$2:$K$8001,1))</f>
        <v/>
      </c>
      <c r="J135" s="17" t="str">
        <f aca="false">IF($C135="","",IFERROR(INDEX(⑤減算マスタCSV!$H$2:$H$8001,MATCH($C135,⑤減算マスタCSV!$F$2:$F$8001,0)),1))</f>
        <v/>
      </c>
      <c r="K135" s="17" t="str">
        <f aca="false">IF($C135="","",MAX(1,IFERROR(INDEX(⑥商品照会CSV!$M$2:$M$3001,MATCH($C135,⑥商品照会CSV!$A$2:$A$3001,0)),1)))</f>
        <v/>
      </c>
      <c r="L135" s="40" t="str">
        <f aca="false">IF($C135="","",IFERROR(INDEX(⑥商品照会CSV!$Q$2:$Q$3001,MATCH($C135,⑥商品照会CSV!$A$2:$A$3001,0)),0))</f>
        <v/>
      </c>
      <c r="M135" s="40" t="str">
        <f aca="false">IF($C135="","",N($L135)*N($K135))</f>
        <v/>
      </c>
      <c r="N135" s="17" t="str">
        <f aca="false">IF($C135="","",MAX(1,IFERROR(INDEX(⑥商品照会CSV!$AK$2:$AK$3001,MATCH($C135,⑥商品照会CSV!$A$2:$A$3001,0)),1)))</f>
        <v/>
      </c>
      <c r="O135" s="12" t="str">
        <f aca="false">IF($C135="","",IFERROR(IF(INDEX(⑥商品照会CSV!$AN$2:$AN$3001,MATCH($C135,⑥商品照会CSV!$A$2:$A$3001,0))=1,"バラ",IF(INDEX(⑥商品照会CSV!$AM$2:$AM$3001,MATCH($C135,⑥商品照会CSV!$A$2:$A$3001,0))=1,"中間包装","ケース")),"ケース"))</f>
        <v/>
      </c>
      <c r="P135" s="18"/>
      <c r="Q135" s="14"/>
      <c r="R135" s="17" t="str">
        <f aca="false">IF($C135="","",N($Q135)*N($K135))</f>
        <v/>
      </c>
    </row>
    <row r="136" customFormat="false" ht="15" hidden="false" customHeight="false" outlineLevel="0" collapsed="false">
      <c r="B136" s="12" t="n">
        <v>131</v>
      </c>
      <c r="C136" s="36" t="str">
        <f aca="false">IF(①在庫CSV_発注日!$M132="","",①在庫CSV_発注日!$M132&amp;"")</f>
        <v/>
      </c>
      <c r="D136" s="12" t="str">
        <f aca="false">IF($C136="","",①在庫CSV_発注日!$N132)</f>
        <v/>
      </c>
      <c r="E136" s="12" t="str">
        <f aca="false">IF($C136="","",①在庫CSV_発注日!$H132)</f>
        <v/>
      </c>
      <c r="F136" s="12" t="str">
        <f aca="false">IF($C136="","",①在庫CSV_発注日!$L132)</f>
        <v/>
      </c>
      <c r="G136" s="18"/>
      <c r="H136" s="17" t="str">
        <f aca="false">IF($C136="","",N(①在庫CSV_発注日!$Z132))</f>
        <v/>
      </c>
      <c r="I136" s="37" t="str">
        <f aca="false">IF($C136="","",SUMIFS(⑤減算マスタCSV!$L$2:$L$8001,⑤減算マスタCSV!$F$2:$F$8001,$C136,⑤減算マスタCSV!$K$2:$K$8001,1))</f>
        <v/>
      </c>
      <c r="J136" s="17" t="str">
        <f aca="false">IF($C136="","",IFERROR(INDEX(⑤減算マスタCSV!$H$2:$H$8001,MATCH($C136,⑤減算マスタCSV!$F$2:$F$8001,0)),1))</f>
        <v/>
      </c>
      <c r="K136" s="17" t="str">
        <f aca="false">IF($C136="","",MAX(1,IFERROR(INDEX(⑥商品照会CSV!$M$2:$M$3001,MATCH($C136,⑥商品照会CSV!$A$2:$A$3001,0)),1)))</f>
        <v/>
      </c>
      <c r="L136" s="40" t="str">
        <f aca="false">IF($C136="","",IFERROR(INDEX(⑥商品照会CSV!$Q$2:$Q$3001,MATCH($C136,⑥商品照会CSV!$A$2:$A$3001,0)),0))</f>
        <v/>
      </c>
      <c r="M136" s="40" t="str">
        <f aca="false">IF($C136="","",N($L136)*N($K136))</f>
        <v/>
      </c>
      <c r="N136" s="17" t="str">
        <f aca="false">IF($C136="","",MAX(1,IFERROR(INDEX(⑥商品照会CSV!$AK$2:$AK$3001,MATCH($C136,⑥商品照会CSV!$A$2:$A$3001,0)),1)))</f>
        <v/>
      </c>
      <c r="O136" s="12" t="str">
        <f aca="false">IF($C136="","",IFERROR(IF(INDEX(⑥商品照会CSV!$AN$2:$AN$3001,MATCH($C136,⑥商品照会CSV!$A$2:$A$3001,0))=1,"バラ",IF(INDEX(⑥商品照会CSV!$AM$2:$AM$3001,MATCH($C136,⑥商品照会CSV!$A$2:$A$3001,0))=1,"中間包装","ケース")),"ケース"))</f>
        <v/>
      </c>
      <c r="P136" s="18"/>
      <c r="Q136" s="14"/>
      <c r="R136" s="17" t="str">
        <f aca="false">IF($C136="","",N($Q136)*N($K136))</f>
        <v/>
      </c>
    </row>
    <row r="137" customFormat="false" ht="15" hidden="false" customHeight="false" outlineLevel="0" collapsed="false">
      <c r="B137" s="12" t="n">
        <v>132</v>
      </c>
      <c r="C137" s="36" t="str">
        <f aca="false">IF(①在庫CSV_発注日!$M133="","",①在庫CSV_発注日!$M133&amp;"")</f>
        <v/>
      </c>
      <c r="D137" s="12" t="str">
        <f aca="false">IF($C137="","",①在庫CSV_発注日!$N133)</f>
        <v/>
      </c>
      <c r="E137" s="12" t="str">
        <f aca="false">IF($C137="","",①在庫CSV_発注日!$H133)</f>
        <v/>
      </c>
      <c r="F137" s="12" t="str">
        <f aca="false">IF($C137="","",①在庫CSV_発注日!$L133)</f>
        <v/>
      </c>
      <c r="G137" s="18"/>
      <c r="H137" s="17" t="str">
        <f aca="false">IF($C137="","",N(①在庫CSV_発注日!$Z133))</f>
        <v/>
      </c>
      <c r="I137" s="37" t="str">
        <f aca="false">IF($C137="","",SUMIFS(⑤減算マスタCSV!$L$2:$L$8001,⑤減算マスタCSV!$F$2:$F$8001,$C137,⑤減算マスタCSV!$K$2:$K$8001,1))</f>
        <v/>
      </c>
      <c r="J137" s="17" t="str">
        <f aca="false">IF($C137="","",IFERROR(INDEX(⑤減算マスタCSV!$H$2:$H$8001,MATCH($C137,⑤減算マスタCSV!$F$2:$F$8001,0)),1))</f>
        <v/>
      </c>
      <c r="K137" s="17" t="str">
        <f aca="false">IF($C137="","",MAX(1,IFERROR(INDEX(⑥商品照会CSV!$M$2:$M$3001,MATCH($C137,⑥商品照会CSV!$A$2:$A$3001,0)),1)))</f>
        <v/>
      </c>
      <c r="L137" s="40" t="str">
        <f aca="false">IF($C137="","",IFERROR(INDEX(⑥商品照会CSV!$Q$2:$Q$3001,MATCH($C137,⑥商品照会CSV!$A$2:$A$3001,0)),0))</f>
        <v/>
      </c>
      <c r="M137" s="40" t="str">
        <f aca="false">IF($C137="","",N($L137)*N($K137))</f>
        <v/>
      </c>
      <c r="N137" s="17" t="str">
        <f aca="false">IF($C137="","",MAX(1,IFERROR(INDEX(⑥商品照会CSV!$AK$2:$AK$3001,MATCH($C137,⑥商品照会CSV!$A$2:$A$3001,0)),1)))</f>
        <v/>
      </c>
      <c r="O137" s="12" t="str">
        <f aca="false">IF($C137="","",IFERROR(IF(INDEX(⑥商品照会CSV!$AN$2:$AN$3001,MATCH($C137,⑥商品照会CSV!$A$2:$A$3001,0))=1,"バラ",IF(INDEX(⑥商品照会CSV!$AM$2:$AM$3001,MATCH($C137,⑥商品照会CSV!$A$2:$A$3001,0))=1,"中間包装","ケース")),"ケース"))</f>
        <v/>
      </c>
      <c r="P137" s="18"/>
      <c r="Q137" s="14"/>
      <c r="R137" s="17" t="str">
        <f aca="false">IF($C137="","",N($Q137)*N($K137))</f>
        <v/>
      </c>
    </row>
    <row r="138" customFormat="false" ht="15" hidden="false" customHeight="false" outlineLevel="0" collapsed="false">
      <c r="B138" s="12" t="n">
        <v>133</v>
      </c>
      <c r="C138" s="36" t="str">
        <f aca="false">IF(①在庫CSV_発注日!$M134="","",①在庫CSV_発注日!$M134&amp;"")</f>
        <v/>
      </c>
      <c r="D138" s="12" t="str">
        <f aca="false">IF($C138="","",①在庫CSV_発注日!$N134)</f>
        <v/>
      </c>
      <c r="E138" s="12" t="str">
        <f aca="false">IF($C138="","",①在庫CSV_発注日!$H134)</f>
        <v/>
      </c>
      <c r="F138" s="12" t="str">
        <f aca="false">IF($C138="","",①在庫CSV_発注日!$L134)</f>
        <v/>
      </c>
      <c r="G138" s="18"/>
      <c r="H138" s="17" t="str">
        <f aca="false">IF($C138="","",N(①在庫CSV_発注日!$Z134))</f>
        <v/>
      </c>
      <c r="I138" s="37" t="str">
        <f aca="false">IF($C138="","",SUMIFS(⑤減算マスタCSV!$L$2:$L$8001,⑤減算マスタCSV!$F$2:$F$8001,$C138,⑤減算マスタCSV!$K$2:$K$8001,1))</f>
        <v/>
      </c>
      <c r="J138" s="17" t="str">
        <f aca="false">IF($C138="","",IFERROR(INDEX(⑤減算マスタCSV!$H$2:$H$8001,MATCH($C138,⑤減算マスタCSV!$F$2:$F$8001,0)),1))</f>
        <v/>
      </c>
      <c r="K138" s="17" t="str">
        <f aca="false">IF($C138="","",MAX(1,IFERROR(INDEX(⑥商品照会CSV!$M$2:$M$3001,MATCH($C138,⑥商品照会CSV!$A$2:$A$3001,0)),1)))</f>
        <v/>
      </c>
      <c r="L138" s="40" t="str">
        <f aca="false">IF($C138="","",IFERROR(INDEX(⑥商品照会CSV!$Q$2:$Q$3001,MATCH($C138,⑥商品照会CSV!$A$2:$A$3001,0)),0))</f>
        <v/>
      </c>
      <c r="M138" s="40" t="str">
        <f aca="false">IF($C138="","",N($L138)*N($K138))</f>
        <v/>
      </c>
      <c r="N138" s="17" t="str">
        <f aca="false">IF($C138="","",MAX(1,IFERROR(INDEX(⑥商品照会CSV!$AK$2:$AK$3001,MATCH($C138,⑥商品照会CSV!$A$2:$A$3001,0)),1)))</f>
        <v/>
      </c>
      <c r="O138" s="12" t="str">
        <f aca="false">IF($C138="","",IFERROR(IF(INDEX(⑥商品照会CSV!$AN$2:$AN$3001,MATCH($C138,⑥商品照会CSV!$A$2:$A$3001,0))=1,"バラ",IF(INDEX(⑥商品照会CSV!$AM$2:$AM$3001,MATCH($C138,⑥商品照会CSV!$A$2:$A$3001,0))=1,"中間包装","ケース")),"ケース"))</f>
        <v/>
      </c>
      <c r="P138" s="18"/>
      <c r="Q138" s="14"/>
      <c r="R138" s="17" t="str">
        <f aca="false">IF($C138="","",N($Q138)*N($K138))</f>
        <v/>
      </c>
    </row>
    <row r="139" customFormat="false" ht="15" hidden="false" customHeight="false" outlineLevel="0" collapsed="false">
      <c r="B139" s="12" t="n">
        <v>134</v>
      </c>
      <c r="C139" s="36" t="str">
        <f aca="false">IF(①在庫CSV_発注日!$M135="","",①在庫CSV_発注日!$M135&amp;"")</f>
        <v/>
      </c>
      <c r="D139" s="12" t="str">
        <f aca="false">IF($C139="","",①在庫CSV_発注日!$N135)</f>
        <v/>
      </c>
      <c r="E139" s="12" t="str">
        <f aca="false">IF($C139="","",①在庫CSV_発注日!$H135)</f>
        <v/>
      </c>
      <c r="F139" s="12" t="str">
        <f aca="false">IF($C139="","",①在庫CSV_発注日!$L135)</f>
        <v/>
      </c>
      <c r="G139" s="18"/>
      <c r="H139" s="17" t="str">
        <f aca="false">IF($C139="","",N(①在庫CSV_発注日!$Z135))</f>
        <v/>
      </c>
      <c r="I139" s="37" t="str">
        <f aca="false">IF($C139="","",SUMIFS(⑤減算マスタCSV!$L$2:$L$8001,⑤減算マスタCSV!$F$2:$F$8001,$C139,⑤減算マスタCSV!$K$2:$K$8001,1))</f>
        <v/>
      </c>
      <c r="J139" s="17" t="str">
        <f aca="false">IF($C139="","",IFERROR(INDEX(⑤減算マスタCSV!$H$2:$H$8001,MATCH($C139,⑤減算マスタCSV!$F$2:$F$8001,0)),1))</f>
        <v/>
      </c>
      <c r="K139" s="17" t="str">
        <f aca="false">IF($C139="","",MAX(1,IFERROR(INDEX(⑥商品照会CSV!$M$2:$M$3001,MATCH($C139,⑥商品照会CSV!$A$2:$A$3001,0)),1)))</f>
        <v/>
      </c>
      <c r="L139" s="40" t="str">
        <f aca="false">IF($C139="","",IFERROR(INDEX(⑥商品照会CSV!$Q$2:$Q$3001,MATCH($C139,⑥商品照会CSV!$A$2:$A$3001,0)),0))</f>
        <v/>
      </c>
      <c r="M139" s="40" t="str">
        <f aca="false">IF($C139="","",N($L139)*N($K139))</f>
        <v/>
      </c>
      <c r="N139" s="17" t="str">
        <f aca="false">IF($C139="","",MAX(1,IFERROR(INDEX(⑥商品照会CSV!$AK$2:$AK$3001,MATCH($C139,⑥商品照会CSV!$A$2:$A$3001,0)),1)))</f>
        <v/>
      </c>
      <c r="O139" s="12" t="str">
        <f aca="false">IF($C139="","",IFERROR(IF(INDEX(⑥商品照会CSV!$AN$2:$AN$3001,MATCH($C139,⑥商品照会CSV!$A$2:$A$3001,0))=1,"バラ",IF(INDEX(⑥商品照会CSV!$AM$2:$AM$3001,MATCH($C139,⑥商品照会CSV!$A$2:$A$3001,0))=1,"中間包装","ケース")),"ケース"))</f>
        <v/>
      </c>
      <c r="P139" s="18"/>
      <c r="Q139" s="14"/>
      <c r="R139" s="17" t="str">
        <f aca="false">IF($C139="","",N($Q139)*N($K139))</f>
        <v/>
      </c>
    </row>
    <row r="140" customFormat="false" ht="15" hidden="false" customHeight="false" outlineLevel="0" collapsed="false">
      <c r="B140" s="12" t="n">
        <v>135</v>
      </c>
      <c r="C140" s="36" t="str">
        <f aca="false">IF(①在庫CSV_発注日!$M136="","",①在庫CSV_発注日!$M136&amp;"")</f>
        <v/>
      </c>
      <c r="D140" s="12" t="str">
        <f aca="false">IF($C140="","",①在庫CSV_発注日!$N136)</f>
        <v/>
      </c>
      <c r="E140" s="12" t="str">
        <f aca="false">IF($C140="","",①在庫CSV_発注日!$H136)</f>
        <v/>
      </c>
      <c r="F140" s="12" t="str">
        <f aca="false">IF($C140="","",①在庫CSV_発注日!$L136)</f>
        <v/>
      </c>
      <c r="G140" s="18"/>
      <c r="H140" s="17" t="str">
        <f aca="false">IF($C140="","",N(①在庫CSV_発注日!$Z136))</f>
        <v/>
      </c>
      <c r="I140" s="37" t="str">
        <f aca="false">IF($C140="","",SUMIFS(⑤減算マスタCSV!$L$2:$L$8001,⑤減算マスタCSV!$F$2:$F$8001,$C140,⑤減算マスタCSV!$K$2:$K$8001,1))</f>
        <v/>
      </c>
      <c r="J140" s="17" t="str">
        <f aca="false">IF($C140="","",IFERROR(INDEX(⑤減算マスタCSV!$H$2:$H$8001,MATCH($C140,⑤減算マスタCSV!$F$2:$F$8001,0)),1))</f>
        <v/>
      </c>
      <c r="K140" s="17" t="str">
        <f aca="false">IF($C140="","",MAX(1,IFERROR(INDEX(⑥商品照会CSV!$M$2:$M$3001,MATCH($C140,⑥商品照会CSV!$A$2:$A$3001,0)),1)))</f>
        <v/>
      </c>
      <c r="L140" s="40" t="str">
        <f aca="false">IF($C140="","",IFERROR(INDEX(⑥商品照会CSV!$Q$2:$Q$3001,MATCH($C140,⑥商品照会CSV!$A$2:$A$3001,0)),0))</f>
        <v/>
      </c>
      <c r="M140" s="40" t="str">
        <f aca="false">IF($C140="","",N($L140)*N($K140))</f>
        <v/>
      </c>
      <c r="N140" s="17" t="str">
        <f aca="false">IF($C140="","",MAX(1,IFERROR(INDEX(⑥商品照会CSV!$AK$2:$AK$3001,MATCH($C140,⑥商品照会CSV!$A$2:$A$3001,0)),1)))</f>
        <v/>
      </c>
      <c r="O140" s="12" t="str">
        <f aca="false">IF($C140="","",IFERROR(IF(INDEX(⑥商品照会CSV!$AN$2:$AN$3001,MATCH($C140,⑥商品照会CSV!$A$2:$A$3001,0))=1,"バラ",IF(INDEX(⑥商品照会CSV!$AM$2:$AM$3001,MATCH($C140,⑥商品照会CSV!$A$2:$A$3001,0))=1,"中間包装","ケース")),"ケース"))</f>
        <v/>
      </c>
      <c r="P140" s="18"/>
      <c r="Q140" s="14"/>
      <c r="R140" s="17" t="str">
        <f aca="false">IF($C140="","",N($Q140)*N($K140))</f>
        <v/>
      </c>
    </row>
    <row r="141" customFormat="false" ht="15" hidden="false" customHeight="false" outlineLevel="0" collapsed="false">
      <c r="B141" s="12" t="n">
        <v>136</v>
      </c>
      <c r="C141" s="36" t="str">
        <f aca="false">IF(①在庫CSV_発注日!$M137="","",①在庫CSV_発注日!$M137&amp;"")</f>
        <v/>
      </c>
      <c r="D141" s="12" t="str">
        <f aca="false">IF($C141="","",①在庫CSV_発注日!$N137)</f>
        <v/>
      </c>
      <c r="E141" s="12" t="str">
        <f aca="false">IF($C141="","",①在庫CSV_発注日!$H137)</f>
        <v/>
      </c>
      <c r="F141" s="12" t="str">
        <f aca="false">IF($C141="","",①在庫CSV_発注日!$L137)</f>
        <v/>
      </c>
      <c r="G141" s="18"/>
      <c r="H141" s="17" t="str">
        <f aca="false">IF($C141="","",N(①在庫CSV_発注日!$Z137))</f>
        <v/>
      </c>
      <c r="I141" s="37" t="str">
        <f aca="false">IF($C141="","",SUMIFS(⑤減算マスタCSV!$L$2:$L$8001,⑤減算マスタCSV!$F$2:$F$8001,$C141,⑤減算マスタCSV!$K$2:$K$8001,1))</f>
        <v/>
      </c>
      <c r="J141" s="17" t="str">
        <f aca="false">IF($C141="","",IFERROR(INDEX(⑤減算マスタCSV!$H$2:$H$8001,MATCH($C141,⑤減算マスタCSV!$F$2:$F$8001,0)),1))</f>
        <v/>
      </c>
      <c r="K141" s="17" t="str">
        <f aca="false">IF($C141="","",MAX(1,IFERROR(INDEX(⑥商品照会CSV!$M$2:$M$3001,MATCH($C141,⑥商品照会CSV!$A$2:$A$3001,0)),1)))</f>
        <v/>
      </c>
      <c r="L141" s="40" t="str">
        <f aca="false">IF($C141="","",IFERROR(INDEX(⑥商品照会CSV!$Q$2:$Q$3001,MATCH($C141,⑥商品照会CSV!$A$2:$A$3001,0)),0))</f>
        <v/>
      </c>
      <c r="M141" s="40" t="str">
        <f aca="false">IF($C141="","",N($L141)*N($K141))</f>
        <v/>
      </c>
      <c r="N141" s="17" t="str">
        <f aca="false">IF($C141="","",MAX(1,IFERROR(INDEX(⑥商品照会CSV!$AK$2:$AK$3001,MATCH($C141,⑥商品照会CSV!$A$2:$A$3001,0)),1)))</f>
        <v/>
      </c>
      <c r="O141" s="12" t="str">
        <f aca="false">IF($C141="","",IFERROR(IF(INDEX(⑥商品照会CSV!$AN$2:$AN$3001,MATCH($C141,⑥商品照会CSV!$A$2:$A$3001,0))=1,"バラ",IF(INDEX(⑥商品照会CSV!$AM$2:$AM$3001,MATCH($C141,⑥商品照会CSV!$A$2:$A$3001,0))=1,"中間包装","ケース")),"ケース"))</f>
        <v/>
      </c>
      <c r="P141" s="18"/>
      <c r="Q141" s="14"/>
      <c r="R141" s="17" t="str">
        <f aca="false">IF($C141="","",N($Q141)*N($K141))</f>
        <v/>
      </c>
    </row>
    <row r="142" customFormat="false" ht="15" hidden="false" customHeight="false" outlineLevel="0" collapsed="false">
      <c r="B142" s="12" t="n">
        <v>137</v>
      </c>
      <c r="C142" s="36" t="str">
        <f aca="false">IF(①在庫CSV_発注日!$M138="","",①在庫CSV_発注日!$M138&amp;"")</f>
        <v/>
      </c>
      <c r="D142" s="12" t="str">
        <f aca="false">IF($C142="","",①在庫CSV_発注日!$N138)</f>
        <v/>
      </c>
      <c r="E142" s="12" t="str">
        <f aca="false">IF($C142="","",①在庫CSV_発注日!$H138)</f>
        <v/>
      </c>
      <c r="F142" s="12" t="str">
        <f aca="false">IF($C142="","",①在庫CSV_発注日!$L138)</f>
        <v/>
      </c>
      <c r="G142" s="18"/>
      <c r="H142" s="17" t="str">
        <f aca="false">IF($C142="","",N(①在庫CSV_発注日!$Z138))</f>
        <v/>
      </c>
      <c r="I142" s="37" t="str">
        <f aca="false">IF($C142="","",SUMIFS(⑤減算マスタCSV!$L$2:$L$8001,⑤減算マスタCSV!$F$2:$F$8001,$C142,⑤減算マスタCSV!$K$2:$K$8001,1))</f>
        <v/>
      </c>
      <c r="J142" s="17" t="str">
        <f aca="false">IF($C142="","",IFERROR(INDEX(⑤減算マスタCSV!$H$2:$H$8001,MATCH($C142,⑤減算マスタCSV!$F$2:$F$8001,0)),1))</f>
        <v/>
      </c>
      <c r="K142" s="17" t="str">
        <f aca="false">IF($C142="","",MAX(1,IFERROR(INDEX(⑥商品照会CSV!$M$2:$M$3001,MATCH($C142,⑥商品照会CSV!$A$2:$A$3001,0)),1)))</f>
        <v/>
      </c>
      <c r="L142" s="40" t="str">
        <f aca="false">IF($C142="","",IFERROR(INDEX(⑥商品照会CSV!$Q$2:$Q$3001,MATCH($C142,⑥商品照会CSV!$A$2:$A$3001,0)),0))</f>
        <v/>
      </c>
      <c r="M142" s="40" t="str">
        <f aca="false">IF($C142="","",N($L142)*N($K142))</f>
        <v/>
      </c>
      <c r="N142" s="17" t="str">
        <f aca="false">IF($C142="","",MAX(1,IFERROR(INDEX(⑥商品照会CSV!$AK$2:$AK$3001,MATCH($C142,⑥商品照会CSV!$A$2:$A$3001,0)),1)))</f>
        <v/>
      </c>
      <c r="O142" s="12" t="str">
        <f aca="false">IF($C142="","",IFERROR(IF(INDEX(⑥商品照会CSV!$AN$2:$AN$3001,MATCH($C142,⑥商品照会CSV!$A$2:$A$3001,0))=1,"バラ",IF(INDEX(⑥商品照会CSV!$AM$2:$AM$3001,MATCH($C142,⑥商品照会CSV!$A$2:$A$3001,0))=1,"中間包装","ケース")),"ケース"))</f>
        <v/>
      </c>
      <c r="P142" s="18"/>
      <c r="Q142" s="14"/>
      <c r="R142" s="17" t="str">
        <f aca="false">IF($C142="","",N($Q142)*N($K142))</f>
        <v/>
      </c>
    </row>
    <row r="143" customFormat="false" ht="15" hidden="false" customHeight="false" outlineLevel="0" collapsed="false">
      <c r="B143" s="12" t="n">
        <v>138</v>
      </c>
      <c r="C143" s="36" t="str">
        <f aca="false">IF(①在庫CSV_発注日!$M139="","",①在庫CSV_発注日!$M139&amp;"")</f>
        <v/>
      </c>
      <c r="D143" s="12" t="str">
        <f aca="false">IF($C143="","",①在庫CSV_発注日!$N139)</f>
        <v/>
      </c>
      <c r="E143" s="12" t="str">
        <f aca="false">IF($C143="","",①在庫CSV_発注日!$H139)</f>
        <v/>
      </c>
      <c r="F143" s="12" t="str">
        <f aca="false">IF($C143="","",①在庫CSV_発注日!$L139)</f>
        <v/>
      </c>
      <c r="G143" s="18"/>
      <c r="H143" s="17" t="str">
        <f aca="false">IF($C143="","",N(①在庫CSV_発注日!$Z139))</f>
        <v/>
      </c>
      <c r="I143" s="37" t="str">
        <f aca="false">IF($C143="","",SUMIFS(⑤減算マスタCSV!$L$2:$L$8001,⑤減算マスタCSV!$F$2:$F$8001,$C143,⑤減算マスタCSV!$K$2:$K$8001,1))</f>
        <v/>
      </c>
      <c r="J143" s="17" t="str">
        <f aca="false">IF($C143="","",IFERROR(INDEX(⑤減算マスタCSV!$H$2:$H$8001,MATCH($C143,⑤減算マスタCSV!$F$2:$F$8001,0)),1))</f>
        <v/>
      </c>
      <c r="K143" s="17" t="str">
        <f aca="false">IF($C143="","",MAX(1,IFERROR(INDEX(⑥商品照会CSV!$M$2:$M$3001,MATCH($C143,⑥商品照会CSV!$A$2:$A$3001,0)),1)))</f>
        <v/>
      </c>
      <c r="L143" s="40" t="str">
        <f aca="false">IF($C143="","",IFERROR(INDEX(⑥商品照会CSV!$Q$2:$Q$3001,MATCH($C143,⑥商品照会CSV!$A$2:$A$3001,0)),0))</f>
        <v/>
      </c>
      <c r="M143" s="40" t="str">
        <f aca="false">IF($C143="","",N($L143)*N($K143))</f>
        <v/>
      </c>
      <c r="N143" s="17" t="str">
        <f aca="false">IF($C143="","",MAX(1,IFERROR(INDEX(⑥商品照会CSV!$AK$2:$AK$3001,MATCH($C143,⑥商品照会CSV!$A$2:$A$3001,0)),1)))</f>
        <v/>
      </c>
      <c r="O143" s="12" t="str">
        <f aca="false">IF($C143="","",IFERROR(IF(INDEX(⑥商品照会CSV!$AN$2:$AN$3001,MATCH($C143,⑥商品照会CSV!$A$2:$A$3001,0))=1,"バラ",IF(INDEX(⑥商品照会CSV!$AM$2:$AM$3001,MATCH($C143,⑥商品照会CSV!$A$2:$A$3001,0))=1,"中間包装","ケース")),"ケース"))</f>
        <v/>
      </c>
      <c r="P143" s="18"/>
      <c r="Q143" s="14"/>
      <c r="R143" s="17" t="str">
        <f aca="false">IF($C143="","",N($Q143)*N($K143))</f>
        <v/>
      </c>
    </row>
    <row r="144" customFormat="false" ht="15" hidden="false" customHeight="false" outlineLevel="0" collapsed="false">
      <c r="B144" s="12" t="n">
        <v>139</v>
      </c>
      <c r="C144" s="36" t="str">
        <f aca="false">IF(①在庫CSV_発注日!$M140="","",①在庫CSV_発注日!$M140&amp;"")</f>
        <v/>
      </c>
      <c r="D144" s="12" t="str">
        <f aca="false">IF($C144="","",①在庫CSV_発注日!$N140)</f>
        <v/>
      </c>
      <c r="E144" s="12" t="str">
        <f aca="false">IF($C144="","",①在庫CSV_発注日!$H140)</f>
        <v/>
      </c>
      <c r="F144" s="12" t="str">
        <f aca="false">IF($C144="","",①在庫CSV_発注日!$L140)</f>
        <v/>
      </c>
      <c r="G144" s="18"/>
      <c r="H144" s="17" t="str">
        <f aca="false">IF($C144="","",N(①在庫CSV_発注日!$Z140))</f>
        <v/>
      </c>
      <c r="I144" s="37" t="str">
        <f aca="false">IF($C144="","",SUMIFS(⑤減算マスタCSV!$L$2:$L$8001,⑤減算マスタCSV!$F$2:$F$8001,$C144,⑤減算マスタCSV!$K$2:$K$8001,1))</f>
        <v/>
      </c>
      <c r="J144" s="17" t="str">
        <f aca="false">IF($C144="","",IFERROR(INDEX(⑤減算マスタCSV!$H$2:$H$8001,MATCH($C144,⑤減算マスタCSV!$F$2:$F$8001,0)),1))</f>
        <v/>
      </c>
      <c r="K144" s="17" t="str">
        <f aca="false">IF($C144="","",MAX(1,IFERROR(INDEX(⑥商品照会CSV!$M$2:$M$3001,MATCH($C144,⑥商品照会CSV!$A$2:$A$3001,0)),1)))</f>
        <v/>
      </c>
      <c r="L144" s="40" t="str">
        <f aca="false">IF($C144="","",IFERROR(INDEX(⑥商品照会CSV!$Q$2:$Q$3001,MATCH($C144,⑥商品照会CSV!$A$2:$A$3001,0)),0))</f>
        <v/>
      </c>
      <c r="M144" s="40" t="str">
        <f aca="false">IF($C144="","",N($L144)*N($K144))</f>
        <v/>
      </c>
      <c r="N144" s="17" t="str">
        <f aca="false">IF($C144="","",MAX(1,IFERROR(INDEX(⑥商品照会CSV!$AK$2:$AK$3001,MATCH($C144,⑥商品照会CSV!$A$2:$A$3001,0)),1)))</f>
        <v/>
      </c>
      <c r="O144" s="12" t="str">
        <f aca="false">IF($C144="","",IFERROR(IF(INDEX(⑥商品照会CSV!$AN$2:$AN$3001,MATCH($C144,⑥商品照会CSV!$A$2:$A$3001,0))=1,"バラ",IF(INDEX(⑥商品照会CSV!$AM$2:$AM$3001,MATCH($C144,⑥商品照会CSV!$A$2:$A$3001,0))=1,"中間包装","ケース")),"ケース"))</f>
        <v/>
      </c>
      <c r="P144" s="18"/>
      <c r="Q144" s="14"/>
      <c r="R144" s="17" t="str">
        <f aca="false">IF($C144="","",N($Q144)*N($K144))</f>
        <v/>
      </c>
    </row>
    <row r="145" customFormat="false" ht="15" hidden="false" customHeight="false" outlineLevel="0" collapsed="false">
      <c r="B145" s="12" t="n">
        <v>140</v>
      </c>
      <c r="C145" s="36" t="str">
        <f aca="false">IF(①在庫CSV_発注日!$M141="","",①在庫CSV_発注日!$M141&amp;"")</f>
        <v/>
      </c>
      <c r="D145" s="12" t="str">
        <f aca="false">IF($C145="","",①在庫CSV_発注日!$N141)</f>
        <v/>
      </c>
      <c r="E145" s="12" t="str">
        <f aca="false">IF($C145="","",①在庫CSV_発注日!$H141)</f>
        <v/>
      </c>
      <c r="F145" s="12" t="str">
        <f aca="false">IF($C145="","",①在庫CSV_発注日!$L141)</f>
        <v/>
      </c>
      <c r="G145" s="18"/>
      <c r="H145" s="17" t="str">
        <f aca="false">IF($C145="","",N(①在庫CSV_発注日!$Z141))</f>
        <v/>
      </c>
      <c r="I145" s="37" t="str">
        <f aca="false">IF($C145="","",SUMIFS(⑤減算マスタCSV!$L$2:$L$8001,⑤減算マスタCSV!$F$2:$F$8001,$C145,⑤減算マスタCSV!$K$2:$K$8001,1))</f>
        <v/>
      </c>
      <c r="J145" s="17" t="str">
        <f aca="false">IF($C145="","",IFERROR(INDEX(⑤減算マスタCSV!$H$2:$H$8001,MATCH($C145,⑤減算マスタCSV!$F$2:$F$8001,0)),1))</f>
        <v/>
      </c>
      <c r="K145" s="17" t="str">
        <f aca="false">IF($C145="","",MAX(1,IFERROR(INDEX(⑥商品照会CSV!$M$2:$M$3001,MATCH($C145,⑥商品照会CSV!$A$2:$A$3001,0)),1)))</f>
        <v/>
      </c>
      <c r="L145" s="40" t="str">
        <f aca="false">IF($C145="","",IFERROR(INDEX(⑥商品照会CSV!$Q$2:$Q$3001,MATCH($C145,⑥商品照会CSV!$A$2:$A$3001,0)),0))</f>
        <v/>
      </c>
      <c r="M145" s="40" t="str">
        <f aca="false">IF($C145="","",N($L145)*N($K145))</f>
        <v/>
      </c>
      <c r="N145" s="17" t="str">
        <f aca="false">IF($C145="","",MAX(1,IFERROR(INDEX(⑥商品照会CSV!$AK$2:$AK$3001,MATCH($C145,⑥商品照会CSV!$A$2:$A$3001,0)),1)))</f>
        <v/>
      </c>
      <c r="O145" s="12" t="str">
        <f aca="false">IF($C145="","",IFERROR(IF(INDEX(⑥商品照会CSV!$AN$2:$AN$3001,MATCH($C145,⑥商品照会CSV!$A$2:$A$3001,0))=1,"バラ",IF(INDEX(⑥商品照会CSV!$AM$2:$AM$3001,MATCH($C145,⑥商品照会CSV!$A$2:$A$3001,0))=1,"中間包装","ケース")),"ケース"))</f>
        <v/>
      </c>
      <c r="P145" s="18"/>
      <c r="Q145" s="14"/>
      <c r="R145" s="17" t="str">
        <f aca="false">IF($C145="","",N($Q145)*N($K145))</f>
        <v/>
      </c>
    </row>
    <row r="146" customFormat="false" ht="15" hidden="false" customHeight="false" outlineLevel="0" collapsed="false">
      <c r="B146" s="12" t="n">
        <v>141</v>
      </c>
      <c r="C146" s="36" t="str">
        <f aca="false">IF(①在庫CSV_発注日!$M142="","",①在庫CSV_発注日!$M142&amp;"")</f>
        <v/>
      </c>
      <c r="D146" s="12" t="str">
        <f aca="false">IF($C146="","",①在庫CSV_発注日!$N142)</f>
        <v/>
      </c>
      <c r="E146" s="12" t="str">
        <f aca="false">IF($C146="","",①在庫CSV_発注日!$H142)</f>
        <v/>
      </c>
      <c r="F146" s="12" t="str">
        <f aca="false">IF($C146="","",①在庫CSV_発注日!$L142)</f>
        <v/>
      </c>
      <c r="G146" s="18"/>
      <c r="H146" s="17" t="str">
        <f aca="false">IF($C146="","",N(①在庫CSV_発注日!$Z142))</f>
        <v/>
      </c>
      <c r="I146" s="37" t="str">
        <f aca="false">IF($C146="","",SUMIFS(⑤減算マスタCSV!$L$2:$L$8001,⑤減算マスタCSV!$F$2:$F$8001,$C146,⑤減算マスタCSV!$K$2:$K$8001,1))</f>
        <v/>
      </c>
      <c r="J146" s="17" t="str">
        <f aca="false">IF($C146="","",IFERROR(INDEX(⑤減算マスタCSV!$H$2:$H$8001,MATCH($C146,⑤減算マスタCSV!$F$2:$F$8001,0)),1))</f>
        <v/>
      </c>
      <c r="K146" s="17" t="str">
        <f aca="false">IF($C146="","",MAX(1,IFERROR(INDEX(⑥商品照会CSV!$M$2:$M$3001,MATCH($C146,⑥商品照会CSV!$A$2:$A$3001,0)),1)))</f>
        <v/>
      </c>
      <c r="L146" s="40" t="str">
        <f aca="false">IF($C146="","",IFERROR(INDEX(⑥商品照会CSV!$Q$2:$Q$3001,MATCH($C146,⑥商品照会CSV!$A$2:$A$3001,0)),0))</f>
        <v/>
      </c>
      <c r="M146" s="40" t="str">
        <f aca="false">IF($C146="","",N($L146)*N($K146))</f>
        <v/>
      </c>
      <c r="N146" s="17" t="str">
        <f aca="false">IF($C146="","",MAX(1,IFERROR(INDEX(⑥商品照会CSV!$AK$2:$AK$3001,MATCH($C146,⑥商品照会CSV!$A$2:$A$3001,0)),1)))</f>
        <v/>
      </c>
      <c r="O146" s="12" t="str">
        <f aca="false">IF($C146="","",IFERROR(IF(INDEX(⑥商品照会CSV!$AN$2:$AN$3001,MATCH($C146,⑥商品照会CSV!$A$2:$A$3001,0))=1,"バラ",IF(INDEX(⑥商品照会CSV!$AM$2:$AM$3001,MATCH($C146,⑥商品照会CSV!$A$2:$A$3001,0))=1,"中間包装","ケース")),"ケース"))</f>
        <v/>
      </c>
      <c r="P146" s="18"/>
      <c r="Q146" s="14"/>
      <c r="R146" s="17" t="str">
        <f aca="false">IF($C146="","",N($Q146)*N($K146))</f>
        <v/>
      </c>
    </row>
    <row r="147" customFormat="false" ht="15" hidden="false" customHeight="false" outlineLevel="0" collapsed="false">
      <c r="B147" s="12" t="n">
        <v>142</v>
      </c>
      <c r="C147" s="36" t="str">
        <f aca="false">IF(①在庫CSV_発注日!$M143="","",①在庫CSV_発注日!$M143&amp;"")</f>
        <v/>
      </c>
      <c r="D147" s="12" t="str">
        <f aca="false">IF($C147="","",①在庫CSV_発注日!$N143)</f>
        <v/>
      </c>
      <c r="E147" s="12" t="str">
        <f aca="false">IF($C147="","",①在庫CSV_発注日!$H143)</f>
        <v/>
      </c>
      <c r="F147" s="12" t="str">
        <f aca="false">IF($C147="","",①在庫CSV_発注日!$L143)</f>
        <v/>
      </c>
      <c r="G147" s="18"/>
      <c r="H147" s="17" t="str">
        <f aca="false">IF($C147="","",N(①在庫CSV_発注日!$Z143))</f>
        <v/>
      </c>
      <c r="I147" s="37" t="str">
        <f aca="false">IF($C147="","",SUMIFS(⑤減算マスタCSV!$L$2:$L$8001,⑤減算マスタCSV!$F$2:$F$8001,$C147,⑤減算マスタCSV!$K$2:$K$8001,1))</f>
        <v/>
      </c>
      <c r="J147" s="17" t="str">
        <f aca="false">IF($C147="","",IFERROR(INDEX(⑤減算マスタCSV!$H$2:$H$8001,MATCH($C147,⑤減算マスタCSV!$F$2:$F$8001,0)),1))</f>
        <v/>
      </c>
      <c r="K147" s="17" t="str">
        <f aca="false">IF($C147="","",MAX(1,IFERROR(INDEX(⑥商品照会CSV!$M$2:$M$3001,MATCH($C147,⑥商品照会CSV!$A$2:$A$3001,0)),1)))</f>
        <v/>
      </c>
      <c r="L147" s="40" t="str">
        <f aca="false">IF($C147="","",IFERROR(INDEX(⑥商品照会CSV!$Q$2:$Q$3001,MATCH($C147,⑥商品照会CSV!$A$2:$A$3001,0)),0))</f>
        <v/>
      </c>
      <c r="M147" s="40" t="str">
        <f aca="false">IF($C147="","",N($L147)*N($K147))</f>
        <v/>
      </c>
      <c r="N147" s="17" t="str">
        <f aca="false">IF($C147="","",MAX(1,IFERROR(INDEX(⑥商品照会CSV!$AK$2:$AK$3001,MATCH($C147,⑥商品照会CSV!$A$2:$A$3001,0)),1)))</f>
        <v/>
      </c>
      <c r="O147" s="12" t="str">
        <f aca="false">IF($C147="","",IFERROR(IF(INDEX(⑥商品照会CSV!$AN$2:$AN$3001,MATCH($C147,⑥商品照会CSV!$A$2:$A$3001,0))=1,"バラ",IF(INDEX(⑥商品照会CSV!$AM$2:$AM$3001,MATCH($C147,⑥商品照会CSV!$A$2:$A$3001,0))=1,"中間包装","ケース")),"ケース"))</f>
        <v/>
      </c>
      <c r="P147" s="18"/>
      <c r="Q147" s="14"/>
      <c r="R147" s="17" t="str">
        <f aca="false">IF($C147="","",N($Q147)*N($K147))</f>
        <v/>
      </c>
    </row>
    <row r="148" customFormat="false" ht="15" hidden="false" customHeight="false" outlineLevel="0" collapsed="false">
      <c r="B148" s="12" t="n">
        <v>143</v>
      </c>
      <c r="C148" s="36" t="str">
        <f aca="false">IF(①在庫CSV_発注日!$M144="","",①在庫CSV_発注日!$M144&amp;"")</f>
        <v/>
      </c>
      <c r="D148" s="12" t="str">
        <f aca="false">IF($C148="","",①在庫CSV_発注日!$N144)</f>
        <v/>
      </c>
      <c r="E148" s="12" t="str">
        <f aca="false">IF($C148="","",①在庫CSV_発注日!$H144)</f>
        <v/>
      </c>
      <c r="F148" s="12" t="str">
        <f aca="false">IF($C148="","",①在庫CSV_発注日!$L144)</f>
        <v/>
      </c>
      <c r="G148" s="18"/>
      <c r="H148" s="17" t="str">
        <f aca="false">IF($C148="","",N(①在庫CSV_発注日!$Z144))</f>
        <v/>
      </c>
      <c r="I148" s="37" t="str">
        <f aca="false">IF($C148="","",SUMIFS(⑤減算マスタCSV!$L$2:$L$8001,⑤減算マスタCSV!$F$2:$F$8001,$C148,⑤減算マスタCSV!$K$2:$K$8001,1))</f>
        <v/>
      </c>
      <c r="J148" s="17" t="str">
        <f aca="false">IF($C148="","",IFERROR(INDEX(⑤減算マスタCSV!$H$2:$H$8001,MATCH($C148,⑤減算マスタCSV!$F$2:$F$8001,0)),1))</f>
        <v/>
      </c>
      <c r="K148" s="17" t="str">
        <f aca="false">IF($C148="","",MAX(1,IFERROR(INDEX(⑥商品照会CSV!$M$2:$M$3001,MATCH($C148,⑥商品照会CSV!$A$2:$A$3001,0)),1)))</f>
        <v/>
      </c>
      <c r="L148" s="40" t="str">
        <f aca="false">IF($C148="","",IFERROR(INDEX(⑥商品照会CSV!$Q$2:$Q$3001,MATCH($C148,⑥商品照会CSV!$A$2:$A$3001,0)),0))</f>
        <v/>
      </c>
      <c r="M148" s="40" t="str">
        <f aca="false">IF($C148="","",N($L148)*N($K148))</f>
        <v/>
      </c>
      <c r="N148" s="17" t="str">
        <f aca="false">IF($C148="","",MAX(1,IFERROR(INDEX(⑥商品照会CSV!$AK$2:$AK$3001,MATCH($C148,⑥商品照会CSV!$A$2:$A$3001,0)),1)))</f>
        <v/>
      </c>
      <c r="O148" s="12" t="str">
        <f aca="false">IF($C148="","",IFERROR(IF(INDEX(⑥商品照会CSV!$AN$2:$AN$3001,MATCH($C148,⑥商品照会CSV!$A$2:$A$3001,0))=1,"バラ",IF(INDEX(⑥商品照会CSV!$AM$2:$AM$3001,MATCH($C148,⑥商品照会CSV!$A$2:$A$3001,0))=1,"中間包装","ケース")),"ケース"))</f>
        <v/>
      </c>
      <c r="P148" s="18"/>
      <c r="Q148" s="14"/>
      <c r="R148" s="17" t="str">
        <f aca="false">IF($C148="","",N($Q148)*N($K148))</f>
        <v/>
      </c>
    </row>
    <row r="149" customFormat="false" ht="15" hidden="false" customHeight="false" outlineLevel="0" collapsed="false">
      <c r="B149" s="12" t="n">
        <v>144</v>
      </c>
      <c r="C149" s="36" t="str">
        <f aca="false">IF(①在庫CSV_発注日!$M145="","",①在庫CSV_発注日!$M145&amp;"")</f>
        <v/>
      </c>
      <c r="D149" s="12" t="str">
        <f aca="false">IF($C149="","",①在庫CSV_発注日!$N145)</f>
        <v/>
      </c>
      <c r="E149" s="12" t="str">
        <f aca="false">IF($C149="","",①在庫CSV_発注日!$H145)</f>
        <v/>
      </c>
      <c r="F149" s="12" t="str">
        <f aca="false">IF($C149="","",①在庫CSV_発注日!$L145)</f>
        <v/>
      </c>
      <c r="G149" s="18"/>
      <c r="H149" s="17" t="str">
        <f aca="false">IF($C149="","",N(①在庫CSV_発注日!$Z145))</f>
        <v/>
      </c>
      <c r="I149" s="37" t="str">
        <f aca="false">IF($C149="","",SUMIFS(⑤減算マスタCSV!$L$2:$L$8001,⑤減算マスタCSV!$F$2:$F$8001,$C149,⑤減算マスタCSV!$K$2:$K$8001,1))</f>
        <v/>
      </c>
      <c r="J149" s="17" t="str">
        <f aca="false">IF($C149="","",IFERROR(INDEX(⑤減算マスタCSV!$H$2:$H$8001,MATCH($C149,⑤減算マスタCSV!$F$2:$F$8001,0)),1))</f>
        <v/>
      </c>
      <c r="K149" s="17" t="str">
        <f aca="false">IF($C149="","",MAX(1,IFERROR(INDEX(⑥商品照会CSV!$M$2:$M$3001,MATCH($C149,⑥商品照会CSV!$A$2:$A$3001,0)),1)))</f>
        <v/>
      </c>
      <c r="L149" s="40" t="str">
        <f aca="false">IF($C149="","",IFERROR(INDEX(⑥商品照会CSV!$Q$2:$Q$3001,MATCH($C149,⑥商品照会CSV!$A$2:$A$3001,0)),0))</f>
        <v/>
      </c>
      <c r="M149" s="40" t="str">
        <f aca="false">IF($C149="","",N($L149)*N($K149))</f>
        <v/>
      </c>
      <c r="N149" s="17" t="str">
        <f aca="false">IF($C149="","",MAX(1,IFERROR(INDEX(⑥商品照会CSV!$AK$2:$AK$3001,MATCH($C149,⑥商品照会CSV!$A$2:$A$3001,0)),1)))</f>
        <v/>
      </c>
      <c r="O149" s="12" t="str">
        <f aca="false">IF($C149="","",IFERROR(IF(INDEX(⑥商品照会CSV!$AN$2:$AN$3001,MATCH($C149,⑥商品照会CSV!$A$2:$A$3001,0))=1,"バラ",IF(INDEX(⑥商品照会CSV!$AM$2:$AM$3001,MATCH($C149,⑥商品照会CSV!$A$2:$A$3001,0))=1,"中間包装","ケース")),"ケース"))</f>
        <v/>
      </c>
      <c r="P149" s="18"/>
      <c r="Q149" s="14"/>
      <c r="R149" s="17" t="str">
        <f aca="false">IF($C149="","",N($Q149)*N($K149))</f>
        <v/>
      </c>
    </row>
    <row r="150" customFormat="false" ht="15" hidden="false" customHeight="false" outlineLevel="0" collapsed="false">
      <c r="B150" s="12" t="n">
        <v>145</v>
      </c>
      <c r="C150" s="36" t="str">
        <f aca="false">IF(①在庫CSV_発注日!$M146="","",①在庫CSV_発注日!$M146&amp;"")</f>
        <v/>
      </c>
      <c r="D150" s="12" t="str">
        <f aca="false">IF($C150="","",①在庫CSV_発注日!$N146)</f>
        <v/>
      </c>
      <c r="E150" s="12" t="str">
        <f aca="false">IF($C150="","",①在庫CSV_発注日!$H146)</f>
        <v/>
      </c>
      <c r="F150" s="12" t="str">
        <f aca="false">IF($C150="","",①在庫CSV_発注日!$L146)</f>
        <v/>
      </c>
      <c r="G150" s="18"/>
      <c r="H150" s="17" t="str">
        <f aca="false">IF($C150="","",N(①在庫CSV_発注日!$Z146))</f>
        <v/>
      </c>
      <c r="I150" s="37" t="str">
        <f aca="false">IF($C150="","",SUMIFS(⑤減算マスタCSV!$L$2:$L$8001,⑤減算マスタCSV!$F$2:$F$8001,$C150,⑤減算マスタCSV!$K$2:$K$8001,1))</f>
        <v/>
      </c>
      <c r="J150" s="17" t="str">
        <f aca="false">IF($C150="","",IFERROR(INDEX(⑤減算マスタCSV!$H$2:$H$8001,MATCH($C150,⑤減算マスタCSV!$F$2:$F$8001,0)),1))</f>
        <v/>
      </c>
      <c r="K150" s="17" t="str">
        <f aca="false">IF($C150="","",MAX(1,IFERROR(INDEX(⑥商品照会CSV!$M$2:$M$3001,MATCH($C150,⑥商品照会CSV!$A$2:$A$3001,0)),1)))</f>
        <v/>
      </c>
      <c r="L150" s="40" t="str">
        <f aca="false">IF($C150="","",IFERROR(INDEX(⑥商品照会CSV!$Q$2:$Q$3001,MATCH($C150,⑥商品照会CSV!$A$2:$A$3001,0)),0))</f>
        <v/>
      </c>
      <c r="M150" s="40" t="str">
        <f aca="false">IF($C150="","",N($L150)*N($K150))</f>
        <v/>
      </c>
      <c r="N150" s="17" t="str">
        <f aca="false">IF($C150="","",MAX(1,IFERROR(INDEX(⑥商品照会CSV!$AK$2:$AK$3001,MATCH($C150,⑥商品照会CSV!$A$2:$A$3001,0)),1)))</f>
        <v/>
      </c>
      <c r="O150" s="12" t="str">
        <f aca="false">IF($C150="","",IFERROR(IF(INDEX(⑥商品照会CSV!$AN$2:$AN$3001,MATCH($C150,⑥商品照会CSV!$A$2:$A$3001,0))=1,"バラ",IF(INDEX(⑥商品照会CSV!$AM$2:$AM$3001,MATCH($C150,⑥商品照会CSV!$A$2:$A$3001,0))=1,"中間包装","ケース")),"ケース"))</f>
        <v/>
      </c>
      <c r="P150" s="18"/>
      <c r="Q150" s="14"/>
      <c r="R150" s="17" t="str">
        <f aca="false">IF($C150="","",N($Q150)*N($K150))</f>
        <v/>
      </c>
    </row>
    <row r="151" customFormat="false" ht="15" hidden="false" customHeight="false" outlineLevel="0" collapsed="false">
      <c r="B151" s="12" t="n">
        <v>146</v>
      </c>
      <c r="C151" s="36" t="str">
        <f aca="false">IF(①在庫CSV_発注日!$M147="","",①在庫CSV_発注日!$M147&amp;"")</f>
        <v/>
      </c>
      <c r="D151" s="12" t="str">
        <f aca="false">IF($C151="","",①在庫CSV_発注日!$N147)</f>
        <v/>
      </c>
      <c r="E151" s="12" t="str">
        <f aca="false">IF($C151="","",①在庫CSV_発注日!$H147)</f>
        <v/>
      </c>
      <c r="F151" s="12" t="str">
        <f aca="false">IF($C151="","",①在庫CSV_発注日!$L147)</f>
        <v/>
      </c>
      <c r="G151" s="18"/>
      <c r="H151" s="17" t="str">
        <f aca="false">IF($C151="","",N(①在庫CSV_発注日!$Z147))</f>
        <v/>
      </c>
      <c r="I151" s="37" t="str">
        <f aca="false">IF($C151="","",SUMIFS(⑤減算マスタCSV!$L$2:$L$8001,⑤減算マスタCSV!$F$2:$F$8001,$C151,⑤減算マスタCSV!$K$2:$K$8001,1))</f>
        <v/>
      </c>
      <c r="J151" s="17" t="str">
        <f aca="false">IF($C151="","",IFERROR(INDEX(⑤減算マスタCSV!$H$2:$H$8001,MATCH($C151,⑤減算マスタCSV!$F$2:$F$8001,0)),1))</f>
        <v/>
      </c>
      <c r="K151" s="17" t="str">
        <f aca="false">IF($C151="","",MAX(1,IFERROR(INDEX(⑥商品照会CSV!$M$2:$M$3001,MATCH($C151,⑥商品照会CSV!$A$2:$A$3001,0)),1)))</f>
        <v/>
      </c>
      <c r="L151" s="40" t="str">
        <f aca="false">IF($C151="","",IFERROR(INDEX(⑥商品照会CSV!$Q$2:$Q$3001,MATCH($C151,⑥商品照会CSV!$A$2:$A$3001,0)),0))</f>
        <v/>
      </c>
      <c r="M151" s="40" t="str">
        <f aca="false">IF($C151="","",N($L151)*N($K151))</f>
        <v/>
      </c>
      <c r="N151" s="17" t="str">
        <f aca="false">IF($C151="","",MAX(1,IFERROR(INDEX(⑥商品照会CSV!$AK$2:$AK$3001,MATCH($C151,⑥商品照会CSV!$A$2:$A$3001,0)),1)))</f>
        <v/>
      </c>
      <c r="O151" s="12" t="str">
        <f aca="false">IF($C151="","",IFERROR(IF(INDEX(⑥商品照会CSV!$AN$2:$AN$3001,MATCH($C151,⑥商品照会CSV!$A$2:$A$3001,0))=1,"バラ",IF(INDEX(⑥商品照会CSV!$AM$2:$AM$3001,MATCH($C151,⑥商品照会CSV!$A$2:$A$3001,0))=1,"中間包装","ケース")),"ケース"))</f>
        <v/>
      </c>
      <c r="P151" s="18"/>
      <c r="Q151" s="14"/>
      <c r="R151" s="17" t="str">
        <f aca="false">IF($C151="","",N($Q151)*N($K151))</f>
        <v/>
      </c>
    </row>
    <row r="152" customFormat="false" ht="15" hidden="false" customHeight="false" outlineLevel="0" collapsed="false">
      <c r="B152" s="12" t="n">
        <v>147</v>
      </c>
      <c r="C152" s="36" t="str">
        <f aca="false">IF(①在庫CSV_発注日!$M148="","",①在庫CSV_発注日!$M148&amp;"")</f>
        <v/>
      </c>
      <c r="D152" s="12" t="str">
        <f aca="false">IF($C152="","",①在庫CSV_発注日!$N148)</f>
        <v/>
      </c>
      <c r="E152" s="12" t="str">
        <f aca="false">IF($C152="","",①在庫CSV_発注日!$H148)</f>
        <v/>
      </c>
      <c r="F152" s="12" t="str">
        <f aca="false">IF($C152="","",①在庫CSV_発注日!$L148)</f>
        <v/>
      </c>
      <c r="G152" s="18"/>
      <c r="H152" s="17" t="str">
        <f aca="false">IF($C152="","",N(①在庫CSV_発注日!$Z148))</f>
        <v/>
      </c>
      <c r="I152" s="37" t="str">
        <f aca="false">IF($C152="","",SUMIFS(⑤減算マスタCSV!$L$2:$L$8001,⑤減算マスタCSV!$F$2:$F$8001,$C152,⑤減算マスタCSV!$K$2:$K$8001,1))</f>
        <v/>
      </c>
      <c r="J152" s="17" t="str">
        <f aca="false">IF($C152="","",IFERROR(INDEX(⑤減算マスタCSV!$H$2:$H$8001,MATCH($C152,⑤減算マスタCSV!$F$2:$F$8001,0)),1))</f>
        <v/>
      </c>
      <c r="K152" s="17" t="str">
        <f aca="false">IF($C152="","",MAX(1,IFERROR(INDEX(⑥商品照会CSV!$M$2:$M$3001,MATCH($C152,⑥商品照会CSV!$A$2:$A$3001,0)),1)))</f>
        <v/>
      </c>
      <c r="L152" s="40" t="str">
        <f aca="false">IF($C152="","",IFERROR(INDEX(⑥商品照会CSV!$Q$2:$Q$3001,MATCH($C152,⑥商品照会CSV!$A$2:$A$3001,0)),0))</f>
        <v/>
      </c>
      <c r="M152" s="40" t="str">
        <f aca="false">IF($C152="","",N($L152)*N($K152))</f>
        <v/>
      </c>
      <c r="N152" s="17" t="str">
        <f aca="false">IF($C152="","",MAX(1,IFERROR(INDEX(⑥商品照会CSV!$AK$2:$AK$3001,MATCH($C152,⑥商品照会CSV!$A$2:$A$3001,0)),1)))</f>
        <v/>
      </c>
      <c r="O152" s="12" t="str">
        <f aca="false">IF($C152="","",IFERROR(IF(INDEX(⑥商品照会CSV!$AN$2:$AN$3001,MATCH($C152,⑥商品照会CSV!$A$2:$A$3001,0))=1,"バラ",IF(INDEX(⑥商品照会CSV!$AM$2:$AM$3001,MATCH($C152,⑥商品照会CSV!$A$2:$A$3001,0))=1,"中間包装","ケース")),"ケース"))</f>
        <v/>
      </c>
      <c r="P152" s="18"/>
      <c r="Q152" s="14"/>
      <c r="R152" s="17" t="str">
        <f aca="false">IF($C152="","",N($Q152)*N($K152))</f>
        <v/>
      </c>
    </row>
    <row r="153" customFormat="false" ht="15" hidden="false" customHeight="false" outlineLevel="0" collapsed="false">
      <c r="B153" s="12" t="n">
        <v>148</v>
      </c>
      <c r="C153" s="36" t="str">
        <f aca="false">IF(①在庫CSV_発注日!$M149="","",①在庫CSV_発注日!$M149&amp;"")</f>
        <v/>
      </c>
      <c r="D153" s="12" t="str">
        <f aca="false">IF($C153="","",①在庫CSV_発注日!$N149)</f>
        <v/>
      </c>
      <c r="E153" s="12" t="str">
        <f aca="false">IF($C153="","",①在庫CSV_発注日!$H149)</f>
        <v/>
      </c>
      <c r="F153" s="12" t="str">
        <f aca="false">IF($C153="","",①在庫CSV_発注日!$L149)</f>
        <v/>
      </c>
      <c r="G153" s="18"/>
      <c r="H153" s="17" t="str">
        <f aca="false">IF($C153="","",N(①在庫CSV_発注日!$Z149))</f>
        <v/>
      </c>
      <c r="I153" s="37" t="str">
        <f aca="false">IF($C153="","",SUMIFS(⑤減算マスタCSV!$L$2:$L$8001,⑤減算マスタCSV!$F$2:$F$8001,$C153,⑤減算マスタCSV!$K$2:$K$8001,1))</f>
        <v/>
      </c>
      <c r="J153" s="17" t="str">
        <f aca="false">IF($C153="","",IFERROR(INDEX(⑤減算マスタCSV!$H$2:$H$8001,MATCH($C153,⑤減算マスタCSV!$F$2:$F$8001,0)),1))</f>
        <v/>
      </c>
      <c r="K153" s="17" t="str">
        <f aca="false">IF($C153="","",MAX(1,IFERROR(INDEX(⑥商品照会CSV!$M$2:$M$3001,MATCH($C153,⑥商品照会CSV!$A$2:$A$3001,0)),1)))</f>
        <v/>
      </c>
      <c r="L153" s="40" t="str">
        <f aca="false">IF($C153="","",IFERROR(INDEX(⑥商品照会CSV!$Q$2:$Q$3001,MATCH($C153,⑥商品照会CSV!$A$2:$A$3001,0)),0))</f>
        <v/>
      </c>
      <c r="M153" s="40" t="str">
        <f aca="false">IF($C153="","",N($L153)*N($K153))</f>
        <v/>
      </c>
      <c r="N153" s="17" t="str">
        <f aca="false">IF($C153="","",MAX(1,IFERROR(INDEX(⑥商品照会CSV!$AK$2:$AK$3001,MATCH($C153,⑥商品照会CSV!$A$2:$A$3001,0)),1)))</f>
        <v/>
      </c>
      <c r="O153" s="12" t="str">
        <f aca="false">IF($C153="","",IFERROR(IF(INDEX(⑥商品照会CSV!$AN$2:$AN$3001,MATCH($C153,⑥商品照会CSV!$A$2:$A$3001,0))=1,"バラ",IF(INDEX(⑥商品照会CSV!$AM$2:$AM$3001,MATCH($C153,⑥商品照会CSV!$A$2:$A$3001,0))=1,"中間包装","ケース")),"ケース"))</f>
        <v/>
      </c>
      <c r="P153" s="18"/>
      <c r="Q153" s="14"/>
      <c r="R153" s="17" t="str">
        <f aca="false">IF($C153="","",N($Q153)*N($K153))</f>
        <v/>
      </c>
    </row>
    <row r="154" customFormat="false" ht="15" hidden="false" customHeight="false" outlineLevel="0" collapsed="false">
      <c r="B154" s="12" t="n">
        <v>149</v>
      </c>
      <c r="C154" s="36" t="str">
        <f aca="false">IF(①在庫CSV_発注日!$M150="","",①在庫CSV_発注日!$M150&amp;"")</f>
        <v/>
      </c>
      <c r="D154" s="12" t="str">
        <f aca="false">IF($C154="","",①在庫CSV_発注日!$N150)</f>
        <v/>
      </c>
      <c r="E154" s="12" t="str">
        <f aca="false">IF($C154="","",①在庫CSV_発注日!$H150)</f>
        <v/>
      </c>
      <c r="F154" s="12" t="str">
        <f aca="false">IF($C154="","",①在庫CSV_発注日!$L150)</f>
        <v/>
      </c>
      <c r="G154" s="18"/>
      <c r="H154" s="17" t="str">
        <f aca="false">IF($C154="","",N(①在庫CSV_発注日!$Z150))</f>
        <v/>
      </c>
      <c r="I154" s="37" t="str">
        <f aca="false">IF($C154="","",SUMIFS(⑤減算マスタCSV!$L$2:$L$8001,⑤減算マスタCSV!$F$2:$F$8001,$C154,⑤減算マスタCSV!$K$2:$K$8001,1))</f>
        <v/>
      </c>
      <c r="J154" s="17" t="str">
        <f aca="false">IF($C154="","",IFERROR(INDEX(⑤減算マスタCSV!$H$2:$H$8001,MATCH($C154,⑤減算マスタCSV!$F$2:$F$8001,0)),1))</f>
        <v/>
      </c>
      <c r="K154" s="17" t="str">
        <f aca="false">IF($C154="","",MAX(1,IFERROR(INDEX(⑥商品照会CSV!$M$2:$M$3001,MATCH($C154,⑥商品照会CSV!$A$2:$A$3001,0)),1)))</f>
        <v/>
      </c>
      <c r="L154" s="40" t="str">
        <f aca="false">IF($C154="","",IFERROR(INDEX(⑥商品照会CSV!$Q$2:$Q$3001,MATCH($C154,⑥商品照会CSV!$A$2:$A$3001,0)),0))</f>
        <v/>
      </c>
      <c r="M154" s="40" t="str">
        <f aca="false">IF($C154="","",N($L154)*N($K154))</f>
        <v/>
      </c>
      <c r="N154" s="17" t="str">
        <f aca="false">IF($C154="","",MAX(1,IFERROR(INDEX(⑥商品照会CSV!$AK$2:$AK$3001,MATCH($C154,⑥商品照会CSV!$A$2:$A$3001,0)),1)))</f>
        <v/>
      </c>
      <c r="O154" s="12" t="str">
        <f aca="false">IF($C154="","",IFERROR(IF(INDEX(⑥商品照会CSV!$AN$2:$AN$3001,MATCH($C154,⑥商品照会CSV!$A$2:$A$3001,0))=1,"バラ",IF(INDEX(⑥商品照会CSV!$AM$2:$AM$3001,MATCH($C154,⑥商品照会CSV!$A$2:$A$3001,0))=1,"中間包装","ケース")),"ケース"))</f>
        <v/>
      </c>
      <c r="P154" s="18"/>
      <c r="Q154" s="14"/>
      <c r="R154" s="17" t="str">
        <f aca="false">IF($C154="","",N($Q154)*N($K154))</f>
        <v/>
      </c>
    </row>
    <row r="155" customFormat="false" ht="15" hidden="false" customHeight="false" outlineLevel="0" collapsed="false">
      <c r="B155" s="12" t="n">
        <v>150</v>
      </c>
      <c r="C155" s="36" t="str">
        <f aca="false">IF(①在庫CSV_発注日!$M151="","",①在庫CSV_発注日!$M151&amp;"")</f>
        <v/>
      </c>
      <c r="D155" s="12" t="str">
        <f aca="false">IF($C155="","",①在庫CSV_発注日!$N151)</f>
        <v/>
      </c>
      <c r="E155" s="12" t="str">
        <f aca="false">IF($C155="","",①在庫CSV_発注日!$H151)</f>
        <v/>
      </c>
      <c r="F155" s="12" t="str">
        <f aca="false">IF($C155="","",①在庫CSV_発注日!$L151)</f>
        <v/>
      </c>
      <c r="G155" s="18"/>
      <c r="H155" s="17" t="str">
        <f aca="false">IF($C155="","",N(①在庫CSV_発注日!$Z151))</f>
        <v/>
      </c>
      <c r="I155" s="37" t="str">
        <f aca="false">IF($C155="","",SUMIFS(⑤減算マスタCSV!$L$2:$L$8001,⑤減算マスタCSV!$F$2:$F$8001,$C155,⑤減算マスタCSV!$K$2:$K$8001,1))</f>
        <v/>
      </c>
      <c r="J155" s="17" t="str">
        <f aca="false">IF($C155="","",IFERROR(INDEX(⑤減算マスタCSV!$H$2:$H$8001,MATCH($C155,⑤減算マスタCSV!$F$2:$F$8001,0)),1))</f>
        <v/>
      </c>
      <c r="K155" s="17" t="str">
        <f aca="false">IF($C155="","",MAX(1,IFERROR(INDEX(⑥商品照会CSV!$M$2:$M$3001,MATCH($C155,⑥商品照会CSV!$A$2:$A$3001,0)),1)))</f>
        <v/>
      </c>
      <c r="L155" s="40" t="str">
        <f aca="false">IF($C155="","",IFERROR(INDEX(⑥商品照会CSV!$Q$2:$Q$3001,MATCH($C155,⑥商品照会CSV!$A$2:$A$3001,0)),0))</f>
        <v/>
      </c>
      <c r="M155" s="40" t="str">
        <f aca="false">IF($C155="","",N($L155)*N($K155))</f>
        <v/>
      </c>
      <c r="N155" s="17" t="str">
        <f aca="false">IF($C155="","",MAX(1,IFERROR(INDEX(⑥商品照会CSV!$AK$2:$AK$3001,MATCH($C155,⑥商品照会CSV!$A$2:$A$3001,0)),1)))</f>
        <v/>
      </c>
      <c r="O155" s="12" t="str">
        <f aca="false">IF($C155="","",IFERROR(IF(INDEX(⑥商品照会CSV!$AN$2:$AN$3001,MATCH($C155,⑥商品照会CSV!$A$2:$A$3001,0))=1,"バラ",IF(INDEX(⑥商品照会CSV!$AM$2:$AM$3001,MATCH($C155,⑥商品照会CSV!$A$2:$A$3001,0))=1,"中間包装","ケース")),"ケース"))</f>
        <v/>
      </c>
      <c r="P155" s="18"/>
      <c r="Q155" s="14"/>
      <c r="R155" s="17" t="str">
        <f aca="false">IF($C155="","",N($Q155)*N($K155))</f>
        <v/>
      </c>
    </row>
    <row r="156" customFormat="false" ht="15" hidden="false" customHeight="false" outlineLevel="0" collapsed="false">
      <c r="B156" s="12" t="n">
        <v>151</v>
      </c>
      <c r="C156" s="36" t="str">
        <f aca="false">IF(①在庫CSV_発注日!$M152="","",①在庫CSV_発注日!$M152&amp;"")</f>
        <v/>
      </c>
      <c r="D156" s="12" t="str">
        <f aca="false">IF($C156="","",①在庫CSV_発注日!$N152)</f>
        <v/>
      </c>
      <c r="E156" s="12" t="str">
        <f aca="false">IF($C156="","",①在庫CSV_発注日!$H152)</f>
        <v/>
      </c>
      <c r="F156" s="12" t="str">
        <f aca="false">IF($C156="","",①在庫CSV_発注日!$L152)</f>
        <v/>
      </c>
      <c r="G156" s="18"/>
      <c r="H156" s="17" t="str">
        <f aca="false">IF($C156="","",N(①在庫CSV_発注日!$Z152))</f>
        <v/>
      </c>
      <c r="I156" s="37" t="str">
        <f aca="false">IF($C156="","",SUMIFS(⑤減算マスタCSV!$L$2:$L$8001,⑤減算マスタCSV!$F$2:$F$8001,$C156,⑤減算マスタCSV!$K$2:$K$8001,1))</f>
        <v/>
      </c>
      <c r="J156" s="17" t="str">
        <f aca="false">IF($C156="","",IFERROR(INDEX(⑤減算マスタCSV!$H$2:$H$8001,MATCH($C156,⑤減算マスタCSV!$F$2:$F$8001,0)),1))</f>
        <v/>
      </c>
      <c r="K156" s="17" t="str">
        <f aca="false">IF($C156="","",MAX(1,IFERROR(INDEX(⑥商品照会CSV!$M$2:$M$3001,MATCH($C156,⑥商品照会CSV!$A$2:$A$3001,0)),1)))</f>
        <v/>
      </c>
      <c r="L156" s="40" t="str">
        <f aca="false">IF($C156="","",IFERROR(INDEX(⑥商品照会CSV!$Q$2:$Q$3001,MATCH($C156,⑥商品照会CSV!$A$2:$A$3001,0)),0))</f>
        <v/>
      </c>
      <c r="M156" s="40" t="str">
        <f aca="false">IF($C156="","",N($L156)*N($K156))</f>
        <v/>
      </c>
      <c r="N156" s="17" t="str">
        <f aca="false">IF($C156="","",MAX(1,IFERROR(INDEX(⑥商品照会CSV!$AK$2:$AK$3001,MATCH($C156,⑥商品照会CSV!$A$2:$A$3001,0)),1)))</f>
        <v/>
      </c>
      <c r="O156" s="12" t="str">
        <f aca="false">IF($C156="","",IFERROR(IF(INDEX(⑥商品照会CSV!$AN$2:$AN$3001,MATCH($C156,⑥商品照会CSV!$A$2:$A$3001,0))=1,"バラ",IF(INDEX(⑥商品照会CSV!$AM$2:$AM$3001,MATCH($C156,⑥商品照会CSV!$A$2:$A$3001,0))=1,"中間包装","ケース")),"ケース"))</f>
        <v/>
      </c>
      <c r="P156" s="18"/>
      <c r="Q156" s="14"/>
      <c r="R156" s="17" t="str">
        <f aca="false">IF($C156="","",N($Q156)*N($K156))</f>
        <v/>
      </c>
    </row>
    <row r="157" customFormat="false" ht="15" hidden="false" customHeight="false" outlineLevel="0" collapsed="false">
      <c r="B157" s="12" t="n">
        <v>152</v>
      </c>
      <c r="C157" s="36" t="str">
        <f aca="false">IF(①在庫CSV_発注日!$M153="","",①在庫CSV_発注日!$M153&amp;"")</f>
        <v/>
      </c>
      <c r="D157" s="12" t="str">
        <f aca="false">IF($C157="","",①在庫CSV_発注日!$N153)</f>
        <v/>
      </c>
      <c r="E157" s="12" t="str">
        <f aca="false">IF($C157="","",①在庫CSV_発注日!$H153)</f>
        <v/>
      </c>
      <c r="F157" s="12" t="str">
        <f aca="false">IF($C157="","",①在庫CSV_発注日!$L153)</f>
        <v/>
      </c>
      <c r="G157" s="18"/>
      <c r="H157" s="17" t="str">
        <f aca="false">IF($C157="","",N(①在庫CSV_発注日!$Z153))</f>
        <v/>
      </c>
      <c r="I157" s="37" t="str">
        <f aca="false">IF($C157="","",SUMIFS(⑤減算マスタCSV!$L$2:$L$8001,⑤減算マスタCSV!$F$2:$F$8001,$C157,⑤減算マスタCSV!$K$2:$K$8001,1))</f>
        <v/>
      </c>
      <c r="J157" s="17" t="str">
        <f aca="false">IF($C157="","",IFERROR(INDEX(⑤減算マスタCSV!$H$2:$H$8001,MATCH($C157,⑤減算マスタCSV!$F$2:$F$8001,0)),1))</f>
        <v/>
      </c>
      <c r="K157" s="17" t="str">
        <f aca="false">IF($C157="","",MAX(1,IFERROR(INDEX(⑥商品照会CSV!$M$2:$M$3001,MATCH($C157,⑥商品照会CSV!$A$2:$A$3001,0)),1)))</f>
        <v/>
      </c>
      <c r="L157" s="40" t="str">
        <f aca="false">IF($C157="","",IFERROR(INDEX(⑥商品照会CSV!$Q$2:$Q$3001,MATCH($C157,⑥商品照会CSV!$A$2:$A$3001,0)),0))</f>
        <v/>
      </c>
      <c r="M157" s="40" t="str">
        <f aca="false">IF($C157="","",N($L157)*N($K157))</f>
        <v/>
      </c>
      <c r="N157" s="17" t="str">
        <f aca="false">IF($C157="","",MAX(1,IFERROR(INDEX(⑥商品照会CSV!$AK$2:$AK$3001,MATCH($C157,⑥商品照会CSV!$A$2:$A$3001,0)),1)))</f>
        <v/>
      </c>
      <c r="O157" s="12" t="str">
        <f aca="false">IF($C157="","",IFERROR(IF(INDEX(⑥商品照会CSV!$AN$2:$AN$3001,MATCH($C157,⑥商品照会CSV!$A$2:$A$3001,0))=1,"バラ",IF(INDEX(⑥商品照会CSV!$AM$2:$AM$3001,MATCH($C157,⑥商品照会CSV!$A$2:$A$3001,0))=1,"中間包装","ケース")),"ケース"))</f>
        <v/>
      </c>
      <c r="P157" s="18"/>
      <c r="Q157" s="14"/>
      <c r="R157" s="17" t="str">
        <f aca="false">IF($C157="","",N($Q157)*N($K157))</f>
        <v/>
      </c>
    </row>
    <row r="158" customFormat="false" ht="15" hidden="false" customHeight="false" outlineLevel="0" collapsed="false">
      <c r="B158" s="12" t="n">
        <v>153</v>
      </c>
      <c r="C158" s="36" t="str">
        <f aca="false">IF(①在庫CSV_発注日!$M154="","",①在庫CSV_発注日!$M154&amp;"")</f>
        <v/>
      </c>
      <c r="D158" s="12" t="str">
        <f aca="false">IF($C158="","",①在庫CSV_発注日!$N154)</f>
        <v/>
      </c>
      <c r="E158" s="12" t="str">
        <f aca="false">IF($C158="","",①在庫CSV_発注日!$H154)</f>
        <v/>
      </c>
      <c r="F158" s="12" t="str">
        <f aca="false">IF($C158="","",①在庫CSV_発注日!$L154)</f>
        <v/>
      </c>
      <c r="G158" s="18"/>
      <c r="H158" s="17" t="str">
        <f aca="false">IF($C158="","",N(①在庫CSV_発注日!$Z154))</f>
        <v/>
      </c>
      <c r="I158" s="37" t="str">
        <f aca="false">IF($C158="","",SUMIFS(⑤減算マスタCSV!$L$2:$L$8001,⑤減算マスタCSV!$F$2:$F$8001,$C158,⑤減算マスタCSV!$K$2:$K$8001,1))</f>
        <v/>
      </c>
      <c r="J158" s="17" t="str">
        <f aca="false">IF($C158="","",IFERROR(INDEX(⑤減算マスタCSV!$H$2:$H$8001,MATCH($C158,⑤減算マスタCSV!$F$2:$F$8001,0)),1))</f>
        <v/>
      </c>
      <c r="K158" s="17" t="str">
        <f aca="false">IF($C158="","",MAX(1,IFERROR(INDEX(⑥商品照会CSV!$M$2:$M$3001,MATCH($C158,⑥商品照会CSV!$A$2:$A$3001,0)),1)))</f>
        <v/>
      </c>
      <c r="L158" s="40" t="str">
        <f aca="false">IF($C158="","",IFERROR(INDEX(⑥商品照会CSV!$Q$2:$Q$3001,MATCH($C158,⑥商品照会CSV!$A$2:$A$3001,0)),0))</f>
        <v/>
      </c>
      <c r="M158" s="40" t="str">
        <f aca="false">IF($C158="","",N($L158)*N($K158))</f>
        <v/>
      </c>
      <c r="N158" s="17" t="str">
        <f aca="false">IF($C158="","",MAX(1,IFERROR(INDEX(⑥商品照会CSV!$AK$2:$AK$3001,MATCH($C158,⑥商品照会CSV!$A$2:$A$3001,0)),1)))</f>
        <v/>
      </c>
      <c r="O158" s="12" t="str">
        <f aca="false">IF($C158="","",IFERROR(IF(INDEX(⑥商品照会CSV!$AN$2:$AN$3001,MATCH($C158,⑥商品照会CSV!$A$2:$A$3001,0))=1,"バラ",IF(INDEX(⑥商品照会CSV!$AM$2:$AM$3001,MATCH($C158,⑥商品照会CSV!$A$2:$A$3001,0))=1,"中間包装","ケース")),"ケース"))</f>
        <v/>
      </c>
      <c r="P158" s="18"/>
      <c r="Q158" s="14"/>
      <c r="R158" s="17" t="str">
        <f aca="false">IF($C158="","",N($Q158)*N($K158))</f>
        <v/>
      </c>
    </row>
    <row r="159" customFormat="false" ht="15" hidden="false" customHeight="false" outlineLevel="0" collapsed="false">
      <c r="B159" s="12" t="n">
        <v>154</v>
      </c>
      <c r="C159" s="36" t="str">
        <f aca="false">IF(①在庫CSV_発注日!$M155="","",①在庫CSV_発注日!$M155&amp;"")</f>
        <v/>
      </c>
      <c r="D159" s="12" t="str">
        <f aca="false">IF($C159="","",①在庫CSV_発注日!$N155)</f>
        <v/>
      </c>
      <c r="E159" s="12" t="str">
        <f aca="false">IF($C159="","",①在庫CSV_発注日!$H155)</f>
        <v/>
      </c>
      <c r="F159" s="12" t="str">
        <f aca="false">IF($C159="","",①在庫CSV_発注日!$L155)</f>
        <v/>
      </c>
      <c r="G159" s="18"/>
      <c r="H159" s="17" t="str">
        <f aca="false">IF($C159="","",N(①在庫CSV_発注日!$Z155))</f>
        <v/>
      </c>
      <c r="I159" s="37" t="str">
        <f aca="false">IF($C159="","",SUMIFS(⑤減算マスタCSV!$L$2:$L$8001,⑤減算マスタCSV!$F$2:$F$8001,$C159,⑤減算マスタCSV!$K$2:$K$8001,1))</f>
        <v/>
      </c>
      <c r="J159" s="17" t="str">
        <f aca="false">IF($C159="","",IFERROR(INDEX(⑤減算マスタCSV!$H$2:$H$8001,MATCH($C159,⑤減算マスタCSV!$F$2:$F$8001,0)),1))</f>
        <v/>
      </c>
      <c r="K159" s="17" t="str">
        <f aca="false">IF($C159="","",MAX(1,IFERROR(INDEX(⑥商品照会CSV!$M$2:$M$3001,MATCH($C159,⑥商品照会CSV!$A$2:$A$3001,0)),1)))</f>
        <v/>
      </c>
      <c r="L159" s="40" t="str">
        <f aca="false">IF($C159="","",IFERROR(INDEX(⑥商品照会CSV!$Q$2:$Q$3001,MATCH($C159,⑥商品照会CSV!$A$2:$A$3001,0)),0))</f>
        <v/>
      </c>
      <c r="M159" s="40" t="str">
        <f aca="false">IF($C159="","",N($L159)*N($K159))</f>
        <v/>
      </c>
      <c r="N159" s="17" t="str">
        <f aca="false">IF($C159="","",MAX(1,IFERROR(INDEX(⑥商品照会CSV!$AK$2:$AK$3001,MATCH($C159,⑥商品照会CSV!$A$2:$A$3001,0)),1)))</f>
        <v/>
      </c>
      <c r="O159" s="12" t="str">
        <f aca="false">IF($C159="","",IFERROR(IF(INDEX(⑥商品照会CSV!$AN$2:$AN$3001,MATCH($C159,⑥商品照会CSV!$A$2:$A$3001,0))=1,"バラ",IF(INDEX(⑥商品照会CSV!$AM$2:$AM$3001,MATCH($C159,⑥商品照会CSV!$A$2:$A$3001,0))=1,"中間包装","ケース")),"ケース"))</f>
        <v/>
      </c>
      <c r="P159" s="18"/>
      <c r="Q159" s="14"/>
      <c r="R159" s="17" t="str">
        <f aca="false">IF($C159="","",N($Q159)*N($K159))</f>
        <v/>
      </c>
    </row>
    <row r="160" customFormat="false" ht="15" hidden="false" customHeight="false" outlineLevel="0" collapsed="false">
      <c r="B160" s="12" t="n">
        <v>155</v>
      </c>
      <c r="C160" s="36" t="str">
        <f aca="false">IF(①在庫CSV_発注日!$M156="","",①在庫CSV_発注日!$M156&amp;"")</f>
        <v/>
      </c>
      <c r="D160" s="12" t="str">
        <f aca="false">IF($C160="","",①在庫CSV_発注日!$N156)</f>
        <v/>
      </c>
      <c r="E160" s="12" t="str">
        <f aca="false">IF($C160="","",①在庫CSV_発注日!$H156)</f>
        <v/>
      </c>
      <c r="F160" s="12" t="str">
        <f aca="false">IF($C160="","",①在庫CSV_発注日!$L156)</f>
        <v/>
      </c>
      <c r="G160" s="18"/>
      <c r="H160" s="17" t="str">
        <f aca="false">IF($C160="","",N(①在庫CSV_発注日!$Z156))</f>
        <v/>
      </c>
      <c r="I160" s="37" t="str">
        <f aca="false">IF($C160="","",SUMIFS(⑤減算マスタCSV!$L$2:$L$8001,⑤減算マスタCSV!$F$2:$F$8001,$C160,⑤減算マスタCSV!$K$2:$K$8001,1))</f>
        <v/>
      </c>
      <c r="J160" s="17" t="str">
        <f aca="false">IF($C160="","",IFERROR(INDEX(⑤減算マスタCSV!$H$2:$H$8001,MATCH($C160,⑤減算マスタCSV!$F$2:$F$8001,0)),1))</f>
        <v/>
      </c>
      <c r="K160" s="17" t="str">
        <f aca="false">IF($C160="","",MAX(1,IFERROR(INDEX(⑥商品照会CSV!$M$2:$M$3001,MATCH($C160,⑥商品照会CSV!$A$2:$A$3001,0)),1)))</f>
        <v/>
      </c>
      <c r="L160" s="40" t="str">
        <f aca="false">IF($C160="","",IFERROR(INDEX(⑥商品照会CSV!$Q$2:$Q$3001,MATCH($C160,⑥商品照会CSV!$A$2:$A$3001,0)),0))</f>
        <v/>
      </c>
      <c r="M160" s="40" t="str">
        <f aca="false">IF($C160="","",N($L160)*N($K160))</f>
        <v/>
      </c>
      <c r="N160" s="17" t="str">
        <f aca="false">IF($C160="","",MAX(1,IFERROR(INDEX(⑥商品照会CSV!$AK$2:$AK$3001,MATCH($C160,⑥商品照会CSV!$A$2:$A$3001,0)),1)))</f>
        <v/>
      </c>
      <c r="O160" s="12" t="str">
        <f aca="false">IF($C160="","",IFERROR(IF(INDEX(⑥商品照会CSV!$AN$2:$AN$3001,MATCH($C160,⑥商品照会CSV!$A$2:$A$3001,0))=1,"バラ",IF(INDEX(⑥商品照会CSV!$AM$2:$AM$3001,MATCH($C160,⑥商品照会CSV!$A$2:$A$3001,0))=1,"中間包装","ケース")),"ケース"))</f>
        <v/>
      </c>
      <c r="P160" s="18"/>
      <c r="Q160" s="14"/>
      <c r="R160" s="17" t="str">
        <f aca="false">IF($C160="","",N($Q160)*N($K160))</f>
        <v/>
      </c>
    </row>
    <row r="161" customFormat="false" ht="15" hidden="false" customHeight="false" outlineLevel="0" collapsed="false">
      <c r="B161" s="12" t="n">
        <v>156</v>
      </c>
      <c r="C161" s="36" t="str">
        <f aca="false">IF(①在庫CSV_発注日!$M157="","",①在庫CSV_発注日!$M157&amp;"")</f>
        <v/>
      </c>
      <c r="D161" s="12" t="str">
        <f aca="false">IF($C161="","",①在庫CSV_発注日!$N157)</f>
        <v/>
      </c>
      <c r="E161" s="12" t="str">
        <f aca="false">IF($C161="","",①在庫CSV_発注日!$H157)</f>
        <v/>
      </c>
      <c r="F161" s="12" t="str">
        <f aca="false">IF($C161="","",①在庫CSV_発注日!$L157)</f>
        <v/>
      </c>
      <c r="G161" s="18"/>
      <c r="H161" s="17" t="str">
        <f aca="false">IF($C161="","",N(①在庫CSV_発注日!$Z157))</f>
        <v/>
      </c>
      <c r="I161" s="37" t="str">
        <f aca="false">IF($C161="","",SUMIFS(⑤減算マスタCSV!$L$2:$L$8001,⑤減算マスタCSV!$F$2:$F$8001,$C161,⑤減算マスタCSV!$K$2:$K$8001,1))</f>
        <v/>
      </c>
      <c r="J161" s="17" t="str">
        <f aca="false">IF($C161="","",IFERROR(INDEX(⑤減算マスタCSV!$H$2:$H$8001,MATCH($C161,⑤減算マスタCSV!$F$2:$F$8001,0)),1))</f>
        <v/>
      </c>
      <c r="K161" s="17" t="str">
        <f aca="false">IF($C161="","",MAX(1,IFERROR(INDEX(⑥商品照会CSV!$M$2:$M$3001,MATCH($C161,⑥商品照会CSV!$A$2:$A$3001,0)),1)))</f>
        <v/>
      </c>
      <c r="L161" s="40" t="str">
        <f aca="false">IF($C161="","",IFERROR(INDEX(⑥商品照会CSV!$Q$2:$Q$3001,MATCH($C161,⑥商品照会CSV!$A$2:$A$3001,0)),0))</f>
        <v/>
      </c>
      <c r="M161" s="40" t="str">
        <f aca="false">IF($C161="","",N($L161)*N($K161))</f>
        <v/>
      </c>
      <c r="N161" s="17" t="str">
        <f aca="false">IF($C161="","",MAX(1,IFERROR(INDEX(⑥商品照会CSV!$AK$2:$AK$3001,MATCH($C161,⑥商品照会CSV!$A$2:$A$3001,0)),1)))</f>
        <v/>
      </c>
      <c r="O161" s="12" t="str">
        <f aca="false">IF($C161="","",IFERROR(IF(INDEX(⑥商品照会CSV!$AN$2:$AN$3001,MATCH($C161,⑥商品照会CSV!$A$2:$A$3001,0))=1,"バラ",IF(INDEX(⑥商品照会CSV!$AM$2:$AM$3001,MATCH($C161,⑥商品照会CSV!$A$2:$A$3001,0))=1,"中間包装","ケース")),"ケース"))</f>
        <v/>
      </c>
      <c r="P161" s="18"/>
      <c r="Q161" s="14"/>
      <c r="R161" s="17" t="str">
        <f aca="false">IF($C161="","",N($Q161)*N($K161))</f>
        <v/>
      </c>
    </row>
    <row r="162" customFormat="false" ht="15" hidden="false" customHeight="false" outlineLevel="0" collapsed="false">
      <c r="B162" s="12" t="n">
        <v>157</v>
      </c>
      <c r="C162" s="36" t="str">
        <f aca="false">IF(①在庫CSV_発注日!$M158="","",①在庫CSV_発注日!$M158&amp;"")</f>
        <v/>
      </c>
      <c r="D162" s="12" t="str">
        <f aca="false">IF($C162="","",①在庫CSV_発注日!$N158)</f>
        <v/>
      </c>
      <c r="E162" s="12" t="str">
        <f aca="false">IF($C162="","",①在庫CSV_発注日!$H158)</f>
        <v/>
      </c>
      <c r="F162" s="12" t="str">
        <f aca="false">IF($C162="","",①在庫CSV_発注日!$L158)</f>
        <v/>
      </c>
      <c r="G162" s="18"/>
      <c r="H162" s="17" t="str">
        <f aca="false">IF($C162="","",N(①在庫CSV_発注日!$Z158))</f>
        <v/>
      </c>
      <c r="I162" s="37" t="str">
        <f aca="false">IF($C162="","",SUMIFS(⑤減算マスタCSV!$L$2:$L$8001,⑤減算マスタCSV!$F$2:$F$8001,$C162,⑤減算マスタCSV!$K$2:$K$8001,1))</f>
        <v/>
      </c>
      <c r="J162" s="17" t="str">
        <f aca="false">IF($C162="","",IFERROR(INDEX(⑤減算マスタCSV!$H$2:$H$8001,MATCH($C162,⑤減算マスタCSV!$F$2:$F$8001,0)),1))</f>
        <v/>
      </c>
      <c r="K162" s="17" t="str">
        <f aca="false">IF($C162="","",MAX(1,IFERROR(INDEX(⑥商品照会CSV!$M$2:$M$3001,MATCH($C162,⑥商品照会CSV!$A$2:$A$3001,0)),1)))</f>
        <v/>
      </c>
      <c r="L162" s="40" t="str">
        <f aca="false">IF($C162="","",IFERROR(INDEX(⑥商品照会CSV!$Q$2:$Q$3001,MATCH($C162,⑥商品照会CSV!$A$2:$A$3001,0)),0))</f>
        <v/>
      </c>
      <c r="M162" s="40" t="str">
        <f aca="false">IF($C162="","",N($L162)*N($K162))</f>
        <v/>
      </c>
      <c r="N162" s="17" t="str">
        <f aca="false">IF($C162="","",MAX(1,IFERROR(INDEX(⑥商品照会CSV!$AK$2:$AK$3001,MATCH($C162,⑥商品照会CSV!$A$2:$A$3001,0)),1)))</f>
        <v/>
      </c>
      <c r="O162" s="12" t="str">
        <f aca="false">IF($C162="","",IFERROR(IF(INDEX(⑥商品照会CSV!$AN$2:$AN$3001,MATCH($C162,⑥商品照会CSV!$A$2:$A$3001,0))=1,"バラ",IF(INDEX(⑥商品照会CSV!$AM$2:$AM$3001,MATCH($C162,⑥商品照会CSV!$A$2:$A$3001,0))=1,"中間包装","ケース")),"ケース"))</f>
        <v/>
      </c>
      <c r="P162" s="18"/>
      <c r="Q162" s="14"/>
      <c r="R162" s="17" t="str">
        <f aca="false">IF($C162="","",N($Q162)*N($K162))</f>
        <v/>
      </c>
    </row>
    <row r="163" customFormat="false" ht="15" hidden="false" customHeight="false" outlineLevel="0" collapsed="false">
      <c r="B163" s="12" t="n">
        <v>158</v>
      </c>
      <c r="C163" s="36" t="str">
        <f aca="false">IF(①在庫CSV_発注日!$M159="","",①在庫CSV_発注日!$M159&amp;"")</f>
        <v/>
      </c>
      <c r="D163" s="12" t="str">
        <f aca="false">IF($C163="","",①在庫CSV_発注日!$N159)</f>
        <v/>
      </c>
      <c r="E163" s="12" t="str">
        <f aca="false">IF($C163="","",①在庫CSV_発注日!$H159)</f>
        <v/>
      </c>
      <c r="F163" s="12" t="str">
        <f aca="false">IF($C163="","",①在庫CSV_発注日!$L159)</f>
        <v/>
      </c>
      <c r="G163" s="18"/>
      <c r="H163" s="17" t="str">
        <f aca="false">IF($C163="","",N(①在庫CSV_発注日!$Z159))</f>
        <v/>
      </c>
      <c r="I163" s="37" t="str">
        <f aca="false">IF($C163="","",SUMIFS(⑤減算マスタCSV!$L$2:$L$8001,⑤減算マスタCSV!$F$2:$F$8001,$C163,⑤減算マスタCSV!$K$2:$K$8001,1))</f>
        <v/>
      </c>
      <c r="J163" s="17" t="str">
        <f aca="false">IF($C163="","",IFERROR(INDEX(⑤減算マスタCSV!$H$2:$H$8001,MATCH($C163,⑤減算マスタCSV!$F$2:$F$8001,0)),1))</f>
        <v/>
      </c>
      <c r="K163" s="17" t="str">
        <f aca="false">IF($C163="","",MAX(1,IFERROR(INDEX(⑥商品照会CSV!$M$2:$M$3001,MATCH($C163,⑥商品照会CSV!$A$2:$A$3001,0)),1)))</f>
        <v/>
      </c>
      <c r="L163" s="40" t="str">
        <f aca="false">IF($C163="","",IFERROR(INDEX(⑥商品照会CSV!$Q$2:$Q$3001,MATCH($C163,⑥商品照会CSV!$A$2:$A$3001,0)),0))</f>
        <v/>
      </c>
      <c r="M163" s="40" t="str">
        <f aca="false">IF($C163="","",N($L163)*N($K163))</f>
        <v/>
      </c>
      <c r="N163" s="17" t="str">
        <f aca="false">IF($C163="","",MAX(1,IFERROR(INDEX(⑥商品照会CSV!$AK$2:$AK$3001,MATCH($C163,⑥商品照会CSV!$A$2:$A$3001,0)),1)))</f>
        <v/>
      </c>
      <c r="O163" s="12" t="str">
        <f aca="false">IF($C163="","",IFERROR(IF(INDEX(⑥商品照会CSV!$AN$2:$AN$3001,MATCH($C163,⑥商品照会CSV!$A$2:$A$3001,0))=1,"バラ",IF(INDEX(⑥商品照会CSV!$AM$2:$AM$3001,MATCH($C163,⑥商品照会CSV!$A$2:$A$3001,0))=1,"中間包装","ケース")),"ケース"))</f>
        <v/>
      </c>
      <c r="P163" s="18"/>
      <c r="Q163" s="14"/>
      <c r="R163" s="17" t="str">
        <f aca="false">IF($C163="","",N($Q163)*N($K163))</f>
        <v/>
      </c>
    </row>
    <row r="164" customFormat="false" ht="15" hidden="false" customHeight="false" outlineLevel="0" collapsed="false">
      <c r="B164" s="12" t="n">
        <v>159</v>
      </c>
      <c r="C164" s="36" t="str">
        <f aca="false">IF(①在庫CSV_発注日!$M160="","",①在庫CSV_発注日!$M160&amp;"")</f>
        <v/>
      </c>
      <c r="D164" s="12" t="str">
        <f aca="false">IF($C164="","",①在庫CSV_発注日!$N160)</f>
        <v/>
      </c>
      <c r="E164" s="12" t="str">
        <f aca="false">IF($C164="","",①在庫CSV_発注日!$H160)</f>
        <v/>
      </c>
      <c r="F164" s="12" t="str">
        <f aca="false">IF($C164="","",①在庫CSV_発注日!$L160)</f>
        <v/>
      </c>
      <c r="G164" s="18"/>
      <c r="H164" s="17" t="str">
        <f aca="false">IF($C164="","",N(①在庫CSV_発注日!$Z160))</f>
        <v/>
      </c>
      <c r="I164" s="37" t="str">
        <f aca="false">IF($C164="","",SUMIFS(⑤減算マスタCSV!$L$2:$L$8001,⑤減算マスタCSV!$F$2:$F$8001,$C164,⑤減算マスタCSV!$K$2:$K$8001,1))</f>
        <v/>
      </c>
      <c r="J164" s="17" t="str">
        <f aca="false">IF($C164="","",IFERROR(INDEX(⑤減算マスタCSV!$H$2:$H$8001,MATCH($C164,⑤減算マスタCSV!$F$2:$F$8001,0)),1))</f>
        <v/>
      </c>
      <c r="K164" s="17" t="str">
        <f aca="false">IF($C164="","",MAX(1,IFERROR(INDEX(⑥商品照会CSV!$M$2:$M$3001,MATCH($C164,⑥商品照会CSV!$A$2:$A$3001,0)),1)))</f>
        <v/>
      </c>
      <c r="L164" s="40" t="str">
        <f aca="false">IF($C164="","",IFERROR(INDEX(⑥商品照会CSV!$Q$2:$Q$3001,MATCH($C164,⑥商品照会CSV!$A$2:$A$3001,0)),0))</f>
        <v/>
      </c>
      <c r="M164" s="40" t="str">
        <f aca="false">IF($C164="","",N($L164)*N($K164))</f>
        <v/>
      </c>
      <c r="N164" s="17" t="str">
        <f aca="false">IF($C164="","",MAX(1,IFERROR(INDEX(⑥商品照会CSV!$AK$2:$AK$3001,MATCH($C164,⑥商品照会CSV!$A$2:$A$3001,0)),1)))</f>
        <v/>
      </c>
      <c r="O164" s="12" t="str">
        <f aca="false">IF($C164="","",IFERROR(IF(INDEX(⑥商品照会CSV!$AN$2:$AN$3001,MATCH($C164,⑥商品照会CSV!$A$2:$A$3001,0))=1,"バラ",IF(INDEX(⑥商品照会CSV!$AM$2:$AM$3001,MATCH($C164,⑥商品照会CSV!$A$2:$A$3001,0))=1,"中間包装","ケース")),"ケース"))</f>
        <v/>
      </c>
      <c r="P164" s="18"/>
      <c r="Q164" s="14"/>
      <c r="R164" s="17" t="str">
        <f aca="false">IF($C164="","",N($Q164)*N($K164))</f>
        <v/>
      </c>
    </row>
    <row r="165" customFormat="false" ht="15" hidden="false" customHeight="false" outlineLevel="0" collapsed="false">
      <c r="B165" s="12" t="n">
        <v>160</v>
      </c>
      <c r="C165" s="36" t="str">
        <f aca="false">IF(①在庫CSV_発注日!$M161="","",①在庫CSV_発注日!$M161&amp;"")</f>
        <v/>
      </c>
      <c r="D165" s="12" t="str">
        <f aca="false">IF($C165="","",①在庫CSV_発注日!$N161)</f>
        <v/>
      </c>
      <c r="E165" s="12" t="str">
        <f aca="false">IF($C165="","",①在庫CSV_発注日!$H161)</f>
        <v/>
      </c>
      <c r="F165" s="12" t="str">
        <f aca="false">IF($C165="","",①在庫CSV_発注日!$L161)</f>
        <v/>
      </c>
      <c r="G165" s="18"/>
      <c r="H165" s="17" t="str">
        <f aca="false">IF($C165="","",N(①在庫CSV_発注日!$Z161))</f>
        <v/>
      </c>
      <c r="I165" s="37" t="str">
        <f aca="false">IF($C165="","",SUMIFS(⑤減算マスタCSV!$L$2:$L$8001,⑤減算マスタCSV!$F$2:$F$8001,$C165,⑤減算マスタCSV!$K$2:$K$8001,1))</f>
        <v/>
      </c>
      <c r="J165" s="17" t="str">
        <f aca="false">IF($C165="","",IFERROR(INDEX(⑤減算マスタCSV!$H$2:$H$8001,MATCH($C165,⑤減算マスタCSV!$F$2:$F$8001,0)),1))</f>
        <v/>
      </c>
      <c r="K165" s="17" t="str">
        <f aca="false">IF($C165="","",MAX(1,IFERROR(INDEX(⑥商品照会CSV!$M$2:$M$3001,MATCH($C165,⑥商品照会CSV!$A$2:$A$3001,0)),1)))</f>
        <v/>
      </c>
      <c r="L165" s="40" t="str">
        <f aca="false">IF($C165="","",IFERROR(INDEX(⑥商品照会CSV!$Q$2:$Q$3001,MATCH($C165,⑥商品照会CSV!$A$2:$A$3001,0)),0))</f>
        <v/>
      </c>
      <c r="M165" s="40" t="str">
        <f aca="false">IF($C165="","",N($L165)*N($K165))</f>
        <v/>
      </c>
      <c r="N165" s="17" t="str">
        <f aca="false">IF($C165="","",MAX(1,IFERROR(INDEX(⑥商品照会CSV!$AK$2:$AK$3001,MATCH($C165,⑥商品照会CSV!$A$2:$A$3001,0)),1)))</f>
        <v/>
      </c>
      <c r="O165" s="12" t="str">
        <f aca="false">IF($C165="","",IFERROR(IF(INDEX(⑥商品照会CSV!$AN$2:$AN$3001,MATCH($C165,⑥商品照会CSV!$A$2:$A$3001,0))=1,"バラ",IF(INDEX(⑥商品照会CSV!$AM$2:$AM$3001,MATCH($C165,⑥商品照会CSV!$A$2:$A$3001,0))=1,"中間包装","ケース")),"ケース"))</f>
        <v/>
      </c>
      <c r="P165" s="18"/>
      <c r="Q165" s="14"/>
      <c r="R165" s="17" t="str">
        <f aca="false">IF($C165="","",N($Q165)*N($K165))</f>
        <v/>
      </c>
    </row>
    <row r="166" customFormat="false" ht="15" hidden="false" customHeight="false" outlineLevel="0" collapsed="false">
      <c r="B166" s="12" t="n">
        <v>161</v>
      </c>
      <c r="C166" s="36" t="str">
        <f aca="false">IF(①在庫CSV_発注日!$M162="","",①在庫CSV_発注日!$M162&amp;"")</f>
        <v/>
      </c>
      <c r="D166" s="12" t="str">
        <f aca="false">IF($C166="","",①在庫CSV_発注日!$N162)</f>
        <v/>
      </c>
      <c r="E166" s="12" t="str">
        <f aca="false">IF($C166="","",①在庫CSV_発注日!$H162)</f>
        <v/>
      </c>
      <c r="F166" s="12" t="str">
        <f aca="false">IF($C166="","",①在庫CSV_発注日!$L162)</f>
        <v/>
      </c>
      <c r="G166" s="18"/>
      <c r="H166" s="17" t="str">
        <f aca="false">IF($C166="","",N(①在庫CSV_発注日!$Z162))</f>
        <v/>
      </c>
      <c r="I166" s="37" t="str">
        <f aca="false">IF($C166="","",SUMIFS(⑤減算マスタCSV!$L$2:$L$8001,⑤減算マスタCSV!$F$2:$F$8001,$C166,⑤減算マスタCSV!$K$2:$K$8001,1))</f>
        <v/>
      </c>
      <c r="J166" s="17" t="str">
        <f aca="false">IF($C166="","",IFERROR(INDEX(⑤減算マスタCSV!$H$2:$H$8001,MATCH($C166,⑤減算マスタCSV!$F$2:$F$8001,0)),1))</f>
        <v/>
      </c>
      <c r="K166" s="17" t="str">
        <f aca="false">IF($C166="","",MAX(1,IFERROR(INDEX(⑥商品照会CSV!$M$2:$M$3001,MATCH($C166,⑥商品照会CSV!$A$2:$A$3001,0)),1)))</f>
        <v/>
      </c>
      <c r="L166" s="40" t="str">
        <f aca="false">IF($C166="","",IFERROR(INDEX(⑥商品照会CSV!$Q$2:$Q$3001,MATCH($C166,⑥商品照会CSV!$A$2:$A$3001,0)),0))</f>
        <v/>
      </c>
      <c r="M166" s="40" t="str">
        <f aca="false">IF($C166="","",N($L166)*N($K166))</f>
        <v/>
      </c>
      <c r="N166" s="17" t="str">
        <f aca="false">IF($C166="","",MAX(1,IFERROR(INDEX(⑥商品照会CSV!$AK$2:$AK$3001,MATCH($C166,⑥商品照会CSV!$A$2:$A$3001,0)),1)))</f>
        <v/>
      </c>
      <c r="O166" s="12" t="str">
        <f aca="false">IF($C166="","",IFERROR(IF(INDEX(⑥商品照会CSV!$AN$2:$AN$3001,MATCH($C166,⑥商品照会CSV!$A$2:$A$3001,0))=1,"バラ",IF(INDEX(⑥商品照会CSV!$AM$2:$AM$3001,MATCH($C166,⑥商品照会CSV!$A$2:$A$3001,0))=1,"中間包装","ケース")),"ケース"))</f>
        <v/>
      </c>
      <c r="P166" s="18"/>
      <c r="Q166" s="14"/>
      <c r="R166" s="17" t="str">
        <f aca="false">IF($C166="","",N($Q166)*N($K166))</f>
        <v/>
      </c>
    </row>
    <row r="167" customFormat="false" ht="15" hidden="false" customHeight="false" outlineLevel="0" collapsed="false">
      <c r="B167" s="12" t="n">
        <v>162</v>
      </c>
      <c r="C167" s="36" t="str">
        <f aca="false">IF(①在庫CSV_発注日!$M163="","",①在庫CSV_発注日!$M163&amp;"")</f>
        <v/>
      </c>
      <c r="D167" s="12" t="str">
        <f aca="false">IF($C167="","",①在庫CSV_発注日!$N163)</f>
        <v/>
      </c>
      <c r="E167" s="12" t="str">
        <f aca="false">IF($C167="","",①在庫CSV_発注日!$H163)</f>
        <v/>
      </c>
      <c r="F167" s="12" t="str">
        <f aca="false">IF($C167="","",①在庫CSV_発注日!$L163)</f>
        <v/>
      </c>
      <c r="G167" s="18"/>
      <c r="H167" s="17" t="str">
        <f aca="false">IF($C167="","",N(①在庫CSV_発注日!$Z163))</f>
        <v/>
      </c>
      <c r="I167" s="37" t="str">
        <f aca="false">IF($C167="","",SUMIFS(⑤減算マスタCSV!$L$2:$L$8001,⑤減算マスタCSV!$F$2:$F$8001,$C167,⑤減算マスタCSV!$K$2:$K$8001,1))</f>
        <v/>
      </c>
      <c r="J167" s="17" t="str">
        <f aca="false">IF($C167="","",IFERROR(INDEX(⑤減算マスタCSV!$H$2:$H$8001,MATCH($C167,⑤減算マスタCSV!$F$2:$F$8001,0)),1))</f>
        <v/>
      </c>
      <c r="K167" s="17" t="str">
        <f aca="false">IF($C167="","",MAX(1,IFERROR(INDEX(⑥商品照会CSV!$M$2:$M$3001,MATCH($C167,⑥商品照会CSV!$A$2:$A$3001,0)),1)))</f>
        <v/>
      </c>
      <c r="L167" s="40" t="str">
        <f aca="false">IF($C167="","",IFERROR(INDEX(⑥商品照会CSV!$Q$2:$Q$3001,MATCH($C167,⑥商品照会CSV!$A$2:$A$3001,0)),0))</f>
        <v/>
      </c>
      <c r="M167" s="40" t="str">
        <f aca="false">IF($C167="","",N($L167)*N($K167))</f>
        <v/>
      </c>
      <c r="N167" s="17" t="str">
        <f aca="false">IF($C167="","",MAX(1,IFERROR(INDEX(⑥商品照会CSV!$AK$2:$AK$3001,MATCH($C167,⑥商品照会CSV!$A$2:$A$3001,0)),1)))</f>
        <v/>
      </c>
      <c r="O167" s="12" t="str">
        <f aca="false">IF($C167="","",IFERROR(IF(INDEX(⑥商品照会CSV!$AN$2:$AN$3001,MATCH($C167,⑥商品照会CSV!$A$2:$A$3001,0))=1,"バラ",IF(INDEX(⑥商品照会CSV!$AM$2:$AM$3001,MATCH($C167,⑥商品照会CSV!$A$2:$A$3001,0))=1,"中間包装","ケース")),"ケース"))</f>
        <v/>
      </c>
      <c r="P167" s="18"/>
      <c r="Q167" s="14"/>
      <c r="R167" s="17" t="str">
        <f aca="false">IF($C167="","",N($Q167)*N($K167))</f>
        <v/>
      </c>
    </row>
    <row r="168" customFormat="false" ht="15" hidden="false" customHeight="false" outlineLevel="0" collapsed="false">
      <c r="B168" s="12" t="n">
        <v>163</v>
      </c>
      <c r="C168" s="36" t="str">
        <f aca="false">IF(①在庫CSV_発注日!$M164="","",①在庫CSV_発注日!$M164&amp;"")</f>
        <v/>
      </c>
      <c r="D168" s="12" t="str">
        <f aca="false">IF($C168="","",①在庫CSV_発注日!$N164)</f>
        <v/>
      </c>
      <c r="E168" s="12" t="str">
        <f aca="false">IF($C168="","",①在庫CSV_発注日!$H164)</f>
        <v/>
      </c>
      <c r="F168" s="12" t="str">
        <f aca="false">IF($C168="","",①在庫CSV_発注日!$L164)</f>
        <v/>
      </c>
      <c r="G168" s="18"/>
      <c r="H168" s="17" t="str">
        <f aca="false">IF($C168="","",N(①在庫CSV_発注日!$Z164))</f>
        <v/>
      </c>
      <c r="I168" s="37" t="str">
        <f aca="false">IF($C168="","",SUMIFS(⑤減算マスタCSV!$L$2:$L$8001,⑤減算マスタCSV!$F$2:$F$8001,$C168,⑤減算マスタCSV!$K$2:$K$8001,1))</f>
        <v/>
      </c>
      <c r="J168" s="17" t="str">
        <f aca="false">IF($C168="","",IFERROR(INDEX(⑤減算マスタCSV!$H$2:$H$8001,MATCH($C168,⑤減算マスタCSV!$F$2:$F$8001,0)),1))</f>
        <v/>
      </c>
      <c r="K168" s="17" t="str">
        <f aca="false">IF($C168="","",MAX(1,IFERROR(INDEX(⑥商品照会CSV!$M$2:$M$3001,MATCH($C168,⑥商品照会CSV!$A$2:$A$3001,0)),1)))</f>
        <v/>
      </c>
      <c r="L168" s="40" t="str">
        <f aca="false">IF($C168="","",IFERROR(INDEX(⑥商品照会CSV!$Q$2:$Q$3001,MATCH($C168,⑥商品照会CSV!$A$2:$A$3001,0)),0))</f>
        <v/>
      </c>
      <c r="M168" s="40" t="str">
        <f aca="false">IF($C168="","",N($L168)*N($K168))</f>
        <v/>
      </c>
      <c r="N168" s="17" t="str">
        <f aca="false">IF($C168="","",MAX(1,IFERROR(INDEX(⑥商品照会CSV!$AK$2:$AK$3001,MATCH($C168,⑥商品照会CSV!$A$2:$A$3001,0)),1)))</f>
        <v/>
      </c>
      <c r="O168" s="12" t="str">
        <f aca="false">IF($C168="","",IFERROR(IF(INDEX(⑥商品照会CSV!$AN$2:$AN$3001,MATCH($C168,⑥商品照会CSV!$A$2:$A$3001,0))=1,"バラ",IF(INDEX(⑥商品照会CSV!$AM$2:$AM$3001,MATCH($C168,⑥商品照会CSV!$A$2:$A$3001,0))=1,"中間包装","ケース")),"ケース"))</f>
        <v/>
      </c>
      <c r="P168" s="18"/>
      <c r="Q168" s="14"/>
      <c r="R168" s="17" t="str">
        <f aca="false">IF($C168="","",N($Q168)*N($K168))</f>
        <v/>
      </c>
    </row>
    <row r="169" customFormat="false" ht="15" hidden="false" customHeight="false" outlineLevel="0" collapsed="false">
      <c r="B169" s="12" t="n">
        <v>164</v>
      </c>
      <c r="C169" s="36" t="str">
        <f aca="false">IF(①在庫CSV_発注日!$M165="","",①在庫CSV_発注日!$M165&amp;"")</f>
        <v/>
      </c>
      <c r="D169" s="12" t="str">
        <f aca="false">IF($C169="","",①在庫CSV_発注日!$N165)</f>
        <v/>
      </c>
      <c r="E169" s="12" t="str">
        <f aca="false">IF($C169="","",①在庫CSV_発注日!$H165)</f>
        <v/>
      </c>
      <c r="F169" s="12" t="str">
        <f aca="false">IF($C169="","",①在庫CSV_発注日!$L165)</f>
        <v/>
      </c>
      <c r="G169" s="18"/>
      <c r="H169" s="17" t="str">
        <f aca="false">IF($C169="","",N(①在庫CSV_発注日!$Z165))</f>
        <v/>
      </c>
      <c r="I169" s="37" t="str">
        <f aca="false">IF($C169="","",SUMIFS(⑤減算マスタCSV!$L$2:$L$8001,⑤減算マスタCSV!$F$2:$F$8001,$C169,⑤減算マスタCSV!$K$2:$K$8001,1))</f>
        <v/>
      </c>
      <c r="J169" s="17" t="str">
        <f aca="false">IF($C169="","",IFERROR(INDEX(⑤減算マスタCSV!$H$2:$H$8001,MATCH($C169,⑤減算マスタCSV!$F$2:$F$8001,0)),1))</f>
        <v/>
      </c>
      <c r="K169" s="17" t="str">
        <f aca="false">IF($C169="","",MAX(1,IFERROR(INDEX(⑥商品照会CSV!$M$2:$M$3001,MATCH($C169,⑥商品照会CSV!$A$2:$A$3001,0)),1)))</f>
        <v/>
      </c>
      <c r="L169" s="40" t="str">
        <f aca="false">IF($C169="","",IFERROR(INDEX(⑥商品照会CSV!$Q$2:$Q$3001,MATCH($C169,⑥商品照会CSV!$A$2:$A$3001,0)),0))</f>
        <v/>
      </c>
      <c r="M169" s="40" t="str">
        <f aca="false">IF($C169="","",N($L169)*N($K169))</f>
        <v/>
      </c>
      <c r="N169" s="17" t="str">
        <f aca="false">IF($C169="","",MAX(1,IFERROR(INDEX(⑥商品照会CSV!$AK$2:$AK$3001,MATCH($C169,⑥商品照会CSV!$A$2:$A$3001,0)),1)))</f>
        <v/>
      </c>
      <c r="O169" s="12" t="str">
        <f aca="false">IF($C169="","",IFERROR(IF(INDEX(⑥商品照会CSV!$AN$2:$AN$3001,MATCH($C169,⑥商品照会CSV!$A$2:$A$3001,0))=1,"バラ",IF(INDEX(⑥商品照会CSV!$AM$2:$AM$3001,MATCH($C169,⑥商品照会CSV!$A$2:$A$3001,0))=1,"中間包装","ケース")),"ケース"))</f>
        <v/>
      </c>
      <c r="P169" s="18"/>
      <c r="Q169" s="14"/>
      <c r="R169" s="17" t="str">
        <f aca="false">IF($C169="","",N($Q169)*N($K169))</f>
        <v/>
      </c>
    </row>
    <row r="170" customFormat="false" ht="15" hidden="false" customHeight="false" outlineLevel="0" collapsed="false">
      <c r="B170" s="12" t="n">
        <v>165</v>
      </c>
      <c r="C170" s="36" t="str">
        <f aca="false">IF(①在庫CSV_発注日!$M166="","",①在庫CSV_発注日!$M166&amp;"")</f>
        <v/>
      </c>
      <c r="D170" s="12" t="str">
        <f aca="false">IF($C170="","",①在庫CSV_発注日!$N166)</f>
        <v/>
      </c>
      <c r="E170" s="12" t="str">
        <f aca="false">IF($C170="","",①在庫CSV_発注日!$H166)</f>
        <v/>
      </c>
      <c r="F170" s="12" t="str">
        <f aca="false">IF($C170="","",①在庫CSV_発注日!$L166)</f>
        <v/>
      </c>
      <c r="G170" s="18"/>
      <c r="H170" s="17" t="str">
        <f aca="false">IF($C170="","",N(①在庫CSV_発注日!$Z166))</f>
        <v/>
      </c>
      <c r="I170" s="37" t="str">
        <f aca="false">IF($C170="","",SUMIFS(⑤減算マスタCSV!$L$2:$L$8001,⑤減算マスタCSV!$F$2:$F$8001,$C170,⑤減算マスタCSV!$K$2:$K$8001,1))</f>
        <v/>
      </c>
      <c r="J170" s="17" t="str">
        <f aca="false">IF($C170="","",IFERROR(INDEX(⑤減算マスタCSV!$H$2:$H$8001,MATCH($C170,⑤減算マスタCSV!$F$2:$F$8001,0)),1))</f>
        <v/>
      </c>
      <c r="K170" s="17" t="str">
        <f aca="false">IF($C170="","",MAX(1,IFERROR(INDEX(⑥商品照会CSV!$M$2:$M$3001,MATCH($C170,⑥商品照会CSV!$A$2:$A$3001,0)),1)))</f>
        <v/>
      </c>
      <c r="L170" s="40" t="str">
        <f aca="false">IF($C170="","",IFERROR(INDEX(⑥商品照会CSV!$Q$2:$Q$3001,MATCH($C170,⑥商品照会CSV!$A$2:$A$3001,0)),0))</f>
        <v/>
      </c>
      <c r="M170" s="40" t="str">
        <f aca="false">IF($C170="","",N($L170)*N($K170))</f>
        <v/>
      </c>
      <c r="N170" s="17" t="str">
        <f aca="false">IF($C170="","",MAX(1,IFERROR(INDEX(⑥商品照会CSV!$AK$2:$AK$3001,MATCH($C170,⑥商品照会CSV!$A$2:$A$3001,0)),1)))</f>
        <v/>
      </c>
      <c r="O170" s="12" t="str">
        <f aca="false">IF($C170="","",IFERROR(IF(INDEX(⑥商品照会CSV!$AN$2:$AN$3001,MATCH($C170,⑥商品照会CSV!$A$2:$A$3001,0))=1,"バラ",IF(INDEX(⑥商品照会CSV!$AM$2:$AM$3001,MATCH($C170,⑥商品照会CSV!$A$2:$A$3001,0))=1,"中間包装","ケース")),"ケース"))</f>
        <v/>
      </c>
      <c r="P170" s="18"/>
      <c r="Q170" s="14"/>
      <c r="R170" s="17" t="str">
        <f aca="false">IF($C170="","",N($Q170)*N($K170))</f>
        <v/>
      </c>
    </row>
    <row r="171" customFormat="false" ht="15" hidden="false" customHeight="false" outlineLevel="0" collapsed="false">
      <c r="B171" s="12" t="n">
        <v>166</v>
      </c>
      <c r="C171" s="36" t="str">
        <f aca="false">IF(①在庫CSV_発注日!$M167="","",①在庫CSV_発注日!$M167&amp;"")</f>
        <v/>
      </c>
      <c r="D171" s="12" t="str">
        <f aca="false">IF($C171="","",①在庫CSV_発注日!$N167)</f>
        <v/>
      </c>
      <c r="E171" s="12" t="str">
        <f aca="false">IF($C171="","",①在庫CSV_発注日!$H167)</f>
        <v/>
      </c>
      <c r="F171" s="12" t="str">
        <f aca="false">IF($C171="","",①在庫CSV_発注日!$L167)</f>
        <v/>
      </c>
      <c r="G171" s="18"/>
      <c r="H171" s="17" t="str">
        <f aca="false">IF($C171="","",N(①在庫CSV_発注日!$Z167))</f>
        <v/>
      </c>
      <c r="I171" s="37" t="str">
        <f aca="false">IF($C171="","",SUMIFS(⑤減算マスタCSV!$L$2:$L$8001,⑤減算マスタCSV!$F$2:$F$8001,$C171,⑤減算マスタCSV!$K$2:$K$8001,1))</f>
        <v/>
      </c>
      <c r="J171" s="17" t="str">
        <f aca="false">IF($C171="","",IFERROR(INDEX(⑤減算マスタCSV!$H$2:$H$8001,MATCH($C171,⑤減算マスタCSV!$F$2:$F$8001,0)),1))</f>
        <v/>
      </c>
      <c r="K171" s="17" t="str">
        <f aca="false">IF($C171="","",MAX(1,IFERROR(INDEX(⑥商品照会CSV!$M$2:$M$3001,MATCH($C171,⑥商品照会CSV!$A$2:$A$3001,0)),1)))</f>
        <v/>
      </c>
      <c r="L171" s="40" t="str">
        <f aca="false">IF($C171="","",IFERROR(INDEX(⑥商品照会CSV!$Q$2:$Q$3001,MATCH($C171,⑥商品照会CSV!$A$2:$A$3001,0)),0))</f>
        <v/>
      </c>
      <c r="M171" s="40" t="str">
        <f aca="false">IF($C171="","",N($L171)*N($K171))</f>
        <v/>
      </c>
      <c r="N171" s="17" t="str">
        <f aca="false">IF($C171="","",MAX(1,IFERROR(INDEX(⑥商品照会CSV!$AK$2:$AK$3001,MATCH($C171,⑥商品照会CSV!$A$2:$A$3001,0)),1)))</f>
        <v/>
      </c>
      <c r="O171" s="12" t="str">
        <f aca="false">IF($C171="","",IFERROR(IF(INDEX(⑥商品照会CSV!$AN$2:$AN$3001,MATCH($C171,⑥商品照会CSV!$A$2:$A$3001,0))=1,"バラ",IF(INDEX(⑥商品照会CSV!$AM$2:$AM$3001,MATCH($C171,⑥商品照会CSV!$A$2:$A$3001,0))=1,"中間包装","ケース")),"ケース"))</f>
        <v/>
      </c>
      <c r="P171" s="18"/>
      <c r="Q171" s="14"/>
      <c r="R171" s="17" t="str">
        <f aca="false">IF($C171="","",N($Q171)*N($K171))</f>
        <v/>
      </c>
    </row>
    <row r="172" customFormat="false" ht="15" hidden="false" customHeight="false" outlineLevel="0" collapsed="false">
      <c r="B172" s="12" t="n">
        <v>167</v>
      </c>
      <c r="C172" s="36" t="str">
        <f aca="false">IF(①在庫CSV_発注日!$M168="","",①在庫CSV_発注日!$M168&amp;"")</f>
        <v/>
      </c>
      <c r="D172" s="12" t="str">
        <f aca="false">IF($C172="","",①在庫CSV_発注日!$N168)</f>
        <v/>
      </c>
      <c r="E172" s="12" t="str">
        <f aca="false">IF($C172="","",①在庫CSV_発注日!$H168)</f>
        <v/>
      </c>
      <c r="F172" s="12" t="str">
        <f aca="false">IF($C172="","",①在庫CSV_発注日!$L168)</f>
        <v/>
      </c>
      <c r="G172" s="18"/>
      <c r="H172" s="17" t="str">
        <f aca="false">IF($C172="","",N(①在庫CSV_発注日!$Z168))</f>
        <v/>
      </c>
      <c r="I172" s="37" t="str">
        <f aca="false">IF($C172="","",SUMIFS(⑤減算マスタCSV!$L$2:$L$8001,⑤減算マスタCSV!$F$2:$F$8001,$C172,⑤減算マスタCSV!$K$2:$K$8001,1))</f>
        <v/>
      </c>
      <c r="J172" s="17" t="str">
        <f aca="false">IF($C172="","",IFERROR(INDEX(⑤減算マスタCSV!$H$2:$H$8001,MATCH($C172,⑤減算マスタCSV!$F$2:$F$8001,0)),1))</f>
        <v/>
      </c>
      <c r="K172" s="17" t="str">
        <f aca="false">IF($C172="","",MAX(1,IFERROR(INDEX(⑥商品照会CSV!$M$2:$M$3001,MATCH($C172,⑥商品照会CSV!$A$2:$A$3001,0)),1)))</f>
        <v/>
      </c>
      <c r="L172" s="40" t="str">
        <f aca="false">IF($C172="","",IFERROR(INDEX(⑥商品照会CSV!$Q$2:$Q$3001,MATCH($C172,⑥商品照会CSV!$A$2:$A$3001,0)),0))</f>
        <v/>
      </c>
      <c r="M172" s="40" t="str">
        <f aca="false">IF($C172="","",N($L172)*N($K172))</f>
        <v/>
      </c>
      <c r="N172" s="17" t="str">
        <f aca="false">IF($C172="","",MAX(1,IFERROR(INDEX(⑥商品照会CSV!$AK$2:$AK$3001,MATCH($C172,⑥商品照会CSV!$A$2:$A$3001,0)),1)))</f>
        <v/>
      </c>
      <c r="O172" s="12" t="str">
        <f aca="false">IF($C172="","",IFERROR(IF(INDEX(⑥商品照会CSV!$AN$2:$AN$3001,MATCH($C172,⑥商品照会CSV!$A$2:$A$3001,0))=1,"バラ",IF(INDEX(⑥商品照会CSV!$AM$2:$AM$3001,MATCH($C172,⑥商品照会CSV!$A$2:$A$3001,0))=1,"中間包装","ケース")),"ケース"))</f>
        <v/>
      </c>
      <c r="P172" s="18"/>
      <c r="Q172" s="14"/>
      <c r="R172" s="17" t="str">
        <f aca="false">IF($C172="","",N($Q172)*N($K172))</f>
        <v/>
      </c>
    </row>
    <row r="173" customFormat="false" ht="15" hidden="false" customHeight="false" outlineLevel="0" collapsed="false">
      <c r="B173" s="12" t="n">
        <v>168</v>
      </c>
      <c r="C173" s="36" t="str">
        <f aca="false">IF(①在庫CSV_発注日!$M169="","",①在庫CSV_発注日!$M169&amp;"")</f>
        <v/>
      </c>
      <c r="D173" s="12" t="str">
        <f aca="false">IF($C173="","",①在庫CSV_発注日!$N169)</f>
        <v/>
      </c>
      <c r="E173" s="12" t="str">
        <f aca="false">IF($C173="","",①在庫CSV_発注日!$H169)</f>
        <v/>
      </c>
      <c r="F173" s="12" t="str">
        <f aca="false">IF($C173="","",①在庫CSV_発注日!$L169)</f>
        <v/>
      </c>
      <c r="G173" s="18"/>
      <c r="H173" s="17" t="str">
        <f aca="false">IF($C173="","",N(①在庫CSV_発注日!$Z169))</f>
        <v/>
      </c>
      <c r="I173" s="37" t="str">
        <f aca="false">IF($C173="","",SUMIFS(⑤減算マスタCSV!$L$2:$L$8001,⑤減算マスタCSV!$F$2:$F$8001,$C173,⑤減算マスタCSV!$K$2:$K$8001,1))</f>
        <v/>
      </c>
      <c r="J173" s="17" t="str">
        <f aca="false">IF($C173="","",IFERROR(INDEX(⑤減算マスタCSV!$H$2:$H$8001,MATCH($C173,⑤減算マスタCSV!$F$2:$F$8001,0)),1))</f>
        <v/>
      </c>
      <c r="K173" s="17" t="str">
        <f aca="false">IF($C173="","",MAX(1,IFERROR(INDEX(⑥商品照会CSV!$M$2:$M$3001,MATCH($C173,⑥商品照会CSV!$A$2:$A$3001,0)),1)))</f>
        <v/>
      </c>
      <c r="L173" s="40" t="str">
        <f aca="false">IF($C173="","",IFERROR(INDEX(⑥商品照会CSV!$Q$2:$Q$3001,MATCH($C173,⑥商品照会CSV!$A$2:$A$3001,0)),0))</f>
        <v/>
      </c>
      <c r="M173" s="40" t="str">
        <f aca="false">IF($C173="","",N($L173)*N($K173))</f>
        <v/>
      </c>
      <c r="N173" s="17" t="str">
        <f aca="false">IF($C173="","",MAX(1,IFERROR(INDEX(⑥商品照会CSV!$AK$2:$AK$3001,MATCH($C173,⑥商品照会CSV!$A$2:$A$3001,0)),1)))</f>
        <v/>
      </c>
      <c r="O173" s="12" t="str">
        <f aca="false">IF($C173="","",IFERROR(IF(INDEX(⑥商品照会CSV!$AN$2:$AN$3001,MATCH($C173,⑥商品照会CSV!$A$2:$A$3001,0))=1,"バラ",IF(INDEX(⑥商品照会CSV!$AM$2:$AM$3001,MATCH($C173,⑥商品照会CSV!$A$2:$A$3001,0))=1,"中間包装","ケース")),"ケース"))</f>
        <v/>
      </c>
      <c r="P173" s="18"/>
      <c r="Q173" s="14"/>
      <c r="R173" s="17" t="str">
        <f aca="false">IF($C173="","",N($Q173)*N($K173))</f>
        <v/>
      </c>
    </row>
    <row r="174" customFormat="false" ht="15" hidden="false" customHeight="false" outlineLevel="0" collapsed="false">
      <c r="B174" s="12" t="n">
        <v>169</v>
      </c>
      <c r="C174" s="36" t="str">
        <f aca="false">IF(①在庫CSV_発注日!$M170="","",①在庫CSV_発注日!$M170&amp;"")</f>
        <v/>
      </c>
      <c r="D174" s="12" t="str">
        <f aca="false">IF($C174="","",①在庫CSV_発注日!$N170)</f>
        <v/>
      </c>
      <c r="E174" s="12" t="str">
        <f aca="false">IF($C174="","",①在庫CSV_発注日!$H170)</f>
        <v/>
      </c>
      <c r="F174" s="12" t="str">
        <f aca="false">IF($C174="","",①在庫CSV_発注日!$L170)</f>
        <v/>
      </c>
      <c r="G174" s="18"/>
      <c r="H174" s="17" t="str">
        <f aca="false">IF($C174="","",N(①在庫CSV_発注日!$Z170))</f>
        <v/>
      </c>
      <c r="I174" s="37" t="str">
        <f aca="false">IF($C174="","",SUMIFS(⑤減算マスタCSV!$L$2:$L$8001,⑤減算マスタCSV!$F$2:$F$8001,$C174,⑤減算マスタCSV!$K$2:$K$8001,1))</f>
        <v/>
      </c>
      <c r="J174" s="17" t="str">
        <f aca="false">IF($C174="","",IFERROR(INDEX(⑤減算マスタCSV!$H$2:$H$8001,MATCH($C174,⑤減算マスタCSV!$F$2:$F$8001,0)),1))</f>
        <v/>
      </c>
      <c r="K174" s="17" t="str">
        <f aca="false">IF($C174="","",MAX(1,IFERROR(INDEX(⑥商品照会CSV!$M$2:$M$3001,MATCH($C174,⑥商品照会CSV!$A$2:$A$3001,0)),1)))</f>
        <v/>
      </c>
      <c r="L174" s="40" t="str">
        <f aca="false">IF($C174="","",IFERROR(INDEX(⑥商品照会CSV!$Q$2:$Q$3001,MATCH($C174,⑥商品照会CSV!$A$2:$A$3001,0)),0))</f>
        <v/>
      </c>
      <c r="M174" s="40" t="str">
        <f aca="false">IF($C174="","",N($L174)*N($K174))</f>
        <v/>
      </c>
      <c r="N174" s="17" t="str">
        <f aca="false">IF($C174="","",MAX(1,IFERROR(INDEX(⑥商品照会CSV!$AK$2:$AK$3001,MATCH($C174,⑥商品照会CSV!$A$2:$A$3001,0)),1)))</f>
        <v/>
      </c>
      <c r="O174" s="12" t="str">
        <f aca="false">IF($C174="","",IFERROR(IF(INDEX(⑥商品照会CSV!$AN$2:$AN$3001,MATCH($C174,⑥商品照会CSV!$A$2:$A$3001,0))=1,"バラ",IF(INDEX(⑥商品照会CSV!$AM$2:$AM$3001,MATCH($C174,⑥商品照会CSV!$A$2:$A$3001,0))=1,"中間包装","ケース")),"ケース"))</f>
        <v/>
      </c>
      <c r="P174" s="18"/>
      <c r="Q174" s="14"/>
      <c r="R174" s="17" t="str">
        <f aca="false">IF($C174="","",N($Q174)*N($K174))</f>
        <v/>
      </c>
    </row>
    <row r="175" customFormat="false" ht="15" hidden="false" customHeight="false" outlineLevel="0" collapsed="false">
      <c r="B175" s="12" t="n">
        <v>170</v>
      </c>
      <c r="C175" s="36" t="str">
        <f aca="false">IF(①在庫CSV_発注日!$M171="","",①在庫CSV_発注日!$M171&amp;"")</f>
        <v/>
      </c>
      <c r="D175" s="12" t="str">
        <f aca="false">IF($C175="","",①在庫CSV_発注日!$N171)</f>
        <v/>
      </c>
      <c r="E175" s="12" t="str">
        <f aca="false">IF($C175="","",①在庫CSV_発注日!$H171)</f>
        <v/>
      </c>
      <c r="F175" s="12" t="str">
        <f aca="false">IF($C175="","",①在庫CSV_発注日!$L171)</f>
        <v/>
      </c>
      <c r="G175" s="18"/>
      <c r="H175" s="17" t="str">
        <f aca="false">IF($C175="","",N(①在庫CSV_発注日!$Z171))</f>
        <v/>
      </c>
      <c r="I175" s="37" t="str">
        <f aca="false">IF($C175="","",SUMIFS(⑤減算マスタCSV!$L$2:$L$8001,⑤減算マスタCSV!$F$2:$F$8001,$C175,⑤減算マスタCSV!$K$2:$K$8001,1))</f>
        <v/>
      </c>
      <c r="J175" s="17" t="str">
        <f aca="false">IF($C175="","",IFERROR(INDEX(⑤減算マスタCSV!$H$2:$H$8001,MATCH($C175,⑤減算マスタCSV!$F$2:$F$8001,0)),1))</f>
        <v/>
      </c>
      <c r="K175" s="17" t="str">
        <f aca="false">IF($C175="","",MAX(1,IFERROR(INDEX(⑥商品照会CSV!$M$2:$M$3001,MATCH($C175,⑥商品照会CSV!$A$2:$A$3001,0)),1)))</f>
        <v/>
      </c>
      <c r="L175" s="40" t="str">
        <f aca="false">IF($C175="","",IFERROR(INDEX(⑥商品照会CSV!$Q$2:$Q$3001,MATCH($C175,⑥商品照会CSV!$A$2:$A$3001,0)),0))</f>
        <v/>
      </c>
      <c r="M175" s="40" t="str">
        <f aca="false">IF($C175="","",N($L175)*N($K175))</f>
        <v/>
      </c>
      <c r="N175" s="17" t="str">
        <f aca="false">IF($C175="","",MAX(1,IFERROR(INDEX(⑥商品照会CSV!$AK$2:$AK$3001,MATCH($C175,⑥商品照会CSV!$A$2:$A$3001,0)),1)))</f>
        <v/>
      </c>
      <c r="O175" s="12" t="str">
        <f aca="false">IF($C175="","",IFERROR(IF(INDEX(⑥商品照会CSV!$AN$2:$AN$3001,MATCH($C175,⑥商品照会CSV!$A$2:$A$3001,0))=1,"バラ",IF(INDEX(⑥商品照会CSV!$AM$2:$AM$3001,MATCH($C175,⑥商品照会CSV!$A$2:$A$3001,0))=1,"中間包装","ケース")),"ケース"))</f>
        <v/>
      </c>
      <c r="P175" s="18"/>
      <c r="Q175" s="14"/>
      <c r="R175" s="17" t="str">
        <f aca="false">IF($C175="","",N($Q175)*N($K175))</f>
        <v/>
      </c>
    </row>
    <row r="176" customFormat="false" ht="15" hidden="false" customHeight="false" outlineLevel="0" collapsed="false">
      <c r="B176" s="12" t="n">
        <v>171</v>
      </c>
      <c r="C176" s="36" t="str">
        <f aca="false">IF(①在庫CSV_発注日!$M172="","",①在庫CSV_発注日!$M172&amp;"")</f>
        <v/>
      </c>
      <c r="D176" s="12" t="str">
        <f aca="false">IF($C176="","",①在庫CSV_発注日!$N172)</f>
        <v/>
      </c>
      <c r="E176" s="12" t="str">
        <f aca="false">IF($C176="","",①在庫CSV_発注日!$H172)</f>
        <v/>
      </c>
      <c r="F176" s="12" t="str">
        <f aca="false">IF($C176="","",①在庫CSV_発注日!$L172)</f>
        <v/>
      </c>
      <c r="G176" s="18"/>
      <c r="H176" s="17" t="str">
        <f aca="false">IF($C176="","",N(①在庫CSV_発注日!$Z172))</f>
        <v/>
      </c>
      <c r="I176" s="37" t="str">
        <f aca="false">IF($C176="","",SUMIFS(⑤減算マスタCSV!$L$2:$L$8001,⑤減算マスタCSV!$F$2:$F$8001,$C176,⑤減算マスタCSV!$K$2:$K$8001,1))</f>
        <v/>
      </c>
      <c r="J176" s="17" t="str">
        <f aca="false">IF($C176="","",IFERROR(INDEX(⑤減算マスタCSV!$H$2:$H$8001,MATCH($C176,⑤減算マスタCSV!$F$2:$F$8001,0)),1))</f>
        <v/>
      </c>
      <c r="K176" s="17" t="str">
        <f aca="false">IF($C176="","",MAX(1,IFERROR(INDEX(⑥商品照会CSV!$M$2:$M$3001,MATCH($C176,⑥商品照会CSV!$A$2:$A$3001,0)),1)))</f>
        <v/>
      </c>
      <c r="L176" s="40" t="str">
        <f aca="false">IF($C176="","",IFERROR(INDEX(⑥商品照会CSV!$Q$2:$Q$3001,MATCH($C176,⑥商品照会CSV!$A$2:$A$3001,0)),0))</f>
        <v/>
      </c>
      <c r="M176" s="40" t="str">
        <f aca="false">IF($C176="","",N($L176)*N($K176))</f>
        <v/>
      </c>
      <c r="N176" s="17" t="str">
        <f aca="false">IF($C176="","",MAX(1,IFERROR(INDEX(⑥商品照会CSV!$AK$2:$AK$3001,MATCH($C176,⑥商品照会CSV!$A$2:$A$3001,0)),1)))</f>
        <v/>
      </c>
      <c r="O176" s="12" t="str">
        <f aca="false">IF($C176="","",IFERROR(IF(INDEX(⑥商品照会CSV!$AN$2:$AN$3001,MATCH($C176,⑥商品照会CSV!$A$2:$A$3001,0))=1,"バラ",IF(INDEX(⑥商品照会CSV!$AM$2:$AM$3001,MATCH($C176,⑥商品照会CSV!$A$2:$A$3001,0))=1,"中間包装","ケース")),"ケース"))</f>
        <v/>
      </c>
      <c r="P176" s="18"/>
      <c r="Q176" s="14"/>
      <c r="R176" s="17" t="str">
        <f aca="false">IF($C176="","",N($Q176)*N($K176))</f>
        <v/>
      </c>
    </row>
    <row r="177" customFormat="false" ht="15" hidden="false" customHeight="false" outlineLevel="0" collapsed="false">
      <c r="B177" s="12" t="n">
        <v>172</v>
      </c>
      <c r="C177" s="36" t="str">
        <f aca="false">IF(①在庫CSV_発注日!$M173="","",①在庫CSV_発注日!$M173&amp;"")</f>
        <v/>
      </c>
      <c r="D177" s="12" t="str">
        <f aca="false">IF($C177="","",①在庫CSV_発注日!$N173)</f>
        <v/>
      </c>
      <c r="E177" s="12" t="str">
        <f aca="false">IF($C177="","",①在庫CSV_発注日!$H173)</f>
        <v/>
      </c>
      <c r="F177" s="12" t="str">
        <f aca="false">IF($C177="","",①在庫CSV_発注日!$L173)</f>
        <v/>
      </c>
      <c r="G177" s="18"/>
      <c r="H177" s="17" t="str">
        <f aca="false">IF($C177="","",N(①在庫CSV_発注日!$Z173))</f>
        <v/>
      </c>
      <c r="I177" s="37" t="str">
        <f aca="false">IF($C177="","",SUMIFS(⑤減算マスタCSV!$L$2:$L$8001,⑤減算マスタCSV!$F$2:$F$8001,$C177,⑤減算マスタCSV!$K$2:$K$8001,1))</f>
        <v/>
      </c>
      <c r="J177" s="17" t="str">
        <f aca="false">IF($C177="","",IFERROR(INDEX(⑤減算マスタCSV!$H$2:$H$8001,MATCH($C177,⑤減算マスタCSV!$F$2:$F$8001,0)),1))</f>
        <v/>
      </c>
      <c r="K177" s="17" t="str">
        <f aca="false">IF($C177="","",MAX(1,IFERROR(INDEX(⑥商品照会CSV!$M$2:$M$3001,MATCH($C177,⑥商品照会CSV!$A$2:$A$3001,0)),1)))</f>
        <v/>
      </c>
      <c r="L177" s="40" t="str">
        <f aca="false">IF($C177="","",IFERROR(INDEX(⑥商品照会CSV!$Q$2:$Q$3001,MATCH($C177,⑥商品照会CSV!$A$2:$A$3001,0)),0))</f>
        <v/>
      </c>
      <c r="M177" s="40" t="str">
        <f aca="false">IF($C177="","",N($L177)*N($K177))</f>
        <v/>
      </c>
      <c r="N177" s="17" t="str">
        <f aca="false">IF($C177="","",MAX(1,IFERROR(INDEX(⑥商品照会CSV!$AK$2:$AK$3001,MATCH($C177,⑥商品照会CSV!$A$2:$A$3001,0)),1)))</f>
        <v/>
      </c>
      <c r="O177" s="12" t="str">
        <f aca="false">IF($C177="","",IFERROR(IF(INDEX(⑥商品照会CSV!$AN$2:$AN$3001,MATCH($C177,⑥商品照会CSV!$A$2:$A$3001,0))=1,"バラ",IF(INDEX(⑥商品照会CSV!$AM$2:$AM$3001,MATCH($C177,⑥商品照会CSV!$A$2:$A$3001,0))=1,"中間包装","ケース")),"ケース"))</f>
        <v/>
      </c>
      <c r="P177" s="18"/>
      <c r="Q177" s="14"/>
      <c r="R177" s="17" t="str">
        <f aca="false">IF($C177="","",N($Q177)*N($K177))</f>
        <v/>
      </c>
    </row>
    <row r="178" customFormat="false" ht="15" hidden="false" customHeight="false" outlineLevel="0" collapsed="false">
      <c r="B178" s="12" t="n">
        <v>173</v>
      </c>
      <c r="C178" s="36" t="str">
        <f aca="false">IF(①在庫CSV_発注日!$M174="","",①在庫CSV_発注日!$M174&amp;"")</f>
        <v/>
      </c>
      <c r="D178" s="12" t="str">
        <f aca="false">IF($C178="","",①在庫CSV_発注日!$N174)</f>
        <v/>
      </c>
      <c r="E178" s="12" t="str">
        <f aca="false">IF($C178="","",①在庫CSV_発注日!$H174)</f>
        <v/>
      </c>
      <c r="F178" s="12" t="str">
        <f aca="false">IF($C178="","",①在庫CSV_発注日!$L174)</f>
        <v/>
      </c>
      <c r="G178" s="18"/>
      <c r="H178" s="17" t="str">
        <f aca="false">IF($C178="","",N(①在庫CSV_発注日!$Z174))</f>
        <v/>
      </c>
      <c r="I178" s="37" t="str">
        <f aca="false">IF($C178="","",SUMIFS(⑤減算マスタCSV!$L$2:$L$8001,⑤減算マスタCSV!$F$2:$F$8001,$C178,⑤減算マスタCSV!$K$2:$K$8001,1))</f>
        <v/>
      </c>
      <c r="J178" s="17" t="str">
        <f aca="false">IF($C178="","",IFERROR(INDEX(⑤減算マスタCSV!$H$2:$H$8001,MATCH($C178,⑤減算マスタCSV!$F$2:$F$8001,0)),1))</f>
        <v/>
      </c>
      <c r="K178" s="17" t="str">
        <f aca="false">IF($C178="","",MAX(1,IFERROR(INDEX(⑥商品照会CSV!$M$2:$M$3001,MATCH($C178,⑥商品照会CSV!$A$2:$A$3001,0)),1)))</f>
        <v/>
      </c>
      <c r="L178" s="40" t="str">
        <f aca="false">IF($C178="","",IFERROR(INDEX(⑥商品照会CSV!$Q$2:$Q$3001,MATCH($C178,⑥商品照会CSV!$A$2:$A$3001,0)),0))</f>
        <v/>
      </c>
      <c r="M178" s="40" t="str">
        <f aca="false">IF($C178="","",N($L178)*N($K178))</f>
        <v/>
      </c>
      <c r="N178" s="17" t="str">
        <f aca="false">IF($C178="","",MAX(1,IFERROR(INDEX(⑥商品照会CSV!$AK$2:$AK$3001,MATCH($C178,⑥商品照会CSV!$A$2:$A$3001,0)),1)))</f>
        <v/>
      </c>
      <c r="O178" s="12" t="str">
        <f aca="false">IF($C178="","",IFERROR(IF(INDEX(⑥商品照会CSV!$AN$2:$AN$3001,MATCH($C178,⑥商品照会CSV!$A$2:$A$3001,0))=1,"バラ",IF(INDEX(⑥商品照会CSV!$AM$2:$AM$3001,MATCH($C178,⑥商品照会CSV!$A$2:$A$3001,0))=1,"中間包装","ケース")),"ケース"))</f>
        <v/>
      </c>
      <c r="P178" s="18"/>
      <c r="Q178" s="14"/>
      <c r="R178" s="17" t="str">
        <f aca="false">IF($C178="","",N($Q178)*N($K178))</f>
        <v/>
      </c>
    </row>
    <row r="179" customFormat="false" ht="15" hidden="false" customHeight="false" outlineLevel="0" collapsed="false">
      <c r="B179" s="12" t="n">
        <v>174</v>
      </c>
      <c r="C179" s="36" t="str">
        <f aca="false">IF(①在庫CSV_発注日!$M175="","",①在庫CSV_発注日!$M175&amp;"")</f>
        <v/>
      </c>
      <c r="D179" s="12" t="str">
        <f aca="false">IF($C179="","",①在庫CSV_発注日!$N175)</f>
        <v/>
      </c>
      <c r="E179" s="12" t="str">
        <f aca="false">IF($C179="","",①在庫CSV_発注日!$H175)</f>
        <v/>
      </c>
      <c r="F179" s="12" t="str">
        <f aca="false">IF($C179="","",①在庫CSV_発注日!$L175)</f>
        <v/>
      </c>
      <c r="G179" s="18"/>
      <c r="H179" s="17" t="str">
        <f aca="false">IF($C179="","",N(①在庫CSV_発注日!$Z175))</f>
        <v/>
      </c>
      <c r="I179" s="37" t="str">
        <f aca="false">IF($C179="","",SUMIFS(⑤減算マスタCSV!$L$2:$L$8001,⑤減算マスタCSV!$F$2:$F$8001,$C179,⑤減算マスタCSV!$K$2:$K$8001,1))</f>
        <v/>
      </c>
      <c r="J179" s="17" t="str">
        <f aca="false">IF($C179="","",IFERROR(INDEX(⑤減算マスタCSV!$H$2:$H$8001,MATCH($C179,⑤減算マスタCSV!$F$2:$F$8001,0)),1))</f>
        <v/>
      </c>
      <c r="K179" s="17" t="str">
        <f aca="false">IF($C179="","",MAX(1,IFERROR(INDEX(⑥商品照会CSV!$M$2:$M$3001,MATCH($C179,⑥商品照会CSV!$A$2:$A$3001,0)),1)))</f>
        <v/>
      </c>
      <c r="L179" s="40" t="str">
        <f aca="false">IF($C179="","",IFERROR(INDEX(⑥商品照会CSV!$Q$2:$Q$3001,MATCH($C179,⑥商品照会CSV!$A$2:$A$3001,0)),0))</f>
        <v/>
      </c>
      <c r="M179" s="40" t="str">
        <f aca="false">IF($C179="","",N($L179)*N($K179))</f>
        <v/>
      </c>
      <c r="N179" s="17" t="str">
        <f aca="false">IF($C179="","",MAX(1,IFERROR(INDEX(⑥商品照会CSV!$AK$2:$AK$3001,MATCH($C179,⑥商品照会CSV!$A$2:$A$3001,0)),1)))</f>
        <v/>
      </c>
      <c r="O179" s="12" t="str">
        <f aca="false">IF($C179="","",IFERROR(IF(INDEX(⑥商品照会CSV!$AN$2:$AN$3001,MATCH($C179,⑥商品照会CSV!$A$2:$A$3001,0))=1,"バラ",IF(INDEX(⑥商品照会CSV!$AM$2:$AM$3001,MATCH($C179,⑥商品照会CSV!$A$2:$A$3001,0))=1,"中間包装","ケース")),"ケース"))</f>
        <v/>
      </c>
      <c r="P179" s="18"/>
      <c r="Q179" s="14"/>
      <c r="R179" s="17" t="str">
        <f aca="false">IF($C179="","",N($Q179)*N($K179))</f>
        <v/>
      </c>
    </row>
    <row r="180" customFormat="false" ht="15" hidden="false" customHeight="false" outlineLevel="0" collapsed="false">
      <c r="B180" s="12" t="n">
        <v>175</v>
      </c>
      <c r="C180" s="36" t="str">
        <f aca="false">IF(①在庫CSV_発注日!$M176="","",①在庫CSV_発注日!$M176&amp;"")</f>
        <v/>
      </c>
      <c r="D180" s="12" t="str">
        <f aca="false">IF($C180="","",①在庫CSV_発注日!$N176)</f>
        <v/>
      </c>
      <c r="E180" s="12" t="str">
        <f aca="false">IF($C180="","",①在庫CSV_発注日!$H176)</f>
        <v/>
      </c>
      <c r="F180" s="12" t="str">
        <f aca="false">IF($C180="","",①在庫CSV_発注日!$L176)</f>
        <v/>
      </c>
      <c r="G180" s="18"/>
      <c r="H180" s="17" t="str">
        <f aca="false">IF($C180="","",N(①在庫CSV_発注日!$Z176))</f>
        <v/>
      </c>
      <c r="I180" s="37" t="str">
        <f aca="false">IF($C180="","",SUMIFS(⑤減算マスタCSV!$L$2:$L$8001,⑤減算マスタCSV!$F$2:$F$8001,$C180,⑤減算マスタCSV!$K$2:$K$8001,1))</f>
        <v/>
      </c>
      <c r="J180" s="17" t="str">
        <f aca="false">IF($C180="","",IFERROR(INDEX(⑤減算マスタCSV!$H$2:$H$8001,MATCH($C180,⑤減算マスタCSV!$F$2:$F$8001,0)),1))</f>
        <v/>
      </c>
      <c r="K180" s="17" t="str">
        <f aca="false">IF($C180="","",MAX(1,IFERROR(INDEX(⑥商品照会CSV!$M$2:$M$3001,MATCH($C180,⑥商品照会CSV!$A$2:$A$3001,0)),1)))</f>
        <v/>
      </c>
      <c r="L180" s="40" t="str">
        <f aca="false">IF($C180="","",IFERROR(INDEX(⑥商品照会CSV!$Q$2:$Q$3001,MATCH($C180,⑥商品照会CSV!$A$2:$A$3001,0)),0))</f>
        <v/>
      </c>
      <c r="M180" s="40" t="str">
        <f aca="false">IF($C180="","",N($L180)*N($K180))</f>
        <v/>
      </c>
      <c r="N180" s="17" t="str">
        <f aca="false">IF($C180="","",MAX(1,IFERROR(INDEX(⑥商品照会CSV!$AK$2:$AK$3001,MATCH($C180,⑥商品照会CSV!$A$2:$A$3001,0)),1)))</f>
        <v/>
      </c>
      <c r="O180" s="12" t="str">
        <f aca="false">IF($C180="","",IFERROR(IF(INDEX(⑥商品照会CSV!$AN$2:$AN$3001,MATCH($C180,⑥商品照会CSV!$A$2:$A$3001,0))=1,"バラ",IF(INDEX(⑥商品照会CSV!$AM$2:$AM$3001,MATCH($C180,⑥商品照会CSV!$A$2:$A$3001,0))=1,"中間包装","ケース")),"ケース"))</f>
        <v/>
      </c>
      <c r="P180" s="18"/>
      <c r="Q180" s="14"/>
      <c r="R180" s="17" t="str">
        <f aca="false">IF($C180="","",N($Q180)*N($K180))</f>
        <v/>
      </c>
    </row>
    <row r="181" customFormat="false" ht="15" hidden="false" customHeight="false" outlineLevel="0" collapsed="false">
      <c r="B181" s="12" t="n">
        <v>176</v>
      </c>
      <c r="C181" s="36" t="str">
        <f aca="false">IF(①在庫CSV_発注日!$M177="","",①在庫CSV_発注日!$M177&amp;"")</f>
        <v/>
      </c>
      <c r="D181" s="12" t="str">
        <f aca="false">IF($C181="","",①在庫CSV_発注日!$N177)</f>
        <v/>
      </c>
      <c r="E181" s="12" t="str">
        <f aca="false">IF($C181="","",①在庫CSV_発注日!$H177)</f>
        <v/>
      </c>
      <c r="F181" s="12" t="str">
        <f aca="false">IF($C181="","",①在庫CSV_発注日!$L177)</f>
        <v/>
      </c>
      <c r="G181" s="18"/>
      <c r="H181" s="17" t="str">
        <f aca="false">IF($C181="","",N(①在庫CSV_発注日!$Z177))</f>
        <v/>
      </c>
      <c r="I181" s="37" t="str">
        <f aca="false">IF($C181="","",SUMIFS(⑤減算マスタCSV!$L$2:$L$8001,⑤減算マスタCSV!$F$2:$F$8001,$C181,⑤減算マスタCSV!$K$2:$K$8001,1))</f>
        <v/>
      </c>
      <c r="J181" s="17" t="str">
        <f aca="false">IF($C181="","",IFERROR(INDEX(⑤減算マスタCSV!$H$2:$H$8001,MATCH($C181,⑤減算マスタCSV!$F$2:$F$8001,0)),1))</f>
        <v/>
      </c>
      <c r="K181" s="17" t="str">
        <f aca="false">IF($C181="","",MAX(1,IFERROR(INDEX(⑥商品照会CSV!$M$2:$M$3001,MATCH($C181,⑥商品照会CSV!$A$2:$A$3001,0)),1)))</f>
        <v/>
      </c>
      <c r="L181" s="40" t="str">
        <f aca="false">IF($C181="","",IFERROR(INDEX(⑥商品照会CSV!$Q$2:$Q$3001,MATCH($C181,⑥商品照会CSV!$A$2:$A$3001,0)),0))</f>
        <v/>
      </c>
      <c r="M181" s="40" t="str">
        <f aca="false">IF($C181="","",N($L181)*N($K181))</f>
        <v/>
      </c>
      <c r="N181" s="17" t="str">
        <f aca="false">IF($C181="","",MAX(1,IFERROR(INDEX(⑥商品照会CSV!$AK$2:$AK$3001,MATCH($C181,⑥商品照会CSV!$A$2:$A$3001,0)),1)))</f>
        <v/>
      </c>
      <c r="O181" s="12" t="str">
        <f aca="false">IF($C181="","",IFERROR(IF(INDEX(⑥商品照会CSV!$AN$2:$AN$3001,MATCH($C181,⑥商品照会CSV!$A$2:$A$3001,0))=1,"バラ",IF(INDEX(⑥商品照会CSV!$AM$2:$AM$3001,MATCH($C181,⑥商品照会CSV!$A$2:$A$3001,0))=1,"中間包装","ケース")),"ケース"))</f>
        <v/>
      </c>
      <c r="P181" s="18"/>
      <c r="Q181" s="14"/>
      <c r="R181" s="17" t="str">
        <f aca="false">IF($C181="","",N($Q181)*N($K181))</f>
        <v/>
      </c>
    </row>
    <row r="182" customFormat="false" ht="15" hidden="false" customHeight="false" outlineLevel="0" collapsed="false">
      <c r="B182" s="12" t="n">
        <v>177</v>
      </c>
      <c r="C182" s="36" t="str">
        <f aca="false">IF(①在庫CSV_発注日!$M178="","",①在庫CSV_発注日!$M178&amp;"")</f>
        <v/>
      </c>
      <c r="D182" s="12" t="str">
        <f aca="false">IF($C182="","",①在庫CSV_発注日!$N178)</f>
        <v/>
      </c>
      <c r="E182" s="12" t="str">
        <f aca="false">IF($C182="","",①在庫CSV_発注日!$H178)</f>
        <v/>
      </c>
      <c r="F182" s="12" t="str">
        <f aca="false">IF($C182="","",①在庫CSV_発注日!$L178)</f>
        <v/>
      </c>
      <c r="G182" s="18"/>
      <c r="H182" s="17" t="str">
        <f aca="false">IF($C182="","",N(①在庫CSV_発注日!$Z178))</f>
        <v/>
      </c>
      <c r="I182" s="37" t="str">
        <f aca="false">IF($C182="","",SUMIFS(⑤減算マスタCSV!$L$2:$L$8001,⑤減算マスタCSV!$F$2:$F$8001,$C182,⑤減算マスタCSV!$K$2:$K$8001,1))</f>
        <v/>
      </c>
      <c r="J182" s="17" t="str">
        <f aca="false">IF($C182="","",IFERROR(INDEX(⑤減算マスタCSV!$H$2:$H$8001,MATCH($C182,⑤減算マスタCSV!$F$2:$F$8001,0)),1))</f>
        <v/>
      </c>
      <c r="K182" s="17" t="str">
        <f aca="false">IF($C182="","",MAX(1,IFERROR(INDEX(⑥商品照会CSV!$M$2:$M$3001,MATCH($C182,⑥商品照会CSV!$A$2:$A$3001,0)),1)))</f>
        <v/>
      </c>
      <c r="L182" s="40" t="str">
        <f aca="false">IF($C182="","",IFERROR(INDEX(⑥商品照会CSV!$Q$2:$Q$3001,MATCH($C182,⑥商品照会CSV!$A$2:$A$3001,0)),0))</f>
        <v/>
      </c>
      <c r="M182" s="40" t="str">
        <f aca="false">IF($C182="","",N($L182)*N($K182))</f>
        <v/>
      </c>
      <c r="N182" s="17" t="str">
        <f aca="false">IF($C182="","",MAX(1,IFERROR(INDEX(⑥商品照会CSV!$AK$2:$AK$3001,MATCH($C182,⑥商品照会CSV!$A$2:$A$3001,0)),1)))</f>
        <v/>
      </c>
      <c r="O182" s="12" t="str">
        <f aca="false">IF($C182="","",IFERROR(IF(INDEX(⑥商品照会CSV!$AN$2:$AN$3001,MATCH($C182,⑥商品照会CSV!$A$2:$A$3001,0))=1,"バラ",IF(INDEX(⑥商品照会CSV!$AM$2:$AM$3001,MATCH($C182,⑥商品照会CSV!$A$2:$A$3001,0))=1,"中間包装","ケース")),"ケース"))</f>
        <v/>
      </c>
      <c r="P182" s="18"/>
      <c r="Q182" s="14"/>
      <c r="R182" s="17" t="str">
        <f aca="false">IF($C182="","",N($Q182)*N($K182))</f>
        <v/>
      </c>
    </row>
    <row r="183" customFormat="false" ht="15" hidden="false" customHeight="false" outlineLevel="0" collapsed="false">
      <c r="B183" s="12" t="n">
        <v>178</v>
      </c>
      <c r="C183" s="36" t="str">
        <f aca="false">IF(①在庫CSV_発注日!$M179="","",①在庫CSV_発注日!$M179&amp;"")</f>
        <v/>
      </c>
      <c r="D183" s="12" t="str">
        <f aca="false">IF($C183="","",①在庫CSV_発注日!$N179)</f>
        <v/>
      </c>
      <c r="E183" s="12" t="str">
        <f aca="false">IF($C183="","",①在庫CSV_発注日!$H179)</f>
        <v/>
      </c>
      <c r="F183" s="12" t="str">
        <f aca="false">IF($C183="","",①在庫CSV_発注日!$L179)</f>
        <v/>
      </c>
      <c r="G183" s="18"/>
      <c r="H183" s="17" t="str">
        <f aca="false">IF($C183="","",N(①在庫CSV_発注日!$Z179))</f>
        <v/>
      </c>
      <c r="I183" s="37" t="str">
        <f aca="false">IF($C183="","",SUMIFS(⑤減算マスタCSV!$L$2:$L$8001,⑤減算マスタCSV!$F$2:$F$8001,$C183,⑤減算マスタCSV!$K$2:$K$8001,1))</f>
        <v/>
      </c>
      <c r="J183" s="17" t="str">
        <f aca="false">IF($C183="","",IFERROR(INDEX(⑤減算マスタCSV!$H$2:$H$8001,MATCH($C183,⑤減算マスタCSV!$F$2:$F$8001,0)),1))</f>
        <v/>
      </c>
      <c r="K183" s="17" t="str">
        <f aca="false">IF($C183="","",MAX(1,IFERROR(INDEX(⑥商品照会CSV!$M$2:$M$3001,MATCH($C183,⑥商品照会CSV!$A$2:$A$3001,0)),1)))</f>
        <v/>
      </c>
      <c r="L183" s="40" t="str">
        <f aca="false">IF($C183="","",IFERROR(INDEX(⑥商品照会CSV!$Q$2:$Q$3001,MATCH($C183,⑥商品照会CSV!$A$2:$A$3001,0)),0))</f>
        <v/>
      </c>
      <c r="M183" s="40" t="str">
        <f aca="false">IF($C183="","",N($L183)*N($K183))</f>
        <v/>
      </c>
      <c r="N183" s="17" t="str">
        <f aca="false">IF($C183="","",MAX(1,IFERROR(INDEX(⑥商品照会CSV!$AK$2:$AK$3001,MATCH($C183,⑥商品照会CSV!$A$2:$A$3001,0)),1)))</f>
        <v/>
      </c>
      <c r="O183" s="12" t="str">
        <f aca="false">IF($C183="","",IFERROR(IF(INDEX(⑥商品照会CSV!$AN$2:$AN$3001,MATCH($C183,⑥商品照会CSV!$A$2:$A$3001,0))=1,"バラ",IF(INDEX(⑥商品照会CSV!$AM$2:$AM$3001,MATCH($C183,⑥商品照会CSV!$A$2:$A$3001,0))=1,"中間包装","ケース")),"ケース"))</f>
        <v/>
      </c>
      <c r="P183" s="18"/>
      <c r="Q183" s="14"/>
      <c r="R183" s="17" t="str">
        <f aca="false">IF($C183="","",N($Q183)*N($K183))</f>
        <v/>
      </c>
    </row>
    <row r="184" customFormat="false" ht="15" hidden="false" customHeight="false" outlineLevel="0" collapsed="false">
      <c r="B184" s="12" t="n">
        <v>179</v>
      </c>
      <c r="C184" s="36" t="str">
        <f aca="false">IF(①在庫CSV_発注日!$M180="","",①在庫CSV_発注日!$M180&amp;"")</f>
        <v/>
      </c>
      <c r="D184" s="12" t="str">
        <f aca="false">IF($C184="","",①在庫CSV_発注日!$N180)</f>
        <v/>
      </c>
      <c r="E184" s="12" t="str">
        <f aca="false">IF($C184="","",①在庫CSV_発注日!$H180)</f>
        <v/>
      </c>
      <c r="F184" s="12" t="str">
        <f aca="false">IF($C184="","",①在庫CSV_発注日!$L180)</f>
        <v/>
      </c>
      <c r="G184" s="18"/>
      <c r="H184" s="17" t="str">
        <f aca="false">IF($C184="","",N(①在庫CSV_発注日!$Z180))</f>
        <v/>
      </c>
      <c r="I184" s="37" t="str">
        <f aca="false">IF($C184="","",SUMIFS(⑤減算マスタCSV!$L$2:$L$8001,⑤減算マスタCSV!$F$2:$F$8001,$C184,⑤減算マスタCSV!$K$2:$K$8001,1))</f>
        <v/>
      </c>
      <c r="J184" s="17" t="str">
        <f aca="false">IF($C184="","",IFERROR(INDEX(⑤減算マスタCSV!$H$2:$H$8001,MATCH($C184,⑤減算マスタCSV!$F$2:$F$8001,0)),1))</f>
        <v/>
      </c>
      <c r="K184" s="17" t="str">
        <f aca="false">IF($C184="","",MAX(1,IFERROR(INDEX(⑥商品照会CSV!$M$2:$M$3001,MATCH($C184,⑥商品照会CSV!$A$2:$A$3001,0)),1)))</f>
        <v/>
      </c>
      <c r="L184" s="40" t="str">
        <f aca="false">IF($C184="","",IFERROR(INDEX(⑥商品照会CSV!$Q$2:$Q$3001,MATCH($C184,⑥商品照会CSV!$A$2:$A$3001,0)),0))</f>
        <v/>
      </c>
      <c r="M184" s="40" t="str">
        <f aca="false">IF($C184="","",N($L184)*N($K184))</f>
        <v/>
      </c>
      <c r="N184" s="17" t="str">
        <f aca="false">IF($C184="","",MAX(1,IFERROR(INDEX(⑥商品照会CSV!$AK$2:$AK$3001,MATCH($C184,⑥商品照会CSV!$A$2:$A$3001,0)),1)))</f>
        <v/>
      </c>
      <c r="O184" s="12" t="str">
        <f aca="false">IF($C184="","",IFERROR(IF(INDEX(⑥商品照会CSV!$AN$2:$AN$3001,MATCH($C184,⑥商品照会CSV!$A$2:$A$3001,0))=1,"バラ",IF(INDEX(⑥商品照会CSV!$AM$2:$AM$3001,MATCH($C184,⑥商品照会CSV!$A$2:$A$3001,0))=1,"中間包装","ケース")),"ケース"))</f>
        <v/>
      </c>
      <c r="P184" s="18"/>
      <c r="Q184" s="14"/>
      <c r="R184" s="17" t="str">
        <f aca="false">IF($C184="","",N($Q184)*N($K184))</f>
        <v/>
      </c>
    </row>
    <row r="185" customFormat="false" ht="15" hidden="false" customHeight="false" outlineLevel="0" collapsed="false">
      <c r="B185" s="12" t="n">
        <v>180</v>
      </c>
      <c r="C185" s="36" t="str">
        <f aca="false">IF(①在庫CSV_発注日!$M181="","",①在庫CSV_発注日!$M181&amp;"")</f>
        <v/>
      </c>
      <c r="D185" s="12" t="str">
        <f aca="false">IF($C185="","",①在庫CSV_発注日!$N181)</f>
        <v/>
      </c>
      <c r="E185" s="12" t="str">
        <f aca="false">IF($C185="","",①在庫CSV_発注日!$H181)</f>
        <v/>
      </c>
      <c r="F185" s="12" t="str">
        <f aca="false">IF($C185="","",①在庫CSV_発注日!$L181)</f>
        <v/>
      </c>
      <c r="G185" s="18"/>
      <c r="H185" s="17" t="str">
        <f aca="false">IF($C185="","",N(①在庫CSV_発注日!$Z181))</f>
        <v/>
      </c>
      <c r="I185" s="37" t="str">
        <f aca="false">IF($C185="","",SUMIFS(⑤減算マスタCSV!$L$2:$L$8001,⑤減算マスタCSV!$F$2:$F$8001,$C185,⑤減算マスタCSV!$K$2:$K$8001,1))</f>
        <v/>
      </c>
      <c r="J185" s="17" t="str">
        <f aca="false">IF($C185="","",IFERROR(INDEX(⑤減算マスタCSV!$H$2:$H$8001,MATCH($C185,⑤減算マスタCSV!$F$2:$F$8001,0)),1))</f>
        <v/>
      </c>
      <c r="K185" s="17" t="str">
        <f aca="false">IF($C185="","",MAX(1,IFERROR(INDEX(⑥商品照会CSV!$M$2:$M$3001,MATCH($C185,⑥商品照会CSV!$A$2:$A$3001,0)),1)))</f>
        <v/>
      </c>
      <c r="L185" s="40" t="str">
        <f aca="false">IF($C185="","",IFERROR(INDEX(⑥商品照会CSV!$Q$2:$Q$3001,MATCH($C185,⑥商品照会CSV!$A$2:$A$3001,0)),0))</f>
        <v/>
      </c>
      <c r="M185" s="40" t="str">
        <f aca="false">IF($C185="","",N($L185)*N($K185))</f>
        <v/>
      </c>
      <c r="N185" s="17" t="str">
        <f aca="false">IF($C185="","",MAX(1,IFERROR(INDEX(⑥商品照会CSV!$AK$2:$AK$3001,MATCH($C185,⑥商品照会CSV!$A$2:$A$3001,0)),1)))</f>
        <v/>
      </c>
      <c r="O185" s="12" t="str">
        <f aca="false">IF($C185="","",IFERROR(IF(INDEX(⑥商品照会CSV!$AN$2:$AN$3001,MATCH($C185,⑥商品照会CSV!$A$2:$A$3001,0))=1,"バラ",IF(INDEX(⑥商品照会CSV!$AM$2:$AM$3001,MATCH($C185,⑥商品照会CSV!$A$2:$A$3001,0))=1,"中間包装","ケース")),"ケース"))</f>
        <v/>
      </c>
      <c r="P185" s="18"/>
      <c r="Q185" s="14"/>
      <c r="R185" s="17" t="str">
        <f aca="false">IF($C185="","",N($Q185)*N($K185))</f>
        <v/>
      </c>
    </row>
    <row r="186" customFormat="false" ht="15" hidden="false" customHeight="false" outlineLevel="0" collapsed="false">
      <c r="B186" s="12" t="n">
        <v>181</v>
      </c>
      <c r="C186" s="36" t="str">
        <f aca="false">IF(①在庫CSV_発注日!$M182="","",①在庫CSV_発注日!$M182&amp;"")</f>
        <v/>
      </c>
      <c r="D186" s="12" t="str">
        <f aca="false">IF($C186="","",①在庫CSV_発注日!$N182)</f>
        <v/>
      </c>
      <c r="E186" s="12" t="str">
        <f aca="false">IF($C186="","",①在庫CSV_発注日!$H182)</f>
        <v/>
      </c>
      <c r="F186" s="12" t="str">
        <f aca="false">IF($C186="","",①在庫CSV_発注日!$L182)</f>
        <v/>
      </c>
      <c r="G186" s="18"/>
      <c r="H186" s="17" t="str">
        <f aca="false">IF($C186="","",N(①在庫CSV_発注日!$Z182))</f>
        <v/>
      </c>
      <c r="I186" s="37" t="str">
        <f aca="false">IF($C186="","",SUMIFS(⑤減算マスタCSV!$L$2:$L$8001,⑤減算マスタCSV!$F$2:$F$8001,$C186,⑤減算マスタCSV!$K$2:$K$8001,1))</f>
        <v/>
      </c>
      <c r="J186" s="17" t="str">
        <f aca="false">IF($C186="","",IFERROR(INDEX(⑤減算マスタCSV!$H$2:$H$8001,MATCH($C186,⑤減算マスタCSV!$F$2:$F$8001,0)),1))</f>
        <v/>
      </c>
      <c r="K186" s="17" t="str">
        <f aca="false">IF($C186="","",MAX(1,IFERROR(INDEX(⑥商品照会CSV!$M$2:$M$3001,MATCH($C186,⑥商品照会CSV!$A$2:$A$3001,0)),1)))</f>
        <v/>
      </c>
      <c r="L186" s="40" t="str">
        <f aca="false">IF($C186="","",IFERROR(INDEX(⑥商品照会CSV!$Q$2:$Q$3001,MATCH($C186,⑥商品照会CSV!$A$2:$A$3001,0)),0))</f>
        <v/>
      </c>
      <c r="M186" s="40" t="str">
        <f aca="false">IF($C186="","",N($L186)*N($K186))</f>
        <v/>
      </c>
      <c r="N186" s="17" t="str">
        <f aca="false">IF($C186="","",MAX(1,IFERROR(INDEX(⑥商品照会CSV!$AK$2:$AK$3001,MATCH($C186,⑥商品照会CSV!$A$2:$A$3001,0)),1)))</f>
        <v/>
      </c>
      <c r="O186" s="12" t="str">
        <f aca="false">IF($C186="","",IFERROR(IF(INDEX(⑥商品照会CSV!$AN$2:$AN$3001,MATCH($C186,⑥商品照会CSV!$A$2:$A$3001,0))=1,"バラ",IF(INDEX(⑥商品照会CSV!$AM$2:$AM$3001,MATCH($C186,⑥商品照会CSV!$A$2:$A$3001,0))=1,"中間包装","ケース")),"ケース"))</f>
        <v/>
      </c>
      <c r="P186" s="18"/>
      <c r="Q186" s="14"/>
      <c r="R186" s="17" t="str">
        <f aca="false">IF($C186="","",N($Q186)*N($K186))</f>
        <v/>
      </c>
    </row>
    <row r="187" customFormat="false" ht="15" hidden="false" customHeight="false" outlineLevel="0" collapsed="false">
      <c r="B187" s="12" t="n">
        <v>182</v>
      </c>
      <c r="C187" s="36" t="str">
        <f aca="false">IF(①在庫CSV_発注日!$M183="","",①在庫CSV_発注日!$M183&amp;"")</f>
        <v/>
      </c>
      <c r="D187" s="12" t="str">
        <f aca="false">IF($C187="","",①在庫CSV_発注日!$N183)</f>
        <v/>
      </c>
      <c r="E187" s="12" t="str">
        <f aca="false">IF($C187="","",①在庫CSV_発注日!$H183)</f>
        <v/>
      </c>
      <c r="F187" s="12" t="str">
        <f aca="false">IF($C187="","",①在庫CSV_発注日!$L183)</f>
        <v/>
      </c>
      <c r="G187" s="18"/>
      <c r="H187" s="17" t="str">
        <f aca="false">IF($C187="","",N(①在庫CSV_発注日!$Z183))</f>
        <v/>
      </c>
      <c r="I187" s="37" t="str">
        <f aca="false">IF($C187="","",SUMIFS(⑤減算マスタCSV!$L$2:$L$8001,⑤減算マスタCSV!$F$2:$F$8001,$C187,⑤減算マスタCSV!$K$2:$K$8001,1))</f>
        <v/>
      </c>
      <c r="J187" s="17" t="str">
        <f aca="false">IF($C187="","",IFERROR(INDEX(⑤減算マスタCSV!$H$2:$H$8001,MATCH($C187,⑤減算マスタCSV!$F$2:$F$8001,0)),1))</f>
        <v/>
      </c>
      <c r="K187" s="17" t="str">
        <f aca="false">IF($C187="","",MAX(1,IFERROR(INDEX(⑥商品照会CSV!$M$2:$M$3001,MATCH($C187,⑥商品照会CSV!$A$2:$A$3001,0)),1)))</f>
        <v/>
      </c>
      <c r="L187" s="40" t="str">
        <f aca="false">IF($C187="","",IFERROR(INDEX(⑥商品照会CSV!$Q$2:$Q$3001,MATCH($C187,⑥商品照会CSV!$A$2:$A$3001,0)),0))</f>
        <v/>
      </c>
      <c r="M187" s="40" t="str">
        <f aca="false">IF($C187="","",N($L187)*N($K187))</f>
        <v/>
      </c>
      <c r="N187" s="17" t="str">
        <f aca="false">IF($C187="","",MAX(1,IFERROR(INDEX(⑥商品照会CSV!$AK$2:$AK$3001,MATCH($C187,⑥商品照会CSV!$A$2:$A$3001,0)),1)))</f>
        <v/>
      </c>
      <c r="O187" s="12" t="str">
        <f aca="false">IF($C187="","",IFERROR(IF(INDEX(⑥商品照会CSV!$AN$2:$AN$3001,MATCH($C187,⑥商品照会CSV!$A$2:$A$3001,0))=1,"バラ",IF(INDEX(⑥商品照会CSV!$AM$2:$AM$3001,MATCH($C187,⑥商品照会CSV!$A$2:$A$3001,0))=1,"中間包装","ケース")),"ケース"))</f>
        <v/>
      </c>
      <c r="P187" s="18"/>
      <c r="Q187" s="14"/>
      <c r="R187" s="17" t="str">
        <f aca="false">IF($C187="","",N($Q187)*N($K187))</f>
        <v/>
      </c>
    </row>
    <row r="188" customFormat="false" ht="15" hidden="false" customHeight="false" outlineLevel="0" collapsed="false">
      <c r="B188" s="12" t="n">
        <v>183</v>
      </c>
      <c r="C188" s="36" t="str">
        <f aca="false">IF(①在庫CSV_発注日!$M184="","",①在庫CSV_発注日!$M184&amp;"")</f>
        <v/>
      </c>
      <c r="D188" s="12" t="str">
        <f aca="false">IF($C188="","",①在庫CSV_発注日!$N184)</f>
        <v/>
      </c>
      <c r="E188" s="12" t="str">
        <f aca="false">IF($C188="","",①在庫CSV_発注日!$H184)</f>
        <v/>
      </c>
      <c r="F188" s="12" t="str">
        <f aca="false">IF($C188="","",①在庫CSV_発注日!$L184)</f>
        <v/>
      </c>
      <c r="G188" s="18"/>
      <c r="H188" s="17" t="str">
        <f aca="false">IF($C188="","",N(①在庫CSV_発注日!$Z184))</f>
        <v/>
      </c>
      <c r="I188" s="37" t="str">
        <f aca="false">IF($C188="","",SUMIFS(⑤減算マスタCSV!$L$2:$L$8001,⑤減算マスタCSV!$F$2:$F$8001,$C188,⑤減算マスタCSV!$K$2:$K$8001,1))</f>
        <v/>
      </c>
      <c r="J188" s="17" t="str">
        <f aca="false">IF($C188="","",IFERROR(INDEX(⑤減算マスタCSV!$H$2:$H$8001,MATCH($C188,⑤減算マスタCSV!$F$2:$F$8001,0)),1))</f>
        <v/>
      </c>
      <c r="K188" s="17" t="str">
        <f aca="false">IF($C188="","",MAX(1,IFERROR(INDEX(⑥商品照会CSV!$M$2:$M$3001,MATCH($C188,⑥商品照会CSV!$A$2:$A$3001,0)),1)))</f>
        <v/>
      </c>
      <c r="L188" s="40" t="str">
        <f aca="false">IF($C188="","",IFERROR(INDEX(⑥商品照会CSV!$Q$2:$Q$3001,MATCH($C188,⑥商品照会CSV!$A$2:$A$3001,0)),0))</f>
        <v/>
      </c>
      <c r="M188" s="40" t="str">
        <f aca="false">IF($C188="","",N($L188)*N($K188))</f>
        <v/>
      </c>
      <c r="N188" s="17" t="str">
        <f aca="false">IF($C188="","",MAX(1,IFERROR(INDEX(⑥商品照会CSV!$AK$2:$AK$3001,MATCH($C188,⑥商品照会CSV!$A$2:$A$3001,0)),1)))</f>
        <v/>
      </c>
      <c r="O188" s="12" t="str">
        <f aca="false">IF($C188="","",IFERROR(IF(INDEX(⑥商品照会CSV!$AN$2:$AN$3001,MATCH($C188,⑥商品照会CSV!$A$2:$A$3001,0))=1,"バラ",IF(INDEX(⑥商品照会CSV!$AM$2:$AM$3001,MATCH($C188,⑥商品照会CSV!$A$2:$A$3001,0))=1,"中間包装","ケース")),"ケース"))</f>
        <v/>
      </c>
      <c r="P188" s="18"/>
      <c r="Q188" s="14"/>
      <c r="R188" s="17" t="str">
        <f aca="false">IF($C188="","",N($Q188)*N($K188))</f>
        <v/>
      </c>
    </row>
    <row r="189" customFormat="false" ht="15" hidden="false" customHeight="false" outlineLevel="0" collapsed="false">
      <c r="B189" s="12" t="n">
        <v>184</v>
      </c>
      <c r="C189" s="36" t="str">
        <f aca="false">IF(①在庫CSV_発注日!$M185="","",①在庫CSV_発注日!$M185&amp;"")</f>
        <v/>
      </c>
      <c r="D189" s="12" t="str">
        <f aca="false">IF($C189="","",①在庫CSV_発注日!$N185)</f>
        <v/>
      </c>
      <c r="E189" s="12" t="str">
        <f aca="false">IF($C189="","",①在庫CSV_発注日!$H185)</f>
        <v/>
      </c>
      <c r="F189" s="12" t="str">
        <f aca="false">IF($C189="","",①在庫CSV_発注日!$L185)</f>
        <v/>
      </c>
      <c r="G189" s="18"/>
      <c r="H189" s="17" t="str">
        <f aca="false">IF($C189="","",N(①在庫CSV_発注日!$Z185))</f>
        <v/>
      </c>
      <c r="I189" s="37" t="str">
        <f aca="false">IF($C189="","",SUMIFS(⑤減算マスタCSV!$L$2:$L$8001,⑤減算マスタCSV!$F$2:$F$8001,$C189,⑤減算マスタCSV!$K$2:$K$8001,1))</f>
        <v/>
      </c>
      <c r="J189" s="17" t="str">
        <f aca="false">IF($C189="","",IFERROR(INDEX(⑤減算マスタCSV!$H$2:$H$8001,MATCH($C189,⑤減算マスタCSV!$F$2:$F$8001,0)),1))</f>
        <v/>
      </c>
      <c r="K189" s="17" t="str">
        <f aca="false">IF($C189="","",MAX(1,IFERROR(INDEX(⑥商品照会CSV!$M$2:$M$3001,MATCH($C189,⑥商品照会CSV!$A$2:$A$3001,0)),1)))</f>
        <v/>
      </c>
      <c r="L189" s="40" t="str">
        <f aca="false">IF($C189="","",IFERROR(INDEX(⑥商品照会CSV!$Q$2:$Q$3001,MATCH($C189,⑥商品照会CSV!$A$2:$A$3001,0)),0))</f>
        <v/>
      </c>
      <c r="M189" s="40" t="str">
        <f aca="false">IF($C189="","",N($L189)*N($K189))</f>
        <v/>
      </c>
      <c r="N189" s="17" t="str">
        <f aca="false">IF($C189="","",MAX(1,IFERROR(INDEX(⑥商品照会CSV!$AK$2:$AK$3001,MATCH($C189,⑥商品照会CSV!$A$2:$A$3001,0)),1)))</f>
        <v/>
      </c>
      <c r="O189" s="12" t="str">
        <f aca="false">IF($C189="","",IFERROR(IF(INDEX(⑥商品照会CSV!$AN$2:$AN$3001,MATCH($C189,⑥商品照会CSV!$A$2:$A$3001,0))=1,"バラ",IF(INDEX(⑥商品照会CSV!$AM$2:$AM$3001,MATCH($C189,⑥商品照会CSV!$A$2:$A$3001,0))=1,"中間包装","ケース")),"ケース"))</f>
        <v/>
      </c>
      <c r="P189" s="18"/>
      <c r="Q189" s="14"/>
      <c r="R189" s="17" t="str">
        <f aca="false">IF($C189="","",N($Q189)*N($K189))</f>
        <v/>
      </c>
    </row>
    <row r="190" customFormat="false" ht="15" hidden="false" customHeight="false" outlineLevel="0" collapsed="false">
      <c r="B190" s="12" t="n">
        <v>185</v>
      </c>
      <c r="C190" s="36" t="str">
        <f aca="false">IF(①在庫CSV_発注日!$M186="","",①在庫CSV_発注日!$M186&amp;"")</f>
        <v/>
      </c>
      <c r="D190" s="12" t="str">
        <f aca="false">IF($C190="","",①在庫CSV_発注日!$N186)</f>
        <v/>
      </c>
      <c r="E190" s="12" t="str">
        <f aca="false">IF($C190="","",①在庫CSV_発注日!$H186)</f>
        <v/>
      </c>
      <c r="F190" s="12" t="str">
        <f aca="false">IF($C190="","",①在庫CSV_発注日!$L186)</f>
        <v/>
      </c>
      <c r="G190" s="18"/>
      <c r="H190" s="17" t="str">
        <f aca="false">IF($C190="","",N(①在庫CSV_発注日!$Z186))</f>
        <v/>
      </c>
      <c r="I190" s="37" t="str">
        <f aca="false">IF($C190="","",SUMIFS(⑤減算マスタCSV!$L$2:$L$8001,⑤減算マスタCSV!$F$2:$F$8001,$C190,⑤減算マスタCSV!$K$2:$K$8001,1))</f>
        <v/>
      </c>
      <c r="J190" s="17" t="str">
        <f aca="false">IF($C190="","",IFERROR(INDEX(⑤減算マスタCSV!$H$2:$H$8001,MATCH($C190,⑤減算マスタCSV!$F$2:$F$8001,0)),1))</f>
        <v/>
      </c>
      <c r="K190" s="17" t="str">
        <f aca="false">IF($C190="","",MAX(1,IFERROR(INDEX(⑥商品照会CSV!$M$2:$M$3001,MATCH($C190,⑥商品照会CSV!$A$2:$A$3001,0)),1)))</f>
        <v/>
      </c>
      <c r="L190" s="40" t="str">
        <f aca="false">IF($C190="","",IFERROR(INDEX(⑥商品照会CSV!$Q$2:$Q$3001,MATCH($C190,⑥商品照会CSV!$A$2:$A$3001,0)),0))</f>
        <v/>
      </c>
      <c r="M190" s="40" t="str">
        <f aca="false">IF($C190="","",N($L190)*N($K190))</f>
        <v/>
      </c>
      <c r="N190" s="17" t="str">
        <f aca="false">IF($C190="","",MAX(1,IFERROR(INDEX(⑥商品照会CSV!$AK$2:$AK$3001,MATCH($C190,⑥商品照会CSV!$A$2:$A$3001,0)),1)))</f>
        <v/>
      </c>
      <c r="O190" s="12" t="str">
        <f aca="false">IF($C190="","",IFERROR(IF(INDEX(⑥商品照会CSV!$AN$2:$AN$3001,MATCH($C190,⑥商品照会CSV!$A$2:$A$3001,0))=1,"バラ",IF(INDEX(⑥商品照会CSV!$AM$2:$AM$3001,MATCH($C190,⑥商品照会CSV!$A$2:$A$3001,0))=1,"中間包装","ケース")),"ケース"))</f>
        <v/>
      </c>
      <c r="P190" s="18"/>
      <c r="Q190" s="14"/>
      <c r="R190" s="17" t="str">
        <f aca="false">IF($C190="","",N($Q190)*N($K190))</f>
        <v/>
      </c>
    </row>
    <row r="191" customFormat="false" ht="15" hidden="false" customHeight="false" outlineLevel="0" collapsed="false">
      <c r="B191" s="12" t="n">
        <v>186</v>
      </c>
      <c r="C191" s="36" t="str">
        <f aca="false">IF(①在庫CSV_発注日!$M187="","",①在庫CSV_発注日!$M187&amp;"")</f>
        <v/>
      </c>
      <c r="D191" s="12" t="str">
        <f aca="false">IF($C191="","",①在庫CSV_発注日!$N187)</f>
        <v/>
      </c>
      <c r="E191" s="12" t="str">
        <f aca="false">IF($C191="","",①在庫CSV_発注日!$H187)</f>
        <v/>
      </c>
      <c r="F191" s="12" t="str">
        <f aca="false">IF($C191="","",①在庫CSV_発注日!$L187)</f>
        <v/>
      </c>
      <c r="G191" s="18"/>
      <c r="H191" s="17" t="str">
        <f aca="false">IF($C191="","",N(①在庫CSV_発注日!$Z187))</f>
        <v/>
      </c>
      <c r="I191" s="37" t="str">
        <f aca="false">IF($C191="","",SUMIFS(⑤減算マスタCSV!$L$2:$L$8001,⑤減算マスタCSV!$F$2:$F$8001,$C191,⑤減算マスタCSV!$K$2:$K$8001,1))</f>
        <v/>
      </c>
      <c r="J191" s="17" t="str">
        <f aca="false">IF($C191="","",IFERROR(INDEX(⑤減算マスタCSV!$H$2:$H$8001,MATCH($C191,⑤減算マスタCSV!$F$2:$F$8001,0)),1))</f>
        <v/>
      </c>
      <c r="K191" s="17" t="str">
        <f aca="false">IF($C191="","",MAX(1,IFERROR(INDEX(⑥商品照会CSV!$M$2:$M$3001,MATCH($C191,⑥商品照会CSV!$A$2:$A$3001,0)),1)))</f>
        <v/>
      </c>
      <c r="L191" s="40" t="str">
        <f aca="false">IF($C191="","",IFERROR(INDEX(⑥商品照会CSV!$Q$2:$Q$3001,MATCH($C191,⑥商品照会CSV!$A$2:$A$3001,0)),0))</f>
        <v/>
      </c>
      <c r="M191" s="40" t="str">
        <f aca="false">IF($C191="","",N($L191)*N($K191))</f>
        <v/>
      </c>
      <c r="N191" s="17" t="str">
        <f aca="false">IF($C191="","",MAX(1,IFERROR(INDEX(⑥商品照会CSV!$AK$2:$AK$3001,MATCH($C191,⑥商品照会CSV!$A$2:$A$3001,0)),1)))</f>
        <v/>
      </c>
      <c r="O191" s="12" t="str">
        <f aca="false">IF($C191="","",IFERROR(IF(INDEX(⑥商品照会CSV!$AN$2:$AN$3001,MATCH($C191,⑥商品照会CSV!$A$2:$A$3001,0))=1,"バラ",IF(INDEX(⑥商品照会CSV!$AM$2:$AM$3001,MATCH($C191,⑥商品照会CSV!$A$2:$A$3001,0))=1,"中間包装","ケース")),"ケース"))</f>
        <v/>
      </c>
      <c r="P191" s="18"/>
      <c r="Q191" s="14"/>
      <c r="R191" s="17" t="str">
        <f aca="false">IF($C191="","",N($Q191)*N($K191))</f>
        <v/>
      </c>
    </row>
    <row r="192" customFormat="false" ht="15" hidden="false" customHeight="false" outlineLevel="0" collapsed="false">
      <c r="B192" s="12" t="n">
        <v>187</v>
      </c>
      <c r="C192" s="36" t="str">
        <f aca="false">IF(①在庫CSV_発注日!$M188="","",①在庫CSV_発注日!$M188&amp;"")</f>
        <v/>
      </c>
      <c r="D192" s="12" t="str">
        <f aca="false">IF($C192="","",①在庫CSV_発注日!$N188)</f>
        <v/>
      </c>
      <c r="E192" s="12" t="str">
        <f aca="false">IF($C192="","",①在庫CSV_発注日!$H188)</f>
        <v/>
      </c>
      <c r="F192" s="12" t="str">
        <f aca="false">IF($C192="","",①在庫CSV_発注日!$L188)</f>
        <v/>
      </c>
      <c r="G192" s="18"/>
      <c r="H192" s="17" t="str">
        <f aca="false">IF($C192="","",N(①在庫CSV_発注日!$Z188))</f>
        <v/>
      </c>
      <c r="I192" s="37" t="str">
        <f aca="false">IF($C192="","",SUMIFS(⑤減算マスタCSV!$L$2:$L$8001,⑤減算マスタCSV!$F$2:$F$8001,$C192,⑤減算マスタCSV!$K$2:$K$8001,1))</f>
        <v/>
      </c>
      <c r="J192" s="17" t="str">
        <f aca="false">IF($C192="","",IFERROR(INDEX(⑤減算マスタCSV!$H$2:$H$8001,MATCH($C192,⑤減算マスタCSV!$F$2:$F$8001,0)),1))</f>
        <v/>
      </c>
      <c r="K192" s="17" t="str">
        <f aca="false">IF($C192="","",MAX(1,IFERROR(INDEX(⑥商品照会CSV!$M$2:$M$3001,MATCH($C192,⑥商品照会CSV!$A$2:$A$3001,0)),1)))</f>
        <v/>
      </c>
      <c r="L192" s="40" t="str">
        <f aca="false">IF($C192="","",IFERROR(INDEX(⑥商品照会CSV!$Q$2:$Q$3001,MATCH($C192,⑥商品照会CSV!$A$2:$A$3001,0)),0))</f>
        <v/>
      </c>
      <c r="M192" s="40" t="str">
        <f aca="false">IF($C192="","",N($L192)*N($K192))</f>
        <v/>
      </c>
      <c r="N192" s="17" t="str">
        <f aca="false">IF($C192="","",MAX(1,IFERROR(INDEX(⑥商品照会CSV!$AK$2:$AK$3001,MATCH($C192,⑥商品照会CSV!$A$2:$A$3001,0)),1)))</f>
        <v/>
      </c>
      <c r="O192" s="12" t="str">
        <f aca="false">IF($C192="","",IFERROR(IF(INDEX(⑥商品照会CSV!$AN$2:$AN$3001,MATCH($C192,⑥商品照会CSV!$A$2:$A$3001,0))=1,"バラ",IF(INDEX(⑥商品照会CSV!$AM$2:$AM$3001,MATCH($C192,⑥商品照会CSV!$A$2:$A$3001,0))=1,"中間包装","ケース")),"ケース"))</f>
        <v/>
      </c>
      <c r="P192" s="18"/>
      <c r="Q192" s="14"/>
      <c r="R192" s="17" t="str">
        <f aca="false">IF($C192="","",N($Q192)*N($K192))</f>
        <v/>
      </c>
    </row>
    <row r="193" customFormat="false" ht="15" hidden="false" customHeight="false" outlineLevel="0" collapsed="false">
      <c r="B193" s="12" t="n">
        <v>188</v>
      </c>
      <c r="C193" s="36" t="str">
        <f aca="false">IF(①在庫CSV_発注日!$M189="","",①在庫CSV_発注日!$M189&amp;"")</f>
        <v/>
      </c>
      <c r="D193" s="12" t="str">
        <f aca="false">IF($C193="","",①在庫CSV_発注日!$N189)</f>
        <v/>
      </c>
      <c r="E193" s="12" t="str">
        <f aca="false">IF($C193="","",①在庫CSV_発注日!$H189)</f>
        <v/>
      </c>
      <c r="F193" s="12" t="str">
        <f aca="false">IF($C193="","",①在庫CSV_発注日!$L189)</f>
        <v/>
      </c>
      <c r="G193" s="18"/>
      <c r="H193" s="17" t="str">
        <f aca="false">IF($C193="","",N(①在庫CSV_発注日!$Z189))</f>
        <v/>
      </c>
      <c r="I193" s="37" t="str">
        <f aca="false">IF($C193="","",SUMIFS(⑤減算マスタCSV!$L$2:$L$8001,⑤減算マスタCSV!$F$2:$F$8001,$C193,⑤減算マスタCSV!$K$2:$K$8001,1))</f>
        <v/>
      </c>
      <c r="J193" s="17" t="str">
        <f aca="false">IF($C193="","",IFERROR(INDEX(⑤減算マスタCSV!$H$2:$H$8001,MATCH($C193,⑤減算マスタCSV!$F$2:$F$8001,0)),1))</f>
        <v/>
      </c>
      <c r="K193" s="17" t="str">
        <f aca="false">IF($C193="","",MAX(1,IFERROR(INDEX(⑥商品照会CSV!$M$2:$M$3001,MATCH($C193,⑥商品照会CSV!$A$2:$A$3001,0)),1)))</f>
        <v/>
      </c>
      <c r="L193" s="40" t="str">
        <f aca="false">IF($C193="","",IFERROR(INDEX(⑥商品照会CSV!$Q$2:$Q$3001,MATCH($C193,⑥商品照会CSV!$A$2:$A$3001,0)),0))</f>
        <v/>
      </c>
      <c r="M193" s="40" t="str">
        <f aca="false">IF($C193="","",N($L193)*N($K193))</f>
        <v/>
      </c>
      <c r="N193" s="17" t="str">
        <f aca="false">IF($C193="","",MAX(1,IFERROR(INDEX(⑥商品照会CSV!$AK$2:$AK$3001,MATCH($C193,⑥商品照会CSV!$A$2:$A$3001,0)),1)))</f>
        <v/>
      </c>
      <c r="O193" s="12" t="str">
        <f aca="false">IF($C193="","",IFERROR(IF(INDEX(⑥商品照会CSV!$AN$2:$AN$3001,MATCH($C193,⑥商品照会CSV!$A$2:$A$3001,0))=1,"バラ",IF(INDEX(⑥商品照会CSV!$AM$2:$AM$3001,MATCH($C193,⑥商品照会CSV!$A$2:$A$3001,0))=1,"中間包装","ケース")),"ケース"))</f>
        <v/>
      </c>
      <c r="P193" s="18"/>
      <c r="Q193" s="14"/>
      <c r="R193" s="17" t="str">
        <f aca="false">IF($C193="","",N($Q193)*N($K193))</f>
        <v/>
      </c>
    </row>
    <row r="194" customFormat="false" ht="15" hidden="false" customHeight="false" outlineLevel="0" collapsed="false">
      <c r="B194" s="12" t="n">
        <v>189</v>
      </c>
      <c r="C194" s="36" t="str">
        <f aca="false">IF(①在庫CSV_発注日!$M190="","",①在庫CSV_発注日!$M190&amp;"")</f>
        <v/>
      </c>
      <c r="D194" s="12" t="str">
        <f aca="false">IF($C194="","",①在庫CSV_発注日!$N190)</f>
        <v/>
      </c>
      <c r="E194" s="12" t="str">
        <f aca="false">IF($C194="","",①在庫CSV_発注日!$H190)</f>
        <v/>
      </c>
      <c r="F194" s="12" t="str">
        <f aca="false">IF($C194="","",①在庫CSV_発注日!$L190)</f>
        <v/>
      </c>
      <c r="G194" s="18"/>
      <c r="H194" s="17" t="str">
        <f aca="false">IF($C194="","",N(①在庫CSV_発注日!$Z190))</f>
        <v/>
      </c>
      <c r="I194" s="37" t="str">
        <f aca="false">IF($C194="","",SUMIFS(⑤減算マスタCSV!$L$2:$L$8001,⑤減算マスタCSV!$F$2:$F$8001,$C194,⑤減算マスタCSV!$K$2:$K$8001,1))</f>
        <v/>
      </c>
      <c r="J194" s="17" t="str">
        <f aca="false">IF($C194="","",IFERROR(INDEX(⑤減算マスタCSV!$H$2:$H$8001,MATCH($C194,⑤減算マスタCSV!$F$2:$F$8001,0)),1))</f>
        <v/>
      </c>
      <c r="K194" s="17" t="str">
        <f aca="false">IF($C194="","",MAX(1,IFERROR(INDEX(⑥商品照会CSV!$M$2:$M$3001,MATCH($C194,⑥商品照会CSV!$A$2:$A$3001,0)),1)))</f>
        <v/>
      </c>
      <c r="L194" s="40" t="str">
        <f aca="false">IF($C194="","",IFERROR(INDEX(⑥商品照会CSV!$Q$2:$Q$3001,MATCH($C194,⑥商品照会CSV!$A$2:$A$3001,0)),0))</f>
        <v/>
      </c>
      <c r="M194" s="40" t="str">
        <f aca="false">IF($C194="","",N($L194)*N($K194))</f>
        <v/>
      </c>
      <c r="N194" s="17" t="str">
        <f aca="false">IF($C194="","",MAX(1,IFERROR(INDEX(⑥商品照会CSV!$AK$2:$AK$3001,MATCH($C194,⑥商品照会CSV!$A$2:$A$3001,0)),1)))</f>
        <v/>
      </c>
      <c r="O194" s="12" t="str">
        <f aca="false">IF($C194="","",IFERROR(IF(INDEX(⑥商品照会CSV!$AN$2:$AN$3001,MATCH($C194,⑥商品照会CSV!$A$2:$A$3001,0))=1,"バラ",IF(INDEX(⑥商品照会CSV!$AM$2:$AM$3001,MATCH($C194,⑥商品照会CSV!$A$2:$A$3001,0))=1,"中間包装","ケース")),"ケース"))</f>
        <v/>
      </c>
      <c r="P194" s="18"/>
      <c r="Q194" s="14"/>
      <c r="R194" s="17" t="str">
        <f aca="false">IF($C194="","",N($Q194)*N($K194))</f>
        <v/>
      </c>
    </row>
    <row r="195" customFormat="false" ht="15" hidden="false" customHeight="false" outlineLevel="0" collapsed="false">
      <c r="B195" s="12" t="n">
        <v>190</v>
      </c>
      <c r="C195" s="36" t="str">
        <f aca="false">IF(①在庫CSV_発注日!$M191="","",①在庫CSV_発注日!$M191&amp;"")</f>
        <v/>
      </c>
      <c r="D195" s="12" t="str">
        <f aca="false">IF($C195="","",①在庫CSV_発注日!$N191)</f>
        <v/>
      </c>
      <c r="E195" s="12" t="str">
        <f aca="false">IF($C195="","",①在庫CSV_発注日!$H191)</f>
        <v/>
      </c>
      <c r="F195" s="12" t="str">
        <f aca="false">IF($C195="","",①在庫CSV_発注日!$L191)</f>
        <v/>
      </c>
      <c r="G195" s="18"/>
      <c r="H195" s="17" t="str">
        <f aca="false">IF($C195="","",N(①在庫CSV_発注日!$Z191))</f>
        <v/>
      </c>
      <c r="I195" s="37" t="str">
        <f aca="false">IF($C195="","",SUMIFS(⑤減算マスタCSV!$L$2:$L$8001,⑤減算マスタCSV!$F$2:$F$8001,$C195,⑤減算マスタCSV!$K$2:$K$8001,1))</f>
        <v/>
      </c>
      <c r="J195" s="17" t="str">
        <f aca="false">IF($C195="","",IFERROR(INDEX(⑤減算マスタCSV!$H$2:$H$8001,MATCH($C195,⑤減算マスタCSV!$F$2:$F$8001,0)),1))</f>
        <v/>
      </c>
      <c r="K195" s="17" t="str">
        <f aca="false">IF($C195="","",MAX(1,IFERROR(INDEX(⑥商品照会CSV!$M$2:$M$3001,MATCH($C195,⑥商品照会CSV!$A$2:$A$3001,0)),1)))</f>
        <v/>
      </c>
      <c r="L195" s="40" t="str">
        <f aca="false">IF($C195="","",IFERROR(INDEX(⑥商品照会CSV!$Q$2:$Q$3001,MATCH($C195,⑥商品照会CSV!$A$2:$A$3001,0)),0))</f>
        <v/>
      </c>
      <c r="M195" s="40" t="str">
        <f aca="false">IF($C195="","",N($L195)*N($K195))</f>
        <v/>
      </c>
      <c r="N195" s="17" t="str">
        <f aca="false">IF($C195="","",MAX(1,IFERROR(INDEX(⑥商品照会CSV!$AK$2:$AK$3001,MATCH($C195,⑥商品照会CSV!$A$2:$A$3001,0)),1)))</f>
        <v/>
      </c>
      <c r="O195" s="12" t="str">
        <f aca="false">IF($C195="","",IFERROR(IF(INDEX(⑥商品照会CSV!$AN$2:$AN$3001,MATCH($C195,⑥商品照会CSV!$A$2:$A$3001,0))=1,"バラ",IF(INDEX(⑥商品照会CSV!$AM$2:$AM$3001,MATCH($C195,⑥商品照会CSV!$A$2:$A$3001,0))=1,"中間包装","ケース")),"ケース"))</f>
        <v/>
      </c>
      <c r="P195" s="18"/>
      <c r="Q195" s="14"/>
      <c r="R195" s="17" t="str">
        <f aca="false">IF($C195="","",N($Q195)*N($K195))</f>
        <v/>
      </c>
    </row>
    <row r="196" customFormat="false" ht="15" hidden="false" customHeight="false" outlineLevel="0" collapsed="false">
      <c r="B196" s="12" t="n">
        <v>191</v>
      </c>
      <c r="C196" s="36" t="str">
        <f aca="false">IF(①在庫CSV_発注日!$M192="","",①在庫CSV_発注日!$M192&amp;"")</f>
        <v/>
      </c>
      <c r="D196" s="12" t="str">
        <f aca="false">IF($C196="","",①在庫CSV_発注日!$N192)</f>
        <v/>
      </c>
      <c r="E196" s="12" t="str">
        <f aca="false">IF($C196="","",①在庫CSV_発注日!$H192)</f>
        <v/>
      </c>
      <c r="F196" s="12" t="str">
        <f aca="false">IF($C196="","",①在庫CSV_発注日!$L192)</f>
        <v/>
      </c>
      <c r="G196" s="18"/>
      <c r="H196" s="17" t="str">
        <f aca="false">IF($C196="","",N(①在庫CSV_発注日!$Z192))</f>
        <v/>
      </c>
      <c r="I196" s="37" t="str">
        <f aca="false">IF($C196="","",SUMIFS(⑤減算マスタCSV!$L$2:$L$8001,⑤減算マスタCSV!$F$2:$F$8001,$C196,⑤減算マスタCSV!$K$2:$K$8001,1))</f>
        <v/>
      </c>
      <c r="J196" s="17" t="str">
        <f aca="false">IF($C196="","",IFERROR(INDEX(⑤減算マスタCSV!$H$2:$H$8001,MATCH($C196,⑤減算マスタCSV!$F$2:$F$8001,0)),1))</f>
        <v/>
      </c>
      <c r="K196" s="17" t="str">
        <f aca="false">IF($C196="","",MAX(1,IFERROR(INDEX(⑥商品照会CSV!$M$2:$M$3001,MATCH($C196,⑥商品照会CSV!$A$2:$A$3001,0)),1)))</f>
        <v/>
      </c>
      <c r="L196" s="40" t="str">
        <f aca="false">IF($C196="","",IFERROR(INDEX(⑥商品照会CSV!$Q$2:$Q$3001,MATCH($C196,⑥商品照会CSV!$A$2:$A$3001,0)),0))</f>
        <v/>
      </c>
      <c r="M196" s="40" t="str">
        <f aca="false">IF($C196="","",N($L196)*N($K196))</f>
        <v/>
      </c>
      <c r="N196" s="17" t="str">
        <f aca="false">IF($C196="","",MAX(1,IFERROR(INDEX(⑥商品照会CSV!$AK$2:$AK$3001,MATCH($C196,⑥商品照会CSV!$A$2:$A$3001,0)),1)))</f>
        <v/>
      </c>
      <c r="O196" s="12" t="str">
        <f aca="false">IF($C196="","",IFERROR(IF(INDEX(⑥商品照会CSV!$AN$2:$AN$3001,MATCH($C196,⑥商品照会CSV!$A$2:$A$3001,0))=1,"バラ",IF(INDEX(⑥商品照会CSV!$AM$2:$AM$3001,MATCH($C196,⑥商品照会CSV!$A$2:$A$3001,0))=1,"中間包装","ケース")),"ケース"))</f>
        <v/>
      </c>
      <c r="P196" s="18"/>
      <c r="Q196" s="14"/>
      <c r="R196" s="17" t="str">
        <f aca="false">IF($C196="","",N($Q196)*N($K196))</f>
        <v/>
      </c>
    </row>
    <row r="197" customFormat="false" ht="15" hidden="false" customHeight="false" outlineLevel="0" collapsed="false">
      <c r="B197" s="12" t="n">
        <v>192</v>
      </c>
      <c r="C197" s="36" t="str">
        <f aca="false">IF(①在庫CSV_発注日!$M193="","",①在庫CSV_発注日!$M193&amp;"")</f>
        <v/>
      </c>
      <c r="D197" s="12" t="str">
        <f aca="false">IF($C197="","",①在庫CSV_発注日!$N193)</f>
        <v/>
      </c>
      <c r="E197" s="12" t="str">
        <f aca="false">IF($C197="","",①在庫CSV_発注日!$H193)</f>
        <v/>
      </c>
      <c r="F197" s="12" t="str">
        <f aca="false">IF($C197="","",①在庫CSV_発注日!$L193)</f>
        <v/>
      </c>
      <c r="G197" s="18"/>
      <c r="H197" s="17" t="str">
        <f aca="false">IF($C197="","",N(①在庫CSV_発注日!$Z193))</f>
        <v/>
      </c>
      <c r="I197" s="37" t="str">
        <f aca="false">IF($C197="","",SUMIFS(⑤減算マスタCSV!$L$2:$L$8001,⑤減算マスタCSV!$F$2:$F$8001,$C197,⑤減算マスタCSV!$K$2:$K$8001,1))</f>
        <v/>
      </c>
      <c r="J197" s="17" t="str">
        <f aca="false">IF($C197="","",IFERROR(INDEX(⑤減算マスタCSV!$H$2:$H$8001,MATCH($C197,⑤減算マスタCSV!$F$2:$F$8001,0)),1))</f>
        <v/>
      </c>
      <c r="K197" s="17" t="str">
        <f aca="false">IF($C197="","",MAX(1,IFERROR(INDEX(⑥商品照会CSV!$M$2:$M$3001,MATCH($C197,⑥商品照会CSV!$A$2:$A$3001,0)),1)))</f>
        <v/>
      </c>
      <c r="L197" s="40" t="str">
        <f aca="false">IF($C197="","",IFERROR(INDEX(⑥商品照会CSV!$Q$2:$Q$3001,MATCH($C197,⑥商品照会CSV!$A$2:$A$3001,0)),0))</f>
        <v/>
      </c>
      <c r="M197" s="40" t="str">
        <f aca="false">IF($C197="","",N($L197)*N($K197))</f>
        <v/>
      </c>
      <c r="N197" s="17" t="str">
        <f aca="false">IF($C197="","",MAX(1,IFERROR(INDEX(⑥商品照会CSV!$AK$2:$AK$3001,MATCH($C197,⑥商品照会CSV!$A$2:$A$3001,0)),1)))</f>
        <v/>
      </c>
      <c r="O197" s="12" t="str">
        <f aca="false">IF($C197="","",IFERROR(IF(INDEX(⑥商品照会CSV!$AN$2:$AN$3001,MATCH($C197,⑥商品照会CSV!$A$2:$A$3001,0))=1,"バラ",IF(INDEX(⑥商品照会CSV!$AM$2:$AM$3001,MATCH($C197,⑥商品照会CSV!$A$2:$A$3001,0))=1,"中間包装","ケース")),"ケース"))</f>
        <v/>
      </c>
      <c r="P197" s="18"/>
      <c r="Q197" s="14"/>
      <c r="R197" s="17" t="str">
        <f aca="false">IF($C197="","",N($Q197)*N($K197))</f>
        <v/>
      </c>
    </row>
    <row r="198" customFormat="false" ht="15" hidden="false" customHeight="false" outlineLevel="0" collapsed="false">
      <c r="B198" s="12" t="n">
        <v>193</v>
      </c>
      <c r="C198" s="36" t="str">
        <f aca="false">IF(①在庫CSV_発注日!$M194="","",①在庫CSV_発注日!$M194&amp;"")</f>
        <v/>
      </c>
      <c r="D198" s="12" t="str">
        <f aca="false">IF($C198="","",①在庫CSV_発注日!$N194)</f>
        <v/>
      </c>
      <c r="E198" s="12" t="str">
        <f aca="false">IF($C198="","",①在庫CSV_発注日!$H194)</f>
        <v/>
      </c>
      <c r="F198" s="12" t="str">
        <f aca="false">IF($C198="","",①在庫CSV_発注日!$L194)</f>
        <v/>
      </c>
      <c r="G198" s="18"/>
      <c r="H198" s="17" t="str">
        <f aca="false">IF($C198="","",N(①在庫CSV_発注日!$Z194))</f>
        <v/>
      </c>
      <c r="I198" s="37" t="str">
        <f aca="false">IF($C198="","",SUMIFS(⑤減算マスタCSV!$L$2:$L$8001,⑤減算マスタCSV!$F$2:$F$8001,$C198,⑤減算マスタCSV!$K$2:$K$8001,1))</f>
        <v/>
      </c>
      <c r="J198" s="17" t="str">
        <f aca="false">IF($C198="","",IFERROR(INDEX(⑤減算マスタCSV!$H$2:$H$8001,MATCH($C198,⑤減算マスタCSV!$F$2:$F$8001,0)),1))</f>
        <v/>
      </c>
      <c r="K198" s="17" t="str">
        <f aca="false">IF($C198="","",MAX(1,IFERROR(INDEX(⑥商品照会CSV!$M$2:$M$3001,MATCH($C198,⑥商品照会CSV!$A$2:$A$3001,0)),1)))</f>
        <v/>
      </c>
      <c r="L198" s="40" t="str">
        <f aca="false">IF($C198="","",IFERROR(INDEX(⑥商品照会CSV!$Q$2:$Q$3001,MATCH($C198,⑥商品照会CSV!$A$2:$A$3001,0)),0))</f>
        <v/>
      </c>
      <c r="M198" s="40" t="str">
        <f aca="false">IF($C198="","",N($L198)*N($K198))</f>
        <v/>
      </c>
      <c r="N198" s="17" t="str">
        <f aca="false">IF($C198="","",MAX(1,IFERROR(INDEX(⑥商品照会CSV!$AK$2:$AK$3001,MATCH($C198,⑥商品照会CSV!$A$2:$A$3001,0)),1)))</f>
        <v/>
      </c>
      <c r="O198" s="12" t="str">
        <f aca="false">IF($C198="","",IFERROR(IF(INDEX(⑥商品照会CSV!$AN$2:$AN$3001,MATCH($C198,⑥商品照会CSV!$A$2:$A$3001,0))=1,"バラ",IF(INDEX(⑥商品照会CSV!$AM$2:$AM$3001,MATCH($C198,⑥商品照会CSV!$A$2:$A$3001,0))=1,"中間包装","ケース")),"ケース"))</f>
        <v/>
      </c>
      <c r="P198" s="18"/>
      <c r="Q198" s="14"/>
      <c r="R198" s="17" t="str">
        <f aca="false">IF($C198="","",N($Q198)*N($K198))</f>
        <v/>
      </c>
    </row>
    <row r="199" customFormat="false" ht="15" hidden="false" customHeight="false" outlineLevel="0" collapsed="false">
      <c r="B199" s="12" t="n">
        <v>194</v>
      </c>
      <c r="C199" s="36" t="str">
        <f aca="false">IF(①在庫CSV_発注日!$M195="","",①在庫CSV_発注日!$M195&amp;"")</f>
        <v/>
      </c>
      <c r="D199" s="12" t="str">
        <f aca="false">IF($C199="","",①在庫CSV_発注日!$N195)</f>
        <v/>
      </c>
      <c r="E199" s="12" t="str">
        <f aca="false">IF($C199="","",①在庫CSV_発注日!$H195)</f>
        <v/>
      </c>
      <c r="F199" s="12" t="str">
        <f aca="false">IF($C199="","",①在庫CSV_発注日!$L195)</f>
        <v/>
      </c>
      <c r="G199" s="18"/>
      <c r="H199" s="17" t="str">
        <f aca="false">IF($C199="","",N(①在庫CSV_発注日!$Z195))</f>
        <v/>
      </c>
      <c r="I199" s="37" t="str">
        <f aca="false">IF($C199="","",SUMIFS(⑤減算マスタCSV!$L$2:$L$8001,⑤減算マスタCSV!$F$2:$F$8001,$C199,⑤減算マスタCSV!$K$2:$K$8001,1))</f>
        <v/>
      </c>
      <c r="J199" s="17" t="str">
        <f aca="false">IF($C199="","",IFERROR(INDEX(⑤減算マスタCSV!$H$2:$H$8001,MATCH($C199,⑤減算マスタCSV!$F$2:$F$8001,0)),1))</f>
        <v/>
      </c>
      <c r="K199" s="17" t="str">
        <f aca="false">IF($C199="","",MAX(1,IFERROR(INDEX(⑥商品照会CSV!$M$2:$M$3001,MATCH($C199,⑥商品照会CSV!$A$2:$A$3001,0)),1)))</f>
        <v/>
      </c>
      <c r="L199" s="40" t="str">
        <f aca="false">IF($C199="","",IFERROR(INDEX(⑥商品照会CSV!$Q$2:$Q$3001,MATCH($C199,⑥商品照会CSV!$A$2:$A$3001,0)),0))</f>
        <v/>
      </c>
      <c r="M199" s="40" t="str">
        <f aca="false">IF($C199="","",N($L199)*N($K199))</f>
        <v/>
      </c>
      <c r="N199" s="17" t="str">
        <f aca="false">IF($C199="","",MAX(1,IFERROR(INDEX(⑥商品照会CSV!$AK$2:$AK$3001,MATCH($C199,⑥商品照会CSV!$A$2:$A$3001,0)),1)))</f>
        <v/>
      </c>
      <c r="O199" s="12" t="str">
        <f aca="false">IF($C199="","",IFERROR(IF(INDEX(⑥商品照会CSV!$AN$2:$AN$3001,MATCH($C199,⑥商品照会CSV!$A$2:$A$3001,0))=1,"バラ",IF(INDEX(⑥商品照会CSV!$AM$2:$AM$3001,MATCH($C199,⑥商品照会CSV!$A$2:$A$3001,0))=1,"中間包装","ケース")),"ケース"))</f>
        <v/>
      </c>
      <c r="P199" s="18"/>
      <c r="Q199" s="14"/>
      <c r="R199" s="17" t="str">
        <f aca="false">IF($C199="","",N($Q199)*N($K199))</f>
        <v/>
      </c>
    </row>
    <row r="200" customFormat="false" ht="15" hidden="false" customHeight="false" outlineLevel="0" collapsed="false">
      <c r="B200" s="12" t="n">
        <v>195</v>
      </c>
      <c r="C200" s="36" t="str">
        <f aca="false">IF(①在庫CSV_発注日!$M196="","",①在庫CSV_発注日!$M196&amp;"")</f>
        <v/>
      </c>
      <c r="D200" s="12" t="str">
        <f aca="false">IF($C200="","",①在庫CSV_発注日!$N196)</f>
        <v/>
      </c>
      <c r="E200" s="12" t="str">
        <f aca="false">IF($C200="","",①在庫CSV_発注日!$H196)</f>
        <v/>
      </c>
      <c r="F200" s="12" t="str">
        <f aca="false">IF($C200="","",①在庫CSV_発注日!$L196)</f>
        <v/>
      </c>
      <c r="G200" s="18"/>
      <c r="H200" s="17" t="str">
        <f aca="false">IF($C200="","",N(①在庫CSV_発注日!$Z196))</f>
        <v/>
      </c>
      <c r="I200" s="37" t="str">
        <f aca="false">IF($C200="","",SUMIFS(⑤減算マスタCSV!$L$2:$L$8001,⑤減算マスタCSV!$F$2:$F$8001,$C200,⑤減算マスタCSV!$K$2:$K$8001,1))</f>
        <v/>
      </c>
      <c r="J200" s="17" t="str">
        <f aca="false">IF($C200="","",IFERROR(INDEX(⑤減算マスタCSV!$H$2:$H$8001,MATCH($C200,⑤減算マスタCSV!$F$2:$F$8001,0)),1))</f>
        <v/>
      </c>
      <c r="K200" s="17" t="str">
        <f aca="false">IF($C200="","",MAX(1,IFERROR(INDEX(⑥商品照会CSV!$M$2:$M$3001,MATCH($C200,⑥商品照会CSV!$A$2:$A$3001,0)),1)))</f>
        <v/>
      </c>
      <c r="L200" s="40" t="str">
        <f aca="false">IF($C200="","",IFERROR(INDEX(⑥商品照会CSV!$Q$2:$Q$3001,MATCH($C200,⑥商品照会CSV!$A$2:$A$3001,0)),0))</f>
        <v/>
      </c>
      <c r="M200" s="40" t="str">
        <f aca="false">IF($C200="","",N($L200)*N($K200))</f>
        <v/>
      </c>
      <c r="N200" s="17" t="str">
        <f aca="false">IF($C200="","",MAX(1,IFERROR(INDEX(⑥商品照会CSV!$AK$2:$AK$3001,MATCH($C200,⑥商品照会CSV!$A$2:$A$3001,0)),1)))</f>
        <v/>
      </c>
      <c r="O200" s="12" t="str">
        <f aca="false">IF($C200="","",IFERROR(IF(INDEX(⑥商品照会CSV!$AN$2:$AN$3001,MATCH($C200,⑥商品照会CSV!$A$2:$A$3001,0))=1,"バラ",IF(INDEX(⑥商品照会CSV!$AM$2:$AM$3001,MATCH($C200,⑥商品照会CSV!$A$2:$A$3001,0))=1,"中間包装","ケース")),"ケース"))</f>
        <v/>
      </c>
      <c r="P200" s="18"/>
      <c r="Q200" s="14"/>
      <c r="R200" s="17" t="str">
        <f aca="false">IF($C200="","",N($Q200)*N($K200))</f>
        <v/>
      </c>
    </row>
    <row r="201" customFormat="false" ht="15" hidden="false" customHeight="false" outlineLevel="0" collapsed="false">
      <c r="B201" s="12" t="n">
        <v>196</v>
      </c>
      <c r="C201" s="36" t="str">
        <f aca="false">IF(①在庫CSV_発注日!$M197="","",①在庫CSV_発注日!$M197&amp;"")</f>
        <v/>
      </c>
      <c r="D201" s="12" t="str">
        <f aca="false">IF($C201="","",①在庫CSV_発注日!$N197)</f>
        <v/>
      </c>
      <c r="E201" s="12" t="str">
        <f aca="false">IF($C201="","",①在庫CSV_発注日!$H197)</f>
        <v/>
      </c>
      <c r="F201" s="12" t="str">
        <f aca="false">IF($C201="","",①在庫CSV_発注日!$L197)</f>
        <v/>
      </c>
      <c r="G201" s="18"/>
      <c r="H201" s="17" t="str">
        <f aca="false">IF($C201="","",N(①在庫CSV_発注日!$Z197))</f>
        <v/>
      </c>
      <c r="I201" s="37" t="str">
        <f aca="false">IF($C201="","",SUMIFS(⑤減算マスタCSV!$L$2:$L$8001,⑤減算マスタCSV!$F$2:$F$8001,$C201,⑤減算マスタCSV!$K$2:$K$8001,1))</f>
        <v/>
      </c>
      <c r="J201" s="17" t="str">
        <f aca="false">IF($C201="","",IFERROR(INDEX(⑤減算マスタCSV!$H$2:$H$8001,MATCH($C201,⑤減算マスタCSV!$F$2:$F$8001,0)),1))</f>
        <v/>
      </c>
      <c r="K201" s="17" t="str">
        <f aca="false">IF($C201="","",MAX(1,IFERROR(INDEX(⑥商品照会CSV!$M$2:$M$3001,MATCH($C201,⑥商品照会CSV!$A$2:$A$3001,0)),1)))</f>
        <v/>
      </c>
      <c r="L201" s="40" t="str">
        <f aca="false">IF($C201="","",IFERROR(INDEX(⑥商品照会CSV!$Q$2:$Q$3001,MATCH($C201,⑥商品照会CSV!$A$2:$A$3001,0)),0))</f>
        <v/>
      </c>
      <c r="M201" s="40" t="str">
        <f aca="false">IF($C201="","",N($L201)*N($K201))</f>
        <v/>
      </c>
      <c r="N201" s="17" t="str">
        <f aca="false">IF($C201="","",MAX(1,IFERROR(INDEX(⑥商品照会CSV!$AK$2:$AK$3001,MATCH($C201,⑥商品照会CSV!$A$2:$A$3001,0)),1)))</f>
        <v/>
      </c>
      <c r="O201" s="12" t="str">
        <f aca="false">IF($C201="","",IFERROR(IF(INDEX(⑥商品照会CSV!$AN$2:$AN$3001,MATCH($C201,⑥商品照会CSV!$A$2:$A$3001,0))=1,"バラ",IF(INDEX(⑥商品照会CSV!$AM$2:$AM$3001,MATCH($C201,⑥商品照会CSV!$A$2:$A$3001,0))=1,"中間包装","ケース")),"ケース"))</f>
        <v/>
      </c>
      <c r="P201" s="18"/>
      <c r="Q201" s="14"/>
      <c r="R201" s="17" t="str">
        <f aca="false">IF($C201="","",N($Q201)*N($K201))</f>
        <v/>
      </c>
    </row>
    <row r="202" customFormat="false" ht="15" hidden="false" customHeight="false" outlineLevel="0" collapsed="false">
      <c r="B202" s="12" t="n">
        <v>197</v>
      </c>
      <c r="C202" s="36" t="str">
        <f aca="false">IF(①在庫CSV_発注日!$M198="","",①在庫CSV_発注日!$M198&amp;"")</f>
        <v/>
      </c>
      <c r="D202" s="12" t="str">
        <f aca="false">IF($C202="","",①在庫CSV_発注日!$N198)</f>
        <v/>
      </c>
      <c r="E202" s="12" t="str">
        <f aca="false">IF($C202="","",①在庫CSV_発注日!$H198)</f>
        <v/>
      </c>
      <c r="F202" s="12" t="str">
        <f aca="false">IF($C202="","",①在庫CSV_発注日!$L198)</f>
        <v/>
      </c>
      <c r="G202" s="18"/>
      <c r="H202" s="17" t="str">
        <f aca="false">IF($C202="","",N(①在庫CSV_発注日!$Z198))</f>
        <v/>
      </c>
      <c r="I202" s="37" t="str">
        <f aca="false">IF($C202="","",SUMIFS(⑤減算マスタCSV!$L$2:$L$8001,⑤減算マスタCSV!$F$2:$F$8001,$C202,⑤減算マスタCSV!$K$2:$K$8001,1))</f>
        <v/>
      </c>
      <c r="J202" s="17" t="str">
        <f aca="false">IF($C202="","",IFERROR(INDEX(⑤減算マスタCSV!$H$2:$H$8001,MATCH($C202,⑤減算マスタCSV!$F$2:$F$8001,0)),1))</f>
        <v/>
      </c>
      <c r="K202" s="17" t="str">
        <f aca="false">IF($C202="","",MAX(1,IFERROR(INDEX(⑥商品照会CSV!$M$2:$M$3001,MATCH($C202,⑥商品照会CSV!$A$2:$A$3001,0)),1)))</f>
        <v/>
      </c>
      <c r="L202" s="40" t="str">
        <f aca="false">IF($C202="","",IFERROR(INDEX(⑥商品照会CSV!$Q$2:$Q$3001,MATCH($C202,⑥商品照会CSV!$A$2:$A$3001,0)),0))</f>
        <v/>
      </c>
      <c r="M202" s="40" t="str">
        <f aca="false">IF($C202="","",N($L202)*N($K202))</f>
        <v/>
      </c>
      <c r="N202" s="17" t="str">
        <f aca="false">IF($C202="","",MAX(1,IFERROR(INDEX(⑥商品照会CSV!$AK$2:$AK$3001,MATCH($C202,⑥商品照会CSV!$A$2:$A$3001,0)),1)))</f>
        <v/>
      </c>
      <c r="O202" s="12" t="str">
        <f aca="false">IF($C202="","",IFERROR(IF(INDEX(⑥商品照会CSV!$AN$2:$AN$3001,MATCH($C202,⑥商品照会CSV!$A$2:$A$3001,0))=1,"バラ",IF(INDEX(⑥商品照会CSV!$AM$2:$AM$3001,MATCH($C202,⑥商品照会CSV!$A$2:$A$3001,0))=1,"中間包装","ケース")),"ケース"))</f>
        <v/>
      </c>
      <c r="P202" s="18"/>
      <c r="Q202" s="14"/>
      <c r="R202" s="17" t="str">
        <f aca="false">IF($C202="","",N($Q202)*N($K202))</f>
        <v/>
      </c>
    </row>
    <row r="203" customFormat="false" ht="15" hidden="false" customHeight="false" outlineLevel="0" collapsed="false">
      <c r="B203" s="12" t="n">
        <v>198</v>
      </c>
      <c r="C203" s="36" t="str">
        <f aca="false">IF(①在庫CSV_発注日!$M199="","",①在庫CSV_発注日!$M199&amp;"")</f>
        <v/>
      </c>
      <c r="D203" s="12" t="str">
        <f aca="false">IF($C203="","",①在庫CSV_発注日!$N199)</f>
        <v/>
      </c>
      <c r="E203" s="12" t="str">
        <f aca="false">IF($C203="","",①在庫CSV_発注日!$H199)</f>
        <v/>
      </c>
      <c r="F203" s="12" t="str">
        <f aca="false">IF($C203="","",①在庫CSV_発注日!$L199)</f>
        <v/>
      </c>
      <c r="G203" s="18"/>
      <c r="H203" s="17" t="str">
        <f aca="false">IF($C203="","",N(①在庫CSV_発注日!$Z199))</f>
        <v/>
      </c>
      <c r="I203" s="37" t="str">
        <f aca="false">IF($C203="","",SUMIFS(⑤減算マスタCSV!$L$2:$L$8001,⑤減算マスタCSV!$F$2:$F$8001,$C203,⑤減算マスタCSV!$K$2:$K$8001,1))</f>
        <v/>
      </c>
      <c r="J203" s="17" t="str">
        <f aca="false">IF($C203="","",IFERROR(INDEX(⑤減算マスタCSV!$H$2:$H$8001,MATCH($C203,⑤減算マスタCSV!$F$2:$F$8001,0)),1))</f>
        <v/>
      </c>
      <c r="K203" s="17" t="str">
        <f aca="false">IF($C203="","",MAX(1,IFERROR(INDEX(⑥商品照会CSV!$M$2:$M$3001,MATCH($C203,⑥商品照会CSV!$A$2:$A$3001,0)),1)))</f>
        <v/>
      </c>
      <c r="L203" s="40" t="str">
        <f aca="false">IF($C203="","",IFERROR(INDEX(⑥商品照会CSV!$Q$2:$Q$3001,MATCH($C203,⑥商品照会CSV!$A$2:$A$3001,0)),0))</f>
        <v/>
      </c>
      <c r="M203" s="40" t="str">
        <f aca="false">IF($C203="","",N($L203)*N($K203))</f>
        <v/>
      </c>
      <c r="N203" s="17" t="str">
        <f aca="false">IF($C203="","",MAX(1,IFERROR(INDEX(⑥商品照会CSV!$AK$2:$AK$3001,MATCH($C203,⑥商品照会CSV!$A$2:$A$3001,0)),1)))</f>
        <v/>
      </c>
      <c r="O203" s="12" t="str">
        <f aca="false">IF($C203="","",IFERROR(IF(INDEX(⑥商品照会CSV!$AN$2:$AN$3001,MATCH($C203,⑥商品照会CSV!$A$2:$A$3001,0))=1,"バラ",IF(INDEX(⑥商品照会CSV!$AM$2:$AM$3001,MATCH($C203,⑥商品照会CSV!$A$2:$A$3001,0))=1,"中間包装","ケース")),"ケース"))</f>
        <v/>
      </c>
      <c r="P203" s="18"/>
      <c r="Q203" s="14"/>
      <c r="R203" s="17" t="str">
        <f aca="false">IF($C203="","",N($Q203)*N($K203))</f>
        <v/>
      </c>
    </row>
    <row r="204" customFormat="false" ht="15" hidden="false" customHeight="false" outlineLevel="0" collapsed="false">
      <c r="B204" s="12" t="n">
        <v>199</v>
      </c>
      <c r="C204" s="36" t="str">
        <f aca="false">IF(①在庫CSV_発注日!$M200="","",①在庫CSV_発注日!$M200&amp;"")</f>
        <v/>
      </c>
      <c r="D204" s="12" t="str">
        <f aca="false">IF($C204="","",①在庫CSV_発注日!$N200)</f>
        <v/>
      </c>
      <c r="E204" s="12" t="str">
        <f aca="false">IF($C204="","",①在庫CSV_発注日!$H200)</f>
        <v/>
      </c>
      <c r="F204" s="12" t="str">
        <f aca="false">IF($C204="","",①在庫CSV_発注日!$L200)</f>
        <v/>
      </c>
      <c r="G204" s="18"/>
      <c r="H204" s="17" t="str">
        <f aca="false">IF($C204="","",N(①在庫CSV_発注日!$Z200))</f>
        <v/>
      </c>
      <c r="I204" s="37" t="str">
        <f aca="false">IF($C204="","",SUMIFS(⑤減算マスタCSV!$L$2:$L$8001,⑤減算マスタCSV!$F$2:$F$8001,$C204,⑤減算マスタCSV!$K$2:$K$8001,1))</f>
        <v/>
      </c>
      <c r="J204" s="17" t="str">
        <f aca="false">IF($C204="","",IFERROR(INDEX(⑤減算マスタCSV!$H$2:$H$8001,MATCH($C204,⑤減算マスタCSV!$F$2:$F$8001,0)),1))</f>
        <v/>
      </c>
      <c r="K204" s="17" t="str">
        <f aca="false">IF($C204="","",MAX(1,IFERROR(INDEX(⑥商品照会CSV!$M$2:$M$3001,MATCH($C204,⑥商品照会CSV!$A$2:$A$3001,0)),1)))</f>
        <v/>
      </c>
      <c r="L204" s="40" t="str">
        <f aca="false">IF($C204="","",IFERROR(INDEX(⑥商品照会CSV!$Q$2:$Q$3001,MATCH($C204,⑥商品照会CSV!$A$2:$A$3001,0)),0))</f>
        <v/>
      </c>
      <c r="M204" s="40" t="str">
        <f aca="false">IF($C204="","",N($L204)*N($K204))</f>
        <v/>
      </c>
      <c r="N204" s="17" t="str">
        <f aca="false">IF($C204="","",MAX(1,IFERROR(INDEX(⑥商品照会CSV!$AK$2:$AK$3001,MATCH($C204,⑥商品照会CSV!$A$2:$A$3001,0)),1)))</f>
        <v/>
      </c>
      <c r="O204" s="12" t="str">
        <f aca="false">IF($C204="","",IFERROR(IF(INDEX(⑥商品照会CSV!$AN$2:$AN$3001,MATCH($C204,⑥商品照会CSV!$A$2:$A$3001,0))=1,"バラ",IF(INDEX(⑥商品照会CSV!$AM$2:$AM$3001,MATCH($C204,⑥商品照会CSV!$A$2:$A$3001,0))=1,"中間包装","ケース")),"ケース"))</f>
        <v/>
      </c>
      <c r="P204" s="18"/>
      <c r="Q204" s="14"/>
      <c r="R204" s="17" t="str">
        <f aca="false">IF($C204="","",N($Q204)*N($K204))</f>
        <v/>
      </c>
    </row>
    <row r="205" customFormat="false" ht="15" hidden="false" customHeight="false" outlineLevel="0" collapsed="false">
      <c r="B205" s="12" t="n">
        <v>200</v>
      </c>
      <c r="C205" s="36" t="str">
        <f aca="false">IF(①在庫CSV_発注日!$M201="","",①在庫CSV_発注日!$M201&amp;"")</f>
        <v/>
      </c>
      <c r="D205" s="12" t="str">
        <f aca="false">IF($C205="","",①在庫CSV_発注日!$N201)</f>
        <v/>
      </c>
      <c r="E205" s="12" t="str">
        <f aca="false">IF($C205="","",①在庫CSV_発注日!$H201)</f>
        <v/>
      </c>
      <c r="F205" s="12" t="str">
        <f aca="false">IF($C205="","",①在庫CSV_発注日!$L201)</f>
        <v/>
      </c>
      <c r="G205" s="18"/>
      <c r="H205" s="17" t="str">
        <f aca="false">IF($C205="","",N(①在庫CSV_発注日!$Z201))</f>
        <v/>
      </c>
      <c r="I205" s="37" t="str">
        <f aca="false">IF($C205="","",SUMIFS(⑤減算マスタCSV!$L$2:$L$8001,⑤減算マスタCSV!$F$2:$F$8001,$C205,⑤減算マスタCSV!$K$2:$K$8001,1))</f>
        <v/>
      </c>
      <c r="J205" s="17" t="str">
        <f aca="false">IF($C205="","",IFERROR(INDEX(⑤減算マスタCSV!$H$2:$H$8001,MATCH($C205,⑤減算マスタCSV!$F$2:$F$8001,0)),1))</f>
        <v/>
      </c>
      <c r="K205" s="17" t="str">
        <f aca="false">IF($C205="","",MAX(1,IFERROR(INDEX(⑥商品照会CSV!$M$2:$M$3001,MATCH($C205,⑥商品照会CSV!$A$2:$A$3001,0)),1)))</f>
        <v/>
      </c>
      <c r="L205" s="40" t="str">
        <f aca="false">IF($C205="","",IFERROR(INDEX(⑥商品照会CSV!$Q$2:$Q$3001,MATCH($C205,⑥商品照会CSV!$A$2:$A$3001,0)),0))</f>
        <v/>
      </c>
      <c r="M205" s="40" t="str">
        <f aca="false">IF($C205="","",N($L205)*N($K205))</f>
        <v/>
      </c>
      <c r="N205" s="17" t="str">
        <f aca="false">IF($C205="","",MAX(1,IFERROR(INDEX(⑥商品照会CSV!$AK$2:$AK$3001,MATCH($C205,⑥商品照会CSV!$A$2:$A$3001,0)),1)))</f>
        <v/>
      </c>
      <c r="O205" s="12" t="str">
        <f aca="false">IF($C205="","",IFERROR(IF(INDEX(⑥商品照会CSV!$AN$2:$AN$3001,MATCH($C205,⑥商品照会CSV!$A$2:$A$3001,0))=1,"バラ",IF(INDEX(⑥商品照会CSV!$AM$2:$AM$3001,MATCH($C205,⑥商品照会CSV!$A$2:$A$3001,0))=1,"中間包装","ケース")),"ケース"))</f>
        <v/>
      </c>
      <c r="P205" s="18"/>
      <c r="Q205" s="14"/>
      <c r="R205" s="17" t="str">
        <f aca="false">IF($C205="","",N($Q205)*N($K205))</f>
        <v/>
      </c>
    </row>
    <row r="206" customFormat="false" ht="15" hidden="false" customHeight="false" outlineLevel="0" collapsed="false">
      <c r="B206" s="12" t="n">
        <v>201</v>
      </c>
      <c r="C206" s="36" t="str">
        <f aca="false">IF(①在庫CSV_発注日!$M202="","",①在庫CSV_発注日!$M202&amp;"")</f>
        <v/>
      </c>
      <c r="D206" s="12" t="str">
        <f aca="false">IF($C206="","",①在庫CSV_発注日!$N202)</f>
        <v/>
      </c>
      <c r="E206" s="12" t="str">
        <f aca="false">IF($C206="","",①在庫CSV_発注日!$H202)</f>
        <v/>
      </c>
      <c r="F206" s="12" t="str">
        <f aca="false">IF($C206="","",①在庫CSV_発注日!$L202)</f>
        <v/>
      </c>
      <c r="G206" s="18"/>
      <c r="H206" s="17" t="str">
        <f aca="false">IF($C206="","",N(①在庫CSV_発注日!$Z202))</f>
        <v/>
      </c>
      <c r="I206" s="37" t="str">
        <f aca="false">IF($C206="","",SUMIFS(⑤減算マスタCSV!$L$2:$L$8001,⑤減算マスタCSV!$F$2:$F$8001,$C206,⑤減算マスタCSV!$K$2:$K$8001,1))</f>
        <v/>
      </c>
      <c r="J206" s="17" t="str">
        <f aca="false">IF($C206="","",IFERROR(INDEX(⑤減算マスタCSV!$H$2:$H$8001,MATCH($C206,⑤減算マスタCSV!$F$2:$F$8001,0)),1))</f>
        <v/>
      </c>
      <c r="K206" s="17" t="str">
        <f aca="false">IF($C206="","",MAX(1,IFERROR(INDEX(⑥商品照会CSV!$M$2:$M$3001,MATCH($C206,⑥商品照会CSV!$A$2:$A$3001,0)),1)))</f>
        <v/>
      </c>
      <c r="L206" s="40" t="str">
        <f aca="false">IF($C206="","",IFERROR(INDEX(⑥商品照会CSV!$Q$2:$Q$3001,MATCH($C206,⑥商品照会CSV!$A$2:$A$3001,0)),0))</f>
        <v/>
      </c>
      <c r="M206" s="40" t="str">
        <f aca="false">IF($C206="","",N($L206)*N($K206))</f>
        <v/>
      </c>
      <c r="N206" s="17" t="str">
        <f aca="false">IF($C206="","",MAX(1,IFERROR(INDEX(⑥商品照会CSV!$AK$2:$AK$3001,MATCH($C206,⑥商品照会CSV!$A$2:$A$3001,0)),1)))</f>
        <v/>
      </c>
      <c r="O206" s="12" t="str">
        <f aca="false">IF($C206="","",IFERROR(IF(INDEX(⑥商品照会CSV!$AN$2:$AN$3001,MATCH($C206,⑥商品照会CSV!$A$2:$A$3001,0))=1,"バラ",IF(INDEX(⑥商品照会CSV!$AM$2:$AM$3001,MATCH($C206,⑥商品照会CSV!$A$2:$A$3001,0))=1,"中間包装","ケース")),"ケース"))</f>
        <v/>
      </c>
      <c r="P206" s="18"/>
      <c r="Q206" s="14"/>
      <c r="R206" s="17" t="str">
        <f aca="false">IF($C206="","",N($Q206)*N($K206))</f>
        <v/>
      </c>
    </row>
    <row r="207" customFormat="false" ht="15" hidden="false" customHeight="false" outlineLevel="0" collapsed="false">
      <c r="B207" s="12" t="n">
        <v>202</v>
      </c>
      <c r="C207" s="36" t="str">
        <f aca="false">IF(①在庫CSV_発注日!$M203="","",①在庫CSV_発注日!$M203&amp;"")</f>
        <v/>
      </c>
      <c r="D207" s="12" t="str">
        <f aca="false">IF($C207="","",①在庫CSV_発注日!$N203)</f>
        <v/>
      </c>
      <c r="E207" s="12" t="str">
        <f aca="false">IF($C207="","",①在庫CSV_発注日!$H203)</f>
        <v/>
      </c>
      <c r="F207" s="12" t="str">
        <f aca="false">IF($C207="","",①在庫CSV_発注日!$L203)</f>
        <v/>
      </c>
      <c r="G207" s="18"/>
      <c r="H207" s="17" t="str">
        <f aca="false">IF($C207="","",N(①在庫CSV_発注日!$Z203))</f>
        <v/>
      </c>
      <c r="I207" s="37" t="str">
        <f aca="false">IF($C207="","",SUMIFS(⑤減算マスタCSV!$L$2:$L$8001,⑤減算マスタCSV!$F$2:$F$8001,$C207,⑤減算マスタCSV!$K$2:$K$8001,1))</f>
        <v/>
      </c>
      <c r="J207" s="17" t="str">
        <f aca="false">IF($C207="","",IFERROR(INDEX(⑤減算マスタCSV!$H$2:$H$8001,MATCH($C207,⑤減算マスタCSV!$F$2:$F$8001,0)),1))</f>
        <v/>
      </c>
      <c r="K207" s="17" t="str">
        <f aca="false">IF($C207="","",MAX(1,IFERROR(INDEX(⑥商品照会CSV!$M$2:$M$3001,MATCH($C207,⑥商品照会CSV!$A$2:$A$3001,0)),1)))</f>
        <v/>
      </c>
      <c r="L207" s="40" t="str">
        <f aca="false">IF($C207="","",IFERROR(INDEX(⑥商品照会CSV!$Q$2:$Q$3001,MATCH($C207,⑥商品照会CSV!$A$2:$A$3001,0)),0))</f>
        <v/>
      </c>
      <c r="M207" s="40" t="str">
        <f aca="false">IF($C207="","",N($L207)*N($K207))</f>
        <v/>
      </c>
      <c r="N207" s="17" t="str">
        <f aca="false">IF($C207="","",MAX(1,IFERROR(INDEX(⑥商品照会CSV!$AK$2:$AK$3001,MATCH($C207,⑥商品照会CSV!$A$2:$A$3001,0)),1)))</f>
        <v/>
      </c>
      <c r="O207" s="12" t="str">
        <f aca="false">IF($C207="","",IFERROR(IF(INDEX(⑥商品照会CSV!$AN$2:$AN$3001,MATCH($C207,⑥商品照会CSV!$A$2:$A$3001,0))=1,"バラ",IF(INDEX(⑥商品照会CSV!$AM$2:$AM$3001,MATCH($C207,⑥商品照会CSV!$A$2:$A$3001,0))=1,"中間包装","ケース")),"ケース"))</f>
        <v/>
      </c>
      <c r="P207" s="18"/>
      <c r="Q207" s="14"/>
      <c r="R207" s="17" t="str">
        <f aca="false">IF($C207="","",N($Q207)*N($K207))</f>
        <v/>
      </c>
    </row>
    <row r="208" customFormat="false" ht="15" hidden="false" customHeight="false" outlineLevel="0" collapsed="false">
      <c r="B208" s="12" t="n">
        <v>203</v>
      </c>
      <c r="C208" s="36" t="str">
        <f aca="false">IF(①在庫CSV_発注日!$M204="","",①在庫CSV_発注日!$M204&amp;"")</f>
        <v/>
      </c>
      <c r="D208" s="12" t="str">
        <f aca="false">IF($C208="","",①在庫CSV_発注日!$N204)</f>
        <v/>
      </c>
      <c r="E208" s="12" t="str">
        <f aca="false">IF($C208="","",①在庫CSV_発注日!$H204)</f>
        <v/>
      </c>
      <c r="F208" s="12" t="str">
        <f aca="false">IF($C208="","",①在庫CSV_発注日!$L204)</f>
        <v/>
      </c>
      <c r="G208" s="18"/>
      <c r="H208" s="17" t="str">
        <f aca="false">IF($C208="","",N(①在庫CSV_発注日!$Z204))</f>
        <v/>
      </c>
      <c r="I208" s="37" t="str">
        <f aca="false">IF($C208="","",SUMIFS(⑤減算マスタCSV!$L$2:$L$8001,⑤減算マスタCSV!$F$2:$F$8001,$C208,⑤減算マスタCSV!$K$2:$K$8001,1))</f>
        <v/>
      </c>
      <c r="J208" s="17" t="str">
        <f aca="false">IF($C208="","",IFERROR(INDEX(⑤減算マスタCSV!$H$2:$H$8001,MATCH($C208,⑤減算マスタCSV!$F$2:$F$8001,0)),1))</f>
        <v/>
      </c>
      <c r="K208" s="17" t="str">
        <f aca="false">IF($C208="","",MAX(1,IFERROR(INDEX(⑥商品照会CSV!$M$2:$M$3001,MATCH($C208,⑥商品照会CSV!$A$2:$A$3001,0)),1)))</f>
        <v/>
      </c>
      <c r="L208" s="40" t="str">
        <f aca="false">IF($C208="","",IFERROR(INDEX(⑥商品照会CSV!$Q$2:$Q$3001,MATCH($C208,⑥商品照会CSV!$A$2:$A$3001,0)),0))</f>
        <v/>
      </c>
      <c r="M208" s="40" t="str">
        <f aca="false">IF($C208="","",N($L208)*N($K208))</f>
        <v/>
      </c>
      <c r="N208" s="17" t="str">
        <f aca="false">IF($C208="","",MAX(1,IFERROR(INDEX(⑥商品照会CSV!$AK$2:$AK$3001,MATCH($C208,⑥商品照会CSV!$A$2:$A$3001,0)),1)))</f>
        <v/>
      </c>
      <c r="O208" s="12" t="str">
        <f aca="false">IF($C208="","",IFERROR(IF(INDEX(⑥商品照会CSV!$AN$2:$AN$3001,MATCH($C208,⑥商品照会CSV!$A$2:$A$3001,0))=1,"バラ",IF(INDEX(⑥商品照会CSV!$AM$2:$AM$3001,MATCH($C208,⑥商品照会CSV!$A$2:$A$3001,0))=1,"中間包装","ケース")),"ケース"))</f>
        <v/>
      </c>
      <c r="P208" s="18"/>
      <c r="Q208" s="14"/>
      <c r="R208" s="17" t="str">
        <f aca="false">IF($C208="","",N($Q208)*N($K208))</f>
        <v/>
      </c>
    </row>
    <row r="209" customFormat="false" ht="15" hidden="false" customHeight="false" outlineLevel="0" collapsed="false">
      <c r="B209" s="12" t="n">
        <v>204</v>
      </c>
      <c r="C209" s="36" t="str">
        <f aca="false">IF(①在庫CSV_発注日!$M205="","",①在庫CSV_発注日!$M205&amp;"")</f>
        <v/>
      </c>
      <c r="D209" s="12" t="str">
        <f aca="false">IF($C209="","",①在庫CSV_発注日!$N205)</f>
        <v/>
      </c>
      <c r="E209" s="12" t="str">
        <f aca="false">IF($C209="","",①在庫CSV_発注日!$H205)</f>
        <v/>
      </c>
      <c r="F209" s="12" t="str">
        <f aca="false">IF($C209="","",①在庫CSV_発注日!$L205)</f>
        <v/>
      </c>
      <c r="G209" s="18"/>
      <c r="H209" s="17" t="str">
        <f aca="false">IF($C209="","",N(①在庫CSV_発注日!$Z205))</f>
        <v/>
      </c>
      <c r="I209" s="37" t="str">
        <f aca="false">IF($C209="","",SUMIFS(⑤減算マスタCSV!$L$2:$L$8001,⑤減算マスタCSV!$F$2:$F$8001,$C209,⑤減算マスタCSV!$K$2:$K$8001,1))</f>
        <v/>
      </c>
      <c r="J209" s="17" t="str">
        <f aca="false">IF($C209="","",IFERROR(INDEX(⑤減算マスタCSV!$H$2:$H$8001,MATCH($C209,⑤減算マスタCSV!$F$2:$F$8001,0)),1))</f>
        <v/>
      </c>
      <c r="K209" s="17" t="str">
        <f aca="false">IF($C209="","",MAX(1,IFERROR(INDEX(⑥商品照会CSV!$M$2:$M$3001,MATCH($C209,⑥商品照会CSV!$A$2:$A$3001,0)),1)))</f>
        <v/>
      </c>
      <c r="L209" s="40" t="str">
        <f aca="false">IF($C209="","",IFERROR(INDEX(⑥商品照会CSV!$Q$2:$Q$3001,MATCH($C209,⑥商品照会CSV!$A$2:$A$3001,0)),0))</f>
        <v/>
      </c>
      <c r="M209" s="40" t="str">
        <f aca="false">IF($C209="","",N($L209)*N($K209))</f>
        <v/>
      </c>
      <c r="N209" s="17" t="str">
        <f aca="false">IF($C209="","",MAX(1,IFERROR(INDEX(⑥商品照会CSV!$AK$2:$AK$3001,MATCH($C209,⑥商品照会CSV!$A$2:$A$3001,0)),1)))</f>
        <v/>
      </c>
      <c r="O209" s="12" t="str">
        <f aca="false">IF($C209="","",IFERROR(IF(INDEX(⑥商品照会CSV!$AN$2:$AN$3001,MATCH($C209,⑥商品照会CSV!$A$2:$A$3001,0))=1,"バラ",IF(INDEX(⑥商品照会CSV!$AM$2:$AM$3001,MATCH($C209,⑥商品照会CSV!$A$2:$A$3001,0))=1,"中間包装","ケース")),"ケース"))</f>
        <v/>
      </c>
      <c r="P209" s="18"/>
      <c r="Q209" s="14"/>
      <c r="R209" s="17" t="str">
        <f aca="false">IF($C209="","",N($Q209)*N($K209))</f>
        <v/>
      </c>
    </row>
    <row r="210" customFormat="false" ht="15" hidden="false" customHeight="false" outlineLevel="0" collapsed="false">
      <c r="B210" s="12" t="n">
        <v>205</v>
      </c>
      <c r="C210" s="36" t="str">
        <f aca="false">IF(①在庫CSV_発注日!$M206="","",①在庫CSV_発注日!$M206&amp;"")</f>
        <v/>
      </c>
      <c r="D210" s="12" t="str">
        <f aca="false">IF($C210="","",①在庫CSV_発注日!$N206)</f>
        <v/>
      </c>
      <c r="E210" s="12" t="str">
        <f aca="false">IF($C210="","",①在庫CSV_発注日!$H206)</f>
        <v/>
      </c>
      <c r="F210" s="12" t="str">
        <f aca="false">IF($C210="","",①在庫CSV_発注日!$L206)</f>
        <v/>
      </c>
      <c r="G210" s="18"/>
      <c r="H210" s="17" t="str">
        <f aca="false">IF($C210="","",N(①在庫CSV_発注日!$Z206))</f>
        <v/>
      </c>
      <c r="I210" s="37" t="str">
        <f aca="false">IF($C210="","",SUMIFS(⑤減算マスタCSV!$L$2:$L$8001,⑤減算マスタCSV!$F$2:$F$8001,$C210,⑤減算マスタCSV!$K$2:$K$8001,1))</f>
        <v/>
      </c>
      <c r="J210" s="17" t="str">
        <f aca="false">IF($C210="","",IFERROR(INDEX(⑤減算マスタCSV!$H$2:$H$8001,MATCH($C210,⑤減算マスタCSV!$F$2:$F$8001,0)),1))</f>
        <v/>
      </c>
      <c r="K210" s="17" t="str">
        <f aca="false">IF($C210="","",MAX(1,IFERROR(INDEX(⑥商品照会CSV!$M$2:$M$3001,MATCH($C210,⑥商品照会CSV!$A$2:$A$3001,0)),1)))</f>
        <v/>
      </c>
      <c r="L210" s="40" t="str">
        <f aca="false">IF($C210="","",IFERROR(INDEX(⑥商品照会CSV!$Q$2:$Q$3001,MATCH($C210,⑥商品照会CSV!$A$2:$A$3001,0)),0))</f>
        <v/>
      </c>
      <c r="M210" s="40" t="str">
        <f aca="false">IF($C210="","",N($L210)*N($K210))</f>
        <v/>
      </c>
      <c r="N210" s="17" t="str">
        <f aca="false">IF($C210="","",MAX(1,IFERROR(INDEX(⑥商品照会CSV!$AK$2:$AK$3001,MATCH($C210,⑥商品照会CSV!$A$2:$A$3001,0)),1)))</f>
        <v/>
      </c>
      <c r="O210" s="12" t="str">
        <f aca="false">IF($C210="","",IFERROR(IF(INDEX(⑥商品照会CSV!$AN$2:$AN$3001,MATCH($C210,⑥商品照会CSV!$A$2:$A$3001,0))=1,"バラ",IF(INDEX(⑥商品照会CSV!$AM$2:$AM$3001,MATCH($C210,⑥商品照会CSV!$A$2:$A$3001,0))=1,"中間包装","ケース")),"ケース"))</f>
        <v/>
      </c>
      <c r="P210" s="18"/>
      <c r="Q210" s="14"/>
      <c r="R210" s="17" t="str">
        <f aca="false">IF($C210="","",N($Q210)*N($K210))</f>
        <v/>
      </c>
    </row>
    <row r="211" customFormat="false" ht="15" hidden="false" customHeight="false" outlineLevel="0" collapsed="false">
      <c r="B211" s="12" t="n">
        <v>206</v>
      </c>
      <c r="C211" s="36" t="str">
        <f aca="false">IF(①在庫CSV_発注日!$M207="","",①在庫CSV_発注日!$M207&amp;"")</f>
        <v/>
      </c>
      <c r="D211" s="12" t="str">
        <f aca="false">IF($C211="","",①在庫CSV_発注日!$N207)</f>
        <v/>
      </c>
      <c r="E211" s="12" t="str">
        <f aca="false">IF($C211="","",①在庫CSV_発注日!$H207)</f>
        <v/>
      </c>
      <c r="F211" s="12" t="str">
        <f aca="false">IF($C211="","",①在庫CSV_発注日!$L207)</f>
        <v/>
      </c>
      <c r="G211" s="18"/>
      <c r="H211" s="17" t="str">
        <f aca="false">IF($C211="","",N(①在庫CSV_発注日!$Z207))</f>
        <v/>
      </c>
      <c r="I211" s="37" t="str">
        <f aca="false">IF($C211="","",SUMIFS(⑤減算マスタCSV!$L$2:$L$8001,⑤減算マスタCSV!$F$2:$F$8001,$C211,⑤減算マスタCSV!$K$2:$K$8001,1))</f>
        <v/>
      </c>
      <c r="J211" s="17" t="str">
        <f aca="false">IF($C211="","",IFERROR(INDEX(⑤減算マスタCSV!$H$2:$H$8001,MATCH($C211,⑤減算マスタCSV!$F$2:$F$8001,0)),1))</f>
        <v/>
      </c>
      <c r="K211" s="17" t="str">
        <f aca="false">IF($C211="","",MAX(1,IFERROR(INDEX(⑥商品照会CSV!$M$2:$M$3001,MATCH($C211,⑥商品照会CSV!$A$2:$A$3001,0)),1)))</f>
        <v/>
      </c>
      <c r="L211" s="40" t="str">
        <f aca="false">IF($C211="","",IFERROR(INDEX(⑥商品照会CSV!$Q$2:$Q$3001,MATCH($C211,⑥商品照会CSV!$A$2:$A$3001,0)),0))</f>
        <v/>
      </c>
      <c r="M211" s="40" t="str">
        <f aca="false">IF($C211="","",N($L211)*N($K211))</f>
        <v/>
      </c>
      <c r="N211" s="17" t="str">
        <f aca="false">IF($C211="","",MAX(1,IFERROR(INDEX(⑥商品照会CSV!$AK$2:$AK$3001,MATCH($C211,⑥商品照会CSV!$A$2:$A$3001,0)),1)))</f>
        <v/>
      </c>
      <c r="O211" s="12" t="str">
        <f aca="false">IF($C211="","",IFERROR(IF(INDEX(⑥商品照会CSV!$AN$2:$AN$3001,MATCH($C211,⑥商品照会CSV!$A$2:$A$3001,0))=1,"バラ",IF(INDEX(⑥商品照会CSV!$AM$2:$AM$3001,MATCH($C211,⑥商品照会CSV!$A$2:$A$3001,0))=1,"中間包装","ケース")),"ケース"))</f>
        <v/>
      </c>
      <c r="P211" s="18"/>
      <c r="Q211" s="14"/>
      <c r="R211" s="17" t="str">
        <f aca="false">IF($C211="","",N($Q211)*N($K211))</f>
        <v/>
      </c>
    </row>
    <row r="212" customFormat="false" ht="15" hidden="false" customHeight="false" outlineLevel="0" collapsed="false">
      <c r="B212" s="12" t="n">
        <v>207</v>
      </c>
      <c r="C212" s="36" t="str">
        <f aca="false">IF(①在庫CSV_発注日!$M208="","",①在庫CSV_発注日!$M208&amp;"")</f>
        <v/>
      </c>
      <c r="D212" s="12" t="str">
        <f aca="false">IF($C212="","",①在庫CSV_発注日!$N208)</f>
        <v/>
      </c>
      <c r="E212" s="12" t="str">
        <f aca="false">IF($C212="","",①在庫CSV_発注日!$H208)</f>
        <v/>
      </c>
      <c r="F212" s="12" t="str">
        <f aca="false">IF($C212="","",①在庫CSV_発注日!$L208)</f>
        <v/>
      </c>
      <c r="G212" s="18"/>
      <c r="H212" s="17" t="str">
        <f aca="false">IF($C212="","",N(①在庫CSV_発注日!$Z208))</f>
        <v/>
      </c>
      <c r="I212" s="37" t="str">
        <f aca="false">IF($C212="","",SUMIFS(⑤減算マスタCSV!$L$2:$L$8001,⑤減算マスタCSV!$F$2:$F$8001,$C212,⑤減算マスタCSV!$K$2:$K$8001,1))</f>
        <v/>
      </c>
      <c r="J212" s="17" t="str">
        <f aca="false">IF($C212="","",IFERROR(INDEX(⑤減算マスタCSV!$H$2:$H$8001,MATCH($C212,⑤減算マスタCSV!$F$2:$F$8001,0)),1))</f>
        <v/>
      </c>
      <c r="K212" s="17" t="str">
        <f aca="false">IF($C212="","",MAX(1,IFERROR(INDEX(⑥商品照会CSV!$M$2:$M$3001,MATCH($C212,⑥商品照会CSV!$A$2:$A$3001,0)),1)))</f>
        <v/>
      </c>
      <c r="L212" s="40" t="str">
        <f aca="false">IF($C212="","",IFERROR(INDEX(⑥商品照会CSV!$Q$2:$Q$3001,MATCH($C212,⑥商品照会CSV!$A$2:$A$3001,0)),0))</f>
        <v/>
      </c>
      <c r="M212" s="40" t="str">
        <f aca="false">IF($C212="","",N($L212)*N($K212))</f>
        <v/>
      </c>
      <c r="N212" s="17" t="str">
        <f aca="false">IF($C212="","",MAX(1,IFERROR(INDEX(⑥商品照会CSV!$AK$2:$AK$3001,MATCH($C212,⑥商品照会CSV!$A$2:$A$3001,0)),1)))</f>
        <v/>
      </c>
      <c r="O212" s="12" t="str">
        <f aca="false">IF($C212="","",IFERROR(IF(INDEX(⑥商品照会CSV!$AN$2:$AN$3001,MATCH($C212,⑥商品照会CSV!$A$2:$A$3001,0))=1,"バラ",IF(INDEX(⑥商品照会CSV!$AM$2:$AM$3001,MATCH($C212,⑥商品照会CSV!$A$2:$A$3001,0))=1,"中間包装","ケース")),"ケース"))</f>
        <v/>
      </c>
      <c r="P212" s="18"/>
      <c r="Q212" s="14"/>
      <c r="R212" s="17" t="str">
        <f aca="false">IF($C212="","",N($Q212)*N($K212))</f>
        <v/>
      </c>
    </row>
    <row r="213" customFormat="false" ht="15" hidden="false" customHeight="false" outlineLevel="0" collapsed="false">
      <c r="B213" s="12" t="n">
        <v>208</v>
      </c>
      <c r="C213" s="36" t="str">
        <f aca="false">IF(①在庫CSV_発注日!$M209="","",①在庫CSV_発注日!$M209&amp;"")</f>
        <v/>
      </c>
      <c r="D213" s="12" t="str">
        <f aca="false">IF($C213="","",①在庫CSV_発注日!$N209)</f>
        <v/>
      </c>
      <c r="E213" s="12" t="str">
        <f aca="false">IF($C213="","",①在庫CSV_発注日!$H209)</f>
        <v/>
      </c>
      <c r="F213" s="12" t="str">
        <f aca="false">IF($C213="","",①在庫CSV_発注日!$L209)</f>
        <v/>
      </c>
      <c r="G213" s="18"/>
      <c r="H213" s="17" t="str">
        <f aca="false">IF($C213="","",N(①在庫CSV_発注日!$Z209))</f>
        <v/>
      </c>
      <c r="I213" s="37" t="str">
        <f aca="false">IF($C213="","",SUMIFS(⑤減算マスタCSV!$L$2:$L$8001,⑤減算マスタCSV!$F$2:$F$8001,$C213,⑤減算マスタCSV!$K$2:$K$8001,1))</f>
        <v/>
      </c>
      <c r="J213" s="17" t="str">
        <f aca="false">IF($C213="","",IFERROR(INDEX(⑤減算マスタCSV!$H$2:$H$8001,MATCH($C213,⑤減算マスタCSV!$F$2:$F$8001,0)),1))</f>
        <v/>
      </c>
      <c r="K213" s="17" t="str">
        <f aca="false">IF($C213="","",MAX(1,IFERROR(INDEX(⑥商品照会CSV!$M$2:$M$3001,MATCH($C213,⑥商品照会CSV!$A$2:$A$3001,0)),1)))</f>
        <v/>
      </c>
      <c r="L213" s="40" t="str">
        <f aca="false">IF($C213="","",IFERROR(INDEX(⑥商品照会CSV!$Q$2:$Q$3001,MATCH($C213,⑥商品照会CSV!$A$2:$A$3001,0)),0))</f>
        <v/>
      </c>
      <c r="M213" s="40" t="str">
        <f aca="false">IF($C213="","",N($L213)*N($K213))</f>
        <v/>
      </c>
      <c r="N213" s="17" t="str">
        <f aca="false">IF($C213="","",MAX(1,IFERROR(INDEX(⑥商品照会CSV!$AK$2:$AK$3001,MATCH($C213,⑥商品照会CSV!$A$2:$A$3001,0)),1)))</f>
        <v/>
      </c>
      <c r="O213" s="12" t="str">
        <f aca="false">IF($C213="","",IFERROR(IF(INDEX(⑥商品照会CSV!$AN$2:$AN$3001,MATCH($C213,⑥商品照会CSV!$A$2:$A$3001,0))=1,"バラ",IF(INDEX(⑥商品照会CSV!$AM$2:$AM$3001,MATCH($C213,⑥商品照会CSV!$A$2:$A$3001,0))=1,"中間包装","ケース")),"ケース"))</f>
        <v/>
      </c>
      <c r="P213" s="18"/>
      <c r="Q213" s="14"/>
      <c r="R213" s="17" t="str">
        <f aca="false">IF($C213="","",N($Q213)*N($K213))</f>
        <v/>
      </c>
    </row>
    <row r="214" customFormat="false" ht="15" hidden="false" customHeight="false" outlineLevel="0" collapsed="false">
      <c r="B214" s="12" t="n">
        <v>209</v>
      </c>
      <c r="C214" s="36" t="str">
        <f aca="false">IF(①在庫CSV_発注日!$M210="","",①在庫CSV_発注日!$M210&amp;"")</f>
        <v/>
      </c>
      <c r="D214" s="12" t="str">
        <f aca="false">IF($C214="","",①在庫CSV_発注日!$N210)</f>
        <v/>
      </c>
      <c r="E214" s="12" t="str">
        <f aca="false">IF($C214="","",①在庫CSV_発注日!$H210)</f>
        <v/>
      </c>
      <c r="F214" s="12" t="str">
        <f aca="false">IF($C214="","",①在庫CSV_発注日!$L210)</f>
        <v/>
      </c>
      <c r="G214" s="18"/>
      <c r="H214" s="17" t="str">
        <f aca="false">IF($C214="","",N(①在庫CSV_発注日!$Z210))</f>
        <v/>
      </c>
      <c r="I214" s="37" t="str">
        <f aca="false">IF($C214="","",SUMIFS(⑤減算マスタCSV!$L$2:$L$8001,⑤減算マスタCSV!$F$2:$F$8001,$C214,⑤減算マスタCSV!$K$2:$K$8001,1))</f>
        <v/>
      </c>
      <c r="J214" s="17" t="str">
        <f aca="false">IF($C214="","",IFERROR(INDEX(⑤減算マスタCSV!$H$2:$H$8001,MATCH($C214,⑤減算マスタCSV!$F$2:$F$8001,0)),1))</f>
        <v/>
      </c>
      <c r="K214" s="17" t="str">
        <f aca="false">IF($C214="","",MAX(1,IFERROR(INDEX(⑥商品照会CSV!$M$2:$M$3001,MATCH($C214,⑥商品照会CSV!$A$2:$A$3001,0)),1)))</f>
        <v/>
      </c>
      <c r="L214" s="40" t="str">
        <f aca="false">IF($C214="","",IFERROR(INDEX(⑥商品照会CSV!$Q$2:$Q$3001,MATCH($C214,⑥商品照会CSV!$A$2:$A$3001,0)),0))</f>
        <v/>
      </c>
      <c r="M214" s="40" t="str">
        <f aca="false">IF($C214="","",N($L214)*N($K214))</f>
        <v/>
      </c>
      <c r="N214" s="17" t="str">
        <f aca="false">IF($C214="","",MAX(1,IFERROR(INDEX(⑥商品照会CSV!$AK$2:$AK$3001,MATCH($C214,⑥商品照会CSV!$A$2:$A$3001,0)),1)))</f>
        <v/>
      </c>
      <c r="O214" s="12" t="str">
        <f aca="false">IF($C214="","",IFERROR(IF(INDEX(⑥商品照会CSV!$AN$2:$AN$3001,MATCH($C214,⑥商品照会CSV!$A$2:$A$3001,0))=1,"バラ",IF(INDEX(⑥商品照会CSV!$AM$2:$AM$3001,MATCH($C214,⑥商品照会CSV!$A$2:$A$3001,0))=1,"中間包装","ケース")),"ケース"))</f>
        <v/>
      </c>
      <c r="P214" s="18"/>
      <c r="Q214" s="14"/>
      <c r="R214" s="17" t="str">
        <f aca="false">IF($C214="","",N($Q214)*N($K214))</f>
        <v/>
      </c>
    </row>
    <row r="215" customFormat="false" ht="15" hidden="false" customHeight="false" outlineLevel="0" collapsed="false">
      <c r="B215" s="12" t="n">
        <v>210</v>
      </c>
      <c r="C215" s="36" t="str">
        <f aca="false">IF(①在庫CSV_発注日!$M211="","",①在庫CSV_発注日!$M211&amp;"")</f>
        <v/>
      </c>
      <c r="D215" s="12" t="str">
        <f aca="false">IF($C215="","",①在庫CSV_発注日!$N211)</f>
        <v/>
      </c>
      <c r="E215" s="12" t="str">
        <f aca="false">IF($C215="","",①在庫CSV_発注日!$H211)</f>
        <v/>
      </c>
      <c r="F215" s="12" t="str">
        <f aca="false">IF($C215="","",①在庫CSV_発注日!$L211)</f>
        <v/>
      </c>
      <c r="G215" s="18"/>
      <c r="H215" s="17" t="str">
        <f aca="false">IF($C215="","",N(①在庫CSV_発注日!$Z211))</f>
        <v/>
      </c>
      <c r="I215" s="37" t="str">
        <f aca="false">IF($C215="","",SUMIFS(⑤減算マスタCSV!$L$2:$L$8001,⑤減算マスタCSV!$F$2:$F$8001,$C215,⑤減算マスタCSV!$K$2:$K$8001,1))</f>
        <v/>
      </c>
      <c r="J215" s="17" t="str">
        <f aca="false">IF($C215="","",IFERROR(INDEX(⑤減算マスタCSV!$H$2:$H$8001,MATCH($C215,⑤減算マスタCSV!$F$2:$F$8001,0)),1))</f>
        <v/>
      </c>
      <c r="K215" s="17" t="str">
        <f aca="false">IF($C215="","",MAX(1,IFERROR(INDEX(⑥商品照会CSV!$M$2:$M$3001,MATCH($C215,⑥商品照会CSV!$A$2:$A$3001,0)),1)))</f>
        <v/>
      </c>
      <c r="L215" s="40" t="str">
        <f aca="false">IF($C215="","",IFERROR(INDEX(⑥商品照会CSV!$Q$2:$Q$3001,MATCH($C215,⑥商品照会CSV!$A$2:$A$3001,0)),0))</f>
        <v/>
      </c>
      <c r="M215" s="40" t="str">
        <f aca="false">IF($C215="","",N($L215)*N($K215))</f>
        <v/>
      </c>
      <c r="N215" s="17" t="str">
        <f aca="false">IF($C215="","",MAX(1,IFERROR(INDEX(⑥商品照会CSV!$AK$2:$AK$3001,MATCH($C215,⑥商品照会CSV!$A$2:$A$3001,0)),1)))</f>
        <v/>
      </c>
      <c r="O215" s="12" t="str">
        <f aca="false">IF($C215="","",IFERROR(IF(INDEX(⑥商品照会CSV!$AN$2:$AN$3001,MATCH($C215,⑥商品照会CSV!$A$2:$A$3001,0))=1,"バラ",IF(INDEX(⑥商品照会CSV!$AM$2:$AM$3001,MATCH($C215,⑥商品照会CSV!$A$2:$A$3001,0))=1,"中間包装","ケース")),"ケース"))</f>
        <v/>
      </c>
      <c r="P215" s="18"/>
      <c r="Q215" s="14"/>
      <c r="R215" s="17" t="str">
        <f aca="false">IF($C215="","",N($Q215)*N($K215))</f>
        <v/>
      </c>
    </row>
    <row r="216" customFormat="false" ht="15" hidden="false" customHeight="false" outlineLevel="0" collapsed="false">
      <c r="B216" s="12" t="n">
        <v>211</v>
      </c>
      <c r="C216" s="36" t="str">
        <f aca="false">IF(①在庫CSV_発注日!$M212="","",①在庫CSV_発注日!$M212&amp;"")</f>
        <v/>
      </c>
      <c r="D216" s="12" t="str">
        <f aca="false">IF($C216="","",①在庫CSV_発注日!$N212)</f>
        <v/>
      </c>
      <c r="E216" s="12" t="str">
        <f aca="false">IF($C216="","",①在庫CSV_発注日!$H212)</f>
        <v/>
      </c>
      <c r="F216" s="12" t="str">
        <f aca="false">IF($C216="","",①在庫CSV_発注日!$L212)</f>
        <v/>
      </c>
      <c r="G216" s="18"/>
      <c r="H216" s="17" t="str">
        <f aca="false">IF($C216="","",N(①在庫CSV_発注日!$Z212))</f>
        <v/>
      </c>
      <c r="I216" s="37" t="str">
        <f aca="false">IF($C216="","",SUMIFS(⑤減算マスタCSV!$L$2:$L$8001,⑤減算マスタCSV!$F$2:$F$8001,$C216,⑤減算マスタCSV!$K$2:$K$8001,1))</f>
        <v/>
      </c>
      <c r="J216" s="17" t="str">
        <f aca="false">IF($C216="","",IFERROR(INDEX(⑤減算マスタCSV!$H$2:$H$8001,MATCH($C216,⑤減算マスタCSV!$F$2:$F$8001,0)),1))</f>
        <v/>
      </c>
      <c r="K216" s="17" t="str">
        <f aca="false">IF($C216="","",MAX(1,IFERROR(INDEX(⑥商品照会CSV!$M$2:$M$3001,MATCH($C216,⑥商品照会CSV!$A$2:$A$3001,0)),1)))</f>
        <v/>
      </c>
      <c r="L216" s="40" t="str">
        <f aca="false">IF($C216="","",IFERROR(INDEX(⑥商品照会CSV!$Q$2:$Q$3001,MATCH($C216,⑥商品照会CSV!$A$2:$A$3001,0)),0))</f>
        <v/>
      </c>
      <c r="M216" s="40" t="str">
        <f aca="false">IF($C216="","",N($L216)*N($K216))</f>
        <v/>
      </c>
      <c r="N216" s="17" t="str">
        <f aca="false">IF($C216="","",MAX(1,IFERROR(INDEX(⑥商品照会CSV!$AK$2:$AK$3001,MATCH($C216,⑥商品照会CSV!$A$2:$A$3001,0)),1)))</f>
        <v/>
      </c>
      <c r="O216" s="12" t="str">
        <f aca="false">IF($C216="","",IFERROR(IF(INDEX(⑥商品照会CSV!$AN$2:$AN$3001,MATCH($C216,⑥商品照会CSV!$A$2:$A$3001,0))=1,"バラ",IF(INDEX(⑥商品照会CSV!$AM$2:$AM$3001,MATCH($C216,⑥商品照会CSV!$A$2:$A$3001,0))=1,"中間包装","ケース")),"ケース"))</f>
        <v/>
      </c>
      <c r="P216" s="18"/>
      <c r="Q216" s="14"/>
      <c r="R216" s="17" t="str">
        <f aca="false">IF($C216="","",N($Q216)*N($K216))</f>
        <v/>
      </c>
    </row>
    <row r="217" customFormat="false" ht="15" hidden="false" customHeight="false" outlineLevel="0" collapsed="false">
      <c r="B217" s="12" t="n">
        <v>212</v>
      </c>
      <c r="C217" s="36" t="str">
        <f aca="false">IF(①在庫CSV_発注日!$M213="","",①在庫CSV_発注日!$M213&amp;"")</f>
        <v/>
      </c>
      <c r="D217" s="12" t="str">
        <f aca="false">IF($C217="","",①在庫CSV_発注日!$N213)</f>
        <v/>
      </c>
      <c r="E217" s="12" t="str">
        <f aca="false">IF($C217="","",①在庫CSV_発注日!$H213)</f>
        <v/>
      </c>
      <c r="F217" s="12" t="str">
        <f aca="false">IF($C217="","",①在庫CSV_発注日!$L213)</f>
        <v/>
      </c>
      <c r="G217" s="18"/>
      <c r="H217" s="17" t="str">
        <f aca="false">IF($C217="","",N(①在庫CSV_発注日!$Z213))</f>
        <v/>
      </c>
      <c r="I217" s="37" t="str">
        <f aca="false">IF($C217="","",SUMIFS(⑤減算マスタCSV!$L$2:$L$8001,⑤減算マスタCSV!$F$2:$F$8001,$C217,⑤減算マスタCSV!$K$2:$K$8001,1))</f>
        <v/>
      </c>
      <c r="J217" s="17" t="str">
        <f aca="false">IF($C217="","",IFERROR(INDEX(⑤減算マスタCSV!$H$2:$H$8001,MATCH($C217,⑤減算マスタCSV!$F$2:$F$8001,0)),1))</f>
        <v/>
      </c>
      <c r="K217" s="17" t="str">
        <f aca="false">IF($C217="","",MAX(1,IFERROR(INDEX(⑥商品照会CSV!$M$2:$M$3001,MATCH($C217,⑥商品照会CSV!$A$2:$A$3001,0)),1)))</f>
        <v/>
      </c>
      <c r="L217" s="40" t="str">
        <f aca="false">IF($C217="","",IFERROR(INDEX(⑥商品照会CSV!$Q$2:$Q$3001,MATCH($C217,⑥商品照会CSV!$A$2:$A$3001,0)),0))</f>
        <v/>
      </c>
      <c r="M217" s="40" t="str">
        <f aca="false">IF($C217="","",N($L217)*N($K217))</f>
        <v/>
      </c>
      <c r="N217" s="17" t="str">
        <f aca="false">IF($C217="","",MAX(1,IFERROR(INDEX(⑥商品照会CSV!$AK$2:$AK$3001,MATCH($C217,⑥商品照会CSV!$A$2:$A$3001,0)),1)))</f>
        <v/>
      </c>
      <c r="O217" s="12" t="str">
        <f aca="false">IF($C217="","",IFERROR(IF(INDEX(⑥商品照会CSV!$AN$2:$AN$3001,MATCH($C217,⑥商品照会CSV!$A$2:$A$3001,0))=1,"バラ",IF(INDEX(⑥商品照会CSV!$AM$2:$AM$3001,MATCH($C217,⑥商品照会CSV!$A$2:$A$3001,0))=1,"中間包装","ケース")),"ケース"))</f>
        <v/>
      </c>
      <c r="P217" s="18"/>
      <c r="Q217" s="14"/>
      <c r="R217" s="17" t="str">
        <f aca="false">IF($C217="","",N($Q217)*N($K217))</f>
        <v/>
      </c>
    </row>
    <row r="218" customFormat="false" ht="15" hidden="false" customHeight="false" outlineLevel="0" collapsed="false">
      <c r="B218" s="12" t="n">
        <v>213</v>
      </c>
      <c r="C218" s="36" t="str">
        <f aca="false">IF(①在庫CSV_発注日!$M214="","",①在庫CSV_発注日!$M214&amp;"")</f>
        <v/>
      </c>
      <c r="D218" s="12" t="str">
        <f aca="false">IF($C218="","",①在庫CSV_発注日!$N214)</f>
        <v/>
      </c>
      <c r="E218" s="12" t="str">
        <f aca="false">IF($C218="","",①在庫CSV_発注日!$H214)</f>
        <v/>
      </c>
      <c r="F218" s="12" t="str">
        <f aca="false">IF($C218="","",①在庫CSV_発注日!$L214)</f>
        <v/>
      </c>
      <c r="G218" s="18"/>
      <c r="H218" s="17" t="str">
        <f aca="false">IF($C218="","",N(①在庫CSV_発注日!$Z214))</f>
        <v/>
      </c>
      <c r="I218" s="37" t="str">
        <f aca="false">IF($C218="","",SUMIFS(⑤減算マスタCSV!$L$2:$L$8001,⑤減算マスタCSV!$F$2:$F$8001,$C218,⑤減算マスタCSV!$K$2:$K$8001,1))</f>
        <v/>
      </c>
      <c r="J218" s="17" t="str">
        <f aca="false">IF($C218="","",IFERROR(INDEX(⑤減算マスタCSV!$H$2:$H$8001,MATCH($C218,⑤減算マスタCSV!$F$2:$F$8001,0)),1))</f>
        <v/>
      </c>
      <c r="K218" s="17" t="str">
        <f aca="false">IF($C218="","",MAX(1,IFERROR(INDEX(⑥商品照会CSV!$M$2:$M$3001,MATCH($C218,⑥商品照会CSV!$A$2:$A$3001,0)),1)))</f>
        <v/>
      </c>
      <c r="L218" s="40" t="str">
        <f aca="false">IF($C218="","",IFERROR(INDEX(⑥商品照会CSV!$Q$2:$Q$3001,MATCH($C218,⑥商品照会CSV!$A$2:$A$3001,0)),0))</f>
        <v/>
      </c>
      <c r="M218" s="40" t="str">
        <f aca="false">IF($C218="","",N($L218)*N($K218))</f>
        <v/>
      </c>
      <c r="N218" s="17" t="str">
        <f aca="false">IF($C218="","",MAX(1,IFERROR(INDEX(⑥商品照会CSV!$AK$2:$AK$3001,MATCH($C218,⑥商品照会CSV!$A$2:$A$3001,0)),1)))</f>
        <v/>
      </c>
      <c r="O218" s="12" t="str">
        <f aca="false">IF($C218="","",IFERROR(IF(INDEX(⑥商品照会CSV!$AN$2:$AN$3001,MATCH($C218,⑥商品照会CSV!$A$2:$A$3001,0))=1,"バラ",IF(INDEX(⑥商品照会CSV!$AM$2:$AM$3001,MATCH($C218,⑥商品照会CSV!$A$2:$A$3001,0))=1,"中間包装","ケース")),"ケース"))</f>
        <v/>
      </c>
      <c r="P218" s="18"/>
      <c r="Q218" s="14"/>
      <c r="R218" s="17" t="str">
        <f aca="false">IF($C218="","",N($Q218)*N($K218))</f>
        <v/>
      </c>
    </row>
    <row r="219" customFormat="false" ht="15" hidden="false" customHeight="false" outlineLevel="0" collapsed="false">
      <c r="B219" s="12" t="n">
        <v>214</v>
      </c>
      <c r="C219" s="36" t="str">
        <f aca="false">IF(①在庫CSV_発注日!$M215="","",①在庫CSV_発注日!$M215&amp;"")</f>
        <v/>
      </c>
      <c r="D219" s="12" t="str">
        <f aca="false">IF($C219="","",①在庫CSV_発注日!$N215)</f>
        <v/>
      </c>
      <c r="E219" s="12" t="str">
        <f aca="false">IF($C219="","",①在庫CSV_発注日!$H215)</f>
        <v/>
      </c>
      <c r="F219" s="12" t="str">
        <f aca="false">IF($C219="","",①在庫CSV_発注日!$L215)</f>
        <v/>
      </c>
      <c r="G219" s="18"/>
      <c r="H219" s="17" t="str">
        <f aca="false">IF($C219="","",N(①在庫CSV_発注日!$Z215))</f>
        <v/>
      </c>
      <c r="I219" s="37" t="str">
        <f aca="false">IF($C219="","",SUMIFS(⑤減算マスタCSV!$L$2:$L$8001,⑤減算マスタCSV!$F$2:$F$8001,$C219,⑤減算マスタCSV!$K$2:$K$8001,1))</f>
        <v/>
      </c>
      <c r="J219" s="17" t="str">
        <f aca="false">IF($C219="","",IFERROR(INDEX(⑤減算マスタCSV!$H$2:$H$8001,MATCH($C219,⑤減算マスタCSV!$F$2:$F$8001,0)),1))</f>
        <v/>
      </c>
      <c r="K219" s="17" t="str">
        <f aca="false">IF($C219="","",MAX(1,IFERROR(INDEX(⑥商品照会CSV!$M$2:$M$3001,MATCH($C219,⑥商品照会CSV!$A$2:$A$3001,0)),1)))</f>
        <v/>
      </c>
      <c r="L219" s="40" t="str">
        <f aca="false">IF($C219="","",IFERROR(INDEX(⑥商品照会CSV!$Q$2:$Q$3001,MATCH($C219,⑥商品照会CSV!$A$2:$A$3001,0)),0))</f>
        <v/>
      </c>
      <c r="M219" s="40" t="str">
        <f aca="false">IF($C219="","",N($L219)*N($K219))</f>
        <v/>
      </c>
      <c r="N219" s="17" t="str">
        <f aca="false">IF($C219="","",MAX(1,IFERROR(INDEX(⑥商品照会CSV!$AK$2:$AK$3001,MATCH($C219,⑥商品照会CSV!$A$2:$A$3001,0)),1)))</f>
        <v/>
      </c>
      <c r="O219" s="12" t="str">
        <f aca="false">IF($C219="","",IFERROR(IF(INDEX(⑥商品照会CSV!$AN$2:$AN$3001,MATCH($C219,⑥商品照会CSV!$A$2:$A$3001,0))=1,"バラ",IF(INDEX(⑥商品照会CSV!$AM$2:$AM$3001,MATCH($C219,⑥商品照会CSV!$A$2:$A$3001,0))=1,"中間包装","ケース")),"ケース"))</f>
        <v/>
      </c>
      <c r="P219" s="18"/>
      <c r="Q219" s="14"/>
      <c r="R219" s="17" t="str">
        <f aca="false">IF($C219="","",N($Q219)*N($K219))</f>
        <v/>
      </c>
    </row>
    <row r="220" customFormat="false" ht="15" hidden="false" customHeight="false" outlineLevel="0" collapsed="false">
      <c r="B220" s="12" t="n">
        <v>215</v>
      </c>
      <c r="C220" s="36" t="str">
        <f aca="false">IF(①在庫CSV_発注日!$M216="","",①在庫CSV_発注日!$M216&amp;"")</f>
        <v/>
      </c>
      <c r="D220" s="12" t="str">
        <f aca="false">IF($C220="","",①在庫CSV_発注日!$N216)</f>
        <v/>
      </c>
      <c r="E220" s="12" t="str">
        <f aca="false">IF($C220="","",①在庫CSV_発注日!$H216)</f>
        <v/>
      </c>
      <c r="F220" s="12" t="str">
        <f aca="false">IF($C220="","",①在庫CSV_発注日!$L216)</f>
        <v/>
      </c>
      <c r="G220" s="18"/>
      <c r="H220" s="17" t="str">
        <f aca="false">IF($C220="","",N(①在庫CSV_発注日!$Z216))</f>
        <v/>
      </c>
      <c r="I220" s="37" t="str">
        <f aca="false">IF($C220="","",SUMIFS(⑤減算マスタCSV!$L$2:$L$8001,⑤減算マスタCSV!$F$2:$F$8001,$C220,⑤減算マスタCSV!$K$2:$K$8001,1))</f>
        <v/>
      </c>
      <c r="J220" s="17" t="str">
        <f aca="false">IF($C220="","",IFERROR(INDEX(⑤減算マスタCSV!$H$2:$H$8001,MATCH($C220,⑤減算マスタCSV!$F$2:$F$8001,0)),1))</f>
        <v/>
      </c>
      <c r="K220" s="17" t="str">
        <f aca="false">IF($C220="","",MAX(1,IFERROR(INDEX(⑥商品照会CSV!$M$2:$M$3001,MATCH($C220,⑥商品照会CSV!$A$2:$A$3001,0)),1)))</f>
        <v/>
      </c>
      <c r="L220" s="40" t="str">
        <f aca="false">IF($C220="","",IFERROR(INDEX(⑥商品照会CSV!$Q$2:$Q$3001,MATCH($C220,⑥商品照会CSV!$A$2:$A$3001,0)),0))</f>
        <v/>
      </c>
      <c r="M220" s="40" t="str">
        <f aca="false">IF($C220="","",N($L220)*N($K220))</f>
        <v/>
      </c>
      <c r="N220" s="17" t="str">
        <f aca="false">IF($C220="","",MAX(1,IFERROR(INDEX(⑥商品照会CSV!$AK$2:$AK$3001,MATCH($C220,⑥商品照会CSV!$A$2:$A$3001,0)),1)))</f>
        <v/>
      </c>
      <c r="O220" s="12" t="str">
        <f aca="false">IF($C220="","",IFERROR(IF(INDEX(⑥商品照会CSV!$AN$2:$AN$3001,MATCH($C220,⑥商品照会CSV!$A$2:$A$3001,0))=1,"バラ",IF(INDEX(⑥商品照会CSV!$AM$2:$AM$3001,MATCH($C220,⑥商品照会CSV!$A$2:$A$3001,0))=1,"中間包装","ケース")),"ケース"))</f>
        <v/>
      </c>
      <c r="P220" s="18"/>
      <c r="Q220" s="14"/>
      <c r="R220" s="17" t="str">
        <f aca="false">IF($C220="","",N($Q220)*N($K220))</f>
        <v/>
      </c>
    </row>
    <row r="221" customFormat="false" ht="15" hidden="false" customHeight="false" outlineLevel="0" collapsed="false">
      <c r="B221" s="12" t="n">
        <v>216</v>
      </c>
      <c r="C221" s="36" t="str">
        <f aca="false">IF(①在庫CSV_発注日!$M217="","",①在庫CSV_発注日!$M217&amp;"")</f>
        <v/>
      </c>
      <c r="D221" s="12" t="str">
        <f aca="false">IF($C221="","",①在庫CSV_発注日!$N217)</f>
        <v/>
      </c>
      <c r="E221" s="12" t="str">
        <f aca="false">IF($C221="","",①在庫CSV_発注日!$H217)</f>
        <v/>
      </c>
      <c r="F221" s="12" t="str">
        <f aca="false">IF($C221="","",①在庫CSV_発注日!$L217)</f>
        <v/>
      </c>
      <c r="G221" s="18"/>
      <c r="H221" s="17" t="str">
        <f aca="false">IF($C221="","",N(①在庫CSV_発注日!$Z217))</f>
        <v/>
      </c>
      <c r="I221" s="37" t="str">
        <f aca="false">IF($C221="","",SUMIFS(⑤減算マスタCSV!$L$2:$L$8001,⑤減算マスタCSV!$F$2:$F$8001,$C221,⑤減算マスタCSV!$K$2:$K$8001,1))</f>
        <v/>
      </c>
      <c r="J221" s="17" t="str">
        <f aca="false">IF($C221="","",IFERROR(INDEX(⑤減算マスタCSV!$H$2:$H$8001,MATCH($C221,⑤減算マスタCSV!$F$2:$F$8001,0)),1))</f>
        <v/>
      </c>
      <c r="K221" s="17" t="str">
        <f aca="false">IF($C221="","",MAX(1,IFERROR(INDEX(⑥商品照会CSV!$M$2:$M$3001,MATCH($C221,⑥商品照会CSV!$A$2:$A$3001,0)),1)))</f>
        <v/>
      </c>
      <c r="L221" s="40" t="str">
        <f aca="false">IF($C221="","",IFERROR(INDEX(⑥商品照会CSV!$Q$2:$Q$3001,MATCH($C221,⑥商品照会CSV!$A$2:$A$3001,0)),0))</f>
        <v/>
      </c>
      <c r="M221" s="40" t="str">
        <f aca="false">IF($C221="","",N($L221)*N($K221))</f>
        <v/>
      </c>
      <c r="N221" s="17" t="str">
        <f aca="false">IF($C221="","",MAX(1,IFERROR(INDEX(⑥商品照会CSV!$AK$2:$AK$3001,MATCH($C221,⑥商品照会CSV!$A$2:$A$3001,0)),1)))</f>
        <v/>
      </c>
      <c r="O221" s="12" t="str">
        <f aca="false">IF($C221="","",IFERROR(IF(INDEX(⑥商品照会CSV!$AN$2:$AN$3001,MATCH($C221,⑥商品照会CSV!$A$2:$A$3001,0))=1,"バラ",IF(INDEX(⑥商品照会CSV!$AM$2:$AM$3001,MATCH($C221,⑥商品照会CSV!$A$2:$A$3001,0))=1,"中間包装","ケース")),"ケース"))</f>
        <v/>
      </c>
      <c r="P221" s="18"/>
      <c r="Q221" s="14"/>
      <c r="R221" s="17" t="str">
        <f aca="false">IF($C221="","",N($Q221)*N($K221))</f>
        <v/>
      </c>
    </row>
    <row r="222" customFormat="false" ht="15" hidden="false" customHeight="false" outlineLevel="0" collapsed="false">
      <c r="B222" s="12" t="n">
        <v>217</v>
      </c>
      <c r="C222" s="36" t="str">
        <f aca="false">IF(①在庫CSV_発注日!$M218="","",①在庫CSV_発注日!$M218&amp;"")</f>
        <v/>
      </c>
      <c r="D222" s="12" t="str">
        <f aca="false">IF($C222="","",①在庫CSV_発注日!$N218)</f>
        <v/>
      </c>
      <c r="E222" s="12" t="str">
        <f aca="false">IF($C222="","",①在庫CSV_発注日!$H218)</f>
        <v/>
      </c>
      <c r="F222" s="12" t="str">
        <f aca="false">IF($C222="","",①在庫CSV_発注日!$L218)</f>
        <v/>
      </c>
      <c r="G222" s="18"/>
      <c r="H222" s="17" t="str">
        <f aca="false">IF($C222="","",N(①在庫CSV_発注日!$Z218))</f>
        <v/>
      </c>
      <c r="I222" s="37" t="str">
        <f aca="false">IF($C222="","",SUMIFS(⑤減算マスタCSV!$L$2:$L$8001,⑤減算マスタCSV!$F$2:$F$8001,$C222,⑤減算マスタCSV!$K$2:$K$8001,1))</f>
        <v/>
      </c>
      <c r="J222" s="17" t="str">
        <f aca="false">IF($C222="","",IFERROR(INDEX(⑤減算マスタCSV!$H$2:$H$8001,MATCH($C222,⑤減算マスタCSV!$F$2:$F$8001,0)),1))</f>
        <v/>
      </c>
      <c r="K222" s="17" t="str">
        <f aca="false">IF($C222="","",MAX(1,IFERROR(INDEX(⑥商品照会CSV!$M$2:$M$3001,MATCH($C222,⑥商品照会CSV!$A$2:$A$3001,0)),1)))</f>
        <v/>
      </c>
      <c r="L222" s="40" t="str">
        <f aca="false">IF($C222="","",IFERROR(INDEX(⑥商品照会CSV!$Q$2:$Q$3001,MATCH($C222,⑥商品照会CSV!$A$2:$A$3001,0)),0))</f>
        <v/>
      </c>
      <c r="M222" s="40" t="str">
        <f aca="false">IF($C222="","",N($L222)*N($K222))</f>
        <v/>
      </c>
      <c r="N222" s="17" t="str">
        <f aca="false">IF($C222="","",MAX(1,IFERROR(INDEX(⑥商品照会CSV!$AK$2:$AK$3001,MATCH($C222,⑥商品照会CSV!$A$2:$A$3001,0)),1)))</f>
        <v/>
      </c>
      <c r="O222" s="12" t="str">
        <f aca="false">IF($C222="","",IFERROR(IF(INDEX(⑥商品照会CSV!$AN$2:$AN$3001,MATCH($C222,⑥商品照会CSV!$A$2:$A$3001,0))=1,"バラ",IF(INDEX(⑥商品照会CSV!$AM$2:$AM$3001,MATCH($C222,⑥商品照会CSV!$A$2:$A$3001,0))=1,"中間包装","ケース")),"ケース"))</f>
        <v/>
      </c>
      <c r="P222" s="18"/>
      <c r="Q222" s="14"/>
      <c r="R222" s="17" t="str">
        <f aca="false">IF($C222="","",N($Q222)*N($K222))</f>
        <v/>
      </c>
    </row>
    <row r="223" customFormat="false" ht="15" hidden="false" customHeight="false" outlineLevel="0" collapsed="false">
      <c r="B223" s="12" t="n">
        <v>218</v>
      </c>
      <c r="C223" s="36" t="str">
        <f aca="false">IF(①在庫CSV_発注日!$M219="","",①在庫CSV_発注日!$M219&amp;"")</f>
        <v/>
      </c>
      <c r="D223" s="12" t="str">
        <f aca="false">IF($C223="","",①在庫CSV_発注日!$N219)</f>
        <v/>
      </c>
      <c r="E223" s="12" t="str">
        <f aca="false">IF($C223="","",①在庫CSV_発注日!$H219)</f>
        <v/>
      </c>
      <c r="F223" s="12" t="str">
        <f aca="false">IF($C223="","",①在庫CSV_発注日!$L219)</f>
        <v/>
      </c>
      <c r="G223" s="18"/>
      <c r="H223" s="17" t="str">
        <f aca="false">IF($C223="","",N(①在庫CSV_発注日!$Z219))</f>
        <v/>
      </c>
      <c r="I223" s="37" t="str">
        <f aca="false">IF($C223="","",SUMIFS(⑤減算マスタCSV!$L$2:$L$8001,⑤減算マスタCSV!$F$2:$F$8001,$C223,⑤減算マスタCSV!$K$2:$K$8001,1))</f>
        <v/>
      </c>
      <c r="J223" s="17" t="str">
        <f aca="false">IF($C223="","",IFERROR(INDEX(⑤減算マスタCSV!$H$2:$H$8001,MATCH($C223,⑤減算マスタCSV!$F$2:$F$8001,0)),1))</f>
        <v/>
      </c>
      <c r="K223" s="17" t="str">
        <f aca="false">IF($C223="","",MAX(1,IFERROR(INDEX(⑥商品照会CSV!$M$2:$M$3001,MATCH($C223,⑥商品照会CSV!$A$2:$A$3001,0)),1)))</f>
        <v/>
      </c>
      <c r="L223" s="40" t="str">
        <f aca="false">IF($C223="","",IFERROR(INDEX(⑥商品照会CSV!$Q$2:$Q$3001,MATCH($C223,⑥商品照会CSV!$A$2:$A$3001,0)),0))</f>
        <v/>
      </c>
      <c r="M223" s="40" t="str">
        <f aca="false">IF($C223="","",N($L223)*N($K223))</f>
        <v/>
      </c>
      <c r="N223" s="17" t="str">
        <f aca="false">IF($C223="","",MAX(1,IFERROR(INDEX(⑥商品照会CSV!$AK$2:$AK$3001,MATCH($C223,⑥商品照会CSV!$A$2:$A$3001,0)),1)))</f>
        <v/>
      </c>
      <c r="O223" s="12" t="str">
        <f aca="false">IF($C223="","",IFERROR(IF(INDEX(⑥商品照会CSV!$AN$2:$AN$3001,MATCH($C223,⑥商品照会CSV!$A$2:$A$3001,0))=1,"バラ",IF(INDEX(⑥商品照会CSV!$AM$2:$AM$3001,MATCH($C223,⑥商品照会CSV!$A$2:$A$3001,0))=1,"中間包装","ケース")),"ケース"))</f>
        <v/>
      </c>
      <c r="P223" s="18"/>
      <c r="Q223" s="14"/>
      <c r="R223" s="17" t="str">
        <f aca="false">IF($C223="","",N($Q223)*N($K223))</f>
        <v/>
      </c>
    </row>
    <row r="224" customFormat="false" ht="15" hidden="false" customHeight="false" outlineLevel="0" collapsed="false">
      <c r="B224" s="12" t="n">
        <v>219</v>
      </c>
      <c r="C224" s="36" t="str">
        <f aca="false">IF(①在庫CSV_発注日!$M220="","",①在庫CSV_発注日!$M220&amp;"")</f>
        <v/>
      </c>
      <c r="D224" s="12" t="str">
        <f aca="false">IF($C224="","",①在庫CSV_発注日!$N220)</f>
        <v/>
      </c>
      <c r="E224" s="12" t="str">
        <f aca="false">IF($C224="","",①在庫CSV_発注日!$H220)</f>
        <v/>
      </c>
      <c r="F224" s="12" t="str">
        <f aca="false">IF($C224="","",①在庫CSV_発注日!$L220)</f>
        <v/>
      </c>
      <c r="G224" s="18"/>
      <c r="H224" s="17" t="str">
        <f aca="false">IF($C224="","",N(①在庫CSV_発注日!$Z220))</f>
        <v/>
      </c>
      <c r="I224" s="37" t="str">
        <f aca="false">IF($C224="","",SUMIFS(⑤減算マスタCSV!$L$2:$L$8001,⑤減算マスタCSV!$F$2:$F$8001,$C224,⑤減算マスタCSV!$K$2:$K$8001,1))</f>
        <v/>
      </c>
      <c r="J224" s="17" t="str">
        <f aca="false">IF($C224="","",IFERROR(INDEX(⑤減算マスタCSV!$H$2:$H$8001,MATCH($C224,⑤減算マスタCSV!$F$2:$F$8001,0)),1))</f>
        <v/>
      </c>
      <c r="K224" s="17" t="str">
        <f aca="false">IF($C224="","",MAX(1,IFERROR(INDEX(⑥商品照会CSV!$M$2:$M$3001,MATCH($C224,⑥商品照会CSV!$A$2:$A$3001,0)),1)))</f>
        <v/>
      </c>
      <c r="L224" s="40" t="str">
        <f aca="false">IF($C224="","",IFERROR(INDEX(⑥商品照会CSV!$Q$2:$Q$3001,MATCH($C224,⑥商品照会CSV!$A$2:$A$3001,0)),0))</f>
        <v/>
      </c>
      <c r="M224" s="40" t="str">
        <f aca="false">IF($C224="","",N($L224)*N($K224))</f>
        <v/>
      </c>
      <c r="N224" s="17" t="str">
        <f aca="false">IF($C224="","",MAX(1,IFERROR(INDEX(⑥商品照会CSV!$AK$2:$AK$3001,MATCH($C224,⑥商品照会CSV!$A$2:$A$3001,0)),1)))</f>
        <v/>
      </c>
      <c r="O224" s="12" t="str">
        <f aca="false">IF($C224="","",IFERROR(IF(INDEX(⑥商品照会CSV!$AN$2:$AN$3001,MATCH($C224,⑥商品照会CSV!$A$2:$A$3001,0))=1,"バラ",IF(INDEX(⑥商品照会CSV!$AM$2:$AM$3001,MATCH($C224,⑥商品照会CSV!$A$2:$A$3001,0))=1,"中間包装","ケース")),"ケース"))</f>
        <v/>
      </c>
      <c r="P224" s="18"/>
      <c r="Q224" s="14"/>
      <c r="R224" s="17" t="str">
        <f aca="false">IF($C224="","",N($Q224)*N($K224))</f>
        <v/>
      </c>
    </row>
    <row r="225" customFormat="false" ht="15" hidden="false" customHeight="false" outlineLevel="0" collapsed="false">
      <c r="B225" s="12" t="n">
        <v>220</v>
      </c>
      <c r="C225" s="36" t="str">
        <f aca="false">IF(①在庫CSV_発注日!$M221="","",①在庫CSV_発注日!$M221&amp;"")</f>
        <v/>
      </c>
      <c r="D225" s="12" t="str">
        <f aca="false">IF($C225="","",①在庫CSV_発注日!$N221)</f>
        <v/>
      </c>
      <c r="E225" s="12" t="str">
        <f aca="false">IF($C225="","",①在庫CSV_発注日!$H221)</f>
        <v/>
      </c>
      <c r="F225" s="12" t="str">
        <f aca="false">IF($C225="","",①在庫CSV_発注日!$L221)</f>
        <v/>
      </c>
      <c r="G225" s="18"/>
      <c r="H225" s="17" t="str">
        <f aca="false">IF($C225="","",N(①在庫CSV_発注日!$Z221))</f>
        <v/>
      </c>
      <c r="I225" s="37" t="str">
        <f aca="false">IF($C225="","",SUMIFS(⑤減算マスタCSV!$L$2:$L$8001,⑤減算マスタCSV!$F$2:$F$8001,$C225,⑤減算マスタCSV!$K$2:$K$8001,1))</f>
        <v/>
      </c>
      <c r="J225" s="17" t="str">
        <f aca="false">IF($C225="","",IFERROR(INDEX(⑤減算マスタCSV!$H$2:$H$8001,MATCH($C225,⑤減算マスタCSV!$F$2:$F$8001,0)),1))</f>
        <v/>
      </c>
      <c r="K225" s="17" t="str">
        <f aca="false">IF($C225="","",MAX(1,IFERROR(INDEX(⑥商品照会CSV!$M$2:$M$3001,MATCH($C225,⑥商品照会CSV!$A$2:$A$3001,0)),1)))</f>
        <v/>
      </c>
      <c r="L225" s="40" t="str">
        <f aca="false">IF($C225="","",IFERROR(INDEX(⑥商品照会CSV!$Q$2:$Q$3001,MATCH($C225,⑥商品照会CSV!$A$2:$A$3001,0)),0))</f>
        <v/>
      </c>
      <c r="M225" s="40" t="str">
        <f aca="false">IF($C225="","",N($L225)*N($K225))</f>
        <v/>
      </c>
      <c r="N225" s="17" t="str">
        <f aca="false">IF($C225="","",MAX(1,IFERROR(INDEX(⑥商品照会CSV!$AK$2:$AK$3001,MATCH($C225,⑥商品照会CSV!$A$2:$A$3001,0)),1)))</f>
        <v/>
      </c>
      <c r="O225" s="12" t="str">
        <f aca="false">IF($C225="","",IFERROR(IF(INDEX(⑥商品照会CSV!$AN$2:$AN$3001,MATCH($C225,⑥商品照会CSV!$A$2:$A$3001,0))=1,"バラ",IF(INDEX(⑥商品照会CSV!$AM$2:$AM$3001,MATCH($C225,⑥商品照会CSV!$A$2:$A$3001,0))=1,"中間包装","ケース")),"ケース"))</f>
        <v/>
      </c>
      <c r="P225" s="18"/>
      <c r="Q225" s="14"/>
      <c r="R225" s="17" t="str">
        <f aca="false">IF($C225="","",N($Q225)*N($K225))</f>
        <v/>
      </c>
    </row>
    <row r="226" customFormat="false" ht="15" hidden="false" customHeight="false" outlineLevel="0" collapsed="false">
      <c r="B226" s="12" t="n">
        <v>221</v>
      </c>
      <c r="C226" s="36" t="str">
        <f aca="false">IF(①在庫CSV_発注日!$M222="","",①在庫CSV_発注日!$M222&amp;"")</f>
        <v/>
      </c>
      <c r="D226" s="12" t="str">
        <f aca="false">IF($C226="","",①在庫CSV_発注日!$N222)</f>
        <v/>
      </c>
      <c r="E226" s="12" t="str">
        <f aca="false">IF($C226="","",①在庫CSV_発注日!$H222)</f>
        <v/>
      </c>
      <c r="F226" s="12" t="str">
        <f aca="false">IF($C226="","",①在庫CSV_発注日!$L222)</f>
        <v/>
      </c>
      <c r="G226" s="18"/>
      <c r="H226" s="17" t="str">
        <f aca="false">IF($C226="","",N(①在庫CSV_発注日!$Z222))</f>
        <v/>
      </c>
      <c r="I226" s="37" t="str">
        <f aca="false">IF($C226="","",SUMIFS(⑤減算マスタCSV!$L$2:$L$8001,⑤減算マスタCSV!$F$2:$F$8001,$C226,⑤減算マスタCSV!$K$2:$K$8001,1))</f>
        <v/>
      </c>
      <c r="J226" s="17" t="str">
        <f aca="false">IF($C226="","",IFERROR(INDEX(⑤減算マスタCSV!$H$2:$H$8001,MATCH($C226,⑤減算マスタCSV!$F$2:$F$8001,0)),1))</f>
        <v/>
      </c>
      <c r="K226" s="17" t="str">
        <f aca="false">IF($C226="","",MAX(1,IFERROR(INDEX(⑥商品照会CSV!$M$2:$M$3001,MATCH($C226,⑥商品照会CSV!$A$2:$A$3001,0)),1)))</f>
        <v/>
      </c>
      <c r="L226" s="40" t="str">
        <f aca="false">IF($C226="","",IFERROR(INDEX(⑥商品照会CSV!$Q$2:$Q$3001,MATCH($C226,⑥商品照会CSV!$A$2:$A$3001,0)),0))</f>
        <v/>
      </c>
      <c r="M226" s="40" t="str">
        <f aca="false">IF($C226="","",N($L226)*N($K226))</f>
        <v/>
      </c>
      <c r="N226" s="17" t="str">
        <f aca="false">IF($C226="","",MAX(1,IFERROR(INDEX(⑥商品照会CSV!$AK$2:$AK$3001,MATCH($C226,⑥商品照会CSV!$A$2:$A$3001,0)),1)))</f>
        <v/>
      </c>
      <c r="O226" s="12" t="str">
        <f aca="false">IF($C226="","",IFERROR(IF(INDEX(⑥商品照会CSV!$AN$2:$AN$3001,MATCH($C226,⑥商品照会CSV!$A$2:$A$3001,0))=1,"バラ",IF(INDEX(⑥商品照会CSV!$AM$2:$AM$3001,MATCH($C226,⑥商品照会CSV!$A$2:$A$3001,0))=1,"中間包装","ケース")),"ケース"))</f>
        <v/>
      </c>
      <c r="P226" s="18"/>
      <c r="Q226" s="14"/>
      <c r="R226" s="17" t="str">
        <f aca="false">IF($C226="","",N($Q226)*N($K226))</f>
        <v/>
      </c>
    </row>
    <row r="227" customFormat="false" ht="15" hidden="false" customHeight="false" outlineLevel="0" collapsed="false">
      <c r="B227" s="12" t="n">
        <v>222</v>
      </c>
      <c r="C227" s="36" t="str">
        <f aca="false">IF(①在庫CSV_発注日!$M223="","",①在庫CSV_発注日!$M223&amp;"")</f>
        <v/>
      </c>
      <c r="D227" s="12" t="str">
        <f aca="false">IF($C227="","",①在庫CSV_発注日!$N223)</f>
        <v/>
      </c>
      <c r="E227" s="12" t="str">
        <f aca="false">IF($C227="","",①在庫CSV_発注日!$H223)</f>
        <v/>
      </c>
      <c r="F227" s="12" t="str">
        <f aca="false">IF($C227="","",①在庫CSV_発注日!$L223)</f>
        <v/>
      </c>
      <c r="G227" s="18"/>
      <c r="H227" s="17" t="str">
        <f aca="false">IF($C227="","",N(①在庫CSV_発注日!$Z223))</f>
        <v/>
      </c>
      <c r="I227" s="37" t="str">
        <f aca="false">IF($C227="","",SUMIFS(⑤減算マスタCSV!$L$2:$L$8001,⑤減算マスタCSV!$F$2:$F$8001,$C227,⑤減算マスタCSV!$K$2:$K$8001,1))</f>
        <v/>
      </c>
      <c r="J227" s="17" t="str">
        <f aca="false">IF($C227="","",IFERROR(INDEX(⑤減算マスタCSV!$H$2:$H$8001,MATCH($C227,⑤減算マスタCSV!$F$2:$F$8001,0)),1))</f>
        <v/>
      </c>
      <c r="K227" s="17" t="str">
        <f aca="false">IF($C227="","",MAX(1,IFERROR(INDEX(⑥商品照会CSV!$M$2:$M$3001,MATCH($C227,⑥商品照会CSV!$A$2:$A$3001,0)),1)))</f>
        <v/>
      </c>
      <c r="L227" s="40" t="str">
        <f aca="false">IF($C227="","",IFERROR(INDEX(⑥商品照会CSV!$Q$2:$Q$3001,MATCH($C227,⑥商品照会CSV!$A$2:$A$3001,0)),0))</f>
        <v/>
      </c>
      <c r="M227" s="40" t="str">
        <f aca="false">IF($C227="","",N($L227)*N($K227))</f>
        <v/>
      </c>
      <c r="N227" s="17" t="str">
        <f aca="false">IF($C227="","",MAX(1,IFERROR(INDEX(⑥商品照会CSV!$AK$2:$AK$3001,MATCH($C227,⑥商品照会CSV!$A$2:$A$3001,0)),1)))</f>
        <v/>
      </c>
      <c r="O227" s="12" t="str">
        <f aca="false">IF($C227="","",IFERROR(IF(INDEX(⑥商品照会CSV!$AN$2:$AN$3001,MATCH($C227,⑥商品照会CSV!$A$2:$A$3001,0))=1,"バラ",IF(INDEX(⑥商品照会CSV!$AM$2:$AM$3001,MATCH($C227,⑥商品照会CSV!$A$2:$A$3001,0))=1,"中間包装","ケース")),"ケース"))</f>
        <v/>
      </c>
      <c r="P227" s="18"/>
      <c r="Q227" s="14"/>
      <c r="R227" s="17" t="str">
        <f aca="false">IF($C227="","",N($Q227)*N($K227))</f>
        <v/>
      </c>
    </row>
    <row r="228" customFormat="false" ht="15" hidden="false" customHeight="false" outlineLevel="0" collapsed="false">
      <c r="B228" s="12" t="n">
        <v>223</v>
      </c>
      <c r="C228" s="36" t="str">
        <f aca="false">IF(①在庫CSV_発注日!$M224="","",①在庫CSV_発注日!$M224&amp;"")</f>
        <v/>
      </c>
      <c r="D228" s="12" t="str">
        <f aca="false">IF($C228="","",①在庫CSV_発注日!$N224)</f>
        <v/>
      </c>
      <c r="E228" s="12" t="str">
        <f aca="false">IF($C228="","",①在庫CSV_発注日!$H224)</f>
        <v/>
      </c>
      <c r="F228" s="12" t="str">
        <f aca="false">IF($C228="","",①在庫CSV_発注日!$L224)</f>
        <v/>
      </c>
      <c r="G228" s="18"/>
      <c r="H228" s="17" t="str">
        <f aca="false">IF($C228="","",N(①在庫CSV_発注日!$Z224))</f>
        <v/>
      </c>
      <c r="I228" s="37" t="str">
        <f aca="false">IF($C228="","",SUMIFS(⑤減算マスタCSV!$L$2:$L$8001,⑤減算マスタCSV!$F$2:$F$8001,$C228,⑤減算マスタCSV!$K$2:$K$8001,1))</f>
        <v/>
      </c>
      <c r="J228" s="17" t="str">
        <f aca="false">IF($C228="","",IFERROR(INDEX(⑤減算マスタCSV!$H$2:$H$8001,MATCH($C228,⑤減算マスタCSV!$F$2:$F$8001,0)),1))</f>
        <v/>
      </c>
      <c r="K228" s="17" t="str">
        <f aca="false">IF($C228="","",MAX(1,IFERROR(INDEX(⑥商品照会CSV!$M$2:$M$3001,MATCH($C228,⑥商品照会CSV!$A$2:$A$3001,0)),1)))</f>
        <v/>
      </c>
      <c r="L228" s="40" t="str">
        <f aca="false">IF($C228="","",IFERROR(INDEX(⑥商品照会CSV!$Q$2:$Q$3001,MATCH($C228,⑥商品照会CSV!$A$2:$A$3001,0)),0))</f>
        <v/>
      </c>
      <c r="M228" s="40" t="str">
        <f aca="false">IF($C228="","",N($L228)*N($K228))</f>
        <v/>
      </c>
      <c r="N228" s="17" t="str">
        <f aca="false">IF($C228="","",MAX(1,IFERROR(INDEX(⑥商品照会CSV!$AK$2:$AK$3001,MATCH($C228,⑥商品照会CSV!$A$2:$A$3001,0)),1)))</f>
        <v/>
      </c>
      <c r="O228" s="12" t="str">
        <f aca="false">IF($C228="","",IFERROR(IF(INDEX(⑥商品照会CSV!$AN$2:$AN$3001,MATCH($C228,⑥商品照会CSV!$A$2:$A$3001,0))=1,"バラ",IF(INDEX(⑥商品照会CSV!$AM$2:$AM$3001,MATCH($C228,⑥商品照会CSV!$A$2:$A$3001,0))=1,"中間包装","ケース")),"ケース"))</f>
        <v/>
      </c>
      <c r="P228" s="18"/>
      <c r="Q228" s="14"/>
      <c r="R228" s="17" t="str">
        <f aca="false">IF($C228="","",N($Q228)*N($K228))</f>
        <v/>
      </c>
    </row>
    <row r="229" customFormat="false" ht="15" hidden="false" customHeight="false" outlineLevel="0" collapsed="false">
      <c r="B229" s="12" t="n">
        <v>224</v>
      </c>
      <c r="C229" s="36" t="str">
        <f aca="false">IF(①在庫CSV_発注日!$M225="","",①在庫CSV_発注日!$M225&amp;"")</f>
        <v/>
      </c>
      <c r="D229" s="12" t="str">
        <f aca="false">IF($C229="","",①在庫CSV_発注日!$N225)</f>
        <v/>
      </c>
      <c r="E229" s="12" t="str">
        <f aca="false">IF($C229="","",①在庫CSV_発注日!$H225)</f>
        <v/>
      </c>
      <c r="F229" s="12" t="str">
        <f aca="false">IF($C229="","",①在庫CSV_発注日!$L225)</f>
        <v/>
      </c>
      <c r="G229" s="18"/>
      <c r="H229" s="17" t="str">
        <f aca="false">IF($C229="","",N(①在庫CSV_発注日!$Z225))</f>
        <v/>
      </c>
      <c r="I229" s="37" t="str">
        <f aca="false">IF($C229="","",SUMIFS(⑤減算マスタCSV!$L$2:$L$8001,⑤減算マスタCSV!$F$2:$F$8001,$C229,⑤減算マスタCSV!$K$2:$K$8001,1))</f>
        <v/>
      </c>
      <c r="J229" s="17" t="str">
        <f aca="false">IF($C229="","",IFERROR(INDEX(⑤減算マスタCSV!$H$2:$H$8001,MATCH($C229,⑤減算マスタCSV!$F$2:$F$8001,0)),1))</f>
        <v/>
      </c>
      <c r="K229" s="17" t="str">
        <f aca="false">IF($C229="","",MAX(1,IFERROR(INDEX(⑥商品照会CSV!$M$2:$M$3001,MATCH($C229,⑥商品照会CSV!$A$2:$A$3001,0)),1)))</f>
        <v/>
      </c>
      <c r="L229" s="40" t="str">
        <f aca="false">IF($C229="","",IFERROR(INDEX(⑥商品照会CSV!$Q$2:$Q$3001,MATCH($C229,⑥商品照会CSV!$A$2:$A$3001,0)),0))</f>
        <v/>
      </c>
      <c r="M229" s="40" t="str">
        <f aca="false">IF($C229="","",N($L229)*N($K229))</f>
        <v/>
      </c>
      <c r="N229" s="17" t="str">
        <f aca="false">IF($C229="","",MAX(1,IFERROR(INDEX(⑥商品照会CSV!$AK$2:$AK$3001,MATCH($C229,⑥商品照会CSV!$A$2:$A$3001,0)),1)))</f>
        <v/>
      </c>
      <c r="O229" s="12" t="str">
        <f aca="false">IF($C229="","",IFERROR(IF(INDEX(⑥商品照会CSV!$AN$2:$AN$3001,MATCH($C229,⑥商品照会CSV!$A$2:$A$3001,0))=1,"バラ",IF(INDEX(⑥商品照会CSV!$AM$2:$AM$3001,MATCH($C229,⑥商品照会CSV!$A$2:$A$3001,0))=1,"中間包装","ケース")),"ケース"))</f>
        <v/>
      </c>
      <c r="P229" s="18"/>
      <c r="Q229" s="14"/>
      <c r="R229" s="17" t="str">
        <f aca="false">IF($C229="","",N($Q229)*N($K229))</f>
        <v/>
      </c>
    </row>
    <row r="230" customFormat="false" ht="15" hidden="false" customHeight="false" outlineLevel="0" collapsed="false">
      <c r="B230" s="12" t="n">
        <v>225</v>
      </c>
      <c r="C230" s="36" t="str">
        <f aca="false">IF(①在庫CSV_発注日!$M226="","",①在庫CSV_発注日!$M226&amp;"")</f>
        <v/>
      </c>
      <c r="D230" s="12" t="str">
        <f aca="false">IF($C230="","",①在庫CSV_発注日!$N226)</f>
        <v/>
      </c>
      <c r="E230" s="12" t="str">
        <f aca="false">IF($C230="","",①在庫CSV_発注日!$H226)</f>
        <v/>
      </c>
      <c r="F230" s="12" t="str">
        <f aca="false">IF($C230="","",①在庫CSV_発注日!$L226)</f>
        <v/>
      </c>
      <c r="G230" s="18"/>
      <c r="H230" s="17" t="str">
        <f aca="false">IF($C230="","",N(①在庫CSV_発注日!$Z226))</f>
        <v/>
      </c>
      <c r="I230" s="37" t="str">
        <f aca="false">IF($C230="","",SUMIFS(⑤減算マスタCSV!$L$2:$L$8001,⑤減算マスタCSV!$F$2:$F$8001,$C230,⑤減算マスタCSV!$K$2:$K$8001,1))</f>
        <v/>
      </c>
      <c r="J230" s="17" t="str">
        <f aca="false">IF($C230="","",IFERROR(INDEX(⑤減算マスタCSV!$H$2:$H$8001,MATCH($C230,⑤減算マスタCSV!$F$2:$F$8001,0)),1))</f>
        <v/>
      </c>
      <c r="K230" s="17" t="str">
        <f aca="false">IF($C230="","",MAX(1,IFERROR(INDEX(⑥商品照会CSV!$M$2:$M$3001,MATCH($C230,⑥商品照会CSV!$A$2:$A$3001,0)),1)))</f>
        <v/>
      </c>
      <c r="L230" s="40" t="str">
        <f aca="false">IF($C230="","",IFERROR(INDEX(⑥商品照会CSV!$Q$2:$Q$3001,MATCH($C230,⑥商品照会CSV!$A$2:$A$3001,0)),0))</f>
        <v/>
      </c>
      <c r="M230" s="40" t="str">
        <f aca="false">IF($C230="","",N($L230)*N($K230))</f>
        <v/>
      </c>
      <c r="N230" s="17" t="str">
        <f aca="false">IF($C230="","",MAX(1,IFERROR(INDEX(⑥商品照会CSV!$AK$2:$AK$3001,MATCH($C230,⑥商品照会CSV!$A$2:$A$3001,0)),1)))</f>
        <v/>
      </c>
      <c r="O230" s="12" t="str">
        <f aca="false">IF($C230="","",IFERROR(IF(INDEX(⑥商品照会CSV!$AN$2:$AN$3001,MATCH($C230,⑥商品照会CSV!$A$2:$A$3001,0))=1,"バラ",IF(INDEX(⑥商品照会CSV!$AM$2:$AM$3001,MATCH($C230,⑥商品照会CSV!$A$2:$A$3001,0))=1,"中間包装","ケース")),"ケース"))</f>
        <v/>
      </c>
      <c r="P230" s="18"/>
      <c r="Q230" s="14"/>
      <c r="R230" s="17" t="str">
        <f aca="false">IF($C230="","",N($Q230)*N($K230))</f>
        <v/>
      </c>
    </row>
    <row r="231" customFormat="false" ht="15" hidden="false" customHeight="false" outlineLevel="0" collapsed="false">
      <c r="B231" s="12" t="n">
        <v>226</v>
      </c>
      <c r="C231" s="36" t="str">
        <f aca="false">IF(①在庫CSV_発注日!$M227="","",①在庫CSV_発注日!$M227&amp;"")</f>
        <v/>
      </c>
      <c r="D231" s="12" t="str">
        <f aca="false">IF($C231="","",①在庫CSV_発注日!$N227)</f>
        <v/>
      </c>
      <c r="E231" s="12" t="str">
        <f aca="false">IF($C231="","",①在庫CSV_発注日!$H227)</f>
        <v/>
      </c>
      <c r="F231" s="12" t="str">
        <f aca="false">IF($C231="","",①在庫CSV_発注日!$L227)</f>
        <v/>
      </c>
      <c r="G231" s="18"/>
      <c r="H231" s="17" t="str">
        <f aca="false">IF($C231="","",N(①在庫CSV_発注日!$Z227))</f>
        <v/>
      </c>
      <c r="I231" s="37" t="str">
        <f aca="false">IF($C231="","",SUMIFS(⑤減算マスタCSV!$L$2:$L$8001,⑤減算マスタCSV!$F$2:$F$8001,$C231,⑤減算マスタCSV!$K$2:$K$8001,1))</f>
        <v/>
      </c>
      <c r="J231" s="17" t="str">
        <f aca="false">IF($C231="","",IFERROR(INDEX(⑤減算マスタCSV!$H$2:$H$8001,MATCH($C231,⑤減算マスタCSV!$F$2:$F$8001,0)),1))</f>
        <v/>
      </c>
      <c r="K231" s="17" t="str">
        <f aca="false">IF($C231="","",MAX(1,IFERROR(INDEX(⑥商品照会CSV!$M$2:$M$3001,MATCH($C231,⑥商品照会CSV!$A$2:$A$3001,0)),1)))</f>
        <v/>
      </c>
      <c r="L231" s="40" t="str">
        <f aca="false">IF($C231="","",IFERROR(INDEX(⑥商品照会CSV!$Q$2:$Q$3001,MATCH($C231,⑥商品照会CSV!$A$2:$A$3001,0)),0))</f>
        <v/>
      </c>
      <c r="M231" s="40" t="str">
        <f aca="false">IF($C231="","",N($L231)*N($K231))</f>
        <v/>
      </c>
      <c r="N231" s="17" t="str">
        <f aca="false">IF($C231="","",MAX(1,IFERROR(INDEX(⑥商品照会CSV!$AK$2:$AK$3001,MATCH($C231,⑥商品照会CSV!$A$2:$A$3001,0)),1)))</f>
        <v/>
      </c>
      <c r="O231" s="12" t="str">
        <f aca="false">IF($C231="","",IFERROR(IF(INDEX(⑥商品照会CSV!$AN$2:$AN$3001,MATCH($C231,⑥商品照会CSV!$A$2:$A$3001,0))=1,"バラ",IF(INDEX(⑥商品照会CSV!$AM$2:$AM$3001,MATCH($C231,⑥商品照会CSV!$A$2:$A$3001,0))=1,"中間包装","ケース")),"ケース"))</f>
        <v/>
      </c>
      <c r="P231" s="18"/>
      <c r="Q231" s="14"/>
      <c r="R231" s="17" t="str">
        <f aca="false">IF($C231="","",N($Q231)*N($K231))</f>
        <v/>
      </c>
    </row>
    <row r="232" customFormat="false" ht="15" hidden="false" customHeight="false" outlineLevel="0" collapsed="false">
      <c r="B232" s="12" t="n">
        <v>227</v>
      </c>
      <c r="C232" s="36" t="str">
        <f aca="false">IF(①在庫CSV_発注日!$M228="","",①在庫CSV_発注日!$M228&amp;"")</f>
        <v/>
      </c>
      <c r="D232" s="12" t="str">
        <f aca="false">IF($C232="","",①在庫CSV_発注日!$N228)</f>
        <v/>
      </c>
      <c r="E232" s="12" t="str">
        <f aca="false">IF($C232="","",①在庫CSV_発注日!$H228)</f>
        <v/>
      </c>
      <c r="F232" s="12" t="str">
        <f aca="false">IF($C232="","",①在庫CSV_発注日!$L228)</f>
        <v/>
      </c>
      <c r="G232" s="18"/>
      <c r="H232" s="17" t="str">
        <f aca="false">IF($C232="","",N(①在庫CSV_発注日!$Z228))</f>
        <v/>
      </c>
      <c r="I232" s="37" t="str">
        <f aca="false">IF($C232="","",SUMIFS(⑤減算マスタCSV!$L$2:$L$8001,⑤減算マスタCSV!$F$2:$F$8001,$C232,⑤減算マスタCSV!$K$2:$K$8001,1))</f>
        <v/>
      </c>
      <c r="J232" s="17" t="str">
        <f aca="false">IF($C232="","",IFERROR(INDEX(⑤減算マスタCSV!$H$2:$H$8001,MATCH($C232,⑤減算マスタCSV!$F$2:$F$8001,0)),1))</f>
        <v/>
      </c>
      <c r="K232" s="17" t="str">
        <f aca="false">IF($C232="","",MAX(1,IFERROR(INDEX(⑥商品照会CSV!$M$2:$M$3001,MATCH($C232,⑥商品照会CSV!$A$2:$A$3001,0)),1)))</f>
        <v/>
      </c>
      <c r="L232" s="40" t="str">
        <f aca="false">IF($C232="","",IFERROR(INDEX(⑥商品照会CSV!$Q$2:$Q$3001,MATCH($C232,⑥商品照会CSV!$A$2:$A$3001,0)),0))</f>
        <v/>
      </c>
      <c r="M232" s="40" t="str">
        <f aca="false">IF($C232="","",N($L232)*N($K232))</f>
        <v/>
      </c>
      <c r="N232" s="17" t="str">
        <f aca="false">IF($C232="","",MAX(1,IFERROR(INDEX(⑥商品照会CSV!$AK$2:$AK$3001,MATCH($C232,⑥商品照会CSV!$A$2:$A$3001,0)),1)))</f>
        <v/>
      </c>
      <c r="O232" s="12" t="str">
        <f aca="false">IF($C232="","",IFERROR(IF(INDEX(⑥商品照会CSV!$AN$2:$AN$3001,MATCH($C232,⑥商品照会CSV!$A$2:$A$3001,0))=1,"バラ",IF(INDEX(⑥商品照会CSV!$AM$2:$AM$3001,MATCH($C232,⑥商品照会CSV!$A$2:$A$3001,0))=1,"中間包装","ケース")),"ケース"))</f>
        <v/>
      </c>
      <c r="P232" s="18"/>
      <c r="Q232" s="14"/>
      <c r="R232" s="17" t="str">
        <f aca="false">IF($C232="","",N($Q232)*N($K232))</f>
        <v/>
      </c>
    </row>
    <row r="233" customFormat="false" ht="15" hidden="false" customHeight="false" outlineLevel="0" collapsed="false">
      <c r="B233" s="12" t="n">
        <v>228</v>
      </c>
      <c r="C233" s="36" t="str">
        <f aca="false">IF(①在庫CSV_発注日!$M229="","",①在庫CSV_発注日!$M229&amp;"")</f>
        <v/>
      </c>
      <c r="D233" s="12" t="str">
        <f aca="false">IF($C233="","",①在庫CSV_発注日!$N229)</f>
        <v/>
      </c>
      <c r="E233" s="12" t="str">
        <f aca="false">IF($C233="","",①在庫CSV_発注日!$H229)</f>
        <v/>
      </c>
      <c r="F233" s="12" t="str">
        <f aca="false">IF($C233="","",①在庫CSV_発注日!$L229)</f>
        <v/>
      </c>
      <c r="G233" s="18"/>
      <c r="H233" s="17" t="str">
        <f aca="false">IF($C233="","",N(①在庫CSV_発注日!$Z229))</f>
        <v/>
      </c>
      <c r="I233" s="37" t="str">
        <f aca="false">IF($C233="","",SUMIFS(⑤減算マスタCSV!$L$2:$L$8001,⑤減算マスタCSV!$F$2:$F$8001,$C233,⑤減算マスタCSV!$K$2:$K$8001,1))</f>
        <v/>
      </c>
      <c r="J233" s="17" t="str">
        <f aca="false">IF($C233="","",IFERROR(INDEX(⑤減算マスタCSV!$H$2:$H$8001,MATCH($C233,⑤減算マスタCSV!$F$2:$F$8001,0)),1))</f>
        <v/>
      </c>
      <c r="K233" s="17" t="str">
        <f aca="false">IF($C233="","",MAX(1,IFERROR(INDEX(⑥商品照会CSV!$M$2:$M$3001,MATCH($C233,⑥商品照会CSV!$A$2:$A$3001,0)),1)))</f>
        <v/>
      </c>
      <c r="L233" s="40" t="str">
        <f aca="false">IF($C233="","",IFERROR(INDEX(⑥商品照会CSV!$Q$2:$Q$3001,MATCH($C233,⑥商品照会CSV!$A$2:$A$3001,0)),0))</f>
        <v/>
      </c>
      <c r="M233" s="40" t="str">
        <f aca="false">IF($C233="","",N($L233)*N($K233))</f>
        <v/>
      </c>
      <c r="N233" s="17" t="str">
        <f aca="false">IF($C233="","",MAX(1,IFERROR(INDEX(⑥商品照会CSV!$AK$2:$AK$3001,MATCH($C233,⑥商品照会CSV!$A$2:$A$3001,0)),1)))</f>
        <v/>
      </c>
      <c r="O233" s="12" t="str">
        <f aca="false">IF($C233="","",IFERROR(IF(INDEX(⑥商品照会CSV!$AN$2:$AN$3001,MATCH($C233,⑥商品照会CSV!$A$2:$A$3001,0))=1,"バラ",IF(INDEX(⑥商品照会CSV!$AM$2:$AM$3001,MATCH($C233,⑥商品照会CSV!$A$2:$A$3001,0))=1,"中間包装","ケース")),"ケース"))</f>
        <v/>
      </c>
      <c r="P233" s="18"/>
      <c r="Q233" s="14"/>
      <c r="R233" s="17" t="str">
        <f aca="false">IF($C233="","",N($Q233)*N($K233))</f>
        <v/>
      </c>
    </row>
    <row r="234" customFormat="false" ht="15" hidden="false" customHeight="false" outlineLevel="0" collapsed="false">
      <c r="B234" s="12" t="n">
        <v>229</v>
      </c>
      <c r="C234" s="36" t="str">
        <f aca="false">IF(①在庫CSV_発注日!$M230="","",①在庫CSV_発注日!$M230&amp;"")</f>
        <v/>
      </c>
      <c r="D234" s="12" t="str">
        <f aca="false">IF($C234="","",①在庫CSV_発注日!$N230)</f>
        <v/>
      </c>
      <c r="E234" s="12" t="str">
        <f aca="false">IF($C234="","",①在庫CSV_発注日!$H230)</f>
        <v/>
      </c>
      <c r="F234" s="12" t="str">
        <f aca="false">IF($C234="","",①在庫CSV_発注日!$L230)</f>
        <v/>
      </c>
      <c r="G234" s="18"/>
      <c r="H234" s="17" t="str">
        <f aca="false">IF($C234="","",N(①在庫CSV_発注日!$Z230))</f>
        <v/>
      </c>
      <c r="I234" s="37" t="str">
        <f aca="false">IF($C234="","",SUMIFS(⑤減算マスタCSV!$L$2:$L$8001,⑤減算マスタCSV!$F$2:$F$8001,$C234,⑤減算マスタCSV!$K$2:$K$8001,1))</f>
        <v/>
      </c>
      <c r="J234" s="17" t="str">
        <f aca="false">IF($C234="","",IFERROR(INDEX(⑤減算マスタCSV!$H$2:$H$8001,MATCH($C234,⑤減算マスタCSV!$F$2:$F$8001,0)),1))</f>
        <v/>
      </c>
      <c r="K234" s="17" t="str">
        <f aca="false">IF($C234="","",MAX(1,IFERROR(INDEX(⑥商品照会CSV!$M$2:$M$3001,MATCH($C234,⑥商品照会CSV!$A$2:$A$3001,0)),1)))</f>
        <v/>
      </c>
      <c r="L234" s="40" t="str">
        <f aca="false">IF($C234="","",IFERROR(INDEX(⑥商品照会CSV!$Q$2:$Q$3001,MATCH($C234,⑥商品照会CSV!$A$2:$A$3001,0)),0))</f>
        <v/>
      </c>
      <c r="M234" s="40" t="str">
        <f aca="false">IF($C234="","",N($L234)*N($K234))</f>
        <v/>
      </c>
      <c r="N234" s="17" t="str">
        <f aca="false">IF($C234="","",MAX(1,IFERROR(INDEX(⑥商品照会CSV!$AK$2:$AK$3001,MATCH($C234,⑥商品照会CSV!$A$2:$A$3001,0)),1)))</f>
        <v/>
      </c>
      <c r="O234" s="12" t="str">
        <f aca="false">IF($C234="","",IFERROR(IF(INDEX(⑥商品照会CSV!$AN$2:$AN$3001,MATCH($C234,⑥商品照会CSV!$A$2:$A$3001,0))=1,"バラ",IF(INDEX(⑥商品照会CSV!$AM$2:$AM$3001,MATCH($C234,⑥商品照会CSV!$A$2:$A$3001,0))=1,"中間包装","ケース")),"ケース"))</f>
        <v/>
      </c>
      <c r="P234" s="18"/>
      <c r="Q234" s="14"/>
      <c r="R234" s="17" t="str">
        <f aca="false">IF($C234="","",N($Q234)*N($K234))</f>
        <v/>
      </c>
    </row>
    <row r="235" customFormat="false" ht="15" hidden="false" customHeight="false" outlineLevel="0" collapsed="false">
      <c r="B235" s="12" t="n">
        <v>230</v>
      </c>
      <c r="C235" s="36" t="str">
        <f aca="false">IF(①在庫CSV_発注日!$M231="","",①在庫CSV_発注日!$M231&amp;"")</f>
        <v/>
      </c>
      <c r="D235" s="12" t="str">
        <f aca="false">IF($C235="","",①在庫CSV_発注日!$N231)</f>
        <v/>
      </c>
      <c r="E235" s="12" t="str">
        <f aca="false">IF($C235="","",①在庫CSV_発注日!$H231)</f>
        <v/>
      </c>
      <c r="F235" s="12" t="str">
        <f aca="false">IF($C235="","",①在庫CSV_発注日!$L231)</f>
        <v/>
      </c>
      <c r="G235" s="18"/>
      <c r="H235" s="17" t="str">
        <f aca="false">IF($C235="","",N(①在庫CSV_発注日!$Z231))</f>
        <v/>
      </c>
      <c r="I235" s="37" t="str">
        <f aca="false">IF($C235="","",SUMIFS(⑤減算マスタCSV!$L$2:$L$8001,⑤減算マスタCSV!$F$2:$F$8001,$C235,⑤減算マスタCSV!$K$2:$K$8001,1))</f>
        <v/>
      </c>
      <c r="J235" s="17" t="str">
        <f aca="false">IF($C235="","",IFERROR(INDEX(⑤減算マスタCSV!$H$2:$H$8001,MATCH($C235,⑤減算マスタCSV!$F$2:$F$8001,0)),1))</f>
        <v/>
      </c>
      <c r="K235" s="17" t="str">
        <f aca="false">IF($C235="","",MAX(1,IFERROR(INDEX(⑥商品照会CSV!$M$2:$M$3001,MATCH($C235,⑥商品照会CSV!$A$2:$A$3001,0)),1)))</f>
        <v/>
      </c>
      <c r="L235" s="40" t="str">
        <f aca="false">IF($C235="","",IFERROR(INDEX(⑥商品照会CSV!$Q$2:$Q$3001,MATCH($C235,⑥商品照会CSV!$A$2:$A$3001,0)),0))</f>
        <v/>
      </c>
      <c r="M235" s="40" t="str">
        <f aca="false">IF($C235="","",N($L235)*N($K235))</f>
        <v/>
      </c>
      <c r="N235" s="17" t="str">
        <f aca="false">IF($C235="","",MAX(1,IFERROR(INDEX(⑥商品照会CSV!$AK$2:$AK$3001,MATCH($C235,⑥商品照会CSV!$A$2:$A$3001,0)),1)))</f>
        <v/>
      </c>
      <c r="O235" s="12" t="str">
        <f aca="false">IF($C235="","",IFERROR(IF(INDEX(⑥商品照会CSV!$AN$2:$AN$3001,MATCH($C235,⑥商品照会CSV!$A$2:$A$3001,0))=1,"バラ",IF(INDEX(⑥商品照会CSV!$AM$2:$AM$3001,MATCH($C235,⑥商品照会CSV!$A$2:$A$3001,0))=1,"中間包装","ケース")),"ケース"))</f>
        <v/>
      </c>
      <c r="P235" s="18"/>
      <c r="Q235" s="14"/>
      <c r="R235" s="17" t="str">
        <f aca="false">IF($C235="","",N($Q235)*N($K235))</f>
        <v/>
      </c>
    </row>
    <row r="236" customFormat="false" ht="15" hidden="false" customHeight="false" outlineLevel="0" collapsed="false">
      <c r="B236" s="12" t="n">
        <v>231</v>
      </c>
      <c r="C236" s="36" t="str">
        <f aca="false">IF(①在庫CSV_発注日!$M232="","",①在庫CSV_発注日!$M232&amp;"")</f>
        <v/>
      </c>
      <c r="D236" s="12" t="str">
        <f aca="false">IF($C236="","",①在庫CSV_発注日!$N232)</f>
        <v/>
      </c>
      <c r="E236" s="12" t="str">
        <f aca="false">IF($C236="","",①在庫CSV_発注日!$H232)</f>
        <v/>
      </c>
      <c r="F236" s="12" t="str">
        <f aca="false">IF($C236="","",①在庫CSV_発注日!$L232)</f>
        <v/>
      </c>
      <c r="G236" s="18"/>
      <c r="H236" s="17" t="str">
        <f aca="false">IF($C236="","",N(①在庫CSV_発注日!$Z232))</f>
        <v/>
      </c>
      <c r="I236" s="37" t="str">
        <f aca="false">IF($C236="","",SUMIFS(⑤減算マスタCSV!$L$2:$L$8001,⑤減算マスタCSV!$F$2:$F$8001,$C236,⑤減算マスタCSV!$K$2:$K$8001,1))</f>
        <v/>
      </c>
      <c r="J236" s="17" t="str">
        <f aca="false">IF($C236="","",IFERROR(INDEX(⑤減算マスタCSV!$H$2:$H$8001,MATCH($C236,⑤減算マスタCSV!$F$2:$F$8001,0)),1))</f>
        <v/>
      </c>
      <c r="K236" s="17" t="str">
        <f aca="false">IF($C236="","",MAX(1,IFERROR(INDEX(⑥商品照会CSV!$M$2:$M$3001,MATCH($C236,⑥商品照会CSV!$A$2:$A$3001,0)),1)))</f>
        <v/>
      </c>
      <c r="L236" s="40" t="str">
        <f aca="false">IF($C236="","",IFERROR(INDEX(⑥商品照会CSV!$Q$2:$Q$3001,MATCH($C236,⑥商品照会CSV!$A$2:$A$3001,0)),0))</f>
        <v/>
      </c>
      <c r="M236" s="40" t="str">
        <f aca="false">IF($C236="","",N($L236)*N($K236))</f>
        <v/>
      </c>
      <c r="N236" s="17" t="str">
        <f aca="false">IF($C236="","",MAX(1,IFERROR(INDEX(⑥商品照会CSV!$AK$2:$AK$3001,MATCH($C236,⑥商品照会CSV!$A$2:$A$3001,0)),1)))</f>
        <v/>
      </c>
      <c r="O236" s="12" t="str">
        <f aca="false">IF($C236="","",IFERROR(IF(INDEX(⑥商品照会CSV!$AN$2:$AN$3001,MATCH($C236,⑥商品照会CSV!$A$2:$A$3001,0))=1,"バラ",IF(INDEX(⑥商品照会CSV!$AM$2:$AM$3001,MATCH($C236,⑥商品照会CSV!$A$2:$A$3001,0))=1,"中間包装","ケース")),"ケース"))</f>
        <v/>
      </c>
      <c r="P236" s="18"/>
      <c r="Q236" s="14"/>
      <c r="R236" s="17" t="str">
        <f aca="false">IF($C236="","",N($Q236)*N($K236))</f>
        <v/>
      </c>
    </row>
    <row r="237" customFormat="false" ht="15" hidden="false" customHeight="false" outlineLevel="0" collapsed="false">
      <c r="B237" s="12" t="n">
        <v>232</v>
      </c>
      <c r="C237" s="36" t="str">
        <f aca="false">IF(①在庫CSV_発注日!$M233="","",①在庫CSV_発注日!$M233&amp;"")</f>
        <v/>
      </c>
      <c r="D237" s="12" t="str">
        <f aca="false">IF($C237="","",①在庫CSV_発注日!$N233)</f>
        <v/>
      </c>
      <c r="E237" s="12" t="str">
        <f aca="false">IF($C237="","",①在庫CSV_発注日!$H233)</f>
        <v/>
      </c>
      <c r="F237" s="12" t="str">
        <f aca="false">IF($C237="","",①在庫CSV_発注日!$L233)</f>
        <v/>
      </c>
      <c r="G237" s="18"/>
      <c r="H237" s="17" t="str">
        <f aca="false">IF($C237="","",N(①在庫CSV_発注日!$Z233))</f>
        <v/>
      </c>
      <c r="I237" s="37" t="str">
        <f aca="false">IF($C237="","",SUMIFS(⑤減算マスタCSV!$L$2:$L$8001,⑤減算マスタCSV!$F$2:$F$8001,$C237,⑤減算マスタCSV!$K$2:$K$8001,1))</f>
        <v/>
      </c>
      <c r="J237" s="17" t="str">
        <f aca="false">IF($C237="","",IFERROR(INDEX(⑤減算マスタCSV!$H$2:$H$8001,MATCH($C237,⑤減算マスタCSV!$F$2:$F$8001,0)),1))</f>
        <v/>
      </c>
      <c r="K237" s="17" t="str">
        <f aca="false">IF($C237="","",MAX(1,IFERROR(INDEX(⑥商品照会CSV!$M$2:$M$3001,MATCH($C237,⑥商品照会CSV!$A$2:$A$3001,0)),1)))</f>
        <v/>
      </c>
      <c r="L237" s="40" t="str">
        <f aca="false">IF($C237="","",IFERROR(INDEX(⑥商品照会CSV!$Q$2:$Q$3001,MATCH($C237,⑥商品照会CSV!$A$2:$A$3001,0)),0))</f>
        <v/>
      </c>
      <c r="M237" s="40" t="str">
        <f aca="false">IF($C237="","",N($L237)*N($K237))</f>
        <v/>
      </c>
      <c r="N237" s="17" t="str">
        <f aca="false">IF($C237="","",MAX(1,IFERROR(INDEX(⑥商品照会CSV!$AK$2:$AK$3001,MATCH($C237,⑥商品照会CSV!$A$2:$A$3001,0)),1)))</f>
        <v/>
      </c>
      <c r="O237" s="12" t="str">
        <f aca="false">IF($C237="","",IFERROR(IF(INDEX(⑥商品照会CSV!$AN$2:$AN$3001,MATCH($C237,⑥商品照会CSV!$A$2:$A$3001,0))=1,"バラ",IF(INDEX(⑥商品照会CSV!$AM$2:$AM$3001,MATCH($C237,⑥商品照会CSV!$A$2:$A$3001,0))=1,"中間包装","ケース")),"ケース"))</f>
        <v/>
      </c>
      <c r="P237" s="18"/>
      <c r="Q237" s="14"/>
      <c r="R237" s="17" t="str">
        <f aca="false">IF($C237="","",N($Q237)*N($K237))</f>
        <v/>
      </c>
    </row>
    <row r="238" customFormat="false" ht="15" hidden="false" customHeight="false" outlineLevel="0" collapsed="false">
      <c r="B238" s="12" t="n">
        <v>233</v>
      </c>
      <c r="C238" s="36" t="str">
        <f aca="false">IF(①在庫CSV_発注日!$M234="","",①在庫CSV_発注日!$M234&amp;"")</f>
        <v/>
      </c>
      <c r="D238" s="12" t="str">
        <f aca="false">IF($C238="","",①在庫CSV_発注日!$N234)</f>
        <v/>
      </c>
      <c r="E238" s="12" t="str">
        <f aca="false">IF($C238="","",①在庫CSV_発注日!$H234)</f>
        <v/>
      </c>
      <c r="F238" s="12" t="str">
        <f aca="false">IF($C238="","",①在庫CSV_発注日!$L234)</f>
        <v/>
      </c>
      <c r="G238" s="18"/>
      <c r="H238" s="17" t="str">
        <f aca="false">IF($C238="","",N(①在庫CSV_発注日!$Z234))</f>
        <v/>
      </c>
      <c r="I238" s="37" t="str">
        <f aca="false">IF($C238="","",SUMIFS(⑤減算マスタCSV!$L$2:$L$8001,⑤減算マスタCSV!$F$2:$F$8001,$C238,⑤減算マスタCSV!$K$2:$K$8001,1))</f>
        <v/>
      </c>
      <c r="J238" s="17" t="str">
        <f aca="false">IF($C238="","",IFERROR(INDEX(⑤減算マスタCSV!$H$2:$H$8001,MATCH($C238,⑤減算マスタCSV!$F$2:$F$8001,0)),1))</f>
        <v/>
      </c>
      <c r="K238" s="17" t="str">
        <f aca="false">IF($C238="","",MAX(1,IFERROR(INDEX(⑥商品照会CSV!$M$2:$M$3001,MATCH($C238,⑥商品照会CSV!$A$2:$A$3001,0)),1)))</f>
        <v/>
      </c>
      <c r="L238" s="40" t="str">
        <f aca="false">IF($C238="","",IFERROR(INDEX(⑥商品照会CSV!$Q$2:$Q$3001,MATCH($C238,⑥商品照会CSV!$A$2:$A$3001,0)),0))</f>
        <v/>
      </c>
      <c r="M238" s="40" t="str">
        <f aca="false">IF($C238="","",N($L238)*N($K238))</f>
        <v/>
      </c>
      <c r="N238" s="17" t="str">
        <f aca="false">IF($C238="","",MAX(1,IFERROR(INDEX(⑥商品照会CSV!$AK$2:$AK$3001,MATCH($C238,⑥商品照会CSV!$A$2:$A$3001,0)),1)))</f>
        <v/>
      </c>
      <c r="O238" s="12" t="str">
        <f aca="false">IF($C238="","",IFERROR(IF(INDEX(⑥商品照会CSV!$AN$2:$AN$3001,MATCH($C238,⑥商品照会CSV!$A$2:$A$3001,0))=1,"バラ",IF(INDEX(⑥商品照会CSV!$AM$2:$AM$3001,MATCH($C238,⑥商品照会CSV!$A$2:$A$3001,0))=1,"中間包装","ケース")),"ケース"))</f>
        <v/>
      </c>
      <c r="P238" s="18"/>
      <c r="Q238" s="14"/>
      <c r="R238" s="17" t="str">
        <f aca="false">IF($C238="","",N($Q238)*N($K238))</f>
        <v/>
      </c>
    </row>
    <row r="239" customFormat="false" ht="15" hidden="false" customHeight="false" outlineLevel="0" collapsed="false">
      <c r="B239" s="12" t="n">
        <v>234</v>
      </c>
      <c r="C239" s="36" t="str">
        <f aca="false">IF(①在庫CSV_発注日!$M235="","",①在庫CSV_発注日!$M235&amp;"")</f>
        <v/>
      </c>
      <c r="D239" s="12" t="str">
        <f aca="false">IF($C239="","",①在庫CSV_発注日!$N235)</f>
        <v/>
      </c>
      <c r="E239" s="12" t="str">
        <f aca="false">IF($C239="","",①在庫CSV_発注日!$H235)</f>
        <v/>
      </c>
      <c r="F239" s="12" t="str">
        <f aca="false">IF($C239="","",①在庫CSV_発注日!$L235)</f>
        <v/>
      </c>
      <c r="G239" s="18"/>
      <c r="H239" s="17" t="str">
        <f aca="false">IF($C239="","",N(①在庫CSV_発注日!$Z235))</f>
        <v/>
      </c>
      <c r="I239" s="37" t="str">
        <f aca="false">IF($C239="","",SUMIFS(⑤減算マスタCSV!$L$2:$L$8001,⑤減算マスタCSV!$F$2:$F$8001,$C239,⑤減算マスタCSV!$K$2:$K$8001,1))</f>
        <v/>
      </c>
      <c r="J239" s="17" t="str">
        <f aca="false">IF($C239="","",IFERROR(INDEX(⑤減算マスタCSV!$H$2:$H$8001,MATCH($C239,⑤減算マスタCSV!$F$2:$F$8001,0)),1))</f>
        <v/>
      </c>
      <c r="K239" s="17" t="str">
        <f aca="false">IF($C239="","",MAX(1,IFERROR(INDEX(⑥商品照会CSV!$M$2:$M$3001,MATCH($C239,⑥商品照会CSV!$A$2:$A$3001,0)),1)))</f>
        <v/>
      </c>
      <c r="L239" s="40" t="str">
        <f aca="false">IF($C239="","",IFERROR(INDEX(⑥商品照会CSV!$Q$2:$Q$3001,MATCH($C239,⑥商品照会CSV!$A$2:$A$3001,0)),0))</f>
        <v/>
      </c>
      <c r="M239" s="40" t="str">
        <f aca="false">IF($C239="","",N($L239)*N($K239))</f>
        <v/>
      </c>
      <c r="N239" s="17" t="str">
        <f aca="false">IF($C239="","",MAX(1,IFERROR(INDEX(⑥商品照会CSV!$AK$2:$AK$3001,MATCH($C239,⑥商品照会CSV!$A$2:$A$3001,0)),1)))</f>
        <v/>
      </c>
      <c r="O239" s="12" t="str">
        <f aca="false">IF($C239="","",IFERROR(IF(INDEX(⑥商品照会CSV!$AN$2:$AN$3001,MATCH($C239,⑥商品照会CSV!$A$2:$A$3001,0))=1,"バラ",IF(INDEX(⑥商品照会CSV!$AM$2:$AM$3001,MATCH($C239,⑥商品照会CSV!$A$2:$A$3001,0))=1,"中間包装","ケース")),"ケース"))</f>
        <v/>
      </c>
      <c r="P239" s="18"/>
      <c r="Q239" s="14"/>
      <c r="R239" s="17" t="str">
        <f aca="false">IF($C239="","",N($Q239)*N($K239))</f>
        <v/>
      </c>
    </row>
    <row r="240" customFormat="false" ht="15" hidden="false" customHeight="false" outlineLevel="0" collapsed="false">
      <c r="B240" s="12" t="n">
        <v>235</v>
      </c>
      <c r="C240" s="36" t="str">
        <f aca="false">IF(①在庫CSV_発注日!$M236="","",①在庫CSV_発注日!$M236&amp;"")</f>
        <v/>
      </c>
      <c r="D240" s="12" t="str">
        <f aca="false">IF($C240="","",①在庫CSV_発注日!$N236)</f>
        <v/>
      </c>
      <c r="E240" s="12" t="str">
        <f aca="false">IF($C240="","",①在庫CSV_発注日!$H236)</f>
        <v/>
      </c>
      <c r="F240" s="12" t="str">
        <f aca="false">IF($C240="","",①在庫CSV_発注日!$L236)</f>
        <v/>
      </c>
      <c r="G240" s="18"/>
      <c r="H240" s="17" t="str">
        <f aca="false">IF($C240="","",N(①在庫CSV_発注日!$Z236))</f>
        <v/>
      </c>
      <c r="I240" s="37" t="str">
        <f aca="false">IF($C240="","",SUMIFS(⑤減算マスタCSV!$L$2:$L$8001,⑤減算マスタCSV!$F$2:$F$8001,$C240,⑤減算マスタCSV!$K$2:$K$8001,1))</f>
        <v/>
      </c>
      <c r="J240" s="17" t="str">
        <f aca="false">IF($C240="","",IFERROR(INDEX(⑤減算マスタCSV!$H$2:$H$8001,MATCH($C240,⑤減算マスタCSV!$F$2:$F$8001,0)),1))</f>
        <v/>
      </c>
      <c r="K240" s="17" t="str">
        <f aca="false">IF($C240="","",MAX(1,IFERROR(INDEX(⑥商品照会CSV!$M$2:$M$3001,MATCH($C240,⑥商品照会CSV!$A$2:$A$3001,0)),1)))</f>
        <v/>
      </c>
      <c r="L240" s="40" t="str">
        <f aca="false">IF($C240="","",IFERROR(INDEX(⑥商品照会CSV!$Q$2:$Q$3001,MATCH($C240,⑥商品照会CSV!$A$2:$A$3001,0)),0))</f>
        <v/>
      </c>
      <c r="M240" s="40" t="str">
        <f aca="false">IF($C240="","",N($L240)*N($K240))</f>
        <v/>
      </c>
      <c r="N240" s="17" t="str">
        <f aca="false">IF($C240="","",MAX(1,IFERROR(INDEX(⑥商品照会CSV!$AK$2:$AK$3001,MATCH($C240,⑥商品照会CSV!$A$2:$A$3001,0)),1)))</f>
        <v/>
      </c>
      <c r="O240" s="12" t="str">
        <f aca="false">IF($C240="","",IFERROR(IF(INDEX(⑥商品照会CSV!$AN$2:$AN$3001,MATCH($C240,⑥商品照会CSV!$A$2:$A$3001,0))=1,"バラ",IF(INDEX(⑥商品照会CSV!$AM$2:$AM$3001,MATCH($C240,⑥商品照会CSV!$A$2:$A$3001,0))=1,"中間包装","ケース")),"ケース"))</f>
        <v/>
      </c>
      <c r="P240" s="18"/>
      <c r="Q240" s="14"/>
      <c r="R240" s="17" t="str">
        <f aca="false">IF($C240="","",N($Q240)*N($K240))</f>
        <v/>
      </c>
    </row>
    <row r="241" customFormat="false" ht="15" hidden="false" customHeight="false" outlineLevel="0" collapsed="false">
      <c r="B241" s="12" t="n">
        <v>236</v>
      </c>
      <c r="C241" s="36" t="str">
        <f aca="false">IF(①在庫CSV_発注日!$M237="","",①在庫CSV_発注日!$M237&amp;"")</f>
        <v/>
      </c>
      <c r="D241" s="12" t="str">
        <f aca="false">IF($C241="","",①在庫CSV_発注日!$N237)</f>
        <v/>
      </c>
      <c r="E241" s="12" t="str">
        <f aca="false">IF($C241="","",①在庫CSV_発注日!$H237)</f>
        <v/>
      </c>
      <c r="F241" s="12" t="str">
        <f aca="false">IF($C241="","",①在庫CSV_発注日!$L237)</f>
        <v/>
      </c>
      <c r="G241" s="18"/>
      <c r="H241" s="17" t="str">
        <f aca="false">IF($C241="","",N(①在庫CSV_発注日!$Z237))</f>
        <v/>
      </c>
      <c r="I241" s="37" t="str">
        <f aca="false">IF($C241="","",SUMIFS(⑤減算マスタCSV!$L$2:$L$8001,⑤減算マスタCSV!$F$2:$F$8001,$C241,⑤減算マスタCSV!$K$2:$K$8001,1))</f>
        <v/>
      </c>
      <c r="J241" s="17" t="str">
        <f aca="false">IF($C241="","",IFERROR(INDEX(⑤減算マスタCSV!$H$2:$H$8001,MATCH($C241,⑤減算マスタCSV!$F$2:$F$8001,0)),1))</f>
        <v/>
      </c>
      <c r="K241" s="17" t="str">
        <f aca="false">IF($C241="","",MAX(1,IFERROR(INDEX(⑥商品照会CSV!$M$2:$M$3001,MATCH($C241,⑥商品照会CSV!$A$2:$A$3001,0)),1)))</f>
        <v/>
      </c>
      <c r="L241" s="40" t="str">
        <f aca="false">IF($C241="","",IFERROR(INDEX(⑥商品照会CSV!$Q$2:$Q$3001,MATCH($C241,⑥商品照会CSV!$A$2:$A$3001,0)),0))</f>
        <v/>
      </c>
      <c r="M241" s="40" t="str">
        <f aca="false">IF($C241="","",N($L241)*N($K241))</f>
        <v/>
      </c>
      <c r="N241" s="17" t="str">
        <f aca="false">IF($C241="","",MAX(1,IFERROR(INDEX(⑥商品照会CSV!$AK$2:$AK$3001,MATCH($C241,⑥商品照会CSV!$A$2:$A$3001,0)),1)))</f>
        <v/>
      </c>
      <c r="O241" s="12" t="str">
        <f aca="false">IF($C241="","",IFERROR(IF(INDEX(⑥商品照会CSV!$AN$2:$AN$3001,MATCH($C241,⑥商品照会CSV!$A$2:$A$3001,0))=1,"バラ",IF(INDEX(⑥商品照会CSV!$AM$2:$AM$3001,MATCH($C241,⑥商品照会CSV!$A$2:$A$3001,0))=1,"中間包装","ケース")),"ケース"))</f>
        <v/>
      </c>
      <c r="P241" s="18"/>
      <c r="Q241" s="14"/>
      <c r="R241" s="17" t="str">
        <f aca="false">IF($C241="","",N($Q241)*N($K241))</f>
        <v/>
      </c>
    </row>
    <row r="242" customFormat="false" ht="15" hidden="false" customHeight="false" outlineLevel="0" collapsed="false">
      <c r="B242" s="12" t="n">
        <v>237</v>
      </c>
      <c r="C242" s="36" t="str">
        <f aca="false">IF(①在庫CSV_発注日!$M238="","",①在庫CSV_発注日!$M238&amp;"")</f>
        <v/>
      </c>
      <c r="D242" s="12" t="str">
        <f aca="false">IF($C242="","",①在庫CSV_発注日!$N238)</f>
        <v/>
      </c>
      <c r="E242" s="12" t="str">
        <f aca="false">IF($C242="","",①在庫CSV_発注日!$H238)</f>
        <v/>
      </c>
      <c r="F242" s="12" t="str">
        <f aca="false">IF($C242="","",①在庫CSV_発注日!$L238)</f>
        <v/>
      </c>
      <c r="G242" s="18"/>
      <c r="H242" s="17" t="str">
        <f aca="false">IF($C242="","",N(①在庫CSV_発注日!$Z238))</f>
        <v/>
      </c>
      <c r="I242" s="37" t="str">
        <f aca="false">IF($C242="","",SUMIFS(⑤減算マスタCSV!$L$2:$L$8001,⑤減算マスタCSV!$F$2:$F$8001,$C242,⑤減算マスタCSV!$K$2:$K$8001,1))</f>
        <v/>
      </c>
      <c r="J242" s="17" t="str">
        <f aca="false">IF($C242="","",IFERROR(INDEX(⑤減算マスタCSV!$H$2:$H$8001,MATCH($C242,⑤減算マスタCSV!$F$2:$F$8001,0)),1))</f>
        <v/>
      </c>
      <c r="K242" s="17" t="str">
        <f aca="false">IF($C242="","",MAX(1,IFERROR(INDEX(⑥商品照会CSV!$M$2:$M$3001,MATCH($C242,⑥商品照会CSV!$A$2:$A$3001,0)),1)))</f>
        <v/>
      </c>
      <c r="L242" s="40" t="str">
        <f aca="false">IF($C242="","",IFERROR(INDEX(⑥商品照会CSV!$Q$2:$Q$3001,MATCH($C242,⑥商品照会CSV!$A$2:$A$3001,0)),0))</f>
        <v/>
      </c>
      <c r="M242" s="40" t="str">
        <f aca="false">IF($C242="","",N($L242)*N($K242))</f>
        <v/>
      </c>
      <c r="N242" s="17" t="str">
        <f aca="false">IF($C242="","",MAX(1,IFERROR(INDEX(⑥商品照会CSV!$AK$2:$AK$3001,MATCH($C242,⑥商品照会CSV!$A$2:$A$3001,0)),1)))</f>
        <v/>
      </c>
      <c r="O242" s="12" t="str">
        <f aca="false">IF($C242="","",IFERROR(IF(INDEX(⑥商品照会CSV!$AN$2:$AN$3001,MATCH($C242,⑥商品照会CSV!$A$2:$A$3001,0))=1,"バラ",IF(INDEX(⑥商品照会CSV!$AM$2:$AM$3001,MATCH($C242,⑥商品照会CSV!$A$2:$A$3001,0))=1,"中間包装","ケース")),"ケース"))</f>
        <v/>
      </c>
      <c r="P242" s="18"/>
      <c r="Q242" s="14"/>
      <c r="R242" s="17" t="str">
        <f aca="false">IF($C242="","",N($Q242)*N($K242))</f>
        <v/>
      </c>
    </row>
    <row r="243" customFormat="false" ht="15" hidden="false" customHeight="false" outlineLevel="0" collapsed="false">
      <c r="B243" s="12" t="n">
        <v>238</v>
      </c>
      <c r="C243" s="36" t="str">
        <f aca="false">IF(①在庫CSV_発注日!$M239="","",①在庫CSV_発注日!$M239&amp;"")</f>
        <v/>
      </c>
      <c r="D243" s="12" t="str">
        <f aca="false">IF($C243="","",①在庫CSV_発注日!$N239)</f>
        <v/>
      </c>
      <c r="E243" s="12" t="str">
        <f aca="false">IF($C243="","",①在庫CSV_発注日!$H239)</f>
        <v/>
      </c>
      <c r="F243" s="12" t="str">
        <f aca="false">IF($C243="","",①在庫CSV_発注日!$L239)</f>
        <v/>
      </c>
      <c r="G243" s="18"/>
      <c r="H243" s="17" t="str">
        <f aca="false">IF($C243="","",N(①在庫CSV_発注日!$Z239))</f>
        <v/>
      </c>
      <c r="I243" s="37" t="str">
        <f aca="false">IF($C243="","",SUMIFS(⑤減算マスタCSV!$L$2:$L$8001,⑤減算マスタCSV!$F$2:$F$8001,$C243,⑤減算マスタCSV!$K$2:$K$8001,1))</f>
        <v/>
      </c>
      <c r="J243" s="17" t="str">
        <f aca="false">IF($C243="","",IFERROR(INDEX(⑤減算マスタCSV!$H$2:$H$8001,MATCH($C243,⑤減算マスタCSV!$F$2:$F$8001,0)),1))</f>
        <v/>
      </c>
      <c r="K243" s="17" t="str">
        <f aca="false">IF($C243="","",MAX(1,IFERROR(INDEX(⑥商品照会CSV!$M$2:$M$3001,MATCH($C243,⑥商品照会CSV!$A$2:$A$3001,0)),1)))</f>
        <v/>
      </c>
      <c r="L243" s="40" t="str">
        <f aca="false">IF($C243="","",IFERROR(INDEX(⑥商品照会CSV!$Q$2:$Q$3001,MATCH($C243,⑥商品照会CSV!$A$2:$A$3001,0)),0))</f>
        <v/>
      </c>
      <c r="M243" s="40" t="str">
        <f aca="false">IF($C243="","",N($L243)*N($K243))</f>
        <v/>
      </c>
      <c r="N243" s="17" t="str">
        <f aca="false">IF($C243="","",MAX(1,IFERROR(INDEX(⑥商品照会CSV!$AK$2:$AK$3001,MATCH($C243,⑥商品照会CSV!$A$2:$A$3001,0)),1)))</f>
        <v/>
      </c>
      <c r="O243" s="12" t="str">
        <f aca="false">IF($C243="","",IFERROR(IF(INDEX(⑥商品照会CSV!$AN$2:$AN$3001,MATCH($C243,⑥商品照会CSV!$A$2:$A$3001,0))=1,"バラ",IF(INDEX(⑥商品照会CSV!$AM$2:$AM$3001,MATCH($C243,⑥商品照会CSV!$A$2:$A$3001,0))=1,"中間包装","ケース")),"ケース"))</f>
        <v/>
      </c>
      <c r="P243" s="18"/>
      <c r="Q243" s="14"/>
      <c r="R243" s="17" t="str">
        <f aca="false">IF($C243="","",N($Q243)*N($K243))</f>
        <v/>
      </c>
    </row>
    <row r="244" customFormat="false" ht="15" hidden="false" customHeight="false" outlineLevel="0" collapsed="false">
      <c r="B244" s="12" t="n">
        <v>239</v>
      </c>
      <c r="C244" s="36" t="str">
        <f aca="false">IF(①在庫CSV_発注日!$M240="","",①在庫CSV_発注日!$M240&amp;"")</f>
        <v/>
      </c>
      <c r="D244" s="12" t="str">
        <f aca="false">IF($C244="","",①在庫CSV_発注日!$N240)</f>
        <v/>
      </c>
      <c r="E244" s="12" t="str">
        <f aca="false">IF($C244="","",①在庫CSV_発注日!$H240)</f>
        <v/>
      </c>
      <c r="F244" s="12" t="str">
        <f aca="false">IF($C244="","",①在庫CSV_発注日!$L240)</f>
        <v/>
      </c>
      <c r="G244" s="18"/>
      <c r="H244" s="17" t="str">
        <f aca="false">IF($C244="","",N(①在庫CSV_発注日!$Z240))</f>
        <v/>
      </c>
      <c r="I244" s="37" t="str">
        <f aca="false">IF($C244="","",SUMIFS(⑤減算マスタCSV!$L$2:$L$8001,⑤減算マスタCSV!$F$2:$F$8001,$C244,⑤減算マスタCSV!$K$2:$K$8001,1))</f>
        <v/>
      </c>
      <c r="J244" s="17" t="str">
        <f aca="false">IF($C244="","",IFERROR(INDEX(⑤減算マスタCSV!$H$2:$H$8001,MATCH($C244,⑤減算マスタCSV!$F$2:$F$8001,0)),1))</f>
        <v/>
      </c>
      <c r="K244" s="17" t="str">
        <f aca="false">IF($C244="","",MAX(1,IFERROR(INDEX(⑥商品照会CSV!$M$2:$M$3001,MATCH($C244,⑥商品照会CSV!$A$2:$A$3001,0)),1)))</f>
        <v/>
      </c>
      <c r="L244" s="40" t="str">
        <f aca="false">IF($C244="","",IFERROR(INDEX(⑥商品照会CSV!$Q$2:$Q$3001,MATCH($C244,⑥商品照会CSV!$A$2:$A$3001,0)),0))</f>
        <v/>
      </c>
      <c r="M244" s="40" t="str">
        <f aca="false">IF($C244="","",N($L244)*N($K244))</f>
        <v/>
      </c>
      <c r="N244" s="17" t="str">
        <f aca="false">IF($C244="","",MAX(1,IFERROR(INDEX(⑥商品照会CSV!$AK$2:$AK$3001,MATCH($C244,⑥商品照会CSV!$A$2:$A$3001,0)),1)))</f>
        <v/>
      </c>
      <c r="O244" s="12" t="str">
        <f aca="false">IF($C244="","",IFERROR(IF(INDEX(⑥商品照会CSV!$AN$2:$AN$3001,MATCH($C244,⑥商品照会CSV!$A$2:$A$3001,0))=1,"バラ",IF(INDEX(⑥商品照会CSV!$AM$2:$AM$3001,MATCH($C244,⑥商品照会CSV!$A$2:$A$3001,0))=1,"中間包装","ケース")),"ケース"))</f>
        <v/>
      </c>
      <c r="P244" s="18"/>
      <c r="Q244" s="14"/>
      <c r="R244" s="17" t="str">
        <f aca="false">IF($C244="","",N($Q244)*N($K244))</f>
        <v/>
      </c>
    </row>
    <row r="245" customFormat="false" ht="15" hidden="false" customHeight="false" outlineLevel="0" collapsed="false">
      <c r="B245" s="12" t="n">
        <v>240</v>
      </c>
      <c r="C245" s="36" t="str">
        <f aca="false">IF(①在庫CSV_発注日!$M241="","",①在庫CSV_発注日!$M241&amp;"")</f>
        <v/>
      </c>
      <c r="D245" s="12" t="str">
        <f aca="false">IF($C245="","",①在庫CSV_発注日!$N241)</f>
        <v/>
      </c>
      <c r="E245" s="12" t="str">
        <f aca="false">IF($C245="","",①在庫CSV_発注日!$H241)</f>
        <v/>
      </c>
      <c r="F245" s="12" t="str">
        <f aca="false">IF($C245="","",①在庫CSV_発注日!$L241)</f>
        <v/>
      </c>
      <c r="G245" s="18"/>
      <c r="H245" s="17" t="str">
        <f aca="false">IF($C245="","",N(①在庫CSV_発注日!$Z241))</f>
        <v/>
      </c>
      <c r="I245" s="37" t="str">
        <f aca="false">IF($C245="","",SUMIFS(⑤減算マスタCSV!$L$2:$L$8001,⑤減算マスタCSV!$F$2:$F$8001,$C245,⑤減算マスタCSV!$K$2:$K$8001,1))</f>
        <v/>
      </c>
      <c r="J245" s="17" t="str">
        <f aca="false">IF($C245="","",IFERROR(INDEX(⑤減算マスタCSV!$H$2:$H$8001,MATCH($C245,⑤減算マスタCSV!$F$2:$F$8001,0)),1))</f>
        <v/>
      </c>
      <c r="K245" s="17" t="str">
        <f aca="false">IF($C245="","",MAX(1,IFERROR(INDEX(⑥商品照会CSV!$M$2:$M$3001,MATCH($C245,⑥商品照会CSV!$A$2:$A$3001,0)),1)))</f>
        <v/>
      </c>
      <c r="L245" s="40" t="str">
        <f aca="false">IF($C245="","",IFERROR(INDEX(⑥商品照会CSV!$Q$2:$Q$3001,MATCH($C245,⑥商品照会CSV!$A$2:$A$3001,0)),0))</f>
        <v/>
      </c>
      <c r="M245" s="40" t="str">
        <f aca="false">IF($C245="","",N($L245)*N($K245))</f>
        <v/>
      </c>
      <c r="N245" s="17" t="str">
        <f aca="false">IF($C245="","",MAX(1,IFERROR(INDEX(⑥商品照会CSV!$AK$2:$AK$3001,MATCH($C245,⑥商品照会CSV!$A$2:$A$3001,0)),1)))</f>
        <v/>
      </c>
      <c r="O245" s="12" t="str">
        <f aca="false">IF($C245="","",IFERROR(IF(INDEX(⑥商品照会CSV!$AN$2:$AN$3001,MATCH($C245,⑥商品照会CSV!$A$2:$A$3001,0))=1,"バラ",IF(INDEX(⑥商品照会CSV!$AM$2:$AM$3001,MATCH($C245,⑥商品照会CSV!$A$2:$A$3001,0))=1,"中間包装","ケース")),"ケース"))</f>
        <v/>
      </c>
      <c r="P245" s="18"/>
      <c r="Q245" s="14"/>
      <c r="R245" s="17" t="str">
        <f aca="false">IF($C245="","",N($Q245)*N($K245))</f>
        <v/>
      </c>
    </row>
    <row r="246" customFormat="false" ht="15" hidden="false" customHeight="false" outlineLevel="0" collapsed="false">
      <c r="B246" s="12" t="n">
        <v>241</v>
      </c>
      <c r="C246" s="36" t="str">
        <f aca="false">IF(①在庫CSV_発注日!$M242="","",①在庫CSV_発注日!$M242&amp;"")</f>
        <v/>
      </c>
      <c r="D246" s="12" t="str">
        <f aca="false">IF($C246="","",①在庫CSV_発注日!$N242)</f>
        <v/>
      </c>
      <c r="E246" s="12" t="str">
        <f aca="false">IF($C246="","",①在庫CSV_発注日!$H242)</f>
        <v/>
      </c>
      <c r="F246" s="12" t="str">
        <f aca="false">IF($C246="","",①在庫CSV_発注日!$L242)</f>
        <v/>
      </c>
      <c r="G246" s="18"/>
      <c r="H246" s="17" t="str">
        <f aca="false">IF($C246="","",N(①在庫CSV_発注日!$Z242))</f>
        <v/>
      </c>
      <c r="I246" s="37" t="str">
        <f aca="false">IF($C246="","",SUMIFS(⑤減算マスタCSV!$L$2:$L$8001,⑤減算マスタCSV!$F$2:$F$8001,$C246,⑤減算マスタCSV!$K$2:$K$8001,1))</f>
        <v/>
      </c>
      <c r="J246" s="17" t="str">
        <f aca="false">IF($C246="","",IFERROR(INDEX(⑤減算マスタCSV!$H$2:$H$8001,MATCH($C246,⑤減算マスタCSV!$F$2:$F$8001,0)),1))</f>
        <v/>
      </c>
      <c r="K246" s="17" t="str">
        <f aca="false">IF($C246="","",MAX(1,IFERROR(INDEX(⑥商品照会CSV!$M$2:$M$3001,MATCH($C246,⑥商品照会CSV!$A$2:$A$3001,0)),1)))</f>
        <v/>
      </c>
      <c r="L246" s="40" t="str">
        <f aca="false">IF($C246="","",IFERROR(INDEX(⑥商品照会CSV!$Q$2:$Q$3001,MATCH($C246,⑥商品照会CSV!$A$2:$A$3001,0)),0))</f>
        <v/>
      </c>
      <c r="M246" s="40" t="str">
        <f aca="false">IF($C246="","",N($L246)*N($K246))</f>
        <v/>
      </c>
      <c r="N246" s="17" t="str">
        <f aca="false">IF($C246="","",MAX(1,IFERROR(INDEX(⑥商品照会CSV!$AK$2:$AK$3001,MATCH($C246,⑥商品照会CSV!$A$2:$A$3001,0)),1)))</f>
        <v/>
      </c>
      <c r="O246" s="12" t="str">
        <f aca="false">IF($C246="","",IFERROR(IF(INDEX(⑥商品照会CSV!$AN$2:$AN$3001,MATCH($C246,⑥商品照会CSV!$A$2:$A$3001,0))=1,"バラ",IF(INDEX(⑥商品照会CSV!$AM$2:$AM$3001,MATCH($C246,⑥商品照会CSV!$A$2:$A$3001,0))=1,"中間包装","ケース")),"ケース"))</f>
        <v/>
      </c>
      <c r="P246" s="18"/>
      <c r="Q246" s="14"/>
      <c r="R246" s="17" t="str">
        <f aca="false">IF($C246="","",N($Q246)*N($K246))</f>
        <v/>
      </c>
    </row>
    <row r="247" customFormat="false" ht="15" hidden="false" customHeight="false" outlineLevel="0" collapsed="false">
      <c r="B247" s="12" t="n">
        <v>242</v>
      </c>
      <c r="C247" s="36" t="str">
        <f aca="false">IF(①在庫CSV_発注日!$M243="","",①在庫CSV_発注日!$M243&amp;"")</f>
        <v/>
      </c>
      <c r="D247" s="12" t="str">
        <f aca="false">IF($C247="","",①在庫CSV_発注日!$N243)</f>
        <v/>
      </c>
      <c r="E247" s="12" t="str">
        <f aca="false">IF($C247="","",①在庫CSV_発注日!$H243)</f>
        <v/>
      </c>
      <c r="F247" s="12" t="str">
        <f aca="false">IF($C247="","",①在庫CSV_発注日!$L243)</f>
        <v/>
      </c>
      <c r="G247" s="18"/>
      <c r="H247" s="17" t="str">
        <f aca="false">IF($C247="","",N(①在庫CSV_発注日!$Z243))</f>
        <v/>
      </c>
      <c r="I247" s="37" t="str">
        <f aca="false">IF($C247="","",SUMIFS(⑤減算マスタCSV!$L$2:$L$8001,⑤減算マスタCSV!$F$2:$F$8001,$C247,⑤減算マスタCSV!$K$2:$K$8001,1))</f>
        <v/>
      </c>
      <c r="J247" s="17" t="str">
        <f aca="false">IF($C247="","",IFERROR(INDEX(⑤減算マスタCSV!$H$2:$H$8001,MATCH($C247,⑤減算マスタCSV!$F$2:$F$8001,0)),1))</f>
        <v/>
      </c>
      <c r="K247" s="17" t="str">
        <f aca="false">IF($C247="","",MAX(1,IFERROR(INDEX(⑥商品照会CSV!$M$2:$M$3001,MATCH($C247,⑥商品照会CSV!$A$2:$A$3001,0)),1)))</f>
        <v/>
      </c>
      <c r="L247" s="40" t="str">
        <f aca="false">IF($C247="","",IFERROR(INDEX(⑥商品照会CSV!$Q$2:$Q$3001,MATCH($C247,⑥商品照会CSV!$A$2:$A$3001,0)),0))</f>
        <v/>
      </c>
      <c r="M247" s="40" t="str">
        <f aca="false">IF($C247="","",N($L247)*N($K247))</f>
        <v/>
      </c>
      <c r="N247" s="17" t="str">
        <f aca="false">IF($C247="","",MAX(1,IFERROR(INDEX(⑥商品照会CSV!$AK$2:$AK$3001,MATCH($C247,⑥商品照会CSV!$A$2:$A$3001,0)),1)))</f>
        <v/>
      </c>
      <c r="O247" s="12" t="str">
        <f aca="false">IF($C247="","",IFERROR(IF(INDEX(⑥商品照会CSV!$AN$2:$AN$3001,MATCH($C247,⑥商品照会CSV!$A$2:$A$3001,0))=1,"バラ",IF(INDEX(⑥商品照会CSV!$AM$2:$AM$3001,MATCH($C247,⑥商品照会CSV!$A$2:$A$3001,0))=1,"中間包装","ケース")),"ケース"))</f>
        <v/>
      </c>
      <c r="P247" s="18"/>
      <c r="Q247" s="14"/>
      <c r="R247" s="17" t="str">
        <f aca="false">IF($C247="","",N($Q247)*N($K247))</f>
        <v/>
      </c>
    </row>
    <row r="248" customFormat="false" ht="15" hidden="false" customHeight="false" outlineLevel="0" collapsed="false">
      <c r="B248" s="12" t="n">
        <v>243</v>
      </c>
      <c r="C248" s="36" t="str">
        <f aca="false">IF(①在庫CSV_発注日!$M244="","",①在庫CSV_発注日!$M244&amp;"")</f>
        <v/>
      </c>
      <c r="D248" s="12" t="str">
        <f aca="false">IF($C248="","",①在庫CSV_発注日!$N244)</f>
        <v/>
      </c>
      <c r="E248" s="12" t="str">
        <f aca="false">IF($C248="","",①在庫CSV_発注日!$H244)</f>
        <v/>
      </c>
      <c r="F248" s="12" t="str">
        <f aca="false">IF($C248="","",①在庫CSV_発注日!$L244)</f>
        <v/>
      </c>
      <c r="G248" s="18"/>
      <c r="H248" s="17" t="str">
        <f aca="false">IF($C248="","",N(①在庫CSV_発注日!$Z244))</f>
        <v/>
      </c>
      <c r="I248" s="37" t="str">
        <f aca="false">IF($C248="","",SUMIFS(⑤減算マスタCSV!$L$2:$L$8001,⑤減算マスタCSV!$F$2:$F$8001,$C248,⑤減算マスタCSV!$K$2:$K$8001,1))</f>
        <v/>
      </c>
      <c r="J248" s="17" t="str">
        <f aca="false">IF($C248="","",IFERROR(INDEX(⑤減算マスタCSV!$H$2:$H$8001,MATCH($C248,⑤減算マスタCSV!$F$2:$F$8001,0)),1))</f>
        <v/>
      </c>
      <c r="K248" s="17" t="str">
        <f aca="false">IF($C248="","",MAX(1,IFERROR(INDEX(⑥商品照会CSV!$M$2:$M$3001,MATCH($C248,⑥商品照会CSV!$A$2:$A$3001,0)),1)))</f>
        <v/>
      </c>
      <c r="L248" s="40" t="str">
        <f aca="false">IF($C248="","",IFERROR(INDEX(⑥商品照会CSV!$Q$2:$Q$3001,MATCH($C248,⑥商品照会CSV!$A$2:$A$3001,0)),0))</f>
        <v/>
      </c>
      <c r="M248" s="40" t="str">
        <f aca="false">IF($C248="","",N($L248)*N($K248))</f>
        <v/>
      </c>
      <c r="N248" s="17" t="str">
        <f aca="false">IF($C248="","",MAX(1,IFERROR(INDEX(⑥商品照会CSV!$AK$2:$AK$3001,MATCH($C248,⑥商品照会CSV!$A$2:$A$3001,0)),1)))</f>
        <v/>
      </c>
      <c r="O248" s="12" t="str">
        <f aca="false">IF($C248="","",IFERROR(IF(INDEX(⑥商品照会CSV!$AN$2:$AN$3001,MATCH($C248,⑥商品照会CSV!$A$2:$A$3001,0))=1,"バラ",IF(INDEX(⑥商品照会CSV!$AM$2:$AM$3001,MATCH($C248,⑥商品照会CSV!$A$2:$A$3001,0))=1,"中間包装","ケース")),"ケース"))</f>
        <v/>
      </c>
      <c r="P248" s="18"/>
      <c r="Q248" s="14"/>
      <c r="R248" s="17" t="str">
        <f aca="false">IF($C248="","",N($Q248)*N($K248))</f>
        <v/>
      </c>
    </row>
    <row r="249" customFormat="false" ht="15" hidden="false" customHeight="false" outlineLevel="0" collapsed="false">
      <c r="B249" s="12" t="n">
        <v>244</v>
      </c>
      <c r="C249" s="36" t="str">
        <f aca="false">IF(①在庫CSV_発注日!$M245="","",①在庫CSV_発注日!$M245&amp;"")</f>
        <v/>
      </c>
      <c r="D249" s="12" t="str">
        <f aca="false">IF($C249="","",①在庫CSV_発注日!$N245)</f>
        <v/>
      </c>
      <c r="E249" s="12" t="str">
        <f aca="false">IF($C249="","",①在庫CSV_発注日!$H245)</f>
        <v/>
      </c>
      <c r="F249" s="12" t="str">
        <f aca="false">IF($C249="","",①在庫CSV_発注日!$L245)</f>
        <v/>
      </c>
      <c r="G249" s="18"/>
      <c r="H249" s="17" t="str">
        <f aca="false">IF($C249="","",N(①在庫CSV_発注日!$Z245))</f>
        <v/>
      </c>
      <c r="I249" s="37" t="str">
        <f aca="false">IF($C249="","",SUMIFS(⑤減算マスタCSV!$L$2:$L$8001,⑤減算マスタCSV!$F$2:$F$8001,$C249,⑤減算マスタCSV!$K$2:$K$8001,1))</f>
        <v/>
      </c>
      <c r="J249" s="17" t="str">
        <f aca="false">IF($C249="","",IFERROR(INDEX(⑤減算マスタCSV!$H$2:$H$8001,MATCH($C249,⑤減算マスタCSV!$F$2:$F$8001,0)),1))</f>
        <v/>
      </c>
      <c r="K249" s="17" t="str">
        <f aca="false">IF($C249="","",MAX(1,IFERROR(INDEX(⑥商品照会CSV!$M$2:$M$3001,MATCH($C249,⑥商品照会CSV!$A$2:$A$3001,0)),1)))</f>
        <v/>
      </c>
      <c r="L249" s="40" t="str">
        <f aca="false">IF($C249="","",IFERROR(INDEX(⑥商品照会CSV!$Q$2:$Q$3001,MATCH($C249,⑥商品照会CSV!$A$2:$A$3001,0)),0))</f>
        <v/>
      </c>
      <c r="M249" s="40" t="str">
        <f aca="false">IF($C249="","",N($L249)*N($K249))</f>
        <v/>
      </c>
      <c r="N249" s="17" t="str">
        <f aca="false">IF($C249="","",MAX(1,IFERROR(INDEX(⑥商品照会CSV!$AK$2:$AK$3001,MATCH($C249,⑥商品照会CSV!$A$2:$A$3001,0)),1)))</f>
        <v/>
      </c>
      <c r="O249" s="12" t="str">
        <f aca="false">IF($C249="","",IFERROR(IF(INDEX(⑥商品照会CSV!$AN$2:$AN$3001,MATCH($C249,⑥商品照会CSV!$A$2:$A$3001,0))=1,"バラ",IF(INDEX(⑥商品照会CSV!$AM$2:$AM$3001,MATCH($C249,⑥商品照会CSV!$A$2:$A$3001,0))=1,"中間包装","ケース")),"ケース"))</f>
        <v/>
      </c>
      <c r="P249" s="18"/>
      <c r="Q249" s="14"/>
      <c r="R249" s="17" t="str">
        <f aca="false">IF($C249="","",N($Q249)*N($K249))</f>
        <v/>
      </c>
    </row>
    <row r="250" customFormat="false" ht="15" hidden="false" customHeight="false" outlineLevel="0" collapsed="false">
      <c r="B250" s="12" t="n">
        <v>245</v>
      </c>
      <c r="C250" s="36" t="str">
        <f aca="false">IF(①在庫CSV_発注日!$M246="","",①在庫CSV_発注日!$M246&amp;"")</f>
        <v/>
      </c>
      <c r="D250" s="12" t="str">
        <f aca="false">IF($C250="","",①在庫CSV_発注日!$N246)</f>
        <v/>
      </c>
      <c r="E250" s="12" t="str">
        <f aca="false">IF($C250="","",①在庫CSV_発注日!$H246)</f>
        <v/>
      </c>
      <c r="F250" s="12" t="str">
        <f aca="false">IF($C250="","",①在庫CSV_発注日!$L246)</f>
        <v/>
      </c>
      <c r="G250" s="18"/>
      <c r="H250" s="17" t="str">
        <f aca="false">IF($C250="","",N(①在庫CSV_発注日!$Z246))</f>
        <v/>
      </c>
      <c r="I250" s="37" t="str">
        <f aca="false">IF($C250="","",SUMIFS(⑤減算マスタCSV!$L$2:$L$8001,⑤減算マスタCSV!$F$2:$F$8001,$C250,⑤減算マスタCSV!$K$2:$K$8001,1))</f>
        <v/>
      </c>
      <c r="J250" s="17" t="str">
        <f aca="false">IF($C250="","",IFERROR(INDEX(⑤減算マスタCSV!$H$2:$H$8001,MATCH($C250,⑤減算マスタCSV!$F$2:$F$8001,0)),1))</f>
        <v/>
      </c>
      <c r="K250" s="17" t="str">
        <f aca="false">IF($C250="","",MAX(1,IFERROR(INDEX(⑥商品照会CSV!$M$2:$M$3001,MATCH($C250,⑥商品照会CSV!$A$2:$A$3001,0)),1)))</f>
        <v/>
      </c>
      <c r="L250" s="40" t="str">
        <f aca="false">IF($C250="","",IFERROR(INDEX(⑥商品照会CSV!$Q$2:$Q$3001,MATCH($C250,⑥商品照会CSV!$A$2:$A$3001,0)),0))</f>
        <v/>
      </c>
      <c r="M250" s="40" t="str">
        <f aca="false">IF($C250="","",N($L250)*N($K250))</f>
        <v/>
      </c>
      <c r="N250" s="17" t="str">
        <f aca="false">IF($C250="","",MAX(1,IFERROR(INDEX(⑥商品照会CSV!$AK$2:$AK$3001,MATCH($C250,⑥商品照会CSV!$A$2:$A$3001,0)),1)))</f>
        <v/>
      </c>
      <c r="O250" s="12" t="str">
        <f aca="false">IF($C250="","",IFERROR(IF(INDEX(⑥商品照会CSV!$AN$2:$AN$3001,MATCH($C250,⑥商品照会CSV!$A$2:$A$3001,0))=1,"バラ",IF(INDEX(⑥商品照会CSV!$AM$2:$AM$3001,MATCH($C250,⑥商品照会CSV!$A$2:$A$3001,0))=1,"中間包装","ケース")),"ケース"))</f>
        <v/>
      </c>
      <c r="P250" s="18"/>
      <c r="Q250" s="14"/>
      <c r="R250" s="17" t="str">
        <f aca="false">IF($C250="","",N($Q250)*N($K250))</f>
        <v/>
      </c>
    </row>
    <row r="251" customFormat="false" ht="15" hidden="false" customHeight="false" outlineLevel="0" collapsed="false">
      <c r="B251" s="12" t="n">
        <v>246</v>
      </c>
      <c r="C251" s="36" t="str">
        <f aca="false">IF(①在庫CSV_発注日!$M247="","",①在庫CSV_発注日!$M247&amp;"")</f>
        <v/>
      </c>
      <c r="D251" s="12" t="str">
        <f aca="false">IF($C251="","",①在庫CSV_発注日!$N247)</f>
        <v/>
      </c>
      <c r="E251" s="12" t="str">
        <f aca="false">IF($C251="","",①在庫CSV_発注日!$H247)</f>
        <v/>
      </c>
      <c r="F251" s="12" t="str">
        <f aca="false">IF($C251="","",①在庫CSV_発注日!$L247)</f>
        <v/>
      </c>
      <c r="G251" s="18"/>
      <c r="H251" s="17" t="str">
        <f aca="false">IF($C251="","",N(①在庫CSV_発注日!$Z247))</f>
        <v/>
      </c>
      <c r="I251" s="37" t="str">
        <f aca="false">IF($C251="","",SUMIFS(⑤減算マスタCSV!$L$2:$L$8001,⑤減算マスタCSV!$F$2:$F$8001,$C251,⑤減算マスタCSV!$K$2:$K$8001,1))</f>
        <v/>
      </c>
      <c r="J251" s="17" t="str">
        <f aca="false">IF($C251="","",IFERROR(INDEX(⑤減算マスタCSV!$H$2:$H$8001,MATCH($C251,⑤減算マスタCSV!$F$2:$F$8001,0)),1))</f>
        <v/>
      </c>
      <c r="K251" s="17" t="str">
        <f aca="false">IF($C251="","",MAX(1,IFERROR(INDEX(⑥商品照会CSV!$M$2:$M$3001,MATCH($C251,⑥商品照会CSV!$A$2:$A$3001,0)),1)))</f>
        <v/>
      </c>
      <c r="L251" s="40" t="str">
        <f aca="false">IF($C251="","",IFERROR(INDEX(⑥商品照会CSV!$Q$2:$Q$3001,MATCH($C251,⑥商品照会CSV!$A$2:$A$3001,0)),0))</f>
        <v/>
      </c>
      <c r="M251" s="40" t="str">
        <f aca="false">IF($C251="","",N($L251)*N($K251))</f>
        <v/>
      </c>
      <c r="N251" s="17" t="str">
        <f aca="false">IF($C251="","",MAX(1,IFERROR(INDEX(⑥商品照会CSV!$AK$2:$AK$3001,MATCH($C251,⑥商品照会CSV!$A$2:$A$3001,0)),1)))</f>
        <v/>
      </c>
      <c r="O251" s="12" t="str">
        <f aca="false">IF($C251="","",IFERROR(IF(INDEX(⑥商品照会CSV!$AN$2:$AN$3001,MATCH($C251,⑥商品照会CSV!$A$2:$A$3001,0))=1,"バラ",IF(INDEX(⑥商品照会CSV!$AM$2:$AM$3001,MATCH($C251,⑥商品照会CSV!$A$2:$A$3001,0))=1,"中間包装","ケース")),"ケース"))</f>
        <v/>
      </c>
      <c r="P251" s="18"/>
      <c r="Q251" s="14"/>
      <c r="R251" s="17" t="str">
        <f aca="false">IF($C251="","",N($Q251)*N($K251))</f>
        <v/>
      </c>
    </row>
    <row r="252" customFormat="false" ht="15" hidden="false" customHeight="false" outlineLevel="0" collapsed="false">
      <c r="B252" s="12" t="n">
        <v>247</v>
      </c>
      <c r="C252" s="36" t="str">
        <f aca="false">IF(①在庫CSV_発注日!$M248="","",①在庫CSV_発注日!$M248&amp;"")</f>
        <v/>
      </c>
      <c r="D252" s="12" t="str">
        <f aca="false">IF($C252="","",①在庫CSV_発注日!$N248)</f>
        <v/>
      </c>
      <c r="E252" s="12" t="str">
        <f aca="false">IF($C252="","",①在庫CSV_発注日!$H248)</f>
        <v/>
      </c>
      <c r="F252" s="12" t="str">
        <f aca="false">IF($C252="","",①在庫CSV_発注日!$L248)</f>
        <v/>
      </c>
      <c r="G252" s="18"/>
      <c r="H252" s="17" t="str">
        <f aca="false">IF($C252="","",N(①在庫CSV_発注日!$Z248))</f>
        <v/>
      </c>
      <c r="I252" s="37" t="str">
        <f aca="false">IF($C252="","",SUMIFS(⑤減算マスタCSV!$L$2:$L$8001,⑤減算マスタCSV!$F$2:$F$8001,$C252,⑤減算マスタCSV!$K$2:$K$8001,1))</f>
        <v/>
      </c>
      <c r="J252" s="17" t="str">
        <f aca="false">IF($C252="","",IFERROR(INDEX(⑤減算マスタCSV!$H$2:$H$8001,MATCH($C252,⑤減算マスタCSV!$F$2:$F$8001,0)),1))</f>
        <v/>
      </c>
      <c r="K252" s="17" t="str">
        <f aca="false">IF($C252="","",MAX(1,IFERROR(INDEX(⑥商品照会CSV!$M$2:$M$3001,MATCH($C252,⑥商品照会CSV!$A$2:$A$3001,0)),1)))</f>
        <v/>
      </c>
      <c r="L252" s="40" t="str">
        <f aca="false">IF($C252="","",IFERROR(INDEX(⑥商品照会CSV!$Q$2:$Q$3001,MATCH($C252,⑥商品照会CSV!$A$2:$A$3001,0)),0))</f>
        <v/>
      </c>
      <c r="M252" s="40" t="str">
        <f aca="false">IF($C252="","",N($L252)*N($K252))</f>
        <v/>
      </c>
      <c r="N252" s="17" t="str">
        <f aca="false">IF($C252="","",MAX(1,IFERROR(INDEX(⑥商品照会CSV!$AK$2:$AK$3001,MATCH($C252,⑥商品照会CSV!$A$2:$A$3001,0)),1)))</f>
        <v/>
      </c>
      <c r="O252" s="12" t="str">
        <f aca="false">IF($C252="","",IFERROR(IF(INDEX(⑥商品照会CSV!$AN$2:$AN$3001,MATCH($C252,⑥商品照会CSV!$A$2:$A$3001,0))=1,"バラ",IF(INDEX(⑥商品照会CSV!$AM$2:$AM$3001,MATCH($C252,⑥商品照会CSV!$A$2:$A$3001,0))=1,"中間包装","ケース")),"ケース"))</f>
        <v/>
      </c>
      <c r="P252" s="18"/>
      <c r="Q252" s="14"/>
      <c r="R252" s="17" t="str">
        <f aca="false">IF($C252="","",N($Q252)*N($K252))</f>
        <v/>
      </c>
    </row>
    <row r="253" customFormat="false" ht="15" hidden="false" customHeight="false" outlineLevel="0" collapsed="false">
      <c r="B253" s="12" t="n">
        <v>248</v>
      </c>
      <c r="C253" s="36" t="str">
        <f aca="false">IF(①在庫CSV_発注日!$M249="","",①在庫CSV_発注日!$M249&amp;"")</f>
        <v/>
      </c>
      <c r="D253" s="12" t="str">
        <f aca="false">IF($C253="","",①在庫CSV_発注日!$N249)</f>
        <v/>
      </c>
      <c r="E253" s="12" t="str">
        <f aca="false">IF($C253="","",①在庫CSV_発注日!$H249)</f>
        <v/>
      </c>
      <c r="F253" s="12" t="str">
        <f aca="false">IF($C253="","",①在庫CSV_発注日!$L249)</f>
        <v/>
      </c>
      <c r="G253" s="18"/>
      <c r="H253" s="17" t="str">
        <f aca="false">IF($C253="","",N(①在庫CSV_発注日!$Z249))</f>
        <v/>
      </c>
      <c r="I253" s="37" t="str">
        <f aca="false">IF($C253="","",SUMIFS(⑤減算マスタCSV!$L$2:$L$8001,⑤減算マスタCSV!$F$2:$F$8001,$C253,⑤減算マスタCSV!$K$2:$K$8001,1))</f>
        <v/>
      </c>
      <c r="J253" s="17" t="str">
        <f aca="false">IF($C253="","",IFERROR(INDEX(⑤減算マスタCSV!$H$2:$H$8001,MATCH($C253,⑤減算マスタCSV!$F$2:$F$8001,0)),1))</f>
        <v/>
      </c>
      <c r="K253" s="17" t="str">
        <f aca="false">IF($C253="","",MAX(1,IFERROR(INDEX(⑥商品照会CSV!$M$2:$M$3001,MATCH($C253,⑥商品照会CSV!$A$2:$A$3001,0)),1)))</f>
        <v/>
      </c>
      <c r="L253" s="40" t="str">
        <f aca="false">IF($C253="","",IFERROR(INDEX(⑥商品照会CSV!$Q$2:$Q$3001,MATCH($C253,⑥商品照会CSV!$A$2:$A$3001,0)),0))</f>
        <v/>
      </c>
      <c r="M253" s="40" t="str">
        <f aca="false">IF($C253="","",N($L253)*N($K253))</f>
        <v/>
      </c>
      <c r="N253" s="17" t="str">
        <f aca="false">IF($C253="","",MAX(1,IFERROR(INDEX(⑥商品照会CSV!$AK$2:$AK$3001,MATCH($C253,⑥商品照会CSV!$A$2:$A$3001,0)),1)))</f>
        <v/>
      </c>
      <c r="O253" s="12" t="str">
        <f aca="false">IF($C253="","",IFERROR(IF(INDEX(⑥商品照会CSV!$AN$2:$AN$3001,MATCH($C253,⑥商品照会CSV!$A$2:$A$3001,0))=1,"バラ",IF(INDEX(⑥商品照会CSV!$AM$2:$AM$3001,MATCH($C253,⑥商品照会CSV!$A$2:$A$3001,0))=1,"中間包装","ケース")),"ケース"))</f>
        <v/>
      </c>
      <c r="P253" s="18"/>
      <c r="Q253" s="14"/>
      <c r="R253" s="17" t="str">
        <f aca="false">IF($C253="","",N($Q253)*N($K253))</f>
        <v/>
      </c>
    </row>
    <row r="254" customFormat="false" ht="15" hidden="false" customHeight="false" outlineLevel="0" collapsed="false">
      <c r="B254" s="12" t="n">
        <v>249</v>
      </c>
      <c r="C254" s="36" t="str">
        <f aca="false">IF(①在庫CSV_発注日!$M250="","",①在庫CSV_発注日!$M250&amp;"")</f>
        <v/>
      </c>
      <c r="D254" s="12" t="str">
        <f aca="false">IF($C254="","",①在庫CSV_発注日!$N250)</f>
        <v/>
      </c>
      <c r="E254" s="12" t="str">
        <f aca="false">IF($C254="","",①在庫CSV_発注日!$H250)</f>
        <v/>
      </c>
      <c r="F254" s="12" t="str">
        <f aca="false">IF($C254="","",①在庫CSV_発注日!$L250)</f>
        <v/>
      </c>
      <c r="G254" s="18"/>
      <c r="H254" s="17" t="str">
        <f aca="false">IF($C254="","",N(①在庫CSV_発注日!$Z250))</f>
        <v/>
      </c>
      <c r="I254" s="37" t="str">
        <f aca="false">IF($C254="","",SUMIFS(⑤減算マスタCSV!$L$2:$L$8001,⑤減算マスタCSV!$F$2:$F$8001,$C254,⑤減算マスタCSV!$K$2:$K$8001,1))</f>
        <v/>
      </c>
      <c r="J254" s="17" t="str">
        <f aca="false">IF($C254="","",IFERROR(INDEX(⑤減算マスタCSV!$H$2:$H$8001,MATCH($C254,⑤減算マスタCSV!$F$2:$F$8001,0)),1))</f>
        <v/>
      </c>
      <c r="K254" s="17" t="str">
        <f aca="false">IF($C254="","",MAX(1,IFERROR(INDEX(⑥商品照会CSV!$M$2:$M$3001,MATCH($C254,⑥商品照会CSV!$A$2:$A$3001,0)),1)))</f>
        <v/>
      </c>
      <c r="L254" s="40" t="str">
        <f aca="false">IF($C254="","",IFERROR(INDEX(⑥商品照会CSV!$Q$2:$Q$3001,MATCH($C254,⑥商品照会CSV!$A$2:$A$3001,0)),0))</f>
        <v/>
      </c>
      <c r="M254" s="40" t="str">
        <f aca="false">IF($C254="","",N($L254)*N($K254))</f>
        <v/>
      </c>
      <c r="N254" s="17" t="str">
        <f aca="false">IF($C254="","",MAX(1,IFERROR(INDEX(⑥商品照会CSV!$AK$2:$AK$3001,MATCH($C254,⑥商品照会CSV!$A$2:$A$3001,0)),1)))</f>
        <v/>
      </c>
      <c r="O254" s="12" t="str">
        <f aca="false">IF($C254="","",IFERROR(IF(INDEX(⑥商品照会CSV!$AN$2:$AN$3001,MATCH($C254,⑥商品照会CSV!$A$2:$A$3001,0))=1,"バラ",IF(INDEX(⑥商品照会CSV!$AM$2:$AM$3001,MATCH($C254,⑥商品照会CSV!$A$2:$A$3001,0))=1,"中間包装","ケース")),"ケース"))</f>
        <v/>
      </c>
      <c r="P254" s="18"/>
      <c r="Q254" s="14"/>
      <c r="R254" s="17" t="str">
        <f aca="false">IF($C254="","",N($Q254)*N($K254))</f>
        <v/>
      </c>
    </row>
    <row r="255" customFormat="false" ht="15" hidden="false" customHeight="false" outlineLevel="0" collapsed="false">
      <c r="B255" s="12" t="n">
        <v>250</v>
      </c>
      <c r="C255" s="36" t="str">
        <f aca="false">IF(①在庫CSV_発注日!$M251="","",①在庫CSV_発注日!$M251&amp;"")</f>
        <v/>
      </c>
      <c r="D255" s="12" t="str">
        <f aca="false">IF($C255="","",①在庫CSV_発注日!$N251)</f>
        <v/>
      </c>
      <c r="E255" s="12" t="str">
        <f aca="false">IF($C255="","",①在庫CSV_発注日!$H251)</f>
        <v/>
      </c>
      <c r="F255" s="12" t="str">
        <f aca="false">IF($C255="","",①在庫CSV_発注日!$L251)</f>
        <v/>
      </c>
      <c r="G255" s="18"/>
      <c r="H255" s="17" t="str">
        <f aca="false">IF($C255="","",N(①在庫CSV_発注日!$Z251))</f>
        <v/>
      </c>
      <c r="I255" s="37" t="str">
        <f aca="false">IF($C255="","",SUMIFS(⑤減算マスタCSV!$L$2:$L$8001,⑤減算マスタCSV!$F$2:$F$8001,$C255,⑤減算マスタCSV!$K$2:$K$8001,1))</f>
        <v/>
      </c>
      <c r="J255" s="17" t="str">
        <f aca="false">IF($C255="","",IFERROR(INDEX(⑤減算マスタCSV!$H$2:$H$8001,MATCH($C255,⑤減算マスタCSV!$F$2:$F$8001,0)),1))</f>
        <v/>
      </c>
      <c r="K255" s="17" t="str">
        <f aca="false">IF($C255="","",MAX(1,IFERROR(INDEX(⑥商品照会CSV!$M$2:$M$3001,MATCH($C255,⑥商品照会CSV!$A$2:$A$3001,0)),1)))</f>
        <v/>
      </c>
      <c r="L255" s="40" t="str">
        <f aca="false">IF($C255="","",IFERROR(INDEX(⑥商品照会CSV!$Q$2:$Q$3001,MATCH($C255,⑥商品照会CSV!$A$2:$A$3001,0)),0))</f>
        <v/>
      </c>
      <c r="M255" s="40" t="str">
        <f aca="false">IF($C255="","",N($L255)*N($K255))</f>
        <v/>
      </c>
      <c r="N255" s="17" t="str">
        <f aca="false">IF($C255="","",MAX(1,IFERROR(INDEX(⑥商品照会CSV!$AK$2:$AK$3001,MATCH($C255,⑥商品照会CSV!$A$2:$A$3001,0)),1)))</f>
        <v/>
      </c>
      <c r="O255" s="12" t="str">
        <f aca="false">IF($C255="","",IFERROR(IF(INDEX(⑥商品照会CSV!$AN$2:$AN$3001,MATCH($C255,⑥商品照会CSV!$A$2:$A$3001,0))=1,"バラ",IF(INDEX(⑥商品照会CSV!$AM$2:$AM$3001,MATCH($C255,⑥商品照会CSV!$A$2:$A$3001,0))=1,"中間包装","ケース")),"ケース"))</f>
        <v/>
      </c>
      <c r="P255" s="18"/>
      <c r="Q255" s="14"/>
      <c r="R255" s="17" t="str">
        <f aca="false">IF($C255="","",N($Q255)*N($K255))</f>
        <v/>
      </c>
    </row>
    <row r="256" customFormat="false" ht="15" hidden="false" customHeight="false" outlineLevel="0" collapsed="false">
      <c r="B256" s="12" t="n">
        <v>251</v>
      </c>
      <c r="C256" s="36" t="str">
        <f aca="false">IF(①在庫CSV_発注日!$M252="","",①在庫CSV_発注日!$M252&amp;"")</f>
        <v/>
      </c>
      <c r="D256" s="12" t="str">
        <f aca="false">IF($C256="","",①在庫CSV_発注日!$N252)</f>
        <v/>
      </c>
      <c r="E256" s="12" t="str">
        <f aca="false">IF($C256="","",①在庫CSV_発注日!$H252)</f>
        <v/>
      </c>
      <c r="F256" s="12" t="str">
        <f aca="false">IF($C256="","",①在庫CSV_発注日!$L252)</f>
        <v/>
      </c>
      <c r="G256" s="18"/>
      <c r="H256" s="17" t="str">
        <f aca="false">IF($C256="","",N(①在庫CSV_発注日!$Z252))</f>
        <v/>
      </c>
      <c r="I256" s="37" t="str">
        <f aca="false">IF($C256="","",SUMIFS(⑤減算マスタCSV!$L$2:$L$8001,⑤減算マスタCSV!$F$2:$F$8001,$C256,⑤減算マスタCSV!$K$2:$K$8001,1))</f>
        <v/>
      </c>
      <c r="J256" s="17" t="str">
        <f aca="false">IF($C256="","",IFERROR(INDEX(⑤減算マスタCSV!$H$2:$H$8001,MATCH($C256,⑤減算マスタCSV!$F$2:$F$8001,0)),1))</f>
        <v/>
      </c>
      <c r="K256" s="17" t="str">
        <f aca="false">IF($C256="","",MAX(1,IFERROR(INDEX(⑥商品照会CSV!$M$2:$M$3001,MATCH($C256,⑥商品照会CSV!$A$2:$A$3001,0)),1)))</f>
        <v/>
      </c>
      <c r="L256" s="40" t="str">
        <f aca="false">IF($C256="","",IFERROR(INDEX(⑥商品照会CSV!$Q$2:$Q$3001,MATCH($C256,⑥商品照会CSV!$A$2:$A$3001,0)),0))</f>
        <v/>
      </c>
      <c r="M256" s="40" t="str">
        <f aca="false">IF($C256="","",N($L256)*N($K256))</f>
        <v/>
      </c>
      <c r="N256" s="17" t="str">
        <f aca="false">IF($C256="","",MAX(1,IFERROR(INDEX(⑥商品照会CSV!$AK$2:$AK$3001,MATCH($C256,⑥商品照会CSV!$A$2:$A$3001,0)),1)))</f>
        <v/>
      </c>
      <c r="O256" s="12" t="str">
        <f aca="false">IF($C256="","",IFERROR(IF(INDEX(⑥商品照会CSV!$AN$2:$AN$3001,MATCH($C256,⑥商品照会CSV!$A$2:$A$3001,0))=1,"バラ",IF(INDEX(⑥商品照会CSV!$AM$2:$AM$3001,MATCH($C256,⑥商品照会CSV!$A$2:$A$3001,0))=1,"中間包装","ケース")),"ケース"))</f>
        <v/>
      </c>
      <c r="P256" s="18"/>
      <c r="Q256" s="14"/>
      <c r="R256" s="17" t="str">
        <f aca="false">IF($C256="","",N($Q256)*N($K256))</f>
        <v/>
      </c>
    </row>
    <row r="257" customFormat="false" ht="15" hidden="false" customHeight="false" outlineLevel="0" collapsed="false">
      <c r="B257" s="12" t="n">
        <v>252</v>
      </c>
      <c r="C257" s="36" t="str">
        <f aca="false">IF(①在庫CSV_発注日!$M253="","",①在庫CSV_発注日!$M253&amp;"")</f>
        <v/>
      </c>
      <c r="D257" s="12" t="str">
        <f aca="false">IF($C257="","",①在庫CSV_発注日!$N253)</f>
        <v/>
      </c>
      <c r="E257" s="12" t="str">
        <f aca="false">IF($C257="","",①在庫CSV_発注日!$H253)</f>
        <v/>
      </c>
      <c r="F257" s="12" t="str">
        <f aca="false">IF($C257="","",①在庫CSV_発注日!$L253)</f>
        <v/>
      </c>
      <c r="G257" s="18"/>
      <c r="H257" s="17" t="str">
        <f aca="false">IF($C257="","",N(①在庫CSV_発注日!$Z253))</f>
        <v/>
      </c>
      <c r="I257" s="37" t="str">
        <f aca="false">IF($C257="","",SUMIFS(⑤減算マスタCSV!$L$2:$L$8001,⑤減算マスタCSV!$F$2:$F$8001,$C257,⑤減算マスタCSV!$K$2:$K$8001,1))</f>
        <v/>
      </c>
      <c r="J257" s="17" t="str">
        <f aca="false">IF($C257="","",IFERROR(INDEX(⑤減算マスタCSV!$H$2:$H$8001,MATCH($C257,⑤減算マスタCSV!$F$2:$F$8001,0)),1))</f>
        <v/>
      </c>
      <c r="K257" s="17" t="str">
        <f aca="false">IF($C257="","",MAX(1,IFERROR(INDEX(⑥商品照会CSV!$M$2:$M$3001,MATCH($C257,⑥商品照会CSV!$A$2:$A$3001,0)),1)))</f>
        <v/>
      </c>
      <c r="L257" s="40" t="str">
        <f aca="false">IF($C257="","",IFERROR(INDEX(⑥商品照会CSV!$Q$2:$Q$3001,MATCH($C257,⑥商品照会CSV!$A$2:$A$3001,0)),0))</f>
        <v/>
      </c>
      <c r="M257" s="40" t="str">
        <f aca="false">IF($C257="","",N($L257)*N($K257))</f>
        <v/>
      </c>
      <c r="N257" s="17" t="str">
        <f aca="false">IF($C257="","",MAX(1,IFERROR(INDEX(⑥商品照会CSV!$AK$2:$AK$3001,MATCH($C257,⑥商品照会CSV!$A$2:$A$3001,0)),1)))</f>
        <v/>
      </c>
      <c r="O257" s="12" t="str">
        <f aca="false">IF($C257="","",IFERROR(IF(INDEX(⑥商品照会CSV!$AN$2:$AN$3001,MATCH($C257,⑥商品照会CSV!$A$2:$A$3001,0))=1,"バラ",IF(INDEX(⑥商品照会CSV!$AM$2:$AM$3001,MATCH($C257,⑥商品照会CSV!$A$2:$A$3001,0))=1,"中間包装","ケース")),"ケース"))</f>
        <v/>
      </c>
      <c r="P257" s="18"/>
      <c r="Q257" s="14"/>
      <c r="R257" s="17" t="str">
        <f aca="false">IF($C257="","",N($Q257)*N($K257))</f>
        <v/>
      </c>
    </row>
    <row r="258" customFormat="false" ht="15" hidden="false" customHeight="false" outlineLevel="0" collapsed="false">
      <c r="B258" s="12" t="n">
        <v>253</v>
      </c>
      <c r="C258" s="36" t="str">
        <f aca="false">IF(①在庫CSV_発注日!$M254="","",①在庫CSV_発注日!$M254&amp;"")</f>
        <v/>
      </c>
      <c r="D258" s="12" t="str">
        <f aca="false">IF($C258="","",①在庫CSV_発注日!$N254)</f>
        <v/>
      </c>
      <c r="E258" s="12" t="str">
        <f aca="false">IF($C258="","",①在庫CSV_発注日!$H254)</f>
        <v/>
      </c>
      <c r="F258" s="12" t="str">
        <f aca="false">IF($C258="","",①在庫CSV_発注日!$L254)</f>
        <v/>
      </c>
      <c r="G258" s="18"/>
      <c r="H258" s="17" t="str">
        <f aca="false">IF($C258="","",N(①在庫CSV_発注日!$Z254))</f>
        <v/>
      </c>
      <c r="I258" s="37" t="str">
        <f aca="false">IF($C258="","",SUMIFS(⑤減算マスタCSV!$L$2:$L$8001,⑤減算マスタCSV!$F$2:$F$8001,$C258,⑤減算マスタCSV!$K$2:$K$8001,1))</f>
        <v/>
      </c>
      <c r="J258" s="17" t="str">
        <f aca="false">IF($C258="","",IFERROR(INDEX(⑤減算マスタCSV!$H$2:$H$8001,MATCH($C258,⑤減算マスタCSV!$F$2:$F$8001,0)),1))</f>
        <v/>
      </c>
      <c r="K258" s="17" t="str">
        <f aca="false">IF($C258="","",MAX(1,IFERROR(INDEX(⑥商品照会CSV!$M$2:$M$3001,MATCH($C258,⑥商品照会CSV!$A$2:$A$3001,0)),1)))</f>
        <v/>
      </c>
      <c r="L258" s="40" t="str">
        <f aca="false">IF($C258="","",IFERROR(INDEX(⑥商品照会CSV!$Q$2:$Q$3001,MATCH($C258,⑥商品照会CSV!$A$2:$A$3001,0)),0))</f>
        <v/>
      </c>
      <c r="M258" s="40" t="str">
        <f aca="false">IF($C258="","",N($L258)*N($K258))</f>
        <v/>
      </c>
      <c r="N258" s="17" t="str">
        <f aca="false">IF($C258="","",MAX(1,IFERROR(INDEX(⑥商品照会CSV!$AK$2:$AK$3001,MATCH($C258,⑥商品照会CSV!$A$2:$A$3001,0)),1)))</f>
        <v/>
      </c>
      <c r="O258" s="12" t="str">
        <f aca="false">IF($C258="","",IFERROR(IF(INDEX(⑥商品照会CSV!$AN$2:$AN$3001,MATCH($C258,⑥商品照会CSV!$A$2:$A$3001,0))=1,"バラ",IF(INDEX(⑥商品照会CSV!$AM$2:$AM$3001,MATCH($C258,⑥商品照会CSV!$A$2:$A$3001,0))=1,"中間包装","ケース")),"ケース"))</f>
        <v/>
      </c>
      <c r="P258" s="18"/>
      <c r="Q258" s="14"/>
      <c r="R258" s="17" t="str">
        <f aca="false">IF($C258="","",N($Q258)*N($K258))</f>
        <v/>
      </c>
    </row>
    <row r="259" customFormat="false" ht="15" hidden="false" customHeight="false" outlineLevel="0" collapsed="false">
      <c r="B259" s="12" t="n">
        <v>254</v>
      </c>
      <c r="C259" s="36" t="str">
        <f aca="false">IF(①在庫CSV_発注日!$M255="","",①在庫CSV_発注日!$M255&amp;"")</f>
        <v/>
      </c>
      <c r="D259" s="12" t="str">
        <f aca="false">IF($C259="","",①在庫CSV_発注日!$N255)</f>
        <v/>
      </c>
      <c r="E259" s="12" t="str">
        <f aca="false">IF($C259="","",①在庫CSV_発注日!$H255)</f>
        <v/>
      </c>
      <c r="F259" s="12" t="str">
        <f aca="false">IF($C259="","",①在庫CSV_発注日!$L255)</f>
        <v/>
      </c>
      <c r="G259" s="18"/>
      <c r="H259" s="17" t="str">
        <f aca="false">IF($C259="","",N(①在庫CSV_発注日!$Z255))</f>
        <v/>
      </c>
      <c r="I259" s="37" t="str">
        <f aca="false">IF($C259="","",SUMIFS(⑤減算マスタCSV!$L$2:$L$8001,⑤減算マスタCSV!$F$2:$F$8001,$C259,⑤減算マスタCSV!$K$2:$K$8001,1))</f>
        <v/>
      </c>
      <c r="J259" s="17" t="str">
        <f aca="false">IF($C259="","",IFERROR(INDEX(⑤減算マスタCSV!$H$2:$H$8001,MATCH($C259,⑤減算マスタCSV!$F$2:$F$8001,0)),1))</f>
        <v/>
      </c>
      <c r="K259" s="17" t="str">
        <f aca="false">IF($C259="","",MAX(1,IFERROR(INDEX(⑥商品照会CSV!$M$2:$M$3001,MATCH($C259,⑥商品照会CSV!$A$2:$A$3001,0)),1)))</f>
        <v/>
      </c>
      <c r="L259" s="40" t="str">
        <f aca="false">IF($C259="","",IFERROR(INDEX(⑥商品照会CSV!$Q$2:$Q$3001,MATCH($C259,⑥商品照会CSV!$A$2:$A$3001,0)),0))</f>
        <v/>
      </c>
      <c r="M259" s="40" t="str">
        <f aca="false">IF($C259="","",N($L259)*N($K259))</f>
        <v/>
      </c>
      <c r="N259" s="17" t="str">
        <f aca="false">IF($C259="","",MAX(1,IFERROR(INDEX(⑥商品照会CSV!$AK$2:$AK$3001,MATCH($C259,⑥商品照会CSV!$A$2:$A$3001,0)),1)))</f>
        <v/>
      </c>
      <c r="O259" s="12" t="str">
        <f aca="false">IF($C259="","",IFERROR(IF(INDEX(⑥商品照会CSV!$AN$2:$AN$3001,MATCH($C259,⑥商品照会CSV!$A$2:$A$3001,0))=1,"バラ",IF(INDEX(⑥商品照会CSV!$AM$2:$AM$3001,MATCH($C259,⑥商品照会CSV!$A$2:$A$3001,0))=1,"中間包装","ケース")),"ケース"))</f>
        <v/>
      </c>
      <c r="P259" s="18"/>
      <c r="Q259" s="14"/>
      <c r="R259" s="17" t="str">
        <f aca="false">IF($C259="","",N($Q259)*N($K259))</f>
        <v/>
      </c>
    </row>
    <row r="260" customFormat="false" ht="15" hidden="false" customHeight="false" outlineLevel="0" collapsed="false">
      <c r="B260" s="12" t="n">
        <v>255</v>
      </c>
      <c r="C260" s="36" t="str">
        <f aca="false">IF(①在庫CSV_発注日!$M256="","",①在庫CSV_発注日!$M256&amp;"")</f>
        <v/>
      </c>
      <c r="D260" s="12" t="str">
        <f aca="false">IF($C260="","",①在庫CSV_発注日!$N256)</f>
        <v/>
      </c>
      <c r="E260" s="12" t="str">
        <f aca="false">IF($C260="","",①在庫CSV_発注日!$H256)</f>
        <v/>
      </c>
      <c r="F260" s="12" t="str">
        <f aca="false">IF($C260="","",①在庫CSV_発注日!$L256)</f>
        <v/>
      </c>
      <c r="G260" s="18"/>
      <c r="H260" s="17" t="str">
        <f aca="false">IF($C260="","",N(①在庫CSV_発注日!$Z256))</f>
        <v/>
      </c>
      <c r="I260" s="37" t="str">
        <f aca="false">IF($C260="","",SUMIFS(⑤減算マスタCSV!$L$2:$L$8001,⑤減算マスタCSV!$F$2:$F$8001,$C260,⑤減算マスタCSV!$K$2:$K$8001,1))</f>
        <v/>
      </c>
      <c r="J260" s="17" t="str">
        <f aca="false">IF($C260="","",IFERROR(INDEX(⑤減算マスタCSV!$H$2:$H$8001,MATCH($C260,⑤減算マスタCSV!$F$2:$F$8001,0)),1))</f>
        <v/>
      </c>
      <c r="K260" s="17" t="str">
        <f aca="false">IF($C260="","",MAX(1,IFERROR(INDEX(⑥商品照会CSV!$M$2:$M$3001,MATCH($C260,⑥商品照会CSV!$A$2:$A$3001,0)),1)))</f>
        <v/>
      </c>
      <c r="L260" s="40" t="str">
        <f aca="false">IF($C260="","",IFERROR(INDEX(⑥商品照会CSV!$Q$2:$Q$3001,MATCH($C260,⑥商品照会CSV!$A$2:$A$3001,0)),0))</f>
        <v/>
      </c>
      <c r="M260" s="40" t="str">
        <f aca="false">IF($C260="","",N($L260)*N($K260))</f>
        <v/>
      </c>
      <c r="N260" s="17" t="str">
        <f aca="false">IF($C260="","",MAX(1,IFERROR(INDEX(⑥商品照会CSV!$AK$2:$AK$3001,MATCH($C260,⑥商品照会CSV!$A$2:$A$3001,0)),1)))</f>
        <v/>
      </c>
      <c r="O260" s="12" t="str">
        <f aca="false">IF($C260="","",IFERROR(IF(INDEX(⑥商品照会CSV!$AN$2:$AN$3001,MATCH($C260,⑥商品照会CSV!$A$2:$A$3001,0))=1,"バラ",IF(INDEX(⑥商品照会CSV!$AM$2:$AM$3001,MATCH($C260,⑥商品照会CSV!$A$2:$A$3001,0))=1,"中間包装","ケース")),"ケース"))</f>
        <v/>
      </c>
      <c r="P260" s="18"/>
      <c r="Q260" s="14"/>
      <c r="R260" s="17" t="str">
        <f aca="false">IF($C260="","",N($Q260)*N($K260))</f>
        <v/>
      </c>
    </row>
    <row r="261" customFormat="false" ht="15" hidden="false" customHeight="false" outlineLevel="0" collapsed="false">
      <c r="B261" s="12" t="n">
        <v>256</v>
      </c>
      <c r="C261" s="36" t="str">
        <f aca="false">IF(①在庫CSV_発注日!$M257="","",①在庫CSV_発注日!$M257&amp;"")</f>
        <v/>
      </c>
      <c r="D261" s="12" t="str">
        <f aca="false">IF($C261="","",①在庫CSV_発注日!$N257)</f>
        <v/>
      </c>
      <c r="E261" s="12" t="str">
        <f aca="false">IF($C261="","",①在庫CSV_発注日!$H257)</f>
        <v/>
      </c>
      <c r="F261" s="12" t="str">
        <f aca="false">IF($C261="","",①在庫CSV_発注日!$L257)</f>
        <v/>
      </c>
      <c r="G261" s="18"/>
      <c r="H261" s="17" t="str">
        <f aca="false">IF($C261="","",N(①在庫CSV_発注日!$Z257))</f>
        <v/>
      </c>
      <c r="I261" s="37" t="str">
        <f aca="false">IF($C261="","",SUMIFS(⑤減算マスタCSV!$L$2:$L$8001,⑤減算マスタCSV!$F$2:$F$8001,$C261,⑤減算マスタCSV!$K$2:$K$8001,1))</f>
        <v/>
      </c>
      <c r="J261" s="17" t="str">
        <f aca="false">IF($C261="","",IFERROR(INDEX(⑤減算マスタCSV!$H$2:$H$8001,MATCH($C261,⑤減算マスタCSV!$F$2:$F$8001,0)),1))</f>
        <v/>
      </c>
      <c r="K261" s="17" t="str">
        <f aca="false">IF($C261="","",MAX(1,IFERROR(INDEX(⑥商品照会CSV!$M$2:$M$3001,MATCH($C261,⑥商品照会CSV!$A$2:$A$3001,0)),1)))</f>
        <v/>
      </c>
      <c r="L261" s="40" t="str">
        <f aca="false">IF($C261="","",IFERROR(INDEX(⑥商品照会CSV!$Q$2:$Q$3001,MATCH($C261,⑥商品照会CSV!$A$2:$A$3001,0)),0))</f>
        <v/>
      </c>
      <c r="M261" s="40" t="str">
        <f aca="false">IF($C261="","",N($L261)*N($K261))</f>
        <v/>
      </c>
      <c r="N261" s="17" t="str">
        <f aca="false">IF($C261="","",MAX(1,IFERROR(INDEX(⑥商品照会CSV!$AK$2:$AK$3001,MATCH($C261,⑥商品照会CSV!$A$2:$A$3001,0)),1)))</f>
        <v/>
      </c>
      <c r="O261" s="12" t="str">
        <f aca="false">IF($C261="","",IFERROR(IF(INDEX(⑥商品照会CSV!$AN$2:$AN$3001,MATCH($C261,⑥商品照会CSV!$A$2:$A$3001,0))=1,"バラ",IF(INDEX(⑥商品照会CSV!$AM$2:$AM$3001,MATCH($C261,⑥商品照会CSV!$A$2:$A$3001,0))=1,"中間包装","ケース")),"ケース"))</f>
        <v/>
      </c>
      <c r="P261" s="18"/>
      <c r="Q261" s="14"/>
      <c r="R261" s="17" t="str">
        <f aca="false">IF($C261="","",N($Q261)*N($K261))</f>
        <v/>
      </c>
    </row>
    <row r="262" customFormat="false" ht="15" hidden="false" customHeight="false" outlineLevel="0" collapsed="false">
      <c r="B262" s="12" t="n">
        <v>257</v>
      </c>
      <c r="C262" s="36" t="str">
        <f aca="false">IF(①在庫CSV_発注日!$M258="","",①在庫CSV_発注日!$M258&amp;"")</f>
        <v/>
      </c>
      <c r="D262" s="12" t="str">
        <f aca="false">IF($C262="","",①在庫CSV_発注日!$N258)</f>
        <v/>
      </c>
      <c r="E262" s="12" t="str">
        <f aca="false">IF($C262="","",①在庫CSV_発注日!$H258)</f>
        <v/>
      </c>
      <c r="F262" s="12" t="str">
        <f aca="false">IF($C262="","",①在庫CSV_発注日!$L258)</f>
        <v/>
      </c>
      <c r="G262" s="18"/>
      <c r="H262" s="17" t="str">
        <f aca="false">IF($C262="","",N(①在庫CSV_発注日!$Z258))</f>
        <v/>
      </c>
      <c r="I262" s="37" t="str">
        <f aca="false">IF($C262="","",SUMIFS(⑤減算マスタCSV!$L$2:$L$8001,⑤減算マスタCSV!$F$2:$F$8001,$C262,⑤減算マスタCSV!$K$2:$K$8001,1))</f>
        <v/>
      </c>
      <c r="J262" s="17" t="str">
        <f aca="false">IF($C262="","",IFERROR(INDEX(⑤減算マスタCSV!$H$2:$H$8001,MATCH($C262,⑤減算マスタCSV!$F$2:$F$8001,0)),1))</f>
        <v/>
      </c>
      <c r="K262" s="17" t="str">
        <f aca="false">IF($C262="","",MAX(1,IFERROR(INDEX(⑥商品照会CSV!$M$2:$M$3001,MATCH($C262,⑥商品照会CSV!$A$2:$A$3001,0)),1)))</f>
        <v/>
      </c>
      <c r="L262" s="40" t="str">
        <f aca="false">IF($C262="","",IFERROR(INDEX(⑥商品照会CSV!$Q$2:$Q$3001,MATCH($C262,⑥商品照会CSV!$A$2:$A$3001,0)),0))</f>
        <v/>
      </c>
      <c r="M262" s="40" t="str">
        <f aca="false">IF($C262="","",N($L262)*N($K262))</f>
        <v/>
      </c>
      <c r="N262" s="17" t="str">
        <f aca="false">IF($C262="","",MAX(1,IFERROR(INDEX(⑥商品照会CSV!$AK$2:$AK$3001,MATCH($C262,⑥商品照会CSV!$A$2:$A$3001,0)),1)))</f>
        <v/>
      </c>
      <c r="O262" s="12" t="str">
        <f aca="false">IF($C262="","",IFERROR(IF(INDEX(⑥商品照会CSV!$AN$2:$AN$3001,MATCH($C262,⑥商品照会CSV!$A$2:$A$3001,0))=1,"バラ",IF(INDEX(⑥商品照会CSV!$AM$2:$AM$3001,MATCH($C262,⑥商品照会CSV!$A$2:$A$3001,0))=1,"中間包装","ケース")),"ケース"))</f>
        <v/>
      </c>
      <c r="P262" s="18"/>
      <c r="Q262" s="14"/>
      <c r="R262" s="17" t="str">
        <f aca="false">IF($C262="","",N($Q262)*N($K262))</f>
        <v/>
      </c>
    </row>
    <row r="263" customFormat="false" ht="15" hidden="false" customHeight="false" outlineLevel="0" collapsed="false">
      <c r="B263" s="12" t="n">
        <v>258</v>
      </c>
      <c r="C263" s="36" t="str">
        <f aca="false">IF(①在庫CSV_発注日!$M259="","",①在庫CSV_発注日!$M259&amp;"")</f>
        <v/>
      </c>
      <c r="D263" s="12" t="str">
        <f aca="false">IF($C263="","",①在庫CSV_発注日!$N259)</f>
        <v/>
      </c>
      <c r="E263" s="12" t="str">
        <f aca="false">IF($C263="","",①在庫CSV_発注日!$H259)</f>
        <v/>
      </c>
      <c r="F263" s="12" t="str">
        <f aca="false">IF($C263="","",①在庫CSV_発注日!$L259)</f>
        <v/>
      </c>
      <c r="G263" s="18"/>
      <c r="H263" s="17" t="str">
        <f aca="false">IF($C263="","",N(①在庫CSV_発注日!$Z259))</f>
        <v/>
      </c>
      <c r="I263" s="37" t="str">
        <f aca="false">IF($C263="","",SUMIFS(⑤減算マスタCSV!$L$2:$L$8001,⑤減算マスタCSV!$F$2:$F$8001,$C263,⑤減算マスタCSV!$K$2:$K$8001,1))</f>
        <v/>
      </c>
      <c r="J263" s="17" t="str">
        <f aca="false">IF($C263="","",IFERROR(INDEX(⑤減算マスタCSV!$H$2:$H$8001,MATCH($C263,⑤減算マスタCSV!$F$2:$F$8001,0)),1))</f>
        <v/>
      </c>
      <c r="K263" s="17" t="str">
        <f aca="false">IF($C263="","",MAX(1,IFERROR(INDEX(⑥商品照会CSV!$M$2:$M$3001,MATCH($C263,⑥商品照会CSV!$A$2:$A$3001,0)),1)))</f>
        <v/>
      </c>
      <c r="L263" s="40" t="str">
        <f aca="false">IF($C263="","",IFERROR(INDEX(⑥商品照会CSV!$Q$2:$Q$3001,MATCH($C263,⑥商品照会CSV!$A$2:$A$3001,0)),0))</f>
        <v/>
      </c>
      <c r="M263" s="40" t="str">
        <f aca="false">IF($C263="","",N($L263)*N($K263))</f>
        <v/>
      </c>
      <c r="N263" s="17" t="str">
        <f aca="false">IF($C263="","",MAX(1,IFERROR(INDEX(⑥商品照会CSV!$AK$2:$AK$3001,MATCH($C263,⑥商品照会CSV!$A$2:$A$3001,0)),1)))</f>
        <v/>
      </c>
      <c r="O263" s="12" t="str">
        <f aca="false">IF($C263="","",IFERROR(IF(INDEX(⑥商品照会CSV!$AN$2:$AN$3001,MATCH($C263,⑥商品照会CSV!$A$2:$A$3001,0))=1,"バラ",IF(INDEX(⑥商品照会CSV!$AM$2:$AM$3001,MATCH($C263,⑥商品照会CSV!$A$2:$A$3001,0))=1,"中間包装","ケース")),"ケース"))</f>
        <v/>
      </c>
      <c r="P263" s="18"/>
      <c r="Q263" s="14"/>
      <c r="R263" s="17" t="str">
        <f aca="false">IF($C263="","",N($Q263)*N($K263))</f>
        <v/>
      </c>
    </row>
    <row r="264" customFormat="false" ht="15" hidden="false" customHeight="false" outlineLevel="0" collapsed="false">
      <c r="B264" s="12" t="n">
        <v>259</v>
      </c>
      <c r="C264" s="36" t="str">
        <f aca="false">IF(①在庫CSV_発注日!$M260="","",①在庫CSV_発注日!$M260&amp;"")</f>
        <v/>
      </c>
      <c r="D264" s="12" t="str">
        <f aca="false">IF($C264="","",①在庫CSV_発注日!$N260)</f>
        <v/>
      </c>
      <c r="E264" s="12" t="str">
        <f aca="false">IF($C264="","",①在庫CSV_発注日!$H260)</f>
        <v/>
      </c>
      <c r="F264" s="12" t="str">
        <f aca="false">IF($C264="","",①在庫CSV_発注日!$L260)</f>
        <v/>
      </c>
      <c r="G264" s="18"/>
      <c r="H264" s="17" t="str">
        <f aca="false">IF($C264="","",N(①在庫CSV_発注日!$Z260))</f>
        <v/>
      </c>
      <c r="I264" s="37" t="str">
        <f aca="false">IF($C264="","",SUMIFS(⑤減算マスタCSV!$L$2:$L$8001,⑤減算マスタCSV!$F$2:$F$8001,$C264,⑤減算マスタCSV!$K$2:$K$8001,1))</f>
        <v/>
      </c>
      <c r="J264" s="17" t="str">
        <f aca="false">IF($C264="","",IFERROR(INDEX(⑤減算マスタCSV!$H$2:$H$8001,MATCH($C264,⑤減算マスタCSV!$F$2:$F$8001,0)),1))</f>
        <v/>
      </c>
      <c r="K264" s="17" t="str">
        <f aca="false">IF($C264="","",MAX(1,IFERROR(INDEX(⑥商品照会CSV!$M$2:$M$3001,MATCH($C264,⑥商品照会CSV!$A$2:$A$3001,0)),1)))</f>
        <v/>
      </c>
      <c r="L264" s="40" t="str">
        <f aca="false">IF($C264="","",IFERROR(INDEX(⑥商品照会CSV!$Q$2:$Q$3001,MATCH($C264,⑥商品照会CSV!$A$2:$A$3001,0)),0))</f>
        <v/>
      </c>
      <c r="M264" s="40" t="str">
        <f aca="false">IF($C264="","",N($L264)*N($K264))</f>
        <v/>
      </c>
      <c r="N264" s="17" t="str">
        <f aca="false">IF($C264="","",MAX(1,IFERROR(INDEX(⑥商品照会CSV!$AK$2:$AK$3001,MATCH($C264,⑥商品照会CSV!$A$2:$A$3001,0)),1)))</f>
        <v/>
      </c>
      <c r="O264" s="12" t="str">
        <f aca="false">IF($C264="","",IFERROR(IF(INDEX(⑥商品照会CSV!$AN$2:$AN$3001,MATCH($C264,⑥商品照会CSV!$A$2:$A$3001,0))=1,"バラ",IF(INDEX(⑥商品照会CSV!$AM$2:$AM$3001,MATCH($C264,⑥商品照会CSV!$A$2:$A$3001,0))=1,"中間包装","ケース")),"ケース"))</f>
        <v/>
      </c>
      <c r="P264" s="18"/>
      <c r="Q264" s="14"/>
      <c r="R264" s="17" t="str">
        <f aca="false">IF($C264="","",N($Q264)*N($K264))</f>
        <v/>
      </c>
    </row>
    <row r="265" customFormat="false" ht="15" hidden="false" customHeight="false" outlineLevel="0" collapsed="false">
      <c r="B265" s="12" t="n">
        <v>260</v>
      </c>
      <c r="C265" s="36" t="str">
        <f aca="false">IF(①在庫CSV_発注日!$M261="","",①在庫CSV_発注日!$M261&amp;"")</f>
        <v/>
      </c>
      <c r="D265" s="12" t="str">
        <f aca="false">IF($C265="","",①在庫CSV_発注日!$N261)</f>
        <v/>
      </c>
      <c r="E265" s="12" t="str">
        <f aca="false">IF($C265="","",①在庫CSV_発注日!$H261)</f>
        <v/>
      </c>
      <c r="F265" s="12" t="str">
        <f aca="false">IF($C265="","",①在庫CSV_発注日!$L261)</f>
        <v/>
      </c>
      <c r="G265" s="18"/>
      <c r="H265" s="17" t="str">
        <f aca="false">IF($C265="","",N(①在庫CSV_発注日!$Z261))</f>
        <v/>
      </c>
      <c r="I265" s="37" t="str">
        <f aca="false">IF($C265="","",SUMIFS(⑤減算マスタCSV!$L$2:$L$8001,⑤減算マスタCSV!$F$2:$F$8001,$C265,⑤減算マスタCSV!$K$2:$K$8001,1))</f>
        <v/>
      </c>
      <c r="J265" s="17" t="str">
        <f aca="false">IF($C265="","",IFERROR(INDEX(⑤減算マスタCSV!$H$2:$H$8001,MATCH($C265,⑤減算マスタCSV!$F$2:$F$8001,0)),1))</f>
        <v/>
      </c>
      <c r="K265" s="17" t="str">
        <f aca="false">IF($C265="","",MAX(1,IFERROR(INDEX(⑥商品照会CSV!$M$2:$M$3001,MATCH($C265,⑥商品照会CSV!$A$2:$A$3001,0)),1)))</f>
        <v/>
      </c>
      <c r="L265" s="40" t="str">
        <f aca="false">IF($C265="","",IFERROR(INDEX(⑥商品照会CSV!$Q$2:$Q$3001,MATCH($C265,⑥商品照会CSV!$A$2:$A$3001,0)),0))</f>
        <v/>
      </c>
      <c r="M265" s="40" t="str">
        <f aca="false">IF($C265="","",N($L265)*N($K265))</f>
        <v/>
      </c>
      <c r="N265" s="17" t="str">
        <f aca="false">IF($C265="","",MAX(1,IFERROR(INDEX(⑥商品照会CSV!$AK$2:$AK$3001,MATCH($C265,⑥商品照会CSV!$A$2:$A$3001,0)),1)))</f>
        <v/>
      </c>
      <c r="O265" s="12" t="str">
        <f aca="false">IF($C265="","",IFERROR(IF(INDEX(⑥商品照会CSV!$AN$2:$AN$3001,MATCH($C265,⑥商品照会CSV!$A$2:$A$3001,0))=1,"バラ",IF(INDEX(⑥商品照会CSV!$AM$2:$AM$3001,MATCH($C265,⑥商品照会CSV!$A$2:$A$3001,0))=1,"中間包装","ケース")),"ケース"))</f>
        <v/>
      </c>
      <c r="P265" s="18"/>
      <c r="Q265" s="14"/>
      <c r="R265" s="17" t="str">
        <f aca="false">IF($C265="","",N($Q265)*N($K265))</f>
        <v/>
      </c>
    </row>
    <row r="266" customFormat="false" ht="15" hidden="false" customHeight="false" outlineLevel="0" collapsed="false">
      <c r="B266" s="12" t="n">
        <v>261</v>
      </c>
      <c r="C266" s="36" t="str">
        <f aca="false">IF(①在庫CSV_発注日!$M262="","",①在庫CSV_発注日!$M262&amp;"")</f>
        <v/>
      </c>
      <c r="D266" s="12" t="str">
        <f aca="false">IF($C266="","",①在庫CSV_発注日!$N262)</f>
        <v/>
      </c>
      <c r="E266" s="12" t="str">
        <f aca="false">IF($C266="","",①在庫CSV_発注日!$H262)</f>
        <v/>
      </c>
      <c r="F266" s="12" t="str">
        <f aca="false">IF($C266="","",①在庫CSV_発注日!$L262)</f>
        <v/>
      </c>
      <c r="G266" s="18"/>
      <c r="H266" s="17" t="str">
        <f aca="false">IF($C266="","",N(①在庫CSV_発注日!$Z262))</f>
        <v/>
      </c>
      <c r="I266" s="37" t="str">
        <f aca="false">IF($C266="","",SUMIFS(⑤減算マスタCSV!$L$2:$L$8001,⑤減算マスタCSV!$F$2:$F$8001,$C266,⑤減算マスタCSV!$K$2:$K$8001,1))</f>
        <v/>
      </c>
      <c r="J266" s="17" t="str">
        <f aca="false">IF($C266="","",IFERROR(INDEX(⑤減算マスタCSV!$H$2:$H$8001,MATCH($C266,⑤減算マスタCSV!$F$2:$F$8001,0)),1))</f>
        <v/>
      </c>
      <c r="K266" s="17" t="str">
        <f aca="false">IF($C266="","",MAX(1,IFERROR(INDEX(⑥商品照会CSV!$M$2:$M$3001,MATCH($C266,⑥商品照会CSV!$A$2:$A$3001,0)),1)))</f>
        <v/>
      </c>
      <c r="L266" s="40" t="str">
        <f aca="false">IF($C266="","",IFERROR(INDEX(⑥商品照会CSV!$Q$2:$Q$3001,MATCH($C266,⑥商品照会CSV!$A$2:$A$3001,0)),0))</f>
        <v/>
      </c>
      <c r="M266" s="40" t="str">
        <f aca="false">IF($C266="","",N($L266)*N($K266))</f>
        <v/>
      </c>
      <c r="N266" s="17" t="str">
        <f aca="false">IF($C266="","",MAX(1,IFERROR(INDEX(⑥商品照会CSV!$AK$2:$AK$3001,MATCH($C266,⑥商品照会CSV!$A$2:$A$3001,0)),1)))</f>
        <v/>
      </c>
      <c r="O266" s="12" t="str">
        <f aca="false">IF($C266="","",IFERROR(IF(INDEX(⑥商品照会CSV!$AN$2:$AN$3001,MATCH($C266,⑥商品照会CSV!$A$2:$A$3001,0))=1,"バラ",IF(INDEX(⑥商品照会CSV!$AM$2:$AM$3001,MATCH($C266,⑥商品照会CSV!$A$2:$A$3001,0))=1,"中間包装","ケース")),"ケース"))</f>
        <v/>
      </c>
      <c r="P266" s="18"/>
      <c r="Q266" s="14"/>
      <c r="R266" s="17" t="str">
        <f aca="false">IF($C266="","",N($Q266)*N($K266))</f>
        <v/>
      </c>
    </row>
    <row r="267" customFormat="false" ht="15" hidden="false" customHeight="false" outlineLevel="0" collapsed="false">
      <c r="B267" s="12" t="n">
        <v>262</v>
      </c>
      <c r="C267" s="36" t="str">
        <f aca="false">IF(①在庫CSV_発注日!$M263="","",①在庫CSV_発注日!$M263&amp;"")</f>
        <v/>
      </c>
      <c r="D267" s="12" t="str">
        <f aca="false">IF($C267="","",①在庫CSV_発注日!$N263)</f>
        <v/>
      </c>
      <c r="E267" s="12" t="str">
        <f aca="false">IF($C267="","",①在庫CSV_発注日!$H263)</f>
        <v/>
      </c>
      <c r="F267" s="12" t="str">
        <f aca="false">IF($C267="","",①在庫CSV_発注日!$L263)</f>
        <v/>
      </c>
      <c r="G267" s="18"/>
      <c r="H267" s="17" t="str">
        <f aca="false">IF($C267="","",N(①在庫CSV_発注日!$Z263))</f>
        <v/>
      </c>
      <c r="I267" s="37" t="str">
        <f aca="false">IF($C267="","",SUMIFS(⑤減算マスタCSV!$L$2:$L$8001,⑤減算マスタCSV!$F$2:$F$8001,$C267,⑤減算マスタCSV!$K$2:$K$8001,1))</f>
        <v/>
      </c>
      <c r="J267" s="17" t="str">
        <f aca="false">IF($C267="","",IFERROR(INDEX(⑤減算マスタCSV!$H$2:$H$8001,MATCH($C267,⑤減算マスタCSV!$F$2:$F$8001,0)),1))</f>
        <v/>
      </c>
      <c r="K267" s="17" t="str">
        <f aca="false">IF($C267="","",MAX(1,IFERROR(INDEX(⑥商品照会CSV!$M$2:$M$3001,MATCH($C267,⑥商品照会CSV!$A$2:$A$3001,0)),1)))</f>
        <v/>
      </c>
      <c r="L267" s="40" t="str">
        <f aca="false">IF($C267="","",IFERROR(INDEX(⑥商品照会CSV!$Q$2:$Q$3001,MATCH($C267,⑥商品照会CSV!$A$2:$A$3001,0)),0))</f>
        <v/>
      </c>
      <c r="M267" s="40" t="str">
        <f aca="false">IF($C267="","",N($L267)*N($K267))</f>
        <v/>
      </c>
      <c r="N267" s="17" t="str">
        <f aca="false">IF($C267="","",MAX(1,IFERROR(INDEX(⑥商品照会CSV!$AK$2:$AK$3001,MATCH($C267,⑥商品照会CSV!$A$2:$A$3001,0)),1)))</f>
        <v/>
      </c>
      <c r="O267" s="12" t="str">
        <f aca="false">IF($C267="","",IFERROR(IF(INDEX(⑥商品照会CSV!$AN$2:$AN$3001,MATCH($C267,⑥商品照会CSV!$A$2:$A$3001,0))=1,"バラ",IF(INDEX(⑥商品照会CSV!$AM$2:$AM$3001,MATCH($C267,⑥商品照会CSV!$A$2:$A$3001,0))=1,"中間包装","ケース")),"ケース"))</f>
        <v/>
      </c>
      <c r="P267" s="18"/>
      <c r="Q267" s="14"/>
      <c r="R267" s="17" t="str">
        <f aca="false">IF($C267="","",N($Q267)*N($K267))</f>
        <v/>
      </c>
    </row>
    <row r="268" customFormat="false" ht="15" hidden="false" customHeight="false" outlineLevel="0" collapsed="false">
      <c r="B268" s="12" t="n">
        <v>263</v>
      </c>
      <c r="C268" s="36" t="str">
        <f aca="false">IF(①在庫CSV_発注日!$M264="","",①在庫CSV_発注日!$M264&amp;"")</f>
        <v/>
      </c>
      <c r="D268" s="12" t="str">
        <f aca="false">IF($C268="","",①在庫CSV_発注日!$N264)</f>
        <v/>
      </c>
      <c r="E268" s="12" t="str">
        <f aca="false">IF($C268="","",①在庫CSV_発注日!$H264)</f>
        <v/>
      </c>
      <c r="F268" s="12" t="str">
        <f aca="false">IF($C268="","",①在庫CSV_発注日!$L264)</f>
        <v/>
      </c>
      <c r="G268" s="18"/>
      <c r="H268" s="17" t="str">
        <f aca="false">IF($C268="","",N(①在庫CSV_発注日!$Z264))</f>
        <v/>
      </c>
      <c r="I268" s="37" t="str">
        <f aca="false">IF($C268="","",SUMIFS(⑤減算マスタCSV!$L$2:$L$8001,⑤減算マスタCSV!$F$2:$F$8001,$C268,⑤減算マスタCSV!$K$2:$K$8001,1))</f>
        <v/>
      </c>
      <c r="J268" s="17" t="str">
        <f aca="false">IF($C268="","",IFERROR(INDEX(⑤減算マスタCSV!$H$2:$H$8001,MATCH($C268,⑤減算マスタCSV!$F$2:$F$8001,0)),1))</f>
        <v/>
      </c>
      <c r="K268" s="17" t="str">
        <f aca="false">IF($C268="","",MAX(1,IFERROR(INDEX(⑥商品照会CSV!$M$2:$M$3001,MATCH($C268,⑥商品照会CSV!$A$2:$A$3001,0)),1)))</f>
        <v/>
      </c>
      <c r="L268" s="40" t="str">
        <f aca="false">IF($C268="","",IFERROR(INDEX(⑥商品照会CSV!$Q$2:$Q$3001,MATCH($C268,⑥商品照会CSV!$A$2:$A$3001,0)),0))</f>
        <v/>
      </c>
      <c r="M268" s="40" t="str">
        <f aca="false">IF($C268="","",N($L268)*N($K268))</f>
        <v/>
      </c>
      <c r="N268" s="17" t="str">
        <f aca="false">IF($C268="","",MAX(1,IFERROR(INDEX(⑥商品照会CSV!$AK$2:$AK$3001,MATCH($C268,⑥商品照会CSV!$A$2:$A$3001,0)),1)))</f>
        <v/>
      </c>
      <c r="O268" s="12" t="str">
        <f aca="false">IF($C268="","",IFERROR(IF(INDEX(⑥商品照会CSV!$AN$2:$AN$3001,MATCH($C268,⑥商品照会CSV!$A$2:$A$3001,0))=1,"バラ",IF(INDEX(⑥商品照会CSV!$AM$2:$AM$3001,MATCH($C268,⑥商品照会CSV!$A$2:$A$3001,0))=1,"中間包装","ケース")),"ケース"))</f>
        <v/>
      </c>
      <c r="P268" s="18"/>
      <c r="Q268" s="14"/>
      <c r="R268" s="17" t="str">
        <f aca="false">IF($C268="","",N($Q268)*N($K268))</f>
        <v/>
      </c>
    </row>
    <row r="269" customFormat="false" ht="15" hidden="false" customHeight="false" outlineLevel="0" collapsed="false">
      <c r="B269" s="12" t="n">
        <v>264</v>
      </c>
      <c r="C269" s="36" t="str">
        <f aca="false">IF(①在庫CSV_発注日!$M265="","",①在庫CSV_発注日!$M265&amp;"")</f>
        <v/>
      </c>
      <c r="D269" s="12" t="str">
        <f aca="false">IF($C269="","",①在庫CSV_発注日!$N265)</f>
        <v/>
      </c>
      <c r="E269" s="12" t="str">
        <f aca="false">IF($C269="","",①在庫CSV_発注日!$H265)</f>
        <v/>
      </c>
      <c r="F269" s="12" t="str">
        <f aca="false">IF($C269="","",①在庫CSV_発注日!$L265)</f>
        <v/>
      </c>
      <c r="G269" s="18"/>
      <c r="H269" s="17" t="str">
        <f aca="false">IF($C269="","",N(①在庫CSV_発注日!$Z265))</f>
        <v/>
      </c>
      <c r="I269" s="37" t="str">
        <f aca="false">IF($C269="","",SUMIFS(⑤減算マスタCSV!$L$2:$L$8001,⑤減算マスタCSV!$F$2:$F$8001,$C269,⑤減算マスタCSV!$K$2:$K$8001,1))</f>
        <v/>
      </c>
      <c r="J269" s="17" t="str">
        <f aca="false">IF($C269="","",IFERROR(INDEX(⑤減算マスタCSV!$H$2:$H$8001,MATCH($C269,⑤減算マスタCSV!$F$2:$F$8001,0)),1))</f>
        <v/>
      </c>
      <c r="K269" s="17" t="str">
        <f aca="false">IF($C269="","",MAX(1,IFERROR(INDEX(⑥商品照会CSV!$M$2:$M$3001,MATCH($C269,⑥商品照会CSV!$A$2:$A$3001,0)),1)))</f>
        <v/>
      </c>
      <c r="L269" s="40" t="str">
        <f aca="false">IF($C269="","",IFERROR(INDEX(⑥商品照会CSV!$Q$2:$Q$3001,MATCH($C269,⑥商品照会CSV!$A$2:$A$3001,0)),0))</f>
        <v/>
      </c>
      <c r="M269" s="40" t="str">
        <f aca="false">IF($C269="","",N($L269)*N($K269))</f>
        <v/>
      </c>
      <c r="N269" s="17" t="str">
        <f aca="false">IF($C269="","",MAX(1,IFERROR(INDEX(⑥商品照会CSV!$AK$2:$AK$3001,MATCH($C269,⑥商品照会CSV!$A$2:$A$3001,0)),1)))</f>
        <v/>
      </c>
      <c r="O269" s="12" t="str">
        <f aca="false">IF($C269="","",IFERROR(IF(INDEX(⑥商品照会CSV!$AN$2:$AN$3001,MATCH($C269,⑥商品照会CSV!$A$2:$A$3001,0))=1,"バラ",IF(INDEX(⑥商品照会CSV!$AM$2:$AM$3001,MATCH($C269,⑥商品照会CSV!$A$2:$A$3001,0))=1,"中間包装","ケース")),"ケース"))</f>
        <v/>
      </c>
      <c r="P269" s="18"/>
      <c r="Q269" s="14"/>
      <c r="R269" s="17" t="str">
        <f aca="false">IF($C269="","",N($Q269)*N($K269))</f>
        <v/>
      </c>
    </row>
    <row r="270" customFormat="false" ht="15" hidden="false" customHeight="false" outlineLevel="0" collapsed="false">
      <c r="B270" s="12" t="n">
        <v>265</v>
      </c>
      <c r="C270" s="36" t="str">
        <f aca="false">IF(①在庫CSV_発注日!$M266="","",①在庫CSV_発注日!$M266&amp;"")</f>
        <v/>
      </c>
      <c r="D270" s="12" t="str">
        <f aca="false">IF($C270="","",①在庫CSV_発注日!$N266)</f>
        <v/>
      </c>
      <c r="E270" s="12" t="str">
        <f aca="false">IF($C270="","",①在庫CSV_発注日!$H266)</f>
        <v/>
      </c>
      <c r="F270" s="12" t="str">
        <f aca="false">IF($C270="","",①在庫CSV_発注日!$L266)</f>
        <v/>
      </c>
      <c r="G270" s="18"/>
      <c r="H270" s="17" t="str">
        <f aca="false">IF($C270="","",N(①在庫CSV_発注日!$Z266))</f>
        <v/>
      </c>
      <c r="I270" s="37" t="str">
        <f aca="false">IF($C270="","",SUMIFS(⑤減算マスタCSV!$L$2:$L$8001,⑤減算マスタCSV!$F$2:$F$8001,$C270,⑤減算マスタCSV!$K$2:$K$8001,1))</f>
        <v/>
      </c>
      <c r="J270" s="17" t="str">
        <f aca="false">IF($C270="","",IFERROR(INDEX(⑤減算マスタCSV!$H$2:$H$8001,MATCH($C270,⑤減算マスタCSV!$F$2:$F$8001,0)),1))</f>
        <v/>
      </c>
      <c r="K270" s="17" t="str">
        <f aca="false">IF($C270="","",MAX(1,IFERROR(INDEX(⑥商品照会CSV!$M$2:$M$3001,MATCH($C270,⑥商品照会CSV!$A$2:$A$3001,0)),1)))</f>
        <v/>
      </c>
      <c r="L270" s="40" t="str">
        <f aca="false">IF($C270="","",IFERROR(INDEX(⑥商品照会CSV!$Q$2:$Q$3001,MATCH($C270,⑥商品照会CSV!$A$2:$A$3001,0)),0))</f>
        <v/>
      </c>
      <c r="M270" s="40" t="str">
        <f aca="false">IF($C270="","",N($L270)*N($K270))</f>
        <v/>
      </c>
      <c r="N270" s="17" t="str">
        <f aca="false">IF($C270="","",MAX(1,IFERROR(INDEX(⑥商品照会CSV!$AK$2:$AK$3001,MATCH($C270,⑥商品照会CSV!$A$2:$A$3001,0)),1)))</f>
        <v/>
      </c>
      <c r="O270" s="12" t="str">
        <f aca="false">IF($C270="","",IFERROR(IF(INDEX(⑥商品照会CSV!$AN$2:$AN$3001,MATCH($C270,⑥商品照会CSV!$A$2:$A$3001,0))=1,"バラ",IF(INDEX(⑥商品照会CSV!$AM$2:$AM$3001,MATCH($C270,⑥商品照会CSV!$A$2:$A$3001,0))=1,"中間包装","ケース")),"ケース"))</f>
        <v/>
      </c>
      <c r="P270" s="18"/>
      <c r="Q270" s="14"/>
      <c r="R270" s="17" t="str">
        <f aca="false">IF($C270="","",N($Q270)*N($K270))</f>
        <v/>
      </c>
    </row>
    <row r="271" customFormat="false" ht="15" hidden="false" customHeight="false" outlineLevel="0" collapsed="false">
      <c r="B271" s="12" t="n">
        <v>266</v>
      </c>
      <c r="C271" s="36" t="str">
        <f aca="false">IF(①在庫CSV_発注日!$M267="","",①在庫CSV_発注日!$M267&amp;"")</f>
        <v/>
      </c>
      <c r="D271" s="12" t="str">
        <f aca="false">IF($C271="","",①在庫CSV_発注日!$N267)</f>
        <v/>
      </c>
      <c r="E271" s="12" t="str">
        <f aca="false">IF($C271="","",①在庫CSV_発注日!$H267)</f>
        <v/>
      </c>
      <c r="F271" s="12" t="str">
        <f aca="false">IF($C271="","",①在庫CSV_発注日!$L267)</f>
        <v/>
      </c>
      <c r="G271" s="18"/>
      <c r="H271" s="17" t="str">
        <f aca="false">IF($C271="","",N(①在庫CSV_発注日!$Z267))</f>
        <v/>
      </c>
      <c r="I271" s="37" t="str">
        <f aca="false">IF($C271="","",SUMIFS(⑤減算マスタCSV!$L$2:$L$8001,⑤減算マスタCSV!$F$2:$F$8001,$C271,⑤減算マスタCSV!$K$2:$K$8001,1))</f>
        <v/>
      </c>
      <c r="J271" s="17" t="str">
        <f aca="false">IF($C271="","",IFERROR(INDEX(⑤減算マスタCSV!$H$2:$H$8001,MATCH($C271,⑤減算マスタCSV!$F$2:$F$8001,0)),1))</f>
        <v/>
      </c>
      <c r="K271" s="17" t="str">
        <f aca="false">IF($C271="","",MAX(1,IFERROR(INDEX(⑥商品照会CSV!$M$2:$M$3001,MATCH($C271,⑥商品照会CSV!$A$2:$A$3001,0)),1)))</f>
        <v/>
      </c>
      <c r="L271" s="40" t="str">
        <f aca="false">IF($C271="","",IFERROR(INDEX(⑥商品照会CSV!$Q$2:$Q$3001,MATCH($C271,⑥商品照会CSV!$A$2:$A$3001,0)),0))</f>
        <v/>
      </c>
      <c r="M271" s="40" t="str">
        <f aca="false">IF($C271="","",N($L271)*N($K271))</f>
        <v/>
      </c>
      <c r="N271" s="17" t="str">
        <f aca="false">IF($C271="","",MAX(1,IFERROR(INDEX(⑥商品照会CSV!$AK$2:$AK$3001,MATCH($C271,⑥商品照会CSV!$A$2:$A$3001,0)),1)))</f>
        <v/>
      </c>
      <c r="O271" s="12" t="str">
        <f aca="false">IF($C271="","",IFERROR(IF(INDEX(⑥商品照会CSV!$AN$2:$AN$3001,MATCH($C271,⑥商品照会CSV!$A$2:$A$3001,0))=1,"バラ",IF(INDEX(⑥商品照会CSV!$AM$2:$AM$3001,MATCH($C271,⑥商品照会CSV!$A$2:$A$3001,0))=1,"中間包装","ケース")),"ケース"))</f>
        <v/>
      </c>
      <c r="P271" s="18"/>
      <c r="Q271" s="14"/>
      <c r="R271" s="17" t="str">
        <f aca="false">IF($C271="","",N($Q271)*N($K271))</f>
        <v/>
      </c>
    </row>
    <row r="272" customFormat="false" ht="15" hidden="false" customHeight="false" outlineLevel="0" collapsed="false">
      <c r="B272" s="12" t="n">
        <v>267</v>
      </c>
      <c r="C272" s="36" t="str">
        <f aca="false">IF(①在庫CSV_発注日!$M268="","",①在庫CSV_発注日!$M268&amp;"")</f>
        <v/>
      </c>
      <c r="D272" s="12" t="str">
        <f aca="false">IF($C272="","",①在庫CSV_発注日!$N268)</f>
        <v/>
      </c>
      <c r="E272" s="12" t="str">
        <f aca="false">IF($C272="","",①在庫CSV_発注日!$H268)</f>
        <v/>
      </c>
      <c r="F272" s="12" t="str">
        <f aca="false">IF($C272="","",①在庫CSV_発注日!$L268)</f>
        <v/>
      </c>
      <c r="G272" s="18"/>
      <c r="H272" s="17" t="str">
        <f aca="false">IF($C272="","",N(①在庫CSV_発注日!$Z268))</f>
        <v/>
      </c>
      <c r="I272" s="37" t="str">
        <f aca="false">IF($C272="","",SUMIFS(⑤減算マスタCSV!$L$2:$L$8001,⑤減算マスタCSV!$F$2:$F$8001,$C272,⑤減算マスタCSV!$K$2:$K$8001,1))</f>
        <v/>
      </c>
      <c r="J272" s="17" t="str">
        <f aca="false">IF($C272="","",IFERROR(INDEX(⑤減算マスタCSV!$H$2:$H$8001,MATCH($C272,⑤減算マスタCSV!$F$2:$F$8001,0)),1))</f>
        <v/>
      </c>
      <c r="K272" s="17" t="str">
        <f aca="false">IF($C272="","",MAX(1,IFERROR(INDEX(⑥商品照会CSV!$M$2:$M$3001,MATCH($C272,⑥商品照会CSV!$A$2:$A$3001,0)),1)))</f>
        <v/>
      </c>
      <c r="L272" s="40" t="str">
        <f aca="false">IF($C272="","",IFERROR(INDEX(⑥商品照会CSV!$Q$2:$Q$3001,MATCH($C272,⑥商品照会CSV!$A$2:$A$3001,0)),0))</f>
        <v/>
      </c>
      <c r="M272" s="40" t="str">
        <f aca="false">IF($C272="","",N($L272)*N($K272))</f>
        <v/>
      </c>
      <c r="N272" s="17" t="str">
        <f aca="false">IF($C272="","",MAX(1,IFERROR(INDEX(⑥商品照会CSV!$AK$2:$AK$3001,MATCH($C272,⑥商品照会CSV!$A$2:$A$3001,0)),1)))</f>
        <v/>
      </c>
      <c r="O272" s="12" t="str">
        <f aca="false">IF($C272="","",IFERROR(IF(INDEX(⑥商品照会CSV!$AN$2:$AN$3001,MATCH($C272,⑥商品照会CSV!$A$2:$A$3001,0))=1,"バラ",IF(INDEX(⑥商品照会CSV!$AM$2:$AM$3001,MATCH($C272,⑥商品照会CSV!$A$2:$A$3001,0))=1,"中間包装","ケース")),"ケース"))</f>
        <v/>
      </c>
      <c r="P272" s="18"/>
      <c r="Q272" s="14"/>
      <c r="R272" s="17" t="str">
        <f aca="false">IF($C272="","",N($Q272)*N($K272))</f>
        <v/>
      </c>
    </row>
    <row r="273" customFormat="false" ht="15" hidden="false" customHeight="false" outlineLevel="0" collapsed="false">
      <c r="B273" s="12" t="n">
        <v>268</v>
      </c>
      <c r="C273" s="36" t="str">
        <f aca="false">IF(①在庫CSV_発注日!$M269="","",①在庫CSV_発注日!$M269&amp;"")</f>
        <v/>
      </c>
      <c r="D273" s="12" t="str">
        <f aca="false">IF($C273="","",①在庫CSV_発注日!$N269)</f>
        <v/>
      </c>
      <c r="E273" s="12" t="str">
        <f aca="false">IF($C273="","",①在庫CSV_発注日!$H269)</f>
        <v/>
      </c>
      <c r="F273" s="12" t="str">
        <f aca="false">IF($C273="","",①在庫CSV_発注日!$L269)</f>
        <v/>
      </c>
      <c r="G273" s="18"/>
      <c r="H273" s="17" t="str">
        <f aca="false">IF($C273="","",N(①在庫CSV_発注日!$Z269))</f>
        <v/>
      </c>
      <c r="I273" s="37" t="str">
        <f aca="false">IF($C273="","",SUMIFS(⑤減算マスタCSV!$L$2:$L$8001,⑤減算マスタCSV!$F$2:$F$8001,$C273,⑤減算マスタCSV!$K$2:$K$8001,1))</f>
        <v/>
      </c>
      <c r="J273" s="17" t="str">
        <f aca="false">IF($C273="","",IFERROR(INDEX(⑤減算マスタCSV!$H$2:$H$8001,MATCH($C273,⑤減算マスタCSV!$F$2:$F$8001,0)),1))</f>
        <v/>
      </c>
      <c r="K273" s="17" t="str">
        <f aca="false">IF($C273="","",MAX(1,IFERROR(INDEX(⑥商品照会CSV!$M$2:$M$3001,MATCH($C273,⑥商品照会CSV!$A$2:$A$3001,0)),1)))</f>
        <v/>
      </c>
      <c r="L273" s="40" t="str">
        <f aca="false">IF($C273="","",IFERROR(INDEX(⑥商品照会CSV!$Q$2:$Q$3001,MATCH($C273,⑥商品照会CSV!$A$2:$A$3001,0)),0))</f>
        <v/>
      </c>
      <c r="M273" s="40" t="str">
        <f aca="false">IF($C273="","",N($L273)*N($K273))</f>
        <v/>
      </c>
      <c r="N273" s="17" t="str">
        <f aca="false">IF($C273="","",MAX(1,IFERROR(INDEX(⑥商品照会CSV!$AK$2:$AK$3001,MATCH($C273,⑥商品照会CSV!$A$2:$A$3001,0)),1)))</f>
        <v/>
      </c>
      <c r="O273" s="12" t="str">
        <f aca="false">IF($C273="","",IFERROR(IF(INDEX(⑥商品照会CSV!$AN$2:$AN$3001,MATCH($C273,⑥商品照会CSV!$A$2:$A$3001,0))=1,"バラ",IF(INDEX(⑥商品照会CSV!$AM$2:$AM$3001,MATCH($C273,⑥商品照会CSV!$A$2:$A$3001,0))=1,"中間包装","ケース")),"ケース"))</f>
        <v/>
      </c>
      <c r="P273" s="18"/>
      <c r="Q273" s="14"/>
      <c r="R273" s="17" t="str">
        <f aca="false">IF($C273="","",N($Q273)*N($K273))</f>
        <v/>
      </c>
    </row>
    <row r="274" customFormat="false" ht="15" hidden="false" customHeight="false" outlineLevel="0" collapsed="false">
      <c r="B274" s="12" t="n">
        <v>269</v>
      </c>
      <c r="C274" s="36" t="str">
        <f aca="false">IF(①在庫CSV_発注日!$M270="","",①在庫CSV_発注日!$M270&amp;"")</f>
        <v/>
      </c>
      <c r="D274" s="12" t="str">
        <f aca="false">IF($C274="","",①在庫CSV_発注日!$N270)</f>
        <v/>
      </c>
      <c r="E274" s="12" t="str">
        <f aca="false">IF($C274="","",①在庫CSV_発注日!$H270)</f>
        <v/>
      </c>
      <c r="F274" s="12" t="str">
        <f aca="false">IF($C274="","",①在庫CSV_発注日!$L270)</f>
        <v/>
      </c>
      <c r="G274" s="18"/>
      <c r="H274" s="17" t="str">
        <f aca="false">IF($C274="","",N(①在庫CSV_発注日!$Z270))</f>
        <v/>
      </c>
      <c r="I274" s="37" t="str">
        <f aca="false">IF($C274="","",SUMIFS(⑤減算マスタCSV!$L$2:$L$8001,⑤減算マスタCSV!$F$2:$F$8001,$C274,⑤減算マスタCSV!$K$2:$K$8001,1))</f>
        <v/>
      </c>
      <c r="J274" s="17" t="str">
        <f aca="false">IF($C274="","",IFERROR(INDEX(⑤減算マスタCSV!$H$2:$H$8001,MATCH($C274,⑤減算マスタCSV!$F$2:$F$8001,0)),1))</f>
        <v/>
      </c>
      <c r="K274" s="17" t="str">
        <f aca="false">IF($C274="","",MAX(1,IFERROR(INDEX(⑥商品照会CSV!$M$2:$M$3001,MATCH($C274,⑥商品照会CSV!$A$2:$A$3001,0)),1)))</f>
        <v/>
      </c>
      <c r="L274" s="40" t="str">
        <f aca="false">IF($C274="","",IFERROR(INDEX(⑥商品照会CSV!$Q$2:$Q$3001,MATCH($C274,⑥商品照会CSV!$A$2:$A$3001,0)),0))</f>
        <v/>
      </c>
      <c r="M274" s="40" t="str">
        <f aca="false">IF($C274="","",N($L274)*N($K274))</f>
        <v/>
      </c>
      <c r="N274" s="17" t="str">
        <f aca="false">IF($C274="","",MAX(1,IFERROR(INDEX(⑥商品照会CSV!$AK$2:$AK$3001,MATCH($C274,⑥商品照会CSV!$A$2:$A$3001,0)),1)))</f>
        <v/>
      </c>
      <c r="O274" s="12" t="str">
        <f aca="false">IF($C274="","",IFERROR(IF(INDEX(⑥商品照会CSV!$AN$2:$AN$3001,MATCH($C274,⑥商品照会CSV!$A$2:$A$3001,0))=1,"バラ",IF(INDEX(⑥商品照会CSV!$AM$2:$AM$3001,MATCH($C274,⑥商品照会CSV!$A$2:$A$3001,0))=1,"中間包装","ケース")),"ケース"))</f>
        <v/>
      </c>
      <c r="P274" s="18"/>
      <c r="Q274" s="14"/>
      <c r="R274" s="17" t="str">
        <f aca="false">IF($C274="","",N($Q274)*N($K274))</f>
        <v/>
      </c>
    </row>
    <row r="275" customFormat="false" ht="15" hidden="false" customHeight="false" outlineLevel="0" collapsed="false">
      <c r="B275" s="12" t="n">
        <v>270</v>
      </c>
      <c r="C275" s="36" t="str">
        <f aca="false">IF(①在庫CSV_発注日!$M271="","",①在庫CSV_発注日!$M271&amp;"")</f>
        <v/>
      </c>
      <c r="D275" s="12" t="str">
        <f aca="false">IF($C275="","",①在庫CSV_発注日!$N271)</f>
        <v/>
      </c>
      <c r="E275" s="12" t="str">
        <f aca="false">IF($C275="","",①在庫CSV_発注日!$H271)</f>
        <v/>
      </c>
      <c r="F275" s="12" t="str">
        <f aca="false">IF($C275="","",①在庫CSV_発注日!$L271)</f>
        <v/>
      </c>
      <c r="G275" s="18"/>
      <c r="H275" s="17" t="str">
        <f aca="false">IF($C275="","",N(①在庫CSV_発注日!$Z271))</f>
        <v/>
      </c>
      <c r="I275" s="37" t="str">
        <f aca="false">IF($C275="","",SUMIFS(⑤減算マスタCSV!$L$2:$L$8001,⑤減算マスタCSV!$F$2:$F$8001,$C275,⑤減算マスタCSV!$K$2:$K$8001,1))</f>
        <v/>
      </c>
      <c r="J275" s="17" t="str">
        <f aca="false">IF($C275="","",IFERROR(INDEX(⑤減算マスタCSV!$H$2:$H$8001,MATCH($C275,⑤減算マスタCSV!$F$2:$F$8001,0)),1))</f>
        <v/>
      </c>
      <c r="K275" s="17" t="str">
        <f aca="false">IF($C275="","",MAX(1,IFERROR(INDEX(⑥商品照会CSV!$M$2:$M$3001,MATCH($C275,⑥商品照会CSV!$A$2:$A$3001,0)),1)))</f>
        <v/>
      </c>
      <c r="L275" s="40" t="str">
        <f aca="false">IF($C275="","",IFERROR(INDEX(⑥商品照会CSV!$Q$2:$Q$3001,MATCH($C275,⑥商品照会CSV!$A$2:$A$3001,0)),0))</f>
        <v/>
      </c>
      <c r="M275" s="40" t="str">
        <f aca="false">IF($C275="","",N($L275)*N($K275))</f>
        <v/>
      </c>
      <c r="N275" s="17" t="str">
        <f aca="false">IF($C275="","",MAX(1,IFERROR(INDEX(⑥商品照会CSV!$AK$2:$AK$3001,MATCH($C275,⑥商品照会CSV!$A$2:$A$3001,0)),1)))</f>
        <v/>
      </c>
      <c r="O275" s="12" t="str">
        <f aca="false">IF($C275="","",IFERROR(IF(INDEX(⑥商品照会CSV!$AN$2:$AN$3001,MATCH($C275,⑥商品照会CSV!$A$2:$A$3001,0))=1,"バラ",IF(INDEX(⑥商品照会CSV!$AM$2:$AM$3001,MATCH($C275,⑥商品照会CSV!$A$2:$A$3001,0))=1,"中間包装","ケース")),"ケース"))</f>
        <v/>
      </c>
      <c r="P275" s="18"/>
      <c r="Q275" s="14"/>
      <c r="R275" s="17" t="str">
        <f aca="false">IF($C275="","",N($Q275)*N($K275))</f>
        <v/>
      </c>
    </row>
    <row r="276" customFormat="false" ht="15" hidden="false" customHeight="false" outlineLevel="0" collapsed="false">
      <c r="B276" s="12" t="n">
        <v>271</v>
      </c>
      <c r="C276" s="36" t="str">
        <f aca="false">IF(①在庫CSV_発注日!$M272="","",①在庫CSV_発注日!$M272&amp;"")</f>
        <v/>
      </c>
      <c r="D276" s="12" t="str">
        <f aca="false">IF($C276="","",①在庫CSV_発注日!$N272)</f>
        <v/>
      </c>
      <c r="E276" s="12" t="str">
        <f aca="false">IF($C276="","",①在庫CSV_発注日!$H272)</f>
        <v/>
      </c>
      <c r="F276" s="12" t="str">
        <f aca="false">IF($C276="","",①在庫CSV_発注日!$L272)</f>
        <v/>
      </c>
      <c r="G276" s="18"/>
      <c r="H276" s="17" t="str">
        <f aca="false">IF($C276="","",N(①在庫CSV_発注日!$Z272))</f>
        <v/>
      </c>
      <c r="I276" s="37" t="str">
        <f aca="false">IF($C276="","",SUMIFS(⑤減算マスタCSV!$L$2:$L$8001,⑤減算マスタCSV!$F$2:$F$8001,$C276,⑤減算マスタCSV!$K$2:$K$8001,1))</f>
        <v/>
      </c>
      <c r="J276" s="17" t="str">
        <f aca="false">IF($C276="","",IFERROR(INDEX(⑤減算マスタCSV!$H$2:$H$8001,MATCH($C276,⑤減算マスタCSV!$F$2:$F$8001,0)),1))</f>
        <v/>
      </c>
      <c r="K276" s="17" t="str">
        <f aca="false">IF($C276="","",MAX(1,IFERROR(INDEX(⑥商品照会CSV!$M$2:$M$3001,MATCH($C276,⑥商品照会CSV!$A$2:$A$3001,0)),1)))</f>
        <v/>
      </c>
      <c r="L276" s="40" t="str">
        <f aca="false">IF($C276="","",IFERROR(INDEX(⑥商品照会CSV!$Q$2:$Q$3001,MATCH($C276,⑥商品照会CSV!$A$2:$A$3001,0)),0))</f>
        <v/>
      </c>
      <c r="M276" s="40" t="str">
        <f aca="false">IF($C276="","",N($L276)*N($K276))</f>
        <v/>
      </c>
      <c r="N276" s="17" t="str">
        <f aca="false">IF($C276="","",MAX(1,IFERROR(INDEX(⑥商品照会CSV!$AK$2:$AK$3001,MATCH($C276,⑥商品照会CSV!$A$2:$A$3001,0)),1)))</f>
        <v/>
      </c>
      <c r="O276" s="12" t="str">
        <f aca="false">IF($C276="","",IFERROR(IF(INDEX(⑥商品照会CSV!$AN$2:$AN$3001,MATCH($C276,⑥商品照会CSV!$A$2:$A$3001,0))=1,"バラ",IF(INDEX(⑥商品照会CSV!$AM$2:$AM$3001,MATCH($C276,⑥商品照会CSV!$A$2:$A$3001,0))=1,"中間包装","ケース")),"ケース"))</f>
        <v/>
      </c>
      <c r="P276" s="18"/>
      <c r="Q276" s="14"/>
      <c r="R276" s="17" t="str">
        <f aca="false">IF($C276="","",N($Q276)*N($K276))</f>
        <v/>
      </c>
    </row>
    <row r="277" customFormat="false" ht="15" hidden="false" customHeight="false" outlineLevel="0" collapsed="false">
      <c r="B277" s="12" t="n">
        <v>272</v>
      </c>
      <c r="C277" s="36" t="str">
        <f aca="false">IF(①在庫CSV_発注日!$M273="","",①在庫CSV_発注日!$M273&amp;"")</f>
        <v/>
      </c>
      <c r="D277" s="12" t="str">
        <f aca="false">IF($C277="","",①在庫CSV_発注日!$N273)</f>
        <v/>
      </c>
      <c r="E277" s="12" t="str">
        <f aca="false">IF($C277="","",①在庫CSV_発注日!$H273)</f>
        <v/>
      </c>
      <c r="F277" s="12" t="str">
        <f aca="false">IF($C277="","",①在庫CSV_発注日!$L273)</f>
        <v/>
      </c>
      <c r="G277" s="18"/>
      <c r="H277" s="17" t="str">
        <f aca="false">IF($C277="","",N(①在庫CSV_発注日!$Z273))</f>
        <v/>
      </c>
      <c r="I277" s="37" t="str">
        <f aca="false">IF($C277="","",SUMIFS(⑤減算マスタCSV!$L$2:$L$8001,⑤減算マスタCSV!$F$2:$F$8001,$C277,⑤減算マスタCSV!$K$2:$K$8001,1))</f>
        <v/>
      </c>
      <c r="J277" s="17" t="str">
        <f aca="false">IF($C277="","",IFERROR(INDEX(⑤減算マスタCSV!$H$2:$H$8001,MATCH($C277,⑤減算マスタCSV!$F$2:$F$8001,0)),1))</f>
        <v/>
      </c>
      <c r="K277" s="17" t="str">
        <f aca="false">IF($C277="","",MAX(1,IFERROR(INDEX(⑥商品照会CSV!$M$2:$M$3001,MATCH($C277,⑥商品照会CSV!$A$2:$A$3001,0)),1)))</f>
        <v/>
      </c>
      <c r="L277" s="40" t="str">
        <f aca="false">IF($C277="","",IFERROR(INDEX(⑥商品照会CSV!$Q$2:$Q$3001,MATCH($C277,⑥商品照会CSV!$A$2:$A$3001,0)),0))</f>
        <v/>
      </c>
      <c r="M277" s="40" t="str">
        <f aca="false">IF($C277="","",N($L277)*N($K277))</f>
        <v/>
      </c>
      <c r="N277" s="17" t="str">
        <f aca="false">IF($C277="","",MAX(1,IFERROR(INDEX(⑥商品照会CSV!$AK$2:$AK$3001,MATCH($C277,⑥商品照会CSV!$A$2:$A$3001,0)),1)))</f>
        <v/>
      </c>
      <c r="O277" s="12" t="str">
        <f aca="false">IF($C277="","",IFERROR(IF(INDEX(⑥商品照会CSV!$AN$2:$AN$3001,MATCH($C277,⑥商品照会CSV!$A$2:$A$3001,0))=1,"バラ",IF(INDEX(⑥商品照会CSV!$AM$2:$AM$3001,MATCH($C277,⑥商品照会CSV!$A$2:$A$3001,0))=1,"中間包装","ケース")),"ケース"))</f>
        <v/>
      </c>
      <c r="P277" s="18"/>
      <c r="Q277" s="14"/>
      <c r="R277" s="17" t="str">
        <f aca="false">IF($C277="","",N($Q277)*N($K277))</f>
        <v/>
      </c>
    </row>
    <row r="278" customFormat="false" ht="15" hidden="false" customHeight="false" outlineLevel="0" collapsed="false">
      <c r="B278" s="12" t="n">
        <v>273</v>
      </c>
      <c r="C278" s="36" t="str">
        <f aca="false">IF(①在庫CSV_発注日!$M274="","",①在庫CSV_発注日!$M274&amp;"")</f>
        <v/>
      </c>
      <c r="D278" s="12" t="str">
        <f aca="false">IF($C278="","",①在庫CSV_発注日!$N274)</f>
        <v/>
      </c>
      <c r="E278" s="12" t="str">
        <f aca="false">IF($C278="","",①在庫CSV_発注日!$H274)</f>
        <v/>
      </c>
      <c r="F278" s="12" t="str">
        <f aca="false">IF($C278="","",①在庫CSV_発注日!$L274)</f>
        <v/>
      </c>
      <c r="G278" s="18"/>
      <c r="H278" s="17" t="str">
        <f aca="false">IF($C278="","",N(①在庫CSV_発注日!$Z274))</f>
        <v/>
      </c>
      <c r="I278" s="37" t="str">
        <f aca="false">IF($C278="","",SUMIFS(⑤減算マスタCSV!$L$2:$L$8001,⑤減算マスタCSV!$F$2:$F$8001,$C278,⑤減算マスタCSV!$K$2:$K$8001,1))</f>
        <v/>
      </c>
      <c r="J278" s="17" t="str">
        <f aca="false">IF($C278="","",IFERROR(INDEX(⑤減算マスタCSV!$H$2:$H$8001,MATCH($C278,⑤減算マスタCSV!$F$2:$F$8001,0)),1))</f>
        <v/>
      </c>
      <c r="K278" s="17" t="str">
        <f aca="false">IF($C278="","",MAX(1,IFERROR(INDEX(⑥商品照会CSV!$M$2:$M$3001,MATCH($C278,⑥商品照会CSV!$A$2:$A$3001,0)),1)))</f>
        <v/>
      </c>
      <c r="L278" s="40" t="str">
        <f aca="false">IF($C278="","",IFERROR(INDEX(⑥商品照会CSV!$Q$2:$Q$3001,MATCH($C278,⑥商品照会CSV!$A$2:$A$3001,0)),0))</f>
        <v/>
      </c>
      <c r="M278" s="40" t="str">
        <f aca="false">IF($C278="","",N($L278)*N($K278))</f>
        <v/>
      </c>
      <c r="N278" s="17" t="str">
        <f aca="false">IF($C278="","",MAX(1,IFERROR(INDEX(⑥商品照会CSV!$AK$2:$AK$3001,MATCH($C278,⑥商品照会CSV!$A$2:$A$3001,0)),1)))</f>
        <v/>
      </c>
      <c r="O278" s="12" t="str">
        <f aca="false">IF($C278="","",IFERROR(IF(INDEX(⑥商品照会CSV!$AN$2:$AN$3001,MATCH($C278,⑥商品照会CSV!$A$2:$A$3001,0))=1,"バラ",IF(INDEX(⑥商品照会CSV!$AM$2:$AM$3001,MATCH($C278,⑥商品照会CSV!$A$2:$A$3001,0))=1,"中間包装","ケース")),"ケース"))</f>
        <v/>
      </c>
      <c r="P278" s="18"/>
      <c r="Q278" s="14"/>
      <c r="R278" s="17" t="str">
        <f aca="false">IF($C278="","",N($Q278)*N($K278))</f>
        <v/>
      </c>
    </row>
    <row r="279" customFormat="false" ht="15" hidden="false" customHeight="false" outlineLevel="0" collapsed="false">
      <c r="B279" s="12" t="n">
        <v>274</v>
      </c>
      <c r="C279" s="36" t="str">
        <f aca="false">IF(①在庫CSV_発注日!$M275="","",①在庫CSV_発注日!$M275&amp;"")</f>
        <v/>
      </c>
      <c r="D279" s="12" t="str">
        <f aca="false">IF($C279="","",①在庫CSV_発注日!$N275)</f>
        <v/>
      </c>
      <c r="E279" s="12" t="str">
        <f aca="false">IF($C279="","",①在庫CSV_発注日!$H275)</f>
        <v/>
      </c>
      <c r="F279" s="12" t="str">
        <f aca="false">IF($C279="","",①在庫CSV_発注日!$L275)</f>
        <v/>
      </c>
      <c r="G279" s="18"/>
      <c r="H279" s="17" t="str">
        <f aca="false">IF($C279="","",N(①在庫CSV_発注日!$Z275))</f>
        <v/>
      </c>
      <c r="I279" s="37" t="str">
        <f aca="false">IF($C279="","",SUMIFS(⑤減算マスタCSV!$L$2:$L$8001,⑤減算マスタCSV!$F$2:$F$8001,$C279,⑤減算マスタCSV!$K$2:$K$8001,1))</f>
        <v/>
      </c>
      <c r="J279" s="17" t="str">
        <f aca="false">IF($C279="","",IFERROR(INDEX(⑤減算マスタCSV!$H$2:$H$8001,MATCH($C279,⑤減算マスタCSV!$F$2:$F$8001,0)),1))</f>
        <v/>
      </c>
      <c r="K279" s="17" t="str">
        <f aca="false">IF($C279="","",MAX(1,IFERROR(INDEX(⑥商品照会CSV!$M$2:$M$3001,MATCH($C279,⑥商品照会CSV!$A$2:$A$3001,0)),1)))</f>
        <v/>
      </c>
      <c r="L279" s="40" t="str">
        <f aca="false">IF($C279="","",IFERROR(INDEX(⑥商品照会CSV!$Q$2:$Q$3001,MATCH($C279,⑥商品照会CSV!$A$2:$A$3001,0)),0))</f>
        <v/>
      </c>
      <c r="M279" s="40" t="str">
        <f aca="false">IF($C279="","",N($L279)*N($K279))</f>
        <v/>
      </c>
      <c r="N279" s="17" t="str">
        <f aca="false">IF($C279="","",MAX(1,IFERROR(INDEX(⑥商品照会CSV!$AK$2:$AK$3001,MATCH($C279,⑥商品照会CSV!$A$2:$A$3001,0)),1)))</f>
        <v/>
      </c>
      <c r="O279" s="12" t="str">
        <f aca="false">IF($C279="","",IFERROR(IF(INDEX(⑥商品照会CSV!$AN$2:$AN$3001,MATCH($C279,⑥商品照会CSV!$A$2:$A$3001,0))=1,"バラ",IF(INDEX(⑥商品照会CSV!$AM$2:$AM$3001,MATCH($C279,⑥商品照会CSV!$A$2:$A$3001,0))=1,"中間包装","ケース")),"ケース"))</f>
        <v/>
      </c>
      <c r="P279" s="18"/>
      <c r="Q279" s="14"/>
      <c r="R279" s="17" t="str">
        <f aca="false">IF($C279="","",N($Q279)*N($K279))</f>
        <v/>
      </c>
    </row>
    <row r="280" customFormat="false" ht="15" hidden="false" customHeight="false" outlineLevel="0" collapsed="false">
      <c r="B280" s="12" t="n">
        <v>275</v>
      </c>
      <c r="C280" s="36" t="str">
        <f aca="false">IF(①在庫CSV_発注日!$M276="","",①在庫CSV_発注日!$M276&amp;"")</f>
        <v/>
      </c>
      <c r="D280" s="12" t="str">
        <f aca="false">IF($C280="","",①在庫CSV_発注日!$N276)</f>
        <v/>
      </c>
      <c r="E280" s="12" t="str">
        <f aca="false">IF($C280="","",①在庫CSV_発注日!$H276)</f>
        <v/>
      </c>
      <c r="F280" s="12" t="str">
        <f aca="false">IF($C280="","",①在庫CSV_発注日!$L276)</f>
        <v/>
      </c>
      <c r="G280" s="18"/>
      <c r="H280" s="17" t="str">
        <f aca="false">IF($C280="","",N(①在庫CSV_発注日!$Z276))</f>
        <v/>
      </c>
      <c r="I280" s="37" t="str">
        <f aca="false">IF($C280="","",SUMIFS(⑤減算マスタCSV!$L$2:$L$8001,⑤減算マスタCSV!$F$2:$F$8001,$C280,⑤減算マスタCSV!$K$2:$K$8001,1))</f>
        <v/>
      </c>
      <c r="J280" s="17" t="str">
        <f aca="false">IF($C280="","",IFERROR(INDEX(⑤減算マスタCSV!$H$2:$H$8001,MATCH($C280,⑤減算マスタCSV!$F$2:$F$8001,0)),1))</f>
        <v/>
      </c>
      <c r="K280" s="17" t="str">
        <f aca="false">IF($C280="","",MAX(1,IFERROR(INDEX(⑥商品照会CSV!$M$2:$M$3001,MATCH($C280,⑥商品照会CSV!$A$2:$A$3001,0)),1)))</f>
        <v/>
      </c>
      <c r="L280" s="40" t="str">
        <f aca="false">IF($C280="","",IFERROR(INDEX(⑥商品照会CSV!$Q$2:$Q$3001,MATCH($C280,⑥商品照会CSV!$A$2:$A$3001,0)),0))</f>
        <v/>
      </c>
      <c r="M280" s="40" t="str">
        <f aca="false">IF($C280="","",N($L280)*N($K280))</f>
        <v/>
      </c>
      <c r="N280" s="17" t="str">
        <f aca="false">IF($C280="","",MAX(1,IFERROR(INDEX(⑥商品照会CSV!$AK$2:$AK$3001,MATCH($C280,⑥商品照会CSV!$A$2:$A$3001,0)),1)))</f>
        <v/>
      </c>
      <c r="O280" s="12" t="str">
        <f aca="false">IF($C280="","",IFERROR(IF(INDEX(⑥商品照会CSV!$AN$2:$AN$3001,MATCH($C280,⑥商品照会CSV!$A$2:$A$3001,0))=1,"バラ",IF(INDEX(⑥商品照会CSV!$AM$2:$AM$3001,MATCH($C280,⑥商品照会CSV!$A$2:$A$3001,0))=1,"中間包装","ケース")),"ケース"))</f>
        <v/>
      </c>
      <c r="P280" s="18"/>
      <c r="Q280" s="14"/>
      <c r="R280" s="17" t="str">
        <f aca="false">IF($C280="","",N($Q280)*N($K280))</f>
        <v/>
      </c>
    </row>
    <row r="281" customFormat="false" ht="15" hidden="false" customHeight="false" outlineLevel="0" collapsed="false">
      <c r="B281" s="12" t="n">
        <v>276</v>
      </c>
      <c r="C281" s="36" t="str">
        <f aca="false">IF(①在庫CSV_発注日!$M277="","",①在庫CSV_発注日!$M277&amp;"")</f>
        <v/>
      </c>
      <c r="D281" s="12" t="str">
        <f aca="false">IF($C281="","",①在庫CSV_発注日!$N277)</f>
        <v/>
      </c>
      <c r="E281" s="12" t="str">
        <f aca="false">IF($C281="","",①在庫CSV_発注日!$H277)</f>
        <v/>
      </c>
      <c r="F281" s="12" t="str">
        <f aca="false">IF($C281="","",①在庫CSV_発注日!$L277)</f>
        <v/>
      </c>
      <c r="G281" s="18"/>
      <c r="H281" s="17" t="str">
        <f aca="false">IF($C281="","",N(①在庫CSV_発注日!$Z277))</f>
        <v/>
      </c>
      <c r="I281" s="37" t="str">
        <f aca="false">IF($C281="","",SUMIFS(⑤減算マスタCSV!$L$2:$L$8001,⑤減算マスタCSV!$F$2:$F$8001,$C281,⑤減算マスタCSV!$K$2:$K$8001,1))</f>
        <v/>
      </c>
      <c r="J281" s="17" t="str">
        <f aca="false">IF($C281="","",IFERROR(INDEX(⑤減算マスタCSV!$H$2:$H$8001,MATCH($C281,⑤減算マスタCSV!$F$2:$F$8001,0)),1))</f>
        <v/>
      </c>
      <c r="K281" s="17" t="str">
        <f aca="false">IF($C281="","",MAX(1,IFERROR(INDEX(⑥商品照会CSV!$M$2:$M$3001,MATCH($C281,⑥商品照会CSV!$A$2:$A$3001,0)),1)))</f>
        <v/>
      </c>
      <c r="L281" s="40" t="str">
        <f aca="false">IF($C281="","",IFERROR(INDEX(⑥商品照会CSV!$Q$2:$Q$3001,MATCH($C281,⑥商品照会CSV!$A$2:$A$3001,0)),0))</f>
        <v/>
      </c>
      <c r="M281" s="40" t="str">
        <f aca="false">IF($C281="","",N($L281)*N($K281))</f>
        <v/>
      </c>
      <c r="N281" s="17" t="str">
        <f aca="false">IF($C281="","",MAX(1,IFERROR(INDEX(⑥商品照会CSV!$AK$2:$AK$3001,MATCH($C281,⑥商品照会CSV!$A$2:$A$3001,0)),1)))</f>
        <v/>
      </c>
      <c r="O281" s="12" t="str">
        <f aca="false">IF($C281="","",IFERROR(IF(INDEX(⑥商品照会CSV!$AN$2:$AN$3001,MATCH($C281,⑥商品照会CSV!$A$2:$A$3001,0))=1,"バラ",IF(INDEX(⑥商品照会CSV!$AM$2:$AM$3001,MATCH($C281,⑥商品照会CSV!$A$2:$A$3001,0))=1,"中間包装","ケース")),"ケース"))</f>
        <v/>
      </c>
      <c r="P281" s="18"/>
      <c r="Q281" s="14"/>
      <c r="R281" s="17" t="str">
        <f aca="false">IF($C281="","",N($Q281)*N($K281))</f>
        <v/>
      </c>
    </row>
    <row r="282" customFormat="false" ht="15" hidden="false" customHeight="false" outlineLevel="0" collapsed="false">
      <c r="B282" s="12" t="n">
        <v>277</v>
      </c>
      <c r="C282" s="36" t="str">
        <f aca="false">IF(①在庫CSV_発注日!$M278="","",①在庫CSV_発注日!$M278&amp;"")</f>
        <v/>
      </c>
      <c r="D282" s="12" t="str">
        <f aca="false">IF($C282="","",①在庫CSV_発注日!$N278)</f>
        <v/>
      </c>
      <c r="E282" s="12" t="str">
        <f aca="false">IF($C282="","",①在庫CSV_発注日!$H278)</f>
        <v/>
      </c>
      <c r="F282" s="12" t="str">
        <f aca="false">IF($C282="","",①在庫CSV_発注日!$L278)</f>
        <v/>
      </c>
      <c r="G282" s="18"/>
      <c r="H282" s="17" t="str">
        <f aca="false">IF($C282="","",N(①在庫CSV_発注日!$Z278))</f>
        <v/>
      </c>
      <c r="I282" s="37" t="str">
        <f aca="false">IF($C282="","",SUMIFS(⑤減算マスタCSV!$L$2:$L$8001,⑤減算マスタCSV!$F$2:$F$8001,$C282,⑤減算マスタCSV!$K$2:$K$8001,1))</f>
        <v/>
      </c>
      <c r="J282" s="17" t="str">
        <f aca="false">IF($C282="","",IFERROR(INDEX(⑤減算マスタCSV!$H$2:$H$8001,MATCH($C282,⑤減算マスタCSV!$F$2:$F$8001,0)),1))</f>
        <v/>
      </c>
      <c r="K282" s="17" t="str">
        <f aca="false">IF($C282="","",MAX(1,IFERROR(INDEX(⑥商品照会CSV!$M$2:$M$3001,MATCH($C282,⑥商品照会CSV!$A$2:$A$3001,0)),1)))</f>
        <v/>
      </c>
      <c r="L282" s="40" t="str">
        <f aca="false">IF($C282="","",IFERROR(INDEX(⑥商品照会CSV!$Q$2:$Q$3001,MATCH($C282,⑥商品照会CSV!$A$2:$A$3001,0)),0))</f>
        <v/>
      </c>
      <c r="M282" s="40" t="str">
        <f aca="false">IF($C282="","",N($L282)*N($K282))</f>
        <v/>
      </c>
      <c r="N282" s="17" t="str">
        <f aca="false">IF($C282="","",MAX(1,IFERROR(INDEX(⑥商品照会CSV!$AK$2:$AK$3001,MATCH($C282,⑥商品照会CSV!$A$2:$A$3001,0)),1)))</f>
        <v/>
      </c>
      <c r="O282" s="12" t="str">
        <f aca="false">IF($C282="","",IFERROR(IF(INDEX(⑥商品照会CSV!$AN$2:$AN$3001,MATCH($C282,⑥商品照会CSV!$A$2:$A$3001,0))=1,"バラ",IF(INDEX(⑥商品照会CSV!$AM$2:$AM$3001,MATCH($C282,⑥商品照会CSV!$A$2:$A$3001,0))=1,"中間包装","ケース")),"ケース"))</f>
        <v/>
      </c>
      <c r="P282" s="18"/>
      <c r="Q282" s="14"/>
      <c r="R282" s="17" t="str">
        <f aca="false">IF($C282="","",N($Q282)*N($K282))</f>
        <v/>
      </c>
    </row>
    <row r="283" customFormat="false" ht="15" hidden="false" customHeight="false" outlineLevel="0" collapsed="false">
      <c r="B283" s="12" t="n">
        <v>278</v>
      </c>
      <c r="C283" s="36" t="str">
        <f aca="false">IF(①在庫CSV_発注日!$M279="","",①在庫CSV_発注日!$M279&amp;"")</f>
        <v/>
      </c>
      <c r="D283" s="12" t="str">
        <f aca="false">IF($C283="","",①在庫CSV_発注日!$N279)</f>
        <v/>
      </c>
      <c r="E283" s="12" t="str">
        <f aca="false">IF($C283="","",①在庫CSV_発注日!$H279)</f>
        <v/>
      </c>
      <c r="F283" s="12" t="str">
        <f aca="false">IF($C283="","",①在庫CSV_発注日!$L279)</f>
        <v/>
      </c>
      <c r="G283" s="18"/>
      <c r="H283" s="17" t="str">
        <f aca="false">IF($C283="","",N(①在庫CSV_発注日!$Z279))</f>
        <v/>
      </c>
      <c r="I283" s="37" t="str">
        <f aca="false">IF($C283="","",SUMIFS(⑤減算マスタCSV!$L$2:$L$8001,⑤減算マスタCSV!$F$2:$F$8001,$C283,⑤減算マスタCSV!$K$2:$K$8001,1))</f>
        <v/>
      </c>
      <c r="J283" s="17" t="str">
        <f aca="false">IF($C283="","",IFERROR(INDEX(⑤減算マスタCSV!$H$2:$H$8001,MATCH($C283,⑤減算マスタCSV!$F$2:$F$8001,0)),1))</f>
        <v/>
      </c>
      <c r="K283" s="17" t="str">
        <f aca="false">IF($C283="","",MAX(1,IFERROR(INDEX(⑥商品照会CSV!$M$2:$M$3001,MATCH($C283,⑥商品照会CSV!$A$2:$A$3001,0)),1)))</f>
        <v/>
      </c>
      <c r="L283" s="40" t="str">
        <f aca="false">IF($C283="","",IFERROR(INDEX(⑥商品照会CSV!$Q$2:$Q$3001,MATCH($C283,⑥商品照会CSV!$A$2:$A$3001,0)),0))</f>
        <v/>
      </c>
      <c r="M283" s="40" t="str">
        <f aca="false">IF($C283="","",N($L283)*N($K283))</f>
        <v/>
      </c>
      <c r="N283" s="17" t="str">
        <f aca="false">IF($C283="","",MAX(1,IFERROR(INDEX(⑥商品照会CSV!$AK$2:$AK$3001,MATCH($C283,⑥商品照会CSV!$A$2:$A$3001,0)),1)))</f>
        <v/>
      </c>
      <c r="O283" s="12" t="str">
        <f aca="false">IF($C283="","",IFERROR(IF(INDEX(⑥商品照会CSV!$AN$2:$AN$3001,MATCH($C283,⑥商品照会CSV!$A$2:$A$3001,0))=1,"バラ",IF(INDEX(⑥商品照会CSV!$AM$2:$AM$3001,MATCH($C283,⑥商品照会CSV!$A$2:$A$3001,0))=1,"中間包装","ケース")),"ケース"))</f>
        <v/>
      </c>
      <c r="P283" s="18"/>
      <c r="Q283" s="14"/>
      <c r="R283" s="17" t="str">
        <f aca="false">IF($C283="","",N($Q283)*N($K283))</f>
        <v/>
      </c>
    </row>
    <row r="284" customFormat="false" ht="15" hidden="false" customHeight="false" outlineLevel="0" collapsed="false">
      <c r="B284" s="12" t="n">
        <v>279</v>
      </c>
      <c r="C284" s="36" t="str">
        <f aca="false">IF(①在庫CSV_発注日!$M280="","",①在庫CSV_発注日!$M280&amp;"")</f>
        <v/>
      </c>
      <c r="D284" s="12" t="str">
        <f aca="false">IF($C284="","",①在庫CSV_発注日!$N280)</f>
        <v/>
      </c>
      <c r="E284" s="12" t="str">
        <f aca="false">IF($C284="","",①在庫CSV_発注日!$H280)</f>
        <v/>
      </c>
      <c r="F284" s="12" t="str">
        <f aca="false">IF($C284="","",①在庫CSV_発注日!$L280)</f>
        <v/>
      </c>
      <c r="G284" s="18"/>
      <c r="H284" s="17" t="str">
        <f aca="false">IF($C284="","",N(①在庫CSV_発注日!$Z280))</f>
        <v/>
      </c>
      <c r="I284" s="37" t="str">
        <f aca="false">IF($C284="","",SUMIFS(⑤減算マスタCSV!$L$2:$L$8001,⑤減算マスタCSV!$F$2:$F$8001,$C284,⑤減算マスタCSV!$K$2:$K$8001,1))</f>
        <v/>
      </c>
      <c r="J284" s="17" t="str">
        <f aca="false">IF($C284="","",IFERROR(INDEX(⑤減算マスタCSV!$H$2:$H$8001,MATCH($C284,⑤減算マスタCSV!$F$2:$F$8001,0)),1))</f>
        <v/>
      </c>
      <c r="K284" s="17" t="str">
        <f aca="false">IF($C284="","",MAX(1,IFERROR(INDEX(⑥商品照会CSV!$M$2:$M$3001,MATCH($C284,⑥商品照会CSV!$A$2:$A$3001,0)),1)))</f>
        <v/>
      </c>
      <c r="L284" s="40" t="str">
        <f aca="false">IF($C284="","",IFERROR(INDEX(⑥商品照会CSV!$Q$2:$Q$3001,MATCH($C284,⑥商品照会CSV!$A$2:$A$3001,0)),0))</f>
        <v/>
      </c>
      <c r="M284" s="40" t="str">
        <f aca="false">IF($C284="","",N($L284)*N($K284))</f>
        <v/>
      </c>
      <c r="N284" s="17" t="str">
        <f aca="false">IF($C284="","",MAX(1,IFERROR(INDEX(⑥商品照会CSV!$AK$2:$AK$3001,MATCH($C284,⑥商品照会CSV!$A$2:$A$3001,0)),1)))</f>
        <v/>
      </c>
      <c r="O284" s="12" t="str">
        <f aca="false">IF($C284="","",IFERROR(IF(INDEX(⑥商品照会CSV!$AN$2:$AN$3001,MATCH($C284,⑥商品照会CSV!$A$2:$A$3001,0))=1,"バラ",IF(INDEX(⑥商品照会CSV!$AM$2:$AM$3001,MATCH($C284,⑥商品照会CSV!$A$2:$A$3001,0))=1,"中間包装","ケース")),"ケース"))</f>
        <v/>
      </c>
      <c r="P284" s="18"/>
      <c r="Q284" s="14"/>
      <c r="R284" s="17" t="str">
        <f aca="false">IF($C284="","",N($Q284)*N($K284))</f>
        <v/>
      </c>
    </row>
    <row r="285" customFormat="false" ht="15" hidden="false" customHeight="false" outlineLevel="0" collapsed="false">
      <c r="B285" s="12" t="n">
        <v>280</v>
      </c>
      <c r="C285" s="36" t="str">
        <f aca="false">IF(①在庫CSV_発注日!$M281="","",①在庫CSV_発注日!$M281&amp;"")</f>
        <v/>
      </c>
      <c r="D285" s="12" t="str">
        <f aca="false">IF($C285="","",①在庫CSV_発注日!$N281)</f>
        <v/>
      </c>
      <c r="E285" s="12" t="str">
        <f aca="false">IF($C285="","",①在庫CSV_発注日!$H281)</f>
        <v/>
      </c>
      <c r="F285" s="12" t="str">
        <f aca="false">IF($C285="","",①在庫CSV_発注日!$L281)</f>
        <v/>
      </c>
      <c r="G285" s="18"/>
      <c r="H285" s="17" t="str">
        <f aca="false">IF($C285="","",N(①在庫CSV_発注日!$Z281))</f>
        <v/>
      </c>
      <c r="I285" s="37" t="str">
        <f aca="false">IF($C285="","",SUMIFS(⑤減算マスタCSV!$L$2:$L$8001,⑤減算マスタCSV!$F$2:$F$8001,$C285,⑤減算マスタCSV!$K$2:$K$8001,1))</f>
        <v/>
      </c>
      <c r="J285" s="17" t="str">
        <f aca="false">IF($C285="","",IFERROR(INDEX(⑤減算マスタCSV!$H$2:$H$8001,MATCH($C285,⑤減算マスタCSV!$F$2:$F$8001,0)),1))</f>
        <v/>
      </c>
      <c r="K285" s="17" t="str">
        <f aca="false">IF($C285="","",MAX(1,IFERROR(INDEX(⑥商品照会CSV!$M$2:$M$3001,MATCH($C285,⑥商品照会CSV!$A$2:$A$3001,0)),1)))</f>
        <v/>
      </c>
      <c r="L285" s="40" t="str">
        <f aca="false">IF($C285="","",IFERROR(INDEX(⑥商品照会CSV!$Q$2:$Q$3001,MATCH($C285,⑥商品照会CSV!$A$2:$A$3001,0)),0))</f>
        <v/>
      </c>
      <c r="M285" s="40" t="str">
        <f aca="false">IF($C285="","",N($L285)*N($K285))</f>
        <v/>
      </c>
      <c r="N285" s="17" t="str">
        <f aca="false">IF($C285="","",MAX(1,IFERROR(INDEX(⑥商品照会CSV!$AK$2:$AK$3001,MATCH($C285,⑥商品照会CSV!$A$2:$A$3001,0)),1)))</f>
        <v/>
      </c>
      <c r="O285" s="12" t="str">
        <f aca="false">IF($C285="","",IFERROR(IF(INDEX(⑥商品照会CSV!$AN$2:$AN$3001,MATCH($C285,⑥商品照会CSV!$A$2:$A$3001,0))=1,"バラ",IF(INDEX(⑥商品照会CSV!$AM$2:$AM$3001,MATCH($C285,⑥商品照会CSV!$A$2:$A$3001,0))=1,"中間包装","ケース")),"ケース"))</f>
        <v/>
      </c>
      <c r="P285" s="18"/>
      <c r="Q285" s="14"/>
      <c r="R285" s="17" t="str">
        <f aca="false">IF($C285="","",N($Q285)*N($K285))</f>
        <v/>
      </c>
    </row>
    <row r="286" customFormat="false" ht="15" hidden="false" customHeight="false" outlineLevel="0" collapsed="false">
      <c r="B286" s="12" t="n">
        <v>281</v>
      </c>
      <c r="C286" s="36" t="str">
        <f aca="false">IF(①在庫CSV_発注日!$M282="","",①在庫CSV_発注日!$M282&amp;"")</f>
        <v/>
      </c>
      <c r="D286" s="12" t="str">
        <f aca="false">IF($C286="","",①在庫CSV_発注日!$N282)</f>
        <v/>
      </c>
      <c r="E286" s="12" t="str">
        <f aca="false">IF($C286="","",①在庫CSV_発注日!$H282)</f>
        <v/>
      </c>
      <c r="F286" s="12" t="str">
        <f aca="false">IF($C286="","",①在庫CSV_発注日!$L282)</f>
        <v/>
      </c>
      <c r="G286" s="18"/>
      <c r="H286" s="17" t="str">
        <f aca="false">IF($C286="","",N(①在庫CSV_発注日!$Z282))</f>
        <v/>
      </c>
      <c r="I286" s="37" t="str">
        <f aca="false">IF($C286="","",SUMIFS(⑤減算マスタCSV!$L$2:$L$8001,⑤減算マスタCSV!$F$2:$F$8001,$C286,⑤減算マスタCSV!$K$2:$K$8001,1))</f>
        <v/>
      </c>
      <c r="J286" s="17" t="str">
        <f aca="false">IF($C286="","",IFERROR(INDEX(⑤減算マスタCSV!$H$2:$H$8001,MATCH($C286,⑤減算マスタCSV!$F$2:$F$8001,0)),1))</f>
        <v/>
      </c>
      <c r="K286" s="17" t="str">
        <f aca="false">IF($C286="","",MAX(1,IFERROR(INDEX(⑥商品照会CSV!$M$2:$M$3001,MATCH($C286,⑥商品照会CSV!$A$2:$A$3001,0)),1)))</f>
        <v/>
      </c>
      <c r="L286" s="40" t="str">
        <f aca="false">IF($C286="","",IFERROR(INDEX(⑥商品照会CSV!$Q$2:$Q$3001,MATCH($C286,⑥商品照会CSV!$A$2:$A$3001,0)),0))</f>
        <v/>
      </c>
      <c r="M286" s="40" t="str">
        <f aca="false">IF($C286="","",N($L286)*N($K286))</f>
        <v/>
      </c>
      <c r="N286" s="17" t="str">
        <f aca="false">IF($C286="","",MAX(1,IFERROR(INDEX(⑥商品照会CSV!$AK$2:$AK$3001,MATCH($C286,⑥商品照会CSV!$A$2:$A$3001,0)),1)))</f>
        <v/>
      </c>
      <c r="O286" s="12" t="str">
        <f aca="false">IF($C286="","",IFERROR(IF(INDEX(⑥商品照会CSV!$AN$2:$AN$3001,MATCH($C286,⑥商品照会CSV!$A$2:$A$3001,0))=1,"バラ",IF(INDEX(⑥商品照会CSV!$AM$2:$AM$3001,MATCH($C286,⑥商品照会CSV!$A$2:$A$3001,0))=1,"中間包装","ケース")),"ケース"))</f>
        <v/>
      </c>
      <c r="P286" s="18"/>
      <c r="Q286" s="14"/>
      <c r="R286" s="17" t="str">
        <f aca="false">IF($C286="","",N($Q286)*N($K286))</f>
        <v/>
      </c>
    </row>
    <row r="287" customFormat="false" ht="15" hidden="false" customHeight="false" outlineLevel="0" collapsed="false">
      <c r="B287" s="12" t="n">
        <v>282</v>
      </c>
      <c r="C287" s="36" t="str">
        <f aca="false">IF(①在庫CSV_発注日!$M283="","",①在庫CSV_発注日!$M283&amp;"")</f>
        <v/>
      </c>
      <c r="D287" s="12" t="str">
        <f aca="false">IF($C287="","",①在庫CSV_発注日!$N283)</f>
        <v/>
      </c>
      <c r="E287" s="12" t="str">
        <f aca="false">IF($C287="","",①在庫CSV_発注日!$H283)</f>
        <v/>
      </c>
      <c r="F287" s="12" t="str">
        <f aca="false">IF($C287="","",①在庫CSV_発注日!$L283)</f>
        <v/>
      </c>
      <c r="G287" s="18"/>
      <c r="H287" s="17" t="str">
        <f aca="false">IF($C287="","",N(①在庫CSV_発注日!$Z283))</f>
        <v/>
      </c>
      <c r="I287" s="37" t="str">
        <f aca="false">IF($C287="","",SUMIFS(⑤減算マスタCSV!$L$2:$L$8001,⑤減算マスタCSV!$F$2:$F$8001,$C287,⑤減算マスタCSV!$K$2:$K$8001,1))</f>
        <v/>
      </c>
      <c r="J287" s="17" t="str">
        <f aca="false">IF($C287="","",IFERROR(INDEX(⑤減算マスタCSV!$H$2:$H$8001,MATCH($C287,⑤減算マスタCSV!$F$2:$F$8001,0)),1))</f>
        <v/>
      </c>
      <c r="K287" s="17" t="str">
        <f aca="false">IF($C287="","",MAX(1,IFERROR(INDEX(⑥商品照会CSV!$M$2:$M$3001,MATCH($C287,⑥商品照会CSV!$A$2:$A$3001,0)),1)))</f>
        <v/>
      </c>
      <c r="L287" s="40" t="str">
        <f aca="false">IF($C287="","",IFERROR(INDEX(⑥商品照会CSV!$Q$2:$Q$3001,MATCH($C287,⑥商品照会CSV!$A$2:$A$3001,0)),0))</f>
        <v/>
      </c>
      <c r="M287" s="40" t="str">
        <f aca="false">IF($C287="","",N($L287)*N($K287))</f>
        <v/>
      </c>
      <c r="N287" s="17" t="str">
        <f aca="false">IF($C287="","",MAX(1,IFERROR(INDEX(⑥商品照会CSV!$AK$2:$AK$3001,MATCH($C287,⑥商品照会CSV!$A$2:$A$3001,0)),1)))</f>
        <v/>
      </c>
      <c r="O287" s="12" t="str">
        <f aca="false">IF($C287="","",IFERROR(IF(INDEX(⑥商品照会CSV!$AN$2:$AN$3001,MATCH($C287,⑥商品照会CSV!$A$2:$A$3001,0))=1,"バラ",IF(INDEX(⑥商品照会CSV!$AM$2:$AM$3001,MATCH($C287,⑥商品照会CSV!$A$2:$A$3001,0))=1,"中間包装","ケース")),"ケース"))</f>
        <v/>
      </c>
      <c r="P287" s="18"/>
      <c r="Q287" s="14"/>
      <c r="R287" s="17" t="str">
        <f aca="false">IF($C287="","",N($Q287)*N($K287))</f>
        <v/>
      </c>
    </row>
    <row r="288" customFormat="false" ht="15" hidden="false" customHeight="false" outlineLevel="0" collapsed="false">
      <c r="B288" s="12" t="n">
        <v>283</v>
      </c>
      <c r="C288" s="36" t="str">
        <f aca="false">IF(①在庫CSV_発注日!$M284="","",①在庫CSV_発注日!$M284&amp;"")</f>
        <v/>
      </c>
      <c r="D288" s="12" t="str">
        <f aca="false">IF($C288="","",①在庫CSV_発注日!$N284)</f>
        <v/>
      </c>
      <c r="E288" s="12" t="str">
        <f aca="false">IF($C288="","",①在庫CSV_発注日!$H284)</f>
        <v/>
      </c>
      <c r="F288" s="12" t="str">
        <f aca="false">IF($C288="","",①在庫CSV_発注日!$L284)</f>
        <v/>
      </c>
      <c r="G288" s="18"/>
      <c r="H288" s="17" t="str">
        <f aca="false">IF($C288="","",N(①在庫CSV_発注日!$Z284))</f>
        <v/>
      </c>
      <c r="I288" s="37" t="str">
        <f aca="false">IF($C288="","",SUMIFS(⑤減算マスタCSV!$L$2:$L$8001,⑤減算マスタCSV!$F$2:$F$8001,$C288,⑤減算マスタCSV!$K$2:$K$8001,1))</f>
        <v/>
      </c>
      <c r="J288" s="17" t="str">
        <f aca="false">IF($C288="","",IFERROR(INDEX(⑤減算マスタCSV!$H$2:$H$8001,MATCH($C288,⑤減算マスタCSV!$F$2:$F$8001,0)),1))</f>
        <v/>
      </c>
      <c r="K288" s="17" t="str">
        <f aca="false">IF($C288="","",MAX(1,IFERROR(INDEX(⑥商品照会CSV!$M$2:$M$3001,MATCH($C288,⑥商品照会CSV!$A$2:$A$3001,0)),1)))</f>
        <v/>
      </c>
      <c r="L288" s="40" t="str">
        <f aca="false">IF($C288="","",IFERROR(INDEX(⑥商品照会CSV!$Q$2:$Q$3001,MATCH($C288,⑥商品照会CSV!$A$2:$A$3001,0)),0))</f>
        <v/>
      </c>
      <c r="M288" s="40" t="str">
        <f aca="false">IF($C288="","",N($L288)*N($K288))</f>
        <v/>
      </c>
      <c r="N288" s="17" t="str">
        <f aca="false">IF($C288="","",MAX(1,IFERROR(INDEX(⑥商品照会CSV!$AK$2:$AK$3001,MATCH($C288,⑥商品照会CSV!$A$2:$A$3001,0)),1)))</f>
        <v/>
      </c>
      <c r="O288" s="12" t="str">
        <f aca="false">IF($C288="","",IFERROR(IF(INDEX(⑥商品照会CSV!$AN$2:$AN$3001,MATCH($C288,⑥商品照会CSV!$A$2:$A$3001,0))=1,"バラ",IF(INDEX(⑥商品照会CSV!$AM$2:$AM$3001,MATCH($C288,⑥商品照会CSV!$A$2:$A$3001,0))=1,"中間包装","ケース")),"ケース"))</f>
        <v/>
      </c>
      <c r="P288" s="18"/>
      <c r="Q288" s="14"/>
      <c r="R288" s="17" t="str">
        <f aca="false">IF($C288="","",N($Q288)*N($K288))</f>
        <v/>
      </c>
    </row>
    <row r="289" customFormat="false" ht="15" hidden="false" customHeight="false" outlineLevel="0" collapsed="false">
      <c r="B289" s="12" t="n">
        <v>284</v>
      </c>
      <c r="C289" s="36" t="str">
        <f aca="false">IF(①在庫CSV_発注日!$M285="","",①在庫CSV_発注日!$M285&amp;"")</f>
        <v/>
      </c>
      <c r="D289" s="12" t="str">
        <f aca="false">IF($C289="","",①在庫CSV_発注日!$N285)</f>
        <v/>
      </c>
      <c r="E289" s="12" t="str">
        <f aca="false">IF($C289="","",①在庫CSV_発注日!$H285)</f>
        <v/>
      </c>
      <c r="F289" s="12" t="str">
        <f aca="false">IF($C289="","",①在庫CSV_発注日!$L285)</f>
        <v/>
      </c>
      <c r="G289" s="18"/>
      <c r="H289" s="17" t="str">
        <f aca="false">IF($C289="","",N(①在庫CSV_発注日!$Z285))</f>
        <v/>
      </c>
      <c r="I289" s="37" t="str">
        <f aca="false">IF($C289="","",SUMIFS(⑤減算マスタCSV!$L$2:$L$8001,⑤減算マスタCSV!$F$2:$F$8001,$C289,⑤減算マスタCSV!$K$2:$K$8001,1))</f>
        <v/>
      </c>
      <c r="J289" s="17" t="str">
        <f aca="false">IF($C289="","",IFERROR(INDEX(⑤減算マスタCSV!$H$2:$H$8001,MATCH($C289,⑤減算マスタCSV!$F$2:$F$8001,0)),1))</f>
        <v/>
      </c>
      <c r="K289" s="17" t="str">
        <f aca="false">IF($C289="","",MAX(1,IFERROR(INDEX(⑥商品照会CSV!$M$2:$M$3001,MATCH($C289,⑥商品照会CSV!$A$2:$A$3001,0)),1)))</f>
        <v/>
      </c>
      <c r="L289" s="40" t="str">
        <f aca="false">IF($C289="","",IFERROR(INDEX(⑥商品照会CSV!$Q$2:$Q$3001,MATCH($C289,⑥商品照会CSV!$A$2:$A$3001,0)),0))</f>
        <v/>
      </c>
      <c r="M289" s="40" t="str">
        <f aca="false">IF($C289="","",N($L289)*N($K289))</f>
        <v/>
      </c>
      <c r="N289" s="17" t="str">
        <f aca="false">IF($C289="","",MAX(1,IFERROR(INDEX(⑥商品照会CSV!$AK$2:$AK$3001,MATCH($C289,⑥商品照会CSV!$A$2:$A$3001,0)),1)))</f>
        <v/>
      </c>
      <c r="O289" s="12" t="str">
        <f aca="false">IF($C289="","",IFERROR(IF(INDEX(⑥商品照会CSV!$AN$2:$AN$3001,MATCH($C289,⑥商品照会CSV!$A$2:$A$3001,0))=1,"バラ",IF(INDEX(⑥商品照会CSV!$AM$2:$AM$3001,MATCH($C289,⑥商品照会CSV!$A$2:$A$3001,0))=1,"中間包装","ケース")),"ケース"))</f>
        <v/>
      </c>
      <c r="P289" s="18"/>
      <c r="Q289" s="14"/>
      <c r="R289" s="17" t="str">
        <f aca="false">IF($C289="","",N($Q289)*N($K289))</f>
        <v/>
      </c>
    </row>
    <row r="290" customFormat="false" ht="15" hidden="false" customHeight="false" outlineLevel="0" collapsed="false">
      <c r="B290" s="12" t="n">
        <v>285</v>
      </c>
      <c r="C290" s="36" t="str">
        <f aca="false">IF(①在庫CSV_発注日!$M286="","",①在庫CSV_発注日!$M286&amp;"")</f>
        <v/>
      </c>
      <c r="D290" s="12" t="str">
        <f aca="false">IF($C290="","",①在庫CSV_発注日!$N286)</f>
        <v/>
      </c>
      <c r="E290" s="12" t="str">
        <f aca="false">IF($C290="","",①在庫CSV_発注日!$H286)</f>
        <v/>
      </c>
      <c r="F290" s="12" t="str">
        <f aca="false">IF($C290="","",①在庫CSV_発注日!$L286)</f>
        <v/>
      </c>
      <c r="G290" s="18"/>
      <c r="H290" s="17" t="str">
        <f aca="false">IF($C290="","",N(①在庫CSV_発注日!$Z286))</f>
        <v/>
      </c>
      <c r="I290" s="37" t="str">
        <f aca="false">IF($C290="","",SUMIFS(⑤減算マスタCSV!$L$2:$L$8001,⑤減算マスタCSV!$F$2:$F$8001,$C290,⑤減算マスタCSV!$K$2:$K$8001,1))</f>
        <v/>
      </c>
      <c r="J290" s="17" t="str">
        <f aca="false">IF($C290="","",IFERROR(INDEX(⑤減算マスタCSV!$H$2:$H$8001,MATCH($C290,⑤減算マスタCSV!$F$2:$F$8001,0)),1))</f>
        <v/>
      </c>
      <c r="K290" s="17" t="str">
        <f aca="false">IF($C290="","",MAX(1,IFERROR(INDEX(⑥商品照会CSV!$M$2:$M$3001,MATCH($C290,⑥商品照会CSV!$A$2:$A$3001,0)),1)))</f>
        <v/>
      </c>
      <c r="L290" s="40" t="str">
        <f aca="false">IF($C290="","",IFERROR(INDEX(⑥商品照会CSV!$Q$2:$Q$3001,MATCH($C290,⑥商品照会CSV!$A$2:$A$3001,0)),0))</f>
        <v/>
      </c>
      <c r="M290" s="40" t="str">
        <f aca="false">IF($C290="","",N($L290)*N($K290))</f>
        <v/>
      </c>
      <c r="N290" s="17" t="str">
        <f aca="false">IF($C290="","",MAX(1,IFERROR(INDEX(⑥商品照会CSV!$AK$2:$AK$3001,MATCH($C290,⑥商品照会CSV!$A$2:$A$3001,0)),1)))</f>
        <v/>
      </c>
      <c r="O290" s="12" t="str">
        <f aca="false">IF($C290="","",IFERROR(IF(INDEX(⑥商品照会CSV!$AN$2:$AN$3001,MATCH($C290,⑥商品照会CSV!$A$2:$A$3001,0))=1,"バラ",IF(INDEX(⑥商品照会CSV!$AM$2:$AM$3001,MATCH($C290,⑥商品照会CSV!$A$2:$A$3001,0))=1,"中間包装","ケース")),"ケース"))</f>
        <v/>
      </c>
      <c r="P290" s="18"/>
      <c r="Q290" s="14"/>
      <c r="R290" s="17" t="str">
        <f aca="false">IF($C290="","",N($Q290)*N($K290))</f>
        <v/>
      </c>
    </row>
    <row r="291" customFormat="false" ht="15" hidden="false" customHeight="false" outlineLevel="0" collapsed="false">
      <c r="B291" s="12" t="n">
        <v>286</v>
      </c>
      <c r="C291" s="36" t="str">
        <f aca="false">IF(①在庫CSV_発注日!$M287="","",①在庫CSV_発注日!$M287&amp;"")</f>
        <v/>
      </c>
      <c r="D291" s="12" t="str">
        <f aca="false">IF($C291="","",①在庫CSV_発注日!$N287)</f>
        <v/>
      </c>
      <c r="E291" s="12" t="str">
        <f aca="false">IF($C291="","",①在庫CSV_発注日!$H287)</f>
        <v/>
      </c>
      <c r="F291" s="12" t="str">
        <f aca="false">IF($C291="","",①在庫CSV_発注日!$L287)</f>
        <v/>
      </c>
      <c r="G291" s="18"/>
      <c r="H291" s="17" t="str">
        <f aca="false">IF($C291="","",N(①在庫CSV_発注日!$Z287))</f>
        <v/>
      </c>
      <c r="I291" s="37" t="str">
        <f aca="false">IF($C291="","",SUMIFS(⑤減算マスタCSV!$L$2:$L$8001,⑤減算マスタCSV!$F$2:$F$8001,$C291,⑤減算マスタCSV!$K$2:$K$8001,1))</f>
        <v/>
      </c>
      <c r="J291" s="17" t="str">
        <f aca="false">IF($C291="","",IFERROR(INDEX(⑤減算マスタCSV!$H$2:$H$8001,MATCH($C291,⑤減算マスタCSV!$F$2:$F$8001,0)),1))</f>
        <v/>
      </c>
      <c r="K291" s="17" t="str">
        <f aca="false">IF($C291="","",MAX(1,IFERROR(INDEX(⑥商品照会CSV!$M$2:$M$3001,MATCH($C291,⑥商品照会CSV!$A$2:$A$3001,0)),1)))</f>
        <v/>
      </c>
      <c r="L291" s="40" t="str">
        <f aca="false">IF($C291="","",IFERROR(INDEX(⑥商品照会CSV!$Q$2:$Q$3001,MATCH($C291,⑥商品照会CSV!$A$2:$A$3001,0)),0))</f>
        <v/>
      </c>
      <c r="M291" s="40" t="str">
        <f aca="false">IF($C291="","",N($L291)*N($K291))</f>
        <v/>
      </c>
      <c r="N291" s="17" t="str">
        <f aca="false">IF($C291="","",MAX(1,IFERROR(INDEX(⑥商品照会CSV!$AK$2:$AK$3001,MATCH($C291,⑥商品照会CSV!$A$2:$A$3001,0)),1)))</f>
        <v/>
      </c>
      <c r="O291" s="12" t="str">
        <f aca="false">IF($C291="","",IFERROR(IF(INDEX(⑥商品照会CSV!$AN$2:$AN$3001,MATCH($C291,⑥商品照会CSV!$A$2:$A$3001,0))=1,"バラ",IF(INDEX(⑥商品照会CSV!$AM$2:$AM$3001,MATCH($C291,⑥商品照会CSV!$A$2:$A$3001,0))=1,"中間包装","ケース")),"ケース"))</f>
        <v/>
      </c>
      <c r="P291" s="18"/>
      <c r="Q291" s="14"/>
      <c r="R291" s="17" t="str">
        <f aca="false">IF($C291="","",N($Q291)*N($K291))</f>
        <v/>
      </c>
    </row>
    <row r="292" customFormat="false" ht="15" hidden="false" customHeight="false" outlineLevel="0" collapsed="false">
      <c r="B292" s="12" t="n">
        <v>287</v>
      </c>
      <c r="C292" s="36" t="str">
        <f aca="false">IF(①在庫CSV_発注日!$M288="","",①在庫CSV_発注日!$M288&amp;"")</f>
        <v/>
      </c>
      <c r="D292" s="12" t="str">
        <f aca="false">IF($C292="","",①在庫CSV_発注日!$N288)</f>
        <v/>
      </c>
      <c r="E292" s="12" t="str">
        <f aca="false">IF($C292="","",①在庫CSV_発注日!$H288)</f>
        <v/>
      </c>
      <c r="F292" s="12" t="str">
        <f aca="false">IF($C292="","",①在庫CSV_発注日!$L288)</f>
        <v/>
      </c>
      <c r="G292" s="18"/>
      <c r="H292" s="17" t="str">
        <f aca="false">IF($C292="","",N(①在庫CSV_発注日!$Z288))</f>
        <v/>
      </c>
      <c r="I292" s="37" t="str">
        <f aca="false">IF($C292="","",SUMIFS(⑤減算マスタCSV!$L$2:$L$8001,⑤減算マスタCSV!$F$2:$F$8001,$C292,⑤減算マスタCSV!$K$2:$K$8001,1))</f>
        <v/>
      </c>
      <c r="J292" s="17" t="str">
        <f aca="false">IF($C292="","",IFERROR(INDEX(⑤減算マスタCSV!$H$2:$H$8001,MATCH($C292,⑤減算マスタCSV!$F$2:$F$8001,0)),1))</f>
        <v/>
      </c>
      <c r="K292" s="17" t="str">
        <f aca="false">IF($C292="","",MAX(1,IFERROR(INDEX(⑥商品照会CSV!$M$2:$M$3001,MATCH($C292,⑥商品照会CSV!$A$2:$A$3001,0)),1)))</f>
        <v/>
      </c>
      <c r="L292" s="40" t="str">
        <f aca="false">IF($C292="","",IFERROR(INDEX(⑥商品照会CSV!$Q$2:$Q$3001,MATCH($C292,⑥商品照会CSV!$A$2:$A$3001,0)),0))</f>
        <v/>
      </c>
      <c r="M292" s="40" t="str">
        <f aca="false">IF($C292="","",N($L292)*N($K292))</f>
        <v/>
      </c>
      <c r="N292" s="17" t="str">
        <f aca="false">IF($C292="","",MAX(1,IFERROR(INDEX(⑥商品照会CSV!$AK$2:$AK$3001,MATCH($C292,⑥商品照会CSV!$A$2:$A$3001,0)),1)))</f>
        <v/>
      </c>
      <c r="O292" s="12" t="str">
        <f aca="false">IF($C292="","",IFERROR(IF(INDEX(⑥商品照会CSV!$AN$2:$AN$3001,MATCH($C292,⑥商品照会CSV!$A$2:$A$3001,0))=1,"バラ",IF(INDEX(⑥商品照会CSV!$AM$2:$AM$3001,MATCH($C292,⑥商品照会CSV!$A$2:$A$3001,0))=1,"中間包装","ケース")),"ケース"))</f>
        <v/>
      </c>
      <c r="P292" s="18"/>
      <c r="Q292" s="14"/>
      <c r="R292" s="17" t="str">
        <f aca="false">IF($C292="","",N($Q292)*N($K292))</f>
        <v/>
      </c>
    </row>
    <row r="293" customFormat="false" ht="15" hidden="false" customHeight="false" outlineLevel="0" collapsed="false">
      <c r="B293" s="12" t="n">
        <v>288</v>
      </c>
      <c r="C293" s="36" t="str">
        <f aca="false">IF(①在庫CSV_発注日!$M289="","",①在庫CSV_発注日!$M289&amp;"")</f>
        <v/>
      </c>
      <c r="D293" s="12" t="str">
        <f aca="false">IF($C293="","",①在庫CSV_発注日!$N289)</f>
        <v/>
      </c>
      <c r="E293" s="12" t="str">
        <f aca="false">IF($C293="","",①在庫CSV_発注日!$H289)</f>
        <v/>
      </c>
      <c r="F293" s="12" t="str">
        <f aca="false">IF($C293="","",①在庫CSV_発注日!$L289)</f>
        <v/>
      </c>
      <c r="G293" s="18"/>
      <c r="H293" s="17" t="str">
        <f aca="false">IF($C293="","",N(①在庫CSV_発注日!$Z289))</f>
        <v/>
      </c>
      <c r="I293" s="37" t="str">
        <f aca="false">IF($C293="","",SUMIFS(⑤減算マスタCSV!$L$2:$L$8001,⑤減算マスタCSV!$F$2:$F$8001,$C293,⑤減算マスタCSV!$K$2:$K$8001,1))</f>
        <v/>
      </c>
      <c r="J293" s="17" t="str">
        <f aca="false">IF($C293="","",IFERROR(INDEX(⑤減算マスタCSV!$H$2:$H$8001,MATCH($C293,⑤減算マスタCSV!$F$2:$F$8001,0)),1))</f>
        <v/>
      </c>
      <c r="K293" s="17" t="str">
        <f aca="false">IF($C293="","",MAX(1,IFERROR(INDEX(⑥商品照会CSV!$M$2:$M$3001,MATCH($C293,⑥商品照会CSV!$A$2:$A$3001,0)),1)))</f>
        <v/>
      </c>
      <c r="L293" s="40" t="str">
        <f aca="false">IF($C293="","",IFERROR(INDEX(⑥商品照会CSV!$Q$2:$Q$3001,MATCH($C293,⑥商品照会CSV!$A$2:$A$3001,0)),0))</f>
        <v/>
      </c>
      <c r="M293" s="40" t="str">
        <f aca="false">IF($C293="","",N($L293)*N($K293))</f>
        <v/>
      </c>
      <c r="N293" s="17" t="str">
        <f aca="false">IF($C293="","",MAX(1,IFERROR(INDEX(⑥商品照会CSV!$AK$2:$AK$3001,MATCH($C293,⑥商品照会CSV!$A$2:$A$3001,0)),1)))</f>
        <v/>
      </c>
      <c r="O293" s="12" t="str">
        <f aca="false">IF($C293="","",IFERROR(IF(INDEX(⑥商品照会CSV!$AN$2:$AN$3001,MATCH($C293,⑥商品照会CSV!$A$2:$A$3001,0))=1,"バラ",IF(INDEX(⑥商品照会CSV!$AM$2:$AM$3001,MATCH($C293,⑥商品照会CSV!$A$2:$A$3001,0))=1,"中間包装","ケース")),"ケース"))</f>
        <v/>
      </c>
      <c r="P293" s="18"/>
      <c r="Q293" s="14"/>
      <c r="R293" s="17" t="str">
        <f aca="false">IF($C293="","",N($Q293)*N($K293))</f>
        <v/>
      </c>
    </row>
    <row r="294" customFormat="false" ht="15" hidden="false" customHeight="false" outlineLevel="0" collapsed="false">
      <c r="B294" s="12" t="n">
        <v>289</v>
      </c>
      <c r="C294" s="36" t="str">
        <f aca="false">IF(①在庫CSV_発注日!$M290="","",①在庫CSV_発注日!$M290&amp;"")</f>
        <v/>
      </c>
      <c r="D294" s="12" t="str">
        <f aca="false">IF($C294="","",①在庫CSV_発注日!$N290)</f>
        <v/>
      </c>
      <c r="E294" s="12" t="str">
        <f aca="false">IF($C294="","",①在庫CSV_発注日!$H290)</f>
        <v/>
      </c>
      <c r="F294" s="12" t="str">
        <f aca="false">IF($C294="","",①在庫CSV_発注日!$L290)</f>
        <v/>
      </c>
      <c r="G294" s="18"/>
      <c r="H294" s="17" t="str">
        <f aca="false">IF($C294="","",N(①在庫CSV_発注日!$Z290))</f>
        <v/>
      </c>
      <c r="I294" s="37" t="str">
        <f aca="false">IF($C294="","",SUMIFS(⑤減算マスタCSV!$L$2:$L$8001,⑤減算マスタCSV!$F$2:$F$8001,$C294,⑤減算マスタCSV!$K$2:$K$8001,1))</f>
        <v/>
      </c>
      <c r="J294" s="17" t="str">
        <f aca="false">IF($C294="","",IFERROR(INDEX(⑤減算マスタCSV!$H$2:$H$8001,MATCH($C294,⑤減算マスタCSV!$F$2:$F$8001,0)),1))</f>
        <v/>
      </c>
      <c r="K294" s="17" t="str">
        <f aca="false">IF($C294="","",MAX(1,IFERROR(INDEX(⑥商品照会CSV!$M$2:$M$3001,MATCH($C294,⑥商品照会CSV!$A$2:$A$3001,0)),1)))</f>
        <v/>
      </c>
      <c r="L294" s="40" t="str">
        <f aca="false">IF($C294="","",IFERROR(INDEX(⑥商品照会CSV!$Q$2:$Q$3001,MATCH($C294,⑥商品照会CSV!$A$2:$A$3001,0)),0))</f>
        <v/>
      </c>
      <c r="M294" s="40" t="str">
        <f aca="false">IF($C294="","",N($L294)*N($K294))</f>
        <v/>
      </c>
      <c r="N294" s="17" t="str">
        <f aca="false">IF($C294="","",MAX(1,IFERROR(INDEX(⑥商品照会CSV!$AK$2:$AK$3001,MATCH($C294,⑥商品照会CSV!$A$2:$A$3001,0)),1)))</f>
        <v/>
      </c>
      <c r="O294" s="12" t="str">
        <f aca="false">IF($C294="","",IFERROR(IF(INDEX(⑥商品照会CSV!$AN$2:$AN$3001,MATCH($C294,⑥商品照会CSV!$A$2:$A$3001,0))=1,"バラ",IF(INDEX(⑥商品照会CSV!$AM$2:$AM$3001,MATCH($C294,⑥商品照会CSV!$A$2:$A$3001,0))=1,"中間包装","ケース")),"ケース"))</f>
        <v/>
      </c>
      <c r="P294" s="18"/>
      <c r="Q294" s="14"/>
      <c r="R294" s="17" t="str">
        <f aca="false">IF($C294="","",N($Q294)*N($K294))</f>
        <v/>
      </c>
    </row>
    <row r="295" customFormat="false" ht="15" hidden="false" customHeight="false" outlineLevel="0" collapsed="false">
      <c r="B295" s="12" t="n">
        <v>290</v>
      </c>
      <c r="C295" s="36" t="str">
        <f aca="false">IF(①在庫CSV_発注日!$M291="","",①在庫CSV_発注日!$M291&amp;"")</f>
        <v/>
      </c>
      <c r="D295" s="12" t="str">
        <f aca="false">IF($C295="","",①在庫CSV_発注日!$N291)</f>
        <v/>
      </c>
      <c r="E295" s="12" t="str">
        <f aca="false">IF($C295="","",①在庫CSV_発注日!$H291)</f>
        <v/>
      </c>
      <c r="F295" s="12" t="str">
        <f aca="false">IF($C295="","",①在庫CSV_発注日!$L291)</f>
        <v/>
      </c>
      <c r="G295" s="18"/>
      <c r="H295" s="17" t="str">
        <f aca="false">IF($C295="","",N(①在庫CSV_発注日!$Z291))</f>
        <v/>
      </c>
      <c r="I295" s="37" t="str">
        <f aca="false">IF($C295="","",SUMIFS(⑤減算マスタCSV!$L$2:$L$8001,⑤減算マスタCSV!$F$2:$F$8001,$C295,⑤減算マスタCSV!$K$2:$K$8001,1))</f>
        <v/>
      </c>
      <c r="J295" s="17" t="str">
        <f aca="false">IF($C295="","",IFERROR(INDEX(⑤減算マスタCSV!$H$2:$H$8001,MATCH($C295,⑤減算マスタCSV!$F$2:$F$8001,0)),1))</f>
        <v/>
      </c>
      <c r="K295" s="17" t="str">
        <f aca="false">IF($C295="","",MAX(1,IFERROR(INDEX(⑥商品照会CSV!$M$2:$M$3001,MATCH($C295,⑥商品照会CSV!$A$2:$A$3001,0)),1)))</f>
        <v/>
      </c>
      <c r="L295" s="40" t="str">
        <f aca="false">IF($C295="","",IFERROR(INDEX(⑥商品照会CSV!$Q$2:$Q$3001,MATCH($C295,⑥商品照会CSV!$A$2:$A$3001,0)),0))</f>
        <v/>
      </c>
      <c r="M295" s="40" t="str">
        <f aca="false">IF($C295="","",N($L295)*N($K295))</f>
        <v/>
      </c>
      <c r="N295" s="17" t="str">
        <f aca="false">IF($C295="","",MAX(1,IFERROR(INDEX(⑥商品照会CSV!$AK$2:$AK$3001,MATCH($C295,⑥商品照会CSV!$A$2:$A$3001,0)),1)))</f>
        <v/>
      </c>
      <c r="O295" s="12" t="str">
        <f aca="false">IF($C295="","",IFERROR(IF(INDEX(⑥商品照会CSV!$AN$2:$AN$3001,MATCH($C295,⑥商品照会CSV!$A$2:$A$3001,0))=1,"バラ",IF(INDEX(⑥商品照会CSV!$AM$2:$AM$3001,MATCH($C295,⑥商品照会CSV!$A$2:$A$3001,0))=1,"中間包装","ケース")),"ケース"))</f>
        <v/>
      </c>
      <c r="P295" s="18"/>
      <c r="Q295" s="14"/>
      <c r="R295" s="17" t="str">
        <f aca="false">IF($C295="","",N($Q295)*N($K295))</f>
        <v/>
      </c>
    </row>
    <row r="296" customFormat="false" ht="15" hidden="false" customHeight="false" outlineLevel="0" collapsed="false">
      <c r="B296" s="12" t="n">
        <v>291</v>
      </c>
      <c r="C296" s="36" t="str">
        <f aca="false">IF(①在庫CSV_発注日!$M292="","",①在庫CSV_発注日!$M292&amp;"")</f>
        <v/>
      </c>
      <c r="D296" s="12" t="str">
        <f aca="false">IF($C296="","",①在庫CSV_発注日!$N292)</f>
        <v/>
      </c>
      <c r="E296" s="12" t="str">
        <f aca="false">IF($C296="","",①在庫CSV_発注日!$H292)</f>
        <v/>
      </c>
      <c r="F296" s="12" t="str">
        <f aca="false">IF($C296="","",①在庫CSV_発注日!$L292)</f>
        <v/>
      </c>
      <c r="G296" s="18"/>
      <c r="H296" s="17" t="str">
        <f aca="false">IF($C296="","",N(①在庫CSV_発注日!$Z292))</f>
        <v/>
      </c>
      <c r="I296" s="37" t="str">
        <f aca="false">IF($C296="","",SUMIFS(⑤減算マスタCSV!$L$2:$L$8001,⑤減算マスタCSV!$F$2:$F$8001,$C296,⑤減算マスタCSV!$K$2:$K$8001,1))</f>
        <v/>
      </c>
      <c r="J296" s="17" t="str">
        <f aca="false">IF($C296="","",IFERROR(INDEX(⑤減算マスタCSV!$H$2:$H$8001,MATCH($C296,⑤減算マスタCSV!$F$2:$F$8001,0)),1))</f>
        <v/>
      </c>
      <c r="K296" s="17" t="str">
        <f aca="false">IF($C296="","",MAX(1,IFERROR(INDEX(⑥商品照会CSV!$M$2:$M$3001,MATCH($C296,⑥商品照会CSV!$A$2:$A$3001,0)),1)))</f>
        <v/>
      </c>
      <c r="L296" s="40" t="str">
        <f aca="false">IF($C296="","",IFERROR(INDEX(⑥商品照会CSV!$Q$2:$Q$3001,MATCH($C296,⑥商品照会CSV!$A$2:$A$3001,0)),0))</f>
        <v/>
      </c>
      <c r="M296" s="40" t="str">
        <f aca="false">IF($C296="","",N($L296)*N($K296))</f>
        <v/>
      </c>
      <c r="N296" s="17" t="str">
        <f aca="false">IF($C296="","",MAX(1,IFERROR(INDEX(⑥商品照会CSV!$AK$2:$AK$3001,MATCH($C296,⑥商品照会CSV!$A$2:$A$3001,0)),1)))</f>
        <v/>
      </c>
      <c r="O296" s="12" t="str">
        <f aca="false">IF($C296="","",IFERROR(IF(INDEX(⑥商品照会CSV!$AN$2:$AN$3001,MATCH($C296,⑥商品照会CSV!$A$2:$A$3001,0))=1,"バラ",IF(INDEX(⑥商品照会CSV!$AM$2:$AM$3001,MATCH($C296,⑥商品照会CSV!$A$2:$A$3001,0))=1,"中間包装","ケース")),"ケース"))</f>
        <v/>
      </c>
      <c r="P296" s="18"/>
      <c r="Q296" s="14"/>
      <c r="R296" s="17" t="str">
        <f aca="false">IF($C296="","",N($Q296)*N($K296))</f>
        <v/>
      </c>
    </row>
    <row r="297" customFormat="false" ht="15" hidden="false" customHeight="false" outlineLevel="0" collapsed="false">
      <c r="B297" s="12" t="n">
        <v>292</v>
      </c>
      <c r="C297" s="36" t="str">
        <f aca="false">IF(①在庫CSV_発注日!$M293="","",①在庫CSV_発注日!$M293&amp;"")</f>
        <v/>
      </c>
      <c r="D297" s="12" t="str">
        <f aca="false">IF($C297="","",①在庫CSV_発注日!$N293)</f>
        <v/>
      </c>
      <c r="E297" s="12" t="str">
        <f aca="false">IF($C297="","",①在庫CSV_発注日!$H293)</f>
        <v/>
      </c>
      <c r="F297" s="12" t="str">
        <f aca="false">IF($C297="","",①在庫CSV_発注日!$L293)</f>
        <v/>
      </c>
      <c r="G297" s="18"/>
      <c r="H297" s="17" t="str">
        <f aca="false">IF($C297="","",N(①在庫CSV_発注日!$Z293))</f>
        <v/>
      </c>
      <c r="I297" s="37" t="str">
        <f aca="false">IF($C297="","",SUMIFS(⑤減算マスタCSV!$L$2:$L$8001,⑤減算マスタCSV!$F$2:$F$8001,$C297,⑤減算マスタCSV!$K$2:$K$8001,1))</f>
        <v/>
      </c>
      <c r="J297" s="17" t="str">
        <f aca="false">IF($C297="","",IFERROR(INDEX(⑤減算マスタCSV!$H$2:$H$8001,MATCH($C297,⑤減算マスタCSV!$F$2:$F$8001,0)),1))</f>
        <v/>
      </c>
      <c r="K297" s="17" t="str">
        <f aca="false">IF($C297="","",MAX(1,IFERROR(INDEX(⑥商品照会CSV!$M$2:$M$3001,MATCH($C297,⑥商品照会CSV!$A$2:$A$3001,0)),1)))</f>
        <v/>
      </c>
      <c r="L297" s="40" t="str">
        <f aca="false">IF($C297="","",IFERROR(INDEX(⑥商品照会CSV!$Q$2:$Q$3001,MATCH($C297,⑥商品照会CSV!$A$2:$A$3001,0)),0))</f>
        <v/>
      </c>
      <c r="M297" s="40" t="str">
        <f aca="false">IF($C297="","",N($L297)*N($K297))</f>
        <v/>
      </c>
      <c r="N297" s="17" t="str">
        <f aca="false">IF($C297="","",MAX(1,IFERROR(INDEX(⑥商品照会CSV!$AK$2:$AK$3001,MATCH($C297,⑥商品照会CSV!$A$2:$A$3001,0)),1)))</f>
        <v/>
      </c>
      <c r="O297" s="12" t="str">
        <f aca="false">IF($C297="","",IFERROR(IF(INDEX(⑥商品照会CSV!$AN$2:$AN$3001,MATCH($C297,⑥商品照会CSV!$A$2:$A$3001,0))=1,"バラ",IF(INDEX(⑥商品照会CSV!$AM$2:$AM$3001,MATCH($C297,⑥商品照会CSV!$A$2:$A$3001,0))=1,"中間包装","ケース")),"ケース"))</f>
        <v/>
      </c>
      <c r="P297" s="18"/>
      <c r="Q297" s="14"/>
      <c r="R297" s="17" t="str">
        <f aca="false">IF($C297="","",N($Q297)*N($K297))</f>
        <v/>
      </c>
    </row>
    <row r="298" customFormat="false" ht="15" hidden="false" customHeight="false" outlineLevel="0" collapsed="false">
      <c r="B298" s="12" t="n">
        <v>293</v>
      </c>
      <c r="C298" s="36" t="str">
        <f aca="false">IF(①在庫CSV_発注日!$M294="","",①在庫CSV_発注日!$M294&amp;"")</f>
        <v/>
      </c>
      <c r="D298" s="12" t="str">
        <f aca="false">IF($C298="","",①在庫CSV_発注日!$N294)</f>
        <v/>
      </c>
      <c r="E298" s="12" t="str">
        <f aca="false">IF($C298="","",①在庫CSV_発注日!$H294)</f>
        <v/>
      </c>
      <c r="F298" s="12" t="str">
        <f aca="false">IF($C298="","",①在庫CSV_発注日!$L294)</f>
        <v/>
      </c>
      <c r="G298" s="18"/>
      <c r="H298" s="17" t="str">
        <f aca="false">IF($C298="","",N(①在庫CSV_発注日!$Z294))</f>
        <v/>
      </c>
      <c r="I298" s="37" t="str">
        <f aca="false">IF($C298="","",SUMIFS(⑤減算マスタCSV!$L$2:$L$8001,⑤減算マスタCSV!$F$2:$F$8001,$C298,⑤減算マスタCSV!$K$2:$K$8001,1))</f>
        <v/>
      </c>
      <c r="J298" s="17" t="str">
        <f aca="false">IF($C298="","",IFERROR(INDEX(⑤減算マスタCSV!$H$2:$H$8001,MATCH($C298,⑤減算マスタCSV!$F$2:$F$8001,0)),1))</f>
        <v/>
      </c>
      <c r="K298" s="17" t="str">
        <f aca="false">IF($C298="","",MAX(1,IFERROR(INDEX(⑥商品照会CSV!$M$2:$M$3001,MATCH($C298,⑥商品照会CSV!$A$2:$A$3001,0)),1)))</f>
        <v/>
      </c>
      <c r="L298" s="40" t="str">
        <f aca="false">IF($C298="","",IFERROR(INDEX(⑥商品照会CSV!$Q$2:$Q$3001,MATCH($C298,⑥商品照会CSV!$A$2:$A$3001,0)),0))</f>
        <v/>
      </c>
      <c r="M298" s="40" t="str">
        <f aca="false">IF($C298="","",N($L298)*N($K298))</f>
        <v/>
      </c>
      <c r="N298" s="17" t="str">
        <f aca="false">IF($C298="","",MAX(1,IFERROR(INDEX(⑥商品照会CSV!$AK$2:$AK$3001,MATCH($C298,⑥商品照会CSV!$A$2:$A$3001,0)),1)))</f>
        <v/>
      </c>
      <c r="O298" s="12" t="str">
        <f aca="false">IF($C298="","",IFERROR(IF(INDEX(⑥商品照会CSV!$AN$2:$AN$3001,MATCH($C298,⑥商品照会CSV!$A$2:$A$3001,0))=1,"バラ",IF(INDEX(⑥商品照会CSV!$AM$2:$AM$3001,MATCH($C298,⑥商品照会CSV!$A$2:$A$3001,0))=1,"中間包装","ケース")),"ケース"))</f>
        <v/>
      </c>
      <c r="P298" s="18"/>
      <c r="Q298" s="14"/>
      <c r="R298" s="17" t="str">
        <f aca="false">IF($C298="","",N($Q298)*N($K298))</f>
        <v/>
      </c>
    </row>
    <row r="299" customFormat="false" ht="15" hidden="false" customHeight="false" outlineLevel="0" collapsed="false">
      <c r="B299" s="12" t="n">
        <v>294</v>
      </c>
      <c r="C299" s="36" t="str">
        <f aca="false">IF(①在庫CSV_発注日!$M295="","",①在庫CSV_発注日!$M295&amp;"")</f>
        <v/>
      </c>
      <c r="D299" s="12" t="str">
        <f aca="false">IF($C299="","",①在庫CSV_発注日!$N295)</f>
        <v/>
      </c>
      <c r="E299" s="12" t="str">
        <f aca="false">IF($C299="","",①在庫CSV_発注日!$H295)</f>
        <v/>
      </c>
      <c r="F299" s="12" t="str">
        <f aca="false">IF($C299="","",①在庫CSV_発注日!$L295)</f>
        <v/>
      </c>
      <c r="G299" s="18"/>
      <c r="H299" s="17" t="str">
        <f aca="false">IF($C299="","",N(①在庫CSV_発注日!$Z295))</f>
        <v/>
      </c>
      <c r="I299" s="37" t="str">
        <f aca="false">IF($C299="","",SUMIFS(⑤減算マスタCSV!$L$2:$L$8001,⑤減算マスタCSV!$F$2:$F$8001,$C299,⑤減算マスタCSV!$K$2:$K$8001,1))</f>
        <v/>
      </c>
      <c r="J299" s="17" t="str">
        <f aca="false">IF($C299="","",IFERROR(INDEX(⑤減算マスタCSV!$H$2:$H$8001,MATCH($C299,⑤減算マスタCSV!$F$2:$F$8001,0)),1))</f>
        <v/>
      </c>
      <c r="K299" s="17" t="str">
        <f aca="false">IF($C299="","",MAX(1,IFERROR(INDEX(⑥商品照会CSV!$M$2:$M$3001,MATCH($C299,⑥商品照会CSV!$A$2:$A$3001,0)),1)))</f>
        <v/>
      </c>
      <c r="L299" s="40" t="str">
        <f aca="false">IF($C299="","",IFERROR(INDEX(⑥商品照会CSV!$Q$2:$Q$3001,MATCH($C299,⑥商品照会CSV!$A$2:$A$3001,0)),0))</f>
        <v/>
      </c>
      <c r="M299" s="40" t="str">
        <f aca="false">IF($C299="","",N($L299)*N($K299))</f>
        <v/>
      </c>
      <c r="N299" s="17" t="str">
        <f aca="false">IF($C299="","",MAX(1,IFERROR(INDEX(⑥商品照会CSV!$AK$2:$AK$3001,MATCH($C299,⑥商品照会CSV!$A$2:$A$3001,0)),1)))</f>
        <v/>
      </c>
      <c r="O299" s="12" t="str">
        <f aca="false">IF($C299="","",IFERROR(IF(INDEX(⑥商品照会CSV!$AN$2:$AN$3001,MATCH($C299,⑥商品照会CSV!$A$2:$A$3001,0))=1,"バラ",IF(INDEX(⑥商品照会CSV!$AM$2:$AM$3001,MATCH($C299,⑥商品照会CSV!$A$2:$A$3001,0))=1,"中間包装","ケース")),"ケース"))</f>
        <v/>
      </c>
      <c r="P299" s="18"/>
      <c r="Q299" s="14"/>
      <c r="R299" s="17" t="str">
        <f aca="false">IF($C299="","",N($Q299)*N($K299))</f>
        <v/>
      </c>
    </row>
    <row r="300" customFormat="false" ht="15" hidden="false" customHeight="false" outlineLevel="0" collapsed="false">
      <c r="B300" s="12" t="n">
        <v>295</v>
      </c>
      <c r="C300" s="36" t="str">
        <f aca="false">IF(①在庫CSV_発注日!$M296="","",①在庫CSV_発注日!$M296&amp;"")</f>
        <v/>
      </c>
      <c r="D300" s="12" t="str">
        <f aca="false">IF($C300="","",①在庫CSV_発注日!$N296)</f>
        <v/>
      </c>
      <c r="E300" s="12" t="str">
        <f aca="false">IF($C300="","",①在庫CSV_発注日!$H296)</f>
        <v/>
      </c>
      <c r="F300" s="12" t="str">
        <f aca="false">IF($C300="","",①在庫CSV_発注日!$L296)</f>
        <v/>
      </c>
      <c r="G300" s="18"/>
      <c r="H300" s="17" t="str">
        <f aca="false">IF($C300="","",N(①在庫CSV_発注日!$Z296))</f>
        <v/>
      </c>
      <c r="I300" s="37" t="str">
        <f aca="false">IF($C300="","",SUMIFS(⑤減算マスタCSV!$L$2:$L$8001,⑤減算マスタCSV!$F$2:$F$8001,$C300,⑤減算マスタCSV!$K$2:$K$8001,1))</f>
        <v/>
      </c>
      <c r="J300" s="17" t="str">
        <f aca="false">IF($C300="","",IFERROR(INDEX(⑤減算マスタCSV!$H$2:$H$8001,MATCH($C300,⑤減算マスタCSV!$F$2:$F$8001,0)),1))</f>
        <v/>
      </c>
      <c r="K300" s="17" t="str">
        <f aca="false">IF($C300="","",MAX(1,IFERROR(INDEX(⑥商品照会CSV!$M$2:$M$3001,MATCH($C300,⑥商品照会CSV!$A$2:$A$3001,0)),1)))</f>
        <v/>
      </c>
      <c r="L300" s="40" t="str">
        <f aca="false">IF($C300="","",IFERROR(INDEX(⑥商品照会CSV!$Q$2:$Q$3001,MATCH($C300,⑥商品照会CSV!$A$2:$A$3001,0)),0))</f>
        <v/>
      </c>
      <c r="M300" s="40" t="str">
        <f aca="false">IF($C300="","",N($L300)*N($K300))</f>
        <v/>
      </c>
      <c r="N300" s="17" t="str">
        <f aca="false">IF($C300="","",MAX(1,IFERROR(INDEX(⑥商品照会CSV!$AK$2:$AK$3001,MATCH($C300,⑥商品照会CSV!$A$2:$A$3001,0)),1)))</f>
        <v/>
      </c>
      <c r="O300" s="12" t="str">
        <f aca="false">IF($C300="","",IFERROR(IF(INDEX(⑥商品照会CSV!$AN$2:$AN$3001,MATCH($C300,⑥商品照会CSV!$A$2:$A$3001,0))=1,"バラ",IF(INDEX(⑥商品照会CSV!$AM$2:$AM$3001,MATCH($C300,⑥商品照会CSV!$A$2:$A$3001,0))=1,"中間包装","ケース")),"ケース"))</f>
        <v/>
      </c>
      <c r="P300" s="18"/>
      <c r="Q300" s="14"/>
      <c r="R300" s="17" t="str">
        <f aca="false">IF($C300="","",N($Q300)*N($K300))</f>
        <v/>
      </c>
    </row>
    <row r="301" customFormat="false" ht="15" hidden="false" customHeight="false" outlineLevel="0" collapsed="false">
      <c r="B301" s="12" t="n">
        <v>296</v>
      </c>
      <c r="C301" s="36" t="str">
        <f aca="false">IF(①在庫CSV_発注日!$M297="","",①在庫CSV_発注日!$M297&amp;"")</f>
        <v/>
      </c>
      <c r="D301" s="12" t="str">
        <f aca="false">IF($C301="","",①在庫CSV_発注日!$N297)</f>
        <v/>
      </c>
      <c r="E301" s="12" t="str">
        <f aca="false">IF($C301="","",①在庫CSV_発注日!$H297)</f>
        <v/>
      </c>
      <c r="F301" s="12" t="str">
        <f aca="false">IF($C301="","",①在庫CSV_発注日!$L297)</f>
        <v/>
      </c>
      <c r="G301" s="18"/>
      <c r="H301" s="17" t="str">
        <f aca="false">IF($C301="","",N(①在庫CSV_発注日!$Z297))</f>
        <v/>
      </c>
      <c r="I301" s="37" t="str">
        <f aca="false">IF($C301="","",SUMIFS(⑤減算マスタCSV!$L$2:$L$8001,⑤減算マスタCSV!$F$2:$F$8001,$C301,⑤減算マスタCSV!$K$2:$K$8001,1))</f>
        <v/>
      </c>
      <c r="J301" s="17" t="str">
        <f aca="false">IF($C301="","",IFERROR(INDEX(⑤減算マスタCSV!$H$2:$H$8001,MATCH($C301,⑤減算マスタCSV!$F$2:$F$8001,0)),1))</f>
        <v/>
      </c>
      <c r="K301" s="17" t="str">
        <f aca="false">IF($C301="","",MAX(1,IFERROR(INDEX(⑥商品照会CSV!$M$2:$M$3001,MATCH($C301,⑥商品照会CSV!$A$2:$A$3001,0)),1)))</f>
        <v/>
      </c>
      <c r="L301" s="40" t="str">
        <f aca="false">IF($C301="","",IFERROR(INDEX(⑥商品照会CSV!$Q$2:$Q$3001,MATCH($C301,⑥商品照会CSV!$A$2:$A$3001,0)),0))</f>
        <v/>
      </c>
      <c r="M301" s="40" t="str">
        <f aca="false">IF($C301="","",N($L301)*N($K301))</f>
        <v/>
      </c>
      <c r="N301" s="17" t="str">
        <f aca="false">IF($C301="","",MAX(1,IFERROR(INDEX(⑥商品照会CSV!$AK$2:$AK$3001,MATCH($C301,⑥商品照会CSV!$A$2:$A$3001,0)),1)))</f>
        <v/>
      </c>
      <c r="O301" s="12" t="str">
        <f aca="false">IF($C301="","",IFERROR(IF(INDEX(⑥商品照会CSV!$AN$2:$AN$3001,MATCH($C301,⑥商品照会CSV!$A$2:$A$3001,0))=1,"バラ",IF(INDEX(⑥商品照会CSV!$AM$2:$AM$3001,MATCH($C301,⑥商品照会CSV!$A$2:$A$3001,0))=1,"中間包装","ケース")),"ケース"))</f>
        <v/>
      </c>
      <c r="P301" s="18"/>
      <c r="Q301" s="14"/>
      <c r="R301" s="17" t="str">
        <f aca="false">IF($C301="","",N($Q301)*N($K301))</f>
        <v/>
      </c>
    </row>
    <row r="302" customFormat="false" ht="15" hidden="false" customHeight="false" outlineLevel="0" collapsed="false">
      <c r="B302" s="12" t="n">
        <v>297</v>
      </c>
      <c r="C302" s="36" t="str">
        <f aca="false">IF(①在庫CSV_発注日!$M298="","",①在庫CSV_発注日!$M298&amp;"")</f>
        <v/>
      </c>
      <c r="D302" s="12" t="str">
        <f aca="false">IF($C302="","",①在庫CSV_発注日!$N298)</f>
        <v/>
      </c>
      <c r="E302" s="12" t="str">
        <f aca="false">IF($C302="","",①在庫CSV_発注日!$H298)</f>
        <v/>
      </c>
      <c r="F302" s="12" t="str">
        <f aca="false">IF($C302="","",①在庫CSV_発注日!$L298)</f>
        <v/>
      </c>
      <c r="G302" s="18"/>
      <c r="H302" s="17" t="str">
        <f aca="false">IF($C302="","",N(①在庫CSV_発注日!$Z298))</f>
        <v/>
      </c>
      <c r="I302" s="37" t="str">
        <f aca="false">IF($C302="","",SUMIFS(⑤減算マスタCSV!$L$2:$L$8001,⑤減算マスタCSV!$F$2:$F$8001,$C302,⑤減算マスタCSV!$K$2:$K$8001,1))</f>
        <v/>
      </c>
      <c r="J302" s="17" t="str">
        <f aca="false">IF($C302="","",IFERROR(INDEX(⑤減算マスタCSV!$H$2:$H$8001,MATCH($C302,⑤減算マスタCSV!$F$2:$F$8001,0)),1))</f>
        <v/>
      </c>
      <c r="K302" s="17" t="str">
        <f aca="false">IF($C302="","",MAX(1,IFERROR(INDEX(⑥商品照会CSV!$M$2:$M$3001,MATCH($C302,⑥商品照会CSV!$A$2:$A$3001,0)),1)))</f>
        <v/>
      </c>
      <c r="L302" s="40" t="str">
        <f aca="false">IF($C302="","",IFERROR(INDEX(⑥商品照会CSV!$Q$2:$Q$3001,MATCH($C302,⑥商品照会CSV!$A$2:$A$3001,0)),0))</f>
        <v/>
      </c>
      <c r="M302" s="40" t="str">
        <f aca="false">IF($C302="","",N($L302)*N($K302))</f>
        <v/>
      </c>
      <c r="N302" s="17" t="str">
        <f aca="false">IF($C302="","",MAX(1,IFERROR(INDEX(⑥商品照会CSV!$AK$2:$AK$3001,MATCH($C302,⑥商品照会CSV!$A$2:$A$3001,0)),1)))</f>
        <v/>
      </c>
      <c r="O302" s="12" t="str">
        <f aca="false">IF($C302="","",IFERROR(IF(INDEX(⑥商品照会CSV!$AN$2:$AN$3001,MATCH($C302,⑥商品照会CSV!$A$2:$A$3001,0))=1,"バラ",IF(INDEX(⑥商品照会CSV!$AM$2:$AM$3001,MATCH($C302,⑥商品照会CSV!$A$2:$A$3001,0))=1,"中間包装","ケース")),"ケース"))</f>
        <v/>
      </c>
      <c r="P302" s="18"/>
      <c r="Q302" s="14"/>
      <c r="R302" s="17" t="str">
        <f aca="false">IF($C302="","",N($Q302)*N($K302))</f>
        <v/>
      </c>
    </row>
    <row r="303" customFormat="false" ht="15" hidden="false" customHeight="false" outlineLevel="0" collapsed="false">
      <c r="B303" s="12" t="n">
        <v>298</v>
      </c>
      <c r="C303" s="36" t="str">
        <f aca="false">IF(①在庫CSV_発注日!$M299="","",①在庫CSV_発注日!$M299&amp;"")</f>
        <v/>
      </c>
      <c r="D303" s="12" t="str">
        <f aca="false">IF($C303="","",①在庫CSV_発注日!$N299)</f>
        <v/>
      </c>
      <c r="E303" s="12" t="str">
        <f aca="false">IF($C303="","",①在庫CSV_発注日!$H299)</f>
        <v/>
      </c>
      <c r="F303" s="12" t="str">
        <f aca="false">IF($C303="","",①在庫CSV_発注日!$L299)</f>
        <v/>
      </c>
      <c r="G303" s="18"/>
      <c r="H303" s="17" t="str">
        <f aca="false">IF($C303="","",N(①在庫CSV_発注日!$Z299))</f>
        <v/>
      </c>
      <c r="I303" s="37" t="str">
        <f aca="false">IF($C303="","",SUMIFS(⑤減算マスタCSV!$L$2:$L$8001,⑤減算マスタCSV!$F$2:$F$8001,$C303,⑤減算マスタCSV!$K$2:$K$8001,1))</f>
        <v/>
      </c>
      <c r="J303" s="17" t="str">
        <f aca="false">IF($C303="","",IFERROR(INDEX(⑤減算マスタCSV!$H$2:$H$8001,MATCH($C303,⑤減算マスタCSV!$F$2:$F$8001,0)),1))</f>
        <v/>
      </c>
      <c r="K303" s="17" t="str">
        <f aca="false">IF($C303="","",MAX(1,IFERROR(INDEX(⑥商品照会CSV!$M$2:$M$3001,MATCH($C303,⑥商品照会CSV!$A$2:$A$3001,0)),1)))</f>
        <v/>
      </c>
      <c r="L303" s="40" t="str">
        <f aca="false">IF($C303="","",IFERROR(INDEX(⑥商品照会CSV!$Q$2:$Q$3001,MATCH($C303,⑥商品照会CSV!$A$2:$A$3001,0)),0))</f>
        <v/>
      </c>
      <c r="M303" s="40" t="str">
        <f aca="false">IF($C303="","",N($L303)*N($K303))</f>
        <v/>
      </c>
      <c r="N303" s="17" t="str">
        <f aca="false">IF($C303="","",MAX(1,IFERROR(INDEX(⑥商品照会CSV!$AK$2:$AK$3001,MATCH($C303,⑥商品照会CSV!$A$2:$A$3001,0)),1)))</f>
        <v/>
      </c>
      <c r="O303" s="12" t="str">
        <f aca="false">IF($C303="","",IFERROR(IF(INDEX(⑥商品照会CSV!$AN$2:$AN$3001,MATCH($C303,⑥商品照会CSV!$A$2:$A$3001,0))=1,"バラ",IF(INDEX(⑥商品照会CSV!$AM$2:$AM$3001,MATCH($C303,⑥商品照会CSV!$A$2:$A$3001,0))=1,"中間包装","ケース")),"ケース"))</f>
        <v/>
      </c>
      <c r="P303" s="18"/>
      <c r="Q303" s="14"/>
      <c r="R303" s="17" t="str">
        <f aca="false">IF($C303="","",N($Q303)*N($K303))</f>
        <v/>
      </c>
    </row>
    <row r="304" customFormat="false" ht="15" hidden="false" customHeight="false" outlineLevel="0" collapsed="false">
      <c r="B304" s="12" t="n">
        <v>299</v>
      </c>
      <c r="C304" s="36" t="str">
        <f aca="false">IF(①在庫CSV_発注日!$M300="","",①在庫CSV_発注日!$M300&amp;"")</f>
        <v/>
      </c>
      <c r="D304" s="12" t="str">
        <f aca="false">IF($C304="","",①在庫CSV_発注日!$N300)</f>
        <v/>
      </c>
      <c r="E304" s="12" t="str">
        <f aca="false">IF($C304="","",①在庫CSV_発注日!$H300)</f>
        <v/>
      </c>
      <c r="F304" s="12" t="str">
        <f aca="false">IF($C304="","",①在庫CSV_発注日!$L300)</f>
        <v/>
      </c>
      <c r="G304" s="18"/>
      <c r="H304" s="17" t="str">
        <f aca="false">IF($C304="","",N(①在庫CSV_発注日!$Z300))</f>
        <v/>
      </c>
      <c r="I304" s="37" t="str">
        <f aca="false">IF($C304="","",SUMIFS(⑤減算マスタCSV!$L$2:$L$8001,⑤減算マスタCSV!$F$2:$F$8001,$C304,⑤減算マスタCSV!$K$2:$K$8001,1))</f>
        <v/>
      </c>
      <c r="J304" s="17" t="str">
        <f aca="false">IF($C304="","",IFERROR(INDEX(⑤減算マスタCSV!$H$2:$H$8001,MATCH($C304,⑤減算マスタCSV!$F$2:$F$8001,0)),1))</f>
        <v/>
      </c>
      <c r="K304" s="17" t="str">
        <f aca="false">IF($C304="","",MAX(1,IFERROR(INDEX(⑥商品照会CSV!$M$2:$M$3001,MATCH($C304,⑥商品照会CSV!$A$2:$A$3001,0)),1)))</f>
        <v/>
      </c>
      <c r="L304" s="40" t="str">
        <f aca="false">IF($C304="","",IFERROR(INDEX(⑥商品照会CSV!$Q$2:$Q$3001,MATCH($C304,⑥商品照会CSV!$A$2:$A$3001,0)),0))</f>
        <v/>
      </c>
      <c r="M304" s="40" t="str">
        <f aca="false">IF($C304="","",N($L304)*N($K304))</f>
        <v/>
      </c>
      <c r="N304" s="17" t="str">
        <f aca="false">IF($C304="","",MAX(1,IFERROR(INDEX(⑥商品照会CSV!$AK$2:$AK$3001,MATCH($C304,⑥商品照会CSV!$A$2:$A$3001,0)),1)))</f>
        <v/>
      </c>
      <c r="O304" s="12" t="str">
        <f aca="false">IF($C304="","",IFERROR(IF(INDEX(⑥商品照会CSV!$AN$2:$AN$3001,MATCH($C304,⑥商品照会CSV!$A$2:$A$3001,0))=1,"バラ",IF(INDEX(⑥商品照会CSV!$AM$2:$AM$3001,MATCH($C304,⑥商品照会CSV!$A$2:$A$3001,0))=1,"中間包装","ケース")),"ケース"))</f>
        <v/>
      </c>
      <c r="P304" s="18"/>
      <c r="Q304" s="14"/>
      <c r="R304" s="17" t="str">
        <f aca="false">IF($C304="","",N($Q304)*N($K304))</f>
        <v/>
      </c>
    </row>
    <row r="305" customFormat="false" ht="15" hidden="false" customHeight="false" outlineLevel="0" collapsed="false">
      <c r="B305" s="12" t="n">
        <v>300</v>
      </c>
      <c r="C305" s="36" t="str">
        <f aca="false">IF(①在庫CSV_発注日!$M301="","",①在庫CSV_発注日!$M301&amp;"")</f>
        <v/>
      </c>
      <c r="D305" s="12" t="str">
        <f aca="false">IF($C305="","",①在庫CSV_発注日!$N301)</f>
        <v/>
      </c>
      <c r="E305" s="12" t="str">
        <f aca="false">IF($C305="","",①在庫CSV_発注日!$H301)</f>
        <v/>
      </c>
      <c r="F305" s="12" t="str">
        <f aca="false">IF($C305="","",①在庫CSV_発注日!$L301)</f>
        <v/>
      </c>
      <c r="G305" s="18"/>
      <c r="H305" s="17" t="str">
        <f aca="false">IF($C305="","",N(①在庫CSV_発注日!$Z301))</f>
        <v/>
      </c>
      <c r="I305" s="37" t="str">
        <f aca="false">IF($C305="","",SUMIFS(⑤減算マスタCSV!$L$2:$L$8001,⑤減算マスタCSV!$F$2:$F$8001,$C305,⑤減算マスタCSV!$K$2:$K$8001,1))</f>
        <v/>
      </c>
      <c r="J305" s="17" t="str">
        <f aca="false">IF($C305="","",IFERROR(INDEX(⑤減算マスタCSV!$H$2:$H$8001,MATCH($C305,⑤減算マスタCSV!$F$2:$F$8001,0)),1))</f>
        <v/>
      </c>
      <c r="K305" s="17" t="str">
        <f aca="false">IF($C305="","",MAX(1,IFERROR(INDEX(⑥商品照会CSV!$M$2:$M$3001,MATCH($C305,⑥商品照会CSV!$A$2:$A$3001,0)),1)))</f>
        <v/>
      </c>
      <c r="L305" s="40" t="str">
        <f aca="false">IF($C305="","",IFERROR(INDEX(⑥商品照会CSV!$Q$2:$Q$3001,MATCH($C305,⑥商品照会CSV!$A$2:$A$3001,0)),0))</f>
        <v/>
      </c>
      <c r="M305" s="40" t="str">
        <f aca="false">IF($C305="","",N($L305)*N($K305))</f>
        <v/>
      </c>
      <c r="N305" s="17" t="str">
        <f aca="false">IF($C305="","",MAX(1,IFERROR(INDEX(⑥商品照会CSV!$AK$2:$AK$3001,MATCH($C305,⑥商品照会CSV!$A$2:$A$3001,0)),1)))</f>
        <v/>
      </c>
      <c r="O305" s="12" t="str">
        <f aca="false">IF($C305="","",IFERROR(IF(INDEX(⑥商品照会CSV!$AN$2:$AN$3001,MATCH($C305,⑥商品照会CSV!$A$2:$A$3001,0))=1,"バラ",IF(INDEX(⑥商品照会CSV!$AM$2:$AM$3001,MATCH($C305,⑥商品照会CSV!$A$2:$A$3001,0))=1,"中間包装","ケース")),"ケース"))</f>
        <v/>
      </c>
      <c r="P305" s="18"/>
      <c r="Q305" s="14"/>
      <c r="R305" s="17" t="str">
        <f aca="false">IF($C305="","",N($Q305)*N($K305))</f>
        <v/>
      </c>
    </row>
    <row r="306" customFormat="false" ht="15" hidden="false" customHeight="false" outlineLevel="0" collapsed="false">
      <c r="B306" s="12" t="n">
        <v>301</v>
      </c>
      <c r="C306" s="36" t="str">
        <f aca="false">IF(①在庫CSV_発注日!$M302="","",①在庫CSV_発注日!$M302&amp;"")</f>
        <v/>
      </c>
      <c r="D306" s="12" t="str">
        <f aca="false">IF($C306="","",①在庫CSV_発注日!$N302)</f>
        <v/>
      </c>
      <c r="E306" s="12" t="str">
        <f aca="false">IF($C306="","",①在庫CSV_発注日!$H302)</f>
        <v/>
      </c>
      <c r="F306" s="12" t="str">
        <f aca="false">IF($C306="","",①在庫CSV_発注日!$L302)</f>
        <v/>
      </c>
      <c r="G306" s="18"/>
      <c r="H306" s="17" t="str">
        <f aca="false">IF($C306="","",N(①在庫CSV_発注日!$Z302))</f>
        <v/>
      </c>
      <c r="I306" s="37" t="str">
        <f aca="false">IF($C306="","",SUMIFS(⑤減算マスタCSV!$L$2:$L$8001,⑤減算マスタCSV!$F$2:$F$8001,$C306,⑤減算マスタCSV!$K$2:$K$8001,1))</f>
        <v/>
      </c>
      <c r="J306" s="17" t="str">
        <f aca="false">IF($C306="","",IFERROR(INDEX(⑤減算マスタCSV!$H$2:$H$8001,MATCH($C306,⑤減算マスタCSV!$F$2:$F$8001,0)),1))</f>
        <v/>
      </c>
      <c r="K306" s="17" t="str">
        <f aca="false">IF($C306="","",MAX(1,IFERROR(INDEX(⑥商品照会CSV!$M$2:$M$3001,MATCH($C306,⑥商品照会CSV!$A$2:$A$3001,0)),1)))</f>
        <v/>
      </c>
      <c r="L306" s="40" t="str">
        <f aca="false">IF($C306="","",IFERROR(INDEX(⑥商品照会CSV!$Q$2:$Q$3001,MATCH($C306,⑥商品照会CSV!$A$2:$A$3001,0)),0))</f>
        <v/>
      </c>
      <c r="M306" s="40" t="str">
        <f aca="false">IF($C306="","",N($L306)*N($K306))</f>
        <v/>
      </c>
      <c r="N306" s="17" t="str">
        <f aca="false">IF($C306="","",MAX(1,IFERROR(INDEX(⑥商品照会CSV!$AK$2:$AK$3001,MATCH($C306,⑥商品照会CSV!$A$2:$A$3001,0)),1)))</f>
        <v/>
      </c>
      <c r="O306" s="12" t="str">
        <f aca="false">IF($C306="","",IFERROR(IF(INDEX(⑥商品照会CSV!$AN$2:$AN$3001,MATCH($C306,⑥商品照会CSV!$A$2:$A$3001,0))=1,"バラ",IF(INDEX(⑥商品照会CSV!$AM$2:$AM$3001,MATCH($C306,⑥商品照会CSV!$A$2:$A$3001,0))=1,"中間包装","ケース")),"ケース"))</f>
        <v/>
      </c>
      <c r="P306" s="18"/>
      <c r="Q306" s="14"/>
      <c r="R306" s="17" t="str">
        <f aca="false">IF($C306="","",N($Q306)*N($K306))</f>
        <v/>
      </c>
    </row>
    <row r="307" customFormat="false" ht="15" hidden="false" customHeight="false" outlineLevel="0" collapsed="false">
      <c r="B307" s="12" t="n">
        <v>302</v>
      </c>
      <c r="C307" s="36" t="str">
        <f aca="false">IF(①在庫CSV_発注日!$M303="","",①在庫CSV_発注日!$M303&amp;"")</f>
        <v/>
      </c>
      <c r="D307" s="12" t="str">
        <f aca="false">IF($C307="","",①在庫CSV_発注日!$N303)</f>
        <v/>
      </c>
      <c r="E307" s="12" t="str">
        <f aca="false">IF($C307="","",①在庫CSV_発注日!$H303)</f>
        <v/>
      </c>
      <c r="F307" s="12" t="str">
        <f aca="false">IF($C307="","",①在庫CSV_発注日!$L303)</f>
        <v/>
      </c>
      <c r="G307" s="18"/>
      <c r="H307" s="17" t="str">
        <f aca="false">IF($C307="","",N(①在庫CSV_発注日!$Z303))</f>
        <v/>
      </c>
      <c r="I307" s="37" t="str">
        <f aca="false">IF($C307="","",SUMIFS(⑤減算マスタCSV!$L$2:$L$8001,⑤減算マスタCSV!$F$2:$F$8001,$C307,⑤減算マスタCSV!$K$2:$K$8001,1))</f>
        <v/>
      </c>
      <c r="J307" s="17" t="str">
        <f aca="false">IF($C307="","",IFERROR(INDEX(⑤減算マスタCSV!$H$2:$H$8001,MATCH($C307,⑤減算マスタCSV!$F$2:$F$8001,0)),1))</f>
        <v/>
      </c>
      <c r="K307" s="17" t="str">
        <f aca="false">IF($C307="","",MAX(1,IFERROR(INDEX(⑥商品照会CSV!$M$2:$M$3001,MATCH($C307,⑥商品照会CSV!$A$2:$A$3001,0)),1)))</f>
        <v/>
      </c>
      <c r="L307" s="40" t="str">
        <f aca="false">IF($C307="","",IFERROR(INDEX(⑥商品照会CSV!$Q$2:$Q$3001,MATCH($C307,⑥商品照会CSV!$A$2:$A$3001,0)),0))</f>
        <v/>
      </c>
      <c r="M307" s="40" t="str">
        <f aca="false">IF($C307="","",N($L307)*N($K307))</f>
        <v/>
      </c>
      <c r="N307" s="17" t="str">
        <f aca="false">IF($C307="","",MAX(1,IFERROR(INDEX(⑥商品照会CSV!$AK$2:$AK$3001,MATCH($C307,⑥商品照会CSV!$A$2:$A$3001,0)),1)))</f>
        <v/>
      </c>
      <c r="O307" s="12" t="str">
        <f aca="false">IF($C307="","",IFERROR(IF(INDEX(⑥商品照会CSV!$AN$2:$AN$3001,MATCH($C307,⑥商品照会CSV!$A$2:$A$3001,0))=1,"バラ",IF(INDEX(⑥商品照会CSV!$AM$2:$AM$3001,MATCH($C307,⑥商品照会CSV!$A$2:$A$3001,0))=1,"中間包装","ケース")),"ケース"))</f>
        <v/>
      </c>
      <c r="P307" s="18"/>
      <c r="Q307" s="14"/>
      <c r="R307" s="17" t="str">
        <f aca="false">IF($C307="","",N($Q307)*N($K307))</f>
        <v/>
      </c>
    </row>
    <row r="308" customFormat="false" ht="15" hidden="false" customHeight="false" outlineLevel="0" collapsed="false">
      <c r="B308" s="12" t="n">
        <v>303</v>
      </c>
      <c r="C308" s="36" t="str">
        <f aca="false">IF(①在庫CSV_発注日!$M304="","",①在庫CSV_発注日!$M304&amp;"")</f>
        <v/>
      </c>
      <c r="D308" s="12" t="str">
        <f aca="false">IF($C308="","",①在庫CSV_発注日!$N304)</f>
        <v/>
      </c>
      <c r="E308" s="12" t="str">
        <f aca="false">IF($C308="","",①在庫CSV_発注日!$H304)</f>
        <v/>
      </c>
      <c r="F308" s="12" t="str">
        <f aca="false">IF($C308="","",①在庫CSV_発注日!$L304)</f>
        <v/>
      </c>
      <c r="G308" s="18"/>
      <c r="H308" s="17" t="str">
        <f aca="false">IF($C308="","",N(①在庫CSV_発注日!$Z304))</f>
        <v/>
      </c>
      <c r="I308" s="37" t="str">
        <f aca="false">IF($C308="","",SUMIFS(⑤減算マスタCSV!$L$2:$L$8001,⑤減算マスタCSV!$F$2:$F$8001,$C308,⑤減算マスタCSV!$K$2:$K$8001,1))</f>
        <v/>
      </c>
      <c r="J308" s="17" t="str">
        <f aca="false">IF($C308="","",IFERROR(INDEX(⑤減算マスタCSV!$H$2:$H$8001,MATCH($C308,⑤減算マスタCSV!$F$2:$F$8001,0)),1))</f>
        <v/>
      </c>
      <c r="K308" s="17" t="str">
        <f aca="false">IF($C308="","",MAX(1,IFERROR(INDEX(⑥商品照会CSV!$M$2:$M$3001,MATCH($C308,⑥商品照会CSV!$A$2:$A$3001,0)),1)))</f>
        <v/>
      </c>
      <c r="L308" s="40" t="str">
        <f aca="false">IF($C308="","",IFERROR(INDEX(⑥商品照会CSV!$Q$2:$Q$3001,MATCH($C308,⑥商品照会CSV!$A$2:$A$3001,0)),0))</f>
        <v/>
      </c>
      <c r="M308" s="40" t="str">
        <f aca="false">IF($C308="","",N($L308)*N($K308))</f>
        <v/>
      </c>
      <c r="N308" s="17" t="str">
        <f aca="false">IF($C308="","",MAX(1,IFERROR(INDEX(⑥商品照会CSV!$AK$2:$AK$3001,MATCH($C308,⑥商品照会CSV!$A$2:$A$3001,0)),1)))</f>
        <v/>
      </c>
      <c r="O308" s="12" t="str">
        <f aca="false">IF($C308="","",IFERROR(IF(INDEX(⑥商品照会CSV!$AN$2:$AN$3001,MATCH($C308,⑥商品照会CSV!$A$2:$A$3001,0))=1,"バラ",IF(INDEX(⑥商品照会CSV!$AM$2:$AM$3001,MATCH($C308,⑥商品照会CSV!$A$2:$A$3001,0))=1,"中間包装","ケース")),"ケース"))</f>
        <v/>
      </c>
      <c r="P308" s="18"/>
      <c r="Q308" s="14"/>
      <c r="R308" s="17" t="str">
        <f aca="false">IF($C308="","",N($Q308)*N($K308))</f>
        <v/>
      </c>
    </row>
    <row r="309" customFormat="false" ht="15" hidden="false" customHeight="false" outlineLevel="0" collapsed="false">
      <c r="B309" s="12" t="n">
        <v>304</v>
      </c>
      <c r="C309" s="36" t="str">
        <f aca="false">IF(①在庫CSV_発注日!$M305="","",①在庫CSV_発注日!$M305&amp;"")</f>
        <v/>
      </c>
      <c r="D309" s="12" t="str">
        <f aca="false">IF($C309="","",①在庫CSV_発注日!$N305)</f>
        <v/>
      </c>
      <c r="E309" s="12" t="str">
        <f aca="false">IF($C309="","",①在庫CSV_発注日!$H305)</f>
        <v/>
      </c>
      <c r="F309" s="12" t="str">
        <f aca="false">IF($C309="","",①在庫CSV_発注日!$L305)</f>
        <v/>
      </c>
      <c r="G309" s="18"/>
      <c r="H309" s="17" t="str">
        <f aca="false">IF($C309="","",N(①在庫CSV_発注日!$Z305))</f>
        <v/>
      </c>
      <c r="I309" s="37" t="str">
        <f aca="false">IF($C309="","",SUMIFS(⑤減算マスタCSV!$L$2:$L$8001,⑤減算マスタCSV!$F$2:$F$8001,$C309,⑤減算マスタCSV!$K$2:$K$8001,1))</f>
        <v/>
      </c>
      <c r="J309" s="17" t="str">
        <f aca="false">IF($C309="","",IFERROR(INDEX(⑤減算マスタCSV!$H$2:$H$8001,MATCH($C309,⑤減算マスタCSV!$F$2:$F$8001,0)),1))</f>
        <v/>
      </c>
      <c r="K309" s="17" t="str">
        <f aca="false">IF($C309="","",MAX(1,IFERROR(INDEX(⑥商品照会CSV!$M$2:$M$3001,MATCH($C309,⑥商品照会CSV!$A$2:$A$3001,0)),1)))</f>
        <v/>
      </c>
      <c r="L309" s="40" t="str">
        <f aca="false">IF($C309="","",IFERROR(INDEX(⑥商品照会CSV!$Q$2:$Q$3001,MATCH($C309,⑥商品照会CSV!$A$2:$A$3001,0)),0))</f>
        <v/>
      </c>
      <c r="M309" s="40" t="str">
        <f aca="false">IF($C309="","",N($L309)*N($K309))</f>
        <v/>
      </c>
      <c r="N309" s="17" t="str">
        <f aca="false">IF($C309="","",MAX(1,IFERROR(INDEX(⑥商品照会CSV!$AK$2:$AK$3001,MATCH($C309,⑥商品照会CSV!$A$2:$A$3001,0)),1)))</f>
        <v/>
      </c>
      <c r="O309" s="12" t="str">
        <f aca="false">IF($C309="","",IFERROR(IF(INDEX(⑥商品照会CSV!$AN$2:$AN$3001,MATCH($C309,⑥商品照会CSV!$A$2:$A$3001,0))=1,"バラ",IF(INDEX(⑥商品照会CSV!$AM$2:$AM$3001,MATCH($C309,⑥商品照会CSV!$A$2:$A$3001,0))=1,"中間包装","ケース")),"ケース"))</f>
        <v/>
      </c>
      <c r="P309" s="18"/>
      <c r="Q309" s="14"/>
      <c r="R309" s="17" t="str">
        <f aca="false">IF($C309="","",N($Q309)*N($K309))</f>
        <v/>
      </c>
    </row>
    <row r="310" customFormat="false" ht="15" hidden="false" customHeight="false" outlineLevel="0" collapsed="false">
      <c r="B310" s="12" t="n">
        <v>305</v>
      </c>
      <c r="C310" s="36" t="str">
        <f aca="false">IF(①在庫CSV_発注日!$M306="","",①在庫CSV_発注日!$M306&amp;"")</f>
        <v/>
      </c>
      <c r="D310" s="12" t="str">
        <f aca="false">IF($C310="","",①在庫CSV_発注日!$N306)</f>
        <v/>
      </c>
      <c r="E310" s="12" t="str">
        <f aca="false">IF($C310="","",①在庫CSV_発注日!$H306)</f>
        <v/>
      </c>
      <c r="F310" s="12" t="str">
        <f aca="false">IF($C310="","",①在庫CSV_発注日!$L306)</f>
        <v/>
      </c>
      <c r="G310" s="18"/>
      <c r="H310" s="17" t="str">
        <f aca="false">IF($C310="","",N(①在庫CSV_発注日!$Z306))</f>
        <v/>
      </c>
      <c r="I310" s="37" t="str">
        <f aca="false">IF($C310="","",SUMIFS(⑤減算マスタCSV!$L$2:$L$8001,⑤減算マスタCSV!$F$2:$F$8001,$C310,⑤減算マスタCSV!$K$2:$K$8001,1))</f>
        <v/>
      </c>
      <c r="J310" s="17" t="str">
        <f aca="false">IF($C310="","",IFERROR(INDEX(⑤減算マスタCSV!$H$2:$H$8001,MATCH($C310,⑤減算マスタCSV!$F$2:$F$8001,0)),1))</f>
        <v/>
      </c>
      <c r="K310" s="17" t="str">
        <f aca="false">IF($C310="","",MAX(1,IFERROR(INDEX(⑥商品照会CSV!$M$2:$M$3001,MATCH($C310,⑥商品照会CSV!$A$2:$A$3001,0)),1)))</f>
        <v/>
      </c>
      <c r="L310" s="40" t="str">
        <f aca="false">IF($C310="","",IFERROR(INDEX(⑥商品照会CSV!$Q$2:$Q$3001,MATCH($C310,⑥商品照会CSV!$A$2:$A$3001,0)),0))</f>
        <v/>
      </c>
      <c r="M310" s="40" t="str">
        <f aca="false">IF($C310="","",N($L310)*N($K310))</f>
        <v/>
      </c>
      <c r="N310" s="17" t="str">
        <f aca="false">IF($C310="","",MAX(1,IFERROR(INDEX(⑥商品照会CSV!$AK$2:$AK$3001,MATCH($C310,⑥商品照会CSV!$A$2:$A$3001,0)),1)))</f>
        <v/>
      </c>
      <c r="O310" s="12" t="str">
        <f aca="false">IF($C310="","",IFERROR(IF(INDEX(⑥商品照会CSV!$AN$2:$AN$3001,MATCH($C310,⑥商品照会CSV!$A$2:$A$3001,0))=1,"バラ",IF(INDEX(⑥商品照会CSV!$AM$2:$AM$3001,MATCH($C310,⑥商品照会CSV!$A$2:$A$3001,0))=1,"中間包装","ケース")),"ケース"))</f>
        <v/>
      </c>
      <c r="P310" s="18"/>
      <c r="Q310" s="14"/>
      <c r="R310" s="17" t="str">
        <f aca="false">IF($C310="","",N($Q310)*N($K310))</f>
        <v/>
      </c>
    </row>
    <row r="311" customFormat="false" ht="15" hidden="false" customHeight="false" outlineLevel="0" collapsed="false">
      <c r="B311" s="12" t="n">
        <v>306</v>
      </c>
      <c r="C311" s="36" t="str">
        <f aca="false">IF(①在庫CSV_発注日!$M307="","",①在庫CSV_発注日!$M307&amp;"")</f>
        <v/>
      </c>
      <c r="D311" s="12" t="str">
        <f aca="false">IF($C311="","",①在庫CSV_発注日!$N307)</f>
        <v/>
      </c>
      <c r="E311" s="12" t="str">
        <f aca="false">IF($C311="","",①在庫CSV_発注日!$H307)</f>
        <v/>
      </c>
      <c r="F311" s="12" t="str">
        <f aca="false">IF($C311="","",①在庫CSV_発注日!$L307)</f>
        <v/>
      </c>
      <c r="G311" s="18"/>
      <c r="H311" s="17" t="str">
        <f aca="false">IF($C311="","",N(①在庫CSV_発注日!$Z307))</f>
        <v/>
      </c>
      <c r="I311" s="37" t="str">
        <f aca="false">IF($C311="","",SUMIFS(⑤減算マスタCSV!$L$2:$L$8001,⑤減算マスタCSV!$F$2:$F$8001,$C311,⑤減算マスタCSV!$K$2:$K$8001,1))</f>
        <v/>
      </c>
      <c r="J311" s="17" t="str">
        <f aca="false">IF($C311="","",IFERROR(INDEX(⑤減算マスタCSV!$H$2:$H$8001,MATCH($C311,⑤減算マスタCSV!$F$2:$F$8001,0)),1))</f>
        <v/>
      </c>
      <c r="K311" s="17" t="str">
        <f aca="false">IF($C311="","",MAX(1,IFERROR(INDEX(⑥商品照会CSV!$M$2:$M$3001,MATCH($C311,⑥商品照会CSV!$A$2:$A$3001,0)),1)))</f>
        <v/>
      </c>
      <c r="L311" s="40" t="str">
        <f aca="false">IF($C311="","",IFERROR(INDEX(⑥商品照会CSV!$Q$2:$Q$3001,MATCH($C311,⑥商品照会CSV!$A$2:$A$3001,0)),0))</f>
        <v/>
      </c>
      <c r="M311" s="40" t="str">
        <f aca="false">IF($C311="","",N($L311)*N($K311))</f>
        <v/>
      </c>
      <c r="N311" s="17" t="str">
        <f aca="false">IF($C311="","",MAX(1,IFERROR(INDEX(⑥商品照会CSV!$AK$2:$AK$3001,MATCH($C311,⑥商品照会CSV!$A$2:$A$3001,0)),1)))</f>
        <v/>
      </c>
      <c r="O311" s="12" t="str">
        <f aca="false">IF($C311="","",IFERROR(IF(INDEX(⑥商品照会CSV!$AN$2:$AN$3001,MATCH($C311,⑥商品照会CSV!$A$2:$A$3001,0))=1,"バラ",IF(INDEX(⑥商品照会CSV!$AM$2:$AM$3001,MATCH($C311,⑥商品照会CSV!$A$2:$A$3001,0))=1,"中間包装","ケース")),"ケース"))</f>
        <v/>
      </c>
      <c r="P311" s="18"/>
      <c r="Q311" s="14"/>
      <c r="R311" s="17" t="str">
        <f aca="false">IF($C311="","",N($Q311)*N($K311))</f>
        <v/>
      </c>
    </row>
    <row r="312" customFormat="false" ht="15" hidden="false" customHeight="false" outlineLevel="0" collapsed="false">
      <c r="B312" s="12" t="n">
        <v>307</v>
      </c>
      <c r="C312" s="36" t="str">
        <f aca="false">IF(①在庫CSV_発注日!$M308="","",①在庫CSV_発注日!$M308&amp;"")</f>
        <v/>
      </c>
      <c r="D312" s="12" t="str">
        <f aca="false">IF($C312="","",①在庫CSV_発注日!$N308)</f>
        <v/>
      </c>
      <c r="E312" s="12" t="str">
        <f aca="false">IF($C312="","",①在庫CSV_発注日!$H308)</f>
        <v/>
      </c>
      <c r="F312" s="12" t="str">
        <f aca="false">IF($C312="","",①在庫CSV_発注日!$L308)</f>
        <v/>
      </c>
      <c r="G312" s="18"/>
      <c r="H312" s="17" t="str">
        <f aca="false">IF($C312="","",N(①在庫CSV_発注日!$Z308))</f>
        <v/>
      </c>
      <c r="I312" s="37" t="str">
        <f aca="false">IF($C312="","",SUMIFS(⑤減算マスタCSV!$L$2:$L$8001,⑤減算マスタCSV!$F$2:$F$8001,$C312,⑤減算マスタCSV!$K$2:$K$8001,1))</f>
        <v/>
      </c>
      <c r="J312" s="17" t="str">
        <f aca="false">IF($C312="","",IFERROR(INDEX(⑤減算マスタCSV!$H$2:$H$8001,MATCH($C312,⑤減算マスタCSV!$F$2:$F$8001,0)),1))</f>
        <v/>
      </c>
      <c r="K312" s="17" t="str">
        <f aca="false">IF($C312="","",MAX(1,IFERROR(INDEX(⑥商品照会CSV!$M$2:$M$3001,MATCH($C312,⑥商品照会CSV!$A$2:$A$3001,0)),1)))</f>
        <v/>
      </c>
      <c r="L312" s="40" t="str">
        <f aca="false">IF($C312="","",IFERROR(INDEX(⑥商品照会CSV!$Q$2:$Q$3001,MATCH($C312,⑥商品照会CSV!$A$2:$A$3001,0)),0))</f>
        <v/>
      </c>
      <c r="M312" s="40" t="str">
        <f aca="false">IF($C312="","",N($L312)*N($K312))</f>
        <v/>
      </c>
      <c r="N312" s="17" t="str">
        <f aca="false">IF($C312="","",MAX(1,IFERROR(INDEX(⑥商品照会CSV!$AK$2:$AK$3001,MATCH($C312,⑥商品照会CSV!$A$2:$A$3001,0)),1)))</f>
        <v/>
      </c>
      <c r="O312" s="12" t="str">
        <f aca="false">IF($C312="","",IFERROR(IF(INDEX(⑥商品照会CSV!$AN$2:$AN$3001,MATCH($C312,⑥商品照会CSV!$A$2:$A$3001,0))=1,"バラ",IF(INDEX(⑥商品照会CSV!$AM$2:$AM$3001,MATCH($C312,⑥商品照会CSV!$A$2:$A$3001,0))=1,"中間包装","ケース")),"ケース"))</f>
        <v/>
      </c>
      <c r="P312" s="18"/>
      <c r="Q312" s="14"/>
      <c r="R312" s="17" t="str">
        <f aca="false">IF($C312="","",N($Q312)*N($K312))</f>
        <v/>
      </c>
    </row>
    <row r="313" customFormat="false" ht="15" hidden="false" customHeight="false" outlineLevel="0" collapsed="false">
      <c r="B313" s="12" t="n">
        <v>308</v>
      </c>
      <c r="C313" s="36" t="str">
        <f aca="false">IF(①在庫CSV_発注日!$M309="","",①在庫CSV_発注日!$M309&amp;"")</f>
        <v/>
      </c>
      <c r="D313" s="12" t="str">
        <f aca="false">IF($C313="","",①在庫CSV_発注日!$N309)</f>
        <v/>
      </c>
      <c r="E313" s="12" t="str">
        <f aca="false">IF($C313="","",①在庫CSV_発注日!$H309)</f>
        <v/>
      </c>
      <c r="F313" s="12" t="str">
        <f aca="false">IF($C313="","",①在庫CSV_発注日!$L309)</f>
        <v/>
      </c>
      <c r="G313" s="18"/>
      <c r="H313" s="17" t="str">
        <f aca="false">IF($C313="","",N(①在庫CSV_発注日!$Z309))</f>
        <v/>
      </c>
      <c r="I313" s="37" t="str">
        <f aca="false">IF($C313="","",SUMIFS(⑤減算マスタCSV!$L$2:$L$8001,⑤減算マスタCSV!$F$2:$F$8001,$C313,⑤減算マスタCSV!$K$2:$K$8001,1))</f>
        <v/>
      </c>
      <c r="J313" s="17" t="str">
        <f aca="false">IF($C313="","",IFERROR(INDEX(⑤減算マスタCSV!$H$2:$H$8001,MATCH($C313,⑤減算マスタCSV!$F$2:$F$8001,0)),1))</f>
        <v/>
      </c>
      <c r="K313" s="17" t="str">
        <f aca="false">IF($C313="","",MAX(1,IFERROR(INDEX(⑥商品照会CSV!$M$2:$M$3001,MATCH($C313,⑥商品照会CSV!$A$2:$A$3001,0)),1)))</f>
        <v/>
      </c>
      <c r="L313" s="40" t="str">
        <f aca="false">IF($C313="","",IFERROR(INDEX(⑥商品照会CSV!$Q$2:$Q$3001,MATCH($C313,⑥商品照会CSV!$A$2:$A$3001,0)),0))</f>
        <v/>
      </c>
      <c r="M313" s="40" t="str">
        <f aca="false">IF($C313="","",N($L313)*N($K313))</f>
        <v/>
      </c>
      <c r="N313" s="17" t="str">
        <f aca="false">IF($C313="","",MAX(1,IFERROR(INDEX(⑥商品照会CSV!$AK$2:$AK$3001,MATCH($C313,⑥商品照会CSV!$A$2:$A$3001,0)),1)))</f>
        <v/>
      </c>
      <c r="O313" s="12" t="str">
        <f aca="false">IF($C313="","",IFERROR(IF(INDEX(⑥商品照会CSV!$AN$2:$AN$3001,MATCH($C313,⑥商品照会CSV!$A$2:$A$3001,0))=1,"バラ",IF(INDEX(⑥商品照会CSV!$AM$2:$AM$3001,MATCH($C313,⑥商品照会CSV!$A$2:$A$3001,0))=1,"中間包装","ケース")),"ケース"))</f>
        <v/>
      </c>
      <c r="P313" s="18"/>
      <c r="Q313" s="14"/>
      <c r="R313" s="17" t="str">
        <f aca="false">IF($C313="","",N($Q313)*N($K313))</f>
        <v/>
      </c>
    </row>
    <row r="314" customFormat="false" ht="15" hidden="false" customHeight="false" outlineLevel="0" collapsed="false">
      <c r="B314" s="12" t="n">
        <v>309</v>
      </c>
      <c r="C314" s="36" t="str">
        <f aca="false">IF(①在庫CSV_発注日!$M310="","",①在庫CSV_発注日!$M310&amp;"")</f>
        <v/>
      </c>
      <c r="D314" s="12" t="str">
        <f aca="false">IF($C314="","",①在庫CSV_発注日!$N310)</f>
        <v/>
      </c>
      <c r="E314" s="12" t="str">
        <f aca="false">IF($C314="","",①在庫CSV_発注日!$H310)</f>
        <v/>
      </c>
      <c r="F314" s="12" t="str">
        <f aca="false">IF($C314="","",①在庫CSV_発注日!$L310)</f>
        <v/>
      </c>
      <c r="G314" s="18"/>
      <c r="H314" s="17" t="str">
        <f aca="false">IF($C314="","",N(①在庫CSV_発注日!$Z310))</f>
        <v/>
      </c>
      <c r="I314" s="37" t="str">
        <f aca="false">IF($C314="","",SUMIFS(⑤減算マスタCSV!$L$2:$L$8001,⑤減算マスタCSV!$F$2:$F$8001,$C314,⑤減算マスタCSV!$K$2:$K$8001,1))</f>
        <v/>
      </c>
      <c r="J314" s="17" t="str">
        <f aca="false">IF($C314="","",IFERROR(INDEX(⑤減算マスタCSV!$H$2:$H$8001,MATCH($C314,⑤減算マスタCSV!$F$2:$F$8001,0)),1))</f>
        <v/>
      </c>
      <c r="K314" s="17" t="str">
        <f aca="false">IF($C314="","",MAX(1,IFERROR(INDEX(⑥商品照会CSV!$M$2:$M$3001,MATCH($C314,⑥商品照会CSV!$A$2:$A$3001,0)),1)))</f>
        <v/>
      </c>
      <c r="L314" s="40" t="str">
        <f aca="false">IF($C314="","",IFERROR(INDEX(⑥商品照会CSV!$Q$2:$Q$3001,MATCH($C314,⑥商品照会CSV!$A$2:$A$3001,0)),0))</f>
        <v/>
      </c>
      <c r="M314" s="40" t="str">
        <f aca="false">IF($C314="","",N($L314)*N($K314))</f>
        <v/>
      </c>
      <c r="N314" s="17" t="str">
        <f aca="false">IF($C314="","",MAX(1,IFERROR(INDEX(⑥商品照会CSV!$AK$2:$AK$3001,MATCH($C314,⑥商品照会CSV!$A$2:$A$3001,0)),1)))</f>
        <v/>
      </c>
      <c r="O314" s="12" t="str">
        <f aca="false">IF($C314="","",IFERROR(IF(INDEX(⑥商品照会CSV!$AN$2:$AN$3001,MATCH($C314,⑥商品照会CSV!$A$2:$A$3001,0))=1,"バラ",IF(INDEX(⑥商品照会CSV!$AM$2:$AM$3001,MATCH($C314,⑥商品照会CSV!$A$2:$A$3001,0))=1,"中間包装","ケース")),"ケース"))</f>
        <v/>
      </c>
      <c r="P314" s="18"/>
      <c r="Q314" s="14"/>
      <c r="R314" s="17" t="str">
        <f aca="false">IF($C314="","",N($Q314)*N($K314))</f>
        <v/>
      </c>
    </row>
    <row r="315" customFormat="false" ht="15" hidden="false" customHeight="false" outlineLevel="0" collapsed="false">
      <c r="B315" s="12" t="n">
        <v>310</v>
      </c>
      <c r="C315" s="36" t="str">
        <f aca="false">IF(①在庫CSV_発注日!$M311="","",①在庫CSV_発注日!$M311&amp;"")</f>
        <v/>
      </c>
      <c r="D315" s="12" t="str">
        <f aca="false">IF($C315="","",①在庫CSV_発注日!$N311)</f>
        <v/>
      </c>
      <c r="E315" s="12" t="str">
        <f aca="false">IF($C315="","",①在庫CSV_発注日!$H311)</f>
        <v/>
      </c>
      <c r="F315" s="12" t="str">
        <f aca="false">IF($C315="","",①在庫CSV_発注日!$L311)</f>
        <v/>
      </c>
      <c r="G315" s="18"/>
      <c r="H315" s="17" t="str">
        <f aca="false">IF($C315="","",N(①在庫CSV_発注日!$Z311))</f>
        <v/>
      </c>
      <c r="I315" s="37" t="str">
        <f aca="false">IF($C315="","",SUMIFS(⑤減算マスタCSV!$L$2:$L$8001,⑤減算マスタCSV!$F$2:$F$8001,$C315,⑤減算マスタCSV!$K$2:$K$8001,1))</f>
        <v/>
      </c>
      <c r="J315" s="17" t="str">
        <f aca="false">IF($C315="","",IFERROR(INDEX(⑤減算マスタCSV!$H$2:$H$8001,MATCH($C315,⑤減算マスタCSV!$F$2:$F$8001,0)),1))</f>
        <v/>
      </c>
      <c r="K315" s="17" t="str">
        <f aca="false">IF($C315="","",MAX(1,IFERROR(INDEX(⑥商品照会CSV!$M$2:$M$3001,MATCH($C315,⑥商品照会CSV!$A$2:$A$3001,0)),1)))</f>
        <v/>
      </c>
      <c r="L315" s="40" t="str">
        <f aca="false">IF($C315="","",IFERROR(INDEX(⑥商品照会CSV!$Q$2:$Q$3001,MATCH($C315,⑥商品照会CSV!$A$2:$A$3001,0)),0))</f>
        <v/>
      </c>
      <c r="M315" s="40" t="str">
        <f aca="false">IF($C315="","",N($L315)*N($K315))</f>
        <v/>
      </c>
      <c r="N315" s="17" t="str">
        <f aca="false">IF($C315="","",MAX(1,IFERROR(INDEX(⑥商品照会CSV!$AK$2:$AK$3001,MATCH($C315,⑥商品照会CSV!$A$2:$A$3001,0)),1)))</f>
        <v/>
      </c>
      <c r="O315" s="12" t="str">
        <f aca="false">IF($C315="","",IFERROR(IF(INDEX(⑥商品照会CSV!$AN$2:$AN$3001,MATCH($C315,⑥商品照会CSV!$A$2:$A$3001,0))=1,"バラ",IF(INDEX(⑥商品照会CSV!$AM$2:$AM$3001,MATCH($C315,⑥商品照会CSV!$A$2:$A$3001,0))=1,"中間包装","ケース")),"ケース"))</f>
        <v/>
      </c>
      <c r="P315" s="18"/>
      <c r="Q315" s="14"/>
      <c r="R315" s="17" t="str">
        <f aca="false">IF($C315="","",N($Q315)*N($K315))</f>
        <v/>
      </c>
    </row>
    <row r="316" customFormat="false" ht="15" hidden="false" customHeight="false" outlineLevel="0" collapsed="false">
      <c r="B316" s="12" t="n">
        <v>311</v>
      </c>
      <c r="C316" s="36" t="str">
        <f aca="false">IF(①在庫CSV_発注日!$M312="","",①在庫CSV_発注日!$M312&amp;"")</f>
        <v/>
      </c>
      <c r="D316" s="12" t="str">
        <f aca="false">IF($C316="","",①在庫CSV_発注日!$N312)</f>
        <v/>
      </c>
      <c r="E316" s="12" t="str">
        <f aca="false">IF($C316="","",①在庫CSV_発注日!$H312)</f>
        <v/>
      </c>
      <c r="F316" s="12" t="str">
        <f aca="false">IF($C316="","",①在庫CSV_発注日!$L312)</f>
        <v/>
      </c>
      <c r="G316" s="18"/>
      <c r="H316" s="17" t="str">
        <f aca="false">IF($C316="","",N(①在庫CSV_発注日!$Z312))</f>
        <v/>
      </c>
      <c r="I316" s="37" t="str">
        <f aca="false">IF($C316="","",SUMIFS(⑤減算マスタCSV!$L$2:$L$8001,⑤減算マスタCSV!$F$2:$F$8001,$C316,⑤減算マスタCSV!$K$2:$K$8001,1))</f>
        <v/>
      </c>
      <c r="J316" s="17" t="str">
        <f aca="false">IF($C316="","",IFERROR(INDEX(⑤減算マスタCSV!$H$2:$H$8001,MATCH($C316,⑤減算マスタCSV!$F$2:$F$8001,0)),1))</f>
        <v/>
      </c>
      <c r="K316" s="17" t="str">
        <f aca="false">IF($C316="","",MAX(1,IFERROR(INDEX(⑥商品照会CSV!$M$2:$M$3001,MATCH($C316,⑥商品照会CSV!$A$2:$A$3001,0)),1)))</f>
        <v/>
      </c>
      <c r="L316" s="40" t="str">
        <f aca="false">IF($C316="","",IFERROR(INDEX(⑥商品照会CSV!$Q$2:$Q$3001,MATCH($C316,⑥商品照会CSV!$A$2:$A$3001,0)),0))</f>
        <v/>
      </c>
      <c r="M316" s="40" t="str">
        <f aca="false">IF($C316="","",N($L316)*N($K316))</f>
        <v/>
      </c>
      <c r="N316" s="17" t="str">
        <f aca="false">IF($C316="","",MAX(1,IFERROR(INDEX(⑥商品照会CSV!$AK$2:$AK$3001,MATCH($C316,⑥商品照会CSV!$A$2:$A$3001,0)),1)))</f>
        <v/>
      </c>
      <c r="O316" s="12" t="str">
        <f aca="false">IF($C316="","",IFERROR(IF(INDEX(⑥商品照会CSV!$AN$2:$AN$3001,MATCH($C316,⑥商品照会CSV!$A$2:$A$3001,0))=1,"バラ",IF(INDEX(⑥商品照会CSV!$AM$2:$AM$3001,MATCH($C316,⑥商品照会CSV!$A$2:$A$3001,0))=1,"中間包装","ケース")),"ケース"))</f>
        <v/>
      </c>
      <c r="P316" s="18"/>
      <c r="Q316" s="14"/>
      <c r="R316" s="17" t="str">
        <f aca="false">IF($C316="","",N($Q316)*N($K316))</f>
        <v/>
      </c>
    </row>
    <row r="317" customFormat="false" ht="15" hidden="false" customHeight="false" outlineLevel="0" collapsed="false">
      <c r="B317" s="12" t="n">
        <v>312</v>
      </c>
      <c r="C317" s="36" t="str">
        <f aca="false">IF(①在庫CSV_発注日!$M313="","",①在庫CSV_発注日!$M313&amp;"")</f>
        <v/>
      </c>
      <c r="D317" s="12" t="str">
        <f aca="false">IF($C317="","",①在庫CSV_発注日!$N313)</f>
        <v/>
      </c>
      <c r="E317" s="12" t="str">
        <f aca="false">IF($C317="","",①在庫CSV_発注日!$H313)</f>
        <v/>
      </c>
      <c r="F317" s="12" t="str">
        <f aca="false">IF($C317="","",①在庫CSV_発注日!$L313)</f>
        <v/>
      </c>
      <c r="G317" s="18"/>
      <c r="H317" s="17" t="str">
        <f aca="false">IF($C317="","",N(①在庫CSV_発注日!$Z313))</f>
        <v/>
      </c>
      <c r="I317" s="37" t="str">
        <f aca="false">IF($C317="","",SUMIFS(⑤減算マスタCSV!$L$2:$L$8001,⑤減算マスタCSV!$F$2:$F$8001,$C317,⑤減算マスタCSV!$K$2:$K$8001,1))</f>
        <v/>
      </c>
      <c r="J317" s="17" t="str">
        <f aca="false">IF($C317="","",IFERROR(INDEX(⑤減算マスタCSV!$H$2:$H$8001,MATCH($C317,⑤減算マスタCSV!$F$2:$F$8001,0)),1))</f>
        <v/>
      </c>
      <c r="K317" s="17" t="str">
        <f aca="false">IF($C317="","",MAX(1,IFERROR(INDEX(⑥商品照会CSV!$M$2:$M$3001,MATCH($C317,⑥商品照会CSV!$A$2:$A$3001,0)),1)))</f>
        <v/>
      </c>
      <c r="L317" s="40" t="str">
        <f aca="false">IF($C317="","",IFERROR(INDEX(⑥商品照会CSV!$Q$2:$Q$3001,MATCH($C317,⑥商品照会CSV!$A$2:$A$3001,0)),0))</f>
        <v/>
      </c>
      <c r="M317" s="40" t="str">
        <f aca="false">IF($C317="","",N($L317)*N($K317))</f>
        <v/>
      </c>
      <c r="N317" s="17" t="str">
        <f aca="false">IF($C317="","",MAX(1,IFERROR(INDEX(⑥商品照会CSV!$AK$2:$AK$3001,MATCH($C317,⑥商品照会CSV!$A$2:$A$3001,0)),1)))</f>
        <v/>
      </c>
      <c r="O317" s="12" t="str">
        <f aca="false">IF($C317="","",IFERROR(IF(INDEX(⑥商品照会CSV!$AN$2:$AN$3001,MATCH($C317,⑥商品照会CSV!$A$2:$A$3001,0))=1,"バラ",IF(INDEX(⑥商品照会CSV!$AM$2:$AM$3001,MATCH($C317,⑥商品照会CSV!$A$2:$A$3001,0))=1,"中間包装","ケース")),"ケース"))</f>
        <v/>
      </c>
      <c r="P317" s="18"/>
      <c r="Q317" s="14"/>
      <c r="R317" s="17" t="str">
        <f aca="false">IF($C317="","",N($Q317)*N($K317))</f>
        <v/>
      </c>
    </row>
    <row r="318" customFormat="false" ht="15" hidden="false" customHeight="false" outlineLevel="0" collapsed="false">
      <c r="B318" s="12" t="n">
        <v>313</v>
      </c>
      <c r="C318" s="36" t="str">
        <f aca="false">IF(①在庫CSV_発注日!$M314="","",①在庫CSV_発注日!$M314&amp;"")</f>
        <v/>
      </c>
      <c r="D318" s="12" t="str">
        <f aca="false">IF($C318="","",①在庫CSV_発注日!$N314)</f>
        <v/>
      </c>
      <c r="E318" s="12" t="str">
        <f aca="false">IF($C318="","",①在庫CSV_発注日!$H314)</f>
        <v/>
      </c>
      <c r="F318" s="12" t="str">
        <f aca="false">IF($C318="","",①在庫CSV_発注日!$L314)</f>
        <v/>
      </c>
      <c r="G318" s="18"/>
      <c r="H318" s="17" t="str">
        <f aca="false">IF($C318="","",N(①在庫CSV_発注日!$Z314))</f>
        <v/>
      </c>
      <c r="I318" s="37" t="str">
        <f aca="false">IF($C318="","",SUMIFS(⑤減算マスタCSV!$L$2:$L$8001,⑤減算マスタCSV!$F$2:$F$8001,$C318,⑤減算マスタCSV!$K$2:$K$8001,1))</f>
        <v/>
      </c>
      <c r="J318" s="17" t="str">
        <f aca="false">IF($C318="","",IFERROR(INDEX(⑤減算マスタCSV!$H$2:$H$8001,MATCH($C318,⑤減算マスタCSV!$F$2:$F$8001,0)),1))</f>
        <v/>
      </c>
      <c r="K318" s="17" t="str">
        <f aca="false">IF($C318="","",MAX(1,IFERROR(INDEX(⑥商品照会CSV!$M$2:$M$3001,MATCH($C318,⑥商品照会CSV!$A$2:$A$3001,0)),1)))</f>
        <v/>
      </c>
      <c r="L318" s="40" t="str">
        <f aca="false">IF($C318="","",IFERROR(INDEX(⑥商品照会CSV!$Q$2:$Q$3001,MATCH($C318,⑥商品照会CSV!$A$2:$A$3001,0)),0))</f>
        <v/>
      </c>
      <c r="M318" s="40" t="str">
        <f aca="false">IF($C318="","",N($L318)*N($K318))</f>
        <v/>
      </c>
      <c r="N318" s="17" t="str">
        <f aca="false">IF($C318="","",MAX(1,IFERROR(INDEX(⑥商品照会CSV!$AK$2:$AK$3001,MATCH($C318,⑥商品照会CSV!$A$2:$A$3001,0)),1)))</f>
        <v/>
      </c>
      <c r="O318" s="12" t="str">
        <f aca="false">IF($C318="","",IFERROR(IF(INDEX(⑥商品照会CSV!$AN$2:$AN$3001,MATCH($C318,⑥商品照会CSV!$A$2:$A$3001,0))=1,"バラ",IF(INDEX(⑥商品照会CSV!$AM$2:$AM$3001,MATCH($C318,⑥商品照会CSV!$A$2:$A$3001,0))=1,"中間包装","ケース")),"ケース"))</f>
        <v/>
      </c>
      <c r="P318" s="18"/>
      <c r="Q318" s="14"/>
      <c r="R318" s="17" t="str">
        <f aca="false">IF($C318="","",N($Q318)*N($K318))</f>
        <v/>
      </c>
    </row>
    <row r="319" customFormat="false" ht="15" hidden="false" customHeight="false" outlineLevel="0" collapsed="false">
      <c r="B319" s="12" t="n">
        <v>314</v>
      </c>
      <c r="C319" s="36" t="str">
        <f aca="false">IF(①在庫CSV_発注日!$M315="","",①在庫CSV_発注日!$M315&amp;"")</f>
        <v/>
      </c>
      <c r="D319" s="12" t="str">
        <f aca="false">IF($C319="","",①在庫CSV_発注日!$N315)</f>
        <v/>
      </c>
      <c r="E319" s="12" t="str">
        <f aca="false">IF($C319="","",①在庫CSV_発注日!$H315)</f>
        <v/>
      </c>
      <c r="F319" s="12" t="str">
        <f aca="false">IF($C319="","",①在庫CSV_発注日!$L315)</f>
        <v/>
      </c>
      <c r="G319" s="18"/>
      <c r="H319" s="17" t="str">
        <f aca="false">IF($C319="","",N(①在庫CSV_発注日!$Z315))</f>
        <v/>
      </c>
      <c r="I319" s="37" t="str">
        <f aca="false">IF($C319="","",SUMIFS(⑤減算マスタCSV!$L$2:$L$8001,⑤減算マスタCSV!$F$2:$F$8001,$C319,⑤減算マスタCSV!$K$2:$K$8001,1))</f>
        <v/>
      </c>
      <c r="J319" s="17" t="str">
        <f aca="false">IF($C319="","",IFERROR(INDEX(⑤減算マスタCSV!$H$2:$H$8001,MATCH($C319,⑤減算マスタCSV!$F$2:$F$8001,0)),1))</f>
        <v/>
      </c>
      <c r="K319" s="17" t="str">
        <f aca="false">IF($C319="","",MAX(1,IFERROR(INDEX(⑥商品照会CSV!$M$2:$M$3001,MATCH($C319,⑥商品照会CSV!$A$2:$A$3001,0)),1)))</f>
        <v/>
      </c>
      <c r="L319" s="40" t="str">
        <f aca="false">IF($C319="","",IFERROR(INDEX(⑥商品照会CSV!$Q$2:$Q$3001,MATCH($C319,⑥商品照会CSV!$A$2:$A$3001,0)),0))</f>
        <v/>
      </c>
      <c r="M319" s="40" t="str">
        <f aca="false">IF($C319="","",N($L319)*N($K319))</f>
        <v/>
      </c>
      <c r="N319" s="17" t="str">
        <f aca="false">IF($C319="","",MAX(1,IFERROR(INDEX(⑥商品照会CSV!$AK$2:$AK$3001,MATCH($C319,⑥商品照会CSV!$A$2:$A$3001,0)),1)))</f>
        <v/>
      </c>
      <c r="O319" s="12" t="str">
        <f aca="false">IF($C319="","",IFERROR(IF(INDEX(⑥商品照会CSV!$AN$2:$AN$3001,MATCH($C319,⑥商品照会CSV!$A$2:$A$3001,0))=1,"バラ",IF(INDEX(⑥商品照会CSV!$AM$2:$AM$3001,MATCH($C319,⑥商品照会CSV!$A$2:$A$3001,0))=1,"中間包装","ケース")),"ケース"))</f>
        <v/>
      </c>
      <c r="P319" s="18"/>
      <c r="Q319" s="14"/>
      <c r="R319" s="17" t="str">
        <f aca="false">IF($C319="","",N($Q319)*N($K319))</f>
        <v/>
      </c>
    </row>
    <row r="320" customFormat="false" ht="15" hidden="false" customHeight="false" outlineLevel="0" collapsed="false">
      <c r="B320" s="12" t="n">
        <v>315</v>
      </c>
      <c r="C320" s="36" t="str">
        <f aca="false">IF(①在庫CSV_発注日!$M316="","",①在庫CSV_発注日!$M316&amp;"")</f>
        <v/>
      </c>
      <c r="D320" s="12" t="str">
        <f aca="false">IF($C320="","",①在庫CSV_発注日!$N316)</f>
        <v/>
      </c>
      <c r="E320" s="12" t="str">
        <f aca="false">IF($C320="","",①在庫CSV_発注日!$H316)</f>
        <v/>
      </c>
      <c r="F320" s="12" t="str">
        <f aca="false">IF($C320="","",①在庫CSV_発注日!$L316)</f>
        <v/>
      </c>
      <c r="G320" s="18"/>
      <c r="H320" s="17" t="str">
        <f aca="false">IF($C320="","",N(①在庫CSV_発注日!$Z316))</f>
        <v/>
      </c>
      <c r="I320" s="37" t="str">
        <f aca="false">IF($C320="","",SUMIFS(⑤減算マスタCSV!$L$2:$L$8001,⑤減算マスタCSV!$F$2:$F$8001,$C320,⑤減算マスタCSV!$K$2:$K$8001,1))</f>
        <v/>
      </c>
      <c r="J320" s="17" t="str">
        <f aca="false">IF($C320="","",IFERROR(INDEX(⑤減算マスタCSV!$H$2:$H$8001,MATCH($C320,⑤減算マスタCSV!$F$2:$F$8001,0)),1))</f>
        <v/>
      </c>
      <c r="K320" s="17" t="str">
        <f aca="false">IF($C320="","",MAX(1,IFERROR(INDEX(⑥商品照会CSV!$M$2:$M$3001,MATCH($C320,⑥商品照会CSV!$A$2:$A$3001,0)),1)))</f>
        <v/>
      </c>
      <c r="L320" s="40" t="str">
        <f aca="false">IF($C320="","",IFERROR(INDEX(⑥商品照会CSV!$Q$2:$Q$3001,MATCH($C320,⑥商品照会CSV!$A$2:$A$3001,0)),0))</f>
        <v/>
      </c>
      <c r="M320" s="40" t="str">
        <f aca="false">IF($C320="","",N($L320)*N($K320))</f>
        <v/>
      </c>
      <c r="N320" s="17" t="str">
        <f aca="false">IF($C320="","",MAX(1,IFERROR(INDEX(⑥商品照会CSV!$AK$2:$AK$3001,MATCH($C320,⑥商品照会CSV!$A$2:$A$3001,0)),1)))</f>
        <v/>
      </c>
      <c r="O320" s="12" t="str">
        <f aca="false">IF($C320="","",IFERROR(IF(INDEX(⑥商品照会CSV!$AN$2:$AN$3001,MATCH($C320,⑥商品照会CSV!$A$2:$A$3001,0))=1,"バラ",IF(INDEX(⑥商品照会CSV!$AM$2:$AM$3001,MATCH($C320,⑥商品照会CSV!$A$2:$A$3001,0))=1,"中間包装","ケース")),"ケース"))</f>
        <v/>
      </c>
      <c r="P320" s="18"/>
      <c r="Q320" s="14"/>
      <c r="R320" s="17" t="str">
        <f aca="false">IF($C320="","",N($Q320)*N($K320))</f>
        <v/>
      </c>
    </row>
    <row r="321" customFormat="false" ht="15" hidden="false" customHeight="false" outlineLevel="0" collapsed="false">
      <c r="B321" s="12" t="n">
        <v>316</v>
      </c>
      <c r="C321" s="36" t="str">
        <f aca="false">IF(①在庫CSV_発注日!$M317="","",①在庫CSV_発注日!$M317&amp;"")</f>
        <v/>
      </c>
      <c r="D321" s="12" t="str">
        <f aca="false">IF($C321="","",①在庫CSV_発注日!$N317)</f>
        <v/>
      </c>
      <c r="E321" s="12" t="str">
        <f aca="false">IF($C321="","",①在庫CSV_発注日!$H317)</f>
        <v/>
      </c>
      <c r="F321" s="12" t="str">
        <f aca="false">IF($C321="","",①在庫CSV_発注日!$L317)</f>
        <v/>
      </c>
      <c r="G321" s="18"/>
      <c r="H321" s="17" t="str">
        <f aca="false">IF($C321="","",N(①在庫CSV_発注日!$Z317))</f>
        <v/>
      </c>
      <c r="I321" s="37" t="str">
        <f aca="false">IF($C321="","",SUMIFS(⑤減算マスタCSV!$L$2:$L$8001,⑤減算マスタCSV!$F$2:$F$8001,$C321,⑤減算マスタCSV!$K$2:$K$8001,1))</f>
        <v/>
      </c>
      <c r="J321" s="17" t="str">
        <f aca="false">IF($C321="","",IFERROR(INDEX(⑤減算マスタCSV!$H$2:$H$8001,MATCH($C321,⑤減算マスタCSV!$F$2:$F$8001,0)),1))</f>
        <v/>
      </c>
      <c r="K321" s="17" t="str">
        <f aca="false">IF($C321="","",MAX(1,IFERROR(INDEX(⑥商品照会CSV!$M$2:$M$3001,MATCH($C321,⑥商品照会CSV!$A$2:$A$3001,0)),1)))</f>
        <v/>
      </c>
      <c r="L321" s="40" t="str">
        <f aca="false">IF($C321="","",IFERROR(INDEX(⑥商品照会CSV!$Q$2:$Q$3001,MATCH($C321,⑥商品照会CSV!$A$2:$A$3001,0)),0))</f>
        <v/>
      </c>
      <c r="M321" s="40" t="str">
        <f aca="false">IF($C321="","",N($L321)*N($K321))</f>
        <v/>
      </c>
      <c r="N321" s="17" t="str">
        <f aca="false">IF($C321="","",MAX(1,IFERROR(INDEX(⑥商品照会CSV!$AK$2:$AK$3001,MATCH($C321,⑥商品照会CSV!$A$2:$A$3001,0)),1)))</f>
        <v/>
      </c>
      <c r="O321" s="12" t="str">
        <f aca="false">IF($C321="","",IFERROR(IF(INDEX(⑥商品照会CSV!$AN$2:$AN$3001,MATCH($C321,⑥商品照会CSV!$A$2:$A$3001,0))=1,"バラ",IF(INDEX(⑥商品照会CSV!$AM$2:$AM$3001,MATCH($C321,⑥商品照会CSV!$A$2:$A$3001,0))=1,"中間包装","ケース")),"ケース"))</f>
        <v/>
      </c>
      <c r="P321" s="18"/>
      <c r="Q321" s="14"/>
      <c r="R321" s="17" t="str">
        <f aca="false">IF($C321="","",N($Q321)*N($K321))</f>
        <v/>
      </c>
    </row>
    <row r="322" customFormat="false" ht="15" hidden="false" customHeight="false" outlineLevel="0" collapsed="false">
      <c r="B322" s="12" t="n">
        <v>317</v>
      </c>
      <c r="C322" s="36" t="str">
        <f aca="false">IF(①在庫CSV_発注日!$M318="","",①在庫CSV_発注日!$M318&amp;"")</f>
        <v/>
      </c>
      <c r="D322" s="12" t="str">
        <f aca="false">IF($C322="","",①在庫CSV_発注日!$N318)</f>
        <v/>
      </c>
      <c r="E322" s="12" t="str">
        <f aca="false">IF($C322="","",①在庫CSV_発注日!$H318)</f>
        <v/>
      </c>
      <c r="F322" s="12" t="str">
        <f aca="false">IF($C322="","",①在庫CSV_発注日!$L318)</f>
        <v/>
      </c>
      <c r="G322" s="18"/>
      <c r="H322" s="17" t="str">
        <f aca="false">IF($C322="","",N(①在庫CSV_発注日!$Z318))</f>
        <v/>
      </c>
      <c r="I322" s="37" t="str">
        <f aca="false">IF($C322="","",SUMIFS(⑤減算マスタCSV!$L$2:$L$8001,⑤減算マスタCSV!$F$2:$F$8001,$C322,⑤減算マスタCSV!$K$2:$K$8001,1))</f>
        <v/>
      </c>
      <c r="J322" s="17" t="str">
        <f aca="false">IF($C322="","",IFERROR(INDEX(⑤減算マスタCSV!$H$2:$H$8001,MATCH($C322,⑤減算マスタCSV!$F$2:$F$8001,0)),1))</f>
        <v/>
      </c>
      <c r="K322" s="17" t="str">
        <f aca="false">IF($C322="","",MAX(1,IFERROR(INDEX(⑥商品照会CSV!$M$2:$M$3001,MATCH($C322,⑥商品照会CSV!$A$2:$A$3001,0)),1)))</f>
        <v/>
      </c>
      <c r="L322" s="40" t="str">
        <f aca="false">IF($C322="","",IFERROR(INDEX(⑥商品照会CSV!$Q$2:$Q$3001,MATCH($C322,⑥商品照会CSV!$A$2:$A$3001,0)),0))</f>
        <v/>
      </c>
      <c r="M322" s="40" t="str">
        <f aca="false">IF($C322="","",N($L322)*N($K322))</f>
        <v/>
      </c>
      <c r="N322" s="17" t="str">
        <f aca="false">IF($C322="","",MAX(1,IFERROR(INDEX(⑥商品照会CSV!$AK$2:$AK$3001,MATCH($C322,⑥商品照会CSV!$A$2:$A$3001,0)),1)))</f>
        <v/>
      </c>
      <c r="O322" s="12" t="str">
        <f aca="false">IF($C322="","",IFERROR(IF(INDEX(⑥商品照会CSV!$AN$2:$AN$3001,MATCH($C322,⑥商品照会CSV!$A$2:$A$3001,0))=1,"バラ",IF(INDEX(⑥商品照会CSV!$AM$2:$AM$3001,MATCH($C322,⑥商品照会CSV!$A$2:$A$3001,0))=1,"中間包装","ケース")),"ケース"))</f>
        <v/>
      </c>
      <c r="P322" s="18"/>
      <c r="Q322" s="14"/>
      <c r="R322" s="17" t="str">
        <f aca="false">IF($C322="","",N($Q322)*N($K322))</f>
        <v/>
      </c>
    </row>
    <row r="323" customFormat="false" ht="15" hidden="false" customHeight="false" outlineLevel="0" collapsed="false">
      <c r="B323" s="12" t="n">
        <v>318</v>
      </c>
      <c r="C323" s="36" t="str">
        <f aca="false">IF(①在庫CSV_発注日!$M319="","",①在庫CSV_発注日!$M319&amp;"")</f>
        <v/>
      </c>
      <c r="D323" s="12" t="str">
        <f aca="false">IF($C323="","",①在庫CSV_発注日!$N319)</f>
        <v/>
      </c>
      <c r="E323" s="12" t="str">
        <f aca="false">IF($C323="","",①在庫CSV_発注日!$H319)</f>
        <v/>
      </c>
      <c r="F323" s="12" t="str">
        <f aca="false">IF($C323="","",①在庫CSV_発注日!$L319)</f>
        <v/>
      </c>
      <c r="G323" s="18"/>
      <c r="H323" s="17" t="str">
        <f aca="false">IF($C323="","",N(①在庫CSV_発注日!$Z319))</f>
        <v/>
      </c>
      <c r="I323" s="37" t="str">
        <f aca="false">IF($C323="","",SUMIFS(⑤減算マスタCSV!$L$2:$L$8001,⑤減算マスタCSV!$F$2:$F$8001,$C323,⑤減算マスタCSV!$K$2:$K$8001,1))</f>
        <v/>
      </c>
      <c r="J323" s="17" t="str">
        <f aca="false">IF($C323="","",IFERROR(INDEX(⑤減算マスタCSV!$H$2:$H$8001,MATCH($C323,⑤減算マスタCSV!$F$2:$F$8001,0)),1))</f>
        <v/>
      </c>
      <c r="K323" s="17" t="str">
        <f aca="false">IF($C323="","",MAX(1,IFERROR(INDEX(⑥商品照会CSV!$M$2:$M$3001,MATCH($C323,⑥商品照会CSV!$A$2:$A$3001,0)),1)))</f>
        <v/>
      </c>
      <c r="L323" s="40" t="str">
        <f aca="false">IF($C323="","",IFERROR(INDEX(⑥商品照会CSV!$Q$2:$Q$3001,MATCH($C323,⑥商品照会CSV!$A$2:$A$3001,0)),0))</f>
        <v/>
      </c>
      <c r="M323" s="40" t="str">
        <f aca="false">IF($C323="","",N($L323)*N($K323))</f>
        <v/>
      </c>
      <c r="N323" s="17" t="str">
        <f aca="false">IF($C323="","",MAX(1,IFERROR(INDEX(⑥商品照会CSV!$AK$2:$AK$3001,MATCH($C323,⑥商品照会CSV!$A$2:$A$3001,0)),1)))</f>
        <v/>
      </c>
      <c r="O323" s="12" t="str">
        <f aca="false">IF($C323="","",IFERROR(IF(INDEX(⑥商品照会CSV!$AN$2:$AN$3001,MATCH($C323,⑥商品照会CSV!$A$2:$A$3001,0))=1,"バラ",IF(INDEX(⑥商品照会CSV!$AM$2:$AM$3001,MATCH($C323,⑥商品照会CSV!$A$2:$A$3001,0))=1,"中間包装","ケース")),"ケース"))</f>
        <v/>
      </c>
      <c r="P323" s="18"/>
      <c r="Q323" s="14"/>
      <c r="R323" s="17" t="str">
        <f aca="false">IF($C323="","",N($Q323)*N($K323))</f>
        <v/>
      </c>
    </row>
    <row r="324" customFormat="false" ht="15" hidden="false" customHeight="false" outlineLevel="0" collapsed="false">
      <c r="B324" s="12" t="n">
        <v>319</v>
      </c>
      <c r="C324" s="36" t="str">
        <f aca="false">IF(①在庫CSV_発注日!$M320="","",①在庫CSV_発注日!$M320&amp;"")</f>
        <v/>
      </c>
      <c r="D324" s="12" t="str">
        <f aca="false">IF($C324="","",①在庫CSV_発注日!$N320)</f>
        <v/>
      </c>
      <c r="E324" s="12" t="str">
        <f aca="false">IF($C324="","",①在庫CSV_発注日!$H320)</f>
        <v/>
      </c>
      <c r="F324" s="12" t="str">
        <f aca="false">IF($C324="","",①在庫CSV_発注日!$L320)</f>
        <v/>
      </c>
      <c r="G324" s="18"/>
      <c r="H324" s="17" t="str">
        <f aca="false">IF($C324="","",N(①在庫CSV_発注日!$Z320))</f>
        <v/>
      </c>
      <c r="I324" s="37" t="str">
        <f aca="false">IF($C324="","",SUMIFS(⑤減算マスタCSV!$L$2:$L$8001,⑤減算マスタCSV!$F$2:$F$8001,$C324,⑤減算マスタCSV!$K$2:$K$8001,1))</f>
        <v/>
      </c>
      <c r="J324" s="17" t="str">
        <f aca="false">IF($C324="","",IFERROR(INDEX(⑤減算マスタCSV!$H$2:$H$8001,MATCH($C324,⑤減算マスタCSV!$F$2:$F$8001,0)),1))</f>
        <v/>
      </c>
      <c r="K324" s="17" t="str">
        <f aca="false">IF($C324="","",MAX(1,IFERROR(INDEX(⑥商品照会CSV!$M$2:$M$3001,MATCH($C324,⑥商品照会CSV!$A$2:$A$3001,0)),1)))</f>
        <v/>
      </c>
      <c r="L324" s="40" t="str">
        <f aca="false">IF($C324="","",IFERROR(INDEX(⑥商品照会CSV!$Q$2:$Q$3001,MATCH($C324,⑥商品照会CSV!$A$2:$A$3001,0)),0))</f>
        <v/>
      </c>
      <c r="M324" s="40" t="str">
        <f aca="false">IF($C324="","",N($L324)*N($K324))</f>
        <v/>
      </c>
      <c r="N324" s="17" t="str">
        <f aca="false">IF($C324="","",MAX(1,IFERROR(INDEX(⑥商品照会CSV!$AK$2:$AK$3001,MATCH($C324,⑥商品照会CSV!$A$2:$A$3001,0)),1)))</f>
        <v/>
      </c>
      <c r="O324" s="12" t="str">
        <f aca="false">IF($C324="","",IFERROR(IF(INDEX(⑥商品照会CSV!$AN$2:$AN$3001,MATCH($C324,⑥商品照会CSV!$A$2:$A$3001,0))=1,"バラ",IF(INDEX(⑥商品照会CSV!$AM$2:$AM$3001,MATCH($C324,⑥商品照会CSV!$A$2:$A$3001,0))=1,"中間包装","ケース")),"ケース"))</f>
        <v/>
      </c>
      <c r="P324" s="18"/>
      <c r="Q324" s="14"/>
      <c r="R324" s="17" t="str">
        <f aca="false">IF($C324="","",N($Q324)*N($K324))</f>
        <v/>
      </c>
    </row>
    <row r="325" customFormat="false" ht="15" hidden="false" customHeight="false" outlineLevel="0" collapsed="false">
      <c r="B325" s="12" t="n">
        <v>320</v>
      </c>
      <c r="C325" s="36" t="str">
        <f aca="false">IF(①在庫CSV_発注日!$M321="","",①在庫CSV_発注日!$M321&amp;"")</f>
        <v/>
      </c>
      <c r="D325" s="12" t="str">
        <f aca="false">IF($C325="","",①在庫CSV_発注日!$N321)</f>
        <v/>
      </c>
      <c r="E325" s="12" t="str">
        <f aca="false">IF($C325="","",①在庫CSV_発注日!$H321)</f>
        <v/>
      </c>
      <c r="F325" s="12" t="str">
        <f aca="false">IF($C325="","",①在庫CSV_発注日!$L321)</f>
        <v/>
      </c>
      <c r="G325" s="18"/>
      <c r="H325" s="17" t="str">
        <f aca="false">IF($C325="","",N(①在庫CSV_発注日!$Z321))</f>
        <v/>
      </c>
      <c r="I325" s="37" t="str">
        <f aca="false">IF($C325="","",SUMIFS(⑤減算マスタCSV!$L$2:$L$8001,⑤減算マスタCSV!$F$2:$F$8001,$C325,⑤減算マスタCSV!$K$2:$K$8001,1))</f>
        <v/>
      </c>
      <c r="J325" s="17" t="str">
        <f aca="false">IF($C325="","",IFERROR(INDEX(⑤減算マスタCSV!$H$2:$H$8001,MATCH($C325,⑤減算マスタCSV!$F$2:$F$8001,0)),1))</f>
        <v/>
      </c>
      <c r="K325" s="17" t="str">
        <f aca="false">IF($C325="","",MAX(1,IFERROR(INDEX(⑥商品照会CSV!$M$2:$M$3001,MATCH($C325,⑥商品照会CSV!$A$2:$A$3001,0)),1)))</f>
        <v/>
      </c>
      <c r="L325" s="40" t="str">
        <f aca="false">IF($C325="","",IFERROR(INDEX(⑥商品照会CSV!$Q$2:$Q$3001,MATCH($C325,⑥商品照会CSV!$A$2:$A$3001,0)),0))</f>
        <v/>
      </c>
      <c r="M325" s="40" t="str">
        <f aca="false">IF($C325="","",N($L325)*N($K325))</f>
        <v/>
      </c>
      <c r="N325" s="17" t="str">
        <f aca="false">IF($C325="","",MAX(1,IFERROR(INDEX(⑥商品照会CSV!$AK$2:$AK$3001,MATCH($C325,⑥商品照会CSV!$A$2:$A$3001,0)),1)))</f>
        <v/>
      </c>
      <c r="O325" s="12" t="str">
        <f aca="false">IF($C325="","",IFERROR(IF(INDEX(⑥商品照会CSV!$AN$2:$AN$3001,MATCH($C325,⑥商品照会CSV!$A$2:$A$3001,0))=1,"バラ",IF(INDEX(⑥商品照会CSV!$AM$2:$AM$3001,MATCH($C325,⑥商品照会CSV!$A$2:$A$3001,0))=1,"中間包装","ケース")),"ケース"))</f>
        <v/>
      </c>
      <c r="P325" s="18"/>
      <c r="Q325" s="14"/>
      <c r="R325" s="17" t="str">
        <f aca="false">IF($C325="","",N($Q325)*N($K325))</f>
        <v/>
      </c>
    </row>
    <row r="326" customFormat="false" ht="15" hidden="false" customHeight="false" outlineLevel="0" collapsed="false">
      <c r="B326" s="12" t="n">
        <v>321</v>
      </c>
      <c r="C326" s="36" t="str">
        <f aca="false">IF(①在庫CSV_発注日!$M322="","",①在庫CSV_発注日!$M322&amp;"")</f>
        <v/>
      </c>
      <c r="D326" s="12" t="str">
        <f aca="false">IF($C326="","",①在庫CSV_発注日!$N322)</f>
        <v/>
      </c>
      <c r="E326" s="12" t="str">
        <f aca="false">IF($C326="","",①在庫CSV_発注日!$H322)</f>
        <v/>
      </c>
      <c r="F326" s="12" t="str">
        <f aca="false">IF($C326="","",①在庫CSV_発注日!$L322)</f>
        <v/>
      </c>
      <c r="G326" s="18"/>
      <c r="H326" s="17" t="str">
        <f aca="false">IF($C326="","",N(①在庫CSV_発注日!$Z322))</f>
        <v/>
      </c>
      <c r="I326" s="37" t="str">
        <f aca="false">IF($C326="","",SUMIFS(⑤減算マスタCSV!$L$2:$L$8001,⑤減算マスタCSV!$F$2:$F$8001,$C326,⑤減算マスタCSV!$K$2:$K$8001,1))</f>
        <v/>
      </c>
      <c r="J326" s="17" t="str">
        <f aca="false">IF($C326="","",IFERROR(INDEX(⑤減算マスタCSV!$H$2:$H$8001,MATCH($C326,⑤減算マスタCSV!$F$2:$F$8001,0)),1))</f>
        <v/>
      </c>
      <c r="K326" s="17" t="str">
        <f aca="false">IF($C326="","",MAX(1,IFERROR(INDEX(⑥商品照会CSV!$M$2:$M$3001,MATCH($C326,⑥商品照会CSV!$A$2:$A$3001,0)),1)))</f>
        <v/>
      </c>
      <c r="L326" s="40" t="str">
        <f aca="false">IF($C326="","",IFERROR(INDEX(⑥商品照会CSV!$Q$2:$Q$3001,MATCH($C326,⑥商品照会CSV!$A$2:$A$3001,0)),0))</f>
        <v/>
      </c>
      <c r="M326" s="40" t="str">
        <f aca="false">IF($C326="","",N($L326)*N($K326))</f>
        <v/>
      </c>
      <c r="N326" s="17" t="str">
        <f aca="false">IF($C326="","",MAX(1,IFERROR(INDEX(⑥商品照会CSV!$AK$2:$AK$3001,MATCH($C326,⑥商品照会CSV!$A$2:$A$3001,0)),1)))</f>
        <v/>
      </c>
      <c r="O326" s="12" t="str">
        <f aca="false">IF($C326="","",IFERROR(IF(INDEX(⑥商品照会CSV!$AN$2:$AN$3001,MATCH($C326,⑥商品照会CSV!$A$2:$A$3001,0))=1,"バラ",IF(INDEX(⑥商品照会CSV!$AM$2:$AM$3001,MATCH($C326,⑥商品照会CSV!$A$2:$A$3001,0))=1,"中間包装","ケース")),"ケース"))</f>
        <v/>
      </c>
      <c r="P326" s="18"/>
      <c r="Q326" s="14"/>
      <c r="R326" s="17" t="str">
        <f aca="false">IF($C326="","",N($Q326)*N($K326))</f>
        <v/>
      </c>
    </row>
    <row r="327" customFormat="false" ht="15" hidden="false" customHeight="false" outlineLevel="0" collapsed="false">
      <c r="B327" s="12" t="n">
        <v>322</v>
      </c>
      <c r="C327" s="36" t="str">
        <f aca="false">IF(①在庫CSV_発注日!$M323="","",①在庫CSV_発注日!$M323&amp;"")</f>
        <v/>
      </c>
      <c r="D327" s="12" t="str">
        <f aca="false">IF($C327="","",①在庫CSV_発注日!$N323)</f>
        <v/>
      </c>
      <c r="E327" s="12" t="str">
        <f aca="false">IF($C327="","",①在庫CSV_発注日!$H323)</f>
        <v/>
      </c>
      <c r="F327" s="12" t="str">
        <f aca="false">IF($C327="","",①在庫CSV_発注日!$L323)</f>
        <v/>
      </c>
      <c r="G327" s="18"/>
      <c r="H327" s="17" t="str">
        <f aca="false">IF($C327="","",N(①在庫CSV_発注日!$Z323))</f>
        <v/>
      </c>
      <c r="I327" s="37" t="str">
        <f aca="false">IF($C327="","",SUMIFS(⑤減算マスタCSV!$L$2:$L$8001,⑤減算マスタCSV!$F$2:$F$8001,$C327,⑤減算マスタCSV!$K$2:$K$8001,1))</f>
        <v/>
      </c>
      <c r="J327" s="17" t="str">
        <f aca="false">IF($C327="","",IFERROR(INDEX(⑤減算マスタCSV!$H$2:$H$8001,MATCH($C327,⑤減算マスタCSV!$F$2:$F$8001,0)),1))</f>
        <v/>
      </c>
      <c r="K327" s="17" t="str">
        <f aca="false">IF($C327="","",MAX(1,IFERROR(INDEX(⑥商品照会CSV!$M$2:$M$3001,MATCH($C327,⑥商品照会CSV!$A$2:$A$3001,0)),1)))</f>
        <v/>
      </c>
      <c r="L327" s="40" t="str">
        <f aca="false">IF($C327="","",IFERROR(INDEX(⑥商品照会CSV!$Q$2:$Q$3001,MATCH($C327,⑥商品照会CSV!$A$2:$A$3001,0)),0))</f>
        <v/>
      </c>
      <c r="M327" s="40" t="str">
        <f aca="false">IF($C327="","",N($L327)*N($K327))</f>
        <v/>
      </c>
      <c r="N327" s="17" t="str">
        <f aca="false">IF($C327="","",MAX(1,IFERROR(INDEX(⑥商品照会CSV!$AK$2:$AK$3001,MATCH($C327,⑥商品照会CSV!$A$2:$A$3001,0)),1)))</f>
        <v/>
      </c>
      <c r="O327" s="12" t="str">
        <f aca="false">IF($C327="","",IFERROR(IF(INDEX(⑥商品照会CSV!$AN$2:$AN$3001,MATCH($C327,⑥商品照会CSV!$A$2:$A$3001,0))=1,"バラ",IF(INDEX(⑥商品照会CSV!$AM$2:$AM$3001,MATCH($C327,⑥商品照会CSV!$A$2:$A$3001,0))=1,"中間包装","ケース")),"ケース"))</f>
        <v/>
      </c>
      <c r="P327" s="18"/>
      <c r="Q327" s="14"/>
      <c r="R327" s="17" t="str">
        <f aca="false">IF($C327="","",N($Q327)*N($K327))</f>
        <v/>
      </c>
    </row>
    <row r="328" customFormat="false" ht="15" hidden="false" customHeight="false" outlineLevel="0" collapsed="false">
      <c r="B328" s="12" t="n">
        <v>323</v>
      </c>
      <c r="C328" s="36" t="str">
        <f aca="false">IF(①在庫CSV_発注日!$M324="","",①在庫CSV_発注日!$M324&amp;"")</f>
        <v/>
      </c>
      <c r="D328" s="12" t="str">
        <f aca="false">IF($C328="","",①在庫CSV_発注日!$N324)</f>
        <v/>
      </c>
      <c r="E328" s="12" t="str">
        <f aca="false">IF($C328="","",①在庫CSV_発注日!$H324)</f>
        <v/>
      </c>
      <c r="F328" s="12" t="str">
        <f aca="false">IF($C328="","",①在庫CSV_発注日!$L324)</f>
        <v/>
      </c>
      <c r="G328" s="18"/>
      <c r="H328" s="17" t="str">
        <f aca="false">IF($C328="","",N(①在庫CSV_発注日!$Z324))</f>
        <v/>
      </c>
      <c r="I328" s="37" t="str">
        <f aca="false">IF($C328="","",SUMIFS(⑤減算マスタCSV!$L$2:$L$8001,⑤減算マスタCSV!$F$2:$F$8001,$C328,⑤減算マスタCSV!$K$2:$K$8001,1))</f>
        <v/>
      </c>
      <c r="J328" s="17" t="str">
        <f aca="false">IF($C328="","",IFERROR(INDEX(⑤減算マスタCSV!$H$2:$H$8001,MATCH($C328,⑤減算マスタCSV!$F$2:$F$8001,0)),1))</f>
        <v/>
      </c>
      <c r="K328" s="17" t="str">
        <f aca="false">IF($C328="","",MAX(1,IFERROR(INDEX(⑥商品照会CSV!$M$2:$M$3001,MATCH($C328,⑥商品照会CSV!$A$2:$A$3001,0)),1)))</f>
        <v/>
      </c>
      <c r="L328" s="40" t="str">
        <f aca="false">IF($C328="","",IFERROR(INDEX(⑥商品照会CSV!$Q$2:$Q$3001,MATCH($C328,⑥商品照会CSV!$A$2:$A$3001,0)),0))</f>
        <v/>
      </c>
      <c r="M328" s="40" t="str">
        <f aca="false">IF($C328="","",N($L328)*N($K328))</f>
        <v/>
      </c>
      <c r="N328" s="17" t="str">
        <f aca="false">IF($C328="","",MAX(1,IFERROR(INDEX(⑥商品照会CSV!$AK$2:$AK$3001,MATCH($C328,⑥商品照会CSV!$A$2:$A$3001,0)),1)))</f>
        <v/>
      </c>
      <c r="O328" s="12" t="str">
        <f aca="false">IF($C328="","",IFERROR(IF(INDEX(⑥商品照会CSV!$AN$2:$AN$3001,MATCH($C328,⑥商品照会CSV!$A$2:$A$3001,0))=1,"バラ",IF(INDEX(⑥商品照会CSV!$AM$2:$AM$3001,MATCH($C328,⑥商品照会CSV!$A$2:$A$3001,0))=1,"中間包装","ケース")),"ケース"))</f>
        <v/>
      </c>
      <c r="P328" s="18"/>
      <c r="Q328" s="14"/>
      <c r="R328" s="17" t="str">
        <f aca="false">IF($C328="","",N($Q328)*N($K328))</f>
        <v/>
      </c>
    </row>
    <row r="329" customFormat="false" ht="15" hidden="false" customHeight="false" outlineLevel="0" collapsed="false">
      <c r="B329" s="12" t="n">
        <v>324</v>
      </c>
      <c r="C329" s="36" t="str">
        <f aca="false">IF(①在庫CSV_発注日!$M325="","",①在庫CSV_発注日!$M325&amp;"")</f>
        <v/>
      </c>
      <c r="D329" s="12" t="str">
        <f aca="false">IF($C329="","",①在庫CSV_発注日!$N325)</f>
        <v/>
      </c>
      <c r="E329" s="12" t="str">
        <f aca="false">IF($C329="","",①在庫CSV_発注日!$H325)</f>
        <v/>
      </c>
      <c r="F329" s="12" t="str">
        <f aca="false">IF($C329="","",①在庫CSV_発注日!$L325)</f>
        <v/>
      </c>
      <c r="G329" s="18"/>
      <c r="H329" s="17" t="str">
        <f aca="false">IF($C329="","",N(①在庫CSV_発注日!$Z325))</f>
        <v/>
      </c>
      <c r="I329" s="37" t="str">
        <f aca="false">IF($C329="","",SUMIFS(⑤減算マスタCSV!$L$2:$L$8001,⑤減算マスタCSV!$F$2:$F$8001,$C329,⑤減算マスタCSV!$K$2:$K$8001,1))</f>
        <v/>
      </c>
      <c r="J329" s="17" t="str">
        <f aca="false">IF($C329="","",IFERROR(INDEX(⑤減算マスタCSV!$H$2:$H$8001,MATCH($C329,⑤減算マスタCSV!$F$2:$F$8001,0)),1))</f>
        <v/>
      </c>
      <c r="K329" s="17" t="str">
        <f aca="false">IF($C329="","",MAX(1,IFERROR(INDEX(⑥商品照会CSV!$M$2:$M$3001,MATCH($C329,⑥商品照会CSV!$A$2:$A$3001,0)),1)))</f>
        <v/>
      </c>
      <c r="L329" s="40" t="str">
        <f aca="false">IF($C329="","",IFERROR(INDEX(⑥商品照会CSV!$Q$2:$Q$3001,MATCH($C329,⑥商品照会CSV!$A$2:$A$3001,0)),0))</f>
        <v/>
      </c>
      <c r="M329" s="40" t="str">
        <f aca="false">IF($C329="","",N($L329)*N($K329))</f>
        <v/>
      </c>
      <c r="N329" s="17" t="str">
        <f aca="false">IF($C329="","",MAX(1,IFERROR(INDEX(⑥商品照会CSV!$AK$2:$AK$3001,MATCH($C329,⑥商品照会CSV!$A$2:$A$3001,0)),1)))</f>
        <v/>
      </c>
      <c r="O329" s="12" t="str">
        <f aca="false">IF($C329="","",IFERROR(IF(INDEX(⑥商品照会CSV!$AN$2:$AN$3001,MATCH($C329,⑥商品照会CSV!$A$2:$A$3001,0))=1,"バラ",IF(INDEX(⑥商品照会CSV!$AM$2:$AM$3001,MATCH($C329,⑥商品照会CSV!$A$2:$A$3001,0))=1,"中間包装","ケース")),"ケース"))</f>
        <v/>
      </c>
      <c r="P329" s="18"/>
      <c r="Q329" s="14"/>
      <c r="R329" s="17" t="str">
        <f aca="false">IF($C329="","",N($Q329)*N($K329))</f>
        <v/>
      </c>
    </row>
    <row r="330" customFormat="false" ht="15" hidden="false" customHeight="false" outlineLevel="0" collapsed="false">
      <c r="B330" s="12" t="n">
        <v>325</v>
      </c>
      <c r="C330" s="36" t="str">
        <f aca="false">IF(①在庫CSV_発注日!$M326="","",①在庫CSV_発注日!$M326&amp;"")</f>
        <v/>
      </c>
      <c r="D330" s="12" t="str">
        <f aca="false">IF($C330="","",①在庫CSV_発注日!$N326)</f>
        <v/>
      </c>
      <c r="E330" s="12" t="str">
        <f aca="false">IF($C330="","",①在庫CSV_発注日!$H326)</f>
        <v/>
      </c>
      <c r="F330" s="12" t="str">
        <f aca="false">IF($C330="","",①在庫CSV_発注日!$L326)</f>
        <v/>
      </c>
      <c r="G330" s="18"/>
      <c r="H330" s="17" t="str">
        <f aca="false">IF($C330="","",N(①在庫CSV_発注日!$Z326))</f>
        <v/>
      </c>
      <c r="I330" s="37" t="str">
        <f aca="false">IF($C330="","",SUMIFS(⑤減算マスタCSV!$L$2:$L$8001,⑤減算マスタCSV!$F$2:$F$8001,$C330,⑤減算マスタCSV!$K$2:$K$8001,1))</f>
        <v/>
      </c>
      <c r="J330" s="17" t="str">
        <f aca="false">IF($C330="","",IFERROR(INDEX(⑤減算マスタCSV!$H$2:$H$8001,MATCH($C330,⑤減算マスタCSV!$F$2:$F$8001,0)),1))</f>
        <v/>
      </c>
      <c r="K330" s="17" t="str">
        <f aca="false">IF($C330="","",MAX(1,IFERROR(INDEX(⑥商品照会CSV!$M$2:$M$3001,MATCH($C330,⑥商品照会CSV!$A$2:$A$3001,0)),1)))</f>
        <v/>
      </c>
      <c r="L330" s="40" t="str">
        <f aca="false">IF($C330="","",IFERROR(INDEX(⑥商品照会CSV!$Q$2:$Q$3001,MATCH($C330,⑥商品照会CSV!$A$2:$A$3001,0)),0))</f>
        <v/>
      </c>
      <c r="M330" s="40" t="str">
        <f aca="false">IF($C330="","",N($L330)*N($K330))</f>
        <v/>
      </c>
      <c r="N330" s="17" t="str">
        <f aca="false">IF($C330="","",MAX(1,IFERROR(INDEX(⑥商品照会CSV!$AK$2:$AK$3001,MATCH($C330,⑥商品照会CSV!$A$2:$A$3001,0)),1)))</f>
        <v/>
      </c>
      <c r="O330" s="12" t="str">
        <f aca="false">IF($C330="","",IFERROR(IF(INDEX(⑥商品照会CSV!$AN$2:$AN$3001,MATCH($C330,⑥商品照会CSV!$A$2:$A$3001,0))=1,"バラ",IF(INDEX(⑥商品照会CSV!$AM$2:$AM$3001,MATCH($C330,⑥商品照会CSV!$A$2:$A$3001,0))=1,"中間包装","ケース")),"ケース"))</f>
        <v/>
      </c>
      <c r="P330" s="18"/>
      <c r="Q330" s="14"/>
      <c r="R330" s="17" t="str">
        <f aca="false">IF($C330="","",N($Q330)*N($K330))</f>
        <v/>
      </c>
    </row>
    <row r="331" customFormat="false" ht="15" hidden="false" customHeight="false" outlineLevel="0" collapsed="false">
      <c r="B331" s="12" t="n">
        <v>326</v>
      </c>
      <c r="C331" s="36" t="str">
        <f aca="false">IF(①在庫CSV_発注日!$M327="","",①在庫CSV_発注日!$M327&amp;"")</f>
        <v/>
      </c>
      <c r="D331" s="12" t="str">
        <f aca="false">IF($C331="","",①在庫CSV_発注日!$N327)</f>
        <v/>
      </c>
      <c r="E331" s="12" t="str">
        <f aca="false">IF($C331="","",①在庫CSV_発注日!$H327)</f>
        <v/>
      </c>
      <c r="F331" s="12" t="str">
        <f aca="false">IF($C331="","",①在庫CSV_発注日!$L327)</f>
        <v/>
      </c>
      <c r="G331" s="18"/>
      <c r="H331" s="17" t="str">
        <f aca="false">IF($C331="","",N(①在庫CSV_発注日!$Z327))</f>
        <v/>
      </c>
      <c r="I331" s="37" t="str">
        <f aca="false">IF($C331="","",SUMIFS(⑤減算マスタCSV!$L$2:$L$8001,⑤減算マスタCSV!$F$2:$F$8001,$C331,⑤減算マスタCSV!$K$2:$K$8001,1))</f>
        <v/>
      </c>
      <c r="J331" s="17" t="str">
        <f aca="false">IF($C331="","",IFERROR(INDEX(⑤減算マスタCSV!$H$2:$H$8001,MATCH($C331,⑤減算マスタCSV!$F$2:$F$8001,0)),1))</f>
        <v/>
      </c>
      <c r="K331" s="17" t="str">
        <f aca="false">IF($C331="","",MAX(1,IFERROR(INDEX(⑥商品照会CSV!$M$2:$M$3001,MATCH($C331,⑥商品照会CSV!$A$2:$A$3001,0)),1)))</f>
        <v/>
      </c>
      <c r="L331" s="40" t="str">
        <f aca="false">IF($C331="","",IFERROR(INDEX(⑥商品照会CSV!$Q$2:$Q$3001,MATCH($C331,⑥商品照会CSV!$A$2:$A$3001,0)),0))</f>
        <v/>
      </c>
      <c r="M331" s="40" t="str">
        <f aca="false">IF($C331="","",N($L331)*N($K331))</f>
        <v/>
      </c>
      <c r="N331" s="17" t="str">
        <f aca="false">IF($C331="","",MAX(1,IFERROR(INDEX(⑥商品照会CSV!$AK$2:$AK$3001,MATCH($C331,⑥商品照会CSV!$A$2:$A$3001,0)),1)))</f>
        <v/>
      </c>
      <c r="O331" s="12" t="str">
        <f aca="false">IF($C331="","",IFERROR(IF(INDEX(⑥商品照会CSV!$AN$2:$AN$3001,MATCH($C331,⑥商品照会CSV!$A$2:$A$3001,0))=1,"バラ",IF(INDEX(⑥商品照会CSV!$AM$2:$AM$3001,MATCH($C331,⑥商品照会CSV!$A$2:$A$3001,0))=1,"中間包装","ケース")),"ケース"))</f>
        <v/>
      </c>
      <c r="P331" s="18"/>
      <c r="Q331" s="14"/>
      <c r="R331" s="17" t="str">
        <f aca="false">IF($C331="","",N($Q331)*N($K331))</f>
        <v/>
      </c>
    </row>
    <row r="332" customFormat="false" ht="15" hidden="false" customHeight="false" outlineLevel="0" collapsed="false">
      <c r="B332" s="12" t="n">
        <v>327</v>
      </c>
      <c r="C332" s="36" t="str">
        <f aca="false">IF(①在庫CSV_発注日!$M328="","",①在庫CSV_発注日!$M328&amp;"")</f>
        <v/>
      </c>
      <c r="D332" s="12" t="str">
        <f aca="false">IF($C332="","",①在庫CSV_発注日!$N328)</f>
        <v/>
      </c>
      <c r="E332" s="12" t="str">
        <f aca="false">IF($C332="","",①在庫CSV_発注日!$H328)</f>
        <v/>
      </c>
      <c r="F332" s="12" t="str">
        <f aca="false">IF($C332="","",①在庫CSV_発注日!$L328)</f>
        <v/>
      </c>
      <c r="G332" s="18"/>
      <c r="H332" s="17" t="str">
        <f aca="false">IF($C332="","",N(①在庫CSV_発注日!$Z328))</f>
        <v/>
      </c>
      <c r="I332" s="37" t="str">
        <f aca="false">IF($C332="","",SUMIFS(⑤減算マスタCSV!$L$2:$L$8001,⑤減算マスタCSV!$F$2:$F$8001,$C332,⑤減算マスタCSV!$K$2:$K$8001,1))</f>
        <v/>
      </c>
      <c r="J332" s="17" t="str">
        <f aca="false">IF($C332="","",IFERROR(INDEX(⑤減算マスタCSV!$H$2:$H$8001,MATCH($C332,⑤減算マスタCSV!$F$2:$F$8001,0)),1))</f>
        <v/>
      </c>
      <c r="K332" s="17" t="str">
        <f aca="false">IF($C332="","",MAX(1,IFERROR(INDEX(⑥商品照会CSV!$M$2:$M$3001,MATCH($C332,⑥商品照会CSV!$A$2:$A$3001,0)),1)))</f>
        <v/>
      </c>
      <c r="L332" s="40" t="str">
        <f aca="false">IF($C332="","",IFERROR(INDEX(⑥商品照会CSV!$Q$2:$Q$3001,MATCH($C332,⑥商品照会CSV!$A$2:$A$3001,0)),0))</f>
        <v/>
      </c>
      <c r="M332" s="40" t="str">
        <f aca="false">IF($C332="","",N($L332)*N($K332))</f>
        <v/>
      </c>
      <c r="N332" s="17" t="str">
        <f aca="false">IF($C332="","",MAX(1,IFERROR(INDEX(⑥商品照会CSV!$AK$2:$AK$3001,MATCH($C332,⑥商品照会CSV!$A$2:$A$3001,0)),1)))</f>
        <v/>
      </c>
      <c r="O332" s="12" t="str">
        <f aca="false">IF($C332="","",IFERROR(IF(INDEX(⑥商品照会CSV!$AN$2:$AN$3001,MATCH($C332,⑥商品照会CSV!$A$2:$A$3001,0))=1,"バラ",IF(INDEX(⑥商品照会CSV!$AM$2:$AM$3001,MATCH($C332,⑥商品照会CSV!$A$2:$A$3001,0))=1,"中間包装","ケース")),"ケース"))</f>
        <v/>
      </c>
      <c r="P332" s="18"/>
      <c r="Q332" s="14"/>
      <c r="R332" s="17" t="str">
        <f aca="false">IF($C332="","",N($Q332)*N($K332))</f>
        <v/>
      </c>
    </row>
    <row r="333" customFormat="false" ht="15" hidden="false" customHeight="false" outlineLevel="0" collapsed="false">
      <c r="B333" s="12" t="n">
        <v>328</v>
      </c>
      <c r="C333" s="36" t="str">
        <f aca="false">IF(①在庫CSV_発注日!$M329="","",①在庫CSV_発注日!$M329&amp;"")</f>
        <v/>
      </c>
      <c r="D333" s="12" t="str">
        <f aca="false">IF($C333="","",①在庫CSV_発注日!$N329)</f>
        <v/>
      </c>
      <c r="E333" s="12" t="str">
        <f aca="false">IF($C333="","",①在庫CSV_発注日!$H329)</f>
        <v/>
      </c>
      <c r="F333" s="12" t="str">
        <f aca="false">IF($C333="","",①在庫CSV_発注日!$L329)</f>
        <v/>
      </c>
      <c r="G333" s="18"/>
      <c r="H333" s="17" t="str">
        <f aca="false">IF($C333="","",N(①在庫CSV_発注日!$Z329))</f>
        <v/>
      </c>
      <c r="I333" s="37" t="str">
        <f aca="false">IF($C333="","",SUMIFS(⑤減算マスタCSV!$L$2:$L$8001,⑤減算マスタCSV!$F$2:$F$8001,$C333,⑤減算マスタCSV!$K$2:$K$8001,1))</f>
        <v/>
      </c>
      <c r="J333" s="17" t="str">
        <f aca="false">IF($C333="","",IFERROR(INDEX(⑤減算マスタCSV!$H$2:$H$8001,MATCH($C333,⑤減算マスタCSV!$F$2:$F$8001,0)),1))</f>
        <v/>
      </c>
      <c r="K333" s="17" t="str">
        <f aca="false">IF($C333="","",MAX(1,IFERROR(INDEX(⑥商品照会CSV!$M$2:$M$3001,MATCH($C333,⑥商品照会CSV!$A$2:$A$3001,0)),1)))</f>
        <v/>
      </c>
      <c r="L333" s="40" t="str">
        <f aca="false">IF($C333="","",IFERROR(INDEX(⑥商品照会CSV!$Q$2:$Q$3001,MATCH($C333,⑥商品照会CSV!$A$2:$A$3001,0)),0))</f>
        <v/>
      </c>
      <c r="M333" s="40" t="str">
        <f aca="false">IF($C333="","",N($L333)*N($K333))</f>
        <v/>
      </c>
      <c r="N333" s="17" t="str">
        <f aca="false">IF($C333="","",MAX(1,IFERROR(INDEX(⑥商品照会CSV!$AK$2:$AK$3001,MATCH($C333,⑥商品照会CSV!$A$2:$A$3001,0)),1)))</f>
        <v/>
      </c>
      <c r="O333" s="12" t="str">
        <f aca="false">IF($C333="","",IFERROR(IF(INDEX(⑥商品照会CSV!$AN$2:$AN$3001,MATCH($C333,⑥商品照会CSV!$A$2:$A$3001,0))=1,"バラ",IF(INDEX(⑥商品照会CSV!$AM$2:$AM$3001,MATCH($C333,⑥商品照会CSV!$A$2:$A$3001,0))=1,"中間包装","ケース")),"ケース"))</f>
        <v/>
      </c>
      <c r="P333" s="18"/>
      <c r="Q333" s="14"/>
      <c r="R333" s="17" t="str">
        <f aca="false">IF($C333="","",N($Q333)*N($K333))</f>
        <v/>
      </c>
    </row>
    <row r="334" customFormat="false" ht="15" hidden="false" customHeight="false" outlineLevel="0" collapsed="false">
      <c r="B334" s="12" t="n">
        <v>329</v>
      </c>
      <c r="C334" s="36" t="str">
        <f aca="false">IF(①在庫CSV_発注日!$M330="","",①在庫CSV_発注日!$M330&amp;"")</f>
        <v/>
      </c>
      <c r="D334" s="12" t="str">
        <f aca="false">IF($C334="","",①在庫CSV_発注日!$N330)</f>
        <v/>
      </c>
      <c r="E334" s="12" t="str">
        <f aca="false">IF($C334="","",①在庫CSV_発注日!$H330)</f>
        <v/>
      </c>
      <c r="F334" s="12" t="str">
        <f aca="false">IF($C334="","",①在庫CSV_発注日!$L330)</f>
        <v/>
      </c>
      <c r="G334" s="18"/>
      <c r="H334" s="17" t="str">
        <f aca="false">IF($C334="","",N(①在庫CSV_発注日!$Z330))</f>
        <v/>
      </c>
      <c r="I334" s="37" t="str">
        <f aca="false">IF($C334="","",SUMIFS(⑤減算マスタCSV!$L$2:$L$8001,⑤減算マスタCSV!$F$2:$F$8001,$C334,⑤減算マスタCSV!$K$2:$K$8001,1))</f>
        <v/>
      </c>
      <c r="J334" s="17" t="str">
        <f aca="false">IF($C334="","",IFERROR(INDEX(⑤減算マスタCSV!$H$2:$H$8001,MATCH($C334,⑤減算マスタCSV!$F$2:$F$8001,0)),1))</f>
        <v/>
      </c>
      <c r="K334" s="17" t="str">
        <f aca="false">IF($C334="","",MAX(1,IFERROR(INDEX(⑥商品照会CSV!$M$2:$M$3001,MATCH($C334,⑥商品照会CSV!$A$2:$A$3001,0)),1)))</f>
        <v/>
      </c>
      <c r="L334" s="40" t="str">
        <f aca="false">IF($C334="","",IFERROR(INDEX(⑥商品照会CSV!$Q$2:$Q$3001,MATCH($C334,⑥商品照会CSV!$A$2:$A$3001,0)),0))</f>
        <v/>
      </c>
      <c r="M334" s="40" t="str">
        <f aca="false">IF($C334="","",N($L334)*N($K334))</f>
        <v/>
      </c>
      <c r="N334" s="17" t="str">
        <f aca="false">IF($C334="","",MAX(1,IFERROR(INDEX(⑥商品照会CSV!$AK$2:$AK$3001,MATCH($C334,⑥商品照会CSV!$A$2:$A$3001,0)),1)))</f>
        <v/>
      </c>
      <c r="O334" s="12" t="str">
        <f aca="false">IF($C334="","",IFERROR(IF(INDEX(⑥商品照会CSV!$AN$2:$AN$3001,MATCH($C334,⑥商品照会CSV!$A$2:$A$3001,0))=1,"バラ",IF(INDEX(⑥商品照会CSV!$AM$2:$AM$3001,MATCH($C334,⑥商品照会CSV!$A$2:$A$3001,0))=1,"中間包装","ケース")),"ケース"))</f>
        <v/>
      </c>
      <c r="P334" s="18"/>
      <c r="Q334" s="14"/>
      <c r="R334" s="17" t="str">
        <f aca="false">IF($C334="","",N($Q334)*N($K334))</f>
        <v/>
      </c>
    </row>
    <row r="335" customFormat="false" ht="15" hidden="false" customHeight="false" outlineLevel="0" collapsed="false">
      <c r="B335" s="12" t="n">
        <v>330</v>
      </c>
      <c r="C335" s="36" t="str">
        <f aca="false">IF(①在庫CSV_発注日!$M331="","",①在庫CSV_発注日!$M331&amp;"")</f>
        <v/>
      </c>
      <c r="D335" s="12" t="str">
        <f aca="false">IF($C335="","",①在庫CSV_発注日!$N331)</f>
        <v/>
      </c>
      <c r="E335" s="12" t="str">
        <f aca="false">IF($C335="","",①在庫CSV_発注日!$H331)</f>
        <v/>
      </c>
      <c r="F335" s="12" t="str">
        <f aca="false">IF($C335="","",①在庫CSV_発注日!$L331)</f>
        <v/>
      </c>
      <c r="G335" s="18"/>
      <c r="H335" s="17" t="str">
        <f aca="false">IF($C335="","",N(①在庫CSV_発注日!$Z331))</f>
        <v/>
      </c>
      <c r="I335" s="37" t="str">
        <f aca="false">IF($C335="","",SUMIFS(⑤減算マスタCSV!$L$2:$L$8001,⑤減算マスタCSV!$F$2:$F$8001,$C335,⑤減算マスタCSV!$K$2:$K$8001,1))</f>
        <v/>
      </c>
      <c r="J335" s="17" t="str">
        <f aca="false">IF($C335="","",IFERROR(INDEX(⑤減算マスタCSV!$H$2:$H$8001,MATCH($C335,⑤減算マスタCSV!$F$2:$F$8001,0)),1))</f>
        <v/>
      </c>
      <c r="K335" s="17" t="str">
        <f aca="false">IF($C335="","",MAX(1,IFERROR(INDEX(⑥商品照会CSV!$M$2:$M$3001,MATCH($C335,⑥商品照会CSV!$A$2:$A$3001,0)),1)))</f>
        <v/>
      </c>
      <c r="L335" s="40" t="str">
        <f aca="false">IF($C335="","",IFERROR(INDEX(⑥商品照会CSV!$Q$2:$Q$3001,MATCH($C335,⑥商品照会CSV!$A$2:$A$3001,0)),0))</f>
        <v/>
      </c>
      <c r="M335" s="40" t="str">
        <f aca="false">IF($C335="","",N($L335)*N($K335))</f>
        <v/>
      </c>
      <c r="N335" s="17" t="str">
        <f aca="false">IF($C335="","",MAX(1,IFERROR(INDEX(⑥商品照会CSV!$AK$2:$AK$3001,MATCH($C335,⑥商品照会CSV!$A$2:$A$3001,0)),1)))</f>
        <v/>
      </c>
      <c r="O335" s="12" t="str">
        <f aca="false">IF($C335="","",IFERROR(IF(INDEX(⑥商品照会CSV!$AN$2:$AN$3001,MATCH($C335,⑥商品照会CSV!$A$2:$A$3001,0))=1,"バラ",IF(INDEX(⑥商品照会CSV!$AM$2:$AM$3001,MATCH($C335,⑥商品照会CSV!$A$2:$A$3001,0))=1,"中間包装","ケース")),"ケース"))</f>
        <v/>
      </c>
      <c r="P335" s="18"/>
      <c r="Q335" s="14"/>
      <c r="R335" s="17" t="str">
        <f aca="false">IF($C335="","",N($Q335)*N($K335))</f>
        <v/>
      </c>
    </row>
    <row r="336" customFormat="false" ht="15" hidden="false" customHeight="false" outlineLevel="0" collapsed="false">
      <c r="B336" s="12" t="n">
        <v>331</v>
      </c>
      <c r="C336" s="36" t="str">
        <f aca="false">IF(①在庫CSV_発注日!$M332="","",①在庫CSV_発注日!$M332&amp;"")</f>
        <v/>
      </c>
      <c r="D336" s="12" t="str">
        <f aca="false">IF($C336="","",①在庫CSV_発注日!$N332)</f>
        <v/>
      </c>
      <c r="E336" s="12" t="str">
        <f aca="false">IF($C336="","",①在庫CSV_発注日!$H332)</f>
        <v/>
      </c>
      <c r="F336" s="12" t="str">
        <f aca="false">IF($C336="","",①在庫CSV_発注日!$L332)</f>
        <v/>
      </c>
      <c r="G336" s="18"/>
      <c r="H336" s="17" t="str">
        <f aca="false">IF($C336="","",N(①在庫CSV_発注日!$Z332))</f>
        <v/>
      </c>
      <c r="I336" s="37" t="str">
        <f aca="false">IF($C336="","",SUMIFS(⑤減算マスタCSV!$L$2:$L$8001,⑤減算マスタCSV!$F$2:$F$8001,$C336,⑤減算マスタCSV!$K$2:$K$8001,1))</f>
        <v/>
      </c>
      <c r="J336" s="17" t="str">
        <f aca="false">IF($C336="","",IFERROR(INDEX(⑤減算マスタCSV!$H$2:$H$8001,MATCH($C336,⑤減算マスタCSV!$F$2:$F$8001,0)),1))</f>
        <v/>
      </c>
      <c r="K336" s="17" t="str">
        <f aca="false">IF($C336="","",MAX(1,IFERROR(INDEX(⑥商品照会CSV!$M$2:$M$3001,MATCH($C336,⑥商品照会CSV!$A$2:$A$3001,0)),1)))</f>
        <v/>
      </c>
      <c r="L336" s="40" t="str">
        <f aca="false">IF($C336="","",IFERROR(INDEX(⑥商品照会CSV!$Q$2:$Q$3001,MATCH($C336,⑥商品照会CSV!$A$2:$A$3001,0)),0))</f>
        <v/>
      </c>
      <c r="M336" s="40" t="str">
        <f aca="false">IF($C336="","",N($L336)*N($K336))</f>
        <v/>
      </c>
      <c r="N336" s="17" t="str">
        <f aca="false">IF($C336="","",MAX(1,IFERROR(INDEX(⑥商品照会CSV!$AK$2:$AK$3001,MATCH($C336,⑥商品照会CSV!$A$2:$A$3001,0)),1)))</f>
        <v/>
      </c>
      <c r="O336" s="12" t="str">
        <f aca="false">IF($C336="","",IFERROR(IF(INDEX(⑥商品照会CSV!$AN$2:$AN$3001,MATCH($C336,⑥商品照会CSV!$A$2:$A$3001,0))=1,"バラ",IF(INDEX(⑥商品照会CSV!$AM$2:$AM$3001,MATCH($C336,⑥商品照会CSV!$A$2:$A$3001,0))=1,"中間包装","ケース")),"ケース"))</f>
        <v/>
      </c>
      <c r="P336" s="18"/>
      <c r="Q336" s="14"/>
      <c r="R336" s="17" t="str">
        <f aca="false">IF($C336="","",N($Q336)*N($K336))</f>
        <v/>
      </c>
    </row>
    <row r="337" customFormat="false" ht="15" hidden="false" customHeight="false" outlineLevel="0" collapsed="false">
      <c r="B337" s="12" t="n">
        <v>332</v>
      </c>
      <c r="C337" s="36" t="str">
        <f aca="false">IF(①在庫CSV_発注日!$M333="","",①在庫CSV_発注日!$M333&amp;"")</f>
        <v/>
      </c>
      <c r="D337" s="12" t="str">
        <f aca="false">IF($C337="","",①在庫CSV_発注日!$N333)</f>
        <v/>
      </c>
      <c r="E337" s="12" t="str">
        <f aca="false">IF($C337="","",①在庫CSV_発注日!$H333)</f>
        <v/>
      </c>
      <c r="F337" s="12" t="str">
        <f aca="false">IF($C337="","",①在庫CSV_発注日!$L333)</f>
        <v/>
      </c>
      <c r="G337" s="18"/>
      <c r="H337" s="17" t="str">
        <f aca="false">IF($C337="","",N(①在庫CSV_発注日!$Z333))</f>
        <v/>
      </c>
      <c r="I337" s="37" t="str">
        <f aca="false">IF($C337="","",SUMIFS(⑤減算マスタCSV!$L$2:$L$8001,⑤減算マスタCSV!$F$2:$F$8001,$C337,⑤減算マスタCSV!$K$2:$K$8001,1))</f>
        <v/>
      </c>
      <c r="J337" s="17" t="str">
        <f aca="false">IF($C337="","",IFERROR(INDEX(⑤減算マスタCSV!$H$2:$H$8001,MATCH($C337,⑤減算マスタCSV!$F$2:$F$8001,0)),1))</f>
        <v/>
      </c>
      <c r="K337" s="17" t="str">
        <f aca="false">IF($C337="","",MAX(1,IFERROR(INDEX(⑥商品照会CSV!$M$2:$M$3001,MATCH($C337,⑥商品照会CSV!$A$2:$A$3001,0)),1)))</f>
        <v/>
      </c>
      <c r="L337" s="40" t="str">
        <f aca="false">IF($C337="","",IFERROR(INDEX(⑥商品照会CSV!$Q$2:$Q$3001,MATCH($C337,⑥商品照会CSV!$A$2:$A$3001,0)),0))</f>
        <v/>
      </c>
      <c r="M337" s="40" t="str">
        <f aca="false">IF($C337="","",N($L337)*N($K337))</f>
        <v/>
      </c>
      <c r="N337" s="17" t="str">
        <f aca="false">IF($C337="","",MAX(1,IFERROR(INDEX(⑥商品照会CSV!$AK$2:$AK$3001,MATCH($C337,⑥商品照会CSV!$A$2:$A$3001,0)),1)))</f>
        <v/>
      </c>
      <c r="O337" s="12" t="str">
        <f aca="false">IF($C337="","",IFERROR(IF(INDEX(⑥商品照会CSV!$AN$2:$AN$3001,MATCH($C337,⑥商品照会CSV!$A$2:$A$3001,0))=1,"バラ",IF(INDEX(⑥商品照会CSV!$AM$2:$AM$3001,MATCH($C337,⑥商品照会CSV!$A$2:$A$3001,0))=1,"中間包装","ケース")),"ケース"))</f>
        <v/>
      </c>
      <c r="P337" s="18"/>
      <c r="Q337" s="14"/>
      <c r="R337" s="17" t="str">
        <f aca="false">IF($C337="","",N($Q337)*N($K337))</f>
        <v/>
      </c>
    </row>
    <row r="338" customFormat="false" ht="15" hidden="false" customHeight="false" outlineLevel="0" collapsed="false">
      <c r="B338" s="12" t="n">
        <v>333</v>
      </c>
      <c r="C338" s="36" t="str">
        <f aca="false">IF(①在庫CSV_発注日!$M334="","",①在庫CSV_発注日!$M334&amp;"")</f>
        <v/>
      </c>
      <c r="D338" s="12" t="str">
        <f aca="false">IF($C338="","",①在庫CSV_発注日!$N334)</f>
        <v/>
      </c>
      <c r="E338" s="12" t="str">
        <f aca="false">IF($C338="","",①在庫CSV_発注日!$H334)</f>
        <v/>
      </c>
      <c r="F338" s="12" t="str">
        <f aca="false">IF($C338="","",①在庫CSV_発注日!$L334)</f>
        <v/>
      </c>
      <c r="G338" s="18"/>
      <c r="H338" s="17" t="str">
        <f aca="false">IF($C338="","",N(①在庫CSV_発注日!$Z334))</f>
        <v/>
      </c>
      <c r="I338" s="37" t="str">
        <f aca="false">IF($C338="","",SUMIFS(⑤減算マスタCSV!$L$2:$L$8001,⑤減算マスタCSV!$F$2:$F$8001,$C338,⑤減算マスタCSV!$K$2:$K$8001,1))</f>
        <v/>
      </c>
      <c r="J338" s="17" t="str">
        <f aca="false">IF($C338="","",IFERROR(INDEX(⑤減算マスタCSV!$H$2:$H$8001,MATCH($C338,⑤減算マスタCSV!$F$2:$F$8001,0)),1))</f>
        <v/>
      </c>
      <c r="K338" s="17" t="str">
        <f aca="false">IF($C338="","",MAX(1,IFERROR(INDEX(⑥商品照会CSV!$M$2:$M$3001,MATCH($C338,⑥商品照会CSV!$A$2:$A$3001,0)),1)))</f>
        <v/>
      </c>
      <c r="L338" s="40" t="str">
        <f aca="false">IF($C338="","",IFERROR(INDEX(⑥商品照会CSV!$Q$2:$Q$3001,MATCH($C338,⑥商品照会CSV!$A$2:$A$3001,0)),0))</f>
        <v/>
      </c>
      <c r="M338" s="40" t="str">
        <f aca="false">IF($C338="","",N($L338)*N($K338))</f>
        <v/>
      </c>
      <c r="N338" s="17" t="str">
        <f aca="false">IF($C338="","",MAX(1,IFERROR(INDEX(⑥商品照会CSV!$AK$2:$AK$3001,MATCH($C338,⑥商品照会CSV!$A$2:$A$3001,0)),1)))</f>
        <v/>
      </c>
      <c r="O338" s="12" t="str">
        <f aca="false">IF($C338="","",IFERROR(IF(INDEX(⑥商品照会CSV!$AN$2:$AN$3001,MATCH($C338,⑥商品照会CSV!$A$2:$A$3001,0))=1,"バラ",IF(INDEX(⑥商品照会CSV!$AM$2:$AM$3001,MATCH($C338,⑥商品照会CSV!$A$2:$A$3001,0))=1,"中間包装","ケース")),"ケース"))</f>
        <v/>
      </c>
      <c r="P338" s="18"/>
      <c r="Q338" s="14"/>
      <c r="R338" s="17" t="str">
        <f aca="false">IF($C338="","",N($Q338)*N($K338))</f>
        <v/>
      </c>
    </row>
    <row r="339" customFormat="false" ht="15" hidden="false" customHeight="false" outlineLevel="0" collapsed="false">
      <c r="B339" s="12" t="n">
        <v>334</v>
      </c>
      <c r="C339" s="36" t="str">
        <f aca="false">IF(①在庫CSV_発注日!$M335="","",①在庫CSV_発注日!$M335&amp;"")</f>
        <v/>
      </c>
      <c r="D339" s="12" t="str">
        <f aca="false">IF($C339="","",①在庫CSV_発注日!$N335)</f>
        <v/>
      </c>
      <c r="E339" s="12" t="str">
        <f aca="false">IF($C339="","",①在庫CSV_発注日!$H335)</f>
        <v/>
      </c>
      <c r="F339" s="12" t="str">
        <f aca="false">IF($C339="","",①在庫CSV_発注日!$L335)</f>
        <v/>
      </c>
      <c r="G339" s="18"/>
      <c r="H339" s="17" t="str">
        <f aca="false">IF($C339="","",N(①在庫CSV_発注日!$Z335))</f>
        <v/>
      </c>
      <c r="I339" s="37" t="str">
        <f aca="false">IF($C339="","",SUMIFS(⑤減算マスタCSV!$L$2:$L$8001,⑤減算マスタCSV!$F$2:$F$8001,$C339,⑤減算マスタCSV!$K$2:$K$8001,1))</f>
        <v/>
      </c>
      <c r="J339" s="17" t="str">
        <f aca="false">IF($C339="","",IFERROR(INDEX(⑤減算マスタCSV!$H$2:$H$8001,MATCH($C339,⑤減算マスタCSV!$F$2:$F$8001,0)),1))</f>
        <v/>
      </c>
      <c r="K339" s="17" t="str">
        <f aca="false">IF($C339="","",MAX(1,IFERROR(INDEX(⑥商品照会CSV!$M$2:$M$3001,MATCH($C339,⑥商品照会CSV!$A$2:$A$3001,0)),1)))</f>
        <v/>
      </c>
      <c r="L339" s="40" t="str">
        <f aca="false">IF($C339="","",IFERROR(INDEX(⑥商品照会CSV!$Q$2:$Q$3001,MATCH($C339,⑥商品照会CSV!$A$2:$A$3001,0)),0))</f>
        <v/>
      </c>
      <c r="M339" s="40" t="str">
        <f aca="false">IF($C339="","",N($L339)*N($K339))</f>
        <v/>
      </c>
      <c r="N339" s="17" t="str">
        <f aca="false">IF($C339="","",MAX(1,IFERROR(INDEX(⑥商品照会CSV!$AK$2:$AK$3001,MATCH($C339,⑥商品照会CSV!$A$2:$A$3001,0)),1)))</f>
        <v/>
      </c>
      <c r="O339" s="12" t="str">
        <f aca="false">IF($C339="","",IFERROR(IF(INDEX(⑥商品照会CSV!$AN$2:$AN$3001,MATCH($C339,⑥商品照会CSV!$A$2:$A$3001,0))=1,"バラ",IF(INDEX(⑥商品照会CSV!$AM$2:$AM$3001,MATCH($C339,⑥商品照会CSV!$A$2:$A$3001,0))=1,"中間包装","ケース")),"ケース"))</f>
        <v/>
      </c>
      <c r="P339" s="18"/>
      <c r="Q339" s="14"/>
      <c r="R339" s="17" t="str">
        <f aca="false">IF($C339="","",N($Q339)*N($K339))</f>
        <v/>
      </c>
    </row>
    <row r="340" customFormat="false" ht="15" hidden="false" customHeight="false" outlineLevel="0" collapsed="false">
      <c r="B340" s="12" t="n">
        <v>335</v>
      </c>
      <c r="C340" s="36" t="str">
        <f aca="false">IF(①在庫CSV_発注日!$M336="","",①在庫CSV_発注日!$M336&amp;"")</f>
        <v/>
      </c>
      <c r="D340" s="12" t="str">
        <f aca="false">IF($C340="","",①在庫CSV_発注日!$N336)</f>
        <v/>
      </c>
      <c r="E340" s="12" t="str">
        <f aca="false">IF($C340="","",①在庫CSV_発注日!$H336)</f>
        <v/>
      </c>
      <c r="F340" s="12" t="str">
        <f aca="false">IF($C340="","",①在庫CSV_発注日!$L336)</f>
        <v/>
      </c>
      <c r="G340" s="18"/>
      <c r="H340" s="17" t="str">
        <f aca="false">IF($C340="","",N(①在庫CSV_発注日!$Z336))</f>
        <v/>
      </c>
      <c r="I340" s="37" t="str">
        <f aca="false">IF($C340="","",SUMIFS(⑤減算マスタCSV!$L$2:$L$8001,⑤減算マスタCSV!$F$2:$F$8001,$C340,⑤減算マスタCSV!$K$2:$K$8001,1))</f>
        <v/>
      </c>
      <c r="J340" s="17" t="str">
        <f aca="false">IF($C340="","",IFERROR(INDEX(⑤減算マスタCSV!$H$2:$H$8001,MATCH($C340,⑤減算マスタCSV!$F$2:$F$8001,0)),1))</f>
        <v/>
      </c>
      <c r="K340" s="17" t="str">
        <f aca="false">IF($C340="","",MAX(1,IFERROR(INDEX(⑥商品照会CSV!$M$2:$M$3001,MATCH($C340,⑥商品照会CSV!$A$2:$A$3001,0)),1)))</f>
        <v/>
      </c>
      <c r="L340" s="40" t="str">
        <f aca="false">IF($C340="","",IFERROR(INDEX(⑥商品照会CSV!$Q$2:$Q$3001,MATCH($C340,⑥商品照会CSV!$A$2:$A$3001,0)),0))</f>
        <v/>
      </c>
      <c r="M340" s="40" t="str">
        <f aca="false">IF($C340="","",N($L340)*N($K340))</f>
        <v/>
      </c>
      <c r="N340" s="17" t="str">
        <f aca="false">IF($C340="","",MAX(1,IFERROR(INDEX(⑥商品照会CSV!$AK$2:$AK$3001,MATCH($C340,⑥商品照会CSV!$A$2:$A$3001,0)),1)))</f>
        <v/>
      </c>
      <c r="O340" s="12" t="str">
        <f aca="false">IF($C340="","",IFERROR(IF(INDEX(⑥商品照会CSV!$AN$2:$AN$3001,MATCH($C340,⑥商品照会CSV!$A$2:$A$3001,0))=1,"バラ",IF(INDEX(⑥商品照会CSV!$AM$2:$AM$3001,MATCH($C340,⑥商品照会CSV!$A$2:$A$3001,0))=1,"中間包装","ケース")),"ケース"))</f>
        <v/>
      </c>
      <c r="P340" s="18"/>
      <c r="Q340" s="14"/>
      <c r="R340" s="17" t="str">
        <f aca="false">IF($C340="","",N($Q340)*N($K340))</f>
        <v/>
      </c>
    </row>
    <row r="341" customFormat="false" ht="15" hidden="false" customHeight="false" outlineLevel="0" collapsed="false">
      <c r="B341" s="12" t="n">
        <v>336</v>
      </c>
      <c r="C341" s="36" t="str">
        <f aca="false">IF(①在庫CSV_発注日!$M337="","",①在庫CSV_発注日!$M337&amp;"")</f>
        <v/>
      </c>
      <c r="D341" s="12" t="str">
        <f aca="false">IF($C341="","",①在庫CSV_発注日!$N337)</f>
        <v/>
      </c>
      <c r="E341" s="12" t="str">
        <f aca="false">IF($C341="","",①在庫CSV_発注日!$H337)</f>
        <v/>
      </c>
      <c r="F341" s="12" t="str">
        <f aca="false">IF($C341="","",①在庫CSV_発注日!$L337)</f>
        <v/>
      </c>
      <c r="G341" s="18"/>
      <c r="H341" s="17" t="str">
        <f aca="false">IF($C341="","",N(①在庫CSV_発注日!$Z337))</f>
        <v/>
      </c>
      <c r="I341" s="37" t="str">
        <f aca="false">IF($C341="","",SUMIFS(⑤減算マスタCSV!$L$2:$L$8001,⑤減算マスタCSV!$F$2:$F$8001,$C341,⑤減算マスタCSV!$K$2:$K$8001,1))</f>
        <v/>
      </c>
      <c r="J341" s="17" t="str">
        <f aca="false">IF($C341="","",IFERROR(INDEX(⑤減算マスタCSV!$H$2:$H$8001,MATCH($C341,⑤減算マスタCSV!$F$2:$F$8001,0)),1))</f>
        <v/>
      </c>
      <c r="K341" s="17" t="str">
        <f aca="false">IF($C341="","",MAX(1,IFERROR(INDEX(⑥商品照会CSV!$M$2:$M$3001,MATCH($C341,⑥商品照会CSV!$A$2:$A$3001,0)),1)))</f>
        <v/>
      </c>
      <c r="L341" s="40" t="str">
        <f aca="false">IF($C341="","",IFERROR(INDEX(⑥商品照会CSV!$Q$2:$Q$3001,MATCH($C341,⑥商品照会CSV!$A$2:$A$3001,0)),0))</f>
        <v/>
      </c>
      <c r="M341" s="40" t="str">
        <f aca="false">IF($C341="","",N($L341)*N($K341))</f>
        <v/>
      </c>
      <c r="N341" s="17" t="str">
        <f aca="false">IF($C341="","",MAX(1,IFERROR(INDEX(⑥商品照会CSV!$AK$2:$AK$3001,MATCH($C341,⑥商品照会CSV!$A$2:$A$3001,0)),1)))</f>
        <v/>
      </c>
      <c r="O341" s="12" t="str">
        <f aca="false">IF($C341="","",IFERROR(IF(INDEX(⑥商品照会CSV!$AN$2:$AN$3001,MATCH($C341,⑥商品照会CSV!$A$2:$A$3001,0))=1,"バラ",IF(INDEX(⑥商品照会CSV!$AM$2:$AM$3001,MATCH($C341,⑥商品照会CSV!$A$2:$A$3001,0))=1,"中間包装","ケース")),"ケース"))</f>
        <v/>
      </c>
      <c r="P341" s="18"/>
      <c r="Q341" s="14"/>
      <c r="R341" s="17" t="str">
        <f aca="false">IF($C341="","",N($Q341)*N($K341))</f>
        <v/>
      </c>
    </row>
    <row r="342" customFormat="false" ht="15" hidden="false" customHeight="false" outlineLevel="0" collapsed="false">
      <c r="B342" s="12" t="n">
        <v>337</v>
      </c>
      <c r="C342" s="36" t="str">
        <f aca="false">IF(①在庫CSV_発注日!$M338="","",①在庫CSV_発注日!$M338&amp;"")</f>
        <v/>
      </c>
      <c r="D342" s="12" t="str">
        <f aca="false">IF($C342="","",①在庫CSV_発注日!$N338)</f>
        <v/>
      </c>
      <c r="E342" s="12" t="str">
        <f aca="false">IF($C342="","",①在庫CSV_発注日!$H338)</f>
        <v/>
      </c>
      <c r="F342" s="12" t="str">
        <f aca="false">IF($C342="","",①在庫CSV_発注日!$L338)</f>
        <v/>
      </c>
      <c r="G342" s="18"/>
      <c r="H342" s="17" t="str">
        <f aca="false">IF($C342="","",N(①在庫CSV_発注日!$Z338))</f>
        <v/>
      </c>
      <c r="I342" s="37" t="str">
        <f aca="false">IF($C342="","",SUMIFS(⑤減算マスタCSV!$L$2:$L$8001,⑤減算マスタCSV!$F$2:$F$8001,$C342,⑤減算マスタCSV!$K$2:$K$8001,1))</f>
        <v/>
      </c>
      <c r="J342" s="17" t="str">
        <f aca="false">IF($C342="","",IFERROR(INDEX(⑤減算マスタCSV!$H$2:$H$8001,MATCH($C342,⑤減算マスタCSV!$F$2:$F$8001,0)),1))</f>
        <v/>
      </c>
      <c r="K342" s="17" t="str">
        <f aca="false">IF($C342="","",MAX(1,IFERROR(INDEX(⑥商品照会CSV!$M$2:$M$3001,MATCH($C342,⑥商品照会CSV!$A$2:$A$3001,0)),1)))</f>
        <v/>
      </c>
      <c r="L342" s="40" t="str">
        <f aca="false">IF($C342="","",IFERROR(INDEX(⑥商品照会CSV!$Q$2:$Q$3001,MATCH($C342,⑥商品照会CSV!$A$2:$A$3001,0)),0))</f>
        <v/>
      </c>
      <c r="M342" s="40" t="str">
        <f aca="false">IF($C342="","",N($L342)*N($K342))</f>
        <v/>
      </c>
      <c r="N342" s="17" t="str">
        <f aca="false">IF($C342="","",MAX(1,IFERROR(INDEX(⑥商品照会CSV!$AK$2:$AK$3001,MATCH($C342,⑥商品照会CSV!$A$2:$A$3001,0)),1)))</f>
        <v/>
      </c>
      <c r="O342" s="12" t="str">
        <f aca="false">IF($C342="","",IFERROR(IF(INDEX(⑥商品照会CSV!$AN$2:$AN$3001,MATCH($C342,⑥商品照会CSV!$A$2:$A$3001,0))=1,"バラ",IF(INDEX(⑥商品照会CSV!$AM$2:$AM$3001,MATCH($C342,⑥商品照会CSV!$A$2:$A$3001,0))=1,"中間包装","ケース")),"ケース"))</f>
        <v/>
      </c>
      <c r="P342" s="18"/>
      <c r="Q342" s="14"/>
      <c r="R342" s="17" t="str">
        <f aca="false">IF($C342="","",N($Q342)*N($K342))</f>
        <v/>
      </c>
    </row>
    <row r="343" customFormat="false" ht="15" hidden="false" customHeight="false" outlineLevel="0" collapsed="false">
      <c r="B343" s="12" t="n">
        <v>338</v>
      </c>
      <c r="C343" s="36" t="str">
        <f aca="false">IF(①在庫CSV_発注日!$M339="","",①在庫CSV_発注日!$M339&amp;"")</f>
        <v/>
      </c>
      <c r="D343" s="12" t="str">
        <f aca="false">IF($C343="","",①在庫CSV_発注日!$N339)</f>
        <v/>
      </c>
      <c r="E343" s="12" t="str">
        <f aca="false">IF($C343="","",①在庫CSV_発注日!$H339)</f>
        <v/>
      </c>
      <c r="F343" s="12" t="str">
        <f aca="false">IF($C343="","",①在庫CSV_発注日!$L339)</f>
        <v/>
      </c>
      <c r="G343" s="18"/>
      <c r="H343" s="17" t="str">
        <f aca="false">IF($C343="","",N(①在庫CSV_発注日!$Z339))</f>
        <v/>
      </c>
      <c r="I343" s="37" t="str">
        <f aca="false">IF($C343="","",SUMIFS(⑤減算マスタCSV!$L$2:$L$8001,⑤減算マスタCSV!$F$2:$F$8001,$C343,⑤減算マスタCSV!$K$2:$K$8001,1))</f>
        <v/>
      </c>
      <c r="J343" s="17" t="str">
        <f aca="false">IF($C343="","",IFERROR(INDEX(⑤減算マスタCSV!$H$2:$H$8001,MATCH($C343,⑤減算マスタCSV!$F$2:$F$8001,0)),1))</f>
        <v/>
      </c>
      <c r="K343" s="17" t="str">
        <f aca="false">IF($C343="","",MAX(1,IFERROR(INDEX(⑥商品照会CSV!$M$2:$M$3001,MATCH($C343,⑥商品照会CSV!$A$2:$A$3001,0)),1)))</f>
        <v/>
      </c>
      <c r="L343" s="40" t="str">
        <f aca="false">IF($C343="","",IFERROR(INDEX(⑥商品照会CSV!$Q$2:$Q$3001,MATCH($C343,⑥商品照会CSV!$A$2:$A$3001,0)),0))</f>
        <v/>
      </c>
      <c r="M343" s="40" t="str">
        <f aca="false">IF($C343="","",N($L343)*N($K343))</f>
        <v/>
      </c>
      <c r="N343" s="17" t="str">
        <f aca="false">IF($C343="","",MAX(1,IFERROR(INDEX(⑥商品照会CSV!$AK$2:$AK$3001,MATCH($C343,⑥商品照会CSV!$A$2:$A$3001,0)),1)))</f>
        <v/>
      </c>
      <c r="O343" s="12" t="str">
        <f aca="false">IF($C343="","",IFERROR(IF(INDEX(⑥商品照会CSV!$AN$2:$AN$3001,MATCH($C343,⑥商品照会CSV!$A$2:$A$3001,0))=1,"バラ",IF(INDEX(⑥商品照会CSV!$AM$2:$AM$3001,MATCH($C343,⑥商品照会CSV!$A$2:$A$3001,0))=1,"中間包装","ケース")),"ケース"))</f>
        <v/>
      </c>
      <c r="P343" s="18"/>
      <c r="Q343" s="14"/>
      <c r="R343" s="17" t="str">
        <f aca="false">IF($C343="","",N($Q343)*N($K343))</f>
        <v/>
      </c>
    </row>
    <row r="344" customFormat="false" ht="15" hidden="false" customHeight="false" outlineLevel="0" collapsed="false">
      <c r="B344" s="12" t="n">
        <v>339</v>
      </c>
      <c r="C344" s="36" t="str">
        <f aca="false">IF(①在庫CSV_発注日!$M340="","",①在庫CSV_発注日!$M340&amp;"")</f>
        <v/>
      </c>
      <c r="D344" s="12" t="str">
        <f aca="false">IF($C344="","",①在庫CSV_発注日!$N340)</f>
        <v/>
      </c>
      <c r="E344" s="12" t="str">
        <f aca="false">IF($C344="","",①在庫CSV_発注日!$H340)</f>
        <v/>
      </c>
      <c r="F344" s="12" t="str">
        <f aca="false">IF($C344="","",①在庫CSV_発注日!$L340)</f>
        <v/>
      </c>
      <c r="G344" s="18"/>
      <c r="H344" s="17" t="str">
        <f aca="false">IF($C344="","",N(①在庫CSV_発注日!$Z340))</f>
        <v/>
      </c>
      <c r="I344" s="37" t="str">
        <f aca="false">IF($C344="","",SUMIFS(⑤減算マスタCSV!$L$2:$L$8001,⑤減算マスタCSV!$F$2:$F$8001,$C344,⑤減算マスタCSV!$K$2:$K$8001,1))</f>
        <v/>
      </c>
      <c r="J344" s="17" t="str">
        <f aca="false">IF($C344="","",IFERROR(INDEX(⑤減算マスタCSV!$H$2:$H$8001,MATCH($C344,⑤減算マスタCSV!$F$2:$F$8001,0)),1))</f>
        <v/>
      </c>
      <c r="K344" s="17" t="str">
        <f aca="false">IF($C344="","",MAX(1,IFERROR(INDEX(⑥商品照会CSV!$M$2:$M$3001,MATCH($C344,⑥商品照会CSV!$A$2:$A$3001,0)),1)))</f>
        <v/>
      </c>
      <c r="L344" s="40" t="str">
        <f aca="false">IF($C344="","",IFERROR(INDEX(⑥商品照会CSV!$Q$2:$Q$3001,MATCH($C344,⑥商品照会CSV!$A$2:$A$3001,0)),0))</f>
        <v/>
      </c>
      <c r="M344" s="40" t="str">
        <f aca="false">IF($C344="","",N($L344)*N($K344))</f>
        <v/>
      </c>
      <c r="N344" s="17" t="str">
        <f aca="false">IF($C344="","",MAX(1,IFERROR(INDEX(⑥商品照会CSV!$AK$2:$AK$3001,MATCH($C344,⑥商品照会CSV!$A$2:$A$3001,0)),1)))</f>
        <v/>
      </c>
      <c r="O344" s="12" t="str">
        <f aca="false">IF($C344="","",IFERROR(IF(INDEX(⑥商品照会CSV!$AN$2:$AN$3001,MATCH($C344,⑥商品照会CSV!$A$2:$A$3001,0))=1,"バラ",IF(INDEX(⑥商品照会CSV!$AM$2:$AM$3001,MATCH($C344,⑥商品照会CSV!$A$2:$A$3001,0))=1,"中間包装","ケース")),"ケース"))</f>
        <v/>
      </c>
      <c r="P344" s="18"/>
      <c r="Q344" s="14"/>
      <c r="R344" s="17" t="str">
        <f aca="false">IF($C344="","",N($Q344)*N($K344))</f>
        <v/>
      </c>
    </row>
    <row r="345" customFormat="false" ht="15" hidden="false" customHeight="false" outlineLevel="0" collapsed="false">
      <c r="B345" s="12" t="n">
        <v>340</v>
      </c>
      <c r="C345" s="36" t="str">
        <f aca="false">IF(①在庫CSV_発注日!$M341="","",①在庫CSV_発注日!$M341&amp;"")</f>
        <v/>
      </c>
      <c r="D345" s="12" t="str">
        <f aca="false">IF($C345="","",①在庫CSV_発注日!$N341)</f>
        <v/>
      </c>
      <c r="E345" s="12" t="str">
        <f aca="false">IF($C345="","",①在庫CSV_発注日!$H341)</f>
        <v/>
      </c>
      <c r="F345" s="12" t="str">
        <f aca="false">IF($C345="","",①在庫CSV_発注日!$L341)</f>
        <v/>
      </c>
      <c r="G345" s="18"/>
      <c r="H345" s="17" t="str">
        <f aca="false">IF($C345="","",N(①在庫CSV_発注日!$Z341))</f>
        <v/>
      </c>
      <c r="I345" s="37" t="str">
        <f aca="false">IF($C345="","",SUMIFS(⑤減算マスタCSV!$L$2:$L$8001,⑤減算マスタCSV!$F$2:$F$8001,$C345,⑤減算マスタCSV!$K$2:$K$8001,1))</f>
        <v/>
      </c>
      <c r="J345" s="17" t="str">
        <f aca="false">IF($C345="","",IFERROR(INDEX(⑤減算マスタCSV!$H$2:$H$8001,MATCH($C345,⑤減算マスタCSV!$F$2:$F$8001,0)),1))</f>
        <v/>
      </c>
      <c r="K345" s="17" t="str">
        <f aca="false">IF($C345="","",MAX(1,IFERROR(INDEX(⑥商品照会CSV!$M$2:$M$3001,MATCH($C345,⑥商品照会CSV!$A$2:$A$3001,0)),1)))</f>
        <v/>
      </c>
      <c r="L345" s="40" t="str">
        <f aca="false">IF($C345="","",IFERROR(INDEX(⑥商品照会CSV!$Q$2:$Q$3001,MATCH($C345,⑥商品照会CSV!$A$2:$A$3001,0)),0))</f>
        <v/>
      </c>
      <c r="M345" s="40" t="str">
        <f aca="false">IF($C345="","",N($L345)*N($K345))</f>
        <v/>
      </c>
      <c r="N345" s="17" t="str">
        <f aca="false">IF($C345="","",MAX(1,IFERROR(INDEX(⑥商品照会CSV!$AK$2:$AK$3001,MATCH($C345,⑥商品照会CSV!$A$2:$A$3001,0)),1)))</f>
        <v/>
      </c>
      <c r="O345" s="12" t="str">
        <f aca="false">IF($C345="","",IFERROR(IF(INDEX(⑥商品照会CSV!$AN$2:$AN$3001,MATCH($C345,⑥商品照会CSV!$A$2:$A$3001,0))=1,"バラ",IF(INDEX(⑥商品照会CSV!$AM$2:$AM$3001,MATCH($C345,⑥商品照会CSV!$A$2:$A$3001,0))=1,"中間包装","ケース")),"ケース"))</f>
        <v/>
      </c>
      <c r="P345" s="18"/>
      <c r="Q345" s="14"/>
      <c r="R345" s="17" t="str">
        <f aca="false">IF($C345="","",N($Q345)*N($K345))</f>
        <v/>
      </c>
    </row>
    <row r="346" customFormat="false" ht="15" hidden="false" customHeight="false" outlineLevel="0" collapsed="false">
      <c r="B346" s="12" t="n">
        <v>341</v>
      </c>
      <c r="C346" s="36" t="str">
        <f aca="false">IF(①在庫CSV_発注日!$M342="","",①在庫CSV_発注日!$M342&amp;"")</f>
        <v/>
      </c>
      <c r="D346" s="12" t="str">
        <f aca="false">IF($C346="","",①在庫CSV_発注日!$N342)</f>
        <v/>
      </c>
      <c r="E346" s="12" t="str">
        <f aca="false">IF($C346="","",①在庫CSV_発注日!$H342)</f>
        <v/>
      </c>
      <c r="F346" s="12" t="str">
        <f aca="false">IF($C346="","",①在庫CSV_発注日!$L342)</f>
        <v/>
      </c>
      <c r="G346" s="18"/>
      <c r="H346" s="17" t="str">
        <f aca="false">IF($C346="","",N(①在庫CSV_発注日!$Z342))</f>
        <v/>
      </c>
      <c r="I346" s="37" t="str">
        <f aca="false">IF($C346="","",SUMIFS(⑤減算マスタCSV!$L$2:$L$8001,⑤減算マスタCSV!$F$2:$F$8001,$C346,⑤減算マスタCSV!$K$2:$K$8001,1))</f>
        <v/>
      </c>
      <c r="J346" s="17" t="str">
        <f aca="false">IF($C346="","",IFERROR(INDEX(⑤減算マスタCSV!$H$2:$H$8001,MATCH($C346,⑤減算マスタCSV!$F$2:$F$8001,0)),1))</f>
        <v/>
      </c>
      <c r="K346" s="17" t="str">
        <f aca="false">IF($C346="","",MAX(1,IFERROR(INDEX(⑥商品照会CSV!$M$2:$M$3001,MATCH($C346,⑥商品照会CSV!$A$2:$A$3001,0)),1)))</f>
        <v/>
      </c>
      <c r="L346" s="40" t="str">
        <f aca="false">IF($C346="","",IFERROR(INDEX(⑥商品照会CSV!$Q$2:$Q$3001,MATCH($C346,⑥商品照会CSV!$A$2:$A$3001,0)),0))</f>
        <v/>
      </c>
      <c r="M346" s="40" t="str">
        <f aca="false">IF($C346="","",N($L346)*N($K346))</f>
        <v/>
      </c>
      <c r="N346" s="17" t="str">
        <f aca="false">IF($C346="","",MAX(1,IFERROR(INDEX(⑥商品照会CSV!$AK$2:$AK$3001,MATCH($C346,⑥商品照会CSV!$A$2:$A$3001,0)),1)))</f>
        <v/>
      </c>
      <c r="O346" s="12" t="str">
        <f aca="false">IF($C346="","",IFERROR(IF(INDEX(⑥商品照会CSV!$AN$2:$AN$3001,MATCH($C346,⑥商品照会CSV!$A$2:$A$3001,0))=1,"バラ",IF(INDEX(⑥商品照会CSV!$AM$2:$AM$3001,MATCH($C346,⑥商品照会CSV!$A$2:$A$3001,0))=1,"中間包装","ケース")),"ケース"))</f>
        <v/>
      </c>
      <c r="P346" s="18"/>
      <c r="Q346" s="14"/>
      <c r="R346" s="17" t="str">
        <f aca="false">IF($C346="","",N($Q346)*N($K346))</f>
        <v/>
      </c>
    </row>
    <row r="347" customFormat="false" ht="15" hidden="false" customHeight="false" outlineLevel="0" collapsed="false">
      <c r="B347" s="12" t="n">
        <v>342</v>
      </c>
      <c r="C347" s="36" t="str">
        <f aca="false">IF(①在庫CSV_発注日!$M343="","",①在庫CSV_発注日!$M343&amp;"")</f>
        <v/>
      </c>
      <c r="D347" s="12" t="str">
        <f aca="false">IF($C347="","",①在庫CSV_発注日!$N343)</f>
        <v/>
      </c>
      <c r="E347" s="12" t="str">
        <f aca="false">IF($C347="","",①在庫CSV_発注日!$H343)</f>
        <v/>
      </c>
      <c r="F347" s="12" t="str">
        <f aca="false">IF($C347="","",①在庫CSV_発注日!$L343)</f>
        <v/>
      </c>
      <c r="G347" s="18"/>
      <c r="H347" s="17" t="str">
        <f aca="false">IF($C347="","",N(①在庫CSV_発注日!$Z343))</f>
        <v/>
      </c>
      <c r="I347" s="37" t="str">
        <f aca="false">IF($C347="","",SUMIFS(⑤減算マスタCSV!$L$2:$L$8001,⑤減算マスタCSV!$F$2:$F$8001,$C347,⑤減算マスタCSV!$K$2:$K$8001,1))</f>
        <v/>
      </c>
      <c r="J347" s="17" t="str">
        <f aca="false">IF($C347="","",IFERROR(INDEX(⑤減算マスタCSV!$H$2:$H$8001,MATCH($C347,⑤減算マスタCSV!$F$2:$F$8001,0)),1))</f>
        <v/>
      </c>
      <c r="K347" s="17" t="str">
        <f aca="false">IF($C347="","",MAX(1,IFERROR(INDEX(⑥商品照会CSV!$M$2:$M$3001,MATCH($C347,⑥商品照会CSV!$A$2:$A$3001,0)),1)))</f>
        <v/>
      </c>
      <c r="L347" s="40" t="str">
        <f aca="false">IF($C347="","",IFERROR(INDEX(⑥商品照会CSV!$Q$2:$Q$3001,MATCH($C347,⑥商品照会CSV!$A$2:$A$3001,0)),0))</f>
        <v/>
      </c>
      <c r="M347" s="40" t="str">
        <f aca="false">IF($C347="","",N($L347)*N($K347))</f>
        <v/>
      </c>
      <c r="N347" s="17" t="str">
        <f aca="false">IF($C347="","",MAX(1,IFERROR(INDEX(⑥商品照会CSV!$AK$2:$AK$3001,MATCH($C347,⑥商品照会CSV!$A$2:$A$3001,0)),1)))</f>
        <v/>
      </c>
      <c r="O347" s="12" t="str">
        <f aca="false">IF($C347="","",IFERROR(IF(INDEX(⑥商品照会CSV!$AN$2:$AN$3001,MATCH($C347,⑥商品照会CSV!$A$2:$A$3001,0))=1,"バラ",IF(INDEX(⑥商品照会CSV!$AM$2:$AM$3001,MATCH($C347,⑥商品照会CSV!$A$2:$A$3001,0))=1,"中間包装","ケース")),"ケース"))</f>
        <v/>
      </c>
      <c r="P347" s="18"/>
      <c r="Q347" s="14"/>
      <c r="R347" s="17" t="str">
        <f aca="false">IF($C347="","",N($Q347)*N($K347))</f>
        <v/>
      </c>
    </row>
    <row r="348" customFormat="false" ht="15" hidden="false" customHeight="false" outlineLevel="0" collapsed="false">
      <c r="B348" s="12" t="n">
        <v>343</v>
      </c>
      <c r="C348" s="36" t="str">
        <f aca="false">IF(①在庫CSV_発注日!$M344="","",①在庫CSV_発注日!$M344&amp;"")</f>
        <v/>
      </c>
      <c r="D348" s="12" t="str">
        <f aca="false">IF($C348="","",①在庫CSV_発注日!$N344)</f>
        <v/>
      </c>
      <c r="E348" s="12" t="str">
        <f aca="false">IF($C348="","",①在庫CSV_発注日!$H344)</f>
        <v/>
      </c>
      <c r="F348" s="12" t="str">
        <f aca="false">IF($C348="","",①在庫CSV_発注日!$L344)</f>
        <v/>
      </c>
      <c r="G348" s="18"/>
      <c r="H348" s="17" t="str">
        <f aca="false">IF($C348="","",N(①在庫CSV_発注日!$Z344))</f>
        <v/>
      </c>
      <c r="I348" s="37" t="str">
        <f aca="false">IF($C348="","",SUMIFS(⑤減算マスタCSV!$L$2:$L$8001,⑤減算マスタCSV!$F$2:$F$8001,$C348,⑤減算マスタCSV!$K$2:$K$8001,1))</f>
        <v/>
      </c>
      <c r="J348" s="17" t="str">
        <f aca="false">IF($C348="","",IFERROR(INDEX(⑤減算マスタCSV!$H$2:$H$8001,MATCH($C348,⑤減算マスタCSV!$F$2:$F$8001,0)),1))</f>
        <v/>
      </c>
      <c r="K348" s="17" t="str">
        <f aca="false">IF($C348="","",MAX(1,IFERROR(INDEX(⑥商品照会CSV!$M$2:$M$3001,MATCH($C348,⑥商品照会CSV!$A$2:$A$3001,0)),1)))</f>
        <v/>
      </c>
      <c r="L348" s="40" t="str">
        <f aca="false">IF($C348="","",IFERROR(INDEX(⑥商品照会CSV!$Q$2:$Q$3001,MATCH($C348,⑥商品照会CSV!$A$2:$A$3001,0)),0))</f>
        <v/>
      </c>
      <c r="M348" s="40" t="str">
        <f aca="false">IF($C348="","",N($L348)*N($K348))</f>
        <v/>
      </c>
      <c r="N348" s="17" t="str">
        <f aca="false">IF($C348="","",MAX(1,IFERROR(INDEX(⑥商品照会CSV!$AK$2:$AK$3001,MATCH($C348,⑥商品照会CSV!$A$2:$A$3001,0)),1)))</f>
        <v/>
      </c>
      <c r="O348" s="12" t="str">
        <f aca="false">IF($C348="","",IFERROR(IF(INDEX(⑥商品照会CSV!$AN$2:$AN$3001,MATCH($C348,⑥商品照会CSV!$A$2:$A$3001,0))=1,"バラ",IF(INDEX(⑥商品照会CSV!$AM$2:$AM$3001,MATCH($C348,⑥商品照会CSV!$A$2:$A$3001,0))=1,"中間包装","ケース")),"ケース"))</f>
        <v/>
      </c>
      <c r="P348" s="18"/>
      <c r="Q348" s="14"/>
      <c r="R348" s="17" t="str">
        <f aca="false">IF($C348="","",N($Q348)*N($K348))</f>
        <v/>
      </c>
    </row>
    <row r="349" customFormat="false" ht="15" hidden="false" customHeight="false" outlineLevel="0" collapsed="false">
      <c r="B349" s="12" t="n">
        <v>344</v>
      </c>
      <c r="C349" s="36" t="str">
        <f aca="false">IF(①在庫CSV_発注日!$M345="","",①在庫CSV_発注日!$M345&amp;"")</f>
        <v/>
      </c>
      <c r="D349" s="12" t="str">
        <f aca="false">IF($C349="","",①在庫CSV_発注日!$N345)</f>
        <v/>
      </c>
      <c r="E349" s="12" t="str">
        <f aca="false">IF($C349="","",①在庫CSV_発注日!$H345)</f>
        <v/>
      </c>
      <c r="F349" s="12" t="str">
        <f aca="false">IF($C349="","",①在庫CSV_発注日!$L345)</f>
        <v/>
      </c>
      <c r="G349" s="18"/>
      <c r="H349" s="17" t="str">
        <f aca="false">IF($C349="","",N(①在庫CSV_発注日!$Z345))</f>
        <v/>
      </c>
      <c r="I349" s="37" t="str">
        <f aca="false">IF($C349="","",SUMIFS(⑤減算マスタCSV!$L$2:$L$8001,⑤減算マスタCSV!$F$2:$F$8001,$C349,⑤減算マスタCSV!$K$2:$K$8001,1))</f>
        <v/>
      </c>
      <c r="J349" s="17" t="str">
        <f aca="false">IF($C349="","",IFERROR(INDEX(⑤減算マスタCSV!$H$2:$H$8001,MATCH($C349,⑤減算マスタCSV!$F$2:$F$8001,0)),1))</f>
        <v/>
      </c>
      <c r="K349" s="17" t="str">
        <f aca="false">IF($C349="","",MAX(1,IFERROR(INDEX(⑥商品照会CSV!$M$2:$M$3001,MATCH($C349,⑥商品照会CSV!$A$2:$A$3001,0)),1)))</f>
        <v/>
      </c>
      <c r="L349" s="40" t="str">
        <f aca="false">IF($C349="","",IFERROR(INDEX(⑥商品照会CSV!$Q$2:$Q$3001,MATCH($C349,⑥商品照会CSV!$A$2:$A$3001,0)),0))</f>
        <v/>
      </c>
      <c r="M349" s="40" t="str">
        <f aca="false">IF($C349="","",N($L349)*N($K349))</f>
        <v/>
      </c>
      <c r="N349" s="17" t="str">
        <f aca="false">IF($C349="","",MAX(1,IFERROR(INDEX(⑥商品照会CSV!$AK$2:$AK$3001,MATCH($C349,⑥商品照会CSV!$A$2:$A$3001,0)),1)))</f>
        <v/>
      </c>
      <c r="O349" s="12" t="str">
        <f aca="false">IF($C349="","",IFERROR(IF(INDEX(⑥商品照会CSV!$AN$2:$AN$3001,MATCH($C349,⑥商品照会CSV!$A$2:$A$3001,0))=1,"バラ",IF(INDEX(⑥商品照会CSV!$AM$2:$AM$3001,MATCH($C349,⑥商品照会CSV!$A$2:$A$3001,0))=1,"中間包装","ケース")),"ケース"))</f>
        <v/>
      </c>
      <c r="P349" s="18"/>
      <c r="Q349" s="14"/>
      <c r="R349" s="17" t="str">
        <f aca="false">IF($C349="","",N($Q349)*N($K349))</f>
        <v/>
      </c>
    </row>
    <row r="350" customFormat="false" ht="15" hidden="false" customHeight="false" outlineLevel="0" collapsed="false">
      <c r="B350" s="12" t="n">
        <v>345</v>
      </c>
      <c r="C350" s="36" t="str">
        <f aca="false">IF(①在庫CSV_発注日!$M346="","",①在庫CSV_発注日!$M346&amp;"")</f>
        <v/>
      </c>
      <c r="D350" s="12" t="str">
        <f aca="false">IF($C350="","",①在庫CSV_発注日!$N346)</f>
        <v/>
      </c>
      <c r="E350" s="12" t="str">
        <f aca="false">IF($C350="","",①在庫CSV_発注日!$H346)</f>
        <v/>
      </c>
      <c r="F350" s="12" t="str">
        <f aca="false">IF($C350="","",①在庫CSV_発注日!$L346)</f>
        <v/>
      </c>
      <c r="G350" s="18"/>
      <c r="H350" s="17" t="str">
        <f aca="false">IF($C350="","",N(①在庫CSV_発注日!$Z346))</f>
        <v/>
      </c>
      <c r="I350" s="37" t="str">
        <f aca="false">IF($C350="","",SUMIFS(⑤減算マスタCSV!$L$2:$L$8001,⑤減算マスタCSV!$F$2:$F$8001,$C350,⑤減算マスタCSV!$K$2:$K$8001,1))</f>
        <v/>
      </c>
      <c r="J350" s="17" t="str">
        <f aca="false">IF($C350="","",IFERROR(INDEX(⑤減算マスタCSV!$H$2:$H$8001,MATCH($C350,⑤減算マスタCSV!$F$2:$F$8001,0)),1))</f>
        <v/>
      </c>
      <c r="K350" s="17" t="str">
        <f aca="false">IF($C350="","",MAX(1,IFERROR(INDEX(⑥商品照会CSV!$M$2:$M$3001,MATCH($C350,⑥商品照会CSV!$A$2:$A$3001,0)),1)))</f>
        <v/>
      </c>
      <c r="L350" s="40" t="str">
        <f aca="false">IF($C350="","",IFERROR(INDEX(⑥商品照会CSV!$Q$2:$Q$3001,MATCH($C350,⑥商品照会CSV!$A$2:$A$3001,0)),0))</f>
        <v/>
      </c>
      <c r="M350" s="40" t="str">
        <f aca="false">IF($C350="","",N($L350)*N($K350))</f>
        <v/>
      </c>
      <c r="N350" s="17" t="str">
        <f aca="false">IF($C350="","",MAX(1,IFERROR(INDEX(⑥商品照会CSV!$AK$2:$AK$3001,MATCH($C350,⑥商品照会CSV!$A$2:$A$3001,0)),1)))</f>
        <v/>
      </c>
      <c r="O350" s="12" t="str">
        <f aca="false">IF($C350="","",IFERROR(IF(INDEX(⑥商品照会CSV!$AN$2:$AN$3001,MATCH($C350,⑥商品照会CSV!$A$2:$A$3001,0))=1,"バラ",IF(INDEX(⑥商品照会CSV!$AM$2:$AM$3001,MATCH($C350,⑥商品照会CSV!$A$2:$A$3001,0))=1,"中間包装","ケース")),"ケース"))</f>
        <v/>
      </c>
      <c r="P350" s="18"/>
      <c r="Q350" s="14"/>
      <c r="R350" s="17" t="str">
        <f aca="false">IF($C350="","",N($Q350)*N($K350))</f>
        <v/>
      </c>
    </row>
    <row r="351" customFormat="false" ht="15" hidden="false" customHeight="false" outlineLevel="0" collapsed="false">
      <c r="B351" s="12" t="n">
        <v>346</v>
      </c>
      <c r="C351" s="36" t="str">
        <f aca="false">IF(①在庫CSV_発注日!$M347="","",①在庫CSV_発注日!$M347&amp;"")</f>
        <v/>
      </c>
      <c r="D351" s="12" t="str">
        <f aca="false">IF($C351="","",①在庫CSV_発注日!$N347)</f>
        <v/>
      </c>
      <c r="E351" s="12" t="str">
        <f aca="false">IF($C351="","",①在庫CSV_発注日!$H347)</f>
        <v/>
      </c>
      <c r="F351" s="12" t="str">
        <f aca="false">IF($C351="","",①在庫CSV_発注日!$L347)</f>
        <v/>
      </c>
      <c r="G351" s="18"/>
      <c r="H351" s="17" t="str">
        <f aca="false">IF($C351="","",N(①在庫CSV_発注日!$Z347))</f>
        <v/>
      </c>
      <c r="I351" s="37" t="str">
        <f aca="false">IF($C351="","",SUMIFS(⑤減算マスタCSV!$L$2:$L$8001,⑤減算マスタCSV!$F$2:$F$8001,$C351,⑤減算マスタCSV!$K$2:$K$8001,1))</f>
        <v/>
      </c>
      <c r="J351" s="17" t="str">
        <f aca="false">IF($C351="","",IFERROR(INDEX(⑤減算マスタCSV!$H$2:$H$8001,MATCH($C351,⑤減算マスタCSV!$F$2:$F$8001,0)),1))</f>
        <v/>
      </c>
      <c r="K351" s="17" t="str">
        <f aca="false">IF($C351="","",MAX(1,IFERROR(INDEX(⑥商品照会CSV!$M$2:$M$3001,MATCH($C351,⑥商品照会CSV!$A$2:$A$3001,0)),1)))</f>
        <v/>
      </c>
      <c r="L351" s="40" t="str">
        <f aca="false">IF($C351="","",IFERROR(INDEX(⑥商品照会CSV!$Q$2:$Q$3001,MATCH($C351,⑥商品照会CSV!$A$2:$A$3001,0)),0))</f>
        <v/>
      </c>
      <c r="M351" s="40" t="str">
        <f aca="false">IF($C351="","",N($L351)*N($K351))</f>
        <v/>
      </c>
      <c r="N351" s="17" t="str">
        <f aca="false">IF($C351="","",MAX(1,IFERROR(INDEX(⑥商品照会CSV!$AK$2:$AK$3001,MATCH($C351,⑥商品照会CSV!$A$2:$A$3001,0)),1)))</f>
        <v/>
      </c>
      <c r="O351" s="12" t="str">
        <f aca="false">IF($C351="","",IFERROR(IF(INDEX(⑥商品照会CSV!$AN$2:$AN$3001,MATCH($C351,⑥商品照会CSV!$A$2:$A$3001,0))=1,"バラ",IF(INDEX(⑥商品照会CSV!$AM$2:$AM$3001,MATCH($C351,⑥商品照会CSV!$A$2:$A$3001,0))=1,"中間包装","ケース")),"ケース"))</f>
        <v/>
      </c>
      <c r="P351" s="18"/>
      <c r="Q351" s="14"/>
      <c r="R351" s="17" t="str">
        <f aca="false">IF($C351="","",N($Q351)*N($K351))</f>
        <v/>
      </c>
    </row>
    <row r="352" customFormat="false" ht="15" hidden="false" customHeight="false" outlineLevel="0" collapsed="false">
      <c r="B352" s="12" t="n">
        <v>347</v>
      </c>
      <c r="C352" s="36" t="str">
        <f aca="false">IF(①在庫CSV_発注日!$M348="","",①在庫CSV_発注日!$M348&amp;"")</f>
        <v/>
      </c>
      <c r="D352" s="12" t="str">
        <f aca="false">IF($C352="","",①在庫CSV_発注日!$N348)</f>
        <v/>
      </c>
      <c r="E352" s="12" t="str">
        <f aca="false">IF($C352="","",①在庫CSV_発注日!$H348)</f>
        <v/>
      </c>
      <c r="F352" s="12" t="str">
        <f aca="false">IF($C352="","",①在庫CSV_発注日!$L348)</f>
        <v/>
      </c>
      <c r="G352" s="18"/>
      <c r="H352" s="17" t="str">
        <f aca="false">IF($C352="","",N(①在庫CSV_発注日!$Z348))</f>
        <v/>
      </c>
      <c r="I352" s="37" t="str">
        <f aca="false">IF($C352="","",SUMIFS(⑤減算マスタCSV!$L$2:$L$8001,⑤減算マスタCSV!$F$2:$F$8001,$C352,⑤減算マスタCSV!$K$2:$K$8001,1))</f>
        <v/>
      </c>
      <c r="J352" s="17" t="str">
        <f aca="false">IF($C352="","",IFERROR(INDEX(⑤減算マスタCSV!$H$2:$H$8001,MATCH($C352,⑤減算マスタCSV!$F$2:$F$8001,0)),1))</f>
        <v/>
      </c>
      <c r="K352" s="17" t="str">
        <f aca="false">IF($C352="","",MAX(1,IFERROR(INDEX(⑥商品照会CSV!$M$2:$M$3001,MATCH($C352,⑥商品照会CSV!$A$2:$A$3001,0)),1)))</f>
        <v/>
      </c>
      <c r="L352" s="40" t="str">
        <f aca="false">IF($C352="","",IFERROR(INDEX(⑥商品照会CSV!$Q$2:$Q$3001,MATCH($C352,⑥商品照会CSV!$A$2:$A$3001,0)),0))</f>
        <v/>
      </c>
      <c r="M352" s="40" t="str">
        <f aca="false">IF($C352="","",N($L352)*N($K352))</f>
        <v/>
      </c>
      <c r="N352" s="17" t="str">
        <f aca="false">IF($C352="","",MAX(1,IFERROR(INDEX(⑥商品照会CSV!$AK$2:$AK$3001,MATCH($C352,⑥商品照会CSV!$A$2:$A$3001,0)),1)))</f>
        <v/>
      </c>
      <c r="O352" s="12" t="str">
        <f aca="false">IF($C352="","",IFERROR(IF(INDEX(⑥商品照会CSV!$AN$2:$AN$3001,MATCH($C352,⑥商品照会CSV!$A$2:$A$3001,0))=1,"バラ",IF(INDEX(⑥商品照会CSV!$AM$2:$AM$3001,MATCH($C352,⑥商品照会CSV!$A$2:$A$3001,0))=1,"中間包装","ケース")),"ケース"))</f>
        <v/>
      </c>
      <c r="P352" s="18"/>
      <c r="Q352" s="14"/>
      <c r="R352" s="17" t="str">
        <f aca="false">IF($C352="","",N($Q352)*N($K352))</f>
        <v/>
      </c>
    </row>
    <row r="353" customFormat="false" ht="15" hidden="false" customHeight="false" outlineLevel="0" collapsed="false">
      <c r="B353" s="12" t="n">
        <v>348</v>
      </c>
      <c r="C353" s="36" t="str">
        <f aca="false">IF(①在庫CSV_発注日!$M349="","",①在庫CSV_発注日!$M349&amp;"")</f>
        <v/>
      </c>
      <c r="D353" s="12" t="str">
        <f aca="false">IF($C353="","",①在庫CSV_発注日!$N349)</f>
        <v/>
      </c>
      <c r="E353" s="12" t="str">
        <f aca="false">IF($C353="","",①在庫CSV_発注日!$H349)</f>
        <v/>
      </c>
      <c r="F353" s="12" t="str">
        <f aca="false">IF($C353="","",①在庫CSV_発注日!$L349)</f>
        <v/>
      </c>
      <c r="G353" s="18"/>
      <c r="H353" s="17" t="str">
        <f aca="false">IF($C353="","",N(①在庫CSV_発注日!$Z349))</f>
        <v/>
      </c>
      <c r="I353" s="37" t="str">
        <f aca="false">IF($C353="","",SUMIFS(⑤減算マスタCSV!$L$2:$L$8001,⑤減算マスタCSV!$F$2:$F$8001,$C353,⑤減算マスタCSV!$K$2:$K$8001,1))</f>
        <v/>
      </c>
      <c r="J353" s="17" t="str">
        <f aca="false">IF($C353="","",IFERROR(INDEX(⑤減算マスタCSV!$H$2:$H$8001,MATCH($C353,⑤減算マスタCSV!$F$2:$F$8001,0)),1))</f>
        <v/>
      </c>
      <c r="K353" s="17" t="str">
        <f aca="false">IF($C353="","",MAX(1,IFERROR(INDEX(⑥商品照会CSV!$M$2:$M$3001,MATCH($C353,⑥商品照会CSV!$A$2:$A$3001,0)),1)))</f>
        <v/>
      </c>
      <c r="L353" s="40" t="str">
        <f aca="false">IF($C353="","",IFERROR(INDEX(⑥商品照会CSV!$Q$2:$Q$3001,MATCH($C353,⑥商品照会CSV!$A$2:$A$3001,0)),0))</f>
        <v/>
      </c>
      <c r="M353" s="40" t="str">
        <f aca="false">IF($C353="","",N($L353)*N($K353))</f>
        <v/>
      </c>
      <c r="N353" s="17" t="str">
        <f aca="false">IF($C353="","",MAX(1,IFERROR(INDEX(⑥商品照会CSV!$AK$2:$AK$3001,MATCH($C353,⑥商品照会CSV!$A$2:$A$3001,0)),1)))</f>
        <v/>
      </c>
      <c r="O353" s="12" t="str">
        <f aca="false">IF($C353="","",IFERROR(IF(INDEX(⑥商品照会CSV!$AN$2:$AN$3001,MATCH($C353,⑥商品照会CSV!$A$2:$A$3001,0))=1,"バラ",IF(INDEX(⑥商品照会CSV!$AM$2:$AM$3001,MATCH($C353,⑥商品照会CSV!$A$2:$A$3001,0))=1,"中間包装","ケース")),"ケース"))</f>
        <v/>
      </c>
      <c r="P353" s="18"/>
      <c r="Q353" s="14"/>
      <c r="R353" s="17" t="str">
        <f aca="false">IF($C353="","",N($Q353)*N($K353))</f>
        <v/>
      </c>
    </row>
    <row r="354" customFormat="false" ht="15" hidden="false" customHeight="false" outlineLevel="0" collapsed="false">
      <c r="B354" s="12" t="n">
        <v>349</v>
      </c>
      <c r="C354" s="36" t="str">
        <f aca="false">IF(①在庫CSV_発注日!$M350="","",①在庫CSV_発注日!$M350&amp;"")</f>
        <v/>
      </c>
      <c r="D354" s="12" t="str">
        <f aca="false">IF($C354="","",①在庫CSV_発注日!$N350)</f>
        <v/>
      </c>
      <c r="E354" s="12" t="str">
        <f aca="false">IF($C354="","",①在庫CSV_発注日!$H350)</f>
        <v/>
      </c>
      <c r="F354" s="12" t="str">
        <f aca="false">IF($C354="","",①在庫CSV_発注日!$L350)</f>
        <v/>
      </c>
      <c r="G354" s="18"/>
      <c r="H354" s="17" t="str">
        <f aca="false">IF($C354="","",N(①在庫CSV_発注日!$Z350))</f>
        <v/>
      </c>
      <c r="I354" s="37" t="str">
        <f aca="false">IF($C354="","",SUMIFS(⑤減算マスタCSV!$L$2:$L$8001,⑤減算マスタCSV!$F$2:$F$8001,$C354,⑤減算マスタCSV!$K$2:$K$8001,1))</f>
        <v/>
      </c>
      <c r="J354" s="17" t="str">
        <f aca="false">IF($C354="","",IFERROR(INDEX(⑤減算マスタCSV!$H$2:$H$8001,MATCH($C354,⑤減算マスタCSV!$F$2:$F$8001,0)),1))</f>
        <v/>
      </c>
      <c r="K354" s="17" t="str">
        <f aca="false">IF($C354="","",MAX(1,IFERROR(INDEX(⑥商品照会CSV!$M$2:$M$3001,MATCH($C354,⑥商品照会CSV!$A$2:$A$3001,0)),1)))</f>
        <v/>
      </c>
      <c r="L354" s="40" t="str">
        <f aca="false">IF($C354="","",IFERROR(INDEX(⑥商品照会CSV!$Q$2:$Q$3001,MATCH($C354,⑥商品照会CSV!$A$2:$A$3001,0)),0))</f>
        <v/>
      </c>
      <c r="M354" s="40" t="str">
        <f aca="false">IF($C354="","",N($L354)*N($K354))</f>
        <v/>
      </c>
      <c r="N354" s="17" t="str">
        <f aca="false">IF($C354="","",MAX(1,IFERROR(INDEX(⑥商品照会CSV!$AK$2:$AK$3001,MATCH($C354,⑥商品照会CSV!$A$2:$A$3001,0)),1)))</f>
        <v/>
      </c>
      <c r="O354" s="12" t="str">
        <f aca="false">IF($C354="","",IFERROR(IF(INDEX(⑥商品照会CSV!$AN$2:$AN$3001,MATCH($C354,⑥商品照会CSV!$A$2:$A$3001,0))=1,"バラ",IF(INDEX(⑥商品照会CSV!$AM$2:$AM$3001,MATCH($C354,⑥商品照会CSV!$A$2:$A$3001,0))=1,"中間包装","ケース")),"ケース"))</f>
        <v/>
      </c>
      <c r="P354" s="18"/>
      <c r="Q354" s="14"/>
      <c r="R354" s="17" t="str">
        <f aca="false">IF($C354="","",N($Q354)*N($K354))</f>
        <v/>
      </c>
    </row>
    <row r="355" customFormat="false" ht="15" hidden="false" customHeight="false" outlineLevel="0" collapsed="false">
      <c r="B355" s="12" t="n">
        <v>350</v>
      </c>
      <c r="C355" s="36" t="str">
        <f aca="false">IF(①在庫CSV_発注日!$M351="","",①在庫CSV_発注日!$M351&amp;"")</f>
        <v/>
      </c>
      <c r="D355" s="12" t="str">
        <f aca="false">IF($C355="","",①在庫CSV_発注日!$N351)</f>
        <v/>
      </c>
      <c r="E355" s="12" t="str">
        <f aca="false">IF($C355="","",①在庫CSV_発注日!$H351)</f>
        <v/>
      </c>
      <c r="F355" s="12" t="str">
        <f aca="false">IF($C355="","",①在庫CSV_発注日!$L351)</f>
        <v/>
      </c>
      <c r="G355" s="18"/>
      <c r="H355" s="17" t="str">
        <f aca="false">IF($C355="","",N(①在庫CSV_発注日!$Z351))</f>
        <v/>
      </c>
      <c r="I355" s="37" t="str">
        <f aca="false">IF($C355="","",SUMIFS(⑤減算マスタCSV!$L$2:$L$8001,⑤減算マスタCSV!$F$2:$F$8001,$C355,⑤減算マスタCSV!$K$2:$K$8001,1))</f>
        <v/>
      </c>
      <c r="J355" s="17" t="str">
        <f aca="false">IF($C355="","",IFERROR(INDEX(⑤減算マスタCSV!$H$2:$H$8001,MATCH($C355,⑤減算マスタCSV!$F$2:$F$8001,0)),1))</f>
        <v/>
      </c>
      <c r="K355" s="17" t="str">
        <f aca="false">IF($C355="","",MAX(1,IFERROR(INDEX(⑥商品照会CSV!$M$2:$M$3001,MATCH($C355,⑥商品照会CSV!$A$2:$A$3001,0)),1)))</f>
        <v/>
      </c>
      <c r="L355" s="40" t="str">
        <f aca="false">IF($C355="","",IFERROR(INDEX(⑥商品照会CSV!$Q$2:$Q$3001,MATCH($C355,⑥商品照会CSV!$A$2:$A$3001,0)),0))</f>
        <v/>
      </c>
      <c r="M355" s="40" t="str">
        <f aca="false">IF($C355="","",N($L355)*N($K355))</f>
        <v/>
      </c>
      <c r="N355" s="17" t="str">
        <f aca="false">IF($C355="","",MAX(1,IFERROR(INDEX(⑥商品照会CSV!$AK$2:$AK$3001,MATCH($C355,⑥商品照会CSV!$A$2:$A$3001,0)),1)))</f>
        <v/>
      </c>
      <c r="O355" s="12" t="str">
        <f aca="false">IF($C355="","",IFERROR(IF(INDEX(⑥商品照会CSV!$AN$2:$AN$3001,MATCH($C355,⑥商品照会CSV!$A$2:$A$3001,0))=1,"バラ",IF(INDEX(⑥商品照会CSV!$AM$2:$AM$3001,MATCH($C355,⑥商品照会CSV!$A$2:$A$3001,0))=1,"中間包装","ケース")),"ケース"))</f>
        <v/>
      </c>
      <c r="P355" s="18"/>
      <c r="Q355" s="14"/>
      <c r="R355" s="17" t="str">
        <f aca="false">IF($C355="","",N($Q355)*N($K355))</f>
        <v/>
      </c>
    </row>
    <row r="356" customFormat="false" ht="15" hidden="false" customHeight="false" outlineLevel="0" collapsed="false">
      <c r="B356" s="12" t="n">
        <v>351</v>
      </c>
      <c r="C356" s="36" t="str">
        <f aca="false">IF(①在庫CSV_発注日!$M352="","",①在庫CSV_発注日!$M352&amp;"")</f>
        <v/>
      </c>
      <c r="D356" s="12" t="str">
        <f aca="false">IF($C356="","",①在庫CSV_発注日!$N352)</f>
        <v/>
      </c>
      <c r="E356" s="12" t="str">
        <f aca="false">IF($C356="","",①在庫CSV_発注日!$H352)</f>
        <v/>
      </c>
      <c r="F356" s="12" t="str">
        <f aca="false">IF($C356="","",①在庫CSV_発注日!$L352)</f>
        <v/>
      </c>
      <c r="G356" s="18"/>
      <c r="H356" s="17" t="str">
        <f aca="false">IF($C356="","",N(①在庫CSV_発注日!$Z352))</f>
        <v/>
      </c>
      <c r="I356" s="37" t="str">
        <f aca="false">IF($C356="","",SUMIFS(⑤減算マスタCSV!$L$2:$L$8001,⑤減算マスタCSV!$F$2:$F$8001,$C356,⑤減算マスタCSV!$K$2:$K$8001,1))</f>
        <v/>
      </c>
      <c r="J356" s="17" t="str">
        <f aca="false">IF($C356="","",IFERROR(INDEX(⑤減算マスタCSV!$H$2:$H$8001,MATCH($C356,⑤減算マスタCSV!$F$2:$F$8001,0)),1))</f>
        <v/>
      </c>
      <c r="K356" s="17" t="str">
        <f aca="false">IF($C356="","",MAX(1,IFERROR(INDEX(⑥商品照会CSV!$M$2:$M$3001,MATCH($C356,⑥商品照会CSV!$A$2:$A$3001,0)),1)))</f>
        <v/>
      </c>
      <c r="L356" s="40" t="str">
        <f aca="false">IF($C356="","",IFERROR(INDEX(⑥商品照会CSV!$Q$2:$Q$3001,MATCH($C356,⑥商品照会CSV!$A$2:$A$3001,0)),0))</f>
        <v/>
      </c>
      <c r="M356" s="40" t="str">
        <f aca="false">IF($C356="","",N($L356)*N($K356))</f>
        <v/>
      </c>
      <c r="N356" s="17" t="str">
        <f aca="false">IF($C356="","",MAX(1,IFERROR(INDEX(⑥商品照会CSV!$AK$2:$AK$3001,MATCH($C356,⑥商品照会CSV!$A$2:$A$3001,0)),1)))</f>
        <v/>
      </c>
      <c r="O356" s="12" t="str">
        <f aca="false">IF($C356="","",IFERROR(IF(INDEX(⑥商品照会CSV!$AN$2:$AN$3001,MATCH($C356,⑥商品照会CSV!$A$2:$A$3001,0))=1,"バラ",IF(INDEX(⑥商品照会CSV!$AM$2:$AM$3001,MATCH($C356,⑥商品照会CSV!$A$2:$A$3001,0))=1,"中間包装","ケース")),"ケース"))</f>
        <v/>
      </c>
      <c r="P356" s="18"/>
      <c r="Q356" s="14"/>
      <c r="R356" s="17" t="str">
        <f aca="false">IF($C356="","",N($Q356)*N($K356))</f>
        <v/>
      </c>
    </row>
    <row r="357" customFormat="false" ht="15" hidden="false" customHeight="false" outlineLevel="0" collapsed="false">
      <c r="B357" s="12" t="n">
        <v>352</v>
      </c>
      <c r="C357" s="36" t="str">
        <f aca="false">IF(①在庫CSV_発注日!$M353="","",①在庫CSV_発注日!$M353&amp;"")</f>
        <v/>
      </c>
      <c r="D357" s="12" t="str">
        <f aca="false">IF($C357="","",①在庫CSV_発注日!$N353)</f>
        <v/>
      </c>
      <c r="E357" s="12" t="str">
        <f aca="false">IF($C357="","",①在庫CSV_発注日!$H353)</f>
        <v/>
      </c>
      <c r="F357" s="12" t="str">
        <f aca="false">IF($C357="","",①在庫CSV_発注日!$L353)</f>
        <v/>
      </c>
      <c r="G357" s="18"/>
      <c r="H357" s="17" t="str">
        <f aca="false">IF($C357="","",N(①在庫CSV_発注日!$Z353))</f>
        <v/>
      </c>
      <c r="I357" s="37" t="str">
        <f aca="false">IF($C357="","",SUMIFS(⑤減算マスタCSV!$L$2:$L$8001,⑤減算マスタCSV!$F$2:$F$8001,$C357,⑤減算マスタCSV!$K$2:$K$8001,1))</f>
        <v/>
      </c>
      <c r="J357" s="17" t="str">
        <f aca="false">IF($C357="","",IFERROR(INDEX(⑤減算マスタCSV!$H$2:$H$8001,MATCH($C357,⑤減算マスタCSV!$F$2:$F$8001,0)),1))</f>
        <v/>
      </c>
      <c r="K357" s="17" t="str">
        <f aca="false">IF($C357="","",MAX(1,IFERROR(INDEX(⑥商品照会CSV!$M$2:$M$3001,MATCH($C357,⑥商品照会CSV!$A$2:$A$3001,0)),1)))</f>
        <v/>
      </c>
      <c r="L357" s="40" t="str">
        <f aca="false">IF($C357="","",IFERROR(INDEX(⑥商品照会CSV!$Q$2:$Q$3001,MATCH($C357,⑥商品照会CSV!$A$2:$A$3001,0)),0))</f>
        <v/>
      </c>
      <c r="M357" s="40" t="str">
        <f aca="false">IF($C357="","",N($L357)*N($K357))</f>
        <v/>
      </c>
      <c r="N357" s="17" t="str">
        <f aca="false">IF($C357="","",MAX(1,IFERROR(INDEX(⑥商品照会CSV!$AK$2:$AK$3001,MATCH($C357,⑥商品照会CSV!$A$2:$A$3001,0)),1)))</f>
        <v/>
      </c>
      <c r="O357" s="12" t="str">
        <f aca="false">IF($C357="","",IFERROR(IF(INDEX(⑥商品照会CSV!$AN$2:$AN$3001,MATCH($C357,⑥商品照会CSV!$A$2:$A$3001,0))=1,"バラ",IF(INDEX(⑥商品照会CSV!$AM$2:$AM$3001,MATCH($C357,⑥商品照会CSV!$A$2:$A$3001,0))=1,"中間包装","ケース")),"ケース"))</f>
        <v/>
      </c>
      <c r="P357" s="18"/>
      <c r="Q357" s="14"/>
      <c r="R357" s="17" t="str">
        <f aca="false">IF($C357="","",N($Q357)*N($K357))</f>
        <v/>
      </c>
    </row>
    <row r="358" customFormat="false" ht="15" hidden="false" customHeight="false" outlineLevel="0" collapsed="false">
      <c r="B358" s="12" t="n">
        <v>353</v>
      </c>
      <c r="C358" s="36" t="str">
        <f aca="false">IF(①在庫CSV_発注日!$M354="","",①在庫CSV_発注日!$M354&amp;"")</f>
        <v/>
      </c>
      <c r="D358" s="12" t="str">
        <f aca="false">IF($C358="","",①在庫CSV_発注日!$N354)</f>
        <v/>
      </c>
      <c r="E358" s="12" t="str">
        <f aca="false">IF($C358="","",①在庫CSV_発注日!$H354)</f>
        <v/>
      </c>
      <c r="F358" s="12" t="str">
        <f aca="false">IF($C358="","",①在庫CSV_発注日!$L354)</f>
        <v/>
      </c>
      <c r="G358" s="18"/>
      <c r="H358" s="17" t="str">
        <f aca="false">IF($C358="","",N(①在庫CSV_発注日!$Z354))</f>
        <v/>
      </c>
      <c r="I358" s="37" t="str">
        <f aca="false">IF($C358="","",SUMIFS(⑤減算マスタCSV!$L$2:$L$8001,⑤減算マスタCSV!$F$2:$F$8001,$C358,⑤減算マスタCSV!$K$2:$K$8001,1))</f>
        <v/>
      </c>
      <c r="J358" s="17" t="str">
        <f aca="false">IF($C358="","",IFERROR(INDEX(⑤減算マスタCSV!$H$2:$H$8001,MATCH($C358,⑤減算マスタCSV!$F$2:$F$8001,0)),1))</f>
        <v/>
      </c>
      <c r="K358" s="17" t="str">
        <f aca="false">IF($C358="","",MAX(1,IFERROR(INDEX(⑥商品照会CSV!$M$2:$M$3001,MATCH($C358,⑥商品照会CSV!$A$2:$A$3001,0)),1)))</f>
        <v/>
      </c>
      <c r="L358" s="40" t="str">
        <f aca="false">IF($C358="","",IFERROR(INDEX(⑥商品照会CSV!$Q$2:$Q$3001,MATCH($C358,⑥商品照会CSV!$A$2:$A$3001,0)),0))</f>
        <v/>
      </c>
      <c r="M358" s="40" t="str">
        <f aca="false">IF($C358="","",N($L358)*N($K358))</f>
        <v/>
      </c>
      <c r="N358" s="17" t="str">
        <f aca="false">IF($C358="","",MAX(1,IFERROR(INDEX(⑥商品照会CSV!$AK$2:$AK$3001,MATCH($C358,⑥商品照会CSV!$A$2:$A$3001,0)),1)))</f>
        <v/>
      </c>
      <c r="O358" s="12" t="str">
        <f aca="false">IF($C358="","",IFERROR(IF(INDEX(⑥商品照会CSV!$AN$2:$AN$3001,MATCH($C358,⑥商品照会CSV!$A$2:$A$3001,0))=1,"バラ",IF(INDEX(⑥商品照会CSV!$AM$2:$AM$3001,MATCH($C358,⑥商品照会CSV!$A$2:$A$3001,0))=1,"中間包装","ケース")),"ケース"))</f>
        <v/>
      </c>
      <c r="P358" s="18"/>
      <c r="Q358" s="14"/>
      <c r="R358" s="17" t="str">
        <f aca="false">IF($C358="","",N($Q358)*N($K358))</f>
        <v/>
      </c>
    </row>
    <row r="359" customFormat="false" ht="15" hidden="false" customHeight="false" outlineLevel="0" collapsed="false">
      <c r="B359" s="12" t="n">
        <v>354</v>
      </c>
      <c r="C359" s="36" t="str">
        <f aca="false">IF(①在庫CSV_発注日!$M355="","",①在庫CSV_発注日!$M355&amp;"")</f>
        <v/>
      </c>
      <c r="D359" s="12" t="str">
        <f aca="false">IF($C359="","",①在庫CSV_発注日!$N355)</f>
        <v/>
      </c>
      <c r="E359" s="12" t="str">
        <f aca="false">IF($C359="","",①在庫CSV_発注日!$H355)</f>
        <v/>
      </c>
      <c r="F359" s="12" t="str">
        <f aca="false">IF($C359="","",①在庫CSV_発注日!$L355)</f>
        <v/>
      </c>
      <c r="G359" s="18"/>
      <c r="H359" s="17" t="str">
        <f aca="false">IF($C359="","",N(①在庫CSV_発注日!$Z355))</f>
        <v/>
      </c>
      <c r="I359" s="37" t="str">
        <f aca="false">IF($C359="","",SUMIFS(⑤減算マスタCSV!$L$2:$L$8001,⑤減算マスタCSV!$F$2:$F$8001,$C359,⑤減算マスタCSV!$K$2:$K$8001,1))</f>
        <v/>
      </c>
      <c r="J359" s="17" t="str">
        <f aca="false">IF($C359="","",IFERROR(INDEX(⑤減算マスタCSV!$H$2:$H$8001,MATCH($C359,⑤減算マスタCSV!$F$2:$F$8001,0)),1))</f>
        <v/>
      </c>
      <c r="K359" s="17" t="str">
        <f aca="false">IF($C359="","",MAX(1,IFERROR(INDEX(⑥商品照会CSV!$M$2:$M$3001,MATCH($C359,⑥商品照会CSV!$A$2:$A$3001,0)),1)))</f>
        <v/>
      </c>
      <c r="L359" s="40" t="str">
        <f aca="false">IF($C359="","",IFERROR(INDEX(⑥商品照会CSV!$Q$2:$Q$3001,MATCH($C359,⑥商品照会CSV!$A$2:$A$3001,0)),0))</f>
        <v/>
      </c>
      <c r="M359" s="40" t="str">
        <f aca="false">IF($C359="","",N($L359)*N($K359))</f>
        <v/>
      </c>
      <c r="N359" s="17" t="str">
        <f aca="false">IF($C359="","",MAX(1,IFERROR(INDEX(⑥商品照会CSV!$AK$2:$AK$3001,MATCH($C359,⑥商品照会CSV!$A$2:$A$3001,0)),1)))</f>
        <v/>
      </c>
      <c r="O359" s="12" t="str">
        <f aca="false">IF($C359="","",IFERROR(IF(INDEX(⑥商品照会CSV!$AN$2:$AN$3001,MATCH($C359,⑥商品照会CSV!$A$2:$A$3001,0))=1,"バラ",IF(INDEX(⑥商品照会CSV!$AM$2:$AM$3001,MATCH($C359,⑥商品照会CSV!$A$2:$A$3001,0))=1,"中間包装","ケース")),"ケース"))</f>
        <v/>
      </c>
      <c r="P359" s="18"/>
      <c r="Q359" s="14"/>
      <c r="R359" s="17" t="str">
        <f aca="false">IF($C359="","",N($Q359)*N($K359))</f>
        <v/>
      </c>
    </row>
    <row r="360" customFormat="false" ht="15" hidden="false" customHeight="false" outlineLevel="0" collapsed="false">
      <c r="B360" s="12" t="n">
        <v>355</v>
      </c>
      <c r="C360" s="36" t="str">
        <f aca="false">IF(①在庫CSV_発注日!$M356="","",①在庫CSV_発注日!$M356&amp;"")</f>
        <v/>
      </c>
      <c r="D360" s="12" t="str">
        <f aca="false">IF($C360="","",①在庫CSV_発注日!$N356)</f>
        <v/>
      </c>
      <c r="E360" s="12" t="str">
        <f aca="false">IF($C360="","",①在庫CSV_発注日!$H356)</f>
        <v/>
      </c>
      <c r="F360" s="12" t="str">
        <f aca="false">IF($C360="","",①在庫CSV_発注日!$L356)</f>
        <v/>
      </c>
      <c r="G360" s="18"/>
      <c r="H360" s="17" t="str">
        <f aca="false">IF($C360="","",N(①在庫CSV_発注日!$Z356))</f>
        <v/>
      </c>
      <c r="I360" s="37" t="str">
        <f aca="false">IF($C360="","",SUMIFS(⑤減算マスタCSV!$L$2:$L$8001,⑤減算マスタCSV!$F$2:$F$8001,$C360,⑤減算マスタCSV!$K$2:$K$8001,1))</f>
        <v/>
      </c>
      <c r="J360" s="17" t="str">
        <f aca="false">IF($C360="","",IFERROR(INDEX(⑤減算マスタCSV!$H$2:$H$8001,MATCH($C360,⑤減算マスタCSV!$F$2:$F$8001,0)),1))</f>
        <v/>
      </c>
      <c r="K360" s="17" t="str">
        <f aca="false">IF($C360="","",MAX(1,IFERROR(INDEX(⑥商品照会CSV!$M$2:$M$3001,MATCH($C360,⑥商品照会CSV!$A$2:$A$3001,0)),1)))</f>
        <v/>
      </c>
      <c r="L360" s="40" t="str">
        <f aca="false">IF($C360="","",IFERROR(INDEX(⑥商品照会CSV!$Q$2:$Q$3001,MATCH($C360,⑥商品照会CSV!$A$2:$A$3001,0)),0))</f>
        <v/>
      </c>
      <c r="M360" s="40" t="str">
        <f aca="false">IF($C360="","",N($L360)*N($K360))</f>
        <v/>
      </c>
      <c r="N360" s="17" t="str">
        <f aca="false">IF($C360="","",MAX(1,IFERROR(INDEX(⑥商品照会CSV!$AK$2:$AK$3001,MATCH($C360,⑥商品照会CSV!$A$2:$A$3001,0)),1)))</f>
        <v/>
      </c>
      <c r="O360" s="12" t="str">
        <f aca="false">IF($C360="","",IFERROR(IF(INDEX(⑥商品照会CSV!$AN$2:$AN$3001,MATCH($C360,⑥商品照会CSV!$A$2:$A$3001,0))=1,"バラ",IF(INDEX(⑥商品照会CSV!$AM$2:$AM$3001,MATCH($C360,⑥商品照会CSV!$A$2:$A$3001,0))=1,"中間包装","ケース")),"ケース"))</f>
        <v/>
      </c>
      <c r="P360" s="18"/>
      <c r="Q360" s="14"/>
      <c r="R360" s="17" t="str">
        <f aca="false">IF($C360="","",N($Q360)*N($K360))</f>
        <v/>
      </c>
    </row>
    <row r="361" customFormat="false" ht="15" hidden="false" customHeight="false" outlineLevel="0" collapsed="false">
      <c r="B361" s="12" t="n">
        <v>356</v>
      </c>
      <c r="C361" s="36" t="str">
        <f aca="false">IF(①在庫CSV_発注日!$M357="","",①在庫CSV_発注日!$M357&amp;"")</f>
        <v/>
      </c>
      <c r="D361" s="12" t="str">
        <f aca="false">IF($C361="","",①在庫CSV_発注日!$N357)</f>
        <v/>
      </c>
      <c r="E361" s="12" t="str">
        <f aca="false">IF($C361="","",①在庫CSV_発注日!$H357)</f>
        <v/>
      </c>
      <c r="F361" s="12" t="str">
        <f aca="false">IF($C361="","",①在庫CSV_発注日!$L357)</f>
        <v/>
      </c>
      <c r="G361" s="18"/>
      <c r="H361" s="17" t="str">
        <f aca="false">IF($C361="","",N(①在庫CSV_発注日!$Z357))</f>
        <v/>
      </c>
      <c r="I361" s="37" t="str">
        <f aca="false">IF($C361="","",SUMIFS(⑤減算マスタCSV!$L$2:$L$8001,⑤減算マスタCSV!$F$2:$F$8001,$C361,⑤減算マスタCSV!$K$2:$K$8001,1))</f>
        <v/>
      </c>
      <c r="J361" s="17" t="str">
        <f aca="false">IF($C361="","",IFERROR(INDEX(⑤減算マスタCSV!$H$2:$H$8001,MATCH($C361,⑤減算マスタCSV!$F$2:$F$8001,0)),1))</f>
        <v/>
      </c>
      <c r="K361" s="17" t="str">
        <f aca="false">IF($C361="","",MAX(1,IFERROR(INDEX(⑥商品照会CSV!$M$2:$M$3001,MATCH($C361,⑥商品照会CSV!$A$2:$A$3001,0)),1)))</f>
        <v/>
      </c>
      <c r="L361" s="40" t="str">
        <f aca="false">IF($C361="","",IFERROR(INDEX(⑥商品照会CSV!$Q$2:$Q$3001,MATCH($C361,⑥商品照会CSV!$A$2:$A$3001,0)),0))</f>
        <v/>
      </c>
      <c r="M361" s="40" t="str">
        <f aca="false">IF($C361="","",N($L361)*N($K361))</f>
        <v/>
      </c>
      <c r="N361" s="17" t="str">
        <f aca="false">IF($C361="","",MAX(1,IFERROR(INDEX(⑥商品照会CSV!$AK$2:$AK$3001,MATCH($C361,⑥商品照会CSV!$A$2:$A$3001,0)),1)))</f>
        <v/>
      </c>
      <c r="O361" s="12" t="str">
        <f aca="false">IF($C361="","",IFERROR(IF(INDEX(⑥商品照会CSV!$AN$2:$AN$3001,MATCH($C361,⑥商品照会CSV!$A$2:$A$3001,0))=1,"バラ",IF(INDEX(⑥商品照会CSV!$AM$2:$AM$3001,MATCH($C361,⑥商品照会CSV!$A$2:$A$3001,0))=1,"中間包装","ケース")),"ケース"))</f>
        <v/>
      </c>
      <c r="P361" s="18"/>
      <c r="Q361" s="14"/>
      <c r="R361" s="17" t="str">
        <f aca="false">IF($C361="","",N($Q361)*N($K361))</f>
        <v/>
      </c>
    </row>
    <row r="362" customFormat="false" ht="15" hidden="false" customHeight="false" outlineLevel="0" collapsed="false">
      <c r="B362" s="12" t="n">
        <v>357</v>
      </c>
      <c r="C362" s="36" t="str">
        <f aca="false">IF(①在庫CSV_発注日!$M358="","",①在庫CSV_発注日!$M358&amp;"")</f>
        <v/>
      </c>
      <c r="D362" s="12" t="str">
        <f aca="false">IF($C362="","",①在庫CSV_発注日!$N358)</f>
        <v/>
      </c>
      <c r="E362" s="12" t="str">
        <f aca="false">IF($C362="","",①在庫CSV_発注日!$H358)</f>
        <v/>
      </c>
      <c r="F362" s="12" t="str">
        <f aca="false">IF($C362="","",①在庫CSV_発注日!$L358)</f>
        <v/>
      </c>
      <c r="G362" s="18"/>
      <c r="H362" s="17" t="str">
        <f aca="false">IF($C362="","",N(①在庫CSV_発注日!$Z358))</f>
        <v/>
      </c>
      <c r="I362" s="37" t="str">
        <f aca="false">IF($C362="","",SUMIFS(⑤減算マスタCSV!$L$2:$L$8001,⑤減算マスタCSV!$F$2:$F$8001,$C362,⑤減算マスタCSV!$K$2:$K$8001,1))</f>
        <v/>
      </c>
      <c r="J362" s="17" t="str">
        <f aca="false">IF($C362="","",IFERROR(INDEX(⑤減算マスタCSV!$H$2:$H$8001,MATCH($C362,⑤減算マスタCSV!$F$2:$F$8001,0)),1))</f>
        <v/>
      </c>
      <c r="K362" s="17" t="str">
        <f aca="false">IF($C362="","",MAX(1,IFERROR(INDEX(⑥商品照会CSV!$M$2:$M$3001,MATCH($C362,⑥商品照会CSV!$A$2:$A$3001,0)),1)))</f>
        <v/>
      </c>
      <c r="L362" s="40" t="str">
        <f aca="false">IF($C362="","",IFERROR(INDEX(⑥商品照会CSV!$Q$2:$Q$3001,MATCH($C362,⑥商品照会CSV!$A$2:$A$3001,0)),0))</f>
        <v/>
      </c>
      <c r="M362" s="40" t="str">
        <f aca="false">IF($C362="","",N($L362)*N($K362))</f>
        <v/>
      </c>
      <c r="N362" s="17" t="str">
        <f aca="false">IF($C362="","",MAX(1,IFERROR(INDEX(⑥商品照会CSV!$AK$2:$AK$3001,MATCH($C362,⑥商品照会CSV!$A$2:$A$3001,0)),1)))</f>
        <v/>
      </c>
      <c r="O362" s="12" t="str">
        <f aca="false">IF($C362="","",IFERROR(IF(INDEX(⑥商品照会CSV!$AN$2:$AN$3001,MATCH($C362,⑥商品照会CSV!$A$2:$A$3001,0))=1,"バラ",IF(INDEX(⑥商品照会CSV!$AM$2:$AM$3001,MATCH($C362,⑥商品照会CSV!$A$2:$A$3001,0))=1,"中間包装","ケース")),"ケース"))</f>
        <v/>
      </c>
      <c r="P362" s="18"/>
      <c r="Q362" s="14"/>
      <c r="R362" s="17" t="str">
        <f aca="false">IF($C362="","",N($Q362)*N($K362))</f>
        <v/>
      </c>
    </row>
    <row r="363" customFormat="false" ht="15" hidden="false" customHeight="false" outlineLevel="0" collapsed="false">
      <c r="B363" s="12" t="n">
        <v>358</v>
      </c>
      <c r="C363" s="36" t="str">
        <f aca="false">IF(①在庫CSV_発注日!$M359="","",①在庫CSV_発注日!$M359&amp;"")</f>
        <v/>
      </c>
      <c r="D363" s="12" t="str">
        <f aca="false">IF($C363="","",①在庫CSV_発注日!$N359)</f>
        <v/>
      </c>
      <c r="E363" s="12" t="str">
        <f aca="false">IF($C363="","",①在庫CSV_発注日!$H359)</f>
        <v/>
      </c>
      <c r="F363" s="12" t="str">
        <f aca="false">IF($C363="","",①在庫CSV_発注日!$L359)</f>
        <v/>
      </c>
      <c r="G363" s="18"/>
      <c r="H363" s="17" t="str">
        <f aca="false">IF($C363="","",N(①在庫CSV_発注日!$Z359))</f>
        <v/>
      </c>
      <c r="I363" s="37" t="str">
        <f aca="false">IF($C363="","",SUMIFS(⑤減算マスタCSV!$L$2:$L$8001,⑤減算マスタCSV!$F$2:$F$8001,$C363,⑤減算マスタCSV!$K$2:$K$8001,1))</f>
        <v/>
      </c>
      <c r="J363" s="17" t="str">
        <f aca="false">IF($C363="","",IFERROR(INDEX(⑤減算マスタCSV!$H$2:$H$8001,MATCH($C363,⑤減算マスタCSV!$F$2:$F$8001,0)),1))</f>
        <v/>
      </c>
      <c r="K363" s="17" t="str">
        <f aca="false">IF($C363="","",MAX(1,IFERROR(INDEX(⑥商品照会CSV!$M$2:$M$3001,MATCH($C363,⑥商品照会CSV!$A$2:$A$3001,0)),1)))</f>
        <v/>
      </c>
      <c r="L363" s="40" t="str">
        <f aca="false">IF($C363="","",IFERROR(INDEX(⑥商品照会CSV!$Q$2:$Q$3001,MATCH($C363,⑥商品照会CSV!$A$2:$A$3001,0)),0))</f>
        <v/>
      </c>
      <c r="M363" s="40" t="str">
        <f aca="false">IF($C363="","",N($L363)*N($K363))</f>
        <v/>
      </c>
      <c r="N363" s="17" t="str">
        <f aca="false">IF($C363="","",MAX(1,IFERROR(INDEX(⑥商品照会CSV!$AK$2:$AK$3001,MATCH($C363,⑥商品照会CSV!$A$2:$A$3001,0)),1)))</f>
        <v/>
      </c>
      <c r="O363" s="12" t="str">
        <f aca="false">IF($C363="","",IFERROR(IF(INDEX(⑥商品照会CSV!$AN$2:$AN$3001,MATCH($C363,⑥商品照会CSV!$A$2:$A$3001,0))=1,"バラ",IF(INDEX(⑥商品照会CSV!$AM$2:$AM$3001,MATCH($C363,⑥商品照会CSV!$A$2:$A$3001,0))=1,"中間包装","ケース")),"ケース"))</f>
        <v/>
      </c>
      <c r="P363" s="18"/>
      <c r="Q363" s="14"/>
      <c r="R363" s="17" t="str">
        <f aca="false">IF($C363="","",N($Q363)*N($K363))</f>
        <v/>
      </c>
    </row>
    <row r="364" customFormat="false" ht="15" hidden="false" customHeight="false" outlineLevel="0" collapsed="false">
      <c r="B364" s="12" t="n">
        <v>359</v>
      </c>
      <c r="C364" s="36" t="str">
        <f aca="false">IF(①在庫CSV_発注日!$M360="","",①在庫CSV_発注日!$M360&amp;"")</f>
        <v/>
      </c>
      <c r="D364" s="12" t="str">
        <f aca="false">IF($C364="","",①在庫CSV_発注日!$N360)</f>
        <v/>
      </c>
      <c r="E364" s="12" t="str">
        <f aca="false">IF($C364="","",①在庫CSV_発注日!$H360)</f>
        <v/>
      </c>
      <c r="F364" s="12" t="str">
        <f aca="false">IF($C364="","",①在庫CSV_発注日!$L360)</f>
        <v/>
      </c>
      <c r="G364" s="18"/>
      <c r="H364" s="17" t="str">
        <f aca="false">IF($C364="","",N(①在庫CSV_発注日!$Z360))</f>
        <v/>
      </c>
      <c r="I364" s="37" t="str">
        <f aca="false">IF($C364="","",SUMIFS(⑤減算マスタCSV!$L$2:$L$8001,⑤減算マスタCSV!$F$2:$F$8001,$C364,⑤減算マスタCSV!$K$2:$K$8001,1))</f>
        <v/>
      </c>
      <c r="J364" s="17" t="str">
        <f aca="false">IF($C364="","",IFERROR(INDEX(⑤減算マスタCSV!$H$2:$H$8001,MATCH($C364,⑤減算マスタCSV!$F$2:$F$8001,0)),1))</f>
        <v/>
      </c>
      <c r="K364" s="17" t="str">
        <f aca="false">IF($C364="","",MAX(1,IFERROR(INDEX(⑥商品照会CSV!$M$2:$M$3001,MATCH($C364,⑥商品照会CSV!$A$2:$A$3001,0)),1)))</f>
        <v/>
      </c>
      <c r="L364" s="40" t="str">
        <f aca="false">IF($C364="","",IFERROR(INDEX(⑥商品照会CSV!$Q$2:$Q$3001,MATCH($C364,⑥商品照会CSV!$A$2:$A$3001,0)),0))</f>
        <v/>
      </c>
      <c r="M364" s="40" t="str">
        <f aca="false">IF($C364="","",N($L364)*N($K364))</f>
        <v/>
      </c>
      <c r="N364" s="17" t="str">
        <f aca="false">IF($C364="","",MAX(1,IFERROR(INDEX(⑥商品照会CSV!$AK$2:$AK$3001,MATCH($C364,⑥商品照会CSV!$A$2:$A$3001,0)),1)))</f>
        <v/>
      </c>
      <c r="O364" s="12" t="str">
        <f aca="false">IF($C364="","",IFERROR(IF(INDEX(⑥商品照会CSV!$AN$2:$AN$3001,MATCH($C364,⑥商品照会CSV!$A$2:$A$3001,0))=1,"バラ",IF(INDEX(⑥商品照会CSV!$AM$2:$AM$3001,MATCH($C364,⑥商品照会CSV!$A$2:$A$3001,0))=1,"中間包装","ケース")),"ケース"))</f>
        <v/>
      </c>
      <c r="P364" s="18"/>
      <c r="Q364" s="14"/>
      <c r="R364" s="17" t="str">
        <f aca="false">IF($C364="","",N($Q364)*N($K364))</f>
        <v/>
      </c>
    </row>
    <row r="365" customFormat="false" ht="15" hidden="false" customHeight="false" outlineLevel="0" collapsed="false">
      <c r="B365" s="12" t="n">
        <v>360</v>
      </c>
      <c r="C365" s="36" t="str">
        <f aca="false">IF(①在庫CSV_発注日!$M361="","",①在庫CSV_発注日!$M361&amp;"")</f>
        <v/>
      </c>
      <c r="D365" s="12" t="str">
        <f aca="false">IF($C365="","",①在庫CSV_発注日!$N361)</f>
        <v/>
      </c>
      <c r="E365" s="12" t="str">
        <f aca="false">IF($C365="","",①在庫CSV_発注日!$H361)</f>
        <v/>
      </c>
      <c r="F365" s="12" t="str">
        <f aca="false">IF($C365="","",①在庫CSV_発注日!$L361)</f>
        <v/>
      </c>
      <c r="G365" s="18"/>
      <c r="H365" s="17" t="str">
        <f aca="false">IF($C365="","",N(①在庫CSV_発注日!$Z361))</f>
        <v/>
      </c>
      <c r="I365" s="37" t="str">
        <f aca="false">IF($C365="","",SUMIFS(⑤減算マスタCSV!$L$2:$L$8001,⑤減算マスタCSV!$F$2:$F$8001,$C365,⑤減算マスタCSV!$K$2:$K$8001,1))</f>
        <v/>
      </c>
      <c r="J365" s="17" t="str">
        <f aca="false">IF($C365="","",IFERROR(INDEX(⑤減算マスタCSV!$H$2:$H$8001,MATCH($C365,⑤減算マスタCSV!$F$2:$F$8001,0)),1))</f>
        <v/>
      </c>
      <c r="K365" s="17" t="str">
        <f aca="false">IF($C365="","",MAX(1,IFERROR(INDEX(⑥商品照会CSV!$M$2:$M$3001,MATCH($C365,⑥商品照会CSV!$A$2:$A$3001,0)),1)))</f>
        <v/>
      </c>
      <c r="L365" s="40" t="str">
        <f aca="false">IF($C365="","",IFERROR(INDEX(⑥商品照会CSV!$Q$2:$Q$3001,MATCH($C365,⑥商品照会CSV!$A$2:$A$3001,0)),0))</f>
        <v/>
      </c>
      <c r="M365" s="40" t="str">
        <f aca="false">IF($C365="","",N($L365)*N($K365))</f>
        <v/>
      </c>
      <c r="N365" s="17" t="str">
        <f aca="false">IF($C365="","",MAX(1,IFERROR(INDEX(⑥商品照会CSV!$AK$2:$AK$3001,MATCH($C365,⑥商品照会CSV!$A$2:$A$3001,0)),1)))</f>
        <v/>
      </c>
      <c r="O365" s="12" t="str">
        <f aca="false">IF($C365="","",IFERROR(IF(INDEX(⑥商品照会CSV!$AN$2:$AN$3001,MATCH($C365,⑥商品照会CSV!$A$2:$A$3001,0))=1,"バラ",IF(INDEX(⑥商品照会CSV!$AM$2:$AM$3001,MATCH($C365,⑥商品照会CSV!$A$2:$A$3001,0))=1,"中間包装","ケース")),"ケース"))</f>
        <v/>
      </c>
      <c r="P365" s="18"/>
      <c r="Q365" s="14"/>
      <c r="R365" s="17" t="str">
        <f aca="false">IF($C365="","",N($Q365)*N($K365))</f>
        <v/>
      </c>
    </row>
    <row r="366" customFormat="false" ht="15" hidden="false" customHeight="false" outlineLevel="0" collapsed="false">
      <c r="B366" s="12" t="n">
        <v>361</v>
      </c>
      <c r="C366" s="36" t="str">
        <f aca="false">IF(①在庫CSV_発注日!$M362="","",①在庫CSV_発注日!$M362&amp;"")</f>
        <v/>
      </c>
      <c r="D366" s="12" t="str">
        <f aca="false">IF($C366="","",①在庫CSV_発注日!$N362)</f>
        <v/>
      </c>
      <c r="E366" s="12" t="str">
        <f aca="false">IF($C366="","",①在庫CSV_発注日!$H362)</f>
        <v/>
      </c>
      <c r="F366" s="12" t="str">
        <f aca="false">IF($C366="","",①在庫CSV_発注日!$L362)</f>
        <v/>
      </c>
      <c r="G366" s="18"/>
      <c r="H366" s="17" t="str">
        <f aca="false">IF($C366="","",N(①在庫CSV_発注日!$Z362))</f>
        <v/>
      </c>
      <c r="I366" s="37" t="str">
        <f aca="false">IF($C366="","",SUMIFS(⑤減算マスタCSV!$L$2:$L$8001,⑤減算マスタCSV!$F$2:$F$8001,$C366,⑤減算マスタCSV!$K$2:$K$8001,1))</f>
        <v/>
      </c>
      <c r="J366" s="17" t="str">
        <f aca="false">IF($C366="","",IFERROR(INDEX(⑤減算マスタCSV!$H$2:$H$8001,MATCH($C366,⑤減算マスタCSV!$F$2:$F$8001,0)),1))</f>
        <v/>
      </c>
      <c r="K366" s="17" t="str">
        <f aca="false">IF($C366="","",MAX(1,IFERROR(INDEX(⑥商品照会CSV!$M$2:$M$3001,MATCH($C366,⑥商品照会CSV!$A$2:$A$3001,0)),1)))</f>
        <v/>
      </c>
      <c r="L366" s="40" t="str">
        <f aca="false">IF($C366="","",IFERROR(INDEX(⑥商品照会CSV!$Q$2:$Q$3001,MATCH($C366,⑥商品照会CSV!$A$2:$A$3001,0)),0))</f>
        <v/>
      </c>
      <c r="M366" s="40" t="str">
        <f aca="false">IF($C366="","",N($L366)*N($K366))</f>
        <v/>
      </c>
      <c r="N366" s="17" t="str">
        <f aca="false">IF($C366="","",MAX(1,IFERROR(INDEX(⑥商品照会CSV!$AK$2:$AK$3001,MATCH($C366,⑥商品照会CSV!$A$2:$A$3001,0)),1)))</f>
        <v/>
      </c>
      <c r="O366" s="12" t="str">
        <f aca="false">IF($C366="","",IFERROR(IF(INDEX(⑥商品照会CSV!$AN$2:$AN$3001,MATCH($C366,⑥商品照会CSV!$A$2:$A$3001,0))=1,"バラ",IF(INDEX(⑥商品照会CSV!$AM$2:$AM$3001,MATCH($C366,⑥商品照会CSV!$A$2:$A$3001,0))=1,"中間包装","ケース")),"ケース"))</f>
        <v/>
      </c>
      <c r="P366" s="18"/>
      <c r="Q366" s="14"/>
      <c r="R366" s="17" t="str">
        <f aca="false">IF($C366="","",N($Q366)*N($K366))</f>
        <v/>
      </c>
    </row>
    <row r="367" customFormat="false" ht="15" hidden="false" customHeight="false" outlineLevel="0" collapsed="false">
      <c r="B367" s="12" t="n">
        <v>362</v>
      </c>
      <c r="C367" s="36" t="str">
        <f aca="false">IF(①在庫CSV_発注日!$M363="","",①在庫CSV_発注日!$M363&amp;"")</f>
        <v/>
      </c>
      <c r="D367" s="12" t="str">
        <f aca="false">IF($C367="","",①在庫CSV_発注日!$N363)</f>
        <v/>
      </c>
      <c r="E367" s="12" t="str">
        <f aca="false">IF($C367="","",①在庫CSV_発注日!$H363)</f>
        <v/>
      </c>
      <c r="F367" s="12" t="str">
        <f aca="false">IF($C367="","",①在庫CSV_発注日!$L363)</f>
        <v/>
      </c>
      <c r="G367" s="18"/>
      <c r="H367" s="17" t="str">
        <f aca="false">IF($C367="","",N(①在庫CSV_発注日!$Z363))</f>
        <v/>
      </c>
      <c r="I367" s="37" t="str">
        <f aca="false">IF($C367="","",SUMIFS(⑤減算マスタCSV!$L$2:$L$8001,⑤減算マスタCSV!$F$2:$F$8001,$C367,⑤減算マスタCSV!$K$2:$K$8001,1))</f>
        <v/>
      </c>
      <c r="J367" s="17" t="str">
        <f aca="false">IF($C367="","",IFERROR(INDEX(⑤減算マスタCSV!$H$2:$H$8001,MATCH($C367,⑤減算マスタCSV!$F$2:$F$8001,0)),1))</f>
        <v/>
      </c>
      <c r="K367" s="17" t="str">
        <f aca="false">IF($C367="","",MAX(1,IFERROR(INDEX(⑥商品照会CSV!$M$2:$M$3001,MATCH($C367,⑥商品照会CSV!$A$2:$A$3001,0)),1)))</f>
        <v/>
      </c>
      <c r="L367" s="40" t="str">
        <f aca="false">IF($C367="","",IFERROR(INDEX(⑥商品照会CSV!$Q$2:$Q$3001,MATCH($C367,⑥商品照会CSV!$A$2:$A$3001,0)),0))</f>
        <v/>
      </c>
      <c r="M367" s="40" t="str">
        <f aca="false">IF($C367="","",N($L367)*N($K367))</f>
        <v/>
      </c>
      <c r="N367" s="17" t="str">
        <f aca="false">IF($C367="","",MAX(1,IFERROR(INDEX(⑥商品照会CSV!$AK$2:$AK$3001,MATCH($C367,⑥商品照会CSV!$A$2:$A$3001,0)),1)))</f>
        <v/>
      </c>
      <c r="O367" s="12" t="str">
        <f aca="false">IF($C367="","",IFERROR(IF(INDEX(⑥商品照会CSV!$AN$2:$AN$3001,MATCH($C367,⑥商品照会CSV!$A$2:$A$3001,0))=1,"バラ",IF(INDEX(⑥商品照会CSV!$AM$2:$AM$3001,MATCH($C367,⑥商品照会CSV!$A$2:$A$3001,0))=1,"中間包装","ケース")),"ケース"))</f>
        <v/>
      </c>
      <c r="P367" s="18"/>
      <c r="Q367" s="14"/>
      <c r="R367" s="17" t="str">
        <f aca="false">IF($C367="","",N($Q367)*N($K367))</f>
        <v/>
      </c>
    </row>
    <row r="368" customFormat="false" ht="15" hidden="false" customHeight="false" outlineLevel="0" collapsed="false">
      <c r="B368" s="12" t="n">
        <v>363</v>
      </c>
      <c r="C368" s="36" t="str">
        <f aca="false">IF(①在庫CSV_発注日!$M364="","",①在庫CSV_発注日!$M364&amp;"")</f>
        <v/>
      </c>
      <c r="D368" s="12" t="str">
        <f aca="false">IF($C368="","",①在庫CSV_発注日!$N364)</f>
        <v/>
      </c>
      <c r="E368" s="12" t="str">
        <f aca="false">IF($C368="","",①在庫CSV_発注日!$H364)</f>
        <v/>
      </c>
      <c r="F368" s="12" t="str">
        <f aca="false">IF($C368="","",①在庫CSV_発注日!$L364)</f>
        <v/>
      </c>
      <c r="G368" s="18"/>
      <c r="H368" s="17" t="str">
        <f aca="false">IF($C368="","",N(①在庫CSV_発注日!$Z364))</f>
        <v/>
      </c>
      <c r="I368" s="37" t="str">
        <f aca="false">IF($C368="","",SUMIFS(⑤減算マスタCSV!$L$2:$L$8001,⑤減算マスタCSV!$F$2:$F$8001,$C368,⑤減算マスタCSV!$K$2:$K$8001,1))</f>
        <v/>
      </c>
      <c r="J368" s="17" t="str">
        <f aca="false">IF($C368="","",IFERROR(INDEX(⑤減算マスタCSV!$H$2:$H$8001,MATCH($C368,⑤減算マスタCSV!$F$2:$F$8001,0)),1))</f>
        <v/>
      </c>
      <c r="K368" s="17" t="str">
        <f aca="false">IF($C368="","",MAX(1,IFERROR(INDEX(⑥商品照会CSV!$M$2:$M$3001,MATCH($C368,⑥商品照会CSV!$A$2:$A$3001,0)),1)))</f>
        <v/>
      </c>
      <c r="L368" s="40" t="str">
        <f aca="false">IF($C368="","",IFERROR(INDEX(⑥商品照会CSV!$Q$2:$Q$3001,MATCH($C368,⑥商品照会CSV!$A$2:$A$3001,0)),0))</f>
        <v/>
      </c>
      <c r="M368" s="40" t="str">
        <f aca="false">IF($C368="","",N($L368)*N($K368))</f>
        <v/>
      </c>
      <c r="N368" s="17" t="str">
        <f aca="false">IF($C368="","",MAX(1,IFERROR(INDEX(⑥商品照会CSV!$AK$2:$AK$3001,MATCH($C368,⑥商品照会CSV!$A$2:$A$3001,0)),1)))</f>
        <v/>
      </c>
      <c r="O368" s="12" t="str">
        <f aca="false">IF($C368="","",IFERROR(IF(INDEX(⑥商品照会CSV!$AN$2:$AN$3001,MATCH($C368,⑥商品照会CSV!$A$2:$A$3001,0))=1,"バラ",IF(INDEX(⑥商品照会CSV!$AM$2:$AM$3001,MATCH($C368,⑥商品照会CSV!$A$2:$A$3001,0))=1,"中間包装","ケース")),"ケース"))</f>
        <v/>
      </c>
      <c r="P368" s="18"/>
      <c r="Q368" s="14"/>
      <c r="R368" s="17" t="str">
        <f aca="false">IF($C368="","",N($Q368)*N($K368))</f>
        <v/>
      </c>
    </row>
    <row r="369" customFormat="false" ht="15" hidden="false" customHeight="false" outlineLevel="0" collapsed="false">
      <c r="B369" s="12" t="n">
        <v>364</v>
      </c>
      <c r="C369" s="36" t="str">
        <f aca="false">IF(①在庫CSV_発注日!$M365="","",①在庫CSV_発注日!$M365&amp;"")</f>
        <v/>
      </c>
      <c r="D369" s="12" t="str">
        <f aca="false">IF($C369="","",①在庫CSV_発注日!$N365)</f>
        <v/>
      </c>
      <c r="E369" s="12" t="str">
        <f aca="false">IF($C369="","",①在庫CSV_発注日!$H365)</f>
        <v/>
      </c>
      <c r="F369" s="12" t="str">
        <f aca="false">IF($C369="","",①在庫CSV_発注日!$L365)</f>
        <v/>
      </c>
      <c r="G369" s="18"/>
      <c r="H369" s="17" t="str">
        <f aca="false">IF($C369="","",N(①在庫CSV_発注日!$Z365))</f>
        <v/>
      </c>
      <c r="I369" s="37" t="str">
        <f aca="false">IF($C369="","",SUMIFS(⑤減算マスタCSV!$L$2:$L$8001,⑤減算マスタCSV!$F$2:$F$8001,$C369,⑤減算マスタCSV!$K$2:$K$8001,1))</f>
        <v/>
      </c>
      <c r="J369" s="17" t="str">
        <f aca="false">IF($C369="","",IFERROR(INDEX(⑤減算マスタCSV!$H$2:$H$8001,MATCH($C369,⑤減算マスタCSV!$F$2:$F$8001,0)),1))</f>
        <v/>
      </c>
      <c r="K369" s="17" t="str">
        <f aca="false">IF($C369="","",MAX(1,IFERROR(INDEX(⑥商品照会CSV!$M$2:$M$3001,MATCH($C369,⑥商品照会CSV!$A$2:$A$3001,0)),1)))</f>
        <v/>
      </c>
      <c r="L369" s="40" t="str">
        <f aca="false">IF($C369="","",IFERROR(INDEX(⑥商品照会CSV!$Q$2:$Q$3001,MATCH($C369,⑥商品照会CSV!$A$2:$A$3001,0)),0))</f>
        <v/>
      </c>
      <c r="M369" s="40" t="str">
        <f aca="false">IF($C369="","",N($L369)*N($K369))</f>
        <v/>
      </c>
      <c r="N369" s="17" t="str">
        <f aca="false">IF($C369="","",MAX(1,IFERROR(INDEX(⑥商品照会CSV!$AK$2:$AK$3001,MATCH($C369,⑥商品照会CSV!$A$2:$A$3001,0)),1)))</f>
        <v/>
      </c>
      <c r="O369" s="12" t="str">
        <f aca="false">IF($C369="","",IFERROR(IF(INDEX(⑥商品照会CSV!$AN$2:$AN$3001,MATCH($C369,⑥商品照会CSV!$A$2:$A$3001,0))=1,"バラ",IF(INDEX(⑥商品照会CSV!$AM$2:$AM$3001,MATCH($C369,⑥商品照会CSV!$A$2:$A$3001,0))=1,"中間包装","ケース")),"ケース"))</f>
        <v/>
      </c>
      <c r="P369" s="18"/>
      <c r="Q369" s="14"/>
      <c r="R369" s="17" t="str">
        <f aca="false">IF($C369="","",N($Q369)*N($K369))</f>
        <v/>
      </c>
    </row>
    <row r="370" customFormat="false" ht="15" hidden="false" customHeight="false" outlineLevel="0" collapsed="false">
      <c r="B370" s="12" t="n">
        <v>365</v>
      </c>
      <c r="C370" s="36" t="str">
        <f aca="false">IF(①在庫CSV_発注日!$M366="","",①在庫CSV_発注日!$M366&amp;"")</f>
        <v/>
      </c>
      <c r="D370" s="12" t="str">
        <f aca="false">IF($C370="","",①在庫CSV_発注日!$N366)</f>
        <v/>
      </c>
      <c r="E370" s="12" t="str">
        <f aca="false">IF($C370="","",①在庫CSV_発注日!$H366)</f>
        <v/>
      </c>
      <c r="F370" s="12" t="str">
        <f aca="false">IF($C370="","",①在庫CSV_発注日!$L366)</f>
        <v/>
      </c>
      <c r="G370" s="18"/>
      <c r="H370" s="17" t="str">
        <f aca="false">IF($C370="","",N(①在庫CSV_発注日!$Z366))</f>
        <v/>
      </c>
      <c r="I370" s="37" t="str">
        <f aca="false">IF($C370="","",SUMIFS(⑤減算マスタCSV!$L$2:$L$8001,⑤減算マスタCSV!$F$2:$F$8001,$C370,⑤減算マスタCSV!$K$2:$K$8001,1))</f>
        <v/>
      </c>
      <c r="J370" s="17" t="str">
        <f aca="false">IF($C370="","",IFERROR(INDEX(⑤減算マスタCSV!$H$2:$H$8001,MATCH($C370,⑤減算マスタCSV!$F$2:$F$8001,0)),1))</f>
        <v/>
      </c>
      <c r="K370" s="17" t="str">
        <f aca="false">IF($C370="","",MAX(1,IFERROR(INDEX(⑥商品照会CSV!$M$2:$M$3001,MATCH($C370,⑥商品照会CSV!$A$2:$A$3001,0)),1)))</f>
        <v/>
      </c>
      <c r="L370" s="40" t="str">
        <f aca="false">IF($C370="","",IFERROR(INDEX(⑥商品照会CSV!$Q$2:$Q$3001,MATCH($C370,⑥商品照会CSV!$A$2:$A$3001,0)),0))</f>
        <v/>
      </c>
      <c r="M370" s="40" t="str">
        <f aca="false">IF($C370="","",N($L370)*N($K370))</f>
        <v/>
      </c>
      <c r="N370" s="17" t="str">
        <f aca="false">IF($C370="","",MAX(1,IFERROR(INDEX(⑥商品照会CSV!$AK$2:$AK$3001,MATCH($C370,⑥商品照会CSV!$A$2:$A$3001,0)),1)))</f>
        <v/>
      </c>
      <c r="O370" s="12" t="str">
        <f aca="false">IF($C370="","",IFERROR(IF(INDEX(⑥商品照会CSV!$AN$2:$AN$3001,MATCH($C370,⑥商品照会CSV!$A$2:$A$3001,0))=1,"バラ",IF(INDEX(⑥商品照会CSV!$AM$2:$AM$3001,MATCH($C370,⑥商品照会CSV!$A$2:$A$3001,0))=1,"中間包装","ケース")),"ケース"))</f>
        <v/>
      </c>
      <c r="P370" s="18"/>
      <c r="Q370" s="14"/>
      <c r="R370" s="17" t="str">
        <f aca="false">IF($C370="","",N($Q370)*N($K370))</f>
        <v/>
      </c>
    </row>
    <row r="371" customFormat="false" ht="15" hidden="false" customHeight="false" outlineLevel="0" collapsed="false">
      <c r="B371" s="12" t="n">
        <v>366</v>
      </c>
      <c r="C371" s="36" t="str">
        <f aca="false">IF(①在庫CSV_発注日!$M367="","",①在庫CSV_発注日!$M367&amp;"")</f>
        <v/>
      </c>
      <c r="D371" s="12" t="str">
        <f aca="false">IF($C371="","",①在庫CSV_発注日!$N367)</f>
        <v/>
      </c>
      <c r="E371" s="12" t="str">
        <f aca="false">IF($C371="","",①在庫CSV_発注日!$H367)</f>
        <v/>
      </c>
      <c r="F371" s="12" t="str">
        <f aca="false">IF($C371="","",①在庫CSV_発注日!$L367)</f>
        <v/>
      </c>
      <c r="G371" s="18"/>
      <c r="H371" s="17" t="str">
        <f aca="false">IF($C371="","",N(①在庫CSV_発注日!$Z367))</f>
        <v/>
      </c>
      <c r="I371" s="37" t="str">
        <f aca="false">IF($C371="","",SUMIFS(⑤減算マスタCSV!$L$2:$L$8001,⑤減算マスタCSV!$F$2:$F$8001,$C371,⑤減算マスタCSV!$K$2:$K$8001,1))</f>
        <v/>
      </c>
      <c r="J371" s="17" t="str">
        <f aca="false">IF($C371="","",IFERROR(INDEX(⑤減算マスタCSV!$H$2:$H$8001,MATCH($C371,⑤減算マスタCSV!$F$2:$F$8001,0)),1))</f>
        <v/>
      </c>
      <c r="K371" s="17" t="str">
        <f aca="false">IF($C371="","",MAX(1,IFERROR(INDEX(⑥商品照会CSV!$M$2:$M$3001,MATCH($C371,⑥商品照会CSV!$A$2:$A$3001,0)),1)))</f>
        <v/>
      </c>
      <c r="L371" s="40" t="str">
        <f aca="false">IF($C371="","",IFERROR(INDEX(⑥商品照会CSV!$Q$2:$Q$3001,MATCH($C371,⑥商品照会CSV!$A$2:$A$3001,0)),0))</f>
        <v/>
      </c>
      <c r="M371" s="40" t="str">
        <f aca="false">IF($C371="","",N($L371)*N($K371))</f>
        <v/>
      </c>
      <c r="N371" s="17" t="str">
        <f aca="false">IF($C371="","",MAX(1,IFERROR(INDEX(⑥商品照会CSV!$AK$2:$AK$3001,MATCH($C371,⑥商品照会CSV!$A$2:$A$3001,0)),1)))</f>
        <v/>
      </c>
      <c r="O371" s="12" t="str">
        <f aca="false">IF($C371="","",IFERROR(IF(INDEX(⑥商品照会CSV!$AN$2:$AN$3001,MATCH($C371,⑥商品照会CSV!$A$2:$A$3001,0))=1,"バラ",IF(INDEX(⑥商品照会CSV!$AM$2:$AM$3001,MATCH($C371,⑥商品照会CSV!$A$2:$A$3001,0))=1,"中間包装","ケース")),"ケース"))</f>
        <v/>
      </c>
      <c r="P371" s="18"/>
      <c r="Q371" s="14"/>
      <c r="R371" s="17" t="str">
        <f aca="false">IF($C371="","",N($Q371)*N($K371))</f>
        <v/>
      </c>
    </row>
    <row r="372" customFormat="false" ht="15" hidden="false" customHeight="false" outlineLevel="0" collapsed="false">
      <c r="B372" s="12" t="n">
        <v>367</v>
      </c>
      <c r="C372" s="36" t="str">
        <f aca="false">IF(①在庫CSV_発注日!$M368="","",①在庫CSV_発注日!$M368&amp;"")</f>
        <v/>
      </c>
      <c r="D372" s="12" t="str">
        <f aca="false">IF($C372="","",①在庫CSV_発注日!$N368)</f>
        <v/>
      </c>
      <c r="E372" s="12" t="str">
        <f aca="false">IF($C372="","",①在庫CSV_発注日!$H368)</f>
        <v/>
      </c>
      <c r="F372" s="12" t="str">
        <f aca="false">IF($C372="","",①在庫CSV_発注日!$L368)</f>
        <v/>
      </c>
      <c r="G372" s="18"/>
      <c r="H372" s="17" t="str">
        <f aca="false">IF($C372="","",N(①在庫CSV_発注日!$Z368))</f>
        <v/>
      </c>
      <c r="I372" s="37" t="str">
        <f aca="false">IF($C372="","",SUMIFS(⑤減算マスタCSV!$L$2:$L$8001,⑤減算マスタCSV!$F$2:$F$8001,$C372,⑤減算マスタCSV!$K$2:$K$8001,1))</f>
        <v/>
      </c>
      <c r="J372" s="17" t="str">
        <f aca="false">IF($C372="","",IFERROR(INDEX(⑤減算マスタCSV!$H$2:$H$8001,MATCH($C372,⑤減算マスタCSV!$F$2:$F$8001,0)),1))</f>
        <v/>
      </c>
      <c r="K372" s="17" t="str">
        <f aca="false">IF($C372="","",MAX(1,IFERROR(INDEX(⑥商品照会CSV!$M$2:$M$3001,MATCH($C372,⑥商品照会CSV!$A$2:$A$3001,0)),1)))</f>
        <v/>
      </c>
      <c r="L372" s="40" t="str">
        <f aca="false">IF($C372="","",IFERROR(INDEX(⑥商品照会CSV!$Q$2:$Q$3001,MATCH($C372,⑥商品照会CSV!$A$2:$A$3001,0)),0))</f>
        <v/>
      </c>
      <c r="M372" s="40" t="str">
        <f aca="false">IF($C372="","",N($L372)*N($K372))</f>
        <v/>
      </c>
      <c r="N372" s="17" t="str">
        <f aca="false">IF($C372="","",MAX(1,IFERROR(INDEX(⑥商品照会CSV!$AK$2:$AK$3001,MATCH($C372,⑥商品照会CSV!$A$2:$A$3001,0)),1)))</f>
        <v/>
      </c>
      <c r="O372" s="12" t="str">
        <f aca="false">IF($C372="","",IFERROR(IF(INDEX(⑥商品照会CSV!$AN$2:$AN$3001,MATCH($C372,⑥商品照会CSV!$A$2:$A$3001,0))=1,"バラ",IF(INDEX(⑥商品照会CSV!$AM$2:$AM$3001,MATCH($C372,⑥商品照会CSV!$A$2:$A$3001,0))=1,"中間包装","ケース")),"ケース"))</f>
        <v/>
      </c>
      <c r="P372" s="18"/>
      <c r="Q372" s="14"/>
      <c r="R372" s="17" t="str">
        <f aca="false">IF($C372="","",N($Q372)*N($K372))</f>
        <v/>
      </c>
    </row>
    <row r="373" customFormat="false" ht="15" hidden="false" customHeight="false" outlineLevel="0" collapsed="false">
      <c r="B373" s="12" t="n">
        <v>368</v>
      </c>
      <c r="C373" s="36" t="str">
        <f aca="false">IF(①在庫CSV_発注日!$M369="","",①在庫CSV_発注日!$M369&amp;"")</f>
        <v/>
      </c>
      <c r="D373" s="12" t="str">
        <f aca="false">IF($C373="","",①在庫CSV_発注日!$N369)</f>
        <v/>
      </c>
      <c r="E373" s="12" t="str">
        <f aca="false">IF($C373="","",①在庫CSV_発注日!$H369)</f>
        <v/>
      </c>
      <c r="F373" s="12" t="str">
        <f aca="false">IF($C373="","",①在庫CSV_発注日!$L369)</f>
        <v/>
      </c>
      <c r="G373" s="18"/>
      <c r="H373" s="17" t="str">
        <f aca="false">IF($C373="","",N(①在庫CSV_発注日!$Z369))</f>
        <v/>
      </c>
      <c r="I373" s="37" t="str">
        <f aca="false">IF($C373="","",SUMIFS(⑤減算マスタCSV!$L$2:$L$8001,⑤減算マスタCSV!$F$2:$F$8001,$C373,⑤減算マスタCSV!$K$2:$K$8001,1))</f>
        <v/>
      </c>
      <c r="J373" s="17" t="str">
        <f aca="false">IF($C373="","",IFERROR(INDEX(⑤減算マスタCSV!$H$2:$H$8001,MATCH($C373,⑤減算マスタCSV!$F$2:$F$8001,0)),1))</f>
        <v/>
      </c>
      <c r="K373" s="17" t="str">
        <f aca="false">IF($C373="","",MAX(1,IFERROR(INDEX(⑥商品照会CSV!$M$2:$M$3001,MATCH($C373,⑥商品照会CSV!$A$2:$A$3001,0)),1)))</f>
        <v/>
      </c>
      <c r="L373" s="40" t="str">
        <f aca="false">IF($C373="","",IFERROR(INDEX(⑥商品照会CSV!$Q$2:$Q$3001,MATCH($C373,⑥商品照会CSV!$A$2:$A$3001,0)),0))</f>
        <v/>
      </c>
      <c r="M373" s="40" t="str">
        <f aca="false">IF($C373="","",N($L373)*N($K373))</f>
        <v/>
      </c>
      <c r="N373" s="17" t="str">
        <f aca="false">IF($C373="","",MAX(1,IFERROR(INDEX(⑥商品照会CSV!$AK$2:$AK$3001,MATCH($C373,⑥商品照会CSV!$A$2:$A$3001,0)),1)))</f>
        <v/>
      </c>
      <c r="O373" s="12" t="str">
        <f aca="false">IF($C373="","",IFERROR(IF(INDEX(⑥商品照会CSV!$AN$2:$AN$3001,MATCH($C373,⑥商品照会CSV!$A$2:$A$3001,0))=1,"バラ",IF(INDEX(⑥商品照会CSV!$AM$2:$AM$3001,MATCH($C373,⑥商品照会CSV!$A$2:$A$3001,0))=1,"中間包装","ケース")),"ケース"))</f>
        <v/>
      </c>
      <c r="P373" s="18"/>
      <c r="Q373" s="14"/>
      <c r="R373" s="17" t="str">
        <f aca="false">IF($C373="","",N($Q373)*N($K373))</f>
        <v/>
      </c>
    </row>
    <row r="374" customFormat="false" ht="15" hidden="false" customHeight="false" outlineLevel="0" collapsed="false">
      <c r="B374" s="12" t="n">
        <v>369</v>
      </c>
      <c r="C374" s="36" t="str">
        <f aca="false">IF(①在庫CSV_発注日!$M370="","",①在庫CSV_発注日!$M370&amp;"")</f>
        <v/>
      </c>
      <c r="D374" s="12" t="str">
        <f aca="false">IF($C374="","",①在庫CSV_発注日!$N370)</f>
        <v/>
      </c>
      <c r="E374" s="12" t="str">
        <f aca="false">IF($C374="","",①在庫CSV_発注日!$H370)</f>
        <v/>
      </c>
      <c r="F374" s="12" t="str">
        <f aca="false">IF($C374="","",①在庫CSV_発注日!$L370)</f>
        <v/>
      </c>
      <c r="G374" s="18"/>
      <c r="H374" s="17" t="str">
        <f aca="false">IF($C374="","",N(①在庫CSV_発注日!$Z370))</f>
        <v/>
      </c>
      <c r="I374" s="37" t="str">
        <f aca="false">IF($C374="","",SUMIFS(⑤減算マスタCSV!$L$2:$L$8001,⑤減算マスタCSV!$F$2:$F$8001,$C374,⑤減算マスタCSV!$K$2:$K$8001,1))</f>
        <v/>
      </c>
      <c r="J374" s="17" t="str">
        <f aca="false">IF($C374="","",IFERROR(INDEX(⑤減算マスタCSV!$H$2:$H$8001,MATCH($C374,⑤減算マスタCSV!$F$2:$F$8001,0)),1))</f>
        <v/>
      </c>
      <c r="K374" s="17" t="str">
        <f aca="false">IF($C374="","",MAX(1,IFERROR(INDEX(⑥商品照会CSV!$M$2:$M$3001,MATCH($C374,⑥商品照会CSV!$A$2:$A$3001,0)),1)))</f>
        <v/>
      </c>
      <c r="L374" s="40" t="str">
        <f aca="false">IF($C374="","",IFERROR(INDEX(⑥商品照会CSV!$Q$2:$Q$3001,MATCH($C374,⑥商品照会CSV!$A$2:$A$3001,0)),0))</f>
        <v/>
      </c>
      <c r="M374" s="40" t="str">
        <f aca="false">IF($C374="","",N($L374)*N($K374))</f>
        <v/>
      </c>
      <c r="N374" s="17" t="str">
        <f aca="false">IF($C374="","",MAX(1,IFERROR(INDEX(⑥商品照会CSV!$AK$2:$AK$3001,MATCH($C374,⑥商品照会CSV!$A$2:$A$3001,0)),1)))</f>
        <v/>
      </c>
      <c r="O374" s="12" t="str">
        <f aca="false">IF($C374="","",IFERROR(IF(INDEX(⑥商品照会CSV!$AN$2:$AN$3001,MATCH($C374,⑥商品照会CSV!$A$2:$A$3001,0))=1,"バラ",IF(INDEX(⑥商品照会CSV!$AM$2:$AM$3001,MATCH($C374,⑥商品照会CSV!$A$2:$A$3001,0))=1,"中間包装","ケース")),"ケース"))</f>
        <v/>
      </c>
      <c r="P374" s="18"/>
      <c r="Q374" s="14"/>
      <c r="R374" s="17" t="str">
        <f aca="false">IF($C374="","",N($Q374)*N($K374))</f>
        <v/>
      </c>
    </row>
    <row r="375" customFormat="false" ht="15" hidden="false" customHeight="false" outlineLevel="0" collapsed="false">
      <c r="B375" s="12" t="n">
        <v>370</v>
      </c>
      <c r="C375" s="36" t="str">
        <f aca="false">IF(①在庫CSV_発注日!$M371="","",①在庫CSV_発注日!$M371&amp;"")</f>
        <v/>
      </c>
      <c r="D375" s="12" t="str">
        <f aca="false">IF($C375="","",①在庫CSV_発注日!$N371)</f>
        <v/>
      </c>
      <c r="E375" s="12" t="str">
        <f aca="false">IF($C375="","",①在庫CSV_発注日!$H371)</f>
        <v/>
      </c>
      <c r="F375" s="12" t="str">
        <f aca="false">IF($C375="","",①在庫CSV_発注日!$L371)</f>
        <v/>
      </c>
      <c r="G375" s="18"/>
      <c r="H375" s="17" t="str">
        <f aca="false">IF($C375="","",N(①在庫CSV_発注日!$Z371))</f>
        <v/>
      </c>
      <c r="I375" s="37" t="str">
        <f aca="false">IF($C375="","",SUMIFS(⑤減算マスタCSV!$L$2:$L$8001,⑤減算マスタCSV!$F$2:$F$8001,$C375,⑤減算マスタCSV!$K$2:$K$8001,1))</f>
        <v/>
      </c>
      <c r="J375" s="17" t="str">
        <f aca="false">IF($C375="","",IFERROR(INDEX(⑤減算マスタCSV!$H$2:$H$8001,MATCH($C375,⑤減算マスタCSV!$F$2:$F$8001,0)),1))</f>
        <v/>
      </c>
      <c r="K375" s="17" t="str">
        <f aca="false">IF($C375="","",MAX(1,IFERROR(INDEX(⑥商品照会CSV!$M$2:$M$3001,MATCH($C375,⑥商品照会CSV!$A$2:$A$3001,0)),1)))</f>
        <v/>
      </c>
      <c r="L375" s="40" t="str">
        <f aca="false">IF($C375="","",IFERROR(INDEX(⑥商品照会CSV!$Q$2:$Q$3001,MATCH($C375,⑥商品照会CSV!$A$2:$A$3001,0)),0))</f>
        <v/>
      </c>
      <c r="M375" s="40" t="str">
        <f aca="false">IF($C375="","",N($L375)*N($K375))</f>
        <v/>
      </c>
      <c r="N375" s="17" t="str">
        <f aca="false">IF($C375="","",MAX(1,IFERROR(INDEX(⑥商品照会CSV!$AK$2:$AK$3001,MATCH($C375,⑥商品照会CSV!$A$2:$A$3001,0)),1)))</f>
        <v/>
      </c>
      <c r="O375" s="12" t="str">
        <f aca="false">IF($C375="","",IFERROR(IF(INDEX(⑥商品照会CSV!$AN$2:$AN$3001,MATCH($C375,⑥商品照会CSV!$A$2:$A$3001,0))=1,"バラ",IF(INDEX(⑥商品照会CSV!$AM$2:$AM$3001,MATCH($C375,⑥商品照会CSV!$A$2:$A$3001,0))=1,"中間包装","ケース")),"ケース"))</f>
        <v/>
      </c>
      <c r="P375" s="18"/>
      <c r="Q375" s="14"/>
      <c r="R375" s="17" t="str">
        <f aca="false">IF($C375="","",N($Q375)*N($K375))</f>
        <v/>
      </c>
    </row>
    <row r="376" customFormat="false" ht="15" hidden="false" customHeight="false" outlineLevel="0" collapsed="false">
      <c r="B376" s="12" t="n">
        <v>371</v>
      </c>
      <c r="C376" s="36" t="str">
        <f aca="false">IF(①在庫CSV_発注日!$M372="","",①在庫CSV_発注日!$M372&amp;"")</f>
        <v/>
      </c>
      <c r="D376" s="12" t="str">
        <f aca="false">IF($C376="","",①在庫CSV_発注日!$N372)</f>
        <v/>
      </c>
      <c r="E376" s="12" t="str">
        <f aca="false">IF($C376="","",①在庫CSV_発注日!$H372)</f>
        <v/>
      </c>
      <c r="F376" s="12" t="str">
        <f aca="false">IF($C376="","",①在庫CSV_発注日!$L372)</f>
        <v/>
      </c>
      <c r="G376" s="18"/>
      <c r="H376" s="17" t="str">
        <f aca="false">IF($C376="","",N(①在庫CSV_発注日!$Z372))</f>
        <v/>
      </c>
      <c r="I376" s="37" t="str">
        <f aca="false">IF($C376="","",SUMIFS(⑤減算マスタCSV!$L$2:$L$8001,⑤減算マスタCSV!$F$2:$F$8001,$C376,⑤減算マスタCSV!$K$2:$K$8001,1))</f>
        <v/>
      </c>
      <c r="J376" s="17" t="str">
        <f aca="false">IF($C376="","",IFERROR(INDEX(⑤減算マスタCSV!$H$2:$H$8001,MATCH($C376,⑤減算マスタCSV!$F$2:$F$8001,0)),1))</f>
        <v/>
      </c>
      <c r="K376" s="17" t="str">
        <f aca="false">IF($C376="","",MAX(1,IFERROR(INDEX(⑥商品照会CSV!$M$2:$M$3001,MATCH($C376,⑥商品照会CSV!$A$2:$A$3001,0)),1)))</f>
        <v/>
      </c>
      <c r="L376" s="40" t="str">
        <f aca="false">IF($C376="","",IFERROR(INDEX(⑥商品照会CSV!$Q$2:$Q$3001,MATCH($C376,⑥商品照会CSV!$A$2:$A$3001,0)),0))</f>
        <v/>
      </c>
      <c r="M376" s="40" t="str">
        <f aca="false">IF($C376="","",N($L376)*N($K376))</f>
        <v/>
      </c>
      <c r="N376" s="17" t="str">
        <f aca="false">IF($C376="","",MAX(1,IFERROR(INDEX(⑥商品照会CSV!$AK$2:$AK$3001,MATCH($C376,⑥商品照会CSV!$A$2:$A$3001,0)),1)))</f>
        <v/>
      </c>
      <c r="O376" s="12" t="str">
        <f aca="false">IF($C376="","",IFERROR(IF(INDEX(⑥商品照会CSV!$AN$2:$AN$3001,MATCH($C376,⑥商品照会CSV!$A$2:$A$3001,0))=1,"バラ",IF(INDEX(⑥商品照会CSV!$AM$2:$AM$3001,MATCH($C376,⑥商品照会CSV!$A$2:$A$3001,0))=1,"中間包装","ケース")),"ケース"))</f>
        <v/>
      </c>
      <c r="P376" s="18"/>
      <c r="Q376" s="14"/>
      <c r="R376" s="17" t="str">
        <f aca="false">IF($C376="","",N($Q376)*N($K376))</f>
        <v/>
      </c>
    </row>
    <row r="377" customFormat="false" ht="15" hidden="false" customHeight="false" outlineLevel="0" collapsed="false">
      <c r="B377" s="12" t="n">
        <v>372</v>
      </c>
      <c r="C377" s="36" t="str">
        <f aca="false">IF(①在庫CSV_発注日!$M373="","",①在庫CSV_発注日!$M373&amp;"")</f>
        <v/>
      </c>
      <c r="D377" s="12" t="str">
        <f aca="false">IF($C377="","",①在庫CSV_発注日!$N373)</f>
        <v/>
      </c>
      <c r="E377" s="12" t="str">
        <f aca="false">IF($C377="","",①在庫CSV_発注日!$H373)</f>
        <v/>
      </c>
      <c r="F377" s="12" t="str">
        <f aca="false">IF($C377="","",①在庫CSV_発注日!$L373)</f>
        <v/>
      </c>
      <c r="G377" s="18"/>
      <c r="H377" s="17" t="str">
        <f aca="false">IF($C377="","",N(①在庫CSV_発注日!$Z373))</f>
        <v/>
      </c>
      <c r="I377" s="37" t="str">
        <f aca="false">IF($C377="","",SUMIFS(⑤減算マスタCSV!$L$2:$L$8001,⑤減算マスタCSV!$F$2:$F$8001,$C377,⑤減算マスタCSV!$K$2:$K$8001,1))</f>
        <v/>
      </c>
      <c r="J377" s="17" t="str">
        <f aca="false">IF($C377="","",IFERROR(INDEX(⑤減算マスタCSV!$H$2:$H$8001,MATCH($C377,⑤減算マスタCSV!$F$2:$F$8001,0)),1))</f>
        <v/>
      </c>
      <c r="K377" s="17" t="str">
        <f aca="false">IF($C377="","",MAX(1,IFERROR(INDEX(⑥商品照会CSV!$M$2:$M$3001,MATCH($C377,⑥商品照会CSV!$A$2:$A$3001,0)),1)))</f>
        <v/>
      </c>
      <c r="L377" s="40" t="str">
        <f aca="false">IF($C377="","",IFERROR(INDEX(⑥商品照会CSV!$Q$2:$Q$3001,MATCH($C377,⑥商品照会CSV!$A$2:$A$3001,0)),0))</f>
        <v/>
      </c>
      <c r="M377" s="40" t="str">
        <f aca="false">IF($C377="","",N($L377)*N($K377))</f>
        <v/>
      </c>
      <c r="N377" s="17" t="str">
        <f aca="false">IF($C377="","",MAX(1,IFERROR(INDEX(⑥商品照会CSV!$AK$2:$AK$3001,MATCH($C377,⑥商品照会CSV!$A$2:$A$3001,0)),1)))</f>
        <v/>
      </c>
      <c r="O377" s="12" t="str">
        <f aca="false">IF($C377="","",IFERROR(IF(INDEX(⑥商品照会CSV!$AN$2:$AN$3001,MATCH($C377,⑥商品照会CSV!$A$2:$A$3001,0))=1,"バラ",IF(INDEX(⑥商品照会CSV!$AM$2:$AM$3001,MATCH($C377,⑥商品照会CSV!$A$2:$A$3001,0))=1,"中間包装","ケース")),"ケース"))</f>
        <v/>
      </c>
      <c r="P377" s="18"/>
      <c r="Q377" s="14"/>
      <c r="R377" s="17" t="str">
        <f aca="false">IF($C377="","",N($Q377)*N($K377))</f>
        <v/>
      </c>
    </row>
    <row r="378" customFormat="false" ht="15" hidden="false" customHeight="false" outlineLevel="0" collapsed="false">
      <c r="B378" s="12" t="n">
        <v>373</v>
      </c>
      <c r="C378" s="36" t="str">
        <f aca="false">IF(①在庫CSV_発注日!$M374="","",①在庫CSV_発注日!$M374&amp;"")</f>
        <v/>
      </c>
      <c r="D378" s="12" t="str">
        <f aca="false">IF($C378="","",①在庫CSV_発注日!$N374)</f>
        <v/>
      </c>
      <c r="E378" s="12" t="str">
        <f aca="false">IF($C378="","",①在庫CSV_発注日!$H374)</f>
        <v/>
      </c>
      <c r="F378" s="12" t="str">
        <f aca="false">IF($C378="","",①在庫CSV_発注日!$L374)</f>
        <v/>
      </c>
      <c r="G378" s="18"/>
      <c r="H378" s="17" t="str">
        <f aca="false">IF($C378="","",N(①在庫CSV_発注日!$Z374))</f>
        <v/>
      </c>
      <c r="I378" s="37" t="str">
        <f aca="false">IF($C378="","",SUMIFS(⑤減算マスタCSV!$L$2:$L$8001,⑤減算マスタCSV!$F$2:$F$8001,$C378,⑤減算マスタCSV!$K$2:$K$8001,1))</f>
        <v/>
      </c>
      <c r="J378" s="17" t="str">
        <f aca="false">IF($C378="","",IFERROR(INDEX(⑤減算マスタCSV!$H$2:$H$8001,MATCH($C378,⑤減算マスタCSV!$F$2:$F$8001,0)),1))</f>
        <v/>
      </c>
      <c r="K378" s="17" t="str">
        <f aca="false">IF($C378="","",MAX(1,IFERROR(INDEX(⑥商品照会CSV!$M$2:$M$3001,MATCH($C378,⑥商品照会CSV!$A$2:$A$3001,0)),1)))</f>
        <v/>
      </c>
      <c r="L378" s="40" t="str">
        <f aca="false">IF($C378="","",IFERROR(INDEX(⑥商品照会CSV!$Q$2:$Q$3001,MATCH($C378,⑥商品照会CSV!$A$2:$A$3001,0)),0))</f>
        <v/>
      </c>
      <c r="M378" s="40" t="str">
        <f aca="false">IF($C378="","",N($L378)*N($K378))</f>
        <v/>
      </c>
      <c r="N378" s="17" t="str">
        <f aca="false">IF($C378="","",MAX(1,IFERROR(INDEX(⑥商品照会CSV!$AK$2:$AK$3001,MATCH($C378,⑥商品照会CSV!$A$2:$A$3001,0)),1)))</f>
        <v/>
      </c>
      <c r="O378" s="12" t="str">
        <f aca="false">IF($C378="","",IFERROR(IF(INDEX(⑥商品照会CSV!$AN$2:$AN$3001,MATCH($C378,⑥商品照会CSV!$A$2:$A$3001,0))=1,"バラ",IF(INDEX(⑥商品照会CSV!$AM$2:$AM$3001,MATCH($C378,⑥商品照会CSV!$A$2:$A$3001,0))=1,"中間包装","ケース")),"ケース"))</f>
        <v/>
      </c>
      <c r="P378" s="18"/>
      <c r="Q378" s="14"/>
      <c r="R378" s="17" t="str">
        <f aca="false">IF($C378="","",N($Q378)*N($K378))</f>
        <v/>
      </c>
    </row>
    <row r="379" customFormat="false" ht="15" hidden="false" customHeight="false" outlineLevel="0" collapsed="false">
      <c r="B379" s="12" t="n">
        <v>374</v>
      </c>
      <c r="C379" s="36" t="str">
        <f aca="false">IF(①在庫CSV_発注日!$M375="","",①在庫CSV_発注日!$M375&amp;"")</f>
        <v/>
      </c>
      <c r="D379" s="12" t="str">
        <f aca="false">IF($C379="","",①在庫CSV_発注日!$N375)</f>
        <v/>
      </c>
      <c r="E379" s="12" t="str">
        <f aca="false">IF($C379="","",①在庫CSV_発注日!$H375)</f>
        <v/>
      </c>
      <c r="F379" s="12" t="str">
        <f aca="false">IF($C379="","",①在庫CSV_発注日!$L375)</f>
        <v/>
      </c>
      <c r="G379" s="18"/>
      <c r="H379" s="17" t="str">
        <f aca="false">IF($C379="","",N(①在庫CSV_発注日!$Z375))</f>
        <v/>
      </c>
      <c r="I379" s="37" t="str">
        <f aca="false">IF($C379="","",SUMIFS(⑤減算マスタCSV!$L$2:$L$8001,⑤減算マスタCSV!$F$2:$F$8001,$C379,⑤減算マスタCSV!$K$2:$K$8001,1))</f>
        <v/>
      </c>
      <c r="J379" s="17" t="str">
        <f aca="false">IF($C379="","",IFERROR(INDEX(⑤減算マスタCSV!$H$2:$H$8001,MATCH($C379,⑤減算マスタCSV!$F$2:$F$8001,0)),1))</f>
        <v/>
      </c>
      <c r="K379" s="17" t="str">
        <f aca="false">IF($C379="","",MAX(1,IFERROR(INDEX(⑥商品照会CSV!$M$2:$M$3001,MATCH($C379,⑥商品照会CSV!$A$2:$A$3001,0)),1)))</f>
        <v/>
      </c>
      <c r="L379" s="40" t="str">
        <f aca="false">IF($C379="","",IFERROR(INDEX(⑥商品照会CSV!$Q$2:$Q$3001,MATCH($C379,⑥商品照会CSV!$A$2:$A$3001,0)),0))</f>
        <v/>
      </c>
      <c r="M379" s="40" t="str">
        <f aca="false">IF($C379="","",N($L379)*N($K379))</f>
        <v/>
      </c>
      <c r="N379" s="17" t="str">
        <f aca="false">IF($C379="","",MAX(1,IFERROR(INDEX(⑥商品照会CSV!$AK$2:$AK$3001,MATCH($C379,⑥商品照会CSV!$A$2:$A$3001,0)),1)))</f>
        <v/>
      </c>
      <c r="O379" s="12" t="str">
        <f aca="false">IF($C379="","",IFERROR(IF(INDEX(⑥商品照会CSV!$AN$2:$AN$3001,MATCH($C379,⑥商品照会CSV!$A$2:$A$3001,0))=1,"バラ",IF(INDEX(⑥商品照会CSV!$AM$2:$AM$3001,MATCH($C379,⑥商品照会CSV!$A$2:$A$3001,0))=1,"中間包装","ケース")),"ケース"))</f>
        <v/>
      </c>
      <c r="P379" s="18"/>
      <c r="Q379" s="14"/>
      <c r="R379" s="17" t="str">
        <f aca="false">IF($C379="","",N($Q379)*N($K379))</f>
        <v/>
      </c>
    </row>
    <row r="380" customFormat="false" ht="15" hidden="false" customHeight="false" outlineLevel="0" collapsed="false">
      <c r="B380" s="12" t="n">
        <v>375</v>
      </c>
      <c r="C380" s="36" t="str">
        <f aca="false">IF(①在庫CSV_発注日!$M376="","",①在庫CSV_発注日!$M376&amp;"")</f>
        <v/>
      </c>
      <c r="D380" s="12" t="str">
        <f aca="false">IF($C380="","",①在庫CSV_発注日!$N376)</f>
        <v/>
      </c>
      <c r="E380" s="12" t="str">
        <f aca="false">IF($C380="","",①在庫CSV_発注日!$H376)</f>
        <v/>
      </c>
      <c r="F380" s="12" t="str">
        <f aca="false">IF($C380="","",①在庫CSV_発注日!$L376)</f>
        <v/>
      </c>
      <c r="G380" s="18"/>
      <c r="H380" s="17" t="str">
        <f aca="false">IF($C380="","",N(①在庫CSV_発注日!$Z376))</f>
        <v/>
      </c>
      <c r="I380" s="37" t="str">
        <f aca="false">IF($C380="","",SUMIFS(⑤減算マスタCSV!$L$2:$L$8001,⑤減算マスタCSV!$F$2:$F$8001,$C380,⑤減算マスタCSV!$K$2:$K$8001,1))</f>
        <v/>
      </c>
      <c r="J380" s="17" t="str">
        <f aca="false">IF($C380="","",IFERROR(INDEX(⑤減算マスタCSV!$H$2:$H$8001,MATCH($C380,⑤減算マスタCSV!$F$2:$F$8001,0)),1))</f>
        <v/>
      </c>
      <c r="K380" s="17" t="str">
        <f aca="false">IF($C380="","",MAX(1,IFERROR(INDEX(⑥商品照会CSV!$M$2:$M$3001,MATCH($C380,⑥商品照会CSV!$A$2:$A$3001,0)),1)))</f>
        <v/>
      </c>
      <c r="L380" s="40" t="str">
        <f aca="false">IF($C380="","",IFERROR(INDEX(⑥商品照会CSV!$Q$2:$Q$3001,MATCH($C380,⑥商品照会CSV!$A$2:$A$3001,0)),0))</f>
        <v/>
      </c>
      <c r="M380" s="40" t="str">
        <f aca="false">IF($C380="","",N($L380)*N($K380))</f>
        <v/>
      </c>
      <c r="N380" s="17" t="str">
        <f aca="false">IF($C380="","",MAX(1,IFERROR(INDEX(⑥商品照会CSV!$AK$2:$AK$3001,MATCH($C380,⑥商品照会CSV!$A$2:$A$3001,0)),1)))</f>
        <v/>
      </c>
      <c r="O380" s="12" t="str">
        <f aca="false">IF($C380="","",IFERROR(IF(INDEX(⑥商品照会CSV!$AN$2:$AN$3001,MATCH($C380,⑥商品照会CSV!$A$2:$A$3001,0))=1,"バラ",IF(INDEX(⑥商品照会CSV!$AM$2:$AM$3001,MATCH($C380,⑥商品照会CSV!$A$2:$A$3001,0))=1,"中間包装","ケース")),"ケース"))</f>
        <v/>
      </c>
      <c r="P380" s="18"/>
      <c r="Q380" s="14"/>
      <c r="R380" s="17" t="str">
        <f aca="false">IF($C380="","",N($Q380)*N($K380))</f>
        <v/>
      </c>
    </row>
    <row r="381" customFormat="false" ht="15" hidden="false" customHeight="false" outlineLevel="0" collapsed="false">
      <c r="B381" s="12" t="n">
        <v>376</v>
      </c>
      <c r="C381" s="36" t="str">
        <f aca="false">IF(①在庫CSV_発注日!$M377="","",①在庫CSV_発注日!$M377&amp;"")</f>
        <v/>
      </c>
      <c r="D381" s="12" t="str">
        <f aca="false">IF($C381="","",①在庫CSV_発注日!$N377)</f>
        <v/>
      </c>
      <c r="E381" s="12" t="str">
        <f aca="false">IF($C381="","",①在庫CSV_発注日!$H377)</f>
        <v/>
      </c>
      <c r="F381" s="12" t="str">
        <f aca="false">IF($C381="","",①在庫CSV_発注日!$L377)</f>
        <v/>
      </c>
      <c r="G381" s="18"/>
      <c r="H381" s="17" t="str">
        <f aca="false">IF($C381="","",N(①在庫CSV_発注日!$Z377))</f>
        <v/>
      </c>
      <c r="I381" s="37" t="str">
        <f aca="false">IF($C381="","",SUMIFS(⑤減算マスタCSV!$L$2:$L$8001,⑤減算マスタCSV!$F$2:$F$8001,$C381,⑤減算マスタCSV!$K$2:$K$8001,1))</f>
        <v/>
      </c>
      <c r="J381" s="17" t="str">
        <f aca="false">IF($C381="","",IFERROR(INDEX(⑤減算マスタCSV!$H$2:$H$8001,MATCH($C381,⑤減算マスタCSV!$F$2:$F$8001,0)),1))</f>
        <v/>
      </c>
      <c r="K381" s="17" t="str">
        <f aca="false">IF($C381="","",MAX(1,IFERROR(INDEX(⑥商品照会CSV!$M$2:$M$3001,MATCH($C381,⑥商品照会CSV!$A$2:$A$3001,0)),1)))</f>
        <v/>
      </c>
      <c r="L381" s="40" t="str">
        <f aca="false">IF($C381="","",IFERROR(INDEX(⑥商品照会CSV!$Q$2:$Q$3001,MATCH($C381,⑥商品照会CSV!$A$2:$A$3001,0)),0))</f>
        <v/>
      </c>
      <c r="M381" s="40" t="str">
        <f aca="false">IF($C381="","",N($L381)*N($K381))</f>
        <v/>
      </c>
      <c r="N381" s="17" t="str">
        <f aca="false">IF($C381="","",MAX(1,IFERROR(INDEX(⑥商品照会CSV!$AK$2:$AK$3001,MATCH($C381,⑥商品照会CSV!$A$2:$A$3001,0)),1)))</f>
        <v/>
      </c>
      <c r="O381" s="12" t="str">
        <f aca="false">IF($C381="","",IFERROR(IF(INDEX(⑥商品照会CSV!$AN$2:$AN$3001,MATCH($C381,⑥商品照会CSV!$A$2:$A$3001,0))=1,"バラ",IF(INDEX(⑥商品照会CSV!$AM$2:$AM$3001,MATCH($C381,⑥商品照会CSV!$A$2:$A$3001,0))=1,"中間包装","ケース")),"ケース"))</f>
        <v/>
      </c>
      <c r="P381" s="18"/>
      <c r="Q381" s="14"/>
      <c r="R381" s="17" t="str">
        <f aca="false">IF($C381="","",N($Q381)*N($K381))</f>
        <v/>
      </c>
    </row>
    <row r="382" customFormat="false" ht="15" hidden="false" customHeight="false" outlineLevel="0" collapsed="false">
      <c r="B382" s="12" t="n">
        <v>377</v>
      </c>
      <c r="C382" s="36" t="str">
        <f aca="false">IF(①在庫CSV_発注日!$M378="","",①在庫CSV_発注日!$M378&amp;"")</f>
        <v/>
      </c>
      <c r="D382" s="12" t="str">
        <f aca="false">IF($C382="","",①在庫CSV_発注日!$N378)</f>
        <v/>
      </c>
      <c r="E382" s="12" t="str">
        <f aca="false">IF($C382="","",①在庫CSV_発注日!$H378)</f>
        <v/>
      </c>
      <c r="F382" s="12" t="str">
        <f aca="false">IF($C382="","",①在庫CSV_発注日!$L378)</f>
        <v/>
      </c>
      <c r="G382" s="18"/>
      <c r="H382" s="17" t="str">
        <f aca="false">IF($C382="","",N(①在庫CSV_発注日!$Z378))</f>
        <v/>
      </c>
      <c r="I382" s="37" t="str">
        <f aca="false">IF($C382="","",SUMIFS(⑤減算マスタCSV!$L$2:$L$8001,⑤減算マスタCSV!$F$2:$F$8001,$C382,⑤減算マスタCSV!$K$2:$K$8001,1))</f>
        <v/>
      </c>
      <c r="J382" s="17" t="str">
        <f aca="false">IF($C382="","",IFERROR(INDEX(⑤減算マスタCSV!$H$2:$H$8001,MATCH($C382,⑤減算マスタCSV!$F$2:$F$8001,0)),1))</f>
        <v/>
      </c>
      <c r="K382" s="17" t="str">
        <f aca="false">IF($C382="","",MAX(1,IFERROR(INDEX(⑥商品照会CSV!$M$2:$M$3001,MATCH($C382,⑥商品照会CSV!$A$2:$A$3001,0)),1)))</f>
        <v/>
      </c>
      <c r="L382" s="40" t="str">
        <f aca="false">IF($C382="","",IFERROR(INDEX(⑥商品照会CSV!$Q$2:$Q$3001,MATCH($C382,⑥商品照会CSV!$A$2:$A$3001,0)),0))</f>
        <v/>
      </c>
      <c r="M382" s="40" t="str">
        <f aca="false">IF($C382="","",N($L382)*N($K382))</f>
        <v/>
      </c>
      <c r="N382" s="17" t="str">
        <f aca="false">IF($C382="","",MAX(1,IFERROR(INDEX(⑥商品照会CSV!$AK$2:$AK$3001,MATCH($C382,⑥商品照会CSV!$A$2:$A$3001,0)),1)))</f>
        <v/>
      </c>
      <c r="O382" s="12" t="str">
        <f aca="false">IF($C382="","",IFERROR(IF(INDEX(⑥商品照会CSV!$AN$2:$AN$3001,MATCH($C382,⑥商品照会CSV!$A$2:$A$3001,0))=1,"バラ",IF(INDEX(⑥商品照会CSV!$AM$2:$AM$3001,MATCH($C382,⑥商品照会CSV!$A$2:$A$3001,0))=1,"中間包装","ケース")),"ケース"))</f>
        <v/>
      </c>
      <c r="P382" s="18"/>
      <c r="Q382" s="14"/>
      <c r="R382" s="17" t="str">
        <f aca="false">IF($C382="","",N($Q382)*N($K382))</f>
        <v/>
      </c>
    </row>
    <row r="383" customFormat="false" ht="15" hidden="false" customHeight="false" outlineLevel="0" collapsed="false">
      <c r="B383" s="12" t="n">
        <v>378</v>
      </c>
      <c r="C383" s="36" t="str">
        <f aca="false">IF(①在庫CSV_発注日!$M379="","",①在庫CSV_発注日!$M379&amp;"")</f>
        <v/>
      </c>
      <c r="D383" s="12" t="str">
        <f aca="false">IF($C383="","",①在庫CSV_発注日!$N379)</f>
        <v/>
      </c>
      <c r="E383" s="12" t="str">
        <f aca="false">IF($C383="","",①在庫CSV_発注日!$H379)</f>
        <v/>
      </c>
      <c r="F383" s="12" t="str">
        <f aca="false">IF($C383="","",①在庫CSV_発注日!$L379)</f>
        <v/>
      </c>
      <c r="G383" s="18"/>
      <c r="H383" s="17" t="str">
        <f aca="false">IF($C383="","",N(①在庫CSV_発注日!$Z379))</f>
        <v/>
      </c>
      <c r="I383" s="37" t="str">
        <f aca="false">IF($C383="","",SUMIFS(⑤減算マスタCSV!$L$2:$L$8001,⑤減算マスタCSV!$F$2:$F$8001,$C383,⑤減算マスタCSV!$K$2:$K$8001,1))</f>
        <v/>
      </c>
      <c r="J383" s="17" t="str">
        <f aca="false">IF($C383="","",IFERROR(INDEX(⑤減算マスタCSV!$H$2:$H$8001,MATCH($C383,⑤減算マスタCSV!$F$2:$F$8001,0)),1))</f>
        <v/>
      </c>
      <c r="K383" s="17" t="str">
        <f aca="false">IF($C383="","",MAX(1,IFERROR(INDEX(⑥商品照会CSV!$M$2:$M$3001,MATCH($C383,⑥商品照会CSV!$A$2:$A$3001,0)),1)))</f>
        <v/>
      </c>
      <c r="L383" s="40" t="str">
        <f aca="false">IF($C383="","",IFERROR(INDEX(⑥商品照会CSV!$Q$2:$Q$3001,MATCH($C383,⑥商品照会CSV!$A$2:$A$3001,0)),0))</f>
        <v/>
      </c>
      <c r="M383" s="40" t="str">
        <f aca="false">IF($C383="","",N($L383)*N($K383))</f>
        <v/>
      </c>
      <c r="N383" s="17" t="str">
        <f aca="false">IF($C383="","",MAX(1,IFERROR(INDEX(⑥商品照会CSV!$AK$2:$AK$3001,MATCH($C383,⑥商品照会CSV!$A$2:$A$3001,0)),1)))</f>
        <v/>
      </c>
      <c r="O383" s="12" t="str">
        <f aca="false">IF($C383="","",IFERROR(IF(INDEX(⑥商品照会CSV!$AN$2:$AN$3001,MATCH($C383,⑥商品照会CSV!$A$2:$A$3001,0))=1,"バラ",IF(INDEX(⑥商品照会CSV!$AM$2:$AM$3001,MATCH($C383,⑥商品照会CSV!$A$2:$A$3001,0))=1,"中間包装","ケース")),"ケース"))</f>
        <v/>
      </c>
      <c r="P383" s="18"/>
      <c r="Q383" s="14"/>
      <c r="R383" s="17" t="str">
        <f aca="false">IF($C383="","",N($Q383)*N($K383))</f>
        <v/>
      </c>
    </row>
    <row r="384" customFormat="false" ht="15" hidden="false" customHeight="false" outlineLevel="0" collapsed="false">
      <c r="B384" s="12" t="n">
        <v>379</v>
      </c>
      <c r="C384" s="36" t="str">
        <f aca="false">IF(①在庫CSV_発注日!$M380="","",①在庫CSV_発注日!$M380&amp;"")</f>
        <v/>
      </c>
      <c r="D384" s="12" t="str">
        <f aca="false">IF($C384="","",①在庫CSV_発注日!$N380)</f>
        <v/>
      </c>
      <c r="E384" s="12" t="str">
        <f aca="false">IF($C384="","",①在庫CSV_発注日!$H380)</f>
        <v/>
      </c>
      <c r="F384" s="12" t="str">
        <f aca="false">IF($C384="","",①在庫CSV_発注日!$L380)</f>
        <v/>
      </c>
      <c r="G384" s="18"/>
      <c r="H384" s="17" t="str">
        <f aca="false">IF($C384="","",N(①在庫CSV_発注日!$Z380))</f>
        <v/>
      </c>
      <c r="I384" s="37" t="str">
        <f aca="false">IF($C384="","",SUMIFS(⑤減算マスタCSV!$L$2:$L$8001,⑤減算マスタCSV!$F$2:$F$8001,$C384,⑤減算マスタCSV!$K$2:$K$8001,1))</f>
        <v/>
      </c>
      <c r="J384" s="17" t="str">
        <f aca="false">IF($C384="","",IFERROR(INDEX(⑤減算マスタCSV!$H$2:$H$8001,MATCH($C384,⑤減算マスタCSV!$F$2:$F$8001,0)),1))</f>
        <v/>
      </c>
      <c r="K384" s="17" t="str">
        <f aca="false">IF($C384="","",MAX(1,IFERROR(INDEX(⑥商品照会CSV!$M$2:$M$3001,MATCH($C384,⑥商品照会CSV!$A$2:$A$3001,0)),1)))</f>
        <v/>
      </c>
      <c r="L384" s="40" t="str">
        <f aca="false">IF($C384="","",IFERROR(INDEX(⑥商品照会CSV!$Q$2:$Q$3001,MATCH($C384,⑥商品照会CSV!$A$2:$A$3001,0)),0))</f>
        <v/>
      </c>
      <c r="M384" s="40" t="str">
        <f aca="false">IF($C384="","",N($L384)*N($K384))</f>
        <v/>
      </c>
      <c r="N384" s="17" t="str">
        <f aca="false">IF($C384="","",MAX(1,IFERROR(INDEX(⑥商品照会CSV!$AK$2:$AK$3001,MATCH($C384,⑥商品照会CSV!$A$2:$A$3001,0)),1)))</f>
        <v/>
      </c>
      <c r="O384" s="12" t="str">
        <f aca="false">IF($C384="","",IFERROR(IF(INDEX(⑥商品照会CSV!$AN$2:$AN$3001,MATCH($C384,⑥商品照会CSV!$A$2:$A$3001,0))=1,"バラ",IF(INDEX(⑥商品照会CSV!$AM$2:$AM$3001,MATCH($C384,⑥商品照会CSV!$A$2:$A$3001,0))=1,"中間包装","ケース")),"ケース"))</f>
        <v/>
      </c>
      <c r="P384" s="18"/>
      <c r="Q384" s="14"/>
      <c r="R384" s="17" t="str">
        <f aca="false">IF($C384="","",N($Q384)*N($K384))</f>
        <v/>
      </c>
    </row>
    <row r="385" customFormat="false" ht="15" hidden="false" customHeight="false" outlineLevel="0" collapsed="false">
      <c r="B385" s="12" t="n">
        <v>380</v>
      </c>
      <c r="C385" s="36" t="str">
        <f aca="false">IF(①在庫CSV_発注日!$M381="","",①在庫CSV_発注日!$M381&amp;"")</f>
        <v/>
      </c>
      <c r="D385" s="12" t="str">
        <f aca="false">IF($C385="","",①在庫CSV_発注日!$N381)</f>
        <v/>
      </c>
      <c r="E385" s="12" t="str">
        <f aca="false">IF($C385="","",①在庫CSV_発注日!$H381)</f>
        <v/>
      </c>
      <c r="F385" s="12" t="str">
        <f aca="false">IF($C385="","",①在庫CSV_発注日!$L381)</f>
        <v/>
      </c>
      <c r="G385" s="18"/>
      <c r="H385" s="17" t="str">
        <f aca="false">IF($C385="","",N(①在庫CSV_発注日!$Z381))</f>
        <v/>
      </c>
      <c r="I385" s="37" t="str">
        <f aca="false">IF($C385="","",SUMIFS(⑤減算マスタCSV!$L$2:$L$8001,⑤減算マスタCSV!$F$2:$F$8001,$C385,⑤減算マスタCSV!$K$2:$K$8001,1))</f>
        <v/>
      </c>
      <c r="J385" s="17" t="str">
        <f aca="false">IF($C385="","",IFERROR(INDEX(⑤減算マスタCSV!$H$2:$H$8001,MATCH($C385,⑤減算マスタCSV!$F$2:$F$8001,0)),1))</f>
        <v/>
      </c>
      <c r="K385" s="17" t="str">
        <f aca="false">IF($C385="","",MAX(1,IFERROR(INDEX(⑥商品照会CSV!$M$2:$M$3001,MATCH($C385,⑥商品照会CSV!$A$2:$A$3001,0)),1)))</f>
        <v/>
      </c>
      <c r="L385" s="40" t="str">
        <f aca="false">IF($C385="","",IFERROR(INDEX(⑥商品照会CSV!$Q$2:$Q$3001,MATCH($C385,⑥商品照会CSV!$A$2:$A$3001,0)),0))</f>
        <v/>
      </c>
      <c r="M385" s="40" t="str">
        <f aca="false">IF($C385="","",N($L385)*N($K385))</f>
        <v/>
      </c>
      <c r="N385" s="17" t="str">
        <f aca="false">IF($C385="","",MAX(1,IFERROR(INDEX(⑥商品照会CSV!$AK$2:$AK$3001,MATCH($C385,⑥商品照会CSV!$A$2:$A$3001,0)),1)))</f>
        <v/>
      </c>
      <c r="O385" s="12" t="str">
        <f aca="false">IF($C385="","",IFERROR(IF(INDEX(⑥商品照会CSV!$AN$2:$AN$3001,MATCH($C385,⑥商品照会CSV!$A$2:$A$3001,0))=1,"バラ",IF(INDEX(⑥商品照会CSV!$AM$2:$AM$3001,MATCH($C385,⑥商品照会CSV!$A$2:$A$3001,0))=1,"中間包装","ケース")),"ケース"))</f>
        <v/>
      </c>
      <c r="P385" s="18"/>
      <c r="Q385" s="14"/>
      <c r="R385" s="17" t="str">
        <f aca="false">IF($C385="","",N($Q385)*N($K385))</f>
        <v/>
      </c>
    </row>
    <row r="386" customFormat="false" ht="15" hidden="false" customHeight="false" outlineLevel="0" collapsed="false">
      <c r="B386" s="12" t="n">
        <v>381</v>
      </c>
      <c r="C386" s="36" t="str">
        <f aca="false">IF(①在庫CSV_発注日!$M382="","",①在庫CSV_発注日!$M382&amp;"")</f>
        <v/>
      </c>
      <c r="D386" s="12" t="str">
        <f aca="false">IF($C386="","",①在庫CSV_発注日!$N382)</f>
        <v/>
      </c>
      <c r="E386" s="12" t="str">
        <f aca="false">IF($C386="","",①在庫CSV_発注日!$H382)</f>
        <v/>
      </c>
      <c r="F386" s="12" t="str">
        <f aca="false">IF($C386="","",①在庫CSV_発注日!$L382)</f>
        <v/>
      </c>
      <c r="G386" s="18"/>
      <c r="H386" s="17" t="str">
        <f aca="false">IF($C386="","",N(①在庫CSV_発注日!$Z382))</f>
        <v/>
      </c>
      <c r="I386" s="37" t="str">
        <f aca="false">IF($C386="","",SUMIFS(⑤減算マスタCSV!$L$2:$L$8001,⑤減算マスタCSV!$F$2:$F$8001,$C386,⑤減算マスタCSV!$K$2:$K$8001,1))</f>
        <v/>
      </c>
      <c r="J386" s="17" t="str">
        <f aca="false">IF($C386="","",IFERROR(INDEX(⑤減算マスタCSV!$H$2:$H$8001,MATCH($C386,⑤減算マスタCSV!$F$2:$F$8001,0)),1))</f>
        <v/>
      </c>
      <c r="K386" s="17" t="str">
        <f aca="false">IF($C386="","",MAX(1,IFERROR(INDEX(⑥商品照会CSV!$M$2:$M$3001,MATCH($C386,⑥商品照会CSV!$A$2:$A$3001,0)),1)))</f>
        <v/>
      </c>
      <c r="L386" s="40" t="str">
        <f aca="false">IF($C386="","",IFERROR(INDEX(⑥商品照会CSV!$Q$2:$Q$3001,MATCH($C386,⑥商品照会CSV!$A$2:$A$3001,0)),0))</f>
        <v/>
      </c>
      <c r="M386" s="40" t="str">
        <f aca="false">IF($C386="","",N($L386)*N($K386))</f>
        <v/>
      </c>
      <c r="N386" s="17" t="str">
        <f aca="false">IF($C386="","",MAX(1,IFERROR(INDEX(⑥商品照会CSV!$AK$2:$AK$3001,MATCH($C386,⑥商品照会CSV!$A$2:$A$3001,0)),1)))</f>
        <v/>
      </c>
      <c r="O386" s="12" t="str">
        <f aca="false">IF($C386="","",IFERROR(IF(INDEX(⑥商品照会CSV!$AN$2:$AN$3001,MATCH($C386,⑥商品照会CSV!$A$2:$A$3001,0))=1,"バラ",IF(INDEX(⑥商品照会CSV!$AM$2:$AM$3001,MATCH($C386,⑥商品照会CSV!$A$2:$A$3001,0))=1,"中間包装","ケース")),"ケース"))</f>
        <v/>
      </c>
      <c r="P386" s="18"/>
      <c r="Q386" s="14"/>
      <c r="R386" s="17" t="str">
        <f aca="false">IF($C386="","",N($Q386)*N($K386))</f>
        <v/>
      </c>
    </row>
    <row r="387" customFormat="false" ht="15" hidden="false" customHeight="false" outlineLevel="0" collapsed="false">
      <c r="B387" s="12" t="n">
        <v>382</v>
      </c>
      <c r="C387" s="36" t="str">
        <f aca="false">IF(①在庫CSV_発注日!$M383="","",①在庫CSV_発注日!$M383&amp;"")</f>
        <v/>
      </c>
      <c r="D387" s="12" t="str">
        <f aca="false">IF($C387="","",①在庫CSV_発注日!$N383)</f>
        <v/>
      </c>
      <c r="E387" s="12" t="str">
        <f aca="false">IF($C387="","",①在庫CSV_発注日!$H383)</f>
        <v/>
      </c>
      <c r="F387" s="12" t="str">
        <f aca="false">IF($C387="","",①在庫CSV_発注日!$L383)</f>
        <v/>
      </c>
      <c r="G387" s="18"/>
      <c r="H387" s="17" t="str">
        <f aca="false">IF($C387="","",N(①在庫CSV_発注日!$Z383))</f>
        <v/>
      </c>
      <c r="I387" s="37" t="str">
        <f aca="false">IF($C387="","",SUMIFS(⑤減算マスタCSV!$L$2:$L$8001,⑤減算マスタCSV!$F$2:$F$8001,$C387,⑤減算マスタCSV!$K$2:$K$8001,1))</f>
        <v/>
      </c>
      <c r="J387" s="17" t="str">
        <f aca="false">IF($C387="","",IFERROR(INDEX(⑤減算マスタCSV!$H$2:$H$8001,MATCH($C387,⑤減算マスタCSV!$F$2:$F$8001,0)),1))</f>
        <v/>
      </c>
      <c r="K387" s="17" t="str">
        <f aca="false">IF($C387="","",MAX(1,IFERROR(INDEX(⑥商品照会CSV!$M$2:$M$3001,MATCH($C387,⑥商品照会CSV!$A$2:$A$3001,0)),1)))</f>
        <v/>
      </c>
      <c r="L387" s="40" t="str">
        <f aca="false">IF($C387="","",IFERROR(INDEX(⑥商品照会CSV!$Q$2:$Q$3001,MATCH($C387,⑥商品照会CSV!$A$2:$A$3001,0)),0))</f>
        <v/>
      </c>
      <c r="M387" s="40" t="str">
        <f aca="false">IF($C387="","",N($L387)*N($K387))</f>
        <v/>
      </c>
      <c r="N387" s="17" t="str">
        <f aca="false">IF($C387="","",MAX(1,IFERROR(INDEX(⑥商品照会CSV!$AK$2:$AK$3001,MATCH($C387,⑥商品照会CSV!$A$2:$A$3001,0)),1)))</f>
        <v/>
      </c>
      <c r="O387" s="12" t="str">
        <f aca="false">IF($C387="","",IFERROR(IF(INDEX(⑥商品照会CSV!$AN$2:$AN$3001,MATCH($C387,⑥商品照会CSV!$A$2:$A$3001,0))=1,"バラ",IF(INDEX(⑥商品照会CSV!$AM$2:$AM$3001,MATCH($C387,⑥商品照会CSV!$A$2:$A$3001,0))=1,"中間包装","ケース")),"ケース"))</f>
        <v/>
      </c>
      <c r="P387" s="18"/>
      <c r="Q387" s="14"/>
      <c r="R387" s="17" t="str">
        <f aca="false">IF($C387="","",N($Q387)*N($K387))</f>
        <v/>
      </c>
    </row>
    <row r="388" customFormat="false" ht="15" hidden="false" customHeight="false" outlineLevel="0" collapsed="false">
      <c r="B388" s="12" t="n">
        <v>383</v>
      </c>
      <c r="C388" s="36" t="str">
        <f aca="false">IF(①在庫CSV_発注日!$M384="","",①在庫CSV_発注日!$M384&amp;"")</f>
        <v/>
      </c>
      <c r="D388" s="12" t="str">
        <f aca="false">IF($C388="","",①在庫CSV_発注日!$N384)</f>
        <v/>
      </c>
      <c r="E388" s="12" t="str">
        <f aca="false">IF($C388="","",①在庫CSV_発注日!$H384)</f>
        <v/>
      </c>
      <c r="F388" s="12" t="str">
        <f aca="false">IF($C388="","",①在庫CSV_発注日!$L384)</f>
        <v/>
      </c>
      <c r="G388" s="18"/>
      <c r="H388" s="17" t="str">
        <f aca="false">IF($C388="","",N(①在庫CSV_発注日!$Z384))</f>
        <v/>
      </c>
      <c r="I388" s="37" t="str">
        <f aca="false">IF($C388="","",SUMIFS(⑤減算マスタCSV!$L$2:$L$8001,⑤減算マスタCSV!$F$2:$F$8001,$C388,⑤減算マスタCSV!$K$2:$K$8001,1))</f>
        <v/>
      </c>
      <c r="J388" s="17" t="str">
        <f aca="false">IF($C388="","",IFERROR(INDEX(⑤減算マスタCSV!$H$2:$H$8001,MATCH($C388,⑤減算マスタCSV!$F$2:$F$8001,0)),1))</f>
        <v/>
      </c>
      <c r="K388" s="17" t="str">
        <f aca="false">IF($C388="","",MAX(1,IFERROR(INDEX(⑥商品照会CSV!$M$2:$M$3001,MATCH($C388,⑥商品照会CSV!$A$2:$A$3001,0)),1)))</f>
        <v/>
      </c>
      <c r="L388" s="40" t="str">
        <f aca="false">IF($C388="","",IFERROR(INDEX(⑥商品照会CSV!$Q$2:$Q$3001,MATCH($C388,⑥商品照会CSV!$A$2:$A$3001,0)),0))</f>
        <v/>
      </c>
      <c r="M388" s="40" t="str">
        <f aca="false">IF($C388="","",N($L388)*N($K388))</f>
        <v/>
      </c>
      <c r="N388" s="17" t="str">
        <f aca="false">IF($C388="","",MAX(1,IFERROR(INDEX(⑥商品照会CSV!$AK$2:$AK$3001,MATCH($C388,⑥商品照会CSV!$A$2:$A$3001,0)),1)))</f>
        <v/>
      </c>
      <c r="O388" s="12" t="str">
        <f aca="false">IF($C388="","",IFERROR(IF(INDEX(⑥商品照会CSV!$AN$2:$AN$3001,MATCH($C388,⑥商品照会CSV!$A$2:$A$3001,0))=1,"バラ",IF(INDEX(⑥商品照会CSV!$AM$2:$AM$3001,MATCH($C388,⑥商品照会CSV!$A$2:$A$3001,0))=1,"中間包装","ケース")),"ケース"))</f>
        <v/>
      </c>
      <c r="P388" s="18"/>
      <c r="Q388" s="14"/>
      <c r="R388" s="17" t="str">
        <f aca="false">IF($C388="","",N($Q388)*N($K388))</f>
        <v/>
      </c>
    </row>
    <row r="389" customFormat="false" ht="15" hidden="false" customHeight="false" outlineLevel="0" collapsed="false">
      <c r="B389" s="12" t="n">
        <v>384</v>
      </c>
      <c r="C389" s="36" t="str">
        <f aca="false">IF(①在庫CSV_発注日!$M385="","",①在庫CSV_発注日!$M385&amp;"")</f>
        <v/>
      </c>
      <c r="D389" s="12" t="str">
        <f aca="false">IF($C389="","",①在庫CSV_発注日!$N385)</f>
        <v/>
      </c>
      <c r="E389" s="12" t="str">
        <f aca="false">IF($C389="","",①在庫CSV_発注日!$H385)</f>
        <v/>
      </c>
      <c r="F389" s="12" t="str">
        <f aca="false">IF($C389="","",①在庫CSV_発注日!$L385)</f>
        <v/>
      </c>
      <c r="G389" s="18"/>
      <c r="H389" s="17" t="str">
        <f aca="false">IF($C389="","",N(①在庫CSV_発注日!$Z385))</f>
        <v/>
      </c>
      <c r="I389" s="37" t="str">
        <f aca="false">IF($C389="","",SUMIFS(⑤減算マスタCSV!$L$2:$L$8001,⑤減算マスタCSV!$F$2:$F$8001,$C389,⑤減算マスタCSV!$K$2:$K$8001,1))</f>
        <v/>
      </c>
      <c r="J389" s="17" t="str">
        <f aca="false">IF($C389="","",IFERROR(INDEX(⑤減算マスタCSV!$H$2:$H$8001,MATCH($C389,⑤減算マスタCSV!$F$2:$F$8001,0)),1))</f>
        <v/>
      </c>
      <c r="K389" s="17" t="str">
        <f aca="false">IF($C389="","",MAX(1,IFERROR(INDEX(⑥商品照会CSV!$M$2:$M$3001,MATCH($C389,⑥商品照会CSV!$A$2:$A$3001,0)),1)))</f>
        <v/>
      </c>
      <c r="L389" s="40" t="str">
        <f aca="false">IF($C389="","",IFERROR(INDEX(⑥商品照会CSV!$Q$2:$Q$3001,MATCH($C389,⑥商品照会CSV!$A$2:$A$3001,0)),0))</f>
        <v/>
      </c>
      <c r="M389" s="40" t="str">
        <f aca="false">IF($C389="","",N($L389)*N($K389))</f>
        <v/>
      </c>
      <c r="N389" s="17" t="str">
        <f aca="false">IF($C389="","",MAX(1,IFERROR(INDEX(⑥商品照会CSV!$AK$2:$AK$3001,MATCH($C389,⑥商品照会CSV!$A$2:$A$3001,0)),1)))</f>
        <v/>
      </c>
      <c r="O389" s="12" t="str">
        <f aca="false">IF($C389="","",IFERROR(IF(INDEX(⑥商品照会CSV!$AN$2:$AN$3001,MATCH($C389,⑥商品照会CSV!$A$2:$A$3001,0))=1,"バラ",IF(INDEX(⑥商品照会CSV!$AM$2:$AM$3001,MATCH($C389,⑥商品照会CSV!$A$2:$A$3001,0))=1,"中間包装","ケース")),"ケース"))</f>
        <v/>
      </c>
      <c r="P389" s="18"/>
      <c r="Q389" s="14"/>
      <c r="R389" s="17" t="str">
        <f aca="false">IF($C389="","",N($Q389)*N($K389))</f>
        <v/>
      </c>
    </row>
    <row r="390" customFormat="false" ht="15" hidden="false" customHeight="false" outlineLevel="0" collapsed="false">
      <c r="B390" s="12" t="n">
        <v>385</v>
      </c>
      <c r="C390" s="36" t="str">
        <f aca="false">IF(①在庫CSV_発注日!$M386="","",①在庫CSV_発注日!$M386&amp;"")</f>
        <v/>
      </c>
      <c r="D390" s="12" t="str">
        <f aca="false">IF($C390="","",①在庫CSV_発注日!$N386)</f>
        <v/>
      </c>
      <c r="E390" s="12" t="str">
        <f aca="false">IF($C390="","",①在庫CSV_発注日!$H386)</f>
        <v/>
      </c>
      <c r="F390" s="12" t="str">
        <f aca="false">IF($C390="","",①在庫CSV_発注日!$L386)</f>
        <v/>
      </c>
      <c r="G390" s="18"/>
      <c r="H390" s="17" t="str">
        <f aca="false">IF($C390="","",N(①在庫CSV_発注日!$Z386))</f>
        <v/>
      </c>
      <c r="I390" s="37" t="str">
        <f aca="false">IF($C390="","",SUMIFS(⑤減算マスタCSV!$L$2:$L$8001,⑤減算マスタCSV!$F$2:$F$8001,$C390,⑤減算マスタCSV!$K$2:$K$8001,1))</f>
        <v/>
      </c>
      <c r="J390" s="17" t="str">
        <f aca="false">IF($C390="","",IFERROR(INDEX(⑤減算マスタCSV!$H$2:$H$8001,MATCH($C390,⑤減算マスタCSV!$F$2:$F$8001,0)),1))</f>
        <v/>
      </c>
      <c r="K390" s="17" t="str">
        <f aca="false">IF($C390="","",MAX(1,IFERROR(INDEX(⑥商品照会CSV!$M$2:$M$3001,MATCH($C390,⑥商品照会CSV!$A$2:$A$3001,0)),1)))</f>
        <v/>
      </c>
      <c r="L390" s="40" t="str">
        <f aca="false">IF($C390="","",IFERROR(INDEX(⑥商品照会CSV!$Q$2:$Q$3001,MATCH($C390,⑥商品照会CSV!$A$2:$A$3001,0)),0))</f>
        <v/>
      </c>
      <c r="M390" s="40" t="str">
        <f aca="false">IF($C390="","",N($L390)*N($K390))</f>
        <v/>
      </c>
      <c r="N390" s="17" t="str">
        <f aca="false">IF($C390="","",MAX(1,IFERROR(INDEX(⑥商品照会CSV!$AK$2:$AK$3001,MATCH($C390,⑥商品照会CSV!$A$2:$A$3001,0)),1)))</f>
        <v/>
      </c>
      <c r="O390" s="12" t="str">
        <f aca="false">IF($C390="","",IFERROR(IF(INDEX(⑥商品照会CSV!$AN$2:$AN$3001,MATCH($C390,⑥商品照会CSV!$A$2:$A$3001,0))=1,"バラ",IF(INDEX(⑥商品照会CSV!$AM$2:$AM$3001,MATCH($C390,⑥商品照会CSV!$A$2:$A$3001,0))=1,"中間包装","ケース")),"ケース"))</f>
        <v/>
      </c>
      <c r="P390" s="18"/>
      <c r="Q390" s="14"/>
      <c r="R390" s="17" t="str">
        <f aca="false">IF($C390="","",N($Q390)*N($K390))</f>
        <v/>
      </c>
    </row>
    <row r="391" customFormat="false" ht="15" hidden="false" customHeight="false" outlineLevel="0" collapsed="false">
      <c r="B391" s="12" t="n">
        <v>386</v>
      </c>
      <c r="C391" s="36" t="str">
        <f aca="false">IF(①在庫CSV_発注日!$M387="","",①在庫CSV_発注日!$M387&amp;"")</f>
        <v/>
      </c>
      <c r="D391" s="12" t="str">
        <f aca="false">IF($C391="","",①在庫CSV_発注日!$N387)</f>
        <v/>
      </c>
      <c r="E391" s="12" t="str">
        <f aca="false">IF($C391="","",①在庫CSV_発注日!$H387)</f>
        <v/>
      </c>
      <c r="F391" s="12" t="str">
        <f aca="false">IF($C391="","",①在庫CSV_発注日!$L387)</f>
        <v/>
      </c>
      <c r="G391" s="18"/>
      <c r="H391" s="17" t="str">
        <f aca="false">IF($C391="","",N(①在庫CSV_発注日!$Z387))</f>
        <v/>
      </c>
      <c r="I391" s="37" t="str">
        <f aca="false">IF($C391="","",SUMIFS(⑤減算マスタCSV!$L$2:$L$8001,⑤減算マスタCSV!$F$2:$F$8001,$C391,⑤減算マスタCSV!$K$2:$K$8001,1))</f>
        <v/>
      </c>
      <c r="J391" s="17" t="str">
        <f aca="false">IF($C391="","",IFERROR(INDEX(⑤減算マスタCSV!$H$2:$H$8001,MATCH($C391,⑤減算マスタCSV!$F$2:$F$8001,0)),1))</f>
        <v/>
      </c>
      <c r="K391" s="17" t="str">
        <f aca="false">IF($C391="","",MAX(1,IFERROR(INDEX(⑥商品照会CSV!$M$2:$M$3001,MATCH($C391,⑥商品照会CSV!$A$2:$A$3001,0)),1)))</f>
        <v/>
      </c>
      <c r="L391" s="40" t="str">
        <f aca="false">IF($C391="","",IFERROR(INDEX(⑥商品照会CSV!$Q$2:$Q$3001,MATCH($C391,⑥商品照会CSV!$A$2:$A$3001,0)),0))</f>
        <v/>
      </c>
      <c r="M391" s="40" t="str">
        <f aca="false">IF($C391="","",N($L391)*N($K391))</f>
        <v/>
      </c>
      <c r="N391" s="17" t="str">
        <f aca="false">IF($C391="","",MAX(1,IFERROR(INDEX(⑥商品照会CSV!$AK$2:$AK$3001,MATCH($C391,⑥商品照会CSV!$A$2:$A$3001,0)),1)))</f>
        <v/>
      </c>
      <c r="O391" s="12" t="str">
        <f aca="false">IF($C391="","",IFERROR(IF(INDEX(⑥商品照会CSV!$AN$2:$AN$3001,MATCH($C391,⑥商品照会CSV!$A$2:$A$3001,0))=1,"バラ",IF(INDEX(⑥商品照会CSV!$AM$2:$AM$3001,MATCH($C391,⑥商品照会CSV!$A$2:$A$3001,0))=1,"中間包装","ケース")),"ケース"))</f>
        <v/>
      </c>
      <c r="P391" s="18"/>
      <c r="Q391" s="14"/>
      <c r="R391" s="17" t="str">
        <f aca="false">IF($C391="","",N($Q391)*N($K391))</f>
        <v/>
      </c>
    </row>
    <row r="392" customFormat="false" ht="15" hidden="false" customHeight="false" outlineLevel="0" collapsed="false">
      <c r="B392" s="12" t="n">
        <v>387</v>
      </c>
      <c r="C392" s="36" t="str">
        <f aca="false">IF(①在庫CSV_発注日!$M388="","",①在庫CSV_発注日!$M388&amp;"")</f>
        <v/>
      </c>
      <c r="D392" s="12" t="str">
        <f aca="false">IF($C392="","",①在庫CSV_発注日!$N388)</f>
        <v/>
      </c>
      <c r="E392" s="12" t="str">
        <f aca="false">IF($C392="","",①在庫CSV_発注日!$H388)</f>
        <v/>
      </c>
      <c r="F392" s="12" t="str">
        <f aca="false">IF($C392="","",①在庫CSV_発注日!$L388)</f>
        <v/>
      </c>
      <c r="G392" s="18"/>
      <c r="H392" s="17" t="str">
        <f aca="false">IF($C392="","",N(①在庫CSV_発注日!$Z388))</f>
        <v/>
      </c>
      <c r="I392" s="37" t="str">
        <f aca="false">IF($C392="","",SUMIFS(⑤減算マスタCSV!$L$2:$L$8001,⑤減算マスタCSV!$F$2:$F$8001,$C392,⑤減算マスタCSV!$K$2:$K$8001,1))</f>
        <v/>
      </c>
      <c r="J392" s="17" t="str">
        <f aca="false">IF($C392="","",IFERROR(INDEX(⑤減算マスタCSV!$H$2:$H$8001,MATCH($C392,⑤減算マスタCSV!$F$2:$F$8001,0)),1))</f>
        <v/>
      </c>
      <c r="K392" s="17" t="str">
        <f aca="false">IF($C392="","",MAX(1,IFERROR(INDEX(⑥商品照会CSV!$M$2:$M$3001,MATCH($C392,⑥商品照会CSV!$A$2:$A$3001,0)),1)))</f>
        <v/>
      </c>
      <c r="L392" s="40" t="str">
        <f aca="false">IF($C392="","",IFERROR(INDEX(⑥商品照会CSV!$Q$2:$Q$3001,MATCH($C392,⑥商品照会CSV!$A$2:$A$3001,0)),0))</f>
        <v/>
      </c>
      <c r="M392" s="40" t="str">
        <f aca="false">IF($C392="","",N($L392)*N($K392))</f>
        <v/>
      </c>
      <c r="N392" s="17" t="str">
        <f aca="false">IF($C392="","",MAX(1,IFERROR(INDEX(⑥商品照会CSV!$AK$2:$AK$3001,MATCH($C392,⑥商品照会CSV!$A$2:$A$3001,0)),1)))</f>
        <v/>
      </c>
      <c r="O392" s="12" t="str">
        <f aca="false">IF($C392="","",IFERROR(IF(INDEX(⑥商品照会CSV!$AN$2:$AN$3001,MATCH($C392,⑥商品照会CSV!$A$2:$A$3001,0))=1,"バラ",IF(INDEX(⑥商品照会CSV!$AM$2:$AM$3001,MATCH($C392,⑥商品照会CSV!$A$2:$A$3001,0))=1,"中間包装","ケース")),"ケース"))</f>
        <v/>
      </c>
      <c r="P392" s="18"/>
      <c r="Q392" s="14"/>
      <c r="R392" s="17" t="str">
        <f aca="false">IF($C392="","",N($Q392)*N($K392))</f>
        <v/>
      </c>
    </row>
    <row r="393" customFormat="false" ht="15" hidden="false" customHeight="false" outlineLevel="0" collapsed="false">
      <c r="B393" s="12" t="n">
        <v>388</v>
      </c>
      <c r="C393" s="36" t="str">
        <f aca="false">IF(①在庫CSV_発注日!$M389="","",①在庫CSV_発注日!$M389&amp;"")</f>
        <v/>
      </c>
      <c r="D393" s="12" t="str">
        <f aca="false">IF($C393="","",①在庫CSV_発注日!$N389)</f>
        <v/>
      </c>
      <c r="E393" s="12" t="str">
        <f aca="false">IF($C393="","",①在庫CSV_発注日!$H389)</f>
        <v/>
      </c>
      <c r="F393" s="12" t="str">
        <f aca="false">IF($C393="","",①在庫CSV_発注日!$L389)</f>
        <v/>
      </c>
      <c r="G393" s="18"/>
      <c r="H393" s="17" t="str">
        <f aca="false">IF($C393="","",N(①在庫CSV_発注日!$Z389))</f>
        <v/>
      </c>
      <c r="I393" s="37" t="str">
        <f aca="false">IF($C393="","",SUMIFS(⑤減算マスタCSV!$L$2:$L$8001,⑤減算マスタCSV!$F$2:$F$8001,$C393,⑤減算マスタCSV!$K$2:$K$8001,1))</f>
        <v/>
      </c>
      <c r="J393" s="17" t="str">
        <f aca="false">IF($C393="","",IFERROR(INDEX(⑤減算マスタCSV!$H$2:$H$8001,MATCH($C393,⑤減算マスタCSV!$F$2:$F$8001,0)),1))</f>
        <v/>
      </c>
      <c r="K393" s="17" t="str">
        <f aca="false">IF($C393="","",MAX(1,IFERROR(INDEX(⑥商品照会CSV!$M$2:$M$3001,MATCH($C393,⑥商品照会CSV!$A$2:$A$3001,0)),1)))</f>
        <v/>
      </c>
      <c r="L393" s="40" t="str">
        <f aca="false">IF($C393="","",IFERROR(INDEX(⑥商品照会CSV!$Q$2:$Q$3001,MATCH($C393,⑥商品照会CSV!$A$2:$A$3001,0)),0))</f>
        <v/>
      </c>
      <c r="M393" s="40" t="str">
        <f aca="false">IF($C393="","",N($L393)*N($K393))</f>
        <v/>
      </c>
      <c r="N393" s="17" t="str">
        <f aca="false">IF($C393="","",MAX(1,IFERROR(INDEX(⑥商品照会CSV!$AK$2:$AK$3001,MATCH($C393,⑥商品照会CSV!$A$2:$A$3001,0)),1)))</f>
        <v/>
      </c>
      <c r="O393" s="12" t="str">
        <f aca="false">IF($C393="","",IFERROR(IF(INDEX(⑥商品照会CSV!$AN$2:$AN$3001,MATCH($C393,⑥商品照会CSV!$A$2:$A$3001,0))=1,"バラ",IF(INDEX(⑥商品照会CSV!$AM$2:$AM$3001,MATCH($C393,⑥商品照会CSV!$A$2:$A$3001,0))=1,"中間包装","ケース")),"ケース"))</f>
        <v/>
      </c>
      <c r="P393" s="18"/>
      <c r="Q393" s="14"/>
      <c r="R393" s="17" t="str">
        <f aca="false">IF($C393="","",N($Q393)*N($K393))</f>
        <v/>
      </c>
    </row>
    <row r="394" customFormat="false" ht="15" hidden="false" customHeight="false" outlineLevel="0" collapsed="false">
      <c r="B394" s="12" t="n">
        <v>389</v>
      </c>
      <c r="C394" s="36" t="str">
        <f aca="false">IF(①在庫CSV_発注日!$M390="","",①在庫CSV_発注日!$M390&amp;"")</f>
        <v/>
      </c>
      <c r="D394" s="12" t="str">
        <f aca="false">IF($C394="","",①在庫CSV_発注日!$N390)</f>
        <v/>
      </c>
      <c r="E394" s="12" t="str">
        <f aca="false">IF($C394="","",①在庫CSV_発注日!$H390)</f>
        <v/>
      </c>
      <c r="F394" s="12" t="str">
        <f aca="false">IF($C394="","",①在庫CSV_発注日!$L390)</f>
        <v/>
      </c>
      <c r="G394" s="18"/>
      <c r="H394" s="17" t="str">
        <f aca="false">IF($C394="","",N(①在庫CSV_発注日!$Z390))</f>
        <v/>
      </c>
      <c r="I394" s="37" t="str">
        <f aca="false">IF($C394="","",SUMIFS(⑤減算マスタCSV!$L$2:$L$8001,⑤減算マスタCSV!$F$2:$F$8001,$C394,⑤減算マスタCSV!$K$2:$K$8001,1))</f>
        <v/>
      </c>
      <c r="J394" s="17" t="str">
        <f aca="false">IF($C394="","",IFERROR(INDEX(⑤減算マスタCSV!$H$2:$H$8001,MATCH($C394,⑤減算マスタCSV!$F$2:$F$8001,0)),1))</f>
        <v/>
      </c>
      <c r="K394" s="17" t="str">
        <f aca="false">IF($C394="","",MAX(1,IFERROR(INDEX(⑥商品照会CSV!$M$2:$M$3001,MATCH($C394,⑥商品照会CSV!$A$2:$A$3001,0)),1)))</f>
        <v/>
      </c>
      <c r="L394" s="40" t="str">
        <f aca="false">IF($C394="","",IFERROR(INDEX(⑥商品照会CSV!$Q$2:$Q$3001,MATCH($C394,⑥商品照会CSV!$A$2:$A$3001,0)),0))</f>
        <v/>
      </c>
      <c r="M394" s="40" t="str">
        <f aca="false">IF($C394="","",N($L394)*N($K394))</f>
        <v/>
      </c>
      <c r="N394" s="17" t="str">
        <f aca="false">IF($C394="","",MAX(1,IFERROR(INDEX(⑥商品照会CSV!$AK$2:$AK$3001,MATCH($C394,⑥商品照会CSV!$A$2:$A$3001,0)),1)))</f>
        <v/>
      </c>
      <c r="O394" s="12" t="str">
        <f aca="false">IF($C394="","",IFERROR(IF(INDEX(⑥商品照会CSV!$AN$2:$AN$3001,MATCH($C394,⑥商品照会CSV!$A$2:$A$3001,0))=1,"バラ",IF(INDEX(⑥商品照会CSV!$AM$2:$AM$3001,MATCH($C394,⑥商品照会CSV!$A$2:$A$3001,0))=1,"中間包装","ケース")),"ケース"))</f>
        <v/>
      </c>
      <c r="P394" s="18"/>
      <c r="Q394" s="14"/>
      <c r="R394" s="17" t="str">
        <f aca="false">IF($C394="","",N($Q394)*N($K394))</f>
        <v/>
      </c>
    </row>
    <row r="395" customFormat="false" ht="15" hidden="false" customHeight="false" outlineLevel="0" collapsed="false">
      <c r="B395" s="12" t="n">
        <v>390</v>
      </c>
      <c r="C395" s="36" t="str">
        <f aca="false">IF(①在庫CSV_発注日!$M391="","",①在庫CSV_発注日!$M391&amp;"")</f>
        <v/>
      </c>
      <c r="D395" s="12" t="str">
        <f aca="false">IF($C395="","",①在庫CSV_発注日!$N391)</f>
        <v/>
      </c>
      <c r="E395" s="12" t="str">
        <f aca="false">IF($C395="","",①在庫CSV_発注日!$H391)</f>
        <v/>
      </c>
      <c r="F395" s="12" t="str">
        <f aca="false">IF($C395="","",①在庫CSV_発注日!$L391)</f>
        <v/>
      </c>
      <c r="G395" s="18"/>
      <c r="H395" s="17" t="str">
        <f aca="false">IF($C395="","",N(①在庫CSV_発注日!$Z391))</f>
        <v/>
      </c>
      <c r="I395" s="37" t="str">
        <f aca="false">IF($C395="","",SUMIFS(⑤減算マスタCSV!$L$2:$L$8001,⑤減算マスタCSV!$F$2:$F$8001,$C395,⑤減算マスタCSV!$K$2:$K$8001,1))</f>
        <v/>
      </c>
      <c r="J395" s="17" t="str">
        <f aca="false">IF($C395="","",IFERROR(INDEX(⑤減算マスタCSV!$H$2:$H$8001,MATCH($C395,⑤減算マスタCSV!$F$2:$F$8001,0)),1))</f>
        <v/>
      </c>
      <c r="K395" s="17" t="str">
        <f aca="false">IF($C395="","",MAX(1,IFERROR(INDEX(⑥商品照会CSV!$M$2:$M$3001,MATCH($C395,⑥商品照会CSV!$A$2:$A$3001,0)),1)))</f>
        <v/>
      </c>
      <c r="L395" s="40" t="str">
        <f aca="false">IF($C395="","",IFERROR(INDEX(⑥商品照会CSV!$Q$2:$Q$3001,MATCH($C395,⑥商品照会CSV!$A$2:$A$3001,0)),0))</f>
        <v/>
      </c>
      <c r="M395" s="40" t="str">
        <f aca="false">IF($C395="","",N($L395)*N($K395))</f>
        <v/>
      </c>
      <c r="N395" s="17" t="str">
        <f aca="false">IF($C395="","",MAX(1,IFERROR(INDEX(⑥商品照会CSV!$AK$2:$AK$3001,MATCH($C395,⑥商品照会CSV!$A$2:$A$3001,0)),1)))</f>
        <v/>
      </c>
      <c r="O395" s="12" t="str">
        <f aca="false">IF($C395="","",IFERROR(IF(INDEX(⑥商品照会CSV!$AN$2:$AN$3001,MATCH($C395,⑥商品照会CSV!$A$2:$A$3001,0))=1,"バラ",IF(INDEX(⑥商品照会CSV!$AM$2:$AM$3001,MATCH($C395,⑥商品照会CSV!$A$2:$A$3001,0))=1,"中間包装","ケース")),"ケース"))</f>
        <v/>
      </c>
      <c r="P395" s="18"/>
      <c r="Q395" s="14"/>
      <c r="R395" s="17" t="str">
        <f aca="false">IF($C395="","",N($Q395)*N($K395))</f>
        <v/>
      </c>
    </row>
    <row r="396" customFormat="false" ht="15" hidden="false" customHeight="false" outlineLevel="0" collapsed="false">
      <c r="B396" s="12" t="n">
        <v>391</v>
      </c>
      <c r="C396" s="36" t="str">
        <f aca="false">IF(①在庫CSV_発注日!$M392="","",①在庫CSV_発注日!$M392&amp;"")</f>
        <v/>
      </c>
      <c r="D396" s="12" t="str">
        <f aca="false">IF($C396="","",①在庫CSV_発注日!$N392)</f>
        <v/>
      </c>
      <c r="E396" s="12" t="str">
        <f aca="false">IF($C396="","",①在庫CSV_発注日!$H392)</f>
        <v/>
      </c>
      <c r="F396" s="12" t="str">
        <f aca="false">IF($C396="","",①在庫CSV_発注日!$L392)</f>
        <v/>
      </c>
      <c r="G396" s="18"/>
      <c r="H396" s="17" t="str">
        <f aca="false">IF($C396="","",N(①在庫CSV_発注日!$Z392))</f>
        <v/>
      </c>
      <c r="I396" s="37" t="str">
        <f aca="false">IF($C396="","",SUMIFS(⑤減算マスタCSV!$L$2:$L$8001,⑤減算マスタCSV!$F$2:$F$8001,$C396,⑤減算マスタCSV!$K$2:$K$8001,1))</f>
        <v/>
      </c>
      <c r="J396" s="17" t="str">
        <f aca="false">IF($C396="","",IFERROR(INDEX(⑤減算マスタCSV!$H$2:$H$8001,MATCH($C396,⑤減算マスタCSV!$F$2:$F$8001,0)),1))</f>
        <v/>
      </c>
      <c r="K396" s="17" t="str">
        <f aca="false">IF($C396="","",MAX(1,IFERROR(INDEX(⑥商品照会CSV!$M$2:$M$3001,MATCH($C396,⑥商品照会CSV!$A$2:$A$3001,0)),1)))</f>
        <v/>
      </c>
      <c r="L396" s="40" t="str">
        <f aca="false">IF($C396="","",IFERROR(INDEX(⑥商品照会CSV!$Q$2:$Q$3001,MATCH($C396,⑥商品照会CSV!$A$2:$A$3001,0)),0))</f>
        <v/>
      </c>
      <c r="M396" s="40" t="str">
        <f aca="false">IF($C396="","",N($L396)*N($K396))</f>
        <v/>
      </c>
      <c r="N396" s="17" t="str">
        <f aca="false">IF($C396="","",MAX(1,IFERROR(INDEX(⑥商品照会CSV!$AK$2:$AK$3001,MATCH($C396,⑥商品照会CSV!$A$2:$A$3001,0)),1)))</f>
        <v/>
      </c>
      <c r="O396" s="12" t="str">
        <f aca="false">IF($C396="","",IFERROR(IF(INDEX(⑥商品照会CSV!$AN$2:$AN$3001,MATCH($C396,⑥商品照会CSV!$A$2:$A$3001,0))=1,"バラ",IF(INDEX(⑥商品照会CSV!$AM$2:$AM$3001,MATCH($C396,⑥商品照会CSV!$A$2:$A$3001,0))=1,"中間包装","ケース")),"ケース"))</f>
        <v/>
      </c>
      <c r="P396" s="18"/>
      <c r="Q396" s="14"/>
      <c r="R396" s="17" t="str">
        <f aca="false">IF($C396="","",N($Q396)*N($K396))</f>
        <v/>
      </c>
    </row>
    <row r="397" customFormat="false" ht="15" hidden="false" customHeight="false" outlineLevel="0" collapsed="false">
      <c r="B397" s="12" t="n">
        <v>392</v>
      </c>
      <c r="C397" s="36" t="str">
        <f aca="false">IF(①在庫CSV_発注日!$M393="","",①在庫CSV_発注日!$M393&amp;"")</f>
        <v/>
      </c>
      <c r="D397" s="12" t="str">
        <f aca="false">IF($C397="","",①在庫CSV_発注日!$N393)</f>
        <v/>
      </c>
      <c r="E397" s="12" t="str">
        <f aca="false">IF($C397="","",①在庫CSV_発注日!$H393)</f>
        <v/>
      </c>
      <c r="F397" s="12" t="str">
        <f aca="false">IF($C397="","",①在庫CSV_発注日!$L393)</f>
        <v/>
      </c>
      <c r="G397" s="18"/>
      <c r="H397" s="17" t="str">
        <f aca="false">IF($C397="","",N(①在庫CSV_発注日!$Z393))</f>
        <v/>
      </c>
      <c r="I397" s="37" t="str">
        <f aca="false">IF($C397="","",SUMIFS(⑤減算マスタCSV!$L$2:$L$8001,⑤減算マスタCSV!$F$2:$F$8001,$C397,⑤減算マスタCSV!$K$2:$K$8001,1))</f>
        <v/>
      </c>
      <c r="J397" s="17" t="str">
        <f aca="false">IF($C397="","",IFERROR(INDEX(⑤減算マスタCSV!$H$2:$H$8001,MATCH($C397,⑤減算マスタCSV!$F$2:$F$8001,0)),1))</f>
        <v/>
      </c>
      <c r="K397" s="17" t="str">
        <f aca="false">IF($C397="","",MAX(1,IFERROR(INDEX(⑥商品照会CSV!$M$2:$M$3001,MATCH($C397,⑥商品照会CSV!$A$2:$A$3001,0)),1)))</f>
        <v/>
      </c>
      <c r="L397" s="40" t="str">
        <f aca="false">IF($C397="","",IFERROR(INDEX(⑥商品照会CSV!$Q$2:$Q$3001,MATCH($C397,⑥商品照会CSV!$A$2:$A$3001,0)),0))</f>
        <v/>
      </c>
      <c r="M397" s="40" t="str">
        <f aca="false">IF($C397="","",N($L397)*N($K397))</f>
        <v/>
      </c>
      <c r="N397" s="17" t="str">
        <f aca="false">IF($C397="","",MAX(1,IFERROR(INDEX(⑥商品照会CSV!$AK$2:$AK$3001,MATCH($C397,⑥商品照会CSV!$A$2:$A$3001,0)),1)))</f>
        <v/>
      </c>
      <c r="O397" s="12" t="str">
        <f aca="false">IF($C397="","",IFERROR(IF(INDEX(⑥商品照会CSV!$AN$2:$AN$3001,MATCH($C397,⑥商品照会CSV!$A$2:$A$3001,0))=1,"バラ",IF(INDEX(⑥商品照会CSV!$AM$2:$AM$3001,MATCH($C397,⑥商品照会CSV!$A$2:$A$3001,0))=1,"中間包装","ケース")),"ケース"))</f>
        <v/>
      </c>
      <c r="P397" s="18"/>
      <c r="Q397" s="14"/>
      <c r="R397" s="17" t="str">
        <f aca="false">IF($C397="","",N($Q397)*N($K397))</f>
        <v/>
      </c>
    </row>
    <row r="398" customFormat="false" ht="15" hidden="false" customHeight="false" outlineLevel="0" collapsed="false">
      <c r="B398" s="12" t="n">
        <v>393</v>
      </c>
      <c r="C398" s="36" t="str">
        <f aca="false">IF(①在庫CSV_発注日!$M394="","",①在庫CSV_発注日!$M394&amp;"")</f>
        <v/>
      </c>
      <c r="D398" s="12" t="str">
        <f aca="false">IF($C398="","",①在庫CSV_発注日!$N394)</f>
        <v/>
      </c>
      <c r="E398" s="12" t="str">
        <f aca="false">IF($C398="","",①在庫CSV_発注日!$H394)</f>
        <v/>
      </c>
      <c r="F398" s="12" t="str">
        <f aca="false">IF($C398="","",①在庫CSV_発注日!$L394)</f>
        <v/>
      </c>
      <c r="G398" s="18"/>
      <c r="H398" s="17" t="str">
        <f aca="false">IF($C398="","",N(①在庫CSV_発注日!$Z394))</f>
        <v/>
      </c>
      <c r="I398" s="37" t="str">
        <f aca="false">IF($C398="","",SUMIFS(⑤減算マスタCSV!$L$2:$L$8001,⑤減算マスタCSV!$F$2:$F$8001,$C398,⑤減算マスタCSV!$K$2:$K$8001,1))</f>
        <v/>
      </c>
      <c r="J398" s="17" t="str">
        <f aca="false">IF($C398="","",IFERROR(INDEX(⑤減算マスタCSV!$H$2:$H$8001,MATCH($C398,⑤減算マスタCSV!$F$2:$F$8001,0)),1))</f>
        <v/>
      </c>
      <c r="K398" s="17" t="str">
        <f aca="false">IF($C398="","",MAX(1,IFERROR(INDEX(⑥商品照会CSV!$M$2:$M$3001,MATCH($C398,⑥商品照会CSV!$A$2:$A$3001,0)),1)))</f>
        <v/>
      </c>
      <c r="L398" s="40" t="str">
        <f aca="false">IF($C398="","",IFERROR(INDEX(⑥商品照会CSV!$Q$2:$Q$3001,MATCH($C398,⑥商品照会CSV!$A$2:$A$3001,0)),0))</f>
        <v/>
      </c>
      <c r="M398" s="40" t="str">
        <f aca="false">IF($C398="","",N($L398)*N($K398))</f>
        <v/>
      </c>
      <c r="N398" s="17" t="str">
        <f aca="false">IF($C398="","",MAX(1,IFERROR(INDEX(⑥商品照会CSV!$AK$2:$AK$3001,MATCH($C398,⑥商品照会CSV!$A$2:$A$3001,0)),1)))</f>
        <v/>
      </c>
      <c r="O398" s="12" t="str">
        <f aca="false">IF($C398="","",IFERROR(IF(INDEX(⑥商品照会CSV!$AN$2:$AN$3001,MATCH($C398,⑥商品照会CSV!$A$2:$A$3001,0))=1,"バラ",IF(INDEX(⑥商品照会CSV!$AM$2:$AM$3001,MATCH($C398,⑥商品照会CSV!$A$2:$A$3001,0))=1,"中間包装","ケース")),"ケース"))</f>
        <v/>
      </c>
      <c r="P398" s="18"/>
      <c r="Q398" s="14"/>
      <c r="R398" s="17" t="str">
        <f aca="false">IF($C398="","",N($Q398)*N($K398))</f>
        <v/>
      </c>
    </row>
    <row r="399" customFormat="false" ht="15" hidden="false" customHeight="false" outlineLevel="0" collapsed="false">
      <c r="B399" s="12" t="n">
        <v>394</v>
      </c>
      <c r="C399" s="36" t="str">
        <f aca="false">IF(①在庫CSV_発注日!$M395="","",①在庫CSV_発注日!$M395&amp;"")</f>
        <v/>
      </c>
      <c r="D399" s="12" t="str">
        <f aca="false">IF($C399="","",①在庫CSV_発注日!$N395)</f>
        <v/>
      </c>
      <c r="E399" s="12" t="str">
        <f aca="false">IF($C399="","",①在庫CSV_発注日!$H395)</f>
        <v/>
      </c>
      <c r="F399" s="12" t="str">
        <f aca="false">IF($C399="","",①在庫CSV_発注日!$L395)</f>
        <v/>
      </c>
      <c r="G399" s="18"/>
      <c r="H399" s="17" t="str">
        <f aca="false">IF($C399="","",N(①在庫CSV_発注日!$Z395))</f>
        <v/>
      </c>
      <c r="I399" s="37" t="str">
        <f aca="false">IF($C399="","",SUMIFS(⑤減算マスタCSV!$L$2:$L$8001,⑤減算マスタCSV!$F$2:$F$8001,$C399,⑤減算マスタCSV!$K$2:$K$8001,1))</f>
        <v/>
      </c>
      <c r="J399" s="17" t="str">
        <f aca="false">IF($C399="","",IFERROR(INDEX(⑤減算マスタCSV!$H$2:$H$8001,MATCH($C399,⑤減算マスタCSV!$F$2:$F$8001,0)),1))</f>
        <v/>
      </c>
      <c r="K399" s="17" t="str">
        <f aca="false">IF($C399="","",MAX(1,IFERROR(INDEX(⑥商品照会CSV!$M$2:$M$3001,MATCH($C399,⑥商品照会CSV!$A$2:$A$3001,0)),1)))</f>
        <v/>
      </c>
      <c r="L399" s="40" t="str">
        <f aca="false">IF($C399="","",IFERROR(INDEX(⑥商品照会CSV!$Q$2:$Q$3001,MATCH($C399,⑥商品照会CSV!$A$2:$A$3001,0)),0))</f>
        <v/>
      </c>
      <c r="M399" s="40" t="str">
        <f aca="false">IF($C399="","",N($L399)*N($K399))</f>
        <v/>
      </c>
      <c r="N399" s="17" t="str">
        <f aca="false">IF($C399="","",MAX(1,IFERROR(INDEX(⑥商品照会CSV!$AK$2:$AK$3001,MATCH($C399,⑥商品照会CSV!$A$2:$A$3001,0)),1)))</f>
        <v/>
      </c>
      <c r="O399" s="12" t="str">
        <f aca="false">IF($C399="","",IFERROR(IF(INDEX(⑥商品照会CSV!$AN$2:$AN$3001,MATCH($C399,⑥商品照会CSV!$A$2:$A$3001,0))=1,"バラ",IF(INDEX(⑥商品照会CSV!$AM$2:$AM$3001,MATCH($C399,⑥商品照会CSV!$A$2:$A$3001,0))=1,"中間包装","ケース")),"ケース"))</f>
        <v/>
      </c>
      <c r="P399" s="18"/>
      <c r="Q399" s="14"/>
      <c r="R399" s="17" t="str">
        <f aca="false">IF($C399="","",N($Q399)*N($K399))</f>
        <v/>
      </c>
    </row>
    <row r="400" customFormat="false" ht="15" hidden="false" customHeight="false" outlineLevel="0" collapsed="false">
      <c r="B400" s="12" t="n">
        <v>395</v>
      </c>
      <c r="C400" s="36" t="str">
        <f aca="false">IF(①在庫CSV_発注日!$M396="","",①在庫CSV_発注日!$M396&amp;"")</f>
        <v/>
      </c>
      <c r="D400" s="12" t="str">
        <f aca="false">IF($C400="","",①在庫CSV_発注日!$N396)</f>
        <v/>
      </c>
      <c r="E400" s="12" t="str">
        <f aca="false">IF($C400="","",①在庫CSV_発注日!$H396)</f>
        <v/>
      </c>
      <c r="F400" s="12" t="str">
        <f aca="false">IF($C400="","",①在庫CSV_発注日!$L396)</f>
        <v/>
      </c>
      <c r="G400" s="18"/>
      <c r="H400" s="17" t="str">
        <f aca="false">IF($C400="","",N(①在庫CSV_発注日!$Z396))</f>
        <v/>
      </c>
      <c r="I400" s="37" t="str">
        <f aca="false">IF($C400="","",SUMIFS(⑤減算マスタCSV!$L$2:$L$8001,⑤減算マスタCSV!$F$2:$F$8001,$C400,⑤減算マスタCSV!$K$2:$K$8001,1))</f>
        <v/>
      </c>
      <c r="J400" s="17" t="str">
        <f aca="false">IF($C400="","",IFERROR(INDEX(⑤減算マスタCSV!$H$2:$H$8001,MATCH($C400,⑤減算マスタCSV!$F$2:$F$8001,0)),1))</f>
        <v/>
      </c>
      <c r="K400" s="17" t="str">
        <f aca="false">IF($C400="","",MAX(1,IFERROR(INDEX(⑥商品照会CSV!$M$2:$M$3001,MATCH($C400,⑥商品照会CSV!$A$2:$A$3001,0)),1)))</f>
        <v/>
      </c>
      <c r="L400" s="40" t="str">
        <f aca="false">IF($C400="","",IFERROR(INDEX(⑥商品照会CSV!$Q$2:$Q$3001,MATCH($C400,⑥商品照会CSV!$A$2:$A$3001,0)),0))</f>
        <v/>
      </c>
      <c r="M400" s="40" t="str">
        <f aca="false">IF($C400="","",N($L400)*N($K400))</f>
        <v/>
      </c>
      <c r="N400" s="17" t="str">
        <f aca="false">IF($C400="","",MAX(1,IFERROR(INDEX(⑥商品照会CSV!$AK$2:$AK$3001,MATCH($C400,⑥商品照会CSV!$A$2:$A$3001,0)),1)))</f>
        <v/>
      </c>
      <c r="O400" s="12" t="str">
        <f aca="false">IF($C400="","",IFERROR(IF(INDEX(⑥商品照会CSV!$AN$2:$AN$3001,MATCH($C400,⑥商品照会CSV!$A$2:$A$3001,0))=1,"バラ",IF(INDEX(⑥商品照会CSV!$AM$2:$AM$3001,MATCH($C400,⑥商品照会CSV!$A$2:$A$3001,0))=1,"中間包装","ケース")),"ケース"))</f>
        <v/>
      </c>
      <c r="P400" s="18"/>
      <c r="Q400" s="14"/>
      <c r="R400" s="17" t="str">
        <f aca="false">IF($C400="","",N($Q400)*N($K400))</f>
        <v/>
      </c>
    </row>
    <row r="401" customFormat="false" ht="15" hidden="false" customHeight="false" outlineLevel="0" collapsed="false">
      <c r="B401" s="12" t="n">
        <v>396</v>
      </c>
      <c r="C401" s="36" t="str">
        <f aca="false">IF(①在庫CSV_発注日!$M397="","",①在庫CSV_発注日!$M397&amp;"")</f>
        <v/>
      </c>
      <c r="D401" s="12" t="str">
        <f aca="false">IF($C401="","",①在庫CSV_発注日!$N397)</f>
        <v/>
      </c>
      <c r="E401" s="12" t="str">
        <f aca="false">IF($C401="","",①在庫CSV_発注日!$H397)</f>
        <v/>
      </c>
      <c r="F401" s="12" t="str">
        <f aca="false">IF($C401="","",①在庫CSV_発注日!$L397)</f>
        <v/>
      </c>
      <c r="G401" s="18"/>
      <c r="H401" s="17" t="str">
        <f aca="false">IF($C401="","",N(①在庫CSV_発注日!$Z397))</f>
        <v/>
      </c>
      <c r="I401" s="37" t="str">
        <f aca="false">IF($C401="","",SUMIFS(⑤減算マスタCSV!$L$2:$L$8001,⑤減算マスタCSV!$F$2:$F$8001,$C401,⑤減算マスタCSV!$K$2:$K$8001,1))</f>
        <v/>
      </c>
      <c r="J401" s="17" t="str">
        <f aca="false">IF($C401="","",IFERROR(INDEX(⑤減算マスタCSV!$H$2:$H$8001,MATCH($C401,⑤減算マスタCSV!$F$2:$F$8001,0)),1))</f>
        <v/>
      </c>
      <c r="K401" s="17" t="str">
        <f aca="false">IF($C401="","",MAX(1,IFERROR(INDEX(⑥商品照会CSV!$M$2:$M$3001,MATCH($C401,⑥商品照会CSV!$A$2:$A$3001,0)),1)))</f>
        <v/>
      </c>
      <c r="L401" s="40" t="str">
        <f aca="false">IF($C401="","",IFERROR(INDEX(⑥商品照会CSV!$Q$2:$Q$3001,MATCH($C401,⑥商品照会CSV!$A$2:$A$3001,0)),0))</f>
        <v/>
      </c>
      <c r="M401" s="40" t="str">
        <f aca="false">IF($C401="","",N($L401)*N($K401))</f>
        <v/>
      </c>
      <c r="N401" s="17" t="str">
        <f aca="false">IF($C401="","",MAX(1,IFERROR(INDEX(⑥商品照会CSV!$AK$2:$AK$3001,MATCH($C401,⑥商品照会CSV!$A$2:$A$3001,0)),1)))</f>
        <v/>
      </c>
      <c r="O401" s="12" t="str">
        <f aca="false">IF($C401="","",IFERROR(IF(INDEX(⑥商品照会CSV!$AN$2:$AN$3001,MATCH($C401,⑥商品照会CSV!$A$2:$A$3001,0))=1,"バラ",IF(INDEX(⑥商品照会CSV!$AM$2:$AM$3001,MATCH($C401,⑥商品照会CSV!$A$2:$A$3001,0))=1,"中間包装","ケース")),"ケース"))</f>
        <v/>
      </c>
      <c r="P401" s="18"/>
      <c r="Q401" s="14"/>
      <c r="R401" s="17" t="str">
        <f aca="false">IF($C401="","",N($Q401)*N($K401))</f>
        <v/>
      </c>
    </row>
    <row r="402" customFormat="false" ht="15" hidden="false" customHeight="false" outlineLevel="0" collapsed="false">
      <c r="B402" s="12" t="n">
        <v>397</v>
      </c>
      <c r="C402" s="36" t="str">
        <f aca="false">IF(①在庫CSV_発注日!$M398="","",①在庫CSV_発注日!$M398&amp;"")</f>
        <v/>
      </c>
      <c r="D402" s="12" t="str">
        <f aca="false">IF($C402="","",①在庫CSV_発注日!$N398)</f>
        <v/>
      </c>
      <c r="E402" s="12" t="str">
        <f aca="false">IF($C402="","",①在庫CSV_発注日!$H398)</f>
        <v/>
      </c>
      <c r="F402" s="12" t="str">
        <f aca="false">IF($C402="","",①在庫CSV_発注日!$L398)</f>
        <v/>
      </c>
      <c r="G402" s="18"/>
      <c r="H402" s="17" t="str">
        <f aca="false">IF($C402="","",N(①在庫CSV_発注日!$Z398))</f>
        <v/>
      </c>
      <c r="I402" s="37" t="str">
        <f aca="false">IF($C402="","",SUMIFS(⑤減算マスタCSV!$L$2:$L$8001,⑤減算マスタCSV!$F$2:$F$8001,$C402,⑤減算マスタCSV!$K$2:$K$8001,1))</f>
        <v/>
      </c>
      <c r="J402" s="17" t="str">
        <f aca="false">IF($C402="","",IFERROR(INDEX(⑤減算マスタCSV!$H$2:$H$8001,MATCH($C402,⑤減算マスタCSV!$F$2:$F$8001,0)),1))</f>
        <v/>
      </c>
      <c r="K402" s="17" t="str">
        <f aca="false">IF($C402="","",MAX(1,IFERROR(INDEX(⑥商品照会CSV!$M$2:$M$3001,MATCH($C402,⑥商品照会CSV!$A$2:$A$3001,0)),1)))</f>
        <v/>
      </c>
      <c r="L402" s="40" t="str">
        <f aca="false">IF($C402="","",IFERROR(INDEX(⑥商品照会CSV!$Q$2:$Q$3001,MATCH($C402,⑥商品照会CSV!$A$2:$A$3001,0)),0))</f>
        <v/>
      </c>
      <c r="M402" s="40" t="str">
        <f aca="false">IF($C402="","",N($L402)*N($K402))</f>
        <v/>
      </c>
      <c r="N402" s="17" t="str">
        <f aca="false">IF($C402="","",MAX(1,IFERROR(INDEX(⑥商品照会CSV!$AK$2:$AK$3001,MATCH($C402,⑥商品照会CSV!$A$2:$A$3001,0)),1)))</f>
        <v/>
      </c>
      <c r="O402" s="12" t="str">
        <f aca="false">IF($C402="","",IFERROR(IF(INDEX(⑥商品照会CSV!$AN$2:$AN$3001,MATCH($C402,⑥商品照会CSV!$A$2:$A$3001,0))=1,"バラ",IF(INDEX(⑥商品照会CSV!$AM$2:$AM$3001,MATCH($C402,⑥商品照会CSV!$A$2:$A$3001,0))=1,"中間包装","ケース")),"ケース"))</f>
        <v/>
      </c>
      <c r="P402" s="18"/>
      <c r="Q402" s="14"/>
      <c r="R402" s="17" t="str">
        <f aca="false">IF($C402="","",N($Q402)*N($K402))</f>
        <v/>
      </c>
    </row>
    <row r="403" customFormat="false" ht="15" hidden="false" customHeight="false" outlineLevel="0" collapsed="false">
      <c r="B403" s="12" t="n">
        <v>398</v>
      </c>
      <c r="C403" s="36" t="str">
        <f aca="false">IF(①在庫CSV_発注日!$M399="","",①在庫CSV_発注日!$M399&amp;"")</f>
        <v/>
      </c>
      <c r="D403" s="12" t="str">
        <f aca="false">IF($C403="","",①在庫CSV_発注日!$N399)</f>
        <v/>
      </c>
      <c r="E403" s="12" t="str">
        <f aca="false">IF($C403="","",①在庫CSV_発注日!$H399)</f>
        <v/>
      </c>
      <c r="F403" s="12" t="str">
        <f aca="false">IF($C403="","",①在庫CSV_発注日!$L399)</f>
        <v/>
      </c>
      <c r="G403" s="18"/>
      <c r="H403" s="17" t="str">
        <f aca="false">IF($C403="","",N(①在庫CSV_発注日!$Z399))</f>
        <v/>
      </c>
      <c r="I403" s="37" t="str">
        <f aca="false">IF($C403="","",SUMIFS(⑤減算マスタCSV!$L$2:$L$8001,⑤減算マスタCSV!$F$2:$F$8001,$C403,⑤減算マスタCSV!$K$2:$K$8001,1))</f>
        <v/>
      </c>
      <c r="J403" s="17" t="str">
        <f aca="false">IF($C403="","",IFERROR(INDEX(⑤減算マスタCSV!$H$2:$H$8001,MATCH($C403,⑤減算マスタCSV!$F$2:$F$8001,0)),1))</f>
        <v/>
      </c>
      <c r="K403" s="17" t="str">
        <f aca="false">IF($C403="","",MAX(1,IFERROR(INDEX(⑥商品照会CSV!$M$2:$M$3001,MATCH($C403,⑥商品照会CSV!$A$2:$A$3001,0)),1)))</f>
        <v/>
      </c>
      <c r="L403" s="40" t="str">
        <f aca="false">IF($C403="","",IFERROR(INDEX(⑥商品照会CSV!$Q$2:$Q$3001,MATCH($C403,⑥商品照会CSV!$A$2:$A$3001,0)),0))</f>
        <v/>
      </c>
      <c r="M403" s="40" t="str">
        <f aca="false">IF($C403="","",N($L403)*N($K403))</f>
        <v/>
      </c>
      <c r="N403" s="17" t="str">
        <f aca="false">IF($C403="","",MAX(1,IFERROR(INDEX(⑥商品照会CSV!$AK$2:$AK$3001,MATCH($C403,⑥商品照会CSV!$A$2:$A$3001,0)),1)))</f>
        <v/>
      </c>
      <c r="O403" s="12" t="str">
        <f aca="false">IF($C403="","",IFERROR(IF(INDEX(⑥商品照会CSV!$AN$2:$AN$3001,MATCH($C403,⑥商品照会CSV!$A$2:$A$3001,0))=1,"バラ",IF(INDEX(⑥商品照会CSV!$AM$2:$AM$3001,MATCH($C403,⑥商品照会CSV!$A$2:$A$3001,0))=1,"中間包装","ケース")),"ケース"))</f>
        <v/>
      </c>
      <c r="P403" s="18"/>
      <c r="Q403" s="14"/>
      <c r="R403" s="17" t="str">
        <f aca="false">IF($C403="","",N($Q403)*N($K403))</f>
        <v/>
      </c>
    </row>
    <row r="404" customFormat="false" ht="15" hidden="false" customHeight="false" outlineLevel="0" collapsed="false">
      <c r="B404" s="12" t="n">
        <v>399</v>
      </c>
      <c r="C404" s="36" t="str">
        <f aca="false">IF(①在庫CSV_発注日!$M400="","",①在庫CSV_発注日!$M400&amp;"")</f>
        <v/>
      </c>
      <c r="D404" s="12" t="str">
        <f aca="false">IF($C404="","",①在庫CSV_発注日!$N400)</f>
        <v/>
      </c>
      <c r="E404" s="12" t="str">
        <f aca="false">IF($C404="","",①在庫CSV_発注日!$H400)</f>
        <v/>
      </c>
      <c r="F404" s="12" t="str">
        <f aca="false">IF($C404="","",①在庫CSV_発注日!$L400)</f>
        <v/>
      </c>
      <c r="G404" s="18"/>
      <c r="H404" s="17" t="str">
        <f aca="false">IF($C404="","",N(①在庫CSV_発注日!$Z400))</f>
        <v/>
      </c>
      <c r="I404" s="37" t="str">
        <f aca="false">IF($C404="","",SUMIFS(⑤減算マスタCSV!$L$2:$L$8001,⑤減算マスタCSV!$F$2:$F$8001,$C404,⑤減算マスタCSV!$K$2:$K$8001,1))</f>
        <v/>
      </c>
      <c r="J404" s="17" t="str">
        <f aca="false">IF($C404="","",IFERROR(INDEX(⑤減算マスタCSV!$H$2:$H$8001,MATCH($C404,⑤減算マスタCSV!$F$2:$F$8001,0)),1))</f>
        <v/>
      </c>
      <c r="K404" s="17" t="str">
        <f aca="false">IF($C404="","",MAX(1,IFERROR(INDEX(⑥商品照会CSV!$M$2:$M$3001,MATCH($C404,⑥商品照会CSV!$A$2:$A$3001,0)),1)))</f>
        <v/>
      </c>
      <c r="L404" s="40" t="str">
        <f aca="false">IF($C404="","",IFERROR(INDEX(⑥商品照会CSV!$Q$2:$Q$3001,MATCH($C404,⑥商品照会CSV!$A$2:$A$3001,0)),0))</f>
        <v/>
      </c>
      <c r="M404" s="40" t="str">
        <f aca="false">IF($C404="","",N($L404)*N($K404))</f>
        <v/>
      </c>
      <c r="N404" s="17" t="str">
        <f aca="false">IF($C404="","",MAX(1,IFERROR(INDEX(⑥商品照会CSV!$AK$2:$AK$3001,MATCH($C404,⑥商品照会CSV!$A$2:$A$3001,0)),1)))</f>
        <v/>
      </c>
      <c r="O404" s="12" t="str">
        <f aca="false">IF($C404="","",IFERROR(IF(INDEX(⑥商品照会CSV!$AN$2:$AN$3001,MATCH($C404,⑥商品照会CSV!$A$2:$A$3001,0))=1,"バラ",IF(INDEX(⑥商品照会CSV!$AM$2:$AM$3001,MATCH($C404,⑥商品照会CSV!$A$2:$A$3001,0))=1,"中間包装","ケース")),"ケース"))</f>
        <v/>
      </c>
      <c r="P404" s="18"/>
      <c r="Q404" s="14"/>
      <c r="R404" s="17" t="str">
        <f aca="false">IF($C404="","",N($Q404)*N($K404))</f>
        <v/>
      </c>
    </row>
    <row r="405" customFormat="false" ht="15" hidden="false" customHeight="false" outlineLevel="0" collapsed="false">
      <c r="B405" s="12" t="n">
        <v>400</v>
      </c>
      <c r="C405" s="36" t="str">
        <f aca="false">IF(①在庫CSV_発注日!$M401="","",①在庫CSV_発注日!$M401&amp;"")</f>
        <v/>
      </c>
      <c r="D405" s="12" t="str">
        <f aca="false">IF($C405="","",①在庫CSV_発注日!$N401)</f>
        <v/>
      </c>
      <c r="E405" s="12" t="str">
        <f aca="false">IF($C405="","",①在庫CSV_発注日!$H401)</f>
        <v/>
      </c>
      <c r="F405" s="12" t="str">
        <f aca="false">IF($C405="","",①在庫CSV_発注日!$L401)</f>
        <v/>
      </c>
      <c r="G405" s="18"/>
      <c r="H405" s="17" t="str">
        <f aca="false">IF($C405="","",N(①在庫CSV_発注日!$Z401))</f>
        <v/>
      </c>
      <c r="I405" s="37" t="str">
        <f aca="false">IF($C405="","",SUMIFS(⑤減算マスタCSV!$L$2:$L$8001,⑤減算マスタCSV!$F$2:$F$8001,$C405,⑤減算マスタCSV!$K$2:$K$8001,1))</f>
        <v/>
      </c>
      <c r="J405" s="17" t="str">
        <f aca="false">IF($C405="","",IFERROR(INDEX(⑤減算マスタCSV!$H$2:$H$8001,MATCH($C405,⑤減算マスタCSV!$F$2:$F$8001,0)),1))</f>
        <v/>
      </c>
      <c r="K405" s="17" t="str">
        <f aca="false">IF($C405="","",MAX(1,IFERROR(INDEX(⑥商品照会CSV!$M$2:$M$3001,MATCH($C405,⑥商品照会CSV!$A$2:$A$3001,0)),1)))</f>
        <v/>
      </c>
      <c r="L405" s="40" t="str">
        <f aca="false">IF($C405="","",IFERROR(INDEX(⑥商品照会CSV!$Q$2:$Q$3001,MATCH($C405,⑥商品照会CSV!$A$2:$A$3001,0)),0))</f>
        <v/>
      </c>
      <c r="M405" s="40" t="str">
        <f aca="false">IF($C405="","",N($L405)*N($K405))</f>
        <v/>
      </c>
      <c r="N405" s="17" t="str">
        <f aca="false">IF($C405="","",MAX(1,IFERROR(INDEX(⑥商品照会CSV!$AK$2:$AK$3001,MATCH($C405,⑥商品照会CSV!$A$2:$A$3001,0)),1)))</f>
        <v/>
      </c>
      <c r="O405" s="12" t="str">
        <f aca="false">IF($C405="","",IFERROR(IF(INDEX(⑥商品照会CSV!$AN$2:$AN$3001,MATCH($C405,⑥商品照会CSV!$A$2:$A$3001,0))=1,"バラ",IF(INDEX(⑥商品照会CSV!$AM$2:$AM$3001,MATCH($C405,⑥商品照会CSV!$A$2:$A$3001,0))=1,"中間包装","ケース")),"ケース"))</f>
        <v/>
      </c>
      <c r="P405" s="18"/>
      <c r="Q405" s="14"/>
      <c r="R405" s="17" t="str">
        <f aca="false">IF($C405="","",N($Q405)*N($K405))</f>
        <v/>
      </c>
    </row>
    <row r="406" customFormat="false" ht="15" hidden="false" customHeight="false" outlineLevel="0" collapsed="false">
      <c r="B406" s="12" t="n">
        <v>401</v>
      </c>
      <c r="C406" s="36" t="str">
        <f aca="false">IF(①在庫CSV_発注日!$M402="","",①在庫CSV_発注日!$M402&amp;"")</f>
        <v/>
      </c>
      <c r="D406" s="12" t="str">
        <f aca="false">IF($C406="","",①在庫CSV_発注日!$N402)</f>
        <v/>
      </c>
      <c r="E406" s="12" t="str">
        <f aca="false">IF($C406="","",①在庫CSV_発注日!$H402)</f>
        <v/>
      </c>
      <c r="F406" s="12" t="str">
        <f aca="false">IF($C406="","",①在庫CSV_発注日!$L402)</f>
        <v/>
      </c>
      <c r="G406" s="18"/>
      <c r="H406" s="17" t="str">
        <f aca="false">IF($C406="","",N(①在庫CSV_発注日!$Z402))</f>
        <v/>
      </c>
      <c r="I406" s="37" t="str">
        <f aca="false">IF($C406="","",SUMIFS(⑤減算マスタCSV!$L$2:$L$8001,⑤減算マスタCSV!$F$2:$F$8001,$C406,⑤減算マスタCSV!$K$2:$K$8001,1))</f>
        <v/>
      </c>
      <c r="J406" s="17" t="str">
        <f aca="false">IF($C406="","",IFERROR(INDEX(⑤減算マスタCSV!$H$2:$H$8001,MATCH($C406,⑤減算マスタCSV!$F$2:$F$8001,0)),1))</f>
        <v/>
      </c>
      <c r="K406" s="17" t="str">
        <f aca="false">IF($C406="","",MAX(1,IFERROR(INDEX(⑥商品照会CSV!$M$2:$M$3001,MATCH($C406,⑥商品照会CSV!$A$2:$A$3001,0)),1)))</f>
        <v/>
      </c>
      <c r="L406" s="40" t="str">
        <f aca="false">IF($C406="","",IFERROR(INDEX(⑥商品照会CSV!$Q$2:$Q$3001,MATCH($C406,⑥商品照会CSV!$A$2:$A$3001,0)),0))</f>
        <v/>
      </c>
      <c r="M406" s="40" t="str">
        <f aca="false">IF($C406="","",N($L406)*N($K406))</f>
        <v/>
      </c>
      <c r="N406" s="17" t="str">
        <f aca="false">IF($C406="","",MAX(1,IFERROR(INDEX(⑥商品照会CSV!$AK$2:$AK$3001,MATCH($C406,⑥商品照会CSV!$A$2:$A$3001,0)),1)))</f>
        <v/>
      </c>
      <c r="O406" s="12" t="str">
        <f aca="false">IF($C406="","",IFERROR(IF(INDEX(⑥商品照会CSV!$AN$2:$AN$3001,MATCH($C406,⑥商品照会CSV!$A$2:$A$3001,0))=1,"バラ",IF(INDEX(⑥商品照会CSV!$AM$2:$AM$3001,MATCH($C406,⑥商品照会CSV!$A$2:$A$3001,0))=1,"中間包装","ケース")),"ケース"))</f>
        <v/>
      </c>
      <c r="P406" s="18"/>
      <c r="Q406" s="14"/>
      <c r="R406" s="17" t="str">
        <f aca="false">IF($C406="","",N($Q406)*N($K406))</f>
        <v/>
      </c>
    </row>
    <row r="407" customFormat="false" ht="15" hidden="false" customHeight="false" outlineLevel="0" collapsed="false">
      <c r="B407" s="12" t="n">
        <v>402</v>
      </c>
      <c r="C407" s="36" t="str">
        <f aca="false">IF(①在庫CSV_発注日!$M403="","",①在庫CSV_発注日!$M403&amp;"")</f>
        <v/>
      </c>
      <c r="D407" s="12" t="str">
        <f aca="false">IF($C407="","",①在庫CSV_発注日!$N403)</f>
        <v/>
      </c>
      <c r="E407" s="12" t="str">
        <f aca="false">IF($C407="","",①在庫CSV_発注日!$H403)</f>
        <v/>
      </c>
      <c r="F407" s="12" t="str">
        <f aca="false">IF($C407="","",①在庫CSV_発注日!$L403)</f>
        <v/>
      </c>
      <c r="G407" s="18"/>
      <c r="H407" s="17" t="str">
        <f aca="false">IF($C407="","",N(①在庫CSV_発注日!$Z403))</f>
        <v/>
      </c>
      <c r="I407" s="37" t="str">
        <f aca="false">IF($C407="","",SUMIFS(⑤減算マスタCSV!$L$2:$L$8001,⑤減算マスタCSV!$F$2:$F$8001,$C407,⑤減算マスタCSV!$K$2:$K$8001,1))</f>
        <v/>
      </c>
      <c r="J407" s="17" t="str">
        <f aca="false">IF($C407="","",IFERROR(INDEX(⑤減算マスタCSV!$H$2:$H$8001,MATCH($C407,⑤減算マスタCSV!$F$2:$F$8001,0)),1))</f>
        <v/>
      </c>
      <c r="K407" s="17" t="str">
        <f aca="false">IF($C407="","",MAX(1,IFERROR(INDEX(⑥商品照会CSV!$M$2:$M$3001,MATCH($C407,⑥商品照会CSV!$A$2:$A$3001,0)),1)))</f>
        <v/>
      </c>
      <c r="L407" s="40" t="str">
        <f aca="false">IF($C407="","",IFERROR(INDEX(⑥商品照会CSV!$Q$2:$Q$3001,MATCH($C407,⑥商品照会CSV!$A$2:$A$3001,0)),0))</f>
        <v/>
      </c>
      <c r="M407" s="40" t="str">
        <f aca="false">IF($C407="","",N($L407)*N($K407))</f>
        <v/>
      </c>
      <c r="N407" s="17" t="str">
        <f aca="false">IF($C407="","",MAX(1,IFERROR(INDEX(⑥商品照会CSV!$AK$2:$AK$3001,MATCH($C407,⑥商品照会CSV!$A$2:$A$3001,0)),1)))</f>
        <v/>
      </c>
      <c r="O407" s="12" t="str">
        <f aca="false">IF($C407="","",IFERROR(IF(INDEX(⑥商品照会CSV!$AN$2:$AN$3001,MATCH($C407,⑥商品照会CSV!$A$2:$A$3001,0))=1,"バラ",IF(INDEX(⑥商品照会CSV!$AM$2:$AM$3001,MATCH($C407,⑥商品照会CSV!$A$2:$A$3001,0))=1,"中間包装","ケース")),"ケース"))</f>
        <v/>
      </c>
      <c r="P407" s="18"/>
      <c r="Q407" s="14"/>
      <c r="R407" s="17" t="str">
        <f aca="false">IF($C407="","",N($Q407)*N($K407))</f>
        <v/>
      </c>
    </row>
    <row r="408" customFormat="false" ht="15" hidden="false" customHeight="false" outlineLevel="0" collapsed="false">
      <c r="B408" s="12" t="n">
        <v>403</v>
      </c>
      <c r="C408" s="36" t="str">
        <f aca="false">IF(①在庫CSV_発注日!$M404="","",①在庫CSV_発注日!$M404&amp;"")</f>
        <v/>
      </c>
      <c r="D408" s="12" t="str">
        <f aca="false">IF($C408="","",①在庫CSV_発注日!$N404)</f>
        <v/>
      </c>
      <c r="E408" s="12" t="str">
        <f aca="false">IF($C408="","",①在庫CSV_発注日!$H404)</f>
        <v/>
      </c>
      <c r="F408" s="12" t="str">
        <f aca="false">IF($C408="","",①在庫CSV_発注日!$L404)</f>
        <v/>
      </c>
      <c r="G408" s="18"/>
      <c r="H408" s="17" t="str">
        <f aca="false">IF($C408="","",N(①在庫CSV_発注日!$Z404))</f>
        <v/>
      </c>
      <c r="I408" s="37" t="str">
        <f aca="false">IF($C408="","",SUMIFS(⑤減算マスタCSV!$L$2:$L$8001,⑤減算マスタCSV!$F$2:$F$8001,$C408,⑤減算マスタCSV!$K$2:$K$8001,1))</f>
        <v/>
      </c>
      <c r="J408" s="17" t="str">
        <f aca="false">IF($C408="","",IFERROR(INDEX(⑤減算マスタCSV!$H$2:$H$8001,MATCH($C408,⑤減算マスタCSV!$F$2:$F$8001,0)),1))</f>
        <v/>
      </c>
      <c r="K408" s="17" t="str">
        <f aca="false">IF($C408="","",MAX(1,IFERROR(INDEX(⑥商品照会CSV!$M$2:$M$3001,MATCH($C408,⑥商品照会CSV!$A$2:$A$3001,0)),1)))</f>
        <v/>
      </c>
      <c r="L408" s="40" t="str">
        <f aca="false">IF($C408="","",IFERROR(INDEX(⑥商品照会CSV!$Q$2:$Q$3001,MATCH($C408,⑥商品照会CSV!$A$2:$A$3001,0)),0))</f>
        <v/>
      </c>
      <c r="M408" s="40" t="str">
        <f aca="false">IF($C408="","",N($L408)*N($K408))</f>
        <v/>
      </c>
      <c r="N408" s="17" t="str">
        <f aca="false">IF($C408="","",MAX(1,IFERROR(INDEX(⑥商品照会CSV!$AK$2:$AK$3001,MATCH($C408,⑥商品照会CSV!$A$2:$A$3001,0)),1)))</f>
        <v/>
      </c>
      <c r="O408" s="12" t="str">
        <f aca="false">IF($C408="","",IFERROR(IF(INDEX(⑥商品照会CSV!$AN$2:$AN$3001,MATCH($C408,⑥商品照会CSV!$A$2:$A$3001,0))=1,"バラ",IF(INDEX(⑥商品照会CSV!$AM$2:$AM$3001,MATCH($C408,⑥商品照会CSV!$A$2:$A$3001,0))=1,"中間包装","ケース")),"ケース"))</f>
        <v/>
      </c>
      <c r="P408" s="18"/>
      <c r="Q408" s="14"/>
      <c r="R408" s="17" t="str">
        <f aca="false">IF($C408="","",N($Q408)*N($K408))</f>
        <v/>
      </c>
    </row>
    <row r="409" customFormat="false" ht="15" hidden="false" customHeight="false" outlineLevel="0" collapsed="false">
      <c r="B409" s="12" t="n">
        <v>404</v>
      </c>
      <c r="C409" s="36" t="str">
        <f aca="false">IF(①在庫CSV_発注日!$M405="","",①在庫CSV_発注日!$M405&amp;"")</f>
        <v/>
      </c>
      <c r="D409" s="12" t="str">
        <f aca="false">IF($C409="","",①在庫CSV_発注日!$N405)</f>
        <v/>
      </c>
      <c r="E409" s="12" t="str">
        <f aca="false">IF($C409="","",①在庫CSV_発注日!$H405)</f>
        <v/>
      </c>
      <c r="F409" s="12" t="str">
        <f aca="false">IF($C409="","",①在庫CSV_発注日!$L405)</f>
        <v/>
      </c>
      <c r="G409" s="18"/>
      <c r="H409" s="17" t="str">
        <f aca="false">IF($C409="","",N(①在庫CSV_発注日!$Z405))</f>
        <v/>
      </c>
      <c r="I409" s="37" t="str">
        <f aca="false">IF($C409="","",SUMIFS(⑤減算マスタCSV!$L$2:$L$8001,⑤減算マスタCSV!$F$2:$F$8001,$C409,⑤減算マスタCSV!$K$2:$K$8001,1))</f>
        <v/>
      </c>
      <c r="J409" s="17" t="str">
        <f aca="false">IF($C409="","",IFERROR(INDEX(⑤減算マスタCSV!$H$2:$H$8001,MATCH($C409,⑤減算マスタCSV!$F$2:$F$8001,0)),1))</f>
        <v/>
      </c>
      <c r="K409" s="17" t="str">
        <f aca="false">IF($C409="","",MAX(1,IFERROR(INDEX(⑥商品照会CSV!$M$2:$M$3001,MATCH($C409,⑥商品照会CSV!$A$2:$A$3001,0)),1)))</f>
        <v/>
      </c>
      <c r="L409" s="40" t="str">
        <f aca="false">IF($C409="","",IFERROR(INDEX(⑥商品照会CSV!$Q$2:$Q$3001,MATCH($C409,⑥商品照会CSV!$A$2:$A$3001,0)),0))</f>
        <v/>
      </c>
      <c r="M409" s="40" t="str">
        <f aca="false">IF($C409="","",N($L409)*N($K409))</f>
        <v/>
      </c>
      <c r="N409" s="17" t="str">
        <f aca="false">IF($C409="","",MAX(1,IFERROR(INDEX(⑥商品照会CSV!$AK$2:$AK$3001,MATCH($C409,⑥商品照会CSV!$A$2:$A$3001,0)),1)))</f>
        <v/>
      </c>
      <c r="O409" s="12" t="str">
        <f aca="false">IF($C409="","",IFERROR(IF(INDEX(⑥商品照会CSV!$AN$2:$AN$3001,MATCH($C409,⑥商品照会CSV!$A$2:$A$3001,0))=1,"バラ",IF(INDEX(⑥商品照会CSV!$AM$2:$AM$3001,MATCH($C409,⑥商品照会CSV!$A$2:$A$3001,0))=1,"中間包装","ケース")),"ケース"))</f>
        <v/>
      </c>
      <c r="P409" s="18"/>
      <c r="Q409" s="14"/>
      <c r="R409" s="17" t="str">
        <f aca="false">IF($C409="","",N($Q409)*N($K409))</f>
        <v/>
      </c>
    </row>
    <row r="410" customFormat="false" ht="15" hidden="false" customHeight="false" outlineLevel="0" collapsed="false">
      <c r="B410" s="12" t="n">
        <v>405</v>
      </c>
      <c r="C410" s="36" t="str">
        <f aca="false">IF(①在庫CSV_発注日!$M406="","",①在庫CSV_発注日!$M406&amp;"")</f>
        <v/>
      </c>
      <c r="D410" s="12" t="str">
        <f aca="false">IF($C410="","",①在庫CSV_発注日!$N406)</f>
        <v/>
      </c>
      <c r="E410" s="12" t="str">
        <f aca="false">IF($C410="","",①在庫CSV_発注日!$H406)</f>
        <v/>
      </c>
      <c r="F410" s="12" t="str">
        <f aca="false">IF($C410="","",①在庫CSV_発注日!$L406)</f>
        <v/>
      </c>
      <c r="G410" s="18"/>
      <c r="H410" s="17" t="str">
        <f aca="false">IF($C410="","",N(①在庫CSV_発注日!$Z406))</f>
        <v/>
      </c>
      <c r="I410" s="37" t="str">
        <f aca="false">IF($C410="","",SUMIFS(⑤減算マスタCSV!$L$2:$L$8001,⑤減算マスタCSV!$F$2:$F$8001,$C410,⑤減算マスタCSV!$K$2:$K$8001,1))</f>
        <v/>
      </c>
      <c r="J410" s="17" t="str">
        <f aca="false">IF($C410="","",IFERROR(INDEX(⑤減算マスタCSV!$H$2:$H$8001,MATCH($C410,⑤減算マスタCSV!$F$2:$F$8001,0)),1))</f>
        <v/>
      </c>
      <c r="K410" s="17" t="str">
        <f aca="false">IF($C410="","",MAX(1,IFERROR(INDEX(⑥商品照会CSV!$M$2:$M$3001,MATCH($C410,⑥商品照会CSV!$A$2:$A$3001,0)),1)))</f>
        <v/>
      </c>
      <c r="L410" s="40" t="str">
        <f aca="false">IF($C410="","",IFERROR(INDEX(⑥商品照会CSV!$Q$2:$Q$3001,MATCH($C410,⑥商品照会CSV!$A$2:$A$3001,0)),0))</f>
        <v/>
      </c>
      <c r="M410" s="40" t="str">
        <f aca="false">IF($C410="","",N($L410)*N($K410))</f>
        <v/>
      </c>
      <c r="N410" s="17" t="str">
        <f aca="false">IF($C410="","",MAX(1,IFERROR(INDEX(⑥商品照会CSV!$AK$2:$AK$3001,MATCH($C410,⑥商品照会CSV!$A$2:$A$3001,0)),1)))</f>
        <v/>
      </c>
      <c r="O410" s="12" t="str">
        <f aca="false">IF($C410="","",IFERROR(IF(INDEX(⑥商品照会CSV!$AN$2:$AN$3001,MATCH($C410,⑥商品照会CSV!$A$2:$A$3001,0))=1,"バラ",IF(INDEX(⑥商品照会CSV!$AM$2:$AM$3001,MATCH($C410,⑥商品照会CSV!$A$2:$A$3001,0))=1,"中間包装","ケース")),"ケース"))</f>
        <v/>
      </c>
      <c r="P410" s="18"/>
      <c r="Q410" s="14"/>
      <c r="R410" s="17" t="str">
        <f aca="false">IF($C410="","",N($Q410)*N($K410))</f>
        <v/>
      </c>
    </row>
    <row r="411" customFormat="false" ht="15" hidden="false" customHeight="false" outlineLevel="0" collapsed="false">
      <c r="B411" s="12" t="n">
        <v>406</v>
      </c>
      <c r="C411" s="36" t="str">
        <f aca="false">IF(①在庫CSV_発注日!$M407="","",①在庫CSV_発注日!$M407&amp;"")</f>
        <v/>
      </c>
      <c r="D411" s="12" t="str">
        <f aca="false">IF($C411="","",①在庫CSV_発注日!$N407)</f>
        <v/>
      </c>
      <c r="E411" s="12" t="str">
        <f aca="false">IF($C411="","",①在庫CSV_発注日!$H407)</f>
        <v/>
      </c>
      <c r="F411" s="12" t="str">
        <f aca="false">IF($C411="","",①在庫CSV_発注日!$L407)</f>
        <v/>
      </c>
      <c r="G411" s="18"/>
      <c r="H411" s="17" t="str">
        <f aca="false">IF($C411="","",N(①在庫CSV_発注日!$Z407))</f>
        <v/>
      </c>
      <c r="I411" s="37" t="str">
        <f aca="false">IF($C411="","",SUMIFS(⑤減算マスタCSV!$L$2:$L$8001,⑤減算マスタCSV!$F$2:$F$8001,$C411,⑤減算マスタCSV!$K$2:$K$8001,1))</f>
        <v/>
      </c>
      <c r="J411" s="17" t="str">
        <f aca="false">IF($C411="","",IFERROR(INDEX(⑤減算マスタCSV!$H$2:$H$8001,MATCH($C411,⑤減算マスタCSV!$F$2:$F$8001,0)),1))</f>
        <v/>
      </c>
      <c r="K411" s="17" t="str">
        <f aca="false">IF($C411="","",MAX(1,IFERROR(INDEX(⑥商品照会CSV!$M$2:$M$3001,MATCH($C411,⑥商品照会CSV!$A$2:$A$3001,0)),1)))</f>
        <v/>
      </c>
      <c r="L411" s="40" t="str">
        <f aca="false">IF($C411="","",IFERROR(INDEX(⑥商品照会CSV!$Q$2:$Q$3001,MATCH($C411,⑥商品照会CSV!$A$2:$A$3001,0)),0))</f>
        <v/>
      </c>
      <c r="M411" s="40" t="str">
        <f aca="false">IF($C411="","",N($L411)*N($K411))</f>
        <v/>
      </c>
      <c r="N411" s="17" t="str">
        <f aca="false">IF($C411="","",MAX(1,IFERROR(INDEX(⑥商品照会CSV!$AK$2:$AK$3001,MATCH($C411,⑥商品照会CSV!$A$2:$A$3001,0)),1)))</f>
        <v/>
      </c>
      <c r="O411" s="12" t="str">
        <f aca="false">IF($C411="","",IFERROR(IF(INDEX(⑥商品照会CSV!$AN$2:$AN$3001,MATCH($C411,⑥商品照会CSV!$A$2:$A$3001,0))=1,"バラ",IF(INDEX(⑥商品照会CSV!$AM$2:$AM$3001,MATCH($C411,⑥商品照会CSV!$A$2:$A$3001,0))=1,"中間包装","ケース")),"ケース"))</f>
        <v/>
      </c>
      <c r="P411" s="18"/>
      <c r="Q411" s="14"/>
      <c r="R411" s="17" t="str">
        <f aca="false">IF($C411="","",N($Q411)*N($K411))</f>
        <v/>
      </c>
    </row>
    <row r="412" customFormat="false" ht="15" hidden="false" customHeight="false" outlineLevel="0" collapsed="false">
      <c r="B412" s="12" t="n">
        <v>407</v>
      </c>
      <c r="C412" s="36" t="str">
        <f aca="false">IF(①在庫CSV_発注日!$M408="","",①在庫CSV_発注日!$M408&amp;"")</f>
        <v/>
      </c>
      <c r="D412" s="12" t="str">
        <f aca="false">IF($C412="","",①在庫CSV_発注日!$N408)</f>
        <v/>
      </c>
      <c r="E412" s="12" t="str">
        <f aca="false">IF($C412="","",①在庫CSV_発注日!$H408)</f>
        <v/>
      </c>
      <c r="F412" s="12" t="str">
        <f aca="false">IF($C412="","",①在庫CSV_発注日!$L408)</f>
        <v/>
      </c>
      <c r="G412" s="18"/>
      <c r="H412" s="17" t="str">
        <f aca="false">IF($C412="","",N(①在庫CSV_発注日!$Z408))</f>
        <v/>
      </c>
      <c r="I412" s="37" t="str">
        <f aca="false">IF($C412="","",SUMIFS(⑤減算マスタCSV!$L$2:$L$8001,⑤減算マスタCSV!$F$2:$F$8001,$C412,⑤減算マスタCSV!$K$2:$K$8001,1))</f>
        <v/>
      </c>
      <c r="J412" s="17" t="str">
        <f aca="false">IF($C412="","",IFERROR(INDEX(⑤減算マスタCSV!$H$2:$H$8001,MATCH($C412,⑤減算マスタCSV!$F$2:$F$8001,0)),1))</f>
        <v/>
      </c>
      <c r="K412" s="17" t="str">
        <f aca="false">IF($C412="","",MAX(1,IFERROR(INDEX(⑥商品照会CSV!$M$2:$M$3001,MATCH($C412,⑥商品照会CSV!$A$2:$A$3001,0)),1)))</f>
        <v/>
      </c>
      <c r="L412" s="40" t="str">
        <f aca="false">IF($C412="","",IFERROR(INDEX(⑥商品照会CSV!$Q$2:$Q$3001,MATCH($C412,⑥商品照会CSV!$A$2:$A$3001,0)),0))</f>
        <v/>
      </c>
      <c r="M412" s="40" t="str">
        <f aca="false">IF($C412="","",N($L412)*N($K412))</f>
        <v/>
      </c>
      <c r="N412" s="17" t="str">
        <f aca="false">IF($C412="","",MAX(1,IFERROR(INDEX(⑥商品照会CSV!$AK$2:$AK$3001,MATCH($C412,⑥商品照会CSV!$A$2:$A$3001,0)),1)))</f>
        <v/>
      </c>
      <c r="O412" s="12" t="str">
        <f aca="false">IF($C412="","",IFERROR(IF(INDEX(⑥商品照会CSV!$AN$2:$AN$3001,MATCH($C412,⑥商品照会CSV!$A$2:$A$3001,0))=1,"バラ",IF(INDEX(⑥商品照会CSV!$AM$2:$AM$3001,MATCH($C412,⑥商品照会CSV!$A$2:$A$3001,0))=1,"中間包装","ケース")),"ケース"))</f>
        <v/>
      </c>
      <c r="P412" s="18"/>
      <c r="Q412" s="14"/>
      <c r="R412" s="17" t="str">
        <f aca="false">IF($C412="","",N($Q412)*N($K412))</f>
        <v/>
      </c>
    </row>
    <row r="413" customFormat="false" ht="15" hidden="false" customHeight="false" outlineLevel="0" collapsed="false">
      <c r="B413" s="12" t="n">
        <v>408</v>
      </c>
      <c r="C413" s="36" t="str">
        <f aca="false">IF(①在庫CSV_発注日!$M409="","",①在庫CSV_発注日!$M409&amp;"")</f>
        <v/>
      </c>
      <c r="D413" s="12" t="str">
        <f aca="false">IF($C413="","",①在庫CSV_発注日!$N409)</f>
        <v/>
      </c>
      <c r="E413" s="12" t="str">
        <f aca="false">IF($C413="","",①在庫CSV_発注日!$H409)</f>
        <v/>
      </c>
      <c r="F413" s="12" t="str">
        <f aca="false">IF($C413="","",①在庫CSV_発注日!$L409)</f>
        <v/>
      </c>
      <c r="G413" s="18"/>
      <c r="H413" s="17" t="str">
        <f aca="false">IF($C413="","",N(①在庫CSV_発注日!$Z409))</f>
        <v/>
      </c>
      <c r="I413" s="37" t="str">
        <f aca="false">IF($C413="","",SUMIFS(⑤減算マスタCSV!$L$2:$L$8001,⑤減算マスタCSV!$F$2:$F$8001,$C413,⑤減算マスタCSV!$K$2:$K$8001,1))</f>
        <v/>
      </c>
      <c r="J413" s="17" t="str">
        <f aca="false">IF($C413="","",IFERROR(INDEX(⑤減算マスタCSV!$H$2:$H$8001,MATCH($C413,⑤減算マスタCSV!$F$2:$F$8001,0)),1))</f>
        <v/>
      </c>
      <c r="K413" s="17" t="str">
        <f aca="false">IF($C413="","",MAX(1,IFERROR(INDEX(⑥商品照会CSV!$M$2:$M$3001,MATCH($C413,⑥商品照会CSV!$A$2:$A$3001,0)),1)))</f>
        <v/>
      </c>
      <c r="L413" s="40" t="str">
        <f aca="false">IF($C413="","",IFERROR(INDEX(⑥商品照会CSV!$Q$2:$Q$3001,MATCH($C413,⑥商品照会CSV!$A$2:$A$3001,0)),0))</f>
        <v/>
      </c>
      <c r="M413" s="40" t="str">
        <f aca="false">IF($C413="","",N($L413)*N($K413))</f>
        <v/>
      </c>
      <c r="N413" s="17" t="str">
        <f aca="false">IF($C413="","",MAX(1,IFERROR(INDEX(⑥商品照会CSV!$AK$2:$AK$3001,MATCH($C413,⑥商品照会CSV!$A$2:$A$3001,0)),1)))</f>
        <v/>
      </c>
      <c r="O413" s="12" t="str">
        <f aca="false">IF($C413="","",IFERROR(IF(INDEX(⑥商品照会CSV!$AN$2:$AN$3001,MATCH($C413,⑥商品照会CSV!$A$2:$A$3001,0))=1,"バラ",IF(INDEX(⑥商品照会CSV!$AM$2:$AM$3001,MATCH($C413,⑥商品照会CSV!$A$2:$A$3001,0))=1,"中間包装","ケース")),"ケース"))</f>
        <v/>
      </c>
      <c r="P413" s="18"/>
      <c r="Q413" s="14"/>
      <c r="R413" s="17" t="str">
        <f aca="false">IF($C413="","",N($Q413)*N($K413))</f>
        <v/>
      </c>
    </row>
    <row r="414" customFormat="false" ht="15" hidden="false" customHeight="false" outlineLevel="0" collapsed="false">
      <c r="B414" s="12" t="n">
        <v>409</v>
      </c>
      <c r="C414" s="36" t="str">
        <f aca="false">IF(①在庫CSV_発注日!$M410="","",①在庫CSV_発注日!$M410&amp;"")</f>
        <v/>
      </c>
      <c r="D414" s="12" t="str">
        <f aca="false">IF($C414="","",①在庫CSV_発注日!$N410)</f>
        <v/>
      </c>
      <c r="E414" s="12" t="str">
        <f aca="false">IF($C414="","",①在庫CSV_発注日!$H410)</f>
        <v/>
      </c>
      <c r="F414" s="12" t="str">
        <f aca="false">IF($C414="","",①在庫CSV_発注日!$L410)</f>
        <v/>
      </c>
      <c r="G414" s="18"/>
      <c r="H414" s="17" t="str">
        <f aca="false">IF($C414="","",N(①在庫CSV_発注日!$Z410))</f>
        <v/>
      </c>
      <c r="I414" s="37" t="str">
        <f aca="false">IF($C414="","",SUMIFS(⑤減算マスタCSV!$L$2:$L$8001,⑤減算マスタCSV!$F$2:$F$8001,$C414,⑤減算マスタCSV!$K$2:$K$8001,1))</f>
        <v/>
      </c>
      <c r="J414" s="17" t="str">
        <f aca="false">IF($C414="","",IFERROR(INDEX(⑤減算マスタCSV!$H$2:$H$8001,MATCH($C414,⑤減算マスタCSV!$F$2:$F$8001,0)),1))</f>
        <v/>
      </c>
      <c r="K414" s="17" t="str">
        <f aca="false">IF($C414="","",MAX(1,IFERROR(INDEX(⑥商品照会CSV!$M$2:$M$3001,MATCH($C414,⑥商品照会CSV!$A$2:$A$3001,0)),1)))</f>
        <v/>
      </c>
      <c r="L414" s="40" t="str">
        <f aca="false">IF($C414="","",IFERROR(INDEX(⑥商品照会CSV!$Q$2:$Q$3001,MATCH($C414,⑥商品照会CSV!$A$2:$A$3001,0)),0))</f>
        <v/>
      </c>
      <c r="M414" s="40" t="str">
        <f aca="false">IF($C414="","",N($L414)*N($K414))</f>
        <v/>
      </c>
      <c r="N414" s="17" t="str">
        <f aca="false">IF($C414="","",MAX(1,IFERROR(INDEX(⑥商品照会CSV!$AK$2:$AK$3001,MATCH($C414,⑥商品照会CSV!$A$2:$A$3001,0)),1)))</f>
        <v/>
      </c>
      <c r="O414" s="12" t="str">
        <f aca="false">IF($C414="","",IFERROR(IF(INDEX(⑥商品照会CSV!$AN$2:$AN$3001,MATCH($C414,⑥商品照会CSV!$A$2:$A$3001,0))=1,"バラ",IF(INDEX(⑥商品照会CSV!$AM$2:$AM$3001,MATCH($C414,⑥商品照会CSV!$A$2:$A$3001,0))=1,"中間包装","ケース")),"ケース"))</f>
        <v/>
      </c>
      <c r="P414" s="18"/>
      <c r="Q414" s="14"/>
      <c r="R414" s="17" t="str">
        <f aca="false">IF($C414="","",N($Q414)*N($K414))</f>
        <v/>
      </c>
    </row>
    <row r="415" customFormat="false" ht="15" hidden="false" customHeight="false" outlineLevel="0" collapsed="false">
      <c r="B415" s="12" t="n">
        <v>410</v>
      </c>
      <c r="C415" s="36" t="str">
        <f aca="false">IF(①在庫CSV_発注日!$M411="","",①在庫CSV_発注日!$M411&amp;"")</f>
        <v/>
      </c>
      <c r="D415" s="12" t="str">
        <f aca="false">IF($C415="","",①在庫CSV_発注日!$N411)</f>
        <v/>
      </c>
      <c r="E415" s="12" t="str">
        <f aca="false">IF($C415="","",①在庫CSV_発注日!$H411)</f>
        <v/>
      </c>
      <c r="F415" s="12" t="str">
        <f aca="false">IF($C415="","",①在庫CSV_発注日!$L411)</f>
        <v/>
      </c>
      <c r="G415" s="18"/>
      <c r="H415" s="17" t="str">
        <f aca="false">IF($C415="","",N(①在庫CSV_発注日!$Z411))</f>
        <v/>
      </c>
      <c r="I415" s="37" t="str">
        <f aca="false">IF($C415="","",SUMIFS(⑤減算マスタCSV!$L$2:$L$8001,⑤減算マスタCSV!$F$2:$F$8001,$C415,⑤減算マスタCSV!$K$2:$K$8001,1))</f>
        <v/>
      </c>
      <c r="J415" s="17" t="str">
        <f aca="false">IF($C415="","",IFERROR(INDEX(⑤減算マスタCSV!$H$2:$H$8001,MATCH($C415,⑤減算マスタCSV!$F$2:$F$8001,0)),1))</f>
        <v/>
      </c>
      <c r="K415" s="17" t="str">
        <f aca="false">IF($C415="","",MAX(1,IFERROR(INDEX(⑥商品照会CSV!$M$2:$M$3001,MATCH($C415,⑥商品照会CSV!$A$2:$A$3001,0)),1)))</f>
        <v/>
      </c>
      <c r="L415" s="40" t="str">
        <f aca="false">IF($C415="","",IFERROR(INDEX(⑥商品照会CSV!$Q$2:$Q$3001,MATCH($C415,⑥商品照会CSV!$A$2:$A$3001,0)),0))</f>
        <v/>
      </c>
      <c r="M415" s="40" t="str">
        <f aca="false">IF($C415="","",N($L415)*N($K415))</f>
        <v/>
      </c>
      <c r="N415" s="17" t="str">
        <f aca="false">IF($C415="","",MAX(1,IFERROR(INDEX(⑥商品照会CSV!$AK$2:$AK$3001,MATCH($C415,⑥商品照会CSV!$A$2:$A$3001,0)),1)))</f>
        <v/>
      </c>
      <c r="O415" s="12" t="str">
        <f aca="false">IF($C415="","",IFERROR(IF(INDEX(⑥商品照会CSV!$AN$2:$AN$3001,MATCH($C415,⑥商品照会CSV!$A$2:$A$3001,0))=1,"バラ",IF(INDEX(⑥商品照会CSV!$AM$2:$AM$3001,MATCH($C415,⑥商品照会CSV!$A$2:$A$3001,0))=1,"中間包装","ケース")),"ケース"))</f>
        <v/>
      </c>
      <c r="P415" s="18"/>
      <c r="Q415" s="14"/>
      <c r="R415" s="17" t="str">
        <f aca="false">IF($C415="","",N($Q415)*N($K415))</f>
        <v/>
      </c>
    </row>
    <row r="416" customFormat="false" ht="15" hidden="false" customHeight="false" outlineLevel="0" collapsed="false">
      <c r="B416" s="12" t="n">
        <v>411</v>
      </c>
      <c r="C416" s="36" t="str">
        <f aca="false">IF(①在庫CSV_発注日!$M412="","",①在庫CSV_発注日!$M412&amp;"")</f>
        <v/>
      </c>
      <c r="D416" s="12" t="str">
        <f aca="false">IF($C416="","",①在庫CSV_発注日!$N412)</f>
        <v/>
      </c>
      <c r="E416" s="12" t="str">
        <f aca="false">IF($C416="","",①在庫CSV_発注日!$H412)</f>
        <v/>
      </c>
      <c r="F416" s="12" t="str">
        <f aca="false">IF($C416="","",①在庫CSV_発注日!$L412)</f>
        <v/>
      </c>
      <c r="G416" s="18"/>
      <c r="H416" s="17" t="str">
        <f aca="false">IF($C416="","",N(①在庫CSV_発注日!$Z412))</f>
        <v/>
      </c>
      <c r="I416" s="37" t="str">
        <f aca="false">IF($C416="","",SUMIFS(⑤減算マスタCSV!$L$2:$L$8001,⑤減算マスタCSV!$F$2:$F$8001,$C416,⑤減算マスタCSV!$K$2:$K$8001,1))</f>
        <v/>
      </c>
      <c r="J416" s="17" t="str">
        <f aca="false">IF($C416="","",IFERROR(INDEX(⑤減算マスタCSV!$H$2:$H$8001,MATCH($C416,⑤減算マスタCSV!$F$2:$F$8001,0)),1))</f>
        <v/>
      </c>
      <c r="K416" s="17" t="str">
        <f aca="false">IF($C416="","",MAX(1,IFERROR(INDEX(⑥商品照会CSV!$M$2:$M$3001,MATCH($C416,⑥商品照会CSV!$A$2:$A$3001,0)),1)))</f>
        <v/>
      </c>
      <c r="L416" s="40" t="str">
        <f aca="false">IF($C416="","",IFERROR(INDEX(⑥商品照会CSV!$Q$2:$Q$3001,MATCH($C416,⑥商品照会CSV!$A$2:$A$3001,0)),0))</f>
        <v/>
      </c>
      <c r="M416" s="40" t="str">
        <f aca="false">IF($C416="","",N($L416)*N($K416))</f>
        <v/>
      </c>
      <c r="N416" s="17" t="str">
        <f aca="false">IF($C416="","",MAX(1,IFERROR(INDEX(⑥商品照会CSV!$AK$2:$AK$3001,MATCH($C416,⑥商品照会CSV!$A$2:$A$3001,0)),1)))</f>
        <v/>
      </c>
      <c r="O416" s="12" t="str">
        <f aca="false">IF($C416="","",IFERROR(IF(INDEX(⑥商品照会CSV!$AN$2:$AN$3001,MATCH($C416,⑥商品照会CSV!$A$2:$A$3001,0))=1,"バラ",IF(INDEX(⑥商品照会CSV!$AM$2:$AM$3001,MATCH($C416,⑥商品照会CSV!$A$2:$A$3001,0))=1,"中間包装","ケース")),"ケース"))</f>
        <v/>
      </c>
      <c r="P416" s="18"/>
      <c r="Q416" s="14"/>
      <c r="R416" s="17" t="str">
        <f aca="false">IF($C416="","",N($Q416)*N($K416))</f>
        <v/>
      </c>
    </row>
    <row r="417" customFormat="false" ht="15" hidden="false" customHeight="false" outlineLevel="0" collapsed="false">
      <c r="B417" s="12" t="n">
        <v>412</v>
      </c>
      <c r="C417" s="36" t="str">
        <f aca="false">IF(①在庫CSV_発注日!$M413="","",①在庫CSV_発注日!$M413&amp;"")</f>
        <v/>
      </c>
      <c r="D417" s="12" t="str">
        <f aca="false">IF($C417="","",①在庫CSV_発注日!$N413)</f>
        <v/>
      </c>
      <c r="E417" s="12" t="str">
        <f aca="false">IF($C417="","",①在庫CSV_発注日!$H413)</f>
        <v/>
      </c>
      <c r="F417" s="12" t="str">
        <f aca="false">IF($C417="","",①在庫CSV_発注日!$L413)</f>
        <v/>
      </c>
      <c r="G417" s="18"/>
      <c r="H417" s="17" t="str">
        <f aca="false">IF($C417="","",N(①在庫CSV_発注日!$Z413))</f>
        <v/>
      </c>
      <c r="I417" s="37" t="str">
        <f aca="false">IF($C417="","",SUMIFS(⑤減算マスタCSV!$L$2:$L$8001,⑤減算マスタCSV!$F$2:$F$8001,$C417,⑤減算マスタCSV!$K$2:$K$8001,1))</f>
        <v/>
      </c>
      <c r="J417" s="17" t="str">
        <f aca="false">IF($C417="","",IFERROR(INDEX(⑤減算マスタCSV!$H$2:$H$8001,MATCH($C417,⑤減算マスタCSV!$F$2:$F$8001,0)),1))</f>
        <v/>
      </c>
      <c r="K417" s="17" t="str">
        <f aca="false">IF($C417="","",MAX(1,IFERROR(INDEX(⑥商品照会CSV!$M$2:$M$3001,MATCH($C417,⑥商品照会CSV!$A$2:$A$3001,0)),1)))</f>
        <v/>
      </c>
      <c r="L417" s="40" t="str">
        <f aca="false">IF($C417="","",IFERROR(INDEX(⑥商品照会CSV!$Q$2:$Q$3001,MATCH($C417,⑥商品照会CSV!$A$2:$A$3001,0)),0))</f>
        <v/>
      </c>
      <c r="M417" s="40" t="str">
        <f aca="false">IF($C417="","",N($L417)*N($K417))</f>
        <v/>
      </c>
      <c r="N417" s="17" t="str">
        <f aca="false">IF($C417="","",MAX(1,IFERROR(INDEX(⑥商品照会CSV!$AK$2:$AK$3001,MATCH($C417,⑥商品照会CSV!$A$2:$A$3001,0)),1)))</f>
        <v/>
      </c>
      <c r="O417" s="12" t="str">
        <f aca="false">IF($C417="","",IFERROR(IF(INDEX(⑥商品照会CSV!$AN$2:$AN$3001,MATCH($C417,⑥商品照会CSV!$A$2:$A$3001,0))=1,"バラ",IF(INDEX(⑥商品照会CSV!$AM$2:$AM$3001,MATCH($C417,⑥商品照会CSV!$A$2:$A$3001,0))=1,"中間包装","ケース")),"ケース"))</f>
        <v/>
      </c>
      <c r="P417" s="18"/>
      <c r="Q417" s="14"/>
      <c r="R417" s="17" t="str">
        <f aca="false">IF($C417="","",N($Q417)*N($K417))</f>
        <v/>
      </c>
    </row>
    <row r="418" customFormat="false" ht="15" hidden="false" customHeight="false" outlineLevel="0" collapsed="false">
      <c r="B418" s="12" t="n">
        <v>413</v>
      </c>
      <c r="C418" s="36" t="str">
        <f aca="false">IF(①在庫CSV_発注日!$M414="","",①在庫CSV_発注日!$M414&amp;"")</f>
        <v/>
      </c>
      <c r="D418" s="12" t="str">
        <f aca="false">IF($C418="","",①在庫CSV_発注日!$N414)</f>
        <v/>
      </c>
      <c r="E418" s="12" t="str">
        <f aca="false">IF($C418="","",①在庫CSV_発注日!$H414)</f>
        <v/>
      </c>
      <c r="F418" s="12" t="str">
        <f aca="false">IF($C418="","",①在庫CSV_発注日!$L414)</f>
        <v/>
      </c>
      <c r="G418" s="18"/>
      <c r="H418" s="17" t="str">
        <f aca="false">IF($C418="","",N(①在庫CSV_発注日!$Z414))</f>
        <v/>
      </c>
      <c r="I418" s="37" t="str">
        <f aca="false">IF($C418="","",SUMIFS(⑤減算マスタCSV!$L$2:$L$8001,⑤減算マスタCSV!$F$2:$F$8001,$C418,⑤減算マスタCSV!$K$2:$K$8001,1))</f>
        <v/>
      </c>
      <c r="J418" s="17" t="str">
        <f aca="false">IF($C418="","",IFERROR(INDEX(⑤減算マスタCSV!$H$2:$H$8001,MATCH($C418,⑤減算マスタCSV!$F$2:$F$8001,0)),1))</f>
        <v/>
      </c>
      <c r="K418" s="17" t="str">
        <f aca="false">IF($C418="","",MAX(1,IFERROR(INDEX(⑥商品照会CSV!$M$2:$M$3001,MATCH($C418,⑥商品照会CSV!$A$2:$A$3001,0)),1)))</f>
        <v/>
      </c>
      <c r="L418" s="40" t="str">
        <f aca="false">IF($C418="","",IFERROR(INDEX(⑥商品照会CSV!$Q$2:$Q$3001,MATCH($C418,⑥商品照会CSV!$A$2:$A$3001,0)),0))</f>
        <v/>
      </c>
      <c r="M418" s="40" t="str">
        <f aca="false">IF($C418="","",N($L418)*N($K418))</f>
        <v/>
      </c>
      <c r="N418" s="17" t="str">
        <f aca="false">IF($C418="","",MAX(1,IFERROR(INDEX(⑥商品照会CSV!$AK$2:$AK$3001,MATCH($C418,⑥商品照会CSV!$A$2:$A$3001,0)),1)))</f>
        <v/>
      </c>
      <c r="O418" s="12" t="str">
        <f aca="false">IF($C418="","",IFERROR(IF(INDEX(⑥商品照会CSV!$AN$2:$AN$3001,MATCH($C418,⑥商品照会CSV!$A$2:$A$3001,0))=1,"バラ",IF(INDEX(⑥商品照会CSV!$AM$2:$AM$3001,MATCH($C418,⑥商品照会CSV!$A$2:$A$3001,0))=1,"中間包装","ケース")),"ケース"))</f>
        <v/>
      </c>
      <c r="P418" s="18"/>
      <c r="Q418" s="14"/>
      <c r="R418" s="17" t="str">
        <f aca="false">IF($C418="","",N($Q418)*N($K418))</f>
        <v/>
      </c>
    </row>
    <row r="419" customFormat="false" ht="15" hidden="false" customHeight="false" outlineLevel="0" collapsed="false">
      <c r="B419" s="12" t="n">
        <v>414</v>
      </c>
      <c r="C419" s="36" t="str">
        <f aca="false">IF(①在庫CSV_発注日!$M415="","",①在庫CSV_発注日!$M415&amp;"")</f>
        <v/>
      </c>
      <c r="D419" s="12" t="str">
        <f aca="false">IF($C419="","",①在庫CSV_発注日!$N415)</f>
        <v/>
      </c>
      <c r="E419" s="12" t="str">
        <f aca="false">IF($C419="","",①在庫CSV_発注日!$H415)</f>
        <v/>
      </c>
      <c r="F419" s="12" t="str">
        <f aca="false">IF($C419="","",①在庫CSV_発注日!$L415)</f>
        <v/>
      </c>
      <c r="G419" s="18"/>
      <c r="H419" s="17" t="str">
        <f aca="false">IF($C419="","",N(①在庫CSV_発注日!$Z415))</f>
        <v/>
      </c>
      <c r="I419" s="37" t="str">
        <f aca="false">IF($C419="","",SUMIFS(⑤減算マスタCSV!$L$2:$L$8001,⑤減算マスタCSV!$F$2:$F$8001,$C419,⑤減算マスタCSV!$K$2:$K$8001,1))</f>
        <v/>
      </c>
      <c r="J419" s="17" t="str">
        <f aca="false">IF($C419="","",IFERROR(INDEX(⑤減算マスタCSV!$H$2:$H$8001,MATCH($C419,⑤減算マスタCSV!$F$2:$F$8001,0)),1))</f>
        <v/>
      </c>
      <c r="K419" s="17" t="str">
        <f aca="false">IF($C419="","",MAX(1,IFERROR(INDEX(⑥商品照会CSV!$M$2:$M$3001,MATCH($C419,⑥商品照会CSV!$A$2:$A$3001,0)),1)))</f>
        <v/>
      </c>
      <c r="L419" s="40" t="str">
        <f aca="false">IF($C419="","",IFERROR(INDEX(⑥商品照会CSV!$Q$2:$Q$3001,MATCH($C419,⑥商品照会CSV!$A$2:$A$3001,0)),0))</f>
        <v/>
      </c>
      <c r="M419" s="40" t="str">
        <f aca="false">IF($C419="","",N($L419)*N($K419))</f>
        <v/>
      </c>
      <c r="N419" s="17" t="str">
        <f aca="false">IF($C419="","",MAX(1,IFERROR(INDEX(⑥商品照会CSV!$AK$2:$AK$3001,MATCH($C419,⑥商品照会CSV!$A$2:$A$3001,0)),1)))</f>
        <v/>
      </c>
      <c r="O419" s="12" t="str">
        <f aca="false">IF($C419="","",IFERROR(IF(INDEX(⑥商品照会CSV!$AN$2:$AN$3001,MATCH($C419,⑥商品照会CSV!$A$2:$A$3001,0))=1,"バラ",IF(INDEX(⑥商品照会CSV!$AM$2:$AM$3001,MATCH($C419,⑥商品照会CSV!$A$2:$A$3001,0))=1,"中間包装","ケース")),"ケース"))</f>
        <v/>
      </c>
      <c r="P419" s="18"/>
      <c r="Q419" s="14"/>
      <c r="R419" s="17" t="str">
        <f aca="false">IF($C419="","",N($Q419)*N($K419))</f>
        <v/>
      </c>
    </row>
    <row r="420" customFormat="false" ht="15" hidden="false" customHeight="false" outlineLevel="0" collapsed="false">
      <c r="B420" s="12" t="n">
        <v>415</v>
      </c>
      <c r="C420" s="36" t="str">
        <f aca="false">IF(①在庫CSV_発注日!$M416="","",①在庫CSV_発注日!$M416&amp;"")</f>
        <v/>
      </c>
      <c r="D420" s="12" t="str">
        <f aca="false">IF($C420="","",①在庫CSV_発注日!$N416)</f>
        <v/>
      </c>
      <c r="E420" s="12" t="str">
        <f aca="false">IF($C420="","",①在庫CSV_発注日!$H416)</f>
        <v/>
      </c>
      <c r="F420" s="12" t="str">
        <f aca="false">IF($C420="","",①在庫CSV_発注日!$L416)</f>
        <v/>
      </c>
      <c r="G420" s="18"/>
      <c r="H420" s="17" t="str">
        <f aca="false">IF($C420="","",N(①在庫CSV_発注日!$Z416))</f>
        <v/>
      </c>
      <c r="I420" s="37" t="str">
        <f aca="false">IF($C420="","",SUMIFS(⑤減算マスタCSV!$L$2:$L$8001,⑤減算マスタCSV!$F$2:$F$8001,$C420,⑤減算マスタCSV!$K$2:$K$8001,1))</f>
        <v/>
      </c>
      <c r="J420" s="17" t="str">
        <f aca="false">IF($C420="","",IFERROR(INDEX(⑤減算マスタCSV!$H$2:$H$8001,MATCH($C420,⑤減算マスタCSV!$F$2:$F$8001,0)),1))</f>
        <v/>
      </c>
      <c r="K420" s="17" t="str">
        <f aca="false">IF($C420="","",MAX(1,IFERROR(INDEX(⑥商品照会CSV!$M$2:$M$3001,MATCH($C420,⑥商品照会CSV!$A$2:$A$3001,0)),1)))</f>
        <v/>
      </c>
      <c r="L420" s="40" t="str">
        <f aca="false">IF($C420="","",IFERROR(INDEX(⑥商品照会CSV!$Q$2:$Q$3001,MATCH($C420,⑥商品照会CSV!$A$2:$A$3001,0)),0))</f>
        <v/>
      </c>
      <c r="M420" s="40" t="str">
        <f aca="false">IF($C420="","",N($L420)*N($K420))</f>
        <v/>
      </c>
      <c r="N420" s="17" t="str">
        <f aca="false">IF($C420="","",MAX(1,IFERROR(INDEX(⑥商品照会CSV!$AK$2:$AK$3001,MATCH($C420,⑥商品照会CSV!$A$2:$A$3001,0)),1)))</f>
        <v/>
      </c>
      <c r="O420" s="12" t="str">
        <f aca="false">IF($C420="","",IFERROR(IF(INDEX(⑥商品照会CSV!$AN$2:$AN$3001,MATCH($C420,⑥商品照会CSV!$A$2:$A$3001,0))=1,"バラ",IF(INDEX(⑥商品照会CSV!$AM$2:$AM$3001,MATCH($C420,⑥商品照会CSV!$A$2:$A$3001,0))=1,"中間包装","ケース")),"ケース"))</f>
        <v/>
      </c>
      <c r="P420" s="18"/>
      <c r="Q420" s="14"/>
      <c r="R420" s="17" t="str">
        <f aca="false">IF($C420="","",N($Q420)*N($K420))</f>
        <v/>
      </c>
    </row>
    <row r="421" customFormat="false" ht="15" hidden="false" customHeight="false" outlineLevel="0" collapsed="false">
      <c r="B421" s="12" t="n">
        <v>416</v>
      </c>
      <c r="C421" s="36" t="str">
        <f aca="false">IF(①在庫CSV_発注日!$M417="","",①在庫CSV_発注日!$M417&amp;"")</f>
        <v/>
      </c>
      <c r="D421" s="12" t="str">
        <f aca="false">IF($C421="","",①在庫CSV_発注日!$N417)</f>
        <v/>
      </c>
      <c r="E421" s="12" t="str">
        <f aca="false">IF($C421="","",①在庫CSV_発注日!$H417)</f>
        <v/>
      </c>
      <c r="F421" s="12" t="str">
        <f aca="false">IF($C421="","",①在庫CSV_発注日!$L417)</f>
        <v/>
      </c>
      <c r="G421" s="18"/>
      <c r="H421" s="17" t="str">
        <f aca="false">IF($C421="","",N(①在庫CSV_発注日!$Z417))</f>
        <v/>
      </c>
      <c r="I421" s="37" t="str">
        <f aca="false">IF($C421="","",SUMIFS(⑤減算マスタCSV!$L$2:$L$8001,⑤減算マスタCSV!$F$2:$F$8001,$C421,⑤減算マスタCSV!$K$2:$K$8001,1))</f>
        <v/>
      </c>
      <c r="J421" s="17" t="str">
        <f aca="false">IF($C421="","",IFERROR(INDEX(⑤減算マスタCSV!$H$2:$H$8001,MATCH($C421,⑤減算マスタCSV!$F$2:$F$8001,0)),1))</f>
        <v/>
      </c>
      <c r="K421" s="17" t="str">
        <f aca="false">IF($C421="","",MAX(1,IFERROR(INDEX(⑥商品照会CSV!$M$2:$M$3001,MATCH($C421,⑥商品照会CSV!$A$2:$A$3001,0)),1)))</f>
        <v/>
      </c>
      <c r="L421" s="40" t="str">
        <f aca="false">IF($C421="","",IFERROR(INDEX(⑥商品照会CSV!$Q$2:$Q$3001,MATCH($C421,⑥商品照会CSV!$A$2:$A$3001,0)),0))</f>
        <v/>
      </c>
      <c r="M421" s="40" t="str">
        <f aca="false">IF($C421="","",N($L421)*N($K421))</f>
        <v/>
      </c>
      <c r="N421" s="17" t="str">
        <f aca="false">IF($C421="","",MAX(1,IFERROR(INDEX(⑥商品照会CSV!$AK$2:$AK$3001,MATCH($C421,⑥商品照会CSV!$A$2:$A$3001,0)),1)))</f>
        <v/>
      </c>
      <c r="O421" s="12" t="str">
        <f aca="false">IF($C421="","",IFERROR(IF(INDEX(⑥商品照会CSV!$AN$2:$AN$3001,MATCH($C421,⑥商品照会CSV!$A$2:$A$3001,0))=1,"バラ",IF(INDEX(⑥商品照会CSV!$AM$2:$AM$3001,MATCH($C421,⑥商品照会CSV!$A$2:$A$3001,0))=1,"中間包装","ケース")),"ケース"))</f>
        <v/>
      </c>
      <c r="P421" s="18"/>
      <c r="Q421" s="14"/>
      <c r="R421" s="17" t="str">
        <f aca="false">IF($C421="","",N($Q421)*N($K421))</f>
        <v/>
      </c>
    </row>
    <row r="422" customFormat="false" ht="15" hidden="false" customHeight="false" outlineLevel="0" collapsed="false">
      <c r="B422" s="12" t="n">
        <v>417</v>
      </c>
      <c r="C422" s="36" t="str">
        <f aca="false">IF(①在庫CSV_発注日!$M418="","",①在庫CSV_発注日!$M418&amp;"")</f>
        <v/>
      </c>
      <c r="D422" s="12" t="str">
        <f aca="false">IF($C422="","",①在庫CSV_発注日!$N418)</f>
        <v/>
      </c>
      <c r="E422" s="12" t="str">
        <f aca="false">IF($C422="","",①在庫CSV_発注日!$H418)</f>
        <v/>
      </c>
      <c r="F422" s="12" t="str">
        <f aca="false">IF($C422="","",①在庫CSV_発注日!$L418)</f>
        <v/>
      </c>
      <c r="G422" s="18"/>
      <c r="H422" s="17" t="str">
        <f aca="false">IF($C422="","",N(①在庫CSV_発注日!$Z418))</f>
        <v/>
      </c>
      <c r="I422" s="37" t="str">
        <f aca="false">IF($C422="","",SUMIFS(⑤減算マスタCSV!$L$2:$L$8001,⑤減算マスタCSV!$F$2:$F$8001,$C422,⑤減算マスタCSV!$K$2:$K$8001,1))</f>
        <v/>
      </c>
      <c r="J422" s="17" t="str">
        <f aca="false">IF($C422="","",IFERROR(INDEX(⑤減算マスタCSV!$H$2:$H$8001,MATCH($C422,⑤減算マスタCSV!$F$2:$F$8001,0)),1))</f>
        <v/>
      </c>
      <c r="K422" s="17" t="str">
        <f aca="false">IF($C422="","",MAX(1,IFERROR(INDEX(⑥商品照会CSV!$M$2:$M$3001,MATCH($C422,⑥商品照会CSV!$A$2:$A$3001,0)),1)))</f>
        <v/>
      </c>
      <c r="L422" s="40" t="str">
        <f aca="false">IF($C422="","",IFERROR(INDEX(⑥商品照会CSV!$Q$2:$Q$3001,MATCH($C422,⑥商品照会CSV!$A$2:$A$3001,0)),0))</f>
        <v/>
      </c>
      <c r="M422" s="40" t="str">
        <f aca="false">IF($C422="","",N($L422)*N($K422))</f>
        <v/>
      </c>
      <c r="N422" s="17" t="str">
        <f aca="false">IF($C422="","",MAX(1,IFERROR(INDEX(⑥商品照会CSV!$AK$2:$AK$3001,MATCH($C422,⑥商品照会CSV!$A$2:$A$3001,0)),1)))</f>
        <v/>
      </c>
      <c r="O422" s="12" t="str">
        <f aca="false">IF($C422="","",IFERROR(IF(INDEX(⑥商品照会CSV!$AN$2:$AN$3001,MATCH($C422,⑥商品照会CSV!$A$2:$A$3001,0))=1,"バラ",IF(INDEX(⑥商品照会CSV!$AM$2:$AM$3001,MATCH($C422,⑥商品照会CSV!$A$2:$A$3001,0))=1,"中間包装","ケース")),"ケース"))</f>
        <v/>
      </c>
      <c r="P422" s="18"/>
      <c r="Q422" s="14"/>
      <c r="R422" s="17" t="str">
        <f aca="false">IF($C422="","",N($Q422)*N($K422))</f>
        <v/>
      </c>
    </row>
    <row r="423" customFormat="false" ht="15" hidden="false" customHeight="false" outlineLevel="0" collapsed="false">
      <c r="B423" s="12" t="n">
        <v>418</v>
      </c>
      <c r="C423" s="36" t="str">
        <f aca="false">IF(①在庫CSV_発注日!$M419="","",①在庫CSV_発注日!$M419&amp;"")</f>
        <v/>
      </c>
      <c r="D423" s="12" t="str">
        <f aca="false">IF($C423="","",①在庫CSV_発注日!$N419)</f>
        <v/>
      </c>
      <c r="E423" s="12" t="str">
        <f aca="false">IF($C423="","",①在庫CSV_発注日!$H419)</f>
        <v/>
      </c>
      <c r="F423" s="12" t="str">
        <f aca="false">IF($C423="","",①在庫CSV_発注日!$L419)</f>
        <v/>
      </c>
      <c r="G423" s="18"/>
      <c r="H423" s="17" t="str">
        <f aca="false">IF($C423="","",N(①在庫CSV_発注日!$Z419))</f>
        <v/>
      </c>
      <c r="I423" s="37" t="str">
        <f aca="false">IF($C423="","",SUMIFS(⑤減算マスタCSV!$L$2:$L$8001,⑤減算マスタCSV!$F$2:$F$8001,$C423,⑤減算マスタCSV!$K$2:$K$8001,1))</f>
        <v/>
      </c>
      <c r="J423" s="17" t="str">
        <f aca="false">IF($C423="","",IFERROR(INDEX(⑤減算マスタCSV!$H$2:$H$8001,MATCH($C423,⑤減算マスタCSV!$F$2:$F$8001,0)),1))</f>
        <v/>
      </c>
      <c r="K423" s="17" t="str">
        <f aca="false">IF($C423="","",MAX(1,IFERROR(INDEX(⑥商品照会CSV!$M$2:$M$3001,MATCH($C423,⑥商品照会CSV!$A$2:$A$3001,0)),1)))</f>
        <v/>
      </c>
      <c r="L423" s="40" t="str">
        <f aca="false">IF($C423="","",IFERROR(INDEX(⑥商品照会CSV!$Q$2:$Q$3001,MATCH($C423,⑥商品照会CSV!$A$2:$A$3001,0)),0))</f>
        <v/>
      </c>
      <c r="M423" s="40" t="str">
        <f aca="false">IF($C423="","",N($L423)*N($K423))</f>
        <v/>
      </c>
      <c r="N423" s="17" t="str">
        <f aca="false">IF($C423="","",MAX(1,IFERROR(INDEX(⑥商品照会CSV!$AK$2:$AK$3001,MATCH($C423,⑥商品照会CSV!$A$2:$A$3001,0)),1)))</f>
        <v/>
      </c>
      <c r="O423" s="12" t="str">
        <f aca="false">IF($C423="","",IFERROR(IF(INDEX(⑥商品照会CSV!$AN$2:$AN$3001,MATCH($C423,⑥商品照会CSV!$A$2:$A$3001,0))=1,"バラ",IF(INDEX(⑥商品照会CSV!$AM$2:$AM$3001,MATCH($C423,⑥商品照会CSV!$A$2:$A$3001,0))=1,"中間包装","ケース")),"ケース"))</f>
        <v/>
      </c>
      <c r="P423" s="18"/>
      <c r="Q423" s="14"/>
      <c r="R423" s="17" t="str">
        <f aca="false">IF($C423="","",N($Q423)*N($K423))</f>
        <v/>
      </c>
    </row>
    <row r="424" customFormat="false" ht="15" hidden="false" customHeight="false" outlineLevel="0" collapsed="false">
      <c r="B424" s="12" t="n">
        <v>419</v>
      </c>
      <c r="C424" s="36" t="str">
        <f aca="false">IF(①在庫CSV_発注日!$M420="","",①在庫CSV_発注日!$M420&amp;"")</f>
        <v/>
      </c>
      <c r="D424" s="12" t="str">
        <f aca="false">IF($C424="","",①在庫CSV_発注日!$N420)</f>
        <v/>
      </c>
      <c r="E424" s="12" t="str">
        <f aca="false">IF($C424="","",①在庫CSV_発注日!$H420)</f>
        <v/>
      </c>
      <c r="F424" s="12" t="str">
        <f aca="false">IF($C424="","",①在庫CSV_発注日!$L420)</f>
        <v/>
      </c>
      <c r="G424" s="18"/>
      <c r="H424" s="17" t="str">
        <f aca="false">IF($C424="","",N(①在庫CSV_発注日!$Z420))</f>
        <v/>
      </c>
      <c r="I424" s="37" t="str">
        <f aca="false">IF($C424="","",SUMIFS(⑤減算マスタCSV!$L$2:$L$8001,⑤減算マスタCSV!$F$2:$F$8001,$C424,⑤減算マスタCSV!$K$2:$K$8001,1))</f>
        <v/>
      </c>
      <c r="J424" s="17" t="str">
        <f aca="false">IF($C424="","",IFERROR(INDEX(⑤減算マスタCSV!$H$2:$H$8001,MATCH($C424,⑤減算マスタCSV!$F$2:$F$8001,0)),1))</f>
        <v/>
      </c>
      <c r="K424" s="17" t="str">
        <f aca="false">IF($C424="","",MAX(1,IFERROR(INDEX(⑥商品照会CSV!$M$2:$M$3001,MATCH($C424,⑥商品照会CSV!$A$2:$A$3001,0)),1)))</f>
        <v/>
      </c>
      <c r="L424" s="40" t="str">
        <f aca="false">IF($C424="","",IFERROR(INDEX(⑥商品照会CSV!$Q$2:$Q$3001,MATCH($C424,⑥商品照会CSV!$A$2:$A$3001,0)),0))</f>
        <v/>
      </c>
      <c r="M424" s="40" t="str">
        <f aca="false">IF($C424="","",N($L424)*N($K424))</f>
        <v/>
      </c>
      <c r="N424" s="17" t="str">
        <f aca="false">IF($C424="","",MAX(1,IFERROR(INDEX(⑥商品照会CSV!$AK$2:$AK$3001,MATCH($C424,⑥商品照会CSV!$A$2:$A$3001,0)),1)))</f>
        <v/>
      </c>
      <c r="O424" s="12" t="str">
        <f aca="false">IF($C424="","",IFERROR(IF(INDEX(⑥商品照会CSV!$AN$2:$AN$3001,MATCH($C424,⑥商品照会CSV!$A$2:$A$3001,0))=1,"バラ",IF(INDEX(⑥商品照会CSV!$AM$2:$AM$3001,MATCH($C424,⑥商品照会CSV!$A$2:$A$3001,0))=1,"中間包装","ケース")),"ケース"))</f>
        <v/>
      </c>
      <c r="P424" s="18"/>
      <c r="Q424" s="14"/>
      <c r="R424" s="17" t="str">
        <f aca="false">IF($C424="","",N($Q424)*N($K424))</f>
        <v/>
      </c>
    </row>
    <row r="425" customFormat="false" ht="15" hidden="false" customHeight="false" outlineLevel="0" collapsed="false">
      <c r="B425" s="12" t="n">
        <v>420</v>
      </c>
      <c r="C425" s="36" t="str">
        <f aca="false">IF(①在庫CSV_発注日!$M421="","",①在庫CSV_発注日!$M421&amp;"")</f>
        <v/>
      </c>
      <c r="D425" s="12" t="str">
        <f aca="false">IF($C425="","",①在庫CSV_発注日!$N421)</f>
        <v/>
      </c>
      <c r="E425" s="12" t="str">
        <f aca="false">IF($C425="","",①在庫CSV_発注日!$H421)</f>
        <v/>
      </c>
      <c r="F425" s="12" t="str">
        <f aca="false">IF($C425="","",①在庫CSV_発注日!$L421)</f>
        <v/>
      </c>
      <c r="G425" s="18"/>
      <c r="H425" s="17" t="str">
        <f aca="false">IF($C425="","",N(①在庫CSV_発注日!$Z421))</f>
        <v/>
      </c>
      <c r="I425" s="37" t="str">
        <f aca="false">IF($C425="","",SUMIFS(⑤減算マスタCSV!$L$2:$L$8001,⑤減算マスタCSV!$F$2:$F$8001,$C425,⑤減算マスタCSV!$K$2:$K$8001,1))</f>
        <v/>
      </c>
      <c r="J425" s="17" t="str">
        <f aca="false">IF($C425="","",IFERROR(INDEX(⑤減算マスタCSV!$H$2:$H$8001,MATCH($C425,⑤減算マスタCSV!$F$2:$F$8001,0)),1))</f>
        <v/>
      </c>
      <c r="K425" s="17" t="str">
        <f aca="false">IF($C425="","",MAX(1,IFERROR(INDEX(⑥商品照会CSV!$M$2:$M$3001,MATCH($C425,⑥商品照会CSV!$A$2:$A$3001,0)),1)))</f>
        <v/>
      </c>
      <c r="L425" s="40" t="str">
        <f aca="false">IF($C425="","",IFERROR(INDEX(⑥商品照会CSV!$Q$2:$Q$3001,MATCH($C425,⑥商品照会CSV!$A$2:$A$3001,0)),0))</f>
        <v/>
      </c>
      <c r="M425" s="40" t="str">
        <f aca="false">IF($C425="","",N($L425)*N($K425))</f>
        <v/>
      </c>
      <c r="N425" s="17" t="str">
        <f aca="false">IF($C425="","",MAX(1,IFERROR(INDEX(⑥商品照会CSV!$AK$2:$AK$3001,MATCH($C425,⑥商品照会CSV!$A$2:$A$3001,0)),1)))</f>
        <v/>
      </c>
      <c r="O425" s="12" t="str">
        <f aca="false">IF($C425="","",IFERROR(IF(INDEX(⑥商品照会CSV!$AN$2:$AN$3001,MATCH($C425,⑥商品照会CSV!$A$2:$A$3001,0))=1,"バラ",IF(INDEX(⑥商品照会CSV!$AM$2:$AM$3001,MATCH($C425,⑥商品照会CSV!$A$2:$A$3001,0))=1,"中間包装","ケース")),"ケース"))</f>
        <v/>
      </c>
      <c r="P425" s="18"/>
      <c r="Q425" s="14"/>
      <c r="R425" s="17" t="str">
        <f aca="false">IF($C425="","",N($Q425)*N($K425))</f>
        <v/>
      </c>
    </row>
    <row r="426" customFormat="false" ht="15" hidden="false" customHeight="false" outlineLevel="0" collapsed="false">
      <c r="B426" s="12" t="n">
        <v>421</v>
      </c>
      <c r="C426" s="36" t="str">
        <f aca="false">IF(①在庫CSV_発注日!$M422="","",①在庫CSV_発注日!$M422&amp;"")</f>
        <v/>
      </c>
      <c r="D426" s="12" t="str">
        <f aca="false">IF($C426="","",①在庫CSV_発注日!$N422)</f>
        <v/>
      </c>
      <c r="E426" s="12" t="str">
        <f aca="false">IF($C426="","",①在庫CSV_発注日!$H422)</f>
        <v/>
      </c>
      <c r="F426" s="12" t="str">
        <f aca="false">IF($C426="","",①在庫CSV_発注日!$L422)</f>
        <v/>
      </c>
      <c r="G426" s="18"/>
      <c r="H426" s="17" t="str">
        <f aca="false">IF($C426="","",N(①在庫CSV_発注日!$Z422))</f>
        <v/>
      </c>
      <c r="I426" s="37" t="str">
        <f aca="false">IF($C426="","",SUMIFS(⑤減算マスタCSV!$L$2:$L$8001,⑤減算マスタCSV!$F$2:$F$8001,$C426,⑤減算マスタCSV!$K$2:$K$8001,1))</f>
        <v/>
      </c>
      <c r="J426" s="17" t="str">
        <f aca="false">IF($C426="","",IFERROR(INDEX(⑤減算マスタCSV!$H$2:$H$8001,MATCH($C426,⑤減算マスタCSV!$F$2:$F$8001,0)),1))</f>
        <v/>
      </c>
      <c r="K426" s="17" t="str">
        <f aca="false">IF($C426="","",MAX(1,IFERROR(INDEX(⑥商品照会CSV!$M$2:$M$3001,MATCH($C426,⑥商品照会CSV!$A$2:$A$3001,0)),1)))</f>
        <v/>
      </c>
      <c r="L426" s="40" t="str">
        <f aca="false">IF($C426="","",IFERROR(INDEX(⑥商品照会CSV!$Q$2:$Q$3001,MATCH($C426,⑥商品照会CSV!$A$2:$A$3001,0)),0))</f>
        <v/>
      </c>
      <c r="M426" s="40" t="str">
        <f aca="false">IF($C426="","",N($L426)*N($K426))</f>
        <v/>
      </c>
      <c r="N426" s="17" t="str">
        <f aca="false">IF($C426="","",MAX(1,IFERROR(INDEX(⑥商品照会CSV!$AK$2:$AK$3001,MATCH($C426,⑥商品照会CSV!$A$2:$A$3001,0)),1)))</f>
        <v/>
      </c>
      <c r="O426" s="12" t="str">
        <f aca="false">IF($C426="","",IFERROR(IF(INDEX(⑥商品照会CSV!$AN$2:$AN$3001,MATCH($C426,⑥商品照会CSV!$A$2:$A$3001,0))=1,"バラ",IF(INDEX(⑥商品照会CSV!$AM$2:$AM$3001,MATCH($C426,⑥商品照会CSV!$A$2:$A$3001,0))=1,"中間包装","ケース")),"ケース"))</f>
        <v/>
      </c>
      <c r="P426" s="18"/>
      <c r="Q426" s="14"/>
      <c r="R426" s="17" t="str">
        <f aca="false">IF($C426="","",N($Q426)*N($K426))</f>
        <v/>
      </c>
    </row>
    <row r="427" customFormat="false" ht="15" hidden="false" customHeight="false" outlineLevel="0" collapsed="false">
      <c r="B427" s="12" t="n">
        <v>422</v>
      </c>
      <c r="C427" s="36" t="str">
        <f aca="false">IF(①在庫CSV_発注日!$M423="","",①在庫CSV_発注日!$M423&amp;"")</f>
        <v/>
      </c>
      <c r="D427" s="12" t="str">
        <f aca="false">IF($C427="","",①在庫CSV_発注日!$N423)</f>
        <v/>
      </c>
      <c r="E427" s="12" t="str">
        <f aca="false">IF($C427="","",①在庫CSV_発注日!$H423)</f>
        <v/>
      </c>
      <c r="F427" s="12" t="str">
        <f aca="false">IF($C427="","",①在庫CSV_発注日!$L423)</f>
        <v/>
      </c>
      <c r="G427" s="18"/>
      <c r="H427" s="17" t="str">
        <f aca="false">IF($C427="","",N(①在庫CSV_発注日!$Z423))</f>
        <v/>
      </c>
      <c r="I427" s="37" t="str">
        <f aca="false">IF($C427="","",SUMIFS(⑤減算マスタCSV!$L$2:$L$8001,⑤減算マスタCSV!$F$2:$F$8001,$C427,⑤減算マスタCSV!$K$2:$K$8001,1))</f>
        <v/>
      </c>
      <c r="J427" s="17" t="str">
        <f aca="false">IF($C427="","",IFERROR(INDEX(⑤減算マスタCSV!$H$2:$H$8001,MATCH($C427,⑤減算マスタCSV!$F$2:$F$8001,0)),1))</f>
        <v/>
      </c>
      <c r="K427" s="17" t="str">
        <f aca="false">IF($C427="","",MAX(1,IFERROR(INDEX(⑥商品照会CSV!$M$2:$M$3001,MATCH($C427,⑥商品照会CSV!$A$2:$A$3001,0)),1)))</f>
        <v/>
      </c>
      <c r="L427" s="40" t="str">
        <f aca="false">IF($C427="","",IFERROR(INDEX(⑥商品照会CSV!$Q$2:$Q$3001,MATCH($C427,⑥商品照会CSV!$A$2:$A$3001,0)),0))</f>
        <v/>
      </c>
      <c r="M427" s="40" t="str">
        <f aca="false">IF($C427="","",N($L427)*N($K427))</f>
        <v/>
      </c>
      <c r="N427" s="17" t="str">
        <f aca="false">IF($C427="","",MAX(1,IFERROR(INDEX(⑥商品照会CSV!$AK$2:$AK$3001,MATCH($C427,⑥商品照会CSV!$A$2:$A$3001,0)),1)))</f>
        <v/>
      </c>
      <c r="O427" s="12" t="str">
        <f aca="false">IF($C427="","",IFERROR(IF(INDEX(⑥商品照会CSV!$AN$2:$AN$3001,MATCH($C427,⑥商品照会CSV!$A$2:$A$3001,0))=1,"バラ",IF(INDEX(⑥商品照会CSV!$AM$2:$AM$3001,MATCH($C427,⑥商品照会CSV!$A$2:$A$3001,0))=1,"中間包装","ケース")),"ケース"))</f>
        <v/>
      </c>
      <c r="P427" s="18"/>
      <c r="Q427" s="14"/>
      <c r="R427" s="17" t="str">
        <f aca="false">IF($C427="","",N($Q427)*N($K427))</f>
        <v/>
      </c>
    </row>
    <row r="428" customFormat="false" ht="15" hidden="false" customHeight="false" outlineLevel="0" collapsed="false">
      <c r="B428" s="12" t="n">
        <v>423</v>
      </c>
      <c r="C428" s="36" t="str">
        <f aca="false">IF(①在庫CSV_発注日!$M424="","",①在庫CSV_発注日!$M424&amp;"")</f>
        <v/>
      </c>
      <c r="D428" s="12" t="str">
        <f aca="false">IF($C428="","",①在庫CSV_発注日!$N424)</f>
        <v/>
      </c>
      <c r="E428" s="12" t="str">
        <f aca="false">IF($C428="","",①在庫CSV_発注日!$H424)</f>
        <v/>
      </c>
      <c r="F428" s="12" t="str">
        <f aca="false">IF($C428="","",①在庫CSV_発注日!$L424)</f>
        <v/>
      </c>
      <c r="G428" s="18"/>
      <c r="H428" s="17" t="str">
        <f aca="false">IF($C428="","",N(①在庫CSV_発注日!$Z424))</f>
        <v/>
      </c>
      <c r="I428" s="37" t="str">
        <f aca="false">IF($C428="","",SUMIFS(⑤減算マスタCSV!$L$2:$L$8001,⑤減算マスタCSV!$F$2:$F$8001,$C428,⑤減算マスタCSV!$K$2:$K$8001,1))</f>
        <v/>
      </c>
      <c r="J428" s="17" t="str">
        <f aca="false">IF($C428="","",IFERROR(INDEX(⑤減算マスタCSV!$H$2:$H$8001,MATCH($C428,⑤減算マスタCSV!$F$2:$F$8001,0)),1))</f>
        <v/>
      </c>
      <c r="K428" s="17" t="str">
        <f aca="false">IF($C428="","",MAX(1,IFERROR(INDEX(⑥商品照会CSV!$M$2:$M$3001,MATCH($C428,⑥商品照会CSV!$A$2:$A$3001,0)),1)))</f>
        <v/>
      </c>
      <c r="L428" s="40" t="str">
        <f aca="false">IF($C428="","",IFERROR(INDEX(⑥商品照会CSV!$Q$2:$Q$3001,MATCH($C428,⑥商品照会CSV!$A$2:$A$3001,0)),0))</f>
        <v/>
      </c>
      <c r="M428" s="40" t="str">
        <f aca="false">IF($C428="","",N($L428)*N($K428))</f>
        <v/>
      </c>
      <c r="N428" s="17" t="str">
        <f aca="false">IF($C428="","",MAX(1,IFERROR(INDEX(⑥商品照会CSV!$AK$2:$AK$3001,MATCH($C428,⑥商品照会CSV!$A$2:$A$3001,0)),1)))</f>
        <v/>
      </c>
      <c r="O428" s="12" t="str">
        <f aca="false">IF($C428="","",IFERROR(IF(INDEX(⑥商品照会CSV!$AN$2:$AN$3001,MATCH($C428,⑥商品照会CSV!$A$2:$A$3001,0))=1,"バラ",IF(INDEX(⑥商品照会CSV!$AM$2:$AM$3001,MATCH($C428,⑥商品照会CSV!$A$2:$A$3001,0))=1,"中間包装","ケース")),"ケース"))</f>
        <v/>
      </c>
      <c r="P428" s="18"/>
      <c r="Q428" s="14"/>
      <c r="R428" s="17" t="str">
        <f aca="false">IF($C428="","",N($Q428)*N($K428))</f>
        <v/>
      </c>
    </row>
    <row r="429" customFormat="false" ht="15" hidden="false" customHeight="false" outlineLevel="0" collapsed="false">
      <c r="B429" s="12" t="n">
        <v>424</v>
      </c>
      <c r="C429" s="36" t="str">
        <f aca="false">IF(①在庫CSV_発注日!$M425="","",①在庫CSV_発注日!$M425&amp;"")</f>
        <v/>
      </c>
      <c r="D429" s="12" t="str">
        <f aca="false">IF($C429="","",①在庫CSV_発注日!$N425)</f>
        <v/>
      </c>
      <c r="E429" s="12" t="str">
        <f aca="false">IF($C429="","",①在庫CSV_発注日!$H425)</f>
        <v/>
      </c>
      <c r="F429" s="12" t="str">
        <f aca="false">IF($C429="","",①在庫CSV_発注日!$L425)</f>
        <v/>
      </c>
      <c r="G429" s="18"/>
      <c r="H429" s="17" t="str">
        <f aca="false">IF($C429="","",N(①在庫CSV_発注日!$Z425))</f>
        <v/>
      </c>
      <c r="I429" s="37" t="str">
        <f aca="false">IF($C429="","",SUMIFS(⑤減算マスタCSV!$L$2:$L$8001,⑤減算マスタCSV!$F$2:$F$8001,$C429,⑤減算マスタCSV!$K$2:$K$8001,1))</f>
        <v/>
      </c>
      <c r="J429" s="17" t="str">
        <f aca="false">IF($C429="","",IFERROR(INDEX(⑤減算マスタCSV!$H$2:$H$8001,MATCH($C429,⑤減算マスタCSV!$F$2:$F$8001,0)),1))</f>
        <v/>
      </c>
      <c r="K429" s="17" t="str">
        <f aca="false">IF($C429="","",MAX(1,IFERROR(INDEX(⑥商品照会CSV!$M$2:$M$3001,MATCH($C429,⑥商品照会CSV!$A$2:$A$3001,0)),1)))</f>
        <v/>
      </c>
      <c r="L429" s="40" t="str">
        <f aca="false">IF($C429="","",IFERROR(INDEX(⑥商品照会CSV!$Q$2:$Q$3001,MATCH($C429,⑥商品照会CSV!$A$2:$A$3001,0)),0))</f>
        <v/>
      </c>
      <c r="M429" s="40" t="str">
        <f aca="false">IF($C429="","",N($L429)*N($K429))</f>
        <v/>
      </c>
      <c r="N429" s="17" t="str">
        <f aca="false">IF($C429="","",MAX(1,IFERROR(INDEX(⑥商品照会CSV!$AK$2:$AK$3001,MATCH($C429,⑥商品照会CSV!$A$2:$A$3001,0)),1)))</f>
        <v/>
      </c>
      <c r="O429" s="12" t="str">
        <f aca="false">IF($C429="","",IFERROR(IF(INDEX(⑥商品照会CSV!$AN$2:$AN$3001,MATCH($C429,⑥商品照会CSV!$A$2:$A$3001,0))=1,"バラ",IF(INDEX(⑥商品照会CSV!$AM$2:$AM$3001,MATCH($C429,⑥商品照会CSV!$A$2:$A$3001,0))=1,"中間包装","ケース")),"ケース"))</f>
        <v/>
      </c>
      <c r="P429" s="18"/>
      <c r="Q429" s="14"/>
      <c r="R429" s="17" t="str">
        <f aca="false">IF($C429="","",N($Q429)*N($K429))</f>
        <v/>
      </c>
    </row>
    <row r="430" customFormat="false" ht="15" hidden="false" customHeight="false" outlineLevel="0" collapsed="false">
      <c r="B430" s="12" t="n">
        <v>425</v>
      </c>
      <c r="C430" s="36" t="str">
        <f aca="false">IF(①在庫CSV_発注日!$M426="","",①在庫CSV_発注日!$M426&amp;"")</f>
        <v/>
      </c>
      <c r="D430" s="12" t="str">
        <f aca="false">IF($C430="","",①在庫CSV_発注日!$N426)</f>
        <v/>
      </c>
      <c r="E430" s="12" t="str">
        <f aca="false">IF($C430="","",①在庫CSV_発注日!$H426)</f>
        <v/>
      </c>
      <c r="F430" s="12" t="str">
        <f aca="false">IF($C430="","",①在庫CSV_発注日!$L426)</f>
        <v/>
      </c>
      <c r="G430" s="18"/>
      <c r="H430" s="17" t="str">
        <f aca="false">IF($C430="","",N(①在庫CSV_発注日!$Z426))</f>
        <v/>
      </c>
      <c r="I430" s="37" t="str">
        <f aca="false">IF($C430="","",SUMIFS(⑤減算マスタCSV!$L$2:$L$8001,⑤減算マスタCSV!$F$2:$F$8001,$C430,⑤減算マスタCSV!$K$2:$K$8001,1))</f>
        <v/>
      </c>
      <c r="J430" s="17" t="str">
        <f aca="false">IF($C430="","",IFERROR(INDEX(⑤減算マスタCSV!$H$2:$H$8001,MATCH($C430,⑤減算マスタCSV!$F$2:$F$8001,0)),1))</f>
        <v/>
      </c>
      <c r="K430" s="17" t="str">
        <f aca="false">IF($C430="","",MAX(1,IFERROR(INDEX(⑥商品照会CSV!$M$2:$M$3001,MATCH($C430,⑥商品照会CSV!$A$2:$A$3001,0)),1)))</f>
        <v/>
      </c>
      <c r="L430" s="40" t="str">
        <f aca="false">IF($C430="","",IFERROR(INDEX(⑥商品照会CSV!$Q$2:$Q$3001,MATCH($C430,⑥商品照会CSV!$A$2:$A$3001,0)),0))</f>
        <v/>
      </c>
      <c r="M430" s="40" t="str">
        <f aca="false">IF($C430="","",N($L430)*N($K430))</f>
        <v/>
      </c>
      <c r="N430" s="17" t="str">
        <f aca="false">IF($C430="","",MAX(1,IFERROR(INDEX(⑥商品照会CSV!$AK$2:$AK$3001,MATCH($C430,⑥商品照会CSV!$A$2:$A$3001,0)),1)))</f>
        <v/>
      </c>
      <c r="O430" s="12" t="str">
        <f aca="false">IF($C430="","",IFERROR(IF(INDEX(⑥商品照会CSV!$AN$2:$AN$3001,MATCH($C430,⑥商品照会CSV!$A$2:$A$3001,0))=1,"バラ",IF(INDEX(⑥商品照会CSV!$AM$2:$AM$3001,MATCH($C430,⑥商品照会CSV!$A$2:$A$3001,0))=1,"中間包装","ケース")),"ケース"))</f>
        <v/>
      </c>
      <c r="P430" s="18"/>
      <c r="Q430" s="14"/>
      <c r="R430" s="17" t="str">
        <f aca="false">IF($C430="","",N($Q430)*N($K430))</f>
        <v/>
      </c>
    </row>
    <row r="431" customFormat="false" ht="15" hidden="false" customHeight="false" outlineLevel="0" collapsed="false">
      <c r="B431" s="12" t="n">
        <v>426</v>
      </c>
      <c r="C431" s="36" t="str">
        <f aca="false">IF(①在庫CSV_発注日!$M427="","",①在庫CSV_発注日!$M427&amp;"")</f>
        <v/>
      </c>
      <c r="D431" s="12" t="str">
        <f aca="false">IF($C431="","",①在庫CSV_発注日!$N427)</f>
        <v/>
      </c>
      <c r="E431" s="12" t="str">
        <f aca="false">IF($C431="","",①在庫CSV_発注日!$H427)</f>
        <v/>
      </c>
      <c r="F431" s="12" t="str">
        <f aca="false">IF($C431="","",①在庫CSV_発注日!$L427)</f>
        <v/>
      </c>
      <c r="G431" s="18"/>
      <c r="H431" s="17" t="str">
        <f aca="false">IF($C431="","",N(①在庫CSV_発注日!$Z427))</f>
        <v/>
      </c>
      <c r="I431" s="37" t="str">
        <f aca="false">IF($C431="","",SUMIFS(⑤減算マスタCSV!$L$2:$L$8001,⑤減算マスタCSV!$F$2:$F$8001,$C431,⑤減算マスタCSV!$K$2:$K$8001,1))</f>
        <v/>
      </c>
      <c r="J431" s="17" t="str">
        <f aca="false">IF($C431="","",IFERROR(INDEX(⑤減算マスタCSV!$H$2:$H$8001,MATCH($C431,⑤減算マスタCSV!$F$2:$F$8001,0)),1))</f>
        <v/>
      </c>
      <c r="K431" s="17" t="str">
        <f aca="false">IF($C431="","",MAX(1,IFERROR(INDEX(⑥商品照会CSV!$M$2:$M$3001,MATCH($C431,⑥商品照会CSV!$A$2:$A$3001,0)),1)))</f>
        <v/>
      </c>
      <c r="L431" s="40" t="str">
        <f aca="false">IF($C431="","",IFERROR(INDEX(⑥商品照会CSV!$Q$2:$Q$3001,MATCH($C431,⑥商品照会CSV!$A$2:$A$3001,0)),0))</f>
        <v/>
      </c>
      <c r="M431" s="40" t="str">
        <f aca="false">IF($C431="","",N($L431)*N($K431))</f>
        <v/>
      </c>
      <c r="N431" s="17" t="str">
        <f aca="false">IF($C431="","",MAX(1,IFERROR(INDEX(⑥商品照会CSV!$AK$2:$AK$3001,MATCH($C431,⑥商品照会CSV!$A$2:$A$3001,0)),1)))</f>
        <v/>
      </c>
      <c r="O431" s="12" t="str">
        <f aca="false">IF($C431="","",IFERROR(IF(INDEX(⑥商品照会CSV!$AN$2:$AN$3001,MATCH($C431,⑥商品照会CSV!$A$2:$A$3001,0))=1,"バラ",IF(INDEX(⑥商品照会CSV!$AM$2:$AM$3001,MATCH($C431,⑥商品照会CSV!$A$2:$A$3001,0))=1,"中間包装","ケース")),"ケース"))</f>
        <v/>
      </c>
      <c r="P431" s="18"/>
      <c r="Q431" s="14"/>
      <c r="R431" s="17" t="str">
        <f aca="false">IF($C431="","",N($Q431)*N($K431))</f>
        <v/>
      </c>
    </row>
    <row r="432" customFormat="false" ht="15" hidden="false" customHeight="false" outlineLevel="0" collapsed="false">
      <c r="B432" s="12" t="n">
        <v>427</v>
      </c>
      <c r="C432" s="36" t="str">
        <f aca="false">IF(①在庫CSV_発注日!$M428="","",①在庫CSV_発注日!$M428&amp;"")</f>
        <v/>
      </c>
      <c r="D432" s="12" t="str">
        <f aca="false">IF($C432="","",①在庫CSV_発注日!$N428)</f>
        <v/>
      </c>
      <c r="E432" s="12" t="str">
        <f aca="false">IF($C432="","",①在庫CSV_発注日!$H428)</f>
        <v/>
      </c>
      <c r="F432" s="12" t="str">
        <f aca="false">IF($C432="","",①在庫CSV_発注日!$L428)</f>
        <v/>
      </c>
      <c r="G432" s="18"/>
      <c r="H432" s="17" t="str">
        <f aca="false">IF($C432="","",N(①在庫CSV_発注日!$Z428))</f>
        <v/>
      </c>
      <c r="I432" s="37" t="str">
        <f aca="false">IF($C432="","",SUMIFS(⑤減算マスタCSV!$L$2:$L$8001,⑤減算マスタCSV!$F$2:$F$8001,$C432,⑤減算マスタCSV!$K$2:$K$8001,1))</f>
        <v/>
      </c>
      <c r="J432" s="17" t="str">
        <f aca="false">IF($C432="","",IFERROR(INDEX(⑤減算マスタCSV!$H$2:$H$8001,MATCH($C432,⑤減算マスタCSV!$F$2:$F$8001,0)),1))</f>
        <v/>
      </c>
      <c r="K432" s="17" t="str">
        <f aca="false">IF($C432="","",MAX(1,IFERROR(INDEX(⑥商品照会CSV!$M$2:$M$3001,MATCH($C432,⑥商品照会CSV!$A$2:$A$3001,0)),1)))</f>
        <v/>
      </c>
      <c r="L432" s="40" t="str">
        <f aca="false">IF($C432="","",IFERROR(INDEX(⑥商品照会CSV!$Q$2:$Q$3001,MATCH($C432,⑥商品照会CSV!$A$2:$A$3001,0)),0))</f>
        <v/>
      </c>
      <c r="M432" s="40" t="str">
        <f aca="false">IF($C432="","",N($L432)*N($K432))</f>
        <v/>
      </c>
      <c r="N432" s="17" t="str">
        <f aca="false">IF($C432="","",MAX(1,IFERROR(INDEX(⑥商品照会CSV!$AK$2:$AK$3001,MATCH($C432,⑥商品照会CSV!$A$2:$A$3001,0)),1)))</f>
        <v/>
      </c>
      <c r="O432" s="12" t="str">
        <f aca="false">IF($C432="","",IFERROR(IF(INDEX(⑥商品照会CSV!$AN$2:$AN$3001,MATCH($C432,⑥商品照会CSV!$A$2:$A$3001,0))=1,"バラ",IF(INDEX(⑥商品照会CSV!$AM$2:$AM$3001,MATCH($C432,⑥商品照会CSV!$A$2:$A$3001,0))=1,"中間包装","ケース")),"ケース"))</f>
        <v/>
      </c>
      <c r="P432" s="18"/>
      <c r="Q432" s="14"/>
      <c r="R432" s="17" t="str">
        <f aca="false">IF($C432="","",N($Q432)*N($K432))</f>
        <v/>
      </c>
    </row>
    <row r="433" customFormat="false" ht="15" hidden="false" customHeight="false" outlineLevel="0" collapsed="false">
      <c r="B433" s="12" t="n">
        <v>428</v>
      </c>
      <c r="C433" s="36" t="str">
        <f aca="false">IF(①在庫CSV_発注日!$M429="","",①在庫CSV_発注日!$M429&amp;"")</f>
        <v/>
      </c>
      <c r="D433" s="12" t="str">
        <f aca="false">IF($C433="","",①在庫CSV_発注日!$N429)</f>
        <v/>
      </c>
      <c r="E433" s="12" t="str">
        <f aca="false">IF($C433="","",①在庫CSV_発注日!$H429)</f>
        <v/>
      </c>
      <c r="F433" s="12" t="str">
        <f aca="false">IF($C433="","",①在庫CSV_発注日!$L429)</f>
        <v/>
      </c>
      <c r="G433" s="18"/>
      <c r="H433" s="17" t="str">
        <f aca="false">IF($C433="","",N(①在庫CSV_発注日!$Z429))</f>
        <v/>
      </c>
      <c r="I433" s="37" t="str">
        <f aca="false">IF($C433="","",SUMIFS(⑤減算マスタCSV!$L$2:$L$8001,⑤減算マスタCSV!$F$2:$F$8001,$C433,⑤減算マスタCSV!$K$2:$K$8001,1))</f>
        <v/>
      </c>
      <c r="J433" s="17" t="str">
        <f aca="false">IF($C433="","",IFERROR(INDEX(⑤減算マスタCSV!$H$2:$H$8001,MATCH($C433,⑤減算マスタCSV!$F$2:$F$8001,0)),1))</f>
        <v/>
      </c>
      <c r="K433" s="17" t="str">
        <f aca="false">IF($C433="","",MAX(1,IFERROR(INDEX(⑥商品照会CSV!$M$2:$M$3001,MATCH($C433,⑥商品照会CSV!$A$2:$A$3001,0)),1)))</f>
        <v/>
      </c>
      <c r="L433" s="40" t="str">
        <f aca="false">IF($C433="","",IFERROR(INDEX(⑥商品照会CSV!$Q$2:$Q$3001,MATCH($C433,⑥商品照会CSV!$A$2:$A$3001,0)),0))</f>
        <v/>
      </c>
      <c r="M433" s="40" t="str">
        <f aca="false">IF($C433="","",N($L433)*N($K433))</f>
        <v/>
      </c>
      <c r="N433" s="17" t="str">
        <f aca="false">IF($C433="","",MAX(1,IFERROR(INDEX(⑥商品照会CSV!$AK$2:$AK$3001,MATCH($C433,⑥商品照会CSV!$A$2:$A$3001,0)),1)))</f>
        <v/>
      </c>
      <c r="O433" s="12" t="str">
        <f aca="false">IF($C433="","",IFERROR(IF(INDEX(⑥商品照会CSV!$AN$2:$AN$3001,MATCH($C433,⑥商品照会CSV!$A$2:$A$3001,0))=1,"バラ",IF(INDEX(⑥商品照会CSV!$AM$2:$AM$3001,MATCH($C433,⑥商品照会CSV!$A$2:$A$3001,0))=1,"中間包装","ケース")),"ケース"))</f>
        <v/>
      </c>
      <c r="P433" s="18"/>
      <c r="Q433" s="14"/>
      <c r="R433" s="17" t="str">
        <f aca="false">IF($C433="","",N($Q433)*N($K433))</f>
        <v/>
      </c>
    </row>
    <row r="434" customFormat="false" ht="15" hidden="false" customHeight="false" outlineLevel="0" collapsed="false">
      <c r="B434" s="12" t="n">
        <v>429</v>
      </c>
      <c r="C434" s="36" t="str">
        <f aca="false">IF(①在庫CSV_発注日!$M430="","",①在庫CSV_発注日!$M430&amp;"")</f>
        <v/>
      </c>
      <c r="D434" s="12" t="str">
        <f aca="false">IF($C434="","",①在庫CSV_発注日!$N430)</f>
        <v/>
      </c>
      <c r="E434" s="12" t="str">
        <f aca="false">IF($C434="","",①在庫CSV_発注日!$H430)</f>
        <v/>
      </c>
      <c r="F434" s="12" t="str">
        <f aca="false">IF($C434="","",①在庫CSV_発注日!$L430)</f>
        <v/>
      </c>
      <c r="G434" s="18"/>
      <c r="H434" s="17" t="str">
        <f aca="false">IF($C434="","",N(①在庫CSV_発注日!$Z430))</f>
        <v/>
      </c>
      <c r="I434" s="37" t="str">
        <f aca="false">IF($C434="","",SUMIFS(⑤減算マスタCSV!$L$2:$L$8001,⑤減算マスタCSV!$F$2:$F$8001,$C434,⑤減算マスタCSV!$K$2:$K$8001,1))</f>
        <v/>
      </c>
      <c r="J434" s="17" t="str">
        <f aca="false">IF($C434="","",IFERROR(INDEX(⑤減算マスタCSV!$H$2:$H$8001,MATCH($C434,⑤減算マスタCSV!$F$2:$F$8001,0)),1))</f>
        <v/>
      </c>
      <c r="K434" s="17" t="str">
        <f aca="false">IF($C434="","",MAX(1,IFERROR(INDEX(⑥商品照会CSV!$M$2:$M$3001,MATCH($C434,⑥商品照会CSV!$A$2:$A$3001,0)),1)))</f>
        <v/>
      </c>
      <c r="L434" s="40" t="str">
        <f aca="false">IF($C434="","",IFERROR(INDEX(⑥商品照会CSV!$Q$2:$Q$3001,MATCH($C434,⑥商品照会CSV!$A$2:$A$3001,0)),0))</f>
        <v/>
      </c>
      <c r="M434" s="40" t="str">
        <f aca="false">IF($C434="","",N($L434)*N($K434))</f>
        <v/>
      </c>
      <c r="N434" s="17" t="str">
        <f aca="false">IF($C434="","",MAX(1,IFERROR(INDEX(⑥商品照会CSV!$AK$2:$AK$3001,MATCH($C434,⑥商品照会CSV!$A$2:$A$3001,0)),1)))</f>
        <v/>
      </c>
      <c r="O434" s="12" t="str">
        <f aca="false">IF($C434="","",IFERROR(IF(INDEX(⑥商品照会CSV!$AN$2:$AN$3001,MATCH($C434,⑥商品照会CSV!$A$2:$A$3001,0))=1,"バラ",IF(INDEX(⑥商品照会CSV!$AM$2:$AM$3001,MATCH($C434,⑥商品照会CSV!$A$2:$A$3001,0))=1,"中間包装","ケース")),"ケース"))</f>
        <v/>
      </c>
      <c r="P434" s="18"/>
      <c r="Q434" s="14"/>
      <c r="R434" s="17" t="str">
        <f aca="false">IF($C434="","",N($Q434)*N($K434))</f>
        <v/>
      </c>
    </row>
    <row r="435" customFormat="false" ht="15" hidden="false" customHeight="false" outlineLevel="0" collapsed="false">
      <c r="B435" s="12" t="n">
        <v>430</v>
      </c>
      <c r="C435" s="36" t="str">
        <f aca="false">IF(①在庫CSV_発注日!$M431="","",①在庫CSV_発注日!$M431&amp;"")</f>
        <v/>
      </c>
      <c r="D435" s="12" t="str">
        <f aca="false">IF($C435="","",①在庫CSV_発注日!$N431)</f>
        <v/>
      </c>
      <c r="E435" s="12" t="str">
        <f aca="false">IF($C435="","",①在庫CSV_発注日!$H431)</f>
        <v/>
      </c>
      <c r="F435" s="12" t="str">
        <f aca="false">IF($C435="","",①在庫CSV_発注日!$L431)</f>
        <v/>
      </c>
      <c r="G435" s="18"/>
      <c r="H435" s="17" t="str">
        <f aca="false">IF($C435="","",N(①在庫CSV_発注日!$Z431))</f>
        <v/>
      </c>
      <c r="I435" s="37" t="str">
        <f aca="false">IF($C435="","",SUMIFS(⑤減算マスタCSV!$L$2:$L$8001,⑤減算マスタCSV!$F$2:$F$8001,$C435,⑤減算マスタCSV!$K$2:$K$8001,1))</f>
        <v/>
      </c>
      <c r="J435" s="17" t="str">
        <f aca="false">IF($C435="","",IFERROR(INDEX(⑤減算マスタCSV!$H$2:$H$8001,MATCH($C435,⑤減算マスタCSV!$F$2:$F$8001,0)),1))</f>
        <v/>
      </c>
      <c r="K435" s="17" t="str">
        <f aca="false">IF($C435="","",MAX(1,IFERROR(INDEX(⑥商品照会CSV!$M$2:$M$3001,MATCH($C435,⑥商品照会CSV!$A$2:$A$3001,0)),1)))</f>
        <v/>
      </c>
      <c r="L435" s="40" t="str">
        <f aca="false">IF($C435="","",IFERROR(INDEX(⑥商品照会CSV!$Q$2:$Q$3001,MATCH($C435,⑥商品照会CSV!$A$2:$A$3001,0)),0))</f>
        <v/>
      </c>
      <c r="M435" s="40" t="str">
        <f aca="false">IF($C435="","",N($L435)*N($K435))</f>
        <v/>
      </c>
      <c r="N435" s="17" t="str">
        <f aca="false">IF($C435="","",MAX(1,IFERROR(INDEX(⑥商品照会CSV!$AK$2:$AK$3001,MATCH($C435,⑥商品照会CSV!$A$2:$A$3001,0)),1)))</f>
        <v/>
      </c>
      <c r="O435" s="12" t="str">
        <f aca="false">IF($C435="","",IFERROR(IF(INDEX(⑥商品照会CSV!$AN$2:$AN$3001,MATCH($C435,⑥商品照会CSV!$A$2:$A$3001,0))=1,"バラ",IF(INDEX(⑥商品照会CSV!$AM$2:$AM$3001,MATCH($C435,⑥商品照会CSV!$A$2:$A$3001,0))=1,"中間包装","ケース")),"ケース"))</f>
        <v/>
      </c>
      <c r="P435" s="18"/>
      <c r="Q435" s="14"/>
      <c r="R435" s="17" t="str">
        <f aca="false">IF($C435="","",N($Q435)*N($K435))</f>
        <v/>
      </c>
    </row>
    <row r="436" customFormat="false" ht="15" hidden="false" customHeight="false" outlineLevel="0" collapsed="false">
      <c r="B436" s="12" t="n">
        <v>431</v>
      </c>
      <c r="C436" s="36" t="str">
        <f aca="false">IF(①在庫CSV_発注日!$M432="","",①在庫CSV_発注日!$M432&amp;"")</f>
        <v/>
      </c>
      <c r="D436" s="12" t="str">
        <f aca="false">IF($C436="","",①在庫CSV_発注日!$N432)</f>
        <v/>
      </c>
      <c r="E436" s="12" t="str">
        <f aca="false">IF($C436="","",①在庫CSV_発注日!$H432)</f>
        <v/>
      </c>
      <c r="F436" s="12" t="str">
        <f aca="false">IF($C436="","",①在庫CSV_発注日!$L432)</f>
        <v/>
      </c>
      <c r="G436" s="18"/>
      <c r="H436" s="17" t="str">
        <f aca="false">IF($C436="","",N(①在庫CSV_発注日!$Z432))</f>
        <v/>
      </c>
      <c r="I436" s="37" t="str">
        <f aca="false">IF($C436="","",SUMIFS(⑤減算マスタCSV!$L$2:$L$8001,⑤減算マスタCSV!$F$2:$F$8001,$C436,⑤減算マスタCSV!$K$2:$K$8001,1))</f>
        <v/>
      </c>
      <c r="J436" s="17" t="str">
        <f aca="false">IF($C436="","",IFERROR(INDEX(⑤減算マスタCSV!$H$2:$H$8001,MATCH($C436,⑤減算マスタCSV!$F$2:$F$8001,0)),1))</f>
        <v/>
      </c>
      <c r="K436" s="17" t="str">
        <f aca="false">IF($C436="","",MAX(1,IFERROR(INDEX(⑥商品照会CSV!$M$2:$M$3001,MATCH($C436,⑥商品照会CSV!$A$2:$A$3001,0)),1)))</f>
        <v/>
      </c>
      <c r="L436" s="40" t="str">
        <f aca="false">IF($C436="","",IFERROR(INDEX(⑥商品照会CSV!$Q$2:$Q$3001,MATCH($C436,⑥商品照会CSV!$A$2:$A$3001,0)),0))</f>
        <v/>
      </c>
      <c r="M436" s="40" t="str">
        <f aca="false">IF($C436="","",N($L436)*N($K436))</f>
        <v/>
      </c>
      <c r="N436" s="17" t="str">
        <f aca="false">IF($C436="","",MAX(1,IFERROR(INDEX(⑥商品照会CSV!$AK$2:$AK$3001,MATCH($C436,⑥商品照会CSV!$A$2:$A$3001,0)),1)))</f>
        <v/>
      </c>
      <c r="O436" s="12" t="str">
        <f aca="false">IF($C436="","",IFERROR(IF(INDEX(⑥商品照会CSV!$AN$2:$AN$3001,MATCH($C436,⑥商品照会CSV!$A$2:$A$3001,0))=1,"バラ",IF(INDEX(⑥商品照会CSV!$AM$2:$AM$3001,MATCH($C436,⑥商品照会CSV!$A$2:$A$3001,0))=1,"中間包装","ケース")),"ケース"))</f>
        <v/>
      </c>
      <c r="P436" s="18"/>
      <c r="Q436" s="14"/>
      <c r="R436" s="17" t="str">
        <f aca="false">IF($C436="","",N($Q436)*N($K436))</f>
        <v/>
      </c>
    </row>
    <row r="437" customFormat="false" ht="15" hidden="false" customHeight="false" outlineLevel="0" collapsed="false">
      <c r="B437" s="12" t="n">
        <v>432</v>
      </c>
      <c r="C437" s="36" t="str">
        <f aca="false">IF(①在庫CSV_発注日!$M433="","",①在庫CSV_発注日!$M433&amp;"")</f>
        <v/>
      </c>
      <c r="D437" s="12" t="str">
        <f aca="false">IF($C437="","",①在庫CSV_発注日!$N433)</f>
        <v/>
      </c>
      <c r="E437" s="12" t="str">
        <f aca="false">IF($C437="","",①在庫CSV_発注日!$H433)</f>
        <v/>
      </c>
      <c r="F437" s="12" t="str">
        <f aca="false">IF($C437="","",①在庫CSV_発注日!$L433)</f>
        <v/>
      </c>
      <c r="G437" s="18"/>
      <c r="H437" s="17" t="str">
        <f aca="false">IF($C437="","",N(①在庫CSV_発注日!$Z433))</f>
        <v/>
      </c>
      <c r="I437" s="37" t="str">
        <f aca="false">IF($C437="","",SUMIFS(⑤減算マスタCSV!$L$2:$L$8001,⑤減算マスタCSV!$F$2:$F$8001,$C437,⑤減算マスタCSV!$K$2:$K$8001,1))</f>
        <v/>
      </c>
      <c r="J437" s="17" t="str">
        <f aca="false">IF($C437="","",IFERROR(INDEX(⑤減算マスタCSV!$H$2:$H$8001,MATCH($C437,⑤減算マスタCSV!$F$2:$F$8001,0)),1))</f>
        <v/>
      </c>
      <c r="K437" s="17" t="str">
        <f aca="false">IF($C437="","",MAX(1,IFERROR(INDEX(⑥商品照会CSV!$M$2:$M$3001,MATCH($C437,⑥商品照会CSV!$A$2:$A$3001,0)),1)))</f>
        <v/>
      </c>
      <c r="L437" s="40" t="str">
        <f aca="false">IF($C437="","",IFERROR(INDEX(⑥商品照会CSV!$Q$2:$Q$3001,MATCH($C437,⑥商品照会CSV!$A$2:$A$3001,0)),0))</f>
        <v/>
      </c>
      <c r="M437" s="40" t="str">
        <f aca="false">IF($C437="","",N($L437)*N($K437))</f>
        <v/>
      </c>
      <c r="N437" s="17" t="str">
        <f aca="false">IF($C437="","",MAX(1,IFERROR(INDEX(⑥商品照会CSV!$AK$2:$AK$3001,MATCH($C437,⑥商品照会CSV!$A$2:$A$3001,0)),1)))</f>
        <v/>
      </c>
      <c r="O437" s="12" t="str">
        <f aca="false">IF($C437="","",IFERROR(IF(INDEX(⑥商品照会CSV!$AN$2:$AN$3001,MATCH($C437,⑥商品照会CSV!$A$2:$A$3001,0))=1,"バラ",IF(INDEX(⑥商品照会CSV!$AM$2:$AM$3001,MATCH($C437,⑥商品照会CSV!$A$2:$A$3001,0))=1,"中間包装","ケース")),"ケース"))</f>
        <v/>
      </c>
      <c r="P437" s="18"/>
      <c r="Q437" s="14"/>
      <c r="R437" s="17" t="str">
        <f aca="false">IF($C437="","",N($Q437)*N($K437))</f>
        <v/>
      </c>
    </row>
    <row r="438" customFormat="false" ht="15" hidden="false" customHeight="false" outlineLevel="0" collapsed="false">
      <c r="B438" s="12" t="n">
        <v>433</v>
      </c>
      <c r="C438" s="36" t="str">
        <f aca="false">IF(①在庫CSV_発注日!$M434="","",①在庫CSV_発注日!$M434&amp;"")</f>
        <v/>
      </c>
      <c r="D438" s="12" t="str">
        <f aca="false">IF($C438="","",①在庫CSV_発注日!$N434)</f>
        <v/>
      </c>
      <c r="E438" s="12" t="str">
        <f aca="false">IF($C438="","",①在庫CSV_発注日!$H434)</f>
        <v/>
      </c>
      <c r="F438" s="12" t="str">
        <f aca="false">IF($C438="","",①在庫CSV_発注日!$L434)</f>
        <v/>
      </c>
      <c r="G438" s="18"/>
      <c r="H438" s="17" t="str">
        <f aca="false">IF($C438="","",N(①在庫CSV_発注日!$Z434))</f>
        <v/>
      </c>
      <c r="I438" s="37" t="str">
        <f aca="false">IF($C438="","",SUMIFS(⑤減算マスタCSV!$L$2:$L$8001,⑤減算マスタCSV!$F$2:$F$8001,$C438,⑤減算マスタCSV!$K$2:$K$8001,1))</f>
        <v/>
      </c>
      <c r="J438" s="17" t="str">
        <f aca="false">IF($C438="","",IFERROR(INDEX(⑤減算マスタCSV!$H$2:$H$8001,MATCH($C438,⑤減算マスタCSV!$F$2:$F$8001,0)),1))</f>
        <v/>
      </c>
      <c r="K438" s="17" t="str">
        <f aca="false">IF($C438="","",MAX(1,IFERROR(INDEX(⑥商品照会CSV!$M$2:$M$3001,MATCH($C438,⑥商品照会CSV!$A$2:$A$3001,0)),1)))</f>
        <v/>
      </c>
      <c r="L438" s="40" t="str">
        <f aca="false">IF($C438="","",IFERROR(INDEX(⑥商品照会CSV!$Q$2:$Q$3001,MATCH($C438,⑥商品照会CSV!$A$2:$A$3001,0)),0))</f>
        <v/>
      </c>
      <c r="M438" s="40" t="str">
        <f aca="false">IF($C438="","",N($L438)*N($K438))</f>
        <v/>
      </c>
      <c r="N438" s="17" t="str">
        <f aca="false">IF($C438="","",MAX(1,IFERROR(INDEX(⑥商品照会CSV!$AK$2:$AK$3001,MATCH($C438,⑥商品照会CSV!$A$2:$A$3001,0)),1)))</f>
        <v/>
      </c>
      <c r="O438" s="12" t="str">
        <f aca="false">IF($C438="","",IFERROR(IF(INDEX(⑥商品照会CSV!$AN$2:$AN$3001,MATCH($C438,⑥商品照会CSV!$A$2:$A$3001,0))=1,"バラ",IF(INDEX(⑥商品照会CSV!$AM$2:$AM$3001,MATCH($C438,⑥商品照会CSV!$A$2:$A$3001,0))=1,"中間包装","ケース")),"ケース"))</f>
        <v/>
      </c>
      <c r="P438" s="18"/>
      <c r="Q438" s="14"/>
      <c r="R438" s="17" t="str">
        <f aca="false">IF($C438="","",N($Q438)*N($K438))</f>
        <v/>
      </c>
    </row>
    <row r="439" customFormat="false" ht="15" hidden="false" customHeight="false" outlineLevel="0" collapsed="false">
      <c r="B439" s="12" t="n">
        <v>434</v>
      </c>
      <c r="C439" s="36" t="str">
        <f aca="false">IF(①在庫CSV_発注日!$M435="","",①在庫CSV_発注日!$M435&amp;"")</f>
        <v/>
      </c>
      <c r="D439" s="12" t="str">
        <f aca="false">IF($C439="","",①在庫CSV_発注日!$N435)</f>
        <v/>
      </c>
      <c r="E439" s="12" t="str">
        <f aca="false">IF($C439="","",①在庫CSV_発注日!$H435)</f>
        <v/>
      </c>
      <c r="F439" s="12" t="str">
        <f aca="false">IF($C439="","",①在庫CSV_発注日!$L435)</f>
        <v/>
      </c>
      <c r="G439" s="18"/>
      <c r="H439" s="17" t="str">
        <f aca="false">IF($C439="","",N(①在庫CSV_発注日!$Z435))</f>
        <v/>
      </c>
      <c r="I439" s="37" t="str">
        <f aca="false">IF($C439="","",SUMIFS(⑤減算マスタCSV!$L$2:$L$8001,⑤減算マスタCSV!$F$2:$F$8001,$C439,⑤減算マスタCSV!$K$2:$K$8001,1))</f>
        <v/>
      </c>
      <c r="J439" s="17" t="str">
        <f aca="false">IF($C439="","",IFERROR(INDEX(⑤減算マスタCSV!$H$2:$H$8001,MATCH($C439,⑤減算マスタCSV!$F$2:$F$8001,0)),1))</f>
        <v/>
      </c>
      <c r="K439" s="17" t="str">
        <f aca="false">IF($C439="","",MAX(1,IFERROR(INDEX(⑥商品照会CSV!$M$2:$M$3001,MATCH($C439,⑥商品照会CSV!$A$2:$A$3001,0)),1)))</f>
        <v/>
      </c>
      <c r="L439" s="40" t="str">
        <f aca="false">IF($C439="","",IFERROR(INDEX(⑥商品照会CSV!$Q$2:$Q$3001,MATCH($C439,⑥商品照会CSV!$A$2:$A$3001,0)),0))</f>
        <v/>
      </c>
      <c r="M439" s="40" t="str">
        <f aca="false">IF($C439="","",N($L439)*N($K439))</f>
        <v/>
      </c>
      <c r="N439" s="17" t="str">
        <f aca="false">IF($C439="","",MAX(1,IFERROR(INDEX(⑥商品照会CSV!$AK$2:$AK$3001,MATCH($C439,⑥商品照会CSV!$A$2:$A$3001,0)),1)))</f>
        <v/>
      </c>
      <c r="O439" s="12" t="str">
        <f aca="false">IF($C439="","",IFERROR(IF(INDEX(⑥商品照会CSV!$AN$2:$AN$3001,MATCH($C439,⑥商品照会CSV!$A$2:$A$3001,0))=1,"バラ",IF(INDEX(⑥商品照会CSV!$AM$2:$AM$3001,MATCH($C439,⑥商品照会CSV!$A$2:$A$3001,0))=1,"中間包装","ケース")),"ケース"))</f>
        <v/>
      </c>
      <c r="P439" s="18"/>
      <c r="Q439" s="14"/>
      <c r="R439" s="17" t="str">
        <f aca="false">IF($C439="","",N($Q439)*N($K439))</f>
        <v/>
      </c>
    </row>
    <row r="440" customFormat="false" ht="15" hidden="false" customHeight="false" outlineLevel="0" collapsed="false">
      <c r="B440" s="12" t="n">
        <v>435</v>
      </c>
      <c r="C440" s="36" t="str">
        <f aca="false">IF(①在庫CSV_発注日!$M436="","",①在庫CSV_発注日!$M436&amp;"")</f>
        <v/>
      </c>
      <c r="D440" s="12" t="str">
        <f aca="false">IF($C440="","",①在庫CSV_発注日!$N436)</f>
        <v/>
      </c>
      <c r="E440" s="12" t="str">
        <f aca="false">IF($C440="","",①在庫CSV_発注日!$H436)</f>
        <v/>
      </c>
      <c r="F440" s="12" t="str">
        <f aca="false">IF($C440="","",①在庫CSV_発注日!$L436)</f>
        <v/>
      </c>
      <c r="G440" s="18"/>
      <c r="H440" s="17" t="str">
        <f aca="false">IF($C440="","",N(①在庫CSV_発注日!$Z436))</f>
        <v/>
      </c>
      <c r="I440" s="37" t="str">
        <f aca="false">IF($C440="","",SUMIFS(⑤減算マスタCSV!$L$2:$L$8001,⑤減算マスタCSV!$F$2:$F$8001,$C440,⑤減算マスタCSV!$K$2:$K$8001,1))</f>
        <v/>
      </c>
      <c r="J440" s="17" t="str">
        <f aca="false">IF($C440="","",IFERROR(INDEX(⑤減算マスタCSV!$H$2:$H$8001,MATCH($C440,⑤減算マスタCSV!$F$2:$F$8001,0)),1))</f>
        <v/>
      </c>
      <c r="K440" s="17" t="str">
        <f aca="false">IF($C440="","",MAX(1,IFERROR(INDEX(⑥商品照会CSV!$M$2:$M$3001,MATCH($C440,⑥商品照会CSV!$A$2:$A$3001,0)),1)))</f>
        <v/>
      </c>
      <c r="L440" s="40" t="str">
        <f aca="false">IF($C440="","",IFERROR(INDEX(⑥商品照会CSV!$Q$2:$Q$3001,MATCH($C440,⑥商品照会CSV!$A$2:$A$3001,0)),0))</f>
        <v/>
      </c>
      <c r="M440" s="40" t="str">
        <f aca="false">IF($C440="","",N($L440)*N($K440))</f>
        <v/>
      </c>
      <c r="N440" s="17" t="str">
        <f aca="false">IF($C440="","",MAX(1,IFERROR(INDEX(⑥商品照会CSV!$AK$2:$AK$3001,MATCH($C440,⑥商品照会CSV!$A$2:$A$3001,0)),1)))</f>
        <v/>
      </c>
      <c r="O440" s="12" t="str">
        <f aca="false">IF($C440="","",IFERROR(IF(INDEX(⑥商品照会CSV!$AN$2:$AN$3001,MATCH($C440,⑥商品照会CSV!$A$2:$A$3001,0))=1,"バラ",IF(INDEX(⑥商品照会CSV!$AM$2:$AM$3001,MATCH($C440,⑥商品照会CSV!$A$2:$A$3001,0))=1,"中間包装","ケース")),"ケース"))</f>
        <v/>
      </c>
      <c r="P440" s="18"/>
      <c r="Q440" s="14"/>
      <c r="R440" s="17" t="str">
        <f aca="false">IF($C440="","",N($Q440)*N($K440))</f>
        <v/>
      </c>
    </row>
    <row r="441" customFormat="false" ht="15" hidden="false" customHeight="false" outlineLevel="0" collapsed="false">
      <c r="B441" s="12" t="n">
        <v>436</v>
      </c>
      <c r="C441" s="36" t="str">
        <f aca="false">IF(①在庫CSV_発注日!$M437="","",①在庫CSV_発注日!$M437&amp;"")</f>
        <v/>
      </c>
      <c r="D441" s="12" t="str">
        <f aca="false">IF($C441="","",①在庫CSV_発注日!$N437)</f>
        <v/>
      </c>
      <c r="E441" s="12" t="str">
        <f aca="false">IF($C441="","",①在庫CSV_発注日!$H437)</f>
        <v/>
      </c>
      <c r="F441" s="12" t="str">
        <f aca="false">IF($C441="","",①在庫CSV_発注日!$L437)</f>
        <v/>
      </c>
      <c r="G441" s="18"/>
      <c r="H441" s="17" t="str">
        <f aca="false">IF($C441="","",N(①在庫CSV_発注日!$Z437))</f>
        <v/>
      </c>
      <c r="I441" s="37" t="str">
        <f aca="false">IF($C441="","",SUMIFS(⑤減算マスタCSV!$L$2:$L$8001,⑤減算マスタCSV!$F$2:$F$8001,$C441,⑤減算マスタCSV!$K$2:$K$8001,1))</f>
        <v/>
      </c>
      <c r="J441" s="17" t="str">
        <f aca="false">IF($C441="","",IFERROR(INDEX(⑤減算マスタCSV!$H$2:$H$8001,MATCH($C441,⑤減算マスタCSV!$F$2:$F$8001,0)),1))</f>
        <v/>
      </c>
      <c r="K441" s="17" t="str">
        <f aca="false">IF($C441="","",MAX(1,IFERROR(INDEX(⑥商品照会CSV!$M$2:$M$3001,MATCH($C441,⑥商品照会CSV!$A$2:$A$3001,0)),1)))</f>
        <v/>
      </c>
      <c r="L441" s="40" t="str">
        <f aca="false">IF($C441="","",IFERROR(INDEX(⑥商品照会CSV!$Q$2:$Q$3001,MATCH($C441,⑥商品照会CSV!$A$2:$A$3001,0)),0))</f>
        <v/>
      </c>
      <c r="M441" s="40" t="str">
        <f aca="false">IF($C441="","",N($L441)*N($K441))</f>
        <v/>
      </c>
      <c r="N441" s="17" t="str">
        <f aca="false">IF($C441="","",MAX(1,IFERROR(INDEX(⑥商品照会CSV!$AK$2:$AK$3001,MATCH($C441,⑥商品照会CSV!$A$2:$A$3001,0)),1)))</f>
        <v/>
      </c>
      <c r="O441" s="12" t="str">
        <f aca="false">IF($C441="","",IFERROR(IF(INDEX(⑥商品照会CSV!$AN$2:$AN$3001,MATCH($C441,⑥商品照会CSV!$A$2:$A$3001,0))=1,"バラ",IF(INDEX(⑥商品照会CSV!$AM$2:$AM$3001,MATCH($C441,⑥商品照会CSV!$A$2:$A$3001,0))=1,"中間包装","ケース")),"ケース"))</f>
        <v/>
      </c>
      <c r="P441" s="18"/>
      <c r="Q441" s="14"/>
      <c r="R441" s="17" t="str">
        <f aca="false">IF($C441="","",N($Q441)*N($K441))</f>
        <v/>
      </c>
    </row>
    <row r="442" customFormat="false" ht="15" hidden="false" customHeight="false" outlineLevel="0" collapsed="false">
      <c r="B442" s="12" t="n">
        <v>437</v>
      </c>
      <c r="C442" s="36" t="str">
        <f aca="false">IF(①在庫CSV_発注日!$M438="","",①在庫CSV_発注日!$M438&amp;"")</f>
        <v/>
      </c>
      <c r="D442" s="12" t="str">
        <f aca="false">IF($C442="","",①在庫CSV_発注日!$N438)</f>
        <v/>
      </c>
      <c r="E442" s="12" t="str">
        <f aca="false">IF($C442="","",①在庫CSV_発注日!$H438)</f>
        <v/>
      </c>
      <c r="F442" s="12" t="str">
        <f aca="false">IF($C442="","",①在庫CSV_発注日!$L438)</f>
        <v/>
      </c>
      <c r="G442" s="18"/>
      <c r="H442" s="17" t="str">
        <f aca="false">IF($C442="","",N(①在庫CSV_発注日!$Z438))</f>
        <v/>
      </c>
      <c r="I442" s="37" t="str">
        <f aca="false">IF($C442="","",SUMIFS(⑤減算マスタCSV!$L$2:$L$8001,⑤減算マスタCSV!$F$2:$F$8001,$C442,⑤減算マスタCSV!$K$2:$K$8001,1))</f>
        <v/>
      </c>
      <c r="J442" s="17" t="str">
        <f aca="false">IF($C442="","",IFERROR(INDEX(⑤減算マスタCSV!$H$2:$H$8001,MATCH($C442,⑤減算マスタCSV!$F$2:$F$8001,0)),1))</f>
        <v/>
      </c>
      <c r="K442" s="17" t="str">
        <f aca="false">IF($C442="","",MAX(1,IFERROR(INDEX(⑥商品照会CSV!$M$2:$M$3001,MATCH($C442,⑥商品照会CSV!$A$2:$A$3001,0)),1)))</f>
        <v/>
      </c>
      <c r="L442" s="40" t="str">
        <f aca="false">IF($C442="","",IFERROR(INDEX(⑥商品照会CSV!$Q$2:$Q$3001,MATCH($C442,⑥商品照会CSV!$A$2:$A$3001,0)),0))</f>
        <v/>
      </c>
      <c r="M442" s="40" t="str">
        <f aca="false">IF($C442="","",N($L442)*N($K442))</f>
        <v/>
      </c>
      <c r="N442" s="17" t="str">
        <f aca="false">IF($C442="","",MAX(1,IFERROR(INDEX(⑥商品照会CSV!$AK$2:$AK$3001,MATCH($C442,⑥商品照会CSV!$A$2:$A$3001,0)),1)))</f>
        <v/>
      </c>
      <c r="O442" s="12" t="str">
        <f aca="false">IF($C442="","",IFERROR(IF(INDEX(⑥商品照会CSV!$AN$2:$AN$3001,MATCH($C442,⑥商品照会CSV!$A$2:$A$3001,0))=1,"バラ",IF(INDEX(⑥商品照会CSV!$AM$2:$AM$3001,MATCH($C442,⑥商品照会CSV!$A$2:$A$3001,0))=1,"中間包装","ケース")),"ケース"))</f>
        <v/>
      </c>
      <c r="P442" s="18"/>
      <c r="Q442" s="14"/>
      <c r="R442" s="17" t="str">
        <f aca="false">IF($C442="","",N($Q442)*N($K442))</f>
        <v/>
      </c>
    </row>
    <row r="443" customFormat="false" ht="15" hidden="false" customHeight="false" outlineLevel="0" collapsed="false">
      <c r="B443" s="12" t="n">
        <v>438</v>
      </c>
      <c r="C443" s="36" t="str">
        <f aca="false">IF(①在庫CSV_発注日!$M439="","",①在庫CSV_発注日!$M439&amp;"")</f>
        <v/>
      </c>
      <c r="D443" s="12" t="str">
        <f aca="false">IF($C443="","",①在庫CSV_発注日!$N439)</f>
        <v/>
      </c>
      <c r="E443" s="12" t="str">
        <f aca="false">IF($C443="","",①在庫CSV_発注日!$H439)</f>
        <v/>
      </c>
      <c r="F443" s="12" t="str">
        <f aca="false">IF($C443="","",①在庫CSV_発注日!$L439)</f>
        <v/>
      </c>
      <c r="G443" s="18"/>
      <c r="H443" s="17" t="str">
        <f aca="false">IF($C443="","",N(①在庫CSV_発注日!$Z439))</f>
        <v/>
      </c>
      <c r="I443" s="37" t="str">
        <f aca="false">IF($C443="","",SUMIFS(⑤減算マスタCSV!$L$2:$L$8001,⑤減算マスタCSV!$F$2:$F$8001,$C443,⑤減算マスタCSV!$K$2:$K$8001,1))</f>
        <v/>
      </c>
      <c r="J443" s="17" t="str">
        <f aca="false">IF($C443="","",IFERROR(INDEX(⑤減算マスタCSV!$H$2:$H$8001,MATCH($C443,⑤減算マスタCSV!$F$2:$F$8001,0)),1))</f>
        <v/>
      </c>
      <c r="K443" s="17" t="str">
        <f aca="false">IF($C443="","",MAX(1,IFERROR(INDEX(⑥商品照会CSV!$M$2:$M$3001,MATCH($C443,⑥商品照会CSV!$A$2:$A$3001,0)),1)))</f>
        <v/>
      </c>
      <c r="L443" s="40" t="str">
        <f aca="false">IF($C443="","",IFERROR(INDEX(⑥商品照会CSV!$Q$2:$Q$3001,MATCH($C443,⑥商品照会CSV!$A$2:$A$3001,0)),0))</f>
        <v/>
      </c>
      <c r="M443" s="40" t="str">
        <f aca="false">IF($C443="","",N($L443)*N($K443))</f>
        <v/>
      </c>
      <c r="N443" s="17" t="str">
        <f aca="false">IF($C443="","",MAX(1,IFERROR(INDEX(⑥商品照会CSV!$AK$2:$AK$3001,MATCH($C443,⑥商品照会CSV!$A$2:$A$3001,0)),1)))</f>
        <v/>
      </c>
      <c r="O443" s="12" t="str">
        <f aca="false">IF($C443="","",IFERROR(IF(INDEX(⑥商品照会CSV!$AN$2:$AN$3001,MATCH($C443,⑥商品照会CSV!$A$2:$A$3001,0))=1,"バラ",IF(INDEX(⑥商品照会CSV!$AM$2:$AM$3001,MATCH($C443,⑥商品照会CSV!$A$2:$A$3001,0))=1,"中間包装","ケース")),"ケース"))</f>
        <v/>
      </c>
      <c r="P443" s="18"/>
      <c r="Q443" s="14"/>
      <c r="R443" s="17" t="str">
        <f aca="false">IF($C443="","",N($Q443)*N($K443))</f>
        <v/>
      </c>
    </row>
    <row r="444" customFormat="false" ht="15" hidden="false" customHeight="false" outlineLevel="0" collapsed="false">
      <c r="B444" s="12" t="n">
        <v>439</v>
      </c>
      <c r="C444" s="36" t="str">
        <f aca="false">IF(①在庫CSV_発注日!$M440="","",①在庫CSV_発注日!$M440&amp;"")</f>
        <v/>
      </c>
      <c r="D444" s="12" t="str">
        <f aca="false">IF($C444="","",①在庫CSV_発注日!$N440)</f>
        <v/>
      </c>
      <c r="E444" s="12" t="str">
        <f aca="false">IF($C444="","",①在庫CSV_発注日!$H440)</f>
        <v/>
      </c>
      <c r="F444" s="12" t="str">
        <f aca="false">IF($C444="","",①在庫CSV_発注日!$L440)</f>
        <v/>
      </c>
      <c r="G444" s="18"/>
      <c r="H444" s="17" t="str">
        <f aca="false">IF($C444="","",N(①在庫CSV_発注日!$Z440))</f>
        <v/>
      </c>
      <c r="I444" s="37" t="str">
        <f aca="false">IF($C444="","",SUMIFS(⑤減算マスタCSV!$L$2:$L$8001,⑤減算マスタCSV!$F$2:$F$8001,$C444,⑤減算マスタCSV!$K$2:$K$8001,1))</f>
        <v/>
      </c>
      <c r="J444" s="17" t="str">
        <f aca="false">IF($C444="","",IFERROR(INDEX(⑤減算マスタCSV!$H$2:$H$8001,MATCH($C444,⑤減算マスタCSV!$F$2:$F$8001,0)),1))</f>
        <v/>
      </c>
      <c r="K444" s="17" t="str">
        <f aca="false">IF($C444="","",MAX(1,IFERROR(INDEX(⑥商品照会CSV!$M$2:$M$3001,MATCH($C444,⑥商品照会CSV!$A$2:$A$3001,0)),1)))</f>
        <v/>
      </c>
      <c r="L444" s="40" t="str">
        <f aca="false">IF($C444="","",IFERROR(INDEX(⑥商品照会CSV!$Q$2:$Q$3001,MATCH($C444,⑥商品照会CSV!$A$2:$A$3001,0)),0))</f>
        <v/>
      </c>
      <c r="M444" s="40" t="str">
        <f aca="false">IF($C444="","",N($L444)*N($K444))</f>
        <v/>
      </c>
      <c r="N444" s="17" t="str">
        <f aca="false">IF($C444="","",MAX(1,IFERROR(INDEX(⑥商品照会CSV!$AK$2:$AK$3001,MATCH($C444,⑥商品照会CSV!$A$2:$A$3001,0)),1)))</f>
        <v/>
      </c>
      <c r="O444" s="12" t="str">
        <f aca="false">IF($C444="","",IFERROR(IF(INDEX(⑥商品照会CSV!$AN$2:$AN$3001,MATCH($C444,⑥商品照会CSV!$A$2:$A$3001,0))=1,"バラ",IF(INDEX(⑥商品照会CSV!$AM$2:$AM$3001,MATCH($C444,⑥商品照会CSV!$A$2:$A$3001,0))=1,"中間包装","ケース")),"ケース"))</f>
        <v/>
      </c>
      <c r="P444" s="18"/>
      <c r="Q444" s="14"/>
      <c r="R444" s="17" t="str">
        <f aca="false">IF($C444="","",N($Q444)*N($K444))</f>
        <v/>
      </c>
    </row>
    <row r="445" customFormat="false" ht="15" hidden="false" customHeight="false" outlineLevel="0" collapsed="false">
      <c r="B445" s="12" t="n">
        <v>440</v>
      </c>
      <c r="C445" s="36" t="str">
        <f aca="false">IF(①在庫CSV_発注日!$M441="","",①在庫CSV_発注日!$M441&amp;"")</f>
        <v/>
      </c>
      <c r="D445" s="12" t="str">
        <f aca="false">IF($C445="","",①在庫CSV_発注日!$N441)</f>
        <v/>
      </c>
      <c r="E445" s="12" t="str">
        <f aca="false">IF($C445="","",①在庫CSV_発注日!$H441)</f>
        <v/>
      </c>
      <c r="F445" s="12" t="str">
        <f aca="false">IF($C445="","",①在庫CSV_発注日!$L441)</f>
        <v/>
      </c>
      <c r="G445" s="18"/>
      <c r="H445" s="17" t="str">
        <f aca="false">IF($C445="","",N(①在庫CSV_発注日!$Z441))</f>
        <v/>
      </c>
      <c r="I445" s="37" t="str">
        <f aca="false">IF($C445="","",SUMIFS(⑤減算マスタCSV!$L$2:$L$8001,⑤減算マスタCSV!$F$2:$F$8001,$C445,⑤減算マスタCSV!$K$2:$K$8001,1))</f>
        <v/>
      </c>
      <c r="J445" s="17" t="str">
        <f aca="false">IF($C445="","",IFERROR(INDEX(⑤減算マスタCSV!$H$2:$H$8001,MATCH($C445,⑤減算マスタCSV!$F$2:$F$8001,0)),1))</f>
        <v/>
      </c>
      <c r="K445" s="17" t="str">
        <f aca="false">IF($C445="","",MAX(1,IFERROR(INDEX(⑥商品照会CSV!$M$2:$M$3001,MATCH($C445,⑥商品照会CSV!$A$2:$A$3001,0)),1)))</f>
        <v/>
      </c>
      <c r="L445" s="40" t="str">
        <f aca="false">IF($C445="","",IFERROR(INDEX(⑥商品照会CSV!$Q$2:$Q$3001,MATCH($C445,⑥商品照会CSV!$A$2:$A$3001,0)),0))</f>
        <v/>
      </c>
      <c r="M445" s="40" t="str">
        <f aca="false">IF($C445="","",N($L445)*N($K445))</f>
        <v/>
      </c>
      <c r="N445" s="17" t="str">
        <f aca="false">IF($C445="","",MAX(1,IFERROR(INDEX(⑥商品照会CSV!$AK$2:$AK$3001,MATCH($C445,⑥商品照会CSV!$A$2:$A$3001,0)),1)))</f>
        <v/>
      </c>
      <c r="O445" s="12" t="str">
        <f aca="false">IF($C445="","",IFERROR(IF(INDEX(⑥商品照会CSV!$AN$2:$AN$3001,MATCH($C445,⑥商品照会CSV!$A$2:$A$3001,0))=1,"バラ",IF(INDEX(⑥商品照会CSV!$AM$2:$AM$3001,MATCH($C445,⑥商品照会CSV!$A$2:$A$3001,0))=1,"中間包装","ケース")),"ケース"))</f>
        <v/>
      </c>
      <c r="P445" s="18"/>
      <c r="Q445" s="14"/>
      <c r="R445" s="17" t="str">
        <f aca="false">IF($C445="","",N($Q445)*N($K445))</f>
        <v/>
      </c>
    </row>
    <row r="446" customFormat="false" ht="15" hidden="false" customHeight="false" outlineLevel="0" collapsed="false">
      <c r="B446" s="12" t="n">
        <v>441</v>
      </c>
      <c r="C446" s="36" t="str">
        <f aca="false">IF(①在庫CSV_発注日!$M442="","",①在庫CSV_発注日!$M442&amp;"")</f>
        <v/>
      </c>
      <c r="D446" s="12" t="str">
        <f aca="false">IF($C446="","",①在庫CSV_発注日!$N442)</f>
        <v/>
      </c>
      <c r="E446" s="12" t="str">
        <f aca="false">IF($C446="","",①在庫CSV_発注日!$H442)</f>
        <v/>
      </c>
      <c r="F446" s="12" t="str">
        <f aca="false">IF($C446="","",①在庫CSV_発注日!$L442)</f>
        <v/>
      </c>
      <c r="G446" s="18"/>
      <c r="H446" s="17" t="str">
        <f aca="false">IF($C446="","",N(①在庫CSV_発注日!$Z442))</f>
        <v/>
      </c>
      <c r="I446" s="37" t="str">
        <f aca="false">IF($C446="","",SUMIFS(⑤減算マスタCSV!$L$2:$L$8001,⑤減算マスタCSV!$F$2:$F$8001,$C446,⑤減算マスタCSV!$K$2:$K$8001,1))</f>
        <v/>
      </c>
      <c r="J446" s="17" t="str">
        <f aca="false">IF($C446="","",IFERROR(INDEX(⑤減算マスタCSV!$H$2:$H$8001,MATCH($C446,⑤減算マスタCSV!$F$2:$F$8001,0)),1))</f>
        <v/>
      </c>
      <c r="K446" s="17" t="str">
        <f aca="false">IF($C446="","",MAX(1,IFERROR(INDEX(⑥商品照会CSV!$M$2:$M$3001,MATCH($C446,⑥商品照会CSV!$A$2:$A$3001,0)),1)))</f>
        <v/>
      </c>
      <c r="L446" s="40" t="str">
        <f aca="false">IF($C446="","",IFERROR(INDEX(⑥商品照会CSV!$Q$2:$Q$3001,MATCH($C446,⑥商品照会CSV!$A$2:$A$3001,0)),0))</f>
        <v/>
      </c>
      <c r="M446" s="40" t="str">
        <f aca="false">IF($C446="","",N($L446)*N($K446))</f>
        <v/>
      </c>
      <c r="N446" s="17" t="str">
        <f aca="false">IF($C446="","",MAX(1,IFERROR(INDEX(⑥商品照会CSV!$AK$2:$AK$3001,MATCH($C446,⑥商品照会CSV!$A$2:$A$3001,0)),1)))</f>
        <v/>
      </c>
      <c r="O446" s="12" t="str">
        <f aca="false">IF($C446="","",IFERROR(IF(INDEX(⑥商品照会CSV!$AN$2:$AN$3001,MATCH($C446,⑥商品照会CSV!$A$2:$A$3001,0))=1,"バラ",IF(INDEX(⑥商品照会CSV!$AM$2:$AM$3001,MATCH($C446,⑥商品照会CSV!$A$2:$A$3001,0))=1,"中間包装","ケース")),"ケース"))</f>
        <v/>
      </c>
      <c r="P446" s="18"/>
      <c r="Q446" s="14"/>
      <c r="R446" s="17" t="str">
        <f aca="false">IF($C446="","",N($Q446)*N($K446))</f>
        <v/>
      </c>
    </row>
    <row r="447" customFormat="false" ht="15" hidden="false" customHeight="false" outlineLevel="0" collapsed="false">
      <c r="B447" s="12" t="n">
        <v>442</v>
      </c>
      <c r="C447" s="36" t="str">
        <f aca="false">IF(①在庫CSV_発注日!$M443="","",①在庫CSV_発注日!$M443&amp;"")</f>
        <v/>
      </c>
      <c r="D447" s="12" t="str">
        <f aca="false">IF($C447="","",①在庫CSV_発注日!$N443)</f>
        <v/>
      </c>
      <c r="E447" s="12" t="str">
        <f aca="false">IF($C447="","",①在庫CSV_発注日!$H443)</f>
        <v/>
      </c>
      <c r="F447" s="12" t="str">
        <f aca="false">IF($C447="","",①在庫CSV_発注日!$L443)</f>
        <v/>
      </c>
      <c r="G447" s="18"/>
      <c r="H447" s="17" t="str">
        <f aca="false">IF($C447="","",N(①在庫CSV_発注日!$Z443))</f>
        <v/>
      </c>
      <c r="I447" s="37" t="str">
        <f aca="false">IF($C447="","",SUMIFS(⑤減算マスタCSV!$L$2:$L$8001,⑤減算マスタCSV!$F$2:$F$8001,$C447,⑤減算マスタCSV!$K$2:$K$8001,1))</f>
        <v/>
      </c>
      <c r="J447" s="17" t="str">
        <f aca="false">IF($C447="","",IFERROR(INDEX(⑤減算マスタCSV!$H$2:$H$8001,MATCH($C447,⑤減算マスタCSV!$F$2:$F$8001,0)),1))</f>
        <v/>
      </c>
      <c r="K447" s="17" t="str">
        <f aca="false">IF($C447="","",MAX(1,IFERROR(INDEX(⑥商品照会CSV!$M$2:$M$3001,MATCH($C447,⑥商品照会CSV!$A$2:$A$3001,0)),1)))</f>
        <v/>
      </c>
      <c r="L447" s="40" t="str">
        <f aca="false">IF($C447="","",IFERROR(INDEX(⑥商品照会CSV!$Q$2:$Q$3001,MATCH($C447,⑥商品照会CSV!$A$2:$A$3001,0)),0))</f>
        <v/>
      </c>
      <c r="M447" s="40" t="str">
        <f aca="false">IF($C447="","",N($L447)*N($K447))</f>
        <v/>
      </c>
      <c r="N447" s="17" t="str">
        <f aca="false">IF($C447="","",MAX(1,IFERROR(INDEX(⑥商品照会CSV!$AK$2:$AK$3001,MATCH($C447,⑥商品照会CSV!$A$2:$A$3001,0)),1)))</f>
        <v/>
      </c>
      <c r="O447" s="12" t="str">
        <f aca="false">IF($C447="","",IFERROR(IF(INDEX(⑥商品照会CSV!$AN$2:$AN$3001,MATCH($C447,⑥商品照会CSV!$A$2:$A$3001,0))=1,"バラ",IF(INDEX(⑥商品照会CSV!$AM$2:$AM$3001,MATCH($C447,⑥商品照会CSV!$A$2:$A$3001,0))=1,"中間包装","ケース")),"ケース"))</f>
        <v/>
      </c>
      <c r="P447" s="18"/>
      <c r="Q447" s="14"/>
      <c r="R447" s="17" t="str">
        <f aca="false">IF($C447="","",N($Q447)*N($K447))</f>
        <v/>
      </c>
    </row>
    <row r="448" customFormat="false" ht="15" hidden="false" customHeight="false" outlineLevel="0" collapsed="false">
      <c r="B448" s="12" t="n">
        <v>443</v>
      </c>
      <c r="C448" s="36" t="str">
        <f aca="false">IF(①在庫CSV_発注日!$M444="","",①在庫CSV_発注日!$M444&amp;"")</f>
        <v/>
      </c>
      <c r="D448" s="12" t="str">
        <f aca="false">IF($C448="","",①在庫CSV_発注日!$N444)</f>
        <v/>
      </c>
      <c r="E448" s="12" t="str">
        <f aca="false">IF($C448="","",①在庫CSV_発注日!$H444)</f>
        <v/>
      </c>
      <c r="F448" s="12" t="str">
        <f aca="false">IF($C448="","",①在庫CSV_発注日!$L444)</f>
        <v/>
      </c>
      <c r="G448" s="18"/>
      <c r="H448" s="17" t="str">
        <f aca="false">IF($C448="","",N(①在庫CSV_発注日!$Z444))</f>
        <v/>
      </c>
      <c r="I448" s="37" t="str">
        <f aca="false">IF($C448="","",SUMIFS(⑤減算マスタCSV!$L$2:$L$8001,⑤減算マスタCSV!$F$2:$F$8001,$C448,⑤減算マスタCSV!$K$2:$K$8001,1))</f>
        <v/>
      </c>
      <c r="J448" s="17" t="str">
        <f aca="false">IF($C448="","",IFERROR(INDEX(⑤減算マスタCSV!$H$2:$H$8001,MATCH($C448,⑤減算マスタCSV!$F$2:$F$8001,0)),1))</f>
        <v/>
      </c>
      <c r="K448" s="17" t="str">
        <f aca="false">IF($C448="","",MAX(1,IFERROR(INDEX(⑥商品照会CSV!$M$2:$M$3001,MATCH($C448,⑥商品照会CSV!$A$2:$A$3001,0)),1)))</f>
        <v/>
      </c>
      <c r="L448" s="40" t="str">
        <f aca="false">IF($C448="","",IFERROR(INDEX(⑥商品照会CSV!$Q$2:$Q$3001,MATCH($C448,⑥商品照会CSV!$A$2:$A$3001,0)),0))</f>
        <v/>
      </c>
      <c r="M448" s="40" t="str">
        <f aca="false">IF($C448="","",N($L448)*N($K448))</f>
        <v/>
      </c>
      <c r="N448" s="17" t="str">
        <f aca="false">IF($C448="","",MAX(1,IFERROR(INDEX(⑥商品照会CSV!$AK$2:$AK$3001,MATCH($C448,⑥商品照会CSV!$A$2:$A$3001,0)),1)))</f>
        <v/>
      </c>
      <c r="O448" s="12" t="str">
        <f aca="false">IF($C448="","",IFERROR(IF(INDEX(⑥商品照会CSV!$AN$2:$AN$3001,MATCH($C448,⑥商品照会CSV!$A$2:$A$3001,0))=1,"バラ",IF(INDEX(⑥商品照会CSV!$AM$2:$AM$3001,MATCH($C448,⑥商品照会CSV!$A$2:$A$3001,0))=1,"中間包装","ケース")),"ケース"))</f>
        <v/>
      </c>
      <c r="P448" s="18"/>
      <c r="Q448" s="14"/>
      <c r="R448" s="17" t="str">
        <f aca="false">IF($C448="","",N($Q448)*N($K448))</f>
        <v/>
      </c>
    </row>
    <row r="449" customFormat="false" ht="15" hidden="false" customHeight="false" outlineLevel="0" collapsed="false">
      <c r="B449" s="12" t="n">
        <v>444</v>
      </c>
      <c r="C449" s="36" t="str">
        <f aca="false">IF(①在庫CSV_発注日!$M445="","",①在庫CSV_発注日!$M445&amp;"")</f>
        <v/>
      </c>
      <c r="D449" s="12" t="str">
        <f aca="false">IF($C449="","",①在庫CSV_発注日!$N445)</f>
        <v/>
      </c>
      <c r="E449" s="12" t="str">
        <f aca="false">IF($C449="","",①在庫CSV_発注日!$H445)</f>
        <v/>
      </c>
      <c r="F449" s="12" t="str">
        <f aca="false">IF($C449="","",①在庫CSV_発注日!$L445)</f>
        <v/>
      </c>
      <c r="G449" s="18"/>
      <c r="H449" s="17" t="str">
        <f aca="false">IF($C449="","",N(①在庫CSV_発注日!$Z445))</f>
        <v/>
      </c>
      <c r="I449" s="37" t="str">
        <f aca="false">IF($C449="","",SUMIFS(⑤減算マスタCSV!$L$2:$L$8001,⑤減算マスタCSV!$F$2:$F$8001,$C449,⑤減算マスタCSV!$K$2:$K$8001,1))</f>
        <v/>
      </c>
      <c r="J449" s="17" t="str">
        <f aca="false">IF($C449="","",IFERROR(INDEX(⑤減算マスタCSV!$H$2:$H$8001,MATCH($C449,⑤減算マスタCSV!$F$2:$F$8001,0)),1))</f>
        <v/>
      </c>
      <c r="K449" s="17" t="str">
        <f aca="false">IF($C449="","",MAX(1,IFERROR(INDEX(⑥商品照会CSV!$M$2:$M$3001,MATCH($C449,⑥商品照会CSV!$A$2:$A$3001,0)),1)))</f>
        <v/>
      </c>
      <c r="L449" s="40" t="str">
        <f aca="false">IF($C449="","",IFERROR(INDEX(⑥商品照会CSV!$Q$2:$Q$3001,MATCH($C449,⑥商品照会CSV!$A$2:$A$3001,0)),0))</f>
        <v/>
      </c>
      <c r="M449" s="40" t="str">
        <f aca="false">IF($C449="","",N($L449)*N($K449))</f>
        <v/>
      </c>
      <c r="N449" s="17" t="str">
        <f aca="false">IF($C449="","",MAX(1,IFERROR(INDEX(⑥商品照会CSV!$AK$2:$AK$3001,MATCH($C449,⑥商品照会CSV!$A$2:$A$3001,0)),1)))</f>
        <v/>
      </c>
      <c r="O449" s="12" t="str">
        <f aca="false">IF($C449="","",IFERROR(IF(INDEX(⑥商品照会CSV!$AN$2:$AN$3001,MATCH($C449,⑥商品照会CSV!$A$2:$A$3001,0))=1,"バラ",IF(INDEX(⑥商品照会CSV!$AM$2:$AM$3001,MATCH($C449,⑥商品照会CSV!$A$2:$A$3001,0))=1,"中間包装","ケース")),"ケース"))</f>
        <v/>
      </c>
      <c r="P449" s="18"/>
      <c r="Q449" s="14"/>
      <c r="R449" s="17" t="str">
        <f aca="false">IF($C449="","",N($Q449)*N($K449))</f>
        <v/>
      </c>
    </row>
    <row r="450" customFormat="false" ht="15" hidden="false" customHeight="false" outlineLevel="0" collapsed="false">
      <c r="B450" s="12" t="n">
        <v>445</v>
      </c>
      <c r="C450" s="36" t="str">
        <f aca="false">IF(①在庫CSV_発注日!$M446="","",①在庫CSV_発注日!$M446&amp;"")</f>
        <v/>
      </c>
      <c r="D450" s="12" t="str">
        <f aca="false">IF($C450="","",①在庫CSV_発注日!$N446)</f>
        <v/>
      </c>
      <c r="E450" s="12" t="str">
        <f aca="false">IF($C450="","",①在庫CSV_発注日!$H446)</f>
        <v/>
      </c>
      <c r="F450" s="12" t="str">
        <f aca="false">IF($C450="","",①在庫CSV_発注日!$L446)</f>
        <v/>
      </c>
      <c r="G450" s="18"/>
      <c r="H450" s="17" t="str">
        <f aca="false">IF($C450="","",N(①在庫CSV_発注日!$Z446))</f>
        <v/>
      </c>
      <c r="I450" s="37" t="str">
        <f aca="false">IF($C450="","",SUMIFS(⑤減算マスタCSV!$L$2:$L$8001,⑤減算マスタCSV!$F$2:$F$8001,$C450,⑤減算マスタCSV!$K$2:$K$8001,1))</f>
        <v/>
      </c>
      <c r="J450" s="17" t="str">
        <f aca="false">IF($C450="","",IFERROR(INDEX(⑤減算マスタCSV!$H$2:$H$8001,MATCH($C450,⑤減算マスタCSV!$F$2:$F$8001,0)),1))</f>
        <v/>
      </c>
      <c r="K450" s="17" t="str">
        <f aca="false">IF($C450="","",MAX(1,IFERROR(INDEX(⑥商品照会CSV!$M$2:$M$3001,MATCH($C450,⑥商品照会CSV!$A$2:$A$3001,0)),1)))</f>
        <v/>
      </c>
      <c r="L450" s="40" t="str">
        <f aca="false">IF($C450="","",IFERROR(INDEX(⑥商品照会CSV!$Q$2:$Q$3001,MATCH($C450,⑥商品照会CSV!$A$2:$A$3001,0)),0))</f>
        <v/>
      </c>
      <c r="M450" s="40" t="str">
        <f aca="false">IF($C450="","",N($L450)*N($K450))</f>
        <v/>
      </c>
      <c r="N450" s="17" t="str">
        <f aca="false">IF($C450="","",MAX(1,IFERROR(INDEX(⑥商品照会CSV!$AK$2:$AK$3001,MATCH($C450,⑥商品照会CSV!$A$2:$A$3001,0)),1)))</f>
        <v/>
      </c>
      <c r="O450" s="12" t="str">
        <f aca="false">IF($C450="","",IFERROR(IF(INDEX(⑥商品照会CSV!$AN$2:$AN$3001,MATCH($C450,⑥商品照会CSV!$A$2:$A$3001,0))=1,"バラ",IF(INDEX(⑥商品照会CSV!$AM$2:$AM$3001,MATCH($C450,⑥商品照会CSV!$A$2:$A$3001,0))=1,"中間包装","ケース")),"ケース"))</f>
        <v/>
      </c>
      <c r="P450" s="18"/>
      <c r="Q450" s="14"/>
      <c r="R450" s="17" t="str">
        <f aca="false">IF($C450="","",N($Q450)*N($K450))</f>
        <v/>
      </c>
    </row>
    <row r="451" customFormat="false" ht="15" hidden="false" customHeight="false" outlineLevel="0" collapsed="false">
      <c r="B451" s="12" t="n">
        <v>446</v>
      </c>
      <c r="C451" s="36" t="str">
        <f aca="false">IF(①在庫CSV_発注日!$M447="","",①在庫CSV_発注日!$M447&amp;"")</f>
        <v/>
      </c>
      <c r="D451" s="12" t="str">
        <f aca="false">IF($C451="","",①在庫CSV_発注日!$N447)</f>
        <v/>
      </c>
      <c r="E451" s="12" t="str">
        <f aca="false">IF($C451="","",①在庫CSV_発注日!$H447)</f>
        <v/>
      </c>
      <c r="F451" s="12" t="str">
        <f aca="false">IF($C451="","",①在庫CSV_発注日!$L447)</f>
        <v/>
      </c>
      <c r="G451" s="18"/>
      <c r="H451" s="17" t="str">
        <f aca="false">IF($C451="","",N(①在庫CSV_発注日!$Z447))</f>
        <v/>
      </c>
      <c r="I451" s="37" t="str">
        <f aca="false">IF($C451="","",SUMIFS(⑤減算マスタCSV!$L$2:$L$8001,⑤減算マスタCSV!$F$2:$F$8001,$C451,⑤減算マスタCSV!$K$2:$K$8001,1))</f>
        <v/>
      </c>
      <c r="J451" s="17" t="str">
        <f aca="false">IF($C451="","",IFERROR(INDEX(⑤減算マスタCSV!$H$2:$H$8001,MATCH($C451,⑤減算マスタCSV!$F$2:$F$8001,0)),1))</f>
        <v/>
      </c>
      <c r="K451" s="17" t="str">
        <f aca="false">IF($C451="","",MAX(1,IFERROR(INDEX(⑥商品照会CSV!$M$2:$M$3001,MATCH($C451,⑥商品照会CSV!$A$2:$A$3001,0)),1)))</f>
        <v/>
      </c>
      <c r="L451" s="40" t="str">
        <f aca="false">IF($C451="","",IFERROR(INDEX(⑥商品照会CSV!$Q$2:$Q$3001,MATCH($C451,⑥商品照会CSV!$A$2:$A$3001,0)),0))</f>
        <v/>
      </c>
      <c r="M451" s="40" t="str">
        <f aca="false">IF($C451="","",N($L451)*N($K451))</f>
        <v/>
      </c>
      <c r="N451" s="17" t="str">
        <f aca="false">IF($C451="","",MAX(1,IFERROR(INDEX(⑥商品照会CSV!$AK$2:$AK$3001,MATCH($C451,⑥商品照会CSV!$A$2:$A$3001,0)),1)))</f>
        <v/>
      </c>
      <c r="O451" s="12" t="str">
        <f aca="false">IF($C451="","",IFERROR(IF(INDEX(⑥商品照会CSV!$AN$2:$AN$3001,MATCH($C451,⑥商品照会CSV!$A$2:$A$3001,0))=1,"バラ",IF(INDEX(⑥商品照会CSV!$AM$2:$AM$3001,MATCH($C451,⑥商品照会CSV!$A$2:$A$3001,0))=1,"中間包装","ケース")),"ケース"))</f>
        <v/>
      </c>
      <c r="P451" s="18"/>
      <c r="Q451" s="14"/>
      <c r="R451" s="17" t="str">
        <f aca="false">IF($C451="","",N($Q451)*N($K451))</f>
        <v/>
      </c>
    </row>
    <row r="452" customFormat="false" ht="15" hidden="false" customHeight="false" outlineLevel="0" collapsed="false">
      <c r="B452" s="12" t="n">
        <v>447</v>
      </c>
      <c r="C452" s="36" t="str">
        <f aca="false">IF(①在庫CSV_発注日!$M448="","",①在庫CSV_発注日!$M448&amp;"")</f>
        <v/>
      </c>
      <c r="D452" s="12" t="str">
        <f aca="false">IF($C452="","",①在庫CSV_発注日!$N448)</f>
        <v/>
      </c>
      <c r="E452" s="12" t="str">
        <f aca="false">IF($C452="","",①在庫CSV_発注日!$H448)</f>
        <v/>
      </c>
      <c r="F452" s="12" t="str">
        <f aca="false">IF($C452="","",①在庫CSV_発注日!$L448)</f>
        <v/>
      </c>
      <c r="G452" s="18"/>
      <c r="H452" s="17" t="str">
        <f aca="false">IF($C452="","",N(①在庫CSV_発注日!$Z448))</f>
        <v/>
      </c>
      <c r="I452" s="37" t="str">
        <f aca="false">IF($C452="","",SUMIFS(⑤減算マスタCSV!$L$2:$L$8001,⑤減算マスタCSV!$F$2:$F$8001,$C452,⑤減算マスタCSV!$K$2:$K$8001,1))</f>
        <v/>
      </c>
      <c r="J452" s="17" t="str">
        <f aca="false">IF($C452="","",IFERROR(INDEX(⑤減算マスタCSV!$H$2:$H$8001,MATCH($C452,⑤減算マスタCSV!$F$2:$F$8001,0)),1))</f>
        <v/>
      </c>
      <c r="K452" s="17" t="str">
        <f aca="false">IF($C452="","",MAX(1,IFERROR(INDEX(⑥商品照会CSV!$M$2:$M$3001,MATCH($C452,⑥商品照会CSV!$A$2:$A$3001,0)),1)))</f>
        <v/>
      </c>
      <c r="L452" s="40" t="str">
        <f aca="false">IF($C452="","",IFERROR(INDEX(⑥商品照会CSV!$Q$2:$Q$3001,MATCH($C452,⑥商品照会CSV!$A$2:$A$3001,0)),0))</f>
        <v/>
      </c>
      <c r="M452" s="40" t="str">
        <f aca="false">IF($C452="","",N($L452)*N($K452))</f>
        <v/>
      </c>
      <c r="N452" s="17" t="str">
        <f aca="false">IF($C452="","",MAX(1,IFERROR(INDEX(⑥商品照会CSV!$AK$2:$AK$3001,MATCH($C452,⑥商品照会CSV!$A$2:$A$3001,0)),1)))</f>
        <v/>
      </c>
      <c r="O452" s="12" t="str">
        <f aca="false">IF($C452="","",IFERROR(IF(INDEX(⑥商品照会CSV!$AN$2:$AN$3001,MATCH($C452,⑥商品照会CSV!$A$2:$A$3001,0))=1,"バラ",IF(INDEX(⑥商品照会CSV!$AM$2:$AM$3001,MATCH($C452,⑥商品照会CSV!$A$2:$A$3001,0))=1,"中間包装","ケース")),"ケース"))</f>
        <v/>
      </c>
      <c r="P452" s="18"/>
      <c r="Q452" s="14"/>
      <c r="R452" s="17" t="str">
        <f aca="false">IF($C452="","",N($Q452)*N($K452))</f>
        <v/>
      </c>
    </row>
    <row r="453" customFormat="false" ht="15" hidden="false" customHeight="false" outlineLevel="0" collapsed="false">
      <c r="B453" s="12" t="n">
        <v>448</v>
      </c>
      <c r="C453" s="36" t="str">
        <f aca="false">IF(①在庫CSV_発注日!$M449="","",①在庫CSV_発注日!$M449&amp;"")</f>
        <v/>
      </c>
      <c r="D453" s="12" t="str">
        <f aca="false">IF($C453="","",①在庫CSV_発注日!$N449)</f>
        <v/>
      </c>
      <c r="E453" s="12" t="str">
        <f aca="false">IF($C453="","",①在庫CSV_発注日!$H449)</f>
        <v/>
      </c>
      <c r="F453" s="12" t="str">
        <f aca="false">IF($C453="","",①在庫CSV_発注日!$L449)</f>
        <v/>
      </c>
      <c r="G453" s="18"/>
      <c r="H453" s="17" t="str">
        <f aca="false">IF($C453="","",N(①在庫CSV_発注日!$Z449))</f>
        <v/>
      </c>
      <c r="I453" s="37" t="str">
        <f aca="false">IF($C453="","",SUMIFS(⑤減算マスタCSV!$L$2:$L$8001,⑤減算マスタCSV!$F$2:$F$8001,$C453,⑤減算マスタCSV!$K$2:$K$8001,1))</f>
        <v/>
      </c>
      <c r="J453" s="17" t="str">
        <f aca="false">IF($C453="","",IFERROR(INDEX(⑤減算マスタCSV!$H$2:$H$8001,MATCH($C453,⑤減算マスタCSV!$F$2:$F$8001,0)),1))</f>
        <v/>
      </c>
      <c r="K453" s="17" t="str">
        <f aca="false">IF($C453="","",MAX(1,IFERROR(INDEX(⑥商品照会CSV!$M$2:$M$3001,MATCH($C453,⑥商品照会CSV!$A$2:$A$3001,0)),1)))</f>
        <v/>
      </c>
      <c r="L453" s="40" t="str">
        <f aca="false">IF($C453="","",IFERROR(INDEX(⑥商品照会CSV!$Q$2:$Q$3001,MATCH($C453,⑥商品照会CSV!$A$2:$A$3001,0)),0))</f>
        <v/>
      </c>
      <c r="M453" s="40" t="str">
        <f aca="false">IF($C453="","",N($L453)*N($K453))</f>
        <v/>
      </c>
      <c r="N453" s="17" t="str">
        <f aca="false">IF($C453="","",MAX(1,IFERROR(INDEX(⑥商品照会CSV!$AK$2:$AK$3001,MATCH($C453,⑥商品照会CSV!$A$2:$A$3001,0)),1)))</f>
        <v/>
      </c>
      <c r="O453" s="12" t="str">
        <f aca="false">IF($C453="","",IFERROR(IF(INDEX(⑥商品照会CSV!$AN$2:$AN$3001,MATCH($C453,⑥商品照会CSV!$A$2:$A$3001,0))=1,"バラ",IF(INDEX(⑥商品照会CSV!$AM$2:$AM$3001,MATCH($C453,⑥商品照会CSV!$A$2:$A$3001,0))=1,"中間包装","ケース")),"ケース"))</f>
        <v/>
      </c>
      <c r="P453" s="18"/>
      <c r="Q453" s="14"/>
      <c r="R453" s="17" t="str">
        <f aca="false">IF($C453="","",N($Q453)*N($K453))</f>
        <v/>
      </c>
    </row>
    <row r="454" customFormat="false" ht="15" hidden="false" customHeight="false" outlineLevel="0" collapsed="false">
      <c r="B454" s="12" t="n">
        <v>449</v>
      </c>
      <c r="C454" s="36" t="str">
        <f aca="false">IF(①在庫CSV_発注日!$M450="","",①在庫CSV_発注日!$M450&amp;"")</f>
        <v/>
      </c>
      <c r="D454" s="12" t="str">
        <f aca="false">IF($C454="","",①在庫CSV_発注日!$N450)</f>
        <v/>
      </c>
      <c r="E454" s="12" t="str">
        <f aca="false">IF($C454="","",①在庫CSV_発注日!$H450)</f>
        <v/>
      </c>
      <c r="F454" s="12" t="str">
        <f aca="false">IF($C454="","",①在庫CSV_発注日!$L450)</f>
        <v/>
      </c>
      <c r="G454" s="18"/>
      <c r="H454" s="17" t="str">
        <f aca="false">IF($C454="","",N(①在庫CSV_発注日!$Z450))</f>
        <v/>
      </c>
      <c r="I454" s="37" t="str">
        <f aca="false">IF($C454="","",SUMIFS(⑤減算マスタCSV!$L$2:$L$8001,⑤減算マスタCSV!$F$2:$F$8001,$C454,⑤減算マスタCSV!$K$2:$K$8001,1))</f>
        <v/>
      </c>
      <c r="J454" s="17" t="str">
        <f aca="false">IF($C454="","",IFERROR(INDEX(⑤減算マスタCSV!$H$2:$H$8001,MATCH($C454,⑤減算マスタCSV!$F$2:$F$8001,0)),1))</f>
        <v/>
      </c>
      <c r="K454" s="17" t="str">
        <f aca="false">IF($C454="","",MAX(1,IFERROR(INDEX(⑥商品照会CSV!$M$2:$M$3001,MATCH($C454,⑥商品照会CSV!$A$2:$A$3001,0)),1)))</f>
        <v/>
      </c>
      <c r="L454" s="40" t="str">
        <f aca="false">IF($C454="","",IFERROR(INDEX(⑥商品照会CSV!$Q$2:$Q$3001,MATCH($C454,⑥商品照会CSV!$A$2:$A$3001,0)),0))</f>
        <v/>
      </c>
      <c r="M454" s="40" t="str">
        <f aca="false">IF($C454="","",N($L454)*N($K454))</f>
        <v/>
      </c>
      <c r="N454" s="17" t="str">
        <f aca="false">IF($C454="","",MAX(1,IFERROR(INDEX(⑥商品照会CSV!$AK$2:$AK$3001,MATCH($C454,⑥商品照会CSV!$A$2:$A$3001,0)),1)))</f>
        <v/>
      </c>
      <c r="O454" s="12" t="str">
        <f aca="false">IF($C454="","",IFERROR(IF(INDEX(⑥商品照会CSV!$AN$2:$AN$3001,MATCH($C454,⑥商品照会CSV!$A$2:$A$3001,0))=1,"バラ",IF(INDEX(⑥商品照会CSV!$AM$2:$AM$3001,MATCH($C454,⑥商品照会CSV!$A$2:$A$3001,0))=1,"中間包装","ケース")),"ケース"))</f>
        <v/>
      </c>
      <c r="P454" s="18"/>
      <c r="Q454" s="14"/>
      <c r="R454" s="17" t="str">
        <f aca="false">IF($C454="","",N($Q454)*N($K454))</f>
        <v/>
      </c>
    </row>
    <row r="455" customFormat="false" ht="15" hidden="false" customHeight="false" outlineLevel="0" collapsed="false">
      <c r="B455" s="12" t="n">
        <v>450</v>
      </c>
      <c r="C455" s="36" t="str">
        <f aca="false">IF(①在庫CSV_発注日!$M451="","",①在庫CSV_発注日!$M451&amp;"")</f>
        <v/>
      </c>
      <c r="D455" s="12" t="str">
        <f aca="false">IF($C455="","",①在庫CSV_発注日!$N451)</f>
        <v/>
      </c>
      <c r="E455" s="12" t="str">
        <f aca="false">IF($C455="","",①在庫CSV_発注日!$H451)</f>
        <v/>
      </c>
      <c r="F455" s="12" t="str">
        <f aca="false">IF($C455="","",①在庫CSV_発注日!$L451)</f>
        <v/>
      </c>
      <c r="G455" s="18"/>
      <c r="H455" s="17" t="str">
        <f aca="false">IF($C455="","",N(①在庫CSV_発注日!$Z451))</f>
        <v/>
      </c>
      <c r="I455" s="37" t="str">
        <f aca="false">IF($C455="","",SUMIFS(⑤減算マスタCSV!$L$2:$L$8001,⑤減算マスタCSV!$F$2:$F$8001,$C455,⑤減算マスタCSV!$K$2:$K$8001,1))</f>
        <v/>
      </c>
      <c r="J455" s="17" t="str">
        <f aca="false">IF($C455="","",IFERROR(INDEX(⑤減算マスタCSV!$H$2:$H$8001,MATCH($C455,⑤減算マスタCSV!$F$2:$F$8001,0)),1))</f>
        <v/>
      </c>
      <c r="K455" s="17" t="str">
        <f aca="false">IF($C455="","",MAX(1,IFERROR(INDEX(⑥商品照会CSV!$M$2:$M$3001,MATCH($C455,⑥商品照会CSV!$A$2:$A$3001,0)),1)))</f>
        <v/>
      </c>
      <c r="L455" s="40" t="str">
        <f aca="false">IF($C455="","",IFERROR(INDEX(⑥商品照会CSV!$Q$2:$Q$3001,MATCH($C455,⑥商品照会CSV!$A$2:$A$3001,0)),0))</f>
        <v/>
      </c>
      <c r="M455" s="40" t="str">
        <f aca="false">IF($C455="","",N($L455)*N($K455))</f>
        <v/>
      </c>
      <c r="N455" s="17" t="str">
        <f aca="false">IF($C455="","",MAX(1,IFERROR(INDEX(⑥商品照会CSV!$AK$2:$AK$3001,MATCH($C455,⑥商品照会CSV!$A$2:$A$3001,0)),1)))</f>
        <v/>
      </c>
      <c r="O455" s="12" t="str">
        <f aca="false">IF($C455="","",IFERROR(IF(INDEX(⑥商品照会CSV!$AN$2:$AN$3001,MATCH($C455,⑥商品照会CSV!$A$2:$A$3001,0))=1,"バラ",IF(INDEX(⑥商品照会CSV!$AM$2:$AM$3001,MATCH($C455,⑥商品照会CSV!$A$2:$A$3001,0))=1,"中間包装","ケース")),"ケース"))</f>
        <v/>
      </c>
      <c r="P455" s="18"/>
      <c r="Q455" s="14"/>
      <c r="R455" s="17" t="str">
        <f aca="false">IF($C455="","",N($Q455)*N($K455))</f>
        <v/>
      </c>
    </row>
    <row r="456" customFormat="false" ht="15" hidden="false" customHeight="false" outlineLevel="0" collapsed="false">
      <c r="B456" s="12" t="n">
        <v>451</v>
      </c>
      <c r="C456" s="36" t="str">
        <f aca="false">IF(①在庫CSV_発注日!$M452="","",①在庫CSV_発注日!$M452&amp;"")</f>
        <v/>
      </c>
      <c r="D456" s="12" t="str">
        <f aca="false">IF($C456="","",①在庫CSV_発注日!$N452)</f>
        <v/>
      </c>
      <c r="E456" s="12" t="str">
        <f aca="false">IF($C456="","",①在庫CSV_発注日!$H452)</f>
        <v/>
      </c>
      <c r="F456" s="12" t="str">
        <f aca="false">IF($C456="","",①在庫CSV_発注日!$L452)</f>
        <v/>
      </c>
      <c r="G456" s="18"/>
      <c r="H456" s="17" t="str">
        <f aca="false">IF($C456="","",N(①在庫CSV_発注日!$Z452))</f>
        <v/>
      </c>
      <c r="I456" s="37" t="str">
        <f aca="false">IF($C456="","",SUMIFS(⑤減算マスタCSV!$L$2:$L$8001,⑤減算マスタCSV!$F$2:$F$8001,$C456,⑤減算マスタCSV!$K$2:$K$8001,1))</f>
        <v/>
      </c>
      <c r="J456" s="17" t="str">
        <f aca="false">IF($C456="","",IFERROR(INDEX(⑤減算マスタCSV!$H$2:$H$8001,MATCH($C456,⑤減算マスタCSV!$F$2:$F$8001,0)),1))</f>
        <v/>
      </c>
      <c r="K456" s="17" t="str">
        <f aca="false">IF($C456="","",MAX(1,IFERROR(INDEX(⑥商品照会CSV!$M$2:$M$3001,MATCH($C456,⑥商品照会CSV!$A$2:$A$3001,0)),1)))</f>
        <v/>
      </c>
      <c r="L456" s="40" t="str">
        <f aca="false">IF($C456="","",IFERROR(INDEX(⑥商品照会CSV!$Q$2:$Q$3001,MATCH($C456,⑥商品照会CSV!$A$2:$A$3001,0)),0))</f>
        <v/>
      </c>
      <c r="M456" s="40" t="str">
        <f aca="false">IF($C456="","",N($L456)*N($K456))</f>
        <v/>
      </c>
      <c r="N456" s="17" t="str">
        <f aca="false">IF($C456="","",MAX(1,IFERROR(INDEX(⑥商品照会CSV!$AK$2:$AK$3001,MATCH($C456,⑥商品照会CSV!$A$2:$A$3001,0)),1)))</f>
        <v/>
      </c>
      <c r="O456" s="12" t="str">
        <f aca="false">IF($C456="","",IFERROR(IF(INDEX(⑥商品照会CSV!$AN$2:$AN$3001,MATCH($C456,⑥商品照会CSV!$A$2:$A$3001,0))=1,"バラ",IF(INDEX(⑥商品照会CSV!$AM$2:$AM$3001,MATCH($C456,⑥商品照会CSV!$A$2:$A$3001,0))=1,"中間包装","ケース")),"ケース"))</f>
        <v/>
      </c>
      <c r="P456" s="18"/>
      <c r="Q456" s="14"/>
      <c r="R456" s="17" t="str">
        <f aca="false">IF($C456="","",N($Q456)*N($K456))</f>
        <v/>
      </c>
    </row>
    <row r="457" customFormat="false" ht="15" hidden="false" customHeight="false" outlineLevel="0" collapsed="false">
      <c r="B457" s="12" t="n">
        <v>452</v>
      </c>
      <c r="C457" s="36" t="str">
        <f aca="false">IF(①在庫CSV_発注日!$M453="","",①在庫CSV_発注日!$M453&amp;"")</f>
        <v/>
      </c>
      <c r="D457" s="12" t="str">
        <f aca="false">IF($C457="","",①在庫CSV_発注日!$N453)</f>
        <v/>
      </c>
      <c r="E457" s="12" t="str">
        <f aca="false">IF($C457="","",①在庫CSV_発注日!$H453)</f>
        <v/>
      </c>
      <c r="F457" s="12" t="str">
        <f aca="false">IF($C457="","",①在庫CSV_発注日!$L453)</f>
        <v/>
      </c>
      <c r="G457" s="18"/>
      <c r="H457" s="17" t="str">
        <f aca="false">IF($C457="","",N(①在庫CSV_発注日!$Z453))</f>
        <v/>
      </c>
      <c r="I457" s="37" t="str">
        <f aca="false">IF($C457="","",SUMIFS(⑤減算マスタCSV!$L$2:$L$8001,⑤減算マスタCSV!$F$2:$F$8001,$C457,⑤減算マスタCSV!$K$2:$K$8001,1))</f>
        <v/>
      </c>
      <c r="J457" s="17" t="str">
        <f aca="false">IF($C457="","",IFERROR(INDEX(⑤減算マスタCSV!$H$2:$H$8001,MATCH($C457,⑤減算マスタCSV!$F$2:$F$8001,0)),1))</f>
        <v/>
      </c>
      <c r="K457" s="17" t="str">
        <f aca="false">IF($C457="","",MAX(1,IFERROR(INDEX(⑥商品照会CSV!$M$2:$M$3001,MATCH($C457,⑥商品照会CSV!$A$2:$A$3001,0)),1)))</f>
        <v/>
      </c>
      <c r="L457" s="40" t="str">
        <f aca="false">IF($C457="","",IFERROR(INDEX(⑥商品照会CSV!$Q$2:$Q$3001,MATCH($C457,⑥商品照会CSV!$A$2:$A$3001,0)),0))</f>
        <v/>
      </c>
      <c r="M457" s="40" t="str">
        <f aca="false">IF($C457="","",N($L457)*N($K457))</f>
        <v/>
      </c>
      <c r="N457" s="17" t="str">
        <f aca="false">IF($C457="","",MAX(1,IFERROR(INDEX(⑥商品照会CSV!$AK$2:$AK$3001,MATCH($C457,⑥商品照会CSV!$A$2:$A$3001,0)),1)))</f>
        <v/>
      </c>
      <c r="O457" s="12" t="str">
        <f aca="false">IF($C457="","",IFERROR(IF(INDEX(⑥商品照会CSV!$AN$2:$AN$3001,MATCH($C457,⑥商品照会CSV!$A$2:$A$3001,0))=1,"バラ",IF(INDEX(⑥商品照会CSV!$AM$2:$AM$3001,MATCH($C457,⑥商品照会CSV!$A$2:$A$3001,0))=1,"中間包装","ケース")),"ケース"))</f>
        <v/>
      </c>
      <c r="P457" s="18"/>
      <c r="Q457" s="14"/>
      <c r="R457" s="17" t="str">
        <f aca="false">IF($C457="","",N($Q457)*N($K457))</f>
        <v/>
      </c>
    </row>
    <row r="458" customFormat="false" ht="15" hidden="false" customHeight="false" outlineLevel="0" collapsed="false">
      <c r="B458" s="12" t="n">
        <v>453</v>
      </c>
      <c r="C458" s="36" t="str">
        <f aca="false">IF(①在庫CSV_発注日!$M454="","",①在庫CSV_発注日!$M454&amp;"")</f>
        <v/>
      </c>
      <c r="D458" s="12" t="str">
        <f aca="false">IF($C458="","",①在庫CSV_発注日!$N454)</f>
        <v/>
      </c>
      <c r="E458" s="12" t="str">
        <f aca="false">IF($C458="","",①在庫CSV_発注日!$H454)</f>
        <v/>
      </c>
      <c r="F458" s="12" t="str">
        <f aca="false">IF($C458="","",①在庫CSV_発注日!$L454)</f>
        <v/>
      </c>
      <c r="G458" s="18"/>
      <c r="H458" s="17" t="str">
        <f aca="false">IF($C458="","",N(①在庫CSV_発注日!$Z454))</f>
        <v/>
      </c>
      <c r="I458" s="37" t="str">
        <f aca="false">IF($C458="","",SUMIFS(⑤減算マスタCSV!$L$2:$L$8001,⑤減算マスタCSV!$F$2:$F$8001,$C458,⑤減算マスタCSV!$K$2:$K$8001,1))</f>
        <v/>
      </c>
      <c r="J458" s="17" t="str">
        <f aca="false">IF($C458="","",IFERROR(INDEX(⑤減算マスタCSV!$H$2:$H$8001,MATCH($C458,⑤減算マスタCSV!$F$2:$F$8001,0)),1))</f>
        <v/>
      </c>
      <c r="K458" s="17" t="str">
        <f aca="false">IF($C458="","",MAX(1,IFERROR(INDEX(⑥商品照会CSV!$M$2:$M$3001,MATCH($C458,⑥商品照会CSV!$A$2:$A$3001,0)),1)))</f>
        <v/>
      </c>
      <c r="L458" s="40" t="str">
        <f aca="false">IF($C458="","",IFERROR(INDEX(⑥商品照会CSV!$Q$2:$Q$3001,MATCH($C458,⑥商品照会CSV!$A$2:$A$3001,0)),0))</f>
        <v/>
      </c>
      <c r="M458" s="40" t="str">
        <f aca="false">IF($C458="","",N($L458)*N($K458))</f>
        <v/>
      </c>
      <c r="N458" s="17" t="str">
        <f aca="false">IF($C458="","",MAX(1,IFERROR(INDEX(⑥商品照会CSV!$AK$2:$AK$3001,MATCH($C458,⑥商品照会CSV!$A$2:$A$3001,0)),1)))</f>
        <v/>
      </c>
      <c r="O458" s="12" t="str">
        <f aca="false">IF($C458="","",IFERROR(IF(INDEX(⑥商品照会CSV!$AN$2:$AN$3001,MATCH($C458,⑥商品照会CSV!$A$2:$A$3001,0))=1,"バラ",IF(INDEX(⑥商品照会CSV!$AM$2:$AM$3001,MATCH($C458,⑥商品照会CSV!$A$2:$A$3001,0))=1,"中間包装","ケース")),"ケース"))</f>
        <v/>
      </c>
      <c r="P458" s="18"/>
      <c r="Q458" s="14"/>
      <c r="R458" s="17" t="str">
        <f aca="false">IF($C458="","",N($Q458)*N($K458))</f>
        <v/>
      </c>
    </row>
    <row r="459" customFormat="false" ht="15" hidden="false" customHeight="false" outlineLevel="0" collapsed="false">
      <c r="B459" s="12" t="n">
        <v>454</v>
      </c>
      <c r="C459" s="36" t="str">
        <f aca="false">IF(①在庫CSV_発注日!$M455="","",①在庫CSV_発注日!$M455&amp;"")</f>
        <v/>
      </c>
      <c r="D459" s="12" t="str">
        <f aca="false">IF($C459="","",①在庫CSV_発注日!$N455)</f>
        <v/>
      </c>
      <c r="E459" s="12" t="str">
        <f aca="false">IF($C459="","",①在庫CSV_発注日!$H455)</f>
        <v/>
      </c>
      <c r="F459" s="12" t="str">
        <f aca="false">IF($C459="","",①在庫CSV_発注日!$L455)</f>
        <v/>
      </c>
      <c r="G459" s="18"/>
      <c r="H459" s="17" t="str">
        <f aca="false">IF($C459="","",N(①在庫CSV_発注日!$Z455))</f>
        <v/>
      </c>
      <c r="I459" s="37" t="str">
        <f aca="false">IF($C459="","",SUMIFS(⑤減算マスタCSV!$L$2:$L$8001,⑤減算マスタCSV!$F$2:$F$8001,$C459,⑤減算マスタCSV!$K$2:$K$8001,1))</f>
        <v/>
      </c>
      <c r="J459" s="17" t="str">
        <f aca="false">IF($C459="","",IFERROR(INDEX(⑤減算マスタCSV!$H$2:$H$8001,MATCH($C459,⑤減算マスタCSV!$F$2:$F$8001,0)),1))</f>
        <v/>
      </c>
      <c r="K459" s="17" t="str">
        <f aca="false">IF($C459="","",MAX(1,IFERROR(INDEX(⑥商品照会CSV!$M$2:$M$3001,MATCH($C459,⑥商品照会CSV!$A$2:$A$3001,0)),1)))</f>
        <v/>
      </c>
      <c r="L459" s="40" t="str">
        <f aca="false">IF($C459="","",IFERROR(INDEX(⑥商品照会CSV!$Q$2:$Q$3001,MATCH($C459,⑥商品照会CSV!$A$2:$A$3001,0)),0))</f>
        <v/>
      </c>
      <c r="M459" s="40" t="str">
        <f aca="false">IF($C459="","",N($L459)*N($K459))</f>
        <v/>
      </c>
      <c r="N459" s="17" t="str">
        <f aca="false">IF($C459="","",MAX(1,IFERROR(INDEX(⑥商品照会CSV!$AK$2:$AK$3001,MATCH($C459,⑥商品照会CSV!$A$2:$A$3001,0)),1)))</f>
        <v/>
      </c>
      <c r="O459" s="12" t="str">
        <f aca="false">IF($C459="","",IFERROR(IF(INDEX(⑥商品照会CSV!$AN$2:$AN$3001,MATCH($C459,⑥商品照会CSV!$A$2:$A$3001,0))=1,"バラ",IF(INDEX(⑥商品照会CSV!$AM$2:$AM$3001,MATCH($C459,⑥商品照会CSV!$A$2:$A$3001,0))=1,"中間包装","ケース")),"ケース"))</f>
        <v/>
      </c>
      <c r="P459" s="18"/>
      <c r="Q459" s="14"/>
      <c r="R459" s="17" t="str">
        <f aca="false">IF($C459="","",N($Q459)*N($K459))</f>
        <v/>
      </c>
    </row>
    <row r="460" customFormat="false" ht="15" hidden="false" customHeight="false" outlineLevel="0" collapsed="false">
      <c r="B460" s="12" t="n">
        <v>455</v>
      </c>
      <c r="C460" s="36" t="str">
        <f aca="false">IF(①在庫CSV_発注日!$M456="","",①在庫CSV_発注日!$M456&amp;"")</f>
        <v/>
      </c>
      <c r="D460" s="12" t="str">
        <f aca="false">IF($C460="","",①在庫CSV_発注日!$N456)</f>
        <v/>
      </c>
      <c r="E460" s="12" t="str">
        <f aca="false">IF($C460="","",①在庫CSV_発注日!$H456)</f>
        <v/>
      </c>
      <c r="F460" s="12" t="str">
        <f aca="false">IF($C460="","",①在庫CSV_発注日!$L456)</f>
        <v/>
      </c>
      <c r="G460" s="18"/>
      <c r="H460" s="17" t="str">
        <f aca="false">IF($C460="","",N(①在庫CSV_発注日!$Z456))</f>
        <v/>
      </c>
      <c r="I460" s="37" t="str">
        <f aca="false">IF($C460="","",SUMIFS(⑤減算マスタCSV!$L$2:$L$8001,⑤減算マスタCSV!$F$2:$F$8001,$C460,⑤減算マスタCSV!$K$2:$K$8001,1))</f>
        <v/>
      </c>
      <c r="J460" s="17" t="str">
        <f aca="false">IF($C460="","",IFERROR(INDEX(⑤減算マスタCSV!$H$2:$H$8001,MATCH($C460,⑤減算マスタCSV!$F$2:$F$8001,0)),1))</f>
        <v/>
      </c>
      <c r="K460" s="17" t="str">
        <f aca="false">IF($C460="","",MAX(1,IFERROR(INDEX(⑥商品照会CSV!$M$2:$M$3001,MATCH($C460,⑥商品照会CSV!$A$2:$A$3001,0)),1)))</f>
        <v/>
      </c>
      <c r="L460" s="40" t="str">
        <f aca="false">IF($C460="","",IFERROR(INDEX(⑥商品照会CSV!$Q$2:$Q$3001,MATCH($C460,⑥商品照会CSV!$A$2:$A$3001,0)),0))</f>
        <v/>
      </c>
      <c r="M460" s="40" t="str">
        <f aca="false">IF($C460="","",N($L460)*N($K460))</f>
        <v/>
      </c>
      <c r="N460" s="17" t="str">
        <f aca="false">IF($C460="","",MAX(1,IFERROR(INDEX(⑥商品照会CSV!$AK$2:$AK$3001,MATCH($C460,⑥商品照会CSV!$A$2:$A$3001,0)),1)))</f>
        <v/>
      </c>
      <c r="O460" s="12" t="str">
        <f aca="false">IF($C460="","",IFERROR(IF(INDEX(⑥商品照会CSV!$AN$2:$AN$3001,MATCH($C460,⑥商品照会CSV!$A$2:$A$3001,0))=1,"バラ",IF(INDEX(⑥商品照会CSV!$AM$2:$AM$3001,MATCH($C460,⑥商品照会CSV!$A$2:$A$3001,0))=1,"中間包装","ケース")),"ケース"))</f>
        <v/>
      </c>
      <c r="P460" s="18"/>
      <c r="Q460" s="14"/>
      <c r="R460" s="17" t="str">
        <f aca="false">IF($C460="","",N($Q460)*N($K460))</f>
        <v/>
      </c>
    </row>
    <row r="461" customFormat="false" ht="15" hidden="false" customHeight="false" outlineLevel="0" collapsed="false">
      <c r="B461" s="12" t="n">
        <v>456</v>
      </c>
      <c r="C461" s="36" t="str">
        <f aca="false">IF(①在庫CSV_発注日!$M457="","",①在庫CSV_発注日!$M457&amp;"")</f>
        <v/>
      </c>
      <c r="D461" s="12" t="str">
        <f aca="false">IF($C461="","",①在庫CSV_発注日!$N457)</f>
        <v/>
      </c>
      <c r="E461" s="12" t="str">
        <f aca="false">IF($C461="","",①在庫CSV_発注日!$H457)</f>
        <v/>
      </c>
      <c r="F461" s="12" t="str">
        <f aca="false">IF($C461="","",①在庫CSV_発注日!$L457)</f>
        <v/>
      </c>
      <c r="G461" s="18"/>
      <c r="H461" s="17" t="str">
        <f aca="false">IF($C461="","",N(①在庫CSV_発注日!$Z457))</f>
        <v/>
      </c>
      <c r="I461" s="37" t="str">
        <f aca="false">IF($C461="","",SUMIFS(⑤減算マスタCSV!$L$2:$L$8001,⑤減算マスタCSV!$F$2:$F$8001,$C461,⑤減算マスタCSV!$K$2:$K$8001,1))</f>
        <v/>
      </c>
      <c r="J461" s="17" t="str">
        <f aca="false">IF($C461="","",IFERROR(INDEX(⑤減算マスタCSV!$H$2:$H$8001,MATCH($C461,⑤減算マスタCSV!$F$2:$F$8001,0)),1))</f>
        <v/>
      </c>
      <c r="K461" s="17" t="str">
        <f aca="false">IF($C461="","",MAX(1,IFERROR(INDEX(⑥商品照会CSV!$M$2:$M$3001,MATCH($C461,⑥商品照会CSV!$A$2:$A$3001,0)),1)))</f>
        <v/>
      </c>
      <c r="L461" s="40" t="str">
        <f aca="false">IF($C461="","",IFERROR(INDEX(⑥商品照会CSV!$Q$2:$Q$3001,MATCH($C461,⑥商品照会CSV!$A$2:$A$3001,0)),0))</f>
        <v/>
      </c>
      <c r="M461" s="40" t="str">
        <f aca="false">IF($C461="","",N($L461)*N($K461))</f>
        <v/>
      </c>
      <c r="N461" s="17" t="str">
        <f aca="false">IF($C461="","",MAX(1,IFERROR(INDEX(⑥商品照会CSV!$AK$2:$AK$3001,MATCH($C461,⑥商品照会CSV!$A$2:$A$3001,0)),1)))</f>
        <v/>
      </c>
      <c r="O461" s="12" t="str">
        <f aca="false">IF($C461="","",IFERROR(IF(INDEX(⑥商品照会CSV!$AN$2:$AN$3001,MATCH($C461,⑥商品照会CSV!$A$2:$A$3001,0))=1,"バラ",IF(INDEX(⑥商品照会CSV!$AM$2:$AM$3001,MATCH($C461,⑥商品照会CSV!$A$2:$A$3001,0))=1,"中間包装","ケース")),"ケース"))</f>
        <v/>
      </c>
      <c r="P461" s="18"/>
      <c r="Q461" s="14"/>
      <c r="R461" s="17" t="str">
        <f aca="false">IF($C461="","",N($Q461)*N($K461))</f>
        <v/>
      </c>
    </row>
    <row r="462" customFormat="false" ht="15" hidden="false" customHeight="false" outlineLevel="0" collapsed="false">
      <c r="B462" s="12" t="n">
        <v>457</v>
      </c>
      <c r="C462" s="36" t="str">
        <f aca="false">IF(①在庫CSV_発注日!$M458="","",①在庫CSV_発注日!$M458&amp;"")</f>
        <v/>
      </c>
      <c r="D462" s="12" t="str">
        <f aca="false">IF($C462="","",①在庫CSV_発注日!$N458)</f>
        <v/>
      </c>
      <c r="E462" s="12" t="str">
        <f aca="false">IF($C462="","",①在庫CSV_発注日!$H458)</f>
        <v/>
      </c>
      <c r="F462" s="12" t="str">
        <f aca="false">IF($C462="","",①在庫CSV_発注日!$L458)</f>
        <v/>
      </c>
      <c r="G462" s="18"/>
      <c r="H462" s="17" t="str">
        <f aca="false">IF($C462="","",N(①在庫CSV_発注日!$Z458))</f>
        <v/>
      </c>
      <c r="I462" s="37" t="str">
        <f aca="false">IF($C462="","",SUMIFS(⑤減算マスタCSV!$L$2:$L$8001,⑤減算マスタCSV!$F$2:$F$8001,$C462,⑤減算マスタCSV!$K$2:$K$8001,1))</f>
        <v/>
      </c>
      <c r="J462" s="17" t="str">
        <f aca="false">IF($C462="","",IFERROR(INDEX(⑤減算マスタCSV!$H$2:$H$8001,MATCH($C462,⑤減算マスタCSV!$F$2:$F$8001,0)),1))</f>
        <v/>
      </c>
      <c r="K462" s="17" t="str">
        <f aca="false">IF($C462="","",MAX(1,IFERROR(INDEX(⑥商品照会CSV!$M$2:$M$3001,MATCH($C462,⑥商品照会CSV!$A$2:$A$3001,0)),1)))</f>
        <v/>
      </c>
      <c r="L462" s="40" t="str">
        <f aca="false">IF($C462="","",IFERROR(INDEX(⑥商品照会CSV!$Q$2:$Q$3001,MATCH($C462,⑥商品照会CSV!$A$2:$A$3001,0)),0))</f>
        <v/>
      </c>
      <c r="M462" s="40" t="str">
        <f aca="false">IF($C462="","",N($L462)*N($K462))</f>
        <v/>
      </c>
      <c r="N462" s="17" t="str">
        <f aca="false">IF($C462="","",MAX(1,IFERROR(INDEX(⑥商品照会CSV!$AK$2:$AK$3001,MATCH($C462,⑥商品照会CSV!$A$2:$A$3001,0)),1)))</f>
        <v/>
      </c>
      <c r="O462" s="12" t="str">
        <f aca="false">IF($C462="","",IFERROR(IF(INDEX(⑥商品照会CSV!$AN$2:$AN$3001,MATCH($C462,⑥商品照会CSV!$A$2:$A$3001,0))=1,"バラ",IF(INDEX(⑥商品照会CSV!$AM$2:$AM$3001,MATCH($C462,⑥商品照会CSV!$A$2:$A$3001,0))=1,"中間包装","ケース")),"ケース"))</f>
        <v/>
      </c>
      <c r="P462" s="18"/>
      <c r="Q462" s="14"/>
      <c r="R462" s="17" t="str">
        <f aca="false">IF($C462="","",N($Q462)*N($K462))</f>
        <v/>
      </c>
    </row>
    <row r="463" customFormat="false" ht="15" hidden="false" customHeight="false" outlineLevel="0" collapsed="false">
      <c r="B463" s="12" t="n">
        <v>458</v>
      </c>
      <c r="C463" s="36" t="str">
        <f aca="false">IF(①在庫CSV_発注日!$M459="","",①在庫CSV_発注日!$M459&amp;"")</f>
        <v/>
      </c>
      <c r="D463" s="12" t="str">
        <f aca="false">IF($C463="","",①在庫CSV_発注日!$N459)</f>
        <v/>
      </c>
      <c r="E463" s="12" t="str">
        <f aca="false">IF($C463="","",①在庫CSV_発注日!$H459)</f>
        <v/>
      </c>
      <c r="F463" s="12" t="str">
        <f aca="false">IF($C463="","",①在庫CSV_発注日!$L459)</f>
        <v/>
      </c>
      <c r="G463" s="18"/>
      <c r="H463" s="17" t="str">
        <f aca="false">IF($C463="","",N(①在庫CSV_発注日!$Z459))</f>
        <v/>
      </c>
      <c r="I463" s="37" t="str">
        <f aca="false">IF($C463="","",SUMIFS(⑤減算マスタCSV!$L$2:$L$8001,⑤減算マスタCSV!$F$2:$F$8001,$C463,⑤減算マスタCSV!$K$2:$K$8001,1))</f>
        <v/>
      </c>
      <c r="J463" s="17" t="str">
        <f aca="false">IF($C463="","",IFERROR(INDEX(⑤減算マスタCSV!$H$2:$H$8001,MATCH($C463,⑤減算マスタCSV!$F$2:$F$8001,0)),1))</f>
        <v/>
      </c>
      <c r="K463" s="17" t="str">
        <f aca="false">IF($C463="","",MAX(1,IFERROR(INDEX(⑥商品照会CSV!$M$2:$M$3001,MATCH($C463,⑥商品照会CSV!$A$2:$A$3001,0)),1)))</f>
        <v/>
      </c>
      <c r="L463" s="40" t="str">
        <f aca="false">IF($C463="","",IFERROR(INDEX(⑥商品照会CSV!$Q$2:$Q$3001,MATCH($C463,⑥商品照会CSV!$A$2:$A$3001,0)),0))</f>
        <v/>
      </c>
      <c r="M463" s="40" t="str">
        <f aca="false">IF($C463="","",N($L463)*N($K463))</f>
        <v/>
      </c>
      <c r="N463" s="17" t="str">
        <f aca="false">IF($C463="","",MAX(1,IFERROR(INDEX(⑥商品照会CSV!$AK$2:$AK$3001,MATCH($C463,⑥商品照会CSV!$A$2:$A$3001,0)),1)))</f>
        <v/>
      </c>
      <c r="O463" s="12" t="str">
        <f aca="false">IF($C463="","",IFERROR(IF(INDEX(⑥商品照会CSV!$AN$2:$AN$3001,MATCH($C463,⑥商品照会CSV!$A$2:$A$3001,0))=1,"バラ",IF(INDEX(⑥商品照会CSV!$AM$2:$AM$3001,MATCH($C463,⑥商品照会CSV!$A$2:$A$3001,0))=1,"中間包装","ケース")),"ケース"))</f>
        <v/>
      </c>
      <c r="P463" s="18"/>
      <c r="Q463" s="14"/>
      <c r="R463" s="17" t="str">
        <f aca="false">IF($C463="","",N($Q463)*N($K463))</f>
        <v/>
      </c>
    </row>
    <row r="464" customFormat="false" ht="15" hidden="false" customHeight="false" outlineLevel="0" collapsed="false">
      <c r="B464" s="12" t="n">
        <v>459</v>
      </c>
      <c r="C464" s="36" t="str">
        <f aca="false">IF(①在庫CSV_発注日!$M460="","",①在庫CSV_発注日!$M460&amp;"")</f>
        <v/>
      </c>
      <c r="D464" s="12" t="str">
        <f aca="false">IF($C464="","",①在庫CSV_発注日!$N460)</f>
        <v/>
      </c>
      <c r="E464" s="12" t="str">
        <f aca="false">IF($C464="","",①在庫CSV_発注日!$H460)</f>
        <v/>
      </c>
      <c r="F464" s="12" t="str">
        <f aca="false">IF($C464="","",①在庫CSV_発注日!$L460)</f>
        <v/>
      </c>
      <c r="G464" s="18"/>
      <c r="H464" s="17" t="str">
        <f aca="false">IF($C464="","",N(①在庫CSV_発注日!$Z460))</f>
        <v/>
      </c>
      <c r="I464" s="37" t="str">
        <f aca="false">IF($C464="","",SUMIFS(⑤減算マスタCSV!$L$2:$L$8001,⑤減算マスタCSV!$F$2:$F$8001,$C464,⑤減算マスタCSV!$K$2:$K$8001,1))</f>
        <v/>
      </c>
      <c r="J464" s="17" t="str">
        <f aca="false">IF($C464="","",IFERROR(INDEX(⑤減算マスタCSV!$H$2:$H$8001,MATCH($C464,⑤減算マスタCSV!$F$2:$F$8001,0)),1))</f>
        <v/>
      </c>
      <c r="K464" s="17" t="str">
        <f aca="false">IF($C464="","",MAX(1,IFERROR(INDEX(⑥商品照会CSV!$M$2:$M$3001,MATCH($C464,⑥商品照会CSV!$A$2:$A$3001,0)),1)))</f>
        <v/>
      </c>
      <c r="L464" s="40" t="str">
        <f aca="false">IF($C464="","",IFERROR(INDEX(⑥商品照会CSV!$Q$2:$Q$3001,MATCH($C464,⑥商品照会CSV!$A$2:$A$3001,0)),0))</f>
        <v/>
      </c>
      <c r="M464" s="40" t="str">
        <f aca="false">IF($C464="","",N($L464)*N($K464))</f>
        <v/>
      </c>
      <c r="N464" s="17" t="str">
        <f aca="false">IF($C464="","",MAX(1,IFERROR(INDEX(⑥商品照会CSV!$AK$2:$AK$3001,MATCH($C464,⑥商品照会CSV!$A$2:$A$3001,0)),1)))</f>
        <v/>
      </c>
      <c r="O464" s="12" t="str">
        <f aca="false">IF($C464="","",IFERROR(IF(INDEX(⑥商品照会CSV!$AN$2:$AN$3001,MATCH($C464,⑥商品照会CSV!$A$2:$A$3001,0))=1,"バラ",IF(INDEX(⑥商品照会CSV!$AM$2:$AM$3001,MATCH($C464,⑥商品照会CSV!$A$2:$A$3001,0))=1,"中間包装","ケース")),"ケース"))</f>
        <v/>
      </c>
      <c r="P464" s="18"/>
      <c r="Q464" s="14"/>
      <c r="R464" s="17" t="str">
        <f aca="false">IF($C464="","",N($Q464)*N($K464))</f>
        <v/>
      </c>
    </row>
    <row r="465" customFormat="false" ht="15" hidden="false" customHeight="false" outlineLevel="0" collapsed="false">
      <c r="B465" s="12" t="n">
        <v>460</v>
      </c>
      <c r="C465" s="36" t="str">
        <f aca="false">IF(①在庫CSV_発注日!$M461="","",①在庫CSV_発注日!$M461&amp;"")</f>
        <v/>
      </c>
      <c r="D465" s="12" t="str">
        <f aca="false">IF($C465="","",①在庫CSV_発注日!$N461)</f>
        <v/>
      </c>
      <c r="E465" s="12" t="str">
        <f aca="false">IF($C465="","",①在庫CSV_発注日!$H461)</f>
        <v/>
      </c>
      <c r="F465" s="12" t="str">
        <f aca="false">IF($C465="","",①在庫CSV_発注日!$L461)</f>
        <v/>
      </c>
      <c r="G465" s="18"/>
      <c r="H465" s="17" t="str">
        <f aca="false">IF($C465="","",N(①在庫CSV_発注日!$Z461))</f>
        <v/>
      </c>
      <c r="I465" s="37" t="str">
        <f aca="false">IF($C465="","",SUMIFS(⑤減算マスタCSV!$L$2:$L$8001,⑤減算マスタCSV!$F$2:$F$8001,$C465,⑤減算マスタCSV!$K$2:$K$8001,1))</f>
        <v/>
      </c>
      <c r="J465" s="17" t="str">
        <f aca="false">IF($C465="","",IFERROR(INDEX(⑤減算マスタCSV!$H$2:$H$8001,MATCH($C465,⑤減算マスタCSV!$F$2:$F$8001,0)),1))</f>
        <v/>
      </c>
      <c r="K465" s="17" t="str">
        <f aca="false">IF($C465="","",MAX(1,IFERROR(INDEX(⑥商品照会CSV!$M$2:$M$3001,MATCH($C465,⑥商品照会CSV!$A$2:$A$3001,0)),1)))</f>
        <v/>
      </c>
      <c r="L465" s="40" t="str">
        <f aca="false">IF($C465="","",IFERROR(INDEX(⑥商品照会CSV!$Q$2:$Q$3001,MATCH($C465,⑥商品照会CSV!$A$2:$A$3001,0)),0))</f>
        <v/>
      </c>
      <c r="M465" s="40" t="str">
        <f aca="false">IF($C465="","",N($L465)*N($K465))</f>
        <v/>
      </c>
      <c r="N465" s="17" t="str">
        <f aca="false">IF($C465="","",MAX(1,IFERROR(INDEX(⑥商品照会CSV!$AK$2:$AK$3001,MATCH($C465,⑥商品照会CSV!$A$2:$A$3001,0)),1)))</f>
        <v/>
      </c>
      <c r="O465" s="12" t="str">
        <f aca="false">IF($C465="","",IFERROR(IF(INDEX(⑥商品照会CSV!$AN$2:$AN$3001,MATCH($C465,⑥商品照会CSV!$A$2:$A$3001,0))=1,"バラ",IF(INDEX(⑥商品照会CSV!$AM$2:$AM$3001,MATCH($C465,⑥商品照会CSV!$A$2:$A$3001,0))=1,"中間包装","ケース")),"ケース"))</f>
        <v/>
      </c>
      <c r="P465" s="18"/>
      <c r="Q465" s="14"/>
      <c r="R465" s="17" t="str">
        <f aca="false">IF($C465="","",N($Q465)*N($K465))</f>
        <v/>
      </c>
    </row>
    <row r="466" customFormat="false" ht="15" hidden="false" customHeight="false" outlineLevel="0" collapsed="false">
      <c r="B466" s="12" t="n">
        <v>461</v>
      </c>
      <c r="C466" s="36" t="str">
        <f aca="false">IF(①在庫CSV_発注日!$M462="","",①在庫CSV_発注日!$M462&amp;"")</f>
        <v/>
      </c>
      <c r="D466" s="12" t="str">
        <f aca="false">IF($C466="","",①在庫CSV_発注日!$N462)</f>
        <v/>
      </c>
      <c r="E466" s="12" t="str">
        <f aca="false">IF($C466="","",①在庫CSV_発注日!$H462)</f>
        <v/>
      </c>
      <c r="F466" s="12" t="str">
        <f aca="false">IF($C466="","",①在庫CSV_発注日!$L462)</f>
        <v/>
      </c>
      <c r="G466" s="18"/>
      <c r="H466" s="17" t="str">
        <f aca="false">IF($C466="","",N(①在庫CSV_発注日!$Z462))</f>
        <v/>
      </c>
      <c r="I466" s="37" t="str">
        <f aca="false">IF($C466="","",SUMIFS(⑤減算マスタCSV!$L$2:$L$8001,⑤減算マスタCSV!$F$2:$F$8001,$C466,⑤減算マスタCSV!$K$2:$K$8001,1))</f>
        <v/>
      </c>
      <c r="J466" s="17" t="str">
        <f aca="false">IF($C466="","",IFERROR(INDEX(⑤減算マスタCSV!$H$2:$H$8001,MATCH($C466,⑤減算マスタCSV!$F$2:$F$8001,0)),1))</f>
        <v/>
      </c>
      <c r="K466" s="17" t="str">
        <f aca="false">IF($C466="","",MAX(1,IFERROR(INDEX(⑥商品照会CSV!$M$2:$M$3001,MATCH($C466,⑥商品照会CSV!$A$2:$A$3001,0)),1)))</f>
        <v/>
      </c>
      <c r="L466" s="40" t="str">
        <f aca="false">IF($C466="","",IFERROR(INDEX(⑥商品照会CSV!$Q$2:$Q$3001,MATCH($C466,⑥商品照会CSV!$A$2:$A$3001,0)),0))</f>
        <v/>
      </c>
      <c r="M466" s="40" t="str">
        <f aca="false">IF($C466="","",N($L466)*N($K466))</f>
        <v/>
      </c>
      <c r="N466" s="17" t="str">
        <f aca="false">IF($C466="","",MAX(1,IFERROR(INDEX(⑥商品照会CSV!$AK$2:$AK$3001,MATCH($C466,⑥商品照会CSV!$A$2:$A$3001,0)),1)))</f>
        <v/>
      </c>
      <c r="O466" s="12" t="str">
        <f aca="false">IF($C466="","",IFERROR(IF(INDEX(⑥商品照会CSV!$AN$2:$AN$3001,MATCH($C466,⑥商品照会CSV!$A$2:$A$3001,0))=1,"バラ",IF(INDEX(⑥商品照会CSV!$AM$2:$AM$3001,MATCH($C466,⑥商品照会CSV!$A$2:$A$3001,0))=1,"中間包装","ケース")),"ケース"))</f>
        <v/>
      </c>
      <c r="P466" s="18"/>
      <c r="Q466" s="14"/>
      <c r="R466" s="17" t="str">
        <f aca="false">IF($C466="","",N($Q466)*N($K466))</f>
        <v/>
      </c>
    </row>
    <row r="467" customFormat="false" ht="15" hidden="false" customHeight="false" outlineLevel="0" collapsed="false">
      <c r="B467" s="12" t="n">
        <v>462</v>
      </c>
      <c r="C467" s="36" t="str">
        <f aca="false">IF(①在庫CSV_発注日!$M463="","",①在庫CSV_発注日!$M463&amp;"")</f>
        <v/>
      </c>
      <c r="D467" s="12" t="str">
        <f aca="false">IF($C467="","",①在庫CSV_発注日!$N463)</f>
        <v/>
      </c>
      <c r="E467" s="12" t="str">
        <f aca="false">IF($C467="","",①在庫CSV_発注日!$H463)</f>
        <v/>
      </c>
      <c r="F467" s="12" t="str">
        <f aca="false">IF($C467="","",①在庫CSV_発注日!$L463)</f>
        <v/>
      </c>
      <c r="G467" s="18"/>
      <c r="H467" s="17" t="str">
        <f aca="false">IF($C467="","",N(①在庫CSV_発注日!$Z463))</f>
        <v/>
      </c>
      <c r="I467" s="37" t="str">
        <f aca="false">IF($C467="","",SUMIFS(⑤減算マスタCSV!$L$2:$L$8001,⑤減算マスタCSV!$F$2:$F$8001,$C467,⑤減算マスタCSV!$K$2:$K$8001,1))</f>
        <v/>
      </c>
      <c r="J467" s="17" t="str">
        <f aca="false">IF($C467="","",IFERROR(INDEX(⑤減算マスタCSV!$H$2:$H$8001,MATCH($C467,⑤減算マスタCSV!$F$2:$F$8001,0)),1))</f>
        <v/>
      </c>
      <c r="K467" s="17" t="str">
        <f aca="false">IF($C467="","",MAX(1,IFERROR(INDEX(⑥商品照会CSV!$M$2:$M$3001,MATCH($C467,⑥商品照会CSV!$A$2:$A$3001,0)),1)))</f>
        <v/>
      </c>
      <c r="L467" s="40" t="str">
        <f aca="false">IF($C467="","",IFERROR(INDEX(⑥商品照会CSV!$Q$2:$Q$3001,MATCH($C467,⑥商品照会CSV!$A$2:$A$3001,0)),0))</f>
        <v/>
      </c>
      <c r="M467" s="40" t="str">
        <f aca="false">IF($C467="","",N($L467)*N($K467))</f>
        <v/>
      </c>
      <c r="N467" s="17" t="str">
        <f aca="false">IF($C467="","",MAX(1,IFERROR(INDEX(⑥商品照会CSV!$AK$2:$AK$3001,MATCH($C467,⑥商品照会CSV!$A$2:$A$3001,0)),1)))</f>
        <v/>
      </c>
      <c r="O467" s="12" t="str">
        <f aca="false">IF($C467="","",IFERROR(IF(INDEX(⑥商品照会CSV!$AN$2:$AN$3001,MATCH($C467,⑥商品照会CSV!$A$2:$A$3001,0))=1,"バラ",IF(INDEX(⑥商品照会CSV!$AM$2:$AM$3001,MATCH($C467,⑥商品照会CSV!$A$2:$A$3001,0))=1,"中間包装","ケース")),"ケース"))</f>
        <v/>
      </c>
      <c r="P467" s="18"/>
      <c r="Q467" s="14"/>
      <c r="R467" s="17" t="str">
        <f aca="false">IF($C467="","",N($Q467)*N($K467))</f>
        <v/>
      </c>
    </row>
    <row r="468" customFormat="false" ht="15" hidden="false" customHeight="false" outlineLevel="0" collapsed="false">
      <c r="B468" s="12" t="n">
        <v>463</v>
      </c>
      <c r="C468" s="36" t="str">
        <f aca="false">IF(①在庫CSV_発注日!$M464="","",①在庫CSV_発注日!$M464&amp;"")</f>
        <v/>
      </c>
      <c r="D468" s="12" t="str">
        <f aca="false">IF($C468="","",①在庫CSV_発注日!$N464)</f>
        <v/>
      </c>
      <c r="E468" s="12" t="str">
        <f aca="false">IF($C468="","",①在庫CSV_発注日!$H464)</f>
        <v/>
      </c>
      <c r="F468" s="12" t="str">
        <f aca="false">IF($C468="","",①在庫CSV_発注日!$L464)</f>
        <v/>
      </c>
      <c r="G468" s="18"/>
      <c r="H468" s="17" t="str">
        <f aca="false">IF($C468="","",N(①在庫CSV_発注日!$Z464))</f>
        <v/>
      </c>
      <c r="I468" s="37" t="str">
        <f aca="false">IF($C468="","",SUMIFS(⑤減算マスタCSV!$L$2:$L$8001,⑤減算マスタCSV!$F$2:$F$8001,$C468,⑤減算マスタCSV!$K$2:$K$8001,1))</f>
        <v/>
      </c>
      <c r="J468" s="17" t="str">
        <f aca="false">IF($C468="","",IFERROR(INDEX(⑤減算マスタCSV!$H$2:$H$8001,MATCH($C468,⑤減算マスタCSV!$F$2:$F$8001,0)),1))</f>
        <v/>
      </c>
      <c r="K468" s="17" t="str">
        <f aca="false">IF($C468="","",MAX(1,IFERROR(INDEX(⑥商品照会CSV!$M$2:$M$3001,MATCH($C468,⑥商品照会CSV!$A$2:$A$3001,0)),1)))</f>
        <v/>
      </c>
      <c r="L468" s="40" t="str">
        <f aca="false">IF($C468="","",IFERROR(INDEX(⑥商品照会CSV!$Q$2:$Q$3001,MATCH($C468,⑥商品照会CSV!$A$2:$A$3001,0)),0))</f>
        <v/>
      </c>
      <c r="M468" s="40" t="str">
        <f aca="false">IF($C468="","",N($L468)*N($K468))</f>
        <v/>
      </c>
      <c r="N468" s="17" t="str">
        <f aca="false">IF($C468="","",MAX(1,IFERROR(INDEX(⑥商品照会CSV!$AK$2:$AK$3001,MATCH($C468,⑥商品照会CSV!$A$2:$A$3001,0)),1)))</f>
        <v/>
      </c>
      <c r="O468" s="12" t="str">
        <f aca="false">IF($C468="","",IFERROR(IF(INDEX(⑥商品照会CSV!$AN$2:$AN$3001,MATCH($C468,⑥商品照会CSV!$A$2:$A$3001,0))=1,"バラ",IF(INDEX(⑥商品照会CSV!$AM$2:$AM$3001,MATCH($C468,⑥商品照会CSV!$A$2:$A$3001,0))=1,"中間包装","ケース")),"ケース"))</f>
        <v/>
      </c>
      <c r="P468" s="18"/>
      <c r="Q468" s="14"/>
      <c r="R468" s="17" t="str">
        <f aca="false">IF($C468="","",N($Q468)*N($K468))</f>
        <v/>
      </c>
    </row>
    <row r="469" customFormat="false" ht="15" hidden="false" customHeight="false" outlineLevel="0" collapsed="false">
      <c r="B469" s="12" t="n">
        <v>464</v>
      </c>
      <c r="C469" s="36" t="str">
        <f aca="false">IF(①在庫CSV_発注日!$M465="","",①在庫CSV_発注日!$M465&amp;"")</f>
        <v/>
      </c>
      <c r="D469" s="12" t="str">
        <f aca="false">IF($C469="","",①在庫CSV_発注日!$N465)</f>
        <v/>
      </c>
      <c r="E469" s="12" t="str">
        <f aca="false">IF($C469="","",①在庫CSV_発注日!$H465)</f>
        <v/>
      </c>
      <c r="F469" s="12" t="str">
        <f aca="false">IF($C469="","",①在庫CSV_発注日!$L465)</f>
        <v/>
      </c>
      <c r="G469" s="18"/>
      <c r="H469" s="17" t="str">
        <f aca="false">IF($C469="","",N(①在庫CSV_発注日!$Z465))</f>
        <v/>
      </c>
      <c r="I469" s="37" t="str">
        <f aca="false">IF($C469="","",SUMIFS(⑤減算マスタCSV!$L$2:$L$8001,⑤減算マスタCSV!$F$2:$F$8001,$C469,⑤減算マスタCSV!$K$2:$K$8001,1))</f>
        <v/>
      </c>
      <c r="J469" s="17" t="str">
        <f aca="false">IF($C469="","",IFERROR(INDEX(⑤減算マスタCSV!$H$2:$H$8001,MATCH($C469,⑤減算マスタCSV!$F$2:$F$8001,0)),1))</f>
        <v/>
      </c>
      <c r="K469" s="17" t="str">
        <f aca="false">IF($C469="","",MAX(1,IFERROR(INDEX(⑥商品照会CSV!$M$2:$M$3001,MATCH($C469,⑥商品照会CSV!$A$2:$A$3001,0)),1)))</f>
        <v/>
      </c>
      <c r="L469" s="40" t="str">
        <f aca="false">IF($C469="","",IFERROR(INDEX(⑥商品照会CSV!$Q$2:$Q$3001,MATCH($C469,⑥商品照会CSV!$A$2:$A$3001,0)),0))</f>
        <v/>
      </c>
      <c r="M469" s="40" t="str">
        <f aca="false">IF($C469="","",N($L469)*N($K469))</f>
        <v/>
      </c>
      <c r="N469" s="17" t="str">
        <f aca="false">IF($C469="","",MAX(1,IFERROR(INDEX(⑥商品照会CSV!$AK$2:$AK$3001,MATCH($C469,⑥商品照会CSV!$A$2:$A$3001,0)),1)))</f>
        <v/>
      </c>
      <c r="O469" s="12" t="str">
        <f aca="false">IF($C469="","",IFERROR(IF(INDEX(⑥商品照会CSV!$AN$2:$AN$3001,MATCH($C469,⑥商品照会CSV!$A$2:$A$3001,0))=1,"バラ",IF(INDEX(⑥商品照会CSV!$AM$2:$AM$3001,MATCH($C469,⑥商品照会CSV!$A$2:$A$3001,0))=1,"中間包装","ケース")),"ケース"))</f>
        <v/>
      </c>
      <c r="P469" s="18"/>
      <c r="Q469" s="14"/>
      <c r="R469" s="17" t="str">
        <f aca="false">IF($C469="","",N($Q469)*N($K469))</f>
        <v/>
      </c>
    </row>
    <row r="470" customFormat="false" ht="15" hidden="false" customHeight="false" outlineLevel="0" collapsed="false">
      <c r="B470" s="12" t="n">
        <v>465</v>
      </c>
      <c r="C470" s="36" t="str">
        <f aca="false">IF(①在庫CSV_発注日!$M466="","",①在庫CSV_発注日!$M466&amp;"")</f>
        <v/>
      </c>
      <c r="D470" s="12" t="str">
        <f aca="false">IF($C470="","",①在庫CSV_発注日!$N466)</f>
        <v/>
      </c>
      <c r="E470" s="12" t="str">
        <f aca="false">IF($C470="","",①在庫CSV_発注日!$H466)</f>
        <v/>
      </c>
      <c r="F470" s="12" t="str">
        <f aca="false">IF($C470="","",①在庫CSV_発注日!$L466)</f>
        <v/>
      </c>
      <c r="G470" s="18"/>
      <c r="H470" s="17" t="str">
        <f aca="false">IF($C470="","",N(①在庫CSV_発注日!$Z466))</f>
        <v/>
      </c>
      <c r="I470" s="37" t="str">
        <f aca="false">IF($C470="","",SUMIFS(⑤減算マスタCSV!$L$2:$L$8001,⑤減算マスタCSV!$F$2:$F$8001,$C470,⑤減算マスタCSV!$K$2:$K$8001,1))</f>
        <v/>
      </c>
      <c r="J470" s="17" t="str">
        <f aca="false">IF($C470="","",IFERROR(INDEX(⑤減算マスタCSV!$H$2:$H$8001,MATCH($C470,⑤減算マスタCSV!$F$2:$F$8001,0)),1))</f>
        <v/>
      </c>
      <c r="K470" s="17" t="str">
        <f aca="false">IF($C470="","",MAX(1,IFERROR(INDEX(⑥商品照会CSV!$M$2:$M$3001,MATCH($C470,⑥商品照会CSV!$A$2:$A$3001,0)),1)))</f>
        <v/>
      </c>
      <c r="L470" s="40" t="str">
        <f aca="false">IF($C470="","",IFERROR(INDEX(⑥商品照会CSV!$Q$2:$Q$3001,MATCH($C470,⑥商品照会CSV!$A$2:$A$3001,0)),0))</f>
        <v/>
      </c>
      <c r="M470" s="40" t="str">
        <f aca="false">IF($C470="","",N($L470)*N($K470))</f>
        <v/>
      </c>
      <c r="N470" s="17" t="str">
        <f aca="false">IF($C470="","",MAX(1,IFERROR(INDEX(⑥商品照会CSV!$AK$2:$AK$3001,MATCH($C470,⑥商品照会CSV!$A$2:$A$3001,0)),1)))</f>
        <v/>
      </c>
      <c r="O470" s="12" t="str">
        <f aca="false">IF($C470="","",IFERROR(IF(INDEX(⑥商品照会CSV!$AN$2:$AN$3001,MATCH($C470,⑥商品照会CSV!$A$2:$A$3001,0))=1,"バラ",IF(INDEX(⑥商品照会CSV!$AM$2:$AM$3001,MATCH($C470,⑥商品照会CSV!$A$2:$A$3001,0))=1,"中間包装","ケース")),"ケース"))</f>
        <v/>
      </c>
      <c r="P470" s="18"/>
      <c r="Q470" s="14"/>
      <c r="R470" s="17" t="str">
        <f aca="false">IF($C470="","",N($Q470)*N($K470))</f>
        <v/>
      </c>
    </row>
    <row r="471" customFormat="false" ht="15" hidden="false" customHeight="false" outlineLevel="0" collapsed="false">
      <c r="B471" s="12" t="n">
        <v>466</v>
      </c>
      <c r="C471" s="36" t="str">
        <f aca="false">IF(①在庫CSV_発注日!$M467="","",①在庫CSV_発注日!$M467&amp;"")</f>
        <v/>
      </c>
      <c r="D471" s="12" t="str">
        <f aca="false">IF($C471="","",①在庫CSV_発注日!$N467)</f>
        <v/>
      </c>
      <c r="E471" s="12" t="str">
        <f aca="false">IF($C471="","",①在庫CSV_発注日!$H467)</f>
        <v/>
      </c>
      <c r="F471" s="12" t="str">
        <f aca="false">IF($C471="","",①在庫CSV_発注日!$L467)</f>
        <v/>
      </c>
      <c r="G471" s="18"/>
      <c r="H471" s="17" t="str">
        <f aca="false">IF($C471="","",N(①在庫CSV_発注日!$Z467))</f>
        <v/>
      </c>
      <c r="I471" s="37" t="str">
        <f aca="false">IF($C471="","",SUMIFS(⑤減算マスタCSV!$L$2:$L$8001,⑤減算マスタCSV!$F$2:$F$8001,$C471,⑤減算マスタCSV!$K$2:$K$8001,1))</f>
        <v/>
      </c>
      <c r="J471" s="17" t="str">
        <f aca="false">IF($C471="","",IFERROR(INDEX(⑤減算マスタCSV!$H$2:$H$8001,MATCH($C471,⑤減算マスタCSV!$F$2:$F$8001,0)),1))</f>
        <v/>
      </c>
      <c r="K471" s="17" t="str">
        <f aca="false">IF($C471="","",MAX(1,IFERROR(INDEX(⑥商品照会CSV!$M$2:$M$3001,MATCH($C471,⑥商品照会CSV!$A$2:$A$3001,0)),1)))</f>
        <v/>
      </c>
      <c r="L471" s="40" t="str">
        <f aca="false">IF($C471="","",IFERROR(INDEX(⑥商品照会CSV!$Q$2:$Q$3001,MATCH($C471,⑥商品照会CSV!$A$2:$A$3001,0)),0))</f>
        <v/>
      </c>
      <c r="M471" s="40" t="str">
        <f aca="false">IF($C471="","",N($L471)*N($K471))</f>
        <v/>
      </c>
      <c r="N471" s="17" t="str">
        <f aca="false">IF($C471="","",MAX(1,IFERROR(INDEX(⑥商品照会CSV!$AK$2:$AK$3001,MATCH($C471,⑥商品照会CSV!$A$2:$A$3001,0)),1)))</f>
        <v/>
      </c>
      <c r="O471" s="12" t="str">
        <f aca="false">IF($C471="","",IFERROR(IF(INDEX(⑥商品照会CSV!$AN$2:$AN$3001,MATCH($C471,⑥商品照会CSV!$A$2:$A$3001,0))=1,"バラ",IF(INDEX(⑥商品照会CSV!$AM$2:$AM$3001,MATCH($C471,⑥商品照会CSV!$A$2:$A$3001,0))=1,"中間包装","ケース")),"ケース"))</f>
        <v/>
      </c>
      <c r="P471" s="18"/>
      <c r="Q471" s="14"/>
      <c r="R471" s="17" t="str">
        <f aca="false">IF($C471="","",N($Q471)*N($K471))</f>
        <v/>
      </c>
    </row>
    <row r="472" customFormat="false" ht="15" hidden="false" customHeight="false" outlineLevel="0" collapsed="false">
      <c r="B472" s="12" t="n">
        <v>467</v>
      </c>
      <c r="C472" s="36" t="str">
        <f aca="false">IF(①在庫CSV_発注日!$M468="","",①在庫CSV_発注日!$M468&amp;"")</f>
        <v/>
      </c>
      <c r="D472" s="12" t="str">
        <f aca="false">IF($C472="","",①在庫CSV_発注日!$N468)</f>
        <v/>
      </c>
      <c r="E472" s="12" t="str">
        <f aca="false">IF($C472="","",①在庫CSV_発注日!$H468)</f>
        <v/>
      </c>
      <c r="F472" s="12" t="str">
        <f aca="false">IF($C472="","",①在庫CSV_発注日!$L468)</f>
        <v/>
      </c>
      <c r="G472" s="18"/>
      <c r="H472" s="17" t="str">
        <f aca="false">IF($C472="","",N(①在庫CSV_発注日!$Z468))</f>
        <v/>
      </c>
      <c r="I472" s="37" t="str">
        <f aca="false">IF($C472="","",SUMIFS(⑤減算マスタCSV!$L$2:$L$8001,⑤減算マスタCSV!$F$2:$F$8001,$C472,⑤減算マスタCSV!$K$2:$K$8001,1))</f>
        <v/>
      </c>
      <c r="J472" s="17" t="str">
        <f aca="false">IF($C472="","",IFERROR(INDEX(⑤減算マスタCSV!$H$2:$H$8001,MATCH($C472,⑤減算マスタCSV!$F$2:$F$8001,0)),1))</f>
        <v/>
      </c>
      <c r="K472" s="17" t="str">
        <f aca="false">IF($C472="","",MAX(1,IFERROR(INDEX(⑥商品照会CSV!$M$2:$M$3001,MATCH($C472,⑥商品照会CSV!$A$2:$A$3001,0)),1)))</f>
        <v/>
      </c>
      <c r="L472" s="40" t="str">
        <f aca="false">IF($C472="","",IFERROR(INDEX(⑥商品照会CSV!$Q$2:$Q$3001,MATCH($C472,⑥商品照会CSV!$A$2:$A$3001,0)),0))</f>
        <v/>
      </c>
      <c r="M472" s="40" t="str">
        <f aca="false">IF($C472="","",N($L472)*N($K472))</f>
        <v/>
      </c>
      <c r="N472" s="17" t="str">
        <f aca="false">IF($C472="","",MAX(1,IFERROR(INDEX(⑥商品照会CSV!$AK$2:$AK$3001,MATCH($C472,⑥商品照会CSV!$A$2:$A$3001,0)),1)))</f>
        <v/>
      </c>
      <c r="O472" s="12" t="str">
        <f aca="false">IF($C472="","",IFERROR(IF(INDEX(⑥商品照会CSV!$AN$2:$AN$3001,MATCH($C472,⑥商品照会CSV!$A$2:$A$3001,0))=1,"バラ",IF(INDEX(⑥商品照会CSV!$AM$2:$AM$3001,MATCH($C472,⑥商品照会CSV!$A$2:$A$3001,0))=1,"中間包装","ケース")),"ケース"))</f>
        <v/>
      </c>
      <c r="P472" s="18"/>
      <c r="Q472" s="14"/>
      <c r="R472" s="17" t="str">
        <f aca="false">IF($C472="","",N($Q472)*N($K472))</f>
        <v/>
      </c>
    </row>
    <row r="473" customFormat="false" ht="15" hidden="false" customHeight="false" outlineLevel="0" collapsed="false">
      <c r="B473" s="12" t="n">
        <v>468</v>
      </c>
      <c r="C473" s="36" t="str">
        <f aca="false">IF(①在庫CSV_発注日!$M469="","",①在庫CSV_発注日!$M469&amp;"")</f>
        <v/>
      </c>
      <c r="D473" s="12" t="str">
        <f aca="false">IF($C473="","",①在庫CSV_発注日!$N469)</f>
        <v/>
      </c>
      <c r="E473" s="12" t="str">
        <f aca="false">IF($C473="","",①在庫CSV_発注日!$H469)</f>
        <v/>
      </c>
      <c r="F473" s="12" t="str">
        <f aca="false">IF($C473="","",①在庫CSV_発注日!$L469)</f>
        <v/>
      </c>
      <c r="G473" s="18"/>
      <c r="H473" s="17" t="str">
        <f aca="false">IF($C473="","",N(①在庫CSV_発注日!$Z469))</f>
        <v/>
      </c>
      <c r="I473" s="37" t="str">
        <f aca="false">IF($C473="","",SUMIFS(⑤減算マスタCSV!$L$2:$L$8001,⑤減算マスタCSV!$F$2:$F$8001,$C473,⑤減算マスタCSV!$K$2:$K$8001,1))</f>
        <v/>
      </c>
      <c r="J473" s="17" t="str">
        <f aca="false">IF($C473="","",IFERROR(INDEX(⑤減算マスタCSV!$H$2:$H$8001,MATCH($C473,⑤減算マスタCSV!$F$2:$F$8001,0)),1))</f>
        <v/>
      </c>
      <c r="K473" s="17" t="str">
        <f aca="false">IF($C473="","",MAX(1,IFERROR(INDEX(⑥商品照会CSV!$M$2:$M$3001,MATCH($C473,⑥商品照会CSV!$A$2:$A$3001,0)),1)))</f>
        <v/>
      </c>
      <c r="L473" s="40" t="str">
        <f aca="false">IF($C473="","",IFERROR(INDEX(⑥商品照会CSV!$Q$2:$Q$3001,MATCH($C473,⑥商品照会CSV!$A$2:$A$3001,0)),0))</f>
        <v/>
      </c>
      <c r="M473" s="40" t="str">
        <f aca="false">IF($C473="","",N($L473)*N($K473))</f>
        <v/>
      </c>
      <c r="N473" s="17" t="str">
        <f aca="false">IF($C473="","",MAX(1,IFERROR(INDEX(⑥商品照会CSV!$AK$2:$AK$3001,MATCH($C473,⑥商品照会CSV!$A$2:$A$3001,0)),1)))</f>
        <v/>
      </c>
      <c r="O473" s="12" t="str">
        <f aca="false">IF($C473="","",IFERROR(IF(INDEX(⑥商品照会CSV!$AN$2:$AN$3001,MATCH($C473,⑥商品照会CSV!$A$2:$A$3001,0))=1,"バラ",IF(INDEX(⑥商品照会CSV!$AM$2:$AM$3001,MATCH($C473,⑥商品照会CSV!$A$2:$A$3001,0))=1,"中間包装","ケース")),"ケース"))</f>
        <v/>
      </c>
      <c r="P473" s="18"/>
      <c r="Q473" s="14"/>
      <c r="R473" s="17" t="str">
        <f aca="false">IF($C473="","",N($Q473)*N($K473))</f>
        <v/>
      </c>
    </row>
    <row r="474" customFormat="false" ht="15" hidden="false" customHeight="false" outlineLevel="0" collapsed="false">
      <c r="B474" s="12" t="n">
        <v>469</v>
      </c>
      <c r="C474" s="36" t="str">
        <f aca="false">IF(①在庫CSV_発注日!$M470="","",①在庫CSV_発注日!$M470&amp;"")</f>
        <v/>
      </c>
      <c r="D474" s="12" t="str">
        <f aca="false">IF($C474="","",①在庫CSV_発注日!$N470)</f>
        <v/>
      </c>
      <c r="E474" s="12" t="str">
        <f aca="false">IF($C474="","",①在庫CSV_発注日!$H470)</f>
        <v/>
      </c>
      <c r="F474" s="12" t="str">
        <f aca="false">IF($C474="","",①在庫CSV_発注日!$L470)</f>
        <v/>
      </c>
      <c r="G474" s="18"/>
      <c r="H474" s="17" t="str">
        <f aca="false">IF($C474="","",N(①在庫CSV_発注日!$Z470))</f>
        <v/>
      </c>
      <c r="I474" s="37" t="str">
        <f aca="false">IF($C474="","",SUMIFS(⑤減算マスタCSV!$L$2:$L$8001,⑤減算マスタCSV!$F$2:$F$8001,$C474,⑤減算マスタCSV!$K$2:$K$8001,1))</f>
        <v/>
      </c>
      <c r="J474" s="17" t="str">
        <f aca="false">IF($C474="","",IFERROR(INDEX(⑤減算マスタCSV!$H$2:$H$8001,MATCH($C474,⑤減算マスタCSV!$F$2:$F$8001,0)),1))</f>
        <v/>
      </c>
      <c r="K474" s="17" t="str">
        <f aca="false">IF($C474="","",MAX(1,IFERROR(INDEX(⑥商品照会CSV!$M$2:$M$3001,MATCH($C474,⑥商品照会CSV!$A$2:$A$3001,0)),1)))</f>
        <v/>
      </c>
      <c r="L474" s="40" t="str">
        <f aca="false">IF($C474="","",IFERROR(INDEX(⑥商品照会CSV!$Q$2:$Q$3001,MATCH($C474,⑥商品照会CSV!$A$2:$A$3001,0)),0))</f>
        <v/>
      </c>
      <c r="M474" s="40" t="str">
        <f aca="false">IF($C474="","",N($L474)*N($K474))</f>
        <v/>
      </c>
      <c r="N474" s="17" t="str">
        <f aca="false">IF($C474="","",MAX(1,IFERROR(INDEX(⑥商品照会CSV!$AK$2:$AK$3001,MATCH($C474,⑥商品照会CSV!$A$2:$A$3001,0)),1)))</f>
        <v/>
      </c>
      <c r="O474" s="12" t="str">
        <f aca="false">IF($C474="","",IFERROR(IF(INDEX(⑥商品照会CSV!$AN$2:$AN$3001,MATCH($C474,⑥商品照会CSV!$A$2:$A$3001,0))=1,"バラ",IF(INDEX(⑥商品照会CSV!$AM$2:$AM$3001,MATCH($C474,⑥商品照会CSV!$A$2:$A$3001,0))=1,"中間包装","ケース")),"ケース"))</f>
        <v/>
      </c>
      <c r="P474" s="18"/>
      <c r="Q474" s="14"/>
      <c r="R474" s="17" t="str">
        <f aca="false">IF($C474="","",N($Q474)*N($K474))</f>
        <v/>
      </c>
    </row>
    <row r="475" customFormat="false" ht="15" hidden="false" customHeight="false" outlineLevel="0" collapsed="false">
      <c r="B475" s="12" t="n">
        <v>470</v>
      </c>
      <c r="C475" s="36" t="str">
        <f aca="false">IF(①在庫CSV_発注日!$M471="","",①在庫CSV_発注日!$M471&amp;"")</f>
        <v/>
      </c>
      <c r="D475" s="12" t="str">
        <f aca="false">IF($C475="","",①在庫CSV_発注日!$N471)</f>
        <v/>
      </c>
      <c r="E475" s="12" t="str">
        <f aca="false">IF($C475="","",①在庫CSV_発注日!$H471)</f>
        <v/>
      </c>
      <c r="F475" s="12" t="str">
        <f aca="false">IF($C475="","",①在庫CSV_発注日!$L471)</f>
        <v/>
      </c>
      <c r="G475" s="18"/>
      <c r="H475" s="17" t="str">
        <f aca="false">IF($C475="","",N(①在庫CSV_発注日!$Z471))</f>
        <v/>
      </c>
      <c r="I475" s="37" t="str">
        <f aca="false">IF($C475="","",SUMIFS(⑤減算マスタCSV!$L$2:$L$8001,⑤減算マスタCSV!$F$2:$F$8001,$C475,⑤減算マスタCSV!$K$2:$K$8001,1))</f>
        <v/>
      </c>
      <c r="J475" s="17" t="str">
        <f aca="false">IF($C475="","",IFERROR(INDEX(⑤減算マスタCSV!$H$2:$H$8001,MATCH($C475,⑤減算マスタCSV!$F$2:$F$8001,0)),1))</f>
        <v/>
      </c>
      <c r="K475" s="17" t="str">
        <f aca="false">IF($C475="","",MAX(1,IFERROR(INDEX(⑥商品照会CSV!$M$2:$M$3001,MATCH($C475,⑥商品照会CSV!$A$2:$A$3001,0)),1)))</f>
        <v/>
      </c>
      <c r="L475" s="40" t="str">
        <f aca="false">IF($C475="","",IFERROR(INDEX(⑥商品照会CSV!$Q$2:$Q$3001,MATCH($C475,⑥商品照会CSV!$A$2:$A$3001,0)),0))</f>
        <v/>
      </c>
      <c r="M475" s="40" t="str">
        <f aca="false">IF($C475="","",N($L475)*N($K475))</f>
        <v/>
      </c>
      <c r="N475" s="17" t="str">
        <f aca="false">IF($C475="","",MAX(1,IFERROR(INDEX(⑥商品照会CSV!$AK$2:$AK$3001,MATCH($C475,⑥商品照会CSV!$A$2:$A$3001,0)),1)))</f>
        <v/>
      </c>
      <c r="O475" s="12" t="str">
        <f aca="false">IF($C475="","",IFERROR(IF(INDEX(⑥商品照会CSV!$AN$2:$AN$3001,MATCH($C475,⑥商品照会CSV!$A$2:$A$3001,0))=1,"バラ",IF(INDEX(⑥商品照会CSV!$AM$2:$AM$3001,MATCH($C475,⑥商品照会CSV!$A$2:$A$3001,0))=1,"中間包装","ケース")),"ケース"))</f>
        <v/>
      </c>
      <c r="P475" s="18"/>
      <c r="Q475" s="14"/>
      <c r="R475" s="17" t="str">
        <f aca="false">IF($C475="","",N($Q475)*N($K475))</f>
        <v/>
      </c>
    </row>
    <row r="476" customFormat="false" ht="15" hidden="false" customHeight="false" outlineLevel="0" collapsed="false">
      <c r="B476" s="12" t="n">
        <v>471</v>
      </c>
      <c r="C476" s="36" t="str">
        <f aca="false">IF(①在庫CSV_発注日!$M472="","",①在庫CSV_発注日!$M472&amp;"")</f>
        <v/>
      </c>
      <c r="D476" s="12" t="str">
        <f aca="false">IF($C476="","",①在庫CSV_発注日!$N472)</f>
        <v/>
      </c>
      <c r="E476" s="12" t="str">
        <f aca="false">IF($C476="","",①在庫CSV_発注日!$H472)</f>
        <v/>
      </c>
      <c r="F476" s="12" t="str">
        <f aca="false">IF($C476="","",①在庫CSV_発注日!$L472)</f>
        <v/>
      </c>
      <c r="G476" s="18"/>
      <c r="H476" s="17" t="str">
        <f aca="false">IF($C476="","",N(①在庫CSV_発注日!$Z472))</f>
        <v/>
      </c>
      <c r="I476" s="37" t="str">
        <f aca="false">IF($C476="","",SUMIFS(⑤減算マスタCSV!$L$2:$L$8001,⑤減算マスタCSV!$F$2:$F$8001,$C476,⑤減算マスタCSV!$K$2:$K$8001,1))</f>
        <v/>
      </c>
      <c r="J476" s="17" t="str">
        <f aca="false">IF($C476="","",IFERROR(INDEX(⑤減算マスタCSV!$H$2:$H$8001,MATCH($C476,⑤減算マスタCSV!$F$2:$F$8001,0)),1))</f>
        <v/>
      </c>
      <c r="K476" s="17" t="str">
        <f aca="false">IF($C476="","",MAX(1,IFERROR(INDEX(⑥商品照会CSV!$M$2:$M$3001,MATCH($C476,⑥商品照会CSV!$A$2:$A$3001,0)),1)))</f>
        <v/>
      </c>
      <c r="L476" s="40" t="str">
        <f aca="false">IF($C476="","",IFERROR(INDEX(⑥商品照会CSV!$Q$2:$Q$3001,MATCH($C476,⑥商品照会CSV!$A$2:$A$3001,0)),0))</f>
        <v/>
      </c>
      <c r="M476" s="40" t="str">
        <f aca="false">IF($C476="","",N($L476)*N($K476))</f>
        <v/>
      </c>
      <c r="N476" s="17" t="str">
        <f aca="false">IF($C476="","",MAX(1,IFERROR(INDEX(⑥商品照会CSV!$AK$2:$AK$3001,MATCH($C476,⑥商品照会CSV!$A$2:$A$3001,0)),1)))</f>
        <v/>
      </c>
      <c r="O476" s="12" t="str">
        <f aca="false">IF($C476="","",IFERROR(IF(INDEX(⑥商品照会CSV!$AN$2:$AN$3001,MATCH($C476,⑥商品照会CSV!$A$2:$A$3001,0))=1,"バラ",IF(INDEX(⑥商品照会CSV!$AM$2:$AM$3001,MATCH($C476,⑥商品照会CSV!$A$2:$A$3001,0))=1,"中間包装","ケース")),"ケース"))</f>
        <v/>
      </c>
      <c r="P476" s="18"/>
      <c r="Q476" s="14"/>
      <c r="R476" s="17" t="str">
        <f aca="false">IF($C476="","",N($Q476)*N($K476))</f>
        <v/>
      </c>
    </row>
    <row r="477" customFormat="false" ht="15" hidden="false" customHeight="false" outlineLevel="0" collapsed="false">
      <c r="B477" s="12" t="n">
        <v>472</v>
      </c>
      <c r="C477" s="36" t="str">
        <f aca="false">IF(①在庫CSV_発注日!$M473="","",①在庫CSV_発注日!$M473&amp;"")</f>
        <v/>
      </c>
      <c r="D477" s="12" t="str">
        <f aca="false">IF($C477="","",①在庫CSV_発注日!$N473)</f>
        <v/>
      </c>
      <c r="E477" s="12" t="str">
        <f aca="false">IF($C477="","",①在庫CSV_発注日!$H473)</f>
        <v/>
      </c>
      <c r="F477" s="12" t="str">
        <f aca="false">IF($C477="","",①在庫CSV_発注日!$L473)</f>
        <v/>
      </c>
      <c r="G477" s="18"/>
      <c r="H477" s="17" t="str">
        <f aca="false">IF($C477="","",N(①在庫CSV_発注日!$Z473))</f>
        <v/>
      </c>
      <c r="I477" s="37" t="str">
        <f aca="false">IF($C477="","",SUMIFS(⑤減算マスタCSV!$L$2:$L$8001,⑤減算マスタCSV!$F$2:$F$8001,$C477,⑤減算マスタCSV!$K$2:$K$8001,1))</f>
        <v/>
      </c>
      <c r="J477" s="17" t="str">
        <f aca="false">IF($C477="","",IFERROR(INDEX(⑤減算マスタCSV!$H$2:$H$8001,MATCH($C477,⑤減算マスタCSV!$F$2:$F$8001,0)),1))</f>
        <v/>
      </c>
      <c r="K477" s="17" t="str">
        <f aca="false">IF($C477="","",MAX(1,IFERROR(INDEX(⑥商品照会CSV!$M$2:$M$3001,MATCH($C477,⑥商品照会CSV!$A$2:$A$3001,0)),1)))</f>
        <v/>
      </c>
      <c r="L477" s="40" t="str">
        <f aca="false">IF($C477="","",IFERROR(INDEX(⑥商品照会CSV!$Q$2:$Q$3001,MATCH($C477,⑥商品照会CSV!$A$2:$A$3001,0)),0))</f>
        <v/>
      </c>
      <c r="M477" s="40" t="str">
        <f aca="false">IF($C477="","",N($L477)*N($K477))</f>
        <v/>
      </c>
      <c r="N477" s="17" t="str">
        <f aca="false">IF($C477="","",MAX(1,IFERROR(INDEX(⑥商品照会CSV!$AK$2:$AK$3001,MATCH($C477,⑥商品照会CSV!$A$2:$A$3001,0)),1)))</f>
        <v/>
      </c>
      <c r="O477" s="12" t="str">
        <f aca="false">IF($C477="","",IFERROR(IF(INDEX(⑥商品照会CSV!$AN$2:$AN$3001,MATCH($C477,⑥商品照会CSV!$A$2:$A$3001,0))=1,"バラ",IF(INDEX(⑥商品照会CSV!$AM$2:$AM$3001,MATCH($C477,⑥商品照会CSV!$A$2:$A$3001,0))=1,"中間包装","ケース")),"ケース"))</f>
        <v/>
      </c>
      <c r="P477" s="18"/>
      <c r="Q477" s="14"/>
      <c r="R477" s="17" t="str">
        <f aca="false">IF($C477="","",N($Q477)*N($K477))</f>
        <v/>
      </c>
    </row>
    <row r="478" customFormat="false" ht="15" hidden="false" customHeight="false" outlineLevel="0" collapsed="false">
      <c r="B478" s="12" t="n">
        <v>473</v>
      </c>
      <c r="C478" s="36" t="str">
        <f aca="false">IF(①在庫CSV_発注日!$M474="","",①在庫CSV_発注日!$M474&amp;"")</f>
        <v/>
      </c>
      <c r="D478" s="12" t="str">
        <f aca="false">IF($C478="","",①在庫CSV_発注日!$N474)</f>
        <v/>
      </c>
      <c r="E478" s="12" t="str">
        <f aca="false">IF($C478="","",①在庫CSV_発注日!$H474)</f>
        <v/>
      </c>
      <c r="F478" s="12" t="str">
        <f aca="false">IF($C478="","",①在庫CSV_発注日!$L474)</f>
        <v/>
      </c>
      <c r="G478" s="18"/>
      <c r="H478" s="17" t="str">
        <f aca="false">IF($C478="","",N(①在庫CSV_発注日!$Z474))</f>
        <v/>
      </c>
      <c r="I478" s="37" t="str">
        <f aca="false">IF($C478="","",SUMIFS(⑤減算マスタCSV!$L$2:$L$8001,⑤減算マスタCSV!$F$2:$F$8001,$C478,⑤減算マスタCSV!$K$2:$K$8001,1))</f>
        <v/>
      </c>
      <c r="J478" s="17" t="str">
        <f aca="false">IF($C478="","",IFERROR(INDEX(⑤減算マスタCSV!$H$2:$H$8001,MATCH($C478,⑤減算マスタCSV!$F$2:$F$8001,0)),1))</f>
        <v/>
      </c>
      <c r="K478" s="17" t="str">
        <f aca="false">IF($C478="","",MAX(1,IFERROR(INDEX(⑥商品照会CSV!$M$2:$M$3001,MATCH($C478,⑥商品照会CSV!$A$2:$A$3001,0)),1)))</f>
        <v/>
      </c>
      <c r="L478" s="40" t="str">
        <f aca="false">IF($C478="","",IFERROR(INDEX(⑥商品照会CSV!$Q$2:$Q$3001,MATCH($C478,⑥商品照会CSV!$A$2:$A$3001,0)),0))</f>
        <v/>
      </c>
      <c r="M478" s="40" t="str">
        <f aca="false">IF($C478="","",N($L478)*N($K478))</f>
        <v/>
      </c>
      <c r="N478" s="17" t="str">
        <f aca="false">IF($C478="","",MAX(1,IFERROR(INDEX(⑥商品照会CSV!$AK$2:$AK$3001,MATCH($C478,⑥商品照会CSV!$A$2:$A$3001,0)),1)))</f>
        <v/>
      </c>
      <c r="O478" s="12" t="str">
        <f aca="false">IF($C478="","",IFERROR(IF(INDEX(⑥商品照会CSV!$AN$2:$AN$3001,MATCH($C478,⑥商品照会CSV!$A$2:$A$3001,0))=1,"バラ",IF(INDEX(⑥商品照会CSV!$AM$2:$AM$3001,MATCH($C478,⑥商品照会CSV!$A$2:$A$3001,0))=1,"中間包装","ケース")),"ケース"))</f>
        <v/>
      </c>
      <c r="P478" s="18"/>
      <c r="Q478" s="14"/>
      <c r="R478" s="17" t="str">
        <f aca="false">IF($C478="","",N($Q478)*N($K478))</f>
        <v/>
      </c>
    </row>
    <row r="479" customFormat="false" ht="15" hidden="false" customHeight="false" outlineLevel="0" collapsed="false">
      <c r="B479" s="12" t="n">
        <v>474</v>
      </c>
      <c r="C479" s="36" t="str">
        <f aca="false">IF(①在庫CSV_発注日!$M475="","",①在庫CSV_発注日!$M475&amp;"")</f>
        <v/>
      </c>
      <c r="D479" s="12" t="str">
        <f aca="false">IF($C479="","",①在庫CSV_発注日!$N475)</f>
        <v/>
      </c>
      <c r="E479" s="12" t="str">
        <f aca="false">IF($C479="","",①在庫CSV_発注日!$H475)</f>
        <v/>
      </c>
      <c r="F479" s="12" t="str">
        <f aca="false">IF($C479="","",①在庫CSV_発注日!$L475)</f>
        <v/>
      </c>
      <c r="G479" s="18"/>
      <c r="H479" s="17" t="str">
        <f aca="false">IF($C479="","",N(①在庫CSV_発注日!$Z475))</f>
        <v/>
      </c>
      <c r="I479" s="37" t="str">
        <f aca="false">IF($C479="","",SUMIFS(⑤減算マスタCSV!$L$2:$L$8001,⑤減算マスタCSV!$F$2:$F$8001,$C479,⑤減算マスタCSV!$K$2:$K$8001,1))</f>
        <v/>
      </c>
      <c r="J479" s="17" t="str">
        <f aca="false">IF($C479="","",IFERROR(INDEX(⑤減算マスタCSV!$H$2:$H$8001,MATCH($C479,⑤減算マスタCSV!$F$2:$F$8001,0)),1))</f>
        <v/>
      </c>
      <c r="K479" s="17" t="str">
        <f aca="false">IF($C479="","",MAX(1,IFERROR(INDEX(⑥商品照会CSV!$M$2:$M$3001,MATCH($C479,⑥商品照会CSV!$A$2:$A$3001,0)),1)))</f>
        <v/>
      </c>
      <c r="L479" s="40" t="str">
        <f aca="false">IF($C479="","",IFERROR(INDEX(⑥商品照会CSV!$Q$2:$Q$3001,MATCH($C479,⑥商品照会CSV!$A$2:$A$3001,0)),0))</f>
        <v/>
      </c>
      <c r="M479" s="40" t="str">
        <f aca="false">IF($C479="","",N($L479)*N($K479))</f>
        <v/>
      </c>
      <c r="N479" s="17" t="str">
        <f aca="false">IF($C479="","",MAX(1,IFERROR(INDEX(⑥商品照会CSV!$AK$2:$AK$3001,MATCH($C479,⑥商品照会CSV!$A$2:$A$3001,0)),1)))</f>
        <v/>
      </c>
      <c r="O479" s="12" t="str">
        <f aca="false">IF($C479="","",IFERROR(IF(INDEX(⑥商品照会CSV!$AN$2:$AN$3001,MATCH($C479,⑥商品照会CSV!$A$2:$A$3001,0))=1,"バラ",IF(INDEX(⑥商品照会CSV!$AM$2:$AM$3001,MATCH($C479,⑥商品照会CSV!$A$2:$A$3001,0))=1,"中間包装","ケース")),"ケース"))</f>
        <v/>
      </c>
      <c r="P479" s="18"/>
      <c r="Q479" s="14"/>
      <c r="R479" s="17" t="str">
        <f aca="false">IF($C479="","",N($Q479)*N($K479))</f>
        <v/>
      </c>
    </row>
    <row r="480" customFormat="false" ht="15" hidden="false" customHeight="false" outlineLevel="0" collapsed="false">
      <c r="B480" s="12" t="n">
        <v>475</v>
      </c>
      <c r="C480" s="36" t="str">
        <f aca="false">IF(①在庫CSV_発注日!$M476="","",①在庫CSV_発注日!$M476&amp;"")</f>
        <v/>
      </c>
      <c r="D480" s="12" t="str">
        <f aca="false">IF($C480="","",①在庫CSV_発注日!$N476)</f>
        <v/>
      </c>
      <c r="E480" s="12" t="str">
        <f aca="false">IF($C480="","",①在庫CSV_発注日!$H476)</f>
        <v/>
      </c>
      <c r="F480" s="12" t="str">
        <f aca="false">IF($C480="","",①在庫CSV_発注日!$L476)</f>
        <v/>
      </c>
      <c r="G480" s="18"/>
      <c r="H480" s="17" t="str">
        <f aca="false">IF($C480="","",N(①在庫CSV_発注日!$Z476))</f>
        <v/>
      </c>
      <c r="I480" s="37" t="str">
        <f aca="false">IF($C480="","",SUMIFS(⑤減算マスタCSV!$L$2:$L$8001,⑤減算マスタCSV!$F$2:$F$8001,$C480,⑤減算マスタCSV!$K$2:$K$8001,1))</f>
        <v/>
      </c>
      <c r="J480" s="17" t="str">
        <f aca="false">IF($C480="","",IFERROR(INDEX(⑤減算マスタCSV!$H$2:$H$8001,MATCH($C480,⑤減算マスタCSV!$F$2:$F$8001,0)),1))</f>
        <v/>
      </c>
      <c r="K480" s="17" t="str">
        <f aca="false">IF($C480="","",MAX(1,IFERROR(INDEX(⑥商品照会CSV!$M$2:$M$3001,MATCH($C480,⑥商品照会CSV!$A$2:$A$3001,0)),1)))</f>
        <v/>
      </c>
      <c r="L480" s="40" t="str">
        <f aca="false">IF($C480="","",IFERROR(INDEX(⑥商品照会CSV!$Q$2:$Q$3001,MATCH($C480,⑥商品照会CSV!$A$2:$A$3001,0)),0))</f>
        <v/>
      </c>
      <c r="M480" s="40" t="str">
        <f aca="false">IF($C480="","",N($L480)*N($K480))</f>
        <v/>
      </c>
      <c r="N480" s="17" t="str">
        <f aca="false">IF($C480="","",MAX(1,IFERROR(INDEX(⑥商品照会CSV!$AK$2:$AK$3001,MATCH($C480,⑥商品照会CSV!$A$2:$A$3001,0)),1)))</f>
        <v/>
      </c>
      <c r="O480" s="12" t="str">
        <f aca="false">IF($C480="","",IFERROR(IF(INDEX(⑥商品照会CSV!$AN$2:$AN$3001,MATCH($C480,⑥商品照会CSV!$A$2:$A$3001,0))=1,"バラ",IF(INDEX(⑥商品照会CSV!$AM$2:$AM$3001,MATCH($C480,⑥商品照会CSV!$A$2:$A$3001,0))=1,"中間包装","ケース")),"ケース"))</f>
        <v/>
      </c>
      <c r="P480" s="18"/>
      <c r="Q480" s="14"/>
      <c r="R480" s="17" t="str">
        <f aca="false">IF($C480="","",N($Q480)*N($K480))</f>
        <v/>
      </c>
    </row>
    <row r="481" customFormat="false" ht="15" hidden="false" customHeight="false" outlineLevel="0" collapsed="false">
      <c r="B481" s="12" t="n">
        <v>476</v>
      </c>
      <c r="C481" s="36" t="str">
        <f aca="false">IF(①在庫CSV_発注日!$M477="","",①在庫CSV_発注日!$M477&amp;"")</f>
        <v/>
      </c>
      <c r="D481" s="12" t="str">
        <f aca="false">IF($C481="","",①在庫CSV_発注日!$N477)</f>
        <v/>
      </c>
      <c r="E481" s="12" t="str">
        <f aca="false">IF($C481="","",①在庫CSV_発注日!$H477)</f>
        <v/>
      </c>
      <c r="F481" s="12" t="str">
        <f aca="false">IF($C481="","",①在庫CSV_発注日!$L477)</f>
        <v/>
      </c>
      <c r="G481" s="18"/>
      <c r="H481" s="17" t="str">
        <f aca="false">IF($C481="","",N(①在庫CSV_発注日!$Z477))</f>
        <v/>
      </c>
      <c r="I481" s="37" t="str">
        <f aca="false">IF($C481="","",SUMIFS(⑤減算マスタCSV!$L$2:$L$8001,⑤減算マスタCSV!$F$2:$F$8001,$C481,⑤減算マスタCSV!$K$2:$K$8001,1))</f>
        <v/>
      </c>
      <c r="J481" s="17" t="str">
        <f aca="false">IF($C481="","",IFERROR(INDEX(⑤減算マスタCSV!$H$2:$H$8001,MATCH($C481,⑤減算マスタCSV!$F$2:$F$8001,0)),1))</f>
        <v/>
      </c>
      <c r="K481" s="17" t="str">
        <f aca="false">IF($C481="","",MAX(1,IFERROR(INDEX(⑥商品照会CSV!$M$2:$M$3001,MATCH($C481,⑥商品照会CSV!$A$2:$A$3001,0)),1)))</f>
        <v/>
      </c>
      <c r="L481" s="40" t="str">
        <f aca="false">IF($C481="","",IFERROR(INDEX(⑥商品照会CSV!$Q$2:$Q$3001,MATCH($C481,⑥商品照会CSV!$A$2:$A$3001,0)),0))</f>
        <v/>
      </c>
      <c r="M481" s="40" t="str">
        <f aca="false">IF($C481="","",N($L481)*N($K481))</f>
        <v/>
      </c>
      <c r="N481" s="17" t="str">
        <f aca="false">IF($C481="","",MAX(1,IFERROR(INDEX(⑥商品照会CSV!$AK$2:$AK$3001,MATCH($C481,⑥商品照会CSV!$A$2:$A$3001,0)),1)))</f>
        <v/>
      </c>
      <c r="O481" s="12" t="str">
        <f aca="false">IF($C481="","",IFERROR(IF(INDEX(⑥商品照会CSV!$AN$2:$AN$3001,MATCH($C481,⑥商品照会CSV!$A$2:$A$3001,0))=1,"バラ",IF(INDEX(⑥商品照会CSV!$AM$2:$AM$3001,MATCH($C481,⑥商品照会CSV!$A$2:$A$3001,0))=1,"中間包装","ケース")),"ケース"))</f>
        <v/>
      </c>
      <c r="P481" s="18"/>
      <c r="Q481" s="14"/>
      <c r="R481" s="17" t="str">
        <f aca="false">IF($C481="","",N($Q481)*N($K481))</f>
        <v/>
      </c>
    </row>
    <row r="482" customFormat="false" ht="15" hidden="false" customHeight="false" outlineLevel="0" collapsed="false">
      <c r="B482" s="12" t="n">
        <v>477</v>
      </c>
      <c r="C482" s="36" t="str">
        <f aca="false">IF(①在庫CSV_発注日!$M478="","",①在庫CSV_発注日!$M478&amp;"")</f>
        <v/>
      </c>
      <c r="D482" s="12" t="str">
        <f aca="false">IF($C482="","",①在庫CSV_発注日!$N478)</f>
        <v/>
      </c>
      <c r="E482" s="12" t="str">
        <f aca="false">IF($C482="","",①在庫CSV_発注日!$H478)</f>
        <v/>
      </c>
      <c r="F482" s="12" t="str">
        <f aca="false">IF($C482="","",①在庫CSV_発注日!$L478)</f>
        <v/>
      </c>
      <c r="G482" s="18"/>
      <c r="H482" s="17" t="str">
        <f aca="false">IF($C482="","",N(①在庫CSV_発注日!$Z478))</f>
        <v/>
      </c>
      <c r="I482" s="37" t="str">
        <f aca="false">IF($C482="","",SUMIFS(⑤減算マスタCSV!$L$2:$L$8001,⑤減算マスタCSV!$F$2:$F$8001,$C482,⑤減算マスタCSV!$K$2:$K$8001,1))</f>
        <v/>
      </c>
      <c r="J482" s="17" t="str">
        <f aca="false">IF($C482="","",IFERROR(INDEX(⑤減算マスタCSV!$H$2:$H$8001,MATCH($C482,⑤減算マスタCSV!$F$2:$F$8001,0)),1))</f>
        <v/>
      </c>
      <c r="K482" s="17" t="str">
        <f aca="false">IF($C482="","",MAX(1,IFERROR(INDEX(⑥商品照会CSV!$M$2:$M$3001,MATCH($C482,⑥商品照会CSV!$A$2:$A$3001,0)),1)))</f>
        <v/>
      </c>
      <c r="L482" s="40" t="str">
        <f aca="false">IF($C482="","",IFERROR(INDEX(⑥商品照会CSV!$Q$2:$Q$3001,MATCH($C482,⑥商品照会CSV!$A$2:$A$3001,0)),0))</f>
        <v/>
      </c>
      <c r="M482" s="40" t="str">
        <f aca="false">IF($C482="","",N($L482)*N($K482))</f>
        <v/>
      </c>
      <c r="N482" s="17" t="str">
        <f aca="false">IF($C482="","",MAX(1,IFERROR(INDEX(⑥商品照会CSV!$AK$2:$AK$3001,MATCH($C482,⑥商品照会CSV!$A$2:$A$3001,0)),1)))</f>
        <v/>
      </c>
      <c r="O482" s="12" t="str">
        <f aca="false">IF($C482="","",IFERROR(IF(INDEX(⑥商品照会CSV!$AN$2:$AN$3001,MATCH($C482,⑥商品照会CSV!$A$2:$A$3001,0))=1,"バラ",IF(INDEX(⑥商品照会CSV!$AM$2:$AM$3001,MATCH($C482,⑥商品照会CSV!$A$2:$A$3001,0))=1,"中間包装","ケース")),"ケース"))</f>
        <v/>
      </c>
      <c r="P482" s="18"/>
      <c r="Q482" s="14"/>
      <c r="R482" s="17" t="str">
        <f aca="false">IF($C482="","",N($Q482)*N($K482))</f>
        <v/>
      </c>
    </row>
    <row r="483" customFormat="false" ht="15" hidden="false" customHeight="false" outlineLevel="0" collapsed="false">
      <c r="B483" s="12" t="n">
        <v>478</v>
      </c>
      <c r="C483" s="36" t="str">
        <f aca="false">IF(①在庫CSV_発注日!$M479="","",①在庫CSV_発注日!$M479&amp;"")</f>
        <v/>
      </c>
      <c r="D483" s="12" t="str">
        <f aca="false">IF($C483="","",①在庫CSV_発注日!$N479)</f>
        <v/>
      </c>
      <c r="E483" s="12" t="str">
        <f aca="false">IF($C483="","",①在庫CSV_発注日!$H479)</f>
        <v/>
      </c>
      <c r="F483" s="12" t="str">
        <f aca="false">IF($C483="","",①在庫CSV_発注日!$L479)</f>
        <v/>
      </c>
      <c r="G483" s="18"/>
      <c r="H483" s="17" t="str">
        <f aca="false">IF($C483="","",N(①在庫CSV_発注日!$Z479))</f>
        <v/>
      </c>
      <c r="I483" s="37" t="str">
        <f aca="false">IF($C483="","",SUMIFS(⑤減算マスタCSV!$L$2:$L$8001,⑤減算マスタCSV!$F$2:$F$8001,$C483,⑤減算マスタCSV!$K$2:$K$8001,1))</f>
        <v/>
      </c>
      <c r="J483" s="17" t="str">
        <f aca="false">IF($C483="","",IFERROR(INDEX(⑤減算マスタCSV!$H$2:$H$8001,MATCH($C483,⑤減算マスタCSV!$F$2:$F$8001,0)),1))</f>
        <v/>
      </c>
      <c r="K483" s="17" t="str">
        <f aca="false">IF($C483="","",MAX(1,IFERROR(INDEX(⑥商品照会CSV!$M$2:$M$3001,MATCH($C483,⑥商品照会CSV!$A$2:$A$3001,0)),1)))</f>
        <v/>
      </c>
      <c r="L483" s="40" t="str">
        <f aca="false">IF($C483="","",IFERROR(INDEX(⑥商品照会CSV!$Q$2:$Q$3001,MATCH($C483,⑥商品照会CSV!$A$2:$A$3001,0)),0))</f>
        <v/>
      </c>
      <c r="M483" s="40" t="str">
        <f aca="false">IF($C483="","",N($L483)*N($K483))</f>
        <v/>
      </c>
      <c r="N483" s="17" t="str">
        <f aca="false">IF($C483="","",MAX(1,IFERROR(INDEX(⑥商品照会CSV!$AK$2:$AK$3001,MATCH($C483,⑥商品照会CSV!$A$2:$A$3001,0)),1)))</f>
        <v/>
      </c>
      <c r="O483" s="12" t="str">
        <f aca="false">IF($C483="","",IFERROR(IF(INDEX(⑥商品照会CSV!$AN$2:$AN$3001,MATCH($C483,⑥商品照会CSV!$A$2:$A$3001,0))=1,"バラ",IF(INDEX(⑥商品照会CSV!$AM$2:$AM$3001,MATCH($C483,⑥商品照会CSV!$A$2:$A$3001,0))=1,"中間包装","ケース")),"ケース"))</f>
        <v/>
      </c>
      <c r="P483" s="18"/>
      <c r="Q483" s="14"/>
      <c r="R483" s="17" t="str">
        <f aca="false">IF($C483="","",N($Q483)*N($K483))</f>
        <v/>
      </c>
    </row>
    <row r="484" customFormat="false" ht="15" hidden="false" customHeight="false" outlineLevel="0" collapsed="false">
      <c r="B484" s="12" t="n">
        <v>479</v>
      </c>
      <c r="C484" s="36" t="str">
        <f aca="false">IF(①在庫CSV_発注日!$M480="","",①在庫CSV_発注日!$M480&amp;"")</f>
        <v/>
      </c>
      <c r="D484" s="12" t="str">
        <f aca="false">IF($C484="","",①在庫CSV_発注日!$N480)</f>
        <v/>
      </c>
      <c r="E484" s="12" t="str">
        <f aca="false">IF($C484="","",①在庫CSV_発注日!$H480)</f>
        <v/>
      </c>
      <c r="F484" s="12" t="str">
        <f aca="false">IF($C484="","",①在庫CSV_発注日!$L480)</f>
        <v/>
      </c>
      <c r="G484" s="18"/>
      <c r="H484" s="17" t="str">
        <f aca="false">IF($C484="","",N(①在庫CSV_発注日!$Z480))</f>
        <v/>
      </c>
      <c r="I484" s="37" t="str">
        <f aca="false">IF($C484="","",SUMIFS(⑤減算マスタCSV!$L$2:$L$8001,⑤減算マスタCSV!$F$2:$F$8001,$C484,⑤減算マスタCSV!$K$2:$K$8001,1))</f>
        <v/>
      </c>
      <c r="J484" s="17" t="str">
        <f aca="false">IF($C484="","",IFERROR(INDEX(⑤減算マスタCSV!$H$2:$H$8001,MATCH($C484,⑤減算マスタCSV!$F$2:$F$8001,0)),1))</f>
        <v/>
      </c>
      <c r="K484" s="17" t="str">
        <f aca="false">IF($C484="","",MAX(1,IFERROR(INDEX(⑥商品照会CSV!$M$2:$M$3001,MATCH($C484,⑥商品照会CSV!$A$2:$A$3001,0)),1)))</f>
        <v/>
      </c>
      <c r="L484" s="40" t="str">
        <f aca="false">IF($C484="","",IFERROR(INDEX(⑥商品照会CSV!$Q$2:$Q$3001,MATCH($C484,⑥商品照会CSV!$A$2:$A$3001,0)),0))</f>
        <v/>
      </c>
      <c r="M484" s="40" t="str">
        <f aca="false">IF($C484="","",N($L484)*N($K484))</f>
        <v/>
      </c>
      <c r="N484" s="17" t="str">
        <f aca="false">IF($C484="","",MAX(1,IFERROR(INDEX(⑥商品照会CSV!$AK$2:$AK$3001,MATCH($C484,⑥商品照会CSV!$A$2:$A$3001,0)),1)))</f>
        <v/>
      </c>
      <c r="O484" s="12" t="str">
        <f aca="false">IF($C484="","",IFERROR(IF(INDEX(⑥商品照会CSV!$AN$2:$AN$3001,MATCH($C484,⑥商品照会CSV!$A$2:$A$3001,0))=1,"バラ",IF(INDEX(⑥商品照会CSV!$AM$2:$AM$3001,MATCH($C484,⑥商品照会CSV!$A$2:$A$3001,0))=1,"中間包装","ケース")),"ケース"))</f>
        <v/>
      </c>
      <c r="P484" s="18"/>
      <c r="Q484" s="14"/>
      <c r="R484" s="17" t="str">
        <f aca="false">IF($C484="","",N($Q484)*N($K484))</f>
        <v/>
      </c>
    </row>
    <row r="485" customFormat="false" ht="15" hidden="false" customHeight="false" outlineLevel="0" collapsed="false">
      <c r="B485" s="12" t="n">
        <v>480</v>
      </c>
      <c r="C485" s="36" t="str">
        <f aca="false">IF(①在庫CSV_発注日!$M481="","",①在庫CSV_発注日!$M481&amp;"")</f>
        <v/>
      </c>
      <c r="D485" s="12" t="str">
        <f aca="false">IF($C485="","",①在庫CSV_発注日!$N481)</f>
        <v/>
      </c>
      <c r="E485" s="12" t="str">
        <f aca="false">IF($C485="","",①在庫CSV_発注日!$H481)</f>
        <v/>
      </c>
      <c r="F485" s="12" t="str">
        <f aca="false">IF($C485="","",①在庫CSV_発注日!$L481)</f>
        <v/>
      </c>
      <c r="G485" s="18"/>
      <c r="H485" s="17" t="str">
        <f aca="false">IF($C485="","",N(①在庫CSV_発注日!$Z481))</f>
        <v/>
      </c>
      <c r="I485" s="37" t="str">
        <f aca="false">IF($C485="","",SUMIFS(⑤減算マスタCSV!$L$2:$L$8001,⑤減算マスタCSV!$F$2:$F$8001,$C485,⑤減算マスタCSV!$K$2:$K$8001,1))</f>
        <v/>
      </c>
      <c r="J485" s="17" t="str">
        <f aca="false">IF($C485="","",IFERROR(INDEX(⑤減算マスタCSV!$H$2:$H$8001,MATCH($C485,⑤減算マスタCSV!$F$2:$F$8001,0)),1))</f>
        <v/>
      </c>
      <c r="K485" s="17" t="str">
        <f aca="false">IF($C485="","",MAX(1,IFERROR(INDEX(⑥商品照会CSV!$M$2:$M$3001,MATCH($C485,⑥商品照会CSV!$A$2:$A$3001,0)),1)))</f>
        <v/>
      </c>
      <c r="L485" s="40" t="str">
        <f aca="false">IF($C485="","",IFERROR(INDEX(⑥商品照会CSV!$Q$2:$Q$3001,MATCH($C485,⑥商品照会CSV!$A$2:$A$3001,0)),0))</f>
        <v/>
      </c>
      <c r="M485" s="40" t="str">
        <f aca="false">IF($C485="","",N($L485)*N($K485))</f>
        <v/>
      </c>
      <c r="N485" s="17" t="str">
        <f aca="false">IF($C485="","",MAX(1,IFERROR(INDEX(⑥商品照会CSV!$AK$2:$AK$3001,MATCH($C485,⑥商品照会CSV!$A$2:$A$3001,0)),1)))</f>
        <v/>
      </c>
      <c r="O485" s="12" t="str">
        <f aca="false">IF($C485="","",IFERROR(IF(INDEX(⑥商品照会CSV!$AN$2:$AN$3001,MATCH($C485,⑥商品照会CSV!$A$2:$A$3001,0))=1,"バラ",IF(INDEX(⑥商品照会CSV!$AM$2:$AM$3001,MATCH($C485,⑥商品照会CSV!$A$2:$A$3001,0))=1,"中間包装","ケース")),"ケース"))</f>
        <v/>
      </c>
      <c r="P485" s="18"/>
      <c r="Q485" s="14"/>
      <c r="R485" s="17" t="str">
        <f aca="false">IF($C485="","",N($Q485)*N($K485))</f>
        <v/>
      </c>
    </row>
    <row r="486" customFormat="false" ht="15" hidden="false" customHeight="false" outlineLevel="0" collapsed="false">
      <c r="B486" s="12" t="n">
        <v>481</v>
      </c>
      <c r="C486" s="36" t="str">
        <f aca="false">IF(①在庫CSV_発注日!$M482="","",①在庫CSV_発注日!$M482&amp;"")</f>
        <v/>
      </c>
      <c r="D486" s="12" t="str">
        <f aca="false">IF($C486="","",①在庫CSV_発注日!$N482)</f>
        <v/>
      </c>
      <c r="E486" s="12" t="str">
        <f aca="false">IF($C486="","",①在庫CSV_発注日!$H482)</f>
        <v/>
      </c>
      <c r="F486" s="12" t="str">
        <f aca="false">IF($C486="","",①在庫CSV_発注日!$L482)</f>
        <v/>
      </c>
      <c r="G486" s="18"/>
      <c r="H486" s="17" t="str">
        <f aca="false">IF($C486="","",N(①在庫CSV_発注日!$Z482))</f>
        <v/>
      </c>
      <c r="I486" s="37" t="str">
        <f aca="false">IF($C486="","",SUMIFS(⑤減算マスタCSV!$L$2:$L$8001,⑤減算マスタCSV!$F$2:$F$8001,$C486,⑤減算マスタCSV!$K$2:$K$8001,1))</f>
        <v/>
      </c>
      <c r="J486" s="17" t="str">
        <f aca="false">IF($C486="","",IFERROR(INDEX(⑤減算マスタCSV!$H$2:$H$8001,MATCH($C486,⑤減算マスタCSV!$F$2:$F$8001,0)),1))</f>
        <v/>
      </c>
      <c r="K486" s="17" t="str">
        <f aca="false">IF($C486="","",MAX(1,IFERROR(INDEX(⑥商品照会CSV!$M$2:$M$3001,MATCH($C486,⑥商品照会CSV!$A$2:$A$3001,0)),1)))</f>
        <v/>
      </c>
      <c r="L486" s="40" t="str">
        <f aca="false">IF($C486="","",IFERROR(INDEX(⑥商品照会CSV!$Q$2:$Q$3001,MATCH($C486,⑥商品照会CSV!$A$2:$A$3001,0)),0))</f>
        <v/>
      </c>
      <c r="M486" s="40" t="str">
        <f aca="false">IF($C486="","",N($L486)*N($K486))</f>
        <v/>
      </c>
      <c r="N486" s="17" t="str">
        <f aca="false">IF($C486="","",MAX(1,IFERROR(INDEX(⑥商品照会CSV!$AK$2:$AK$3001,MATCH($C486,⑥商品照会CSV!$A$2:$A$3001,0)),1)))</f>
        <v/>
      </c>
      <c r="O486" s="12" t="str">
        <f aca="false">IF($C486="","",IFERROR(IF(INDEX(⑥商品照会CSV!$AN$2:$AN$3001,MATCH($C486,⑥商品照会CSV!$A$2:$A$3001,0))=1,"バラ",IF(INDEX(⑥商品照会CSV!$AM$2:$AM$3001,MATCH($C486,⑥商品照会CSV!$A$2:$A$3001,0))=1,"中間包装","ケース")),"ケース"))</f>
        <v/>
      </c>
      <c r="P486" s="18"/>
      <c r="Q486" s="14"/>
      <c r="R486" s="17" t="str">
        <f aca="false">IF($C486="","",N($Q486)*N($K486))</f>
        <v/>
      </c>
    </row>
    <row r="487" customFormat="false" ht="15" hidden="false" customHeight="false" outlineLevel="0" collapsed="false">
      <c r="B487" s="12" t="n">
        <v>482</v>
      </c>
      <c r="C487" s="36" t="str">
        <f aca="false">IF(①在庫CSV_発注日!$M483="","",①在庫CSV_発注日!$M483&amp;"")</f>
        <v/>
      </c>
      <c r="D487" s="12" t="str">
        <f aca="false">IF($C487="","",①在庫CSV_発注日!$N483)</f>
        <v/>
      </c>
      <c r="E487" s="12" t="str">
        <f aca="false">IF($C487="","",①在庫CSV_発注日!$H483)</f>
        <v/>
      </c>
      <c r="F487" s="12" t="str">
        <f aca="false">IF($C487="","",①在庫CSV_発注日!$L483)</f>
        <v/>
      </c>
      <c r="G487" s="18"/>
      <c r="H487" s="17" t="str">
        <f aca="false">IF($C487="","",N(①在庫CSV_発注日!$Z483))</f>
        <v/>
      </c>
      <c r="I487" s="37" t="str">
        <f aca="false">IF($C487="","",SUMIFS(⑤減算マスタCSV!$L$2:$L$8001,⑤減算マスタCSV!$F$2:$F$8001,$C487,⑤減算マスタCSV!$K$2:$K$8001,1))</f>
        <v/>
      </c>
      <c r="J487" s="17" t="str">
        <f aca="false">IF($C487="","",IFERROR(INDEX(⑤減算マスタCSV!$H$2:$H$8001,MATCH($C487,⑤減算マスタCSV!$F$2:$F$8001,0)),1))</f>
        <v/>
      </c>
      <c r="K487" s="17" t="str">
        <f aca="false">IF($C487="","",MAX(1,IFERROR(INDEX(⑥商品照会CSV!$M$2:$M$3001,MATCH($C487,⑥商品照会CSV!$A$2:$A$3001,0)),1)))</f>
        <v/>
      </c>
      <c r="L487" s="40" t="str">
        <f aca="false">IF($C487="","",IFERROR(INDEX(⑥商品照会CSV!$Q$2:$Q$3001,MATCH($C487,⑥商品照会CSV!$A$2:$A$3001,0)),0))</f>
        <v/>
      </c>
      <c r="M487" s="40" t="str">
        <f aca="false">IF($C487="","",N($L487)*N($K487))</f>
        <v/>
      </c>
      <c r="N487" s="17" t="str">
        <f aca="false">IF($C487="","",MAX(1,IFERROR(INDEX(⑥商品照会CSV!$AK$2:$AK$3001,MATCH($C487,⑥商品照会CSV!$A$2:$A$3001,0)),1)))</f>
        <v/>
      </c>
      <c r="O487" s="12" t="str">
        <f aca="false">IF($C487="","",IFERROR(IF(INDEX(⑥商品照会CSV!$AN$2:$AN$3001,MATCH($C487,⑥商品照会CSV!$A$2:$A$3001,0))=1,"バラ",IF(INDEX(⑥商品照会CSV!$AM$2:$AM$3001,MATCH($C487,⑥商品照会CSV!$A$2:$A$3001,0))=1,"中間包装","ケース")),"ケース"))</f>
        <v/>
      </c>
      <c r="P487" s="18"/>
      <c r="Q487" s="14"/>
      <c r="R487" s="17" t="str">
        <f aca="false">IF($C487="","",N($Q487)*N($K487))</f>
        <v/>
      </c>
    </row>
    <row r="488" customFormat="false" ht="15" hidden="false" customHeight="false" outlineLevel="0" collapsed="false">
      <c r="B488" s="12" t="n">
        <v>483</v>
      </c>
      <c r="C488" s="36" t="str">
        <f aca="false">IF(①在庫CSV_発注日!$M484="","",①在庫CSV_発注日!$M484&amp;"")</f>
        <v/>
      </c>
      <c r="D488" s="12" t="str">
        <f aca="false">IF($C488="","",①在庫CSV_発注日!$N484)</f>
        <v/>
      </c>
      <c r="E488" s="12" t="str">
        <f aca="false">IF($C488="","",①在庫CSV_発注日!$H484)</f>
        <v/>
      </c>
      <c r="F488" s="12" t="str">
        <f aca="false">IF($C488="","",①在庫CSV_発注日!$L484)</f>
        <v/>
      </c>
      <c r="G488" s="18"/>
      <c r="H488" s="17" t="str">
        <f aca="false">IF($C488="","",N(①在庫CSV_発注日!$Z484))</f>
        <v/>
      </c>
      <c r="I488" s="37" t="str">
        <f aca="false">IF($C488="","",SUMIFS(⑤減算マスタCSV!$L$2:$L$8001,⑤減算マスタCSV!$F$2:$F$8001,$C488,⑤減算マスタCSV!$K$2:$K$8001,1))</f>
        <v/>
      </c>
      <c r="J488" s="17" t="str">
        <f aca="false">IF($C488="","",IFERROR(INDEX(⑤減算マスタCSV!$H$2:$H$8001,MATCH($C488,⑤減算マスタCSV!$F$2:$F$8001,0)),1))</f>
        <v/>
      </c>
      <c r="K488" s="17" t="str">
        <f aca="false">IF($C488="","",MAX(1,IFERROR(INDEX(⑥商品照会CSV!$M$2:$M$3001,MATCH($C488,⑥商品照会CSV!$A$2:$A$3001,0)),1)))</f>
        <v/>
      </c>
      <c r="L488" s="40" t="str">
        <f aca="false">IF($C488="","",IFERROR(INDEX(⑥商品照会CSV!$Q$2:$Q$3001,MATCH($C488,⑥商品照会CSV!$A$2:$A$3001,0)),0))</f>
        <v/>
      </c>
      <c r="M488" s="40" t="str">
        <f aca="false">IF($C488="","",N($L488)*N($K488))</f>
        <v/>
      </c>
      <c r="N488" s="17" t="str">
        <f aca="false">IF($C488="","",MAX(1,IFERROR(INDEX(⑥商品照会CSV!$AK$2:$AK$3001,MATCH($C488,⑥商品照会CSV!$A$2:$A$3001,0)),1)))</f>
        <v/>
      </c>
      <c r="O488" s="12" t="str">
        <f aca="false">IF($C488="","",IFERROR(IF(INDEX(⑥商品照会CSV!$AN$2:$AN$3001,MATCH($C488,⑥商品照会CSV!$A$2:$A$3001,0))=1,"バラ",IF(INDEX(⑥商品照会CSV!$AM$2:$AM$3001,MATCH($C488,⑥商品照会CSV!$A$2:$A$3001,0))=1,"中間包装","ケース")),"ケース"))</f>
        <v/>
      </c>
      <c r="P488" s="18"/>
      <c r="Q488" s="14"/>
      <c r="R488" s="17" t="str">
        <f aca="false">IF($C488="","",N($Q488)*N($K488))</f>
        <v/>
      </c>
    </row>
    <row r="489" customFormat="false" ht="15" hidden="false" customHeight="false" outlineLevel="0" collapsed="false">
      <c r="B489" s="12" t="n">
        <v>484</v>
      </c>
      <c r="C489" s="36" t="str">
        <f aca="false">IF(①在庫CSV_発注日!$M485="","",①在庫CSV_発注日!$M485&amp;"")</f>
        <v/>
      </c>
      <c r="D489" s="12" t="str">
        <f aca="false">IF($C489="","",①在庫CSV_発注日!$N485)</f>
        <v/>
      </c>
      <c r="E489" s="12" t="str">
        <f aca="false">IF($C489="","",①在庫CSV_発注日!$H485)</f>
        <v/>
      </c>
      <c r="F489" s="12" t="str">
        <f aca="false">IF($C489="","",①在庫CSV_発注日!$L485)</f>
        <v/>
      </c>
      <c r="G489" s="18"/>
      <c r="H489" s="17" t="str">
        <f aca="false">IF($C489="","",N(①在庫CSV_発注日!$Z485))</f>
        <v/>
      </c>
      <c r="I489" s="37" t="str">
        <f aca="false">IF($C489="","",SUMIFS(⑤減算マスタCSV!$L$2:$L$8001,⑤減算マスタCSV!$F$2:$F$8001,$C489,⑤減算マスタCSV!$K$2:$K$8001,1))</f>
        <v/>
      </c>
      <c r="J489" s="17" t="str">
        <f aca="false">IF($C489="","",IFERROR(INDEX(⑤減算マスタCSV!$H$2:$H$8001,MATCH($C489,⑤減算マスタCSV!$F$2:$F$8001,0)),1))</f>
        <v/>
      </c>
      <c r="K489" s="17" t="str">
        <f aca="false">IF($C489="","",MAX(1,IFERROR(INDEX(⑥商品照会CSV!$M$2:$M$3001,MATCH($C489,⑥商品照会CSV!$A$2:$A$3001,0)),1)))</f>
        <v/>
      </c>
      <c r="L489" s="40" t="str">
        <f aca="false">IF($C489="","",IFERROR(INDEX(⑥商品照会CSV!$Q$2:$Q$3001,MATCH($C489,⑥商品照会CSV!$A$2:$A$3001,0)),0))</f>
        <v/>
      </c>
      <c r="M489" s="40" t="str">
        <f aca="false">IF($C489="","",N($L489)*N($K489))</f>
        <v/>
      </c>
      <c r="N489" s="17" t="str">
        <f aca="false">IF($C489="","",MAX(1,IFERROR(INDEX(⑥商品照会CSV!$AK$2:$AK$3001,MATCH($C489,⑥商品照会CSV!$A$2:$A$3001,0)),1)))</f>
        <v/>
      </c>
      <c r="O489" s="12" t="str">
        <f aca="false">IF($C489="","",IFERROR(IF(INDEX(⑥商品照会CSV!$AN$2:$AN$3001,MATCH($C489,⑥商品照会CSV!$A$2:$A$3001,0))=1,"バラ",IF(INDEX(⑥商品照会CSV!$AM$2:$AM$3001,MATCH($C489,⑥商品照会CSV!$A$2:$A$3001,0))=1,"中間包装","ケース")),"ケース"))</f>
        <v/>
      </c>
      <c r="P489" s="18"/>
      <c r="Q489" s="14"/>
      <c r="R489" s="17" t="str">
        <f aca="false">IF($C489="","",N($Q489)*N($K489))</f>
        <v/>
      </c>
    </row>
    <row r="490" customFormat="false" ht="15" hidden="false" customHeight="false" outlineLevel="0" collapsed="false">
      <c r="B490" s="12" t="n">
        <v>485</v>
      </c>
      <c r="C490" s="36" t="str">
        <f aca="false">IF(①在庫CSV_発注日!$M486="","",①在庫CSV_発注日!$M486&amp;"")</f>
        <v/>
      </c>
      <c r="D490" s="12" t="str">
        <f aca="false">IF($C490="","",①在庫CSV_発注日!$N486)</f>
        <v/>
      </c>
      <c r="E490" s="12" t="str">
        <f aca="false">IF($C490="","",①在庫CSV_発注日!$H486)</f>
        <v/>
      </c>
      <c r="F490" s="12" t="str">
        <f aca="false">IF($C490="","",①在庫CSV_発注日!$L486)</f>
        <v/>
      </c>
      <c r="G490" s="18"/>
      <c r="H490" s="17" t="str">
        <f aca="false">IF($C490="","",N(①在庫CSV_発注日!$Z486))</f>
        <v/>
      </c>
      <c r="I490" s="37" t="str">
        <f aca="false">IF($C490="","",SUMIFS(⑤減算マスタCSV!$L$2:$L$8001,⑤減算マスタCSV!$F$2:$F$8001,$C490,⑤減算マスタCSV!$K$2:$K$8001,1))</f>
        <v/>
      </c>
      <c r="J490" s="17" t="str">
        <f aca="false">IF($C490="","",IFERROR(INDEX(⑤減算マスタCSV!$H$2:$H$8001,MATCH($C490,⑤減算マスタCSV!$F$2:$F$8001,0)),1))</f>
        <v/>
      </c>
      <c r="K490" s="17" t="str">
        <f aca="false">IF($C490="","",MAX(1,IFERROR(INDEX(⑥商品照会CSV!$M$2:$M$3001,MATCH($C490,⑥商品照会CSV!$A$2:$A$3001,0)),1)))</f>
        <v/>
      </c>
      <c r="L490" s="40" t="str">
        <f aca="false">IF($C490="","",IFERROR(INDEX(⑥商品照会CSV!$Q$2:$Q$3001,MATCH($C490,⑥商品照会CSV!$A$2:$A$3001,0)),0))</f>
        <v/>
      </c>
      <c r="M490" s="40" t="str">
        <f aca="false">IF($C490="","",N($L490)*N($K490))</f>
        <v/>
      </c>
      <c r="N490" s="17" t="str">
        <f aca="false">IF($C490="","",MAX(1,IFERROR(INDEX(⑥商品照会CSV!$AK$2:$AK$3001,MATCH($C490,⑥商品照会CSV!$A$2:$A$3001,0)),1)))</f>
        <v/>
      </c>
      <c r="O490" s="12" t="str">
        <f aca="false">IF($C490="","",IFERROR(IF(INDEX(⑥商品照会CSV!$AN$2:$AN$3001,MATCH($C490,⑥商品照会CSV!$A$2:$A$3001,0))=1,"バラ",IF(INDEX(⑥商品照会CSV!$AM$2:$AM$3001,MATCH($C490,⑥商品照会CSV!$A$2:$A$3001,0))=1,"中間包装","ケース")),"ケース"))</f>
        <v/>
      </c>
      <c r="P490" s="18"/>
      <c r="Q490" s="14"/>
      <c r="R490" s="17" t="str">
        <f aca="false">IF($C490="","",N($Q490)*N($K490))</f>
        <v/>
      </c>
    </row>
    <row r="491" customFormat="false" ht="15" hidden="false" customHeight="false" outlineLevel="0" collapsed="false">
      <c r="B491" s="12" t="n">
        <v>486</v>
      </c>
      <c r="C491" s="36" t="str">
        <f aca="false">IF(①在庫CSV_発注日!$M487="","",①在庫CSV_発注日!$M487&amp;"")</f>
        <v/>
      </c>
      <c r="D491" s="12" t="str">
        <f aca="false">IF($C491="","",①在庫CSV_発注日!$N487)</f>
        <v/>
      </c>
      <c r="E491" s="12" t="str">
        <f aca="false">IF($C491="","",①在庫CSV_発注日!$H487)</f>
        <v/>
      </c>
      <c r="F491" s="12" t="str">
        <f aca="false">IF($C491="","",①在庫CSV_発注日!$L487)</f>
        <v/>
      </c>
      <c r="G491" s="18"/>
      <c r="H491" s="17" t="str">
        <f aca="false">IF($C491="","",N(①在庫CSV_発注日!$Z487))</f>
        <v/>
      </c>
      <c r="I491" s="37" t="str">
        <f aca="false">IF($C491="","",SUMIFS(⑤減算マスタCSV!$L$2:$L$8001,⑤減算マスタCSV!$F$2:$F$8001,$C491,⑤減算マスタCSV!$K$2:$K$8001,1))</f>
        <v/>
      </c>
      <c r="J491" s="17" t="str">
        <f aca="false">IF($C491="","",IFERROR(INDEX(⑤減算マスタCSV!$H$2:$H$8001,MATCH($C491,⑤減算マスタCSV!$F$2:$F$8001,0)),1))</f>
        <v/>
      </c>
      <c r="K491" s="17" t="str">
        <f aca="false">IF($C491="","",MAX(1,IFERROR(INDEX(⑥商品照会CSV!$M$2:$M$3001,MATCH($C491,⑥商品照会CSV!$A$2:$A$3001,0)),1)))</f>
        <v/>
      </c>
      <c r="L491" s="40" t="str">
        <f aca="false">IF($C491="","",IFERROR(INDEX(⑥商品照会CSV!$Q$2:$Q$3001,MATCH($C491,⑥商品照会CSV!$A$2:$A$3001,0)),0))</f>
        <v/>
      </c>
      <c r="M491" s="40" t="str">
        <f aca="false">IF($C491="","",N($L491)*N($K491))</f>
        <v/>
      </c>
      <c r="N491" s="17" t="str">
        <f aca="false">IF($C491="","",MAX(1,IFERROR(INDEX(⑥商品照会CSV!$AK$2:$AK$3001,MATCH($C491,⑥商品照会CSV!$A$2:$A$3001,0)),1)))</f>
        <v/>
      </c>
      <c r="O491" s="12" t="str">
        <f aca="false">IF($C491="","",IFERROR(IF(INDEX(⑥商品照会CSV!$AN$2:$AN$3001,MATCH($C491,⑥商品照会CSV!$A$2:$A$3001,0))=1,"バラ",IF(INDEX(⑥商品照会CSV!$AM$2:$AM$3001,MATCH($C491,⑥商品照会CSV!$A$2:$A$3001,0))=1,"中間包装","ケース")),"ケース"))</f>
        <v/>
      </c>
      <c r="P491" s="18"/>
      <c r="Q491" s="14"/>
      <c r="R491" s="17" t="str">
        <f aca="false">IF($C491="","",N($Q491)*N($K491))</f>
        <v/>
      </c>
    </row>
    <row r="492" customFormat="false" ht="15" hidden="false" customHeight="false" outlineLevel="0" collapsed="false">
      <c r="B492" s="12" t="n">
        <v>487</v>
      </c>
      <c r="C492" s="36" t="str">
        <f aca="false">IF(①在庫CSV_発注日!$M488="","",①在庫CSV_発注日!$M488&amp;"")</f>
        <v/>
      </c>
      <c r="D492" s="12" t="str">
        <f aca="false">IF($C492="","",①在庫CSV_発注日!$N488)</f>
        <v/>
      </c>
      <c r="E492" s="12" t="str">
        <f aca="false">IF($C492="","",①在庫CSV_発注日!$H488)</f>
        <v/>
      </c>
      <c r="F492" s="12" t="str">
        <f aca="false">IF($C492="","",①在庫CSV_発注日!$L488)</f>
        <v/>
      </c>
      <c r="G492" s="18"/>
      <c r="H492" s="17" t="str">
        <f aca="false">IF($C492="","",N(①在庫CSV_発注日!$Z488))</f>
        <v/>
      </c>
      <c r="I492" s="37" t="str">
        <f aca="false">IF($C492="","",SUMIFS(⑤減算マスタCSV!$L$2:$L$8001,⑤減算マスタCSV!$F$2:$F$8001,$C492,⑤減算マスタCSV!$K$2:$K$8001,1))</f>
        <v/>
      </c>
      <c r="J492" s="17" t="str">
        <f aca="false">IF($C492="","",IFERROR(INDEX(⑤減算マスタCSV!$H$2:$H$8001,MATCH($C492,⑤減算マスタCSV!$F$2:$F$8001,0)),1))</f>
        <v/>
      </c>
      <c r="K492" s="17" t="str">
        <f aca="false">IF($C492="","",MAX(1,IFERROR(INDEX(⑥商品照会CSV!$M$2:$M$3001,MATCH($C492,⑥商品照会CSV!$A$2:$A$3001,0)),1)))</f>
        <v/>
      </c>
      <c r="L492" s="40" t="str">
        <f aca="false">IF($C492="","",IFERROR(INDEX(⑥商品照会CSV!$Q$2:$Q$3001,MATCH($C492,⑥商品照会CSV!$A$2:$A$3001,0)),0))</f>
        <v/>
      </c>
      <c r="M492" s="40" t="str">
        <f aca="false">IF($C492="","",N($L492)*N($K492))</f>
        <v/>
      </c>
      <c r="N492" s="17" t="str">
        <f aca="false">IF($C492="","",MAX(1,IFERROR(INDEX(⑥商品照会CSV!$AK$2:$AK$3001,MATCH($C492,⑥商品照会CSV!$A$2:$A$3001,0)),1)))</f>
        <v/>
      </c>
      <c r="O492" s="12" t="str">
        <f aca="false">IF($C492="","",IFERROR(IF(INDEX(⑥商品照会CSV!$AN$2:$AN$3001,MATCH($C492,⑥商品照会CSV!$A$2:$A$3001,0))=1,"バラ",IF(INDEX(⑥商品照会CSV!$AM$2:$AM$3001,MATCH($C492,⑥商品照会CSV!$A$2:$A$3001,0))=1,"中間包装","ケース")),"ケース"))</f>
        <v/>
      </c>
      <c r="P492" s="18"/>
      <c r="Q492" s="14"/>
      <c r="R492" s="17" t="str">
        <f aca="false">IF($C492="","",N($Q492)*N($K492))</f>
        <v/>
      </c>
    </row>
    <row r="493" customFormat="false" ht="15" hidden="false" customHeight="false" outlineLevel="0" collapsed="false">
      <c r="B493" s="12" t="n">
        <v>488</v>
      </c>
      <c r="C493" s="36" t="str">
        <f aca="false">IF(①在庫CSV_発注日!$M489="","",①在庫CSV_発注日!$M489&amp;"")</f>
        <v/>
      </c>
      <c r="D493" s="12" t="str">
        <f aca="false">IF($C493="","",①在庫CSV_発注日!$N489)</f>
        <v/>
      </c>
      <c r="E493" s="12" t="str">
        <f aca="false">IF($C493="","",①在庫CSV_発注日!$H489)</f>
        <v/>
      </c>
      <c r="F493" s="12" t="str">
        <f aca="false">IF($C493="","",①在庫CSV_発注日!$L489)</f>
        <v/>
      </c>
      <c r="G493" s="18"/>
      <c r="H493" s="17" t="str">
        <f aca="false">IF($C493="","",N(①在庫CSV_発注日!$Z489))</f>
        <v/>
      </c>
      <c r="I493" s="37" t="str">
        <f aca="false">IF($C493="","",SUMIFS(⑤減算マスタCSV!$L$2:$L$8001,⑤減算マスタCSV!$F$2:$F$8001,$C493,⑤減算マスタCSV!$K$2:$K$8001,1))</f>
        <v/>
      </c>
      <c r="J493" s="17" t="str">
        <f aca="false">IF($C493="","",IFERROR(INDEX(⑤減算マスタCSV!$H$2:$H$8001,MATCH($C493,⑤減算マスタCSV!$F$2:$F$8001,0)),1))</f>
        <v/>
      </c>
      <c r="K493" s="17" t="str">
        <f aca="false">IF($C493="","",MAX(1,IFERROR(INDEX(⑥商品照会CSV!$M$2:$M$3001,MATCH($C493,⑥商品照会CSV!$A$2:$A$3001,0)),1)))</f>
        <v/>
      </c>
      <c r="L493" s="40" t="str">
        <f aca="false">IF($C493="","",IFERROR(INDEX(⑥商品照会CSV!$Q$2:$Q$3001,MATCH($C493,⑥商品照会CSV!$A$2:$A$3001,0)),0))</f>
        <v/>
      </c>
      <c r="M493" s="40" t="str">
        <f aca="false">IF($C493="","",N($L493)*N($K493))</f>
        <v/>
      </c>
      <c r="N493" s="17" t="str">
        <f aca="false">IF($C493="","",MAX(1,IFERROR(INDEX(⑥商品照会CSV!$AK$2:$AK$3001,MATCH($C493,⑥商品照会CSV!$A$2:$A$3001,0)),1)))</f>
        <v/>
      </c>
      <c r="O493" s="12" t="str">
        <f aca="false">IF($C493="","",IFERROR(IF(INDEX(⑥商品照会CSV!$AN$2:$AN$3001,MATCH($C493,⑥商品照会CSV!$A$2:$A$3001,0))=1,"バラ",IF(INDEX(⑥商品照会CSV!$AM$2:$AM$3001,MATCH($C493,⑥商品照会CSV!$A$2:$A$3001,0))=1,"中間包装","ケース")),"ケース"))</f>
        <v/>
      </c>
      <c r="P493" s="18"/>
      <c r="Q493" s="14"/>
      <c r="R493" s="17" t="str">
        <f aca="false">IF($C493="","",N($Q493)*N($K493))</f>
        <v/>
      </c>
    </row>
    <row r="494" customFormat="false" ht="15" hidden="false" customHeight="false" outlineLevel="0" collapsed="false">
      <c r="B494" s="12" t="n">
        <v>489</v>
      </c>
      <c r="C494" s="36" t="str">
        <f aca="false">IF(①在庫CSV_発注日!$M490="","",①在庫CSV_発注日!$M490&amp;"")</f>
        <v/>
      </c>
      <c r="D494" s="12" t="str">
        <f aca="false">IF($C494="","",①在庫CSV_発注日!$N490)</f>
        <v/>
      </c>
      <c r="E494" s="12" t="str">
        <f aca="false">IF($C494="","",①在庫CSV_発注日!$H490)</f>
        <v/>
      </c>
      <c r="F494" s="12" t="str">
        <f aca="false">IF($C494="","",①在庫CSV_発注日!$L490)</f>
        <v/>
      </c>
      <c r="G494" s="18"/>
      <c r="H494" s="17" t="str">
        <f aca="false">IF($C494="","",N(①在庫CSV_発注日!$Z490))</f>
        <v/>
      </c>
      <c r="I494" s="37" t="str">
        <f aca="false">IF($C494="","",SUMIFS(⑤減算マスタCSV!$L$2:$L$8001,⑤減算マスタCSV!$F$2:$F$8001,$C494,⑤減算マスタCSV!$K$2:$K$8001,1))</f>
        <v/>
      </c>
      <c r="J494" s="17" t="str">
        <f aca="false">IF($C494="","",IFERROR(INDEX(⑤減算マスタCSV!$H$2:$H$8001,MATCH($C494,⑤減算マスタCSV!$F$2:$F$8001,0)),1))</f>
        <v/>
      </c>
      <c r="K494" s="17" t="str">
        <f aca="false">IF($C494="","",MAX(1,IFERROR(INDEX(⑥商品照会CSV!$M$2:$M$3001,MATCH($C494,⑥商品照会CSV!$A$2:$A$3001,0)),1)))</f>
        <v/>
      </c>
      <c r="L494" s="40" t="str">
        <f aca="false">IF($C494="","",IFERROR(INDEX(⑥商品照会CSV!$Q$2:$Q$3001,MATCH($C494,⑥商品照会CSV!$A$2:$A$3001,0)),0))</f>
        <v/>
      </c>
      <c r="M494" s="40" t="str">
        <f aca="false">IF($C494="","",N($L494)*N($K494))</f>
        <v/>
      </c>
      <c r="N494" s="17" t="str">
        <f aca="false">IF($C494="","",MAX(1,IFERROR(INDEX(⑥商品照会CSV!$AK$2:$AK$3001,MATCH($C494,⑥商品照会CSV!$A$2:$A$3001,0)),1)))</f>
        <v/>
      </c>
      <c r="O494" s="12" t="str">
        <f aca="false">IF($C494="","",IFERROR(IF(INDEX(⑥商品照会CSV!$AN$2:$AN$3001,MATCH($C494,⑥商品照会CSV!$A$2:$A$3001,0))=1,"バラ",IF(INDEX(⑥商品照会CSV!$AM$2:$AM$3001,MATCH($C494,⑥商品照会CSV!$A$2:$A$3001,0))=1,"中間包装","ケース")),"ケース"))</f>
        <v/>
      </c>
      <c r="P494" s="18"/>
      <c r="Q494" s="14"/>
      <c r="R494" s="17" t="str">
        <f aca="false">IF($C494="","",N($Q494)*N($K494))</f>
        <v/>
      </c>
    </row>
    <row r="495" customFormat="false" ht="15" hidden="false" customHeight="false" outlineLevel="0" collapsed="false">
      <c r="B495" s="12" t="n">
        <v>490</v>
      </c>
      <c r="C495" s="36" t="str">
        <f aca="false">IF(①在庫CSV_発注日!$M491="","",①在庫CSV_発注日!$M491&amp;"")</f>
        <v/>
      </c>
      <c r="D495" s="12" t="str">
        <f aca="false">IF($C495="","",①在庫CSV_発注日!$N491)</f>
        <v/>
      </c>
      <c r="E495" s="12" t="str">
        <f aca="false">IF($C495="","",①在庫CSV_発注日!$H491)</f>
        <v/>
      </c>
      <c r="F495" s="12" t="str">
        <f aca="false">IF($C495="","",①在庫CSV_発注日!$L491)</f>
        <v/>
      </c>
      <c r="G495" s="18"/>
      <c r="H495" s="17" t="str">
        <f aca="false">IF($C495="","",N(①在庫CSV_発注日!$Z491))</f>
        <v/>
      </c>
      <c r="I495" s="37" t="str">
        <f aca="false">IF($C495="","",SUMIFS(⑤減算マスタCSV!$L$2:$L$8001,⑤減算マスタCSV!$F$2:$F$8001,$C495,⑤減算マスタCSV!$K$2:$K$8001,1))</f>
        <v/>
      </c>
      <c r="J495" s="17" t="str">
        <f aca="false">IF($C495="","",IFERROR(INDEX(⑤減算マスタCSV!$H$2:$H$8001,MATCH($C495,⑤減算マスタCSV!$F$2:$F$8001,0)),1))</f>
        <v/>
      </c>
      <c r="K495" s="17" t="str">
        <f aca="false">IF($C495="","",MAX(1,IFERROR(INDEX(⑥商品照会CSV!$M$2:$M$3001,MATCH($C495,⑥商品照会CSV!$A$2:$A$3001,0)),1)))</f>
        <v/>
      </c>
      <c r="L495" s="40" t="str">
        <f aca="false">IF($C495="","",IFERROR(INDEX(⑥商品照会CSV!$Q$2:$Q$3001,MATCH($C495,⑥商品照会CSV!$A$2:$A$3001,0)),0))</f>
        <v/>
      </c>
      <c r="M495" s="40" t="str">
        <f aca="false">IF($C495="","",N($L495)*N($K495))</f>
        <v/>
      </c>
      <c r="N495" s="17" t="str">
        <f aca="false">IF($C495="","",MAX(1,IFERROR(INDEX(⑥商品照会CSV!$AK$2:$AK$3001,MATCH($C495,⑥商品照会CSV!$A$2:$A$3001,0)),1)))</f>
        <v/>
      </c>
      <c r="O495" s="12" t="str">
        <f aca="false">IF($C495="","",IFERROR(IF(INDEX(⑥商品照会CSV!$AN$2:$AN$3001,MATCH($C495,⑥商品照会CSV!$A$2:$A$3001,0))=1,"バラ",IF(INDEX(⑥商品照会CSV!$AM$2:$AM$3001,MATCH($C495,⑥商品照会CSV!$A$2:$A$3001,0))=1,"中間包装","ケース")),"ケース"))</f>
        <v/>
      </c>
      <c r="P495" s="18"/>
      <c r="Q495" s="14"/>
      <c r="R495" s="17" t="str">
        <f aca="false">IF($C495="","",N($Q495)*N($K495))</f>
        <v/>
      </c>
    </row>
    <row r="496" customFormat="false" ht="15" hidden="false" customHeight="false" outlineLevel="0" collapsed="false">
      <c r="B496" s="12" t="n">
        <v>491</v>
      </c>
      <c r="C496" s="36" t="str">
        <f aca="false">IF(①在庫CSV_発注日!$M492="","",①在庫CSV_発注日!$M492&amp;"")</f>
        <v/>
      </c>
      <c r="D496" s="12" t="str">
        <f aca="false">IF($C496="","",①在庫CSV_発注日!$N492)</f>
        <v/>
      </c>
      <c r="E496" s="12" t="str">
        <f aca="false">IF($C496="","",①在庫CSV_発注日!$H492)</f>
        <v/>
      </c>
      <c r="F496" s="12" t="str">
        <f aca="false">IF($C496="","",①在庫CSV_発注日!$L492)</f>
        <v/>
      </c>
      <c r="G496" s="18"/>
      <c r="H496" s="17" t="str">
        <f aca="false">IF($C496="","",N(①在庫CSV_発注日!$Z492))</f>
        <v/>
      </c>
      <c r="I496" s="37" t="str">
        <f aca="false">IF($C496="","",SUMIFS(⑤減算マスタCSV!$L$2:$L$8001,⑤減算マスタCSV!$F$2:$F$8001,$C496,⑤減算マスタCSV!$K$2:$K$8001,1))</f>
        <v/>
      </c>
      <c r="J496" s="17" t="str">
        <f aca="false">IF($C496="","",IFERROR(INDEX(⑤減算マスタCSV!$H$2:$H$8001,MATCH($C496,⑤減算マスタCSV!$F$2:$F$8001,0)),1))</f>
        <v/>
      </c>
      <c r="K496" s="17" t="str">
        <f aca="false">IF($C496="","",MAX(1,IFERROR(INDEX(⑥商品照会CSV!$M$2:$M$3001,MATCH($C496,⑥商品照会CSV!$A$2:$A$3001,0)),1)))</f>
        <v/>
      </c>
      <c r="L496" s="40" t="str">
        <f aca="false">IF($C496="","",IFERROR(INDEX(⑥商品照会CSV!$Q$2:$Q$3001,MATCH($C496,⑥商品照会CSV!$A$2:$A$3001,0)),0))</f>
        <v/>
      </c>
      <c r="M496" s="40" t="str">
        <f aca="false">IF($C496="","",N($L496)*N($K496))</f>
        <v/>
      </c>
      <c r="N496" s="17" t="str">
        <f aca="false">IF($C496="","",MAX(1,IFERROR(INDEX(⑥商品照会CSV!$AK$2:$AK$3001,MATCH($C496,⑥商品照会CSV!$A$2:$A$3001,0)),1)))</f>
        <v/>
      </c>
      <c r="O496" s="12" t="str">
        <f aca="false">IF($C496="","",IFERROR(IF(INDEX(⑥商品照会CSV!$AN$2:$AN$3001,MATCH($C496,⑥商品照会CSV!$A$2:$A$3001,0))=1,"バラ",IF(INDEX(⑥商品照会CSV!$AM$2:$AM$3001,MATCH($C496,⑥商品照会CSV!$A$2:$A$3001,0))=1,"中間包装","ケース")),"ケース"))</f>
        <v/>
      </c>
      <c r="P496" s="18"/>
      <c r="Q496" s="14"/>
      <c r="R496" s="17" t="str">
        <f aca="false">IF($C496="","",N($Q496)*N($K496))</f>
        <v/>
      </c>
    </row>
    <row r="497" customFormat="false" ht="15" hidden="false" customHeight="false" outlineLevel="0" collapsed="false">
      <c r="B497" s="12" t="n">
        <v>492</v>
      </c>
      <c r="C497" s="36" t="str">
        <f aca="false">IF(①在庫CSV_発注日!$M493="","",①在庫CSV_発注日!$M493&amp;"")</f>
        <v/>
      </c>
      <c r="D497" s="12" t="str">
        <f aca="false">IF($C497="","",①在庫CSV_発注日!$N493)</f>
        <v/>
      </c>
      <c r="E497" s="12" t="str">
        <f aca="false">IF($C497="","",①在庫CSV_発注日!$H493)</f>
        <v/>
      </c>
      <c r="F497" s="12" t="str">
        <f aca="false">IF($C497="","",①在庫CSV_発注日!$L493)</f>
        <v/>
      </c>
      <c r="G497" s="18"/>
      <c r="H497" s="17" t="str">
        <f aca="false">IF($C497="","",N(①在庫CSV_発注日!$Z493))</f>
        <v/>
      </c>
      <c r="I497" s="37" t="str">
        <f aca="false">IF($C497="","",SUMIFS(⑤減算マスタCSV!$L$2:$L$8001,⑤減算マスタCSV!$F$2:$F$8001,$C497,⑤減算マスタCSV!$K$2:$K$8001,1))</f>
        <v/>
      </c>
      <c r="J497" s="17" t="str">
        <f aca="false">IF($C497="","",IFERROR(INDEX(⑤減算マスタCSV!$H$2:$H$8001,MATCH($C497,⑤減算マスタCSV!$F$2:$F$8001,0)),1))</f>
        <v/>
      </c>
      <c r="K497" s="17" t="str">
        <f aca="false">IF($C497="","",MAX(1,IFERROR(INDEX(⑥商品照会CSV!$M$2:$M$3001,MATCH($C497,⑥商品照会CSV!$A$2:$A$3001,0)),1)))</f>
        <v/>
      </c>
      <c r="L497" s="40" t="str">
        <f aca="false">IF($C497="","",IFERROR(INDEX(⑥商品照会CSV!$Q$2:$Q$3001,MATCH($C497,⑥商品照会CSV!$A$2:$A$3001,0)),0))</f>
        <v/>
      </c>
      <c r="M497" s="40" t="str">
        <f aca="false">IF($C497="","",N($L497)*N($K497))</f>
        <v/>
      </c>
      <c r="N497" s="17" t="str">
        <f aca="false">IF($C497="","",MAX(1,IFERROR(INDEX(⑥商品照会CSV!$AK$2:$AK$3001,MATCH($C497,⑥商品照会CSV!$A$2:$A$3001,0)),1)))</f>
        <v/>
      </c>
      <c r="O497" s="12" t="str">
        <f aca="false">IF($C497="","",IFERROR(IF(INDEX(⑥商品照会CSV!$AN$2:$AN$3001,MATCH($C497,⑥商品照会CSV!$A$2:$A$3001,0))=1,"バラ",IF(INDEX(⑥商品照会CSV!$AM$2:$AM$3001,MATCH($C497,⑥商品照会CSV!$A$2:$A$3001,0))=1,"中間包装","ケース")),"ケース"))</f>
        <v/>
      </c>
      <c r="P497" s="18"/>
      <c r="Q497" s="14"/>
      <c r="R497" s="17" t="str">
        <f aca="false">IF($C497="","",N($Q497)*N($K497))</f>
        <v/>
      </c>
    </row>
    <row r="498" customFormat="false" ht="15" hidden="false" customHeight="false" outlineLevel="0" collapsed="false">
      <c r="B498" s="12" t="n">
        <v>493</v>
      </c>
      <c r="C498" s="36" t="str">
        <f aca="false">IF(①在庫CSV_発注日!$M494="","",①在庫CSV_発注日!$M494&amp;"")</f>
        <v/>
      </c>
      <c r="D498" s="12" t="str">
        <f aca="false">IF($C498="","",①在庫CSV_発注日!$N494)</f>
        <v/>
      </c>
      <c r="E498" s="12" t="str">
        <f aca="false">IF($C498="","",①在庫CSV_発注日!$H494)</f>
        <v/>
      </c>
      <c r="F498" s="12" t="str">
        <f aca="false">IF($C498="","",①在庫CSV_発注日!$L494)</f>
        <v/>
      </c>
      <c r="G498" s="18"/>
      <c r="H498" s="17" t="str">
        <f aca="false">IF($C498="","",N(①在庫CSV_発注日!$Z494))</f>
        <v/>
      </c>
      <c r="I498" s="37" t="str">
        <f aca="false">IF($C498="","",SUMIFS(⑤減算マスタCSV!$L$2:$L$8001,⑤減算マスタCSV!$F$2:$F$8001,$C498,⑤減算マスタCSV!$K$2:$K$8001,1))</f>
        <v/>
      </c>
      <c r="J498" s="17" t="str">
        <f aca="false">IF($C498="","",IFERROR(INDEX(⑤減算マスタCSV!$H$2:$H$8001,MATCH($C498,⑤減算マスタCSV!$F$2:$F$8001,0)),1))</f>
        <v/>
      </c>
      <c r="K498" s="17" t="str">
        <f aca="false">IF($C498="","",MAX(1,IFERROR(INDEX(⑥商品照会CSV!$M$2:$M$3001,MATCH($C498,⑥商品照会CSV!$A$2:$A$3001,0)),1)))</f>
        <v/>
      </c>
      <c r="L498" s="40" t="str">
        <f aca="false">IF($C498="","",IFERROR(INDEX(⑥商品照会CSV!$Q$2:$Q$3001,MATCH($C498,⑥商品照会CSV!$A$2:$A$3001,0)),0))</f>
        <v/>
      </c>
      <c r="M498" s="40" t="str">
        <f aca="false">IF($C498="","",N($L498)*N($K498))</f>
        <v/>
      </c>
      <c r="N498" s="17" t="str">
        <f aca="false">IF($C498="","",MAX(1,IFERROR(INDEX(⑥商品照会CSV!$AK$2:$AK$3001,MATCH($C498,⑥商品照会CSV!$A$2:$A$3001,0)),1)))</f>
        <v/>
      </c>
      <c r="O498" s="12" t="str">
        <f aca="false">IF($C498="","",IFERROR(IF(INDEX(⑥商品照会CSV!$AN$2:$AN$3001,MATCH($C498,⑥商品照会CSV!$A$2:$A$3001,0))=1,"バラ",IF(INDEX(⑥商品照会CSV!$AM$2:$AM$3001,MATCH($C498,⑥商品照会CSV!$A$2:$A$3001,0))=1,"中間包装","ケース")),"ケース"))</f>
        <v/>
      </c>
      <c r="P498" s="18"/>
      <c r="Q498" s="14"/>
      <c r="R498" s="17" t="str">
        <f aca="false">IF($C498="","",N($Q498)*N($K498))</f>
        <v/>
      </c>
    </row>
    <row r="499" customFormat="false" ht="15" hidden="false" customHeight="false" outlineLevel="0" collapsed="false">
      <c r="B499" s="12" t="n">
        <v>494</v>
      </c>
      <c r="C499" s="36" t="str">
        <f aca="false">IF(①在庫CSV_発注日!$M495="","",①在庫CSV_発注日!$M495&amp;"")</f>
        <v/>
      </c>
      <c r="D499" s="12" t="str">
        <f aca="false">IF($C499="","",①在庫CSV_発注日!$N495)</f>
        <v/>
      </c>
      <c r="E499" s="12" t="str">
        <f aca="false">IF($C499="","",①在庫CSV_発注日!$H495)</f>
        <v/>
      </c>
      <c r="F499" s="12" t="str">
        <f aca="false">IF($C499="","",①在庫CSV_発注日!$L495)</f>
        <v/>
      </c>
      <c r="G499" s="18"/>
      <c r="H499" s="17" t="str">
        <f aca="false">IF($C499="","",N(①在庫CSV_発注日!$Z495))</f>
        <v/>
      </c>
      <c r="I499" s="37" t="str">
        <f aca="false">IF($C499="","",SUMIFS(⑤減算マスタCSV!$L$2:$L$8001,⑤減算マスタCSV!$F$2:$F$8001,$C499,⑤減算マスタCSV!$K$2:$K$8001,1))</f>
        <v/>
      </c>
      <c r="J499" s="17" t="str">
        <f aca="false">IF($C499="","",IFERROR(INDEX(⑤減算マスタCSV!$H$2:$H$8001,MATCH($C499,⑤減算マスタCSV!$F$2:$F$8001,0)),1))</f>
        <v/>
      </c>
      <c r="K499" s="17" t="str">
        <f aca="false">IF($C499="","",MAX(1,IFERROR(INDEX(⑥商品照会CSV!$M$2:$M$3001,MATCH($C499,⑥商品照会CSV!$A$2:$A$3001,0)),1)))</f>
        <v/>
      </c>
      <c r="L499" s="40" t="str">
        <f aca="false">IF($C499="","",IFERROR(INDEX(⑥商品照会CSV!$Q$2:$Q$3001,MATCH($C499,⑥商品照会CSV!$A$2:$A$3001,0)),0))</f>
        <v/>
      </c>
      <c r="M499" s="40" t="str">
        <f aca="false">IF($C499="","",N($L499)*N($K499))</f>
        <v/>
      </c>
      <c r="N499" s="17" t="str">
        <f aca="false">IF($C499="","",MAX(1,IFERROR(INDEX(⑥商品照会CSV!$AK$2:$AK$3001,MATCH($C499,⑥商品照会CSV!$A$2:$A$3001,0)),1)))</f>
        <v/>
      </c>
      <c r="O499" s="12" t="str">
        <f aca="false">IF($C499="","",IFERROR(IF(INDEX(⑥商品照会CSV!$AN$2:$AN$3001,MATCH($C499,⑥商品照会CSV!$A$2:$A$3001,0))=1,"バラ",IF(INDEX(⑥商品照会CSV!$AM$2:$AM$3001,MATCH($C499,⑥商品照会CSV!$A$2:$A$3001,0))=1,"中間包装","ケース")),"ケース"))</f>
        <v/>
      </c>
      <c r="P499" s="18"/>
      <c r="Q499" s="14"/>
      <c r="R499" s="17" t="str">
        <f aca="false">IF($C499="","",N($Q499)*N($K499))</f>
        <v/>
      </c>
    </row>
    <row r="500" customFormat="false" ht="15" hidden="false" customHeight="false" outlineLevel="0" collapsed="false">
      <c r="B500" s="12" t="n">
        <v>495</v>
      </c>
      <c r="C500" s="36" t="str">
        <f aca="false">IF(①在庫CSV_発注日!$M496="","",①在庫CSV_発注日!$M496&amp;"")</f>
        <v/>
      </c>
      <c r="D500" s="12" t="str">
        <f aca="false">IF($C500="","",①在庫CSV_発注日!$N496)</f>
        <v/>
      </c>
      <c r="E500" s="12" t="str">
        <f aca="false">IF($C500="","",①在庫CSV_発注日!$H496)</f>
        <v/>
      </c>
      <c r="F500" s="12" t="str">
        <f aca="false">IF($C500="","",①在庫CSV_発注日!$L496)</f>
        <v/>
      </c>
      <c r="G500" s="18"/>
      <c r="H500" s="17" t="str">
        <f aca="false">IF($C500="","",N(①在庫CSV_発注日!$Z496))</f>
        <v/>
      </c>
      <c r="I500" s="37" t="str">
        <f aca="false">IF($C500="","",SUMIFS(⑤減算マスタCSV!$L$2:$L$8001,⑤減算マスタCSV!$F$2:$F$8001,$C500,⑤減算マスタCSV!$K$2:$K$8001,1))</f>
        <v/>
      </c>
      <c r="J500" s="17" t="str">
        <f aca="false">IF($C500="","",IFERROR(INDEX(⑤減算マスタCSV!$H$2:$H$8001,MATCH($C500,⑤減算マスタCSV!$F$2:$F$8001,0)),1))</f>
        <v/>
      </c>
      <c r="K500" s="17" t="str">
        <f aca="false">IF($C500="","",MAX(1,IFERROR(INDEX(⑥商品照会CSV!$M$2:$M$3001,MATCH($C500,⑥商品照会CSV!$A$2:$A$3001,0)),1)))</f>
        <v/>
      </c>
      <c r="L500" s="40" t="str">
        <f aca="false">IF($C500="","",IFERROR(INDEX(⑥商品照会CSV!$Q$2:$Q$3001,MATCH($C500,⑥商品照会CSV!$A$2:$A$3001,0)),0))</f>
        <v/>
      </c>
      <c r="M500" s="40" t="str">
        <f aca="false">IF($C500="","",N($L500)*N($K500))</f>
        <v/>
      </c>
      <c r="N500" s="17" t="str">
        <f aca="false">IF($C500="","",MAX(1,IFERROR(INDEX(⑥商品照会CSV!$AK$2:$AK$3001,MATCH($C500,⑥商品照会CSV!$A$2:$A$3001,0)),1)))</f>
        <v/>
      </c>
      <c r="O500" s="12" t="str">
        <f aca="false">IF($C500="","",IFERROR(IF(INDEX(⑥商品照会CSV!$AN$2:$AN$3001,MATCH($C500,⑥商品照会CSV!$A$2:$A$3001,0))=1,"バラ",IF(INDEX(⑥商品照会CSV!$AM$2:$AM$3001,MATCH($C500,⑥商品照会CSV!$A$2:$A$3001,0))=1,"中間包装","ケース")),"ケース"))</f>
        <v/>
      </c>
      <c r="P500" s="18"/>
      <c r="Q500" s="14"/>
      <c r="R500" s="17" t="str">
        <f aca="false">IF($C500="","",N($Q500)*N($K500))</f>
        <v/>
      </c>
    </row>
    <row r="501" customFormat="false" ht="15" hidden="false" customHeight="false" outlineLevel="0" collapsed="false">
      <c r="B501" s="12" t="n">
        <v>496</v>
      </c>
      <c r="C501" s="36" t="str">
        <f aca="false">IF(①在庫CSV_発注日!$M497="","",①在庫CSV_発注日!$M497&amp;"")</f>
        <v/>
      </c>
      <c r="D501" s="12" t="str">
        <f aca="false">IF($C501="","",①在庫CSV_発注日!$N497)</f>
        <v/>
      </c>
      <c r="E501" s="12" t="str">
        <f aca="false">IF($C501="","",①在庫CSV_発注日!$H497)</f>
        <v/>
      </c>
      <c r="F501" s="12" t="str">
        <f aca="false">IF($C501="","",①在庫CSV_発注日!$L497)</f>
        <v/>
      </c>
      <c r="G501" s="18"/>
      <c r="H501" s="17" t="str">
        <f aca="false">IF($C501="","",N(①在庫CSV_発注日!$Z497))</f>
        <v/>
      </c>
      <c r="I501" s="37" t="str">
        <f aca="false">IF($C501="","",SUMIFS(⑤減算マスタCSV!$L$2:$L$8001,⑤減算マスタCSV!$F$2:$F$8001,$C501,⑤減算マスタCSV!$K$2:$K$8001,1))</f>
        <v/>
      </c>
      <c r="J501" s="17" t="str">
        <f aca="false">IF($C501="","",IFERROR(INDEX(⑤減算マスタCSV!$H$2:$H$8001,MATCH($C501,⑤減算マスタCSV!$F$2:$F$8001,0)),1))</f>
        <v/>
      </c>
      <c r="K501" s="17" t="str">
        <f aca="false">IF($C501="","",MAX(1,IFERROR(INDEX(⑥商品照会CSV!$M$2:$M$3001,MATCH($C501,⑥商品照会CSV!$A$2:$A$3001,0)),1)))</f>
        <v/>
      </c>
      <c r="L501" s="40" t="str">
        <f aca="false">IF($C501="","",IFERROR(INDEX(⑥商品照会CSV!$Q$2:$Q$3001,MATCH($C501,⑥商品照会CSV!$A$2:$A$3001,0)),0))</f>
        <v/>
      </c>
      <c r="M501" s="40" t="str">
        <f aca="false">IF($C501="","",N($L501)*N($K501))</f>
        <v/>
      </c>
      <c r="N501" s="17" t="str">
        <f aca="false">IF($C501="","",MAX(1,IFERROR(INDEX(⑥商品照会CSV!$AK$2:$AK$3001,MATCH($C501,⑥商品照会CSV!$A$2:$A$3001,0)),1)))</f>
        <v/>
      </c>
      <c r="O501" s="12" t="str">
        <f aca="false">IF($C501="","",IFERROR(IF(INDEX(⑥商品照会CSV!$AN$2:$AN$3001,MATCH($C501,⑥商品照会CSV!$A$2:$A$3001,0))=1,"バラ",IF(INDEX(⑥商品照会CSV!$AM$2:$AM$3001,MATCH($C501,⑥商品照会CSV!$A$2:$A$3001,0))=1,"中間包装","ケース")),"ケース"))</f>
        <v/>
      </c>
      <c r="P501" s="18"/>
      <c r="Q501" s="14"/>
      <c r="R501" s="17" t="str">
        <f aca="false">IF($C501="","",N($Q501)*N($K501))</f>
        <v/>
      </c>
    </row>
    <row r="502" customFormat="false" ht="15" hidden="false" customHeight="false" outlineLevel="0" collapsed="false">
      <c r="B502" s="12" t="n">
        <v>497</v>
      </c>
      <c r="C502" s="36" t="str">
        <f aca="false">IF(①在庫CSV_発注日!$M498="","",①在庫CSV_発注日!$M498&amp;"")</f>
        <v/>
      </c>
      <c r="D502" s="12" t="str">
        <f aca="false">IF($C502="","",①在庫CSV_発注日!$N498)</f>
        <v/>
      </c>
      <c r="E502" s="12" t="str">
        <f aca="false">IF($C502="","",①在庫CSV_発注日!$H498)</f>
        <v/>
      </c>
      <c r="F502" s="12" t="str">
        <f aca="false">IF($C502="","",①在庫CSV_発注日!$L498)</f>
        <v/>
      </c>
      <c r="G502" s="18"/>
      <c r="H502" s="17" t="str">
        <f aca="false">IF($C502="","",N(①在庫CSV_発注日!$Z498))</f>
        <v/>
      </c>
      <c r="I502" s="37" t="str">
        <f aca="false">IF($C502="","",SUMIFS(⑤減算マスタCSV!$L$2:$L$8001,⑤減算マスタCSV!$F$2:$F$8001,$C502,⑤減算マスタCSV!$K$2:$K$8001,1))</f>
        <v/>
      </c>
      <c r="J502" s="17" t="str">
        <f aca="false">IF($C502="","",IFERROR(INDEX(⑤減算マスタCSV!$H$2:$H$8001,MATCH($C502,⑤減算マスタCSV!$F$2:$F$8001,0)),1))</f>
        <v/>
      </c>
      <c r="K502" s="17" t="str">
        <f aca="false">IF($C502="","",MAX(1,IFERROR(INDEX(⑥商品照会CSV!$M$2:$M$3001,MATCH($C502,⑥商品照会CSV!$A$2:$A$3001,0)),1)))</f>
        <v/>
      </c>
      <c r="L502" s="40" t="str">
        <f aca="false">IF($C502="","",IFERROR(INDEX(⑥商品照会CSV!$Q$2:$Q$3001,MATCH($C502,⑥商品照会CSV!$A$2:$A$3001,0)),0))</f>
        <v/>
      </c>
      <c r="M502" s="40" t="str">
        <f aca="false">IF($C502="","",N($L502)*N($K502))</f>
        <v/>
      </c>
      <c r="N502" s="17" t="str">
        <f aca="false">IF($C502="","",MAX(1,IFERROR(INDEX(⑥商品照会CSV!$AK$2:$AK$3001,MATCH($C502,⑥商品照会CSV!$A$2:$A$3001,0)),1)))</f>
        <v/>
      </c>
      <c r="O502" s="12" t="str">
        <f aca="false">IF($C502="","",IFERROR(IF(INDEX(⑥商品照会CSV!$AN$2:$AN$3001,MATCH($C502,⑥商品照会CSV!$A$2:$A$3001,0))=1,"バラ",IF(INDEX(⑥商品照会CSV!$AM$2:$AM$3001,MATCH($C502,⑥商品照会CSV!$A$2:$A$3001,0))=1,"中間包装","ケース")),"ケース"))</f>
        <v/>
      </c>
      <c r="P502" s="18"/>
      <c r="Q502" s="14"/>
      <c r="R502" s="17" t="str">
        <f aca="false">IF($C502="","",N($Q502)*N($K502))</f>
        <v/>
      </c>
    </row>
    <row r="503" customFormat="false" ht="15" hidden="false" customHeight="false" outlineLevel="0" collapsed="false">
      <c r="B503" s="12" t="n">
        <v>498</v>
      </c>
      <c r="C503" s="36" t="str">
        <f aca="false">IF(①在庫CSV_発注日!$M499="","",①在庫CSV_発注日!$M499&amp;"")</f>
        <v/>
      </c>
      <c r="D503" s="12" t="str">
        <f aca="false">IF($C503="","",①在庫CSV_発注日!$N499)</f>
        <v/>
      </c>
      <c r="E503" s="12" t="str">
        <f aca="false">IF($C503="","",①在庫CSV_発注日!$H499)</f>
        <v/>
      </c>
      <c r="F503" s="12" t="str">
        <f aca="false">IF($C503="","",①在庫CSV_発注日!$L499)</f>
        <v/>
      </c>
      <c r="G503" s="18"/>
      <c r="H503" s="17" t="str">
        <f aca="false">IF($C503="","",N(①在庫CSV_発注日!$Z499))</f>
        <v/>
      </c>
      <c r="I503" s="37" t="str">
        <f aca="false">IF($C503="","",SUMIFS(⑤減算マスタCSV!$L$2:$L$8001,⑤減算マスタCSV!$F$2:$F$8001,$C503,⑤減算マスタCSV!$K$2:$K$8001,1))</f>
        <v/>
      </c>
      <c r="J503" s="17" t="str">
        <f aca="false">IF($C503="","",IFERROR(INDEX(⑤減算マスタCSV!$H$2:$H$8001,MATCH($C503,⑤減算マスタCSV!$F$2:$F$8001,0)),1))</f>
        <v/>
      </c>
      <c r="K503" s="17" t="str">
        <f aca="false">IF($C503="","",MAX(1,IFERROR(INDEX(⑥商品照会CSV!$M$2:$M$3001,MATCH($C503,⑥商品照会CSV!$A$2:$A$3001,0)),1)))</f>
        <v/>
      </c>
      <c r="L503" s="40" t="str">
        <f aca="false">IF($C503="","",IFERROR(INDEX(⑥商品照会CSV!$Q$2:$Q$3001,MATCH($C503,⑥商品照会CSV!$A$2:$A$3001,0)),0))</f>
        <v/>
      </c>
      <c r="M503" s="40" t="str">
        <f aca="false">IF($C503="","",N($L503)*N($K503))</f>
        <v/>
      </c>
      <c r="N503" s="17" t="str">
        <f aca="false">IF($C503="","",MAX(1,IFERROR(INDEX(⑥商品照会CSV!$AK$2:$AK$3001,MATCH($C503,⑥商品照会CSV!$A$2:$A$3001,0)),1)))</f>
        <v/>
      </c>
      <c r="O503" s="12" t="str">
        <f aca="false">IF($C503="","",IFERROR(IF(INDEX(⑥商品照会CSV!$AN$2:$AN$3001,MATCH($C503,⑥商品照会CSV!$A$2:$A$3001,0))=1,"バラ",IF(INDEX(⑥商品照会CSV!$AM$2:$AM$3001,MATCH($C503,⑥商品照会CSV!$A$2:$A$3001,0))=1,"中間包装","ケース")),"ケース"))</f>
        <v/>
      </c>
      <c r="P503" s="18"/>
      <c r="Q503" s="14"/>
      <c r="R503" s="17" t="str">
        <f aca="false">IF($C503="","",N($Q503)*N($K503))</f>
        <v/>
      </c>
    </row>
    <row r="504" customFormat="false" ht="15" hidden="false" customHeight="false" outlineLevel="0" collapsed="false">
      <c r="B504" s="12" t="n">
        <v>499</v>
      </c>
      <c r="C504" s="36" t="str">
        <f aca="false">IF(①在庫CSV_発注日!$M500="","",①在庫CSV_発注日!$M500&amp;"")</f>
        <v/>
      </c>
      <c r="D504" s="12" t="str">
        <f aca="false">IF($C504="","",①在庫CSV_発注日!$N500)</f>
        <v/>
      </c>
      <c r="E504" s="12" t="str">
        <f aca="false">IF($C504="","",①在庫CSV_発注日!$H500)</f>
        <v/>
      </c>
      <c r="F504" s="12" t="str">
        <f aca="false">IF($C504="","",①在庫CSV_発注日!$L500)</f>
        <v/>
      </c>
      <c r="G504" s="18"/>
      <c r="H504" s="17" t="str">
        <f aca="false">IF($C504="","",N(①在庫CSV_発注日!$Z500))</f>
        <v/>
      </c>
      <c r="I504" s="37" t="str">
        <f aca="false">IF($C504="","",SUMIFS(⑤減算マスタCSV!$L$2:$L$8001,⑤減算マスタCSV!$F$2:$F$8001,$C504,⑤減算マスタCSV!$K$2:$K$8001,1))</f>
        <v/>
      </c>
      <c r="J504" s="17" t="str">
        <f aca="false">IF($C504="","",IFERROR(INDEX(⑤減算マスタCSV!$H$2:$H$8001,MATCH($C504,⑤減算マスタCSV!$F$2:$F$8001,0)),1))</f>
        <v/>
      </c>
      <c r="K504" s="17" t="str">
        <f aca="false">IF($C504="","",MAX(1,IFERROR(INDEX(⑥商品照会CSV!$M$2:$M$3001,MATCH($C504,⑥商品照会CSV!$A$2:$A$3001,0)),1)))</f>
        <v/>
      </c>
      <c r="L504" s="40" t="str">
        <f aca="false">IF($C504="","",IFERROR(INDEX(⑥商品照会CSV!$Q$2:$Q$3001,MATCH($C504,⑥商品照会CSV!$A$2:$A$3001,0)),0))</f>
        <v/>
      </c>
      <c r="M504" s="40" t="str">
        <f aca="false">IF($C504="","",N($L504)*N($K504))</f>
        <v/>
      </c>
      <c r="N504" s="17" t="str">
        <f aca="false">IF($C504="","",MAX(1,IFERROR(INDEX(⑥商品照会CSV!$AK$2:$AK$3001,MATCH($C504,⑥商品照会CSV!$A$2:$A$3001,0)),1)))</f>
        <v/>
      </c>
      <c r="O504" s="12" t="str">
        <f aca="false">IF($C504="","",IFERROR(IF(INDEX(⑥商品照会CSV!$AN$2:$AN$3001,MATCH($C504,⑥商品照会CSV!$A$2:$A$3001,0))=1,"バラ",IF(INDEX(⑥商品照会CSV!$AM$2:$AM$3001,MATCH($C504,⑥商品照会CSV!$A$2:$A$3001,0))=1,"中間包装","ケース")),"ケース"))</f>
        <v/>
      </c>
      <c r="P504" s="18"/>
      <c r="Q504" s="14"/>
      <c r="R504" s="17" t="str">
        <f aca="false">IF($C504="","",N($Q504)*N($K504))</f>
        <v/>
      </c>
    </row>
    <row r="505" customFormat="false" ht="15" hidden="false" customHeight="false" outlineLevel="0" collapsed="false">
      <c r="B505" s="12" t="n">
        <v>500</v>
      </c>
      <c r="C505" s="36" t="str">
        <f aca="false">IF(①在庫CSV_発注日!$M501="","",①在庫CSV_発注日!$M501&amp;"")</f>
        <v/>
      </c>
      <c r="D505" s="12" t="str">
        <f aca="false">IF($C505="","",①在庫CSV_発注日!$N501)</f>
        <v/>
      </c>
      <c r="E505" s="12" t="str">
        <f aca="false">IF($C505="","",①在庫CSV_発注日!$H501)</f>
        <v/>
      </c>
      <c r="F505" s="12" t="str">
        <f aca="false">IF($C505="","",①在庫CSV_発注日!$L501)</f>
        <v/>
      </c>
      <c r="G505" s="18"/>
      <c r="H505" s="17" t="str">
        <f aca="false">IF($C505="","",N(①在庫CSV_発注日!$Z501))</f>
        <v/>
      </c>
      <c r="I505" s="37" t="str">
        <f aca="false">IF($C505="","",SUMIFS(⑤減算マスタCSV!$L$2:$L$8001,⑤減算マスタCSV!$F$2:$F$8001,$C505,⑤減算マスタCSV!$K$2:$K$8001,1))</f>
        <v/>
      </c>
      <c r="J505" s="17" t="str">
        <f aca="false">IF($C505="","",IFERROR(INDEX(⑤減算マスタCSV!$H$2:$H$8001,MATCH($C505,⑤減算マスタCSV!$F$2:$F$8001,0)),1))</f>
        <v/>
      </c>
      <c r="K505" s="17" t="str">
        <f aca="false">IF($C505="","",MAX(1,IFERROR(INDEX(⑥商品照会CSV!$M$2:$M$3001,MATCH($C505,⑥商品照会CSV!$A$2:$A$3001,0)),1)))</f>
        <v/>
      </c>
      <c r="L505" s="40" t="str">
        <f aca="false">IF($C505="","",IFERROR(INDEX(⑥商品照会CSV!$Q$2:$Q$3001,MATCH($C505,⑥商品照会CSV!$A$2:$A$3001,0)),0))</f>
        <v/>
      </c>
      <c r="M505" s="40" t="str">
        <f aca="false">IF($C505="","",N($L505)*N($K505))</f>
        <v/>
      </c>
      <c r="N505" s="17" t="str">
        <f aca="false">IF($C505="","",MAX(1,IFERROR(INDEX(⑥商品照会CSV!$AK$2:$AK$3001,MATCH($C505,⑥商品照会CSV!$A$2:$A$3001,0)),1)))</f>
        <v/>
      </c>
      <c r="O505" s="12" t="str">
        <f aca="false">IF($C505="","",IFERROR(IF(INDEX(⑥商品照会CSV!$AN$2:$AN$3001,MATCH($C505,⑥商品照会CSV!$A$2:$A$3001,0))=1,"バラ",IF(INDEX(⑥商品照会CSV!$AM$2:$AM$3001,MATCH($C505,⑥商品照会CSV!$A$2:$A$3001,0))=1,"中間包装","ケース")),"ケース"))</f>
        <v/>
      </c>
      <c r="P505" s="18"/>
      <c r="Q505" s="14"/>
      <c r="R505" s="17" t="str">
        <f aca="false">IF($C505="","",N($Q505)*N($K505))</f>
        <v/>
      </c>
    </row>
    <row r="506" customFormat="false" ht="15" hidden="false" customHeight="false" outlineLevel="0" collapsed="false">
      <c r="B506" s="12" t="n">
        <v>501</v>
      </c>
      <c r="C506" s="36" t="str">
        <f aca="false">IF(①在庫CSV_発注日!$M502="","",①在庫CSV_発注日!$M502&amp;"")</f>
        <v/>
      </c>
      <c r="D506" s="12" t="str">
        <f aca="false">IF($C506="","",①在庫CSV_発注日!$N502)</f>
        <v/>
      </c>
      <c r="E506" s="12" t="str">
        <f aca="false">IF($C506="","",①在庫CSV_発注日!$H502)</f>
        <v/>
      </c>
      <c r="F506" s="12" t="str">
        <f aca="false">IF($C506="","",①在庫CSV_発注日!$L502)</f>
        <v/>
      </c>
      <c r="G506" s="18"/>
      <c r="H506" s="17" t="str">
        <f aca="false">IF($C506="","",N(①在庫CSV_発注日!$Z502))</f>
        <v/>
      </c>
      <c r="I506" s="37" t="str">
        <f aca="false">IF($C506="","",SUMIFS(⑤減算マスタCSV!$L$2:$L$8001,⑤減算マスタCSV!$F$2:$F$8001,$C506,⑤減算マスタCSV!$K$2:$K$8001,1))</f>
        <v/>
      </c>
      <c r="J506" s="17" t="str">
        <f aca="false">IF($C506="","",IFERROR(INDEX(⑤減算マスタCSV!$H$2:$H$8001,MATCH($C506,⑤減算マスタCSV!$F$2:$F$8001,0)),1))</f>
        <v/>
      </c>
      <c r="K506" s="17" t="str">
        <f aca="false">IF($C506="","",MAX(1,IFERROR(INDEX(⑥商品照会CSV!$M$2:$M$3001,MATCH($C506,⑥商品照会CSV!$A$2:$A$3001,0)),1)))</f>
        <v/>
      </c>
      <c r="L506" s="40" t="str">
        <f aca="false">IF($C506="","",IFERROR(INDEX(⑥商品照会CSV!$Q$2:$Q$3001,MATCH($C506,⑥商品照会CSV!$A$2:$A$3001,0)),0))</f>
        <v/>
      </c>
      <c r="M506" s="40" t="str">
        <f aca="false">IF($C506="","",N($L506)*N($K506))</f>
        <v/>
      </c>
      <c r="N506" s="17" t="str">
        <f aca="false">IF($C506="","",MAX(1,IFERROR(INDEX(⑥商品照会CSV!$AK$2:$AK$3001,MATCH($C506,⑥商品照会CSV!$A$2:$A$3001,0)),1)))</f>
        <v/>
      </c>
      <c r="O506" s="12" t="str">
        <f aca="false">IF($C506="","",IFERROR(IF(INDEX(⑥商品照会CSV!$AN$2:$AN$3001,MATCH($C506,⑥商品照会CSV!$A$2:$A$3001,0))=1,"バラ",IF(INDEX(⑥商品照会CSV!$AM$2:$AM$3001,MATCH($C506,⑥商品照会CSV!$A$2:$A$3001,0))=1,"中間包装","ケース")),"ケース"))</f>
        <v/>
      </c>
      <c r="P506" s="18"/>
      <c r="Q506" s="14"/>
      <c r="R506" s="17" t="str">
        <f aca="false">IF($C506="","",N($Q506)*N($K506))</f>
        <v/>
      </c>
    </row>
    <row r="507" customFormat="false" ht="15" hidden="false" customHeight="false" outlineLevel="0" collapsed="false">
      <c r="B507" s="12" t="n">
        <v>502</v>
      </c>
      <c r="C507" s="36" t="str">
        <f aca="false">IF(①在庫CSV_発注日!$M503="","",①在庫CSV_発注日!$M503&amp;"")</f>
        <v/>
      </c>
      <c r="D507" s="12" t="str">
        <f aca="false">IF($C507="","",①在庫CSV_発注日!$N503)</f>
        <v/>
      </c>
      <c r="E507" s="12" t="str">
        <f aca="false">IF($C507="","",①在庫CSV_発注日!$H503)</f>
        <v/>
      </c>
      <c r="F507" s="12" t="str">
        <f aca="false">IF($C507="","",①在庫CSV_発注日!$L503)</f>
        <v/>
      </c>
      <c r="G507" s="18"/>
      <c r="H507" s="17" t="str">
        <f aca="false">IF($C507="","",N(①在庫CSV_発注日!$Z503))</f>
        <v/>
      </c>
      <c r="I507" s="37" t="str">
        <f aca="false">IF($C507="","",SUMIFS(⑤減算マスタCSV!$L$2:$L$8001,⑤減算マスタCSV!$F$2:$F$8001,$C507,⑤減算マスタCSV!$K$2:$K$8001,1))</f>
        <v/>
      </c>
      <c r="J507" s="17" t="str">
        <f aca="false">IF($C507="","",IFERROR(INDEX(⑤減算マスタCSV!$H$2:$H$8001,MATCH($C507,⑤減算マスタCSV!$F$2:$F$8001,0)),1))</f>
        <v/>
      </c>
      <c r="K507" s="17" t="str">
        <f aca="false">IF($C507="","",MAX(1,IFERROR(INDEX(⑥商品照会CSV!$M$2:$M$3001,MATCH($C507,⑥商品照会CSV!$A$2:$A$3001,0)),1)))</f>
        <v/>
      </c>
      <c r="L507" s="40" t="str">
        <f aca="false">IF($C507="","",IFERROR(INDEX(⑥商品照会CSV!$Q$2:$Q$3001,MATCH($C507,⑥商品照会CSV!$A$2:$A$3001,0)),0))</f>
        <v/>
      </c>
      <c r="M507" s="40" t="str">
        <f aca="false">IF($C507="","",N($L507)*N($K507))</f>
        <v/>
      </c>
      <c r="N507" s="17" t="str">
        <f aca="false">IF($C507="","",MAX(1,IFERROR(INDEX(⑥商品照会CSV!$AK$2:$AK$3001,MATCH($C507,⑥商品照会CSV!$A$2:$A$3001,0)),1)))</f>
        <v/>
      </c>
      <c r="O507" s="12" t="str">
        <f aca="false">IF($C507="","",IFERROR(IF(INDEX(⑥商品照会CSV!$AN$2:$AN$3001,MATCH($C507,⑥商品照会CSV!$A$2:$A$3001,0))=1,"バラ",IF(INDEX(⑥商品照会CSV!$AM$2:$AM$3001,MATCH($C507,⑥商品照会CSV!$A$2:$A$3001,0))=1,"中間包装","ケース")),"ケース"))</f>
        <v/>
      </c>
      <c r="P507" s="18"/>
      <c r="Q507" s="14"/>
      <c r="R507" s="17" t="str">
        <f aca="false">IF($C507="","",N($Q507)*N($K507))</f>
        <v/>
      </c>
    </row>
    <row r="508" customFormat="false" ht="15" hidden="false" customHeight="false" outlineLevel="0" collapsed="false">
      <c r="B508" s="12" t="n">
        <v>503</v>
      </c>
      <c r="C508" s="36" t="str">
        <f aca="false">IF(①在庫CSV_発注日!$M504="","",①在庫CSV_発注日!$M504&amp;"")</f>
        <v/>
      </c>
      <c r="D508" s="12" t="str">
        <f aca="false">IF($C508="","",①在庫CSV_発注日!$N504)</f>
        <v/>
      </c>
      <c r="E508" s="12" t="str">
        <f aca="false">IF($C508="","",①在庫CSV_発注日!$H504)</f>
        <v/>
      </c>
      <c r="F508" s="12" t="str">
        <f aca="false">IF($C508="","",①在庫CSV_発注日!$L504)</f>
        <v/>
      </c>
      <c r="G508" s="18"/>
      <c r="H508" s="17" t="str">
        <f aca="false">IF($C508="","",N(①在庫CSV_発注日!$Z504))</f>
        <v/>
      </c>
      <c r="I508" s="37" t="str">
        <f aca="false">IF($C508="","",SUMIFS(⑤減算マスタCSV!$L$2:$L$8001,⑤減算マスタCSV!$F$2:$F$8001,$C508,⑤減算マスタCSV!$K$2:$K$8001,1))</f>
        <v/>
      </c>
      <c r="J508" s="17" t="str">
        <f aca="false">IF($C508="","",IFERROR(INDEX(⑤減算マスタCSV!$H$2:$H$8001,MATCH($C508,⑤減算マスタCSV!$F$2:$F$8001,0)),1))</f>
        <v/>
      </c>
      <c r="K508" s="17" t="str">
        <f aca="false">IF($C508="","",MAX(1,IFERROR(INDEX(⑥商品照会CSV!$M$2:$M$3001,MATCH($C508,⑥商品照会CSV!$A$2:$A$3001,0)),1)))</f>
        <v/>
      </c>
      <c r="L508" s="40" t="str">
        <f aca="false">IF($C508="","",IFERROR(INDEX(⑥商品照会CSV!$Q$2:$Q$3001,MATCH($C508,⑥商品照会CSV!$A$2:$A$3001,0)),0))</f>
        <v/>
      </c>
      <c r="M508" s="40" t="str">
        <f aca="false">IF($C508="","",N($L508)*N($K508))</f>
        <v/>
      </c>
      <c r="N508" s="17" t="str">
        <f aca="false">IF($C508="","",MAX(1,IFERROR(INDEX(⑥商品照会CSV!$AK$2:$AK$3001,MATCH($C508,⑥商品照会CSV!$A$2:$A$3001,0)),1)))</f>
        <v/>
      </c>
      <c r="O508" s="12" t="str">
        <f aca="false">IF($C508="","",IFERROR(IF(INDEX(⑥商品照会CSV!$AN$2:$AN$3001,MATCH($C508,⑥商品照会CSV!$A$2:$A$3001,0))=1,"バラ",IF(INDEX(⑥商品照会CSV!$AM$2:$AM$3001,MATCH($C508,⑥商品照会CSV!$A$2:$A$3001,0))=1,"中間包装","ケース")),"ケース"))</f>
        <v/>
      </c>
      <c r="P508" s="18"/>
      <c r="Q508" s="14"/>
      <c r="R508" s="17" t="str">
        <f aca="false">IF($C508="","",N($Q508)*N($K508))</f>
        <v/>
      </c>
    </row>
    <row r="509" customFormat="false" ht="15" hidden="false" customHeight="false" outlineLevel="0" collapsed="false">
      <c r="B509" s="12" t="n">
        <v>504</v>
      </c>
      <c r="C509" s="36" t="str">
        <f aca="false">IF(①在庫CSV_発注日!$M505="","",①在庫CSV_発注日!$M505&amp;"")</f>
        <v/>
      </c>
      <c r="D509" s="12" t="str">
        <f aca="false">IF($C509="","",①在庫CSV_発注日!$N505)</f>
        <v/>
      </c>
      <c r="E509" s="12" t="str">
        <f aca="false">IF($C509="","",①在庫CSV_発注日!$H505)</f>
        <v/>
      </c>
      <c r="F509" s="12" t="str">
        <f aca="false">IF($C509="","",①在庫CSV_発注日!$L505)</f>
        <v/>
      </c>
      <c r="G509" s="18"/>
      <c r="H509" s="17" t="str">
        <f aca="false">IF($C509="","",N(①在庫CSV_発注日!$Z505))</f>
        <v/>
      </c>
      <c r="I509" s="37" t="str">
        <f aca="false">IF($C509="","",SUMIFS(⑤減算マスタCSV!$L$2:$L$8001,⑤減算マスタCSV!$F$2:$F$8001,$C509,⑤減算マスタCSV!$K$2:$K$8001,1))</f>
        <v/>
      </c>
      <c r="J509" s="17" t="str">
        <f aca="false">IF($C509="","",IFERROR(INDEX(⑤減算マスタCSV!$H$2:$H$8001,MATCH($C509,⑤減算マスタCSV!$F$2:$F$8001,0)),1))</f>
        <v/>
      </c>
      <c r="K509" s="17" t="str">
        <f aca="false">IF($C509="","",MAX(1,IFERROR(INDEX(⑥商品照会CSV!$M$2:$M$3001,MATCH($C509,⑥商品照会CSV!$A$2:$A$3001,0)),1)))</f>
        <v/>
      </c>
      <c r="L509" s="40" t="str">
        <f aca="false">IF($C509="","",IFERROR(INDEX(⑥商品照会CSV!$Q$2:$Q$3001,MATCH($C509,⑥商品照会CSV!$A$2:$A$3001,0)),0))</f>
        <v/>
      </c>
      <c r="M509" s="40" t="str">
        <f aca="false">IF($C509="","",N($L509)*N($K509))</f>
        <v/>
      </c>
      <c r="N509" s="17" t="str">
        <f aca="false">IF($C509="","",MAX(1,IFERROR(INDEX(⑥商品照会CSV!$AK$2:$AK$3001,MATCH($C509,⑥商品照会CSV!$A$2:$A$3001,0)),1)))</f>
        <v/>
      </c>
      <c r="O509" s="12" t="str">
        <f aca="false">IF($C509="","",IFERROR(IF(INDEX(⑥商品照会CSV!$AN$2:$AN$3001,MATCH($C509,⑥商品照会CSV!$A$2:$A$3001,0))=1,"バラ",IF(INDEX(⑥商品照会CSV!$AM$2:$AM$3001,MATCH($C509,⑥商品照会CSV!$A$2:$A$3001,0))=1,"中間包装","ケース")),"ケース"))</f>
        <v/>
      </c>
      <c r="P509" s="18"/>
      <c r="Q509" s="14"/>
      <c r="R509" s="17" t="str">
        <f aca="false">IF($C509="","",N($Q509)*N($K509))</f>
        <v/>
      </c>
    </row>
    <row r="510" customFormat="false" ht="15" hidden="false" customHeight="false" outlineLevel="0" collapsed="false">
      <c r="B510" s="12" t="n">
        <v>505</v>
      </c>
      <c r="C510" s="36" t="str">
        <f aca="false">IF(①在庫CSV_発注日!$M506="","",①在庫CSV_発注日!$M506&amp;"")</f>
        <v/>
      </c>
      <c r="D510" s="12" t="str">
        <f aca="false">IF($C510="","",①在庫CSV_発注日!$N506)</f>
        <v/>
      </c>
      <c r="E510" s="12" t="str">
        <f aca="false">IF($C510="","",①在庫CSV_発注日!$H506)</f>
        <v/>
      </c>
      <c r="F510" s="12" t="str">
        <f aca="false">IF($C510="","",①在庫CSV_発注日!$L506)</f>
        <v/>
      </c>
      <c r="G510" s="18"/>
      <c r="H510" s="17" t="str">
        <f aca="false">IF($C510="","",N(①在庫CSV_発注日!$Z506))</f>
        <v/>
      </c>
      <c r="I510" s="37" t="str">
        <f aca="false">IF($C510="","",SUMIFS(⑤減算マスタCSV!$L$2:$L$8001,⑤減算マスタCSV!$F$2:$F$8001,$C510,⑤減算マスタCSV!$K$2:$K$8001,1))</f>
        <v/>
      </c>
      <c r="J510" s="17" t="str">
        <f aca="false">IF($C510="","",IFERROR(INDEX(⑤減算マスタCSV!$H$2:$H$8001,MATCH($C510,⑤減算マスタCSV!$F$2:$F$8001,0)),1))</f>
        <v/>
      </c>
      <c r="K510" s="17" t="str">
        <f aca="false">IF($C510="","",MAX(1,IFERROR(INDEX(⑥商品照会CSV!$M$2:$M$3001,MATCH($C510,⑥商品照会CSV!$A$2:$A$3001,0)),1)))</f>
        <v/>
      </c>
      <c r="L510" s="40" t="str">
        <f aca="false">IF($C510="","",IFERROR(INDEX(⑥商品照会CSV!$Q$2:$Q$3001,MATCH($C510,⑥商品照会CSV!$A$2:$A$3001,0)),0))</f>
        <v/>
      </c>
      <c r="M510" s="40" t="str">
        <f aca="false">IF($C510="","",N($L510)*N($K510))</f>
        <v/>
      </c>
      <c r="N510" s="17" t="str">
        <f aca="false">IF($C510="","",MAX(1,IFERROR(INDEX(⑥商品照会CSV!$AK$2:$AK$3001,MATCH($C510,⑥商品照会CSV!$A$2:$A$3001,0)),1)))</f>
        <v/>
      </c>
      <c r="O510" s="12" t="str">
        <f aca="false">IF($C510="","",IFERROR(IF(INDEX(⑥商品照会CSV!$AN$2:$AN$3001,MATCH($C510,⑥商品照会CSV!$A$2:$A$3001,0))=1,"バラ",IF(INDEX(⑥商品照会CSV!$AM$2:$AM$3001,MATCH($C510,⑥商品照会CSV!$A$2:$A$3001,0))=1,"中間包装","ケース")),"ケース"))</f>
        <v/>
      </c>
      <c r="P510" s="18"/>
      <c r="Q510" s="14"/>
      <c r="R510" s="17" t="str">
        <f aca="false">IF($C510="","",N($Q510)*N($K510))</f>
        <v/>
      </c>
    </row>
    <row r="511" customFormat="false" ht="15" hidden="false" customHeight="false" outlineLevel="0" collapsed="false">
      <c r="B511" s="12" t="n">
        <v>506</v>
      </c>
      <c r="C511" s="36" t="str">
        <f aca="false">IF(①在庫CSV_発注日!$M507="","",①在庫CSV_発注日!$M507&amp;"")</f>
        <v/>
      </c>
      <c r="D511" s="12" t="str">
        <f aca="false">IF($C511="","",①在庫CSV_発注日!$N507)</f>
        <v/>
      </c>
      <c r="E511" s="12" t="str">
        <f aca="false">IF($C511="","",①在庫CSV_発注日!$H507)</f>
        <v/>
      </c>
      <c r="F511" s="12" t="str">
        <f aca="false">IF($C511="","",①在庫CSV_発注日!$L507)</f>
        <v/>
      </c>
      <c r="G511" s="18"/>
      <c r="H511" s="17" t="str">
        <f aca="false">IF($C511="","",N(①在庫CSV_発注日!$Z507))</f>
        <v/>
      </c>
      <c r="I511" s="37" t="str">
        <f aca="false">IF($C511="","",SUMIFS(⑤減算マスタCSV!$L$2:$L$8001,⑤減算マスタCSV!$F$2:$F$8001,$C511,⑤減算マスタCSV!$K$2:$K$8001,1))</f>
        <v/>
      </c>
      <c r="J511" s="17" t="str">
        <f aca="false">IF($C511="","",IFERROR(INDEX(⑤減算マスタCSV!$H$2:$H$8001,MATCH($C511,⑤減算マスタCSV!$F$2:$F$8001,0)),1))</f>
        <v/>
      </c>
      <c r="K511" s="17" t="str">
        <f aca="false">IF($C511="","",MAX(1,IFERROR(INDEX(⑥商品照会CSV!$M$2:$M$3001,MATCH($C511,⑥商品照会CSV!$A$2:$A$3001,0)),1)))</f>
        <v/>
      </c>
      <c r="L511" s="40" t="str">
        <f aca="false">IF($C511="","",IFERROR(INDEX(⑥商品照会CSV!$Q$2:$Q$3001,MATCH($C511,⑥商品照会CSV!$A$2:$A$3001,0)),0))</f>
        <v/>
      </c>
      <c r="M511" s="40" t="str">
        <f aca="false">IF($C511="","",N($L511)*N($K511))</f>
        <v/>
      </c>
      <c r="N511" s="17" t="str">
        <f aca="false">IF($C511="","",MAX(1,IFERROR(INDEX(⑥商品照会CSV!$AK$2:$AK$3001,MATCH($C511,⑥商品照会CSV!$A$2:$A$3001,0)),1)))</f>
        <v/>
      </c>
      <c r="O511" s="12" t="str">
        <f aca="false">IF($C511="","",IFERROR(IF(INDEX(⑥商品照会CSV!$AN$2:$AN$3001,MATCH($C511,⑥商品照会CSV!$A$2:$A$3001,0))=1,"バラ",IF(INDEX(⑥商品照会CSV!$AM$2:$AM$3001,MATCH($C511,⑥商品照会CSV!$A$2:$A$3001,0))=1,"中間包装","ケース")),"ケース"))</f>
        <v/>
      </c>
      <c r="P511" s="18"/>
      <c r="Q511" s="14"/>
      <c r="R511" s="17" t="str">
        <f aca="false">IF($C511="","",N($Q511)*N($K511))</f>
        <v/>
      </c>
    </row>
    <row r="512" customFormat="false" ht="15" hidden="false" customHeight="false" outlineLevel="0" collapsed="false">
      <c r="B512" s="12" t="n">
        <v>507</v>
      </c>
      <c r="C512" s="36" t="str">
        <f aca="false">IF(①在庫CSV_発注日!$M508="","",①在庫CSV_発注日!$M508&amp;"")</f>
        <v/>
      </c>
      <c r="D512" s="12" t="str">
        <f aca="false">IF($C512="","",①在庫CSV_発注日!$N508)</f>
        <v/>
      </c>
      <c r="E512" s="12" t="str">
        <f aca="false">IF($C512="","",①在庫CSV_発注日!$H508)</f>
        <v/>
      </c>
      <c r="F512" s="12" t="str">
        <f aca="false">IF($C512="","",①在庫CSV_発注日!$L508)</f>
        <v/>
      </c>
      <c r="G512" s="18"/>
      <c r="H512" s="17" t="str">
        <f aca="false">IF($C512="","",N(①在庫CSV_発注日!$Z508))</f>
        <v/>
      </c>
      <c r="I512" s="37" t="str">
        <f aca="false">IF($C512="","",SUMIFS(⑤減算マスタCSV!$L$2:$L$8001,⑤減算マスタCSV!$F$2:$F$8001,$C512,⑤減算マスタCSV!$K$2:$K$8001,1))</f>
        <v/>
      </c>
      <c r="J512" s="17" t="str">
        <f aca="false">IF($C512="","",IFERROR(INDEX(⑤減算マスタCSV!$H$2:$H$8001,MATCH($C512,⑤減算マスタCSV!$F$2:$F$8001,0)),1))</f>
        <v/>
      </c>
      <c r="K512" s="17" t="str">
        <f aca="false">IF($C512="","",MAX(1,IFERROR(INDEX(⑥商品照会CSV!$M$2:$M$3001,MATCH($C512,⑥商品照会CSV!$A$2:$A$3001,0)),1)))</f>
        <v/>
      </c>
      <c r="L512" s="40" t="str">
        <f aca="false">IF($C512="","",IFERROR(INDEX(⑥商品照会CSV!$Q$2:$Q$3001,MATCH($C512,⑥商品照会CSV!$A$2:$A$3001,0)),0))</f>
        <v/>
      </c>
      <c r="M512" s="40" t="str">
        <f aca="false">IF($C512="","",N($L512)*N($K512))</f>
        <v/>
      </c>
      <c r="N512" s="17" t="str">
        <f aca="false">IF($C512="","",MAX(1,IFERROR(INDEX(⑥商品照会CSV!$AK$2:$AK$3001,MATCH($C512,⑥商品照会CSV!$A$2:$A$3001,0)),1)))</f>
        <v/>
      </c>
      <c r="O512" s="12" t="str">
        <f aca="false">IF($C512="","",IFERROR(IF(INDEX(⑥商品照会CSV!$AN$2:$AN$3001,MATCH($C512,⑥商品照会CSV!$A$2:$A$3001,0))=1,"バラ",IF(INDEX(⑥商品照会CSV!$AM$2:$AM$3001,MATCH($C512,⑥商品照会CSV!$A$2:$A$3001,0))=1,"中間包装","ケース")),"ケース"))</f>
        <v/>
      </c>
      <c r="P512" s="18"/>
      <c r="Q512" s="14"/>
      <c r="R512" s="17" t="str">
        <f aca="false">IF($C512="","",N($Q512)*N($K512))</f>
        <v/>
      </c>
    </row>
    <row r="513" customFormat="false" ht="15" hidden="false" customHeight="false" outlineLevel="0" collapsed="false">
      <c r="B513" s="12" t="n">
        <v>508</v>
      </c>
      <c r="C513" s="36" t="str">
        <f aca="false">IF(①在庫CSV_発注日!$M509="","",①在庫CSV_発注日!$M509&amp;"")</f>
        <v/>
      </c>
      <c r="D513" s="12" t="str">
        <f aca="false">IF($C513="","",①在庫CSV_発注日!$N509)</f>
        <v/>
      </c>
      <c r="E513" s="12" t="str">
        <f aca="false">IF($C513="","",①在庫CSV_発注日!$H509)</f>
        <v/>
      </c>
      <c r="F513" s="12" t="str">
        <f aca="false">IF($C513="","",①在庫CSV_発注日!$L509)</f>
        <v/>
      </c>
      <c r="G513" s="18"/>
      <c r="H513" s="17" t="str">
        <f aca="false">IF($C513="","",N(①在庫CSV_発注日!$Z509))</f>
        <v/>
      </c>
      <c r="I513" s="37" t="str">
        <f aca="false">IF($C513="","",SUMIFS(⑤減算マスタCSV!$L$2:$L$8001,⑤減算マスタCSV!$F$2:$F$8001,$C513,⑤減算マスタCSV!$K$2:$K$8001,1))</f>
        <v/>
      </c>
      <c r="J513" s="17" t="str">
        <f aca="false">IF($C513="","",IFERROR(INDEX(⑤減算マスタCSV!$H$2:$H$8001,MATCH($C513,⑤減算マスタCSV!$F$2:$F$8001,0)),1))</f>
        <v/>
      </c>
      <c r="K513" s="17" t="str">
        <f aca="false">IF($C513="","",MAX(1,IFERROR(INDEX(⑥商品照会CSV!$M$2:$M$3001,MATCH($C513,⑥商品照会CSV!$A$2:$A$3001,0)),1)))</f>
        <v/>
      </c>
      <c r="L513" s="40" t="str">
        <f aca="false">IF($C513="","",IFERROR(INDEX(⑥商品照会CSV!$Q$2:$Q$3001,MATCH($C513,⑥商品照会CSV!$A$2:$A$3001,0)),0))</f>
        <v/>
      </c>
      <c r="M513" s="40" t="str">
        <f aca="false">IF($C513="","",N($L513)*N($K513))</f>
        <v/>
      </c>
      <c r="N513" s="17" t="str">
        <f aca="false">IF($C513="","",MAX(1,IFERROR(INDEX(⑥商品照会CSV!$AK$2:$AK$3001,MATCH($C513,⑥商品照会CSV!$A$2:$A$3001,0)),1)))</f>
        <v/>
      </c>
      <c r="O513" s="12" t="str">
        <f aca="false">IF($C513="","",IFERROR(IF(INDEX(⑥商品照会CSV!$AN$2:$AN$3001,MATCH($C513,⑥商品照会CSV!$A$2:$A$3001,0))=1,"バラ",IF(INDEX(⑥商品照会CSV!$AM$2:$AM$3001,MATCH($C513,⑥商品照会CSV!$A$2:$A$3001,0))=1,"中間包装","ケース")),"ケース"))</f>
        <v/>
      </c>
      <c r="P513" s="18"/>
      <c r="Q513" s="14"/>
      <c r="R513" s="17" t="str">
        <f aca="false">IF($C513="","",N($Q513)*N($K513))</f>
        <v/>
      </c>
    </row>
    <row r="514" customFormat="false" ht="15" hidden="false" customHeight="false" outlineLevel="0" collapsed="false">
      <c r="B514" s="12" t="n">
        <v>509</v>
      </c>
      <c r="C514" s="36" t="str">
        <f aca="false">IF(①在庫CSV_発注日!$M510="","",①在庫CSV_発注日!$M510&amp;"")</f>
        <v/>
      </c>
      <c r="D514" s="12" t="str">
        <f aca="false">IF($C514="","",①在庫CSV_発注日!$N510)</f>
        <v/>
      </c>
      <c r="E514" s="12" t="str">
        <f aca="false">IF($C514="","",①在庫CSV_発注日!$H510)</f>
        <v/>
      </c>
      <c r="F514" s="12" t="str">
        <f aca="false">IF($C514="","",①在庫CSV_発注日!$L510)</f>
        <v/>
      </c>
      <c r="G514" s="18"/>
      <c r="H514" s="17" t="str">
        <f aca="false">IF($C514="","",N(①在庫CSV_発注日!$Z510))</f>
        <v/>
      </c>
      <c r="I514" s="37" t="str">
        <f aca="false">IF($C514="","",SUMIFS(⑤減算マスタCSV!$L$2:$L$8001,⑤減算マスタCSV!$F$2:$F$8001,$C514,⑤減算マスタCSV!$K$2:$K$8001,1))</f>
        <v/>
      </c>
      <c r="J514" s="17" t="str">
        <f aca="false">IF($C514="","",IFERROR(INDEX(⑤減算マスタCSV!$H$2:$H$8001,MATCH($C514,⑤減算マスタCSV!$F$2:$F$8001,0)),1))</f>
        <v/>
      </c>
      <c r="K514" s="17" t="str">
        <f aca="false">IF($C514="","",MAX(1,IFERROR(INDEX(⑥商品照会CSV!$M$2:$M$3001,MATCH($C514,⑥商品照会CSV!$A$2:$A$3001,0)),1)))</f>
        <v/>
      </c>
      <c r="L514" s="40" t="str">
        <f aca="false">IF($C514="","",IFERROR(INDEX(⑥商品照会CSV!$Q$2:$Q$3001,MATCH($C514,⑥商品照会CSV!$A$2:$A$3001,0)),0))</f>
        <v/>
      </c>
      <c r="M514" s="40" t="str">
        <f aca="false">IF($C514="","",N($L514)*N($K514))</f>
        <v/>
      </c>
      <c r="N514" s="17" t="str">
        <f aca="false">IF($C514="","",MAX(1,IFERROR(INDEX(⑥商品照会CSV!$AK$2:$AK$3001,MATCH($C514,⑥商品照会CSV!$A$2:$A$3001,0)),1)))</f>
        <v/>
      </c>
      <c r="O514" s="12" t="str">
        <f aca="false">IF($C514="","",IFERROR(IF(INDEX(⑥商品照会CSV!$AN$2:$AN$3001,MATCH($C514,⑥商品照会CSV!$A$2:$A$3001,0))=1,"バラ",IF(INDEX(⑥商品照会CSV!$AM$2:$AM$3001,MATCH($C514,⑥商品照会CSV!$A$2:$A$3001,0))=1,"中間包装","ケース")),"ケース"))</f>
        <v/>
      </c>
      <c r="P514" s="18"/>
      <c r="Q514" s="14"/>
      <c r="R514" s="17" t="str">
        <f aca="false">IF($C514="","",N($Q514)*N($K514))</f>
        <v/>
      </c>
    </row>
    <row r="515" customFormat="false" ht="15" hidden="false" customHeight="false" outlineLevel="0" collapsed="false">
      <c r="B515" s="12" t="n">
        <v>510</v>
      </c>
      <c r="C515" s="36" t="str">
        <f aca="false">IF(①在庫CSV_発注日!$M511="","",①在庫CSV_発注日!$M511&amp;"")</f>
        <v/>
      </c>
      <c r="D515" s="12" t="str">
        <f aca="false">IF($C515="","",①在庫CSV_発注日!$N511)</f>
        <v/>
      </c>
      <c r="E515" s="12" t="str">
        <f aca="false">IF($C515="","",①在庫CSV_発注日!$H511)</f>
        <v/>
      </c>
      <c r="F515" s="12" t="str">
        <f aca="false">IF($C515="","",①在庫CSV_発注日!$L511)</f>
        <v/>
      </c>
      <c r="G515" s="18"/>
      <c r="H515" s="17" t="str">
        <f aca="false">IF($C515="","",N(①在庫CSV_発注日!$Z511))</f>
        <v/>
      </c>
      <c r="I515" s="37" t="str">
        <f aca="false">IF($C515="","",SUMIFS(⑤減算マスタCSV!$L$2:$L$8001,⑤減算マスタCSV!$F$2:$F$8001,$C515,⑤減算マスタCSV!$K$2:$K$8001,1))</f>
        <v/>
      </c>
      <c r="J515" s="17" t="str">
        <f aca="false">IF($C515="","",IFERROR(INDEX(⑤減算マスタCSV!$H$2:$H$8001,MATCH($C515,⑤減算マスタCSV!$F$2:$F$8001,0)),1))</f>
        <v/>
      </c>
      <c r="K515" s="17" t="str">
        <f aca="false">IF($C515="","",MAX(1,IFERROR(INDEX(⑥商品照会CSV!$M$2:$M$3001,MATCH($C515,⑥商品照会CSV!$A$2:$A$3001,0)),1)))</f>
        <v/>
      </c>
      <c r="L515" s="40" t="str">
        <f aca="false">IF($C515="","",IFERROR(INDEX(⑥商品照会CSV!$Q$2:$Q$3001,MATCH($C515,⑥商品照会CSV!$A$2:$A$3001,0)),0))</f>
        <v/>
      </c>
      <c r="M515" s="40" t="str">
        <f aca="false">IF($C515="","",N($L515)*N($K515))</f>
        <v/>
      </c>
      <c r="N515" s="17" t="str">
        <f aca="false">IF($C515="","",MAX(1,IFERROR(INDEX(⑥商品照会CSV!$AK$2:$AK$3001,MATCH($C515,⑥商品照会CSV!$A$2:$A$3001,0)),1)))</f>
        <v/>
      </c>
      <c r="O515" s="12" t="str">
        <f aca="false">IF($C515="","",IFERROR(IF(INDEX(⑥商品照会CSV!$AN$2:$AN$3001,MATCH($C515,⑥商品照会CSV!$A$2:$A$3001,0))=1,"バラ",IF(INDEX(⑥商品照会CSV!$AM$2:$AM$3001,MATCH($C515,⑥商品照会CSV!$A$2:$A$3001,0))=1,"中間包装","ケース")),"ケース"))</f>
        <v/>
      </c>
      <c r="P515" s="18"/>
      <c r="Q515" s="14"/>
      <c r="R515" s="17" t="str">
        <f aca="false">IF($C515="","",N($Q515)*N($K515))</f>
        <v/>
      </c>
    </row>
    <row r="516" customFormat="false" ht="15" hidden="false" customHeight="false" outlineLevel="0" collapsed="false">
      <c r="B516" s="12" t="n">
        <v>511</v>
      </c>
      <c r="C516" s="36" t="str">
        <f aca="false">IF(①在庫CSV_発注日!$M512="","",①在庫CSV_発注日!$M512&amp;"")</f>
        <v/>
      </c>
      <c r="D516" s="12" t="str">
        <f aca="false">IF($C516="","",①在庫CSV_発注日!$N512)</f>
        <v/>
      </c>
      <c r="E516" s="12" t="str">
        <f aca="false">IF($C516="","",①在庫CSV_発注日!$H512)</f>
        <v/>
      </c>
      <c r="F516" s="12" t="str">
        <f aca="false">IF($C516="","",①在庫CSV_発注日!$L512)</f>
        <v/>
      </c>
      <c r="G516" s="18"/>
      <c r="H516" s="17" t="str">
        <f aca="false">IF($C516="","",N(①在庫CSV_発注日!$Z512))</f>
        <v/>
      </c>
      <c r="I516" s="37" t="str">
        <f aca="false">IF($C516="","",SUMIFS(⑤減算マスタCSV!$L$2:$L$8001,⑤減算マスタCSV!$F$2:$F$8001,$C516,⑤減算マスタCSV!$K$2:$K$8001,1))</f>
        <v/>
      </c>
      <c r="J516" s="17" t="str">
        <f aca="false">IF($C516="","",IFERROR(INDEX(⑤減算マスタCSV!$H$2:$H$8001,MATCH($C516,⑤減算マスタCSV!$F$2:$F$8001,0)),1))</f>
        <v/>
      </c>
      <c r="K516" s="17" t="str">
        <f aca="false">IF($C516="","",MAX(1,IFERROR(INDEX(⑥商品照会CSV!$M$2:$M$3001,MATCH($C516,⑥商品照会CSV!$A$2:$A$3001,0)),1)))</f>
        <v/>
      </c>
      <c r="L516" s="40" t="str">
        <f aca="false">IF($C516="","",IFERROR(INDEX(⑥商品照会CSV!$Q$2:$Q$3001,MATCH($C516,⑥商品照会CSV!$A$2:$A$3001,0)),0))</f>
        <v/>
      </c>
      <c r="M516" s="40" t="str">
        <f aca="false">IF($C516="","",N($L516)*N($K516))</f>
        <v/>
      </c>
      <c r="N516" s="17" t="str">
        <f aca="false">IF($C516="","",MAX(1,IFERROR(INDEX(⑥商品照会CSV!$AK$2:$AK$3001,MATCH($C516,⑥商品照会CSV!$A$2:$A$3001,0)),1)))</f>
        <v/>
      </c>
      <c r="O516" s="12" t="str">
        <f aca="false">IF($C516="","",IFERROR(IF(INDEX(⑥商品照会CSV!$AN$2:$AN$3001,MATCH($C516,⑥商品照会CSV!$A$2:$A$3001,0))=1,"バラ",IF(INDEX(⑥商品照会CSV!$AM$2:$AM$3001,MATCH($C516,⑥商品照会CSV!$A$2:$A$3001,0))=1,"中間包装","ケース")),"ケース"))</f>
        <v/>
      </c>
      <c r="P516" s="18"/>
      <c r="Q516" s="14"/>
      <c r="R516" s="17" t="str">
        <f aca="false">IF($C516="","",N($Q516)*N($K516))</f>
        <v/>
      </c>
    </row>
    <row r="517" customFormat="false" ht="15" hidden="false" customHeight="false" outlineLevel="0" collapsed="false">
      <c r="B517" s="12" t="n">
        <v>512</v>
      </c>
      <c r="C517" s="36" t="str">
        <f aca="false">IF(①在庫CSV_発注日!$M513="","",①在庫CSV_発注日!$M513&amp;"")</f>
        <v/>
      </c>
      <c r="D517" s="12" t="str">
        <f aca="false">IF($C517="","",①在庫CSV_発注日!$N513)</f>
        <v/>
      </c>
      <c r="E517" s="12" t="str">
        <f aca="false">IF($C517="","",①在庫CSV_発注日!$H513)</f>
        <v/>
      </c>
      <c r="F517" s="12" t="str">
        <f aca="false">IF($C517="","",①在庫CSV_発注日!$L513)</f>
        <v/>
      </c>
      <c r="G517" s="18"/>
      <c r="H517" s="17" t="str">
        <f aca="false">IF($C517="","",N(①在庫CSV_発注日!$Z513))</f>
        <v/>
      </c>
      <c r="I517" s="37" t="str">
        <f aca="false">IF($C517="","",SUMIFS(⑤減算マスタCSV!$L$2:$L$8001,⑤減算マスタCSV!$F$2:$F$8001,$C517,⑤減算マスタCSV!$K$2:$K$8001,1))</f>
        <v/>
      </c>
      <c r="J517" s="17" t="str">
        <f aca="false">IF($C517="","",IFERROR(INDEX(⑤減算マスタCSV!$H$2:$H$8001,MATCH($C517,⑤減算マスタCSV!$F$2:$F$8001,0)),1))</f>
        <v/>
      </c>
      <c r="K517" s="17" t="str">
        <f aca="false">IF($C517="","",MAX(1,IFERROR(INDEX(⑥商品照会CSV!$M$2:$M$3001,MATCH($C517,⑥商品照会CSV!$A$2:$A$3001,0)),1)))</f>
        <v/>
      </c>
      <c r="L517" s="40" t="str">
        <f aca="false">IF($C517="","",IFERROR(INDEX(⑥商品照会CSV!$Q$2:$Q$3001,MATCH($C517,⑥商品照会CSV!$A$2:$A$3001,0)),0))</f>
        <v/>
      </c>
      <c r="M517" s="40" t="str">
        <f aca="false">IF($C517="","",N($L517)*N($K517))</f>
        <v/>
      </c>
      <c r="N517" s="17" t="str">
        <f aca="false">IF($C517="","",MAX(1,IFERROR(INDEX(⑥商品照会CSV!$AK$2:$AK$3001,MATCH($C517,⑥商品照会CSV!$A$2:$A$3001,0)),1)))</f>
        <v/>
      </c>
      <c r="O517" s="12" t="str">
        <f aca="false">IF($C517="","",IFERROR(IF(INDEX(⑥商品照会CSV!$AN$2:$AN$3001,MATCH($C517,⑥商品照会CSV!$A$2:$A$3001,0))=1,"バラ",IF(INDEX(⑥商品照会CSV!$AM$2:$AM$3001,MATCH($C517,⑥商品照会CSV!$A$2:$A$3001,0))=1,"中間包装","ケース")),"ケース"))</f>
        <v/>
      </c>
      <c r="P517" s="18"/>
      <c r="Q517" s="14"/>
      <c r="R517" s="17" t="str">
        <f aca="false">IF($C517="","",N($Q517)*N($K517))</f>
        <v/>
      </c>
    </row>
    <row r="518" customFormat="false" ht="15" hidden="false" customHeight="false" outlineLevel="0" collapsed="false">
      <c r="B518" s="12" t="n">
        <v>513</v>
      </c>
      <c r="C518" s="36" t="str">
        <f aca="false">IF(①在庫CSV_発注日!$M514="","",①在庫CSV_発注日!$M514&amp;"")</f>
        <v/>
      </c>
      <c r="D518" s="12" t="str">
        <f aca="false">IF($C518="","",①在庫CSV_発注日!$N514)</f>
        <v/>
      </c>
      <c r="E518" s="12" t="str">
        <f aca="false">IF($C518="","",①在庫CSV_発注日!$H514)</f>
        <v/>
      </c>
      <c r="F518" s="12" t="str">
        <f aca="false">IF($C518="","",①在庫CSV_発注日!$L514)</f>
        <v/>
      </c>
      <c r="G518" s="18"/>
      <c r="H518" s="17" t="str">
        <f aca="false">IF($C518="","",N(①在庫CSV_発注日!$Z514))</f>
        <v/>
      </c>
      <c r="I518" s="37" t="str">
        <f aca="false">IF($C518="","",SUMIFS(⑤減算マスタCSV!$L$2:$L$8001,⑤減算マスタCSV!$F$2:$F$8001,$C518,⑤減算マスタCSV!$K$2:$K$8001,1))</f>
        <v/>
      </c>
      <c r="J518" s="17" t="str">
        <f aca="false">IF($C518="","",IFERROR(INDEX(⑤減算マスタCSV!$H$2:$H$8001,MATCH($C518,⑤減算マスタCSV!$F$2:$F$8001,0)),1))</f>
        <v/>
      </c>
      <c r="K518" s="17" t="str">
        <f aca="false">IF($C518="","",MAX(1,IFERROR(INDEX(⑥商品照会CSV!$M$2:$M$3001,MATCH($C518,⑥商品照会CSV!$A$2:$A$3001,0)),1)))</f>
        <v/>
      </c>
      <c r="L518" s="40" t="str">
        <f aca="false">IF($C518="","",IFERROR(INDEX(⑥商品照会CSV!$Q$2:$Q$3001,MATCH($C518,⑥商品照会CSV!$A$2:$A$3001,0)),0))</f>
        <v/>
      </c>
      <c r="M518" s="40" t="str">
        <f aca="false">IF($C518="","",N($L518)*N($K518))</f>
        <v/>
      </c>
      <c r="N518" s="17" t="str">
        <f aca="false">IF($C518="","",MAX(1,IFERROR(INDEX(⑥商品照会CSV!$AK$2:$AK$3001,MATCH($C518,⑥商品照会CSV!$A$2:$A$3001,0)),1)))</f>
        <v/>
      </c>
      <c r="O518" s="12" t="str">
        <f aca="false">IF($C518="","",IFERROR(IF(INDEX(⑥商品照会CSV!$AN$2:$AN$3001,MATCH($C518,⑥商品照会CSV!$A$2:$A$3001,0))=1,"バラ",IF(INDEX(⑥商品照会CSV!$AM$2:$AM$3001,MATCH($C518,⑥商品照会CSV!$A$2:$A$3001,0))=1,"中間包装","ケース")),"ケース"))</f>
        <v/>
      </c>
      <c r="P518" s="18"/>
      <c r="Q518" s="14"/>
      <c r="R518" s="17" t="str">
        <f aca="false">IF($C518="","",N($Q518)*N($K518))</f>
        <v/>
      </c>
    </row>
    <row r="519" customFormat="false" ht="15" hidden="false" customHeight="false" outlineLevel="0" collapsed="false">
      <c r="B519" s="12" t="n">
        <v>514</v>
      </c>
      <c r="C519" s="36" t="str">
        <f aca="false">IF(①在庫CSV_発注日!$M515="","",①在庫CSV_発注日!$M515&amp;"")</f>
        <v/>
      </c>
      <c r="D519" s="12" t="str">
        <f aca="false">IF($C519="","",①在庫CSV_発注日!$N515)</f>
        <v/>
      </c>
      <c r="E519" s="12" t="str">
        <f aca="false">IF($C519="","",①在庫CSV_発注日!$H515)</f>
        <v/>
      </c>
      <c r="F519" s="12" t="str">
        <f aca="false">IF($C519="","",①在庫CSV_発注日!$L515)</f>
        <v/>
      </c>
      <c r="G519" s="18"/>
      <c r="H519" s="17" t="str">
        <f aca="false">IF($C519="","",N(①在庫CSV_発注日!$Z515))</f>
        <v/>
      </c>
      <c r="I519" s="37" t="str">
        <f aca="false">IF($C519="","",SUMIFS(⑤減算マスタCSV!$L$2:$L$8001,⑤減算マスタCSV!$F$2:$F$8001,$C519,⑤減算マスタCSV!$K$2:$K$8001,1))</f>
        <v/>
      </c>
      <c r="J519" s="17" t="str">
        <f aca="false">IF($C519="","",IFERROR(INDEX(⑤減算マスタCSV!$H$2:$H$8001,MATCH($C519,⑤減算マスタCSV!$F$2:$F$8001,0)),1))</f>
        <v/>
      </c>
      <c r="K519" s="17" t="str">
        <f aca="false">IF($C519="","",MAX(1,IFERROR(INDEX(⑥商品照会CSV!$M$2:$M$3001,MATCH($C519,⑥商品照会CSV!$A$2:$A$3001,0)),1)))</f>
        <v/>
      </c>
      <c r="L519" s="40" t="str">
        <f aca="false">IF($C519="","",IFERROR(INDEX(⑥商品照会CSV!$Q$2:$Q$3001,MATCH($C519,⑥商品照会CSV!$A$2:$A$3001,0)),0))</f>
        <v/>
      </c>
      <c r="M519" s="40" t="str">
        <f aca="false">IF($C519="","",N($L519)*N($K519))</f>
        <v/>
      </c>
      <c r="N519" s="17" t="str">
        <f aca="false">IF($C519="","",MAX(1,IFERROR(INDEX(⑥商品照会CSV!$AK$2:$AK$3001,MATCH($C519,⑥商品照会CSV!$A$2:$A$3001,0)),1)))</f>
        <v/>
      </c>
      <c r="O519" s="12" t="str">
        <f aca="false">IF($C519="","",IFERROR(IF(INDEX(⑥商品照会CSV!$AN$2:$AN$3001,MATCH($C519,⑥商品照会CSV!$A$2:$A$3001,0))=1,"バラ",IF(INDEX(⑥商品照会CSV!$AM$2:$AM$3001,MATCH($C519,⑥商品照会CSV!$A$2:$A$3001,0))=1,"中間包装","ケース")),"ケース"))</f>
        <v/>
      </c>
      <c r="P519" s="18"/>
      <c r="Q519" s="14"/>
      <c r="R519" s="17" t="str">
        <f aca="false">IF($C519="","",N($Q519)*N($K519))</f>
        <v/>
      </c>
    </row>
    <row r="520" customFormat="false" ht="15" hidden="false" customHeight="false" outlineLevel="0" collapsed="false">
      <c r="B520" s="12" t="n">
        <v>515</v>
      </c>
      <c r="C520" s="36" t="str">
        <f aca="false">IF(①在庫CSV_発注日!$M516="","",①在庫CSV_発注日!$M516&amp;"")</f>
        <v/>
      </c>
      <c r="D520" s="12" t="str">
        <f aca="false">IF($C520="","",①在庫CSV_発注日!$N516)</f>
        <v/>
      </c>
      <c r="E520" s="12" t="str">
        <f aca="false">IF($C520="","",①在庫CSV_発注日!$H516)</f>
        <v/>
      </c>
      <c r="F520" s="12" t="str">
        <f aca="false">IF($C520="","",①在庫CSV_発注日!$L516)</f>
        <v/>
      </c>
      <c r="G520" s="18"/>
      <c r="H520" s="17" t="str">
        <f aca="false">IF($C520="","",N(①在庫CSV_発注日!$Z516))</f>
        <v/>
      </c>
      <c r="I520" s="37" t="str">
        <f aca="false">IF($C520="","",SUMIFS(⑤減算マスタCSV!$L$2:$L$8001,⑤減算マスタCSV!$F$2:$F$8001,$C520,⑤減算マスタCSV!$K$2:$K$8001,1))</f>
        <v/>
      </c>
      <c r="J520" s="17" t="str">
        <f aca="false">IF($C520="","",IFERROR(INDEX(⑤減算マスタCSV!$H$2:$H$8001,MATCH($C520,⑤減算マスタCSV!$F$2:$F$8001,0)),1))</f>
        <v/>
      </c>
      <c r="K520" s="17" t="str">
        <f aca="false">IF($C520="","",MAX(1,IFERROR(INDEX(⑥商品照会CSV!$M$2:$M$3001,MATCH($C520,⑥商品照会CSV!$A$2:$A$3001,0)),1)))</f>
        <v/>
      </c>
      <c r="L520" s="40" t="str">
        <f aca="false">IF($C520="","",IFERROR(INDEX(⑥商品照会CSV!$Q$2:$Q$3001,MATCH($C520,⑥商品照会CSV!$A$2:$A$3001,0)),0))</f>
        <v/>
      </c>
      <c r="M520" s="40" t="str">
        <f aca="false">IF($C520="","",N($L520)*N($K520))</f>
        <v/>
      </c>
      <c r="N520" s="17" t="str">
        <f aca="false">IF($C520="","",MAX(1,IFERROR(INDEX(⑥商品照会CSV!$AK$2:$AK$3001,MATCH($C520,⑥商品照会CSV!$A$2:$A$3001,0)),1)))</f>
        <v/>
      </c>
      <c r="O520" s="12" t="str">
        <f aca="false">IF($C520="","",IFERROR(IF(INDEX(⑥商品照会CSV!$AN$2:$AN$3001,MATCH($C520,⑥商品照会CSV!$A$2:$A$3001,0))=1,"バラ",IF(INDEX(⑥商品照会CSV!$AM$2:$AM$3001,MATCH($C520,⑥商品照会CSV!$A$2:$A$3001,0))=1,"中間包装","ケース")),"ケース"))</f>
        <v/>
      </c>
      <c r="P520" s="18"/>
      <c r="Q520" s="14"/>
      <c r="R520" s="17" t="str">
        <f aca="false">IF($C520="","",N($Q520)*N($K520))</f>
        <v/>
      </c>
    </row>
    <row r="521" customFormat="false" ht="15" hidden="false" customHeight="false" outlineLevel="0" collapsed="false">
      <c r="B521" s="12" t="n">
        <v>516</v>
      </c>
      <c r="C521" s="36" t="str">
        <f aca="false">IF(①在庫CSV_発注日!$M517="","",①在庫CSV_発注日!$M517&amp;"")</f>
        <v/>
      </c>
      <c r="D521" s="12" t="str">
        <f aca="false">IF($C521="","",①在庫CSV_発注日!$N517)</f>
        <v/>
      </c>
      <c r="E521" s="12" t="str">
        <f aca="false">IF($C521="","",①在庫CSV_発注日!$H517)</f>
        <v/>
      </c>
      <c r="F521" s="12" t="str">
        <f aca="false">IF($C521="","",①在庫CSV_発注日!$L517)</f>
        <v/>
      </c>
      <c r="G521" s="18"/>
      <c r="H521" s="17" t="str">
        <f aca="false">IF($C521="","",N(①在庫CSV_発注日!$Z517))</f>
        <v/>
      </c>
      <c r="I521" s="37" t="str">
        <f aca="false">IF($C521="","",SUMIFS(⑤減算マスタCSV!$L$2:$L$8001,⑤減算マスタCSV!$F$2:$F$8001,$C521,⑤減算マスタCSV!$K$2:$K$8001,1))</f>
        <v/>
      </c>
      <c r="J521" s="17" t="str">
        <f aca="false">IF($C521="","",IFERROR(INDEX(⑤減算マスタCSV!$H$2:$H$8001,MATCH($C521,⑤減算マスタCSV!$F$2:$F$8001,0)),1))</f>
        <v/>
      </c>
      <c r="K521" s="17" t="str">
        <f aca="false">IF($C521="","",MAX(1,IFERROR(INDEX(⑥商品照会CSV!$M$2:$M$3001,MATCH($C521,⑥商品照会CSV!$A$2:$A$3001,0)),1)))</f>
        <v/>
      </c>
      <c r="L521" s="40" t="str">
        <f aca="false">IF($C521="","",IFERROR(INDEX(⑥商品照会CSV!$Q$2:$Q$3001,MATCH($C521,⑥商品照会CSV!$A$2:$A$3001,0)),0))</f>
        <v/>
      </c>
      <c r="M521" s="40" t="str">
        <f aca="false">IF($C521="","",N($L521)*N($K521))</f>
        <v/>
      </c>
      <c r="N521" s="17" t="str">
        <f aca="false">IF($C521="","",MAX(1,IFERROR(INDEX(⑥商品照会CSV!$AK$2:$AK$3001,MATCH($C521,⑥商品照会CSV!$A$2:$A$3001,0)),1)))</f>
        <v/>
      </c>
      <c r="O521" s="12" t="str">
        <f aca="false">IF($C521="","",IFERROR(IF(INDEX(⑥商品照会CSV!$AN$2:$AN$3001,MATCH($C521,⑥商品照会CSV!$A$2:$A$3001,0))=1,"バラ",IF(INDEX(⑥商品照会CSV!$AM$2:$AM$3001,MATCH($C521,⑥商品照会CSV!$A$2:$A$3001,0))=1,"中間包装","ケース")),"ケース"))</f>
        <v/>
      </c>
      <c r="P521" s="18"/>
      <c r="Q521" s="14"/>
      <c r="R521" s="17" t="str">
        <f aca="false">IF($C521="","",N($Q521)*N($K521))</f>
        <v/>
      </c>
    </row>
    <row r="522" customFormat="false" ht="15" hidden="false" customHeight="false" outlineLevel="0" collapsed="false">
      <c r="B522" s="12" t="n">
        <v>517</v>
      </c>
      <c r="C522" s="36" t="str">
        <f aca="false">IF(①在庫CSV_発注日!$M518="","",①在庫CSV_発注日!$M518&amp;"")</f>
        <v/>
      </c>
      <c r="D522" s="12" t="str">
        <f aca="false">IF($C522="","",①在庫CSV_発注日!$N518)</f>
        <v/>
      </c>
      <c r="E522" s="12" t="str">
        <f aca="false">IF($C522="","",①在庫CSV_発注日!$H518)</f>
        <v/>
      </c>
      <c r="F522" s="12" t="str">
        <f aca="false">IF($C522="","",①在庫CSV_発注日!$L518)</f>
        <v/>
      </c>
      <c r="G522" s="18"/>
      <c r="H522" s="17" t="str">
        <f aca="false">IF($C522="","",N(①在庫CSV_発注日!$Z518))</f>
        <v/>
      </c>
      <c r="I522" s="37" t="str">
        <f aca="false">IF($C522="","",SUMIFS(⑤減算マスタCSV!$L$2:$L$8001,⑤減算マスタCSV!$F$2:$F$8001,$C522,⑤減算マスタCSV!$K$2:$K$8001,1))</f>
        <v/>
      </c>
      <c r="J522" s="17" t="str">
        <f aca="false">IF($C522="","",IFERROR(INDEX(⑤減算マスタCSV!$H$2:$H$8001,MATCH($C522,⑤減算マスタCSV!$F$2:$F$8001,0)),1))</f>
        <v/>
      </c>
      <c r="K522" s="17" t="str">
        <f aca="false">IF($C522="","",MAX(1,IFERROR(INDEX(⑥商品照会CSV!$M$2:$M$3001,MATCH($C522,⑥商品照会CSV!$A$2:$A$3001,0)),1)))</f>
        <v/>
      </c>
      <c r="L522" s="40" t="str">
        <f aca="false">IF($C522="","",IFERROR(INDEX(⑥商品照会CSV!$Q$2:$Q$3001,MATCH($C522,⑥商品照会CSV!$A$2:$A$3001,0)),0))</f>
        <v/>
      </c>
      <c r="M522" s="40" t="str">
        <f aca="false">IF($C522="","",N($L522)*N($K522))</f>
        <v/>
      </c>
      <c r="N522" s="17" t="str">
        <f aca="false">IF($C522="","",MAX(1,IFERROR(INDEX(⑥商品照会CSV!$AK$2:$AK$3001,MATCH($C522,⑥商品照会CSV!$A$2:$A$3001,0)),1)))</f>
        <v/>
      </c>
      <c r="O522" s="12" t="str">
        <f aca="false">IF($C522="","",IFERROR(IF(INDEX(⑥商品照会CSV!$AN$2:$AN$3001,MATCH($C522,⑥商品照会CSV!$A$2:$A$3001,0))=1,"バラ",IF(INDEX(⑥商品照会CSV!$AM$2:$AM$3001,MATCH($C522,⑥商品照会CSV!$A$2:$A$3001,0))=1,"中間包装","ケース")),"ケース"))</f>
        <v/>
      </c>
      <c r="P522" s="18"/>
      <c r="Q522" s="14"/>
      <c r="R522" s="17" t="str">
        <f aca="false">IF($C522="","",N($Q522)*N($K522))</f>
        <v/>
      </c>
    </row>
    <row r="523" customFormat="false" ht="15" hidden="false" customHeight="false" outlineLevel="0" collapsed="false">
      <c r="B523" s="12" t="n">
        <v>518</v>
      </c>
      <c r="C523" s="36" t="str">
        <f aca="false">IF(①在庫CSV_発注日!$M519="","",①在庫CSV_発注日!$M519&amp;"")</f>
        <v/>
      </c>
      <c r="D523" s="12" t="str">
        <f aca="false">IF($C523="","",①在庫CSV_発注日!$N519)</f>
        <v/>
      </c>
      <c r="E523" s="12" t="str">
        <f aca="false">IF($C523="","",①在庫CSV_発注日!$H519)</f>
        <v/>
      </c>
      <c r="F523" s="12" t="str">
        <f aca="false">IF($C523="","",①在庫CSV_発注日!$L519)</f>
        <v/>
      </c>
      <c r="G523" s="18"/>
      <c r="H523" s="17" t="str">
        <f aca="false">IF($C523="","",N(①在庫CSV_発注日!$Z519))</f>
        <v/>
      </c>
      <c r="I523" s="37" t="str">
        <f aca="false">IF($C523="","",SUMIFS(⑤減算マスタCSV!$L$2:$L$8001,⑤減算マスタCSV!$F$2:$F$8001,$C523,⑤減算マスタCSV!$K$2:$K$8001,1))</f>
        <v/>
      </c>
      <c r="J523" s="17" t="str">
        <f aca="false">IF($C523="","",IFERROR(INDEX(⑤減算マスタCSV!$H$2:$H$8001,MATCH($C523,⑤減算マスタCSV!$F$2:$F$8001,0)),1))</f>
        <v/>
      </c>
      <c r="K523" s="17" t="str">
        <f aca="false">IF($C523="","",MAX(1,IFERROR(INDEX(⑥商品照会CSV!$M$2:$M$3001,MATCH($C523,⑥商品照会CSV!$A$2:$A$3001,0)),1)))</f>
        <v/>
      </c>
      <c r="L523" s="40" t="str">
        <f aca="false">IF($C523="","",IFERROR(INDEX(⑥商品照会CSV!$Q$2:$Q$3001,MATCH($C523,⑥商品照会CSV!$A$2:$A$3001,0)),0))</f>
        <v/>
      </c>
      <c r="M523" s="40" t="str">
        <f aca="false">IF($C523="","",N($L523)*N($K523))</f>
        <v/>
      </c>
      <c r="N523" s="17" t="str">
        <f aca="false">IF($C523="","",MAX(1,IFERROR(INDEX(⑥商品照会CSV!$AK$2:$AK$3001,MATCH($C523,⑥商品照会CSV!$A$2:$A$3001,0)),1)))</f>
        <v/>
      </c>
      <c r="O523" s="12" t="str">
        <f aca="false">IF($C523="","",IFERROR(IF(INDEX(⑥商品照会CSV!$AN$2:$AN$3001,MATCH($C523,⑥商品照会CSV!$A$2:$A$3001,0))=1,"バラ",IF(INDEX(⑥商品照会CSV!$AM$2:$AM$3001,MATCH($C523,⑥商品照会CSV!$A$2:$A$3001,0))=1,"中間包装","ケース")),"ケース"))</f>
        <v/>
      </c>
      <c r="P523" s="18"/>
      <c r="Q523" s="14"/>
      <c r="R523" s="17" t="str">
        <f aca="false">IF($C523="","",N($Q523)*N($K523))</f>
        <v/>
      </c>
    </row>
    <row r="524" customFormat="false" ht="15" hidden="false" customHeight="false" outlineLevel="0" collapsed="false">
      <c r="B524" s="12" t="n">
        <v>519</v>
      </c>
      <c r="C524" s="36" t="str">
        <f aca="false">IF(①在庫CSV_発注日!$M520="","",①在庫CSV_発注日!$M520&amp;"")</f>
        <v/>
      </c>
      <c r="D524" s="12" t="str">
        <f aca="false">IF($C524="","",①在庫CSV_発注日!$N520)</f>
        <v/>
      </c>
      <c r="E524" s="12" t="str">
        <f aca="false">IF($C524="","",①在庫CSV_発注日!$H520)</f>
        <v/>
      </c>
      <c r="F524" s="12" t="str">
        <f aca="false">IF($C524="","",①在庫CSV_発注日!$L520)</f>
        <v/>
      </c>
      <c r="G524" s="18"/>
      <c r="H524" s="17" t="str">
        <f aca="false">IF($C524="","",N(①在庫CSV_発注日!$Z520))</f>
        <v/>
      </c>
      <c r="I524" s="37" t="str">
        <f aca="false">IF($C524="","",SUMIFS(⑤減算マスタCSV!$L$2:$L$8001,⑤減算マスタCSV!$F$2:$F$8001,$C524,⑤減算マスタCSV!$K$2:$K$8001,1))</f>
        <v/>
      </c>
      <c r="J524" s="17" t="str">
        <f aca="false">IF($C524="","",IFERROR(INDEX(⑤減算マスタCSV!$H$2:$H$8001,MATCH($C524,⑤減算マスタCSV!$F$2:$F$8001,0)),1))</f>
        <v/>
      </c>
      <c r="K524" s="17" t="str">
        <f aca="false">IF($C524="","",MAX(1,IFERROR(INDEX(⑥商品照会CSV!$M$2:$M$3001,MATCH($C524,⑥商品照会CSV!$A$2:$A$3001,0)),1)))</f>
        <v/>
      </c>
      <c r="L524" s="40" t="str">
        <f aca="false">IF($C524="","",IFERROR(INDEX(⑥商品照会CSV!$Q$2:$Q$3001,MATCH($C524,⑥商品照会CSV!$A$2:$A$3001,0)),0))</f>
        <v/>
      </c>
      <c r="M524" s="40" t="str">
        <f aca="false">IF($C524="","",N($L524)*N($K524))</f>
        <v/>
      </c>
      <c r="N524" s="17" t="str">
        <f aca="false">IF($C524="","",MAX(1,IFERROR(INDEX(⑥商品照会CSV!$AK$2:$AK$3001,MATCH($C524,⑥商品照会CSV!$A$2:$A$3001,0)),1)))</f>
        <v/>
      </c>
      <c r="O524" s="12" t="str">
        <f aca="false">IF($C524="","",IFERROR(IF(INDEX(⑥商品照会CSV!$AN$2:$AN$3001,MATCH($C524,⑥商品照会CSV!$A$2:$A$3001,0))=1,"バラ",IF(INDEX(⑥商品照会CSV!$AM$2:$AM$3001,MATCH($C524,⑥商品照会CSV!$A$2:$A$3001,0))=1,"中間包装","ケース")),"ケース"))</f>
        <v/>
      </c>
      <c r="P524" s="18"/>
      <c r="Q524" s="14"/>
      <c r="R524" s="17" t="str">
        <f aca="false">IF($C524="","",N($Q524)*N($K524))</f>
        <v/>
      </c>
    </row>
    <row r="525" customFormat="false" ht="15" hidden="false" customHeight="false" outlineLevel="0" collapsed="false">
      <c r="B525" s="12" t="n">
        <v>520</v>
      </c>
      <c r="C525" s="36" t="str">
        <f aca="false">IF(①在庫CSV_発注日!$M521="","",①在庫CSV_発注日!$M521&amp;"")</f>
        <v/>
      </c>
      <c r="D525" s="12" t="str">
        <f aca="false">IF($C525="","",①在庫CSV_発注日!$N521)</f>
        <v/>
      </c>
      <c r="E525" s="12" t="str">
        <f aca="false">IF($C525="","",①在庫CSV_発注日!$H521)</f>
        <v/>
      </c>
      <c r="F525" s="12" t="str">
        <f aca="false">IF($C525="","",①在庫CSV_発注日!$L521)</f>
        <v/>
      </c>
      <c r="G525" s="18"/>
      <c r="H525" s="17" t="str">
        <f aca="false">IF($C525="","",N(①在庫CSV_発注日!$Z521))</f>
        <v/>
      </c>
      <c r="I525" s="37" t="str">
        <f aca="false">IF($C525="","",SUMIFS(⑤減算マスタCSV!$L$2:$L$8001,⑤減算マスタCSV!$F$2:$F$8001,$C525,⑤減算マスタCSV!$K$2:$K$8001,1))</f>
        <v/>
      </c>
      <c r="J525" s="17" t="str">
        <f aca="false">IF($C525="","",IFERROR(INDEX(⑤減算マスタCSV!$H$2:$H$8001,MATCH($C525,⑤減算マスタCSV!$F$2:$F$8001,0)),1))</f>
        <v/>
      </c>
      <c r="K525" s="17" t="str">
        <f aca="false">IF($C525="","",MAX(1,IFERROR(INDEX(⑥商品照会CSV!$M$2:$M$3001,MATCH($C525,⑥商品照会CSV!$A$2:$A$3001,0)),1)))</f>
        <v/>
      </c>
      <c r="L525" s="40" t="str">
        <f aca="false">IF($C525="","",IFERROR(INDEX(⑥商品照会CSV!$Q$2:$Q$3001,MATCH($C525,⑥商品照会CSV!$A$2:$A$3001,0)),0))</f>
        <v/>
      </c>
      <c r="M525" s="40" t="str">
        <f aca="false">IF($C525="","",N($L525)*N($K525))</f>
        <v/>
      </c>
      <c r="N525" s="17" t="str">
        <f aca="false">IF($C525="","",MAX(1,IFERROR(INDEX(⑥商品照会CSV!$AK$2:$AK$3001,MATCH($C525,⑥商品照会CSV!$A$2:$A$3001,0)),1)))</f>
        <v/>
      </c>
      <c r="O525" s="12" t="str">
        <f aca="false">IF($C525="","",IFERROR(IF(INDEX(⑥商品照会CSV!$AN$2:$AN$3001,MATCH($C525,⑥商品照会CSV!$A$2:$A$3001,0))=1,"バラ",IF(INDEX(⑥商品照会CSV!$AM$2:$AM$3001,MATCH($C525,⑥商品照会CSV!$A$2:$A$3001,0))=1,"中間包装","ケース")),"ケース"))</f>
        <v/>
      </c>
      <c r="P525" s="18"/>
      <c r="Q525" s="14"/>
      <c r="R525" s="17" t="str">
        <f aca="false">IF($C525="","",N($Q525)*N($K525))</f>
        <v/>
      </c>
    </row>
    <row r="526" customFormat="false" ht="15" hidden="false" customHeight="false" outlineLevel="0" collapsed="false">
      <c r="B526" s="12" t="n">
        <v>521</v>
      </c>
      <c r="C526" s="36" t="str">
        <f aca="false">IF(①在庫CSV_発注日!$M522="","",①在庫CSV_発注日!$M522&amp;"")</f>
        <v/>
      </c>
      <c r="D526" s="12" t="str">
        <f aca="false">IF($C526="","",①在庫CSV_発注日!$N522)</f>
        <v/>
      </c>
      <c r="E526" s="12" t="str">
        <f aca="false">IF($C526="","",①在庫CSV_発注日!$H522)</f>
        <v/>
      </c>
      <c r="F526" s="12" t="str">
        <f aca="false">IF($C526="","",①在庫CSV_発注日!$L522)</f>
        <v/>
      </c>
      <c r="G526" s="18"/>
      <c r="H526" s="17" t="str">
        <f aca="false">IF($C526="","",N(①在庫CSV_発注日!$Z522))</f>
        <v/>
      </c>
      <c r="I526" s="37" t="str">
        <f aca="false">IF($C526="","",SUMIFS(⑤減算マスタCSV!$L$2:$L$8001,⑤減算マスタCSV!$F$2:$F$8001,$C526,⑤減算マスタCSV!$K$2:$K$8001,1))</f>
        <v/>
      </c>
      <c r="J526" s="17" t="str">
        <f aca="false">IF($C526="","",IFERROR(INDEX(⑤減算マスタCSV!$H$2:$H$8001,MATCH($C526,⑤減算マスタCSV!$F$2:$F$8001,0)),1))</f>
        <v/>
      </c>
      <c r="K526" s="17" t="str">
        <f aca="false">IF($C526="","",MAX(1,IFERROR(INDEX(⑥商品照会CSV!$M$2:$M$3001,MATCH($C526,⑥商品照会CSV!$A$2:$A$3001,0)),1)))</f>
        <v/>
      </c>
      <c r="L526" s="40" t="str">
        <f aca="false">IF($C526="","",IFERROR(INDEX(⑥商品照会CSV!$Q$2:$Q$3001,MATCH($C526,⑥商品照会CSV!$A$2:$A$3001,0)),0))</f>
        <v/>
      </c>
      <c r="M526" s="40" t="str">
        <f aca="false">IF($C526="","",N($L526)*N($K526))</f>
        <v/>
      </c>
      <c r="N526" s="17" t="str">
        <f aca="false">IF($C526="","",MAX(1,IFERROR(INDEX(⑥商品照会CSV!$AK$2:$AK$3001,MATCH($C526,⑥商品照会CSV!$A$2:$A$3001,0)),1)))</f>
        <v/>
      </c>
      <c r="O526" s="12" t="str">
        <f aca="false">IF($C526="","",IFERROR(IF(INDEX(⑥商品照会CSV!$AN$2:$AN$3001,MATCH($C526,⑥商品照会CSV!$A$2:$A$3001,0))=1,"バラ",IF(INDEX(⑥商品照会CSV!$AM$2:$AM$3001,MATCH($C526,⑥商品照会CSV!$A$2:$A$3001,0))=1,"中間包装","ケース")),"ケース"))</f>
        <v/>
      </c>
      <c r="P526" s="18"/>
      <c r="Q526" s="14"/>
      <c r="R526" s="17" t="str">
        <f aca="false">IF($C526="","",N($Q526)*N($K526))</f>
        <v/>
      </c>
    </row>
    <row r="527" customFormat="false" ht="15" hidden="false" customHeight="false" outlineLevel="0" collapsed="false">
      <c r="B527" s="12" t="n">
        <v>522</v>
      </c>
      <c r="C527" s="36" t="str">
        <f aca="false">IF(①在庫CSV_発注日!$M523="","",①在庫CSV_発注日!$M523&amp;"")</f>
        <v/>
      </c>
      <c r="D527" s="12" t="str">
        <f aca="false">IF($C527="","",①在庫CSV_発注日!$N523)</f>
        <v/>
      </c>
      <c r="E527" s="12" t="str">
        <f aca="false">IF($C527="","",①在庫CSV_発注日!$H523)</f>
        <v/>
      </c>
      <c r="F527" s="12" t="str">
        <f aca="false">IF($C527="","",①在庫CSV_発注日!$L523)</f>
        <v/>
      </c>
      <c r="G527" s="18"/>
      <c r="H527" s="17" t="str">
        <f aca="false">IF($C527="","",N(①在庫CSV_発注日!$Z523))</f>
        <v/>
      </c>
      <c r="I527" s="37" t="str">
        <f aca="false">IF($C527="","",SUMIFS(⑤減算マスタCSV!$L$2:$L$8001,⑤減算マスタCSV!$F$2:$F$8001,$C527,⑤減算マスタCSV!$K$2:$K$8001,1))</f>
        <v/>
      </c>
      <c r="J527" s="17" t="str">
        <f aca="false">IF($C527="","",IFERROR(INDEX(⑤減算マスタCSV!$H$2:$H$8001,MATCH($C527,⑤減算マスタCSV!$F$2:$F$8001,0)),1))</f>
        <v/>
      </c>
      <c r="K527" s="17" t="str">
        <f aca="false">IF($C527="","",MAX(1,IFERROR(INDEX(⑥商品照会CSV!$M$2:$M$3001,MATCH($C527,⑥商品照会CSV!$A$2:$A$3001,0)),1)))</f>
        <v/>
      </c>
      <c r="L527" s="40" t="str">
        <f aca="false">IF($C527="","",IFERROR(INDEX(⑥商品照会CSV!$Q$2:$Q$3001,MATCH($C527,⑥商品照会CSV!$A$2:$A$3001,0)),0))</f>
        <v/>
      </c>
      <c r="M527" s="40" t="str">
        <f aca="false">IF($C527="","",N($L527)*N($K527))</f>
        <v/>
      </c>
      <c r="N527" s="17" t="str">
        <f aca="false">IF($C527="","",MAX(1,IFERROR(INDEX(⑥商品照会CSV!$AK$2:$AK$3001,MATCH($C527,⑥商品照会CSV!$A$2:$A$3001,0)),1)))</f>
        <v/>
      </c>
      <c r="O527" s="12" t="str">
        <f aca="false">IF($C527="","",IFERROR(IF(INDEX(⑥商品照会CSV!$AN$2:$AN$3001,MATCH($C527,⑥商品照会CSV!$A$2:$A$3001,0))=1,"バラ",IF(INDEX(⑥商品照会CSV!$AM$2:$AM$3001,MATCH($C527,⑥商品照会CSV!$A$2:$A$3001,0))=1,"中間包装","ケース")),"ケース"))</f>
        <v/>
      </c>
      <c r="P527" s="18"/>
      <c r="Q527" s="14"/>
      <c r="R527" s="17" t="str">
        <f aca="false">IF($C527="","",N($Q527)*N($K527))</f>
        <v/>
      </c>
    </row>
    <row r="528" customFormat="false" ht="15" hidden="false" customHeight="false" outlineLevel="0" collapsed="false">
      <c r="B528" s="12" t="n">
        <v>523</v>
      </c>
      <c r="C528" s="36" t="str">
        <f aca="false">IF(①在庫CSV_発注日!$M524="","",①在庫CSV_発注日!$M524&amp;"")</f>
        <v/>
      </c>
      <c r="D528" s="12" t="str">
        <f aca="false">IF($C528="","",①在庫CSV_発注日!$N524)</f>
        <v/>
      </c>
      <c r="E528" s="12" t="str">
        <f aca="false">IF($C528="","",①在庫CSV_発注日!$H524)</f>
        <v/>
      </c>
      <c r="F528" s="12" t="str">
        <f aca="false">IF($C528="","",①在庫CSV_発注日!$L524)</f>
        <v/>
      </c>
      <c r="G528" s="18"/>
      <c r="H528" s="17" t="str">
        <f aca="false">IF($C528="","",N(①在庫CSV_発注日!$Z524))</f>
        <v/>
      </c>
      <c r="I528" s="37" t="str">
        <f aca="false">IF($C528="","",SUMIFS(⑤減算マスタCSV!$L$2:$L$8001,⑤減算マスタCSV!$F$2:$F$8001,$C528,⑤減算マスタCSV!$K$2:$K$8001,1))</f>
        <v/>
      </c>
      <c r="J528" s="17" t="str">
        <f aca="false">IF($C528="","",IFERROR(INDEX(⑤減算マスタCSV!$H$2:$H$8001,MATCH($C528,⑤減算マスタCSV!$F$2:$F$8001,0)),1))</f>
        <v/>
      </c>
      <c r="K528" s="17" t="str">
        <f aca="false">IF($C528="","",MAX(1,IFERROR(INDEX(⑥商品照会CSV!$M$2:$M$3001,MATCH($C528,⑥商品照会CSV!$A$2:$A$3001,0)),1)))</f>
        <v/>
      </c>
      <c r="L528" s="40" t="str">
        <f aca="false">IF($C528="","",IFERROR(INDEX(⑥商品照会CSV!$Q$2:$Q$3001,MATCH($C528,⑥商品照会CSV!$A$2:$A$3001,0)),0))</f>
        <v/>
      </c>
      <c r="M528" s="40" t="str">
        <f aca="false">IF($C528="","",N($L528)*N($K528))</f>
        <v/>
      </c>
      <c r="N528" s="17" t="str">
        <f aca="false">IF($C528="","",MAX(1,IFERROR(INDEX(⑥商品照会CSV!$AK$2:$AK$3001,MATCH($C528,⑥商品照会CSV!$A$2:$A$3001,0)),1)))</f>
        <v/>
      </c>
      <c r="O528" s="12" t="str">
        <f aca="false">IF($C528="","",IFERROR(IF(INDEX(⑥商品照会CSV!$AN$2:$AN$3001,MATCH($C528,⑥商品照会CSV!$A$2:$A$3001,0))=1,"バラ",IF(INDEX(⑥商品照会CSV!$AM$2:$AM$3001,MATCH($C528,⑥商品照会CSV!$A$2:$A$3001,0))=1,"中間包装","ケース")),"ケース"))</f>
        <v/>
      </c>
      <c r="P528" s="18"/>
      <c r="Q528" s="14"/>
      <c r="R528" s="17" t="str">
        <f aca="false">IF($C528="","",N($Q528)*N($K528))</f>
        <v/>
      </c>
    </row>
    <row r="529" customFormat="false" ht="15" hidden="false" customHeight="false" outlineLevel="0" collapsed="false">
      <c r="B529" s="12" t="n">
        <v>524</v>
      </c>
      <c r="C529" s="36" t="str">
        <f aca="false">IF(①在庫CSV_発注日!$M525="","",①在庫CSV_発注日!$M525&amp;"")</f>
        <v/>
      </c>
      <c r="D529" s="12" t="str">
        <f aca="false">IF($C529="","",①在庫CSV_発注日!$N525)</f>
        <v/>
      </c>
      <c r="E529" s="12" t="str">
        <f aca="false">IF($C529="","",①在庫CSV_発注日!$H525)</f>
        <v/>
      </c>
      <c r="F529" s="12" t="str">
        <f aca="false">IF($C529="","",①在庫CSV_発注日!$L525)</f>
        <v/>
      </c>
      <c r="G529" s="18"/>
      <c r="H529" s="17" t="str">
        <f aca="false">IF($C529="","",N(①在庫CSV_発注日!$Z525))</f>
        <v/>
      </c>
      <c r="I529" s="37" t="str">
        <f aca="false">IF($C529="","",SUMIFS(⑤減算マスタCSV!$L$2:$L$8001,⑤減算マスタCSV!$F$2:$F$8001,$C529,⑤減算マスタCSV!$K$2:$K$8001,1))</f>
        <v/>
      </c>
      <c r="J529" s="17" t="str">
        <f aca="false">IF($C529="","",IFERROR(INDEX(⑤減算マスタCSV!$H$2:$H$8001,MATCH($C529,⑤減算マスタCSV!$F$2:$F$8001,0)),1))</f>
        <v/>
      </c>
      <c r="K529" s="17" t="str">
        <f aca="false">IF($C529="","",MAX(1,IFERROR(INDEX(⑥商品照会CSV!$M$2:$M$3001,MATCH($C529,⑥商品照会CSV!$A$2:$A$3001,0)),1)))</f>
        <v/>
      </c>
      <c r="L529" s="40" t="str">
        <f aca="false">IF($C529="","",IFERROR(INDEX(⑥商品照会CSV!$Q$2:$Q$3001,MATCH($C529,⑥商品照会CSV!$A$2:$A$3001,0)),0))</f>
        <v/>
      </c>
      <c r="M529" s="40" t="str">
        <f aca="false">IF($C529="","",N($L529)*N($K529))</f>
        <v/>
      </c>
      <c r="N529" s="17" t="str">
        <f aca="false">IF($C529="","",MAX(1,IFERROR(INDEX(⑥商品照会CSV!$AK$2:$AK$3001,MATCH($C529,⑥商品照会CSV!$A$2:$A$3001,0)),1)))</f>
        <v/>
      </c>
      <c r="O529" s="12" t="str">
        <f aca="false">IF($C529="","",IFERROR(IF(INDEX(⑥商品照会CSV!$AN$2:$AN$3001,MATCH($C529,⑥商品照会CSV!$A$2:$A$3001,0))=1,"バラ",IF(INDEX(⑥商品照会CSV!$AM$2:$AM$3001,MATCH($C529,⑥商品照会CSV!$A$2:$A$3001,0))=1,"中間包装","ケース")),"ケース"))</f>
        <v/>
      </c>
      <c r="P529" s="18"/>
      <c r="Q529" s="14"/>
      <c r="R529" s="17" t="str">
        <f aca="false">IF($C529="","",N($Q529)*N($K529))</f>
        <v/>
      </c>
    </row>
    <row r="530" customFormat="false" ht="15" hidden="false" customHeight="false" outlineLevel="0" collapsed="false">
      <c r="B530" s="12" t="n">
        <v>525</v>
      </c>
      <c r="C530" s="36" t="str">
        <f aca="false">IF(①在庫CSV_発注日!$M526="","",①在庫CSV_発注日!$M526&amp;"")</f>
        <v/>
      </c>
      <c r="D530" s="12" t="str">
        <f aca="false">IF($C530="","",①在庫CSV_発注日!$N526)</f>
        <v/>
      </c>
      <c r="E530" s="12" t="str">
        <f aca="false">IF($C530="","",①在庫CSV_発注日!$H526)</f>
        <v/>
      </c>
      <c r="F530" s="12" t="str">
        <f aca="false">IF($C530="","",①在庫CSV_発注日!$L526)</f>
        <v/>
      </c>
      <c r="G530" s="18"/>
      <c r="H530" s="17" t="str">
        <f aca="false">IF($C530="","",N(①在庫CSV_発注日!$Z526))</f>
        <v/>
      </c>
      <c r="I530" s="37" t="str">
        <f aca="false">IF($C530="","",SUMIFS(⑤減算マスタCSV!$L$2:$L$8001,⑤減算マスタCSV!$F$2:$F$8001,$C530,⑤減算マスタCSV!$K$2:$K$8001,1))</f>
        <v/>
      </c>
      <c r="J530" s="17" t="str">
        <f aca="false">IF($C530="","",IFERROR(INDEX(⑤減算マスタCSV!$H$2:$H$8001,MATCH($C530,⑤減算マスタCSV!$F$2:$F$8001,0)),1))</f>
        <v/>
      </c>
      <c r="K530" s="17" t="str">
        <f aca="false">IF($C530="","",MAX(1,IFERROR(INDEX(⑥商品照会CSV!$M$2:$M$3001,MATCH($C530,⑥商品照会CSV!$A$2:$A$3001,0)),1)))</f>
        <v/>
      </c>
      <c r="L530" s="40" t="str">
        <f aca="false">IF($C530="","",IFERROR(INDEX(⑥商品照会CSV!$Q$2:$Q$3001,MATCH($C530,⑥商品照会CSV!$A$2:$A$3001,0)),0))</f>
        <v/>
      </c>
      <c r="M530" s="40" t="str">
        <f aca="false">IF($C530="","",N($L530)*N($K530))</f>
        <v/>
      </c>
      <c r="N530" s="17" t="str">
        <f aca="false">IF($C530="","",MAX(1,IFERROR(INDEX(⑥商品照会CSV!$AK$2:$AK$3001,MATCH($C530,⑥商品照会CSV!$A$2:$A$3001,0)),1)))</f>
        <v/>
      </c>
      <c r="O530" s="12" t="str">
        <f aca="false">IF($C530="","",IFERROR(IF(INDEX(⑥商品照会CSV!$AN$2:$AN$3001,MATCH($C530,⑥商品照会CSV!$A$2:$A$3001,0))=1,"バラ",IF(INDEX(⑥商品照会CSV!$AM$2:$AM$3001,MATCH($C530,⑥商品照会CSV!$A$2:$A$3001,0))=1,"中間包装","ケース")),"ケース"))</f>
        <v/>
      </c>
      <c r="P530" s="18"/>
      <c r="Q530" s="14"/>
      <c r="R530" s="17" t="str">
        <f aca="false">IF($C530="","",N($Q530)*N($K530))</f>
        <v/>
      </c>
    </row>
    <row r="531" customFormat="false" ht="15" hidden="false" customHeight="false" outlineLevel="0" collapsed="false">
      <c r="B531" s="12" t="n">
        <v>526</v>
      </c>
      <c r="C531" s="36" t="str">
        <f aca="false">IF(①在庫CSV_発注日!$M527="","",①在庫CSV_発注日!$M527&amp;"")</f>
        <v/>
      </c>
      <c r="D531" s="12" t="str">
        <f aca="false">IF($C531="","",①在庫CSV_発注日!$N527)</f>
        <v/>
      </c>
      <c r="E531" s="12" t="str">
        <f aca="false">IF($C531="","",①在庫CSV_発注日!$H527)</f>
        <v/>
      </c>
      <c r="F531" s="12" t="str">
        <f aca="false">IF($C531="","",①在庫CSV_発注日!$L527)</f>
        <v/>
      </c>
      <c r="G531" s="18"/>
      <c r="H531" s="17" t="str">
        <f aca="false">IF($C531="","",N(①在庫CSV_発注日!$Z527))</f>
        <v/>
      </c>
      <c r="I531" s="37" t="str">
        <f aca="false">IF($C531="","",SUMIFS(⑤減算マスタCSV!$L$2:$L$8001,⑤減算マスタCSV!$F$2:$F$8001,$C531,⑤減算マスタCSV!$K$2:$K$8001,1))</f>
        <v/>
      </c>
      <c r="J531" s="17" t="str">
        <f aca="false">IF($C531="","",IFERROR(INDEX(⑤減算マスタCSV!$H$2:$H$8001,MATCH($C531,⑤減算マスタCSV!$F$2:$F$8001,0)),1))</f>
        <v/>
      </c>
      <c r="K531" s="17" t="str">
        <f aca="false">IF($C531="","",MAX(1,IFERROR(INDEX(⑥商品照会CSV!$M$2:$M$3001,MATCH($C531,⑥商品照会CSV!$A$2:$A$3001,0)),1)))</f>
        <v/>
      </c>
      <c r="L531" s="40" t="str">
        <f aca="false">IF($C531="","",IFERROR(INDEX(⑥商品照会CSV!$Q$2:$Q$3001,MATCH($C531,⑥商品照会CSV!$A$2:$A$3001,0)),0))</f>
        <v/>
      </c>
      <c r="M531" s="40" t="str">
        <f aca="false">IF($C531="","",N($L531)*N($K531))</f>
        <v/>
      </c>
      <c r="N531" s="17" t="str">
        <f aca="false">IF($C531="","",MAX(1,IFERROR(INDEX(⑥商品照会CSV!$AK$2:$AK$3001,MATCH($C531,⑥商品照会CSV!$A$2:$A$3001,0)),1)))</f>
        <v/>
      </c>
      <c r="O531" s="12" t="str">
        <f aca="false">IF($C531="","",IFERROR(IF(INDEX(⑥商品照会CSV!$AN$2:$AN$3001,MATCH($C531,⑥商品照会CSV!$A$2:$A$3001,0))=1,"バラ",IF(INDEX(⑥商品照会CSV!$AM$2:$AM$3001,MATCH($C531,⑥商品照会CSV!$A$2:$A$3001,0))=1,"中間包装","ケース")),"ケース"))</f>
        <v/>
      </c>
      <c r="P531" s="18"/>
      <c r="Q531" s="14"/>
      <c r="R531" s="17" t="str">
        <f aca="false">IF($C531="","",N($Q531)*N($K531))</f>
        <v/>
      </c>
    </row>
    <row r="532" customFormat="false" ht="15" hidden="false" customHeight="false" outlineLevel="0" collapsed="false">
      <c r="B532" s="12" t="n">
        <v>527</v>
      </c>
      <c r="C532" s="36" t="str">
        <f aca="false">IF(①在庫CSV_発注日!$M528="","",①在庫CSV_発注日!$M528&amp;"")</f>
        <v/>
      </c>
      <c r="D532" s="12" t="str">
        <f aca="false">IF($C532="","",①在庫CSV_発注日!$N528)</f>
        <v/>
      </c>
      <c r="E532" s="12" t="str">
        <f aca="false">IF($C532="","",①在庫CSV_発注日!$H528)</f>
        <v/>
      </c>
      <c r="F532" s="12" t="str">
        <f aca="false">IF($C532="","",①在庫CSV_発注日!$L528)</f>
        <v/>
      </c>
      <c r="G532" s="18"/>
      <c r="H532" s="17" t="str">
        <f aca="false">IF($C532="","",N(①在庫CSV_発注日!$Z528))</f>
        <v/>
      </c>
      <c r="I532" s="37" t="str">
        <f aca="false">IF($C532="","",SUMIFS(⑤減算マスタCSV!$L$2:$L$8001,⑤減算マスタCSV!$F$2:$F$8001,$C532,⑤減算マスタCSV!$K$2:$K$8001,1))</f>
        <v/>
      </c>
      <c r="J532" s="17" t="str">
        <f aca="false">IF($C532="","",IFERROR(INDEX(⑤減算マスタCSV!$H$2:$H$8001,MATCH($C532,⑤減算マスタCSV!$F$2:$F$8001,0)),1))</f>
        <v/>
      </c>
      <c r="K532" s="17" t="str">
        <f aca="false">IF($C532="","",MAX(1,IFERROR(INDEX(⑥商品照会CSV!$M$2:$M$3001,MATCH($C532,⑥商品照会CSV!$A$2:$A$3001,0)),1)))</f>
        <v/>
      </c>
      <c r="L532" s="40" t="str">
        <f aca="false">IF($C532="","",IFERROR(INDEX(⑥商品照会CSV!$Q$2:$Q$3001,MATCH($C532,⑥商品照会CSV!$A$2:$A$3001,0)),0))</f>
        <v/>
      </c>
      <c r="M532" s="40" t="str">
        <f aca="false">IF($C532="","",N($L532)*N($K532))</f>
        <v/>
      </c>
      <c r="N532" s="17" t="str">
        <f aca="false">IF($C532="","",MAX(1,IFERROR(INDEX(⑥商品照会CSV!$AK$2:$AK$3001,MATCH($C532,⑥商品照会CSV!$A$2:$A$3001,0)),1)))</f>
        <v/>
      </c>
      <c r="O532" s="12" t="str">
        <f aca="false">IF($C532="","",IFERROR(IF(INDEX(⑥商品照会CSV!$AN$2:$AN$3001,MATCH($C532,⑥商品照会CSV!$A$2:$A$3001,0))=1,"バラ",IF(INDEX(⑥商品照会CSV!$AM$2:$AM$3001,MATCH($C532,⑥商品照会CSV!$A$2:$A$3001,0))=1,"中間包装","ケース")),"ケース"))</f>
        <v/>
      </c>
      <c r="P532" s="18"/>
      <c r="Q532" s="14"/>
      <c r="R532" s="17" t="str">
        <f aca="false">IF($C532="","",N($Q532)*N($K532))</f>
        <v/>
      </c>
    </row>
    <row r="533" customFormat="false" ht="15" hidden="false" customHeight="false" outlineLevel="0" collapsed="false">
      <c r="B533" s="12" t="n">
        <v>528</v>
      </c>
      <c r="C533" s="36" t="str">
        <f aca="false">IF(①在庫CSV_発注日!$M529="","",①在庫CSV_発注日!$M529&amp;"")</f>
        <v/>
      </c>
      <c r="D533" s="12" t="str">
        <f aca="false">IF($C533="","",①在庫CSV_発注日!$N529)</f>
        <v/>
      </c>
      <c r="E533" s="12" t="str">
        <f aca="false">IF($C533="","",①在庫CSV_発注日!$H529)</f>
        <v/>
      </c>
      <c r="F533" s="12" t="str">
        <f aca="false">IF($C533="","",①在庫CSV_発注日!$L529)</f>
        <v/>
      </c>
      <c r="G533" s="18"/>
      <c r="H533" s="17" t="str">
        <f aca="false">IF($C533="","",N(①在庫CSV_発注日!$Z529))</f>
        <v/>
      </c>
      <c r="I533" s="37" t="str">
        <f aca="false">IF($C533="","",SUMIFS(⑤減算マスタCSV!$L$2:$L$8001,⑤減算マスタCSV!$F$2:$F$8001,$C533,⑤減算マスタCSV!$K$2:$K$8001,1))</f>
        <v/>
      </c>
      <c r="J533" s="17" t="str">
        <f aca="false">IF($C533="","",IFERROR(INDEX(⑤減算マスタCSV!$H$2:$H$8001,MATCH($C533,⑤減算マスタCSV!$F$2:$F$8001,0)),1))</f>
        <v/>
      </c>
      <c r="K533" s="17" t="str">
        <f aca="false">IF($C533="","",MAX(1,IFERROR(INDEX(⑥商品照会CSV!$M$2:$M$3001,MATCH($C533,⑥商品照会CSV!$A$2:$A$3001,0)),1)))</f>
        <v/>
      </c>
      <c r="L533" s="40" t="str">
        <f aca="false">IF($C533="","",IFERROR(INDEX(⑥商品照会CSV!$Q$2:$Q$3001,MATCH($C533,⑥商品照会CSV!$A$2:$A$3001,0)),0))</f>
        <v/>
      </c>
      <c r="M533" s="40" t="str">
        <f aca="false">IF($C533="","",N($L533)*N($K533))</f>
        <v/>
      </c>
      <c r="N533" s="17" t="str">
        <f aca="false">IF($C533="","",MAX(1,IFERROR(INDEX(⑥商品照会CSV!$AK$2:$AK$3001,MATCH($C533,⑥商品照会CSV!$A$2:$A$3001,0)),1)))</f>
        <v/>
      </c>
      <c r="O533" s="12" t="str">
        <f aca="false">IF($C533="","",IFERROR(IF(INDEX(⑥商品照会CSV!$AN$2:$AN$3001,MATCH($C533,⑥商品照会CSV!$A$2:$A$3001,0))=1,"バラ",IF(INDEX(⑥商品照会CSV!$AM$2:$AM$3001,MATCH($C533,⑥商品照会CSV!$A$2:$A$3001,0))=1,"中間包装","ケース")),"ケース"))</f>
        <v/>
      </c>
      <c r="P533" s="18"/>
      <c r="Q533" s="14"/>
      <c r="R533" s="17" t="str">
        <f aca="false">IF($C533="","",N($Q533)*N($K533))</f>
        <v/>
      </c>
    </row>
    <row r="534" customFormat="false" ht="15" hidden="false" customHeight="false" outlineLevel="0" collapsed="false">
      <c r="B534" s="12" t="n">
        <v>529</v>
      </c>
      <c r="C534" s="36" t="str">
        <f aca="false">IF(①在庫CSV_発注日!$M530="","",①在庫CSV_発注日!$M530&amp;"")</f>
        <v/>
      </c>
      <c r="D534" s="12" t="str">
        <f aca="false">IF($C534="","",①在庫CSV_発注日!$N530)</f>
        <v/>
      </c>
      <c r="E534" s="12" t="str">
        <f aca="false">IF($C534="","",①在庫CSV_発注日!$H530)</f>
        <v/>
      </c>
      <c r="F534" s="12" t="str">
        <f aca="false">IF($C534="","",①在庫CSV_発注日!$L530)</f>
        <v/>
      </c>
      <c r="G534" s="18"/>
      <c r="H534" s="17" t="str">
        <f aca="false">IF($C534="","",N(①在庫CSV_発注日!$Z530))</f>
        <v/>
      </c>
      <c r="I534" s="37" t="str">
        <f aca="false">IF($C534="","",SUMIFS(⑤減算マスタCSV!$L$2:$L$8001,⑤減算マスタCSV!$F$2:$F$8001,$C534,⑤減算マスタCSV!$K$2:$K$8001,1))</f>
        <v/>
      </c>
      <c r="J534" s="17" t="str">
        <f aca="false">IF($C534="","",IFERROR(INDEX(⑤減算マスタCSV!$H$2:$H$8001,MATCH($C534,⑤減算マスタCSV!$F$2:$F$8001,0)),1))</f>
        <v/>
      </c>
      <c r="K534" s="17" t="str">
        <f aca="false">IF($C534="","",MAX(1,IFERROR(INDEX(⑥商品照会CSV!$M$2:$M$3001,MATCH($C534,⑥商品照会CSV!$A$2:$A$3001,0)),1)))</f>
        <v/>
      </c>
      <c r="L534" s="40" t="str">
        <f aca="false">IF($C534="","",IFERROR(INDEX(⑥商品照会CSV!$Q$2:$Q$3001,MATCH($C534,⑥商品照会CSV!$A$2:$A$3001,0)),0))</f>
        <v/>
      </c>
      <c r="M534" s="40" t="str">
        <f aca="false">IF($C534="","",N($L534)*N($K534))</f>
        <v/>
      </c>
      <c r="N534" s="17" t="str">
        <f aca="false">IF($C534="","",MAX(1,IFERROR(INDEX(⑥商品照会CSV!$AK$2:$AK$3001,MATCH($C534,⑥商品照会CSV!$A$2:$A$3001,0)),1)))</f>
        <v/>
      </c>
      <c r="O534" s="12" t="str">
        <f aca="false">IF($C534="","",IFERROR(IF(INDEX(⑥商品照会CSV!$AN$2:$AN$3001,MATCH($C534,⑥商品照会CSV!$A$2:$A$3001,0))=1,"バラ",IF(INDEX(⑥商品照会CSV!$AM$2:$AM$3001,MATCH($C534,⑥商品照会CSV!$A$2:$A$3001,0))=1,"中間包装","ケース")),"ケース"))</f>
        <v/>
      </c>
      <c r="P534" s="18"/>
      <c r="Q534" s="14"/>
      <c r="R534" s="17" t="str">
        <f aca="false">IF($C534="","",N($Q534)*N($K534))</f>
        <v/>
      </c>
    </row>
    <row r="535" customFormat="false" ht="15" hidden="false" customHeight="false" outlineLevel="0" collapsed="false">
      <c r="B535" s="12" t="n">
        <v>530</v>
      </c>
      <c r="C535" s="36" t="str">
        <f aca="false">IF(①在庫CSV_発注日!$M531="","",①在庫CSV_発注日!$M531&amp;"")</f>
        <v/>
      </c>
      <c r="D535" s="12" t="str">
        <f aca="false">IF($C535="","",①在庫CSV_発注日!$N531)</f>
        <v/>
      </c>
      <c r="E535" s="12" t="str">
        <f aca="false">IF($C535="","",①在庫CSV_発注日!$H531)</f>
        <v/>
      </c>
      <c r="F535" s="12" t="str">
        <f aca="false">IF($C535="","",①在庫CSV_発注日!$L531)</f>
        <v/>
      </c>
      <c r="G535" s="18"/>
      <c r="H535" s="17" t="str">
        <f aca="false">IF($C535="","",N(①在庫CSV_発注日!$Z531))</f>
        <v/>
      </c>
      <c r="I535" s="37" t="str">
        <f aca="false">IF($C535="","",SUMIFS(⑤減算マスタCSV!$L$2:$L$8001,⑤減算マスタCSV!$F$2:$F$8001,$C535,⑤減算マスタCSV!$K$2:$K$8001,1))</f>
        <v/>
      </c>
      <c r="J535" s="17" t="str">
        <f aca="false">IF($C535="","",IFERROR(INDEX(⑤減算マスタCSV!$H$2:$H$8001,MATCH($C535,⑤減算マスタCSV!$F$2:$F$8001,0)),1))</f>
        <v/>
      </c>
      <c r="K535" s="17" t="str">
        <f aca="false">IF($C535="","",MAX(1,IFERROR(INDEX(⑥商品照会CSV!$M$2:$M$3001,MATCH($C535,⑥商品照会CSV!$A$2:$A$3001,0)),1)))</f>
        <v/>
      </c>
      <c r="L535" s="40" t="str">
        <f aca="false">IF($C535="","",IFERROR(INDEX(⑥商品照会CSV!$Q$2:$Q$3001,MATCH($C535,⑥商品照会CSV!$A$2:$A$3001,0)),0))</f>
        <v/>
      </c>
      <c r="M535" s="40" t="str">
        <f aca="false">IF($C535="","",N($L535)*N($K535))</f>
        <v/>
      </c>
      <c r="N535" s="17" t="str">
        <f aca="false">IF($C535="","",MAX(1,IFERROR(INDEX(⑥商品照会CSV!$AK$2:$AK$3001,MATCH($C535,⑥商品照会CSV!$A$2:$A$3001,0)),1)))</f>
        <v/>
      </c>
      <c r="O535" s="12" t="str">
        <f aca="false">IF($C535="","",IFERROR(IF(INDEX(⑥商品照会CSV!$AN$2:$AN$3001,MATCH($C535,⑥商品照会CSV!$A$2:$A$3001,0))=1,"バラ",IF(INDEX(⑥商品照会CSV!$AM$2:$AM$3001,MATCH($C535,⑥商品照会CSV!$A$2:$A$3001,0))=1,"中間包装","ケース")),"ケース"))</f>
        <v/>
      </c>
      <c r="P535" s="18"/>
      <c r="Q535" s="14"/>
      <c r="R535" s="17" t="str">
        <f aca="false">IF($C535="","",N($Q535)*N($K535))</f>
        <v/>
      </c>
    </row>
    <row r="536" customFormat="false" ht="15" hidden="false" customHeight="false" outlineLevel="0" collapsed="false">
      <c r="B536" s="12" t="n">
        <v>531</v>
      </c>
      <c r="C536" s="36" t="str">
        <f aca="false">IF(①在庫CSV_発注日!$M532="","",①在庫CSV_発注日!$M532&amp;"")</f>
        <v/>
      </c>
      <c r="D536" s="12" t="str">
        <f aca="false">IF($C536="","",①在庫CSV_発注日!$N532)</f>
        <v/>
      </c>
      <c r="E536" s="12" t="str">
        <f aca="false">IF($C536="","",①在庫CSV_発注日!$H532)</f>
        <v/>
      </c>
      <c r="F536" s="12" t="str">
        <f aca="false">IF($C536="","",①在庫CSV_発注日!$L532)</f>
        <v/>
      </c>
      <c r="G536" s="18"/>
      <c r="H536" s="17" t="str">
        <f aca="false">IF($C536="","",N(①在庫CSV_発注日!$Z532))</f>
        <v/>
      </c>
      <c r="I536" s="37" t="str">
        <f aca="false">IF($C536="","",SUMIFS(⑤減算マスタCSV!$L$2:$L$8001,⑤減算マスタCSV!$F$2:$F$8001,$C536,⑤減算マスタCSV!$K$2:$K$8001,1))</f>
        <v/>
      </c>
      <c r="J536" s="17" t="str">
        <f aca="false">IF($C536="","",IFERROR(INDEX(⑤減算マスタCSV!$H$2:$H$8001,MATCH($C536,⑤減算マスタCSV!$F$2:$F$8001,0)),1))</f>
        <v/>
      </c>
      <c r="K536" s="17" t="str">
        <f aca="false">IF($C536="","",MAX(1,IFERROR(INDEX(⑥商品照会CSV!$M$2:$M$3001,MATCH($C536,⑥商品照会CSV!$A$2:$A$3001,0)),1)))</f>
        <v/>
      </c>
      <c r="L536" s="40" t="str">
        <f aca="false">IF($C536="","",IFERROR(INDEX(⑥商品照会CSV!$Q$2:$Q$3001,MATCH($C536,⑥商品照会CSV!$A$2:$A$3001,0)),0))</f>
        <v/>
      </c>
      <c r="M536" s="40" t="str">
        <f aca="false">IF($C536="","",N($L536)*N($K536))</f>
        <v/>
      </c>
      <c r="N536" s="17" t="str">
        <f aca="false">IF($C536="","",MAX(1,IFERROR(INDEX(⑥商品照会CSV!$AK$2:$AK$3001,MATCH($C536,⑥商品照会CSV!$A$2:$A$3001,0)),1)))</f>
        <v/>
      </c>
      <c r="O536" s="12" t="str">
        <f aca="false">IF($C536="","",IFERROR(IF(INDEX(⑥商品照会CSV!$AN$2:$AN$3001,MATCH($C536,⑥商品照会CSV!$A$2:$A$3001,0))=1,"バラ",IF(INDEX(⑥商品照会CSV!$AM$2:$AM$3001,MATCH($C536,⑥商品照会CSV!$A$2:$A$3001,0))=1,"中間包装","ケース")),"ケース"))</f>
        <v/>
      </c>
      <c r="P536" s="18"/>
      <c r="Q536" s="14"/>
      <c r="R536" s="17" t="str">
        <f aca="false">IF($C536="","",N($Q536)*N($K536))</f>
        <v/>
      </c>
    </row>
    <row r="537" customFormat="false" ht="15" hidden="false" customHeight="false" outlineLevel="0" collapsed="false">
      <c r="B537" s="12" t="n">
        <v>532</v>
      </c>
      <c r="C537" s="36" t="str">
        <f aca="false">IF(①在庫CSV_発注日!$M533="","",①在庫CSV_発注日!$M533&amp;"")</f>
        <v/>
      </c>
      <c r="D537" s="12" t="str">
        <f aca="false">IF($C537="","",①在庫CSV_発注日!$N533)</f>
        <v/>
      </c>
      <c r="E537" s="12" t="str">
        <f aca="false">IF($C537="","",①在庫CSV_発注日!$H533)</f>
        <v/>
      </c>
      <c r="F537" s="12" t="str">
        <f aca="false">IF($C537="","",①在庫CSV_発注日!$L533)</f>
        <v/>
      </c>
      <c r="G537" s="18"/>
      <c r="H537" s="17" t="str">
        <f aca="false">IF($C537="","",N(①在庫CSV_発注日!$Z533))</f>
        <v/>
      </c>
      <c r="I537" s="37" t="str">
        <f aca="false">IF($C537="","",SUMIFS(⑤減算マスタCSV!$L$2:$L$8001,⑤減算マスタCSV!$F$2:$F$8001,$C537,⑤減算マスタCSV!$K$2:$K$8001,1))</f>
        <v/>
      </c>
      <c r="J537" s="17" t="str">
        <f aca="false">IF($C537="","",IFERROR(INDEX(⑤減算マスタCSV!$H$2:$H$8001,MATCH($C537,⑤減算マスタCSV!$F$2:$F$8001,0)),1))</f>
        <v/>
      </c>
      <c r="K537" s="17" t="str">
        <f aca="false">IF($C537="","",MAX(1,IFERROR(INDEX(⑥商品照会CSV!$M$2:$M$3001,MATCH($C537,⑥商品照会CSV!$A$2:$A$3001,0)),1)))</f>
        <v/>
      </c>
      <c r="L537" s="40" t="str">
        <f aca="false">IF($C537="","",IFERROR(INDEX(⑥商品照会CSV!$Q$2:$Q$3001,MATCH($C537,⑥商品照会CSV!$A$2:$A$3001,0)),0))</f>
        <v/>
      </c>
      <c r="M537" s="40" t="str">
        <f aca="false">IF($C537="","",N($L537)*N($K537))</f>
        <v/>
      </c>
      <c r="N537" s="17" t="str">
        <f aca="false">IF($C537="","",MAX(1,IFERROR(INDEX(⑥商品照会CSV!$AK$2:$AK$3001,MATCH($C537,⑥商品照会CSV!$A$2:$A$3001,0)),1)))</f>
        <v/>
      </c>
      <c r="O537" s="12" t="str">
        <f aca="false">IF($C537="","",IFERROR(IF(INDEX(⑥商品照会CSV!$AN$2:$AN$3001,MATCH($C537,⑥商品照会CSV!$A$2:$A$3001,0))=1,"バラ",IF(INDEX(⑥商品照会CSV!$AM$2:$AM$3001,MATCH($C537,⑥商品照会CSV!$A$2:$A$3001,0))=1,"中間包装","ケース")),"ケース"))</f>
        <v/>
      </c>
      <c r="P537" s="18"/>
      <c r="Q537" s="14"/>
      <c r="R537" s="17" t="str">
        <f aca="false">IF($C537="","",N($Q537)*N($K537))</f>
        <v/>
      </c>
    </row>
    <row r="538" customFormat="false" ht="15" hidden="false" customHeight="false" outlineLevel="0" collapsed="false">
      <c r="B538" s="12" t="n">
        <v>533</v>
      </c>
      <c r="C538" s="36" t="str">
        <f aca="false">IF(①在庫CSV_発注日!$M534="","",①在庫CSV_発注日!$M534&amp;"")</f>
        <v/>
      </c>
      <c r="D538" s="12" t="str">
        <f aca="false">IF($C538="","",①在庫CSV_発注日!$N534)</f>
        <v/>
      </c>
      <c r="E538" s="12" t="str">
        <f aca="false">IF($C538="","",①在庫CSV_発注日!$H534)</f>
        <v/>
      </c>
      <c r="F538" s="12" t="str">
        <f aca="false">IF($C538="","",①在庫CSV_発注日!$L534)</f>
        <v/>
      </c>
      <c r="G538" s="18"/>
      <c r="H538" s="17" t="str">
        <f aca="false">IF($C538="","",N(①在庫CSV_発注日!$Z534))</f>
        <v/>
      </c>
      <c r="I538" s="37" t="str">
        <f aca="false">IF($C538="","",SUMIFS(⑤減算マスタCSV!$L$2:$L$8001,⑤減算マスタCSV!$F$2:$F$8001,$C538,⑤減算マスタCSV!$K$2:$K$8001,1))</f>
        <v/>
      </c>
      <c r="J538" s="17" t="str">
        <f aca="false">IF($C538="","",IFERROR(INDEX(⑤減算マスタCSV!$H$2:$H$8001,MATCH($C538,⑤減算マスタCSV!$F$2:$F$8001,0)),1))</f>
        <v/>
      </c>
      <c r="K538" s="17" t="str">
        <f aca="false">IF($C538="","",MAX(1,IFERROR(INDEX(⑥商品照会CSV!$M$2:$M$3001,MATCH($C538,⑥商品照会CSV!$A$2:$A$3001,0)),1)))</f>
        <v/>
      </c>
      <c r="L538" s="40" t="str">
        <f aca="false">IF($C538="","",IFERROR(INDEX(⑥商品照会CSV!$Q$2:$Q$3001,MATCH($C538,⑥商品照会CSV!$A$2:$A$3001,0)),0))</f>
        <v/>
      </c>
      <c r="M538" s="40" t="str">
        <f aca="false">IF($C538="","",N($L538)*N($K538))</f>
        <v/>
      </c>
      <c r="N538" s="17" t="str">
        <f aca="false">IF($C538="","",MAX(1,IFERROR(INDEX(⑥商品照会CSV!$AK$2:$AK$3001,MATCH($C538,⑥商品照会CSV!$A$2:$A$3001,0)),1)))</f>
        <v/>
      </c>
      <c r="O538" s="12" t="str">
        <f aca="false">IF($C538="","",IFERROR(IF(INDEX(⑥商品照会CSV!$AN$2:$AN$3001,MATCH($C538,⑥商品照会CSV!$A$2:$A$3001,0))=1,"バラ",IF(INDEX(⑥商品照会CSV!$AM$2:$AM$3001,MATCH($C538,⑥商品照会CSV!$A$2:$A$3001,0))=1,"中間包装","ケース")),"ケース"))</f>
        <v/>
      </c>
      <c r="P538" s="18"/>
      <c r="Q538" s="14"/>
      <c r="R538" s="17" t="str">
        <f aca="false">IF($C538="","",N($Q538)*N($K538))</f>
        <v/>
      </c>
    </row>
    <row r="539" customFormat="false" ht="15" hidden="false" customHeight="false" outlineLevel="0" collapsed="false">
      <c r="B539" s="12" t="n">
        <v>534</v>
      </c>
      <c r="C539" s="36" t="str">
        <f aca="false">IF(①在庫CSV_発注日!$M535="","",①在庫CSV_発注日!$M535&amp;"")</f>
        <v/>
      </c>
      <c r="D539" s="12" t="str">
        <f aca="false">IF($C539="","",①在庫CSV_発注日!$N535)</f>
        <v/>
      </c>
      <c r="E539" s="12" t="str">
        <f aca="false">IF($C539="","",①在庫CSV_発注日!$H535)</f>
        <v/>
      </c>
      <c r="F539" s="12" t="str">
        <f aca="false">IF($C539="","",①在庫CSV_発注日!$L535)</f>
        <v/>
      </c>
      <c r="G539" s="18"/>
      <c r="H539" s="17" t="str">
        <f aca="false">IF($C539="","",N(①在庫CSV_発注日!$Z535))</f>
        <v/>
      </c>
      <c r="I539" s="37" t="str">
        <f aca="false">IF($C539="","",SUMIFS(⑤減算マスタCSV!$L$2:$L$8001,⑤減算マスタCSV!$F$2:$F$8001,$C539,⑤減算マスタCSV!$K$2:$K$8001,1))</f>
        <v/>
      </c>
      <c r="J539" s="17" t="str">
        <f aca="false">IF($C539="","",IFERROR(INDEX(⑤減算マスタCSV!$H$2:$H$8001,MATCH($C539,⑤減算マスタCSV!$F$2:$F$8001,0)),1))</f>
        <v/>
      </c>
      <c r="K539" s="17" t="str">
        <f aca="false">IF($C539="","",MAX(1,IFERROR(INDEX(⑥商品照会CSV!$M$2:$M$3001,MATCH($C539,⑥商品照会CSV!$A$2:$A$3001,0)),1)))</f>
        <v/>
      </c>
      <c r="L539" s="40" t="str">
        <f aca="false">IF($C539="","",IFERROR(INDEX(⑥商品照会CSV!$Q$2:$Q$3001,MATCH($C539,⑥商品照会CSV!$A$2:$A$3001,0)),0))</f>
        <v/>
      </c>
      <c r="M539" s="40" t="str">
        <f aca="false">IF($C539="","",N($L539)*N($K539))</f>
        <v/>
      </c>
      <c r="N539" s="17" t="str">
        <f aca="false">IF($C539="","",MAX(1,IFERROR(INDEX(⑥商品照会CSV!$AK$2:$AK$3001,MATCH($C539,⑥商品照会CSV!$A$2:$A$3001,0)),1)))</f>
        <v/>
      </c>
      <c r="O539" s="12" t="str">
        <f aca="false">IF($C539="","",IFERROR(IF(INDEX(⑥商品照会CSV!$AN$2:$AN$3001,MATCH($C539,⑥商品照会CSV!$A$2:$A$3001,0))=1,"バラ",IF(INDEX(⑥商品照会CSV!$AM$2:$AM$3001,MATCH($C539,⑥商品照会CSV!$A$2:$A$3001,0))=1,"中間包装","ケース")),"ケース"))</f>
        <v/>
      </c>
      <c r="P539" s="18"/>
      <c r="Q539" s="14"/>
      <c r="R539" s="17" t="str">
        <f aca="false">IF($C539="","",N($Q539)*N($K539))</f>
        <v/>
      </c>
    </row>
    <row r="540" customFormat="false" ht="15" hidden="false" customHeight="false" outlineLevel="0" collapsed="false">
      <c r="B540" s="12" t="n">
        <v>535</v>
      </c>
      <c r="C540" s="36" t="str">
        <f aca="false">IF(①在庫CSV_発注日!$M536="","",①在庫CSV_発注日!$M536&amp;"")</f>
        <v/>
      </c>
      <c r="D540" s="12" t="str">
        <f aca="false">IF($C540="","",①在庫CSV_発注日!$N536)</f>
        <v/>
      </c>
      <c r="E540" s="12" t="str">
        <f aca="false">IF($C540="","",①在庫CSV_発注日!$H536)</f>
        <v/>
      </c>
      <c r="F540" s="12" t="str">
        <f aca="false">IF($C540="","",①在庫CSV_発注日!$L536)</f>
        <v/>
      </c>
      <c r="G540" s="18"/>
      <c r="H540" s="17" t="str">
        <f aca="false">IF($C540="","",N(①在庫CSV_発注日!$Z536))</f>
        <v/>
      </c>
      <c r="I540" s="37" t="str">
        <f aca="false">IF($C540="","",SUMIFS(⑤減算マスタCSV!$L$2:$L$8001,⑤減算マスタCSV!$F$2:$F$8001,$C540,⑤減算マスタCSV!$K$2:$K$8001,1))</f>
        <v/>
      </c>
      <c r="J540" s="17" t="str">
        <f aca="false">IF($C540="","",IFERROR(INDEX(⑤減算マスタCSV!$H$2:$H$8001,MATCH($C540,⑤減算マスタCSV!$F$2:$F$8001,0)),1))</f>
        <v/>
      </c>
      <c r="K540" s="17" t="str">
        <f aca="false">IF($C540="","",MAX(1,IFERROR(INDEX(⑥商品照会CSV!$M$2:$M$3001,MATCH($C540,⑥商品照会CSV!$A$2:$A$3001,0)),1)))</f>
        <v/>
      </c>
      <c r="L540" s="40" t="str">
        <f aca="false">IF($C540="","",IFERROR(INDEX(⑥商品照会CSV!$Q$2:$Q$3001,MATCH($C540,⑥商品照会CSV!$A$2:$A$3001,0)),0))</f>
        <v/>
      </c>
      <c r="M540" s="40" t="str">
        <f aca="false">IF($C540="","",N($L540)*N($K540))</f>
        <v/>
      </c>
      <c r="N540" s="17" t="str">
        <f aca="false">IF($C540="","",MAX(1,IFERROR(INDEX(⑥商品照会CSV!$AK$2:$AK$3001,MATCH($C540,⑥商品照会CSV!$A$2:$A$3001,0)),1)))</f>
        <v/>
      </c>
      <c r="O540" s="12" t="str">
        <f aca="false">IF($C540="","",IFERROR(IF(INDEX(⑥商品照会CSV!$AN$2:$AN$3001,MATCH($C540,⑥商品照会CSV!$A$2:$A$3001,0))=1,"バラ",IF(INDEX(⑥商品照会CSV!$AM$2:$AM$3001,MATCH($C540,⑥商品照会CSV!$A$2:$A$3001,0))=1,"中間包装","ケース")),"ケース"))</f>
        <v/>
      </c>
      <c r="P540" s="18"/>
      <c r="Q540" s="14"/>
      <c r="R540" s="17" t="str">
        <f aca="false">IF($C540="","",N($Q540)*N($K540))</f>
        <v/>
      </c>
    </row>
    <row r="541" customFormat="false" ht="15" hidden="false" customHeight="false" outlineLevel="0" collapsed="false">
      <c r="B541" s="12" t="n">
        <v>536</v>
      </c>
      <c r="C541" s="36" t="str">
        <f aca="false">IF(①在庫CSV_発注日!$M537="","",①在庫CSV_発注日!$M537&amp;"")</f>
        <v/>
      </c>
      <c r="D541" s="12" t="str">
        <f aca="false">IF($C541="","",①在庫CSV_発注日!$N537)</f>
        <v/>
      </c>
      <c r="E541" s="12" t="str">
        <f aca="false">IF($C541="","",①在庫CSV_発注日!$H537)</f>
        <v/>
      </c>
      <c r="F541" s="12" t="str">
        <f aca="false">IF($C541="","",①在庫CSV_発注日!$L537)</f>
        <v/>
      </c>
      <c r="G541" s="18"/>
      <c r="H541" s="17" t="str">
        <f aca="false">IF($C541="","",N(①在庫CSV_発注日!$Z537))</f>
        <v/>
      </c>
      <c r="I541" s="37" t="str">
        <f aca="false">IF($C541="","",SUMIFS(⑤減算マスタCSV!$L$2:$L$8001,⑤減算マスタCSV!$F$2:$F$8001,$C541,⑤減算マスタCSV!$K$2:$K$8001,1))</f>
        <v/>
      </c>
      <c r="J541" s="17" t="str">
        <f aca="false">IF($C541="","",IFERROR(INDEX(⑤減算マスタCSV!$H$2:$H$8001,MATCH($C541,⑤減算マスタCSV!$F$2:$F$8001,0)),1))</f>
        <v/>
      </c>
      <c r="K541" s="17" t="str">
        <f aca="false">IF($C541="","",MAX(1,IFERROR(INDEX(⑥商品照会CSV!$M$2:$M$3001,MATCH($C541,⑥商品照会CSV!$A$2:$A$3001,0)),1)))</f>
        <v/>
      </c>
      <c r="L541" s="40" t="str">
        <f aca="false">IF($C541="","",IFERROR(INDEX(⑥商品照会CSV!$Q$2:$Q$3001,MATCH($C541,⑥商品照会CSV!$A$2:$A$3001,0)),0))</f>
        <v/>
      </c>
      <c r="M541" s="40" t="str">
        <f aca="false">IF($C541="","",N($L541)*N($K541))</f>
        <v/>
      </c>
      <c r="N541" s="17" t="str">
        <f aca="false">IF($C541="","",MAX(1,IFERROR(INDEX(⑥商品照会CSV!$AK$2:$AK$3001,MATCH($C541,⑥商品照会CSV!$A$2:$A$3001,0)),1)))</f>
        <v/>
      </c>
      <c r="O541" s="12" t="str">
        <f aca="false">IF($C541="","",IFERROR(IF(INDEX(⑥商品照会CSV!$AN$2:$AN$3001,MATCH($C541,⑥商品照会CSV!$A$2:$A$3001,0))=1,"バラ",IF(INDEX(⑥商品照会CSV!$AM$2:$AM$3001,MATCH($C541,⑥商品照会CSV!$A$2:$A$3001,0))=1,"中間包装","ケース")),"ケース"))</f>
        <v/>
      </c>
      <c r="P541" s="18"/>
      <c r="Q541" s="14"/>
      <c r="R541" s="17" t="str">
        <f aca="false">IF($C541="","",N($Q541)*N($K541))</f>
        <v/>
      </c>
    </row>
    <row r="542" customFormat="false" ht="15" hidden="false" customHeight="false" outlineLevel="0" collapsed="false">
      <c r="B542" s="12" t="n">
        <v>537</v>
      </c>
      <c r="C542" s="36" t="str">
        <f aca="false">IF(①在庫CSV_発注日!$M538="","",①在庫CSV_発注日!$M538&amp;"")</f>
        <v/>
      </c>
      <c r="D542" s="12" t="str">
        <f aca="false">IF($C542="","",①在庫CSV_発注日!$N538)</f>
        <v/>
      </c>
      <c r="E542" s="12" t="str">
        <f aca="false">IF($C542="","",①在庫CSV_発注日!$H538)</f>
        <v/>
      </c>
      <c r="F542" s="12" t="str">
        <f aca="false">IF($C542="","",①在庫CSV_発注日!$L538)</f>
        <v/>
      </c>
      <c r="G542" s="18"/>
      <c r="H542" s="17" t="str">
        <f aca="false">IF($C542="","",N(①在庫CSV_発注日!$Z538))</f>
        <v/>
      </c>
      <c r="I542" s="37" t="str">
        <f aca="false">IF($C542="","",SUMIFS(⑤減算マスタCSV!$L$2:$L$8001,⑤減算マスタCSV!$F$2:$F$8001,$C542,⑤減算マスタCSV!$K$2:$K$8001,1))</f>
        <v/>
      </c>
      <c r="J542" s="17" t="str">
        <f aca="false">IF($C542="","",IFERROR(INDEX(⑤減算マスタCSV!$H$2:$H$8001,MATCH($C542,⑤減算マスタCSV!$F$2:$F$8001,0)),1))</f>
        <v/>
      </c>
      <c r="K542" s="17" t="str">
        <f aca="false">IF($C542="","",MAX(1,IFERROR(INDEX(⑥商品照会CSV!$M$2:$M$3001,MATCH($C542,⑥商品照会CSV!$A$2:$A$3001,0)),1)))</f>
        <v/>
      </c>
      <c r="L542" s="40" t="str">
        <f aca="false">IF($C542="","",IFERROR(INDEX(⑥商品照会CSV!$Q$2:$Q$3001,MATCH($C542,⑥商品照会CSV!$A$2:$A$3001,0)),0))</f>
        <v/>
      </c>
      <c r="M542" s="40" t="str">
        <f aca="false">IF($C542="","",N($L542)*N($K542))</f>
        <v/>
      </c>
      <c r="N542" s="17" t="str">
        <f aca="false">IF($C542="","",MAX(1,IFERROR(INDEX(⑥商品照会CSV!$AK$2:$AK$3001,MATCH($C542,⑥商品照会CSV!$A$2:$A$3001,0)),1)))</f>
        <v/>
      </c>
      <c r="O542" s="12" t="str">
        <f aca="false">IF($C542="","",IFERROR(IF(INDEX(⑥商品照会CSV!$AN$2:$AN$3001,MATCH($C542,⑥商品照会CSV!$A$2:$A$3001,0))=1,"バラ",IF(INDEX(⑥商品照会CSV!$AM$2:$AM$3001,MATCH($C542,⑥商品照会CSV!$A$2:$A$3001,0))=1,"中間包装","ケース")),"ケース"))</f>
        <v/>
      </c>
      <c r="P542" s="18"/>
      <c r="Q542" s="14"/>
      <c r="R542" s="17" t="str">
        <f aca="false">IF($C542="","",N($Q542)*N($K542))</f>
        <v/>
      </c>
    </row>
    <row r="543" customFormat="false" ht="15" hidden="false" customHeight="false" outlineLevel="0" collapsed="false">
      <c r="B543" s="12" t="n">
        <v>538</v>
      </c>
      <c r="C543" s="36" t="str">
        <f aca="false">IF(①在庫CSV_発注日!$M539="","",①在庫CSV_発注日!$M539&amp;"")</f>
        <v/>
      </c>
      <c r="D543" s="12" t="str">
        <f aca="false">IF($C543="","",①在庫CSV_発注日!$N539)</f>
        <v/>
      </c>
      <c r="E543" s="12" t="str">
        <f aca="false">IF($C543="","",①在庫CSV_発注日!$H539)</f>
        <v/>
      </c>
      <c r="F543" s="12" t="str">
        <f aca="false">IF($C543="","",①在庫CSV_発注日!$L539)</f>
        <v/>
      </c>
      <c r="G543" s="18"/>
      <c r="H543" s="17" t="str">
        <f aca="false">IF($C543="","",N(①在庫CSV_発注日!$Z539))</f>
        <v/>
      </c>
      <c r="I543" s="37" t="str">
        <f aca="false">IF($C543="","",SUMIFS(⑤減算マスタCSV!$L$2:$L$8001,⑤減算マスタCSV!$F$2:$F$8001,$C543,⑤減算マスタCSV!$K$2:$K$8001,1))</f>
        <v/>
      </c>
      <c r="J543" s="17" t="str">
        <f aca="false">IF($C543="","",IFERROR(INDEX(⑤減算マスタCSV!$H$2:$H$8001,MATCH($C543,⑤減算マスタCSV!$F$2:$F$8001,0)),1))</f>
        <v/>
      </c>
      <c r="K543" s="17" t="str">
        <f aca="false">IF($C543="","",MAX(1,IFERROR(INDEX(⑥商品照会CSV!$M$2:$M$3001,MATCH($C543,⑥商品照会CSV!$A$2:$A$3001,0)),1)))</f>
        <v/>
      </c>
      <c r="L543" s="40" t="str">
        <f aca="false">IF($C543="","",IFERROR(INDEX(⑥商品照会CSV!$Q$2:$Q$3001,MATCH($C543,⑥商品照会CSV!$A$2:$A$3001,0)),0))</f>
        <v/>
      </c>
      <c r="M543" s="40" t="str">
        <f aca="false">IF($C543="","",N($L543)*N($K543))</f>
        <v/>
      </c>
      <c r="N543" s="17" t="str">
        <f aca="false">IF($C543="","",MAX(1,IFERROR(INDEX(⑥商品照会CSV!$AK$2:$AK$3001,MATCH($C543,⑥商品照会CSV!$A$2:$A$3001,0)),1)))</f>
        <v/>
      </c>
      <c r="O543" s="12" t="str">
        <f aca="false">IF($C543="","",IFERROR(IF(INDEX(⑥商品照会CSV!$AN$2:$AN$3001,MATCH($C543,⑥商品照会CSV!$A$2:$A$3001,0))=1,"バラ",IF(INDEX(⑥商品照会CSV!$AM$2:$AM$3001,MATCH($C543,⑥商品照会CSV!$A$2:$A$3001,0))=1,"中間包装","ケース")),"ケース"))</f>
        <v/>
      </c>
      <c r="P543" s="18"/>
      <c r="Q543" s="14"/>
      <c r="R543" s="17" t="str">
        <f aca="false">IF($C543="","",N($Q543)*N($K543))</f>
        <v/>
      </c>
    </row>
    <row r="544" customFormat="false" ht="15" hidden="false" customHeight="false" outlineLevel="0" collapsed="false">
      <c r="B544" s="12" t="n">
        <v>539</v>
      </c>
      <c r="C544" s="36" t="str">
        <f aca="false">IF(①在庫CSV_発注日!$M540="","",①在庫CSV_発注日!$M540&amp;"")</f>
        <v/>
      </c>
      <c r="D544" s="12" t="str">
        <f aca="false">IF($C544="","",①在庫CSV_発注日!$N540)</f>
        <v/>
      </c>
      <c r="E544" s="12" t="str">
        <f aca="false">IF($C544="","",①在庫CSV_発注日!$H540)</f>
        <v/>
      </c>
      <c r="F544" s="12" t="str">
        <f aca="false">IF($C544="","",①在庫CSV_発注日!$L540)</f>
        <v/>
      </c>
      <c r="G544" s="18"/>
      <c r="H544" s="17" t="str">
        <f aca="false">IF($C544="","",N(①在庫CSV_発注日!$Z540))</f>
        <v/>
      </c>
      <c r="I544" s="37" t="str">
        <f aca="false">IF($C544="","",SUMIFS(⑤減算マスタCSV!$L$2:$L$8001,⑤減算マスタCSV!$F$2:$F$8001,$C544,⑤減算マスタCSV!$K$2:$K$8001,1))</f>
        <v/>
      </c>
      <c r="J544" s="17" t="str">
        <f aca="false">IF($C544="","",IFERROR(INDEX(⑤減算マスタCSV!$H$2:$H$8001,MATCH($C544,⑤減算マスタCSV!$F$2:$F$8001,0)),1))</f>
        <v/>
      </c>
      <c r="K544" s="17" t="str">
        <f aca="false">IF($C544="","",MAX(1,IFERROR(INDEX(⑥商品照会CSV!$M$2:$M$3001,MATCH($C544,⑥商品照会CSV!$A$2:$A$3001,0)),1)))</f>
        <v/>
      </c>
      <c r="L544" s="40" t="str">
        <f aca="false">IF($C544="","",IFERROR(INDEX(⑥商品照会CSV!$Q$2:$Q$3001,MATCH($C544,⑥商品照会CSV!$A$2:$A$3001,0)),0))</f>
        <v/>
      </c>
      <c r="M544" s="40" t="str">
        <f aca="false">IF($C544="","",N($L544)*N($K544))</f>
        <v/>
      </c>
      <c r="N544" s="17" t="str">
        <f aca="false">IF($C544="","",MAX(1,IFERROR(INDEX(⑥商品照会CSV!$AK$2:$AK$3001,MATCH($C544,⑥商品照会CSV!$A$2:$A$3001,0)),1)))</f>
        <v/>
      </c>
      <c r="O544" s="12" t="str">
        <f aca="false">IF($C544="","",IFERROR(IF(INDEX(⑥商品照会CSV!$AN$2:$AN$3001,MATCH($C544,⑥商品照会CSV!$A$2:$A$3001,0))=1,"バラ",IF(INDEX(⑥商品照会CSV!$AM$2:$AM$3001,MATCH($C544,⑥商品照会CSV!$A$2:$A$3001,0))=1,"中間包装","ケース")),"ケース"))</f>
        <v/>
      </c>
      <c r="P544" s="18"/>
      <c r="Q544" s="14"/>
      <c r="R544" s="17" t="str">
        <f aca="false">IF($C544="","",N($Q544)*N($K544))</f>
        <v/>
      </c>
    </row>
    <row r="545" customFormat="false" ht="15" hidden="false" customHeight="false" outlineLevel="0" collapsed="false">
      <c r="B545" s="12" t="n">
        <v>540</v>
      </c>
      <c r="C545" s="36" t="str">
        <f aca="false">IF(①在庫CSV_発注日!$M541="","",①在庫CSV_発注日!$M541&amp;"")</f>
        <v/>
      </c>
      <c r="D545" s="12" t="str">
        <f aca="false">IF($C545="","",①在庫CSV_発注日!$N541)</f>
        <v/>
      </c>
      <c r="E545" s="12" t="str">
        <f aca="false">IF($C545="","",①在庫CSV_発注日!$H541)</f>
        <v/>
      </c>
      <c r="F545" s="12" t="str">
        <f aca="false">IF($C545="","",①在庫CSV_発注日!$L541)</f>
        <v/>
      </c>
      <c r="G545" s="18"/>
      <c r="H545" s="17" t="str">
        <f aca="false">IF($C545="","",N(①在庫CSV_発注日!$Z541))</f>
        <v/>
      </c>
      <c r="I545" s="37" t="str">
        <f aca="false">IF($C545="","",SUMIFS(⑤減算マスタCSV!$L$2:$L$8001,⑤減算マスタCSV!$F$2:$F$8001,$C545,⑤減算マスタCSV!$K$2:$K$8001,1))</f>
        <v/>
      </c>
      <c r="J545" s="17" t="str">
        <f aca="false">IF($C545="","",IFERROR(INDEX(⑤減算マスタCSV!$H$2:$H$8001,MATCH($C545,⑤減算マスタCSV!$F$2:$F$8001,0)),1))</f>
        <v/>
      </c>
      <c r="K545" s="17" t="str">
        <f aca="false">IF($C545="","",MAX(1,IFERROR(INDEX(⑥商品照会CSV!$M$2:$M$3001,MATCH($C545,⑥商品照会CSV!$A$2:$A$3001,0)),1)))</f>
        <v/>
      </c>
      <c r="L545" s="40" t="str">
        <f aca="false">IF($C545="","",IFERROR(INDEX(⑥商品照会CSV!$Q$2:$Q$3001,MATCH($C545,⑥商品照会CSV!$A$2:$A$3001,0)),0))</f>
        <v/>
      </c>
      <c r="M545" s="40" t="str">
        <f aca="false">IF($C545="","",N($L545)*N($K545))</f>
        <v/>
      </c>
      <c r="N545" s="17" t="str">
        <f aca="false">IF($C545="","",MAX(1,IFERROR(INDEX(⑥商品照会CSV!$AK$2:$AK$3001,MATCH($C545,⑥商品照会CSV!$A$2:$A$3001,0)),1)))</f>
        <v/>
      </c>
      <c r="O545" s="12" t="str">
        <f aca="false">IF($C545="","",IFERROR(IF(INDEX(⑥商品照会CSV!$AN$2:$AN$3001,MATCH($C545,⑥商品照会CSV!$A$2:$A$3001,0))=1,"バラ",IF(INDEX(⑥商品照会CSV!$AM$2:$AM$3001,MATCH($C545,⑥商品照会CSV!$A$2:$A$3001,0))=1,"中間包装","ケース")),"ケース"))</f>
        <v/>
      </c>
      <c r="P545" s="18"/>
      <c r="Q545" s="14"/>
      <c r="R545" s="17" t="str">
        <f aca="false">IF($C545="","",N($Q545)*N($K545))</f>
        <v/>
      </c>
    </row>
    <row r="546" customFormat="false" ht="15" hidden="false" customHeight="false" outlineLevel="0" collapsed="false">
      <c r="B546" s="12" t="n">
        <v>541</v>
      </c>
      <c r="C546" s="36" t="str">
        <f aca="false">IF(①在庫CSV_発注日!$M542="","",①在庫CSV_発注日!$M542&amp;"")</f>
        <v/>
      </c>
      <c r="D546" s="12" t="str">
        <f aca="false">IF($C546="","",①在庫CSV_発注日!$N542)</f>
        <v/>
      </c>
      <c r="E546" s="12" t="str">
        <f aca="false">IF($C546="","",①在庫CSV_発注日!$H542)</f>
        <v/>
      </c>
      <c r="F546" s="12" t="str">
        <f aca="false">IF($C546="","",①在庫CSV_発注日!$L542)</f>
        <v/>
      </c>
      <c r="G546" s="18"/>
      <c r="H546" s="17" t="str">
        <f aca="false">IF($C546="","",N(①在庫CSV_発注日!$Z542))</f>
        <v/>
      </c>
      <c r="I546" s="37" t="str">
        <f aca="false">IF($C546="","",SUMIFS(⑤減算マスタCSV!$L$2:$L$8001,⑤減算マスタCSV!$F$2:$F$8001,$C546,⑤減算マスタCSV!$K$2:$K$8001,1))</f>
        <v/>
      </c>
      <c r="J546" s="17" t="str">
        <f aca="false">IF($C546="","",IFERROR(INDEX(⑤減算マスタCSV!$H$2:$H$8001,MATCH($C546,⑤減算マスタCSV!$F$2:$F$8001,0)),1))</f>
        <v/>
      </c>
      <c r="K546" s="17" t="str">
        <f aca="false">IF($C546="","",MAX(1,IFERROR(INDEX(⑥商品照会CSV!$M$2:$M$3001,MATCH($C546,⑥商品照会CSV!$A$2:$A$3001,0)),1)))</f>
        <v/>
      </c>
      <c r="L546" s="40" t="str">
        <f aca="false">IF($C546="","",IFERROR(INDEX(⑥商品照会CSV!$Q$2:$Q$3001,MATCH($C546,⑥商品照会CSV!$A$2:$A$3001,0)),0))</f>
        <v/>
      </c>
      <c r="M546" s="40" t="str">
        <f aca="false">IF($C546="","",N($L546)*N($K546))</f>
        <v/>
      </c>
      <c r="N546" s="17" t="str">
        <f aca="false">IF($C546="","",MAX(1,IFERROR(INDEX(⑥商品照会CSV!$AK$2:$AK$3001,MATCH($C546,⑥商品照会CSV!$A$2:$A$3001,0)),1)))</f>
        <v/>
      </c>
      <c r="O546" s="12" t="str">
        <f aca="false">IF($C546="","",IFERROR(IF(INDEX(⑥商品照会CSV!$AN$2:$AN$3001,MATCH($C546,⑥商品照会CSV!$A$2:$A$3001,0))=1,"バラ",IF(INDEX(⑥商品照会CSV!$AM$2:$AM$3001,MATCH($C546,⑥商品照会CSV!$A$2:$A$3001,0))=1,"中間包装","ケース")),"ケース"))</f>
        <v/>
      </c>
      <c r="P546" s="18"/>
      <c r="Q546" s="14"/>
      <c r="R546" s="17" t="str">
        <f aca="false">IF($C546="","",N($Q546)*N($K546))</f>
        <v/>
      </c>
    </row>
    <row r="547" customFormat="false" ht="15" hidden="false" customHeight="false" outlineLevel="0" collapsed="false">
      <c r="B547" s="12" t="n">
        <v>542</v>
      </c>
      <c r="C547" s="36" t="str">
        <f aca="false">IF(①在庫CSV_発注日!$M543="","",①在庫CSV_発注日!$M543&amp;"")</f>
        <v/>
      </c>
      <c r="D547" s="12" t="str">
        <f aca="false">IF($C547="","",①在庫CSV_発注日!$N543)</f>
        <v/>
      </c>
      <c r="E547" s="12" t="str">
        <f aca="false">IF($C547="","",①在庫CSV_発注日!$H543)</f>
        <v/>
      </c>
      <c r="F547" s="12" t="str">
        <f aca="false">IF($C547="","",①在庫CSV_発注日!$L543)</f>
        <v/>
      </c>
      <c r="G547" s="18"/>
      <c r="H547" s="17" t="str">
        <f aca="false">IF($C547="","",N(①在庫CSV_発注日!$Z543))</f>
        <v/>
      </c>
      <c r="I547" s="37" t="str">
        <f aca="false">IF($C547="","",SUMIFS(⑤減算マスタCSV!$L$2:$L$8001,⑤減算マスタCSV!$F$2:$F$8001,$C547,⑤減算マスタCSV!$K$2:$K$8001,1))</f>
        <v/>
      </c>
      <c r="J547" s="17" t="str">
        <f aca="false">IF($C547="","",IFERROR(INDEX(⑤減算マスタCSV!$H$2:$H$8001,MATCH($C547,⑤減算マスタCSV!$F$2:$F$8001,0)),1))</f>
        <v/>
      </c>
      <c r="K547" s="17" t="str">
        <f aca="false">IF($C547="","",MAX(1,IFERROR(INDEX(⑥商品照会CSV!$M$2:$M$3001,MATCH($C547,⑥商品照会CSV!$A$2:$A$3001,0)),1)))</f>
        <v/>
      </c>
      <c r="L547" s="40" t="str">
        <f aca="false">IF($C547="","",IFERROR(INDEX(⑥商品照会CSV!$Q$2:$Q$3001,MATCH($C547,⑥商品照会CSV!$A$2:$A$3001,0)),0))</f>
        <v/>
      </c>
      <c r="M547" s="40" t="str">
        <f aca="false">IF($C547="","",N($L547)*N($K547))</f>
        <v/>
      </c>
      <c r="N547" s="17" t="str">
        <f aca="false">IF($C547="","",MAX(1,IFERROR(INDEX(⑥商品照会CSV!$AK$2:$AK$3001,MATCH($C547,⑥商品照会CSV!$A$2:$A$3001,0)),1)))</f>
        <v/>
      </c>
      <c r="O547" s="12" t="str">
        <f aca="false">IF($C547="","",IFERROR(IF(INDEX(⑥商品照会CSV!$AN$2:$AN$3001,MATCH($C547,⑥商品照会CSV!$A$2:$A$3001,0))=1,"バラ",IF(INDEX(⑥商品照会CSV!$AM$2:$AM$3001,MATCH($C547,⑥商品照会CSV!$A$2:$A$3001,0))=1,"中間包装","ケース")),"ケース"))</f>
        <v/>
      </c>
      <c r="P547" s="18"/>
      <c r="Q547" s="14"/>
      <c r="R547" s="17" t="str">
        <f aca="false">IF($C547="","",N($Q547)*N($K547))</f>
        <v/>
      </c>
    </row>
    <row r="548" customFormat="false" ht="15" hidden="false" customHeight="false" outlineLevel="0" collapsed="false">
      <c r="B548" s="12" t="n">
        <v>543</v>
      </c>
      <c r="C548" s="36" t="str">
        <f aca="false">IF(①在庫CSV_発注日!$M544="","",①在庫CSV_発注日!$M544&amp;"")</f>
        <v/>
      </c>
      <c r="D548" s="12" t="str">
        <f aca="false">IF($C548="","",①在庫CSV_発注日!$N544)</f>
        <v/>
      </c>
      <c r="E548" s="12" t="str">
        <f aca="false">IF($C548="","",①在庫CSV_発注日!$H544)</f>
        <v/>
      </c>
      <c r="F548" s="12" t="str">
        <f aca="false">IF($C548="","",①在庫CSV_発注日!$L544)</f>
        <v/>
      </c>
      <c r="G548" s="18"/>
      <c r="H548" s="17" t="str">
        <f aca="false">IF($C548="","",N(①在庫CSV_発注日!$Z544))</f>
        <v/>
      </c>
      <c r="I548" s="37" t="str">
        <f aca="false">IF($C548="","",SUMIFS(⑤減算マスタCSV!$L$2:$L$8001,⑤減算マスタCSV!$F$2:$F$8001,$C548,⑤減算マスタCSV!$K$2:$K$8001,1))</f>
        <v/>
      </c>
      <c r="J548" s="17" t="str">
        <f aca="false">IF($C548="","",IFERROR(INDEX(⑤減算マスタCSV!$H$2:$H$8001,MATCH($C548,⑤減算マスタCSV!$F$2:$F$8001,0)),1))</f>
        <v/>
      </c>
      <c r="K548" s="17" t="str">
        <f aca="false">IF($C548="","",MAX(1,IFERROR(INDEX(⑥商品照会CSV!$M$2:$M$3001,MATCH($C548,⑥商品照会CSV!$A$2:$A$3001,0)),1)))</f>
        <v/>
      </c>
      <c r="L548" s="40" t="str">
        <f aca="false">IF($C548="","",IFERROR(INDEX(⑥商品照会CSV!$Q$2:$Q$3001,MATCH($C548,⑥商品照会CSV!$A$2:$A$3001,0)),0))</f>
        <v/>
      </c>
      <c r="M548" s="40" t="str">
        <f aca="false">IF($C548="","",N($L548)*N($K548))</f>
        <v/>
      </c>
      <c r="N548" s="17" t="str">
        <f aca="false">IF($C548="","",MAX(1,IFERROR(INDEX(⑥商品照会CSV!$AK$2:$AK$3001,MATCH($C548,⑥商品照会CSV!$A$2:$A$3001,0)),1)))</f>
        <v/>
      </c>
      <c r="O548" s="12" t="str">
        <f aca="false">IF($C548="","",IFERROR(IF(INDEX(⑥商品照会CSV!$AN$2:$AN$3001,MATCH($C548,⑥商品照会CSV!$A$2:$A$3001,0))=1,"バラ",IF(INDEX(⑥商品照会CSV!$AM$2:$AM$3001,MATCH($C548,⑥商品照会CSV!$A$2:$A$3001,0))=1,"中間包装","ケース")),"ケース"))</f>
        <v/>
      </c>
      <c r="P548" s="18"/>
      <c r="Q548" s="14"/>
      <c r="R548" s="17" t="str">
        <f aca="false">IF($C548="","",N($Q548)*N($K548))</f>
        <v/>
      </c>
    </row>
    <row r="549" customFormat="false" ht="15" hidden="false" customHeight="false" outlineLevel="0" collapsed="false">
      <c r="B549" s="12" t="n">
        <v>544</v>
      </c>
      <c r="C549" s="36" t="str">
        <f aca="false">IF(①在庫CSV_発注日!$M545="","",①在庫CSV_発注日!$M545&amp;"")</f>
        <v/>
      </c>
      <c r="D549" s="12" t="str">
        <f aca="false">IF($C549="","",①在庫CSV_発注日!$N545)</f>
        <v/>
      </c>
      <c r="E549" s="12" t="str">
        <f aca="false">IF($C549="","",①在庫CSV_発注日!$H545)</f>
        <v/>
      </c>
      <c r="F549" s="12" t="str">
        <f aca="false">IF($C549="","",①在庫CSV_発注日!$L545)</f>
        <v/>
      </c>
      <c r="G549" s="18"/>
      <c r="H549" s="17" t="str">
        <f aca="false">IF($C549="","",N(①在庫CSV_発注日!$Z545))</f>
        <v/>
      </c>
      <c r="I549" s="37" t="str">
        <f aca="false">IF($C549="","",SUMIFS(⑤減算マスタCSV!$L$2:$L$8001,⑤減算マスタCSV!$F$2:$F$8001,$C549,⑤減算マスタCSV!$K$2:$K$8001,1))</f>
        <v/>
      </c>
      <c r="J549" s="17" t="str">
        <f aca="false">IF($C549="","",IFERROR(INDEX(⑤減算マスタCSV!$H$2:$H$8001,MATCH($C549,⑤減算マスタCSV!$F$2:$F$8001,0)),1))</f>
        <v/>
      </c>
      <c r="K549" s="17" t="str">
        <f aca="false">IF($C549="","",MAX(1,IFERROR(INDEX(⑥商品照会CSV!$M$2:$M$3001,MATCH($C549,⑥商品照会CSV!$A$2:$A$3001,0)),1)))</f>
        <v/>
      </c>
      <c r="L549" s="40" t="str">
        <f aca="false">IF($C549="","",IFERROR(INDEX(⑥商品照会CSV!$Q$2:$Q$3001,MATCH($C549,⑥商品照会CSV!$A$2:$A$3001,0)),0))</f>
        <v/>
      </c>
      <c r="M549" s="40" t="str">
        <f aca="false">IF($C549="","",N($L549)*N($K549))</f>
        <v/>
      </c>
      <c r="N549" s="17" t="str">
        <f aca="false">IF($C549="","",MAX(1,IFERROR(INDEX(⑥商品照会CSV!$AK$2:$AK$3001,MATCH($C549,⑥商品照会CSV!$A$2:$A$3001,0)),1)))</f>
        <v/>
      </c>
      <c r="O549" s="12" t="str">
        <f aca="false">IF($C549="","",IFERROR(IF(INDEX(⑥商品照会CSV!$AN$2:$AN$3001,MATCH($C549,⑥商品照会CSV!$A$2:$A$3001,0))=1,"バラ",IF(INDEX(⑥商品照会CSV!$AM$2:$AM$3001,MATCH($C549,⑥商品照会CSV!$A$2:$A$3001,0))=1,"中間包装","ケース")),"ケース"))</f>
        <v/>
      </c>
      <c r="P549" s="18"/>
      <c r="Q549" s="14"/>
      <c r="R549" s="17" t="str">
        <f aca="false">IF($C549="","",N($Q549)*N($K549))</f>
        <v/>
      </c>
    </row>
    <row r="550" customFormat="false" ht="15" hidden="false" customHeight="false" outlineLevel="0" collapsed="false">
      <c r="B550" s="12" t="n">
        <v>545</v>
      </c>
      <c r="C550" s="36" t="str">
        <f aca="false">IF(①在庫CSV_発注日!$M546="","",①在庫CSV_発注日!$M546&amp;"")</f>
        <v/>
      </c>
      <c r="D550" s="12" t="str">
        <f aca="false">IF($C550="","",①在庫CSV_発注日!$N546)</f>
        <v/>
      </c>
      <c r="E550" s="12" t="str">
        <f aca="false">IF($C550="","",①在庫CSV_発注日!$H546)</f>
        <v/>
      </c>
      <c r="F550" s="12" t="str">
        <f aca="false">IF($C550="","",①在庫CSV_発注日!$L546)</f>
        <v/>
      </c>
      <c r="G550" s="18"/>
      <c r="H550" s="17" t="str">
        <f aca="false">IF($C550="","",N(①在庫CSV_発注日!$Z546))</f>
        <v/>
      </c>
      <c r="I550" s="37" t="str">
        <f aca="false">IF($C550="","",SUMIFS(⑤減算マスタCSV!$L$2:$L$8001,⑤減算マスタCSV!$F$2:$F$8001,$C550,⑤減算マスタCSV!$K$2:$K$8001,1))</f>
        <v/>
      </c>
      <c r="J550" s="17" t="str">
        <f aca="false">IF($C550="","",IFERROR(INDEX(⑤減算マスタCSV!$H$2:$H$8001,MATCH($C550,⑤減算マスタCSV!$F$2:$F$8001,0)),1))</f>
        <v/>
      </c>
      <c r="K550" s="17" t="str">
        <f aca="false">IF($C550="","",MAX(1,IFERROR(INDEX(⑥商品照会CSV!$M$2:$M$3001,MATCH($C550,⑥商品照会CSV!$A$2:$A$3001,0)),1)))</f>
        <v/>
      </c>
      <c r="L550" s="40" t="str">
        <f aca="false">IF($C550="","",IFERROR(INDEX(⑥商品照会CSV!$Q$2:$Q$3001,MATCH($C550,⑥商品照会CSV!$A$2:$A$3001,0)),0))</f>
        <v/>
      </c>
      <c r="M550" s="40" t="str">
        <f aca="false">IF($C550="","",N($L550)*N($K550))</f>
        <v/>
      </c>
      <c r="N550" s="17" t="str">
        <f aca="false">IF($C550="","",MAX(1,IFERROR(INDEX(⑥商品照会CSV!$AK$2:$AK$3001,MATCH($C550,⑥商品照会CSV!$A$2:$A$3001,0)),1)))</f>
        <v/>
      </c>
      <c r="O550" s="12" t="str">
        <f aca="false">IF($C550="","",IFERROR(IF(INDEX(⑥商品照会CSV!$AN$2:$AN$3001,MATCH($C550,⑥商品照会CSV!$A$2:$A$3001,0))=1,"バラ",IF(INDEX(⑥商品照会CSV!$AM$2:$AM$3001,MATCH($C550,⑥商品照会CSV!$A$2:$A$3001,0))=1,"中間包装","ケース")),"ケース"))</f>
        <v/>
      </c>
      <c r="P550" s="18"/>
      <c r="Q550" s="14"/>
      <c r="R550" s="17" t="str">
        <f aca="false">IF($C550="","",N($Q550)*N($K550))</f>
        <v/>
      </c>
    </row>
    <row r="551" customFormat="false" ht="15" hidden="false" customHeight="false" outlineLevel="0" collapsed="false">
      <c r="B551" s="12" t="n">
        <v>546</v>
      </c>
      <c r="C551" s="36" t="str">
        <f aca="false">IF(①在庫CSV_発注日!$M547="","",①在庫CSV_発注日!$M547&amp;"")</f>
        <v/>
      </c>
      <c r="D551" s="12" t="str">
        <f aca="false">IF($C551="","",①在庫CSV_発注日!$N547)</f>
        <v/>
      </c>
      <c r="E551" s="12" t="str">
        <f aca="false">IF($C551="","",①在庫CSV_発注日!$H547)</f>
        <v/>
      </c>
      <c r="F551" s="12" t="str">
        <f aca="false">IF($C551="","",①在庫CSV_発注日!$L547)</f>
        <v/>
      </c>
      <c r="G551" s="18"/>
      <c r="H551" s="17" t="str">
        <f aca="false">IF($C551="","",N(①在庫CSV_発注日!$Z547))</f>
        <v/>
      </c>
      <c r="I551" s="37" t="str">
        <f aca="false">IF($C551="","",SUMIFS(⑤減算マスタCSV!$L$2:$L$8001,⑤減算マスタCSV!$F$2:$F$8001,$C551,⑤減算マスタCSV!$K$2:$K$8001,1))</f>
        <v/>
      </c>
      <c r="J551" s="17" t="str">
        <f aca="false">IF($C551="","",IFERROR(INDEX(⑤減算マスタCSV!$H$2:$H$8001,MATCH($C551,⑤減算マスタCSV!$F$2:$F$8001,0)),1))</f>
        <v/>
      </c>
      <c r="K551" s="17" t="str">
        <f aca="false">IF($C551="","",MAX(1,IFERROR(INDEX(⑥商品照会CSV!$M$2:$M$3001,MATCH($C551,⑥商品照会CSV!$A$2:$A$3001,0)),1)))</f>
        <v/>
      </c>
      <c r="L551" s="40" t="str">
        <f aca="false">IF($C551="","",IFERROR(INDEX(⑥商品照会CSV!$Q$2:$Q$3001,MATCH($C551,⑥商品照会CSV!$A$2:$A$3001,0)),0))</f>
        <v/>
      </c>
      <c r="M551" s="40" t="str">
        <f aca="false">IF($C551="","",N($L551)*N($K551))</f>
        <v/>
      </c>
      <c r="N551" s="17" t="str">
        <f aca="false">IF($C551="","",MAX(1,IFERROR(INDEX(⑥商品照会CSV!$AK$2:$AK$3001,MATCH($C551,⑥商品照会CSV!$A$2:$A$3001,0)),1)))</f>
        <v/>
      </c>
      <c r="O551" s="12" t="str">
        <f aca="false">IF($C551="","",IFERROR(IF(INDEX(⑥商品照会CSV!$AN$2:$AN$3001,MATCH($C551,⑥商品照会CSV!$A$2:$A$3001,0))=1,"バラ",IF(INDEX(⑥商品照会CSV!$AM$2:$AM$3001,MATCH($C551,⑥商品照会CSV!$A$2:$A$3001,0))=1,"中間包装","ケース")),"ケース"))</f>
        <v/>
      </c>
      <c r="P551" s="18"/>
      <c r="Q551" s="14"/>
      <c r="R551" s="17" t="str">
        <f aca="false">IF($C551="","",N($Q551)*N($K551))</f>
        <v/>
      </c>
    </row>
    <row r="552" customFormat="false" ht="15" hidden="false" customHeight="false" outlineLevel="0" collapsed="false">
      <c r="B552" s="12" t="n">
        <v>547</v>
      </c>
      <c r="C552" s="36" t="str">
        <f aca="false">IF(①在庫CSV_発注日!$M548="","",①在庫CSV_発注日!$M548&amp;"")</f>
        <v/>
      </c>
      <c r="D552" s="12" t="str">
        <f aca="false">IF($C552="","",①在庫CSV_発注日!$N548)</f>
        <v/>
      </c>
      <c r="E552" s="12" t="str">
        <f aca="false">IF($C552="","",①在庫CSV_発注日!$H548)</f>
        <v/>
      </c>
      <c r="F552" s="12" t="str">
        <f aca="false">IF($C552="","",①在庫CSV_発注日!$L548)</f>
        <v/>
      </c>
      <c r="G552" s="18"/>
      <c r="H552" s="17" t="str">
        <f aca="false">IF($C552="","",N(①在庫CSV_発注日!$Z548))</f>
        <v/>
      </c>
      <c r="I552" s="37" t="str">
        <f aca="false">IF($C552="","",SUMIFS(⑤減算マスタCSV!$L$2:$L$8001,⑤減算マスタCSV!$F$2:$F$8001,$C552,⑤減算マスタCSV!$K$2:$K$8001,1))</f>
        <v/>
      </c>
      <c r="J552" s="17" t="str">
        <f aca="false">IF($C552="","",IFERROR(INDEX(⑤減算マスタCSV!$H$2:$H$8001,MATCH($C552,⑤減算マスタCSV!$F$2:$F$8001,0)),1))</f>
        <v/>
      </c>
      <c r="K552" s="17" t="str">
        <f aca="false">IF($C552="","",MAX(1,IFERROR(INDEX(⑥商品照会CSV!$M$2:$M$3001,MATCH($C552,⑥商品照会CSV!$A$2:$A$3001,0)),1)))</f>
        <v/>
      </c>
      <c r="L552" s="40" t="str">
        <f aca="false">IF($C552="","",IFERROR(INDEX(⑥商品照会CSV!$Q$2:$Q$3001,MATCH($C552,⑥商品照会CSV!$A$2:$A$3001,0)),0))</f>
        <v/>
      </c>
      <c r="M552" s="40" t="str">
        <f aca="false">IF($C552="","",N($L552)*N($K552))</f>
        <v/>
      </c>
      <c r="N552" s="17" t="str">
        <f aca="false">IF($C552="","",MAX(1,IFERROR(INDEX(⑥商品照会CSV!$AK$2:$AK$3001,MATCH($C552,⑥商品照会CSV!$A$2:$A$3001,0)),1)))</f>
        <v/>
      </c>
      <c r="O552" s="12" t="str">
        <f aca="false">IF($C552="","",IFERROR(IF(INDEX(⑥商品照会CSV!$AN$2:$AN$3001,MATCH($C552,⑥商品照会CSV!$A$2:$A$3001,0))=1,"バラ",IF(INDEX(⑥商品照会CSV!$AM$2:$AM$3001,MATCH($C552,⑥商品照会CSV!$A$2:$A$3001,0))=1,"中間包装","ケース")),"ケース"))</f>
        <v/>
      </c>
      <c r="P552" s="18"/>
      <c r="Q552" s="14"/>
      <c r="R552" s="17" t="str">
        <f aca="false">IF($C552="","",N($Q552)*N($K552))</f>
        <v/>
      </c>
    </row>
    <row r="553" customFormat="false" ht="15" hidden="false" customHeight="false" outlineLevel="0" collapsed="false">
      <c r="B553" s="12" t="n">
        <v>548</v>
      </c>
      <c r="C553" s="36" t="str">
        <f aca="false">IF(①在庫CSV_発注日!$M549="","",①在庫CSV_発注日!$M549&amp;"")</f>
        <v/>
      </c>
      <c r="D553" s="12" t="str">
        <f aca="false">IF($C553="","",①在庫CSV_発注日!$N549)</f>
        <v/>
      </c>
      <c r="E553" s="12" t="str">
        <f aca="false">IF($C553="","",①在庫CSV_発注日!$H549)</f>
        <v/>
      </c>
      <c r="F553" s="12" t="str">
        <f aca="false">IF($C553="","",①在庫CSV_発注日!$L549)</f>
        <v/>
      </c>
      <c r="G553" s="18"/>
      <c r="H553" s="17" t="str">
        <f aca="false">IF($C553="","",N(①在庫CSV_発注日!$Z549))</f>
        <v/>
      </c>
      <c r="I553" s="37" t="str">
        <f aca="false">IF($C553="","",SUMIFS(⑤減算マスタCSV!$L$2:$L$8001,⑤減算マスタCSV!$F$2:$F$8001,$C553,⑤減算マスタCSV!$K$2:$K$8001,1))</f>
        <v/>
      </c>
      <c r="J553" s="17" t="str">
        <f aca="false">IF($C553="","",IFERROR(INDEX(⑤減算マスタCSV!$H$2:$H$8001,MATCH($C553,⑤減算マスタCSV!$F$2:$F$8001,0)),1))</f>
        <v/>
      </c>
      <c r="K553" s="17" t="str">
        <f aca="false">IF($C553="","",MAX(1,IFERROR(INDEX(⑥商品照会CSV!$M$2:$M$3001,MATCH($C553,⑥商品照会CSV!$A$2:$A$3001,0)),1)))</f>
        <v/>
      </c>
      <c r="L553" s="40" t="str">
        <f aca="false">IF($C553="","",IFERROR(INDEX(⑥商品照会CSV!$Q$2:$Q$3001,MATCH($C553,⑥商品照会CSV!$A$2:$A$3001,0)),0))</f>
        <v/>
      </c>
      <c r="M553" s="40" t="str">
        <f aca="false">IF($C553="","",N($L553)*N($K553))</f>
        <v/>
      </c>
      <c r="N553" s="17" t="str">
        <f aca="false">IF($C553="","",MAX(1,IFERROR(INDEX(⑥商品照会CSV!$AK$2:$AK$3001,MATCH($C553,⑥商品照会CSV!$A$2:$A$3001,0)),1)))</f>
        <v/>
      </c>
      <c r="O553" s="12" t="str">
        <f aca="false">IF($C553="","",IFERROR(IF(INDEX(⑥商品照会CSV!$AN$2:$AN$3001,MATCH($C553,⑥商品照会CSV!$A$2:$A$3001,0))=1,"バラ",IF(INDEX(⑥商品照会CSV!$AM$2:$AM$3001,MATCH($C553,⑥商品照会CSV!$A$2:$A$3001,0))=1,"中間包装","ケース")),"ケース"))</f>
        <v/>
      </c>
      <c r="P553" s="18"/>
      <c r="Q553" s="14"/>
      <c r="R553" s="17" t="str">
        <f aca="false">IF($C553="","",N($Q553)*N($K553))</f>
        <v/>
      </c>
    </row>
    <row r="554" customFormat="false" ht="15" hidden="false" customHeight="false" outlineLevel="0" collapsed="false">
      <c r="B554" s="12" t="n">
        <v>549</v>
      </c>
      <c r="C554" s="36" t="str">
        <f aca="false">IF(①在庫CSV_発注日!$M550="","",①在庫CSV_発注日!$M550&amp;"")</f>
        <v/>
      </c>
      <c r="D554" s="12" t="str">
        <f aca="false">IF($C554="","",①在庫CSV_発注日!$N550)</f>
        <v/>
      </c>
      <c r="E554" s="12" t="str">
        <f aca="false">IF($C554="","",①在庫CSV_発注日!$H550)</f>
        <v/>
      </c>
      <c r="F554" s="12" t="str">
        <f aca="false">IF($C554="","",①在庫CSV_発注日!$L550)</f>
        <v/>
      </c>
      <c r="G554" s="18"/>
      <c r="H554" s="17" t="str">
        <f aca="false">IF($C554="","",N(①在庫CSV_発注日!$Z550))</f>
        <v/>
      </c>
      <c r="I554" s="37" t="str">
        <f aca="false">IF($C554="","",SUMIFS(⑤減算マスタCSV!$L$2:$L$8001,⑤減算マスタCSV!$F$2:$F$8001,$C554,⑤減算マスタCSV!$K$2:$K$8001,1))</f>
        <v/>
      </c>
      <c r="J554" s="17" t="str">
        <f aca="false">IF($C554="","",IFERROR(INDEX(⑤減算マスタCSV!$H$2:$H$8001,MATCH($C554,⑤減算マスタCSV!$F$2:$F$8001,0)),1))</f>
        <v/>
      </c>
      <c r="K554" s="17" t="str">
        <f aca="false">IF($C554="","",MAX(1,IFERROR(INDEX(⑥商品照会CSV!$M$2:$M$3001,MATCH($C554,⑥商品照会CSV!$A$2:$A$3001,0)),1)))</f>
        <v/>
      </c>
      <c r="L554" s="40" t="str">
        <f aca="false">IF($C554="","",IFERROR(INDEX(⑥商品照会CSV!$Q$2:$Q$3001,MATCH($C554,⑥商品照会CSV!$A$2:$A$3001,0)),0))</f>
        <v/>
      </c>
      <c r="M554" s="40" t="str">
        <f aca="false">IF($C554="","",N($L554)*N($K554))</f>
        <v/>
      </c>
      <c r="N554" s="17" t="str">
        <f aca="false">IF($C554="","",MAX(1,IFERROR(INDEX(⑥商品照会CSV!$AK$2:$AK$3001,MATCH($C554,⑥商品照会CSV!$A$2:$A$3001,0)),1)))</f>
        <v/>
      </c>
      <c r="O554" s="12" t="str">
        <f aca="false">IF($C554="","",IFERROR(IF(INDEX(⑥商品照会CSV!$AN$2:$AN$3001,MATCH($C554,⑥商品照会CSV!$A$2:$A$3001,0))=1,"バラ",IF(INDEX(⑥商品照会CSV!$AM$2:$AM$3001,MATCH($C554,⑥商品照会CSV!$A$2:$A$3001,0))=1,"中間包装","ケース")),"ケース"))</f>
        <v/>
      </c>
      <c r="P554" s="18"/>
      <c r="Q554" s="14"/>
      <c r="R554" s="17" t="str">
        <f aca="false">IF($C554="","",N($Q554)*N($K554))</f>
        <v/>
      </c>
    </row>
    <row r="555" customFormat="false" ht="15" hidden="false" customHeight="false" outlineLevel="0" collapsed="false">
      <c r="B555" s="12" t="n">
        <v>550</v>
      </c>
      <c r="C555" s="36" t="str">
        <f aca="false">IF(①在庫CSV_発注日!$M551="","",①在庫CSV_発注日!$M551&amp;"")</f>
        <v/>
      </c>
      <c r="D555" s="12" t="str">
        <f aca="false">IF($C555="","",①在庫CSV_発注日!$N551)</f>
        <v/>
      </c>
      <c r="E555" s="12" t="str">
        <f aca="false">IF($C555="","",①在庫CSV_発注日!$H551)</f>
        <v/>
      </c>
      <c r="F555" s="12" t="str">
        <f aca="false">IF($C555="","",①在庫CSV_発注日!$L551)</f>
        <v/>
      </c>
      <c r="G555" s="18"/>
      <c r="H555" s="17" t="str">
        <f aca="false">IF($C555="","",N(①在庫CSV_発注日!$Z551))</f>
        <v/>
      </c>
      <c r="I555" s="37" t="str">
        <f aca="false">IF($C555="","",SUMIFS(⑤減算マスタCSV!$L$2:$L$8001,⑤減算マスタCSV!$F$2:$F$8001,$C555,⑤減算マスタCSV!$K$2:$K$8001,1))</f>
        <v/>
      </c>
      <c r="J555" s="17" t="str">
        <f aca="false">IF($C555="","",IFERROR(INDEX(⑤減算マスタCSV!$H$2:$H$8001,MATCH($C555,⑤減算マスタCSV!$F$2:$F$8001,0)),1))</f>
        <v/>
      </c>
      <c r="K555" s="17" t="str">
        <f aca="false">IF($C555="","",MAX(1,IFERROR(INDEX(⑥商品照会CSV!$M$2:$M$3001,MATCH($C555,⑥商品照会CSV!$A$2:$A$3001,0)),1)))</f>
        <v/>
      </c>
      <c r="L555" s="40" t="str">
        <f aca="false">IF($C555="","",IFERROR(INDEX(⑥商品照会CSV!$Q$2:$Q$3001,MATCH($C555,⑥商品照会CSV!$A$2:$A$3001,0)),0))</f>
        <v/>
      </c>
      <c r="M555" s="40" t="str">
        <f aca="false">IF($C555="","",N($L555)*N($K555))</f>
        <v/>
      </c>
      <c r="N555" s="17" t="str">
        <f aca="false">IF($C555="","",MAX(1,IFERROR(INDEX(⑥商品照会CSV!$AK$2:$AK$3001,MATCH($C555,⑥商品照会CSV!$A$2:$A$3001,0)),1)))</f>
        <v/>
      </c>
      <c r="O555" s="12" t="str">
        <f aca="false">IF($C555="","",IFERROR(IF(INDEX(⑥商品照会CSV!$AN$2:$AN$3001,MATCH($C555,⑥商品照会CSV!$A$2:$A$3001,0))=1,"バラ",IF(INDEX(⑥商品照会CSV!$AM$2:$AM$3001,MATCH($C555,⑥商品照会CSV!$A$2:$A$3001,0))=1,"中間包装","ケース")),"ケース"))</f>
        <v/>
      </c>
      <c r="P555" s="18"/>
      <c r="Q555" s="14"/>
      <c r="R555" s="17" t="str">
        <f aca="false">IF($C555="","",N($Q555)*N($K555))</f>
        <v/>
      </c>
    </row>
    <row r="556" customFormat="false" ht="15" hidden="false" customHeight="false" outlineLevel="0" collapsed="false">
      <c r="B556" s="12" t="n">
        <v>551</v>
      </c>
      <c r="C556" s="36" t="str">
        <f aca="false">IF(①在庫CSV_発注日!$M552="","",①在庫CSV_発注日!$M552&amp;"")</f>
        <v/>
      </c>
      <c r="D556" s="12" t="str">
        <f aca="false">IF($C556="","",①在庫CSV_発注日!$N552)</f>
        <v/>
      </c>
      <c r="E556" s="12" t="str">
        <f aca="false">IF($C556="","",①在庫CSV_発注日!$H552)</f>
        <v/>
      </c>
      <c r="F556" s="12" t="str">
        <f aca="false">IF($C556="","",①在庫CSV_発注日!$L552)</f>
        <v/>
      </c>
      <c r="G556" s="18"/>
      <c r="H556" s="17" t="str">
        <f aca="false">IF($C556="","",N(①在庫CSV_発注日!$Z552))</f>
        <v/>
      </c>
      <c r="I556" s="37" t="str">
        <f aca="false">IF($C556="","",SUMIFS(⑤減算マスタCSV!$L$2:$L$8001,⑤減算マスタCSV!$F$2:$F$8001,$C556,⑤減算マスタCSV!$K$2:$K$8001,1))</f>
        <v/>
      </c>
      <c r="J556" s="17" t="str">
        <f aca="false">IF($C556="","",IFERROR(INDEX(⑤減算マスタCSV!$H$2:$H$8001,MATCH($C556,⑤減算マスタCSV!$F$2:$F$8001,0)),1))</f>
        <v/>
      </c>
      <c r="K556" s="17" t="str">
        <f aca="false">IF($C556="","",MAX(1,IFERROR(INDEX(⑥商品照会CSV!$M$2:$M$3001,MATCH($C556,⑥商品照会CSV!$A$2:$A$3001,0)),1)))</f>
        <v/>
      </c>
      <c r="L556" s="40" t="str">
        <f aca="false">IF($C556="","",IFERROR(INDEX(⑥商品照会CSV!$Q$2:$Q$3001,MATCH($C556,⑥商品照会CSV!$A$2:$A$3001,0)),0))</f>
        <v/>
      </c>
      <c r="M556" s="40" t="str">
        <f aca="false">IF($C556="","",N($L556)*N($K556))</f>
        <v/>
      </c>
      <c r="N556" s="17" t="str">
        <f aca="false">IF($C556="","",MAX(1,IFERROR(INDEX(⑥商品照会CSV!$AK$2:$AK$3001,MATCH($C556,⑥商品照会CSV!$A$2:$A$3001,0)),1)))</f>
        <v/>
      </c>
      <c r="O556" s="12" t="str">
        <f aca="false">IF($C556="","",IFERROR(IF(INDEX(⑥商品照会CSV!$AN$2:$AN$3001,MATCH($C556,⑥商品照会CSV!$A$2:$A$3001,0))=1,"バラ",IF(INDEX(⑥商品照会CSV!$AM$2:$AM$3001,MATCH($C556,⑥商品照会CSV!$A$2:$A$3001,0))=1,"中間包装","ケース")),"ケース"))</f>
        <v/>
      </c>
      <c r="P556" s="18"/>
      <c r="Q556" s="14"/>
      <c r="R556" s="17" t="str">
        <f aca="false">IF($C556="","",N($Q556)*N($K556))</f>
        <v/>
      </c>
    </row>
    <row r="557" customFormat="false" ht="15" hidden="false" customHeight="false" outlineLevel="0" collapsed="false">
      <c r="B557" s="12" t="n">
        <v>552</v>
      </c>
      <c r="C557" s="36" t="str">
        <f aca="false">IF(①在庫CSV_発注日!$M553="","",①在庫CSV_発注日!$M553&amp;"")</f>
        <v/>
      </c>
      <c r="D557" s="12" t="str">
        <f aca="false">IF($C557="","",①在庫CSV_発注日!$N553)</f>
        <v/>
      </c>
      <c r="E557" s="12" t="str">
        <f aca="false">IF($C557="","",①在庫CSV_発注日!$H553)</f>
        <v/>
      </c>
      <c r="F557" s="12" t="str">
        <f aca="false">IF($C557="","",①在庫CSV_発注日!$L553)</f>
        <v/>
      </c>
      <c r="G557" s="18"/>
      <c r="H557" s="17" t="str">
        <f aca="false">IF($C557="","",N(①在庫CSV_発注日!$Z553))</f>
        <v/>
      </c>
      <c r="I557" s="37" t="str">
        <f aca="false">IF($C557="","",SUMIFS(⑤減算マスタCSV!$L$2:$L$8001,⑤減算マスタCSV!$F$2:$F$8001,$C557,⑤減算マスタCSV!$K$2:$K$8001,1))</f>
        <v/>
      </c>
      <c r="J557" s="17" t="str">
        <f aca="false">IF($C557="","",IFERROR(INDEX(⑤減算マスタCSV!$H$2:$H$8001,MATCH($C557,⑤減算マスタCSV!$F$2:$F$8001,0)),1))</f>
        <v/>
      </c>
      <c r="K557" s="17" t="str">
        <f aca="false">IF($C557="","",MAX(1,IFERROR(INDEX(⑥商品照会CSV!$M$2:$M$3001,MATCH($C557,⑥商品照会CSV!$A$2:$A$3001,0)),1)))</f>
        <v/>
      </c>
      <c r="L557" s="40" t="str">
        <f aca="false">IF($C557="","",IFERROR(INDEX(⑥商品照会CSV!$Q$2:$Q$3001,MATCH($C557,⑥商品照会CSV!$A$2:$A$3001,0)),0))</f>
        <v/>
      </c>
      <c r="M557" s="40" t="str">
        <f aca="false">IF($C557="","",N($L557)*N($K557))</f>
        <v/>
      </c>
      <c r="N557" s="17" t="str">
        <f aca="false">IF($C557="","",MAX(1,IFERROR(INDEX(⑥商品照会CSV!$AK$2:$AK$3001,MATCH($C557,⑥商品照会CSV!$A$2:$A$3001,0)),1)))</f>
        <v/>
      </c>
      <c r="O557" s="12" t="str">
        <f aca="false">IF($C557="","",IFERROR(IF(INDEX(⑥商品照会CSV!$AN$2:$AN$3001,MATCH($C557,⑥商品照会CSV!$A$2:$A$3001,0))=1,"バラ",IF(INDEX(⑥商品照会CSV!$AM$2:$AM$3001,MATCH($C557,⑥商品照会CSV!$A$2:$A$3001,0))=1,"中間包装","ケース")),"ケース"))</f>
        <v/>
      </c>
      <c r="P557" s="18"/>
      <c r="Q557" s="14"/>
      <c r="R557" s="17" t="str">
        <f aca="false">IF($C557="","",N($Q557)*N($K557))</f>
        <v/>
      </c>
    </row>
    <row r="558" customFormat="false" ht="15" hidden="false" customHeight="false" outlineLevel="0" collapsed="false">
      <c r="B558" s="12" t="n">
        <v>553</v>
      </c>
      <c r="C558" s="36" t="str">
        <f aca="false">IF(①在庫CSV_発注日!$M554="","",①在庫CSV_発注日!$M554&amp;"")</f>
        <v/>
      </c>
      <c r="D558" s="12" t="str">
        <f aca="false">IF($C558="","",①在庫CSV_発注日!$N554)</f>
        <v/>
      </c>
      <c r="E558" s="12" t="str">
        <f aca="false">IF($C558="","",①在庫CSV_発注日!$H554)</f>
        <v/>
      </c>
      <c r="F558" s="12" t="str">
        <f aca="false">IF($C558="","",①在庫CSV_発注日!$L554)</f>
        <v/>
      </c>
      <c r="G558" s="18"/>
      <c r="H558" s="17" t="str">
        <f aca="false">IF($C558="","",N(①在庫CSV_発注日!$Z554))</f>
        <v/>
      </c>
      <c r="I558" s="37" t="str">
        <f aca="false">IF($C558="","",SUMIFS(⑤減算マスタCSV!$L$2:$L$8001,⑤減算マスタCSV!$F$2:$F$8001,$C558,⑤減算マスタCSV!$K$2:$K$8001,1))</f>
        <v/>
      </c>
      <c r="J558" s="17" t="str">
        <f aca="false">IF($C558="","",IFERROR(INDEX(⑤減算マスタCSV!$H$2:$H$8001,MATCH($C558,⑤減算マスタCSV!$F$2:$F$8001,0)),1))</f>
        <v/>
      </c>
      <c r="K558" s="17" t="str">
        <f aca="false">IF($C558="","",MAX(1,IFERROR(INDEX(⑥商品照会CSV!$M$2:$M$3001,MATCH($C558,⑥商品照会CSV!$A$2:$A$3001,0)),1)))</f>
        <v/>
      </c>
      <c r="L558" s="40" t="str">
        <f aca="false">IF($C558="","",IFERROR(INDEX(⑥商品照会CSV!$Q$2:$Q$3001,MATCH($C558,⑥商品照会CSV!$A$2:$A$3001,0)),0))</f>
        <v/>
      </c>
      <c r="M558" s="40" t="str">
        <f aca="false">IF($C558="","",N($L558)*N($K558))</f>
        <v/>
      </c>
      <c r="N558" s="17" t="str">
        <f aca="false">IF($C558="","",MAX(1,IFERROR(INDEX(⑥商品照会CSV!$AK$2:$AK$3001,MATCH($C558,⑥商品照会CSV!$A$2:$A$3001,0)),1)))</f>
        <v/>
      </c>
      <c r="O558" s="12" t="str">
        <f aca="false">IF($C558="","",IFERROR(IF(INDEX(⑥商品照会CSV!$AN$2:$AN$3001,MATCH($C558,⑥商品照会CSV!$A$2:$A$3001,0))=1,"バラ",IF(INDEX(⑥商品照会CSV!$AM$2:$AM$3001,MATCH($C558,⑥商品照会CSV!$A$2:$A$3001,0))=1,"中間包装","ケース")),"ケース"))</f>
        <v/>
      </c>
      <c r="P558" s="18"/>
      <c r="Q558" s="14"/>
      <c r="R558" s="17" t="str">
        <f aca="false">IF($C558="","",N($Q558)*N($K558))</f>
        <v/>
      </c>
    </row>
    <row r="559" customFormat="false" ht="15" hidden="false" customHeight="false" outlineLevel="0" collapsed="false">
      <c r="B559" s="12" t="n">
        <v>554</v>
      </c>
      <c r="C559" s="36" t="str">
        <f aca="false">IF(①在庫CSV_発注日!$M555="","",①在庫CSV_発注日!$M555&amp;"")</f>
        <v/>
      </c>
      <c r="D559" s="12" t="str">
        <f aca="false">IF($C559="","",①在庫CSV_発注日!$N555)</f>
        <v/>
      </c>
      <c r="E559" s="12" t="str">
        <f aca="false">IF($C559="","",①在庫CSV_発注日!$H555)</f>
        <v/>
      </c>
      <c r="F559" s="12" t="str">
        <f aca="false">IF($C559="","",①在庫CSV_発注日!$L555)</f>
        <v/>
      </c>
      <c r="G559" s="18"/>
      <c r="H559" s="17" t="str">
        <f aca="false">IF($C559="","",N(①在庫CSV_発注日!$Z555))</f>
        <v/>
      </c>
      <c r="I559" s="37" t="str">
        <f aca="false">IF($C559="","",SUMIFS(⑤減算マスタCSV!$L$2:$L$8001,⑤減算マスタCSV!$F$2:$F$8001,$C559,⑤減算マスタCSV!$K$2:$K$8001,1))</f>
        <v/>
      </c>
      <c r="J559" s="17" t="str">
        <f aca="false">IF($C559="","",IFERROR(INDEX(⑤減算マスタCSV!$H$2:$H$8001,MATCH($C559,⑤減算マスタCSV!$F$2:$F$8001,0)),1))</f>
        <v/>
      </c>
      <c r="K559" s="17" t="str">
        <f aca="false">IF($C559="","",MAX(1,IFERROR(INDEX(⑥商品照会CSV!$M$2:$M$3001,MATCH($C559,⑥商品照会CSV!$A$2:$A$3001,0)),1)))</f>
        <v/>
      </c>
      <c r="L559" s="40" t="str">
        <f aca="false">IF($C559="","",IFERROR(INDEX(⑥商品照会CSV!$Q$2:$Q$3001,MATCH($C559,⑥商品照会CSV!$A$2:$A$3001,0)),0))</f>
        <v/>
      </c>
      <c r="M559" s="40" t="str">
        <f aca="false">IF($C559="","",N($L559)*N($K559))</f>
        <v/>
      </c>
      <c r="N559" s="17" t="str">
        <f aca="false">IF($C559="","",MAX(1,IFERROR(INDEX(⑥商品照会CSV!$AK$2:$AK$3001,MATCH($C559,⑥商品照会CSV!$A$2:$A$3001,0)),1)))</f>
        <v/>
      </c>
      <c r="O559" s="12" t="str">
        <f aca="false">IF($C559="","",IFERROR(IF(INDEX(⑥商品照会CSV!$AN$2:$AN$3001,MATCH($C559,⑥商品照会CSV!$A$2:$A$3001,0))=1,"バラ",IF(INDEX(⑥商品照会CSV!$AM$2:$AM$3001,MATCH($C559,⑥商品照会CSV!$A$2:$A$3001,0))=1,"中間包装","ケース")),"ケース"))</f>
        <v/>
      </c>
      <c r="P559" s="18"/>
      <c r="Q559" s="14"/>
      <c r="R559" s="17" t="str">
        <f aca="false">IF($C559="","",N($Q559)*N($K559))</f>
        <v/>
      </c>
    </row>
    <row r="560" customFormat="false" ht="15" hidden="false" customHeight="false" outlineLevel="0" collapsed="false">
      <c r="B560" s="12" t="n">
        <v>555</v>
      </c>
      <c r="C560" s="36" t="str">
        <f aca="false">IF(①在庫CSV_発注日!$M556="","",①在庫CSV_発注日!$M556&amp;"")</f>
        <v/>
      </c>
      <c r="D560" s="12" t="str">
        <f aca="false">IF($C560="","",①在庫CSV_発注日!$N556)</f>
        <v/>
      </c>
      <c r="E560" s="12" t="str">
        <f aca="false">IF($C560="","",①在庫CSV_発注日!$H556)</f>
        <v/>
      </c>
      <c r="F560" s="12" t="str">
        <f aca="false">IF($C560="","",①在庫CSV_発注日!$L556)</f>
        <v/>
      </c>
      <c r="G560" s="18"/>
      <c r="H560" s="17" t="str">
        <f aca="false">IF($C560="","",N(①在庫CSV_発注日!$Z556))</f>
        <v/>
      </c>
      <c r="I560" s="37" t="str">
        <f aca="false">IF($C560="","",SUMIFS(⑤減算マスタCSV!$L$2:$L$8001,⑤減算マスタCSV!$F$2:$F$8001,$C560,⑤減算マスタCSV!$K$2:$K$8001,1))</f>
        <v/>
      </c>
      <c r="J560" s="17" t="str">
        <f aca="false">IF($C560="","",IFERROR(INDEX(⑤減算マスタCSV!$H$2:$H$8001,MATCH($C560,⑤減算マスタCSV!$F$2:$F$8001,0)),1))</f>
        <v/>
      </c>
      <c r="K560" s="17" t="str">
        <f aca="false">IF($C560="","",MAX(1,IFERROR(INDEX(⑥商品照会CSV!$M$2:$M$3001,MATCH($C560,⑥商品照会CSV!$A$2:$A$3001,0)),1)))</f>
        <v/>
      </c>
      <c r="L560" s="40" t="str">
        <f aca="false">IF($C560="","",IFERROR(INDEX(⑥商品照会CSV!$Q$2:$Q$3001,MATCH($C560,⑥商品照会CSV!$A$2:$A$3001,0)),0))</f>
        <v/>
      </c>
      <c r="M560" s="40" t="str">
        <f aca="false">IF($C560="","",N($L560)*N($K560))</f>
        <v/>
      </c>
      <c r="N560" s="17" t="str">
        <f aca="false">IF($C560="","",MAX(1,IFERROR(INDEX(⑥商品照会CSV!$AK$2:$AK$3001,MATCH($C560,⑥商品照会CSV!$A$2:$A$3001,0)),1)))</f>
        <v/>
      </c>
      <c r="O560" s="12" t="str">
        <f aca="false">IF($C560="","",IFERROR(IF(INDEX(⑥商品照会CSV!$AN$2:$AN$3001,MATCH($C560,⑥商品照会CSV!$A$2:$A$3001,0))=1,"バラ",IF(INDEX(⑥商品照会CSV!$AM$2:$AM$3001,MATCH($C560,⑥商品照会CSV!$A$2:$A$3001,0))=1,"中間包装","ケース")),"ケース"))</f>
        <v/>
      </c>
      <c r="P560" s="18"/>
      <c r="Q560" s="14"/>
      <c r="R560" s="17" t="str">
        <f aca="false">IF($C560="","",N($Q560)*N($K560))</f>
        <v/>
      </c>
    </row>
    <row r="561" customFormat="false" ht="15" hidden="false" customHeight="false" outlineLevel="0" collapsed="false">
      <c r="B561" s="12" t="n">
        <v>556</v>
      </c>
      <c r="C561" s="36" t="str">
        <f aca="false">IF(①在庫CSV_発注日!$M557="","",①在庫CSV_発注日!$M557&amp;"")</f>
        <v/>
      </c>
      <c r="D561" s="12" t="str">
        <f aca="false">IF($C561="","",①在庫CSV_発注日!$N557)</f>
        <v/>
      </c>
      <c r="E561" s="12" t="str">
        <f aca="false">IF($C561="","",①在庫CSV_発注日!$H557)</f>
        <v/>
      </c>
      <c r="F561" s="12" t="str">
        <f aca="false">IF($C561="","",①在庫CSV_発注日!$L557)</f>
        <v/>
      </c>
      <c r="G561" s="18"/>
      <c r="H561" s="17" t="str">
        <f aca="false">IF($C561="","",N(①在庫CSV_発注日!$Z557))</f>
        <v/>
      </c>
      <c r="I561" s="37" t="str">
        <f aca="false">IF($C561="","",SUMIFS(⑤減算マスタCSV!$L$2:$L$8001,⑤減算マスタCSV!$F$2:$F$8001,$C561,⑤減算マスタCSV!$K$2:$K$8001,1))</f>
        <v/>
      </c>
      <c r="J561" s="17" t="str">
        <f aca="false">IF($C561="","",IFERROR(INDEX(⑤減算マスタCSV!$H$2:$H$8001,MATCH($C561,⑤減算マスタCSV!$F$2:$F$8001,0)),1))</f>
        <v/>
      </c>
      <c r="K561" s="17" t="str">
        <f aca="false">IF($C561="","",MAX(1,IFERROR(INDEX(⑥商品照会CSV!$M$2:$M$3001,MATCH($C561,⑥商品照会CSV!$A$2:$A$3001,0)),1)))</f>
        <v/>
      </c>
      <c r="L561" s="40" t="str">
        <f aca="false">IF($C561="","",IFERROR(INDEX(⑥商品照会CSV!$Q$2:$Q$3001,MATCH($C561,⑥商品照会CSV!$A$2:$A$3001,0)),0))</f>
        <v/>
      </c>
      <c r="M561" s="40" t="str">
        <f aca="false">IF($C561="","",N($L561)*N($K561))</f>
        <v/>
      </c>
      <c r="N561" s="17" t="str">
        <f aca="false">IF($C561="","",MAX(1,IFERROR(INDEX(⑥商品照会CSV!$AK$2:$AK$3001,MATCH($C561,⑥商品照会CSV!$A$2:$A$3001,0)),1)))</f>
        <v/>
      </c>
      <c r="O561" s="12" t="str">
        <f aca="false">IF($C561="","",IFERROR(IF(INDEX(⑥商品照会CSV!$AN$2:$AN$3001,MATCH($C561,⑥商品照会CSV!$A$2:$A$3001,0))=1,"バラ",IF(INDEX(⑥商品照会CSV!$AM$2:$AM$3001,MATCH($C561,⑥商品照会CSV!$A$2:$A$3001,0))=1,"中間包装","ケース")),"ケース"))</f>
        <v/>
      </c>
      <c r="P561" s="18"/>
      <c r="Q561" s="14"/>
      <c r="R561" s="17" t="str">
        <f aca="false">IF($C561="","",N($Q561)*N($K561))</f>
        <v/>
      </c>
    </row>
    <row r="562" customFormat="false" ht="15" hidden="false" customHeight="false" outlineLevel="0" collapsed="false">
      <c r="B562" s="12" t="n">
        <v>557</v>
      </c>
      <c r="C562" s="36" t="str">
        <f aca="false">IF(①在庫CSV_発注日!$M558="","",①在庫CSV_発注日!$M558&amp;"")</f>
        <v/>
      </c>
      <c r="D562" s="12" t="str">
        <f aca="false">IF($C562="","",①在庫CSV_発注日!$N558)</f>
        <v/>
      </c>
      <c r="E562" s="12" t="str">
        <f aca="false">IF($C562="","",①在庫CSV_発注日!$H558)</f>
        <v/>
      </c>
      <c r="F562" s="12" t="str">
        <f aca="false">IF($C562="","",①在庫CSV_発注日!$L558)</f>
        <v/>
      </c>
      <c r="G562" s="18"/>
      <c r="H562" s="17" t="str">
        <f aca="false">IF($C562="","",N(①在庫CSV_発注日!$Z558))</f>
        <v/>
      </c>
      <c r="I562" s="37" t="str">
        <f aca="false">IF($C562="","",SUMIFS(⑤減算マスタCSV!$L$2:$L$8001,⑤減算マスタCSV!$F$2:$F$8001,$C562,⑤減算マスタCSV!$K$2:$K$8001,1))</f>
        <v/>
      </c>
      <c r="J562" s="17" t="str">
        <f aca="false">IF($C562="","",IFERROR(INDEX(⑤減算マスタCSV!$H$2:$H$8001,MATCH($C562,⑤減算マスタCSV!$F$2:$F$8001,0)),1))</f>
        <v/>
      </c>
      <c r="K562" s="17" t="str">
        <f aca="false">IF($C562="","",MAX(1,IFERROR(INDEX(⑥商品照会CSV!$M$2:$M$3001,MATCH($C562,⑥商品照会CSV!$A$2:$A$3001,0)),1)))</f>
        <v/>
      </c>
      <c r="L562" s="40" t="str">
        <f aca="false">IF($C562="","",IFERROR(INDEX(⑥商品照会CSV!$Q$2:$Q$3001,MATCH($C562,⑥商品照会CSV!$A$2:$A$3001,0)),0))</f>
        <v/>
      </c>
      <c r="M562" s="40" t="str">
        <f aca="false">IF($C562="","",N($L562)*N($K562))</f>
        <v/>
      </c>
      <c r="N562" s="17" t="str">
        <f aca="false">IF($C562="","",MAX(1,IFERROR(INDEX(⑥商品照会CSV!$AK$2:$AK$3001,MATCH($C562,⑥商品照会CSV!$A$2:$A$3001,0)),1)))</f>
        <v/>
      </c>
      <c r="O562" s="12" t="str">
        <f aca="false">IF($C562="","",IFERROR(IF(INDEX(⑥商品照会CSV!$AN$2:$AN$3001,MATCH($C562,⑥商品照会CSV!$A$2:$A$3001,0))=1,"バラ",IF(INDEX(⑥商品照会CSV!$AM$2:$AM$3001,MATCH($C562,⑥商品照会CSV!$A$2:$A$3001,0))=1,"中間包装","ケース")),"ケース"))</f>
        <v/>
      </c>
      <c r="P562" s="18"/>
      <c r="Q562" s="14"/>
      <c r="R562" s="17" t="str">
        <f aca="false">IF($C562="","",N($Q562)*N($K562))</f>
        <v/>
      </c>
    </row>
    <row r="563" customFormat="false" ht="15" hidden="false" customHeight="false" outlineLevel="0" collapsed="false">
      <c r="B563" s="12" t="n">
        <v>558</v>
      </c>
      <c r="C563" s="36" t="str">
        <f aca="false">IF(①在庫CSV_発注日!$M559="","",①在庫CSV_発注日!$M559&amp;"")</f>
        <v/>
      </c>
      <c r="D563" s="12" t="str">
        <f aca="false">IF($C563="","",①在庫CSV_発注日!$N559)</f>
        <v/>
      </c>
      <c r="E563" s="12" t="str">
        <f aca="false">IF($C563="","",①在庫CSV_発注日!$H559)</f>
        <v/>
      </c>
      <c r="F563" s="12" t="str">
        <f aca="false">IF($C563="","",①在庫CSV_発注日!$L559)</f>
        <v/>
      </c>
      <c r="G563" s="18"/>
      <c r="H563" s="17" t="str">
        <f aca="false">IF($C563="","",N(①在庫CSV_発注日!$Z559))</f>
        <v/>
      </c>
      <c r="I563" s="37" t="str">
        <f aca="false">IF($C563="","",SUMIFS(⑤減算マスタCSV!$L$2:$L$8001,⑤減算マスタCSV!$F$2:$F$8001,$C563,⑤減算マスタCSV!$K$2:$K$8001,1))</f>
        <v/>
      </c>
      <c r="J563" s="17" t="str">
        <f aca="false">IF($C563="","",IFERROR(INDEX(⑤減算マスタCSV!$H$2:$H$8001,MATCH($C563,⑤減算マスタCSV!$F$2:$F$8001,0)),1))</f>
        <v/>
      </c>
      <c r="K563" s="17" t="str">
        <f aca="false">IF($C563="","",MAX(1,IFERROR(INDEX(⑥商品照会CSV!$M$2:$M$3001,MATCH($C563,⑥商品照会CSV!$A$2:$A$3001,0)),1)))</f>
        <v/>
      </c>
      <c r="L563" s="40" t="str">
        <f aca="false">IF($C563="","",IFERROR(INDEX(⑥商品照会CSV!$Q$2:$Q$3001,MATCH($C563,⑥商品照会CSV!$A$2:$A$3001,0)),0))</f>
        <v/>
      </c>
      <c r="M563" s="40" t="str">
        <f aca="false">IF($C563="","",N($L563)*N($K563))</f>
        <v/>
      </c>
      <c r="N563" s="17" t="str">
        <f aca="false">IF($C563="","",MAX(1,IFERROR(INDEX(⑥商品照会CSV!$AK$2:$AK$3001,MATCH($C563,⑥商品照会CSV!$A$2:$A$3001,0)),1)))</f>
        <v/>
      </c>
      <c r="O563" s="12" t="str">
        <f aca="false">IF($C563="","",IFERROR(IF(INDEX(⑥商品照会CSV!$AN$2:$AN$3001,MATCH($C563,⑥商品照会CSV!$A$2:$A$3001,0))=1,"バラ",IF(INDEX(⑥商品照会CSV!$AM$2:$AM$3001,MATCH($C563,⑥商品照会CSV!$A$2:$A$3001,0))=1,"中間包装","ケース")),"ケース"))</f>
        <v/>
      </c>
      <c r="P563" s="18"/>
      <c r="Q563" s="14"/>
      <c r="R563" s="17" t="str">
        <f aca="false">IF($C563="","",N($Q563)*N($K563))</f>
        <v/>
      </c>
    </row>
    <row r="564" customFormat="false" ht="15" hidden="false" customHeight="false" outlineLevel="0" collapsed="false">
      <c r="B564" s="12" t="n">
        <v>559</v>
      </c>
      <c r="C564" s="36" t="str">
        <f aca="false">IF(①在庫CSV_発注日!$M560="","",①在庫CSV_発注日!$M560&amp;"")</f>
        <v/>
      </c>
      <c r="D564" s="12" t="str">
        <f aca="false">IF($C564="","",①在庫CSV_発注日!$N560)</f>
        <v/>
      </c>
      <c r="E564" s="12" t="str">
        <f aca="false">IF($C564="","",①在庫CSV_発注日!$H560)</f>
        <v/>
      </c>
      <c r="F564" s="12" t="str">
        <f aca="false">IF($C564="","",①在庫CSV_発注日!$L560)</f>
        <v/>
      </c>
      <c r="G564" s="18"/>
      <c r="H564" s="17" t="str">
        <f aca="false">IF($C564="","",N(①在庫CSV_発注日!$Z560))</f>
        <v/>
      </c>
      <c r="I564" s="37" t="str">
        <f aca="false">IF($C564="","",SUMIFS(⑤減算マスタCSV!$L$2:$L$8001,⑤減算マスタCSV!$F$2:$F$8001,$C564,⑤減算マスタCSV!$K$2:$K$8001,1))</f>
        <v/>
      </c>
      <c r="J564" s="17" t="str">
        <f aca="false">IF($C564="","",IFERROR(INDEX(⑤減算マスタCSV!$H$2:$H$8001,MATCH($C564,⑤減算マスタCSV!$F$2:$F$8001,0)),1))</f>
        <v/>
      </c>
      <c r="K564" s="17" t="str">
        <f aca="false">IF($C564="","",MAX(1,IFERROR(INDEX(⑥商品照会CSV!$M$2:$M$3001,MATCH($C564,⑥商品照会CSV!$A$2:$A$3001,0)),1)))</f>
        <v/>
      </c>
      <c r="L564" s="40" t="str">
        <f aca="false">IF($C564="","",IFERROR(INDEX(⑥商品照会CSV!$Q$2:$Q$3001,MATCH($C564,⑥商品照会CSV!$A$2:$A$3001,0)),0))</f>
        <v/>
      </c>
      <c r="M564" s="40" t="str">
        <f aca="false">IF($C564="","",N($L564)*N($K564))</f>
        <v/>
      </c>
      <c r="N564" s="17" t="str">
        <f aca="false">IF($C564="","",MAX(1,IFERROR(INDEX(⑥商品照会CSV!$AK$2:$AK$3001,MATCH($C564,⑥商品照会CSV!$A$2:$A$3001,0)),1)))</f>
        <v/>
      </c>
      <c r="O564" s="12" t="str">
        <f aca="false">IF($C564="","",IFERROR(IF(INDEX(⑥商品照会CSV!$AN$2:$AN$3001,MATCH($C564,⑥商品照会CSV!$A$2:$A$3001,0))=1,"バラ",IF(INDEX(⑥商品照会CSV!$AM$2:$AM$3001,MATCH($C564,⑥商品照会CSV!$A$2:$A$3001,0))=1,"中間包装","ケース")),"ケース"))</f>
        <v/>
      </c>
      <c r="P564" s="18"/>
      <c r="Q564" s="14"/>
      <c r="R564" s="17" t="str">
        <f aca="false">IF($C564="","",N($Q564)*N($K564))</f>
        <v/>
      </c>
    </row>
    <row r="565" customFormat="false" ht="15" hidden="false" customHeight="false" outlineLevel="0" collapsed="false">
      <c r="B565" s="12" t="n">
        <v>560</v>
      </c>
      <c r="C565" s="36" t="str">
        <f aca="false">IF(①在庫CSV_発注日!$M561="","",①在庫CSV_発注日!$M561&amp;"")</f>
        <v/>
      </c>
      <c r="D565" s="12" t="str">
        <f aca="false">IF($C565="","",①在庫CSV_発注日!$N561)</f>
        <v/>
      </c>
      <c r="E565" s="12" t="str">
        <f aca="false">IF($C565="","",①在庫CSV_発注日!$H561)</f>
        <v/>
      </c>
      <c r="F565" s="12" t="str">
        <f aca="false">IF($C565="","",①在庫CSV_発注日!$L561)</f>
        <v/>
      </c>
      <c r="G565" s="18"/>
      <c r="H565" s="17" t="str">
        <f aca="false">IF($C565="","",N(①在庫CSV_発注日!$Z561))</f>
        <v/>
      </c>
      <c r="I565" s="37" t="str">
        <f aca="false">IF($C565="","",SUMIFS(⑤減算マスタCSV!$L$2:$L$8001,⑤減算マスタCSV!$F$2:$F$8001,$C565,⑤減算マスタCSV!$K$2:$K$8001,1))</f>
        <v/>
      </c>
      <c r="J565" s="17" t="str">
        <f aca="false">IF($C565="","",IFERROR(INDEX(⑤減算マスタCSV!$H$2:$H$8001,MATCH($C565,⑤減算マスタCSV!$F$2:$F$8001,0)),1))</f>
        <v/>
      </c>
      <c r="K565" s="17" t="str">
        <f aca="false">IF($C565="","",MAX(1,IFERROR(INDEX(⑥商品照会CSV!$M$2:$M$3001,MATCH($C565,⑥商品照会CSV!$A$2:$A$3001,0)),1)))</f>
        <v/>
      </c>
      <c r="L565" s="40" t="str">
        <f aca="false">IF($C565="","",IFERROR(INDEX(⑥商品照会CSV!$Q$2:$Q$3001,MATCH($C565,⑥商品照会CSV!$A$2:$A$3001,0)),0))</f>
        <v/>
      </c>
      <c r="M565" s="40" t="str">
        <f aca="false">IF($C565="","",N($L565)*N($K565))</f>
        <v/>
      </c>
      <c r="N565" s="17" t="str">
        <f aca="false">IF($C565="","",MAX(1,IFERROR(INDEX(⑥商品照会CSV!$AK$2:$AK$3001,MATCH($C565,⑥商品照会CSV!$A$2:$A$3001,0)),1)))</f>
        <v/>
      </c>
      <c r="O565" s="12" t="str">
        <f aca="false">IF($C565="","",IFERROR(IF(INDEX(⑥商品照会CSV!$AN$2:$AN$3001,MATCH($C565,⑥商品照会CSV!$A$2:$A$3001,0))=1,"バラ",IF(INDEX(⑥商品照会CSV!$AM$2:$AM$3001,MATCH($C565,⑥商品照会CSV!$A$2:$A$3001,0))=1,"中間包装","ケース")),"ケース"))</f>
        <v/>
      </c>
      <c r="P565" s="18"/>
      <c r="Q565" s="14"/>
      <c r="R565" s="17" t="str">
        <f aca="false">IF($C565="","",N($Q565)*N($K565))</f>
        <v/>
      </c>
    </row>
    <row r="566" customFormat="false" ht="15" hidden="false" customHeight="false" outlineLevel="0" collapsed="false">
      <c r="B566" s="12" t="n">
        <v>561</v>
      </c>
      <c r="C566" s="36" t="str">
        <f aca="false">IF(①在庫CSV_発注日!$M562="","",①在庫CSV_発注日!$M562&amp;"")</f>
        <v/>
      </c>
      <c r="D566" s="12" t="str">
        <f aca="false">IF($C566="","",①在庫CSV_発注日!$N562)</f>
        <v/>
      </c>
      <c r="E566" s="12" t="str">
        <f aca="false">IF($C566="","",①在庫CSV_発注日!$H562)</f>
        <v/>
      </c>
      <c r="F566" s="12" t="str">
        <f aca="false">IF($C566="","",①在庫CSV_発注日!$L562)</f>
        <v/>
      </c>
      <c r="G566" s="18"/>
      <c r="H566" s="17" t="str">
        <f aca="false">IF($C566="","",N(①在庫CSV_発注日!$Z562))</f>
        <v/>
      </c>
      <c r="I566" s="37" t="str">
        <f aca="false">IF($C566="","",SUMIFS(⑤減算マスタCSV!$L$2:$L$8001,⑤減算マスタCSV!$F$2:$F$8001,$C566,⑤減算マスタCSV!$K$2:$K$8001,1))</f>
        <v/>
      </c>
      <c r="J566" s="17" t="str">
        <f aca="false">IF($C566="","",IFERROR(INDEX(⑤減算マスタCSV!$H$2:$H$8001,MATCH($C566,⑤減算マスタCSV!$F$2:$F$8001,0)),1))</f>
        <v/>
      </c>
      <c r="K566" s="17" t="str">
        <f aca="false">IF($C566="","",MAX(1,IFERROR(INDEX(⑥商品照会CSV!$M$2:$M$3001,MATCH($C566,⑥商品照会CSV!$A$2:$A$3001,0)),1)))</f>
        <v/>
      </c>
      <c r="L566" s="40" t="str">
        <f aca="false">IF($C566="","",IFERROR(INDEX(⑥商品照会CSV!$Q$2:$Q$3001,MATCH($C566,⑥商品照会CSV!$A$2:$A$3001,0)),0))</f>
        <v/>
      </c>
      <c r="M566" s="40" t="str">
        <f aca="false">IF($C566="","",N($L566)*N($K566))</f>
        <v/>
      </c>
      <c r="N566" s="17" t="str">
        <f aca="false">IF($C566="","",MAX(1,IFERROR(INDEX(⑥商品照会CSV!$AK$2:$AK$3001,MATCH($C566,⑥商品照会CSV!$A$2:$A$3001,0)),1)))</f>
        <v/>
      </c>
      <c r="O566" s="12" t="str">
        <f aca="false">IF($C566="","",IFERROR(IF(INDEX(⑥商品照会CSV!$AN$2:$AN$3001,MATCH($C566,⑥商品照会CSV!$A$2:$A$3001,0))=1,"バラ",IF(INDEX(⑥商品照会CSV!$AM$2:$AM$3001,MATCH($C566,⑥商品照会CSV!$A$2:$A$3001,0))=1,"中間包装","ケース")),"ケース"))</f>
        <v/>
      </c>
      <c r="P566" s="18"/>
      <c r="Q566" s="14"/>
      <c r="R566" s="17" t="str">
        <f aca="false">IF($C566="","",N($Q566)*N($K566))</f>
        <v/>
      </c>
    </row>
    <row r="567" customFormat="false" ht="15" hidden="false" customHeight="false" outlineLevel="0" collapsed="false">
      <c r="B567" s="12" t="n">
        <v>562</v>
      </c>
      <c r="C567" s="36" t="str">
        <f aca="false">IF(①在庫CSV_発注日!$M563="","",①在庫CSV_発注日!$M563&amp;"")</f>
        <v/>
      </c>
      <c r="D567" s="12" t="str">
        <f aca="false">IF($C567="","",①在庫CSV_発注日!$N563)</f>
        <v/>
      </c>
      <c r="E567" s="12" t="str">
        <f aca="false">IF($C567="","",①在庫CSV_発注日!$H563)</f>
        <v/>
      </c>
      <c r="F567" s="12" t="str">
        <f aca="false">IF($C567="","",①在庫CSV_発注日!$L563)</f>
        <v/>
      </c>
      <c r="G567" s="18"/>
      <c r="H567" s="17" t="str">
        <f aca="false">IF($C567="","",N(①在庫CSV_発注日!$Z563))</f>
        <v/>
      </c>
      <c r="I567" s="37" t="str">
        <f aca="false">IF($C567="","",SUMIFS(⑤減算マスタCSV!$L$2:$L$8001,⑤減算マスタCSV!$F$2:$F$8001,$C567,⑤減算マスタCSV!$K$2:$K$8001,1))</f>
        <v/>
      </c>
      <c r="J567" s="17" t="str">
        <f aca="false">IF($C567="","",IFERROR(INDEX(⑤減算マスタCSV!$H$2:$H$8001,MATCH($C567,⑤減算マスタCSV!$F$2:$F$8001,0)),1))</f>
        <v/>
      </c>
      <c r="K567" s="17" t="str">
        <f aca="false">IF($C567="","",MAX(1,IFERROR(INDEX(⑥商品照会CSV!$M$2:$M$3001,MATCH($C567,⑥商品照会CSV!$A$2:$A$3001,0)),1)))</f>
        <v/>
      </c>
      <c r="L567" s="40" t="str">
        <f aca="false">IF($C567="","",IFERROR(INDEX(⑥商品照会CSV!$Q$2:$Q$3001,MATCH($C567,⑥商品照会CSV!$A$2:$A$3001,0)),0))</f>
        <v/>
      </c>
      <c r="M567" s="40" t="str">
        <f aca="false">IF($C567="","",N($L567)*N($K567))</f>
        <v/>
      </c>
      <c r="N567" s="17" t="str">
        <f aca="false">IF($C567="","",MAX(1,IFERROR(INDEX(⑥商品照会CSV!$AK$2:$AK$3001,MATCH($C567,⑥商品照会CSV!$A$2:$A$3001,0)),1)))</f>
        <v/>
      </c>
      <c r="O567" s="12" t="str">
        <f aca="false">IF($C567="","",IFERROR(IF(INDEX(⑥商品照会CSV!$AN$2:$AN$3001,MATCH($C567,⑥商品照会CSV!$A$2:$A$3001,0))=1,"バラ",IF(INDEX(⑥商品照会CSV!$AM$2:$AM$3001,MATCH($C567,⑥商品照会CSV!$A$2:$A$3001,0))=1,"中間包装","ケース")),"ケース"))</f>
        <v/>
      </c>
      <c r="P567" s="18"/>
      <c r="Q567" s="14"/>
      <c r="R567" s="17" t="str">
        <f aca="false">IF($C567="","",N($Q567)*N($K567))</f>
        <v/>
      </c>
    </row>
    <row r="568" customFormat="false" ht="15" hidden="false" customHeight="false" outlineLevel="0" collapsed="false">
      <c r="B568" s="12" t="n">
        <v>563</v>
      </c>
      <c r="C568" s="36" t="str">
        <f aca="false">IF(①在庫CSV_発注日!$M564="","",①在庫CSV_発注日!$M564&amp;"")</f>
        <v/>
      </c>
      <c r="D568" s="12" t="str">
        <f aca="false">IF($C568="","",①在庫CSV_発注日!$N564)</f>
        <v/>
      </c>
      <c r="E568" s="12" t="str">
        <f aca="false">IF($C568="","",①在庫CSV_発注日!$H564)</f>
        <v/>
      </c>
      <c r="F568" s="12" t="str">
        <f aca="false">IF($C568="","",①在庫CSV_発注日!$L564)</f>
        <v/>
      </c>
      <c r="G568" s="18"/>
      <c r="H568" s="17" t="str">
        <f aca="false">IF($C568="","",N(①在庫CSV_発注日!$Z564))</f>
        <v/>
      </c>
      <c r="I568" s="37" t="str">
        <f aca="false">IF($C568="","",SUMIFS(⑤減算マスタCSV!$L$2:$L$8001,⑤減算マスタCSV!$F$2:$F$8001,$C568,⑤減算マスタCSV!$K$2:$K$8001,1))</f>
        <v/>
      </c>
      <c r="J568" s="17" t="str">
        <f aca="false">IF($C568="","",IFERROR(INDEX(⑤減算マスタCSV!$H$2:$H$8001,MATCH($C568,⑤減算マスタCSV!$F$2:$F$8001,0)),1))</f>
        <v/>
      </c>
      <c r="K568" s="17" t="str">
        <f aca="false">IF($C568="","",MAX(1,IFERROR(INDEX(⑥商品照会CSV!$M$2:$M$3001,MATCH($C568,⑥商品照会CSV!$A$2:$A$3001,0)),1)))</f>
        <v/>
      </c>
      <c r="L568" s="40" t="str">
        <f aca="false">IF($C568="","",IFERROR(INDEX(⑥商品照会CSV!$Q$2:$Q$3001,MATCH($C568,⑥商品照会CSV!$A$2:$A$3001,0)),0))</f>
        <v/>
      </c>
      <c r="M568" s="40" t="str">
        <f aca="false">IF($C568="","",N($L568)*N($K568))</f>
        <v/>
      </c>
      <c r="N568" s="17" t="str">
        <f aca="false">IF($C568="","",MAX(1,IFERROR(INDEX(⑥商品照会CSV!$AK$2:$AK$3001,MATCH($C568,⑥商品照会CSV!$A$2:$A$3001,0)),1)))</f>
        <v/>
      </c>
      <c r="O568" s="12" t="str">
        <f aca="false">IF($C568="","",IFERROR(IF(INDEX(⑥商品照会CSV!$AN$2:$AN$3001,MATCH($C568,⑥商品照会CSV!$A$2:$A$3001,0))=1,"バラ",IF(INDEX(⑥商品照会CSV!$AM$2:$AM$3001,MATCH($C568,⑥商品照会CSV!$A$2:$A$3001,0))=1,"中間包装","ケース")),"ケース"))</f>
        <v/>
      </c>
      <c r="P568" s="18"/>
      <c r="Q568" s="14"/>
      <c r="R568" s="17" t="str">
        <f aca="false">IF($C568="","",N($Q568)*N($K568))</f>
        <v/>
      </c>
    </row>
    <row r="569" customFormat="false" ht="15" hidden="false" customHeight="false" outlineLevel="0" collapsed="false">
      <c r="B569" s="12" t="n">
        <v>564</v>
      </c>
      <c r="C569" s="36" t="str">
        <f aca="false">IF(①在庫CSV_発注日!$M565="","",①在庫CSV_発注日!$M565&amp;"")</f>
        <v/>
      </c>
      <c r="D569" s="12" t="str">
        <f aca="false">IF($C569="","",①在庫CSV_発注日!$N565)</f>
        <v/>
      </c>
      <c r="E569" s="12" t="str">
        <f aca="false">IF($C569="","",①在庫CSV_発注日!$H565)</f>
        <v/>
      </c>
      <c r="F569" s="12" t="str">
        <f aca="false">IF($C569="","",①在庫CSV_発注日!$L565)</f>
        <v/>
      </c>
      <c r="G569" s="18"/>
      <c r="H569" s="17" t="str">
        <f aca="false">IF($C569="","",N(①在庫CSV_発注日!$Z565))</f>
        <v/>
      </c>
      <c r="I569" s="37" t="str">
        <f aca="false">IF($C569="","",SUMIFS(⑤減算マスタCSV!$L$2:$L$8001,⑤減算マスタCSV!$F$2:$F$8001,$C569,⑤減算マスタCSV!$K$2:$K$8001,1))</f>
        <v/>
      </c>
      <c r="J569" s="17" t="str">
        <f aca="false">IF($C569="","",IFERROR(INDEX(⑤減算マスタCSV!$H$2:$H$8001,MATCH($C569,⑤減算マスタCSV!$F$2:$F$8001,0)),1))</f>
        <v/>
      </c>
      <c r="K569" s="17" t="str">
        <f aca="false">IF($C569="","",MAX(1,IFERROR(INDEX(⑥商品照会CSV!$M$2:$M$3001,MATCH($C569,⑥商品照会CSV!$A$2:$A$3001,0)),1)))</f>
        <v/>
      </c>
      <c r="L569" s="40" t="str">
        <f aca="false">IF($C569="","",IFERROR(INDEX(⑥商品照会CSV!$Q$2:$Q$3001,MATCH($C569,⑥商品照会CSV!$A$2:$A$3001,0)),0))</f>
        <v/>
      </c>
      <c r="M569" s="40" t="str">
        <f aca="false">IF($C569="","",N($L569)*N($K569))</f>
        <v/>
      </c>
      <c r="N569" s="17" t="str">
        <f aca="false">IF($C569="","",MAX(1,IFERROR(INDEX(⑥商品照会CSV!$AK$2:$AK$3001,MATCH($C569,⑥商品照会CSV!$A$2:$A$3001,0)),1)))</f>
        <v/>
      </c>
      <c r="O569" s="12" t="str">
        <f aca="false">IF($C569="","",IFERROR(IF(INDEX(⑥商品照会CSV!$AN$2:$AN$3001,MATCH($C569,⑥商品照会CSV!$A$2:$A$3001,0))=1,"バラ",IF(INDEX(⑥商品照会CSV!$AM$2:$AM$3001,MATCH($C569,⑥商品照会CSV!$A$2:$A$3001,0))=1,"中間包装","ケース")),"ケース"))</f>
        <v/>
      </c>
      <c r="P569" s="18"/>
      <c r="Q569" s="14"/>
      <c r="R569" s="17" t="str">
        <f aca="false">IF($C569="","",N($Q569)*N($K569))</f>
        <v/>
      </c>
    </row>
    <row r="570" customFormat="false" ht="15" hidden="false" customHeight="false" outlineLevel="0" collapsed="false">
      <c r="B570" s="12" t="n">
        <v>565</v>
      </c>
      <c r="C570" s="36" t="str">
        <f aca="false">IF(①在庫CSV_発注日!$M566="","",①在庫CSV_発注日!$M566&amp;"")</f>
        <v/>
      </c>
      <c r="D570" s="12" t="str">
        <f aca="false">IF($C570="","",①在庫CSV_発注日!$N566)</f>
        <v/>
      </c>
      <c r="E570" s="12" t="str">
        <f aca="false">IF($C570="","",①在庫CSV_発注日!$H566)</f>
        <v/>
      </c>
      <c r="F570" s="12" t="str">
        <f aca="false">IF($C570="","",①在庫CSV_発注日!$L566)</f>
        <v/>
      </c>
      <c r="G570" s="18"/>
      <c r="H570" s="17" t="str">
        <f aca="false">IF($C570="","",N(①在庫CSV_発注日!$Z566))</f>
        <v/>
      </c>
      <c r="I570" s="37" t="str">
        <f aca="false">IF($C570="","",SUMIFS(⑤減算マスタCSV!$L$2:$L$8001,⑤減算マスタCSV!$F$2:$F$8001,$C570,⑤減算マスタCSV!$K$2:$K$8001,1))</f>
        <v/>
      </c>
      <c r="J570" s="17" t="str">
        <f aca="false">IF($C570="","",IFERROR(INDEX(⑤減算マスタCSV!$H$2:$H$8001,MATCH($C570,⑤減算マスタCSV!$F$2:$F$8001,0)),1))</f>
        <v/>
      </c>
      <c r="K570" s="17" t="str">
        <f aca="false">IF($C570="","",MAX(1,IFERROR(INDEX(⑥商品照会CSV!$M$2:$M$3001,MATCH($C570,⑥商品照会CSV!$A$2:$A$3001,0)),1)))</f>
        <v/>
      </c>
      <c r="L570" s="40" t="str">
        <f aca="false">IF($C570="","",IFERROR(INDEX(⑥商品照会CSV!$Q$2:$Q$3001,MATCH($C570,⑥商品照会CSV!$A$2:$A$3001,0)),0))</f>
        <v/>
      </c>
      <c r="M570" s="40" t="str">
        <f aca="false">IF($C570="","",N($L570)*N($K570))</f>
        <v/>
      </c>
      <c r="N570" s="17" t="str">
        <f aca="false">IF($C570="","",MAX(1,IFERROR(INDEX(⑥商品照会CSV!$AK$2:$AK$3001,MATCH($C570,⑥商品照会CSV!$A$2:$A$3001,0)),1)))</f>
        <v/>
      </c>
      <c r="O570" s="12" t="str">
        <f aca="false">IF($C570="","",IFERROR(IF(INDEX(⑥商品照会CSV!$AN$2:$AN$3001,MATCH($C570,⑥商品照会CSV!$A$2:$A$3001,0))=1,"バラ",IF(INDEX(⑥商品照会CSV!$AM$2:$AM$3001,MATCH($C570,⑥商品照会CSV!$A$2:$A$3001,0))=1,"中間包装","ケース")),"ケース"))</f>
        <v/>
      </c>
      <c r="P570" s="18"/>
      <c r="Q570" s="14"/>
      <c r="R570" s="17" t="str">
        <f aca="false">IF($C570="","",N($Q570)*N($K570))</f>
        <v/>
      </c>
    </row>
    <row r="571" customFormat="false" ht="15" hidden="false" customHeight="false" outlineLevel="0" collapsed="false">
      <c r="B571" s="12" t="n">
        <v>566</v>
      </c>
      <c r="C571" s="36" t="str">
        <f aca="false">IF(①在庫CSV_発注日!$M567="","",①在庫CSV_発注日!$M567&amp;"")</f>
        <v/>
      </c>
      <c r="D571" s="12" t="str">
        <f aca="false">IF($C571="","",①在庫CSV_発注日!$N567)</f>
        <v/>
      </c>
      <c r="E571" s="12" t="str">
        <f aca="false">IF($C571="","",①在庫CSV_発注日!$H567)</f>
        <v/>
      </c>
      <c r="F571" s="12" t="str">
        <f aca="false">IF($C571="","",①在庫CSV_発注日!$L567)</f>
        <v/>
      </c>
      <c r="G571" s="18"/>
      <c r="H571" s="17" t="str">
        <f aca="false">IF($C571="","",N(①在庫CSV_発注日!$Z567))</f>
        <v/>
      </c>
      <c r="I571" s="37" t="str">
        <f aca="false">IF($C571="","",SUMIFS(⑤減算マスタCSV!$L$2:$L$8001,⑤減算マスタCSV!$F$2:$F$8001,$C571,⑤減算マスタCSV!$K$2:$K$8001,1))</f>
        <v/>
      </c>
      <c r="J571" s="17" t="str">
        <f aca="false">IF($C571="","",IFERROR(INDEX(⑤減算マスタCSV!$H$2:$H$8001,MATCH($C571,⑤減算マスタCSV!$F$2:$F$8001,0)),1))</f>
        <v/>
      </c>
      <c r="K571" s="17" t="str">
        <f aca="false">IF($C571="","",MAX(1,IFERROR(INDEX(⑥商品照会CSV!$M$2:$M$3001,MATCH($C571,⑥商品照会CSV!$A$2:$A$3001,0)),1)))</f>
        <v/>
      </c>
      <c r="L571" s="40" t="str">
        <f aca="false">IF($C571="","",IFERROR(INDEX(⑥商品照会CSV!$Q$2:$Q$3001,MATCH($C571,⑥商品照会CSV!$A$2:$A$3001,0)),0))</f>
        <v/>
      </c>
      <c r="M571" s="40" t="str">
        <f aca="false">IF($C571="","",N($L571)*N($K571))</f>
        <v/>
      </c>
      <c r="N571" s="17" t="str">
        <f aca="false">IF($C571="","",MAX(1,IFERROR(INDEX(⑥商品照会CSV!$AK$2:$AK$3001,MATCH($C571,⑥商品照会CSV!$A$2:$A$3001,0)),1)))</f>
        <v/>
      </c>
      <c r="O571" s="12" t="str">
        <f aca="false">IF($C571="","",IFERROR(IF(INDEX(⑥商品照会CSV!$AN$2:$AN$3001,MATCH($C571,⑥商品照会CSV!$A$2:$A$3001,0))=1,"バラ",IF(INDEX(⑥商品照会CSV!$AM$2:$AM$3001,MATCH($C571,⑥商品照会CSV!$A$2:$A$3001,0))=1,"中間包装","ケース")),"ケース"))</f>
        <v/>
      </c>
      <c r="P571" s="18"/>
      <c r="Q571" s="14"/>
      <c r="R571" s="17" t="str">
        <f aca="false">IF($C571="","",N($Q571)*N($K571))</f>
        <v/>
      </c>
    </row>
    <row r="572" customFormat="false" ht="15" hidden="false" customHeight="false" outlineLevel="0" collapsed="false">
      <c r="B572" s="12" t="n">
        <v>567</v>
      </c>
      <c r="C572" s="36" t="str">
        <f aca="false">IF(①在庫CSV_発注日!$M568="","",①在庫CSV_発注日!$M568&amp;"")</f>
        <v/>
      </c>
      <c r="D572" s="12" t="str">
        <f aca="false">IF($C572="","",①在庫CSV_発注日!$N568)</f>
        <v/>
      </c>
      <c r="E572" s="12" t="str">
        <f aca="false">IF($C572="","",①在庫CSV_発注日!$H568)</f>
        <v/>
      </c>
      <c r="F572" s="12" t="str">
        <f aca="false">IF($C572="","",①在庫CSV_発注日!$L568)</f>
        <v/>
      </c>
      <c r="G572" s="18"/>
      <c r="H572" s="17" t="str">
        <f aca="false">IF($C572="","",N(①在庫CSV_発注日!$Z568))</f>
        <v/>
      </c>
      <c r="I572" s="37" t="str">
        <f aca="false">IF($C572="","",SUMIFS(⑤減算マスタCSV!$L$2:$L$8001,⑤減算マスタCSV!$F$2:$F$8001,$C572,⑤減算マスタCSV!$K$2:$K$8001,1))</f>
        <v/>
      </c>
      <c r="J572" s="17" t="str">
        <f aca="false">IF($C572="","",IFERROR(INDEX(⑤減算マスタCSV!$H$2:$H$8001,MATCH($C572,⑤減算マスタCSV!$F$2:$F$8001,0)),1))</f>
        <v/>
      </c>
      <c r="K572" s="17" t="str">
        <f aca="false">IF($C572="","",MAX(1,IFERROR(INDEX(⑥商品照会CSV!$M$2:$M$3001,MATCH($C572,⑥商品照会CSV!$A$2:$A$3001,0)),1)))</f>
        <v/>
      </c>
      <c r="L572" s="40" t="str">
        <f aca="false">IF($C572="","",IFERROR(INDEX(⑥商品照会CSV!$Q$2:$Q$3001,MATCH($C572,⑥商品照会CSV!$A$2:$A$3001,0)),0))</f>
        <v/>
      </c>
      <c r="M572" s="40" t="str">
        <f aca="false">IF($C572="","",N($L572)*N($K572))</f>
        <v/>
      </c>
      <c r="N572" s="17" t="str">
        <f aca="false">IF($C572="","",MAX(1,IFERROR(INDEX(⑥商品照会CSV!$AK$2:$AK$3001,MATCH($C572,⑥商品照会CSV!$A$2:$A$3001,0)),1)))</f>
        <v/>
      </c>
      <c r="O572" s="12" t="str">
        <f aca="false">IF($C572="","",IFERROR(IF(INDEX(⑥商品照会CSV!$AN$2:$AN$3001,MATCH($C572,⑥商品照会CSV!$A$2:$A$3001,0))=1,"バラ",IF(INDEX(⑥商品照会CSV!$AM$2:$AM$3001,MATCH($C572,⑥商品照会CSV!$A$2:$A$3001,0))=1,"中間包装","ケース")),"ケース"))</f>
        <v/>
      </c>
      <c r="P572" s="18"/>
      <c r="Q572" s="14"/>
      <c r="R572" s="17" t="str">
        <f aca="false">IF($C572="","",N($Q572)*N($K572))</f>
        <v/>
      </c>
    </row>
    <row r="573" customFormat="false" ht="15" hidden="false" customHeight="false" outlineLevel="0" collapsed="false">
      <c r="B573" s="12" t="n">
        <v>568</v>
      </c>
      <c r="C573" s="36" t="str">
        <f aca="false">IF(①在庫CSV_発注日!$M569="","",①在庫CSV_発注日!$M569&amp;"")</f>
        <v/>
      </c>
      <c r="D573" s="12" t="str">
        <f aca="false">IF($C573="","",①在庫CSV_発注日!$N569)</f>
        <v/>
      </c>
      <c r="E573" s="12" t="str">
        <f aca="false">IF($C573="","",①在庫CSV_発注日!$H569)</f>
        <v/>
      </c>
      <c r="F573" s="12" t="str">
        <f aca="false">IF($C573="","",①在庫CSV_発注日!$L569)</f>
        <v/>
      </c>
      <c r="G573" s="18"/>
      <c r="H573" s="17" t="str">
        <f aca="false">IF($C573="","",N(①在庫CSV_発注日!$Z569))</f>
        <v/>
      </c>
      <c r="I573" s="37" t="str">
        <f aca="false">IF($C573="","",SUMIFS(⑤減算マスタCSV!$L$2:$L$8001,⑤減算マスタCSV!$F$2:$F$8001,$C573,⑤減算マスタCSV!$K$2:$K$8001,1))</f>
        <v/>
      </c>
      <c r="J573" s="17" t="str">
        <f aca="false">IF($C573="","",IFERROR(INDEX(⑤減算マスタCSV!$H$2:$H$8001,MATCH($C573,⑤減算マスタCSV!$F$2:$F$8001,0)),1))</f>
        <v/>
      </c>
      <c r="K573" s="17" t="str">
        <f aca="false">IF($C573="","",MAX(1,IFERROR(INDEX(⑥商品照会CSV!$M$2:$M$3001,MATCH($C573,⑥商品照会CSV!$A$2:$A$3001,0)),1)))</f>
        <v/>
      </c>
      <c r="L573" s="40" t="str">
        <f aca="false">IF($C573="","",IFERROR(INDEX(⑥商品照会CSV!$Q$2:$Q$3001,MATCH($C573,⑥商品照会CSV!$A$2:$A$3001,0)),0))</f>
        <v/>
      </c>
      <c r="M573" s="40" t="str">
        <f aca="false">IF($C573="","",N($L573)*N($K573))</f>
        <v/>
      </c>
      <c r="N573" s="17" t="str">
        <f aca="false">IF($C573="","",MAX(1,IFERROR(INDEX(⑥商品照会CSV!$AK$2:$AK$3001,MATCH($C573,⑥商品照会CSV!$A$2:$A$3001,0)),1)))</f>
        <v/>
      </c>
      <c r="O573" s="12" t="str">
        <f aca="false">IF($C573="","",IFERROR(IF(INDEX(⑥商品照会CSV!$AN$2:$AN$3001,MATCH($C573,⑥商品照会CSV!$A$2:$A$3001,0))=1,"バラ",IF(INDEX(⑥商品照会CSV!$AM$2:$AM$3001,MATCH($C573,⑥商品照会CSV!$A$2:$A$3001,0))=1,"中間包装","ケース")),"ケース"))</f>
        <v/>
      </c>
      <c r="P573" s="18"/>
      <c r="Q573" s="14"/>
      <c r="R573" s="17" t="str">
        <f aca="false">IF($C573="","",N($Q573)*N($K573))</f>
        <v/>
      </c>
    </row>
    <row r="574" customFormat="false" ht="15" hidden="false" customHeight="false" outlineLevel="0" collapsed="false">
      <c r="B574" s="12" t="n">
        <v>569</v>
      </c>
      <c r="C574" s="36" t="str">
        <f aca="false">IF(①在庫CSV_発注日!$M570="","",①在庫CSV_発注日!$M570&amp;"")</f>
        <v/>
      </c>
      <c r="D574" s="12" t="str">
        <f aca="false">IF($C574="","",①在庫CSV_発注日!$N570)</f>
        <v/>
      </c>
      <c r="E574" s="12" t="str">
        <f aca="false">IF($C574="","",①在庫CSV_発注日!$H570)</f>
        <v/>
      </c>
      <c r="F574" s="12" t="str">
        <f aca="false">IF($C574="","",①在庫CSV_発注日!$L570)</f>
        <v/>
      </c>
      <c r="G574" s="18"/>
      <c r="H574" s="17" t="str">
        <f aca="false">IF($C574="","",N(①在庫CSV_発注日!$Z570))</f>
        <v/>
      </c>
      <c r="I574" s="37" t="str">
        <f aca="false">IF($C574="","",SUMIFS(⑤減算マスタCSV!$L$2:$L$8001,⑤減算マスタCSV!$F$2:$F$8001,$C574,⑤減算マスタCSV!$K$2:$K$8001,1))</f>
        <v/>
      </c>
      <c r="J574" s="17" t="str">
        <f aca="false">IF($C574="","",IFERROR(INDEX(⑤減算マスタCSV!$H$2:$H$8001,MATCH($C574,⑤減算マスタCSV!$F$2:$F$8001,0)),1))</f>
        <v/>
      </c>
      <c r="K574" s="17" t="str">
        <f aca="false">IF($C574="","",MAX(1,IFERROR(INDEX(⑥商品照会CSV!$M$2:$M$3001,MATCH($C574,⑥商品照会CSV!$A$2:$A$3001,0)),1)))</f>
        <v/>
      </c>
      <c r="L574" s="40" t="str">
        <f aca="false">IF($C574="","",IFERROR(INDEX(⑥商品照会CSV!$Q$2:$Q$3001,MATCH($C574,⑥商品照会CSV!$A$2:$A$3001,0)),0))</f>
        <v/>
      </c>
      <c r="M574" s="40" t="str">
        <f aca="false">IF($C574="","",N($L574)*N($K574))</f>
        <v/>
      </c>
      <c r="N574" s="17" t="str">
        <f aca="false">IF($C574="","",MAX(1,IFERROR(INDEX(⑥商品照会CSV!$AK$2:$AK$3001,MATCH($C574,⑥商品照会CSV!$A$2:$A$3001,0)),1)))</f>
        <v/>
      </c>
      <c r="O574" s="12" t="str">
        <f aca="false">IF($C574="","",IFERROR(IF(INDEX(⑥商品照会CSV!$AN$2:$AN$3001,MATCH($C574,⑥商品照会CSV!$A$2:$A$3001,0))=1,"バラ",IF(INDEX(⑥商品照会CSV!$AM$2:$AM$3001,MATCH($C574,⑥商品照会CSV!$A$2:$A$3001,0))=1,"中間包装","ケース")),"ケース"))</f>
        <v/>
      </c>
      <c r="P574" s="18"/>
      <c r="Q574" s="14"/>
      <c r="R574" s="17" t="str">
        <f aca="false">IF($C574="","",N($Q574)*N($K574))</f>
        <v/>
      </c>
    </row>
    <row r="575" customFormat="false" ht="15" hidden="false" customHeight="false" outlineLevel="0" collapsed="false">
      <c r="B575" s="12" t="n">
        <v>570</v>
      </c>
      <c r="C575" s="36" t="str">
        <f aca="false">IF(①在庫CSV_発注日!$M571="","",①在庫CSV_発注日!$M571&amp;"")</f>
        <v/>
      </c>
      <c r="D575" s="12" t="str">
        <f aca="false">IF($C575="","",①在庫CSV_発注日!$N571)</f>
        <v/>
      </c>
      <c r="E575" s="12" t="str">
        <f aca="false">IF($C575="","",①在庫CSV_発注日!$H571)</f>
        <v/>
      </c>
      <c r="F575" s="12" t="str">
        <f aca="false">IF($C575="","",①在庫CSV_発注日!$L571)</f>
        <v/>
      </c>
      <c r="G575" s="18"/>
      <c r="H575" s="17" t="str">
        <f aca="false">IF($C575="","",N(①在庫CSV_発注日!$Z571))</f>
        <v/>
      </c>
      <c r="I575" s="37" t="str">
        <f aca="false">IF($C575="","",SUMIFS(⑤減算マスタCSV!$L$2:$L$8001,⑤減算マスタCSV!$F$2:$F$8001,$C575,⑤減算マスタCSV!$K$2:$K$8001,1))</f>
        <v/>
      </c>
      <c r="J575" s="17" t="str">
        <f aca="false">IF($C575="","",IFERROR(INDEX(⑤減算マスタCSV!$H$2:$H$8001,MATCH($C575,⑤減算マスタCSV!$F$2:$F$8001,0)),1))</f>
        <v/>
      </c>
      <c r="K575" s="17" t="str">
        <f aca="false">IF($C575="","",MAX(1,IFERROR(INDEX(⑥商品照会CSV!$M$2:$M$3001,MATCH($C575,⑥商品照会CSV!$A$2:$A$3001,0)),1)))</f>
        <v/>
      </c>
      <c r="L575" s="40" t="str">
        <f aca="false">IF($C575="","",IFERROR(INDEX(⑥商品照会CSV!$Q$2:$Q$3001,MATCH($C575,⑥商品照会CSV!$A$2:$A$3001,0)),0))</f>
        <v/>
      </c>
      <c r="M575" s="40" t="str">
        <f aca="false">IF($C575="","",N($L575)*N($K575))</f>
        <v/>
      </c>
      <c r="N575" s="17" t="str">
        <f aca="false">IF($C575="","",MAX(1,IFERROR(INDEX(⑥商品照会CSV!$AK$2:$AK$3001,MATCH($C575,⑥商品照会CSV!$A$2:$A$3001,0)),1)))</f>
        <v/>
      </c>
      <c r="O575" s="12" t="str">
        <f aca="false">IF($C575="","",IFERROR(IF(INDEX(⑥商品照会CSV!$AN$2:$AN$3001,MATCH($C575,⑥商品照会CSV!$A$2:$A$3001,0))=1,"バラ",IF(INDEX(⑥商品照会CSV!$AM$2:$AM$3001,MATCH($C575,⑥商品照会CSV!$A$2:$A$3001,0))=1,"中間包装","ケース")),"ケース"))</f>
        <v/>
      </c>
      <c r="P575" s="18"/>
      <c r="Q575" s="14"/>
      <c r="R575" s="17" t="str">
        <f aca="false">IF($C575="","",N($Q575)*N($K575))</f>
        <v/>
      </c>
    </row>
    <row r="576" customFormat="false" ht="15" hidden="false" customHeight="false" outlineLevel="0" collapsed="false">
      <c r="B576" s="12" t="n">
        <v>571</v>
      </c>
      <c r="C576" s="36" t="str">
        <f aca="false">IF(①在庫CSV_発注日!$M572="","",①在庫CSV_発注日!$M572&amp;"")</f>
        <v/>
      </c>
      <c r="D576" s="12" t="str">
        <f aca="false">IF($C576="","",①在庫CSV_発注日!$N572)</f>
        <v/>
      </c>
      <c r="E576" s="12" t="str">
        <f aca="false">IF($C576="","",①在庫CSV_発注日!$H572)</f>
        <v/>
      </c>
      <c r="F576" s="12" t="str">
        <f aca="false">IF($C576="","",①在庫CSV_発注日!$L572)</f>
        <v/>
      </c>
      <c r="G576" s="18"/>
      <c r="H576" s="17" t="str">
        <f aca="false">IF($C576="","",N(①在庫CSV_発注日!$Z572))</f>
        <v/>
      </c>
      <c r="I576" s="37" t="str">
        <f aca="false">IF($C576="","",SUMIFS(⑤減算マスタCSV!$L$2:$L$8001,⑤減算マスタCSV!$F$2:$F$8001,$C576,⑤減算マスタCSV!$K$2:$K$8001,1))</f>
        <v/>
      </c>
      <c r="J576" s="17" t="str">
        <f aca="false">IF($C576="","",IFERROR(INDEX(⑤減算マスタCSV!$H$2:$H$8001,MATCH($C576,⑤減算マスタCSV!$F$2:$F$8001,0)),1))</f>
        <v/>
      </c>
      <c r="K576" s="17" t="str">
        <f aca="false">IF($C576="","",MAX(1,IFERROR(INDEX(⑥商品照会CSV!$M$2:$M$3001,MATCH($C576,⑥商品照会CSV!$A$2:$A$3001,0)),1)))</f>
        <v/>
      </c>
      <c r="L576" s="40" t="str">
        <f aca="false">IF($C576="","",IFERROR(INDEX(⑥商品照会CSV!$Q$2:$Q$3001,MATCH($C576,⑥商品照会CSV!$A$2:$A$3001,0)),0))</f>
        <v/>
      </c>
      <c r="M576" s="40" t="str">
        <f aca="false">IF($C576="","",N($L576)*N($K576))</f>
        <v/>
      </c>
      <c r="N576" s="17" t="str">
        <f aca="false">IF($C576="","",MAX(1,IFERROR(INDEX(⑥商品照会CSV!$AK$2:$AK$3001,MATCH($C576,⑥商品照会CSV!$A$2:$A$3001,0)),1)))</f>
        <v/>
      </c>
      <c r="O576" s="12" t="str">
        <f aca="false">IF($C576="","",IFERROR(IF(INDEX(⑥商品照会CSV!$AN$2:$AN$3001,MATCH($C576,⑥商品照会CSV!$A$2:$A$3001,0))=1,"バラ",IF(INDEX(⑥商品照会CSV!$AM$2:$AM$3001,MATCH($C576,⑥商品照会CSV!$A$2:$A$3001,0))=1,"中間包装","ケース")),"ケース"))</f>
        <v/>
      </c>
      <c r="P576" s="18"/>
      <c r="Q576" s="14"/>
      <c r="R576" s="17" t="str">
        <f aca="false">IF($C576="","",N($Q576)*N($K576))</f>
        <v/>
      </c>
    </row>
    <row r="577" customFormat="false" ht="15" hidden="false" customHeight="false" outlineLevel="0" collapsed="false">
      <c r="B577" s="12" t="n">
        <v>572</v>
      </c>
      <c r="C577" s="36" t="str">
        <f aca="false">IF(①在庫CSV_発注日!$M573="","",①在庫CSV_発注日!$M573&amp;"")</f>
        <v/>
      </c>
      <c r="D577" s="12" t="str">
        <f aca="false">IF($C577="","",①在庫CSV_発注日!$N573)</f>
        <v/>
      </c>
      <c r="E577" s="12" t="str">
        <f aca="false">IF($C577="","",①在庫CSV_発注日!$H573)</f>
        <v/>
      </c>
      <c r="F577" s="12" t="str">
        <f aca="false">IF($C577="","",①在庫CSV_発注日!$L573)</f>
        <v/>
      </c>
      <c r="G577" s="18"/>
      <c r="H577" s="17" t="str">
        <f aca="false">IF($C577="","",N(①在庫CSV_発注日!$Z573))</f>
        <v/>
      </c>
      <c r="I577" s="37" t="str">
        <f aca="false">IF($C577="","",SUMIFS(⑤減算マスタCSV!$L$2:$L$8001,⑤減算マスタCSV!$F$2:$F$8001,$C577,⑤減算マスタCSV!$K$2:$K$8001,1))</f>
        <v/>
      </c>
      <c r="J577" s="17" t="str">
        <f aca="false">IF($C577="","",IFERROR(INDEX(⑤減算マスタCSV!$H$2:$H$8001,MATCH($C577,⑤減算マスタCSV!$F$2:$F$8001,0)),1))</f>
        <v/>
      </c>
      <c r="K577" s="17" t="str">
        <f aca="false">IF($C577="","",MAX(1,IFERROR(INDEX(⑥商品照会CSV!$M$2:$M$3001,MATCH($C577,⑥商品照会CSV!$A$2:$A$3001,0)),1)))</f>
        <v/>
      </c>
      <c r="L577" s="40" t="str">
        <f aca="false">IF($C577="","",IFERROR(INDEX(⑥商品照会CSV!$Q$2:$Q$3001,MATCH($C577,⑥商品照会CSV!$A$2:$A$3001,0)),0))</f>
        <v/>
      </c>
      <c r="M577" s="40" t="str">
        <f aca="false">IF($C577="","",N($L577)*N($K577))</f>
        <v/>
      </c>
      <c r="N577" s="17" t="str">
        <f aca="false">IF($C577="","",MAX(1,IFERROR(INDEX(⑥商品照会CSV!$AK$2:$AK$3001,MATCH($C577,⑥商品照会CSV!$A$2:$A$3001,0)),1)))</f>
        <v/>
      </c>
      <c r="O577" s="12" t="str">
        <f aca="false">IF($C577="","",IFERROR(IF(INDEX(⑥商品照会CSV!$AN$2:$AN$3001,MATCH($C577,⑥商品照会CSV!$A$2:$A$3001,0))=1,"バラ",IF(INDEX(⑥商品照会CSV!$AM$2:$AM$3001,MATCH($C577,⑥商品照会CSV!$A$2:$A$3001,0))=1,"中間包装","ケース")),"ケース"))</f>
        <v/>
      </c>
      <c r="P577" s="18"/>
      <c r="Q577" s="14"/>
      <c r="R577" s="17" t="str">
        <f aca="false">IF($C577="","",N($Q577)*N($K577))</f>
        <v/>
      </c>
    </row>
    <row r="578" customFormat="false" ht="15" hidden="false" customHeight="false" outlineLevel="0" collapsed="false">
      <c r="B578" s="12" t="n">
        <v>573</v>
      </c>
      <c r="C578" s="36" t="str">
        <f aca="false">IF(①在庫CSV_発注日!$M574="","",①在庫CSV_発注日!$M574&amp;"")</f>
        <v/>
      </c>
      <c r="D578" s="12" t="str">
        <f aca="false">IF($C578="","",①在庫CSV_発注日!$N574)</f>
        <v/>
      </c>
      <c r="E578" s="12" t="str">
        <f aca="false">IF($C578="","",①在庫CSV_発注日!$H574)</f>
        <v/>
      </c>
      <c r="F578" s="12" t="str">
        <f aca="false">IF($C578="","",①在庫CSV_発注日!$L574)</f>
        <v/>
      </c>
      <c r="G578" s="18"/>
      <c r="H578" s="17" t="str">
        <f aca="false">IF($C578="","",N(①在庫CSV_発注日!$Z574))</f>
        <v/>
      </c>
      <c r="I578" s="37" t="str">
        <f aca="false">IF($C578="","",SUMIFS(⑤減算マスタCSV!$L$2:$L$8001,⑤減算マスタCSV!$F$2:$F$8001,$C578,⑤減算マスタCSV!$K$2:$K$8001,1))</f>
        <v/>
      </c>
      <c r="J578" s="17" t="str">
        <f aca="false">IF($C578="","",IFERROR(INDEX(⑤減算マスタCSV!$H$2:$H$8001,MATCH($C578,⑤減算マスタCSV!$F$2:$F$8001,0)),1))</f>
        <v/>
      </c>
      <c r="K578" s="17" t="str">
        <f aca="false">IF($C578="","",MAX(1,IFERROR(INDEX(⑥商品照会CSV!$M$2:$M$3001,MATCH($C578,⑥商品照会CSV!$A$2:$A$3001,0)),1)))</f>
        <v/>
      </c>
      <c r="L578" s="40" t="str">
        <f aca="false">IF($C578="","",IFERROR(INDEX(⑥商品照会CSV!$Q$2:$Q$3001,MATCH($C578,⑥商品照会CSV!$A$2:$A$3001,0)),0))</f>
        <v/>
      </c>
      <c r="M578" s="40" t="str">
        <f aca="false">IF($C578="","",N($L578)*N($K578))</f>
        <v/>
      </c>
      <c r="N578" s="17" t="str">
        <f aca="false">IF($C578="","",MAX(1,IFERROR(INDEX(⑥商品照会CSV!$AK$2:$AK$3001,MATCH($C578,⑥商品照会CSV!$A$2:$A$3001,0)),1)))</f>
        <v/>
      </c>
      <c r="O578" s="12" t="str">
        <f aca="false">IF($C578="","",IFERROR(IF(INDEX(⑥商品照会CSV!$AN$2:$AN$3001,MATCH($C578,⑥商品照会CSV!$A$2:$A$3001,0))=1,"バラ",IF(INDEX(⑥商品照会CSV!$AM$2:$AM$3001,MATCH($C578,⑥商品照会CSV!$A$2:$A$3001,0))=1,"中間包装","ケース")),"ケース"))</f>
        <v/>
      </c>
      <c r="P578" s="18"/>
      <c r="Q578" s="14"/>
      <c r="R578" s="17" t="str">
        <f aca="false">IF($C578="","",N($Q578)*N($K578))</f>
        <v/>
      </c>
    </row>
    <row r="579" customFormat="false" ht="15" hidden="false" customHeight="false" outlineLevel="0" collapsed="false">
      <c r="B579" s="12" t="n">
        <v>574</v>
      </c>
      <c r="C579" s="36" t="str">
        <f aca="false">IF(①在庫CSV_発注日!$M575="","",①在庫CSV_発注日!$M575&amp;"")</f>
        <v/>
      </c>
      <c r="D579" s="12" t="str">
        <f aca="false">IF($C579="","",①在庫CSV_発注日!$N575)</f>
        <v/>
      </c>
      <c r="E579" s="12" t="str">
        <f aca="false">IF($C579="","",①在庫CSV_発注日!$H575)</f>
        <v/>
      </c>
      <c r="F579" s="12" t="str">
        <f aca="false">IF($C579="","",①在庫CSV_発注日!$L575)</f>
        <v/>
      </c>
      <c r="G579" s="18"/>
      <c r="H579" s="17" t="str">
        <f aca="false">IF($C579="","",N(①在庫CSV_発注日!$Z575))</f>
        <v/>
      </c>
      <c r="I579" s="37" t="str">
        <f aca="false">IF($C579="","",SUMIFS(⑤減算マスタCSV!$L$2:$L$8001,⑤減算マスタCSV!$F$2:$F$8001,$C579,⑤減算マスタCSV!$K$2:$K$8001,1))</f>
        <v/>
      </c>
      <c r="J579" s="17" t="str">
        <f aca="false">IF($C579="","",IFERROR(INDEX(⑤減算マスタCSV!$H$2:$H$8001,MATCH($C579,⑤減算マスタCSV!$F$2:$F$8001,0)),1))</f>
        <v/>
      </c>
      <c r="K579" s="17" t="str">
        <f aca="false">IF($C579="","",MAX(1,IFERROR(INDEX(⑥商品照会CSV!$M$2:$M$3001,MATCH($C579,⑥商品照会CSV!$A$2:$A$3001,0)),1)))</f>
        <v/>
      </c>
      <c r="L579" s="40" t="str">
        <f aca="false">IF($C579="","",IFERROR(INDEX(⑥商品照会CSV!$Q$2:$Q$3001,MATCH($C579,⑥商品照会CSV!$A$2:$A$3001,0)),0))</f>
        <v/>
      </c>
      <c r="M579" s="40" t="str">
        <f aca="false">IF($C579="","",N($L579)*N($K579))</f>
        <v/>
      </c>
      <c r="N579" s="17" t="str">
        <f aca="false">IF($C579="","",MAX(1,IFERROR(INDEX(⑥商品照会CSV!$AK$2:$AK$3001,MATCH($C579,⑥商品照会CSV!$A$2:$A$3001,0)),1)))</f>
        <v/>
      </c>
      <c r="O579" s="12" t="str">
        <f aca="false">IF($C579="","",IFERROR(IF(INDEX(⑥商品照会CSV!$AN$2:$AN$3001,MATCH($C579,⑥商品照会CSV!$A$2:$A$3001,0))=1,"バラ",IF(INDEX(⑥商品照会CSV!$AM$2:$AM$3001,MATCH($C579,⑥商品照会CSV!$A$2:$A$3001,0))=1,"中間包装","ケース")),"ケース"))</f>
        <v/>
      </c>
      <c r="P579" s="18"/>
      <c r="Q579" s="14"/>
      <c r="R579" s="17" t="str">
        <f aca="false">IF($C579="","",N($Q579)*N($K579))</f>
        <v/>
      </c>
    </row>
    <row r="580" customFormat="false" ht="15" hidden="false" customHeight="false" outlineLevel="0" collapsed="false">
      <c r="B580" s="12" t="n">
        <v>575</v>
      </c>
      <c r="C580" s="36" t="str">
        <f aca="false">IF(①在庫CSV_発注日!$M576="","",①在庫CSV_発注日!$M576&amp;"")</f>
        <v/>
      </c>
      <c r="D580" s="12" t="str">
        <f aca="false">IF($C580="","",①在庫CSV_発注日!$N576)</f>
        <v/>
      </c>
      <c r="E580" s="12" t="str">
        <f aca="false">IF($C580="","",①在庫CSV_発注日!$H576)</f>
        <v/>
      </c>
      <c r="F580" s="12" t="str">
        <f aca="false">IF($C580="","",①在庫CSV_発注日!$L576)</f>
        <v/>
      </c>
      <c r="G580" s="18"/>
      <c r="H580" s="17" t="str">
        <f aca="false">IF($C580="","",N(①在庫CSV_発注日!$Z576))</f>
        <v/>
      </c>
      <c r="I580" s="37" t="str">
        <f aca="false">IF($C580="","",SUMIFS(⑤減算マスタCSV!$L$2:$L$8001,⑤減算マスタCSV!$F$2:$F$8001,$C580,⑤減算マスタCSV!$K$2:$K$8001,1))</f>
        <v/>
      </c>
      <c r="J580" s="17" t="str">
        <f aca="false">IF($C580="","",IFERROR(INDEX(⑤減算マスタCSV!$H$2:$H$8001,MATCH($C580,⑤減算マスタCSV!$F$2:$F$8001,0)),1))</f>
        <v/>
      </c>
      <c r="K580" s="17" t="str">
        <f aca="false">IF($C580="","",MAX(1,IFERROR(INDEX(⑥商品照会CSV!$M$2:$M$3001,MATCH($C580,⑥商品照会CSV!$A$2:$A$3001,0)),1)))</f>
        <v/>
      </c>
      <c r="L580" s="40" t="str">
        <f aca="false">IF($C580="","",IFERROR(INDEX(⑥商品照会CSV!$Q$2:$Q$3001,MATCH($C580,⑥商品照会CSV!$A$2:$A$3001,0)),0))</f>
        <v/>
      </c>
      <c r="M580" s="40" t="str">
        <f aca="false">IF($C580="","",N($L580)*N($K580))</f>
        <v/>
      </c>
      <c r="N580" s="17" t="str">
        <f aca="false">IF($C580="","",MAX(1,IFERROR(INDEX(⑥商品照会CSV!$AK$2:$AK$3001,MATCH($C580,⑥商品照会CSV!$A$2:$A$3001,0)),1)))</f>
        <v/>
      </c>
      <c r="O580" s="12" t="str">
        <f aca="false">IF($C580="","",IFERROR(IF(INDEX(⑥商品照会CSV!$AN$2:$AN$3001,MATCH($C580,⑥商品照会CSV!$A$2:$A$3001,0))=1,"バラ",IF(INDEX(⑥商品照会CSV!$AM$2:$AM$3001,MATCH($C580,⑥商品照会CSV!$A$2:$A$3001,0))=1,"中間包装","ケース")),"ケース"))</f>
        <v/>
      </c>
      <c r="P580" s="18"/>
      <c r="Q580" s="14"/>
      <c r="R580" s="17" t="str">
        <f aca="false">IF($C580="","",N($Q580)*N($K580))</f>
        <v/>
      </c>
    </row>
    <row r="581" customFormat="false" ht="15" hidden="false" customHeight="false" outlineLevel="0" collapsed="false">
      <c r="B581" s="12" t="n">
        <v>576</v>
      </c>
      <c r="C581" s="36" t="str">
        <f aca="false">IF(①在庫CSV_発注日!$M577="","",①在庫CSV_発注日!$M577&amp;"")</f>
        <v/>
      </c>
      <c r="D581" s="12" t="str">
        <f aca="false">IF($C581="","",①在庫CSV_発注日!$N577)</f>
        <v/>
      </c>
      <c r="E581" s="12" t="str">
        <f aca="false">IF($C581="","",①在庫CSV_発注日!$H577)</f>
        <v/>
      </c>
      <c r="F581" s="12" t="str">
        <f aca="false">IF($C581="","",①在庫CSV_発注日!$L577)</f>
        <v/>
      </c>
      <c r="G581" s="18"/>
      <c r="H581" s="17" t="str">
        <f aca="false">IF($C581="","",N(①在庫CSV_発注日!$Z577))</f>
        <v/>
      </c>
      <c r="I581" s="37" t="str">
        <f aca="false">IF($C581="","",SUMIFS(⑤減算マスタCSV!$L$2:$L$8001,⑤減算マスタCSV!$F$2:$F$8001,$C581,⑤減算マスタCSV!$K$2:$K$8001,1))</f>
        <v/>
      </c>
      <c r="J581" s="17" t="str">
        <f aca="false">IF($C581="","",IFERROR(INDEX(⑤減算マスタCSV!$H$2:$H$8001,MATCH($C581,⑤減算マスタCSV!$F$2:$F$8001,0)),1))</f>
        <v/>
      </c>
      <c r="K581" s="17" t="str">
        <f aca="false">IF($C581="","",MAX(1,IFERROR(INDEX(⑥商品照会CSV!$M$2:$M$3001,MATCH($C581,⑥商品照会CSV!$A$2:$A$3001,0)),1)))</f>
        <v/>
      </c>
      <c r="L581" s="40" t="str">
        <f aca="false">IF($C581="","",IFERROR(INDEX(⑥商品照会CSV!$Q$2:$Q$3001,MATCH($C581,⑥商品照会CSV!$A$2:$A$3001,0)),0))</f>
        <v/>
      </c>
      <c r="M581" s="40" t="str">
        <f aca="false">IF($C581="","",N($L581)*N($K581))</f>
        <v/>
      </c>
      <c r="N581" s="17" t="str">
        <f aca="false">IF($C581="","",MAX(1,IFERROR(INDEX(⑥商品照会CSV!$AK$2:$AK$3001,MATCH($C581,⑥商品照会CSV!$A$2:$A$3001,0)),1)))</f>
        <v/>
      </c>
      <c r="O581" s="12" t="str">
        <f aca="false">IF($C581="","",IFERROR(IF(INDEX(⑥商品照会CSV!$AN$2:$AN$3001,MATCH($C581,⑥商品照会CSV!$A$2:$A$3001,0))=1,"バラ",IF(INDEX(⑥商品照会CSV!$AM$2:$AM$3001,MATCH($C581,⑥商品照会CSV!$A$2:$A$3001,0))=1,"中間包装","ケース")),"ケース"))</f>
        <v/>
      </c>
      <c r="P581" s="18"/>
      <c r="Q581" s="14"/>
      <c r="R581" s="17" t="str">
        <f aca="false">IF($C581="","",N($Q581)*N($K581))</f>
        <v/>
      </c>
    </row>
    <row r="582" customFormat="false" ht="15" hidden="false" customHeight="false" outlineLevel="0" collapsed="false">
      <c r="B582" s="12" t="n">
        <v>577</v>
      </c>
      <c r="C582" s="36" t="str">
        <f aca="false">IF(①在庫CSV_発注日!$M578="","",①在庫CSV_発注日!$M578&amp;"")</f>
        <v/>
      </c>
      <c r="D582" s="12" t="str">
        <f aca="false">IF($C582="","",①在庫CSV_発注日!$N578)</f>
        <v/>
      </c>
      <c r="E582" s="12" t="str">
        <f aca="false">IF($C582="","",①在庫CSV_発注日!$H578)</f>
        <v/>
      </c>
      <c r="F582" s="12" t="str">
        <f aca="false">IF($C582="","",①在庫CSV_発注日!$L578)</f>
        <v/>
      </c>
      <c r="G582" s="18"/>
      <c r="H582" s="17" t="str">
        <f aca="false">IF($C582="","",N(①在庫CSV_発注日!$Z578))</f>
        <v/>
      </c>
      <c r="I582" s="37" t="str">
        <f aca="false">IF($C582="","",SUMIFS(⑤減算マスタCSV!$L$2:$L$8001,⑤減算マスタCSV!$F$2:$F$8001,$C582,⑤減算マスタCSV!$K$2:$K$8001,1))</f>
        <v/>
      </c>
      <c r="J582" s="17" t="str">
        <f aca="false">IF($C582="","",IFERROR(INDEX(⑤減算マスタCSV!$H$2:$H$8001,MATCH($C582,⑤減算マスタCSV!$F$2:$F$8001,0)),1))</f>
        <v/>
      </c>
      <c r="K582" s="17" t="str">
        <f aca="false">IF($C582="","",MAX(1,IFERROR(INDEX(⑥商品照会CSV!$M$2:$M$3001,MATCH($C582,⑥商品照会CSV!$A$2:$A$3001,0)),1)))</f>
        <v/>
      </c>
      <c r="L582" s="40" t="str">
        <f aca="false">IF($C582="","",IFERROR(INDEX(⑥商品照会CSV!$Q$2:$Q$3001,MATCH($C582,⑥商品照会CSV!$A$2:$A$3001,0)),0))</f>
        <v/>
      </c>
      <c r="M582" s="40" t="str">
        <f aca="false">IF($C582="","",N($L582)*N($K582))</f>
        <v/>
      </c>
      <c r="N582" s="17" t="str">
        <f aca="false">IF($C582="","",MAX(1,IFERROR(INDEX(⑥商品照会CSV!$AK$2:$AK$3001,MATCH($C582,⑥商品照会CSV!$A$2:$A$3001,0)),1)))</f>
        <v/>
      </c>
      <c r="O582" s="12" t="str">
        <f aca="false">IF($C582="","",IFERROR(IF(INDEX(⑥商品照会CSV!$AN$2:$AN$3001,MATCH($C582,⑥商品照会CSV!$A$2:$A$3001,0))=1,"バラ",IF(INDEX(⑥商品照会CSV!$AM$2:$AM$3001,MATCH($C582,⑥商品照会CSV!$A$2:$A$3001,0))=1,"中間包装","ケース")),"ケース"))</f>
        <v/>
      </c>
      <c r="P582" s="18"/>
      <c r="Q582" s="14"/>
      <c r="R582" s="17" t="str">
        <f aca="false">IF($C582="","",N($Q582)*N($K582))</f>
        <v/>
      </c>
    </row>
    <row r="583" customFormat="false" ht="15" hidden="false" customHeight="false" outlineLevel="0" collapsed="false">
      <c r="B583" s="12" t="n">
        <v>578</v>
      </c>
      <c r="C583" s="36" t="str">
        <f aca="false">IF(①在庫CSV_発注日!$M579="","",①在庫CSV_発注日!$M579&amp;"")</f>
        <v/>
      </c>
      <c r="D583" s="12" t="str">
        <f aca="false">IF($C583="","",①在庫CSV_発注日!$N579)</f>
        <v/>
      </c>
      <c r="E583" s="12" t="str">
        <f aca="false">IF($C583="","",①在庫CSV_発注日!$H579)</f>
        <v/>
      </c>
      <c r="F583" s="12" t="str">
        <f aca="false">IF($C583="","",①在庫CSV_発注日!$L579)</f>
        <v/>
      </c>
      <c r="G583" s="18"/>
      <c r="H583" s="17" t="str">
        <f aca="false">IF($C583="","",N(①在庫CSV_発注日!$Z579))</f>
        <v/>
      </c>
      <c r="I583" s="37" t="str">
        <f aca="false">IF($C583="","",SUMIFS(⑤減算マスタCSV!$L$2:$L$8001,⑤減算マスタCSV!$F$2:$F$8001,$C583,⑤減算マスタCSV!$K$2:$K$8001,1))</f>
        <v/>
      </c>
      <c r="J583" s="17" t="str">
        <f aca="false">IF($C583="","",IFERROR(INDEX(⑤減算マスタCSV!$H$2:$H$8001,MATCH($C583,⑤減算マスタCSV!$F$2:$F$8001,0)),1))</f>
        <v/>
      </c>
      <c r="K583" s="17" t="str">
        <f aca="false">IF($C583="","",MAX(1,IFERROR(INDEX(⑥商品照会CSV!$M$2:$M$3001,MATCH($C583,⑥商品照会CSV!$A$2:$A$3001,0)),1)))</f>
        <v/>
      </c>
      <c r="L583" s="40" t="str">
        <f aca="false">IF($C583="","",IFERROR(INDEX(⑥商品照会CSV!$Q$2:$Q$3001,MATCH($C583,⑥商品照会CSV!$A$2:$A$3001,0)),0))</f>
        <v/>
      </c>
      <c r="M583" s="40" t="str">
        <f aca="false">IF($C583="","",N($L583)*N($K583))</f>
        <v/>
      </c>
      <c r="N583" s="17" t="str">
        <f aca="false">IF($C583="","",MAX(1,IFERROR(INDEX(⑥商品照会CSV!$AK$2:$AK$3001,MATCH($C583,⑥商品照会CSV!$A$2:$A$3001,0)),1)))</f>
        <v/>
      </c>
      <c r="O583" s="12" t="str">
        <f aca="false">IF($C583="","",IFERROR(IF(INDEX(⑥商品照会CSV!$AN$2:$AN$3001,MATCH($C583,⑥商品照会CSV!$A$2:$A$3001,0))=1,"バラ",IF(INDEX(⑥商品照会CSV!$AM$2:$AM$3001,MATCH($C583,⑥商品照会CSV!$A$2:$A$3001,0))=1,"中間包装","ケース")),"ケース"))</f>
        <v/>
      </c>
      <c r="P583" s="18"/>
      <c r="Q583" s="14"/>
      <c r="R583" s="17" t="str">
        <f aca="false">IF($C583="","",N($Q583)*N($K583))</f>
        <v/>
      </c>
    </row>
    <row r="584" customFormat="false" ht="15" hidden="false" customHeight="false" outlineLevel="0" collapsed="false">
      <c r="B584" s="12" t="n">
        <v>579</v>
      </c>
      <c r="C584" s="36" t="str">
        <f aca="false">IF(①在庫CSV_発注日!$M580="","",①在庫CSV_発注日!$M580&amp;"")</f>
        <v/>
      </c>
      <c r="D584" s="12" t="str">
        <f aca="false">IF($C584="","",①在庫CSV_発注日!$N580)</f>
        <v/>
      </c>
      <c r="E584" s="12" t="str">
        <f aca="false">IF($C584="","",①在庫CSV_発注日!$H580)</f>
        <v/>
      </c>
      <c r="F584" s="12" t="str">
        <f aca="false">IF($C584="","",①在庫CSV_発注日!$L580)</f>
        <v/>
      </c>
      <c r="G584" s="18"/>
      <c r="H584" s="17" t="str">
        <f aca="false">IF($C584="","",N(①在庫CSV_発注日!$Z580))</f>
        <v/>
      </c>
      <c r="I584" s="37" t="str">
        <f aca="false">IF($C584="","",SUMIFS(⑤減算マスタCSV!$L$2:$L$8001,⑤減算マスタCSV!$F$2:$F$8001,$C584,⑤減算マスタCSV!$K$2:$K$8001,1))</f>
        <v/>
      </c>
      <c r="J584" s="17" t="str">
        <f aca="false">IF($C584="","",IFERROR(INDEX(⑤減算マスタCSV!$H$2:$H$8001,MATCH($C584,⑤減算マスタCSV!$F$2:$F$8001,0)),1))</f>
        <v/>
      </c>
      <c r="K584" s="17" t="str">
        <f aca="false">IF($C584="","",MAX(1,IFERROR(INDEX(⑥商品照会CSV!$M$2:$M$3001,MATCH($C584,⑥商品照会CSV!$A$2:$A$3001,0)),1)))</f>
        <v/>
      </c>
      <c r="L584" s="40" t="str">
        <f aca="false">IF($C584="","",IFERROR(INDEX(⑥商品照会CSV!$Q$2:$Q$3001,MATCH($C584,⑥商品照会CSV!$A$2:$A$3001,0)),0))</f>
        <v/>
      </c>
      <c r="M584" s="40" t="str">
        <f aca="false">IF($C584="","",N($L584)*N($K584))</f>
        <v/>
      </c>
      <c r="N584" s="17" t="str">
        <f aca="false">IF($C584="","",MAX(1,IFERROR(INDEX(⑥商品照会CSV!$AK$2:$AK$3001,MATCH($C584,⑥商品照会CSV!$A$2:$A$3001,0)),1)))</f>
        <v/>
      </c>
      <c r="O584" s="12" t="str">
        <f aca="false">IF($C584="","",IFERROR(IF(INDEX(⑥商品照会CSV!$AN$2:$AN$3001,MATCH($C584,⑥商品照会CSV!$A$2:$A$3001,0))=1,"バラ",IF(INDEX(⑥商品照会CSV!$AM$2:$AM$3001,MATCH($C584,⑥商品照会CSV!$A$2:$A$3001,0))=1,"中間包装","ケース")),"ケース"))</f>
        <v/>
      </c>
      <c r="P584" s="18"/>
      <c r="Q584" s="14"/>
      <c r="R584" s="17" t="str">
        <f aca="false">IF($C584="","",N($Q584)*N($K584))</f>
        <v/>
      </c>
    </row>
    <row r="585" customFormat="false" ht="15" hidden="false" customHeight="false" outlineLevel="0" collapsed="false">
      <c r="B585" s="12" t="n">
        <v>580</v>
      </c>
      <c r="C585" s="36" t="str">
        <f aca="false">IF(①在庫CSV_発注日!$M581="","",①在庫CSV_発注日!$M581&amp;"")</f>
        <v/>
      </c>
      <c r="D585" s="12" t="str">
        <f aca="false">IF($C585="","",①在庫CSV_発注日!$N581)</f>
        <v/>
      </c>
      <c r="E585" s="12" t="str">
        <f aca="false">IF($C585="","",①在庫CSV_発注日!$H581)</f>
        <v/>
      </c>
      <c r="F585" s="12" t="str">
        <f aca="false">IF($C585="","",①在庫CSV_発注日!$L581)</f>
        <v/>
      </c>
      <c r="G585" s="18"/>
      <c r="H585" s="17" t="str">
        <f aca="false">IF($C585="","",N(①在庫CSV_発注日!$Z581))</f>
        <v/>
      </c>
      <c r="I585" s="37" t="str">
        <f aca="false">IF($C585="","",SUMIFS(⑤減算マスタCSV!$L$2:$L$8001,⑤減算マスタCSV!$F$2:$F$8001,$C585,⑤減算マスタCSV!$K$2:$K$8001,1))</f>
        <v/>
      </c>
      <c r="J585" s="17" t="str">
        <f aca="false">IF($C585="","",IFERROR(INDEX(⑤減算マスタCSV!$H$2:$H$8001,MATCH($C585,⑤減算マスタCSV!$F$2:$F$8001,0)),1))</f>
        <v/>
      </c>
      <c r="K585" s="17" t="str">
        <f aca="false">IF($C585="","",MAX(1,IFERROR(INDEX(⑥商品照会CSV!$M$2:$M$3001,MATCH($C585,⑥商品照会CSV!$A$2:$A$3001,0)),1)))</f>
        <v/>
      </c>
      <c r="L585" s="40" t="str">
        <f aca="false">IF($C585="","",IFERROR(INDEX(⑥商品照会CSV!$Q$2:$Q$3001,MATCH($C585,⑥商品照会CSV!$A$2:$A$3001,0)),0))</f>
        <v/>
      </c>
      <c r="M585" s="40" t="str">
        <f aca="false">IF($C585="","",N($L585)*N($K585))</f>
        <v/>
      </c>
      <c r="N585" s="17" t="str">
        <f aca="false">IF($C585="","",MAX(1,IFERROR(INDEX(⑥商品照会CSV!$AK$2:$AK$3001,MATCH($C585,⑥商品照会CSV!$A$2:$A$3001,0)),1)))</f>
        <v/>
      </c>
      <c r="O585" s="12" t="str">
        <f aca="false">IF($C585="","",IFERROR(IF(INDEX(⑥商品照会CSV!$AN$2:$AN$3001,MATCH($C585,⑥商品照会CSV!$A$2:$A$3001,0))=1,"バラ",IF(INDEX(⑥商品照会CSV!$AM$2:$AM$3001,MATCH($C585,⑥商品照会CSV!$A$2:$A$3001,0))=1,"中間包装","ケース")),"ケース"))</f>
        <v/>
      </c>
      <c r="P585" s="18"/>
      <c r="Q585" s="14"/>
      <c r="R585" s="17" t="str">
        <f aca="false">IF($C585="","",N($Q585)*N($K585))</f>
        <v/>
      </c>
    </row>
    <row r="586" customFormat="false" ht="15" hidden="false" customHeight="false" outlineLevel="0" collapsed="false">
      <c r="B586" s="12" t="n">
        <v>581</v>
      </c>
      <c r="C586" s="36" t="str">
        <f aca="false">IF(①在庫CSV_発注日!$M582="","",①在庫CSV_発注日!$M582&amp;"")</f>
        <v/>
      </c>
      <c r="D586" s="12" t="str">
        <f aca="false">IF($C586="","",①在庫CSV_発注日!$N582)</f>
        <v/>
      </c>
      <c r="E586" s="12" t="str">
        <f aca="false">IF($C586="","",①在庫CSV_発注日!$H582)</f>
        <v/>
      </c>
      <c r="F586" s="12" t="str">
        <f aca="false">IF($C586="","",①在庫CSV_発注日!$L582)</f>
        <v/>
      </c>
      <c r="G586" s="18"/>
      <c r="H586" s="17" t="str">
        <f aca="false">IF($C586="","",N(①在庫CSV_発注日!$Z582))</f>
        <v/>
      </c>
      <c r="I586" s="37" t="str">
        <f aca="false">IF($C586="","",SUMIFS(⑤減算マスタCSV!$L$2:$L$8001,⑤減算マスタCSV!$F$2:$F$8001,$C586,⑤減算マスタCSV!$K$2:$K$8001,1))</f>
        <v/>
      </c>
      <c r="J586" s="17" t="str">
        <f aca="false">IF($C586="","",IFERROR(INDEX(⑤減算マスタCSV!$H$2:$H$8001,MATCH($C586,⑤減算マスタCSV!$F$2:$F$8001,0)),1))</f>
        <v/>
      </c>
      <c r="K586" s="17" t="str">
        <f aca="false">IF($C586="","",MAX(1,IFERROR(INDEX(⑥商品照会CSV!$M$2:$M$3001,MATCH($C586,⑥商品照会CSV!$A$2:$A$3001,0)),1)))</f>
        <v/>
      </c>
      <c r="L586" s="40" t="str">
        <f aca="false">IF($C586="","",IFERROR(INDEX(⑥商品照会CSV!$Q$2:$Q$3001,MATCH($C586,⑥商品照会CSV!$A$2:$A$3001,0)),0))</f>
        <v/>
      </c>
      <c r="M586" s="40" t="str">
        <f aca="false">IF($C586="","",N($L586)*N($K586))</f>
        <v/>
      </c>
      <c r="N586" s="17" t="str">
        <f aca="false">IF($C586="","",MAX(1,IFERROR(INDEX(⑥商品照会CSV!$AK$2:$AK$3001,MATCH($C586,⑥商品照会CSV!$A$2:$A$3001,0)),1)))</f>
        <v/>
      </c>
      <c r="O586" s="12" t="str">
        <f aca="false">IF($C586="","",IFERROR(IF(INDEX(⑥商品照会CSV!$AN$2:$AN$3001,MATCH($C586,⑥商品照会CSV!$A$2:$A$3001,0))=1,"バラ",IF(INDEX(⑥商品照会CSV!$AM$2:$AM$3001,MATCH($C586,⑥商品照会CSV!$A$2:$A$3001,0))=1,"中間包装","ケース")),"ケース"))</f>
        <v/>
      </c>
      <c r="P586" s="18"/>
      <c r="Q586" s="14"/>
      <c r="R586" s="17" t="str">
        <f aca="false">IF($C586="","",N($Q586)*N($K586))</f>
        <v/>
      </c>
    </row>
    <row r="587" customFormat="false" ht="15" hidden="false" customHeight="false" outlineLevel="0" collapsed="false">
      <c r="B587" s="12" t="n">
        <v>582</v>
      </c>
      <c r="C587" s="36" t="str">
        <f aca="false">IF(①在庫CSV_発注日!$M583="","",①在庫CSV_発注日!$M583&amp;"")</f>
        <v/>
      </c>
      <c r="D587" s="12" t="str">
        <f aca="false">IF($C587="","",①在庫CSV_発注日!$N583)</f>
        <v/>
      </c>
      <c r="E587" s="12" t="str">
        <f aca="false">IF($C587="","",①在庫CSV_発注日!$H583)</f>
        <v/>
      </c>
      <c r="F587" s="12" t="str">
        <f aca="false">IF($C587="","",①在庫CSV_発注日!$L583)</f>
        <v/>
      </c>
      <c r="G587" s="18"/>
      <c r="H587" s="17" t="str">
        <f aca="false">IF($C587="","",N(①在庫CSV_発注日!$Z583))</f>
        <v/>
      </c>
      <c r="I587" s="37" t="str">
        <f aca="false">IF($C587="","",SUMIFS(⑤減算マスタCSV!$L$2:$L$8001,⑤減算マスタCSV!$F$2:$F$8001,$C587,⑤減算マスタCSV!$K$2:$K$8001,1))</f>
        <v/>
      </c>
      <c r="J587" s="17" t="str">
        <f aca="false">IF($C587="","",IFERROR(INDEX(⑤減算マスタCSV!$H$2:$H$8001,MATCH($C587,⑤減算マスタCSV!$F$2:$F$8001,0)),1))</f>
        <v/>
      </c>
      <c r="K587" s="17" t="str">
        <f aca="false">IF($C587="","",MAX(1,IFERROR(INDEX(⑥商品照会CSV!$M$2:$M$3001,MATCH($C587,⑥商品照会CSV!$A$2:$A$3001,0)),1)))</f>
        <v/>
      </c>
      <c r="L587" s="40" t="str">
        <f aca="false">IF($C587="","",IFERROR(INDEX(⑥商品照会CSV!$Q$2:$Q$3001,MATCH($C587,⑥商品照会CSV!$A$2:$A$3001,0)),0))</f>
        <v/>
      </c>
      <c r="M587" s="40" t="str">
        <f aca="false">IF($C587="","",N($L587)*N($K587))</f>
        <v/>
      </c>
      <c r="N587" s="17" t="str">
        <f aca="false">IF($C587="","",MAX(1,IFERROR(INDEX(⑥商品照会CSV!$AK$2:$AK$3001,MATCH($C587,⑥商品照会CSV!$A$2:$A$3001,0)),1)))</f>
        <v/>
      </c>
      <c r="O587" s="12" t="str">
        <f aca="false">IF($C587="","",IFERROR(IF(INDEX(⑥商品照会CSV!$AN$2:$AN$3001,MATCH($C587,⑥商品照会CSV!$A$2:$A$3001,0))=1,"バラ",IF(INDEX(⑥商品照会CSV!$AM$2:$AM$3001,MATCH($C587,⑥商品照会CSV!$A$2:$A$3001,0))=1,"中間包装","ケース")),"ケース"))</f>
        <v/>
      </c>
      <c r="P587" s="18"/>
      <c r="Q587" s="14"/>
      <c r="R587" s="17" t="str">
        <f aca="false">IF($C587="","",N($Q587)*N($K587))</f>
        <v/>
      </c>
    </row>
    <row r="588" customFormat="false" ht="15" hidden="false" customHeight="false" outlineLevel="0" collapsed="false">
      <c r="B588" s="12" t="n">
        <v>583</v>
      </c>
      <c r="C588" s="36" t="str">
        <f aca="false">IF(①在庫CSV_発注日!$M584="","",①在庫CSV_発注日!$M584&amp;"")</f>
        <v/>
      </c>
      <c r="D588" s="12" t="str">
        <f aca="false">IF($C588="","",①在庫CSV_発注日!$N584)</f>
        <v/>
      </c>
      <c r="E588" s="12" t="str">
        <f aca="false">IF($C588="","",①在庫CSV_発注日!$H584)</f>
        <v/>
      </c>
      <c r="F588" s="12" t="str">
        <f aca="false">IF($C588="","",①在庫CSV_発注日!$L584)</f>
        <v/>
      </c>
      <c r="G588" s="18"/>
      <c r="H588" s="17" t="str">
        <f aca="false">IF($C588="","",N(①在庫CSV_発注日!$Z584))</f>
        <v/>
      </c>
      <c r="I588" s="37" t="str">
        <f aca="false">IF($C588="","",SUMIFS(⑤減算マスタCSV!$L$2:$L$8001,⑤減算マスタCSV!$F$2:$F$8001,$C588,⑤減算マスタCSV!$K$2:$K$8001,1))</f>
        <v/>
      </c>
      <c r="J588" s="17" t="str">
        <f aca="false">IF($C588="","",IFERROR(INDEX(⑤減算マスタCSV!$H$2:$H$8001,MATCH($C588,⑤減算マスタCSV!$F$2:$F$8001,0)),1))</f>
        <v/>
      </c>
      <c r="K588" s="17" t="str">
        <f aca="false">IF($C588="","",MAX(1,IFERROR(INDEX(⑥商品照会CSV!$M$2:$M$3001,MATCH($C588,⑥商品照会CSV!$A$2:$A$3001,0)),1)))</f>
        <v/>
      </c>
      <c r="L588" s="40" t="str">
        <f aca="false">IF($C588="","",IFERROR(INDEX(⑥商品照会CSV!$Q$2:$Q$3001,MATCH($C588,⑥商品照会CSV!$A$2:$A$3001,0)),0))</f>
        <v/>
      </c>
      <c r="M588" s="40" t="str">
        <f aca="false">IF($C588="","",N($L588)*N($K588))</f>
        <v/>
      </c>
      <c r="N588" s="17" t="str">
        <f aca="false">IF($C588="","",MAX(1,IFERROR(INDEX(⑥商品照会CSV!$AK$2:$AK$3001,MATCH($C588,⑥商品照会CSV!$A$2:$A$3001,0)),1)))</f>
        <v/>
      </c>
      <c r="O588" s="12" t="str">
        <f aca="false">IF($C588="","",IFERROR(IF(INDEX(⑥商品照会CSV!$AN$2:$AN$3001,MATCH($C588,⑥商品照会CSV!$A$2:$A$3001,0))=1,"バラ",IF(INDEX(⑥商品照会CSV!$AM$2:$AM$3001,MATCH($C588,⑥商品照会CSV!$A$2:$A$3001,0))=1,"中間包装","ケース")),"ケース"))</f>
        <v/>
      </c>
      <c r="P588" s="18"/>
      <c r="Q588" s="14"/>
      <c r="R588" s="17" t="str">
        <f aca="false">IF($C588="","",N($Q588)*N($K588))</f>
        <v/>
      </c>
    </row>
    <row r="589" customFormat="false" ht="15" hidden="false" customHeight="false" outlineLevel="0" collapsed="false">
      <c r="B589" s="12" t="n">
        <v>584</v>
      </c>
      <c r="C589" s="36" t="str">
        <f aca="false">IF(①在庫CSV_発注日!$M585="","",①在庫CSV_発注日!$M585&amp;"")</f>
        <v/>
      </c>
      <c r="D589" s="12" t="str">
        <f aca="false">IF($C589="","",①在庫CSV_発注日!$N585)</f>
        <v/>
      </c>
      <c r="E589" s="12" t="str">
        <f aca="false">IF($C589="","",①在庫CSV_発注日!$H585)</f>
        <v/>
      </c>
      <c r="F589" s="12" t="str">
        <f aca="false">IF($C589="","",①在庫CSV_発注日!$L585)</f>
        <v/>
      </c>
      <c r="G589" s="18"/>
      <c r="H589" s="17" t="str">
        <f aca="false">IF($C589="","",N(①在庫CSV_発注日!$Z585))</f>
        <v/>
      </c>
      <c r="I589" s="37" t="str">
        <f aca="false">IF($C589="","",SUMIFS(⑤減算マスタCSV!$L$2:$L$8001,⑤減算マスタCSV!$F$2:$F$8001,$C589,⑤減算マスタCSV!$K$2:$K$8001,1))</f>
        <v/>
      </c>
      <c r="J589" s="17" t="str">
        <f aca="false">IF($C589="","",IFERROR(INDEX(⑤減算マスタCSV!$H$2:$H$8001,MATCH($C589,⑤減算マスタCSV!$F$2:$F$8001,0)),1))</f>
        <v/>
      </c>
      <c r="K589" s="17" t="str">
        <f aca="false">IF($C589="","",MAX(1,IFERROR(INDEX(⑥商品照会CSV!$M$2:$M$3001,MATCH($C589,⑥商品照会CSV!$A$2:$A$3001,0)),1)))</f>
        <v/>
      </c>
      <c r="L589" s="40" t="str">
        <f aca="false">IF($C589="","",IFERROR(INDEX(⑥商品照会CSV!$Q$2:$Q$3001,MATCH($C589,⑥商品照会CSV!$A$2:$A$3001,0)),0))</f>
        <v/>
      </c>
      <c r="M589" s="40" t="str">
        <f aca="false">IF($C589="","",N($L589)*N($K589))</f>
        <v/>
      </c>
      <c r="N589" s="17" t="str">
        <f aca="false">IF($C589="","",MAX(1,IFERROR(INDEX(⑥商品照会CSV!$AK$2:$AK$3001,MATCH($C589,⑥商品照会CSV!$A$2:$A$3001,0)),1)))</f>
        <v/>
      </c>
      <c r="O589" s="12" t="str">
        <f aca="false">IF($C589="","",IFERROR(IF(INDEX(⑥商品照会CSV!$AN$2:$AN$3001,MATCH($C589,⑥商品照会CSV!$A$2:$A$3001,0))=1,"バラ",IF(INDEX(⑥商品照会CSV!$AM$2:$AM$3001,MATCH($C589,⑥商品照会CSV!$A$2:$A$3001,0))=1,"中間包装","ケース")),"ケース"))</f>
        <v/>
      </c>
      <c r="P589" s="18"/>
      <c r="Q589" s="14"/>
      <c r="R589" s="17" t="str">
        <f aca="false">IF($C589="","",N($Q589)*N($K589))</f>
        <v/>
      </c>
    </row>
    <row r="590" customFormat="false" ht="15" hidden="false" customHeight="false" outlineLevel="0" collapsed="false">
      <c r="B590" s="12" t="n">
        <v>585</v>
      </c>
      <c r="C590" s="36" t="str">
        <f aca="false">IF(①在庫CSV_発注日!$M586="","",①在庫CSV_発注日!$M586&amp;"")</f>
        <v/>
      </c>
      <c r="D590" s="12" t="str">
        <f aca="false">IF($C590="","",①在庫CSV_発注日!$N586)</f>
        <v/>
      </c>
      <c r="E590" s="12" t="str">
        <f aca="false">IF($C590="","",①在庫CSV_発注日!$H586)</f>
        <v/>
      </c>
      <c r="F590" s="12" t="str">
        <f aca="false">IF($C590="","",①在庫CSV_発注日!$L586)</f>
        <v/>
      </c>
      <c r="G590" s="18"/>
      <c r="H590" s="17" t="str">
        <f aca="false">IF($C590="","",N(①在庫CSV_発注日!$Z586))</f>
        <v/>
      </c>
      <c r="I590" s="37" t="str">
        <f aca="false">IF($C590="","",SUMIFS(⑤減算マスタCSV!$L$2:$L$8001,⑤減算マスタCSV!$F$2:$F$8001,$C590,⑤減算マスタCSV!$K$2:$K$8001,1))</f>
        <v/>
      </c>
      <c r="J590" s="17" t="str">
        <f aca="false">IF($C590="","",IFERROR(INDEX(⑤減算マスタCSV!$H$2:$H$8001,MATCH($C590,⑤減算マスタCSV!$F$2:$F$8001,0)),1))</f>
        <v/>
      </c>
      <c r="K590" s="17" t="str">
        <f aca="false">IF($C590="","",MAX(1,IFERROR(INDEX(⑥商品照会CSV!$M$2:$M$3001,MATCH($C590,⑥商品照会CSV!$A$2:$A$3001,0)),1)))</f>
        <v/>
      </c>
      <c r="L590" s="40" t="str">
        <f aca="false">IF($C590="","",IFERROR(INDEX(⑥商品照会CSV!$Q$2:$Q$3001,MATCH($C590,⑥商品照会CSV!$A$2:$A$3001,0)),0))</f>
        <v/>
      </c>
      <c r="M590" s="40" t="str">
        <f aca="false">IF($C590="","",N($L590)*N($K590))</f>
        <v/>
      </c>
      <c r="N590" s="17" t="str">
        <f aca="false">IF($C590="","",MAX(1,IFERROR(INDEX(⑥商品照会CSV!$AK$2:$AK$3001,MATCH($C590,⑥商品照会CSV!$A$2:$A$3001,0)),1)))</f>
        <v/>
      </c>
      <c r="O590" s="12" t="str">
        <f aca="false">IF($C590="","",IFERROR(IF(INDEX(⑥商品照会CSV!$AN$2:$AN$3001,MATCH($C590,⑥商品照会CSV!$A$2:$A$3001,0))=1,"バラ",IF(INDEX(⑥商品照会CSV!$AM$2:$AM$3001,MATCH($C590,⑥商品照会CSV!$A$2:$A$3001,0))=1,"中間包装","ケース")),"ケース"))</f>
        <v/>
      </c>
      <c r="P590" s="18"/>
      <c r="Q590" s="14"/>
      <c r="R590" s="17" t="str">
        <f aca="false">IF($C590="","",N($Q590)*N($K590))</f>
        <v/>
      </c>
    </row>
    <row r="591" customFormat="false" ht="15" hidden="false" customHeight="false" outlineLevel="0" collapsed="false">
      <c r="B591" s="12" t="n">
        <v>586</v>
      </c>
      <c r="C591" s="36" t="str">
        <f aca="false">IF(①在庫CSV_発注日!$M587="","",①在庫CSV_発注日!$M587&amp;"")</f>
        <v/>
      </c>
      <c r="D591" s="12" t="str">
        <f aca="false">IF($C591="","",①在庫CSV_発注日!$N587)</f>
        <v/>
      </c>
      <c r="E591" s="12" t="str">
        <f aca="false">IF($C591="","",①在庫CSV_発注日!$H587)</f>
        <v/>
      </c>
      <c r="F591" s="12" t="str">
        <f aca="false">IF($C591="","",①在庫CSV_発注日!$L587)</f>
        <v/>
      </c>
      <c r="G591" s="18"/>
      <c r="H591" s="17" t="str">
        <f aca="false">IF($C591="","",N(①在庫CSV_発注日!$Z587))</f>
        <v/>
      </c>
      <c r="I591" s="37" t="str">
        <f aca="false">IF($C591="","",SUMIFS(⑤減算マスタCSV!$L$2:$L$8001,⑤減算マスタCSV!$F$2:$F$8001,$C591,⑤減算マスタCSV!$K$2:$K$8001,1))</f>
        <v/>
      </c>
      <c r="J591" s="17" t="str">
        <f aca="false">IF($C591="","",IFERROR(INDEX(⑤減算マスタCSV!$H$2:$H$8001,MATCH($C591,⑤減算マスタCSV!$F$2:$F$8001,0)),1))</f>
        <v/>
      </c>
      <c r="K591" s="17" t="str">
        <f aca="false">IF($C591="","",MAX(1,IFERROR(INDEX(⑥商品照会CSV!$M$2:$M$3001,MATCH($C591,⑥商品照会CSV!$A$2:$A$3001,0)),1)))</f>
        <v/>
      </c>
      <c r="L591" s="40" t="str">
        <f aca="false">IF($C591="","",IFERROR(INDEX(⑥商品照会CSV!$Q$2:$Q$3001,MATCH($C591,⑥商品照会CSV!$A$2:$A$3001,0)),0))</f>
        <v/>
      </c>
      <c r="M591" s="40" t="str">
        <f aca="false">IF($C591="","",N($L591)*N($K591))</f>
        <v/>
      </c>
      <c r="N591" s="17" t="str">
        <f aca="false">IF($C591="","",MAX(1,IFERROR(INDEX(⑥商品照会CSV!$AK$2:$AK$3001,MATCH($C591,⑥商品照会CSV!$A$2:$A$3001,0)),1)))</f>
        <v/>
      </c>
      <c r="O591" s="12" t="str">
        <f aca="false">IF($C591="","",IFERROR(IF(INDEX(⑥商品照会CSV!$AN$2:$AN$3001,MATCH($C591,⑥商品照会CSV!$A$2:$A$3001,0))=1,"バラ",IF(INDEX(⑥商品照会CSV!$AM$2:$AM$3001,MATCH($C591,⑥商品照会CSV!$A$2:$A$3001,0))=1,"中間包装","ケース")),"ケース"))</f>
        <v/>
      </c>
      <c r="P591" s="18"/>
      <c r="Q591" s="14"/>
      <c r="R591" s="17" t="str">
        <f aca="false">IF($C591="","",N($Q591)*N($K591))</f>
        <v/>
      </c>
    </row>
    <row r="592" customFormat="false" ht="15" hidden="false" customHeight="false" outlineLevel="0" collapsed="false">
      <c r="B592" s="12" t="n">
        <v>587</v>
      </c>
      <c r="C592" s="36" t="str">
        <f aca="false">IF(①在庫CSV_発注日!$M588="","",①在庫CSV_発注日!$M588&amp;"")</f>
        <v/>
      </c>
      <c r="D592" s="12" t="str">
        <f aca="false">IF($C592="","",①在庫CSV_発注日!$N588)</f>
        <v/>
      </c>
      <c r="E592" s="12" t="str">
        <f aca="false">IF($C592="","",①在庫CSV_発注日!$H588)</f>
        <v/>
      </c>
      <c r="F592" s="12" t="str">
        <f aca="false">IF($C592="","",①在庫CSV_発注日!$L588)</f>
        <v/>
      </c>
      <c r="G592" s="18"/>
      <c r="H592" s="17" t="str">
        <f aca="false">IF($C592="","",N(①在庫CSV_発注日!$Z588))</f>
        <v/>
      </c>
      <c r="I592" s="37" t="str">
        <f aca="false">IF($C592="","",SUMIFS(⑤減算マスタCSV!$L$2:$L$8001,⑤減算マスタCSV!$F$2:$F$8001,$C592,⑤減算マスタCSV!$K$2:$K$8001,1))</f>
        <v/>
      </c>
      <c r="J592" s="17" t="str">
        <f aca="false">IF($C592="","",IFERROR(INDEX(⑤減算マスタCSV!$H$2:$H$8001,MATCH($C592,⑤減算マスタCSV!$F$2:$F$8001,0)),1))</f>
        <v/>
      </c>
      <c r="K592" s="17" t="str">
        <f aca="false">IF($C592="","",MAX(1,IFERROR(INDEX(⑥商品照会CSV!$M$2:$M$3001,MATCH($C592,⑥商品照会CSV!$A$2:$A$3001,0)),1)))</f>
        <v/>
      </c>
      <c r="L592" s="40" t="str">
        <f aca="false">IF($C592="","",IFERROR(INDEX(⑥商品照会CSV!$Q$2:$Q$3001,MATCH($C592,⑥商品照会CSV!$A$2:$A$3001,0)),0))</f>
        <v/>
      </c>
      <c r="M592" s="40" t="str">
        <f aca="false">IF($C592="","",N($L592)*N($K592))</f>
        <v/>
      </c>
      <c r="N592" s="17" t="str">
        <f aca="false">IF($C592="","",MAX(1,IFERROR(INDEX(⑥商品照会CSV!$AK$2:$AK$3001,MATCH($C592,⑥商品照会CSV!$A$2:$A$3001,0)),1)))</f>
        <v/>
      </c>
      <c r="O592" s="12" t="str">
        <f aca="false">IF($C592="","",IFERROR(IF(INDEX(⑥商品照会CSV!$AN$2:$AN$3001,MATCH($C592,⑥商品照会CSV!$A$2:$A$3001,0))=1,"バラ",IF(INDEX(⑥商品照会CSV!$AM$2:$AM$3001,MATCH($C592,⑥商品照会CSV!$A$2:$A$3001,0))=1,"中間包装","ケース")),"ケース"))</f>
        <v/>
      </c>
      <c r="P592" s="18"/>
      <c r="Q592" s="14"/>
      <c r="R592" s="17" t="str">
        <f aca="false">IF($C592="","",N($Q592)*N($K592))</f>
        <v/>
      </c>
    </row>
    <row r="593" customFormat="false" ht="15" hidden="false" customHeight="false" outlineLevel="0" collapsed="false">
      <c r="B593" s="12" t="n">
        <v>588</v>
      </c>
      <c r="C593" s="36" t="str">
        <f aca="false">IF(①在庫CSV_発注日!$M589="","",①在庫CSV_発注日!$M589&amp;"")</f>
        <v/>
      </c>
      <c r="D593" s="12" t="str">
        <f aca="false">IF($C593="","",①在庫CSV_発注日!$N589)</f>
        <v/>
      </c>
      <c r="E593" s="12" t="str">
        <f aca="false">IF($C593="","",①在庫CSV_発注日!$H589)</f>
        <v/>
      </c>
      <c r="F593" s="12" t="str">
        <f aca="false">IF($C593="","",①在庫CSV_発注日!$L589)</f>
        <v/>
      </c>
      <c r="G593" s="18"/>
      <c r="H593" s="17" t="str">
        <f aca="false">IF($C593="","",N(①在庫CSV_発注日!$Z589))</f>
        <v/>
      </c>
      <c r="I593" s="37" t="str">
        <f aca="false">IF($C593="","",SUMIFS(⑤減算マスタCSV!$L$2:$L$8001,⑤減算マスタCSV!$F$2:$F$8001,$C593,⑤減算マスタCSV!$K$2:$K$8001,1))</f>
        <v/>
      </c>
      <c r="J593" s="17" t="str">
        <f aca="false">IF($C593="","",IFERROR(INDEX(⑤減算マスタCSV!$H$2:$H$8001,MATCH($C593,⑤減算マスタCSV!$F$2:$F$8001,0)),1))</f>
        <v/>
      </c>
      <c r="K593" s="17" t="str">
        <f aca="false">IF($C593="","",MAX(1,IFERROR(INDEX(⑥商品照会CSV!$M$2:$M$3001,MATCH($C593,⑥商品照会CSV!$A$2:$A$3001,0)),1)))</f>
        <v/>
      </c>
      <c r="L593" s="40" t="str">
        <f aca="false">IF($C593="","",IFERROR(INDEX(⑥商品照会CSV!$Q$2:$Q$3001,MATCH($C593,⑥商品照会CSV!$A$2:$A$3001,0)),0))</f>
        <v/>
      </c>
      <c r="M593" s="40" t="str">
        <f aca="false">IF($C593="","",N($L593)*N($K593))</f>
        <v/>
      </c>
      <c r="N593" s="17" t="str">
        <f aca="false">IF($C593="","",MAX(1,IFERROR(INDEX(⑥商品照会CSV!$AK$2:$AK$3001,MATCH($C593,⑥商品照会CSV!$A$2:$A$3001,0)),1)))</f>
        <v/>
      </c>
      <c r="O593" s="12" t="str">
        <f aca="false">IF($C593="","",IFERROR(IF(INDEX(⑥商品照会CSV!$AN$2:$AN$3001,MATCH($C593,⑥商品照会CSV!$A$2:$A$3001,0))=1,"バラ",IF(INDEX(⑥商品照会CSV!$AM$2:$AM$3001,MATCH($C593,⑥商品照会CSV!$A$2:$A$3001,0))=1,"中間包装","ケース")),"ケース"))</f>
        <v/>
      </c>
      <c r="P593" s="18"/>
      <c r="Q593" s="14"/>
      <c r="R593" s="17" t="str">
        <f aca="false">IF($C593="","",N($Q593)*N($K593))</f>
        <v/>
      </c>
    </row>
    <row r="594" customFormat="false" ht="15" hidden="false" customHeight="false" outlineLevel="0" collapsed="false">
      <c r="B594" s="12" t="n">
        <v>589</v>
      </c>
      <c r="C594" s="36" t="str">
        <f aca="false">IF(①在庫CSV_発注日!$M590="","",①在庫CSV_発注日!$M590&amp;"")</f>
        <v/>
      </c>
      <c r="D594" s="12" t="str">
        <f aca="false">IF($C594="","",①在庫CSV_発注日!$N590)</f>
        <v/>
      </c>
      <c r="E594" s="12" t="str">
        <f aca="false">IF($C594="","",①在庫CSV_発注日!$H590)</f>
        <v/>
      </c>
      <c r="F594" s="12" t="str">
        <f aca="false">IF($C594="","",①在庫CSV_発注日!$L590)</f>
        <v/>
      </c>
      <c r="G594" s="18"/>
      <c r="H594" s="17" t="str">
        <f aca="false">IF($C594="","",N(①在庫CSV_発注日!$Z590))</f>
        <v/>
      </c>
      <c r="I594" s="37" t="str">
        <f aca="false">IF($C594="","",SUMIFS(⑤減算マスタCSV!$L$2:$L$8001,⑤減算マスタCSV!$F$2:$F$8001,$C594,⑤減算マスタCSV!$K$2:$K$8001,1))</f>
        <v/>
      </c>
      <c r="J594" s="17" t="str">
        <f aca="false">IF($C594="","",IFERROR(INDEX(⑤減算マスタCSV!$H$2:$H$8001,MATCH($C594,⑤減算マスタCSV!$F$2:$F$8001,0)),1))</f>
        <v/>
      </c>
      <c r="K594" s="17" t="str">
        <f aca="false">IF($C594="","",MAX(1,IFERROR(INDEX(⑥商品照会CSV!$M$2:$M$3001,MATCH($C594,⑥商品照会CSV!$A$2:$A$3001,0)),1)))</f>
        <v/>
      </c>
      <c r="L594" s="40" t="str">
        <f aca="false">IF($C594="","",IFERROR(INDEX(⑥商品照会CSV!$Q$2:$Q$3001,MATCH($C594,⑥商品照会CSV!$A$2:$A$3001,0)),0))</f>
        <v/>
      </c>
      <c r="M594" s="40" t="str">
        <f aca="false">IF($C594="","",N($L594)*N($K594))</f>
        <v/>
      </c>
      <c r="N594" s="17" t="str">
        <f aca="false">IF($C594="","",MAX(1,IFERROR(INDEX(⑥商品照会CSV!$AK$2:$AK$3001,MATCH($C594,⑥商品照会CSV!$A$2:$A$3001,0)),1)))</f>
        <v/>
      </c>
      <c r="O594" s="12" t="str">
        <f aca="false">IF($C594="","",IFERROR(IF(INDEX(⑥商品照会CSV!$AN$2:$AN$3001,MATCH($C594,⑥商品照会CSV!$A$2:$A$3001,0))=1,"バラ",IF(INDEX(⑥商品照会CSV!$AM$2:$AM$3001,MATCH($C594,⑥商品照会CSV!$A$2:$A$3001,0))=1,"中間包装","ケース")),"ケース"))</f>
        <v/>
      </c>
      <c r="P594" s="18"/>
      <c r="Q594" s="14"/>
      <c r="R594" s="17" t="str">
        <f aca="false">IF($C594="","",N($Q594)*N($K594))</f>
        <v/>
      </c>
    </row>
    <row r="595" customFormat="false" ht="15" hidden="false" customHeight="false" outlineLevel="0" collapsed="false">
      <c r="B595" s="12" t="n">
        <v>590</v>
      </c>
      <c r="C595" s="36" t="str">
        <f aca="false">IF(①在庫CSV_発注日!$M591="","",①在庫CSV_発注日!$M591&amp;"")</f>
        <v/>
      </c>
      <c r="D595" s="12" t="str">
        <f aca="false">IF($C595="","",①在庫CSV_発注日!$N591)</f>
        <v/>
      </c>
      <c r="E595" s="12" t="str">
        <f aca="false">IF($C595="","",①在庫CSV_発注日!$H591)</f>
        <v/>
      </c>
      <c r="F595" s="12" t="str">
        <f aca="false">IF($C595="","",①在庫CSV_発注日!$L591)</f>
        <v/>
      </c>
      <c r="G595" s="18"/>
      <c r="H595" s="17" t="str">
        <f aca="false">IF($C595="","",N(①在庫CSV_発注日!$Z591))</f>
        <v/>
      </c>
      <c r="I595" s="37" t="str">
        <f aca="false">IF($C595="","",SUMIFS(⑤減算マスタCSV!$L$2:$L$8001,⑤減算マスタCSV!$F$2:$F$8001,$C595,⑤減算マスタCSV!$K$2:$K$8001,1))</f>
        <v/>
      </c>
      <c r="J595" s="17" t="str">
        <f aca="false">IF($C595="","",IFERROR(INDEX(⑤減算マスタCSV!$H$2:$H$8001,MATCH($C595,⑤減算マスタCSV!$F$2:$F$8001,0)),1))</f>
        <v/>
      </c>
      <c r="K595" s="17" t="str">
        <f aca="false">IF($C595="","",MAX(1,IFERROR(INDEX(⑥商品照会CSV!$M$2:$M$3001,MATCH($C595,⑥商品照会CSV!$A$2:$A$3001,0)),1)))</f>
        <v/>
      </c>
      <c r="L595" s="40" t="str">
        <f aca="false">IF($C595="","",IFERROR(INDEX(⑥商品照会CSV!$Q$2:$Q$3001,MATCH($C595,⑥商品照会CSV!$A$2:$A$3001,0)),0))</f>
        <v/>
      </c>
      <c r="M595" s="40" t="str">
        <f aca="false">IF($C595="","",N($L595)*N($K595))</f>
        <v/>
      </c>
      <c r="N595" s="17" t="str">
        <f aca="false">IF($C595="","",MAX(1,IFERROR(INDEX(⑥商品照会CSV!$AK$2:$AK$3001,MATCH($C595,⑥商品照会CSV!$A$2:$A$3001,0)),1)))</f>
        <v/>
      </c>
      <c r="O595" s="12" t="str">
        <f aca="false">IF($C595="","",IFERROR(IF(INDEX(⑥商品照会CSV!$AN$2:$AN$3001,MATCH($C595,⑥商品照会CSV!$A$2:$A$3001,0))=1,"バラ",IF(INDEX(⑥商品照会CSV!$AM$2:$AM$3001,MATCH($C595,⑥商品照会CSV!$A$2:$A$3001,0))=1,"中間包装","ケース")),"ケース"))</f>
        <v/>
      </c>
      <c r="P595" s="18"/>
      <c r="Q595" s="14"/>
      <c r="R595" s="17" t="str">
        <f aca="false">IF($C595="","",N($Q595)*N($K595))</f>
        <v/>
      </c>
    </row>
    <row r="596" customFormat="false" ht="15" hidden="false" customHeight="false" outlineLevel="0" collapsed="false">
      <c r="B596" s="12" t="n">
        <v>591</v>
      </c>
      <c r="C596" s="36" t="str">
        <f aca="false">IF(①在庫CSV_発注日!$M592="","",①在庫CSV_発注日!$M592&amp;"")</f>
        <v/>
      </c>
      <c r="D596" s="12" t="str">
        <f aca="false">IF($C596="","",①在庫CSV_発注日!$N592)</f>
        <v/>
      </c>
      <c r="E596" s="12" t="str">
        <f aca="false">IF($C596="","",①在庫CSV_発注日!$H592)</f>
        <v/>
      </c>
      <c r="F596" s="12" t="str">
        <f aca="false">IF($C596="","",①在庫CSV_発注日!$L592)</f>
        <v/>
      </c>
      <c r="G596" s="18"/>
      <c r="H596" s="17" t="str">
        <f aca="false">IF($C596="","",N(①在庫CSV_発注日!$Z592))</f>
        <v/>
      </c>
      <c r="I596" s="37" t="str">
        <f aca="false">IF($C596="","",SUMIFS(⑤減算マスタCSV!$L$2:$L$8001,⑤減算マスタCSV!$F$2:$F$8001,$C596,⑤減算マスタCSV!$K$2:$K$8001,1))</f>
        <v/>
      </c>
      <c r="J596" s="17" t="str">
        <f aca="false">IF($C596="","",IFERROR(INDEX(⑤減算マスタCSV!$H$2:$H$8001,MATCH($C596,⑤減算マスタCSV!$F$2:$F$8001,0)),1))</f>
        <v/>
      </c>
      <c r="K596" s="17" t="str">
        <f aca="false">IF($C596="","",MAX(1,IFERROR(INDEX(⑥商品照会CSV!$M$2:$M$3001,MATCH($C596,⑥商品照会CSV!$A$2:$A$3001,0)),1)))</f>
        <v/>
      </c>
      <c r="L596" s="40" t="str">
        <f aca="false">IF($C596="","",IFERROR(INDEX(⑥商品照会CSV!$Q$2:$Q$3001,MATCH($C596,⑥商品照会CSV!$A$2:$A$3001,0)),0))</f>
        <v/>
      </c>
      <c r="M596" s="40" t="str">
        <f aca="false">IF($C596="","",N($L596)*N($K596))</f>
        <v/>
      </c>
      <c r="N596" s="17" t="str">
        <f aca="false">IF($C596="","",MAX(1,IFERROR(INDEX(⑥商品照会CSV!$AK$2:$AK$3001,MATCH($C596,⑥商品照会CSV!$A$2:$A$3001,0)),1)))</f>
        <v/>
      </c>
      <c r="O596" s="12" t="str">
        <f aca="false">IF($C596="","",IFERROR(IF(INDEX(⑥商品照会CSV!$AN$2:$AN$3001,MATCH($C596,⑥商品照会CSV!$A$2:$A$3001,0))=1,"バラ",IF(INDEX(⑥商品照会CSV!$AM$2:$AM$3001,MATCH($C596,⑥商品照会CSV!$A$2:$A$3001,0))=1,"中間包装","ケース")),"ケース"))</f>
        <v/>
      </c>
      <c r="P596" s="18"/>
      <c r="Q596" s="14"/>
      <c r="R596" s="17" t="str">
        <f aca="false">IF($C596="","",N($Q596)*N($K596))</f>
        <v/>
      </c>
    </row>
    <row r="597" customFormat="false" ht="15" hidden="false" customHeight="false" outlineLevel="0" collapsed="false">
      <c r="B597" s="12" t="n">
        <v>592</v>
      </c>
      <c r="C597" s="36" t="str">
        <f aca="false">IF(①在庫CSV_発注日!$M593="","",①在庫CSV_発注日!$M593&amp;"")</f>
        <v/>
      </c>
      <c r="D597" s="12" t="str">
        <f aca="false">IF($C597="","",①在庫CSV_発注日!$N593)</f>
        <v/>
      </c>
      <c r="E597" s="12" t="str">
        <f aca="false">IF($C597="","",①在庫CSV_発注日!$H593)</f>
        <v/>
      </c>
      <c r="F597" s="12" t="str">
        <f aca="false">IF($C597="","",①在庫CSV_発注日!$L593)</f>
        <v/>
      </c>
      <c r="G597" s="18"/>
      <c r="H597" s="17" t="str">
        <f aca="false">IF($C597="","",N(①在庫CSV_発注日!$Z593))</f>
        <v/>
      </c>
      <c r="I597" s="37" t="str">
        <f aca="false">IF($C597="","",SUMIFS(⑤減算マスタCSV!$L$2:$L$8001,⑤減算マスタCSV!$F$2:$F$8001,$C597,⑤減算マスタCSV!$K$2:$K$8001,1))</f>
        <v/>
      </c>
      <c r="J597" s="17" t="str">
        <f aca="false">IF($C597="","",IFERROR(INDEX(⑤減算マスタCSV!$H$2:$H$8001,MATCH($C597,⑤減算マスタCSV!$F$2:$F$8001,0)),1))</f>
        <v/>
      </c>
      <c r="K597" s="17" t="str">
        <f aca="false">IF($C597="","",MAX(1,IFERROR(INDEX(⑥商品照会CSV!$M$2:$M$3001,MATCH($C597,⑥商品照会CSV!$A$2:$A$3001,0)),1)))</f>
        <v/>
      </c>
      <c r="L597" s="40" t="str">
        <f aca="false">IF($C597="","",IFERROR(INDEX(⑥商品照会CSV!$Q$2:$Q$3001,MATCH($C597,⑥商品照会CSV!$A$2:$A$3001,0)),0))</f>
        <v/>
      </c>
      <c r="M597" s="40" t="str">
        <f aca="false">IF($C597="","",N($L597)*N($K597))</f>
        <v/>
      </c>
      <c r="N597" s="17" t="str">
        <f aca="false">IF($C597="","",MAX(1,IFERROR(INDEX(⑥商品照会CSV!$AK$2:$AK$3001,MATCH($C597,⑥商品照会CSV!$A$2:$A$3001,0)),1)))</f>
        <v/>
      </c>
      <c r="O597" s="12" t="str">
        <f aca="false">IF($C597="","",IFERROR(IF(INDEX(⑥商品照会CSV!$AN$2:$AN$3001,MATCH($C597,⑥商品照会CSV!$A$2:$A$3001,0))=1,"バラ",IF(INDEX(⑥商品照会CSV!$AM$2:$AM$3001,MATCH($C597,⑥商品照会CSV!$A$2:$A$3001,0))=1,"中間包装","ケース")),"ケース"))</f>
        <v/>
      </c>
      <c r="P597" s="18"/>
      <c r="Q597" s="14"/>
      <c r="R597" s="17" t="str">
        <f aca="false">IF($C597="","",N($Q597)*N($K597))</f>
        <v/>
      </c>
    </row>
    <row r="598" customFormat="false" ht="15" hidden="false" customHeight="false" outlineLevel="0" collapsed="false">
      <c r="B598" s="12" t="n">
        <v>593</v>
      </c>
      <c r="C598" s="36" t="str">
        <f aca="false">IF(①在庫CSV_発注日!$M594="","",①在庫CSV_発注日!$M594&amp;"")</f>
        <v/>
      </c>
      <c r="D598" s="12" t="str">
        <f aca="false">IF($C598="","",①在庫CSV_発注日!$N594)</f>
        <v/>
      </c>
      <c r="E598" s="12" t="str">
        <f aca="false">IF($C598="","",①在庫CSV_発注日!$H594)</f>
        <v/>
      </c>
      <c r="F598" s="12" t="str">
        <f aca="false">IF($C598="","",①在庫CSV_発注日!$L594)</f>
        <v/>
      </c>
      <c r="G598" s="18"/>
      <c r="H598" s="17" t="str">
        <f aca="false">IF($C598="","",N(①在庫CSV_発注日!$Z594))</f>
        <v/>
      </c>
      <c r="I598" s="37" t="str">
        <f aca="false">IF($C598="","",SUMIFS(⑤減算マスタCSV!$L$2:$L$8001,⑤減算マスタCSV!$F$2:$F$8001,$C598,⑤減算マスタCSV!$K$2:$K$8001,1))</f>
        <v/>
      </c>
      <c r="J598" s="17" t="str">
        <f aca="false">IF($C598="","",IFERROR(INDEX(⑤減算マスタCSV!$H$2:$H$8001,MATCH($C598,⑤減算マスタCSV!$F$2:$F$8001,0)),1))</f>
        <v/>
      </c>
      <c r="K598" s="17" t="str">
        <f aca="false">IF($C598="","",MAX(1,IFERROR(INDEX(⑥商品照会CSV!$M$2:$M$3001,MATCH($C598,⑥商品照会CSV!$A$2:$A$3001,0)),1)))</f>
        <v/>
      </c>
      <c r="L598" s="40" t="str">
        <f aca="false">IF($C598="","",IFERROR(INDEX(⑥商品照会CSV!$Q$2:$Q$3001,MATCH($C598,⑥商品照会CSV!$A$2:$A$3001,0)),0))</f>
        <v/>
      </c>
      <c r="M598" s="40" t="str">
        <f aca="false">IF($C598="","",N($L598)*N($K598))</f>
        <v/>
      </c>
      <c r="N598" s="17" t="str">
        <f aca="false">IF($C598="","",MAX(1,IFERROR(INDEX(⑥商品照会CSV!$AK$2:$AK$3001,MATCH($C598,⑥商品照会CSV!$A$2:$A$3001,0)),1)))</f>
        <v/>
      </c>
      <c r="O598" s="12" t="str">
        <f aca="false">IF($C598="","",IFERROR(IF(INDEX(⑥商品照会CSV!$AN$2:$AN$3001,MATCH($C598,⑥商品照会CSV!$A$2:$A$3001,0))=1,"バラ",IF(INDEX(⑥商品照会CSV!$AM$2:$AM$3001,MATCH($C598,⑥商品照会CSV!$A$2:$A$3001,0))=1,"中間包装","ケース")),"ケース"))</f>
        <v/>
      </c>
      <c r="P598" s="18"/>
      <c r="Q598" s="14"/>
      <c r="R598" s="17" t="str">
        <f aca="false">IF($C598="","",N($Q598)*N($K598))</f>
        <v/>
      </c>
    </row>
    <row r="599" customFormat="false" ht="15" hidden="false" customHeight="false" outlineLevel="0" collapsed="false">
      <c r="B599" s="12" t="n">
        <v>594</v>
      </c>
      <c r="C599" s="36" t="str">
        <f aca="false">IF(①在庫CSV_発注日!$M595="","",①在庫CSV_発注日!$M595&amp;"")</f>
        <v/>
      </c>
      <c r="D599" s="12" t="str">
        <f aca="false">IF($C599="","",①在庫CSV_発注日!$N595)</f>
        <v/>
      </c>
      <c r="E599" s="12" t="str">
        <f aca="false">IF($C599="","",①在庫CSV_発注日!$H595)</f>
        <v/>
      </c>
      <c r="F599" s="12" t="str">
        <f aca="false">IF($C599="","",①在庫CSV_発注日!$L595)</f>
        <v/>
      </c>
      <c r="G599" s="18"/>
      <c r="H599" s="17" t="str">
        <f aca="false">IF($C599="","",N(①在庫CSV_発注日!$Z595))</f>
        <v/>
      </c>
      <c r="I599" s="37" t="str">
        <f aca="false">IF($C599="","",SUMIFS(⑤減算マスタCSV!$L$2:$L$8001,⑤減算マスタCSV!$F$2:$F$8001,$C599,⑤減算マスタCSV!$K$2:$K$8001,1))</f>
        <v/>
      </c>
      <c r="J599" s="17" t="str">
        <f aca="false">IF($C599="","",IFERROR(INDEX(⑤減算マスタCSV!$H$2:$H$8001,MATCH($C599,⑤減算マスタCSV!$F$2:$F$8001,0)),1))</f>
        <v/>
      </c>
      <c r="K599" s="17" t="str">
        <f aca="false">IF($C599="","",MAX(1,IFERROR(INDEX(⑥商品照会CSV!$M$2:$M$3001,MATCH($C599,⑥商品照会CSV!$A$2:$A$3001,0)),1)))</f>
        <v/>
      </c>
      <c r="L599" s="40" t="str">
        <f aca="false">IF($C599="","",IFERROR(INDEX(⑥商品照会CSV!$Q$2:$Q$3001,MATCH($C599,⑥商品照会CSV!$A$2:$A$3001,0)),0))</f>
        <v/>
      </c>
      <c r="M599" s="40" t="str">
        <f aca="false">IF($C599="","",N($L599)*N($K599))</f>
        <v/>
      </c>
      <c r="N599" s="17" t="str">
        <f aca="false">IF($C599="","",MAX(1,IFERROR(INDEX(⑥商品照会CSV!$AK$2:$AK$3001,MATCH($C599,⑥商品照会CSV!$A$2:$A$3001,0)),1)))</f>
        <v/>
      </c>
      <c r="O599" s="12" t="str">
        <f aca="false">IF($C599="","",IFERROR(IF(INDEX(⑥商品照会CSV!$AN$2:$AN$3001,MATCH($C599,⑥商品照会CSV!$A$2:$A$3001,0))=1,"バラ",IF(INDEX(⑥商品照会CSV!$AM$2:$AM$3001,MATCH($C599,⑥商品照会CSV!$A$2:$A$3001,0))=1,"中間包装","ケース")),"ケース"))</f>
        <v/>
      </c>
      <c r="P599" s="18"/>
      <c r="Q599" s="14"/>
      <c r="R599" s="17" t="str">
        <f aca="false">IF($C599="","",N($Q599)*N($K599))</f>
        <v/>
      </c>
    </row>
    <row r="600" customFormat="false" ht="15" hidden="false" customHeight="false" outlineLevel="0" collapsed="false">
      <c r="B600" s="12" t="n">
        <v>595</v>
      </c>
      <c r="C600" s="36" t="str">
        <f aca="false">IF(①在庫CSV_発注日!$M596="","",①在庫CSV_発注日!$M596&amp;"")</f>
        <v/>
      </c>
      <c r="D600" s="12" t="str">
        <f aca="false">IF($C600="","",①在庫CSV_発注日!$N596)</f>
        <v/>
      </c>
      <c r="E600" s="12" t="str">
        <f aca="false">IF($C600="","",①在庫CSV_発注日!$H596)</f>
        <v/>
      </c>
      <c r="F600" s="12" t="str">
        <f aca="false">IF($C600="","",①在庫CSV_発注日!$L596)</f>
        <v/>
      </c>
      <c r="G600" s="18"/>
      <c r="H600" s="17" t="str">
        <f aca="false">IF($C600="","",N(①在庫CSV_発注日!$Z596))</f>
        <v/>
      </c>
      <c r="I600" s="37" t="str">
        <f aca="false">IF($C600="","",SUMIFS(⑤減算マスタCSV!$L$2:$L$8001,⑤減算マスタCSV!$F$2:$F$8001,$C600,⑤減算マスタCSV!$K$2:$K$8001,1))</f>
        <v/>
      </c>
      <c r="J600" s="17" t="str">
        <f aca="false">IF($C600="","",IFERROR(INDEX(⑤減算マスタCSV!$H$2:$H$8001,MATCH($C600,⑤減算マスタCSV!$F$2:$F$8001,0)),1))</f>
        <v/>
      </c>
      <c r="K600" s="17" t="str">
        <f aca="false">IF($C600="","",MAX(1,IFERROR(INDEX(⑥商品照会CSV!$M$2:$M$3001,MATCH($C600,⑥商品照会CSV!$A$2:$A$3001,0)),1)))</f>
        <v/>
      </c>
      <c r="L600" s="40" t="str">
        <f aca="false">IF($C600="","",IFERROR(INDEX(⑥商品照会CSV!$Q$2:$Q$3001,MATCH($C600,⑥商品照会CSV!$A$2:$A$3001,0)),0))</f>
        <v/>
      </c>
      <c r="M600" s="40" t="str">
        <f aca="false">IF($C600="","",N($L600)*N($K600))</f>
        <v/>
      </c>
      <c r="N600" s="17" t="str">
        <f aca="false">IF($C600="","",MAX(1,IFERROR(INDEX(⑥商品照会CSV!$AK$2:$AK$3001,MATCH($C600,⑥商品照会CSV!$A$2:$A$3001,0)),1)))</f>
        <v/>
      </c>
      <c r="O600" s="12" t="str">
        <f aca="false">IF($C600="","",IFERROR(IF(INDEX(⑥商品照会CSV!$AN$2:$AN$3001,MATCH($C600,⑥商品照会CSV!$A$2:$A$3001,0))=1,"バラ",IF(INDEX(⑥商品照会CSV!$AM$2:$AM$3001,MATCH($C600,⑥商品照会CSV!$A$2:$A$3001,0))=1,"中間包装","ケース")),"ケース"))</f>
        <v/>
      </c>
      <c r="P600" s="18"/>
      <c r="Q600" s="14"/>
      <c r="R600" s="17" t="str">
        <f aca="false">IF($C600="","",N($Q600)*N($K600))</f>
        <v/>
      </c>
    </row>
    <row r="601" customFormat="false" ht="15" hidden="false" customHeight="false" outlineLevel="0" collapsed="false">
      <c r="B601" s="12" t="n">
        <v>596</v>
      </c>
      <c r="C601" s="36" t="str">
        <f aca="false">IF(①在庫CSV_発注日!$M597="","",①在庫CSV_発注日!$M597&amp;"")</f>
        <v/>
      </c>
      <c r="D601" s="12" t="str">
        <f aca="false">IF($C601="","",①在庫CSV_発注日!$N597)</f>
        <v/>
      </c>
      <c r="E601" s="12" t="str">
        <f aca="false">IF($C601="","",①在庫CSV_発注日!$H597)</f>
        <v/>
      </c>
      <c r="F601" s="12" t="str">
        <f aca="false">IF($C601="","",①在庫CSV_発注日!$L597)</f>
        <v/>
      </c>
      <c r="G601" s="18"/>
      <c r="H601" s="17" t="str">
        <f aca="false">IF($C601="","",N(①在庫CSV_発注日!$Z597))</f>
        <v/>
      </c>
      <c r="I601" s="37" t="str">
        <f aca="false">IF($C601="","",SUMIFS(⑤減算マスタCSV!$L$2:$L$8001,⑤減算マスタCSV!$F$2:$F$8001,$C601,⑤減算マスタCSV!$K$2:$K$8001,1))</f>
        <v/>
      </c>
      <c r="J601" s="17" t="str">
        <f aca="false">IF($C601="","",IFERROR(INDEX(⑤減算マスタCSV!$H$2:$H$8001,MATCH($C601,⑤減算マスタCSV!$F$2:$F$8001,0)),1))</f>
        <v/>
      </c>
      <c r="K601" s="17" t="str">
        <f aca="false">IF($C601="","",MAX(1,IFERROR(INDEX(⑥商品照会CSV!$M$2:$M$3001,MATCH($C601,⑥商品照会CSV!$A$2:$A$3001,0)),1)))</f>
        <v/>
      </c>
      <c r="L601" s="40" t="str">
        <f aca="false">IF($C601="","",IFERROR(INDEX(⑥商品照会CSV!$Q$2:$Q$3001,MATCH($C601,⑥商品照会CSV!$A$2:$A$3001,0)),0))</f>
        <v/>
      </c>
      <c r="M601" s="40" t="str">
        <f aca="false">IF($C601="","",N($L601)*N($K601))</f>
        <v/>
      </c>
      <c r="N601" s="17" t="str">
        <f aca="false">IF($C601="","",MAX(1,IFERROR(INDEX(⑥商品照会CSV!$AK$2:$AK$3001,MATCH($C601,⑥商品照会CSV!$A$2:$A$3001,0)),1)))</f>
        <v/>
      </c>
      <c r="O601" s="12" t="str">
        <f aca="false">IF($C601="","",IFERROR(IF(INDEX(⑥商品照会CSV!$AN$2:$AN$3001,MATCH($C601,⑥商品照会CSV!$A$2:$A$3001,0))=1,"バラ",IF(INDEX(⑥商品照会CSV!$AM$2:$AM$3001,MATCH($C601,⑥商品照会CSV!$A$2:$A$3001,0))=1,"中間包装","ケース")),"ケース"))</f>
        <v/>
      </c>
      <c r="P601" s="18"/>
      <c r="Q601" s="14"/>
      <c r="R601" s="17" t="str">
        <f aca="false">IF($C601="","",N($Q601)*N($K601))</f>
        <v/>
      </c>
    </row>
    <row r="602" customFormat="false" ht="15" hidden="false" customHeight="false" outlineLevel="0" collapsed="false">
      <c r="B602" s="12" t="n">
        <v>597</v>
      </c>
      <c r="C602" s="36" t="str">
        <f aca="false">IF(①在庫CSV_発注日!$M598="","",①在庫CSV_発注日!$M598&amp;"")</f>
        <v/>
      </c>
      <c r="D602" s="12" t="str">
        <f aca="false">IF($C602="","",①在庫CSV_発注日!$N598)</f>
        <v/>
      </c>
      <c r="E602" s="12" t="str">
        <f aca="false">IF($C602="","",①在庫CSV_発注日!$H598)</f>
        <v/>
      </c>
      <c r="F602" s="12" t="str">
        <f aca="false">IF($C602="","",①在庫CSV_発注日!$L598)</f>
        <v/>
      </c>
      <c r="G602" s="18"/>
      <c r="H602" s="17" t="str">
        <f aca="false">IF($C602="","",N(①在庫CSV_発注日!$Z598))</f>
        <v/>
      </c>
      <c r="I602" s="37" t="str">
        <f aca="false">IF($C602="","",SUMIFS(⑤減算マスタCSV!$L$2:$L$8001,⑤減算マスタCSV!$F$2:$F$8001,$C602,⑤減算マスタCSV!$K$2:$K$8001,1))</f>
        <v/>
      </c>
      <c r="J602" s="17" t="str">
        <f aca="false">IF($C602="","",IFERROR(INDEX(⑤減算マスタCSV!$H$2:$H$8001,MATCH($C602,⑤減算マスタCSV!$F$2:$F$8001,0)),1))</f>
        <v/>
      </c>
      <c r="K602" s="17" t="str">
        <f aca="false">IF($C602="","",MAX(1,IFERROR(INDEX(⑥商品照会CSV!$M$2:$M$3001,MATCH($C602,⑥商品照会CSV!$A$2:$A$3001,0)),1)))</f>
        <v/>
      </c>
      <c r="L602" s="40" t="str">
        <f aca="false">IF($C602="","",IFERROR(INDEX(⑥商品照会CSV!$Q$2:$Q$3001,MATCH($C602,⑥商品照会CSV!$A$2:$A$3001,0)),0))</f>
        <v/>
      </c>
      <c r="M602" s="40" t="str">
        <f aca="false">IF($C602="","",N($L602)*N($K602))</f>
        <v/>
      </c>
      <c r="N602" s="17" t="str">
        <f aca="false">IF($C602="","",MAX(1,IFERROR(INDEX(⑥商品照会CSV!$AK$2:$AK$3001,MATCH($C602,⑥商品照会CSV!$A$2:$A$3001,0)),1)))</f>
        <v/>
      </c>
      <c r="O602" s="12" t="str">
        <f aca="false">IF($C602="","",IFERROR(IF(INDEX(⑥商品照会CSV!$AN$2:$AN$3001,MATCH($C602,⑥商品照会CSV!$A$2:$A$3001,0))=1,"バラ",IF(INDEX(⑥商品照会CSV!$AM$2:$AM$3001,MATCH($C602,⑥商品照会CSV!$A$2:$A$3001,0))=1,"中間包装","ケース")),"ケース"))</f>
        <v/>
      </c>
      <c r="P602" s="18"/>
      <c r="Q602" s="14"/>
      <c r="R602" s="17" t="str">
        <f aca="false">IF($C602="","",N($Q602)*N($K602))</f>
        <v/>
      </c>
    </row>
    <row r="603" customFormat="false" ht="15" hidden="false" customHeight="false" outlineLevel="0" collapsed="false">
      <c r="B603" s="12" t="n">
        <v>598</v>
      </c>
      <c r="C603" s="36" t="str">
        <f aca="false">IF(①在庫CSV_発注日!$M599="","",①在庫CSV_発注日!$M599&amp;"")</f>
        <v/>
      </c>
      <c r="D603" s="12" t="str">
        <f aca="false">IF($C603="","",①在庫CSV_発注日!$N599)</f>
        <v/>
      </c>
      <c r="E603" s="12" t="str">
        <f aca="false">IF($C603="","",①在庫CSV_発注日!$H599)</f>
        <v/>
      </c>
      <c r="F603" s="12" t="str">
        <f aca="false">IF($C603="","",①在庫CSV_発注日!$L599)</f>
        <v/>
      </c>
      <c r="G603" s="18"/>
      <c r="H603" s="17" t="str">
        <f aca="false">IF($C603="","",N(①在庫CSV_発注日!$Z599))</f>
        <v/>
      </c>
      <c r="I603" s="37" t="str">
        <f aca="false">IF($C603="","",SUMIFS(⑤減算マスタCSV!$L$2:$L$8001,⑤減算マスタCSV!$F$2:$F$8001,$C603,⑤減算マスタCSV!$K$2:$K$8001,1))</f>
        <v/>
      </c>
      <c r="J603" s="17" t="str">
        <f aca="false">IF($C603="","",IFERROR(INDEX(⑤減算マスタCSV!$H$2:$H$8001,MATCH($C603,⑤減算マスタCSV!$F$2:$F$8001,0)),1))</f>
        <v/>
      </c>
      <c r="K603" s="17" t="str">
        <f aca="false">IF($C603="","",MAX(1,IFERROR(INDEX(⑥商品照会CSV!$M$2:$M$3001,MATCH($C603,⑥商品照会CSV!$A$2:$A$3001,0)),1)))</f>
        <v/>
      </c>
      <c r="L603" s="40" t="str">
        <f aca="false">IF($C603="","",IFERROR(INDEX(⑥商品照会CSV!$Q$2:$Q$3001,MATCH($C603,⑥商品照会CSV!$A$2:$A$3001,0)),0))</f>
        <v/>
      </c>
      <c r="M603" s="40" t="str">
        <f aca="false">IF($C603="","",N($L603)*N($K603))</f>
        <v/>
      </c>
      <c r="N603" s="17" t="str">
        <f aca="false">IF($C603="","",MAX(1,IFERROR(INDEX(⑥商品照会CSV!$AK$2:$AK$3001,MATCH($C603,⑥商品照会CSV!$A$2:$A$3001,0)),1)))</f>
        <v/>
      </c>
      <c r="O603" s="12" t="str">
        <f aca="false">IF($C603="","",IFERROR(IF(INDEX(⑥商品照会CSV!$AN$2:$AN$3001,MATCH($C603,⑥商品照会CSV!$A$2:$A$3001,0))=1,"バラ",IF(INDEX(⑥商品照会CSV!$AM$2:$AM$3001,MATCH($C603,⑥商品照会CSV!$A$2:$A$3001,0))=1,"中間包装","ケース")),"ケース"))</f>
        <v/>
      </c>
      <c r="P603" s="18"/>
      <c r="Q603" s="14"/>
      <c r="R603" s="17" t="str">
        <f aca="false">IF($C603="","",N($Q603)*N($K603))</f>
        <v/>
      </c>
    </row>
    <row r="604" customFormat="false" ht="15" hidden="false" customHeight="false" outlineLevel="0" collapsed="false">
      <c r="B604" s="12" t="n">
        <v>599</v>
      </c>
      <c r="C604" s="36" t="str">
        <f aca="false">IF(①在庫CSV_発注日!$M600="","",①在庫CSV_発注日!$M600&amp;"")</f>
        <v/>
      </c>
      <c r="D604" s="12" t="str">
        <f aca="false">IF($C604="","",①在庫CSV_発注日!$N600)</f>
        <v/>
      </c>
      <c r="E604" s="12" t="str">
        <f aca="false">IF($C604="","",①在庫CSV_発注日!$H600)</f>
        <v/>
      </c>
      <c r="F604" s="12" t="str">
        <f aca="false">IF($C604="","",①在庫CSV_発注日!$L600)</f>
        <v/>
      </c>
      <c r="G604" s="18"/>
      <c r="H604" s="17" t="str">
        <f aca="false">IF($C604="","",N(①在庫CSV_発注日!$Z600))</f>
        <v/>
      </c>
      <c r="I604" s="37" t="str">
        <f aca="false">IF($C604="","",SUMIFS(⑤減算マスタCSV!$L$2:$L$8001,⑤減算マスタCSV!$F$2:$F$8001,$C604,⑤減算マスタCSV!$K$2:$K$8001,1))</f>
        <v/>
      </c>
      <c r="J604" s="17" t="str">
        <f aca="false">IF($C604="","",IFERROR(INDEX(⑤減算マスタCSV!$H$2:$H$8001,MATCH($C604,⑤減算マスタCSV!$F$2:$F$8001,0)),1))</f>
        <v/>
      </c>
      <c r="K604" s="17" t="str">
        <f aca="false">IF($C604="","",MAX(1,IFERROR(INDEX(⑥商品照会CSV!$M$2:$M$3001,MATCH($C604,⑥商品照会CSV!$A$2:$A$3001,0)),1)))</f>
        <v/>
      </c>
      <c r="L604" s="40" t="str">
        <f aca="false">IF($C604="","",IFERROR(INDEX(⑥商品照会CSV!$Q$2:$Q$3001,MATCH($C604,⑥商品照会CSV!$A$2:$A$3001,0)),0))</f>
        <v/>
      </c>
      <c r="M604" s="40" t="str">
        <f aca="false">IF($C604="","",N($L604)*N($K604))</f>
        <v/>
      </c>
      <c r="N604" s="17" t="str">
        <f aca="false">IF($C604="","",MAX(1,IFERROR(INDEX(⑥商品照会CSV!$AK$2:$AK$3001,MATCH($C604,⑥商品照会CSV!$A$2:$A$3001,0)),1)))</f>
        <v/>
      </c>
      <c r="O604" s="12" t="str">
        <f aca="false">IF($C604="","",IFERROR(IF(INDEX(⑥商品照会CSV!$AN$2:$AN$3001,MATCH($C604,⑥商品照会CSV!$A$2:$A$3001,0))=1,"バラ",IF(INDEX(⑥商品照会CSV!$AM$2:$AM$3001,MATCH($C604,⑥商品照会CSV!$A$2:$A$3001,0))=1,"中間包装","ケース")),"ケース"))</f>
        <v/>
      </c>
      <c r="P604" s="18"/>
      <c r="Q604" s="14"/>
      <c r="R604" s="17" t="str">
        <f aca="false">IF($C604="","",N($Q604)*N($K604))</f>
        <v/>
      </c>
    </row>
    <row r="605" customFormat="false" ht="15" hidden="false" customHeight="false" outlineLevel="0" collapsed="false">
      <c r="B605" s="12" t="n">
        <v>600</v>
      </c>
      <c r="C605" s="36" t="str">
        <f aca="false">IF(①在庫CSV_発注日!$M601="","",①在庫CSV_発注日!$M601&amp;"")</f>
        <v/>
      </c>
      <c r="D605" s="12" t="str">
        <f aca="false">IF($C605="","",①在庫CSV_発注日!$N601)</f>
        <v/>
      </c>
      <c r="E605" s="12" t="str">
        <f aca="false">IF($C605="","",①在庫CSV_発注日!$H601)</f>
        <v/>
      </c>
      <c r="F605" s="12" t="str">
        <f aca="false">IF($C605="","",①在庫CSV_発注日!$L601)</f>
        <v/>
      </c>
      <c r="G605" s="18"/>
      <c r="H605" s="17" t="str">
        <f aca="false">IF($C605="","",N(①在庫CSV_発注日!$Z601))</f>
        <v/>
      </c>
      <c r="I605" s="37" t="str">
        <f aca="false">IF($C605="","",SUMIFS(⑤減算マスタCSV!$L$2:$L$8001,⑤減算マスタCSV!$F$2:$F$8001,$C605,⑤減算マスタCSV!$K$2:$K$8001,1))</f>
        <v/>
      </c>
      <c r="J605" s="17" t="str">
        <f aca="false">IF($C605="","",IFERROR(INDEX(⑤減算マスタCSV!$H$2:$H$8001,MATCH($C605,⑤減算マスタCSV!$F$2:$F$8001,0)),1))</f>
        <v/>
      </c>
      <c r="K605" s="17" t="str">
        <f aca="false">IF($C605="","",MAX(1,IFERROR(INDEX(⑥商品照会CSV!$M$2:$M$3001,MATCH($C605,⑥商品照会CSV!$A$2:$A$3001,0)),1)))</f>
        <v/>
      </c>
      <c r="L605" s="40" t="str">
        <f aca="false">IF($C605="","",IFERROR(INDEX(⑥商品照会CSV!$Q$2:$Q$3001,MATCH($C605,⑥商品照会CSV!$A$2:$A$3001,0)),0))</f>
        <v/>
      </c>
      <c r="M605" s="40" t="str">
        <f aca="false">IF($C605="","",N($L605)*N($K605))</f>
        <v/>
      </c>
      <c r="N605" s="17" t="str">
        <f aca="false">IF($C605="","",MAX(1,IFERROR(INDEX(⑥商品照会CSV!$AK$2:$AK$3001,MATCH($C605,⑥商品照会CSV!$A$2:$A$3001,0)),1)))</f>
        <v/>
      </c>
      <c r="O605" s="12" t="str">
        <f aca="false">IF($C605="","",IFERROR(IF(INDEX(⑥商品照会CSV!$AN$2:$AN$3001,MATCH($C605,⑥商品照会CSV!$A$2:$A$3001,0))=1,"バラ",IF(INDEX(⑥商品照会CSV!$AM$2:$AM$3001,MATCH($C605,⑥商品照会CSV!$A$2:$A$3001,0))=1,"中間包装","ケース")),"ケース"))</f>
        <v/>
      </c>
      <c r="P605" s="18"/>
      <c r="Q605" s="14"/>
      <c r="R605" s="17" t="str">
        <f aca="false">IF($C605="","",N($Q605)*N($K605))</f>
        <v/>
      </c>
    </row>
    <row r="606" customFormat="false" ht="15" hidden="false" customHeight="false" outlineLevel="0" collapsed="false">
      <c r="B606" s="12" t="n">
        <v>601</v>
      </c>
      <c r="C606" s="36" t="str">
        <f aca="false">IF(①在庫CSV_発注日!$M602="","",①在庫CSV_発注日!$M602&amp;"")</f>
        <v/>
      </c>
      <c r="D606" s="12" t="str">
        <f aca="false">IF($C606="","",①在庫CSV_発注日!$N602)</f>
        <v/>
      </c>
      <c r="E606" s="12" t="str">
        <f aca="false">IF($C606="","",①在庫CSV_発注日!$H602)</f>
        <v/>
      </c>
      <c r="F606" s="12" t="str">
        <f aca="false">IF($C606="","",①在庫CSV_発注日!$L602)</f>
        <v/>
      </c>
      <c r="G606" s="18"/>
      <c r="H606" s="17" t="str">
        <f aca="false">IF($C606="","",N(①在庫CSV_発注日!$Z602))</f>
        <v/>
      </c>
      <c r="I606" s="37" t="str">
        <f aca="false">IF($C606="","",SUMIFS(⑤減算マスタCSV!$L$2:$L$8001,⑤減算マスタCSV!$F$2:$F$8001,$C606,⑤減算マスタCSV!$K$2:$K$8001,1))</f>
        <v/>
      </c>
      <c r="J606" s="17" t="str">
        <f aca="false">IF($C606="","",IFERROR(INDEX(⑤減算マスタCSV!$H$2:$H$8001,MATCH($C606,⑤減算マスタCSV!$F$2:$F$8001,0)),1))</f>
        <v/>
      </c>
      <c r="K606" s="17" t="str">
        <f aca="false">IF($C606="","",MAX(1,IFERROR(INDEX(⑥商品照会CSV!$M$2:$M$3001,MATCH($C606,⑥商品照会CSV!$A$2:$A$3001,0)),1)))</f>
        <v/>
      </c>
      <c r="L606" s="40" t="str">
        <f aca="false">IF($C606="","",IFERROR(INDEX(⑥商品照会CSV!$Q$2:$Q$3001,MATCH($C606,⑥商品照会CSV!$A$2:$A$3001,0)),0))</f>
        <v/>
      </c>
      <c r="M606" s="40" t="str">
        <f aca="false">IF($C606="","",N($L606)*N($K606))</f>
        <v/>
      </c>
      <c r="N606" s="17" t="str">
        <f aca="false">IF($C606="","",MAX(1,IFERROR(INDEX(⑥商品照会CSV!$AK$2:$AK$3001,MATCH($C606,⑥商品照会CSV!$A$2:$A$3001,0)),1)))</f>
        <v/>
      </c>
      <c r="O606" s="12" t="str">
        <f aca="false">IF($C606="","",IFERROR(IF(INDEX(⑥商品照会CSV!$AN$2:$AN$3001,MATCH($C606,⑥商品照会CSV!$A$2:$A$3001,0))=1,"バラ",IF(INDEX(⑥商品照会CSV!$AM$2:$AM$3001,MATCH($C606,⑥商品照会CSV!$A$2:$A$3001,0))=1,"中間包装","ケース")),"ケース"))</f>
        <v/>
      </c>
      <c r="P606" s="18"/>
      <c r="Q606" s="14"/>
      <c r="R606" s="17" t="str">
        <f aca="false">IF($C606="","",N($Q606)*N($K606))</f>
        <v/>
      </c>
    </row>
    <row r="607" customFormat="false" ht="15" hidden="false" customHeight="false" outlineLevel="0" collapsed="false">
      <c r="B607" s="12" t="n">
        <v>602</v>
      </c>
      <c r="C607" s="36" t="str">
        <f aca="false">IF(①在庫CSV_発注日!$M603="","",①在庫CSV_発注日!$M603&amp;"")</f>
        <v/>
      </c>
      <c r="D607" s="12" t="str">
        <f aca="false">IF($C607="","",①在庫CSV_発注日!$N603)</f>
        <v/>
      </c>
      <c r="E607" s="12" t="str">
        <f aca="false">IF($C607="","",①在庫CSV_発注日!$H603)</f>
        <v/>
      </c>
      <c r="F607" s="12" t="str">
        <f aca="false">IF($C607="","",①在庫CSV_発注日!$L603)</f>
        <v/>
      </c>
      <c r="G607" s="18"/>
      <c r="H607" s="17" t="str">
        <f aca="false">IF($C607="","",N(①在庫CSV_発注日!$Z603))</f>
        <v/>
      </c>
      <c r="I607" s="37" t="str">
        <f aca="false">IF($C607="","",SUMIFS(⑤減算マスタCSV!$L$2:$L$8001,⑤減算マスタCSV!$F$2:$F$8001,$C607,⑤減算マスタCSV!$K$2:$K$8001,1))</f>
        <v/>
      </c>
      <c r="J607" s="17" t="str">
        <f aca="false">IF($C607="","",IFERROR(INDEX(⑤減算マスタCSV!$H$2:$H$8001,MATCH($C607,⑤減算マスタCSV!$F$2:$F$8001,0)),1))</f>
        <v/>
      </c>
      <c r="K607" s="17" t="str">
        <f aca="false">IF($C607="","",MAX(1,IFERROR(INDEX(⑥商品照会CSV!$M$2:$M$3001,MATCH($C607,⑥商品照会CSV!$A$2:$A$3001,0)),1)))</f>
        <v/>
      </c>
      <c r="L607" s="40" t="str">
        <f aca="false">IF($C607="","",IFERROR(INDEX(⑥商品照会CSV!$Q$2:$Q$3001,MATCH($C607,⑥商品照会CSV!$A$2:$A$3001,0)),0))</f>
        <v/>
      </c>
      <c r="M607" s="40" t="str">
        <f aca="false">IF($C607="","",N($L607)*N($K607))</f>
        <v/>
      </c>
      <c r="N607" s="17" t="str">
        <f aca="false">IF($C607="","",MAX(1,IFERROR(INDEX(⑥商品照会CSV!$AK$2:$AK$3001,MATCH($C607,⑥商品照会CSV!$A$2:$A$3001,0)),1)))</f>
        <v/>
      </c>
      <c r="O607" s="12" t="str">
        <f aca="false">IF($C607="","",IFERROR(IF(INDEX(⑥商品照会CSV!$AN$2:$AN$3001,MATCH($C607,⑥商品照会CSV!$A$2:$A$3001,0))=1,"バラ",IF(INDEX(⑥商品照会CSV!$AM$2:$AM$3001,MATCH($C607,⑥商品照会CSV!$A$2:$A$3001,0))=1,"中間包装","ケース")),"ケース"))</f>
        <v/>
      </c>
      <c r="P607" s="18"/>
      <c r="Q607" s="14"/>
      <c r="R607" s="17" t="str">
        <f aca="false">IF($C607="","",N($Q607)*N($K607))</f>
        <v/>
      </c>
    </row>
    <row r="608" customFormat="false" ht="15" hidden="false" customHeight="false" outlineLevel="0" collapsed="false">
      <c r="B608" s="12" t="n">
        <v>603</v>
      </c>
      <c r="C608" s="36" t="str">
        <f aca="false">IF(①在庫CSV_発注日!$M604="","",①在庫CSV_発注日!$M604&amp;"")</f>
        <v/>
      </c>
      <c r="D608" s="12" t="str">
        <f aca="false">IF($C608="","",①在庫CSV_発注日!$N604)</f>
        <v/>
      </c>
      <c r="E608" s="12" t="str">
        <f aca="false">IF($C608="","",①在庫CSV_発注日!$H604)</f>
        <v/>
      </c>
      <c r="F608" s="12" t="str">
        <f aca="false">IF($C608="","",①在庫CSV_発注日!$L604)</f>
        <v/>
      </c>
      <c r="G608" s="18"/>
      <c r="H608" s="17" t="str">
        <f aca="false">IF($C608="","",N(①在庫CSV_発注日!$Z604))</f>
        <v/>
      </c>
      <c r="I608" s="37" t="str">
        <f aca="false">IF($C608="","",SUMIFS(⑤減算マスタCSV!$L$2:$L$8001,⑤減算マスタCSV!$F$2:$F$8001,$C608,⑤減算マスタCSV!$K$2:$K$8001,1))</f>
        <v/>
      </c>
      <c r="J608" s="17" t="str">
        <f aca="false">IF($C608="","",IFERROR(INDEX(⑤減算マスタCSV!$H$2:$H$8001,MATCH($C608,⑤減算マスタCSV!$F$2:$F$8001,0)),1))</f>
        <v/>
      </c>
      <c r="K608" s="17" t="str">
        <f aca="false">IF($C608="","",MAX(1,IFERROR(INDEX(⑥商品照会CSV!$M$2:$M$3001,MATCH($C608,⑥商品照会CSV!$A$2:$A$3001,0)),1)))</f>
        <v/>
      </c>
      <c r="L608" s="40" t="str">
        <f aca="false">IF($C608="","",IFERROR(INDEX(⑥商品照会CSV!$Q$2:$Q$3001,MATCH($C608,⑥商品照会CSV!$A$2:$A$3001,0)),0))</f>
        <v/>
      </c>
      <c r="M608" s="40" t="str">
        <f aca="false">IF($C608="","",N($L608)*N($K608))</f>
        <v/>
      </c>
      <c r="N608" s="17" t="str">
        <f aca="false">IF($C608="","",MAX(1,IFERROR(INDEX(⑥商品照会CSV!$AK$2:$AK$3001,MATCH($C608,⑥商品照会CSV!$A$2:$A$3001,0)),1)))</f>
        <v/>
      </c>
      <c r="O608" s="12" t="str">
        <f aca="false">IF($C608="","",IFERROR(IF(INDEX(⑥商品照会CSV!$AN$2:$AN$3001,MATCH($C608,⑥商品照会CSV!$A$2:$A$3001,0))=1,"バラ",IF(INDEX(⑥商品照会CSV!$AM$2:$AM$3001,MATCH($C608,⑥商品照会CSV!$A$2:$A$3001,0))=1,"中間包装","ケース")),"ケース"))</f>
        <v/>
      </c>
      <c r="P608" s="18"/>
      <c r="Q608" s="14"/>
      <c r="R608" s="17" t="str">
        <f aca="false">IF($C608="","",N($Q608)*N($K608))</f>
        <v/>
      </c>
    </row>
    <row r="609" customFormat="false" ht="15" hidden="false" customHeight="false" outlineLevel="0" collapsed="false">
      <c r="B609" s="12" t="n">
        <v>604</v>
      </c>
      <c r="C609" s="36" t="str">
        <f aca="false">IF(①在庫CSV_発注日!$M605="","",①在庫CSV_発注日!$M605&amp;"")</f>
        <v/>
      </c>
      <c r="D609" s="12" t="str">
        <f aca="false">IF($C609="","",①在庫CSV_発注日!$N605)</f>
        <v/>
      </c>
      <c r="E609" s="12" t="str">
        <f aca="false">IF($C609="","",①在庫CSV_発注日!$H605)</f>
        <v/>
      </c>
      <c r="F609" s="12" t="str">
        <f aca="false">IF($C609="","",①在庫CSV_発注日!$L605)</f>
        <v/>
      </c>
      <c r="G609" s="18"/>
      <c r="H609" s="17" t="str">
        <f aca="false">IF($C609="","",N(①在庫CSV_発注日!$Z605))</f>
        <v/>
      </c>
      <c r="I609" s="37" t="str">
        <f aca="false">IF($C609="","",SUMIFS(⑤減算マスタCSV!$L$2:$L$8001,⑤減算マスタCSV!$F$2:$F$8001,$C609,⑤減算マスタCSV!$K$2:$K$8001,1))</f>
        <v/>
      </c>
      <c r="J609" s="17" t="str">
        <f aca="false">IF($C609="","",IFERROR(INDEX(⑤減算マスタCSV!$H$2:$H$8001,MATCH($C609,⑤減算マスタCSV!$F$2:$F$8001,0)),1))</f>
        <v/>
      </c>
      <c r="K609" s="17" t="str">
        <f aca="false">IF($C609="","",MAX(1,IFERROR(INDEX(⑥商品照会CSV!$M$2:$M$3001,MATCH($C609,⑥商品照会CSV!$A$2:$A$3001,0)),1)))</f>
        <v/>
      </c>
      <c r="L609" s="40" t="str">
        <f aca="false">IF($C609="","",IFERROR(INDEX(⑥商品照会CSV!$Q$2:$Q$3001,MATCH($C609,⑥商品照会CSV!$A$2:$A$3001,0)),0))</f>
        <v/>
      </c>
      <c r="M609" s="40" t="str">
        <f aca="false">IF($C609="","",N($L609)*N($K609))</f>
        <v/>
      </c>
      <c r="N609" s="17" t="str">
        <f aca="false">IF($C609="","",MAX(1,IFERROR(INDEX(⑥商品照会CSV!$AK$2:$AK$3001,MATCH($C609,⑥商品照会CSV!$A$2:$A$3001,0)),1)))</f>
        <v/>
      </c>
      <c r="O609" s="12" t="str">
        <f aca="false">IF($C609="","",IFERROR(IF(INDEX(⑥商品照会CSV!$AN$2:$AN$3001,MATCH($C609,⑥商品照会CSV!$A$2:$A$3001,0))=1,"バラ",IF(INDEX(⑥商品照会CSV!$AM$2:$AM$3001,MATCH($C609,⑥商品照会CSV!$A$2:$A$3001,0))=1,"中間包装","ケース")),"ケース"))</f>
        <v/>
      </c>
      <c r="P609" s="18"/>
      <c r="Q609" s="14"/>
      <c r="R609" s="17" t="str">
        <f aca="false">IF($C609="","",N($Q609)*N($K609))</f>
        <v/>
      </c>
    </row>
    <row r="610" customFormat="false" ht="15" hidden="false" customHeight="false" outlineLevel="0" collapsed="false">
      <c r="B610" s="12" t="n">
        <v>605</v>
      </c>
      <c r="C610" s="36" t="str">
        <f aca="false">IF(①在庫CSV_発注日!$M606="","",①在庫CSV_発注日!$M606&amp;"")</f>
        <v/>
      </c>
      <c r="D610" s="12" t="str">
        <f aca="false">IF($C610="","",①在庫CSV_発注日!$N606)</f>
        <v/>
      </c>
      <c r="E610" s="12" t="str">
        <f aca="false">IF($C610="","",①在庫CSV_発注日!$H606)</f>
        <v/>
      </c>
      <c r="F610" s="12" t="str">
        <f aca="false">IF($C610="","",①在庫CSV_発注日!$L606)</f>
        <v/>
      </c>
      <c r="G610" s="18"/>
      <c r="H610" s="17" t="str">
        <f aca="false">IF($C610="","",N(①在庫CSV_発注日!$Z606))</f>
        <v/>
      </c>
      <c r="I610" s="37" t="str">
        <f aca="false">IF($C610="","",SUMIFS(⑤減算マスタCSV!$L$2:$L$8001,⑤減算マスタCSV!$F$2:$F$8001,$C610,⑤減算マスタCSV!$K$2:$K$8001,1))</f>
        <v/>
      </c>
      <c r="J610" s="17" t="str">
        <f aca="false">IF($C610="","",IFERROR(INDEX(⑤減算マスタCSV!$H$2:$H$8001,MATCH($C610,⑤減算マスタCSV!$F$2:$F$8001,0)),1))</f>
        <v/>
      </c>
      <c r="K610" s="17" t="str">
        <f aca="false">IF($C610="","",MAX(1,IFERROR(INDEX(⑥商品照会CSV!$M$2:$M$3001,MATCH($C610,⑥商品照会CSV!$A$2:$A$3001,0)),1)))</f>
        <v/>
      </c>
      <c r="L610" s="40" t="str">
        <f aca="false">IF($C610="","",IFERROR(INDEX(⑥商品照会CSV!$Q$2:$Q$3001,MATCH($C610,⑥商品照会CSV!$A$2:$A$3001,0)),0))</f>
        <v/>
      </c>
      <c r="M610" s="40" t="str">
        <f aca="false">IF($C610="","",N($L610)*N($K610))</f>
        <v/>
      </c>
      <c r="N610" s="17" t="str">
        <f aca="false">IF($C610="","",MAX(1,IFERROR(INDEX(⑥商品照会CSV!$AK$2:$AK$3001,MATCH($C610,⑥商品照会CSV!$A$2:$A$3001,0)),1)))</f>
        <v/>
      </c>
      <c r="O610" s="12" t="str">
        <f aca="false">IF($C610="","",IFERROR(IF(INDEX(⑥商品照会CSV!$AN$2:$AN$3001,MATCH($C610,⑥商品照会CSV!$A$2:$A$3001,0))=1,"バラ",IF(INDEX(⑥商品照会CSV!$AM$2:$AM$3001,MATCH($C610,⑥商品照会CSV!$A$2:$A$3001,0))=1,"中間包装","ケース")),"ケース"))</f>
        <v/>
      </c>
      <c r="P610" s="18"/>
      <c r="Q610" s="14"/>
      <c r="R610" s="17" t="str">
        <f aca="false">IF($C610="","",N($Q610)*N($K610))</f>
        <v/>
      </c>
    </row>
    <row r="611" customFormat="false" ht="15" hidden="false" customHeight="false" outlineLevel="0" collapsed="false">
      <c r="B611" s="12" t="n">
        <v>606</v>
      </c>
      <c r="C611" s="36" t="str">
        <f aca="false">IF(①在庫CSV_発注日!$M607="","",①在庫CSV_発注日!$M607&amp;"")</f>
        <v/>
      </c>
      <c r="D611" s="12" t="str">
        <f aca="false">IF($C611="","",①在庫CSV_発注日!$N607)</f>
        <v/>
      </c>
      <c r="E611" s="12" t="str">
        <f aca="false">IF($C611="","",①在庫CSV_発注日!$H607)</f>
        <v/>
      </c>
      <c r="F611" s="12" t="str">
        <f aca="false">IF($C611="","",①在庫CSV_発注日!$L607)</f>
        <v/>
      </c>
      <c r="G611" s="18"/>
      <c r="H611" s="17" t="str">
        <f aca="false">IF($C611="","",N(①在庫CSV_発注日!$Z607))</f>
        <v/>
      </c>
      <c r="I611" s="37" t="str">
        <f aca="false">IF($C611="","",SUMIFS(⑤減算マスタCSV!$L$2:$L$8001,⑤減算マスタCSV!$F$2:$F$8001,$C611,⑤減算マスタCSV!$K$2:$K$8001,1))</f>
        <v/>
      </c>
      <c r="J611" s="17" t="str">
        <f aca="false">IF($C611="","",IFERROR(INDEX(⑤減算マスタCSV!$H$2:$H$8001,MATCH($C611,⑤減算マスタCSV!$F$2:$F$8001,0)),1))</f>
        <v/>
      </c>
      <c r="K611" s="17" t="str">
        <f aca="false">IF($C611="","",MAX(1,IFERROR(INDEX(⑥商品照会CSV!$M$2:$M$3001,MATCH($C611,⑥商品照会CSV!$A$2:$A$3001,0)),1)))</f>
        <v/>
      </c>
      <c r="L611" s="40" t="str">
        <f aca="false">IF($C611="","",IFERROR(INDEX(⑥商品照会CSV!$Q$2:$Q$3001,MATCH($C611,⑥商品照会CSV!$A$2:$A$3001,0)),0))</f>
        <v/>
      </c>
      <c r="M611" s="40" t="str">
        <f aca="false">IF($C611="","",N($L611)*N($K611))</f>
        <v/>
      </c>
      <c r="N611" s="17" t="str">
        <f aca="false">IF($C611="","",MAX(1,IFERROR(INDEX(⑥商品照会CSV!$AK$2:$AK$3001,MATCH($C611,⑥商品照会CSV!$A$2:$A$3001,0)),1)))</f>
        <v/>
      </c>
      <c r="O611" s="12" t="str">
        <f aca="false">IF($C611="","",IFERROR(IF(INDEX(⑥商品照会CSV!$AN$2:$AN$3001,MATCH($C611,⑥商品照会CSV!$A$2:$A$3001,0))=1,"バラ",IF(INDEX(⑥商品照会CSV!$AM$2:$AM$3001,MATCH($C611,⑥商品照会CSV!$A$2:$A$3001,0))=1,"中間包装","ケース")),"ケース"))</f>
        <v/>
      </c>
      <c r="P611" s="18"/>
      <c r="Q611" s="14"/>
      <c r="R611" s="17" t="str">
        <f aca="false">IF($C611="","",N($Q611)*N($K611))</f>
        <v/>
      </c>
    </row>
    <row r="612" customFormat="false" ht="15" hidden="false" customHeight="false" outlineLevel="0" collapsed="false">
      <c r="B612" s="12" t="n">
        <v>607</v>
      </c>
      <c r="C612" s="36" t="str">
        <f aca="false">IF(①在庫CSV_発注日!$M608="","",①在庫CSV_発注日!$M608&amp;"")</f>
        <v/>
      </c>
      <c r="D612" s="12" t="str">
        <f aca="false">IF($C612="","",①在庫CSV_発注日!$N608)</f>
        <v/>
      </c>
      <c r="E612" s="12" t="str">
        <f aca="false">IF($C612="","",①在庫CSV_発注日!$H608)</f>
        <v/>
      </c>
      <c r="F612" s="12" t="str">
        <f aca="false">IF($C612="","",①在庫CSV_発注日!$L608)</f>
        <v/>
      </c>
      <c r="G612" s="18"/>
      <c r="H612" s="17" t="str">
        <f aca="false">IF($C612="","",N(①在庫CSV_発注日!$Z608))</f>
        <v/>
      </c>
      <c r="I612" s="37" t="str">
        <f aca="false">IF($C612="","",SUMIFS(⑤減算マスタCSV!$L$2:$L$8001,⑤減算マスタCSV!$F$2:$F$8001,$C612,⑤減算マスタCSV!$K$2:$K$8001,1))</f>
        <v/>
      </c>
      <c r="J612" s="17" t="str">
        <f aca="false">IF($C612="","",IFERROR(INDEX(⑤減算マスタCSV!$H$2:$H$8001,MATCH($C612,⑤減算マスタCSV!$F$2:$F$8001,0)),1))</f>
        <v/>
      </c>
      <c r="K612" s="17" t="str">
        <f aca="false">IF($C612="","",MAX(1,IFERROR(INDEX(⑥商品照会CSV!$M$2:$M$3001,MATCH($C612,⑥商品照会CSV!$A$2:$A$3001,0)),1)))</f>
        <v/>
      </c>
      <c r="L612" s="40" t="str">
        <f aca="false">IF($C612="","",IFERROR(INDEX(⑥商品照会CSV!$Q$2:$Q$3001,MATCH($C612,⑥商品照会CSV!$A$2:$A$3001,0)),0))</f>
        <v/>
      </c>
      <c r="M612" s="40" t="str">
        <f aca="false">IF($C612="","",N($L612)*N($K612))</f>
        <v/>
      </c>
      <c r="N612" s="17" t="str">
        <f aca="false">IF($C612="","",MAX(1,IFERROR(INDEX(⑥商品照会CSV!$AK$2:$AK$3001,MATCH($C612,⑥商品照会CSV!$A$2:$A$3001,0)),1)))</f>
        <v/>
      </c>
      <c r="O612" s="12" t="str">
        <f aca="false">IF($C612="","",IFERROR(IF(INDEX(⑥商品照会CSV!$AN$2:$AN$3001,MATCH($C612,⑥商品照会CSV!$A$2:$A$3001,0))=1,"バラ",IF(INDEX(⑥商品照会CSV!$AM$2:$AM$3001,MATCH($C612,⑥商品照会CSV!$A$2:$A$3001,0))=1,"中間包装","ケース")),"ケース"))</f>
        <v/>
      </c>
      <c r="P612" s="18"/>
      <c r="Q612" s="14"/>
      <c r="R612" s="17" t="str">
        <f aca="false">IF($C612="","",N($Q612)*N($K612))</f>
        <v/>
      </c>
    </row>
    <row r="613" customFormat="false" ht="15" hidden="false" customHeight="false" outlineLevel="0" collapsed="false">
      <c r="B613" s="12" t="n">
        <v>608</v>
      </c>
      <c r="C613" s="36" t="str">
        <f aca="false">IF(①在庫CSV_発注日!$M609="","",①在庫CSV_発注日!$M609&amp;"")</f>
        <v/>
      </c>
      <c r="D613" s="12" t="str">
        <f aca="false">IF($C613="","",①在庫CSV_発注日!$N609)</f>
        <v/>
      </c>
      <c r="E613" s="12" t="str">
        <f aca="false">IF($C613="","",①在庫CSV_発注日!$H609)</f>
        <v/>
      </c>
      <c r="F613" s="12" t="str">
        <f aca="false">IF($C613="","",①在庫CSV_発注日!$L609)</f>
        <v/>
      </c>
      <c r="G613" s="18"/>
      <c r="H613" s="17" t="str">
        <f aca="false">IF($C613="","",N(①在庫CSV_発注日!$Z609))</f>
        <v/>
      </c>
      <c r="I613" s="37" t="str">
        <f aca="false">IF($C613="","",SUMIFS(⑤減算マスタCSV!$L$2:$L$8001,⑤減算マスタCSV!$F$2:$F$8001,$C613,⑤減算マスタCSV!$K$2:$K$8001,1))</f>
        <v/>
      </c>
      <c r="J613" s="17" t="str">
        <f aca="false">IF($C613="","",IFERROR(INDEX(⑤減算マスタCSV!$H$2:$H$8001,MATCH($C613,⑤減算マスタCSV!$F$2:$F$8001,0)),1))</f>
        <v/>
      </c>
      <c r="K613" s="17" t="str">
        <f aca="false">IF($C613="","",MAX(1,IFERROR(INDEX(⑥商品照会CSV!$M$2:$M$3001,MATCH($C613,⑥商品照会CSV!$A$2:$A$3001,0)),1)))</f>
        <v/>
      </c>
      <c r="L613" s="40" t="str">
        <f aca="false">IF($C613="","",IFERROR(INDEX(⑥商品照会CSV!$Q$2:$Q$3001,MATCH($C613,⑥商品照会CSV!$A$2:$A$3001,0)),0))</f>
        <v/>
      </c>
      <c r="M613" s="40" t="str">
        <f aca="false">IF($C613="","",N($L613)*N($K613))</f>
        <v/>
      </c>
      <c r="N613" s="17" t="str">
        <f aca="false">IF($C613="","",MAX(1,IFERROR(INDEX(⑥商品照会CSV!$AK$2:$AK$3001,MATCH($C613,⑥商品照会CSV!$A$2:$A$3001,0)),1)))</f>
        <v/>
      </c>
      <c r="O613" s="12" t="str">
        <f aca="false">IF($C613="","",IFERROR(IF(INDEX(⑥商品照会CSV!$AN$2:$AN$3001,MATCH($C613,⑥商品照会CSV!$A$2:$A$3001,0))=1,"バラ",IF(INDEX(⑥商品照会CSV!$AM$2:$AM$3001,MATCH($C613,⑥商品照会CSV!$A$2:$A$3001,0))=1,"中間包装","ケース")),"ケース"))</f>
        <v/>
      </c>
      <c r="P613" s="18"/>
      <c r="Q613" s="14"/>
      <c r="R613" s="17" t="str">
        <f aca="false">IF($C613="","",N($Q613)*N($K613))</f>
        <v/>
      </c>
    </row>
    <row r="614" customFormat="false" ht="15" hidden="false" customHeight="false" outlineLevel="0" collapsed="false">
      <c r="B614" s="12" t="n">
        <v>609</v>
      </c>
      <c r="C614" s="36" t="str">
        <f aca="false">IF(①在庫CSV_発注日!$M610="","",①在庫CSV_発注日!$M610&amp;"")</f>
        <v/>
      </c>
      <c r="D614" s="12" t="str">
        <f aca="false">IF($C614="","",①在庫CSV_発注日!$N610)</f>
        <v/>
      </c>
      <c r="E614" s="12" t="str">
        <f aca="false">IF($C614="","",①在庫CSV_発注日!$H610)</f>
        <v/>
      </c>
      <c r="F614" s="12" t="str">
        <f aca="false">IF($C614="","",①在庫CSV_発注日!$L610)</f>
        <v/>
      </c>
      <c r="G614" s="18"/>
      <c r="H614" s="17" t="str">
        <f aca="false">IF($C614="","",N(①在庫CSV_発注日!$Z610))</f>
        <v/>
      </c>
      <c r="I614" s="37" t="str">
        <f aca="false">IF($C614="","",SUMIFS(⑤減算マスタCSV!$L$2:$L$8001,⑤減算マスタCSV!$F$2:$F$8001,$C614,⑤減算マスタCSV!$K$2:$K$8001,1))</f>
        <v/>
      </c>
      <c r="J614" s="17" t="str">
        <f aca="false">IF($C614="","",IFERROR(INDEX(⑤減算マスタCSV!$H$2:$H$8001,MATCH($C614,⑤減算マスタCSV!$F$2:$F$8001,0)),1))</f>
        <v/>
      </c>
      <c r="K614" s="17" t="str">
        <f aca="false">IF($C614="","",MAX(1,IFERROR(INDEX(⑥商品照会CSV!$M$2:$M$3001,MATCH($C614,⑥商品照会CSV!$A$2:$A$3001,0)),1)))</f>
        <v/>
      </c>
      <c r="L614" s="40" t="str">
        <f aca="false">IF($C614="","",IFERROR(INDEX(⑥商品照会CSV!$Q$2:$Q$3001,MATCH($C614,⑥商品照会CSV!$A$2:$A$3001,0)),0))</f>
        <v/>
      </c>
      <c r="M614" s="40" t="str">
        <f aca="false">IF($C614="","",N($L614)*N($K614))</f>
        <v/>
      </c>
      <c r="N614" s="17" t="str">
        <f aca="false">IF($C614="","",MAX(1,IFERROR(INDEX(⑥商品照会CSV!$AK$2:$AK$3001,MATCH($C614,⑥商品照会CSV!$A$2:$A$3001,0)),1)))</f>
        <v/>
      </c>
      <c r="O614" s="12" t="str">
        <f aca="false">IF($C614="","",IFERROR(IF(INDEX(⑥商品照会CSV!$AN$2:$AN$3001,MATCH($C614,⑥商品照会CSV!$A$2:$A$3001,0))=1,"バラ",IF(INDEX(⑥商品照会CSV!$AM$2:$AM$3001,MATCH($C614,⑥商品照会CSV!$A$2:$A$3001,0))=1,"中間包装","ケース")),"ケース"))</f>
        <v/>
      </c>
      <c r="P614" s="18"/>
      <c r="Q614" s="14"/>
      <c r="R614" s="17" t="str">
        <f aca="false">IF($C614="","",N($Q614)*N($K614))</f>
        <v/>
      </c>
    </row>
    <row r="615" customFormat="false" ht="15" hidden="false" customHeight="false" outlineLevel="0" collapsed="false">
      <c r="B615" s="12" t="n">
        <v>610</v>
      </c>
      <c r="C615" s="36" t="str">
        <f aca="false">IF(①在庫CSV_発注日!$M611="","",①在庫CSV_発注日!$M611&amp;"")</f>
        <v/>
      </c>
      <c r="D615" s="12" t="str">
        <f aca="false">IF($C615="","",①在庫CSV_発注日!$N611)</f>
        <v/>
      </c>
      <c r="E615" s="12" t="str">
        <f aca="false">IF($C615="","",①在庫CSV_発注日!$H611)</f>
        <v/>
      </c>
      <c r="F615" s="12" t="str">
        <f aca="false">IF($C615="","",①在庫CSV_発注日!$L611)</f>
        <v/>
      </c>
      <c r="G615" s="18"/>
      <c r="H615" s="17" t="str">
        <f aca="false">IF($C615="","",N(①在庫CSV_発注日!$Z611))</f>
        <v/>
      </c>
      <c r="I615" s="37" t="str">
        <f aca="false">IF($C615="","",SUMIFS(⑤減算マスタCSV!$L$2:$L$8001,⑤減算マスタCSV!$F$2:$F$8001,$C615,⑤減算マスタCSV!$K$2:$K$8001,1))</f>
        <v/>
      </c>
      <c r="J615" s="17" t="str">
        <f aca="false">IF($C615="","",IFERROR(INDEX(⑤減算マスタCSV!$H$2:$H$8001,MATCH($C615,⑤減算マスタCSV!$F$2:$F$8001,0)),1))</f>
        <v/>
      </c>
      <c r="K615" s="17" t="str">
        <f aca="false">IF($C615="","",MAX(1,IFERROR(INDEX(⑥商品照会CSV!$M$2:$M$3001,MATCH($C615,⑥商品照会CSV!$A$2:$A$3001,0)),1)))</f>
        <v/>
      </c>
      <c r="L615" s="40" t="str">
        <f aca="false">IF($C615="","",IFERROR(INDEX(⑥商品照会CSV!$Q$2:$Q$3001,MATCH($C615,⑥商品照会CSV!$A$2:$A$3001,0)),0))</f>
        <v/>
      </c>
      <c r="M615" s="40" t="str">
        <f aca="false">IF($C615="","",N($L615)*N($K615))</f>
        <v/>
      </c>
      <c r="N615" s="17" t="str">
        <f aca="false">IF($C615="","",MAX(1,IFERROR(INDEX(⑥商品照会CSV!$AK$2:$AK$3001,MATCH($C615,⑥商品照会CSV!$A$2:$A$3001,0)),1)))</f>
        <v/>
      </c>
      <c r="O615" s="12" t="str">
        <f aca="false">IF($C615="","",IFERROR(IF(INDEX(⑥商品照会CSV!$AN$2:$AN$3001,MATCH($C615,⑥商品照会CSV!$A$2:$A$3001,0))=1,"バラ",IF(INDEX(⑥商品照会CSV!$AM$2:$AM$3001,MATCH($C615,⑥商品照会CSV!$A$2:$A$3001,0))=1,"中間包装","ケース")),"ケース"))</f>
        <v/>
      </c>
      <c r="P615" s="18"/>
      <c r="Q615" s="14"/>
      <c r="R615" s="17" t="str">
        <f aca="false">IF($C615="","",N($Q615)*N($K615))</f>
        <v/>
      </c>
    </row>
    <row r="616" customFormat="false" ht="15" hidden="false" customHeight="false" outlineLevel="0" collapsed="false">
      <c r="B616" s="12" t="n">
        <v>611</v>
      </c>
      <c r="C616" s="36" t="str">
        <f aca="false">IF(①在庫CSV_発注日!$M612="","",①在庫CSV_発注日!$M612&amp;"")</f>
        <v/>
      </c>
      <c r="D616" s="12" t="str">
        <f aca="false">IF($C616="","",①在庫CSV_発注日!$N612)</f>
        <v/>
      </c>
      <c r="E616" s="12" t="str">
        <f aca="false">IF($C616="","",①在庫CSV_発注日!$H612)</f>
        <v/>
      </c>
      <c r="F616" s="12" t="str">
        <f aca="false">IF($C616="","",①在庫CSV_発注日!$L612)</f>
        <v/>
      </c>
      <c r="G616" s="18"/>
      <c r="H616" s="17" t="str">
        <f aca="false">IF($C616="","",N(①在庫CSV_発注日!$Z612))</f>
        <v/>
      </c>
      <c r="I616" s="37" t="str">
        <f aca="false">IF($C616="","",SUMIFS(⑤減算マスタCSV!$L$2:$L$8001,⑤減算マスタCSV!$F$2:$F$8001,$C616,⑤減算マスタCSV!$K$2:$K$8001,1))</f>
        <v/>
      </c>
      <c r="J616" s="17" t="str">
        <f aca="false">IF($C616="","",IFERROR(INDEX(⑤減算マスタCSV!$H$2:$H$8001,MATCH($C616,⑤減算マスタCSV!$F$2:$F$8001,0)),1))</f>
        <v/>
      </c>
      <c r="K616" s="17" t="str">
        <f aca="false">IF($C616="","",MAX(1,IFERROR(INDEX(⑥商品照会CSV!$M$2:$M$3001,MATCH($C616,⑥商品照会CSV!$A$2:$A$3001,0)),1)))</f>
        <v/>
      </c>
      <c r="L616" s="40" t="str">
        <f aca="false">IF($C616="","",IFERROR(INDEX(⑥商品照会CSV!$Q$2:$Q$3001,MATCH($C616,⑥商品照会CSV!$A$2:$A$3001,0)),0))</f>
        <v/>
      </c>
      <c r="M616" s="40" t="str">
        <f aca="false">IF($C616="","",N($L616)*N($K616))</f>
        <v/>
      </c>
      <c r="N616" s="17" t="str">
        <f aca="false">IF($C616="","",MAX(1,IFERROR(INDEX(⑥商品照会CSV!$AK$2:$AK$3001,MATCH($C616,⑥商品照会CSV!$A$2:$A$3001,0)),1)))</f>
        <v/>
      </c>
      <c r="O616" s="12" t="str">
        <f aca="false">IF($C616="","",IFERROR(IF(INDEX(⑥商品照会CSV!$AN$2:$AN$3001,MATCH($C616,⑥商品照会CSV!$A$2:$A$3001,0))=1,"バラ",IF(INDEX(⑥商品照会CSV!$AM$2:$AM$3001,MATCH($C616,⑥商品照会CSV!$A$2:$A$3001,0))=1,"中間包装","ケース")),"ケース"))</f>
        <v/>
      </c>
      <c r="P616" s="18"/>
      <c r="Q616" s="14"/>
      <c r="R616" s="17" t="str">
        <f aca="false">IF($C616="","",N($Q616)*N($K616))</f>
        <v/>
      </c>
    </row>
    <row r="617" customFormat="false" ht="15" hidden="false" customHeight="false" outlineLevel="0" collapsed="false">
      <c r="B617" s="12" t="n">
        <v>612</v>
      </c>
      <c r="C617" s="36" t="str">
        <f aca="false">IF(①在庫CSV_発注日!$M613="","",①在庫CSV_発注日!$M613&amp;"")</f>
        <v/>
      </c>
      <c r="D617" s="12" t="str">
        <f aca="false">IF($C617="","",①在庫CSV_発注日!$N613)</f>
        <v/>
      </c>
      <c r="E617" s="12" t="str">
        <f aca="false">IF($C617="","",①在庫CSV_発注日!$H613)</f>
        <v/>
      </c>
      <c r="F617" s="12" t="str">
        <f aca="false">IF($C617="","",①在庫CSV_発注日!$L613)</f>
        <v/>
      </c>
      <c r="G617" s="18"/>
      <c r="H617" s="17" t="str">
        <f aca="false">IF($C617="","",N(①在庫CSV_発注日!$Z613))</f>
        <v/>
      </c>
      <c r="I617" s="37" t="str">
        <f aca="false">IF($C617="","",SUMIFS(⑤減算マスタCSV!$L$2:$L$8001,⑤減算マスタCSV!$F$2:$F$8001,$C617,⑤減算マスタCSV!$K$2:$K$8001,1))</f>
        <v/>
      </c>
      <c r="J617" s="17" t="str">
        <f aca="false">IF($C617="","",IFERROR(INDEX(⑤減算マスタCSV!$H$2:$H$8001,MATCH($C617,⑤減算マスタCSV!$F$2:$F$8001,0)),1))</f>
        <v/>
      </c>
      <c r="K617" s="17" t="str">
        <f aca="false">IF($C617="","",MAX(1,IFERROR(INDEX(⑥商品照会CSV!$M$2:$M$3001,MATCH($C617,⑥商品照会CSV!$A$2:$A$3001,0)),1)))</f>
        <v/>
      </c>
      <c r="L617" s="40" t="str">
        <f aca="false">IF($C617="","",IFERROR(INDEX(⑥商品照会CSV!$Q$2:$Q$3001,MATCH($C617,⑥商品照会CSV!$A$2:$A$3001,0)),0))</f>
        <v/>
      </c>
      <c r="M617" s="40" t="str">
        <f aca="false">IF($C617="","",N($L617)*N($K617))</f>
        <v/>
      </c>
      <c r="N617" s="17" t="str">
        <f aca="false">IF($C617="","",MAX(1,IFERROR(INDEX(⑥商品照会CSV!$AK$2:$AK$3001,MATCH($C617,⑥商品照会CSV!$A$2:$A$3001,0)),1)))</f>
        <v/>
      </c>
      <c r="O617" s="12" t="str">
        <f aca="false">IF($C617="","",IFERROR(IF(INDEX(⑥商品照会CSV!$AN$2:$AN$3001,MATCH($C617,⑥商品照会CSV!$A$2:$A$3001,0))=1,"バラ",IF(INDEX(⑥商品照会CSV!$AM$2:$AM$3001,MATCH($C617,⑥商品照会CSV!$A$2:$A$3001,0))=1,"中間包装","ケース")),"ケース"))</f>
        <v/>
      </c>
      <c r="P617" s="18"/>
      <c r="Q617" s="14"/>
      <c r="R617" s="17" t="str">
        <f aca="false">IF($C617="","",N($Q617)*N($K617))</f>
        <v/>
      </c>
    </row>
    <row r="618" customFormat="false" ht="15" hidden="false" customHeight="false" outlineLevel="0" collapsed="false">
      <c r="B618" s="12" t="n">
        <v>613</v>
      </c>
      <c r="C618" s="36" t="str">
        <f aca="false">IF(①在庫CSV_発注日!$M614="","",①在庫CSV_発注日!$M614&amp;"")</f>
        <v/>
      </c>
      <c r="D618" s="12" t="str">
        <f aca="false">IF($C618="","",①在庫CSV_発注日!$N614)</f>
        <v/>
      </c>
      <c r="E618" s="12" t="str">
        <f aca="false">IF($C618="","",①在庫CSV_発注日!$H614)</f>
        <v/>
      </c>
      <c r="F618" s="12" t="str">
        <f aca="false">IF($C618="","",①在庫CSV_発注日!$L614)</f>
        <v/>
      </c>
      <c r="G618" s="18"/>
      <c r="H618" s="17" t="str">
        <f aca="false">IF($C618="","",N(①在庫CSV_発注日!$Z614))</f>
        <v/>
      </c>
      <c r="I618" s="37" t="str">
        <f aca="false">IF($C618="","",SUMIFS(⑤減算マスタCSV!$L$2:$L$8001,⑤減算マスタCSV!$F$2:$F$8001,$C618,⑤減算マスタCSV!$K$2:$K$8001,1))</f>
        <v/>
      </c>
      <c r="J618" s="17" t="str">
        <f aca="false">IF($C618="","",IFERROR(INDEX(⑤減算マスタCSV!$H$2:$H$8001,MATCH($C618,⑤減算マスタCSV!$F$2:$F$8001,0)),1))</f>
        <v/>
      </c>
      <c r="K618" s="17" t="str">
        <f aca="false">IF($C618="","",MAX(1,IFERROR(INDEX(⑥商品照会CSV!$M$2:$M$3001,MATCH($C618,⑥商品照会CSV!$A$2:$A$3001,0)),1)))</f>
        <v/>
      </c>
      <c r="L618" s="40" t="str">
        <f aca="false">IF($C618="","",IFERROR(INDEX(⑥商品照会CSV!$Q$2:$Q$3001,MATCH($C618,⑥商品照会CSV!$A$2:$A$3001,0)),0))</f>
        <v/>
      </c>
      <c r="M618" s="40" t="str">
        <f aca="false">IF($C618="","",N($L618)*N($K618))</f>
        <v/>
      </c>
      <c r="N618" s="17" t="str">
        <f aca="false">IF($C618="","",MAX(1,IFERROR(INDEX(⑥商品照会CSV!$AK$2:$AK$3001,MATCH($C618,⑥商品照会CSV!$A$2:$A$3001,0)),1)))</f>
        <v/>
      </c>
      <c r="O618" s="12" t="str">
        <f aca="false">IF($C618="","",IFERROR(IF(INDEX(⑥商品照会CSV!$AN$2:$AN$3001,MATCH($C618,⑥商品照会CSV!$A$2:$A$3001,0))=1,"バラ",IF(INDEX(⑥商品照会CSV!$AM$2:$AM$3001,MATCH($C618,⑥商品照会CSV!$A$2:$A$3001,0))=1,"中間包装","ケース")),"ケース"))</f>
        <v/>
      </c>
      <c r="P618" s="18"/>
      <c r="Q618" s="14"/>
      <c r="R618" s="17" t="str">
        <f aca="false">IF($C618="","",N($Q618)*N($K618))</f>
        <v/>
      </c>
    </row>
    <row r="619" customFormat="false" ht="15" hidden="false" customHeight="false" outlineLevel="0" collapsed="false">
      <c r="B619" s="12" t="n">
        <v>614</v>
      </c>
      <c r="C619" s="36" t="str">
        <f aca="false">IF(①在庫CSV_発注日!$M615="","",①在庫CSV_発注日!$M615&amp;"")</f>
        <v/>
      </c>
      <c r="D619" s="12" t="str">
        <f aca="false">IF($C619="","",①在庫CSV_発注日!$N615)</f>
        <v/>
      </c>
      <c r="E619" s="12" t="str">
        <f aca="false">IF($C619="","",①在庫CSV_発注日!$H615)</f>
        <v/>
      </c>
      <c r="F619" s="12" t="str">
        <f aca="false">IF($C619="","",①在庫CSV_発注日!$L615)</f>
        <v/>
      </c>
      <c r="G619" s="18"/>
      <c r="H619" s="17" t="str">
        <f aca="false">IF($C619="","",N(①在庫CSV_発注日!$Z615))</f>
        <v/>
      </c>
      <c r="I619" s="37" t="str">
        <f aca="false">IF($C619="","",SUMIFS(⑤減算マスタCSV!$L$2:$L$8001,⑤減算マスタCSV!$F$2:$F$8001,$C619,⑤減算マスタCSV!$K$2:$K$8001,1))</f>
        <v/>
      </c>
      <c r="J619" s="17" t="str">
        <f aca="false">IF($C619="","",IFERROR(INDEX(⑤減算マスタCSV!$H$2:$H$8001,MATCH($C619,⑤減算マスタCSV!$F$2:$F$8001,0)),1))</f>
        <v/>
      </c>
      <c r="K619" s="17" t="str">
        <f aca="false">IF($C619="","",MAX(1,IFERROR(INDEX(⑥商品照会CSV!$M$2:$M$3001,MATCH($C619,⑥商品照会CSV!$A$2:$A$3001,0)),1)))</f>
        <v/>
      </c>
      <c r="L619" s="40" t="str">
        <f aca="false">IF($C619="","",IFERROR(INDEX(⑥商品照会CSV!$Q$2:$Q$3001,MATCH($C619,⑥商品照会CSV!$A$2:$A$3001,0)),0))</f>
        <v/>
      </c>
      <c r="M619" s="40" t="str">
        <f aca="false">IF($C619="","",N($L619)*N($K619))</f>
        <v/>
      </c>
      <c r="N619" s="17" t="str">
        <f aca="false">IF($C619="","",MAX(1,IFERROR(INDEX(⑥商品照会CSV!$AK$2:$AK$3001,MATCH($C619,⑥商品照会CSV!$A$2:$A$3001,0)),1)))</f>
        <v/>
      </c>
      <c r="O619" s="12" t="str">
        <f aca="false">IF($C619="","",IFERROR(IF(INDEX(⑥商品照会CSV!$AN$2:$AN$3001,MATCH($C619,⑥商品照会CSV!$A$2:$A$3001,0))=1,"バラ",IF(INDEX(⑥商品照会CSV!$AM$2:$AM$3001,MATCH($C619,⑥商品照会CSV!$A$2:$A$3001,0))=1,"中間包装","ケース")),"ケース"))</f>
        <v/>
      </c>
      <c r="P619" s="18"/>
      <c r="Q619" s="14"/>
      <c r="R619" s="17" t="str">
        <f aca="false">IF($C619="","",N($Q619)*N($K619))</f>
        <v/>
      </c>
    </row>
    <row r="620" customFormat="false" ht="15" hidden="false" customHeight="false" outlineLevel="0" collapsed="false">
      <c r="B620" s="12" t="n">
        <v>615</v>
      </c>
      <c r="C620" s="36" t="str">
        <f aca="false">IF(①在庫CSV_発注日!$M616="","",①在庫CSV_発注日!$M616&amp;"")</f>
        <v/>
      </c>
      <c r="D620" s="12" t="str">
        <f aca="false">IF($C620="","",①在庫CSV_発注日!$N616)</f>
        <v/>
      </c>
      <c r="E620" s="12" t="str">
        <f aca="false">IF($C620="","",①在庫CSV_発注日!$H616)</f>
        <v/>
      </c>
      <c r="F620" s="12" t="str">
        <f aca="false">IF($C620="","",①在庫CSV_発注日!$L616)</f>
        <v/>
      </c>
      <c r="G620" s="18"/>
      <c r="H620" s="17" t="str">
        <f aca="false">IF($C620="","",N(①在庫CSV_発注日!$Z616))</f>
        <v/>
      </c>
      <c r="I620" s="37" t="str">
        <f aca="false">IF($C620="","",SUMIFS(⑤減算マスタCSV!$L$2:$L$8001,⑤減算マスタCSV!$F$2:$F$8001,$C620,⑤減算マスタCSV!$K$2:$K$8001,1))</f>
        <v/>
      </c>
      <c r="J620" s="17" t="str">
        <f aca="false">IF($C620="","",IFERROR(INDEX(⑤減算マスタCSV!$H$2:$H$8001,MATCH($C620,⑤減算マスタCSV!$F$2:$F$8001,0)),1))</f>
        <v/>
      </c>
      <c r="K620" s="17" t="str">
        <f aca="false">IF($C620="","",MAX(1,IFERROR(INDEX(⑥商品照会CSV!$M$2:$M$3001,MATCH($C620,⑥商品照会CSV!$A$2:$A$3001,0)),1)))</f>
        <v/>
      </c>
      <c r="L620" s="40" t="str">
        <f aca="false">IF($C620="","",IFERROR(INDEX(⑥商品照会CSV!$Q$2:$Q$3001,MATCH($C620,⑥商品照会CSV!$A$2:$A$3001,0)),0))</f>
        <v/>
      </c>
      <c r="M620" s="40" t="str">
        <f aca="false">IF($C620="","",N($L620)*N($K620))</f>
        <v/>
      </c>
      <c r="N620" s="17" t="str">
        <f aca="false">IF($C620="","",MAX(1,IFERROR(INDEX(⑥商品照会CSV!$AK$2:$AK$3001,MATCH($C620,⑥商品照会CSV!$A$2:$A$3001,0)),1)))</f>
        <v/>
      </c>
      <c r="O620" s="12" t="str">
        <f aca="false">IF($C620="","",IFERROR(IF(INDEX(⑥商品照会CSV!$AN$2:$AN$3001,MATCH($C620,⑥商品照会CSV!$A$2:$A$3001,0))=1,"バラ",IF(INDEX(⑥商品照会CSV!$AM$2:$AM$3001,MATCH($C620,⑥商品照会CSV!$A$2:$A$3001,0))=1,"中間包装","ケース")),"ケース"))</f>
        <v/>
      </c>
      <c r="P620" s="18"/>
      <c r="Q620" s="14"/>
      <c r="R620" s="17" t="str">
        <f aca="false">IF($C620="","",N($Q620)*N($K620))</f>
        <v/>
      </c>
    </row>
    <row r="621" customFormat="false" ht="15" hidden="false" customHeight="false" outlineLevel="0" collapsed="false">
      <c r="B621" s="12" t="n">
        <v>616</v>
      </c>
      <c r="C621" s="36" t="str">
        <f aca="false">IF(①在庫CSV_発注日!$M617="","",①在庫CSV_発注日!$M617&amp;"")</f>
        <v/>
      </c>
      <c r="D621" s="12" t="str">
        <f aca="false">IF($C621="","",①在庫CSV_発注日!$N617)</f>
        <v/>
      </c>
      <c r="E621" s="12" t="str">
        <f aca="false">IF($C621="","",①在庫CSV_発注日!$H617)</f>
        <v/>
      </c>
      <c r="F621" s="12" t="str">
        <f aca="false">IF($C621="","",①在庫CSV_発注日!$L617)</f>
        <v/>
      </c>
      <c r="G621" s="18"/>
      <c r="H621" s="17" t="str">
        <f aca="false">IF($C621="","",N(①在庫CSV_発注日!$Z617))</f>
        <v/>
      </c>
      <c r="I621" s="37" t="str">
        <f aca="false">IF($C621="","",SUMIFS(⑤減算マスタCSV!$L$2:$L$8001,⑤減算マスタCSV!$F$2:$F$8001,$C621,⑤減算マスタCSV!$K$2:$K$8001,1))</f>
        <v/>
      </c>
      <c r="J621" s="17" t="str">
        <f aca="false">IF($C621="","",IFERROR(INDEX(⑤減算マスタCSV!$H$2:$H$8001,MATCH($C621,⑤減算マスタCSV!$F$2:$F$8001,0)),1))</f>
        <v/>
      </c>
      <c r="K621" s="17" t="str">
        <f aca="false">IF($C621="","",MAX(1,IFERROR(INDEX(⑥商品照会CSV!$M$2:$M$3001,MATCH($C621,⑥商品照会CSV!$A$2:$A$3001,0)),1)))</f>
        <v/>
      </c>
      <c r="L621" s="40" t="str">
        <f aca="false">IF($C621="","",IFERROR(INDEX(⑥商品照会CSV!$Q$2:$Q$3001,MATCH($C621,⑥商品照会CSV!$A$2:$A$3001,0)),0))</f>
        <v/>
      </c>
      <c r="M621" s="40" t="str">
        <f aca="false">IF($C621="","",N($L621)*N($K621))</f>
        <v/>
      </c>
      <c r="N621" s="17" t="str">
        <f aca="false">IF($C621="","",MAX(1,IFERROR(INDEX(⑥商品照会CSV!$AK$2:$AK$3001,MATCH($C621,⑥商品照会CSV!$A$2:$A$3001,0)),1)))</f>
        <v/>
      </c>
      <c r="O621" s="12" t="str">
        <f aca="false">IF($C621="","",IFERROR(IF(INDEX(⑥商品照会CSV!$AN$2:$AN$3001,MATCH($C621,⑥商品照会CSV!$A$2:$A$3001,0))=1,"バラ",IF(INDEX(⑥商品照会CSV!$AM$2:$AM$3001,MATCH($C621,⑥商品照会CSV!$A$2:$A$3001,0))=1,"中間包装","ケース")),"ケース"))</f>
        <v/>
      </c>
      <c r="P621" s="18"/>
      <c r="Q621" s="14"/>
      <c r="R621" s="17" t="str">
        <f aca="false">IF($C621="","",N($Q621)*N($K621))</f>
        <v/>
      </c>
    </row>
    <row r="622" customFormat="false" ht="15" hidden="false" customHeight="false" outlineLevel="0" collapsed="false">
      <c r="B622" s="12" t="n">
        <v>617</v>
      </c>
      <c r="C622" s="36" t="str">
        <f aca="false">IF(①在庫CSV_発注日!$M618="","",①在庫CSV_発注日!$M618&amp;"")</f>
        <v/>
      </c>
      <c r="D622" s="12" t="str">
        <f aca="false">IF($C622="","",①在庫CSV_発注日!$N618)</f>
        <v/>
      </c>
      <c r="E622" s="12" t="str">
        <f aca="false">IF($C622="","",①在庫CSV_発注日!$H618)</f>
        <v/>
      </c>
      <c r="F622" s="12" t="str">
        <f aca="false">IF($C622="","",①在庫CSV_発注日!$L618)</f>
        <v/>
      </c>
      <c r="G622" s="18"/>
      <c r="H622" s="17" t="str">
        <f aca="false">IF($C622="","",N(①在庫CSV_発注日!$Z618))</f>
        <v/>
      </c>
      <c r="I622" s="37" t="str">
        <f aca="false">IF($C622="","",SUMIFS(⑤減算マスタCSV!$L$2:$L$8001,⑤減算マスタCSV!$F$2:$F$8001,$C622,⑤減算マスタCSV!$K$2:$K$8001,1))</f>
        <v/>
      </c>
      <c r="J622" s="17" t="str">
        <f aca="false">IF($C622="","",IFERROR(INDEX(⑤減算マスタCSV!$H$2:$H$8001,MATCH($C622,⑤減算マスタCSV!$F$2:$F$8001,0)),1))</f>
        <v/>
      </c>
      <c r="K622" s="17" t="str">
        <f aca="false">IF($C622="","",MAX(1,IFERROR(INDEX(⑥商品照会CSV!$M$2:$M$3001,MATCH($C622,⑥商品照会CSV!$A$2:$A$3001,0)),1)))</f>
        <v/>
      </c>
      <c r="L622" s="40" t="str">
        <f aca="false">IF($C622="","",IFERROR(INDEX(⑥商品照会CSV!$Q$2:$Q$3001,MATCH($C622,⑥商品照会CSV!$A$2:$A$3001,0)),0))</f>
        <v/>
      </c>
      <c r="M622" s="40" t="str">
        <f aca="false">IF($C622="","",N($L622)*N($K622))</f>
        <v/>
      </c>
      <c r="N622" s="17" t="str">
        <f aca="false">IF($C622="","",MAX(1,IFERROR(INDEX(⑥商品照会CSV!$AK$2:$AK$3001,MATCH($C622,⑥商品照会CSV!$A$2:$A$3001,0)),1)))</f>
        <v/>
      </c>
      <c r="O622" s="12" t="str">
        <f aca="false">IF($C622="","",IFERROR(IF(INDEX(⑥商品照会CSV!$AN$2:$AN$3001,MATCH($C622,⑥商品照会CSV!$A$2:$A$3001,0))=1,"バラ",IF(INDEX(⑥商品照会CSV!$AM$2:$AM$3001,MATCH($C622,⑥商品照会CSV!$A$2:$A$3001,0))=1,"中間包装","ケース")),"ケース"))</f>
        <v/>
      </c>
      <c r="P622" s="18"/>
      <c r="Q622" s="14"/>
      <c r="R622" s="17" t="str">
        <f aca="false">IF($C622="","",N($Q622)*N($K622))</f>
        <v/>
      </c>
    </row>
    <row r="623" customFormat="false" ht="15" hidden="false" customHeight="false" outlineLevel="0" collapsed="false">
      <c r="B623" s="12" t="n">
        <v>618</v>
      </c>
      <c r="C623" s="36" t="str">
        <f aca="false">IF(①在庫CSV_発注日!$M619="","",①在庫CSV_発注日!$M619&amp;"")</f>
        <v/>
      </c>
      <c r="D623" s="12" t="str">
        <f aca="false">IF($C623="","",①在庫CSV_発注日!$N619)</f>
        <v/>
      </c>
      <c r="E623" s="12" t="str">
        <f aca="false">IF($C623="","",①在庫CSV_発注日!$H619)</f>
        <v/>
      </c>
      <c r="F623" s="12" t="str">
        <f aca="false">IF($C623="","",①在庫CSV_発注日!$L619)</f>
        <v/>
      </c>
      <c r="G623" s="18"/>
      <c r="H623" s="17" t="str">
        <f aca="false">IF($C623="","",N(①在庫CSV_発注日!$Z619))</f>
        <v/>
      </c>
      <c r="I623" s="37" t="str">
        <f aca="false">IF($C623="","",SUMIFS(⑤減算マスタCSV!$L$2:$L$8001,⑤減算マスタCSV!$F$2:$F$8001,$C623,⑤減算マスタCSV!$K$2:$K$8001,1))</f>
        <v/>
      </c>
      <c r="J623" s="17" t="str">
        <f aca="false">IF($C623="","",IFERROR(INDEX(⑤減算マスタCSV!$H$2:$H$8001,MATCH($C623,⑤減算マスタCSV!$F$2:$F$8001,0)),1))</f>
        <v/>
      </c>
      <c r="K623" s="17" t="str">
        <f aca="false">IF($C623="","",MAX(1,IFERROR(INDEX(⑥商品照会CSV!$M$2:$M$3001,MATCH($C623,⑥商品照会CSV!$A$2:$A$3001,0)),1)))</f>
        <v/>
      </c>
      <c r="L623" s="40" t="str">
        <f aca="false">IF($C623="","",IFERROR(INDEX(⑥商品照会CSV!$Q$2:$Q$3001,MATCH($C623,⑥商品照会CSV!$A$2:$A$3001,0)),0))</f>
        <v/>
      </c>
      <c r="M623" s="40" t="str">
        <f aca="false">IF($C623="","",N($L623)*N($K623))</f>
        <v/>
      </c>
      <c r="N623" s="17" t="str">
        <f aca="false">IF($C623="","",MAX(1,IFERROR(INDEX(⑥商品照会CSV!$AK$2:$AK$3001,MATCH($C623,⑥商品照会CSV!$A$2:$A$3001,0)),1)))</f>
        <v/>
      </c>
      <c r="O623" s="12" t="str">
        <f aca="false">IF($C623="","",IFERROR(IF(INDEX(⑥商品照会CSV!$AN$2:$AN$3001,MATCH($C623,⑥商品照会CSV!$A$2:$A$3001,0))=1,"バラ",IF(INDEX(⑥商品照会CSV!$AM$2:$AM$3001,MATCH($C623,⑥商品照会CSV!$A$2:$A$3001,0))=1,"中間包装","ケース")),"ケース"))</f>
        <v/>
      </c>
      <c r="P623" s="18"/>
      <c r="Q623" s="14"/>
      <c r="R623" s="17" t="str">
        <f aca="false">IF($C623="","",N($Q623)*N($K623))</f>
        <v/>
      </c>
    </row>
    <row r="624" customFormat="false" ht="15" hidden="false" customHeight="false" outlineLevel="0" collapsed="false">
      <c r="B624" s="12" t="n">
        <v>619</v>
      </c>
      <c r="C624" s="36" t="str">
        <f aca="false">IF(①在庫CSV_発注日!$M620="","",①在庫CSV_発注日!$M620&amp;"")</f>
        <v/>
      </c>
      <c r="D624" s="12" t="str">
        <f aca="false">IF($C624="","",①在庫CSV_発注日!$N620)</f>
        <v/>
      </c>
      <c r="E624" s="12" t="str">
        <f aca="false">IF($C624="","",①在庫CSV_発注日!$H620)</f>
        <v/>
      </c>
      <c r="F624" s="12" t="str">
        <f aca="false">IF($C624="","",①在庫CSV_発注日!$L620)</f>
        <v/>
      </c>
      <c r="G624" s="18"/>
      <c r="H624" s="17" t="str">
        <f aca="false">IF($C624="","",N(①在庫CSV_発注日!$Z620))</f>
        <v/>
      </c>
      <c r="I624" s="37" t="str">
        <f aca="false">IF($C624="","",SUMIFS(⑤減算マスタCSV!$L$2:$L$8001,⑤減算マスタCSV!$F$2:$F$8001,$C624,⑤減算マスタCSV!$K$2:$K$8001,1))</f>
        <v/>
      </c>
      <c r="J624" s="17" t="str">
        <f aca="false">IF($C624="","",IFERROR(INDEX(⑤減算マスタCSV!$H$2:$H$8001,MATCH($C624,⑤減算マスタCSV!$F$2:$F$8001,0)),1))</f>
        <v/>
      </c>
      <c r="K624" s="17" t="str">
        <f aca="false">IF($C624="","",MAX(1,IFERROR(INDEX(⑥商品照会CSV!$M$2:$M$3001,MATCH($C624,⑥商品照会CSV!$A$2:$A$3001,0)),1)))</f>
        <v/>
      </c>
      <c r="L624" s="40" t="str">
        <f aca="false">IF($C624="","",IFERROR(INDEX(⑥商品照会CSV!$Q$2:$Q$3001,MATCH($C624,⑥商品照会CSV!$A$2:$A$3001,0)),0))</f>
        <v/>
      </c>
      <c r="M624" s="40" t="str">
        <f aca="false">IF($C624="","",N($L624)*N($K624))</f>
        <v/>
      </c>
      <c r="N624" s="17" t="str">
        <f aca="false">IF($C624="","",MAX(1,IFERROR(INDEX(⑥商品照会CSV!$AK$2:$AK$3001,MATCH($C624,⑥商品照会CSV!$A$2:$A$3001,0)),1)))</f>
        <v/>
      </c>
      <c r="O624" s="12" t="str">
        <f aca="false">IF($C624="","",IFERROR(IF(INDEX(⑥商品照会CSV!$AN$2:$AN$3001,MATCH($C624,⑥商品照会CSV!$A$2:$A$3001,0))=1,"バラ",IF(INDEX(⑥商品照会CSV!$AM$2:$AM$3001,MATCH($C624,⑥商品照会CSV!$A$2:$A$3001,0))=1,"中間包装","ケース")),"ケース"))</f>
        <v/>
      </c>
      <c r="P624" s="18"/>
      <c r="Q624" s="14"/>
      <c r="R624" s="17" t="str">
        <f aca="false">IF($C624="","",N($Q624)*N($K624))</f>
        <v/>
      </c>
    </row>
    <row r="625" customFormat="false" ht="15" hidden="false" customHeight="false" outlineLevel="0" collapsed="false">
      <c r="B625" s="12" t="n">
        <v>620</v>
      </c>
      <c r="C625" s="36" t="str">
        <f aca="false">IF(①在庫CSV_発注日!$M621="","",①在庫CSV_発注日!$M621&amp;"")</f>
        <v/>
      </c>
      <c r="D625" s="12" t="str">
        <f aca="false">IF($C625="","",①在庫CSV_発注日!$N621)</f>
        <v/>
      </c>
      <c r="E625" s="12" t="str">
        <f aca="false">IF($C625="","",①在庫CSV_発注日!$H621)</f>
        <v/>
      </c>
      <c r="F625" s="12" t="str">
        <f aca="false">IF($C625="","",①在庫CSV_発注日!$L621)</f>
        <v/>
      </c>
      <c r="G625" s="18"/>
      <c r="H625" s="17" t="str">
        <f aca="false">IF($C625="","",N(①在庫CSV_発注日!$Z621))</f>
        <v/>
      </c>
      <c r="I625" s="37" t="str">
        <f aca="false">IF($C625="","",SUMIFS(⑤減算マスタCSV!$L$2:$L$8001,⑤減算マスタCSV!$F$2:$F$8001,$C625,⑤減算マスタCSV!$K$2:$K$8001,1))</f>
        <v/>
      </c>
      <c r="J625" s="17" t="str">
        <f aca="false">IF($C625="","",IFERROR(INDEX(⑤減算マスタCSV!$H$2:$H$8001,MATCH($C625,⑤減算マスタCSV!$F$2:$F$8001,0)),1))</f>
        <v/>
      </c>
      <c r="K625" s="17" t="str">
        <f aca="false">IF($C625="","",MAX(1,IFERROR(INDEX(⑥商品照会CSV!$M$2:$M$3001,MATCH($C625,⑥商品照会CSV!$A$2:$A$3001,0)),1)))</f>
        <v/>
      </c>
      <c r="L625" s="40" t="str">
        <f aca="false">IF($C625="","",IFERROR(INDEX(⑥商品照会CSV!$Q$2:$Q$3001,MATCH($C625,⑥商品照会CSV!$A$2:$A$3001,0)),0))</f>
        <v/>
      </c>
      <c r="M625" s="40" t="str">
        <f aca="false">IF($C625="","",N($L625)*N($K625))</f>
        <v/>
      </c>
      <c r="N625" s="17" t="str">
        <f aca="false">IF($C625="","",MAX(1,IFERROR(INDEX(⑥商品照会CSV!$AK$2:$AK$3001,MATCH($C625,⑥商品照会CSV!$A$2:$A$3001,0)),1)))</f>
        <v/>
      </c>
      <c r="O625" s="12" t="str">
        <f aca="false">IF($C625="","",IFERROR(IF(INDEX(⑥商品照会CSV!$AN$2:$AN$3001,MATCH($C625,⑥商品照会CSV!$A$2:$A$3001,0))=1,"バラ",IF(INDEX(⑥商品照会CSV!$AM$2:$AM$3001,MATCH($C625,⑥商品照会CSV!$A$2:$A$3001,0))=1,"中間包装","ケース")),"ケース"))</f>
        <v/>
      </c>
      <c r="P625" s="18"/>
      <c r="Q625" s="14"/>
      <c r="R625" s="17" t="str">
        <f aca="false">IF($C625="","",N($Q625)*N($K625))</f>
        <v/>
      </c>
    </row>
    <row r="626" customFormat="false" ht="15" hidden="false" customHeight="false" outlineLevel="0" collapsed="false">
      <c r="B626" s="12" t="n">
        <v>621</v>
      </c>
      <c r="C626" s="36" t="str">
        <f aca="false">IF(①在庫CSV_発注日!$M622="","",①在庫CSV_発注日!$M622&amp;"")</f>
        <v/>
      </c>
      <c r="D626" s="12" t="str">
        <f aca="false">IF($C626="","",①在庫CSV_発注日!$N622)</f>
        <v/>
      </c>
      <c r="E626" s="12" t="str">
        <f aca="false">IF($C626="","",①在庫CSV_発注日!$H622)</f>
        <v/>
      </c>
      <c r="F626" s="12" t="str">
        <f aca="false">IF($C626="","",①在庫CSV_発注日!$L622)</f>
        <v/>
      </c>
      <c r="G626" s="18"/>
      <c r="H626" s="17" t="str">
        <f aca="false">IF($C626="","",N(①在庫CSV_発注日!$Z622))</f>
        <v/>
      </c>
      <c r="I626" s="37" t="str">
        <f aca="false">IF($C626="","",SUMIFS(⑤減算マスタCSV!$L$2:$L$8001,⑤減算マスタCSV!$F$2:$F$8001,$C626,⑤減算マスタCSV!$K$2:$K$8001,1))</f>
        <v/>
      </c>
      <c r="J626" s="17" t="str">
        <f aca="false">IF($C626="","",IFERROR(INDEX(⑤減算マスタCSV!$H$2:$H$8001,MATCH($C626,⑤減算マスタCSV!$F$2:$F$8001,0)),1))</f>
        <v/>
      </c>
      <c r="K626" s="17" t="str">
        <f aca="false">IF($C626="","",MAX(1,IFERROR(INDEX(⑥商品照会CSV!$M$2:$M$3001,MATCH($C626,⑥商品照会CSV!$A$2:$A$3001,0)),1)))</f>
        <v/>
      </c>
      <c r="L626" s="40" t="str">
        <f aca="false">IF($C626="","",IFERROR(INDEX(⑥商品照会CSV!$Q$2:$Q$3001,MATCH($C626,⑥商品照会CSV!$A$2:$A$3001,0)),0))</f>
        <v/>
      </c>
      <c r="M626" s="40" t="str">
        <f aca="false">IF($C626="","",N($L626)*N($K626))</f>
        <v/>
      </c>
      <c r="N626" s="17" t="str">
        <f aca="false">IF($C626="","",MAX(1,IFERROR(INDEX(⑥商品照会CSV!$AK$2:$AK$3001,MATCH($C626,⑥商品照会CSV!$A$2:$A$3001,0)),1)))</f>
        <v/>
      </c>
      <c r="O626" s="12" t="str">
        <f aca="false">IF($C626="","",IFERROR(IF(INDEX(⑥商品照会CSV!$AN$2:$AN$3001,MATCH($C626,⑥商品照会CSV!$A$2:$A$3001,0))=1,"バラ",IF(INDEX(⑥商品照会CSV!$AM$2:$AM$3001,MATCH($C626,⑥商品照会CSV!$A$2:$A$3001,0))=1,"中間包装","ケース")),"ケース"))</f>
        <v/>
      </c>
      <c r="P626" s="18"/>
      <c r="Q626" s="14"/>
      <c r="R626" s="17" t="str">
        <f aca="false">IF($C626="","",N($Q626)*N($K626))</f>
        <v/>
      </c>
    </row>
    <row r="627" customFormat="false" ht="15" hidden="false" customHeight="false" outlineLevel="0" collapsed="false">
      <c r="B627" s="12" t="n">
        <v>622</v>
      </c>
      <c r="C627" s="36" t="str">
        <f aca="false">IF(①在庫CSV_発注日!$M623="","",①在庫CSV_発注日!$M623&amp;"")</f>
        <v/>
      </c>
      <c r="D627" s="12" t="str">
        <f aca="false">IF($C627="","",①在庫CSV_発注日!$N623)</f>
        <v/>
      </c>
      <c r="E627" s="12" t="str">
        <f aca="false">IF($C627="","",①在庫CSV_発注日!$H623)</f>
        <v/>
      </c>
      <c r="F627" s="12" t="str">
        <f aca="false">IF($C627="","",①在庫CSV_発注日!$L623)</f>
        <v/>
      </c>
      <c r="G627" s="18"/>
      <c r="H627" s="17" t="str">
        <f aca="false">IF($C627="","",N(①在庫CSV_発注日!$Z623))</f>
        <v/>
      </c>
      <c r="I627" s="37" t="str">
        <f aca="false">IF($C627="","",SUMIFS(⑤減算マスタCSV!$L$2:$L$8001,⑤減算マスタCSV!$F$2:$F$8001,$C627,⑤減算マスタCSV!$K$2:$K$8001,1))</f>
        <v/>
      </c>
      <c r="J627" s="17" t="str">
        <f aca="false">IF($C627="","",IFERROR(INDEX(⑤減算マスタCSV!$H$2:$H$8001,MATCH($C627,⑤減算マスタCSV!$F$2:$F$8001,0)),1))</f>
        <v/>
      </c>
      <c r="K627" s="17" t="str">
        <f aca="false">IF($C627="","",MAX(1,IFERROR(INDEX(⑥商品照会CSV!$M$2:$M$3001,MATCH($C627,⑥商品照会CSV!$A$2:$A$3001,0)),1)))</f>
        <v/>
      </c>
      <c r="L627" s="40" t="str">
        <f aca="false">IF($C627="","",IFERROR(INDEX(⑥商品照会CSV!$Q$2:$Q$3001,MATCH($C627,⑥商品照会CSV!$A$2:$A$3001,0)),0))</f>
        <v/>
      </c>
      <c r="M627" s="40" t="str">
        <f aca="false">IF($C627="","",N($L627)*N($K627))</f>
        <v/>
      </c>
      <c r="N627" s="17" t="str">
        <f aca="false">IF($C627="","",MAX(1,IFERROR(INDEX(⑥商品照会CSV!$AK$2:$AK$3001,MATCH($C627,⑥商品照会CSV!$A$2:$A$3001,0)),1)))</f>
        <v/>
      </c>
      <c r="O627" s="12" t="str">
        <f aca="false">IF($C627="","",IFERROR(IF(INDEX(⑥商品照会CSV!$AN$2:$AN$3001,MATCH($C627,⑥商品照会CSV!$A$2:$A$3001,0))=1,"バラ",IF(INDEX(⑥商品照会CSV!$AM$2:$AM$3001,MATCH($C627,⑥商品照会CSV!$A$2:$A$3001,0))=1,"中間包装","ケース")),"ケース"))</f>
        <v/>
      </c>
      <c r="P627" s="18"/>
      <c r="Q627" s="14"/>
      <c r="R627" s="17" t="str">
        <f aca="false">IF($C627="","",N($Q627)*N($K627))</f>
        <v/>
      </c>
    </row>
    <row r="628" customFormat="false" ht="15" hidden="false" customHeight="false" outlineLevel="0" collapsed="false">
      <c r="B628" s="12" t="n">
        <v>623</v>
      </c>
      <c r="C628" s="36" t="str">
        <f aca="false">IF(①在庫CSV_発注日!$M624="","",①在庫CSV_発注日!$M624&amp;"")</f>
        <v/>
      </c>
      <c r="D628" s="12" t="str">
        <f aca="false">IF($C628="","",①在庫CSV_発注日!$N624)</f>
        <v/>
      </c>
      <c r="E628" s="12" t="str">
        <f aca="false">IF($C628="","",①在庫CSV_発注日!$H624)</f>
        <v/>
      </c>
      <c r="F628" s="12" t="str">
        <f aca="false">IF($C628="","",①在庫CSV_発注日!$L624)</f>
        <v/>
      </c>
      <c r="G628" s="18"/>
      <c r="H628" s="17" t="str">
        <f aca="false">IF($C628="","",N(①在庫CSV_発注日!$Z624))</f>
        <v/>
      </c>
      <c r="I628" s="37" t="str">
        <f aca="false">IF($C628="","",SUMIFS(⑤減算マスタCSV!$L$2:$L$8001,⑤減算マスタCSV!$F$2:$F$8001,$C628,⑤減算マスタCSV!$K$2:$K$8001,1))</f>
        <v/>
      </c>
      <c r="J628" s="17" t="str">
        <f aca="false">IF($C628="","",IFERROR(INDEX(⑤減算マスタCSV!$H$2:$H$8001,MATCH($C628,⑤減算マスタCSV!$F$2:$F$8001,0)),1))</f>
        <v/>
      </c>
      <c r="K628" s="17" t="str">
        <f aca="false">IF($C628="","",MAX(1,IFERROR(INDEX(⑥商品照会CSV!$M$2:$M$3001,MATCH($C628,⑥商品照会CSV!$A$2:$A$3001,0)),1)))</f>
        <v/>
      </c>
      <c r="L628" s="40" t="str">
        <f aca="false">IF($C628="","",IFERROR(INDEX(⑥商品照会CSV!$Q$2:$Q$3001,MATCH($C628,⑥商品照会CSV!$A$2:$A$3001,0)),0))</f>
        <v/>
      </c>
      <c r="M628" s="40" t="str">
        <f aca="false">IF($C628="","",N($L628)*N($K628))</f>
        <v/>
      </c>
      <c r="N628" s="17" t="str">
        <f aca="false">IF($C628="","",MAX(1,IFERROR(INDEX(⑥商品照会CSV!$AK$2:$AK$3001,MATCH($C628,⑥商品照会CSV!$A$2:$A$3001,0)),1)))</f>
        <v/>
      </c>
      <c r="O628" s="12" t="str">
        <f aca="false">IF($C628="","",IFERROR(IF(INDEX(⑥商品照会CSV!$AN$2:$AN$3001,MATCH($C628,⑥商品照会CSV!$A$2:$A$3001,0))=1,"バラ",IF(INDEX(⑥商品照会CSV!$AM$2:$AM$3001,MATCH($C628,⑥商品照会CSV!$A$2:$A$3001,0))=1,"中間包装","ケース")),"ケース"))</f>
        <v/>
      </c>
      <c r="P628" s="18"/>
      <c r="Q628" s="14"/>
      <c r="R628" s="17" t="str">
        <f aca="false">IF($C628="","",N($Q628)*N($K628))</f>
        <v/>
      </c>
    </row>
    <row r="629" customFormat="false" ht="15" hidden="false" customHeight="false" outlineLevel="0" collapsed="false">
      <c r="B629" s="12" t="n">
        <v>624</v>
      </c>
      <c r="C629" s="36" t="str">
        <f aca="false">IF(①在庫CSV_発注日!$M625="","",①在庫CSV_発注日!$M625&amp;"")</f>
        <v/>
      </c>
      <c r="D629" s="12" t="str">
        <f aca="false">IF($C629="","",①在庫CSV_発注日!$N625)</f>
        <v/>
      </c>
      <c r="E629" s="12" t="str">
        <f aca="false">IF($C629="","",①在庫CSV_発注日!$H625)</f>
        <v/>
      </c>
      <c r="F629" s="12" t="str">
        <f aca="false">IF($C629="","",①在庫CSV_発注日!$L625)</f>
        <v/>
      </c>
      <c r="G629" s="18"/>
      <c r="H629" s="17" t="str">
        <f aca="false">IF($C629="","",N(①在庫CSV_発注日!$Z625))</f>
        <v/>
      </c>
      <c r="I629" s="37" t="str">
        <f aca="false">IF($C629="","",SUMIFS(⑤減算マスタCSV!$L$2:$L$8001,⑤減算マスタCSV!$F$2:$F$8001,$C629,⑤減算マスタCSV!$K$2:$K$8001,1))</f>
        <v/>
      </c>
      <c r="J629" s="17" t="str">
        <f aca="false">IF($C629="","",IFERROR(INDEX(⑤減算マスタCSV!$H$2:$H$8001,MATCH($C629,⑤減算マスタCSV!$F$2:$F$8001,0)),1))</f>
        <v/>
      </c>
      <c r="K629" s="17" t="str">
        <f aca="false">IF($C629="","",MAX(1,IFERROR(INDEX(⑥商品照会CSV!$M$2:$M$3001,MATCH($C629,⑥商品照会CSV!$A$2:$A$3001,0)),1)))</f>
        <v/>
      </c>
      <c r="L629" s="40" t="str">
        <f aca="false">IF($C629="","",IFERROR(INDEX(⑥商品照会CSV!$Q$2:$Q$3001,MATCH($C629,⑥商品照会CSV!$A$2:$A$3001,0)),0))</f>
        <v/>
      </c>
      <c r="M629" s="40" t="str">
        <f aca="false">IF($C629="","",N($L629)*N($K629))</f>
        <v/>
      </c>
      <c r="N629" s="17" t="str">
        <f aca="false">IF($C629="","",MAX(1,IFERROR(INDEX(⑥商品照会CSV!$AK$2:$AK$3001,MATCH($C629,⑥商品照会CSV!$A$2:$A$3001,0)),1)))</f>
        <v/>
      </c>
      <c r="O629" s="12" t="str">
        <f aca="false">IF($C629="","",IFERROR(IF(INDEX(⑥商品照会CSV!$AN$2:$AN$3001,MATCH($C629,⑥商品照会CSV!$A$2:$A$3001,0))=1,"バラ",IF(INDEX(⑥商品照会CSV!$AM$2:$AM$3001,MATCH($C629,⑥商品照会CSV!$A$2:$A$3001,0))=1,"中間包装","ケース")),"ケース"))</f>
        <v/>
      </c>
      <c r="P629" s="18"/>
      <c r="Q629" s="14"/>
      <c r="R629" s="17" t="str">
        <f aca="false">IF($C629="","",N($Q629)*N($K629))</f>
        <v/>
      </c>
    </row>
    <row r="630" customFormat="false" ht="15" hidden="false" customHeight="false" outlineLevel="0" collapsed="false">
      <c r="B630" s="12" t="n">
        <v>625</v>
      </c>
      <c r="C630" s="36" t="str">
        <f aca="false">IF(①在庫CSV_発注日!$M626="","",①在庫CSV_発注日!$M626&amp;"")</f>
        <v/>
      </c>
      <c r="D630" s="12" t="str">
        <f aca="false">IF($C630="","",①在庫CSV_発注日!$N626)</f>
        <v/>
      </c>
      <c r="E630" s="12" t="str">
        <f aca="false">IF($C630="","",①在庫CSV_発注日!$H626)</f>
        <v/>
      </c>
      <c r="F630" s="12" t="str">
        <f aca="false">IF($C630="","",①在庫CSV_発注日!$L626)</f>
        <v/>
      </c>
      <c r="G630" s="18"/>
      <c r="H630" s="17" t="str">
        <f aca="false">IF($C630="","",N(①在庫CSV_発注日!$Z626))</f>
        <v/>
      </c>
      <c r="I630" s="37" t="str">
        <f aca="false">IF($C630="","",SUMIFS(⑤減算マスタCSV!$L$2:$L$8001,⑤減算マスタCSV!$F$2:$F$8001,$C630,⑤減算マスタCSV!$K$2:$K$8001,1))</f>
        <v/>
      </c>
      <c r="J630" s="17" t="str">
        <f aca="false">IF($C630="","",IFERROR(INDEX(⑤減算マスタCSV!$H$2:$H$8001,MATCH($C630,⑤減算マスタCSV!$F$2:$F$8001,0)),1))</f>
        <v/>
      </c>
      <c r="K630" s="17" t="str">
        <f aca="false">IF($C630="","",MAX(1,IFERROR(INDEX(⑥商品照会CSV!$M$2:$M$3001,MATCH($C630,⑥商品照会CSV!$A$2:$A$3001,0)),1)))</f>
        <v/>
      </c>
      <c r="L630" s="40" t="str">
        <f aca="false">IF($C630="","",IFERROR(INDEX(⑥商品照会CSV!$Q$2:$Q$3001,MATCH($C630,⑥商品照会CSV!$A$2:$A$3001,0)),0))</f>
        <v/>
      </c>
      <c r="M630" s="40" t="str">
        <f aca="false">IF($C630="","",N($L630)*N($K630))</f>
        <v/>
      </c>
      <c r="N630" s="17" t="str">
        <f aca="false">IF($C630="","",MAX(1,IFERROR(INDEX(⑥商品照会CSV!$AK$2:$AK$3001,MATCH($C630,⑥商品照会CSV!$A$2:$A$3001,0)),1)))</f>
        <v/>
      </c>
      <c r="O630" s="12" t="str">
        <f aca="false">IF($C630="","",IFERROR(IF(INDEX(⑥商品照会CSV!$AN$2:$AN$3001,MATCH($C630,⑥商品照会CSV!$A$2:$A$3001,0))=1,"バラ",IF(INDEX(⑥商品照会CSV!$AM$2:$AM$3001,MATCH($C630,⑥商品照会CSV!$A$2:$A$3001,0))=1,"中間包装","ケース")),"ケース"))</f>
        <v/>
      </c>
      <c r="P630" s="18"/>
      <c r="Q630" s="14"/>
      <c r="R630" s="17" t="str">
        <f aca="false">IF($C630="","",N($Q630)*N($K630))</f>
        <v/>
      </c>
    </row>
    <row r="631" customFormat="false" ht="15" hidden="false" customHeight="false" outlineLevel="0" collapsed="false">
      <c r="B631" s="12" t="n">
        <v>626</v>
      </c>
      <c r="C631" s="36" t="str">
        <f aca="false">IF(①在庫CSV_発注日!$M627="","",①在庫CSV_発注日!$M627&amp;"")</f>
        <v/>
      </c>
      <c r="D631" s="12" t="str">
        <f aca="false">IF($C631="","",①在庫CSV_発注日!$N627)</f>
        <v/>
      </c>
      <c r="E631" s="12" t="str">
        <f aca="false">IF($C631="","",①在庫CSV_発注日!$H627)</f>
        <v/>
      </c>
      <c r="F631" s="12" t="str">
        <f aca="false">IF($C631="","",①在庫CSV_発注日!$L627)</f>
        <v/>
      </c>
      <c r="G631" s="18"/>
      <c r="H631" s="17" t="str">
        <f aca="false">IF($C631="","",N(①在庫CSV_発注日!$Z627))</f>
        <v/>
      </c>
      <c r="I631" s="37" t="str">
        <f aca="false">IF($C631="","",SUMIFS(⑤減算マスタCSV!$L$2:$L$8001,⑤減算マスタCSV!$F$2:$F$8001,$C631,⑤減算マスタCSV!$K$2:$K$8001,1))</f>
        <v/>
      </c>
      <c r="J631" s="17" t="str">
        <f aca="false">IF($C631="","",IFERROR(INDEX(⑤減算マスタCSV!$H$2:$H$8001,MATCH($C631,⑤減算マスタCSV!$F$2:$F$8001,0)),1))</f>
        <v/>
      </c>
      <c r="K631" s="17" t="str">
        <f aca="false">IF($C631="","",MAX(1,IFERROR(INDEX(⑥商品照会CSV!$M$2:$M$3001,MATCH($C631,⑥商品照会CSV!$A$2:$A$3001,0)),1)))</f>
        <v/>
      </c>
      <c r="L631" s="40" t="str">
        <f aca="false">IF($C631="","",IFERROR(INDEX(⑥商品照会CSV!$Q$2:$Q$3001,MATCH($C631,⑥商品照会CSV!$A$2:$A$3001,0)),0))</f>
        <v/>
      </c>
      <c r="M631" s="40" t="str">
        <f aca="false">IF($C631="","",N($L631)*N($K631))</f>
        <v/>
      </c>
      <c r="N631" s="17" t="str">
        <f aca="false">IF($C631="","",MAX(1,IFERROR(INDEX(⑥商品照会CSV!$AK$2:$AK$3001,MATCH($C631,⑥商品照会CSV!$A$2:$A$3001,0)),1)))</f>
        <v/>
      </c>
      <c r="O631" s="12" t="str">
        <f aca="false">IF($C631="","",IFERROR(IF(INDEX(⑥商品照会CSV!$AN$2:$AN$3001,MATCH($C631,⑥商品照会CSV!$A$2:$A$3001,0))=1,"バラ",IF(INDEX(⑥商品照会CSV!$AM$2:$AM$3001,MATCH($C631,⑥商品照会CSV!$A$2:$A$3001,0))=1,"中間包装","ケース")),"ケース"))</f>
        <v/>
      </c>
      <c r="P631" s="18"/>
      <c r="Q631" s="14"/>
      <c r="R631" s="17" t="str">
        <f aca="false">IF($C631="","",N($Q631)*N($K631))</f>
        <v/>
      </c>
    </row>
    <row r="632" customFormat="false" ht="15" hidden="false" customHeight="false" outlineLevel="0" collapsed="false">
      <c r="B632" s="12" t="n">
        <v>627</v>
      </c>
      <c r="C632" s="36" t="str">
        <f aca="false">IF(①在庫CSV_発注日!$M628="","",①在庫CSV_発注日!$M628&amp;"")</f>
        <v/>
      </c>
      <c r="D632" s="12" t="str">
        <f aca="false">IF($C632="","",①在庫CSV_発注日!$N628)</f>
        <v/>
      </c>
      <c r="E632" s="12" t="str">
        <f aca="false">IF($C632="","",①在庫CSV_発注日!$H628)</f>
        <v/>
      </c>
      <c r="F632" s="12" t="str">
        <f aca="false">IF($C632="","",①在庫CSV_発注日!$L628)</f>
        <v/>
      </c>
      <c r="G632" s="18"/>
      <c r="H632" s="17" t="str">
        <f aca="false">IF($C632="","",N(①在庫CSV_発注日!$Z628))</f>
        <v/>
      </c>
      <c r="I632" s="37" t="str">
        <f aca="false">IF($C632="","",SUMIFS(⑤減算マスタCSV!$L$2:$L$8001,⑤減算マスタCSV!$F$2:$F$8001,$C632,⑤減算マスタCSV!$K$2:$K$8001,1))</f>
        <v/>
      </c>
      <c r="J632" s="17" t="str">
        <f aca="false">IF($C632="","",IFERROR(INDEX(⑤減算マスタCSV!$H$2:$H$8001,MATCH($C632,⑤減算マスタCSV!$F$2:$F$8001,0)),1))</f>
        <v/>
      </c>
      <c r="K632" s="17" t="str">
        <f aca="false">IF($C632="","",MAX(1,IFERROR(INDEX(⑥商品照会CSV!$M$2:$M$3001,MATCH($C632,⑥商品照会CSV!$A$2:$A$3001,0)),1)))</f>
        <v/>
      </c>
      <c r="L632" s="40" t="str">
        <f aca="false">IF($C632="","",IFERROR(INDEX(⑥商品照会CSV!$Q$2:$Q$3001,MATCH($C632,⑥商品照会CSV!$A$2:$A$3001,0)),0))</f>
        <v/>
      </c>
      <c r="M632" s="40" t="str">
        <f aca="false">IF($C632="","",N($L632)*N($K632))</f>
        <v/>
      </c>
      <c r="N632" s="17" t="str">
        <f aca="false">IF($C632="","",MAX(1,IFERROR(INDEX(⑥商品照会CSV!$AK$2:$AK$3001,MATCH($C632,⑥商品照会CSV!$A$2:$A$3001,0)),1)))</f>
        <v/>
      </c>
      <c r="O632" s="12" t="str">
        <f aca="false">IF($C632="","",IFERROR(IF(INDEX(⑥商品照会CSV!$AN$2:$AN$3001,MATCH($C632,⑥商品照会CSV!$A$2:$A$3001,0))=1,"バラ",IF(INDEX(⑥商品照会CSV!$AM$2:$AM$3001,MATCH($C632,⑥商品照会CSV!$A$2:$A$3001,0))=1,"中間包装","ケース")),"ケース"))</f>
        <v/>
      </c>
      <c r="P632" s="18"/>
      <c r="Q632" s="14"/>
      <c r="R632" s="17" t="str">
        <f aca="false">IF($C632="","",N($Q632)*N($K632))</f>
        <v/>
      </c>
    </row>
    <row r="633" customFormat="false" ht="15" hidden="false" customHeight="false" outlineLevel="0" collapsed="false">
      <c r="B633" s="12" t="n">
        <v>628</v>
      </c>
      <c r="C633" s="36" t="str">
        <f aca="false">IF(①在庫CSV_発注日!$M629="","",①在庫CSV_発注日!$M629&amp;"")</f>
        <v/>
      </c>
      <c r="D633" s="12" t="str">
        <f aca="false">IF($C633="","",①在庫CSV_発注日!$N629)</f>
        <v/>
      </c>
      <c r="E633" s="12" t="str">
        <f aca="false">IF($C633="","",①在庫CSV_発注日!$H629)</f>
        <v/>
      </c>
      <c r="F633" s="12" t="str">
        <f aca="false">IF($C633="","",①在庫CSV_発注日!$L629)</f>
        <v/>
      </c>
      <c r="G633" s="18"/>
      <c r="H633" s="17" t="str">
        <f aca="false">IF($C633="","",N(①在庫CSV_発注日!$Z629))</f>
        <v/>
      </c>
      <c r="I633" s="37" t="str">
        <f aca="false">IF($C633="","",SUMIFS(⑤減算マスタCSV!$L$2:$L$8001,⑤減算マスタCSV!$F$2:$F$8001,$C633,⑤減算マスタCSV!$K$2:$K$8001,1))</f>
        <v/>
      </c>
      <c r="J633" s="17" t="str">
        <f aca="false">IF($C633="","",IFERROR(INDEX(⑤減算マスタCSV!$H$2:$H$8001,MATCH($C633,⑤減算マスタCSV!$F$2:$F$8001,0)),1))</f>
        <v/>
      </c>
      <c r="K633" s="17" t="str">
        <f aca="false">IF($C633="","",MAX(1,IFERROR(INDEX(⑥商品照会CSV!$M$2:$M$3001,MATCH($C633,⑥商品照会CSV!$A$2:$A$3001,0)),1)))</f>
        <v/>
      </c>
      <c r="L633" s="40" t="str">
        <f aca="false">IF($C633="","",IFERROR(INDEX(⑥商品照会CSV!$Q$2:$Q$3001,MATCH($C633,⑥商品照会CSV!$A$2:$A$3001,0)),0))</f>
        <v/>
      </c>
      <c r="M633" s="40" t="str">
        <f aca="false">IF($C633="","",N($L633)*N($K633))</f>
        <v/>
      </c>
      <c r="N633" s="17" t="str">
        <f aca="false">IF($C633="","",MAX(1,IFERROR(INDEX(⑥商品照会CSV!$AK$2:$AK$3001,MATCH($C633,⑥商品照会CSV!$A$2:$A$3001,0)),1)))</f>
        <v/>
      </c>
      <c r="O633" s="12" t="str">
        <f aca="false">IF($C633="","",IFERROR(IF(INDEX(⑥商品照会CSV!$AN$2:$AN$3001,MATCH($C633,⑥商品照会CSV!$A$2:$A$3001,0))=1,"バラ",IF(INDEX(⑥商品照会CSV!$AM$2:$AM$3001,MATCH($C633,⑥商品照会CSV!$A$2:$A$3001,0))=1,"中間包装","ケース")),"ケース"))</f>
        <v/>
      </c>
      <c r="P633" s="18"/>
      <c r="Q633" s="14"/>
      <c r="R633" s="17" t="str">
        <f aca="false">IF($C633="","",N($Q633)*N($K633))</f>
        <v/>
      </c>
    </row>
    <row r="634" customFormat="false" ht="15" hidden="false" customHeight="false" outlineLevel="0" collapsed="false">
      <c r="B634" s="12" t="n">
        <v>629</v>
      </c>
      <c r="C634" s="36" t="str">
        <f aca="false">IF(①在庫CSV_発注日!$M630="","",①在庫CSV_発注日!$M630&amp;"")</f>
        <v/>
      </c>
      <c r="D634" s="12" t="str">
        <f aca="false">IF($C634="","",①在庫CSV_発注日!$N630)</f>
        <v/>
      </c>
      <c r="E634" s="12" t="str">
        <f aca="false">IF($C634="","",①在庫CSV_発注日!$H630)</f>
        <v/>
      </c>
      <c r="F634" s="12" t="str">
        <f aca="false">IF($C634="","",①在庫CSV_発注日!$L630)</f>
        <v/>
      </c>
      <c r="G634" s="18"/>
      <c r="H634" s="17" t="str">
        <f aca="false">IF($C634="","",N(①在庫CSV_発注日!$Z630))</f>
        <v/>
      </c>
      <c r="I634" s="37" t="str">
        <f aca="false">IF($C634="","",SUMIFS(⑤減算マスタCSV!$L$2:$L$8001,⑤減算マスタCSV!$F$2:$F$8001,$C634,⑤減算マスタCSV!$K$2:$K$8001,1))</f>
        <v/>
      </c>
      <c r="J634" s="17" t="str">
        <f aca="false">IF($C634="","",IFERROR(INDEX(⑤減算マスタCSV!$H$2:$H$8001,MATCH($C634,⑤減算マスタCSV!$F$2:$F$8001,0)),1))</f>
        <v/>
      </c>
      <c r="K634" s="17" t="str">
        <f aca="false">IF($C634="","",MAX(1,IFERROR(INDEX(⑥商品照会CSV!$M$2:$M$3001,MATCH($C634,⑥商品照会CSV!$A$2:$A$3001,0)),1)))</f>
        <v/>
      </c>
      <c r="L634" s="40" t="str">
        <f aca="false">IF($C634="","",IFERROR(INDEX(⑥商品照会CSV!$Q$2:$Q$3001,MATCH($C634,⑥商品照会CSV!$A$2:$A$3001,0)),0))</f>
        <v/>
      </c>
      <c r="M634" s="40" t="str">
        <f aca="false">IF($C634="","",N($L634)*N($K634))</f>
        <v/>
      </c>
      <c r="N634" s="17" t="str">
        <f aca="false">IF($C634="","",MAX(1,IFERROR(INDEX(⑥商品照会CSV!$AK$2:$AK$3001,MATCH($C634,⑥商品照会CSV!$A$2:$A$3001,0)),1)))</f>
        <v/>
      </c>
      <c r="O634" s="12" t="str">
        <f aca="false">IF($C634="","",IFERROR(IF(INDEX(⑥商品照会CSV!$AN$2:$AN$3001,MATCH($C634,⑥商品照会CSV!$A$2:$A$3001,0))=1,"バラ",IF(INDEX(⑥商品照会CSV!$AM$2:$AM$3001,MATCH($C634,⑥商品照会CSV!$A$2:$A$3001,0))=1,"中間包装","ケース")),"ケース"))</f>
        <v/>
      </c>
      <c r="P634" s="18"/>
      <c r="Q634" s="14"/>
      <c r="R634" s="17" t="str">
        <f aca="false">IF($C634="","",N($Q634)*N($K634))</f>
        <v/>
      </c>
    </row>
    <row r="635" customFormat="false" ht="15" hidden="false" customHeight="false" outlineLevel="0" collapsed="false">
      <c r="B635" s="12" t="n">
        <v>630</v>
      </c>
      <c r="C635" s="36" t="str">
        <f aca="false">IF(①在庫CSV_発注日!$M631="","",①在庫CSV_発注日!$M631&amp;"")</f>
        <v/>
      </c>
      <c r="D635" s="12" t="str">
        <f aca="false">IF($C635="","",①在庫CSV_発注日!$N631)</f>
        <v/>
      </c>
      <c r="E635" s="12" t="str">
        <f aca="false">IF($C635="","",①在庫CSV_発注日!$H631)</f>
        <v/>
      </c>
      <c r="F635" s="12" t="str">
        <f aca="false">IF($C635="","",①在庫CSV_発注日!$L631)</f>
        <v/>
      </c>
      <c r="G635" s="18"/>
      <c r="H635" s="17" t="str">
        <f aca="false">IF($C635="","",N(①在庫CSV_発注日!$Z631))</f>
        <v/>
      </c>
      <c r="I635" s="37" t="str">
        <f aca="false">IF($C635="","",SUMIFS(⑤減算マスタCSV!$L$2:$L$8001,⑤減算マスタCSV!$F$2:$F$8001,$C635,⑤減算マスタCSV!$K$2:$K$8001,1))</f>
        <v/>
      </c>
      <c r="J635" s="17" t="str">
        <f aca="false">IF($C635="","",IFERROR(INDEX(⑤減算マスタCSV!$H$2:$H$8001,MATCH($C635,⑤減算マスタCSV!$F$2:$F$8001,0)),1))</f>
        <v/>
      </c>
      <c r="K635" s="17" t="str">
        <f aca="false">IF($C635="","",MAX(1,IFERROR(INDEX(⑥商品照会CSV!$M$2:$M$3001,MATCH($C635,⑥商品照会CSV!$A$2:$A$3001,0)),1)))</f>
        <v/>
      </c>
      <c r="L635" s="40" t="str">
        <f aca="false">IF($C635="","",IFERROR(INDEX(⑥商品照会CSV!$Q$2:$Q$3001,MATCH($C635,⑥商品照会CSV!$A$2:$A$3001,0)),0))</f>
        <v/>
      </c>
      <c r="M635" s="40" t="str">
        <f aca="false">IF($C635="","",N($L635)*N($K635))</f>
        <v/>
      </c>
      <c r="N635" s="17" t="str">
        <f aca="false">IF($C635="","",MAX(1,IFERROR(INDEX(⑥商品照会CSV!$AK$2:$AK$3001,MATCH($C635,⑥商品照会CSV!$A$2:$A$3001,0)),1)))</f>
        <v/>
      </c>
      <c r="O635" s="12" t="str">
        <f aca="false">IF($C635="","",IFERROR(IF(INDEX(⑥商品照会CSV!$AN$2:$AN$3001,MATCH($C635,⑥商品照会CSV!$A$2:$A$3001,0))=1,"バラ",IF(INDEX(⑥商品照会CSV!$AM$2:$AM$3001,MATCH($C635,⑥商品照会CSV!$A$2:$A$3001,0))=1,"中間包装","ケース")),"ケース"))</f>
        <v/>
      </c>
      <c r="P635" s="18"/>
      <c r="Q635" s="14"/>
      <c r="R635" s="17" t="str">
        <f aca="false">IF($C635="","",N($Q635)*N($K635))</f>
        <v/>
      </c>
    </row>
    <row r="636" customFormat="false" ht="15" hidden="false" customHeight="false" outlineLevel="0" collapsed="false">
      <c r="B636" s="12" t="n">
        <v>631</v>
      </c>
      <c r="C636" s="36" t="str">
        <f aca="false">IF(①在庫CSV_発注日!$M632="","",①在庫CSV_発注日!$M632&amp;"")</f>
        <v/>
      </c>
      <c r="D636" s="12" t="str">
        <f aca="false">IF($C636="","",①在庫CSV_発注日!$N632)</f>
        <v/>
      </c>
      <c r="E636" s="12" t="str">
        <f aca="false">IF($C636="","",①在庫CSV_発注日!$H632)</f>
        <v/>
      </c>
      <c r="F636" s="12" t="str">
        <f aca="false">IF($C636="","",①在庫CSV_発注日!$L632)</f>
        <v/>
      </c>
      <c r="G636" s="18"/>
      <c r="H636" s="17" t="str">
        <f aca="false">IF($C636="","",N(①在庫CSV_発注日!$Z632))</f>
        <v/>
      </c>
      <c r="I636" s="37" t="str">
        <f aca="false">IF($C636="","",SUMIFS(⑤減算マスタCSV!$L$2:$L$8001,⑤減算マスタCSV!$F$2:$F$8001,$C636,⑤減算マスタCSV!$K$2:$K$8001,1))</f>
        <v/>
      </c>
      <c r="J636" s="17" t="str">
        <f aca="false">IF($C636="","",IFERROR(INDEX(⑤減算マスタCSV!$H$2:$H$8001,MATCH($C636,⑤減算マスタCSV!$F$2:$F$8001,0)),1))</f>
        <v/>
      </c>
      <c r="K636" s="17" t="str">
        <f aca="false">IF($C636="","",MAX(1,IFERROR(INDEX(⑥商品照会CSV!$M$2:$M$3001,MATCH($C636,⑥商品照会CSV!$A$2:$A$3001,0)),1)))</f>
        <v/>
      </c>
      <c r="L636" s="40" t="str">
        <f aca="false">IF($C636="","",IFERROR(INDEX(⑥商品照会CSV!$Q$2:$Q$3001,MATCH($C636,⑥商品照会CSV!$A$2:$A$3001,0)),0))</f>
        <v/>
      </c>
      <c r="M636" s="40" t="str">
        <f aca="false">IF($C636="","",N($L636)*N($K636))</f>
        <v/>
      </c>
      <c r="N636" s="17" t="str">
        <f aca="false">IF($C636="","",MAX(1,IFERROR(INDEX(⑥商品照会CSV!$AK$2:$AK$3001,MATCH($C636,⑥商品照会CSV!$A$2:$A$3001,0)),1)))</f>
        <v/>
      </c>
      <c r="O636" s="12" t="str">
        <f aca="false">IF($C636="","",IFERROR(IF(INDEX(⑥商品照会CSV!$AN$2:$AN$3001,MATCH($C636,⑥商品照会CSV!$A$2:$A$3001,0))=1,"バラ",IF(INDEX(⑥商品照会CSV!$AM$2:$AM$3001,MATCH($C636,⑥商品照会CSV!$A$2:$A$3001,0))=1,"中間包装","ケース")),"ケース"))</f>
        <v/>
      </c>
      <c r="P636" s="18"/>
      <c r="Q636" s="14"/>
      <c r="R636" s="17" t="str">
        <f aca="false">IF($C636="","",N($Q636)*N($K636))</f>
        <v/>
      </c>
    </row>
    <row r="637" customFormat="false" ht="15" hidden="false" customHeight="false" outlineLevel="0" collapsed="false">
      <c r="B637" s="12" t="n">
        <v>632</v>
      </c>
      <c r="C637" s="36" t="str">
        <f aca="false">IF(①在庫CSV_発注日!$M633="","",①在庫CSV_発注日!$M633&amp;"")</f>
        <v/>
      </c>
      <c r="D637" s="12" t="str">
        <f aca="false">IF($C637="","",①在庫CSV_発注日!$N633)</f>
        <v/>
      </c>
      <c r="E637" s="12" t="str">
        <f aca="false">IF($C637="","",①在庫CSV_発注日!$H633)</f>
        <v/>
      </c>
      <c r="F637" s="12" t="str">
        <f aca="false">IF($C637="","",①在庫CSV_発注日!$L633)</f>
        <v/>
      </c>
      <c r="G637" s="18"/>
      <c r="H637" s="17" t="str">
        <f aca="false">IF($C637="","",N(①在庫CSV_発注日!$Z633))</f>
        <v/>
      </c>
      <c r="I637" s="37" t="str">
        <f aca="false">IF($C637="","",SUMIFS(⑤減算マスタCSV!$L$2:$L$8001,⑤減算マスタCSV!$F$2:$F$8001,$C637,⑤減算マスタCSV!$K$2:$K$8001,1))</f>
        <v/>
      </c>
      <c r="J637" s="17" t="str">
        <f aca="false">IF($C637="","",IFERROR(INDEX(⑤減算マスタCSV!$H$2:$H$8001,MATCH($C637,⑤減算マスタCSV!$F$2:$F$8001,0)),1))</f>
        <v/>
      </c>
      <c r="K637" s="17" t="str">
        <f aca="false">IF($C637="","",MAX(1,IFERROR(INDEX(⑥商品照会CSV!$M$2:$M$3001,MATCH($C637,⑥商品照会CSV!$A$2:$A$3001,0)),1)))</f>
        <v/>
      </c>
      <c r="L637" s="40" t="str">
        <f aca="false">IF($C637="","",IFERROR(INDEX(⑥商品照会CSV!$Q$2:$Q$3001,MATCH($C637,⑥商品照会CSV!$A$2:$A$3001,0)),0))</f>
        <v/>
      </c>
      <c r="M637" s="40" t="str">
        <f aca="false">IF($C637="","",N($L637)*N($K637))</f>
        <v/>
      </c>
      <c r="N637" s="17" t="str">
        <f aca="false">IF($C637="","",MAX(1,IFERROR(INDEX(⑥商品照会CSV!$AK$2:$AK$3001,MATCH($C637,⑥商品照会CSV!$A$2:$A$3001,0)),1)))</f>
        <v/>
      </c>
      <c r="O637" s="12" t="str">
        <f aca="false">IF($C637="","",IFERROR(IF(INDEX(⑥商品照会CSV!$AN$2:$AN$3001,MATCH($C637,⑥商品照会CSV!$A$2:$A$3001,0))=1,"バラ",IF(INDEX(⑥商品照会CSV!$AM$2:$AM$3001,MATCH($C637,⑥商品照会CSV!$A$2:$A$3001,0))=1,"中間包装","ケース")),"ケース"))</f>
        <v/>
      </c>
      <c r="P637" s="18"/>
      <c r="Q637" s="14"/>
      <c r="R637" s="17" t="str">
        <f aca="false">IF($C637="","",N($Q637)*N($K637))</f>
        <v/>
      </c>
    </row>
    <row r="638" customFormat="false" ht="15" hidden="false" customHeight="false" outlineLevel="0" collapsed="false">
      <c r="B638" s="12" t="n">
        <v>633</v>
      </c>
      <c r="C638" s="36" t="str">
        <f aca="false">IF(①在庫CSV_発注日!$M634="","",①在庫CSV_発注日!$M634&amp;"")</f>
        <v/>
      </c>
      <c r="D638" s="12" t="str">
        <f aca="false">IF($C638="","",①在庫CSV_発注日!$N634)</f>
        <v/>
      </c>
      <c r="E638" s="12" t="str">
        <f aca="false">IF($C638="","",①在庫CSV_発注日!$H634)</f>
        <v/>
      </c>
      <c r="F638" s="12" t="str">
        <f aca="false">IF($C638="","",①在庫CSV_発注日!$L634)</f>
        <v/>
      </c>
      <c r="G638" s="18"/>
      <c r="H638" s="17" t="str">
        <f aca="false">IF($C638="","",N(①在庫CSV_発注日!$Z634))</f>
        <v/>
      </c>
      <c r="I638" s="37" t="str">
        <f aca="false">IF($C638="","",SUMIFS(⑤減算マスタCSV!$L$2:$L$8001,⑤減算マスタCSV!$F$2:$F$8001,$C638,⑤減算マスタCSV!$K$2:$K$8001,1))</f>
        <v/>
      </c>
      <c r="J638" s="17" t="str">
        <f aca="false">IF($C638="","",IFERROR(INDEX(⑤減算マスタCSV!$H$2:$H$8001,MATCH($C638,⑤減算マスタCSV!$F$2:$F$8001,0)),1))</f>
        <v/>
      </c>
      <c r="K638" s="17" t="str">
        <f aca="false">IF($C638="","",MAX(1,IFERROR(INDEX(⑥商品照会CSV!$M$2:$M$3001,MATCH($C638,⑥商品照会CSV!$A$2:$A$3001,0)),1)))</f>
        <v/>
      </c>
      <c r="L638" s="40" t="str">
        <f aca="false">IF($C638="","",IFERROR(INDEX(⑥商品照会CSV!$Q$2:$Q$3001,MATCH($C638,⑥商品照会CSV!$A$2:$A$3001,0)),0))</f>
        <v/>
      </c>
      <c r="M638" s="40" t="str">
        <f aca="false">IF($C638="","",N($L638)*N($K638))</f>
        <v/>
      </c>
      <c r="N638" s="17" t="str">
        <f aca="false">IF($C638="","",MAX(1,IFERROR(INDEX(⑥商品照会CSV!$AK$2:$AK$3001,MATCH($C638,⑥商品照会CSV!$A$2:$A$3001,0)),1)))</f>
        <v/>
      </c>
      <c r="O638" s="12" t="str">
        <f aca="false">IF($C638="","",IFERROR(IF(INDEX(⑥商品照会CSV!$AN$2:$AN$3001,MATCH($C638,⑥商品照会CSV!$A$2:$A$3001,0))=1,"バラ",IF(INDEX(⑥商品照会CSV!$AM$2:$AM$3001,MATCH($C638,⑥商品照会CSV!$A$2:$A$3001,0))=1,"中間包装","ケース")),"ケース"))</f>
        <v/>
      </c>
      <c r="P638" s="18"/>
      <c r="Q638" s="14"/>
      <c r="R638" s="17" t="str">
        <f aca="false">IF($C638="","",N($Q638)*N($K638))</f>
        <v/>
      </c>
    </row>
    <row r="639" customFormat="false" ht="15" hidden="false" customHeight="false" outlineLevel="0" collapsed="false">
      <c r="B639" s="12" t="n">
        <v>634</v>
      </c>
      <c r="C639" s="36" t="str">
        <f aca="false">IF(①在庫CSV_発注日!$M635="","",①在庫CSV_発注日!$M635&amp;"")</f>
        <v/>
      </c>
      <c r="D639" s="12" t="str">
        <f aca="false">IF($C639="","",①在庫CSV_発注日!$N635)</f>
        <v/>
      </c>
      <c r="E639" s="12" t="str">
        <f aca="false">IF($C639="","",①在庫CSV_発注日!$H635)</f>
        <v/>
      </c>
      <c r="F639" s="12" t="str">
        <f aca="false">IF($C639="","",①在庫CSV_発注日!$L635)</f>
        <v/>
      </c>
      <c r="G639" s="18"/>
      <c r="H639" s="17" t="str">
        <f aca="false">IF($C639="","",N(①在庫CSV_発注日!$Z635))</f>
        <v/>
      </c>
      <c r="I639" s="37" t="str">
        <f aca="false">IF($C639="","",SUMIFS(⑤減算マスタCSV!$L$2:$L$8001,⑤減算マスタCSV!$F$2:$F$8001,$C639,⑤減算マスタCSV!$K$2:$K$8001,1))</f>
        <v/>
      </c>
      <c r="J639" s="17" t="str">
        <f aca="false">IF($C639="","",IFERROR(INDEX(⑤減算マスタCSV!$H$2:$H$8001,MATCH($C639,⑤減算マスタCSV!$F$2:$F$8001,0)),1))</f>
        <v/>
      </c>
      <c r="K639" s="17" t="str">
        <f aca="false">IF($C639="","",MAX(1,IFERROR(INDEX(⑥商品照会CSV!$M$2:$M$3001,MATCH($C639,⑥商品照会CSV!$A$2:$A$3001,0)),1)))</f>
        <v/>
      </c>
      <c r="L639" s="40" t="str">
        <f aca="false">IF($C639="","",IFERROR(INDEX(⑥商品照会CSV!$Q$2:$Q$3001,MATCH($C639,⑥商品照会CSV!$A$2:$A$3001,0)),0))</f>
        <v/>
      </c>
      <c r="M639" s="40" t="str">
        <f aca="false">IF($C639="","",N($L639)*N($K639))</f>
        <v/>
      </c>
      <c r="N639" s="17" t="str">
        <f aca="false">IF($C639="","",MAX(1,IFERROR(INDEX(⑥商品照会CSV!$AK$2:$AK$3001,MATCH($C639,⑥商品照会CSV!$A$2:$A$3001,0)),1)))</f>
        <v/>
      </c>
      <c r="O639" s="12" t="str">
        <f aca="false">IF($C639="","",IFERROR(IF(INDEX(⑥商品照会CSV!$AN$2:$AN$3001,MATCH($C639,⑥商品照会CSV!$A$2:$A$3001,0))=1,"バラ",IF(INDEX(⑥商品照会CSV!$AM$2:$AM$3001,MATCH($C639,⑥商品照会CSV!$A$2:$A$3001,0))=1,"中間包装","ケース")),"ケース"))</f>
        <v/>
      </c>
      <c r="P639" s="18"/>
      <c r="Q639" s="14"/>
      <c r="R639" s="17" t="str">
        <f aca="false">IF($C639="","",N($Q639)*N($K639))</f>
        <v/>
      </c>
    </row>
    <row r="640" customFormat="false" ht="15" hidden="false" customHeight="false" outlineLevel="0" collapsed="false">
      <c r="B640" s="12" t="n">
        <v>635</v>
      </c>
      <c r="C640" s="36" t="str">
        <f aca="false">IF(①在庫CSV_発注日!$M636="","",①在庫CSV_発注日!$M636&amp;"")</f>
        <v/>
      </c>
      <c r="D640" s="12" t="str">
        <f aca="false">IF($C640="","",①在庫CSV_発注日!$N636)</f>
        <v/>
      </c>
      <c r="E640" s="12" t="str">
        <f aca="false">IF($C640="","",①在庫CSV_発注日!$H636)</f>
        <v/>
      </c>
      <c r="F640" s="12" t="str">
        <f aca="false">IF($C640="","",①在庫CSV_発注日!$L636)</f>
        <v/>
      </c>
      <c r="G640" s="18"/>
      <c r="H640" s="17" t="str">
        <f aca="false">IF($C640="","",N(①在庫CSV_発注日!$Z636))</f>
        <v/>
      </c>
      <c r="I640" s="37" t="str">
        <f aca="false">IF($C640="","",SUMIFS(⑤減算マスタCSV!$L$2:$L$8001,⑤減算マスタCSV!$F$2:$F$8001,$C640,⑤減算マスタCSV!$K$2:$K$8001,1))</f>
        <v/>
      </c>
      <c r="J640" s="17" t="str">
        <f aca="false">IF($C640="","",IFERROR(INDEX(⑤減算マスタCSV!$H$2:$H$8001,MATCH($C640,⑤減算マスタCSV!$F$2:$F$8001,0)),1))</f>
        <v/>
      </c>
      <c r="K640" s="17" t="str">
        <f aca="false">IF($C640="","",MAX(1,IFERROR(INDEX(⑥商品照会CSV!$M$2:$M$3001,MATCH($C640,⑥商品照会CSV!$A$2:$A$3001,0)),1)))</f>
        <v/>
      </c>
      <c r="L640" s="40" t="str">
        <f aca="false">IF($C640="","",IFERROR(INDEX(⑥商品照会CSV!$Q$2:$Q$3001,MATCH($C640,⑥商品照会CSV!$A$2:$A$3001,0)),0))</f>
        <v/>
      </c>
      <c r="M640" s="40" t="str">
        <f aca="false">IF($C640="","",N($L640)*N($K640))</f>
        <v/>
      </c>
      <c r="N640" s="17" t="str">
        <f aca="false">IF($C640="","",MAX(1,IFERROR(INDEX(⑥商品照会CSV!$AK$2:$AK$3001,MATCH($C640,⑥商品照会CSV!$A$2:$A$3001,0)),1)))</f>
        <v/>
      </c>
      <c r="O640" s="12" t="str">
        <f aca="false">IF($C640="","",IFERROR(IF(INDEX(⑥商品照会CSV!$AN$2:$AN$3001,MATCH($C640,⑥商品照会CSV!$A$2:$A$3001,0))=1,"バラ",IF(INDEX(⑥商品照会CSV!$AM$2:$AM$3001,MATCH($C640,⑥商品照会CSV!$A$2:$A$3001,0))=1,"中間包装","ケース")),"ケース"))</f>
        <v/>
      </c>
      <c r="P640" s="18"/>
      <c r="Q640" s="14"/>
      <c r="R640" s="17" t="str">
        <f aca="false">IF($C640="","",N($Q640)*N($K640))</f>
        <v/>
      </c>
    </row>
    <row r="641" customFormat="false" ht="15" hidden="false" customHeight="false" outlineLevel="0" collapsed="false">
      <c r="B641" s="12" t="n">
        <v>636</v>
      </c>
      <c r="C641" s="36" t="str">
        <f aca="false">IF(①在庫CSV_発注日!$M637="","",①在庫CSV_発注日!$M637&amp;"")</f>
        <v/>
      </c>
      <c r="D641" s="12" t="str">
        <f aca="false">IF($C641="","",①在庫CSV_発注日!$N637)</f>
        <v/>
      </c>
      <c r="E641" s="12" t="str">
        <f aca="false">IF($C641="","",①在庫CSV_発注日!$H637)</f>
        <v/>
      </c>
      <c r="F641" s="12" t="str">
        <f aca="false">IF($C641="","",①在庫CSV_発注日!$L637)</f>
        <v/>
      </c>
      <c r="G641" s="18"/>
      <c r="H641" s="17" t="str">
        <f aca="false">IF($C641="","",N(①在庫CSV_発注日!$Z637))</f>
        <v/>
      </c>
      <c r="I641" s="37" t="str">
        <f aca="false">IF($C641="","",SUMIFS(⑤減算マスタCSV!$L$2:$L$8001,⑤減算マスタCSV!$F$2:$F$8001,$C641,⑤減算マスタCSV!$K$2:$K$8001,1))</f>
        <v/>
      </c>
      <c r="J641" s="17" t="str">
        <f aca="false">IF($C641="","",IFERROR(INDEX(⑤減算マスタCSV!$H$2:$H$8001,MATCH($C641,⑤減算マスタCSV!$F$2:$F$8001,0)),1))</f>
        <v/>
      </c>
      <c r="K641" s="17" t="str">
        <f aca="false">IF($C641="","",MAX(1,IFERROR(INDEX(⑥商品照会CSV!$M$2:$M$3001,MATCH($C641,⑥商品照会CSV!$A$2:$A$3001,0)),1)))</f>
        <v/>
      </c>
      <c r="L641" s="40" t="str">
        <f aca="false">IF($C641="","",IFERROR(INDEX(⑥商品照会CSV!$Q$2:$Q$3001,MATCH($C641,⑥商品照会CSV!$A$2:$A$3001,0)),0))</f>
        <v/>
      </c>
      <c r="M641" s="40" t="str">
        <f aca="false">IF($C641="","",N($L641)*N($K641))</f>
        <v/>
      </c>
      <c r="N641" s="17" t="str">
        <f aca="false">IF($C641="","",MAX(1,IFERROR(INDEX(⑥商品照会CSV!$AK$2:$AK$3001,MATCH($C641,⑥商品照会CSV!$A$2:$A$3001,0)),1)))</f>
        <v/>
      </c>
      <c r="O641" s="12" t="str">
        <f aca="false">IF($C641="","",IFERROR(IF(INDEX(⑥商品照会CSV!$AN$2:$AN$3001,MATCH($C641,⑥商品照会CSV!$A$2:$A$3001,0))=1,"バラ",IF(INDEX(⑥商品照会CSV!$AM$2:$AM$3001,MATCH($C641,⑥商品照会CSV!$A$2:$A$3001,0))=1,"中間包装","ケース")),"ケース"))</f>
        <v/>
      </c>
      <c r="P641" s="18"/>
      <c r="Q641" s="14"/>
      <c r="R641" s="17" t="str">
        <f aca="false">IF($C641="","",N($Q641)*N($K641))</f>
        <v/>
      </c>
    </row>
    <row r="642" customFormat="false" ht="15" hidden="false" customHeight="false" outlineLevel="0" collapsed="false">
      <c r="B642" s="12" t="n">
        <v>637</v>
      </c>
      <c r="C642" s="36" t="str">
        <f aca="false">IF(①在庫CSV_発注日!$M638="","",①在庫CSV_発注日!$M638&amp;"")</f>
        <v/>
      </c>
      <c r="D642" s="12" t="str">
        <f aca="false">IF($C642="","",①在庫CSV_発注日!$N638)</f>
        <v/>
      </c>
      <c r="E642" s="12" t="str">
        <f aca="false">IF($C642="","",①在庫CSV_発注日!$H638)</f>
        <v/>
      </c>
      <c r="F642" s="12" t="str">
        <f aca="false">IF($C642="","",①在庫CSV_発注日!$L638)</f>
        <v/>
      </c>
      <c r="G642" s="18"/>
      <c r="H642" s="17" t="str">
        <f aca="false">IF($C642="","",N(①在庫CSV_発注日!$Z638))</f>
        <v/>
      </c>
      <c r="I642" s="37" t="str">
        <f aca="false">IF($C642="","",SUMIFS(⑤減算マスタCSV!$L$2:$L$8001,⑤減算マスタCSV!$F$2:$F$8001,$C642,⑤減算マスタCSV!$K$2:$K$8001,1))</f>
        <v/>
      </c>
      <c r="J642" s="17" t="str">
        <f aca="false">IF($C642="","",IFERROR(INDEX(⑤減算マスタCSV!$H$2:$H$8001,MATCH($C642,⑤減算マスタCSV!$F$2:$F$8001,0)),1))</f>
        <v/>
      </c>
      <c r="K642" s="17" t="str">
        <f aca="false">IF($C642="","",MAX(1,IFERROR(INDEX(⑥商品照会CSV!$M$2:$M$3001,MATCH($C642,⑥商品照会CSV!$A$2:$A$3001,0)),1)))</f>
        <v/>
      </c>
      <c r="L642" s="40" t="str">
        <f aca="false">IF($C642="","",IFERROR(INDEX(⑥商品照会CSV!$Q$2:$Q$3001,MATCH($C642,⑥商品照会CSV!$A$2:$A$3001,0)),0))</f>
        <v/>
      </c>
      <c r="M642" s="40" t="str">
        <f aca="false">IF($C642="","",N($L642)*N($K642))</f>
        <v/>
      </c>
      <c r="N642" s="17" t="str">
        <f aca="false">IF($C642="","",MAX(1,IFERROR(INDEX(⑥商品照会CSV!$AK$2:$AK$3001,MATCH($C642,⑥商品照会CSV!$A$2:$A$3001,0)),1)))</f>
        <v/>
      </c>
      <c r="O642" s="12" t="str">
        <f aca="false">IF($C642="","",IFERROR(IF(INDEX(⑥商品照会CSV!$AN$2:$AN$3001,MATCH($C642,⑥商品照会CSV!$A$2:$A$3001,0))=1,"バラ",IF(INDEX(⑥商品照会CSV!$AM$2:$AM$3001,MATCH($C642,⑥商品照会CSV!$A$2:$A$3001,0))=1,"中間包装","ケース")),"ケース"))</f>
        <v/>
      </c>
      <c r="P642" s="18"/>
      <c r="Q642" s="14"/>
      <c r="R642" s="17" t="str">
        <f aca="false">IF($C642="","",N($Q642)*N($K642))</f>
        <v/>
      </c>
    </row>
    <row r="643" customFormat="false" ht="15" hidden="false" customHeight="false" outlineLevel="0" collapsed="false">
      <c r="B643" s="12" t="n">
        <v>638</v>
      </c>
      <c r="C643" s="36" t="str">
        <f aca="false">IF(①在庫CSV_発注日!$M639="","",①在庫CSV_発注日!$M639&amp;"")</f>
        <v/>
      </c>
      <c r="D643" s="12" t="str">
        <f aca="false">IF($C643="","",①在庫CSV_発注日!$N639)</f>
        <v/>
      </c>
      <c r="E643" s="12" t="str">
        <f aca="false">IF($C643="","",①在庫CSV_発注日!$H639)</f>
        <v/>
      </c>
      <c r="F643" s="12" t="str">
        <f aca="false">IF($C643="","",①在庫CSV_発注日!$L639)</f>
        <v/>
      </c>
      <c r="G643" s="18"/>
      <c r="H643" s="17" t="str">
        <f aca="false">IF($C643="","",N(①在庫CSV_発注日!$Z639))</f>
        <v/>
      </c>
      <c r="I643" s="37" t="str">
        <f aca="false">IF($C643="","",SUMIFS(⑤減算マスタCSV!$L$2:$L$8001,⑤減算マスタCSV!$F$2:$F$8001,$C643,⑤減算マスタCSV!$K$2:$K$8001,1))</f>
        <v/>
      </c>
      <c r="J643" s="17" t="str">
        <f aca="false">IF($C643="","",IFERROR(INDEX(⑤減算マスタCSV!$H$2:$H$8001,MATCH($C643,⑤減算マスタCSV!$F$2:$F$8001,0)),1))</f>
        <v/>
      </c>
      <c r="K643" s="17" t="str">
        <f aca="false">IF($C643="","",MAX(1,IFERROR(INDEX(⑥商品照会CSV!$M$2:$M$3001,MATCH($C643,⑥商品照会CSV!$A$2:$A$3001,0)),1)))</f>
        <v/>
      </c>
      <c r="L643" s="40" t="str">
        <f aca="false">IF($C643="","",IFERROR(INDEX(⑥商品照会CSV!$Q$2:$Q$3001,MATCH($C643,⑥商品照会CSV!$A$2:$A$3001,0)),0))</f>
        <v/>
      </c>
      <c r="M643" s="40" t="str">
        <f aca="false">IF($C643="","",N($L643)*N($K643))</f>
        <v/>
      </c>
      <c r="N643" s="17" t="str">
        <f aca="false">IF($C643="","",MAX(1,IFERROR(INDEX(⑥商品照会CSV!$AK$2:$AK$3001,MATCH($C643,⑥商品照会CSV!$A$2:$A$3001,0)),1)))</f>
        <v/>
      </c>
      <c r="O643" s="12" t="str">
        <f aca="false">IF($C643="","",IFERROR(IF(INDEX(⑥商品照会CSV!$AN$2:$AN$3001,MATCH($C643,⑥商品照会CSV!$A$2:$A$3001,0))=1,"バラ",IF(INDEX(⑥商品照会CSV!$AM$2:$AM$3001,MATCH($C643,⑥商品照会CSV!$A$2:$A$3001,0))=1,"中間包装","ケース")),"ケース"))</f>
        <v/>
      </c>
      <c r="P643" s="18"/>
      <c r="Q643" s="14"/>
      <c r="R643" s="17" t="str">
        <f aca="false">IF($C643="","",N($Q643)*N($K643))</f>
        <v/>
      </c>
    </row>
    <row r="644" customFormat="false" ht="15" hidden="false" customHeight="false" outlineLevel="0" collapsed="false">
      <c r="B644" s="12" t="n">
        <v>639</v>
      </c>
      <c r="C644" s="36" t="str">
        <f aca="false">IF(①在庫CSV_発注日!$M640="","",①在庫CSV_発注日!$M640&amp;"")</f>
        <v/>
      </c>
      <c r="D644" s="12" t="str">
        <f aca="false">IF($C644="","",①在庫CSV_発注日!$N640)</f>
        <v/>
      </c>
      <c r="E644" s="12" t="str">
        <f aca="false">IF($C644="","",①在庫CSV_発注日!$H640)</f>
        <v/>
      </c>
      <c r="F644" s="12" t="str">
        <f aca="false">IF($C644="","",①在庫CSV_発注日!$L640)</f>
        <v/>
      </c>
      <c r="G644" s="18"/>
      <c r="H644" s="17" t="str">
        <f aca="false">IF($C644="","",N(①在庫CSV_発注日!$Z640))</f>
        <v/>
      </c>
      <c r="I644" s="37" t="str">
        <f aca="false">IF($C644="","",SUMIFS(⑤減算マスタCSV!$L$2:$L$8001,⑤減算マスタCSV!$F$2:$F$8001,$C644,⑤減算マスタCSV!$K$2:$K$8001,1))</f>
        <v/>
      </c>
      <c r="J644" s="17" t="str">
        <f aca="false">IF($C644="","",IFERROR(INDEX(⑤減算マスタCSV!$H$2:$H$8001,MATCH($C644,⑤減算マスタCSV!$F$2:$F$8001,0)),1))</f>
        <v/>
      </c>
      <c r="K644" s="17" t="str">
        <f aca="false">IF($C644="","",MAX(1,IFERROR(INDEX(⑥商品照会CSV!$M$2:$M$3001,MATCH($C644,⑥商品照会CSV!$A$2:$A$3001,0)),1)))</f>
        <v/>
      </c>
      <c r="L644" s="40" t="str">
        <f aca="false">IF($C644="","",IFERROR(INDEX(⑥商品照会CSV!$Q$2:$Q$3001,MATCH($C644,⑥商品照会CSV!$A$2:$A$3001,0)),0))</f>
        <v/>
      </c>
      <c r="M644" s="40" t="str">
        <f aca="false">IF($C644="","",N($L644)*N($K644))</f>
        <v/>
      </c>
      <c r="N644" s="17" t="str">
        <f aca="false">IF($C644="","",MAX(1,IFERROR(INDEX(⑥商品照会CSV!$AK$2:$AK$3001,MATCH($C644,⑥商品照会CSV!$A$2:$A$3001,0)),1)))</f>
        <v/>
      </c>
      <c r="O644" s="12" t="str">
        <f aca="false">IF($C644="","",IFERROR(IF(INDEX(⑥商品照会CSV!$AN$2:$AN$3001,MATCH($C644,⑥商品照会CSV!$A$2:$A$3001,0))=1,"バラ",IF(INDEX(⑥商品照会CSV!$AM$2:$AM$3001,MATCH($C644,⑥商品照会CSV!$A$2:$A$3001,0))=1,"中間包装","ケース")),"ケース"))</f>
        <v/>
      </c>
      <c r="P644" s="18"/>
      <c r="Q644" s="14"/>
      <c r="R644" s="17" t="str">
        <f aca="false">IF($C644="","",N($Q644)*N($K644))</f>
        <v/>
      </c>
    </row>
    <row r="645" customFormat="false" ht="15" hidden="false" customHeight="false" outlineLevel="0" collapsed="false">
      <c r="B645" s="12" t="n">
        <v>640</v>
      </c>
      <c r="C645" s="36" t="str">
        <f aca="false">IF(①在庫CSV_発注日!$M641="","",①在庫CSV_発注日!$M641&amp;"")</f>
        <v/>
      </c>
      <c r="D645" s="12" t="str">
        <f aca="false">IF($C645="","",①在庫CSV_発注日!$N641)</f>
        <v/>
      </c>
      <c r="E645" s="12" t="str">
        <f aca="false">IF($C645="","",①在庫CSV_発注日!$H641)</f>
        <v/>
      </c>
      <c r="F645" s="12" t="str">
        <f aca="false">IF($C645="","",①在庫CSV_発注日!$L641)</f>
        <v/>
      </c>
      <c r="G645" s="18"/>
      <c r="H645" s="17" t="str">
        <f aca="false">IF($C645="","",N(①在庫CSV_発注日!$Z641))</f>
        <v/>
      </c>
      <c r="I645" s="37" t="str">
        <f aca="false">IF($C645="","",SUMIFS(⑤減算マスタCSV!$L$2:$L$8001,⑤減算マスタCSV!$F$2:$F$8001,$C645,⑤減算マスタCSV!$K$2:$K$8001,1))</f>
        <v/>
      </c>
      <c r="J645" s="17" t="str">
        <f aca="false">IF($C645="","",IFERROR(INDEX(⑤減算マスタCSV!$H$2:$H$8001,MATCH($C645,⑤減算マスタCSV!$F$2:$F$8001,0)),1))</f>
        <v/>
      </c>
      <c r="K645" s="17" t="str">
        <f aca="false">IF($C645="","",MAX(1,IFERROR(INDEX(⑥商品照会CSV!$M$2:$M$3001,MATCH($C645,⑥商品照会CSV!$A$2:$A$3001,0)),1)))</f>
        <v/>
      </c>
      <c r="L645" s="40" t="str">
        <f aca="false">IF($C645="","",IFERROR(INDEX(⑥商品照会CSV!$Q$2:$Q$3001,MATCH($C645,⑥商品照会CSV!$A$2:$A$3001,0)),0))</f>
        <v/>
      </c>
      <c r="M645" s="40" t="str">
        <f aca="false">IF($C645="","",N($L645)*N($K645))</f>
        <v/>
      </c>
      <c r="N645" s="17" t="str">
        <f aca="false">IF($C645="","",MAX(1,IFERROR(INDEX(⑥商品照会CSV!$AK$2:$AK$3001,MATCH($C645,⑥商品照会CSV!$A$2:$A$3001,0)),1)))</f>
        <v/>
      </c>
      <c r="O645" s="12" t="str">
        <f aca="false">IF($C645="","",IFERROR(IF(INDEX(⑥商品照会CSV!$AN$2:$AN$3001,MATCH($C645,⑥商品照会CSV!$A$2:$A$3001,0))=1,"バラ",IF(INDEX(⑥商品照会CSV!$AM$2:$AM$3001,MATCH($C645,⑥商品照会CSV!$A$2:$A$3001,0))=1,"中間包装","ケース")),"ケース"))</f>
        <v/>
      </c>
      <c r="P645" s="18"/>
      <c r="Q645" s="14"/>
      <c r="R645" s="17" t="str">
        <f aca="false">IF($C645="","",N($Q645)*N($K645))</f>
        <v/>
      </c>
    </row>
    <row r="646" customFormat="false" ht="15" hidden="false" customHeight="false" outlineLevel="0" collapsed="false">
      <c r="B646" s="12" t="n">
        <v>641</v>
      </c>
      <c r="C646" s="36" t="str">
        <f aca="false">IF(①在庫CSV_発注日!$M642="","",①在庫CSV_発注日!$M642&amp;"")</f>
        <v/>
      </c>
      <c r="D646" s="12" t="str">
        <f aca="false">IF($C646="","",①在庫CSV_発注日!$N642)</f>
        <v/>
      </c>
      <c r="E646" s="12" t="str">
        <f aca="false">IF($C646="","",①在庫CSV_発注日!$H642)</f>
        <v/>
      </c>
      <c r="F646" s="12" t="str">
        <f aca="false">IF($C646="","",①在庫CSV_発注日!$L642)</f>
        <v/>
      </c>
      <c r="G646" s="18"/>
      <c r="H646" s="17" t="str">
        <f aca="false">IF($C646="","",N(①在庫CSV_発注日!$Z642))</f>
        <v/>
      </c>
      <c r="I646" s="37" t="str">
        <f aca="false">IF($C646="","",SUMIFS(⑤減算マスタCSV!$L$2:$L$8001,⑤減算マスタCSV!$F$2:$F$8001,$C646,⑤減算マスタCSV!$K$2:$K$8001,1))</f>
        <v/>
      </c>
      <c r="J646" s="17" t="str">
        <f aca="false">IF($C646="","",IFERROR(INDEX(⑤減算マスタCSV!$H$2:$H$8001,MATCH($C646,⑤減算マスタCSV!$F$2:$F$8001,0)),1))</f>
        <v/>
      </c>
      <c r="K646" s="17" t="str">
        <f aca="false">IF($C646="","",MAX(1,IFERROR(INDEX(⑥商品照会CSV!$M$2:$M$3001,MATCH($C646,⑥商品照会CSV!$A$2:$A$3001,0)),1)))</f>
        <v/>
      </c>
      <c r="L646" s="40" t="str">
        <f aca="false">IF($C646="","",IFERROR(INDEX(⑥商品照会CSV!$Q$2:$Q$3001,MATCH($C646,⑥商品照会CSV!$A$2:$A$3001,0)),0))</f>
        <v/>
      </c>
      <c r="M646" s="40" t="str">
        <f aca="false">IF($C646="","",N($L646)*N($K646))</f>
        <v/>
      </c>
      <c r="N646" s="17" t="str">
        <f aca="false">IF($C646="","",MAX(1,IFERROR(INDEX(⑥商品照会CSV!$AK$2:$AK$3001,MATCH($C646,⑥商品照会CSV!$A$2:$A$3001,0)),1)))</f>
        <v/>
      </c>
      <c r="O646" s="12" t="str">
        <f aca="false">IF($C646="","",IFERROR(IF(INDEX(⑥商品照会CSV!$AN$2:$AN$3001,MATCH($C646,⑥商品照会CSV!$A$2:$A$3001,0))=1,"バラ",IF(INDEX(⑥商品照会CSV!$AM$2:$AM$3001,MATCH($C646,⑥商品照会CSV!$A$2:$A$3001,0))=1,"中間包装","ケース")),"ケース"))</f>
        <v/>
      </c>
      <c r="P646" s="18"/>
      <c r="Q646" s="14"/>
      <c r="R646" s="17" t="str">
        <f aca="false">IF($C646="","",N($Q646)*N($K646))</f>
        <v/>
      </c>
    </row>
    <row r="647" customFormat="false" ht="15" hidden="false" customHeight="false" outlineLevel="0" collapsed="false">
      <c r="B647" s="12" t="n">
        <v>642</v>
      </c>
      <c r="C647" s="36" t="str">
        <f aca="false">IF(①在庫CSV_発注日!$M643="","",①在庫CSV_発注日!$M643&amp;"")</f>
        <v/>
      </c>
      <c r="D647" s="12" t="str">
        <f aca="false">IF($C647="","",①在庫CSV_発注日!$N643)</f>
        <v/>
      </c>
      <c r="E647" s="12" t="str">
        <f aca="false">IF($C647="","",①在庫CSV_発注日!$H643)</f>
        <v/>
      </c>
      <c r="F647" s="12" t="str">
        <f aca="false">IF($C647="","",①在庫CSV_発注日!$L643)</f>
        <v/>
      </c>
      <c r="G647" s="18"/>
      <c r="H647" s="17" t="str">
        <f aca="false">IF($C647="","",N(①在庫CSV_発注日!$Z643))</f>
        <v/>
      </c>
      <c r="I647" s="37" t="str">
        <f aca="false">IF($C647="","",SUMIFS(⑤減算マスタCSV!$L$2:$L$8001,⑤減算マスタCSV!$F$2:$F$8001,$C647,⑤減算マスタCSV!$K$2:$K$8001,1))</f>
        <v/>
      </c>
      <c r="J647" s="17" t="str">
        <f aca="false">IF($C647="","",IFERROR(INDEX(⑤減算マスタCSV!$H$2:$H$8001,MATCH($C647,⑤減算マスタCSV!$F$2:$F$8001,0)),1))</f>
        <v/>
      </c>
      <c r="K647" s="17" t="str">
        <f aca="false">IF($C647="","",MAX(1,IFERROR(INDEX(⑥商品照会CSV!$M$2:$M$3001,MATCH($C647,⑥商品照会CSV!$A$2:$A$3001,0)),1)))</f>
        <v/>
      </c>
      <c r="L647" s="40" t="str">
        <f aca="false">IF($C647="","",IFERROR(INDEX(⑥商品照会CSV!$Q$2:$Q$3001,MATCH($C647,⑥商品照会CSV!$A$2:$A$3001,0)),0))</f>
        <v/>
      </c>
      <c r="M647" s="40" t="str">
        <f aca="false">IF($C647="","",N($L647)*N($K647))</f>
        <v/>
      </c>
      <c r="N647" s="17" t="str">
        <f aca="false">IF($C647="","",MAX(1,IFERROR(INDEX(⑥商品照会CSV!$AK$2:$AK$3001,MATCH($C647,⑥商品照会CSV!$A$2:$A$3001,0)),1)))</f>
        <v/>
      </c>
      <c r="O647" s="12" t="str">
        <f aca="false">IF($C647="","",IFERROR(IF(INDEX(⑥商品照会CSV!$AN$2:$AN$3001,MATCH($C647,⑥商品照会CSV!$A$2:$A$3001,0))=1,"バラ",IF(INDEX(⑥商品照会CSV!$AM$2:$AM$3001,MATCH($C647,⑥商品照会CSV!$A$2:$A$3001,0))=1,"中間包装","ケース")),"ケース"))</f>
        <v/>
      </c>
      <c r="P647" s="18"/>
      <c r="Q647" s="14"/>
      <c r="R647" s="17" t="str">
        <f aca="false">IF($C647="","",N($Q647)*N($K647))</f>
        <v/>
      </c>
    </row>
    <row r="648" customFormat="false" ht="15" hidden="false" customHeight="false" outlineLevel="0" collapsed="false">
      <c r="B648" s="12" t="n">
        <v>643</v>
      </c>
      <c r="C648" s="36" t="str">
        <f aca="false">IF(①在庫CSV_発注日!$M644="","",①在庫CSV_発注日!$M644&amp;"")</f>
        <v/>
      </c>
      <c r="D648" s="12" t="str">
        <f aca="false">IF($C648="","",①在庫CSV_発注日!$N644)</f>
        <v/>
      </c>
      <c r="E648" s="12" t="str">
        <f aca="false">IF($C648="","",①在庫CSV_発注日!$H644)</f>
        <v/>
      </c>
      <c r="F648" s="12" t="str">
        <f aca="false">IF($C648="","",①在庫CSV_発注日!$L644)</f>
        <v/>
      </c>
      <c r="G648" s="18"/>
      <c r="H648" s="17" t="str">
        <f aca="false">IF($C648="","",N(①在庫CSV_発注日!$Z644))</f>
        <v/>
      </c>
      <c r="I648" s="37" t="str">
        <f aca="false">IF($C648="","",SUMIFS(⑤減算マスタCSV!$L$2:$L$8001,⑤減算マスタCSV!$F$2:$F$8001,$C648,⑤減算マスタCSV!$K$2:$K$8001,1))</f>
        <v/>
      </c>
      <c r="J648" s="17" t="str">
        <f aca="false">IF($C648="","",IFERROR(INDEX(⑤減算マスタCSV!$H$2:$H$8001,MATCH($C648,⑤減算マスタCSV!$F$2:$F$8001,0)),1))</f>
        <v/>
      </c>
      <c r="K648" s="17" t="str">
        <f aca="false">IF($C648="","",MAX(1,IFERROR(INDEX(⑥商品照会CSV!$M$2:$M$3001,MATCH($C648,⑥商品照会CSV!$A$2:$A$3001,0)),1)))</f>
        <v/>
      </c>
      <c r="L648" s="40" t="str">
        <f aca="false">IF($C648="","",IFERROR(INDEX(⑥商品照会CSV!$Q$2:$Q$3001,MATCH($C648,⑥商品照会CSV!$A$2:$A$3001,0)),0))</f>
        <v/>
      </c>
      <c r="M648" s="40" t="str">
        <f aca="false">IF($C648="","",N($L648)*N($K648))</f>
        <v/>
      </c>
      <c r="N648" s="17" t="str">
        <f aca="false">IF($C648="","",MAX(1,IFERROR(INDEX(⑥商品照会CSV!$AK$2:$AK$3001,MATCH($C648,⑥商品照会CSV!$A$2:$A$3001,0)),1)))</f>
        <v/>
      </c>
      <c r="O648" s="12" t="str">
        <f aca="false">IF($C648="","",IFERROR(IF(INDEX(⑥商品照会CSV!$AN$2:$AN$3001,MATCH($C648,⑥商品照会CSV!$A$2:$A$3001,0))=1,"バラ",IF(INDEX(⑥商品照会CSV!$AM$2:$AM$3001,MATCH($C648,⑥商品照会CSV!$A$2:$A$3001,0))=1,"中間包装","ケース")),"ケース"))</f>
        <v/>
      </c>
      <c r="P648" s="18"/>
      <c r="Q648" s="14"/>
      <c r="R648" s="17" t="str">
        <f aca="false">IF($C648="","",N($Q648)*N($K648))</f>
        <v/>
      </c>
    </row>
    <row r="649" customFormat="false" ht="15" hidden="false" customHeight="false" outlineLevel="0" collapsed="false">
      <c r="B649" s="12" t="n">
        <v>644</v>
      </c>
      <c r="C649" s="36" t="str">
        <f aca="false">IF(①在庫CSV_発注日!$M645="","",①在庫CSV_発注日!$M645&amp;"")</f>
        <v/>
      </c>
      <c r="D649" s="12" t="str">
        <f aca="false">IF($C649="","",①在庫CSV_発注日!$N645)</f>
        <v/>
      </c>
      <c r="E649" s="12" t="str">
        <f aca="false">IF($C649="","",①在庫CSV_発注日!$H645)</f>
        <v/>
      </c>
      <c r="F649" s="12" t="str">
        <f aca="false">IF($C649="","",①在庫CSV_発注日!$L645)</f>
        <v/>
      </c>
      <c r="G649" s="18"/>
      <c r="H649" s="17" t="str">
        <f aca="false">IF($C649="","",N(①在庫CSV_発注日!$Z645))</f>
        <v/>
      </c>
      <c r="I649" s="37" t="str">
        <f aca="false">IF($C649="","",SUMIFS(⑤減算マスタCSV!$L$2:$L$8001,⑤減算マスタCSV!$F$2:$F$8001,$C649,⑤減算マスタCSV!$K$2:$K$8001,1))</f>
        <v/>
      </c>
      <c r="J649" s="17" t="str">
        <f aca="false">IF($C649="","",IFERROR(INDEX(⑤減算マスタCSV!$H$2:$H$8001,MATCH($C649,⑤減算マスタCSV!$F$2:$F$8001,0)),1))</f>
        <v/>
      </c>
      <c r="K649" s="17" t="str">
        <f aca="false">IF($C649="","",MAX(1,IFERROR(INDEX(⑥商品照会CSV!$M$2:$M$3001,MATCH($C649,⑥商品照会CSV!$A$2:$A$3001,0)),1)))</f>
        <v/>
      </c>
      <c r="L649" s="40" t="str">
        <f aca="false">IF($C649="","",IFERROR(INDEX(⑥商品照会CSV!$Q$2:$Q$3001,MATCH($C649,⑥商品照会CSV!$A$2:$A$3001,0)),0))</f>
        <v/>
      </c>
      <c r="M649" s="40" t="str">
        <f aca="false">IF($C649="","",N($L649)*N($K649))</f>
        <v/>
      </c>
      <c r="N649" s="17" t="str">
        <f aca="false">IF($C649="","",MAX(1,IFERROR(INDEX(⑥商品照会CSV!$AK$2:$AK$3001,MATCH($C649,⑥商品照会CSV!$A$2:$A$3001,0)),1)))</f>
        <v/>
      </c>
      <c r="O649" s="12" t="str">
        <f aca="false">IF($C649="","",IFERROR(IF(INDEX(⑥商品照会CSV!$AN$2:$AN$3001,MATCH($C649,⑥商品照会CSV!$A$2:$A$3001,0))=1,"バラ",IF(INDEX(⑥商品照会CSV!$AM$2:$AM$3001,MATCH($C649,⑥商品照会CSV!$A$2:$A$3001,0))=1,"中間包装","ケース")),"ケース"))</f>
        <v/>
      </c>
      <c r="P649" s="18"/>
      <c r="Q649" s="14"/>
      <c r="R649" s="17" t="str">
        <f aca="false">IF($C649="","",N($Q649)*N($K649))</f>
        <v/>
      </c>
    </row>
    <row r="650" customFormat="false" ht="15" hidden="false" customHeight="false" outlineLevel="0" collapsed="false">
      <c r="B650" s="12" t="n">
        <v>645</v>
      </c>
      <c r="C650" s="36" t="str">
        <f aca="false">IF(①在庫CSV_発注日!$M646="","",①在庫CSV_発注日!$M646&amp;"")</f>
        <v/>
      </c>
      <c r="D650" s="12" t="str">
        <f aca="false">IF($C650="","",①在庫CSV_発注日!$N646)</f>
        <v/>
      </c>
      <c r="E650" s="12" t="str">
        <f aca="false">IF($C650="","",①在庫CSV_発注日!$H646)</f>
        <v/>
      </c>
      <c r="F650" s="12" t="str">
        <f aca="false">IF($C650="","",①在庫CSV_発注日!$L646)</f>
        <v/>
      </c>
      <c r="G650" s="18"/>
      <c r="H650" s="17" t="str">
        <f aca="false">IF($C650="","",N(①在庫CSV_発注日!$Z646))</f>
        <v/>
      </c>
      <c r="I650" s="37" t="str">
        <f aca="false">IF($C650="","",SUMIFS(⑤減算マスタCSV!$L$2:$L$8001,⑤減算マスタCSV!$F$2:$F$8001,$C650,⑤減算マスタCSV!$K$2:$K$8001,1))</f>
        <v/>
      </c>
      <c r="J650" s="17" t="str">
        <f aca="false">IF($C650="","",IFERROR(INDEX(⑤減算マスタCSV!$H$2:$H$8001,MATCH($C650,⑤減算マスタCSV!$F$2:$F$8001,0)),1))</f>
        <v/>
      </c>
      <c r="K650" s="17" t="str">
        <f aca="false">IF($C650="","",MAX(1,IFERROR(INDEX(⑥商品照会CSV!$M$2:$M$3001,MATCH($C650,⑥商品照会CSV!$A$2:$A$3001,0)),1)))</f>
        <v/>
      </c>
      <c r="L650" s="40" t="str">
        <f aca="false">IF($C650="","",IFERROR(INDEX(⑥商品照会CSV!$Q$2:$Q$3001,MATCH($C650,⑥商品照会CSV!$A$2:$A$3001,0)),0))</f>
        <v/>
      </c>
      <c r="M650" s="40" t="str">
        <f aca="false">IF($C650="","",N($L650)*N($K650))</f>
        <v/>
      </c>
      <c r="N650" s="17" t="str">
        <f aca="false">IF($C650="","",MAX(1,IFERROR(INDEX(⑥商品照会CSV!$AK$2:$AK$3001,MATCH($C650,⑥商品照会CSV!$A$2:$A$3001,0)),1)))</f>
        <v/>
      </c>
      <c r="O650" s="12" t="str">
        <f aca="false">IF($C650="","",IFERROR(IF(INDEX(⑥商品照会CSV!$AN$2:$AN$3001,MATCH($C650,⑥商品照会CSV!$A$2:$A$3001,0))=1,"バラ",IF(INDEX(⑥商品照会CSV!$AM$2:$AM$3001,MATCH($C650,⑥商品照会CSV!$A$2:$A$3001,0))=1,"中間包装","ケース")),"ケース"))</f>
        <v/>
      </c>
      <c r="P650" s="18"/>
      <c r="Q650" s="14"/>
      <c r="R650" s="17" t="str">
        <f aca="false">IF($C650="","",N($Q650)*N($K650))</f>
        <v/>
      </c>
    </row>
    <row r="651" customFormat="false" ht="15" hidden="false" customHeight="false" outlineLevel="0" collapsed="false">
      <c r="B651" s="12" t="n">
        <v>646</v>
      </c>
      <c r="C651" s="36" t="str">
        <f aca="false">IF(①在庫CSV_発注日!$M647="","",①在庫CSV_発注日!$M647&amp;"")</f>
        <v/>
      </c>
      <c r="D651" s="12" t="str">
        <f aca="false">IF($C651="","",①在庫CSV_発注日!$N647)</f>
        <v/>
      </c>
      <c r="E651" s="12" t="str">
        <f aca="false">IF($C651="","",①在庫CSV_発注日!$H647)</f>
        <v/>
      </c>
      <c r="F651" s="12" t="str">
        <f aca="false">IF($C651="","",①在庫CSV_発注日!$L647)</f>
        <v/>
      </c>
      <c r="G651" s="18"/>
      <c r="H651" s="17" t="str">
        <f aca="false">IF($C651="","",N(①在庫CSV_発注日!$Z647))</f>
        <v/>
      </c>
      <c r="I651" s="37" t="str">
        <f aca="false">IF($C651="","",SUMIFS(⑤減算マスタCSV!$L$2:$L$8001,⑤減算マスタCSV!$F$2:$F$8001,$C651,⑤減算マスタCSV!$K$2:$K$8001,1))</f>
        <v/>
      </c>
      <c r="J651" s="17" t="str">
        <f aca="false">IF($C651="","",IFERROR(INDEX(⑤減算マスタCSV!$H$2:$H$8001,MATCH($C651,⑤減算マスタCSV!$F$2:$F$8001,0)),1))</f>
        <v/>
      </c>
      <c r="K651" s="17" t="str">
        <f aca="false">IF($C651="","",MAX(1,IFERROR(INDEX(⑥商品照会CSV!$M$2:$M$3001,MATCH($C651,⑥商品照会CSV!$A$2:$A$3001,0)),1)))</f>
        <v/>
      </c>
      <c r="L651" s="40" t="str">
        <f aca="false">IF($C651="","",IFERROR(INDEX(⑥商品照会CSV!$Q$2:$Q$3001,MATCH($C651,⑥商品照会CSV!$A$2:$A$3001,0)),0))</f>
        <v/>
      </c>
      <c r="M651" s="40" t="str">
        <f aca="false">IF($C651="","",N($L651)*N($K651))</f>
        <v/>
      </c>
      <c r="N651" s="17" t="str">
        <f aca="false">IF($C651="","",MAX(1,IFERROR(INDEX(⑥商品照会CSV!$AK$2:$AK$3001,MATCH($C651,⑥商品照会CSV!$A$2:$A$3001,0)),1)))</f>
        <v/>
      </c>
      <c r="O651" s="12" t="str">
        <f aca="false">IF($C651="","",IFERROR(IF(INDEX(⑥商品照会CSV!$AN$2:$AN$3001,MATCH($C651,⑥商品照会CSV!$A$2:$A$3001,0))=1,"バラ",IF(INDEX(⑥商品照会CSV!$AM$2:$AM$3001,MATCH($C651,⑥商品照会CSV!$A$2:$A$3001,0))=1,"中間包装","ケース")),"ケース"))</f>
        <v/>
      </c>
      <c r="P651" s="18"/>
      <c r="Q651" s="14"/>
      <c r="R651" s="17" t="str">
        <f aca="false">IF($C651="","",N($Q651)*N($K651))</f>
        <v/>
      </c>
    </row>
    <row r="652" customFormat="false" ht="15" hidden="false" customHeight="false" outlineLevel="0" collapsed="false">
      <c r="B652" s="12" t="n">
        <v>647</v>
      </c>
      <c r="C652" s="36" t="str">
        <f aca="false">IF(①在庫CSV_発注日!$M648="","",①在庫CSV_発注日!$M648&amp;"")</f>
        <v/>
      </c>
      <c r="D652" s="12" t="str">
        <f aca="false">IF($C652="","",①在庫CSV_発注日!$N648)</f>
        <v/>
      </c>
      <c r="E652" s="12" t="str">
        <f aca="false">IF($C652="","",①在庫CSV_発注日!$H648)</f>
        <v/>
      </c>
      <c r="F652" s="12" t="str">
        <f aca="false">IF($C652="","",①在庫CSV_発注日!$L648)</f>
        <v/>
      </c>
      <c r="G652" s="18"/>
      <c r="H652" s="17" t="str">
        <f aca="false">IF($C652="","",N(①在庫CSV_発注日!$Z648))</f>
        <v/>
      </c>
      <c r="I652" s="37" t="str">
        <f aca="false">IF($C652="","",SUMIFS(⑤減算マスタCSV!$L$2:$L$8001,⑤減算マスタCSV!$F$2:$F$8001,$C652,⑤減算マスタCSV!$K$2:$K$8001,1))</f>
        <v/>
      </c>
      <c r="J652" s="17" t="str">
        <f aca="false">IF($C652="","",IFERROR(INDEX(⑤減算マスタCSV!$H$2:$H$8001,MATCH($C652,⑤減算マスタCSV!$F$2:$F$8001,0)),1))</f>
        <v/>
      </c>
      <c r="K652" s="17" t="str">
        <f aca="false">IF($C652="","",MAX(1,IFERROR(INDEX(⑥商品照会CSV!$M$2:$M$3001,MATCH($C652,⑥商品照会CSV!$A$2:$A$3001,0)),1)))</f>
        <v/>
      </c>
      <c r="L652" s="40" t="str">
        <f aca="false">IF($C652="","",IFERROR(INDEX(⑥商品照会CSV!$Q$2:$Q$3001,MATCH($C652,⑥商品照会CSV!$A$2:$A$3001,0)),0))</f>
        <v/>
      </c>
      <c r="M652" s="40" t="str">
        <f aca="false">IF($C652="","",N($L652)*N($K652))</f>
        <v/>
      </c>
      <c r="N652" s="17" t="str">
        <f aca="false">IF($C652="","",MAX(1,IFERROR(INDEX(⑥商品照会CSV!$AK$2:$AK$3001,MATCH($C652,⑥商品照会CSV!$A$2:$A$3001,0)),1)))</f>
        <v/>
      </c>
      <c r="O652" s="12" t="str">
        <f aca="false">IF($C652="","",IFERROR(IF(INDEX(⑥商品照会CSV!$AN$2:$AN$3001,MATCH($C652,⑥商品照会CSV!$A$2:$A$3001,0))=1,"バラ",IF(INDEX(⑥商品照会CSV!$AM$2:$AM$3001,MATCH($C652,⑥商品照会CSV!$A$2:$A$3001,0))=1,"中間包装","ケース")),"ケース"))</f>
        <v/>
      </c>
      <c r="P652" s="18"/>
      <c r="Q652" s="14"/>
      <c r="R652" s="17" t="str">
        <f aca="false">IF($C652="","",N($Q652)*N($K652))</f>
        <v/>
      </c>
    </row>
    <row r="653" customFormat="false" ht="15" hidden="false" customHeight="false" outlineLevel="0" collapsed="false">
      <c r="B653" s="12" t="n">
        <v>648</v>
      </c>
      <c r="C653" s="36" t="str">
        <f aca="false">IF(①在庫CSV_発注日!$M649="","",①在庫CSV_発注日!$M649&amp;"")</f>
        <v/>
      </c>
      <c r="D653" s="12" t="str">
        <f aca="false">IF($C653="","",①在庫CSV_発注日!$N649)</f>
        <v/>
      </c>
      <c r="E653" s="12" t="str">
        <f aca="false">IF($C653="","",①在庫CSV_発注日!$H649)</f>
        <v/>
      </c>
      <c r="F653" s="12" t="str">
        <f aca="false">IF($C653="","",①在庫CSV_発注日!$L649)</f>
        <v/>
      </c>
      <c r="G653" s="18"/>
      <c r="H653" s="17" t="str">
        <f aca="false">IF($C653="","",N(①在庫CSV_発注日!$Z649))</f>
        <v/>
      </c>
      <c r="I653" s="37" t="str">
        <f aca="false">IF($C653="","",SUMIFS(⑤減算マスタCSV!$L$2:$L$8001,⑤減算マスタCSV!$F$2:$F$8001,$C653,⑤減算マスタCSV!$K$2:$K$8001,1))</f>
        <v/>
      </c>
      <c r="J653" s="17" t="str">
        <f aca="false">IF($C653="","",IFERROR(INDEX(⑤減算マスタCSV!$H$2:$H$8001,MATCH($C653,⑤減算マスタCSV!$F$2:$F$8001,0)),1))</f>
        <v/>
      </c>
      <c r="K653" s="17" t="str">
        <f aca="false">IF($C653="","",MAX(1,IFERROR(INDEX(⑥商品照会CSV!$M$2:$M$3001,MATCH($C653,⑥商品照会CSV!$A$2:$A$3001,0)),1)))</f>
        <v/>
      </c>
      <c r="L653" s="40" t="str">
        <f aca="false">IF($C653="","",IFERROR(INDEX(⑥商品照会CSV!$Q$2:$Q$3001,MATCH($C653,⑥商品照会CSV!$A$2:$A$3001,0)),0))</f>
        <v/>
      </c>
      <c r="M653" s="40" t="str">
        <f aca="false">IF($C653="","",N($L653)*N($K653))</f>
        <v/>
      </c>
      <c r="N653" s="17" t="str">
        <f aca="false">IF($C653="","",MAX(1,IFERROR(INDEX(⑥商品照会CSV!$AK$2:$AK$3001,MATCH($C653,⑥商品照会CSV!$A$2:$A$3001,0)),1)))</f>
        <v/>
      </c>
      <c r="O653" s="12" t="str">
        <f aca="false">IF($C653="","",IFERROR(IF(INDEX(⑥商品照会CSV!$AN$2:$AN$3001,MATCH($C653,⑥商品照会CSV!$A$2:$A$3001,0))=1,"バラ",IF(INDEX(⑥商品照会CSV!$AM$2:$AM$3001,MATCH($C653,⑥商品照会CSV!$A$2:$A$3001,0))=1,"中間包装","ケース")),"ケース"))</f>
        <v/>
      </c>
      <c r="P653" s="18"/>
      <c r="Q653" s="14"/>
      <c r="R653" s="17" t="str">
        <f aca="false">IF($C653="","",N($Q653)*N($K653))</f>
        <v/>
      </c>
    </row>
    <row r="654" customFormat="false" ht="15" hidden="false" customHeight="false" outlineLevel="0" collapsed="false">
      <c r="B654" s="12" t="n">
        <v>649</v>
      </c>
      <c r="C654" s="36" t="str">
        <f aca="false">IF(①在庫CSV_発注日!$M650="","",①在庫CSV_発注日!$M650&amp;"")</f>
        <v/>
      </c>
      <c r="D654" s="12" t="str">
        <f aca="false">IF($C654="","",①在庫CSV_発注日!$N650)</f>
        <v/>
      </c>
      <c r="E654" s="12" t="str">
        <f aca="false">IF($C654="","",①在庫CSV_発注日!$H650)</f>
        <v/>
      </c>
      <c r="F654" s="12" t="str">
        <f aca="false">IF($C654="","",①在庫CSV_発注日!$L650)</f>
        <v/>
      </c>
      <c r="G654" s="18"/>
      <c r="H654" s="17" t="str">
        <f aca="false">IF($C654="","",N(①在庫CSV_発注日!$Z650))</f>
        <v/>
      </c>
      <c r="I654" s="37" t="str">
        <f aca="false">IF($C654="","",SUMIFS(⑤減算マスタCSV!$L$2:$L$8001,⑤減算マスタCSV!$F$2:$F$8001,$C654,⑤減算マスタCSV!$K$2:$K$8001,1))</f>
        <v/>
      </c>
      <c r="J654" s="17" t="str">
        <f aca="false">IF($C654="","",IFERROR(INDEX(⑤減算マスタCSV!$H$2:$H$8001,MATCH($C654,⑤減算マスタCSV!$F$2:$F$8001,0)),1))</f>
        <v/>
      </c>
      <c r="K654" s="17" t="str">
        <f aca="false">IF($C654="","",MAX(1,IFERROR(INDEX(⑥商品照会CSV!$M$2:$M$3001,MATCH($C654,⑥商品照会CSV!$A$2:$A$3001,0)),1)))</f>
        <v/>
      </c>
      <c r="L654" s="40" t="str">
        <f aca="false">IF($C654="","",IFERROR(INDEX(⑥商品照会CSV!$Q$2:$Q$3001,MATCH($C654,⑥商品照会CSV!$A$2:$A$3001,0)),0))</f>
        <v/>
      </c>
      <c r="M654" s="40" t="str">
        <f aca="false">IF($C654="","",N($L654)*N($K654))</f>
        <v/>
      </c>
      <c r="N654" s="17" t="str">
        <f aca="false">IF($C654="","",MAX(1,IFERROR(INDEX(⑥商品照会CSV!$AK$2:$AK$3001,MATCH($C654,⑥商品照会CSV!$A$2:$A$3001,0)),1)))</f>
        <v/>
      </c>
      <c r="O654" s="12" t="str">
        <f aca="false">IF($C654="","",IFERROR(IF(INDEX(⑥商品照会CSV!$AN$2:$AN$3001,MATCH($C654,⑥商品照会CSV!$A$2:$A$3001,0))=1,"バラ",IF(INDEX(⑥商品照会CSV!$AM$2:$AM$3001,MATCH($C654,⑥商品照会CSV!$A$2:$A$3001,0))=1,"中間包装","ケース")),"ケース"))</f>
        <v/>
      </c>
      <c r="P654" s="18"/>
      <c r="Q654" s="14"/>
      <c r="R654" s="17" t="str">
        <f aca="false">IF($C654="","",N($Q654)*N($K654))</f>
        <v/>
      </c>
    </row>
    <row r="655" customFormat="false" ht="15" hidden="false" customHeight="false" outlineLevel="0" collapsed="false">
      <c r="B655" s="12" t="n">
        <v>650</v>
      </c>
      <c r="C655" s="36" t="str">
        <f aca="false">IF(①在庫CSV_発注日!$M651="","",①在庫CSV_発注日!$M651&amp;"")</f>
        <v/>
      </c>
      <c r="D655" s="12" t="str">
        <f aca="false">IF($C655="","",①在庫CSV_発注日!$N651)</f>
        <v/>
      </c>
      <c r="E655" s="12" t="str">
        <f aca="false">IF($C655="","",①在庫CSV_発注日!$H651)</f>
        <v/>
      </c>
      <c r="F655" s="12" t="str">
        <f aca="false">IF($C655="","",①在庫CSV_発注日!$L651)</f>
        <v/>
      </c>
      <c r="G655" s="18"/>
      <c r="H655" s="17" t="str">
        <f aca="false">IF($C655="","",N(①在庫CSV_発注日!$Z651))</f>
        <v/>
      </c>
      <c r="I655" s="37" t="str">
        <f aca="false">IF($C655="","",SUMIFS(⑤減算マスタCSV!$L$2:$L$8001,⑤減算マスタCSV!$F$2:$F$8001,$C655,⑤減算マスタCSV!$K$2:$K$8001,1))</f>
        <v/>
      </c>
      <c r="J655" s="17" t="str">
        <f aca="false">IF($C655="","",IFERROR(INDEX(⑤減算マスタCSV!$H$2:$H$8001,MATCH($C655,⑤減算マスタCSV!$F$2:$F$8001,0)),1))</f>
        <v/>
      </c>
      <c r="K655" s="17" t="str">
        <f aca="false">IF($C655="","",MAX(1,IFERROR(INDEX(⑥商品照会CSV!$M$2:$M$3001,MATCH($C655,⑥商品照会CSV!$A$2:$A$3001,0)),1)))</f>
        <v/>
      </c>
      <c r="L655" s="40" t="str">
        <f aca="false">IF($C655="","",IFERROR(INDEX(⑥商品照会CSV!$Q$2:$Q$3001,MATCH($C655,⑥商品照会CSV!$A$2:$A$3001,0)),0))</f>
        <v/>
      </c>
      <c r="M655" s="40" t="str">
        <f aca="false">IF($C655="","",N($L655)*N($K655))</f>
        <v/>
      </c>
      <c r="N655" s="17" t="str">
        <f aca="false">IF($C655="","",MAX(1,IFERROR(INDEX(⑥商品照会CSV!$AK$2:$AK$3001,MATCH($C655,⑥商品照会CSV!$A$2:$A$3001,0)),1)))</f>
        <v/>
      </c>
      <c r="O655" s="12" t="str">
        <f aca="false">IF($C655="","",IFERROR(IF(INDEX(⑥商品照会CSV!$AN$2:$AN$3001,MATCH($C655,⑥商品照会CSV!$A$2:$A$3001,0))=1,"バラ",IF(INDEX(⑥商品照会CSV!$AM$2:$AM$3001,MATCH($C655,⑥商品照会CSV!$A$2:$A$3001,0))=1,"中間包装","ケース")),"ケース"))</f>
        <v/>
      </c>
      <c r="P655" s="18"/>
      <c r="Q655" s="14"/>
      <c r="R655" s="17" t="str">
        <f aca="false">IF($C655="","",N($Q655)*N($K655))</f>
        <v/>
      </c>
    </row>
    <row r="656" customFormat="false" ht="15" hidden="false" customHeight="false" outlineLevel="0" collapsed="false">
      <c r="B656" s="12" t="n">
        <v>651</v>
      </c>
      <c r="C656" s="36" t="str">
        <f aca="false">IF(①在庫CSV_発注日!$M652="","",①在庫CSV_発注日!$M652&amp;"")</f>
        <v/>
      </c>
      <c r="D656" s="12" t="str">
        <f aca="false">IF($C656="","",①在庫CSV_発注日!$N652)</f>
        <v/>
      </c>
      <c r="E656" s="12" t="str">
        <f aca="false">IF($C656="","",①在庫CSV_発注日!$H652)</f>
        <v/>
      </c>
      <c r="F656" s="12" t="str">
        <f aca="false">IF($C656="","",①在庫CSV_発注日!$L652)</f>
        <v/>
      </c>
      <c r="G656" s="18"/>
      <c r="H656" s="17" t="str">
        <f aca="false">IF($C656="","",N(①在庫CSV_発注日!$Z652))</f>
        <v/>
      </c>
      <c r="I656" s="37" t="str">
        <f aca="false">IF($C656="","",SUMIFS(⑤減算マスタCSV!$L$2:$L$8001,⑤減算マスタCSV!$F$2:$F$8001,$C656,⑤減算マスタCSV!$K$2:$K$8001,1))</f>
        <v/>
      </c>
      <c r="J656" s="17" t="str">
        <f aca="false">IF($C656="","",IFERROR(INDEX(⑤減算マスタCSV!$H$2:$H$8001,MATCH($C656,⑤減算マスタCSV!$F$2:$F$8001,0)),1))</f>
        <v/>
      </c>
      <c r="K656" s="17" t="str">
        <f aca="false">IF($C656="","",MAX(1,IFERROR(INDEX(⑥商品照会CSV!$M$2:$M$3001,MATCH($C656,⑥商品照会CSV!$A$2:$A$3001,0)),1)))</f>
        <v/>
      </c>
      <c r="L656" s="40" t="str">
        <f aca="false">IF($C656="","",IFERROR(INDEX(⑥商品照会CSV!$Q$2:$Q$3001,MATCH($C656,⑥商品照会CSV!$A$2:$A$3001,0)),0))</f>
        <v/>
      </c>
      <c r="M656" s="40" t="str">
        <f aca="false">IF($C656="","",N($L656)*N($K656))</f>
        <v/>
      </c>
      <c r="N656" s="17" t="str">
        <f aca="false">IF($C656="","",MAX(1,IFERROR(INDEX(⑥商品照会CSV!$AK$2:$AK$3001,MATCH($C656,⑥商品照会CSV!$A$2:$A$3001,0)),1)))</f>
        <v/>
      </c>
      <c r="O656" s="12" t="str">
        <f aca="false">IF($C656="","",IFERROR(IF(INDEX(⑥商品照会CSV!$AN$2:$AN$3001,MATCH($C656,⑥商品照会CSV!$A$2:$A$3001,0))=1,"バラ",IF(INDEX(⑥商品照会CSV!$AM$2:$AM$3001,MATCH($C656,⑥商品照会CSV!$A$2:$A$3001,0))=1,"中間包装","ケース")),"ケース"))</f>
        <v/>
      </c>
      <c r="P656" s="18"/>
      <c r="Q656" s="14"/>
      <c r="R656" s="17" t="str">
        <f aca="false">IF($C656="","",N($Q656)*N($K656))</f>
        <v/>
      </c>
    </row>
    <row r="657" customFormat="false" ht="15" hidden="false" customHeight="false" outlineLevel="0" collapsed="false">
      <c r="B657" s="12" t="n">
        <v>652</v>
      </c>
      <c r="C657" s="36" t="str">
        <f aca="false">IF(①在庫CSV_発注日!$M653="","",①在庫CSV_発注日!$M653&amp;"")</f>
        <v/>
      </c>
      <c r="D657" s="12" t="str">
        <f aca="false">IF($C657="","",①在庫CSV_発注日!$N653)</f>
        <v/>
      </c>
      <c r="E657" s="12" t="str">
        <f aca="false">IF($C657="","",①在庫CSV_発注日!$H653)</f>
        <v/>
      </c>
      <c r="F657" s="12" t="str">
        <f aca="false">IF($C657="","",①在庫CSV_発注日!$L653)</f>
        <v/>
      </c>
      <c r="G657" s="18"/>
      <c r="H657" s="17" t="str">
        <f aca="false">IF($C657="","",N(①在庫CSV_発注日!$Z653))</f>
        <v/>
      </c>
      <c r="I657" s="37" t="str">
        <f aca="false">IF($C657="","",SUMIFS(⑤減算マスタCSV!$L$2:$L$8001,⑤減算マスタCSV!$F$2:$F$8001,$C657,⑤減算マスタCSV!$K$2:$K$8001,1))</f>
        <v/>
      </c>
      <c r="J657" s="17" t="str">
        <f aca="false">IF($C657="","",IFERROR(INDEX(⑤減算マスタCSV!$H$2:$H$8001,MATCH($C657,⑤減算マスタCSV!$F$2:$F$8001,0)),1))</f>
        <v/>
      </c>
      <c r="K657" s="17" t="str">
        <f aca="false">IF($C657="","",MAX(1,IFERROR(INDEX(⑥商品照会CSV!$M$2:$M$3001,MATCH($C657,⑥商品照会CSV!$A$2:$A$3001,0)),1)))</f>
        <v/>
      </c>
      <c r="L657" s="40" t="str">
        <f aca="false">IF($C657="","",IFERROR(INDEX(⑥商品照会CSV!$Q$2:$Q$3001,MATCH($C657,⑥商品照会CSV!$A$2:$A$3001,0)),0))</f>
        <v/>
      </c>
      <c r="M657" s="40" t="str">
        <f aca="false">IF($C657="","",N($L657)*N($K657))</f>
        <v/>
      </c>
      <c r="N657" s="17" t="str">
        <f aca="false">IF($C657="","",MAX(1,IFERROR(INDEX(⑥商品照会CSV!$AK$2:$AK$3001,MATCH($C657,⑥商品照会CSV!$A$2:$A$3001,0)),1)))</f>
        <v/>
      </c>
      <c r="O657" s="12" t="str">
        <f aca="false">IF($C657="","",IFERROR(IF(INDEX(⑥商品照会CSV!$AN$2:$AN$3001,MATCH($C657,⑥商品照会CSV!$A$2:$A$3001,0))=1,"バラ",IF(INDEX(⑥商品照会CSV!$AM$2:$AM$3001,MATCH($C657,⑥商品照会CSV!$A$2:$A$3001,0))=1,"中間包装","ケース")),"ケース"))</f>
        <v/>
      </c>
      <c r="P657" s="18"/>
      <c r="Q657" s="14"/>
      <c r="R657" s="17" t="str">
        <f aca="false">IF($C657="","",N($Q657)*N($K657))</f>
        <v/>
      </c>
    </row>
    <row r="658" customFormat="false" ht="15" hidden="false" customHeight="false" outlineLevel="0" collapsed="false">
      <c r="B658" s="12" t="n">
        <v>653</v>
      </c>
      <c r="C658" s="36" t="str">
        <f aca="false">IF(①在庫CSV_発注日!$M654="","",①在庫CSV_発注日!$M654&amp;"")</f>
        <v/>
      </c>
      <c r="D658" s="12" t="str">
        <f aca="false">IF($C658="","",①在庫CSV_発注日!$N654)</f>
        <v/>
      </c>
      <c r="E658" s="12" t="str">
        <f aca="false">IF($C658="","",①在庫CSV_発注日!$H654)</f>
        <v/>
      </c>
      <c r="F658" s="12" t="str">
        <f aca="false">IF($C658="","",①在庫CSV_発注日!$L654)</f>
        <v/>
      </c>
      <c r="G658" s="18"/>
      <c r="H658" s="17" t="str">
        <f aca="false">IF($C658="","",N(①在庫CSV_発注日!$Z654))</f>
        <v/>
      </c>
      <c r="I658" s="37" t="str">
        <f aca="false">IF($C658="","",SUMIFS(⑤減算マスタCSV!$L$2:$L$8001,⑤減算マスタCSV!$F$2:$F$8001,$C658,⑤減算マスタCSV!$K$2:$K$8001,1))</f>
        <v/>
      </c>
      <c r="J658" s="17" t="str">
        <f aca="false">IF($C658="","",IFERROR(INDEX(⑤減算マスタCSV!$H$2:$H$8001,MATCH($C658,⑤減算マスタCSV!$F$2:$F$8001,0)),1))</f>
        <v/>
      </c>
      <c r="K658" s="17" t="str">
        <f aca="false">IF($C658="","",MAX(1,IFERROR(INDEX(⑥商品照会CSV!$M$2:$M$3001,MATCH($C658,⑥商品照会CSV!$A$2:$A$3001,0)),1)))</f>
        <v/>
      </c>
      <c r="L658" s="40" t="str">
        <f aca="false">IF($C658="","",IFERROR(INDEX(⑥商品照会CSV!$Q$2:$Q$3001,MATCH($C658,⑥商品照会CSV!$A$2:$A$3001,0)),0))</f>
        <v/>
      </c>
      <c r="M658" s="40" t="str">
        <f aca="false">IF($C658="","",N($L658)*N($K658))</f>
        <v/>
      </c>
      <c r="N658" s="17" t="str">
        <f aca="false">IF($C658="","",MAX(1,IFERROR(INDEX(⑥商品照会CSV!$AK$2:$AK$3001,MATCH($C658,⑥商品照会CSV!$A$2:$A$3001,0)),1)))</f>
        <v/>
      </c>
      <c r="O658" s="12" t="str">
        <f aca="false">IF($C658="","",IFERROR(IF(INDEX(⑥商品照会CSV!$AN$2:$AN$3001,MATCH($C658,⑥商品照会CSV!$A$2:$A$3001,0))=1,"バラ",IF(INDEX(⑥商品照会CSV!$AM$2:$AM$3001,MATCH($C658,⑥商品照会CSV!$A$2:$A$3001,0))=1,"中間包装","ケース")),"ケース"))</f>
        <v/>
      </c>
      <c r="P658" s="18"/>
      <c r="Q658" s="14"/>
      <c r="R658" s="17" t="str">
        <f aca="false">IF($C658="","",N($Q658)*N($K658))</f>
        <v/>
      </c>
    </row>
    <row r="659" customFormat="false" ht="15" hidden="false" customHeight="false" outlineLevel="0" collapsed="false">
      <c r="B659" s="12" t="n">
        <v>654</v>
      </c>
      <c r="C659" s="36" t="str">
        <f aca="false">IF(①在庫CSV_発注日!$M655="","",①在庫CSV_発注日!$M655&amp;"")</f>
        <v/>
      </c>
      <c r="D659" s="12" t="str">
        <f aca="false">IF($C659="","",①在庫CSV_発注日!$N655)</f>
        <v/>
      </c>
      <c r="E659" s="12" t="str">
        <f aca="false">IF($C659="","",①在庫CSV_発注日!$H655)</f>
        <v/>
      </c>
      <c r="F659" s="12" t="str">
        <f aca="false">IF($C659="","",①在庫CSV_発注日!$L655)</f>
        <v/>
      </c>
      <c r="G659" s="18"/>
      <c r="H659" s="17" t="str">
        <f aca="false">IF($C659="","",N(①在庫CSV_発注日!$Z655))</f>
        <v/>
      </c>
      <c r="I659" s="37" t="str">
        <f aca="false">IF($C659="","",SUMIFS(⑤減算マスタCSV!$L$2:$L$8001,⑤減算マスタCSV!$F$2:$F$8001,$C659,⑤減算マスタCSV!$K$2:$K$8001,1))</f>
        <v/>
      </c>
      <c r="J659" s="17" t="str">
        <f aca="false">IF($C659="","",IFERROR(INDEX(⑤減算マスタCSV!$H$2:$H$8001,MATCH($C659,⑤減算マスタCSV!$F$2:$F$8001,0)),1))</f>
        <v/>
      </c>
      <c r="K659" s="17" t="str">
        <f aca="false">IF($C659="","",MAX(1,IFERROR(INDEX(⑥商品照会CSV!$M$2:$M$3001,MATCH($C659,⑥商品照会CSV!$A$2:$A$3001,0)),1)))</f>
        <v/>
      </c>
      <c r="L659" s="40" t="str">
        <f aca="false">IF($C659="","",IFERROR(INDEX(⑥商品照会CSV!$Q$2:$Q$3001,MATCH($C659,⑥商品照会CSV!$A$2:$A$3001,0)),0))</f>
        <v/>
      </c>
      <c r="M659" s="40" t="str">
        <f aca="false">IF($C659="","",N($L659)*N($K659))</f>
        <v/>
      </c>
      <c r="N659" s="17" t="str">
        <f aca="false">IF($C659="","",MAX(1,IFERROR(INDEX(⑥商品照会CSV!$AK$2:$AK$3001,MATCH($C659,⑥商品照会CSV!$A$2:$A$3001,0)),1)))</f>
        <v/>
      </c>
      <c r="O659" s="12" t="str">
        <f aca="false">IF($C659="","",IFERROR(IF(INDEX(⑥商品照会CSV!$AN$2:$AN$3001,MATCH($C659,⑥商品照会CSV!$A$2:$A$3001,0))=1,"バラ",IF(INDEX(⑥商品照会CSV!$AM$2:$AM$3001,MATCH($C659,⑥商品照会CSV!$A$2:$A$3001,0))=1,"中間包装","ケース")),"ケース"))</f>
        <v/>
      </c>
      <c r="P659" s="18"/>
      <c r="Q659" s="14"/>
      <c r="R659" s="17" t="str">
        <f aca="false">IF($C659="","",N($Q659)*N($K659))</f>
        <v/>
      </c>
    </row>
    <row r="660" customFormat="false" ht="15" hidden="false" customHeight="false" outlineLevel="0" collapsed="false">
      <c r="B660" s="12" t="n">
        <v>655</v>
      </c>
      <c r="C660" s="36" t="str">
        <f aca="false">IF(①在庫CSV_発注日!$M656="","",①在庫CSV_発注日!$M656&amp;"")</f>
        <v/>
      </c>
      <c r="D660" s="12" t="str">
        <f aca="false">IF($C660="","",①在庫CSV_発注日!$N656)</f>
        <v/>
      </c>
      <c r="E660" s="12" t="str">
        <f aca="false">IF($C660="","",①在庫CSV_発注日!$H656)</f>
        <v/>
      </c>
      <c r="F660" s="12" t="str">
        <f aca="false">IF($C660="","",①在庫CSV_発注日!$L656)</f>
        <v/>
      </c>
      <c r="G660" s="18"/>
      <c r="H660" s="17" t="str">
        <f aca="false">IF($C660="","",N(①在庫CSV_発注日!$Z656))</f>
        <v/>
      </c>
      <c r="I660" s="37" t="str">
        <f aca="false">IF($C660="","",SUMIFS(⑤減算マスタCSV!$L$2:$L$8001,⑤減算マスタCSV!$F$2:$F$8001,$C660,⑤減算マスタCSV!$K$2:$K$8001,1))</f>
        <v/>
      </c>
      <c r="J660" s="17" t="str">
        <f aca="false">IF($C660="","",IFERROR(INDEX(⑤減算マスタCSV!$H$2:$H$8001,MATCH($C660,⑤減算マスタCSV!$F$2:$F$8001,0)),1))</f>
        <v/>
      </c>
      <c r="K660" s="17" t="str">
        <f aca="false">IF($C660="","",MAX(1,IFERROR(INDEX(⑥商品照会CSV!$M$2:$M$3001,MATCH($C660,⑥商品照会CSV!$A$2:$A$3001,0)),1)))</f>
        <v/>
      </c>
      <c r="L660" s="40" t="str">
        <f aca="false">IF($C660="","",IFERROR(INDEX(⑥商品照会CSV!$Q$2:$Q$3001,MATCH($C660,⑥商品照会CSV!$A$2:$A$3001,0)),0))</f>
        <v/>
      </c>
      <c r="M660" s="40" t="str">
        <f aca="false">IF($C660="","",N($L660)*N($K660))</f>
        <v/>
      </c>
      <c r="N660" s="17" t="str">
        <f aca="false">IF($C660="","",MAX(1,IFERROR(INDEX(⑥商品照会CSV!$AK$2:$AK$3001,MATCH($C660,⑥商品照会CSV!$A$2:$A$3001,0)),1)))</f>
        <v/>
      </c>
      <c r="O660" s="12" t="str">
        <f aca="false">IF($C660="","",IFERROR(IF(INDEX(⑥商品照会CSV!$AN$2:$AN$3001,MATCH($C660,⑥商品照会CSV!$A$2:$A$3001,0))=1,"バラ",IF(INDEX(⑥商品照会CSV!$AM$2:$AM$3001,MATCH($C660,⑥商品照会CSV!$A$2:$A$3001,0))=1,"中間包装","ケース")),"ケース"))</f>
        <v/>
      </c>
      <c r="P660" s="18"/>
      <c r="Q660" s="14"/>
      <c r="R660" s="17" t="str">
        <f aca="false">IF($C660="","",N($Q660)*N($K660))</f>
        <v/>
      </c>
    </row>
    <row r="661" customFormat="false" ht="15" hidden="false" customHeight="false" outlineLevel="0" collapsed="false">
      <c r="B661" s="12" t="n">
        <v>656</v>
      </c>
      <c r="C661" s="36" t="str">
        <f aca="false">IF(①在庫CSV_発注日!$M657="","",①在庫CSV_発注日!$M657&amp;"")</f>
        <v/>
      </c>
      <c r="D661" s="12" t="str">
        <f aca="false">IF($C661="","",①在庫CSV_発注日!$N657)</f>
        <v/>
      </c>
      <c r="E661" s="12" t="str">
        <f aca="false">IF($C661="","",①在庫CSV_発注日!$H657)</f>
        <v/>
      </c>
      <c r="F661" s="12" t="str">
        <f aca="false">IF($C661="","",①在庫CSV_発注日!$L657)</f>
        <v/>
      </c>
      <c r="G661" s="18"/>
      <c r="H661" s="17" t="str">
        <f aca="false">IF($C661="","",N(①在庫CSV_発注日!$Z657))</f>
        <v/>
      </c>
      <c r="I661" s="37" t="str">
        <f aca="false">IF($C661="","",SUMIFS(⑤減算マスタCSV!$L$2:$L$8001,⑤減算マスタCSV!$F$2:$F$8001,$C661,⑤減算マスタCSV!$K$2:$K$8001,1))</f>
        <v/>
      </c>
      <c r="J661" s="17" t="str">
        <f aca="false">IF($C661="","",IFERROR(INDEX(⑤減算マスタCSV!$H$2:$H$8001,MATCH($C661,⑤減算マスタCSV!$F$2:$F$8001,0)),1))</f>
        <v/>
      </c>
      <c r="K661" s="17" t="str">
        <f aca="false">IF($C661="","",MAX(1,IFERROR(INDEX(⑥商品照会CSV!$M$2:$M$3001,MATCH($C661,⑥商品照会CSV!$A$2:$A$3001,0)),1)))</f>
        <v/>
      </c>
      <c r="L661" s="40" t="str">
        <f aca="false">IF($C661="","",IFERROR(INDEX(⑥商品照会CSV!$Q$2:$Q$3001,MATCH($C661,⑥商品照会CSV!$A$2:$A$3001,0)),0))</f>
        <v/>
      </c>
      <c r="M661" s="40" t="str">
        <f aca="false">IF($C661="","",N($L661)*N($K661))</f>
        <v/>
      </c>
      <c r="N661" s="17" t="str">
        <f aca="false">IF($C661="","",MAX(1,IFERROR(INDEX(⑥商品照会CSV!$AK$2:$AK$3001,MATCH($C661,⑥商品照会CSV!$A$2:$A$3001,0)),1)))</f>
        <v/>
      </c>
      <c r="O661" s="12" t="str">
        <f aca="false">IF($C661="","",IFERROR(IF(INDEX(⑥商品照会CSV!$AN$2:$AN$3001,MATCH($C661,⑥商品照会CSV!$A$2:$A$3001,0))=1,"バラ",IF(INDEX(⑥商品照会CSV!$AM$2:$AM$3001,MATCH($C661,⑥商品照会CSV!$A$2:$A$3001,0))=1,"中間包装","ケース")),"ケース"))</f>
        <v/>
      </c>
      <c r="P661" s="18"/>
      <c r="Q661" s="14"/>
      <c r="R661" s="17" t="str">
        <f aca="false">IF($C661="","",N($Q661)*N($K661))</f>
        <v/>
      </c>
    </row>
    <row r="662" customFormat="false" ht="15" hidden="false" customHeight="false" outlineLevel="0" collapsed="false">
      <c r="B662" s="12" t="n">
        <v>657</v>
      </c>
      <c r="C662" s="36" t="str">
        <f aca="false">IF(①在庫CSV_発注日!$M658="","",①在庫CSV_発注日!$M658&amp;"")</f>
        <v/>
      </c>
      <c r="D662" s="12" t="str">
        <f aca="false">IF($C662="","",①在庫CSV_発注日!$N658)</f>
        <v/>
      </c>
      <c r="E662" s="12" t="str">
        <f aca="false">IF($C662="","",①在庫CSV_発注日!$H658)</f>
        <v/>
      </c>
      <c r="F662" s="12" t="str">
        <f aca="false">IF($C662="","",①在庫CSV_発注日!$L658)</f>
        <v/>
      </c>
      <c r="G662" s="18"/>
      <c r="H662" s="17" t="str">
        <f aca="false">IF($C662="","",N(①在庫CSV_発注日!$Z658))</f>
        <v/>
      </c>
      <c r="I662" s="37" t="str">
        <f aca="false">IF($C662="","",SUMIFS(⑤減算マスタCSV!$L$2:$L$8001,⑤減算マスタCSV!$F$2:$F$8001,$C662,⑤減算マスタCSV!$K$2:$K$8001,1))</f>
        <v/>
      </c>
      <c r="J662" s="17" t="str">
        <f aca="false">IF($C662="","",IFERROR(INDEX(⑤減算マスタCSV!$H$2:$H$8001,MATCH($C662,⑤減算マスタCSV!$F$2:$F$8001,0)),1))</f>
        <v/>
      </c>
      <c r="K662" s="17" t="str">
        <f aca="false">IF($C662="","",MAX(1,IFERROR(INDEX(⑥商品照会CSV!$M$2:$M$3001,MATCH($C662,⑥商品照会CSV!$A$2:$A$3001,0)),1)))</f>
        <v/>
      </c>
      <c r="L662" s="40" t="str">
        <f aca="false">IF($C662="","",IFERROR(INDEX(⑥商品照会CSV!$Q$2:$Q$3001,MATCH($C662,⑥商品照会CSV!$A$2:$A$3001,0)),0))</f>
        <v/>
      </c>
      <c r="M662" s="40" t="str">
        <f aca="false">IF($C662="","",N($L662)*N($K662))</f>
        <v/>
      </c>
      <c r="N662" s="17" t="str">
        <f aca="false">IF($C662="","",MAX(1,IFERROR(INDEX(⑥商品照会CSV!$AK$2:$AK$3001,MATCH($C662,⑥商品照会CSV!$A$2:$A$3001,0)),1)))</f>
        <v/>
      </c>
      <c r="O662" s="12" t="str">
        <f aca="false">IF($C662="","",IFERROR(IF(INDEX(⑥商品照会CSV!$AN$2:$AN$3001,MATCH($C662,⑥商品照会CSV!$A$2:$A$3001,0))=1,"バラ",IF(INDEX(⑥商品照会CSV!$AM$2:$AM$3001,MATCH($C662,⑥商品照会CSV!$A$2:$A$3001,0))=1,"中間包装","ケース")),"ケース"))</f>
        <v/>
      </c>
      <c r="P662" s="18"/>
      <c r="Q662" s="14"/>
      <c r="R662" s="17" t="str">
        <f aca="false">IF($C662="","",N($Q662)*N($K662))</f>
        <v/>
      </c>
    </row>
    <row r="663" customFormat="false" ht="15" hidden="false" customHeight="false" outlineLevel="0" collapsed="false">
      <c r="B663" s="12" t="n">
        <v>658</v>
      </c>
      <c r="C663" s="36" t="str">
        <f aca="false">IF(①在庫CSV_発注日!$M659="","",①在庫CSV_発注日!$M659&amp;"")</f>
        <v/>
      </c>
      <c r="D663" s="12" t="str">
        <f aca="false">IF($C663="","",①在庫CSV_発注日!$N659)</f>
        <v/>
      </c>
      <c r="E663" s="12" t="str">
        <f aca="false">IF($C663="","",①在庫CSV_発注日!$H659)</f>
        <v/>
      </c>
      <c r="F663" s="12" t="str">
        <f aca="false">IF($C663="","",①在庫CSV_発注日!$L659)</f>
        <v/>
      </c>
      <c r="G663" s="18"/>
      <c r="H663" s="17" t="str">
        <f aca="false">IF($C663="","",N(①在庫CSV_発注日!$Z659))</f>
        <v/>
      </c>
      <c r="I663" s="37" t="str">
        <f aca="false">IF($C663="","",SUMIFS(⑤減算マスタCSV!$L$2:$L$8001,⑤減算マスタCSV!$F$2:$F$8001,$C663,⑤減算マスタCSV!$K$2:$K$8001,1))</f>
        <v/>
      </c>
      <c r="J663" s="17" t="str">
        <f aca="false">IF($C663="","",IFERROR(INDEX(⑤減算マスタCSV!$H$2:$H$8001,MATCH($C663,⑤減算マスタCSV!$F$2:$F$8001,0)),1))</f>
        <v/>
      </c>
      <c r="K663" s="17" t="str">
        <f aca="false">IF($C663="","",MAX(1,IFERROR(INDEX(⑥商品照会CSV!$M$2:$M$3001,MATCH($C663,⑥商品照会CSV!$A$2:$A$3001,0)),1)))</f>
        <v/>
      </c>
      <c r="L663" s="40" t="str">
        <f aca="false">IF($C663="","",IFERROR(INDEX(⑥商品照会CSV!$Q$2:$Q$3001,MATCH($C663,⑥商品照会CSV!$A$2:$A$3001,0)),0))</f>
        <v/>
      </c>
      <c r="M663" s="40" t="str">
        <f aca="false">IF($C663="","",N($L663)*N($K663))</f>
        <v/>
      </c>
      <c r="N663" s="17" t="str">
        <f aca="false">IF($C663="","",MAX(1,IFERROR(INDEX(⑥商品照会CSV!$AK$2:$AK$3001,MATCH($C663,⑥商品照会CSV!$A$2:$A$3001,0)),1)))</f>
        <v/>
      </c>
      <c r="O663" s="12" t="str">
        <f aca="false">IF($C663="","",IFERROR(IF(INDEX(⑥商品照会CSV!$AN$2:$AN$3001,MATCH($C663,⑥商品照会CSV!$A$2:$A$3001,0))=1,"バラ",IF(INDEX(⑥商品照会CSV!$AM$2:$AM$3001,MATCH($C663,⑥商品照会CSV!$A$2:$A$3001,0))=1,"中間包装","ケース")),"ケース"))</f>
        <v/>
      </c>
      <c r="P663" s="18"/>
      <c r="Q663" s="14"/>
      <c r="R663" s="17" t="str">
        <f aca="false">IF($C663="","",N($Q663)*N($K663))</f>
        <v/>
      </c>
    </row>
    <row r="664" customFormat="false" ht="15" hidden="false" customHeight="false" outlineLevel="0" collapsed="false">
      <c r="B664" s="12" t="n">
        <v>659</v>
      </c>
      <c r="C664" s="36" t="str">
        <f aca="false">IF(①在庫CSV_発注日!$M660="","",①在庫CSV_発注日!$M660&amp;"")</f>
        <v/>
      </c>
      <c r="D664" s="12" t="str">
        <f aca="false">IF($C664="","",①在庫CSV_発注日!$N660)</f>
        <v/>
      </c>
      <c r="E664" s="12" t="str">
        <f aca="false">IF($C664="","",①在庫CSV_発注日!$H660)</f>
        <v/>
      </c>
      <c r="F664" s="12" t="str">
        <f aca="false">IF($C664="","",①在庫CSV_発注日!$L660)</f>
        <v/>
      </c>
      <c r="G664" s="18"/>
      <c r="H664" s="17" t="str">
        <f aca="false">IF($C664="","",N(①在庫CSV_発注日!$Z660))</f>
        <v/>
      </c>
      <c r="I664" s="37" t="str">
        <f aca="false">IF($C664="","",SUMIFS(⑤減算マスタCSV!$L$2:$L$8001,⑤減算マスタCSV!$F$2:$F$8001,$C664,⑤減算マスタCSV!$K$2:$K$8001,1))</f>
        <v/>
      </c>
      <c r="J664" s="17" t="str">
        <f aca="false">IF($C664="","",IFERROR(INDEX(⑤減算マスタCSV!$H$2:$H$8001,MATCH($C664,⑤減算マスタCSV!$F$2:$F$8001,0)),1))</f>
        <v/>
      </c>
      <c r="K664" s="17" t="str">
        <f aca="false">IF($C664="","",MAX(1,IFERROR(INDEX(⑥商品照会CSV!$M$2:$M$3001,MATCH($C664,⑥商品照会CSV!$A$2:$A$3001,0)),1)))</f>
        <v/>
      </c>
      <c r="L664" s="40" t="str">
        <f aca="false">IF($C664="","",IFERROR(INDEX(⑥商品照会CSV!$Q$2:$Q$3001,MATCH($C664,⑥商品照会CSV!$A$2:$A$3001,0)),0))</f>
        <v/>
      </c>
      <c r="M664" s="40" t="str">
        <f aca="false">IF($C664="","",N($L664)*N($K664))</f>
        <v/>
      </c>
      <c r="N664" s="17" t="str">
        <f aca="false">IF($C664="","",MAX(1,IFERROR(INDEX(⑥商品照会CSV!$AK$2:$AK$3001,MATCH($C664,⑥商品照会CSV!$A$2:$A$3001,0)),1)))</f>
        <v/>
      </c>
      <c r="O664" s="12" t="str">
        <f aca="false">IF($C664="","",IFERROR(IF(INDEX(⑥商品照会CSV!$AN$2:$AN$3001,MATCH($C664,⑥商品照会CSV!$A$2:$A$3001,0))=1,"バラ",IF(INDEX(⑥商品照会CSV!$AM$2:$AM$3001,MATCH($C664,⑥商品照会CSV!$A$2:$A$3001,0))=1,"中間包装","ケース")),"ケース"))</f>
        <v/>
      </c>
      <c r="P664" s="18"/>
      <c r="Q664" s="14"/>
      <c r="R664" s="17" t="str">
        <f aca="false">IF($C664="","",N($Q664)*N($K664))</f>
        <v/>
      </c>
    </row>
    <row r="665" customFormat="false" ht="15" hidden="false" customHeight="false" outlineLevel="0" collapsed="false">
      <c r="B665" s="12" t="n">
        <v>660</v>
      </c>
      <c r="C665" s="36" t="str">
        <f aca="false">IF(①在庫CSV_発注日!$M661="","",①在庫CSV_発注日!$M661&amp;"")</f>
        <v/>
      </c>
      <c r="D665" s="12" t="str">
        <f aca="false">IF($C665="","",①在庫CSV_発注日!$N661)</f>
        <v/>
      </c>
      <c r="E665" s="12" t="str">
        <f aca="false">IF($C665="","",①在庫CSV_発注日!$H661)</f>
        <v/>
      </c>
      <c r="F665" s="12" t="str">
        <f aca="false">IF($C665="","",①在庫CSV_発注日!$L661)</f>
        <v/>
      </c>
      <c r="G665" s="18"/>
      <c r="H665" s="17" t="str">
        <f aca="false">IF($C665="","",N(①在庫CSV_発注日!$Z661))</f>
        <v/>
      </c>
      <c r="I665" s="37" t="str">
        <f aca="false">IF($C665="","",SUMIFS(⑤減算マスタCSV!$L$2:$L$8001,⑤減算マスタCSV!$F$2:$F$8001,$C665,⑤減算マスタCSV!$K$2:$K$8001,1))</f>
        <v/>
      </c>
      <c r="J665" s="17" t="str">
        <f aca="false">IF($C665="","",IFERROR(INDEX(⑤減算マスタCSV!$H$2:$H$8001,MATCH($C665,⑤減算マスタCSV!$F$2:$F$8001,0)),1))</f>
        <v/>
      </c>
      <c r="K665" s="17" t="str">
        <f aca="false">IF($C665="","",MAX(1,IFERROR(INDEX(⑥商品照会CSV!$M$2:$M$3001,MATCH($C665,⑥商品照会CSV!$A$2:$A$3001,0)),1)))</f>
        <v/>
      </c>
      <c r="L665" s="40" t="str">
        <f aca="false">IF($C665="","",IFERROR(INDEX(⑥商品照会CSV!$Q$2:$Q$3001,MATCH($C665,⑥商品照会CSV!$A$2:$A$3001,0)),0))</f>
        <v/>
      </c>
      <c r="M665" s="40" t="str">
        <f aca="false">IF($C665="","",N($L665)*N($K665))</f>
        <v/>
      </c>
      <c r="N665" s="17" t="str">
        <f aca="false">IF($C665="","",MAX(1,IFERROR(INDEX(⑥商品照会CSV!$AK$2:$AK$3001,MATCH($C665,⑥商品照会CSV!$A$2:$A$3001,0)),1)))</f>
        <v/>
      </c>
      <c r="O665" s="12" t="str">
        <f aca="false">IF($C665="","",IFERROR(IF(INDEX(⑥商品照会CSV!$AN$2:$AN$3001,MATCH($C665,⑥商品照会CSV!$A$2:$A$3001,0))=1,"バラ",IF(INDEX(⑥商品照会CSV!$AM$2:$AM$3001,MATCH($C665,⑥商品照会CSV!$A$2:$A$3001,0))=1,"中間包装","ケース")),"ケース"))</f>
        <v/>
      </c>
      <c r="P665" s="18"/>
      <c r="Q665" s="14"/>
      <c r="R665" s="17" t="str">
        <f aca="false">IF($C665="","",N($Q665)*N($K665))</f>
        <v/>
      </c>
    </row>
    <row r="666" customFormat="false" ht="15" hidden="false" customHeight="false" outlineLevel="0" collapsed="false">
      <c r="B666" s="12" t="n">
        <v>661</v>
      </c>
      <c r="C666" s="36" t="str">
        <f aca="false">IF(①在庫CSV_発注日!$M662="","",①在庫CSV_発注日!$M662&amp;"")</f>
        <v/>
      </c>
      <c r="D666" s="12" t="str">
        <f aca="false">IF($C666="","",①在庫CSV_発注日!$N662)</f>
        <v/>
      </c>
      <c r="E666" s="12" t="str">
        <f aca="false">IF($C666="","",①在庫CSV_発注日!$H662)</f>
        <v/>
      </c>
      <c r="F666" s="12" t="str">
        <f aca="false">IF($C666="","",①在庫CSV_発注日!$L662)</f>
        <v/>
      </c>
      <c r="G666" s="18"/>
      <c r="H666" s="17" t="str">
        <f aca="false">IF($C666="","",N(①在庫CSV_発注日!$Z662))</f>
        <v/>
      </c>
      <c r="I666" s="37" t="str">
        <f aca="false">IF($C666="","",SUMIFS(⑤減算マスタCSV!$L$2:$L$8001,⑤減算マスタCSV!$F$2:$F$8001,$C666,⑤減算マスタCSV!$K$2:$K$8001,1))</f>
        <v/>
      </c>
      <c r="J666" s="17" t="str">
        <f aca="false">IF($C666="","",IFERROR(INDEX(⑤減算マスタCSV!$H$2:$H$8001,MATCH($C666,⑤減算マスタCSV!$F$2:$F$8001,0)),1))</f>
        <v/>
      </c>
      <c r="K666" s="17" t="str">
        <f aca="false">IF($C666="","",MAX(1,IFERROR(INDEX(⑥商品照会CSV!$M$2:$M$3001,MATCH($C666,⑥商品照会CSV!$A$2:$A$3001,0)),1)))</f>
        <v/>
      </c>
      <c r="L666" s="40" t="str">
        <f aca="false">IF($C666="","",IFERROR(INDEX(⑥商品照会CSV!$Q$2:$Q$3001,MATCH($C666,⑥商品照会CSV!$A$2:$A$3001,0)),0))</f>
        <v/>
      </c>
      <c r="M666" s="40" t="str">
        <f aca="false">IF($C666="","",N($L666)*N($K666))</f>
        <v/>
      </c>
      <c r="N666" s="17" t="str">
        <f aca="false">IF($C666="","",MAX(1,IFERROR(INDEX(⑥商品照会CSV!$AK$2:$AK$3001,MATCH($C666,⑥商品照会CSV!$A$2:$A$3001,0)),1)))</f>
        <v/>
      </c>
      <c r="O666" s="12" t="str">
        <f aca="false">IF($C666="","",IFERROR(IF(INDEX(⑥商品照会CSV!$AN$2:$AN$3001,MATCH($C666,⑥商品照会CSV!$A$2:$A$3001,0))=1,"バラ",IF(INDEX(⑥商品照会CSV!$AM$2:$AM$3001,MATCH($C666,⑥商品照会CSV!$A$2:$A$3001,0))=1,"中間包装","ケース")),"ケース"))</f>
        <v/>
      </c>
      <c r="P666" s="18"/>
      <c r="Q666" s="14"/>
      <c r="R666" s="17" t="str">
        <f aca="false">IF($C666="","",N($Q666)*N($K666))</f>
        <v/>
      </c>
    </row>
    <row r="667" customFormat="false" ht="15" hidden="false" customHeight="false" outlineLevel="0" collapsed="false">
      <c r="B667" s="12" t="n">
        <v>662</v>
      </c>
      <c r="C667" s="36" t="str">
        <f aca="false">IF(①在庫CSV_発注日!$M663="","",①在庫CSV_発注日!$M663&amp;"")</f>
        <v/>
      </c>
      <c r="D667" s="12" t="str">
        <f aca="false">IF($C667="","",①在庫CSV_発注日!$N663)</f>
        <v/>
      </c>
      <c r="E667" s="12" t="str">
        <f aca="false">IF($C667="","",①在庫CSV_発注日!$H663)</f>
        <v/>
      </c>
      <c r="F667" s="12" t="str">
        <f aca="false">IF($C667="","",①在庫CSV_発注日!$L663)</f>
        <v/>
      </c>
      <c r="G667" s="18"/>
      <c r="H667" s="17" t="str">
        <f aca="false">IF($C667="","",N(①在庫CSV_発注日!$Z663))</f>
        <v/>
      </c>
      <c r="I667" s="37" t="str">
        <f aca="false">IF($C667="","",SUMIFS(⑤減算マスタCSV!$L$2:$L$8001,⑤減算マスタCSV!$F$2:$F$8001,$C667,⑤減算マスタCSV!$K$2:$K$8001,1))</f>
        <v/>
      </c>
      <c r="J667" s="17" t="str">
        <f aca="false">IF($C667="","",IFERROR(INDEX(⑤減算マスタCSV!$H$2:$H$8001,MATCH($C667,⑤減算マスタCSV!$F$2:$F$8001,0)),1))</f>
        <v/>
      </c>
      <c r="K667" s="17" t="str">
        <f aca="false">IF($C667="","",MAX(1,IFERROR(INDEX(⑥商品照会CSV!$M$2:$M$3001,MATCH($C667,⑥商品照会CSV!$A$2:$A$3001,0)),1)))</f>
        <v/>
      </c>
      <c r="L667" s="40" t="str">
        <f aca="false">IF($C667="","",IFERROR(INDEX(⑥商品照会CSV!$Q$2:$Q$3001,MATCH($C667,⑥商品照会CSV!$A$2:$A$3001,0)),0))</f>
        <v/>
      </c>
      <c r="M667" s="40" t="str">
        <f aca="false">IF($C667="","",N($L667)*N($K667))</f>
        <v/>
      </c>
      <c r="N667" s="17" t="str">
        <f aca="false">IF($C667="","",MAX(1,IFERROR(INDEX(⑥商品照会CSV!$AK$2:$AK$3001,MATCH($C667,⑥商品照会CSV!$A$2:$A$3001,0)),1)))</f>
        <v/>
      </c>
      <c r="O667" s="12" t="str">
        <f aca="false">IF($C667="","",IFERROR(IF(INDEX(⑥商品照会CSV!$AN$2:$AN$3001,MATCH($C667,⑥商品照会CSV!$A$2:$A$3001,0))=1,"バラ",IF(INDEX(⑥商品照会CSV!$AM$2:$AM$3001,MATCH($C667,⑥商品照会CSV!$A$2:$A$3001,0))=1,"中間包装","ケース")),"ケース"))</f>
        <v/>
      </c>
      <c r="P667" s="18"/>
      <c r="Q667" s="14"/>
      <c r="R667" s="17" t="str">
        <f aca="false">IF($C667="","",N($Q667)*N($K667))</f>
        <v/>
      </c>
    </row>
    <row r="668" customFormat="false" ht="15" hidden="false" customHeight="false" outlineLevel="0" collapsed="false">
      <c r="B668" s="12" t="n">
        <v>663</v>
      </c>
      <c r="C668" s="36" t="str">
        <f aca="false">IF(①在庫CSV_発注日!$M664="","",①在庫CSV_発注日!$M664&amp;"")</f>
        <v/>
      </c>
      <c r="D668" s="12" t="str">
        <f aca="false">IF($C668="","",①在庫CSV_発注日!$N664)</f>
        <v/>
      </c>
      <c r="E668" s="12" t="str">
        <f aca="false">IF($C668="","",①在庫CSV_発注日!$H664)</f>
        <v/>
      </c>
      <c r="F668" s="12" t="str">
        <f aca="false">IF($C668="","",①在庫CSV_発注日!$L664)</f>
        <v/>
      </c>
      <c r="G668" s="18"/>
      <c r="H668" s="17" t="str">
        <f aca="false">IF($C668="","",N(①在庫CSV_発注日!$Z664))</f>
        <v/>
      </c>
      <c r="I668" s="37" t="str">
        <f aca="false">IF($C668="","",SUMIFS(⑤減算マスタCSV!$L$2:$L$8001,⑤減算マスタCSV!$F$2:$F$8001,$C668,⑤減算マスタCSV!$K$2:$K$8001,1))</f>
        <v/>
      </c>
      <c r="J668" s="17" t="str">
        <f aca="false">IF($C668="","",IFERROR(INDEX(⑤減算マスタCSV!$H$2:$H$8001,MATCH($C668,⑤減算マスタCSV!$F$2:$F$8001,0)),1))</f>
        <v/>
      </c>
      <c r="K668" s="17" t="str">
        <f aca="false">IF($C668="","",MAX(1,IFERROR(INDEX(⑥商品照会CSV!$M$2:$M$3001,MATCH($C668,⑥商品照会CSV!$A$2:$A$3001,0)),1)))</f>
        <v/>
      </c>
      <c r="L668" s="40" t="str">
        <f aca="false">IF($C668="","",IFERROR(INDEX(⑥商品照会CSV!$Q$2:$Q$3001,MATCH($C668,⑥商品照会CSV!$A$2:$A$3001,0)),0))</f>
        <v/>
      </c>
      <c r="M668" s="40" t="str">
        <f aca="false">IF($C668="","",N($L668)*N($K668))</f>
        <v/>
      </c>
      <c r="N668" s="17" t="str">
        <f aca="false">IF($C668="","",MAX(1,IFERROR(INDEX(⑥商品照会CSV!$AK$2:$AK$3001,MATCH($C668,⑥商品照会CSV!$A$2:$A$3001,0)),1)))</f>
        <v/>
      </c>
      <c r="O668" s="12" t="str">
        <f aca="false">IF($C668="","",IFERROR(IF(INDEX(⑥商品照会CSV!$AN$2:$AN$3001,MATCH($C668,⑥商品照会CSV!$A$2:$A$3001,0))=1,"バラ",IF(INDEX(⑥商品照会CSV!$AM$2:$AM$3001,MATCH($C668,⑥商品照会CSV!$A$2:$A$3001,0))=1,"中間包装","ケース")),"ケース"))</f>
        <v/>
      </c>
      <c r="P668" s="18"/>
      <c r="Q668" s="14"/>
      <c r="R668" s="17" t="str">
        <f aca="false">IF($C668="","",N($Q668)*N($K668))</f>
        <v/>
      </c>
    </row>
    <row r="669" customFormat="false" ht="15" hidden="false" customHeight="false" outlineLevel="0" collapsed="false">
      <c r="B669" s="12" t="n">
        <v>664</v>
      </c>
      <c r="C669" s="36" t="str">
        <f aca="false">IF(①在庫CSV_発注日!$M665="","",①在庫CSV_発注日!$M665&amp;"")</f>
        <v/>
      </c>
      <c r="D669" s="12" t="str">
        <f aca="false">IF($C669="","",①在庫CSV_発注日!$N665)</f>
        <v/>
      </c>
      <c r="E669" s="12" t="str">
        <f aca="false">IF($C669="","",①在庫CSV_発注日!$H665)</f>
        <v/>
      </c>
      <c r="F669" s="12" t="str">
        <f aca="false">IF($C669="","",①在庫CSV_発注日!$L665)</f>
        <v/>
      </c>
      <c r="G669" s="18"/>
      <c r="H669" s="17" t="str">
        <f aca="false">IF($C669="","",N(①在庫CSV_発注日!$Z665))</f>
        <v/>
      </c>
      <c r="I669" s="37" t="str">
        <f aca="false">IF($C669="","",SUMIFS(⑤減算マスタCSV!$L$2:$L$8001,⑤減算マスタCSV!$F$2:$F$8001,$C669,⑤減算マスタCSV!$K$2:$K$8001,1))</f>
        <v/>
      </c>
      <c r="J669" s="17" t="str">
        <f aca="false">IF($C669="","",IFERROR(INDEX(⑤減算マスタCSV!$H$2:$H$8001,MATCH($C669,⑤減算マスタCSV!$F$2:$F$8001,0)),1))</f>
        <v/>
      </c>
      <c r="K669" s="17" t="str">
        <f aca="false">IF($C669="","",MAX(1,IFERROR(INDEX(⑥商品照会CSV!$M$2:$M$3001,MATCH($C669,⑥商品照会CSV!$A$2:$A$3001,0)),1)))</f>
        <v/>
      </c>
      <c r="L669" s="40" t="str">
        <f aca="false">IF($C669="","",IFERROR(INDEX(⑥商品照会CSV!$Q$2:$Q$3001,MATCH($C669,⑥商品照会CSV!$A$2:$A$3001,0)),0))</f>
        <v/>
      </c>
      <c r="M669" s="40" t="str">
        <f aca="false">IF($C669="","",N($L669)*N($K669))</f>
        <v/>
      </c>
      <c r="N669" s="17" t="str">
        <f aca="false">IF($C669="","",MAX(1,IFERROR(INDEX(⑥商品照会CSV!$AK$2:$AK$3001,MATCH($C669,⑥商品照会CSV!$A$2:$A$3001,0)),1)))</f>
        <v/>
      </c>
      <c r="O669" s="12" t="str">
        <f aca="false">IF($C669="","",IFERROR(IF(INDEX(⑥商品照会CSV!$AN$2:$AN$3001,MATCH($C669,⑥商品照会CSV!$A$2:$A$3001,0))=1,"バラ",IF(INDEX(⑥商品照会CSV!$AM$2:$AM$3001,MATCH($C669,⑥商品照会CSV!$A$2:$A$3001,0))=1,"中間包装","ケース")),"ケース"))</f>
        <v/>
      </c>
      <c r="P669" s="18"/>
      <c r="Q669" s="14"/>
      <c r="R669" s="17" t="str">
        <f aca="false">IF($C669="","",N($Q669)*N($K669))</f>
        <v/>
      </c>
    </row>
    <row r="670" customFormat="false" ht="15" hidden="false" customHeight="false" outlineLevel="0" collapsed="false">
      <c r="B670" s="12" t="n">
        <v>665</v>
      </c>
      <c r="C670" s="36" t="str">
        <f aca="false">IF(①在庫CSV_発注日!$M666="","",①在庫CSV_発注日!$M666&amp;"")</f>
        <v/>
      </c>
      <c r="D670" s="12" t="str">
        <f aca="false">IF($C670="","",①在庫CSV_発注日!$N666)</f>
        <v/>
      </c>
      <c r="E670" s="12" t="str">
        <f aca="false">IF($C670="","",①在庫CSV_発注日!$H666)</f>
        <v/>
      </c>
      <c r="F670" s="12" t="str">
        <f aca="false">IF($C670="","",①在庫CSV_発注日!$L666)</f>
        <v/>
      </c>
      <c r="G670" s="18"/>
      <c r="H670" s="17" t="str">
        <f aca="false">IF($C670="","",N(①在庫CSV_発注日!$Z666))</f>
        <v/>
      </c>
      <c r="I670" s="37" t="str">
        <f aca="false">IF($C670="","",SUMIFS(⑤減算マスタCSV!$L$2:$L$8001,⑤減算マスタCSV!$F$2:$F$8001,$C670,⑤減算マスタCSV!$K$2:$K$8001,1))</f>
        <v/>
      </c>
      <c r="J670" s="17" t="str">
        <f aca="false">IF($C670="","",IFERROR(INDEX(⑤減算マスタCSV!$H$2:$H$8001,MATCH($C670,⑤減算マスタCSV!$F$2:$F$8001,0)),1))</f>
        <v/>
      </c>
      <c r="K670" s="17" t="str">
        <f aca="false">IF($C670="","",MAX(1,IFERROR(INDEX(⑥商品照会CSV!$M$2:$M$3001,MATCH($C670,⑥商品照会CSV!$A$2:$A$3001,0)),1)))</f>
        <v/>
      </c>
      <c r="L670" s="40" t="str">
        <f aca="false">IF($C670="","",IFERROR(INDEX(⑥商品照会CSV!$Q$2:$Q$3001,MATCH($C670,⑥商品照会CSV!$A$2:$A$3001,0)),0))</f>
        <v/>
      </c>
      <c r="M670" s="40" t="str">
        <f aca="false">IF($C670="","",N($L670)*N($K670))</f>
        <v/>
      </c>
      <c r="N670" s="17" t="str">
        <f aca="false">IF($C670="","",MAX(1,IFERROR(INDEX(⑥商品照会CSV!$AK$2:$AK$3001,MATCH($C670,⑥商品照会CSV!$A$2:$A$3001,0)),1)))</f>
        <v/>
      </c>
      <c r="O670" s="12" t="str">
        <f aca="false">IF($C670="","",IFERROR(IF(INDEX(⑥商品照会CSV!$AN$2:$AN$3001,MATCH($C670,⑥商品照会CSV!$A$2:$A$3001,0))=1,"バラ",IF(INDEX(⑥商品照会CSV!$AM$2:$AM$3001,MATCH($C670,⑥商品照会CSV!$A$2:$A$3001,0))=1,"中間包装","ケース")),"ケース"))</f>
        <v/>
      </c>
      <c r="P670" s="18"/>
      <c r="Q670" s="14"/>
      <c r="R670" s="17" t="str">
        <f aca="false">IF($C670="","",N($Q670)*N($K670))</f>
        <v/>
      </c>
    </row>
    <row r="671" customFormat="false" ht="15" hidden="false" customHeight="false" outlineLevel="0" collapsed="false">
      <c r="B671" s="12" t="n">
        <v>666</v>
      </c>
      <c r="C671" s="36" t="str">
        <f aca="false">IF(①在庫CSV_発注日!$M667="","",①在庫CSV_発注日!$M667&amp;"")</f>
        <v/>
      </c>
      <c r="D671" s="12" t="str">
        <f aca="false">IF($C671="","",①在庫CSV_発注日!$N667)</f>
        <v/>
      </c>
      <c r="E671" s="12" t="str">
        <f aca="false">IF($C671="","",①在庫CSV_発注日!$H667)</f>
        <v/>
      </c>
      <c r="F671" s="12" t="str">
        <f aca="false">IF($C671="","",①在庫CSV_発注日!$L667)</f>
        <v/>
      </c>
      <c r="G671" s="18"/>
      <c r="H671" s="17" t="str">
        <f aca="false">IF($C671="","",N(①在庫CSV_発注日!$Z667))</f>
        <v/>
      </c>
      <c r="I671" s="37" t="str">
        <f aca="false">IF($C671="","",SUMIFS(⑤減算マスタCSV!$L$2:$L$8001,⑤減算マスタCSV!$F$2:$F$8001,$C671,⑤減算マスタCSV!$K$2:$K$8001,1))</f>
        <v/>
      </c>
      <c r="J671" s="17" t="str">
        <f aca="false">IF($C671="","",IFERROR(INDEX(⑤減算マスタCSV!$H$2:$H$8001,MATCH($C671,⑤減算マスタCSV!$F$2:$F$8001,0)),1))</f>
        <v/>
      </c>
      <c r="K671" s="17" t="str">
        <f aca="false">IF($C671="","",MAX(1,IFERROR(INDEX(⑥商品照会CSV!$M$2:$M$3001,MATCH($C671,⑥商品照会CSV!$A$2:$A$3001,0)),1)))</f>
        <v/>
      </c>
      <c r="L671" s="40" t="str">
        <f aca="false">IF($C671="","",IFERROR(INDEX(⑥商品照会CSV!$Q$2:$Q$3001,MATCH($C671,⑥商品照会CSV!$A$2:$A$3001,0)),0))</f>
        <v/>
      </c>
      <c r="M671" s="40" t="str">
        <f aca="false">IF($C671="","",N($L671)*N($K671))</f>
        <v/>
      </c>
      <c r="N671" s="17" t="str">
        <f aca="false">IF($C671="","",MAX(1,IFERROR(INDEX(⑥商品照会CSV!$AK$2:$AK$3001,MATCH($C671,⑥商品照会CSV!$A$2:$A$3001,0)),1)))</f>
        <v/>
      </c>
      <c r="O671" s="12" t="str">
        <f aca="false">IF($C671="","",IFERROR(IF(INDEX(⑥商品照会CSV!$AN$2:$AN$3001,MATCH($C671,⑥商品照会CSV!$A$2:$A$3001,0))=1,"バラ",IF(INDEX(⑥商品照会CSV!$AM$2:$AM$3001,MATCH($C671,⑥商品照会CSV!$A$2:$A$3001,0))=1,"中間包装","ケース")),"ケース"))</f>
        <v/>
      </c>
      <c r="P671" s="18"/>
      <c r="Q671" s="14"/>
      <c r="R671" s="17" t="str">
        <f aca="false">IF($C671="","",N($Q671)*N($K671))</f>
        <v/>
      </c>
    </row>
    <row r="672" customFormat="false" ht="15" hidden="false" customHeight="false" outlineLevel="0" collapsed="false">
      <c r="B672" s="12" t="n">
        <v>667</v>
      </c>
      <c r="C672" s="36" t="str">
        <f aca="false">IF(①在庫CSV_発注日!$M668="","",①在庫CSV_発注日!$M668&amp;"")</f>
        <v/>
      </c>
      <c r="D672" s="12" t="str">
        <f aca="false">IF($C672="","",①在庫CSV_発注日!$N668)</f>
        <v/>
      </c>
      <c r="E672" s="12" t="str">
        <f aca="false">IF($C672="","",①在庫CSV_発注日!$H668)</f>
        <v/>
      </c>
      <c r="F672" s="12" t="str">
        <f aca="false">IF($C672="","",①在庫CSV_発注日!$L668)</f>
        <v/>
      </c>
      <c r="G672" s="18"/>
      <c r="H672" s="17" t="str">
        <f aca="false">IF($C672="","",N(①在庫CSV_発注日!$Z668))</f>
        <v/>
      </c>
      <c r="I672" s="37" t="str">
        <f aca="false">IF($C672="","",SUMIFS(⑤減算マスタCSV!$L$2:$L$8001,⑤減算マスタCSV!$F$2:$F$8001,$C672,⑤減算マスタCSV!$K$2:$K$8001,1))</f>
        <v/>
      </c>
      <c r="J672" s="17" t="str">
        <f aca="false">IF($C672="","",IFERROR(INDEX(⑤減算マスタCSV!$H$2:$H$8001,MATCH($C672,⑤減算マスタCSV!$F$2:$F$8001,0)),1))</f>
        <v/>
      </c>
      <c r="K672" s="17" t="str">
        <f aca="false">IF($C672="","",MAX(1,IFERROR(INDEX(⑥商品照会CSV!$M$2:$M$3001,MATCH($C672,⑥商品照会CSV!$A$2:$A$3001,0)),1)))</f>
        <v/>
      </c>
      <c r="L672" s="40" t="str">
        <f aca="false">IF($C672="","",IFERROR(INDEX(⑥商品照会CSV!$Q$2:$Q$3001,MATCH($C672,⑥商品照会CSV!$A$2:$A$3001,0)),0))</f>
        <v/>
      </c>
      <c r="M672" s="40" t="str">
        <f aca="false">IF($C672="","",N($L672)*N($K672))</f>
        <v/>
      </c>
      <c r="N672" s="17" t="str">
        <f aca="false">IF($C672="","",MAX(1,IFERROR(INDEX(⑥商品照会CSV!$AK$2:$AK$3001,MATCH($C672,⑥商品照会CSV!$A$2:$A$3001,0)),1)))</f>
        <v/>
      </c>
      <c r="O672" s="12" t="str">
        <f aca="false">IF($C672="","",IFERROR(IF(INDEX(⑥商品照会CSV!$AN$2:$AN$3001,MATCH($C672,⑥商品照会CSV!$A$2:$A$3001,0))=1,"バラ",IF(INDEX(⑥商品照会CSV!$AM$2:$AM$3001,MATCH($C672,⑥商品照会CSV!$A$2:$A$3001,0))=1,"中間包装","ケース")),"ケース"))</f>
        <v/>
      </c>
      <c r="P672" s="18"/>
      <c r="Q672" s="14"/>
      <c r="R672" s="17" t="str">
        <f aca="false">IF($C672="","",N($Q672)*N($K672))</f>
        <v/>
      </c>
    </row>
    <row r="673" customFormat="false" ht="15" hidden="false" customHeight="false" outlineLevel="0" collapsed="false">
      <c r="B673" s="12" t="n">
        <v>668</v>
      </c>
      <c r="C673" s="36" t="str">
        <f aca="false">IF(①在庫CSV_発注日!$M669="","",①在庫CSV_発注日!$M669&amp;"")</f>
        <v/>
      </c>
      <c r="D673" s="12" t="str">
        <f aca="false">IF($C673="","",①在庫CSV_発注日!$N669)</f>
        <v/>
      </c>
      <c r="E673" s="12" t="str">
        <f aca="false">IF($C673="","",①在庫CSV_発注日!$H669)</f>
        <v/>
      </c>
      <c r="F673" s="12" t="str">
        <f aca="false">IF($C673="","",①在庫CSV_発注日!$L669)</f>
        <v/>
      </c>
      <c r="G673" s="18"/>
      <c r="H673" s="17" t="str">
        <f aca="false">IF($C673="","",N(①在庫CSV_発注日!$Z669))</f>
        <v/>
      </c>
      <c r="I673" s="37" t="str">
        <f aca="false">IF($C673="","",SUMIFS(⑤減算マスタCSV!$L$2:$L$8001,⑤減算マスタCSV!$F$2:$F$8001,$C673,⑤減算マスタCSV!$K$2:$K$8001,1))</f>
        <v/>
      </c>
      <c r="J673" s="17" t="str">
        <f aca="false">IF($C673="","",IFERROR(INDEX(⑤減算マスタCSV!$H$2:$H$8001,MATCH($C673,⑤減算マスタCSV!$F$2:$F$8001,0)),1))</f>
        <v/>
      </c>
      <c r="K673" s="17" t="str">
        <f aca="false">IF($C673="","",MAX(1,IFERROR(INDEX(⑥商品照会CSV!$M$2:$M$3001,MATCH($C673,⑥商品照会CSV!$A$2:$A$3001,0)),1)))</f>
        <v/>
      </c>
      <c r="L673" s="40" t="str">
        <f aca="false">IF($C673="","",IFERROR(INDEX(⑥商品照会CSV!$Q$2:$Q$3001,MATCH($C673,⑥商品照会CSV!$A$2:$A$3001,0)),0))</f>
        <v/>
      </c>
      <c r="M673" s="40" t="str">
        <f aca="false">IF($C673="","",N($L673)*N($K673))</f>
        <v/>
      </c>
      <c r="N673" s="17" t="str">
        <f aca="false">IF($C673="","",MAX(1,IFERROR(INDEX(⑥商品照会CSV!$AK$2:$AK$3001,MATCH($C673,⑥商品照会CSV!$A$2:$A$3001,0)),1)))</f>
        <v/>
      </c>
      <c r="O673" s="12" t="str">
        <f aca="false">IF($C673="","",IFERROR(IF(INDEX(⑥商品照会CSV!$AN$2:$AN$3001,MATCH($C673,⑥商品照会CSV!$A$2:$A$3001,0))=1,"バラ",IF(INDEX(⑥商品照会CSV!$AM$2:$AM$3001,MATCH($C673,⑥商品照会CSV!$A$2:$A$3001,0))=1,"中間包装","ケース")),"ケース"))</f>
        <v/>
      </c>
      <c r="P673" s="18"/>
      <c r="Q673" s="14"/>
      <c r="R673" s="17" t="str">
        <f aca="false">IF($C673="","",N($Q673)*N($K673))</f>
        <v/>
      </c>
    </row>
    <row r="674" customFormat="false" ht="15" hidden="false" customHeight="false" outlineLevel="0" collapsed="false">
      <c r="B674" s="12" t="n">
        <v>669</v>
      </c>
      <c r="C674" s="36" t="str">
        <f aca="false">IF(①在庫CSV_発注日!$M670="","",①在庫CSV_発注日!$M670&amp;"")</f>
        <v/>
      </c>
      <c r="D674" s="12" t="str">
        <f aca="false">IF($C674="","",①在庫CSV_発注日!$N670)</f>
        <v/>
      </c>
      <c r="E674" s="12" t="str">
        <f aca="false">IF($C674="","",①在庫CSV_発注日!$H670)</f>
        <v/>
      </c>
      <c r="F674" s="12" t="str">
        <f aca="false">IF($C674="","",①在庫CSV_発注日!$L670)</f>
        <v/>
      </c>
      <c r="G674" s="18"/>
      <c r="H674" s="17" t="str">
        <f aca="false">IF($C674="","",N(①在庫CSV_発注日!$Z670))</f>
        <v/>
      </c>
      <c r="I674" s="37" t="str">
        <f aca="false">IF($C674="","",SUMIFS(⑤減算マスタCSV!$L$2:$L$8001,⑤減算マスタCSV!$F$2:$F$8001,$C674,⑤減算マスタCSV!$K$2:$K$8001,1))</f>
        <v/>
      </c>
      <c r="J674" s="17" t="str">
        <f aca="false">IF($C674="","",IFERROR(INDEX(⑤減算マスタCSV!$H$2:$H$8001,MATCH($C674,⑤減算マスタCSV!$F$2:$F$8001,0)),1))</f>
        <v/>
      </c>
      <c r="K674" s="17" t="str">
        <f aca="false">IF($C674="","",MAX(1,IFERROR(INDEX(⑥商品照会CSV!$M$2:$M$3001,MATCH($C674,⑥商品照会CSV!$A$2:$A$3001,0)),1)))</f>
        <v/>
      </c>
      <c r="L674" s="40" t="str">
        <f aca="false">IF($C674="","",IFERROR(INDEX(⑥商品照会CSV!$Q$2:$Q$3001,MATCH($C674,⑥商品照会CSV!$A$2:$A$3001,0)),0))</f>
        <v/>
      </c>
      <c r="M674" s="40" t="str">
        <f aca="false">IF($C674="","",N($L674)*N($K674))</f>
        <v/>
      </c>
      <c r="N674" s="17" t="str">
        <f aca="false">IF($C674="","",MAX(1,IFERROR(INDEX(⑥商品照会CSV!$AK$2:$AK$3001,MATCH($C674,⑥商品照会CSV!$A$2:$A$3001,0)),1)))</f>
        <v/>
      </c>
      <c r="O674" s="12" t="str">
        <f aca="false">IF($C674="","",IFERROR(IF(INDEX(⑥商品照会CSV!$AN$2:$AN$3001,MATCH($C674,⑥商品照会CSV!$A$2:$A$3001,0))=1,"バラ",IF(INDEX(⑥商品照会CSV!$AM$2:$AM$3001,MATCH($C674,⑥商品照会CSV!$A$2:$A$3001,0))=1,"中間包装","ケース")),"ケース"))</f>
        <v/>
      </c>
      <c r="P674" s="18"/>
      <c r="Q674" s="14"/>
      <c r="R674" s="17" t="str">
        <f aca="false">IF($C674="","",N($Q674)*N($K674))</f>
        <v/>
      </c>
    </row>
    <row r="675" customFormat="false" ht="15" hidden="false" customHeight="false" outlineLevel="0" collapsed="false">
      <c r="B675" s="12" t="n">
        <v>670</v>
      </c>
      <c r="C675" s="36" t="str">
        <f aca="false">IF(①在庫CSV_発注日!$M671="","",①在庫CSV_発注日!$M671&amp;"")</f>
        <v/>
      </c>
      <c r="D675" s="12" t="str">
        <f aca="false">IF($C675="","",①在庫CSV_発注日!$N671)</f>
        <v/>
      </c>
      <c r="E675" s="12" t="str">
        <f aca="false">IF($C675="","",①在庫CSV_発注日!$H671)</f>
        <v/>
      </c>
      <c r="F675" s="12" t="str">
        <f aca="false">IF($C675="","",①在庫CSV_発注日!$L671)</f>
        <v/>
      </c>
      <c r="G675" s="18"/>
      <c r="H675" s="17" t="str">
        <f aca="false">IF($C675="","",N(①在庫CSV_発注日!$Z671))</f>
        <v/>
      </c>
      <c r="I675" s="37" t="str">
        <f aca="false">IF($C675="","",SUMIFS(⑤減算マスタCSV!$L$2:$L$8001,⑤減算マスタCSV!$F$2:$F$8001,$C675,⑤減算マスタCSV!$K$2:$K$8001,1))</f>
        <v/>
      </c>
      <c r="J675" s="17" t="str">
        <f aca="false">IF($C675="","",IFERROR(INDEX(⑤減算マスタCSV!$H$2:$H$8001,MATCH($C675,⑤減算マスタCSV!$F$2:$F$8001,0)),1))</f>
        <v/>
      </c>
      <c r="K675" s="17" t="str">
        <f aca="false">IF($C675="","",MAX(1,IFERROR(INDEX(⑥商品照会CSV!$M$2:$M$3001,MATCH($C675,⑥商品照会CSV!$A$2:$A$3001,0)),1)))</f>
        <v/>
      </c>
      <c r="L675" s="40" t="str">
        <f aca="false">IF($C675="","",IFERROR(INDEX(⑥商品照会CSV!$Q$2:$Q$3001,MATCH($C675,⑥商品照会CSV!$A$2:$A$3001,0)),0))</f>
        <v/>
      </c>
      <c r="M675" s="40" t="str">
        <f aca="false">IF($C675="","",N($L675)*N($K675))</f>
        <v/>
      </c>
      <c r="N675" s="17" t="str">
        <f aca="false">IF($C675="","",MAX(1,IFERROR(INDEX(⑥商品照会CSV!$AK$2:$AK$3001,MATCH($C675,⑥商品照会CSV!$A$2:$A$3001,0)),1)))</f>
        <v/>
      </c>
      <c r="O675" s="12" t="str">
        <f aca="false">IF($C675="","",IFERROR(IF(INDEX(⑥商品照会CSV!$AN$2:$AN$3001,MATCH($C675,⑥商品照会CSV!$A$2:$A$3001,0))=1,"バラ",IF(INDEX(⑥商品照会CSV!$AM$2:$AM$3001,MATCH($C675,⑥商品照会CSV!$A$2:$A$3001,0))=1,"中間包装","ケース")),"ケース"))</f>
        <v/>
      </c>
      <c r="P675" s="18"/>
      <c r="Q675" s="14"/>
      <c r="R675" s="17" t="str">
        <f aca="false">IF($C675="","",N($Q675)*N($K675))</f>
        <v/>
      </c>
    </row>
    <row r="676" customFormat="false" ht="15" hidden="false" customHeight="false" outlineLevel="0" collapsed="false">
      <c r="B676" s="12" t="n">
        <v>671</v>
      </c>
      <c r="C676" s="36" t="str">
        <f aca="false">IF(①在庫CSV_発注日!$M672="","",①在庫CSV_発注日!$M672&amp;"")</f>
        <v/>
      </c>
      <c r="D676" s="12" t="str">
        <f aca="false">IF($C676="","",①在庫CSV_発注日!$N672)</f>
        <v/>
      </c>
      <c r="E676" s="12" t="str">
        <f aca="false">IF($C676="","",①在庫CSV_発注日!$H672)</f>
        <v/>
      </c>
      <c r="F676" s="12" t="str">
        <f aca="false">IF($C676="","",①在庫CSV_発注日!$L672)</f>
        <v/>
      </c>
      <c r="G676" s="18"/>
      <c r="H676" s="17" t="str">
        <f aca="false">IF($C676="","",N(①在庫CSV_発注日!$Z672))</f>
        <v/>
      </c>
      <c r="I676" s="37" t="str">
        <f aca="false">IF($C676="","",SUMIFS(⑤減算マスタCSV!$L$2:$L$8001,⑤減算マスタCSV!$F$2:$F$8001,$C676,⑤減算マスタCSV!$K$2:$K$8001,1))</f>
        <v/>
      </c>
      <c r="J676" s="17" t="str">
        <f aca="false">IF($C676="","",IFERROR(INDEX(⑤減算マスタCSV!$H$2:$H$8001,MATCH($C676,⑤減算マスタCSV!$F$2:$F$8001,0)),1))</f>
        <v/>
      </c>
      <c r="K676" s="17" t="str">
        <f aca="false">IF($C676="","",MAX(1,IFERROR(INDEX(⑥商品照会CSV!$M$2:$M$3001,MATCH($C676,⑥商品照会CSV!$A$2:$A$3001,0)),1)))</f>
        <v/>
      </c>
      <c r="L676" s="40" t="str">
        <f aca="false">IF($C676="","",IFERROR(INDEX(⑥商品照会CSV!$Q$2:$Q$3001,MATCH($C676,⑥商品照会CSV!$A$2:$A$3001,0)),0))</f>
        <v/>
      </c>
      <c r="M676" s="40" t="str">
        <f aca="false">IF($C676="","",N($L676)*N($K676))</f>
        <v/>
      </c>
      <c r="N676" s="17" t="str">
        <f aca="false">IF($C676="","",MAX(1,IFERROR(INDEX(⑥商品照会CSV!$AK$2:$AK$3001,MATCH($C676,⑥商品照会CSV!$A$2:$A$3001,0)),1)))</f>
        <v/>
      </c>
      <c r="O676" s="12" t="str">
        <f aca="false">IF($C676="","",IFERROR(IF(INDEX(⑥商品照会CSV!$AN$2:$AN$3001,MATCH($C676,⑥商品照会CSV!$A$2:$A$3001,0))=1,"バラ",IF(INDEX(⑥商品照会CSV!$AM$2:$AM$3001,MATCH($C676,⑥商品照会CSV!$A$2:$A$3001,0))=1,"中間包装","ケース")),"ケース"))</f>
        <v/>
      </c>
      <c r="P676" s="18"/>
      <c r="Q676" s="14"/>
      <c r="R676" s="17" t="str">
        <f aca="false">IF($C676="","",N($Q676)*N($K676))</f>
        <v/>
      </c>
    </row>
    <row r="677" customFormat="false" ht="15" hidden="false" customHeight="false" outlineLevel="0" collapsed="false">
      <c r="B677" s="12" t="n">
        <v>672</v>
      </c>
      <c r="C677" s="36" t="str">
        <f aca="false">IF(①在庫CSV_発注日!$M673="","",①在庫CSV_発注日!$M673&amp;"")</f>
        <v/>
      </c>
      <c r="D677" s="12" t="str">
        <f aca="false">IF($C677="","",①在庫CSV_発注日!$N673)</f>
        <v/>
      </c>
      <c r="E677" s="12" t="str">
        <f aca="false">IF($C677="","",①在庫CSV_発注日!$H673)</f>
        <v/>
      </c>
      <c r="F677" s="12" t="str">
        <f aca="false">IF($C677="","",①在庫CSV_発注日!$L673)</f>
        <v/>
      </c>
      <c r="G677" s="18"/>
      <c r="H677" s="17" t="str">
        <f aca="false">IF($C677="","",N(①在庫CSV_発注日!$Z673))</f>
        <v/>
      </c>
      <c r="I677" s="37" t="str">
        <f aca="false">IF($C677="","",SUMIFS(⑤減算マスタCSV!$L$2:$L$8001,⑤減算マスタCSV!$F$2:$F$8001,$C677,⑤減算マスタCSV!$K$2:$K$8001,1))</f>
        <v/>
      </c>
      <c r="J677" s="17" t="str">
        <f aca="false">IF($C677="","",IFERROR(INDEX(⑤減算マスタCSV!$H$2:$H$8001,MATCH($C677,⑤減算マスタCSV!$F$2:$F$8001,0)),1))</f>
        <v/>
      </c>
      <c r="K677" s="17" t="str">
        <f aca="false">IF($C677="","",MAX(1,IFERROR(INDEX(⑥商品照会CSV!$M$2:$M$3001,MATCH($C677,⑥商品照会CSV!$A$2:$A$3001,0)),1)))</f>
        <v/>
      </c>
      <c r="L677" s="40" t="str">
        <f aca="false">IF($C677="","",IFERROR(INDEX(⑥商品照会CSV!$Q$2:$Q$3001,MATCH($C677,⑥商品照会CSV!$A$2:$A$3001,0)),0))</f>
        <v/>
      </c>
      <c r="M677" s="40" t="str">
        <f aca="false">IF($C677="","",N($L677)*N($K677))</f>
        <v/>
      </c>
      <c r="N677" s="17" t="str">
        <f aca="false">IF($C677="","",MAX(1,IFERROR(INDEX(⑥商品照会CSV!$AK$2:$AK$3001,MATCH($C677,⑥商品照会CSV!$A$2:$A$3001,0)),1)))</f>
        <v/>
      </c>
      <c r="O677" s="12" t="str">
        <f aca="false">IF($C677="","",IFERROR(IF(INDEX(⑥商品照会CSV!$AN$2:$AN$3001,MATCH($C677,⑥商品照会CSV!$A$2:$A$3001,0))=1,"バラ",IF(INDEX(⑥商品照会CSV!$AM$2:$AM$3001,MATCH($C677,⑥商品照会CSV!$A$2:$A$3001,0))=1,"中間包装","ケース")),"ケース"))</f>
        <v/>
      </c>
      <c r="P677" s="18"/>
      <c r="Q677" s="14"/>
      <c r="R677" s="17" t="str">
        <f aca="false">IF($C677="","",N($Q677)*N($K677))</f>
        <v/>
      </c>
    </row>
    <row r="678" customFormat="false" ht="15" hidden="false" customHeight="false" outlineLevel="0" collapsed="false">
      <c r="B678" s="12" t="n">
        <v>673</v>
      </c>
      <c r="C678" s="36" t="str">
        <f aca="false">IF(①在庫CSV_発注日!$M674="","",①在庫CSV_発注日!$M674&amp;"")</f>
        <v/>
      </c>
      <c r="D678" s="12" t="str">
        <f aca="false">IF($C678="","",①在庫CSV_発注日!$N674)</f>
        <v/>
      </c>
      <c r="E678" s="12" t="str">
        <f aca="false">IF($C678="","",①在庫CSV_発注日!$H674)</f>
        <v/>
      </c>
      <c r="F678" s="12" t="str">
        <f aca="false">IF($C678="","",①在庫CSV_発注日!$L674)</f>
        <v/>
      </c>
      <c r="G678" s="18"/>
      <c r="H678" s="17" t="str">
        <f aca="false">IF($C678="","",N(①在庫CSV_発注日!$Z674))</f>
        <v/>
      </c>
      <c r="I678" s="37" t="str">
        <f aca="false">IF($C678="","",SUMIFS(⑤減算マスタCSV!$L$2:$L$8001,⑤減算マスタCSV!$F$2:$F$8001,$C678,⑤減算マスタCSV!$K$2:$K$8001,1))</f>
        <v/>
      </c>
      <c r="J678" s="17" t="str">
        <f aca="false">IF($C678="","",IFERROR(INDEX(⑤減算マスタCSV!$H$2:$H$8001,MATCH($C678,⑤減算マスタCSV!$F$2:$F$8001,0)),1))</f>
        <v/>
      </c>
      <c r="K678" s="17" t="str">
        <f aca="false">IF($C678="","",MAX(1,IFERROR(INDEX(⑥商品照会CSV!$M$2:$M$3001,MATCH($C678,⑥商品照会CSV!$A$2:$A$3001,0)),1)))</f>
        <v/>
      </c>
      <c r="L678" s="40" t="str">
        <f aca="false">IF($C678="","",IFERROR(INDEX(⑥商品照会CSV!$Q$2:$Q$3001,MATCH($C678,⑥商品照会CSV!$A$2:$A$3001,0)),0))</f>
        <v/>
      </c>
      <c r="M678" s="40" t="str">
        <f aca="false">IF($C678="","",N($L678)*N($K678))</f>
        <v/>
      </c>
      <c r="N678" s="17" t="str">
        <f aca="false">IF($C678="","",MAX(1,IFERROR(INDEX(⑥商品照会CSV!$AK$2:$AK$3001,MATCH($C678,⑥商品照会CSV!$A$2:$A$3001,0)),1)))</f>
        <v/>
      </c>
      <c r="O678" s="12" t="str">
        <f aca="false">IF($C678="","",IFERROR(IF(INDEX(⑥商品照会CSV!$AN$2:$AN$3001,MATCH($C678,⑥商品照会CSV!$A$2:$A$3001,0))=1,"バラ",IF(INDEX(⑥商品照会CSV!$AM$2:$AM$3001,MATCH($C678,⑥商品照会CSV!$A$2:$A$3001,0))=1,"中間包装","ケース")),"ケース"))</f>
        <v/>
      </c>
      <c r="P678" s="18"/>
      <c r="Q678" s="14"/>
      <c r="R678" s="17" t="str">
        <f aca="false">IF($C678="","",N($Q678)*N($K678))</f>
        <v/>
      </c>
    </row>
    <row r="679" customFormat="false" ht="15" hidden="false" customHeight="false" outlineLevel="0" collapsed="false">
      <c r="B679" s="12" t="n">
        <v>674</v>
      </c>
      <c r="C679" s="36" t="str">
        <f aca="false">IF(①在庫CSV_発注日!$M675="","",①在庫CSV_発注日!$M675&amp;"")</f>
        <v/>
      </c>
      <c r="D679" s="12" t="str">
        <f aca="false">IF($C679="","",①在庫CSV_発注日!$N675)</f>
        <v/>
      </c>
      <c r="E679" s="12" t="str">
        <f aca="false">IF($C679="","",①在庫CSV_発注日!$H675)</f>
        <v/>
      </c>
      <c r="F679" s="12" t="str">
        <f aca="false">IF($C679="","",①在庫CSV_発注日!$L675)</f>
        <v/>
      </c>
      <c r="G679" s="18"/>
      <c r="H679" s="17" t="str">
        <f aca="false">IF($C679="","",N(①在庫CSV_発注日!$Z675))</f>
        <v/>
      </c>
      <c r="I679" s="37" t="str">
        <f aca="false">IF($C679="","",SUMIFS(⑤減算マスタCSV!$L$2:$L$8001,⑤減算マスタCSV!$F$2:$F$8001,$C679,⑤減算マスタCSV!$K$2:$K$8001,1))</f>
        <v/>
      </c>
      <c r="J679" s="17" t="str">
        <f aca="false">IF($C679="","",IFERROR(INDEX(⑤減算マスタCSV!$H$2:$H$8001,MATCH($C679,⑤減算マスタCSV!$F$2:$F$8001,0)),1))</f>
        <v/>
      </c>
      <c r="K679" s="17" t="str">
        <f aca="false">IF($C679="","",MAX(1,IFERROR(INDEX(⑥商品照会CSV!$M$2:$M$3001,MATCH($C679,⑥商品照会CSV!$A$2:$A$3001,0)),1)))</f>
        <v/>
      </c>
      <c r="L679" s="40" t="str">
        <f aca="false">IF($C679="","",IFERROR(INDEX(⑥商品照会CSV!$Q$2:$Q$3001,MATCH($C679,⑥商品照会CSV!$A$2:$A$3001,0)),0))</f>
        <v/>
      </c>
      <c r="M679" s="40" t="str">
        <f aca="false">IF($C679="","",N($L679)*N($K679))</f>
        <v/>
      </c>
      <c r="N679" s="17" t="str">
        <f aca="false">IF($C679="","",MAX(1,IFERROR(INDEX(⑥商品照会CSV!$AK$2:$AK$3001,MATCH($C679,⑥商品照会CSV!$A$2:$A$3001,0)),1)))</f>
        <v/>
      </c>
      <c r="O679" s="12" t="str">
        <f aca="false">IF($C679="","",IFERROR(IF(INDEX(⑥商品照会CSV!$AN$2:$AN$3001,MATCH($C679,⑥商品照会CSV!$A$2:$A$3001,0))=1,"バラ",IF(INDEX(⑥商品照会CSV!$AM$2:$AM$3001,MATCH($C679,⑥商品照会CSV!$A$2:$A$3001,0))=1,"中間包装","ケース")),"ケース"))</f>
        <v/>
      </c>
      <c r="P679" s="18"/>
      <c r="Q679" s="14"/>
      <c r="R679" s="17" t="str">
        <f aca="false">IF($C679="","",N($Q679)*N($K679))</f>
        <v/>
      </c>
    </row>
    <row r="680" customFormat="false" ht="15" hidden="false" customHeight="false" outlineLevel="0" collapsed="false">
      <c r="B680" s="12" t="n">
        <v>675</v>
      </c>
      <c r="C680" s="36" t="str">
        <f aca="false">IF(①在庫CSV_発注日!$M676="","",①在庫CSV_発注日!$M676&amp;"")</f>
        <v/>
      </c>
      <c r="D680" s="12" t="str">
        <f aca="false">IF($C680="","",①在庫CSV_発注日!$N676)</f>
        <v/>
      </c>
      <c r="E680" s="12" t="str">
        <f aca="false">IF($C680="","",①在庫CSV_発注日!$H676)</f>
        <v/>
      </c>
      <c r="F680" s="12" t="str">
        <f aca="false">IF($C680="","",①在庫CSV_発注日!$L676)</f>
        <v/>
      </c>
      <c r="G680" s="18"/>
      <c r="H680" s="17" t="str">
        <f aca="false">IF($C680="","",N(①在庫CSV_発注日!$Z676))</f>
        <v/>
      </c>
      <c r="I680" s="37" t="str">
        <f aca="false">IF($C680="","",SUMIFS(⑤減算マスタCSV!$L$2:$L$8001,⑤減算マスタCSV!$F$2:$F$8001,$C680,⑤減算マスタCSV!$K$2:$K$8001,1))</f>
        <v/>
      </c>
      <c r="J680" s="17" t="str">
        <f aca="false">IF($C680="","",IFERROR(INDEX(⑤減算マスタCSV!$H$2:$H$8001,MATCH($C680,⑤減算マスタCSV!$F$2:$F$8001,0)),1))</f>
        <v/>
      </c>
      <c r="K680" s="17" t="str">
        <f aca="false">IF($C680="","",MAX(1,IFERROR(INDEX(⑥商品照会CSV!$M$2:$M$3001,MATCH($C680,⑥商品照会CSV!$A$2:$A$3001,0)),1)))</f>
        <v/>
      </c>
      <c r="L680" s="40" t="str">
        <f aca="false">IF($C680="","",IFERROR(INDEX(⑥商品照会CSV!$Q$2:$Q$3001,MATCH($C680,⑥商品照会CSV!$A$2:$A$3001,0)),0))</f>
        <v/>
      </c>
      <c r="M680" s="40" t="str">
        <f aca="false">IF($C680="","",N($L680)*N($K680))</f>
        <v/>
      </c>
      <c r="N680" s="17" t="str">
        <f aca="false">IF($C680="","",MAX(1,IFERROR(INDEX(⑥商品照会CSV!$AK$2:$AK$3001,MATCH($C680,⑥商品照会CSV!$A$2:$A$3001,0)),1)))</f>
        <v/>
      </c>
      <c r="O680" s="12" t="str">
        <f aca="false">IF($C680="","",IFERROR(IF(INDEX(⑥商品照会CSV!$AN$2:$AN$3001,MATCH($C680,⑥商品照会CSV!$A$2:$A$3001,0))=1,"バラ",IF(INDEX(⑥商品照会CSV!$AM$2:$AM$3001,MATCH($C680,⑥商品照会CSV!$A$2:$A$3001,0))=1,"中間包装","ケース")),"ケース"))</f>
        <v/>
      </c>
      <c r="P680" s="18"/>
      <c r="Q680" s="14"/>
      <c r="R680" s="17" t="str">
        <f aca="false">IF($C680="","",N($Q680)*N($K680))</f>
        <v/>
      </c>
    </row>
    <row r="681" customFormat="false" ht="15" hidden="false" customHeight="false" outlineLevel="0" collapsed="false">
      <c r="B681" s="12" t="n">
        <v>676</v>
      </c>
      <c r="C681" s="36" t="str">
        <f aca="false">IF(①在庫CSV_発注日!$M677="","",①在庫CSV_発注日!$M677&amp;"")</f>
        <v/>
      </c>
      <c r="D681" s="12" t="str">
        <f aca="false">IF($C681="","",①在庫CSV_発注日!$N677)</f>
        <v/>
      </c>
      <c r="E681" s="12" t="str">
        <f aca="false">IF($C681="","",①在庫CSV_発注日!$H677)</f>
        <v/>
      </c>
      <c r="F681" s="12" t="str">
        <f aca="false">IF($C681="","",①在庫CSV_発注日!$L677)</f>
        <v/>
      </c>
      <c r="G681" s="18"/>
      <c r="H681" s="17" t="str">
        <f aca="false">IF($C681="","",N(①在庫CSV_発注日!$Z677))</f>
        <v/>
      </c>
      <c r="I681" s="37" t="str">
        <f aca="false">IF($C681="","",SUMIFS(⑤減算マスタCSV!$L$2:$L$8001,⑤減算マスタCSV!$F$2:$F$8001,$C681,⑤減算マスタCSV!$K$2:$K$8001,1))</f>
        <v/>
      </c>
      <c r="J681" s="17" t="str">
        <f aca="false">IF($C681="","",IFERROR(INDEX(⑤減算マスタCSV!$H$2:$H$8001,MATCH($C681,⑤減算マスタCSV!$F$2:$F$8001,0)),1))</f>
        <v/>
      </c>
      <c r="K681" s="17" t="str">
        <f aca="false">IF($C681="","",MAX(1,IFERROR(INDEX(⑥商品照会CSV!$M$2:$M$3001,MATCH($C681,⑥商品照会CSV!$A$2:$A$3001,0)),1)))</f>
        <v/>
      </c>
      <c r="L681" s="40" t="str">
        <f aca="false">IF($C681="","",IFERROR(INDEX(⑥商品照会CSV!$Q$2:$Q$3001,MATCH($C681,⑥商品照会CSV!$A$2:$A$3001,0)),0))</f>
        <v/>
      </c>
      <c r="M681" s="40" t="str">
        <f aca="false">IF($C681="","",N($L681)*N($K681))</f>
        <v/>
      </c>
      <c r="N681" s="17" t="str">
        <f aca="false">IF($C681="","",MAX(1,IFERROR(INDEX(⑥商品照会CSV!$AK$2:$AK$3001,MATCH($C681,⑥商品照会CSV!$A$2:$A$3001,0)),1)))</f>
        <v/>
      </c>
      <c r="O681" s="12" t="str">
        <f aca="false">IF($C681="","",IFERROR(IF(INDEX(⑥商品照会CSV!$AN$2:$AN$3001,MATCH($C681,⑥商品照会CSV!$A$2:$A$3001,0))=1,"バラ",IF(INDEX(⑥商品照会CSV!$AM$2:$AM$3001,MATCH($C681,⑥商品照会CSV!$A$2:$A$3001,0))=1,"中間包装","ケース")),"ケース"))</f>
        <v/>
      </c>
      <c r="P681" s="18"/>
      <c r="Q681" s="14"/>
      <c r="R681" s="17" t="str">
        <f aca="false">IF($C681="","",N($Q681)*N($K681))</f>
        <v/>
      </c>
    </row>
    <row r="682" customFormat="false" ht="15" hidden="false" customHeight="false" outlineLevel="0" collapsed="false">
      <c r="B682" s="12" t="n">
        <v>677</v>
      </c>
      <c r="C682" s="36" t="str">
        <f aca="false">IF(①在庫CSV_発注日!$M678="","",①在庫CSV_発注日!$M678&amp;"")</f>
        <v/>
      </c>
      <c r="D682" s="12" t="str">
        <f aca="false">IF($C682="","",①在庫CSV_発注日!$N678)</f>
        <v/>
      </c>
      <c r="E682" s="12" t="str">
        <f aca="false">IF($C682="","",①在庫CSV_発注日!$H678)</f>
        <v/>
      </c>
      <c r="F682" s="12" t="str">
        <f aca="false">IF($C682="","",①在庫CSV_発注日!$L678)</f>
        <v/>
      </c>
      <c r="G682" s="18"/>
      <c r="H682" s="17" t="str">
        <f aca="false">IF($C682="","",N(①在庫CSV_発注日!$Z678))</f>
        <v/>
      </c>
      <c r="I682" s="37" t="str">
        <f aca="false">IF($C682="","",SUMIFS(⑤減算マスタCSV!$L$2:$L$8001,⑤減算マスタCSV!$F$2:$F$8001,$C682,⑤減算マスタCSV!$K$2:$K$8001,1))</f>
        <v/>
      </c>
      <c r="J682" s="17" t="str">
        <f aca="false">IF($C682="","",IFERROR(INDEX(⑤減算マスタCSV!$H$2:$H$8001,MATCH($C682,⑤減算マスタCSV!$F$2:$F$8001,0)),1))</f>
        <v/>
      </c>
      <c r="K682" s="17" t="str">
        <f aca="false">IF($C682="","",MAX(1,IFERROR(INDEX(⑥商品照会CSV!$M$2:$M$3001,MATCH($C682,⑥商品照会CSV!$A$2:$A$3001,0)),1)))</f>
        <v/>
      </c>
      <c r="L682" s="40" t="str">
        <f aca="false">IF($C682="","",IFERROR(INDEX(⑥商品照会CSV!$Q$2:$Q$3001,MATCH($C682,⑥商品照会CSV!$A$2:$A$3001,0)),0))</f>
        <v/>
      </c>
      <c r="M682" s="40" t="str">
        <f aca="false">IF($C682="","",N($L682)*N($K682))</f>
        <v/>
      </c>
      <c r="N682" s="17" t="str">
        <f aca="false">IF($C682="","",MAX(1,IFERROR(INDEX(⑥商品照会CSV!$AK$2:$AK$3001,MATCH($C682,⑥商品照会CSV!$A$2:$A$3001,0)),1)))</f>
        <v/>
      </c>
      <c r="O682" s="12" t="str">
        <f aca="false">IF($C682="","",IFERROR(IF(INDEX(⑥商品照会CSV!$AN$2:$AN$3001,MATCH($C682,⑥商品照会CSV!$A$2:$A$3001,0))=1,"バラ",IF(INDEX(⑥商品照会CSV!$AM$2:$AM$3001,MATCH($C682,⑥商品照会CSV!$A$2:$A$3001,0))=1,"中間包装","ケース")),"ケース"))</f>
        <v/>
      </c>
      <c r="P682" s="18"/>
      <c r="Q682" s="14"/>
      <c r="R682" s="17" t="str">
        <f aca="false">IF($C682="","",N($Q682)*N($K682))</f>
        <v/>
      </c>
    </row>
    <row r="683" customFormat="false" ht="15" hidden="false" customHeight="false" outlineLevel="0" collapsed="false">
      <c r="B683" s="12" t="n">
        <v>678</v>
      </c>
      <c r="C683" s="36" t="str">
        <f aca="false">IF(①在庫CSV_発注日!$M679="","",①在庫CSV_発注日!$M679&amp;"")</f>
        <v/>
      </c>
      <c r="D683" s="12" t="str">
        <f aca="false">IF($C683="","",①在庫CSV_発注日!$N679)</f>
        <v/>
      </c>
      <c r="E683" s="12" t="str">
        <f aca="false">IF($C683="","",①在庫CSV_発注日!$H679)</f>
        <v/>
      </c>
      <c r="F683" s="12" t="str">
        <f aca="false">IF($C683="","",①在庫CSV_発注日!$L679)</f>
        <v/>
      </c>
      <c r="G683" s="18"/>
      <c r="H683" s="17" t="str">
        <f aca="false">IF($C683="","",N(①在庫CSV_発注日!$Z679))</f>
        <v/>
      </c>
      <c r="I683" s="37" t="str">
        <f aca="false">IF($C683="","",SUMIFS(⑤減算マスタCSV!$L$2:$L$8001,⑤減算マスタCSV!$F$2:$F$8001,$C683,⑤減算マスタCSV!$K$2:$K$8001,1))</f>
        <v/>
      </c>
      <c r="J683" s="17" t="str">
        <f aca="false">IF($C683="","",IFERROR(INDEX(⑤減算マスタCSV!$H$2:$H$8001,MATCH($C683,⑤減算マスタCSV!$F$2:$F$8001,0)),1))</f>
        <v/>
      </c>
      <c r="K683" s="17" t="str">
        <f aca="false">IF($C683="","",MAX(1,IFERROR(INDEX(⑥商品照会CSV!$M$2:$M$3001,MATCH($C683,⑥商品照会CSV!$A$2:$A$3001,0)),1)))</f>
        <v/>
      </c>
      <c r="L683" s="40" t="str">
        <f aca="false">IF($C683="","",IFERROR(INDEX(⑥商品照会CSV!$Q$2:$Q$3001,MATCH($C683,⑥商品照会CSV!$A$2:$A$3001,0)),0))</f>
        <v/>
      </c>
      <c r="M683" s="40" t="str">
        <f aca="false">IF($C683="","",N($L683)*N($K683))</f>
        <v/>
      </c>
      <c r="N683" s="17" t="str">
        <f aca="false">IF($C683="","",MAX(1,IFERROR(INDEX(⑥商品照会CSV!$AK$2:$AK$3001,MATCH($C683,⑥商品照会CSV!$A$2:$A$3001,0)),1)))</f>
        <v/>
      </c>
      <c r="O683" s="12" t="str">
        <f aca="false">IF($C683="","",IFERROR(IF(INDEX(⑥商品照会CSV!$AN$2:$AN$3001,MATCH($C683,⑥商品照会CSV!$A$2:$A$3001,0))=1,"バラ",IF(INDEX(⑥商品照会CSV!$AM$2:$AM$3001,MATCH($C683,⑥商品照会CSV!$A$2:$A$3001,0))=1,"中間包装","ケース")),"ケース"))</f>
        <v/>
      </c>
      <c r="P683" s="18"/>
      <c r="Q683" s="14"/>
      <c r="R683" s="17" t="str">
        <f aca="false">IF($C683="","",N($Q683)*N($K683))</f>
        <v/>
      </c>
    </row>
    <row r="684" customFormat="false" ht="15" hidden="false" customHeight="false" outlineLevel="0" collapsed="false">
      <c r="B684" s="12" t="n">
        <v>679</v>
      </c>
      <c r="C684" s="36" t="str">
        <f aca="false">IF(①在庫CSV_発注日!$M680="","",①在庫CSV_発注日!$M680&amp;"")</f>
        <v/>
      </c>
      <c r="D684" s="12" t="str">
        <f aca="false">IF($C684="","",①在庫CSV_発注日!$N680)</f>
        <v/>
      </c>
      <c r="E684" s="12" t="str">
        <f aca="false">IF($C684="","",①在庫CSV_発注日!$H680)</f>
        <v/>
      </c>
      <c r="F684" s="12" t="str">
        <f aca="false">IF($C684="","",①在庫CSV_発注日!$L680)</f>
        <v/>
      </c>
      <c r="G684" s="18"/>
      <c r="H684" s="17" t="str">
        <f aca="false">IF($C684="","",N(①在庫CSV_発注日!$Z680))</f>
        <v/>
      </c>
      <c r="I684" s="37" t="str">
        <f aca="false">IF($C684="","",SUMIFS(⑤減算マスタCSV!$L$2:$L$8001,⑤減算マスタCSV!$F$2:$F$8001,$C684,⑤減算マスタCSV!$K$2:$K$8001,1))</f>
        <v/>
      </c>
      <c r="J684" s="17" t="str">
        <f aca="false">IF($C684="","",IFERROR(INDEX(⑤減算マスタCSV!$H$2:$H$8001,MATCH($C684,⑤減算マスタCSV!$F$2:$F$8001,0)),1))</f>
        <v/>
      </c>
      <c r="K684" s="17" t="str">
        <f aca="false">IF($C684="","",MAX(1,IFERROR(INDEX(⑥商品照会CSV!$M$2:$M$3001,MATCH($C684,⑥商品照会CSV!$A$2:$A$3001,0)),1)))</f>
        <v/>
      </c>
      <c r="L684" s="40" t="str">
        <f aca="false">IF($C684="","",IFERROR(INDEX(⑥商品照会CSV!$Q$2:$Q$3001,MATCH($C684,⑥商品照会CSV!$A$2:$A$3001,0)),0))</f>
        <v/>
      </c>
      <c r="M684" s="40" t="str">
        <f aca="false">IF($C684="","",N($L684)*N($K684))</f>
        <v/>
      </c>
      <c r="N684" s="17" t="str">
        <f aca="false">IF($C684="","",MAX(1,IFERROR(INDEX(⑥商品照会CSV!$AK$2:$AK$3001,MATCH($C684,⑥商品照会CSV!$A$2:$A$3001,0)),1)))</f>
        <v/>
      </c>
      <c r="O684" s="12" t="str">
        <f aca="false">IF($C684="","",IFERROR(IF(INDEX(⑥商品照会CSV!$AN$2:$AN$3001,MATCH($C684,⑥商品照会CSV!$A$2:$A$3001,0))=1,"バラ",IF(INDEX(⑥商品照会CSV!$AM$2:$AM$3001,MATCH($C684,⑥商品照会CSV!$A$2:$A$3001,0))=1,"中間包装","ケース")),"ケース"))</f>
        <v/>
      </c>
      <c r="P684" s="18"/>
      <c r="Q684" s="14"/>
      <c r="R684" s="17" t="str">
        <f aca="false">IF($C684="","",N($Q684)*N($K684))</f>
        <v/>
      </c>
    </row>
    <row r="685" customFormat="false" ht="15" hidden="false" customHeight="false" outlineLevel="0" collapsed="false">
      <c r="B685" s="12" t="n">
        <v>680</v>
      </c>
      <c r="C685" s="36" t="str">
        <f aca="false">IF(①在庫CSV_発注日!$M681="","",①在庫CSV_発注日!$M681&amp;"")</f>
        <v/>
      </c>
      <c r="D685" s="12" t="str">
        <f aca="false">IF($C685="","",①在庫CSV_発注日!$N681)</f>
        <v/>
      </c>
      <c r="E685" s="12" t="str">
        <f aca="false">IF($C685="","",①在庫CSV_発注日!$H681)</f>
        <v/>
      </c>
      <c r="F685" s="12" t="str">
        <f aca="false">IF($C685="","",①在庫CSV_発注日!$L681)</f>
        <v/>
      </c>
      <c r="G685" s="18"/>
      <c r="H685" s="17" t="str">
        <f aca="false">IF($C685="","",N(①在庫CSV_発注日!$Z681))</f>
        <v/>
      </c>
      <c r="I685" s="37" t="str">
        <f aca="false">IF($C685="","",SUMIFS(⑤減算マスタCSV!$L$2:$L$8001,⑤減算マスタCSV!$F$2:$F$8001,$C685,⑤減算マスタCSV!$K$2:$K$8001,1))</f>
        <v/>
      </c>
      <c r="J685" s="17" t="str">
        <f aca="false">IF($C685="","",IFERROR(INDEX(⑤減算マスタCSV!$H$2:$H$8001,MATCH($C685,⑤減算マスタCSV!$F$2:$F$8001,0)),1))</f>
        <v/>
      </c>
      <c r="K685" s="17" t="str">
        <f aca="false">IF($C685="","",MAX(1,IFERROR(INDEX(⑥商品照会CSV!$M$2:$M$3001,MATCH($C685,⑥商品照会CSV!$A$2:$A$3001,0)),1)))</f>
        <v/>
      </c>
      <c r="L685" s="40" t="str">
        <f aca="false">IF($C685="","",IFERROR(INDEX(⑥商品照会CSV!$Q$2:$Q$3001,MATCH($C685,⑥商品照会CSV!$A$2:$A$3001,0)),0))</f>
        <v/>
      </c>
      <c r="M685" s="40" t="str">
        <f aca="false">IF($C685="","",N($L685)*N($K685))</f>
        <v/>
      </c>
      <c r="N685" s="17" t="str">
        <f aca="false">IF($C685="","",MAX(1,IFERROR(INDEX(⑥商品照会CSV!$AK$2:$AK$3001,MATCH($C685,⑥商品照会CSV!$A$2:$A$3001,0)),1)))</f>
        <v/>
      </c>
      <c r="O685" s="12" t="str">
        <f aca="false">IF($C685="","",IFERROR(IF(INDEX(⑥商品照会CSV!$AN$2:$AN$3001,MATCH($C685,⑥商品照会CSV!$A$2:$A$3001,0))=1,"バラ",IF(INDEX(⑥商品照会CSV!$AM$2:$AM$3001,MATCH($C685,⑥商品照会CSV!$A$2:$A$3001,0))=1,"中間包装","ケース")),"ケース"))</f>
        <v/>
      </c>
      <c r="P685" s="18"/>
      <c r="Q685" s="14"/>
      <c r="R685" s="17" t="str">
        <f aca="false">IF($C685="","",N($Q685)*N($K685))</f>
        <v/>
      </c>
    </row>
    <row r="686" customFormat="false" ht="15" hidden="false" customHeight="false" outlineLevel="0" collapsed="false">
      <c r="B686" s="12" t="n">
        <v>681</v>
      </c>
      <c r="C686" s="36" t="str">
        <f aca="false">IF(①在庫CSV_発注日!$M682="","",①在庫CSV_発注日!$M682&amp;"")</f>
        <v/>
      </c>
      <c r="D686" s="12" t="str">
        <f aca="false">IF($C686="","",①在庫CSV_発注日!$N682)</f>
        <v/>
      </c>
      <c r="E686" s="12" t="str">
        <f aca="false">IF($C686="","",①在庫CSV_発注日!$H682)</f>
        <v/>
      </c>
      <c r="F686" s="12" t="str">
        <f aca="false">IF($C686="","",①在庫CSV_発注日!$L682)</f>
        <v/>
      </c>
      <c r="G686" s="18"/>
      <c r="H686" s="17" t="str">
        <f aca="false">IF($C686="","",N(①在庫CSV_発注日!$Z682))</f>
        <v/>
      </c>
      <c r="I686" s="37" t="str">
        <f aca="false">IF($C686="","",SUMIFS(⑤減算マスタCSV!$L$2:$L$8001,⑤減算マスタCSV!$F$2:$F$8001,$C686,⑤減算マスタCSV!$K$2:$K$8001,1))</f>
        <v/>
      </c>
      <c r="J686" s="17" t="str">
        <f aca="false">IF($C686="","",IFERROR(INDEX(⑤減算マスタCSV!$H$2:$H$8001,MATCH($C686,⑤減算マスタCSV!$F$2:$F$8001,0)),1))</f>
        <v/>
      </c>
      <c r="K686" s="17" t="str">
        <f aca="false">IF($C686="","",MAX(1,IFERROR(INDEX(⑥商品照会CSV!$M$2:$M$3001,MATCH($C686,⑥商品照会CSV!$A$2:$A$3001,0)),1)))</f>
        <v/>
      </c>
      <c r="L686" s="40" t="str">
        <f aca="false">IF($C686="","",IFERROR(INDEX(⑥商品照会CSV!$Q$2:$Q$3001,MATCH($C686,⑥商品照会CSV!$A$2:$A$3001,0)),0))</f>
        <v/>
      </c>
      <c r="M686" s="40" t="str">
        <f aca="false">IF($C686="","",N($L686)*N($K686))</f>
        <v/>
      </c>
      <c r="N686" s="17" t="str">
        <f aca="false">IF($C686="","",MAX(1,IFERROR(INDEX(⑥商品照会CSV!$AK$2:$AK$3001,MATCH($C686,⑥商品照会CSV!$A$2:$A$3001,0)),1)))</f>
        <v/>
      </c>
      <c r="O686" s="12" t="str">
        <f aca="false">IF($C686="","",IFERROR(IF(INDEX(⑥商品照会CSV!$AN$2:$AN$3001,MATCH($C686,⑥商品照会CSV!$A$2:$A$3001,0))=1,"バラ",IF(INDEX(⑥商品照会CSV!$AM$2:$AM$3001,MATCH($C686,⑥商品照会CSV!$A$2:$A$3001,0))=1,"中間包装","ケース")),"ケース"))</f>
        <v/>
      </c>
      <c r="P686" s="18"/>
      <c r="Q686" s="14"/>
      <c r="R686" s="17" t="str">
        <f aca="false">IF($C686="","",N($Q686)*N($K686))</f>
        <v/>
      </c>
    </row>
    <row r="687" customFormat="false" ht="15" hidden="false" customHeight="false" outlineLevel="0" collapsed="false">
      <c r="B687" s="12" t="n">
        <v>682</v>
      </c>
      <c r="C687" s="36" t="str">
        <f aca="false">IF(①在庫CSV_発注日!$M683="","",①在庫CSV_発注日!$M683&amp;"")</f>
        <v/>
      </c>
      <c r="D687" s="12" t="str">
        <f aca="false">IF($C687="","",①在庫CSV_発注日!$N683)</f>
        <v/>
      </c>
      <c r="E687" s="12" t="str">
        <f aca="false">IF($C687="","",①在庫CSV_発注日!$H683)</f>
        <v/>
      </c>
      <c r="F687" s="12" t="str">
        <f aca="false">IF($C687="","",①在庫CSV_発注日!$L683)</f>
        <v/>
      </c>
      <c r="G687" s="18"/>
      <c r="H687" s="17" t="str">
        <f aca="false">IF($C687="","",N(①在庫CSV_発注日!$Z683))</f>
        <v/>
      </c>
      <c r="I687" s="37" t="str">
        <f aca="false">IF($C687="","",SUMIFS(⑤減算マスタCSV!$L$2:$L$8001,⑤減算マスタCSV!$F$2:$F$8001,$C687,⑤減算マスタCSV!$K$2:$K$8001,1))</f>
        <v/>
      </c>
      <c r="J687" s="17" t="str">
        <f aca="false">IF($C687="","",IFERROR(INDEX(⑤減算マスタCSV!$H$2:$H$8001,MATCH($C687,⑤減算マスタCSV!$F$2:$F$8001,0)),1))</f>
        <v/>
      </c>
      <c r="K687" s="17" t="str">
        <f aca="false">IF($C687="","",MAX(1,IFERROR(INDEX(⑥商品照会CSV!$M$2:$M$3001,MATCH($C687,⑥商品照会CSV!$A$2:$A$3001,0)),1)))</f>
        <v/>
      </c>
      <c r="L687" s="40" t="str">
        <f aca="false">IF($C687="","",IFERROR(INDEX(⑥商品照会CSV!$Q$2:$Q$3001,MATCH($C687,⑥商品照会CSV!$A$2:$A$3001,0)),0))</f>
        <v/>
      </c>
      <c r="M687" s="40" t="str">
        <f aca="false">IF($C687="","",N($L687)*N($K687))</f>
        <v/>
      </c>
      <c r="N687" s="17" t="str">
        <f aca="false">IF($C687="","",MAX(1,IFERROR(INDEX(⑥商品照会CSV!$AK$2:$AK$3001,MATCH($C687,⑥商品照会CSV!$A$2:$A$3001,0)),1)))</f>
        <v/>
      </c>
      <c r="O687" s="12" t="str">
        <f aca="false">IF($C687="","",IFERROR(IF(INDEX(⑥商品照会CSV!$AN$2:$AN$3001,MATCH($C687,⑥商品照会CSV!$A$2:$A$3001,0))=1,"バラ",IF(INDEX(⑥商品照会CSV!$AM$2:$AM$3001,MATCH($C687,⑥商品照会CSV!$A$2:$A$3001,0))=1,"中間包装","ケース")),"ケース"))</f>
        <v/>
      </c>
      <c r="P687" s="18"/>
      <c r="Q687" s="14"/>
      <c r="R687" s="17" t="str">
        <f aca="false">IF($C687="","",N($Q687)*N($K687))</f>
        <v/>
      </c>
    </row>
    <row r="688" customFormat="false" ht="15" hidden="false" customHeight="false" outlineLevel="0" collapsed="false">
      <c r="B688" s="12" t="n">
        <v>683</v>
      </c>
      <c r="C688" s="36" t="str">
        <f aca="false">IF(①在庫CSV_発注日!$M684="","",①在庫CSV_発注日!$M684&amp;"")</f>
        <v/>
      </c>
      <c r="D688" s="12" t="str">
        <f aca="false">IF($C688="","",①在庫CSV_発注日!$N684)</f>
        <v/>
      </c>
      <c r="E688" s="12" t="str">
        <f aca="false">IF($C688="","",①在庫CSV_発注日!$H684)</f>
        <v/>
      </c>
      <c r="F688" s="12" t="str">
        <f aca="false">IF($C688="","",①在庫CSV_発注日!$L684)</f>
        <v/>
      </c>
      <c r="G688" s="18"/>
      <c r="H688" s="17" t="str">
        <f aca="false">IF($C688="","",N(①在庫CSV_発注日!$Z684))</f>
        <v/>
      </c>
      <c r="I688" s="37" t="str">
        <f aca="false">IF($C688="","",SUMIFS(⑤減算マスタCSV!$L$2:$L$8001,⑤減算マスタCSV!$F$2:$F$8001,$C688,⑤減算マスタCSV!$K$2:$K$8001,1))</f>
        <v/>
      </c>
      <c r="J688" s="17" t="str">
        <f aca="false">IF($C688="","",IFERROR(INDEX(⑤減算マスタCSV!$H$2:$H$8001,MATCH($C688,⑤減算マスタCSV!$F$2:$F$8001,0)),1))</f>
        <v/>
      </c>
      <c r="K688" s="17" t="str">
        <f aca="false">IF($C688="","",MAX(1,IFERROR(INDEX(⑥商品照会CSV!$M$2:$M$3001,MATCH($C688,⑥商品照会CSV!$A$2:$A$3001,0)),1)))</f>
        <v/>
      </c>
      <c r="L688" s="40" t="str">
        <f aca="false">IF($C688="","",IFERROR(INDEX(⑥商品照会CSV!$Q$2:$Q$3001,MATCH($C688,⑥商品照会CSV!$A$2:$A$3001,0)),0))</f>
        <v/>
      </c>
      <c r="M688" s="40" t="str">
        <f aca="false">IF($C688="","",N($L688)*N($K688))</f>
        <v/>
      </c>
      <c r="N688" s="17" t="str">
        <f aca="false">IF($C688="","",MAX(1,IFERROR(INDEX(⑥商品照会CSV!$AK$2:$AK$3001,MATCH($C688,⑥商品照会CSV!$A$2:$A$3001,0)),1)))</f>
        <v/>
      </c>
      <c r="O688" s="12" t="str">
        <f aca="false">IF($C688="","",IFERROR(IF(INDEX(⑥商品照会CSV!$AN$2:$AN$3001,MATCH($C688,⑥商品照会CSV!$A$2:$A$3001,0))=1,"バラ",IF(INDEX(⑥商品照会CSV!$AM$2:$AM$3001,MATCH($C688,⑥商品照会CSV!$A$2:$A$3001,0))=1,"中間包装","ケース")),"ケース"))</f>
        <v/>
      </c>
      <c r="P688" s="18"/>
      <c r="Q688" s="14"/>
      <c r="R688" s="17" t="str">
        <f aca="false">IF($C688="","",N($Q688)*N($K688))</f>
        <v/>
      </c>
    </row>
    <row r="689" customFormat="false" ht="15" hidden="false" customHeight="false" outlineLevel="0" collapsed="false">
      <c r="B689" s="12" t="n">
        <v>684</v>
      </c>
      <c r="C689" s="36" t="str">
        <f aca="false">IF(①在庫CSV_発注日!$M685="","",①在庫CSV_発注日!$M685&amp;"")</f>
        <v/>
      </c>
      <c r="D689" s="12" t="str">
        <f aca="false">IF($C689="","",①在庫CSV_発注日!$N685)</f>
        <v/>
      </c>
      <c r="E689" s="12" t="str">
        <f aca="false">IF($C689="","",①在庫CSV_発注日!$H685)</f>
        <v/>
      </c>
      <c r="F689" s="12" t="str">
        <f aca="false">IF($C689="","",①在庫CSV_発注日!$L685)</f>
        <v/>
      </c>
      <c r="G689" s="18"/>
      <c r="H689" s="17" t="str">
        <f aca="false">IF($C689="","",N(①在庫CSV_発注日!$Z685))</f>
        <v/>
      </c>
      <c r="I689" s="37" t="str">
        <f aca="false">IF($C689="","",SUMIFS(⑤減算マスタCSV!$L$2:$L$8001,⑤減算マスタCSV!$F$2:$F$8001,$C689,⑤減算マスタCSV!$K$2:$K$8001,1))</f>
        <v/>
      </c>
      <c r="J689" s="17" t="str">
        <f aca="false">IF($C689="","",IFERROR(INDEX(⑤減算マスタCSV!$H$2:$H$8001,MATCH($C689,⑤減算マスタCSV!$F$2:$F$8001,0)),1))</f>
        <v/>
      </c>
      <c r="K689" s="17" t="str">
        <f aca="false">IF($C689="","",MAX(1,IFERROR(INDEX(⑥商品照会CSV!$M$2:$M$3001,MATCH($C689,⑥商品照会CSV!$A$2:$A$3001,0)),1)))</f>
        <v/>
      </c>
      <c r="L689" s="40" t="str">
        <f aca="false">IF($C689="","",IFERROR(INDEX(⑥商品照会CSV!$Q$2:$Q$3001,MATCH($C689,⑥商品照会CSV!$A$2:$A$3001,0)),0))</f>
        <v/>
      </c>
      <c r="M689" s="40" t="str">
        <f aca="false">IF($C689="","",N($L689)*N($K689))</f>
        <v/>
      </c>
      <c r="N689" s="17" t="str">
        <f aca="false">IF($C689="","",MAX(1,IFERROR(INDEX(⑥商品照会CSV!$AK$2:$AK$3001,MATCH($C689,⑥商品照会CSV!$A$2:$A$3001,0)),1)))</f>
        <v/>
      </c>
      <c r="O689" s="12" t="str">
        <f aca="false">IF($C689="","",IFERROR(IF(INDEX(⑥商品照会CSV!$AN$2:$AN$3001,MATCH($C689,⑥商品照会CSV!$A$2:$A$3001,0))=1,"バラ",IF(INDEX(⑥商品照会CSV!$AM$2:$AM$3001,MATCH($C689,⑥商品照会CSV!$A$2:$A$3001,0))=1,"中間包装","ケース")),"ケース"))</f>
        <v/>
      </c>
      <c r="P689" s="18"/>
      <c r="Q689" s="14"/>
      <c r="R689" s="17" t="str">
        <f aca="false">IF($C689="","",N($Q689)*N($K689))</f>
        <v/>
      </c>
    </row>
    <row r="690" customFormat="false" ht="15" hidden="false" customHeight="false" outlineLevel="0" collapsed="false">
      <c r="B690" s="12" t="n">
        <v>685</v>
      </c>
      <c r="C690" s="36" t="str">
        <f aca="false">IF(①在庫CSV_発注日!$M686="","",①在庫CSV_発注日!$M686&amp;"")</f>
        <v/>
      </c>
      <c r="D690" s="12" t="str">
        <f aca="false">IF($C690="","",①在庫CSV_発注日!$N686)</f>
        <v/>
      </c>
      <c r="E690" s="12" t="str">
        <f aca="false">IF($C690="","",①在庫CSV_発注日!$H686)</f>
        <v/>
      </c>
      <c r="F690" s="12" t="str">
        <f aca="false">IF($C690="","",①在庫CSV_発注日!$L686)</f>
        <v/>
      </c>
      <c r="G690" s="18"/>
      <c r="H690" s="17" t="str">
        <f aca="false">IF($C690="","",N(①在庫CSV_発注日!$Z686))</f>
        <v/>
      </c>
      <c r="I690" s="37" t="str">
        <f aca="false">IF($C690="","",SUMIFS(⑤減算マスタCSV!$L$2:$L$8001,⑤減算マスタCSV!$F$2:$F$8001,$C690,⑤減算マスタCSV!$K$2:$K$8001,1))</f>
        <v/>
      </c>
      <c r="J690" s="17" t="str">
        <f aca="false">IF($C690="","",IFERROR(INDEX(⑤減算マスタCSV!$H$2:$H$8001,MATCH($C690,⑤減算マスタCSV!$F$2:$F$8001,0)),1))</f>
        <v/>
      </c>
      <c r="K690" s="17" t="str">
        <f aca="false">IF($C690="","",MAX(1,IFERROR(INDEX(⑥商品照会CSV!$M$2:$M$3001,MATCH($C690,⑥商品照会CSV!$A$2:$A$3001,0)),1)))</f>
        <v/>
      </c>
      <c r="L690" s="40" t="str">
        <f aca="false">IF($C690="","",IFERROR(INDEX(⑥商品照会CSV!$Q$2:$Q$3001,MATCH($C690,⑥商品照会CSV!$A$2:$A$3001,0)),0))</f>
        <v/>
      </c>
      <c r="M690" s="40" t="str">
        <f aca="false">IF($C690="","",N($L690)*N($K690))</f>
        <v/>
      </c>
      <c r="N690" s="17" t="str">
        <f aca="false">IF($C690="","",MAX(1,IFERROR(INDEX(⑥商品照会CSV!$AK$2:$AK$3001,MATCH($C690,⑥商品照会CSV!$A$2:$A$3001,0)),1)))</f>
        <v/>
      </c>
      <c r="O690" s="12" t="str">
        <f aca="false">IF($C690="","",IFERROR(IF(INDEX(⑥商品照会CSV!$AN$2:$AN$3001,MATCH($C690,⑥商品照会CSV!$A$2:$A$3001,0))=1,"バラ",IF(INDEX(⑥商品照会CSV!$AM$2:$AM$3001,MATCH($C690,⑥商品照会CSV!$A$2:$A$3001,0))=1,"中間包装","ケース")),"ケース"))</f>
        <v/>
      </c>
      <c r="P690" s="18"/>
      <c r="Q690" s="14"/>
      <c r="R690" s="17" t="str">
        <f aca="false">IF($C690="","",N($Q690)*N($K690))</f>
        <v/>
      </c>
    </row>
    <row r="691" customFormat="false" ht="15" hidden="false" customHeight="false" outlineLevel="0" collapsed="false">
      <c r="B691" s="12" t="n">
        <v>686</v>
      </c>
      <c r="C691" s="36" t="str">
        <f aca="false">IF(①在庫CSV_発注日!$M687="","",①在庫CSV_発注日!$M687&amp;"")</f>
        <v/>
      </c>
      <c r="D691" s="12" t="str">
        <f aca="false">IF($C691="","",①在庫CSV_発注日!$N687)</f>
        <v/>
      </c>
      <c r="E691" s="12" t="str">
        <f aca="false">IF($C691="","",①在庫CSV_発注日!$H687)</f>
        <v/>
      </c>
      <c r="F691" s="12" t="str">
        <f aca="false">IF($C691="","",①在庫CSV_発注日!$L687)</f>
        <v/>
      </c>
      <c r="G691" s="18"/>
      <c r="H691" s="17" t="str">
        <f aca="false">IF($C691="","",N(①在庫CSV_発注日!$Z687))</f>
        <v/>
      </c>
      <c r="I691" s="37" t="str">
        <f aca="false">IF($C691="","",SUMIFS(⑤減算マスタCSV!$L$2:$L$8001,⑤減算マスタCSV!$F$2:$F$8001,$C691,⑤減算マスタCSV!$K$2:$K$8001,1))</f>
        <v/>
      </c>
      <c r="J691" s="17" t="str">
        <f aca="false">IF($C691="","",IFERROR(INDEX(⑤減算マスタCSV!$H$2:$H$8001,MATCH($C691,⑤減算マスタCSV!$F$2:$F$8001,0)),1))</f>
        <v/>
      </c>
      <c r="K691" s="17" t="str">
        <f aca="false">IF($C691="","",MAX(1,IFERROR(INDEX(⑥商品照会CSV!$M$2:$M$3001,MATCH($C691,⑥商品照会CSV!$A$2:$A$3001,0)),1)))</f>
        <v/>
      </c>
      <c r="L691" s="40" t="str">
        <f aca="false">IF($C691="","",IFERROR(INDEX(⑥商品照会CSV!$Q$2:$Q$3001,MATCH($C691,⑥商品照会CSV!$A$2:$A$3001,0)),0))</f>
        <v/>
      </c>
      <c r="M691" s="40" t="str">
        <f aca="false">IF($C691="","",N($L691)*N($K691))</f>
        <v/>
      </c>
      <c r="N691" s="17" t="str">
        <f aca="false">IF($C691="","",MAX(1,IFERROR(INDEX(⑥商品照会CSV!$AK$2:$AK$3001,MATCH($C691,⑥商品照会CSV!$A$2:$A$3001,0)),1)))</f>
        <v/>
      </c>
      <c r="O691" s="12" t="str">
        <f aca="false">IF($C691="","",IFERROR(IF(INDEX(⑥商品照会CSV!$AN$2:$AN$3001,MATCH($C691,⑥商品照会CSV!$A$2:$A$3001,0))=1,"バラ",IF(INDEX(⑥商品照会CSV!$AM$2:$AM$3001,MATCH($C691,⑥商品照会CSV!$A$2:$A$3001,0))=1,"中間包装","ケース")),"ケース"))</f>
        <v/>
      </c>
      <c r="P691" s="18"/>
      <c r="Q691" s="14"/>
      <c r="R691" s="17" t="str">
        <f aca="false">IF($C691="","",N($Q691)*N($K691))</f>
        <v/>
      </c>
    </row>
    <row r="692" customFormat="false" ht="15" hidden="false" customHeight="false" outlineLevel="0" collapsed="false">
      <c r="B692" s="12" t="n">
        <v>687</v>
      </c>
      <c r="C692" s="36" t="str">
        <f aca="false">IF(①在庫CSV_発注日!$M688="","",①在庫CSV_発注日!$M688&amp;"")</f>
        <v/>
      </c>
      <c r="D692" s="12" t="str">
        <f aca="false">IF($C692="","",①在庫CSV_発注日!$N688)</f>
        <v/>
      </c>
      <c r="E692" s="12" t="str">
        <f aca="false">IF($C692="","",①在庫CSV_発注日!$H688)</f>
        <v/>
      </c>
      <c r="F692" s="12" t="str">
        <f aca="false">IF($C692="","",①在庫CSV_発注日!$L688)</f>
        <v/>
      </c>
      <c r="G692" s="18"/>
      <c r="H692" s="17" t="str">
        <f aca="false">IF($C692="","",N(①在庫CSV_発注日!$Z688))</f>
        <v/>
      </c>
      <c r="I692" s="37" t="str">
        <f aca="false">IF($C692="","",SUMIFS(⑤減算マスタCSV!$L$2:$L$8001,⑤減算マスタCSV!$F$2:$F$8001,$C692,⑤減算マスタCSV!$K$2:$K$8001,1))</f>
        <v/>
      </c>
      <c r="J692" s="17" t="str">
        <f aca="false">IF($C692="","",IFERROR(INDEX(⑤減算マスタCSV!$H$2:$H$8001,MATCH($C692,⑤減算マスタCSV!$F$2:$F$8001,0)),1))</f>
        <v/>
      </c>
      <c r="K692" s="17" t="str">
        <f aca="false">IF($C692="","",MAX(1,IFERROR(INDEX(⑥商品照会CSV!$M$2:$M$3001,MATCH($C692,⑥商品照会CSV!$A$2:$A$3001,0)),1)))</f>
        <v/>
      </c>
      <c r="L692" s="40" t="str">
        <f aca="false">IF($C692="","",IFERROR(INDEX(⑥商品照会CSV!$Q$2:$Q$3001,MATCH($C692,⑥商品照会CSV!$A$2:$A$3001,0)),0))</f>
        <v/>
      </c>
      <c r="M692" s="40" t="str">
        <f aca="false">IF($C692="","",N($L692)*N($K692))</f>
        <v/>
      </c>
      <c r="N692" s="17" t="str">
        <f aca="false">IF($C692="","",MAX(1,IFERROR(INDEX(⑥商品照会CSV!$AK$2:$AK$3001,MATCH($C692,⑥商品照会CSV!$A$2:$A$3001,0)),1)))</f>
        <v/>
      </c>
      <c r="O692" s="12" t="str">
        <f aca="false">IF($C692="","",IFERROR(IF(INDEX(⑥商品照会CSV!$AN$2:$AN$3001,MATCH($C692,⑥商品照会CSV!$A$2:$A$3001,0))=1,"バラ",IF(INDEX(⑥商品照会CSV!$AM$2:$AM$3001,MATCH($C692,⑥商品照会CSV!$A$2:$A$3001,0))=1,"中間包装","ケース")),"ケース"))</f>
        <v/>
      </c>
      <c r="P692" s="18"/>
      <c r="Q692" s="14"/>
      <c r="R692" s="17" t="str">
        <f aca="false">IF($C692="","",N($Q692)*N($K692))</f>
        <v/>
      </c>
    </row>
    <row r="693" customFormat="false" ht="15" hidden="false" customHeight="false" outlineLevel="0" collapsed="false">
      <c r="B693" s="12" t="n">
        <v>688</v>
      </c>
      <c r="C693" s="36" t="str">
        <f aca="false">IF(①在庫CSV_発注日!$M689="","",①在庫CSV_発注日!$M689&amp;"")</f>
        <v/>
      </c>
      <c r="D693" s="12" t="str">
        <f aca="false">IF($C693="","",①在庫CSV_発注日!$N689)</f>
        <v/>
      </c>
      <c r="E693" s="12" t="str">
        <f aca="false">IF($C693="","",①在庫CSV_発注日!$H689)</f>
        <v/>
      </c>
      <c r="F693" s="12" t="str">
        <f aca="false">IF($C693="","",①在庫CSV_発注日!$L689)</f>
        <v/>
      </c>
      <c r="G693" s="18"/>
      <c r="H693" s="17" t="str">
        <f aca="false">IF($C693="","",N(①在庫CSV_発注日!$Z689))</f>
        <v/>
      </c>
      <c r="I693" s="37" t="str">
        <f aca="false">IF($C693="","",SUMIFS(⑤減算マスタCSV!$L$2:$L$8001,⑤減算マスタCSV!$F$2:$F$8001,$C693,⑤減算マスタCSV!$K$2:$K$8001,1))</f>
        <v/>
      </c>
      <c r="J693" s="17" t="str">
        <f aca="false">IF($C693="","",IFERROR(INDEX(⑤減算マスタCSV!$H$2:$H$8001,MATCH($C693,⑤減算マスタCSV!$F$2:$F$8001,0)),1))</f>
        <v/>
      </c>
      <c r="K693" s="17" t="str">
        <f aca="false">IF($C693="","",MAX(1,IFERROR(INDEX(⑥商品照会CSV!$M$2:$M$3001,MATCH($C693,⑥商品照会CSV!$A$2:$A$3001,0)),1)))</f>
        <v/>
      </c>
      <c r="L693" s="40" t="str">
        <f aca="false">IF($C693="","",IFERROR(INDEX(⑥商品照会CSV!$Q$2:$Q$3001,MATCH($C693,⑥商品照会CSV!$A$2:$A$3001,0)),0))</f>
        <v/>
      </c>
      <c r="M693" s="40" t="str">
        <f aca="false">IF($C693="","",N($L693)*N($K693))</f>
        <v/>
      </c>
      <c r="N693" s="17" t="str">
        <f aca="false">IF($C693="","",MAX(1,IFERROR(INDEX(⑥商品照会CSV!$AK$2:$AK$3001,MATCH($C693,⑥商品照会CSV!$A$2:$A$3001,0)),1)))</f>
        <v/>
      </c>
      <c r="O693" s="12" t="str">
        <f aca="false">IF($C693="","",IFERROR(IF(INDEX(⑥商品照会CSV!$AN$2:$AN$3001,MATCH($C693,⑥商品照会CSV!$A$2:$A$3001,0))=1,"バラ",IF(INDEX(⑥商品照会CSV!$AM$2:$AM$3001,MATCH($C693,⑥商品照会CSV!$A$2:$A$3001,0))=1,"中間包装","ケース")),"ケース"))</f>
        <v/>
      </c>
      <c r="P693" s="18"/>
      <c r="Q693" s="14"/>
      <c r="R693" s="17" t="str">
        <f aca="false">IF($C693="","",N($Q693)*N($K693))</f>
        <v/>
      </c>
    </row>
    <row r="694" customFormat="false" ht="15" hidden="false" customHeight="false" outlineLevel="0" collapsed="false">
      <c r="B694" s="12" t="n">
        <v>689</v>
      </c>
      <c r="C694" s="36" t="str">
        <f aca="false">IF(①在庫CSV_発注日!$M690="","",①在庫CSV_発注日!$M690&amp;"")</f>
        <v/>
      </c>
      <c r="D694" s="12" t="str">
        <f aca="false">IF($C694="","",①在庫CSV_発注日!$N690)</f>
        <v/>
      </c>
      <c r="E694" s="12" t="str">
        <f aca="false">IF($C694="","",①在庫CSV_発注日!$H690)</f>
        <v/>
      </c>
      <c r="F694" s="12" t="str">
        <f aca="false">IF($C694="","",①在庫CSV_発注日!$L690)</f>
        <v/>
      </c>
      <c r="G694" s="18"/>
      <c r="H694" s="17" t="str">
        <f aca="false">IF($C694="","",N(①在庫CSV_発注日!$Z690))</f>
        <v/>
      </c>
      <c r="I694" s="37" t="str">
        <f aca="false">IF($C694="","",SUMIFS(⑤減算マスタCSV!$L$2:$L$8001,⑤減算マスタCSV!$F$2:$F$8001,$C694,⑤減算マスタCSV!$K$2:$K$8001,1))</f>
        <v/>
      </c>
      <c r="J694" s="17" t="str">
        <f aca="false">IF($C694="","",IFERROR(INDEX(⑤減算マスタCSV!$H$2:$H$8001,MATCH($C694,⑤減算マスタCSV!$F$2:$F$8001,0)),1))</f>
        <v/>
      </c>
      <c r="K694" s="17" t="str">
        <f aca="false">IF($C694="","",MAX(1,IFERROR(INDEX(⑥商品照会CSV!$M$2:$M$3001,MATCH($C694,⑥商品照会CSV!$A$2:$A$3001,0)),1)))</f>
        <v/>
      </c>
      <c r="L694" s="40" t="str">
        <f aca="false">IF($C694="","",IFERROR(INDEX(⑥商品照会CSV!$Q$2:$Q$3001,MATCH($C694,⑥商品照会CSV!$A$2:$A$3001,0)),0))</f>
        <v/>
      </c>
      <c r="M694" s="40" t="str">
        <f aca="false">IF($C694="","",N($L694)*N($K694))</f>
        <v/>
      </c>
      <c r="N694" s="17" t="str">
        <f aca="false">IF($C694="","",MAX(1,IFERROR(INDEX(⑥商品照会CSV!$AK$2:$AK$3001,MATCH($C694,⑥商品照会CSV!$A$2:$A$3001,0)),1)))</f>
        <v/>
      </c>
      <c r="O694" s="12" t="str">
        <f aca="false">IF($C694="","",IFERROR(IF(INDEX(⑥商品照会CSV!$AN$2:$AN$3001,MATCH($C694,⑥商品照会CSV!$A$2:$A$3001,0))=1,"バラ",IF(INDEX(⑥商品照会CSV!$AM$2:$AM$3001,MATCH($C694,⑥商品照会CSV!$A$2:$A$3001,0))=1,"中間包装","ケース")),"ケース"))</f>
        <v/>
      </c>
      <c r="P694" s="18"/>
      <c r="Q694" s="14"/>
      <c r="R694" s="17" t="str">
        <f aca="false">IF($C694="","",N($Q694)*N($K694))</f>
        <v/>
      </c>
    </row>
    <row r="695" customFormat="false" ht="15" hidden="false" customHeight="false" outlineLevel="0" collapsed="false">
      <c r="B695" s="12" t="n">
        <v>690</v>
      </c>
      <c r="C695" s="36" t="str">
        <f aca="false">IF(①在庫CSV_発注日!$M691="","",①在庫CSV_発注日!$M691&amp;"")</f>
        <v/>
      </c>
      <c r="D695" s="12" t="str">
        <f aca="false">IF($C695="","",①在庫CSV_発注日!$N691)</f>
        <v/>
      </c>
      <c r="E695" s="12" t="str">
        <f aca="false">IF($C695="","",①在庫CSV_発注日!$H691)</f>
        <v/>
      </c>
      <c r="F695" s="12" t="str">
        <f aca="false">IF($C695="","",①在庫CSV_発注日!$L691)</f>
        <v/>
      </c>
      <c r="G695" s="18"/>
      <c r="H695" s="17" t="str">
        <f aca="false">IF($C695="","",N(①在庫CSV_発注日!$Z691))</f>
        <v/>
      </c>
      <c r="I695" s="37" t="str">
        <f aca="false">IF($C695="","",SUMIFS(⑤減算マスタCSV!$L$2:$L$8001,⑤減算マスタCSV!$F$2:$F$8001,$C695,⑤減算マスタCSV!$K$2:$K$8001,1))</f>
        <v/>
      </c>
      <c r="J695" s="17" t="str">
        <f aca="false">IF($C695="","",IFERROR(INDEX(⑤減算マスタCSV!$H$2:$H$8001,MATCH($C695,⑤減算マスタCSV!$F$2:$F$8001,0)),1))</f>
        <v/>
      </c>
      <c r="K695" s="17" t="str">
        <f aca="false">IF($C695="","",MAX(1,IFERROR(INDEX(⑥商品照会CSV!$M$2:$M$3001,MATCH($C695,⑥商品照会CSV!$A$2:$A$3001,0)),1)))</f>
        <v/>
      </c>
      <c r="L695" s="40" t="str">
        <f aca="false">IF($C695="","",IFERROR(INDEX(⑥商品照会CSV!$Q$2:$Q$3001,MATCH($C695,⑥商品照会CSV!$A$2:$A$3001,0)),0))</f>
        <v/>
      </c>
      <c r="M695" s="40" t="str">
        <f aca="false">IF($C695="","",N($L695)*N($K695))</f>
        <v/>
      </c>
      <c r="N695" s="17" t="str">
        <f aca="false">IF($C695="","",MAX(1,IFERROR(INDEX(⑥商品照会CSV!$AK$2:$AK$3001,MATCH($C695,⑥商品照会CSV!$A$2:$A$3001,0)),1)))</f>
        <v/>
      </c>
      <c r="O695" s="12" t="str">
        <f aca="false">IF($C695="","",IFERROR(IF(INDEX(⑥商品照会CSV!$AN$2:$AN$3001,MATCH($C695,⑥商品照会CSV!$A$2:$A$3001,0))=1,"バラ",IF(INDEX(⑥商品照会CSV!$AM$2:$AM$3001,MATCH($C695,⑥商品照会CSV!$A$2:$A$3001,0))=1,"中間包装","ケース")),"ケース"))</f>
        <v/>
      </c>
      <c r="P695" s="18"/>
      <c r="Q695" s="14"/>
      <c r="R695" s="17" t="str">
        <f aca="false">IF($C695="","",N($Q695)*N($K695))</f>
        <v/>
      </c>
    </row>
    <row r="696" customFormat="false" ht="15" hidden="false" customHeight="false" outlineLevel="0" collapsed="false">
      <c r="B696" s="12" t="n">
        <v>691</v>
      </c>
      <c r="C696" s="36" t="str">
        <f aca="false">IF(①在庫CSV_発注日!$M692="","",①在庫CSV_発注日!$M692&amp;"")</f>
        <v/>
      </c>
      <c r="D696" s="12" t="str">
        <f aca="false">IF($C696="","",①在庫CSV_発注日!$N692)</f>
        <v/>
      </c>
      <c r="E696" s="12" t="str">
        <f aca="false">IF($C696="","",①在庫CSV_発注日!$H692)</f>
        <v/>
      </c>
      <c r="F696" s="12" t="str">
        <f aca="false">IF($C696="","",①在庫CSV_発注日!$L692)</f>
        <v/>
      </c>
      <c r="G696" s="18"/>
      <c r="H696" s="17" t="str">
        <f aca="false">IF($C696="","",N(①在庫CSV_発注日!$Z692))</f>
        <v/>
      </c>
      <c r="I696" s="37" t="str">
        <f aca="false">IF($C696="","",SUMIFS(⑤減算マスタCSV!$L$2:$L$8001,⑤減算マスタCSV!$F$2:$F$8001,$C696,⑤減算マスタCSV!$K$2:$K$8001,1))</f>
        <v/>
      </c>
      <c r="J696" s="17" t="str">
        <f aca="false">IF($C696="","",IFERROR(INDEX(⑤減算マスタCSV!$H$2:$H$8001,MATCH($C696,⑤減算マスタCSV!$F$2:$F$8001,0)),1))</f>
        <v/>
      </c>
      <c r="K696" s="17" t="str">
        <f aca="false">IF($C696="","",MAX(1,IFERROR(INDEX(⑥商品照会CSV!$M$2:$M$3001,MATCH($C696,⑥商品照会CSV!$A$2:$A$3001,0)),1)))</f>
        <v/>
      </c>
      <c r="L696" s="40" t="str">
        <f aca="false">IF($C696="","",IFERROR(INDEX(⑥商品照会CSV!$Q$2:$Q$3001,MATCH($C696,⑥商品照会CSV!$A$2:$A$3001,0)),0))</f>
        <v/>
      </c>
      <c r="M696" s="40" t="str">
        <f aca="false">IF($C696="","",N($L696)*N($K696))</f>
        <v/>
      </c>
      <c r="N696" s="17" t="str">
        <f aca="false">IF($C696="","",MAX(1,IFERROR(INDEX(⑥商品照会CSV!$AK$2:$AK$3001,MATCH($C696,⑥商品照会CSV!$A$2:$A$3001,0)),1)))</f>
        <v/>
      </c>
      <c r="O696" s="12" t="str">
        <f aca="false">IF($C696="","",IFERROR(IF(INDEX(⑥商品照会CSV!$AN$2:$AN$3001,MATCH($C696,⑥商品照会CSV!$A$2:$A$3001,0))=1,"バラ",IF(INDEX(⑥商品照会CSV!$AM$2:$AM$3001,MATCH($C696,⑥商品照会CSV!$A$2:$A$3001,0))=1,"中間包装","ケース")),"ケース"))</f>
        <v/>
      </c>
      <c r="P696" s="18"/>
      <c r="Q696" s="14"/>
      <c r="R696" s="17" t="str">
        <f aca="false">IF($C696="","",N($Q696)*N($K696))</f>
        <v/>
      </c>
    </row>
    <row r="697" customFormat="false" ht="15" hidden="false" customHeight="false" outlineLevel="0" collapsed="false">
      <c r="B697" s="12" t="n">
        <v>692</v>
      </c>
      <c r="C697" s="36" t="str">
        <f aca="false">IF(①在庫CSV_発注日!$M693="","",①在庫CSV_発注日!$M693&amp;"")</f>
        <v/>
      </c>
      <c r="D697" s="12" t="str">
        <f aca="false">IF($C697="","",①在庫CSV_発注日!$N693)</f>
        <v/>
      </c>
      <c r="E697" s="12" t="str">
        <f aca="false">IF($C697="","",①在庫CSV_発注日!$H693)</f>
        <v/>
      </c>
      <c r="F697" s="12" t="str">
        <f aca="false">IF($C697="","",①在庫CSV_発注日!$L693)</f>
        <v/>
      </c>
      <c r="G697" s="18"/>
      <c r="H697" s="17" t="str">
        <f aca="false">IF($C697="","",N(①在庫CSV_発注日!$Z693))</f>
        <v/>
      </c>
      <c r="I697" s="37" t="str">
        <f aca="false">IF($C697="","",SUMIFS(⑤減算マスタCSV!$L$2:$L$8001,⑤減算マスタCSV!$F$2:$F$8001,$C697,⑤減算マスタCSV!$K$2:$K$8001,1))</f>
        <v/>
      </c>
      <c r="J697" s="17" t="str">
        <f aca="false">IF($C697="","",IFERROR(INDEX(⑤減算マスタCSV!$H$2:$H$8001,MATCH($C697,⑤減算マスタCSV!$F$2:$F$8001,0)),1))</f>
        <v/>
      </c>
      <c r="K697" s="17" t="str">
        <f aca="false">IF($C697="","",MAX(1,IFERROR(INDEX(⑥商品照会CSV!$M$2:$M$3001,MATCH($C697,⑥商品照会CSV!$A$2:$A$3001,0)),1)))</f>
        <v/>
      </c>
      <c r="L697" s="40" t="str">
        <f aca="false">IF($C697="","",IFERROR(INDEX(⑥商品照会CSV!$Q$2:$Q$3001,MATCH($C697,⑥商品照会CSV!$A$2:$A$3001,0)),0))</f>
        <v/>
      </c>
      <c r="M697" s="40" t="str">
        <f aca="false">IF($C697="","",N($L697)*N($K697))</f>
        <v/>
      </c>
      <c r="N697" s="17" t="str">
        <f aca="false">IF($C697="","",MAX(1,IFERROR(INDEX(⑥商品照会CSV!$AK$2:$AK$3001,MATCH($C697,⑥商品照会CSV!$A$2:$A$3001,0)),1)))</f>
        <v/>
      </c>
      <c r="O697" s="12" t="str">
        <f aca="false">IF($C697="","",IFERROR(IF(INDEX(⑥商品照会CSV!$AN$2:$AN$3001,MATCH($C697,⑥商品照会CSV!$A$2:$A$3001,0))=1,"バラ",IF(INDEX(⑥商品照会CSV!$AM$2:$AM$3001,MATCH($C697,⑥商品照会CSV!$A$2:$A$3001,0))=1,"中間包装","ケース")),"ケース"))</f>
        <v/>
      </c>
      <c r="P697" s="18"/>
      <c r="Q697" s="14"/>
      <c r="R697" s="17" t="str">
        <f aca="false">IF($C697="","",N($Q697)*N($K697))</f>
        <v/>
      </c>
    </row>
    <row r="698" customFormat="false" ht="15" hidden="false" customHeight="false" outlineLevel="0" collapsed="false">
      <c r="B698" s="12" t="n">
        <v>693</v>
      </c>
      <c r="C698" s="36" t="str">
        <f aca="false">IF(①在庫CSV_発注日!$M694="","",①在庫CSV_発注日!$M694&amp;"")</f>
        <v/>
      </c>
      <c r="D698" s="12" t="str">
        <f aca="false">IF($C698="","",①在庫CSV_発注日!$N694)</f>
        <v/>
      </c>
      <c r="E698" s="12" t="str">
        <f aca="false">IF($C698="","",①在庫CSV_発注日!$H694)</f>
        <v/>
      </c>
      <c r="F698" s="12" t="str">
        <f aca="false">IF($C698="","",①在庫CSV_発注日!$L694)</f>
        <v/>
      </c>
      <c r="G698" s="18"/>
      <c r="H698" s="17" t="str">
        <f aca="false">IF($C698="","",N(①在庫CSV_発注日!$Z694))</f>
        <v/>
      </c>
      <c r="I698" s="37" t="str">
        <f aca="false">IF($C698="","",SUMIFS(⑤減算マスタCSV!$L$2:$L$8001,⑤減算マスタCSV!$F$2:$F$8001,$C698,⑤減算マスタCSV!$K$2:$K$8001,1))</f>
        <v/>
      </c>
      <c r="J698" s="17" t="str">
        <f aca="false">IF($C698="","",IFERROR(INDEX(⑤減算マスタCSV!$H$2:$H$8001,MATCH($C698,⑤減算マスタCSV!$F$2:$F$8001,0)),1))</f>
        <v/>
      </c>
      <c r="K698" s="17" t="str">
        <f aca="false">IF($C698="","",MAX(1,IFERROR(INDEX(⑥商品照会CSV!$M$2:$M$3001,MATCH($C698,⑥商品照会CSV!$A$2:$A$3001,0)),1)))</f>
        <v/>
      </c>
      <c r="L698" s="40" t="str">
        <f aca="false">IF($C698="","",IFERROR(INDEX(⑥商品照会CSV!$Q$2:$Q$3001,MATCH($C698,⑥商品照会CSV!$A$2:$A$3001,0)),0))</f>
        <v/>
      </c>
      <c r="M698" s="40" t="str">
        <f aca="false">IF($C698="","",N($L698)*N($K698))</f>
        <v/>
      </c>
      <c r="N698" s="17" t="str">
        <f aca="false">IF($C698="","",MAX(1,IFERROR(INDEX(⑥商品照会CSV!$AK$2:$AK$3001,MATCH($C698,⑥商品照会CSV!$A$2:$A$3001,0)),1)))</f>
        <v/>
      </c>
      <c r="O698" s="12" t="str">
        <f aca="false">IF($C698="","",IFERROR(IF(INDEX(⑥商品照会CSV!$AN$2:$AN$3001,MATCH($C698,⑥商品照会CSV!$A$2:$A$3001,0))=1,"バラ",IF(INDEX(⑥商品照会CSV!$AM$2:$AM$3001,MATCH($C698,⑥商品照会CSV!$A$2:$A$3001,0))=1,"中間包装","ケース")),"ケース"))</f>
        <v/>
      </c>
      <c r="P698" s="18"/>
      <c r="Q698" s="14"/>
      <c r="R698" s="17" t="str">
        <f aca="false">IF($C698="","",N($Q698)*N($K698))</f>
        <v/>
      </c>
    </row>
    <row r="699" customFormat="false" ht="15" hidden="false" customHeight="false" outlineLevel="0" collapsed="false">
      <c r="B699" s="12" t="n">
        <v>694</v>
      </c>
      <c r="C699" s="36" t="str">
        <f aca="false">IF(①在庫CSV_発注日!$M695="","",①在庫CSV_発注日!$M695&amp;"")</f>
        <v/>
      </c>
      <c r="D699" s="12" t="str">
        <f aca="false">IF($C699="","",①在庫CSV_発注日!$N695)</f>
        <v/>
      </c>
      <c r="E699" s="12" t="str">
        <f aca="false">IF($C699="","",①在庫CSV_発注日!$H695)</f>
        <v/>
      </c>
      <c r="F699" s="12" t="str">
        <f aca="false">IF($C699="","",①在庫CSV_発注日!$L695)</f>
        <v/>
      </c>
      <c r="G699" s="18"/>
      <c r="H699" s="17" t="str">
        <f aca="false">IF($C699="","",N(①在庫CSV_発注日!$Z695))</f>
        <v/>
      </c>
      <c r="I699" s="37" t="str">
        <f aca="false">IF($C699="","",SUMIFS(⑤減算マスタCSV!$L$2:$L$8001,⑤減算マスタCSV!$F$2:$F$8001,$C699,⑤減算マスタCSV!$K$2:$K$8001,1))</f>
        <v/>
      </c>
      <c r="J699" s="17" t="str">
        <f aca="false">IF($C699="","",IFERROR(INDEX(⑤減算マスタCSV!$H$2:$H$8001,MATCH($C699,⑤減算マスタCSV!$F$2:$F$8001,0)),1))</f>
        <v/>
      </c>
      <c r="K699" s="17" t="str">
        <f aca="false">IF($C699="","",MAX(1,IFERROR(INDEX(⑥商品照会CSV!$M$2:$M$3001,MATCH($C699,⑥商品照会CSV!$A$2:$A$3001,0)),1)))</f>
        <v/>
      </c>
      <c r="L699" s="40" t="str">
        <f aca="false">IF($C699="","",IFERROR(INDEX(⑥商品照会CSV!$Q$2:$Q$3001,MATCH($C699,⑥商品照会CSV!$A$2:$A$3001,0)),0))</f>
        <v/>
      </c>
      <c r="M699" s="40" t="str">
        <f aca="false">IF($C699="","",N($L699)*N($K699))</f>
        <v/>
      </c>
      <c r="N699" s="17" t="str">
        <f aca="false">IF($C699="","",MAX(1,IFERROR(INDEX(⑥商品照会CSV!$AK$2:$AK$3001,MATCH($C699,⑥商品照会CSV!$A$2:$A$3001,0)),1)))</f>
        <v/>
      </c>
      <c r="O699" s="12" t="str">
        <f aca="false">IF($C699="","",IFERROR(IF(INDEX(⑥商品照会CSV!$AN$2:$AN$3001,MATCH($C699,⑥商品照会CSV!$A$2:$A$3001,0))=1,"バラ",IF(INDEX(⑥商品照会CSV!$AM$2:$AM$3001,MATCH($C699,⑥商品照会CSV!$A$2:$A$3001,0))=1,"中間包装","ケース")),"ケース"))</f>
        <v/>
      </c>
      <c r="P699" s="18"/>
      <c r="Q699" s="14"/>
      <c r="R699" s="17" t="str">
        <f aca="false">IF($C699="","",N($Q699)*N($K699))</f>
        <v/>
      </c>
    </row>
    <row r="700" customFormat="false" ht="15" hidden="false" customHeight="false" outlineLevel="0" collapsed="false">
      <c r="B700" s="12" t="n">
        <v>695</v>
      </c>
      <c r="C700" s="36" t="str">
        <f aca="false">IF(①在庫CSV_発注日!$M696="","",①在庫CSV_発注日!$M696&amp;"")</f>
        <v/>
      </c>
      <c r="D700" s="12" t="str">
        <f aca="false">IF($C700="","",①在庫CSV_発注日!$N696)</f>
        <v/>
      </c>
      <c r="E700" s="12" t="str">
        <f aca="false">IF($C700="","",①在庫CSV_発注日!$H696)</f>
        <v/>
      </c>
      <c r="F700" s="12" t="str">
        <f aca="false">IF($C700="","",①在庫CSV_発注日!$L696)</f>
        <v/>
      </c>
      <c r="G700" s="18"/>
      <c r="H700" s="17" t="str">
        <f aca="false">IF($C700="","",N(①在庫CSV_発注日!$Z696))</f>
        <v/>
      </c>
      <c r="I700" s="37" t="str">
        <f aca="false">IF($C700="","",SUMIFS(⑤減算マスタCSV!$L$2:$L$8001,⑤減算マスタCSV!$F$2:$F$8001,$C700,⑤減算マスタCSV!$K$2:$K$8001,1))</f>
        <v/>
      </c>
      <c r="J700" s="17" t="str">
        <f aca="false">IF($C700="","",IFERROR(INDEX(⑤減算マスタCSV!$H$2:$H$8001,MATCH($C700,⑤減算マスタCSV!$F$2:$F$8001,0)),1))</f>
        <v/>
      </c>
      <c r="K700" s="17" t="str">
        <f aca="false">IF($C700="","",MAX(1,IFERROR(INDEX(⑥商品照会CSV!$M$2:$M$3001,MATCH($C700,⑥商品照会CSV!$A$2:$A$3001,0)),1)))</f>
        <v/>
      </c>
      <c r="L700" s="40" t="str">
        <f aca="false">IF($C700="","",IFERROR(INDEX(⑥商品照会CSV!$Q$2:$Q$3001,MATCH($C700,⑥商品照会CSV!$A$2:$A$3001,0)),0))</f>
        <v/>
      </c>
      <c r="M700" s="40" t="str">
        <f aca="false">IF($C700="","",N($L700)*N($K700))</f>
        <v/>
      </c>
      <c r="N700" s="17" t="str">
        <f aca="false">IF($C700="","",MAX(1,IFERROR(INDEX(⑥商品照会CSV!$AK$2:$AK$3001,MATCH($C700,⑥商品照会CSV!$A$2:$A$3001,0)),1)))</f>
        <v/>
      </c>
      <c r="O700" s="12" t="str">
        <f aca="false">IF($C700="","",IFERROR(IF(INDEX(⑥商品照会CSV!$AN$2:$AN$3001,MATCH($C700,⑥商品照会CSV!$A$2:$A$3001,0))=1,"バラ",IF(INDEX(⑥商品照会CSV!$AM$2:$AM$3001,MATCH($C700,⑥商品照会CSV!$A$2:$A$3001,0))=1,"中間包装","ケース")),"ケース"))</f>
        <v/>
      </c>
      <c r="P700" s="18"/>
      <c r="Q700" s="14"/>
      <c r="R700" s="17" t="str">
        <f aca="false">IF($C700="","",N($Q700)*N($K700))</f>
        <v/>
      </c>
    </row>
    <row r="701" customFormat="false" ht="15" hidden="false" customHeight="false" outlineLevel="0" collapsed="false">
      <c r="B701" s="12" t="n">
        <v>696</v>
      </c>
      <c r="C701" s="36" t="str">
        <f aca="false">IF(①在庫CSV_発注日!$M697="","",①在庫CSV_発注日!$M697&amp;"")</f>
        <v/>
      </c>
      <c r="D701" s="12" t="str">
        <f aca="false">IF($C701="","",①在庫CSV_発注日!$N697)</f>
        <v/>
      </c>
      <c r="E701" s="12" t="str">
        <f aca="false">IF($C701="","",①在庫CSV_発注日!$H697)</f>
        <v/>
      </c>
      <c r="F701" s="12" t="str">
        <f aca="false">IF($C701="","",①在庫CSV_発注日!$L697)</f>
        <v/>
      </c>
      <c r="G701" s="18"/>
      <c r="H701" s="17" t="str">
        <f aca="false">IF($C701="","",N(①在庫CSV_発注日!$Z697))</f>
        <v/>
      </c>
      <c r="I701" s="37" t="str">
        <f aca="false">IF($C701="","",SUMIFS(⑤減算マスタCSV!$L$2:$L$8001,⑤減算マスタCSV!$F$2:$F$8001,$C701,⑤減算マスタCSV!$K$2:$K$8001,1))</f>
        <v/>
      </c>
      <c r="J701" s="17" t="str">
        <f aca="false">IF($C701="","",IFERROR(INDEX(⑤減算マスタCSV!$H$2:$H$8001,MATCH($C701,⑤減算マスタCSV!$F$2:$F$8001,0)),1))</f>
        <v/>
      </c>
      <c r="K701" s="17" t="str">
        <f aca="false">IF($C701="","",MAX(1,IFERROR(INDEX(⑥商品照会CSV!$M$2:$M$3001,MATCH($C701,⑥商品照会CSV!$A$2:$A$3001,0)),1)))</f>
        <v/>
      </c>
      <c r="L701" s="40" t="str">
        <f aca="false">IF($C701="","",IFERROR(INDEX(⑥商品照会CSV!$Q$2:$Q$3001,MATCH($C701,⑥商品照会CSV!$A$2:$A$3001,0)),0))</f>
        <v/>
      </c>
      <c r="M701" s="40" t="str">
        <f aca="false">IF($C701="","",N($L701)*N($K701))</f>
        <v/>
      </c>
      <c r="N701" s="17" t="str">
        <f aca="false">IF($C701="","",MAX(1,IFERROR(INDEX(⑥商品照会CSV!$AK$2:$AK$3001,MATCH($C701,⑥商品照会CSV!$A$2:$A$3001,0)),1)))</f>
        <v/>
      </c>
      <c r="O701" s="12" t="str">
        <f aca="false">IF($C701="","",IFERROR(IF(INDEX(⑥商品照会CSV!$AN$2:$AN$3001,MATCH($C701,⑥商品照会CSV!$A$2:$A$3001,0))=1,"バラ",IF(INDEX(⑥商品照会CSV!$AM$2:$AM$3001,MATCH($C701,⑥商品照会CSV!$A$2:$A$3001,0))=1,"中間包装","ケース")),"ケース"))</f>
        <v/>
      </c>
      <c r="P701" s="18"/>
      <c r="Q701" s="14"/>
      <c r="R701" s="17" t="str">
        <f aca="false">IF($C701="","",N($Q701)*N($K701))</f>
        <v/>
      </c>
    </row>
    <row r="702" customFormat="false" ht="15" hidden="false" customHeight="false" outlineLevel="0" collapsed="false">
      <c r="B702" s="12" t="n">
        <v>697</v>
      </c>
      <c r="C702" s="36" t="str">
        <f aca="false">IF(①在庫CSV_発注日!$M698="","",①在庫CSV_発注日!$M698&amp;"")</f>
        <v/>
      </c>
      <c r="D702" s="12" t="str">
        <f aca="false">IF($C702="","",①在庫CSV_発注日!$N698)</f>
        <v/>
      </c>
      <c r="E702" s="12" t="str">
        <f aca="false">IF($C702="","",①在庫CSV_発注日!$H698)</f>
        <v/>
      </c>
      <c r="F702" s="12" t="str">
        <f aca="false">IF($C702="","",①在庫CSV_発注日!$L698)</f>
        <v/>
      </c>
      <c r="G702" s="18"/>
      <c r="H702" s="17" t="str">
        <f aca="false">IF($C702="","",N(①在庫CSV_発注日!$Z698))</f>
        <v/>
      </c>
      <c r="I702" s="37" t="str">
        <f aca="false">IF($C702="","",SUMIFS(⑤減算マスタCSV!$L$2:$L$8001,⑤減算マスタCSV!$F$2:$F$8001,$C702,⑤減算マスタCSV!$K$2:$K$8001,1))</f>
        <v/>
      </c>
      <c r="J702" s="17" t="str">
        <f aca="false">IF($C702="","",IFERROR(INDEX(⑤減算マスタCSV!$H$2:$H$8001,MATCH($C702,⑤減算マスタCSV!$F$2:$F$8001,0)),1))</f>
        <v/>
      </c>
      <c r="K702" s="17" t="str">
        <f aca="false">IF($C702="","",MAX(1,IFERROR(INDEX(⑥商品照会CSV!$M$2:$M$3001,MATCH($C702,⑥商品照会CSV!$A$2:$A$3001,0)),1)))</f>
        <v/>
      </c>
      <c r="L702" s="40" t="str">
        <f aca="false">IF($C702="","",IFERROR(INDEX(⑥商品照会CSV!$Q$2:$Q$3001,MATCH($C702,⑥商品照会CSV!$A$2:$A$3001,0)),0))</f>
        <v/>
      </c>
      <c r="M702" s="40" t="str">
        <f aca="false">IF($C702="","",N($L702)*N($K702))</f>
        <v/>
      </c>
      <c r="N702" s="17" t="str">
        <f aca="false">IF($C702="","",MAX(1,IFERROR(INDEX(⑥商品照会CSV!$AK$2:$AK$3001,MATCH($C702,⑥商品照会CSV!$A$2:$A$3001,0)),1)))</f>
        <v/>
      </c>
      <c r="O702" s="12" t="str">
        <f aca="false">IF($C702="","",IFERROR(IF(INDEX(⑥商品照会CSV!$AN$2:$AN$3001,MATCH($C702,⑥商品照会CSV!$A$2:$A$3001,0))=1,"バラ",IF(INDEX(⑥商品照会CSV!$AM$2:$AM$3001,MATCH($C702,⑥商品照会CSV!$A$2:$A$3001,0))=1,"中間包装","ケース")),"ケース"))</f>
        <v/>
      </c>
      <c r="P702" s="18"/>
      <c r="Q702" s="14"/>
      <c r="R702" s="17" t="str">
        <f aca="false">IF($C702="","",N($Q702)*N($K702))</f>
        <v/>
      </c>
    </row>
    <row r="703" customFormat="false" ht="15" hidden="false" customHeight="false" outlineLevel="0" collapsed="false">
      <c r="B703" s="12" t="n">
        <v>698</v>
      </c>
      <c r="C703" s="36" t="str">
        <f aca="false">IF(①在庫CSV_発注日!$M699="","",①在庫CSV_発注日!$M699&amp;"")</f>
        <v/>
      </c>
      <c r="D703" s="12" t="str">
        <f aca="false">IF($C703="","",①在庫CSV_発注日!$N699)</f>
        <v/>
      </c>
      <c r="E703" s="12" t="str">
        <f aca="false">IF($C703="","",①在庫CSV_発注日!$H699)</f>
        <v/>
      </c>
      <c r="F703" s="12" t="str">
        <f aca="false">IF($C703="","",①在庫CSV_発注日!$L699)</f>
        <v/>
      </c>
      <c r="G703" s="18"/>
      <c r="H703" s="17" t="str">
        <f aca="false">IF($C703="","",N(①在庫CSV_発注日!$Z699))</f>
        <v/>
      </c>
      <c r="I703" s="37" t="str">
        <f aca="false">IF($C703="","",SUMIFS(⑤減算マスタCSV!$L$2:$L$8001,⑤減算マスタCSV!$F$2:$F$8001,$C703,⑤減算マスタCSV!$K$2:$K$8001,1))</f>
        <v/>
      </c>
      <c r="J703" s="17" t="str">
        <f aca="false">IF($C703="","",IFERROR(INDEX(⑤減算マスタCSV!$H$2:$H$8001,MATCH($C703,⑤減算マスタCSV!$F$2:$F$8001,0)),1))</f>
        <v/>
      </c>
      <c r="K703" s="17" t="str">
        <f aca="false">IF($C703="","",MAX(1,IFERROR(INDEX(⑥商品照会CSV!$M$2:$M$3001,MATCH($C703,⑥商品照会CSV!$A$2:$A$3001,0)),1)))</f>
        <v/>
      </c>
      <c r="L703" s="40" t="str">
        <f aca="false">IF($C703="","",IFERROR(INDEX(⑥商品照会CSV!$Q$2:$Q$3001,MATCH($C703,⑥商品照会CSV!$A$2:$A$3001,0)),0))</f>
        <v/>
      </c>
      <c r="M703" s="40" t="str">
        <f aca="false">IF($C703="","",N($L703)*N($K703))</f>
        <v/>
      </c>
      <c r="N703" s="17" t="str">
        <f aca="false">IF($C703="","",MAX(1,IFERROR(INDEX(⑥商品照会CSV!$AK$2:$AK$3001,MATCH($C703,⑥商品照会CSV!$A$2:$A$3001,0)),1)))</f>
        <v/>
      </c>
      <c r="O703" s="12" t="str">
        <f aca="false">IF($C703="","",IFERROR(IF(INDEX(⑥商品照会CSV!$AN$2:$AN$3001,MATCH($C703,⑥商品照会CSV!$A$2:$A$3001,0))=1,"バラ",IF(INDEX(⑥商品照会CSV!$AM$2:$AM$3001,MATCH($C703,⑥商品照会CSV!$A$2:$A$3001,0))=1,"中間包装","ケース")),"ケース"))</f>
        <v/>
      </c>
      <c r="P703" s="18"/>
      <c r="Q703" s="14"/>
      <c r="R703" s="17" t="str">
        <f aca="false">IF($C703="","",N($Q703)*N($K703))</f>
        <v/>
      </c>
    </row>
    <row r="704" customFormat="false" ht="15" hidden="false" customHeight="false" outlineLevel="0" collapsed="false">
      <c r="B704" s="12" t="n">
        <v>699</v>
      </c>
      <c r="C704" s="36" t="str">
        <f aca="false">IF(①在庫CSV_発注日!$M700="","",①在庫CSV_発注日!$M700&amp;"")</f>
        <v/>
      </c>
      <c r="D704" s="12" t="str">
        <f aca="false">IF($C704="","",①在庫CSV_発注日!$N700)</f>
        <v/>
      </c>
      <c r="E704" s="12" t="str">
        <f aca="false">IF($C704="","",①在庫CSV_発注日!$H700)</f>
        <v/>
      </c>
      <c r="F704" s="12" t="str">
        <f aca="false">IF($C704="","",①在庫CSV_発注日!$L700)</f>
        <v/>
      </c>
      <c r="G704" s="18"/>
      <c r="H704" s="17" t="str">
        <f aca="false">IF($C704="","",N(①在庫CSV_発注日!$Z700))</f>
        <v/>
      </c>
      <c r="I704" s="37" t="str">
        <f aca="false">IF($C704="","",SUMIFS(⑤減算マスタCSV!$L$2:$L$8001,⑤減算マスタCSV!$F$2:$F$8001,$C704,⑤減算マスタCSV!$K$2:$K$8001,1))</f>
        <v/>
      </c>
      <c r="J704" s="17" t="str">
        <f aca="false">IF($C704="","",IFERROR(INDEX(⑤減算マスタCSV!$H$2:$H$8001,MATCH($C704,⑤減算マスタCSV!$F$2:$F$8001,0)),1))</f>
        <v/>
      </c>
      <c r="K704" s="17" t="str">
        <f aca="false">IF($C704="","",MAX(1,IFERROR(INDEX(⑥商品照会CSV!$M$2:$M$3001,MATCH($C704,⑥商品照会CSV!$A$2:$A$3001,0)),1)))</f>
        <v/>
      </c>
      <c r="L704" s="40" t="str">
        <f aca="false">IF($C704="","",IFERROR(INDEX(⑥商品照会CSV!$Q$2:$Q$3001,MATCH($C704,⑥商品照会CSV!$A$2:$A$3001,0)),0))</f>
        <v/>
      </c>
      <c r="M704" s="40" t="str">
        <f aca="false">IF($C704="","",N($L704)*N($K704))</f>
        <v/>
      </c>
      <c r="N704" s="17" t="str">
        <f aca="false">IF($C704="","",MAX(1,IFERROR(INDEX(⑥商品照会CSV!$AK$2:$AK$3001,MATCH($C704,⑥商品照会CSV!$A$2:$A$3001,0)),1)))</f>
        <v/>
      </c>
      <c r="O704" s="12" t="str">
        <f aca="false">IF($C704="","",IFERROR(IF(INDEX(⑥商品照会CSV!$AN$2:$AN$3001,MATCH($C704,⑥商品照会CSV!$A$2:$A$3001,0))=1,"バラ",IF(INDEX(⑥商品照会CSV!$AM$2:$AM$3001,MATCH($C704,⑥商品照会CSV!$A$2:$A$3001,0))=1,"中間包装","ケース")),"ケース"))</f>
        <v/>
      </c>
      <c r="P704" s="18"/>
      <c r="Q704" s="14"/>
      <c r="R704" s="17" t="str">
        <f aca="false">IF($C704="","",N($Q704)*N($K704))</f>
        <v/>
      </c>
    </row>
    <row r="705" customFormat="false" ht="15" hidden="false" customHeight="false" outlineLevel="0" collapsed="false">
      <c r="B705" s="12" t="n">
        <v>700</v>
      </c>
      <c r="C705" s="36" t="str">
        <f aca="false">IF(①在庫CSV_発注日!$M701="","",①在庫CSV_発注日!$M701&amp;"")</f>
        <v/>
      </c>
      <c r="D705" s="12" t="str">
        <f aca="false">IF($C705="","",①在庫CSV_発注日!$N701)</f>
        <v/>
      </c>
      <c r="E705" s="12" t="str">
        <f aca="false">IF($C705="","",①在庫CSV_発注日!$H701)</f>
        <v/>
      </c>
      <c r="F705" s="12" t="str">
        <f aca="false">IF($C705="","",①在庫CSV_発注日!$L701)</f>
        <v/>
      </c>
      <c r="G705" s="18"/>
      <c r="H705" s="17" t="str">
        <f aca="false">IF($C705="","",N(①在庫CSV_発注日!$Z701))</f>
        <v/>
      </c>
      <c r="I705" s="37" t="str">
        <f aca="false">IF($C705="","",SUMIFS(⑤減算マスタCSV!$L$2:$L$8001,⑤減算マスタCSV!$F$2:$F$8001,$C705,⑤減算マスタCSV!$K$2:$K$8001,1))</f>
        <v/>
      </c>
      <c r="J705" s="17" t="str">
        <f aca="false">IF($C705="","",IFERROR(INDEX(⑤減算マスタCSV!$H$2:$H$8001,MATCH($C705,⑤減算マスタCSV!$F$2:$F$8001,0)),1))</f>
        <v/>
      </c>
      <c r="K705" s="17" t="str">
        <f aca="false">IF($C705="","",MAX(1,IFERROR(INDEX(⑥商品照会CSV!$M$2:$M$3001,MATCH($C705,⑥商品照会CSV!$A$2:$A$3001,0)),1)))</f>
        <v/>
      </c>
      <c r="L705" s="40" t="str">
        <f aca="false">IF($C705="","",IFERROR(INDEX(⑥商品照会CSV!$Q$2:$Q$3001,MATCH($C705,⑥商品照会CSV!$A$2:$A$3001,0)),0))</f>
        <v/>
      </c>
      <c r="M705" s="40" t="str">
        <f aca="false">IF($C705="","",N($L705)*N($K705))</f>
        <v/>
      </c>
      <c r="N705" s="17" t="str">
        <f aca="false">IF($C705="","",MAX(1,IFERROR(INDEX(⑥商品照会CSV!$AK$2:$AK$3001,MATCH($C705,⑥商品照会CSV!$A$2:$A$3001,0)),1)))</f>
        <v/>
      </c>
      <c r="O705" s="12" t="str">
        <f aca="false">IF($C705="","",IFERROR(IF(INDEX(⑥商品照会CSV!$AN$2:$AN$3001,MATCH($C705,⑥商品照会CSV!$A$2:$A$3001,0))=1,"バラ",IF(INDEX(⑥商品照会CSV!$AM$2:$AM$3001,MATCH($C705,⑥商品照会CSV!$A$2:$A$3001,0))=1,"中間包装","ケース")),"ケース"))</f>
        <v/>
      </c>
      <c r="P705" s="18"/>
      <c r="Q705" s="14"/>
      <c r="R705" s="17" t="str">
        <f aca="false">IF($C705="","",N($Q705)*N($K705))</f>
        <v/>
      </c>
    </row>
    <row r="706" customFormat="false" ht="15" hidden="false" customHeight="false" outlineLevel="0" collapsed="false">
      <c r="B706" s="12" t="n">
        <v>701</v>
      </c>
      <c r="C706" s="36" t="str">
        <f aca="false">IF(①在庫CSV_発注日!$M702="","",①在庫CSV_発注日!$M702&amp;"")</f>
        <v/>
      </c>
      <c r="D706" s="12" t="str">
        <f aca="false">IF($C706="","",①在庫CSV_発注日!$N702)</f>
        <v/>
      </c>
      <c r="E706" s="12" t="str">
        <f aca="false">IF($C706="","",①在庫CSV_発注日!$H702)</f>
        <v/>
      </c>
      <c r="F706" s="12" t="str">
        <f aca="false">IF($C706="","",①在庫CSV_発注日!$L702)</f>
        <v/>
      </c>
      <c r="G706" s="18"/>
      <c r="H706" s="17" t="str">
        <f aca="false">IF($C706="","",N(①在庫CSV_発注日!$Z702))</f>
        <v/>
      </c>
      <c r="I706" s="37" t="str">
        <f aca="false">IF($C706="","",SUMIFS(⑤減算マスタCSV!$L$2:$L$8001,⑤減算マスタCSV!$F$2:$F$8001,$C706,⑤減算マスタCSV!$K$2:$K$8001,1))</f>
        <v/>
      </c>
      <c r="J706" s="17" t="str">
        <f aca="false">IF($C706="","",IFERROR(INDEX(⑤減算マスタCSV!$H$2:$H$8001,MATCH($C706,⑤減算マスタCSV!$F$2:$F$8001,0)),1))</f>
        <v/>
      </c>
      <c r="K706" s="17" t="str">
        <f aca="false">IF($C706="","",MAX(1,IFERROR(INDEX(⑥商品照会CSV!$M$2:$M$3001,MATCH($C706,⑥商品照会CSV!$A$2:$A$3001,0)),1)))</f>
        <v/>
      </c>
      <c r="L706" s="40" t="str">
        <f aca="false">IF($C706="","",IFERROR(INDEX(⑥商品照会CSV!$Q$2:$Q$3001,MATCH($C706,⑥商品照会CSV!$A$2:$A$3001,0)),0))</f>
        <v/>
      </c>
      <c r="M706" s="40" t="str">
        <f aca="false">IF($C706="","",N($L706)*N($K706))</f>
        <v/>
      </c>
      <c r="N706" s="17" t="str">
        <f aca="false">IF($C706="","",MAX(1,IFERROR(INDEX(⑥商品照会CSV!$AK$2:$AK$3001,MATCH($C706,⑥商品照会CSV!$A$2:$A$3001,0)),1)))</f>
        <v/>
      </c>
      <c r="O706" s="12" t="str">
        <f aca="false">IF($C706="","",IFERROR(IF(INDEX(⑥商品照会CSV!$AN$2:$AN$3001,MATCH($C706,⑥商品照会CSV!$A$2:$A$3001,0))=1,"バラ",IF(INDEX(⑥商品照会CSV!$AM$2:$AM$3001,MATCH($C706,⑥商品照会CSV!$A$2:$A$3001,0))=1,"中間包装","ケース")),"ケース"))</f>
        <v/>
      </c>
      <c r="P706" s="18"/>
      <c r="Q706" s="14"/>
      <c r="R706" s="17" t="str">
        <f aca="false">IF($C706="","",N($Q706)*N($K706))</f>
        <v/>
      </c>
    </row>
    <row r="707" customFormat="false" ht="15" hidden="false" customHeight="false" outlineLevel="0" collapsed="false">
      <c r="B707" s="12" t="n">
        <v>702</v>
      </c>
      <c r="C707" s="36" t="str">
        <f aca="false">IF(①在庫CSV_発注日!$M703="","",①在庫CSV_発注日!$M703&amp;"")</f>
        <v/>
      </c>
      <c r="D707" s="12" t="str">
        <f aca="false">IF($C707="","",①在庫CSV_発注日!$N703)</f>
        <v/>
      </c>
      <c r="E707" s="12" t="str">
        <f aca="false">IF($C707="","",①在庫CSV_発注日!$H703)</f>
        <v/>
      </c>
      <c r="F707" s="12" t="str">
        <f aca="false">IF($C707="","",①在庫CSV_発注日!$L703)</f>
        <v/>
      </c>
      <c r="G707" s="18"/>
      <c r="H707" s="17" t="str">
        <f aca="false">IF($C707="","",N(①在庫CSV_発注日!$Z703))</f>
        <v/>
      </c>
      <c r="I707" s="37" t="str">
        <f aca="false">IF($C707="","",SUMIFS(⑤減算マスタCSV!$L$2:$L$8001,⑤減算マスタCSV!$F$2:$F$8001,$C707,⑤減算マスタCSV!$K$2:$K$8001,1))</f>
        <v/>
      </c>
      <c r="J707" s="17" t="str">
        <f aca="false">IF($C707="","",IFERROR(INDEX(⑤減算マスタCSV!$H$2:$H$8001,MATCH($C707,⑤減算マスタCSV!$F$2:$F$8001,0)),1))</f>
        <v/>
      </c>
      <c r="K707" s="17" t="str">
        <f aca="false">IF($C707="","",MAX(1,IFERROR(INDEX(⑥商品照会CSV!$M$2:$M$3001,MATCH($C707,⑥商品照会CSV!$A$2:$A$3001,0)),1)))</f>
        <v/>
      </c>
      <c r="L707" s="40" t="str">
        <f aca="false">IF($C707="","",IFERROR(INDEX(⑥商品照会CSV!$Q$2:$Q$3001,MATCH($C707,⑥商品照会CSV!$A$2:$A$3001,0)),0))</f>
        <v/>
      </c>
      <c r="M707" s="40" t="str">
        <f aca="false">IF($C707="","",N($L707)*N($K707))</f>
        <v/>
      </c>
      <c r="N707" s="17" t="str">
        <f aca="false">IF($C707="","",MAX(1,IFERROR(INDEX(⑥商品照会CSV!$AK$2:$AK$3001,MATCH($C707,⑥商品照会CSV!$A$2:$A$3001,0)),1)))</f>
        <v/>
      </c>
      <c r="O707" s="12" t="str">
        <f aca="false">IF($C707="","",IFERROR(IF(INDEX(⑥商品照会CSV!$AN$2:$AN$3001,MATCH($C707,⑥商品照会CSV!$A$2:$A$3001,0))=1,"バラ",IF(INDEX(⑥商品照会CSV!$AM$2:$AM$3001,MATCH($C707,⑥商品照会CSV!$A$2:$A$3001,0))=1,"中間包装","ケース")),"ケース"))</f>
        <v/>
      </c>
      <c r="P707" s="18"/>
      <c r="Q707" s="14"/>
      <c r="R707" s="17" t="str">
        <f aca="false">IF($C707="","",N($Q707)*N($K707))</f>
        <v/>
      </c>
    </row>
    <row r="708" customFormat="false" ht="15" hidden="false" customHeight="false" outlineLevel="0" collapsed="false">
      <c r="B708" s="12" t="n">
        <v>703</v>
      </c>
      <c r="C708" s="36" t="str">
        <f aca="false">IF(①在庫CSV_発注日!$M704="","",①在庫CSV_発注日!$M704&amp;"")</f>
        <v/>
      </c>
      <c r="D708" s="12" t="str">
        <f aca="false">IF($C708="","",①在庫CSV_発注日!$N704)</f>
        <v/>
      </c>
      <c r="E708" s="12" t="str">
        <f aca="false">IF($C708="","",①在庫CSV_発注日!$H704)</f>
        <v/>
      </c>
      <c r="F708" s="12" t="str">
        <f aca="false">IF($C708="","",①在庫CSV_発注日!$L704)</f>
        <v/>
      </c>
      <c r="G708" s="18"/>
      <c r="H708" s="17" t="str">
        <f aca="false">IF($C708="","",N(①在庫CSV_発注日!$Z704))</f>
        <v/>
      </c>
      <c r="I708" s="37" t="str">
        <f aca="false">IF($C708="","",SUMIFS(⑤減算マスタCSV!$L$2:$L$8001,⑤減算マスタCSV!$F$2:$F$8001,$C708,⑤減算マスタCSV!$K$2:$K$8001,1))</f>
        <v/>
      </c>
      <c r="J708" s="17" t="str">
        <f aca="false">IF($C708="","",IFERROR(INDEX(⑤減算マスタCSV!$H$2:$H$8001,MATCH($C708,⑤減算マスタCSV!$F$2:$F$8001,0)),1))</f>
        <v/>
      </c>
      <c r="K708" s="17" t="str">
        <f aca="false">IF($C708="","",MAX(1,IFERROR(INDEX(⑥商品照会CSV!$M$2:$M$3001,MATCH($C708,⑥商品照会CSV!$A$2:$A$3001,0)),1)))</f>
        <v/>
      </c>
      <c r="L708" s="40" t="str">
        <f aca="false">IF($C708="","",IFERROR(INDEX(⑥商品照会CSV!$Q$2:$Q$3001,MATCH($C708,⑥商品照会CSV!$A$2:$A$3001,0)),0))</f>
        <v/>
      </c>
      <c r="M708" s="40" t="str">
        <f aca="false">IF($C708="","",N($L708)*N($K708))</f>
        <v/>
      </c>
      <c r="N708" s="17" t="str">
        <f aca="false">IF($C708="","",MAX(1,IFERROR(INDEX(⑥商品照会CSV!$AK$2:$AK$3001,MATCH($C708,⑥商品照会CSV!$A$2:$A$3001,0)),1)))</f>
        <v/>
      </c>
      <c r="O708" s="12" t="str">
        <f aca="false">IF($C708="","",IFERROR(IF(INDEX(⑥商品照会CSV!$AN$2:$AN$3001,MATCH($C708,⑥商品照会CSV!$A$2:$A$3001,0))=1,"バラ",IF(INDEX(⑥商品照会CSV!$AM$2:$AM$3001,MATCH($C708,⑥商品照会CSV!$A$2:$A$3001,0))=1,"中間包装","ケース")),"ケース"))</f>
        <v/>
      </c>
      <c r="P708" s="18"/>
      <c r="Q708" s="14"/>
      <c r="R708" s="17" t="str">
        <f aca="false">IF($C708="","",N($Q708)*N($K708))</f>
        <v/>
      </c>
    </row>
    <row r="709" customFormat="false" ht="15" hidden="false" customHeight="false" outlineLevel="0" collapsed="false">
      <c r="B709" s="12" t="n">
        <v>704</v>
      </c>
      <c r="C709" s="36" t="str">
        <f aca="false">IF(①在庫CSV_発注日!$M705="","",①在庫CSV_発注日!$M705&amp;"")</f>
        <v/>
      </c>
      <c r="D709" s="12" t="str">
        <f aca="false">IF($C709="","",①在庫CSV_発注日!$N705)</f>
        <v/>
      </c>
      <c r="E709" s="12" t="str">
        <f aca="false">IF($C709="","",①在庫CSV_発注日!$H705)</f>
        <v/>
      </c>
      <c r="F709" s="12" t="str">
        <f aca="false">IF($C709="","",①在庫CSV_発注日!$L705)</f>
        <v/>
      </c>
      <c r="G709" s="18"/>
      <c r="H709" s="17" t="str">
        <f aca="false">IF($C709="","",N(①在庫CSV_発注日!$Z705))</f>
        <v/>
      </c>
      <c r="I709" s="37" t="str">
        <f aca="false">IF($C709="","",SUMIFS(⑤減算マスタCSV!$L$2:$L$8001,⑤減算マスタCSV!$F$2:$F$8001,$C709,⑤減算マスタCSV!$K$2:$K$8001,1))</f>
        <v/>
      </c>
      <c r="J709" s="17" t="str">
        <f aca="false">IF($C709="","",IFERROR(INDEX(⑤減算マスタCSV!$H$2:$H$8001,MATCH($C709,⑤減算マスタCSV!$F$2:$F$8001,0)),1))</f>
        <v/>
      </c>
      <c r="K709" s="17" t="str">
        <f aca="false">IF($C709="","",MAX(1,IFERROR(INDEX(⑥商品照会CSV!$M$2:$M$3001,MATCH($C709,⑥商品照会CSV!$A$2:$A$3001,0)),1)))</f>
        <v/>
      </c>
      <c r="L709" s="40" t="str">
        <f aca="false">IF($C709="","",IFERROR(INDEX(⑥商品照会CSV!$Q$2:$Q$3001,MATCH($C709,⑥商品照会CSV!$A$2:$A$3001,0)),0))</f>
        <v/>
      </c>
      <c r="M709" s="40" t="str">
        <f aca="false">IF($C709="","",N($L709)*N($K709))</f>
        <v/>
      </c>
      <c r="N709" s="17" t="str">
        <f aca="false">IF($C709="","",MAX(1,IFERROR(INDEX(⑥商品照会CSV!$AK$2:$AK$3001,MATCH($C709,⑥商品照会CSV!$A$2:$A$3001,0)),1)))</f>
        <v/>
      </c>
      <c r="O709" s="12" t="str">
        <f aca="false">IF($C709="","",IFERROR(IF(INDEX(⑥商品照会CSV!$AN$2:$AN$3001,MATCH($C709,⑥商品照会CSV!$A$2:$A$3001,0))=1,"バラ",IF(INDEX(⑥商品照会CSV!$AM$2:$AM$3001,MATCH($C709,⑥商品照会CSV!$A$2:$A$3001,0))=1,"中間包装","ケース")),"ケース"))</f>
        <v/>
      </c>
      <c r="P709" s="18"/>
      <c r="Q709" s="14"/>
      <c r="R709" s="17" t="str">
        <f aca="false">IF($C709="","",N($Q709)*N($K709))</f>
        <v/>
      </c>
    </row>
    <row r="710" customFormat="false" ht="15" hidden="false" customHeight="false" outlineLevel="0" collapsed="false">
      <c r="B710" s="12" t="n">
        <v>705</v>
      </c>
      <c r="C710" s="36" t="str">
        <f aca="false">IF(①在庫CSV_発注日!$M706="","",①在庫CSV_発注日!$M706&amp;"")</f>
        <v/>
      </c>
      <c r="D710" s="12" t="str">
        <f aca="false">IF($C710="","",①在庫CSV_発注日!$N706)</f>
        <v/>
      </c>
      <c r="E710" s="12" t="str">
        <f aca="false">IF($C710="","",①在庫CSV_発注日!$H706)</f>
        <v/>
      </c>
      <c r="F710" s="12" t="str">
        <f aca="false">IF($C710="","",①在庫CSV_発注日!$L706)</f>
        <v/>
      </c>
      <c r="G710" s="18"/>
      <c r="H710" s="17" t="str">
        <f aca="false">IF($C710="","",N(①在庫CSV_発注日!$Z706))</f>
        <v/>
      </c>
      <c r="I710" s="37" t="str">
        <f aca="false">IF($C710="","",SUMIFS(⑤減算マスタCSV!$L$2:$L$8001,⑤減算マスタCSV!$F$2:$F$8001,$C710,⑤減算マスタCSV!$K$2:$K$8001,1))</f>
        <v/>
      </c>
      <c r="J710" s="17" t="str">
        <f aca="false">IF($C710="","",IFERROR(INDEX(⑤減算マスタCSV!$H$2:$H$8001,MATCH($C710,⑤減算マスタCSV!$F$2:$F$8001,0)),1))</f>
        <v/>
      </c>
      <c r="K710" s="17" t="str">
        <f aca="false">IF($C710="","",MAX(1,IFERROR(INDEX(⑥商品照会CSV!$M$2:$M$3001,MATCH($C710,⑥商品照会CSV!$A$2:$A$3001,0)),1)))</f>
        <v/>
      </c>
      <c r="L710" s="40" t="str">
        <f aca="false">IF($C710="","",IFERROR(INDEX(⑥商品照会CSV!$Q$2:$Q$3001,MATCH($C710,⑥商品照会CSV!$A$2:$A$3001,0)),0))</f>
        <v/>
      </c>
      <c r="M710" s="40" t="str">
        <f aca="false">IF($C710="","",N($L710)*N($K710))</f>
        <v/>
      </c>
      <c r="N710" s="17" t="str">
        <f aca="false">IF($C710="","",MAX(1,IFERROR(INDEX(⑥商品照会CSV!$AK$2:$AK$3001,MATCH($C710,⑥商品照会CSV!$A$2:$A$3001,0)),1)))</f>
        <v/>
      </c>
      <c r="O710" s="12" t="str">
        <f aca="false">IF($C710="","",IFERROR(IF(INDEX(⑥商品照会CSV!$AN$2:$AN$3001,MATCH($C710,⑥商品照会CSV!$A$2:$A$3001,0))=1,"バラ",IF(INDEX(⑥商品照会CSV!$AM$2:$AM$3001,MATCH($C710,⑥商品照会CSV!$A$2:$A$3001,0))=1,"中間包装","ケース")),"ケース"))</f>
        <v/>
      </c>
      <c r="P710" s="18"/>
      <c r="Q710" s="14"/>
      <c r="R710" s="17" t="str">
        <f aca="false">IF($C710="","",N($Q710)*N($K710))</f>
        <v/>
      </c>
    </row>
    <row r="711" customFormat="false" ht="15" hidden="false" customHeight="false" outlineLevel="0" collapsed="false">
      <c r="B711" s="12" t="n">
        <v>706</v>
      </c>
      <c r="C711" s="36" t="str">
        <f aca="false">IF(①在庫CSV_発注日!$M707="","",①在庫CSV_発注日!$M707&amp;"")</f>
        <v/>
      </c>
      <c r="D711" s="12" t="str">
        <f aca="false">IF($C711="","",①在庫CSV_発注日!$N707)</f>
        <v/>
      </c>
      <c r="E711" s="12" t="str">
        <f aca="false">IF($C711="","",①在庫CSV_発注日!$H707)</f>
        <v/>
      </c>
      <c r="F711" s="12" t="str">
        <f aca="false">IF($C711="","",①在庫CSV_発注日!$L707)</f>
        <v/>
      </c>
      <c r="G711" s="18"/>
      <c r="H711" s="17" t="str">
        <f aca="false">IF($C711="","",N(①在庫CSV_発注日!$Z707))</f>
        <v/>
      </c>
      <c r="I711" s="37" t="str">
        <f aca="false">IF($C711="","",SUMIFS(⑤減算マスタCSV!$L$2:$L$8001,⑤減算マスタCSV!$F$2:$F$8001,$C711,⑤減算マスタCSV!$K$2:$K$8001,1))</f>
        <v/>
      </c>
      <c r="J711" s="17" t="str">
        <f aca="false">IF($C711="","",IFERROR(INDEX(⑤減算マスタCSV!$H$2:$H$8001,MATCH($C711,⑤減算マスタCSV!$F$2:$F$8001,0)),1))</f>
        <v/>
      </c>
      <c r="K711" s="17" t="str">
        <f aca="false">IF($C711="","",MAX(1,IFERROR(INDEX(⑥商品照会CSV!$M$2:$M$3001,MATCH($C711,⑥商品照会CSV!$A$2:$A$3001,0)),1)))</f>
        <v/>
      </c>
      <c r="L711" s="40" t="str">
        <f aca="false">IF($C711="","",IFERROR(INDEX(⑥商品照会CSV!$Q$2:$Q$3001,MATCH($C711,⑥商品照会CSV!$A$2:$A$3001,0)),0))</f>
        <v/>
      </c>
      <c r="M711" s="40" t="str">
        <f aca="false">IF($C711="","",N($L711)*N($K711))</f>
        <v/>
      </c>
      <c r="N711" s="17" t="str">
        <f aca="false">IF($C711="","",MAX(1,IFERROR(INDEX(⑥商品照会CSV!$AK$2:$AK$3001,MATCH($C711,⑥商品照会CSV!$A$2:$A$3001,0)),1)))</f>
        <v/>
      </c>
      <c r="O711" s="12" t="str">
        <f aca="false">IF($C711="","",IFERROR(IF(INDEX(⑥商品照会CSV!$AN$2:$AN$3001,MATCH($C711,⑥商品照会CSV!$A$2:$A$3001,0))=1,"バラ",IF(INDEX(⑥商品照会CSV!$AM$2:$AM$3001,MATCH($C711,⑥商品照会CSV!$A$2:$A$3001,0))=1,"中間包装","ケース")),"ケース"))</f>
        <v/>
      </c>
      <c r="P711" s="18"/>
      <c r="Q711" s="14"/>
      <c r="R711" s="17" t="str">
        <f aca="false">IF($C711="","",N($Q711)*N($K711))</f>
        <v/>
      </c>
    </row>
    <row r="712" customFormat="false" ht="15" hidden="false" customHeight="false" outlineLevel="0" collapsed="false">
      <c r="B712" s="12" t="n">
        <v>707</v>
      </c>
      <c r="C712" s="36" t="str">
        <f aca="false">IF(①在庫CSV_発注日!$M708="","",①在庫CSV_発注日!$M708&amp;"")</f>
        <v/>
      </c>
      <c r="D712" s="12" t="str">
        <f aca="false">IF($C712="","",①在庫CSV_発注日!$N708)</f>
        <v/>
      </c>
      <c r="E712" s="12" t="str">
        <f aca="false">IF($C712="","",①在庫CSV_発注日!$H708)</f>
        <v/>
      </c>
      <c r="F712" s="12" t="str">
        <f aca="false">IF($C712="","",①在庫CSV_発注日!$L708)</f>
        <v/>
      </c>
      <c r="G712" s="18"/>
      <c r="H712" s="17" t="str">
        <f aca="false">IF($C712="","",N(①在庫CSV_発注日!$Z708))</f>
        <v/>
      </c>
      <c r="I712" s="37" t="str">
        <f aca="false">IF($C712="","",SUMIFS(⑤減算マスタCSV!$L$2:$L$8001,⑤減算マスタCSV!$F$2:$F$8001,$C712,⑤減算マスタCSV!$K$2:$K$8001,1))</f>
        <v/>
      </c>
      <c r="J712" s="17" t="str">
        <f aca="false">IF($C712="","",IFERROR(INDEX(⑤減算マスタCSV!$H$2:$H$8001,MATCH($C712,⑤減算マスタCSV!$F$2:$F$8001,0)),1))</f>
        <v/>
      </c>
      <c r="K712" s="17" t="str">
        <f aca="false">IF($C712="","",MAX(1,IFERROR(INDEX(⑥商品照会CSV!$M$2:$M$3001,MATCH($C712,⑥商品照会CSV!$A$2:$A$3001,0)),1)))</f>
        <v/>
      </c>
      <c r="L712" s="40" t="str">
        <f aca="false">IF($C712="","",IFERROR(INDEX(⑥商品照会CSV!$Q$2:$Q$3001,MATCH($C712,⑥商品照会CSV!$A$2:$A$3001,0)),0))</f>
        <v/>
      </c>
      <c r="M712" s="40" t="str">
        <f aca="false">IF($C712="","",N($L712)*N($K712))</f>
        <v/>
      </c>
      <c r="N712" s="17" t="str">
        <f aca="false">IF($C712="","",MAX(1,IFERROR(INDEX(⑥商品照会CSV!$AK$2:$AK$3001,MATCH($C712,⑥商品照会CSV!$A$2:$A$3001,0)),1)))</f>
        <v/>
      </c>
      <c r="O712" s="12" t="str">
        <f aca="false">IF($C712="","",IFERROR(IF(INDEX(⑥商品照会CSV!$AN$2:$AN$3001,MATCH($C712,⑥商品照会CSV!$A$2:$A$3001,0))=1,"バラ",IF(INDEX(⑥商品照会CSV!$AM$2:$AM$3001,MATCH($C712,⑥商品照会CSV!$A$2:$A$3001,0))=1,"中間包装","ケース")),"ケース"))</f>
        <v/>
      </c>
      <c r="P712" s="18"/>
      <c r="Q712" s="14"/>
      <c r="R712" s="17" t="str">
        <f aca="false">IF($C712="","",N($Q712)*N($K712))</f>
        <v/>
      </c>
    </row>
    <row r="713" customFormat="false" ht="15" hidden="false" customHeight="false" outlineLevel="0" collapsed="false">
      <c r="B713" s="12" t="n">
        <v>708</v>
      </c>
      <c r="C713" s="36" t="str">
        <f aca="false">IF(①在庫CSV_発注日!$M709="","",①在庫CSV_発注日!$M709&amp;"")</f>
        <v/>
      </c>
      <c r="D713" s="12" t="str">
        <f aca="false">IF($C713="","",①在庫CSV_発注日!$N709)</f>
        <v/>
      </c>
      <c r="E713" s="12" t="str">
        <f aca="false">IF($C713="","",①在庫CSV_発注日!$H709)</f>
        <v/>
      </c>
      <c r="F713" s="12" t="str">
        <f aca="false">IF($C713="","",①在庫CSV_発注日!$L709)</f>
        <v/>
      </c>
      <c r="G713" s="18"/>
      <c r="H713" s="17" t="str">
        <f aca="false">IF($C713="","",N(①在庫CSV_発注日!$Z709))</f>
        <v/>
      </c>
      <c r="I713" s="37" t="str">
        <f aca="false">IF($C713="","",SUMIFS(⑤減算マスタCSV!$L$2:$L$8001,⑤減算マスタCSV!$F$2:$F$8001,$C713,⑤減算マスタCSV!$K$2:$K$8001,1))</f>
        <v/>
      </c>
      <c r="J713" s="17" t="str">
        <f aca="false">IF($C713="","",IFERROR(INDEX(⑤減算マスタCSV!$H$2:$H$8001,MATCH($C713,⑤減算マスタCSV!$F$2:$F$8001,0)),1))</f>
        <v/>
      </c>
      <c r="K713" s="17" t="str">
        <f aca="false">IF($C713="","",MAX(1,IFERROR(INDEX(⑥商品照会CSV!$M$2:$M$3001,MATCH($C713,⑥商品照会CSV!$A$2:$A$3001,0)),1)))</f>
        <v/>
      </c>
      <c r="L713" s="40" t="str">
        <f aca="false">IF($C713="","",IFERROR(INDEX(⑥商品照会CSV!$Q$2:$Q$3001,MATCH($C713,⑥商品照会CSV!$A$2:$A$3001,0)),0))</f>
        <v/>
      </c>
      <c r="M713" s="40" t="str">
        <f aca="false">IF($C713="","",N($L713)*N($K713))</f>
        <v/>
      </c>
      <c r="N713" s="17" t="str">
        <f aca="false">IF($C713="","",MAX(1,IFERROR(INDEX(⑥商品照会CSV!$AK$2:$AK$3001,MATCH($C713,⑥商品照会CSV!$A$2:$A$3001,0)),1)))</f>
        <v/>
      </c>
      <c r="O713" s="12" t="str">
        <f aca="false">IF($C713="","",IFERROR(IF(INDEX(⑥商品照会CSV!$AN$2:$AN$3001,MATCH($C713,⑥商品照会CSV!$A$2:$A$3001,0))=1,"バラ",IF(INDEX(⑥商品照会CSV!$AM$2:$AM$3001,MATCH($C713,⑥商品照会CSV!$A$2:$A$3001,0))=1,"中間包装","ケース")),"ケース"))</f>
        <v/>
      </c>
      <c r="P713" s="18"/>
      <c r="Q713" s="14"/>
      <c r="R713" s="17" t="str">
        <f aca="false">IF($C713="","",N($Q713)*N($K713))</f>
        <v/>
      </c>
    </row>
    <row r="714" customFormat="false" ht="15" hidden="false" customHeight="false" outlineLevel="0" collapsed="false">
      <c r="B714" s="12" t="n">
        <v>709</v>
      </c>
      <c r="C714" s="36" t="str">
        <f aca="false">IF(①在庫CSV_発注日!$M710="","",①在庫CSV_発注日!$M710&amp;"")</f>
        <v/>
      </c>
      <c r="D714" s="12" t="str">
        <f aca="false">IF($C714="","",①在庫CSV_発注日!$N710)</f>
        <v/>
      </c>
      <c r="E714" s="12" t="str">
        <f aca="false">IF($C714="","",①在庫CSV_発注日!$H710)</f>
        <v/>
      </c>
      <c r="F714" s="12" t="str">
        <f aca="false">IF($C714="","",①在庫CSV_発注日!$L710)</f>
        <v/>
      </c>
      <c r="G714" s="18"/>
      <c r="H714" s="17" t="str">
        <f aca="false">IF($C714="","",N(①在庫CSV_発注日!$Z710))</f>
        <v/>
      </c>
      <c r="I714" s="37" t="str">
        <f aca="false">IF($C714="","",SUMIFS(⑤減算マスタCSV!$L$2:$L$8001,⑤減算マスタCSV!$F$2:$F$8001,$C714,⑤減算マスタCSV!$K$2:$K$8001,1))</f>
        <v/>
      </c>
      <c r="J714" s="17" t="str">
        <f aca="false">IF($C714="","",IFERROR(INDEX(⑤減算マスタCSV!$H$2:$H$8001,MATCH($C714,⑤減算マスタCSV!$F$2:$F$8001,0)),1))</f>
        <v/>
      </c>
      <c r="K714" s="17" t="str">
        <f aca="false">IF($C714="","",MAX(1,IFERROR(INDEX(⑥商品照会CSV!$M$2:$M$3001,MATCH($C714,⑥商品照会CSV!$A$2:$A$3001,0)),1)))</f>
        <v/>
      </c>
      <c r="L714" s="40" t="str">
        <f aca="false">IF($C714="","",IFERROR(INDEX(⑥商品照会CSV!$Q$2:$Q$3001,MATCH($C714,⑥商品照会CSV!$A$2:$A$3001,0)),0))</f>
        <v/>
      </c>
      <c r="M714" s="40" t="str">
        <f aca="false">IF($C714="","",N($L714)*N($K714))</f>
        <v/>
      </c>
      <c r="N714" s="17" t="str">
        <f aca="false">IF($C714="","",MAX(1,IFERROR(INDEX(⑥商品照会CSV!$AK$2:$AK$3001,MATCH($C714,⑥商品照会CSV!$A$2:$A$3001,0)),1)))</f>
        <v/>
      </c>
      <c r="O714" s="12" t="str">
        <f aca="false">IF($C714="","",IFERROR(IF(INDEX(⑥商品照会CSV!$AN$2:$AN$3001,MATCH($C714,⑥商品照会CSV!$A$2:$A$3001,0))=1,"バラ",IF(INDEX(⑥商品照会CSV!$AM$2:$AM$3001,MATCH($C714,⑥商品照会CSV!$A$2:$A$3001,0))=1,"中間包装","ケース")),"ケース"))</f>
        <v/>
      </c>
      <c r="P714" s="18"/>
      <c r="Q714" s="14"/>
      <c r="R714" s="17" t="str">
        <f aca="false">IF($C714="","",N($Q714)*N($K714))</f>
        <v/>
      </c>
    </row>
    <row r="715" customFormat="false" ht="15" hidden="false" customHeight="false" outlineLevel="0" collapsed="false">
      <c r="B715" s="12" t="n">
        <v>710</v>
      </c>
      <c r="C715" s="36" t="str">
        <f aca="false">IF(①在庫CSV_発注日!$M711="","",①在庫CSV_発注日!$M711&amp;"")</f>
        <v/>
      </c>
      <c r="D715" s="12" t="str">
        <f aca="false">IF($C715="","",①在庫CSV_発注日!$N711)</f>
        <v/>
      </c>
      <c r="E715" s="12" t="str">
        <f aca="false">IF($C715="","",①在庫CSV_発注日!$H711)</f>
        <v/>
      </c>
      <c r="F715" s="12" t="str">
        <f aca="false">IF($C715="","",①在庫CSV_発注日!$L711)</f>
        <v/>
      </c>
      <c r="G715" s="18"/>
      <c r="H715" s="17" t="str">
        <f aca="false">IF($C715="","",N(①在庫CSV_発注日!$Z711))</f>
        <v/>
      </c>
      <c r="I715" s="37" t="str">
        <f aca="false">IF($C715="","",SUMIFS(⑤減算マスタCSV!$L$2:$L$8001,⑤減算マスタCSV!$F$2:$F$8001,$C715,⑤減算マスタCSV!$K$2:$K$8001,1))</f>
        <v/>
      </c>
      <c r="J715" s="17" t="str">
        <f aca="false">IF($C715="","",IFERROR(INDEX(⑤減算マスタCSV!$H$2:$H$8001,MATCH($C715,⑤減算マスタCSV!$F$2:$F$8001,0)),1))</f>
        <v/>
      </c>
      <c r="K715" s="17" t="str">
        <f aca="false">IF($C715="","",MAX(1,IFERROR(INDEX(⑥商品照会CSV!$M$2:$M$3001,MATCH($C715,⑥商品照会CSV!$A$2:$A$3001,0)),1)))</f>
        <v/>
      </c>
      <c r="L715" s="40" t="str">
        <f aca="false">IF($C715="","",IFERROR(INDEX(⑥商品照会CSV!$Q$2:$Q$3001,MATCH($C715,⑥商品照会CSV!$A$2:$A$3001,0)),0))</f>
        <v/>
      </c>
      <c r="M715" s="40" t="str">
        <f aca="false">IF($C715="","",N($L715)*N($K715))</f>
        <v/>
      </c>
      <c r="N715" s="17" t="str">
        <f aca="false">IF($C715="","",MAX(1,IFERROR(INDEX(⑥商品照会CSV!$AK$2:$AK$3001,MATCH($C715,⑥商品照会CSV!$A$2:$A$3001,0)),1)))</f>
        <v/>
      </c>
      <c r="O715" s="12" t="str">
        <f aca="false">IF($C715="","",IFERROR(IF(INDEX(⑥商品照会CSV!$AN$2:$AN$3001,MATCH($C715,⑥商品照会CSV!$A$2:$A$3001,0))=1,"バラ",IF(INDEX(⑥商品照会CSV!$AM$2:$AM$3001,MATCH($C715,⑥商品照会CSV!$A$2:$A$3001,0))=1,"中間包装","ケース")),"ケース"))</f>
        <v/>
      </c>
      <c r="P715" s="18"/>
      <c r="Q715" s="14"/>
      <c r="R715" s="17" t="str">
        <f aca="false">IF($C715="","",N($Q715)*N($K715))</f>
        <v/>
      </c>
    </row>
    <row r="716" customFormat="false" ht="15" hidden="false" customHeight="false" outlineLevel="0" collapsed="false">
      <c r="B716" s="12" t="n">
        <v>711</v>
      </c>
      <c r="C716" s="36" t="str">
        <f aca="false">IF(①在庫CSV_発注日!$M712="","",①在庫CSV_発注日!$M712&amp;"")</f>
        <v/>
      </c>
      <c r="D716" s="12" t="str">
        <f aca="false">IF($C716="","",①在庫CSV_発注日!$N712)</f>
        <v/>
      </c>
      <c r="E716" s="12" t="str">
        <f aca="false">IF($C716="","",①在庫CSV_発注日!$H712)</f>
        <v/>
      </c>
      <c r="F716" s="12" t="str">
        <f aca="false">IF($C716="","",①在庫CSV_発注日!$L712)</f>
        <v/>
      </c>
      <c r="G716" s="18"/>
      <c r="H716" s="17" t="str">
        <f aca="false">IF($C716="","",N(①在庫CSV_発注日!$Z712))</f>
        <v/>
      </c>
      <c r="I716" s="37" t="str">
        <f aca="false">IF($C716="","",SUMIFS(⑤減算マスタCSV!$L$2:$L$8001,⑤減算マスタCSV!$F$2:$F$8001,$C716,⑤減算マスタCSV!$K$2:$K$8001,1))</f>
        <v/>
      </c>
      <c r="J716" s="17" t="str">
        <f aca="false">IF($C716="","",IFERROR(INDEX(⑤減算マスタCSV!$H$2:$H$8001,MATCH($C716,⑤減算マスタCSV!$F$2:$F$8001,0)),1))</f>
        <v/>
      </c>
      <c r="K716" s="17" t="str">
        <f aca="false">IF($C716="","",MAX(1,IFERROR(INDEX(⑥商品照会CSV!$M$2:$M$3001,MATCH($C716,⑥商品照会CSV!$A$2:$A$3001,0)),1)))</f>
        <v/>
      </c>
      <c r="L716" s="40" t="str">
        <f aca="false">IF($C716="","",IFERROR(INDEX(⑥商品照会CSV!$Q$2:$Q$3001,MATCH($C716,⑥商品照会CSV!$A$2:$A$3001,0)),0))</f>
        <v/>
      </c>
      <c r="M716" s="40" t="str">
        <f aca="false">IF($C716="","",N($L716)*N($K716))</f>
        <v/>
      </c>
      <c r="N716" s="17" t="str">
        <f aca="false">IF($C716="","",MAX(1,IFERROR(INDEX(⑥商品照会CSV!$AK$2:$AK$3001,MATCH($C716,⑥商品照会CSV!$A$2:$A$3001,0)),1)))</f>
        <v/>
      </c>
      <c r="O716" s="12" t="str">
        <f aca="false">IF($C716="","",IFERROR(IF(INDEX(⑥商品照会CSV!$AN$2:$AN$3001,MATCH($C716,⑥商品照会CSV!$A$2:$A$3001,0))=1,"バラ",IF(INDEX(⑥商品照会CSV!$AM$2:$AM$3001,MATCH($C716,⑥商品照会CSV!$A$2:$A$3001,0))=1,"中間包装","ケース")),"ケース"))</f>
        <v/>
      </c>
      <c r="P716" s="18"/>
      <c r="Q716" s="14"/>
      <c r="R716" s="17" t="str">
        <f aca="false">IF($C716="","",N($Q716)*N($K716))</f>
        <v/>
      </c>
    </row>
    <row r="717" customFormat="false" ht="15" hidden="false" customHeight="false" outlineLevel="0" collapsed="false">
      <c r="B717" s="12" t="n">
        <v>712</v>
      </c>
      <c r="C717" s="36" t="str">
        <f aca="false">IF(①在庫CSV_発注日!$M713="","",①在庫CSV_発注日!$M713&amp;"")</f>
        <v/>
      </c>
      <c r="D717" s="12" t="str">
        <f aca="false">IF($C717="","",①在庫CSV_発注日!$N713)</f>
        <v/>
      </c>
      <c r="E717" s="12" t="str">
        <f aca="false">IF($C717="","",①在庫CSV_発注日!$H713)</f>
        <v/>
      </c>
      <c r="F717" s="12" t="str">
        <f aca="false">IF($C717="","",①在庫CSV_発注日!$L713)</f>
        <v/>
      </c>
      <c r="G717" s="18"/>
      <c r="H717" s="17" t="str">
        <f aca="false">IF($C717="","",N(①在庫CSV_発注日!$Z713))</f>
        <v/>
      </c>
      <c r="I717" s="37" t="str">
        <f aca="false">IF($C717="","",SUMIFS(⑤減算マスタCSV!$L$2:$L$8001,⑤減算マスタCSV!$F$2:$F$8001,$C717,⑤減算マスタCSV!$K$2:$K$8001,1))</f>
        <v/>
      </c>
      <c r="J717" s="17" t="str">
        <f aca="false">IF($C717="","",IFERROR(INDEX(⑤減算マスタCSV!$H$2:$H$8001,MATCH($C717,⑤減算マスタCSV!$F$2:$F$8001,0)),1))</f>
        <v/>
      </c>
      <c r="K717" s="17" t="str">
        <f aca="false">IF($C717="","",MAX(1,IFERROR(INDEX(⑥商品照会CSV!$M$2:$M$3001,MATCH($C717,⑥商品照会CSV!$A$2:$A$3001,0)),1)))</f>
        <v/>
      </c>
      <c r="L717" s="40" t="str">
        <f aca="false">IF($C717="","",IFERROR(INDEX(⑥商品照会CSV!$Q$2:$Q$3001,MATCH($C717,⑥商品照会CSV!$A$2:$A$3001,0)),0))</f>
        <v/>
      </c>
      <c r="M717" s="40" t="str">
        <f aca="false">IF($C717="","",N($L717)*N($K717))</f>
        <v/>
      </c>
      <c r="N717" s="17" t="str">
        <f aca="false">IF($C717="","",MAX(1,IFERROR(INDEX(⑥商品照会CSV!$AK$2:$AK$3001,MATCH($C717,⑥商品照会CSV!$A$2:$A$3001,0)),1)))</f>
        <v/>
      </c>
      <c r="O717" s="12" t="str">
        <f aca="false">IF($C717="","",IFERROR(IF(INDEX(⑥商品照会CSV!$AN$2:$AN$3001,MATCH($C717,⑥商品照会CSV!$A$2:$A$3001,0))=1,"バラ",IF(INDEX(⑥商品照会CSV!$AM$2:$AM$3001,MATCH($C717,⑥商品照会CSV!$A$2:$A$3001,0))=1,"中間包装","ケース")),"ケース"))</f>
        <v/>
      </c>
      <c r="P717" s="18"/>
      <c r="Q717" s="14"/>
      <c r="R717" s="17" t="str">
        <f aca="false">IF($C717="","",N($Q717)*N($K717))</f>
        <v/>
      </c>
    </row>
    <row r="718" customFormat="false" ht="15" hidden="false" customHeight="false" outlineLevel="0" collapsed="false">
      <c r="B718" s="12" t="n">
        <v>713</v>
      </c>
      <c r="C718" s="36" t="str">
        <f aca="false">IF(①在庫CSV_発注日!$M714="","",①在庫CSV_発注日!$M714&amp;"")</f>
        <v/>
      </c>
      <c r="D718" s="12" t="str">
        <f aca="false">IF($C718="","",①在庫CSV_発注日!$N714)</f>
        <v/>
      </c>
      <c r="E718" s="12" t="str">
        <f aca="false">IF($C718="","",①在庫CSV_発注日!$H714)</f>
        <v/>
      </c>
      <c r="F718" s="12" t="str">
        <f aca="false">IF($C718="","",①在庫CSV_発注日!$L714)</f>
        <v/>
      </c>
      <c r="G718" s="18"/>
      <c r="H718" s="17" t="str">
        <f aca="false">IF($C718="","",N(①在庫CSV_発注日!$Z714))</f>
        <v/>
      </c>
      <c r="I718" s="37" t="str">
        <f aca="false">IF($C718="","",SUMIFS(⑤減算マスタCSV!$L$2:$L$8001,⑤減算マスタCSV!$F$2:$F$8001,$C718,⑤減算マスタCSV!$K$2:$K$8001,1))</f>
        <v/>
      </c>
      <c r="J718" s="17" t="str">
        <f aca="false">IF($C718="","",IFERROR(INDEX(⑤減算マスタCSV!$H$2:$H$8001,MATCH($C718,⑤減算マスタCSV!$F$2:$F$8001,0)),1))</f>
        <v/>
      </c>
      <c r="K718" s="17" t="str">
        <f aca="false">IF($C718="","",MAX(1,IFERROR(INDEX(⑥商品照会CSV!$M$2:$M$3001,MATCH($C718,⑥商品照会CSV!$A$2:$A$3001,0)),1)))</f>
        <v/>
      </c>
      <c r="L718" s="40" t="str">
        <f aca="false">IF($C718="","",IFERROR(INDEX(⑥商品照会CSV!$Q$2:$Q$3001,MATCH($C718,⑥商品照会CSV!$A$2:$A$3001,0)),0))</f>
        <v/>
      </c>
      <c r="M718" s="40" t="str">
        <f aca="false">IF($C718="","",N($L718)*N($K718))</f>
        <v/>
      </c>
      <c r="N718" s="17" t="str">
        <f aca="false">IF($C718="","",MAX(1,IFERROR(INDEX(⑥商品照会CSV!$AK$2:$AK$3001,MATCH($C718,⑥商品照会CSV!$A$2:$A$3001,0)),1)))</f>
        <v/>
      </c>
      <c r="O718" s="12" t="str">
        <f aca="false">IF($C718="","",IFERROR(IF(INDEX(⑥商品照会CSV!$AN$2:$AN$3001,MATCH($C718,⑥商品照会CSV!$A$2:$A$3001,0))=1,"バラ",IF(INDEX(⑥商品照会CSV!$AM$2:$AM$3001,MATCH($C718,⑥商品照会CSV!$A$2:$A$3001,0))=1,"中間包装","ケース")),"ケース"))</f>
        <v/>
      </c>
      <c r="P718" s="18"/>
      <c r="Q718" s="14"/>
      <c r="R718" s="17" t="str">
        <f aca="false">IF($C718="","",N($Q718)*N($K718))</f>
        <v/>
      </c>
    </row>
    <row r="719" customFormat="false" ht="15" hidden="false" customHeight="false" outlineLevel="0" collapsed="false">
      <c r="B719" s="12" t="n">
        <v>714</v>
      </c>
      <c r="C719" s="36" t="str">
        <f aca="false">IF(①在庫CSV_発注日!$M715="","",①在庫CSV_発注日!$M715&amp;"")</f>
        <v/>
      </c>
      <c r="D719" s="12" t="str">
        <f aca="false">IF($C719="","",①在庫CSV_発注日!$N715)</f>
        <v/>
      </c>
      <c r="E719" s="12" t="str">
        <f aca="false">IF($C719="","",①在庫CSV_発注日!$H715)</f>
        <v/>
      </c>
      <c r="F719" s="12" t="str">
        <f aca="false">IF($C719="","",①在庫CSV_発注日!$L715)</f>
        <v/>
      </c>
      <c r="G719" s="18"/>
      <c r="H719" s="17" t="str">
        <f aca="false">IF($C719="","",N(①在庫CSV_発注日!$Z715))</f>
        <v/>
      </c>
      <c r="I719" s="37" t="str">
        <f aca="false">IF($C719="","",SUMIFS(⑤減算マスタCSV!$L$2:$L$8001,⑤減算マスタCSV!$F$2:$F$8001,$C719,⑤減算マスタCSV!$K$2:$K$8001,1))</f>
        <v/>
      </c>
      <c r="J719" s="17" t="str">
        <f aca="false">IF($C719="","",IFERROR(INDEX(⑤減算マスタCSV!$H$2:$H$8001,MATCH($C719,⑤減算マスタCSV!$F$2:$F$8001,0)),1))</f>
        <v/>
      </c>
      <c r="K719" s="17" t="str">
        <f aca="false">IF($C719="","",MAX(1,IFERROR(INDEX(⑥商品照会CSV!$M$2:$M$3001,MATCH($C719,⑥商品照会CSV!$A$2:$A$3001,0)),1)))</f>
        <v/>
      </c>
      <c r="L719" s="40" t="str">
        <f aca="false">IF($C719="","",IFERROR(INDEX(⑥商品照会CSV!$Q$2:$Q$3001,MATCH($C719,⑥商品照会CSV!$A$2:$A$3001,0)),0))</f>
        <v/>
      </c>
      <c r="M719" s="40" t="str">
        <f aca="false">IF($C719="","",N($L719)*N($K719))</f>
        <v/>
      </c>
      <c r="N719" s="17" t="str">
        <f aca="false">IF($C719="","",MAX(1,IFERROR(INDEX(⑥商品照会CSV!$AK$2:$AK$3001,MATCH($C719,⑥商品照会CSV!$A$2:$A$3001,0)),1)))</f>
        <v/>
      </c>
      <c r="O719" s="12" t="str">
        <f aca="false">IF($C719="","",IFERROR(IF(INDEX(⑥商品照会CSV!$AN$2:$AN$3001,MATCH($C719,⑥商品照会CSV!$A$2:$A$3001,0))=1,"バラ",IF(INDEX(⑥商品照会CSV!$AM$2:$AM$3001,MATCH($C719,⑥商品照会CSV!$A$2:$A$3001,0))=1,"中間包装","ケース")),"ケース"))</f>
        <v/>
      </c>
      <c r="P719" s="18"/>
      <c r="Q719" s="14"/>
      <c r="R719" s="17" t="str">
        <f aca="false">IF($C719="","",N($Q719)*N($K719))</f>
        <v/>
      </c>
    </row>
    <row r="720" customFormat="false" ht="15" hidden="false" customHeight="false" outlineLevel="0" collapsed="false">
      <c r="B720" s="12" t="n">
        <v>715</v>
      </c>
      <c r="C720" s="36" t="str">
        <f aca="false">IF(①在庫CSV_発注日!$M716="","",①在庫CSV_発注日!$M716&amp;"")</f>
        <v/>
      </c>
      <c r="D720" s="12" t="str">
        <f aca="false">IF($C720="","",①在庫CSV_発注日!$N716)</f>
        <v/>
      </c>
      <c r="E720" s="12" t="str">
        <f aca="false">IF($C720="","",①在庫CSV_発注日!$H716)</f>
        <v/>
      </c>
      <c r="F720" s="12" t="str">
        <f aca="false">IF($C720="","",①在庫CSV_発注日!$L716)</f>
        <v/>
      </c>
      <c r="G720" s="18"/>
      <c r="H720" s="17" t="str">
        <f aca="false">IF($C720="","",N(①在庫CSV_発注日!$Z716))</f>
        <v/>
      </c>
      <c r="I720" s="37" t="str">
        <f aca="false">IF($C720="","",SUMIFS(⑤減算マスタCSV!$L$2:$L$8001,⑤減算マスタCSV!$F$2:$F$8001,$C720,⑤減算マスタCSV!$K$2:$K$8001,1))</f>
        <v/>
      </c>
      <c r="J720" s="17" t="str">
        <f aca="false">IF($C720="","",IFERROR(INDEX(⑤減算マスタCSV!$H$2:$H$8001,MATCH($C720,⑤減算マスタCSV!$F$2:$F$8001,0)),1))</f>
        <v/>
      </c>
      <c r="K720" s="17" t="str">
        <f aca="false">IF($C720="","",MAX(1,IFERROR(INDEX(⑥商品照会CSV!$M$2:$M$3001,MATCH($C720,⑥商品照会CSV!$A$2:$A$3001,0)),1)))</f>
        <v/>
      </c>
      <c r="L720" s="40" t="str">
        <f aca="false">IF($C720="","",IFERROR(INDEX(⑥商品照会CSV!$Q$2:$Q$3001,MATCH($C720,⑥商品照会CSV!$A$2:$A$3001,0)),0))</f>
        <v/>
      </c>
      <c r="M720" s="40" t="str">
        <f aca="false">IF($C720="","",N($L720)*N($K720))</f>
        <v/>
      </c>
      <c r="N720" s="17" t="str">
        <f aca="false">IF($C720="","",MAX(1,IFERROR(INDEX(⑥商品照会CSV!$AK$2:$AK$3001,MATCH($C720,⑥商品照会CSV!$A$2:$A$3001,0)),1)))</f>
        <v/>
      </c>
      <c r="O720" s="12" t="str">
        <f aca="false">IF($C720="","",IFERROR(IF(INDEX(⑥商品照会CSV!$AN$2:$AN$3001,MATCH($C720,⑥商品照会CSV!$A$2:$A$3001,0))=1,"バラ",IF(INDEX(⑥商品照会CSV!$AM$2:$AM$3001,MATCH($C720,⑥商品照会CSV!$A$2:$A$3001,0))=1,"中間包装","ケース")),"ケース"))</f>
        <v/>
      </c>
      <c r="P720" s="18"/>
      <c r="Q720" s="14"/>
      <c r="R720" s="17" t="str">
        <f aca="false">IF($C720="","",N($Q720)*N($K720))</f>
        <v/>
      </c>
    </row>
    <row r="721" customFormat="false" ht="15" hidden="false" customHeight="false" outlineLevel="0" collapsed="false">
      <c r="B721" s="12" t="n">
        <v>716</v>
      </c>
      <c r="C721" s="36" t="str">
        <f aca="false">IF(①在庫CSV_発注日!$M717="","",①在庫CSV_発注日!$M717&amp;"")</f>
        <v/>
      </c>
      <c r="D721" s="12" t="str">
        <f aca="false">IF($C721="","",①在庫CSV_発注日!$N717)</f>
        <v/>
      </c>
      <c r="E721" s="12" t="str">
        <f aca="false">IF($C721="","",①在庫CSV_発注日!$H717)</f>
        <v/>
      </c>
      <c r="F721" s="12" t="str">
        <f aca="false">IF($C721="","",①在庫CSV_発注日!$L717)</f>
        <v/>
      </c>
      <c r="G721" s="18"/>
      <c r="H721" s="17" t="str">
        <f aca="false">IF($C721="","",N(①在庫CSV_発注日!$Z717))</f>
        <v/>
      </c>
      <c r="I721" s="37" t="str">
        <f aca="false">IF($C721="","",SUMIFS(⑤減算マスタCSV!$L$2:$L$8001,⑤減算マスタCSV!$F$2:$F$8001,$C721,⑤減算マスタCSV!$K$2:$K$8001,1))</f>
        <v/>
      </c>
      <c r="J721" s="17" t="str">
        <f aca="false">IF($C721="","",IFERROR(INDEX(⑤減算マスタCSV!$H$2:$H$8001,MATCH($C721,⑤減算マスタCSV!$F$2:$F$8001,0)),1))</f>
        <v/>
      </c>
      <c r="K721" s="17" t="str">
        <f aca="false">IF($C721="","",MAX(1,IFERROR(INDEX(⑥商品照会CSV!$M$2:$M$3001,MATCH($C721,⑥商品照会CSV!$A$2:$A$3001,0)),1)))</f>
        <v/>
      </c>
      <c r="L721" s="40" t="str">
        <f aca="false">IF($C721="","",IFERROR(INDEX(⑥商品照会CSV!$Q$2:$Q$3001,MATCH($C721,⑥商品照会CSV!$A$2:$A$3001,0)),0))</f>
        <v/>
      </c>
      <c r="M721" s="40" t="str">
        <f aca="false">IF($C721="","",N($L721)*N($K721))</f>
        <v/>
      </c>
      <c r="N721" s="17" t="str">
        <f aca="false">IF($C721="","",MAX(1,IFERROR(INDEX(⑥商品照会CSV!$AK$2:$AK$3001,MATCH($C721,⑥商品照会CSV!$A$2:$A$3001,0)),1)))</f>
        <v/>
      </c>
      <c r="O721" s="12" t="str">
        <f aca="false">IF($C721="","",IFERROR(IF(INDEX(⑥商品照会CSV!$AN$2:$AN$3001,MATCH($C721,⑥商品照会CSV!$A$2:$A$3001,0))=1,"バラ",IF(INDEX(⑥商品照会CSV!$AM$2:$AM$3001,MATCH($C721,⑥商品照会CSV!$A$2:$A$3001,0))=1,"中間包装","ケース")),"ケース"))</f>
        <v/>
      </c>
      <c r="P721" s="18"/>
      <c r="Q721" s="14"/>
      <c r="R721" s="17" t="str">
        <f aca="false">IF($C721="","",N($Q721)*N($K721))</f>
        <v/>
      </c>
    </row>
    <row r="722" customFormat="false" ht="15" hidden="false" customHeight="false" outlineLevel="0" collapsed="false">
      <c r="B722" s="12" t="n">
        <v>717</v>
      </c>
      <c r="C722" s="36" t="str">
        <f aca="false">IF(①在庫CSV_発注日!$M718="","",①在庫CSV_発注日!$M718&amp;"")</f>
        <v/>
      </c>
      <c r="D722" s="12" t="str">
        <f aca="false">IF($C722="","",①在庫CSV_発注日!$N718)</f>
        <v/>
      </c>
      <c r="E722" s="12" t="str">
        <f aca="false">IF($C722="","",①在庫CSV_発注日!$H718)</f>
        <v/>
      </c>
      <c r="F722" s="12" t="str">
        <f aca="false">IF($C722="","",①在庫CSV_発注日!$L718)</f>
        <v/>
      </c>
      <c r="G722" s="18"/>
      <c r="H722" s="17" t="str">
        <f aca="false">IF($C722="","",N(①在庫CSV_発注日!$Z718))</f>
        <v/>
      </c>
      <c r="I722" s="37" t="str">
        <f aca="false">IF($C722="","",SUMIFS(⑤減算マスタCSV!$L$2:$L$8001,⑤減算マスタCSV!$F$2:$F$8001,$C722,⑤減算マスタCSV!$K$2:$K$8001,1))</f>
        <v/>
      </c>
      <c r="J722" s="17" t="str">
        <f aca="false">IF($C722="","",IFERROR(INDEX(⑤減算マスタCSV!$H$2:$H$8001,MATCH($C722,⑤減算マスタCSV!$F$2:$F$8001,0)),1))</f>
        <v/>
      </c>
      <c r="K722" s="17" t="str">
        <f aca="false">IF($C722="","",MAX(1,IFERROR(INDEX(⑥商品照会CSV!$M$2:$M$3001,MATCH($C722,⑥商品照会CSV!$A$2:$A$3001,0)),1)))</f>
        <v/>
      </c>
      <c r="L722" s="40" t="str">
        <f aca="false">IF($C722="","",IFERROR(INDEX(⑥商品照会CSV!$Q$2:$Q$3001,MATCH($C722,⑥商品照会CSV!$A$2:$A$3001,0)),0))</f>
        <v/>
      </c>
      <c r="M722" s="40" t="str">
        <f aca="false">IF($C722="","",N($L722)*N($K722))</f>
        <v/>
      </c>
      <c r="N722" s="17" t="str">
        <f aca="false">IF($C722="","",MAX(1,IFERROR(INDEX(⑥商品照会CSV!$AK$2:$AK$3001,MATCH($C722,⑥商品照会CSV!$A$2:$A$3001,0)),1)))</f>
        <v/>
      </c>
      <c r="O722" s="12" t="str">
        <f aca="false">IF($C722="","",IFERROR(IF(INDEX(⑥商品照会CSV!$AN$2:$AN$3001,MATCH($C722,⑥商品照会CSV!$A$2:$A$3001,0))=1,"バラ",IF(INDEX(⑥商品照会CSV!$AM$2:$AM$3001,MATCH($C722,⑥商品照会CSV!$A$2:$A$3001,0))=1,"中間包装","ケース")),"ケース"))</f>
        <v/>
      </c>
      <c r="P722" s="18"/>
      <c r="Q722" s="14"/>
      <c r="R722" s="17" t="str">
        <f aca="false">IF($C722="","",N($Q722)*N($K722))</f>
        <v/>
      </c>
    </row>
    <row r="723" customFormat="false" ht="15" hidden="false" customHeight="false" outlineLevel="0" collapsed="false">
      <c r="B723" s="12" t="n">
        <v>718</v>
      </c>
      <c r="C723" s="36" t="str">
        <f aca="false">IF(①在庫CSV_発注日!$M719="","",①在庫CSV_発注日!$M719&amp;"")</f>
        <v/>
      </c>
      <c r="D723" s="12" t="str">
        <f aca="false">IF($C723="","",①在庫CSV_発注日!$N719)</f>
        <v/>
      </c>
      <c r="E723" s="12" t="str">
        <f aca="false">IF($C723="","",①在庫CSV_発注日!$H719)</f>
        <v/>
      </c>
      <c r="F723" s="12" t="str">
        <f aca="false">IF($C723="","",①在庫CSV_発注日!$L719)</f>
        <v/>
      </c>
      <c r="G723" s="18"/>
      <c r="H723" s="17" t="str">
        <f aca="false">IF($C723="","",N(①在庫CSV_発注日!$Z719))</f>
        <v/>
      </c>
      <c r="I723" s="37" t="str">
        <f aca="false">IF($C723="","",SUMIFS(⑤減算マスタCSV!$L$2:$L$8001,⑤減算マスタCSV!$F$2:$F$8001,$C723,⑤減算マスタCSV!$K$2:$K$8001,1))</f>
        <v/>
      </c>
      <c r="J723" s="17" t="str">
        <f aca="false">IF($C723="","",IFERROR(INDEX(⑤減算マスタCSV!$H$2:$H$8001,MATCH($C723,⑤減算マスタCSV!$F$2:$F$8001,0)),1))</f>
        <v/>
      </c>
      <c r="K723" s="17" t="str">
        <f aca="false">IF($C723="","",MAX(1,IFERROR(INDEX(⑥商品照会CSV!$M$2:$M$3001,MATCH($C723,⑥商品照会CSV!$A$2:$A$3001,0)),1)))</f>
        <v/>
      </c>
      <c r="L723" s="40" t="str">
        <f aca="false">IF($C723="","",IFERROR(INDEX(⑥商品照会CSV!$Q$2:$Q$3001,MATCH($C723,⑥商品照会CSV!$A$2:$A$3001,0)),0))</f>
        <v/>
      </c>
      <c r="M723" s="40" t="str">
        <f aca="false">IF($C723="","",N($L723)*N($K723))</f>
        <v/>
      </c>
      <c r="N723" s="17" t="str">
        <f aca="false">IF($C723="","",MAX(1,IFERROR(INDEX(⑥商品照会CSV!$AK$2:$AK$3001,MATCH($C723,⑥商品照会CSV!$A$2:$A$3001,0)),1)))</f>
        <v/>
      </c>
      <c r="O723" s="12" t="str">
        <f aca="false">IF($C723="","",IFERROR(IF(INDEX(⑥商品照会CSV!$AN$2:$AN$3001,MATCH($C723,⑥商品照会CSV!$A$2:$A$3001,0))=1,"バラ",IF(INDEX(⑥商品照会CSV!$AM$2:$AM$3001,MATCH($C723,⑥商品照会CSV!$A$2:$A$3001,0))=1,"中間包装","ケース")),"ケース"))</f>
        <v/>
      </c>
      <c r="P723" s="18"/>
      <c r="Q723" s="14"/>
      <c r="R723" s="17" t="str">
        <f aca="false">IF($C723="","",N($Q723)*N($K723))</f>
        <v/>
      </c>
    </row>
    <row r="724" customFormat="false" ht="15" hidden="false" customHeight="false" outlineLevel="0" collapsed="false">
      <c r="B724" s="12" t="n">
        <v>719</v>
      </c>
      <c r="C724" s="36" t="str">
        <f aca="false">IF(①在庫CSV_発注日!$M720="","",①在庫CSV_発注日!$M720&amp;"")</f>
        <v/>
      </c>
      <c r="D724" s="12" t="str">
        <f aca="false">IF($C724="","",①在庫CSV_発注日!$N720)</f>
        <v/>
      </c>
      <c r="E724" s="12" t="str">
        <f aca="false">IF($C724="","",①在庫CSV_発注日!$H720)</f>
        <v/>
      </c>
      <c r="F724" s="12" t="str">
        <f aca="false">IF($C724="","",①在庫CSV_発注日!$L720)</f>
        <v/>
      </c>
      <c r="G724" s="18"/>
      <c r="H724" s="17" t="str">
        <f aca="false">IF($C724="","",N(①在庫CSV_発注日!$Z720))</f>
        <v/>
      </c>
      <c r="I724" s="37" t="str">
        <f aca="false">IF($C724="","",SUMIFS(⑤減算マスタCSV!$L$2:$L$8001,⑤減算マスタCSV!$F$2:$F$8001,$C724,⑤減算マスタCSV!$K$2:$K$8001,1))</f>
        <v/>
      </c>
      <c r="J724" s="17" t="str">
        <f aca="false">IF($C724="","",IFERROR(INDEX(⑤減算マスタCSV!$H$2:$H$8001,MATCH($C724,⑤減算マスタCSV!$F$2:$F$8001,0)),1))</f>
        <v/>
      </c>
      <c r="K724" s="17" t="str">
        <f aca="false">IF($C724="","",MAX(1,IFERROR(INDEX(⑥商品照会CSV!$M$2:$M$3001,MATCH($C724,⑥商品照会CSV!$A$2:$A$3001,0)),1)))</f>
        <v/>
      </c>
      <c r="L724" s="40" t="str">
        <f aca="false">IF($C724="","",IFERROR(INDEX(⑥商品照会CSV!$Q$2:$Q$3001,MATCH($C724,⑥商品照会CSV!$A$2:$A$3001,0)),0))</f>
        <v/>
      </c>
      <c r="M724" s="40" t="str">
        <f aca="false">IF($C724="","",N($L724)*N($K724))</f>
        <v/>
      </c>
      <c r="N724" s="17" t="str">
        <f aca="false">IF($C724="","",MAX(1,IFERROR(INDEX(⑥商品照会CSV!$AK$2:$AK$3001,MATCH($C724,⑥商品照会CSV!$A$2:$A$3001,0)),1)))</f>
        <v/>
      </c>
      <c r="O724" s="12" t="str">
        <f aca="false">IF($C724="","",IFERROR(IF(INDEX(⑥商品照会CSV!$AN$2:$AN$3001,MATCH($C724,⑥商品照会CSV!$A$2:$A$3001,0))=1,"バラ",IF(INDEX(⑥商品照会CSV!$AM$2:$AM$3001,MATCH($C724,⑥商品照会CSV!$A$2:$A$3001,0))=1,"中間包装","ケース")),"ケース"))</f>
        <v/>
      </c>
      <c r="P724" s="18"/>
      <c r="Q724" s="14"/>
      <c r="R724" s="17" t="str">
        <f aca="false">IF($C724="","",N($Q724)*N($K724))</f>
        <v/>
      </c>
    </row>
    <row r="725" customFormat="false" ht="15" hidden="false" customHeight="false" outlineLevel="0" collapsed="false">
      <c r="B725" s="12" t="n">
        <v>720</v>
      </c>
      <c r="C725" s="36" t="str">
        <f aca="false">IF(①在庫CSV_発注日!$M721="","",①在庫CSV_発注日!$M721&amp;"")</f>
        <v/>
      </c>
      <c r="D725" s="12" t="str">
        <f aca="false">IF($C725="","",①在庫CSV_発注日!$N721)</f>
        <v/>
      </c>
      <c r="E725" s="12" t="str">
        <f aca="false">IF($C725="","",①在庫CSV_発注日!$H721)</f>
        <v/>
      </c>
      <c r="F725" s="12" t="str">
        <f aca="false">IF($C725="","",①在庫CSV_発注日!$L721)</f>
        <v/>
      </c>
      <c r="G725" s="18"/>
      <c r="H725" s="17" t="str">
        <f aca="false">IF($C725="","",N(①在庫CSV_発注日!$Z721))</f>
        <v/>
      </c>
      <c r="I725" s="37" t="str">
        <f aca="false">IF($C725="","",SUMIFS(⑤減算マスタCSV!$L$2:$L$8001,⑤減算マスタCSV!$F$2:$F$8001,$C725,⑤減算マスタCSV!$K$2:$K$8001,1))</f>
        <v/>
      </c>
      <c r="J725" s="17" t="str">
        <f aca="false">IF($C725="","",IFERROR(INDEX(⑤減算マスタCSV!$H$2:$H$8001,MATCH($C725,⑤減算マスタCSV!$F$2:$F$8001,0)),1))</f>
        <v/>
      </c>
      <c r="K725" s="17" t="str">
        <f aca="false">IF($C725="","",MAX(1,IFERROR(INDEX(⑥商品照会CSV!$M$2:$M$3001,MATCH($C725,⑥商品照会CSV!$A$2:$A$3001,0)),1)))</f>
        <v/>
      </c>
      <c r="L725" s="40" t="str">
        <f aca="false">IF($C725="","",IFERROR(INDEX(⑥商品照会CSV!$Q$2:$Q$3001,MATCH($C725,⑥商品照会CSV!$A$2:$A$3001,0)),0))</f>
        <v/>
      </c>
      <c r="M725" s="40" t="str">
        <f aca="false">IF($C725="","",N($L725)*N($K725))</f>
        <v/>
      </c>
      <c r="N725" s="17" t="str">
        <f aca="false">IF($C725="","",MAX(1,IFERROR(INDEX(⑥商品照会CSV!$AK$2:$AK$3001,MATCH($C725,⑥商品照会CSV!$A$2:$A$3001,0)),1)))</f>
        <v/>
      </c>
      <c r="O725" s="12" t="str">
        <f aca="false">IF($C725="","",IFERROR(IF(INDEX(⑥商品照会CSV!$AN$2:$AN$3001,MATCH($C725,⑥商品照会CSV!$A$2:$A$3001,0))=1,"バラ",IF(INDEX(⑥商品照会CSV!$AM$2:$AM$3001,MATCH($C725,⑥商品照会CSV!$A$2:$A$3001,0))=1,"中間包装","ケース")),"ケース"))</f>
        <v/>
      </c>
      <c r="P725" s="18"/>
      <c r="Q725" s="14"/>
      <c r="R725" s="17" t="str">
        <f aca="false">IF($C725="","",N($Q725)*N($K725))</f>
        <v/>
      </c>
    </row>
    <row r="726" customFormat="false" ht="15" hidden="false" customHeight="false" outlineLevel="0" collapsed="false">
      <c r="B726" s="12" t="n">
        <v>721</v>
      </c>
      <c r="C726" s="36" t="str">
        <f aca="false">IF(①在庫CSV_発注日!$M722="","",①在庫CSV_発注日!$M722&amp;"")</f>
        <v/>
      </c>
      <c r="D726" s="12" t="str">
        <f aca="false">IF($C726="","",①在庫CSV_発注日!$N722)</f>
        <v/>
      </c>
      <c r="E726" s="12" t="str">
        <f aca="false">IF($C726="","",①在庫CSV_発注日!$H722)</f>
        <v/>
      </c>
      <c r="F726" s="12" t="str">
        <f aca="false">IF($C726="","",①在庫CSV_発注日!$L722)</f>
        <v/>
      </c>
      <c r="G726" s="18"/>
      <c r="H726" s="17" t="str">
        <f aca="false">IF($C726="","",N(①在庫CSV_発注日!$Z722))</f>
        <v/>
      </c>
      <c r="I726" s="37" t="str">
        <f aca="false">IF($C726="","",SUMIFS(⑤減算マスタCSV!$L$2:$L$8001,⑤減算マスタCSV!$F$2:$F$8001,$C726,⑤減算マスタCSV!$K$2:$K$8001,1))</f>
        <v/>
      </c>
      <c r="J726" s="17" t="str">
        <f aca="false">IF($C726="","",IFERROR(INDEX(⑤減算マスタCSV!$H$2:$H$8001,MATCH($C726,⑤減算マスタCSV!$F$2:$F$8001,0)),1))</f>
        <v/>
      </c>
      <c r="K726" s="17" t="str">
        <f aca="false">IF($C726="","",MAX(1,IFERROR(INDEX(⑥商品照会CSV!$M$2:$M$3001,MATCH($C726,⑥商品照会CSV!$A$2:$A$3001,0)),1)))</f>
        <v/>
      </c>
      <c r="L726" s="40" t="str">
        <f aca="false">IF($C726="","",IFERROR(INDEX(⑥商品照会CSV!$Q$2:$Q$3001,MATCH($C726,⑥商品照会CSV!$A$2:$A$3001,0)),0))</f>
        <v/>
      </c>
      <c r="M726" s="40" t="str">
        <f aca="false">IF($C726="","",N($L726)*N($K726))</f>
        <v/>
      </c>
      <c r="N726" s="17" t="str">
        <f aca="false">IF($C726="","",MAX(1,IFERROR(INDEX(⑥商品照会CSV!$AK$2:$AK$3001,MATCH($C726,⑥商品照会CSV!$A$2:$A$3001,0)),1)))</f>
        <v/>
      </c>
      <c r="O726" s="12" t="str">
        <f aca="false">IF($C726="","",IFERROR(IF(INDEX(⑥商品照会CSV!$AN$2:$AN$3001,MATCH($C726,⑥商品照会CSV!$A$2:$A$3001,0))=1,"バラ",IF(INDEX(⑥商品照会CSV!$AM$2:$AM$3001,MATCH($C726,⑥商品照会CSV!$A$2:$A$3001,0))=1,"中間包装","ケース")),"ケース"))</f>
        <v/>
      </c>
      <c r="P726" s="18"/>
      <c r="Q726" s="14"/>
      <c r="R726" s="17" t="str">
        <f aca="false">IF($C726="","",N($Q726)*N($K726))</f>
        <v/>
      </c>
    </row>
    <row r="727" customFormat="false" ht="15" hidden="false" customHeight="false" outlineLevel="0" collapsed="false">
      <c r="B727" s="12" t="n">
        <v>722</v>
      </c>
      <c r="C727" s="36" t="str">
        <f aca="false">IF(①在庫CSV_発注日!$M723="","",①在庫CSV_発注日!$M723&amp;"")</f>
        <v/>
      </c>
      <c r="D727" s="12" t="str">
        <f aca="false">IF($C727="","",①在庫CSV_発注日!$N723)</f>
        <v/>
      </c>
      <c r="E727" s="12" t="str">
        <f aca="false">IF($C727="","",①在庫CSV_発注日!$H723)</f>
        <v/>
      </c>
      <c r="F727" s="12" t="str">
        <f aca="false">IF($C727="","",①在庫CSV_発注日!$L723)</f>
        <v/>
      </c>
      <c r="G727" s="18"/>
      <c r="H727" s="17" t="str">
        <f aca="false">IF($C727="","",N(①在庫CSV_発注日!$Z723))</f>
        <v/>
      </c>
      <c r="I727" s="37" t="str">
        <f aca="false">IF($C727="","",SUMIFS(⑤減算マスタCSV!$L$2:$L$8001,⑤減算マスタCSV!$F$2:$F$8001,$C727,⑤減算マスタCSV!$K$2:$K$8001,1))</f>
        <v/>
      </c>
      <c r="J727" s="17" t="str">
        <f aca="false">IF($C727="","",IFERROR(INDEX(⑤減算マスタCSV!$H$2:$H$8001,MATCH($C727,⑤減算マスタCSV!$F$2:$F$8001,0)),1))</f>
        <v/>
      </c>
      <c r="K727" s="17" t="str">
        <f aca="false">IF($C727="","",MAX(1,IFERROR(INDEX(⑥商品照会CSV!$M$2:$M$3001,MATCH($C727,⑥商品照会CSV!$A$2:$A$3001,0)),1)))</f>
        <v/>
      </c>
      <c r="L727" s="40" t="str">
        <f aca="false">IF($C727="","",IFERROR(INDEX(⑥商品照会CSV!$Q$2:$Q$3001,MATCH($C727,⑥商品照会CSV!$A$2:$A$3001,0)),0))</f>
        <v/>
      </c>
      <c r="M727" s="40" t="str">
        <f aca="false">IF($C727="","",N($L727)*N($K727))</f>
        <v/>
      </c>
      <c r="N727" s="17" t="str">
        <f aca="false">IF($C727="","",MAX(1,IFERROR(INDEX(⑥商品照会CSV!$AK$2:$AK$3001,MATCH($C727,⑥商品照会CSV!$A$2:$A$3001,0)),1)))</f>
        <v/>
      </c>
      <c r="O727" s="12" t="str">
        <f aca="false">IF($C727="","",IFERROR(IF(INDEX(⑥商品照会CSV!$AN$2:$AN$3001,MATCH($C727,⑥商品照会CSV!$A$2:$A$3001,0))=1,"バラ",IF(INDEX(⑥商品照会CSV!$AM$2:$AM$3001,MATCH($C727,⑥商品照会CSV!$A$2:$A$3001,0))=1,"中間包装","ケース")),"ケース"))</f>
        <v/>
      </c>
      <c r="P727" s="18"/>
      <c r="Q727" s="14"/>
      <c r="R727" s="17" t="str">
        <f aca="false">IF($C727="","",N($Q727)*N($K727))</f>
        <v/>
      </c>
    </row>
    <row r="728" customFormat="false" ht="15" hidden="false" customHeight="false" outlineLevel="0" collapsed="false">
      <c r="B728" s="12" t="n">
        <v>723</v>
      </c>
      <c r="C728" s="36" t="str">
        <f aca="false">IF(①在庫CSV_発注日!$M724="","",①在庫CSV_発注日!$M724&amp;"")</f>
        <v/>
      </c>
      <c r="D728" s="12" t="str">
        <f aca="false">IF($C728="","",①在庫CSV_発注日!$N724)</f>
        <v/>
      </c>
      <c r="E728" s="12" t="str">
        <f aca="false">IF($C728="","",①在庫CSV_発注日!$H724)</f>
        <v/>
      </c>
      <c r="F728" s="12" t="str">
        <f aca="false">IF($C728="","",①在庫CSV_発注日!$L724)</f>
        <v/>
      </c>
      <c r="G728" s="18"/>
      <c r="H728" s="17" t="str">
        <f aca="false">IF($C728="","",N(①在庫CSV_発注日!$Z724))</f>
        <v/>
      </c>
      <c r="I728" s="37" t="str">
        <f aca="false">IF($C728="","",SUMIFS(⑤減算マスタCSV!$L$2:$L$8001,⑤減算マスタCSV!$F$2:$F$8001,$C728,⑤減算マスタCSV!$K$2:$K$8001,1))</f>
        <v/>
      </c>
      <c r="J728" s="17" t="str">
        <f aca="false">IF($C728="","",IFERROR(INDEX(⑤減算マスタCSV!$H$2:$H$8001,MATCH($C728,⑤減算マスタCSV!$F$2:$F$8001,0)),1))</f>
        <v/>
      </c>
      <c r="K728" s="17" t="str">
        <f aca="false">IF($C728="","",MAX(1,IFERROR(INDEX(⑥商品照会CSV!$M$2:$M$3001,MATCH($C728,⑥商品照会CSV!$A$2:$A$3001,0)),1)))</f>
        <v/>
      </c>
      <c r="L728" s="40" t="str">
        <f aca="false">IF($C728="","",IFERROR(INDEX(⑥商品照会CSV!$Q$2:$Q$3001,MATCH($C728,⑥商品照会CSV!$A$2:$A$3001,0)),0))</f>
        <v/>
      </c>
      <c r="M728" s="40" t="str">
        <f aca="false">IF($C728="","",N($L728)*N($K728))</f>
        <v/>
      </c>
      <c r="N728" s="17" t="str">
        <f aca="false">IF($C728="","",MAX(1,IFERROR(INDEX(⑥商品照会CSV!$AK$2:$AK$3001,MATCH($C728,⑥商品照会CSV!$A$2:$A$3001,0)),1)))</f>
        <v/>
      </c>
      <c r="O728" s="12" t="str">
        <f aca="false">IF($C728="","",IFERROR(IF(INDEX(⑥商品照会CSV!$AN$2:$AN$3001,MATCH($C728,⑥商品照会CSV!$A$2:$A$3001,0))=1,"バラ",IF(INDEX(⑥商品照会CSV!$AM$2:$AM$3001,MATCH($C728,⑥商品照会CSV!$A$2:$A$3001,0))=1,"中間包装","ケース")),"ケース"))</f>
        <v/>
      </c>
      <c r="P728" s="18"/>
      <c r="Q728" s="14"/>
      <c r="R728" s="17" t="str">
        <f aca="false">IF($C728="","",N($Q728)*N($K728))</f>
        <v/>
      </c>
    </row>
    <row r="729" customFormat="false" ht="15" hidden="false" customHeight="false" outlineLevel="0" collapsed="false">
      <c r="B729" s="12" t="n">
        <v>724</v>
      </c>
      <c r="C729" s="36" t="str">
        <f aca="false">IF(①在庫CSV_発注日!$M725="","",①在庫CSV_発注日!$M725&amp;"")</f>
        <v/>
      </c>
      <c r="D729" s="12" t="str">
        <f aca="false">IF($C729="","",①在庫CSV_発注日!$N725)</f>
        <v/>
      </c>
      <c r="E729" s="12" t="str">
        <f aca="false">IF($C729="","",①在庫CSV_発注日!$H725)</f>
        <v/>
      </c>
      <c r="F729" s="12" t="str">
        <f aca="false">IF($C729="","",①在庫CSV_発注日!$L725)</f>
        <v/>
      </c>
      <c r="G729" s="18"/>
      <c r="H729" s="17" t="str">
        <f aca="false">IF($C729="","",N(①在庫CSV_発注日!$Z725))</f>
        <v/>
      </c>
      <c r="I729" s="37" t="str">
        <f aca="false">IF($C729="","",SUMIFS(⑤減算マスタCSV!$L$2:$L$8001,⑤減算マスタCSV!$F$2:$F$8001,$C729,⑤減算マスタCSV!$K$2:$K$8001,1))</f>
        <v/>
      </c>
      <c r="J729" s="17" t="str">
        <f aca="false">IF($C729="","",IFERROR(INDEX(⑤減算マスタCSV!$H$2:$H$8001,MATCH($C729,⑤減算マスタCSV!$F$2:$F$8001,0)),1))</f>
        <v/>
      </c>
      <c r="K729" s="17" t="str">
        <f aca="false">IF($C729="","",MAX(1,IFERROR(INDEX(⑥商品照会CSV!$M$2:$M$3001,MATCH($C729,⑥商品照会CSV!$A$2:$A$3001,0)),1)))</f>
        <v/>
      </c>
      <c r="L729" s="40" t="str">
        <f aca="false">IF($C729="","",IFERROR(INDEX(⑥商品照会CSV!$Q$2:$Q$3001,MATCH($C729,⑥商品照会CSV!$A$2:$A$3001,0)),0))</f>
        <v/>
      </c>
      <c r="M729" s="40" t="str">
        <f aca="false">IF($C729="","",N($L729)*N($K729))</f>
        <v/>
      </c>
      <c r="N729" s="17" t="str">
        <f aca="false">IF($C729="","",MAX(1,IFERROR(INDEX(⑥商品照会CSV!$AK$2:$AK$3001,MATCH($C729,⑥商品照会CSV!$A$2:$A$3001,0)),1)))</f>
        <v/>
      </c>
      <c r="O729" s="12" t="str">
        <f aca="false">IF($C729="","",IFERROR(IF(INDEX(⑥商品照会CSV!$AN$2:$AN$3001,MATCH($C729,⑥商品照会CSV!$A$2:$A$3001,0))=1,"バラ",IF(INDEX(⑥商品照会CSV!$AM$2:$AM$3001,MATCH($C729,⑥商品照会CSV!$A$2:$A$3001,0))=1,"中間包装","ケース")),"ケース"))</f>
        <v/>
      </c>
      <c r="P729" s="18"/>
      <c r="Q729" s="14"/>
      <c r="R729" s="17" t="str">
        <f aca="false">IF($C729="","",N($Q729)*N($K729))</f>
        <v/>
      </c>
    </row>
    <row r="730" customFormat="false" ht="15" hidden="false" customHeight="false" outlineLevel="0" collapsed="false">
      <c r="B730" s="12" t="n">
        <v>725</v>
      </c>
      <c r="C730" s="36" t="str">
        <f aca="false">IF(①在庫CSV_発注日!$M726="","",①在庫CSV_発注日!$M726&amp;"")</f>
        <v/>
      </c>
      <c r="D730" s="12" t="str">
        <f aca="false">IF($C730="","",①在庫CSV_発注日!$N726)</f>
        <v/>
      </c>
      <c r="E730" s="12" t="str">
        <f aca="false">IF($C730="","",①在庫CSV_発注日!$H726)</f>
        <v/>
      </c>
      <c r="F730" s="12" t="str">
        <f aca="false">IF($C730="","",①在庫CSV_発注日!$L726)</f>
        <v/>
      </c>
      <c r="G730" s="18"/>
      <c r="H730" s="17" t="str">
        <f aca="false">IF($C730="","",N(①在庫CSV_発注日!$Z726))</f>
        <v/>
      </c>
      <c r="I730" s="37" t="str">
        <f aca="false">IF($C730="","",SUMIFS(⑤減算マスタCSV!$L$2:$L$8001,⑤減算マスタCSV!$F$2:$F$8001,$C730,⑤減算マスタCSV!$K$2:$K$8001,1))</f>
        <v/>
      </c>
      <c r="J730" s="17" t="str">
        <f aca="false">IF($C730="","",IFERROR(INDEX(⑤減算マスタCSV!$H$2:$H$8001,MATCH($C730,⑤減算マスタCSV!$F$2:$F$8001,0)),1))</f>
        <v/>
      </c>
      <c r="K730" s="17" t="str">
        <f aca="false">IF($C730="","",MAX(1,IFERROR(INDEX(⑥商品照会CSV!$M$2:$M$3001,MATCH($C730,⑥商品照会CSV!$A$2:$A$3001,0)),1)))</f>
        <v/>
      </c>
      <c r="L730" s="40" t="str">
        <f aca="false">IF($C730="","",IFERROR(INDEX(⑥商品照会CSV!$Q$2:$Q$3001,MATCH($C730,⑥商品照会CSV!$A$2:$A$3001,0)),0))</f>
        <v/>
      </c>
      <c r="M730" s="40" t="str">
        <f aca="false">IF($C730="","",N($L730)*N($K730))</f>
        <v/>
      </c>
      <c r="N730" s="17" t="str">
        <f aca="false">IF($C730="","",MAX(1,IFERROR(INDEX(⑥商品照会CSV!$AK$2:$AK$3001,MATCH($C730,⑥商品照会CSV!$A$2:$A$3001,0)),1)))</f>
        <v/>
      </c>
      <c r="O730" s="12" t="str">
        <f aca="false">IF($C730="","",IFERROR(IF(INDEX(⑥商品照会CSV!$AN$2:$AN$3001,MATCH($C730,⑥商品照会CSV!$A$2:$A$3001,0))=1,"バラ",IF(INDEX(⑥商品照会CSV!$AM$2:$AM$3001,MATCH($C730,⑥商品照会CSV!$A$2:$A$3001,0))=1,"中間包装","ケース")),"ケース"))</f>
        <v/>
      </c>
      <c r="P730" s="18"/>
      <c r="Q730" s="14"/>
      <c r="R730" s="17" t="str">
        <f aca="false">IF($C730="","",N($Q730)*N($K730))</f>
        <v/>
      </c>
    </row>
    <row r="731" customFormat="false" ht="15" hidden="false" customHeight="false" outlineLevel="0" collapsed="false">
      <c r="B731" s="12" t="n">
        <v>726</v>
      </c>
      <c r="C731" s="36" t="str">
        <f aca="false">IF(①在庫CSV_発注日!$M727="","",①在庫CSV_発注日!$M727&amp;"")</f>
        <v/>
      </c>
      <c r="D731" s="12" t="str">
        <f aca="false">IF($C731="","",①在庫CSV_発注日!$N727)</f>
        <v/>
      </c>
      <c r="E731" s="12" t="str">
        <f aca="false">IF($C731="","",①在庫CSV_発注日!$H727)</f>
        <v/>
      </c>
      <c r="F731" s="12" t="str">
        <f aca="false">IF($C731="","",①在庫CSV_発注日!$L727)</f>
        <v/>
      </c>
      <c r="G731" s="18"/>
      <c r="H731" s="17" t="str">
        <f aca="false">IF($C731="","",N(①在庫CSV_発注日!$Z727))</f>
        <v/>
      </c>
      <c r="I731" s="37" t="str">
        <f aca="false">IF($C731="","",SUMIFS(⑤減算マスタCSV!$L$2:$L$8001,⑤減算マスタCSV!$F$2:$F$8001,$C731,⑤減算マスタCSV!$K$2:$K$8001,1))</f>
        <v/>
      </c>
      <c r="J731" s="17" t="str">
        <f aca="false">IF($C731="","",IFERROR(INDEX(⑤減算マスタCSV!$H$2:$H$8001,MATCH($C731,⑤減算マスタCSV!$F$2:$F$8001,0)),1))</f>
        <v/>
      </c>
      <c r="K731" s="17" t="str">
        <f aca="false">IF($C731="","",MAX(1,IFERROR(INDEX(⑥商品照会CSV!$M$2:$M$3001,MATCH($C731,⑥商品照会CSV!$A$2:$A$3001,0)),1)))</f>
        <v/>
      </c>
      <c r="L731" s="40" t="str">
        <f aca="false">IF($C731="","",IFERROR(INDEX(⑥商品照会CSV!$Q$2:$Q$3001,MATCH($C731,⑥商品照会CSV!$A$2:$A$3001,0)),0))</f>
        <v/>
      </c>
      <c r="M731" s="40" t="str">
        <f aca="false">IF($C731="","",N($L731)*N($K731))</f>
        <v/>
      </c>
      <c r="N731" s="17" t="str">
        <f aca="false">IF($C731="","",MAX(1,IFERROR(INDEX(⑥商品照会CSV!$AK$2:$AK$3001,MATCH($C731,⑥商品照会CSV!$A$2:$A$3001,0)),1)))</f>
        <v/>
      </c>
      <c r="O731" s="12" t="str">
        <f aca="false">IF($C731="","",IFERROR(IF(INDEX(⑥商品照会CSV!$AN$2:$AN$3001,MATCH($C731,⑥商品照会CSV!$A$2:$A$3001,0))=1,"バラ",IF(INDEX(⑥商品照会CSV!$AM$2:$AM$3001,MATCH($C731,⑥商品照会CSV!$A$2:$A$3001,0))=1,"中間包装","ケース")),"ケース"))</f>
        <v/>
      </c>
      <c r="P731" s="18"/>
      <c r="Q731" s="14"/>
      <c r="R731" s="17" t="str">
        <f aca="false">IF($C731="","",N($Q731)*N($K731))</f>
        <v/>
      </c>
    </row>
    <row r="732" customFormat="false" ht="15" hidden="false" customHeight="false" outlineLevel="0" collapsed="false">
      <c r="B732" s="12" t="n">
        <v>727</v>
      </c>
      <c r="C732" s="36" t="str">
        <f aca="false">IF(①在庫CSV_発注日!$M728="","",①在庫CSV_発注日!$M728&amp;"")</f>
        <v/>
      </c>
      <c r="D732" s="12" t="str">
        <f aca="false">IF($C732="","",①在庫CSV_発注日!$N728)</f>
        <v/>
      </c>
      <c r="E732" s="12" t="str">
        <f aca="false">IF($C732="","",①在庫CSV_発注日!$H728)</f>
        <v/>
      </c>
      <c r="F732" s="12" t="str">
        <f aca="false">IF($C732="","",①在庫CSV_発注日!$L728)</f>
        <v/>
      </c>
      <c r="G732" s="18"/>
      <c r="H732" s="17" t="str">
        <f aca="false">IF($C732="","",N(①在庫CSV_発注日!$Z728))</f>
        <v/>
      </c>
      <c r="I732" s="37" t="str">
        <f aca="false">IF($C732="","",SUMIFS(⑤減算マスタCSV!$L$2:$L$8001,⑤減算マスタCSV!$F$2:$F$8001,$C732,⑤減算マスタCSV!$K$2:$K$8001,1))</f>
        <v/>
      </c>
      <c r="J732" s="17" t="str">
        <f aca="false">IF($C732="","",IFERROR(INDEX(⑤減算マスタCSV!$H$2:$H$8001,MATCH($C732,⑤減算マスタCSV!$F$2:$F$8001,0)),1))</f>
        <v/>
      </c>
      <c r="K732" s="17" t="str">
        <f aca="false">IF($C732="","",MAX(1,IFERROR(INDEX(⑥商品照会CSV!$M$2:$M$3001,MATCH($C732,⑥商品照会CSV!$A$2:$A$3001,0)),1)))</f>
        <v/>
      </c>
      <c r="L732" s="40" t="str">
        <f aca="false">IF($C732="","",IFERROR(INDEX(⑥商品照会CSV!$Q$2:$Q$3001,MATCH($C732,⑥商品照会CSV!$A$2:$A$3001,0)),0))</f>
        <v/>
      </c>
      <c r="M732" s="40" t="str">
        <f aca="false">IF($C732="","",N($L732)*N($K732))</f>
        <v/>
      </c>
      <c r="N732" s="17" t="str">
        <f aca="false">IF($C732="","",MAX(1,IFERROR(INDEX(⑥商品照会CSV!$AK$2:$AK$3001,MATCH($C732,⑥商品照会CSV!$A$2:$A$3001,0)),1)))</f>
        <v/>
      </c>
      <c r="O732" s="12" t="str">
        <f aca="false">IF($C732="","",IFERROR(IF(INDEX(⑥商品照会CSV!$AN$2:$AN$3001,MATCH($C732,⑥商品照会CSV!$A$2:$A$3001,0))=1,"バラ",IF(INDEX(⑥商品照会CSV!$AM$2:$AM$3001,MATCH($C732,⑥商品照会CSV!$A$2:$A$3001,0))=1,"中間包装","ケース")),"ケース"))</f>
        <v/>
      </c>
      <c r="P732" s="18"/>
      <c r="Q732" s="14"/>
      <c r="R732" s="17" t="str">
        <f aca="false">IF($C732="","",N($Q732)*N($K732))</f>
        <v/>
      </c>
    </row>
    <row r="733" customFormat="false" ht="15" hidden="false" customHeight="false" outlineLevel="0" collapsed="false">
      <c r="B733" s="12" t="n">
        <v>728</v>
      </c>
      <c r="C733" s="36" t="str">
        <f aca="false">IF(①在庫CSV_発注日!$M729="","",①在庫CSV_発注日!$M729&amp;"")</f>
        <v/>
      </c>
      <c r="D733" s="12" t="str">
        <f aca="false">IF($C733="","",①在庫CSV_発注日!$N729)</f>
        <v/>
      </c>
      <c r="E733" s="12" t="str">
        <f aca="false">IF($C733="","",①在庫CSV_発注日!$H729)</f>
        <v/>
      </c>
      <c r="F733" s="12" t="str">
        <f aca="false">IF($C733="","",①在庫CSV_発注日!$L729)</f>
        <v/>
      </c>
      <c r="G733" s="18"/>
      <c r="H733" s="17" t="str">
        <f aca="false">IF($C733="","",N(①在庫CSV_発注日!$Z729))</f>
        <v/>
      </c>
      <c r="I733" s="37" t="str">
        <f aca="false">IF($C733="","",SUMIFS(⑤減算マスタCSV!$L$2:$L$8001,⑤減算マスタCSV!$F$2:$F$8001,$C733,⑤減算マスタCSV!$K$2:$K$8001,1))</f>
        <v/>
      </c>
      <c r="J733" s="17" t="str">
        <f aca="false">IF($C733="","",IFERROR(INDEX(⑤減算マスタCSV!$H$2:$H$8001,MATCH($C733,⑤減算マスタCSV!$F$2:$F$8001,0)),1))</f>
        <v/>
      </c>
      <c r="K733" s="17" t="str">
        <f aca="false">IF($C733="","",MAX(1,IFERROR(INDEX(⑥商品照会CSV!$M$2:$M$3001,MATCH($C733,⑥商品照会CSV!$A$2:$A$3001,0)),1)))</f>
        <v/>
      </c>
      <c r="L733" s="40" t="str">
        <f aca="false">IF($C733="","",IFERROR(INDEX(⑥商品照会CSV!$Q$2:$Q$3001,MATCH($C733,⑥商品照会CSV!$A$2:$A$3001,0)),0))</f>
        <v/>
      </c>
      <c r="M733" s="40" t="str">
        <f aca="false">IF($C733="","",N($L733)*N($K733))</f>
        <v/>
      </c>
      <c r="N733" s="17" t="str">
        <f aca="false">IF($C733="","",MAX(1,IFERROR(INDEX(⑥商品照会CSV!$AK$2:$AK$3001,MATCH($C733,⑥商品照会CSV!$A$2:$A$3001,0)),1)))</f>
        <v/>
      </c>
      <c r="O733" s="12" t="str">
        <f aca="false">IF($C733="","",IFERROR(IF(INDEX(⑥商品照会CSV!$AN$2:$AN$3001,MATCH($C733,⑥商品照会CSV!$A$2:$A$3001,0))=1,"バラ",IF(INDEX(⑥商品照会CSV!$AM$2:$AM$3001,MATCH($C733,⑥商品照会CSV!$A$2:$A$3001,0))=1,"中間包装","ケース")),"ケース"))</f>
        <v/>
      </c>
      <c r="P733" s="18"/>
      <c r="Q733" s="14"/>
      <c r="R733" s="17" t="str">
        <f aca="false">IF($C733="","",N($Q733)*N($K733))</f>
        <v/>
      </c>
    </row>
    <row r="734" customFormat="false" ht="15" hidden="false" customHeight="false" outlineLevel="0" collapsed="false">
      <c r="B734" s="12" t="n">
        <v>729</v>
      </c>
      <c r="C734" s="36" t="str">
        <f aca="false">IF(①在庫CSV_発注日!$M730="","",①在庫CSV_発注日!$M730&amp;"")</f>
        <v/>
      </c>
      <c r="D734" s="12" t="str">
        <f aca="false">IF($C734="","",①在庫CSV_発注日!$N730)</f>
        <v/>
      </c>
      <c r="E734" s="12" t="str">
        <f aca="false">IF($C734="","",①在庫CSV_発注日!$H730)</f>
        <v/>
      </c>
      <c r="F734" s="12" t="str">
        <f aca="false">IF($C734="","",①在庫CSV_発注日!$L730)</f>
        <v/>
      </c>
      <c r="G734" s="18"/>
      <c r="H734" s="17" t="str">
        <f aca="false">IF($C734="","",N(①在庫CSV_発注日!$Z730))</f>
        <v/>
      </c>
      <c r="I734" s="37" t="str">
        <f aca="false">IF($C734="","",SUMIFS(⑤減算マスタCSV!$L$2:$L$8001,⑤減算マスタCSV!$F$2:$F$8001,$C734,⑤減算マスタCSV!$K$2:$K$8001,1))</f>
        <v/>
      </c>
      <c r="J734" s="17" t="str">
        <f aca="false">IF($C734="","",IFERROR(INDEX(⑤減算マスタCSV!$H$2:$H$8001,MATCH($C734,⑤減算マスタCSV!$F$2:$F$8001,0)),1))</f>
        <v/>
      </c>
      <c r="K734" s="17" t="str">
        <f aca="false">IF($C734="","",MAX(1,IFERROR(INDEX(⑥商品照会CSV!$M$2:$M$3001,MATCH($C734,⑥商品照会CSV!$A$2:$A$3001,0)),1)))</f>
        <v/>
      </c>
      <c r="L734" s="40" t="str">
        <f aca="false">IF($C734="","",IFERROR(INDEX(⑥商品照会CSV!$Q$2:$Q$3001,MATCH($C734,⑥商品照会CSV!$A$2:$A$3001,0)),0))</f>
        <v/>
      </c>
      <c r="M734" s="40" t="str">
        <f aca="false">IF($C734="","",N($L734)*N($K734))</f>
        <v/>
      </c>
      <c r="N734" s="17" t="str">
        <f aca="false">IF($C734="","",MAX(1,IFERROR(INDEX(⑥商品照会CSV!$AK$2:$AK$3001,MATCH($C734,⑥商品照会CSV!$A$2:$A$3001,0)),1)))</f>
        <v/>
      </c>
      <c r="O734" s="12" t="str">
        <f aca="false">IF($C734="","",IFERROR(IF(INDEX(⑥商品照会CSV!$AN$2:$AN$3001,MATCH($C734,⑥商品照会CSV!$A$2:$A$3001,0))=1,"バラ",IF(INDEX(⑥商品照会CSV!$AM$2:$AM$3001,MATCH($C734,⑥商品照会CSV!$A$2:$A$3001,0))=1,"中間包装","ケース")),"ケース"))</f>
        <v/>
      </c>
      <c r="P734" s="18"/>
      <c r="Q734" s="14"/>
      <c r="R734" s="17" t="str">
        <f aca="false">IF($C734="","",N($Q734)*N($K734))</f>
        <v/>
      </c>
    </row>
    <row r="735" customFormat="false" ht="15" hidden="false" customHeight="false" outlineLevel="0" collapsed="false">
      <c r="B735" s="12" t="n">
        <v>730</v>
      </c>
      <c r="C735" s="36" t="str">
        <f aca="false">IF(①在庫CSV_発注日!$M731="","",①在庫CSV_発注日!$M731&amp;"")</f>
        <v/>
      </c>
      <c r="D735" s="12" t="str">
        <f aca="false">IF($C735="","",①在庫CSV_発注日!$N731)</f>
        <v/>
      </c>
      <c r="E735" s="12" t="str">
        <f aca="false">IF($C735="","",①在庫CSV_発注日!$H731)</f>
        <v/>
      </c>
      <c r="F735" s="12" t="str">
        <f aca="false">IF($C735="","",①在庫CSV_発注日!$L731)</f>
        <v/>
      </c>
      <c r="G735" s="18"/>
      <c r="H735" s="17" t="str">
        <f aca="false">IF($C735="","",N(①在庫CSV_発注日!$Z731))</f>
        <v/>
      </c>
      <c r="I735" s="37" t="str">
        <f aca="false">IF($C735="","",SUMIFS(⑤減算マスタCSV!$L$2:$L$8001,⑤減算マスタCSV!$F$2:$F$8001,$C735,⑤減算マスタCSV!$K$2:$K$8001,1))</f>
        <v/>
      </c>
      <c r="J735" s="17" t="str">
        <f aca="false">IF($C735="","",IFERROR(INDEX(⑤減算マスタCSV!$H$2:$H$8001,MATCH($C735,⑤減算マスタCSV!$F$2:$F$8001,0)),1))</f>
        <v/>
      </c>
      <c r="K735" s="17" t="str">
        <f aca="false">IF($C735="","",MAX(1,IFERROR(INDEX(⑥商品照会CSV!$M$2:$M$3001,MATCH($C735,⑥商品照会CSV!$A$2:$A$3001,0)),1)))</f>
        <v/>
      </c>
      <c r="L735" s="40" t="str">
        <f aca="false">IF($C735="","",IFERROR(INDEX(⑥商品照会CSV!$Q$2:$Q$3001,MATCH($C735,⑥商品照会CSV!$A$2:$A$3001,0)),0))</f>
        <v/>
      </c>
      <c r="M735" s="40" t="str">
        <f aca="false">IF($C735="","",N($L735)*N($K735))</f>
        <v/>
      </c>
      <c r="N735" s="17" t="str">
        <f aca="false">IF($C735="","",MAX(1,IFERROR(INDEX(⑥商品照会CSV!$AK$2:$AK$3001,MATCH($C735,⑥商品照会CSV!$A$2:$A$3001,0)),1)))</f>
        <v/>
      </c>
      <c r="O735" s="12" t="str">
        <f aca="false">IF($C735="","",IFERROR(IF(INDEX(⑥商品照会CSV!$AN$2:$AN$3001,MATCH($C735,⑥商品照会CSV!$A$2:$A$3001,0))=1,"バラ",IF(INDEX(⑥商品照会CSV!$AM$2:$AM$3001,MATCH($C735,⑥商品照会CSV!$A$2:$A$3001,0))=1,"中間包装","ケース")),"ケース"))</f>
        <v/>
      </c>
      <c r="P735" s="18"/>
      <c r="Q735" s="14"/>
      <c r="R735" s="17" t="str">
        <f aca="false">IF($C735="","",N($Q735)*N($K735))</f>
        <v/>
      </c>
    </row>
    <row r="736" customFormat="false" ht="15" hidden="false" customHeight="false" outlineLevel="0" collapsed="false">
      <c r="B736" s="12" t="n">
        <v>731</v>
      </c>
      <c r="C736" s="36" t="str">
        <f aca="false">IF(①在庫CSV_発注日!$M732="","",①在庫CSV_発注日!$M732&amp;"")</f>
        <v/>
      </c>
      <c r="D736" s="12" t="str">
        <f aca="false">IF($C736="","",①在庫CSV_発注日!$N732)</f>
        <v/>
      </c>
      <c r="E736" s="12" t="str">
        <f aca="false">IF($C736="","",①在庫CSV_発注日!$H732)</f>
        <v/>
      </c>
      <c r="F736" s="12" t="str">
        <f aca="false">IF($C736="","",①在庫CSV_発注日!$L732)</f>
        <v/>
      </c>
      <c r="G736" s="18"/>
      <c r="H736" s="17" t="str">
        <f aca="false">IF($C736="","",N(①在庫CSV_発注日!$Z732))</f>
        <v/>
      </c>
      <c r="I736" s="37" t="str">
        <f aca="false">IF($C736="","",SUMIFS(⑤減算マスタCSV!$L$2:$L$8001,⑤減算マスタCSV!$F$2:$F$8001,$C736,⑤減算マスタCSV!$K$2:$K$8001,1))</f>
        <v/>
      </c>
      <c r="J736" s="17" t="str">
        <f aca="false">IF($C736="","",IFERROR(INDEX(⑤減算マスタCSV!$H$2:$H$8001,MATCH($C736,⑤減算マスタCSV!$F$2:$F$8001,0)),1))</f>
        <v/>
      </c>
      <c r="K736" s="17" t="str">
        <f aca="false">IF($C736="","",MAX(1,IFERROR(INDEX(⑥商品照会CSV!$M$2:$M$3001,MATCH($C736,⑥商品照会CSV!$A$2:$A$3001,0)),1)))</f>
        <v/>
      </c>
      <c r="L736" s="40" t="str">
        <f aca="false">IF($C736="","",IFERROR(INDEX(⑥商品照会CSV!$Q$2:$Q$3001,MATCH($C736,⑥商品照会CSV!$A$2:$A$3001,0)),0))</f>
        <v/>
      </c>
      <c r="M736" s="40" t="str">
        <f aca="false">IF($C736="","",N($L736)*N($K736))</f>
        <v/>
      </c>
      <c r="N736" s="17" t="str">
        <f aca="false">IF($C736="","",MAX(1,IFERROR(INDEX(⑥商品照会CSV!$AK$2:$AK$3001,MATCH($C736,⑥商品照会CSV!$A$2:$A$3001,0)),1)))</f>
        <v/>
      </c>
      <c r="O736" s="12" t="str">
        <f aca="false">IF($C736="","",IFERROR(IF(INDEX(⑥商品照会CSV!$AN$2:$AN$3001,MATCH($C736,⑥商品照会CSV!$A$2:$A$3001,0))=1,"バラ",IF(INDEX(⑥商品照会CSV!$AM$2:$AM$3001,MATCH($C736,⑥商品照会CSV!$A$2:$A$3001,0))=1,"中間包装","ケース")),"ケース"))</f>
        <v/>
      </c>
      <c r="P736" s="18"/>
      <c r="Q736" s="14"/>
      <c r="R736" s="17" t="str">
        <f aca="false">IF($C736="","",N($Q736)*N($K736))</f>
        <v/>
      </c>
    </row>
    <row r="737" customFormat="false" ht="15" hidden="false" customHeight="false" outlineLevel="0" collapsed="false">
      <c r="B737" s="12" t="n">
        <v>732</v>
      </c>
      <c r="C737" s="36" t="str">
        <f aca="false">IF(①在庫CSV_発注日!$M733="","",①在庫CSV_発注日!$M733&amp;"")</f>
        <v/>
      </c>
      <c r="D737" s="12" t="str">
        <f aca="false">IF($C737="","",①在庫CSV_発注日!$N733)</f>
        <v/>
      </c>
      <c r="E737" s="12" t="str">
        <f aca="false">IF($C737="","",①在庫CSV_発注日!$H733)</f>
        <v/>
      </c>
      <c r="F737" s="12" t="str">
        <f aca="false">IF($C737="","",①在庫CSV_発注日!$L733)</f>
        <v/>
      </c>
      <c r="G737" s="18"/>
      <c r="H737" s="17" t="str">
        <f aca="false">IF($C737="","",N(①在庫CSV_発注日!$Z733))</f>
        <v/>
      </c>
      <c r="I737" s="37" t="str">
        <f aca="false">IF($C737="","",SUMIFS(⑤減算マスタCSV!$L$2:$L$8001,⑤減算マスタCSV!$F$2:$F$8001,$C737,⑤減算マスタCSV!$K$2:$K$8001,1))</f>
        <v/>
      </c>
      <c r="J737" s="17" t="str">
        <f aca="false">IF($C737="","",IFERROR(INDEX(⑤減算マスタCSV!$H$2:$H$8001,MATCH($C737,⑤減算マスタCSV!$F$2:$F$8001,0)),1))</f>
        <v/>
      </c>
      <c r="K737" s="17" t="str">
        <f aca="false">IF($C737="","",MAX(1,IFERROR(INDEX(⑥商品照会CSV!$M$2:$M$3001,MATCH($C737,⑥商品照会CSV!$A$2:$A$3001,0)),1)))</f>
        <v/>
      </c>
      <c r="L737" s="40" t="str">
        <f aca="false">IF($C737="","",IFERROR(INDEX(⑥商品照会CSV!$Q$2:$Q$3001,MATCH($C737,⑥商品照会CSV!$A$2:$A$3001,0)),0))</f>
        <v/>
      </c>
      <c r="M737" s="40" t="str">
        <f aca="false">IF($C737="","",N($L737)*N($K737))</f>
        <v/>
      </c>
      <c r="N737" s="17" t="str">
        <f aca="false">IF($C737="","",MAX(1,IFERROR(INDEX(⑥商品照会CSV!$AK$2:$AK$3001,MATCH($C737,⑥商品照会CSV!$A$2:$A$3001,0)),1)))</f>
        <v/>
      </c>
      <c r="O737" s="12" t="str">
        <f aca="false">IF($C737="","",IFERROR(IF(INDEX(⑥商品照会CSV!$AN$2:$AN$3001,MATCH($C737,⑥商品照会CSV!$A$2:$A$3001,0))=1,"バラ",IF(INDEX(⑥商品照会CSV!$AM$2:$AM$3001,MATCH($C737,⑥商品照会CSV!$A$2:$A$3001,0))=1,"中間包装","ケース")),"ケース"))</f>
        <v/>
      </c>
      <c r="P737" s="18"/>
      <c r="Q737" s="14"/>
      <c r="R737" s="17" t="str">
        <f aca="false">IF($C737="","",N($Q737)*N($K737))</f>
        <v/>
      </c>
    </row>
    <row r="738" customFormat="false" ht="15" hidden="false" customHeight="false" outlineLevel="0" collapsed="false">
      <c r="B738" s="12" t="n">
        <v>733</v>
      </c>
      <c r="C738" s="36" t="str">
        <f aca="false">IF(①在庫CSV_発注日!$M734="","",①在庫CSV_発注日!$M734&amp;"")</f>
        <v/>
      </c>
      <c r="D738" s="12" t="str">
        <f aca="false">IF($C738="","",①在庫CSV_発注日!$N734)</f>
        <v/>
      </c>
      <c r="E738" s="12" t="str">
        <f aca="false">IF($C738="","",①在庫CSV_発注日!$H734)</f>
        <v/>
      </c>
      <c r="F738" s="12" t="str">
        <f aca="false">IF($C738="","",①在庫CSV_発注日!$L734)</f>
        <v/>
      </c>
      <c r="G738" s="18"/>
      <c r="H738" s="17" t="str">
        <f aca="false">IF($C738="","",N(①在庫CSV_発注日!$Z734))</f>
        <v/>
      </c>
      <c r="I738" s="37" t="str">
        <f aca="false">IF($C738="","",SUMIFS(⑤減算マスタCSV!$L$2:$L$8001,⑤減算マスタCSV!$F$2:$F$8001,$C738,⑤減算マスタCSV!$K$2:$K$8001,1))</f>
        <v/>
      </c>
      <c r="J738" s="17" t="str">
        <f aca="false">IF($C738="","",IFERROR(INDEX(⑤減算マスタCSV!$H$2:$H$8001,MATCH($C738,⑤減算マスタCSV!$F$2:$F$8001,0)),1))</f>
        <v/>
      </c>
      <c r="K738" s="17" t="str">
        <f aca="false">IF($C738="","",MAX(1,IFERROR(INDEX(⑥商品照会CSV!$M$2:$M$3001,MATCH($C738,⑥商品照会CSV!$A$2:$A$3001,0)),1)))</f>
        <v/>
      </c>
      <c r="L738" s="40" t="str">
        <f aca="false">IF($C738="","",IFERROR(INDEX(⑥商品照会CSV!$Q$2:$Q$3001,MATCH($C738,⑥商品照会CSV!$A$2:$A$3001,0)),0))</f>
        <v/>
      </c>
      <c r="M738" s="40" t="str">
        <f aca="false">IF($C738="","",N($L738)*N($K738))</f>
        <v/>
      </c>
      <c r="N738" s="17" t="str">
        <f aca="false">IF($C738="","",MAX(1,IFERROR(INDEX(⑥商品照会CSV!$AK$2:$AK$3001,MATCH($C738,⑥商品照会CSV!$A$2:$A$3001,0)),1)))</f>
        <v/>
      </c>
      <c r="O738" s="12" t="str">
        <f aca="false">IF($C738="","",IFERROR(IF(INDEX(⑥商品照会CSV!$AN$2:$AN$3001,MATCH($C738,⑥商品照会CSV!$A$2:$A$3001,0))=1,"バラ",IF(INDEX(⑥商品照会CSV!$AM$2:$AM$3001,MATCH($C738,⑥商品照会CSV!$A$2:$A$3001,0))=1,"中間包装","ケース")),"ケース"))</f>
        <v/>
      </c>
      <c r="P738" s="18"/>
      <c r="Q738" s="14"/>
      <c r="R738" s="17" t="str">
        <f aca="false">IF($C738="","",N($Q738)*N($K738))</f>
        <v/>
      </c>
    </row>
    <row r="739" customFormat="false" ht="15" hidden="false" customHeight="false" outlineLevel="0" collapsed="false">
      <c r="B739" s="12" t="n">
        <v>734</v>
      </c>
      <c r="C739" s="36" t="str">
        <f aca="false">IF(①在庫CSV_発注日!$M735="","",①在庫CSV_発注日!$M735&amp;"")</f>
        <v/>
      </c>
      <c r="D739" s="12" t="str">
        <f aca="false">IF($C739="","",①在庫CSV_発注日!$N735)</f>
        <v/>
      </c>
      <c r="E739" s="12" t="str">
        <f aca="false">IF($C739="","",①在庫CSV_発注日!$H735)</f>
        <v/>
      </c>
      <c r="F739" s="12" t="str">
        <f aca="false">IF($C739="","",①在庫CSV_発注日!$L735)</f>
        <v/>
      </c>
      <c r="G739" s="18"/>
      <c r="H739" s="17" t="str">
        <f aca="false">IF($C739="","",N(①在庫CSV_発注日!$Z735))</f>
        <v/>
      </c>
      <c r="I739" s="37" t="str">
        <f aca="false">IF($C739="","",SUMIFS(⑤減算マスタCSV!$L$2:$L$8001,⑤減算マスタCSV!$F$2:$F$8001,$C739,⑤減算マスタCSV!$K$2:$K$8001,1))</f>
        <v/>
      </c>
      <c r="J739" s="17" t="str">
        <f aca="false">IF($C739="","",IFERROR(INDEX(⑤減算マスタCSV!$H$2:$H$8001,MATCH($C739,⑤減算マスタCSV!$F$2:$F$8001,0)),1))</f>
        <v/>
      </c>
      <c r="K739" s="17" t="str">
        <f aca="false">IF($C739="","",MAX(1,IFERROR(INDEX(⑥商品照会CSV!$M$2:$M$3001,MATCH($C739,⑥商品照会CSV!$A$2:$A$3001,0)),1)))</f>
        <v/>
      </c>
      <c r="L739" s="40" t="str">
        <f aca="false">IF($C739="","",IFERROR(INDEX(⑥商品照会CSV!$Q$2:$Q$3001,MATCH($C739,⑥商品照会CSV!$A$2:$A$3001,0)),0))</f>
        <v/>
      </c>
      <c r="M739" s="40" t="str">
        <f aca="false">IF($C739="","",N($L739)*N($K739))</f>
        <v/>
      </c>
      <c r="N739" s="17" t="str">
        <f aca="false">IF($C739="","",MAX(1,IFERROR(INDEX(⑥商品照会CSV!$AK$2:$AK$3001,MATCH($C739,⑥商品照会CSV!$A$2:$A$3001,0)),1)))</f>
        <v/>
      </c>
      <c r="O739" s="12" t="str">
        <f aca="false">IF($C739="","",IFERROR(IF(INDEX(⑥商品照会CSV!$AN$2:$AN$3001,MATCH($C739,⑥商品照会CSV!$A$2:$A$3001,0))=1,"バラ",IF(INDEX(⑥商品照会CSV!$AM$2:$AM$3001,MATCH($C739,⑥商品照会CSV!$A$2:$A$3001,0))=1,"中間包装","ケース")),"ケース"))</f>
        <v/>
      </c>
      <c r="P739" s="18"/>
      <c r="Q739" s="14"/>
      <c r="R739" s="17" t="str">
        <f aca="false">IF($C739="","",N($Q739)*N($K739))</f>
        <v/>
      </c>
    </row>
    <row r="740" customFormat="false" ht="15" hidden="false" customHeight="false" outlineLevel="0" collapsed="false">
      <c r="B740" s="12" t="n">
        <v>735</v>
      </c>
      <c r="C740" s="36" t="str">
        <f aca="false">IF(①在庫CSV_発注日!$M736="","",①在庫CSV_発注日!$M736&amp;"")</f>
        <v/>
      </c>
      <c r="D740" s="12" t="str">
        <f aca="false">IF($C740="","",①在庫CSV_発注日!$N736)</f>
        <v/>
      </c>
      <c r="E740" s="12" t="str">
        <f aca="false">IF($C740="","",①在庫CSV_発注日!$H736)</f>
        <v/>
      </c>
      <c r="F740" s="12" t="str">
        <f aca="false">IF($C740="","",①在庫CSV_発注日!$L736)</f>
        <v/>
      </c>
      <c r="G740" s="18"/>
      <c r="H740" s="17" t="str">
        <f aca="false">IF($C740="","",N(①在庫CSV_発注日!$Z736))</f>
        <v/>
      </c>
      <c r="I740" s="37" t="str">
        <f aca="false">IF($C740="","",SUMIFS(⑤減算マスタCSV!$L$2:$L$8001,⑤減算マスタCSV!$F$2:$F$8001,$C740,⑤減算マスタCSV!$K$2:$K$8001,1))</f>
        <v/>
      </c>
      <c r="J740" s="17" t="str">
        <f aca="false">IF($C740="","",IFERROR(INDEX(⑤減算マスタCSV!$H$2:$H$8001,MATCH($C740,⑤減算マスタCSV!$F$2:$F$8001,0)),1))</f>
        <v/>
      </c>
      <c r="K740" s="17" t="str">
        <f aca="false">IF($C740="","",MAX(1,IFERROR(INDEX(⑥商品照会CSV!$M$2:$M$3001,MATCH($C740,⑥商品照会CSV!$A$2:$A$3001,0)),1)))</f>
        <v/>
      </c>
      <c r="L740" s="40" t="str">
        <f aca="false">IF($C740="","",IFERROR(INDEX(⑥商品照会CSV!$Q$2:$Q$3001,MATCH($C740,⑥商品照会CSV!$A$2:$A$3001,0)),0))</f>
        <v/>
      </c>
      <c r="M740" s="40" t="str">
        <f aca="false">IF($C740="","",N($L740)*N($K740))</f>
        <v/>
      </c>
      <c r="N740" s="17" t="str">
        <f aca="false">IF($C740="","",MAX(1,IFERROR(INDEX(⑥商品照会CSV!$AK$2:$AK$3001,MATCH($C740,⑥商品照会CSV!$A$2:$A$3001,0)),1)))</f>
        <v/>
      </c>
      <c r="O740" s="12" t="str">
        <f aca="false">IF($C740="","",IFERROR(IF(INDEX(⑥商品照会CSV!$AN$2:$AN$3001,MATCH($C740,⑥商品照会CSV!$A$2:$A$3001,0))=1,"バラ",IF(INDEX(⑥商品照会CSV!$AM$2:$AM$3001,MATCH($C740,⑥商品照会CSV!$A$2:$A$3001,0))=1,"中間包装","ケース")),"ケース"))</f>
        <v/>
      </c>
      <c r="P740" s="18"/>
      <c r="Q740" s="14"/>
      <c r="R740" s="17" t="str">
        <f aca="false">IF($C740="","",N($Q740)*N($K740))</f>
        <v/>
      </c>
    </row>
    <row r="741" customFormat="false" ht="15" hidden="false" customHeight="false" outlineLevel="0" collapsed="false">
      <c r="B741" s="12" t="n">
        <v>736</v>
      </c>
      <c r="C741" s="36" t="str">
        <f aca="false">IF(①在庫CSV_発注日!$M737="","",①在庫CSV_発注日!$M737&amp;"")</f>
        <v/>
      </c>
      <c r="D741" s="12" t="str">
        <f aca="false">IF($C741="","",①在庫CSV_発注日!$N737)</f>
        <v/>
      </c>
      <c r="E741" s="12" t="str">
        <f aca="false">IF($C741="","",①在庫CSV_発注日!$H737)</f>
        <v/>
      </c>
      <c r="F741" s="12" t="str">
        <f aca="false">IF($C741="","",①在庫CSV_発注日!$L737)</f>
        <v/>
      </c>
      <c r="G741" s="18"/>
      <c r="H741" s="17" t="str">
        <f aca="false">IF($C741="","",N(①在庫CSV_発注日!$Z737))</f>
        <v/>
      </c>
      <c r="I741" s="37" t="str">
        <f aca="false">IF($C741="","",SUMIFS(⑤減算マスタCSV!$L$2:$L$8001,⑤減算マスタCSV!$F$2:$F$8001,$C741,⑤減算マスタCSV!$K$2:$K$8001,1))</f>
        <v/>
      </c>
      <c r="J741" s="17" t="str">
        <f aca="false">IF($C741="","",IFERROR(INDEX(⑤減算マスタCSV!$H$2:$H$8001,MATCH($C741,⑤減算マスタCSV!$F$2:$F$8001,0)),1))</f>
        <v/>
      </c>
      <c r="K741" s="17" t="str">
        <f aca="false">IF($C741="","",MAX(1,IFERROR(INDEX(⑥商品照会CSV!$M$2:$M$3001,MATCH($C741,⑥商品照会CSV!$A$2:$A$3001,0)),1)))</f>
        <v/>
      </c>
      <c r="L741" s="40" t="str">
        <f aca="false">IF($C741="","",IFERROR(INDEX(⑥商品照会CSV!$Q$2:$Q$3001,MATCH($C741,⑥商品照会CSV!$A$2:$A$3001,0)),0))</f>
        <v/>
      </c>
      <c r="M741" s="40" t="str">
        <f aca="false">IF($C741="","",N($L741)*N($K741))</f>
        <v/>
      </c>
      <c r="N741" s="17" t="str">
        <f aca="false">IF($C741="","",MAX(1,IFERROR(INDEX(⑥商品照会CSV!$AK$2:$AK$3001,MATCH($C741,⑥商品照会CSV!$A$2:$A$3001,0)),1)))</f>
        <v/>
      </c>
      <c r="O741" s="12" t="str">
        <f aca="false">IF($C741="","",IFERROR(IF(INDEX(⑥商品照会CSV!$AN$2:$AN$3001,MATCH($C741,⑥商品照会CSV!$A$2:$A$3001,0))=1,"バラ",IF(INDEX(⑥商品照会CSV!$AM$2:$AM$3001,MATCH($C741,⑥商品照会CSV!$A$2:$A$3001,0))=1,"中間包装","ケース")),"ケース"))</f>
        <v/>
      </c>
      <c r="P741" s="18"/>
      <c r="Q741" s="14"/>
      <c r="R741" s="17" t="str">
        <f aca="false">IF($C741="","",N($Q741)*N($K741))</f>
        <v/>
      </c>
    </row>
    <row r="742" customFormat="false" ht="15" hidden="false" customHeight="false" outlineLevel="0" collapsed="false">
      <c r="B742" s="12" t="n">
        <v>737</v>
      </c>
      <c r="C742" s="36" t="str">
        <f aca="false">IF(①在庫CSV_発注日!$M738="","",①在庫CSV_発注日!$M738&amp;"")</f>
        <v/>
      </c>
      <c r="D742" s="12" t="str">
        <f aca="false">IF($C742="","",①在庫CSV_発注日!$N738)</f>
        <v/>
      </c>
      <c r="E742" s="12" t="str">
        <f aca="false">IF($C742="","",①在庫CSV_発注日!$H738)</f>
        <v/>
      </c>
      <c r="F742" s="12" t="str">
        <f aca="false">IF($C742="","",①在庫CSV_発注日!$L738)</f>
        <v/>
      </c>
      <c r="G742" s="18"/>
      <c r="H742" s="17" t="str">
        <f aca="false">IF($C742="","",N(①在庫CSV_発注日!$Z738))</f>
        <v/>
      </c>
      <c r="I742" s="37" t="str">
        <f aca="false">IF($C742="","",SUMIFS(⑤減算マスタCSV!$L$2:$L$8001,⑤減算マスタCSV!$F$2:$F$8001,$C742,⑤減算マスタCSV!$K$2:$K$8001,1))</f>
        <v/>
      </c>
      <c r="J742" s="17" t="str">
        <f aca="false">IF($C742="","",IFERROR(INDEX(⑤減算マスタCSV!$H$2:$H$8001,MATCH($C742,⑤減算マスタCSV!$F$2:$F$8001,0)),1))</f>
        <v/>
      </c>
      <c r="K742" s="17" t="str">
        <f aca="false">IF($C742="","",MAX(1,IFERROR(INDEX(⑥商品照会CSV!$M$2:$M$3001,MATCH($C742,⑥商品照会CSV!$A$2:$A$3001,0)),1)))</f>
        <v/>
      </c>
      <c r="L742" s="40" t="str">
        <f aca="false">IF($C742="","",IFERROR(INDEX(⑥商品照会CSV!$Q$2:$Q$3001,MATCH($C742,⑥商品照会CSV!$A$2:$A$3001,0)),0))</f>
        <v/>
      </c>
      <c r="M742" s="40" t="str">
        <f aca="false">IF($C742="","",N($L742)*N($K742))</f>
        <v/>
      </c>
      <c r="N742" s="17" t="str">
        <f aca="false">IF($C742="","",MAX(1,IFERROR(INDEX(⑥商品照会CSV!$AK$2:$AK$3001,MATCH($C742,⑥商品照会CSV!$A$2:$A$3001,0)),1)))</f>
        <v/>
      </c>
      <c r="O742" s="12" t="str">
        <f aca="false">IF($C742="","",IFERROR(IF(INDEX(⑥商品照会CSV!$AN$2:$AN$3001,MATCH($C742,⑥商品照会CSV!$A$2:$A$3001,0))=1,"バラ",IF(INDEX(⑥商品照会CSV!$AM$2:$AM$3001,MATCH($C742,⑥商品照会CSV!$A$2:$A$3001,0))=1,"中間包装","ケース")),"ケース"))</f>
        <v/>
      </c>
      <c r="P742" s="18"/>
      <c r="Q742" s="14"/>
      <c r="R742" s="17" t="str">
        <f aca="false">IF($C742="","",N($Q742)*N($K742))</f>
        <v/>
      </c>
    </row>
    <row r="743" customFormat="false" ht="15" hidden="false" customHeight="false" outlineLevel="0" collapsed="false">
      <c r="B743" s="12" t="n">
        <v>738</v>
      </c>
      <c r="C743" s="36" t="str">
        <f aca="false">IF(①在庫CSV_発注日!$M739="","",①在庫CSV_発注日!$M739&amp;"")</f>
        <v/>
      </c>
      <c r="D743" s="12" t="str">
        <f aca="false">IF($C743="","",①在庫CSV_発注日!$N739)</f>
        <v/>
      </c>
      <c r="E743" s="12" t="str">
        <f aca="false">IF($C743="","",①在庫CSV_発注日!$H739)</f>
        <v/>
      </c>
      <c r="F743" s="12" t="str">
        <f aca="false">IF($C743="","",①在庫CSV_発注日!$L739)</f>
        <v/>
      </c>
      <c r="G743" s="18"/>
      <c r="H743" s="17" t="str">
        <f aca="false">IF($C743="","",N(①在庫CSV_発注日!$Z739))</f>
        <v/>
      </c>
      <c r="I743" s="37" t="str">
        <f aca="false">IF($C743="","",SUMIFS(⑤減算マスタCSV!$L$2:$L$8001,⑤減算マスタCSV!$F$2:$F$8001,$C743,⑤減算マスタCSV!$K$2:$K$8001,1))</f>
        <v/>
      </c>
      <c r="J743" s="17" t="str">
        <f aca="false">IF($C743="","",IFERROR(INDEX(⑤減算マスタCSV!$H$2:$H$8001,MATCH($C743,⑤減算マスタCSV!$F$2:$F$8001,0)),1))</f>
        <v/>
      </c>
      <c r="K743" s="17" t="str">
        <f aca="false">IF($C743="","",MAX(1,IFERROR(INDEX(⑥商品照会CSV!$M$2:$M$3001,MATCH($C743,⑥商品照会CSV!$A$2:$A$3001,0)),1)))</f>
        <v/>
      </c>
      <c r="L743" s="40" t="str">
        <f aca="false">IF($C743="","",IFERROR(INDEX(⑥商品照会CSV!$Q$2:$Q$3001,MATCH($C743,⑥商品照会CSV!$A$2:$A$3001,0)),0))</f>
        <v/>
      </c>
      <c r="M743" s="40" t="str">
        <f aca="false">IF($C743="","",N($L743)*N($K743))</f>
        <v/>
      </c>
      <c r="N743" s="17" t="str">
        <f aca="false">IF($C743="","",MAX(1,IFERROR(INDEX(⑥商品照会CSV!$AK$2:$AK$3001,MATCH($C743,⑥商品照会CSV!$A$2:$A$3001,0)),1)))</f>
        <v/>
      </c>
      <c r="O743" s="12" t="str">
        <f aca="false">IF($C743="","",IFERROR(IF(INDEX(⑥商品照会CSV!$AN$2:$AN$3001,MATCH($C743,⑥商品照会CSV!$A$2:$A$3001,0))=1,"バラ",IF(INDEX(⑥商品照会CSV!$AM$2:$AM$3001,MATCH($C743,⑥商品照会CSV!$A$2:$A$3001,0))=1,"中間包装","ケース")),"ケース"))</f>
        <v/>
      </c>
      <c r="P743" s="18"/>
      <c r="Q743" s="14"/>
      <c r="R743" s="17" t="str">
        <f aca="false">IF($C743="","",N($Q743)*N($K743))</f>
        <v/>
      </c>
    </row>
    <row r="744" customFormat="false" ht="15" hidden="false" customHeight="false" outlineLevel="0" collapsed="false">
      <c r="B744" s="12" t="n">
        <v>739</v>
      </c>
      <c r="C744" s="36" t="str">
        <f aca="false">IF(①在庫CSV_発注日!$M740="","",①在庫CSV_発注日!$M740&amp;"")</f>
        <v/>
      </c>
      <c r="D744" s="12" t="str">
        <f aca="false">IF($C744="","",①在庫CSV_発注日!$N740)</f>
        <v/>
      </c>
      <c r="E744" s="12" t="str">
        <f aca="false">IF($C744="","",①在庫CSV_発注日!$H740)</f>
        <v/>
      </c>
      <c r="F744" s="12" t="str">
        <f aca="false">IF($C744="","",①在庫CSV_発注日!$L740)</f>
        <v/>
      </c>
      <c r="G744" s="18"/>
      <c r="H744" s="17" t="str">
        <f aca="false">IF($C744="","",N(①在庫CSV_発注日!$Z740))</f>
        <v/>
      </c>
      <c r="I744" s="37" t="str">
        <f aca="false">IF($C744="","",SUMIFS(⑤減算マスタCSV!$L$2:$L$8001,⑤減算マスタCSV!$F$2:$F$8001,$C744,⑤減算マスタCSV!$K$2:$K$8001,1))</f>
        <v/>
      </c>
      <c r="J744" s="17" t="str">
        <f aca="false">IF($C744="","",IFERROR(INDEX(⑤減算マスタCSV!$H$2:$H$8001,MATCH($C744,⑤減算マスタCSV!$F$2:$F$8001,0)),1))</f>
        <v/>
      </c>
      <c r="K744" s="17" t="str">
        <f aca="false">IF($C744="","",MAX(1,IFERROR(INDEX(⑥商品照会CSV!$M$2:$M$3001,MATCH($C744,⑥商品照会CSV!$A$2:$A$3001,0)),1)))</f>
        <v/>
      </c>
      <c r="L744" s="40" t="str">
        <f aca="false">IF($C744="","",IFERROR(INDEX(⑥商品照会CSV!$Q$2:$Q$3001,MATCH($C744,⑥商品照会CSV!$A$2:$A$3001,0)),0))</f>
        <v/>
      </c>
      <c r="M744" s="40" t="str">
        <f aca="false">IF($C744="","",N($L744)*N($K744))</f>
        <v/>
      </c>
      <c r="N744" s="17" t="str">
        <f aca="false">IF($C744="","",MAX(1,IFERROR(INDEX(⑥商品照会CSV!$AK$2:$AK$3001,MATCH($C744,⑥商品照会CSV!$A$2:$A$3001,0)),1)))</f>
        <v/>
      </c>
      <c r="O744" s="12" t="str">
        <f aca="false">IF($C744="","",IFERROR(IF(INDEX(⑥商品照会CSV!$AN$2:$AN$3001,MATCH($C744,⑥商品照会CSV!$A$2:$A$3001,0))=1,"バラ",IF(INDEX(⑥商品照会CSV!$AM$2:$AM$3001,MATCH($C744,⑥商品照会CSV!$A$2:$A$3001,0))=1,"中間包装","ケース")),"ケース"))</f>
        <v/>
      </c>
      <c r="P744" s="18"/>
      <c r="Q744" s="14"/>
      <c r="R744" s="17" t="str">
        <f aca="false">IF($C744="","",N($Q744)*N($K744))</f>
        <v/>
      </c>
    </row>
    <row r="745" customFormat="false" ht="15" hidden="false" customHeight="false" outlineLevel="0" collapsed="false">
      <c r="B745" s="12" t="n">
        <v>740</v>
      </c>
      <c r="C745" s="36" t="str">
        <f aca="false">IF(①在庫CSV_発注日!$M741="","",①在庫CSV_発注日!$M741&amp;"")</f>
        <v/>
      </c>
      <c r="D745" s="12" t="str">
        <f aca="false">IF($C745="","",①在庫CSV_発注日!$N741)</f>
        <v/>
      </c>
      <c r="E745" s="12" t="str">
        <f aca="false">IF($C745="","",①在庫CSV_発注日!$H741)</f>
        <v/>
      </c>
      <c r="F745" s="12" t="str">
        <f aca="false">IF($C745="","",①在庫CSV_発注日!$L741)</f>
        <v/>
      </c>
      <c r="G745" s="18"/>
      <c r="H745" s="17" t="str">
        <f aca="false">IF($C745="","",N(①在庫CSV_発注日!$Z741))</f>
        <v/>
      </c>
      <c r="I745" s="37" t="str">
        <f aca="false">IF($C745="","",SUMIFS(⑤減算マスタCSV!$L$2:$L$8001,⑤減算マスタCSV!$F$2:$F$8001,$C745,⑤減算マスタCSV!$K$2:$K$8001,1))</f>
        <v/>
      </c>
      <c r="J745" s="17" t="str">
        <f aca="false">IF($C745="","",IFERROR(INDEX(⑤減算マスタCSV!$H$2:$H$8001,MATCH($C745,⑤減算マスタCSV!$F$2:$F$8001,0)),1))</f>
        <v/>
      </c>
      <c r="K745" s="17" t="str">
        <f aca="false">IF($C745="","",MAX(1,IFERROR(INDEX(⑥商品照会CSV!$M$2:$M$3001,MATCH($C745,⑥商品照会CSV!$A$2:$A$3001,0)),1)))</f>
        <v/>
      </c>
      <c r="L745" s="40" t="str">
        <f aca="false">IF($C745="","",IFERROR(INDEX(⑥商品照会CSV!$Q$2:$Q$3001,MATCH($C745,⑥商品照会CSV!$A$2:$A$3001,0)),0))</f>
        <v/>
      </c>
      <c r="M745" s="40" t="str">
        <f aca="false">IF($C745="","",N($L745)*N($K745))</f>
        <v/>
      </c>
      <c r="N745" s="17" t="str">
        <f aca="false">IF($C745="","",MAX(1,IFERROR(INDEX(⑥商品照会CSV!$AK$2:$AK$3001,MATCH($C745,⑥商品照会CSV!$A$2:$A$3001,0)),1)))</f>
        <v/>
      </c>
      <c r="O745" s="12" t="str">
        <f aca="false">IF($C745="","",IFERROR(IF(INDEX(⑥商品照会CSV!$AN$2:$AN$3001,MATCH($C745,⑥商品照会CSV!$A$2:$A$3001,0))=1,"バラ",IF(INDEX(⑥商品照会CSV!$AM$2:$AM$3001,MATCH($C745,⑥商品照会CSV!$A$2:$A$3001,0))=1,"中間包装","ケース")),"ケース"))</f>
        <v/>
      </c>
      <c r="P745" s="18"/>
      <c r="Q745" s="14"/>
      <c r="R745" s="17" t="str">
        <f aca="false">IF($C745="","",N($Q745)*N($K745))</f>
        <v/>
      </c>
    </row>
    <row r="746" customFormat="false" ht="15" hidden="false" customHeight="false" outlineLevel="0" collapsed="false">
      <c r="B746" s="12" t="n">
        <v>741</v>
      </c>
      <c r="C746" s="36" t="str">
        <f aca="false">IF(①在庫CSV_発注日!$M742="","",①在庫CSV_発注日!$M742&amp;"")</f>
        <v/>
      </c>
      <c r="D746" s="12" t="str">
        <f aca="false">IF($C746="","",①在庫CSV_発注日!$N742)</f>
        <v/>
      </c>
      <c r="E746" s="12" t="str">
        <f aca="false">IF($C746="","",①在庫CSV_発注日!$H742)</f>
        <v/>
      </c>
      <c r="F746" s="12" t="str">
        <f aca="false">IF($C746="","",①在庫CSV_発注日!$L742)</f>
        <v/>
      </c>
      <c r="G746" s="18"/>
      <c r="H746" s="17" t="str">
        <f aca="false">IF($C746="","",N(①在庫CSV_発注日!$Z742))</f>
        <v/>
      </c>
      <c r="I746" s="37" t="str">
        <f aca="false">IF($C746="","",SUMIFS(⑤減算マスタCSV!$L$2:$L$8001,⑤減算マスタCSV!$F$2:$F$8001,$C746,⑤減算マスタCSV!$K$2:$K$8001,1))</f>
        <v/>
      </c>
      <c r="J746" s="17" t="str">
        <f aca="false">IF($C746="","",IFERROR(INDEX(⑤減算マスタCSV!$H$2:$H$8001,MATCH($C746,⑤減算マスタCSV!$F$2:$F$8001,0)),1))</f>
        <v/>
      </c>
      <c r="K746" s="17" t="str">
        <f aca="false">IF($C746="","",MAX(1,IFERROR(INDEX(⑥商品照会CSV!$M$2:$M$3001,MATCH($C746,⑥商品照会CSV!$A$2:$A$3001,0)),1)))</f>
        <v/>
      </c>
      <c r="L746" s="40" t="str">
        <f aca="false">IF($C746="","",IFERROR(INDEX(⑥商品照会CSV!$Q$2:$Q$3001,MATCH($C746,⑥商品照会CSV!$A$2:$A$3001,0)),0))</f>
        <v/>
      </c>
      <c r="M746" s="40" t="str">
        <f aca="false">IF($C746="","",N($L746)*N($K746))</f>
        <v/>
      </c>
      <c r="N746" s="17" t="str">
        <f aca="false">IF($C746="","",MAX(1,IFERROR(INDEX(⑥商品照会CSV!$AK$2:$AK$3001,MATCH($C746,⑥商品照会CSV!$A$2:$A$3001,0)),1)))</f>
        <v/>
      </c>
      <c r="O746" s="12" t="str">
        <f aca="false">IF($C746="","",IFERROR(IF(INDEX(⑥商品照会CSV!$AN$2:$AN$3001,MATCH($C746,⑥商品照会CSV!$A$2:$A$3001,0))=1,"バラ",IF(INDEX(⑥商品照会CSV!$AM$2:$AM$3001,MATCH($C746,⑥商品照会CSV!$A$2:$A$3001,0))=1,"中間包装","ケース")),"ケース"))</f>
        <v/>
      </c>
      <c r="P746" s="18"/>
      <c r="Q746" s="14"/>
      <c r="R746" s="17" t="str">
        <f aca="false">IF($C746="","",N($Q746)*N($K746))</f>
        <v/>
      </c>
    </row>
    <row r="747" customFormat="false" ht="15" hidden="false" customHeight="false" outlineLevel="0" collapsed="false">
      <c r="B747" s="12" t="n">
        <v>742</v>
      </c>
      <c r="C747" s="36" t="str">
        <f aca="false">IF(①在庫CSV_発注日!$M743="","",①在庫CSV_発注日!$M743&amp;"")</f>
        <v/>
      </c>
      <c r="D747" s="12" t="str">
        <f aca="false">IF($C747="","",①在庫CSV_発注日!$N743)</f>
        <v/>
      </c>
      <c r="E747" s="12" t="str">
        <f aca="false">IF($C747="","",①在庫CSV_発注日!$H743)</f>
        <v/>
      </c>
      <c r="F747" s="12" t="str">
        <f aca="false">IF($C747="","",①在庫CSV_発注日!$L743)</f>
        <v/>
      </c>
      <c r="G747" s="18"/>
      <c r="H747" s="17" t="str">
        <f aca="false">IF($C747="","",N(①在庫CSV_発注日!$Z743))</f>
        <v/>
      </c>
      <c r="I747" s="37" t="str">
        <f aca="false">IF($C747="","",SUMIFS(⑤減算マスタCSV!$L$2:$L$8001,⑤減算マスタCSV!$F$2:$F$8001,$C747,⑤減算マスタCSV!$K$2:$K$8001,1))</f>
        <v/>
      </c>
      <c r="J747" s="17" t="str">
        <f aca="false">IF($C747="","",IFERROR(INDEX(⑤減算マスタCSV!$H$2:$H$8001,MATCH($C747,⑤減算マスタCSV!$F$2:$F$8001,0)),1))</f>
        <v/>
      </c>
      <c r="K747" s="17" t="str">
        <f aca="false">IF($C747="","",MAX(1,IFERROR(INDEX(⑥商品照会CSV!$M$2:$M$3001,MATCH($C747,⑥商品照会CSV!$A$2:$A$3001,0)),1)))</f>
        <v/>
      </c>
      <c r="L747" s="40" t="str">
        <f aca="false">IF($C747="","",IFERROR(INDEX(⑥商品照会CSV!$Q$2:$Q$3001,MATCH($C747,⑥商品照会CSV!$A$2:$A$3001,0)),0))</f>
        <v/>
      </c>
      <c r="M747" s="40" t="str">
        <f aca="false">IF($C747="","",N($L747)*N($K747))</f>
        <v/>
      </c>
      <c r="N747" s="17" t="str">
        <f aca="false">IF($C747="","",MAX(1,IFERROR(INDEX(⑥商品照会CSV!$AK$2:$AK$3001,MATCH($C747,⑥商品照会CSV!$A$2:$A$3001,0)),1)))</f>
        <v/>
      </c>
      <c r="O747" s="12" t="str">
        <f aca="false">IF($C747="","",IFERROR(IF(INDEX(⑥商品照会CSV!$AN$2:$AN$3001,MATCH($C747,⑥商品照会CSV!$A$2:$A$3001,0))=1,"バラ",IF(INDEX(⑥商品照会CSV!$AM$2:$AM$3001,MATCH($C747,⑥商品照会CSV!$A$2:$A$3001,0))=1,"中間包装","ケース")),"ケース"))</f>
        <v/>
      </c>
      <c r="P747" s="18"/>
      <c r="Q747" s="14"/>
      <c r="R747" s="17" t="str">
        <f aca="false">IF($C747="","",N($Q747)*N($K747))</f>
        <v/>
      </c>
    </row>
    <row r="748" customFormat="false" ht="15" hidden="false" customHeight="false" outlineLevel="0" collapsed="false">
      <c r="B748" s="12" t="n">
        <v>743</v>
      </c>
      <c r="C748" s="36" t="str">
        <f aca="false">IF(①在庫CSV_発注日!$M744="","",①在庫CSV_発注日!$M744&amp;"")</f>
        <v/>
      </c>
      <c r="D748" s="12" t="str">
        <f aca="false">IF($C748="","",①在庫CSV_発注日!$N744)</f>
        <v/>
      </c>
      <c r="E748" s="12" t="str">
        <f aca="false">IF($C748="","",①在庫CSV_発注日!$H744)</f>
        <v/>
      </c>
      <c r="F748" s="12" t="str">
        <f aca="false">IF($C748="","",①在庫CSV_発注日!$L744)</f>
        <v/>
      </c>
      <c r="G748" s="18"/>
      <c r="H748" s="17" t="str">
        <f aca="false">IF($C748="","",N(①在庫CSV_発注日!$Z744))</f>
        <v/>
      </c>
      <c r="I748" s="37" t="str">
        <f aca="false">IF($C748="","",SUMIFS(⑤減算マスタCSV!$L$2:$L$8001,⑤減算マスタCSV!$F$2:$F$8001,$C748,⑤減算マスタCSV!$K$2:$K$8001,1))</f>
        <v/>
      </c>
      <c r="J748" s="17" t="str">
        <f aca="false">IF($C748="","",IFERROR(INDEX(⑤減算マスタCSV!$H$2:$H$8001,MATCH($C748,⑤減算マスタCSV!$F$2:$F$8001,0)),1))</f>
        <v/>
      </c>
      <c r="K748" s="17" t="str">
        <f aca="false">IF($C748="","",MAX(1,IFERROR(INDEX(⑥商品照会CSV!$M$2:$M$3001,MATCH($C748,⑥商品照会CSV!$A$2:$A$3001,0)),1)))</f>
        <v/>
      </c>
      <c r="L748" s="40" t="str">
        <f aca="false">IF($C748="","",IFERROR(INDEX(⑥商品照会CSV!$Q$2:$Q$3001,MATCH($C748,⑥商品照会CSV!$A$2:$A$3001,0)),0))</f>
        <v/>
      </c>
      <c r="M748" s="40" t="str">
        <f aca="false">IF($C748="","",N($L748)*N($K748))</f>
        <v/>
      </c>
      <c r="N748" s="17" t="str">
        <f aca="false">IF($C748="","",MAX(1,IFERROR(INDEX(⑥商品照会CSV!$AK$2:$AK$3001,MATCH($C748,⑥商品照会CSV!$A$2:$A$3001,0)),1)))</f>
        <v/>
      </c>
      <c r="O748" s="12" t="str">
        <f aca="false">IF($C748="","",IFERROR(IF(INDEX(⑥商品照会CSV!$AN$2:$AN$3001,MATCH($C748,⑥商品照会CSV!$A$2:$A$3001,0))=1,"バラ",IF(INDEX(⑥商品照会CSV!$AM$2:$AM$3001,MATCH($C748,⑥商品照会CSV!$A$2:$A$3001,0))=1,"中間包装","ケース")),"ケース"))</f>
        <v/>
      </c>
      <c r="P748" s="18"/>
      <c r="Q748" s="14"/>
      <c r="R748" s="17" t="str">
        <f aca="false">IF($C748="","",N($Q748)*N($K748))</f>
        <v/>
      </c>
    </row>
    <row r="749" customFormat="false" ht="15" hidden="false" customHeight="false" outlineLevel="0" collapsed="false">
      <c r="B749" s="12" t="n">
        <v>744</v>
      </c>
      <c r="C749" s="36" t="str">
        <f aca="false">IF(①在庫CSV_発注日!$M745="","",①在庫CSV_発注日!$M745&amp;"")</f>
        <v/>
      </c>
      <c r="D749" s="12" t="str">
        <f aca="false">IF($C749="","",①在庫CSV_発注日!$N745)</f>
        <v/>
      </c>
      <c r="E749" s="12" t="str">
        <f aca="false">IF($C749="","",①在庫CSV_発注日!$H745)</f>
        <v/>
      </c>
      <c r="F749" s="12" t="str">
        <f aca="false">IF($C749="","",①在庫CSV_発注日!$L745)</f>
        <v/>
      </c>
      <c r="G749" s="18"/>
      <c r="H749" s="17" t="str">
        <f aca="false">IF($C749="","",N(①在庫CSV_発注日!$Z745))</f>
        <v/>
      </c>
      <c r="I749" s="37" t="str">
        <f aca="false">IF($C749="","",SUMIFS(⑤減算マスタCSV!$L$2:$L$8001,⑤減算マスタCSV!$F$2:$F$8001,$C749,⑤減算マスタCSV!$K$2:$K$8001,1))</f>
        <v/>
      </c>
      <c r="J749" s="17" t="str">
        <f aca="false">IF($C749="","",IFERROR(INDEX(⑤減算マスタCSV!$H$2:$H$8001,MATCH($C749,⑤減算マスタCSV!$F$2:$F$8001,0)),1))</f>
        <v/>
      </c>
      <c r="K749" s="17" t="str">
        <f aca="false">IF($C749="","",MAX(1,IFERROR(INDEX(⑥商品照会CSV!$M$2:$M$3001,MATCH($C749,⑥商品照会CSV!$A$2:$A$3001,0)),1)))</f>
        <v/>
      </c>
      <c r="L749" s="40" t="str">
        <f aca="false">IF($C749="","",IFERROR(INDEX(⑥商品照会CSV!$Q$2:$Q$3001,MATCH($C749,⑥商品照会CSV!$A$2:$A$3001,0)),0))</f>
        <v/>
      </c>
      <c r="M749" s="40" t="str">
        <f aca="false">IF($C749="","",N($L749)*N($K749))</f>
        <v/>
      </c>
      <c r="N749" s="17" t="str">
        <f aca="false">IF($C749="","",MAX(1,IFERROR(INDEX(⑥商品照会CSV!$AK$2:$AK$3001,MATCH($C749,⑥商品照会CSV!$A$2:$A$3001,0)),1)))</f>
        <v/>
      </c>
      <c r="O749" s="12" t="str">
        <f aca="false">IF($C749="","",IFERROR(IF(INDEX(⑥商品照会CSV!$AN$2:$AN$3001,MATCH($C749,⑥商品照会CSV!$A$2:$A$3001,0))=1,"バラ",IF(INDEX(⑥商品照会CSV!$AM$2:$AM$3001,MATCH($C749,⑥商品照会CSV!$A$2:$A$3001,0))=1,"中間包装","ケース")),"ケース"))</f>
        <v/>
      </c>
      <c r="P749" s="18"/>
      <c r="Q749" s="14"/>
      <c r="R749" s="17" t="str">
        <f aca="false">IF($C749="","",N($Q749)*N($K749))</f>
        <v/>
      </c>
    </row>
    <row r="750" customFormat="false" ht="15" hidden="false" customHeight="false" outlineLevel="0" collapsed="false">
      <c r="B750" s="12" t="n">
        <v>745</v>
      </c>
      <c r="C750" s="36" t="str">
        <f aca="false">IF(①在庫CSV_発注日!$M746="","",①在庫CSV_発注日!$M746&amp;"")</f>
        <v/>
      </c>
      <c r="D750" s="12" t="str">
        <f aca="false">IF($C750="","",①在庫CSV_発注日!$N746)</f>
        <v/>
      </c>
      <c r="E750" s="12" t="str">
        <f aca="false">IF($C750="","",①在庫CSV_発注日!$H746)</f>
        <v/>
      </c>
      <c r="F750" s="12" t="str">
        <f aca="false">IF($C750="","",①在庫CSV_発注日!$L746)</f>
        <v/>
      </c>
      <c r="G750" s="18"/>
      <c r="H750" s="17" t="str">
        <f aca="false">IF($C750="","",N(①在庫CSV_発注日!$Z746))</f>
        <v/>
      </c>
      <c r="I750" s="37" t="str">
        <f aca="false">IF($C750="","",SUMIFS(⑤減算マスタCSV!$L$2:$L$8001,⑤減算マスタCSV!$F$2:$F$8001,$C750,⑤減算マスタCSV!$K$2:$K$8001,1))</f>
        <v/>
      </c>
      <c r="J750" s="17" t="str">
        <f aca="false">IF($C750="","",IFERROR(INDEX(⑤減算マスタCSV!$H$2:$H$8001,MATCH($C750,⑤減算マスタCSV!$F$2:$F$8001,0)),1))</f>
        <v/>
      </c>
      <c r="K750" s="17" t="str">
        <f aca="false">IF($C750="","",MAX(1,IFERROR(INDEX(⑥商品照会CSV!$M$2:$M$3001,MATCH($C750,⑥商品照会CSV!$A$2:$A$3001,0)),1)))</f>
        <v/>
      </c>
      <c r="L750" s="40" t="str">
        <f aca="false">IF($C750="","",IFERROR(INDEX(⑥商品照会CSV!$Q$2:$Q$3001,MATCH($C750,⑥商品照会CSV!$A$2:$A$3001,0)),0))</f>
        <v/>
      </c>
      <c r="M750" s="40" t="str">
        <f aca="false">IF($C750="","",N($L750)*N($K750))</f>
        <v/>
      </c>
      <c r="N750" s="17" t="str">
        <f aca="false">IF($C750="","",MAX(1,IFERROR(INDEX(⑥商品照会CSV!$AK$2:$AK$3001,MATCH($C750,⑥商品照会CSV!$A$2:$A$3001,0)),1)))</f>
        <v/>
      </c>
      <c r="O750" s="12" t="str">
        <f aca="false">IF($C750="","",IFERROR(IF(INDEX(⑥商品照会CSV!$AN$2:$AN$3001,MATCH($C750,⑥商品照会CSV!$A$2:$A$3001,0))=1,"バラ",IF(INDEX(⑥商品照会CSV!$AM$2:$AM$3001,MATCH($C750,⑥商品照会CSV!$A$2:$A$3001,0))=1,"中間包装","ケース")),"ケース"))</f>
        <v/>
      </c>
      <c r="P750" s="18"/>
      <c r="Q750" s="14"/>
      <c r="R750" s="17" t="str">
        <f aca="false">IF($C750="","",N($Q750)*N($K750))</f>
        <v/>
      </c>
    </row>
    <row r="751" customFormat="false" ht="15" hidden="false" customHeight="false" outlineLevel="0" collapsed="false">
      <c r="B751" s="12" t="n">
        <v>746</v>
      </c>
      <c r="C751" s="36" t="str">
        <f aca="false">IF(①在庫CSV_発注日!$M747="","",①在庫CSV_発注日!$M747&amp;"")</f>
        <v/>
      </c>
      <c r="D751" s="12" t="str">
        <f aca="false">IF($C751="","",①在庫CSV_発注日!$N747)</f>
        <v/>
      </c>
      <c r="E751" s="12" t="str">
        <f aca="false">IF($C751="","",①在庫CSV_発注日!$H747)</f>
        <v/>
      </c>
      <c r="F751" s="12" t="str">
        <f aca="false">IF($C751="","",①在庫CSV_発注日!$L747)</f>
        <v/>
      </c>
      <c r="G751" s="18"/>
      <c r="H751" s="17" t="str">
        <f aca="false">IF($C751="","",N(①在庫CSV_発注日!$Z747))</f>
        <v/>
      </c>
      <c r="I751" s="37" t="str">
        <f aca="false">IF($C751="","",SUMIFS(⑤減算マスタCSV!$L$2:$L$8001,⑤減算マスタCSV!$F$2:$F$8001,$C751,⑤減算マスタCSV!$K$2:$K$8001,1))</f>
        <v/>
      </c>
      <c r="J751" s="17" t="str">
        <f aca="false">IF($C751="","",IFERROR(INDEX(⑤減算マスタCSV!$H$2:$H$8001,MATCH($C751,⑤減算マスタCSV!$F$2:$F$8001,0)),1))</f>
        <v/>
      </c>
      <c r="K751" s="17" t="str">
        <f aca="false">IF($C751="","",MAX(1,IFERROR(INDEX(⑥商品照会CSV!$M$2:$M$3001,MATCH($C751,⑥商品照会CSV!$A$2:$A$3001,0)),1)))</f>
        <v/>
      </c>
      <c r="L751" s="40" t="str">
        <f aca="false">IF($C751="","",IFERROR(INDEX(⑥商品照会CSV!$Q$2:$Q$3001,MATCH($C751,⑥商品照会CSV!$A$2:$A$3001,0)),0))</f>
        <v/>
      </c>
      <c r="M751" s="40" t="str">
        <f aca="false">IF($C751="","",N($L751)*N($K751))</f>
        <v/>
      </c>
      <c r="N751" s="17" t="str">
        <f aca="false">IF($C751="","",MAX(1,IFERROR(INDEX(⑥商品照会CSV!$AK$2:$AK$3001,MATCH($C751,⑥商品照会CSV!$A$2:$A$3001,0)),1)))</f>
        <v/>
      </c>
      <c r="O751" s="12" t="str">
        <f aca="false">IF($C751="","",IFERROR(IF(INDEX(⑥商品照会CSV!$AN$2:$AN$3001,MATCH($C751,⑥商品照会CSV!$A$2:$A$3001,0))=1,"バラ",IF(INDEX(⑥商品照会CSV!$AM$2:$AM$3001,MATCH($C751,⑥商品照会CSV!$A$2:$A$3001,0))=1,"中間包装","ケース")),"ケース"))</f>
        <v/>
      </c>
      <c r="P751" s="18"/>
      <c r="Q751" s="14"/>
      <c r="R751" s="17" t="str">
        <f aca="false">IF($C751="","",N($Q751)*N($K751))</f>
        <v/>
      </c>
    </row>
    <row r="752" customFormat="false" ht="15" hidden="false" customHeight="false" outlineLevel="0" collapsed="false">
      <c r="B752" s="12" t="n">
        <v>747</v>
      </c>
      <c r="C752" s="36" t="str">
        <f aca="false">IF(①在庫CSV_発注日!$M748="","",①在庫CSV_発注日!$M748&amp;"")</f>
        <v/>
      </c>
      <c r="D752" s="12" t="str">
        <f aca="false">IF($C752="","",①在庫CSV_発注日!$N748)</f>
        <v/>
      </c>
      <c r="E752" s="12" t="str">
        <f aca="false">IF($C752="","",①在庫CSV_発注日!$H748)</f>
        <v/>
      </c>
      <c r="F752" s="12" t="str">
        <f aca="false">IF($C752="","",①在庫CSV_発注日!$L748)</f>
        <v/>
      </c>
      <c r="G752" s="18"/>
      <c r="H752" s="17" t="str">
        <f aca="false">IF($C752="","",N(①在庫CSV_発注日!$Z748))</f>
        <v/>
      </c>
      <c r="I752" s="37" t="str">
        <f aca="false">IF($C752="","",SUMIFS(⑤減算マスタCSV!$L$2:$L$8001,⑤減算マスタCSV!$F$2:$F$8001,$C752,⑤減算マスタCSV!$K$2:$K$8001,1))</f>
        <v/>
      </c>
      <c r="J752" s="17" t="str">
        <f aca="false">IF($C752="","",IFERROR(INDEX(⑤減算マスタCSV!$H$2:$H$8001,MATCH($C752,⑤減算マスタCSV!$F$2:$F$8001,0)),1))</f>
        <v/>
      </c>
      <c r="K752" s="17" t="str">
        <f aca="false">IF($C752="","",MAX(1,IFERROR(INDEX(⑥商品照会CSV!$M$2:$M$3001,MATCH($C752,⑥商品照会CSV!$A$2:$A$3001,0)),1)))</f>
        <v/>
      </c>
      <c r="L752" s="40" t="str">
        <f aca="false">IF($C752="","",IFERROR(INDEX(⑥商品照会CSV!$Q$2:$Q$3001,MATCH($C752,⑥商品照会CSV!$A$2:$A$3001,0)),0))</f>
        <v/>
      </c>
      <c r="M752" s="40" t="str">
        <f aca="false">IF($C752="","",N($L752)*N($K752))</f>
        <v/>
      </c>
      <c r="N752" s="17" t="str">
        <f aca="false">IF($C752="","",MAX(1,IFERROR(INDEX(⑥商品照会CSV!$AK$2:$AK$3001,MATCH($C752,⑥商品照会CSV!$A$2:$A$3001,0)),1)))</f>
        <v/>
      </c>
      <c r="O752" s="12" t="str">
        <f aca="false">IF($C752="","",IFERROR(IF(INDEX(⑥商品照会CSV!$AN$2:$AN$3001,MATCH($C752,⑥商品照会CSV!$A$2:$A$3001,0))=1,"バラ",IF(INDEX(⑥商品照会CSV!$AM$2:$AM$3001,MATCH($C752,⑥商品照会CSV!$A$2:$A$3001,0))=1,"中間包装","ケース")),"ケース"))</f>
        <v/>
      </c>
      <c r="P752" s="18"/>
      <c r="Q752" s="14"/>
      <c r="R752" s="17" t="str">
        <f aca="false">IF($C752="","",N($Q752)*N($K752))</f>
        <v/>
      </c>
    </row>
    <row r="753" customFormat="false" ht="15" hidden="false" customHeight="false" outlineLevel="0" collapsed="false">
      <c r="B753" s="12" t="n">
        <v>748</v>
      </c>
      <c r="C753" s="36" t="str">
        <f aca="false">IF(①在庫CSV_発注日!$M749="","",①在庫CSV_発注日!$M749&amp;"")</f>
        <v/>
      </c>
      <c r="D753" s="12" t="str">
        <f aca="false">IF($C753="","",①在庫CSV_発注日!$N749)</f>
        <v/>
      </c>
      <c r="E753" s="12" t="str">
        <f aca="false">IF($C753="","",①在庫CSV_発注日!$H749)</f>
        <v/>
      </c>
      <c r="F753" s="12" t="str">
        <f aca="false">IF($C753="","",①在庫CSV_発注日!$L749)</f>
        <v/>
      </c>
      <c r="G753" s="18"/>
      <c r="H753" s="17" t="str">
        <f aca="false">IF($C753="","",N(①在庫CSV_発注日!$Z749))</f>
        <v/>
      </c>
      <c r="I753" s="37" t="str">
        <f aca="false">IF($C753="","",SUMIFS(⑤減算マスタCSV!$L$2:$L$8001,⑤減算マスタCSV!$F$2:$F$8001,$C753,⑤減算マスタCSV!$K$2:$K$8001,1))</f>
        <v/>
      </c>
      <c r="J753" s="17" t="str">
        <f aca="false">IF($C753="","",IFERROR(INDEX(⑤減算マスタCSV!$H$2:$H$8001,MATCH($C753,⑤減算マスタCSV!$F$2:$F$8001,0)),1))</f>
        <v/>
      </c>
      <c r="K753" s="17" t="str">
        <f aca="false">IF($C753="","",MAX(1,IFERROR(INDEX(⑥商品照会CSV!$M$2:$M$3001,MATCH($C753,⑥商品照会CSV!$A$2:$A$3001,0)),1)))</f>
        <v/>
      </c>
      <c r="L753" s="40" t="str">
        <f aca="false">IF($C753="","",IFERROR(INDEX(⑥商品照会CSV!$Q$2:$Q$3001,MATCH($C753,⑥商品照会CSV!$A$2:$A$3001,0)),0))</f>
        <v/>
      </c>
      <c r="M753" s="40" t="str">
        <f aca="false">IF($C753="","",N($L753)*N($K753))</f>
        <v/>
      </c>
      <c r="N753" s="17" t="str">
        <f aca="false">IF($C753="","",MAX(1,IFERROR(INDEX(⑥商品照会CSV!$AK$2:$AK$3001,MATCH($C753,⑥商品照会CSV!$A$2:$A$3001,0)),1)))</f>
        <v/>
      </c>
      <c r="O753" s="12" t="str">
        <f aca="false">IF($C753="","",IFERROR(IF(INDEX(⑥商品照会CSV!$AN$2:$AN$3001,MATCH($C753,⑥商品照会CSV!$A$2:$A$3001,0))=1,"バラ",IF(INDEX(⑥商品照会CSV!$AM$2:$AM$3001,MATCH($C753,⑥商品照会CSV!$A$2:$A$3001,0))=1,"中間包装","ケース")),"ケース"))</f>
        <v/>
      </c>
      <c r="P753" s="18"/>
      <c r="Q753" s="14"/>
      <c r="R753" s="17" t="str">
        <f aca="false">IF($C753="","",N($Q753)*N($K753))</f>
        <v/>
      </c>
    </row>
    <row r="754" customFormat="false" ht="15" hidden="false" customHeight="false" outlineLevel="0" collapsed="false">
      <c r="B754" s="12" t="n">
        <v>749</v>
      </c>
      <c r="C754" s="36" t="str">
        <f aca="false">IF(①在庫CSV_発注日!$M750="","",①在庫CSV_発注日!$M750&amp;"")</f>
        <v/>
      </c>
      <c r="D754" s="12" t="str">
        <f aca="false">IF($C754="","",①在庫CSV_発注日!$N750)</f>
        <v/>
      </c>
      <c r="E754" s="12" t="str">
        <f aca="false">IF($C754="","",①在庫CSV_発注日!$H750)</f>
        <v/>
      </c>
      <c r="F754" s="12" t="str">
        <f aca="false">IF($C754="","",①在庫CSV_発注日!$L750)</f>
        <v/>
      </c>
      <c r="G754" s="18"/>
      <c r="H754" s="17" t="str">
        <f aca="false">IF($C754="","",N(①在庫CSV_発注日!$Z750))</f>
        <v/>
      </c>
      <c r="I754" s="37" t="str">
        <f aca="false">IF($C754="","",SUMIFS(⑤減算マスタCSV!$L$2:$L$8001,⑤減算マスタCSV!$F$2:$F$8001,$C754,⑤減算マスタCSV!$K$2:$K$8001,1))</f>
        <v/>
      </c>
      <c r="J754" s="17" t="str">
        <f aca="false">IF($C754="","",IFERROR(INDEX(⑤減算マスタCSV!$H$2:$H$8001,MATCH($C754,⑤減算マスタCSV!$F$2:$F$8001,0)),1))</f>
        <v/>
      </c>
      <c r="K754" s="17" t="str">
        <f aca="false">IF($C754="","",MAX(1,IFERROR(INDEX(⑥商品照会CSV!$M$2:$M$3001,MATCH($C754,⑥商品照会CSV!$A$2:$A$3001,0)),1)))</f>
        <v/>
      </c>
      <c r="L754" s="40" t="str">
        <f aca="false">IF($C754="","",IFERROR(INDEX(⑥商品照会CSV!$Q$2:$Q$3001,MATCH($C754,⑥商品照会CSV!$A$2:$A$3001,0)),0))</f>
        <v/>
      </c>
      <c r="M754" s="40" t="str">
        <f aca="false">IF($C754="","",N($L754)*N($K754))</f>
        <v/>
      </c>
      <c r="N754" s="17" t="str">
        <f aca="false">IF($C754="","",MAX(1,IFERROR(INDEX(⑥商品照会CSV!$AK$2:$AK$3001,MATCH($C754,⑥商品照会CSV!$A$2:$A$3001,0)),1)))</f>
        <v/>
      </c>
      <c r="O754" s="12" t="str">
        <f aca="false">IF($C754="","",IFERROR(IF(INDEX(⑥商品照会CSV!$AN$2:$AN$3001,MATCH($C754,⑥商品照会CSV!$A$2:$A$3001,0))=1,"バラ",IF(INDEX(⑥商品照会CSV!$AM$2:$AM$3001,MATCH($C754,⑥商品照会CSV!$A$2:$A$3001,0))=1,"中間包装","ケース")),"ケース"))</f>
        <v/>
      </c>
      <c r="P754" s="18"/>
      <c r="Q754" s="14"/>
      <c r="R754" s="17" t="str">
        <f aca="false">IF($C754="","",N($Q754)*N($K754))</f>
        <v/>
      </c>
    </row>
    <row r="755" customFormat="false" ht="15" hidden="false" customHeight="false" outlineLevel="0" collapsed="false">
      <c r="B755" s="12" t="n">
        <v>750</v>
      </c>
      <c r="C755" s="36" t="str">
        <f aca="false">IF(①在庫CSV_発注日!$M751="","",①在庫CSV_発注日!$M751&amp;"")</f>
        <v/>
      </c>
      <c r="D755" s="12" t="str">
        <f aca="false">IF($C755="","",①在庫CSV_発注日!$N751)</f>
        <v/>
      </c>
      <c r="E755" s="12" t="str">
        <f aca="false">IF($C755="","",①在庫CSV_発注日!$H751)</f>
        <v/>
      </c>
      <c r="F755" s="12" t="str">
        <f aca="false">IF($C755="","",①在庫CSV_発注日!$L751)</f>
        <v/>
      </c>
      <c r="G755" s="18"/>
      <c r="H755" s="17" t="str">
        <f aca="false">IF($C755="","",N(①在庫CSV_発注日!$Z751))</f>
        <v/>
      </c>
      <c r="I755" s="37" t="str">
        <f aca="false">IF($C755="","",SUMIFS(⑤減算マスタCSV!$L$2:$L$8001,⑤減算マスタCSV!$F$2:$F$8001,$C755,⑤減算マスタCSV!$K$2:$K$8001,1))</f>
        <v/>
      </c>
      <c r="J755" s="17" t="str">
        <f aca="false">IF($C755="","",IFERROR(INDEX(⑤減算マスタCSV!$H$2:$H$8001,MATCH($C755,⑤減算マスタCSV!$F$2:$F$8001,0)),1))</f>
        <v/>
      </c>
      <c r="K755" s="17" t="str">
        <f aca="false">IF($C755="","",MAX(1,IFERROR(INDEX(⑥商品照会CSV!$M$2:$M$3001,MATCH($C755,⑥商品照会CSV!$A$2:$A$3001,0)),1)))</f>
        <v/>
      </c>
      <c r="L755" s="40" t="str">
        <f aca="false">IF($C755="","",IFERROR(INDEX(⑥商品照会CSV!$Q$2:$Q$3001,MATCH($C755,⑥商品照会CSV!$A$2:$A$3001,0)),0))</f>
        <v/>
      </c>
      <c r="M755" s="40" t="str">
        <f aca="false">IF($C755="","",N($L755)*N($K755))</f>
        <v/>
      </c>
      <c r="N755" s="17" t="str">
        <f aca="false">IF($C755="","",MAX(1,IFERROR(INDEX(⑥商品照会CSV!$AK$2:$AK$3001,MATCH($C755,⑥商品照会CSV!$A$2:$A$3001,0)),1)))</f>
        <v/>
      </c>
      <c r="O755" s="12" t="str">
        <f aca="false">IF($C755="","",IFERROR(IF(INDEX(⑥商品照会CSV!$AN$2:$AN$3001,MATCH($C755,⑥商品照会CSV!$A$2:$A$3001,0))=1,"バラ",IF(INDEX(⑥商品照会CSV!$AM$2:$AM$3001,MATCH($C755,⑥商品照会CSV!$A$2:$A$3001,0))=1,"中間包装","ケース")),"ケース"))</f>
        <v/>
      </c>
      <c r="P755" s="18"/>
      <c r="Q755" s="14"/>
      <c r="R755" s="17" t="str">
        <f aca="false">IF($C755="","",N($Q755)*N($K755))</f>
        <v/>
      </c>
    </row>
    <row r="756" customFormat="false" ht="15" hidden="false" customHeight="false" outlineLevel="0" collapsed="false">
      <c r="B756" s="12" t="n">
        <v>751</v>
      </c>
      <c r="C756" s="36" t="str">
        <f aca="false">IF(①在庫CSV_発注日!$M752="","",①在庫CSV_発注日!$M752&amp;"")</f>
        <v/>
      </c>
      <c r="D756" s="12" t="str">
        <f aca="false">IF($C756="","",①在庫CSV_発注日!$N752)</f>
        <v/>
      </c>
      <c r="E756" s="12" t="str">
        <f aca="false">IF($C756="","",①在庫CSV_発注日!$H752)</f>
        <v/>
      </c>
      <c r="F756" s="12" t="str">
        <f aca="false">IF($C756="","",①在庫CSV_発注日!$L752)</f>
        <v/>
      </c>
      <c r="G756" s="18"/>
      <c r="H756" s="17" t="str">
        <f aca="false">IF($C756="","",N(①在庫CSV_発注日!$Z752))</f>
        <v/>
      </c>
      <c r="I756" s="37" t="str">
        <f aca="false">IF($C756="","",SUMIFS(⑤減算マスタCSV!$L$2:$L$8001,⑤減算マスタCSV!$F$2:$F$8001,$C756,⑤減算マスタCSV!$K$2:$K$8001,1))</f>
        <v/>
      </c>
      <c r="J756" s="17" t="str">
        <f aca="false">IF($C756="","",IFERROR(INDEX(⑤減算マスタCSV!$H$2:$H$8001,MATCH($C756,⑤減算マスタCSV!$F$2:$F$8001,0)),1))</f>
        <v/>
      </c>
      <c r="K756" s="17" t="str">
        <f aca="false">IF($C756="","",MAX(1,IFERROR(INDEX(⑥商品照会CSV!$M$2:$M$3001,MATCH($C756,⑥商品照会CSV!$A$2:$A$3001,0)),1)))</f>
        <v/>
      </c>
      <c r="L756" s="40" t="str">
        <f aca="false">IF($C756="","",IFERROR(INDEX(⑥商品照会CSV!$Q$2:$Q$3001,MATCH($C756,⑥商品照会CSV!$A$2:$A$3001,0)),0))</f>
        <v/>
      </c>
      <c r="M756" s="40" t="str">
        <f aca="false">IF($C756="","",N($L756)*N($K756))</f>
        <v/>
      </c>
      <c r="N756" s="17" t="str">
        <f aca="false">IF($C756="","",MAX(1,IFERROR(INDEX(⑥商品照会CSV!$AK$2:$AK$3001,MATCH($C756,⑥商品照会CSV!$A$2:$A$3001,0)),1)))</f>
        <v/>
      </c>
      <c r="O756" s="12" t="str">
        <f aca="false">IF($C756="","",IFERROR(IF(INDEX(⑥商品照会CSV!$AN$2:$AN$3001,MATCH($C756,⑥商品照会CSV!$A$2:$A$3001,0))=1,"バラ",IF(INDEX(⑥商品照会CSV!$AM$2:$AM$3001,MATCH($C756,⑥商品照会CSV!$A$2:$A$3001,0))=1,"中間包装","ケース")),"ケース"))</f>
        <v/>
      </c>
      <c r="P756" s="18"/>
      <c r="Q756" s="14"/>
      <c r="R756" s="17" t="str">
        <f aca="false">IF($C756="","",N($Q756)*N($K756))</f>
        <v/>
      </c>
    </row>
    <row r="757" customFormat="false" ht="15" hidden="false" customHeight="false" outlineLevel="0" collapsed="false">
      <c r="B757" s="12" t="n">
        <v>752</v>
      </c>
      <c r="C757" s="36" t="str">
        <f aca="false">IF(①在庫CSV_発注日!$M753="","",①在庫CSV_発注日!$M753&amp;"")</f>
        <v/>
      </c>
      <c r="D757" s="12" t="str">
        <f aca="false">IF($C757="","",①在庫CSV_発注日!$N753)</f>
        <v/>
      </c>
      <c r="E757" s="12" t="str">
        <f aca="false">IF($C757="","",①在庫CSV_発注日!$H753)</f>
        <v/>
      </c>
      <c r="F757" s="12" t="str">
        <f aca="false">IF($C757="","",①在庫CSV_発注日!$L753)</f>
        <v/>
      </c>
      <c r="G757" s="18"/>
      <c r="H757" s="17" t="str">
        <f aca="false">IF($C757="","",N(①在庫CSV_発注日!$Z753))</f>
        <v/>
      </c>
      <c r="I757" s="37" t="str">
        <f aca="false">IF($C757="","",SUMIFS(⑤減算マスタCSV!$L$2:$L$8001,⑤減算マスタCSV!$F$2:$F$8001,$C757,⑤減算マスタCSV!$K$2:$K$8001,1))</f>
        <v/>
      </c>
      <c r="J757" s="17" t="str">
        <f aca="false">IF($C757="","",IFERROR(INDEX(⑤減算マスタCSV!$H$2:$H$8001,MATCH($C757,⑤減算マスタCSV!$F$2:$F$8001,0)),1))</f>
        <v/>
      </c>
      <c r="K757" s="17" t="str">
        <f aca="false">IF($C757="","",MAX(1,IFERROR(INDEX(⑥商品照会CSV!$M$2:$M$3001,MATCH($C757,⑥商品照会CSV!$A$2:$A$3001,0)),1)))</f>
        <v/>
      </c>
      <c r="L757" s="40" t="str">
        <f aca="false">IF($C757="","",IFERROR(INDEX(⑥商品照会CSV!$Q$2:$Q$3001,MATCH($C757,⑥商品照会CSV!$A$2:$A$3001,0)),0))</f>
        <v/>
      </c>
      <c r="M757" s="40" t="str">
        <f aca="false">IF($C757="","",N($L757)*N($K757))</f>
        <v/>
      </c>
      <c r="N757" s="17" t="str">
        <f aca="false">IF($C757="","",MAX(1,IFERROR(INDEX(⑥商品照会CSV!$AK$2:$AK$3001,MATCH($C757,⑥商品照会CSV!$A$2:$A$3001,0)),1)))</f>
        <v/>
      </c>
      <c r="O757" s="12" t="str">
        <f aca="false">IF($C757="","",IFERROR(IF(INDEX(⑥商品照会CSV!$AN$2:$AN$3001,MATCH($C757,⑥商品照会CSV!$A$2:$A$3001,0))=1,"バラ",IF(INDEX(⑥商品照会CSV!$AM$2:$AM$3001,MATCH($C757,⑥商品照会CSV!$A$2:$A$3001,0))=1,"中間包装","ケース")),"ケース"))</f>
        <v/>
      </c>
      <c r="P757" s="18"/>
      <c r="Q757" s="14"/>
      <c r="R757" s="17" t="str">
        <f aca="false">IF($C757="","",N($Q757)*N($K757))</f>
        <v/>
      </c>
    </row>
    <row r="758" customFormat="false" ht="15" hidden="false" customHeight="false" outlineLevel="0" collapsed="false">
      <c r="B758" s="12" t="n">
        <v>753</v>
      </c>
      <c r="C758" s="36" t="str">
        <f aca="false">IF(①在庫CSV_発注日!$M754="","",①在庫CSV_発注日!$M754&amp;"")</f>
        <v/>
      </c>
      <c r="D758" s="12" t="str">
        <f aca="false">IF($C758="","",①在庫CSV_発注日!$N754)</f>
        <v/>
      </c>
      <c r="E758" s="12" t="str">
        <f aca="false">IF($C758="","",①在庫CSV_発注日!$H754)</f>
        <v/>
      </c>
      <c r="F758" s="12" t="str">
        <f aca="false">IF($C758="","",①在庫CSV_発注日!$L754)</f>
        <v/>
      </c>
      <c r="G758" s="18"/>
      <c r="H758" s="17" t="str">
        <f aca="false">IF($C758="","",N(①在庫CSV_発注日!$Z754))</f>
        <v/>
      </c>
      <c r="I758" s="37" t="str">
        <f aca="false">IF($C758="","",SUMIFS(⑤減算マスタCSV!$L$2:$L$8001,⑤減算マスタCSV!$F$2:$F$8001,$C758,⑤減算マスタCSV!$K$2:$K$8001,1))</f>
        <v/>
      </c>
      <c r="J758" s="17" t="str">
        <f aca="false">IF($C758="","",IFERROR(INDEX(⑤減算マスタCSV!$H$2:$H$8001,MATCH($C758,⑤減算マスタCSV!$F$2:$F$8001,0)),1))</f>
        <v/>
      </c>
      <c r="K758" s="17" t="str">
        <f aca="false">IF($C758="","",MAX(1,IFERROR(INDEX(⑥商品照会CSV!$M$2:$M$3001,MATCH($C758,⑥商品照会CSV!$A$2:$A$3001,0)),1)))</f>
        <v/>
      </c>
      <c r="L758" s="40" t="str">
        <f aca="false">IF($C758="","",IFERROR(INDEX(⑥商品照会CSV!$Q$2:$Q$3001,MATCH($C758,⑥商品照会CSV!$A$2:$A$3001,0)),0))</f>
        <v/>
      </c>
      <c r="M758" s="40" t="str">
        <f aca="false">IF($C758="","",N($L758)*N($K758))</f>
        <v/>
      </c>
      <c r="N758" s="17" t="str">
        <f aca="false">IF($C758="","",MAX(1,IFERROR(INDEX(⑥商品照会CSV!$AK$2:$AK$3001,MATCH($C758,⑥商品照会CSV!$A$2:$A$3001,0)),1)))</f>
        <v/>
      </c>
      <c r="O758" s="12" t="str">
        <f aca="false">IF($C758="","",IFERROR(IF(INDEX(⑥商品照会CSV!$AN$2:$AN$3001,MATCH($C758,⑥商品照会CSV!$A$2:$A$3001,0))=1,"バラ",IF(INDEX(⑥商品照会CSV!$AM$2:$AM$3001,MATCH($C758,⑥商品照会CSV!$A$2:$A$3001,0))=1,"中間包装","ケース")),"ケース"))</f>
        <v/>
      </c>
      <c r="P758" s="18"/>
      <c r="Q758" s="14"/>
      <c r="R758" s="17" t="str">
        <f aca="false">IF($C758="","",N($Q758)*N($K758))</f>
        <v/>
      </c>
    </row>
    <row r="759" customFormat="false" ht="15" hidden="false" customHeight="false" outlineLevel="0" collapsed="false">
      <c r="B759" s="12" t="n">
        <v>754</v>
      </c>
      <c r="C759" s="36" t="str">
        <f aca="false">IF(①在庫CSV_発注日!$M755="","",①在庫CSV_発注日!$M755&amp;"")</f>
        <v/>
      </c>
      <c r="D759" s="12" t="str">
        <f aca="false">IF($C759="","",①在庫CSV_発注日!$N755)</f>
        <v/>
      </c>
      <c r="E759" s="12" t="str">
        <f aca="false">IF($C759="","",①在庫CSV_発注日!$H755)</f>
        <v/>
      </c>
      <c r="F759" s="12" t="str">
        <f aca="false">IF($C759="","",①在庫CSV_発注日!$L755)</f>
        <v/>
      </c>
      <c r="G759" s="18"/>
      <c r="H759" s="17" t="str">
        <f aca="false">IF($C759="","",N(①在庫CSV_発注日!$Z755))</f>
        <v/>
      </c>
      <c r="I759" s="37" t="str">
        <f aca="false">IF($C759="","",SUMIFS(⑤減算マスタCSV!$L$2:$L$8001,⑤減算マスタCSV!$F$2:$F$8001,$C759,⑤減算マスタCSV!$K$2:$K$8001,1))</f>
        <v/>
      </c>
      <c r="J759" s="17" t="str">
        <f aca="false">IF($C759="","",IFERROR(INDEX(⑤減算マスタCSV!$H$2:$H$8001,MATCH($C759,⑤減算マスタCSV!$F$2:$F$8001,0)),1))</f>
        <v/>
      </c>
      <c r="K759" s="17" t="str">
        <f aca="false">IF($C759="","",MAX(1,IFERROR(INDEX(⑥商品照会CSV!$M$2:$M$3001,MATCH($C759,⑥商品照会CSV!$A$2:$A$3001,0)),1)))</f>
        <v/>
      </c>
      <c r="L759" s="40" t="str">
        <f aca="false">IF($C759="","",IFERROR(INDEX(⑥商品照会CSV!$Q$2:$Q$3001,MATCH($C759,⑥商品照会CSV!$A$2:$A$3001,0)),0))</f>
        <v/>
      </c>
      <c r="M759" s="40" t="str">
        <f aca="false">IF($C759="","",N($L759)*N($K759))</f>
        <v/>
      </c>
      <c r="N759" s="17" t="str">
        <f aca="false">IF($C759="","",MAX(1,IFERROR(INDEX(⑥商品照会CSV!$AK$2:$AK$3001,MATCH($C759,⑥商品照会CSV!$A$2:$A$3001,0)),1)))</f>
        <v/>
      </c>
      <c r="O759" s="12" t="str">
        <f aca="false">IF($C759="","",IFERROR(IF(INDEX(⑥商品照会CSV!$AN$2:$AN$3001,MATCH($C759,⑥商品照会CSV!$A$2:$A$3001,0))=1,"バラ",IF(INDEX(⑥商品照会CSV!$AM$2:$AM$3001,MATCH($C759,⑥商品照会CSV!$A$2:$A$3001,0))=1,"中間包装","ケース")),"ケース"))</f>
        <v/>
      </c>
      <c r="P759" s="18"/>
      <c r="Q759" s="14"/>
      <c r="R759" s="17" t="str">
        <f aca="false">IF($C759="","",N($Q759)*N($K759))</f>
        <v/>
      </c>
    </row>
    <row r="760" customFormat="false" ht="15" hidden="false" customHeight="false" outlineLevel="0" collapsed="false">
      <c r="B760" s="12" t="n">
        <v>755</v>
      </c>
      <c r="C760" s="36" t="str">
        <f aca="false">IF(①在庫CSV_発注日!$M756="","",①在庫CSV_発注日!$M756&amp;"")</f>
        <v/>
      </c>
      <c r="D760" s="12" t="str">
        <f aca="false">IF($C760="","",①在庫CSV_発注日!$N756)</f>
        <v/>
      </c>
      <c r="E760" s="12" t="str">
        <f aca="false">IF($C760="","",①在庫CSV_発注日!$H756)</f>
        <v/>
      </c>
      <c r="F760" s="12" t="str">
        <f aca="false">IF($C760="","",①在庫CSV_発注日!$L756)</f>
        <v/>
      </c>
      <c r="G760" s="18"/>
      <c r="H760" s="17" t="str">
        <f aca="false">IF($C760="","",N(①在庫CSV_発注日!$Z756))</f>
        <v/>
      </c>
      <c r="I760" s="37" t="str">
        <f aca="false">IF($C760="","",SUMIFS(⑤減算マスタCSV!$L$2:$L$8001,⑤減算マスタCSV!$F$2:$F$8001,$C760,⑤減算マスタCSV!$K$2:$K$8001,1))</f>
        <v/>
      </c>
      <c r="J760" s="17" t="str">
        <f aca="false">IF($C760="","",IFERROR(INDEX(⑤減算マスタCSV!$H$2:$H$8001,MATCH($C760,⑤減算マスタCSV!$F$2:$F$8001,0)),1))</f>
        <v/>
      </c>
      <c r="K760" s="17" t="str">
        <f aca="false">IF($C760="","",MAX(1,IFERROR(INDEX(⑥商品照会CSV!$M$2:$M$3001,MATCH($C760,⑥商品照会CSV!$A$2:$A$3001,0)),1)))</f>
        <v/>
      </c>
      <c r="L760" s="40" t="str">
        <f aca="false">IF($C760="","",IFERROR(INDEX(⑥商品照会CSV!$Q$2:$Q$3001,MATCH($C760,⑥商品照会CSV!$A$2:$A$3001,0)),0))</f>
        <v/>
      </c>
      <c r="M760" s="40" t="str">
        <f aca="false">IF($C760="","",N($L760)*N($K760))</f>
        <v/>
      </c>
      <c r="N760" s="17" t="str">
        <f aca="false">IF($C760="","",MAX(1,IFERROR(INDEX(⑥商品照会CSV!$AK$2:$AK$3001,MATCH($C760,⑥商品照会CSV!$A$2:$A$3001,0)),1)))</f>
        <v/>
      </c>
      <c r="O760" s="12" t="str">
        <f aca="false">IF($C760="","",IFERROR(IF(INDEX(⑥商品照会CSV!$AN$2:$AN$3001,MATCH($C760,⑥商品照会CSV!$A$2:$A$3001,0))=1,"バラ",IF(INDEX(⑥商品照会CSV!$AM$2:$AM$3001,MATCH($C760,⑥商品照会CSV!$A$2:$A$3001,0))=1,"中間包装","ケース")),"ケース"))</f>
        <v/>
      </c>
      <c r="P760" s="18"/>
      <c r="Q760" s="14"/>
      <c r="R760" s="17" t="str">
        <f aca="false">IF($C760="","",N($Q760)*N($K760))</f>
        <v/>
      </c>
    </row>
    <row r="761" customFormat="false" ht="15" hidden="false" customHeight="false" outlineLevel="0" collapsed="false">
      <c r="B761" s="12" t="n">
        <v>756</v>
      </c>
      <c r="C761" s="36" t="str">
        <f aca="false">IF(①在庫CSV_発注日!$M757="","",①在庫CSV_発注日!$M757&amp;"")</f>
        <v/>
      </c>
      <c r="D761" s="12" t="str">
        <f aca="false">IF($C761="","",①在庫CSV_発注日!$N757)</f>
        <v/>
      </c>
      <c r="E761" s="12" t="str">
        <f aca="false">IF($C761="","",①在庫CSV_発注日!$H757)</f>
        <v/>
      </c>
      <c r="F761" s="12" t="str">
        <f aca="false">IF($C761="","",①在庫CSV_発注日!$L757)</f>
        <v/>
      </c>
      <c r="G761" s="18"/>
      <c r="H761" s="17" t="str">
        <f aca="false">IF($C761="","",N(①在庫CSV_発注日!$Z757))</f>
        <v/>
      </c>
      <c r="I761" s="37" t="str">
        <f aca="false">IF($C761="","",SUMIFS(⑤減算マスタCSV!$L$2:$L$8001,⑤減算マスタCSV!$F$2:$F$8001,$C761,⑤減算マスタCSV!$K$2:$K$8001,1))</f>
        <v/>
      </c>
      <c r="J761" s="17" t="str">
        <f aca="false">IF($C761="","",IFERROR(INDEX(⑤減算マスタCSV!$H$2:$H$8001,MATCH($C761,⑤減算マスタCSV!$F$2:$F$8001,0)),1))</f>
        <v/>
      </c>
      <c r="K761" s="17" t="str">
        <f aca="false">IF($C761="","",MAX(1,IFERROR(INDEX(⑥商品照会CSV!$M$2:$M$3001,MATCH($C761,⑥商品照会CSV!$A$2:$A$3001,0)),1)))</f>
        <v/>
      </c>
      <c r="L761" s="40" t="str">
        <f aca="false">IF($C761="","",IFERROR(INDEX(⑥商品照会CSV!$Q$2:$Q$3001,MATCH($C761,⑥商品照会CSV!$A$2:$A$3001,0)),0))</f>
        <v/>
      </c>
      <c r="M761" s="40" t="str">
        <f aca="false">IF($C761="","",N($L761)*N($K761))</f>
        <v/>
      </c>
      <c r="N761" s="17" t="str">
        <f aca="false">IF($C761="","",MAX(1,IFERROR(INDEX(⑥商品照会CSV!$AK$2:$AK$3001,MATCH($C761,⑥商品照会CSV!$A$2:$A$3001,0)),1)))</f>
        <v/>
      </c>
      <c r="O761" s="12" t="str">
        <f aca="false">IF($C761="","",IFERROR(IF(INDEX(⑥商品照会CSV!$AN$2:$AN$3001,MATCH($C761,⑥商品照会CSV!$A$2:$A$3001,0))=1,"バラ",IF(INDEX(⑥商品照会CSV!$AM$2:$AM$3001,MATCH($C761,⑥商品照会CSV!$A$2:$A$3001,0))=1,"中間包装","ケース")),"ケース"))</f>
        <v/>
      </c>
      <c r="P761" s="18"/>
      <c r="Q761" s="14"/>
      <c r="R761" s="17" t="str">
        <f aca="false">IF($C761="","",N($Q761)*N($K761))</f>
        <v/>
      </c>
    </row>
    <row r="762" customFormat="false" ht="15" hidden="false" customHeight="false" outlineLevel="0" collapsed="false">
      <c r="B762" s="12" t="n">
        <v>757</v>
      </c>
      <c r="C762" s="36" t="str">
        <f aca="false">IF(①在庫CSV_発注日!$M758="","",①在庫CSV_発注日!$M758&amp;"")</f>
        <v/>
      </c>
      <c r="D762" s="12" t="str">
        <f aca="false">IF($C762="","",①在庫CSV_発注日!$N758)</f>
        <v/>
      </c>
      <c r="E762" s="12" t="str">
        <f aca="false">IF($C762="","",①在庫CSV_発注日!$H758)</f>
        <v/>
      </c>
      <c r="F762" s="12" t="str">
        <f aca="false">IF($C762="","",①在庫CSV_発注日!$L758)</f>
        <v/>
      </c>
      <c r="G762" s="18"/>
      <c r="H762" s="17" t="str">
        <f aca="false">IF($C762="","",N(①在庫CSV_発注日!$Z758))</f>
        <v/>
      </c>
      <c r="I762" s="37" t="str">
        <f aca="false">IF($C762="","",SUMIFS(⑤減算マスタCSV!$L$2:$L$8001,⑤減算マスタCSV!$F$2:$F$8001,$C762,⑤減算マスタCSV!$K$2:$K$8001,1))</f>
        <v/>
      </c>
      <c r="J762" s="17" t="str">
        <f aca="false">IF($C762="","",IFERROR(INDEX(⑤減算マスタCSV!$H$2:$H$8001,MATCH($C762,⑤減算マスタCSV!$F$2:$F$8001,0)),1))</f>
        <v/>
      </c>
      <c r="K762" s="17" t="str">
        <f aca="false">IF($C762="","",MAX(1,IFERROR(INDEX(⑥商品照会CSV!$M$2:$M$3001,MATCH($C762,⑥商品照会CSV!$A$2:$A$3001,0)),1)))</f>
        <v/>
      </c>
      <c r="L762" s="40" t="str">
        <f aca="false">IF($C762="","",IFERROR(INDEX(⑥商品照会CSV!$Q$2:$Q$3001,MATCH($C762,⑥商品照会CSV!$A$2:$A$3001,0)),0))</f>
        <v/>
      </c>
      <c r="M762" s="40" t="str">
        <f aca="false">IF($C762="","",N($L762)*N($K762))</f>
        <v/>
      </c>
      <c r="N762" s="17" t="str">
        <f aca="false">IF($C762="","",MAX(1,IFERROR(INDEX(⑥商品照会CSV!$AK$2:$AK$3001,MATCH($C762,⑥商品照会CSV!$A$2:$A$3001,0)),1)))</f>
        <v/>
      </c>
      <c r="O762" s="12" t="str">
        <f aca="false">IF($C762="","",IFERROR(IF(INDEX(⑥商品照会CSV!$AN$2:$AN$3001,MATCH($C762,⑥商品照会CSV!$A$2:$A$3001,0))=1,"バラ",IF(INDEX(⑥商品照会CSV!$AM$2:$AM$3001,MATCH($C762,⑥商品照会CSV!$A$2:$A$3001,0))=1,"中間包装","ケース")),"ケース"))</f>
        <v/>
      </c>
      <c r="P762" s="18"/>
      <c r="Q762" s="14"/>
      <c r="R762" s="17" t="str">
        <f aca="false">IF($C762="","",N($Q762)*N($K762))</f>
        <v/>
      </c>
    </row>
    <row r="763" customFormat="false" ht="15" hidden="false" customHeight="false" outlineLevel="0" collapsed="false">
      <c r="B763" s="12" t="n">
        <v>758</v>
      </c>
      <c r="C763" s="36" t="str">
        <f aca="false">IF(①在庫CSV_発注日!$M759="","",①在庫CSV_発注日!$M759&amp;"")</f>
        <v/>
      </c>
      <c r="D763" s="12" t="str">
        <f aca="false">IF($C763="","",①在庫CSV_発注日!$N759)</f>
        <v/>
      </c>
      <c r="E763" s="12" t="str">
        <f aca="false">IF($C763="","",①在庫CSV_発注日!$H759)</f>
        <v/>
      </c>
      <c r="F763" s="12" t="str">
        <f aca="false">IF($C763="","",①在庫CSV_発注日!$L759)</f>
        <v/>
      </c>
      <c r="G763" s="18"/>
      <c r="H763" s="17" t="str">
        <f aca="false">IF($C763="","",N(①在庫CSV_発注日!$Z759))</f>
        <v/>
      </c>
      <c r="I763" s="37" t="str">
        <f aca="false">IF($C763="","",SUMIFS(⑤減算マスタCSV!$L$2:$L$8001,⑤減算マスタCSV!$F$2:$F$8001,$C763,⑤減算マスタCSV!$K$2:$K$8001,1))</f>
        <v/>
      </c>
      <c r="J763" s="17" t="str">
        <f aca="false">IF($C763="","",IFERROR(INDEX(⑤減算マスタCSV!$H$2:$H$8001,MATCH($C763,⑤減算マスタCSV!$F$2:$F$8001,0)),1))</f>
        <v/>
      </c>
      <c r="K763" s="17" t="str">
        <f aca="false">IF($C763="","",MAX(1,IFERROR(INDEX(⑥商品照会CSV!$M$2:$M$3001,MATCH($C763,⑥商品照会CSV!$A$2:$A$3001,0)),1)))</f>
        <v/>
      </c>
      <c r="L763" s="40" t="str">
        <f aca="false">IF($C763="","",IFERROR(INDEX(⑥商品照会CSV!$Q$2:$Q$3001,MATCH($C763,⑥商品照会CSV!$A$2:$A$3001,0)),0))</f>
        <v/>
      </c>
      <c r="M763" s="40" t="str">
        <f aca="false">IF($C763="","",N($L763)*N($K763))</f>
        <v/>
      </c>
      <c r="N763" s="17" t="str">
        <f aca="false">IF($C763="","",MAX(1,IFERROR(INDEX(⑥商品照会CSV!$AK$2:$AK$3001,MATCH($C763,⑥商品照会CSV!$A$2:$A$3001,0)),1)))</f>
        <v/>
      </c>
      <c r="O763" s="12" t="str">
        <f aca="false">IF($C763="","",IFERROR(IF(INDEX(⑥商品照会CSV!$AN$2:$AN$3001,MATCH($C763,⑥商品照会CSV!$A$2:$A$3001,0))=1,"バラ",IF(INDEX(⑥商品照会CSV!$AM$2:$AM$3001,MATCH($C763,⑥商品照会CSV!$A$2:$A$3001,0))=1,"中間包装","ケース")),"ケース"))</f>
        <v/>
      </c>
      <c r="P763" s="18"/>
      <c r="Q763" s="14"/>
      <c r="R763" s="17" t="str">
        <f aca="false">IF($C763="","",N($Q763)*N($K763))</f>
        <v/>
      </c>
    </row>
    <row r="764" customFormat="false" ht="15" hidden="false" customHeight="false" outlineLevel="0" collapsed="false">
      <c r="B764" s="12" t="n">
        <v>759</v>
      </c>
      <c r="C764" s="36" t="str">
        <f aca="false">IF(①在庫CSV_発注日!$M760="","",①在庫CSV_発注日!$M760&amp;"")</f>
        <v/>
      </c>
      <c r="D764" s="12" t="str">
        <f aca="false">IF($C764="","",①在庫CSV_発注日!$N760)</f>
        <v/>
      </c>
      <c r="E764" s="12" t="str">
        <f aca="false">IF($C764="","",①在庫CSV_発注日!$H760)</f>
        <v/>
      </c>
      <c r="F764" s="12" t="str">
        <f aca="false">IF($C764="","",①在庫CSV_発注日!$L760)</f>
        <v/>
      </c>
      <c r="G764" s="18"/>
      <c r="H764" s="17" t="str">
        <f aca="false">IF($C764="","",N(①在庫CSV_発注日!$Z760))</f>
        <v/>
      </c>
      <c r="I764" s="37" t="str">
        <f aca="false">IF($C764="","",SUMIFS(⑤減算マスタCSV!$L$2:$L$8001,⑤減算マスタCSV!$F$2:$F$8001,$C764,⑤減算マスタCSV!$K$2:$K$8001,1))</f>
        <v/>
      </c>
      <c r="J764" s="17" t="str">
        <f aca="false">IF($C764="","",IFERROR(INDEX(⑤減算マスタCSV!$H$2:$H$8001,MATCH($C764,⑤減算マスタCSV!$F$2:$F$8001,0)),1))</f>
        <v/>
      </c>
      <c r="K764" s="17" t="str">
        <f aca="false">IF($C764="","",MAX(1,IFERROR(INDEX(⑥商品照会CSV!$M$2:$M$3001,MATCH($C764,⑥商品照会CSV!$A$2:$A$3001,0)),1)))</f>
        <v/>
      </c>
      <c r="L764" s="40" t="str">
        <f aca="false">IF($C764="","",IFERROR(INDEX(⑥商品照会CSV!$Q$2:$Q$3001,MATCH($C764,⑥商品照会CSV!$A$2:$A$3001,0)),0))</f>
        <v/>
      </c>
      <c r="M764" s="40" t="str">
        <f aca="false">IF($C764="","",N($L764)*N($K764))</f>
        <v/>
      </c>
      <c r="N764" s="17" t="str">
        <f aca="false">IF($C764="","",MAX(1,IFERROR(INDEX(⑥商品照会CSV!$AK$2:$AK$3001,MATCH($C764,⑥商品照会CSV!$A$2:$A$3001,0)),1)))</f>
        <v/>
      </c>
      <c r="O764" s="12" t="str">
        <f aca="false">IF($C764="","",IFERROR(IF(INDEX(⑥商品照会CSV!$AN$2:$AN$3001,MATCH($C764,⑥商品照会CSV!$A$2:$A$3001,0))=1,"バラ",IF(INDEX(⑥商品照会CSV!$AM$2:$AM$3001,MATCH($C764,⑥商品照会CSV!$A$2:$A$3001,0))=1,"中間包装","ケース")),"ケース"))</f>
        <v/>
      </c>
      <c r="P764" s="18"/>
      <c r="Q764" s="14"/>
      <c r="R764" s="17" t="str">
        <f aca="false">IF($C764="","",N($Q764)*N($K764))</f>
        <v/>
      </c>
    </row>
    <row r="765" customFormat="false" ht="15" hidden="false" customHeight="false" outlineLevel="0" collapsed="false">
      <c r="B765" s="12" t="n">
        <v>760</v>
      </c>
      <c r="C765" s="36" t="str">
        <f aca="false">IF(①在庫CSV_発注日!$M761="","",①在庫CSV_発注日!$M761&amp;"")</f>
        <v/>
      </c>
      <c r="D765" s="12" t="str">
        <f aca="false">IF($C765="","",①在庫CSV_発注日!$N761)</f>
        <v/>
      </c>
      <c r="E765" s="12" t="str">
        <f aca="false">IF($C765="","",①在庫CSV_発注日!$H761)</f>
        <v/>
      </c>
      <c r="F765" s="12" t="str">
        <f aca="false">IF($C765="","",①在庫CSV_発注日!$L761)</f>
        <v/>
      </c>
      <c r="G765" s="18"/>
      <c r="H765" s="17" t="str">
        <f aca="false">IF($C765="","",N(①在庫CSV_発注日!$Z761))</f>
        <v/>
      </c>
      <c r="I765" s="37" t="str">
        <f aca="false">IF($C765="","",SUMIFS(⑤減算マスタCSV!$L$2:$L$8001,⑤減算マスタCSV!$F$2:$F$8001,$C765,⑤減算マスタCSV!$K$2:$K$8001,1))</f>
        <v/>
      </c>
      <c r="J765" s="17" t="str">
        <f aca="false">IF($C765="","",IFERROR(INDEX(⑤減算マスタCSV!$H$2:$H$8001,MATCH($C765,⑤減算マスタCSV!$F$2:$F$8001,0)),1))</f>
        <v/>
      </c>
      <c r="K765" s="17" t="str">
        <f aca="false">IF($C765="","",MAX(1,IFERROR(INDEX(⑥商品照会CSV!$M$2:$M$3001,MATCH($C765,⑥商品照会CSV!$A$2:$A$3001,0)),1)))</f>
        <v/>
      </c>
      <c r="L765" s="40" t="str">
        <f aca="false">IF($C765="","",IFERROR(INDEX(⑥商品照会CSV!$Q$2:$Q$3001,MATCH($C765,⑥商品照会CSV!$A$2:$A$3001,0)),0))</f>
        <v/>
      </c>
      <c r="M765" s="40" t="str">
        <f aca="false">IF($C765="","",N($L765)*N($K765))</f>
        <v/>
      </c>
      <c r="N765" s="17" t="str">
        <f aca="false">IF($C765="","",MAX(1,IFERROR(INDEX(⑥商品照会CSV!$AK$2:$AK$3001,MATCH($C765,⑥商品照会CSV!$A$2:$A$3001,0)),1)))</f>
        <v/>
      </c>
      <c r="O765" s="12" t="str">
        <f aca="false">IF($C765="","",IFERROR(IF(INDEX(⑥商品照会CSV!$AN$2:$AN$3001,MATCH($C765,⑥商品照会CSV!$A$2:$A$3001,0))=1,"バラ",IF(INDEX(⑥商品照会CSV!$AM$2:$AM$3001,MATCH($C765,⑥商品照会CSV!$A$2:$A$3001,0))=1,"中間包装","ケース")),"ケース"))</f>
        <v/>
      </c>
      <c r="P765" s="18"/>
      <c r="Q765" s="14"/>
      <c r="R765" s="17" t="str">
        <f aca="false">IF($C765="","",N($Q765)*N($K765))</f>
        <v/>
      </c>
    </row>
    <row r="766" customFormat="false" ht="15" hidden="false" customHeight="false" outlineLevel="0" collapsed="false">
      <c r="B766" s="12" t="n">
        <v>761</v>
      </c>
      <c r="C766" s="36" t="str">
        <f aca="false">IF(①在庫CSV_発注日!$M762="","",①在庫CSV_発注日!$M762&amp;"")</f>
        <v/>
      </c>
      <c r="D766" s="12" t="str">
        <f aca="false">IF($C766="","",①在庫CSV_発注日!$N762)</f>
        <v/>
      </c>
      <c r="E766" s="12" t="str">
        <f aca="false">IF($C766="","",①在庫CSV_発注日!$H762)</f>
        <v/>
      </c>
      <c r="F766" s="12" t="str">
        <f aca="false">IF($C766="","",①在庫CSV_発注日!$L762)</f>
        <v/>
      </c>
      <c r="G766" s="18"/>
      <c r="H766" s="17" t="str">
        <f aca="false">IF($C766="","",N(①在庫CSV_発注日!$Z762))</f>
        <v/>
      </c>
      <c r="I766" s="37" t="str">
        <f aca="false">IF($C766="","",SUMIFS(⑤減算マスタCSV!$L$2:$L$8001,⑤減算マスタCSV!$F$2:$F$8001,$C766,⑤減算マスタCSV!$K$2:$K$8001,1))</f>
        <v/>
      </c>
      <c r="J766" s="17" t="str">
        <f aca="false">IF($C766="","",IFERROR(INDEX(⑤減算マスタCSV!$H$2:$H$8001,MATCH($C766,⑤減算マスタCSV!$F$2:$F$8001,0)),1))</f>
        <v/>
      </c>
      <c r="K766" s="17" t="str">
        <f aca="false">IF($C766="","",MAX(1,IFERROR(INDEX(⑥商品照会CSV!$M$2:$M$3001,MATCH($C766,⑥商品照会CSV!$A$2:$A$3001,0)),1)))</f>
        <v/>
      </c>
      <c r="L766" s="40" t="str">
        <f aca="false">IF($C766="","",IFERROR(INDEX(⑥商品照会CSV!$Q$2:$Q$3001,MATCH($C766,⑥商品照会CSV!$A$2:$A$3001,0)),0))</f>
        <v/>
      </c>
      <c r="M766" s="40" t="str">
        <f aca="false">IF($C766="","",N($L766)*N($K766))</f>
        <v/>
      </c>
      <c r="N766" s="17" t="str">
        <f aca="false">IF($C766="","",MAX(1,IFERROR(INDEX(⑥商品照会CSV!$AK$2:$AK$3001,MATCH($C766,⑥商品照会CSV!$A$2:$A$3001,0)),1)))</f>
        <v/>
      </c>
      <c r="O766" s="12" t="str">
        <f aca="false">IF($C766="","",IFERROR(IF(INDEX(⑥商品照会CSV!$AN$2:$AN$3001,MATCH($C766,⑥商品照会CSV!$A$2:$A$3001,0))=1,"バラ",IF(INDEX(⑥商品照会CSV!$AM$2:$AM$3001,MATCH($C766,⑥商品照会CSV!$A$2:$A$3001,0))=1,"中間包装","ケース")),"ケース"))</f>
        <v/>
      </c>
      <c r="P766" s="18"/>
      <c r="Q766" s="14"/>
      <c r="R766" s="17" t="str">
        <f aca="false">IF($C766="","",N($Q766)*N($K766))</f>
        <v/>
      </c>
    </row>
    <row r="767" customFormat="false" ht="15" hidden="false" customHeight="false" outlineLevel="0" collapsed="false">
      <c r="B767" s="12" t="n">
        <v>762</v>
      </c>
      <c r="C767" s="36" t="str">
        <f aca="false">IF(①在庫CSV_発注日!$M763="","",①在庫CSV_発注日!$M763&amp;"")</f>
        <v/>
      </c>
      <c r="D767" s="12" t="str">
        <f aca="false">IF($C767="","",①在庫CSV_発注日!$N763)</f>
        <v/>
      </c>
      <c r="E767" s="12" t="str">
        <f aca="false">IF($C767="","",①在庫CSV_発注日!$H763)</f>
        <v/>
      </c>
      <c r="F767" s="12" t="str">
        <f aca="false">IF($C767="","",①在庫CSV_発注日!$L763)</f>
        <v/>
      </c>
      <c r="G767" s="18"/>
      <c r="H767" s="17" t="str">
        <f aca="false">IF($C767="","",N(①在庫CSV_発注日!$Z763))</f>
        <v/>
      </c>
      <c r="I767" s="37" t="str">
        <f aca="false">IF($C767="","",SUMIFS(⑤減算マスタCSV!$L$2:$L$8001,⑤減算マスタCSV!$F$2:$F$8001,$C767,⑤減算マスタCSV!$K$2:$K$8001,1))</f>
        <v/>
      </c>
      <c r="J767" s="17" t="str">
        <f aca="false">IF($C767="","",IFERROR(INDEX(⑤減算マスタCSV!$H$2:$H$8001,MATCH($C767,⑤減算マスタCSV!$F$2:$F$8001,0)),1))</f>
        <v/>
      </c>
      <c r="K767" s="17" t="str">
        <f aca="false">IF($C767="","",MAX(1,IFERROR(INDEX(⑥商品照会CSV!$M$2:$M$3001,MATCH($C767,⑥商品照会CSV!$A$2:$A$3001,0)),1)))</f>
        <v/>
      </c>
      <c r="L767" s="40" t="str">
        <f aca="false">IF($C767="","",IFERROR(INDEX(⑥商品照会CSV!$Q$2:$Q$3001,MATCH($C767,⑥商品照会CSV!$A$2:$A$3001,0)),0))</f>
        <v/>
      </c>
      <c r="M767" s="40" t="str">
        <f aca="false">IF($C767="","",N($L767)*N($K767))</f>
        <v/>
      </c>
      <c r="N767" s="17" t="str">
        <f aca="false">IF($C767="","",MAX(1,IFERROR(INDEX(⑥商品照会CSV!$AK$2:$AK$3001,MATCH($C767,⑥商品照会CSV!$A$2:$A$3001,0)),1)))</f>
        <v/>
      </c>
      <c r="O767" s="12" t="str">
        <f aca="false">IF($C767="","",IFERROR(IF(INDEX(⑥商品照会CSV!$AN$2:$AN$3001,MATCH($C767,⑥商品照会CSV!$A$2:$A$3001,0))=1,"バラ",IF(INDEX(⑥商品照会CSV!$AM$2:$AM$3001,MATCH($C767,⑥商品照会CSV!$A$2:$A$3001,0))=1,"中間包装","ケース")),"ケース"))</f>
        <v/>
      </c>
      <c r="P767" s="18"/>
      <c r="Q767" s="14"/>
      <c r="R767" s="17" t="str">
        <f aca="false">IF($C767="","",N($Q767)*N($K767))</f>
        <v/>
      </c>
    </row>
    <row r="768" customFormat="false" ht="15" hidden="false" customHeight="false" outlineLevel="0" collapsed="false">
      <c r="B768" s="12" t="n">
        <v>763</v>
      </c>
      <c r="C768" s="36" t="str">
        <f aca="false">IF(①在庫CSV_発注日!$M764="","",①在庫CSV_発注日!$M764&amp;"")</f>
        <v/>
      </c>
      <c r="D768" s="12" t="str">
        <f aca="false">IF($C768="","",①在庫CSV_発注日!$N764)</f>
        <v/>
      </c>
      <c r="E768" s="12" t="str">
        <f aca="false">IF($C768="","",①在庫CSV_発注日!$H764)</f>
        <v/>
      </c>
      <c r="F768" s="12" t="str">
        <f aca="false">IF($C768="","",①在庫CSV_発注日!$L764)</f>
        <v/>
      </c>
      <c r="G768" s="18"/>
      <c r="H768" s="17" t="str">
        <f aca="false">IF($C768="","",N(①在庫CSV_発注日!$Z764))</f>
        <v/>
      </c>
      <c r="I768" s="37" t="str">
        <f aca="false">IF($C768="","",SUMIFS(⑤減算マスタCSV!$L$2:$L$8001,⑤減算マスタCSV!$F$2:$F$8001,$C768,⑤減算マスタCSV!$K$2:$K$8001,1))</f>
        <v/>
      </c>
      <c r="J768" s="17" t="str">
        <f aca="false">IF($C768="","",IFERROR(INDEX(⑤減算マスタCSV!$H$2:$H$8001,MATCH($C768,⑤減算マスタCSV!$F$2:$F$8001,0)),1))</f>
        <v/>
      </c>
      <c r="K768" s="17" t="str">
        <f aca="false">IF($C768="","",MAX(1,IFERROR(INDEX(⑥商品照会CSV!$M$2:$M$3001,MATCH($C768,⑥商品照会CSV!$A$2:$A$3001,0)),1)))</f>
        <v/>
      </c>
      <c r="L768" s="40" t="str">
        <f aca="false">IF($C768="","",IFERROR(INDEX(⑥商品照会CSV!$Q$2:$Q$3001,MATCH($C768,⑥商品照会CSV!$A$2:$A$3001,0)),0))</f>
        <v/>
      </c>
      <c r="M768" s="40" t="str">
        <f aca="false">IF($C768="","",N($L768)*N($K768))</f>
        <v/>
      </c>
      <c r="N768" s="17" t="str">
        <f aca="false">IF($C768="","",MAX(1,IFERROR(INDEX(⑥商品照会CSV!$AK$2:$AK$3001,MATCH($C768,⑥商品照会CSV!$A$2:$A$3001,0)),1)))</f>
        <v/>
      </c>
      <c r="O768" s="12" t="str">
        <f aca="false">IF($C768="","",IFERROR(IF(INDEX(⑥商品照会CSV!$AN$2:$AN$3001,MATCH($C768,⑥商品照会CSV!$A$2:$A$3001,0))=1,"バラ",IF(INDEX(⑥商品照会CSV!$AM$2:$AM$3001,MATCH($C768,⑥商品照会CSV!$A$2:$A$3001,0))=1,"中間包装","ケース")),"ケース"))</f>
        <v/>
      </c>
      <c r="P768" s="18"/>
      <c r="Q768" s="14"/>
      <c r="R768" s="17" t="str">
        <f aca="false">IF($C768="","",N($Q768)*N($K768))</f>
        <v/>
      </c>
    </row>
    <row r="769" customFormat="false" ht="15" hidden="false" customHeight="false" outlineLevel="0" collapsed="false">
      <c r="B769" s="12" t="n">
        <v>764</v>
      </c>
      <c r="C769" s="36" t="str">
        <f aca="false">IF(①在庫CSV_発注日!$M765="","",①在庫CSV_発注日!$M765&amp;"")</f>
        <v/>
      </c>
      <c r="D769" s="12" t="str">
        <f aca="false">IF($C769="","",①在庫CSV_発注日!$N765)</f>
        <v/>
      </c>
      <c r="E769" s="12" t="str">
        <f aca="false">IF($C769="","",①在庫CSV_発注日!$H765)</f>
        <v/>
      </c>
      <c r="F769" s="12" t="str">
        <f aca="false">IF($C769="","",①在庫CSV_発注日!$L765)</f>
        <v/>
      </c>
      <c r="G769" s="18"/>
      <c r="H769" s="17" t="str">
        <f aca="false">IF($C769="","",N(①在庫CSV_発注日!$Z765))</f>
        <v/>
      </c>
      <c r="I769" s="37" t="str">
        <f aca="false">IF($C769="","",SUMIFS(⑤減算マスタCSV!$L$2:$L$8001,⑤減算マスタCSV!$F$2:$F$8001,$C769,⑤減算マスタCSV!$K$2:$K$8001,1))</f>
        <v/>
      </c>
      <c r="J769" s="17" t="str">
        <f aca="false">IF($C769="","",IFERROR(INDEX(⑤減算マスタCSV!$H$2:$H$8001,MATCH($C769,⑤減算マスタCSV!$F$2:$F$8001,0)),1))</f>
        <v/>
      </c>
      <c r="K769" s="17" t="str">
        <f aca="false">IF($C769="","",MAX(1,IFERROR(INDEX(⑥商品照会CSV!$M$2:$M$3001,MATCH($C769,⑥商品照会CSV!$A$2:$A$3001,0)),1)))</f>
        <v/>
      </c>
      <c r="L769" s="40" t="str">
        <f aca="false">IF($C769="","",IFERROR(INDEX(⑥商品照会CSV!$Q$2:$Q$3001,MATCH($C769,⑥商品照会CSV!$A$2:$A$3001,0)),0))</f>
        <v/>
      </c>
      <c r="M769" s="40" t="str">
        <f aca="false">IF($C769="","",N($L769)*N($K769))</f>
        <v/>
      </c>
      <c r="N769" s="17" t="str">
        <f aca="false">IF($C769="","",MAX(1,IFERROR(INDEX(⑥商品照会CSV!$AK$2:$AK$3001,MATCH($C769,⑥商品照会CSV!$A$2:$A$3001,0)),1)))</f>
        <v/>
      </c>
      <c r="O769" s="12" t="str">
        <f aca="false">IF($C769="","",IFERROR(IF(INDEX(⑥商品照会CSV!$AN$2:$AN$3001,MATCH($C769,⑥商品照会CSV!$A$2:$A$3001,0))=1,"バラ",IF(INDEX(⑥商品照会CSV!$AM$2:$AM$3001,MATCH($C769,⑥商品照会CSV!$A$2:$A$3001,0))=1,"中間包装","ケース")),"ケース"))</f>
        <v/>
      </c>
      <c r="P769" s="18"/>
      <c r="Q769" s="14"/>
      <c r="R769" s="17" t="str">
        <f aca="false">IF($C769="","",N($Q769)*N($K769))</f>
        <v/>
      </c>
    </row>
    <row r="770" customFormat="false" ht="15" hidden="false" customHeight="false" outlineLevel="0" collapsed="false">
      <c r="B770" s="12" t="n">
        <v>765</v>
      </c>
      <c r="C770" s="36" t="str">
        <f aca="false">IF(①在庫CSV_発注日!$M766="","",①在庫CSV_発注日!$M766&amp;"")</f>
        <v/>
      </c>
      <c r="D770" s="12" t="str">
        <f aca="false">IF($C770="","",①在庫CSV_発注日!$N766)</f>
        <v/>
      </c>
      <c r="E770" s="12" t="str">
        <f aca="false">IF($C770="","",①在庫CSV_発注日!$H766)</f>
        <v/>
      </c>
      <c r="F770" s="12" t="str">
        <f aca="false">IF($C770="","",①在庫CSV_発注日!$L766)</f>
        <v/>
      </c>
      <c r="G770" s="18"/>
      <c r="H770" s="17" t="str">
        <f aca="false">IF($C770="","",N(①在庫CSV_発注日!$Z766))</f>
        <v/>
      </c>
      <c r="I770" s="37" t="str">
        <f aca="false">IF($C770="","",SUMIFS(⑤減算マスタCSV!$L$2:$L$8001,⑤減算マスタCSV!$F$2:$F$8001,$C770,⑤減算マスタCSV!$K$2:$K$8001,1))</f>
        <v/>
      </c>
      <c r="J770" s="17" t="str">
        <f aca="false">IF($C770="","",IFERROR(INDEX(⑤減算マスタCSV!$H$2:$H$8001,MATCH($C770,⑤減算マスタCSV!$F$2:$F$8001,0)),1))</f>
        <v/>
      </c>
      <c r="K770" s="17" t="str">
        <f aca="false">IF($C770="","",MAX(1,IFERROR(INDEX(⑥商品照会CSV!$M$2:$M$3001,MATCH($C770,⑥商品照会CSV!$A$2:$A$3001,0)),1)))</f>
        <v/>
      </c>
      <c r="L770" s="40" t="str">
        <f aca="false">IF($C770="","",IFERROR(INDEX(⑥商品照会CSV!$Q$2:$Q$3001,MATCH($C770,⑥商品照会CSV!$A$2:$A$3001,0)),0))</f>
        <v/>
      </c>
      <c r="M770" s="40" t="str">
        <f aca="false">IF($C770="","",N($L770)*N($K770))</f>
        <v/>
      </c>
      <c r="N770" s="17" t="str">
        <f aca="false">IF($C770="","",MAX(1,IFERROR(INDEX(⑥商品照会CSV!$AK$2:$AK$3001,MATCH($C770,⑥商品照会CSV!$A$2:$A$3001,0)),1)))</f>
        <v/>
      </c>
      <c r="O770" s="12" t="str">
        <f aca="false">IF($C770="","",IFERROR(IF(INDEX(⑥商品照会CSV!$AN$2:$AN$3001,MATCH($C770,⑥商品照会CSV!$A$2:$A$3001,0))=1,"バラ",IF(INDEX(⑥商品照会CSV!$AM$2:$AM$3001,MATCH($C770,⑥商品照会CSV!$A$2:$A$3001,0))=1,"中間包装","ケース")),"ケース"))</f>
        <v/>
      </c>
      <c r="P770" s="18"/>
      <c r="Q770" s="14"/>
      <c r="R770" s="17" t="str">
        <f aca="false">IF($C770="","",N($Q770)*N($K770))</f>
        <v/>
      </c>
    </row>
    <row r="771" customFormat="false" ht="15" hidden="false" customHeight="false" outlineLevel="0" collapsed="false">
      <c r="B771" s="12" t="n">
        <v>766</v>
      </c>
      <c r="C771" s="36" t="str">
        <f aca="false">IF(①在庫CSV_発注日!$M767="","",①在庫CSV_発注日!$M767&amp;"")</f>
        <v/>
      </c>
      <c r="D771" s="12" t="str">
        <f aca="false">IF($C771="","",①在庫CSV_発注日!$N767)</f>
        <v/>
      </c>
      <c r="E771" s="12" t="str">
        <f aca="false">IF($C771="","",①在庫CSV_発注日!$H767)</f>
        <v/>
      </c>
      <c r="F771" s="12" t="str">
        <f aca="false">IF($C771="","",①在庫CSV_発注日!$L767)</f>
        <v/>
      </c>
      <c r="G771" s="18"/>
      <c r="H771" s="17" t="str">
        <f aca="false">IF($C771="","",N(①在庫CSV_発注日!$Z767))</f>
        <v/>
      </c>
      <c r="I771" s="37" t="str">
        <f aca="false">IF($C771="","",SUMIFS(⑤減算マスタCSV!$L$2:$L$8001,⑤減算マスタCSV!$F$2:$F$8001,$C771,⑤減算マスタCSV!$K$2:$K$8001,1))</f>
        <v/>
      </c>
      <c r="J771" s="17" t="str">
        <f aca="false">IF($C771="","",IFERROR(INDEX(⑤減算マスタCSV!$H$2:$H$8001,MATCH($C771,⑤減算マスタCSV!$F$2:$F$8001,0)),1))</f>
        <v/>
      </c>
      <c r="K771" s="17" t="str">
        <f aca="false">IF($C771="","",MAX(1,IFERROR(INDEX(⑥商品照会CSV!$M$2:$M$3001,MATCH($C771,⑥商品照会CSV!$A$2:$A$3001,0)),1)))</f>
        <v/>
      </c>
      <c r="L771" s="40" t="str">
        <f aca="false">IF($C771="","",IFERROR(INDEX(⑥商品照会CSV!$Q$2:$Q$3001,MATCH($C771,⑥商品照会CSV!$A$2:$A$3001,0)),0))</f>
        <v/>
      </c>
      <c r="M771" s="40" t="str">
        <f aca="false">IF($C771="","",N($L771)*N($K771))</f>
        <v/>
      </c>
      <c r="N771" s="17" t="str">
        <f aca="false">IF($C771="","",MAX(1,IFERROR(INDEX(⑥商品照会CSV!$AK$2:$AK$3001,MATCH($C771,⑥商品照会CSV!$A$2:$A$3001,0)),1)))</f>
        <v/>
      </c>
      <c r="O771" s="12" t="str">
        <f aca="false">IF($C771="","",IFERROR(IF(INDEX(⑥商品照会CSV!$AN$2:$AN$3001,MATCH($C771,⑥商品照会CSV!$A$2:$A$3001,0))=1,"バラ",IF(INDEX(⑥商品照会CSV!$AM$2:$AM$3001,MATCH($C771,⑥商品照会CSV!$A$2:$A$3001,0))=1,"中間包装","ケース")),"ケース"))</f>
        <v/>
      </c>
      <c r="P771" s="18"/>
      <c r="Q771" s="14"/>
      <c r="R771" s="17" t="str">
        <f aca="false">IF($C771="","",N($Q771)*N($K771))</f>
        <v/>
      </c>
    </row>
    <row r="772" customFormat="false" ht="15" hidden="false" customHeight="false" outlineLevel="0" collapsed="false">
      <c r="B772" s="12" t="n">
        <v>767</v>
      </c>
      <c r="C772" s="36" t="str">
        <f aca="false">IF(①在庫CSV_発注日!$M768="","",①在庫CSV_発注日!$M768&amp;"")</f>
        <v/>
      </c>
      <c r="D772" s="12" t="str">
        <f aca="false">IF($C772="","",①在庫CSV_発注日!$N768)</f>
        <v/>
      </c>
      <c r="E772" s="12" t="str">
        <f aca="false">IF($C772="","",①在庫CSV_発注日!$H768)</f>
        <v/>
      </c>
      <c r="F772" s="12" t="str">
        <f aca="false">IF($C772="","",①在庫CSV_発注日!$L768)</f>
        <v/>
      </c>
      <c r="G772" s="18"/>
      <c r="H772" s="17" t="str">
        <f aca="false">IF($C772="","",N(①在庫CSV_発注日!$Z768))</f>
        <v/>
      </c>
      <c r="I772" s="37" t="str">
        <f aca="false">IF($C772="","",SUMIFS(⑤減算マスタCSV!$L$2:$L$8001,⑤減算マスタCSV!$F$2:$F$8001,$C772,⑤減算マスタCSV!$K$2:$K$8001,1))</f>
        <v/>
      </c>
      <c r="J772" s="17" t="str">
        <f aca="false">IF($C772="","",IFERROR(INDEX(⑤減算マスタCSV!$H$2:$H$8001,MATCH($C772,⑤減算マスタCSV!$F$2:$F$8001,0)),1))</f>
        <v/>
      </c>
      <c r="K772" s="17" t="str">
        <f aca="false">IF($C772="","",MAX(1,IFERROR(INDEX(⑥商品照会CSV!$M$2:$M$3001,MATCH($C772,⑥商品照会CSV!$A$2:$A$3001,0)),1)))</f>
        <v/>
      </c>
      <c r="L772" s="40" t="str">
        <f aca="false">IF($C772="","",IFERROR(INDEX(⑥商品照会CSV!$Q$2:$Q$3001,MATCH($C772,⑥商品照会CSV!$A$2:$A$3001,0)),0))</f>
        <v/>
      </c>
      <c r="M772" s="40" t="str">
        <f aca="false">IF($C772="","",N($L772)*N($K772))</f>
        <v/>
      </c>
      <c r="N772" s="17" t="str">
        <f aca="false">IF($C772="","",MAX(1,IFERROR(INDEX(⑥商品照会CSV!$AK$2:$AK$3001,MATCH($C772,⑥商品照会CSV!$A$2:$A$3001,0)),1)))</f>
        <v/>
      </c>
      <c r="O772" s="12" t="str">
        <f aca="false">IF($C772="","",IFERROR(IF(INDEX(⑥商品照会CSV!$AN$2:$AN$3001,MATCH($C772,⑥商品照会CSV!$A$2:$A$3001,0))=1,"バラ",IF(INDEX(⑥商品照会CSV!$AM$2:$AM$3001,MATCH($C772,⑥商品照会CSV!$A$2:$A$3001,0))=1,"中間包装","ケース")),"ケース"))</f>
        <v/>
      </c>
      <c r="P772" s="18"/>
      <c r="Q772" s="14"/>
      <c r="R772" s="17" t="str">
        <f aca="false">IF($C772="","",N($Q772)*N($K772))</f>
        <v/>
      </c>
    </row>
    <row r="773" customFormat="false" ht="15" hidden="false" customHeight="false" outlineLevel="0" collapsed="false">
      <c r="B773" s="12" t="n">
        <v>768</v>
      </c>
      <c r="C773" s="36" t="str">
        <f aca="false">IF(①在庫CSV_発注日!$M769="","",①在庫CSV_発注日!$M769&amp;"")</f>
        <v/>
      </c>
      <c r="D773" s="12" t="str">
        <f aca="false">IF($C773="","",①在庫CSV_発注日!$N769)</f>
        <v/>
      </c>
      <c r="E773" s="12" t="str">
        <f aca="false">IF($C773="","",①在庫CSV_発注日!$H769)</f>
        <v/>
      </c>
      <c r="F773" s="12" t="str">
        <f aca="false">IF($C773="","",①在庫CSV_発注日!$L769)</f>
        <v/>
      </c>
      <c r="G773" s="18"/>
      <c r="H773" s="17" t="str">
        <f aca="false">IF($C773="","",N(①在庫CSV_発注日!$Z769))</f>
        <v/>
      </c>
      <c r="I773" s="37" t="str">
        <f aca="false">IF($C773="","",SUMIFS(⑤減算マスタCSV!$L$2:$L$8001,⑤減算マスタCSV!$F$2:$F$8001,$C773,⑤減算マスタCSV!$K$2:$K$8001,1))</f>
        <v/>
      </c>
      <c r="J773" s="17" t="str">
        <f aca="false">IF($C773="","",IFERROR(INDEX(⑤減算マスタCSV!$H$2:$H$8001,MATCH($C773,⑤減算マスタCSV!$F$2:$F$8001,0)),1))</f>
        <v/>
      </c>
      <c r="K773" s="17" t="str">
        <f aca="false">IF($C773="","",MAX(1,IFERROR(INDEX(⑥商品照会CSV!$M$2:$M$3001,MATCH($C773,⑥商品照会CSV!$A$2:$A$3001,0)),1)))</f>
        <v/>
      </c>
      <c r="L773" s="40" t="str">
        <f aca="false">IF($C773="","",IFERROR(INDEX(⑥商品照会CSV!$Q$2:$Q$3001,MATCH($C773,⑥商品照会CSV!$A$2:$A$3001,0)),0))</f>
        <v/>
      </c>
      <c r="M773" s="40" t="str">
        <f aca="false">IF($C773="","",N($L773)*N($K773))</f>
        <v/>
      </c>
      <c r="N773" s="17" t="str">
        <f aca="false">IF($C773="","",MAX(1,IFERROR(INDEX(⑥商品照会CSV!$AK$2:$AK$3001,MATCH($C773,⑥商品照会CSV!$A$2:$A$3001,0)),1)))</f>
        <v/>
      </c>
      <c r="O773" s="12" t="str">
        <f aca="false">IF($C773="","",IFERROR(IF(INDEX(⑥商品照会CSV!$AN$2:$AN$3001,MATCH($C773,⑥商品照会CSV!$A$2:$A$3001,0))=1,"バラ",IF(INDEX(⑥商品照会CSV!$AM$2:$AM$3001,MATCH($C773,⑥商品照会CSV!$A$2:$A$3001,0))=1,"中間包装","ケース")),"ケース"))</f>
        <v/>
      </c>
      <c r="P773" s="18"/>
      <c r="Q773" s="14"/>
      <c r="R773" s="17" t="str">
        <f aca="false">IF($C773="","",N($Q773)*N($K773))</f>
        <v/>
      </c>
    </row>
    <row r="774" customFormat="false" ht="15" hidden="false" customHeight="false" outlineLevel="0" collapsed="false">
      <c r="B774" s="12" t="n">
        <v>769</v>
      </c>
      <c r="C774" s="36" t="str">
        <f aca="false">IF(①在庫CSV_発注日!$M770="","",①在庫CSV_発注日!$M770&amp;"")</f>
        <v/>
      </c>
      <c r="D774" s="12" t="str">
        <f aca="false">IF($C774="","",①在庫CSV_発注日!$N770)</f>
        <v/>
      </c>
      <c r="E774" s="12" t="str">
        <f aca="false">IF($C774="","",①在庫CSV_発注日!$H770)</f>
        <v/>
      </c>
      <c r="F774" s="12" t="str">
        <f aca="false">IF($C774="","",①在庫CSV_発注日!$L770)</f>
        <v/>
      </c>
      <c r="G774" s="18"/>
      <c r="H774" s="17" t="str">
        <f aca="false">IF($C774="","",N(①在庫CSV_発注日!$Z770))</f>
        <v/>
      </c>
      <c r="I774" s="37" t="str">
        <f aca="false">IF($C774="","",SUMIFS(⑤減算マスタCSV!$L$2:$L$8001,⑤減算マスタCSV!$F$2:$F$8001,$C774,⑤減算マスタCSV!$K$2:$K$8001,1))</f>
        <v/>
      </c>
      <c r="J774" s="17" t="str">
        <f aca="false">IF($C774="","",IFERROR(INDEX(⑤減算マスタCSV!$H$2:$H$8001,MATCH($C774,⑤減算マスタCSV!$F$2:$F$8001,0)),1))</f>
        <v/>
      </c>
      <c r="K774" s="17" t="str">
        <f aca="false">IF($C774="","",MAX(1,IFERROR(INDEX(⑥商品照会CSV!$M$2:$M$3001,MATCH($C774,⑥商品照会CSV!$A$2:$A$3001,0)),1)))</f>
        <v/>
      </c>
      <c r="L774" s="40" t="str">
        <f aca="false">IF($C774="","",IFERROR(INDEX(⑥商品照会CSV!$Q$2:$Q$3001,MATCH($C774,⑥商品照会CSV!$A$2:$A$3001,0)),0))</f>
        <v/>
      </c>
      <c r="M774" s="40" t="str">
        <f aca="false">IF($C774="","",N($L774)*N($K774))</f>
        <v/>
      </c>
      <c r="N774" s="17" t="str">
        <f aca="false">IF($C774="","",MAX(1,IFERROR(INDEX(⑥商品照会CSV!$AK$2:$AK$3001,MATCH($C774,⑥商品照会CSV!$A$2:$A$3001,0)),1)))</f>
        <v/>
      </c>
      <c r="O774" s="12" t="str">
        <f aca="false">IF($C774="","",IFERROR(IF(INDEX(⑥商品照会CSV!$AN$2:$AN$3001,MATCH($C774,⑥商品照会CSV!$A$2:$A$3001,0))=1,"バラ",IF(INDEX(⑥商品照会CSV!$AM$2:$AM$3001,MATCH($C774,⑥商品照会CSV!$A$2:$A$3001,0))=1,"中間包装","ケース")),"ケース"))</f>
        <v/>
      </c>
      <c r="P774" s="18"/>
      <c r="Q774" s="14"/>
      <c r="R774" s="17" t="str">
        <f aca="false">IF($C774="","",N($Q774)*N($K774))</f>
        <v/>
      </c>
    </row>
    <row r="775" customFormat="false" ht="15" hidden="false" customHeight="false" outlineLevel="0" collapsed="false">
      <c r="B775" s="12" t="n">
        <v>770</v>
      </c>
      <c r="C775" s="36" t="str">
        <f aca="false">IF(①在庫CSV_発注日!$M771="","",①在庫CSV_発注日!$M771&amp;"")</f>
        <v/>
      </c>
      <c r="D775" s="12" t="str">
        <f aca="false">IF($C775="","",①在庫CSV_発注日!$N771)</f>
        <v/>
      </c>
      <c r="E775" s="12" t="str">
        <f aca="false">IF($C775="","",①在庫CSV_発注日!$H771)</f>
        <v/>
      </c>
      <c r="F775" s="12" t="str">
        <f aca="false">IF($C775="","",①在庫CSV_発注日!$L771)</f>
        <v/>
      </c>
      <c r="G775" s="18"/>
      <c r="H775" s="17" t="str">
        <f aca="false">IF($C775="","",N(①在庫CSV_発注日!$Z771))</f>
        <v/>
      </c>
      <c r="I775" s="37" t="str">
        <f aca="false">IF($C775="","",SUMIFS(⑤減算マスタCSV!$L$2:$L$8001,⑤減算マスタCSV!$F$2:$F$8001,$C775,⑤減算マスタCSV!$K$2:$K$8001,1))</f>
        <v/>
      </c>
      <c r="J775" s="17" t="str">
        <f aca="false">IF($C775="","",IFERROR(INDEX(⑤減算マスタCSV!$H$2:$H$8001,MATCH($C775,⑤減算マスタCSV!$F$2:$F$8001,0)),1))</f>
        <v/>
      </c>
      <c r="K775" s="17" t="str">
        <f aca="false">IF($C775="","",MAX(1,IFERROR(INDEX(⑥商品照会CSV!$M$2:$M$3001,MATCH($C775,⑥商品照会CSV!$A$2:$A$3001,0)),1)))</f>
        <v/>
      </c>
      <c r="L775" s="40" t="str">
        <f aca="false">IF($C775="","",IFERROR(INDEX(⑥商品照会CSV!$Q$2:$Q$3001,MATCH($C775,⑥商品照会CSV!$A$2:$A$3001,0)),0))</f>
        <v/>
      </c>
      <c r="M775" s="40" t="str">
        <f aca="false">IF($C775="","",N($L775)*N($K775))</f>
        <v/>
      </c>
      <c r="N775" s="17" t="str">
        <f aca="false">IF($C775="","",MAX(1,IFERROR(INDEX(⑥商品照会CSV!$AK$2:$AK$3001,MATCH($C775,⑥商品照会CSV!$A$2:$A$3001,0)),1)))</f>
        <v/>
      </c>
      <c r="O775" s="12" t="str">
        <f aca="false">IF($C775="","",IFERROR(IF(INDEX(⑥商品照会CSV!$AN$2:$AN$3001,MATCH($C775,⑥商品照会CSV!$A$2:$A$3001,0))=1,"バラ",IF(INDEX(⑥商品照会CSV!$AM$2:$AM$3001,MATCH($C775,⑥商品照会CSV!$A$2:$A$3001,0))=1,"中間包装","ケース")),"ケース"))</f>
        <v/>
      </c>
      <c r="P775" s="18"/>
      <c r="Q775" s="14"/>
      <c r="R775" s="17" t="str">
        <f aca="false">IF($C775="","",N($Q775)*N($K775))</f>
        <v/>
      </c>
    </row>
    <row r="776" customFormat="false" ht="15" hidden="false" customHeight="false" outlineLevel="0" collapsed="false">
      <c r="B776" s="12" t="n">
        <v>771</v>
      </c>
      <c r="C776" s="36" t="str">
        <f aca="false">IF(①在庫CSV_発注日!$M772="","",①在庫CSV_発注日!$M772&amp;"")</f>
        <v/>
      </c>
      <c r="D776" s="12" t="str">
        <f aca="false">IF($C776="","",①在庫CSV_発注日!$N772)</f>
        <v/>
      </c>
      <c r="E776" s="12" t="str">
        <f aca="false">IF($C776="","",①在庫CSV_発注日!$H772)</f>
        <v/>
      </c>
      <c r="F776" s="12" t="str">
        <f aca="false">IF($C776="","",①在庫CSV_発注日!$L772)</f>
        <v/>
      </c>
      <c r="G776" s="18"/>
      <c r="H776" s="17" t="str">
        <f aca="false">IF($C776="","",N(①在庫CSV_発注日!$Z772))</f>
        <v/>
      </c>
      <c r="I776" s="37" t="str">
        <f aca="false">IF($C776="","",SUMIFS(⑤減算マスタCSV!$L$2:$L$8001,⑤減算マスタCSV!$F$2:$F$8001,$C776,⑤減算マスタCSV!$K$2:$K$8001,1))</f>
        <v/>
      </c>
      <c r="J776" s="17" t="str">
        <f aca="false">IF($C776="","",IFERROR(INDEX(⑤減算マスタCSV!$H$2:$H$8001,MATCH($C776,⑤減算マスタCSV!$F$2:$F$8001,0)),1))</f>
        <v/>
      </c>
      <c r="K776" s="17" t="str">
        <f aca="false">IF($C776="","",MAX(1,IFERROR(INDEX(⑥商品照会CSV!$M$2:$M$3001,MATCH($C776,⑥商品照会CSV!$A$2:$A$3001,0)),1)))</f>
        <v/>
      </c>
      <c r="L776" s="40" t="str">
        <f aca="false">IF($C776="","",IFERROR(INDEX(⑥商品照会CSV!$Q$2:$Q$3001,MATCH($C776,⑥商品照会CSV!$A$2:$A$3001,0)),0))</f>
        <v/>
      </c>
      <c r="M776" s="40" t="str">
        <f aca="false">IF($C776="","",N($L776)*N($K776))</f>
        <v/>
      </c>
      <c r="N776" s="17" t="str">
        <f aca="false">IF($C776="","",MAX(1,IFERROR(INDEX(⑥商品照会CSV!$AK$2:$AK$3001,MATCH($C776,⑥商品照会CSV!$A$2:$A$3001,0)),1)))</f>
        <v/>
      </c>
      <c r="O776" s="12" t="str">
        <f aca="false">IF($C776="","",IFERROR(IF(INDEX(⑥商品照会CSV!$AN$2:$AN$3001,MATCH($C776,⑥商品照会CSV!$A$2:$A$3001,0))=1,"バラ",IF(INDEX(⑥商品照会CSV!$AM$2:$AM$3001,MATCH($C776,⑥商品照会CSV!$A$2:$A$3001,0))=1,"中間包装","ケース")),"ケース"))</f>
        <v/>
      </c>
      <c r="P776" s="18"/>
      <c r="Q776" s="14"/>
      <c r="R776" s="17" t="str">
        <f aca="false">IF($C776="","",N($Q776)*N($K776))</f>
        <v/>
      </c>
    </row>
    <row r="777" customFormat="false" ht="15" hidden="false" customHeight="false" outlineLevel="0" collapsed="false">
      <c r="B777" s="12" t="n">
        <v>772</v>
      </c>
      <c r="C777" s="36" t="str">
        <f aca="false">IF(①在庫CSV_発注日!$M773="","",①在庫CSV_発注日!$M773&amp;"")</f>
        <v/>
      </c>
      <c r="D777" s="12" t="str">
        <f aca="false">IF($C777="","",①在庫CSV_発注日!$N773)</f>
        <v/>
      </c>
      <c r="E777" s="12" t="str">
        <f aca="false">IF($C777="","",①在庫CSV_発注日!$H773)</f>
        <v/>
      </c>
      <c r="F777" s="12" t="str">
        <f aca="false">IF($C777="","",①在庫CSV_発注日!$L773)</f>
        <v/>
      </c>
      <c r="G777" s="18"/>
      <c r="H777" s="17" t="str">
        <f aca="false">IF($C777="","",N(①在庫CSV_発注日!$Z773))</f>
        <v/>
      </c>
      <c r="I777" s="37" t="str">
        <f aca="false">IF($C777="","",SUMIFS(⑤減算マスタCSV!$L$2:$L$8001,⑤減算マスタCSV!$F$2:$F$8001,$C777,⑤減算マスタCSV!$K$2:$K$8001,1))</f>
        <v/>
      </c>
      <c r="J777" s="17" t="str">
        <f aca="false">IF($C777="","",IFERROR(INDEX(⑤減算マスタCSV!$H$2:$H$8001,MATCH($C777,⑤減算マスタCSV!$F$2:$F$8001,0)),1))</f>
        <v/>
      </c>
      <c r="K777" s="17" t="str">
        <f aca="false">IF($C777="","",MAX(1,IFERROR(INDEX(⑥商品照会CSV!$M$2:$M$3001,MATCH($C777,⑥商品照会CSV!$A$2:$A$3001,0)),1)))</f>
        <v/>
      </c>
      <c r="L777" s="40" t="str">
        <f aca="false">IF($C777="","",IFERROR(INDEX(⑥商品照会CSV!$Q$2:$Q$3001,MATCH($C777,⑥商品照会CSV!$A$2:$A$3001,0)),0))</f>
        <v/>
      </c>
      <c r="M777" s="40" t="str">
        <f aca="false">IF($C777="","",N($L777)*N($K777))</f>
        <v/>
      </c>
      <c r="N777" s="17" t="str">
        <f aca="false">IF($C777="","",MAX(1,IFERROR(INDEX(⑥商品照会CSV!$AK$2:$AK$3001,MATCH($C777,⑥商品照会CSV!$A$2:$A$3001,0)),1)))</f>
        <v/>
      </c>
      <c r="O777" s="12" t="str">
        <f aca="false">IF($C777="","",IFERROR(IF(INDEX(⑥商品照会CSV!$AN$2:$AN$3001,MATCH($C777,⑥商品照会CSV!$A$2:$A$3001,0))=1,"バラ",IF(INDEX(⑥商品照会CSV!$AM$2:$AM$3001,MATCH($C777,⑥商品照会CSV!$A$2:$A$3001,0))=1,"中間包装","ケース")),"ケース"))</f>
        <v/>
      </c>
      <c r="P777" s="18"/>
      <c r="Q777" s="14"/>
      <c r="R777" s="17" t="str">
        <f aca="false">IF($C777="","",N($Q777)*N($K777))</f>
        <v/>
      </c>
    </row>
    <row r="778" customFormat="false" ht="15" hidden="false" customHeight="false" outlineLevel="0" collapsed="false">
      <c r="B778" s="12" t="n">
        <v>773</v>
      </c>
      <c r="C778" s="36" t="str">
        <f aca="false">IF(①在庫CSV_発注日!$M774="","",①在庫CSV_発注日!$M774&amp;"")</f>
        <v/>
      </c>
      <c r="D778" s="12" t="str">
        <f aca="false">IF($C778="","",①在庫CSV_発注日!$N774)</f>
        <v/>
      </c>
      <c r="E778" s="12" t="str">
        <f aca="false">IF($C778="","",①在庫CSV_発注日!$H774)</f>
        <v/>
      </c>
      <c r="F778" s="12" t="str">
        <f aca="false">IF($C778="","",①在庫CSV_発注日!$L774)</f>
        <v/>
      </c>
      <c r="G778" s="18"/>
      <c r="H778" s="17" t="str">
        <f aca="false">IF($C778="","",N(①在庫CSV_発注日!$Z774))</f>
        <v/>
      </c>
      <c r="I778" s="37" t="str">
        <f aca="false">IF($C778="","",SUMIFS(⑤減算マスタCSV!$L$2:$L$8001,⑤減算マスタCSV!$F$2:$F$8001,$C778,⑤減算マスタCSV!$K$2:$K$8001,1))</f>
        <v/>
      </c>
      <c r="J778" s="17" t="str">
        <f aca="false">IF($C778="","",IFERROR(INDEX(⑤減算マスタCSV!$H$2:$H$8001,MATCH($C778,⑤減算マスタCSV!$F$2:$F$8001,0)),1))</f>
        <v/>
      </c>
      <c r="K778" s="17" t="str">
        <f aca="false">IF($C778="","",MAX(1,IFERROR(INDEX(⑥商品照会CSV!$M$2:$M$3001,MATCH($C778,⑥商品照会CSV!$A$2:$A$3001,0)),1)))</f>
        <v/>
      </c>
      <c r="L778" s="40" t="str">
        <f aca="false">IF($C778="","",IFERROR(INDEX(⑥商品照会CSV!$Q$2:$Q$3001,MATCH($C778,⑥商品照会CSV!$A$2:$A$3001,0)),0))</f>
        <v/>
      </c>
      <c r="M778" s="40" t="str">
        <f aca="false">IF($C778="","",N($L778)*N($K778))</f>
        <v/>
      </c>
      <c r="N778" s="17" t="str">
        <f aca="false">IF($C778="","",MAX(1,IFERROR(INDEX(⑥商品照会CSV!$AK$2:$AK$3001,MATCH($C778,⑥商品照会CSV!$A$2:$A$3001,0)),1)))</f>
        <v/>
      </c>
      <c r="O778" s="12" t="str">
        <f aca="false">IF($C778="","",IFERROR(IF(INDEX(⑥商品照会CSV!$AN$2:$AN$3001,MATCH($C778,⑥商品照会CSV!$A$2:$A$3001,0))=1,"バラ",IF(INDEX(⑥商品照会CSV!$AM$2:$AM$3001,MATCH($C778,⑥商品照会CSV!$A$2:$A$3001,0))=1,"中間包装","ケース")),"ケース"))</f>
        <v/>
      </c>
      <c r="P778" s="18"/>
      <c r="Q778" s="14"/>
      <c r="R778" s="17" t="str">
        <f aca="false">IF($C778="","",N($Q778)*N($K778))</f>
        <v/>
      </c>
    </row>
    <row r="779" customFormat="false" ht="15" hidden="false" customHeight="false" outlineLevel="0" collapsed="false">
      <c r="B779" s="12" t="n">
        <v>774</v>
      </c>
      <c r="C779" s="36" t="str">
        <f aca="false">IF(①在庫CSV_発注日!$M775="","",①在庫CSV_発注日!$M775&amp;"")</f>
        <v/>
      </c>
      <c r="D779" s="12" t="str">
        <f aca="false">IF($C779="","",①在庫CSV_発注日!$N775)</f>
        <v/>
      </c>
      <c r="E779" s="12" t="str">
        <f aca="false">IF($C779="","",①在庫CSV_発注日!$H775)</f>
        <v/>
      </c>
      <c r="F779" s="12" t="str">
        <f aca="false">IF($C779="","",①在庫CSV_発注日!$L775)</f>
        <v/>
      </c>
      <c r="G779" s="18"/>
      <c r="H779" s="17" t="str">
        <f aca="false">IF($C779="","",N(①在庫CSV_発注日!$Z775))</f>
        <v/>
      </c>
      <c r="I779" s="37" t="str">
        <f aca="false">IF($C779="","",SUMIFS(⑤減算マスタCSV!$L$2:$L$8001,⑤減算マスタCSV!$F$2:$F$8001,$C779,⑤減算マスタCSV!$K$2:$K$8001,1))</f>
        <v/>
      </c>
      <c r="J779" s="17" t="str">
        <f aca="false">IF($C779="","",IFERROR(INDEX(⑤減算マスタCSV!$H$2:$H$8001,MATCH($C779,⑤減算マスタCSV!$F$2:$F$8001,0)),1))</f>
        <v/>
      </c>
      <c r="K779" s="17" t="str">
        <f aca="false">IF($C779="","",MAX(1,IFERROR(INDEX(⑥商品照会CSV!$M$2:$M$3001,MATCH($C779,⑥商品照会CSV!$A$2:$A$3001,0)),1)))</f>
        <v/>
      </c>
      <c r="L779" s="40" t="str">
        <f aca="false">IF($C779="","",IFERROR(INDEX(⑥商品照会CSV!$Q$2:$Q$3001,MATCH($C779,⑥商品照会CSV!$A$2:$A$3001,0)),0))</f>
        <v/>
      </c>
      <c r="M779" s="40" t="str">
        <f aca="false">IF($C779="","",N($L779)*N($K779))</f>
        <v/>
      </c>
      <c r="N779" s="17" t="str">
        <f aca="false">IF($C779="","",MAX(1,IFERROR(INDEX(⑥商品照会CSV!$AK$2:$AK$3001,MATCH($C779,⑥商品照会CSV!$A$2:$A$3001,0)),1)))</f>
        <v/>
      </c>
      <c r="O779" s="12" t="str">
        <f aca="false">IF($C779="","",IFERROR(IF(INDEX(⑥商品照会CSV!$AN$2:$AN$3001,MATCH($C779,⑥商品照会CSV!$A$2:$A$3001,0))=1,"バラ",IF(INDEX(⑥商品照会CSV!$AM$2:$AM$3001,MATCH($C779,⑥商品照会CSV!$A$2:$A$3001,0))=1,"中間包装","ケース")),"ケース"))</f>
        <v/>
      </c>
      <c r="P779" s="18"/>
      <c r="Q779" s="14"/>
      <c r="R779" s="17" t="str">
        <f aca="false">IF($C779="","",N($Q779)*N($K779))</f>
        <v/>
      </c>
    </row>
    <row r="780" customFormat="false" ht="15" hidden="false" customHeight="false" outlineLevel="0" collapsed="false">
      <c r="B780" s="12" t="n">
        <v>775</v>
      </c>
      <c r="C780" s="36" t="str">
        <f aca="false">IF(①在庫CSV_発注日!$M776="","",①在庫CSV_発注日!$M776&amp;"")</f>
        <v/>
      </c>
      <c r="D780" s="12" t="str">
        <f aca="false">IF($C780="","",①在庫CSV_発注日!$N776)</f>
        <v/>
      </c>
      <c r="E780" s="12" t="str">
        <f aca="false">IF($C780="","",①在庫CSV_発注日!$H776)</f>
        <v/>
      </c>
      <c r="F780" s="12" t="str">
        <f aca="false">IF($C780="","",①在庫CSV_発注日!$L776)</f>
        <v/>
      </c>
      <c r="G780" s="18"/>
      <c r="H780" s="17" t="str">
        <f aca="false">IF($C780="","",N(①在庫CSV_発注日!$Z776))</f>
        <v/>
      </c>
      <c r="I780" s="37" t="str">
        <f aca="false">IF($C780="","",SUMIFS(⑤減算マスタCSV!$L$2:$L$8001,⑤減算マスタCSV!$F$2:$F$8001,$C780,⑤減算マスタCSV!$K$2:$K$8001,1))</f>
        <v/>
      </c>
      <c r="J780" s="17" t="str">
        <f aca="false">IF($C780="","",IFERROR(INDEX(⑤減算マスタCSV!$H$2:$H$8001,MATCH($C780,⑤減算マスタCSV!$F$2:$F$8001,0)),1))</f>
        <v/>
      </c>
      <c r="K780" s="17" t="str">
        <f aca="false">IF($C780="","",MAX(1,IFERROR(INDEX(⑥商品照会CSV!$M$2:$M$3001,MATCH($C780,⑥商品照会CSV!$A$2:$A$3001,0)),1)))</f>
        <v/>
      </c>
      <c r="L780" s="40" t="str">
        <f aca="false">IF($C780="","",IFERROR(INDEX(⑥商品照会CSV!$Q$2:$Q$3001,MATCH($C780,⑥商品照会CSV!$A$2:$A$3001,0)),0))</f>
        <v/>
      </c>
      <c r="M780" s="40" t="str">
        <f aca="false">IF($C780="","",N($L780)*N($K780))</f>
        <v/>
      </c>
      <c r="N780" s="17" t="str">
        <f aca="false">IF($C780="","",MAX(1,IFERROR(INDEX(⑥商品照会CSV!$AK$2:$AK$3001,MATCH($C780,⑥商品照会CSV!$A$2:$A$3001,0)),1)))</f>
        <v/>
      </c>
      <c r="O780" s="12" t="str">
        <f aca="false">IF($C780="","",IFERROR(IF(INDEX(⑥商品照会CSV!$AN$2:$AN$3001,MATCH($C780,⑥商品照会CSV!$A$2:$A$3001,0))=1,"バラ",IF(INDEX(⑥商品照会CSV!$AM$2:$AM$3001,MATCH($C780,⑥商品照会CSV!$A$2:$A$3001,0))=1,"中間包装","ケース")),"ケース"))</f>
        <v/>
      </c>
      <c r="P780" s="18"/>
      <c r="Q780" s="14"/>
      <c r="R780" s="17" t="str">
        <f aca="false">IF($C780="","",N($Q780)*N($K780))</f>
        <v/>
      </c>
    </row>
    <row r="781" customFormat="false" ht="15" hidden="false" customHeight="false" outlineLevel="0" collapsed="false">
      <c r="B781" s="12" t="n">
        <v>776</v>
      </c>
      <c r="C781" s="36" t="str">
        <f aca="false">IF(①在庫CSV_発注日!$M777="","",①在庫CSV_発注日!$M777&amp;"")</f>
        <v/>
      </c>
      <c r="D781" s="12" t="str">
        <f aca="false">IF($C781="","",①在庫CSV_発注日!$N777)</f>
        <v/>
      </c>
      <c r="E781" s="12" t="str">
        <f aca="false">IF($C781="","",①在庫CSV_発注日!$H777)</f>
        <v/>
      </c>
      <c r="F781" s="12" t="str">
        <f aca="false">IF($C781="","",①在庫CSV_発注日!$L777)</f>
        <v/>
      </c>
      <c r="G781" s="18"/>
      <c r="H781" s="17" t="str">
        <f aca="false">IF($C781="","",N(①在庫CSV_発注日!$Z777))</f>
        <v/>
      </c>
      <c r="I781" s="37" t="str">
        <f aca="false">IF($C781="","",SUMIFS(⑤減算マスタCSV!$L$2:$L$8001,⑤減算マスタCSV!$F$2:$F$8001,$C781,⑤減算マスタCSV!$K$2:$K$8001,1))</f>
        <v/>
      </c>
      <c r="J781" s="17" t="str">
        <f aca="false">IF($C781="","",IFERROR(INDEX(⑤減算マスタCSV!$H$2:$H$8001,MATCH($C781,⑤減算マスタCSV!$F$2:$F$8001,0)),1))</f>
        <v/>
      </c>
      <c r="K781" s="17" t="str">
        <f aca="false">IF($C781="","",MAX(1,IFERROR(INDEX(⑥商品照会CSV!$M$2:$M$3001,MATCH($C781,⑥商品照会CSV!$A$2:$A$3001,0)),1)))</f>
        <v/>
      </c>
      <c r="L781" s="40" t="str">
        <f aca="false">IF($C781="","",IFERROR(INDEX(⑥商品照会CSV!$Q$2:$Q$3001,MATCH($C781,⑥商品照会CSV!$A$2:$A$3001,0)),0))</f>
        <v/>
      </c>
      <c r="M781" s="40" t="str">
        <f aca="false">IF($C781="","",N($L781)*N($K781))</f>
        <v/>
      </c>
      <c r="N781" s="17" t="str">
        <f aca="false">IF($C781="","",MAX(1,IFERROR(INDEX(⑥商品照会CSV!$AK$2:$AK$3001,MATCH($C781,⑥商品照会CSV!$A$2:$A$3001,0)),1)))</f>
        <v/>
      </c>
      <c r="O781" s="12" t="str">
        <f aca="false">IF($C781="","",IFERROR(IF(INDEX(⑥商品照会CSV!$AN$2:$AN$3001,MATCH($C781,⑥商品照会CSV!$A$2:$A$3001,0))=1,"バラ",IF(INDEX(⑥商品照会CSV!$AM$2:$AM$3001,MATCH($C781,⑥商品照会CSV!$A$2:$A$3001,0))=1,"中間包装","ケース")),"ケース"))</f>
        <v/>
      </c>
      <c r="P781" s="18"/>
      <c r="Q781" s="14"/>
      <c r="R781" s="17" t="str">
        <f aca="false">IF($C781="","",N($Q781)*N($K781))</f>
        <v/>
      </c>
    </row>
    <row r="782" customFormat="false" ht="15" hidden="false" customHeight="false" outlineLevel="0" collapsed="false">
      <c r="B782" s="12" t="n">
        <v>777</v>
      </c>
      <c r="C782" s="36" t="str">
        <f aca="false">IF(①在庫CSV_発注日!$M778="","",①在庫CSV_発注日!$M778&amp;"")</f>
        <v/>
      </c>
      <c r="D782" s="12" t="str">
        <f aca="false">IF($C782="","",①在庫CSV_発注日!$N778)</f>
        <v/>
      </c>
      <c r="E782" s="12" t="str">
        <f aca="false">IF($C782="","",①在庫CSV_発注日!$H778)</f>
        <v/>
      </c>
      <c r="F782" s="12" t="str">
        <f aca="false">IF($C782="","",①在庫CSV_発注日!$L778)</f>
        <v/>
      </c>
      <c r="G782" s="18"/>
      <c r="H782" s="17" t="str">
        <f aca="false">IF($C782="","",N(①在庫CSV_発注日!$Z778))</f>
        <v/>
      </c>
      <c r="I782" s="37" t="str">
        <f aca="false">IF($C782="","",SUMIFS(⑤減算マスタCSV!$L$2:$L$8001,⑤減算マスタCSV!$F$2:$F$8001,$C782,⑤減算マスタCSV!$K$2:$K$8001,1))</f>
        <v/>
      </c>
      <c r="J782" s="17" t="str">
        <f aca="false">IF($C782="","",IFERROR(INDEX(⑤減算マスタCSV!$H$2:$H$8001,MATCH($C782,⑤減算マスタCSV!$F$2:$F$8001,0)),1))</f>
        <v/>
      </c>
      <c r="K782" s="17" t="str">
        <f aca="false">IF($C782="","",MAX(1,IFERROR(INDEX(⑥商品照会CSV!$M$2:$M$3001,MATCH($C782,⑥商品照会CSV!$A$2:$A$3001,0)),1)))</f>
        <v/>
      </c>
      <c r="L782" s="40" t="str">
        <f aca="false">IF($C782="","",IFERROR(INDEX(⑥商品照会CSV!$Q$2:$Q$3001,MATCH($C782,⑥商品照会CSV!$A$2:$A$3001,0)),0))</f>
        <v/>
      </c>
      <c r="M782" s="40" t="str">
        <f aca="false">IF($C782="","",N($L782)*N($K782))</f>
        <v/>
      </c>
      <c r="N782" s="17" t="str">
        <f aca="false">IF($C782="","",MAX(1,IFERROR(INDEX(⑥商品照会CSV!$AK$2:$AK$3001,MATCH($C782,⑥商品照会CSV!$A$2:$A$3001,0)),1)))</f>
        <v/>
      </c>
      <c r="O782" s="12" t="str">
        <f aca="false">IF($C782="","",IFERROR(IF(INDEX(⑥商品照会CSV!$AN$2:$AN$3001,MATCH($C782,⑥商品照会CSV!$A$2:$A$3001,0))=1,"バラ",IF(INDEX(⑥商品照会CSV!$AM$2:$AM$3001,MATCH($C782,⑥商品照会CSV!$A$2:$A$3001,0))=1,"中間包装","ケース")),"ケース"))</f>
        <v/>
      </c>
      <c r="P782" s="18"/>
      <c r="Q782" s="14"/>
      <c r="R782" s="17" t="str">
        <f aca="false">IF($C782="","",N($Q782)*N($K782))</f>
        <v/>
      </c>
    </row>
    <row r="783" customFormat="false" ht="15" hidden="false" customHeight="false" outlineLevel="0" collapsed="false">
      <c r="B783" s="12" t="n">
        <v>778</v>
      </c>
      <c r="C783" s="36" t="str">
        <f aca="false">IF(①在庫CSV_発注日!$M779="","",①在庫CSV_発注日!$M779&amp;"")</f>
        <v/>
      </c>
      <c r="D783" s="12" t="str">
        <f aca="false">IF($C783="","",①在庫CSV_発注日!$N779)</f>
        <v/>
      </c>
      <c r="E783" s="12" t="str">
        <f aca="false">IF($C783="","",①在庫CSV_発注日!$H779)</f>
        <v/>
      </c>
      <c r="F783" s="12" t="str">
        <f aca="false">IF($C783="","",①在庫CSV_発注日!$L779)</f>
        <v/>
      </c>
      <c r="G783" s="18"/>
      <c r="H783" s="17" t="str">
        <f aca="false">IF($C783="","",N(①在庫CSV_発注日!$Z779))</f>
        <v/>
      </c>
      <c r="I783" s="37" t="str">
        <f aca="false">IF($C783="","",SUMIFS(⑤減算マスタCSV!$L$2:$L$8001,⑤減算マスタCSV!$F$2:$F$8001,$C783,⑤減算マスタCSV!$K$2:$K$8001,1))</f>
        <v/>
      </c>
      <c r="J783" s="17" t="str">
        <f aca="false">IF($C783="","",IFERROR(INDEX(⑤減算マスタCSV!$H$2:$H$8001,MATCH($C783,⑤減算マスタCSV!$F$2:$F$8001,0)),1))</f>
        <v/>
      </c>
      <c r="K783" s="17" t="str">
        <f aca="false">IF($C783="","",MAX(1,IFERROR(INDEX(⑥商品照会CSV!$M$2:$M$3001,MATCH($C783,⑥商品照会CSV!$A$2:$A$3001,0)),1)))</f>
        <v/>
      </c>
      <c r="L783" s="40" t="str">
        <f aca="false">IF($C783="","",IFERROR(INDEX(⑥商品照会CSV!$Q$2:$Q$3001,MATCH($C783,⑥商品照会CSV!$A$2:$A$3001,0)),0))</f>
        <v/>
      </c>
      <c r="M783" s="40" t="str">
        <f aca="false">IF($C783="","",N($L783)*N($K783))</f>
        <v/>
      </c>
      <c r="N783" s="17" t="str">
        <f aca="false">IF($C783="","",MAX(1,IFERROR(INDEX(⑥商品照会CSV!$AK$2:$AK$3001,MATCH($C783,⑥商品照会CSV!$A$2:$A$3001,0)),1)))</f>
        <v/>
      </c>
      <c r="O783" s="12" t="str">
        <f aca="false">IF($C783="","",IFERROR(IF(INDEX(⑥商品照会CSV!$AN$2:$AN$3001,MATCH($C783,⑥商品照会CSV!$A$2:$A$3001,0))=1,"バラ",IF(INDEX(⑥商品照会CSV!$AM$2:$AM$3001,MATCH($C783,⑥商品照会CSV!$A$2:$A$3001,0))=1,"中間包装","ケース")),"ケース"))</f>
        <v/>
      </c>
      <c r="P783" s="18"/>
      <c r="Q783" s="14"/>
      <c r="R783" s="17" t="str">
        <f aca="false">IF($C783="","",N($Q783)*N($K783))</f>
        <v/>
      </c>
    </row>
    <row r="784" customFormat="false" ht="15" hidden="false" customHeight="false" outlineLevel="0" collapsed="false">
      <c r="B784" s="12" t="n">
        <v>779</v>
      </c>
      <c r="C784" s="36" t="str">
        <f aca="false">IF(①在庫CSV_発注日!$M780="","",①在庫CSV_発注日!$M780&amp;"")</f>
        <v/>
      </c>
      <c r="D784" s="12" t="str">
        <f aca="false">IF($C784="","",①在庫CSV_発注日!$N780)</f>
        <v/>
      </c>
      <c r="E784" s="12" t="str">
        <f aca="false">IF($C784="","",①在庫CSV_発注日!$H780)</f>
        <v/>
      </c>
      <c r="F784" s="12" t="str">
        <f aca="false">IF($C784="","",①在庫CSV_発注日!$L780)</f>
        <v/>
      </c>
      <c r="G784" s="18"/>
      <c r="H784" s="17" t="str">
        <f aca="false">IF($C784="","",N(①在庫CSV_発注日!$Z780))</f>
        <v/>
      </c>
      <c r="I784" s="37" t="str">
        <f aca="false">IF($C784="","",SUMIFS(⑤減算マスタCSV!$L$2:$L$8001,⑤減算マスタCSV!$F$2:$F$8001,$C784,⑤減算マスタCSV!$K$2:$K$8001,1))</f>
        <v/>
      </c>
      <c r="J784" s="17" t="str">
        <f aca="false">IF($C784="","",IFERROR(INDEX(⑤減算マスタCSV!$H$2:$H$8001,MATCH($C784,⑤減算マスタCSV!$F$2:$F$8001,0)),1))</f>
        <v/>
      </c>
      <c r="K784" s="17" t="str">
        <f aca="false">IF($C784="","",MAX(1,IFERROR(INDEX(⑥商品照会CSV!$M$2:$M$3001,MATCH($C784,⑥商品照会CSV!$A$2:$A$3001,0)),1)))</f>
        <v/>
      </c>
      <c r="L784" s="40" t="str">
        <f aca="false">IF($C784="","",IFERROR(INDEX(⑥商品照会CSV!$Q$2:$Q$3001,MATCH($C784,⑥商品照会CSV!$A$2:$A$3001,0)),0))</f>
        <v/>
      </c>
      <c r="M784" s="40" t="str">
        <f aca="false">IF($C784="","",N($L784)*N($K784))</f>
        <v/>
      </c>
      <c r="N784" s="17" t="str">
        <f aca="false">IF($C784="","",MAX(1,IFERROR(INDEX(⑥商品照会CSV!$AK$2:$AK$3001,MATCH($C784,⑥商品照会CSV!$A$2:$A$3001,0)),1)))</f>
        <v/>
      </c>
      <c r="O784" s="12" t="str">
        <f aca="false">IF($C784="","",IFERROR(IF(INDEX(⑥商品照会CSV!$AN$2:$AN$3001,MATCH($C784,⑥商品照会CSV!$A$2:$A$3001,0))=1,"バラ",IF(INDEX(⑥商品照会CSV!$AM$2:$AM$3001,MATCH($C784,⑥商品照会CSV!$A$2:$A$3001,0))=1,"中間包装","ケース")),"ケース"))</f>
        <v/>
      </c>
      <c r="P784" s="18"/>
      <c r="Q784" s="14"/>
      <c r="R784" s="17" t="str">
        <f aca="false">IF($C784="","",N($Q784)*N($K784))</f>
        <v/>
      </c>
    </row>
    <row r="785" customFormat="false" ht="15" hidden="false" customHeight="false" outlineLevel="0" collapsed="false">
      <c r="B785" s="12" t="n">
        <v>780</v>
      </c>
      <c r="C785" s="36" t="str">
        <f aca="false">IF(①在庫CSV_発注日!$M781="","",①在庫CSV_発注日!$M781&amp;"")</f>
        <v/>
      </c>
      <c r="D785" s="12" t="str">
        <f aca="false">IF($C785="","",①在庫CSV_発注日!$N781)</f>
        <v/>
      </c>
      <c r="E785" s="12" t="str">
        <f aca="false">IF($C785="","",①在庫CSV_発注日!$H781)</f>
        <v/>
      </c>
      <c r="F785" s="12" t="str">
        <f aca="false">IF($C785="","",①在庫CSV_発注日!$L781)</f>
        <v/>
      </c>
      <c r="G785" s="18"/>
      <c r="H785" s="17" t="str">
        <f aca="false">IF($C785="","",N(①在庫CSV_発注日!$Z781))</f>
        <v/>
      </c>
      <c r="I785" s="37" t="str">
        <f aca="false">IF($C785="","",SUMIFS(⑤減算マスタCSV!$L$2:$L$8001,⑤減算マスタCSV!$F$2:$F$8001,$C785,⑤減算マスタCSV!$K$2:$K$8001,1))</f>
        <v/>
      </c>
      <c r="J785" s="17" t="str">
        <f aca="false">IF($C785="","",IFERROR(INDEX(⑤減算マスタCSV!$H$2:$H$8001,MATCH($C785,⑤減算マスタCSV!$F$2:$F$8001,0)),1))</f>
        <v/>
      </c>
      <c r="K785" s="17" t="str">
        <f aca="false">IF($C785="","",MAX(1,IFERROR(INDEX(⑥商品照会CSV!$M$2:$M$3001,MATCH($C785,⑥商品照会CSV!$A$2:$A$3001,0)),1)))</f>
        <v/>
      </c>
      <c r="L785" s="40" t="str">
        <f aca="false">IF($C785="","",IFERROR(INDEX(⑥商品照会CSV!$Q$2:$Q$3001,MATCH($C785,⑥商品照会CSV!$A$2:$A$3001,0)),0))</f>
        <v/>
      </c>
      <c r="M785" s="40" t="str">
        <f aca="false">IF($C785="","",N($L785)*N($K785))</f>
        <v/>
      </c>
      <c r="N785" s="17" t="str">
        <f aca="false">IF($C785="","",MAX(1,IFERROR(INDEX(⑥商品照会CSV!$AK$2:$AK$3001,MATCH($C785,⑥商品照会CSV!$A$2:$A$3001,0)),1)))</f>
        <v/>
      </c>
      <c r="O785" s="12" t="str">
        <f aca="false">IF($C785="","",IFERROR(IF(INDEX(⑥商品照会CSV!$AN$2:$AN$3001,MATCH($C785,⑥商品照会CSV!$A$2:$A$3001,0))=1,"バラ",IF(INDEX(⑥商品照会CSV!$AM$2:$AM$3001,MATCH($C785,⑥商品照会CSV!$A$2:$A$3001,0))=1,"中間包装","ケース")),"ケース"))</f>
        <v/>
      </c>
      <c r="P785" s="18"/>
      <c r="Q785" s="14"/>
      <c r="R785" s="17" t="str">
        <f aca="false">IF($C785="","",N($Q785)*N($K785))</f>
        <v/>
      </c>
    </row>
    <row r="786" customFormat="false" ht="15" hidden="false" customHeight="false" outlineLevel="0" collapsed="false">
      <c r="B786" s="12" t="n">
        <v>781</v>
      </c>
      <c r="C786" s="36" t="str">
        <f aca="false">IF(①在庫CSV_発注日!$M782="","",①在庫CSV_発注日!$M782&amp;"")</f>
        <v/>
      </c>
      <c r="D786" s="12" t="str">
        <f aca="false">IF($C786="","",①在庫CSV_発注日!$N782)</f>
        <v/>
      </c>
      <c r="E786" s="12" t="str">
        <f aca="false">IF($C786="","",①在庫CSV_発注日!$H782)</f>
        <v/>
      </c>
      <c r="F786" s="12" t="str">
        <f aca="false">IF($C786="","",①在庫CSV_発注日!$L782)</f>
        <v/>
      </c>
      <c r="G786" s="18"/>
      <c r="H786" s="17" t="str">
        <f aca="false">IF($C786="","",N(①在庫CSV_発注日!$Z782))</f>
        <v/>
      </c>
      <c r="I786" s="37" t="str">
        <f aca="false">IF($C786="","",SUMIFS(⑤減算マスタCSV!$L$2:$L$8001,⑤減算マスタCSV!$F$2:$F$8001,$C786,⑤減算マスタCSV!$K$2:$K$8001,1))</f>
        <v/>
      </c>
      <c r="J786" s="17" t="str">
        <f aca="false">IF($C786="","",IFERROR(INDEX(⑤減算マスタCSV!$H$2:$H$8001,MATCH($C786,⑤減算マスタCSV!$F$2:$F$8001,0)),1))</f>
        <v/>
      </c>
      <c r="K786" s="17" t="str">
        <f aca="false">IF($C786="","",MAX(1,IFERROR(INDEX(⑥商品照会CSV!$M$2:$M$3001,MATCH($C786,⑥商品照会CSV!$A$2:$A$3001,0)),1)))</f>
        <v/>
      </c>
      <c r="L786" s="40" t="str">
        <f aca="false">IF($C786="","",IFERROR(INDEX(⑥商品照会CSV!$Q$2:$Q$3001,MATCH($C786,⑥商品照会CSV!$A$2:$A$3001,0)),0))</f>
        <v/>
      </c>
      <c r="M786" s="40" t="str">
        <f aca="false">IF($C786="","",N($L786)*N($K786))</f>
        <v/>
      </c>
      <c r="N786" s="17" t="str">
        <f aca="false">IF($C786="","",MAX(1,IFERROR(INDEX(⑥商品照会CSV!$AK$2:$AK$3001,MATCH($C786,⑥商品照会CSV!$A$2:$A$3001,0)),1)))</f>
        <v/>
      </c>
      <c r="O786" s="12" t="str">
        <f aca="false">IF($C786="","",IFERROR(IF(INDEX(⑥商品照会CSV!$AN$2:$AN$3001,MATCH($C786,⑥商品照会CSV!$A$2:$A$3001,0))=1,"バラ",IF(INDEX(⑥商品照会CSV!$AM$2:$AM$3001,MATCH($C786,⑥商品照会CSV!$A$2:$A$3001,0))=1,"中間包装","ケース")),"ケース"))</f>
        <v/>
      </c>
      <c r="P786" s="18"/>
      <c r="Q786" s="14"/>
      <c r="R786" s="17" t="str">
        <f aca="false">IF($C786="","",N($Q786)*N($K786))</f>
        <v/>
      </c>
    </row>
    <row r="787" customFormat="false" ht="15" hidden="false" customHeight="false" outlineLevel="0" collapsed="false">
      <c r="B787" s="12" t="n">
        <v>782</v>
      </c>
      <c r="C787" s="36" t="str">
        <f aca="false">IF(①在庫CSV_発注日!$M783="","",①在庫CSV_発注日!$M783&amp;"")</f>
        <v/>
      </c>
      <c r="D787" s="12" t="str">
        <f aca="false">IF($C787="","",①在庫CSV_発注日!$N783)</f>
        <v/>
      </c>
      <c r="E787" s="12" t="str">
        <f aca="false">IF($C787="","",①在庫CSV_発注日!$H783)</f>
        <v/>
      </c>
      <c r="F787" s="12" t="str">
        <f aca="false">IF($C787="","",①在庫CSV_発注日!$L783)</f>
        <v/>
      </c>
      <c r="G787" s="18"/>
      <c r="H787" s="17" t="str">
        <f aca="false">IF($C787="","",N(①在庫CSV_発注日!$Z783))</f>
        <v/>
      </c>
      <c r="I787" s="37" t="str">
        <f aca="false">IF($C787="","",SUMIFS(⑤減算マスタCSV!$L$2:$L$8001,⑤減算マスタCSV!$F$2:$F$8001,$C787,⑤減算マスタCSV!$K$2:$K$8001,1))</f>
        <v/>
      </c>
      <c r="J787" s="17" t="str">
        <f aca="false">IF($C787="","",IFERROR(INDEX(⑤減算マスタCSV!$H$2:$H$8001,MATCH($C787,⑤減算マスタCSV!$F$2:$F$8001,0)),1))</f>
        <v/>
      </c>
      <c r="K787" s="17" t="str">
        <f aca="false">IF($C787="","",MAX(1,IFERROR(INDEX(⑥商品照会CSV!$M$2:$M$3001,MATCH($C787,⑥商品照会CSV!$A$2:$A$3001,0)),1)))</f>
        <v/>
      </c>
      <c r="L787" s="40" t="str">
        <f aca="false">IF($C787="","",IFERROR(INDEX(⑥商品照会CSV!$Q$2:$Q$3001,MATCH($C787,⑥商品照会CSV!$A$2:$A$3001,0)),0))</f>
        <v/>
      </c>
      <c r="M787" s="40" t="str">
        <f aca="false">IF($C787="","",N($L787)*N($K787))</f>
        <v/>
      </c>
      <c r="N787" s="17" t="str">
        <f aca="false">IF($C787="","",MAX(1,IFERROR(INDEX(⑥商品照会CSV!$AK$2:$AK$3001,MATCH($C787,⑥商品照会CSV!$A$2:$A$3001,0)),1)))</f>
        <v/>
      </c>
      <c r="O787" s="12" t="str">
        <f aca="false">IF($C787="","",IFERROR(IF(INDEX(⑥商品照会CSV!$AN$2:$AN$3001,MATCH($C787,⑥商品照会CSV!$A$2:$A$3001,0))=1,"バラ",IF(INDEX(⑥商品照会CSV!$AM$2:$AM$3001,MATCH($C787,⑥商品照会CSV!$A$2:$A$3001,0))=1,"中間包装","ケース")),"ケース"))</f>
        <v/>
      </c>
      <c r="P787" s="18"/>
      <c r="Q787" s="14"/>
      <c r="R787" s="17" t="str">
        <f aca="false">IF($C787="","",N($Q787)*N($K787))</f>
        <v/>
      </c>
    </row>
    <row r="788" customFormat="false" ht="15" hidden="false" customHeight="false" outlineLevel="0" collapsed="false">
      <c r="B788" s="12" t="n">
        <v>783</v>
      </c>
      <c r="C788" s="36" t="str">
        <f aca="false">IF(①在庫CSV_発注日!$M784="","",①在庫CSV_発注日!$M784&amp;"")</f>
        <v/>
      </c>
      <c r="D788" s="12" t="str">
        <f aca="false">IF($C788="","",①在庫CSV_発注日!$N784)</f>
        <v/>
      </c>
      <c r="E788" s="12" t="str">
        <f aca="false">IF($C788="","",①在庫CSV_発注日!$H784)</f>
        <v/>
      </c>
      <c r="F788" s="12" t="str">
        <f aca="false">IF($C788="","",①在庫CSV_発注日!$L784)</f>
        <v/>
      </c>
      <c r="G788" s="18"/>
      <c r="H788" s="17" t="str">
        <f aca="false">IF($C788="","",N(①在庫CSV_発注日!$Z784))</f>
        <v/>
      </c>
      <c r="I788" s="37" t="str">
        <f aca="false">IF($C788="","",SUMIFS(⑤減算マスタCSV!$L$2:$L$8001,⑤減算マスタCSV!$F$2:$F$8001,$C788,⑤減算マスタCSV!$K$2:$K$8001,1))</f>
        <v/>
      </c>
      <c r="J788" s="17" t="str">
        <f aca="false">IF($C788="","",IFERROR(INDEX(⑤減算マスタCSV!$H$2:$H$8001,MATCH($C788,⑤減算マスタCSV!$F$2:$F$8001,0)),1))</f>
        <v/>
      </c>
      <c r="K788" s="17" t="str">
        <f aca="false">IF($C788="","",MAX(1,IFERROR(INDEX(⑥商品照会CSV!$M$2:$M$3001,MATCH($C788,⑥商品照会CSV!$A$2:$A$3001,0)),1)))</f>
        <v/>
      </c>
      <c r="L788" s="40" t="str">
        <f aca="false">IF($C788="","",IFERROR(INDEX(⑥商品照会CSV!$Q$2:$Q$3001,MATCH($C788,⑥商品照会CSV!$A$2:$A$3001,0)),0))</f>
        <v/>
      </c>
      <c r="M788" s="40" t="str">
        <f aca="false">IF($C788="","",N($L788)*N($K788))</f>
        <v/>
      </c>
      <c r="N788" s="17" t="str">
        <f aca="false">IF($C788="","",MAX(1,IFERROR(INDEX(⑥商品照会CSV!$AK$2:$AK$3001,MATCH($C788,⑥商品照会CSV!$A$2:$A$3001,0)),1)))</f>
        <v/>
      </c>
      <c r="O788" s="12" t="str">
        <f aca="false">IF($C788="","",IFERROR(IF(INDEX(⑥商品照会CSV!$AN$2:$AN$3001,MATCH($C788,⑥商品照会CSV!$A$2:$A$3001,0))=1,"バラ",IF(INDEX(⑥商品照会CSV!$AM$2:$AM$3001,MATCH($C788,⑥商品照会CSV!$A$2:$A$3001,0))=1,"中間包装","ケース")),"ケース"))</f>
        <v/>
      </c>
      <c r="P788" s="18"/>
      <c r="Q788" s="14"/>
      <c r="R788" s="17" t="str">
        <f aca="false">IF($C788="","",N($Q788)*N($K788))</f>
        <v/>
      </c>
    </row>
    <row r="789" customFormat="false" ht="15" hidden="false" customHeight="false" outlineLevel="0" collapsed="false">
      <c r="B789" s="12" t="n">
        <v>784</v>
      </c>
      <c r="C789" s="36" t="str">
        <f aca="false">IF(①在庫CSV_発注日!$M785="","",①在庫CSV_発注日!$M785&amp;"")</f>
        <v/>
      </c>
      <c r="D789" s="12" t="str">
        <f aca="false">IF($C789="","",①在庫CSV_発注日!$N785)</f>
        <v/>
      </c>
      <c r="E789" s="12" t="str">
        <f aca="false">IF($C789="","",①在庫CSV_発注日!$H785)</f>
        <v/>
      </c>
      <c r="F789" s="12" t="str">
        <f aca="false">IF($C789="","",①在庫CSV_発注日!$L785)</f>
        <v/>
      </c>
      <c r="G789" s="18"/>
      <c r="H789" s="17" t="str">
        <f aca="false">IF($C789="","",N(①在庫CSV_発注日!$Z785))</f>
        <v/>
      </c>
      <c r="I789" s="37" t="str">
        <f aca="false">IF($C789="","",SUMIFS(⑤減算マスタCSV!$L$2:$L$8001,⑤減算マスタCSV!$F$2:$F$8001,$C789,⑤減算マスタCSV!$K$2:$K$8001,1))</f>
        <v/>
      </c>
      <c r="J789" s="17" t="str">
        <f aca="false">IF($C789="","",IFERROR(INDEX(⑤減算マスタCSV!$H$2:$H$8001,MATCH($C789,⑤減算マスタCSV!$F$2:$F$8001,0)),1))</f>
        <v/>
      </c>
      <c r="K789" s="17" t="str">
        <f aca="false">IF($C789="","",MAX(1,IFERROR(INDEX(⑥商品照会CSV!$M$2:$M$3001,MATCH($C789,⑥商品照会CSV!$A$2:$A$3001,0)),1)))</f>
        <v/>
      </c>
      <c r="L789" s="40" t="str">
        <f aca="false">IF($C789="","",IFERROR(INDEX(⑥商品照会CSV!$Q$2:$Q$3001,MATCH($C789,⑥商品照会CSV!$A$2:$A$3001,0)),0))</f>
        <v/>
      </c>
      <c r="M789" s="40" t="str">
        <f aca="false">IF($C789="","",N($L789)*N($K789))</f>
        <v/>
      </c>
      <c r="N789" s="17" t="str">
        <f aca="false">IF($C789="","",MAX(1,IFERROR(INDEX(⑥商品照会CSV!$AK$2:$AK$3001,MATCH($C789,⑥商品照会CSV!$A$2:$A$3001,0)),1)))</f>
        <v/>
      </c>
      <c r="O789" s="12" t="str">
        <f aca="false">IF($C789="","",IFERROR(IF(INDEX(⑥商品照会CSV!$AN$2:$AN$3001,MATCH($C789,⑥商品照会CSV!$A$2:$A$3001,0))=1,"バラ",IF(INDEX(⑥商品照会CSV!$AM$2:$AM$3001,MATCH($C789,⑥商品照会CSV!$A$2:$A$3001,0))=1,"中間包装","ケース")),"ケース"))</f>
        <v/>
      </c>
      <c r="P789" s="18"/>
      <c r="Q789" s="14"/>
      <c r="R789" s="17" t="str">
        <f aca="false">IF($C789="","",N($Q789)*N($K789))</f>
        <v/>
      </c>
    </row>
    <row r="790" customFormat="false" ht="15" hidden="false" customHeight="false" outlineLevel="0" collapsed="false">
      <c r="B790" s="12" t="n">
        <v>785</v>
      </c>
      <c r="C790" s="36" t="str">
        <f aca="false">IF(①在庫CSV_発注日!$M786="","",①在庫CSV_発注日!$M786&amp;"")</f>
        <v/>
      </c>
      <c r="D790" s="12" t="str">
        <f aca="false">IF($C790="","",①在庫CSV_発注日!$N786)</f>
        <v/>
      </c>
      <c r="E790" s="12" t="str">
        <f aca="false">IF($C790="","",①在庫CSV_発注日!$H786)</f>
        <v/>
      </c>
      <c r="F790" s="12" t="str">
        <f aca="false">IF($C790="","",①在庫CSV_発注日!$L786)</f>
        <v/>
      </c>
      <c r="G790" s="18"/>
      <c r="H790" s="17" t="str">
        <f aca="false">IF($C790="","",N(①在庫CSV_発注日!$Z786))</f>
        <v/>
      </c>
      <c r="I790" s="37" t="str">
        <f aca="false">IF($C790="","",SUMIFS(⑤減算マスタCSV!$L$2:$L$8001,⑤減算マスタCSV!$F$2:$F$8001,$C790,⑤減算マスタCSV!$K$2:$K$8001,1))</f>
        <v/>
      </c>
      <c r="J790" s="17" t="str">
        <f aca="false">IF($C790="","",IFERROR(INDEX(⑤減算マスタCSV!$H$2:$H$8001,MATCH($C790,⑤減算マスタCSV!$F$2:$F$8001,0)),1))</f>
        <v/>
      </c>
      <c r="K790" s="17" t="str">
        <f aca="false">IF($C790="","",MAX(1,IFERROR(INDEX(⑥商品照会CSV!$M$2:$M$3001,MATCH($C790,⑥商品照会CSV!$A$2:$A$3001,0)),1)))</f>
        <v/>
      </c>
      <c r="L790" s="40" t="str">
        <f aca="false">IF($C790="","",IFERROR(INDEX(⑥商品照会CSV!$Q$2:$Q$3001,MATCH($C790,⑥商品照会CSV!$A$2:$A$3001,0)),0))</f>
        <v/>
      </c>
      <c r="M790" s="40" t="str">
        <f aca="false">IF($C790="","",N($L790)*N($K790))</f>
        <v/>
      </c>
      <c r="N790" s="17" t="str">
        <f aca="false">IF($C790="","",MAX(1,IFERROR(INDEX(⑥商品照会CSV!$AK$2:$AK$3001,MATCH($C790,⑥商品照会CSV!$A$2:$A$3001,0)),1)))</f>
        <v/>
      </c>
      <c r="O790" s="12" t="str">
        <f aca="false">IF($C790="","",IFERROR(IF(INDEX(⑥商品照会CSV!$AN$2:$AN$3001,MATCH($C790,⑥商品照会CSV!$A$2:$A$3001,0))=1,"バラ",IF(INDEX(⑥商品照会CSV!$AM$2:$AM$3001,MATCH($C790,⑥商品照会CSV!$A$2:$A$3001,0))=1,"中間包装","ケース")),"ケース"))</f>
        <v/>
      </c>
      <c r="P790" s="18"/>
      <c r="Q790" s="14"/>
      <c r="R790" s="17" t="str">
        <f aca="false">IF($C790="","",N($Q790)*N($K790))</f>
        <v/>
      </c>
    </row>
    <row r="791" customFormat="false" ht="15" hidden="false" customHeight="false" outlineLevel="0" collapsed="false">
      <c r="B791" s="12" t="n">
        <v>786</v>
      </c>
      <c r="C791" s="36" t="str">
        <f aca="false">IF(①在庫CSV_発注日!$M787="","",①在庫CSV_発注日!$M787&amp;"")</f>
        <v/>
      </c>
      <c r="D791" s="12" t="str">
        <f aca="false">IF($C791="","",①在庫CSV_発注日!$N787)</f>
        <v/>
      </c>
      <c r="E791" s="12" t="str">
        <f aca="false">IF($C791="","",①在庫CSV_発注日!$H787)</f>
        <v/>
      </c>
      <c r="F791" s="12" t="str">
        <f aca="false">IF($C791="","",①在庫CSV_発注日!$L787)</f>
        <v/>
      </c>
      <c r="G791" s="18"/>
      <c r="H791" s="17" t="str">
        <f aca="false">IF($C791="","",N(①在庫CSV_発注日!$Z787))</f>
        <v/>
      </c>
      <c r="I791" s="37" t="str">
        <f aca="false">IF($C791="","",SUMIFS(⑤減算マスタCSV!$L$2:$L$8001,⑤減算マスタCSV!$F$2:$F$8001,$C791,⑤減算マスタCSV!$K$2:$K$8001,1))</f>
        <v/>
      </c>
      <c r="J791" s="17" t="str">
        <f aca="false">IF($C791="","",IFERROR(INDEX(⑤減算マスタCSV!$H$2:$H$8001,MATCH($C791,⑤減算マスタCSV!$F$2:$F$8001,0)),1))</f>
        <v/>
      </c>
      <c r="K791" s="17" t="str">
        <f aca="false">IF($C791="","",MAX(1,IFERROR(INDEX(⑥商品照会CSV!$M$2:$M$3001,MATCH($C791,⑥商品照会CSV!$A$2:$A$3001,0)),1)))</f>
        <v/>
      </c>
      <c r="L791" s="40" t="str">
        <f aca="false">IF($C791="","",IFERROR(INDEX(⑥商品照会CSV!$Q$2:$Q$3001,MATCH($C791,⑥商品照会CSV!$A$2:$A$3001,0)),0))</f>
        <v/>
      </c>
      <c r="M791" s="40" t="str">
        <f aca="false">IF($C791="","",N($L791)*N($K791))</f>
        <v/>
      </c>
      <c r="N791" s="17" t="str">
        <f aca="false">IF($C791="","",MAX(1,IFERROR(INDEX(⑥商品照会CSV!$AK$2:$AK$3001,MATCH($C791,⑥商品照会CSV!$A$2:$A$3001,0)),1)))</f>
        <v/>
      </c>
      <c r="O791" s="12" t="str">
        <f aca="false">IF($C791="","",IFERROR(IF(INDEX(⑥商品照会CSV!$AN$2:$AN$3001,MATCH($C791,⑥商品照会CSV!$A$2:$A$3001,0))=1,"バラ",IF(INDEX(⑥商品照会CSV!$AM$2:$AM$3001,MATCH($C791,⑥商品照会CSV!$A$2:$A$3001,0))=1,"中間包装","ケース")),"ケース"))</f>
        <v/>
      </c>
      <c r="P791" s="18"/>
      <c r="Q791" s="14"/>
      <c r="R791" s="17" t="str">
        <f aca="false">IF($C791="","",N($Q791)*N($K791))</f>
        <v/>
      </c>
    </row>
    <row r="792" customFormat="false" ht="15" hidden="false" customHeight="false" outlineLevel="0" collapsed="false">
      <c r="B792" s="12" t="n">
        <v>787</v>
      </c>
      <c r="C792" s="36" t="str">
        <f aca="false">IF(①在庫CSV_発注日!$M788="","",①在庫CSV_発注日!$M788&amp;"")</f>
        <v/>
      </c>
      <c r="D792" s="12" t="str">
        <f aca="false">IF($C792="","",①在庫CSV_発注日!$N788)</f>
        <v/>
      </c>
      <c r="E792" s="12" t="str">
        <f aca="false">IF($C792="","",①在庫CSV_発注日!$H788)</f>
        <v/>
      </c>
      <c r="F792" s="12" t="str">
        <f aca="false">IF($C792="","",①在庫CSV_発注日!$L788)</f>
        <v/>
      </c>
      <c r="G792" s="18"/>
      <c r="H792" s="17" t="str">
        <f aca="false">IF($C792="","",N(①在庫CSV_発注日!$Z788))</f>
        <v/>
      </c>
      <c r="I792" s="37" t="str">
        <f aca="false">IF($C792="","",SUMIFS(⑤減算マスタCSV!$L$2:$L$8001,⑤減算マスタCSV!$F$2:$F$8001,$C792,⑤減算マスタCSV!$K$2:$K$8001,1))</f>
        <v/>
      </c>
      <c r="J792" s="17" t="str">
        <f aca="false">IF($C792="","",IFERROR(INDEX(⑤減算マスタCSV!$H$2:$H$8001,MATCH($C792,⑤減算マスタCSV!$F$2:$F$8001,0)),1))</f>
        <v/>
      </c>
      <c r="K792" s="17" t="str">
        <f aca="false">IF($C792="","",MAX(1,IFERROR(INDEX(⑥商品照会CSV!$M$2:$M$3001,MATCH($C792,⑥商品照会CSV!$A$2:$A$3001,0)),1)))</f>
        <v/>
      </c>
      <c r="L792" s="40" t="str">
        <f aca="false">IF($C792="","",IFERROR(INDEX(⑥商品照会CSV!$Q$2:$Q$3001,MATCH($C792,⑥商品照会CSV!$A$2:$A$3001,0)),0))</f>
        <v/>
      </c>
      <c r="M792" s="40" t="str">
        <f aca="false">IF($C792="","",N($L792)*N($K792))</f>
        <v/>
      </c>
      <c r="N792" s="17" t="str">
        <f aca="false">IF($C792="","",MAX(1,IFERROR(INDEX(⑥商品照会CSV!$AK$2:$AK$3001,MATCH($C792,⑥商品照会CSV!$A$2:$A$3001,0)),1)))</f>
        <v/>
      </c>
      <c r="O792" s="12" t="str">
        <f aca="false">IF($C792="","",IFERROR(IF(INDEX(⑥商品照会CSV!$AN$2:$AN$3001,MATCH($C792,⑥商品照会CSV!$A$2:$A$3001,0))=1,"バラ",IF(INDEX(⑥商品照会CSV!$AM$2:$AM$3001,MATCH($C792,⑥商品照会CSV!$A$2:$A$3001,0))=1,"中間包装","ケース")),"ケース"))</f>
        <v/>
      </c>
      <c r="P792" s="18"/>
      <c r="Q792" s="14"/>
      <c r="R792" s="17" t="str">
        <f aca="false">IF($C792="","",N($Q792)*N($K792))</f>
        <v/>
      </c>
    </row>
    <row r="793" customFormat="false" ht="15" hidden="false" customHeight="false" outlineLevel="0" collapsed="false">
      <c r="B793" s="12" t="n">
        <v>788</v>
      </c>
      <c r="C793" s="36" t="str">
        <f aca="false">IF(①在庫CSV_発注日!$M789="","",①在庫CSV_発注日!$M789&amp;"")</f>
        <v/>
      </c>
      <c r="D793" s="12" t="str">
        <f aca="false">IF($C793="","",①在庫CSV_発注日!$N789)</f>
        <v/>
      </c>
      <c r="E793" s="12" t="str">
        <f aca="false">IF($C793="","",①在庫CSV_発注日!$H789)</f>
        <v/>
      </c>
      <c r="F793" s="12" t="str">
        <f aca="false">IF($C793="","",①在庫CSV_発注日!$L789)</f>
        <v/>
      </c>
      <c r="G793" s="18"/>
      <c r="H793" s="17" t="str">
        <f aca="false">IF($C793="","",N(①在庫CSV_発注日!$Z789))</f>
        <v/>
      </c>
      <c r="I793" s="37" t="str">
        <f aca="false">IF($C793="","",SUMIFS(⑤減算マスタCSV!$L$2:$L$8001,⑤減算マスタCSV!$F$2:$F$8001,$C793,⑤減算マスタCSV!$K$2:$K$8001,1))</f>
        <v/>
      </c>
      <c r="J793" s="17" t="str">
        <f aca="false">IF($C793="","",IFERROR(INDEX(⑤減算マスタCSV!$H$2:$H$8001,MATCH($C793,⑤減算マスタCSV!$F$2:$F$8001,0)),1))</f>
        <v/>
      </c>
      <c r="K793" s="17" t="str">
        <f aca="false">IF($C793="","",MAX(1,IFERROR(INDEX(⑥商品照会CSV!$M$2:$M$3001,MATCH($C793,⑥商品照会CSV!$A$2:$A$3001,0)),1)))</f>
        <v/>
      </c>
      <c r="L793" s="40" t="str">
        <f aca="false">IF($C793="","",IFERROR(INDEX(⑥商品照会CSV!$Q$2:$Q$3001,MATCH($C793,⑥商品照会CSV!$A$2:$A$3001,0)),0))</f>
        <v/>
      </c>
      <c r="M793" s="40" t="str">
        <f aca="false">IF($C793="","",N($L793)*N($K793))</f>
        <v/>
      </c>
      <c r="N793" s="17" t="str">
        <f aca="false">IF($C793="","",MAX(1,IFERROR(INDEX(⑥商品照会CSV!$AK$2:$AK$3001,MATCH($C793,⑥商品照会CSV!$A$2:$A$3001,0)),1)))</f>
        <v/>
      </c>
      <c r="O793" s="12" t="str">
        <f aca="false">IF($C793="","",IFERROR(IF(INDEX(⑥商品照会CSV!$AN$2:$AN$3001,MATCH($C793,⑥商品照会CSV!$A$2:$A$3001,0))=1,"バラ",IF(INDEX(⑥商品照会CSV!$AM$2:$AM$3001,MATCH($C793,⑥商品照会CSV!$A$2:$A$3001,0))=1,"中間包装","ケース")),"ケース"))</f>
        <v/>
      </c>
      <c r="P793" s="18"/>
      <c r="Q793" s="14"/>
      <c r="R793" s="17" t="str">
        <f aca="false">IF($C793="","",N($Q793)*N($K793))</f>
        <v/>
      </c>
    </row>
    <row r="794" customFormat="false" ht="15" hidden="false" customHeight="false" outlineLevel="0" collapsed="false">
      <c r="B794" s="12" t="n">
        <v>789</v>
      </c>
      <c r="C794" s="36" t="str">
        <f aca="false">IF(①在庫CSV_発注日!$M790="","",①在庫CSV_発注日!$M790&amp;"")</f>
        <v/>
      </c>
      <c r="D794" s="12" t="str">
        <f aca="false">IF($C794="","",①在庫CSV_発注日!$N790)</f>
        <v/>
      </c>
      <c r="E794" s="12" t="str">
        <f aca="false">IF($C794="","",①在庫CSV_発注日!$H790)</f>
        <v/>
      </c>
      <c r="F794" s="12" t="str">
        <f aca="false">IF($C794="","",①在庫CSV_発注日!$L790)</f>
        <v/>
      </c>
      <c r="G794" s="18"/>
      <c r="H794" s="17" t="str">
        <f aca="false">IF($C794="","",N(①在庫CSV_発注日!$Z790))</f>
        <v/>
      </c>
      <c r="I794" s="37" t="str">
        <f aca="false">IF($C794="","",SUMIFS(⑤減算マスタCSV!$L$2:$L$8001,⑤減算マスタCSV!$F$2:$F$8001,$C794,⑤減算マスタCSV!$K$2:$K$8001,1))</f>
        <v/>
      </c>
      <c r="J794" s="17" t="str">
        <f aca="false">IF($C794="","",IFERROR(INDEX(⑤減算マスタCSV!$H$2:$H$8001,MATCH($C794,⑤減算マスタCSV!$F$2:$F$8001,0)),1))</f>
        <v/>
      </c>
      <c r="K794" s="17" t="str">
        <f aca="false">IF($C794="","",MAX(1,IFERROR(INDEX(⑥商品照会CSV!$M$2:$M$3001,MATCH($C794,⑥商品照会CSV!$A$2:$A$3001,0)),1)))</f>
        <v/>
      </c>
      <c r="L794" s="40" t="str">
        <f aca="false">IF($C794="","",IFERROR(INDEX(⑥商品照会CSV!$Q$2:$Q$3001,MATCH($C794,⑥商品照会CSV!$A$2:$A$3001,0)),0))</f>
        <v/>
      </c>
      <c r="M794" s="40" t="str">
        <f aca="false">IF($C794="","",N($L794)*N($K794))</f>
        <v/>
      </c>
      <c r="N794" s="17" t="str">
        <f aca="false">IF($C794="","",MAX(1,IFERROR(INDEX(⑥商品照会CSV!$AK$2:$AK$3001,MATCH($C794,⑥商品照会CSV!$A$2:$A$3001,0)),1)))</f>
        <v/>
      </c>
      <c r="O794" s="12" t="str">
        <f aca="false">IF($C794="","",IFERROR(IF(INDEX(⑥商品照会CSV!$AN$2:$AN$3001,MATCH($C794,⑥商品照会CSV!$A$2:$A$3001,0))=1,"バラ",IF(INDEX(⑥商品照会CSV!$AM$2:$AM$3001,MATCH($C794,⑥商品照会CSV!$A$2:$A$3001,0))=1,"中間包装","ケース")),"ケース"))</f>
        <v/>
      </c>
      <c r="P794" s="18"/>
      <c r="Q794" s="14"/>
      <c r="R794" s="17" t="str">
        <f aca="false">IF($C794="","",N($Q794)*N($K794))</f>
        <v/>
      </c>
    </row>
    <row r="795" customFormat="false" ht="15" hidden="false" customHeight="false" outlineLevel="0" collapsed="false">
      <c r="B795" s="12" t="n">
        <v>790</v>
      </c>
      <c r="C795" s="36" t="str">
        <f aca="false">IF(①在庫CSV_発注日!$M791="","",①在庫CSV_発注日!$M791&amp;"")</f>
        <v/>
      </c>
      <c r="D795" s="12" t="str">
        <f aca="false">IF($C795="","",①在庫CSV_発注日!$N791)</f>
        <v/>
      </c>
      <c r="E795" s="12" t="str">
        <f aca="false">IF($C795="","",①在庫CSV_発注日!$H791)</f>
        <v/>
      </c>
      <c r="F795" s="12" t="str">
        <f aca="false">IF($C795="","",①在庫CSV_発注日!$L791)</f>
        <v/>
      </c>
      <c r="G795" s="18"/>
      <c r="H795" s="17" t="str">
        <f aca="false">IF($C795="","",N(①在庫CSV_発注日!$Z791))</f>
        <v/>
      </c>
      <c r="I795" s="37" t="str">
        <f aca="false">IF($C795="","",SUMIFS(⑤減算マスタCSV!$L$2:$L$8001,⑤減算マスタCSV!$F$2:$F$8001,$C795,⑤減算マスタCSV!$K$2:$K$8001,1))</f>
        <v/>
      </c>
      <c r="J795" s="17" t="str">
        <f aca="false">IF($C795="","",IFERROR(INDEX(⑤減算マスタCSV!$H$2:$H$8001,MATCH($C795,⑤減算マスタCSV!$F$2:$F$8001,0)),1))</f>
        <v/>
      </c>
      <c r="K795" s="17" t="str">
        <f aca="false">IF($C795="","",MAX(1,IFERROR(INDEX(⑥商品照会CSV!$M$2:$M$3001,MATCH($C795,⑥商品照会CSV!$A$2:$A$3001,0)),1)))</f>
        <v/>
      </c>
      <c r="L795" s="40" t="str">
        <f aca="false">IF($C795="","",IFERROR(INDEX(⑥商品照会CSV!$Q$2:$Q$3001,MATCH($C795,⑥商品照会CSV!$A$2:$A$3001,0)),0))</f>
        <v/>
      </c>
      <c r="M795" s="40" t="str">
        <f aca="false">IF($C795="","",N($L795)*N($K795))</f>
        <v/>
      </c>
      <c r="N795" s="17" t="str">
        <f aca="false">IF($C795="","",MAX(1,IFERROR(INDEX(⑥商品照会CSV!$AK$2:$AK$3001,MATCH($C795,⑥商品照会CSV!$A$2:$A$3001,0)),1)))</f>
        <v/>
      </c>
      <c r="O795" s="12" t="str">
        <f aca="false">IF($C795="","",IFERROR(IF(INDEX(⑥商品照会CSV!$AN$2:$AN$3001,MATCH($C795,⑥商品照会CSV!$A$2:$A$3001,0))=1,"バラ",IF(INDEX(⑥商品照会CSV!$AM$2:$AM$3001,MATCH($C795,⑥商品照会CSV!$A$2:$A$3001,0))=1,"中間包装","ケース")),"ケース"))</f>
        <v/>
      </c>
      <c r="P795" s="18"/>
      <c r="Q795" s="14"/>
      <c r="R795" s="17" t="str">
        <f aca="false">IF($C795="","",N($Q795)*N($K795))</f>
        <v/>
      </c>
    </row>
    <row r="796" customFormat="false" ht="15" hidden="false" customHeight="false" outlineLevel="0" collapsed="false">
      <c r="B796" s="12" t="n">
        <v>791</v>
      </c>
      <c r="C796" s="36" t="str">
        <f aca="false">IF(①在庫CSV_発注日!$M792="","",①在庫CSV_発注日!$M792&amp;"")</f>
        <v/>
      </c>
      <c r="D796" s="12" t="str">
        <f aca="false">IF($C796="","",①在庫CSV_発注日!$N792)</f>
        <v/>
      </c>
      <c r="E796" s="12" t="str">
        <f aca="false">IF($C796="","",①在庫CSV_発注日!$H792)</f>
        <v/>
      </c>
      <c r="F796" s="12" t="str">
        <f aca="false">IF($C796="","",①在庫CSV_発注日!$L792)</f>
        <v/>
      </c>
      <c r="G796" s="18"/>
      <c r="H796" s="17" t="str">
        <f aca="false">IF($C796="","",N(①在庫CSV_発注日!$Z792))</f>
        <v/>
      </c>
      <c r="I796" s="37" t="str">
        <f aca="false">IF($C796="","",SUMIFS(⑤減算マスタCSV!$L$2:$L$8001,⑤減算マスタCSV!$F$2:$F$8001,$C796,⑤減算マスタCSV!$K$2:$K$8001,1))</f>
        <v/>
      </c>
      <c r="J796" s="17" t="str">
        <f aca="false">IF($C796="","",IFERROR(INDEX(⑤減算マスタCSV!$H$2:$H$8001,MATCH($C796,⑤減算マスタCSV!$F$2:$F$8001,0)),1))</f>
        <v/>
      </c>
      <c r="K796" s="17" t="str">
        <f aca="false">IF($C796="","",MAX(1,IFERROR(INDEX(⑥商品照会CSV!$M$2:$M$3001,MATCH($C796,⑥商品照会CSV!$A$2:$A$3001,0)),1)))</f>
        <v/>
      </c>
      <c r="L796" s="40" t="str">
        <f aca="false">IF($C796="","",IFERROR(INDEX(⑥商品照会CSV!$Q$2:$Q$3001,MATCH($C796,⑥商品照会CSV!$A$2:$A$3001,0)),0))</f>
        <v/>
      </c>
      <c r="M796" s="40" t="str">
        <f aca="false">IF($C796="","",N($L796)*N($K796))</f>
        <v/>
      </c>
      <c r="N796" s="17" t="str">
        <f aca="false">IF($C796="","",MAX(1,IFERROR(INDEX(⑥商品照会CSV!$AK$2:$AK$3001,MATCH($C796,⑥商品照会CSV!$A$2:$A$3001,0)),1)))</f>
        <v/>
      </c>
      <c r="O796" s="12" t="str">
        <f aca="false">IF($C796="","",IFERROR(IF(INDEX(⑥商品照会CSV!$AN$2:$AN$3001,MATCH($C796,⑥商品照会CSV!$A$2:$A$3001,0))=1,"バラ",IF(INDEX(⑥商品照会CSV!$AM$2:$AM$3001,MATCH($C796,⑥商品照会CSV!$A$2:$A$3001,0))=1,"中間包装","ケース")),"ケース"))</f>
        <v/>
      </c>
      <c r="P796" s="18"/>
      <c r="Q796" s="14"/>
      <c r="R796" s="17" t="str">
        <f aca="false">IF($C796="","",N($Q796)*N($K796))</f>
        <v/>
      </c>
    </row>
    <row r="797" customFormat="false" ht="15" hidden="false" customHeight="false" outlineLevel="0" collapsed="false">
      <c r="B797" s="12" t="n">
        <v>792</v>
      </c>
      <c r="C797" s="36" t="str">
        <f aca="false">IF(①在庫CSV_発注日!$M793="","",①在庫CSV_発注日!$M793&amp;"")</f>
        <v/>
      </c>
      <c r="D797" s="12" t="str">
        <f aca="false">IF($C797="","",①在庫CSV_発注日!$N793)</f>
        <v/>
      </c>
      <c r="E797" s="12" t="str">
        <f aca="false">IF($C797="","",①在庫CSV_発注日!$H793)</f>
        <v/>
      </c>
      <c r="F797" s="12" t="str">
        <f aca="false">IF($C797="","",①在庫CSV_発注日!$L793)</f>
        <v/>
      </c>
      <c r="G797" s="18"/>
      <c r="H797" s="17" t="str">
        <f aca="false">IF($C797="","",N(①在庫CSV_発注日!$Z793))</f>
        <v/>
      </c>
      <c r="I797" s="37" t="str">
        <f aca="false">IF($C797="","",SUMIFS(⑤減算マスタCSV!$L$2:$L$8001,⑤減算マスタCSV!$F$2:$F$8001,$C797,⑤減算マスタCSV!$K$2:$K$8001,1))</f>
        <v/>
      </c>
      <c r="J797" s="17" t="str">
        <f aca="false">IF($C797="","",IFERROR(INDEX(⑤減算マスタCSV!$H$2:$H$8001,MATCH($C797,⑤減算マスタCSV!$F$2:$F$8001,0)),1))</f>
        <v/>
      </c>
      <c r="K797" s="17" t="str">
        <f aca="false">IF($C797="","",MAX(1,IFERROR(INDEX(⑥商品照会CSV!$M$2:$M$3001,MATCH($C797,⑥商品照会CSV!$A$2:$A$3001,0)),1)))</f>
        <v/>
      </c>
      <c r="L797" s="40" t="str">
        <f aca="false">IF($C797="","",IFERROR(INDEX(⑥商品照会CSV!$Q$2:$Q$3001,MATCH($C797,⑥商品照会CSV!$A$2:$A$3001,0)),0))</f>
        <v/>
      </c>
      <c r="M797" s="40" t="str">
        <f aca="false">IF($C797="","",N($L797)*N($K797))</f>
        <v/>
      </c>
      <c r="N797" s="17" t="str">
        <f aca="false">IF($C797="","",MAX(1,IFERROR(INDEX(⑥商品照会CSV!$AK$2:$AK$3001,MATCH($C797,⑥商品照会CSV!$A$2:$A$3001,0)),1)))</f>
        <v/>
      </c>
      <c r="O797" s="12" t="str">
        <f aca="false">IF($C797="","",IFERROR(IF(INDEX(⑥商品照会CSV!$AN$2:$AN$3001,MATCH($C797,⑥商品照会CSV!$A$2:$A$3001,0))=1,"バラ",IF(INDEX(⑥商品照会CSV!$AM$2:$AM$3001,MATCH($C797,⑥商品照会CSV!$A$2:$A$3001,0))=1,"中間包装","ケース")),"ケース"))</f>
        <v/>
      </c>
      <c r="P797" s="18"/>
      <c r="Q797" s="14"/>
      <c r="R797" s="17" t="str">
        <f aca="false">IF($C797="","",N($Q797)*N($K797))</f>
        <v/>
      </c>
    </row>
    <row r="798" customFormat="false" ht="15" hidden="false" customHeight="false" outlineLevel="0" collapsed="false">
      <c r="B798" s="12" t="n">
        <v>793</v>
      </c>
      <c r="C798" s="36" t="str">
        <f aca="false">IF(①在庫CSV_発注日!$M794="","",①在庫CSV_発注日!$M794&amp;"")</f>
        <v/>
      </c>
      <c r="D798" s="12" t="str">
        <f aca="false">IF($C798="","",①在庫CSV_発注日!$N794)</f>
        <v/>
      </c>
      <c r="E798" s="12" t="str">
        <f aca="false">IF($C798="","",①在庫CSV_発注日!$H794)</f>
        <v/>
      </c>
      <c r="F798" s="12" t="str">
        <f aca="false">IF($C798="","",①在庫CSV_発注日!$L794)</f>
        <v/>
      </c>
      <c r="G798" s="18"/>
      <c r="H798" s="17" t="str">
        <f aca="false">IF($C798="","",N(①在庫CSV_発注日!$Z794))</f>
        <v/>
      </c>
      <c r="I798" s="37" t="str">
        <f aca="false">IF($C798="","",SUMIFS(⑤減算マスタCSV!$L$2:$L$8001,⑤減算マスタCSV!$F$2:$F$8001,$C798,⑤減算マスタCSV!$K$2:$K$8001,1))</f>
        <v/>
      </c>
      <c r="J798" s="17" t="str">
        <f aca="false">IF($C798="","",IFERROR(INDEX(⑤減算マスタCSV!$H$2:$H$8001,MATCH($C798,⑤減算マスタCSV!$F$2:$F$8001,0)),1))</f>
        <v/>
      </c>
      <c r="K798" s="17" t="str">
        <f aca="false">IF($C798="","",MAX(1,IFERROR(INDEX(⑥商品照会CSV!$M$2:$M$3001,MATCH($C798,⑥商品照会CSV!$A$2:$A$3001,0)),1)))</f>
        <v/>
      </c>
      <c r="L798" s="40" t="str">
        <f aca="false">IF($C798="","",IFERROR(INDEX(⑥商品照会CSV!$Q$2:$Q$3001,MATCH($C798,⑥商品照会CSV!$A$2:$A$3001,0)),0))</f>
        <v/>
      </c>
      <c r="M798" s="40" t="str">
        <f aca="false">IF($C798="","",N($L798)*N($K798))</f>
        <v/>
      </c>
      <c r="N798" s="17" t="str">
        <f aca="false">IF($C798="","",MAX(1,IFERROR(INDEX(⑥商品照会CSV!$AK$2:$AK$3001,MATCH($C798,⑥商品照会CSV!$A$2:$A$3001,0)),1)))</f>
        <v/>
      </c>
      <c r="O798" s="12" t="str">
        <f aca="false">IF($C798="","",IFERROR(IF(INDEX(⑥商品照会CSV!$AN$2:$AN$3001,MATCH($C798,⑥商品照会CSV!$A$2:$A$3001,0))=1,"バラ",IF(INDEX(⑥商品照会CSV!$AM$2:$AM$3001,MATCH($C798,⑥商品照会CSV!$A$2:$A$3001,0))=1,"中間包装","ケース")),"ケース"))</f>
        <v/>
      </c>
      <c r="P798" s="18"/>
      <c r="Q798" s="14"/>
      <c r="R798" s="17" t="str">
        <f aca="false">IF($C798="","",N($Q798)*N($K798))</f>
        <v/>
      </c>
    </row>
    <row r="799" customFormat="false" ht="15" hidden="false" customHeight="false" outlineLevel="0" collapsed="false">
      <c r="B799" s="12" t="n">
        <v>794</v>
      </c>
      <c r="C799" s="36" t="str">
        <f aca="false">IF(①在庫CSV_発注日!$M795="","",①在庫CSV_発注日!$M795&amp;"")</f>
        <v/>
      </c>
      <c r="D799" s="12" t="str">
        <f aca="false">IF($C799="","",①在庫CSV_発注日!$N795)</f>
        <v/>
      </c>
      <c r="E799" s="12" t="str">
        <f aca="false">IF($C799="","",①在庫CSV_発注日!$H795)</f>
        <v/>
      </c>
      <c r="F799" s="12" t="str">
        <f aca="false">IF($C799="","",①在庫CSV_発注日!$L795)</f>
        <v/>
      </c>
      <c r="G799" s="18"/>
      <c r="H799" s="17" t="str">
        <f aca="false">IF($C799="","",N(①在庫CSV_発注日!$Z795))</f>
        <v/>
      </c>
      <c r="I799" s="37" t="str">
        <f aca="false">IF($C799="","",SUMIFS(⑤減算マスタCSV!$L$2:$L$8001,⑤減算マスタCSV!$F$2:$F$8001,$C799,⑤減算マスタCSV!$K$2:$K$8001,1))</f>
        <v/>
      </c>
      <c r="J799" s="17" t="str">
        <f aca="false">IF($C799="","",IFERROR(INDEX(⑤減算マスタCSV!$H$2:$H$8001,MATCH($C799,⑤減算マスタCSV!$F$2:$F$8001,0)),1))</f>
        <v/>
      </c>
      <c r="K799" s="17" t="str">
        <f aca="false">IF($C799="","",MAX(1,IFERROR(INDEX(⑥商品照会CSV!$M$2:$M$3001,MATCH($C799,⑥商品照会CSV!$A$2:$A$3001,0)),1)))</f>
        <v/>
      </c>
      <c r="L799" s="40" t="str">
        <f aca="false">IF($C799="","",IFERROR(INDEX(⑥商品照会CSV!$Q$2:$Q$3001,MATCH($C799,⑥商品照会CSV!$A$2:$A$3001,0)),0))</f>
        <v/>
      </c>
      <c r="M799" s="40" t="str">
        <f aca="false">IF($C799="","",N($L799)*N($K799))</f>
        <v/>
      </c>
      <c r="N799" s="17" t="str">
        <f aca="false">IF($C799="","",MAX(1,IFERROR(INDEX(⑥商品照会CSV!$AK$2:$AK$3001,MATCH($C799,⑥商品照会CSV!$A$2:$A$3001,0)),1)))</f>
        <v/>
      </c>
      <c r="O799" s="12" t="str">
        <f aca="false">IF($C799="","",IFERROR(IF(INDEX(⑥商品照会CSV!$AN$2:$AN$3001,MATCH($C799,⑥商品照会CSV!$A$2:$A$3001,0))=1,"バラ",IF(INDEX(⑥商品照会CSV!$AM$2:$AM$3001,MATCH($C799,⑥商品照会CSV!$A$2:$A$3001,0))=1,"中間包装","ケース")),"ケース"))</f>
        <v/>
      </c>
      <c r="P799" s="18"/>
      <c r="Q799" s="14"/>
      <c r="R799" s="17" t="str">
        <f aca="false">IF($C799="","",N($Q799)*N($K799))</f>
        <v/>
      </c>
    </row>
    <row r="800" customFormat="false" ht="15" hidden="false" customHeight="false" outlineLevel="0" collapsed="false">
      <c r="B800" s="12" t="n">
        <v>795</v>
      </c>
      <c r="C800" s="36" t="str">
        <f aca="false">IF(①在庫CSV_発注日!$M796="","",①在庫CSV_発注日!$M796&amp;"")</f>
        <v/>
      </c>
      <c r="D800" s="12" t="str">
        <f aca="false">IF($C800="","",①在庫CSV_発注日!$N796)</f>
        <v/>
      </c>
      <c r="E800" s="12" t="str">
        <f aca="false">IF($C800="","",①在庫CSV_発注日!$H796)</f>
        <v/>
      </c>
      <c r="F800" s="12" t="str">
        <f aca="false">IF($C800="","",①在庫CSV_発注日!$L796)</f>
        <v/>
      </c>
      <c r="G800" s="18"/>
      <c r="H800" s="17" t="str">
        <f aca="false">IF($C800="","",N(①在庫CSV_発注日!$Z796))</f>
        <v/>
      </c>
      <c r="I800" s="37" t="str">
        <f aca="false">IF($C800="","",SUMIFS(⑤減算マスタCSV!$L$2:$L$8001,⑤減算マスタCSV!$F$2:$F$8001,$C800,⑤減算マスタCSV!$K$2:$K$8001,1))</f>
        <v/>
      </c>
      <c r="J800" s="17" t="str">
        <f aca="false">IF($C800="","",IFERROR(INDEX(⑤減算マスタCSV!$H$2:$H$8001,MATCH($C800,⑤減算マスタCSV!$F$2:$F$8001,0)),1))</f>
        <v/>
      </c>
      <c r="K800" s="17" t="str">
        <f aca="false">IF($C800="","",MAX(1,IFERROR(INDEX(⑥商品照会CSV!$M$2:$M$3001,MATCH($C800,⑥商品照会CSV!$A$2:$A$3001,0)),1)))</f>
        <v/>
      </c>
      <c r="L800" s="40" t="str">
        <f aca="false">IF($C800="","",IFERROR(INDEX(⑥商品照会CSV!$Q$2:$Q$3001,MATCH($C800,⑥商品照会CSV!$A$2:$A$3001,0)),0))</f>
        <v/>
      </c>
      <c r="M800" s="40" t="str">
        <f aca="false">IF($C800="","",N($L800)*N($K800))</f>
        <v/>
      </c>
      <c r="N800" s="17" t="str">
        <f aca="false">IF($C800="","",MAX(1,IFERROR(INDEX(⑥商品照会CSV!$AK$2:$AK$3001,MATCH($C800,⑥商品照会CSV!$A$2:$A$3001,0)),1)))</f>
        <v/>
      </c>
      <c r="O800" s="12" t="str">
        <f aca="false">IF($C800="","",IFERROR(IF(INDEX(⑥商品照会CSV!$AN$2:$AN$3001,MATCH($C800,⑥商品照会CSV!$A$2:$A$3001,0))=1,"バラ",IF(INDEX(⑥商品照会CSV!$AM$2:$AM$3001,MATCH($C800,⑥商品照会CSV!$A$2:$A$3001,0))=1,"中間包装","ケース")),"ケース"))</f>
        <v/>
      </c>
      <c r="P800" s="18"/>
      <c r="Q800" s="14"/>
      <c r="R800" s="17" t="str">
        <f aca="false">IF($C800="","",N($Q800)*N($K800))</f>
        <v/>
      </c>
    </row>
    <row r="801" customFormat="false" ht="15" hidden="false" customHeight="false" outlineLevel="0" collapsed="false">
      <c r="B801" s="12" t="n">
        <v>796</v>
      </c>
      <c r="C801" s="36" t="str">
        <f aca="false">IF(①在庫CSV_発注日!$M797="","",①在庫CSV_発注日!$M797&amp;"")</f>
        <v/>
      </c>
      <c r="D801" s="12" t="str">
        <f aca="false">IF($C801="","",①在庫CSV_発注日!$N797)</f>
        <v/>
      </c>
      <c r="E801" s="12" t="str">
        <f aca="false">IF($C801="","",①在庫CSV_発注日!$H797)</f>
        <v/>
      </c>
      <c r="F801" s="12" t="str">
        <f aca="false">IF($C801="","",①在庫CSV_発注日!$L797)</f>
        <v/>
      </c>
      <c r="G801" s="18"/>
      <c r="H801" s="17" t="str">
        <f aca="false">IF($C801="","",N(①在庫CSV_発注日!$Z797))</f>
        <v/>
      </c>
      <c r="I801" s="37" t="str">
        <f aca="false">IF($C801="","",SUMIFS(⑤減算マスタCSV!$L$2:$L$8001,⑤減算マスタCSV!$F$2:$F$8001,$C801,⑤減算マスタCSV!$K$2:$K$8001,1))</f>
        <v/>
      </c>
      <c r="J801" s="17" t="str">
        <f aca="false">IF($C801="","",IFERROR(INDEX(⑤減算マスタCSV!$H$2:$H$8001,MATCH($C801,⑤減算マスタCSV!$F$2:$F$8001,0)),1))</f>
        <v/>
      </c>
      <c r="K801" s="17" t="str">
        <f aca="false">IF($C801="","",MAX(1,IFERROR(INDEX(⑥商品照会CSV!$M$2:$M$3001,MATCH($C801,⑥商品照会CSV!$A$2:$A$3001,0)),1)))</f>
        <v/>
      </c>
      <c r="L801" s="40" t="str">
        <f aca="false">IF($C801="","",IFERROR(INDEX(⑥商品照会CSV!$Q$2:$Q$3001,MATCH($C801,⑥商品照会CSV!$A$2:$A$3001,0)),0))</f>
        <v/>
      </c>
      <c r="M801" s="40" t="str">
        <f aca="false">IF($C801="","",N($L801)*N($K801))</f>
        <v/>
      </c>
      <c r="N801" s="17" t="str">
        <f aca="false">IF($C801="","",MAX(1,IFERROR(INDEX(⑥商品照会CSV!$AK$2:$AK$3001,MATCH($C801,⑥商品照会CSV!$A$2:$A$3001,0)),1)))</f>
        <v/>
      </c>
      <c r="O801" s="12" t="str">
        <f aca="false">IF($C801="","",IFERROR(IF(INDEX(⑥商品照会CSV!$AN$2:$AN$3001,MATCH($C801,⑥商品照会CSV!$A$2:$A$3001,0))=1,"バラ",IF(INDEX(⑥商品照会CSV!$AM$2:$AM$3001,MATCH($C801,⑥商品照会CSV!$A$2:$A$3001,0))=1,"中間包装","ケース")),"ケース"))</f>
        <v/>
      </c>
      <c r="P801" s="18"/>
      <c r="Q801" s="14"/>
      <c r="R801" s="17" t="str">
        <f aca="false">IF($C801="","",N($Q801)*N($K801))</f>
        <v/>
      </c>
    </row>
    <row r="802" customFormat="false" ht="15" hidden="false" customHeight="false" outlineLevel="0" collapsed="false">
      <c r="B802" s="12" t="n">
        <v>797</v>
      </c>
      <c r="C802" s="36" t="str">
        <f aca="false">IF(①在庫CSV_発注日!$M798="","",①在庫CSV_発注日!$M798&amp;"")</f>
        <v/>
      </c>
      <c r="D802" s="12" t="str">
        <f aca="false">IF($C802="","",①在庫CSV_発注日!$N798)</f>
        <v/>
      </c>
      <c r="E802" s="12" t="str">
        <f aca="false">IF($C802="","",①在庫CSV_発注日!$H798)</f>
        <v/>
      </c>
      <c r="F802" s="12" t="str">
        <f aca="false">IF($C802="","",①在庫CSV_発注日!$L798)</f>
        <v/>
      </c>
      <c r="G802" s="18"/>
      <c r="H802" s="17" t="str">
        <f aca="false">IF($C802="","",N(①在庫CSV_発注日!$Z798))</f>
        <v/>
      </c>
      <c r="I802" s="37" t="str">
        <f aca="false">IF($C802="","",SUMIFS(⑤減算マスタCSV!$L$2:$L$8001,⑤減算マスタCSV!$F$2:$F$8001,$C802,⑤減算マスタCSV!$K$2:$K$8001,1))</f>
        <v/>
      </c>
      <c r="J802" s="17" t="str">
        <f aca="false">IF($C802="","",IFERROR(INDEX(⑤減算マスタCSV!$H$2:$H$8001,MATCH($C802,⑤減算マスタCSV!$F$2:$F$8001,0)),1))</f>
        <v/>
      </c>
      <c r="K802" s="17" t="str">
        <f aca="false">IF($C802="","",MAX(1,IFERROR(INDEX(⑥商品照会CSV!$M$2:$M$3001,MATCH($C802,⑥商品照会CSV!$A$2:$A$3001,0)),1)))</f>
        <v/>
      </c>
      <c r="L802" s="40" t="str">
        <f aca="false">IF($C802="","",IFERROR(INDEX(⑥商品照会CSV!$Q$2:$Q$3001,MATCH($C802,⑥商品照会CSV!$A$2:$A$3001,0)),0))</f>
        <v/>
      </c>
      <c r="M802" s="40" t="str">
        <f aca="false">IF($C802="","",N($L802)*N($K802))</f>
        <v/>
      </c>
      <c r="N802" s="17" t="str">
        <f aca="false">IF($C802="","",MAX(1,IFERROR(INDEX(⑥商品照会CSV!$AK$2:$AK$3001,MATCH($C802,⑥商品照会CSV!$A$2:$A$3001,0)),1)))</f>
        <v/>
      </c>
      <c r="O802" s="12" t="str">
        <f aca="false">IF($C802="","",IFERROR(IF(INDEX(⑥商品照会CSV!$AN$2:$AN$3001,MATCH($C802,⑥商品照会CSV!$A$2:$A$3001,0))=1,"バラ",IF(INDEX(⑥商品照会CSV!$AM$2:$AM$3001,MATCH($C802,⑥商品照会CSV!$A$2:$A$3001,0))=1,"中間包装","ケース")),"ケース"))</f>
        <v/>
      </c>
      <c r="P802" s="18"/>
      <c r="Q802" s="14"/>
      <c r="R802" s="17" t="str">
        <f aca="false">IF($C802="","",N($Q802)*N($K802))</f>
        <v/>
      </c>
    </row>
    <row r="803" customFormat="false" ht="15" hidden="false" customHeight="false" outlineLevel="0" collapsed="false">
      <c r="B803" s="12" t="n">
        <v>798</v>
      </c>
      <c r="C803" s="36" t="str">
        <f aca="false">IF(①在庫CSV_発注日!$M799="","",①在庫CSV_発注日!$M799&amp;"")</f>
        <v/>
      </c>
      <c r="D803" s="12" t="str">
        <f aca="false">IF($C803="","",①在庫CSV_発注日!$N799)</f>
        <v/>
      </c>
      <c r="E803" s="12" t="str">
        <f aca="false">IF($C803="","",①在庫CSV_発注日!$H799)</f>
        <v/>
      </c>
      <c r="F803" s="12" t="str">
        <f aca="false">IF($C803="","",①在庫CSV_発注日!$L799)</f>
        <v/>
      </c>
      <c r="G803" s="18"/>
      <c r="H803" s="17" t="str">
        <f aca="false">IF($C803="","",N(①在庫CSV_発注日!$Z799))</f>
        <v/>
      </c>
      <c r="I803" s="37" t="str">
        <f aca="false">IF($C803="","",SUMIFS(⑤減算マスタCSV!$L$2:$L$8001,⑤減算マスタCSV!$F$2:$F$8001,$C803,⑤減算マスタCSV!$K$2:$K$8001,1))</f>
        <v/>
      </c>
      <c r="J803" s="17" t="str">
        <f aca="false">IF($C803="","",IFERROR(INDEX(⑤減算マスタCSV!$H$2:$H$8001,MATCH($C803,⑤減算マスタCSV!$F$2:$F$8001,0)),1))</f>
        <v/>
      </c>
      <c r="K803" s="17" t="str">
        <f aca="false">IF($C803="","",MAX(1,IFERROR(INDEX(⑥商品照会CSV!$M$2:$M$3001,MATCH($C803,⑥商品照会CSV!$A$2:$A$3001,0)),1)))</f>
        <v/>
      </c>
      <c r="L803" s="40" t="str">
        <f aca="false">IF($C803="","",IFERROR(INDEX(⑥商品照会CSV!$Q$2:$Q$3001,MATCH($C803,⑥商品照会CSV!$A$2:$A$3001,0)),0))</f>
        <v/>
      </c>
      <c r="M803" s="40" t="str">
        <f aca="false">IF($C803="","",N($L803)*N($K803))</f>
        <v/>
      </c>
      <c r="N803" s="17" t="str">
        <f aca="false">IF($C803="","",MAX(1,IFERROR(INDEX(⑥商品照会CSV!$AK$2:$AK$3001,MATCH($C803,⑥商品照会CSV!$A$2:$A$3001,0)),1)))</f>
        <v/>
      </c>
      <c r="O803" s="12" t="str">
        <f aca="false">IF($C803="","",IFERROR(IF(INDEX(⑥商品照会CSV!$AN$2:$AN$3001,MATCH($C803,⑥商品照会CSV!$A$2:$A$3001,0))=1,"バラ",IF(INDEX(⑥商品照会CSV!$AM$2:$AM$3001,MATCH($C803,⑥商品照会CSV!$A$2:$A$3001,0))=1,"中間包装","ケース")),"ケース"))</f>
        <v/>
      </c>
      <c r="P803" s="18"/>
      <c r="Q803" s="14"/>
      <c r="R803" s="17" t="str">
        <f aca="false">IF($C803="","",N($Q803)*N($K803))</f>
        <v/>
      </c>
    </row>
    <row r="804" customFormat="false" ht="15" hidden="false" customHeight="false" outlineLevel="0" collapsed="false">
      <c r="B804" s="12" t="n">
        <v>799</v>
      </c>
      <c r="C804" s="36" t="str">
        <f aca="false">IF(①在庫CSV_発注日!$M800="","",①在庫CSV_発注日!$M800&amp;"")</f>
        <v/>
      </c>
      <c r="D804" s="12" t="str">
        <f aca="false">IF($C804="","",①在庫CSV_発注日!$N800)</f>
        <v/>
      </c>
      <c r="E804" s="12" t="str">
        <f aca="false">IF($C804="","",①在庫CSV_発注日!$H800)</f>
        <v/>
      </c>
      <c r="F804" s="12" t="str">
        <f aca="false">IF($C804="","",①在庫CSV_発注日!$L800)</f>
        <v/>
      </c>
      <c r="G804" s="18"/>
      <c r="H804" s="17" t="str">
        <f aca="false">IF($C804="","",N(①在庫CSV_発注日!$Z800))</f>
        <v/>
      </c>
      <c r="I804" s="37" t="str">
        <f aca="false">IF($C804="","",SUMIFS(⑤減算マスタCSV!$L$2:$L$8001,⑤減算マスタCSV!$F$2:$F$8001,$C804,⑤減算マスタCSV!$K$2:$K$8001,1))</f>
        <v/>
      </c>
      <c r="J804" s="17" t="str">
        <f aca="false">IF($C804="","",IFERROR(INDEX(⑤減算マスタCSV!$H$2:$H$8001,MATCH($C804,⑤減算マスタCSV!$F$2:$F$8001,0)),1))</f>
        <v/>
      </c>
      <c r="K804" s="17" t="str">
        <f aca="false">IF($C804="","",MAX(1,IFERROR(INDEX(⑥商品照会CSV!$M$2:$M$3001,MATCH($C804,⑥商品照会CSV!$A$2:$A$3001,0)),1)))</f>
        <v/>
      </c>
      <c r="L804" s="40" t="str">
        <f aca="false">IF($C804="","",IFERROR(INDEX(⑥商品照会CSV!$Q$2:$Q$3001,MATCH($C804,⑥商品照会CSV!$A$2:$A$3001,0)),0))</f>
        <v/>
      </c>
      <c r="M804" s="40" t="str">
        <f aca="false">IF($C804="","",N($L804)*N($K804))</f>
        <v/>
      </c>
      <c r="N804" s="17" t="str">
        <f aca="false">IF($C804="","",MAX(1,IFERROR(INDEX(⑥商品照会CSV!$AK$2:$AK$3001,MATCH($C804,⑥商品照会CSV!$A$2:$A$3001,0)),1)))</f>
        <v/>
      </c>
      <c r="O804" s="12" t="str">
        <f aca="false">IF($C804="","",IFERROR(IF(INDEX(⑥商品照会CSV!$AN$2:$AN$3001,MATCH($C804,⑥商品照会CSV!$A$2:$A$3001,0))=1,"バラ",IF(INDEX(⑥商品照会CSV!$AM$2:$AM$3001,MATCH($C804,⑥商品照会CSV!$A$2:$A$3001,0))=1,"中間包装","ケース")),"ケース"))</f>
        <v/>
      </c>
      <c r="P804" s="18"/>
      <c r="Q804" s="14"/>
      <c r="R804" s="17" t="str">
        <f aca="false">IF($C804="","",N($Q804)*N($K804))</f>
        <v/>
      </c>
    </row>
    <row r="805" customFormat="false" ht="15" hidden="false" customHeight="false" outlineLevel="0" collapsed="false">
      <c r="B805" s="12" t="n">
        <v>800</v>
      </c>
      <c r="C805" s="36" t="str">
        <f aca="false">IF(①在庫CSV_発注日!$M801="","",①在庫CSV_発注日!$M801&amp;"")</f>
        <v/>
      </c>
      <c r="D805" s="12" t="str">
        <f aca="false">IF($C805="","",①在庫CSV_発注日!$N801)</f>
        <v/>
      </c>
      <c r="E805" s="12" t="str">
        <f aca="false">IF($C805="","",①在庫CSV_発注日!$H801)</f>
        <v/>
      </c>
      <c r="F805" s="12" t="str">
        <f aca="false">IF($C805="","",①在庫CSV_発注日!$L801)</f>
        <v/>
      </c>
      <c r="G805" s="18"/>
      <c r="H805" s="17" t="str">
        <f aca="false">IF($C805="","",N(①在庫CSV_発注日!$Z801))</f>
        <v/>
      </c>
      <c r="I805" s="37" t="str">
        <f aca="false">IF($C805="","",SUMIFS(⑤減算マスタCSV!$L$2:$L$8001,⑤減算マスタCSV!$F$2:$F$8001,$C805,⑤減算マスタCSV!$K$2:$K$8001,1))</f>
        <v/>
      </c>
      <c r="J805" s="17" t="str">
        <f aca="false">IF($C805="","",IFERROR(INDEX(⑤減算マスタCSV!$H$2:$H$8001,MATCH($C805,⑤減算マスタCSV!$F$2:$F$8001,0)),1))</f>
        <v/>
      </c>
      <c r="K805" s="17" t="str">
        <f aca="false">IF($C805="","",MAX(1,IFERROR(INDEX(⑥商品照会CSV!$M$2:$M$3001,MATCH($C805,⑥商品照会CSV!$A$2:$A$3001,0)),1)))</f>
        <v/>
      </c>
      <c r="L805" s="40" t="str">
        <f aca="false">IF($C805="","",IFERROR(INDEX(⑥商品照会CSV!$Q$2:$Q$3001,MATCH($C805,⑥商品照会CSV!$A$2:$A$3001,0)),0))</f>
        <v/>
      </c>
      <c r="M805" s="40" t="str">
        <f aca="false">IF($C805="","",N($L805)*N($K805))</f>
        <v/>
      </c>
      <c r="N805" s="17" t="str">
        <f aca="false">IF($C805="","",MAX(1,IFERROR(INDEX(⑥商品照会CSV!$AK$2:$AK$3001,MATCH($C805,⑥商品照会CSV!$A$2:$A$3001,0)),1)))</f>
        <v/>
      </c>
      <c r="O805" s="12" t="str">
        <f aca="false">IF($C805="","",IFERROR(IF(INDEX(⑥商品照会CSV!$AN$2:$AN$3001,MATCH($C805,⑥商品照会CSV!$A$2:$A$3001,0))=1,"バラ",IF(INDEX(⑥商品照会CSV!$AM$2:$AM$3001,MATCH($C805,⑥商品照会CSV!$A$2:$A$3001,0))=1,"中間包装","ケース")),"ケース"))</f>
        <v/>
      </c>
      <c r="P805" s="18"/>
      <c r="Q805" s="14"/>
      <c r="R805" s="17" t="str">
        <f aca="false">IF($C805="","",N($Q805)*N($K805))</f>
        <v/>
      </c>
    </row>
    <row r="806" customFormat="false" ht="15" hidden="false" customHeight="false" outlineLevel="0" collapsed="false">
      <c r="B806" s="12" t="n">
        <v>801</v>
      </c>
      <c r="C806" s="36" t="str">
        <f aca="false">IF(①在庫CSV_発注日!$M802="","",①在庫CSV_発注日!$M802&amp;"")</f>
        <v/>
      </c>
      <c r="D806" s="12" t="str">
        <f aca="false">IF($C806="","",①在庫CSV_発注日!$N802)</f>
        <v/>
      </c>
      <c r="E806" s="12" t="str">
        <f aca="false">IF($C806="","",①在庫CSV_発注日!$H802)</f>
        <v/>
      </c>
      <c r="F806" s="12" t="str">
        <f aca="false">IF($C806="","",①在庫CSV_発注日!$L802)</f>
        <v/>
      </c>
      <c r="G806" s="18"/>
      <c r="H806" s="17" t="str">
        <f aca="false">IF($C806="","",N(①在庫CSV_発注日!$Z802))</f>
        <v/>
      </c>
      <c r="I806" s="37" t="str">
        <f aca="false">IF($C806="","",SUMIFS(⑤減算マスタCSV!$L$2:$L$8001,⑤減算マスタCSV!$F$2:$F$8001,$C806,⑤減算マスタCSV!$K$2:$K$8001,1))</f>
        <v/>
      </c>
      <c r="J806" s="17" t="str">
        <f aca="false">IF($C806="","",IFERROR(INDEX(⑤減算マスタCSV!$H$2:$H$8001,MATCH($C806,⑤減算マスタCSV!$F$2:$F$8001,0)),1))</f>
        <v/>
      </c>
      <c r="K806" s="17" t="str">
        <f aca="false">IF($C806="","",MAX(1,IFERROR(INDEX(⑥商品照会CSV!$M$2:$M$3001,MATCH($C806,⑥商品照会CSV!$A$2:$A$3001,0)),1)))</f>
        <v/>
      </c>
      <c r="L806" s="40" t="str">
        <f aca="false">IF($C806="","",IFERROR(INDEX(⑥商品照会CSV!$Q$2:$Q$3001,MATCH($C806,⑥商品照会CSV!$A$2:$A$3001,0)),0))</f>
        <v/>
      </c>
      <c r="M806" s="40" t="str">
        <f aca="false">IF($C806="","",N($L806)*N($K806))</f>
        <v/>
      </c>
      <c r="N806" s="17" t="str">
        <f aca="false">IF($C806="","",MAX(1,IFERROR(INDEX(⑥商品照会CSV!$AK$2:$AK$3001,MATCH($C806,⑥商品照会CSV!$A$2:$A$3001,0)),1)))</f>
        <v/>
      </c>
      <c r="O806" s="12" t="str">
        <f aca="false">IF($C806="","",IFERROR(IF(INDEX(⑥商品照会CSV!$AN$2:$AN$3001,MATCH($C806,⑥商品照会CSV!$A$2:$A$3001,0))=1,"バラ",IF(INDEX(⑥商品照会CSV!$AM$2:$AM$3001,MATCH($C806,⑥商品照会CSV!$A$2:$A$3001,0))=1,"中間包装","ケース")),"ケース"))</f>
        <v/>
      </c>
      <c r="P806" s="18"/>
      <c r="Q806" s="14"/>
      <c r="R806" s="17" t="str">
        <f aca="false">IF($C806="","",N($Q806)*N($K806))</f>
        <v/>
      </c>
    </row>
    <row r="807" customFormat="false" ht="15" hidden="false" customHeight="false" outlineLevel="0" collapsed="false">
      <c r="B807" s="12" t="n">
        <v>802</v>
      </c>
      <c r="C807" s="36" t="str">
        <f aca="false">IF(①在庫CSV_発注日!$M803="","",①在庫CSV_発注日!$M803&amp;"")</f>
        <v/>
      </c>
      <c r="D807" s="12" t="str">
        <f aca="false">IF($C807="","",①在庫CSV_発注日!$N803)</f>
        <v/>
      </c>
      <c r="E807" s="12" t="str">
        <f aca="false">IF($C807="","",①在庫CSV_発注日!$H803)</f>
        <v/>
      </c>
      <c r="F807" s="12" t="str">
        <f aca="false">IF($C807="","",①在庫CSV_発注日!$L803)</f>
        <v/>
      </c>
      <c r="G807" s="18"/>
      <c r="H807" s="17" t="str">
        <f aca="false">IF($C807="","",N(①在庫CSV_発注日!$Z803))</f>
        <v/>
      </c>
      <c r="I807" s="37" t="str">
        <f aca="false">IF($C807="","",SUMIFS(⑤減算マスタCSV!$L$2:$L$8001,⑤減算マスタCSV!$F$2:$F$8001,$C807,⑤減算マスタCSV!$K$2:$K$8001,1))</f>
        <v/>
      </c>
      <c r="J807" s="17" t="str">
        <f aca="false">IF($C807="","",IFERROR(INDEX(⑤減算マスタCSV!$H$2:$H$8001,MATCH($C807,⑤減算マスタCSV!$F$2:$F$8001,0)),1))</f>
        <v/>
      </c>
      <c r="K807" s="17" t="str">
        <f aca="false">IF($C807="","",MAX(1,IFERROR(INDEX(⑥商品照会CSV!$M$2:$M$3001,MATCH($C807,⑥商品照会CSV!$A$2:$A$3001,0)),1)))</f>
        <v/>
      </c>
      <c r="L807" s="40" t="str">
        <f aca="false">IF($C807="","",IFERROR(INDEX(⑥商品照会CSV!$Q$2:$Q$3001,MATCH($C807,⑥商品照会CSV!$A$2:$A$3001,0)),0))</f>
        <v/>
      </c>
      <c r="M807" s="40" t="str">
        <f aca="false">IF($C807="","",N($L807)*N($K807))</f>
        <v/>
      </c>
      <c r="N807" s="17" t="str">
        <f aca="false">IF($C807="","",MAX(1,IFERROR(INDEX(⑥商品照会CSV!$AK$2:$AK$3001,MATCH($C807,⑥商品照会CSV!$A$2:$A$3001,0)),1)))</f>
        <v/>
      </c>
      <c r="O807" s="12" t="str">
        <f aca="false">IF($C807="","",IFERROR(IF(INDEX(⑥商品照会CSV!$AN$2:$AN$3001,MATCH($C807,⑥商品照会CSV!$A$2:$A$3001,0))=1,"バラ",IF(INDEX(⑥商品照会CSV!$AM$2:$AM$3001,MATCH($C807,⑥商品照会CSV!$A$2:$A$3001,0))=1,"中間包装","ケース")),"ケース"))</f>
        <v/>
      </c>
      <c r="P807" s="18"/>
      <c r="Q807" s="14"/>
      <c r="R807" s="17" t="str">
        <f aca="false">IF($C807="","",N($Q807)*N($K807))</f>
        <v/>
      </c>
    </row>
    <row r="808" customFormat="false" ht="15" hidden="false" customHeight="false" outlineLevel="0" collapsed="false">
      <c r="B808" s="12" t="n">
        <v>803</v>
      </c>
      <c r="C808" s="36" t="str">
        <f aca="false">IF(①在庫CSV_発注日!$M804="","",①在庫CSV_発注日!$M804&amp;"")</f>
        <v/>
      </c>
      <c r="D808" s="12" t="str">
        <f aca="false">IF($C808="","",①在庫CSV_発注日!$N804)</f>
        <v/>
      </c>
      <c r="E808" s="12" t="str">
        <f aca="false">IF($C808="","",①在庫CSV_発注日!$H804)</f>
        <v/>
      </c>
      <c r="F808" s="12" t="str">
        <f aca="false">IF($C808="","",①在庫CSV_発注日!$L804)</f>
        <v/>
      </c>
      <c r="G808" s="18"/>
      <c r="H808" s="17" t="str">
        <f aca="false">IF($C808="","",N(①在庫CSV_発注日!$Z804))</f>
        <v/>
      </c>
      <c r="I808" s="37" t="str">
        <f aca="false">IF($C808="","",SUMIFS(⑤減算マスタCSV!$L$2:$L$8001,⑤減算マスタCSV!$F$2:$F$8001,$C808,⑤減算マスタCSV!$K$2:$K$8001,1))</f>
        <v/>
      </c>
      <c r="J808" s="17" t="str">
        <f aca="false">IF($C808="","",IFERROR(INDEX(⑤減算マスタCSV!$H$2:$H$8001,MATCH($C808,⑤減算マスタCSV!$F$2:$F$8001,0)),1))</f>
        <v/>
      </c>
      <c r="K808" s="17" t="str">
        <f aca="false">IF($C808="","",MAX(1,IFERROR(INDEX(⑥商品照会CSV!$M$2:$M$3001,MATCH($C808,⑥商品照会CSV!$A$2:$A$3001,0)),1)))</f>
        <v/>
      </c>
      <c r="L808" s="40" t="str">
        <f aca="false">IF($C808="","",IFERROR(INDEX(⑥商品照会CSV!$Q$2:$Q$3001,MATCH($C808,⑥商品照会CSV!$A$2:$A$3001,0)),0))</f>
        <v/>
      </c>
      <c r="M808" s="40" t="str">
        <f aca="false">IF($C808="","",N($L808)*N($K808))</f>
        <v/>
      </c>
      <c r="N808" s="17" t="str">
        <f aca="false">IF($C808="","",MAX(1,IFERROR(INDEX(⑥商品照会CSV!$AK$2:$AK$3001,MATCH($C808,⑥商品照会CSV!$A$2:$A$3001,0)),1)))</f>
        <v/>
      </c>
      <c r="O808" s="12" t="str">
        <f aca="false">IF($C808="","",IFERROR(IF(INDEX(⑥商品照会CSV!$AN$2:$AN$3001,MATCH($C808,⑥商品照会CSV!$A$2:$A$3001,0))=1,"バラ",IF(INDEX(⑥商品照会CSV!$AM$2:$AM$3001,MATCH($C808,⑥商品照会CSV!$A$2:$A$3001,0))=1,"中間包装","ケース")),"ケース"))</f>
        <v/>
      </c>
      <c r="P808" s="18"/>
      <c r="Q808" s="14"/>
      <c r="R808" s="17" t="str">
        <f aca="false">IF($C808="","",N($Q808)*N($K808))</f>
        <v/>
      </c>
    </row>
    <row r="809" customFormat="false" ht="15" hidden="false" customHeight="false" outlineLevel="0" collapsed="false">
      <c r="B809" s="12" t="n">
        <v>804</v>
      </c>
      <c r="C809" s="36" t="str">
        <f aca="false">IF(①在庫CSV_発注日!$M805="","",①在庫CSV_発注日!$M805&amp;"")</f>
        <v/>
      </c>
      <c r="D809" s="12" t="str">
        <f aca="false">IF($C809="","",①在庫CSV_発注日!$N805)</f>
        <v/>
      </c>
      <c r="E809" s="12" t="str">
        <f aca="false">IF($C809="","",①在庫CSV_発注日!$H805)</f>
        <v/>
      </c>
      <c r="F809" s="12" t="str">
        <f aca="false">IF($C809="","",①在庫CSV_発注日!$L805)</f>
        <v/>
      </c>
      <c r="G809" s="18"/>
      <c r="H809" s="17" t="str">
        <f aca="false">IF($C809="","",N(①在庫CSV_発注日!$Z805))</f>
        <v/>
      </c>
      <c r="I809" s="37" t="str">
        <f aca="false">IF($C809="","",SUMIFS(⑤減算マスタCSV!$L$2:$L$8001,⑤減算マスタCSV!$F$2:$F$8001,$C809,⑤減算マスタCSV!$K$2:$K$8001,1))</f>
        <v/>
      </c>
      <c r="J809" s="17" t="str">
        <f aca="false">IF($C809="","",IFERROR(INDEX(⑤減算マスタCSV!$H$2:$H$8001,MATCH($C809,⑤減算マスタCSV!$F$2:$F$8001,0)),1))</f>
        <v/>
      </c>
      <c r="K809" s="17" t="str">
        <f aca="false">IF($C809="","",MAX(1,IFERROR(INDEX(⑥商品照会CSV!$M$2:$M$3001,MATCH($C809,⑥商品照会CSV!$A$2:$A$3001,0)),1)))</f>
        <v/>
      </c>
      <c r="L809" s="40" t="str">
        <f aca="false">IF($C809="","",IFERROR(INDEX(⑥商品照会CSV!$Q$2:$Q$3001,MATCH($C809,⑥商品照会CSV!$A$2:$A$3001,0)),0))</f>
        <v/>
      </c>
      <c r="M809" s="40" t="str">
        <f aca="false">IF($C809="","",N($L809)*N($K809))</f>
        <v/>
      </c>
      <c r="N809" s="17" t="str">
        <f aca="false">IF($C809="","",MAX(1,IFERROR(INDEX(⑥商品照会CSV!$AK$2:$AK$3001,MATCH($C809,⑥商品照会CSV!$A$2:$A$3001,0)),1)))</f>
        <v/>
      </c>
      <c r="O809" s="12" t="str">
        <f aca="false">IF($C809="","",IFERROR(IF(INDEX(⑥商品照会CSV!$AN$2:$AN$3001,MATCH($C809,⑥商品照会CSV!$A$2:$A$3001,0))=1,"バラ",IF(INDEX(⑥商品照会CSV!$AM$2:$AM$3001,MATCH($C809,⑥商品照会CSV!$A$2:$A$3001,0))=1,"中間包装","ケース")),"ケース"))</f>
        <v/>
      </c>
      <c r="P809" s="18"/>
      <c r="Q809" s="14"/>
      <c r="R809" s="17" t="str">
        <f aca="false">IF($C809="","",N($Q809)*N($K809))</f>
        <v/>
      </c>
    </row>
    <row r="810" customFormat="false" ht="15" hidden="false" customHeight="false" outlineLevel="0" collapsed="false">
      <c r="B810" s="12" t="n">
        <v>805</v>
      </c>
      <c r="C810" s="36" t="str">
        <f aca="false">IF(①在庫CSV_発注日!$M806="","",①在庫CSV_発注日!$M806&amp;"")</f>
        <v/>
      </c>
      <c r="D810" s="12" t="str">
        <f aca="false">IF($C810="","",①在庫CSV_発注日!$N806)</f>
        <v/>
      </c>
      <c r="E810" s="12" t="str">
        <f aca="false">IF($C810="","",①在庫CSV_発注日!$H806)</f>
        <v/>
      </c>
      <c r="F810" s="12" t="str">
        <f aca="false">IF($C810="","",①在庫CSV_発注日!$L806)</f>
        <v/>
      </c>
      <c r="G810" s="18"/>
      <c r="H810" s="17" t="str">
        <f aca="false">IF($C810="","",N(①在庫CSV_発注日!$Z806))</f>
        <v/>
      </c>
      <c r="I810" s="37" t="str">
        <f aca="false">IF($C810="","",SUMIFS(⑤減算マスタCSV!$L$2:$L$8001,⑤減算マスタCSV!$F$2:$F$8001,$C810,⑤減算マスタCSV!$K$2:$K$8001,1))</f>
        <v/>
      </c>
      <c r="J810" s="17" t="str">
        <f aca="false">IF($C810="","",IFERROR(INDEX(⑤減算マスタCSV!$H$2:$H$8001,MATCH($C810,⑤減算マスタCSV!$F$2:$F$8001,0)),1))</f>
        <v/>
      </c>
      <c r="K810" s="17" t="str">
        <f aca="false">IF($C810="","",MAX(1,IFERROR(INDEX(⑥商品照会CSV!$M$2:$M$3001,MATCH($C810,⑥商品照会CSV!$A$2:$A$3001,0)),1)))</f>
        <v/>
      </c>
      <c r="L810" s="40" t="str">
        <f aca="false">IF($C810="","",IFERROR(INDEX(⑥商品照会CSV!$Q$2:$Q$3001,MATCH($C810,⑥商品照会CSV!$A$2:$A$3001,0)),0))</f>
        <v/>
      </c>
      <c r="M810" s="40" t="str">
        <f aca="false">IF($C810="","",N($L810)*N($K810))</f>
        <v/>
      </c>
      <c r="N810" s="17" t="str">
        <f aca="false">IF($C810="","",MAX(1,IFERROR(INDEX(⑥商品照会CSV!$AK$2:$AK$3001,MATCH($C810,⑥商品照会CSV!$A$2:$A$3001,0)),1)))</f>
        <v/>
      </c>
      <c r="O810" s="12" t="str">
        <f aca="false">IF($C810="","",IFERROR(IF(INDEX(⑥商品照会CSV!$AN$2:$AN$3001,MATCH($C810,⑥商品照会CSV!$A$2:$A$3001,0))=1,"バラ",IF(INDEX(⑥商品照会CSV!$AM$2:$AM$3001,MATCH($C810,⑥商品照会CSV!$A$2:$A$3001,0))=1,"中間包装","ケース")),"ケース"))</f>
        <v/>
      </c>
      <c r="P810" s="18"/>
      <c r="Q810" s="14"/>
      <c r="R810" s="17" t="str">
        <f aca="false">IF($C810="","",N($Q810)*N($K810))</f>
        <v/>
      </c>
    </row>
    <row r="811" customFormat="false" ht="15" hidden="false" customHeight="false" outlineLevel="0" collapsed="false">
      <c r="B811" s="12" t="n">
        <v>806</v>
      </c>
      <c r="C811" s="36" t="str">
        <f aca="false">IF(①在庫CSV_発注日!$M807="","",①在庫CSV_発注日!$M807&amp;"")</f>
        <v/>
      </c>
      <c r="D811" s="12" t="str">
        <f aca="false">IF($C811="","",①在庫CSV_発注日!$N807)</f>
        <v/>
      </c>
      <c r="E811" s="12" t="str">
        <f aca="false">IF($C811="","",①在庫CSV_発注日!$H807)</f>
        <v/>
      </c>
      <c r="F811" s="12" t="str">
        <f aca="false">IF($C811="","",①在庫CSV_発注日!$L807)</f>
        <v/>
      </c>
      <c r="G811" s="18"/>
      <c r="H811" s="17" t="str">
        <f aca="false">IF($C811="","",N(①在庫CSV_発注日!$Z807))</f>
        <v/>
      </c>
      <c r="I811" s="37" t="str">
        <f aca="false">IF($C811="","",SUMIFS(⑤減算マスタCSV!$L$2:$L$8001,⑤減算マスタCSV!$F$2:$F$8001,$C811,⑤減算マスタCSV!$K$2:$K$8001,1))</f>
        <v/>
      </c>
      <c r="J811" s="17" t="str">
        <f aca="false">IF($C811="","",IFERROR(INDEX(⑤減算マスタCSV!$H$2:$H$8001,MATCH($C811,⑤減算マスタCSV!$F$2:$F$8001,0)),1))</f>
        <v/>
      </c>
      <c r="K811" s="17" t="str">
        <f aca="false">IF($C811="","",MAX(1,IFERROR(INDEX(⑥商品照会CSV!$M$2:$M$3001,MATCH($C811,⑥商品照会CSV!$A$2:$A$3001,0)),1)))</f>
        <v/>
      </c>
      <c r="L811" s="40" t="str">
        <f aca="false">IF($C811="","",IFERROR(INDEX(⑥商品照会CSV!$Q$2:$Q$3001,MATCH($C811,⑥商品照会CSV!$A$2:$A$3001,0)),0))</f>
        <v/>
      </c>
      <c r="M811" s="40" t="str">
        <f aca="false">IF($C811="","",N($L811)*N($K811))</f>
        <v/>
      </c>
      <c r="N811" s="17" t="str">
        <f aca="false">IF($C811="","",MAX(1,IFERROR(INDEX(⑥商品照会CSV!$AK$2:$AK$3001,MATCH($C811,⑥商品照会CSV!$A$2:$A$3001,0)),1)))</f>
        <v/>
      </c>
      <c r="O811" s="12" t="str">
        <f aca="false">IF($C811="","",IFERROR(IF(INDEX(⑥商品照会CSV!$AN$2:$AN$3001,MATCH($C811,⑥商品照会CSV!$A$2:$A$3001,0))=1,"バラ",IF(INDEX(⑥商品照会CSV!$AM$2:$AM$3001,MATCH($C811,⑥商品照会CSV!$A$2:$A$3001,0))=1,"中間包装","ケース")),"ケース"))</f>
        <v/>
      </c>
      <c r="P811" s="18"/>
      <c r="Q811" s="14"/>
      <c r="R811" s="17" t="str">
        <f aca="false">IF($C811="","",N($Q811)*N($K811))</f>
        <v/>
      </c>
    </row>
    <row r="812" customFormat="false" ht="15" hidden="false" customHeight="false" outlineLevel="0" collapsed="false">
      <c r="B812" s="12" t="n">
        <v>807</v>
      </c>
      <c r="C812" s="36" t="str">
        <f aca="false">IF(①在庫CSV_発注日!$M808="","",①在庫CSV_発注日!$M808&amp;"")</f>
        <v/>
      </c>
      <c r="D812" s="12" t="str">
        <f aca="false">IF($C812="","",①在庫CSV_発注日!$N808)</f>
        <v/>
      </c>
      <c r="E812" s="12" t="str">
        <f aca="false">IF($C812="","",①在庫CSV_発注日!$H808)</f>
        <v/>
      </c>
      <c r="F812" s="12" t="str">
        <f aca="false">IF($C812="","",①在庫CSV_発注日!$L808)</f>
        <v/>
      </c>
      <c r="G812" s="18"/>
      <c r="H812" s="17" t="str">
        <f aca="false">IF($C812="","",N(①在庫CSV_発注日!$Z808))</f>
        <v/>
      </c>
      <c r="I812" s="37" t="str">
        <f aca="false">IF($C812="","",SUMIFS(⑤減算マスタCSV!$L$2:$L$8001,⑤減算マスタCSV!$F$2:$F$8001,$C812,⑤減算マスタCSV!$K$2:$K$8001,1))</f>
        <v/>
      </c>
      <c r="J812" s="17" t="str">
        <f aca="false">IF($C812="","",IFERROR(INDEX(⑤減算マスタCSV!$H$2:$H$8001,MATCH($C812,⑤減算マスタCSV!$F$2:$F$8001,0)),1))</f>
        <v/>
      </c>
      <c r="K812" s="17" t="str">
        <f aca="false">IF($C812="","",MAX(1,IFERROR(INDEX(⑥商品照会CSV!$M$2:$M$3001,MATCH($C812,⑥商品照会CSV!$A$2:$A$3001,0)),1)))</f>
        <v/>
      </c>
      <c r="L812" s="40" t="str">
        <f aca="false">IF($C812="","",IFERROR(INDEX(⑥商品照会CSV!$Q$2:$Q$3001,MATCH($C812,⑥商品照会CSV!$A$2:$A$3001,0)),0))</f>
        <v/>
      </c>
      <c r="M812" s="40" t="str">
        <f aca="false">IF($C812="","",N($L812)*N($K812))</f>
        <v/>
      </c>
      <c r="N812" s="17" t="str">
        <f aca="false">IF($C812="","",MAX(1,IFERROR(INDEX(⑥商品照会CSV!$AK$2:$AK$3001,MATCH($C812,⑥商品照会CSV!$A$2:$A$3001,0)),1)))</f>
        <v/>
      </c>
      <c r="O812" s="12" t="str">
        <f aca="false">IF($C812="","",IFERROR(IF(INDEX(⑥商品照会CSV!$AN$2:$AN$3001,MATCH($C812,⑥商品照会CSV!$A$2:$A$3001,0))=1,"バラ",IF(INDEX(⑥商品照会CSV!$AM$2:$AM$3001,MATCH($C812,⑥商品照会CSV!$A$2:$A$3001,0))=1,"中間包装","ケース")),"ケース"))</f>
        <v/>
      </c>
      <c r="P812" s="18"/>
      <c r="Q812" s="14"/>
      <c r="R812" s="17" t="str">
        <f aca="false">IF($C812="","",N($Q812)*N($K812))</f>
        <v/>
      </c>
    </row>
    <row r="813" customFormat="false" ht="15" hidden="false" customHeight="false" outlineLevel="0" collapsed="false">
      <c r="B813" s="12" t="n">
        <v>808</v>
      </c>
      <c r="C813" s="36" t="str">
        <f aca="false">IF(①在庫CSV_発注日!$M809="","",①在庫CSV_発注日!$M809&amp;"")</f>
        <v/>
      </c>
      <c r="D813" s="12" t="str">
        <f aca="false">IF($C813="","",①在庫CSV_発注日!$N809)</f>
        <v/>
      </c>
      <c r="E813" s="12" t="str">
        <f aca="false">IF($C813="","",①在庫CSV_発注日!$H809)</f>
        <v/>
      </c>
      <c r="F813" s="12" t="str">
        <f aca="false">IF($C813="","",①在庫CSV_発注日!$L809)</f>
        <v/>
      </c>
      <c r="G813" s="18"/>
      <c r="H813" s="17" t="str">
        <f aca="false">IF($C813="","",N(①在庫CSV_発注日!$Z809))</f>
        <v/>
      </c>
      <c r="I813" s="37" t="str">
        <f aca="false">IF($C813="","",SUMIFS(⑤減算マスタCSV!$L$2:$L$8001,⑤減算マスタCSV!$F$2:$F$8001,$C813,⑤減算マスタCSV!$K$2:$K$8001,1))</f>
        <v/>
      </c>
      <c r="J813" s="17" t="str">
        <f aca="false">IF($C813="","",IFERROR(INDEX(⑤減算マスタCSV!$H$2:$H$8001,MATCH($C813,⑤減算マスタCSV!$F$2:$F$8001,0)),1))</f>
        <v/>
      </c>
      <c r="K813" s="17" t="str">
        <f aca="false">IF($C813="","",MAX(1,IFERROR(INDEX(⑥商品照会CSV!$M$2:$M$3001,MATCH($C813,⑥商品照会CSV!$A$2:$A$3001,0)),1)))</f>
        <v/>
      </c>
      <c r="L813" s="40" t="str">
        <f aca="false">IF($C813="","",IFERROR(INDEX(⑥商品照会CSV!$Q$2:$Q$3001,MATCH($C813,⑥商品照会CSV!$A$2:$A$3001,0)),0))</f>
        <v/>
      </c>
      <c r="M813" s="40" t="str">
        <f aca="false">IF($C813="","",N($L813)*N($K813))</f>
        <v/>
      </c>
      <c r="N813" s="17" t="str">
        <f aca="false">IF($C813="","",MAX(1,IFERROR(INDEX(⑥商品照会CSV!$AK$2:$AK$3001,MATCH($C813,⑥商品照会CSV!$A$2:$A$3001,0)),1)))</f>
        <v/>
      </c>
      <c r="O813" s="12" t="str">
        <f aca="false">IF($C813="","",IFERROR(IF(INDEX(⑥商品照会CSV!$AN$2:$AN$3001,MATCH($C813,⑥商品照会CSV!$A$2:$A$3001,0))=1,"バラ",IF(INDEX(⑥商品照会CSV!$AM$2:$AM$3001,MATCH($C813,⑥商品照会CSV!$A$2:$A$3001,0))=1,"中間包装","ケース")),"ケース"))</f>
        <v/>
      </c>
      <c r="P813" s="18"/>
      <c r="Q813" s="14"/>
      <c r="R813" s="17" t="str">
        <f aca="false">IF($C813="","",N($Q813)*N($K813))</f>
        <v/>
      </c>
    </row>
    <row r="814" customFormat="false" ht="15" hidden="false" customHeight="false" outlineLevel="0" collapsed="false">
      <c r="B814" s="12" t="n">
        <v>809</v>
      </c>
      <c r="C814" s="36" t="str">
        <f aca="false">IF(①在庫CSV_発注日!$M810="","",①在庫CSV_発注日!$M810&amp;"")</f>
        <v/>
      </c>
      <c r="D814" s="12" t="str">
        <f aca="false">IF($C814="","",①在庫CSV_発注日!$N810)</f>
        <v/>
      </c>
      <c r="E814" s="12" t="str">
        <f aca="false">IF($C814="","",①在庫CSV_発注日!$H810)</f>
        <v/>
      </c>
      <c r="F814" s="12" t="str">
        <f aca="false">IF($C814="","",①在庫CSV_発注日!$L810)</f>
        <v/>
      </c>
      <c r="G814" s="18"/>
      <c r="H814" s="17" t="str">
        <f aca="false">IF($C814="","",N(①在庫CSV_発注日!$Z810))</f>
        <v/>
      </c>
      <c r="I814" s="37" t="str">
        <f aca="false">IF($C814="","",SUMIFS(⑤減算マスタCSV!$L$2:$L$8001,⑤減算マスタCSV!$F$2:$F$8001,$C814,⑤減算マスタCSV!$K$2:$K$8001,1))</f>
        <v/>
      </c>
      <c r="J814" s="17" t="str">
        <f aca="false">IF($C814="","",IFERROR(INDEX(⑤減算マスタCSV!$H$2:$H$8001,MATCH($C814,⑤減算マスタCSV!$F$2:$F$8001,0)),1))</f>
        <v/>
      </c>
      <c r="K814" s="17" t="str">
        <f aca="false">IF($C814="","",MAX(1,IFERROR(INDEX(⑥商品照会CSV!$M$2:$M$3001,MATCH($C814,⑥商品照会CSV!$A$2:$A$3001,0)),1)))</f>
        <v/>
      </c>
      <c r="L814" s="40" t="str">
        <f aca="false">IF($C814="","",IFERROR(INDEX(⑥商品照会CSV!$Q$2:$Q$3001,MATCH($C814,⑥商品照会CSV!$A$2:$A$3001,0)),0))</f>
        <v/>
      </c>
      <c r="M814" s="40" t="str">
        <f aca="false">IF($C814="","",N($L814)*N($K814))</f>
        <v/>
      </c>
      <c r="N814" s="17" t="str">
        <f aca="false">IF($C814="","",MAX(1,IFERROR(INDEX(⑥商品照会CSV!$AK$2:$AK$3001,MATCH($C814,⑥商品照会CSV!$A$2:$A$3001,0)),1)))</f>
        <v/>
      </c>
      <c r="O814" s="12" t="str">
        <f aca="false">IF($C814="","",IFERROR(IF(INDEX(⑥商品照会CSV!$AN$2:$AN$3001,MATCH($C814,⑥商品照会CSV!$A$2:$A$3001,0))=1,"バラ",IF(INDEX(⑥商品照会CSV!$AM$2:$AM$3001,MATCH($C814,⑥商品照会CSV!$A$2:$A$3001,0))=1,"中間包装","ケース")),"ケース"))</f>
        <v/>
      </c>
      <c r="P814" s="18"/>
      <c r="Q814" s="14"/>
      <c r="R814" s="17" t="str">
        <f aca="false">IF($C814="","",N($Q814)*N($K814))</f>
        <v/>
      </c>
    </row>
    <row r="815" customFormat="false" ht="15" hidden="false" customHeight="false" outlineLevel="0" collapsed="false">
      <c r="B815" s="12" t="n">
        <v>810</v>
      </c>
      <c r="C815" s="36" t="str">
        <f aca="false">IF(①在庫CSV_発注日!$M811="","",①在庫CSV_発注日!$M811&amp;"")</f>
        <v/>
      </c>
      <c r="D815" s="12" t="str">
        <f aca="false">IF($C815="","",①在庫CSV_発注日!$N811)</f>
        <v/>
      </c>
      <c r="E815" s="12" t="str">
        <f aca="false">IF($C815="","",①在庫CSV_発注日!$H811)</f>
        <v/>
      </c>
      <c r="F815" s="12" t="str">
        <f aca="false">IF($C815="","",①在庫CSV_発注日!$L811)</f>
        <v/>
      </c>
      <c r="G815" s="18"/>
      <c r="H815" s="17" t="str">
        <f aca="false">IF($C815="","",N(①在庫CSV_発注日!$Z811))</f>
        <v/>
      </c>
      <c r="I815" s="37" t="str">
        <f aca="false">IF($C815="","",SUMIFS(⑤減算マスタCSV!$L$2:$L$8001,⑤減算マスタCSV!$F$2:$F$8001,$C815,⑤減算マスタCSV!$K$2:$K$8001,1))</f>
        <v/>
      </c>
      <c r="J815" s="17" t="str">
        <f aca="false">IF($C815="","",IFERROR(INDEX(⑤減算マスタCSV!$H$2:$H$8001,MATCH($C815,⑤減算マスタCSV!$F$2:$F$8001,0)),1))</f>
        <v/>
      </c>
      <c r="K815" s="17" t="str">
        <f aca="false">IF($C815="","",MAX(1,IFERROR(INDEX(⑥商品照会CSV!$M$2:$M$3001,MATCH($C815,⑥商品照会CSV!$A$2:$A$3001,0)),1)))</f>
        <v/>
      </c>
      <c r="L815" s="40" t="str">
        <f aca="false">IF($C815="","",IFERROR(INDEX(⑥商品照会CSV!$Q$2:$Q$3001,MATCH($C815,⑥商品照会CSV!$A$2:$A$3001,0)),0))</f>
        <v/>
      </c>
      <c r="M815" s="40" t="str">
        <f aca="false">IF($C815="","",N($L815)*N($K815))</f>
        <v/>
      </c>
      <c r="N815" s="17" t="str">
        <f aca="false">IF($C815="","",MAX(1,IFERROR(INDEX(⑥商品照会CSV!$AK$2:$AK$3001,MATCH($C815,⑥商品照会CSV!$A$2:$A$3001,0)),1)))</f>
        <v/>
      </c>
      <c r="O815" s="12" t="str">
        <f aca="false">IF($C815="","",IFERROR(IF(INDEX(⑥商品照会CSV!$AN$2:$AN$3001,MATCH($C815,⑥商品照会CSV!$A$2:$A$3001,0))=1,"バラ",IF(INDEX(⑥商品照会CSV!$AM$2:$AM$3001,MATCH($C815,⑥商品照会CSV!$A$2:$A$3001,0))=1,"中間包装","ケース")),"ケース"))</f>
        <v/>
      </c>
      <c r="P815" s="18"/>
      <c r="Q815" s="14"/>
      <c r="R815" s="17" t="str">
        <f aca="false">IF($C815="","",N($Q815)*N($K815))</f>
        <v/>
      </c>
    </row>
    <row r="816" customFormat="false" ht="15" hidden="false" customHeight="false" outlineLevel="0" collapsed="false">
      <c r="B816" s="12" t="n">
        <v>811</v>
      </c>
      <c r="C816" s="36" t="str">
        <f aca="false">IF(①在庫CSV_発注日!$M812="","",①在庫CSV_発注日!$M812&amp;"")</f>
        <v/>
      </c>
      <c r="D816" s="12" t="str">
        <f aca="false">IF($C816="","",①在庫CSV_発注日!$N812)</f>
        <v/>
      </c>
      <c r="E816" s="12" t="str">
        <f aca="false">IF($C816="","",①在庫CSV_発注日!$H812)</f>
        <v/>
      </c>
      <c r="F816" s="12" t="str">
        <f aca="false">IF($C816="","",①在庫CSV_発注日!$L812)</f>
        <v/>
      </c>
      <c r="G816" s="18"/>
      <c r="H816" s="17" t="str">
        <f aca="false">IF($C816="","",N(①在庫CSV_発注日!$Z812))</f>
        <v/>
      </c>
      <c r="I816" s="37" t="str">
        <f aca="false">IF($C816="","",SUMIFS(⑤減算マスタCSV!$L$2:$L$8001,⑤減算マスタCSV!$F$2:$F$8001,$C816,⑤減算マスタCSV!$K$2:$K$8001,1))</f>
        <v/>
      </c>
      <c r="J816" s="17" t="str">
        <f aca="false">IF($C816="","",IFERROR(INDEX(⑤減算マスタCSV!$H$2:$H$8001,MATCH($C816,⑤減算マスタCSV!$F$2:$F$8001,0)),1))</f>
        <v/>
      </c>
      <c r="K816" s="17" t="str">
        <f aca="false">IF($C816="","",MAX(1,IFERROR(INDEX(⑥商品照会CSV!$M$2:$M$3001,MATCH($C816,⑥商品照会CSV!$A$2:$A$3001,0)),1)))</f>
        <v/>
      </c>
      <c r="L816" s="40" t="str">
        <f aca="false">IF($C816="","",IFERROR(INDEX(⑥商品照会CSV!$Q$2:$Q$3001,MATCH($C816,⑥商品照会CSV!$A$2:$A$3001,0)),0))</f>
        <v/>
      </c>
      <c r="M816" s="40" t="str">
        <f aca="false">IF($C816="","",N($L816)*N($K816))</f>
        <v/>
      </c>
      <c r="N816" s="17" t="str">
        <f aca="false">IF($C816="","",MAX(1,IFERROR(INDEX(⑥商品照会CSV!$AK$2:$AK$3001,MATCH($C816,⑥商品照会CSV!$A$2:$A$3001,0)),1)))</f>
        <v/>
      </c>
      <c r="O816" s="12" t="str">
        <f aca="false">IF($C816="","",IFERROR(IF(INDEX(⑥商品照会CSV!$AN$2:$AN$3001,MATCH($C816,⑥商品照会CSV!$A$2:$A$3001,0))=1,"バラ",IF(INDEX(⑥商品照会CSV!$AM$2:$AM$3001,MATCH($C816,⑥商品照会CSV!$A$2:$A$3001,0))=1,"中間包装","ケース")),"ケース"))</f>
        <v/>
      </c>
      <c r="P816" s="18"/>
      <c r="Q816" s="14"/>
      <c r="R816" s="17" t="str">
        <f aca="false">IF($C816="","",N($Q816)*N($K816))</f>
        <v/>
      </c>
    </row>
    <row r="817" customFormat="false" ht="15" hidden="false" customHeight="false" outlineLevel="0" collapsed="false">
      <c r="B817" s="12" t="n">
        <v>812</v>
      </c>
      <c r="C817" s="36" t="str">
        <f aca="false">IF(①在庫CSV_発注日!$M813="","",①在庫CSV_発注日!$M813&amp;"")</f>
        <v/>
      </c>
      <c r="D817" s="12" t="str">
        <f aca="false">IF($C817="","",①在庫CSV_発注日!$N813)</f>
        <v/>
      </c>
      <c r="E817" s="12" t="str">
        <f aca="false">IF($C817="","",①在庫CSV_発注日!$H813)</f>
        <v/>
      </c>
      <c r="F817" s="12" t="str">
        <f aca="false">IF($C817="","",①在庫CSV_発注日!$L813)</f>
        <v/>
      </c>
      <c r="G817" s="18"/>
      <c r="H817" s="17" t="str">
        <f aca="false">IF($C817="","",N(①在庫CSV_発注日!$Z813))</f>
        <v/>
      </c>
      <c r="I817" s="37" t="str">
        <f aca="false">IF($C817="","",SUMIFS(⑤減算マスタCSV!$L$2:$L$8001,⑤減算マスタCSV!$F$2:$F$8001,$C817,⑤減算マスタCSV!$K$2:$K$8001,1))</f>
        <v/>
      </c>
      <c r="J817" s="17" t="str">
        <f aca="false">IF($C817="","",IFERROR(INDEX(⑤減算マスタCSV!$H$2:$H$8001,MATCH($C817,⑤減算マスタCSV!$F$2:$F$8001,0)),1))</f>
        <v/>
      </c>
      <c r="K817" s="17" t="str">
        <f aca="false">IF($C817="","",MAX(1,IFERROR(INDEX(⑥商品照会CSV!$M$2:$M$3001,MATCH($C817,⑥商品照会CSV!$A$2:$A$3001,0)),1)))</f>
        <v/>
      </c>
      <c r="L817" s="40" t="str">
        <f aca="false">IF($C817="","",IFERROR(INDEX(⑥商品照会CSV!$Q$2:$Q$3001,MATCH($C817,⑥商品照会CSV!$A$2:$A$3001,0)),0))</f>
        <v/>
      </c>
      <c r="M817" s="40" t="str">
        <f aca="false">IF($C817="","",N($L817)*N($K817))</f>
        <v/>
      </c>
      <c r="N817" s="17" t="str">
        <f aca="false">IF($C817="","",MAX(1,IFERROR(INDEX(⑥商品照会CSV!$AK$2:$AK$3001,MATCH($C817,⑥商品照会CSV!$A$2:$A$3001,0)),1)))</f>
        <v/>
      </c>
      <c r="O817" s="12" t="str">
        <f aca="false">IF($C817="","",IFERROR(IF(INDEX(⑥商品照会CSV!$AN$2:$AN$3001,MATCH($C817,⑥商品照会CSV!$A$2:$A$3001,0))=1,"バラ",IF(INDEX(⑥商品照会CSV!$AM$2:$AM$3001,MATCH($C817,⑥商品照会CSV!$A$2:$A$3001,0))=1,"中間包装","ケース")),"ケース"))</f>
        <v/>
      </c>
      <c r="P817" s="18"/>
      <c r="Q817" s="14"/>
      <c r="R817" s="17" t="str">
        <f aca="false">IF($C817="","",N($Q817)*N($K817))</f>
        <v/>
      </c>
    </row>
    <row r="818" customFormat="false" ht="15" hidden="false" customHeight="false" outlineLevel="0" collapsed="false">
      <c r="B818" s="12" t="n">
        <v>813</v>
      </c>
      <c r="C818" s="36" t="str">
        <f aca="false">IF(①在庫CSV_発注日!$M814="","",①在庫CSV_発注日!$M814&amp;"")</f>
        <v/>
      </c>
      <c r="D818" s="12" t="str">
        <f aca="false">IF($C818="","",①在庫CSV_発注日!$N814)</f>
        <v/>
      </c>
      <c r="E818" s="12" t="str">
        <f aca="false">IF($C818="","",①在庫CSV_発注日!$H814)</f>
        <v/>
      </c>
      <c r="F818" s="12" t="str">
        <f aca="false">IF($C818="","",①在庫CSV_発注日!$L814)</f>
        <v/>
      </c>
      <c r="G818" s="18"/>
      <c r="H818" s="17" t="str">
        <f aca="false">IF($C818="","",N(①在庫CSV_発注日!$Z814))</f>
        <v/>
      </c>
      <c r="I818" s="37" t="str">
        <f aca="false">IF($C818="","",SUMIFS(⑤減算マスタCSV!$L$2:$L$8001,⑤減算マスタCSV!$F$2:$F$8001,$C818,⑤減算マスタCSV!$K$2:$K$8001,1))</f>
        <v/>
      </c>
      <c r="J818" s="17" t="str">
        <f aca="false">IF($C818="","",IFERROR(INDEX(⑤減算マスタCSV!$H$2:$H$8001,MATCH($C818,⑤減算マスタCSV!$F$2:$F$8001,0)),1))</f>
        <v/>
      </c>
      <c r="K818" s="17" t="str">
        <f aca="false">IF($C818="","",MAX(1,IFERROR(INDEX(⑥商品照会CSV!$M$2:$M$3001,MATCH($C818,⑥商品照会CSV!$A$2:$A$3001,0)),1)))</f>
        <v/>
      </c>
      <c r="L818" s="40" t="str">
        <f aca="false">IF($C818="","",IFERROR(INDEX(⑥商品照会CSV!$Q$2:$Q$3001,MATCH($C818,⑥商品照会CSV!$A$2:$A$3001,0)),0))</f>
        <v/>
      </c>
      <c r="M818" s="40" t="str">
        <f aca="false">IF($C818="","",N($L818)*N($K818))</f>
        <v/>
      </c>
      <c r="N818" s="17" t="str">
        <f aca="false">IF($C818="","",MAX(1,IFERROR(INDEX(⑥商品照会CSV!$AK$2:$AK$3001,MATCH($C818,⑥商品照会CSV!$A$2:$A$3001,0)),1)))</f>
        <v/>
      </c>
      <c r="O818" s="12" t="str">
        <f aca="false">IF($C818="","",IFERROR(IF(INDEX(⑥商品照会CSV!$AN$2:$AN$3001,MATCH($C818,⑥商品照会CSV!$A$2:$A$3001,0))=1,"バラ",IF(INDEX(⑥商品照会CSV!$AM$2:$AM$3001,MATCH($C818,⑥商品照会CSV!$A$2:$A$3001,0))=1,"中間包装","ケース")),"ケース"))</f>
        <v/>
      </c>
      <c r="P818" s="18"/>
      <c r="Q818" s="14"/>
      <c r="R818" s="17" t="str">
        <f aca="false">IF($C818="","",N($Q818)*N($K818))</f>
        <v/>
      </c>
    </row>
    <row r="819" customFormat="false" ht="15" hidden="false" customHeight="false" outlineLevel="0" collapsed="false">
      <c r="B819" s="12" t="n">
        <v>814</v>
      </c>
      <c r="C819" s="36" t="str">
        <f aca="false">IF(①在庫CSV_発注日!$M815="","",①在庫CSV_発注日!$M815&amp;"")</f>
        <v/>
      </c>
      <c r="D819" s="12" t="str">
        <f aca="false">IF($C819="","",①在庫CSV_発注日!$N815)</f>
        <v/>
      </c>
      <c r="E819" s="12" t="str">
        <f aca="false">IF($C819="","",①在庫CSV_発注日!$H815)</f>
        <v/>
      </c>
      <c r="F819" s="12" t="str">
        <f aca="false">IF($C819="","",①在庫CSV_発注日!$L815)</f>
        <v/>
      </c>
      <c r="G819" s="18"/>
      <c r="H819" s="17" t="str">
        <f aca="false">IF($C819="","",N(①在庫CSV_発注日!$Z815))</f>
        <v/>
      </c>
      <c r="I819" s="37" t="str">
        <f aca="false">IF($C819="","",SUMIFS(⑤減算マスタCSV!$L$2:$L$8001,⑤減算マスタCSV!$F$2:$F$8001,$C819,⑤減算マスタCSV!$K$2:$K$8001,1))</f>
        <v/>
      </c>
      <c r="J819" s="17" t="str">
        <f aca="false">IF($C819="","",IFERROR(INDEX(⑤減算マスタCSV!$H$2:$H$8001,MATCH($C819,⑤減算マスタCSV!$F$2:$F$8001,0)),1))</f>
        <v/>
      </c>
      <c r="K819" s="17" t="str">
        <f aca="false">IF($C819="","",MAX(1,IFERROR(INDEX(⑥商品照会CSV!$M$2:$M$3001,MATCH($C819,⑥商品照会CSV!$A$2:$A$3001,0)),1)))</f>
        <v/>
      </c>
      <c r="L819" s="40" t="str">
        <f aca="false">IF($C819="","",IFERROR(INDEX(⑥商品照会CSV!$Q$2:$Q$3001,MATCH($C819,⑥商品照会CSV!$A$2:$A$3001,0)),0))</f>
        <v/>
      </c>
      <c r="M819" s="40" t="str">
        <f aca="false">IF($C819="","",N($L819)*N($K819))</f>
        <v/>
      </c>
      <c r="N819" s="17" t="str">
        <f aca="false">IF($C819="","",MAX(1,IFERROR(INDEX(⑥商品照会CSV!$AK$2:$AK$3001,MATCH($C819,⑥商品照会CSV!$A$2:$A$3001,0)),1)))</f>
        <v/>
      </c>
      <c r="O819" s="12" t="str">
        <f aca="false">IF($C819="","",IFERROR(IF(INDEX(⑥商品照会CSV!$AN$2:$AN$3001,MATCH($C819,⑥商品照会CSV!$A$2:$A$3001,0))=1,"バラ",IF(INDEX(⑥商品照会CSV!$AM$2:$AM$3001,MATCH($C819,⑥商品照会CSV!$A$2:$A$3001,0))=1,"中間包装","ケース")),"ケース"))</f>
        <v/>
      </c>
      <c r="P819" s="18"/>
      <c r="Q819" s="14"/>
      <c r="R819" s="17" t="str">
        <f aca="false">IF($C819="","",N($Q819)*N($K819))</f>
        <v/>
      </c>
    </row>
    <row r="820" customFormat="false" ht="15" hidden="false" customHeight="false" outlineLevel="0" collapsed="false">
      <c r="B820" s="12" t="n">
        <v>815</v>
      </c>
      <c r="C820" s="36" t="str">
        <f aca="false">IF(①在庫CSV_発注日!$M816="","",①在庫CSV_発注日!$M816&amp;"")</f>
        <v/>
      </c>
      <c r="D820" s="12" t="str">
        <f aca="false">IF($C820="","",①在庫CSV_発注日!$N816)</f>
        <v/>
      </c>
      <c r="E820" s="12" t="str">
        <f aca="false">IF($C820="","",①在庫CSV_発注日!$H816)</f>
        <v/>
      </c>
      <c r="F820" s="12" t="str">
        <f aca="false">IF($C820="","",①在庫CSV_発注日!$L816)</f>
        <v/>
      </c>
      <c r="G820" s="18"/>
      <c r="H820" s="17" t="str">
        <f aca="false">IF($C820="","",N(①在庫CSV_発注日!$Z816))</f>
        <v/>
      </c>
      <c r="I820" s="37" t="str">
        <f aca="false">IF($C820="","",SUMIFS(⑤減算マスタCSV!$L$2:$L$8001,⑤減算マスタCSV!$F$2:$F$8001,$C820,⑤減算マスタCSV!$K$2:$K$8001,1))</f>
        <v/>
      </c>
      <c r="J820" s="17" t="str">
        <f aca="false">IF($C820="","",IFERROR(INDEX(⑤減算マスタCSV!$H$2:$H$8001,MATCH($C820,⑤減算マスタCSV!$F$2:$F$8001,0)),1))</f>
        <v/>
      </c>
      <c r="K820" s="17" t="str">
        <f aca="false">IF($C820="","",MAX(1,IFERROR(INDEX(⑥商品照会CSV!$M$2:$M$3001,MATCH($C820,⑥商品照会CSV!$A$2:$A$3001,0)),1)))</f>
        <v/>
      </c>
      <c r="L820" s="40" t="str">
        <f aca="false">IF($C820="","",IFERROR(INDEX(⑥商品照会CSV!$Q$2:$Q$3001,MATCH($C820,⑥商品照会CSV!$A$2:$A$3001,0)),0))</f>
        <v/>
      </c>
      <c r="M820" s="40" t="str">
        <f aca="false">IF($C820="","",N($L820)*N($K820))</f>
        <v/>
      </c>
      <c r="N820" s="17" t="str">
        <f aca="false">IF($C820="","",MAX(1,IFERROR(INDEX(⑥商品照会CSV!$AK$2:$AK$3001,MATCH($C820,⑥商品照会CSV!$A$2:$A$3001,0)),1)))</f>
        <v/>
      </c>
      <c r="O820" s="12" t="str">
        <f aca="false">IF($C820="","",IFERROR(IF(INDEX(⑥商品照会CSV!$AN$2:$AN$3001,MATCH($C820,⑥商品照会CSV!$A$2:$A$3001,0))=1,"バラ",IF(INDEX(⑥商品照会CSV!$AM$2:$AM$3001,MATCH($C820,⑥商品照会CSV!$A$2:$A$3001,0))=1,"中間包装","ケース")),"ケース"))</f>
        <v/>
      </c>
      <c r="P820" s="18"/>
      <c r="Q820" s="14"/>
      <c r="R820" s="17" t="str">
        <f aca="false">IF($C820="","",N($Q820)*N($K820))</f>
        <v/>
      </c>
    </row>
    <row r="821" customFormat="false" ht="15" hidden="false" customHeight="false" outlineLevel="0" collapsed="false">
      <c r="B821" s="12" t="n">
        <v>816</v>
      </c>
      <c r="C821" s="36" t="str">
        <f aca="false">IF(①在庫CSV_発注日!$M817="","",①在庫CSV_発注日!$M817&amp;"")</f>
        <v/>
      </c>
      <c r="D821" s="12" t="str">
        <f aca="false">IF($C821="","",①在庫CSV_発注日!$N817)</f>
        <v/>
      </c>
      <c r="E821" s="12" t="str">
        <f aca="false">IF($C821="","",①在庫CSV_発注日!$H817)</f>
        <v/>
      </c>
      <c r="F821" s="12" t="str">
        <f aca="false">IF($C821="","",①在庫CSV_発注日!$L817)</f>
        <v/>
      </c>
      <c r="G821" s="18"/>
      <c r="H821" s="17" t="str">
        <f aca="false">IF($C821="","",N(①在庫CSV_発注日!$Z817))</f>
        <v/>
      </c>
      <c r="I821" s="37" t="str">
        <f aca="false">IF($C821="","",SUMIFS(⑤減算マスタCSV!$L$2:$L$8001,⑤減算マスタCSV!$F$2:$F$8001,$C821,⑤減算マスタCSV!$K$2:$K$8001,1))</f>
        <v/>
      </c>
      <c r="J821" s="17" t="str">
        <f aca="false">IF($C821="","",IFERROR(INDEX(⑤減算マスタCSV!$H$2:$H$8001,MATCH($C821,⑤減算マスタCSV!$F$2:$F$8001,0)),1))</f>
        <v/>
      </c>
      <c r="K821" s="17" t="str">
        <f aca="false">IF($C821="","",MAX(1,IFERROR(INDEX(⑥商品照会CSV!$M$2:$M$3001,MATCH($C821,⑥商品照会CSV!$A$2:$A$3001,0)),1)))</f>
        <v/>
      </c>
      <c r="L821" s="40" t="str">
        <f aca="false">IF($C821="","",IFERROR(INDEX(⑥商品照会CSV!$Q$2:$Q$3001,MATCH($C821,⑥商品照会CSV!$A$2:$A$3001,0)),0))</f>
        <v/>
      </c>
      <c r="M821" s="40" t="str">
        <f aca="false">IF($C821="","",N($L821)*N($K821))</f>
        <v/>
      </c>
      <c r="N821" s="17" t="str">
        <f aca="false">IF($C821="","",MAX(1,IFERROR(INDEX(⑥商品照会CSV!$AK$2:$AK$3001,MATCH($C821,⑥商品照会CSV!$A$2:$A$3001,0)),1)))</f>
        <v/>
      </c>
      <c r="O821" s="12" t="str">
        <f aca="false">IF($C821="","",IFERROR(IF(INDEX(⑥商品照会CSV!$AN$2:$AN$3001,MATCH($C821,⑥商品照会CSV!$A$2:$A$3001,0))=1,"バラ",IF(INDEX(⑥商品照会CSV!$AM$2:$AM$3001,MATCH($C821,⑥商品照会CSV!$A$2:$A$3001,0))=1,"中間包装","ケース")),"ケース"))</f>
        <v/>
      </c>
      <c r="P821" s="18"/>
      <c r="Q821" s="14"/>
      <c r="R821" s="17" t="str">
        <f aca="false">IF($C821="","",N($Q821)*N($K821))</f>
        <v/>
      </c>
    </row>
    <row r="822" customFormat="false" ht="15" hidden="false" customHeight="false" outlineLevel="0" collapsed="false">
      <c r="B822" s="12" t="n">
        <v>817</v>
      </c>
      <c r="C822" s="36" t="str">
        <f aca="false">IF(①在庫CSV_発注日!$M818="","",①在庫CSV_発注日!$M818&amp;"")</f>
        <v/>
      </c>
      <c r="D822" s="12" t="str">
        <f aca="false">IF($C822="","",①在庫CSV_発注日!$N818)</f>
        <v/>
      </c>
      <c r="E822" s="12" t="str">
        <f aca="false">IF($C822="","",①在庫CSV_発注日!$H818)</f>
        <v/>
      </c>
      <c r="F822" s="12" t="str">
        <f aca="false">IF($C822="","",①在庫CSV_発注日!$L818)</f>
        <v/>
      </c>
      <c r="G822" s="18"/>
      <c r="H822" s="17" t="str">
        <f aca="false">IF($C822="","",N(①在庫CSV_発注日!$Z818))</f>
        <v/>
      </c>
      <c r="I822" s="37" t="str">
        <f aca="false">IF($C822="","",SUMIFS(⑤減算マスタCSV!$L$2:$L$8001,⑤減算マスタCSV!$F$2:$F$8001,$C822,⑤減算マスタCSV!$K$2:$K$8001,1))</f>
        <v/>
      </c>
      <c r="J822" s="17" t="str">
        <f aca="false">IF($C822="","",IFERROR(INDEX(⑤減算マスタCSV!$H$2:$H$8001,MATCH($C822,⑤減算マスタCSV!$F$2:$F$8001,0)),1))</f>
        <v/>
      </c>
      <c r="K822" s="17" t="str">
        <f aca="false">IF($C822="","",MAX(1,IFERROR(INDEX(⑥商品照会CSV!$M$2:$M$3001,MATCH($C822,⑥商品照会CSV!$A$2:$A$3001,0)),1)))</f>
        <v/>
      </c>
      <c r="L822" s="40" t="str">
        <f aca="false">IF($C822="","",IFERROR(INDEX(⑥商品照会CSV!$Q$2:$Q$3001,MATCH($C822,⑥商品照会CSV!$A$2:$A$3001,0)),0))</f>
        <v/>
      </c>
      <c r="M822" s="40" t="str">
        <f aca="false">IF($C822="","",N($L822)*N($K822))</f>
        <v/>
      </c>
      <c r="N822" s="17" t="str">
        <f aca="false">IF($C822="","",MAX(1,IFERROR(INDEX(⑥商品照会CSV!$AK$2:$AK$3001,MATCH($C822,⑥商品照会CSV!$A$2:$A$3001,0)),1)))</f>
        <v/>
      </c>
      <c r="O822" s="12" t="str">
        <f aca="false">IF($C822="","",IFERROR(IF(INDEX(⑥商品照会CSV!$AN$2:$AN$3001,MATCH($C822,⑥商品照会CSV!$A$2:$A$3001,0))=1,"バラ",IF(INDEX(⑥商品照会CSV!$AM$2:$AM$3001,MATCH($C822,⑥商品照会CSV!$A$2:$A$3001,0))=1,"中間包装","ケース")),"ケース"))</f>
        <v/>
      </c>
      <c r="P822" s="18"/>
      <c r="Q822" s="14"/>
      <c r="R822" s="17" t="str">
        <f aca="false">IF($C822="","",N($Q822)*N($K822))</f>
        <v/>
      </c>
    </row>
    <row r="823" customFormat="false" ht="15" hidden="false" customHeight="false" outlineLevel="0" collapsed="false">
      <c r="B823" s="12" t="n">
        <v>818</v>
      </c>
      <c r="C823" s="36" t="str">
        <f aca="false">IF(①在庫CSV_発注日!$M819="","",①在庫CSV_発注日!$M819&amp;"")</f>
        <v/>
      </c>
      <c r="D823" s="12" t="str">
        <f aca="false">IF($C823="","",①在庫CSV_発注日!$N819)</f>
        <v/>
      </c>
      <c r="E823" s="12" t="str">
        <f aca="false">IF($C823="","",①在庫CSV_発注日!$H819)</f>
        <v/>
      </c>
      <c r="F823" s="12" t="str">
        <f aca="false">IF($C823="","",①在庫CSV_発注日!$L819)</f>
        <v/>
      </c>
      <c r="G823" s="18"/>
      <c r="H823" s="17" t="str">
        <f aca="false">IF($C823="","",N(①在庫CSV_発注日!$Z819))</f>
        <v/>
      </c>
      <c r="I823" s="37" t="str">
        <f aca="false">IF($C823="","",SUMIFS(⑤減算マスタCSV!$L$2:$L$8001,⑤減算マスタCSV!$F$2:$F$8001,$C823,⑤減算マスタCSV!$K$2:$K$8001,1))</f>
        <v/>
      </c>
      <c r="J823" s="17" t="str">
        <f aca="false">IF($C823="","",IFERROR(INDEX(⑤減算マスタCSV!$H$2:$H$8001,MATCH($C823,⑤減算マスタCSV!$F$2:$F$8001,0)),1))</f>
        <v/>
      </c>
      <c r="K823" s="17" t="str">
        <f aca="false">IF($C823="","",MAX(1,IFERROR(INDEX(⑥商品照会CSV!$M$2:$M$3001,MATCH($C823,⑥商品照会CSV!$A$2:$A$3001,0)),1)))</f>
        <v/>
      </c>
      <c r="L823" s="40" t="str">
        <f aca="false">IF($C823="","",IFERROR(INDEX(⑥商品照会CSV!$Q$2:$Q$3001,MATCH($C823,⑥商品照会CSV!$A$2:$A$3001,0)),0))</f>
        <v/>
      </c>
      <c r="M823" s="40" t="str">
        <f aca="false">IF($C823="","",N($L823)*N($K823))</f>
        <v/>
      </c>
      <c r="N823" s="17" t="str">
        <f aca="false">IF($C823="","",MAX(1,IFERROR(INDEX(⑥商品照会CSV!$AK$2:$AK$3001,MATCH($C823,⑥商品照会CSV!$A$2:$A$3001,0)),1)))</f>
        <v/>
      </c>
      <c r="O823" s="12" t="str">
        <f aca="false">IF($C823="","",IFERROR(IF(INDEX(⑥商品照会CSV!$AN$2:$AN$3001,MATCH($C823,⑥商品照会CSV!$A$2:$A$3001,0))=1,"バラ",IF(INDEX(⑥商品照会CSV!$AM$2:$AM$3001,MATCH($C823,⑥商品照会CSV!$A$2:$A$3001,0))=1,"中間包装","ケース")),"ケース"))</f>
        <v/>
      </c>
      <c r="P823" s="18"/>
      <c r="Q823" s="14"/>
      <c r="R823" s="17" t="str">
        <f aca="false">IF($C823="","",N($Q823)*N($K823))</f>
        <v/>
      </c>
    </row>
    <row r="824" customFormat="false" ht="15" hidden="false" customHeight="false" outlineLevel="0" collapsed="false">
      <c r="B824" s="12" t="n">
        <v>819</v>
      </c>
      <c r="C824" s="36" t="str">
        <f aca="false">IF(①在庫CSV_発注日!$M820="","",①在庫CSV_発注日!$M820&amp;"")</f>
        <v/>
      </c>
      <c r="D824" s="12" t="str">
        <f aca="false">IF($C824="","",①在庫CSV_発注日!$N820)</f>
        <v/>
      </c>
      <c r="E824" s="12" t="str">
        <f aca="false">IF($C824="","",①在庫CSV_発注日!$H820)</f>
        <v/>
      </c>
      <c r="F824" s="12" t="str">
        <f aca="false">IF($C824="","",①在庫CSV_発注日!$L820)</f>
        <v/>
      </c>
      <c r="G824" s="18"/>
      <c r="H824" s="17" t="str">
        <f aca="false">IF($C824="","",N(①在庫CSV_発注日!$Z820))</f>
        <v/>
      </c>
      <c r="I824" s="37" t="str">
        <f aca="false">IF($C824="","",SUMIFS(⑤減算マスタCSV!$L$2:$L$8001,⑤減算マスタCSV!$F$2:$F$8001,$C824,⑤減算マスタCSV!$K$2:$K$8001,1))</f>
        <v/>
      </c>
      <c r="J824" s="17" t="str">
        <f aca="false">IF($C824="","",IFERROR(INDEX(⑤減算マスタCSV!$H$2:$H$8001,MATCH($C824,⑤減算マスタCSV!$F$2:$F$8001,0)),1))</f>
        <v/>
      </c>
      <c r="K824" s="17" t="str">
        <f aca="false">IF($C824="","",MAX(1,IFERROR(INDEX(⑥商品照会CSV!$M$2:$M$3001,MATCH($C824,⑥商品照会CSV!$A$2:$A$3001,0)),1)))</f>
        <v/>
      </c>
      <c r="L824" s="40" t="str">
        <f aca="false">IF($C824="","",IFERROR(INDEX(⑥商品照会CSV!$Q$2:$Q$3001,MATCH($C824,⑥商品照会CSV!$A$2:$A$3001,0)),0))</f>
        <v/>
      </c>
      <c r="M824" s="40" t="str">
        <f aca="false">IF($C824="","",N($L824)*N($K824))</f>
        <v/>
      </c>
      <c r="N824" s="17" t="str">
        <f aca="false">IF($C824="","",MAX(1,IFERROR(INDEX(⑥商品照会CSV!$AK$2:$AK$3001,MATCH($C824,⑥商品照会CSV!$A$2:$A$3001,0)),1)))</f>
        <v/>
      </c>
      <c r="O824" s="12" t="str">
        <f aca="false">IF($C824="","",IFERROR(IF(INDEX(⑥商品照会CSV!$AN$2:$AN$3001,MATCH($C824,⑥商品照会CSV!$A$2:$A$3001,0))=1,"バラ",IF(INDEX(⑥商品照会CSV!$AM$2:$AM$3001,MATCH($C824,⑥商品照会CSV!$A$2:$A$3001,0))=1,"中間包装","ケース")),"ケース"))</f>
        <v/>
      </c>
      <c r="P824" s="18"/>
      <c r="Q824" s="14"/>
      <c r="R824" s="17" t="str">
        <f aca="false">IF($C824="","",N($Q824)*N($K824))</f>
        <v/>
      </c>
    </row>
    <row r="825" customFormat="false" ht="15" hidden="false" customHeight="false" outlineLevel="0" collapsed="false">
      <c r="B825" s="12" t="n">
        <v>820</v>
      </c>
      <c r="C825" s="36" t="str">
        <f aca="false">IF(①在庫CSV_発注日!$M821="","",①在庫CSV_発注日!$M821&amp;"")</f>
        <v/>
      </c>
      <c r="D825" s="12" t="str">
        <f aca="false">IF($C825="","",①在庫CSV_発注日!$N821)</f>
        <v/>
      </c>
      <c r="E825" s="12" t="str">
        <f aca="false">IF($C825="","",①在庫CSV_発注日!$H821)</f>
        <v/>
      </c>
      <c r="F825" s="12" t="str">
        <f aca="false">IF($C825="","",①在庫CSV_発注日!$L821)</f>
        <v/>
      </c>
      <c r="G825" s="18"/>
      <c r="H825" s="17" t="str">
        <f aca="false">IF($C825="","",N(①在庫CSV_発注日!$Z821))</f>
        <v/>
      </c>
      <c r="I825" s="37" t="str">
        <f aca="false">IF($C825="","",SUMIFS(⑤減算マスタCSV!$L$2:$L$8001,⑤減算マスタCSV!$F$2:$F$8001,$C825,⑤減算マスタCSV!$K$2:$K$8001,1))</f>
        <v/>
      </c>
      <c r="J825" s="17" t="str">
        <f aca="false">IF($C825="","",IFERROR(INDEX(⑤減算マスタCSV!$H$2:$H$8001,MATCH($C825,⑤減算マスタCSV!$F$2:$F$8001,0)),1))</f>
        <v/>
      </c>
      <c r="K825" s="17" t="str">
        <f aca="false">IF($C825="","",MAX(1,IFERROR(INDEX(⑥商品照会CSV!$M$2:$M$3001,MATCH($C825,⑥商品照会CSV!$A$2:$A$3001,0)),1)))</f>
        <v/>
      </c>
      <c r="L825" s="40" t="str">
        <f aca="false">IF($C825="","",IFERROR(INDEX(⑥商品照会CSV!$Q$2:$Q$3001,MATCH($C825,⑥商品照会CSV!$A$2:$A$3001,0)),0))</f>
        <v/>
      </c>
      <c r="M825" s="40" t="str">
        <f aca="false">IF($C825="","",N($L825)*N($K825))</f>
        <v/>
      </c>
      <c r="N825" s="17" t="str">
        <f aca="false">IF($C825="","",MAX(1,IFERROR(INDEX(⑥商品照会CSV!$AK$2:$AK$3001,MATCH($C825,⑥商品照会CSV!$A$2:$A$3001,0)),1)))</f>
        <v/>
      </c>
      <c r="O825" s="12" t="str">
        <f aca="false">IF($C825="","",IFERROR(IF(INDEX(⑥商品照会CSV!$AN$2:$AN$3001,MATCH($C825,⑥商品照会CSV!$A$2:$A$3001,0))=1,"バラ",IF(INDEX(⑥商品照会CSV!$AM$2:$AM$3001,MATCH($C825,⑥商品照会CSV!$A$2:$A$3001,0))=1,"中間包装","ケース")),"ケース"))</f>
        <v/>
      </c>
      <c r="P825" s="18"/>
      <c r="Q825" s="14"/>
      <c r="R825" s="17" t="str">
        <f aca="false">IF($C825="","",N($Q825)*N($K825))</f>
        <v/>
      </c>
    </row>
    <row r="826" customFormat="false" ht="15" hidden="false" customHeight="false" outlineLevel="0" collapsed="false">
      <c r="B826" s="12" t="n">
        <v>821</v>
      </c>
      <c r="C826" s="36" t="str">
        <f aca="false">IF(①在庫CSV_発注日!$M822="","",①在庫CSV_発注日!$M822&amp;"")</f>
        <v/>
      </c>
      <c r="D826" s="12" t="str">
        <f aca="false">IF($C826="","",①在庫CSV_発注日!$N822)</f>
        <v/>
      </c>
      <c r="E826" s="12" t="str">
        <f aca="false">IF($C826="","",①在庫CSV_発注日!$H822)</f>
        <v/>
      </c>
      <c r="F826" s="12" t="str">
        <f aca="false">IF($C826="","",①在庫CSV_発注日!$L822)</f>
        <v/>
      </c>
      <c r="G826" s="18"/>
      <c r="H826" s="17" t="str">
        <f aca="false">IF($C826="","",N(①在庫CSV_発注日!$Z822))</f>
        <v/>
      </c>
      <c r="I826" s="37" t="str">
        <f aca="false">IF($C826="","",SUMIFS(⑤減算マスタCSV!$L$2:$L$8001,⑤減算マスタCSV!$F$2:$F$8001,$C826,⑤減算マスタCSV!$K$2:$K$8001,1))</f>
        <v/>
      </c>
      <c r="J826" s="17" t="str">
        <f aca="false">IF($C826="","",IFERROR(INDEX(⑤減算マスタCSV!$H$2:$H$8001,MATCH($C826,⑤減算マスタCSV!$F$2:$F$8001,0)),1))</f>
        <v/>
      </c>
      <c r="K826" s="17" t="str">
        <f aca="false">IF($C826="","",MAX(1,IFERROR(INDEX(⑥商品照会CSV!$M$2:$M$3001,MATCH($C826,⑥商品照会CSV!$A$2:$A$3001,0)),1)))</f>
        <v/>
      </c>
      <c r="L826" s="40" t="str">
        <f aca="false">IF($C826="","",IFERROR(INDEX(⑥商品照会CSV!$Q$2:$Q$3001,MATCH($C826,⑥商品照会CSV!$A$2:$A$3001,0)),0))</f>
        <v/>
      </c>
      <c r="M826" s="40" t="str">
        <f aca="false">IF($C826="","",N($L826)*N($K826))</f>
        <v/>
      </c>
      <c r="N826" s="17" t="str">
        <f aca="false">IF($C826="","",MAX(1,IFERROR(INDEX(⑥商品照会CSV!$AK$2:$AK$3001,MATCH($C826,⑥商品照会CSV!$A$2:$A$3001,0)),1)))</f>
        <v/>
      </c>
      <c r="O826" s="12" t="str">
        <f aca="false">IF($C826="","",IFERROR(IF(INDEX(⑥商品照会CSV!$AN$2:$AN$3001,MATCH($C826,⑥商品照会CSV!$A$2:$A$3001,0))=1,"バラ",IF(INDEX(⑥商品照会CSV!$AM$2:$AM$3001,MATCH($C826,⑥商品照会CSV!$A$2:$A$3001,0))=1,"中間包装","ケース")),"ケース"))</f>
        <v/>
      </c>
      <c r="P826" s="18"/>
      <c r="Q826" s="14"/>
      <c r="R826" s="17" t="str">
        <f aca="false">IF($C826="","",N($Q826)*N($K826))</f>
        <v/>
      </c>
    </row>
    <row r="827" customFormat="false" ht="15" hidden="false" customHeight="false" outlineLevel="0" collapsed="false">
      <c r="B827" s="12" t="n">
        <v>822</v>
      </c>
      <c r="C827" s="36" t="str">
        <f aca="false">IF(①在庫CSV_発注日!$M823="","",①在庫CSV_発注日!$M823&amp;"")</f>
        <v/>
      </c>
      <c r="D827" s="12" t="str">
        <f aca="false">IF($C827="","",①在庫CSV_発注日!$N823)</f>
        <v/>
      </c>
      <c r="E827" s="12" t="str">
        <f aca="false">IF($C827="","",①在庫CSV_発注日!$H823)</f>
        <v/>
      </c>
      <c r="F827" s="12" t="str">
        <f aca="false">IF($C827="","",①在庫CSV_発注日!$L823)</f>
        <v/>
      </c>
      <c r="G827" s="18"/>
      <c r="H827" s="17" t="str">
        <f aca="false">IF($C827="","",N(①在庫CSV_発注日!$Z823))</f>
        <v/>
      </c>
      <c r="I827" s="37" t="str">
        <f aca="false">IF($C827="","",SUMIFS(⑤減算マスタCSV!$L$2:$L$8001,⑤減算マスタCSV!$F$2:$F$8001,$C827,⑤減算マスタCSV!$K$2:$K$8001,1))</f>
        <v/>
      </c>
      <c r="J827" s="17" t="str">
        <f aca="false">IF($C827="","",IFERROR(INDEX(⑤減算マスタCSV!$H$2:$H$8001,MATCH($C827,⑤減算マスタCSV!$F$2:$F$8001,0)),1))</f>
        <v/>
      </c>
      <c r="K827" s="17" t="str">
        <f aca="false">IF($C827="","",MAX(1,IFERROR(INDEX(⑥商品照会CSV!$M$2:$M$3001,MATCH($C827,⑥商品照会CSV!$A$2:$A$3001,0)),1)))</f>
        <v/>
      </c>
      <c r="L827" s="40" t="str">
        <f aca="false">IF($C827="","",IFERROR(INDEX(⑥商品照会CSV!$Q$2:$Q$3001,MATCH($C827,⑥商品照会CSV!$A$2:$A$3001,0)),0))</f>
        <v/>
      </c>
      <c r="M827" s="40" t="str">
        <f aca="false">IF($C827="","",N($L827)*N($K827))</f>
        <v/>
      </c>
      <c r="N827" s="17" t="str">
        <f aca="false">IF($C827="","",MAX(1,IFERROR(INDEX(⑥商品照会CSV!$AK$2:$AK$3001,MATCH($C827,⑥商品照会CSV!$A$2:$A$3001,0)),1)))</f>
        <v/>
      </c>
      <c r="O827" s="12" t="str">
        <f aca="false">IF($C827="","",IFERROR(IF(INDEX(⑥商品照会CSV!$AN$2:$AN$3001,MATCH($C827,⑥商品照会CSV!$A$2:$A$3001,0))=1,"バラ",IF(INDEX(⑥商品照会CSV!$AM$2:$AM$3001,MATCH($C827,⑥商品照会CSV!$A$2:$A$3001,0))=1,"中間包装","ケース")),"ケース"))</f>
        <v/>
      </c>
      <c r="P827" s="18"/>
      <c r="Q827" s="14"/>
      <c r="R827" s="17" t="str">
        <f aca="false">IF($C827="","",N($Q827)*N($K827))</f>
        <v/>
      </c>
    </row>
    <row r="828" customFormat="false" ht="15" hidden="false" customHeight="false" outlineLevel="0" collapsed="false">
      <c r="B828" s="12" t="n">
        <v>823</v>
      </c>
      <c r="C828" s="36" t="str">
        <f aca="false">IF(①在庫CSV_発注日!$M824="","",①在庫CSV_発注日!$M824&amp;"")</f>
        <v/>
      </c>
      <c r="D828" s="12" t="str">
        <f aca="false">IF($C828="","",①在庫CSV_発注日!$N824)</f>
        <v/>
      </c>
      <c r="E828" s="12" t="str">
        <f aca="false">IF($C828="","",①在庫CSV_発注日!$H824)</f>
        <v/>
      </c>
      <c r="F828" s="12" t="str">
        <f aca="false">IF($C828="","",①在庫CSV_発注日!$L824)</f>
        <v/>
      </c>
      <c r="G828" s="18"/>
      <c r="H828" s="17" t="str">
        <f aca="false">IF($C828="","",N(①在庫CSV_発注日!$Z824))</f>
        <v/>
      </c>
      <c r="I828" s="37" t="str">
        <f aca="false">IF($C828="","",SUMIFS(⑤減算マスタCSV!$L$2:$L$8001,⑤減算マスタCSV!$F$2:$F$8001,$C828,⑤減算マスタCSV!$K$2:$K$8001,1))</f>
        <v/>
      </c>
      <c r="J828" s="17" t="str">
        <f aca="false">IF($C828="","",IFERROR(INDEX(⑤減算マスタCSV!$H$2:$H$8001,MATCH($C828,⑤減算マスタCSV!$F$2:$F$8001,0)),1))</f>
        <v/>
      </c>
      <c r="K828" s="17" t="str">
        <f aca="false">IF($C828="","",MAX(1,IFERROR(INDEX(⑥商品照会CSV!$M$2:$M$3001,MATCH($C828,⑥商品照会CSV!$A$2:$A$3001,0)),1)))</f>
        <v/>
      </c>
      <c r="L828" s="40" t="str">
        <f aca="false">IF($C828="","",IFERROR(INDEX(⑥商品照会CSV!$Q$2:$Q$3001,MATCH($C828,⑥商品照会CSV!$A$2:$A$3001,0)),0))</f>
        <v/>
      </c>
      <c r="M828" s="40" t="str">
        <f aca="false">IF($C828="","",N($L828)*N($K828))</f>
        <v/>
      </c>
      <c r="N828" s="17" t="str">
        <f aca="false">IF($C828="","",MAX(1,IFERROR(INDEX(⑥商品照会CSV!$AK$2:$AK$3001,MATCH($C828,⑥商品照会CSV!$A$2:$A$3001,0)),1)))</f>
        <v/>
      </c>
      <c r="O828" s="12" t="str">
        <f aca="false">IF($C828="","",IFERROR(IF(INDEX(⑥商品照会CSV!$AN$2:$AN$3001,MATCH($C828,⑥商品照会CSV!$A$2:$A$3001,0))=1,"バラ",IF(INDEX(⑥商品照会CSV!$AM$2:$AM$3001,MATCH($C828,⑥商品照会CSV!$A$2:$A$3001,0))=1,"中間包装","ケース")),"ケース"))</f>
        <v/>
      </c>
      <c r="P828" s="18"/>
      <c r="Q828" s="14"/>
      <c r="R828" s="17" t="str">
        <f aca="false">IF($C828="","",N($Q828)*N($K828))</f>
        <v/>
      </c>
    </row>
    <row r="829" customFormat="false" ht="15" hidden="false" customHeight="false" outlineLevel="0" collapsed="false">
      <c r="B829" s="12" t="n">
        <v>824</v>
      </c>
      <c r="C829" s="36" t="str">
        <f aca="false">IF(①在庫CSV_発注日!$M825="","",①在庫CSV_発注日!$M825&amp;"")</f>
        <v/>
      </c>
      <c r="D829" s="12" t="str">
        <f aca="false">IF($C829="","",①在庫CSV_発注日!$N825)</f>
        <v/>
      </c>
      <c r="E829" s="12" t="str">
        <f aca="false">IF($C829="","",①在庫CSV_発注日!$H825)</f>
        <v/>
      </c>
      <c r="F829" s="12" t="str">
        <f aca="false">IF($C829="","",①在庫CSV_発注日!$L825)</f>
        <v/>
      </c>
      <c r="G829" s="18"/>
      <c r="H829" s="17" t="str">
        <f aca="false">IF($C829="","",N(①在庫CSV_発注日!$Z825))</f>
        <v/>
      </c>
      <c r="I829" s="37" t="str">
        <f aca="false">IF($C829="","",SUMIFS(⑤減算マスタCSV!$L$2:$L$8001,⑤減算マスタCSV!$F$2:$F$8001,$C829,⑤減算マスタCSV!$K$2:$K$8001,1))</f>
        <v/>
      </c>
      <c r="J829" s="17" t="str">
        <f aca="false">IF($C829="","",IFERROR(INDEX(⑤減算マスタCSV!$H$2:$H$8001,MATCH($C829,⑤減算マスタCSV!$F$2:$F$8001,0)),1))</f>
        <v/>
      </c>
      <c r="K829" s="17" t="str">
        <f aca="false">IF($C829="","",MAX(1,IFERROR(INDEX(⑥商品照会CSV!$M$2:$M$3001,MATCH($C829,⑥商品照会CSV!$A$2:$A$3001,0)),1)))</f>
        <v/>
      </c>
      <c r="L829" s="40" t="str">
        <f aca="false">IF($C829="","",IFERROR(INDEX(⑥商品照会CSV!$Q$2:$Q$3001,MATCH($C829,⑥商品照会CSV!$A$2:$A$3001,0)),0))</f>
        <v/>
      </c>
      <c r="M829" s="40" t="str">
        <f aca="false">IF($C829="","",N($L829)*N($K829))</f>
        <v/>
      </c>
      <c r="N829" s="17" t="str">
        <f aca="false">IF($C829="","",MAX(1,IFERROR(INDEX(⑥商品照会CSV!$AK$2:$AK$3001,MATCH($C829,⑥商品照会CSV!$A$2:$A$3001,0)),1)))</f>
        <v/>
      </c>
      <c r="O829" s="12" t="str">
        <f aca="false">IF($C829="","",IFERROR(IF(INDEX(⑥商品照会CSV!$AN$2:$AN$3001,MATCH($C829,⑥商品照会CSV!$A$2:$A$3001,0))=1,"バラ",IF(INDEX(⑥商品照会CSV!$AM$2:$AM$3001,MATCH($C829,⑥商品照会CSV!$A$2:$A$3001,0))=1,"中間包装","ケース")),"ケース"))</f>
        <v/>
      </c>
      <c r="P829" s="18"/>
      <c r="Q829" s="14"/>
      <c r="R829" s="17" t="str">
        <f aca="false">IF($C829="","",N($Q829)*N($K829))</f>
        <v/>
      </c>
    </row>
    <row r="830" customFormat="false" ht="15" hidden="false" customHeight="false" outlineLevel="0" collapsed="false">
      <c r="B830" s="12" t="n">
        <v>825</v>
      </c>
      <c r="C830" s="36" t="str">
        <f aca="false">IF(①在庫CSV_発注日!$M826="","",①在庫CSV_発注日!$M826&amp;"")</f>
        <v/>
      </c>
      <c r="D830" s="12" t="str">
        <f aca="false">IF($C830="","",①在庫CSV_発注日!$N826)</f>
        <v/>
      </c>
      <c r="E830" s="12" t="str">
        <f aca="false">IF($C830="","",①在庫CSV_発注日!$H826)</f>
        <v/>
      </c>
      <c r="F830" s="12" t="str">
        <f aca="false">IF($C830="","",①在庫CSV_発注日!$L826)</f>
        <v/>
      </c>
      <c r="G830" s="18"/>
      <c r="H830" s="17" t="str">
        <f aca="false">IF($C830="","",N(①在庫CSV_発注日!$Z826))</f>
        <v/>
      </c>
      <c r="I830" s="37" t="str">
        <f aca="false">IF($C830="","",SUMIFS(⑤減算マスタCSV!$L$2:$L$8001,⑤減算マスタCSV!$F$2:$F$8001,$C830,⑤減算マスタCSV!$K$2:$K$8001,1))</f>
        <v/>
      </c>
      <c r="J830" s="17" t="str">
        <f aca="false">IF($C830="","",IFERROR(INDEX(⑤減算マスタCSV!$H$2:$H$8001,MATCH($C830,⑤減算マスタCSV!$F$2:$F$8001,0)),1))</f>
        <v/>
      </c>
      <c r="K830" s="17" t="str">
        <f aca="false">IF($C830="","",MAX(1,IFERROR(INDEX(⑥商品照会CSV!$M$2:$M$3001,MATCH($C830,⑥商品照会CSV!$A$2:$A$3001,0)),1)))</f>
        <v/>
      </c>
      <c r="L830" s="40" t="str">
        <f aca="false">IF($C830="","",IFERROR(INDEX(⑥商品照会CSV!$Q$2:$Q$3001,MATCH($C830,⑥商品照会CSV!$A$2:$A$3001,0)),0))</f>
        <v/>
      </c>
      <c r="M830" s="40" t="str">
        <f aca="false">IF($C830="","",N($L830)*N($K830))</f>
        <v/>
      </c>
      <c r="N830" s="17" t="str">
        <f aca="false">IF($C830="","",MAX(1,IFERROR(INDEX(⑥商品照会CSV!$AK$2:$AK$3001,MATCH($C830,⑥商品照会CSV!$A$2:$A$3001,0)),1)))</f>
        <v/>
      </c>
      <c r="O830" s="12" t="str">
        <f aca="false">IF($C830="","",IFERROR(IF(INDEX(⑥商品照会CSV!$AN$2:$AN$3001,MATCH($C830,⑥商品照会CSV!$A$2:$A$3001,0))=1,"バラ",IF(INDEX(⑥商品照会CSV!$AM$2:$AM$3001,MATCH($C830,⑥商品照会CSV!$A$2:$A$3001,0))=1,"中間包装","ケース")),"ケース"))</f>
        <v/>
      </c>
      <c r="P830" s="18"/>
      <c r="Q830" s="14"/>
      <c r="R830" s="17" t="str">
        <f aca="false">IF($C830="","",N($Q830)*N($K830))</f>
        <v/>
      </c>
    </row>
    <row r="831" customFormat="false" ht="15" hidden="false" customHeight="false" outlineLevel="0" collapsed="false">
      <c r="B831" s="12" t="n">
        <v>826</v>
      </c>
      <c r="C831" s="36" t="str">
        <f aca="false">IF(①在庫CSV_発注日!$M827="","",①在庫CSV_発注日!$M827&amp;"")</f>
        <v/>
      </c>
      <c r="D831" s="12" t="str">
        <f aca="false">IF($C831="","",①在庫CSV_発注日!$N827)</f>
        <v/>
      </c>
      <c r="E831" s="12" t="str">
        <f aca="false">IF($C831="","",①在庫CSV_発注日!$H827)</f>
        <v/>
      </c>
      <c r="F831" s="12" t="str">
        <f aca="false">IF($C831="","",①在庫CSV_発注日!$L827)</f>
        <v/>
      </c>
      <c r="G831" s="18"/>
      <c r="H831" s="17" t="str">
        <f aca="false">IF($C831="","",N(①在庫CSV_発注日!$Z827))</f>
        <v/>
      </c>
      <c r="I831" s="37" t="str">
        <f aca="false">IF($C831="","",SUMIFS(⑤減算マスタCSV!$L$2:$L$8001,⑤減算マスタCSV!$F$2:$F$8001,$C831,⑤減算マスタCSV!$K$2:$K$8001,1))</f>
        <v/>
      </c>
      <c r="J831" s="17" t="str">
        <f aca="false">IF($C831="","",IFERROR(INDEX(⑤減算マスタCSV!$H$2:$H$8001,MATCH($C831,⑤減算マスタCSV!$F$2:$F$8001,0)),1))</f>
        <v/>
      </c>
      <c r="K831" s="17" t="str">
        <f aca="false">IF($C831="","",MAX(1,IFERROR(INDEX(⑥商品照会CSV!$M$2:$M$3001,MATCH($C831,⑥商品照会CSV!$A$2:$A$3001,0)),1)))</f>
        <v/>
      </c>
      <c r="L831" s="40" t="str">
        <f aca="false">IF($C831="","",IFERROR(INDEX(⑥商品照会CSV!$Q$2:$Q$3001,MATCH($C831,⑥商品照会CSV!$A$2:$A$3001,0)),0))</f>
        <v/>
      </c>
      <c r="M831" s="40" t="str">
        <f aca="false">IF($C831="","",N($L831)*N($K831))</f>
        <v/>
      </c>
      <c r="N831" s="17" t="str">
        <f aca="false">IF($C831="","",MAX(1,IFERROR(INDEX(⑥商品照会CSV!$AK$2:$AK$3001,MATCH($C831,⑥商品照会CSV!$A$2:$A$3001,0)),1)))</f>
        <v/>
      </c>
      <c r="O831" s="12" t="str">
        <f aca="false">IF($C831="","",IFERROR(IF(INDEX(⑥商品照会CSV!$AN$2:$AN$3001,MATCH($C831,⑥商品照会CSV!$A$2:$A$3001,0))=1,"バラ",IF(INDEX(⑥商品照会CSV!$AM$2:$AM$3001,MATCH($C831,⑥商品照会CSV!$A$2:$A$3001,0))=1,"中間包装","ケース")),"ケース"))</f>
        <v/>
      </c>
      <c r="P831" s="18"/>
      <c r="Q831" s="14"/>
      <c r="R831" s="17" t="str">
        <f aca="false">IF($C831="","",N($Q831)*N($K831))</f>
        <v/>
      </c>
    </row>
    <row r="832" customFormat="false" ht="15" hidden="false" customHeight="false" outlineLevel="0" collapsed="false">
      <c r="B832" s="12" t="n">
        <v>827</v>
      </c>
      <c r="C832" s="36" t="str">
        <f aca="false">IF(①在庫CSV_発注日!$M828="","",①在庫CSV_発注日!$M828&amp;"")</f>
        <v/>
      </c>
      <c r="D832" s="12" t="str">
        <f aca="false">IF($C832="","",①在庫CSV_発注日!$N828)</f>
        <v/>
      </c>
      <c r="E832" s="12" t="str">
        <f aca="false">IF($C832="","",①在庫CSV_発注日!$H828)</f>
        <v/>
      </c>
      <c r="F832" s="12" t="str">
        <f aca="false">IF($C832="","",①在庫CSV_発注日!$L828)</f>
        <v/>
      </c>
      <c r="G832" s="18"/>
      <c r="H832" s="17" t="str">
        <f aca="false">IF($C832="","",N(①在庫CSV_発注日!$Z828))</f>
        <v/>
      </c>
      <c r="I832" s="37" t="str">
        <f aca="false">IF($C832="","",SUMIFS(⑤減算マスタCSV!$L$2:$L$8001,⑤減算マスタCSV!$F$2:$F$8001,$C832,⑤減算マスタCSV!$K$2:$K$8001,1))</f>
        <v/>
      </c>
      <c r="J832" s="17" t="str">
        <f aca="false">IF($C832="","",IFERROR(INDEX(⑤減算マスタCSV!$H$2:$H$8001,MATCH($C832,⑤減算マスタCSV!$F$2:$F$8001,0)),1))</f>
        <v/>
      </c>
      <c r="K832" s="17" t="str">
        <f aca="false">IF($C832="","",MAX(1,IFERROR(INDEX(⑥商品照会CSV!$M$2:$M$3001,MATCH($C832,⑥商品照会CSV!$A$2:$A$3001,0)),1)))</f>
        <v/>
      </c>
      <c r="L832" s="40" t="str">
        <f aca="false">IF($C832="","",IFERROR(INDEX(⑥商品照会CSV!$Q$2:$Q$3001,MATCH($C832,⑥商品照会CSV!$A$2:$A$3001,0)),0))</f>
        <v/>
      </c>
      <c r="M832" s="40" t="str">
        <f aca="false">IF($C832="","",N($L832)*N($K832))</f>
        <v/>
      </c>
      <c r="N832" s="17" t="str">
        <f aca="false">IF($C832="","",MAX(1,IFERROR(INDEX(⑥商品照会CSV!$AK$2:$AK$3001,MATCH($C832,⑥商品照会CSV!$A$2:$A$3001,0)),1)))</f>
        <v/>
      </c>
      <c r="O832" s="12" t="str">
        <f aca="false">IF($C832="","",IFERROR(IF(INDEX(⑥商品照会CSV!$AN$2:$AN$3001,MATCH($C832,⑥商品照会CSV!$A$2:$A$3001,0))=1,"バラ",IF(INDEX(⑥商品照会CSV!$AM$2:$AM$3001,MATCH($C832,⑥商品照会CSV!$A$2:$A$3001,0))=1,"中間包装","ケース")),"ケース"))</f>
        <v/>
      </c>
      <c r="P832" s="18"/>
      <c r="Q832" s="14"/>
      <c r="R832" s="17" t="str">
        <f aca="false">IF($C832="","",N($Q832)*N($K832))</f>
        <v/>
      </c>
    </row>
    <row r="833" customFormat="false" ht="15" hidden="false" customHeight="false" outlineLevel="0" collapsed="false">
      <c r="B833" s="12" t="n">
        <v>828</v>
      </c>
      <c r="C833" s="36" t="str">
        <f aca="false">IF(①在庫CSV_発注日!$M829="","",①在庫CSV_発注日!$M829&amp;"")</f>
        <v/>
      </c>
      <c r="D833" s="12" t="str">
        <f aca="false">IF($C833="","",①在庫CSV_発注日!$N829)</f>
        <v/>
      </c>
      <c r="E833" s="12" t="str">
        <f aca="false">IF($C833="","",①在庫CSV_発注日!$H829)</f>
        <v/>
      </c>
      <c r="F833" s="12" t="str">
        <f aca="false">IF($C833="","",①在庫CSV_発注日!$L829)</f>
        <v/>
      </c>
      <c r="G833" s="18"/>
      <c r="H833" s="17" t="str">
        <f aca="false">IF($C833="","",N(①在庫CSV_発注日!$Z829))</f>
        <v/>
      </c>
      <c r="I833" s="37" t="str">
        <f aca="false">IF($C833="","",SUMIFS(⑤減算マスタCSV!$L$2:$L$8001,⑤減算マスタCSV!$F$2:$F$8001,$C833,⑤減算マスタCSV!$K$2:$K$8001,1))</f>
        <v/>
      </c>
      <c r="J833" s="17" t="str">
        <f aca="false">IF($C833="","",IFERROR(INDEX(⑤減算マスタCSV!$H$2:$H$8001,MATCH($C833,⑤減算マスタCSV!$F$2:$F$8001,0)),1))</f>
        <v/>
      </c>
      <c r="K833" s="17" t="str">
        <f aca="false">IF($C833="","",MAX(1,IFERROR(INDEX(⑥商品照会CSV!$M$2:$M$3001,MATCH($C833,⑥商品照会CSV!$A$2:$A$3001,0)),1)))</f>
        <v/>
      </c>
      <c r="L833" s="40" t="str">
        <f aca="false">IF($C833="","",IFERROR(INDEX(⑥商品照会CSV!$Q$2:$Q$3001,MATCH($C833,⑥商品照会CSV!$A$2:$A$3001,0)),0))</f>
        <v/>
      </c>
      <c r="M833" s="40" t="str">
        <f aca="false">IF($C833="","",N($L833)*N($K833))</f>
        <v/>
      </c>
      <c r="N833" s="17" t="str">
        <f aca="false">IF($C833="","",MAX(1,IFERROR(INDEX(⑥商品照会CSV!$AK$2:$AK$3001,MATCH($C833,⑥商品照会CSV!$A$2:$A$3001,0)),1)))</f>
        <v/>
      </c>
      <c r="O833" s="12" t="str">
        <f aca="false">IF($C833="","",IFERROR(IF(INDEX(⑥商品照会CSV!$AN$2:$AN$3001,MATCH($C833,⑥商品照会CSV!$A$2:$A$3001,0))=1,"バラ",IF(INDEX(⑥商品照会CSV!$AM$2:$AM$3001,MATCH($C833,⑥商品照会CSV!$A$2:$A$3001,0))=1,"中間包装","ケース")),"ケース"))</f>
        <v/>
      </c>
      <c r="P833" s="18"/>
      <c r="Q833" s="14"/>
      <c r="R833" s="17" t="str">
        <f aca="false">IF($C833="","",N($Q833)*N($K833))</f>
        <v/>
      </c>
    </row>
    <row r="834" customFormat="false" ht="15" hidden="false" customHeight="false" outlineLevel="0" collapsed="false">
      <c r="B834" s="12" t="n">
        <v>829</v>
      </c>
      <c r="C834" s="36" t="str">
        <f aca="false">IF(①在庫CSV_発注日!$M830="","",①在庫CSV_発注日!$M830&amp;"")</f>
        <v/>
      </c>
      <c r="D834" s="12" t="str">
        <f aca="false">IF($C834="","",①在庫CSV_発注日!$N830)</f>
        <v/>
      </c>
      <c r="E834" s="12" t="str">
        <f aca="false">IF($C834="","",①在庫CSV_発注日!$H830)</f>
        <v/>
      </c>
      <c r="F834" s="12" t="str">
        <f aca="false">IF($C834="","",①在庫CSV_発注日!$L830)</f>
        <v/>
      </c>
      <c r="G834" s="18"/>
      <c r="H834" s="17" t="str">
        <f aca="false">IF($C834="","",N(①在庫CSV_発注日!$Z830))</f>
        <v/>
      </c>
      <c r="I834" s="37" t="str">
        <f aca="false">IF($C834="","",SUMIFS(⑤減算マスタCSV!$L$2:$L$8001,⑤減算マスタCSV!$F$2:$F$8001,$C834,⑤減算マスタCSV!$K$2:$K$8001,1))</f>
        <v/>
      </c>
      <c r="J834" s="17" t="str">
        <f aca="false">IF($C834="","",IFERROR(INDEX(⑤減算マスタCSV!$H$2:$H$8001,MATCH($C834,⑤減算マスタCSV!$F$2:$F$8001,0)),1))</f>
        <v/>
      </c>
      <c r="K834" s="17" t="str">
        <f aca="false">IF($C834="","",MAX(1,IFERROR(INDEX(⑥商品照会CSV!$M$2:$M$3001,MATCH($C834,⑥商品照会CSV!$A$2:$A$3001,0)),1)))</f>
        <v/>
      </c>
      <c r="L834" s="40" t="str">
        <f aca="false">IF($C834="","",IFERROR(INDEX(⑥商品照会CSV!$Q$2:$Q$3001,MATCH($C834,⑥商品照会CSV!$A$2:$A$3001,0)),0))</f>
        <v/>
      </c>
      <c r="M834" s="40" t="str">
        <f aca="false">IF($C834="","",N($L834)*N($K834))</f>
        <v/>
      </c>
      <c r="N834" s="17" t="str">
        <f aca="false">IF($C834="","",MAX(1,IFERROR(INDEX(⑥商品照会CSV!$AK$2:$AK$3001,MATCH($C834,⑥商品照会CSV!$A$2:$A$3001,0)),1)))</f>
        <v/>
      </c>
      <c r="O834" s="12" t="str">
        <f aca="false">IF($C834="","",IFERROR(IF(INDEX(⑥商品照会CSV!$AN$2:$AN$3001,MATCH($C834,⑥商品照会CSV!$A$2:$A$3001,0))=1,"バラ",IF(INDEX(⑥商品照会CSV!$AM$2:$AM$3001,MATCH($C834,⑥商品照会CSV!$A$2:$A$3001,0))=1,"中間包装","ケース")),"ケース"))</f>
        <v/>
      </c>
      <c r="P834" s="18"/>
      <c r="Q834" s="14"/>
      <c r="R834" s="17" t="str">
        <f aca="false">IF($C834="","",N($Q834)*N($K834))</f>
        <v/>
      </c>
    </row>
    <row r="835" customFormat="false" ht="15" hidden="false" customHeight="false" outlineLevel="0" collapsed="false">
      <c r="B835" s="12" t="n">
        <v>830</v>
      </c>
      <c r="C835" s="36" t="str">
        <f aca="false">IF(①在庫CSV_発注日!$M831="","",①在庫CSV_発注日!$M831&amp;"")</f>
        <v/>
      </c>
      <c r="D835" s="12" t="str">
        <f aca="false">IF($C835="","",①在庫CSV_発注日!$N831)</f>
        <v/>
      </c>
      <c r="E835" s="12" t="str">
        <f aca="false">IF($C835="","",①在庫CSV_発注日!$H831)</f>
        <v/>
      </c>
      <c r="F835" s="12" t="str">
        <f aca="false">IF($C835="","",①在庫CSV_発注日!$L831)</f>
        <v/>
      </c>
      <c r="G835" s="18"/>
      <c r="H835" s="17" t="str">
        <f aca="false">IF($C835="","",N(①在庫CSV_発注日!$Z831))</f>
        <v/>
      </c>
      <c r="I835" s="37" t="str">
        <f aca="false">IF($C835="","",SUMIFS(⑤減算マスタCSV!$L$2:$L$8001,⑤減算マスタCSV!$F$2:$F$8001,$C835,⑤減算マスタCSV!$K$2:$K$8001,1))</f>
        <v/>
      </c>
      <c r="J835" s="17" t="str">
        <f aca="false">IF($C835="","",IFERROR(INDEX(⑤減算マスタCSV!$H$2:$H$8001,MATCH($C835,⑤減算マスタCSV!$F$2:$F$8001,0)),1))</f>
        <v/>
      </c>
      <c r="K835" s="17" t="str">
        <f aca="false">IF($C835="","",MAX(1,IFERROR(INDEX(⑥商品照会CSV!$M$2:$M$3001,MATCH($C835,⑥商品照会CSV!$A$2:$A$3001,0)),1)))</f>
        <v/>
      </c>
      <c r="L835" s="40" t="str">
        <f aca="false">IF($C835="","",IFERROR(INDEX(⑥商品照会CSV!$Q$2:$Q$3001,MATCH($C835,⑥商品照会CSV!$A$2:$A$3001,0)),0))</f>
        <v/>
      </c>
      <c r="M835" s="40" t="str">
        <f aca="false">IF($C835="","",N($L835)*N($K835))</f>
        <v/>
      </c>
      <c r="N835" s="17" t="str">
        <f aca="false">IF($C835="","",MAX(1,IFERROR(INDEX(⑥商品照会CSV!$AK$2:$AK$3001,MATCH($C835,⑥商品照会CSV!$A$2:$A$3001,0)),1)))</f>
        <v/>
      </c>
      <c r="O835" s="12" t="str">
        <f aca="false">IF($C835="","",IFERROR(IF(INDEX(⑥商品照会CSV!$AN$2:$AN$3001,MATCH($C835,⑥商品照会CSV!$A$2:$A$3001,0))=1,"バラ",IF(INDEX(⑥商品照会CSV!$AM$2:$AM$3001,MATCH($C835,⑥商品照会CSV!$A$2:$A$3001,0))=1,"中間包装","ケース")),"ケース"))</f>
        <v/>
      </c>
      <c r="P835" s="18"/>
      <c r="Q835" s="14"/>
      <c r="R835" s="17" t="str">
        <f aca="false">IF($C835="","",N($Q835)*N($K835))</f>
        <v/>
      </c>
    </row>
    <row r="836" customFormat="false" ht="15" hidden="false" customHeight="false" outlineLevel="0" collapsed="false">
      <c r="B836" s="12" t="n">
        <v>831</v>
      </c>
      <c r="C836" s="36" t="str">
        <f aca="false">IF(①在庫CSV_発注日!$M832="","",①在庫CSV_発注日!$M832&amp;"")</f>
        <v/>
      </c>
      <c r="D836" s="12" t="str">
        <f aca="false">IF($C836="","",①在庫CSV_発注日!$N832)</f>
        <v/>
      </c>
      <c r="E836" s="12" t="str">
        <f aca="false">IF($C836="","",①在庫CSV_発注日!$H832)</f>
        <v/>
      </c>
      <c r="F836" s="12" t="str">
        <f aca="false">IF($C836="","",①在庫CSV_発注日!$L832)</f>
        <v/>
      </c>
      <c r="G836" s="18"/>
      <c r="H836" s="17" t="str">
        <f aca="false">IF($C836="","",N(①在庫CSV_発注日!$Z832))</f>
        <v/>
      </c>
      <c r="I836" s="37" t="str">
        <f aca="false">IF($C836="","",SUMIFS(⑤減算マスタCSV!$L$2:$L$8001,⑤減算マスタCSV!$F$2:$F$8001,$C836,⑤減算マスタCSV!$K$2:$K$8001,1))</f>
        <v/>
      </c>
      <c r="J836" s="17" t="str">
        <f aca="false">IF($C836="","",IFERROR(INDEX(⑤減算マスタCSV!$H$2:$H$8001,MATCH($C836,⑤減算マスタCSV!$F$2:$F$8001,0)),1))</f>
        <v/>
      </c>
      <c r="K836" s="17" t="str">
        <f aca="false">IF($C836="","",MAX(1,IFERROR(INDEX(⑥商品照会CSV!$M$2:$M$3001,MATCH($C836,⑥商品照会CSV!$A$2:$A$3001,0)),1)))</f>
        <v/>
      </c>
      <c r="L836" s="40" t="str">
        <f aca="false">IF($C836="","",IFERROR(INDEX(⑥商品照会CSV!$Q$2:$Q$3001,MATCH($C836,⑥商品照会CSV!$A$2:$A$3001,0)),0))</f>
        <v/>
      </c>
      <c r="M836" s="40" t="str">
        <f aca="false">IF($C836="","",N($L836)*N($K836))</f>
        <v/>
      </c>
      <c r="N836" s="17" t="str">
        <f aca="false">IF($C836="","",MAX(1,IFERROR(INDEX(⑥商品照会CSV!$AK$2:$AK$3001,MATCH($C836,⑥商品照会CSV!$A$2:$A$3001,0)),1)))</f>
        <v/>
      </c>
      <c r="O836" s="12" t="str">
        <f aca="false">IF($C836="","",IFERROR(IF(INDEX(⑥商品照会CSV!$AN$2:$AN$3001,MATCH($C836,⑥商品照会CSV!$A$2:$A$3001,0))=1,"バラ",IF(INDEX(⑥商品照会CSV!$AM$2:$AM$3001,MATCH($C836,⑥商品照会CSV!$A$2:$A$3001,0))=1,"中間包装","ケース")),"ケース"))</f>
        <v/>
      </c>
      <c r="P836" s="18"/>
      <c r="Q836" s="14"/>
      <c r="R836" s="17" t="str">
        <f aca="false">IF($C836="","",N($Q836)*N($K836))</f>
        <v/>
      </c>
    </row>
    <row r="837" customFormat="false" ht="15" hidden="false" customHeight="false" outlineLevel="0" collapsed="false">
      <c r="B837" s="12" t="n">
        <v>832</v>
      </c>
      <c r="C837" s="36" t="str">
        <f aca="false">IF(①在庫CSV_発注日!$M833="","",①在庫CSV_発注日!$M833&amp;"")</f>
        <v/>
      </c>
      <c r="D837" s="12" t="str">
        <f aca="false">IF($C837="","",①在庫CSV_発注日!$N833)</f>
        <v/>
      </c>
      <c r="E837" s="12" t="str">
        <f aca="false">IF($C837="","",①在庫CSV_発注日!$H833)</f>
        <v/>
      </c>
      <c r="F837" s="12" t="str">
        <f aca="false">IF($C837="","",①在庫CSV_発注日!$L833)</f>
        <v/>
      </c>
      <c r="G837" s="18"/>
      <c r="H837" s="17" t="str">
        <f aca="false">IF($C837="","",N(①在庫CSV_発注日!$Z833))</f>
        <v/>
      </c>
      <c r="I837" s="37" t="str">
        <f aca="false">IF($C837="","",SUMIFS(⑤減算マスタCSV!$L$2:$L$8001,⑤減算マスタCSV!$F$2:$F$8001,$C837,⑤減算マスタCSV!$K$2:$K$8001,1))</f>
        <v/>
      </c>
      <c r="J837" s="17" t="str">
        <f aca="false">IF($C837="","",IFERROR(INDEX(⑤減算マスタCSV!$H$2:$H$8001,MATCH($C837,⑤減算マスタCSV!$F$2:$F$8001,0)),1))</f>
        <v/>
      </c>
      <c r="K837" s="17" t="str">
        <f aca="false">IF($C837="","",MAX(1,IFERROR(INDEX(⑥商品照会CSV!$M$2:$M$3001,MATCH($C837,⑥商品照会CSV!$A$2:$A$3001,0)),1)))</f>
        <v/>
      </c>
      <c r="L837" s="40" t="str">
        <f aca="false">IF($C837="","",IFERROR(INDEX(⑥商品照会CSV!$Q$2:$Q$3001,MATCH($C837,⑥商品照会CSV!$A$2:$A$3001,0)),0))</f>
        <v/>
      </c>
      <c r="M837" s="40" t="str">
        <f aca="false">IF($C837="","",N($L837)*N($K837))</f>
        <v/>
      </c>
      <c r="N837" s="17" t="str">
        <f aca="false">IF($C837="","",MAX(1,IFERROR(INDEX(⑥商品照会CSV!$AK$2:$AK$3001,MATCH($C837,⑥商品照会CSV!$A$2:$A$3001,0)),1)))</f>
        <v/>
      </c>
      <c r="O837" s="12" t="str">
        <f aca="false">IF($C837="","",IFERROR(IF(INDEX(⑥商品照会CSV!$AN$2:$AN$3001,MATCH($C837,⑥商品照会CSV!$A$2:$A$3001,0))=1,"バラ",IF(INDEX(⑥商品照会CSV!$AM$2:$AM$3001,MATCH($C837,⑥商品照会CSV!$A$2:$A$3001,0))=1,"中間包装","ケース")),"ケース"))</f>
        <v/>
      </c>
      <c r="P837" s="18"/>
      <c r="Q837" s="14"/>
      <c r="R837" s="17" t="str">
        <f aca="false">IF($C837="","",N($Q837)*N($K837))</f>
        <v/>
      </c>
    </row>
    <row r="838" customFormat="false" ht="15" hidden="false" customHeight="false" outlineLevel="0" collapsed="false">
      <c r="B838" s="12" t="n">
        <v>833</v>
      </c>
      <c r="C838" s="36" t="str">
        <f aca="false">IF(①在庫CSV_発注日!$M834="","",①在庫CSV_発注日!$M834&amp;"")</f>
        <v/>
      </c>
      <c r="D838" s="12" t="str">
        <f aca="false">IF($C838="","",①在庫CSV_発注日!$N834)</f>
        <v/>
      </c>
      <c r="E838" s="12" t="str">
        <f aca="false">IF($C838="","",①在庫CSV_発注日!$H834)</f>
        <v/>
      </c>
      <c r="F838" s="12" t="str">
        <f aca="false">IF($C838="","",①在庫CSV_発注日!$L834)</f>
        <v/>
      </c>
      <c r="G838" s="18"/>
      <c r="H838" s="17" t="str">
        <f aca="false">IF($C838="","",N(①在庫CSV_発注日!$Z834))</f>
        <v/>
      </c>
      <c r="I838" s="37" t="str">
        <f aca="false">IF($C838="","",SUMIFS(⑤減算マスタCSV!$L$2:$L$8001,⑤減算マスタCSV!$F$2:$F$8001,$C838,⑤減算マスタCSV!$K$2:$K$8001,1))</f>
        <v/>
      </c>
      <c r="J838" s="17" t="str">
        <f aca="false">IF($C838="","",IFERROR(INDEX(⑤減算マスタCSV!$H$2:$H$8001,MATCH($C838,⑤減算マスタCSV!$F$2:$F$8001,0)),1))</f>
        <v/>
      </c>
      <c r="K838" s="17" t="str">
        <f aca="false">IF($C838="","",MAX(1,IFERROR(INDEX(⑥商品照会CSV!$M$2:$M$3001,MATCH($C838,⑥商品照会CSV!$A$2:$A$3001,0)),1)))</f>
        <v/>
      </c>
      <c r="L838" s="40" t="str">
        <f aca="false">IF($C838="","",IFERROR(INDEX(⑥商品照会CSV!$Q$2:$Q$3001,MATCH($C838,⑥商品照会CSV!$A$2:$A$3001,0)),0))</f>
        <v/>
      </c>
      <c r="M838" s="40" t="str">
        <f aca="false">IF($C838="","",N($L838)*N($K838))</f>
        <v/>
      </c>
      <c r="N838" s="17" t="str">
        <f aca="false">IF($C838="","",MAX(1,IFERROR(INDEX(⑥商品照会CSV!$AK$2:$AK$3001,MATCH($C838,⑥商品照会CSV!$A$2:$A$3001,0)),1)))</f>
        <v/>
      </c>
      <c r="O838" s="12" t="str">
        <f aca="false">IF($C838="","",IFERROR(IF(INDEX(⑥商品照会CSV!$AN$2:$AN$3001,MATCH($C838,⑥商品照会CSV!$A$2:$A$3001,0))=1,"バラ",IF(INDEX(⑥商品照会CSV!$AM$2:$AM$3001,MATCH($C838,⑥商品照会CSV!$A$2:$A$3001,0))=1,"中間包装","ケース")),"ケース"))</f>
        <v/>
      </c>
      <c r="P838" s="18"/>
      <c r="Q838" s="14"/>
      <c r="R838" s="17" t="str">
        <f aca="false">IF($C838="","",N($Q838)*N($K838))</f>
        <v/>
      </c>
    </row>
    <row r="839" customFormat="false" ht="15" hidden="false" customHeight="false" outlineLevel="0" collapsed="false">
      <c r="B839" s="12" t="n">
        <v>834</v>
      </c>
      <c r="C839" s="36" t="str">
        <f aca="false">IF(①在庫CSV_発注日!$M835="","",①在庫CSV_発注日!$M835&amp;"")</f>
        <v/>
      </c>
      <c r="D839" s="12" t="str">
        <f aca="false">IF($C839="","",①在庫CSV_発注日!$N835)</f>
        <v/>
      </c>
      <c r="E839" s="12" t="str">
        <f aca="false">IF($C839="","",①在庫CSV_発注日!$H835)</f>
        <v/>
      </c>
      <c r="F839" s="12" t="str">
        <f aca="false">IF($C839="","",①在庫CSV_発注日!$L835)</f>
        <v/>
      </c>
      <c r="G839" s="18"/>
      <c r="H839" s="17" t="str">
        <f aca="false">IF($C839="","",N(①在庫CSV_発注日!$Z835))</f>
        <v/>
      </c>
      <c r="I839" s="37" t="str">
        <f aca="false">IF($C839="","",SUMIFS(⑤減算マスタCSV!$L$2:$L$8001,⑤減算マスタCSV!$F$2:$F$8001,$C839,⑤減算マスタCSV!$K$2:$K$8001,1))</f>
        <v/>
      </c>
      <c r="J839" s="17" t="str">
        <f aca="false">IF($C839="","",IFERROR(INDEX(⑤減算マスタCSV!$H$2:$H$8001,MATCH($C839,⑤減算マスタCSV!$F$2:$F$8001,0)),1))</f>
        <v/>
      </c>
      <c r="K839" s="17" t="str">
        <f aca="false">IF($C839="","",MAX(1,IFERROR(INDEX(⑥商品照会CSV!$M$2:$M$3001,MATCH($C839,⑥商品照会CSV!$A$2:$A$3001,0)),1)))</f>
        <v/>
      </c>
      <c r="L839" s="40" t="str">
        <f aca="false">IF($C839="","",IFERROR(INDEX(⑥商品照会CSV!$Q$2:$Q$3001,MATCH($C839,⑥商品照会CSV!$A$2:$A$3001,0)),0))</f>
        <v/>
      </c>
      <c r="M839" s="40" t="str">
        <f aca="false">IF($C839="","",N($L839)*N($K839))</f>
        <v/>
      </c>
      <c r="N839" s="17" t="str">
        <f aca="false">IF($C839="","",MAX(1,IFERROR(INDEX(⑥商品照会CSV!$AK$2:$AK$3001,MATCH($C839,⑥商品照会CSV!$A$2:$A$3001,0)),1)))</f>
        <v/>
      </c>
      <c r="O839" s="12" t="str">
        <f aca="false">IF($C839="","",IFERROR(IF(INDEX(⑥商品照会CSV!$AN$2:$AN$3001,MATCH($C839,⑥商品照会CSV!$A$2:$A$3001,0))=1,"バラ",IF(INDEX(⑥商品照会CSV!$AM$2:$AM$3001,MATCH($C839,⑥商品照会CSV!$A$2:$A$3001,0))=1,"中間包装","ケース")),"ケース"))</f>
        <v/>
      </c>
      <c r="P839" s="18"/>
      <c r="Q839" s="14"/>
      <c r="R839" s="17" t="str">
        <f aca="false">IF($C839="","",N($Q839)*N($K839))</f>
        <v/>
      </c>
    </row>
    <row r="840" customFormat="false" ht="15" hidden="false" customHeight="false" outlineLevel="0" collapsed="false">
      <c r="B840" s="12" t="n">
        <v>835</v>
      </c>
      <c r="C840" s="36" t="str">
        <f aca="false">IF(①在庫CSV_発注日!$M836="","",①在庫CSV_発注日!$M836&amp;"")</f>
        <v/>
      </c>
      <c r="D840" s="12" t="str">
        <f aca="false">IF($C840="","",①在庫CSV_発注日!$N836)</f>
        <v/>
      </c>
      <c r="E840" s="12" t="str">
        <f aca="false">IF($C840="","",①在庫CSV_発注日!$H836)</f>
        <v/>
      </c>
      <c r="F840" s="12" t="str">
        <f aca="false">IF($C840="","",①在庫CSV_発注日!$L836)</f>
        <v/>
      </c>
      <c r="G840" s="18"/>
      <c r="H840" s="17" t="str">
        <f aca="false">IF($C840="","",N(①在庫CSV_発注日!$Z836))</f>
        <v/>
      </c>
      <c r="I840" s="37" t="str">
        <f aca="false">IF($C840="","",SUMIFS(⑤減算マスタCSV!$L$2:$L$8001,⑤減算マスタCSV!$F$2:$F$8001,$C840,⑤減算マスタCSV!$K$2:$K$8001,1))</f>
        <v/>
      </c>
      <c r="J840" s="17" t="str">
        <f aca="false">IF($C840="","",IFERROR(INDEX(⑤減算マスタCSV!$H$2:$H$8001,MATCH($C840,⑤減算マスタCSV!$F$2:$F$8001,0)),1))</f>
        <v/>
      </c>
      <c r="K840" s="17" t="str">
        <f aca="false">IF($C840="","",MAX(1,IFERROR(INDEX(⑥商品照会CSV!$M$2:$M$3001,MATCH($C840,⑥商品照会CSV!$A$2:$A$3001,0)),1)))</f>
        <v/>
      </c>
      <c r="L840" s="40" t="str">
        <f aca="false">IF($C840="","",IFERROR(INDEX(⑥商品照会CSV!$Q$2:$Q$3001,MATCH($C840,⑥商品照会CSV!$A$2:$A$3001,0)),0))</f>
        <v/>
      </c>
      <c r="M840" s="40" t="str">
        <f aca="false">IF($C840="","",N($L840)*N($K840))</f>
        <v/>
      </c>
      <c r="N840" s="17" t="str">
        <f aca="false">IF($C840="","",MAX(1,IFERROR(INDEX(⑥商品照会CSV!$AK$2:$AK$3001,MATCH($C840,⑥商品照会CSV!$A$2:$A$3001,0)),1)))</f>
        <v/>
      </c>
      <c r="O840" s="12" t="str">
        <f aca="false">IF($C840="","",IFERROR(IF(INDEX(⑥商品照会CSV!$AN$2:$AN$3001,MATCH($C840,⑥商品照会CSV!$A$2:$A$3001,0))=1,"バラ",IF(INDEX(⑥商品照会CSV!$AM$2:$AM$3001,MATCH($C840,⑥商品照会CSV!$A$2:$A$3001,0))=1,"中間包装","ケース")),"ケース"))</f>
        <v/>
      </c>
      <c r="P840" s="18"/>
      <c r="Q840" s="14"/>
      <c r="R840" s="17" t="str">
        <f aca="false">IF($C840="","",N($Q840)*N($K840))</f>
        <v/>
      </c>
    </row>
    <row r="841" customFormat="false" ht="15" hidden="false" customHeight="false" outlineLevel="0" collapsed="false">
      <c r="B841" s="12" t="n">
        <v>836</v>
      </c>
      <c r="C841" s="36" t="str">
        <f aca="false">IF(①在庫CSV_発注日!$M837="","",①在庫CSV_発注日!$M837&amp;"")</f>
        <v/>
      </c>
      <c r="D841" s="12" t="str">
        <f aca="false">IF($C841="","",①在庫CSV_発注日!$N837)</f>
        <v/>
      </c>
      <c r="E841" s="12" t="str">
        <f aca="false">IF($C841="","",①在庫CSV_発注日!$H837)</f>
        <v/>
      </c>
      <c r="F841" s="12" t="str">
        <f aca="false">IF($C841="","",①在庫CSV_発注日!$L837)</f>
        <v/>
      </c>
      <c r="G841" s="18"/>
      <c r="H841" s="17" t="str">
        <f aca="false">IF($C841="","",N(①在庫CSV_発注日!$Z837))</f>
        <v/>
      </c>
      <c r="I841" s="37" t="str">
        <f aca="false">IF($C841="","",SUMIFS(⑤減算マスタCSV!$L$2:$L$8001,⑤減算マスタCSV!$F$2:$F$8001,$C841,⑤減算マスタCSV!$K$2:$K$8001,1))</f>
        <v/>
      </c>
      <c r="J841" s="17" t="str">
        <f aca="false">IF($C841="","",IFERROR(INDEX(⑤減算マスタCSV!$H$2:$H$8001,MATCH($C841,⑤減算マスタCSV!$F$2:$F$8001,0)),1))</f>
        <v/>
      </c>
      <c r="K841" s="17" t="str">
        <f aca="false">IF($C841="","",MAX(1,IFERROR(INDEX(⑥商品照会CSV!$M$2:$M$3001,MATCH($C841,⑥商品照会CSV!$A$2:$A$3001,0)),1)))</f>
        <v/>
      </c>
      <c r="L841" s="40" t="str">
        <f aca="false">IF($C841="","",IFERROR(INDEX(⑥商品照会CSV!$Q$2:$Q$3001,MATCH($C841,⑥商品照会CSV!$A$2:$A$3001,0)),0))</f>
        <v/>
      </c>
      <c r="M841" s="40" t="str">
        <f aca="false">IF($C841="","",N($L841)*N($K841))</f>
        <v/>
      </c>
      <c r="N841" s="17" t="str">
        <f aca="false">IF($C841="","",MAX(1,IFERROR(INDEX(⑥商品照会CSV!$AK$2:$AK$3001,MATCH($C841,⑥商品照会CSV!$A$2:$A$3001,0)),1)))</f>
        <v/>
      </c>
      <c r="O841" s="12" t="str">
        <f aca="false">IF($C841="","",IFERROR(IF(INDEX(⑥商品照会CSV!$AN$2:$AN$3001,MATCH($C841,⑥商品照会CSV!$A$2:$A$3001,0))=1,"バラ",IF(INDEX(⑥商品照会CSV!$AM$2:$AM$3001,MATCH($C841,⑥商品照会CSV!$A$2:$A$3001,0))=1,"中間包装","ケース")),"ケース"))</f>
        <v/>
      </c>
      <c r="P841" s="18"/>
      <c r="Q841" s="14"/>
      <c r="R841" s="17" t="str">
        <f aca="false">IF($C841="","",N($Q841)*N($K841))</f>
        <v/>
      </c>
    </row>
    <row r="842" customFormat="false" ht="15" hidden="false" customHeight="false" outlineLevel="0" collapsed="false">
      <c r="B842" s="12" t="n">
        <v>837</v>
      </c>
      <c r="C842" s="36" t="str">
        <f aca="false">IF(①在庫CSV_発注日!$M838="","",①在庫CSV_発注日!$M838&amp;"")</f>
        <v/>
      </c>
      <c r="D842" s="12" t="str">
        <f aca="false">IF($C842="","",①在庫CSV_発注日!$N838)</f>
        <v/>
      </c>
      <c r="E842" s="12" t="str">
        <f aca="false">IF($C842="","",①在庫CSV_発注日!$H838)</f>
        <v/>
      </c>
      <c r="F842" s="12" t="str">
        <f aca="false">IF($C842="","",①在庫CSV_発注日!$L838)</f>
        <v/>
      </c>
      <c r="G842" s="18"/>
      <c r="H842" s="17" t="str">
        <f aca="false">IF($C842="","",N(①在庫CSV_発注日!$Z838))</f>
        <v/>
      </c>
      <c r="I842" s="37" t="str">
        <f aca="false">IF($C842="","",SUMIFS(⑤減算マスタCSV!$L$2:$L$8001,⑤減算マスタCSV!$F$2:$F$8001,$C842,⑤減算マスタCSV!$K$2:$K$8001,1))</f>
        <v/>
      </c>
      <c r="J842" s="17" t="str">
        <f aca="false">IF($C842="","",IFERROR(INDEX(⑤減算マスタCSV!$H$2:$H$8001,MATCH($C842,⑤減算マスタCSV!$F$2:$F$8001,0)),1))</f>
        <v/>
      </c>
      <c r="K842" s="17" t="str">
        <f aca="false">IF($C842="","",MAX(1,IFERROR(INDEX(⑥商品照会CSV!$M$2:$M$3001,MATCH($C842,⑥商品照会CSV!$A$2:$A$3001,0)),1)))</f>
        <v/>
      </c>
      <c r="L842" s="40" t="str">
        <f aca="false">IF($C842="","",IFERROR(INDEX(⑥商品照会CSV!$Q$2:$Q$3001,MATCH($C842,⑥商品照会CSV!$A$2:$A$3001,0)),0))</f>
        <v/>
      </c>
      <c r="M842" s="40" t="str">
        <f aca="false">IF($C842="","",N($L842)*N($K842))</f>
        <v/>
      </c>
      <c r="N842" s="17" t="str">
        <f aca="false">IF($C842="","",MAX(1,IFERROR(INDEX(⑥商品照会CSV!$AK$2:$AK$3001,MATCH($C842,⑥商品照会CSV!$A$2:$A$3001,0)),1)))</f>
        <v/>
      </c>
      <c r="O842" s="12" t="str">
        <f aca="false">IF($C842="","",IFERROR(IF(INDEX(⑥商品照会CSV!$AN$2:$AN$3001,MATCH($C842,⑥商品照会CSV!$A$2:$A$3001,0))=1,"バラ",IF(INDEX(⑥商品照会CSV!$AM$2:$AM$3001,MATCH($C842,⑥商品照会CSV!$A$2:$A$3001,0))=1,"中間包装","ケース")),"ケース"))</f>
        <v/>
      </c>
      <c r="P842" s="18"/>
      <c r="Q842" s="14"/>
      <c r="R842" s="17" t="str">
        <f aca="false">IF($C842="","",N($Q842)*N($K842))</f>
        <v/>
      </c>
    </row>
    <row r="843" customFormat="false" ht="15" hidden="false" customHeight="false" outlineLevel="0" collapsed="false">
      <c r="B843" s="12" t="n">
        <v>838</v>
      </c>
      <c r="C843" s="36" t="str">
        <f aca="false">IF(①在庫CSV_発注日!$M839="","",①在庫CSV_発注日!$M839&amp;"")</f>
        <v/>
      </c>
      <c r="D843" s="12" t="str">
        <f aca="false">IF($C843="","",①在庫CSV_発注日!$N839)</f>
        <v/>
      </c>
      <c r="E843" s="12" t="str">
        <f aca="false">IF($C843="","",①在庫CSV_発注日!$H839)</f>
        <v/>
      </c>
      <c r="F843" s="12" t="str">
        <f aca="false">IF($C843="","",①在庫CSV_発注日!$L839)</f>
        <v/>
      </c>
      <c r="G843" s="18"/>
      <c r="H843" s="17" t="str">
        <f aca="false">IF($C843="","",N(①在庫CSV_発注日!$Z839))</f>
        <v/>
      </c>
      <c r="I843" s="37" t="str">
        <f aca="false">IF($C843="","",SUMIFS(⑤減算マスタCSV!$L$2:$L$8001,⑤減算マスタCSV!$F$2:$F$8001,$C843,⑤減算マスタCSV!$K$2:$K$8001,1))</f>
        <v/>
      </c>
      <c r="J843" s="17" t="str">
        <f aca="false">IF($C843="","",IFERROR(INDEX(⑤減算マスタCSV!$H$2:$H$8001,MATCH($C843,⑤減算マスタCSV!$F$2:$F$8001,0)),1))</f>
        <v/>
      </c>
      <c r="K843" s="17" t="str">
        <f aca="false">IF($C843="","",MAX(1,IFERROR(INDEX(⑥商品照会CSV!$M$2:$M$3001,MATCH($C843,⑥商品照会CSV!$A$2:$A$3001,0)),1)))</f>
        <v/>
      </c>
      <c r="L843" s="40" t="str">
        <f aca="false">IF($C843="","",IFERROR(INDEX(⑥商品照会CSV!$Q$2:$Q$3001,MATCH($C843,⑥商品照会CSV!$A$2:$A$3001,0)),0))</f>
        <v/>
      </c>
      <c r="M843" s="40" t="str">
        <f aca="false">IF($C843="","",N($L843)*N($K843))</f>
        <v/>
      </c>
      <c r="N843" s="17" t="str">
        <f aca="false">IF($C843="","",MAX(1,IFERROR(INDEX(⑥商品照会CSV!$AK$2:$AK$3001,MATCH($C843,⑥商品照会CSV!$A$2:$A$3001,0)),1)))</f>
        <v/>
      </c>
      <c r="O843" s="12" t="str">
        <f aca="false">IF($C843="","",IFERROR(IF(INDEX(⑥商品照会CSV!$AN$2:$AN$3001,MATCH($C843,⑥商品照会CSV!$A$2:$A$3001,0))=1,"バラ",IF(INDEX(⑥商品照会CSV!$AM$2:$AM$3001,MATCH($C843,⑥商品照会CSV!$A$2:$A$3001,0))=1,"中間包装","ケース")),"ケース"))</f>
        <v/>
      </c>
      <c r="P843" s="18"/>
      <c r="Q843" s="14"/>
      <c r="R843" s="17" t="str">
        <f aca="false">IF($C843="","",N($Q843)*N($K843))</f>
        <v/>
      </c>
    </row>
    <row r="844" customFormat="false" ht="15" hidden="false" customHeight="false" outlineLevel="0" collapsed="false">
      <c r="B844" s="12" t="n">
        <v>839</v>
      </c>
      <c r="C844" s="36" t="str">
        <f aca="false">IF(①在庫CSV_発注日!$M840="","",①在庫CSV_発注日!$M840&amp;"")</f>
        <v/>
      </c>
      <c r="D844" s="12" t="str">
        <f aca="false">IF($C844="","",①在庫CSV_発注日!$N840)</f>
        <v/>
      </c>
      <c r="E844" s="12" t="str">
        <f aca="false">IF($C844="","",①在庫CSV_発注日!$H840)</f>
        <v/>
      </c>
      <c r="F844" s="12" t="str">
        <f aca="false">IF($C844="","",①在庫CSV_発注日!$L840)</f>
        <v/>
      </c>
      <c r="G844" s="18"/>
      <c r="H844" s="17" t="str">
        <f aca="false">IF($C844="","",N(①在庫CSV_発注日!$Z840))</f>
        <v/>
      </c>
      <c r="I844" s="37" t="str">
        <f aca="false">IF($C844="","",SUMIFS(⑤減算マスタCSV!$L$2:$L$8001,⑤減算マスタCSV!$F$2:$F$8001,$C844,⑤減算マスタCSV!$K$2:$K$8001,1))</f>
        <v/>
      </c>
      <c r="J844" s="17" t="str">
        <f aca="false">IF($C844="","",IFERROR(INDEX(⑤減算マスタCSV!$H$2:$H$8001,MATCH($C844,⑤減算マスタCSV!$F$2:$F$8001,0)),1))</f>
        <v/>
      </c>
      <c r="K844" s="17" t="str">
        <f aca="false">IF($C844="","",MAX(1,IFERROR(INDEX(⑥商品照会CSV!$M$2:$M$3001,MATCH($C844,⑥商品照会CSV!$A$2:$A$3001,0)),1)))</f>
        <v/>
      </c>
      <c r="L844" s="40" t="str">
        <f aca="false">IF($C844="","",IFERROR(INDEX(⑥商品照会CSV!$Q$2:$Q$3001,MATCH($C844,⑥商品照会CSV!$A$2:$A$3001,0)),0))</f>
        <v/>
      </c>
      <c r="M844" s="40" t="str">
        <f aca="false">IF($C844="","",N($L844)*N($K844))</f>
        <v/>
      </c>
      <c r="N844" s="17" t="str">
        <f aca="false">IF($C844="","",MAX(1,IFERROR(INDEX(⑥商品照会CSV!$AK$2:$AK$3001,MATCH($C844,⑥商品照会CSV!$A$2:$A$3001,0)),1)))</f>
        <v/>
      </c>
      <c r="O844" s="12" t="str">
        <f aca="false">IF($C844="","",IFERROR(IF(INDEX(⑥商品照会CSV!$AN$2:$AN$3001,MATCH($C844,⑥商品照会CSV!$A$2:$A$3001,0))=1,"バラ",IF(INDEX(⑥商品照会CSV!$AM$2:$AM$3001,MATCH($C844,⑥商品照会CSV!$A$2:$A$3001,0))=1,"中間包装","ケース")),"ケース"))</f>
        <v/>
      </c>
      <c r="P844" s="18"/>
      <c r="Q844" s="14"/>
      <c r="R844" s="17" t="str">
        <f aca="false">IF($C844="","",N($Q844)*N($K844))</f>
        <v/>
      </c>
    </row>
    <row r="845" customFormat="false" ht="15" hidden="false" customHeight="false" outlineLevel="0" collapsed="false">
      <c r="B845" s="12" t="n">
        <v>840</v>
      </c>
      <c r="C845" s="36" t="str">
        <f aca="false">IF(①在庫CSV_発注日!$M841="","",①在庫CSV_発注日!$M841&amp;"")</f>
        <v/>
      </c>
      <c r="D845" s="12" t="str">
        <f aca="false">IF($C845="","",①在庫CSV_発注日!$N841)</f>
        <v/>
      </c>
      <c r="E845" s="12" t="str">
        <f aca="false">IF($C845="","",①在庫CSV_発注日!$H841)</f>
        <v/>
      </c>
      <c r="F845" s="12" t="str">
        <f aca="false">IF($C845="","",①在庫CSV_発注日!$L841)</f>
        <v/>
      </c>
      <c r="G845" s="18"/>
      <c r="H845" s="17" t="str">
        <f aca="false">IF($C845="","",N(①在庫CSV_発注日!$Z841))</f>
        <v/>
      </c>
      <c r="I845" s="37" t="str">
        <f aca="false">IF($C845="","",SUMIFS(⑤減算マスタCSV!$L$2:$L$8001,⑤減算マスタCSV!$F$2:$F$8001,$C845,⑤減算マスタCSV!$K$2:$K$8001,1))</f>
        <v/>
      </c>
      <c r="J845" s="17" t="str">
        <f aca="false">IF($C845="","",IFERROR(INDEX(⑤減算マスタCSV!$H$2:$H$8001,MATCH($C845,⑤減算マスタCSV!$F$2:$F$8001,0)),1))</f>
        <v/>
      </c>
      <c r="K845" s="17" t="str">
        <f aca="false">IF($C845="","",MAX(1,IFERROR(INDEX(⑥商品照会CSV!$M$2:$M$3001,MATCH($C845,⑥商品照会CSV!$A$2:$A$3001,0)),1)))</f>
        <v/>
      </c>
      <c r="L845" s="40" t="str">
        <f aca="false">IF($C845="","",IFERROR(INDEX(⑥商品照会CSV!$Q$2:$Q$3001,MATCH($C845,⑥商品照会CSV!$A$2:$A$3001,0)),0))</f>
        <v/>
      </c>
      <c r="M845" s="40" t="str">
        <f aca="false">IF($C845="","",N($L845)*N($K845))</f>
        <v/>
      </c>
      <c r="N845" s="17" t="str">
        <f aca="false">IF($C845="","",MAX(1,IFERROR(INDEX(⑥商品照会CSV!$AK$2:$AK$3001,MATCH($C845,⑥商品照会CSV!$A$2:$A$3001,0)),1)))</f>
        <v/>
      </c>
      <c r="O845" s="12" t="str">
        <f aca="false">IF($C845="","",IFERROR(IF(INDEX(⑥商品照会CSV!$AN$2:$AN$3001,MATCH($C845,⑥商品照会CSV!$A$2:$A$3001,0))=1,"バラ",IF(INDEX(⑥商品照会CSV!$AM$2:$AM$3001,MATCH($C845,⑥商品照会CSV!$A$2:$A$3001,0))=1,"中間包装","ケース")),"ケース"))</f>
        <v/>
      </c>
      <c r="P845" s="18"/>
      <c r="Q845" s="14"/>
      <c r="R845" s="17" t="str">
        <f aca="false">IF($C845="","",N($Q845)*N($K845))</f>
        <v/>
      </c>
    </row>
    <row r="846" customFormat="false" ht="15" hidden="false" customHeight="false" outlineLevel="0" collapsed="false">
      <c r="B846" s="12" t="n">
        <v>841</v>
      </c>
      <c r="C846" s="36" t="str">
        <f aca="false">IF(①在庫CSV_発注日!$M842="","",①在庫CSV_発注日!$M842&amp;"")</f>
        <v/>
      </c>
      <c r="D846" s="12" t="str">
        <f aca="false">IF($C846="","",①在庫CSV_発注日!$N842)</f>
        <v/>
      </c>
      <c r="E846" s="12" t="str">
        <f aca="false">IF($C846="","",①在庫CSV_発注日!$H842)</f>
        <v/>
      </c>
      <c r="F846" s="12" t="str">
        <f aca="false">IF($C846="","",①在庫CSV_発注日!$L842)</f>
        <v/>
      </c>
      <c r="G846" s="18"/>
      <c r="H846" s="17" t="str">
        <f aca="false">IF($C846="","",N(①在庫CSV_発注日!$Z842))</f>
        <v/>
      </c>
      <c r="I846" s="37" t="str">
        <f aca="false">IF($C846="","",SUMIFS(⑤減算マスタCSV!$L$2:$L$8001,⑤減算マスタCSV!$F$2:$F$8001,$C846,⑤減算マスタCSV!$K$2:$K$8001,1))</f>
        <v/>
      </c>
      <c r="J846" s="17" t="str">
        <f aca="false">IF($C846="","",IFERROR(INDEX(⑤減算マスタCSV!$H$2:$H$8001,MATCH($C846,⑤減算マスタCSV!$F$2:$F$8001,0)),1))</f>
        <v/>
      </c>
      <c r="K846" s="17" t="str">
        <f aca="false">IF($C846="","",MAX(1,IFERROR(INDEX(⑥商品照会CSV!$M$2:$M$3001,MATCH($C846,⑥商品照会CSV!$A$2:$A$3001,0)),1)))</f>
        <v/>
      </c>
      <c r="L846" s="40" t="str">
        <f aca="false">IF($C846="","",IFERROR(INDEX(⑥商品照会CSV!$Q$2:$Q$3001,MATCH($C846,⑥商品照会CSV!$A$2:$A$3001,0)),0))</f>
        <v/>
      </c>
      <c r="M846" s="40" t="str">
        <f aca="false">IF($C846="","",N($L846)*N($K846))</f>
        <v/>
      </c>
      <c r="N846" s="17" t="str">
        <f aca="false">IF($C846="","",MAX(1,IFERROR(INDEX(⑥商品照会CSV!$AK$2:$AK$3001,MATCH($C846,⑥商品照会CSV!$A$2:$A$3001,0)),1)))</f>
        <v/>
      </c>
      <c r="O846" s="12" t="str">
        <f aca="false">IF($C846="","",IFERROR(IF(INDEX(⑥商品照会CSV!$AN$2:$AN$3001,MATCH($C846,⑥商品照会CSV!$A$2:$A$3001,0))=1,"バラ",IF(INDEX(⑥商品照会CSV!$AM$2:$AM$3001,MATCH($C846,⑥商品照会CSV!$A$2:$A$3001,0))=1,"中間包装","ケース")),"ケース"))</f>
        <v/>
      </c>
      <c r="P846" s="18"/>
      <c r="Q846" s="14"/>
      <c r="R846" s="17" t="str">
        <f aca="false">IF($C846="","",N($Q846)*N($K846))</f>
        <v/>
      </c>
    </row>
    <row r="847" customFormat="false" ht="15" hidden="false" customHeight="false" outlineLevel="0" collapsed="false">
      <c r="B847" s="12" t="n">
        <v>842</v>
      </c>
      <c r="C847" s="36" t="str">
        <f aca="false">IF(①在庫CSV_発注日!$M843="","",①在庫CSV_発注日!$M843&amp;"")</f>
        <v/>
      </c>
      <c r="D847" s="12" t="str">
        <f aca="false">IF($C847="","",①在庫CSV_発注日!$N843)</f>
        <v/>
      </c>
      <c r="E847" s="12" t="str">
        <f aca="false">IF($C847="","",①在庫CSV_発注日!$H843)</f>
        <v/>
      </c>
      <c r="F847" s="12" t="str">
        <f aca="false">IF($C847="","",①在庫CSV_発注日!$L843)</f>
        <v/>
      </c>
      <c r="G847" s="18"/>
      <c r="H847" s="17" t="str">
        <f aca="false">IF($C847="","",N(①在庫CSV_発注日!$Z843))</f>
        <v/>
      </c>
      <c r="I847" s="37" t="str">
        <f aca="false">IF($C847="","",SUMIFS(⑤減算マスタCSV!$L$2:$L$8001,⑤減算マスタCSV!$F$2:$F$8001,$C847,⑤減算マスタCSV!$K$2:$K$8001,1))</f>
        <v/>
      </c>
      <c r="J847" s="17" t="str">
        <f aca="false">IF($C847="","",IFERROR(INDEX(⑤減算マスタCSV!$H$2:$H$8001,MATCH($C847,⑤減算マスタCSV!$F$2:$F$8001,0)),1))</f>
        <v/>
      </c>
      <c r="K847" s="17" t="str">
        <f aca="false">IF($C847="","",MAX(1,IFERROR(INDEX(⑥商品照会CSV!$M$2:$M$3001,MATCH($C847,⑥商品照会CSV!$A$2:$A$3001,0)),1)))</f>
        <v/>
      </c>
      <c r="L847" s="40" t="str">
        <f aca="false">IF($C847="","",IFERROR(INDEX(⑥商品照会CSV!$Q$2:$Q$3001,MATCH($C847,⑥商品照会CSV!$A$2:$A$3001,0)),0))</f>
        <v/>
      </c>
      <c r="M847" s="40" t="str">
        <f aca="false">IF($C847="","",N($L847)*N($K847))</f>
        <v/>
      </c>
      <c r="N847" s="17" t="str">
        <f aca="false">IF($C847="","",MAX(1,IFERROR(INDEX(⑥商品照会CSV!$AK$2:$AK$3001,MATCH($C847,⑥商品照会CSV!$A$2:$A$3001,0)),1)))</f>
        <v/>
      </c>
      <c r="O847" s="12" t="str">
        <f aca="false">IF($C847="","",IFERROR(IF(INDEX(⑥商品照会CSV!$AN$2:$AN$3001,MATCH($C847,⑥商品照会CSV!$A$2:$A$3001,0))=1,"バラ",IF(INDEX(⑥商品照会CSV!$AM$2:$AM$3001,MATCH($C847,⑥商品照会CSV!$A$2:$A$3001,0))=1,"中間包装","ケース")),"ケース"))</f>
        <v/>
      </c>
      <c r="P847" s="18"/>
      <c r="Q847" s="14"/>
      <c r="R847" s="17" t="str">
        <f aca="false">IF($C847="","",N($Q847)*N($K847))</f>
        <v/>
      </c>
    </row>
    <row r="848" customFormat="false" ht="15" hidden="false" customHeight="false" outlineLevel="0" collapsed="false">
      <c r="B848" s="12" t="n">
        <v>843</v>
      </c>
      <c r="C848" s="36" t="str">
        <f aca="false">IF(①在庫CSV_発注日!$M844="","",①在庫CSV_発注日!$M844&amp;"")</f>
        <v/>
      </c>
      <c r="D848" s="12" t="str">
        <f aca="false">IF($C848="","",①在庫CSV_発注日!$N844)</f>
        <v/>
      </c>
      <c r="E848" s="12" t="str">
        <f aca="false">IF($C848="","",①在庫CSV_発注日!$H844)</f>
        <v/>
      </c>
      <c r="F848" s="12" t="str">
        <f aca="false">IF($C848="","",①在庫CSV_発注日!$L844)</f>
        <v/>
      </c>
      <c r="G848" s="18"/>
      <c r="H848" s="17" t="str">
        <f aca="false">IF($C848="","",N(①在庫CSV_発注日!$Z844))</f>
        <v/>
      </c>
      <c r="I848" s="37" t="str">
        <f aca="false">IF($C848="","",SUMIFS(⑤減算マスタCSV!$L$2:$L$8001,⑤減算マスタCSV!$F$2:$F$8001,$C848,⑤減算マスタCSV!$K$2:$K$8001,1))</f>
        <v/>
      </c>
      <c r="J848" s="17" t="str">
        <f aca="false">IF($C848="","",IFERROR(INDEX(⑤減算マスタCSV!$H$2:$H$8001,MATCH($C848,⑤減算マスタCSV!$F$2:$F$8001,0)),1))</f>
        <v/>
      </c>
      <c r="K848" s="17" t="str">
        <f aca="false">IF($C848="","",MAX(1,IFERROR(INDEX(⑥商品照会CSV!$M$2:$M$3001,MATCH($C848,⑥商品照会CSV!$A$2:$A$3001,0)),1)))</f>
        <v/>
      </c>
      <c r="L848" s="40" t="str">
        <f aca="false">IF($C848="","",IFERROR(INDEX(⑥商品照会CSV!$Q$2:$Q$3001,MATCH($C848,⑥商品照会CSV!$A$2:$A$3001,0)),0))</f>
        <v/>
      </c>
      <c r="M848" s="40" t="str">
        <f aca="false">IF($C848="","",N($L848)*N($K848))</f>
        <v/>
      </c>
      <c r="N848" s="17" t="str">
        <f aca="false">IF($C848="","",MAX(1,IFERROR(INDEX(⑥商品照会CSV!$AK$2:$AK$3001,MATCH($C848,⑥商品照会CSV!$A$2:$A$3001,0)),1)))</f>
        <v/>
      </c>
      <c r="O848" s="12" t="str">
        <f aca="false">IF($C848="","",IFERROR(IF(INDEX(⑥商品照会CSV!$AN$2:$AN$3001,MATCH($C848,⑥商品照会CSV!$A$2:$A$3001,0))=1,"バラ",IF(INDEX(⑥商品照会CSV!$AM$2:$AM$3001,MATCH($C848,⑥商品照会CSV!$A$2:$A$3001,0))=1,"中間包装","ケース")),"ケース"))</f>
        <v/>
      </c>
      <c r="P848" s="18"/>
      <c r="Q848" s="14"/>
      <c r="R848" s="17" t="str">
        <f aca="false">IF($C848="","",N($Q848)*N($K848))</f>
        <v/>
      </c>
    </row>
    <row r="849" customFormat="false" ht="15" hidden="false" customHeight="false" outlineLevel="0" collapsed="false">
      <c r="B849" s="12" t="n">
        <v>844</v>
      </c>
      <c r="C849" s="36" t="str">
        <f aca="false">IF(①在庫CSV_発注日!$M845="","",①在庫CSV_発注日!$M845&amp;"")</f>
        <v/>
      </c>
      <c r="D849" s="12" t="str">
        <f aca="false">IF($C849="","",①在庫CSV_発注日!$N845)</f>
        <v/>
      </c>
      <c r="E849" s="12" t="str">
        <f aca="false">IF($C849="","",①在庫CSV_発注日!$H845)</f>
        <v/>
      </c>
      <c r="F849" s="12" t="str">
        <f aca="false">IF($C849="","",①在庫CSV_発注日!$L845)</f>
        <v/>
      </c>
      <c r="G849" s="18"/>
      <c r="H849" s="17" t="str">
        <f aca="false">IF($C849="","",N(①在庫CSV_発注日!$Z845))</f>
        <v/>
      </c>
      <c r="I849" s="37" t="str">
        <f aca="false">IF($C849="","",SUMIFS(⑤減算マスタCSV!$L$2:$L$8001,⑤減算マスタCSV!$F$2:$F$8001,$C849,⑤減算マスタCSV!$K$2:$K$8001,1))</f>
        <v/>
      </c>
      <c r="J849" s="17" t="str">
        <f aca="false">IF($C849="","",IFERROR(INDEX(⑤減算マスタCSV!$H$2:$H$8001,MATCH($C849,⑤減算マスタCSV!$F$2:$F$8001,0)),1))</f>
        <v/>
      </c>
      <c r="K849" s="17" t="str">
        <f aca="false">IF($C849="","",MAX(1,IFERROR(INDEX(⑥商品照会CSV!$M$2:$M$3001,MATCH($C849,⑥商品照会CSV!$A$2:$A$3001,0)),1)))</f>
        <v/>
      </c>
      <c r="L849" s="40" t="str">
        <f aca="false">IF($C849="","",IFERROR(INDEX(⑥商品照会CSV!$Q$2:$Q$3001,MATCH($C849,⑥商品照会CSV!$A$2:$A$3001,0)),0))</f>
        <v/>
      </c>
      <c r="M849" s="40" t="str">
        <f aca="false">IF($C849="","",N($L849)*N($K849))</f>
        <v/>
      </c>
      <c r="N849" s="17" t="str">
        <f aca="false">IF($C849="","",MAX(1,IFERROR(INDEX(⑥商品照会CSV!$AK$2:$AK$3001,MATCH($C849,⑥商品照会CSV!$A$2:$A$3001,0)),1)))</f>
        <v/>
      </c>
      <c r="O849" s="12" t="str">
        <f aca="false">IF($C849="","",IFERROR(IF(INDEX(⑥商品照会CSV!$AN$2:$AN$3001,MATCH($C849,⑥商品照会CSV!$A$2:$A$3001,0))=1,"バラ",IF(INDEX(⑥商品照会CSV!$AM$2:$AM$3001,MATCH($C849,⑥商品照会CSV!$A$2:$A$3001,0))=1,"中間包装","ケース")),"ケース"))</f>
        <v/>
      </c>
      <c r="P849" s="18"/>
      <c r="Q849" s="14"/>
      <c r="R849" s="17" t="str">
        <f aca="false">IF($C849="","",N($Q849)*N($K849))</f>
        <v/>
      </c>
    </row>
    <row r="850" customFormat="false" ht="15" hidden="false" customHeight="false" outlineLevel="0" collapsed="false">
      <c r="B850" s="12" t="n">
        <v>845</v>
      </c>
      <c r="C850" s="36" t="str">
        <f aca="false">IF(①在庫CSV_発注日!$M846="","",①在庫CSV_発注日!$M846&amp;"")</f>
        <v/>
      </c>
      <c r="D850" s="12" t="str">
        <f aca="false">IF($C850="","",①在庫CSV_発注日!$N846)</f>
        <v/>
      </c>
      <c r="E850" s="12" t="str">
        <f aca="false">IF($C850="","",①在庫CSV_発注日!$H846)</f>
        <v/>
      </c>
      <c r="F850" s="12" t="str">
        <f aca="false">IF($C850="","",①在庫CSV_発注日!$L846)</f>
        <v/>
      </c>
      <c r="G850" s="18"/>
      <c r="H850" s="17" t="str">
        <f aca="false">IF($C850="","",N(①在庫CSV_発注日!$Z846))</f>
        <v/>
      </c>
      <c r="I850" s="37" t="str">
        <f aca="false">IF($C850="","",SUMIFS(⑤減算マスタCSV!$L$2:$L$8001,⑤減算マスタCSV!$F$2:$F$8001,$C850,⑤減算マスタCSV!$K$2:$K$8001,1))</f>
        <v/>
      </c>
      <c r="J850" s="17" t="str">
        <f aca="false">IF($C850="","",IFERROR(INDEX(⑤減算マスタCSV!$H$2:$H$8001,MATCH($C850,⑤減算マスタCSV!$F$2:$F$8001,0)),1))</f>
        <v/>
      </c>
      <c r="K850" s="17" t="str">
        <f aca="false">IF($C850="","",MAX(1,IFERROR(INDEX(⑥商品照会CSV!$M$2:$M$3001,MATCH($C850,⑥商品照会CSV!$A$2:$A$3001,0)),1)))</f>
        <v/>
      </c>
      <c r="L850" s="40" t="str">
        <f aca="false">IF($C850="","",IFERROR(INDEX(⑥商品照会CSV!$Q$2:$Q$3001,MATCH($C850,⑥商品照会CSV!$A$2:$A$3001,0)),0))</f>
        <v/>
      </c>
      <c r="M850" s="40" t="str">
        <f aca="false">IF($C850="","",N($L850)*N($K850))</f>
        <v/>
      </c>
      <c r="N850" s="17" t="str">
        <f aca="false">IF($C850="","",MAX(1,IFERROR(INDEX(⑥商品照会CSV!$AK$2:$AK$3001,MATCH($C850,⑥商品照会CSV!$A$2:$A$3001,0)),1)))</f>
        <v/>
      </c>
      <c r="O850" s="12" t="str">
        <f aca="false">IF($C850="","",IFERROR(IF(INDEX(⑥商品照会CSV!$AN$2:$AN$3001,MATCH($C850,⑥商品照会CSV!$A$2:$A$3001,0))=1,"バラ",IF(INDEX(⑥商品照会CSV!$AM$2:$AM$3001,MATCH($C850,⑥商品照会CSV!$A$2:$A$3001,0))=1,"中間包装","ケース")),"ケース"))</f>
        <v/>
      </c>
      <c r="P850" s="18"/>
      <c r="Q850" s="14"/>
      <c r="R850" s="17" t="str">
        <f aca="false">IF($C850="","",N($Q850)*N($K850))</f>
        <v/>
      </c>
    </row>
    <row r="851" customFormat="false" ht="15" hidden="false" customHeight="false" outlineLevel="0" collapsed="false">
      <c r="B851" s="12" t="n">
        <v>846</v>
      </c>
      <c r="C851" s="36" t="str">
        <f aca="false">IF(①在庫CSV_発注日!$M847="","",①在庫CSV_発注日!$M847&amp;"")</f>
        <v/>
      </c>
      <c r="D851" s="12" t="str">
        <f aca="false">IF($C851="","",①在庫CSV_発注日!$N847)</f>
        <v/>
      </c>
      <c r="E851" s="12" t="str">
        <f aca="false">IF($C851="","",①在庫CSV_発注日!$H847)</f>
        <v/>
      </c>
      <c r="F851" s="12" t="str">
        <f aca="false">IF($C851="","",①在庫CSV_発注日!$L847)</f>
        <v/>
      </c>
      <c r="G851" s="18"/>
      <c r="H851" s="17" t="str">
        <f aca="false">IF($C851="","",N(①在庫CSV_発注日!$Z847))</f>
        <v/>
      </c>
      <c r="I851" s="37" t="str">
        <f aca="false">IF($C851="","",SUMIFS(⑤減算マスタCSV!$L$2:$L$8001,⑤減算マスタCSV!$F$2:$F$8001,$C851,⑤減算マスタCSV!$K$2:$K$8001,1))</f>
        <v/>
      </c>
      <c r="J851" s="17" t="str">
        <f aca="false">IF($C851="","",IFERROR(INDEX(⑤減算マスタCSV!$H$2:$H$8001,MATCH($C851,⑤減算マスタCSV!$F$2:$F$8001,0)),1))</f>
        <v/>
      </c>
      <c r="K851" s="17" t="str">
        <f aca="false">IF($C851="","",MAX(1,IFERROR(INDEX(⑥商品照会CSV!$M$2:$M$3001,MATCH($C851,⑥商品照会CSV!$A$2:$A$3001,0)),1)))</f>
        <v/>
      </c>
      <c r="L851" s="40" t="str">
        <f aca="false">IF($C851="","",IFERROR(INDEX(⑥商品照会CSV!$Q$2:$Q$3001,MATCH($C851,⑥商品照会CSV!$A$2:$A$3001,0)),0))</f>
        <v/>
      </c>
      <c r="M851" s="40" t="str">
        <f aca="false">IF($C851="","",N($L851)*N($K851))</f>
        <v/>
      </c>
      <c r="N851" s="17" t="str">
        <f aca="false">IF($C851="","",MAX(1,IFERROR(INDEX(⑥商品照会CSV!$AK$2:$AK$3001,MATCH($C851,⑥商品照会CSV!$A$2:$A$3001,0)),1)))</f>
        <v/>
      </c>
      <c r="O851" s="12" t="str">
        <f aca="false">IF($C851="","",IFERROR(IF(INDEX(⑥商品照会CSV!$AN$2:$AN$3001,MATCH($C851,⑥商品照会CSV!$A$2:$A$3001,0))=1,"バラ",IF(INDEX(⑥商品照会CSV!$AM$2:$AM$3001,MATCH($C851,⑥商品照会CSV!$A$2:$A$3001,0))=1,"中間包装","ケース")),"ケース"))</f>
        <v/>
      </c>
      <c r="P851" s="18"/>
      <c r="Q851" s="14"/>
      <c r="R851" s="17" t="str">
        <f aca="false">IF($C851="","",N($Q851)*N($K851))</f>
        <v/>
      </c>
    </row>
    <row r="852" customFormat="false" ht="15" hidden="false" customHeight="false" outlineLevel="0" collapsed="false">
      <c r="B852" s="12" t="n">
        <v>847</v>
      </c>
      <c r="C852" s="36" t="str">
        <f aca="false">IF(①在庫CSV_発注日!$M848="","",①在庫CSV_発注日!$M848&amp;"")</f>
        <v/>
      </c>
      <c r="D852" s="12" t="str">
        <f aca="false">IF($C852="","",①在庫CSV_発注日!$N848)</f>
        <v/>
      </c>
      <c r="E852" s="12" t="str">
        <f aca="false">IF($C852="","",①在庫CSV_発注日!$H848)</f>
        <v/>
      </c>
      <c r="F852" s="12" t="str">
        <f aca="false">IF($C852="","",①在庫CSV_発注日!$L848)</f>
        <v/>
      </c>
      <c r="G852" s="18"/>
      <c r="H852" s="17" t="str">
        <f aca="false">IF($C852="","",N(①在庫CSV_発注日!$Z848))</f>
        <v/>
      </c>
      <c r="I852" s="37" t="str">
        <f aca="false">IF($C852="","",SUMIFS(⑤減算マスタCSV!$L$2:$L$8001,⑤減算マスタCSV!$F$2:$F$8001,$C852,⑤減算マスタCSV!$K$2:$K$8001,1))</f>
        <v/>
      </c>
      <c r="J852" s="17" t="str">
        <f aca="false">IF($C852="","",IFERROR(INDEX(⑤減算マスタCSV!$H$2:$H$8001,MATCH($C852,⑤減算マスタCSV!$F$2:$F$8001,0)),1))</f>
        <v/>
      </c>
      <c r="K852" s="17" t="str">
        <f aca="false">IF($C852="","",MAX(1,IFERROR(INDEX(⑥商品照会CSV!$M$2:$M$3001,MATCH($C852,⑥商品照会CSV!$A$2:$A$3001,0)),1)))</f>
        <v/>
      </c>
      <c r="L852" s="40" t="str">
        <f aca="false">IF($C852="","",IFERROR(INDEX(⑥商品照会CSV!$Q$2:$Q$3001,MATCH($C852,⑥商品照会CSV!$A$2:$A$3001,0)),0))</f>
        <v/>
      </c>
      <c r="M852" s="40" t="str">
        <f aca="false">IF($C852="","",N($L852)*N($K852))</f>
        <v/>
      </c>
      <c r="N852" s="17" t="str">
        <f aca="false">IF($C852="","",MAX(1,IFERROR(INDEX(⑥商品照会CSV!$AK$2:$AK$3001,MATCH($C852,⑥商品照会CSV!$A$2:$A$3001,0)),1)))</f>
        <v/>
      </c>
      <c r="O852" s="12" t="str">
        <f aca="false">IF($C852="","",IFERROR(IF(INDEX(⑥商品照会CSV!$AN$2:$AN$3001,MATCH($C852,⑥商品照会CSV!$A$2:$A$3001,0))=1,"バラ",IF(INDEX(⑥商品照会CSV!$AM$2:$AM$3001,MATCH($C852,⑥商品照会CSV!$A$2:$A$3001,0))=1,"中間包装","ケース")),"ケース"))</f>
        <v/>
      </c>
      <c r="P852" s="18"/>
      <c r="Q852" s="14"/>
      <c r="R852" s="17" t="str">
        <f aca="false">IF($C852="","",N($Q852)*N($K852))</f>
        <v/>
      </c>
    </row>
    <row r="853" customFormat="false" ht="15" hidden="false" customHeight="false" outlineLevel="0" collapsed="false">
      <c r="B853" s="12" t="n">
        <v>848</v>
      </c>
      <c r="C853" s="36" t="str">
        <f aca="false">IF(①在庫CSV_発注日!$M849="","",①在庫CSV_発注日!$M849&amp;"")</f>
        <v/>
      </c>
      <c r="D853" s="12" t="str">
        <f aca="false">IF($C853="","",①在庫CSV_発注日!$N849)</f>
        <v/>
      </c>
      <c r="E853" s="12" t="str">
        <f aca="false">IF($C853="","",①在庫CSV_発注日!$H849)</f>
        <v/>
      </c>
      <c r="F853" s="12" t="str">
        <f aca="false">IF($C853="","",①在庫CSV_発注日!$L849)</f>
        <v/>
      </c>
      <c r="G853" s="18"/>
      <c r="H853" s="17" t="str">
        <f aca="false">IF($C853="","",N(①在庫CSV_発注日!$Z849))</f>
        <v/>
      </c>
      <c r="I853" s="37" t="str">
        <f aca="false">IF($C853="","",SUMIFS(⑤減算マスタCSV!$L$2:$L$8001,⑤減算マスタCSV!$F$2:$F$8001,$C853,⑤減算マスタCSV!$K$2:$K$8001,1))</f>
        <v/>
      </c>
      <c r="J853" s="17" t="str">
        <f aca="false">IF($C853="","",IFERROR(INDEX(⑤減算マスタCSV!$H$2:$H$8001,MATCH($C853,⑤減算マスタCSV!$F$2:$F$8001,0)),1))</f>
        <v/>
      </c>
      <c r="K853" s="17" t="str">
        <f aca="false">IF($C853="","",MAX(1,IFERROR(INDEX(⑥商品照会CSV!$M$2:$M$3001,MATCH($C853,⑥商品照会CSV!$A$2:$A$3001,0)),1)))</f>
        <v/>
      </c>
      <c r="L853" s="40" t="str">
        <f aca="false">IF($C853="","",IFERROR(INDEX(⑥商品照会CSV!$Q$2:$Q$3001,MATCH($C853,⑥商品照会CSV!$A$2:$A$3001,0)),0))</f>
        <v/>
      </c>
      <c r="M853" s="40" t="str">
        <f aca="false">IF($C853="","",N($L853)*N($K853))</f>
        <v/>
      </c>
      <c r="N853" s="17" t="str">
        <f aca="false">IF($C853="","",MAX(1,IFERROR(INDEX(⑥商品照会CSV!$AK$2:$AK$3001,MATCH($C853,⑥商品照会CSV!$A$2:$A$3001,0)),1)))</f>
        <v/>
      </c>
      <c r="O853" s="12" t="str">
        <f aca="false">IF($C853="","",IFERROR(IF(INDEX(⑥商品照会CSV!$AN$2:$AN$3001,MATCH($C853,⑥商品照会CSV!$A$2:$A$3001,0))=1,"バラ",IF(INDEX(⑥商品照会CSV!$AM$2:$AM$3001,MATCH($C853,⑥商品照会CSV!$A$2:$A$3001,0))=1,"中間包装","ケース")),"ケース"))</f>
        <v/>
      </c>
      <c r="P853" s="18"/>
      <c r="Q853" s="14"/>
      <c r="R853" s="17" t="str">
        <f aca="false">IF($C853="","",N($Q853)*N($K853))</f>
        <v/>
      </c>
    </row>
    <row r="854" customFormat="false" ht="15" hidden="false" customHeight="false" outlineLevel="0" collapsed="false">
      <c r="B854" s="12" t="n">
        <v>849</v>
      </c>
      <c r="C854" s="36" t="str">
        <f aca="false">IF(①在庫CSV_発注日!$M850="","",①在庫CSV_発注日!$M850&amp;"")</f>
        <v/>
      </c>
      <c r="D854" s="12" t="str">
        <f aca="false">IF($C854="","",①在庫CSV_発注日!$N850)</f>
        <v/>
      </c>
      <c r="E854" s="12" t="str">
        <f aca="false">IF($C854="","",①在庫CSV_発注日!$H850)</f>
        <v/>
      </c>
      <c r="F854" s="12" t="str">
        <f aca="false">IF($C854="","",①在庫CSV_発注日!$L850)</f>
        <v/>
      </c>
      <c r="G854" s="18"/>
      <c r="H854" s="17" t="str">
        <f aca="false">IF($C854="","",N(①在庫CSV_発注日!$Z850))</f>
        <v/>
      </c>
      <c r="I854" s="37" t="str">
        <f aca="false">IF($C854="","",SUMIFS(⑤減算マスタCSV!$L$2:$L$8001,⑤減算マスタCSV!$F$2:$F$8001,$C854,⑤減算マスタCSV!$K$2:$K$8001,1))</f>
        <v/>
      </c>
      <c r="J854" s="17" t="str">
        <f aca="false">IF($C854="","",IFERROR(INDEX(⑤減算マスタCSV!$H$2:$H$8001,MATCH($C854,⑤減算マスタCSV!$F$2:$F$8001,0)),1))</f>
        <v/>
      </c>
      <c r="K854" s="17" t="str">
        <f aca="false">IF($C854="","",MAX(1,IFERROR(INDEX(⑥商品照会CSV!$M$2:$M$3001,MATCH($C854,⑥商品照会CSV!$A$2:$A$3001,0)),1)))</f>
        <v/>
      </c>
      <c r="L854" s="40" t="str">
        <f aca="false">IF($C854="","",IFERROR(INDEX(⑥商品照会CSV!$Q$2:$Q$3001,MATCH($C854,⑥商品照会CSV!$A$2:$A$3001,0)),0))</f>
        <v/>
      </c>
      <c r="M854" s="40" t="str">
        <f aca="false">IF($C854="","",N($L854)*N($K854))</f>
        <v/>
      </c>
      <c r="N854" s="17" t="str">
        <f aca="false">IF($C854="","",MAX(1,IFERROR(INDEX(⑥商品照会CSV!$AK$2:$AK$3001,MATCH($C854,⑥商品照会CSV!$A$2:$A$3001,0)),1)))</f>
        <v/>
      </c>
      <c r="O854" s="12" t="str">
        <f aca="false">IF($C854="","",IFERROR(IF(INDEX(⑥商品照会CSV!$AN$2:$AN$3001,MATCH($C854,⑥商品照会CSV!$A$2:$A$3001,0))=1,"バラ",IF(INDEX(⑥商品照会CSV!$AM$2:$AM$3001,MATCH($C854,⑥商品照会CSV!$A$2:$A$3001,0))=1,"中間包装","ケース")),"ケース"))</f>
        <v/>
      </c>
      <c r="P854" s="18"/>
      <c r="Q854" s="14"/>
      <c r="R854" s="17" t="str">
        <f aca="false">IF($C854="","",N($Q854)*N($K854))</f>
        <v/>
      </c>
    </row>
    <row r="855" customFormat="false" ht="15" hidden="false" customHeight="false" outlineLevel="0" collapsed="false">
      <c r="B855" s="12" t="n">
        <v>850</v>
      </c>
      <c r="C855" s="36" t="str">
        <f aca="false">IF(①在庫CSV_発注日!$M851="","",①在庫CSV_発注日!$M851&amp;"")</f>
        <v/>
      </c>
      <c r="D855" s="12" t="str">
        <f aca="false">IF($C855="","",①在庫CSV_発注日!$N851)</f>
        <v/>
      </c>
      <c r="E855" s="12" t="str">
        <f aca="false">IF($C855="","",①在庫CSV_発注日!$H851)</f>
        <v/>
      </c>
      <c r="F855" s="12" t="str">
        <f aca="false">IF($C855="","",①在庫CSV_発注日!$L851)</f>
        <v/>
      </c>
      <c r="G855" s="18"/>
      <c r="H855" s="17" t="str">
        <f aca="false">IF($C855="","",N(①在庫CSV_発注日!$Z851))</f>
        <v/>
      </c>
      <c r="I855" s="37" t="str">
        <f aca="false">IF($C855="","",SUMIFS(⑤減算マスタCSV!$L$2:$L$8001,⑤減算マスタCSV!$F$2:$F$8001,$C855,⑤減算マスタCSV!$K$2:$K$8001,1))</f>
        <v/>
      </c>
      <c r="J855" s="17" t="str">
        <f aca="false">IF($C855="","",IFERROR(INDEX(⑤減算マスタCSV!$H$2:$H$8001,MATCH($C855,⑤減算マスタCSV!$F$2:$F$8001,0)),1))</f>
        <v/>
      </c>
      <c r="K855" s="17" t="str">
        <f aca="false">IF($C855="","",MAX(1,IFERROR(INDEX(⑥商品照会CSV!$M$2:$M$3001,MATCH($C855,⑥商品照会CSV!$A$2:$A$3001,0)),1)))</f>
        <v/>
      </c>
      <c r="L855" s="40" t="str">
        <f aca="false">IF($C855="","",IFERROR(INDEX(⑥商品照会CSV!$Q$2:$Q$3001,MATCH($C855,⑥商品照会CSV!$A$2:$A$3001,0)),0))</f>
        <v/>
      </c>
      <c r="M855" s="40" t="str">
        <f aca="false">IF($C855="","",N($L855)*N($K855))</f>
        <v/>
      </c>
      <c r="N855" s="17" t="str">
        <f aca="false">IF($C855="","",MAX(1,IFERROR(INDEX(⑥商品照会CSV!$AK$2:$AK$3001,MATCH($C855,⑥商品照会CSV!$A$2:$A$3001,0)),1)))</f>
        <v/>
      </c>
      <c r="O855" s="12" t="str">
        <f aca="false">IF($C855="","",IFERROR(IF(INDEX(⑥商品照会CSV!$AN$2:$AN$3001,MATCH($C855,⑥商品照会CSV!$A$2:$A$3001,0))=1,"バラ",IF(INDEX(⑥商品照会CSV!$AM$2:$AM$3001,MATCH($C855,⑥商品照会CSV!$A$2:$A$3001,0))=1,"中間包装","ケース")),"ケース"))</f>
        <v/>
      </c>
      <c r="P855" s="18"/>
      <c r="Q855" s="14"/>
      <c r="R855" s="17" t="str">
        <f aca="false">IF($C855="","",N($Q855)*N($K855))</f>
        <v/>
      </c>
    </row>
    <row r="856" customFormat="false" ht="15" hidden="false" customHeight="false" outlineLevel="0" collapsed="false">
      <c r="B856" s="12" t="n">
        <v>851</v>
      </c>
      <c r="C856" s="36" t="str">
        <f aca="false">IF(①在庫CSV_発注日!$M852="","",①在庫CSV_発注日!$M852&amp;"")</f>
        <v/>
      </c>
      <c r="D856" s="12" t="str">
        <f aca="false">IF($C856="","",①在庫CSV_発注日!$N852)</f>
        <v/>
      </c>
      <c r="E856" s="12" t="str">
        <f aca="false">IF($C856="","",①在庫CSV_発注日!$H852)</f>
        <v/>
      </c>
      <c r="F856" s="12" t="str">
        <f aca="false">IF($C856="","",①在庫CSV_発注日!$L852)</f>
        <v/>
      </c>
      <c r="G856" s="18"/>
      <c r="H856" s="17" t="str">
        <f aca="false">IF($C856="","",N(①在庫CSV_発注日!$Z852))</f>
        <v/>
      </c>
      <c r="I856" s="37" t="str">
        <f aca="false">IF($C856="","",SUMIFS(⑤減算マスタCSV!$L$2:$L$8001,⑤減算マスタCSV!$F$2:$F$8001,$C856,⑤減算マスタCSV!$K$2:$K$8001,1))</f>
        <v/>
      </c>
      <c r="J856" s="17" t="str">
        <f aca="false">IF($C856="","",IFERROR(INDEX(⑤減算マスタCSV!$H$2:$H$8001,MATCH($C856,⑤減算マスタCSV!$F$2:$F$8001,0)),1))</f>
        <v/>
      </c>
      <c r="K856" s="17" t="str">
        <f aca="false">IF($C856="","",MAX(1,IFERROR(INDEX(⑥商品照会CSV!$M$2:$M$3001,MATCH($C856,⑥商品照会CSV!$A$2:$A$3001,0)),1)))</f>
        <v/>
      </c>
      <c r="L856" s="40" t="str">
        <f aca="false">IF($C856="","",IFERROR(INDEX(⑥商品照会CSV!$Q$2:$Q$3001,MATCH($C856,⑥商品照会CSV!$A$2:$A$3001,0)),0))</f>
        <v/>
      </c>
      <c r="M856" s="40" t="str">
        <f aca="false">IF($C856="","",N($L856)*N($K856))</f>
        <v/>
      </c>
      <c r="N856" s="17" t="str">
        <f aca="false">IF($C856="","",MAX(1,IFERROR(INDEX(⑥商品照会CSV!$AK$2:$AK$3001,MATCH($C856,⑥商品照会CSV!$A$2:$A$3001,0)),1)))</f>
        <v/>
      </c>
      <c r="O856" s="12" t="str">
        <f aca="false">IF($C856="","",IFERROR(IF(INDEX(⑥商品照会CSV!$AN$2:$AN$3001,MATCH($C856,⑥商品照会CSV!$A$2:$A$3001,0))=1,"バラ",IF(INDEX(⑥商品照会CSV!$AM$2:$AM$3001,MATCH($C856,⑥商品照会CSV!$A$2:$A$3001,0))=1,"中間包装","ケース")),"ケース"))</f>
        <v/>
      </c>
      <c r="P856" s="18"/>
      <c r="Q856" s="14"/>
      <c r="R856" s="17" t="str">
        <f aca="false">IF($C856="","",N($Q856)*N($K856))</f>
        <v/>
      </c>
    </row>
    <row r="857" customFormat="false" ht="15" hidden="false" customHeight="false" outlineLevel="0" collapsed="false">
      <c r="B857" s="12" t="n">
        <v>852</v>
      </c>
      <c r="C857" s="36" t="str">
        <f aca="false">IF(①在庫CSV_発注日!$M853="","",①在庫CSV_発注日!$M853&amp;"")</f>
        <v/>
      </c>
      <c r="D857" s="12" t="str">
        <f aca="false">IF($C857="","",①在庫CSV_発注日!$N853)</f>
        <v/>
      </c>
      <c r="E857" s="12" t="str">
        <f aca="false">IF($C857="","",①在庫CSV_発注日!$H853)</f>
        <v/>
      </c>
      <c r="F857" s="12" t="str">
        <f aca="false">IF($C857="","",①在庫CSV_発注日!$L853)</f>
        <v/>
      </c>
      <c r="G857" s="18"/>
      <c r="H857" s="17" t="str">
        <f aca="false">IF($C857="","",N(①在庫CSV_発注日!$Z853))</f>
        <v/>
      </c>
      <c r="I857" s="37" t="str">
        <f aca="false">IF($C857="","",SUMIFS(⑤減算マスタCSV!$L$2:$L$8001,⑤減算マスタCSV!$F$2:$F$8001,$C857,⑤減算マスタCSV!$K$2:$K$8001,1))</f>
        <v/>
      </c>
      <c r="J857" s="17" t="str">
        <f aca="false">IF($C857="","",IFERROR(INDEX(⑤減算マスタCSV!$H$2:$H$8001,MATCH($C857,⑤減算マスタCSV!$F$2:$F$8001,0)),1))</f>
        <v/>
      </c>
      <c r="K857" s="17" t="str">
        <f aca="false">IF($C857="","",MAX(1,IFERROR(INDEX(⑥商品照会CSV!$M$2:$M$3001,MATCH($C857,⑥商品照会CSV!$A$2:$A$3001,0)),1)))</f>
        <v/>
      </c>
      <c r="L857" s="40" t="str">
        <f aca="false">IF($C857="","",IFERROR(INDEX(⑥商品照会CSV!$Q$2:$Q$3001,MATCH($C857,⑥商品照会CSV!$A$2:$A$3001,0)),0))</f>
        <v/>
      </c>
      <c r="M857" s="40" t="str">
        <f aca="false">IF($C857="","",N($L857)*N($K857))</f>
        <v/>
      </c>
      <c r="N857" s="17" t="str">
        <f aca="false">IF($C857="","",MAX(1,IFERROR(INDEX(⑥商品照会CSV!$AK$2:$AK$3001,MATCH($C857,⑥商品照会CSV!$A$2:$A$3001,0)),1)))</f>
        <v/>
      </c>
      <c r="O857" s="12" t="str">
        <f aca="false">IF($C857="","",IFERROR(IF(INDEX(⑥商品照会CSV!$AN$2:$AN$3001,MATCH($C857,⑥商品照会CSV!$A$2:$A$3001,0))=1,"バラ",IF(INDEX(⑥商品照会CSV!$AM$2:$AM$3001,MATCH($C857,⑥商品照会CSV!$A$2:$A$3001,0))=1,"中間包装","ケース")),"ケース"))</f>
        <v/>
      </c>
      <c r="P857" s="18"/>
      <c r="Q857" s="14"/>
      <c r="R857" s="17" t="str">
        <f aca="false">IF($C857="","",N($Q857)*N($K857))</f>
        <v/>
      </c>
    </row>
    <row r="858" customFormat="false" ht="15" hidden="false" customHeight="false" outlineLevel="0" collapsed="false">
      <c r="B858" s="12" t="n">
        <v>853</v>
      </c>
      <c r="C858" s="36" t="str">
        <f aca="false">IF(①在庫CSV_発注日!$M854="","",①在庫CSV_発注日!$M854&amp;"")</f>
        <v/>
      </c>
      <c r="D858" s="12" t="str">
        <f aca="false">IF($C858="","",①在庫CSV_発注日!$N854)</f>
        <v/>
      </c>
      <c r="E858" s="12" t="str">
        <f aca="false">IF($C858="","",①在庫CSV_発注日!$H854)</f>
        <v/>
      </c>
      <c r="F858" s="12" t="str">
        <f aca="false">IF($C858="","",①在庫CSV_発注日!$L854)</f>
        <v/>
      </c>
      <c r="G858" s="18"/>
      <c r="H858" s="17" t="str">
        <f aca="false">IF($C858="","",N(①在庫CSV_発注日!$Z854))</f>
        <v/>
      </c>
      <c r="I858" s="37" t="str">
        <f aca="false">IF($C858="","",SUMIFS(⑤減算マスタCSV!$L$2:$L$8001,⑤減算マスタCSV!$F$2:$F$8001,$C858,⑤減算マスタCSV!$K$2:$K$8001,1))</f>
        <v/>
      </c>
      <c r="J858" s="17" t="str">
        <f aca="false">IF($C858="","",IFERROR(INDEX(⑤減算マスタCSV!$H$2:$H$8001,MATCH($C858,⑤減算マスタCSV!$F$2:$F$8001,0)),1))</f>
        <v/>
      </c>
      <c r="K858" s="17" t="str">
        <f aca="false">IF($C858="","",MAX(1,IFERROR(INDEX(⑥商品照会CSV!$M$2:$M$3001,MATCH($C858,⑥商品照会CSV!$A$2:$A$3001,0)),1)))</f>
        <v/>
      </c>
      <c r="L858" s="40" t="str">
        <f aca="false">IF($C858="","",IFERROR(INDEX(⑥商品照会CSV!$Q$2:$Q$3001,MATCH($C858,⑥商品照会CSV!$A$2:$A$3001,0)),0))</f>
        <v/>
      </c>
      <c r="M858" s="40" t="str">
        <f aca="false">IF($C858="","",N($L858)*N($K858))</f>
        <v/>
      </c>
      <c r="N858" s="17" t="str">
        <f aca="false">IF($C858="","",MAX(1,IFERROR(INDEX(⑥商品照会CSV!$AK$2:$AK$3001,MATCH($C858,⑥商品照会CSV!$A$2:$A$3001,0)),1)))</f>
        <v/>
      </c>
      <c r="O858" s="12" t="str">
        <f aca="false">IF($C858="","",IFERROR(IF(INDEX(⑥商品照会CSV!$AN$2:$AN$3001,MATCH($C858,⑥商品照会CSV!$A$2:$A$3001,0))=1,"バラ",IF(INDEX(⑥商品照会CSV!$AM$2:$AM$3001,MATCH($C858,⑥商品照会CSV!$A$2:$A$3001,0))=1,"中間包装","ケース")),"ケース"))</f>
        <v/>
      </c>
      <c r="P858" s="18"/>
      <c r="Q858" s="14"/>
      <c r="R858" s="17" t="str">
        <f aca="false">IF($C858="","",N($Q858)*N($K858))</f>
        <v/>
      </c>
    </row>
    <row r="859" customFormat="false" ht="15" hidden="false" customHeight="false" outlineLevel="0" collapsed="false">
      <c r="B859" s="12" t="n">
        <v>854</v>
      </c>
      <c r="C859" s="36" t="str">
        <f aca="false">IF(①在庫CSV_発注日!$M855="","",①在庫CSV_発注日!$M855&amp;"")</f>
        <v/>
      </c>
      <c r="D859" s="12" t="str">
        <f aca="false">IF($C859="","",①在庫CSV_発注日!$N855)</f>
        <v/>
      </c>
      <c r="E859" s="12" t="str">
        <f aca="false">IF($C859="","",①在庫CSV_発注日!$H855)</f>
        <v/>
      </c>
      <c r="F859" s="12" t="str">
        <f aca="false">IF($C859="","",①在庫CSV_発注日!$L855)</f>
        <v/>
      </c>
      <c r="G859" s="18"/>
      <c r="H859" s="17" t="str">
        <f aca="false">IF($C859="","",N(①在庫CSV_発注日!$Z855))</f>
        <v/>
      </c>
      <c r="I859" s="37" t="str">
        <f aca="false">IF($C859="","",SUMIFS(⑤減算マスタCSV!$L$2:$L$8001,⑤減算マスタCSV!$F$2:$F$8001,$C859,⑤減算マスタCSV!$K$2:$K$8001,1))</f>
        <v/>
      </c>
      <c r="J859" s="17" t="str">
        <f aca="false">IF($C859="","",IFERROR(INDEX(⑤減算マスタCSV!$H$2:$H$8001,MATCH($C859,⑤減算マスタCSV!$F$2:$F$8001,0)),1))</f>
        <v/>
      </c>
      <c r="K859" s="17" t="str">
        <f aca="false">IF($C859="","",MAX(1,IFERROR(INDEX(⑥商品照会CSV!$M$2:$M$3001,MATCH($C859,⑥商品照会CSV!$A$2:$A$3001,0)),1)))</f>
        <v/>
      </c>
      <c r="L859" s="40" t="str">
        <f aca="false">IF($C859="","",IFERROR(INDEX(⑥商品照会CSV!$Q$2:$Q$3001,MATCH($C859,⑥商品照会CSV!$A$2:$A$3001,0)),0))</f>
        <v/>
      </c>
      <c r="M859" s="40" t="str">
        <f aca="false">IF($C859="","",N($L859)*N($K859))</f>
        <v/>
      </c>
      <c r="N859" s="17" t="str">
        <f aca="false">IF($C859="","",MAX(1,IFERROR(INDEX(⑥商品照会CSV!$AK$2:$AK$3001,MATCH($C859,⑥商品照会CSV!$A$2:$A$3001,0)),1)))</f>
        <v/>
      </c>
      <c r="O859" s="12" t="str">
        <f aca="false">IF($C859="","",IFERROR(IF(INDEX(⑥商品照会CSV!$AN$2:$AN$3001,MATCH($C859,⑥商品照会CSV!$A$2:$A$3001,0))=1,"バラ",IF(INDEX(⑥商品照会CSV!$AM$2:$AM$3001,MATCH($C859,⑥商品照会CSV!$A$2:$A$3001,0))=1,"中間包装","ケース")),"ケース"))</f>
        <v/>
      </c>
      <c r="P859" s="18"/>
      <c r="Q859" s="14"/>
      <c r="R859" s="17" t="str">
        <f aca="false">IF($C859="","",N($Q859)*N($K859))</f>
        <v/>
      </c>
    </row>
    <row r="860" customFormat="false" ht="15" hidden="false" customHeight="false" outlineLevel="0" collapsed="false">
      <c r="B860" s="12" t="n">
        <v>855</v>
      </c>
      <c r="C860" s="36" t="str">
        <f aca="false">IF(①在庫CSV_発注日!$M856="","",①在庫CSV_発注日!$M856&amp;"")</f>
        <v/>
      </c>
      <c r="D860" s="12" t="str">
        <f aca="false">IF($C860="","",①在庫CSV_発注日!$N856)</f>
        <v/>
      </c>
      <c r="E860" s="12" t="str">
        <f aca="false">IF($C860="","",①在庫CSV_発注日!$H856)</f>
        <v/>
      </c>
      <c r="F860" s="12" t="str">
        <f aca="false">IF($C860="","",①在庫CSV_発注日!$L856)</f>
        <v/>
      </c>
      <c r="G860" s="18"/>
      <c r="H860" s="17" t="str">
        <f aca="false">IF($C860="","",N(①在庫CSV_発注日!$Z856))</f>
        <v/>
      </c>
      <c r="I860" s="37" t="str">
        <f aca="false">IF($C860="","",SUMIFS(⑤減算マスタCSV!$L$2:$L$8001,⑤減算マスタCSV!$F$2:$F$8001,$C860,⑤減算マスタCSV!$K$2:$K$8001,1))</f>
        <v/>
      </c>
      <c r="J860" s="17" t="str">
        <f aca="false">IF($C860="","",IFERROR(INDEX(⑤減算マスタCSV!$H$2:$H$8001,MATCH($C860,⑤減算マスタCSV!$F$2:$F$8001,0)),1))</f>
        <v/>
      </c>
      <c r="K860" s="17" t="str">
        <f aca="false">IF($C860="","",MAX(1,IFERROR(INDEX(⑥商品照会CSV!$M$2:$M$3001,MATCH($C860,⑥商品照会CSV!$A$2:$A$3001,0)),1)))</f>
        <v/>
      </c>
      <c r="L860" s="40" t="str">
        <f aca="false">IF($C860="","",IFERROR(INDEX(⑥商品照会CSV!$Q$2:$Q$3001,MATCH($C860,⑥商品照会CSV!$A$2:$A$3001,0)),0))</f>
        <v/>
      </c>
      <c r="M860" s="40" t="str">
        <f aca="false">IF($C860="","",N($L860)*N($K860))</f>
        <v/>
      </c>
      <c r="N860" s="17" t="str">
        <f aca="false">IF($C860="","",MAX(1,IFERROR(INDEX(⑥商品照会CSV!$AK$2:$AK$3001,MATCH($C860,⑥商品照会CSV!$A$2:$A$3001,0)),1)))</f>
        <v/>
      </c>
      <c r="O860" s="12" t="str">
        <f aca="false">IF($C860="","",IFERROR(IF(INDEX(⑥商品照会CSV!$AN$2:$AN$3001,MATCH($C860,⑥商品照会CSV!$A$2:$A$3001,0))=1,"バラ",IF(INDEX(⑥商品照会CSV!$AM$2:$AM$3001,MATCH($C860,⑥商品照会CSV!$A$2:$A$3001,0))=1,"中間包装","ケース")),"ケース"))</f>
        <v/>
      </c>
      <c r="P860" s="18"/>
      <c r="Q860" s="14"/>
      <c r="R860" s="17" t="str">
        <f aca="false">IF($C860="","",N($Q860)*N($K860))</f>
        <v/>
      </c>
    </row>
    <row r="861" customFormat="false" ht="15" hidden="false" customHeight="false" outlineLevel="0" collapsed="false">
      <c r="B861" s="12" t="n">
        <v>856</v>
      </c>
      <c r="C861" s="36" t="str">
        <f aca="false">IF(①在庫CSV_発注日!$M857="","",①在庫CSV_発注日!$M857&amp;"")</f>
        <v/>
      </c>
      <c r="D861" s="12" t="str">
        <f aca="false">IF($C861="","",①在庫CSV_発注日!$N857)</f>
        <v/>
      </c>
      <c r="E861" s="12" t="str">
        <f aca="false">IF($C861="","",①在庫CSV_発注日!$H857)</f>
        <v/>
      </c>
      <c r="F861" s="12" t="str">
        <f aca="false">IF($C861="","",①在庫CSV_発注日!$L857)</f>
        <v/>
      </c>
      <c r="G861" s="18"/>
      <c r="H861" s="17" t="str">
        <f aca="false">IF($C861="","",N(①在庫CSV_発注日!$Z857))</f>
        <v/>
      </c>
      <c r="I861" s="37" t="str">
        <f aca="false">IF($C861="","",SUMIFS(⑤減算マスタCSV!$L$2:$L$8001,⑤減算マスタCSV!$F$2:$F$8001,$C861,⑤減算マスタCSV!$K$2:$K$8001,1))</f>
        <v/>
      </c>
      <c r="J861" s="17" t="str">
        <f aca="false">IF($C861="","",IFERROR(INDEX(⑤減算マスタCSV!$H$2:$H$8001,MATCH($C861,⑤減算マスタCSV!$F$2:$F$8001,0)),1))</f>
        <v/>
      </c>
      <c r="K861" s="17" t="str">
        <f aca="false">IF($C861="","",MAX(1,IFERROR(INDEX(⑥商品照会CSV!$M$2:$M$3001,MATCH($C861,⑥商品照会CSV!$A$2:$A$3001,0)),1)))</f>
        <v/>
      </c>
      <c r="L861" s="40" t="str">
        <f aca="false">IF($C861="","",IFERROR(INDEX(⑥商品照会CSV!$Q$2:$Q$3001,MATCH($C861,⑥商品照会CSV!$A$2:$A$3001,0)),0))</f>
        <v/>
      </c>
      <c r="M861" s="40" t="str">
        <f aca="false">IF($C861="","",N($L861)*N($K861))</f>
        <v/>
      </c>
      <c r="N861" s="17" t="str">
        <f aca="false">IF($C861="","",MAX(1,IFERROR(INDEX(⑥商品照会CSV!$AK$2:$AK$3001,MATCH($C861,⑥商品照会CSV!$A$2:$A$3001,0)),1)))</f>
        <v/>
      </c>
      <c r="O861" s="12" t="str">
        <f aca="false">IF($C861="","",IFERROR(IF(INDEX(⑥商品照会CSV!$AN$2:$AN$3001,MATCH($C861,⑥商品照会CSV!$A$2:$A$3001,0))=1,"バラ",IF(INDEX(⑥商品照会CSV!$AM$2:$AM$3001,MATCH($C861,⑥商品照会CSV!$A$2:$A$3001,0))=1,"中間包装","ケース")),"ケース"))</f>
        <v/>
      </c>
      <c r="P861" s="18"/>
      <c r="Q861" s="14"/>
      <c r="R861" s="17" t="str">
        <f aca="false">IF($C861="","",N($Q861)*N($K861))</f>
        <v/>
      </c>
    </row>
    <row r="862" customFormat="false" ht="15" hidden="false" customHeight="false" outlineLevel="0" collapsed="false">
      <c r="B862" s="12" t="n">
        <v>857</v>
      </c>
      <c r="C862" s="36" t="str">
        <f aca="false">IF(①在庫CSV_発注日!$M858="","",①在庫CSV_発注日!$M858&amp;"")</f>
        <v/>
      </c>
      <c r="D862" s="12" t="str">
        <f aca="false">IF($C862="","",①在庫CSV_発注日!$N858)</f>
        <v/>
      </c>
      <c r="E862" s="12" t="str">
        <f aca="false">IF($C862="","",①在庫CSV_発注日!$H858)</f>
        <v/>
      </c>
      <c r="F862" s="12" t="str">
        <f aca="false">IF($C862="","",①在庫CSV_発注日!$L858)</f>
        <v/>
      </c>
      <c r="G862" s="18"/>
      <c r="H862" s="17" t="str">
        <f aca="false">IF($C862="","",N(①在庫CSV_発注日!$Z858))</f>
        <v/>
      </c>
      <c r="I862" s="37" t="str">
        <f aca="false">IF($C862="","",SUMIFS(⑤減算マスタCSV!$L$2:$L$8001,⑤減算マスタCSV!$F$2:$F$8001,$C862,⑤減算マスタCSV!$K$2:$K$8001,1))</f>
        <v/>
      </c>
      <c r="J862" s="17" t="str">
        <f aca="false">IF($C862="","",IFERROR(INDEX(⑤減算マスタCSV!$H$2:$H$8001,MATCH($C862,⑤減算マスタCSV!$F$2:$F$8001,0)),1))</f>
        <v/>
      </c>
      <c r="K862" s="17" t="str">
        <f aca="false">IF($C862="","",MAX(1,IFERROR(INDEX(⑥商品照会CSV!$M$2:$M$3001,MATCH($C862,⑥商品照会CSV!$A$2:$A$3001,0)),1)))</f>
        <v/>
      </c>
      <c r="L862" s="40" t="str">
        <f aca="false">IF($C862="","",IFERROR(INDEX(⑥商品照会CSV!$Q$2:$Q$3001,MATCH($C862,⑥商品照会CSV!$A$2:$A$3001,0)),0))</f>
        <v/>
      </c>
      <c r="M862" s="40" t="str">
        <f aca="false">IF($C862="","",N($L862)*N($K862))</f>
        <v/>
      </c>
      <c r="N862" s="17" t="str">
        <f aca="false">IF($C862="","",MAX(1,IFERROR(INDEX(⑥商品照会CSV!$AK$2:$AK$3001,MATCH($C862,⑥商品照会CSV!$A$2:$A$3001,0)),1)))</f>
        <v/>
      </c>
      <c r="O862" s="12" t="str">
        <f aca="false">IF($C862="","",IFERROR(IF(INDEX(⑥商品照会CSV!$AN$2:$AN$3001,MATCH($C862,⑥商品照会CSV!$A$2:$A$3001,0))=1,"バラ",IF(INDEX(⑥商品照会CSV!$AM$2:$AM$3001,MATCH($C862,⑥商品照会CSV!$A$2:$A$3001,0))=1,"中間包装","ケース")),"ケース"))</f>
        <v/>
      </c>
      <c r="P862" s="18"/>
      <c r="Q862" s="14"/>
      <c r="R862" s="17" t="str">
        <f aca="false">IF($C862="","",N($Q862)*N($K862))</f>
        <v/>
      </c>
    </row>
    <row r="863" customFormat="false" ht="15" hidden="false" customHeight="false" outlineLevel="0" collapsed="false">
      <c r="B863" s="12" t="n">
        <v>858</v>
      </c>
      <c r="C863" s="36" t="str">
        <f aca="false">IF(①在庫CSV_発注日!$M859="","",①在庫CSV_発注日!$M859&amp;"")</f>
        <v/>
      </c>
      <c r="D863" s="12" t="str">
        <f aca="false">IF($C863="","",①在庫CSV_発注日!$N859)</f>
        <v/>
      </c>
      <c r="E863" s="12" t="str">
        <f aca="false">IF($C863="","",①在庫CSV_発注日!$H859)</f>
        <v/>
      </c>
      <c r="F863" s="12" t="str">
        <f aca="false">IF($C863="","",①在庫CSV_発注日!$L859)</f>
        <v/>
      </c>
      <c r="G863" s="18"/>
      <c r="H863" s="17" t="str">
        <f aca="false">IF($C863="","",N(①在庫CSV_発注日!$Z859))</f>
        <v/>
      </c>
      <c r="I863" s="37" t="str">
        <f aca="false">IF($C863="","",SUMIFS(⑤減算マスタCSV!$L$2:$L$8001,⑤減算マスタCSV!$F$2:$F$8001,$C863,⑤減算マスタCSV!$K$2:$K$8001,1))</f>
        <v/>
      </c>
      <c r="J863" s="17" t="str">
        <f aca="false">IF($C863="","",IFERROR(INDEX(⑤減算マスタCSV!$H$2:$H$8001,MATCH($C863,⑤減算マスタCSV!$F$2:$F$8001,0)),1))</f>
        <v/>
      </c>
      <c r="K863" s="17" t="str">
        <f aca="false">IF($C863="","",MAX(1,IFERROR(INDEX(⑥商品照会CSV!$M$2:$M$3001,MATCH($C863,⑥商品照会CSV!$A$2:$A$3001,0)),1)))</f>
        <v/>
      </c>
      <c r="L863" s="40" t="str">
        <f aca="false">IF($C863="","",IFERROR(INDEX(⑥商品照会CSV!$Q$2:$Q$3001,MATCH($C863,⑥商品照会CSV!$A$2:$A$3001,0)),0))</f>
        <v/>
      </c>
      <c r="M863" s="40" t="str">
        <f aca="false">IF($C863="","",N($L863)*N($K863))</f>
        <v/>
      </c>
      <c r="N863" s="17" t="str">
        <f aca="false">IF($C863="","",MAX(1,IFERROR(INDEX(⑥商品照会CSV!$AK$2:$AK$3001,MATCH($C863,⑥商品照会CSV!$A$2:$A$3001,0)),1)))</f>
        <v/>
      </c>
      <c r="O863" s="12" t="str">
        <f aca="false">IF($C863="","",IFERROR(IF(INDEX(⑥商品照会CSV!$AN$2:$AN$3001,MATCH($C863,⑥商品照会CSV!$A$2:$A$3001,0))=1,"バラ",IF(INDEX(⑥商品照会CSV!$AM$2:$AM$3001,MATCH($C863,⑥商品照会CSV!$A$2:$A$3001,0))=1,"中間包装","ケース")),"ケース"))</f>
        <v/>
      </c>
      <c r="P863" s="18"/>
      <c r="Q863" s="14"/>
      <c r="R863" s="17" t="str">
        <f aca="false">IF($C863="","",N($Q863)*N($K863))</f>
        <v/>
      </c>
    </row>
    <row r="864" customFormat="false" ht="15" hidden="false" customHeight="false" outlineLevel="0" collapsed="false">
      <c r="B864" s="12" t="n">
        <v>859</v>
      </c>
      <c r="C864" s="36" t="str">
        <f aca="false">IF(①在庫CSV_発注日!$M860="","",①在庫CSV_発注日!$M860&amp;"")</f>
        <v/>
      </c>
      <c r="D864" s="12" t="str">
        <f aca="false">IF($C864="","",①在庫CSV_発注日!$N860)</f>
        <v/>
      </c>
      <c r="E864" s="12" t="str">
        <f aca="false">IF($C864="","",①在庫CSV_発注日!$H860)</f>
        <v/>
      </c>
      <c r="F864" s="12" t="str">
        <f aca="false">IF($C864="","",①在庫CSV_発注日!$L860)</f>
        <v/>
      </c>
      <c r="G864" s="18"/>
      <c r="H864" s="17" t="str">
        <f aca="false">IF($C864="","",N(①在庫CSV_発注日!$Z860))</f>
        <v/>
      </c>
      <c r="I864" s="37" t="str">
        <f aca="false">IF($C864="","",SUMIFS(⑤減算マスタCSV!$L$2:$L$8001,⑤減算マスタCSV!$F$2:$F$8001,$C864,⑤減算マスタCSV!$K$2:$K$8001,1))</f>
        <v/>
      </c>
      <c r="J864" s="17" t="str">
        <f aca="false">IF($C864="","",IFERROR(INDEX(⑤減算マスタCSV!$H$2:$H$8001,MATCH($C864,⑤減算マスタCSV!$F$2:$F$8001,0)),1))</f>
        <v/>
      </c>
      <c r="K864" s="17" t="str">
        <f aca="false">IF($C864="","",MAX(1,IFERROR(INDEX(⑥商品照会CSV!$M$2:$M$3001,MATCH($C864,⑥商品照会CSV!$A$2:$A$3001,0)),1)))</f>
        <v/>
      </c>
      <c r="L864" s="40" t="str">
        <f aca="false">IF($C864="","",IFERROR(INDEX(⑥商品照会CSV!$Q$2:$Q$3001,MATCH($C864,⑥商品照会CSV!$A$2:$A$3001,0)),0))</f>
        <v/>
      </c>
      <c r="M864" s="40" t="str">
        <f aca="false">IF($C864="","",N($L864)*N($K864))</f>
        <v/>
      </c>
      <c r="N864" s="17" t="str">
        <f aca="false">IF($C864="","",MAX(1,IFERROR(INDEX(⑥商品照会CSV!$AK$2:$AK$3001,MATCH($C864,⑥商品照会CSV!$A$2:$A$3001,0)),1)))</f>
        <v/>
      </c>
      <c r="O864" s="12" t="str">
        <f aca="false">IF($C864="","",IFERROR(IF(INDEX(⑥商品照会CSV!$AN$2:$AN$3001,MATCH($C864,⑥商品照会CSV!$A$2:$A$3001,0))=1,"バラ",IF(INDEX(⑥商品照会CSV!$AM$2:$AM$3001,MATCH($C864,⑥商品照会CSV!$A$2:$A$3001,0))=1,"中間包装","ケース")),"ケース"))</f>
        <v/>
      </c>
      <c r="P864" s="18"/>
      <c r="Q864" s="14"/>
      <c r="R864" s="17" t="str">
        <f aca="false">IF($C864="","",N($Q864)*N($K864))</f>
        <v/>
      </c>
    </row>
    <row r="865" customFormat="false" ht="15" hidden="false" customHeight="false" outlineLevel="0" collapsed="false">
      <c r="B865" s="12" t="n">
        <v>860</v>
      </c>
      <c r="C865" s="36" t="str">
        <f aca="false">IF(①在庫CSV_発注日!$M861="","",①在庫CSV_発注日!$M861&amp;"")</f>
        <v/>
      </c>
      <c r="D865" s="12" t="str">
        <f aca="false">IF($C865="","",①在庫CSV_発注日!$N861)</f>
        <v/>
      </c>
      <c r="E865" s="12" t="str">
        <f aca="false">IF($C865="","",①在庫CSV_発注日!$H861)</f>
        <v/>
      </c>
      <c r="F865" s="12" t="str">
        <f aca="false">IF($C865="","",①在庫CSV_発注日!$L861)</f>
        <v/>
      </c>
      <c r="G865" s="18"/>
      <c r="H865" s="17" t="str">
        <f aca="false">IF($C865="","",N(①在庫CSV_発注日!$Z861))</f>
        <v/>
      </c>
      <c r="I865" s="37" t="str">
        <f aca="false">IF($C865="","",SUMIFS(⑤減算マスタCSV!$L$2:$L$8001,⑤減算マスタCSV!$F$2:$F$8001,$C865,⑤減算マスタCSV!$K$2:$K$8001,1))</f>
        <v/>
      </c>
      <c r="J865" s="17" t="str">
        <f aca="false">IF($C865="","",IFERROR(INDEX(⑤減算マスタCSV!$H$2:$H$8001,MATCH($C865,⑤減算マスタCSV!$F$2:$F$8001,0)),1))</f>
        <v/>
      </c>
      <c r="K865" s="17" t="str">
        <f aca="false">IF($C865="","",MAX(1,IFERROR(INDEX(⑥商品照会CSV!$M$2:$M$3001,MATCH($C865,⑥商品照会CSV!$A$2:$A$3001,0)),1)))</f>
        <v/>
      </c>
      <c r="L865" s="40" t="str">
        <f aca="false">IF($C865="","",IFERROR(INDEX(⑥商品照会CSV!$Q$2:$Q$3001,MATCH($C865,⑥商品照会CSV!$A$2:$A$3001,0)),0))</f>
        <v/>
      </c>
      <c r="M865" s="40" t="str">
        <f aca="false">IF($C865="","",N($L865)*N($K865))</f>
        <v/>
      </c>
      <c r="N865" s="17" t="str">
        <f aca="false">IF($C865="","",MAX(1,IFERROR(INDEX(⑥商品照会CSV!$AK$2:$AK$3001,MATCH($C865,⑥商品照会CSV!$A$2:$A$3001,0)),1)))</f>
        <v/>
      </c>
      <c r="O865" s="12" t="str">
        <f aca="false">IF($C865="","",IFERROR(IF(INDEX(⑥商品照会CSV!$AN$2:$AN$3001,MATCH($C865,⑥商品照会CSV!$A$2:$A$3001,0))=1,"バラ",IF(INDEX(⑥商品照会CSV!$AM$2:$AM$3001,MATCH($C865,⑥商品照会CSV!$A$2:$A$3001,0))=1,"中間包装","ケース")),"ケース"))</f>
        <v/>
      </c>
      <c r="P865" s="18"/>
      <c r="Q865" s="14"/>
      <c r="R865" s="17" t="str">
        <f aca="false">IF($C865="","",N($Q865)*N($K865))</f>
        <v/>
      </c>
    </row>
    <row r="866" customFormat="false" ht="15" hidden="false" customHeight="false" outlineLevel="0" collapsed="false">
      <c r="B866" s="12" t="n">
        <v>861</v>
      </c>
      <c r="C866" s="36" t="str">
        <f aca="false">IF(①在庫CSV_発注日!$M862="","",①在庫CSV_発注日!$M862&amp;"")</f>
        <v/>
      </c>
      <c r="D866" s="12" t="str">
        <f aca="false">IF($C866="","",①在庫CSV_発注日!$N862)</f>
        <v/>
      </c>
      <c r="E866" s="12" t="str">
        <f aca="false">IF($C866="","",①在庫CSV_発注日!$H862)</f>
        <v/>
      </c>
      <c r="F866" s="12" t="str">
        <f aca="false">IF($C866="","",①在庫CSV_発注日!$L862)</f>
        <v/>
      </c>
      <c r="G866" s="18"/>
      <c r="H866" s="17" t="str">
        <f aca="false">IF($C866="","",N(①在庫CSV_発注日!$Z862))</f>
        <v/>
      </c>
      <c r="I866" s="37" t="str">
        <f aca="false">IF($C866="","",SUMIFS(⑤減算マスタCSV!$L$2:$L$8001,⑤減算マスタCSV!$F$2:$F$8001,$C866,⑤減算マスタCSV!$K$2:$K$8001,1))</f>
        <v/>
      </c>
      <c r="J866" s="17" t="str">
        <f aca="false">IF($C866="","",IFERROR(INDEX(⑤減算マスタCSV!$H$2:$H$8001,MATCH($C866,⑤減算マスタCSV!$F$2:$F$8001,0)),1))</f>
        <v/>
      </c>
      <c r="K866" s="17" t="str">
        <f aca="false">IF($C866="","",MAX(1,IFERROR(INDEX(⑥商品照会CSV!$M$2:$M$3001,MATCH($C866,⑥商品照会CSV!$A$2:$A$3001,0)),1)))</f>
        <v/>
      </c>
      <c r="L866" s="40" t="str">
        <f aca="false">IF($C866="","",IFERROR(INDEX(⑥商品照会CSV!$Q$2:$Q$3001,MATCH($C866,⑥商品照会CSV!$A$2:$A$3001,0)),0))</f>
        <v/>
      </c>
      <c r="M866" s="40" t="str">
        <f aca="false">IF($C866="","",N($L866)*N($K866))</f>
        <v/>
      </c>
      <c r="N866" s="17" t="str">
        <f aca="false">IF($C866="","",MAX(1,IFERROR(INDEX(⑥商品照会CSV!$AK$2:$AK$3001,MATCH($C866,⑥商品照会CSV!$A$2:$A$3001,0)),1)))</f>
        <v/>
      </c>
      <c r="O866" s="12" t="str">
        <f aca="false">IF($C866="","",IFERROR(IF(INDEX(⑥商品照会CSV!$AN$2:$AN$3001,MATCH($C866,⑥商品照会CSV!$A$2:$A$3001,0))=1,"バラ",IF(INDEX(⑥商品照会CSV!$AM$2:$AM$3001,MATCH($C866,⑥商品照会CSV!$A$2:$A$3001,0))=1,"中間包装","ケース")),"ケース"))</f>
        <v/>
      </c>
      <c r="P866" s="18"/>
      <c r="Q866" s="14"/>
      <c r="R866" s="17" t="str">
        <f aca="false">IF($C866="","",N($Q866)*N($K866))</f>
        <v/>
      </c>
    </row>
    <row r="867" customFormat="false" ht="15" hidden="false" customHeight="false" outlineLevel="0" collapsed="false">
      <c r="B867" s="12" t="n">
        <v>862</v>
      </c>
      <c r="C867" s="36" t="str">
        <f aca="false">IF(①在庫CSV_発注日!$M863="","",①在庫CSV_発注日!$M863&amp;"")</f>
        <v/>
      </c>
      <c r="D867" s="12" t="str">
        <f aca="false">IF($C867="","",①在庫CSV_発注日!$N863)</f>
        <v/>
      </c>
      <c r="E867" s="12" t="str">
        <f aca="false">IF($C867="","",①在庫CSV_発注日!$H863)</f>
        <v/>
      </c>
      <c r="F867" s="12" t="str">
        <f aca="false">IF($C867="","",①在庫CSV_発注日!$L863)</f>
        <v/>
      </c>
      <c r="G867" s="18"/>
      <c r="H867" s="17" t="str">
        <f aca="false">IF($C867="","",N(①在庫CSV_発注日!$Z863))</f>
        <v/>
      </c>
      <c r="I867" s="37" t="str">
        <f aca="false">IF($C867="","",SUMIFS(⑤減算マスタCSV!$L$2:$L$8001,⑤減算マスタCSV!$F$2:$F$8001,$C867,⑤減算マスタCSV!$K$2:$K$8001,1))</f>
        <v/>
      </c>
      <c r="J867" s="17" t="str">
        <f aca="false">IF($C867="","",IFERROR(INDEX(⑤減算マスタCSV!$H$2:$H$8001,MATCH($C867,⑤減算マスタCSV!$F$2:$F$8001,0)),1))</f>
        <v/>
      </c>
      <c r="K867" s="17" t="str">
        <f aca="false">IF($C867="","",MAX(1,IFERROR(INDEX(⑥商品照会CSV!$M$2:$M$3001,MATCH($C867,⑥商品照会CSV!$A$2:$A$3001,0)),1)))</f>
        <v/>
      </c>
      <c r="L867" s="40" t="str">
        <f aca="false">IF($C867="","",IFERROR(INDEX(⑥商品照会CSV!$Q$2:$Q$3001,MATCH($C867,⑥商品照会CSV!$A$2:$A$3001,0)),0))</f>
        <v/>
      </c>
      <c r="M867" s="40" t="str">
        <f aca="false">IF($C867="","",N($L867)*N($K867))</f>
        <v/>
      </c>
      <c r="N867" s="17" t="str">
        <f aca="false">IF($C867="","",MAX(1,IFERROR(INDEX(⑥商品照会CSV!$AK$2:$AK$3001,MATCH($C867,⑥商品照会CSV!$A$2:$A$3001,0)),1)))</f>
        <v/>
      </c>
      <c r="O867" s="12" t="str">
        <f aca="false">IF($C867="","",IFERROR(IF(INDEX(⑥商品照会CSV!$AN$2:$AN$3001,MATCH($C867,⑥商品照会CSV!$A$2:$A$3001,0))=1,"バラ",IF(INDEX(⑥商品照会CSV!$AM$2:$AM$3001,MATCH($C867,⑥商品照会CSV!$A$2:$A$3001,0))=1,"中間包装","ケース")),"ケース"))</f>
        <v/>
      </c>
      <c r="P867" s="18"/>
      <c r="Q867" s="14"/>
      <c r="R867" s="17" t="str">
        <f aca="false">IF($C867="","",N($Q867)*N($K867))</f>
        <v/>
      </c>
    </row>
    <row r="868" customFormat="false" ht="15" hidden="false" customHeight="false" outlineLevel="0" collapsed="false">
      <c r="B868" s="12" t="n">
        <v>863</v>
      </c>
      <c r="C868" s="36" t="str">
        <f aca="false">IF(①在庫CSV_発注日!$M864="","",①在庫CSV_発注日!$M864&amp;"")</f>
        <v/>
      </c>
      <c r="D868" s="12" t="str">
        <f aca="false">IF($C868="","",①在庫CSV_発注日!$N864)</f>
        <v/>
      </c>
      <c r="E868" s="12" t="str">
        <f aca="false">IF($C868="","",①在庫CSV_発注日!$H864)</f>
        <v/>
      </c>
      <c r="F868" s="12" t="str">
        <f aca="false">IF($C868="","",①在庫CSV_発注日!$L864)</f>
        <v/>
      </c>
      <c r="G868" s="18"/>
      <c r="H868" s="17" t="str">
        <f aca="false">IF($C868="","",N(①在庫CSV_発注日!$Z864))</f>
        <v/>
      </c>
      <c r="I868" s="37" t="str">
        <f aca="false">IF($C868="","",SUMIFS(⑤減算マスタCSV!$L$2:$L$8001,⑤減算マスタCSV!$F$2:$F$8001,$C868,⑤減算マスタCSV!$K$2:$K$8001,1))</f>
        <v/>
      </c>
      <c r="J868" s="17" t="str">
        <f aca="false">IF($C868="","",IFERROR(INDEX(⑤減算マスタCSV!$H$2:$H$8001,MATCH($C868,⑤減算マスタCSV!$F$2:$F$8001,0)),1))</f>
        <v/>
      </c>
      <c r="K868" s="17" t="str">
        <f aca="false">IF($C868="","",MAX(1,IFERROR(INDEX(⑥商品照会CSV!$M$2:$M$3001,MATCH($C868,⑥商品照会CSV!$A$2:$A$3001,0)),1)))</f>
        <v/>
      </c>
      <c r="L868" s="40" t="str">
        <f aca="false">IF($C868="","",IFERROR(INDEX(⑥商品照会CSV!$Q$2:$Q$3001,MATCH($C868,⑥商品照会CSV!$A$2:$A$3001,0)),0))</f>
        <v/>
      </c>
      <c r="M868" s="40" t="str">
        <f aca="false">IF($C868="","",N($L868)*N($K868))</f>
        <v/>
      </c>
      <c r="N868" s="17" t="str">
        <f aca="false">IF($C868="","",MAX(1,IFERROR(INDEX(⑥商品照会CSV!$AK$2:$AK$3001,MATCH($C868,⑥商品照会CSV!$A$2:$A$3001,0)),1)))</f>
        <v/>
      </c>
      <c r="O868" s="12" t="str">
        <f aca="false">IF($C868="","",IFERROR(IF(INDEX(⑥商品照会CSV!$AN$2:$AN$3001,MATCH($C868,⑥商品照会CSV!$A$2:$A$3001,0))=1,"バラ",IF(INDEX(⑥商品照会CSV!$AM$2:$AM$3001,MATCH($C868,⑥商品照会CSV!$A$2:$A$3001,0))=1,"中間包装","ケース")),"ケース"))</f>
        <v/>
      </c>
      <c r="P868" s="18"/>
      <c r="Q868" s="14"/>
      <c r="R868" s="17" t="str">
        <f aca="false">IF($C868="","",N($Q868)*N($K868))</f>
        <v/>
      </c>
    </row>
    <row r="869" customFormat="false" ht="15" hidden="false" customHeight="false" outlineLevel="0" collapsed="false">
      <c r="B869" s="12" t="n">
        <v>864</v>
      </c>
      <c r="C869" s="36" t="str">
        <f aca="false">IF(①在庫CSV_発注日!$M865="","",①在庫CSV_発注日!$M865&amp;"")</f>
        <v/>
      </c>
      <c r="D869" s="12" t="str">
        <f aca="false">IF($C869="","",①在庫CSV_発注日!$N865)</f>
        <v/>
      </c>
      <c r="E869" s="12" t="str">
        <f aca="false">IF($C869="","",①在庫CSV_発注日!$H865)</f>
        <v/>
      </c>
      <c r="F869" s="12" t="str">
        <f aca="false">IF($C869="","",①在庫CSV_発注日!$L865)</f>
        <v/>
      </c>
      <c r="G869" s="18"/>
      <c r="H869" s="17" t="str">
        <f aca="false">IF($C869="","",N(①在庫CSV_発注日!$Z865))</f>
        <v/>
      </c>
      <c r="I869" s="37" t="str">
        <f aca="false">IF($C869="","",SUMIFS(⑤減算マスタCSV!$L$2:$L$8001,⑤減算マスタCSV!$F$2:$F$8001,$C869,⑤減算マスタCSV!$K$2:$K$8001,1))</f>
        <v/>
      </c>
      <c r="J869" s="17" t="str">
        <f aca="false">IF($C869="","",IFERROR(INDEX(⑤減算マスタCSV!$H$2:$H$8001,MATCH($C869,⑤減算マスタCSV!$F$2:$F$8001,0)),1))</f>
        <v/>
      </c>
      <c r="K869" s="17" t="str">
        <f aca="false">IF($C869="","",MAX(1,IFERROR(INDEX(⑥商品照会CSV!$M$2:$M$3001,MATCH($C869,⑥商品照会CSV!$A$2:$A$3001,0)),1)))</f>
        <v/>
      </c>
      <c r="L869" s="40" t="str">
        <f aca="false">IF($C869="","",IFERROR(INDEX(⑥商品照会CSV!$Q$2:$Q$3001,MATCH($C869,⑥商品照会CSV!$A$2:$A$3001,0)),0))</f>
        <v/>
      </c>
      <c r="M869" s="40" t="str">
        <f aca="false">IF($C869="","",N($L869)*N($K869))</f>
        <v/>
      </c>
      <c r="N869" s="17" t="str">
        <f aca="false">IF($C869="","",MAX(1,IFERROR(INDEX(⑥商品照会CSV!$AK$2:$AK$3001,MATCH($C869,⑥商品照会CSV!$A$2:$A$3001,0)),1)))</f>
        <v/>
      </c>
      <c r="O869" s="12" t="str">
        <f aca="false">IF($C869="","",IFERROR(IF(INDEX(⑥商品照会CSV!$AN$2:$AN$3001,MATCH($C869,⑥商品照会CSV!$A$2:$A$3001,0))=1,"バラ",IF(INDEX(⑥商品照会CSV!$AM$2:$AM$3001,MATCH($C869,⑥商品照会CSV!$A$2:$A$3001,0))=1,"中間包装","ケース")),"ケース"))</f>
        <v/>
      </c>
      <c r="P869" s="18"/>
      <c r="Q869" s="14"/>
      <c r="R869" s="17" t="str">
        <f aca="false">IF($C869="","",N($Q869)*N($K869))</f>
        <v/>
      </c>
    </row>
    <row r="870" customFormat="false" ht="15" hidden="false" customHeight="false" outlineLevel="0" collapsed="false">
      <c r="B870" s="12" t="n">
        <v>865</v>
      </c>
      <c r="C870" s="36" t="str">
        <f aca="false">IF(①在庫CSV_発注日!$M866="","",①在庫CSV_発注日!$M866&amp;"")</f>
        <v/>
      </c>
      <c r="D870" s="12" t="str">
        <f aca="false">IF($C870="","",①在庫CSV_発注日!$N866)</f>
        <v/>
      </c>
      <c r="E870" s="12" t="str">
        <f aca="false">IF($C870="","",①在庫CSV_発注日!$H866)</f>
        <v/>
      </c>
      <c r="F870" s="12" t="str">
        <f aca="false">IF($C870="","",①在庫CSV_発注日!$L866)</f>
        <v/>
      </c>
      <c r="G870" s="18"/>
      <c r="H870" s="17" t="str">
        <f aca="false">IF($C870="","",N(①在庫CSV_発注日!$Z866))</f>
        <v/>
      </c>
      <c r="I870" s="37" t="str">
        <f aca="false">IF($C870="","",SUMIFS(⑤減算マスタCSV!$L$2:$L$8001,⑤減算マスタCSV!$F$2:$F$8001,$C870,⑤減算マスタCSV!$K$2:$K$8001,1))</f>
        <v/>
      </c>
      <c r="J870" s="17" t="str">
        <f aca="false">IF($C870="","",IFERROR(INDEX(⑤減算マスタCSV!$H$2:$H$8001,MATCH($C870,⑤減算マスタCSV!$F$2:$F$8001,0)),1))</f>
        <v/>
      </c>
      <c r="K870" s="17" t="str">
        <f aca="false">IF($C870="","",MAX(1,IFERROR(INDEX(⑥商品照会CSV!$M$2:$M$3001,MATCH($C870,⑥商品照会CSV!$A$2:$A$3001,0)),1)))</f>
        <v/>
      </c>
      <c r="L870" s="40" t="str">
        <f aca="false">IF($C870="","",IFERROR(INDEX(⑥商品照会CSV!$Q$2:$Q$3001,MATCH($C870,⑥商品照会CSV!$A$2:$A$3001,0)),0))</f>
        <v/>
      </c>
      <c r="M870" s="40" t="str">
        <f aca="false">IF($C870="","",N($L870)*N($K870))</f>
        <v/>
      </c>
      <c r="N870" s="17" t="str">
        <f aca="false">IF($C870="","",MAX(1,IFERROR(INDEX(⑥商品照会CSV!$AK$2:$AK$3001,MATCH($C870,⑥商品照会CSV!$A$2:$A$3001,0)),1)))</f>
        <v/>
      </c>
      <c r="O870" s="12" t="str">
        <f aca="false">IF($C870="","",IFERROR(IF(INDEX(⑥商品照会CSV!$AN$2:$AN$3001,MATCH($C870,⑥商品照会CSV!$A$2:$A$3001,0))=1,"バラ",IF(INDEX(⑥商品照会CSV!$AM$2:$AM$3001,MATCH($C870,⑥商品照会CSV!$A$2:$A$3001,0))=1,"中間包装","ケース")),"ケース"))</f>
        <v/>
      </c>
      <c r="P870" s="18"/>
      <c r="Q870" s="14"/>
      <c r="R870" s="17" t="str">
        <f aca="false">IF($C870="","",N($Q870)*N($K870))</f>
        <v/>
      </c>
    </row>
    <row r="871" customFormat="false" ht="15" hidden="false" customHeight="false" outlineLevel="0" collapsed="false">
      <c r="B871" s="12" t="n">
        <v>866</v>
      </c>
      <c r="C871" s="36" t="str">
        <f aca="false">IF(①在庫CSV_発注日!$M867="","",①在庫CSV_発注日!$M867&amp;"")</f>
        <v/>
      </c>
      <c r="D871" s="12" t="str">
        <f aca="false">IF($C871="","",①在庫CSV_発注日!$N867)</f>
        <v/>
      </c>
      <c r="E871" s="12" t="str">
        <f aca="false">IF($C871="","",①在庫CSV_発注日!$H867)</f>
        <v/>
      </c>
      <c r="F871" s="12" t="str">
        <f aca="false">IF($C871="","",①在庫CSV_発注日!$L867)</f>
        <v/>
      </c>
      <c r="G871" s="18"/>
      <c r="H871" s="17" t="str">
        <f aca="false">IF($C871="","",N(①在庫CSV_発注日!$Z867))</f>
        <v/>
      </c>
      <c r="I871" s="37" t="str">
        <f aca="false">IF($C871="","",SUMIFS(⑤減算マスタCSV!$L$2:$L$8001,⑤減算マスタCSV!$F$2:$F$8001,$C871,⑤減算マスタCSV!$K$2:$K$8001,1))</f>
        <v/>
      </c>
      <c r="J871" s="17" t="str">
        <f aca="false">IF($C871="","",IFERROR(INDEX(⑤減算マスタCSV!$H$2:$H$8001,MATCH($C871,⑤減算マスタCSV!$F$2:$F$8001,0)),1))</f>
        <v/>
      </c>
      <c r="K871" s="17" t="str">
        <f aca="false">IF($C871="","",MAX(1,IFERROR(INDEX(⑥商品照会CSV!$M$2:$M$3001,MATCH($C871,⑥商品照会CSV!$A$2:$A$3001,0)),1)))</f>
        <v/>
      </c>
      <c r="L871" s="40" t="str">
        <f aca="false">IF($C871="","",IFERROR(INDEX(⑥商品照会CSV!$Q$2:$Q$3001,MATCH($C871,⑥商品照会CSV!$A$2:$A$3001,0)),0))</f>
        <v/>
      </c>
      <c r="M871" s="40" t="str">
        <f aca="false">IF($C871="","",N($L871)*N($K871))</f>
        <v/>
      </c>
      <c r="N871" s="17" t="str">
        <f aca="false">IF($C871="","",MAX(1,IFERROR(INDEX(⑥商品照会CSV!$AK$2:$AK$3001,MATCH($C871,⑥商品照会CSV!$A$2:$A$3001,0)),1)))</f>
        <v/>
      </c>
      <c r="O871" s="12" t="str">
        <f aca="false">IF($C871="","",IFERROR(IF(INDEX(⑥商品照会CSV!$AN$2:$AN$3001,MATCH($C871,⑥商品照会CSV!$A$2:$A$3001,0))=1,"バラ",IF(INDEX(⑥商品照会CSV!$AM$2:$AM$3001,MATCH($C871,⑥商品照会CSV!$A$2:$A$3001,0))=1,"中間包装","ケース")),"ケース"))</f>
        <v/>
      </c>
      <c r="P871" s="18"/>
      <c r="Q871" s="14"/>
      <c r="R871" s="17" t="str">
        <f aca="false">IF($C871="","",N($Q871)*N($K871))</f>
        <v/>
      </c>
    </row>
    <row r="872" customFormat="false" ht="15" hidden="false" customHeight="false" outlineLevel="0" collapsed="false">
      <c r="B872" s="12" t="n">
        <v>867</v>
      </c>
      <c r="C872" s="36" t="str">
        <f aca="false">IF(①在庫CSV_発注日!$M868="","",①在庫CSV_発注日!$M868&amp;"")</f>
        <v/>
      </c>
      <c r="D872" s="12" t="str">
        <f aca="false">IF($C872="","",①在庫CSV_発注日!$N868)</f>
        <v/>
      </c>
      <c r="E872" s="12" t="str">
        <f aca="false">IF($C872="","",①在庫CSV_発注日!$H868)</f>
        <v/>
      </c>
      <c r="F872" s="12" t="str">
        <f aca="false">IF($C872="","",①在庫CSV_発注日!$L868)</f>
        <v/>
      </c>
      <c r="G872" s="18"/>
      <c r="H872" s="17" t="str">
        <f aca="false">IF($C872="","",N(①在庫CSV_発注日!$Z868))</f>
        <v/>
      </c>
      <c r="I872" s="37" t="str">
        <f aca="false">IF($C872="","",SUMIFS(⑤減算マスタCSV!$L$2:$L$8001,⑤減算マスタCSV!$F$2:$F$8001,$C872,⑤減算マスタCSV!$K$2:$K$8001,1))</f>
        <v/>
      </c>
      <c r="J872" s="17" t="str">
        <f aca="false">IF($C872="","",IFERROR(INDEX(⑤減算マスタCSV!$H$2:$H$8001,MATCH($C872,⑤減算マスタCSV!$F$2:$F$8001,0)),1))</f>
        <v/>
      </c>
      <c r="K872" s="17" t="str">
        <f aca="false">IF($C872="","",MAX(1,IFERROR(INDEX(⑥商品照会CSV!$M$2:$M$3001,MATCH($C872,⑥商品照会CSV!$A$2:$A$3001,0)),1)))</f>
        <v/>
      </c>
      <c r="L872" s="40" t="str">
        <f aca="false">IF($C872="","",IFERROR(INDEX(⑥商品照会CSV!$Q$2:$Q$3001,MATCH($C872,⑥商品照会CSV!$A$2:$A$3001,0)),0))</f>
        <v/>
      </c>
      <c r="M872" s="40" t="str">
        <f aca="false">IF($C872="","",N($L872)*N($K872))</f>
        <v/>
      </c>
      <c r="N872" s="17" t="str">
        <f aca="false">IF($C872="","",MAX(1,IFERROR(INDEX(⑥商品照会CSV!$AK$2:$AK$3001,MATCH($C872,⑥商品照会CSV!$A$2:$A$3001,0)),1)))</f>
        <v/>
      </c>
      <c r="O872" s="12" t="str">
        <f aca="false">IF($C872="","",IFERROR(IF(INDEX(⑥商品照会CSV!$AN$2:$AN$3001,MATCH($C872,⑥商品照会CSV!$A$2:$A$3001,0))=1,"バラ",IF(INDEX(⑥商品照会CSV!$AM$2:$AM$3001,MATCH($C872,⑥商品照会CSV!$A$2:$A$3001,0))=1,"中間包装","ケース")),"ケース"))</f>
        <v/>
      </c>
      <c r="P872" s="18"/>
      <c r="Q872" s="14"/>
      <c r="R872" s="17" t="str">
        <f aca="false">IF($C872="","",N($Q872)*N($K872))</f>
        <v/>
      </c>
    </row>
    <row r="873" customFormat="false" ht="15" hidden="false" customHeight="false" outlineLevel="0" collapsed="false">
      <c r="B873" s="12" t="n">
        <v>868</v>
      </c>
      <c r="C873" s="36" t="str">
        <f aca="false">IF(①在庫CSV_発注日!$M869="","",①在庫CSV_発注日!$M869&amp;"")</f>
        <v/>
      </c>
      <c r="D873" s="12" t="str">
        <f aca="false">IF($C873="","",①在庫CSV_発注日!$N869)</f>
        <v/>
      </c>
      <c r="E873" s="12" t="str">
        <f aca="false">IF($C873="","",①在庫CSV_発注日!$H869)</f>
        <v/>
      </c>
      <c r="F873" s="12" t="str">
        <f aca="false">IF($C873="","",①在庫CSV_発注日!$L869)</f>
        <v/>
      </c>
      <c r="G873" s="18"/>
      <c r="H873" s="17" t="str">
        <f aca="false">IF($C873="","",N(①在庫CSV_発注日!$Z869))</f>
        <v/>
      </c>
      <c r="I873" s="37" t="str">
        <f aca="false">IF($C873="","",SUMIFS(⑤減算マスタCSV!$L$2:$L$8001,⑤減算マスタCSV!$F$2:$F$8001,$C873,⑤減算マスタCSV!$K$2:$K$8001,1))</f>
        <v/>
      </c>
      <c r="J873" s="17" t="str">
        <f aca="false">IF($C873="","",IFERROR(INDEX(⑤減算マスタCSV!$H$2:$H$8001,MATCH($C873,⑤減算マスタCSV!$F$2:$F$8001,0)),1))</f>
        <v/>
      </c>
      <c r="K873" s="17" t="str">
        <f aca="false">IF($C873="","",MAX(1,IFERROR(INDEX(⑥商品照会CSV!$M$2:$M$3001,MATCH($C873,⑥商品照会CSV!$A$2:$A$3001,0)),1)))</f>
        <v/>
      </c>
      <c r="L873" s="40" t="str">
        <f aca="false">IF($C873="","",IFERROR(INDEX(⑥商品照会CSV!$Q$2:$Q$3001,MATCH($C873,⑥商品照会CSV!$A$2:$A$3001,0)),0))</f>
        <v/>
      </c>
      <c r="M873" s="40" t="str">
        <f aca="false">IF($C873="","",N($L873)*N($K873))</f>
        <v/>
      </c>
      <c r="N873" s="17" t="str">
        <f aca="false">IF($C873="","",MAX(1,IFERROR(INDEX(⑥商品照会CSV!$AK$2:$AK$3001,MATCH($C873,⑥商品照会CSV!$A$2:$A$3001,0)),1)))</f>
        <v/>
      </c>
      <c r="O873" s="12" t="str">
        <f aca="false">IF($C873="","",IFERROR(IF(INDEX(⑥商品照会CSV!$AN$2:$AN$3001,MATCH($C873,⑥商品照会CSV!$A$2:$A$3001,0))=1,"バラ",IF(INDEX(⑥商品照会CSV!$AM$2:$AM$3001,MATCH($C873,⑥商品照会CSV!$A$2:$A$3001,0))=1,"中間包装","ケース")),"ケース"))</f>
        <v/>
      </c>
      <c r="P873" s="18"/>
      <c r="Q873" s="14"/>
      <c r="R873" s="17" t="str">
        <f aca="false">IF($C873="","",N($Q873)*N($K873))</f>
        <v/>
      </c>
    </row>
    <row r="874" customFormat="false" ht="15" hidden="false" customHeight="false" outlineLevel="0" collapsed="false">
      <c r="B874" s="12" t="n">
        <v>869</v>
      </c>
      <c r="C874" s="36" t="str">
        <f aca="false">IF(①在庫CSV_発注日!$M870="","",①在庫CSV_発注日!$M870&amp;"")</f>
        <v/>
      </c>
      <c r="D874" s="12" t="str">
        <f aca="false">IF($C874="","",①在庫CSV_発注日!$N870)</f>
        <v/>
      </c>
      <c r="E874" s="12" t="str">
        <f aca="false">IF($C874="","",①在庫CSV_発注日!$H870)</f>
        <v/>
      </c>
      <c r="F874" s="12" t="str">
        <f aca="false">IF($C874="","",①在庫CSV_発注日!$L870)</f>
        <v/>
      </c>
      <c r="G874" s="18"/>
      <c r="H874" s="17" t="str">
        <f aca="false">IF($C874="","",N(①在庫CSV_発注日!$Z870))</f>
        <v/>
      </c>
      <c r="I874" s="37" t="str">
        <f aca="false">IF($C874="","",SUMIFS(⑤減算マスタCSV!$L$2:$L$8001,⑤減算マスタCSV!$F$2:$F$8001,$C874,⑤減算マスタCSV!$K$2:$K$8001,1))</f>
        <v/>
      </c>
      <c r="J874" s="17" t="str">
        <f aca="false">IF($C874="","",IFERROR(INDEX(⑤減算マスタCSV!$H$2:$H$8001,MATCH($C874,⑤減算マスタCSV!$F$2:$F$8001,0)),1))</f>
        <v/>
      </c>
      <c r="K874" s="17" t="str">
        <f aca="false">IF($C874="","",MAX(1,IFERROR(INDEX(⑥商品照会CSV!$M$2:$M$3001,MATCH($C874,⑥商品照会CSV!$A$2:$A$3001,0)),1)))</f>
        <v/>
      </c>
      <c r="L874" s="40" t="str">
        <f aca="false">IF($C874="","",IFERROR(INDEX(⑥商品照会CSV!$Q$2:$Q$3001,MATCH($C874,⑥商品照会CSV!$A$2:$A$3001,0)),0))</f>
        <v/>
      </c>
      <c r="M874" s="40" t="str">
        <f aca="false">IF($C874="","",N($L874)*N($K874))</f>
        <v/>
      </c>
      <c r="N874" s="17" t="str">
        <f aca="false">IF($C874="","",MAX(1,IFERROR(INDEX(⑥商品照会CSV!$AK$2:$AK$3001,MATCH($C874,⑥商品照会CSV!$A$2:$A$3001,0)),1)))</f>
        <v/>
      </c>
      <c r="O874" s="12" t="str">
        <f aca="false">IF($C874="","",IFERROR(IF(INDEX(⑥商品照会CSV!$AN$2:$AN$3001,MATCH($C874,⑥商品照会CSV!$A$2:$A$3001,0))=1,"バラ",IF(INDEX(⑥商品照会CSV!$AM$2:$AM$3001,MATCH($C874,⑥商品照会CSV!$A$2:$A$3001,0))=1,"中間包装","ケース")),"ケース"))</f>
        <v/>
      </c>
      <c r="P874" s="18"/>
      <c r="Q874" s="14"/>
      <c r="R874" s="17" t="str">
        <f aca="false">IF($C874="","",N($Q874)*N($K874))</f>
        <v/>
      </c>
    </row>
    <row r="875" customFormat="false" ht="15" hidden="false" customHeight="false" outlineLevel="0" collapsed="false">
      <c r="B875" s="12" t="n">
        <v>870</v>
      </c>
      <c r="C875" s="36" t="str">
        <f aca="false">IF(①在庫CSV_発注日!$M871="","",①在庫CSV_発注日!$M871&amp;"")</f>
        <v/>
      </c>
      <c r="D875" s="12" t="str">
        <f aca="false">IF($C875="","",①在庫CSV_発注日!$N871)</f>
        <v/>
      </c>
      <c r="E875" s="12" t="str">
        <f aca="false">IF($C875="","",①在庫CSV_発注日!$H871)</f>
        <v/>
      </c>
      <c r="F875" s="12" t="str">
        <f aca="false">IF($C875="","",①在庫CSV_発注日!$L871)</f>
        <v/>
      </c>
      <c r="G875" s="18"/>
      <c r="H875" s="17" t="str">
        <f aca="false">IF($C875="","",N(①在庫CSV_発注日!$Z871))</f>
        <v/>
      </c>
      <c r="I875" s="37" t="str">
        <f aca="false">IF($C875="","",SUMIFS(⑤減算マスタCSV!$L$2:$L$8001,⑤減算マスタCSV!$F$2:$F$8001,$C875,⑤減算マスタCSV!$K$2:$K$8001,1))</f>
        <v/>
      </c>
      <c r="J875" s="17" t="str">
        <f aca="false">IF($C875="","",IFERROR(INDEX(⑤減算マスタCSV!$H$2:$H$8001,MATCH($C875,⑤減算マスタCSV!$F$2:$F$8001,0)),1))</f>
        <v/>
      </c>
      <c r="K875" s="17" t="str">
        <f aca="false">IF($C875="","",MAX(1,IFERROR(INDEX(⑥商品照会CSV!$M$2:$M$3001,MATCH($C875,⑥商品照会CSV!$A$2:$A$3001,0)),1)))</f>
        <v/>
      </c>
      <c r="L875" s="40" t="str">
        <f aca="false">IF($C875="","",IFERROR(INDEX(⑥商品照会CSV!$Q$2:$Q$3001,MATCH($C875,⑥商品照会CSV!$A$2:$A$3001,0)),0))</f>
        <v/>
      </c>
      <c r="M875" s="40" t="str">
        <f aca="false">IF($C875="","",N($L875)*N($K875))</f>
        <v/>
      </c>
      <c r="N875" s="17" t="str">
        <f aca="false">IF($C875="","",MAX(1,IFERROR(INDEX(⑥商品照会CSV!$AK$2:$AK$3001,MATCH($C875,⑥商品照会CSV!$A$2:$A$3001,0)),1)))</f>
        <v/>
      </c>
      <c r="O875" s="12" t="str">
        <f aca="false">IF($C875="","",IFERROR(IF(INDEX(⑥商品照会CSV!$AN$2:$AN$3001,MATCH($C875,⑥商品照会CSV!$A$2:$A$3001,0))=1,"バラ",IF(INDEX(⑥商品照会CSV!$AM$2:$AM$3001,MATCH($C875,⑥商品照会CSV!$A$2:$A$3001,0))=1,"中間包装","ケース")),"ケース"))</f>
        <v/>
      </c>
      <c r="P875" s="18"/>
      <c r="Q875" s="14"/>
      <c r="R875" s="17" t="str">
        <f aca="false">IF($C875="","",N($Q875)*N($K875))</f>
        <v/>
      </c>
    </row>
    <row r="876" customFormat="false" ht="15" hidden="false" customHeight="false" outlineLevel="0" collapsed="false">
      <c r="B876" s="12" t="n">
        <v>871</v>
      </c>
      <c r="C876" s="36" t="str">
        <f aca="false">IF(①在庫CSV_発注日!$M872="","",①在庫CSV_発注日!$M872&amp;"")</f>
        <v/>
      </c>
      <c r="D876" s="12" t="str">
        <f aca="false">IF($C876="","",①在庫CSV_発注日!$N872)</f>
        <v/>
      </c>
      <c r="E876" s="12" t="str">
        <f aca="false">IF($C876="","",①在庫CSV_発注日!$H872)</f>
        <v/>
      </c>
      <c r="F876" s="12" t="str">
        <f aca="false">IF($C876="","",①在庫CSV_発注日!$L872)</f>
        <v/>
      </c>
      <c r="G876" s="18"/>
      <c r="H876" s="17" t="str">
        <f aca="false">IF($C876="","",N(①在庫CSV_発注日!$Z872))</f>
        <v/>
      </c>
      <c r="I876" s="37" t="str">
        <f aca="false">IF($C876="","",SUMIFS(⑤減算マスタCSV!$L$2:$L$8001,⑤減算マスタCSV!$F$2:$F$8001,$C876,⑤減算マスタCSV!$K$2:$K$8001,1))</f>
        <v/>
      </c>
      <c r="J876" s="17" t="str">
        <f aca="false">IF($C876="","",IFERROR(INDEX(⑤減算マスタCSV!$H$2:$H$8001,MATCH($C876,⑤減算マスタCSV!$F$2:$F$8001,0)),1))</f>
        <v/>
      </c>
      <c r="K876" s="17" t="str">
        <f aca="false">IF($C876="","",MAX(1,IFERROR(INDEX(⑥商品照会CSV!$M$2:$M$3001,MATCH($C876,⑥商品照会CSV!$A$2:$A$3001,0)),1)))</f>
        <v/>
      </c>
      <c r="L876" s="40" t="str">
        <f aca="false">IF($C876="","",IFERROR(INDEX(⑥商品照会CSV!$Q$2:$Q$3001,MATCH($C876,⑥商品照会CSV!$A$2:$A$3001,0)),0))</f>
        <v/>
      </c>
      <c r="M876" s="40" t="str">
        <f aca="false">IF($C876="","",N($L876)*N($K876))</f>
        <v/>
      </c>
      <c r="N876" s="17" t="str">
        <f aca="false">IF($C876="","",MAX(1,IFERROR(INDEX(⑥商品照会CSV!$AK$2:$AK$3001,MATCH($C876,⑥商品照会CSV!$A$2:$A$3001,0)),1)))</f>
        <v/>
      </c>
      <c r="O876" s="12" t="str">
        <f aca="false">IF($C876="","",IFERROR(IF(INDEX(⑥商品照会CSV!$AN$2:$AN$3001,MATCH($C876,⑥商品照会CSV!$A$2:$A$3001,0))=1,"バラ",IF(INDEX(⑥商品照会CSV!$AM$2:$AM$3001,MATCH($C876,⑥商品照会CSV!$A$2:$A$3001,0))=1,"中間包装","ケース")),"ケース"))</f>
        <v/>
      </c>
      <c r="P876" s="18"/>
      <c r="Q876" s="14"/>
      <c r="R876" s="17" t="str">
        <f aca="false">IF($C876="","",N($Q876)*N($K876))</f>
        <v/>
      </c>
    </row>
    <row r="877" customFormat="false" ht="15" hidden="false" customHeight="false" outlineLevel="0" collapsed="false">
      <c r="B877" s="12" t="n">
        <v>872</v>
      </c>
      <c r="C877" s="36" t="str">
        <f aca="false">IF(①在庫CSV_発注日!$M873="","",①在庫CSV_発注日!$M873&amp;"")</f>
        <v/>
      </c>
      <c r="D877" s="12" t="str">
        <f aca="false">IF($C877="","",①在庫CSV_発注日!$N873)</f>
        <v/>
      </c>
      <c r="E877" s="12" t="str">
        <f aca="false">IF($C877="","",①在庫CSV_発注日!$H873)</f>
        <v/>
      </c>
      <c r="F877" s="12" t="str">
        <f aca="false">IF($C877="","",①在庫CSV_発注日!$L873)</f>
        <v/>
      </c>
      <c r="G877" s="18"/>
      <c r="H877" s="17" t="str">
        <f aca="false">IF($C877="","",N(①在庫CSV_発注日!$Z873))</f>
        <v/>
      </c>
      <c r="I877" s="37" t="str">
        <f aca="false">IF($C877="","",SUMIFS(⑤減算マスタCSV!$L$2:$L$8001,⑤減算マスタCSV!$F$2:$F$8001,$C877,⑤減算マスタCSV!$K$2:$K$8001,1))</f>
        <v/>
      </c>
      <c r="J877" s="17" t="str">
        <f aca="false">IF($C877="","",IFERROR(INDEX(⑤減算マスタCSV!$H$2:$H$8001,MATCH($C877,⑤減算マスタCSV!$F$2:$F$8001,0)),1))</f>
        <v/>
      </c>
      <c r="K877" s="17" t="str">
        <f aca="false">IF($C877="","",MAX(1,IFERROR(INDEX(⑥商品照会CSV!$M$2:$M$3001,MATCH($C877,⑥商品照会CSV!$A$2:$A$3001,0)),1)))</f>
        <v/>
      </c>
      <c r="L877" s="40" t="str">
        <f aca="false">IF($C877="","",IFERROR(INDEX(⑥商品照会CSV!$Q$2:$Q$3001,MATCH($C877,⑥商品照会CSV!$A$2:$A$3001,0)),0))</f>
        <v/>
      </c>
      <c r="M877" s="40" t="str">
        <f aca="false">IF($C877="","",N($L877)*N($K877))</f>
        <v/>
      </c>
      <c r="N877" s="17" t="str">
        <f aca="false">IF($C877="","",MAX(1,IFERROR(INDEX(⑥商品照会CSV!$AK$2:$AK$3001,MATCH($C877,⑥商品照会CSV!$A$2:$A$3001,0)),1)))</f>
        <v/>
      </c>
      <c r="O877" s="12" t="str">
        <f aca="false">IF($C877="","",IFERROR(IF(INDEX(⑥商品照会CSV!$AN$2:$AN$3001,MATCH($C877,⑥商品照会CSV!$A$2:$A$3001,0))=1,"バラ",IF(INDEX(⑥商品照会CSV!$AM$2:$AM$3001,MATCH($C877,⑥商品照会CSV!$A$2:$A$3001,0))=1,"中間包装","ケース")),"ケース"))</f>
        <v/>
      </c>
      <c r="P877" s="18"/>
      <c r="Q877" s="14"/>
      <c r="R877" s="17" t="str">
        <f aca="false">IF($C877="","",N($Q877)*N($K877))</f>
        <v/>
      </c>
    </row>
    <row r="878" customFormat="false" ht="15" hidden="false" customHeight="false" outlineLevel="0" collapsed="false">
      <c r="B878" s="12" t="n">
        <v>873</v>
      </c>
      <c r="C878" s="36" t="str">
        <f aca="false">IF(①在庫CSV_発注日!$M874="","",①在庫CSV_発注日!$M874&amp;"")</f>
        <v/>
      </c>
      <c r="D878" s="12" t="str">
        <f aca="false">IF($C878="","",①在庫CSV_発注日!$N874)</f>
        <v/>
      </c>
      <c r="E878" s="12" t="str">
        <f aca="false">IF($C878="","",①在庫CSV_発注日!$H874)</f>
        <v/>
      </c>
      <c r="F878" s="12" t="str">
        <f aca="false">IF($C878="","",①在庫CSV_発注日!$L874)</f>
        <v/>
      </c>
      <c r="G878" s="18"/>
      <c r="H878" s="17" t="str">
        <f aca="false">IF($C878="","",N(①在庫CSV_発注日!$Z874))</f>
        <v/>
      </c>
      <c r="I878" s="37" t="str">
        <f aca="false">IF($C878="","",SUMIFS(⑤減算マスタCSV!$L$2:$L$8001,⑤減算マスタCSV!$F$2:$F$8001,$C878,⑤減算マスタCSV!$K$2:$K$8001,1))</f>
        <v/>
      </c>
      <c r="J878" s="17" t="str">
        <f aca="false">IF($C878="","",IFERROR(INDEX(⑤減算マスタCSV!$H$2:$H$8001,MATCH($C878,⑤減算マスタCSV!$F$2:$F$8001,0)),1))</f>
        <v/>
      </c>
      <c r="K878" s="17" t="str">
        <f aca="false">IF($C878="","",MAX(1,IFERROR(INDEX(⑥商品照会CSV!$M$2:$M$3001,MATCH($C878,⑥商品照会CSV!$A$2:$A$3001,0)),1)))</f>
        <v/>
      </c>
      <c r="L878" s="40" t="str">
        <f aca="false">IF($C878="","",IFERROR(INDEX(⑥商品照会CSV!$Q$2:$Q$3001,MATCH($C878,⑥商品照会CSV!$A$2:$A$3001,0)),0))</f>
        <v/>
      </c>
      <c r="M878" s="40" t="str">
        <f aca="false">IF($C878="","",N($L878)*N($K878))</f>
        <v/>
      </c>
      <c r="N878" s="17" t="str">
        <f aca="false">IF($C878="","",MAX(1,IFERROR(INDEX(⑥商品照会CSV!$AK$2:$AK$3001,MATCH($C878,⑥商品照会CSV!$A$2:$A$3001,0)),1)))</f>
        <v/>
      </c>
      <c r="O878" s="12" t="str">
        <f aca="false">IF($C878="","",IFERROR(IF(INDEX(⑥商品照会CSV!$AN$2:$AN$3001,MATCH($C878,⑥商品照会CSV!$A$2:$A$3001,0))=1,"バラ",IF(INDEX(⑥商品照会CSV!$AM$2:$AM$3001,MATCH($C878,⑥商品照会CSV!$A$2:$A$3001,0))=1,"中間包装","ケース")),"ケース"))</f>
        <v/>
      </c>
      <c r="P878" s="18"/>
      <c r="Q878" s="14"/>
      <c r="R878" s="17" t="str">
        <f aca="false">IF($C878="","",N($Q878)*N($K878))</f>
        <v/>
      </c>
    </row>
    <row r="879" customFormat="false" ht="15" hidden="false" customHeight="false" outlineLevel="0" collapsed="false">
      <c r="B879" s="12" t="n">
        <v>874</v>
      </c>
      <c r="C879" s="36" t="str">
        <f aca="false">IF(①在庫CSV_発注日!$M875="","",①在庫CSV_発注日!$M875&amp;"")</f>
        <v/>
      </c>
      <c r="D879" s="12" t="str">
        <f aca="false">IF($C879="","",①在庫CSV_発注日!$N875)</f>
        <v/>
      </c>
      <c r="E879" s="12" t="str">
        <f aca="false">IF($C879="","",①在庫CSV_発注日!$H875)</f>
        <v/>
      </c>
      <c r="F879" s="12" t="str">
        <f aca="false">IF($C879="","",①在庫CSV_発注日!$L875)</f>
        <v/>
      </c>
      <c r="G879" s="18"/>
      <c r="H879" s="17" t="str">
        <f aca="false">IF($C879="","",N(①在庫CSV_発注日!$Z875))</f>
        <v/>
      </c>
      <c r="I879" s="37" t="str">
        <f aca="false">IF($C879="","",SUMIFS(⑤減算マスタCSV!$L$2:$L$8001,⑤減算マスタCSV!$F$2:$F$8001,$C879,⑤減算マスタCSV!$K$2:$K$8001,1))</f>
        <v/>
      </c>
      <c r="J879" s="17" t="str">
        <f aca="false">IF($C879="","",IFERROR(INDEX(⑤減算マスタCSV!$H$2:$H$8001,MATCH($C879,⑤減算マスタCSV!$F$2:$F$8001,0)),1))</f>
        <v/>
      </c>
      <c r="K879" s="17" t="str">
        <f aca="false">IF($C879="","",MAX(1,IFERROR(INDEX(⑥商品照会CSV!$M$2:$M$3001,MATCH($C879,⑥商品照会CSV!$A$2:$A$3001,0)),1)))</f>
        <v/>
      </c>
      <c r="L879" s="40" t="str">
        <f aca="false">IF($C879="","",IFERROR(INDEX(⑥商品照会CSV!$Q$2:$Q$3001,MATCH($C879,⑥商品照会CSV!$A$2:$A$3001,0)),0))</f>
        <v/>
      </c>
      <c r="M879" s="40" t="str">
        <f aca="false">IF($C879="","",N($L879)*N($K879))</f>
        <v/>
      </c>
      <c r="N879" s="17" t="str">
        <f aca="false">IF($C879="","",MAX(1,IFERROR(INDEX(⑥商品照会CSV!$AK$2:$AK$3001,MATCH($C879,⑥商品照会CSV!$A$2:$A$3001,0)),1)))</f>
        <v/>
      </c>
      <c r="O879" s="12" t="str">
        <f aca="false">IF($C879="","",IFERROR(IF(INDEX(⑥商品照会CSV!$AN$2:$AN$3001,MATCH($C879,⑥商品照会CSV!$A$2:$A$3001,0))=1,"バラ",IF(INDEX(⑥商品照会CSV!$AM$2:$AM$3001,MATCH($C879,⑥商品照会CSV!$A$2:$A$3001,0))=1,"中間包装","ケース")),"ケース"))</f>
        <v/>
      </c>
      <c r="P879" s="18"/>
      <c r="Q879" s="14"/>
      <c r="R879" s="17" t="str">
        <f aca="false">IF($C879="","",N($Q879)*N($K879))</f>
        <v/>
      </c>
    </row>
    <row r="880" customFormat="false" ht="15" hidden="false" customHeight="false" outlineLevel="0" collapsed="false">
      <c r="B880" s="12" t="n">
        <v>875</v>
      </c>
      <c r="C880" s="36" t="str">
        <f aca="false">IF(①在庫CSV_発注日!$M876="","",①在庫CSV_発注日!$M876&amp;"")</f>
        <v/>
      </c>
      <c r="D880" s="12" t="str">
        <f aca="false">IF($C880="","",①在庫CSV_発注日!$N876)</f>
        <v/>
      </c>
      <c r="E880" s="12" t="str">
        <f aca="false">IF($C880="","",①在庫CSV_発注日!$H876)</f>
        <v/>
      </c>
      <c r="F880" s="12" t="str">
        <f aca="false">IF($C880="","",①在庫CSV_発注日!$L876)</f>
        <v/>
      </c>
      <c r="G880" s="18"/>
      <c r="H880" s="17" t="str">
        <f aca="false">IF($C880="","",N(①在庫CSV_発注日!$Z876))</f>
        <v/>
      </c>
      <c r="I880" s="37" t="str">
        <f aca="false">IF($C880="","",SUMIFS(⑤減算マスタCSV!$L$2:$L$8001,⑤減算マスタCSV!$F$2:$F$8001,$C880,⑤減算マスタCSV!$K$2:$K$8001,1))</f>
        <v/>
      </c>
      <c r="J880" s="17" t="str">
        <f aca="false">IF($C880="","",IFERROR(INDEX(⑤減算マスタCSV!$H$2:$H$8001,MATCH($C880,⑤減算マスタCSV!$F$2:$F$8001,0)),1))</f>
        <v/>
      </c>
      <c r="K880" s="17" t="str">
        <f aca="false">IF($C880="","",MAX(1,IFERROR(INDEX(⑥商品照会CSV!$M$2:$M$3001,MATCH($C880,⑥商品照会CSV!$A$2:$A$3001,0)),1)))</f>
        <v/>
      </c>
      <c r="L880" s="40" t="str">
        <f aca="false">IF($C880="","",IFERROR(INDEX(⑥商品照会CSV!$Q$2:$Q$3001,MATCH($C880,⑥商品照会CSV!$A$2:$A$3001,0)),0))</f>
        <v/>
      </c>
      <c r="M880" s="40" t="str">
        <f aca="false">IF($C880="","",N($L880)*N($K880))</f>
        <v/>
      </c>
      <c r="N880" s="17" t="str">
        <f aca="false">IF($C880="","",MAX(1,IFERROR(INDEX(⑥商品照会CSV!$AK$2:$AK$3001,MATCH($C880,⑥商品照会CSV!$A$2:$A$3001,0)),1)))</f>
        <v/>
      </c>
      <c r="O880" s="12" t="str">
        <f aca="false">IF($C880="","",IFERROR(IF(INDEX(⑥商品照会CSV!$AN$2:$AN$3001,MATCH($C880,⑥商品照会CSV!$A$2:$A$3001,0))=1,"バラ",IF(INDEX(⑥商品照会CSV!$AM$2:$AM$3001,MATCH($C880,⑥商品照会CSV!$A$2:$A$3001,0))=1,"中間包装","ケース")),"ケース"))</f>
        <v/>
      </c>
      <c r="P880" s="18"/>
      <c r="Q880" s="14"/>
      <c r="R880" s="17" t="str">
        <f aca="false">IF($C880="","",N($Q880)*N($K880))</f>
        <v/>
      </c>
    </row>
    <row r="881" customFormat="false" ht="15" hidden="false" customHeight="false" outlineLevel="0" collapsed="false">
      <c r="B881" s="12" t="n">
        <v>876</v>
      </c>
      <c r="C881" s="36" t="str">
        <f aca="false">IF(①在庫CSV_発注日!$M877="","",①在庫CSV_発注日!$M877&amp;"")</f>
        <v/>
      </c>
      <c r="D881" s="12" t="str">
        <f aca="false">IF($C881="","",①在庫CSV_発注日!$N877)</f>
        <v/>
      </c>
      <c r="E881" s="12" t="str">
        <f aca="false">IF($C881="","",①在庫CSV_発注日!$H877)</f>
        <v/>
      </c>
      <c r="F881" s="12" t="str">
        <f aca="false">IF($C881="","",①在庫CSV_発注日!$L877)</f>
        <v/>
      </c>
      <c r="G881" s="18"/>
      <c r="H881" s="17" t="str">
        <f aca="false">IF($C881="","",N(①在庫CSV_発注日!$Z877))</f>
        <v/>
      </c>
      <c r="I881" s="37" t="str">
        <f aca="false">IF($C881="","",SUMIFS(⑤減算マスタCSV!$L$2:$L$8001,⑤減算マスタCSV!$F$2:$F$8001,$C881,⑤減算マスタCSV!$K$2:$K$8001,1))</f>
        <v/>
      </c>
      <c r="J881" s="17" t="str">
        <f aca="false">IF($C881="","",IFERROR(INDEX(⑤減算マスタCSV!$H$2:$H$8001,MATCH($C881,⑤減算マスタCSV!$F$2:$F$8001,0)),1))</f>
        <v/>
      </c>
      <c r="K881" s="17" t="str">
        <f aca="false">IF($C881="","",MAX(1,IFERROR(INDEX(⑥商品照会CSV!$M$2:$M$3001,MATCH($C881,⑥商品照会CSV!$A$2:$A$3001,0)),1)))</f>
        <v/>
      </c>
      <c r="L881" s="40" t="str">
        <f aca="false">IF($C881="","",IFERROR(INDEX(⑥商品照会CSV!$Q$2:$Q$3001,MATCH($C881,⑥商品照会CSV!$A$2:$A$3001,0)),0))</f>
        <v/>
      </c>
      <c r="M881" s="40" t="str">
        <f aca="false">IF($C881="","",N($L881)*N($K881))</f>
        <v/>
      </c>
      <c r="N881" s="17" t="str">
        <f aca="false">IF($C881="","",MAX(1,IFERROR(INDEX(⑥商品照会CSV!$AK$2:$AK$3001,MATCH($C881,⑥商品照会CSV!$A$2:$A$3001,0)),1)))</f>
        <v/>
      </c>
      <c r="O881" s="12" t="str">
        <f aca="false">IF($C881="","",IFERROR(IF(INDEX(⑥商品照会CSV!$AN$2:$AN$3001,MATCH($C881,⑥商品照会CSV!$A$2:$A$3001,0))=1,"バラ",IF(INDEX(⑥商品照会CSV!$AM$2:$AM$3001,MATCH($C881,⑥商品照会CSV!$A$2:$A$3001,0))=1,"中間包装","ケース")),"ケース"))</f>
        <v/>
      </c>
      <c r="P881" s="18"/>
      <c r="Q881" s="14"/>
      <c r="R881" s="17" t="str">
        <f aca="false">IF($C881="","",N($Q881)*N($K881))</f>
        <v/>
      </c>
    </row>
    <row r="882" customFormat="false" ht="15" hidden="false" customHeight="false" outlineLevel="0" collapsed="false">
      <c r="B882" s="12" t="n">
        <v>877</v>
      </c>
      <c r="C882" s="36" t="str">
        <f aca="false">IF(①在庫CSV_発注日!$M878="","",①在庫CSV_発注日!$M878&amp;"")</f>
        <v/>
      </c>
      <c r="D882" s="12" t="str">
        <f aca="false">IF($C882="","",①在庫CSV_発注日!$N878)</f>
        <v/>
      </c>
      <c r="E882" s="12" t="str">
        <f aca="false">IF($C882="","",①在庫CSV_発注日!$H878)</f>
        <v/>
      </c>
      <c r="F882" s="12" t="str">
        <f aca="false">IF($C882="","",①在庫CSV_発注日!$L878)</f>
        <v/>
      </c>
      <c r="G882" s="18"/>
      <c r="H882" s="17" t="str">
        <f aca="false">IF($C882="","",N(①在庫CSV_発注日!$Z878))</f>
        <v/>
      </c>
      <c r="I882" s="37" t="str">
        <f aca="false">IF($C882="","",SUMIFS(⑤減算マスタCSV!$L$2:$L$8001,⑤減算マスタCSV!$F$2:$F$8001,$C882,⑤減算マスタCSV!$K$2:$K$8001,1))</f>
        <v/>
      </c>
      <c r="J882" s="17" t="str">
        <f aca="false">IF($C882="","",IFERROR(INDEX(⑤減算マスタCSV!$H$2:$H$8001,MATCH($C882,⑤減算マスタCSV!$F$2:$F$8001,0)),1))</f>
        <v/>
      </c>
      <c r="K882" s="17" t="str">
        <f aca="false">IF($C882="","",MAX(1,IFERROR(INDEX(⑥商品照会CSV!$M$2:$M$3001,MATCH($C882,⑥商品照会CSV!$A$2:$A$3001,0)),1)))</f>
        <v/>
      </c>
      <c r="L882" s="40" t="str">
        <f aca="false">IF($C882="","",IFERROR(INDEX(⑥商品照会CSV!$Q$2:$Q$3001,MATCH($C882,⑥商品照会CSV!$A$2:$A$3001,0)),0))</f>
        <v/>
      </c>
      <c r="M882" s="40" t="str">
        <f aca="false">IF($C882="","",N($L882)*N($K882))</f>
        <v/>
      </c>
      <c r="N882" s="17" t="str">
        <f aca="false">IF($C882="","",MAX(1,IFERROR(INDEX(⑥商品照会CSV!$AK$2:$AK$3001,MATCH($C882,⑥商品照会CSV!$A$2:$A$3001,0)),1)))</f>
        <v/>
      </c>
      <c r="O882" s="12" t="str">
        <f aca="false">IF($C882="","",IFERROR(IF(INDEX(⑥商品照会CSV!$AN$2:$AN$3001,MATCH($C882,⑥商品照会CSV!$A$2:$A$3001,0))=1,"バラ",IF(INDEX(⑥商品照会CSV!$AM$2:$AM$3001,MATCH($C882,⑥商品照会CSV!$A$2:$A$3001,0))=1,"中間包装","ケース")),"ケース"))</f>
        <v/>
      </c>
      <c r="P882" s="18"/>
      <c r="Q882" s="14"/>
      <c r="R882" s="17" t="str">
        <f aca="false">IF($C882="","",N($Q882)*N($K882))</f>
        <v/>
      </c>
    </row>
    <row r="883" customFormat="false" ht="15" hidden="false" customHeight="false" outlineLevel="0" collapsed="false">
      <c r="B883" s="12" t="n">
        <v>878</v>
      </c>
      <c r="C883" s="36" t="str">
        <f aca="false">IF(①在庫CSV_発注日!$M879="","",①在庫CSV_発注日!$M879&amp;"")</f>
        <v/>
      </c>
      <c r="D883" s="12" t="str">
        <f aca="false">IF($C883="","",①在庫CSV_発注日!$N879)</f>
        <v/>
      </c>
      <c r="E883" s="12" t="str">
        <f aca="false">IF($C883="","",①在庫CSV_発注日!$H879)</f>
        <v/>
      </c>
      <c r="F883" s="12" t="str">
        <f aca="false">IF($C883="","",①在庫CSV_発注日!$L879)</f>
        <v/>
      </c>
      <c r="G883" s="18"/>
      <c r="H883" s="17" t="str">
        <f aca="false">IF($C883="","",N(①在庫CSV_発注日!$Z879))</f>
        <v/>
      </c>
      <c r="I883" s="37" t="str">
        <f aca="false">IF($C883="","",SUMIFS(⑤減算マスタCSV!$L$2:$L$8001,⑤減算マスタCSV!$F$2:$F$8001,$C883,⑤減算マスタCSV!$K$2:$K$8001,1))</f>
        <v/>
      </c>
      <c r="J883" s="17" t="str">
        <f aca="false">IF($C883="","",IFERROR(INDEX(⑤減算マスタCSV!$H$2:$H$8001,MATCH($C883,⑤減算マスタCSV!$F$2:$F$8001,0)),1))</f>
        <v/>
      </c>
      <c r="K883" s="17" t="str">
        <f aca="false">IF($C883="","",MAX(1,IFERROR(INDEX(⑥商品照会CSV!$M$2:$M$3001,MATCH($C883,⑥商品照会CSV!$A$2:$A$3001,0)),1)))</f>
        <v/>
      </c>
      <c r="L883" s="40" t="str">
        <f aca="false">IF($C883="","",IFERROR(INDEX(⑥商品照会CSV!$Q$2:$Q$3001,MATCH($C883,⑥商品照会CSV!$A$2:$A$3001,0)),0))</f>
        <v/>
      </c>
      <c r="M883" s="40" t="str">
        <f aca="false">IF($C883="","",N($L883)*N($K883))</f>
        <v/>
      </c>
      <c r="N883" s="17" t="str">
        <f aca="false">IF($C883="","",MAX(1,IFERROR(INDEX(⑥商品照会CSV!$AK$2:$AK$3001,MATCH($C883,⑥商品照会CSV!$A$2:$A$3001,0)),1)))</f>
        <v/>
      </c>
      <c r="O883" s="12" t="str">
        <f aca="false">IF($C883="","",IFERROR(IF(INDEX(⑥商品照会CSV!$AN$2:$AN$3001,MATCH($C883,⑥商品照会CSV!$A$2:$A$3001,0))=1,"バラ",IF(INDEX(⑥商品照会CSV!$AM$2:$AM$3001,MATCH($C883,⑥商品照会CSV!$A$2:$A$3001,0))=1,"中間包装","ケース")),"ケース"))</f>
        <v/>
      </c>
      <c r="P883" s="18"/>
      <c r="Q883" s="14"/>
      <c r="R883" s="17" t="str">
        <f aca="false">IF($C883="","",N($Q883)*N($K883))</f>
        <v/>
      </c>
    </row>
    <row r="884" customFormat="false" ht="15" hidden="false" customHeight="false" outlineLevel="0" collapsed="false">
      <c r="B884" s="12" t="n">
        <v>879</v>
      </c>
      <c r="C884" s="36" t="str">
        <f aca="false">IF(①在庫CSV_発注日!$M880="","",①在庫CSV_発注日!$M880&amp;"")</f>
        <v/>
      </c>
      <c r="D884" s="12" t="str">
        <f aca="false">IF($C884="","",①在庫CSV_発注日!$N880)</f>
        <v/>
      </c>
      <c r="E884" s="12" t="str">
        <f aca="false">IF($C884="","",①在庫CSV_発注日!$H880)</f>
        <v/>
      </c>
      <c r="F884" s="12" t="str">
        <f aca="false">IF($C884="","",①在庫CSV_発注日!$L880)</f>
        <v/>
      </c>
      <c r="G884" s="18"/>
      <c r="H884" s="17" t="str">
        <f aca="false">IF($C884="","",N(①在庫CSV_発注日!$Z880))</f>
        <v/>
      </c>
      <c r="I884" s="37" t="str">
        <f aca="false">IF($C884="","",SUMIFS(⑤減算マスタCSV!$L$2:$L$8001,⑤減算マスタCSV!$F$2:$F$8001,$C884,⑤減算マスタCSV!$K$2:$K$8001,1))</f>
        <v/>
      </c>
      <c r="J884" s="17" t="str">
        <f aca="false">IF($C884="","",IFERROR(INDEX(⑤減算マスタCSV!$H$2:$H$8001,MATCH($C884,⑤減算マスタCSV!$F$2:$F$8001,0)),1))</f>
        <v/>
      </c>
      <c r="K884" s="17" t="str">
        <f aca="false">IF($C884="","",MAX(1,IFERROR(INDEX(⑥商品照会CSV!$M$2:$M$3001,MATCH($C884,⑥商品照会CSV!$A$2:$A$3001,0)),1)))</f>
        <v/>
      </c>
      <c r="L884" s="40" t="str">
        <f aca="false">IF($C884="","",IFERROR(INDEX(⑥商品照会CSV!$Q$2:$Q$3001,MATCH($C884,⑥商品照会CSV!$A$2:$A$3001,0)),0))</f>
        <v/>
      </c>
      <c r="M884" s="40" t="str">
        <f aca="false">IF($C884="","",N($L884)*N($K884))</f>
        <v/>
      </c>
      <c r="N884" s="17" t="str">
        <f aca="false">IF($C884="","",MAX(1,IFERROR(INDEX(⑥商品照会CSV!$AK$2:$AK$3001,MATCH($C884,⑥商品照会CSV!$A$2:$A$3001,0)),1)))</f>
        <v/>
      </c>
      <c r="O884" s="12" t="str">
        <f aca="false">IF($C884="","",IFERROR(IF(INDEX(⑥商品照会CSV!$AN$2:$AN$3001,MATCH($C884,⑥商品照会CSV!$A$2:$A$3001,0))=1,"バラ",IF(INDEX(⑥商品照会CSV!$AM$2:$AM$3001,MATCH($C884,⑥商品照会CSV!$A$2:$A$3001,0))=1,"中間包装","ケース")),"ケース"))</f>
        <v/>
      </c>
      <c r="P884" s="18"/>
      <c r="Q884" s="14"/>
      <c r="R884" s="17" t="str">
        <f aca="false">IF($C884="","",N($Q884)*N($K884))</f>
        <v/>
      </c>
    </row>
    <row r="885" customFormat="false" ht="15" hidden="false" customHeight="false" outlineLevel="0" collapsed="false">
      <c r="B885" s="12" t="n">
        <v>880</v>
      </c>
      <c r="C885" s="36" t="str">
        <f aca="false">IF(①在庫CSV_発注日!$M881="","",①在庫CSV_発注日!$M881&amp;"")</f>
        <v/>
      </c>
      <c r="D885" s="12" t="str">
        <f aca="false">IF($C885="","",①在庫CSV_発注日!$N881)</f>
        <v/>
      </c>
      <c r="E885" s="12" t="str">
        <f aca="false">IF($C885="","",①在庫CSV_発注日!$H881)</f>
        <v/>
      </c>
      <c r="F885" s="12" t="str">
        <f aca="false">IF($C885="","",①在庫CSV_発注日!$L881)</f>
        <v/>
      </c>
      <c r="G885" s="18"/>
      <c r="H885" s="17" t="str">
        <f aca="false">IF($C885="","",N(①在庫CSV_発注日!$Z881))</f>
        <v/>
      </c>
      <c r="I885" s="37" t="str">
        <f aca="false">IF($C885="","",SUMIFS(⑤減算マスタCSV!$L$2:$L$8001,⑤減算マスタCSV!$F$2:$F$8001,$C885,⑤減算マスタCSV!$K$2:$K$8001,1))</f>
        <v/>
      </c>
      <c r="J885" s="17" t="str">
        <f aca="false">IF($C885="","",IFERROR(INDEX(⑤減算マスタCSV!$H$2:$H$8001,MATCH($C885,⑤減算マスタCSV!$F$2:$F$8001,0)),1))</f>
        <v/>
      </c>
      <c r="K885" s="17" t="str">
        <f aca="false">IF($C885="","",MAX(1,IFERROR(INDEX(⑥商品照会CSV!$M$2:$M$3001,MATCH($C885,⑥商品照会CSV!$A$2:$A$3001,0)),1)))</f>
        <v/>
      </c>
      <c r="L885" s="40" t="str">
        <f aca="false">IF($C885="","",IFERROR(INDEX(⑥商品照会CSV!$Q$2:$Q$3001,MATCH($C885,⑥商品照会CSV!$A$2:$A$3001,0)),0))</f>
        <v/>
      </c>
      <c r="M885" s="40" t="str">
        <f aca="false">IF($C885="","",N($L885)*N($K885))</f>
        <v/>
      </c>
      <c r="N885" s="17" t="str">
        <f aca="false">IF($C885="","",MAX(1,IFERROR(INDEX(⑥商品照会CSV!$AK$2:$AK$3001,MATCH($C885,⑥商品照会CSV!$A$2:$A$3001,0)),1)))</f>
        <v/>
      </c>
      <c r="O885" s="12" t="str">
        <f aca="false">IF($C885="","",IFERROR(IF(INDEX(⑥商品照会CSV!$AN$2:$AN$3001,MATCH($C885,⑥商品照会CSV!$A$2:$A$3001,0))=1,"バラ",IF(INDEX(⑥商品照会CSV!$AM$2:$AM$3001,MATCH($C885,⑥商品照会CSV!$A$2:$A$3001,0))=1,"中間包装","ケース")),"ケース"))</f>
        <v/>
      </c>
      <c r="P885" s="18"/>
      <c r="Q885" s="14"/>
      <c r="R885" s="17" t="str">
        <f aca="false">IF($C885="","",N($Q885)*N($K885))</f>
        <v/>
      </c>
    </row>
    <row r="886" customFormat="false" ht="15" hidden="false" customHeight="false" outlineLevel="0" collapsed="false">
      <c r="B886" s="12" t="n">
        <v>881</v>
      </c>
      <c r="C886" s="36" t="str">
        <f aca="false">IF(①在庫CSV_発注日!$M882="","",①在庫CSV_発注日!$M882&amp;"")</f>
        <v/>
      </c>
      <c r="D886" s="12" t="str">
        <f aca="false">IF($C886="","",①在庫CSV_発注日!$N882)</f>
        <v/>
      </c>
      <c r="E886" s="12" t="str">
        <f aca="false">IF($C886="","",①在庫CSV_発注日!$H882)</f>
        <v/>
      </c>
      <c r="F886" s="12" t="str">
        <f aca="false">IF($C886="","",①在庫CSV_発注日!$L882)</f>
        <v/>
      </c>
      <c r="G886" s="18"/>
      <c r="H886" s="17" t="str">
        <f aca="false">IF($C886="","",N(①在庫CSV_発注日!$Z882))</f>
        <v/>
      </c>
      <c r="I886" s="37" t="str">
        <f aca="false">IF($C886="","",SUMIFS(⑤減算マスタCSV!$L$2:$L$8001,⑤減算マスタCSV!$F$2:$F$8001,$C886,⑤減算マスタCSV!$K$2:$K$8001,1))</f>
        <v/>
      </c>
      <c r="J886" s="17" t="str">
        <f aca="false">IF($C886="","",IFERROR(INDEX(⑤減算マスタCSV!$H$2:$H$8001,MATCH($C886,⑤減算マスタCSV!$F$2:$F$8001,0)),1))</f>
        <v/>
      </c>
      <c r="K886" s="17" t="str">
        <f aca="false">IF($C886="","",MAX(1,IFERROR(INDEX(⑥商品照会CSV!$M$2:$M$3001,MATCH($C886,⑥商品照会CSV!$A$2:$A$3001,0)),1)))</f>
        <v/>
      </c>
      <c r="L886" s="40" t="str">
        <f aca="false">IF($C886="","",IFERROR(INDEX(⑥商品照会CSV!$Q$2:$Q$3001,MATCH($C886,⑥商品照会CSV!$A$2:$A$3001,0)),0))</f>
        <v/>
      </c>
      <c r="M886" s="40" t="str">
        <f aca="false">IF($C886="","",N($L886)*N($K886))</f>
        <v/>
      </c>
      <c r="N886" s="17" t="str">
        <f aca="false">IF($C886="","",MAX(1,IFERROR(INDEX(⑥商品照会CSV!$AK$2:$AK$3001,MATCH($C886,⑥商品照会CSV!$A$2:$A$3001,0)),1)))</f>
        <v/>
      </c>
      <c r="O886" s="12" t="str">
        <f aca="false">IF($C886="","",IFERROR(IF(INDEX(⑥商品照会CSV!$AN$2:$AN$3001,MATCH($C886,⑥商品照会CSV!$A$2:$A$3001,0))=1,"バラ",IF(INDEX(⑥商品照会CSV!$AM$2:$AM$3001,MATCH($C886,⑥商品照会CSV!$A$2:$A$3001,0))=1,"中間包装","ケース")),"ケース"))</f>
        <v/>
      </c>
      <c r="P886" s="18"/>
      <c r="Q886" s="14"/>
      <c r="R886" s="17" t="str">
        <f aca="false">IF($C886="","",N($Q886)*N($K886))</f>
        <v/>
      </c>
    </row>
    <row r="887" customFormat="false" ht="15" hidden="false" customHeight="false" outlineLevel="0" collapsed="false">
      <c r="B887" s="12" t="n">
        <v>882</v>
      </c>
      <c r="C887" s="36" t="str">
        <f aca="false">IF(①在庫CSV_発注日!$M883="","",①在庫CSV_発注日!$M883&amp;"")</f>
        <v/>
      </c>
      <c r="D887" s="12" t="str">
        <f aca="false">IF($C887="","",①在庫CSV_発注日!$N883)</f>
        <v/>
      </c>
      <c r="E887" s="12" t="str">
        <f aca="false">IF($C887="","",①在庫CSV_発注日!$H883)</f>
        <v/>
      </c>
      <c r="F887" s="12" t="str">
        <f aca="false">IF($C887="","",①在庫CSV_発注日!$L883)</f>
        <v/>
      </c>
      <c r="G887" s="18"/>
      <c r="H887" s="17" t="str">
        <f aca="false">IF($C887="","",N(①在庫CSV_発注日!$Z883))</f>
        <v/>
      </c>
      <c r="I887" s="37" t="str">
        <f aca="false">IF($C887="","",SUMIFS(⑤減算マスタCSV!$L$2:$L$8001,⑤減算マスタCSV!$F$2:$F$8001,$C887,⑤減算マスタCSV!$K$2:$K$8001,1))</f>
        <v/>
      </c>
      <c r="J887" s="17" t="str">
        <f aca="false">IF($C887="","",IFERROR(INDEX(⑤減算マスタCSV!$H$2:$H$8001,MATCH($C887,⑤減算マスタCSV!$F$2:$F$8001,0)),1))</f>
        <v/>
      </c>
      <c r="K887" s="17" t="str">
        <f aca="false">IF($C887="","",MAX(1,IFERROR(INDEX(⑥商品照会CSV!$M$2:$M$3001,MATCH($C887,⑥商品照会CSV!$A$2:$A$3001,0)),1)))</f>
        <v/>
      </c>
      <c r="L887" s="40" t="str">
        <f aca="false">IF($C887="","",IFERROR(INDEX(⑥商品照会CSV!$Q$2:$Q$3001,MATCH($C887,⑥商品照会CSV!$A$2:$A$3001,0)),0))</f>
        <v/>
      </c>
      <c r="M887" s="40" t="str">
        <f aca="false">IF($C887="","",N($L887)*N($K887))</f>
        <v/>
      </c>
      <c r="N887" s="17" t="str">
        <f aca="false">IF($C887="","",MAX(1,IFERROR(INDEX(⑥商品照会CSV!$AK$2:$AK$3001,MATCH($C887,⑥商品照会CSV!$A$2:$A$3001,0)),1)))</f>
        <v/>
      </c>
      <c r="O887" s="12" t="str">
        <f aca="false">IF($C887="","",IFERROR(IF(INDEX(⑥商品照会CSV!$AN$2:$AN$3001,MATCH($C887,⑥商品照会CSV!$A$2:$A$3001,0))=1,"バラ",IF(INDEX(⑥商品照会CSV!$AM$2:$AM$3001,MATCH($C887,⑥商品照会CSV!$A$2:$A$3001,0))=1,"中間包装","ケース")),"ケース"))</f>
        <v/>
      </c>
      <c r="P887" s="18"/>
      <c r="Q887" s="14"/>
      <c r="R887" s="17" t="str">
        <f aca="false">IF($C887="","",N($Q887)*N($K887))</f>
        <v/>
      </c>
    </row>
    <row r="888" customFormat="false" ht="15" hidden="false" customHeight="false" outlineLevel="0" collapsed="false">
      <c r="B888" s="12" t="n">
        <v>883</v>
      </c>
      <c r="C888" s="36" t="str">
        <f aca="false">IF(①在庫CSV_発注日!$M884="","",①在庫CSV_発注日!$M884&amp;"")</f>
        <v/>
      </c>
      <c r="D888" s="12" t="str">
        <f aca="false">IF($C888="","",①在庫CSV_発注日!$N884)</f>
        <v/>
      </c>
      <c r="E888" s="12" t="str">
        <f aca="false">IF($C888="","",①在庫CSV_発注日!$H884)</f>
        <v/>
      </c>
      <c r="F888" s="12" t="str">
        <f aca="false">IF($C888="","",①在庫CSV_発注日!$L884)</f>
        <v/>
      </c>
      <c r="G888" s="18"/>
      <c r="H888" s="17" t="str">
        <f aca="false">IF($C888="","",N(①在庫CSV_発注日!$Z884))</f>
        <v/>
      </c>
      <c r="I888" s="37" t="str">
        <f aca="false">IF($C888="","",SUMIFS(⑤減算マスタCSV!$L$2:$L$8001,⑤減算マスタCSV!$F$2:$F$8001,$C888,⑤減算マスタCSV!$K$2:$K$8001,1))</f>
        <v/>
      </c>
      <c r="J888" s="17" t="str">
        <f aca="false">IF($C888="","",IFERROR(INDEX(⑤減算マスタCSV!$H$2:$H$8001,MATCH($C888,⑤減算マスタCSV!$F$2:$F$8001,0)),1))</f>
        <v/>
      </c>
      <c r="K888" s="17" t="str">
        <f aca="false">IF($C888="","",MAX(1,IFERROR(INDEX(⑥商品照会CSV!$M$2:$M$3001,MATCH($C888,⑥商品照会CSV!$A$2:$A$3001,0)),1)))</f>
        <v/>
      </c>
      <c r="L888" s="40" t="str">
        <f aca="false">IF($C888="","",IFERROR(INDEX(⑥商品照会CSV!$Q$2:$Q$3001,MATCH($C888,⑥商品照会CSV!$A$2:$A$3001,0)),0))</f>
        <v/>
      </c>
      <c r="M888" s="40" t="str">
        <f aca="false">IF($C888="","",N($L888)*N($K888))</f>
        <v/>
      </c>
      <c r="N888" s="17" t="str">
        <f aca="false">IF($C888="","",MAX(1,IFERROR(INDEX(⑥商品照会CSV!$AK$2:$AK$3001,MATCH($C888,⑥商品照会CSV!$A$2:$A$3001,0)),1)))</f>
        <v/>
      </c>
      <c r="O888" s="12" t="str">
        <f aca="false">IF($C888="","",IFERROR(IF(INDEX(⑥商品照会CSV!$AN$2:$AN$3001,MATCH($C888,⑥商品照会CSV!$A$2:$A$3001,0))=1,"バラ",IF(INDEX(⑥商品照会CSV!$AM$2:$AM$3001,MATCH($C888,⑥商品照会CSV!$A$2:$A$3001,0))=1,"中間包装","ケース")),"ケース"))</f>
        <v/>
      </c>
      <c r="P888" s="18"/>
      <c r="Q888" s="14"/>
      <c r="R888" s="17" t="str">
        <f aca="false">IF($C888="","",N($Q888)*N($K888))</f>
        <v/>
      </c>
    </row>
    <row r="889" customFormat="false" ht="15" hidden="false" customHeight="false" outlineLevel="0" collapsed="false">
      <c r="B889" s="12" t="n">
        <v>884</v>
      </c>
      <c r="C889" s="36" t="str">
        <f aca="false">IF(①在庫CSV_発注日!$M885="","",①在庫CSV_発注日!$M885&amp;"")</f>
        <v/>
      </c>
      <c r="D889" s="12" t="str">
        <f aca="false">IF($C889="","",①在庫CSV_発注日!$N885)</f>
        <v/>
      </c>
      <c r="E889" s="12" t="str">
        <f aca="false">IF($C889="","",①在庫CSV_発注日!$H885)</f>
        <v/>
      </c>
      <c r="F889" s="12" t="str">
        <f aca="false">IF($C889="","",①在庫CSV_発注日!$L885)</f>
        <v/>
      </c>
      <c r="G889" s="18"/>
      <c r="H889" s="17" t="str">
        <f aca="false">IF($C889="","",N(①在庫CSV_発注日!$Z885))</f>
        <v/>
      </c>
      <c r="I889" s="37" t="str">
        <f aca="false">IF($C889="","",SUMIFS(⑤減算マスタCSV!$L$2:$L$8001,⑤減算マスタCSV!$F$2:$F$8001,$C889,⑤減算マスタCSV!$K$2:$K$8001,1))</f>
        <v/>
      </c>
      <c r="J889" s="17" t="str">
        <f aca="false">IF($C889="","",IFERROR(INDEX(⑤減算マスタCSV!$H$2:$H$8001,MATCH($C889,⑤減算マスタCSV!$F$2:$F$8001,0)),1))</f>
        <v/>
      </c>
      <c r="K889" s="17" t="str">
        <f aca="false">IF($C889="","",MAX(1,IFERROR(INDEX(⑥商品照会CSV!$M$2:$M$3001,MATCH($C889,⑥商品照会CSV!$A$2:$A$3001,0)),1)))</f>
        <v/>
      </c>
      <c r="L889" s="40" t="str">
        <f aca="false">IF($C889="","",IFERROR(INDEX(⑥商品照会CSV!$Q$2:$Q$3001,MATCH($C889,⑥商品照会CSV!$A$2:$A$3001,0)),0))</f>
        <v/>
      </c>
      <c r="M889" s="40" t="str">
        <f aca="false">IF($C889="","",N($L889)*N($K889))</f>
        <v/>
      </c>
      <c r="N889" s="17" t="str">
        <f aca="false">IF($C889="","",MAX(1,IFERROR(INDEX(⑥商品照会CSV!$AK$2:$AK$3001,MATCH($C889,⑥商品照会CSV!$A$2:$A$3001,0)),1)))</f>
        <v/>
      </c>
      <c r="O889" s="12" t="str">
        <f aca="false">IF($C889="","",IFERROR(IF(INDEX(⑥商品照会CSV!$AN$2:$AN$3001,MATCH($C889,⑥商品照会CSV!$A$2:$A$3001,0))=1,"バラ",IF(INDEX(⑥商品照会CSV!$AM$2:$AM$3001,MATCH($C889,⑥商品照会CSV!$A$2:$A$3001,0))=1,"中間包装","ケース")),"ケース"))</f>
        <v/>
      </c>
      <c r="P889" s="18"/>
      <c r="Q889" s="14"/>
      <c r="R889" s="17" t="str">
        <f aca="false">IF($C889="","",N($Q889)*N($K889))</f>
        <v/>
      </c>
    </row>
    <row r="890" customFormat="false" ht="15" hidden="false" customHeight="false" outlineLevel="0" collapsed="false">
      <c r="B890" s="12" t="n">
        <v>885</v>
      </c>
      <c r="C890" s="36" t="str">
        <f aca="false">IF(①在庫CSV_発注日!$M886="","",①在庫CSV_発注日!$M886&amp;"")</f>
        <v/>
      </c>
      <c r="D890" s="12" t="str">
        <f aca="false">IF($C890="","",①在庫CSV_発注日!$N886)</f>
        <v/>
      </c>
      <c r="E890" s="12" t="str">
        <f aca="false">IF($C890="","",①在庫CSV_発注日!$H886)</f>
        <v/>
      </c>
      <c r="F890" s="12" t="str">
        <f aca="false">IF($C890="","",①在庫CSV_発注日!$L886)</f>
        <v/>
      </c>
      <c r="G890" s="18"/>
      <c r="H890" s="17" t="str">
        <f aca="false">IF($C890="","",N(①在庫CSV_発注日!$Z886))</f>
        <v/>
      </c>
      <c r="I890" s="37" t="str">
        <f aca="false">IF($C890="","",SUMIFS(⑤減算マスタCSV!$L$2:$L$8001,⑤減算マスタCSV!$F$2:$F$8001,$C890,⑤減算マスタCSV!$K$2:$K$8001,1))</f>
        <v/>
      </c>
      <c r="J890" s="17" t="str">
        <f aca="false">IF($C890="","",IFERROR(INDEX(⑤減算マスタCSV!$H$2:$H$8001,MATCH($C890,⑤減算マスタCSV!$F$2:$F$8001,0)),1))</f>
        <v/>
      </c>
      <c r="K890" s="17" t="str">
        <f aca="false">IF($C890="","",MAX(1,IFERROR(INDEX(⑥商品照会CSV!$M$2:$M$3001,MATCH($C890,⑥商品照会CSV!$A$2:$A$3001,0)),1)))</f>
        <v/>
      </c>
      <c r="L890" s="40" t="str">
        <f aca="false">IF($C890="","",IFERROR(INDEX(⑥商品照会CSV!$Q$2:$Q$3001,MATCH($C890,⑥商品照会CSV!$A$2:$A$3001,0)),0))</f>
        <v/>
      </c>
      <c r="M890" s="40" t="str">
        <f aca="false">IF($C890="","",N($L890)*N($K890))</f>
        <v/>
      </c>
      <c r="N890" s="17" t="str">
        <f aca="false">IF($C890="","",MAX(1,IFERROR(INDEX(⑥商品照会CSV!$AK$2:$AK$3001,MATCH($C890,⑥商品照会CSV!$A$2:$A$3001,0)),1)))</f>
        <v/>
      </c>
      <c r="O890" s="12" t="str">
        <f aca="false">IF($C890="","",IFERROR(IF(INDEX(⑥商品照会CSV!$AN$2:$AN$3001,MATCH($C890,⑥商品照会CSV!$A$2:$A$3001,0))=1,"バラ",IF(INDEX(⑥商品照会CSV!$AM$2:$AM$3001,MATCH($C890,⑥商品照会CSV!$A$2:$A$3001,0))=1,"中間包装","ケース")),"ケース"))</f>
        <v/>
      </c>
      <c r="P890" s="18"/>
      <c r="Q890" s="14"/>
      <c r="R890" s="17" t="str">
        <f aca="false">IF($C890="","",N($Q890)*N($K890))</f>
        <v/>
      </c>
    </row>
    <row r="891" customFormat="false" ht="15" hidden="false" customHeight="false" outlineLevel="0" collapsed="false">
      <c r="B891" s="12" t="n">
        <v>886</v>
      </c>
      <c r="C891" s="36" t="str">
        <f aca="false">IF(①在庫CSV_発注日!$M887="","",①在庫CSV_発注日!$M887&amp;"")</f>
        <v/>
      </c>
      <c r="D891" s="12" t="str">
        <f aca="false">IF($C891="","",①在庫CSV_発注日!$N887)</f>
        <v/>
      </c>
      <c r="E891" s="12" t="str">
        <f aca="false">IF($C891="","",①在庫CSV_発注日!$H887)</f>
        <v/>
      </c>
      <c r="F891" s="12" t="str">
        <f aca="false">IF($C891="","",①在庫CSV_発注日!$L887)</f>
        <v/>
      </c>
      <c r="G891" s="18"/>
      <c r="H891" s="17" t="str">
        <f aca="false">IF($C891="","",N(①在庫CSV_発注日!$Z887))</f>
        <v/>
      </c>
      <c r="I891" s="37" t="str">
        <f aca="false">IF($C891="","",SUMIFS(⑤減算マスタCSV!$L$2:$L$8001,⑤減算マスタCSV!$F$2:$F$8001,$C891,⑤減算マスタCSV!$K$2:$K$8001,1))</f>
        <v/>
      </c>
      <c r="J891" s="17" t="str">
        <f aca="false">IF($C891="","",IFERROR(INDEX(⑤減算マスタCSV!$H$2:$H$8001,MATCH($C891,⑤減算マスタCSV!$F$2:$F$8001,0)),1))</f>
        <v/>
      </c>
      <c r="K891" s="17" t="str">
        <f aca="false">IF($C891="","",MAX(1,IFERROR(INDEX(⑥商品照会CSV!$M$2:$M$3001,MATCH($C891,⑥商品照会CSV!$A$2:$A$3001,0)),1)))</f>
        <v/>
      </c>
      <c r="L891" s="40" t="str">
        <f aca="false">IF($C891="","",IFERROR(INDEX(⑥商品照会CSV!$Q$2:$Q$3001,MATCH($C891,⑥商品照会CSV!$A$2:$A$3001,0)),0))</f>
        <v/>
      </c>
      <c r="M891" s="40" t="str">
        <f aca="false">IF($C891="","",N($L891)*N($K891))</f>
        <v/>
      </c>
      <c r="N891" s="17" t="str">
        <f aca="false">IF($C891="","",MAX(1,IFERROR(INDEX(⑥商品照会CSV!$AK$2:$AK$3001,MATCH($C891,⑥商品照会CSV!$A$2:$A$3001,0)),1)))</f>
        <v/>
      </c>
      <c r="O891" s="12" t="str">
        <f aca="false">IF($C891="","",IFERROR(IF(INDEX(⑥商品照会CSV!$AN$2:$AN$3001,MATCH($C891,⑥商品照会CSV!$A$2:$A$3001,0))=1,"バラ",IF(INDEX(⑥商品照会CSV!$AM$2:$AM$3001,MATCH($C891,⑥商品照会CSV!$A$2:$A$3001,0))=1,"中間包装","ケース")),"ケース"))</f>
        <v/>
      </c>
      <c r="P891" s="18"/>
      <c r="Q891" s="14"/>
      <c r="R891" s="17" t="str">
        <f aca="false">IF($C891="","",N($Q891)*N($K891))</f>
        <v/>
      </c>
    </row>
    <row r="892" customFormat="false" ht="15" hidden="false" customHeight="false" outlineLevel="0" collapsed="false">
      <c r="B892" s="12" t="n">
        <v>887</v>
      </c>
      <c r="C892" s="36" t="str">
        <f aca="false">IF(①在庫CSV_発注日!$M888="","",①在庫CSV_発注日!$M888&amp;"")</f>
        <v/>
      </c>
      <c r="D892" s="12" t="str">
        <f aca="false">IF($C892="","",①在庫CSV_発注日!$N888)</f>
        <v/>
      </c>
      <c r="E892" s="12" t="str">
        <f aca="false">IF($C892="","",①在庫CSV_発注日!$H888)</f>
        <v/>
      </c>
      <c r="F892" s="12" t="str">
        <f aca="false">IF($C892="","",①在庫CSV_発注日!$L888)</f>
        <v/>
      </c>
      <c r="G892" s="18"/>
      <c r="H892" s="17" t="str">
        <f aca="false">IF($C892="","",N(①在庫CSV_発注日!$Z888))</f>
        <v/>
      </c>
      <c r="I892" s="37" t="str">
        <f aca="false">IF($C892="","",SUMIFS(⑤減算マスタCSV!$L$2:$L$8001,⑤減算マスタCSV!$F$2:$F$8001,$C892,⑤減算マスタCSV!$K$2:$K$8001,1))</f>
        <v/>
      </c>
      <c r="J892" s="17" t="str">
        <f aca="false">IF($C892="","",IFERROR(INDEX(⑤減算マスタCSV!$H$2:$H$8001,MATCH($C892,⑤減算マスタCSV!$F$2:$F$8001,0)),1))</f>
        <v/>
      </c>
      <c r="K892" s="17" t="str">
        <f aca="false">IF($C892="","",MAX(1,IFERROR(INDEX(⑥商品照会CSV!$M$2:$M$3001,MATCH($C892,⑥商品照会CSV!$A$2:$A$3001,0)),1)))</f>
        <v/>
      </c>
      <c r="L892" s="40" t="str">
        <f aca="false">IF($C892="","",IFERROR(INDEX(⑥商品照会CSV!$Q$2:$Q$3001,MATCH($C892,⑥商品照会CSV!$A$2:$A$3001,0)),0))</f>
        <v/>
      </c>
      <c r="M892" s="40" t="str">
        <f aca="false">IF($C892="","",N($L892)*N($K892))</f>
        <v/>
      </c>
      <c r="N892" s="17" t="str">
        <f aca="false">IF($C892="","",MAX(1,IFERROR(INDEX(⑥商品照会CSV!$AK$2:$AK$3001,MATCH($C892,⑥商品照会CSV!$A$2:$A$3001,0)),1)))</f>
        <v/>
      </c>
      <c r="O892" s="12" t="str">
        <f aca="false">IF($C892="","",IFERROR(IF(INDEX(⑥商品照会CSV!$AN$2:$AN$3001,MATCH($C892,⑥商品照会CSV!$A$2:$A$3001,0))=1,"バラ",IF(INDEX(⑥商品照会CSV!$AM$2:$AM$3001,MATCH($C892,⑥商品照会CSV!$A$2:$A$3001,0))=1,"中間包装","ケース")),"ケース"))</f>
        <v/>
      </c>
      <c r="P892" s="18"/>
      <c r="Q892" s="14"/>
      <c r="R892" s="17" t="str">
        <f aca="false">IF($C892="","",N($Q892)*N($K892))</f>
        <v/>
      </c>
    </row>
    <row r="893" customFormat="false" ht="15" hidden="false" customHeight="false" outlineLevel="0" collapsed="false">
      <c r="B893" s="12" t="n">
        <v>888</v>
      </c>
      <c r="C893" s="36" t="str">
        <f aca="false">IF(①在庫CSV_発注日!$M889="","",①在庫CSV_発注日!$M889&amp;"")</f>
        <v/>
      </c>
      <c r="D893" s="12" t="str">
        <f aca="false">IF($C893="","",①在庫CSV_発注日!$N889)</f>
        <v/>
      </c>
      <c r="E893" s="12" t="str">
        <f aca="false">IF($C893="","",①在庫CSV_発注日!$H889)</f>
        <v/>
      </c>
      <c r="F893" s="12" t="str">
        <f aca="false">IF($C893="","",①在庫CSV_発注日!$L889)</f>
        <v/>
      </c>
      <c r="G893" s="18"/>
      <c r="H893" s="17" t="str">
        <f aca="false">IF($C893="","",N(①在庫CSV_発注日!$Z889))</f>
        <v/>
      </c>
      <c r="I893" s="37" t="str">
        <f aca="false">IF($C893="","",SUMIFS(⑤減算マスタCSV!$L$2:$L$8001,⑤減算マスタCSV!$F$2:$F$8001,$C893,⑤減算マスタCSV!$K$2:$K$8001,1))</f>
        <v/>
      </c>
      <c r="J893" s="17" t="str">
        <f aca="false">IF($C893="","",IFERROR(INDEX(⑤減算マスタCSV!$H$2:$H$8001,MATCH($C893,⑤減算マスタCSV!$F$2:$F$8001,0)),1))</f>
        <v/>
      </c>
      <c r="K893" s="17" t="str">
        <f aca="false">IF($C893="","",MAX(1,IFERROR(INDEX(⑥商品照会CSV!$M$2:$M$3001,MATCH($C893,⑥商品照会CSV!$A$2:$A$3001,0)),1)))</f>
        <v/>
      </c>
      <c r="L893" s="40" t="str">
        <f aca="false">IF($C893="","",IFERROR(INDEX(⑥商品照会CSV!$Q$2:$Q$3001,MATCH($C893,⑥商品照会CSV!$A$2:$A$3001,0)),0))</f>
        <v/>
      </c>
      <c r="M893" s="40" t="str">
        <f aca="false">IF($C893="","",N($L893)*N($K893))</f>
        <v/>
      </c>
      <c r="N893" s="17" t="str">
        <f aca="false">IF($C893="","",MAX(1,IFERROR(INDEX(⑥商品照会CSV!$AK$2:$AK$3001,MATCH($C893,⑥商品照会CSV!$A$2:$A$3001,0)),1)))</f>
        <v/>
      </c>
      <c r="O893" s="12" t="str">
        <f aca="false">IF($C893="","",IFERROR(IF(INDEX(⑥商品照会CSV!$AN$2:$AN$3001,MATCH($C893,⑥商品照会CSV!$A$2:$A$3001,0))=1,"バラ",IF(INDEX(⑥商品照会CSV!$AM$2:$AM$3001,MATCH($C893,⑥商品照会CSV!$A$2:$A$3001,0))=1,"中間包装","ケース")),"ケース"))</f>
        <v/>
      </c>
      <c r="P893" s="18"/>
      <c r="Q893" s="14"/>
      <c r="R893" s="17" t="str">
        <f aca="false">IF($C893="","",N($Q893)*N($K893))</f>
        <v/>
      </c>
    </row>
    <row r="894" customFormat="false" ht="15" hidden="false" customHeight="false" outlineLevel="0" collapsed="false">
      <c r="B894" s="12" t="n">
        <v>889</v>
      </c>
      <c r="C894" s="36" t="str">
        <f aca="false">IF(①在庫CSV_発注日!$M890="","",①在庫CSV_発注日!$M890&amp;"")</f>
        <v/>
      </c>
      <c r="D894" s="12" t="str">
        <f aca="false">IF($C894="","",①在庫CSV_発注日!$N890)</f>
        <v/>
      </c>
      <c r="E894" s="12" t="str">
        <f aca="false">IF($C894="","",①在庫CSV_発注日!$H890)</f>
        <v/>
      </c>
      <c r="F894" s="12" t="str">
        <f aca="false">IF($C894="","",①在庫CSV_発注日!$L890)</f>
        <v/>
      </c>
      <c r="G894" s="18"/>
      <c r="H894" s="17" t="str">
        <f aca="false">IF($C894="","",N(①在庫CSV_発注日!$Z890))</f>
        <v/>
      </c>
      <c r="I894" s="37" t="str">
        <f aca="false">IF($C894="","",SUMIFS(⑤減算マスタCSV!$L$2:$L$8001,⑤減算マスタCSV!$F$2:$F$8001,$C894,⑤減算マスタCSV!$K$2:$K$8001,1))</f>
        <v/>
      </c>
      <c r="J894" s="17" t="str">
        <f aca="false">IF($C894="","",IFERROR(INDEX(⑤減算マスタCSV!$H$2:$H$8001,MATCH($C894,⑤減算マスタCSV!$F$2:$F$8001,0)),1))</f>
        <v/>
      </c>
      <c r="K894" s="17" t="str">
        <f aca="false">IF($C894="","",MAX(1,IFERROR(INDEX(⑥商品照会CSV!$M$2:$M$3001,MATCH($C894,⑥商品照会CSV!$A$2:$A$3001,0)),1)))</f>
        <v/>
      </c>
      <c r="L894" s="40" t="str">
        <f aca="false">IF($C894="","",IFERROR(INDEX(⑥商品照会CSV!$Q$2:$Q$3001,MATCH($C894,⑥商品照会CSV!$A$2:$A$3001,0)),0))</f>
        <v/>
      </c>
      <c r="M894" s="40" t="str">
        <f aca="false">IF($C894="","",N($L894)*N($K894))</f>
        <v/>
      </c>
      <c r="N894" s="17" t="str">
        <f aca="false">IF($C894="","",MAX(1,IFERROR(INDEX(⑥商品照会CSV!$AK$2:$AK$3001,MATCH($C894,⑥商品照会CSV!$A$2:$A$3001,0)),1)))</f>
        <v/>
      </c>
      <c r="O894" s="12" t="str">
        <f aca="false">IF($C894="","",IFERROR(IF(INDEX(⑥商品照会CSV!$AN$2:$AN$3001,MATCH($C894,⑥商品照会CSV!$A$2:$A$3001,0))=1,"バラ",IF(INDEX(⑥商品照会CSV!$AM$2:$AM$3001,MATCH($C894,⑥商品照会CSV!$A$2:$A$3001,0))=1,"中間包装","ケース")),"ケース"))</f>
        <v/>
      </c>
      <c r="P894" s="18"/>
      <c r="Q894" s="14"/>
      <c r="R894" s="17" t="str">
        <f aca="false">IF($C894="","",N($Q894)*N($K894))</f>
        <v/>
      </c>
    </row>
    <row r="895" customFormat="false" ht="15" hidden="false" customHeight="false" outlineLevel="0" collapsed="false">
      <c r="B895" s="12" t="n">
        <v>890</v>
      </c>
      <c r="C895" s="36" t="str">
        <f aca="false">IF(①在庫CSV_発注日!$M891="","",①在庫CSV_発注日!$M891&amp;"")</f>
        <v/>
      </c>
      <c r="D895" s="12" t="str">
        <f aca="false">IF($C895="","",①在庫CSV_発注日!$N891)</f>
        <v/>
      </c>
      <c r="E895" s="12" t="str">
        <f aca="false">IF($C895="","",①在庫CSV_発注日!$H891)</f>
        <v/>
      </c>
      <c r="F895" s="12" t="str">
        <f aca="false">IF($C895="","",①在庫CSV_発注日!$L891)</f>
        <v/>
      </c>
      <c r="G895" s="18"/>
      <c r="H895" s="17" t="str">
        <f aca="false">IF($C895="","",N(①在庫CSV_発注日!$Z891))</f>
        <v/>
      </c>
      <c r="I895" s="37" t="str">
        <f aca="false">IF($C895="","",SUMIFS(⑤減算マスタCSV!$L$2:$L$8001,⑤減算マスタCSV!$F$2:$F$8001,$C895,⑤減算マスタCSV!$K$2:$K$8001,1))</f>
        <v/>
      </c>
      <c r="J895" s="17" t="str">
        <f aca="false">IF($C895="","",IFERROR(INDEX(⑤減算マスタCSV!$H$2:$H$8001,MATCH($C895,⑤減算マスタCSV!$F$2:$F$8001,0)),1))</f>
        <v/>
      </c>
      <c r="K895" s="17" t="str">
        <f aca="false">IF($C895="","",MAX(1,IFERROR(INDEX(⑥商品照会CSV!$M$2:$M$3001,MATCH($C895,⑥商品照会CSV!$A$2:$A$3001,0)),1)))</f>
        <v/>
      </c>
      <c r="L895" s="40" t="str">
        <f aca="false">IF($C895="","",IFERROR(INDEX(⑥商品照会CSV!$Q$2:$Q$3001,MATCH($C895,⑥商品照会CSV!$A$2:$A$3001,0)),0))</f>
        <v/>
      </c>
      <c r="M895" s="40" t="str">
        <f aca="false">IF($C895="","",N($L895)*N($K895))</f>
        <v/>
      </c>
      <c r="N895" s="17" t="str">
        <f aca="false">IF($C895="","",MAX(1,IFERROR(INDEX(⑥商品照会CSV!$AK$2:$AK$3001,MATCH($C895,⑥商品照会CSV!$A$2:$A$3001,0)),1)))</f>
        <v/>
      </c>
      <c r="O895" s="12" t="str">
        <f aca="false">IF($C895="","",IFERROR(IF(INDEX(⑥商品照会CSV!$AN$2:$AN$3001,MATCH($C895,⑥商品照会CSV!$A$2:$A$3001,0))=1,"バラ",IF(INDEX(⑥商品照会CSV!$AM$2:$AM$3001,MATCH($C895,⑥商品照会CSV!$A$2:$A$3001,0))=1,"中間包装","ケース")),"ケース"))</f>
        <v/>
      </c>
      <c r="P895" s="18"/>
      <c r="Q895" s="14"/>
      <c r="R895" s="17" t="str">
        <f aca="false">IF($C895="","",N($Q895)*N($K895))</f>
        <v/>
      </c>
    </row>
    <row r="896" customFormat="false" ht="15" hidden="false" customHeight="false" outlineLevel="0" collapsed="false">
      <c r="B896" s="12" t="n">
        <v>891</v>
      </c>
      <c r="C896" s="36" t="str">
        <f aca="false">IF(①在庫CSV_発注日!$M892="","",①在庫CSV_発注日!$M892&amp;"")</f>
        <v/>
      </c>
      <c r="D896" s="12" t="str">
        <f aca="false">IF($C896="","",①在庫CSV_発注日!$N892)</f>
        <v/>
      </c>
      <c r="E896" s="12" t="str">
        <f aca="false">IF($C896="","",①在庫CSV_発注日!$H892)</f>
        <v/>
      </c>
      <c r="F896" s="12" t="str">
        <f aca="false">IF($C896="","",①在庫CSV_発注日!$L892)</f>
        <v/>
      </c>
      <c r="G896" s="18"/>
      <c r="H896" s="17" t="str">
        <f aca="false">IF($C896="","",N(①在庫CSV_発注日!$Z892))</f>
        <v/>
      </c>
      <c r="I896" s="37" t="str">
        <f aca="false">IF($C896="","",SUMIFS(⑤減算マスタCSV!$L$2:$L$8001,⑤減算マスタCSV!$F$2:$F$8001,$C896,⑤減算マスタCSV!$K$2:$K$8001,1))</f>
        <v/>
      </c>
      <c r="J896" s="17" t="str">
        <f aca="false">IF($C896="","",IFERROR(INDEX(⑤減算マスタCSV!$H$2:$H$8001,MATCH($C896,⑤減算マスタCSV!$F$2:$F$8001,0)),1))</f>
        <v/>
      </c>
      <c r="K896" s="17" t="str">
        <f aca="false">IF($C896="","",MAX(1,IFERROR(INDEX(⑥商品照会CSV!$M$2:$M$3001,MATCH($C896,⑥商品照会CSV!$A$2:$A$3001,0)),1)))</f>
        <v/>
      </c>
      <c r="L896" s="40" t="str">
        <f aca="false">IF($C896="","",IFERROR(INDEX(⑥商品照会CSV!$Q$2:$Q$3001,MATCH($C896,⑥商品照会CSV!$A$2:$A$3001,0)),0))</f>
        <v/>
      </c>
      <c r="M896" s="40" t="str">
        <f aca="false">IF($C896="","",N($L896)*N($K896))</f>
        <v/>
      </c>
      <c r="N896" s="17" t="str">
        <f aca="false">IF($C896="","",MAX(1,IFERROR(INDEX(⑥商品照会CSV!$AK$2:$AK$3001,MATCH($C896,⑥商品照会CSV!$A$2:$A$3001,0)),1)))</f>
        <v/>
      </c>
      <c r="O896" s="12" t="str">
        <f aca="false">IF($C896="","",IFERROR(IF(INDEX(⑥商品照会CSV!$AN$2:$AN$3001,MATCH($C896,⑥商品照会CSV!$A$2:$A$3001,0))=1,"バラ",IF(INDEX(⑥商品照会CSV!$AM$2:$AM$3001,MATCH($C896,⑥商品照会CSV!$A$2:$A$3001,0))=1,"中間包装","ケース")),"ケース"))</f>
        <v/>
      </c>
      <c r="P896" s="18"/>
      <c r="Q896" s="14"/>
      <c r="R896" s="17" t="str">
        <f aca="false">IF($C896="","",N($Q896)*N($K896))</f>
        <v/>
      </c>
    </row>
    <row r="897" customFormat="false" ht="15" hidden="false" customHeight="false" outlineLevel="0" collapsed="false">
      <c r="B897" s="12" t="n">
        <v>892</v>
      </c>
      <c r="C897" s="36" t="str">
        <f aca="false">IF(①在庫CSV_発注日!$M893="","",①在庫CSV_発注日!$M893&amp;"")</f>
        <v/>
      </c>
      <c r="D897" s="12" t="str">
        <f aca="false">IF($C897="","",①在庫CSV_発注日!$N893)</f>
        <v/>
      </c>
      <c r="E897" s="12" t="str">
        <f aca="false">IF($C897="","",①在庫CSV_発注日!$H893)</f>
        <v/>
      </c>
      <c r="F897" s="12" t="str">
        <f aca="false">IF($C897="","",①在庫CSV_発注日!$L893)</f>
        <v/>
      </c>
      <c r="G897" s="18"/>
      <c r="H897" s="17" t="str">
        <f aca="false">IF($C897="","",N(①在庫CSV_発注日!$Z893))</f>
        <v/>
      </c>
      <c r="I897" s="37" t="str">
        <f aca="false">IF($C897="","",SUMIFS(⑤減算マスタCSV!$L$2:$L$8001,⑤減算マスタCSV!$F$2:$F$8001,$C897,⑤減算マスタCSV!$K$2:$K$8001,1))</f>
        <v/>
      </c>
      <c r="J897" s="17" t="str">
        <f aca="false">IF($C897="","",IFERROR(INDEX(⑤減算マスタCSV!$H$2:$H$8001,MATCH($C897,⑤減算マスタCSV!$F$2:$F$8001,0)),1))</f>
        <v/>
      </c>
      <c r="K897" s="17" t="str">
        <f aca="false">IF($C897="","",MAX(1,IFERROR(INDEX(⑥商品照会CSV!$M$2:$M$3001,MATCH($C897,⑥商品照会CSV!$A$2:$A$3001,0)),1)))</f>
        <v/>
      </c>
      <c r="L897" s="40" t="str">
        <f aca="false">IF($C897="","",IFERROR(INDEX(⑥商品照会CSV!$Q$2:$Q$3001,MATCH($C897,⑥商品照会CSV!$A$2:$A$3001,0)),0))</f>
        <v/>
      </c>
      <c r="M897" s="40" t="str">
        <f aca="false">IF($C897="","",N($L897)*N($K897))</f>
        <v/>
      </c>
      <c r="N897" s="17" t="str">
        <f aca="false">IF($C897="","",MAX(1,IFERROR(INDEX(⑥商品照会CSV!$AK$2:$AK$3001,MATCH($C897,⑥商品照会CSV!$A$2:$A$3001,0)),1)))</f>
        <v/>
      </c>
      <c r="O897" s="12" t="str">
        <f aca="false">IF($C897="","",IFERROR(IF(INDEX(⑥商品照会CSV!$AN$2:$AN$3001,MATCH($C897,⑥商品照会CSV!$A$2:$A$3001,0))=1,"バラ",IF(INDEX(⑥商品照会CSV!$AM$2:$AM$3001,MATCH($C897,⑥商品照会CSV!$A$2:$A$3001,0))=1,"中間包装","ケース")),"ケース"))</f>
        <v/>
      </c>
      <c r="P897" s="18"/>
      <c r="Q897" s="14"/>
      <c r="R897" s="17" t="str">
        <f aca="false">IF($C897="","",N($Q897)*N($K897))</f>
        <v/>
      </c>
    </row>
    <row r="898" customFormat="false" ht="15" hidden="false" customHeight="false" outlineLevel="0" collapsed="false">
      <c r="B898" s="12" t="n">
        <v>893</v>
      </c>
      <c r="C898" s="36" t="str">
        <f aca="false">IF(①在庫CSV_発注日!$M894="","",①在庫CSV_発注日!$M894&amp;"")</f>
        <v/>
      </c>
      <c r="D898" s="12" t="str">
        <f aca="false">IF($C898="","",①在庫CSV_発注日!$N894)</f>
        <v/>
      </c>
      <c r="E898" s="12" t="str">
        <f aca="false">IF($C898="","",①在庫CSV_発注日!$H894)</f>
        <v/>
      </c>
      <c r="F898" s="12" t="str">
        <f aca="false">IF($C898="","",①在庫CSV_発注日!$L894)</f>
        <v/>
      </c>
      <c r="G898" s="18"/>
      <c r="H898" s="17" t="str">
        <f aca="false">IF($C898="","",N(①在庫CSV_発注日!$Z894))</f>
        <v/>
      </c>
      <c r="I898" s="37" t="str">
        <f aca="false">IF($C898="","",SUMIFS(⑤減算マスタCSV!$L$2:$L$8001,⑤減算マスタCSV!$F$2:$F$8001,$C898,⑤減算マスタCSV!$K$2:$K$8001,1))</f>
        <v/>
      </c>
      <c r="J898" s="17" t="str">
        <f aca="false">IF($C898="","",IFERROR(INDEX(⑤減算マスタCSV!$H$2:$H$8001,MATCH($C898,⑤減算マスタCSV!$F$2:$F$8001,0)),1))</f>
        <v/>
      </c>
      <c r="K898" s="17" t="str">
        <f aca="false">IF($C898="","",MAX(1,IFERROR(INDEX(⑥商品照会CSV!$M$2:$M$3001,MATCH($C898,⑥商品照会CSV!$A$2:$A$3001,0)),1)))</f>
        <v/>
      </c>
      <c r="L898" s="40" t="str">
        <f aca="false">IF($C898="","",IFERROR(INDEX(⑥商品照会CSV!$Q$2:$Q$3001,MATCH($C898,⑥商品照会CSV!$A$2:$A$3001,0)),0))</f>
        <v/>
      </c>
      <c r="M898" s="40" t="str">
        <f aca="false">IF($C898="","",N($L898)*N($K898))</f>
        <v/>
      </c>
      <c r="N898" s="17" t="str">
        <f aca="false">IF($C898="","",MAX(1,IFERROR(INDEX(⑥商品照会CSV!$AK$2:$AK$3001,MATCH($C898,⑥商品照会CSV!$A$2:$A$3001,0)),1)))</f>
        <v/>
      </c>
      <c r="O898" s="12" t="str">
        <f aca="false">IF($C898="","",IFERROR(IF(INDEX(⑥商品照会CSV!$AN$2:$AN$3001,MATCH($C898,⑥商品照会CSV!$A$2:$A$3001,0))=1,"バラ",IF(INDEX(⑥商品照会CSV!$AM$2:$AM$3001,MATCH($C898,⑥商品照会CSV!$A$2:$A$3001,0))=1,"中間包装","ケース")),"ケース"))</f>
        <v/>
      </c>
      <c r="P898" s="18"/>
      <c r="Q898" s="14"/>
      <c r="R898" s="17" t="str">
        <f aca="false">IF($C898="","",N($Q898)*N($K898))</f>
        <v/>
      </c>
    </row>
    <row r="899" customFormat="false" ht="15" hidden="false" customHeight="false" outlineLevel="0" collapsed="false">
      <c r="B899" s="12" t="n">
        <v>894</v>
      </c>
      <c r="C899" s="36" t="str">
        <f aca="false">IF(①在庫CSV_発注日!$M895="","",①在庫CSV_発注日!$M895&amp;"")</f>
        <v/>
      </c>
      <c r="D899" s="12" t="str">
        <f aca="false">IF($C899="","",①在庫CSV_発注日!$N895)</f>
        <v/>
      </c>
      <c r="E899" s="12" t="str">
        <f aca="false">IF($C899="","",①在庫CSV_発注日!$H895)</f>
        <v/>
      </c>
      <c r="F899" s="12" t="str">
        <f aca="false">IF($C899="","",①在庫CSV_発注日!$L895)</f>
        <v/>
      </c>
      <c r="G899" s="18"/>
      <c r="H899" s="17" t="str">
        <f aca="false">IF($C899="","",N(①在庫CSV_発注日!$Z895))</f>
        <v/>
      </c>
      <c r="I899" s="37" t="str">
        <f aca="false">IF($C899="","",SUMIFS(⑤減算マスタCSV!$L$2:$L$8001,⑤減算マスタCSV!$F$2:$F$8001,$C899,⑤減算マスタCSV!$K$2:$K$8001,1))</f>
        <v/>
      </c>
      <c r="J899" s="17" t="str">
        <f aca="false">IF($C899="","",IFERROR(INDEX(⑤減算マスタCSV!$H$2:$H$8001,MATCH($C899,⑤減算マスタCSV!$F$2:$F$8001,0)),1))</f>
        <v/>
      </c>
      <c r="K899" s="17" t="str">
        <f aca="false">IF($C899="","",MAX(1,IFERROR(INDEX(⑥商品照会CSV!$M$2:$M$3001,MATCH($C899,⑥商品照会CSV!$A$2:$A$3001,0)),1)))</f>
        <v/>
      </c>
      <c r="L899" s="40" t="str">
        <f aca="false">IF($C899="","",IFERROR(INDEX(⑥商品照会CSV!$Q$2:$Q$3001,MATCH($C899,⑥商品照会CSV!$A$2:$A$3001,0)),0))</f>
        <v/>
      </c>
      <c r="M899" s="40" t="str">
        <f aca="false">IF($C899="","",N($L899)*N($K899))</f>
        <v/>
      </c>
      <c r="N899" s="17" t="str">
        <f aca="false">IF($C899="","",MAX(1,IFERROR(INDEX(⑥商品照会CSV!$AK$2:$AK$3001,MATCH($C899,⑥商品照会CSV!$A$2:$A$3001,0)),1)))</f>
        <v/>
      </c>
      <c r="O899" s="12" t="str">
        <f aca="false">IF($C899="","",IFERROR(IF(INDEX(⑥商品照会CSV!$AN$2:$AN$3001,MATCH($C899,⑥商品照会CSV!$A$2:$A$3001,0))=1,"バラ",IF(INDEX(⑥商品照会CSV!$AM$2:$AM$3001,MATCH($C899,⑥商品照会CSV!$A$2:$A$3001,0))=1,"中間包装","ケース")),"ケース"))</f>
        <v/>
      </c>
      <c r="P899" s="18"/>
      <c r="Q899" s="14"/>
      <c r="R899" s="17" t="str">
        <f aca="false">IF($C899="","",N($Q899)*N($K899))</f>
        <v/>
      </c>
    </row>
    <row r="900" customFormat="false" ht="15" hidden="false" customHeight="false" outlineLevel="0" collapsed="false">
      <c r="B900" s="12" t="n">
        <v>895</v>
      </c>
      <c r="C900" s="36" t="str">
        <f aca="false">IF(①在庫CSV_発注日!$M896="","",①在庫CSV_発注日!$M896&amp;"")</f>
        <v/>
      </c>
      <c r="D900" s="12" t="str">
        <f aca="false">IF($C900="","",①在庫CSV_発注日!$N896)</f>
        <v/>
      </c>
      <c r="E900" s="12" t="str">
        <f aca="false">IF($C900="","",①在庫CSV_発注日!$H896)</f>
        <v/>
      </c>
      <c r="F900" s="12" t="str">
        <f aca="false">IF($C900="","",①在庫CSV_発注日!$L896)</f>
        <v/>
      </c>
      <c r="G900" s="18"/>
      <c r="H900" s="17" t="str">
        <f aca="false">IF($C900="","",N(①在庫CSV_発注日!$Z896))</f>
        <v/>
      </c>
      <c r="I900" s="37" t="str">
        <f aca="false">IF($C900="","",SUMIFS(⑤減算マスタCSV!$L$2:$L$8001,⑤減算マスタCSV!$F$2:$F$8001,$C900,⑤減算マスタCSV!$K$2:$K$8001,1))</f>
        <v/>
      </c>
      <c r="J900" s="17" t="str">
        <f aca="false">IF($C900="","",IFERROR(INDEX(⑤減算マスタCSV!$H$2:$H$8001,MATCH($C900,⑤減算マスタCSV!$F$2:$F$8001,0)),1))</f>
        <v/>
      </c>
      <c r="K900" s="17" t="str">
        <f aca="false">IF($C900="","",MAX(1,IFERROR(INDEX(⑥商品照会CSV!$M$2:$M$3001,MATCH($C900,⑥商品照会CSV!$A$2:$A$3001,0)),1)))</f>
        <v/>
      </c>
      <c r="L900" s="40" t="str">
        <f aca="false">IF($C900="","",IFERROR(INDEX(⑥商品照会CSV!$Q$2:$Q$3001,MATCH($C900,⑥商品照会CSV!$A$2:$A$3001,0)),0))</f>
        <v/>
      </c>
      <c r="M900" s="40" t="str">
        <f aca="false">IF($C900="","",N($L900)*N($K900))</f>
        <v/>
      </c>
      <c r="N900" s="17" t="str">
        <f aca="false">IF($C900="","",MAX(1,IFERROR(INDEX(⑥商品照会CSV!$AK$2:$AK$3001,MATCH($C900,⑥商品照会CSV!$A$2:$A$3001,0)),1)))</f>
        <v/>
      </c>
      <c r="O900" s="12" t="str">
        <f aca="false">IF($C900="","",IFERROR(IF(INDEX(⑥商品照会CSV!$AN$2:$AN$3001,MATCH($C900,⑥商品照会CSV!$A$2:$A$3001,0))=1,"バラ",IF(INDEX(⑥商品照会CSV!$AM$2:$AM$3001,MATCH($C900,⑥商品照会CSV!$A$2:$A$3001,0))=1,"中間包装","ケース")),"ケース"))</f>
        <v/>
      </c>
      <c r="P900" s="18"/>
      <c r="Q900" s="14"/>
      <c r="R900" s="17" t="str">
        <f aca="false">IF($C900="","",N($Q900)*N($K900))</f>
        <v/>
      </c>
    </row>
    <row r="901" customFormat="false" ht="15" hidden="false" customHeight="false" outlineLevel="0" collapsed="false">
      <c r="B901" s="12" t="n">
        <v>896</v>
      </c>
      <c r="C901" s="36" t="str">
        <f aca="false">IF(①在庫CSV_発注日!$M897="","",①在庫CSV_発注日!$M897&amp;"")</f>
        <v/>
      </c>
      <c r="D901" s="12" t="str">
        <f aca="false">IF($C901="","",①在庫CSV_発注日!$N897)</f>
        <v/>
      </c>
      <c r="E901" s="12" t="str">
        <f aca="false">IF($C901="","",①在庫CSV_発注日!$H897)</f>
        <v/>
      </c>
      <c r="F901" s="12" t="str">
        <f aca="false">IF($C901="","",①在庫CSV_発注日!$L897)</f>
        <v/>
      </c>
      <c r="G901" s="18"/>
      <c r="H901" s="17" t="str">
        <f aca="false">IF($C901="","",N(①在庫CSV_発注日!$Z897))</f>
        <v/>
      </c>
      <c r="I901" s="37" t="str">
        <f aca="false">IF($C901="","",SUMIFS(⑤減算マスタCSV!$L$2:$L$8001,⑤減算マスタCSV!$F$2:$F$8001,$C901,⑤減算マスタCSV!$K$2:$K$8001,1))</f>
        <v/>
      </c>
      <c r="J901" s="17" t="str">
        <f aca="false">IF($C901="","",IFERROR(INDEX(⑤減算マスタCSV!$H$2:$H$8001,MATCH($C901,⑤減算マスタCSV!$F$2:$F$8001,0)),1))</f>
        <v/>
      </c>
      <c r="K901" s="17" t="str">
        <f aca="false">IF($C901="","",MAX(1,IFERROR(INDEX(⑥商品照会CSV!$M$2:$M$3001,MATCH($C901,⑥商品照会CSV!$A$2:$A$3001,0)),1)))</f>
        <v/>
      </c>
      <c r="L901" s="40" t="str">
        <f aca="false">IF($C901="","",IFERROR(INDEX(⑥商品照会CSV!$Q$2:$Q$3001,MATCH($C901,⑥商品照会CSV!$A$2:$A$3001,0)),0))</f>
        <v/>
      </c>
      <c r="M901" s="40" t="str">
        <f aca="false">IF($C901="","",N($L901)*N($K901))</f>
        <v/>
      </c>
      <c r="N901" s="17" t="str">
        <f aca="false">IF($C901="","",MAX(1,IFERROR(INDEX(⑥商品照会CSV!$AK$2:$AK$3001,MATCH($C901,⑥商品照会CSV!$A$2:$A$3001,0)),1)))</f>
        <v/>
      </c>
      <c r="O901" s="12" t="str">
        <f aca="false">IF($C901="","",IFERROR(IF(INDEX(⑥商品照会CSV!$AN$2:$AN$3001,MATCH($C901,⑥商品照会CSV!$A$2:$A$3001,0))=1,"バラ",IF(INDEX(⑥商品照会CSV!$AM$2:$AM$3001,MATCH($C901,⑥商品照会CSV!$A$2:$A$3001,0))=1,"中間包装","ケース")),"ケース"))</f>
        <v/>
      </c>
      <c r="P901" s="18"/>
      <c r="Q901" s="14"/>
      <c r="R901" s="17" t="str">
        <f aca="false">IF($C901="","",N($Q901)*N($K901))</f>
        <v/>
      </c>
    </row>
    <row r="902" customFormat="false" ht="15" hidden="false" customHeight="false" outlineLevel="0" collapsed="false">
      <c r="B902" s="12" t="n">
        <v>897</v>
      </c>
      <c r="C902" s="36" t="str">
        <f aca="false">IF(①在庫CSV_発注日!$M898="","",①在庫CSV_発注日!$M898&amp;"")</f>
        <v/>
      </c>
      <c r="D902" s="12" t="str">
        <f aca="false">IF($C902="","",①在庫CSV_発注日!$N898)</f>
        <v/>
      </c>
      <c r="E902" s="12" t="str">
        <f aca="false">IF($C902="","",①在庫CSV_発注日!$H898)</f>
        <v/>
      </c>
      <c r="F902" s="12" t="str">
        <f aca="false">IF($C902="","",①在庫CSV_発注日!$L898)</f>
        <v/>
      </c>
      <c r="G902" s="18"/>
      <c r="H902" s="17" t="str">
        <f aca="false">IF($C902="","",N(①在庫CSV_発注日!$Z898))</f>
        <v/>
      </c>
      <c r="I902" s="37" t="str">
        <f aca="false">IF($C902="","",SUMIFS(⑤減算マスタCSV!$L$2:$L$8001,⑤減算マスタCSV!$F$2:$F$8001,$C902,⑤減算マスタCSV!$K$2:$K$8001,1))</f>
        <v/>
      </c>
      <c r="J902" s="17" t="str">
        <f aca="false">IF($C902="","",IFERROR(INDEX(⑤減算マスタCSV!$H$2:$H$8001,MATCH($C902,⑤減算マスタCSV!$F$2:$F$8001,0)),1))</f>
        <v/>
      </c>
      <c r="K902" s="17" t="str">
        <f aca="false">IF($C902="","",MAX(1,IFERROR(INDEX(⑥商品照会CSV!$M$2:$M$3001,MATCH($C902,⑥商品照会CSV!$A$2:$A$3001,0)),1)))</f>
        <v/>
      </c>
      <c r="L902" s="40" t="str">
        <f aca="false">IF($C902="","",IFERROR(INDEX(⑥商品照会CSV!$Q$2:$Q$3001,MATCH($C902,⑥商品照会CSV!$A$2:$A$3001,0)),0))</f>
        <v/>
      </c>
      <c r="M902" s="40" t="str">
        <f aca="false">IF($C902="","",N($L902)*N($K902))</f>
        <v/>
      </c>
      <c r="N902" s="17" t="str">
        <f aca="false">IF($C902="","",MAX(1,IFERROR(INDEX(⑥商品照会CSV!$AK$2:$AK$3001,MATCH($C902,⑥商品照会CSV!$A$2:$A$3001,0)),1)))</f>
        <v/>
      </c>
      <c r="O902" s="12" t="str">
        <f aca="false">IF($C902="","",IFERROR(IF(INDEX(⑥商品照会CSV!$AN$2:$AN$3001,MATCH($C902,⑥商品照会CSV!$A$2:$A$3001,0))=1,"バラ",IF(INDEX(⑥商品照会CSV!$AM$2:$AM$3001,MATCH($C902,⑥商品照会CSV!$A$2:$A$3001,0))=1,"中間包装","ケース")),"ケース"))</f>
        <v/>
      </c>
      <c r="P902" s="18"/>
      <c r="Q902" s="14"/>
      <c r="R902" s="17" t="str">
        <f aca="false">IF($C902="","",N($Q902)*N($K902))</f>
        <v/>
      </c>
    </row>
    <row r="903" customFormat="false" ht="15" hidden="false" customHeight="false" outlineLevel="0" collapsed="false">
      <c r="B903" s="12" t="n">
        <v>898</v>
      </c>
      <c r="C903" s="36" t="str">
        <f aca="false">IF(①在庫CSV_発注日!$M899="","",①在庫CSV_発注日!$M899&amp;"")</f>
        <v/>
      </c>
      <c r="D903" s="12" t="str">
        <f aca="false">IF($C903="","",①在庫CSV_発注日!$N899)</f>
        <v/>
      </c>
      <c r="E903" s="12" t="str">
        <f aca="false">IF($C903="","",①在庫CSV_発注日!$H899)</f>
        <v/>
      </c>
      <c r="F903" s="12" t="str">
        <f aca="false">IF($C903="","",①在庫CSV_発注日!$L899)</f>
        <v/>
      </c>
      <c r="G903" s="18"/>
      <c r="H903" s="17" t="str">
        <f aca="false">IF($C903="","",N(①在庫CSV_発注日!$Z899))</f>
        <v/>
      </c>
      <c r="I903" s="37" t="str">
        <f aca="false">IF($C903="","",SUMIFS(⑤減算マスタCSV!$L$2:$L$8001,⑤減算マスタCSV!$F$2:$F$8001,$C903,⑤減算マスタCSV!$K$2:$K$8001,1))</f>
        <v/>
      </c>
      <c r="J903" s="17" t="str">
        <f aca="false">IF($C903="","",IFERROR(INDEX(⑤減算マスタCSV!$H$2:$H$8001,MATCH($C903,⑤減算マスタCSV!$F$2:$F$8001,0)),1))</f>
        <v/>
      </c>
      <c r="K903" s="17" t="str">
        <f aca="false">IF($C903="","",MAX(1,IFERROR(INDEX(⑥商品照会CSV!$M$2:$M$3001,MATCH($C903,⑥商品照会CSV!$A$2:$A$3001,0)),1)))</f>
        <v/>
      </c>
      <c r="L903" s="40" t="str">
        <f aca="false">IF($C903="","",IFERROR(INDEX(⑥商品照会CSV!$Q$2:$Q$3001,MATCH($C903,⑥商品照会CSV!$A$2:$A$3001,0)),0))</f>
        <v/>
      </c>
      <c r="M903" s="40" t="str">
        <f aca="false">IF($C903="","",N($L903)*N($K903))</f>
        <v/>
      </c>
      <c r="N903" s="17" t="str">
        <f aca="false">IF($C903="","",MAX(1,IFERROR(INDEX(⑥商品照会CSV!$AK$2:$AK$3001,MATCH($C903,⑥商品照会CSV!$A$2:$A$3001,0)),1)))</f>
        <v/>
      </c>
      <c r="O903" s="12" t="str">
        <f aca="false">IF($C903="","",IFERROR(IF(INDEX(⑥商品照会CSV!$AN$2:$AN$3001,MATCH($C903,⑥商品照会CSV!$A$2:$A$3001,0))=1,"バラ",IF(INDEX(⑥商品照会CSV!$AM$2:$AM$3001,MATCH($C903,⑥商品照会CSV!$A$2:$A$3001,0))=1,"中間包装","ケース")),"ケース"))</f>
        <v/>
      </c>
      <c r="P903" s="18"/>
      <c r="Q903" s="14"/>
      <c r="R903" s="17" t="str">
        <f aca="false">IF($C903="","",N($Q903)*N($K903))</f>
        <v/>
      </c>
    </row>
    <row r="904" customFormat="false" ht="15" hidden="false" customHeight="false" outlineLevel="0" collapsed="false">
      <c r="B904" s="12" t="n">
        <v>899</v>
      </c>
      <c r="C904" s="36" t="str">
        <f aca="false">IF(①在庫CSV_発注日!$M900="","",①在庫CSV_発注日!$M900&amp;"")</f>
        <v/>
      </c>
      <c r="D904" s="12" t="str">
        <f aca="false">IF($C904="","",①在庫CSV_発注日!$N900)</f>
        <v/>
      </c>
      <c r="E904" s="12" t="str">
        <f aca="false">IF($C904="","",①在庫CSV_発注日!$H900)</f>
        <v/>
      </c>
      <c r="F904" s="12" t="str">
        <f aca="false">IF($C904="","",①在庫CSV_発注日!$L900)</f>
        <v/>
      </c>
      <c r="G904" s="18"/>
      <c r="H904" s="17" t="str">
        <f aca="false">IF($C904="","",N(①在庫CSV_発注日!$Z900))</f>
        <v/>
      </c>
      <c r="I904" s="37" t="str">
        <f aca="false">IF($C904="","",SUMIFS(⑤減算マスタCSV!$L$2:$L$8001,⑤減算マスタCSV!$F$2:$F$8001,$C904,⑤減算マスタCSV!$K$2:$K$8001,1))</f>
        <v/>
      </c>
      <c r="J904" s="17" t="str">
        <f aca="false">IF($C904="","",IFERROR(INDEX(⑤減算マスタCSV!$H$2:$H$8001,MATCH($C904,⑤減算マスタCSV!$F$2:$F$8001,0)),1))</f>
        <v/>
      </c>
      <c r="K904" s="17" t="str">
        <f aca="false">IF($C904="","",MAX(1,IFERROR(INDEX(⑥商品照会CSV!$M$2:$M$3001,MATCH($C904,⑥商品照会CSV!$A$2:$A$3001,0)),1)))</f>
        <v/>
      </c>
      <c r="L904" s="40" t="str">
        <f aca="false">IF($C904="","",IFERROR(INDEX(⑥商品照会CSV!$Q$2:$Q$3001,MATCH($C904,⑥商品照会CSV!$A$2:$A$3001,0)),0))</f>
        <v/>
      </c>
      <c r="M904" s="40" t="str">
        <f aca="false">IF($C904="","",N($L904)*N($K904))</f>
        <v/>
      </c>
      <c r="N904" s="17" t="str">
        <f aca="false">IF($C904="","",MAX(1,IFERROR(INDEX(⑥商品照会CSV!$AK$2:$AK$3001,MATCH($C904,⑥商品照会CSV!$A$2:$A$3001,0)),1)))</f>
        <v/>
      </c>
      <c r="O904" s="12" t="str">
        <f aca="false">IF($C904="","",IFERROR(IF(INDEX(⑥商品照会CSV!$AN$2:$AN$3001,MATCH($C904,⑥商品照会CSV!$A$2:$A$3001,0))=1,"バラ",IF(INDEX(⑥商品照会CSV!$AM$2:$AM$3001,MATCH($C904,⑥商品照会CSV!$A$2:$A$3001,0))=1,"中間包装","ケース")),"ケース"))</f>
        <v/>
      </c>
      <c r="P904" s="18"/>
      <c r="Q904" s="14"/>
      <c r="R904" s="17" t="str">
        <f aca="false">IF($C904="","",N($Q904)*N($K904))</f>
        <v/>
      </c>
    </row>
    <row r="905" customFormat="false" ht="15" hidden="false" customHeight="false" outlineLevel="0" collapsed="false">
      <c r="B905" s="12" t="n">
        <v>900</v>
      </c>
      <c r="C905" s="36" t="str">
        <f aca="false">IF(①在庫CSV_発注日!$M901="","",①在庫CSV_発注日!$M901&amp;"")</f>
        <v/>
      </c>
      <c r="D905" s="12" t="str">
        <f aca="false">IF($C905="","",①在庫CSV_発注日!$N901)</f>
        <v/>
      </c>
      <c r="E905" s="12" t="str">
        <f aca="false">IF($C905="","",①在庫CSV_発注日!$H901)</f>
        <v/>
      </c>
      <c r="F905" s="12" t="str">
        <f aca="false">IF($C905="","",①在庫CSV_発注日!$L901)</f>
        <v/>
      </c>
      <c r="G905" s="18"/>
      <c r="H905" s="17" t="str">
        <f aca="false">IF($C905="","",N(①在庫CSV_発注日!$Z901))</f>
        <v/>
      </c>
      <c r="I905" s="37" t="str">
        <f aca="false">IF($C905="","",SUMIFS(⑤減算マスタCSV!$L$2:$L$8001,⑤減算マスタCSV!$F$2:$F$8001,$C905,⑤減算マスタCSV!$K$2:$K$8001,1))</f>
        <v/>
      </c>
      <c r="J905" s="17" t="str">
        <f aca="false">IF($C905="","",IFERROR(INDEX(⑤減算マスタCSV!$H$2:$H$8001,MATCH($C905,⑤減算マスタCSV!$F$2:$F$8001,0)),1))</f>
        <v/>
      </c>
      <c r="K905" s="17" t="str">
        <f aca="false">IF($C905="","",MAX(1,IFERROR(INDEX(⑥商品照会CSV!$M$2:$M$3001,MATCH($C905,⑥商品照会CSV!$A$2:$A$3001,0)),1)))</f>
        <v/>
      </c>
      <c r="L905" s="40" t="str">
        <f aca="false">IF($C905="","",IFERROR(INDEX(⑥商品照会CSV!$Q$2:$Q$3001,MATCH($C905,⑥商品照会CSV!$A$2:$A$3001,0)),0))</f>
        <v/>
      </c>
      <c r="M905" s="40" t="str">
        <f aca="false">IF($C905="","",N($L905)*N($K905))</f>
        <v/>
      </c>
      <c r="N905" s="17" t="str">
        <f aca="false">IF($C905="","",MAX(1,IFERROR(INDEX(⑥商品照会CSV!$AK$2:$AK$3001,MATCH($C905,⑥商品照会CSV!$A$2:$A$3001,0)),1)))</f>
        <v/>
      </c>
      <c r="O905" s="12" t="str">
        <f aca="false">IF($C905="","",IFERROR(IF(INDEX(⑥商品照会CSV!$AN$2:$AN$3001,MATCH($C905,⑥商品照会CSV!$A$2:$A$3001,0))=1,"バラ",IF(INDEX(⑥商品照会CSV!$AM$2:$AM$3001,MATCH($C905,⑥商品照会CSV!$A$2:$A$3001,0))=1,"中間包装","ケース")),"ケース"))</f>
        <v/>
      </c>
      <c r="P905" s="18"/>
      <c r="Q905" s="14"/>
      <c r="R905" s="17" t="str">
        <f aca="false">IF($C905="","",N($Q905)*N($K905))</f>
        <v/>
      </c>
    </row>
    <row r="906" customFormat="false" ht="15" hidden="false" customHeight="false" outlineLevel="0" collapsed="false">
      <c r="B906" s="12" t="n">
        <v>901</v>
      </c>
      <c r="C906" s="36" t="str">
        <f aca="false">IF(①在庫CSV_発注日!$M902="","",①在庫CSV_発注日!$M902&amp;"")</f>
        <v/>
      </c>
      <c r="D906" s="12" t="str">
        <f aca="false">IF($C906="","",①在庫CSV_発注日!$N902)</f>
        <v/>
      </c>
      <c r="E906" s="12" t="str">
        <f aca="false">IF($C906="","",①在庫CSV_発注日!$H902)</f>
        <v/>
      </c>
      <c r="F906" s="12" t="str">
        <f aca="false">IF($C906="","",①在庫CSV_発注日!$L902)</f>
        <v/>
      </c>
      <c r="G906" s="18"/>
      <c r="H906" s="17" t="str">
        <f aca="false">IF($C906="","",N(①在庫CSV_発注日!$Z902))</f>
        <v/>
      </c>
      <c r="I906" s="37" t="str">
        <f aca="false">IF($C906="","",SUMIFS(⑤減算マスタCSV!$L$2:$L$8001,⑤減算マスタCSV!$F$2:$F$8001,$C906,⑤減算マスタCSV!$K$2:$K$8001,1))</f>
        <v/>
      </c>
      <c r="J906" s="17" t="str">
        <f aca="false">IF($C906="","",IFERROR(INDEX(⑤減算マスタCSV!$H$2:$H$8001,MATCH($C906,⑤減算マスタCSV!$F$2:$F$8001,0)),1))</f>
        <v/>
      </c>
      <c r="K906" s="17" t="str">
        <f aca="false">IF($C906="","",MAX(1,IFERROR(INDEX(⑥商品照会CSV!$M$2:$M$3001,MATCH($C906,⑥商品照会CSV!$A$2:$A$3001,0)),1)))</f>
        <v/>
      </c>
      <c r="L906" s="40" t="str">
        <f aca="false">IF($C906="","",IFERROR(INDEX(⑥商品照会CSV!$Q$2:$Q$3001,MATCH($C906,⑥商品照会CSV!$A$2:$A$3001,0)),0))</f>
        <v/>
      </c>
      <c r="M906" s="40" t="str">
        <f aca="false">IF($C906="","",N($L906)*N($K906))</f>
        <v/>
      </c>
      <c r="N906" s="17" t="str">
        <f aca="false">IF($C906="","",MAX(1,IFERROR(INDEX(⑥商品照会CSV!$AK$2:$AK$3001,MATCH($C906,⑥商品照会CSV!$A$2:$A$3001,0)),1)))</f>
        <v/>
      </c>
      <c r="O906" s="12" t="str">
        <f aca="false">IF($C906="","",IFERROR(IF(INDEX(⑥商品照会CSV!$AN$2:$AN$3001,MATCH($C906,⑥商品照会CSV!$A$2:$A$3001,0))=1,"バラ",IF(INDEX(⑥商品照会CSV!$AM$2:$AM$3001,MATCH($C906,⑥商品照会CSV!$A$2:$A$3001,0))=1,"中間包装","ケース")),"ケース"))</f>
        <v/>
      </c>
      <c r="P906" s="18"/>
      <c r="Q906" s="14"/>
      <c r="R906" s="17" t="str">
        <f aca="false">IF($C906="","",N($Q906)*N($K906))</f>
        <v/>
      </c>
    </row>
    <row r="907" customFormat="false" ht="15" hidden="false" customHeight="false" outlineLevel="0" collapsed="false">
      <c r="B907" s="12" t="n">
        <v>902</v>
      </c>
      <c r="C907" s="36" t="str">
        <f aca="false">IF(①在庫CSV_発注日!$M903="","",①在庫CSV_発注日!$M903&amp;"")</f>
        <v/>
      </c>
      <c r="D907" s="12" t="str">
        <f aca="false">IF($C907="","",①在庫CSV_発注日!$N903)</f>
        <v/>
      </c>
      <c r="E907" s="12" t="str">
        <f aca="false">IF($C907="","",①在庫CSV_発注日!$H903)</f>
        <v/>
      </c>
      <c r="F907" s="12" t="str">
        <f aca="false">IF($C907="","",①在庫CSV_発注日!$L903)</f>
        <v/>
      </c>
      <c r="G907" s="18"/>
      <c r="H907" s="17" t="str">
        <f aca="false">IF($C907="","",N(①在庫CSV_発注日!$Z903))</f>
        <v/>
      </c>
      <c r="I907" s="37" t="str">
        <f aca="false">IF($C907="","",SUMIFS(⑤減算マスタCSV!$L$2:$L$8001,⑤減算マスタCSV!$F$2:$F$8001,$C907,⑤減算マスタCSV!$K$2:$K$8001,1))</f>
        <v/>
      </c>
      <c r="J907" s="17" t="str">
        <f aca="false">IF($C907="","",IFERROR(INDEX(⑤減算マスタCSV!$H$2:$H$8001,MATCH($C907,⑤減算マスタCSV!$F$2:$F$8001,0)),1))</f>
        <v/>
      </c>
      <c r="K907" s="17" t="str">
        <f aca="false">IF($C907="","",MAX(1,IFERROR(INDEX(⑥商品照会CSV!$M$2:$M$3001,MATCH($C907,⑥商品照会CSV!$A$2:$A$3001,0)),1)))</f>
        <v/>
      </c>
      <c r="L907" s="40" t="str">
        <f aca="false">IF($C907="","",IFERROR(INDEX(⑥商品照会CSV!$Q$2:$Q$3001,MATCH($C907,⑥商品照会CSV!$A$2:$A$3001,0)),0))</f>
        <v/>
      </c>
      <c r="M907" s="40" t="str">
        <f aca="false">IF($C907="","",N($L907)*N($K907))</f>
        <v/>
      </c>
      <c r="N907" s="17" t="str">
        <f aca="false">IF($C907="","",MAX(1,IFERROR(INDEX(⑥商品照会CSV!$AK$2:$AK$3001,MATCH($C907,⑥商品照会CSV!$A$2:$A$3001,0)),1)))</f>
        <v/>
      </c>
      <c r="O907" s="12" t="str">
        <f aca="false">IF($C907="","",IFERROR(IF(INDEX(⑥商品照会CSV!$AN$2:$AN$3001,MATCH($C907,⑥商品照会CSV!$A$2:$A$3001,0))=1,"バラ",IF(INDEX(⑥商品照会CSV!$AM$2:$AM$3001,MATCH($C907,⑥商品照会CSV!$A$2:$A$3001,0))=1,"中間包装","ケース")),"ケース"))</f>
        <v/>
      </c>
      <c r="P907" s="18"/>
      <c r="Q907" s="14"/>
      <c r="R907" s="17" t="str">
        <f aca="false">IF($C907="","",N($Q907)*N($K907))</f>
        <v/>
      </c>
    </row>
    <row r="908" customFormat="false" ht="15" hidden="false" customHeight="false" outlineLevel="0" collapsed="false">
      <c r="B908" s="12" t="n">
        <v>903</v>
      </c>
      <c r="C908" s="36" t="str">
        <f aca="false">IF(①在庫CSV_発注日!$M904="","",①在庫CSV_発注日!$M904&amp;"")</f>
        <v/>
      </c>
      <c r="D908" s="12" t="str">
        <f aca="false">IF($C908="","",①在庫CSV_発注日!$N904)</f>
        <v/>
      </c>
      <c r="E908" s="12" t="str">
        <f aca="false">IF($C908="","",①在庫CSV_発注日!$H904)</f>
        <v/>
      </c>
      <c r="F908" s="12" t="str">
        <f aca="false">IF($C908="","",①在庫CSV_発注日!$L904)</f>
        <v/>
      </c>
      <c r="G908" s="18"/>
      <c r="H908" s="17" t="str">
        <f aca="false">IF($C908="","",N(①在庫CSV_発注日!$Z904))</f>
        <v/>
      </c>
      <c r="I908" s="37" t="str">
        <f aca="false">IF($C908="","",SUMIFS(⑤減算マスタCSV!$L$2:$L$8001,⑤減算マスタCSV!$F$2:$F$8001,$C908,⑤減算マスタCSV!$K$2:$K$8001,1))</f>
        <v/>
      </c>
      <c r="J908" s="17" t="str">
        <f aca="false">IF($C908="","",IFERROR(INDEX(⑤減算マスタCSV!$H$2:$H$8001,MATCH($C908,⑤減算マスタCSV!$F$2:$F$8001,0)),1))</f>
        <v/>
      </c>
      <c r="K908" s="17" t="str">
        <f aca="false">IF($C908="","",MAX(1,IFERROR(INDEX(⑥商品照会CSV!$M$2:$M$3001,MATCH($C908,⑥商品照会CSV!$A$2:$A$3001,0)),1)))</f>
        <v/>
      </c>
      <c r="L908" s="40" t="str">
        <f aca="false">IF($C908="","",IFERROR(INDEX(⑥商品照会CSV!$Q$2:$Q$3001,MATCH($C908,⑥商品照会CSV!$A$2:$A$3001,0)),0))</f>
        <v/>
      </c>
      <c r="M908" s="40" t="str">
        <f aca="false">IF($C908="","",N($L908)*N($K908))</f>
        <v/>
      </c>
      <c r="N908" s="17" t="str">
        <f aca="false">IF($C908="","",MAX(1,IFERROR(INDEX(⑥商品照会CSV!$AK$2:$AK$3001,MATCH($C908,⑥商品照会CSV!$A$2:$A$3001,0)),1)))</f>
        <v/>
      </c>
      <c r="O908" s="12" t="str">
        <f aca="false">IF($C908="","",IFERROR(IF(INDEX(⑥商品照会CSV!$AN$2:$AN$3001,MATCH($C908,⑥商品照会CSV!$A$2:$A$3001,0))=1,"バラ",IF(INDEX(⑥商品照会CSV!$AM$2:$AM$3001,MATCH($C908,⑥商品照会CSV!$A$2:$A$3001,0))=1,"中間包装","ケース")),"ケース"))</f>
        <v/>
      </c>
      <c r="P908" s="18"/>
      <c r="Q908" s="14"/>
      <c r="R908" s="17" t="str">
        <f aca="false">IF($C908="","",N($Q908)*N($K908))</f>
        <v/>
      </c>
    </row>
    <row r="909" customFormat="false" ht="15" hidden="false" customHeight="false" outlineLevel="0" collapsed="false">
      <c r="B909" s="12" t="n">
        <v>904</v>
      </c>
      <c r="C909" s="36" t="str">
        <f aca="false">IF(①在庫CSV_発注日!$M905="","",①在庫CSV_発注日!$M905&amp;"")</f>
        <v/>
      </c>
      <c r="D909" s="12" t="str">
        <f aca="false">IF($C909="","",①在庫CSV_発注日!$N905)</f>
        <v/>
      </c>
      <c r="E909" s="12" t="str">
        <f aca="false">IF($C909="","",①在庫CSV_発注日!$H905)</f>
        <v/>
      </c>
      <c r="F909" s="12" t="str">
        <f aca="false">IF($C909="","",①在庫CSV_発注日!$L905)</f>
        <v/>
      </c>
      <c r="G909" s="18"/>
      <c r="H909" s="17" t="str">
        <f aca="false">IF($C909="","",N(①在庫CSV_発注日!$Z905))</f>
        <v/>
      </c>
      <c r="I909" s="37" t="str">
        <f aca="false">IF($C909="","",SUMIFS(⑤減算マスタCSV!$L$2:$L$8001,⑤減算マスタCSV!$F$2:$F$8001,$C909,⑤減算マスタCSV!$K$2:$K$8001,1))</f>
        <v/>
      </c>
      <c r="J909" s="17" t="str">
        <f aca="false">IF($C909="","",IFERROR(INDEX(⑤減算マスタCSV!$H$2:$H$8001,MATCH($C909,⑤減算マスタCSV!$F$2:$F$8001,0)),1))</f>
        <v/>
      </c>
      <c r="K909" s="17" t="str">
        <f aca="false">IF($C909="","",MAX(1,IFERROR(INDEX(⑥商品照会CSV!$M$2:$M$3001,MATCH($C909,⑥商品照会CSV!$A$2:$A$3001,0)),1)))</f>
        <v/>
      </c>
      <c r="L909" s="40" t="str">
        <f aca="false">IF($C909="","",IFERROR(INDEX(⑥商品照会CSV!$Q$2:$Q$3001,MATCH($C909,⑥商品照会CSV!$A$2:$A$3001,0)),0))</f>
        <v/>
      </c>
      <c r="M909" s="40" t="str">
        <f aca="false">IF($C909="","",N($L909)*N($K909))</f>
        <v/>
      </c>
      <c r="N909" s="17" t="str">
        <f aca="false">IF($C909="","",MAX(1,IFERROR(INDEX(⑥商品照会CSV!$AK$2:$AK$3001,MATCH($C909,⑥商品照会CSV!$A$2:$A$3001,0)),1)))</f>
        <v/>
      </c>
      <c r="O909" s="12" t="str">
        <f aca="false">IF($C909="","",IFERROR(IF(INDEX(⑥商品照会CSV!$AN$2:$AN$3001,MATCH($C909,⑥商品照会CSV!$A$2:$A$3001,0))=1,"バラ",IF(INDEX(⑥商品照会CSV!$AM$2:$AM$3001,MATCH($C909,⑥商品照会CSV!$A$2:$A$3001,0))=1,"中間包装","ケース")),"ケース"))</f>
        <v/>
      </c>
      <c r="P909" s="18"/>
      <c r="Q909" s="14"/>
      <c r="R909" s="17" t="str">
        <f aca="false">IF($C909="","",N($Q909)*N($K909))</f>
        <v/>
      </c>
    </row>
    <row r="910" customFormat="false" ht="15" hidden="false" customHeight="false" outlineLevel="0" collapsed="false">
      <c r="B910" s="12" t="n">
        <v>905</v>
      </c>
      <c r="C910" s="36" t="str">
        <f aca="false">IF(①在庫CSV_発注日!$M906="","",①在庫CSV_発注日!$M906&amp;"")</f>
        <v/>
      </c>
      <c r="D910" s="12" t="str">
        <f aca="false">IF($C910="","",①在庫CSV_発注日!$N906)</f>
        <v/>
      </c>
      <c r="E910" s="12" t="str">
        <f aca="false">IF($C910="","",①在庫CSV_発注日!$H906)</f>
        <v/>
      </c>
      <c r="F910" s="12" t="str">
        <f aca="false">IF($C910="","",①在庫CSV_発注日!$L906)</f>
        <v/>
      </c>
      <c r="G910" s="18"/>
      <c r="H910" s="17" t="str">
        <f aca="false">IF($C910="","",N(①在庫CSV_発注日!$Z906))</f>
        <v/>
      </c>
      <c r="I910" s="37" t="str">
        <f aca="false">IF($C910="","",SUMIFS(⑤減算マスタCSV!$L$2:$L$8001,⑤減算マスタCSV!$F$2:$F$8001,$C910,⑤減算マスタCSV!$K$2:$K$8001,1))</f>
        <v/>
      </c>
      <c r="J910" s="17" t="str">
        <f aca="false">IF($C910="","",IFERROR(INDEX(⑤減算マスタCSV!$H$2:$H$8001,MATCH($C910,⑤減算マスタCSV!$F$2:$F$8001,0)),1))</f>
        <v/>
      </c>
      <c r="K910" s="17" t="str">
        <f aca="false">IF($C910="","",MAX(1,IFERROR(INDEX(⑥商品照会CSV!$M$2:$M$3001,MATCH($C910,⑥商品照会CSV!$A$2:$A$3001,0)),1)))</f>
        <v/>
      </c>
      <c r="L910" s="40" t="str">
        <f aca="false">IF($C910="","",IFERROR(INDEX(⑥商品照会CSV!$Q$2:$Q$3001,MATCH($C910,⑥商品照会CSV!$A$2:$A$3001,0)),0))</f>
        <v/>
      </c>
      <c r="M910" s="40" t="str">
        <f aca="false">IF($C910="","",N($L910)*N($K910))</f>
        <v/>
      </c>
      <c r="N910" s="17" t="str">
        <f aca="false">IF($C910="","",MAX(1,IFERROR(INDEX(⑥商品照会CSV!$AK$2:$AK$3001,MATCH($C910,⑥商品照会CSV!$A$2:$A$3001,0)),1)))</f>
        <v/>
      </c>
      <c r="O910" s="12" t="str">
        <f aca="false">IF($C910="","",IFERROR(IF(INDEX(⑥商品照会CSV!$AN$2:$AN$3001,MATCH($C910,⑥商品照会CSV!$A$2:$A$3001,0))=1,"バラ",IF(INDEX(⑥商品照会CSV!$AM$2:$AM$3001,MATCH($C910,⑥商品照会CSV!$A$2:$A$3001,0))=1,"中間包装","ケース")),"ケース"))</f>
        <v/>
      </c>
      <c r="P910" s="18"/>
      <c r="Q910" s="14"/>
      <c r="R910" s="17" t="str">
        <f aca="false">IF($C910="","",N($Q910)*N($K910))</f>
        <v/>
      </c>
    </row>
    <row r="911" customFormat="false" ht="15" hidden="false" customHeight="false" outlineLevel="0" collapsed="false">
      <c r="B911" s="12" t="n">
        <v>906</v>
      </c>
      <c r="C911" s="36" t="str">
        <f aca="false">IF(①在庫CSV_発注日!$M907="","",①在庫CSV_発注日!$M907&amp;"")</f>
        <v/>
      </c>
      <c r="D911" s="12" t="str">
        <f aca="false">IF($C911="","",①在庫CSV_発注日!$N907)</f>
        <v/>
      </c>
      <c r="E911" s="12" t="str">
        <f aca="false">IF($C911="","",①在庫CSV_発注日!$H907)</f>
        <v/>
      </c>
      <c r="F911" s="12" t="str">
        <f aca="false">IF($C911="","",①在庫CSV_発注日!$L907)</f>
        <v/>
      </c>
      <c r="G911" s="18"/>
      <c r="H911" s="17" t="str">
        <f aca="false">IF($C911="","",N(①在庫CSV_発注日!$Z907))</f>
        <v/>
      </c>
      <c r="I911" s="37" t="str">
        <f aca="false">IF($C911="","",SUMIFS(⑤減算マスタCSV!$L$2:$L$8001,⑤減算マスタCSV!$F$2:$F$8001,$C911,⑤減算マスタCSV!$K$2:$K$8001,1))</f>
        <v/>
      </c>
      <c r="J911" s="17" t="str">
        <f aca="false">IF($C911="","",IFERROR(INDEX(⑤減算マスタCSV!$H$2:$H$8001,MATCH($C911,⑤減算マスタCSV!$F$2:$F$8001,0)),1))</f>
        <v/>
      </c>
      <c r="K911" s="17" t="str">
        <f aca="false">IF($C911="","",MAX(1,IFERROR(INDEX(⑥商品照会CSV!$M$2:$M$3001,MATCH($C911,⑥商品照会CSV!$A$2:$A$3001,0)),1)))</f>
        <v/>
      </c>
      <c r="L911" s="40" t="str">
        <f aca="false">IF($C911="","",IFERROR(INDEX(⑥商品照会CSV!$Q$2:$Q$3001,MATCH($C911,⑥商品照会CSV!$A$2:$A$3001,0)),0))</f>
        <v/>
      </c>
      <c r="M911" s="40" t="str">
        <f aca="false">IF($C911="","",N($L911)*N($K911))</f>
        <v/>
      </c>
      <c r="N911" s="17" t="str">
        <f aca="false">IF($C911="","",MAX(1,IFERROR(INDEX(⑥商品照会CSV!$AK$2:$AK$3001,MATCH($C911,⑥商品照会CSV!$A$2:$A$3001,0)),1)))</f>
        <v/>
      </c>
      <c r="O911" s="12" t="str">
        <f aca="false">IF($C911="","",IFERROR(IF(INDEX(⑥商品照会CSV!$AN$2:$AN$3001,MATCH($C911,⑥商品照会CSV!$A$2:$A$3001,0))=1,"バラ",IF(INDEX(⑥商品照会CSV!$AM$2:$AM$3001,MATCH($C911,⑥商品照会CSV!$A$2:$A$3001,0))=1,"中間包装","ケース")),"ケース"))</f>
        <v/>
      </c>
      <c r="P911" s="18"/>
      <c r="Q911" s="14"/>
      <c r="R911" s="17" t="str">
        <f aca="false">IF($C911="","",N($Q911)*N($K911))</f>
        <v/>
      </c>
    </row>
    <row r="912" customFormat="false" ht="15" hidden="false" customHeight="false" outlineLevel="0" collapsed="false">
      <c r="B912" s="12" t="n">
        <v>907</v>
      </c>
      <c r="C912" s="36" t="str">
        <f aca="false">IF(①在庫CSV_発注日!$M908="","",①在庫CSV_発注日!$M908&amp;"")</f>
        <v/>
      </c>
      <c r="D912" s="12" t="str">
        <f aca="false">IF($C912="","",①在庫CSV_発注日!$N908)</f>
        <v/>
      </c>
      <c r="E912" s="12" t="str">
        <f aca="false">IF($C912="","",①在庫CSV_発注日!$H908)</f>
        <v/>
      </c>
      <c r="F912" s="12" t="str">
        <f aca="false">IF($C912="","",①在庫CSV_発注日!$L908)</f>
        <v/>
      </c>
      <c r="G912" s="18"/>
      <c r="H912" s="17" t="str">
        <f aca="false">IF($C912="","",N(①在庫CSV_発注日!$Z908))</f>
        <v/>
      </c>
      <c r="I912" s="37" t="str">
        <f aca="false">IF($C912="","",SUMIFS(⑤減算マスタCSV!$L$2:$L$8001,⑤減算マスタCSV!$F$2:$F$8001,$C912,⑤減算マスタCSV!$K$2:$K$8001,1))</f>
        <v/>
      </c>
      <c r="J912" s="17" t="str">
        <f aca="false">IF($C912="","",IFERROR(INDEX(⑤減算マスタCSV!$H$2:$H$8001,MATCH($C912,⑤減算マスタCSV!$F$2:$F$8001,0)),1))</f>
        <v/>
      </c>
      <c r="K912" s="17" t="str">
        <f aca="false">IF($C912="","",MAX(1,IFERROR(INDEX(⑥商品照会CSV!$M$2:$M$3001,MATCH($C912,⑥商品照会CSV!$A$2:$A$3001,0)),1)))</f>
        <v/>
      </c>
      <c r="L912" s="40" t="str">
        <f aca="false">IF($C912="","",IFERROR(INDEX(⑥商品照会CSV!$Q$2:$Q$3001,MATCH($C912,⑥商品照会CSV!$A$2:$A$3001,0)),0))</f>
        <v/>
      </c>
      <c r="M912" s="40" t="str">
        <f aca="false">IF($C912="","",N($L912)*N($K912))</f>
        <v/>
      </c>
      <c r="N912" s="17" t="str">
        <f aca="false">IF($C912="","",MAX(1,IFERROR(INDEX(⑥商品照会CSV!$AK$2:$AK$3001,MATCH($C912,⑥商品照会CSV!$A$2:$A$3001,0)),1)))</f>
        <v/>
      </c>
      <c r="O912" s="12" t="str">
        <f aca="false">IF($C912="","",IFERROR(IF(INDEX(⑥商品照会CSV!$AN$2:$AN$3001,MATCH($C912,⑥商品照会CSV!$A$2:$A$3001,0))=1,"バラ",IF(INDEX(⑥商品照会CSV!$AM$2:$AM$3001,MATCH($C912,⑥商品照会CSV!$A$2:$A$3001,0))=1,"中間包装","ケース")),"ケース"))</f>
        <v/>
      </c>
      <c r="P912" s="18"/>
      <c r="Q912" s="14"/>
      <c r="R912" s="17" t="str">
        <f aca="false">IF($C912="","",N($Q912)*N($K912))</f>
        <v/>
      </c>
    </row>
    <row r="913" customFormat="false" ht="15" hidden="false" customHeight="false" outlineLevel="0" collapsed="false">
      <c r="B913" s="12" t="n">
        <v>908</v>
      </c>
      <c r="C913" s="36" t="str">
        <f aca="false">IF(①在庫CSV_発注日!$M909="","",①在庫CSV_発注日!$M909&amp;"")</f>
        <v/>
      </c>
      <c r="D913" s="12" t="str">
        <f aca="false">IF($C913="","",①在庫CSV_発注日!$N909)</f>
        <v/>
      </c>
      <c r="E913" s="12" t="str">
        <f aca="false">IF($C913="","",①在庫CSV_発注日!$H909)</f>
        <v/>
      </c>
      <c r="F913" s="12" t="str">
        <f aca="false">IF($C913="","",①在庫CSV_発注日!$L909)</f>
        <v/>
      </c>
      <c r="G913" s="18"/>
      <c r="H913" s="17" t="str">
        <f aca="false">IF($C913="","",N(①在庫CSV_発注日!$Z909))</f>
        <v/>
      </c>
      <c r="I913" s="37" t="str">
        <f aca="false">IF($C913="","",SUMIFS(⑤減算マスタCSV!$L$2:$L$8001,⑤減算マスタCSV!$F$2:$F$8001,$C913,⑤減算マスタCSV!$K$2:$K$8001,1))</f>
        <v/>
      </c>
      <c r="J913" s="17" t="str">
        <f aca="false">IF($C913="","",IFERROR(INDEX(⑤減算マスタCSV!$H$2:$H$8001,MATCH($C913,⑤減算マスタCSV!$F$2:$F$8001,0)),1))</f>
        <v/>
      </c>
      <c r="K913" s="17" t="str">
        <f aca="false">IF($C913="","",MAX(1,IFERROR(INDEX(⑥商品照会CSV!$M$2:$M$3001,MATCH($C913,⑥商品照会CSV!$A$2:$A$3001,0)),1)))</f>
        <v/>
      </c>
      <c r="L913" s="40" t="str">
        <f aca="false">IF($C913="","",IFERROR(INDEX(⑥商品照会CSV!$Q$2:$Q$3001,MATCH($C913,⑥商品照会CSV!$A$2:$A$3001,0)),0))</f>
        <v/>
      </c>
      <c r="M913" s="40" t="str">
        <f aca="false">IF($C913="","",N($L913)*N($K913))</f>
        <v/>
      </c>
      <c r="N913" s="17" t="str">
        <f aca="false">IF($C913="","",MAX(1,IFERROR(INDEX(⑥商品照会CSV!$AK$2:$AK$3001,MATCH($C913,⑥商品照会CSV!$A$2:$A$3001,0)),1)))</f>
        <v/>
      </c>
      <c r="O913" s="12" t="str">
        <f aca="false">IF($C913="","",IFERROR(IF(INDEX(⑥商品照会CSV!$AN$2:$AN$3001,MATCH($C913,⑥商品照会CSV!$A$2:$A$3001,0))=1,"バラ",IF(INDEX(⑥商品照会CSV!$AM$2:$AM$3001,MATCH($C913,⑥商品照会CSV!$A$2:$A$3001,0))=1,"中間包装","ケース")),"ケース"))</f>
        <v/>
      </c>
      <c r="P913" s="18"/>
      <c r="Q913" s="14"/>
      <c r="R913" s="17" t="str">
        <f aca="false">IF($C913="","",N($Q913)*N($K913))</f>
        <v/>
      </c>
    </row>
    <row r="914" customFormat="false" ht="15" hidden="false" customHeight="false" outlineLevel="0" collapsed="false">
      <c r="B914" s="12" t="n">
        <v>909</v>
      </c>
      <c r="C914" s="36" t="str">
        <f aca="false">IF(①在庫CSV_発注日!$M910="","",①在庫CSV_発注日!$M910&amp;"")</f>
        <v/>
      </c>
      <c r="D914" s="12" t="str">
        <f aca="false">IF($C914="","",①在庫CSV_発注日!$N910)</f>
        <v/>
      </c>
      <c r="E914" s="12" t="str">
        <f aca="false">IF($C914="","",①在庫CSV_発注日!$H910)</f>
        <v/>
      </c>
      <c r="F914" s="12" t="str">
        <f aca="false">IF($C914="","",①在庫CSV_発注日!$L910)</f>
        <v/>
      </c>
      <c r="G914" s="18"/>
      <c r="H914" s="17" t="str">
        <f aca="false">IF($C914="","",N(①在庫CSV_発注日!$Z910))</f>
        <v/>
      </c>
      <c r="I914" s="37" t="str">
        <f aca="false">IF($C914="","",SUMIFS(⑤減算マスタCSV!$L$2:$L$8001,⑤減算マスタCSV!$F$2:$F$8001,$C914,⑤減算マスタCSV!$K$2:$K$8001,1))</f>
        <v/>
      </c>
      <c r="J914" s="17" t="str">
        <f aca="false">IF($C914="","",IFERROR(INDEX(⑤減算マスタCSV!$H$2:$H$8001,MATCH($C914,⑤減算マスタCSV!$F$2:$F$8001,0)),1))</f>
        <v/>
      </c>
      <c r="K914" s="17" t="str">
        <f aca="false">IF($C914="","",MAX(1,IFERROR(INDEX(⑥商品照会CSV!$M$2:$M$3001,MATCH($C914,⑥商品照会CSV!$A$2:$A$3001,0)),1)))</f>
        <v/>
      </c>
      <c r="L914" s="40" t="str">
        <f aca="false">IF($C914="","",IFERROR(INDEX(⑥商品照会CSV!$Q$2:$Q$3001,MATCH($C914,⑥商品照会CSV!$A$2:$A$3001,0)),0))</f>
        <v/>
      </c>
      <c r="M914" s="40" t="str">
        <f aca="false">IF($C914="","",N($L914)*N($K914))</f>
        <v/>
      </c>
      <c r="N914" s="17" t="str">
        <f aca="false">IF($C914="","",MAX(1,IFERROR(INDEX(⑥商品照会CSV!$AK$2:$AK$3001,MATCH($C914,⑥商品照会CSV!$A$2:$A$3001,0)),1)))</f>
        <v/>
      </c>
      <c r="O914" s="12" t="str">
        <f aca="false">IF($C914="","",IFERROR(IF(INDEX(⑥商品照会CSV!$AN$2:$AN$3001,MATCH($C914,⑥商品照会CSV!$A$2:$A$3001,0))=1,"バラ",IF(INDEX(⑥商品照会CSV!$AM$2:$AM$3001,MATCH($C914,⑥商品照会CSV!$A$2:$A$3001,0))=1,"中間包装","ケース")),"ケース"))</f>
        <v/>
      </c>
      <c r="P914" s="18"/>
      <c r="Q914" s="14"/>
      <c r="R914" s="17" t="str">
        <f aca="false">IF($C914="","",N($Q914)*N($K914))</f>
        <v/>
      </c>
    </row>
    <row r="915" customFormat="false" ht="15" hidden="false" customHeight="false" outlineLevel="0" collapsed="false">
      <c r="B915" s="12" t="n">
        <v>910</v>
      </c>
      <c r="C915" s="36" t="str">
        <f aca="false">IF(①在庫CSV_発注日!$M911="","",①在庫CSV_発注日!$M911&amp;"")</f>
        <v/>
      </c>
      <c r="D915" s="12" t="str">
        <f aca="false">IF($C915="","",①在庫CSV_発注日!$N911)</f>
        <v/>
      </c>
      <c r="E915" s="12" t="str">
        <f aca="false">IF($C915="","",①在庫CSV_発注日!$H911)</f>
        <v/>
      </c>
      <c r="F915" s="12" t="str">
        <f aca="false">IF($C915="","",①在庫CSV_発注日!$L911)</f>
        <v/>
      </c>
      <c r="G915" s="18"/>
      <c r="H915" s="17" t="str">
        <f aca="false">IF($C915="","",N(①在庫CSV_発注日!$Z911))</f>
        <v/>
      </c>
      <c r="I915" s="37" t="str">
        <f aca="false">IF($C915="","",SUMIFS(⑤減算マスタCSV!$L$2:$L$8001,⑤減算マスタCSV!$F$2:$F$8001,$C915,⑤減算マスタCSV!$K$2:$K$8001,1))</f>
        <v/>
      </c>
      <c r="J915" s="17" t="str">
        <f aca="false">IF($C915="","",IFERROR(INDEX(⑤減算マスタCSV!$H$2:$H$8001,MATCH($C915,⑤減算マスタCSV!$F$2:$F$8001,0)),1))</f>
        <v/>
      </c>
      <c r="K915" s="17" t="str">
        <f aca="false">IF($C915="","",MAX(1,IFERROR(INDEX(⑥商品照会CSV!$M$2:$M$3001,MATCH($C915,⑥商品照会CSV!$A$2:$A$3001,0)),1)))</f>
        <v/>
      </c>
      <c r="L915" s="40" t="str">
        <f aca="false">IF($C915="","",IFERROR(INDEX(⑥商品照会CSV!$Q$2:$Q$3001,MATCH($C915,⑥商品照会CSV!$A$2:$A$3001,0)),0))</f>
        <v/>
      </c>
      <c r="M915" s="40" t="str">
        <f aca="false">IF($C915="","",N($L915)*N($K915))</f>
        <v/>
      </c>
      <c r="N915" s="17" t="str">
        <f aca="false">IF($C915="","",MAX(1,IFERROR(INDEX(⑥商品照会CSV!$AK$2:$AK$3001,MATCH($C915,⑥商品照会CSV!$A$2:$A$3001,0)),1)))</f>
        <v/>
      </c>
      <c r="O915" s="12" t="str">
        <f aca="false">IF($C915="","",IFERROR(IF(INDEX(⑥商品照会CSV!$AN$2:$AN$3001,MATCH($C915,⑥商品照会CSV!$A$2:$A$3001,0))=1,"バラ",IF(INDEX(⑥商品照会CSV!$AM$2:$AM$3001,MATCH($C915,⑥商品照会CSV!$A$2:$A$3001,0))=1,"中間包装","ケース")),"ケース"))</f>
        <v/>
      </c>
      <c r="P915" s="18"/>
      <c r="Q915" s="14"/>
      <c r="R915" s="17" t="str">
        <f aca="false">IF($C915="","",N($Q915)*N($K915))</f>
        <v/>
      </c>
    </row>
    <row r="916" customFormat="false" ht="15" hidden="false" customHeight="false" outlineLevel="0" collapsed="false">
      <c r="B916" s="12" t="n">
        <v>911</v>
      </c>
      <c r="C916" s="36" t="str">
        <f aca="false">IF(①在庫CSV_発注日!$M912="","",①在庫CSV_発注日!$M912&amp;"")</f>
        <v/>
      </c>
      <c r="D916" s="12" t="str">
        <f aca="false">IF($C916="","",①在庫CSV_発注日!$N912)</f>
        <v/>
      </c>
      <c r="E916" s="12" t="str">
        <f aca="false">IF($C916="","",①在庫CSV_発注日!$H912)</f>
        <v/>
      </c>
      <c r="F916" s="12" t="str">
        <f aca="false">IF($C916="","",①在庫CSV_発注日!$L912)</f>
        <v/>
      </c>
      <c r="G916" s="18"/>
      <c r="H916" s="17" t="str">
        <f aca="false">IF($C916="","",N(①在庫CSV_発注日!$Z912))</f>
        <v/>
      </c>
      <c r="I916" s="37" t="str">
        <f aca="false">IF($C916="","",SUMIFS(⑤減算マスタCSV!$L$2:$L$8001,⑤減算マスタCSV!$F$2:$F$8001,$C916,⑤減算マスタCSV!$K$2:$K$8001,1))</f>
        <v/>
      </c>
      <c r="J916" s="17" t="str">
        <f aca="false">IF($C916="","",IFERROR(INDEX(⑤減算マスタCSV!$H$2:$H$8001,MATCH($C916,⑤減算マスタCSV!$F$2:$F$8001,0)),1))</f>
        <v/>
      </c>
      <c r="K916" s="17" t="str">
        <f aca="false">IF($C916="","",MAX(1,IFERROR(INDEX(⑥商品照会CSV!$M$2:$M$3001,MATCH($C916,⑥商品照会CSV!$A$2:$A$3001,0)),1)))</f>
        <v/>
      </c>
      <c r="L916" s="40" t="str">
        <f aca="false">IF($C916="","",IFERROR(INDEX(⑥商品照会CSV!$Q$2:$Q$3001,MATCH($C916,⑥商品照会CSV!$A$2:$A$3001,0)),0))</f>
        <v/>
      </c>
      <c r="M916" s="40" t="str">
        <f aca="false">IF($C916="","",N($L916)*N($K916))</f>
        <v/>
      </c>
      <c r="N916" s="17" t="str">
        <f aca="false">IF($C916="","",MAX(1,IFERROR(INDEX(⑥商品照会CSV!$AK$2:$AK$3001,MATCH($C916,⑥商品照会CSV!$A$2:$A$3001,0)),1)))</f>
        <v/>
      </c>
      <c r="O916" s="12" t="str">
        <f aca="false">IF($C916="","",IFERROR(IF(INDEX(⑥商品照会CSV!$AN$2:$AN$3001,MATCH($C916,⑥商品照会CSV!$A$2:$A$3001,0))=1,"バラ",IF(INDEX(⑥商品照会CSV!$AM$2:$AM$3001,MATCH($C916,⑥商品照会CSV!$A$2:$A$3001,0))=1,"中間包装","ケース")),"ケース"))</f>
        <v/>
      </c>
      <c r="P916" s="18"/>
      <c r="Q916" s="14"/>
      <c r="R916" s="17" t="str">
        <f aca="false">IF($C916="","",N($Q916)*N($K916))</f>
        <v/>
      </c>
    </row>
    <row r="917" customFormat="false" ht="15" hidden="false" customHeight="false" outlineLevel="0" collapsed="false">
      <c r="B917" s="12" t="n">
        <v>912</v>
      </c>
      <c r="C917" s="36" t="str">
        <f aca="false">IF(①在庫CSV_発注日!$M913="","",①在庫CSV_発注日!$M913&amp;"")</f>
        <v/>
      </c>
      <c r="D917" s="12" t="str">
        <f aca="false">IF($C917="","",①在庫CSV_発注日!$N913)</f>
        <v/>
      </c>
      <c r="E917" s="12" t="str">
        <f aca="false">IF($C917="","",①在庫CSV_発注日!$H913)</f>
        <v/>
      </c>
      <c r="F917" s="12" t="str">
        <f aca="false">IF($C917="","",①在庫CSV_発注日!$L913)</f>
        <v/>
      </c>
      <c r="G917" s="18"/>
      <c r="H917" s="17" t="str">
        <f aca="false">IF($C917="","",N(①在庫CSV_発注日!$Z913))</f>
        <v/>
      </c>
      <c r="I917" s="37" t="str">
        <f aca="false">IF($C917="","",SUMIFS(⑤減算マスタCSV!$L$2:$L$8001,⑤減算マスタCSV!$F$2:$F$8001,$C917,⑤減算マスタCSV!$K$2:$K$8001,1))</f>
        <v/>
      </c>
      <c r="J917" s="17" t="str">
        <f aca="false">IF($C917="","",IFERROR(INDEX(⑤減算マスタCSV!$H$2:$H$8001,MATCH($C917,⑤減算マスタCSV!$F$2:$F$8001,0)),1))</f>
        <v/>
      </c>
      <c r="K917" s="17" t="str">
        <f aca="false">IF($C917="","",MAX(1,IFERROR(INDEX(⑥商品照会CSV!$M$2:$M$3001,MATCH($C917,⑥商品照会CSV!$A$2:$A$3001,0)),1)))</f>
        <v/>
      </c>
      <c r="L917" s="40" t="str">
        <f aca="false">IF($C917="","",IFERROR(INDEX(⑥商品照会CSV!$Q$2:$Q$3001,MATCH($C917,⑥商品照会CSV!$A$2:$A$3001,0)),0))</f>
        <v/>
      </c>
      <c r="M917" s="40" t="str">
        <f aca="false">IF($C917="","",N($L917)*N($K917))</f>
        <v/>
      </c>
      <c r="N917" s="17" t="str">
        <f aca="false">IF($C917="","",MAX(1,IFERROR(INDEX(⑥商品照会CSV!$AK$2:$AK$3001,MATCH($C917,⑥商品照会CSV!$A$2:$A$3001,0)),1)))</f>
        <v/>
      </c>
      <c r="O917" s="12" t="str">
        <f aca="false">IF($C917="","",IFERROR(IF(INDEX(⑥商品照会CSV!$AN$2:$AN$3001,MATCH($C917,⑥商品照会CSV!$A$2:$A$3001,0))=1,"バラ",IF(INDEX(⑥商品照会CSV!$AM$2:$AM$3001,MATCH($C917,⑥商品照会CSV!$A$2:$A$3001,0))=1,"中間包装","ケース")),"ケース"))</f>
        <v/>
      </c>
      <c r="P917" s="18"/>
      <c r="Q917" s="14"/>
      <c r="R917" s="17" t="str">
        <f aca="false">IF($C917="","",N($Q917)*N($K917))</f>
        <v/>
      </c>
    </row>
    <row r="918" customFormat="false" ht="15" hidden="false" customHeight="false" outlineLevel="0" collapsed="false">
      <c r="B918" s="12" t="n">
        <v>913</v>
      </c>
      <c r="C918" s="36" t="str">
        <f aca="false">IF(①在庫CSV_発注日!$M914="","",①在庫CSV_発注日!$M914&amp;"")</f>
        <v/>
      </c>
      <c r="D918" s="12" t="str">
        <f aca="false">IF($C918="","",①在庫CSV_発注日!$N914)</f>
        <v/>
      </c>
      <c r="E918" s="12" t="str">
        <f aca="false">IF($C918="","",①在庫CSV_発注日!$H914)</f>
        <v/>
      </c>
      <c r="F918" s="12" t="str">
        <f aca="false">IF($C918="","",①在庫CSV_発注日!$L914)</f>
        <v/>
      </c>
      <c r="G918" s="18"/>
      <c r="H918" s="17" t="str">
        <f aca="false">IF($C918="","",N(①在庫CSV_発注日!$Z914))</f>
        <v/>
      </c>
      <c r="I918" s="37" t="str">
        <f aca="false">IF($C918="","",SUMIFS(⑤減算マスタCSV!$L$2:$L$8001,⑤減算マスタCSV!$F$2:$F$8001,$C918,⑤減算マスタCSV!$K$2:$K$8001,1))</f>
        <v/>
      </c>
      <c r="J918" s="17" t="str">
        <f aca="false">IF($C918="","",IFERROR(INDEX(⑤減算マスタCSV!$H$2:$H$8001,MATCH($C918,⑤減算マスタCSV!$F$2:$F$8001,0)),1))</f>
        <v/>
      </c>
      <c r="K918" s="17" t="str">
        <f aca="false">IF($C918="","",MAX(1,IFERROR(INDEX(⑥商品照会CSV!$M$2:$M$3001,MATCH($C918,⑥商品照会CSV!$A$2:$A$3001,0)),1)))</f>
        <v/>
      </c>
      <c r="L918" s="40" t="str">
        <f aca="false">IF($C918="","",IFERROR(INDEX(⑥商品照会CSV!$Q$2:$Q$3001,MATCH($C918,⑥商品照会CSV!$A$2:$A$3001,0)),0))</f>
        <v/>
      </c>
      <c r="M918" s="40" t="str">
        <f aca="false">IF($C918="","",N($L918)*N($K918))</f>
        <v/>
      </c>
      <c r="N918" s="17" t="str">
        <f aca="false">IF($C918="","",MAX(1,IFERROR(INDEX(⑥商品照会CSV!$AK$2:$AK$3001,MATCH($C918,⑥商品照会CSV!$A$2:$A$3001,0)),1)))</f>
        <v/>
      </c>
      <c r="O918" s="12" t="str">
        <f aca="false">IF($C918="","",IFERROR(IF(INDEX(⑥商品照会CSV!$AN$2:$AN$3001,MATCH($C918,⑥商品照会CSV!$A$2:$A$3001,0))=1,"バラ",IF(INDEX(⑥商品照会CSV!$AM$2:$AM$3001,MATCH($C918,⑥商品照会CSV!$A$2:$A$3001,0))=1,"中間包装","ケース")),"ケース"))</f>
        <v/>
      </c>
      <c r="P918" s="18"/>
      <c r="Q918" s="14"/>
      <c r="R918" s="17" t="str">
        <f aca="false">IF($C918="","",N($Q918)*N($K918))</f>
        <v/>
      </c>
    </row>
    <row r="919" customFormat="false" ht="15" hidden="false" customHeight="false" outlineLevel="0" collapsed="false">
      <c r="B919" s="12" t="n">
        <v>914</v>
      </c>
      <c r="C919" s="36" t="str">
        <f aca="false">IF(①在庫CSV_発注日!$M915="","",①在庫CSV_発注日!$M915&amp;"")</f>
        <v/>
      </c>
      <c r="D919" s="12" t="str">
        <f aca="false">IF($C919="","",①在庫CSV_発注日!$N915)</f>
        <v/>
      </c>
      <c r="E919" s="12" t="str">
        <f aca="false">IF($C919="","",①在庫CSV_発注日!$H915)</f>
        <v/>
      </c>
      <c r="F919" s="12" t="str">
        <f aca="false">IF($C919="","",①在庫CSV_発注日!$L915)</f>
        <v/>
      </c>
      <c r="G919" s="18"/>
      <c r="H919" s="17" t="str">
        <f aca="false">IF($C919="","",N(①在庫CSV_発注日!$Z915))</f>
        <v/>
      </c>
      <c r="I919" s="37" t="str">
        <f aca="false">IF($C919="","",SUMIFS(⑤減算マスタCSV!$L$2:$L$8001,⑤減算マスタCSV!$F$2:$F$8001,$C919,⑤減算マスタCSV!$K$2:$K$8001,1))</f>
        <v/>
      </c>
      <c r="J919" s="17" t="str">
        <f aca="false">IF($C919="","",IFERROR(INDEX(⑤減算マスタCSV!$H$2:$H$8001,MATCH($C919,⑤減算マスタCSV!$F$2:$F$8001,0)),1))</f>
        <v/>
      </c>
      <c r="K919" s="17" t="str">
        <f aca="false">IF($C919="","",MAX(1,IFERROR(INDEX(⑥商品照会CSV!$M$2:$M$3001,MATCH($C919,⑥商品照会CSV!$A$2:$A$3001,0)),1)))</f>
        <v/>
      </c>
      <c r="L919" s="40" t="str">
        <f aca="false">IF($C919="","",IFERROR(INDEX(⑥商品照会CSV!$Q$2:$Q$3001,MATCH($C919,⑥商品照会CSV!$A$2:$A$3001,0)),0))</f>
        <v/>
      </c>
      <c r="M919" s="40" t="str">
        <f aca="false">IF($C919="","",N($L919)*N($K919))</f>
        <v/>
      </c>
      <c r="N919" s="17" t="str">
        <f aca="false">IF($C919="","",MAX(1,IFERROR(INDEX(⑥商品照会CSV!$AK$2:$AK$3001,MATCH($C919,⑥商品照会CSV!$A$2:$A$3001,0)),1)))</f>
        <v/>
      </c>
      <c r="O919" s="12" t="str">
        <f aca="false">IF($C919="","",IFERROR(IF(INDEX(⑥商品照会CSV!$AN$2:$AN$3001,MATCH($C919,⑥商品照会CSV!$A$2:$A$3001,0))=1,"バラ",IF(INDEX(⑥商品照会CSV!$AM$2:$AM$3001,MATCH($C919,⑥商品照会CSV!$A$2:$A$3001,0))=1,"中間包装","ケース")),"ケース"))</f>
        <v/>
      </c>
      <c r="P919" s="18"/>
      <c r="Q919" s="14"/>
      <c r="R919" s="17" t="str">
        <f aca="false">IF($C919="","",N($Q919)*N($K919))</f>
        <v/>
      </c>
    </row>
    <row r="920" customFormat="false" ht="15" hidden="false" customHeight="false" outlineLevel="0" collapsed="false">
      <c r="B920" s="12" t="n">
        <v>915</v>
      </c>
      <c r="C920" s="36" t="str">
        <f aca="false">IF(①在庫CSV_発注日!$M916="","",①在庫CSV_発注日!$M916&amp;"")</f>
        <v/>
      </c>
      <c r="D920" s="12" t="str">
        <f aca="false">IF($C920="","",①在庫CSV_発注日!$N916)</f>
        <v/>
      </c>
      <c r="E920" s="12" t="str">
        <f aca="false">IF($C920="","",①在庫CSV_発注日!$H916)</f>
        <v/>
      </c>
      <c r="F920" s="12" t="str">
        <f aca="false">IF($C920="","",①在庫CSV_発注日!$L916)</f>
        <v/>
      </c>
      <c r="G920" s="18"/>
      <c r="H920" s="17" t="str">
        <f aca="false">IF($C920="","",N(①在庫CSV_発注日!$Z916))</f>
        <v/>
      </c>
      <c r="I920" s="37" t="str">
        <f aca="false">IF($C920="","",SUMIFS(⑤減算マスタCSV!$L$2:$L$8001,⑤減算マスタCSV!$F$2:$F$8001,$C920,⑤減算マスタCSV!$K$2:$K$8001,1))</f>
        <v/>
      </c>
      <c r="J920" s="17" t="str">
        <f aca="false">IF($C920="","",IFERROR(INDEX(⑤減算マスタCSV!$H$2:$H$8001,MATCH($C920,⑤減算マスタCSV!$F$2:$F$8001,0)),1))</f>
        <v/>
      </c>
      <c r="K920" s="17" t="str">
        <f aca="false">IF($C920="","",MAX(1,IFERROR(INDEX(⑥商品照会CSV!$M$2:$M$3001,MATCH($C920,⑥商品照会CSV!$A$2:$A$3001,0)),1)))</f>
        <v/>
      </c>
      <c r="L920" s="40" t="str">
        <f aca="false">IF($C920="","",IFERROR(INDEX(⑥商品照会CSV!$Q$2:$Q$3001,MATCH($C920,⑥商品照会CSV!$A$2:$A$3001,0)),0))</f>
        <v/>
      </c>
      <c r="M920" s="40" t="str">
        <f aca="false">IF($C920="","",N($L920)*N($K920))</f>
        <v/>
      </c>
      <c r="N920" s="17" t="str">
        <f aca="false">IF($C920="","",MAX(1,IFERROR(INDEX(⑥商品照会CSV!$AK$2:$AK$3001,MATCH($C920,⑥商品照会CSV!$A$2:$A$3001,0)),1)))</f>
        <v/>
      </c>
      <c r="O920" s="12" t="str">
        <f aca="false">IF($C920="","",IFERROR(IF(INDEX(⑥商品照会CSV!$AN$2:$AN$3001,MATCH($C920,⑥商品照会CSV!$A$2:$A$3001,0))=1,"バラ",IF(INDEX(⑥商品照会CSV!$AM$2:$AM$3001,MATCH($C920,⑥商品照会CSV!$A$2:$A$3001,0))=1,"中間包装","ケース")),"ケース"))</f>
        <v/>
      </c>
      <c r="P920" s="18"/>
      <c r="Q920" s="14"/>
      <c r="R920" s="17" t="str">
        <f aca="false">IF($C920="","",N($Q920)*N($K920))</f>
        <v/>
      </c>
    </row>
    <row r="921" customFormat="false" ht="15" hidden="false" customHeight="false" outlineLevel="0" collapsed="false">
      <c r="B921" s="12" t="n">
        <v>916</v>
      </c>
      <c r="C921" s="36" t="str">
        <f aca="false">IF(①在庫CSV_発注日!$M917="","",①在庫CSV_発注日!$M917&amp;"")</f>
        <v/>
      </c>
      <c r="D921" s="12" t="str">
        <f aca="false">IF($C921="","",①在庫CSV_発注日!$N917)</f>
        <v/>
      </c>
      <c r="E921" s="12" t="str">
        <f aca="false">IF($C921="","",①在庫CSV_発注日!$H917)</f>
        <v/>
      </c>
      <c r="F921" s="12" t="str">
        <f aca="false">IF($C921="","",①在庫CSV_発注日!$L917)</f>
        <v/>
      </c>
      <c r="G921" s="18"/>
      <c r="H921" s="17" t="str">
        <f aca="false">IF($C921="","",N(①在庫CSV_発注日!$Z917))</f>
        <v/>
      </c>
      <c r="I921" s="37" t="str">
        <f aca="false">IF($C921="","",SUMIFS(⑤減算マスタCSV!$L$2:$L$8001,⑤減算マスタCSV!$F$2:$F$8001,$C921,⑤減算マスタCSV!$K$2:$K$8001,1))</f>
        <v/>
      </c>
      <c r="J921" s="17" t="str">
        <f aca="false">IF($C921="","",IFERROR(INDEX(⑤減算マスタCSV!$H$2:$H$8001,MATCH($C921,⑤減算マスタCSV!$F$2:$F$8001,0)),1))</f>
        <v/>
      </c>
      <c r="K921" s="17" t="str">
        <f aca="false">IF($C921="","",MAX(1,IFERROR(INDEX(⑥商品照会CSV!$M$2:$M$3001,MATCH($C921,⑥商品照会CSV!$A$2:$A$3001,0)),1)))</f>
        <v/>
      </c>
      <c r="L921" s="40" t="str">
        <f aca="false">IF($C921="","",IFERROR(INDEX(⑥商品照会CSV!$Q$2:$Q$3001,MATCH($C921,⑥商品照会CSV!$A$2:$A$3001,0)),0))</f>
        <v/>
      </c>
      <c r="M921" s="40" t="str">
        <f aca="false">IF($C921="","",N($L921)*N($K921))</f>
        <v/>
      </c>
      <c r="N921" s="17" t="str">
        <f aca="false">IF($C921="","",MAX(1,IFERROR(INDEX(⑥商品照会CSV!$AK$2:$AK$3001,MATCH($C921,⑥商品照会CSV!$A$2:$A$3001,0)),1)))</f>
        <v/>
      </c>
      <c r="O921" s="12" t="str">
        <f aca="false">IF($C921="","",IFERROR(IF(INDEX(⑥商品照会CSV!$AN$2:$AN$3001,MATCH($C921,⑥商品照会CSV!$A$2:$A$3001,0))=1,"バラ",IF(INDEX(⑥商品照会CSV!$AM$2:$AM$3001,MATCH($C921,⑥商品照会CSV!$A$2:$A$3001,0))=1,"中間包装","ケース")),"ケース"))</f>
        <v/>
      </c>
      <c r="P921" s="18"/>
      <c r="Q921" s="14"/>
      <c r="R921" s="17" t="str">
        <f aca="false">IF($C921="","",N($Q921)*N($K921))</f>
        <v/>
      </c>
    </row>
    <row r="922" customFormat="false" ht="15" hidden="false" customHeight="false" outlineLevel="0" collapsed="false">
      <c r="B922" s="12" t="n">
        <v>917</v>
      </c>
      <c r="C922" s="36" t="str">
        <f aca="false">IF(①在庫CSV_発注日!$M918="","",①在庫CSV_発注日!$M918&amp;"")</f>
        <v/>
      </c>
      <c r="D922" s="12" t="str">
        <f aca="false">IF($C922="","",①在庫CSV_発注日!$N918)</f>
        <v/>
      </c>
      <c r="E922" s="12" t="str">
        <f aca="false">IF($C922="","",①在庫CSV_発注日!$H918)</f>
        <v/>
      </c>
      <c r="F922" s="12" t="str">
        <f aca="false">IF($C922="","",①在庫CSV_発注日!$L918)</f>
        <v/>
      </c>
      <c r="G922" s="18"/>
      <c r="H922" s="17" t="str">
        <f aca="false">IF($C922="","",N(①在庫CSV_発注日!$Z918))</f>
        <v/>
      </c>
      <c r="I922" s="37" t="str">
        <f aca="false">IF($C922="","",SUMIFS(⑤減算マスタCSV!$L$2:$L$8001,⑤減算マスタCSV!$F$2:$F$8001,$C922,⑤減算マスタCSV!$K$2:$K$8001,1))</f>
        <v/>
      </c>
      <c r="J922" s="17" t="str">
        <f aca="false">IF($C922="","",IFERROR(INDEX(⑤減算マスタCSV!$H$2:$H$8001,MATCH($C922,⑤減算マスタCSV!$F$2:$F$8001,0)),1))</f>
        <v/>
      </c>
      <c r="K922" s="17" t="str">
        <f aca="false">IF($C922="","",MAX(1,IFERROR(INDEX(⑥商品照会CSV!$M$2:$M$3001,MATCH($C922,⑥商品照会CSV!$A$2:$A$3001,0)),1)))</f>
        <v/>
      </c>
      <c r="L922" s="40" t="str">
        <f aca="false">IF($C922="","",IFERROR(INDEX(⑥商品照会CSV!$Q$2:$Q$3001,MATCH($C922,⑥商品照会CSV!$A$2:$A$3001,0)),0))</f>
        <v/>
      </c>
      <c r="M922" s="40" t="str">
        <f aca="false">IF($C922="","",N($L922)*N($K922))</f>
        <v/>
      </c>
      <c r="N922" s="17" t="str">
        <f aca="false">IF($C922="","",MAX(1,IFERROR(INDEX(⑥商品照会CSV!$AK$2:$AK$3001,MATCH($C922,⑥商品照会CSV!$A$2:$A$3001,0)),1)))</f>
        <v/>
      </c>
      <c r="O922" s="12" t="str">
        <f aca="false">IF($C922="","",IFERROR(IF(INDEX(⑥商品照会CSV!$AN$2:$AN$3001,MATCH($C922,⑥商品照会CSV!$A$2:$A$3001,0))=1,"バラ",IF(INDEX(⑥商品照会CSV!$AM$2:$AM$3001,MATCH($C922,⑥商品照会CSV!$A$2:$A$3001,0))=1,"中間包装","ケース")),"ケース"))</f>
        <v/>
      </c>
      <c r="P922" s="18"/>
      <c r="Q922" s="14"/>
      <c r="R922" s="17" t="str">
        <f aca="false">IF($C922="","",N($Q922)*N($K922))</f>
        <v/>
      </c>
    </row>
    <row r="923" customFormat="false" ht="15" hidden="false" customHeight="false" outlineLevel="0" collapsed="false">
      <c r="B923" s="12" t="n">
        <v>918</v>
      </c>
      <c r="C923" s="36" t="str">
        <f aca="false">IF(①在庫CSV_発注日!$M919="","",①在庫CSV_発注日!$M919&amp;"")</f>
        <v/>
      </c>
      <c r="D923" s="12" t="str">
        <f aca="false">IF($C923="","",①在庫CSV_発注日!$N919)</f>
        <v/>
      </c>
      <c r="E923" s="12" t="str">
        <f aca="false">IF($C923="","",①在庫CSV_発注日!$H919)</f>
        <v/>
      </c>
      <c r="F923" s="12" t="str">
        <f aca="false">IF($C923="","",①在庫CSV_発注日!$L919)</f>
        <v/>
      </c>
      <c r="G923" s="18"/>
      <c r="H923" s="17" t="str">
        <f aca="false">IF($C923="","",N(①在庫CSV_発注日!$Z919))</f>
        <v/>
      </c>
      <c r="I923" s="37" t="str">
        <f aca="false">IF($C923="","",SUMIFS(⑤減算マスタCSV!$L$2:$L$8001,⑤減算マスタCSV!$F$2:$F$8001,$C923,⑤減算マスタCSV!$K$2:$K$8001,1))</f>
        <v/>
      </c>
      <c r="J923" s="17" t="str">
        <f aca="false">IF($C923="","",IFERROR(INDEX(⑤減算マスタCSV!$H$2:$H$8001,MATCH($C923,⑤減算マスタCSV!$F$2:$F$8001,0)),1))</f>
        <v/>
      </c>
      <c r="K923" s="17" t="str">
        <f aca="false">IF($C923="","",MAX(1,IFERROR(INDEX(⑥商品照会CSV!$M$2:$M$3001,MATCH($C923,⑥商品照会CSV!$A$2:$A$3001,0)),1)))</f>
        <v/>
      </c>
      <c r="L923" s="40" t="str">
        <f aca="false">IF($C923="","",IFERROR(INDEX(⑥商品照会CSV!$Q$2:$Q$3001,MATCH($C923,⑥商品照会CSV!$A$2:$A$3001,0)),0))</f>
        <v/>
      </c>
      <c r="M923" s="40" t="str">
        <f aca="false">IF($C923="","",N($L923)*N($K923))</f>
        <v/>
      </c>
      <c r="N923" s="17" t="str">
        <f aca="false">IF($C923="","",MAX(1,IFERROR(INDEX(⑥商品照会CSV!$AK$2:$AK$3001,MATCH($C923,⑥商品照会CSV!$A$2:$A$3001,0)),1)))</f>
        <v/>
      </c>
      <c r="O923" s="12" t="str">
        <f aca="false">IF($C923="","",IFERROR(IF(INDEX(⑥商品照会CSV!$AN$2:$AN$3001,MATCH($C923,⑥商品照会CSV!$A$2:$A$3001,0))=1,"バラ",IF(INDEX(⑥商品照会CSV!$AM$2:$AM$3001,MATCH($C923,⑥商品照会CSV!$A$2:$A$3001,0))=1,"中間包装","ケース")),"ケース"))</f>
        <v/>
      </c>
      <c r="P923" s="18"/>
      <c r="Q923" s="14"/>
      <c r="R923" s="17" t="str">
        <f aca="false">IF($C923="","",N($Q923)*N($K923))</f>
        <v/>
      </c>
    </row>
    <row r="924" customFormat="false" ht="15" hidden="false" customHeight="false" outlineLevel="0" collapsed="false">
      <c r="B924" s="12" t="n">
        <v>919</v>
      </c>
      <c r="C924" s="36" t="str">
        <f aca="false">IF(①在庫CSV_発注日!$M920="","",①在庫CSV_発注日!$M920&amp;"")</f>
        <v/>
      </c>
      <c r="D924" s="12" t="str">
        <f aca="false">IF($C924="","",①在庫CSV_発注日!$N920)</f>
        <v/>
      </c>
      <c r="E924" s="12" t="str">
        <f aca="false">IF($C924="","",①在庫CSV_発注日!$H920)</f>
        <v/>
      </c>
      <c r="F924" s="12" t="str">
        <f aca="false">IF($C924="","",①在庫CSV_発注日!$L920)</f>
        <v/>
      </c>
      <c r="G924" s="18"/>
      <c r="H924" s="17" t="str">
        <f aca="false">IF($C924="","",N(①在庫CSV_発注日!$Z920))</f>
        <v/>
      </c>
      <c r="I924" s="37" t="str">
        <f aca="false">IF($C924="","",SUMIFS(⑤減算マスタCSV!$L$2:$L$8001,⑤減算マスタCSV!$F$2:$F$8001,$C924,⑤減算マスタCSV!$K$2:$K$8001,1))</f>
        <v/>
      </c>
      <c r="J924" s="17" t="str">
        <f aca="false">IF($C924="","",IFERROR(INDEX(⑤減算マスタCSV!$H$2:$H$8001,MATCH($C924,⑤減算マスタCSV!$F$2:$F$8001,0)),1))</f>
        <v/>
      </c>
      <c r="K924" s="17" t="str">
        <f aca="false">IF($C924="","",MAX(1,IFERROR(INDEX(⑥商品照会CSV!$M$2:$M$3001,MATCH($C924,⑥商品照会CSV!$A$2:$A$3001,0)),1)))</f>
        <v/>
      </c>
      <c r="L924" s="40" t="str">
        <f aca="false">IF($C924="","",IFERROR(INDEX(⑥商品照会CSV!$Q$2:$Q$3001,MATCH($C924,⑥商品照会CSV!$A$2:$A$3001,0)),0))</f>
        <v/>
      </c>
      <c r="M924" s="40" t="str">
        <f aca="false">IF($C924="","",N($L924)*N($K924))</f>
        <v/>
      </c>
      <c r="N924" s="17" t="str">
        <f aca="false">IF($C924="","",MAX(1,IFERROR(INDEX(⑥商品照会CSV!$AK$2:$AK$3001,MATCH($C924,⑥商品照会CSV!$A$2:$A$3001,0)),1)))</f>
        <v/>
      </c>
      <c r="O924" s="12" t="str">
        <f aca="false">IF($C924="","",IFERROR(IF(INDEX(⑥商品照会CSV!$AN$2:$AN$3001,MATCH($C924,⑥商品照会CSV!$A$2:$A$3001,0))=1,"バラ",IF(INDEX(⑥商品照会CSV!$AM$2:$AM$3001,MATCH($C924,⑥商品照会CSV!$A$2:$A$3001,0))=1,"中間包装","ケース")),"ケース"))</f>
        <v/>
      </c>
      <c r="P924" s="18"/>
      <c r="Q924" s="14"/>
      <c r="R924" s="17" t="str">
        <f aca="false">IF($C924="","",N($Q924)*N($K924))</f>
        <v/>
      </c>
    </row>
    <row r="925" customFormat="false" ht="15" hidden="false" customHeight="false" outlineLevel="0" collapsed="false">
      <c r="B925" s="12" t="n">
        <v>920</v>
      </c>
      <c r="C925" s="36" t="str">
        <f aca="false">IF(①在庫CSV_発注日!$M921="","",①在庫CSV_発注日!$M921&amp;"")</f>
        <v/>
      </c>
      <c r="D925" s="12" t="str">
        <f aca="false">IF($C925="","",①在庫CSV_発注日!$N921)</f>
        <v/>
      </c>
      <c r="E925" s="12" t="str">
        <f aca="false">IF($C925="","",①在庫CSV_発注日!$H921)</f>
        <v/>
      </c>
      <c r="F925" s="12" t="str">
        <f aca="false">IF($C925="","",①在庫CSV_発注日!$L921)</f>
        <v/>
      </c>
      <c r="G925" s="18"/>
      <c r="H925" s="17" t="str">
        <f aca="false">IF($C925="","",N(①在庫CSV_発注日!$Z921))</f>
        <v/>
      </c>
      <c r="I925" s="37" t="str">
        <f aca="false">IF($C925="","",SUMIFS(⑤減算マスタCSV!$L$2:$L$8001,⑤減算マスタCSV!$F$2:$F$8001,$C925,⑤減算マスタCSV!$K$2:$K$8001,1))</f>
        <v/>
      </c>
      <c r="J925" s="17" t="str">
        <f aca="false">IF($C925="","",IFERROR(INDEX(⑤減算マスタCSV!$H$2:$H$8001,MATCH($C925,⑤減算マスタCSV!$F$2:$F$8001,0)),1))</f>
        <v/>
      </c>
      <c r="K925" s="17" t="str">
        <f aca="false">IF($C925="","",MAX(1,IFERROR(INDEX(⑥商品照会CSV!$M$2:$M$3001,MATCH($C925,⑥商品照会CSV!$A$2:$A$3001,0)),1)))</f>
        <v/>
      </c>
      <c r="L925" s="40" t="str">
        <f aca="false">IF($C925="","",IFERROR(INDEX(⑥商品照会CSV!$Q$2:$Q$3001,MATCH($C925,⑥商品照会CSV!$A$2:$A$3001,0)),0))</f>
        <v/>
      </c>
      <c r="M925" s="40" t="str">
        <f aca="false">IF($C925="","",N($L925)*N($K925))</f>
        <v/>
      </c>
      <c r="N925" s="17" t="str">
        <f aca="false">IF($C925="","",MAX(1,IFERROR(INDEX(⑥商品照会CSV!$AK$2:$AK$3001,MATCH($C925,⑥商品照会CSV!$A$2:$A$3001,0)),1)))</f>
        <v/>
      </c>
      <c r="O925" s="12" t="str">
        <f aca="false">IF($C925="","",IFERROR(IF(INDEX(⑥商品照会CSV!$AN$2:$AN$3001,MATCH($C925,⑥商品照会CSV!$A$2:$A$3001,0))=1,"バラ",IF(INDEX(⑥商品照会CSV!$AM$2:$AM$3001,MATCH($C925,⑥商品照会CSV!$A$2:$A$3001,0))=1,"中間包装","ケース")),"ケース"))</f>
        <v/>
      </c>
      <c r="P925" s="18"/>
      <c r="Q925" s="14"/>
      <c r="R925" s="17" t="str">
        <f aca="false">IF($C925="","",N($Q925)*N($K925))</f>
        <v/>
      </c>
    </row>
    <row r="926" customFormat="false" ht="15" hidden="false" customHeight="false" outlineLevel="0" collapsed="false">
      <c r="B926" s="12" t="n">
        <v>921</v>
      </c>
      <c r="C926" s="36" t="str">
        <f aca="false">IF(①在庫CSV_発注日!$M922="","",①在庫CSV_発注日!$M922&amp;"")</f>
        <v/>
      </c>
      <c r="D926" s="12" t="str">
        <f aca="false">IF($C926="","",①在庫CSV_発注日!$N922)</f>
        <v/>
      </c>
      <c r="E926" s="12" t="str">
        <f aca="false">IF($C926="","",①在庫CSV_発注日!$H922)</f>
        <v/>
      </c>
      <c r="F926" s="12" t="str">
        <f aca="false">IF($C926="","",①在庫CSV_発注日!$L922)</f>
        <v/>
      </c>
      <c r="G926" s="18"/>
      <c r="H926" s="17" t="str">
        <f aca="false">IF($C926="","",N(①在庫CSV_発注日!$Z922))</f>
        <v/>
      </c>
      <c r="I926" s="37" t="str">
        <f aca="false">IF($C926="","",SUMIFS(⑤減算マスタCSV!$L$2:$L$8001,⑤減算マスタCSV!$F$2:$F$8001,$C926,⑤減算マスタCSV!$K$2:$K$8001,1))</f>
        <v/>
      </c>
      <c r="J926" s="17" t="str">
        <f aca="false">IF($C926="","",IFERROR(INDEX(⑤減算マスタCSV!$H$2:$H$8001,MATCH($C926,⑤減算マスタCSV!$F$2:$F$8001,0)),1))</f>
        <v/>
      </c>
      <c r="K926" s="17" t="str">
        <f aca="false">IF($C926="","",MAX(1,IFERROR(INDEX(⑥商品照会CSV!$M$2:$M$3001,MATCH($C926,⑥商品照会CSV!$A$2:$A$3001,0)),1)))</f>
        <v/>
      </c>
      <c r="L926" s="40" t="str">
        <f aca="false">IF($C926="","",IFERROR(INDEX(⑥商品照会CSV!$Q$2:$Q$3001,MATCH($C926,⑥商品照会CSV!$A$2:$A$3001,0)),0))</f>
        <v/>
      </c>
      <c r="M926" s="40" t="str">
        <f aca="false">IF($C926="","",N($L926)*N($K926))</f>
        <v/>
      </c>
      <c r="N926" s="17" t="str">
        <f aca="false">IF($C926="","",MAX(1,IFERROR(INDEX(⑥商品照会CSV!$AK$2:$AK$3001,MATCH($C926,⑥商品照会CSV!$A$2:$A$3001,0)),1)))</f>
        <v/>
      </c>
      <c r="O926" s="12" t="str">
        <f aca="false">IF($C926="","",IFERROR(IF(INDEX(⑥商品照会CSV!$AN$2:$AN$3001,MATCH($C926,⑥商品照会CSV!$A$2:$A$3001,0))=1,"バラ",IF(INDEX(⑥商品照会CSV!$AM$2:$AM$3001,MATCH($C926,⑥商品照会CSV!$A$2:$A$3001,0))=1,"中間包装","ケース")),"ケース"))</f>
        <v/>
      </c>
      <c r="P926" s="18"/>
      <c r="Q926" s="14"/>
      <c r="R926" s="17" t="str">
        <f aca="false">IF($C926="","",N($Q926)*N($K926))</f>
        <v/>
      </c>
    </row>
    <row r="927" customFormat="false" ht="15" hidden="false" customHeight="false" outlineLevel="0" collapsed="false">
      <c r="B927" s="12" t="n">
        <v>922</v>
      </c>
      <c r="C927" s="36" t="str">
        <f aca="false">IF(①在庫CSV_発注日!$M923="","",①在庫CSV_発注日!$M923&amp;"")</f>
        <v/>
      </c>
      <c r="D927" s="12" t="str">
        <f aca="false">IF($C927="","",①在庫CSV_発注日!$N923)</f>
        <v/>
      </c>
      <c r="E927" s="12" t="str">
        <f aca="false">IF($C927="","",①在庫CSV_発注日!$H923)</f>
        <v/>
      </c>
      <c r="F927" s="12" t="str">
        <f aca="false">IF($C927="","",①在庫CSV_発注日!$L923)</f>
        <v/>
      </c>
      <c r="G927" s="18"/>
      <c r="H927" s="17" t="str">
        <f aca="false">IF($C927="","",N(①在庫CSV_発注日!$Z923))</f>
        <v/>
      </c>
      <c r="I927" s="37" t="str">
        <f aca="false">IF($C927="","",SUMIFS(⑤減算マスタCSV!$L$2:$L$8001,⑤減算マスタCSV!$F$2:$F$8001,$C927,⑤減算マスタCSV!$K$2:$K$8001,1))</f>
        <v/>
      </c>
      <c r="J927" s="17" t="str">
        <f aca="false">IF($C927="","",IFERROR(INDEX(⑤減算マスタCSV!$H$2:$H$8001,MATCH($C927,⑤減算マスタCSV!$F$2:$F$8001,0)),1))</f>
        <v/>
      </c>
      <c r="K927" s="17" t="str">
        <f aca="false">IF($C927="","",MAX(1,IFERROR(INDEX(⑥商品照会CSV!$M$2:$M$3001,MATCH($C927,⑥商品照会CSV!$A$2:$A$3001,0)),1)))</f>
        <v/>
      </c>
      <c r="L927" s="40" t="str">
        <f aca="false">IF($C927="","",IFERROR(INDEX(⑥商品照会CSV!$Q$2:$Q$3001,MATCH($C927,⑥商品照会CSV!$A$2:$A$3001,0)),0))</f>
        <v/>
      </c>
      <c r="M927" s="40" t="str">
        <f aca="false">IF($C927="","",N($L927)*N($K927))</f>
        <v/>
      </c>
      <c r="N927" s="17" t="str">
        <f aca="false">IF($C927="","",MAX(1,IFERROR(INDEX(⑥商品照会CSV!$AK$2:$AK$3001,MATCH($C927,⑥商品照会CSV!$A$2:$A$3001,0)),1)))</f>
        <v/>
      </c>
      <c r="O927" s="12" t="str">
        <f aca="false">IF($C927="","",IFERROR(IF(INDEX(⑥商品照会CSV!$AN$2:$AN$3001,MATCH($C927,⑥商品照会CSV!$A$2:$A$3001,0))=1,"バラ",IF(INDEX(⑥商品照会CSV!$AM$2:$AM$3001,MATCH($C927,⑥商品照会CSV!$A$2:$A$3001,0))=1,"中間包装","ケース")),"ケース"))</f>
        <v/>
      </c>
      <c r="P927" s="18"/>
      <c r="Q927" s="14"/>
      <c r="R927" s="17" t="str">
        <f aca="false">IF($C927="","",N($Q927)*N($K927))</f>
        <v/>
      </c>
    </row>
    <row r="928" customFormat="false" ht="15" hidden="false" customHeight="false" outlineLevel="0" collapsed="false">
      <c r="B928" s="12" t="n">
        <v>923</v>
      </c>
      <c r="C928" s="36" t="str">
        <f aca="false">IF(①在庫CSV_発注日!$M924="","",①在庫CSV_発注日!$M924&amp;"")</f>
        <v/>
      </c>
      <c r="D928" s="12" t="str">
        <f aca="false">IF($C928="","",①在庫CSV_発注日!$N924)</f>
        <v/>
      </c>
      <c r="E928" s="12" t="str">
        <f aca="false">IF($C928="","",①在庫CSV_発注日!$H924)</f>
        <v/>
      </c>
      <c r="F928" s="12" t="str">
        <f aca="false">IF($C928="","",①在庫CSV_発注日!$L924)</f>
        <v/>
      </c>
      <c r="G928" s="18"/>
      <c r="H928" s="17" t="str">
        <f aca="false">IF($C928="","",N(①在庫CSV_発注日!$Z924))</f>
        <v/>
      </c>
      <c r="I928" s="37" t="str">
        <f aca="false">IF($C928="","",SUMIFS(⑤減算マスタCSV!$L$2:$L$8001,⑤減算マスタCSV!$F$2:$F$8001,$C928,⑤減算マスタCSV!$K$2:$K$8001,1))</f>
        <v/>
      </c>
      <c r="J928" s="17" t="str">
        <f aca="false">IF($C928="","",IFERROR(INDEX(⑤減算マスタCSV!$H$2:$H$8001,MATCH($C928,⑤減算マスタCSV!$F$2:$F$8001,0)),1))</f>
        <v/>
      </c>
      <c r="K928" s="17" t="str">
        <f aca="false">IF($C928="","",MAX(1,IFERROR(INDEX(⑥商品照会CSV!$M$2:$M$3001,MATCH($C928,⑥商品照会CSV!$A$2:$A$3001,0)),1)))</f>
        <v/>
      </c>
      <c r="L928" s="40" t="str">
        <f aca="false">IF($C928="","",IFERROR(INDEX(⑥商品照会CSV!$Q$2:$Q$3001,MATCH($C928,⑥商品照会CSV!$A$2:$A$3001,0)),0))</f>
        <v/>
      </c>
      <c r="M928" s="40" t="str">
        <f aca="false">IF($C928="","",N($L928)*N($K928))</f>
        <v/>
      </c>
      <c r="N928" s="17" t="str">
        <f aca="false">IF($C928="","",MAX(1,IFERROR(INDEX(⑥商品照会CSV!$AK$2:$AK$3001,MATCH($C928,⑥商品照会CSV!$A$2:$A$3001,0)),1)))</f>
        <v/>
      </c>
      <c r="O928" s="12" t="str">
        <f aca="false">IF($C928="","",IFERROR(IF(INDEX(⑥商品照会CSV!$AN$2:$AN$3001,MATCH($C928,⑥商品照会CSV!$A$2:$A$3001,0))=1,"バラ",IF(INDEX(⑥商品照会CSV!$AM$2:$AM$3001,MATCH($C928,⑥商品照会CSV!$A$2:$A$3001,0))=1,"中間包装","ケース")),"ケース"))</f>
        <v/>
      </c>
      <c r="P928" s="18"/>
      <c r="Q928" s="14"/>
      <c r="R928" s="17" t="str">
        <f aca="false">IF($C928="","",N($Q928)*N($K928))</f>
        <v/>
      </c>
    </row>
    <row r="929" customFormat="false" ht="15" hidden="false" customHeight="false" outlineLevel="0" collapsed="false">
      <c r="B929" s="12" t="n">
        <v>924</v>
      </c>
      <c r="C929" s="36" t="str">
        <f aca="false">IF(①在庫CSV_発注日!$M925="","",①在庫CSV_発注日!$M925&amp;"")</f>
        <v/>
      </c>
      <c r="D929" s="12" t="str">
        <f aca="false">IF($C929="","",①在庫CSV_発注日!$N925)</f>
        <v/>
      </c>
      <c r="E929" s="12" t="str">
        <f aca="false">IF($C929="","",①在庫CSV_発注日!$H925)</f>
        <v/>
      </c>
      <c r="F929" s="12" t="str">
        <f aca="false">IF($C929="","",①在庫CSV_発注日!$L925)</f>
        <v/>
      </c>
      <c r="G929" s="18"/>
      <c r="H929" s="17" t="str">
        <f aca="false">IF($C929="","",N(①在庫CSV_発注日!$Z925))</f>
        <v/>
      </c>
      <c r="I929" s="37" t="str">
        <f aca="false">IF($C929="","",SUMIFS(⑤減算マスタCSV!$L$2:$L$8001,⑤減算マスタCSV!$F$2:$F$8001,$C929,⑤減算マスタCSV!$K$2:$K$8001,1))</f>
        <v/>
      </c>
      <c r="J929" s="17" t="str">
        <f aca="false">IF($C929="","",IFERROR(INDEX(⑤減算マスタCSV!$H$2:$H$8001,MATCH($C929,⑤減算マスタCSV!$F$2:$F$8001,0)),1))</f>
        <v/>
      </c>
      <c r="K929" s="17" t="str">
        <f aca="false">IF($C929="","",MAX(1,IFERROR(INDEX(⑥商品照会CSV!$M$2:$M$3001,MATCH($C929,⑥商品照会CSV!$A$2:$A$3001,0)),1)))</f>
        <v/>
      </c>
      <c r="L929" s="40" t="str">
        <f aca="false">IF($C929="","",IFERROR(INDEX(⑥商品照会CSV!$Q$2:$Q$3001,MATCH($C929,⑥商品照会CSV!$A$2:$A$3001,0)),0))</f>
        <v/>
      </c>
      <c r="M929" s="40" t="str">
        <f aca="false">IF($C929="","",N($L929)*N($K929))</f>
        <v/>
      </c>
      <c r="N929" s="17" t="str">
        <f aca="false">IF($C929="","",MAX(1,IFERROR(INDEX(⑥商品照会CSV!$AK$2:$AK$3001,MATCH($C929,⑥商品照会CSV!$A$2:$A$3001,0)),1)))</f>
        <v/>
      </c>
      <c r="O929" s="12" t="str">
        <f aca="false">IF($C929="","",IFERROR(IF(INDEX(⑥商品照会CSV!$AN$2:$AN$3001,MATCH($C929,⑥商品照会CSV!$A$2:$A$3001,0))=1,"バラ",IF(INDEX(⑥商品照会CSV!$AM$2:$AM$3001,MATCH($C929,⑥商品照会CSV!$A$2:$A$3001,0))=1,"中間包装","ケース")),"ケース"))</f>
        <v/>
      </c>
      <c r="P929" s="18"/>
      <c r="Q929" s="14"/>
      <c r="R929" s="17" t="str">
        <f aca="false">IF($C929="","",N($Q929)*N($K929))</f>
        <v/>
      </c>
    </row>
    <row r="930" customFormat="false" ht="15" hidden="false" customHeight="false" outlineLevel="0" collapsed="false">
      <c r="B930" s="12" t="n">
        <v>925</v>
      </c>
      <c r="C930" s="36" t="str">
        <f aca="false">IF(①在庫CSV_発注日!$M926="","",①在庫CSV_発注日!$M926&amp;"")</f>
        <v/>
      </c>
      <c r="D930" s="12" t="str">
        <f aca="false">IF($C930="","",①在庫CSV_発注日!$N926)</f>
        <v/>
      </c>
      <c r="E930" s="12" t="str">
        <f aca="false">IF($C930="","",①在庫CSV_発注日!$H926)</f>
        <v/>
      </c>
      <c r="F930" s="12" t="str">
        <f aca="false">IF($C930="","",①在庫CSV_発注日!$L926)</f>
        <v/>
      </c>
      <c r="G930" s="18"/>
      <c r="H930" s="17" t="str">
        <f aca="false">IF($C930="","",N(①在庫CSV_発注日!$Z926))</f>
        <v/>
      </c>
      <c r="I930" s="37" t="str">
        <f aca="false">IF($C930="","",SUMIFS(⑤減算マスタCSV!$L$2:$L$8001,⑤減算マスタCSV!$F$2:$F$8001,$C930,⑤減算マスタCSV!$K$2:$K$8001,1))</f>
        <v/>
      </c>
      <c r="J930" s="17" t="str">
        <f aca="false">IF($C930="","",IFERROR(INDEX(⑤減算マスタCSV!$H$2:$H$8001,MATCH($C930,⑤減算マスタCSV!$F$2:$F$8001,0)),1))</f>
        <v/>
      </c>
      <c r="K930" s="17" t="str">
        <f aca="false">IF($C930="","",MAX(1,IFERROR(INDEX(⑥商品照会CSV!$M$2:$M$3001,MATCH($C930,⑥商品照会CSV!$A$2:$A$3001,0)),1)))</f>
        <v/>
      </c>
      <c r="L930" s="40" t="str">
        <f aca="false">IF($C930="","",IFERROR(INDEX(⑥商品照会CSV!$Q$2:$Q$3001,MATCH($C930,⑥商品照会CSV!$A$2:$A$3001,0)),0))</f>
        <v/>
      </c>
      <c r="M930" s="40" t="str">
        <f aca="false">IF($C930="","",N($L930)*N($K930))</f>
        <v/>
      </c>
      <c r="N930" s="17" t="str">
        <f aca="false">IF($C930="","",MAX(1,IFERROR(INDEX(⑥商品照会CSV!$AK$2:$AK$3001,MATCH($C930,⑥商品照会CSV!$A$2:$A$3001,0)),1)))</f>
        <v/>
      </c>
      <c r="O930" s="12" t="str">
        <f aca="false">IF($C930="","",IFERROR(IF(INDEX(⑥商品照会CSV!$AN$2:$AN$3001,MATCH($C930,⑥商品照会CSV!$A$2:$A$3001,0))=1,"バラ",IF(INDEX(⑥商品照会CSV!$AM$2:$AM$3001,MATCH($C930,⑥商品照会CSV!$A$2:$A$3001,0))=1,"中間包装","ケース")),"ケース"))</f>
        <v/>
      </c>
      <c r="P930" s="18"/>
      <c r="Q930" s="14"/>
      <c r="R930" s="17" t="str">
        <f aca="false">IF($C930="","",N($Q930)*N($K930))</f>
        <v/>
      </c>
    </row>
    <row r="931" customFormat="false" ht="15" hidden="false" customHeight="false" outlineLevel="0" collapsed="false">
      <c r="B931" s="12" t="n">
        <v>926</v>
      </c>
      <c r="C931" s="36" t="str">
        <f aca="false">IF(①在庫CSV_発注日!$M927="","",①在庫CSV_発注日!$M927&amp;"")</f>
        <v/>
      </c>
      <c r="D931" s="12" t="str">
        <f aca="false">IF($C931="","",①在庫CSV_発注日!$N927)</f>
        <v/>
      </c>
      <c r="E931" s="12" t="str">
        <f aca="false">IF($C931="","",①在庫CSV_発注日!$H927)</f>
        <v/>
      </c>
      <c r="F931" s="12" t="str">
        <f aca="false">IF($C931="","",①在庫CSV_発注日!$L927)</f>
        <v/>
      </c>
      <c r="G931" s="18"/>
      <c r="H931" s="17" t="str">
        <f aca="false">IF($C931="","",N(①在庫CSV_発注日!$Z927))</f>
        <v/>
      </c>
      <c r="I931" s="37" t="str">
        <f aca="false">IF($C931="","",SUMIFS(⑤減算マスタCSV!$L$2:$L$8001,⑤減算マスタCSV!$F$2:$F$8001,$C931,⑤減算マスタCSV!$K$2:$K$8001,1))</f>
        <v/>
      </c>
      <c r="J931" s="17" t="str">
        <f aca="false">IF($C931="","",IFERROR(INDEX(⑤減算マスタCSV!$H$2:$H$8001,MATCH($C931,⑤減算マスタCSV!$F$2:$F$8001,0)),1))</f>
        <v/>
      </c>
      <c r="K931" s="17" t="str">
        <f aca="false">IF($C931="","",MAX(1,IFERROR(INDEX(⑥商品照会CSV!$M$2:$M$3001,MATCH($C931,⑥商品照会CSV!$A$2:$A$3001,0)),1)))</f>
        <v/>
      </c>
      <c r="L931" s="40" t="str">
        <f aca="false">IF($C931="","",IFERROR(INDEX(⑥商品照会CSV!$Q$2:$Q$3001,MATCH($C931,⑥商品照会CSV!$A$2:$A$3001,0)),0))</f>
        <v/>
      </c>
      <c r="M931" s="40" t="str">
        <f aca="false">IF($C931="","",N($L931)*N($K931))</f>
        <v/>
      </c>
      <c r="N931" s="17" t="str">
        <f aca="false">IF($C931="","",MAX(1,IFERROR(INDEX(⑥商品照会CSV!$AK$2:$AK$3001,MATCH($C931,⑥商品照会CSV!$A$2:$A$3001,0)),1)))</f>
        <v/>
      </c>
      <c r="O931" s="12" t="str">
        <f aca="false">IF($C931="","",IFERROR(IF(INDEX(⑥商品照会CSV!$AN$2:$AN$3001,MATCH($C931,⑥商品照会CSV!$A$2:$A$3001,0))=1,"バラ",IF(INDEX(⑥商品照会CSV!$AM$2:$AM$3001,MATCH($C931,⑥商品照会CSV!$A$2:$A$3001,0))=1,"中間包装","ケース")),"ケース"))</f>
        <v/>
      </c>
      <c r="P931" s="18"/>
      <c r="Q931" s="14"/>
      <c r="R931" s="17" t="str">
        <f aca="false">IF($C931="","",N($Q931)*N($K931))</f>
        <v/>
      </c>
    </row>
    <row r="932" customFormat="false" ht="15" hidden="false" customHeight="false" outlineLevel="0" collapsed="false">
      <c r="B932" s="12" t="n">
        <v>927</v>
      </c>
      <c r="C932" s="36" t="str">
        <f aca="false">IF(①在庫CSV_発注日!$M928="","",①在庫CSV_発注日!$M928&amp;"")</f>
        <v/>
      </c>
      <c r="D932" s="12" t="str">
        <f aca="false">IF($C932="","",①在庫CSV_発注日!$N928)</f>
        <v/>
      </c>
      <c r="E932" s="12" t="str">
        <f aca="false">IF($C932="","",①在庫CSV_発注日!$H928)</f>
        <v/>
      </c>
      <c r="F932" s="12" t="str">
        <f aca="false">IF($C932="","",①在庫CSV_発注日!$L928)</f>
        <v/>
      </c>
      <c r="G932" s="18"/>
      <c r="H932" s="17" t="str">
        <f aca="false">IF($C932="","",N(①在庫CSV_発注日!$Z928))</f>
        <v/>
      </c>
      <c r="I932" s="37" t="str">
        <f aca="false">IF($C932="","",SUMIFS(⑤減算マスタCSV!$L$2:$L$8001,⑤減算マスタCSV!$F$2:$F$8001,$C932,⑤減算マスタCSV!$K$2:$K$8001,1))</f>
        <v/>
      </c>
      <c r="J932" s="17" t="str">
        <f aca="false">IF($C932="","",IFERROR(INDEX(⑤減算マスタCSV!$H$2:$H$8001,MATCH($C932,⑤減算マスタCSV!$F$2:$F$8001,0)),1))</f>
        <v/>
      </c>
      <c r="K932" s="17" t="str">
        <f aca="false">IF($C932="","",MAX(1,IFERROR(INDEX(⑥商品照会CSV!$M$2:$M$3001,MATCH($C932,⑥商品照会CSV!$A$2:$A$3001,0)),1)))</f>
        <v/>
      </c>
      <c r="L932" s="40" t="str">
        <f aca="false">IF($C932="","",IFERROR(INDEX(⑥商品照会CSV!$Q$2:$Q$3001,MATCH($C932,⑥商品照会CSV!$A$2:$A$3001,0)),0))</f>
        <v/>
      </c>
      <c r="M932" s="40" t="str">
        <f aca="false">IF($C932="","",N($L932)*N($K932))</f>
        <v/>
      </c>
      <c r="N932" s="17" t="str">
        <f aca="false">IF($C932="","",MAX(1,IFERROR(INDEX(⑥商品照会CSV!$AK$2:$AK$3001,MATCH($C932,⑥商品照会CSV!$A$2:$A$3001,0)),1)))</f>
        <v/>
      </c>
      <c r="O932" s="12" t="str">
        <f aca="false">IF($C932="","",IFERROR(IF(INDEX(⑥商品照会CSV!$AN$2:$AN$3001,MATCH($C932,⑥商品照会CSV!$A$2:$A$3001,0))=1,"バラ",IF(INDEX(⑥商品照会CSV!$AM$2:$AM$3001,MATCH($C932,⑥商品照会CSV!$A$2:$A$3001,0))=1,"中間包装","ケース")),"ケース"))</f>
        <v/>
      </c>
      <c r="P932" s="18"/>
      <c r="Q932" s="14"/>
      <c r="R932" s="17" t="str">
        <f aca="false">IF($C932="","",N($Q932)*N($K932))</f>
        <v/>
      </c>
    </row>
    <row r="933" customFormat="false" ht="15" hidden="false" customHeight="false" outlineLevel="0" collapsed="false">
      <c r="B933" s="12" t="n">
        <v>928</v>
      </c>
      <c r="C933" s="36" t="str">
        <f aca="false">IF(①在庫CSV_発注日!$M929="","",①在庫CSV_発注日!$M929&amp;"")</f>
        <v/>
      </c>
      <c r="D933" s="12" t="str">
        <f aca="false">IF($C933="","",①在庫CSV_発注日!$N929)</f>
        <v/>
      </c>
      <c r="E933" s="12" t="str">
        <f aca="false">IF($C933="","",①在庫CSV_発注日!$H929)</f>
        <v/>
      </c>
      <c r="F933" s="12" t="str">
        <f aca="false">IF($C933="","",①在庫CSV_発注日!$L929)</f>
        <v/>
      </c>
      <c r="G933" s="18"/>
      <c r="H933" s="17" t="str">
        <f aca="false">IF($C933="","",N(①在庫CSV_発注日!$Z929))</f>
        <v/>
      </c>
      <c r="I933" s="37" t="str">
        <f aca="false">IF($C933="","",SUMIFS(⑤減算マスタCSV!$L$2:$L$8001,⑤減算マスタCSV!$F$2:$F$8001,$C933,⑤減算マスタCSV!$K$2:$K$8001,1))</f>
        <v/>
      </c>
      <c r="J933" s="17" t="str">
        <f aca="false">IF($C933="","",IFERROR(INDEX(⑤減算マスタCSV!$H$2:$H$8001,MATCH($C933,⑤減算マスタCSV!$F$2:$F$8001,0)),1))</f>
        <v/>
      </c>
      <c r="K933" s="17" t="str">
        <f aca="false">IF($C933="","",MAX(1,IFERROR(INDEX(⑥商品照会CSV!$M$2:$M$3001,MATCH($C933,⑥商品照会CSV!$A$2:$A$3001,0)),1)))</f>
        <v/>
      </c>
      <c r="L933" s="40" t="str">
        <f aca="false">IF($C933="","",IFERROR(INDEX(⑥商品照会CSV!$Q$2:$Q$3001,MATCH($C933,⑥商品照会CSV!$A$2:$A$3001,0)),0))</f>
        <v/>
      </c>
      <c r="M933" s="40" t="str">
        <f aca="false">IF($C933="","",N($L933)*N($K933))</f>
        <v/>
      </c>
      <c r="N933" s="17" t="str">
        <f aca="false">IF($C933="","",MAX(1,IFERROR(INDEX(⑥商品照会CSV!$AK$2:$AK$3001,MATCH($C933,⑥商品照会CSV!$A$2:$A$3001,0)),1)))</f>
        <v/>
      </c>
      <c r="O933" s="12" t="str">
        <f aca="false">IF($C933="","",IFERROR(IF(INDEX(⑥商品照会CSV!$AN$2:$AN$3001,MATCH($C933,⑥商品照会CSV!$A$2:$A$3001,0))=1,"バラ",IF(INDEX(⑥商品照会CSV!$AM$2:$AM$3001,MATCH($C933,⑥商品照会CSV!$A$2:$A$3001,0))=1,"中間包装","ケース")),"ケース"))</f>
        <v/>
      </c>
      <c r="P933" s="18"/>
      <c r="Q933" s="14"/>
      <c r="R933" s="17" t="str">
        <f aca="false">IF($C933="","",N($Q933)*N($K933))</f>
        <v/>
      </c>
    </row>
    <row r="934" customFormat="false" ht="15" hidden="false" customHeight="false" outlineLevel="0" collapsed="false">
      <c r="B934" s="12" t="n">
        <v>929</v>
      </c>
      <c r="C934" s="36" t="str">
        <f aca="false">IF(①在庫CSV_発注日!$M930="","",①在庫CSV_発注日!$M930&amp;"")</f>
        <v/>
      </c>
      <c r="D934" s="12" t="str">
        <f aca="false">IF($C934="","",①在庫CSV_発注日!$N930)</f>
        <v/>
      </c>
      <c r="E934" s="12" t="str">
        <f aca="false">IF($C934="","",①在庫CSV_発注日!$H930)</f>
        <v/>
      </c>
      <c r="F934" s="12" t="str">
        <f aca="false">IF($C934="","",①在庫CSV_発注日!$L930)</f>
        <v/>
      </c>
      <c r="G934" s="18"/>
      <c r="H934" s="17" t="str">
        <f aca="false">IF($C934="","",N(①在庫CSV_発注日!$Z930))</f>
        <v/>
      </c>
      <c r="I934" s="37" t="str">
        <f aca="false">IF($C934="","",SUMIFS(⑤減算マスタCSV!$L$2:$L$8001,⑤減算マスタCSV!$F$2:$F$8001,$C934,⑤減算マスタCSV!$K$2:$K$8001,1))</f>
        <v/>
      </c>
      <c r="J934" s="17" t="str">
        <f aca="false">IF($C934="","",IFERROR(INDEX(⑤減算マスタCSV!$H$2:$H$8001,MATCH($C934,⑤減算マスタCSV!$F$2:$F$8001,0)),1))</f>
        <v/>
      </c>
      <c r="K934" s="17" t="str">
        <f aca="false">IF($C934="","",MAX(1,IFERROR(INDEX(⑥商品照会CSV!$M$2:$M$3001,MATCH($C934,⑥商品照会CSV!$A$2:$A$3001,0)),1)))</f>
        <v/>
      </c>
      <c r="L934" s="40" t="str">
        <f aca="false">IF($C934="","",IFERROR(INDEX(⑥商品照会CSV!$Q$2:$Q$3001,MATCH($C934,⑥商品照会CSV!$A$2:$A$3001,0)),0))</f>
        <v/>
      </c>
      <c r="M934" s="40" t="str">
        <f aca="false">IF($C934="","",N($L934)*N($K934))</f>
        <v/>
      </c>
      <c r="N934" s="17" t="str">
        <f aca="false">IF($C934="","",MAX(1,IFERROR(INDEX(⑥商品照会CSV!$AK$2:$AK$3001,MATCH($C934,⑥商品照会CSV!$A$2:$A$3001,0)),1)))</f>
        <v/>
      </c>
      <c r="O934" s="12" t="str">
        <f aca="false">IF($C934="","",IFERROR(IF(INDEX(⑥商品照会CSV!$AN$2:$AN$3001,MATCH($C934,⑥商品照会CSV!$A$2:$A$3001,0))=1,"バラ",IF(INDEX(⑥商品照会CSV!$AM$2:$AM$3001,MATCH($C934,⑥商品照会CSV!$A$2:$A$3001,0))=1,"中間包装","ケース")),"ケース"))</f>
        <v/>
      </c>
      <c r="P934" s="18"/>
      <c r="Q934" s="14"/>
      <c r="R934" s="17" t="str">
        <f aca="false">IF($C934="","",N($Q934)*N($K934))</f>
        <v/>
      </c>
    </row>
    <row r="935" customFormat="false" ht="15" hidden="false" customHeight="false" outlineLevel="0" collapsed="false">
      <c r="B935" s="12" t="n">
        <v>930</v>
      </c>
      <c r="C935" s="36" t="str">
        <f aca="false">IF(①在庫CSV_発注日!$M931="","",①在庫CSV_発注日!$M931&amp;"")</f>
        <v/>
      </c>
      <c r="D935" s="12" t="str">
        <f aca="false">IF($C935="","",①在庫CSV_発注日!$N931)</f>
        <v/>
      </c>
      <c r="E935" s="12" t="str">
        <f aca="false">IF($C935="","",①在庫CSV_発注日!$H931)</f>
        <v/>
      </c>
      <c r="F935" s="12" t="str">
        <f aca="false">IF($C935="","",①在庫CSV_発注日!$L931)</f>
        <v/>
      </c>
      <c r="G935" s="18"/>
      <c r="H935" s="17" t="str">
        <f aca="false">IF($C935="","",N(①在庫CSV_発注日!$Z931))</f>
        <v/>
      </c>
      <c r="I935" s="37" t="str">
        <f aca="false">IF($C935="","",SUMIFS(⑤減算マスタCSV!$L$2:$L$8001,⑤減算マスタCSV!$F$2:$F$8001,$C935,⑤減算マスタCSV!$K$2:$K$8001,1))</f>
        <v/>
      </c>
      <c r="J935" s="17" t="str">
        <f aca="false">IF($C935="","",IFERROR(INDEX(⑤減算マスタCSV!$H$2:$H$8001,MATCH($C935,⑤減算マスタCSV!$F$2:$F$8001,0)),1))</f>
        <v/>
      </c>
      <c r="K935" s="17" t="str">
        <f aca="false">IF($C935="","",MAX(1,IFERROR(INDEX(⑥商品照会CSV!$M$2:$M$3001,MATCH($C935,⑥商品照会CSV!$A$2:$A$3001,0)),1)))</f>
        <v/>
      </c>
      <c r="L935" s="40" t="str">
        <f aca="false">IF($C935="","",IFERROR(INDEX(⑥商品照会CSV!$Q$2:$Q$3001,MATCH($C935,⑥商品照会CSV!$A$2:$A$3001,0)),0))</f>
        <v/>
      </c>
      <c r="M935" s="40" t="str">
        <f aca="false">IF($C935="","",N($L935)*N($K935))</f>
        <v/>
      </c>
      <c r="N935" s="17" t="str">
        <f aca="false">IF($C935="","",MAX(1,IFERROR(INDEX(⑥商品照会CSV!$AK$2:$AK$3001,MATCH($C935,⑥商品照会CSV!$A$2:$A$3001,0)),1)))</f>
        <v/>
      </c>
      <c r="O935" s="12" t="str">
        <f aca="false">IF($C935="","",IFERROR(IF(INDEX(⑥商品照会CSV!$AN$2:$AN$3001,MATCH($C935,⑥商品照会CSV!$A$2:$A$3001,0))=1,"バラ",IF(INDEX(⑥商品照会CSV!$AM$2:$AM$3001,MATCH($C935,⑥商品照会CSV!$A$2:$A$3001,0))=1,"中間包装","ケース")),"ケース"))</f>
        <v/>
      </c>
      <c r="P935" s="18"/>
      <c r="Q935" s="14"/>
      <c r="R935" s="17" t="str">
        <f aca="false">IF($C935="","",N($Q935)*N($K935))</f>
        <v/>
      </c>
    </row>
    <row r="936" customFormat="false" ht="15" hidden="false" customHeight="false" outlineLevel="0" collapsed="false">
      <c r="B936" s="12" t="n">
        <v>931</v>
      </c>
      <c r="C936" s="36" t="str">
        <f aca="false">IF(①在庫CSV_発注日!$M932="","",①在庫CSV_発注日!$M932&amp;"")</f>
        <v/>
      </c>
      <c r="D936" s="12" t="str">
        <f aca="false">IF($C936="","",①在庫CSV_発注日!$N932)</f>
        <v/>
      </c>
      <c r="E936" s="12" t="str">
        <f aca="false">IF($C936="","",①在庫CSV_発注日!$H932)</f>
        <v/>
      </c>
      <c r="F936" s="12" t="str">
        <f aca="false">IF($C936="","",①在庫CSV_発注日!$L932)</f>
        <v/>
      </c>
      <c r="G936" s="18"/>
      <c r="H936" s="17" t="str">
        <f aca="false">IF($C936="","",N(①在庫CSV_発注日!$Z932))</f>
        <v/>
      </c>
      <c r="I936" s="37" t="str">
        <f aca="false">IF($C936="","",SUMIFS(⑤減算マスタCSV!$L$2:$L$8001,⑤減算マスタCSV!$F$2:$F$8001,$C936,⑤減算マスタCSV!$K$2:$K$8001,1))</f>
        <v/>
      </c>
      <c r="J936" s="17" t="str">
        <f aca="false">IF($C936="","",IFERROR(INDEX(⑤減算マスタCSV!$H$2:$H$8001,MATCH($C936,⑤減算マスタCSV!$F$2:$F$8001,0)),1))</f>
        <v/>
      </c>
      <c r="K936" s="17" t="str">
        <f aca="false">IF($C936="","",MAX(1,IFERROR(INDEX(⑥商品照会CSV!$M$2:$M$3001,MATCH($C936,⑥商品照会CSV!$A$2:$A$3001,0)),1)))</f>
        <v/>
      </c>
      <c r="L936" s="40" t="str">
        <f aca="false">IF($C936="","",IFERROR(INDEX(⑥商品照会CSV!$Q$2:$Q$3001,MATCH($C936,⑥商品照会CSV!$A$2:$A$3001,0)),0))</f>
        <v/>
      </c>
      <c r="M936" s="40" t="str">
        <f aca="false">IF($C936="","",N($L936)*N($K936))</f>
        <v/>
      </c>
      <c r="N936" s="17" t="str">
        <f aca="false">IF($C936="","",MAX(1,IFERROR(INDEX(⑥商品照会CSV!$AK$2:$AK$3001,MATCH($C936,⑥商品照会CSV!$A$2:$A$3001,0)),1)))</f>
        <v/>
      </c>
      <c r="O936" s="12" t="str">
        <f aca="false">IF($C936="","",IFERROR(IF(INDEX(⑥商品照会CSV!$AN$2:$AN$3001,MATCH($C936,⑥商品照会CSV!$A$2:$A$3001,0))=1,"バラ",IF(INDEX(⑥商品照会CSV!$AM$2:$AM$3001,MATCH($C936,⑥商品照会CSV!$A$2:$A$3001,0))=1,"中間包装","ケース")),"ケース"))</f>
        <v/>
      </c>
      <c r="P936" s="18"/>
      <c r="Q936" s="14"/>
      <c r="R936" s="17" t="str">
        <f aca="false">IF($C936="","",N($Q936)*N($K936))</f>
        <v/>
      </c>
    </row>
    <row r="937" customFormat="false" ht="15" hidden="false" customHeight="false" outlineLevel="0" collapsed="false">
      <c r="B937" s="12" t="n">
        <v>932</v>
      </c>
      <c r="C937" s="36" t="str">
        <f aca="false">IF(①在庫CSV_発注日!$M933="","",①在庫CSV_発注日!$M933&amp;"")</f>
        <v/>
      </c>
      <c r="D937" s="12" t="str">
        <f aca="false">IF($C937="","",①在庫CSV_発注日!$N933)</f>
        <v/>
      </c>
      <c r="E937" s="12" t="str">
        <f aca="false">IF($C937="","",①在庫CSV_発注日!$H933)</f>
        <v/>
      </c>
      <c r="F937" s="12" t="str">
        <f aca="false">IF($C937="","",①在庫CSV_発注日!$L933)</f>
        <v/>
      </c>
      <c r="G937" s="18"/>
      <c r="H937" s="17" t="str">
        <f aca="false">IF($C937="","",N(①在庫CSV_発注日!$Z933))</f>
        <v/>
      </c>
      <c r="I937" s="37" t="str">
        <f aca="false">IF($C937="","",SUMIFS(⑤減算マスタCSV!$L$2:$L$8001,⑤減算マスタCSV!$F$2:$F$8001,$C937,⑤減算マスタCSV!$K$2:$K$8001,1))</f>
        <v/>
      </c>
      <c r="J937" s="17" t="str">
        <f aca="false">IF($C937="","",IFERROR(INDEX(⑤減算マスタCSV!$H$2:$H$8001,MATCH($C937,⑤減算マスタCSV!$F$2:$F$8001,0)),1))</f>
        <v/>
      </c>
      <c r="K937" s="17" t="str">
        <f aca="false">IF($C937="","",MAX(1,IFERROR(INDEX(⑥商品照会CSV!$M$2:$M$3001,MATCH($C937,⑥商品照会CSV!$A$2:$A$3001,0)),1)))</f>
        <v/>
      </c>
      <c r="L937" s="40" t="str">
        <f aca="false">IF($C937="","",IFERROR(INDEX(⑥商品照会CSV!$Q$2:$Q$3001,MATCH($C937,⑥商品照会CSV!$A$2:$A$3001,0)),0))</f>
        <v/>
      </c>
      <c r="M937" s="40" t="str">
        <f aca="false">IF($C937="","",N($L937)*N($K937))</f>
        <v/>
      </c>
      <c r="N937" s="17" t="str">
        <f aca="false">IF($C937="","",MAX(1,IFERROR(INDEX(⑥商品照会CSV!$AK$2:$AK$3001,MATCH($C937,⑥商品照会CSV!$A$2:$A$3001,0)),1)))</f>
        <v/>
      </c>
      <c r="O937" s="12" t="str">
        <f aca="false">IF($C937="","",IFERROR(IF(INDEX(⑥商品照会CSV!$AN$2:$AN$3001,MATCH($C937,⑥商品照会CSV!$A$2:$A$3001,0))=1,"バラ",IF(INDEX(⑥商品照会CSV!$AM$2:$AM$3001,MATCH($C937,⑥商品照会CSV!$A$2:$A$3001,0))=1,"中間包装","ケース")),"ケース"))</f>
        <v/>
      </c>
      <c r="P937" s="18"/>
      <c r="Q937" s="14"/>
      <c r="R937" s="17" t="str">
        <f aca="false">IF($C937="","",N($Q937)*N($K937))</f>
        <v/>
      </c>
    </row>
    <row r="938" customFormat="false" ht="15" hidden="false" customHeight="false" outlineLevel="0" collapsed="false">
      <c r="B938" s="12" t="n">
        <v>933</v>
      </c>
      <c r="C938" s="36" t="str">
        <f aca="false">IF(①在庫CSV_発注日!$M934="","",①在庫CSV_発注日!$M934&amp;"")</f>
        <v/>
      </c>
      <c r="D938" s="12" t="str">
        <f aca="false">IF($C938="","",①在庫CSV_発注日!$N934)</f>
        <v/>
      </c>
      <c r="E938" s="12" t="str">
        <f aca="false">IF($C938="","",①在庫CSV_発注日!$H934)</f>
        <v/>
      </c>
      <c r="F938" s="12" t="str">
        <f aca="false">IF($C938="","",①在庫CSV_発注日!$L934)</f>
        <v/>
      </c>
      <c r="G938" s="18"/>
      <c r="H938" s="17" t="str">
        <f aca="false">IF($C938="","",N(①在庫CSV_発注日!$Z934))</f>
        <v/>
      </c>
      <c r="I938" s="37" t="str">
        <f aca="false">IF($C938="","",SUMIFS(⑤減算マスタCSV!$L$2:$L$8001,⑤減算マスタCSV!$F$2:$F$8001,$C938,⑤減算マスタCSV!$K$2:$K$8001,1))</f>
        <v/>
      </c>
      <c r="J938" s="17" t="str">
        <f aca="false">IF($C938="","",IFERROR(INDEX(⑤減算マスタCSV!$H$2:$H$8001,MATCH($C938,⑤減算マスタCSV!$F$2:$F$8001,0)),1))</f>
        <v/>
      </c>
      <c r="K938" s="17" t="str">
        <f aca="false">IF($C938="","",MAX(1,IFERROR(INDEX(⑥商品照会CSV!$M$2:$M$3001,MATCH($C938,⑥商品照会CSV!$A$2:$A$3001,0)),1)))</f>
        <v/>
      </c>
      <c r="L938" s="40" t="str">
        <f aca="false">IF($C938="","",IFERROR(INDEX(⑥商品照会CSV!$Q$2:$Q$3001,MATCH($C938,⑥商品照会CSV!$A$2:$A$3001,0)),0))</f>
        <v/>
      </c>
      <c r="M938" s="40" t="str">
        <f aca="false">IF($C938="","",N($L938)*N($K938))</f>
        <v/>
      </c>
      <c r="N938" s="17" t="str">
        <f aca="false">IF($C938="","",MAX(1,IFERROR(INDEX(⑥商品照会CSV!$AK$2:$AK$3001,MATCH($C938,⑥商品照会CSV!$A$2:$A$3001,0)),1)))</f>
        <v/>
      </c>
      <c r="O938" s="12" t="str">
        <f aca="false">IF($C938="","",IFERROR(IF(INDEX(⑥商品照会CSV!$AN$2:$AN$3001,MATCH($C938,⑥商品照会CSV!$A$2:$A$3001,0))=1,"バラ",IF(INDEX(⑥商品照会CSV!$AM$2:$AM$3001,MATCH($C938,⑥商品照会CSV!$A$2:$A$3001,0))=1,"中間包装","ケース")),"ケース"))</f>
        <v/>
      </c>
      <c r="P938" s="18"/>
      <c r="Q938" s="14"/>
      <c r="R938" s="17" t="str">
        <f aca="false">IF($C938="","",N($Q938)*N($K938))</f>
        <v/>
      </c>
    </row>
    <row r="939" customFormat="false" ht="15" hidden="false" customHeight="false" outlineLevel="0" collapsed="false">
      <c r="B939" s="12" t="n">
        <v>934</v>
      </c>
      <c r="C939" s="36" t="str">
        <f aca="false">IF(①在庫CSV_発注日!$M935="","",①在庫CSV_発注日!$M935&amp;"")</f>
        <v/>
      </c>
      <c r="D939" s="12" t="str">
        <f aca="false">IF($C939="","",①在庫CSV_発注日!$N935)</f>
        <v/>
      </c>
      <c r="E939" s="12" t="str">
        <f aca="false">IF($C939="","",①在庫CSV_発注日!$H935)</f>
        <v/>
      </c>
      <c r="F939" s="12" t="str">
        <f aca="false">IF($C939="","",①在庫CSV_発注日!$L935)</f>
        <v/>
      </c>
      <c r="G939" s="18"/>
      <c r="H939" s="17" t="str">
        <f aca="false">IF($C939="","",N(①在庫CSV_発注日!$Z935))</f>
        <v/>
      </c>
      <c r="I939" s="37" t="str">
        <f aca="false">IF($C939="","",SUMIFS(⑤減算マスタCSV!$L$2:$L$8001,⑤減算マスタCSV!$F$2:$F$8001,$C939,⑤減算マスタCSV!$K$2:$K$8001,1))</f>
        <v/>
      </c>
      <c r="J939" s="17" t="str">
        <f aca="false">IF($C939="","",IFERROR(INDEX(⑤減算マスタCSV!$H$2:$H$8001,MATCH($C939,⑤減算マスタCSV!$F$2:$F$8001,0)),1))</f>
        <v/>
      </c>
      <c r="K939" s="17" t="str">
        <f aca="false">IF($C939="","",MAX(1,IFERROR(INDEX(⑥商品照会CSV!$M$2:$M$3001,MATCH($C939,⑥商品照会CSV!$A$2:$A$3001,0)),1)))</f>
        <v/>
      </c>
      <c r="L939" s="40" t="str">
        <f aca="false">IF($C939="","",IFERROR(INDEX(⑥商品照会CSV!$Q$2:$Q$3001,MATCH($C939,⑥商品照会CSV!$A$2:$A$3001,0)),0))</f>
        <v/>
      </c>
      <c r="M939" s="40" t="str">
        <f aca="false">IF($C939="","",N($L939)*N($K939))</f>
        <v/>
      </c>
      <c r="N939" s="17" t="str">
        <f aca="false">IF($C939="","",MAX(1,IFERROR(INDEX(⑥商品照会CSV!$AK$2:$AK$3001,MATCH($C939,⑥商品照会CSV!$A$2:$A$3001,0)),1)))</f>
        <v/>
      </c>
      <c r="O939" s="12" t="str">
        <f aca="false">IF($C939="","",IFERROR(IF(INDEX(⑥商品照会CSV!$AN$2:$AN$3001,MATCH($C939,⑥商品照会CSV!$A$2:$A$3001,0))=1,"バラ",IF(INDEX(⑥商品照会CSV!$AM$2:$AM$3001,MATCH($C939,⑥商品照会CSV!$A$2:$A$3001,0))=1,"中間包装","ケース")),"ケース"))</f>
        <v/>
      </c>
      <c r="P939" s="18"/>
      <c r="Q939" s="14"/>
      <c r="R939" s="17" t="str">
        <f aca="false">IF($C939="","",N($Q939)*N($K939))</f>
        <v/>
      </c>
    </row>
    <row r="940" customFormat="false" ht="15" hidden="false" customHeight="false" outlineLevel="0" collapsed="false">
      <c r="B940" s="12" t="n">
        <v>935</v>
      </c>
      <c r="C940" s="36" t="str">
        <f aca="false">IF(①在庫CSV_発注日!$M936="","",①在庫CSV_発注日!$M936&amp;"")</f>
        <v/>
      </c>
      <c r="D940" s="12" t="str">
        <f aca="false">IF($C940="","",①在庫CSV_発注日!$N936)</f>
        <v/>
      </c>
      <c r="E940" s="12" t="str">
        <f aca="false">IF($C940="","",①在庫CSV_発注日!$H936)</f>
        <v/>
      </c>
      <c r="F940" s="12" t="str">
        <f aca="false">IF($C940="","",①在庫CSV_発注日!$L936)</f>
        <v/>
      </c>
      <c r="G940" s="18"/>
      <c r="H940" s="17" t="str">
        <f aca="false">IF($C940="","",N(①在庫CSV_発注日!$Z936))</f>
        <v/>
      </c>
      <c r="I940" s="37" t="str">
        <f aca="false">IF($C940="","",SUMIFS(⑤減算マスタCSV!$L$2:$L$8001,⑤減算マスタCSV!$F$2:$F$8001,$C940,⑤減算マスタCSV!$K$2:$K$8001,1))</f>
        <v/>
      </c>
      <c r="J940" s="17" t="str">
        <f aca="false">IF($C940="","",IFERROR(INDEX(⑤減算マスタCSV!$H$2:$H$8001,MATCH($C940,⑤減算マスタCSV!$F$2:$F$8001,0)),1))</f>
        <v/>
      </c>
      <c r="K940" s="17" t="str">
        <f aca="false">IF($C940="","",MAX(1,IFERROR(INDEX(⑥商品照会CSV!$M$2:$M$3001,MATCH($C940,⑥商品照会CSV!$A$2:$A$3001,0)),1)))</f>
        <v/>
      </c>
      <c r="L940" s="40" t="str">
        <f aca="false">IF($C940="","",IFERROR(INDEX(⑥商品照会CSV!$Q$2:$Q$3001,MATCH($C940,⑥商品照会CSV!$A$2:$A$3001,0)),0))</f>
        <v/>
      </c>
      <c r="M940" s="40" t="str">
        <f aca="false">IF($C940="","",N($L940)*N($K940))</f>
        <v/>
      </c>
      <c r="N940" s="17" t="str">
        <f aca="false">IF($C940="","",MAX(1,IFERROR(INDEX(⑥商品照会CSV!$AK$2:$AK$3001,MATCH($C940,⑥商品照会CSV!$A$2:$A$3001,0)),1)))</f>
        <v/>
      </c>
      <c r="O940" s="12" t="str">
        <f aca="false">IF($C940="","",IFERROR(IF(INDEX(⑥商品照会CSV!$AN$2:$AN$3001,MATCH($C940,⑥商品照会CSV!$A$2:$A$3001,0))=1,"バラ",IF(INDEX(⑥商品照会CSV!$AM$2:$AM$3001,MATCH($C940,⑥商品照会CSV!$A$2:$A$3001,0))=1,"中間包装","ケース")),"ケース"))</f>
        <v/>
      </c>
      <c r="P940" s="18"/>
      <c r="Q940" s="14"/>
      <c r="R940" s="17" t="str">
        <f aca="false">IF($C940="","",N($Q940)*N($K940))</f>
        <v/>
      </c>
    </row>
    <row r="941" customFormat="false" ht="15" hidden="false" customHeight="false" outlineLevel="0" collapsed="false">
      <c r="B941" s="12" t="n">
        <v>936</v>
      </c>
      <c r="C941" s="36" t="str">
        <f aca="false">IF(①在庫CSV_発注日!$M937="","",①在庫CSV_発注日!$M937&amp;"")</f>
        <v/>
      </c>
      <c r="D941" s="12" t="str">
        <f aca="false">IF($C941="","",①在庫CSV_発注日!$N937)</f>
        <v/>
      </c>
      <c r="E941" s="12" t="str">
        <f aca="false">IF($C941="","",①在庫CSV_発注日!$H937)</f>
        <v/>
      </c>
      <c r="F941" s="12" t="str">
        <f aca="false">IF($C941="","",①在庫CSV_発注日!$L937)</f>
        <v/>
      </c>
      <c r="G941" s="18"/>
      <c r="H941" s="17" t="str">
        <f aca="false">IF($C941="","",N(①在庫CSV_発注日!$Z937))</f>
        <v/>
      </c>
      <c r="I941" s="37" t="str">
        <f aca="false">IF($C941="","",SUMIFS(⑤減算マスタCSV!$L$2:$L$8001,⑤減算マスタCSV!$F$2:$F$8001,$C941,⑤減算マスタCSV!$K$2:$K$8001,1))</f>
        <v/>
      </c>
      <c r="J941" s="17" t="str">
        <f aca="false">IF($C941="","",IFERROR(INDEX(⑤減算マスタCSV!$H$2:$H$8001,MATCH($C941,⑤減算マスタCSV!$F$2:$F$8001,0)),1))</f>
        <v/>
      </c>
      <c r="K941" s="17" t="str">
        <f aca="false">IF($C941="","",MAX(1,IFERROR(INDEX(⑥商品照会CSV!$M$2:$M$3001,MATCH($C941,⑥商品照会CSV!$A$2:$A$3001,0)),1)))</f>
        <v/>
      </c>
      <c r="L941" s="40" t="str">
        <f aca="false">IF($C941="","",IFERROR(INDEX(⑥商品照会CSV!$Q$2:$Q$3001,MATCH($C941,⑥商品照会CSV!$A$2:$A$3001,0)),0))</f>
        <v/>
      </c>
      <c r="M941" s="40" t="str">
        <f aca="false">IF($C941="","",N($L941)*N($K941))</f>
        <v/>
      </c>
      <c r="N941" s="17" t="str">
        <f aca="false">IF($C941="","",MAX(1,IFERROR(INDEX(⑥商品照会CSV!$AK$2:$AK$3001,MATCH($C941,⑥商品照会CSV!$A$2:$A$3001,0)),1)))</f>
        <v/>
      </c>
      <c r="O941" s="12" t="str">
        <f aca="false">IF($C941="","",IFERROR(IF(INDEX(⑥商品照会CSV!$AN$2:$AN$3001,MATCH($C941,⑥商品照会CSV!$A$2:$A$3001,0))=1,"バラ",IF(INDEX(⑥商品照会CSV!$AM$2:$AM$3001,MATCH($C941,⑥商品照会CSV!$A$2:$A$3001,0))=1,"中間包装","ケース")),"ケース"))</f>
        <v/>
      </c>
      <c r="P941" s="18"/>
      <c r="Q941" s="14"/>
      <c r="R941" s="17" t="str">
        <f aca="false">IF($C941="","",N($Q941)*N($K941))</f>
        <v/>
      </c>
    </row>
    <row r="942" customFormat="false" ht="15" hidden="false" customHeight="false" outlineLevel="0" collapsed="false">
      <c r="B942" s="12" t="n">
        <v>937</v>
      </c>
      <c r="C942" s="36" t="str">
        <f aca="false">IF(①在庫CSV_発注日!$M938="","",①在庫CSV_発注日!$M938&amp;"")</f>
        <v/>
      </c>
      <c r="D942" s="12" t="str">
        <f aca="false">IF($C942="","",①在庫CSV_発注日!$N938)</f>
        <v/>
      </c>
      <c r="E942" s="12" t="str">
        <f aca="false">IF($C942="","",①在庫CSV_発注日!$H938)</f>
        <v/>
      </c>
      <c r="F942" s="12" t="str">
        <f aca="false">IF($C942="","",①在庫CSV_発注日!$L938)</f>
        <v/>
      </c>
      <c r="G942" s="18"/>
      <c r="H942" s="17" t="str">
        <f aca="false">IF($C942="","",N(①在庫CSV_発注日!$Z938))</f>
        <v/>
      </c>
      <c r="I942" s="37" t="str">
        <f aca="false">IF($C942="","",SUMIFS(⑤減算マスタCSV!$L$2:$L$8001,⑤減算マスタCSV!$F$2:$F$8001,$C942,⑤減算マスタCSV!$K$2:$K$8001,1))</f>
        <v/>
      </c>
      <c r="J942" s="17" t="str">
        <f aca="false">IF($C942="","",IFERROR(INDEX(⑤減算マスタCSV!$H$2:$H$8001,MATCH($C942,⑤減算マスタCSV!$F$2:$F$8001,0)),1))</f>
        <v/>
      </c>
      <c r="K942" s="17" t="str">
        <f aca="false">IF($C942="","",MAX(1,IFERROR(INDEX(⑥商品照会CSV!$M$2:$M$3001,MATCH($C942,⑥商品照会CSV!$A$2:$A$3001,0)),1)))</f>
        <v/>
      </c>
      <c r="L942" s="40" t="str">
        <f aca="false">IF($C942="","",IFERROR(INDEX(⑥商品照会CSV!$Q$2:$Q$3001,MATCH($C942,⑥商品照会CSV!$A$2:$A$3001,0)),0))</f>
        <v/>
      </c>
      <c r="M942" s="40" t="str">
        <f aca="false">IF($C942="","",N($L942)*N($K942))</f>
        <v/>
      </c>
      <c r="N942" s="17" t="str">
        <f aca="false">IF($C942="","",MAX(1,IFERROR(INDEX(⑥商品照会CSV!$AK$2:$AK$3001,MATCH($C942,⑥商品照会CSV!$A$2:$A$3001,0)),1)))</f>
        <v/>
      </c>
      <c r="O942" s="12" t="str">
        <f aca="false">IF($C942="","",IFERROR(IF(INDEX(⑥商品照会CSV!$AN$2:$AN$3001,MATCH($C942,⑥商品照会CSV!$A$2:$A$3001,0))=1,"バラ",IF(INDEX(⑥商品照会CSV!$AM$2:$AM$3001,MATCH($C942,⑥商品照会CSV!$A$2:$A$3001,0))=1,"中間包装","ケース")),"ケース"))</f>
        <v/>
      </c>
      <c r="P942" s="18"/>
      <c r="Q942" s="14"/>
      <c r="R942" s="17" t="str">
        <f aca="false">IF($C942="","",N($Q942)*N($K942))</f>
        <v/>
      </c>
    </row>
    <row r="943" customFormat="false" ht="15" hidden="false" customHeight="false" outlineLevel="0" collapsed="false">
      <c r="B943" s="12" t="n">
        <v>938</v>
      </c>
      <c r="C943" s="36" t="str">
        <f aca="false">IF(①在庫CSV_発注日!$M939="","",①在庫CSV_発注日!$M939&amp;"")</f>
        <v/>
      </c>
      <c r="D943" s="12" t="str">
        <f aca="false">IF($C943="","",①在庫CSV_発注日!$N939)</f>
        <v/>
      </c>
      <c r="E943" s="12" t="str">
        <f aca="false">IF($C943="","",①在庫CSV_発注日!$H939)</f>
        <v/>
      </c>
      <c r="F943" s="12" t="str">
        <f aca="false">IF($C943="","",①在庫CSV_発注日!$L939)</f>
        <v/>
      </c>
      <c r="G943" s="18"/>
      <c r="H943" s="17" t="str">
        <f aca="false">IF($C943="","",N(①在庫CSV_発注日!$Z939))</f>
        <v/>
      </c>
      <c r="I943" s="37" t="str">
        <f aca="false">IF($C943="","",SUMIFS(⑤減算マスタCSV!$L$2:$L$8001,⑤減算マスタCSV!$F$2:$F$8001,$C943,⑤減算マスタCSV!$K$2:$K$8001,1))</f>
        <v/>
      </c>
      <c r="J943" s="17" t="str">
        <f aca="false">IF($C943="","",IFERROR(INDEX(⑤減算マスタCSV!$H$2:$H$8001,MATCH($C943,⑤減算マスタCSV!$F$2:$F$8001,0)),1))</f>
        <v/>
      </c>
      <c r="K943" s="17" t="str">
        <f aca="false">IF($C943="","",MAX(1,IFERROR(INDEX(⑥商品照会CSV!$M$2:$M$3001,MATCH($C943,⑥商品照会CSV!$A$2:$A$3001,0)),1)))</f>
        <v/>
      </c>
      <c r="L943" s="40" t="str">
        <f aca="false">IF($C943="","",IFERROR(INDEX(⑥商品照会CSV!$Q$2:$Q$3001,MATCH($C943,⑥商品照会CSV!$A$2:$A$3001,0)),0))</f>
        <v/>
      </c>
      <c r="M943" s="40" t="str">
        <f aca="false">IF($C943="","",N($L943)*N($K943))</f>
        <v/>
      </c>
      <c r="N943" s="17" t="str">
        <f aca="false">IF($C943="","",MAX(1,IFERROR(INDEX(⑥商品照会CSV!$AK$2:$AK$3001,MATCH($C943,⑥商品照会CSV!$A$2:$A$3001,0)),1)))</f>
        <v/>
      </c>
      <c r="O943" s="12" t="str">
        <f aca="false">IF($C943="","",IFERROR(IF(INDEX(⑥商品照会CSV!$AN$2:$AN$3001,MATCH($C943,⑥商品照会CSV!$A$2:$A$3001,0))=1,"バラ",IF(INDEX(⑥商品照会CSV!$AM$2:$AM$3001,MATCH($C943,⑥商品照会CSV!$A$2:$A$3001,0))=1,"中間包装","ケース")),"ケース"))</f>
        <v/>
      </c>
      <c r="P943" s="18"/>
      <c r="Q943" s="14"/>
      <c r="R943" s="17" t="str">
        <f aca="false">IF($C943="","",N($Q943)*N($K943))</f>
        <v/>
      </c>
    </row>
    <row r="944" customFormat="false" ht="15" hidden="false" customHeight="false" outlineLevel="0" collapsed="false">
      <c r="B944" s="12" t="n">
        <v>939</v>
      </c>
      <c r="C944" s="36" t="str">
        <f aca="false">IF(①在庫CSV_発注日!$M940="","",①在庫CSV_発注日!$M940&amp;"")</f>
        <v/>
      </c>
      <c r="D944" s="12" t="str">
        <f aca="false">IF($C944="","",①在庫CSV_発注日!$N940)</f>
        <v/>
      </c>
      <c r="E944" s="12" t="str">
        <f aca="false">IF($C944="","",①在庫CSV_発注日!$H940)</f>
        <v/>
      </c>
      <c r="F944" s="12" t="str">
        <f aca="false">IF($C944="","",①在庫CSV_発注日!$L940)</f>
        <v/>
      </c>
      <c r="G944" s="18"/>
      <c r="H944" s="17" t="str">
        <f aca="false">IF($C944="","",N(①在庫CSV_発注日!$Z940))</f>
        <v/>
      </c>
      <c r="I944" s="37" t="str">
        <f aca="false">IF($C944="","",SUMIFS(⑤減算マスタCSV!$L$2:$L$8001,⑤減算マスタCSV!$F$2:$F$8001,$C944,⑤減算マスタCSV!$K$2:$K$8001,1))</f>
        <v/>
      </c>
      <c r="J944" s="17" t="str">
        <f aca="false">IF($C944="","",IFERROR(INDEX(⑤減算マスタCSV!$H$2:$H$8001,MATCH($C944,⑤減算マスタCSV!$F$2:$F$8001,0)),1))</f>
        <v/>
      </c>
      <c r="K944" s="17" t="str">
        <f aca="false">IF($C944="","",MAX(1,IFERROR(INDEX(⑥商品照会CSV!$M$2:$M$3001,MATCH($C944,⑥商品照会CSV!$A$2:$A$3001,0)),1)))</f>
        <v/>
      </c>
      <c r="L944" s="40" t="str">
        <f aca="false">IF($C944="","",IFERROR(INDEX(⑥商品照会CSV!$Q$2:$Q$3001,MATCH($C944,⑥商品照会CSV!$A$2:$A$3001,0)),0))</f>
        <v/>
      </c>
      <c r="M944" s="40" t="str">
        <f aca="false">IF($C944="","",N($L944)*N($K944))</f>
        <v/>
      </c>
      <c r="N944" s="17" t="str">
        <f aca="false">IF($C944="","",MAX(1,IFERROR(INDEX(⑥商品照会CSV!$AK$2:$AK$3001,MATCH($C944,⑥商品照会CSV!$A$2:$A$3001,0)),1)))</f>
        <v/>
      </c>
      <c r="O944" s="12" t="str">
        <f aca="false">IF($C944="","",IFERROR(IF(INDEX(⑥商品照会CSV!$AN$2:$AN$3001,MATCH($C944,⑥商品照会CSV!$A$2:$A$3001,0))=1,"バラ",IF(INDEX(⑥商品照会CSV!$AM$2:$AM$3001,MATCH($C944,⑥商品照会CSV!$A$2:$A$3001,0))=1,"中間包装","ケース")),"ケース"))</f>
        <v/>
      </c>
      <c r="P944" s="18"/>
      <c r="Q944" s="14"/>
      <c r="R944" s="17" t="str">
        <f aca="false">IF($C944="","",N($Q944)*N($K944))</f>
        <v/>
      </c>
    </row>
    <row r="945" customFormat="false" ht="15" hidden="false" customHeight="false" outlineLevel="0" collapsed="false">
      <c r="B945" s="12" t="n">
        <v>940</v>
      </c>
      <c r="C945" s="36" t="str">
        <f aca="false">IF(①在庫CSV_発注日!$M941="","",①在庫CSV_発注日!$M941&amp;"")</f>
        <v/>
      </c>
      <c r="D945" s="12" t="str">
        <f aca="false">IF($C945="","",①在庫CSV_発注日!$N941)</f>
        <v/>
      </c>
      <c r="E945" s="12" t="str">
        <f aca="false">IF($C945="","",①在庫CSV_発注日!$H941)</f>
        <v/>
      </c>
      <c r="F945" s="12" t="str">
        <f aca="false">IF($C945="","",①在庫CSV_発注日!$L941)</f>
        <v/>
      </c>
      <c r="G945" s="18"/>
      <c r="H945" s="17" t="str">
        <f aca="false">IF($C945="","",N(①在庫CSV_発注日!$Z941))</f>
        <v/>
      </c>
      <c r="I945" s="37" t="str">
        <f aca="false">IF($C945="","",SUMIFS(⑤減算マスタCSV!$L$2:$L$8001,⑤減算マスタCSV!$F$2:$F$8001,$C945,⑤減算マスタCSV!$K$2:$K$8001,1))</f>
        <v/>
      </c>
      <c r="J945" s="17" t="str">
        <f aca="false">IF($C945="","",IFERROR(INDEX(⑤減算マスタCSV!$H$2:$H$8001,MATCH($C945,⑤減算マスタCSV!$F$2:$F$8001,0)),1))</f>
        <v/>
      </c>
      <c r="K945" s="17" t="str">
        <f aca="false">IF($C945="","",MAX(1,IFERROR(INDEX(⑥商品照会CSV!$M$2:$M$3001,MATCH($C945,⑥商品照会CSV!$A$2:$A$3001,0)),1)))</f>
        <v/>
      </c>
      <c r="L945" s="40" t="str">
        <f aca="false">IF($C945="","",IFERROR(INDEX(⑥商品照会CSV!$Q$2:$Q$3001,MATCH($C945,⑥商品照会CSV!$A$2:$A$3001,0)),0))</f>
        <v/>
      </c>
      <c r="M945" s="40" t="str">
        <f aca="false">IF($C945="","",N($L945)*N($K945))</f>
        <v/>
      </c>
      <c r="N945" s="17" t="str">
        <f aca="false">IF($C945="","",MAX(1,IFERROR(INDEX(⑥商品照会CSV!$AK$2:$AK$3001,MATCH($C945,⑥商品照会CSV!$A$2:$A$3001,0)),1)))</f>
        <v/>
      </c>
      <c r="O945" s="12" t="str">
        <f aca="false">IF($C945="","",IFERROR(IF(INDEX(⑥商品照会CSV!$AN$2:$AN$3001,MATCH($C945,⑥商品照会CSV!$A$2:$A$3001,0))=1,"バラ",IF(INDEX(⑥商品照会CSV!$AM$2:$AM$3001,MATCH($C945,⑥商品照会CSV!$A$2:$A$3001,0))=1,"中間包装","ケース")),"ケース"))</f>
        <v/>
      </c>
      <c r="P945" s="18"/>
      <c r="Q945" s="14"/>
      <c r="R945" s="17" t="str">
        <f aca="false">IF($C945="","",N($Q945)*N($K945))</f>
        <v/>
      </c>
    </row>
    <row r="946" customFormat="false" ht="15" hidden="false" customHeight="false" outlineLevel="0" collapsed="false">
      <c r="B946" s="12" t="n">
        <v>941</v>
      </c>
      <c r="C946" s="36" t="str">
        <f aca="false">IF(①在庫CSV_発注日!$M942="","",①在庫CSV_発注日!$M942&amp;"")</f>
        <v/>
      </c>
      <c r="D946" s="12" t="str">
        <f aca="false">IF($C946="","",①在庫CSV_発注日!$N942)</f>
        <v/>
      </c>
      <c r="E946" s="12" t="str">
        <f aca="false">IF($C946="","",①在庫CSV_発注日!$H942)</f>
        <v/>
      </c>
      <c r="F946" s="12" t="str">
        <f aca="false">IF($C946="","",①在庫CSV_発注日!$L942)</f>
        <v/>
      </c>
      <c r="G946" s="18"/>
      <c r="H946" s="17" t="str">
        <f aca="false">IF($C946="","",N(①在庫CSV_発注日!$Z942))</f>
        <v/>
      </c>
      <c r="I946" s="37" t="str">
        <f aca="false">IF($C946="","",SUMIFS(⑤減算マスタCSV!$L$2:$L$8001,⑤減算マスタCSV!$F$2:$F$8001,$C946,⑤減算マスタCSV!$K$2:$K$8001,1))</f>
        <v/>
      </c>
      <c r="J946" s="17" t="str">
        <f aca="false">IF($C946="","",IFERROR(INDEX(⑤減算マスタCSV!$H$2:$H$8001,MATCH($C946,⑤減算マスタCSV!$F$2:$F$8001,0)),1))</f>
        <v/>
      </c>
      <c r="K946" s="17" t="str">
        <f aca="false">IF($C946="","",MAX(1,IFERROR(INDEX(⑥商品照会CSV!$M$2:$M$3001,MATCH($C946,⑥商品照会CSV!$A$2:$A$3001,0)),1)))</f>
        <v/>
      </c>
      <c r="L946" s="40" t="str">
        <f aca="false">IF($C946="","",IFERROR(INDEX(⑥商品照会CSV!$Q$2:$Q$3001,MATCH($C946,⑥商品照会CSV!$A$2:$A$3001,0)),0))</f>
        <v/>
      </c>
      <c r="M946" s="40" t="str">
        <f aca="false">IF($C946="","",N($L946)*N($K946))</f>
        <v/>
      </c>
      <c r="N946" s="17" t="str">
        <f aca="false">IF($C946="","",MAX(1,IFERROR(INDEX(⑥商品照会CSV!$AK$2:$AK$3001,MATCH($C946,⑥商品照会CSV!$A$2:$A$3001,0)),1)))</f>
        <v/>
      </c>
      <c r="O946" s="12" t="str">
        <f aca="false">IF($C946="","",IFERROR(IF(INDEX(⑥商品照会CSV!$AN$2:$AN$3001,MATCH($C946,⑥商品照会CSV!$A$2:$A$3001,0))=1,"バラ",IF(INDEX(⑥商品照会CSV!$AM$2:$AM$3001,MATCH($C946,⑥商品照会CSV!$A$2:$A$3001,0))=1,"中間包装","ケース")),"ケース"))</f>
        <v/>
      </c>
      <c r="P946" s="18"/>
      <c r="Q946" s="14"/>
      <c r="R946" s="17" t="str">
        <f aca="false">IF($C946="","",N($Q946)*N($K946))</f>
        <v/>
      </c>
    </row>
    <row r="947" customFormat="false" ht="15" hidden="false" customHeight="false" outlineLevel="0" collapsed="false">
      <c r="B947" s="12" t="n">
        <v>942</v>
      </c>
      <c r="C947" s="36" t="str">
        <f aca="false">IF(①在庫CSV_発注日!$M943="","",①在庫CSV_発注日!$M943&amp;"")</f>
        <v/>
      </c>
      <c r="D947" s="12" t="str">
        <f aca="false">IF($C947="","",①在庫CSV_発注日!$N943)</f>
        <v/>
      </c>
      <c r="E947" s="12" t="str">
        <f aca="false">IF($C947="","",①在庫CSV_発注日!$H943)</f>
        <v/>
      </c>
      <c r="F947" s="12" t="str">
        <f aca="false">IF($C947="","",①在庫CSV_発注日!$L943)</f>
        <v/>
      </c>
      <c r="G947" s="18"/>
      <c r="H947" s="17" t="str">
        <f aca="false">IF($C947="","",N(①在庫CSV_発注日!$Z943))</f>
        <v/>
      </c>
      <c r="I947" s="37" t="str">
        <f aca="false">IF($C947="","",SUMIFS(⑤減算マスタCSV!$L$2:$L$8001,⑤減算マスタCSV!$F$2:$F$8001,$C947,⑤減算マスタCSV!$K$2:$K$8001,1))</f>
        <v/>
      </c>
      <c r="J947" s="17" t="str">
        <f aca="false">IF($C947="","",IFERROR(INDEX(⑤減算マスタCSV!$H$2:$H$8001,MATCH($C947,⑤減算マスタCSV!$F$2:$F$8001,0)),1))</f>
        <v/>
      </c>
      <c r="K947" s="17" t="str">
        <f aca="false">IF($C947="","",MAX(1,IFERROR(INDEX(⑥商品照会CSV!$M$2:$M$3001,MATCH($C947,⑥商品照会CSV!$A$2:$A$3001,0)),1)))</f>
        <v/>
      </c>
      <c r="L947" s="40" t="str">
        <f aca="false">IF($C947="","",IFERROR(INDEX(⑥商品照会CSV!$Q$2:$Q$3001,MATCH($C947,⑥商品照会CSV!$A$2:$A$3001,0)),0))</f>
        <v/>
      </c>
      <c r="M947" s="40" t="str">
        <f aca="false">IF($C947="","",N($L947)*N($K947))</f>
        <v/>
      </c>
      <c r="N947" s="17" t="str">
        <f aca="false">IF($C947="","",MAX(1,IFERROR(INDEX(⑥商品照会CSV!$AK$2:$AK$3001,MATCH($C947,⑥商品照会CSV!$A$2:$A$3001,0)),1)))</f>
        <v/>
      </c>
      <c r="O947" s="12" t="str">
        <f aca="false">IF($C947="","",IFERROR(IF(INDEX(⑥商品照会CSV!$AN$2:$AN$3001,MATCH($C947,⑥商品照会CSV!$A$2:$A$3001,0))=1,"バラ",IF(INDEX(⑥商品照会CSV!$AM$2:$AM$3001,MATCH($C947,⑥商品照会CSV!$A$2:$A$3001,0))=1,"中間包装","ケース")),"ケース"))</f>
        <v/>
      </c>
      <c r="P947" s="18"/>
      <c r="Q947" s="14"/>
      <c r="R947" s="17" t="str">
        <f aca="false">IF($C947="","",N($Q947)*N($K947))</f>
        <v/>
      </c>
    </row>
    <row r="948" customFormat="false" ht="15" hidden="false" customHeight="false" outlineLevel="0" collapsed="false">
      <c r="B948" s="12" t="n">
        <v>943</v>
      </c>
      <c r="C948" s="36" t="str">
        <f aca="false">IF(①在庫CSV_発注日!$M944="","",①在庫CSV_発注日!$M944&amp;"")</f>
        <v/>
      </c>
      <c r="D948" s="12" t="str">
        <f aca="false">IF($C948="","",①在庫CSV_発注日!$N944)</f>
        <v/>
      </c>
      <c r="E948" s="12" t="str">
        <f aca="false">IF($C948="","",①在庫CSV_発注日!$H944)</f>
        <v/>
      </c>
      <c r="F948" s="12" t="str">
        <f aca="false">IF($C948="","",①在庫CSV_発注日!$L944)</f>
        <v/>
      </c>
      <c r="G948" s="18"/>
      <c r="H948" s="17" t="str">
        <f aca="false">IF($C948="","",N(①在庫CSV_発注日!$Z944))</f>
        <v/>
      </c>
      <c r="I948" s="37" t="str">
        <f aca="false">IF($C948="","",SUMIFS(⑤減算マスタCSV!$L$2:$L$8001,⑤減算マスタCSV!$F$2:$F$8001,$C948,⑤減算マスタCSV!$K$2:$K$8001,1))</f>
        <v/>
      </c>
      <c r="J948" s="17" t="str">
        <f aca="false">IF($C948="","",IFERROR(INDEX(⑤減算マスタCSV!$H$2:$H$8001,MATCH($C948,⑤減算マスタCSV!$F$2:$F$8001,0)),1))</f>
        <v/>
      </c>
      <c r="K948" s="17" t="str">
        <f aca="false">IF($C948="","",MAX(1,IFERROR(INDEX(⑥商品照会CSV!$M$2:$M$3001,MATCH($C948,⑥商品照会CSV!$A$2:$A$3001,0)),1)))</f>
        <v/>
      </c>
      <c r="L948" s="40" t="str">
        <f aca="false">IF($C948="","",IFERROR(INDEX(⑥商品照会CSV!$Q$2:$Q$3001,MATCH($C948,⑥商品照会CSV!$A$2:$A$3001,0)),0))</f>
        <v/>
      </c>
      <c r="M948" s="40" t="str">
        <f aca="false">IF($C948="","",N($L948)*N($K948))</f>
        <v/>
      </c>
      <c r="N948" s="17" t="str">
        <f aca="false">IF($C948="","",MAX(1,IFERROR(INDEX(⑥商品照会CSV!$AK$2:$AK$3001,MATCH($C948,⑥商品照会CSV!$A$2:$A$3001,0)),1)))</f>
        <v/>
      </c>
      <c r="O948" s="12" t="str">
        <f aca="false">IF($C948="","",IFERROR(IF(INDEX(⑥商品照会CSV!$AN$2:$AN$3001,MATCH($C948,⑥商品照会CSV!$A$2:$A$3001,0))=1,"バラ",IF(INDEX(⑥商品照会CSV!$AM$2:$AM$3001,MATCH($C948,⑥商品照会CSV!$A$2:$A$3001,0))=1,"中間包装","ケース")),"ケース"))</f>
        <v/>
      </c>
      <c r="P948" s="18"/>
      <c r="Q948" s="14"/>
      <c r="R948" s="17" t="str">
        <f aca="false">IF($C948="","",N($Q948)*N($K948))</f>
        <v/>
      </c>
    </row>
    <row r="949" customFormat="false" ht="15" hidden="false" customHeight="false" outlineLevel="0" collapsed="false">
      <c r="B949" s="12" t="n">
        <v>944</v>
      </c>
      <c r="C949" s="36" t="str">
        <f aca="false">IF(①在庫CSV_発注日!$M945="","",①在庫CSV_発注日!$M945&amp;"")</f>
        <v/>
      </c>
      <c r="D949" s="12" t="str">
        <f aca="false">IF($C949="","",①在庫CSV_発注日!$N945)</f>
        <v/>
      </c>
      <c r="E949" s="12" t="str">
        <f aca="false">IF($C949="","",①在庫CSV_発注日!$H945)</f>
        <v/>
      </c>
      <c r="F949" s="12" t="str">
        <f aca="false">IF($C949="","",①在庫CSV_発注日!$L945)</f>
        <v/>
      </c>
      <c r="G949" s="18"/>
      <c r="H949" s="17" t="str">
        <f aca="false">IF($C949="","",N(①在庫CSV_発注日!$Z945))</f>
        <v/>
      </c>
      <c r="I949" s="37" t="str">
        <f aca="false">IF($C949="","",SUMIFS(⑤減算マスタCSV!$L$2:$L$8001,⑤減算マスタCSV!$F$2:$F$8001,$C949,⑤減算マスタCSV!$K$2:$K$8001,1))</f>
        <v/>
      </c>
      <c r="J949" s="17" t="str">
        <f aca="false">IF($C949="","",IFERROR(INDEX(⑤減算マスタCSV!$H$2:$H$8001,MATCH($C949,⑤減算マスタCSV!$F$2:$F$8001,0)),1))</f>
        <v/>
      </c>
      <c r="K949" s="17" t="str">
        <f aca="false">IF($C949="","",MAX(1,IFERROR(INDEX(⑥商品照会CSV!$M$2:$M$3001,MATCH($C949,⑥商品照会CSV!$A$2:$A$3001,0)),1)))</f>
        <v/>
      </c>
      <c r="L949" s="40" t="str">
        <f aca="false">IF($C949="","",IFERROR(INDEX(⑥商品照会CSV!$Q$2:$Q$3001,MATCH($C949,⑥商品照会CSV!$A$2:$A$3001,0)),0))</f>
        <v/>
      </c>
      <c r="M949" s="40" t="str">
        <f aca="false">IF($C949="","",N($L949)*N($K949))</f>
        <v/>
      </c>
      <c r="N949" s="17" t="str">
        <f aca="false">IF($C949="","",MAX(1,IFERROR(INDEX(⑥商品照会CSV!$AK$2:$AK$3001,MATCH($C949,⑥商品照会CSV!$A$2:$A$3001,0)),1)))</f>
        <v/>
      </c>
      <c r="O949" s="12" t="str">
        <f aca="false">IF($C949="","",IFERROR(IF(INDEX(⑥商品照会CSV!$AN$2:$AN$3001,MATCH($C949,⑥商品照会CSV!$A$2:$A$3001,0))=1,"バラ",IF(INDEX(⑥商品照会CSV!$AM$2:$AM$3001,MATCH($C949,⑥商品照会CSV!$A$2:$A$3001,0))=1,"中間包装","ケース")),"ケース"))</f>
        <v/>
      </c>
      <c r="P949" s="18"/>
      <c r="Q949" s="14"/>
      <c r="R949" s="17" t="str">
        <f aca="false">IF($C949="","",N($Q949)*N($K949))</f>
        <v/>
      </c>
    </row>
    <row r="950" customFormat="false" ht="15" hidden="false" customHeight="false" outlineLevel="0" collapsed="false">
      <c r="B950" s="12" t="n">
        <v>945</v>
      </c>
      <c r="C950" s="36" t="str">
        <f aca="false">IF(①在庫CSV_発注日!$M946="","",①在庫CSV_発注日!$M946&amp;"")</f>
        <v/>
      </c>
      <c r="D950" s="12" t="str">
        <f aca="false">IF($C950="","",①在庫CSV_発注日!$N946)</f>
        <v/>
      </c>
      <c r="E950" s="12" t="str">
        <f aca="false">IF($C950="","",①在庫CSV_発注日!$H946)</f>
        <v/>
      </c>
      <c r="F950" s="12" t="str">
        <f aca="false">IF($C950="","",①在庫CSV_発注日!$L946)</f>
        <v/>
      </c>
      <c r="G950" s="18"/>
      <c r="H950" s="17" t="str">
        <f aca="false">IF($C950="","",N(①在庫CSV_発注日!$Z946))</f>
        <v/>
      </c>
      <c r="I950" s="37" t="str">
        <f aca="false">IF($C950="","",SUMIFS(⑤減算マスタCSV!$L$2:$L$8001,⑤減算マスタCSV!$F$2:$F$8001,$C950,⑤減算マスタCSV!$K$2:$K$8001,1))</f>
        <v/>
      </c>
      <c r="J950" s="17" t="str">
        <f aca="false">IF($C950="","",IFERROR(INDEX(⑤減算マスタCSV!$H$2:$H$8001,MATCH($C950,⑤減算マスタCSV!$F$2:$F$8001,0)),1))</f>
        <v/>
      </c>
      <c r="K950" s="17" t="str">
        <f aca="false">IF($C950="","",MAX(1,IFERROR(INDEX(⑥商品照会CSV!$M$2:$M$3001,MATCH($C950,⑥商品照会CSV!$A$2:$A$3001,0)),1)))</f>
        <v/>
      </c>
      <c r="L950" s="40" t="str">
        <f aca="false">IF($C950="","",IFERROR(INDEX(⑥商品照会CSV!$Q$2:$Q$3001,MATCH($C950,⑥商品照会CSV!$A$2:$A$3001,0)),0))</f>
        <v/>
      </c>
      <c r="M950" s="40" t="str">
        <f aca="false">IF($C950="","",N($L950)*N($K950))</f>
        <v/>
      </c>
      <c r="N950" s="17" t="str">
        <f aca="false">IF($C950="","",MAX(1,IFERROR(INDEX(⑥商品照会CSV!$AK$2:$AK$3001,MATCH($C950,⑥商品照会CSV!$A$2:$A$3001,0)),1)))</f>
        <v/>
      </c>
      <c r="O950" s="12" t="str">
        <f aca="false">IF($C950="","",IFERROR(IF(INDEX(⑥商品照会CSV!$AN$2:$AN$3001,MATCH($C950,⑥商品照会CSV!$A$2:$A$3001,0))=1,"バラ",IF(INDEX(⑥商品照会CSV!$AM$2:$AM$3001,MATCH($C950,⑥商品照会CSV!$A$2:$A$3001,0))=1,"中間包装","ケース")),"ケース"))</f>
        <v/>
      </c>
      <c r="P950" s="18"/>
      <c r="Q950" s="14"/>
      <c r="R950" s="17" t="str">
        <f aca="false">IF($C950="","",N($Q950)*N($K950))</f>
        <v/>
      </c>
    </row>
    <row r="951" customFormat="false" ht="15" hidden="false" customHeight="false" outlineLevel="0" collapsed="false">
      <c r="B951" s="12" t="n">
        <v>946</v>
      </c>
      <c r="C951" s="36" t="str">
        <f aca="false">IF(①在庫CSV_発注日!$M947="","",①在庫CSV_発注日!$M947&amp;"")</f>
        <v/>
      </c>
      <c r="D951" s="12" t="str">
        <f aca="false">IF($C951="","",①在庫CSV_発注日!$N947)</f>
        <v/>
      </c>
      <c r="E951" s="12" t="str">
        <f aca="false">IF($C951="","",①在庫CSV_発注日!$H947)</f>
        <v/>
      </c>
      <c r="F951" s="12" t="str">
        <f aca="false">IF($C951="","",①在庫CSV_発注日!$L947)</f>
        <v/>
      </c>
      <c r="G951" s="18"/>
      <c r="H951" s="17" t="str">
        <f aca="false">IF($C951="","",N(①在庫CSV_発注日!$Z947))</f>
        <v/>
      </c>
      <c r="I951" s="37" t="str">
        <f aca="false">IF($C951="","",SUMIFS(⑤減算マスタCSV!$L$2:$L$8001,⑤減算マスタCSV!$F$2:$F$8001,$C951,⑤減算マスタCSV!$K$2:$K$8001,1))</f>
        <v/>
      </c>
      <c r="J951" s="17" t="str">
        <f aca="false">IF($C951="","",IFERROR(INDEX(⑤減算マスタCSV!$H$2:$H$8001,MATCH($C951,⑤減算マスタCSV!$F$2:$F$8001,0)),1))</f>
        <v/>
      </c>
      <c r="K951" s="17" t="str">
        <f aca="false">IF($C951="","",MAX(1,IFERROR(INDEX(⑥商品照会CSV!$M$2:$M$3001,MATCH($C951,⑥商品照会CSV!$A$2:$A$3001,0)),1)))</f>
        <v/>
      </c>
      <c r="L951" s="40" t="str">
        <f aca="false">IF($C951="","",IFERROR(INDEX(⑥商品照会CSV!$Q$2:$Q$3001,MATCH($C951,⑥商品照会CSV!$A$2:$A$3001,0)),0))</f>
        <v/>
      </c>
      <c r="M951" s="40" t="str">
        <f aca="false">IF($C951="","",N($L951)*N($K951))</f>
        <v/>
      </c>
      <c r="N951" s="17" t="str">
        <f aca="false">IF($C951="","",MAX(1,IFERROR(INDEX(⑥商品照会CSV!$AK$2:$AK$3001,MATCH($C951,⑥商品照会CSV!$A$2:$A$3001,0)),1)))</f>
        <v/>
      </c>
      <c r="O951" s="12" t="str">
        <f aca="false">IF($C951="","",IFERROR(IF(INDEX(⑥商品照会CSV!$AN$2:$AN$3001,MATCH($C951,⑥商品照会CSV!$A$2:$A$3001,0))=1,"バラ",IF(INDEX(⑥商品照会CSV!$AM$2:$AM$3001,MATCH($C951,⑥商品照会CSV!$A$2:$A$3001,0))=1,"中間包装","ケース")),"ケース"))</f>
        <v/>
      </c>
      <c r="P951" s="18"/>
      <c r="Q951" s="14"/>
      <c r="R951" s="17" t="str">
        <f aca="false">IF($C951="","",N($Q951)*N($K951))</f>
        <v/>
      </c>
    </row>
    <row r="952" customFormat="false" ht="15" hidden="false" customHeight="false" outlineLevel="0" collapsed="false">
      <c r="B952" s="12" t="n">
        <v>947</v>
      </c>
      <c r="C952" s="36" t="str">
        <f aca="false">IF(①在庫CSV_発注日!$M948="","",①在庫CSV_発注日!$M948&amp;"")</f>
        <v/>
      </c>
      <c r="D952" s="12" t="str">
        <f aca="false">IF($C952="","",①在庫CSV_発注日!$N948)</f>
        <v/>
      </c>
      <c r="E952" s="12" t="str">
        <f aca="false">IF($C952="","",①在庫CSV_発注日!$H948)</f>
        <v/>
      </c>
      <c r="F952" s="12" t="str">
        <f aca="false">IF($C952="","",①在庫CSV_発注日!$L948)</f>
        <v/>
      </c>
      <c r="G952" s="18"/>
      <c r="H952" s="17" t="str">
        <f aca="false">IF($C952="","",N(①在庫CSV_発注日!$Z948))</f>
        <v/>
      </c>
      <c r="I952" s="37" t="str">
        <f aca="false">IF($C952="","",SUMIFS(⑤減算マスタCSV!$L$2:$L$8001,⑤減算マスタCSV!$F$2:$F$8001,$C952,⑤減算マスタCSV!$K$2:$K$8001,1))</f>
        <v/>
      </c>
      <c r="J952" s="17" t="str">
        <f aca="false">IF($C952="","",IFERROR(INDEX(⑤減算マスタCSV!$H$2:$H$8001,MATCH($C952,⑤減算マスタCSV!$F$2:$F$8001,0)),1))</f>
        <v/>
      </c>
      <c r="K952" s="17" t="str">
        <f aca="false">IF($C952="","",MAX(1,IFERROR(INDEX(⑥商品照会CSV!$M$2:$M$3001,MATCH($C952,⑥商品照会CSV!$A$2:$A$3001,0)),1)))</f>
        <v/>
      </c>
      <c r="L952" s="40" t="str">
        <f aca="false">IF($C952="","",IFERROR(INDEX(⑥商品照会CSV!$Q$2:$Q$3001,MATCH($C952,⑥商品照会CSV!$A$2:$A$3001,0)),0))</f>
        <v/>
      </c>
      <c r="M952" s="40" t="str">
        <f aca="false">IF($C952="","",N($L952)*N($K952))</f>
        <v/>
      </c>
      <c r="N952" s="17" t="str">
        <f aca="false">IF($C952="","",MAX(1,IFERROR(INDEX(⑥商品照会CSV!$AK$2:$AK$3001,MATCH($C952,⑥商品照会CSV!$A$2:$A$3001,0)),1)))</f>
        <v/>
      </c>
      <c r="O952" s="12" t="str">
        <f aca="false">IF($C952="","",IFERROR(IF(INDEX(⑥商品照会CSV!$AN$2:$AN$3001,MATCH($C952,⑥商品照会CSV!$A$2:$A$3001,0))=1,"バラ",IF(INDEX(⑥商品照会CSV!$AM$2:$AM$3001,MATCH($C952,⑥商品照会CSV!$A$2:$A$3001,0))=1,"中間包装","ケース")),"ケース"))</f>
        <v/>
      </c>
      <c r="P952" s="18"/>
      <c r="Q952" s="14"/>
      <c r="R952" s="17" t="str">
        <f aca="false">IF($C952="","",N($Q952)*N($K952))</f>
        <v/>
      </c>
    </row>
    <row r="953" customFormat="false" ht="15" hidden="false" customHeight="false" outlineLevel="0" collapsed="false">
      <c r="B953" s="12" t="n">
        <v>948</v>
      </c>
      <c r="C953" s="36" t="str">
        <f aca="false">IF(①在庫CSV_発注日!$M949="","",①在庫CSV_発注日!$M949&amp;"")</f>
        <v/>
      </c>
      <c r="D953" s="12" t="str">
        <f aca="false">IF($C953="","",①在庫CSV_発注日!$N949)</f>
        <v/>
      </c>
      <c r="E953" s="12" t="str">
        <f aca="false">IF($C953="","",①在庫CSV_発注日!$H949)</f>
        <v/>
      </c>
      <c r="F953" s="12" t="str">
        <f aca="false">IF($C953="","",①在庫CSV_発注日!$L949)</f>
        <v/>
      </c>
      <c r="G953" s="18"/>
      <c r="H953" s="17" t="str">
        <f aca="false">IF($C953="","",N(①在庫CSV_発注日!$Z949))</f>
        <v/>
      </c>
      <c r="I953" s="37" t="str">
        <f aca="false">IF($C953="","",SUMIFS(⑤減算マスタCSV!$L$2:$L$8001,⑤減算マスタCSV!$F$2:$F$8001,$C953,⑤減算マスタCSV!$K$2:$K$8001,1))</f>
        <v/>
      </c>
      <c r="J953" s="17" t="str">
        <f aca="false">IF($C953="","",IFERROR(INDEX(⑤減算マスタCSV!$H$2:$H$8001,MATCH($C953,⑤減算マスタCSV!$F$2:$F$8001,0)),1))</f>
        <v/>
      </c>
      <c r="K953" s="17" t="str">
        <f aca="false">IF($C953="","",MAX(1,IFERROR(INDEX(⑥商品照会CSV!$M$2:$M$3001,MATCH($C953,⑥商品照会CSV!$A$2:$A$3001,0)),1)))</f>
        <v/>
      </c>
      <c r="L953" s="40" t="str">
        <f aca="false">IF($C953="","",IFERROR(INDEX(⑥商品照会CSV!$Q$2:$Q$3001,MATCH($C953,⑥商品照会CSV!$A$2:$A$3001,0)),0))</f>
        <v/>
      </c>
      <c r="M953" s="40" t="str">
        <f aca="false">IF($C953="","",N($L953)*N($K953))</f>
        <v/>
      </c>
      <c r="N953" s="17" t="str">
        <f aca="false">IF($C953="","",MAX(1,IFERROR(INDEX(⑥商品照会CSV!$AK$2:$AK$3001,MATCH($C953,⑥商品照会CSV!$A$2:$A$3001,0)),1)))</f>
        <v/>
      </c>
      <c r="O953" s="12" t="str">
        <f aca="false">IF($C953="","",IFERROR(IF(INDEX(⑥商品照会CSV!$AN$2:$AN$3001,MATCH($C953,⑥商品照会CSV!$A$2:$A$3001,0))=1,"バラ",IF(INDEX(⑥商品照会CSV!$AM$2:$AM$3001,MATCH($C953,⑥商品照会CSV!$A$2:$A$3001,0))=1,"中間包装","ケース")),"ケース"))</f>
        <v/>
      </c>
      <c r="P953" s="18"/>
      <c r="Q953" s="14"/>
      <c r="R953" s="17" t="str">
        <f aca="false">IF($C953="","",N($Q953)*N($K953))</f>
        <v/>
      </c>
    </row>
    <row r="954" customFormat="false" ht="15" hidden="false" customHeight="false" outlineLevel="0" collapsed="false">
      <c r="B954" s="12" t="n">
        <v>949</v>
      </c>
      <c r="C954" s="36" t="str">
        <f aca="false">IF(①在庫CSV_発注日!$M950="","",①在庫CSV_発注日!$M950&amp;"")</f>
        <v/>
      </c>
      <c r="D954" s="12" t="str">
        <f aca="false">IF($C954="","",①在庫CSV_発注日!$N950)</f>
        <v/>
      </c>
      <c r="E954" s="12" t="str">
        <f aca="false">IF($C954="","",①在庫CSV_発注日!$H950)</f>
        <v/>
      </c>
      <c r="F954" s="12" t="str">
        <f aca="false">IF($C954="","",①在庫CSV_発注日!$L950)</f>
        <v/>
      </c>
      <c r="G954" s="18"/>
      <c r="H954" s="17" t="str">
        <f aca="false">IF($C954="","",N(①在庫CSV_発注日!$Z950))</f>
        <v/>
      </c>
      <c r="I954" s="37" t="str">
        <f aca="false">IF($C954="","",SUMIFS(⑤減算マスタCSV!$L$2:$L$8001,⑤減算マスタCSV!$F$2:$F$8001,$C954,⑤減算マスタCSV!$K$2:$K$8001,1))</f>
        <v/>
      </c>
      <c r="J954" s="17" t="str">
        <f aca="false">IF($C954="","",IFERROR(INDEX(⑤減算マスタCSV!$H$2:$H$8001,MATCH($C954,⑤減算マスタCSV!$F$2:$F$8001,0)),1))</f>
        <v/>
      </c>
      <c r="K954" s="17" t="str">
        <f aca="false">IF($C954="","",MAX(1,IFERROR(INDEX(⑥商品照会CSV!$M$2:$M$3001,MATCH($C954,⑥商品照会CSV!$A$2:$A$3001,0)),1)))</f>
        <v/>
      </c>
      <c r="L954" s="40" t="str">
        <f aca="false">IF($C954="","",IFERROR(INDEX(⑥商品照会CSV!$Q$2:$Q$3001,MATCH($C954,⑥商品照会CSV!$A$2:$A$3001,0)),0))</f>
        <v/>
      </c>
      <c r="M954" s="40" t="str">
        <f aca="false">IF($C954="","",N($L954)*N($K954))</f>
        <v/>
      </c>
      <c r="N954" s="17" t="str">
        <f aca="false">IF($C954="","",MAX(1,IFERROR(INDEX(⑥商品照会CSV!$AK$2:$AK$3001,MATCH($C954,⑥商品照会CSV!$A$2:$A$3001,0)),1)))</f>
        <v/>
      </c>
      <c r="O954" s="12" t="str">
        <f aca="false">IF($C954="","",IFERROR(IF(INDEX(⑥商品照会CSV!$AN$2:$AN$3001,MATCH($C954,⑥商品照会CSV!$A$2:$A$3001,0))=1,"バラ",IF(INDEX(⑥商品照会CSV!$AM$2:$AM$3001,MATCH($C954,⑥商品照会CSV!$A$2:$A$3001,0))=1,"中間包装","ケース")),"ケース"))</f>
        <v/>
      </c>
      <c r="P954" s="18"/>
      <c r="Q954" s="14"/>
      <c r="R954" s="17" t="str">
        <f aca="false">IF($C954="","",N($Q954)*N($K954))</f>
        <v/>
      </c>
    </row>
    <row r="955" customFormat="false" ht="15" hidden="false" customHeight="false" outlineLevel="0" collapsed="false">
      <c r="B955" s="12" t="n">
        <v>950</v>
      </c>
      <c r="C955" s="36" t="str">
        <f aca="false">IF(①在庫CSV_発注日!$M951="","",①在庫CSV_発注日!$M951&amp;"")</f>
        <v/>
      </c>
      <c r="D955" s="12" t="str">
        <f aca="false">IF($C955="","",①在庫CSV_発注日!$N951)</f>
        <v/>
      </c>
      <c r="E955" s="12" t="str">
        <f aca="false">IF($C955="","",①在庫CSV_発注日!$H951)</f>
        <v/>
      </c>
      <c r="F955" s="12" t="str">
        <f aca="false">IF($C955="","",①在庫CSV_発注日!$L951)</f>
        <v/>
      </c>
      <c r="G955" s="18"/>
      <c r="H955" s="17" t="str">
        <f aca="false">IF($C955="","",N(①在庫CSV_発注日!$Z951))</f>
        <v/>
      </c>
      <c r="I955" s="37" t="str">
        <f aca="false">IF($C955="","",SUMIFS(⑤減算マスタCSV!$L$2:$L$8001,⑤減算マスタCSV!$F$2:$F$8001,$C955,⑤減算マスタCSV!$K$2:$K$8001,1))</f>
        <v/>
      </c>
      <c r="J955" s="17" t="str">
        <f aca="false">IF($C955="","",IFERROR(INDEX(⑤減算マスタCSV!$H$2:$H$8001,MATCH($C955,⑤減算マスタCSV!$F$2:$F$8001,0)),1))</f>
        <v/>
      </c>
      <c r="K955" s="17" t="str">
        <f aca="false">IF($C955="","",MAX(1,IFERROR(INDEX(⑥商品照会CSV!$M$2:$M$3001,MATCH($C955,⑥商品照会CSV!$A$2:$A$3001,0)),1)))</f>
        <v/>
      </c>
      <c r="L955" s="40" t="str">
        <f aca="false">IF($C955="","",IFERROR(INDEX(⑥商品照会CSV!$Q$2:$Q$3001,MATCH($C955,⑥商品照会CSV!$A$2:$A$3001,0)),0))</f>
        <v/>
      </c>
      <c r="M955" s="40" t="str">
        <f aca="false">IF($C955="","",N($L955)*N($K955))</f>
        <v/>
      </c>
      <c r="N955" s="17" t="str">
        <f aca="false">IF($C955="","",MAX(1,IFERROR(INDEX(⑥商品照会CSV!$AK$2:$AK$3001,MATCH($C955,⑥商品照会CSV!$A$2:$A$3001,0)),1)))</f>
        <v/>
      </c>
      <c r="O955" s="12" t="str">
        <f aca="false">IF($C955="","",IFERROR(IF(INDEX(⑥商品照会CSV!$AN$2:$AN$3001,MATCH($C955,⑥商品照会CSV!$A$2:$A$3001,0))=1,"バラ",IF(INDEX(⑥商品照会CSV!$AM$2:$AM$3001,MATCH($C955,⑥商品照会CSV!$A$2:$A$3001,0))=1,"中間包装","ケース")),"ケース"))</f>
        <v/>
      </c>
      <c r="P955" s="18"/>
      <c r="Q955" s="14"/>
      <c r="R955" s="17" t="str">
        <f aca="false">IF($C955="","",N($Q955)*N($K955))</f>
        <v/>
      </c>
    </row>
    <row r="956" customFormat="false" ht="15" hidden="false" customHeight="false" outlineLevel="0" collapsed="false">
      <c r="B956" s="12" t="n">
        <v>951</v>
      </c>
      <c r="C956" s="36" t="str">
        <f aca="false">IF(①在庫CSV_発注日!$M952="","",①在庫CSV_発注日!$M952&amp;"")</f>
        <v/>
      </c>
      <c r="D956" s="12" t="str">
        <f aca="false">IF($C956="","",①在庫CSV_発注日!$N952)</f>
        <v/>
      </c>
      <c r="E956" s="12" t="str">
        <f aca="false">IF($C956="","",①在庫CSV_発注日!$H952)</f>
        <v/>
      </c>
      <c r="F956" s="12" t="str">
        <f aca="false">IF($C956="","",①在庫CSV_発注日!$L952)</f>
        <v/>
      </c>
      <c r="G956" s="18"/>
      <c r="H956" s="17" t="str">
        <f aca="false">IF($C956="","",N(①在庫CSV_発注日!$Z952))</f>
        <v/>
      </c>
      <c r="I956" s="37" t="str">
        <f aca="false">IF($C956="","",SUMIFS(⑤減算マスタCSV!$L$2:$L$8001,⑤減算マスタCSV!$F$2:$F$8001,$C956,⑤減算マスタCSV!$K$2:$K$8001,1))</f>
        <v/>
      </c>
      <c r="J956" s="17" t="str">
        <f aca="false">IF($C956="","",IFERROR(INDEX(⑤減算マスタCSV!$H$2:$H$8001,MATCH($C956,⑤減算マスタCSV!$F$2:$F$8001,0)),1))</f>
        <v/>
      </c>
      <c r="K956" s="17" t="str">
        <f aca="false">IF($C956="","",MAX(1,IFERROR(INDEX(⑥商品照会CSV!$M$2:$M$3001,MATCH($C956,⑥商品照会CSV!$A$2:$A$3001,0)),1)))</f>
        <v/>
      </c>
      <c r="L956" s="40" t="str">
        <f aca="false">IF($C956="","",IFERROR(INDEX(⑥商品照会CSV!$Q$2:$Q$3001,MATCH($C956,⑥商品照会CSV!$A$2:$A$3001,0)),0))</f>
        <v/>
      </c>
      <c r="M956" s="40" t="str">
        <f aca="false">IF($C956="","",N($L956)*N($K956))</f>
        <v/>
      </c>
      <c r="N956" s="17" t="str">
        <f aca="false">IF($C956="","",MAX(1,IFERROR(INDEX(⑥商品照会CSV!$AK$2:$AK$3001,MATCH($C956,⑥商品照会CSV!$A$2:$A$3001,0)),1)))</f>
        <v/>
      </c>
      <c r="O956" s="12" t="str">
        <f aca="false">IF($C956="","",IFERROR(IF(INDEX(⑥商品照会CSV!$AN$2:$AN$3001,MATCH($C956,⑥商品照会CSV!$A$2:$A$3001,0))=1,"バラ",IF(INDEX(⑥商品照会CSV!$AM$2:$AM$3001,MATCH($C956,⑥商品照会CSV!$A$2:$A$3001,0))=1,"中間包装","ケース")),"ケース"))</f>
        <v/>
      </c>
      <c r="P956" s="18"/>
      <c r="Q956" s="14"/>
      <c r="R956" s="17" t="str">
        <f aca="false">IF($C956="","",N($Q956)*N($K956))</f>
        <v/>
      </c>
    </row>
    <row r="957" customFormat="false" ht="15" hidden="false" customHeight="false" outlineLevel="0" collapsed="false">
      <c r="B957" s="12" t="n">
        <v>952</v>
      </c>
      <c r="C957" s="36" t="str">
        <f aca="false">IF(①在庫CSV_発注日!$M953="","",①在庫CSV_発注日!$M953&amp;"")</f>
        <v/>
      </c>
      <c r="D957" s="12" t="str">
        <f aca="false">IF($C957="","",①在庫CSV_発注日!$N953)</f>
        <v/>
      </c>
      <c r="E957" s="12" t="str">
        <f aca="false">IF($C957="","",①在庫CSV_発注日!$H953)</f>
        <v/>
      </c>
      <c r="F957" s="12" t="str">
        <f aca="false">IF($C957="","",①在庫CSV_発注日!$L953)</f>
        <v/>
      </c>
      <c r="G957" s="18"/>
      <c r="H957" s="17" t="str">
        <f aca="false">IF($C957="","",N(①在庫CSV_発注日!$Z953))</f>
        <v/>
      </c>
      <c r="I957" s="37" t="str">
        <f aca="false">IF($C957="","",SUMIFS(⑤減算マスタCSV!$L$2:$L$8001,⑤減算マスタCSV!$F$2:$F$8001,$C957,⑤減算マスタCSV!$K$2:$K$8001,1))</f>
        <v/>
      </c>
      <c r="J957" s="17" t="str">
        <f aca="false">IF($C957="","",IFERROR(INDEX(⑤減算マスタCSV!$H$2:$H$8001,MATCH($C957,⑤減算マスタCSV!$F$2:$F$8001,0)),1))</f>
        <v/>
      </c>
      <c r="K957" s="17" t="str">
        <f aca="false">IF($C957="","",MAX(1,IFERROR(INDEX(⑥商品照会CSV!$M$2:$M$3001,MATCH($C957,⑥商品照会CSV!$A$2:$A$3001,0)),1)))</f>
        <v/>
      </c>
      <c r="L957" s="40" t="str">
        <f aca="false">IF($C957="","",IFERROR(INDEX(⑥商品照会CSV!$Q$2:$Q$3001,MATCH($C957,⑥商品照会CSV!$A$2:$A$3001,0)),0))</f>
        <v/>
      </c>
      <c r="M957" s="40" t="str">
        <f aca="false">IF($C957="","",N($L957)*N($K957))</f>
        <v/>
      </c>
      <c r="N957" s="17" t="str">
        <f aca="false">IF($C957="","",MAX(1,IFERROR(INDEX(⑥商品照会CSV!$AK$2:$AK$3001,MATCH($C957,⑥商品照会CSV!$A$2:$A$3001,0)),1)))</f>
        <v/>
      </c>
      <c r="O957" s="12" t="str">
        <f aca="false">IF($C957="","",IFERROR(IF(INDEX(⑥商品照会CSV!$AN$2:$AN$3001,MATCH($C957,⑥商品照会CSV!$A$2:$A$3001,0))=1,"バラ",IF(INDEX(⑥商品照会CSV!$AM$2:$AM$3001,MATCH($C957,⑥商品照会CSV!$A$2:$A$3001,0))=1,"中間包装","ケース")),"ケース"))</f>
        <v/>
      </c>
      <c r="P957" s="18"/>
      <c r="Q957" s="14"/>
      <c r="R957" s="17" t="str">
        <f aca="false">IF($C957="","",N($Q957)*N($K957))</f>
        <v/>
      </c>
    </row>
    <row r="958" customFormat="false" ht="15" hidden="false" customHeight="false" outlineLevel="0" collapsed="false">
      <c r="B958" s="12" t="n">
        <v>953</v>
      </c>
      <c r="C958" s="36" t="str">
        <f aca="false">IF(①在庫CSV_発注日!$M954="","",①在庫CSV_発注日!$M954&amp;"")</f>
        <v/>
      </c>
      <c r="D958" s="12" t="str">
        <f aca="false">IF($C958="","",①在庫CSV_発注日!$N954)</f>
        <v/>
      </c>
      <c r="E958" s="12" t="str">
        <f aca="false">IF($C958="","",①在庫CSV_発注日!$H954)</f>
        <v/>
      </c>
      <c r="F958" s="12" t="str">
        <f aca="false">IF($C958="","",①在庫CSV_発注日!$L954)</f>
        <v/>
      </c>
      <c r="G958" s="18"/>
      <c r="H958" s="17" t="str">
        <f aca="false">IF($C958="","",N(①在庫CSV_発注日!$Z954))</f>
        <v/>
      </c>
      <c r="I958" s="37" t="str">
        <f aca="false">IF($C958="","",SUMIFS(⑤減算マスタCSV!$L$2:$L$8001,⑤減算マスタCSV!$F$2:$F$8001,$C958,⑤減算マスタCSV!$K$2:$K$8001,1))</f>
        <v/>
      </c>
      <c r="J958" s="17" t="str">
        <f aca="false">IF($C958="","",IFERROR(INDEX(⑤減算マスタCSV!$H$2:$H$8001,MATCH($C958,⑤減算マスタCSV!$F$2:$F$8001,0)),1))</f>
        <v/>
      </c>
      <c r="K958" s="17" t="str">
        <f aca="false">IF($C958="","",MAX(1,IFERROR(INDEX(⑥商品照会CSV!$M$2:$M$3001,MATCH($C958,⑥商品照会CSV!$A$2:$A$3001,0)),1)))</f>
        <v/>
      </c>
      <c r="L958" s="40" t="str">
        <f aca="false">IF($C958="","",IFERROR(INDEX(⑥商品照会CSV!$Q$2:$Q$3001,MATCH($C958,⑥商品照会CSV!$A$2:$A$3001,0)),0))</f>
        <v/>
      </c>
      <c r="M958" s="40" t="str">
        <f aca="false">IF($C958="","",N($L958)*N($K958))</f>
        <v/>
      </c>
      <c r="N958" s="17" t="str">
        <f aca="false">IF($C958="","",MAX(1,IFERROR(INDEX(⑥商品照会CSV!$AK$2:$AK$3001,MATCH($C958,⑥商品照会CSV!$A$2:$A$3001,0)),1)))</f>
        <v/>
      </c>
      <c r="O958" s="12" t="str">
        <f aca="false">IF($C958="","",IFERROR(IF(INDEX(⑥商品照会CSV!$AN$2:$AN$3001,MATCH($C958,⑥商品照会CSV!$A$2:$A$3001,0))=1,"バラ",IF(INDEX(⑥商品照会CSV!$AM$2:$AM$3001,MATCH($C958,⑥商品照会CSV!$A$2:$A$3001,0))=1,"中間包装","ケース")),"ケース"))</f>
        <v/>
      </c>
      <c r="P958" s="18"/>
      <c r="Q958" s="14"/>
      <c r="R958" s="17" t="str">
        <f aca="false">IF($C958="","",N($Q958)*N($K958))</f>
        <v/>
      </c>
    </row>
    <row r="959" customFormat="false" ht="15" hidden="false" customHeight="false" outlineLevel="0" collapsed="false">
      <c r="B959" s="12" t="n">
        <v>954</v>
      </c>
      <c r="C959" s="36" t="str">
        <f aca="false">IF(①在庫CSV_発注日!$M955="","",①在庫CSV_発注日!$M955&amp;"")</f>
        <v/>
      </c>
      <c r="D959" s="12" t="str">
        <f aca="false">IF($C959="","",①在庫CSV_発注日!$N955)</f>
        <v/>
      </c>
      <c r="E959" s="12" t="str">
        <f aca="false">IF($C959="","",①在庫CSV_発注日!$H955)</f>
        <v/>
      </c>
      <c r="F959" s="12" t="str">
        <f aca="false">IF($C959="","",①在庫CSV_発注日!$L955)</f>
        <v/>
      </c>
      <c r="G959" s="18"/>
      <c r="H959" s="17" t="str">
        <f aca="false">IF($C959="","",N(①在庫CSV_発注日!$Z955))</f>
        <v/>
      </c>
      <c r="I959" s="37" t="str">
        <f aca="false">IF($C959="","",SUMIFS(⑤減算マスタCSV!$L$2:$L$8001,⑤減算マスタCSV!$F$2:$F$8001,$C959,⑤減算マスタCSV!$K$2:$K$8001,1))</f>
        <v/>
      </c>
      <c r="J959" s="17" t="str">
        <f aca="false">IF($C959="","",IFERROR(INDEX(⑤減算マスタCSV!$H$2:$H$8001,MATCH($C959,⑤減算マスタCSV!$F$2:$F$8001,0)),1))</f>
        <v/>
      </c>
      <c r="K959" s="17" t="str">
        <f aca="false">IF($C959="","",MAX(1,IFERROR(INDEX(⑥商品照会CSV!$M$2:$M$3001,MATCH($C959,⑥商品照会CSV!$A$2:$A$3001,0)),1)))</f>
        <v/>
      </c>
      <c r="L959" s="40" t="str">
        <f aca="false">IF($C959="","",IFERROR(INDEX(⑥商品照会CSV!$Q$2:$Q$3001,MATCH($C959,⑥商品照会CSV!$A$2:$A$3001,0)),0))</f>
        <v/>
      </c>
      <c r="M959" s="40" t="str">
        <f aca="false">IF($C959="","",N($L959)*N($K959))</f>
        <v/>
      </c>
      <c r="N959" s="17" t="str">
        <f aca="false">IF($C959="","",MAX(1,IFERROR(INDEX(⑥商品照会CSV!$AK$2:$AK$3001,MATCH($C959,⑥商品照会CSV!$A$2:$A$3001,0)),1)))</f>
        <v/>
      </c>
      <c r="O959" s="12" t="str">
        <f aca="false">IF($C959="","",IFERROR(IF(INDEX(⑥商品照会CSV!$AN$2:$AN$3001,MATCH($C959,⑥商品照会CSV!$A$2:$A$3001,0))=1,"バラ",IF(INDEX(⑥商品照会CSV!$AM$2:$AM$3001,MATCH($C959,⑥商品照会CSV!$A$2:$A$3001,0))=1,"中間包装","ケース")),"ケース"))</f>
        <v/>
      </c>
      <c r="P959" s="18"/>
      <c r="Q959" s="14"/>
      <c r="R959" s="17" t="str">
        <f aca="false">IF($C959="","",N($Q959)*N($K959))</f>
        <v/>
      </c>
    </row>
    <row r="960" customFormat="false" ht="15" hidden="false" customHeight="false" outlineLevel="0" collapsed="false">
      <c r="B960" s="12" t="n">
        <v>955</v>
      </c>
      <c r="C960" s="36" t="str">
        <f aca="false">IF(①在庫CSV_発注日!$M956="","",①在庫CSV_発注日!$M956&amp;"")</f>
        <v/>
      </c>
      <c r="D960" s="12" t="str">
        <f aca="false">IF($C960="","",①在庫CSV_発注日!$N956)</f>
        <v/>
      </c>
      <c r="E960" s="12" t="str">
        <f aca="false">IF($C960="","",①在庫CSV_発注日!$H956)</f>
        <v/>
      </c>
      <c r="F960" s="12" t="str">
        <f aca="false">IF($C960="","",①在庫CSV_発注日!$L956)</f>
        <v/>
      </c>
      <c r="G960" s="18"/>
      <c r="H960" s="17" t="str">
        <f aca="false">IF($C960="","",N(①在庫CSV_発注日!$Z956))</f>
        <v/>
      </c>
      <c r="I960" s="37" t="str">
        <f aca="false">IF($C960="","",SUMIFS(⑤減算マスタCSV!$L$2:$L$8001,⑤減算マスタCSV!$F$2:$F$8001,$C960,⑤減算マスタCSV!$K$2:$K$8001,1))</f>
        <v/>
      </c>
      <c r="J960" s="17" t="str">
        <f aca="false">IF($C960="","",IFERROR(INDEX(⑤減算マスタCSV!$H$2:$H$8001,MATCH($C960,⑤減算マスタCSV!$F$2:$F$8001,0)),1))</f>
        <v/>
      </c>
      <c r="K960" s="17" t="str">
        <f aca="false">IF($C960="","",MAX(1,IFERROR(INDEX(⑥商品照会CSV!$M$2:$M$3001,MATCH($C960,⑥商品照会CSV!$A$2:$A$3001,0)),1)))</f>
        <v/>
      </c>
      <c r="L960" s="40" t="str">
        <f aca="false">IF($C960="","",IFERROR(INDEX(⑥商品照会CSV!$Q$2:$Q$3001,MATCH($C960,⑥商品照会CSV!$A$2:$A$3001,0)),0))</f>
        <v/>
      </c>
      <c r="M960" s="40" t="str">
        <f aca="false">IF($C960="","",N($L960)*N($K960))</f>
        <v/>
      </c>
      <c r="N960" s="17" t="str">
        <f aca="false">IF($C960="","",MAX(1,IFERROR(INDEX(⑥商品照会CSV!$AK$2:$AK$3001,MATCH($C960,⑥商品照会CSV!$A$2:$A$3001,0)),1)))</f>
        <v/>
      </c>
      <c r="O960" s="12" t="str">
        <f aca="false">IF($C960="","",IFERROR(IF(INDEX(⑥商品照会CSV!$AN$2:$AN$3001,MATCH($C960,⑥商品照会CSV!$A$2:$A$3001,0))=1,"バラ",IF(INDEX(⑥商品照会CSV!$AM$2:$AM$3001,MATCH($C960,⑥商品照会CSV!$A$2:$A$3001,0))=1,"中間包装","ケース")),"ケース"))</f>
        <v/>
      </c>
      <c r="P960" s="18"/>
      <c r="Q960" s="14"/>
      <c r="R960" s="17" t="str">
        <f aca="false">IF($C960="","",N($Q960)*N($K960))</f>
        <v/>
      </c>
    </row>
    <row r="961" customFormat="false" ht="15" hidden="false" customHeight="false" outlineLevel="0" collapsed="false">
      <c r="B961" s="12" t="n">
        <v>956</v>
      </c>
      <c r="C961" s="36" t="str">
        <f aca="false">IF(①在庫CSV_発注日!$M957="","",①在庫CSV_発注日!$M957&amp;"")</f>
        <v/>
      </c>
      <c r="D961" s="12" t="str">
        <f aca="false">IF($C961="","",①在庫CSV_発注日!$N957)</f>
        <v/>
      </c>
      <c r="E961" s="12" t="str">
        <f aca="false">IF($C961="","",①在庫CSV_発注日!$H957)</f>
        <v/>
      </c>
      <c r="F961" s="12" t="str">
        <f aca="false">IF($C961="","",①在庫CSV_発注日!$L957)</f>
        <v/>
      </c>
      <c r="G961" s="18"/>
      <c r="H961" s="17" t="str">
        <f aca="false">IF($C961="","",N(①在庫CSV_発注日!$Z957))</f>
        <v/>
      </c>
      <c r="I961" s="37" t="str">
        <f aca="false">IF($C961="","",SUMIFS(⑤減算マスタCSV!$L$2:$L$8001,⑤減算マスタCSV!$F$2:$F$8001,$C961,⑤減算マスタCSV!$K$2:$K$8001,1))</f>
        <v/>
      </c>
      <c r="J961" s="17" t="str">
        <f aca="false">IF($C961="","",IFERROR(INDEX(⑤減算マスタCSV!$H$2:$H$8001,MATCH($C961,⑤減算マスタCSV!$F$2:$F$8001,0)),1))</f>
        <v/>
      </c>
      <c r="K961" s="17" t="str">
        <f aca="false">IF($C961="","",MAX(1,IFERROR(INDEX(⑥商品照会CSV!$M$2:$M$3001,MATCH($C961,⑥商品照会CSV!$A$2:$A$3001,0)),1)))</f>
        <v/>
      </c>
      <c r="L961" s="40" t="str">
        <f aca="false">IF($C961="","",IFERROR(INDEX(⑥商品照会CSV!$Q$2:$Q$3001,MATCH($C961,⑥商品照会CSV!$A$2:$A$3001,0)),0))</f>
        <v/>
      </c>
      <c r="M961" s="40" t="str">
        <f aca="false">IF($C961="","",N($L961)*N($K961))</f>
        <v/>
      </c>
      <c r="N961" s="17" t="str">
        <f aca="false">IF($C961="","",MAX(1,IFERROR(INDEX(⑥商品照会CSV!$AK$2:$AK$3001,MATCH($C961,⑥商品照会CSV!$A$2:$A$3001,0)),1)))</f>
        <v/>
      </c>
      <c r="O961" s="12" t="str">
        <f aca="false">IF($C961="","",IFERROR(IF(INDEX(⑥商品照会CSV!$AN$2:$AN$3001,MATCH($C961,⑥商品照会CSV!$A$2:$A$3001,0))=1,"バラ",IF(INDEX(⑥商品照会CSV!$AM$2:$AM$3001,MATCH($C961,⑥商品照会CSV!$A$2:$A$3001,0))=1,"中間包装","ケース")),"ケース"))</f>
        <v/>
      </c>
      <c r="P961" s="18"/>
      <c r="Q961" s="14"/>
      <c r="R961" s="17" t="str">
        <f aca="false">IF($C961="","",N($Q961)*N($K961))</f>
        <v/>
      </c>
    </row>
    <row r="962" customFormat="false" ht="15" hidden="false" customHeight="false" outlineLevel="0" collapsed="false">
      <c r="B962" s="12" t="n">
        <v>957</v>
      </c>
      <c r="C962" s="36" t="str">
        <f aca="false">IF(①在庫CSV_発注日!$M958="","",①在庫CSV_発注日!$M958&amp;"")</f>
        <v/>
      </c>
      <c r="D962" s="12" t="str">
        <f aca="false">IF($C962="","",①在庫CSV_発注日!$N958)</f>
        <v/>
      </c>
      <c r="E962" s="12" t="str">
        <f aca="false">IF($C962="","",①在庫CSV_発注日!$H958)</f>
        <v/>
      </c>
      <c r="F962" s="12" t="str">
        <f aca="false">IF($C962="","",①在庫CSV_発注日!$L958)</f>
        <v/>
      </c>
      <c r="G962" s="18"/>
      <c r="H962" s="17" t="str">
        <f aca="false">IF($C962="","",N(①在庫CSV_発注日!$Z958))</f>
        <v/>
      </c>
      <c r="I962" s="37" t="str">
        <f aca="false">IF($C962="","",SUMIFS(⑤減算マスタCSV!$L$2:$L$8001,⑤減算マスタCSV!$F$2:$F$8001,$C962,⑤減算マスタCSV!$K$2:$K$8001,1))</f>
        <v/>
      </c>
      <c r="J962" s="17" t="str">
        <f aca="false">IF($C962="","",IFERROR(INDEX(⑤減算マスタCSV!$H$2:$H$8001,MATCH($C962,⑤減算マスタCSV!$F$2:$F$8001,0)),1))</f>
        <v/>
      </c>
      <c r="K962" s="17" t="str">
        <f aca="false">IF($C962="","",MAX(1,IFERROR(INDEX(⑥商品照会CSV!$M$2:$M$3001,MATCH($C962,⑥商品照会CSV!$A$2:$A$3001,0)),1)))</f>
        <v/>
      </c>
      <c r="L962" s="40" t="str">
        <f aca="false">IF($C962="","",IFERROR(INDEX(⑥商品照会CSV!$Q$2:$Q$3001,MATCH($C962,⑥商品照会CSV!$A$2:$A$3001,0)),0))</f>
        <v/>
      </c>
      <c r="M962" s="40" t="str">
        <f aca="false">IF($C962="","",N($L962)*N($K962))</f>
        <v/>
      </c>
      <c r="N962" s="17" t="str">
        <f aca="false">IF($C962="","",MAX(1,IFERROR(INDEX(⑥商品照会CSV!$AK$2:$AK$3001,MATCH($C962,⑥商品照会CSV!$A$2:$A$3001,0)),1)))</f>
        <v/>
      </c>
      <c r="O962" s="12" t="str">
        <f aca="false">IF($C962="","",IFERROR(IF(INDEX(⑥商品照会CSV!$AN$2:$AN$3001,MATCH($C962,⑥商品照会CSV!$A$2:$A$3001,0))=1,"バラ",IF(INDEX(⑥商品照会CSV!$AM$2:$AM$3001,MATCH($C962,⑥商品照会CSV!$A$2:$A$3001,0))=1,"中間包装","ケース")),"ケース"))</f>
        <v/>
      </c>
      <c r="P962" s="18"/>
      <c r="Q962" s="14"/>
      <c r="R962" s="17" t="str">
        <f aca="false">IF($C962="","",N($Q962)*N($K962))</f>
        <v/>
      </c>
    </row>
    <row r="963" customFormat="false" ht="15" hidden="false" customHeight="false" outlineLevel="0" collapsed="false">
      <c r="B963" s="12" t="n">
        <v>958</v>
      </c>
      <c r="C963" s="36" t="str">
        <f aca="false">IF(①在庫CSV_発注日!$M959="","",①在庫CSV_発注日!$M959&amp;"")</f>
        <v/>
      </c>
      <c r="D963" s="12" t="str">
        <f aca="false">IF($C963="","",①在庫CSV_発注日!$N959)</f>
        <v/>
      </c>
      <c r="E963" s="12" t="str">
        <f aca="false">IF($C963="","",①在庫CSV_発注日!$H959)</f>
        <v/>
      </c>
      <c r="F963" s="12" t="str">
        <f aca="false">IF($C963="","",①在庫CSV_発注日!$L959)</f>
        <v/>
      </c>
      <c r="G963" s="18"/>
      <c r="H963" s="17" t="str">
        <f aca="false">IF($C963="","",N(①在庫CSV_発注日!$Z959))</f>
        <v/>
      </c>
      <c r="I963" s="37" t="str">
        <f aca="false">IF($C963="","",SUMIFS(⑤減算マスタCSV!$L$2:$L$8001,⑤減算マスタCSV!$F$2:$F$8001,$C963,⑤減算マスタCSV!$K$2:$K$8001,1))</f>
        <v/>
      </c>
      <c r="J963" s="17" t="str">
        <f aca="false">IF($C963="","",IFERROR(INDEX(⑤減算マスタCSV!$H$2:$H$8001,MATCH($C963,⑤減算マスタCSV!$F$2:$F$8001,0)),1))</f>
        <v/>
      </c>
      <c r="K963" s="17" t="str">
        <f aca="false">IF($C963="","",MAX(1,IFERROR(INDEX(⑥商品照会CSV!$M$2:$M$3001,MATCH($C963,⑥商品照会CSV!$A$2:$A$3001,0)),1)))</f>
        <v/>
      </c>
      <c r="L963" s="40" t="str">
        <f aca="false">IF($C963="","",IFERROR(INDEX(⑥商品照会CSV!$Q$2:$Q$3001,MATCH($C963,⑥商品照会CSV!$A$2:$A$3001,0)),0))</f>
        <v/>
      </c>
      <c r="M963" s="40" t="str">
        <f aca="false">IF($C963="","",N($L963)*N($K963))</f>
        <v/>
      </c>
      <c r="N963" s="17" t="str">
        <f aca="false">IF($C963="","",MAX(1,IFERROR(INDEX(⑥商品照会CSV!$AK$2:$AK$3001,MATCH($C963,⑥商品照会CSV!$A$2:$A$3001,0)),1)))</f>
        <v/>
      </c>
      <c r="O963" s="12" t="str">
        <f aca="false">IF($C963="","",IFERROR(IF(INDEX(⑥商品照会CSV!$AN$2:$AN$3001,MATCH($C963,⑥商品照会CSV!$A$2:$A$3001,0))=1,"バラ",IF(INDEX(⑥商品照会CSV!$AM$2:$AM$3001,MATCH($C963,⑥商品照会CSV!$A$2:$A$3001,0))=1,"中間包装","ケース")),"ケース"))</f>
        <v/>
      </c>
      <c r="P963" s="18"/>
      <c r="Q963" s="14"/>
      <c r="R963" s="17" t="str">
        <f aca="false">IF($C963="","",N($Q963)*N($K963))</f>
        <v/>
      </c>
    </row>
    <row r="964" customFormat="false" ht="15" hidden="false" customHeight="false" outlineLevel="0" collapsed="false">
      <c r="B964" s="12" t="n">
        <v>959</v>
      </c>
      <c r="C964" s="36" t="str">
        <f aca="false">IF(①在庫CSV_発注日!$M960="","",①在庫CSV_発注日!$M960&amp;"")</f>
        <v/>
      </c>
      <c r="D964" s="12" t="str">
        <f aca="false">IF($C964="","",①在庫CSV_発注日!$N960)</f>
        <v/>
      </c>
      <c r="E964" s="12" t="str">
        <f aca="false">IF($C964="","",①在庫CSV_発注日!$H960)</f>
        <v/>
      </c>
      <c r="F964" s="12" t="str">
        <f aca="false">IF($C964="","",①在庫CSV_発注日!$L960)</f>
        <v/>
      </c>
      <c r="G964" s="18"/>
      <c r="H964" s="17" t="str">
        <f aca="false">IF($C964="","",N(①在庫CSV_発注日!$Z960))</f>
        <v/>
      </c>
      <c r="I964" s="37" t="str">
        <f aca="false">IF($C964="","",SUMIFS(⑤減算マスタCSV!$L$2:$L$8001,⑤減算マスタCSV!$F$2:$F$8001,$C964,⑤減算マスタCSV!$K$2:$K$8001,1))</f>
        <v/>
      </c>
      <c r="J964" s="17" t="str">
        <f aca="false">IF($C964="","",IFERROR(INDEX(⑤減算マスタCSV!$H$2:$H$8001,MATCH($C964,⑤減算マスタCSV!$F$2:$F$8001,0)),1))</f>
        <v/>
      </c>
      <c r="K964" s="17" t="str">
        <f aca="false">IF($C964="","",MAX(1,IFERROR(INDEX(⑥商品照会CSV!$M$2:$M$3001,MATCH($C964,⑥商品照会CSV!$A$2:$A$3001,0)),1)))</f>
        <v/>
      </c>
      <c r="L964" s="40" t="str">
        <f aca="false">IF($C964="","",IFERROR(INDEX(⑥商品照会CSV!$Q$2:$Q$3001,MATCH($C964,⑥商品照会CSV!$A$2:$A$3001,0)),0))</f>
        <v/>
      </c>
      <c r="M964" s="40" t="str">
        <f aca="false">IF($C964="","",N($L964)*N($K964))</f>
        <v/>
      </c>
      <c r="N964" s="17" t="str">
        <f aca="false">IF($C964="","",MAX(1,IFERROR(INDEX(⑥商品照会CSV!$AK$2:$AK$3001,MATCH($C964,⑥商品照会CSV!$A$2:$A$3001,0)),1)))</f>
        <v/>
      </c>
      <c r="O964" s="12" t="str">
        <f aca="false">IF($C964="","",IFERROR(IF(INDEX(⑥商品照会CSV!$AN$2:$AN$3001,MATCH($C964,⑥商品照会CSV!$A$2:$A$3001,0))=1,"バラ",IF(INDEX(⑥商品照会CSV!$AM$2:$AM$3001,MATCH($C964,⑥商品照会CSV!$A$2:$A$3001,0))=1,"中間包装","ケース")),"ケース"))</f>
        <v/>
      </c>
      <c r="P964" s="18"/>
      <c r="Q964" s="14"/>
      <c r="R964" s="17" t="str">
        <f aca="false">IF($C964="","",N($Q964)*N($K964))</f>
        <v/>
      </c>
    </row>
    <row r="965" customFormat="false" ht="15" hidden="false" customHeight="false" outlineLevel="0" collapsed="false">
      <c r="B965" s="12" t="n">
        <v>960</v>
      </c>
      <c r="C965" s="36" t="str">
        <f aca="false">IF(①在庫CSV_発注日!$M961="","",①在庫CSV_発注日!$M961&amp;"")</f>
        <v/>
      </c>
      <c r="D965" s="12" t="str">
        <f aca="false">IF($C965="","",①在庫CSV_発注日!$N961)</f>
        <v/>
      </c>
      <c r="E965" s="12" t="str">
        <f aca="false">IF($C965="","",①在庫CSV_発注日!$H961)</f>
        <v/>
      </c>
      <c r="F965" s="12" t="str">
        <f aca="false">IF($C965="","",①在庫CSV_発注日!$L961)</f>
        <v/>
      </c>
      <c r="G965" s="18"/>
      <c r="H965" s="17" t="str">
        <f aca="false">IF($C965="","",N(①在庫CSV_発注日!$Z961))</f>
        <v/>
      </c>
      <c r="I965" s="37" t="str">
        <f aca="false">IF($C965="","",SUMIFS(⑤減算マスタCSV!$L$2:$L$8001,⑤減算マスタCSV!$F$2:$F$8001,$C965,⑤減算マスタCSV!$K$2:$K$8001,1))</f>
        <v/>
      </c>
      <c r="J965" s="17" t="str">
        <f aca="false">IF($C965="","",IFERROR(INDEX(⑤減算マスタCSV!$H$2:$H$8001,MATCH($C965,⑤減算マスタCSV!$F$2:$F$8001,0)),1))</f>
        <v/>
      </c>
      <c r="K965" s="17" t="str">
        <f aca="false">IF($C965="","",MAX(1,IFERROR(INDEX(⑥商品照会CSV!$M$2:$M$3001,MATCH($C965,⑥商品照会CSV!$A$2:$A$3001,0)),1)))</f>
        <v/>
      </c>
      <c r="L965" s="40" t="str">
        <f aca="false">IF($C965="","",IFERROR(INDEX(⑥商品照会CSV!$Q$2:$Q$3001,MATCH($C965,⑥商品照会CSV!$A$2:$A$3001,0)),0))</f>
        <v/>
      </c>
      <c r="M965" s="40" t="str">
        <f aca="false">IF($C965="","",N($L965)*N($K965))</f>
        <v/>
      </c>
      <c r="N965" s="17" t="str">
        <f aca="false">IF($C965="","",MAX(1,IFERROR(INDEX(⑥商品照会CSV!$AK$2:$AK$3001,MATCH($C965,⑥商品照会CSV!$A$2:$A$3001,0)),1)))</f>
        <v/>
      </c>
      <c r="O965" s="12" t="str">
        <f aca="false">IF($C965="","",IFERROR(IF(INDEX(⑥商品照会CSV!$AN$2:$AN$3001,MATCH($C965,⑥商品照会CSV!$A$2:$A$3001,0))=1,"バラ",IF(INDEX(⑥商品照会CSV!$AM$2:$AM$3001,MATCH($C965,⑥商品照会CSV!$A$2:$A$3001,0))=1,"中間包装","ケース")),"ケース"))</f>
        <v/>
      </c>
      <c r="P965" s="18"/>
      <c r="Q965" s="14"/>
      <c r="R965" s="17" t="str">
        <f aca="false">IF($C965="","",N($Q965)*N($K965))</f>
        <v/>
      </c>
    </row>
    <row r="966" customFormat="false" ht="15" hidden="false" customHeight="false" outlineLevel="0" collapsed="false">
      <c r="B966" s="12" t="n">
        <v>961</v>
      </c>
      <c r="C966" s="36" t="str">
        <f aca="false">IF(①在庫CSV_発注日!$M962="","",①在庫CSV_発注日!$M962&amp;"")</f>
        <v/>
      </c>
      <c r="D966" s="12" t="str">
        <f aca="false">IF($C966="","",①在庫CSV_発注日!$N962)</f>
        <v/>
      </c>
      <c r="E966" s="12" t="str">
        <f aca="false">IF($C966="","",①在庫CSV_発注日!$H962)</f>
        <v/>
      </c>
      <c r="F966" s="12" t="str">
        <f aca="false">IF($C966="","",①在庫CSV_発注日!$L962)</f>
        <v/>
      </c>
      <c r="G966" s="18"/>
      <c r="H966" s="17" t="str">
        <f aca="false">IF($C966="","",N(①在庫CSV_発注日!$Z962))</f>
        <v/>
      </c>
      <c r="I966" s="37" t="str">
        <f aca="false">IF($C966="","",SUMIFS(⑤減算マスタCSV!$L$2:$L$8001,⑤減算マスタCSV!$F$2:$F$8001,$C966,⑤減算マスタCSV!$K$2:$K$8001,1))</f>
        <v/>
      </c>
      <c r="J966" s="17" t="str">
        <f aca="false">IF($C966="","",IFERROR(INDEX(⑤減算マスタCSV!$H$2:$H$8001,MATCH($C966,⑤減算マスタCSV!$F$2:$F$8001,0)),1))</f>
        <v/>
      </c>
      <c r="K966" s="17" t="str">
        <f aca="false">IF($C966="","",MAX(1,IFERROR(INDEX(⑥商品照会CSV!$M$2:$M$3001,MATCH($C966,⑥商品照会CSV!$A$2:$A$3001,0)),1)))</f>
        <v/>
      </c>
      <c r="L966" s="40" t="str">
        <f aca="false">IF($C966="","",IFERROR(INDEX(⑥商品照会CSV!$Q$2:$Q$3001,MATCH($C966,⑥商品照会CSV!$A$2:$A$3001,0)),0))</f>
        <v/>
      </c>
      <c r="M966" s="40" t="str">
        <f aca="false">IF($C966="","",N($L966)*N($K966))</f>
        <v/>
      </c>
      <c r="N966" s="17" t="str">
        <f aca="false">IF($C966="","",MAX(1,IFERROR(INDEX(⑥商品照会CSV!$AK$2:$AK$3001,MATCH($C966,⑥商品照会CSV!$A$2:$A$3001,0)),1)))</f>
        <v/>
      </c>
      <c r="O966" s="12" t="str">
        <f aca="false">IF($C966="","",IFERROR(IF(INDEX(⑥商品照会CSV!$AN$2:$AN$3001,MATCH($C966,⑥商品照会CSV!$A$2:$A$3001,0))=1,"バラ",IF(INDEX(⑥商品照会CSV!$AM$2:$AM$3001,MATCH($C966,⑥商品照会CSV!$A$2:$A$3001,0))=1,"中間包装","ケース")),"ケース"))</f>
        <v/>
      </c>
      <c r="P966" s="18"/>
      <c r="Q966" s="14"/>
      <c r="R966" s="17" t="str">
        <f aca="false">IF($C966="","",N($Q966)*N($K966))</f>
        <v/>
      </c>
    </row>
    <row r="967" customFormat="false" ht="15" hidden="false" customHeight="false" outlineLevel="0" collapsed="false">
      <c r="B967" s="12" t="n">
        <v>962</v>
      </c>
      <c r="C967" s="36" t="str">
        <f aca="false">IF(①在庫CSV_発注日!$M963="","",①在庫CSV_発注日!$M963&amp;"")</f>
        <v/>
      </c>
      <c r="D967" s="12" t="str">
        <f aca="false">IF($C967="","",①在庫CSV_発注日!$N963)</f>
        <v/>
      </c>
      <c r="E967" s="12" t="str">
        <f aca="false">IF($C967="","",①在庫CSV_発注日!$H963)</f>
        <v/>
      </c>
      <c r="F967" s="12" t="str">
        <f aca="false">IF($C967="","",①在庫CSV_発注日!$L963)</f>
        <v/>
      </c>
      <c r="G967" s="18"/>
      <c r="H967" s="17" t="str">
        <f aca="false">IF($C967="","",N(①在庫CSV_発注日!$Z963))</f>
        <v/>
      </c>
      <c r="I967" s="37" t="str">
        <f aca="false">IF($C967="","",SUMIFS(⑤減算マスタCSV!$L$2:$L$8001,⑤減算マスタCSV!$F$2:$F$8001,$C967,⑤減算マスタCSV!$K$2:$K$8001,1))</f>
        <v/>
      </c>
      <c r="J967" s="17" t="str">
        <f aca="false">IF($C967="","",IFERROR(INDEX(⑤減算マスタCSV!$H$2:$H$8001,MATCH($C967,⑤減算マスタCSV!$F$2:$F$8001,0)),1))</f>
        <v/>
      </c>
      <c r="K967" s="17" t="str">
        <f aca="false">IF($C967="","",MAX(1,IFERROR(INDEX(⑥商品照会CSV!$M$2:$M$3001,MATCH($C967,⑥商品照会CSV!$A$2:$A$3001,0)),1)))</f>
        <v/>
      </c>
      <c r="L967" s="40" t="str">
        <f aca="false">IF($C967="","",IFERROR(INDEX(⑥商品照会CSV!$Q$2:$Q$3001,MATCH($C967,⑥商品照会CSV!$A$2:$A$3001,0)),0))</f>
        <v/>
      </c>
      <c r="M967" s="40" t="str">
        <f aca="false">IF($C967="","",N($L967)*N($K967))</f>
        <v/>
      </c>
      <c r="N967" s="17" t="str">
        <f aca="false">IF($C967="","",MAX(1,IFERROR(INDEX(⑥商品照会CSV!$AK$2:$AK$3001,MATCH($C967,⑥商品照会CSV!$A$2:$A$3001,0)),1)))</f>
        <v/>
      </c>
      <c r="O967" s="12" t="str">
        <f aca="false">IF($C967="","",IFERROR(IF(INDEX(⑥商品照会CSV!$AN$2:$AN$3001,MATCH($C967,⑥商品照会CSV!$A$2:$A$3001,0))=1,"バラ",IF(INDEX(⑥商品照会CSV!$AM$2:$AM$3001,MATCH($C967,⑥商品照会CSV!$A$2:$A$3001,0))=1,"中間包装","ケース")),"ケース"))</f>
        <v/>
      </c>
      <c r="P967" s="18"/>
      <c r="Q967" s="14"/>
      <c r="R967" s="17" t="str">
        <f aca="false">IF($C967="","",N($Q967)*N($K967))</f>
        <v/>
      </c>
    </row>
    <row r="968" customFormat="false" ht="15" hidden="false" customHeight="false" outlineLevel="0" collapsed="false">
      <c r="B968" s="12" t="n">
        <v>963</v>
      </c>
      <c r="C968" s="36" t="str">
        <f aca="false">IF(①在庫CSV_発注日!$M964="","",①在庫CSV_発注日!$M964&amp;"")</f>
        <v/>
      </c>
      <c r="D968" s="12" t="str">
        <f aca="false">IF($C968="","",①在庫CSV_発注日!$N964)</f>
        <v/>
      </c>
      <c r="E968" s="12" t="str">
        <f aca="false">IF($C968="","",①在庫CSV_発注日!$H964)</f>
        <v/>
      </c>
      <c r="F968" s="12" t="str">
        <f aca="false">IF($C968="","",①在庫CSV_発注日!$L964)</f>
        <v/>
      </c>
      <c r="G968" s="18"/>
      <c r="H968" s="17" t="str">
        <f aca="false">IF($C968="","",N(①在庫CSV_発注日!$Z964))</f>
        <v/>
      </c>
      <c r="I968" s="37" t="str">
        <f aca="false">IF($C968="","",SUMIFS(⑤減算マスタCSV!$L$2:$L$8001,⑤減算マスタCSV!$F$2:$F$8001,$C968,⑤減算マスタCSV!$K$2:$K$8001,1))</f>
        <v/>
      </c>
      <c r="J968" s="17" t="str">
        <f aca="false">IF($C968="","",IFERROR(INDEX(⑤減算マスタCSV!$H$2:$H$8001,MATCH($C968,⑤減算マスタCSV!$F$2:$F$8001,0)),1))</f>
        <v/>
      </c>
      <c r="K968" s="17" t="str">
        <f aca="false">IF($C968="","",MAX(1,IFERROR(INDEX(⑥商品照会CSV!$M$2:$M$3001,MATCH($C968,⑥商品照会CSV!$A$2:$A$3001,0)),1)))</f>
        <v/>
      </c>
      <c r="L968" s="40" t="str">
        <f aca="false">IF($C968="","",IFERROR(INDEX(⑥商品照会CSV!$Q$2:$Q$3001,MATCH($C968,⑥商品照会CSV!$A$2:$A$3001,0)),0))</f>
        <v/>
      </c>
      <c r="M968" s="40" t="str">
        <f aca="false">IF($C968="","",N($L968)*N($K968))</f>
        <v/>
      </c>
      <c r="N968" s="17" t="str">
        <f aca="false">IF($C968="","",MAX(1,IFERROR(INDEX(⑥商品照会CSV!$AK$2:$AK$3001,MATCH($C968,⑥商品照会CSV!$A$2:$A$3001,0)),1)))</f>
        <v/>
      </c>
      <c r="O968" s="12" t="str">
        <f aca="false">IF($C968="","",IFERROR(IF(INDEX(⑥商品照会CSV!$AN$2:$AN$3001,MATCH($C968,⑥商品照会CSV!$A$2:$A$3001,0))=1,"バラ",IF(INDEX(⑥商品照会CSV!$AM$2:$AM$3001,MATCH($C968,⑥商品照会CSV!$A$2:$A$3001,0))=1,"中間包装","ケース")),"ケース"))</f>
        <v/>
      </c>
      <c r="P968" s="18"/>
      <c r="Q968" s="14"/>
      <c r="R968" s="17" t="str">
        <f aca="false">IF($C968="","",N($Q968)*N($K968))</f>
        <v/>
      </c>
    </row>
    <row r="969" customFormat="false" ht="15" hidden="false" customHeight="false" outlineLevel="0" collapsed="false">
      <c r="B969" s="12" t="n">
        <v>964</v>
      </c>
      <c r="C969" s="36" t="str">
        <f aca="false">IF(①在庫CSV_発注日!$M965="","",①在庫CSV_発注日!$M965&amp;"")</f>
        <v/>
      </c>
      <c r="D969" s="12" t="str">
        <f aca="false">IF($C969="","",①在庫CSV_発注日!$N965)</f>
        <v/>
      </c>
      <c r="E969" s="12" t="str">
        <f aca="false">IF($C969="","",①在庫CSV_発注日!$H965)</f>
        <v/>
      </c>
      <c r="F969" s="12" t="str">
        <f aca="false">IF($C969="","",①在庫CSV_発注日!$L965)</f>
        <v/>
      </c>
      <c r="G969" s="18"/>
      <c r="H969" s="17" t="str">
        <f aca="false">IF($C969="","",N(①在庫CSV_発注日!$Z965))</f>
        <v/>
      </c>
      <c r="I969" s="37" t="str">
        <f aca="false">IF($C969="","",SUMIFS(⑤減算マスタCSV!$L$2:$L$8001,⑤減算マスタCSV!$F$2:$F$8001,$C969,⑤減算マスタCSV!$K$2:$K$8001,1))</f>
        <v/>
      </c>
      <c r="J969" s="17" t="str">
        <f aca="false">IF($C969="","",IFERROR(INDEX(⑤減算マスタCSV!$H$2:$H$8001,MATCH($C969,⑤減算マスタCSV!$F$2:$F$8001,0)),1))</f>
        <v/>
      </c>
      <c r="K969" s="17" t="str">
        <f aca="false">IF($C969="","",MAX(1,IFERROR(INDEX(⑥商品照会CSV!$M$2:$M$3001,MATCH($C969,⑥商品照会CSV!$A$2:$A$3001,0)),1)))</f>
        <v/>
      </c>
      <c r="L969" s="40" t="str">
        <f aca="false">IF($C969="","",IFERROR(INDEX(⑥商品照会CSV!$Q$2:$Q$3001,MATCH($C969,⑥商品照会CSV!$A$2:$A$3001,0)),0))</f>
        <v/>
      </c>
      <c r="M969" s="40" t="str">
        <f aca="false">IF($C969="","",N($L969)*N($K969))</f>
        <v/>
      </c>
      <c r="N969" s="17" t="str">
        <f aca="false">IF($C969="","",MAX(1,IFERROR(INDEX(⑥商品照会CSV!$AK$2:$AK$3001,MATCH($C969,⑥商品照会CSV!$A$2:$A$3001,0)),1)))</f>
        <v/>
      </c>
      <c r="O969" s="12" t="str">
        <f aca="false">IF($C969="","",IFERROR(IF(INDEX(⑥商品照会CSV!$AN$2:$AN$3001,MATCH($C969,⑥商品照会CSV!$A$2:$A$3001,0))=1,"バラ",IF(INDEX(⑥商品照会CSV!$AM$2:$AM$3001,MATCH($C969,⑥商品照会CSV!$A$2:$A$3001,0))=1,"中間包装","ケース")),"ケース"))</f>
        <v/>
      </c>
      <c r="P969" s="18"/>
      <c r="Q969" s="14"/>
      <c r="R969" s="17" t="str">
        <f aca="false">IF($C969="","",N($Q969)*N($K969))</f>
        <v/>
      </c>
    </row>
    <row r="970" customFormat="false" ht="15" hidden="false" customHeight="false" outlineLevel="0" collapsed="false">
      <c r="B970" s="12" t="n">
        <v>965</v>
      </c>
      <c r="C970" s="36" t="str">
        <f aca="false">IF(①在庫CSV_発注日!$M966="","",①在庫CSV_発注日!$M966&amp;"")</f>
        <v/>
      </c>
      <c r="D970" s="12" t="str">
        <f aca="false">IF($C970="","",①在庫CSV_発注日!$N966)</f>
        <v/>
      </c>
      <c r="E970" s="12" t="str">
        <f aca="false">IF($C970="","",①在庫CSV_発注日!$H966)</f>
        <v/>
      </c>
      <c r="F970" s="12" t="str">
        <f aca="false">IF($C970="","",①在庫CSV_発注日!$L966)</f>
        <v/>
      </c>
      <c r="G970" s="18"/>
      <c r="H970" s="17" t="str">
        <f aca="false">IF($C970="","",N(①在庫CSV_発注日!$Z966))</f>
        <v/>
      </c>
      <c r="I970" s="37" t="str">
        <f aca="false">IF($C970="","",SUMIFS(⑤減算マスタCSV!$L$2:$L$8001,⑤減算マスタCSV!$F$2:$F$8001,$C970,⑤減算マスタCSV!$K$2:$K$8001,1))</f>
        <v/>
      </c>
      <c r="J970" s="17" t="str">
        <f aca="false">IF($C970="","",IFERROR(INDEX(⑤減算マスタCSV!$H$2:$H$8001,MATCH($C970,⑤減算マスタCSV!$F$2:$F$8001,0)),1))</f>
        <v/>
      </c>
      <c r="K970" s="17" t="str">
        <f aca="false">IF($C970="","",MAX(1,IFERROR(INDEX(⑥商品照会CSV!$M$2:$M$3001,MATCH($C970,⑥商品照会CSV!$A$2:$A$3001,0)),1)))</f>
        <v/>
      </c>
      <c r="L970" s="40" t="str">
        <f aca="false">IF($C970="","",IFERROR(INDEX(⑥商品照会CSV!$Q$2:$Q$3001,MATCH($C970,⑥商品照会CSV!$A$2:$A$3001,0)),0))</f>
        <v/>
      </c>
      <c r="M970" s="40" t="str">
        <f aca="false">IF($C970="","",N($L970)*N($K970))</f>
        <v/>
      </c>
      <c r="N970" s="17" t="str">
        <f aca="false">IF($C970="","",MAX(1,IFERROR(INDEX(⑥商品照会CSV!$AK$2:$AK$3001,MATCH($C970,⑥商品照会CSV!$A$2:$A$3001,0)),1)))</f>
        <v/>
      </c>
      <c r="O970" s="12" t="str">
        <f aca="false">IF($C970="","",IFERROR(IF(INDEX(⑥商品照会CSV!$AN$2:$AN$3001,MATCH($C970,⑥商品照会CSV!$A$2:$A$3001,0))=1,"バラ",IF(INDEX(⑥商品照会CSV!$AM$2:$AM$3001,MATCH($C970,⑥商品照会CSV!$A$2:$A$3001,0))=1,"中間包装","ケース")),"ケース"))</f>
        <v/>
      </c>
      <c r="P970" s="18"/>
      <c r="Q970" s="14"/>
      <c r="R970" s="17" t="str">
        <f aca="false">IF($C970="","",N($Q970)*N($K970))</f>
        <v/>
      </c>
    </row>
    <row r="971" customFormat="false" ht="15" hidden="false" customHeight="false" outlineLevel="0" collapsed="false">
      <c r="B971" s="12" t="n">
        <v>966</v>
      </c>
      <c r="C971" s="36" t="str">
        <f aca="false">IF(①在庫CSV_発注日!$M967="","",①在庫CSV_発注日!$M967&amp;"")</f>
        <v/>
      </c>
      <c r="D971" s="12" t="str">
        <f aca="false">IF($C971="","",①在庫CSV_発注日!$N967)</f>
        <v/>
      </c>
      <c r="E971" s="12" t="str">
        <f aca="false">IF($C971="","",①在庫CSV_発注日!$H967)</f>
        <v/>
      </c>
      <c r="F971" s="12" t="str">
        <f aca="false">IF($C971="","",①在庫CSV_発注日!$L967)</f>
        <v/>
      </c>
      <c r="G971" s="18"/>
      <c r="H971" s="17" t="str">
        <f aca="false">IF($C971="","",N(①在庫CSV_発注日!$Z967))</f>
        <v/>
      </c>
      <c r="I971" s="37" t="str">
        <f aca="false">IF($C971="","",SUMIFS(⑤減算マスタCSV!$L$2:$L$8001,⑤減算マスタCSV!$F$2:$F$8001,$C971,⑤減算マスタCSV!$K$2:$K$8001,1))</f>
        <v/>
      </c>
      <c r="J971" s="17" t="str">
        <f aca="false">IF($C971="","",IFERROR(INDEX(⑤減算マスタCSV!$H$2:$H$8001,MATCH($C971,⑤減算マスタCSV!$F$2:$F$8001,0)),1))</f>
        <v/>
      </c>
      <c r="K971" s="17" t="str">
        <f aca="false">IF($C971="","",MAX(1,IFERROR(INDEX(⑥商品照会CSV!$M$2:$M$3001,MATCH($C971,⑥商品照会CSV!$A$2:$A$3001,0)),1)))</f>
        <v/>
      </c>
      <c r="L971" s="40" t="str">
        <f aca="false">IF($C971="","",IFERROR(INDEX(⑥商品照会CSV!$Q$2:$Q$3001,MATCH($C971,⑥商品照会CSV!$A$2:$A$3001,0)),0))</f>
        <v/>
      </c>
      <c r="M971" s="40" t="str">
        <f aca="false">IF($C971="","",N($L971)*N($K971))</f>
        <v/>
      </c>
      <c r="N971" s="17" t="str">
        <f aca="false">IF($C971="","",MAX(1,IFERROR(INDEX(⑥商品照会CSV!$AK$2:$AK$3001,MATCH($C971,⑥商品照会CSV!$A$2:$A$3001,0)),1)))</f>
        <v/>
      </c>
      <c r="O971" s="12" t="str">
        <f aca="false">IF($C971="","",IFERROR(IF(INDEX(⑥商品照会CSV!$AN$2:$AN$3001,MATCH($C971,⑥商品照会CSV!$A$2:$A$3001,0))=1,"バラ",IF(INDEX(⑥商品照会CSV!$AM$2:$AM$3001,MATCH($C971,⑥商品照会CSV!$A$2:$A$3001,0))=1,"中間包装","ケース")),"ケース"))</f>
        <v/>
      </c>
      <c r="P971" s="18"/>
      <c r="Q971" s="14"/>
      <c r="R971" s="17" t="str">
        <f aca="false">IF($C971="","",N($Q971)*N($K971))</f>
        <v/>
      </c>
    </row>
    <row r="972" customFormat="false" ht="15" hidden="false" customHeight="false" outlineLevel="0" collapsed="false">
      <c r="B972" s="12" t="n">
        <v>967</v>
      </c>
      <c r="C972" s="36" t="str">
        <f aca="false">IF(①在庫CSV_発注日!$M968="","",①在庫CSV_発注日!$M968&amp;"")</f>
        <v/>
      </c>
      <c r="D972" s="12" t="str">
        <f aca="false">IF($C972="","",①在庫CSV_発注日!$N968)</f>
        <v/>
      </c>
      <c r="E972" s="12" t="str">
        <f aca="false">IF($C972="","",①在庫CSV_発注日!$H968)</f>
        <v/>
      </c>
      <c r="F972" s="12" t="str">
        <f aca="false">IF($C972="","",①在庫CSV_発注日!$L968)</f>
        <v/>
      </c>
      <c r="G972" s="18"/>
      <c r="H972" s="17" t="str">
        <f aca="false">IF($C972="","",N(①在庫CSV_発注日!$Z968))</f>
        <v/>
      </c>
      <c r="I972" s="37" t="str">
        <f aca="false">IF($C972="","",SUMIFS(⑤減算マスタCSV!$L$2:$L$8001,⑤減算マスタCSV!$F$2:$F$8001,$C972,⑤減算マスタCSV!$K$2:$K$8001,1))</f>
        <v/>
      </c>
      <c r="J972" s="17" t="str">
        <f aca="false">IF($C972="","",IFERROR(INDEX(⑤減算マスタCSV!$H$2:$H$8001,MATCH($C972,⑤減算マスタCSV!$F$2:$F$8001,0)),1))</f>
        <v/>
      </c>
      <c r="K972" s="17" t="str">
        <f aca="false">IF($C972="","",MAX(1,IFERROR(INDEX(⑥商品照会CSV!$M$2:$M$3001,MATCH($C972,⑥商品照会CSV!$A$2:$A$3001,0)),1)))</f>
        <v/>
      </c>
      <c r="L972" s="40" t="str">
        <f aca="false">IF($C972="","",IFERROR(INDEX(⑥商品照会CSV!$Q$2:$Q$3001,MATCH($C972,⑥商品照会CSV!$A$2:$A$3001,0)),0))</f>
        <v/>
      </c>
      <c r="M972" s="40" t="str">
        <f aca="false">IF($C972="","",N($L972)*N($K972))</f>
        <v/>
      </c>
      <c r="N972" s="17" t="str">
        <f aca="false">IF($C972="","",MAX(1,IFERROR(INDEX(⑥商品照会CSV!$AK$2:$AK$3001,MATCH($C972,⑥商品照会CSV!$A$2:$A$3001,0)),1)))</f>
        <v/>
      </c>
      <c r="O972" s="12" t="str">
        <f aca="false">IF($C972="","",IFERROR(IF(INDEX(⑥商品照会CSV!$AN$2:$AN$3001,MATCH($C972,⑥商品照会CSV!$A$2:$A$3001,0))=1,"バラ",IF(INDEX(⑥商品照会CSV!$AM$2:$AM$3001,MATCH($C972,⑥商品照会CSV!$A$2:$A$3001,0))=1,"中間包装","ケース")),"ケース"))</f>
        <v/>
      </c>
      <c r="P972" s="18"/>
      <c r="Q972" s="14"/>
      <c r="R972" s="17" t="str">
        <f aca="false">IF($C972="","",N($Q972)*N($K972))</f>
        <v/>
      </c>
    </row>
    <row r="973" customFormat="false" ht="15" hidden="false" customHeight="false" outlineLevel="0" collapsed="false">
      <c r="B973" s="12" t="n">
        <v>968</v>
      </c>
      <c r="C973" s="36" t="str">
        <f aca="false">IF(①在庫CSV_発注日!$M969="","",①在庫CSV_発注日!$M969&amp;"")</f>
        <v/>
      </c>
      <c r="D973" s="12" t="str">
        <f aca="false">IF($C973="","",①在庫CSV_発注日!$N969)</f>
        <v/>
      </c>
      <c r="E973" s="12" t="str">
        <f aca="false">IF($C973="","",①在庫CSV_発注日!$H969)</f>
        <v/>
      </c>
      <c r="F973" s="12" t="str">
        <f aca="false">IF($C973="","",①在庫CSV_発注日!$L969)</f>
        <v/>
      </c>
      <c r="G973" s="18"/>
      <c r="H973" s="17" t="str">
        <f aca="false">IF($C973="","",N(①在庫CSV_発注日!$Z969))</f>
        <v/>
      </c>
      <c r="I973" s="37" t="str">
        <f aca="false">IF($C973="","",SUMIFS(⑤減算マスタCSV!$L$2:$L$8001,⑤減算マスタCSV!$F$2:$F$8001,$C973,⑤減算マスタCSV!$K$2:$K$8001,1))</f>
        <v/>
      </c>
      <c r="J973" s="17" t="str">
        <f aca="false">IF($C973="","",IFERROR(INDEX(⑤減算マスタCSV!$H$2:$H$8001,MATCH($C973,⑤減算マスタCSV!$F$2:$F$8001,0)),1))</f>
        <v/>
      </c>
      <c r="K973" s="17" t="str">
        <f aca="false">IF($C973="","",MAX(1,IFERROR(INDEX(⑥商品照会CSV!$M$2:$M$3001,MATCH($C973,⑥商品照会CSV!$A$2:$A$3001,0)),1)))</f>
        <v/>
      </c>
      <c r="L973" s="40" t="str">
        <f aca="false">IF($C973="","",IFERROR(INDEX(⑥商品照会CSV!$Q$2:$Q$3001,MATCH($C973,⑥商品照会CSV!$A$2:$A$3001,0)),0))</f>
        <v/>
      </c>
      <c r="M973" s="40" t="str">
        <f aca="false">IF($C973="","",N($L973)*N($K973))</f>
        <v/>
      </c>
      <c r="N973" s="17" t="str">
        <f aca="false">IF($C973="","",MAX(1,IFERROR(INDEX(⑥商品照会CSV!$AK$2:$AK$3001,MATCH($C973,⑥商品照会CSV!$A$2:$A$3001,0)),1)))</f>
        <v/>
      </c>
      <c r="O973" s="12" t="str">
        <f aca="false">IF($C973="","",IFERROR(IF(INDEX(⑥商品照会CSV!$AN$2:$AN$3001,MATCH($C973,⑥商品照会CSV!$A$2:$A$3001,0))=1,"バラ",IF(INDEX(⑥商品照会CSV!$AM$2:$AM$3001,MATCH($C973,⑥商品照会CSV!$A$2:$A$3001,0))=1,"中間包装","ケース")),"ケース"))</f>
        <v/>
      </c>
      <c r="P973" s="18"/>
      <c r="Q973" s="14"/>
      <c r="R973" s="17" t="str">
        <f aca="false">IF($C973="","",N($Q973)*N($K973))</f>
        <v/>
      </c>
    </row>
    <row r="974" customFormat="false" ht="15" hidden="false" customHeight="false" outlineLevel="0" collapsed="false">
      <c r="B974" s="12" t="n">
        <v>969</v>
      </c>
      <c r="C974" s="36" t="str">
        <f aca="false">IF(①在庫CSV_発注日!$M970="","",①在庫CSV_発注日!$M970&amp;"")</f>
        <v/>
      </c>
      <c r="D974" s="12" t="str">
        <f aca="false">IF($C974="","",①在庫CSV_発注日!$N970)</f>
        <v/>
      </c>
      <c r="E974" s="12" t="str">
        <f aca="false">IF($C974="","",①在庫CSV_発注日!$H970)</f>
        <v/>
      </c>
      <c r="F974" s="12" t="str">
        <f aca="false">IF($C974="","",①在庫CSV_発注日!$L970)</f>
        <v/>
      </c>
      <c r="G974" s="18"/>
      <c r="H974" s="17" t="str">
        <f aca="false">IF($C974="","",N(①在庫CSV_発注日!$Z970))</f>
        <v/>
      </c>
      <c r="I974" s="37" t="str">
        <f aca="false">IF($C974="","",SUMIFS(⑤減算マスタCSV!$L$2:$L$8001,⑤減算マスタCSV!$F$2:$F$8001,$C974,⑤減算マスタCSV!$K$2:$K$8001,1))</f>
        <v/>
      </c>
      <c r="J974" s="17" t="str">
        <f aca="false">IF($C974="","",IFERROR(INDEX(⑤減算マスタCSV!$H$2:$H$8001,MATCH($C974,⑤減算マスタCSV!$F$2:$F$8001,0)),1))</f>
        <v/>
      </c>
      <c r="K974" s="17" t="str">
        <f aca="false">IF($C974="","",MAX(1,IFERROR(INDEX(⑥商品照会CSV!$M$2:$M$3001,MATCH($C974,⑥商品照会CSV!$A$2:$A$3001,0)),1)))</f>
        <v/>
      </c>
      <c r="L974" s="40" t="str">
        <f aca="false">IF($C974="","",IFERROR(INDEX(⑥商品照会CSV!$Q$2:$Q$3001,MATCH($C974,⑥商品照会CSV!$A$2:$A$3001,0)),0))</f>
        <v/>
      </c>
      <c r="M974" s="40" t="str">
        <f aca="false">IF($C974="","",N($L974)*N($K974))</f>
        <v/>
      </c>
      <c r="N974" s="17" t="str">
        <f aca="false">IF($C974="","",MAX(1,IFERROR(INDEX(⑥商品照会CSV!$AK$2:$AK$3001,MATCH($C974,⑥商品照会CSV!$A$2:$A$3001,0)),1)))</f>
        <v/>
      </c>
      <c r="O974" s="12" t="str">
        <f aca="false">IF($C974="","",IFERROR(IF(INDEX(⑥商品照会CSV!$AN$2:$AN$3001,MATCH($C974,⑥商品照会CSV!$A$2:$A$3001,0))=1,"バラ",IF(INDEX(⑥商品照会CSV!$AM$2:$AM$3001,MATCH($C974,⑥商品照会CSV!$A$2:$A$3001,0))=1,"中間包装","ケース")),"ケース"))</f>
        <v/>
      </c>
      <c r="P974" s="18"/>
      <c r="Q974" s="14"/>
      <c r="R974" s="17" t="str">
        <f aca="false">IF($C974="","",N($Q974)*N($K974))</f>
        <v/>
      </c>
    </row>
    <row r="975" customFormat="false" ht="15" hidden="false" customHeight="false" outlineLevel="0" collapsed="false">
      <c r="B975" s="12" t="n">
        <v>970</v>
      </c>
      <c r="C975" s="36" t="str">
        <f aca="false">IF(①在庫CSV_発注日!$M971="","",①在庫CSV_発注日!$M971&amp;"")</f>
        <v/>
      </c>
      <c r="D975" s="12" t="str">
        <f aca="false">IF($C975="","",①在庫CSV_発注日!$N971)</f>
        <v/>
      </c>
      <c r="E975" s="12" t="str">
        <f aca="false">IF($C975="","",①在庫CSV_発注日!$H971)</f>
        <v/>
      </c>
      <c r="F975" s="12" t="str">
        <f aca="false">IF($C975="","",①在庫CSV_発注日!$L971)</f>
        <v/>
      </c>
      <c r="G975" s="18"/>
      <c r="H975" s="17" t="str">
        <f aca="false">IF($C975="","",N(①在庫CSV_発注日!$Z971))</f>
        <v/>
      </c>
      <c r="I975" s="37" t="str">
        <f aca="false">IF($C975="","",SUMIFS(⑤減算マスタCSV!$L$2:$L$8001,⑤減算マスタCSV!$F$2:$F$8001,$C975,⑤減算マスタCSV!$K$2:$K$8001,1))</f>
        <v/>
      </c>
      <c r="J975" s="17" t="str">
        <f aca="false">IF($C975="","",IFERROR(INDEX(⑤減算マスタCSV!$H$2:$H$8001,MATCH($C975,⑤減算マスタCSV!$F$2:$F$8001,0)),1))</f>
        <v/>
      </c>
      <c r="K975" s="17" t="str">
        <f aca="false">IF($C975="","",MAX(1,IFERROR(INDEX(⑥商品照会CSV!$M$2:$M$3001,MATCH($C975,⑥商品照会CSV!$A$2:$A$3001,0)),1)))</f>
        <v/>
      </c>
      <c r="L975" s="40" t="str">
        <f aca="false">IF($C975="","",IFERROR(INDEX(⑥商品照会CSV!$Q$2:$Q$3001,MATCH($C975,⑥商品照会CSV!$A$2:$A$3001,0)),0))</f>
        <v/>
      </c>
      <c r="M975" s="40" t="str">
        <f aca="false">IF($C975="","",N($L975)*N($K975))</f>
        <v/>
      </c>
      <c r="N975" s="17" t="str">
        <f aca="false">IF($C975="","",MAX(1,IFERROR(INDEX(⑥商品照会CSV!$AK$2:$AK$3001,MATCH($C975,⑥商品照会CSV!$A$2:$A$3001,0)),1)))</f>
        <v/>
      </c>
      <c r="O975" s="12" t="str">
        <f aca="false">IF($C975="","",IFERROR(IF(INDEX(⑥商品照会CSV!$AN$2:$AN$3001,MATCH($C975,⑥商品照会CSV!$A$2:$A$3001,0))=1,"バラ",IF(INDEX(⑥商品照会CSV!$AM$2:$AM$3001,MATCH($C975,⑥商品照会CSV!$A$2:$A$3001,0))=1,"中間包装","ケース")),"ケース"))</f>
        <v/>
      </c>
      <c r="P975" s="18"/>
      <c r="Q975" s="14"/>
      <c r="R975" s="17" t="str">
        <f aca="false">IF($C975="","",N($Q975)*N($K975))</f>
        <v/>
      </c>
    </row>
    <row r="976" customFormat="false" ht="15" hidden="false" customHeight="false" outlineLevel="0" collapsed="false">
      <c r="B976" s="12" t="n">
        <v>971</v>
      </c>
      <c r="C976" s="36" t="str">
        <f aca="false">IF(①在庫CSV_発注日!$M972="","",①在庫CSV_発注日!$M972&amp;"")</f>
        <v/>
      </c>
      <c r="D976" s="12" t="str">
        <f aca="false">IF($C976="","",①在庫CSV_発注日!$N972)</f>
        <v/>
      </c>
      <c r="E976" s="12" t="str">
        <f aca="false">IF($C976="","",①在庫CSV_発注日!$H972)</f>
        <v/>
      </c>
      <c r="F976" s="12" t="str">
        <f aca="false">IF($C976="","",①在庫CSV_発注日!$L972)</f>
        <v/>
      </c>
      <c r="G976" s="18"/>
      <c r="H976" s="17" t="str">
        <f aca="false">IF($C976="","",N(①在庫CSV_発注日!$Z972))</f>
        <v/>
      </c>
      <c r="I976" s="37" t="str">
        <f aca="false">IF($C976="","",SUMIFS(⑤減算マスタCSV!$L$2:$L$8001,⑤減算マスタCSV!$F$2:$F$8001,$C976,⑤減算マスタCSV!$K$2:$K$8001,1))</f>
        <v/>
      </c>
      <c r="J976" s="17" t="str">
        <f aca="false">IF($C976="","",IFERROR(INDEX(⑤減算マスタCSV!$H$2:$H$8001,MATCH($C976,⑤減算マスタCSV!$F$2:$F$8001,0)),1))</f>
        <v/>
      </c>
      <c r="K976" s="17" t="str">
        <f aca="false">IF($C976="","",MAX(1,IFERROR(INDEX(⑥商品照会CSV!$M$2:$M$3001,MATCH($C976,⑥商品照会CSV!$A$2:$A$3001,0)),1)))</f>
        <v/>
      </c>
      <c r="L976" s="40" t="str">
        <f aca="false">IF($C976="","",IFERROR(INDEX(⑥商品照会CSV!$Q$2:$Q$3001,MATCH($C976,⑥商品照会CSV!$A$2:$A$3001,0)),0))</f>
        <v/>
      </c>
      <c r="M976" s="40" t="str">
        <f aca="false">IF($C976="","",N($L976)*N($K976))</f>
        <v/>
      </c>
      <c r="N976" s="17" t="str">
        <f aca="false">IF($C976="","",MAX(1,IFERROR(INDEX(⑥商品照会CSV!$AK$2:$AK$3001,MATCH($C976,⑥商品照会CSV!$A$2:$A$3001,0)),1)))</f>
        <v/>
      </c>
      <c r="O976" s="12" t="str">
        <f aca="false">IF($C976="","",IFERROR(IF(INDEX(⑥商品照会CSV!$AN$2:$AN$3001,MATCH($C976,⑥商品照会CSV!$A$2:$A$3001,0))=1,"バラ",IF(INDEX(⑥商品照会CSV!$AM$2:$AM$3001,MATCH($C976,⑥商品照会CSV!$A$2:$A$3001,0))=1,"中間包装","ケース")),"ケース"))</f>
        <v/>
      </c>
      <c r="P976" s="18"/>
      <c r="Q976" s="14"/>
      <c r="R976" s="17" t="str">
        <f aca="false">IF($C976="","",N($Q976)*N($K976))</f>
        <v/>
      </c>
    </row>
    <row r="977" customFormat="false" ht="15" hidden="false" customHeight="false" outlineLevel="0" collapsed="false">
      <c r="B977" s="12" t="n">
        <v>972</v>
      </c>
      <c r="C977" s="36" t="str">
        <f aca="false">IF(①在庫CSV_発注日!$M973="","",①在庫CSV_発注日!$M973&amp;"")</f>
        <v/>
      </c>
      <c r="D977" s="12" t="str">
        <f aca="false">IF($C977="","",①在庫CSV_発注日!$N973)</f>
        <v/>
      </c>
      <c r="E977" s="12" t="str">
        <f aca="false">IF($C977="","",①在庫CSV_発注日!$H973)</f>
        <v/>
      </c>
      <c r="F977" s="12" t="str">
        <f aca="false">IF($C977="","",①在庫CSV_発注日!$L973)</f>
        <v/>
      </c>
      <c r="G977" s="18"/>
      <c r="H977" s="17" t="str">
        <f aca="false">IF($C977="","",N(①在庫CSV_発注日!$Z973))</f>
        <v/>
      </c>
      <c r="I977" s="37" t="str">
        <f aca="false">IF($C977="","",SUMIFS(⑤減算マスタCSV!$L$2:$L$8001,⑤減算マスタCSV!$F$2:$F$8001,$C977,⑤減算マスタCSV!$K$2:$K$8001,1))</f>
        <v/>
      </c>
      <c r="J977" s="17" t="str">
        <f aca="false">IF($C977="","",IFERROR(INDEX(⑤減算マスタCSV!$H$2:$H$8001,MATCH($C977,⑤減算マスタCSV!$F$2:$F$8001,0)),1))</f>
        <v/>
      </c>
      <c r="K977" s="17" t="str">
        <f aca="false">IF($C977="","",MAX(1,IFERROR(INDEX(⑥商品照会CSV!$M$2:$M$3001,MATCH($C977,⑥商品照会CSV!$A$2:$A$3001,0)),1)))</f>
        <v/>
      </c>
      <c r="L977" s="40" t="str">
        <f aca="false">IF($C977="","",IFERROR(INDEX(⑥商品照会CSV!$Q$2:$Q$3001,MATCH($C977,⑥商品照会CSV!$A$2:$A$3001,0)),0))</f>
        <v/>
      </c>
      <c r="M977" s="40" t="str">
        <f aca="false">IF($C977="","",N($L977)*N($K977))</f>
        <v/>
      </c>
      <c r="N977" s="17" t="str">
        <f aca="false">IF($C977="","",MAX(1,IFERROR(INDEX(⑥商品照会CSV!$AK$2:$AK$3001,MATCH($C977,⑥商品照会CSV!$A$2:$A$3001,0)),1)))</f>
        <v/>
      </c>
      <c r="O977" s="12" t="str">
        <f aca="false">IF($C977="","",IFERROR(IF(INDEX(⑥商品照会CSV!$AN$2:$AN$3001,MATCH($C977,⑥商品照会CSV!$A$2:$A$3001,0))=1,"バラ",IF(INDEX(⑥商品照会CSV!$AM$2:$AM$3001,MATCH($C977,⑥商品照会CSV!$A$2:$A$3001,0))=1,"中間包装","ケース")),"ケース"))</f>
        <v/>
      </c>
      <c r="P977" s="18"/>
      <c r="Q977" s="14"/>
      <c r="R977" s="17" t="str">
        <f aca="false">IF($C977="","",N($Q977)*N($K977))</f>
        <v/>
      </c>
    </row>
    <row r="978" customFormat="false" ht="15" hidden="false" customHeight="false" outlineLevel="0" collapsed="false">
      <c r="B978" s="12" t="n">
        <v>973</v>
      </c>
      <c r="C978" s="36" t="str">
        <f aca="false">IF(①在庫CSV_発注日!$M974="","",①在庫CSV_発注日!$M974&amp;"")</f>
        <v/>
      </c>
      <c r="D978" s="12" t="str">
        <f aca="false">IF($C978="","",①在庫CSV_発注日!$N974)</f>
        <v/>
      </c>
      <c r="E978" s="12" t="str">
        <f aca="false">IF($C978="","",①在庫CSV_発注日!$H974)</f>
        <v/>
      </c>
      <c r="F978" s="12" t="str">
        <f aca="false">IF($C978="","",①在庫CSV_発注日!$L974)</f>
        <v/>
      </c>
      <c r="G978" s="18"/>
      <c r="H978" s="17" t="str">
        <f aca="false">IF($C978="","",N(①在庫CSV_発注日!$Z974))</f>
        <v/>
      </c>
      <c r="I978" s="37" t="str">
        <f aca="false">IF($C978="","",SUMIFS(⑤減算マスタCSV!$L$2:$L$8001,⑤減算マスタCSV!$F$2:$F$8001,$C978,⑤減算マスタCSV!$K$2:$K$8001,1))</f>
        <v/>
      </c>
      <c r="J978" s="17" t="str">
        <f aca="false">IF($C978="","",IFERROR(INDEX(⑤減算マスタCSV!$H$2:$H$8001,MATCH($C978,⑤減算マスタCSV!$F$2:$F$8001,0)),1))</f>
        <v/>
      </c>
      <c r="K978" s="17" t="str">
        <f aca="false">IF($C978="","",MAX(1,IFERROR(INDEX(⑥商品照会CSV!$M$2:$M$3001,MATCH($C978,⑥商品照会CSV!$A$2:$A$3001,0)),1)))</f>
        <v/>
      </c>
      <c r="L978" s="40" t="str">
        <f aca="false">IF($C978="","",IFERROR(INDEX(⑥商品照会CSV!$Q$2:$Q$3001,MATCH($C978,⑥商品照会CSV!$A$2:$A$3001,0)),0))</f>
        <v/>
      </c>
      <c r="M978" s="40" t="str">
        <f aca="false">IF($C978="","",N($L978)*N($K978))</f>
        <v/>
      </c>
      <c r="N978" s="17" t="str">
        <f aca="false">IF($C978="","",MAX(1,IFERROR(INDEX(⑥商品照会CSV!$AK$2:$AK$3001,MATCH($C978,⑥商品照会CSV!$A$2:$A$3001,0)),1)))</f>
        <v/>
      </c>
      <c r="O978" s="12" t="str">
        <f aca="false">IF($C978="","",IFERROR(IF(INDEX(⑥商品照会CSV!$AN$2:$AN$3001,MATCH($C978,⑥商品照会CSV!$A$2:$A$3001,0))=1,"バラ",IF(INDEX(⑥商品照会CSV!$AM$2:$AM$3001,MATCH($C978,⑥商品照会CSV!$A$2:$A$3001,0))=1,"中間包装","ケース")),"ケース"))</f>
        <v/>
      </c>
      <c r="P978" s="18"/>
      <c r="Q978" s="14"/>
      <c r="R978" s="17" t="str">
        <f aca="false">IF($C978="","",N($Q978)*N($K978))</f>
        <v/>
      </c>
    </row>
    <row r="979" customFormat="false" ht="15" hidden="false" customHeight="false" outlineLevel="0" collapsed="false">
      <c r="B979" s="12" t="n">
        <v>974</v>
      </c>
      <c r="C979" s="36" t="str">
        <f aca="false">IF(①在庫CSV_発注日!$M975="","",①在庫CSV_発注日!$M975&amp;"")</f>
        <v/>
      </c>
      <c r="D979" s="12" t="str">
        <f aca="false">IF($C979="","",①在庫CSV_発注日!$N975)</f>
        <v/>
      </c>
      <c r="E979" s="12" t="str">
        <f aca="false">IF($C979="","",①在庫CSV_発注日!$H975)</f>
        <v/>
      </c>
      <c r="F979" s="12" t="str">
        <f aca="false">IF($C979="","",①在庫CSV_発注日!$L975)</f>
        <v/>
      </c>
      <c r="G979" s="18"/>
      <c r="H979" s="17" t="str">
        <f aca="false">IF($C979="","",N(①在庫CSV_発注日!$Z975))</f>
        <v/>
      </c>
      <c r="I979" s="37" t="str">
        <f aca="false">IF($C979="","",SUMIFS(⑤減算マスタCSV!$L$2:$L$8001,⑤減算マスタCSV!$F$2:$F$8001,$C979,⑤減算マスタCSV!$K$2:$K$8001,1))</f>
        <v/>
      </c>
      <c r="J979" s="17" t="str">
        <f aca="false">IF($C979="","",IFERROR(INDEX(⑤減算マスタCSV!$H$2:$H$8001,MATCH($C979,⑤減算マスタCSV!$F$2:$F$8001,0)),1))</f>
        <v/>
      </c>
      <c r="K979" s="17" t="str">
        <f aca="false">IF($C979="","",MAX(1,IFERROR(INDEX(⑥商品照会CSV!$M$2:$M$3001,MATCH($C979,⑥商品照会CSV!$A$2:$A$3001,0)),1)))</f>
        <v/>
      </c>
      <c r="L979" s="40" t="str">
        <f aca="false">IF($C979="","",IFERROR(INDEX(⑥商品照会CSV!$Q$2:$Q$3001,MATCH($C979,⑥商品照会CSV!$A$2:$A$3001,0)),0))</f>
        <v/>
      </c>
      <c r="M979" s="40" t="str">
        <f aca="false">IF($C979="","",N($L979)*N($K979))</f>
        <v/>
      </c>
      <c r="N979" s="17" t="str">
        <f aca="false">IF($C979="","",MAX(1,IFERROR(INDEX(⑥商品照会CSV!$AK$2:$AK$3001,MATCH($C979,⑥商品照会CSV!$A$2:$A$3001,0)),1)))</f>
        <v/>
      </c>
      <c r="O979" s="12" t="str">
        <f aca="false">IF($C979="","",IFERROR(IF(INDEX(⑥商品照会CSV!$AN$2:$AN$3001,MATCH($C979,⑥商品照会CSV!$A$2:$A$3001,0))=1,"バラ",IF(INDEX(⑥商品照会CSV!$AM$2:$AM$3001,MATCH($C979,⑥商品照会CSV!$A$2:$A$3001,0))=1,"中間包装","ケース")),"ケース"))</f>
        <v/>
      </c>
      <c r="P979" s="18"/>
      <c r="Q979" s="14"/>
      <c r="R979" s="17" t="str">
        <f aca="false">IF($C979="","",N($Q979)*N($K979))</f>
        <v/>
      </c>
    </row>
    <row r="980" customFormat="false" ht="15" hidden="false" customHeight="false" outlineLevel="0" collapsed="false">
      <c r="B980" s="12" t="n">
        <v>975</v>
      </c>
      <c r="C980" s="36" t="str">
        <f aca="false">IF(①在庫CSV_発注日!$M976="","",①在庫CSV_発注日!$M976&amp;"")</f>
        <v/>
      </c>
      <c r="D980" s="12" t="str">
        <f aca="false">IF($C980="","",①在庫CSV_発注日!$N976)</f>
        <v/>
      </c>
      <c r="E980" s="12" t="str">
        <f aca="false">IF($C980="","",①在庫CSV_発注日!$H976)</f>
        <v/>
      </c>
      <c r="F980" s="12" t="str">
        <f aca="false">IF($C980="","",①在庫CSV_発注日!$L976)</f>
        <v/>
      </c>
      <c r="G980" s="18"/>
      <c r="H980" s="17" t="str">
        <f aca="false">IF($C980="","",N(①在庫CSV_発注日!$Z976))</f>
        <v/>
      </c>
      <c r="I980" s="37" t="str">
        <f aca="false">IF($C980="","",SUMIFS(⑤減算マスタCSV!$L$2:$L$8001,⑤減算マスタCSV!$F$2:$F$8001,$C980,⑤減算マスタCSV!$K$2:$K$8001,1))</f>
        <v/>
      </c>
      <c r="J980" s="17" t="str">
        <f aca="false">IF($C980="","",IFERROR(INDEX(⑤減算マスタCSV!$H$2:$H$8001,MATCH($C980,⑤減算マスタCSV!$F$2:$F$8001,0)),1))</f>
        <v/>
      </c>
      <c r="K980" s="17" t="str">
        <f aca="false">IF($C980="","",MAX(1,IFERROR(INDEX(⑥商品照会CSV!$M$2:$M$3001,MATCH($C980,⑥商品照会CSV!$A$2:$A$3001,0)),1)))</f>
        <v/>
      </c>
      <c r="L980" s="40" t="str">
        <f aca="false">IF($C980="","",IFERROR(INDEX(⑥商品照会CSV!$Q$2:$Q$3001,MATCH($C980,⑥商品照会CSV!$A$2:$A$3001,0)),0))</f>
        <v/>
      </c>
      <c r="M980" s="40" t="str">
        <f aca="false">IF($C980="","",N($L980)*N($K980))</f>
        <v/>
      </c>
      <c r="N980" s="17" t="str">
        <f aca="false">IF($C980="","",MAX(1,IFERROR(INDEX(⑥商品照会CSV!$AK$2:$AK$3001,MATCH($C980,⑥商品照会CSV!$A$2:$A$3001,0)),1)))</f>
        <v/>
      </c>
      <c r="O980" s="12" t="str">
        <f aca="false">IF($C980="","",IFERROR(IF(INDEX(⑥商品照会CSV!$AN$2:$AN$3001,MATCH($C980,⑥商品照会CSV!$A$2:$A$3001,0))=1,"バラ",IF(INDEX(⑥商品照会CSV!$AM$2:$AM$3001,MATCH($C980,⑥商品照会CSV!$A$2:$A$3001,0))=1,"中間包装","ケース")),"ケース"))</f>
        <v/>
      </c>
      <c r="P980" s="18"/>
      <c r="Q980" s="14"/>
      <c r="R980" s="17" t="str">
        <f aca="false">IF($C980="","",N($Q980)*N($K980))</f>
        <v/>
      </c>
    </row>
    <row r="981" customFormat="false" ht="15" hidden="false" customHeight="false" outlineLevel="0" collapsed="false">
      <c r="B981" s="12" t="n">
        <v>976</v>
      </c>
      <c r="C981" s="36" t="str">
        <f aca="false">IF(①在庫CSV_発注日!$M977="","",①在庫CSV_発注日!$M977&amp;"")</f>
        <v/>
      </c>
      <c r="D981" s="12" t="str">
        <f aca="false">IF($C981="","",①在庫CSV_発注日!$N977)</f>
        <v/>
      </c>
      <c r="E981" s="12" t="str">
        <f aca="false">IF($C981="","",①在庫CSV_発注日!$H977)</f>
        <v/>
      </c>
      <c r="F981" s="12" t="str">
        <f aca="false">IF($C981="","",①在庫CSV_発注日!$L977)</f>
        <v/>
      </c>
      <c r="G981" s="18"/>
      <c r="H981" s="17" t="str">
        <f aca="false">IF($C981="","",N(①在庫CSV_発注日!$Z977))</f>
        <v/>
      </c>
      <c r="I981" s="37" t="str">
        <f aca="false">IF($C981="","",SUMIFS(⑤減算マスタCSV!$L$2:$L$8001,⑤減算マスタCSV!$F$2:$F$8001,$C981,⑤減算マスタCSV!$K$2:$K$8001,1))</f>
        <v/>
      </c>
      <c r="J981" s="17" t="str">
        <f aca="false">IF($C981="","",IFERROR(INDEX(⑤減算マスタCSV!$H$2:$H$8001,MATCH($C981,⑤減算マスタCSV!$F$2:$F$8001,0)),1))</f>
        <v/>
      </c>
      <c r="K981" s="17" t="str">
        <f aca="false">IF($C981="","",MAX(1,IFERROR(INDEX(⑥商品照会CSV!$M$2:$M$3001,MATCH($C981,⑥商品照会CSV!$A$2:$A$3001,0)),1)))</f>
        <v/>
      </c>
      <c r="L981" s="40" t="str">
        <f aca="false">IF($C981="","",IFERROR(INDEX(⑥商品照会CSV!$Q$2:$Q$3001,MATCH($C981,⑥商品照会CSV!$A$2:$A$3001,0)),0))</f>
        <v/>
      </c>
      <c r="M981" s="40" t="str">
        <f aca="false">IF($C981="","",N($L981)*N($K981))</f>
        <v/>
      </c>
      <c r="N981" s="17" t="str">
        <f aca="false">IF($C981="","",MAX(1,IFERROR(INDEX(⑥商品照会CSV!$AK$2:$AK$3001,MATCH($C981,⑥商品照会CSV!$A$2:$A$3001,0)),1)))</f>
        <v/>
      </c>
      <c r="O981" s="12" t="str">
        <f aca="false">IF($C981="","",IFERROR(IF(INDEX(⑥商品照会CSV!$AN$2:$AN$3001,MATCH($C981,⑥商品照会CSV!$A$2:$A$3001,0))=1,"バラ",IF(INDEX(⑥商品照会CSV!$AM$2:$AM$3001,MATCH($C981,⑥商品照会CSV!$A$2:$A$3001,0))=1,"中間包装","ケース")),"ケース"))</f>
        <v/>
      </c>
      <c r="P981" s="18"/>
      <c r="Q981" s="14"/>
      <c r="R981" s="17" t="str">
        <f aca="false">IF($C981="","",N($Q981)*N($K981))</f>
        <v/>
      </c>
    </row>
    <row r="982" customFormat="false" ht="15" hidden="false" customHeight="false" outlineLevel="0" collapsed="false">
      <c r="B982" s="12" t="n">
        <v>977</v>
      </c>
      <c r="C982" s="36" t="str">
        <f aca="false">IF(①在庫CSV_発注日!$M978="","",①在庫CSV_発注日!$M978&amp;"")</f>
        <v/>
      </c>
      <c r="D982" s="12" t="str">
        <f aca="false">IF($C982="","",①在庫CSV_発注日!$N978)</f>
        <v/>
      </c>
      <c r="E982" s="12" t="str">
        <f aca="false">IF($C982="","",①在庫CSV_発注日!$H978)</f>
        <v/>
      </c>
      <c r="F982" s="12" t="str">
        <f aca="false">IF($C982="","",①在庫CSV_発注日!$L978)</f>
        <v/>
      </c>
      <c r="G982" s="18"/>
      <c r="H982" s="17" t="str">
        <f aca="false">IF($C982="","",N(①在庫CSV_発注日!$Z978))</f>
        <v/>
      </c>
      <c r="I982" s="37" t="str">
        <f aca="false">IF($C982="","",SUMIFS(⑤減算マスタCSV!$L$2:$L$8001,⑤減算マスタCSV!$F$2:$F$8001,$C982,⑤減算マスタCSV!$K$2:$K$8001,1))</f>
        <v/>
      </c>
      <c r="J982" s="17" t="str">
        <f aca="false">IF($C982="","",IFERROR(INDEX(⑤減算マスタCSV!$H$2:$H$8001,MATCH($C982,⑤減算マスタCSV!$F$2:$F$8001,0)),1))</f>
        <v/>
      </c>
      <c r="K982" s="17" t="str">
        <f aca="false">IF($C982="","",MAX(1,IFERROR(INDEX(⑥商品照会CSV!$M$2:$M$3001,MATCH($C982,⑥商品照会CSV!$A$2:$A$3001,0)),1)))</f>
        <v/>
      </c>
      <c r="L982" s="40" t="str">
        <f aca="false">IF($C982="","",IFERROR(INDEX(⑥商品照会CSV!$Q$2:$Q$3001,MATCH($C982,⑥商品照会CSV!$A$2:$A$3001,0)),0))</f>
        <v/>
      </c>
      <c r="M982" s="40" t="str">
        <f aca="false">IF($C982="","",N($L982)*N($K982))</f>
        <v/>
      </c>
      <c r="N982" s="17" t="str">
        <f aca="false">IF($C982="","",MAX(1,IFERROR(INDEX(⑥商品照会CSV!$AK$2:$AK$3001,MATCH($C982,⑥商品照会CSV!$A$2:$A$3001,0)),1)))</f>
        <v/>
      </c>
      <c r="O982" s="12" t="str">
        <f aca="false">IF($C982="","",IFERROR(IF(INDEX(⑥商品照会CSV!$AN$2:$AN$3001,MATCH($C982,⑥商品照会CSV!$A$2:$A$3001,0))=1,"バラ",IF(INDEX(⑥商品照会CSV!$AM$2:$AM$3001,MATCH($C982,⑥商品照会CSV!$A$2:$A$3001,0))=1,"中間包装","ケース")),"ケース"))</f>
        <v/>
      </c>
      <c r="P982" s="18"/>
      <c r="Q982" s="14"/>
      <c r="R982" s="17" t="str">
        <f aca="false">IF($C982="","",N($Q982)*N($K982))</f>
        <v/>
      </c>
    </row>
    <row r="983" customFormat="false" ht="15" hidden="false" customHeight="false" outlineLevel="0" collapsed="false">
      <c r="B983" s="12" t="n">
        <v>978</v>
      </c>
      <c r="C983" s="36" t="str">
        <f aca="false">IF(①在庫CSV_発注日!$M979="","",①在庫CSV_発注日!$M979&amp;"")</f>
        <v/>
      </c>
      <c r="D983" s="12" t="str">
        <f aca="false">IF($C983="","",①在庫CSV_発注日!$N979)</f>
        <v/>
      </c>
      <c r="E983" s="12" t="str">
        <f aca="false">IF($C983="","",①在庫CSV_発注日!$H979)</f>
        <v/>
      </c>
      <c r="F983" s="12" t="str">
        <f aca="false">IF($C983="","",①在庫CSV_発注日!$L979)</f>
        <v/>
      </c>
      <c r="G983" s="18"/>
      <c r="H983" s="17" t="str">
        <f aca="false">IF($C983="","",N(①在庫CSV_発注日!$Z979))</f>
        <v/>
      </c>
      <c r="I983" s="37" t="str">
        <f aca="false">IF($C983="","",SUMIFS(⑤減算マスタCSV!$L$2:$L$8001,⑤減算マスタCSV!$F$2:$F$8001,$C983,⑤減算マスタCSV!$K$2:$K$8001,1))</f>
        <v/>
      </c>
      <c r="J983" s="17" t="str">
        <f aca="false">IF($C983="","",IFERROR(INDEX(⑤減算マスタCSV!$H$2:$H$8001,MATCH($C983,⑤減算マスタCSV!$F$2:$F$8001,0)),1))</f>
        <v/>
      </c>
      <c r="K983" s="17" t="str">
        <f aca="false">IF($C983="","",MAX(1,IFERROR(INDEX(⑥商品照会CSV!$M$2:$M$3001,MATCH($C983,⑥商品照会CSV!$A$2:$A$3001,0)),1)))</f>
        <v/>
      </c>
      <c r="L983" s="40" t="str">
        <f aca="false">IF($C983="","",IFERROR(INDEX(⑥商品照会CSV!$Q$2:$Q$3001,MATCH($C983,⑥商品照会CSV!$A$2:$A$3001,0)),0))</f>
        <v/>
      </c>
      <c r="M983" s="40" t="str">
        <f aca="false">IF($C983="","",N($L983)*N($K983))</f>
        <v/>
      </c>
      <c r="N983" s="17" t="str">
        <f aca="false">IF($C983="","",MAX(1,IFERROR(INDEX(⑥商品照会CSV!$AK$2:$AK$3001,MATCH($C983,⑥商品照会CSV!$A$2:$A$3001,0)),1)))</f>
        <v/>
      </c>
      <c r="O983" s="12" t="str">
        <f aca="false">IF($C983="","",IFERROR(IF(INDEX(⑥商品照会CSV!$AN$2:$AN$3001,MATCH($C983,⑥商品照会CSV!$A$2:$A$3001,0))=1,"バラ",IF(INDEX(⑥商品照会CSV!$AM$2:$AM$3001,MATCH($C983,⑥商品照会CSV!$A$2:$A$3001,0))=1,"中間包装","ケース")),"ケース"))</f>
        <v/>
      </c>
      <c r="P983" s="18"/>
      <c r="Q983" s="14"/>
      <c r="R983" s="17" t="str">
        <f aca="false">IF($C983="","",N($Q983)*N($K983))</f>
        <v/>
      </c>
    </row>
    <row r="984" customFormat="false" ht="15" hidden="false" customHeight="false" outlineLevel="0" collapsed="false">
      <c r="B984" s="12" t="n">
        <v>979</v>
      </c>
      <c r="C984" s="36" t="str">
        <f aca="false">IF(①在庫CSV_発注日!$M980="","",①在庫CSV_発注日!$M980&amp;"")</f>
        <v/>
      </c>
      <c r="D984" s="12" t="str">
        <f aca="false">IF($C984="","",①在庫CSV_発注日!$N980)</f>
        <v/>
      </c>
      <c r="E984" s="12" t="str">
        <f aca="false">IF($C984="","",①在庫CSV_発注日!$H980)</f>
        <v/>
      </c>
      <c r="F984" s="12" t="str">
        <f aca="false">IF($C984="","",①在庫CSV_発注日!$L980)</f>
        <v/>
      </c>
      <c r="G984" s="18"/>
      <c r="H984" s="17" t="str">
        <f aca="false">IF($C984="","",N(①在庫CSV_発注日!$Z980))</f>
        <v/>
      </c>
      <c r="I984" s="37" t="str">
        <f aca="false">IF($C984="","",SUMIFS(⑤減算マスタCSV!$L$2:$L$8001,⑤減算マスタCSV!$F$2:$F$8001,$C984,⑤減算マスタCSV!$K$2:$K$8001,1))</f>
        <v/>
      </c>
      <c r="J984" s="17" t="str">
        <f aca="false">IF($C984="","",IFERROR(INDEX(⑤減算マスタCSV!$H$2:$H$8001,MATCH($C984,⑤減算マスタCSV!$F$2:$F$8001,0)),1))</f>
        <v/>
      </c>
      <c r="K984" s="17" t="str">
        <f aca="false">IF($C984="","",MAX(1,IFERROR(INDEX(⑥商品照会CSV!$M$2:$M$3001,MATCH($C984,⑥商品照会CSV!$A$2:$A$3001,0)),1)))</f>
        <v/>
      </c>
      <c r="L984" s="40" t="str">
        <f aca="false">IF($C984="","",IFERROR(INDEX(⑥商品照会CSV!$Q$2:$Q$3001,MATCH($C984,⑥商品照会CSV!$A$2:$A$3001,0)),0))</f>
        <v/>
      </c>
      <c r="M984" s="40" t="str">
        <f aca="false">IF($C984="","",N($L984)*N($K984))</f>
        <v/>
      </c>
      <c r="N984" s="17" t="str">
        <f aca="false">IF($C984="","",MAX(1,IFERROR(INDEX(⑥商品照会CSV!$AK$2:$AK$3001,MATCH($C984,⑥商品照会CSV!$A$2:$A$3001,0)),1)))</f>
        <v/>
      </c>
      <c r="O984" s="12" t="str">
        <f aca="false">IF($C984="","",IFERROR(IF(INDEX(⑥商品照会CSV!$AN$2:$AN$3001,MATCH($C984,⑥商品照会CSV!$A$2:$A$3001,0))=1,"バラ",IF(INDEX(⑥商品照会CSV!$AM$2:$AM$3001,MATCH($C984,⑥商品照会CSV!$A$2:$A$3001,0))=1,"中間包装","ケース")),"ケース"))</f>
        <v/>
      </c>
      <c r="P984" s="18"/>
      <c r="Q984" s="14"/>
      <c r="R984" s="17" t="str">
        <f aca="false">IF($C984="","",N($Q984)*N($K984))</f>
        <v/>
      </c>
    </row>
    <row r="985" customFormat="false" ht="15" hidden="false" customHeight="false" outlineLevel="0" collapsed="false">
      <c r="B985" s="12" t="n">
        <v>980</v>
      </c>
      <c r="C985" s="36" t="str">
        <f aca="false">IF(①在庫CSV_発注日!$M981="","",①在庫CSV_発注日!$M981&amp;"")</f>
        <v/>
      </c>
      <c r="D985" s="12" t="str">
        <f aca="false">IF($C985="","",①在庫CSV_発注日!$N981)</f>
        <v/>
      </c>
      <c r="E985" s="12" t="str">
        <f aca="false">IF($C985="","",①在庫CSV_発注日!$H981)</f>
        <v/>
      </c>
      <c r="F985" s="12" t="str">
        <f aca="false">IF($C985="","",①在庫CSV_発注日!$L981)</f>
        <v/>
      </c>
      <c r="G985" s="18"/>
      <c r="H985" s="17" t="str">
        <f aca="false">IF($C985="","",N(①在庫CSV_発注日!$Z981))</f>
        <v/>
      </c>
      <c r="I985" s="37" t="str">
        <f aca="false">IF($C985="","",SUMIFS(⑤減算マスタCSV!$L$2:$L$8001,⑤減算マスタCSV!$F$2:$F$8001,$C985,⑤減算マスタCSV!$K$2:$K$8001,1))</f>
        <v/>
      </c>
      <c r="J985" s="17" t="str">
        <f aca="false">IF($C985="","",IFERROR(INDEX(⑤減算マスタCSV!$H$2:$H$8001,MATCH($C985,⑤減算マスタCSV!$F$2:$F$8001,0)),1))</f>
        <v/>
      </c>
      <c r="K985" s="17" t="str">
        <f aca="false">IF($C985="","",MAX(1,IFERROR(INDEX(⑥商品照会CSV!$M$2:$M$3001,MATCH($C985,⑥商品照会CSV!$A$2:$A$3001,0)),1)))</f>
        <v/>
      </c>
      <c r="L985" s="40" t="str">
        <f aca="false">IF($C985="","",IFERROR(INDEX(⑥商品照会CSV!$Q$2:$Q$3001,MATCH($C985,⑥商品照会CSV!$A$2:$A$3001,0)),0))</f>
        <v/>
      </c>
      <c r="M985" s="40" t="str">
        <f aca="false">IF($C985="","",N($L985)*N($K985))</f>
        <v/>
      </c>
      <c r="N985" s="17" t="str">
        <f aca="false">IF($C985="","",MAX(1,IFERROR(INDEX(⑥商品照会CSV!$AK$2:$AK$3001,MATCH($C985,⑥商品照会CSV!$A$2:$A$3001,0)),1)))</f>
        <v/>
      </c>
      <c r="O985" s="12" t="str">
        <f aca="false">IF($C985="","",IFERROR(IF(INDEX(⑥商品照会CSV!$AN$2:$AN$3001,MATCH($C985,⑥商品照会CSV!$A$2:$A$3001,0))=1,"バラ",IF(INDEX(⑥商品照会CSV!$AM$2:$AM$3001,MATCH($C985,⑥商品照会CSV!$A$2:$A$3001,0))=1,"中間包装","ケース")),"ケース"))</f>
        <v/>
      </c>
      <c r="P985" s="18"/>
      <c r="Q985" s="14"/>
      <c r="R985" s="17" t="str">
        <f aca="false">IF($C985="","",N($Q985)*N($K985))</f>
        <v/>
      </c>
    </row>
    <row r="986" customFormat="false" ht="15" hidden="false" customHeight="false" outlineLevel="0" collapsed="false">
      <c r="B986" s="12" t="n">
        <v>981</v>
      </c>
      <c r="C986" s="36" t="str">
        <f aca="false">IF(①在庫CSV_発注日!$M982="","",①在庫CSV_発注日!$M982&amp;"")</f>
        <v/>
      </c>
      <c r="D986" s="12" t="str">
        <f aca="false">IF($C986="","",①在庫CSV_発注日!$N982)</f>
        <v/>
      </c>
      <c r="E986" s="12" t="str">
        <f aca="false">IF($C986="","",①在庫CSV_発注日!$H982)</f>
        <v/>
      </c>
      <c r="F986" s="12" t="str">
        <f aca="false">IF($C986="","",①在庫CSV_発注日!$L982)</f>
        <v/>
      </c>
      <c r="G986" s="18"/>
      <c r="H986" s="17" t="str">
        <f aca="false">IF($C986="","",N(①在庫CSV_発注日!$Z982))</f>
        <v/>
      </c>
      <c r="I986" s="37" t="str">
        <f aca="false">IF($C986="","",SUMIFS(⑤減算マスタCSV!$L$2:$L$8001,⑤減算マスタCSV!$F$2:$F$8001,$C986,⑤減算マスタCSV!$K$2:$K$8001,1))</f>
        <v/>
      </c>
      <c r="J986" s="17" t="str">
        <f aca="false">IF($C986="","",IFERROR(INDEX(⑤減算マスタCSV!$H$2:$H$8001,MATCH($C986,⑤減算マスタCSV!$F$2:$F$8001,0)),1))</f>
        <v/>
      </c>
      <c r="K986" s="17" t="str">
        <f aca="false">IF($C986="","",MAX(1,IFERROR(INDEX(⑥商品照会CSV!$M$2:$M$3001,MATCH($C986,⑥商品照会CSV!$A$2:$A$3001,0)),1)))</f>
        <v/>
      </c>
      <c r="L986" s="40" t="str">
        <f aca="false">IF($C986="","",IFERROR(INDEX(⑥商品照会CSV!$Q$2:$Q$3001,MATCH($C986,⑥商品照会CSV!$A$2:$A$3001,0)),0))</f>
        <v/>
      </c>
      <c r="M986" s="40" t="str">
        <f aca="false">IF($C986="","",N($L986)*N($K986))</f>
        <v/>
      </c>
      <c r="N986" s="17" t="str">
        <f aca="false">IF($C986="","",MAX(1,IFERROR(INDEX(⑥商品照会CSV!$AK$2:$AK$3001,MATCH($C986,⑥商品照会CSV!$A$2:$A$3001,0)),1)))</f>
        <v/>
      </c>
      <c r="O986" s="12" t="str">
        <f aca="false">IF($C986="","",IFERROR(IF(INDEX(⑥商品照会CSV!$AN$2:$AN$3001,MATCH($C986,⑥商品照会CSV!$A$2:$A$3001,0))=1,"バラ",IF(INDEX(⑥商品照会CSV!$AM$2:$AM$3001,MATCH($C986,⑥商品照会CSV!$A$2:$A$3001,0))=1,"中間包装","ケース")),"ケース"))</f>
        <v/>
      </c>
      <c r="P986" s="18"/>
      <c r="Q986" s="14"/>
      <c r="R986" s="17" t="str">
        <f aca="false">IF($C986="","",N($Q986)*N($K986))</f>
        <v/>
      </c>
    </row>
    <row r="987" customFormat="false" ht="15" hidden="false" customHeight="false" outlineLevel="0" collapsed="false">
      <c r="B987" s="12" t="n">
        <v>982</v>
      </c>
      <c r="C987" s="36" t="str">
        <f aca="false">IF(①在庫CSV_発注日!$M983="","",①在庫CSV_発注日!$M983&amp;"")</f>
        <v/>
      </c>
      <c r="D987" s="12" t="str">
        <f aca="false">IF($C987="","",①在庫CSV_発注日!$N983)</f>
        <v/>
      </c>
      <c r="E987" s="12" t="str">
        <f aca="false">IF($C987="","",①在庫CSV_発注日!$H983)</f>
        <v/>
      </c>
      <c r="F987" s="12" t="str">
        <f aca="false">IF($C987="","",①在庫CSV_発注日!$L983)</f>
        <v/>
      </c>
      <c r="G987" s="18"/>
      <c r="H987" s="17" t="str">
        <f aca="false">IF($C987="","",N(①在庫CSV_発注日!$Z983))</f>
        <v/>
      </c>
      <c r="I987" s="37" t="str">
        <f aca="false">IF($C987="","",SUMIFS(⑤減算マスタCSV!$L$2:$L$8001,⑤減算マスタCSV!$F$2:$F$8001,$C987,⑤減算マスタCSV!$K$2:$K$8001,1))</f>
        <v/>
      </c>
      <c r="J987" s="17" t="str">
        <f aca="false">IF($C987="","",IFERROR(INDEX(⑤減算マスタCSV!$H$2:$H$8001,MATCH($C987,⑤減算マスタCSV!$F$2:$F$8001,0)),1))</f>
        <v/>
      </c>
      <c r="K987" s="17" t="str">
        <f aca="false">IF($C987="","",MAX(1,IFERROR(INDEX(⑥商品照会CSV!$M$2:$M$3001,MATCH($C987,⑥商品照会CSV!$A$2:$A$3001,0)),1)))</f>
        <v/>
      </c>
      <c r="L987" s="40" t="str">
        <f aca="false">IF($C987="","",IFERROR(INDEX(⑥商品照会CSV!$Q$2:$Q$3001,MATCH($C987,⑥商品照会CSV!$A$2:$A$3001,0)),0))</f>
        <v/>
      </c>
      <c r="M987" s="40" t="str">
        <f aca="false">IF($C987="","",N($L987)*N($K987))</f>
        <v/>
      </c>
      <c r="N987" s="17" t="str">
        <f aca="false">IF($C987="","",MAX(1,IFERROR(INDEX(⑥商品照会CSV!$AK$2:$AK$3001,MATCH($C987,⑥商品照会CSV!$A$2:$A$3001,0)),1)))</f>
        <v/>
      </c>
      <c r="O987" s="12" t="str">
        <f aca="false">IF($C987="","",IFERROR(IF(INDEX(⑥商品照会CSV!$AN$2:$AN$3001,MATCH($C987,⑥商品照会CSV!$A$2:$A$3001,0))=1,"バラ",IF(INDEX(⑥商品照会CSV!$AM$2:$AM$3001,MATCH($C987,⑥商品照会CSV!$A$2:$A$3001,0))=1,"中間包装","ケース")),"ケース"))</f>
        <v/>
      </c>
      <c r="P987" s="18"/>
      <c r="Q987" s="14"/>
      <c r="R987" s="17" t="str">
        <f aca="false">IF($C987="","",N($Q987)*N($K987))</f>
        <v/>
      </c>
    </row>
    <row r="988" customFormat="false" ht="15" hidden="false" customHeight="false" outlineLevel="0" collapsed="false">
      <c r="B988" s="12" t="n">
        <v>983</v>
      </c>
      <c r="C988" s="36" t="str">
        <f aca="false">IF(①在庫CSV_発注日!$M984="","",①在庫CSV_発注日!$M984&amp;"")</f>
        <v/>
      </c>
      <c r="D988" s="12" t="str">
        <f aca="false">IF($C988="","",①在庫CSV_発注日!$N984)</f>
        <v/>
      </c>
      <c r="E988" s="12" t="str">
        <f aca="false">IF($C988="","",①在庫CSV_発注日!$H984)</f>
        <v/>
      </c>
      <c r="F988" s="12" t="str">
        <f aca="false">IF($C988="","",①在庫CSV_発注日!$L984)</f>
        <v/>
      </c>
      <c r="G988" s="18"/>
      <c r="H988" s="17" t="str">
        <f aca="false">IF($C988="","",N(①在庫CSV_発注日!$Z984))</f>
        <v/>
      </c>
      <c r="I988" s="37" t="str">
        <f aca="false">IF($C988="","",SUMIFS(⑤減算マスタCSV!$L$2:$L$8001,⑤減算マスタCSV!$F$2:$F$8001,$C988,⑤減算マスタCSV!$K$2:$K$8001,1))</f>
        <v/>
      </c>
      <c r="J988" s="17" t="str">
        <f aca="false">IF($C988="","",IFERROR(INDEX(⑤減算マスタCSV!$H$2:$H$8001,MATCH($C988,⑤減算マスタCSV!$F$2:$F$8001,0)),1))</f>
        <v/>
      </c>
      <c r="K988" s="17" t="str">
        <f aca="false">IF($C988="","",MAX(1,IFERROR(INDEX(⑥商品照会CSV!$M$2:$M$3001,MATCH($C988,⑥商品照会CSV!$A$2:$A$3001,0)),1)))</f>
        <v/>
      </c>
      <c r="L988" s="40" t="str">
        <f aca="false">IF($C988="","",IFERROR(INDEX(⑥商品照会CSV!$Q$2:$Q$3001,MATCH($C988,⑥商品照会CSV!$A$2:$A$3001,0)),0))</f>
        <v/>
      </c>
      <c r="M988" s="40" t="str">
        <f aca="false">IF($C988="","",N($L988)*N($K988))</f>
        <v/>
      </c>
      <c r="N988" s="17" t="str">
        <f aca="false">IF($C988="","",MAX(1,IFERROR(INDEX(⑥商品照会CSV!$AK$2:$AK$3001,MATCH($C988,⑥商品照会CSV!$A$2:$A$3001,0)),1)))</f>
        <v/>
      </c>
      <c r="O988" s="12" t="str">
        <f aca="false">IF($C988="","",IFERROR(IF(INDEX(⑥商品照会CSV!$AN$2:$AN$3001,MATCH($C988,⑥商品照会CSV!$A$2:$A$3001,0))=1,"バラ",IF(INDEX(⑥商品照会CSV!$AM$2:$AM$3001,MATCH($C988,⑥商品照会CSV!$A$2:$A$3001,0))=1,"中間包装","ケース")),"ケース"))</f>
        <v/>
      </c>
      <c r="P988" s="18"/>
      <c r="Q988" s="14"/>
      <c r="R988" s="17" t="str">
        <f aca="false">IF($C988="","",N($Q988)*N($K988))</f>
        <v/>
      </c>
    </row>
    <row r="989" customFormat="false" ht="15" hidden="false" customHeight="false" outlineLevel="0" collapsed="false">
      <c r="B989" s="12" t="n">
        <v>984</v>
      </c>
      <c r="C989" s="36" t="str">
        <f aca="false">IF(①在庫CSV_発注日!$M985="","",①在庫CSV_発注日!$M985&amp;"")</f>
        <v/>
      </c>
      <c r="D989" s="12" t="str">
        <f aca="false">IF($C989="","",①在庫CSV_発注日!$N985)</f>
        <v/>
      </c>
      <c r="E989" s="12" t="str">
        <f aca="false">IF($C989="","",①在庫CSV_発注日!$H985)</f>
        <v/>
      </c>
      <c r="F989" s="12" t="str">
        <f aca="false">IF($C989="","",①在庫CSV_発注日!$L985)</f>
        <v/>
      </c>
      <c r="G989" s="18"/>
      <c r="H989" s="17" t="str">
        <f aca="false">IF($C989="","",N(①在庫CSV_発注日!$Z985))</f>
        <v/>
      </c>
      <c r="I989" s="37" t="str">
        <f aca="false">IF($C989="","",SUMIFS(⑤減算マスタCSV!$L$2:$L$8001,⑤減算マスタCSV!$F$2:$F$8001,$C989,⑤減算マスタCSV!$K$2:$K$8001,1))</f>
        <v/>
      </c>
      <c r="J989" s="17" t="str">
        <f aca="false">IF($C989="","",IFERROR(INDEX(⑤減算マスタCSV!$H$2:$H$8001,MATCH($C989,⑤減算マスタCSV!$F$2:$F$8001,0)),1))</f>
        <v/>
      </c>
      <c r="K989" s="17" t="str">
        <f aca="false">IF($C989="","",MAX(1,IFERROR(INDEX(⑥商品照会CSV!$M$2:$M$3001,MATCH($C989,⑥商品照会CSV!$A$2:$A$3001,0)),1)))</f>
        <v/>
      </c>
      <c r="L989" s="40" t="str">
        <f aca="false">IF($C989="","",IFERROR(INDEX(⑥商品照会CSV!$Q$2:$Q$3001,MATCH($C989,⑥商品照会CSV!$A$2:$A$3001,0)),0))</f>
        <v/>
      </c>
      <c r="M989" s="40" t="str">
        <f aca="false">IF($C989="","",N($L989)*N($K989))</f>
        <v/>
      </c>
      <c r="N989" s="17" t="str">
        <f aca="false">IF($C989="","",MAX(1,IFERROR(INDEX(⑥商品照会CSV!$AK$2:$AK$3001,MATCH($C989,⑥商品照会CSV!$A$2:$A$3001,0)),1)))</f>
        <v/>
      </c>
      <c r="O989" s="12" t="str">
        <f aca="false">IF($C989="","",IFERROR(IF(INDEX(⑥商品照会CSV!$AN$2:$AN$3001,MATCH($C989,⑥商品照会CSV!$A$2:$A$3001,0))=1,"バラ",IF(INDEX(⑥商品照会CSV!$AM$2:$AM$3001,MATCH($C989,⑥商品照会CSV!$A$2:$A$3001,0))=1,"中間包装","ケース")),"ケース"))</f>
        <v/>
      </c>
      <c r="P989" s="18"/>
      <c r="Q989" s="14"/>
      <c r="R989" s="17" t="str">
        <f aca="false">IF($C989="","",N($Q989)*N($K989))</f>
        <v/>
      </c>
    </row>
    <row r="990" customFormat="false" ht="15" hidden="false" customHeight="false" outlineLevel="0" collapsed="false">
      <c r="B990" s="12" t="n">
        <v>985</v>
      </c>
      <c r="C990" s="36" t="str">
        <f aca="false">IF(①在庫CSV_発注日!$M986="","",①在庫CSV_発注日!$M986&amp;"")</f>
        <v/>
      </c>
      <c r="D990" s="12" t="str">
        <f aca="false">IF($C990="","",①在庫CSV_発注日!$N986)</f>
        <v/>
      </c>
      <c r="E990" s="12" t="str">
        <f aca="false">IF($C990="","",①在庫CSV_発注日!$H986)</f>
        <v/>
      </c>
      <c r="F990" s="12" t="str">
        <f aca="false">IF($C990="","",①在庫CSV_発注日!$L986)</f>
        <v/>
      </c>
      <c r="G990" s="18"/>
      <c r="H990" s="17" t="str">
        <f aca="false">IF($C990="","",N(①在庫CSV_発注日!$Z986))</f>
        <v/>
      </c>
      <c r="I990" s="37" t="str">
        <f aca="false">IF($C990="","",SUMIFS(⑤減算マスタCSV!$L$2:$L$8001,⑤減算マスタCSV!$F$2:$F$8001,$C990,⑤減算マスタCSV!$K$2:$K$8001,1))</f>
        <v/>
      </c>
      <c r="J990" s="17" t="str">
        <f aca="false">IF($C990="","",IFERROR(INDEX(⑤減算マスタCSV!$H$2:$H$8001,MATCH($C990,⑤減算マスタCSV!$F$2:$F$8001,0)),1))</f>
        <v/>
      </c>
      <c r="K990" s="17" t="str">
        <f aca="false">IF($C990="","",MAX(1,IFERROR(INDEX(⑥商品照会CSV!$M$2:$M$3001,MATCH($C990,⑥商品照会CSV!$A$2:$A$3001,0)),1)))</f>
        <v/>
      </c>
      <c r="L990" s="40" t="str">
        <f aca="false">IF($C990="","",IFERROR(INDEX(⑥商品照会CSV!$Q$2:$Q$3001,MATCH($C990,⑥商品照会CSV!$A$2:$A$3001,0)),0))</f>
        <v/>
      </c>
      <c r="M990" s="40" t="str">
        <f aca="false">IF($C990="","",N($L990)*N($K990))</f>
        <v/>
      </c>
      <c r="N990" s="17" t="str">
        <f aca="false">IF($C990="","",MAX(1,IFERROR(INDEX(⑥商品照会CSV!$AK$2:$AK$3001,MATCH($C990,⑥商品照会CSV!$A$2:$A$3001,0)),1)))</f>
        <v/>
      </c>
      <c r="O990" s="12" t="str">
        <f aca="false">IF($C990="","",IFERROR(IF(INDEX(⑥商品照会CSV!$AN$2:$AN$3001,MATCH($C990,⑥商品照会CSV!$A$2:$A$3001,0))=1,"バラ",IF(INDEX(⑥商品照会CSV!$AM$2:$AM$3001,MATCH($C990,⑥商品照会CSV!$A$2:$A$3001,0))=1,"中間包装","ケース")),"ケース"))</f>
        <v/>
      </c>
      <c r="P990" s="18"/>
      <c r="Q990" s="14"/>
      <c r="R990" s="17" t="str">
        <f aca="false">IF($C990="","",N($Q990)*N($K990))</f>
        <v/>
      </c>
    </row>
    <row r="991" customFormat="false" ht="15" hidden="false" customHeight="false" outlineLevel="0" collapsed="false">
      <c r="B991" s="12" t="n">
        <v>986</v>
      </c>
      <c r="C991" s="36" t="str">
        <f aca="false">IF(①在庫CSV_発注日!$M987="","",①在庫CSV_発注日!$M987&amp;"")</f>
        <v/>
      </c>
      <c r="D991" s="12" t="str">
        <f aca="false">IF($C991="","",①在庫CSV_発注日!$N987)</f>
        <v/>
      </c>
      <c r="E991" s="12" t="str">
        <f aca="false">IF($C991="","",①在庫CSV_発注日!$H987)</f>
        <v/>
      </c>
      <c r="F991" s="12" t="str">
        <f aca="false">IF($C991="","",①在庫CSV_発注日!$L987)</f>
        <v/>
      </c>
      <c r="G991" s="18"/>
      <c r="H991" s="17" t="str">
        <f aca="false">IF($C991="","",N(①在庫CSV_発注日!$Z987))</f>
        <v/>
      </c>
      <c r="I991" s="37" t="str">
        <f aca="false">IF($C991="","",SUMIFS(⑤減算マスタCSV!$L$2:$L$8001,⑤減算マスタCSV!$F$2:$F$8001,$C991,⑤減算マスタCSV!$K$2:$K$8001,1))</f>
        <v/>
      </c>
      <c r="J991" s="17" t="str">
        <f aca="false">IF($C991="","",IFERROR(INDEX(⑤減算マスタCSV!$H$2:$H$8001,MATCH($C991,⑤減算マスタCSV!$F$2:$F$8001,0)),1))</f>
        <v/>
      </c>
      <c r="K991" s="17" t="str">
        <f aca="false">IF($C991="","",MAX(1,IFERROR(INDEX(⑥商品照会CSV!$M$2:$M$3001,MATCH($C991,⑥商品照会CSV!$A$2:$A$3001,0)),1)))</f>
        <v/>
      </c>
      <c r="L991" s="40" t="str">
        <f aca="false">IF($C991="","",IFERROR(INDEX(⑥商品照会CSV!$Q$2:$Q$3001,MATCH($C991,⑥商品照会CSV!$A$2:$A$3001,0)),0))</f>
        <v/>
      </c>
      <c r="M991" s="40" t="str">
        <f aca="false">IF($C991="","",N($L991)*N($K991))</f>
        <v/>
      </c>
      <c r="N991" s="17" t="str">
        <f aca="false">IF($C991="","",MAX(1,IFERROR(INDEX(⑥商品照会CSV!$AK$2:$AK$3001,MATCH($C991,⑥商品照会CSV!$A$2:$A$3001,0)),1)))</f>
        <v/>
      </c>
      <c r="O991" s="12" t="str">
        <f aca="false">IF($C991="","",IFERROR(IF(INDEX(⑥商品照会CSV!$AN$2:$AN$3001,MATCH($C991,⑥商品照会CSV!$A$2:$A$3001,0))=1,"バラ",IF(INDEX(⑥商品照会CSV!$AM$2:$AM$3001,MATCH($C991,⑥商品照会CSV!$A$2:$A$3001,0))=1,"中間包装","ケース")),"ケース"))</f>
        <v/>
      </c>
      <c r="P991" s="18"/>
      <c r="Q991" s="14"/>
      <c r="R991" s="17" t="str">
        <f aca="false">IF($C991="","",N($Q991)*N($K991))</f>
        <v/>
      </c>
    </row>
    <row r="992" customFormat="false" ht="15" hidden="false" customHeight="false" outlineLevel="0" collapsed="false">
      <c r="B992" s="12" t="n">
        <v>987</v>
      </c>
      <c r="C992" s="36" t="str">
        <f aca="false">IF(①在庫CSV_発注日!$M988="","",①在庫CSV_発注日!$M988&amp;"")</f>
        <v/>
      </c>
      <c r="D992" s="12" t="str">
        <f aca="false">IF($C992="","",①在庫CSV_発注日!$N988)</f>
        <v/>
      </c>
      <c r="E992" s="12" t="str">
        <f aca="false">IF($C992="","",①在庫CSV_発注日!$H988)</f>
        <v/>
      </c>
      <c r="F992" s="12" t="str">
        <f aca="false">IF($C992="","",①在庫CSV_発注日!$L988)</f>
        <v/>
      </c>
      <c r="G992" s="18"/>
      <c r="H992" s="17" t="str">
        <f aca="false">IF($C992="","",N(①在庫CSV_発注日!$Z988))</f>
        <v/>
      </c>
      <c r="I992" s="37" t="str">
        <f aca="false">IF($C992="","",SUMIFS(⑤減算マスタCSV!$L$2:$L$8001,⑤減算マスタCSV!$F$2:$F$8001,$C992,⑤減算マスタCSV!$K$2:$K$8001,1))</f>
        <v/>
      </c>
      <c r="J992" s="17" t="str">
        <f aca="false">IF($C992="","",IFERROR(INDEX(⑤減算マスタCSV!$H$2:$H$8001,MATCH($C992,⑤減算マスタCSV!$F$2:$F$8001,0)),1))</f>
        <v/>
      </c>
      <c r="K992" s="17" t="str">
        <f aca="false">IF($C992="","",MAX(1,IFERROR(INDEX(⑥商品照会CSV!$M$2:$M$3001,MATCH($C992,⑥商品照会CSV!$A$2:$A$3001,0)),1)))</f>
        <v/>
      </c>
      <c r="L992" s="40" t="str">
        <f aca="false">IF($C992="","",IFERROR(INDEX(⑥商品照会CSV!$Q$2:$Q$3001,MATCH($C992,⑥商品照会CSV!$A$2:$A$3001,0)),0))</f>
        <v/>
      </c>
      <c r="M992" s="40" t="str">
        <f aca="false">IF($C992="","",N($L992)*N($K992))</f>
        <v/>
      </c>
      <c r="N992" s="17" t="str">
        <f aca="false">IF($C992="","",MAX(1,IFERROR(INDEX(⑥商品照会CSV!$AK$2:$AK$3001,MATCH($C992,⑥商品照会CSV!$A$2:$A$3001,0)),1)))</f>
        <v/>
      </c>
      <c r="O992" s="12" t="str">
        <f aca="false">IF($C992="","",IFERROR(IF(INDEX(⑥商品照会CSV!$AN$2:$AN$3001,MATCH($C992,⑥商品照会CSV!$A$2:$A$3001,0))=1,"バラ",IF(INDEX(⑥商品照会CSV!$AM$2:$AM$3001,MATCH($C992,⑥商品照会CSV!$A$2:$A$3001,0))=1,"中間包装","ケース")),"ケース"))</f>
        <v/>
      </c>
      <c r="P992" s="18"/>
      <c r="Q992" s="14"/>
      <c r="R992" s="17" t="str">
        <f aca="false">IF($C992="","",N($Q992)*N($K992))</f>
        <v/>
      </c>
    </row>
    <row r="993" customFormat="false" ht="15" hidden="false" customHeight="false" outlineLevel="0" collapsed="false">
      <c r="B993" s="12" t="n">
        <v>988</v>
      </c>
      <c r="C993" s="36" t="str">
        <f aca="false">IF(①在庫CSV_発注日!$M989="","",①在庫CSV_発注日!$M989&amp;"")</f>
        <v/>
      </c>
      <c r="D993" s="12" t="str">
        <f aca="false">IF($C993="","",①在庫CSV_発注日!$N989)</f>
        <v/>
      </c>
      <c r="E993" s="12" t="str">
        <f aca="false">IF($C993="","",①在庫CSV_発注日!$H989)</f>
        <v/>
      </c>
      <c r="F993" s="12" t="str">
        <f aca="false">IF($C993="","",①在庫CSV_発注日!$L989)</f>
        <v/>
      </c>
      <c r="G993" s="18"/>
      <c r="H993" s="17" t="str">
        <f aca="false">IF($C993="","",N(①在庫CSV_発注日!$Z989))</f>
        <v/>
      </c>
      <c r="I993" s="37" t="str">
        <f aca="false">IF($C993="","",SUMIFS(⑤減算マスタCSV!$L$2:$L$8001,⑤減算マスタCSV!$F$2:$F$8001,$C993,⑤減算マスタCSV!$K$2:$K$8001,1))</f>
        <v/>
      </c>
      <c r="J993" s="17" t="str">
        <f aca="false">IF($C993="","",IFERROR(INDEX(⑤減算マスタCSV!$H$2:$H$8001,MATCH($C993,⑤減算マスタCSV!$F$2:$F$8001,0)),1))</f>
        <v/>
      </c>
      <c r="K993" s="17" t="str">
        <f aca="false">IF($C993="","",MAX(1,IFERROR(INDEX(⑥商品照会CSV!$M$2:$M$3001,MATCH($C993,⑥商品照会CSV!$A$2:$A$3001,0)),1)))</f>
        <v/>
      </c>
      <c r="L993" s="40" t="str">
        <f aca="false">IF($C993="","",IFERROR(INDEX(⑥商品照会CSV!$Q$2:$Q$3001,MATCH($C993,⑥商品照会CSV!$A$2:$A$3001,0)),0))</f>
        <v/>
      </c>
      <c r="M993" s="40" t="str">
        <f aca="false">IF($C993="","",N($L993)*N($K993))</f>
        <v/>
      </c>
      <c r="N993" s="17" t="str">
        <f aca="false">IF($C993="","",MAX(1,IFERROR(INDEX(⑥商品照会CSV!$AK$2:$AK$3001,MATCH($C993,⑥商品照会CSV!$A$2:$A$3001,0)),1)))</f>
        <v/>
      </c>
      <c r="O993" s="12" t="str">
        <f aca="false">IF($C993="","",IFERROR(IF(INDEX(⑥商品照会CSV!$AN$2:$AN$3001,MATCH($C993,⑥商品照会CSV!$A$2:$A$3001,0))=1,"バラ",IF(INDEX(⑥商品照会CSV!$AM$2:$AM$3001,MATCH($C993,⑥商品照会CSV!$A$2:$A$3001,0))=1,"中間包装","ケース")),"ケース"))</f>
        <v/>
      </c>
      <c r="P993" s="18"/>
      <c r="Q993" s="14"/>
      <c r="R993" s="17" t="str">
        <f aca="false">IF($C993="","",N($Q993)*N($K993))</f>
        <v/>
      </c>
    </row>
    <row r="994" customFormat="false" ht="15" hidden="false" customHeight="false" outlineLevel="0" collapsed="false">
      <c r="B994" s="12" t="n">
        <v>989</v>
      </c>
      <c r="C994" s="36" t="str">
        <f aca="false">IF(①在庫CSV_発注日!$M990="","",①在庫CSV_発注日!$M990&amp;"")</f>
        <v/>
      </c>
      <c r="D994" s="12" t="str">
        <f aca="false">IF($C994="","",①在庫CSV_発注日!$N990)</f>
        <v/>
      </c>
      <c r="E994" s="12" t="str">
        <f aca="false">IF($C994="","",①在庫CSV_発注日!$H990)</f>
        <v/>
      </c>
      <c r="F994" s="12" t="str">
        <f aca="false">IF($C994="","",①在庫CSV_発注日!$L990)</f>
        <v/>
      </c>
      <c r="G994" s="18"/>
      <c r="H994" s="17" t="str">
        <f aca="false">IF($C994="","",N(①在庫CSV_発注日!$Z990))</f>
        <v/>
      </c>
      <c r="I994" s="37" t="str">
        <f aca="false">IF($C994="","",SUMIFS(⑤減算マスタCSV!$L$2:$L$8001,⑤減算マスタCSV!$F$2:$F$8001,$C994,⑤減算マスタCSV!$K$2:$K$8001,1))</f>
        <v/>
      </c>
      <c r="J994" s="17" t="str">
        <f aca="false">IF($C994="","",IFERROR(INDEX(⑤減算マスタCSV!$H$2:$H$8001,MATCH($C994,⑤減算マスタCSV!$F$2:$F$8001,0)),1))</f>
        <v/>
      </c>
      <c r="K994" s="17" t="str">
        <f aca="false">IF($C994="","",MAX(1,IFERROR(INDEX(⑥商品照会CSV!$M$2:$M$3001,MATCH($C994,⑥商品照会CSV!$A$2:$A$3001,0)),1)))</f>
        <v/>
      </c>
      <c r="L994" s="40" t="str">
        <f aca="false">IF($C994="","",IFERROR(INDEX(⑥商品照会CSV!$Q$2:$Q$3001,MATCH($C994,⑥商品照会CSV!$A$2:$A$3001,0)),0))</f>
        <v/>
      </c>
      <c r="M994" s="40" t="str">
        <f aca="false">IF($C994="","",N($L994)*N($K994))</f>
        <v/>
      </c>
      <c r="N994" s="17" t="str">
        <f aca="false">IF($C994="","",MAX(1,IFERROR(INDEX(⑥商品照会CSV!$AK$2:$AK$3001,MATCH($C994,⑥商品照会CSV!$A$2:$A$3001,0)),1)))</f>
        <v/>
      </c>
      <c r="O994" s="12" t="str">
        <f aca="false">IF($C994="","",IFERROR(IF(INDEX(⑥商品照会CSV!$AN$2:$AN$3001,MATCH($C994,⑥商品照会CSV!$A$2:$A$3001,0))=1,"バラ",IF(INDEX(⑥商品照会CSV!$AM$2:$AM$3001,MATCH($C994,⑥商品照会CSV!$A$2:$A$3001,0))=1,"中間包装","ケース")),"ケース"))</f>
        <v/>
      </c>
      <c r="P994" s="18"/>
      <c r="Q994" s="14"/>
      <c r="R994" s="17" t="str">
        <f aca="false">IF($C994="","",N($Q994)*N($K994))</f>
        <v/>
      </c>
    </row>
    <row r="995" customFormat="false" ht="15" hidden="false" customHeight="false" outlineLevel="0" collapsed="false">
      <c r="B995" s="12" t="n">
        <v>990</v>
      </c>
      <c r="C995" s="36" t="str">
        <f aca="false">IF(①在庫CSV_発注日!$M991="","",①在庫CSV_発注日!$M991&amp;"")</f>
        <v/>
      </c>
      <c r="D995" s="12" t="str">
        <f aca="false">IF($C995="","",①在庫CSV_発注日!$N991)</f>
        <v/>
      </c>
      <c r="E995" s="12" t="str">
        <f aca="false">IF($C995="","",①在庫CSV_発注日!$H991)</f>
        <v/>
      </c>
      <c r="F995" s="12" t="str">
        <f aca="false">IF($C995="","",①在庫CSV_発注日!$L991)</f>
        <v/>
      </c>
      <c r="G995" s="18"/>
      <c r="H995" s="17" t="str">
        <f aca="false">IF($C995="","",N(①在庫CSV_発注日!$Z991))</f>
        <v/>
      </c>
      <c r="I995" s="37" t="str">
        <f aca="false">IF($C995="","",SUMIFS(⑤減算マスタCSV!$L$2:$L$8001,⑤減算マスタCSV!$F$2:$F$8001,$C995,⑤減算マスタCSV!$K$2:$K$8001,1))</f>
        <v/>
      </c>
      <c r="J995" s="17" t="str">
        <f aca="false">IF($C995="","",IFERROR(INDEX(⑤減算マスタCSV!$H$2:$H$8001,MATCH($C995,⑤減算マスタCSV!$F$2:$F$8001,0)),1))</f>
        <v/>
      </c>
      <c r="K995" s="17" t="str">
        <f aca="false">IF($C995="","",MAX(1,IFERROR(INDEX(⑥商品照会CSV!$M$2:$M$3001,MATCH($C995,⑥商品照会CSV!$A$2:$A$3001,0)),1)))</f>
        <v/>
      </c>
      <c r="L995" s="40" t="str">
        <f aca="false">IF($C995="","",IFERROR(INDEX(⑥商品照会CSV!$Q$2:$Q$3001,MATCH($C995,⑥商品照会CSV!$A$2:$A$3001,0)),0))</f>
        <v/>
      </c>
      <c r="M995" s="40" t="str">
        <f aca="false">IF($C995="","",N($L995)*N($K995))</f>
        <v/>
      </c>
      <c r="N995" s="17" t="str">
        <f aca="false">IF($C995="","",MAX(1,IFERROR(INDEX(⑥商品照会CSV!$AK$2:$AK$3001,MATCH($C995,⑥商品照会CSV!$A$2:$A$3001,0)),1)))</f>
        <v/>
      </c>
      <c r="O995" s="12" t="str">
        <f aca="false">IF($C995="","",IFERROR(IF(INDEX(⑥商品照会CSV!$AN$2:$AN$3001,MATCH($C995,⑥商品照会CSV!$A$2:$A$3001,0))=1,"バラ",IF(INDEX(⑥商品照会CSV!$AM$2:$AM$3001,MATCH($C995,⑥商品照会CSV!$A$2:$A$3001,0))=1,"中間包装","ケース")),"ケース"))</f>
        <v/>
      </c>
      <c r="P995" s="18"/>
      <c r="Q995" s="14"/>
      <c r="R995" s="17" t="str">
        <f aca="false">IF($C995="","",N($Q995)*N($K995))</f>
        <v/>
      </c>
    </row>
    <row r="996" customFormat="false" ht="15" hidden="false" customHeight="false" outlineLevel="0" collapsed="false">
      <c r="B996" s="12" t="n">
        <v>991</v>
      </c>
      <c r="C996" s="36" t="str">
        <f aca="false">IF(①在庫CSV_発注日!$M992="","",①在庫CSV_発注日!$M992&amp;"")</f>
        <v/>
      </c>
      <c r="D996" s="12" t="str">
        <f aca="false">IF($C996="","",①在庫CSV_発注日!$N992)</f>
        <v/>
      </c>
      <c r="E996" s="12" t="str">
        <f aca="false">IF($C996="","",①在庫CSV_発注日!$H992)</f>
        <v/>
      </c>
      <c r="F996" s="12" t="str">
        <f aca="false">IF($C996="","",①在庫CSV_発注日!$L992)</f>
        <v/>
      </c>
      <c r="G996" s="18"/>
      <c r="H996" s="17" t="str">
        <f aca="false">IF($C996="","",N(①在庫CSV_発注日!$Z992))</f>
        <v/>
      </c>
      <c r="I996" s="37" t="str">
        <f aca="false">IF($C996="","",SUMIFS(⑤減算マスタCSV!$L$2:$L$8001,⑤減算マスタCSV!$F$2:$F$8001,$C996,⑤減算マスタCSV!$K$2:$K$8001,1))</f>
        <v/>
      </c>
      <c r="J996" s="17" t="str">
        <f aca="false">IF($C996="","",IFERROR(INDEX(⑤減算マスタCSV!$H$2:$H$8001,MATCH($C996,⑤減算マスタCSV!$F$2:$F$8001,0)),1))</f>
        <v/>
      </c>
      <c r="K996" s="17" t="str">
        <f aca="false">IF($C996="","",MAX(1,IFERROR(INDEX(⑥商品照会CSV!$M$2:$M$3001,MATCH($C996,⑥商品照会CSV!$A$2:$A$3001,0)),1)))</f>
        <v/>
      </c>
      <c r="L996" s="40" t="str">
        <f aca="false">IF($C996="","",IFERROR(INDEX(⑥商品照会CSV!$Q$2:$Q$3001,MATCH($C996,⑥商品照会CSV!$A$2:$A$3001,0)),0))</f>
        <v/>
      </c>
      <c r="M996" s="40" t="str">
        <f aca="false">IF($C996="","",N($L996)*N($K996))</f>
        <v/>
      </c>
      <c r="N996" s="17" t="str">
        <f aca="false">IF($C996="","",MAX(1,IFERROR(INDEX(⑥商品照会CSV!$AK$2:$AK$3001,MATCH($C996,⑥商品照会CSV!$A$2:$A$3001,0)),1)))</f>
        <v/>
      </c>
      <c r="O996" s="12" t="str">
        <f aca="false">IF($C996="","",IFERROR(IF(INDEX(⑥商品照会CSV!$AN$2:$AN$3001,MATCH($C996,⑥商品照会CSV!$A$2:$A$3001,0))=1,"バラ",IF(INDEX(⑥商品照会CSV!$AM$2:$AM$3001,MATCH($C996,⑥商品照会CSV!$A$2:$A$3001,0))=1,"中間包装","ケース")),"ケース"))</f>
        <v/>
      </c>
      <c r="P996" s="18"/>
      <c r="Q996" s="14"/>
      <c r="R996" s="17" t="str">
        <f aca="false">IF($C996="","",N($Q996)*N($K996))</f>
        <v/>
      </c>
    </row>
    <row r="997" customFormat="false" ht="15" hidden="false" customHeight="false" outlineLevel="0" collapsed="false">
      <c r="B997" s="12" t="n">
        <v>992</v>
      </c>
      <c r="C997" s="36" t="str">
        <f aca="false">IF(①在庫CSV_発注日!$M993="","",①在庫CSV_発注日!$M993&amp;"")</f>
        <v/>
      </c>
      <c r="D997" s="12" t="str">
        <f aca="false">IF($C997="","",①在庫CSV_発注日!$N993)</f>
        <v/>
      </c>
      <c r="E997" s="12" t="str">
        <f aca="false">IF($C997="","",①在庫CSV_発注日!$H993)</f>
        <v/>
      </c>
      <c r="F997" s="12" t="str">
        <f aca="false">IF($C997="","",①在庫CSV_発注日!$L993)</f>
        <v/>
      </c>
      <c r="G997" s="18"/>
      <c r="H997" s="17" t="str">
        <f aca="false">IF($C997="","",N(①在庫CSV_発注日!$Z993))</f>
        <v/>
      </c>
      <c r="I997" s="37" t="str">
        <f aca="false">IF($C997="","",SUMIFS(⑤減算マスタCSV!$L$2:$L$8001,⑤減算マスタCSV!$F$2:$F$8001,$C997,⑤減算マスタCSV!$K$2:$K$8001,1))</f>
        <v/>
      </c>
      <c r="J997" s="17" t="str">
        <f aca="false">IF($C997="","",IFERROR(INDEX(⑤減算マスタCSV!$H$2:$H$8001,MATCH($C997,⑤減算マスタCSV!$F$2:$F$8001,0)),1))</f>
        <v/>
      </c>
      <c r="K997" s="17" t="str">
        <f aca="false">IF($C997="","",MAX(1,IFERROR(INDEX(⑥商品照会CSV!$M$2:$M$3001,MATCH($C997,⑥商品照会CSV!$A$2:$A$3001,0)),1)))</f>
        <v/>
      </c>
      <c r="L997" s="40" t="str">
        <f aca="false">IF($C997="","",IFERROR(INDEX(⑥商品照会CSV!$Q$2:$Q$3001,MATCH($C997,⑥商品照会CSV!$A$2:$A$3001,0)),0))</f>
        <v/>
      </c>
      <c r="M997" s="40" t="str">
        <f aca="false">IF($C997="","",N($L997)*N($K997))</f>
        <v/>
      </c>
      <c r="N997" s="17" t="str">
        <f aca="false">IF($C997="","",MAX(1,IFERROR(INDEX(⑥商品照会CSV!$AK$2:$AK$3001,MATCH($C997,⑥商品照会CSV!$A$2:$A$3001,0)),1)))</f>
        <v/>
      </c>
      <c r="O997" s="12" t="str">
        <f aca="false">IF($C997="","",IFERROR(IF(INDEX(⑥商品照会CSV!$AN$2:$AN$3001,MATCH($C997,⑥商品照会CSV!$A$2:$A$3001,0))=1,"バラ",IF(INDEX(⑥商品照会CSV!$AM$2:$AM$3001,MATCH($C997,⑥商品照会CSV!$A$2:$A$3001,0))=1,"中間包装","ケース")),"ケース"))</f>
        <v/>
      </c>
      <c r="P997" s="18"/>
      <c r="Q997" s="14"/>
      <c r="R997" s="17" t="str">
        <f aca="false">IF($C997="","",N($Q997)*N($K997))</f>
        <v/>
      </c>
    </row>
    <row r="998" customFormat="false" ht="15" hidden="false" customHeight="false" outlineLevel="0" collapsed="false">
      <c r="B998" s="12" t="n">
        <v>993</v>
      </c>
      <c r="C998" s="36" t="str">
        <f aca="false">IF(①在庫CSV_発注日!$M994="","",①在庫CSV_発注日!$M994&amp;"")</f>
        <v/>
      </c>
      <c r="D998" s="12" t="str">
        <f aca="false">IF($C998="","",①在庫CSV_発注日!$N994)</f>
        <v/>
      </c>
      <c r="E998" s="12" t="str">
        <f aca="false">IF($C998="","",①在庫CSV_発注日!$H994)</f>
        <v/>
      </c>
      <c r="F998" s="12" t="str">
        <f aca="false">IF($C998="","",①在庫CSV_発注日!$L994)</f>
        <v/>
      </c>
      <c r="G998" s="18"/>
      <c r="H998" s="17" t="str">
        <f aca="false">IF($C998="","",N(①在庫CSV_発注日!$Z994))</f>
        <v/>
      </c>
      <c r="I998" s="37" t="str">
        <f aca="false">IF($C998="","",SUMIFS(⑤減算マスタCSV!$L$2:$L$8001,⑤減算マスタCSV!$F$2:$F$8001,$C998,⑤減算マスタCSV!$K$2:$K$8001,1))</f>
        <v/>
      </c>
      <c r="J998" s="17" t="str">
        <f aca="false">IF($C998="","",IFERROR(INDEX(⑤減算マスタCSV!$H$2:$H$8001,MATCH($C998,⑤減算マスタCSV!$F$2:$F$8001,0)),1))</f>
        <v/>
      </c>
      <c r="K998" s="17" t="str">
        <f aca="false">IF($C998="","",MAX(1,IFERROR(INDEX(⑥商品照会CSV!$M$2:$M$3001,MATCH($C998,⑥商品照会CSV!$A$2:$A$3001,0)),1)))</f>
        <v/>
      </c>
      <c r="L998" s="40" t="str">
        <f aca="false">IF($C998="","",IFERROR(INDEX(⑥商品照会CSV!$Q$2:$Q$3001,MATCH($C998,⑥商品照会CSV!$A$2:$A$3001,0)),0))</f>
        <v/>
      </c>
      <c r="M998" s="40" t="str">
        <f aca="false">IF($C998="","",N($L998)*N($K998))</f>
        <v/>
      </c>
      <c r="N998" s="17" t="str">
        <f aca="false">IF($C998="","",MAX(1,IFERROR(INDEX(⑥商品照会CSV!$AK$2:$AK$3001,MATCH($C998,⑥商品照会CSV!$A$2:$A$3001,0)),1)))</f>
        <v/>
      </c>
      <c r="O998" s="12" t="str">
        <f aca="false">IF($C998="","",IFERROR(IF(INDEX(⑥商品照会CSV!$AN$2:$AN$3001,MATCH($C998,⑥商品照会CSV!$A$2:$A$3001,0))=1,"バラ",IF(INDEX(⑥商品照会CSV!$AM$2:$AM$3001,MATCH($C998,⑥商品照会CSV!$A$2:$A$3001,0))=1,"中間包装","ケース")),"ケース"))</f>
        <v/>
      </c>
      <c r="P998" s="18"/>
      <c r="Q998" s="14"/>
      <c r="R998" s="17" t="str">
        <f aca="false">IF($C998="","",N($Q998)*N($K998))</f>
        <v/>
      </c>
    </row>
    <row r="999" customFormat="false" ht="15" hidden="false" customHeight="false" outlineLevel="0" collapsed="false">
      <c r="B999" s="12" t="n">
        <v>994</v>
      </c>
      <c r="C999" s="36" t="str">
        <f aca="false">IF(①在庫CSV_発注日!$M995="","",①在庫CSV_発注日!$M995&amp;"")</f>
        <v/>
      </c>
      <c r="D999" s="12" t="str">
        <f aca="false">IF($C999="","",①在庫CSV_発注日!$N995)</f>
        <v/>
      </c>
      <c r="E999" s="12" t="str">
        <f aca="false">IF($C999="","",①在庫CSV_発注日!$H995)</f>
        <v/>
      </c>
      <c r="F999" s="12" t="str">
        <f aca="false">IF($C999="","",①在庫CSV_発注日!$L995)</f>
        <v/>
      </c>
      <c r="G999" s="18"/>
      <c r="H999" s="17" t="str">
        <f aca="false">IF($C999="","",N(①在庫CSV_発注日!$Z995))</f>
        <v/>
      </c>
      <c r="I999" s="37" t="str">
        <f aca="false">IF($C999="","",SUMIFS(⑤減算マスタCSV!$L$2:$L$8001,⑤減算マスタCSV!$F$2:$F$8001,$C999,⑤減算マスタCSV!$K$2:$K$8001,1))</f>
        <v/>
      </c>
      <c r="J999" s="17" t="str">
        <f aca="false">IF($C999="","",IFERROR(INDEX(⑤減算マスタCSV!$H$2:$H$8001,MATCH($C999,⑤減算マスタCSV!$F$2:$F$8001,0)),1))</f>
        <v/>
      </c>
      <c r="K999" s="17" t="str">
        <f aca="false">IF($C999="","",MAX(1,IFERROR(INDEX(⑥商品照会CSV!$M$2:$M$3001,MATCH($C999,⑥商品照会CSV!$A$2:$A$3001,0)),1)))</f>
        <v/>
      </c>
      <c r="L999" s="40" t="str">
        <f aca="false">IF($C999="","",IFERROR(INDEX(⑥商品照会CSV!$Q$2:$Q$3001,MATCH($C999,⑥商品照会CSV!$A$2:$A$3001,0)),0))</f>
        <v/>
      </c>
      <c r="M999" s="40" t="str">
        <f aca="false">IF($C999="","",N($L999)*N($K999))</f>
        <v/>
      </c>
      <c r="N999" s="17" t="str">
        <f aca="false">IF($C999="","",MAX(1,IFERROR(INDEX(⑥商品照会CSV!$AK$2:$AK$3001,MATCH($C999,⑥商品照会CSV!$A$2:$A$3001,0)),1)))</f>
        <v/>
      </c>
      <c r="O999" s="12" t="str">
        <f aca="false">IF($C999="","",IFERROR(IF(INDEX(⑥商品照会CSV!$AN$2:$AN$3001,MATCH($C999,⑥商品照会CSV!$A$2:$A$3001,0))=1,"バラ",IF(INDEX(⑥商品照会CSV!$AM$2:$AM$3001,MATCH($C999,⑥商品照会CSV!$A$2:$A$3001,0))=1,"中間包装","ケース")),"ケース"))</f>
        <v/>
      </c>
      <c r="P999" s="18"/>
      <c r="Q999" s="14"/>
      <c r="R999" s="17" t="str">
        <f aca="false">IF($C999="","",N($Q999)*N($K999))</f>
        <v/>
      </c>
    </row>
    <row r="1000" customFormat="false" ht="15" hidden="false" customHeight="false" outlineLevel="0" collapsed="false">
      <c r="B1000" s="12" t="n">
        <v>995</v>
      </c>
      <c r="C1000" s="36" t="str">
        <f aca="false">IF(①在庫CSV_発注日!$M996="","",①在庫CSV_発注日!$M996&amp;"")</f>
        <v/>
      </c>
      <c r="D1000" s="12" t="str">
        <f aca="false">IF($C1000="","",①在庫CSV_発注日!$N996)</f>
        <v/>
      </c>
      <c r="E1000" s="12" t="str">
        <f aca="false">IF($C1000="","",①在庫CSV_発注日!$H996)</f>
        <v/>
      </c>
      <c r="F1000" s="12" t="str">
        <f aca="false">IF($C1000="","",①在庫CSV_発注日!$L996)</f>
        <v/>
      </c>
      <c r="G1000" s="18"/>
      <c r="H1000" s="17" t="str">
        <f aca="false">IF($C1000="","",N(①在庫CSV_発注日!$Z996))</f>
        <v/>
      </c>
      <c r="I1000" s="37" t="str">
        <f aca="false">IF($C1000="","",SUMIFS(⑤減算マスタCSV!$L$2:$L$8001,⑤減算マスタCSV!$F$2:$F$8001,$C1000,⑤減算マスタCSV!$K$2:$K$8001,1))</f>
        <v/>
      </c>
      <c r="J1000" s="17" t="str">
        <f aca="false">IF($C1000="","",IFERROR(INDEX(⑤減算マスタCSV!$H$2:$H$8001,MATCH($C1000,⑤減算マスタCSV!$F$2:$F$8001,0)),1))</f>
        <v/>
      </c>
      <c r="K1000" s="17" t="str">
        <f aca="false">IF($C1000="","",MAX(1,IFERROR(INDEX(⑥商品照会CSV!$M$2:$M$3001,MATCH($C1000,⑥商品照会CSV!$A$2:$A$3001,0)),1)))</f>
        <v/>
      </c>
      <c r="L1000" s="40" t="str">
        <f aca="false">IF($C1000="","",IFERROR(INDEX(⑥商品照会CSV!$Q$2:$Q$3001,MATCH($C1000,⑥商品照会CSV!$A$2:$A$3001,0)),0))</f>
        <v/>
      </c>
      <c r="M1000" s="40" t="str">
        <f aca="false">IF($C1000="","",N($L1000)*N($K1000))</f>
        <v/>
      </c>
      <c r="N1000" s="17" t="str">
        <f aca="false">IF($C1000="","",MAX(1,IFERROR(INDEX(⑥商品照会CSV!$AK$2:$AK$3001,MATCH($C1000,⑥商品照会CSV!$A$2:$A$3001,0)),1)))</f>
        <v/>
      </c>
      <c r="O1000" s="12" t="str">
        <f aca="false">IF($C1000="","",IFERROR(IF(INDEX(⑥商品照会CSV!$AN$2:$AN$3001,MATCH($C1000,⑥商品照会CSV!$A$2:$A$3001,0))=1,"バラ",IF(INDEX(⑥商品照会CSV!$AM$2:$AM$3001,MATCH($C1000,⑥商品照会CSV!$A$2:$A$3001,0))=1,"中間包装","ケース")),"ケース"))</f>
        <v/>
      </c>
      <c r="P1000" s="18"/>
      <c r="Q1000" s="14"/>
      <c r="R1000" s="17" t="str">
        <f aca="false">IF($C1000="","",N($Q1000)*N($K1000))</f>
        <v/>
      </c>
    </row>
    <row r="1001" customFormat="false" ht="15" hidden="false" customHeight="false" outlineLevel="0" collapsed="false">
      <c r="B1001" s="12" t="n">
        <v>996</v>
      </c>
      <c r="C1001" s="36" t="str">
        <f aca="false">IF(①在庫CSV_発注日!$M997="","",①在庫CSV_発注日!$M997&amp;"")</f>
        <v/>
      </c>
      <c r="D1001" s="12" t="str">
        <f aca="false">IF($C1001="","",①在庫CSV_発注日!$N997)</f>
        <v/>
      </c>
      <c r="E1001" s="12" t="str">
        <f aca="false">IF($C1001="","",①在庫CSV_発注日!$H997)</f>
        <v/>
      </c>
      <c r="F1001" s="12" t="str">
        <f aca="false">IF($C1001="","",①在庫CSV_発注日!$L997)</f>
        <v/>
      </c>
      <c r="G1001" s="18"/>
      <c r="H1001" s="17" t="str">
        <f aca="false">IF($C1001="","",N(①在庫CSV_発注日!$Z997))</f>
        <v/>
      </c>
      <c r="I1001" s="37" t="str">
        <f aca="false">IF($C1001="","",SUMIFS(⑤減算マスタCSV!$L$2:$L$8001,⑤減算マスタCSV!$F$2:$F$8001,$C1001,⑤減算マスタCSV!$K$2:$K$8001,1))</f>
        <v/>
      </c>
      <c r="J1001" s="17" t="str">
        <f aca="false">IF($C1001="","",IFERROR(INDEX(⑤減算マスタCSV!$H$2:$H$8001,MATCH($C1001,⑤減算マスタCSV!$F$2:$F$8001,0)),1))</f>
        <v/>
      </c>
      <c r="K1001" s="17" t="str">
        <f aca="false">IF($C1001="","",MAX(1,IFERROR(INDEX(⑥商品照会CSV!$M$2:$M$3001,MATCH($C1001,⑥商品照会CSV!$A$2:$A$3001,0)),1)))</f>
        <v/>
      </c>
      <c r="L1001" s="40" t="str">
        <f aca="false">IF($C1001="","",IFERROR(INDEX(⑥商品照会CSV!$Q$2:$Q$3001,MATCH($C1001,⑥商品照会CSV!$A$2:$A$3001,0)),0))</f>
        <v/>
      </c>
      <c r="M1001" s="40" t="str">
        <f aca="false">IF($C1001="","",N($L1001)*N($K1001))</f>
        <v/>
      </c>
      <c r="N1001" s="17" t="str">
        <f aca="false">IF($C1001="","",MAX(1,IFERROR(INDEX(⑥商品照会CSV!$AK$2:$AK$3001,MATCH($C1001,⑥商品照会CSV!$A$2:$A$3001,0)),1)))</f>
        <v/>
      </c>
      <c r="O1001" s="12" t="str">
        <f aca="false">IF($C1001="","",IFERROR(IF(INDEX(⑥商品照会CSV!$AN$2:$AN$3001,MATCH($C1001,⑥商品照会CSV!$A$2:$A$3001,0))=1,"バラ",IF(INDEX(⑥商品照会CSV!$AM$2:$AM$3001,MATCH($C1001,⑥商品照会CSV!$A$2:$A$3001,0))=1,"中間包装","ケース")),"ケース"))</f>
        <v/>
      </c>
      <c r="P1001" s="18"/>
      <c r="Q1001" s="14"/>
      <c r="R1001" s="17" t="str">
        <f aca="false">IF($C1001="","",N($Q1001)*N($K1001))</f>
        <v/>
      </c>
    </row>
    <row r="1002" customFormat="false" ht="15" hidden="false" customHeight="false" outlineLevel="0" collapsed="false">
      <c r="B1002" s="12" t="n">
        <v>997</v>
      </c>
      <c r="C1002" s="36" t="str">
        <f aca="false">IF(①在庫CSV_発注日!$M998="","",①在庫CSV_発注日!$M998&amp;"")</f>
        <v/>
      </c>
      <c r="D1002" s="12" t="str">
        <f aca="false">IF($C1002="","",①在庫CSV_発注日!$N998)</f>
        <v/>
      </c>
      <c r="E1002" s="12" t="str">
        <f aca="false">IF($C1002="","",①在庫CSV_発注日!$H998)</f>
        <v/>
      </c>
      <c r="F1002" s="12" t="str">
        <f aca="false">IF($C1002="","",①在庫CSV_発注日!$L998)</f>
        <v/>
      </c>
      <c r="G1002" s="18"/>
      <c r="H1002" s="17" t="str">
        <f aca="false">IF($C1002="","",N(①在庫CSV_発注日!$Z998))</f>
        <v/>
      </c>
      <c r="I1002" s="37" t="str">
        <f aca="false">IF($C1002="","",SUMIFS(⑤減算マスタCSV!$L$2:$L$8001,⑤減算マスタCSV!$F$2:$F$8001,$C1002,⑤減算マスタCSV!$K$2:$K$8001,1))</f>
        <v/>
      </c>
      <c r="J1002" s="17" t="str">
        <f aca="false">IF($C1002="","",IFERROR(INDEX(⑤減算マスタCSV!$H$2:$H$8001,MATCH($C1002,⑤減算マスタCSV!$F$2:$F$8001,0)),1))</f>
        <v/>
      </c>
      <c r="K1002" s="17" t="str">
        <f aca="false">IF($C1002="","",MAX(1,IFERROR(INDEX(⑥商品照会CSV!$M$2:$M$3001,MATCH($C1002,⑥商品照会CSV!$A$2:$A$3001,0)),1)))</f>
        <v/>
      </c>
      <c r="L1002" s="40" t="str">
        <f aca="false">IF($C1002="","",IFERROR(INDEX(⑥商品照会CSV!$Q$2:$Q$3001,MATCH($C1002,⑥商品照会CSV!$A$2:$A$3001,0)),0))</f>
        <v/>
      </c>
      <c r="M1002" s="40" t="str">
        <f aca="false">IF($C1002="","",N($L1002)*N($K1002))</f>
        <v/>
      </c>
      <c r="N1002" s="17" t="str">
        <f aca="false">IF($C1002="","",MAX(1,IFERROR(INDEX(⑥商品照会CSV!$AK$2:$AK$3001,MATCH($C1002,⑥商品照会CSV!$A$2:$A$3001,0)),1)))</f>
        <v/>
      </c>
      <c r="O1002" s="12" t="str">
        <f aca="false">IF($C1002="","",IFERROR(IF(INDEX(⑥商品照会CSV!$AN$2:$AN$3001,MATCH($C1002,⑥商品照会CSV!$A$2:$A$3001,0))=1,"バラ",IF(INDEX(⑥商品照会CSV!$AM$2:$AM$3001,MATCH($C1002,⑥商品照会CSV!$A$2:$A$3001,0))=1,"中間包装","ケース")),"ケース"))</f>
        <v/>
      </c>
      <c r="P1002" s="18"/>
      <c r="Q1002" s="14"/>
      <c r="R1002" s="17" t="str">
        <f aca="false">IF($C1002="","",N($Q1002)*N($K1002))</f>
        <v/>
      </c>
    </row>
    <row r="1003" customFormat="false" ht="15" hidden="false" customHeight="false" outlineLevel="0" collapsed="false">
      <c r="B1003" s="12" t="n">
        <v>998</v>
      </c>
      <c r="C1003" s="36" t="str">
        <f aca="false">IF(①在庫CSV_発注日!$M999="","",①在庫CSV_発注日!$M999&amp;"")</f>
        <v/>
      </c>
      <c r="D1003" s="12" t="str">
        <f aca="false">IF($C1003="","",①在庫CSV_発注日!$N999)</f>
        <v/>
      </c>
      <c r="E1003" s="12" t="str">
        <f aca="false">IF($C1003="","",①在庫CSV_発注日!$H999)</f>
        <v/>
      </c>
      <c r="F1003" s="12" t="str">
        <f aca="false">IF($C1003="","",①在庫CSV_発注日!$L999)</f>
        <v/>
      </c>
      <c r="G1003" s="18"/>
      <c r="H1003" s="17" t="str">
        <f aca="false">IF($C1003="","",N(①在庫CSV_発注日!$Z999))</f>
        <v/>
      </c>
      <c r="I1003" s="37" t="str">
        <f aca="false">IF($C1003="","",SUMIFS(⑤減算マスタCSV!$L$2:$L$8001,⑤減算マスタCSV!$F$2:$F$8001,$C1003,⑤減算マスタCSV!$K$2:$K$8001,1))</f>
        <v/>
      </c>
      <c r="J1003" s="17" t="str">
        <f aca="false">IF($C1003="","",IFERROR(INDEX(⑤減算マスタCSV!$H$2:$H$8001,MATCH($C1003,⑤減算マスタCSV!$F$2:$F$8001,0)),1))</f>
        <v/>
      </c>
      <c r="K1003" s="17" t="str">
        <f aca="false">IF($C1003="","",MAX(1,IFERROR(INDEX(⑥商品照会CSV!$M$2:$M$3001,MATCH($C1003,⑥商品照会CSV!$A$2:$A$3001,0)),1)))</f>
        <v/>
      </c>
      <c r="L1003" s="40" t="str">
        <f aca="false">IF($C1003="","",IFERROR(INDEX(⑥商品照会CSV!$Q$2:$Q$3001,MATCH($C1003,⑥商品照会CSV!$A$2:$A$3001,0)),0))</f>
        <v/>
      </c>
      <c r="M1003" s="40" t="str">
        <f aca="false">IF($C1003="","",N($L1003)*N($K1003))</f>
        <v/>
      </c>
      <c r="N1003" s="17" t="str">
        <f aca="false">IF($C1003="","",MAX(1,IFERROR(INDEX(⑥商品照会CSV!$AK$2:$AK$3001,MATCH($C1003,⑥商品照会CSV!$A$2:$A$3001,0)),1)))</f>
        <v/>
      </c>
      <c r="O1003" s="12" t="str">
        <f aca="false">IF($C1003="","",IFERROR(IF(INDEX(⑥商品照会CSV!$AN$2:$AN$3001,MATCH($C1003,⑥商品照会CSV!$A$2:$A$3001,0))=1,"バラ",IF(INDEX(⑥商品照会CSV!$AM$2:$AM$3001,MATCH($C1003,⑥商品照会CSV!$A$2:$A$3001,0))=1,"中間包装","ケース")),"ケース"))</f>
        <v/>
      </c>
      <c r="P1003" s="18"/>
      <c r="Q1003" s="14"/>
      <c r="R1003" s="17" t="str">
        <f aca="false">IF($C1003="","",N($Q1003)*N($K1003))</f>
        <v/>
      </c>
    </row>
    <row r="1004" customFormat="false" ht="15" hidden="false" customHeight="false" outlineLevel="0" collapsed="false">
      <c r="B1004" s="12" t="n">
        <v>999</v>
      </c>
      <c r="C1004" s="36" t="str">
        <f aca="false">IF(①在庫CSV_発注日!$M1000="","",①在庫CSV_発注日!$M1000&amp;"")</f>
        <v/>
      </c>
      <c r="D1004" s="12" t="str">
        <f aca="false">IF($C1004="","",①在庫CSV_発注日!$N1000)</f>
        <v/>
      </c>
      <c r="E1004" s="12" t="str">
        <f aca="false">IF($C1004="","",①在庫CSV_発注日!$H1000)</f>
        <v/>
      </c>
      <c r="F1004" s="12" t="str">
        <f aca="false">IF($C1004="","",①在庫CSV_発注日!$L1000)</f>
        <v/>
      </c>
      <c r="G1004" s="18"/>
      <c r="H1004" s="17" t="str">
        <f aca="false">IF($C1004="","",N(①在庫CSV_発注日!$Z1000))</f>
        <v/>
      </c>
      <c r="I1004" s="37" t="str">
        <f aca="false">IF($C1004="","",SUMIFS(⑤減算マスタCSV!$L$2:$L$8001,⑤減算マスタCSV!$F$2:$F$8001,$C1004,⑤減算マスタCSV!$K$2:$K$8001,1))</f>
        <v/>
      </c>
      <c r="J1004" s="17" t="str">
        <f aca="false">IF($C1004="","",IFERROR(INDEX(⑤減算マスタCSV!$H$2:$H$8001,MATCH($C1004,⑤減算マスタCSV!$F$2:$F$8001,0)),1))</f>
        <v/>
      </c>
      <c r="K1004" s="17" t="str">
        <f aca="false">IF($C1004="","",MAX(1,IFERROR(INDEX(⑥商品照会CSV!$M$2:$M$3001,MATCH($C1004,⑥商品照会CSV!$A$2:$A$3001,0)),1)))</f>
        <v/>
      </c>
      <c r="L1004" s="40" t="str">
        <f aca="false">IF($C1004="","",IFERROR(INDEX(⑥商品照会CSV!$Q$2:$Q$3001,MATCH($C1004,⑥商品照会CSV!$A$2:$A$3001,0)),0))</f>
        <v/>
      </c>
      <c r="M1004" s="40" t="str">
        <f aca="false">IF($C1004="","",N($L1004)*N($K1004))</f>
        <v/>
      </c>
      <c r="N1004" s="17" t="str">
        <f aca="false">IF($C1004="","",MAX(1,IFERROR(INDEX(⑥商品照会CSV!$AK$2:$AK$3001,MATCH($C1004,⑥商品照会CSV!$A$2:$A$3001,0)),1)))</f>
        <v/>
      </c>
      <c r="O1004" s="12" t="str">
        <f aca="false">IF($C1004="","",IFERROR(IF(INDEX(⑥商品照会CSV!$AN$2:$AN$3001,MATCH($C1004,⑥商品照会CSV!$A$2:$A$3001,0))=1,"バラ",IF(INDEX(⑥商品照会CSV!$AM$2:$AM$3001,MATCH($C1004,⑥商品照会CSV!$A$2:$A$3001,0))=1,"中間包装","ケース")),"ケース"))</f>
        <v/>
      </c>
      <c r="P1004" s="18"/>
      <c r="Q1004" s="14"/>
      <c r="R1004" s="17" t="str">
        <f aca="false">IF($C1004="","",N($Q1004)*N($K1004))</f>
        <v/>
      </c>
    </row>
    <row r="1005" customFormat="false" ht="15" hidden="false" customHeight="false" outlineLevel="0" collapsed="false">
      <c r="B1005" s="12" t="n">
        <v>1000</v>
      </c>
      <c r="C1005" s="36" t="str">
        <f aca="false">IF(①在庫CSV_発注日!$M1001="","",①在庫CSV_発注日!$M1001&amp;"")</f>
        <v/>
      </c>
      <c r="D1005" s="12" t="str">
        <f aca="false">IF($C1005="","",①在庫CSV_発注日!$N1001)</f>
        <v/>
      </c>
      <c r="E1005" s="12" t="str">
        <f aca="false">IF($C1005="","",①在庫CSV_発注日!$H1001)</f>
        <v/>
      </c>
      <c r="F1005" s="12" t="str">
        <f aca="false">IF($C1005="","",①在庫CSV_発注日!$L1001)</f>
        <v/>
      </c>
      <c r="G1005" s="18"/>
      <c r="H1005" s="17" t="str">
        <f aca="false">IF($C1005="","",N(①在庫CSV_発注日!$Z1001))</f>
        <v/>
      </c>
      <c r="I1005" s="37" t="str">
        <f aca="false">IF($C1005="","",SUMIFS(⑤減算マスタCSV!$L$2:$L$8001,⑤減算マスタCSV!$F$2:$F$8001,$C1005,⑤減算マスタCSV!$K$2:$K$8001,1))</f>
        <v/>
      </c>
      <c r="J1005" s="17" t="str">
        <f aca="false">IF($C1005="","",IFERROR(INDEX(⑤減算マスタCSV!$H$2:$H$8001,MATCH($C1005,⑤減算マスタCSV!$F$2:$F$8001,0)),1))</f>
        <v/>
      </c>
      <c r="K1005" s="17" t="str">
        <f aca="false">IF($C1005="","",MAX(1,IFERROR(INDEX(⑥商品照会CSV!$M$2:$M$3001,MATCH($C1005,⑥商品照会CSV!$A$2:$A$3001,0)),1)))</f>
        <v/>
      </c>
      <c r="L1005" s="40" t="str">
        <f aca="false">IF($C1005="","",IFERROR(INDEX(⑥商品照会CSV!$Q$2:$Q$3001,MATCH($C1005,⑥商品照会CSV!$A$2:$A$3001,0)),0))</f>
        <v/>
      </c>
      <c r="M1005" s="40" t="str">
        <f aca="false">IF($C1005="","",N($L1005)*N($K1005))</f>
        <v/>
      </c>
      <c r="N1005" s="17" t="str">
        <f aca="false">IF($C1005="","",MAX(1,IFERROR(INDEX(⑥商品照会CSV!$AK$2:$AK$3001,MATCH($C1005,⑥商品照会CSV!$A$2:$A$3001,0)),1)))</f>
        <v/>
      </c>
      <c r="O1005" s="12" t="str">
        <f aca="false">IF($C1005="","",IFERROR(IF(INDEX(⑥商品照会CSV!$AN$2:$AN$3001,MATCH($C1005,⑥商品照会CSV!$A$2:$A$3001,0))=1,"バラ",IF(INDEX(⑥商品照会CSV!$AM$2:$AM$3001,MATCH($C1005,⑥商品照会CSV!$A$2:$A$3001,0))=1,"中間包装","ケース")),"ケース"))</f>
        <v/>
      </c>
      <c r="P1005" s="18"/>
      <c r="Q1005" s="14"/>
      <c r="R1005" s="17" t="str">
        <f aca="false">IF($C1005="","",N($Q1005)*N($K1005))</f>
        <v/>
      </c>
    </row>
    <row r="1006" customFormat="false" ht="15" hidden="false" customHeight="false" outlineLevel="0" collapsed="false">
      <c r="B1006" s="12" t="n">
        <v>1001</v>
      </c>
      <c r="C1006" s="36" t="str">
        <f aca="false">IF(①在庫CSV_発注日!$M1002="","",①在庫CSV_発注日!$M1002&amp;"")</f>
        <v/>
      </c>
      <c r="D1006" s="12" t="str">
        <f aca="false">IF($C1006="","",①在庫CSV_発注日!$N1002)</f>
        <v/>
      </c>
      <c r="E1006" s="12" t="str">
        <f aca="false">IF($C1006="","",①在庫CSV_発注日!$H1002)</f>
        <v/>
      </c>
      <c r="F1006" s="12" t="str">
        <f aca="false">IF($C1006="","",①在庫CSV_発注日!$L1002)</f>
        <v/>
      </c>
      <c r="G1006" s="18"/>
      <c r="H1006" s="17" t="str">
        <f aca="false">IF($C1006="","",N(①在庫CSV_発注日!$Z1002))</f>
        <v/>
      </c>
      <c r="I1006" s="37" t="str">
        <f aca="false">IF($C1006="","",SUMIFS(⑤減算マスタCSV!$L$2:$L$8001,⑤減算マスタCSV!$F$2:$F$8001,$C1006,⑤減算マスタCSV!$K$2:$K$8001,1))</f>
        <v/>
      </c>
      <c r="J1006" s="17" t="str">
        <f aca="false">IF($C1006="","",IFERROR(INDEX(⑤減算マスタCSV!$H$2:$H$8001,MATCH($C1006,⑤減算マスタCSV!$F$2:$F$8001,0)),1))</f>
        <v/>
      </c>
      <c r="K1006" s="17" t="str">
        <f aca="false">IF($C1006="","",MAX(1,IFERROR(INDEX(⑥商品照会CSV!$M$2:$M$3001,MATCH($C1006,⑥商品照会CSV!$A$2:$A$3001,0)),1)))</f>
        <v/>
      </c>
      <c r="L1006" s="40" t="str">
        <f aca="false">IF($C1006="","",IFERROR(INDEX(⑥商品照会CSV!$Q$2:$Q$3001,MATCH($C1006,⑥商品照会CSV!$A$2:$A$3001,0)),0))</f>
        <v/>
      </c>
      <c r="M1006" s="40" t="str">
        <f aca="false">IF($C1006="","",N($L1006)*N($K1006))</f>
        <v/>
      </c>
      <c r="N1006" s="17" t="str">
        <f aca="false">IF($C1006="","",MAX(1,IFERROR(INDEX(⑥商品照会CSV!$AK$2:$AK$3001,MATCH($C1006,⑥商品照会CSV!$A$2:$A$3001,0)),1)))</f>
        <v/>
      </c>
      <c r="O1006" s="12" t="str">
        <f aca="false">IF($C1006="","",IFERROR(IF(INDEX(⑥商品照会CSV!$AN$2:$AN$3001,MATCH($C1006,⑥商品照会CSV!$A$2:$A$3001,0))=1,"バラ",IF(INDEX(⑥商品照会CSV!$AM$2:$AM$3001,MATCH($C1006,⑥商品照会CSV!$A$2:$A$3001,0))=1,"中間包装","ケース")),"ケース"))</f>
        <v/>
      </c>
      <c r="P1006" s="18"/>
      <c r="Q1006" s="14"/>
      <c r="R1006" s="17" t="str">
        <f aca="false">IF($C1006="","",N($Q1006)*N($K1006))</f>
        <v/>
      </c>
    </row>
    <row r="1007" customFormat="false" ht="15" hidden="false" customHeight="false" outlineLevel="0" collapsed="false">
      <c r="B1007" s="12" t="n">
        <v>1002</v>
      </c>
      <c r="C1007" s="36" t="str">
        <f aca="false">IF(①在庫CSV_発注日!$M1003="","",①在庫CSV_発注日!$M1003&amp;"")</f>
        <v/>
      </c>
      <c r="D1007" s="12" t="str">
        <f aca="false">IF($C1007="","",①在庫CSV_発注日!$N1003)</f>
        <v/>
      </c>
      <c r="E1007" s="12" t="str">
        <f aca="false">IF($C1007="","",①在庫CSV_発注日!$H1003)</f>
        <v/>
      </c>
      <c r="F1007" s="12" t="str">
        <f aca="false">IF($C1007="","",①在庫CSV_発注日!$L1003)</f>
        <v/>
      </c>
      <c r="G1007" s="18"/>
      <c r="H1007" s="17" t="str">
        <f aca="false">IF($C1007="","",N(①在庫CSV_発注日!$Z1003))</f>
        <v/>
      </c>
      <c r="I1007" s="37" t="str">
        <f aca="false">IF($C1007="","",SUMIFS(⑤減算マスタCSV!$L$2:$L$8001,⑤減算マスタCSV!$F$2:$F$8001,$C1007,⑤減算マスタCSV!$K$2:$K$8001,1))</f>
        <v/>
      </c>
      <c r="J1007" s="17" t="str">
        <f aca="false">IF($C1007="","",IFERROR(INDEX(⑤減算マスタCSV!$H$2:$H$8001,MATCH($C1007,⑤減算マスタCSV!$F$2:$F$8001,0)),1))</f>
        <v/>
      </c>
      <c r="K1007" s="17" t="str">
        <f aca="false">IF($C1007="","",MAX(1,IFERROR(INDEX(⑥商品照会CSV!$M$2:$M$3001,MATCH($C1007,⑥商品照会CSV!$A$2:$A$3001,0)),1)))</f>
        <v/>
      </c>
      <c r="L1007" s="40" t="str">
        <f aca="false">IF($C1007="","",IFERROR(INDEX(⑥商品照会CSV!$Q$2:$Q$3001,MATCH($C1007,⑥商品照会CSV!$A$2:$A$3001,0)),0))</f>
        <v/>
      </c>
      <c r="M1007" s="40" t="str">
        <f aca="false">IF($C1007="","",N($L1007)*N($K1007))</f>
        <v/>
      </c>
      <c r="N1007" s="17" t="str">
        <f aca="false">IF($C1007="","",MAX(1,IFERROR(INDEX(⑥商品照会CSV!$AK$2:$AK$3001,MATCH($C1007,⑥商品照会CSV!$A$2:$A$3001,0)),1)))</f>
        <v/>
      </c>
      <c r="O1007" s="12" t="str">
        <f aca="false">IF($C1007="","",IFERROR(IF(INDEX(⑥商品照会CSV!$AN$2:$AN$3001,MATCH($C1007,⑥商品照会CSV!$A$2:$A$3001,0))=1,"バラ",IF(INDEX(⑥商品照会CSV!$AM$2:$AM$3001,MATCH($C1007,⑥商品照会CSV!$A$2:$A$3001,0))=1,"中間包装","ケース")),"ケース"))</f>
        <v/>
      </c>
      <c r="P1007" s="18"/>
      <c r="Q1007" s="14"/>
      <c r="R1007" s="17" t="str">
        <f aca="false">IF($C1007="","",N($Q1007)*N($K1007))</f>
        <v/>
      </c>
    </row>
    <row r="1008" customFormat="false" ht="15" hidden="false" customHeight="false" outlineLevel="0" collapsed="false">
      <c r="B1008" s="12" t="n">
        <v>1003</v>
      </c>
      <c r="C1008" s="36" t="str">
        <f aca="false">IF(①在庫CSV_発注日!$M1004="","",①在庫CSV_発注日!$M1004&amp;"")</f>
        <v/>
      </c>
      <c r="D1008" s="12" t="str">
        <f aca="false">IF($C1008="","",①在庫CSV_発注日!$N1004)</f>
        <v/>
      </c>
      <c r="E1008" s="12" t="str">
        <f aca="false">IF($C1008="","",①在庫CSV_発注日!$H1004)</f>
        <v/>
      </c>
      <c r="F1008" s="12" t="str">
        <f aca="false">IF($C1008="","",①在庫CSV_発注日!$L1004)</f>
        <v/>
      </c>
      <c r="G1008" s="18"/>
      <c r="H1008" s="17" t="str">
        <f aca="false">IF($C1008="","",N(①在庫CSV_発注日!$Z1004))</f>
        <v/>
      </c>
      <c r="I1008" s="37" t="str">
        <f aca="false">IF($C1008="","",SUMIFS(⑤減算マスタCSV!$L$2:$L$8001,⑤減算マスタCSV!$F$2:$F$8001,$C1008,⑤減算マスタCSV!$K$2:$K$8001,1))</f>
        <v/>
      </c>
      <c r="J1008" s="17" t="str">
        <f aca="false">IF($C1008="","",IFERROR(INDEX(⑤減算マスタCSV!$H$2:$H$8001,MATCH($C1008,⑤減算マスタCSV!$F$2:$F$8001,0)),1))</f>
        <v/>
      </c>
      <c r="K1008" s="17" t="str">
        <f aca="false">IF($C1008="","",MAX(1,IFERROR(INDEX(⑥商品照会CSV!$M$2:$M$3001,MATCH($C1008,⑥商品照会CSV!$A$2:$A$3001,0)),1)))</f>
        <v/>
      </c>
      <c r="L1008" s="40" t="str">
        <f aca="false">IF($C1008="","",IFERROR(INDEX(⑥商品照会CSV!$Q$2:$Q$3001,MATCH($C1008,⑥商品照会CSV!$A$2:$A$3001,0)),0))</f>
        <v/>
      </c>
      <c r="M1008" s="40" t="str">
        <f aca="false">IF($C1008="","",N($L1008)*N($K1008))</f>
        <v/>
      </c>
      <c r="N1008" s="17" t="str">
        <f aca="false">IF($C1008="","",MAX(1,IFERROR(INDEX(⑥商品照会CSV!$AK$2:$AK$3001,MATCH($C1008,⑥商品照会CSV!$A$2:$A$3001,0)),1)))</f>
        <v/>
      </c>
      <c r="O1008" s="12" t="str">
        <f aca="false">IF($C1008="","",IFERROR(IF(INDEX(⑥商品照会CSV!$AN$2:$AN$3001,MATCH($C1008,⑥商品照会CSV!$A$2:$A$3001,0))=1,"バラ",IF(INDEX(⑥商品照会CSV!$AM$2:$AM$3001,MATCH($C1008,⑥商品照会CSV!$A$2:$A$3001,0))=1,"中間包装","ケース")),"ケース"))</f>
        <v/>
      </c>
      <c r="P1008" s="18"/>
      <c r="Q1008" s="14"/>
      <c r="R1008" s="17" t="str">
        <f aca="false">IF($C1008="","",N($Q1008)*N($K1008))</f>
        <v/>
      </c>
    </row>
    <row r="1009" customFormat="false" ht="15" hidden="false" customHeight="false" outlineLevel="0" collapsed="false">
      <c r="B1009" s="12" t="n">
        <v>1004</v>
      </c>
      <c r="C1009" s="36" t="str">
        <f aca="false">IF(①在庫CSV_発注日!$M1005="","",①在庫CSV_発注日!$M1005&amp;"")</f>
        <v/>
      </c>
      <c r="D1009" s="12" t="str">
        <f aca="false">IF($C1009="","",①在庫CSV_発注日!$N1005)</f>
        <v/>
      </c>
      <c r="E1009" s="12" t="str">
        <f aca="false">IF($C1009="","",①在庫CSV_発注日!$H1005)</f>
        <v/>
      </c>
      <c r="F1009" s="12" t="str">
        <f aca="false">IF($C1009="","",①在庫CSV_発注日!$L1005)</f>
        <v/>
      </c>
      <c r="G1009" s="18"/>
      <c r="H1009" s="17" t="str">
        <f aca="false">IF($C1009="","",N(①在庫CSV_発注日!$Z1005))</f>
        <v/>
      </c>
      <c r="I1009" s="37" t="str">
        <f aca="false">IF($C1009="","",SUMIFS(⑤減算マスタCSV!$L$2:$L$8001,⑤減算マスタCSV!$F$2:$F$8001,$C1009,⑤減算マスタCSV!$K$2:$K$8001,1))</f>
        <v/>
      </c>
      <c r="J1009" s="17" t="str">
        <f aca="false">IF($C1009="","",IFERROR(INDEX(⑤減算マスタCSV!$H$2:$H$8001,MATCH($C1009,⑤減算マスタCSV!$F$2:$F$8001,0)),1))</f>
        <v/>
      </c>
      <c r="K1009" s="17" t="str">
        <f aca="false">IF($C1009="","",MAX(1,IFERROR(INDEX(⑥商品照会CSV!$M$2:$M$3001,MATCH($C1009,⑥商品照会CSV!$A$2:$A$3001,0)),1)))</f>
        <v/>
      </c>
      <c r="L1009" s="40" t="str">
        <f aca="false">IF($C1009="","",IFERROR(INDEX(⑥商品照会CSV!$Q$2:$Q$3001,MATCH($C1009,⑥商品照会CSV!$A$2:$A$3001,0)),0))</f>
        <v/>
      </c>
      <c r="M1009" s="40" t="str">
        <f aca="false">IF($C1009="","",N($L1009)*N($K1009))</f>
        <v/>
      </c>
      <c r="N1009" s="17" t="str">
        <f aca="false">IF($C1009="","",MAX(1,IFERROR(INDEX(⑥商品照会CSV!$AK$2:$AK$3001,MATCH($C1009,⑥商品照会CSV!$A$2:$A$3001,0)),1)))</f>
        <v/>
      </c>
      <c r="O1009" s="12" t="str">
        <f aca="false">IF($C1009="","",IFERROR(IF(INDEX(⑥商品照会CSV!$AN$2:$AN$3001,MATCH($C1009,⑥商品照会CSV!$A$2:$A$3001,0))=1,"バラ",IF(INDEX(⑥商品照会CSV!$AM$2:$AM$3001,MATCH($C1009,⑥商品照会CSV!$A$2:$A$3001,0))=1,"中間包装","ケース")),"ケース"))</f>
        <v/>
      </c>
      <c r="P1009" s="18"/>
      <c r="Q1009" s="14"/>
      <c r="R1009" s="17" t="str">
        <f aca="false">IF($C1009="","",N($Q1009)*N($K1009))</f>
        <v/>
      </c>
    </row>
    <row r="1010" customFormat="false" ht="15" hidden="false" customHeight="false" outlineLevel="0" collapsed="false">
      <c r="B1010" s="12" t="n">
        <v>1005</v>
      </c>
      <c r="C1010" s="36" t="str">
        <f aca="false">IF(①在庫CSV_発注日!$M1006="","",①在庫CSV_発注日!$M1006&amp;"")</f>
        <v/>
      </c>
      <c r="D1010" s="12" t="str">
        <f aca="false">IF($C1010="","",①在庫CSV_発注日!$N1006)</f>
        <v/>
      </c>
      <c r="E1010" s="12" t="str">
        <f aca="false">IF($C1010="","",①在庫CSV_発注日!$H1006)</f>
        <v/>
      </c>
      <c r="F1010" s="12" t="str">
        <f aca="false">IF($C1010="","",①在庫CSV_発注日!$L1006)</f>
        <v/>
      </c>
      <c r="G1010" s="18"/>
      <c r="H1010" s="17" t="str">
        <f aca="false">IF($C1010="","",N(①在庫CSV_発注日!$Z1006))</f>
        <v/>
      </c>
      <c r="I1010" s="37" t="str">
        <f aca="false">IF($C1010="","",SUMIFS(⑤減算マスタCSV!$L$2:$L$8001,⑤減算マスタCSV!$F$2:$F$8001,$C1010,⑤減算マスタCSV!$K$2:$K$8001,1))</f>
        <v/>
      </c>
      <c r="J1010" s="17" t="str">
        <f aca="false">IF($C1010="","",IFERROR(INDEX(⑤減算マスタCSV!$H$2:$H$8001,MATCH($C1010,⑤減算マスタCSV!$F$2:$F$8001,0)),1))</f>
        <v/>
      </c>
      <c r="K1010" s="17" t="str">
        <f aca="false">IF($C1010="","",MAX(1,IFERROR(INDEX(⑥商品照会CSV!$M$2:$M$3001,MATCH($C1010,⑥商品照会CSV!$A$2:$A$3001,0)),1)))</f>
        <v/>
      </c>
      <c r="L1010" s="40" t="str">
        <f aca="false">IF($C1010="","",IFERROR(INDEX(⑥商品照会CSV!$Q$2:$Q$3001,MATCH($C1010,⑥商品照会CSV!$A$2:$A$3001,0)),0))</f>
        <v/>
      </c>
      <c r="M1010" s="40" t="str">
        <f aca="false">IF($C1010="","",N($L1010)*N($K1010))</f>
        <v/>
      </c>
      <c r="N1010" s="17" t="str">
        <f aca="false">IF($C1010="","",MAX(1,IFERROR(INDEX(⑥商品照会CSV!$AK$2:$AK$3001,MATCH($C1010,⑥商品照会CSV!$A$2:$A$3001,0)),1)))</f>
        <v/>
      </c>
      <c r="O1010" s="12" t="str">
        <f aca="false">IF($C1010="","",IFERROR(IF(INDEX(⑥商品照会CSV!$AN$2:$AN$3001,MATCH($C1010,⑥商品照会CSV!$A$2:$A$3001,0))=1,"バラ",IF(INDEX(⑥商品照会CSV!$AM$2:$AM$3001,MATCH($C1010,⑥商品照会CSV!$A$2:$A$3001,0))=1,"中間包装","ケース")),"ケース"))</f>
        <v/>
      </c>
      <c r="P1010" s="18"/>
      <c r="Q1010" s="14"/>
      <c r="R1010" s="17" t="str">
        <f aca="false">IF($C1010="","",N($Q1010)*N($K1010))</f>
        <v/>
      </c>
    </row>
    <row r="1011" customFormat="false" ht="15" hidden="false" customHeight="false" outlineLevel="0" collapsed="false">
      <c r="B1011" s="12" t="n">
        <v>1006</v>
      </c>
      <c r="C1011" s="36" t="str">
        <f aca="false">IF(①在庫CSV_発注日!$M1007="","",①在庫CSV_発注日!$M1007&amp;"")</f>
        <v/>
      </c>
      <c r="D1011" s="12" t="str">
        <f aca="false">IF($C1011="","",①在庫CSV_発注日!$N1007)</f>
        <v/>
      </c>
      <c r="E1011" s="12" t="str">
        <f aca="false">IF($C1011="","",①在庫CSV_発注日!$H1007)</f>
        <v/>
      </c>
      <c r="F1011" s="12" t="str">
        <f aca="false">IF($C1011="","",①在庫CSV_発注日!$L1007)</f>
        <v/>
      </c>
      <c r="G1011" s="18"/>
      <c r="H1011" s="17" t="str">
        <f aca="false">IF($C1011="","",N(①在庫CSV_発注日!$Z1007))</f>
        <v/>
      </c>
      <c r="I1011" s="37" t="str">
        <f aca="false">IF($C1011="","",SUMIFS(⑤減算マスタCSV!$L$2:$L$8001,⑤減算マスタCSV!$F$2:$F$8001,$C1011,⑤減算マスタCSV!$K$2:$K$8001,1))</f>
        <v/>
      </c>
      <c r="J1011" s="17" t="str">
        <f aca="false">IF($C1011="","",IFERROR(INDEX(⑤減算マスタCSV!$H$2:$H$8001,MATCH($C1011,⑤減算マスタCSV!$F$2:$F$8001,0)),1))</f>
        <v/>
      </c>
      <c r="K1011" s="17" t="str">
        <f aca="false">IF($C1011="","",MAX(1,IFERROR(INDEX(⑥商品照会CSV!$M$2:$M$3001,MATCH($C1011,⑥商品照会CSV!$A$2:$A$3001,0)),1)))</f>
        <v/>
      </c>
      <c r="L1011" s="40" t="str">
        <f aca="false">IF($C1011="","",IFERROR(INDEX(⑥商品照会CSV!$Q$2:$Q$3001,MATCH($C1011,⑥商品照会CSV!$A$2:$A$3001,0)),0))</f>
        <v/>
      </c>
      <c r="M1011" s="40" t="str">
        <f aca="false">IF($C1011="","",N($L1011)*N($K1011))</f>
        <v/>
      </c>
      <c r="N1011" s="17" t="str">
        <f aca="false">IF($C1011="","",MAX(1,IFERROR(INDEX(⑥商品照会CSV!$AK$2:$AK$3001,MATCH($C1011,⑥商品照会CSV!$A$2:$A$3001,0)),1)))</f>
        <v/>
      </c>
      <c r="O1011" s="12" t="str">
        <f aca="false">IF($C1011="","",IFERROR(IF(INDEX(⑥商品照会CSV!$AN$2:$AN$3001,MATCH($C1011,⑥商品照会CSV!$A$2:$A$3001,0))=1,"バラ",IF(INDEX(⑥商品照会CSV!$AM$2:$AM$3001,MATCH($C1011,⑥商品照会CSV!$A$2:$A$3001,0))=1,"中間包装","ケース")),"ケース"))</f>
        <v/>
      </c>
      <c r="P1011" s="18"/>
      <c r="Q1011" s="14"/>
      <c r="R1011" s="17" t="str">
        <f aca="false">IF($C1011="","",N($Q1011)*N($K1011))</f>
        <v/>
      </c>
    </row>
    <row r="1012" customFormat="false" ht="15" hidden="false" customHeight="false" outlineLevel="0" collapsed="false">
      <c r="B1012" s="12" t="n">
        <v>1007</v>
      </c>
      <c r="C1012" s="36" t="str">
        <f aca="false">IF(①在庫CSV_発注日!$M1008="","",①在庫CSV_発注日!$M1008&amp;"")</f>
        <v/>
      </c>
      <c r="D1012" s="12" t="str">
        <f aca="false">IF($C1012="","",①在庫CSV_発注日!$N1008)</f>
        <v/>
      </c>
      <c r="E1012" s="12" t="str">
        <f aca="false">IF($C1012="","",①在庫CSV_発注日!$H1008)</f>
        <v/>
      </c>
      <c r="F1012" s="12" t="str">
        <f aca="false">IF($C1012="","",①在庫CSV_発注日!$L1008)</f>
        <v/>
      </c>
      <c r="G1012" s="18"/>
      <c r="H1012" s="17" t="str">
        <f aca="false">IF($C1012="","",N(①在庫CSV_発注日!$Z1008))</f>
        <v/>
      </c>
      <c r="I1012" s="37" t="str">
        <f aca="false">IF($C1012="","",SUMIFS(⑤減算マスタCSV!$L$2:$L$8001,⑤減算マスタCSV!$F$2:$F$8001,$C1012,⑤減算マスタCSV!$K$2:$K$8001,1))</f>
        <v/>
      </c>
      <c r="J1012" s="17" t="str">
        <f aca="false">IF($C1012="","",IFERROR(INDEX(⑤減算マスタCSV!$H$2:$H$8001,MATCH($C1012,⑤減算マスタCSV!$F$2:$F$8001,0)),1))</f>
        <v/>
      </c>
      <c r="K1012" s="17" t="str">
        <f aca="false">IF($C1012="","",MAX(1,IFERROR(INDEX(⑥商品照会CSV!$M$2:$M$3001,MATCH($C1012,⑥商品照会CSV!$A$2:$A$3001,0)),1)))</f>
        <v/>
      </c>
      <c r="L1012" s="40" t="str">
        <f aca="false">IF($C1012="","",IFERROR(INDEX(⑥商品照会CSV!$Q$2:$Q$3001,MATCH($C1012,⑥商品照会CSV!$A$2:$A$3001,0)),0))</f>
        <v/>
      </c>
      <c r="M1012" s="40" t="str">
        <f aca="false">IF($C1012="","",N($L1012)*N($K1012))</f>
        <v/>
      </c>
      <c r="N1012" s="17" t="str">
        <f aca="false">IF($C1012="","",MAX(1,IFERROR(INDEX(⑥商品照会CSV!$AK$2:$AK$3001,MATCH($C1012,⑥商品照会CSV!$A$2:$A$3001,0)),1)))</f>
        <v/>
      </c>
      <c r="O1012" s="12" t="str">
        <f aca="false">IF($C1012="","",IFERROR(IF(INDEX(⑥商品照会CSV!$AN$2:$AN$3001,MATCH($C1012,⑥商品照会CSV!$A$2:$A$3001,0))=1,"バラ",IF(INDEX(⑥商品照会CSV!$AM$2:$AM$3001,MATCH($C1012,⑥商品照会CSV!$A$2:$A$3001,0))=1,"中間包装","ケース")),"ケース"))</f>
        <v/>
      </c>
      <c r="P1012" s="18"/>
      <c r="Q1012" s="14"/>
      <c r="R1012" s="17" t="str">
        <f aca="false">IF($C1012="","",N($Q1012)*N($K1012))</f>
        <v/>
      </c>
    </row>
    <row r="1013" customFormat="false" ht="15" hidden="false" customHeight="false" outlineLevel="0" collapsed="false">
      <c r="B1013" s="12" t="n">
        <v>1008</v>
      </c>
      <c r="C1013" s="36" t="str">
        <f aca="false">IF(①在庫CSV_発注日!$M1009="","",①在庫CSV_発注日!$M1009&amp;"")</f>
        <v/>
      </c>
      <c r="D1013" s="12" t="str">
        <f aca="false">IF($C1013="","",①在庫CSV_発注日!$N1009)</f>
        <v/>
      </c>
      <c r="E1013" s="12" t="str">
        <f aca="false">IF($C1013="","",①在庫CSV_発注日!$H1009)</f>
        <v/>
      </c>
      <c r="F1013" s="12" t="str">
        <f aca="false">IF($C1013="","",①在庫CSV_発注日!$L1009)</f>
        <v/>
      </c>
      <c r="G1013" s="18"/>
      <c r="H1013" s="17" t="str">
        <f aca="false">IF($C1013="","",N(①在庫CSV_発注日!$Z1009))</f>
        <v/>
      </c>
      <c r="I1013" s="37" t="str">
        <f aca="false">IF($C1013="","",SUMIFS(⑤減算マスタCSV!$L$2:$L$8001,⑤減算マスタCSV!$F$2:$F$8001,$C1013,⑤減算マスタCSV!$K$2:$K$8001,1))</f>
        <v/>
      </c>
      <c r="J1013" s="17" t="str">
        <f aca="false">IF($C1013="","",IFERROR(INDEX(⑤減算マスタCSV!$H$2:$H$8001,MATCH($C1013,⑤減算マスタCSV!$F$2:$F$8001,0)),1))</f>
        <v/>
      </c>
      <c r="K1013" s="17" t="str">
        <f aca="false">IF($C1013="","",MAX(1,IFERROR(INDEX(⑥商品照会CSV!$M$2:$M$3001,MATCH($C1013,⑥商品照会CSV!$A$2:$A$3001,0)),1)))</f>
        <v/>
      </c>
      <c r="L1013" s="40" t="str">
        <f aca="false">IF($C1013="","",IFERROR(INDEX(⑥商品照会CSV!$Q$2:$Q$3001,MATCH($C1013,⑥商品照会CSV!$A$2:$A$3001,0)),0))</f>
        <v/>
      </c>
      <c r="M1013" s="40" t="str">
        <f aca="false">IF($C1013="","",N($L1013)*N($K1013))</f>
        <v/>
      </c>
      <c r="N1013" s="17" t="str">
        <f aca="false">IF($C1013="","",MAX(1,IFERROR(INDEX(⑥商品照会CSV!$AK$2:$AK$3001,MATCH($C1013,⑥商品照会CSV!$A$2:$A$3001,0)),1)))</f>
        <v/>
      </c>
      <c r="O1013" s="12" t="str">
        <f aca="false">IF($C1013="","",IFERROR(IF(INDEX(⑥商品照会CSV!$AN$2:$AN$3001,MATCH($C1013,⑥商品照会CSV!$A$2:$A$3001,0))=1,"バラ",IF(INDEX(⑥商品照会CSV!$AM$2:$AM$3001,MATCH($C1013,⑥商品照会CSV!$A$2:$A$3001,0))=1,"中間包装","ケース")),"ケース"))</f>
        <v/>
      </c>
      <c r="P1013" s="18"/>
      <c r="Q1013" s="14"/>
      <c r="R1013" s="17" t="str">
        <f aca="false">IF($C1013="","",N($Q1013)*N($K1013))</f>
        <v/>
      </c>
    </row>
    <row r="1014" customFormat="false" ht="15" hidden="false" customHeight="false" outlineLevel="0" collapsed="false">
      <c r="B1014" s="12" t="n">
        <v>1009</v>
      </c>
      <c r="C1014" s="36" t="str">
        <f aca="false">IF(①在庫CSV_発注日!$M1010="","",①在庫CSV_発注日!$M1010&amp;"")</f>
        <v/>
      </c>
      <c r="D1014" s="12" t="str">
        <f aca="false">IF($C1014="","",①在庫CSV_発注日!$N1010)</f>
        <v/>
      </c>
      <c r="E1014" s="12" t="str">
        <f aca="false">IF($C1014="","",①在庫CSV_発注日!$H1010)</f>
        <v/>
      </c>
      <c r="F1014" s="12" t="str">
        <f aca="false">IF($C1014="","",①在庫CSV_発注日!$L1010)</f>
        <v/>
      </c>
      <c r="G1014" s="18"/>
      <c r="H1014" s="17" t="str">
        <f aca="false">IF($C1014="","",N(①在庫CSV_発注日!$Z1010))</f>
        <v/>
      </c>
      <c r="I1014" s="37" t="str">
        <f aca="false">IF($C1014="","",SUMIFS(⑤減算マスタCSV!$L$2:$L$8001,⑤減算マスタCSV!$F$2:$F$8001,$C1014,⑤減算マスタCSV!$K$2:$K$8001,1))</f>
        <v/>
      </c>
      <c r="J1014" s="17" t="str">
        <f aca="false">IF($C1014="","",IFERROR(INDEX(⑤減算マスタCSV!$H$2:$H$8001,MATCH($C1014,⑤減算マスタCSV!$F$2:$F$8001,0)),1))</f>
        <v/>
      </c>
      <c r="K1014" s="17" t="str">
        <f aca="false">IF($C1014="","",MAX(1,IFERROR(INDEX(⑥商品照会CSV!$M$2:$M$3001,MATCH($C1014,⑥商品照会CSV!$A$2:$A$3001,0)),1)))</f>
        <v/>
      </c>
      <c r="L1014" s="40" t="str">
        <f aca="false">IF($C1014="","",IFERROR(INDEX(⑥商品照会CSV!$Q$2:$Q$3001,MATCH($C1014,⑥商品照会CSV!$A$2:$A$3001,0)),0))</f>
        <v/>
      </c>
      <c r="M1014" s="40" t="str">
        <f aca="false">IF($C1014="","",N($L1014)*N($K1014))</f>
        <v/>
      </c>
      <c r="N1014" s="17" t="str">
        <f aca="false">IF($C1014="","",MAX(1,IFERROR(INDEX(⑥商品照会CSV!$AK$2:$AK$3001,MATCH($C1014,⑥商品照会CSV!$A$2:$A$3001,0)),1)))</f>
        <v/>
      </c>
      <c r="O1014" s="12" t="str">
        <f aca="false">IF($C1014="","",IFERROR(IF(INDEX(⑥商品照会CSV!$AN$2:$AN$3001,MATCH($C1014,⑥商品照会CSV!$A$2:$A$3001,0))=1,"バラ",IF(INDEX(⑥商品照会CSV!$AM$2:$AM$3001,MATCH($C1014,⑥商品照会CSV!$A$2:$A$3001,0))=1,"中間包装","ケース")),"ケース"))</f>
        <v/>
      </c>
      <c r="P1014" s="18"/>
      <c r="Q1014" s="14"/>
      <c r="R1014" s="17" t="str">
        <f aca="false">IF($C1014="","",N($Q1014)*N($K1014))</f>
        <v/>
      </c>
    </row>
    <row r="1015" customFormat="false" ht="15" hidden="false" customHeight="false" outlineLevel="0" collapsed="false">
      <c r="B1015" s="12" t="n">
        <v>1010</v>
      </c>
      <c r="C1015" s="36" t="str">
        <f aca="false">IF(①在庫CSV_発注日!$M1011="","",①在庫CSV_発注日!$M1011&amp;"")</f>
        <v/>
      </c>
      <c r="D1015" s="12" t="str">
        <f aca="false">IF($C1015="","",①在庫CSV_発注日!$N1011)</f>
        <v/>
      </c>
      <c r="E1015" s="12" t="str">
        <f aca="false">IF($C1015="","",①在庫CSV_発注日!$H1011)</f>
        <v/>
      </c>
      <c r="F1015" s="12" t="str">
        <f aca="false">IF($C1015="","",①在庫CSV_発注日!$L1011)</f>
        <v/>
      </c>
      <c r="G1015" s="18"/>
      <c r="H1015" s="17" t="str">
        <f aca="false">IF($C1015="","",N(①在庫CSV_発注日!$Z1011))</f>
        <v/>
      </c>
      <c r="I1015" s="37" t="str">
        <f aca="false">IF($C1015="","",SUMIFS(⑤減算マスタCSV!$L$2:$L$8001,⑤減算マスタCSV!$F$2:$F$8001,$C1015,⑤減算マスタCSV!$K$2:$K$8001,1))</f>
        <v/>
      </c>
      <c r="J1015" s="17" t="str">
        <f aca="false">IF($C1015="","",IFERROR(INDEX(⑤減算マスタCSV!$H$2:$H$8001,MATCH($C1015,⑤減算マスタCSV!$F$2:$F$8001,0)),1))</f>
        <v/>
      </c>
      <c r="K1015" s="17" t="str">
        <f aca="false">IF($C1015="","",MAX(1,IFERROR(INDEX(⑥商品照会CSV!$M$2:$M$3001,MATCH($C1015,⑥商品照会CSV!$A$2:$A$3001,0)),1)))</f>
        <v/>
      </c>
      <c r="L1015" s="40" t="str">
        <f aca="false">IF($C1015="","",IFERROR(INDEX(⑥商品照会CSV!$Q$2:$Q$3001,MATCH($C1015,⑥商品照会CSV!$A$2:$A$3001,0)),0))</f>
        <v/>
      </c>
      <c r="M1015" s="40" t="str">
        <f aca="false">IF($C1015="","",N($L1015)*N($K1015))</f>
        <v/>
      </c>
      <c r="N1015" s="17" t="str">
        <f aca="false">IF($C1015="","",MAX(1,IFERROR(INDEX(⑥商品照会CSV!$AK$2:$AK$3001,MATCH($C1015,⑥商品照会CSV!$A$2:$A$3001,0)),1)))</f>
        <v/>
      </c>
      <c r="O1015" s="12" t="str">
        <f aca="false">IF($C1015="","",IFERROR(IF(INDEX(⑥商品照会CSV!$AN$2:$AN$3001,MATCH($C1015,⑥商品照会CSV!$A$2:$A$3001,0))=1,"バラ",IF(INDEX(⑥商品照会CSV!$AM$2:$AM$3001,MATCH($C1015,⑥商品照会CSV!$A$2:$A$3001,0))=1,"中間包装","ケース")),"ケース"))</f>
        <v/>
      </c>
      <c r="P1015" s="18"/>
      <c r="Q1015" s="14"/>
      <c r="R1015" s="17" t="str">
        <f aca="false">IF($C1015="","",N($Q1015)*N($K1015))</f>
        <v/>
      </c>
    </row>
    <row r="1016" customFormat="false" ht="15" hidden="false" customHeight="false" outlineLevel="0" collapsed="false">
      <c r="B1016" s="12" t="n">
        <v>1011</v>
      </c>
      <c r="C1016" s="36" t="str">
        <f aca="false">IF(①在庫CSV_発注日!$M1012="","",①在庫CSV_発注日!$M1012&amp;"")</f>
        <v/>
      </c>
      <c r="D1016" s="12" t="str">
        <f aca="false">IF($C1016="","",①在庫CSV_発注日!$N1012)</f>
        <v/>
      </c>
      <c r="E1016" s="12" t="str">
        <f aca="false">IF($C1016="","",①在庫CSV_発注日!$H1012)</f>
        <v/>
      </c>
      <c r="F1016" s="12" t="str">
        <f aca="false">IF($C1016="","",①在庫CSV_発注日!$L1012)</f>
        <v/>
      </c>
      <c r="G1016" s="18"/>
      <c r="H1016" s="17" t="str">
        <f aca="false">IF($C1016="","",N(①在庫CSV_発注日!$Z1012))</f>
        <v/>
      </c>
      <c r="I1016" s="37" t="str">
        <f aca="false">IF($C1016="","",SUMIFS(⑤減算マスタCSV!$L$2:$L$8001,⑤減算マスタCSV!$F$2:$F$8001,$C1016,⑤減算マスタCSV!$K$2:$K$8001,1))</f>
        <v/>
      </c>
      <c r="J1016" s="17" t="str">
        <f aca="false">IF($C1016="","",IFERROR(INDEX(⑤減算マスタCSV!$H$2:$H$8001,MATCH($C1016,⑤減算マスタCSV!$F$2:$F$8001,0)),1))</f>
        <v/>
      </c>
      <c r="K1016" s="17" t="str">
        <f aca="false">IF($C1016="","",MAX(1,IFERROR(INDEX(⑥商品照会CSV!$M$2:$M$3001,MATCH($C1016,⑥商品照会CSV!$A$2:$A$3001,0)),1)))</f>
        <v/>
      </c>
      <c r="L1016" s="40" t="str">
        <f aca="false">IF($C1016="","",IFERROR(INDEX(⑥商品照会CSV!$Q$2:$Q$3001,MATCH($C1016,⑥商品照会CSV!$A$2:$A$3001,0)),0))</f>
        <v/>
      </c>
      <c r="M1016" s="40" t="str">
        <f aca="false">IF($C1016="","",N($L1016)*N($K1016))</f>
        <v/>
      </c>
      <c r="N1016" s="17" t="str">
        <f aca="false">IF($C1016="","",MAX(1,IFERROR(INDEX(⑥商品照会CSV!$AK$2:$AK$3001,MATCH($C1016,⑥商品照会CSV!$A$2:$A$3001,0)),1)))</f>
        <v/>
      </c>
      <c r="O1016" s="12" t="str">
        <f aca="false">IF($C1016="","",IFERROR(IF(INDEX(⑥商品照会CSV!$AN$2:$AN$3001,MATCH($C1016,⑥商品照会CSV!$A$2:$A$3001,0))=1,"バラ",IF(INDEX(⑥商品照会CSV!$AM$2:$AM$3001,MATCH($C1016,⑥商品照会CSV!$A$2:$A$3001,0))=1,"中間包装","ケース")),"ケース"))</f>
        <v/>
      </c>
      <c r="P1016" s="18"/>
      <c r="Q1016" s="14"/>
      <c r="R1016" s="17" t="str">
        <f aca="false">IF($C1016="","",N($Q1016)*N($K1016))</f>
        <v/>
      </c>
    </row>
    <row r="1017" customFormat="false" ht="15" hidden="false" customHeight="false" outlineLevel="0" collapsed="false">
      <c r="B1017" s="12" t="n">
        <v>1012</v>
      </c>
      <c r="C1017" s="36" t="str">
        <f aca="false">IF(①在庫CSV_発注日!$M1013="","",①在庫CSV_発注日!$M1013&amp;"")</f>
        <v/>
      </c>
      <c r="D1017" s="12" t="str">
        <f aca="false">IF($C1017="","",①在庫CSV_発注日!$N1013)</f>
        <v/>
      </c>
      <c r="E1017" s="12" t="str">
        <f aca="false">IF($C1017="","",①在庫CSV_発注日!$H1013)</f>
        <v/>
      </c>
      <c r="F1017" s="12" t="str">
        <f aca="false">IF($C1017="","",①在庫CSV_発注日!$L1013)</f>
        <v/>
      </c>
      <c r="G1017" s="18"/>
      <c r="H1017" s="17" t="str">
        <f aca="false">IF($C1017="","",N(①在庫CSV_発注日!$Z1013))</f>
        <v/>
      </c>
      <c r="I1017" s="37" t="str">
        <f aca="false">IF($C1017="","",SUMIFS(⑤減算マスタCSV!$L$2:$L$8001,⑤減算マスタCSV!$F$2:$F$8001,$C1017,⑤減算マスタCSV!$K$2:$K$8001,1))</f>
        <v/>
      </c>
      <c r="J1017" s="17" t="str">
        <f aca="false">IF($C1017="","",IFERROR(INDEX(⑤減算マスタCSV!$H$2:$H$8001,MATCH($C1017,⑤減算マスタCSV!$F$2:$F$8001,0)),1))</f>
        <v/>
      </c>
      <c r="K1017" s="17" t="str">
        <f aca="false">IF($C1017="","",MAX(1,IFERROR(INDEX(⑥商品照会CSV!$M$2:$M$3001,MATCH($C1017,⑥商品照会CSV!$A$2:$A$3001,0)),1)))</f>
        <v/>
      </c>
      <c r="L1017" s="40" t="str">
        <f aca="false">IF($C1017="","",IFERROR(INDEX(⑥商品照会CSV!$Q$2:$Q$3001,MATCH($C1017,⑥商品照会CSV!$A$2:$A$3001,0)),0))</f>
        <v/>
      </c>
      <c r="M1017" s="40" t="str">
        <f aca="false">IF($C1017="","",N($L1017)*N($K1017))</f>
        <v/>
      </c>
      <c r="N1017" s="17" t="str">
        <f aca="false">IF($C1017="","",MAX(1,IFERROR(INDEX(⑥商品照会CSV!$AK$2:$AK$3001,MATCH($C1017,⑥商品照会CSV!$A$2:$A$3001,0)),1)))</f>
        <v/>
      </c>
      <c r="O1017" s="12" t="str">
        <f aca="false">IF($C1017="","",IFERROR(IF(INDEX(⑥商品照会CSV!$AN$2:$AN$3001,MATCH($C1017,⑥商品照会CSV!$A$2:$A$3001,0))=1,"バラ",IF(INDEX(⑥商品照会CSV!$AM$2:$AM$3001,MATCH($C1017,⑥商品照会CSV!$A$2:$A$3001,0))=1,"中間包装","ケース")),"ケース"))</f>
        <v/>
      </c>
      <c r="P1017" s="18"/>
      <c r="Q1017" s="14"/>
      <c r="R1017" s="17" t="str">
        <f aca="false">IF($C1017="","",N($Q1017)*N($K1017))</f>
        <v/>
      </c>
    </row>
    <row r="1018" customFormat="false" ht="15" hidden="false" customHeight="false" outlineLevel="0" collapsed="false">
      <c r="B1018" s="12" t="n">
        <v>1013</v>
      </c>
      <c r="C1018" s="36" t="str">
        <f aca="false">IF(①在庫CSV_発注日!$M1014="","",①在庫CSV_発注日!$M1014&amp;"")</f>
        <v/>
      </c>
      <c r="D1018" s="12" t="str">
        <f aca="false">IF($C1018="","",①在庫CSV_発注日!$N1014)</f>
        <v/>
      </c>
      <c r="E1018" s="12" t="str">
        <f aca="false">IF($C1018="","",①在庫CSV_発注日!$H1014)</f>
        <v/>
      </c>
      <c r="F1018" s="12" t="str">
        <f aca="false">IF($C1018="","",①在庫CSV_発注日!$L1014)</f>
        <v/>
      </c>
      <c r="G1018" s="18"/>
      <c r="H1018" s="17" t="str">
        <f aca="false">IF($C1018="","",N(①在庫CSV_発注日!$Z1014))</f>
        <v/>
      </c>
      <c r="I1018" s="37" t="str">
        <f aca="false">IF($C1018="","",SUMIFS(⑤減算マスタCSV!$L$2:$L$8001,⑤減算マスタCSV!$F$2:$F$8001,$C1018,⑤減算マスタCSV!$K$2:$K$8001,1))</f>
        <v/>
      </c>
      <c r="J1018" s="17" t="str">
        <f aca="false">IF($C1018="","",IFERROR(INDEX(⑤減算マスタCSV!$H$2:$H$8001,MATCH($C1018,⑤減算マスタCSV!$F$2:$F$8001,0)),1))</f>
        <v/>
      </c>
      <c r="K1018" s="17" t="str">
        <f aca="false">IF($C1018="","",MAX(1,IFERROR(INDEX(⑥商品照会CSV!$M$2:$M$3001,MATCH($C1018,⑥商品照会CSV!$A$2:$A$3001,0)),1)))</f>
        <v/>
      </c>
      <c r="L1018" s="40" t="str">
        <f aca="false">IF($C1018="","",IFERROR(INDEX(⑥商品照会CSV!$Q$2:$Q$3001,MATCH($C1018,⑥商品照会CSV!$A$2:$A$3001,0)),0))</f>
        <v/>
      </c>
      <c r="M1018" s="40" t="str">
        <f aca="false">IF($C1018="","",N($L1018)*N($K1018))</f>
        <v/>
      </c>
      <c r="N1018" s="17" t="str">
        <f aca="false">IF($C1018="","",MAX(1,IFERROR(INDEX(⑥商品照会CSV!$AK$2:$AK$3001,MATCH($C1018,⑥商品照会CSV!$A$2:$A$3001,0)),1)))</f>
        <v/>
      </c>
      <c r="O1018" s="12" t="str">
        <f aca="false">IF($C1018="","",IFERROR(IF(INDEX(⑥商品照会CSV!$AN$2:$AN$3001,MATCH($C1018,⑥商品照会CSV!$A$2:$A$3001,0))=1,"バラ",IF(INDEX(⑥商品照会CSV!$AM$2:$AM$3001,MATCH($C1018,⑥商品照会CSV!$A$2:$A$3001,0))=1,"中間包装","ケース")),"ケース"))</f>
        <v/>
      </c>
      <c r="P1018" s="18"/>
      <c r="Q1018" s="14"/>
      <c r="R1018" s="17" t="str">
        <f aca="false">IF($C1018="","",N($Q1018)*N($K1018))</f>
        <v/>
      </c>
    </row>
    <row r="1019" customFormat="false" ht="15" hidden="false" customHeight="false" outlineLevel="0" collapsed="false">
      <c r="B1019" s="12" t="n">
        <v>1014</v>
      </c>
      <c r="C1019" s="36" t="str">
        <f aca="false">IF(①在庫CSV_発注日!$M1015="","",①在庫CSV_発注日!$M1015&amp;"")</f>
        <v/>
      </c>
      <c r="D1019" s="12" t="str">
        <f aca="false">IF($C1019="","",①在庫CSV_発注日!$N1015)</f>
        <v/>
      </c>
      <c r="E1019" s="12" t="str">
        <f aca="false">IF($C1019="","",①在庫CSV_発注日!$H1015)</f>
        <v/>
      </c>
      <c r="F1019" s="12" t="str">
        <f aca="false">IF($C1019="","",①在庫CSV_発注日!$L1015)</f>
        <v/>
      </c>
      <c r="G1019" s="18"/>
      <c r="H1019" s="17" t="str">
        <f aca="false">IF($C1019="","",N(①在庫CSV_発注日!$Z1015))</f>
        <v/>
      </c>
      <c r="I1019" s="37" t="str">
        <f aca="false">IF($C1019="","",SUMIFS(⑤減算マスタCSV!$L$2:$L$8001,⑤減算マスタCSV!$F$2:$F$8001,$C1019,⑤減算マスタCSV!$K$2:$K$8001,1))</f>
        <v/>
      </c>
      <c r="J1019" s="17" t="str">
        <f aca="false">IF($C1019="","",IFERROR(INDEX(⑤減算マスタCSV!$H$2:$H$8001,MATCH($C1019,⑤減算マスタCSV!$F$2:$F$8001,0)),1))</f>
        <v/>
      </c>
      <c r="K1019" s="17" t="str">
        <f aca="false">IF($C1019="","",MAX(1,IFERROR(INDEX(⑥商品照会CSV!$M$2:$M$3001,MATCH($C1019,⑥商品照会CSV!$A$2:$A$3001,0)),1)))</f>
        <v/>
      </c>
      <c r="L1019" s="40" t="str">
        <f aca="false">IF($C1019="","",IFERROR(INDEX(⑥商品照会CSV!$Q$2:$Q$3001,MATCH($C1019,⑥商品照会CSV!$A$2:$A$3001,0)),0))</f>
        <v/>
      </c>
      <c r="M1019" s="40" t="str">
        <f aca="false">IF($C1019="","",N($L1019)*N($K1019))</f>
        <v/>
      </c>
      <c r="N1019" s="17" t="str">
        <f aca="false">IF($C1019="","",MAX(1,IFERROR(INDEX(⑥商品照会CSV!$AK$2:$AK$3001,MATCH($C1019,⑥商品照会CSV!$A$2:$A$3001,0)),1)))</f>
        <v/>
      </c>
      <c r="O1019" s="12" t="str">
        <f aca="false">IF($C1019="","",IFERROR(IF(INDEX(⑥商品照会CSV!$AN$2:$AN$3001,MATCH($C1019,⑥商品照会CSV!$A$2:$A$3001,0))=1,"バラ",IF(INDEX(⑥商品照会CSV!$AM$2:$AM$3001,MATCH($C1019,⑥商品照会CSV!$A$2:$A$3001,0))=1,"中間包装","ケース")),"ケース"))</f>
        <v/>
      </c>
      <c r="P1019" s="18"/>
      <c r="Q1019" s="14"/>
      <c r="R1019" s="17" t="str">
        <f aca="false">IF($C1019="","",N($Q1019)*N($K1019))</f>
        <v/>
      </c>
    </row>
    <row r="1020" customFormat="false" ht="15" hidden="false" customHeight="false" outlineLevel="0" collapsed="false">
      <c r="B1020" s="12" t="n">
        <v>1015</v>
      </c>
      <c r="C1020" s="36" t="str">
        <f aca="false">IF(①在庫CSV_発注日!$M1016="","",①在庫CSV_発注日!$M1016&amp;"")</f>
        <v/>
      </c>
      <c r="D1020" s="12" t="str">
        <f aca="false">IF($C1020="","",①在庫CSV_発注日!$N1016)</f>
        <v/>
      </c>
      <c r="E1020" s="12" t="str">
        <f aca="false">IF($C1020="","",①在庫CSV_発注日!$H1016)</f>
        <v/>
      </c>
      <c r="F1020" s="12" t="str">
        <f aca="false">IF($C1020="","",①在庫CSV_発注日!$L1016)</f>
        <v/>
      </c>
      <c r="G1020" s="18"/>
      <c r="H1020" s="17" t="str">
        <f aca="false">IF($C1020="","",N(①在庫CSV_発注日!$Z1016))</f>
        <v/>
      </c>
      <c r="I1020" s="37" t="str">
        <f aca="false">IF($C1020="","",SUMIFS(⑤減算マスタCSV!$L$2:$L$8001,⑤減算マスタCSV!$F$2:$F$8001,$C1020,⑤減算マスタCSV!$K$2:$K$8001,1))</f>
        <v/>
      </c>
      <c r="J1020" s="17" t="str">
        <f aca="false">IF($C1020="","",IFERROR(INDEX(⑤減算マスタCSV!$H$2:$H$8001,MATCH($C1020,⑤減算マスタCSV!$F$2:$F$8001,0)),1))</f>
        <v/>
      </c>
      <c r="K1020" s="17" t="str">
        <f aca="false">IF($C1020="","",MAX(1,IFERROR(INDEX(⑥商品照会CSV!$M$2:$M$3001,MATCH($C1020,⑥商品照会CSV!$A$2:$A$3001,0)),1)))</f>
        <v/>
      </c>
      <c r="L1020" s="40" t="str">
        <f aca="false">IF($C1020="","",IFERROR(INDEX(⑥商品照会CSV!$Q$2:$Q$3001,MATCH($C1020,⑥商品照会CSV!$A$2:$A$3001,0)),0))</f>
        <v/>
      </c>
      <c r="M1020" s="40" t="str">
        <f aca="false">IF($C1020="","",N($L1020)*N($K1020))</f>
        <v/>
      </c>
      <c r="N1020" s="17" t="str">
        <f aca="false">IF($C1020="","",MAX(1,IFERROR(INDEX(⑥商品照会CSV!$AK$2:$AK$3001,MATCH($C1020,⑥商品照会CSV!$A$2:$A$3001,0)),1)))</f>
        <v/>
      </c>
      <c r="O1020" s="12" t="str">
        <f aca="false">IF($C1020="","",IFERROR(IF(INDEX(⑥商品照会CSV!$AN$2:$AN$3001,MATCH($C1020,⑥商品照会CSV!$A$2:$A$3001,0))=1,"バラ",IF(INDEX(⑥商品照会CSV!$AM$2:$AM$3001,MATCH($C1020,⑥商品照会CSV!$A$2:$A$3001,0))=1,"中間包装","ケース")),"ケース"))</f>
        <v/>
      </c>
      <c r="P1020" s="18"/>
      <c r="Q1020" s="14"/>
      <c r="R1020" s="17" t="str">
        <f aca="false">IF($C1020="","",N($Q1020)*N($K1020))</f>
        <v/>
      </c>
    </row>
    <row r="1021" customFormat="false" ht="15" hidden="false" customHeight="false" outlineLevel="0" collapsed="false">
      <c r="B1021" s="12" t="n">
        <v>1016</v>
      </c>
      <c r="C1021" s="36" t="str">
        <f aca="false">IF(①在庫CSV_発注日!$M1017="","",①在庫CSV_発注日!$M1017&amp;"")</f>
        <v/>
      </c>
      <c r="D1021" s="12" t="str">
        <f aca="false">IF($C1021="","",①在庫CSV_発注日!$N1017)</f>
        <v/>
      </c>
      <c r="E1021" s="12" t="str">
        <f aca="false">IF($C1021="","",①在庫CSV_発注日!$H1017)</f>
        <v/>
      </c>
      <c r="F1021" s="12" t="str">
        <f aca="false">IF($C1021="","",①在庫CSV_発注日!$L1017)</f>
        <v/>
      </c>
      <c r="G1021" s="18"/>
      <c r="H1021" s="17" t="str">
        <f aca="false">IF($C1021="","",N(①在庫CSV_発注日!$Z1017))</f>
        <v/>
      </c>
      <c r="I1021" s="37" t="str">
        <f aca="false">IF($C1021="","",SUMIFS(⑤減算マスタCSV!$L$2:$L$8001,⑤減算マスタCSV!$F$2:$F$8001,$C1021,⑤減算マスタCSV!$K$2:$K$8001,1))</f>
        <v/>
      </c>
      <c r="J1021" s="17" t="str">
        <f aca="false">IF($C1021="","",IFERROR(INDEX(⑤減算マスタCSV!$H$2:$H$8001,MATCH($C1021,⑤減算マスタCSV!$F$2:$F$8001,0)),1))</f>
        <v/>
      </c>
      <c r="K1021" s="17" t="str">
        <f aca="false">IF($C1021="","",MAX(1,IFERROR(INDEX(⑥商品照会CSV!$M$2:$M$3001,MATCH($C1021,⑥商品照会CSV!$A$2:$A$3001,0)),1)))</f>
        <v/>
      </c>
      <c r="L1021" s="40" t="str">
        <f aca="false">IF($C1021="","",IFERROR(INDEX(⑥商品照会CSV!$Q$2:$Q$3001,MATCH($C1021,⑥商品照会CSV!$A$2:$A$3001,0)),0))</f>
        <v/>
      </c>
      <c r="M1021" s="40" t="str">
        <f aca="false">IF($C1021="","",N($L1021)*N($K1021))</f>
        <v/>
      </c>
      <c r="N1021" s="17" t="str">
        <f aca="false">IF($C1021="","",MAX(1,IFERROR(INDEX(⑥商品照会CSV!$AK$2:$AK$3001,MATCH($C1021,⑥商品照会CSV!$A$2:$A$3001,0)),1)))</f>
        <v/>
      </c>
      <c r="O1021" s="12" t="str">
        <f aca="false">IF($C1021="","",IFERROR(IF(INDEX(⑥商品照会CSV!$AN$2:$AN$3001,MATCH($C1021,⑥商品照会CSV!$A$2:$A$3001,0))=1,"バラ",IF(INDEX(⑥商品照会CSV!$AM$2:$AM$3001,MATCH($C1021,⑥商品照会CSV!$A$2:$A$3001,0))=1,"中間包装","ケース")),"ケース"))</f>
        <v/>
      </c>
      <c r="P1021" s="18"/>
      <c r="Q1021" s="14"/>
      <c r="R1021" s="17" t="str">
        <f aca="false">IF($C1021="","",N($Q1021)*N($K1021))</f>
        <v/>
      </c>
    </row>
    <row r="1022" customFormat="false" ht="15" hidden="false" customHeight="false" outlineLevel="0" collapsed="false">
      <c r="B1022" s="12" t="n">
        <v>1017</v>
      </c>
      <c r="C1022" s="36" t="str">
        <f aca="false">IF(①在庫CSV_発注日!$M1018="","",①在庫CSV_発注日!$M1018&amp;"")</f>
        <v/>
      </c>
      <c r="D1022" s="12" t="str">
        <f aca="false">IF($C1022="","",①在庫CSV_発注日!$N1018)</f>
        <v/>
      </c>
      <c r="E1022" s="12" t="str">
        <f aca="false">IF($C1022="","",①在庫CSV_発注日!$H1018)</f>
        <v/>
      </c>
      <c r="F1022" s="12" t="str">
        <f aca="false">IF($C1022="","",①在庫CSV_発注日!$L1018)</f>
        <v/>
      </c>
      <c r="G1022" s="18"/>
      <c r="H1022" s="17" t="str">
        <f aca="false">IF($C1022="","",N(①在庫CSV_発注日!$Z1018))</f>
        <v/>
      </c>
      <c r="I1022" s="37" t="str">
        <f aca="false">IF($C1022="","",SUMIFS(⑤減算マスタCSV!$L$2:$L$8001,⑤減算マスタCSV!$F$2:$F$8001,$C1022,⑤減算マスタCSV!$K$2:$K$8001,1))</f>
        <v/>
      </c>
      <c r="J1022" s="17" t="str">
        <f aca="false">IF($C1022="","",IFERROR(INDEX(⑤減算マスタCSV!$H$2:$H$8001,MATCH($C1022,⑤減算マスタCSV!$F$2:$F$8001,0)),1))</f>
        <v/>
      </c>
      <c r="K1022" s="17" t="str">
        <f aca="false">IF($C1022="","",MAX(1,IFERROR(INDEX(⑥商品照会CSV!$M$2:$M$3001,MATCH($C1022,⑥商品照会CSV!$A$2:$A$3001,0)),1)))</f>
        <v/>
      </c>
      <c r="L1022" s="40" t="str">
        <f aca="false">IF($C1022="","",IFERROR(INDEX(⑥商品照会CSV!$Q$2:$Q$3001,MATCH($C1022,⑥商品照会CSV!$A$2:$A$3001,0)),0))</f>
        <v/>
      </c>
      <c r="M1022" s="40" t="str">
        <f aca="false">IF($C1022="","",N($L1022)*N($K1022))</f>
        <v/>
      </c>
      <c r="N1022" s="17" t="str">
        <f aca="false">IF($C1022="","",MAX(1,IFERROR(INDEX(⑥商品照会CSV!$AK$2:$AK$3001,MATCH($C1022,⑥商品照会CSV!$A$2:$A$3001,0)),1)))</f>
        <v/>
      </c>
      <c r="O1022" s="12" t="str">
        <f aca="false">IF($C1022="","",IFERROR(IF(INDEX(⑥商品照会CSV!$AN$2:$AN$3001,MATCH($C1022,⑥商品照会CSV!$A$2:$A$3001,0))=1,"バラ",IF(INDEX(⑥商品照会CSV!$AM$2:$AM$3001,MATCH($C1022,⑥商品照会CSV!$A$2:$A$3001,0))=1,"中間包装","ケース")),"ケース"))</f>
        <v/>
      </c>
      <c r="P1022" s="18"/>
      <c r="Q1022" s="14"/>
      <c r="R1022" s="17" t="str">
        <f aca="false">IF($C1022="","",N($Q1022)*N($K1022))</f>
        <v/>
      </c>
    </row>
    <row r="1023" customFormat="false" ht="15" hidden="false" customHeight="false" outlineLevel="0" collapsed="false">
      <c r="B1023" s="12" t="n">
        <v>1018</v>
      </c>
      <c r="C1023" s="36" t="str">
        <f aca="false">IF(①在庫CSV_発注日!$M1019="","",①在庫CSV_発注日!$M1019&amp;"")</f>
        <v/>
      </c>
      <c r="D1023" s="12" t="str">
        <f aca="false">IF($C1023="","",①在庫CSV_発注日!$N1019)</f>
        <v/>
      </c>
      <c r="E1023" s="12" t="str">
        <f aca="false">IF($C1023="","",①在庫CSV_発注日!$H1019)</f>
        <v/>
      </c>
      <c r="F1023" s="12" t="str">
        <f aca="false">IF($C1023="","",①在庫CSV_発注日!$L1019)</f>
        <v/>
      </c>
      <c r="G1023" s="18"/>
      <c r="H1023" s="17" t="str">
        <f aca="false">IF($C1023="","",N(①在庫CSV_発注日!$Z1019))</f>
        <v/>
      </c>
      <c r="I1023" s="37" t="str">
        <f aca="false">IF($C1023="","",SUMIFS(⑤減算マスタCSV!$L$2:$L$8001,⑤減算マスタCSV!$F$2:$F$8001,$C1023,⑤減算マスタCSV!$K$2:$K$8001,1))</f>
        <v/>
      </c>
      <c r="J1023" s="17" t="str">
        <f aca="false">IF($C1023="","",IFERROR(INDEX(⑤減算マスタCSV!$H$2:$H$8001,MATCH($C1023,⑤減算マスタCSV!$F$2:$F$8001,0)),1))</f>
        <v/>
      </c>
      <c r="K1023" s="17" t="str">
        <f aca="false">IF($C1023="","",MAX(1,IFERROR(INDEX(⑥商品照会CSV!$M$2:$M$3001,MATCH($C1023,⑥商品照会CSV!$A$2:$A$3001,0)),1)))</f>
        <v/>
      </c>
      <c r="L1023" s="40" t="str">
        <f aca="false">IF($C1023="","",IFERROR(INDEX(⑥商品照会CSV!$Q$2:$Q$3001,MATCH($C1023,⑥商品照会CSV!$A$2:$A$3001,0)),0))</f>
        <v/>
      </c>
      <c r="M1023" s="40" t="str">
        <f aca="false">IF($C1023="","",N($L1023)*N($K1023))</f>
        <v/>
      </c>
      <c r="N1023" s="17" t="str">
        <f aca="false">IF($C1023="","",MAX(1,IFERROR(INDEX(⑥商品照会CSV!$AK$2:$AK$3001,MATCH($C1023,⑥商品照会CSV!$A$2:$A$3001,0)),1)))</f>
        <v/>
      </c>
      <c r="O1023" s="12" t="str">
        <f aca="false">IF($C1023="","",IFERROR(IF(INDEX(⑥商品照会CSV!$AN$2:$AN$3001,MATCH($C1023,⑥商品照会CSV!$A$2:$A$3001,0))=1,"バラ",IF(INDEX(⑥商品照会CSV!$AM$2:$AM$3001,MATCH($C1023,⑥商品照会CSV!$A$2:$A$3001,0))=1,"中間包装","ケース")),"ケース"))</f>
        <v/>
      </c>
      <c r="P1023" s="18"/>
      <c r="Q1023" s="14"/>
      <c r="R1023" s="17" t="str">
        <f aca="false">IF($C1023="","",N($Q1023)*N($K1023))</f>
        <v/>
      </c>
    </row>
    <row r="1024" customFormat="false" ht="15" hidden="false" customHeight="false" outlineLevel="0" collapsed="false">
      <c r="B1024" s="12" t="n">
        <v>1019</v>
      </c>
      <c r="C1024" s="36" t="str">
        <f aca="false">IF(①在庫CSV_発注日!$M1020="","",①在庫CSV_発注日!$M1020&amp;"")</f>
        <v/>
      </c>
      <c r="D1024" s="12" t="str">
        <f aca="false">IF($C1024="","",①在庫CSV_発注日!$N1020)</f>
        <v/>
      </c>
      <c r="E1024" s="12" t="str">
        <f aca="false">IF($C1024="","",①在庫CSV_発注日!$H1020)</f>
        <v/>
      </c>
      <c r="F1024" s="12" t="str">
        <f aca="false">IF($C1024="","",①在庫CSV_発注日!$L1020)</f>
        <v/>
      </c>
      <c r="G1024" s="18"/>
      <c r="H1024" s="17" t="str">
        <f aca="false">IF($C1024="","",N(①在庫CSV_発注日!$Z1020))</f>
        <v/>
      </c>
      <c r="I1024" s="37" t="str">
        <f aca="false">IF($C1024="","",SUMIFS(⑤減算マスタCSV!$L$2:$L$8001,⑤減算マスタCSV!$F$2:$F$8001,$C1024,⑤減算マスタCSV!$K$2:$K$8001,1))</f>
        <v/>
      </c>
      <c r="J1024" s="17" t="str">
        <f aca="false">IF($C1024="","",IFERROR(INDEX(⑤減算マスタCSV!$H$2:$H$8001,MATCH($C1024,⑤減算マスタCSV!$F$2:$F$8001,0)),1))</f>
        <v/>
      </c>
      <c r="K1024" s="17" t="str">
        <f aca="false">IF($C1024="","",MAX(1,IFERROR(INDEX(⑥商品照会CSV!$M$2:$M$3001,MATCH($C1024,⑥商品照会CSV!$A$2:$A$3001,0)),1)))</f>
        <v/>
      </c>
      <c r="L1024" s="40" t="str">
        <f aca="false">IF($C1024="","",IFERROR(INDEX(⑥商品照会CSV!$Q$2:$Q$3001,MATCH($C1024,⑥商品照会CSV!$A$2:$A$3001,0)),0))</f>
        <v/>
      </c>
      <c r="M1024" s="40" t="str">
        <f aca="false">IF($C1024="","",N($L1024)*N($K1024))</f>
        <v/>
      </c>
      <c r="N1024" s="17" t="str">
        <f aca="false">IF($C1024="","",MAX(1,IFERROR(INDEX(⑥商品照会CSV!$AK$2:$AK$3001,MATCH($C1024,⑥商品照会CSV!$A$2:$A$3001,0)),1)))</f>
        <v/>
      </c>
      <c r="O1024" s="12" t="str">
        <f aca="false">IF($C1024="","",IFERROR(IF(INDEX(⑥商品照会CSV!$AN$2:$AN$3001,MATCH($C1024,⑥商品照会CSV!$A$2:$A$3001,0))=1,"バラ",IF(INDEX(⑥商品照会CSV!$AM$2:$AM$3001,MATCH($C1024,⑥商品照会CSV!$A$2:$A$3001,0))=1,"中間包装","ケース")),"ケース"))</f>
        <v/>
      </c>
      <c r="P1024" s="18"/>
      <c r="Q1024" s="14"/>
      <c r="R1024" s="17" t="str">
        <f aca="false">IF($C1024="","",N($Q1024)*N($K1024))</f>
        <v/>
      </c>
    </row>
    <row r="1025" customFormat="false" ht="15" hidden="false" customHeight="false" outlineLevel="0" collapsed="false">
      <c r="B1025" s="12" t="n">
        <v>1020</v>
      </c>
      <c r="C1025" s="36" t="str">
        <f aca="false">IF(①在庫CSV_発注日!$M1021="","",①在庫CSV_発注日!$M1021&amp;"")</f>
        <v/>
      </c>
      <c r="D1025" s="12" t="str">
        <f aca="false">IF($C1025="","",①在庫CSV_発注日!$N1021)</f>
        <v/>
      </c>
      <c r="E1025" s="12" t="str">
        <f aca="false">IF($C1025="","",①在庫CSV_発注日!$H1021)</f>
        <v/>
      </c>
      <c r="F1025" s="12" t="str">
        <f aca="false">IF($C1025="","",①在庫CSV_発注日!$L1021)</f>
        <v/>
      </c>
      <c r="G1025" s="18"/>
      <c r="H1025" s="17" t="str">
        <f aca="false">IF($C1025="","",N(①在庫CSV_発注日!$Z1021))</f>
        <v/>
      </c>
      <c r="I1025" s="37" t="str">
        <f aca="false">IF($C1025="","",SUMIFS(⑤減算マスタCSV!$L$2:$L$8001,⑤減算マスタCSV!$F$2:$F$8001,$C1025,⑤減算マスタCSV!$K$2:$K$8001,1))</f>
        <v/>
      </c>
      <c r="J1025" s="17" t="str">
        <f aca="false">IF($C1025="","",IFERROR(INDEX(⑤減算マスタCSV!$H$2:$H$8001,MATCH($C1025,⑤減算マスタCSV!$F$2:$F$8001,0)),1))</f>
        <v/>
      </c>
      <c r="K1025" s="17" t="str">
        <f aca="false">IF($C1025="","",MAX(1,IFERROR(INDEX(⑥商品照会CSV!$M$2:$M$3001,MATCH($C1025,⑥商品照会CSV!$A$2:$A$3001,0)),1)))</f>
        <v/>
      </c>
      <c r="L1025" s="40" t="str">
        <f aca="false">IF($C1025="","",IFERROR(INDEX(⑥商品照会CSV!$Q$2:$Q$3001,MATCH($C1025,⑥商品照会CSV!$A$2:$A$3001,0)),0))</f>
        <v/>
      </c>
      <c r="M1025" s="40" t="str">
        <f aca="false">IF($C1025="","",N($L1025)*N($K1025))</f>
        <v/>
      </c>
      <c r="N1025" s="17" t="str">
        <f aca="false">IF($C1025="","",MAX(1,IFERROR(INDEX(⑥商品照会CSV!$AK$2:$AK$3001,MATCH($C1025,⑥商品照会CSV!$A$2:$A$3001,0)),1)))</f>
        <v/>
      </c>
      <c r="O1025" s="12" t="str">
        <f aca="false">IF($C1025="","",IFERROR(IF(INDEX(⑥商品照会CSV!$AN$2:$AN$3001,MATCH($C1025,⑥商品照会CSV!$A$2:$A$3001,0))=1,"バラ",IF(INDEX(⑥商品照会CSV!$AM$2:$AM$3001,MATCH($C1025,⑥商品照会CSV!$A$2:$A$3001,0))=1,"中間包装","ケース")),"ケース"))</f>
        <v/>
      </c>
      <c r="P1025" s="18"/>
      <c r="Q1025" s="14"/>
      <c r="R1025" s="17" t="str">
        <f aca="false">IF($C1025="","",N($Q1025)*N($K1025))</f>
        <v/>
      </c>
    </row>
    <row r="1026" customFormat="false" ht="15" hidden="false" customHeight="false" outlineLevel="0" collapsed="false">
      <c r="B1026" s="12" t="n">
        <v>1021</v>
      </c>
      <c r="C1026" s="36" t="str">
        <f aca="false">IF(①在庫CSV_発注日!$M1022="","",①在庫CSV_発注日!$M1022&amp;"")</f>
        <v/>
      </c>
      <c r="D1026" s="12" t="str">
        <f aca="false">IF($C1026="","",①在庫CSV_発注日!$N1022)</f>
        <v/>
      </c>
      <c r="E1026" s="12" t="str">
        <f aca="false">IF($C1026="","",①在庫CSV_発注日!$H1022)</f>
        <v/>
      </c>
      <c r="F1026" s="12" t="str">
        <f aca="false">IF($C1026="","",①在庫CSV_発注日!$L1022)</f>
        <v/>
      </c>
      <c r="G1026" s="18"/>
      <c r="H1026" s="17" t="str">
        <f aca="false">IF($C1026="","",N(①在庫CSV_発注日!$Z1022))</f>
        <v/>
      </c>
      <c r="I1026" s="37" t="str">
        <f aca="false">IF($C1026="","",SUMIFS(⑤減算マスタCSV!$L$2:$L$8001,⑤減算マスタCSV!$F$2:$F$8001,$C1026,⑤減算マスタCSV!$K$2:$K$8001,1))</f>
        <v/>
      </c>
      <c r="J1026" s="17" t="str">
        <f aca="false">IF($C1026="","",IFERROR(INDEX(⑤減算マスタCSV!$H$2:$H$8001,MATCH($C1026,⑤減算マスタCSV!$F$2:$F$8001,0)),1))</f>
        <v/>
      </c>
      <c r="K1026" s="17" t="str">
        <f aca="false">IF($C1026="","",MAX(1,IFERROR(INDEX(⑥商品照会CSV!$M$2:$M$3001,MATCH($C1026,⑥商品照会CSV!$A$2:$A$3001,0)),1)))</f>
        <v/>
      </c>
      <c r="L1026" s="40" t="str">
        <f aca="false">IF($C1026="","",IFERROR(INDEX(⑥商品照会CSV!$Q$2:$Q$3001,MATCH($C1026,⑥商品照会CSV!$A$2:$A$3001,0)),0))</f>
        <v/>
      </c>
      <c r="M1026" s="40" t="str">
        <f aca="false">IF($C1026="","",N($L1026)*N($K1026))</f>
        <v/>
      </c>
      <c r="N1026" s="17" t="str">
        <f aca="false">IF($C1026="","",MAX(1,IFERROR(INDEX(⑥商品照会CSV!$AK$2:$AK$3001,MATCH($C1026,⑥商品照会CSV!$A$2:$A$3001,0)),1)))</f>
        <v/>
      </c>
      <c r="O1026" s="12" t="str">
        <f aca="false">IF($C1026="","",IFERROR(IF(INDEX(⑥商品照会CSV!$AN$2:$AN$3001,MATCH($C1026,⑥商品照会CSV!$A$2:$A$3001,0))=1,"バラ",IF(INDEX(⑥商品照会CSV!$AM$2:$AM$3001,MATCH($C1026,⑥商品照会CSV!$A$2:$A$3001,0))=1,"中間包装","ケース")),"ケース"))</f>
        <v/>
      </c>
      <c r="P1026" s="18"/>
      <c r="Q1026" s="14"/>
      <c r="R1026" s="17" t="str">
        <f aca="false">IF($C1026="","",N($Q1026)*N($K1026))</f>
        <v/>
      </c>
    </row>
    <row r="1027" customFormat="false" ht="15" hidden="false" customHeight="false" outlineLevel="0" collapsed="false">
      <c r="B1027" s="12" t="n">
        <v>1022</v>
      </c>
      <c r="C1027" s="36" t="str">
        <f aca="false">IF(①在庫CSV_発注日!$M1023="","",①在庫CSV_発注日!$M1023&amp;"")</f>
        <v/>
      </c>
      <c r="D1027" s="12" t="str">
        <f aca="false">IF($C1027="","",①在庫CSV_発注日!$N1023)</f>
        <v/>
      </c>
      <c r="E1027" s="12" t="str">
        <f aca="false">IF($C1027="","",①在庫CSV_発注日!$H1023)</f>
        <v/>
      </c>
      <c r="F1027" s="12" t="str">
        <f aca="false">IF($C1027="","",①在庫CSV_発注日!$L1023)</f>
        <v/>
      </c>
      <c r="G1027" s="18"/>
      <c r="H1027" s="17" t="str">
        <f aca="false">IF($C1027="","",N(①在庫CSV_発注日!$Z1023))</f>
        <v/>
      </c>
      <c r="I1027" s="37" t="str">
        <f aca="false">IF($C1027="","",SUMIFS(⑤減算マスタCSV!$L$2:$L$8001,⑤減算マスタCSV!$F$2:$F$8001,$C1027,⑤減算マスタCSV!$K$2:$K$8001,1))</f>
        <v/>
      </c>
      <c r="J1027" s="17" t="str">
        <f aca="false">IF($C1027="","",IFERROR(INDEX(⑤減算マスタCSV!$H$2:$H$8001,MATCH($C1027,⑤減算マスタCSV!$F$2:$F$8001,0)),1))</f>
        <v/>
      </c>
      <c r="K1027" s="17" t="str">
        <f aca="false">IF($C1027="","",MAX(1,IFERROR(INDEX(⑥商品照会CSV!$M$2:$M$3001,MATCH($C1027,⑥商品照会CSV!$A$2:$A$3001,0)),1)))</f>
        <v/>
      </c>
      <c r="L1027" s="40" t="str">
        <f aca="false">IF($C1027="","",IFERROR(INDEX(⑥商品照会CSV!$Q$2:$Q$3001,MATCH($C1027,⑥商品照会CSV!$A$2:$A$3001,0)),0))</f>
        <v/>
      </c>
      <c r="M1027" s="40" t="str">
        <f aca="false">IF($C1027="","",N($L1027)*N($K1027))</f>
        <v/>
      </c>
      <c r="N1027" s="17" t="str">
        <f aca="false">IF($C1027="","",MAX(1,IFERROR(INDEX(⑥商品照会CSV!$AK$2:$AK$3001,MATCH($C1027,⑥商品照会CSV!$A$2:$A$3001,0)),1)))</f>
        <v/>
      </c>
      <c r="O1027" s="12" t="str">
        <f aca="false">IF($C1027="","",IFERROR(IF(INDEX(⑥商品照会CSV!$AN$2:$AN$3001,MATCH($C1027,⑥商品照会CSV!$A$2:$A$3001,0))=1,"バラ",IF(INDEX(⑥商品照会CSV!$AM$2:$AM$3001,MATCH($C1027,⑥商品照会CSV!$A$2:$A$3001,0))=1,"中間包装","ケース")),"ケース"))</f>
        <v/>
      </c>
      <c r="P1027" s="18"/>
      <c r="Q1027" s="14"/>
      <c r="R1027" s="17" t="str">
        <f aca="false">IF($C1027="","",N($Q1027)*N($K1027))</f>
        <v/>
      </c>
    </row>
    <row r="1028" customFormat="false" ht="15" hidden="false" customHeight="false" outlineLevel="0" collapsed="false">
      <c r="B1028" s="12" t="n">
        <v>1023</v>
      </c>
      <c r="C1028" s="36" t="str">
        <f aca="false">IF(①在庫CSV_発注日!$M1024="","",①在庫CSV_発注日!$M1024&amp;"")</f>
        <v/>
      </c>
      <c r="D1028" s="12" t="str">
        <f aca="false">IF($C1028="","",①在庫CSV_発注日!$N1024)</f>
        <v/>
      </c>
      <c r="E1028" s="12" t="str">
        <f aca="false">IF($C1028="","",①在庫CSV_発注日!$H1024)</f>
        <v/>
      </c>
      <c r="F1028" s="12" t="str">
        <f aca="false">IF($C1028="","",①在庫CSV_発注日!$L1024)</f>
        <v/>
      </c>
      <c r="G1028" s="18"/>
      <c r="H1028" s="17" t="str">
        <f aca="false">IF($C1028="","",N(①在庫CSV_発注日!$Z1024))</f>
        <v/>
      </c>
      <c r="I1028" s="37" t="str">
        <f aca="false">IF($C1028="","",SUMIFS(⑤減算マスタCSV!$L$2:$L$8001,⑤減算マスタCSV!$F$2:$F$8001,$C1028,⑤減算マスタCSV!$K$2:$K$8001,1))</f>
        <v/>
      </c>
      <c r="J1028" s="17" t="str">
        <f aca="false">IF($C1028="","",IFERROR(INDEX(⑤減算マスタCSV!$H$2:$H$8001,MATCH($C1028,⑤減算マスタCSV!$F$2:$F$8001,0)),1))</f>
        <v/>
      </c>
      <c r="K1028" s="17" t="str">
        <f aca="false">IF($C1028="","",MAX(1,IFERROR(INDEX(⑥商品照会CSV!$M$2:$M$3001,MATCH($C1028,⑥商品照会CSV!$A$2:$A$3001,0)),1)))</f>
        <v/>
      </c>
      <c r="L1028" s="40" t="str">
        <f aca="false">IF($C1028="","",IFERROR(INDEX(⑥商品照会CSV!$Q$2:$Q$3001,MATCH($C1028,⑥商品照会CSV!$A$2:$A$3001,0)),0))</f>
        <v/>
      </c>
      <c r="M1028" s="40" t="str">
        <f aca="false">IF($C1028="","",N($L1028)*N($K1028))</f>
        <v/>
      </c>
      <c r="N1028" s="17" t="str">
        <f aca="false">IF($C1028="","",MAX(1,IFERROR(INDEX(⑥商品照会CSV!$AK$2:$AK$3001,MATCH($C1028,⑥商品照会CSV!$A$2:$A$3001,0)),1)))</f>
        <v/>
      </c>
      <c r="O1028" s="12" t="str">
        <f aca="false">IF($C1028="","",IFERROR(IF(INDEX(⑥商品照会CSV!$AN$2:$AN$3001,MATCH($C1028,⑥商品照会CSV!$A$2:$A$3001,0))=1,"バラ",IF(INDEX(⑥商品照会CSV!$AM$2:$AM$3001,MATCH($C1028,⑥商品照会CSV!$A$2:$A$3001,0))=1,"中間包装","ケース")),"ケース"))</f>
        <v/>
      </c>
      <c r="P1028" s="18"/>
      <c r="Q1028" s="14"/>
      <c r="R1028" s="17" t="str">
        <f aca="false">IF($C1028="","",N($Q1028)*N($K1028))</f>
        <v/>
      </c>
    </row>
    <row r="1029" customFormat="false" ht="15" hidden="false" customHeight="false" outlineLevel="0" collapsed="false">
      <c r="B1029" s="12" t="n">
        <v>1024</v>
      </c>
      <c r="C1029" s="36" t="str">
        <f aca="false">IF(①在庫CSV_発注日!$M1025="","",①在庫CSV_発注日!$M1025&amp;"")</f>
        <v/>
      </c>
      <c r="D1029" s="12" t="str">
        <f aca="false">IF($C1029="","",①在庫CSV_発注日!$N1025)</f>
        <v/>
      </c>
      <c r="E1029" s="12" t="str">
        <f aca="false">IF($C1029="","",①在庫CSV_発注日!$H1025)</f>
        <v/>
      </c>
      <c r="F1029" s="12" t="str">
        <f aca="false">IF($C1029="","",①在庫CSV_発注日!$L1025)</f>
        <v/>
      </c>
      <c r="G1029" s="18"/>
      <c r="H1029" s="17" t="str">
        <f aca="false">IF($C1029="","",N(①在庫CSV_発注日!$Z1025))</f>
        <v/>
      </c>
      <c r="I1029" s="37" t="str">
        <f aca="false">IF($C1029="","",SUMIFS(⑤減算マスタCSV!$L$2:$L$8001,⑤減算マスタCSV!$F$2:$F$8001,$C1029,⑤減算マスタCSV!$K$2:$K$8001,1))</f>
        <v/>
      </c>
      <c r="J1029" s="17" t="str">
        <f aca="false">IF($C1029="","",IFERROR(INDEX(⑤減算マスタCSV!$H$2:$H$8001,MATCH($C1029,⑤減算マスタCSV!$F$2:$F$8001,0)),1))</f>
        <v/>
      </c>
      <c r="K1029" s="17" t="str">
        <f aca="false">IF($C1029="","",MAX(1,IFERROR(INDEX(⑥商品照会CSV!$M$2:$M$3001,MATCH($C1029,⑥商品照会CSV!$A$2:$A$3001,0)),1)))</f>
        <v/>
      </c>
      <c r="L1029" s="40" t="str">
        <f aca="false">IF($C1029="","",IFERROR(INDEX(⑥商品照会CSV!$Q$2:$Q$3001,MATCH($C1029,⑥商品照会CSV!$A$2:$A$3001,0)),0))</f>
        <v/>
      </c>
      <c r="M1029" s="40" t="str">
        <f aca="false">IF($C1029="","",N($L1029)*N($K1029))</f>
        <v/>
      </c>
      <c r="N1029" s="17" t="str">
        <f aca="false">IF($C1029="","",MAX(1,IFERROR(INDEX(⑥商品照会CSV!$AK$2:$AK$3001,MATCH($C1029,⑥商品照会CSV!$A$2:$A$3001,0)),1)))</f>
        <v/>
      </c>
      <c r="O1029" s="12" t="str">
        <f aca="false">IF($C1029="","",IFERROR(IF(INDEX(⑥商品照会CSV!$AN$2:$AN$3001,MATCH($C1029,⑥商品照会CSV!$A$2:$A$3001,0))=1,"バラ",IF(INDEX(⑥商品照会CSV!$AM$2:$AM$3001,MATCH($C1029,⑥商品照会CSV!$A$2:$A$3001,0))=1,"中間包装","ケース")),"ケース"))</f>
        <v/>
      </c>
      <c r="P1029" s="18"/>
      <c r="Q1029" s="14"/>
      <c r="R1029" s="17" t="str">
        <f aca="false">IF($C1029="","",N($Q1029)*N($K1029))</f>
        <v/>
      </c>
    </row>
    <row r="1030" customFormat="false" ht="15" hidden="false" customHeight="false" outlineLevel="0" collapsed="false">
      <c r="B1030" s="12" t="n">
        <v>1025</v>
      </c>
      <c r="C1030" s="36" t="str">
        <f aca="false">IF(①在庫CSV_発注日!$M1026="","",①在庫CSV_発注日!$M1026&amp;"")</f>
        <v/>
      </c>
      <c r="D1030" s="12" t="str">
        <f aca="false">IF($C1030="","",①在庫CSV_発注日!$N1026)</f>
        <v/>
      </c>
      <c r="E1030" s="12" t="str">
        <f aca="false">IF($C1030="","",①在庫CSV_発注日!$H1026)</f>
        <v/>
      </c>
      <c r="F1030" s="12" t="str">
        <f aca="false">IF($C1030="","",①在庫CSV_発注日!$L1026)</f>
        <v/>
      </c>
      <c r="G1030" s="18"/>
      <c r="H1030" s="17" t="str">
        <f aca="false">IF($C1030="","",N(①在庫CSV_発注日!$Z1026))</f>
        <v/>
      </c>
      <c r="I1030" s="37" t="str">
        <f aca="false">IF($C1030="","",SUMIFS(⑤減算マスタCSV!$L$2:$L$8001,⑤減算マスタCSV!$F$2:$F$8001,$C1030,⑤減算マスタCSV!$K$2:$K$8001,1))</f>
        <v/>
      </c>
      <c r="J1030" s="17" t="str">
        <f aca="false">IF($C1030="","",IFERROR(INDEX(⑤減算マスタCSV!$H$2:$H$8001,MATCH($C1030,⑤減算マスタCSV!$F$2:$F$8001,0)),1))</f>
        <v/>
      </c>
      <c r="K1030" s="17" t="str">
        <f aca="false">IF($C1030="","",MAX(1,IFERROR(INDEX(⑥商品照会CSV!$M$2:$M$3001,MATCH($C1030,⑥商品照会CSV!$A$2:$A$3001,0)),1)))</f>
        <v/>
      </c>
      <c r="L1030" s="40" t="str">
        <f aca="false">IF($C1030="","",IFERROR(INDEX(⑥商品照会CSV!$Q$2:$Q$3001,MATCH($C1030,⑥商品照会CSV!$A$2:$A$3001,0)),0))</f>
        <v/>
      </c>
      <c r="M1030" s="40" t="str">
        <f aca="false">IF($C1030="","",N($L1030)*N($K1030))</f>
        <v/>
      </c>
      <c r="N1030" s="17" t="str">
        <f aca="false">IF($C1030="","",MAX(1,IFERROR(INDEX(⑥商品照会CSV!$AK$2:$AK$3001,MATCH($C1030,⑥商品照会CSV!$A$2:$A$3001,0)),1)))</f>
        <v/>
      </c>
      <c r="O1030" s="12" t="str">
        <f aca="false">IF($C1030="","",IFERROR(IF(INDEX(⑥商品照会CSV!$AN$2:$AN$3001,MATCH($C1030,⑥商品照会CSV!$A$2:$A$3001,0))=1,"バラ",IF(INDEX(⑥商品照会CSV!$AM$2:$AM$3001,MATCH($C1030,⑥商品照会CSV!$A$2:$A$3001,0))=1,"中間包装","ケース")),"ケース"))</f>
        <v/>
      </c>
      <c r="P1030" s="18"/>
      <c r="Q1030" s="14"/>
      <c r="R1030" s="17" t="str">
        <f aca="false">IF($C1030="","",N($Q1030)*N($K1030))</f>
        <v/>
      </c>
    </row>
    <row r="1031" customFormat="false" ht="15" hidden="false" customHeight="false" outlineLevel="0" collapsed="false">
      <c r="B1031" s="12" t="n">
        <v>1026</v>
      </c>
      <c r="C1031" s="36" t="str">
        <f aca="false">IF(①在庫CSV_発注日!$M1027="","",①在庫CSV_発注日!$M1027&amp;"")</f>
        <v/>
      </c>
      <c r="D1031" s="12" t="str">
        <f aca="false">IF($C1031="","",①在庫CSV_発注日!$N1027)</f>
        <v/>
      </c>
      <c r="E1031" s="12" t="str">
        <f aca="false">IF($C1031="","",①在庫CSV_発注日!$H1027)</f>
        <v/>
      </c>
      <c r="F1031" s="12" t="str">
        <f aca="false">IF($C1031="","",①在庫CSV_発注日!$L1027)</f>
        <v/>
      </c>
      <c r="G1031" s="18"/>
      <c r="H1031" s="17" t="str">
        <f aca="false">IF($C1031="","",N(①在庫CSV_発注日!$Z1027))</f>
        <v/>
      </c>
      <c r="I1031" s="37" t="str">
        <f aca="false">IF($C1031="","",SUMIFS(⑤減算マスタCSV!$L$2:$L$8001,⑤減算マスタCSV!$F$2:$F$8001,$C1031,⑤減算マスタCSV!$K$2:$K$8001,1))</f>
        <v/>
      </c>
      <c r="J1031" s="17" t="str">
        <f aca="false">IF($C1031="","",IFERROR(INDEX(⑤減算マスタCSV!$H$2:$H$8001,MATCH($C1031,⑤減算マスタCSV!$F$2:$F$8001,0)),1))</f>
        <v/>
      </c>
      <c r="K1031" s="17" t="str">
        <f aca="false">IF($C1031="","",MAX(1,IFERROR(INDEX(⑥商品照会CSV!$M$2:$M$3001,MATCH($C1031,⑥商品照会CSV!$A$2:$A$3001,0)),1)))</f>
        <v/>
      </c>
      <c r="L1031" s="40" t="str">
        <f aca="false">IF($C1031="","",IFERROR(INDEX(⑥商品照会CSV!$Q$2:$Q$3001,MATCH($C1031,⑥商品照会CSV!$A$2:$A$3001,0)),0))</f>
        <v/>
      </c>
      <c r="M1031" s="40" t="str">
        <f aca="false">IF($C1031="","",N($L1031)*N($K1031))</f>
        <v/>
      </c>
      <c r="N1031" s="17" t="str">
        <f aca="false">IF($C1031="","",MAX(1,IFERROR(INDEX(⑥商品照会CSV!$AK$2:$AK$3001,MATCH($C1031,⑥商品照会CSV!$A$2:$A$3001,0)),1)))</f>
        <v/>
      </c>
      <c r="O1031" s="12" t="str">
        <f aca="false">IF($C1031="","",IFERROR(IF(INDEX(⑥商品照会CSV!$AN$2:$AN$3001,MATCH($C1031,⑥商品照会CSV!$A$2:$A$3001,0))=1,"バラ",IF(INDEX(⑥商品照会CSV!$AM$2:$AM$3001,MATCH($C1031,⑥商品照会CSV!$A$2:$A$3001,0))=1,"中間包装","ケース")),"ケース"))</f>
        <v/>
      </c>
      <c r="P1031" s="18"/>
      <c r="Q1031" s="14"/>
      <c r="R1031" s="17" t="str">
        <f aca="false">IF($C1031="","",N($Q1031)*N($K1031))</f>
        <v/>
      </c>
    </row>
    <row r="1032" customFormat="false" ht="15" hidden="false" customHeight="false" outlineLevel="0" collapsed="false">
      <c r="B1032" s="12" t="n">
        <v>1027</v>
      </c>
      <c r="C1032" s="36" t="str">
        <f aca="false">IF(①在庫CSV_発注日!$M1028="","",①在庫CSV_発注日!$M1028&amp;"")</f>
        <v/>
      </c>
      <c r="D1032" s="12" t="str">
        <f aca="false">IF($C1032="","",①在庫CSV_発注日!$N1028)</f>
        <v/>
      </c>
      <c r="E1032" s="12" t="str">
        <f aca="false">IF($C1032="","",①在庫CSV_発注日!$H1028)</f>
        <v/>
      </c>
      <c r="F1032" s="12" t="str">
        <f aca="false">IF($C1032="","",①在庫CSV_発注日!$L1028)</f>
        <v/>
      </c>
      <c r="G1032" s="18"/>
      <c r="H1032" s="17" t="str">
        <f aca="false">IF($C1032="","",N(①在庫CSV_発注日!$Z1028))</f>
        <v/>
      </c>
      <c r="I1032" s="37" t="str">
        <f aca="false">IF($C1032="","",SUMIFS(⑤減算マスタCSV!$L$2:$L$8001,⑤減算マスタCSV!$F$2:$F$8001,$C1032,⑤減算マスタCSV!$K$2:$K$8001,1))</f>
        <v/>
      </c>
      <c r="J1032" s="17" t="str">
        <f aca="false">IF($C1032="","",IFERROR(INDEX(⑤減算マスタCSV!$H$2:$H$8001,MATCH($C1032,⑤減算マスタCSV!$F$2:$F$8001,0)),1))</f>
        <v/>
      </c>
      <c r="K1032" s="17" t="str">
        <f aca="false">IF($C1032="","",MAX(1,IFERROR(INDEX(⑥商品照会CSV!$M$2:$M$3001,MATCH($C1032,⑥商品照会CSV!$A$2:$A$3001,0)),1)))</f>
        <v/>
      </c>
      <c r="L1032" s="40" t="str">
        <f aca="false">IF($C1032="","",IFERROR(INDEX(⑥商品照会CSV!$Q$2:$Q$3001,MATCH($C1032,⑥商品照会CSV!$A$2:$A$3001,0)),0))</f>
        <v/>
      </c>
      <c r="M1032" s="40" t="str">
        <f aca="false">IF($C1032="","",N($L1032)*N($K1032))</f>
        <v/>
      </c>
      <c r="N1032" s="17" t="str">
        <f aca="false">IF($C1032="","",MAX(1,IFERROR(INDEX(⑥商品照会CSV!$AK$2:$AK$3001,MATCH($C1032,⑥商品照会CSV!$A$2:$A$3001,0)),1)))</f>
        <v/>
      </c>
      <c r="O1032" s="12" t="str">
        <f aca="false">IF($C1032="","",IFERROR(IF(INDEX(⑥商品照会CSV!$AN$2:$AN$3001,MATCH($C1032,⑥商品照会CSV!$A$2:$A$3001,0))=1,"バラ",IF(INDEX(⑥商品照会CSV!$AM$2:$AM$3001,MATCH($C1032,⑥商品照会CSV!$A$2:$A$3001,0))=1,"中間包装","ケース")),"ケース"))</f>
        <v/>
      </c>
      <c r="P1032" s="18"/>
      <c r="Q1032" s="14"/>
      <c r="R1032" s="17" t="str">
        <f aca="false">IF($C1032="","",N($Q1032)*N($K1032))</f>
        <v/>
      </c>
    </row>
    <row r="1033" customFormat="false" ht="15" hidden="false" customHeight="false" outlineLevel="0" collapsed="false">
      <c r="B1033" s="12" t="n">
        <v>1028</v>
      </c>
      <c r="C1033" s="36" t="str">
        <f aca="false">IF(①在庫CSV_発注日!$M1029="","",①在庫CSV_発注日!$M1029&amp;"")</f>
        <v/>
      </c>
      <c r="D1033" s="12" t="str">
        <f aca="false">IF($C1033="","",①在庫CSV_発注日!$N1029)</f>
        <v/>
      </c>
      <c r="E1033" s="12" t="str">
        <f aca="false">IF($C1033="","",①在庫CSV_発注日!$H1029)</f>
        <v/>
      </c>
      <c r="F1033" s="12" t="str">
        <f aca="false">IF($C1033="","",①在庫CSV_発注日!$L1029)</f>
        <v/>
      </c>
      <c r="G1033" s="18"/>
      <c r="H1033" s="17" t="str">
        <f aca="false">IF($C1033="","",N(①在庫CSV_発注日!$Z1029))</f>
        <v/>
      </c>
      <c r="I1033" s="37" t="str">
        <f aca="false">IF($C1033="","",SUMIFS(⑤減算マスタCSV!$L$2:$L$8001,⑤減算マスタCSV!$F$2:$F$8001,$C1033,⑤減算マスタCSV!$K$2:$K$8001,1))</f>
        <v/>
      </c>
      <c r="J1033" s="17" t="str">
        <f aca="false">IF($C1033="","",IFERROR(INDEX(⑤減算マスタCSV!$H$2:$H$8001,MATCH($C1033,⑤減算マスタCSV!$F$2:$F$8001,0)),1))</f>
        <v/>
      </c>
      <c r="K1033" s="17" t="str">
        <f aca="false">IF($C1033="","",MAX(1,IFERROR(INDEX(⑥商品照会CSV!$M$2:$M$3001,MATCH($C1033,⑥商品照会CSV!$A$2:$A$3001,0)),1)))</f>
        <v/>
      </c>
      <c r="L1033" s="40" t="str">
        <f aca="false">IF($C1033="","",IFERROR(INDEX(⑥商品照会CSV!$Q$2:$Q$3001,MATCH($C1033,⑥商品照会CSV!$A$2:$A$3001,0)),0))</f>
        <v/>
      </c>
      <c r="M1033" s="40" t="str">
        <f aca="false">IF($C1033="","",N($L1033)*N($K1033))</f>
        <v/>
      </c>
      <c r="N1033" s="17" t="str">
        <f aca="false">IF($C1033="","",MAX(1,IFERROR(INDEX(⑥商品照会CSV!$AK$2:$AK$3001,MATCH($C1033,⑥商品照会CSV!$A$2:$A$3001,0)),1)))</f>
        <v/>
      </c>
      <c r="O1033" s="12" t="str">
        <f aca="false">IF($C1033="","",IFERROR(IF(INDEX(⑥商品照会CSV!$AN$2:$AN$3001,MATCH($C1033,⑥商品照会CSV!$A$2:$A$3001,0))=1,"バラ",IF(INDEX(⑥商品照会CSV!$AM$2:$AM$3001,MATCH($C1033,⑥商品照会CSV!$A$2:$A$3001,0))=1,"中間包装","ケース")),"ケース"))</f>
        <v/>
      </c>
      <c r="P1033" s="18"/>
      <c r="Q1033" s="14"/>
      <c r="R1033" s="17" t="str">
        <f aca="false">IF($C1033="","",N($Q1033)*N($K1033))</f>
        <v/>
      </c>
    </row>
    <row r="1034" customFormat="false" ht="15" hidden="false" customHeight="false" outlineLevel="0" collapsed="false">
      <c r="B1034" s="12" t="n">
        <v>1029</v>
      </c>
      <c r="C1034" s="36" t="str">
        <f aca="false">IF(①在庫CSV_発注日!$M1030="","",①在庫CSV_発注日!$M1030&amp;"")</f>
        <v/>
      </c>
      <c r="D1034" s="12" t="str">
        <f aca="false">IF($C1034="","",①在庫CSV_発注日!$N1030)</f>
        <v/>
      </c>
      <c r="E1034" s="12" t="str">
        <f aca="false">IF($C1034="","",①在庫CSV_発注日!$H1030)</f>
        <v/>
      </c>
      <c r="F1034" s="12" t="str">
        <f aca="false">IF($C1034="","",①在庫CSV_発注日!$L1030)</f>
        <v/>
      </c>
      <c r="G1034" s="18"/>
      <c r="H1034" s="17" t="str">
        <f aca="false">IF($C1034="","",N(①在庫CSV_発注日!$Z1030))</f>
        <v/>
      </c>
      <c r="I1034" s="37" t="str">
        <f aca="false">IF($C1034="","",SUMIFS(⑤減算マスタCSV!$L$2:$L$8001,⑤減算マスタCSV!$F$2:$F$8001,$C1034,⑤減算マスタCSV!$K$2:$K$8001,1))</f>
        <v/>
      </c>
      <c r="J1034" s="17" t="str">
        <f aca="false">IF($C1034="","",IFERROR(INDEX(⑤減算マスタCSV!$H$2:$H$8001,MATCH($C1034,⑤減算マスタCSV!$F$2:$F$8001,0)),1))</f>
        <v/>
      </c>
      <c r="K1034" s="17" t="str">
        <f aca="false">IF($C1034="","",MAX(1,IFERROR(INDEX(⑥商品照会CSV!$M$2:$M$3001,MATCH($C1034,⑥商品照会CSV!$A$2:$A$3001,0)),1)))</f>
        <v/>
      </c>
      <c r="L1034" s="40" t="str">
        <f aca="false">IF($C1034="","",IFERROR(INDEX(⑥商品照会CSV!$Q$2:$Q$3001,MATCH($C1034,⑥商品照会CSV!$A$2:$A$3001,0)),0))</f>
        <v/>
      </c>
      <c r="M1034" s="40" t="str">
        <f aca="false">IF($C1034="","",N($L1034)*N($K1034))</f>
        <v/>
      </c>
      <c r="N1034" s="17" t="str">
        <f aca="false">IF($C1034="","",MAX(1,IFERROR(INDEX(⑥商品照会CSV!$AK$2:$AK$3001,MATCH($C1034,⑥商品照会CSV!$A$2:$A$3001,0)),1)))</f>
        <v/>
      </c>
      <c r="O1034" s="12" t="str">
        <f aca="false">IF($C1034="","",IFERROR(IF(INDEX(⑥商品照会CSV!$AN$2:$AN$3001,MATCH($C1034,⑥商品照会CSV!$A$2:$A$3001,0))=1,"バラ",IF(INDEX(⑥商品照会CSV!$AM$2:$AM$3001,MATCH($C1034,⑥商品照会CSV!$A$2:$A$3001,0))=1,"中間包装","ケース")),"ケース"))</f>
        <v/>
      </c>
      <c r="P1034" s="18"/>
      <c r="Q1034" s="14"/>
      <c r="R1034" s="17" t="str">
        <f aca="false">IF($C1034="","",N($Q1034)*N($K1034))</f>
        <v/>
      </c>
    </row>
    <row r="1035" customFormat="false" ht="15" hidden="false" customHeight="false" outlineLevel="0" collapsed="false">
      <c r="B1035" s="12" t="n">
        <v>1030</v>
      </c>
      <c r="C1035" s="36" t="str">
        <f aca="false">IF(①在庫CSV_発注日!$M1031="","",①在庫CSV_発注日!$M1031&amp;"")</f>
        <v/>
      </c>
      <c r="D1035" s="12" t="str">
        <f aca="false">IF($C1035="","",①在庫CSV_発注日!$N1031)</f>
        <v/>
      </c>
      <c r="E1035" s="12" t="str">
        <f aca="false">IF($C1035="","",①在庫CSV_発注日!$H1031)</f>
        <v/>
      </c>
      <c r="F1035" s="12" t="str">
        <f aca="false">IF($C1035="","",①在庫CSV_発注日!$L1031)</f>
        <v/>
      </c>
      <c r="G1035" s="18"/>
      <c r="H1035" s="17" t="str">
        <f aca="false">IF($C1035="","",N(①在庫CSV_発注日!$Z1031))</f>
        <v/>
      </c>
      <c r="I1035" s="37" t="str">
        <f aca="false">IF($C1035="","",SUMIFS(⑤減算マスタCSV!$L$2:$L$8001,⑤減算マスタCSV!$F$2:$F$8001,$C1035,⑤減算マスタCSV!$K$2:$K$8001,1))</f>
        <v/>
      </c>
      <c r="J1035" s="17" t="str">
        <f aca="false">IF($C1035="","",IFERROR(INDEX(⑤減算マスタCSV!$H$2:$H$8001,MATCH($C1035,⑤減算マスタCSV!$F$2:$F$8001,0)),1))</f>
        <v/>
      </c>
      <c r="K1035" s="17" t="str">
        <f aca="false">IF($C1035="","",MAX(1,IFERROR(INDEX(⑥商品照会CSV!$M$2:$M$3001,MATCH($C1035,⑥商品照会CSV!$A$2:$A$3001,0)),1)))</f>
        <v/>
      </c>
      <c r="L1035" s="40" t="str">
        <f aca="false">IF($C1035="","",IFERROR(INDEX(⑥商品照会CSV!$Q$2:$Q$3001,MATCH($C1035,⑥商品照会CSV!$A$2:$A$3001,0)),0))</f>
        <v/>
      </c>
      <c r="M1035" s="40" t="str">
        <f aca="false">IF($C1035="","",N($L1035)*N($K1035))</f>
        <v/>
      </c>
      <c r="N1035" s="17" t="str">
        <f aca="false">IF($C1035="","",MAX(1,IFERROR(INDEX(⑥商品照会CSV!$AK$2:$AK$3001,MATCH($C1035,⑥商品照会CSV!$A$2:$A$3001,0)),1)))</f>
        <v/>
      </c>
      <c r="O1035" s="12" t="str">
        <f aca="false">IF($C1035="","",IFERROR(IF(INDEX(⑥商品照会CSV!$AN$2:$AN$3001,MATCH($C1035,⑥商品照会CSV!$A$2:$A$3001,0))=1,"バラ",IF(INDEX(⑥商品照会CSV!$AM$2:$AM$3001,MATCH($C1035,⑥商品照会CSV!$A$2:$A$3001,0))=1,"中間包装","ケース")),"ケース"))</f>
        <v/>
      </c>
      <c r="P1035" s="18"/>
      <c r="Q1035" s="14"/>
      <c r="R1035" s="17" t="str">
        <f aca="false">IF($C1035="","",N($Q1035)*N($K1035))</f>
        <v/>
      </c>
    </row>
    <row r="1036" customFormat="false" ht="15" hidden="false" customHeight="false" outlineLevel="0" collapsed="false">
      <c r="B1036" s="12" t="n">
        <v>1031</v>
      </c>
      <c r="C1036" s="36" t="str">
        <f aca="false">IF(①在庫CSV_発注日!$M1032="","",①在庫CSV_発注日!$M1032&amp;"")</f>
        <v/>
      </c>
      <c r="D1036" s="12" t="str">
        <f aca="false">IF($C1036="","",①在庫CSV_発注日!$N1032)</f>
        <v/>
      </c>
      <c r="E1036" s="12" t="str">
        <f aca="false">IF($C1036="","",①在庫CSV_発注日!$H1032)</f>
        <v/>
      </c>
      <c r="F1036" s="12" t="str">
        <f aca="false">IF($C1036="","",①在庫CSV_発注日!$L1032)</f>
        <v/>
      </c>
      <c r="G1036" s="18"/>
      <c r="H1036" s="17" t="str">
        <f aca="false">IF($C1036="","",N(①在庫CSV_発注日!$Z1032))</f>
        <v/>
      </c>
      <c r="I1036" s="37" t="str">
        <f aca="false">IF($C1036="","",SUMIFS(⑤減算マスタCSV!$L$2:$L$8001,⑤減算マスタCSV!$F$2:$F$8001,$C1036,⑤減算マスタCSV!$K$2:$K$8001,1))</f>
        <v/>
      </c>
      <c r="J1036" s="17" t="str">
        <f aca="false">IF($C1036="","",IFERROR(INDEX(⑤減算マスタCSV!$H$2:$H$8001,MATCH($C1036,⑤減算マスタCSV!$F$2:$F$8001,0)),1))</f>
        <v/>
      </c>
      <c r="K1036" s="17" t="str">
        <f aca="false">IF($C1036="","",MAX(1,IFERROR(INDEX(⑥商品照会CSV!$M$2:$M$3001,MATCH($C1036,⑥商品照会CSV!$A$2:$A$3001,0)),1)))</f>
        <v/>
      </c>
      <c r="L1036" s="40" t="str">
        <f aca="false">IF($C1036="","",IFERROR(INDEX(⑥商品照会CSV!$Q$2:$Q$3001,MATCH($C1036,⑥商品照会CSV!$A$2:$A$3001,0)),0))</f>
        <v/>
      </c>
      <c r="M1036" s="40" t="str">
        <f aca="false">IF($C1036="","",N($L1036)*N($K1036))</f>
        <v/>
      </c>
      <c r="N1036" s="17" t="str">
        <f aca="false">IF($C1036="","",MAX(1,IFERROR(INDEX(⑥商品照会CSV!$AK$2:$AK$3001,MATCH($C1036,⑥商品照会CSV!$A$2:$A$3001,0)),1)))</f>
        <v/>
      </c>
      <c r="O1036" s="12" t="str">
        <f aca="false">IF($C1036="","",IFERROR(IF(INDEX(⑥商品照会CSV!$AN$2:$AN$3001,MATCH($C1036,⑥商品照会CSV!$A$2:$A$3001,0))=1,"バラ",IF(INDEX(⑥商品照会CSV!$AM$2:$AM$3001,MATCH($C1036,⑥商品照会CSV!$A$2:$A$3001,0))=1,"中間包装","ケース")),"ケース"))</f>
        <v/>
      </c>
      <c r="P1036" s="18"/>
      <c r="Q1036" s="14"/>
      <c r="R1036" s="17" t="str">
        <f aca="false">IF($C1036="","",N($Q1036)*N($K1036))</f>
        <v/>
      </c>
    </row>
    <row r="1037" customFormat="false" ht="15" hidden="false" customHeight="false" outlineLevel="0" collapsed="false">
      <c r="B1037" s="12" t="n">
        <v>1032</v>
      </c>
      <c r="C1037" s="36" t="str">
        <f aca="false">IF(①在庫CSV_発注日!$M1033="","",①在庫CSV_発注日!$M1033&amp;"")</f>
        <v/>
      </c>
      <c r="D1037" s="12" t="str">
        <f aca="false">IF($C1037="","",①在庫CSV_発注日!$N1033)</f>
        <v/>
      </c>
      <c r="E1037" s="12" t="str">
        <f aca="false">IF($C1037="","",①在庫CSV_発注日!$H1033)</f>
        <v/>
      </c>
      <c r="F1037" s="12" t="str">
        <f aca="false">IF($C1037="","",①在庫CSV_発注日!$L1033)</f>
        <v/>
      </c>
      <c r="G1037" s="18"/>
      <c r="H1037" s="17" t="str">
        <f aca="false">IF($C1037="","",N(①在庫CSV_発注日!$Z1033))</f>
        <v/>
      </c>
      <c r="I1037" s="37" t="str">
        <f aca="false">IF($C1037="","",SUMIFS(⑤減算マスタCSV!$L$2:$L$8001,⑤減算マスタCSV!$F$2:$F$8001,$C1037,⑤減算マスタCSV!$K$2:$K$8001,1))</f>
        <v/>
      </c>
      <c r="J1037" s="17" t="str">
        <f aca="false">IF($C1037="","",IFERROR(INDEX(⑤減算マスタCSV!$H$2:$H$8001,MATCH($C1037,⑤減算マスタCSV!$F$2:$F$8001,0)),1))</f>
        <v/>
      </c>
      <c r="K1037" s="17" t="str">
        <f aca="false">IF($C1037="","",MAX(1,IFERROR(INDEX(⑥商品照会CSV!$M$2:$M$3001,MATCH($C1037,⑥商品照会CSV!$A$2:$A$3001,0)),1)))</f>
        <v/>
      </c>
      <c r="L1037" s="40" t="str">
        <f aca="false">IF($C1037="","",IFERROR(INDEX(⑥商品照会CSV!$Q$2:$Q$3001,MATCH($C1037,⑥商品照会CSV!$A$2:$A$3001,0)),0))</f>
        <v/>
      </c>
      <c r="M1037" s="40" t="str">
        <f aca="false">IF($C1037="","",N($L1037)*N($K1037))</f>
        <v/>
      </c>
      <c r="N1037" s="17" t="str">
        <f aca="false">IF($C1037="","",MAX(1,IFERROR(INDEX(⑥商品照会CSV!$AK$2:$AK$3001,MATCH($C1037,⑥商品照会CSV!$A$2:$A$3001,0)),1)))</f>
        <v/>
      </c>
      <c r="O1037" s="12" t="str">
        <f aca="false">IF($C1037="","",IFERROR(IF(INDEX(⑥商品照会CSV!$AN$2:$AN$3001,MATCH($C1037,⑥商品照会CSV!$A$2:$A$3001,0))=1,"バラ",IF(INDEX(⑥商品照会CSV!$AM$2:$AM$3001,MATCH($C1037,⑥商品照会CSV!$A$2:$A$3001,0))=1,"中間包装","ケース")),"ケース"))</f>
        <v/>
      </c>
      <c r="P1037" s="18"/>
      <c r="Q1037" s="14"/>
      <c r="R1037" s="17" t="str">
        <f aca="false">IF($C1037="","",N($Q1037)*N($K1037))</f>
        <v/>
      </c>
    </row>
    <row r="1038" customFormat="false" ht="15" hidden="false" customHeight="false" outlineLevel="0" collapsed="false">
      <c r="B1038" s="12" t="n">
        <v>1033</v>
      </c>
      <c r="C1038" s="36" t="str">
        <f aca="false">IF(①在庫CSV_発注日!$M1034="","",①在庫CSV_発注日!$M1034&amp;"")</f>
        <v/>
      </c>
      <c r="D1038" s="12" t="str">
        <f aca="false">IF($C1038="","",①在庫CSV_発注日!$N1034)</f>
        <v/>
      </c>
      <c r="E1038" s="12" t="str">
        <f aca="false">IF($C1038="","",①在庫CSV_発注日!$H1034)</f>
        <v/>
      </c>
      <c r="F1038" s="12" t="str">
        <f aca="false">IF($C1038="","",①在庫CSV_発注日!$L1034)</f>
        <v/>
      </c>
      <c r="G1038" s="18"/>
      <c r="H1038" s="17" t="str">
        <f aca="false">IF($C1038="","",N(①在庫CSV_発注日!$Z1034))</f>
        <v/>
      </c>
      <c r="I1038" s="37" t="str">
        <f aca="false">IF($C1038="","",SUMIFS(⑤減算マスタCSV!$L$2:$L$8001,⑤減算マスタCSV!$F$2:$F$8001,$C1038,⑤減算マスタCSV!$K$2:$K$8001,1))</f>
        <v/>
      </c>
      <c r="J1038" s="17" t="str">
        <f aca="false">IF($C1038="","",IFERROR(INDEX(⑤減算マスタCSV!$H$2:$H$8001,MATCH($C1038,⑤減算マスタCSV!$F$2:$F$8001,0)),1))</f>
        <v/>
      </c>
      <c r="K1038" s="17" t="str">
        <f aca="false">IF($C1038="","",MAX(1,IFERROR(INDEX(⑥商品照会CSV!$M$2:$M$3001,MATCH($C1038,⑥商品照会CSV!$A$2:$A$3001,0)),1)))</f>
        <v/>
      </c>
      <c r="L1038" s="40" t="str">
        <f aca="false">IF($C1038="","",IFERROR(INDEX(⑥商品照会CSV!$Q$2:$Q$3001,MATCH($C1038,⑥商品照会CSV!$A$2:$A$3001,0)),0))</f>
        <v/>
      </c>
      <c r="M1038" s="40" t="str">
        <f aca="false">IF($C1038="","",N($L1038)*N($K1038))</f>
        <v/>
      </c>
      <c r="N1038" s="17" t="str">
        <f aca="false">IF($C1038="","",MAX(1,IFERROR(INDEX(⑥商品照会CSV!$AK$2:$AK$3001,MATCH($C1038,⑥商品照会CSV!$A$2:$A$3001,0)),1)))</f>
        <v/>
      </c>
      <c r="O1038" s="12" t="str">
        <f aca="false">IF($C1038="","",IFERROR(IF(INDEX(⑥商品照会CSV!$AN$2:$AN$3001,MATCH($C1038,⑥商品照会CSV!$A$2:$A$3001,0))=1,"バラ",IF(INDEX(⑥商品照会CSV!$AM$2:$AM$3001,MATCH($C1038,⑥商品照会CSV!$A$2:$A$3001,0))=1,"中間包装","ケース")),"ケース"))</f>
        <v/>
      </c>
      <c r="P1038" s="18"/>
      <c r="Q1038" s="14"/>
      <c r="R1038" s="17" t="str">
        <f aca="false">IF($C1038="","",N($Q1038)*N($K1038))</f>
        <v/>
      </c>
    </row>
    <row r="1039" customFormat="false" ht="15" hidden="false" customHeight="false" outlineLevel="0" collapsed="false">
      <c r="B1039" s="12" t="n">
        <v>1034</v>
      </c>
      <c r="C1039" s="36" t="str">
        <f aca="false">IF(①在庫CSV_発注日!$M1035="","",①在庫CSV_発注日!$M1035&amp;"")</f>
        <v/>
      </c>
      <c r="D1039" s="12" t="str">
        <f aca="false">IF($C1039="","",①在庫CSV_発注日!$N1035)</f>
        <v/>
      </c>
      <c r="E1039" s="12" t="str">
        <f aca="false">IF($C1039="","",①在庫CSV_発注日!$H1035)</f>
        <v/>
      </c>
      <c r="F1039" s="12" t="str">
        <f aca="false">IF($C1039="","",①在庫CSV_発注日!$L1035)</f>
        <v/>
      </c>
      <c r="G1039" s="18"/>
      <c r="H1039" s="17" t="str">
        <f aca="false">IF($C1039="","",N(①在庫CSV_発注日!$Z1035))</f>
        <v/>
      </c>
      <c r="I1039" s="37" t="str">
        <f aca="false">IF($C1039="","",SUMIFS(⑤減算マスタCSV!$L$2:$L$8001,⑤減算マスタCSV!$F$2:$F$8001,$C1039,⑤減算マスタCSV!$K$2:$K$8001,1))</f>
        <v/>
      </c>
      <c r="J1039" s="17" t="str">
        <f aca="false">IF($C1039="","",IFERROR(INDEX(⑤減算マスタCSV!$H$2:$H$8001,MATCH($C1039,⑤減算マスタCSV!$F$2:$F$8001,0)),1))</f>
        <v/>
      </c>
      <c r="K1039" s="17" t="str">
        <f aca="false">IF($C1039="","",MAX(1,IFERROR(INDEX(⑥商品照会CSV!$M$2:$M$3001,MATCH($C1039,⑥商品照会CSV!$A$2:$A$3001,0)),1)))</f>
        <v/>
      </c>
      <c r="L1039" s="40" t="str">
        <f aca="false">IF($C1039="","",IFERROR(INDEX(⑥商品照会CSV!$Q$2:$Q$3001,MATCH($C1039,⑥商品照会CSV!$A$2:$A$3001,0)),0))</f>
        <v/>
      </c>
      <c r="M1039" s="40" t="str">
        <f aca="false">IF($C1039="","",N($L1039)*N($K1039))</f>
        <v/>
      </c>
      <c r="N1039" s="17" t="str">
        <f aca="false">IF($C1039="","",MAX(1,IFERROR(INDEX(⑥商品照会CSV!$AK$2:$AK$3001,MATCH($C1039,⑥商品照会CSV!$A$2:$A$3001,0)),1)))</f>
        <v/>
      </c>
      <c r="O1039" s="12" t="str">
        <f aca="false">IF($C1039="","",IFERROR(IF(INDEX(⑥商品照会CSV!$AN$2:$AN$3001,MATCH($C1039,⑥商品照会CSV!$A$2:$A$3001,0))=1,"バラ",IF(INDEX(⑥商品照会CSV!$AM$2:$AM$3001,MATCH($C1039,⑥商品照会CSV!$A$2:$A$3001,0))=1,"中間包装","ケース")),"ケース"))</f>
        <v/>
      </c>
      <c r="P1039" s="18"/>
      <c r="Q1039" s="14"/>
      <c r="R1039" s="17" t="str">
        <f aca="false">IF($C1039="","",N($Q1039)*N($K1039))</f>
        <v/>
      </c>
    </row>
    <row r="1040" customFormat="false" ht="15" hidden="false" customHeight="false" outlineLevel="0" collapsed="false">
      <c r="B1040" s="12" t="n">
        <v>1035</v>
      </c>
      <c r="C1040" s="36" t="str">
        <f aca="false">IF(①在庫CSV_発注日!$M1036="","",①在庫CSV_発注日!$M1036&amp;"")</f>
        <v/>
      </c>
      <c r="D1040" s="12" t="str">
        <f aca="false">IF($C1040="","",①在庫CSV_発注日!$N1036)</f>
        <v/>
      </c>
      <c r="E1040" s="12" t="str">
        <f aca="false">IF($C1040="","",①在庫CSV_発注日!$H1036)</f>
        <v/>
      </c>
      <c r="F1040" s="12" t="str">
        <f aca="false">IF($C1040="","",①在庫CSV_発注日!$L1036)</f>
        <v/>
      </c>
      <c r="G1040" s="18"/>
      <c r="H1040" s="17" t="str">
        <f aca="false">IF($C1040="","",N(①在庫CSV_発注日!$Z1036))</f>
        <v/>
      </c>
      <c r="I1040" s="37" t="str">
        <f aca="false">IF($C1040="","",SUMIFS(⑤減算マスタCSV!$L$2:$L$8001,⑤減算マスタCSV!$F$2:$F$8001,$C1040,⑤減算マスタCSV!$K$2:$K$8001,1))</f>
        <v/>
      </c>
      <c r="J1040" s="17" t="str">
        <f aca="false">IF($C1040="","",IFERROR(INDEX(⑤減算マスタCSV!$H$2:$H$8001,MATCH($C1040,⑤減算マスタCSV!$F$2:$F$8001,0)),1))</f>
        <v/>
      </c>
      <c r="K1040" s="17" t="str">
        <f aca="false">IF($C1040="","",MAX(1,IFERROR(INDEX(⑥商品照会CSV!$M$2:$M$3001,MATCH($C1040,⑥商品照会CSV!$A$2:$A$3001,0)),1)))</f>
        <v/>
      </c>
      <c r="L1040" s="40" t="str">
        <f aca="false">IF($C1040="","",IFERROR(INDEX(⑥商品照会CSV!$Q$2:$Q$3001,MATCH($C1040,⑥商品照会CSV!$A$2:$A$3001,0)),0))</f>
        <v/>
      </c>
      <c r="M1040" s="40" t="str">
        <f aca="false">IF($C1040="","",N($L1040)*N($K1040))</f>
        <v/>
      </c>
      <c r="N1040" s="17" t="str">
        <f aca="false">IF($C1040="","",MAX(1,IFERROR(INDEX(⑥商品照会CSV!$AK$2:$AK$3001,MATCH($C1040,⑥商品照会CSV!$A$2:$A$3001,0)),1)))</f>
        <v/>
      </c>
      <c r="O1040" s="12" t="str">
        <f aca="false">IF($C1040="","",IFERROR(IF(INDEX(⑥商品照会CSV!$AN$2:$AN$3001,MATCH($C1040,⑥商品照会CSV!$A$2:$A$3001,0))=1,"バラ",IF(INDEX(⑥商品照会CSV!$AM$2:$AM$3001,MATCH($C1040,⑥商品照会CSV!$A$2:$A$3001,0))=1,"中間包装","ケース")),"ケース"))</f>
        <v/>
      </c>
      <c r="P1040" s="18"/>
      <c r="Q1040" s="14"/>
      <c r="R1040" s="17" t="str">
        <f aca="false">IF($C1040="","",N($Q1040)*N($K1040))</f>
        <v/>
      </c>
    </row>
    <row r="1041" customFormat="false" ht="15" hidden="false" customHeight="false" outlineLevel="0" collapsed="false">
      <c r="B1041" s="12" t="n">
        <v>1036</v>
      </c>
      <c r="C1041" s="36" t="str">
        <f aca="false">IF(①在庫CSV_発注日!$M1037="","",①在庫CSV_発注日!$M1037&amp;"")</f>
        <v/>
      </c>
      <c r="D1041" s="12" t="str">
        <f aca="false">IF($C1041="","",①在庫CSV_発注日!$N1037)</f>
        <v/>
      </c>
      <c r="E1041" s="12" t="str">
        <f aca="false">IF($C1041="","",①在庫CSV_発注日!$H1037)</f>
        <v/>
      </c>
      <c r="F1041" s="12" t="str">
        <f aca="false">IF($C1041="","",①在庫CSV_発注日!$L1037)</f>
        <v/>
      </c>
      <c r="G1041" s="18"/>
      <c r="H1041" s="17" t="str">
        <f aca="false">IF($C1041="","",N(①在庫CSV_発注日!$Z1037))</f>
        <v/>
      </c>
      <c r="I1041" s="37" t="str">
        <f aca="false">IF($C1041="","",SUMIFS(⑤減算マスタCSV!$L$2:$L$8001,⑤減算マスタCSV!$F$2:$F$8001,$C1041,⑤減算マスタCSV!$K$2:$K$8001,1))</f>
        <v/>
      </c>
      <c r="J1041" s="17" t="str">
        <f aca="false">IF($C1041="","",IFERROR(INDEX(⑤減算マスタCSV!$H$2:$H$8001,MATCH($C1041,⑤減算マスタCSV!$F$2:$F$8001,0)),1))</f>
        <v/>
      </c>
      <c r="K1041" s="17" t="str">
        <f aca="false">IF($C1041="","",MAX(1,IFERROR(INDEX(⑥商品照会CSV!$M$2:$M$3001,MATCH($C1041,⑥商品照会CSV!$A$2:$A$3001,0)),1)))</f>
        <v/>
      </c>
      <c r="L1041" s="40" t="str">
        <f aca="false">IF($C1041="","",IFERROR(INDEX(⑥商品照会CSV!$Q$2:$Q$3001,MATCH($C1041,⑥商品照会CSV!$A$2:$A$3001,0)),0))</f>
        <v/>
      </c>
      <c r="M1041" s="40" t="str">
        <f aca="false">IF($C1041="","",N($L1041)*N($K1041))</f>
        <v/>
      </c>
      <c r="N1041" s="17" t="str">
        <f aca="false">IF($C1041="","",MAX(1,IFERROR(INDEX(⑥商品照会CSV!$AK$2:$AK$3001,MATCH($C1041,⑥商品照会CSV!$A$2:$A$3001,0)),1)))</f>
        <v/>
      </c>
      <c r="O1041" s="12" t="str">
        <f aca="false">IF($C1041="","",IFERROR(IF(INDEX(⑥商品照会CSV!$AN$2:$AN$3001,MATCH($C1041,⑥商品照会CSV!$A$2:$A$3001,0))=1,"バラ",IF(INDEX(⑥商品照会CSV!$AM$2:$AM$3001,MATCH($C1041,⑥商品照会CSV!$A$2:$A$3001,0))=1,"中間包装","ケース")),"ケース"))</f>
        <v/>
      </c>
      <c r="P1041" s="18"/>
      <c r="Q1041" s="14"/>
      <c r="R1041" s="17" t="str">
        <f aca="false">IF($C1041="","",N($Q1041)*N($K1041))</f>
        <v/>
      </c>
    </row>
    <row r="1042" customFormat="false" ht="15" hidden="false" customHeight="false" outlineLevel="0" collapsed="false">
      <c r="B1042" s="12" t="n">
        <v>1037</v>
      </c>
      <c r="C1042" s="36" t="str">
        <f aca="false">IF(①在庫CSV_発注日!$M1038="","",①在庫CSV_発注日!$M1038&amp;"")</f>
        <v/>
      </c>
      <c r="D1042" s="12" t="str">
        <f aca="false">IF($C1042="","",①在庫CSV_発注日!$N1038)</f>
        <v/>
      </c>
      <c r="E1042" s="12" t="str">
        <f aca="false">IF($C1042="","",①在庫CSV_発注日!$H1038)</f>
        <v/>
      </c>
      <c r="F1042" s="12" t="str">
        <f aca="false">IF($C1042="","",①在庫CSV_発注日!$L1038)</f>
        <v/>
      </c>
      <c r="G1042" s="18"/>
      <c r="H1042" s="17" t="str">
        <f aca="false">IF($C1042="","",N(①在庫CSV_発注日!$Z1038))</f>
        <v/>
      </c>
      <c r="I1042" s="37" t="str">
        <f aca="false">IF($C1042="","",SUMIFS(⑤減算マスタCSV!$L$2:$L$8001,⑤減算マスタCSV!$F$2:$F$8001,$C1042,⑤減算マスタCSV!$K$2:$K$8001,1))</f>
        <v/>
      </c>
      <c r="J1042" s="17" t="str">
        <f aca="false">IF($C1042="","",IFERROR(INDEX(⑤減算マスタCSV!$H$2:$H$8001,MATCH($C1042,⑤減算マスタCSV!$F$2:$F$8001,0)),1))</f>
        <v/>
      </c>
      <c r="K1042" s="17" t="str">
        <f aca="false">IF($C1042="","",MAX(1,IFERROR(INDEX(⑥商品照会CSV!$M$2:$M$3001,MATCH($C1042,⑥商品照会CSV!$A$2:$A$3001,0)),1)))</f>
        <v/>
      </c>
      <c r="L1042" s="40" t="str">
        <f aca="false">IF($C1042="","",IFERROR(INDEX(⑥商品照会CSV!$Q$2:$Q$3001,MATCH($C1042,⑥商品照会CSV!$A$2:$A$3001,0)),0))</f>
        <v/>
      </c>
      <c r="M1042" s="40" t="str">
        <f aca="false">IF($C1042="","",N($L1042)*N($K1042))</f>
        <v/>
      </c>
      <c r="N1042" s="17" t="str">
        <f aca="false">IF($C1042="","",MAX(1,IFERROR(INDEX(⑥商品照会CSV!$AK$2:$AK$3001,MATCH($C1042,⑥商品照会CSV!$A$2:$A$3001,0)),1)))</f>
        <v/>
      </c>
      <c r="O1042" s="12" t="str">
        <f aca="false">IF($C1042="","",IFERROR(IF(INDEX(⑥商品照会CSV!$AN$2:$AN$3001,MATCH($C1042,⑥商品照会CSV!$A$2:$A$3001,0))=1,"バラ",IF(INDEX(⑥商品照会CSV!$AM$2:$AM$3001,MATCH($C1042,⑥商品照会CSV!$A$2:$A$3001,0))=1,"中間包装","ケース")),"ケース"))</f>
        <v/>
      </c>
      <c r="P1042" s="18"/>
      <c r="Q1042" s="14"/>
      <c r="R1042" s="17" t="str">
        <f aca="false">IF($C1042="","",N($Q1042)*N($K1042))</f>
        <v/>
      </c>
    </row>
    <row r="1043" customFormat="false" ht="15" hidden="false" customHeight="false" outlineLevel="0" collapsed="false">
      <c r="B1043" s="12" t="n">
        <v>1038</v>
      </c>
      <c r="C1043" s="36" t="str">
        <f aca="false">IF(①在庫CSV_発注日!$M1039="","",①在庫CSV_発注日!$M1039&amp;"")</f>
        <v/>
      </c>
      <c r="D1043" s="12" t="str">
        <f aca="false">IF($C1043="","",①在庫CSV_発注日!$N1039)</f>
        <v/>
      </c>
      <c r="E1043" s="12" t="str">
        <f aca="false">IF($C1043="","",①在庫CSV_発注日!$H1039)</f>
        <v/>
      </c>
      <c r="F1043" s="12" t="str">
        <f aca="false">IF($C1043="","",①在庫CSV_発注日!$L1039)</f>
        <v/>
      </c>
      <c r="G1043" s="18"/>
      <c r="H1043" s="17" t="str">
        <f aca="false">IF($C1043="","",N(①在庫CSV_発注日!$Z1039))</f>
        <v/>
      </c>
      <c r="I1043" s="37" t="str">
        <f aca="false">IF($C1043="","",SUMIFS(⑤減算マスタCSV!$L$2:$L$8001,⑤減算マスタCSV!$F$2:$F$8001,$C1043,⑤減算マスタCSV!$K$2:$K$8001,1))</f>
        <v/>
      </c>
      <c r="J1043" s="17" t="str">
        <f aca="false">IF($C1043="","",IFERROR(INDEX(⑤減算マスタCSV!$H$2:$H$8001,MATCH($C1043,⑤減算マスタCSV!$F$2:$F$8001,0)),1))</f>
        <v/>
      </c>
      <c r="K1043" s="17" t="str">
        <f aca="false">IF($C1043="","",MAX(1,IFERROR(INDEX(⑥商品照会CSV!$M$2:$M$3001,MATCH($C1043,⑥商品照会CSV!$A$2:$A$3001,0)),1)))</f>
        <v/>
      </c>
      <c r="L1043" s="40" t="str">
        <f aca="false">IF($C1043="","",IFERROR(INDEX(⑥商品照会CSV!$Q$2:$Q$3001,MATCH($C1043,⑥商品照会CSV!$A$2:$A$3001,0)),0))</f>
        <v/>
      </c>
      <c r="M1043" s="40" t="str">
        <f aca="false">IF($C1043="","",N($L1043)*N($K1043))</f>
        <v/>
      </c>
      <c r="N1043" s="17" t="str">
        <f aca="false">IF($C1043="","",MAX(1,IFERROR(INDEX(⑥商品照会CSV!$AK$2:$AK$3001,MATCH($C1043,⑥商品照会CSV!$A$2:$A$3001,0)),1)))</f>
        <v/>
      </c>
      <c r="O1043" s="12" t="str">
        <f aca="false">IF($C1043="","",IFERROR(IF(INDEX(⑥商品照会CSV!$AN$2:$AN$3001,MATCH($C1043,⑥商品照会CSV!$A$2:$A$3001,0))=1,"バラ",IF(INDEX(⑥商品照会CSV!$AM$2:$AM$3001,MATCH($C1043,⑥商品照会CSV!$A$2:$A$3001,0))=1,"中間包装","ケース")),"ケース"))</f>
        <v/>
      </c>
      <c r="P1043" s="18"/>
      <c r="Q1043" s="14"/>
      <c r="R1043" s="17" t="str">
        <f aca="false">IF($C1043="","",N($Q1043)*N($K1043))</f>
        <v/>
      </c>
    </row>
    <row r="1044" customFormat="false" ht="15" hidden="false" customHeight="false" outlineLevel="0" collapsed="false">
      <c r="B1044" s="12" t="n">
        <v>1039</v>
      </c>
      <c r="C1044" s="36" t="str">
        <f aca="false">IF(①在庫CSV_発注日!$M1040="","",①在庫CSV_発注日!$M1040&amp;"")</f>
        <v/>
      </c>
      <c r="D1044" s="12" t="str">
        <f aca="false">IF($C1044="","",①在庫CSV_発注日!$N1040)</f>
        <v/>
      </c>
      <c r="E1044" s="12" t="str">
        <f aca="false">IF($C1044="","",①在庫CSV_発注日!$H1040)</f>
        <v/>
      </c>
      <c r="F1044" s="12" t="str">
        <f aca="false">IF($C1044="","",①在庫CSV_発注日!$L1040)</f>
        <v/>
      </c>
      <c r="G1044" s="18"/>
      <c r="H1044" s="17" t="str">
        <f aca="false">IF($C1044="","",N(①在庫CSV_発注日!$Z1040))</f>
        <v/>
      </c>
      <c r="I1044" s="37" t="str">
        <f aca="false">IF($C1044="","",SUMIFS(⑤減算マスタCSV!$L$2:$L$8001,⑤減算マスタCSV!$F$2:$F$8001,$C1044,⑤減算マスタCSV!$K$2:$K$8001,1))</f>
        <v/>
      </c>
      <c r="J1044" s="17" t="str">
        <f aca="false">IF($C1044="","",IFERROR(INDEX(⑤減算マスタCSV!$H$2:$H$8001,MATCH($C1044,⑤減算マスタCSV!$F$2:$F$8001,0)),1))</f>
        <v/>
      </c>
      <c r="K1044" s="17" t="str">
        <f aca="false">IF($C1044="","",MAX(1,IFERROR(INDEX(⑥商品照会CSV!$M$2:$M$3001,MATCH($C1044,⑥商品照会CSV!$A$2:$A$3001,0)),1)))</f>
        <v/>
      </c>
      <c r="L1044" s="40" t="str">
        <f aca="false">IF($C1044="","",IFERROR(INDEX(⑥商品照会CSV!$Q$2:$Q$3001,MATCH($C1044,⑥商品照会CSV!$A$2:$A$3001,0)),0))</f>
        <v/>
      </c>
      <c r="M1044" s="40" t="str">
        <f aca="false">IF($C1044="","",N($L1044)*N($K1044))</f>
        <v/>
      </c>
      <c r="N1044" s="17" t="str">
        <f aca="false">IF($C1044="","",MAX(1,IFERROR(INDEX(⑥商品照会CSV!$AK$2:$AK$3001,MATCH($C1044,⑥商品照会CSV!$A$2:$A$3001,0)),1)))</f>
        <v/>
      </c>
      <c r="O1044" s="12" t="str">
        <f aca="false">IF($C1044="","",IFERROR(IF(INDEX(⑥商品照会CSV!$AN$2:$AN$3001,MATCH($C1044,⑥商品照会CSV!$A$2:$A$3001,0))=1,"バラ",IF(INDEX(⑥商品照会CSV!$AM$2:$AM$3001,MATCH($C1044,⑥商品照会CSV!$A$2:$A$3001,0))=1,"中間包装","ケース")),"ケース"))</f>
        <v/>
      </c>
      <c r="P1044" s="18"/>
      <c r="Q1044" s="14"/>
      <c r="R1044" s="17" t="str">
        <f aca="false">IF($C1044="","",N($Q1044)*N($K1044))</f>
        <v/>
      </c>
    </row>
    <row r="1045" customFormat="false" ht="15" hidden="false" customHeight="false" outlineLevel="0" collapsed="false">
      <c r="B1045" s="12" t="n">
        <v>1040</v>
      </c>
      <c r="C1045" s="36" t="str">
        <f aca="false">IF(①在庫CSV_発注日!$M1041="","",①在庫CSV_発注日!$M1041&amp;"")</f>
        <v/>
      </c>
      <c r="D1045" s="12" t="str">
        <f aca="false">IF($C1045="","",①在庫CSV_発注日!$N1041)</f>
        <v/>
      </c>
      <c r="E1045" s="12" t="str">
        <f aca="false">IF($C1045="","",①在庫CSV_発注日!$H1041)</f>
        <v/>
      </c>
      <c r="F1045" s="12" t="str">
        <f aca="false">IF($C1045="","",①在庫CSV_発注日!$L1041)</f>
        <v/>
      </c>
      <c r="G1045" s="18"/>
      <c r="H1045" s="17" t="str">
        <f aca="false">IF($C1045="","",N(①在庫CSV_発注日!$Z1041))</f>
        <v/>
      </c>
      <c r="I1045" s="37" t="str">
        <f aca="false">IF($C1045="","",SUMIFS(⑤減算マスタCSV!$L$2:$L$8001,⑤減算マスタCSV!$F$2:$F$8001,$C1045,⑤減算マスタCSV!$K$2:$K$8001,1))</f>
        <v/>
      </c>
      <c r="J1045" s="17" t="str">
        <f aca="false">IF($C1045="","",IFERROR(INDEX(⑤減算マスタCSV!$H$2:$H$8001,MATCH($C1045,⑤減算マスタCSV!$F$2:$F$8001,0)),1))</f>
        <v/>
      </c>
      <c r="K1045" s="17" t="str">
        <f aca="false">IF($C1045="","",MAX(1,IFERROR(INDEX(⑥商品照会CSV!$M$2:$M$3001,MATCH($C1045,⑥商品照会CSV!$A$2:$A$3001,0)),1)))</f>
        <v/>
      </c>
      <c r="L1045" s="40" t="str">
        <f aca="false">IF($C1045="","",IFERROR(INDEX(⑥商品照会CSV!$Q$2:$Q$3001,MATCH($C1045,⑥商品照会CSV!$A$2:$A$3001,0)),0))</f>
        <v/>
      </c>
      <c r="M1045" s="40" t="str">
        <f aca="false">IF($C1045="","",N($L1045)*N($K1045))</f>
        <v/>
      </c>
      <c r="N1045" s="17" t="str">
        <f aca="false">IF($C1045="","",MAX(1,IFERROR(INDEX(⑥商品照会CSV!$AK$2:$AK$3001,MATCH($C1045,⑥商品照会CSV!$A$2:$A$3001,0)),1)))</f>
        <v/>
      </c>
      <c r="O1045" s="12" t="str">
        <f aca="false">IF($C1045="","",IFERROR(IF(INDEX(⑥商品照会CSV!$AN$2:$AN$3001,MATCH($C1045,⑥商品照会CSV!$A$2:$A$3001,0))=1,"バラ",IF(INDEX(⑥商品照会CSV!$AM$2:$AM$3001,MATCH($C1045,⑥商品照会CSV!$A$2:$A$3001,0))=1,"中間包装","ケース")),"ケース"))</f>
        <v/>
      </c>
      <c r="P1045" s="18"/>
      <c r="Q1045" s="14"/>
      <c r="R1045" s="17" t="str">
        <f aca="false">IF($C1045="","",N($Q1045)*N($K1045))</f>
        <v/>
      </c>
    </row>
    <row r="1046" customFormat="false" ht="15" hidden="false" customHeight="false" outlineLevel="0" collapsed="false">
      <c r="B1046" s="12" t="n">
        <v>1041</v>
      </c>
      <c r="C1046" s="36" t="str">
        <f aca="false">IF(①在庫CSV_発注日!$M1042="","",①在庫CSV_発注日!$M1042&amp;"")</f>
        <v/>
      </c>
      <c r="D1046" s="12" t="str">
        <f aca="false">IF($C1046="","",①在庫CSV_発注日!$N1042)</f>
        <v/>
      </c>
      <c r="E1046" s="12" t="str">
        <f aca="false">IF($C1046="","",①在庫CSV_発注日!$H1042)</f>
        <v/>
      </c>
      <c r="F1046" s="12" t="str">
        <f aca="false">IF($C1046="","",①在庫CSV_発注日!$L1042)</f>
        <v/>
      </c>
      <c r="G1046" s="18"/>
      <c r="H1046" s="17" t="str">
        <f aca="false">IF($C1046="","",N(①在庫CSV_発注日!$Z1042))</f>
        <v/>
      </c>
      <c r="I1046" s="37" t="str">
        <f aca="false">IF($C1046="","",SUMIFS(⑤減算マスタCSV!$L$2:$L$8001,⑤減算マスタCSV!$F$2:$F$8001,$C1046,⑤減算マスタCSV!$K$2:$K$8001,1))</f>
        <v/>
      </c>
      <c r="J1046" s="17" t="str">
        <f aca="false">IF($C1046="","",IFERROR(INDEX(⑤減算マスタCSV!$H$2:$H$8001,MATCH($C1046,⑤減算マスタCSV!$F$2:$F$8001,0)),1))</f>
        <v/>
      </c>
      <c r="K1046" s="17" t="str">
        <f aca="false">IF($C1046="","",MAX(1,IFERROR(INDEX(⑥商品照会CSV!$M$2:$M$3001,MATCH($C1046,⑥商品照会CSV!$A$2:$A$3001,0)),1)))</f>
        <v/>
      </c>
      <c r="L1046" s="40" t="str">
        <f aca="false">IF($C1046="","",IFERROR(INDEX(⑥商品照会CSV!$Q$2:$Q$3001,MATCH($C1046,⑥商品照会CSV!$A$2:$A$3001,0)),0))</f>
        <v/>
      </c>
      <c r="M1046" s="40" t="str">
        <f aca="false">IF($C1046="","",N($L1046)*N($K1046))</f>
        <v/>
      </c>
      <c r="N1046" s="17" t="str">
        <f aca="false">IF($C1046="","",MAX(1,IFERROR(INDEX(⑥商品照会CSV!$AK$2:$AK$3001,MATCH($C1046,⑥商品照会CSV!$A$2:$A$3001,0)),1)))</f>
        <v/>
      </c>
      <c r="O1046" s="12" t="str">
        <f aca="false">IF($C1046="","",IFERROR(IF(INDEX(⑥商品照会CSV!$AN$2:$AN$3001,MATCH($C1046,⑥商品照会CSV!$A$2:$A$3001,0))=1,"バラ",IF(INDEX(⑥商品照会CSV!$AM$2:$AM$3001,MATCH($C1046,⑥商品照会CSV!$A$2:$A$3001,0))=1,"中間包装","ケース")),"ケース"))</f>
        <v/>
      </c>
      <c r="P1046" s="18"/>
      <c r="Q1046" s="14"/>
      <c r="R1046" s="17" t="str">
        <f aca="false">IF($C1046="","",N($Q1046)*N($K1046))</f>
        <v/>
      </c>
    </row>
    <row r="1047" customFormat="false" ht="15" hidden="false" customHeight="false" outlineLevel="0" collapsed="false">
      <c r="B1047" s="12" t="n">
        <v>1042</v>
      </c>
      <c r="C1047" s="36" t="str">
        <f aca="false">IF(①在庫CSV_発注日!$M1043="","",①在庫CSV_発注日!$M1043&amp;"")</f>
        <v/>
      </c>
      <c r="D1047" s="12" t="str">
        <f aca="false">IF($C1047="","",①在庫CSV_発注日!$N1043)</f>
        <v/>
      </c>
      <c r="E1047" s="12" t="str">
        <f aca="false">IF($C1047="","",①在庫CSV_発注日!$H1043)</f>
        <v/>
      </c>
      <c r="F1047" s="12" t="str">
        <f aca="false">IF($C1047="","",①在庫CSV_発注日!$L1043)</f>
        <v/>
      </c>
      <c r="G1047" s="18"/>
      <c r="H1047" s="17" t="str">
        <f aca="false">IF($C1047="","",N(①在庫CSV_発注日!$Z1043))</f>
        <v/>
      </c>
      <c r="I1047" s="37" t="str">
        <f aca="false">IF($C1047="","",SUMIFS(⑤減算マスタCSV!$L$2:$L$8001,⑤減算マスタCSV!$F$2:$F$8001,$C1047,⑤減算マスタCSV!$K$2:$K$8001,1))</f>
        <v/>
      </c>
      <c r="J1047" s="17" t="str">
        <f aca="false">IF($C1047="","",IFERROR(INDEX(⑤減算マスタCSV!$H$2:$H$8001,MATCH($C1047,⑤減算マスタCSV!$F$2:$F$8001,0)),1))</f>
        <v/>
      </c>
      <c r="K1047" s="17" t="str">
        <f aca="false">IF($C1047="","",MAX(1,IFERROR(INDEX(⑥商品照会CSV!$M$2:$M$3001,MATCH($C1047,⑥商品照会CSV!$A$2:$A$3001,0)),1)))</f>
        <v/>
      </c>
      <c r="L1047" s="40" t="str">
        <f aca="false">IF($C1047="","",IFERROR(INDEX(⑥商品照会CSV!$Q$2:$Q$3001,MATCH($C1047,⑥商品照会CSV!$A$2:$A$3001,0)),0))</f>
        <v/>
      </c>
      <c r="M1047" s="40" t="str">
        <f aca="false">IF($C1047="","",N($L1047)*N($K1047))</f>
        <v/>
      </c>
      <c r="N1047" s="17" t="str">
        <f aca="false">IF($C1047="","",MAX(1,IFERROR(INDEX(⑥商品照会CSV!$AK$2:$AK$3001,MATCH($C1047,⑥商品照会CSV!$A$2:$A$3001,0)),1)))</f>
        <v/>
      </c>
      <c r="O1047" s="12" t="str">
        <f aca="false">IF($C1047="","",IFERROR(IF(INDEX(⑥商品照会CSV!$AN$2:$AN$3001,MATCH($C1047,⑥商品照会CSV!$A$2:$A$3001,0))=1,"バラ",IF(INDEX(⑥商品照会CSV!$AM$2:$AM$3001,MATCH($C1047,⑥商品照会CSV!$A$2:$A$3001,0))=1,"中間包装","ケース")),"ケース"))</f>
        <v/>
      </c>
      <c r="P1047" s="18"/>
      <c r="Q1047" s="14"/>
      <c r="R1047" s="17" t="str">
        <f aca="false">IF($C1047="","",N($Q1047)*N($K1047))</f>
        <v/>
      </c>
    </row>
    <row r="1048" customFormat="false" ht="15" hidden="false" customHeight="false" outlineLevel="0" collapsed="false">
      <c r="B1048" s="12" t="n">
        <v>1043</v>
      </c>
      <c r="C1048" s="36" t="str">
        <f aca="false">IF(①在庫CSV_発注日!$M1044="","",①在庫CSV_発注日!$M1044&amp;"")</f>
        <v/>
      </c>
      <c r="D1048" s="12" t="str">
        <f aca="false">IF($C1048="","",①在庫CSV_発注日!$N1044)</f>
        <v/>
      </c>
      <c r="E1048" s="12" t="str">
        <f aca="false">IF($C1048="","",①在庫CSV_発注日!$H1044)</f>
        <v/>
      </c>
      <c r="F1048" s="12" t="str">
        <f aca="false">IF($C1048="","",①在庫CSV_発注日!$L1044)</f>
        <v/>
      </c>
      <c r="G1048" s="18"/>
      <c r="H1048" s="17" t="str">
        <f aca="false">IF($C1048="","",N(①在庫CSV_発注日!$Z1044))</f>
        <v/>
      </c>
      <c r="I1048" s="37" t="str">
        <f aca="false">IF($C1048="","",SUMIFS(⑤減算マスタCSV!$L$2:$L$8001,⑤減算マスタCSV!$F$2:$F$8001,$C1048,⑤減算マスタCSV!$K$2:$K$8001,1))</f>
        <v/>
      </c>
      <c r="J1048" s="17" t="str">
        <f aca="false">IF($C1048="","",IFERROR(INDEX(⑤減算マスタCSV!$H$2:$H$8001,MATCH($C1048,⑤減算マスタCSV!$F$2:$F$8001,0)),1))</f>
        <v/>
      </c>
      <c r="K1048" s="17" t="str">
        <f aca="false">IF($C1048="","",MAX(1,IFERROR(INDEX(⑥商品照会CSV!$M$2:$M$3001,MATCH($C1048,⑥商品照会CSV!$A$2:$A$3001,0)),1)))</f>
        <v/>
      </c>
      <c r="L1048" s="40" t="str">
        <f aca="false">IF($C1048="","",IFERROR(INDEX(⑥商品照会CSV!$Q$2:$Q$3001,MATCH($C1048,⑥商品照会CSV!$A$2:$A$3001,0)),0))</f>
        <v/>
      </c>
      <c r="M1048" s="40" t="str">
        <f aca="false">IF($C1048="","",N($L1048)*N($K1048))</f>
        <v/>
      </c>
      <c r="N1048" s="17" t="str">
        <f aca="false">IF($C1048="","",MAX(1,IFERROR(INDEX(⑥商品照会CSV!$AK$2:$AK$3001,MATCH($C1048,⑥商品照会CSV!$A$2:$A$3001,0)),1)))</f>
        <v/>
      </c>
      <c r="O1048" s="12" t="str">
        <f aca="false">IF($C1048="","",IFERROR(IF(INDEX(⑥商品照会CSV!$AN$2:$AN$3001,MATCH($C1048,⑥商品照会CSV!$A$2:$A$3001,0))=1,"バラ",IF(INDEX(⑥商品照会CSV!$AM$2:$AM$3001,MATCH($C1048,⑥商品照会CSV!$A$2:$A$3001,0))=1,"中間包装","ケース")),"ケース"))</f>
        <v/>
      </c>
      <c r="P1048" s="18"/>
      <c r="Q1048" s="14"/>
      <c r="R1048" s="17" t="str">
        <f aca="false">IF($C1048="","",N($Q1048)*N($K1048))</f>
        <v/>
      </c>
    </row>
    <row r="1049" customFormat="false" ht="15" hidden="false" customHeight="false" outlineLevel="0" collapsed="false">
      <c r="B1049" s="12" t="n">
        <v>1044</v>
      </c>
      <c r="C1049" s="36" t="str">
        <f aca="false">IF(①在庫CSV_発注日!$M1045="","",①在庫CSV_発注日!$M1045&amp;"")</f>
        <v/>
      </c>
      <c r="D1049" s="12" t="str">
        <f aca="false">IF($C1049="","",①在庫CSV_発注日!$N1045)</f>
        <v/>
      </c>
      <c r="E1049" s="12" t="str">
        <f aca="false">IF($C1049="","",①在庫CSV_発注日!$H1045)</f>
        <v/>
      </c>
      <c r="F1049" s="12" t="str">
        <f aca="false">IF($C1049="","",①在庫CSV_発注日!$L1045)</f>
        <v/>
      </c>
      <c r="G1049" s="18"/>
      <c r="H1049" s="17" t="str">
        <f aca="false">IF($C1049="","",N(①在庫CSV_発注日!$Z1045))</f>
        <v/>
      </c>
      <c r="I1049" s="37" t="str">
        <f aca="false">IF($C1049="","",SUMIFS(⑤減算マスタCSV!$L$2:$L$8001,⑤減算マスタCSV!$F$2:$F$8001,$C1049,⑤減算マスタCSV!$K$2:$K$8001,1))</f>
        <v/>
      </c>
      <c r="J1049" s="17" t="str">
        <f aca="false">IF($C1049="","",IFERROR(INDEX(⑤減算マスタCSV!$H$2:$H$8001,MATCH($C1049,⑤減算マスタCSV!$F$2:$F$8001,0)),1))</f>
        <v/>
      </c>
      <c r="K1049" s="17" t="str">
        <f aca="false">IF($C1049="","",MAX(1,IFERROR(INDEX(⑥商品照会CSV!$M$2:$M$3001,MATCH($C1049,⑥商品照会CSV!$A$2:$A$3001,0)),1)))</f>
        <v/>
      </c>
      <c r="L1049" s="40" t="str">
        <f aca="false">IF($C1049="","",IFERROR(INDEX(⑥商品照会CSV!$Q$2:$Q$3001,MATCH($C1049,⑥商品照会CSV!$A$2:$A$3001,0)),0))</f>
        <v/>
      </c>
      <c r="M1049" s="40" t="str">
        <f aca="false">IF($C1049="","",N($L1049)*N($K1049))</f>
        <v/>
      </c>
      <c r="N1049" s="17" t="str">
        <f aca="false">IF($C1049="","",MAX(1,IFERROR(INDEX(⑥商品照会CSV!$AK$2:$AK$3001,MATCH($C1049,⑥商品照会CSV!$A$2:$A$3001,0)),1)))</f>
        <v/>
      </c>
      <c r="O1049" s="12" t="str">
        <f aca="false">IF($C1049="","",IFERROR(IF(INDEX(⑥商品照会CSV!$AN$2:$AN$3001,MATCH($C1049,⑥商品照会CSV!$A$2:$A$3001,0))=1,"バラ",IF(INDEX(⑥商品照会CSV!$AM$2:$AM$3001,MATCH($C1049,⑥商品照会CSV!$A$2:$A$3001,0))=1,"中間包装","ケース")),"ケース"))</f>
        <v/>
      </c>
      <c r="P1049" s="18"/>
      <c r="Q1049" s="14"/>
      <c r="R1049" s="17" t="str">
        <f aca="false">IF($C1049="","",N($Q1049)*N($K1049))</f>
        <v/>
      </c>
    </row>
    <row r="1050" customFormat="false" ht="15" hidden="false" customHeight="false" outlineLevel="0" collapsed="false">
      <c r="B1050" s="12" t="n">
        <v>1045</v>
      </c>
      <c r="C1050" s="36" t="str">
        <f aca="false">IF(①在庫CSV_発注日!$M1046="","",①在庫CSV_発注日!$M1046&amp;"")</f>
        <v/>
      </c>
      <c r="D1050" s="12" t="str">
        <f aca="false">IF($C1050="","",①在庫CSV_発注日!$N1046)</f>
        <v/>
      </c>
      <c r="E1050" s="12" t="str">
        <f aca="false">IF($C1050="","",①在庫CSV_発注日!$H1046)</f>
        <v/>
      </c>
      <c r="F1050" s="12" t="str">
        <f aca="false">IF($C1050="","",①在庫CSV_発注日!$L1046)</f>
        <v/>
      </c>
      <c r="G1050" s="18"/>
      <c r="H1050" s="17" t="str">
        <f aca="false">IF($C1050="","",N(①在庫CSV_発注日!$Z1046))</f>
        <v/>
      </c>
      <c r="I1050" s="37" t="str">
        <f aca="false">IF($C1050="","",SUMIFS(⑤減算マスタCSV!$L$2:$L$8001,⑤減算マスタCSV!$F$2:$F$8001,$C1050,⑤減算マスタCSV!$K$2:$K$8001,1))</f>
        <v/>
      </c>
      <c r="J1050" s="17" t="str">
        <f aca="false">IF($C1050="","",IFERROR(INDEX(⑤減算マスタCSV!$H$2:$H$8001,MATCH($C1050,⑤減算マスタCSV!$F$2:$F$8001,0)),1))</f>
        <v/>
      </c>
      <c r="K1050" s="17" t="str">
        <f aca="false">IF($C1050="","",MAX(1,IFERROR(INDEX(⑥商品照会CSV!$M$2:$M$3001,MATCH($C1050,⑥商品照会CSV!$A$2:$A$3001,0)),1)))</f>
        <v/>
      </c>
      <c r="L1050" s="40" t="str">
        <f aca="false">IF($C1050="","",IFERROR(INDEX(⑥商品照会CSV!$Q$2:$Q$3001,MATCH($C1050,⑥商品照会CSV!$A$2:$A$3001,0)),0))</f>
        <v/>
      </c>
      <c r="M1050" s="40" t="str">
        <f aca="false">IF($C1050="","",N($L1050)*N($K1050))</f>
        <v/>
      </c>
      <c r="N1050" s="17" t="str">
        <f aca="false">IF($C1050="","",MAX(1,IFERROR(INDEX(⑥商品照会CSV!$AK$2:$AK$3001,MATCH($C1050,⑥商品照会CSV!$A$2:$A$3001,0)),1)))</f>
        <v/>
      </c>
      <c r="O1050" s="12" t="str">
        <f aca="false">IF($C1050="","",IFERROR(IF(INDEX(⑥商品照会CSV!$AN$2:$AN$3001,MATCH($C1050,⑥商品照会CSV!$A$2:$A$3001,0))=1,"バラ",IF(INDEX(⑥商品照会CSV!$AM$2:$AM$3001,MATCH($C1050,⑥商品照会CSV!$A$2:$A$3001,0))=1,"中間包装","ケース")),"ケース"))</f>
        <v/>
      </c>
      <c r="P1050" s="18"/>
      <c r="Q1050" s="14"/>
      <c r="R1050" s="17" t="str">
        <f aca="false">IF($C1050="","",N($Q1050)*N($K1050))</f>
        <v/>
      </c>
    </row>
    <row r="1051" customFormat="false" ht="15" hidden="false" customHeight="false" outlineLevel="0" collapsed="false">
      <c r="B1051" s="12" t="n">
        <v>1046</v>
      </c>
      <c r="C1051" s="36" t="str">
        <f aca="false">IF(①在庫CSV_発注日!$M1047="","",①在庫CSV_発注日!$M1047&amp;"")</f>
        <v/>
      </c>
      <c r="D1051" s="12" t="str">
        <f aca="false">IF($C1051="","",①在庫CSV_発注日!$N1047)</f>
        <v/>
      </c>
      <c r="E1051" s="12" t="str">
        <f aca="false">IF($C1051="","",①在庫CSV_発注日!$H1047)</f>
        <v/>
      </c>
      <c r="F1051" s="12" t="str">
        <f aca="false">IF($C1051="","",①在庫CSV_発注日!$L1047)</f>
        <v/>
      </c>
      <c r="G1051" s="18"/>
      <c r="H1051" s="17" t="str">
        <f aca="false">IF($C1051="","",N(①在庫CSV_発注日!$Z1047))</f>
        <v/>
      </c>
      <c r="I1051" s="37" t="str">
        <f aca="false">IF($C1051="","",SUMIFS(⑤減算マスタCSV!$L$2:$L$8001,⑤減算マスタCSV!$F$2:$F$8001,$C1051,⑤減算マスタCSV!$K$2:$K$8001,1))</f>
        <v/>
      </c>
      <c r="J1051" s="17" t="str">
        <f aca="false">IF($C1051="","",IFERROR(INDEX(⑤減算マスタCSV!$H$2:$H$8001,MATCH($C1051,⑤減算マスタCSV!$F$2:$F$8001,0)),1))</f>
        <v/>
      </c>
      <c r="K1051" s="17" t="str">
        <f aca="false">IF($C1051="","",MAX(1,IFERROR(INDEX(⑥商品照会CSV!$M$2:$M$3001,MATCH($C1051,⑥商品照会CSV!$A$2:$A$3001,0)),1)))</f>
        <v/>
      </c>
      <c r="L1051" s="40" t="str">
        <f aca="false">IF($C1051="","",IFERROR(INDEX(⑥商品照会CSV!$Q$2:$Q$3001,MATCH($C1051,⑥商品照会CSV!$A$2:$A$3001,0)),0))</f>
        <v/>
      </c>
      <c r="M1051" s="40" t="str">
        <f aca="false">IF($C1051="","",N($L1051)*N($K1051))</f>
        <v/>
      </c>
      <c r="N1051" s="17" t="str">
        <f aca="false">IF($C1051="","",MAX(1,IFERROR(INDEX(⑥商品照会CSV!$AK$2:$AK$3001,MATCH($C1051,⑥商品照会CSV!$A$2:$A$3001,0)),1)))</f>
        <v/>
      </c>
      <c r="O1051" s="12" t="str">
        <f aca="false">IF($C1051="","",IFERROR(IF(INDEX(⑥商品照会CSV!$AN$2:$AN$3001,MATCH($C1051,⑥商品照会CSV!$A$2:$A$3001,0))=1,"バラ",IF(INDEX(⑥商品照会CSV!$AM$2:$AM$3001,MATCH($C1051,⑥商品照会CSV!$A$2:$A$3001,0))=1,"中間包装","ケース")),"ケース"))</f>
        <v/>
      </c>
      <c r="P1051" s="18"/>
      <c r="Q1051" s="14"/>
      <c r="R1051" s="17" t="str">
        <f aca="false">IF($C1051="","",N($Q1051)*N($K1051))</f>
        <v/>
      </c>
    </row>
    <row r="1052" customFormat="false" ht="15" hidden="false" customHeight="false" outlineLevel="0" collapsed="false">
      <c r="B1052" s="12" t="n">
        <v>1047</v>
      </c>
      <c r="C1052" s="36" t="str">
        <f aca="false">IF(①在庫CSV_発注日!$M1048="","",①在庫CSV_発注日!$M1048&amp;"")</f>
        <v/>
      </c>
      <c r="D1052" s="12" t="str">
        <f aca="false">IF($C1052="","",①在庫CSV_発注日!$N1048)</f>
        <v/>
      </c>
      <c r="E1052" s="12" t="str">
        <f aca="false">IF($C1052="","",①在庫CSV_発注日!$H1048)</f>
        <v/>
      </c>
      <c r="F1052" s="12" t="str">
        <f aca="false">IF($C1052="","",①在庫CSV_発注日!$L1048)</f>
        <v/>
      </c>
      <c r="G1052" s="18"/>
      <c r="H1052" s="17" t="str">
        <f aca="false">IF($C1052="","",N(①在庫CSV_発注日!$Z1048))</f>
        <v/>
      </c>
      <c r="I1052" s="37" t="str">
        <f aca="false">IF($C1052="","",SUMIFS(⑤減算マスタCSV!$L$2:$L$8001,⑤減算マスタCSV!$F$2:$F$8001,$C1052,⑤減算マスタCSV!$K$2:$K$8001,1))</f>
        <v/>
      </c>
      <c r="J1052" s="17" t="str">
        <f aca="false">IF($C1052="","",IFERROR(INDEX(⑤減算マスタCSV!$H$2:$H$8001,MATCH($C1052,⑤減算マスタCSV!$F$2:$F$8001,0)),1))</f>
        <v/>
      </c>
      <c r="K1052" s="17" t="str">
        <f aca="false">IF($C1052="","",MAX(1,IFERROR(INDEX(⑥商品照会CSV!$M$2:$M$3001,MATCH($C1052,⑥商品照会CSV!$A$2:$A$3001,0)),1)))</f>
        <v/>
      </c>
      <c r="L1052" s="40" t="str">
        <f aca="false">IF($C1052="","",IFERROR(INDEX(⑥商品照会CSV!$Q$2:$Q$3001,MATCH($C1052,⑥商品照会CSV!$A$2:$A$3001,0)),0))</f>
        <v/>
      </c>
      <c r="M1052" s="40" t="str">
        <f aca="false">IF($C1052="","",N($L1052)*N($K1052))</f>
        <v/>
      </c>
      <c r="N1052" s="17" t="str">
        <f aca="false">IF($C1052="","",MAX(1,IFERROR(INDEX(⑥商品照会CSV!$AK$2:$AK$3001,MATCH($C1052,⑥商品照会CSV!$A$2:$A$3001,0)),1)))</f>
        <v/>
      </c>
      <c r="O1052" s="12" t="str">
        <f aca="false">IF($C1052="","",IFERROR(IF(INDEX(⑥商品照会CSV!$AN$2:$AN$3001,MATCH($C1052,⑥商品照会CSV!$A$2:$A$3001,0))=1,"バラ",IF(INDEX(⑥商品照会CSV!$AM$2:$AM$3001,MATCH($C1052,⑥商品照会CSV!$A$2:$A$3001,0))=1,"中間包装","ケース")),"ケース"))</f>
        <v/>
      </c>
      <c r="P1052" s="18"/>
      <c r="Q1052" s="14"/>
      <c r="R1052" s="17" t="str">
        <f aca="false">IF($C1052="","",N($Q1052)*N($K1052))</f>
        <v/>
      </c>
    </row>
    <row r="1053" customFormat="false" ht="15" hidden="false" customHeight="false" outlineLevel="0" collapsed="false">
      <c r="B1053" s="12" t="n">
        <v>1048</v>
      </c>
      <c r="C1053" s="36" t="str">
        <f aca="false">IF(①在庫CSV_発注日!$M1049="","",①在庫CSV_発注日!$M1049&amp;"")</f>
        <v/>
      </c>
      <c r="D1053" s="12" t="str">
        <f aca="false">IF($C1053="","",①在庫CSV_発注日!$N1049)</f>
        <v/>
      </c>
      <c r="E1053" s="12" t="str">
        <f aca="false">IF($C1053="","",①在庫CSV_発注日!$H1049)</f>
        <v/>
      </c>
      <c r="F1053" s="12" t="str">
        <f aca="false">IF($C1053="","",①在庫CSV_発注日!$L1049)</f>
        <v/>
      </c>
      <c r="G1053" s="18"/>
      <c r="H1053" s="17" t="str">
        <f aca="false">IF($C1053="","",N(①在庫CSV_発注日!$Z1049))</f>
        <v/>
      </c>
      <c r="I1053" s="37" t="str">
        <f aca="false">IF($C1053="","",SUMIFS(⑤減算マスタCSV!$L$2:$L$8001,⑤減算マスタCSV!$F$2:$F$8001,$C1053,⑤減算マスタCSV!$K$2:$K$8001,1))</f>
        <v/>
      </c>
      <c r="J1053" s="17" t="str">
        <f aca="false">IF($C1053="","",IFERROR(INDEX(⑤減算マスタCSV!$H$2:$H$8001,MATCH($C1053,⑤減算マスタCSV!$F$2:$F$8001,0)),1))</f>
        <v/>
      </c>
      <c r="K1053" s="17" t="str">
        <f aca="false">IF($C1053="","",MAX(1,IFERROR(INDEX(⑥商品照会CSV!$M$2:$M$3001,MATCH($C1053,⑥商品照会CSV!$A$2:$A$3001,0)),1)))</f>
        <v/>
      </c>
      <c r="L1053" s="40" t="str">
        <f aca="false">IF($C1053="","",IFERROR(INDEX(⑥商品照会CSV!$Q$2:$Q$3001,MATCH($C1053,⑥商品照会CSV!$A$2:$A$3001,0)),0))</f>
        <v/>
      </c>
      <c r="M1053" s="40" t="str">
        <f aca="false">IF($C1053="","",N($L1053)*N($K1053))</f>
        <v/>
      </c>
      <c r="N1053" s="17" t="str">
        <f aca="false">IF($C1053="","",MAX(1,IFERROR(INDEX(⑥商品照会CSV!$AK$2:$AK$3001,MATCH($C1053,⑥商品照会CSV!$A$2:$A$3001,0)),1)))</f>
        <v/>
      </c>
      <c r="O1053" s="12" t="str">
        <f aca="false">IF($C1053="","",IFERROR(IF(INDEX(⑥商品照会CSV!$AN$2:$AN$3001,MATCH($C1053,⑥商品照会CSV!$A$2:$A$3001,0))=1,"バラ",IF(INDEX(⑥商品照会CSV!$AM$2:$AM$3001,MATCH($C1053,⑥商品照会CSV!$A$2:$A$3001,0))=1,"中間包装","ケース")),"ケース"))</f>
        <v/>
      </c>
      <c r="P1053" s="18"/>
      <c r="Q1053" s="14"/>
      <c r="R1053" s="17" t="str">
        <f aca="false">IF($C1053="","",N($Q1053)*N($K1053))</f>
        <v/>
      </c>
    </row>
    <row r="1054" customFormat="false" ht="15" hidden="false" customHeight="false" outlineLevel="0" collapsed="false">
      <c r="B1054" s="12" t="n">
        <v>1049</v>
      </c>
      <c r="C1054" s="36" t="str">
        <f aca="false">IF(①在庫CSV_発注日!$M1050="","",①在庫CSV_発注日!$M1050&amp;"")</f>
        <v/>
      </c>
      <c r="D1054" s="12" t="str">
        <f aca="false">IF($C1054="","",①在庫CSV_発注日!$N1050)</f>
        <v/>
      </c>
      <c r="E1054" s="12" t="str">
        <f aca="false">IF($C1054="","",①在庫CSV_発注日!$H1050)</f>
        <v/>
      </c>
      <c r="F1054" s="12" t="str">
        <f aca="false">IF($C1054="","",①在庫CSV_発注日!$L1050)</f>
        <v/>
      </c>
      <c r="G1054" s="18"/>
      <c r="H1054" s="17" t="str">
        <f aca="false">IF($C1054="","",N(①在庫CSV_発注日!$Z1050))</f>
        <v/>
      </c>
      <c r="I1054" s="37" t="str">
        <f aca="false">IF($C1054="","",SUMIFS(⑤減算マスタCSV!$L$2:$L$8001,⑤減算マスタCSV!$F$2:$F$8001,$C1054,⑤減算マスタCSV!$K$2:$K$8001,1))</f>
        <v/>
      </c>
      <c r="J1054" s="17" t="str">
        <f aca="false">IF($C1054="","",IFERROR(INDEX(⑤減算マスタCSV!$H$2:$H$8001,MATCH($C1054,⑤減算マスタCSV!$F$2:$F$8001,0)),1))</f>
        <v/>
      </c>
      <c r="K1054" s="17" t="str">
        <f aca="false">IF($C1054="","",MAX(1,IFERROR(INDEX(⑥商品照会CSV!$M$2:$M$3001,MATCH($C1054,⑥商品照会CSV!$A$2:$A$3001,0)),1)))</f>
        <v/>
      </c>
      <c r="L1054" s="40" t="str">
        <f aca="false">IF($C1054="","",IFERROR(INDEX(⑥商品照会CSV!$Q$2:$Q$3001,MATCH($C1054,⑥商品照会CSV!$A$2:$A$3001,0)),0))</f>
        <v/>
      </c>
      <c r="M1054" s="40" t="str">
        <f aca="false">IF($C1054="","",N($L1054)*N($K1054))</f>
        <v/>
      </c>
      <c r="N1054" s="17" t="str">
        <f aca="false">IF($C1054="","",MAX(1,IFERROR(INDEX(⑥商品照会CSV!$AK$2:$AK$3001,MATCH($C1054,⑥商品照会CSV!$A$2:$A$3001,0)),1)))</f>
        <v/>
      </c>
      <c r="O1054" s="12" t="str">
        <f aca="false">IF($C1054="","",IFERROR(IF(INDEX(⑥商品照会CSV!$AN$2:$AN$3001,MATCH($C1054,⑥商品照会CSV!$A$2:$A$3001,0))=1,"バラ",IF(INDEX(⑥商品照会CSV!$AM$2:$AM$3001,MATCH($C1054,⑥商品照会CSV!$A$2:$A$3001,0))=1,"中間包装","ケース")),"ケース"))</f>
        <v/>
      </c>
      <c r="P1054" s="18"/>
      <c r="Q1054" s="14"/>
      <c r="R1054" s="17" t="str">
        <f aca="false">IF($C1054="","",N($Q1054)*N($K1054))</f>
        <v/>
      </c>
    </row>
    <row r="1055" customFormat="false" ht="15" hidden="false" customHeight="false" outlineLevel="0" collapsed="false">
      <c r="B1055" s="12" t="n">
        <v>1050</v>
      </c>
      <c r="C1055" s="36" t="str">
        <f aca="false">IF(①在庫CSV_発注日!$M1051="","",①在庫CSV_発注日!$M1051&amp;"")</f>
        <v/>
      </c>
      <c r="D1055" s="12" t="str">
        <f aca="false">IF($C1055="","",①在庫CSV_発注日!$N1051)</f>
        <v/>
      </c>
      <c r="E1055" s="12" t="str">
        <f aca="false">IF($C1055="","",①在庫CSV_発注日!$H1051)</f>
        <v/>
      </c>
      <c r="F1055" s="12" t="str">
        <f aca="false">IF($C1055="","",①在庫CSV_発注日!$L1051)</f>
        <v/>
      </c>
      <c r="G1055" s="18"/>
      <c r="H1055" s="17" t="str">
        <f aca="false">IF($C1055="","",N(①在庫CSV_発注日!$Z1051))</f>
        <v/>
      </c>
      <c r="I1055" s="37" t="str">
        <f aca="false">IF($C1055="","",SUMIFS(⑤減算マスタCSV!$L$2:$L$8001,⑤減算マスタCSV!$F$2:$F$8001,$C1055,⑤減算マスタCSV!$K$2:$K$8001,1))</f>
        <v/>
      </c>
      <c r="J1055" s="17" t="str">
        <f aca="false">IF($C1055="","",IFERROR(INDEX(⑤減算マスタCSV!$H$2:$H$8001,MATCH($C1055,⑤減算マスタCSV!$F$2:$F$8001,0)),1))</f>
        <v/>
      </c>
      <c r="K1055" s="17" t="str">
        <f aca="false">IF($C1055="","",MAX(1,IFERROR(INDEX(⑥商品照会CSV!$M$2:$M$3001,MATCH($C1055,⑥商品照会CSV!$A$2:$A$3001,0)),1)))</f>
        <v/>
      </c>
      <c r="L1055" s="40" t="str">
        <f aca="false">IF($C1055="","",IFERROR(INDEX(⑥商品照会CSV!$Q$2:$Q$3001,MATCH($C1055,⑥商品照会CSV!$A$2:$A$3001,0)),0))</f>
        <v/>
      </c>
      <c r="M1055" s="40" t="str">
        <f aca="false">IF($C1055="","",N($L1055)*N($K1055))</f>
        <v/>
      </c>
      <c r="N1055" s="17" t="str">
        <f aca="false">IF($C1055="","",MAX(1,IFERROR(INDEX(⑥商品照会CSV!$AK$2:$AK$3001,MATCH($C1055,⑥商品照会CSV!$A$2:$A$3001,0)),1)))</f>
        <v/>
      </c>
      <c r="O1055" s="12" t="str">
        <f aca="false">IF($C1055="","",IFERROR(IF(INDEX(⑥商品照会CSV!$AN$2:$AN$3001,MATCH($C1055,⑥商品照会CSV!$A$2:$A$3001,0))=1,"バラ",IF(INDEX(⑥商品照会CSV!$AM$2:$AM$3001,MATCH($C1055,⑥商品照会CSV!$A$2:$A$3001,0))=1,"中間包装","ケース")),"ケース"))</f>
        <v/>
      </c>
      <c r="P1055" s="18"/>
      <c r="Q1055" s="14"/>
      <c r="R1055" s="17" t="str">
        <f aca="false">IF($C1055="","",N($Q1055)*N($K1055))</f>
        <v/>
      </c>
    </row>
    <row r="1056" customFormat="false" ht="15" hidden="false" customHeight="false" outlineLevel="0" collapsed="false">
      <c r="B1056" s="12" t="n">
        <v>1051</v>
      </c>
      <c r="C1056" s="36" t="str">
        <f aca="false">IF(①在庫CSV_発注日!$M1052="","",①在庫CSV_発注日!$M1052&amp;"")</f>
        <v/>
      </c>
      <c r="D1056" s="12" t="str">
        <f aca="false">IF($C1056="","",①在庫CSV_発注日!$N1052)</f>
        <v/>
      </c>
      <c r="E1056" s="12" t="str">
        <f aca="false">IF($C1056="","",①在庫CSV_発注日!$H1052)</f>
        <v/>
      </c>
      <c r="F1056" s="12" t="str">
        <f aca="false">IF($C1056="","",①在庫CSV_発注日!$L1052)</f>
        <v/>
      </c>
      <c r="G1056" s="18"/>
      <c r="H1056" s="17" t="str">
        <f aca="false">IF($C1056="","",N(①在庫CSV_発注日!$Z1052))</f>
        <v/>
      </c>
      <c r="I1056" s="37" t="str">
        <f aca="false">IF($C1056="","",SUMIFS(⑤減算マスタCSV!$L$2:$L$8001,⑤減算マスタCSV!$F$2:$F$8001,$C1056,⑤減算マスタCSV!$K$2:$K$8001,1))</f>
        <v/>
      </c>
      <c r="J1056" s="17" t="str">
        <f aca="false">IF($C1056="","",IFERROR(INDEX(⑤減算マスタCSV!$H$2:$H$8001,MATCH($C1056,⑤減算マスタCSV!$F$2:$F$8001,0)),1))</f>
        <v/>
      </c>
      <c r="K1056" s="17" t="str">
        <f aca="false">IF($C1056="","",MAX(1,IFERROR(INDEX(⑥商品照会CSV!$M$2:$M$3001,MATCH($C1056,⑥商品照会CSV!$A$2:$A$3001,0)),1)))</f>
        <v/>
      </c>
      <c r="L1056" s="40" t="str">
        <f aca="false">IF($C1056="","",IFERROR(INDEX(⑥商品照会CSV!$Q$2:$Q$3001,MATCH($C1056,⑥商品照会CSV!$A$2:$A$3001,0)),0))</f>
        <v/>
      </c>
      <c r="M1056" s="40" t="str">
        <f aca="false">IF($C1056="","",N($L1056)*N($K1056))</f>
        <v/>
      </c>
      <c r="N1056" s="17" t="str">
        <f aca="false">IF($C1056="","",MAX(1,IFERROR(INDEX(⑥商品照会CSV!$AK$2:$AK$3001,MATCH($C1056,⑥商品照会CSV!$A$2:$A$3001,0)),1)))</f>
        <v/>
      </c>
      <c r="O1056" s="12" t="str">
        <f aca="false">IF($C1056="","",IFERROR(IF(INDEX(⑥商品照会CSV!$AN$2:$AN$3001,MATCH($C1056,⑥商品照会CSV!$A$2:$A$3001,0))=1,"バラ",IF(INDEX(⑥商品照会CSV!$AM$2:$AM$3001,MATCH($C1056,⑥商品照会CSV!$A$2:$A$3001,0))=1,"中間包装","ケース")),"ケース"))</f>
        <v/>
      </c>
      <c r="P1056" s="18"/>
      <c r="Q1056" s="14"/>
      <c r="R1056" s="17" t="str">
        <f aca="false">IF($C1056="","",N($Q1056)*N($K1056))</f>
        <v/>
      </c>
    </row>
    <row r="1057" customFormat="false" ht="15" hidden="false" customHeight="false" outlineLevel="0" collapsed="false">
      <c r="B1057" s="12" t="n">
        <v>1052</v>
      </c>
      <c r="C1057" s="36" t="str">
        <f aca="false">IF(①在庫CSV_発注日!$M1053="","",①在庫CSV_発注日!$M1053&amp;"")</f>
        <v/>
      </c>
      <c r="D1057" s="12" t="str">
        <f aca="false">IF($C1057="","",①在庫CSV_発注日!$N1053)</f>
        <v/>
      </c>
      <c r="E1057" s="12" t="str">
        <f aca="false">IF($C1057="","",①在庫CSV_発注日!$H1053)</f>
        <v/>
      </c>
      <c r="F1057" s="12" t="str">
        <f aca="false">IF($C1057="","",①在庫CSV_発注日!$L1053)</f>
        <v/>
      </c>
      <c r="G1057" s="18"/>
      <c r="H1057" s="17" t="str">
        <f aca="false">IF($C1057="","",N(①在庫CSV_発注日!$Z1053))</f>
        <v/>
      </c>
      <c r="I1057" s="37" t="str">
        <f aca="false">IF($C1057="","",SUMIFS(⑤減算マスタCSV!$L$2:$L$8001,⑤減算マスタCSV!$F$2:$F$8001,$C1057,⑤減算マスタCSV!$K$2:$K$8001,1))</f>
        <v/>
      </c>
      <c r="J1057" s="17" t="str">
        <f aca="false">IF($C1057="","",IFERROR(INDEX(⑤減算マスタCSV!$H$2:$H$8001,MATCH($C1057,⑤減算マスタCSV!$F$2:$F$8001,0)),1))</f>
        <v/>
      </c>
      <c r="K1057" s="17" t="str">
        <f aca="false">IF($C1057="","",MAX(1,IFERROR(INDEX(⑥商品照会CSV!$M$2:$M$3001,MATCH($C1057,⑥商品照会CSV!$A$2:$A$3001,0)),1)))</f>
        <v/>
      </c>
      <c r="L1057" s="40" t="str">
        <f aca="false">IF($C1057="","",IFERROR(INDEX(⑥商品照会CSV!$Q$2:$Q$3001,MATCH($C1057,⑥商品照会CSV!$A$2:$A$3001,0)),0))</f>
        <v/>
      </c>
      <c r="M1057" s="40" t="str">
        <f aca="false">IF($C1057="","",N($L1057)*N($K1057))</f>
        <v/>
      </c>
      <c r="N1057" s="17" t="str">
        <f aca="false">IF($C1057="","",MAX(1,IFERROR(INDEX(⑥商品照会CSV!$AK$2:$AK$3001,MATCH($C1057,⑥商品照会CSV!$A$2:$A$3001,0)),1)))</f>
        <v/>
      </c>
      <c r="O1057" s="12" t="str">
        <f aca="false">IF($C1057="","",IFERROR(IF(INDEX(⑥商品照会CSV!$AN$2:$AN$3001,MATCH($C1057,⑥商品照会CSV!$A$2:$A$3001,0))=1,"バラ",IF(INDEX(⑥商品照会CSV!$AM$2:$AM$3001,MATCH($C1057,⑥商品照会CSV!$A$2:$A$3001,0))=1,"中間包装","ケース")),"ケース"))</f>
        <v/>
      </c>
      <c r="P1057" s="18"/>
      <c r="Q1057" s="14"/>
      <c r="R1057" s="17" t="str">
        <f aca="false">IF($C1057="","",N($Q1057)*N($K1057))</f>
        <v/>
      </c>
    </row>
    <row r="1058" customFormat="false" ht="15" hidden="false" customHeight="false" outlineLevel="0" collapsed="false">
      <c r="B1058" s="12" t="n">
        <v>1053</v>
      </c>
      <c r="C1058" s="36" t="str">
        <f aca="false">IF(①在庫CSV_発注日!$M1054="","",①在庫CSV_発注日!$M1054&amp;"")</f>
        <v/>
      </c>
      <c r="D1058" s="12" t="str">
        <f aca="false">IF($C1058="","",①在庫CSV_発注日!$N1054)</f>
        <v/>
      </c>
      <c r="E1058" s="12" t="str">
        <f aca="false">IF($C1058="","",①在庫CSV_発注日!$H1054)</f>
        <v/>
      </c>
      <c r="F1058" s="12" t="str">
        <f aca="false">IF($C1058="","",①在庫CSV_発注日!$L1054)</f>
        <v/>
      </c>
      <c r="G1058" s="18"/>
      <c r="H1058" s="17" t="str">
        <f aca="false">IF($C1058="","",N(①在庫CSV_発注日!$Z1054))</f>
        <v/>
      </c>
      <c r="I1058" s="37" t="str">
        <f aca="false">IF($C1058="","",SUMIFS(⑤減算マスタCSV!$L$2:$L$8001,⑤減算マスタCSV!$F$2:$F$8001,$C1058,⑤減算マスタCSV!$K$2:$K$8001,1))</f>
        <v/>
      </c>
      <c r="J1058" s="17" t="str">
        <f aca="false">IF($C1058="","",IFERROR(INDEX(⑤減算マスタCSV!$H$2:$H$8001,MATCH($C1058,⑤減算マスタCSV!$F$2:$F$8001,0)),1))</f>
        <v/>
      </c>
      <c r="K1058" s="17" t="str">
        <f aca="false">IF($C1058="","",MAX(1,IFERROR(INDEX(⑥商品照会CSV!$M$2:$M$3001,MATCH($C1058,⑥商品照会CSV!$A$2:$A$3001,0)),1)))</f>
        <v/>
      </c>
      <c r="L1058" s="40" t="str">
        <f aca="false">IF($C1058="","",IFERROR(INDEX(⑥商品照会CSV!$Q$2:$Q$3001,MATCH($C1058,⑥商品照会CSV!$A$2:$A$3001,0)),0))</f>
        <v/>
      </c>
      <c r="M1058" s="40" t="str">
        <f aca="false">IF($C1058="","",N($L1058)*N($K1058))</f>
        <v/>
      </c>
      <c r="N1058" s="17" t="str">
        <f aca="false">IF($C1058="","",MAX(1,IFERROR(INDEX(⑥商品照会CSV!$AK$2:$AK$3001,MATCH($C1058,⑥商品照会CSV!$A$2:$A$3001,0)),1)))</f>
        <v/>
      </c>
      <c r="O1058" s="12" t="str">
        <f aca="false">IF($C1058="","",IFERROR(IF(INDEX(⑥商品照会CSV!$AN$2:$AN$3001,MATCH($C1058,⑥商品照会CSV!$A$2:$A$3001,0))=1,"バラ",IF(INDEX(⑥商品照会CSV!$AM$2:$AM$3001,MATCH($C1058,⑥商品照会CSV!$A$2:$A$3001,0))=1,"中間包装","ケース")),"ケース"))</f>
        <v/>
      </c>
      <c r="P1058" s="18"/>
      <c r="Q1058" s="14"/>
      <c r="R1058" s="17" t="str">
        <f aca="false">IF($C1058="","",N($Q1058)*N($K1058))</f>
        <v/>
      </c>
    </row>
    <row r="1059" customFormat="false" ht="15" hidden="false" customHeight="false" outlineLevel="0" collapsed="false">
      <c r="B1059" s="12" t="n">
        <v>1054</v>
      </c>
      <c r="C1059" s="36" t="str">
        <f aca="false">IF(①在庫CSV_発注日!$M1055="","",①在庫CSV_発注日!$M1055&amp;"")</f>
        <v/>
      </c>
      <c r="D1059" s="12" t="str">
        <f aca="false">IF($C1059="","",①在庫CSV_発注日!$N1055)</f>
        <v/>
      </c>
      <c r="E1059" s="12" t="str">
        <f aca="false">IF($C1059="","",①在庫CSV_発注日!$H1055)</f>
        <v/>
      </c>
      <c r="F1059" s="12" t="str">
        <f aca="false">IF($C1059="","",①在庫CSV_発注日!$L1055)</f>
        <v/>
      </c>
      <c r="G1059" s="18"/>
      <c r="H1059" s="17" t="str">
        <f aca="false">IF($C1059="","",N(①在庫CSV_発注日!$Z1055))</f>
        <v/>
      </c>
      <c r="I1059" s="37" t="str">
        <f aca="false">IF($C1059="","",SUMIFS(⑤減算マスタCSV!$L$2:$L$8001,⑤減算マスタCSV!$F$2:$F$8001,$C1059,⑤減算マスタCSV!$K$2:$K$8001,1))</f>
        <v/>
      </c>
      <c r="J1059" s="17" t="str">
        <f aca="false">IF($C1059="","",IFERROR(INDEX(⑤減算マスタCSV!$H$2:$H$8001,MATCH($C1059,⑤減算マスタCSV!$F$2:$F$8001,0)),1))</f>
        <v/>
      </c>
      <c r="K1059" s="17" t="str">
        <f aca="false">IF($C1059="","",MAX(1,IFERROR(INDEX(⑥商品照会CSV!$M$2:$M$3001,MATCH($C1059,⑥商品照会CSV!$A$2:$A$3001,0)),1)))</f>
        <v/>
      </c>
      <c r="L1059" s="40" t="str">
        <f aca="false">IF($C1059="","",IFERROR(INDEX(⑥商品照会CSV!$Q$2:$Q$3001,MATCH($C1059,⑥商品照会CSV!$A$2:$A$3001,0)),0))</f>
        <v/>
      </c>
      <c r="M1059" s="40" t="str">
        <f aca="false">IF($C1059="","",N($L1059)*N($K1059))</f>
        <v/>
      </c>
      <c r="N1059" s="17" t="str">
        <f aca="false">IF($C1059="","",MAX(1,IFERROR(INDEX(⑥商品照会CSV!$AK$2:$AK$3001,MATCH($C1059,⑥商品照会CSV!$A$2:$A$3001,0)),1)))</f>
        <v/>
      </c>
      <c r="O1059" s="12" t="str">
        <f aca="false">IF($C1059="","",IFERROR(IF(INDEX(⑥商品照会CSV!$AN$2:$AN$3001,MATCH($C1059,⑥商品照会CSV!$A$2:$A$3001,0))=1,"バラ",IF(INDEX(⑥商品照会CSV!$AM$2:$AM$3001,MATCH($C1059,⑥商品照会CSV!$A$2:$A$3001,0))=1,"中間包装","ケース")),"ケース"))</f>
        <v/>
      </c>
      <c r="P1059" s="18"/>
      <c r="Q1059" s="14"/>
      <c r="R1059" s="17" t="str">
        <f aca="false">IF($C1059="","",N($Q1059)*N($K1059))</f>
        <v/>
      </c>
    </row>
    <row r="1060" customFormat="false" ht="15" hidden="false" customHeight="false" outlineLevel="0" collapsed="false">
      <c r="B1060" s="12" t="n">
        <v>1055</v>
      </c>
      <c r="C1060" s="36" t="str">
        <f aca="false">IF(①在庫CSV_発注日!$M1056="","",①在庫CSV_発注日!$M1056&amp;"")</f>
        <v/>
      </c>
      <c r="D1060" s="12" t="str">
        <f aca="false">IF($C1060="","",①在庫CSV_発注日!$N1056)</f>
        <v/>
      </c>
      <c r="E1060" s="12" t="str">
        <f aca="false">IF($C1060="","",①在庫CSV_発注日!$H1056)</f>
        <v/>
      </c>
      <c r="F1060" s="12" t="str">
        <f aca="false">IF($C1060="","",①在庫CSV_発注日!$L1056)</f>
        <v/>
      </c>
      <c r="G1060" s="18"/>
      <c r="H1060" s="17" t="str">
        <f aca="false">IF($C1060="","",N(①在庫CSV_発注日!$Z1056))</f>
        <v/>
      </c>
      <c r="I1060" s="37" t="str">
        <f aca="false">IF($C1060="","",SUMIFS(⑤減算マスタCSV!$L$2:$L$8001,⑤減算マスタCSV!$F$2:$F$8001,$C1060,⑤減算マスタCSV!$K$2:$K$8001,1))</f>
        <v/>
      </c>
      <c r="J1060" s="17" t="str">
        <f aca="false">IF($C1060="","",IFERROR(INDEX(⑤減算マスタCSV!$H$2:$H$8001,MATCH($C1060,⑤減算マスタCSV!$F$2:$F$8001,0)),1))</f>
        <v/>
      </c>
      <c r="K1060" s="17" t="str">
        <f aca="false">IF($C1060="","",MAX(1,IFERROR(INDEX(⑥商品照会CSV!$M$2:$M$3001,MATCH($C1060,⑥商品照会CSV!$A$2:$A$3001,0)),1)))</f>
        <v/>
      </c>
      <c r="L1060" s="40" t="str">
        <f aca="false">IF($C1060="","",IFERROR(INDEX(⑥商品照会CSV!$Q$2:$Q$3001,MATCH($C1060,⑥商品照会CSV!$A$2:$A$3001,0)),0))</f>
        <v/>
      </c>
      <c r="M1060" s="40" t="str">
        <f aca="false">IF($C1060="","",N($L1060)*N($K1060))</f>
        <v/>
      </c>
      <c r="N1060" s="17" t="str">
        <f aca="false">IF($C1060="","",MAX(1,IFERROR(INDEX(⑥商品照会CSV!$AK$2:$AK$3001,MATCH($C1060,⑥商品照会CSV!$A$2:$A$3001,0)),1)))</f>
        <v/>
      </c>
      <c r="O1060" s="12" t="str">
        <f aca="false">IF($C1060="","",IFERROR(IF(INDEX(⑥商品照会CSV!$AN$2:$AN$3001,MATCH($C1060,⑥商品照会CSV!$A$2:$A$3001,0))=1,"バラ",IF(INDEX(⑥商品照会CSV!$AM$2:$AM$3001,MATCH($C1060,⑥商品照会CSV!$A$2:$A$3001,0))=1,"中間包装","ケース")),"ケース"))</f>
        <v/>
      </c>
      <c r="P1060" s="18"/>
      <c r="Q1060" s="14"/>
      <c r="R1060" s="17" t="str">
        <f aca="false">IF($C1060="","",N($Q1060)*N($K1060))</f>
        <v/>
      </c>
    </row>
    <row r="1061" customFormat="false" ht="15" hidden="false" customHeight="false" outlineLevel="0" collapsed="false">
      <c r="B1061" s="12" t="n">
        <v>1056</v>
      </c>
      <c r="C1061" s="36" t="str">
        <f aca="false">IF(①在庫CSV_発注日!$M1057="","",①在庫CSV_発注日!$M1057&amp;"")</f>
        <v/>
      </c>
      <c r="D1061" s="12" t="str">
        <f aca="false">IF($C1061="","",①在庫CSV_発注日!$N1057)</f>
        <v/>
      </c>
      <c r="E1061" s="12" t="str">
        <f aca="false">IF($C1061="","",①在庫CSV_発注日!$H1057)</f>
        <v/>
      </c>
      <c r="F1061" s="12" t="str">
        <f aca="false">IF($C1061="","",①在庫CSV_発注日!$L1057)</f>
        <v/>
      </c>
      <c r="G1061" s="18"/>
      <c r="H1061" s="17" t="str">
        <f aca="false">IF($C1061="","",N(①在庫CSV_発注日!$Z1057))</f>
        <v/>
      </c>
      <c r="I1061" s="37" t="str">
        <f aca="false">IF($C1061="","",SUMIFS(⑤減算マスタCSV!$L$2:$L$8001,⑤減算マスタCSV!$F$2:$F$8001,$C1061,⑤減算マスタCSV!$K$2:$K$8001,1))</f>
        <v/>
      </c>
      <c r="J1061" s="17" t="str">
        <f aca="false">IF($C1061="","",IFERROR(INDEX(⑤減算マスタCSV!$H$2:$H$8001,MATCH($C1061,⑤減算マスタCSV!$F$2:$F$8001,0)),1))</f>
        <v/>
      </c>
      <c r="K1061" s="17" t="str">
        <f aca="false">IF($C1061="","",MAX(1,IFERROR(INDEX(⑥商品照会CSV!$M$2:$M$3001,MATCH($C1061,⑥商品照会CSV!$A$2:$A$3001,0)),1)))</f>
        <v/>
      </c>
      <c r="L1061" s="40" t="str">
        <f aca="false">IF($C1061="","",IFERROR(INDEX(⑥商品照会CSV!$Q$2:$Q$3001,MATCH($C1061,⑥商品照会CSV!$A$2:$A$3001,0)),0))</f>
        <v/>
      </c>
      <c r="M1061" s="40" t="str">
        <f aca="false">IF($C1061="","",N($L1061)*N($K1061))</f>
        <v/>
      </c>
      <c r="N1061" s="17" t="str">
        <f aca="false">IF($C1061="","",MAX(1,IFERROR(INDEX(⑥商品照会CSV!$AK$2:$AK$3001,MATCH($C1061,⑥商品照会CSV!$A$2:$A$3001,0)),1)))</f>
        <v/>
      </c>
      <c r="O1061" s="12" t="str">
        <f aca="false">IF($C1061="","",IFERROR(IF(INDEX(⑥商品照会CSV!$AN$2:$AN$3001,MATCH($C1061,⑥商品照会CSV!$A$2:$A$3001,0))=1,"バラ",IF(INDEX(⑥商品照会CSV!$AM$2:$AM$3001,MATCH($C1061,⑥商品照会CSV!$A$2:$A$3001,0))=1,"中間包装","ケース")),"ケース"))</f>
        <v/>
      </c>
      <c r="P1061" s="18"/>
      <c r="Q1061" s="14"/>
      <c r="R1061" s="17" t="str">
        <f aca="false">IF($C1061="","",N($Q1061)*N($K1061))</f>
        <v/>
      </c>
    </row>
    <row r="1062" customFormat="false" ht="15" hidden="false" customHeight="false" outlineLevel="0" collapsed="false">
      <c r="B1062" s="12" t="n">
        <v>1057</v>
      </c>
      <c r="C1062" s="36" t="str">
        <f aca="false">IF(①在庫CSV_発注日!$M1058="","",①在庫CSV_発注日!$M1058&amp;"")</f>
        <v/>
      </c>
      <c r="D1062" s="12" t="str">
        <f aca="false">IF($C1062="","",①在庫CSV_発注日!$N1058)</f>
        <v/>
      </c>
      <c r="E1062" s="12" t="str">
        <f aca="false">IF($C1062="","",①在庫CSV_発注日!$H1058)</f>
        <v/>
      </c>
      <c r="F1062" s="12" t="str">
        <f aca="false">IF($C1062="","",①在庫CSV_発注日!$L1058)</f>
        <v/>
      </c>
      <c r="G1062" s="18"/>
      <c r="H1062" s="17" t="str">
        <f aca="false">IF($C1062="","",N(①在庫CSV_発注日!$Z1058))</f>
        <v/>
      </c>
      <c r="I1062" s="37" t="str">
        <f aca="false">IF($C1062="","",SUMIFS(⑤減算マスタCSV!$L$2:$L$8001,⑤減算マスタCSV!$F$2:$F$8001,$C1062,⑤減算マスタCSV!$K$2:$K$8001,1))</f>
        <v/>
      </c>
      <c r="J1062" s="17" t="str">
        <f aca="false">IF($C1062="","",IFERROR(INDEX(⑤減算マスタCSV!$H$2:$H$8001,MATCH($C1062,⑤減算マスタCSV!$F$2:$F$8001,0)),1))</f>
        <v/>
      </c>
      <c r="K1062" s="17" t="str">
        <f aca="false">IF($C1062="","",MAX(1,IFERROR(INDEX(⑥商品照会CSV!$M$2:$M$3001,MATCH($C1062,⑥商品照会CSV!$A$2:$A$3001,0)),1)))</f>
        <v/>
      </c>
      <c r="L1062" s="40" t="str">
        <f aca="false">IF($C1062="","",IFERROR(INDEX(⑥商品照会CSV!$Q$2:$Q$3001,MATCH($C1062,⑥商品照会CSV!$A$2:$A$3001,0)),0))</f>
        <v/>
      </c>
      <c r="M1062" s="40" t="str">
        <f aca="false">IF($C1062="","",N($L1062)*N($K1062))</f>
        <v/>
      </c>
      <c r="N1062" s="17" t="str">
        <f aca="false">IF($C1062="","",MAX(1,IFERROR(INDEX(⑥商品照会CSV!$AK$2:$AK$3001,MATCH($C1062,⑥商品照会CSV!$A$2:$A$3001,0)),1)))</f>
        <v/>
      </c>
      <c r="O1062" s="12" t="str">
        <f aca="false">IF($C1062="","",IFERROR(IF(INDEX(⑥商品照会CSV!$AN$2:$AN$3001,MATCH($C1062,⑥商品照会CSV!$A$2:$A$3001,0))=1,"バラ",IF(INDEX(⑥商品照会CSV!$AM$2:$AM$3001,MATCH($C1062,⑥商品照会CSV!$A$2:$A$3001,0))=1,"中間包装","ケース")),"ケース"))</f>
        <v/>
      </c>
      <c r="P1062" s="18"/>
      <c r="Q1062" s="14"/>
      <c r="R1062" s="17" t="str">
        <f aca="false">IF($C1062="","",N($Q1062)*N($K1062))</f>
        <v/>
      </c>
    </row>
    <row r="1063" customFormat="false" ht="15" hidden="false" customHeight="false" outlineLevel="0" collapsed="false">
      <c r="B1063" s="12" t="n">
        <v>1058</v>
      </c>
      <c r="C1063" s="36" t="str">
        <f aca="false">IF(①在庫CSV_発注日!$M1059="","",①在庫CSV_発注日!$M1059&amp;"")</f>
        <v/>
      </c>
      <c r="D1063" s="12" t="str">
        <f aca="false">IF($C1063="","",①在庫CSV_発注日!$N1059)</f>
        <v/>
      </c>
      <c r="E1063" s="12" t="str">
        <f aca="false">IF($C1063="","",①在庫CSV_発注日!$H1059)</f>
        <v/>
      </c>
      <c r="F1063" s="12" t="str">
        <f aca="false">IF($C1063="","",①在庫CSV_発注日!$L1059)</f>
        <v/>
      </c>
      <c r="G1063" s="18"/>
      <c r="H1063" s="17" t="str">
        <f aca="false">IF($C1063="","",N(①在庫CSV_発注日!$Z1059))</f>
        <v/>
      </c>
      <c r="I1063" s="37" t="str">
        <f aca="false">IF($C1063="","",SUMIFS(⑤減算マスタCSV!$L$2:$L$8001,⑤減算マスタCSV!$F$2:$F$8001,$C1063,⑤減算マスタCSV!$K$2:$K$8001,1))</f>
        <v/>
      </c>
      <c r="J1063" s="17" t="str">
        <f aca="false">IF($C1063="","",IFERROR(INDEX(⑤減算マスタCSV!$H$2:$H$8001,MATCH($C1063,⑤減算マスタCSV!$F$2:$F$8001,0)),1))</f>
        <v/>
      </c>
      <c r="K1063" s="17" t="str">
        <f aca="false">IF($C1063="","",MAX(1,IFERROR(INDEX(⑥商品照会CSV!$M$2:$M$3001,MATCH($C1063,⑥商品照会CSV!$A$2:$A$3001,0)),1)))</f>
        <v/>
      </c>
      <c r="L1063" s="40" t="str">
        <f aca="false">IF($C1063="","",IFERROR(INDEX(⑥商品照会CSV!$Q$2:$Q$3001,MATCH($C1063,⑥商品照会CSV!$A$2:$A$3001,0)),0))</f>
        <v/>
      </c>
      <c r="M1063" s="40" t="str">
        <f aca="false">IF($C1063="","",N($L1063)*N($K1063))</f>
        <v/>
      </c>
      <c r="N1063" s="17" t="str">
        <f aca="false">IF($C1063="","",MAX(1,IFERROR(INDEX(⑥商品照会CSV!$AK$2:$AK$3001,MATCH($C1063,⑥商品照会CSV!$A$2:$A$3001,0)),1)))</f>
        <v/>
      </c>
      <c r="O1063" s="12" t="str">
        <f aca="false">IF($C1063="","",IFERROR(IF(INDEX(⑥商品照会CSV!$AN$2:$AN$3001,MATCH($C1063,⑥商品照会CSV!$A$2:$A$3001,0))=1,"バラ",IF(INDEX(⑥商品照会CSV!$AM$2:$AM$3001,MATCH($C1063,⑥商品照会CSV!$A$2:$A$3001,0))=1,"中間包装","ケース")),"ケース"))</f>
        <v/>
      </c>
      <c r="P1063" s="18"/>
      <c r="Q1063" s="14"/>
      <c r="R1063" s="17" t="str">
        <f aca="false">IF($C1063="","",N($Q1063)*N($K1063))</f>
        <v/>
      </c>
    </row>
    <row r="1064" customFormat="false" ht="15" hidden="false" customHeight="false" outlineLevel="0" collapsed="false">
      <c r="B1064" s="12" t="n">
        <v>1059</v>
      </c>
      <c r="C1064" s="36" t="str">
        <f aca="false">IF(①在庫CSV_発注日!$M1060="","",①在庫CSV_発注日!$M1060&amp;"")</f>
        <v/>
      </c>
      <c r="D1064" s="12" t="str">
        <f aca="false">IF($C1064="","",①在庫CSV_発注日!$N1060)</f>
        <v/>
      </c>
      <c r="E1064" s="12" t="str">
        <f aca="false">IF($C1064="","",①在庫CSV_発注日!$H1060)</f>
        <v/>
      </c>
      <c r="F1064" s="12" t="str">
        <f aca="false">IF($C1064="","",①在庫CSV_発注日!$L1060)</f>
        <v/>
      </c>
      <c r="G1064" s="18"/>
      <c r="H1064" s="17" t="str">
        <f aca="false">IF($C1064="","",N(①在庫CSV_発注日!$Z1060))</f>
        <v/>
      </c>
      <c r="I1064" s="37" t="str">
        <f aca="false">IF($C1064="","",SUMIFS(⑤減算マスタCSV!$L$2:$L$8001,⑤減算マスタCSV!$F$2:$F$8001,$C1064,⑤減算マスタCSV!$K$2:$K$8001,1))</f>
        <v/>
      </c>
      <c r="J1064" s="17" t="str">
        <f aca="false">IF($C1064="","",IFERROR(INDEX(⑤減算マスタCSV!$H$2:$H$8001,MATCH($C1064,⑤減算マスタCSV!$F$2:$F$8001,0)),1))</f>
        <v/>
      </c>
      <c r="K1064" s="17" t="str">
        <f aca="false">IF($C1064="","",MAX(1,IFERROR(INDEX(⑥商品照会CSV!$M$2:$M$3001,MATCH($C1064,⑥商品照会CSV!$A$2:$A$3001,0)),1)))</f>
        <v/>
      </c>
      <c r="L1064" s="40" t="str">
        <f aca="false">IF($C1064="","",IFERROR(INDEX(⑥商品照会CSV!$Q$2:$Q$3001,MATCH($C1064,⑥商品照会CSV!$A$2:$A$3001,0)),0))</f>
        <v/>
      </c>
      <c r="M1064" s="40" t="str">
        <f aca="false">IF($C1064="","",N($L1064)*N($K1064))</f>
        <v/>
      </c>
      <c r="N1064" s="17" t="str">
        <f aca="false">IF($C1064="","",MAX(1,IFERROR(INDEX(⑥商品照会CSV!$AK$2:$AK$3001,MATCH($C1064,⑥商品照会CSV!$A$2:$A$3001,0)),1)))</f>
        <v/>
      </c>
      <c r="O1064" s="12" t="str">
        <f aca="false">IF($C1064="","",IFERROR(IF(INDEX(⑥商品照会CSV!$AN$2:$AN$3001,MATCH($C1064,⑥商品照会CSV!$A$2:$A$3001,0))=1,"バラ",IF(INDEX(⑥商品照会CSV!$AM$2:$AM$3001,MATCH($C1064,⑥商品照会CSV!$A$2:$A$3001,0))=1,"中間包装","ケース")),"ケース"))</f>
        <v/>
      </c>
      <c r="P1064" s="18"/>
      <c r="Q1064" s="14"/>
      <c r="R1064" s="17" t="str">
        <f aca="false">IF($C1064="","",N($Q1064)*N($K1064))</f>
        <v/>
      </c>
    </row>
    <row r="1065" customFormat="false" ht="15" hidden="false" customHeight="false" outlineLevel="0" collapsed="false">
      <c r="B1065" s="12" t="n">
        <v>1060</v>
      </c>
      <c r="C1065" s="36" t="str">
        <f aca="false">IF(①在庫CSV_発注日!$M1061="","",①在庫CSV_発注日!$M1061&amp;"")</f>
        <v/>
      </c>
      <c r="D1065" s="12" t="str">
        <f aca="false">IF($C1065="","",①在庫CSV_発注日!$N1061)</f>
        <v/>
      </c>
      <c r="E1065" s="12" t="str">
        <f aca="false">IF($C1065="","",①在庫CSV_発注日!$H1061)</f>
        <v/>
      </c>
      <c r="F1065" s="12" t="str">
        <f aca="false">IF($C1065="","",①在庫CSV_発注日!$L1061)</f>
        <v/>
      </c>
      <c r="G1065" s="18"/>
      <c r="H1065" s="17" t="str">
        <f aca="false">IF($C1065="","",N(①在庫CSV_発注日!$Z1061))</f>
        <v/>
      </c>
      <c r="I1065" s="37" t="str">
        <f aca="false">IF($C1065="","",SUMIFS(⑤減算マスタCSV!$L$2:$L$8001,⑤減算マスタCSV!$F$2:$F$8001,$C1065,⑤減算マスタCSV!$K$2:$K$8001,1))</f>
        <v/>
      </c>
      <c r="J1065" s="17" t="str">
        <f aca="false">IF($C1065="","",IFERROR(INDEX(⑤減算マスタCSV!$H$2:$H$8001,MATCH($C1065,⑤減算マスタCSV!$F$2:$F$8001,0)),1))</f>
        <v/>
      </c>
      <c r="K1065" s="17" t="str">
        <f aca="false">IF($C1065="","",MAX(1,IFERROR(INDEX(⑥商品照会CSV!$M$2:$M$3001,MATCH($C1065,⑥商品照会CSV!$A$2:$A$3001,0)),1)))</f>
        <v/>
      </c>
      <c r="L1065" s="40" t="str">
        <f aca="false">IF($C1065="","",IFERROR(INDEX(⑥商品照会CSV!$Q$2:$Q$3001,MATCH($C1065,⑥商品照会CSV!$A$2:$A$3001,0)),0))</f>
        <v/>
      </c>
      <c r="M1065" s="40" t="str">
        <f aca="false">IF($C1065="","",N($L1065)*N($K1065))</f>
        <v/>
      </c>
      <c r="N1065" s="17" t="str">
        <f aca="false">IF($C1065="","",MAX(1,IFERROR(INDEX(⑥商品照会CSV!$AK$2:$AK$3001,MATCH($C1065,⑥商品照会CSV!$A$2:$A$3001,0)),1)))</f>
        <v/>
      </c>
      <c r="O1065" s="12" t="str">
        <f aca="false">IF($C1065="","",IFERROR(IF(INDEX(⑥商品照会CSV!$AN$2:$AN$3001,MATCH($C1065,⑥商品照会CSV!$A$2:$A$3001,0))=1,"バラ",IF(INDEX(⑥商品照会CSV!$AM$2:$AM$3001,MATCH($C1065,⑥商品照会CSV!$A$2:$A$3001,0))=1,"中間包装","ケース")),"ケース"))</f>
        <v/>
      </c>
      <c r="P1065" s="18"/>
      <c r="Q1065" s="14"/>
      <c r="R1065" s="17" t="str">
        <f aca="false">IF($C1065="","",N($Q1065)*N($K1065))</f>
        <v/>
      </c>
    </row>
    <row r="1066" customFormat="false" ht="15" hidden="false" customHeight="false" outlineLevel="0" collapsed="false">
      <c r="B1066" s="12" t="n">
        <v>1061</v>
      </c>
      <c r="C1066" s="36" t="str">
        <f aca="false">IF(①在庫CSV_発注日!$M1062="","",①在庫CSV_発注日!$M1062&amp;"")</f>
        <v/>
      </c>
      <c r="D1066" s="12" t="str">
        <f aca="false">IF($C1066="","",①在庫CSV_発注日!$N1062)</f>
        <v/>
      </c>
      <c r="E1066" s="12" t="str">
        <f aca="false">IF($C1066="","",①在庫CSV_発注日!$H1062)</f>
        <v/>
      </c>
      <c r="F1066" s="12" t="str">
        <f aca="false">IF($C1066="","",①在庫CSV_発注日!$L1062)</f>
        <v/>
      </c>
      <c r="G1066" s="18"/>
      <c r="H1066" s="17" t="str">
        <f aca="false">IF($C1066="","",N(①在庫CSV_発注日!$Z1062))</f>
        <v/>
      </c>
      <c r="I1066" s="37" t="str">
        <f aca="false">IF($C1066="","",SUMIFS(⑤減算マスタCSV!$L$2:$L$8001,⑤減算マスタCSV!$F$2:$F$8001,$C1066,⑤減算マスタCSV!$K$2:$K$8001,1))</f>
        <v/>
      </c>
      <c r="J1066" s="17" t="str">
        <f aca="false">IF($C1066="","",IFERROR(INDEX(⑤減算マスタCSV!$H$2:$H$8001,MATCH($C1066,⑤減算マスタCSV!$F$2:$F$8001,0)),1))</f>
        <v/>
      </c>
      <c r="K1066" s="17" t="str">
        <f aca="false">IF($C1066="","",MAX(1,IFERROR(INDEX(⑥商品照会CSV!$M$2:$M$3001,MATCH($C1066,⑥商品照会CSV!$A$2:$A$3001,0)),1)))</f>
        <v/>
      </c>
      <c r="L1066" s="40" t="str">
        <f aca="false">IF($C1066="","",IFERROR(INDEX(⑥商品照会CSV!$Q$2:$Q$3001,MATCH($C1066,⑥商品照会CSV!$A$2:$A$3001,0)),0))</f>
        <v/>
      </c>
      <c r="M1066" s="40" t="str">
        <f aca="false">IF($C1066="","",N($L1066)*N($K1066))</f>
        <v/>
      </c>
      <c r="N1066" s="17" t="str">
        <f aca="false">IF($C1066="","",MAX(1,IFERROR(INDEX(⑥商品照会CSV!$AK$2:$AK$3001,MATCH($C1066,⑥商品照会CSV!$A$2:$A$3001,0)),1)))</f>
        <v/>
      </c>
      <c r="O1066" s="12" t="str">
        <f aca="false">IF($C1066="","",IFERROR(IF(INDEX(⑥商品照会CSV!$AN$2:$AN$3001,MATCH($C1066,⑥商品照会CSV!$A$2:$A$3001,0))=1,"バラ",IF(INDEX(⑥商品照会CSV!$AM$2:$AM$3001,MATCH($C1066,⑥商品照会CSV!$A$2:$A$3001,0))=1,"中間包装","ケース")),"ケース"))</f>
        <v/>
      </c>
      <c r="P1066" s="18"/>
      <c r="Q1066" s="14"/>
      <c r="R1066" s="17" t="str">
        <f aca="false">IF($C1066="","",N($Q1066)*N($K1066))</f>
        <v/>
      </c>
    </row>
    <row r="1067" customFormat="false" ht="15" hidden="false" customHeight="false" outlineLevel="0" collapsed="false">
      <c r="B1067" s="12" t="n">
        <v>1062</v>
      </c>
      <c r="C1067" s="36" t="str">
        <f aca="false">IF(①在庫CSV_発注日!$M1063="","",①在庫CSV_発注日!$M1063&amp;"")</f>
        <v/>
      </c>
      <c r="D1067" s="12" t="str">
        <f aca="false">IF($C1067="","",①在庫CSV_発注日!$N1063)</f>
        <v/>
      </c>
      <c r="E1067" s="12" t="str">
        <f aca="false">IF($C1067="","",①在庫CSV_発注日!$H1063)</f>
        <v/>
      </c>
      <c r="F1067" s="12" t="str">
        <f aca="false">IF($C1067="","",①在庫CSV_発注日!$L1063)</f>
        <v/>
      </c>
      <c r="G1067" s="18"/>
      <c r="H1067" s="17" t="str">
        <f aca="false">IF($C1067="","",N(①在庫CSV_発注日!$Z1063))</f>
        <v/>
      </c>
      <c r="I1067" s="37" t="str">
        <f aca="false">IF($C1067="","",SUMIFS(⑤減算マスタCSV!$L$2:$L$8001,⑤減算マスタCSV!$F$2:$F$8001,$C1067,⑤減算マスタCSV!$K$2:$K$8001,1))</f>
        <v/>
      </c>
      <c r="J1067" s="17" t="str">
        <f aca="false">IF($C1067="","",IFERROR(INDEX(⑤減算マスタCSV!$H$2:$H$8001,MATCH($C1067,⑤減算マスタCSV!$F$2:$F$8001,0)),1))</f>
        <v/>
      </c>
      <c r="K1067" s="17" t="str">
        <f aca="false">IF($C1067="","",MAX(1,IFERROR(INDEX(⑥商品照会CSV!$M$2:$M$3001,MATCH($C1067,⑥商品照会CSV!$A$2:$A$3001,0)),1)))</f>
        <v/>
      </c>
      <c r="L1067" s="40" t="str">
        <f aca="false">IF($C1067="","",IFERROR(INDEX(⑥商品照会CSV!$Q$2:$Q$3001,MATCH($C1067,⑥商品照会CSV!$A$2:$A$3001,0)),0))</f>
        <v/>
      </c>
      <c r="M1067" s="40" t="str">
        <f aca="false">IF($C1067="","",N($L1067)*N($K1067))</f>
        <v/>
      </c>
      <c r="N1067" s="17" t="str">
        <f aca="false">IF($C1067="","",MAX(1,IFERROR(INDEX(⑥商品照会CSV!$AK$2:$AK$3001,MATCH($C1067,⑥商品照会CSV!$A$2:$A$3001,0)),1)))</f>
        <v/>
      </c>
      <c r="O1067" s="12" t="str">
        <f aca="false">IF($C1067="","",IFERROR(IF(INDEX(⑥商品照会CSV!$AN$2:$AN$3001,MATCH($C1067,⑥商品照会CSV!$A$2:$A$3001,0))=1,"バラ",IF(INDEX(⑥商品照会CSV!$AM$2:$AM$3001,MATCH($C1067,⑥商品照会CSV!$A$2:$A$3001,0))=1,"中間包装","ケース")),"ケース"))</f>
        <v/>
      </c>
      <c r="P1067" s="18"/>
      <c r="Q1067" s="14"/>
      <c r="R1067" s="17" t="str">
        <f aca="false">IF($C1067="","",N($Q1067)*N($K1067))</f>
        <v/>
      </c>
    </row>
    <row r="1068" customFormat="false" ht="15" hidden="false" customHeight="false" outlineLevel="0" collapsed="false">
      <c r="B1068" s="12" t="n">
        <v>1063</v>
      </c>
      <c r="C1068" s="36" t="str">
        <f aca="false">IF(①在庫CSV_発注日!$M1064="","",①在庫CSV_発注日!$M1064&amp;"")</f>
        <v/>
      </c>
      <c r="D1068" s="12" t="str">
        <f aca="false">IF($C1068="","",①在庫CSV_発注日!$N1064)</f>
        <v/>
      </c>
      <c r="E1068" s="12" t="str">
        <f aca="false">IF($C1068="","",①在庫CSV_発注日!$H1064)</f>
        <v/>
      </c>
      <c r="F1068" s="12" t="str">
        <f aca="false">IF($C1068="","",①在庫CSV_発注日!$L1064)</f>
        <v/>
      </c>
      <c r="G1068" s="18"/>
      <c r="H1068" s="17" t="str">
        <f aca="false">IF($C1068="","",N(①在庫CSV_発注日!$Z1064))</f>
        <v/>
      </c>
      <c r="I1068" s="37" t="str">
        <f aca="false">IF($C1068="","",SUMIFS(⑤減算マスタCSV!$L$2:$L$8001,⑤減算マスタCSV!$F$2:$F$8001,$C1068,⑤減算マスタCSV!$K$2:$K$8001,1))</f>
        <v/>
      </c>
      <c r="J1068" s="17" t="str">
        <f aca="false">IF($C1068="","",IFERROR(INDEX(⑤減算マスタCSV!$H$2:$H$8001,MATCH($C1068,⑤減算マスタCSV!$F$2:$F$8001,0)),1))</f>
        <v/>
      </c>
      <c r="K1068" s="17" t="str">
        <f aca="false">IF($C1068="","",MAX(1,IFERROR(INDEX(⑥商品照会CSV!$M$2:$M$3001,MATCH($C1068,⑥商品照会CSV!$A$2:$A$3001,0)),1)))</f>
        <v/>
      </c>
      <c r="L1068" s="40" t="str">
        <f aca="false">IF($C1068="","",IFERROR(INDEX(⑥商品照会CSV!$Q$2:$Q$3001,MATCH($C1068,⑥商品照会CSV!$A$2:$A$3001,0)),0))</f>
        <v/>
      </c>
      <c r="M1068" s="40" t="str">
        <f aca="false">IF($C1068="","",N($L1068)*N($K1068))</f>
        <v/>
      </c>
      <c r="N1068" s="17" t="str">
        <f aca="false">IF($C1068="","",MAX(1,IFERROR(INDEX(⑥商品照会CSV!$AK$2:$AK$3001,MATCH($C1068,⑥商品照会CSV!$A$2:$A$3001,0)),1)))</f>
        <v/>
      </c>
      <c r="O1068" s="12" t="str">
        <f aca="false">IF($C1068="","",IFERROR(IF(INDEX(⑥商品照会CSV!$AN$2:$AN$3001,MATCH($C1068,⑥商品照会CSV!$A$2:$A$3001,0))=1,"バラ",IF(INDEX(⑥商品照会CSV!$AM$2:$AM$3001,MATCH($C1068,⑥商品照会CSV!$A$2:$A$3001,0))=1,"中間包装","ケース")),"ケース"))</f>
        <v/>
      </c>
      <c r="P1068" s="18"/>
      <c r="Q1068" s="14"/>
      <c r="R1068" s="17" t="str">
        <f aca="false">IF($C1068="","",N($Q1068)*N($K1068))</f>
        <v/>
      </c>
    </row>
    <row r="1069" customFormat="false" ht="15" hidden="false" customHeight="false" outlineLevel="0" collapsed="false">
      <c r="B1069" s="12" t="n">
        <v>1064</v>
      </c>
      <c r="C1069" s="36" t="str">
        <f aca="false">IF(①在庫CSV_発注日!$M1065="","",①在庫CSV_発注日!$M1065&amp;"")</f>
        <v/>
      </c>
      <c r="D1069" s="12" t="str">
        <f aca="false">IF($C1069="","",①在庫CSV_発注日!$N1065)</f>
        <v/>
      </c>
      <c r="E1069" s="12" t="str">
        <f aca="false">IF($C1069="","",①在庫CSV_発注日!$H1065)</f>
        <v/>
      </c>
      <c r="F1069" s="12" t="str">
        <f aca="false">IF($C1069="","",①在庫CSV_発注日!$L1065)</f>
        <v/>
      </c>
      <c r="G1069" s="18"/>
      <c r="H1069" s="17" t="str">
        <f aca="false">IF($C1069="","",N(①在庫CSV_発注日!$Z1065))</f>
        <v/>
      </c>
      <c r="I1069" s="37" t="str">
        <f aca="false">IF($C1069="","",SUMIFS(⑤減算マスタCSV!$L$2:$L$8001,⑤減算マスタCSV!$F$2:$F$8001,$C1069,⑤減算マスタCSV!$K$2:$K$8001,1))</f>
        <v/>
      </c>
      <c r="J1069" s="17" t="str">
        <f aca="false">IF($C1069="","",IFERROR(INDEX(⑤減算マスタCSV!$H$2:$H$8001,MATCH($C1069,⑤減算マスタCSV!$F$2:$F$8001,0)),1))</f>
        <v/>
      </c>
      <c r="K1069" s="17" t="str">
        <f aca="false">IF($C1069="","",MAX(1,IFERROR(INDEX(⑥商品照会CSV!$M$2:$M$3001,MATCH($C1069,⑥商品照会CSV!$A$2:$A$3001,0)),1)))</f>
        <v/>
      </c>
      <c r="L1069" s="40" t="str">
        <f aca="false">IF($C1069="","",IFERROR(INDEX(⑥商品照会CSV!$Q$2:$Q$3001,MATCH($C1069,⑥商品照会CSV!$A$2:$A$3001,0)),0))</f>
        <v/>
      </c>
      <c r="M1069" s="40" t="str">
        <f aca="false">IF($C1069="","",N($L1069)*N($K1069))</f>
        <v/>
      </c>
      <c r="N1069" s="17" t="str">
        <f aca="false">IF($C1069="","",MAX(1,IFERROR(INDEX(⑥商品照会CSV!$AK$2:$AK$3001,MATCH($C1069,⑥商品照会CSV!$A$2:$A$3001,0)),1)))</f>
        <v/>
      </c>
      <c r="O1069" s="12" t="str">
        <f aca="false">IF($C1069="","",IFERROR(IF(INDEX(⑥商品照会CSV!$AN$2:$AN$3001,MATCH($C1069,⑥商品照会CSV!$A$2:$A$3001,0))=1,"バラ",IF(INDEX(⑥商品照会CSV!$AM$2:$AM$3001,MATCH($C1069,⑥商品照会CSV!$A$2:$A$3001,0))=1,"中間包装","ケース")),"ケース"))</f>
        <v/>
      </c>
      <c r="P1069" s="18"/>
      <c r="Q1069" s="14"/>
      <c r="R1069" s="17" t="str">
        <f aca="false">IF($C1069="","",N($Q1069)*N($K1069))</f>
        <v/>
      </c>
    </row>
    <row r="1070" customFormat="false" ht="15" hidden="false" customHeight="false" outlineLevel="0" collapsed="false">
      <c r="B1070" s="12" t="n">
        <v>1065</v>
      </c>
      <c r="C1070" s="36" t="str">
        <f aca="false">IF(①在庫CSV_発注日!$M1066="","",①在庫CSV_発注日!$M1066&amp;"")</f>
        <v/>
      </c>
      <c r="D1070" s="12" t="str">
        <f aca="false">IF($C1070="","",①在庫CSV_発注日!$N1066)</f>
        <v/>
      </c>
      <c r="E1070" s="12" t="str">
        <f aca="false">IF($C1070="","",①在庫CSV_発注日!$H1066)</f>
        <v/>
      </c>
      <c r="F1070" s="12" t="str">
        <f aca="false">IF($C1070="","",①在庫CSV_発注日!$L1066)</f>
        <v/>
      </c>
      <c r="G1070" s="18"/>
      <c r="H1070" s="17" t="str">
        <f aca="false">IF($C1070="","",N(①在庫CSV_発注日!$Z1066))</f>
        <v/>
      </c>
      <c r="I1070" s="37" t="str">
        <f aca="false">IF($C1070="","",SUMIFS(⑤減算マスタCSV!$L$2:$L$8001,⑤減算マスタCSV!$F$2:$F$8001,$C1070,⑤減算マスタCSV!$K$2:$K$8001,1))</f>
        <v/>
      </c>
      <c r="J1070" s="17" t="str">
        <f aca="false">IF($C1070="","",IFERROR(INDEX(⑤減算マスタCSV!$H$2:$H$8001,MATCH($C1070,⑤減算マスタCSV!$F$2:$F$8001,0)),1))</f>
        <v/>
      </c>
      <c r="K1070" s="17" t="str">
        <f aca="false">IF($C1070="","",MAX(1,IFERROR(INDEX(⑥商品照会CSV!$M$2:$M$3001,MATCH($C1070,⑥商品照会CSV!$A$2:$A$3001,0)),1)))</f>
        <v/>
      </c>
      <c r="L1070" s="40" t="str">
        <f aca="false">IF($C1070="","",IFERROR(INDEX(⑥商品照会CSV!$Q$2:$Q$3001,MATCH($C1070,⑥商品照会CSV!$A$2:$A$3001,0)),0))</f>
        <v/>
      </c>
      <c r="M1070" s="40" t="str">
        <f aca="false">IF($C1070="","",N($L1070)*N($K1070))</f>
        <v/>
      </c>
      <c r="N1070" s="17" t="str">
        <f aca="false">IF($C1070="","",MAX(1,IFERROR(INDEX(⑥商品照会CSV!$AK$2:$AK$3001,MATCH($C1070,⑥商品照会CSV!$A$2:$A$3001,0)),1)))</f>
        <v/>
      </c>
      <c r="O1070" s="12" t="str">
        <f aca="false">IF($C1070="","",IFERROR(IF(INDEX(⑥商品照会CSV!$AN$2:$AN$3001,MATCH($C1070,⑥商品照会CSV!$A$2:$A$3001,0))=1,"バラ",IF(INDEX(⑥商品照会CSV!$AM$2:$AM$3001,MATCH($C1070,⑥商品照会CSV!$A$2:$A$3001,0))=1,"中間包装","ケース")),"ケース"))</f>
        <v/>
      </c>
      <c r="P1070" s="18"/>
      <c r="Q1070" s="14"/>
      <c r="R1070" s="17" t="str">
        <f aca="false">IF($C1070="","",N($Q1070)*N($K1070))</f>
        <v/>
      </c>
    </row>
    <row r="1071" customFormat="false" ht="15" hidden="false" customHeight="false" outlineLevel="0" collapsed="false">
      <c r="B1071" s="12" t="n">
        <v>1066</v>
      </c>
      <c r="C1071" s="36" t="str">
        <f aca="false">IF(①在庫CSV_発注日!$M1067="","",①在庫CSV_発注日!$M1067&amp;"")</f>
        <v/>
      </c>
      <c r="D1071" s="12" t="str">
        <f aca="false">IF($C1071="","",①在庫CSV_発注日!$N1067)</f>
        <v/>
      </c>
      <c r="E1071" s="12" t="str">
        <f aca="false">IF($C1071="","",①在庫CSV_発注日!$H1067)</f>
        <v/>
      </c>
      <c r="F1071" s="12" t="str">
        <f aca="false">IF($C1071="","",①在庫CSV_発注日!$L1067)</f>
        <v/>
      </c>
      <c r="G1071" s="18"/>
      <c r="H1071" s="17" t="str">
        <f aca="false">IF($C1071="","",N(①在庫CSV_発注日!$Z1067))</f>
        <v/>
      </c>
      <c r="I1071" s="37" t="str">
        <f aca="false">IF($C1071="","",SUMIFS(⑤減算マスタCSV!$L$2:$L$8001,⑤減算マスタCSV!$F$2:$F$8001,$C1071,⑤減算マスタCSV!$K$2:$K$8001,1))</f>
        <v/>
      </c>
      <c r="J1071" s="17" t="str">
        <f aca="false">IF($C1071="","",IFERROR(INDEX(⑤減算マスタCSV!$H$2:$H$8001,MATCH($C1071,⑤減算マスタCSV!$F$2:$F$8001,0)),1))</f>
        <v/>
      </c>
      <c r="K1071" s="17" t="str">
        <f aca="false">IF($C1071="","",MAX(1,IFERROR(INDEX(⑥商品照会CSV!$M$2:$M$3001,MATCH($C1071,⑥商品照会CSV!$A$2:$A$3001,0)),1)))</f>
        <v/>
      </c>
      <c r="L1071" s="40" t="str">
        <f aca="false">IF($C1071="","",IFERROR(INDEX(⑥商品照会CSV!$Q$2:$Q$3001,MATCH($C1071,⑥商品照会CSV!$A$2:$A$3001,0)),0))</f>
        <v/>
      </c>
      <c r="M1071" s="40" t="str">
        <f aca="false">IF($C1071="","",N($L1071)*N($K1071))</f>
        <v/>
      </c>
      <c r="N1071" s="17" t="str">
        <f aca="false">IF($C1071="","",MAX(1,IFERROR(INDEX(⑥商品照会CSV!$AK$2:$AK$3001,MATCH($C1071,⑥商品照会CSV!$A$2:$A$3001,0)),1)))</f>
        <v/>
      </c>
      <c r="O1071" s="12" t="str">
        <f aca="false">IF($C1071="","",IFERROR(IF(INDEX(⑥商品照会CSV!$AN$2:$AN$3001,MATCH($C1071,⑥商品照会CSV!$A$2:$A$3001,0))=1,"バラ",IF(INDEX(⑥商品照会CSV!$AM$2:$AM$3001,MATCH($C1071,⑥商品照会CSV!$A$2:$A$3001,0))=1,"中間包装","ケース")),"ケース"))</f>
        <v/>
      </c>
      <c r="P1071" s="18"/>
      <c r="Q1071" s="14"/>
      <c r="R1071" s="17" t="str">
        <f aca="false">IF($C1071="","",N($Q1071)*N($K1071))</f>
        <v/>
      </c>
    </row>
    <row r="1072" customFormat="false" ht="15" hidden="false" customHeight="false" outlineLevel="0" collapsed="false">
      <c r="B1072" s="12" t="n">
        <v>1067</v>
      </c>
      <c r="C1072" s="36" t="str">
        <f aca="false">IF(①在庫CSV_発注日!$M1068="","",①在庫CSV_発注日!$M1068&amp;"")</f>
        <v/>
      </c>
      <c r="D1072" s="12" t="str">
        <f aca="false">IF($C1072="","",①在庫CSV_発注日!$N1068)</f>
        <v/>
      </c>
      <c r="E1072" s="12" t="str">
        <f aca="false">IF($C1072="","",①在庫CSV_発注日!$H1068)</f>
        <v/>
      </c>
      <c r="F1072" s="12" t="str">
        <f aca="false">IF($C1072="","",①在庫CSV_発注日!$L1068)</f>
        <v/>
      </c>
      <c r="G1072" s="18"/>
      <c r="H1072" s="17" t="str">
        <f aca="false">IF($C1072="","",N(①在庫CSV_発注日!$Z1068))</f>
        <v/>
      </c>
      <c r="I1072" s="37" t="str">
        <f aca="false">IF($C1072="","",SUMIFS(⑤減算マスタCSV!$L$2:$L$8001,⑤減算マスタCSV!$F$2:$F$8001,$C1072,⑤減算マスタCSV!$K$2:$K$8001,1))</f>
        <v/>
      </c>
      <c r="J1072" s="17" t="str">
        <f aca="false">IF($C1072="","",IFERROR(INDEX(⑤減算マスタCSV!$H$2:$H$8001,MATCH($C1072,⑤減算マスタCSV!$F$2:$F$8001,0)),1))</f>
        <v/>
      </c>
      <c r="K1072" s="17" t="str">
        <f aca="false">IF($C1072="","",MAX(1,IFERROR(INDEX(⑥商品照会CSV!$M$2:$M$3001,MATCH($C1072,⑥商品照会CSV!$A$2:$A$3001,0)),1)))</f>
        <v/>
      </c>
      <c r="L1072" s="40" t="str">
        <f aca="false">IF($C1072="","",IFERROR(INDEX(⑥商品照会CSV!$Q$2:$Q$3001,MATCH($C1072,⑥商品照会CSV!$A$2:$A$3001,0)),0))</f>
        <v/>
      </c>
      <c r="M1072" s="40" t="str">
        <f aca="false">IF($C1072="","",N($L1072)*N($K1072))</f>
        <v/>
      </c>
      <c r="N1072" s="17" t="str">
        <f aca="false">IF($C1072="","",MAX(1,IFERROR(INDEX(⑥商品照会CSV!$AK$2:$AK$3001,MATCH($C1072,⑥商品照会CSV!$A$2:$A$3001,0)),1)))</f>
        <v/>
      </c>
      <c r="O1072" s="12" t="str">
        <f aca="false">IF($C1072="","",IFERROR(IF(INDEX(⑥商品照会CSV!$AN$2:$AN$3001,MATCH($C1072,⑥商品照会CSV!$A$2:$A$3001,0))=1,"バラ",IF(INDEX(⑥商品照会CSV!$AM$2:$AM$3001,MATCH($C1072,⑥商品照会CSV!$A$2:$A$3001,0))=1,"中間包装","ケース")),"ケース"))</f>
        <v/>
      </c>
      <c r="P1072" s="18"/>
      <c r="Q1072" s="14"/>
      <c r="R1072" s="17" t="str">
        <f aca="false">IF($C1072="","",N($Q1072)*N($K1072))</f>
        <v/>
      </c>
    </row>
    <row r="1073" customFormat="false" ht="15" hidden="false" customHeight="false" outlineLevel="0" collapsed="false">
      <c r="B1073" s="12" t="n">
        <v>1068</v>
      </c>
      <c r="C1073" s="36" t="str">
        <f aca="false">IF(①在庫CSV_発注日!$M1069="","",①在庫CSV_発注日!$M1069&amp;"")</f>
        <v/>
      </c>
      <c r="D1073" s="12" t="str">
        <f aca="false">IF($C1073="","",①在庫CSV_発注日!$N1069)</f>
        <v/>
      </c>
      <c r="E1073" s="12" t="str">
        <f aca="false">IF($C1073="","",①在庫CSV_発注日!$H1069)</f>
        <v/>
      </c>
      <c r="F1073" s="12" t="str">
        <f aca="false">IF($C1073="","",①在庫CSV_発注日!$L1069)</f>
        <v/>
      </c>
      <c r="G1073" s="18"/>
      <c r="H1073" s="17" t="str">
        <f aca="false">IF($C1073="","",N(①在庫CSV_発注日!$Z1069))</f>
        <v/>
      </c>
      <c r="I1073" s="37" t="str">
        <f aca="false">IF($C1073="","",SUMIFS(⑤減算マスタCSV!$L$2:$L$8001,⑤減算マスタCSV!$F$2:$F$8001,$C1073,⑤減算マスタCSV!$K$2:$K$8001,1))</f>
        <v/>
      </c>
      <c r="J1073" s="17" t="str">
        <f aca="false">IF($C1073="","",IFERROR(INDEX(⑤減算マスタCSV!$H$2:$H$8001,MATCH($C1073,⑤減算マスタCSV!$F$2:$F$8001,0)),1))</f>
        <v/>
      </c>
      <c r="K1073" s="17" t="str">
        <f aca="false">IF($C1073="","",MAX(1,IFERROR(INDEX(⑥商品照会CSV!$M$2:$M$3001,MATCH($C1073,⑥商品照会CSV!$A$2:$A$3001,0)),1)))</f>
        <v/>
      </c>
      <c r="L1073" s="40" t="str">
        <f aca="false">IF($C1073="","",IFERROR(INDEX(⑥商品照会CSV!$Q$2:$Q$3001,MATCH($C1073,⑥商品照会CSV!$A$2:$A$3001,0)),0))</f>
        <v/>
      </c>
      <c r="M1073" s="40" t="str">
        <f aca="false">IF($C1073="","",N($L1073)*N($K1073))</f>
        <v/>
      </c>
      <c r="N1073" s="17" t="str">
        <f aca="false">IF($C1073="","",MAX(1,IFERROR(INDEX(⑥商品照会CSV!$AK$2:$AK$3001,MATCH($C1073,⑥商品照会CSV!$A$2:$A$3001,0)),1)))</f>
        <v/>
      </c>
      <c r="O1073" s="12" t="str">
        <f aca="false">IF($C1073="","",IFERROR(IF(INDEX(⑥商品照会CSV!$AN$2:$AN$3001,MATCH($C1073,⑥商品照会CSV!$A$2:$A$3001,0))=1,"バラ",IF(INDEX(⑥商品照会CSV!$AM$2:$AM$3001,MATCH($C1073,⑥商品照会CSV!$A$2:$A$3001,0))=1,"中間包装","ケース")),"ケース"))</f>
        <v/>
      </c>
      <c r="P1073" s="18"/>
      <c r="Q1073" s="14"/>
      <c r="R1073" s="17" t="str">
        <f aca="false">IF($C1073="","",N($Q1073)*N($K1073))</f>
        <v/>
      </c>
    </row>
    <row r="1074" customFormat="false" ht="15" hidden="false" customHeight="false" outlineLevel="0" collapsed="false">
      <c r="B1074" s="12" t="n">
        <v>1069</v>
      </c>
      <c r="C1074" s="36" t="str">
        <f aca="false">IF(①在庫CSV_発注日!$M1070="","",①在庫CSV_発注日!$M1070&amp;"")</f>
        <v/>
      </c>
      <c r="D1074" s="12" t="str">
        <f aca="false">IF($C1074="","",①在庫CSV_発注日!$N1070)</f>
        <v/>
      </c>
      <c r="E1074" s="12" t="str">
        <f aca="false">IF($C1074="","",①在庫CSV_発注日!$H1070)</f>
        <v/>
      </c>
      <c r="F1074" s="12" t="str">
        <f aca="false">IF($C1074="","",①在庫CSV_発注日!$L1070)</f>
        <v/>
      </c>
      <c r="G1074" s="18"/>
      <c r="H1074" s="17" t="str">
        <f aca="false">IF($C1074="","",N(①在庫CSV_発注日!$Z1070))</f>
        <v/>
      </c>
      <c r="I1074" s="37" t="str">
        <f aca="false">IF($C1074="","",SUMIFS(⑤減算マスタCSV!$L$2:$L$8001,⑤減算マスタCSV!$F$2:$F$8001,$C1074,⑤減算マスタCSV!$K$2:$K$8001,1))</f>
        <v/>
      </c>
      <c r="J1074" s="17" t="str">
        <f aca="false">IF($C1074="","",IFERROR(INDEX(⑤減算マスタCSV!$H$2:$H$8001,MATCH($C1074,⑤減算マスタCSV!$F$2:$F$8001,0)),1))</f>
        <v/>
      </c>
      <c r="K1074" s="17" t="str">
        <f aca="false">IF($C1074="","",MAX(1,IFERROR(INDEX(⑥商品照会CSV!$M$2:$M$3001,MATCH($C1074,⑥商品照会CSV!$A$2:$A$3001,0)),1)))</f>
        <v/>
      </c>
      <c r="L1074" s="40" t="str">
        <f aca="false">IF($C1074="","",IFERROR(INDEX(⑥商品照会CSV!$Q$2:$Q$3001,MATCH($C1074,⑥商品照会CSV!$A$2:$A$3001,0)),0))</f>
        <v/>
      </c>
      <c r="M1074" s="40" t="str">
        <f aca="false">IF($C1074="","",N($L1074)*N($K1074))</f>
        <v/>
      </c>
      <c r="N1074" s="17" t="str">
        <f aca="false">IF($C1074="","",MAX(1,IFERROR(INDEX(⑥商品照会CSV!$AK$2:$AK$3001,MATCH($C1074,⑥商品照会CSV!$A$2:$A$3001,0)),1)))</f>
        <v/>
      </c>
      <c r="O1074" s="12" t="str">
        <f aca="false">IF($C1074="","",IFERROR(IF(INDEX(⑥商品照会CSV!$AN$2:$AN$3001,MATCH($C1074,⑥商品照会CSV!$A$2:$A$3001,0))=1,"バラ",IF(INDEX(⑥商品照会CSV!$AM$2:$AM$3001,MATCH($C1074,⑥商品照会CSV!$A$2:$A$3001,0))=1,"中間包装","ケース")),"ケース"))</f>
        <v/>
      </c>
      <c r="P1074" s="18"/>
      <c r="Q1074" s="14"/>
      <c r="R1074" s="17" t="str">
        <f aca="false">IF($C1074="","",N($Q1074)*N($K1074))</f>
        <v/>
      </c>
    </row>
    <row r="1075" customFormat="false" ht="15" hidden="false" customHeight="false" outlineLevel="0" collapsed="false">
      <c r="B1075" s="12" t="n">
        <v>1070</v>
      </c>
      <c r="C1075" s="36" t="str">
        <f aca="false">IF(①在庫CSV_発注日!$M1071="","",①在庫CSV_発注日!$M1071&amp;"")</f>
        <v/>
      </c>
      <c r="D1075" s="12" t="str">
        <f aca="false">IF($C1075="","",①在庫CSV_発注日!$N1071)</f>
        <v/>
      </c>
      <c r="E1075" s="12" t="str">
        <f aca="false">IF($C1075="","",①在庫CSV_発注日!$H1071)</f>
        <v/>
      </c>
      <c r="F1075" s="12" t="str">
        <f aca="false">IF($C1075="","",①在庫CSV_発注日!$L1071)</f>
        <v/>
      </c>
      <c r="G1075" s="18"/>
      <c r="H1075" s="17" t="str">
        <f aca="false">IF($C1075="","",N(①在庫CSV_発注日!$Z1071))</f>
        <v/>
      </c>
      <c r="I1075" s="37" t="str">
        <f aca="false">IF($C1075="","",SUMIFS(⑤減算マスタCSV!$L$2:$L$8001,⑤減算マスタCSV!$F$2:$F$8001,$C1075,⑤減算マスタCSV!$K$2:$K$8001,1))</f>
        <v/>
      </c>
      <c r="J1075" s="17" t="str">
        <f aca="false">IF($C1075="","",IFERROR(INDEX(⑤減算マスタCSV!$H$2:$H$8001,MATCH($C1075,⑤減算マスタCSV!$F$2:$F$8001,0)),1))</f>
        <v/>
      </c>
      <c r="K1075" s="17" t="str">
        <f aca="false">IF($C1075="","",MAX(1,IFERROR(INDEX(⑥商品照会CSV!$M$2:$M$3001,MATCH($C1075,⑥商品照会CSV!$A$2:$A$3001,0)),1)))</f>
        <v/>
      </c>
      <c r="L1075" s="40" t="str">
        <f aca="false">IF($C1075="","",IFERROR(INDEX(⑥商品照会CSV!$Q$2:$Q$3001,MATCH($C1075,⑥商品照会CSV!$A$2:$A$3001,0)),0))</f>
        <v/>
      </c>
      <c r="M1075" s="40" t="str">
        <f aca="false">IF($C1075="","",N($L1075)*N($K1075))</f>
        <v/>
      </c>
      <c r="N1075" s="17" t="str">
        <f aca="false">IF($C1075="","",MAX(1,IFERROR(INDEX(⑥商品照会CSV!$AK$2:$AK$3001,MATCH($C1075,⑥商品照会CSV!$A$2:$A$3001,0)),1)))</f>
        <v/>
      </c>
      <c r="O1075" s="12" t="str">
        <f aca="false">IF($C1075="","",IFERROR(IF(INDEX(⑥商品照会CSV!$AN$2:$AN$3001,MATCH($C1075,⑥商品照会CSV!$A$2:$A$3001,0))=1,"バラ",IF(INDEX(⑥商品照会CSV!$AM$2:$AM$3001,MATCH($C1075,⑥商品照会CSV!$A$2:$A$3001,0))=1,"中間包装","ケース")),"ケース"))</f>
        <v/>
      </c>
      <c r="P1075" s="18"/>
      <c r="Q1075" s="14"/>
      <c r="R1075" s="17" t="str">
        <f aca="false">IF($C1075="","",N($Q1075)*N($K1075))</f>
        <v/>
      </c>
    </row>
    <row r="1076" customFormat="false" ht="15" hidden="false" customHeight="false" outlineLevel="0" collapsed="false">
      <c r="B1076" s="12" t="n">
        <v>1071</v>
      </c>
      <c r="C1076" s="36" t="str">
        <f aca="false">IF(①在庫CSV_発注日!$M1072="","",①在庫CSV_発注日!$M1072&amp;"")</f>
        <v/>
      </c>
      <c r="D1076" s="12" t="str">
        <f aca="false">IF($C1076="","",①在庫CSV_発注日!$N1072)</f>
        <v/>
      </c>
      <c r="E1076" s="12" t="str">
        <f aca="false">IF($C1076="","",①在庫CSV_発注日!$H1072)</f>
        <v/>
      </c>
      <c r="F1076" s="12" t="str">
        <f aca="false">IF($C1076="","",①在庫CSV_発注日!$L1072)</f>
        <v/>
      </c>
      <c r="G1076" s="18"/>
      <c r="H1076" s="17" t="str">
        <f aca="false">IF($C1076="","",N(①在庫CSV_発注日!$Z1072))</f>
        <v/>
      </c>
      <c r="I1076" s="37" t="str">
        <f aca="false">IF($C1076="","",SUMIFS(⑤減算マスタCSV!$L$2:$L$8001,⑤減算マスタCSV!$F$2:$F$8001,$C1076,⑤減算マスタCSV!$K$2:$K$8001,1))</f>
        <v/>
      </c>
      <c r="J1076" s="17" t="str">
        <f aca="false">IF($C1076="","",IFERROR(INDEX(⑤減算マスタCSV!$H$2:$H$8001,MATCH($C1076,⑤減算マスタCSV!$F$2:$F$8001,0)),1))</f>
        <v/>
      </c>
      <c r="K1076" s="17" t="str">
        <f aca="false">IF($C1076="","",MAX(1,IFERROR(INDEX(⑥商品照会CSV!$M$2:$M$3001,MATCH($C1076,⑥商品照会CSV!$A$2:$A$3001,0)),1)))</f>
        <v/>
      </c>
      <c r="L1076" s="40" t="str">
        <f aca="false">IF($C1076="","",IFERROR(INDEX(⑥商品照会CSV!$Q$2:$Q$3001,MATCH($C1076,⑥商品照会CSV!$A$2:$A$3001,0)),0))</f>
        <v/>
      </c>
      <c r="M1076" s="40" t="str">
        <f aca="false">IF($C1076="","",N($L1076)*N($K1076))</f>
        <v/>
      </c>
      <c r="N1076" s="17" t="str">
        <f aca="false">IF($C1076="","",MAX(1,IFERROR(INDEX(⑥商品照会CSV!$AK$2:$AK$3001,MATCH($C1076,⑥商品照会CSV!$A$2:$A$3001,0)),1)))</f>
        <v/>
      </c>
      <c r="O1076" s="12" t="str">
        <f aca="false">IF($C1076="","",IFERROR(IF(INDEX(⑥商品照会CSV!$AN$2:$AN$3001,MATCH($C1076,⑥商品照会CSV!$A$2:$A$3001,0))=1,"バラ",IF(INDEX(⑥商品照会CSV!$AM$2:$AM$3001,MATCH($C1076,⑥商品照会CSV!$A$2:$A$3001,0))=1,"中間包装","ケース")),"ケース"))</f>
        <v/>
      </c>
      <c r="P1076" s="18"/>
      <c r="Q1076" s="14"/>
      <c r="R1076" s="17" t="str">
        <f aca="false">IF($C1076="","",N($Q1076)*N($K1076))</f>
        <v/>
      </c>
    </row>
    <row r="1077" customFormat="false" ht="15" hidden="false" customHeight="false" outlineLevel="0" collapsed="false">
      <c r="B1077" s="12" t="n">
        <v>1072</v>
      </c>
      <c r="C1077" s="36" t="str">
        <f aca="false">IF(①在庫CSV_発注日!$M1073="","",①在庫CSV_発注日!$M1073&amp;"")</f>
        <v/>
      </c>
      <c r="D1077" s="12" t="str">
        <f aca="false">IF($C1077="","",①在庫CSV_発注日!$N1073)</f>
        <v/>
      </c>
      <c r="E1077" s="12" t="str">
        <f aca="false">IF($C1077="","",①在庫CSV_発注日!$H1073)</f>
        <v/>
      </c>
      <c r="F1077" s="12" t="str">
        <f aca="false">IF($C1077="","",①在庫CSV_発注日!$L1073)</f>
        <v/>
      </c>
      <c r="G1077" s="18"/>
      <c r="H1077" s="17" t="str">
        <f aca="false">IF($C1077="","",N(①在庫CSV_発注日!$Z1073))</f>
        <v/>
      </c>
      <c r="I1077" s="37" t="str">
        <f aca="false">IF($C1077="","",SUMIFS(⑤減算マスタCSV!$L$2:$L$8001,⑤減算マスタCSV!$F$2:$F$8001,$C1077,⑤減算マスタCSV!$K$2:$K$8001,1))</f>
        <v/>
      </c>
      <c r="J1077" s="17" t="str">
        <f aca="false">IF($C1077="","",IFERROR(INDEX(⑤減算マスタCSV!$H$2:$H$8001,MATCH($C1077,⑤減算マスタCSV!$F$2:$F$8001,0)),1))</f>
        <v/>
      </c>
      <c r="K1077" s="17" t="str">
        <f aca="false">IF($C1077="","",MAX(1,IFERROR(INDEX(⑥商品照会CSV!$M$2:$M$3001,MATCH($C1077,⑥商品照会CSV!$A$2:$A$3001,0)),1)))</f>
        <v/>
      </c>
      <c r="L1077" s="40" t="str">
        <f aca="false">IF($C1077="","",IFERROR(INDEX(⑥商品照会CSV!$Q$2:$Q$3001,MATCH($C1077,⑥商品照会CSV!$A$2:$A$3001,0)),0))</f>
        <v/>
      </c>
      <c r="M1077" s="40" t="str">
        <f aca="false">IF($C1077="","",N($L1077)*N($K1077))</f>
        <v/>
      </c>
      <c r="N1077" s="17" t="str">
        <f aca="false">IF($C1077="","",MAX(1,IFERROR(INDEX(⑥商品照会CSV!$AK$2:$AK$3001,MATCH($C1077,⑥商品照会CSV!$A$2:$A$3001,0)),1)))</f>
        <v/>
      </c>
      <c r="O1077" s="12" t="str">
        <f aca="false">IF($C1077="","",IFERROR(IF(INDEX(⑥商品照会CSV!$AN$2:$AN$3001,MATCH($C1077,⑥商品照会CSV!$A$2:$A$3001,0))=1,"バラ",IF(INDEX(⑥商品照会CSV!$AM$2:$AM$3001,MATCH($C1077,⑥商品照会CSV!$A$2:$A$3001,0))=1,"中間包装","ケース")),"ケース"))</f>
        <v/>
      </c>
      <c r="P1077" s="18"/>
      <c r="Q1077" s="14"/>
      <c r="R1077" s="17" t="str">
        <f aca="false">IF($C1077="","",N($Q1077)*N($K1077))</f>
        <v/>
      </c>
    </row>
    <row r="1078" customFormat="false" ht="15" hidden="false" customHeight="false" outlineLevel="0" collapsed="false">
      <c r="B1078" s="12" t="n">
        <v>1073</v>
      </c>
      <c r="C1078" s="36" t="str">
        <f aca="false">IF(①在庫CSV_発注日!$M1074="","",①在庫CSV_発注日!$M1074&amp;"")</f>
        <v/>
      </c>
      <c r="D1078" s="12" t="str">
        <f aca="false">IF($C1078="","",①在庫CSV_発注日!$N1074)</f>
        <v/>
      </c>
      <c r="E1078" s="12" t="str">
        <f aca="false">IF($C1078="","",①在庫CSV_発注日!$H1074)</f>
        <v/>
      </c>
      <c r="F1078" s="12" t="str">
        <f aca="false">IF($C1078="","",①在庫CSV_発注日!$L1074)</f>
        <v/>
      </c>
      <c r="G1078" s="18"/>
      <c r="H1078" s="17" t="str">
        <f aca="false">IF($C1078="","",N(①在庫CSV_発注日!$Z1074))</f>
        <v/>
      </c>
      <c r="I1078" s="37" t="str">
        <f aca="false">IF($C1078="","",SUMIFS(⑤減算マスタCSV!$L$2:$L$8001,⑤減算マスタCSV!$F$2:$F$8001,$C1078,⑤減算マスタCSV!$K$2:$K$8001,1))</f>
        <v/>
      </c>
      <c r="J1078" s="17" t="str">
        <f aca="false">IF($C1078="","",IFERROR(INDEX(⑤減算マスタCSV!$H$2:$H$8001,MATCH($C1078,⑤減算マスタCSV!$F$2:$F$8001,0)),1))</f>
        <v/>
      </c>
      <c r="K1078" s="17" t="str">
        <f aca="false">IF($C1078="","",MAX(1,IFERROR(INDEX(⑥商品照会CSV!$M$2:$M$3001,MATCH($C1078,⑥商品照会CSV!$A$2:$A$3001,0)),1)))</f>
        <v/>
      </c>
      <c r="L1078" s="40" t="str">
        <f aca="false">IF($C1078="","",IFERROR(INDEX(⑥商品照会CSV!$Q$2:$Q$3001,MATCH($C1078,⑥商品照会CSV!$A$2:$A$3001,0)),0))</f>
        <v/>
      </c>
      <c r="M1078" s="40" t="str">
        <f aca="false">IF($C1078="","",N($L1078)*N($K1078))</f>
        <v/>
      </c>
      <c r="N1078" s="17" t="str">
        <f aca="false">IF($C1078="","",MAX(1,IFERROR(INDEX(⑥商品照会CSV!$AK$2:$AK$3001,MATCH($C1078,⑥商品照会CSV!$A$2:$A$3001,0)),1)))</f>
        <v/>
      </c>
      <c r="O1078" s="12" t="str">
        <f aca="false">IF($C1078="","",IFERROR(IF(INDEX(⑥商品照会CSV!$AN$2:$AN$3001,MATCH($C1078,⑥商品照会CSV!$A$2:$A$3001,0))=1,"バラ",IF(INDEX(⑥商品照会CSV!$AM$2:$AM$3001,MATCH($C1078,⑥商品照会CSV!$A$2:$A$3001,0))=1,"中間包装","ケース")),"ケース"))</f>
        <v/>
      </c>
      <c r="P1078" s="18"/>
      <c r="Q1078" s="14"/>
      <c r="R1078" s="17" t="str">
        <f aca="false">IF($C1078="","",N($Q1078)*N($K1078))</f>
        <v/>
      </c>
    </row>
    <row r="1079" customFormat="false" ht="15" hidden="false" customHeight="false" outlineLevel="0" collapsed="false">
      <c r="B1079" s="12" t="n">
        <v>1074</v>
      </c>
      <c r="C1079" s="36" t="str">
        <f aca="false">IF(①在庫CSV_発注日!$M1075="","",①在庫CSV_発注日!$M1075&amp;"")</f>
        <v/>
      </c>
      <c r="D1079" s="12" t="str">
        <f aca="false">IF($C1079="","",①在庫CSV_発注日!$N1075)</f>
        <v/>
      </c>
      <c r="E1079" s="12" t="str">
        <f aca="false">IF($C1079="","",①在庫CSV_発注日!$H1075)</f>
        <v/>
      </c>
      <c r="F1079" s="12" t="str">
        <f aca="false">IF($C1079="","",①在庫CSV_発注日!$L1075)</f>
        <v/>
      </c>
      <c r="G1079" s="18"/>
      <c r="H1079" s="17" t="str">
        <f aca="false">IF($C1079="","",N(①在庫CSV_発注日!$Z1075))</f>
        <v/>
      </c>
      <c r="I1079" s="37" t="str">
        <f aca="false">IF($C1079="","",SUMIFS(⑤減算マスタCSV!$L$2:$L$8001,⑤減算マスタCSV!$F$2:$F$8001,$C1079,⑤減算マスタCSV!$K$2:$K$8001,1))</f>
        <v/>
      </c>
      <c r="J1079" s="17" t="str">
        <f aca="false">IF($C1079="","",IFERROR(INDEX(⑤減算マスタCSV!$H$2:$H$8001,MATCH($C1079,⑤減算マスタCSV!$F$2:$F$8001,0)),1))</f>
        <v/>
      </c>
      <c r="K1079" s="17" t="str">
        <f aca="false">IF($C1079="","",MAX(1,IFERROR(INDEX(⑥商品照会CSV!$M$2:$M$3001,MATCH($C1079,⑥商品照会CSV!$A$2:$A$3001,0)),1)))</f>
        <v/>
      </c>
      <c r="L1079" s="40" t="str">
        <f aca="false">IF($C1079="","",IFERROR(INDEX(⑥商品照会CSV!$Q$2:$Q$3001,MATCH($C1079,⑥商品照会CSV!$A$2:$A$3001,0)),0))</f>
        <v/>
      </c>
      <c r="M1079" s="40" t="str">
        <f aca="false">IF($C1079="","",N($L1079)*N($K1079))</f>
        <v/>
      </c>
      <c r="N1079" s="17" t="str">
        <f aca="false">IF($C1079="","",MAX(1,IFERROR(INDEX(⑥商品照会CSV!$AK$2:$AK$3001,MATCH($C1079,⑥商品照会CSV!$A$2:$A$3001,0)),1)))</f>
        <v/>
      </c>
      <c r="O1079" s="12" t="str">
        <f aca="false">IF($C1079="","",IFERROR(IF(INDEX(⑥商品照会CSV!$AN$2:$AN$3001,MATCH($C1079,⑥商品照会CSV!$A$2:$A$3001,0))=1,"バラ",IF(INDEX(⑥商品照会CSV!$AM$2:$AM$3001,MATCH($C1079,⑥商品照会CSV!$A$2:$A$3001,0))=1,"中間包装","ケース")),"ケース"))</f>
        <v/>
      </c>
      <c r="P1079" s="18"/>
      <c r="Q1079" s="14"/>
      <c r="R1079" s="17" t="str">
        <f aca="false">IF($C1079="","",N($Q1079)*N($K1079))</f>
        <v/>
      </c>
    </row>
    <row r="1080" customFormat="false" ht="15" hidden="false" customHeight="false" outlineLevel="0" collapsed="false">
      <c r="B1080" s="12" t="n">
        <v>1075</v>
      </c>
      <c r="C1080" s="36" t="str">
        <f aca="false">IF(①在庫CSV_発注日!$M1076="","",①在庫CSV_発注日!$M1076&amp;"")</f>
        <v/>
      </c>
      <c r="D1080" s="12" t="str">
        <f aca="false">IF($C1080="","",①在庫CSV_発注日!$N1076)</f>
        <v/>
      </c>
      <c r="E1080" s="12" t="str">
        <f aca="false">IF($C1080="","",①在庫CSV_発注日!$H1076)</f>
        <v/>
      </c>
      <c r="F1080" s="12" t="str">
        <f aca="false">IF($C1080="","",①在庫CSV_発注日!$L1076)</f>
        <v/>
      </c>
      <c r="G1080" s="18"/>
      <c r="H1080" s="17" t="str">
        <f aca="false">IF($C1080="","",N(①在庫CSV_発注日!$Z1076))</f>
        <v/>
      </c>
      <c r="I1080" s="37" t="str">
        <f aca="false">IF($C1080="","",SUMIFS(⑤減算マスタCSV!$L$2:$L$8001,⑤減算マスタCSV!$F$2:$F$8001,$C1080,⑤減算マスタCSV!$K$2:$K$8001,1))</f>
        <v/>
      </c>
      <c r="J1080" s="17" t="str">
        <f aca="false">IF($C1080="","",IFERROR(INDEX(⑤減算マスタCSV!$H$2:$H$8001,MATCH($C1080,⑤減算マスタCSV!$F$2:$F$8001,0)),1))</f>
        <v/>
      </c>
      <c r="K1080" s="17" t="str">
        <f aca="false">IF($C1080="","",MAX(1,IFERROR(INDEX(⑥商品照会CSV!$M$2:$M$3001,MATCH($C1080,⑥商品照会CSV!$A$2:$A$3001,0)),1)))</f>
        <v/>
      </c>
      <c r="L1080" s="40" t="str">
        <f aca="false">IF($C1080="","",IFERROR(INDEX(⑥商品照会CSV!$Q$2:$Q$3001,MATCH($C1080,⑥商品照会CSV!$A$2:$A$3001,0)),0))</f>
        <v/>
      </c>
      <c r="M1080" s="40" t="str">
        <f aca="false">IF($C1080="","",N($L1080)*N($K1080))</f>
        <v/>
      </c>
      <c r="N1080" s="17" t="str">
        <f aca="false">IF($C1080="","",MAX(1,IFERROR(INDEX(⑥商品照会CSV!$AK$2:$AK$3001,MATCH($C1080,⑥商品照会CSV!$A$2:$A$3001,0)),1)))</f>
        <v/>
      </c>
      <c r="O1080" s="12" t="str">
        <f aca="false">IF($C1080="","",IFERROR(IF(INDEX(⑥商品照会CSV!$AN$2:$AN$3001,MATCH($C1080,⑥商品照会CSV!$A$2:$A$3001,0))=1,"バラ",IF(INDEX(⑥商品照会CSV!$AM$2:$AM$3001,MATCH($C1080,⑥商品照会CSV!$A$2:$A$3001,0))=1,"中間包装","ケース")),"ケース"))</f>
        <v/>
      </c>
      <c r="P1080" s="18"/>
      <c r="Q1080" s="14"/>
      <c r="R1080" s="17" t="str">
        <f aca="false">IF($C1080="","",N($Q1080)*N($K1080))</f>
        <v/>
      </c>
    </row>
    <row r="1081" customFormat="false" ht="15" hidden="false" customHeight="false" outlineLevel="0" collapsed="false">
      <c r="B1081" s="12" t="n">
        <v>1076</v>
      </c>
      <c r="C1081" s="36" t="str">
        <f aca="false">IF(①在庫CSV_発注日!$M1077="","",①在庫CSV_発注日!$M1077&amp;"")</f>
        <v/>
      </c>
      <c r="D1081" s="12" t="str">
        <f aca="false">IF($C1081="","",①在庫CSV_発注日!$N1077)</f>
        <v/>
      </c>
      <c r="E1081" s="12" t="str">
        <f aca="false">IF($C1081="","",①在庫CSV_発注日!$H1077)</f>
        <v/>
      </c>
      <c r="F1081" s="12" t="str">
        <f aca="false">IF($C1081="","",①在庫CSV_発注日!$L1077)</f>
        <v/>
      </c>
      <c r="G1081" s="18"/>
      <c r="H1081" s="17" t="str">
        <f aca="false">IF($C1081="","",N(①在庫CSV_発注日!$Z1077))</f>
        <v/>
      </c>
      <c r="I1081" s="37" t="str">
        <f aca="false">IF($C1081="","",SUMIFS(⑤減算マスタCSV!$L$2:$L$8001,⑤減算マスタCSV!$F$2:$F$8001,$C1081,⑤減算マスタCSV!$K$2:$K$8001,1))</f>
        <v/>
      </c>
      <c r="J1081" s="17" t="str">
        <f aca="false">IF($C1081="","",IFERROR(INDEX(⑤減算マスタCSV!$H$2:$H$8001,MATCH($C1081,⑤減算マスタCSV!$F$2:$F$8001,0)),1))</f>
        <v/>
      </c>
      <c r="K1081" s="17" t="str">
        <f aca="false">IF($C1081="","",MAX(1,IFERROR(INDEX(⑥商品照会CSV!$M$2:$M$3001,MATCH($C1081,⑥商品照会CSV!$A$2:$A$3001,0)),1)))</f>
        <v/>
      </c>
      <c r="L1081" s="40" t="str">
        <f aca="false">IF($C1081="","",IFERROR(INDEX(⑥商品照会CSV!$Q$2:$Q$3001,MATCH($C1081,⑥商品照会CSV!$A$2:$A$3001,0)),0))</f>
        <v/>
      </c>
      <c r="M1081" s="40" t="str">
        <f aca="false">IF($C1081="","",N($L1081)*N($K1081))</f>
        <v/>
      </c>
      <c r="N1081" s="17" t="str">
        <f aca="false">IF($C1081="","",MAX(1,IFERROR(INDEX(⑥商品照会CSV!$AK$2:$AK$3001,MATCH($C1081,⑥商品照会CSV!$A$2:$A$3001,0)),1)))</f>
        <v/>
      </c>
      <c r="O1081" s="12" t="str">
        <f aca="false">IF($C1081="","",IFERROR(IF(INDEX(⑥商品照会CSV!$AN$2:$AN$3001,MATCH($C1081,⑥商品照会CSV!$A$2:$A$3001,0))=1,"バラ",IF(INDEX(⑥商品照会CSV!$AM$2:$AM$3001,MATCH($C1081,⑥商品照会CSV!$A$2:$A$3001,0))=1,"中間包装","ケース")),"ケース"))</f>
        <v/>
      </c>
      <c r="P1081" s="18"/>
      <c r="Q1081" s="14"/>
      <c r="R1081" s="17" t="str">
        <f aca="false">IF($C1081="","",N($Q1081)*N($K1081))</f>
        <v/>
      </c>
    </row>
    <row r="1082" customFormat="false" ht="15" hidden="false" customHeight="false" outlineLevel="0" collapsed="false">
      <c r="B1082" s="12" t="n">
        <v>1077</v>
      </c>
      <c r="C1082" s="36" t="str">
        <f aca="false">IF(①在庫CSV_発注日!$M1078="","",①在庫CSV_発注日!$M1078&amp;"")</f>
        <v/>
      </c>
      <c r="D1082" s="12" t="str">
        <f aca="false">IF($C1082="","",①在庫CSV_発注日!$N1078)</f>
        <v/>
      </c>
      <c r="E1082" s="12" t="str">
        <f aca="false">IF($C1082="","",①在庫CSV_発注日!$H1078)</f>
        <v/>
      </c>
      <c r="F1082" s="12" t="str">
        <f aca="false">IF($C1082="","",①在庫CSV_発注日!$L1078)</f>
        <v/>
      </c>
      <c r="G1082" s="18"/>
      <c r="H1082" s="17" t="str">
        <f aca="false">IF($C1082="","",N(①在庫CSV_発注日!$Z1078))</f>
        <v/>
      </c>
      <c r="I1082" s="37" t="str">
        <f aca="false">IF($C1082="","",SUMIFS(⑤減算マスタCSV!$L$2:$L$8001,⑤減算マスタCSV!$F$2:$F$8001,$C1082,⑤減算マスタCSV!$K$2:$K$8001,1))</f>
        <v/>
      </c>
      <c r="J1082" s="17" t="str">
        <f aca="false">IF($C1082="","",IFERROR(INDEX(⑤減算マスタCSV!$H$2:$H$8001,MATCH($C1082,⑤減算マスタCSV!$F$2:$F$8001,0)),1))</f>
        <v/>
      </c>
      <c r="K1082" s="17" t="str">
        <f aca="false">IF($C1082="","",MAX(1,IFERROR(INDEX(⑥商品照会CSV!$M$2:$M$3001,MATCH($C1082,⑥商品照会CSV!$A$2:$A$3001,0)),1)))</f>
        <v/>
      </c>
      <c r="L1082" s="40" t="str">
        <f aca="false">IF($C1082="","",IFERROR(INDEX(⑥商品照会CSV!$Q$2:$Q$3001,MATCH($C1082,⑥商品照会CSV!$A$2:$A$3001,0)),0))</f>
        <v/>
      </c>
      <c r="M1082" s="40" t="str">
        <f aca="false">IF($C1082="","",N($L1082)*N($K1082))</f>
        <v/>
      </c>
      <c r="N1082" s="17" t="str">
        <f aca="false">IF($C1082="","",MAX(1,IFERROR(INDEX(⑥商品照会CSV!$AK$2:$AK$3001,MATCH($C1082,⑥商品照会CSV!$A$2:$A$3001,0)),1)))</f>
        <v/>
      </c>
      <c r="O1082" s="12" t="str">
        <f aca="false">IF($C1082="","",IFERROR(IF(INDEX(⑥商品照会CSV!$AN$2:$AN$3001,MATCH($C1082,⑥商品照会CSV!$A$2:$A$3001,0))=1,"バラ",IF(INDEX(⑥商品照会CSV!$AM$2:$AM$3001,MATCH($C1082,⑥商品照会CSV!$A$2:$A$3001,0))=1,"中間包装","ケース")),"ケース"))</f>
        <v/>
      </c>
      <c r="P1082" s="18"/>
      <c r="Q1082" s="14"/>
      <c r="R1082" s="17" t="str">
        <f aca="false">IF($C1082="","",N($Q1082)*N($K1082))</f>
        <v/>
      </c>
    </row>
    <row r="1083" customFormat="false" ht="15" hidden="false" customHeight="false" outlineLevel="0" collapsed="false">
      <c r="B1083" s="12" t="n">
        <v>1078</v>
      </c>
      <c r="C1083" s="36" t="str">
        <f aca="false">IF(①在庫CSV_発注日!$M1079="","",①在庫CSV_発注日!$M1079&amp;"")</f>
        <v/>
      </c>
      <c r="D1083" s="12" t="str">
        <f aca="false">IF($C1083="","",①在庫CSV_発注日!$N1079)</f>
        <v/>
      </c>
      <c r="E1083" s="12" t="str">
        <f aca="false">IF($C1083="","",①在庫CSV_発注日!$H1079)</f>
        <v/>
      </c>
      <c r="F1083" s="12" t="str">
        <f aca="false">IF($C1083="","",①在庫CSV_発注日!$L1079)</f>
        <v/>
      </c>
      <c r="G1083" s="18"/>
      <c r="H1083" s="17" t="str">
        <f aca="false">IF($C1083="","",N(①在庫CSV_発注日!$Z1079))</f>
        <v/>
      </c>
      <c r="I1083" s="37" t="str">
        <f aca="false">IF($C1083="","",SUMIFS(⑤減算マスタCSV!$L$2:$L$8001,⑤減算マスタCSV!$F$2:$F$8001,$C1083,⑤減算マスタCSV!$K$2:$K$8001,1))</f>
        <v/>
      </c>
      <c r="J1083" s="17" t="str">
        <f aca="false">IF($C1083="","",IFERROR(INDEX(⑤減算マスタCSV!$H$2:$H$8001,MATCH($C1083,⑤減算マスタCSV!$F$2:$F$8001,0)),1))</f>
        <v/>
      </c>
      <c r="K1083" s="17" t="str">
        <f aca="false">IF($C1083="","",MAX(1,IFERROR(INDEX(⑥商品照会CSV!$M$2:$M$3001,MATCH($C1083,⑥商品照会CSV!$A$2:$A$3001,0)),1)))</f>
        <v/>
      </c>
      <c r="L1083" s="40" t="str">
        <f aca="false">IF($C1083="","",IFERROR(INDEX(⑥商品照会CSV!$Q$2:$Q$3001,MATCH($C1083,⑥商品照会CSV!$A$2:$A$3001,0)),0))</f>
        <v/>
      </c>
      <c r="M1083" s="40" t="str">
        <f aca="false">IF($C1083="","",N($L1083)*N($K1083))</f>
        <v/>
      </c>
      <c r="N1083" s="17" t="str">
        <f aca="false">IF($C1083="","",MAX(1,IFERROR(INDEX(⑥商品照会CSV!$AK$2:$AK$3001,MATCH($C1083,⑥商品照会CSV!$A$2:$A$3001,0)),1)))</f>
        <v/>
      </c>
      <c r="O1083" s="12" t="str">
        <f aca="false">IF($C1083="","",IFERROR(IF(INDEX(⑥商品照会CSV!$AN$2:$AN$3001,MATCH($C1083,⑥商品照会CSV!$A$2:$A$3001,0))=1,"バラ",IF(INDEX(⑥商品照会CSV!$AM$2:$AM$3001,MATCH($C1083,⑥商品照会CSV!$A$2:$A$3001,0))=1,"中間包装","ケース")),"ケース"))</f>
        <v/>
      </c>
      <c r="P1083" s="18"/>
      <c r="Q1083" s="14"/>
      <c r="R1083" s="17" t="str">
        <f aca="false">IF($C1083="","",N($Q1083)*N($K1083))</f>
        <v/>
      </c>
    </row>
    <row r="1084" customFormat="false" ht="15" hidden="false" customHeight="false" outlineLevel="0" collapsed="false">
      <c r="B1084" s="12" t="n">
        <v>1079</v>
      </c>
      <c r="C1084" s="36" t="str">
        <f aca="false">IF(①在庫CSV_発注日!$M1080="","",①在庫CSV_発注日!$M1080&amp;"")</f>
        <v/>
      </c>
      <c r="D1084" s="12" t="str">
        <f aca="false">IF($C1084="","",①在庫CSV_発注日!$N1080)</f>
        <v/>
      </c>
      <c r="E1084" s="12" t="str">
        <f aca="false">IF($C1084="","",①在庫CSV_発注日!$H1080)</f>
        <v/>
      </c>
      <c r="F1084" s="12" t="str">
        <f aca="false">IF($C1084="","",①在庫CSV_発注日!$L1080)</f>
        <v/>
      </c>
      <c r="G1084" s="18"/>
      <c r="H1084" s="17" t="str">
        <f aca="false">IF($C1084="","",N(①在庫CSV_発注日!$Z1080))</f>
        <v/>
      </c>
      <c r="I1084" s="37" t="str">
        <f aca="false">IF($C1084="","",SUMIFS(⑤減算マスタCSV!$L$2:$L$8001,⑤減算マスタCSV!$F$2:$F$8001,$C1084,⑤減算マスタCSV!$K$2:$K$8001,1))</f>
        <v/>
      </c>
      <c r="J1084" s="17" t="str">
        <f aca="false">IF($C1084="","",IFERROR(INDEX(⑤減算マスタCSV!$H$2:$H$8001,MATCH($C1084,⑤減算マスタCSV!$F$2:$F$8001,0)),1))</f>
        <v/>
      </c>
      <c r="K1084" s="17" t="str">
        <f aca="false">IF($C1084="","",MAX(1,IFERROR(INDEX(⑥商品照会CSV!$M$2:$M$3001,MATCH($C1084,⑥商品照会CSV!$A$2:$A$3001,0)),1)))</f>
        <v/>
      </c>
      <c r="L1084" s="40" t="str">
        <f aca="false">IF($C1084="","",IFERROR(INDEX(⑥商品照会CSV!$Q$2:$Q$3001,MATCH($C1084,⑥商品照会CSV!$A$2:$A$3001,0)),0))</f>
        <v/>
      </c>
      <c r="M1084" s="40" t="str">
        <f aca="false">IF($C1084="","",N($L1084)*N($K1084))</f>
        <v/>
      </c>
      <c r="N1084" s="17" t="str">
        <f aca="false">IF($C1084="","",MAX(1,IFERROR(INDEX(⑥商品照会CSV!$AK$2:$AK$3001,MATCH($C1084,⑥商品照会CSV!$A$2:$A$3001,0)),1)))</f>
        <v/>
      </c>
      <c r="O1084" s="12" t="str">
        <f aca="false">IF($C1084="","",IFERROR(IF(INDEX(⑥商品照会CSV!$AN$2:$AN$3001,MATCH($C1084,⑥商品照会CSV!$A$2:$A$3001,0))=1,"バラ",IF(INDEX(⑥商品照会CSV!$AM$2:$AM$3001,MATCH($C1084,⑥商品照会CSV!$A$2:$A$3001,0))=1,"中間包装","ケース")),"ケース"))</f>
        <v/>
      </c>
      <c r="P1084" s="18"/>
      <c r="Q1084" s="14"/>
      <c r="R1084" s="17" t="str">
        <f aca="false">IF($C1084="","",N($Q1084)*N($K1084))</f>
        <v/>
      </c>
    </row>
    <row r="1085" customFormat="false" ht="15" hidden="false" customHeight="false" outlineLevel="0" collapsed="false">
      <c r="B1085" s="12" t="n">
        <v>1080</v>
      </c>
      <c r="C1085" s="36" t="str">
        <f aca="false">IF(①在庫CSV_発注日!$M1081="","",①在庫CSV_発注日!$M1081&amp;"")</f>
        <v/>
      </c>
      <c r="D1085" s="12" t="str">
        <f aca="false">IF($C1085="","",①在庫CSV_発注日!$N1081)</f>
        <v/>
      </c>
      <c r="E1085" s="12" t="str">
        <f aca="false">IF($C1085="","",①在庫CSV_発注日!$H1081)</f>
        <v/>
      </c>
      <c r="F1085" s="12" t="str">
        <f aca="false">IF($C1085="","",①在庫CSV_発注日!$L1081)</f>
        <v/>
      </c>
      <c r="G1085" s="18"/>
      <c r="H1085" s="17" t="str">
        <f aca="false">IF($C1085="","",N(①在庫CSV_発注日!$Z1081))</f>
        <v/>
      </c>
      <c r="I1085" s="37" t="str">
        <f aca="false">IF($C1085="","",SUMIFS(⑤減算マスタCSV!$L$2:$L$8001,⑤減算マスタCSV!$F$2:$F$8001,$C1085,⑤減算マスタCSV!$K$2:$K$8001,1))</f>
        <v/>
      </c>
      <c r="J1085" s="17" t="str">
        <f aca="false">IF($C1085="","",IFERROR(INDEX(⑤減算マスタCSV!$H$2:$H$8001,MATCH($C1085,⑤減算マスタCSV!$F$2:$F$8001,0)),1))</f>
        <v/>
      </c>
      <c r="K1085" s="17" t="str">
        <f aca="false">IF($C1085="","",MAX(1,IFERROR(INDEX(⑥商品照会CSV!$M$2:$M$3001,MATCH($C1085,⑥商品照会CSV!$A$2:$A$3001,0)),1)))</f>
        <v/>
      </c>
      <c r="L1085" s="40" t="str">
        <f aca="false">IF($C1085="","",IFERROR(INDEX(⑥商品照会CSV!$Q$2:$Q$3001,MATCH($C1085,⑥商品照会CSV!$A$2:$A$3001,0)),0))</f>
        <v/>
      </c>
      <c r="M1085" s="40" t="str">
        <f aca="false">IF($C1085="","",N($L1085)*N($K1085))</f>
        <v/>
      </c>
      <c r="N1085" s="17" t="str">
        <f aca="false">IF($C1085="","",MAX(1,IFERROR(INDEX(⑥商品照会CSV!$AK$2:$AK$3001,MATCH($C1085,⑥商品照会CSV!$A$2:$A$3001,0)),1)))</f>
        <v/>
      </c>
      <c r="O1085" s="12" t="str">
        <f aca="false">IF($C1085="","",IFERROR(IF(INDEX(⑥商品照会CSV!$AN$2:$AN$3001,MATCH($C1085,⑥商品照会CSV!$A$2:$A$3001,0))=1,"バラ",IF(INDEX(⑥商品照会CSV!$AM$2:$AM$3001,MATCH($C1085,⑥商品照会CSV!$A$2:$A$3001,0))=1,"中間包装","ケース")),"ケース"))</f>
        <v/>
      </c>
      <c r="P1085" s="18"/>
      <c r="Q1085" s="14"/>
      <c r="R1085" s="17" t="str">
        <f aca="false">IF($C1085="","",N($Q1085)*N($K1085))</f>
        <v/>
      </c>
    </row>
    <row r="1086" customFormat="false" ht="15" hidden="false" customHeight="false" outlineLevel="0" collapsed="false">
      <c r="B1086" s="12" t="n">
        <v>1081</v>
      </c>
      <c r="C1086" s="36" t="str">
        <f aca="false">IF(①在庫CSV_発注日!$M1082="","",①在庫CSV_発注日!$M1082&amp;"")</f>
        <v/>
      </c>
      <c r="D1086" s="12" t="str">
        <f aca="false">IF($C1086="","",①在庫CSV_発注日!$N1082)</f>
        <v/>
      </c>
      <c r="E1086" s="12" t="str">
        <f aca="false">IF($C1086="","",①在庫CSV_発注日!$H1082)</f>
        <v/>
      </c>
      <c r="F1086" s="12" t="str">
        <f aca="false">IF($C1086="","",①在庫CSV_発注日!$L1082)</f>
        <v/>
      </c>
      <c r="G1086" s="18"/>
      <c r="H1086" s="17" t="str">
        <f aca="false">IF($C1086="","",N(①在庫CSV_発注日!$Z1082))</f>
        <v/>
      </c>
      <c r="I1086" s="37" t="str">
        <f aca="false">IF($C1086="","",SUMIFS(⑤減算マスタCSV!$L$2:$L$8001,⑤減算マスタCSV!$F$2:$F$8001,$C1086,⑤減算マスタCSV!$K$2:$K$8001,1))</f>
        <v/>
      </c>
      <c r="J1086" s="17" t="str">
        <f aca="false">IF($C1086="","",IFERROR(INDEX(⑤減算マスタCSV!$H$2:$H$8001,MATCH($C1086,⑤減算マスタCSV!$F$2:$F$8001,0)),1))</f>
        <v/>
      </c>
      <c r="K1086" s="17" t="str">
        <f aca="false">IF($C1086="","",MAX(1,IFERROR(INDEX(⑥商品照会CSV!$M$2:$M$3001,MATCH($C1086,⑥商品照会CSV!$A$2:$A$3001,0)),1)))</f>
        <v/>
      </c>
      <c r="L1086" s="40" t="str">
        <f aca="false">IF($C1086="","",IFERROR(INDEX(⑥商品照会CSV!$Q$2:$Q$3001,MATCH($C1086,⑥商品照会CSV!$A$2:$A$3001,0)),0))</f>
        <v/>
      </c>
      <c r="M1086" s="40" t="str">
        <f aca="false">IF($C1086="","",N($L1086)*N($K1086))</f>
        <v/>
      </c>
      <c r="N1086" s="17" t="str">
        <f aca="false">IF($C1086="","",MAX(1,IFERROR(INDEX(⑥商品照会CSV!$AK$2:$AK$3001,MATCH($C1086,⑥商品照会CSV!$A$2:$A$3001,0)),1)))</f>
        <v/>
      </c>
      <c r="O1086" s="12" t="str">
        <f aca="false">IF($C1086="","",IFERROR(IF(INDEX(⑥商品照会CSV!$AN$2:$AN$3001,MATCH($C1086,⑥商品照会CSV!$A$2:$A$3001,0))=1,"バラ",IF(INDEX(⑥商品照会CSV!$AM$2:$AM$3001,MATCH($C1086,⑥商品照会CSV!$A$2:$A$3001,0))=1,"中間包装","ケース")),"ケース"))</f>
        <v/>
      </c>
      <c r="P1086" s="18"/>
      <c r="Q1086" s="14"/>
      <c r="R1086" s="17" t="str">
        <f aca="false">IF($C1086="","",N($Q1086)*N($K1086))</f>
        <v/>
      </c>
    </row>
    <row r="1087" customFormat="false" ht="15" hidden="false" customHeight="false" outlineLevel="0" collapsed="false">
      <c r="B1087" s="12" t="n">
        <v>1082</v>
      </c>
      <c r="C1087" s="36" t="str">
        <f aca="false">IF(①在庫CSV_発注日!$M1083="","",①在庫CSV_発注日!$M1083&amp;"")</f>
        <v/>
      </c>
      <c r="D1087" s="12" t="str">
        <f aca="false">IF($C1087="","",①在庫CSV_発注日!$N1083)</f>
        <v/>
      </c>
      <c r="E1087" s="12" t="str">
        <f aca="false">IF($C1087="","",①在庫CSV_発注日!$H1083)</f>
        <v/>
      </c>
      <c r="F1087" s="12" t="str">
        <f aca="false">IF($C1087="","",①在庫CSV_発注日!$L1083)</f>
        <v/>
      </c>
      <c r="G1087" s="18"/>
      <c r="H1087" s="17" t="str">
        <f aca="false">IF($C1087="","",N(①在庫CSV_発注日!$Z1083))</f>
        <v/>
      </c>
      <c r="I1087" s="37" t="str">
        <f aca="false">IF($C1087="","",SUMIFS(⑤減算マスタCSV!$L$2:$L$8001,⑤減算マスタCSV!$F$2:$F$8001,$C1087,⑤減算マスタCSV!$K$2:$K$8001,1))</f>
        <v/>
      </c>
      <c r="J1087" s="17" t="str">
        <f aca="false">IF($C1087="","",IFERROR(INDEX(⑤減算マスタCSV!$H$2:$H$8001,MATCH($C1087,⑤減算マスタCSV!$F$2:$F$8001,0)),1))</f>
        <v/>
      </c>
      <c r="K1087" s="17" t="str">
        <f aca="false">IF($C1087="","",MAX(1,IFERROR(INDEX(⑥商品照会CSV!$M$2:$M$3001,MATCH($C1087,⑥商品照会CSV!$A$2:$A$3001,0)),1)))</f>
        <v/>
      </c>
      <c r="L1087" s="40" t="str">
        <f aca="false">IF($C1087="","",IFERROR(INDEX(⑥商品照会CSV!$Q$2:$Q$3001,MATCH($C1087,⑥商品照会CSV!$A$2:$A$3001,0)),0))</f>
        <v/>
      </c>
      <c r="M1087" s="40" t="str">
        <f aca="false">IF($C1087="","",N($L1087)*N($K1087))</f>
        <v/>
      </c>
      <c r="N1087" s="17" t="str">
        <f aca="false">IF($C1087="","",MAX(1,IFERROR(INDEX(⑥商品照会CSV!$AK$2:$AK$3001,MATCH($C1087,⑥商品照会CSV!$A$2:$A$3001,0)),1)))</f>
        <v/>
      </c>
      <c r="O1087" s="12" t="str">
        <f aca="false">IF($C1087="","",IFERROR(IF(INDEX(⑥商品照会CSV!$AN$2:$AN$3001,MATCH($C1087,⑥商品照会CSV!$A$2:$A$3001,0))=1,"バラ",IF(INDEX(⑥商品照会CSV!$AM$2:$AM$3001,MATCH($C1087,⑥商品照会CSV!$A$2:$A$3001,0))=1,"中間包装","ケース")),"ケース"))</f>
        <v/>
      </c>
      <c r="P1087" s="18"/>
      <c r="Q1087" s="14"/>
      <c r="R1087" s="17" t="str">
        <f aca="false">IF($C1087="","",N($Q1087)*N($K1087))</f>
        <v/>
      </c>
    </row>
    <row r="1088" customFormat="false" ht="15" hidden="false" customHeight="false" outlineLevel="0" collapsed="false">
      <c r="B1088" s="12" t="n">
        <v>1083</v>
      </c>
      <c r="C1088" s="36" t="str">
        <f aca="false">IF(①在庫CSV_発注日!$M1084="","",①在庫CSV_発注日!$M1084&amp;"")</f>
        <v/>
      </c>
      <c r="D1088" s="12" t="str">
        <f aca="false">IF($C1088="","",①在庫CSV_発注日!$N1084)</f>
        <v/>
      </c>
      <c r="E1088" s="12" t="str">
        <f aca="false">IF($C1088="","",①在庫CSV_発注日!$H1084)</f>
        <v/>
      </c>
      <c r="F1088" s="12" t="str">
        <f aca="false">IF($C1088="","",①在庫CSV_発注日!$L1084)</f>
        <v/>
      </c>
      <c r="G1088" s="18"/>
      <c r="H1088" s="17" t="str">
        <f aca="false">IF($C1088="","",N(①在庫CSV_発注日!$Z1084))</f>
        <v/>
      </c>
      <c r="I1088" s="37" t="str">
        <f aca="false">IF($C1088="","",SUMIFS(⑤減算マスタCSV!$L$2:$L$8001,⑤減算マスタCSV!$F$2:$F$8001,$C1088,⑤減算マスタCSV!$K$2:$K$8001,1))</f>
        <v/>
      </c>
      <c r="J1088" s="17" t="str">
        <f aca="false">IF($C1088="","",IFERROR(INDEX(⑤減算マスタCSV!$H$2:$H$8001,MATCH($C1088,⑤減算マスタCSV!$F$2:$F$8001,0)),1))</f>
        <v/>
      </c>
      <c r="K1088" s="17" t="str">
        <f aca="false">IF($C1088="","",MAX(1,IFERROR(INDEX(⑥商品照会CSV!$M$2:$M$3001,MATCH($C1088,⑥商品照会CSV!$A$2:$A$3001,0)),1)))</f>
        <v/>
      </c>
      <c r="L1088" s="40" t="str">
        <f aca="false">IF($C1088="","",IFERROR(INDEX(⑥商品照会CSV!$Q$2:$Q$3001,MATCH($C1088,⑥商品照会CSV!$A$2:$A$3001,0)),0))</f>
        <v/>
      </c>
      <c r="M1088" s="40" t="str">
        <f aca="false">IF($C1088="","",N($L1088)*N($K1088))</f>
        <v/>
      </c>
      <c r="N1088" s="17" t="str">
        <f aca="false">IF($C1088="","",MAX(1,IFERROR(INDEX(⑥商品照会CSV!$AK$2:$AK$3001,MATCH($C1088,⑥商品照会CSV!$A$2:$A$3001,0)),1)))</f>
        <v/>
      </c>
      <c r="O1088" s="12" t="str">
        <f aca="false">IF($C1088="","",IFERROR(IF(INDEX(⑥商品照会CSV!$AN$2:$AN$3001,MATCH($C1088,⑥商品照会CSV!$A$2:$A$3001,0))=1,"バラ",IF(INDEX(⑥商品照会CSV!$AM$2:$AM$3001,MATCH($C1088,⑥商品照会CSV!$A$2:$A$3001,0))=1,"中間包装","ケース")),"ケース"))</f>
        <v/>
      </c>
      <c r="P1088" s="18"/>
      <c r="Q1088" s="14"/>
      <c r="R1088" s="17" t="str">
        <f aca="false">IF($C1088="","",N($Q1088)*N($K1088))</f>
        <v/>
      </c>
    </row>
    <row r="1089" customFormat="false" ht="15" hidden="false" customHeight="false" outlineLevel="0" collapsed="false">
      <c r="B1089" s="12" t="n">
        <v>1084</v>
      </c>
      <c r="C1089" s="36" t="str">
        <f aca="false">IF(①在庫CSV_発注日!$M1085="","",①在庫CSV_発注日!$M1085&amp;"")</f>
        <v/>
      </c>
      <c r="D1089" s="12" t="str">
        <f aca="false">IF($C1089="","",①在庫CSV_発注日!$N1085)</f>
        <v/>
      </c>
      <c r="E1089" s="12" t="str">
        <f aca="false">IF($C1089="","",①在庫CSV_発注日!$H1085)</f>
        <v/>
      </c>
      <c r="F1089" s="12" t="str">
        <f aca="false">IF($C1089="","",①在庫CSV_発注日!$L1085)</f>
        <v/>
      </c>
      <c r="G1089" s="18"/>
      <c r="H1089" s="17" t="str">
        <f aca="false">IF($C1089="","",N(①在庫CSV_発注日!$Z1085))</f>
        <v/>
      </c>
      <c r="I1089" s="37" t="str">
        <f aca="false">IF($C1089="","",SUMIFS(⑤減算マスタCSV!$L$2:$L$8001,⑤減算マスタCSV!$F$2:$F$8001,$C1089,⑤減算マスタCSV!$K$2:$K$8001,1))</f>
        <v/>
      </c>
      <c r="J1089" s="17" t="str">
        <f aca="false">IF($C1089="","",IFERROR(INDEX(⑤減算マスタCSV!$H$2:$H$8001,MATCH($C1089,⑤減算マスタCSV!$F$2:$F$8001,0)),1))</f>
        <v/>
      </c>
      <c r="K1089" s="17" t="str">
        <f aca="false">IF($C1089="","",MAX(1,IFERROR(INDEX(⑥商品照会CSV!$M$2:$M$3001,MATCH($C1089,⑥商品照会CSV!$A$2:$A$3001,0)),1)))</f>
        <v/>
      </c>
      <c r="L1089" s="40" t="str">
        <f aca="false">IF($C1089="","",IFERROR(INDEX(⑥商品照会CSV!$Q$2:$Q$3001,MATCH($C1089,⑥商品照会CSV!$A$2:$A$3001,0)),0))</f>
        <v/>
      </c>
      <c r="M1089" s="40" t="str">
        <f aca="false">IF($C1089="","",N($L1089)*N($K1089))</f>
        <v/>
      </c>
      <c r="N1089" s="17" t="str">
        <f aca="false">IF($C1089="","",MAX(1,IFERROR(INDEX(⑥商品照会CSV!$AK$2:$AK$3001,MATCH($C1089,⑥商品照会CSV!$A$2:$A$3001,0)),1)))</f>
        <v/>
      </c>
      <c r="O1089" s="12" t="str">
        <f aca="false">IF($C1089="","",IFERROR(IF(INDEX(⑥商品照会CSV!$AN$2:$AN$3001,MATCH($C1089,⑥商品照会CSV!$A$2:$A$3001,0))=1,"バラ",IF(INDEX(⑥商品照会CSV!$AM$2:$AM$3001,MATCH($C1089,⑥商品照会CSV!$A$2:$A$3001,0))=1,"中間包装","ケース")),"ケース"))</f>
        <v/>
      </c>
      <c r="P1089" s="18"/>
      <c r="Q1089" s="14"/>
      <c r="R1089" s="17" t="str">
        <f aca="false">IF($C1089="","",N($Q1089)*N($K1089))</f>
        <v/>
      </c>
    </row>
    <row r="1090" customFormat="false" ht="15" hidden="false" customHeight="false" outlineLevel="0" collapsed="false">
      <c r="B1090" s="12" t="n">
        <v>1085</v>
      </c>
      <c r="C1090" s="36" t="str">
        <f aca="false">IF(①在庫CSV_発注日!$M1086="","",①在庫CSV_発注日!$M1086&amp;"")</f>
        <v/>
      </c>
      <c r="D1090" s="12" t="str">
        <f aca="false">IF($C1090="","",①在庫CSV_発注日!$N1086)</f>
        <v/>
      </c>
      <c r="E1090" s="12" t="str">
        <f aca="false">IF($C1090="","",①在庫CSV_発注日!$H1086)</f>
        <v/>
      </c>
      <c r="F1090" s="12" t="str">
        <f aca="false">IF($C1090="","",①在庫CSV_発注日!$L1086)</f>
        <v/>
      </c>
      <c r="G1090" s="18"/>
      <c r="H1090" s="17" t="str">
        <f aca="false">IF($C1090="","",N(①在庫CSV_発注日!$Z1086))</f>
        <v/>
      </c>
      <c r="I1090" s="37" t="str">
        <f aca="false">IF($C1090="","",SUMIFS(⑤減算マスタCSV!$L$2:$L$8001,⑤減算マスタCSV!$F$2:$F$8001,$C1090,⑤減算マスタCSV!$K$2:$K$8001,1))</f>
        <v/>
      </c>
      <c r="J1090" s="17" t="str">
        <f aca="false">IF($C1090="","",IFERROR(INDEX(⑤減算マスタCSV!$H$2:$H$8001,MATCH($C1090,⑤減算マスタCSV!$F$2:$F$8001,0)),1))</f>
        <v/>
      </c>
      <c r="K1090" s="17" t="str">
        <f aca="false">IF($C1090="","",MAX(1,IFERROR(INDEX(⑥商品照会CSV!$M$2:$M$3001,MATCH($C1090,⑥商品照会CSV!$A$2:$A$3001,0)),1)))</f>
        <v/>
      </c>
      <c r="L1090" s="40" t="str">
        <f aca="false">IF($C1090="","",IFERROR(INDEX(⑥商品照会CSV!$Q$2:$Q$3001,MATCH($C1090,⑥商品照会CSV!$A$2:$A$3001,0)),0))</f>
        <v/>
      </c>
      <c r="M1090" s="40" t="str">
        <f aca="false">IF($C1090="","",N($L1090)*N($K1090))</f>
        <v/>
      </c>
      <c r="N1090" s="17" t="str">
        <f aca="false">IF($C1090="","",MAX(1,IFERROR(INDEX(⑥商品照会CSV!$AK$2:$AK$3001,MATCH($C1090,⑥商品照会CSV!$A$2:$A$3001,0)),1)))</f>
        <v/>
      </c>
      <c r="O1090" s="12" t="str">
        <f aca="false">IF($C1090="","",IFERROR(IF(INDEX(⑥商品照会CSV!$AN$2:$AN$3001,MATCH($C1090,⑥商品照会CSV!$A$2:$A$3001,0))=1,"バラ",IF(INDEX(⑥商品照会CSV!$AM$2:$AM$3001,MATCH($C1090,⑥商品照会CSV!$A$2:$A$3001,0))=1,"中間包装","ケース")),"ケース"))</f>
        <v/>
      </c>
      <c r="P1090" s="18"/>
      <c r="Q1090" s="14"/>
      <c r="R1090" s="17" t="str">
        <f aca="false">IF($C1090="","",N($Q1090)*N($K1090))</f>
        <v/>
      </c>
    </row>
    <row r="1091" customFormat="false" ht="15" hidden="false" customHeight="false" outlineLevel="0" collapsed="false">
      <c r="B1091" s="12" t="n">
        <v>1086</v>
      </c>
      <c r="C1091" s="36" t="str">
        <f aca="false">IF(①在庫CSV_発注日!$M1087="","",①在庫CSV_発注日!$M1087&amp;"")</f>
        <v/>
      </c>
      <c r="D1091" s="12" t="str">
        <f aca="false">IF($C1091="","",①在庫CSV_発注日!$N1087)</f>
        <v/>
      </c>
      <c r="E1091" s="12" t="str">
        <f aca="false">IF($C1091="","",①在庫CSV_発注日!$H1087)</f>
        <v/>
      </c>
      <c r="F1091" s="12" t="str">
        <f aca="false">IF($C1091="","",①在庫CSV_発注日!$L1087)</f>
        <v/>
      </c>
      <c r="G1091" s="18"/>
      <c r="H1091" s="17" t="str">
        <f aca="false">IF($C1091="","",N(①在庫CSV_発注日!$Z1087))</f>
        <v/>
      </c>
      <c r="I1091" s="37" t="str">
        <f aca="false">IF($C1091="","",SUMIFS(⑤減算マスタCSV!$L$2:$L$8001,⑤減算マスタCSV!$F$2:$F$8001,$C1091,⑤減算マスタCSV!$K$2:$K$8001,1))</f>
        <v/>
      </c>
      <c r="J1091" s="17" t="str">
        <f aca="false">IF($C1091="","",IFERROR(INDEX(⑤減算マスタCSV!$H$2:$H$8001,MATCH($C1091,⑤減算マスタCSV!$F$2:$F$8001,0)),1))</f>
        <v/>
      </c>
      <c r="K1091" s="17" t="str">
        <f aca="false">IF($C1091="","",MAX(1,IFERROR(INDEX(⑥商品照会CSV!$M$2:$M$3001,MATCH($C1091,⑥商品照会CSV!$A$2:$A$3001,0)),1)))</f>
        <v/>
      </c>
      <c r="L1091" s="40" t="str">
        <f aca="false">IF($C1091="","",IFERROR(INDEX(⑥商品照会CSV!$Q$2:$Q$3001,MATCH($C1091,⑥商品照会CSV!$A$2:$A$3001,0)),0))</f>
        <v/>
      </c>
      <c r="M1091" s="40" t="str">
        <f aca="false">IF($C1091="","",N($L1091)*N($K1091))</f>
        <v/>
      </c>
      <c r="N1091" s="17" t="str">
        <f aca="false">IF($C1091="","",MAX(1,IFERROR(INDEX(⑥商品照会CSV!$AK$2:$AK$3001,MATCH($C1091,⑥商品照会CSV!$A$2:$A$3001,0)),1)))</f>
        <v/>
      </c>
      <c r="O1091" s="12" t="str">
        <f aca="false">IF($C1091="","",IFERROR(IF(INDEX(⑥商品照会CSV!$AN$2:$AN$3001,MATCH($C1091,⑥商品照会CSV!$A$2:$A$3001,0))=1,"バラ",IF(INDEX(⑥商品照会CSV!$AM$2:$AM$3001,MATCH($C1091,⑥商品照会CSV!$A$2:$A$3001,0))=1,"中間包装","ケース")),"ケース"))</f>
        <v/>
      </c>
      <c r="P1091" s="18"/>
      <c r="Q1091" s="14"/>
      <c r="R1091" s="17" t="str">
        <f aca="false">IF($C1091="","",N($Q1091)*N($K1091))</f>
        <v/>
      </c>
    </row>
    <row r="1092" customFormat="false" ht="15" hidden="false" customHeight="false" outlineLevel="0" collapsed="false">
      <c r="B1092" s="12" t="n">
        <v>1087</v>
      </c>
      <c r="C1092" s="36" t="str">
        <f aca="false">IF(①在庫CSV_発注日!$M1088="","",①在庫CSV_発注日!$M1088&amp;"")</f>
        <v/>
      </c>
      <c r="D1092" s="12" t="str">
        <f aca="false">IF($C1092="","",①在庫CSV_発注日!$N1088)</f>
        <v/>
      </c>
      <c r="E1092" s="12" t="str">
        <f aca="false">IF($C1092="","",①在庫CSV_発注日!$H1088)</f>
        <v/>
      </c>
      <c r="F1092" s="12" t="str">
        <f aca="false">IF($C1092="","",①在庫CSV_発注日!$L1088)</f>
        <v/>
      </c>
      <c r="G1092" s="18"/>
      <c r="H1092" s="17" t="str">
        <f aca="false">IF($C1092="","",N(①在庫CSV_発注日!$Z1088))</f>
        <v/>
      </c>
      <c r="I1092" s="37" t="str">
        <f aca="false">IF($C1092="","",SUMIFS(⑤減算マスタCSV!$L$2:$L$8001,⑤減算マスタCSV!$F$2:$F$8001,$C1092,⑤減算マスタCSV!$K$2:$K$8001,1))</f>
        <v/>
      </c>
      <c r="J1092" s="17" t="str">
        <f aca="false">IF($C1092="","",IFERROR(INDEX(⑤減算マスタCSV!$H$2:$H$8001,MATCH($C1092,⑤減算マスタCSV!$F$2:$F$8001,0)),1))</f>
        <v/>
      </c>
      <c r="K1092" s="17" t="str">
        <f aca="false">IF($C1092="","",MAX(1,IFERROR(INDEX(⑥商品照会CSV!$M$2:$M$3001,MATCH($C1092,⑥商品照会CSV!$A$2:$A$3001,0)),1)))</f>
        <v/>
      </c>
      <c r="L1092" s="40" t="str">
        <f aca="false">IF($C1092="","",IFERROR(INDEX(⑥商品照会CSV!$Q$2:$Q$3001,MATCH($C1092,⑥商品照会CSV!$A$2:$A$3001,0)),0))</f>
        <v/>
      </c>
      <c r="M1092" s="40" t="str">
        <f aca="false">IF($C1092="","",N($L1092)*N($K1092))</f>
        <v/>
      </c>
      <c r="N1092" s="17" t="str">
        <f aca="false">IF($C1092="","",MAX(1,IFERROR(INDEX(⑥商品照会CSV!$AK$2:$AK$3001,MATCH($C1092,⑥商品照会CSV!$A$2:$A$3001,0)),1)))</f>
        <v/>
      </c>
      <c r="O1092" s="12" t="str">
        <f aca="false">IF($C1092="","",IFERROR(IF(INDEX(⑥商品照会CSV!$AN$2:$AN$3001,MATCH($C1092,⑥商品照会CSV!$A$2:$A$3001,0))=1,"バラ",IF(INDEX(⑥商品照会CSV!$AM$2:$AM$3001,MATCH($C1092,⑥商品照会CSV!$A$2:$A$3001,0))=1,"中間包装","ケース")),"ケース"))</f>
        <v/>
      </c>
      <c r="P1092" s="18"/>
      <c r="Q1092" s="14"/>
      <c r="R1092" s="17" t="str">
        <f aca="false">IF($C1092="","",N($Q1092)*N($K1092))</f>
        <v/>
      </c>
    </row>
    <row r="1093" customFormat="false" ht="15" hidden="false" customHeight="false" outlineLevel="0" collapsed="false">
      <c r="B1093" s="12" t="n">
        <v>1088</v>
      </c>
      <c r="C1093" s="36" t="str">
        <f aca="false">IF(①在庫CSV_発注日!$M1089="","",①在庫CSV_発注日!$M1089&amp;"")</f>
        <v/>
      </c>
      <c r="D1093" s="12" t="str">
        <f aca="false">IF($C1093="","",①在庫CSV_発注日!$N1089)</f>
        <v/>
      </c>
      <c r="E1093" s="12" t="str">
        <f aca="false">IF($C1093="","",①在庫CSV_発注日!$H1089)</f>
        <v/>
      </c>
      <c r="F1093" s="12" t="str">
        <f aca="false">IF($C1093="","",①在庫CSV_発注日!$L1089)</f>
        <v/>
      </c>
      <c r="G1093" s="18"/>
      <c r="H1093" s="17" t="str">
        <f aca="false">IF($C1093="","",N(①在庫CSV_発注日!$Z1089))</f>
        <v/>
      </c>
      <c r="I1093" s="37" t="str">
        <f aca="false">IF($C1093="","",SUMIFS(⑤減算マスタCSV!$L$2:$L$8001,⑤減算マスタCSV!$F$2:$F$8001,$C1093,⑤減算マスタCSV!$K$2:$K$8001,1))</f>
        <v/>
      </c>
      <c r="J1093" s="17" t="str">
        <f aca="false">IF($C1093="","",IFERROR(INDEX(⑤減算マスタCSV!$H$2:$H$8001,MATCH($C1093,⑤減算マスタCSV!$F$2:$F$8001,0)),1))</f>
        <v/>
      </c>
      <c r="K1093" s="17" t="str">
        <f aca="false">IF($C1093="","",MAX(1,IFERROR(INDEX(⑥商品照会CSV!$M$2:$M$3001,MATCH($C1093,⑥商品照会CSV!$A$2:$A$3001,0)),1)))</f>
        <v/>
      </c>
      <c r="L1093" s="40" t="str">
        <f aca="false">IF($C1093="","",IFERROR(INDEX(⑥商品照会CSV!$Q$2:$Q$3001,MATCH($C1093,⑥商品照会CSV!$A$2:$A$3001,0)),0))</f>
        <v/>
      </c>
      <c r="M1093" s="40" t="str">
        <f aca="false">IF($C1093="","",N($L1093)*N($K1093))</f>
        <v/>
      </c>
      <c r="N1093" s="17" t="str">
        <f aca="false">IF($C1093="","",MAX(1,IFERROR(INDEX(⑥商品照会CSV!$AK$2:$AK$3001,MATCH($C1093,⑥商品照会CSV!$A$2:$A$3001,0)),1)))</f>
        <v/>
      </c>
      <c r="O1093" s="12" t="str">
        <f aca="false">IF($C1093="","",IFERROR(IF(INDEX(⑥商品照会CSV!$AN$2:$AN$3001,MATCH($C1093,⑥商品照会CSV!$A$2:$A$3001,0))=1,"バラ",IF(INDEX(⑥商品照会CSV!$AM$2:$AM$3001,MATCH($C1093,⑥商品照会CSV!$A$2:$A$3001,0))=1,"中間包装","ケース")),"ケース"))</f>
        <v/>
      </c>
      <c r="P1093" s="18"/>
      <c r="Q1093" s="14"/>
      <c r="R1093" s="17" t="str">
        <f aca="false">IF($C1093="","",N($Q1093)*N($K1093))</f>
        <v/>
      </c>
    </row>
    <row r="1094" customFormat="false" ht="15" hidden="false" customHeight="false" outlineLevel="0" collapsed="false">
      <c r="B1094" s="12" t="n">
        <v>1089</v>
      </c>
      <c r="C1094" s="36" t="str">
        <f aca="false">IF(①在庫CSV_発注日!$M1090="","",①在庫CSV_発注日!$M1090&amp;"")</f>
        <v/>
      </c>
      <c r="D1094" s="12" t="str">
        <f aca="false">IF($C1094="","",①在庫CSV_発注日!$N1090)</f>
        <v/>
      </c>
      <c r="E1094" s="12" t="str">
        <f aca="false">IF($C1094="","",①在庫CSV_発注日!$H1090)</f>
        <v/>
      </c>
      <c r="F1094" s="12" t="str">
        <f aca="false">IF($C1094="","",①在庫CSV_発注日!$L1090)</f>
        <v/>
      </c>
      <c r="G1094" s="18"/>
      <c r="H1094" s="17" t="str">
        <f aca="false">IF($C1094="","",N(①在庫CSV_発注日!$Z1090))</f>
        <v/>
      </c>
      <c r="I1094" s="37" t="str">
        <f aca="false">IF($C1094="","",SUMIFS(⑤減算マスタCSV!$L$2:$L$8001,⑤減算マスタCSV!$F$2:$F$8001,$C1094,⑤減算マスタCSV!$K$2:$K$8001,1))</f>
        <v/>
      </c>
      <c r="J1094" s="17" t="str">
        <f aca="false">IF($C1094="","",IFERROR(INDEX(⑤減算マスタCSV!$H$2:$H$8001,MATCH($C1094,⑤減算マスタCSV!$F$2:$F$8001,0)),1))</f>
        <v/>
      </c>
      <c r="K1094" s="17" t="str">
        <f aca="false">IF($C1094="","",MAX(1,IFERROR(INDEX(⑥商品照会CSV!$M$2:$M$3001,MATCH($C1094,⑥商品照会CSV!$A$2:$A$3001,0)),1)))</f>
        <v/>
      </c>
      <c r="L1094" s="40" t="str">
        <f aca="false">IF($C1094="","",IFERROR(INDEX(⑥商品照会CSV!$Q$2:$Q$3001,MATCH($C1094,⑥商品照会CSV!$A$2:$A$3001,0)),0))</f>
        <v/>
      </c>
      <c r="M1094" s="40" t="str">
        <f aca="false">IF($C1094="","",N($L1094)*N($K1094))</f>
        <v/>
      </c>
      <c r="N1094" s="17" t="str">
        <f aca="false">IF($C1094="","",MAX(1,IFERROR(INDEX(⑥商品照会CSV!$AK$2:$AK$3001,MATCH($C1094,⑥商品照会CSV!$A$2:$A$3001,0)),1)))</f>
        <v/>
      </c>
      <c r="O1094" s="12" t="str">
        <f aca="false">IF($C1094="","",IFERROR(IF(INDEX(⑥商品照会CSV!$AN$2:$AN$3001,MATCH($C1094,⑥商品照会CSV!$A$2:$A$3001,0))=1,"バラ",IF(INDEX(⑥商品照会CSV!$AM$2:$AM$3001,MATCH($C1094,⑥商品照会CSV!$A$2:$A$3001,0))=1,"中間包装","ケース")),"ケース"))</f>
        <v/>
      </c>
      <c r="P1094" s="18"/>
      <c r="Q1094" s="14"/>
      <c r="R1094" s="17" t="str">
        <f aca="false">IF($C1094="","",N($Q1094)*N($K1094))</f>
        <v/>
      </c>
    </row>
    <row r="1095" customFormat="false" ht="15" hidden="false" customHeight="false" outlineLevel="0" collapsed="false">
      <c r="B1095" s="12" t="n">
        <v>1090</v>
      </c>
      <c r="C1095" s="36" t="str">
        <f aca="false">IF(①在庫CSV_発注日!$M1091="","",①在庫CSV_発注日!$M1091&amp;"")</f>
        <v/>
      </c>
      <c r="D1095" s="12" t="str">
        <f aca="false">IF($C1095="","",①在庫CSV_発注日!$N1091)</f>
        <v/>
      </c>
      <c r="E1095" s="12" t="str">
        <f aca="false">IF($C1095="","",①在庫CSV_発注日!$H1091)</f>
        <v/>
      </c>
      <c r="F1095" s="12" t="str">
        <f aca="false">IF($C1095="","",①在庫CSV_発注日!$L1091)</f>
        <v/>
      </c>
      <c r="G1095" s="18"/>
      <c r="H1095" s="17" t="str">
        <f aca="false">IF($C1095="","",N(①在庫CSV_発注日!$Z1091))</f>
        <v/>
      </c>
      <c r="I1095" s="37" t="str">
        <f aca="false">IF($C1095="","",SUMIFS(⑤減算マスタCSV!$L$2:$L$8001,⑤減算マスタCSV!$F$2:$F$8001,$C1095,⑤減算マスタCSV!$K$2:$K$8001,1))</f>
        <v/>
      </c>
      <c r="J1095" s="17" t="str">
        <f aca="false">IF($C1095="","",IFERROR(INDEX(⑤減算マスタCSV!$H$2:$H$8001,MATCH($C1095,⑤減算マスタCSV!$F$2:$F$8001,0)),1))</f>
        <v/>
      </c>
      <c r="K1095" s="17" t="str">
        <f aca="false">IF($C1095="","",MAX(1,IFERROR(INDEX(⑥商品照会CSV!$M$2:$M$3001,MATCH($C1095,⑥商品照会CSV!$A$2:$A$3001,0)),1)))</f>
        <v/>
      </c>
      <c r="L1095" s="40" t="str">
        <f aca="false">IF($C1095="","",IFERROR(INDEX(⑥商品照会CSV!$Q$2:$Q$3001,MATCH($C1095,⑥商品照会CSV!$A$2:$A$3001,0)),0))</f>
        <v/>
      </c>
      <c r="M1095" s="40" t="str">
        <f aca="false">IF($C1095="","",N($L1095)*N($K1095))</f>
        <v/>
      </c>
      <c r="N1095" s="17" t="str">
        <f aca="false">IF($C1095="","",MAX(1,IFERROR(INDEX(⑥商品照会CSV!$AK$2:$AK$3001,MATCH($C1095,⑥商品照会CSV!$A$2:$A$3001,0)),1)))</f>
        <v/>
      </c>
      <c r="O1095" s="12" t="str">
        <f aca="false">IF($C1095="","",IFERROR(IF(INDEX(⑥商品照会CSV!$AN$2:$AN$3001,MATCH($C1095,⑥商品照会CSV!$A$2:$A$3001,0))=1,"バラ",IF(INDEX(⑥商品照会CSV!$AM$2:$AM$3001,MATCH($C1095,⑥商品照会CSV!$A$2:$A$3001,0))=1,"中間包装","ケース")),"ケース"))</f>
        <v/>
      </c>
      <c r="P1095" s="18"/>
      <c r="Q1095" s="14"/>
      <c r="R1095" s="17" t="str">
        <f aca="false">IF($C1095="","",N($Q1095)*N($K1095))</f>
        <v/>
      </c>
    </row>
    <row r="1096" customFormat="false" ht="15" hidden="false" customHeight="false" outlineLevel="0" collapsed="false">
      <c r="B1096" s="12" t="n">
        <v>1091</v>
      </c>
      <c r="C1096" s="36" t="str">
        <f aca="false">IF(①在庫CSV_発注日!$M1092="","",①在庫CSV_発注日!$M1092&amp;"")</f>
        <v/>
      </c>
      <c r="D1096" s="12" t="str">
        <f aca="false">IF($C1096="","",①在庫CSV_発注日!$N1092)</f>
        <v/>
      </c>
      <c r="E1096" s="12" t="str">
        <f aca="false">IF($C1096="","",①在庫CSV_発注日!$H1092)</f>
        <v/>
      </c>
      <c r="F1096" s="12" t="str">
        <f aca="false">IF($C1096="","",①在庫CSV_発注日!$L1092)</f>
        <v/>
      </c>
      <c r="G1096" s="18"/>
      <c r="H1096" s="17" t="str">
        <f aca="false">IF($C1096="","",N(①在庫CSV_発注日!$Z1092))</f>
        <v/>
      </c>
      <c r="I1096" s="37" t="str">
        <f aca="false">IF($C1096="","",SUMIFS(⑤減算マスタCSV!$L$2:$L$8001,⑤減算マスタCSV!$F$2:$F$8001,$C1096,⑤減算マスタCSV!$K$2:$K$8001,1))</f>
        <v/>
      </c>
      <c r="J1096" s="17" t="str">
        <f aca="false">IF($C1096="","",IFERROR(INDEX(⑤減算マスタCSV!$H$2:$H$8001,MATCH($C1096,⑤減算マスタCSV!$F$2:$F$8001,0)),1))</f>
        <v/>
      </c>
      <c r="K1096" s="17" t="str">
        <f aca="false">IF($C1096="","",MAX(1,IFERROR(INDEX(⑥商品照会CSV!$M$2:$M$3001,MATCH($C1096,⑥商品照会CSV!$A$2:$A$3001,0)),1)))</f>
        <v/>
      </c>
      <c r="L1096" s="40" t="str">
        <f aca="false">IF($C1096="","",IFERROR(INDEX(⑥商品照会CSV!$Q$2:$Q$3001,MATCH($C1096,⑥商品照会CSV!$A$2:$A$3001,0)),0))</f>
        <v/>
      </c>
      <c r="M1096" s="40" t="str">
        <f aca="false">IF($C1096="","",N($L1096)*N($K1096))</f>
        <v/>
      </c>
      <c r="N1096" s="17" t="str">
        <f aca="false">IF($C1096="","",MAX(1,IFERROR(INDEX(⑥商品照会CSV!$AK$2:$AK$3001,MATCH($C1096,⑥商品照会CSV!$A$2:$A$3001,0)),1)))</f>
        <v/>
      </c>
      <c r="O1096" s="12" t="str">
        <f aca="false">IF($C1096="","",IFERROR(IF(INDEX(⑥商品照会CSV!$AN$2:$AN$3001,MATCH($C1096,⑥商品照会CSV!$A$2:$A$3001,0))=1,"バラ",IF(INDEX(⑥商品照会CSV!$AM$2:$AM$3001,MATCH($C1096,⑥商品照会CSV!$A$2:$A$3001,0))=1,"中間包装","ケース")),"ケース"))</f>
        <v/>
      </c>
      <c r="P1096" s="18"/>
      <c r="Q1096" s="14"/>
      <c r="R1096" s="17" t="str">
        <f aca="false">IF($C1096="","",N($Q1096)*N($K1096))</f>
        <v/>
      </c>
    </row>
    <row r="1097" customFormat="false" ht="15" hidden="false" customHeight="false" outlineLevel="0" collapsed="false">
      <c r="B1097" s="12" t="n">
        <v>1092</v>
      </c>
      <c r="C1097" s="36" t="str">
        <f aca="false">IF(①在庫CSV_発注日!$M1093="","",①在庫CSV_発注日!$M1093&amp;"")</f>
        <v/>
      </c>
      <c r="D1097" s="12" t="str">
        <f aca="false">IF($C1097="","",①在庫CSV_発注日!$N1093)</f>
        <v/>
      </c>
      <c r="E1097" s="12" t="str">
        <f aca="false">IF($C1097="","",①在庫CSV_発注日!$H1093)</f>
        <v/>
      </c>
      <c r="F1097" s="12" t="str">
        <f aca="false">IF($C1097="","",①在庫CSV_発注日!$L1093)</f>
        <v/>
      </c>
      <c r="G1097" s="18"/>
      <c r="H1097" s="17" t="str">
        <f aca="false">IF($C1097="","",N(①在庫CSV_発注日!$Z1093))</f>
        <v/>
      </c>
      <c r="I1097" s="37" t="str">
        <f aca="false">IF($C1097="","",SUMIFS(⑤減算マスタCSV!$L$2:$L$8001,⑤減算マスタCSV!$F$2:$F$8001,$C1097,⑤減算マスタCSV!$K$2:$K$8001,1))</f>
        <v/>
      </c>
      <c r="J1097" s="17" t="str">
        <f aca="false">IF($C1097="","",IFERROR(INDEX(⑤減算マスタCSV!$H$2:$H$8001,MATCH($C1097,⑤減算マスタCSV!$F$2:$F$8001,0)),1))</f>
        <v/>
      </c>
      <c r="K1097" s="17" t="str">
        <f aca="false">IF($C1097="","",MAX(1,IFERROR(INDEX(⑥商品照会CSV!$M$2:$M$3001,MATCH($C1097,⑥商品照会CSV!$A$2:$A$3001,0)),1)))</f>
        <v/>
      </c>
      <c r="L1097" s="40" t="str">
        <f aca="false">IF($C1097="","",IFERROR(INDEX(⑥商品照会CSV!$Q$2:$Q$3001,MATCH($C1097,⑥商品照会CSV!$A$2:$A$3001,0)),0))</f>
        <v/>
      </c>
      <c r="M1097" s="40" t="str">
        <f aca="false">IF($C1097="","",N($L1097)*N($K1097))</f>
        <v/>
      </c>
      <c r="N1097" s="17" t="str">
        <f aca="false">IF($C1097="","",MAX(1,IFERROR(INDEX(⑥商品照会CSV!$AK$2:$AK$3001,MATCH($C1097,⑥商品照会CSV!$A$2:$A$3001,0)),1)))</f>
        <v/>
      </c>
      <c r="O1097" s="12" t="str">
        <f aca="false">IF($C1097="","",IFERROR(IF(INDEX(⑥商品照会CSV!$AN$2:$AN$3001,MATCH($C1097,⑥商品照会CSV!$A$2:$A$3001,0))=1,"バラ",IF(INDEX(⑥商品照会CSV!$AM$2:$AM$3001,MATCH($C1097,⑥商品照会CSV!$A$2:$A$3001,0))=1,"中間包装","ケース")),"ケース"))</f>
        <v/>
      </c>
      <c r="P1097" s="18"/>
      <c r="Q1097" s="14"/>
      <c r="R1097" s="17" t="str">
        <f aca="false">IF($C1097="","",N($Q1097)*N($K1097))</f>
        <v/>
      </c>
    </row>
    <row r="1098" customFormat="false" ht="15" hidden="false" customHeight="false" outlineLevel="0" collapsed="false">
      <c r="B1098" s="12" t="n">
        <v>1093</v>
      </c>
      <c r="C1098" s="36" t="str">
        <f aca="false">IF(①在庫CSV_発注日!$M1094="","",①在庫CSV_発注日!$M1094&amp;"")</f>
        <v/>
      </c>
      <c r="D1098" s="12" t="str">
        <f aca="false">IF($C1098="","",①在庫CSV_発注日!$N1094)</f>
        <v/>
      </c>
      <c r="E1098" s="12" t="str">
        <f aca="false">IF($C1098="","",①在庫CSV_発注日!$H1094)</f>
        <v/>
      </c>
      <c r="F1098" s="12" t="str">
        <f aca="false">IF($C1098="","",①在庫CSV_発注日!$L1094)</f>
        <v/>
      </c>
      <c r="G1098" s="18"/>
      <c r="H1098" s="17" t="str">
        <f aca="false">IF($C1098="","",N(①在庫CSV_発注日!$Z1094))</f>
        <v/>
      </c>
      <c r="I1098" s="37" t="str">
        <f aca="false">IF($C1098="","",SUMIFS(⑤減算マスタCSV!$L$2:$L$8001,⑤減算マスタCSV!$F$2:$F$8001,$C1098,⑤減算マスタCSV!$K$2:$K$8001,1))</f>
        <v/>
      </c>
      <c r="J1098" s="17" t="str">
        <f aca="false">IF($C1098="","",IFERROR(INDEX(⑤減算マスタCSV!$H$2:$H$8001,MATCH($C1098,⑤減算マスタCSV!$F$2:$F$8001,0)),1))</f>
        <v/>
      </c>
      <c r="K1098" s="17" t="str">
        <f aca="false">IF($C1098="","",MAX(1,IFERROR(INDEX(⑥商品照会CSV!$M$2:$M$3001,MATCH($C1098,⑥商品照会CSV!$A$2:$A$3001,0)),1)))</f>
        <v/>
      </c>
      <c r="L1098" s="40" t="str">
        <f aca="false">IF($C1098="","",IFERROR(INDEX(⑥商品照会CSV!$Q$2:$Q$3001,MATCH($C1098,⑥商品照会CSV!$A$2:$A$3001,0)),0))</f>
        <v/>
      </c>
      <c r="M1098" s="40" t="str">
        <f aca="false">IF($C1098="","",N($L1098)*N($K1098))</f>
        <v/>
      </c>
      <c r="N1098" s="17" t="str">
        <f aca="false">IF($C1098="","",MAX(1,IFERROR(INDEX(⑥商品照会CSV!$AK$2:$AK$3001,MATCH($C1098,⑥商品照会CSV!$A$2:$A$3001,0)),1)))</f>
        <v/>
      </c>
      <c r="O1098" s="12" t="str">
        <f aca="false">IF($C1098="","",IFERROR(IF(INDEX(⑥商品照会CSV!$AN$2:$AN$3001,MATCH($C1098,⑥商品照会CSV!$A$2:$A$3001,0))=1,"バラ",IF(INDEX(⑥商品照会CSV!$AM$2:$AM$3001,MATCH($C1098,⑥商品照会CSV!$A$2:$A$3001,0))=1,"中間包装","ケース")),"ケース"))</f>
        <v/>
      </c>
      <c r="P1098" s="18"/>
      <c r="Q1098" s="14"/>
      <c r="R1098" s="17" t="str">
        <f aca="false">IF($C1098="","",N($Q1098)*N($K1098))</f>
        <v/>
      </c>
    </row>
    <row r="1099" customFormat="false" ht="15" hidden="false" customHeight="false" outlineLevel="0" collapsed="false">
      <c r="B1099" s="12" t="n">
        <v>1094</v>
      </c>
      <c r="C1099" s="36" t="str">
        <f aca="false">IF(①在庫CSV_発注日!$M1095="","",①在庫CSV_発注日!$M1095&amp;"")</f>
        <v/>
      </c>
      <c r="D1099" s="12" t="str">
        <f aca="false">IF($C1099="","",①在庫CSV_発注日!$N1095)</f>
        <v/>
      </c>
      <c r="E1099" s="12" t="str">
        <f aca="false">IF($C1099="","",①在庫CSV_発注日!$H1095)</f>
        <v/>
      </c>
      <c r="F1099" s="12" t="str">
        <f aca="false">IF($C1099="","",①在庫CSV_発注日!$L1095)</f>
        <v/>
      </c>
      <c r="G1099" s="18"/>
      <c r="H1099" s="17" t="str">
        <f aca="false">IF($C1099="","",N(①在庫CSV_発注日!$Z1095))</f>
        <v/>
      </c>
      <c r="I1099" s="37" t="str">
        <f aca="false">IF($C1099="","",SUMIFS(⑤減算マスタCSV!$L$2:$L$8001,⑤減算マスタCSV!$F$2:$F$8001,$C1099,⑤減算マスタCSV!$K$2:$K$8001,1))</f>
        <v/>
      </c>
      <c r="J1099" s="17" t="str">
        <f aca="false">IF($C1099="","",IFERROR(INDEX(⑤減算マスタCSV!$H$2:$H$8001,MATCH($C1099,⑤減算マスタCSV!$F$2:$F$8001,0)),1))</f>
        <v/>
      </c>
      <c r="K1099" s="17" t="str">
        <f aca="false">IF($C1099="","",MAX(1,IFERROR(INDEX(⑥商品照会CSV!$M$2:$M$3001,MATCH($C1099,⑥商品照会CSV!$A$2:$A$3001,0)),1)))</f>
        <v/>
      </c>
      <c r="L1099" s="40" t="str">
        <f aca="false">IF($C1099="","",IFERROR(INDEX(⑥商品照会CSV!$Q$2:$Q$3001,MATCH($C1099,⑥商品照会CSV!$A$2:$A$3001,0)),0))</f>
        <v/>
      </c>
      <c r="M1099" s="40" t="str">
        <f aca="false">IF($C1099="","",N($L1099)*N($K1099))</f>
        <v/>
      </c>
      <c r="N1099" s="17" t="str">
        <f aca="false">IF($C1099="","",MAX(1,IFERROR(INDEX(⑥商品照会CSV!$AK$2:$AK$3001,MATCH($C1099,⑥商品照会CSV!$A$2:$A$3001,0)),1)))</f>
        <v/>
      </c>
      <c r="O1099" s="12" t="str">
        <f aca="false">IF($C1099="","",IFERROR(IF(INDEX(⑥商品照会CSV!$AN$2:$AN$3001,MATCH($C1099,⑥商品照会CSV!$A$2:$A$3001,0))=1,"バラ",IF(INDEX(⑥商品照会CSV!$AM$2:$AM$3001,MATCH($C1099,⑥商品照会CSV!$A$2:$A$3001,0))=1,"中間包装","ケース")),"ケース"))</f>
        <v/>
      </c>
      <c r="P1099" s="18"/>
      <c r="Q1099" s="14"/>
      <c r="R1099" s="17" t="str">
        <f aca="false">IF($C1099="","",N($Q1099)*N($K1099))</f>
        <v/>
      </c>
    </row>
    <row r="1100" customFormat="false" ht="15" hidden="false" customHeight="false" outlineLevel="0" collapsed="false">
      <c r="B1100" s="12" t="n">
        <v>1095</v>
      </c>
      <c r="C1100" s="36" t="str">
        <f aca="false">IF(①在庫CSV_発注日!$M1096="","",①在庫CSV_発注日!$M1096&amp;"")</f>
        <v/>
      </c>
      <c r="D1100" s="12" t="str">
        <f aca="false">IF($C1100="","",①在庫CSV_発注日!$N1096)</f>
        <v/>
      </c>
      <c r="E1100" s="12" t="str">
        <f aca="false">IF($C1100="","",①在庫CSV_発注日!$H1096)</f>
        <v/>
      </c>
      <c r="F1100" s="12" t="str">
        <f aca="false">IF($C1100="","",①在庫CSV_発注日!$L1096)</f>
        <v/>
      </c>
      <c r="G1100" s="18"/>
      <c r="H1100" s="17" t="str">
        <f aca="false">IF($C1100="","",N(①在庫CSV_発注日!$Z1096))</f>
        <v/>
      </c>
      <c r="I1100" s="37" t="str">
        <f aca="false">IF($C1100="","",SUMIFS(⑤減算マスタCSV!$L$2:$L$8001,⑤減算マスタCSV!$F$2:$F$8001,$C1100,⑤減算マスタCSV!$K$2:$K$8001,1))</f>
        <v/>
      </c>
      <c r="J1100" s="17" t="str">
        <f aca="false">IF($C1100="","",IFERROR(INDEX(⑤減算マスタCSV!$H$2:$H$8001,MATCH($C1100,⑤減算マスタCSV!$F$2:$F$8001,0)),1))</f>
        <v/>
      </c>
      <c r="K1100" s="17" t="str">
        <f aca="false">IF($C1100="","",MAX(1,IFERROR(INDEX(⑥商品照会CSV!$M$2:$M$3001,MATCH($C1100,⑥商品照会CSV!$A$2:$A$3001,0)),1)))</f>
        <v/>
      </c>
      <c r="L1100" s="40" t="str">
        <f aca="false">IF($C1100="","",IFERROR(INDEX(⑥商品照会CSV!$Q$2:$Q$3001,MATCH($C1100,⑥商品照会CSV!$A$2:$A$3001,0)),0))</f>
        <v/>
      </c>
      <c r="M1100" s="40" t="str">
        <f aca="false">IF($C1100="","",N($L1100)*N($K1100))</f>
        <v/>
      </c>
      <c r="N1100" s="17" t="str">
        <f aca="false">IF($C1100="","",MAX(1,IFERROR(INDEX(⑥商品照会CSV!$AK$2:$AK$3001,MATCH($C1100,⑥商品照会CSV!$A$2:$A$3001,0)),1)))</f>
        <v/>
      </c>
      <c r="O1100" s="12" t="str">
        <f aca="false">IF($C1100="","",IFERROR(IF(INDEX(⑥商品照会CSV!$AN$2:$AN$3001,MATCH($C1100,⑥商品照会CSV!$A$2:$A$3001,0))=1,"バラ",IF(INDEX(⑥商品照会CSV!$AM$2:$AM$3001,MATCH($C1100,⑥商品照会CSV!$A$2:$A$3001,0))=1,"中間包装","ケース")),"ケース"))</f>
        <v/>
      </c>
      <c r="P1100" s="18"/>
      <c r="Q1100" s="14"/>
      <c r="R1100" s="17" t="str">
        <f aca="false">IF($C1100="","",N($Q1100)*N($K1100))</f>
        <v/>
      </c>
    </row>
    <row r="1101" customFormat="false" ht="15" hidden="false" customHeight="false" outlineLevel="0" collapsed="false">
      <c r="B1101" s="12" t="n">
        <v>1096</v>
      </c>
      <c r="C1101" s="36" t="str">
        <f aca="false">IF(①在庫CSV_発注日!$M1097="","",①在庫CSV_発注日!$M1097&amp;"")</f>
        <v/>
      </c>
      <c r="D1101" s="12" t="str">
        <f aca="false">IF($C1101="","",①在庫CSV_発注日!$N1097)</f>
        <v/>
      </c>
      <c r="E1101" s="12" t="str">
        <f aca="false">IF($C1101="","",①在庫CSV_発注日!$H1097)</f>
        <v/>
      </c>
      <c r="F1101" s="12" t="str">
        <f aca="false">IF($C1101="","",①在庫CSV_発注日!$L1097)</f>
        <v/>
      </c>
      <c r="G1101" s="18"/>
      <c r="H1101" s="17" t="str">
        <f aca="false">IF($C1101="","",N(①在庫CSV_発注日!$Z1097))</f>
        <v/>
      </c>
      <c r="I1101" s="37" t="str">
        <f aca="false">IF($C1101="","",SUMIFS(⑤減算マスタCSV!$L$2:$L$8001,⑤減算マスタCSV!$F$2:$F$8001,$C1101,⑤減算マスタCSV!$K$2:$K$8001,1))</f>
        <v/>
      </c>
      <c r="J1101" s="17" t="str">
        <f aca="false">IF($C1101="","",IFERROR(INDEX(⑤減算マスタCSV!$H$2:$H$8001,MATCH($C1101,⑤減算マスタCSV!$F$2:$F$8001,0)),1))</f>
        <v/>
      </c>
      <c r="K1101" s="17" t="str">
        <f aca="false">IF($C1101="","",MAX(1,IFERROR(INDEX(⑥商品照会CSV!$M$2:$M$3001,MATCH($C1101,⑥商品照会CSV!$A$2:$A$3001,0)),1)))</f>
        <v/>
      </c>
      <c r="L1101" s="40" t="str">
        <f aca="false">IF($C1101="","",IFERROR(INDEX(⑥商品照会CSV!$Q$2:$Q$3001,MATCH($C1101,⑥商品照会CSV!$A$2:$A$3001,0)),0))</f>
        <v/>
      </c>
      <c r="M1101" s="40" t="str">
        <f aca="false">IF($C1101="","",N($L1101)*N($K1101))</f>
        <v/>
      </c>
      <c r="N1101" s="17" t="str">
        <f aca="false">IF($C1101="","",MAX(1,IFERROR(INDEX(⑥商品照会CSV!$AK$2:$AK$3001,MATCH($C1101,⑥商品照会CSV!$A$2:$A$3001,0)),1)))</f>
        <v/>
      </c>
      <c r="O1101" s="12" t="str">
        <f aca="false">IF($C1101="","",IFERROR(IF(INDEX(⑥商品照会CSV!$AN$2:$AN$3001,MATCH($C1101,⑥商品照会CSV!$A$2:$A$3001,0))=1,"バラ",IF(INDEX(⑥商品照会CSV!$AM$2:$AM$3001,MATCH($C1101,⑥商品照会CSV!$A$2:$A$3001,0))=1,"中間包装","ケース")),"ケース"))</f>
        <v/>
      </c>
      <c r="P1101" s="18"/>
      <c r="Q1101" s="14"/>
      <c r="R1101" s="17" t="str">
        <f aca="false">IF($C1101="","",N($Q1101)*N($K1101))</f>
        <v/>
      </c>
    </row>
    <row r="1102" customFormat="false" ht="15" hidden="false" customHeight="false" outlineLevel="0" collapsed="false">
      <c r="B1102" s="12" t="n">
        <v>1097</v>
      </c>
      <c r="C1102" s="36" t="str">
        <f aca="false">IF(①在庫CSV_発注日!$M1098="","",①在庫CSV_発注日!$M1098&amp;"")</f>
        <v/>
      </c>
      <c r="D1102" s="12" t="str">
        <f aca="false">IF($C1102="","",①在庫CSV_発注日!$N1098)</f>
        <v/>
      </c>
      <c r="E1102" s="12" t="str">
        <f aca="false">IF($C1102="","",①在庫CSV_発注日!$H1098)</f>
        <v/>
      </c>
      <c r="F1102" s="12" t="str">
        <f aca="false">IF($C1102="","",①在庫CSV_発注日!$L1098)</f>
        <v/>
      </c>
      <c r="G1102" s="18"/>
      <c r="H1102" s="17" t="str">
        <f aca="false">IF($C1102="","",N(①在庫CSV_発注日!$Z1098))</f>
        <v/>
      </c>
      <c r="I1102" s="37" t="str">
        <f aca="false">IF($C1102="","",SUMIFS(⑤減算マスタCSV!$L$2:$L$8001,⑤減算マスタCSV!$F$2:$F$8001,$C1102,⑤減算マスタCSV!$K$2:$K$8001,1))</f>
        <v/>
      </c>
      <c r="J1102" s="17" t="str">
        <f aca="false">IF($C1102="","",IFERROR(INDEX(⑤減算マスタCSV!$H$2:$H$8001,MATCH($C1102,⑤減算マスタCSV!$F$2:$F$8001,0)),1))</f>
        <v/>
      </c>
      <c r="K1102" s="17" t="str">
        <f aca="false">IF($C1102="","",MAX(1,IFERROR(INDEX(⑥商品照会CSV!$M$2:$M$3001,MATCH($C1102,⑥商品照会CSV!$A$2:$A$3001,0)),1)))</f>
        <v/>
      </c>
      <c r="L1102" s="40" t="str">
        <f aca="false">IF($C1102="","",IFERROR(INDEX(⑥商品照会CSV!$Q$2:$Q$3001,MATCH($C1102,⑥商品照会CSV!$A$2:$A$3001,0)),0))</f>
        <v/>
      </c>
      <c r="M1102" s="40" t="str">
        <f aca="false">IF($C1102="","",N($L1102)*N($K1102))</f>
        <v/>
      </c>
      <c r="N1102" s="17" t="str">
        <f aca="false">IF($C1102="","",MAX(1,IFERROR(INDEX(⑥商品照会CSV!$AK$2:$AK$3001,MATCH($C1102,⑥商品照会CSV!$A$2:$A$3001,0)),1)))</f>
        <v/>
      </c>
      <c r="O1102" s="12" t="str">
        <f aca="false">IF($C1102="","",IFERROR(IF(INDEX(⑥商品照会CSV!$AN$2:$AN$3001,MATCH($C1102,⑥商品照会CSV!$A$2:$A$3001,0))=1,"バラ",IF(INDEX(⑥商品照会CSV!$AM$2:$AM$3001,MATCH($C1102,⑥商品照会CSV!$A$2:$A$3001,0))=1,"中間包装","ケース")),"ケース"))</f>
        <v/>
      </c>
      <c r="P1102" s="18"/>
      <c r="Q1102" s="14"/>
      <c r="R1102" s="17" t="str">
        <f aca="false">IF($C1102="","",N($Q1102)*N($K1102))</f>
        <v/>
      </c>
    </row>
    <row r="1103" customFormat="false" ht="15" hidden="false" customHeight="false" outlineLevel="0" collapsed="false">
      <c r="B1103" s="12" t="n">
        <v>1098</v>
      </c>
      <c r="C1103" s="36" t="str">
        <f aca="false">IF(①在庫CSV_発注日!$M1099="","",①在庫CSV_発注日!$M1099&amp;"")</f>
        <v/>
      </c>
      <c r="D1103" s="12" t="str">
        <f aca="false">IF($C1103="","",①在庫CSV_発注日!$N1099)</f>
        <v/>
      </c>
      <c r="E1103" s="12" t="str">
        <f aca="false">IF($C1103="","",①在庫CSV_発注日!$H1099)</f>
        <v/>
      </c>
      <c r="F1103" s="12" t="str">
        <f aca="false">IF($C1103="","",①在庫CSV_発注日!$L1099)</f>
        <v/>
      </c>
      <c r="G1103" s="18"/>
      <c r="H1103" s="17" t="str">
        <f aca="false">IF($C1103="","",N(①在庫CSV_発注日!$Z1099))</f>
        <v/>
      </c>
      <c r="I1103" s="37" t="str">
        <f aca="false">IF($C1103="","",SUMIFS(⑤減算マスタCSV!$L$2:$L$8001,⑤減算マスタCSV!$F$2:$F$8001,$C1103,⑤減算マスタCSV!$K$2:$K$8001,1))</f>
        <v/>
      </c>
      <c r="J1103" s="17" t="str">
        <f aca="false">IF($C1103="","",IFERROR(INDEX(⑤減算マスタCSV!$H$2:$H$8001,MATCH($C1103,⑤減算マスタCSV!$F$2:$F$8001,0)),1))</f>
        <v/>
      </c>
      <c r="K1103" s="17" t="str">
        <f aca="false">IF($C1103="","",MAX(1,IFERROR(INDEX(⑥商品照会CSV!$M$2:$M$3001,MATCH($C1103,⑥商品照会CSV!$A$2:$A$3001,0)),1)))</f>
        <v/>
      </c>
      <c r="L1103" s="40" t="str">
        <f aca="false">IF($C1103="","",IFERROR(INDEX(⑥商品照会CSV!$Q$2:$Q$3001,MATCH($C1103,⑥商品照会CSV!$A$2:$A$3001,0)),0))</f>
        <v/>
      </c>
      <c r="M1103" s="40" t="str">
        <f aca="false">IF($C1103="","",N($L1103)*N($K1103))</f>
        <v/>
      </c>
      <c r="N1103" s="17" t="str">
        <f aca="false">IF($C1103="","",MAX(1,IFERROR(INDEX(⑥商品照会CSV!$AK$2:$AK$3001,MATCH($C1103,⑥商品照会CSV!$A$2:$A$3001,0)),1)))</f>
        <v/>
      </c>
      <c r="O1103" s="12" t="str">
        <f aca="false">IF($C1103="","",IFERROR(IF(INDEX(⑥商品照会CSV!$AN$2:$AN$3001,MATCH($C1103,⑥商品照会CSV!$A$2:$A$3001,0))=1,"バラ",IF(INDEX(⑥商品照会CSV!$AM$2:$AM$3001,MATCH($C1103,⑥商品照会CSV!$A$2:$A$3001,0))=1,"中間包装","ケース")),"ケース"))</f>
        <v/>
      </c>
      <c r="P1103" s="18"/>
      <c r="Q1103" s="14"/>
      <c r="R1103" s="17" t="str">
        <f aca="false">IF($C1103="","",N($Q1103)*N($K1103))</f>
        <v/>
      </c>
    </row>
    <row r="1104" customFormat="false" ht="15" hidden="false" customHeight="false" outlineLevel="0" collapsed="false">
      <c r="B1104" s="12" t="n">
        <v>1099</v>
      </c>
      <c r="C1104" s="36" t="str">
        <f aca="false">IF(①在庫CSV_発注日!$M1100="","",①在庫CSV_発注日!$M1100&amp;"")</f>
        <v/>
      </c>
      <c r="D1104" s="12" t="str">
        <f aca="false">IF($C1104="","",①在庫CSV_発注日!$N1100)</f>
        <v/>
      </c>
      <c r="E1104" s="12" t="str">
        <f aca="false">IF($C1104="","",①在庫CSV_発注日!$H1100)</f>
        <v/>
      </c>
      <c r="F1104" s="12" t="str">
        <f aca="false">IF($C1104="","",①在庫CSV_発注日!$L1100)</f>
        <v/>
      </c>
      <c r="G1104" s="18"/>
      <c r="H1104" s="17" t="str">
        <f aca="false">IF($C1104="","",N(①在庫CSV_発注日!$Z1100))</f>
        <v/>
      </c>
      <c r="I1104" s="37" t="str">
        <f aca="false">IF($C1104="","",SUMIFS(⑤減算マスタCSV!$L$2:$L$8001,⑤減算マスタCSV!$F$2:$F$8001,$C1104,⑤減算マスタCSV!$K$2:$K$8001,1))</f>
        <v/>
      </c>
      <c r="J1104" s="17" t="str">
        <f aca="false">IF($C1104="","",IFERROR(INDEX(⑤減算マスタCSV!$H$2:$H$8001,MATCH($C1104,⑤減算マスタCSV!$F$2:$F$8001,0)),1))</f>
        <v/>
      </c>
      <c r="K1104" s="17" t="str">
        <f aca="false">IF($C1104="","",MAX(1,IFERROR(INDEX(⑥商品照会CSV!$M$2:$M$3001,MATCH($C1104,⑥商品照会CSV!$A$2:$A$3001,0)),1)))</f>
        <v/>
      </c>
      <c r="L1104" s="40" t="str">
        <f aca="false">IF($C1104="","",IFERROR(INDEX(⑥商品照会CSV!$Q$2:$Q$3001,MATCH($C1104,⑥商品照会CSV!$A$2:$A$3001,0)),0))</f>
        <v/>
      </c>
      <c r="M1104" s="40" t="str">
        <f aca="false">IF($C1104="","",N($L1104)*N($K1104))</f>
        <v/>
      </c>
      <c r="N1104" s="17" t="str">
        <f aca="false">IF($C1104="","",MAX(1,IFERROR(INDEX(⑥商品照会CSV!$AK$2:$AK$3001,MATCH($C1104,⑥商品照会CSV!$A$2:$A$3001,0)),1)))</f>
        <v/>
      </c>
      <c r="O1104" s="12" t="str">
        <f aca="false">IF($C1104="","",IFERROR(IF(INDEX(⑥商品照会CSV!$AN$2:$AN$3001,MATCH($C1104,⑥商品照会CSV!$A$2:$A$3001,0))=1,"バラ",IF(INDEX(⑥商品照会CSV!$AM$2:$AM$3001,MATCH($C1104,⑥商品照会CSV!$A$2:$A$3001,0))=1,"中間包装","ケース")),"ケース"))</f>
        <v/>
      </c>
      <c r="P1104" s="18"/>
      <c r="Q1104" s="14"/>
      <c r="R1104" s="17" t="str">
        <f aca="false">IF($C1104="","",N($Q1104)*N($K1104))</f>
        <v/>
      </c>
    </row>
    <row r="1105" customFormat="false" ht="15" hidden="false" customHeight="false" outlineLevel="0" collapsed="false">
      <c r="B1105" s="12" t="n">
        <v>1100</v>
      </c>
      <c r="C1105" s="36" t="str">
        <f aca="false">IF(①在庫CSV_発注日!$M1101="","",①在庫CSV_発注日!$M1101&amp;"")</f>
        <v/>
      </c>
      <c r="D1105" s="12" t="str">
        <f aca="false">IF($C1105="","",①在庫CSV_発注日!$N1101)</f>
        <v/>
      </c>
      <c r="E1105" s="12" t="str">
        <f aca="false">IF($C1105="","",①在庫CSV_発注日!$H1101)</f>
        <v/>
      </c>
      <c r="F1105" s="12" t="str">
        <f aca="false">IF($C1105="","",①在庫CSV_発注日!$L1101)</f>
        <v/>
      </c>
      <c r="G1105" s="18"/>
      <c r="H1105" s="17" t="str">
        <f aca="false">IF($C1105="","",N(①在庫CSV_発注日!$Z1101))</f>
        <v/>
      </c>
      <c r="I1105" s="37" t="str">
        <f aca="false">IF($C1105="","",SUMIFS(⑤減算マスタCSV!$L$2:$L$8001,⑤減算マスタCSV!$F$2:$F$8001,$C1105,⑤減算マスタCSV!$K$2:$K$8001,1))</f>
        <v/>
      </c>
      <c r="J1105" s="17" t="str">
        <f aca="false">IF($C1105="","",IFERROR(INDEX(⑤減算マスタCSV!$H$2:$H$8001,MATCH($C1105,⑤減算マスタCSV!$F$2:$F$8001,0)),1))</f>
        <v/>
      </c>
      <c r="K1105" s="17" t="str">
        <f aca="false">IF($C1105="","",MAX(1,IFERROR(INDEX(⑥商品照会CSV!$M$2:$M$3001,MATCH($C1105,⑥商品照会CSV!$A$2:$A$3001,0)),1)))</f>
        <v/>
      </c>
      <c r="L1105" s="40" t="str">
        <f aca="false">IF($C1105="","",IFERROR(INDEX(⑥商品照会CSV!$Q$2:$Q$3001,MATCH($C1105,⑥商品照会CSV!$A$2:$A$3001,0)),0))</f>
        <v/>
      </c>
      <c r="M1105" s="40" t="str">
        <f aca="false">IF($C1105="","",N($L1105)*N($K1105))</f>
        <v/>
      </c>
      <c r="N1105" s="17" t="str">
        <f aca="false">IF($C1105="","",MAX(1,IFERROR(INDEX(⑥商品照会CSV!$AK$2:$AK$3001,MATCH($C1105,⑥商品照会CSV!$A$2:$A$3001,0)),1)))</f>
        <v/>
      </c>
      <c r="O1105" s="12" t="str">
        <f aca="false">IF($C1105="","",IFERROR(IF(INDEX(⑥商品照会CSV!$AN$2:$AN$3001,MATCH($C1105,⑥商品照会CSV!$A$2:$A$3001,0))=1,"バラ",IF(INDEX(⑥商品照会CSV!$AM$2:$AM$3001,MATCH($C1105,⑥商品照会CSV!$A$2:$A$3001,0))=1,"中間包装","ケース")),"ケース"))</f>
        <v/>
      </c>
      <c r="P1105" s="18"/>
      <c r="Q1105" s="14"/>
      <c r="R1105" s="17" t="str">
        <f aca="false">IF($C1105="","",N($Q1105)*N($K1105))</f>
        <v/>
      </c>
    </row>
    <row r="1106" customFormat="false" ht="15" hidden="false" customHeight="false" outlineLevel="0" collapsed="false">
      <c r="B1106" s="12" t="n">
        <v>1101</v>
      </c>
      <c r="C1106" s="36" t="str">
        <f aca="false">IF(①在庫CSV_発注日!$M1102="","",①在庫CSV_発注日!$M1102&amp;"")</f>
        <v/>
      </c>
      <c r="D1106" s="12" t="str">
        <f aca="false">IF($C1106="","",①在庫CSV_発注日!$N1102)</f>
        <v/>
      </c>
      <c r="E1106" s="12" t="str">
        <f aca="false">IF($C1106="","",①在庫CSV_発注日!$H1102)</f>
        <v/>
      </c>
      <c r="F1106" s="12" t="str">
        <f aca="false">IF($C1106="","",①在庫CSV_発注日!$L1102)</f>
        <v/>
      </c>
      <c r="G1106" s="18"/>
      <c r="H1106" s="17" t="str">
        <f aca="false">IF($C1106="","",N(①在庫CSV_発注日!$Z1102))</f>
        <v/>
      </c>
      <c r="I1106" s="37" t="str">
        <f aca="false">IF($C1106="","",SUMIFS(⑤減算マスタCSV!$L$2:$L$8001,⑤減算マスタCSV!$F$2:$F$8001,$C1106,⑤減算マスタCSV!$K$2:$K$8001,1))</f>
        <v/>
      </c>
      <c r="J1106" s="17" t="str">
        <f aca="false">IF($C1106="","",IFERROR(INDEX(⑤減算マスタCSV!$H$2:$H$8001,MATCH($C1106,⑤減算マスタCSV!$F$2:$F$8001,0)),1))</f>
        <v/>
      </c>
      <c r="K1106" s="17" t="str">
        <f aca="false">IF($C1106="","",MAX(1,IFERROR(INDEX(⑥商品照会CSV!$M$2:$M$3001,MATCH($C1106,⑥商品照会CSV!$A$2:$A$3001,0)),1)))</f>
        <v/>
      </c>
      <c r="L1106" s="40" t="str">
        <f aca="false">IF($C1106="","",IFERROR(INDEX(⑥商品照会CSV!$Q$2:$Q$3001,MATCH($C1106,⑥商品照会CSV!$A$2:$A$3001,0)),0))</f>
        <v/>
      </c>
      <c r="M1106" s="40" t="str">
        <f aca="false">IF($C1106="","",N($L1106)*N($K1106))</f>
        <v/>
      </c>
      <c r="N1106" s="17" t="str">
        <f aca="false">IF($C1106="","",MAX(1,IFERROR(INDEX(⑥商品照会CSV!$AK$2:$AK$3001,MATCH($C1106,⑥商品照会CSV!$A$2:$A$3001,0)),1)))</f>
        <v/>
      </c>
      <c r="O1106" s="12" t="str">
        <f aca="false">IF($C1106="","",IFERROR(IF(INDEX(⑥商品照会CSV!$AN$2:$AN$3001,MATCH($C1106,⑥商品照会CSV!$A$2:$A$3001,0))=1,"バラ",IF(INDEX(⑥商品照会CSV!$AM$2:$AM$3001,MATCH($C1106,⑥商品照会CSV!$A$2:$A$3001,0))=1,"中間包装","ケース")),"ケース"))</f>
        <v/>
      </c>
      <c r="P1106" s="18"/>
      <c r="Q1106" s="14"/>
      <c r="R1106" s="17" t="str">
        <f aca="false">IF($C1106="","",N($Q1106)*N($K1106))</f>
        <v/>
      </c>
    </row>
    <row r="1107" customFormat="false" ht="15" hidden="false" customHeight="false" outlineLevel="0" collapsed="false">
      <c r="B1107" s="12" t="n">
        <v>1102</v>
      </c>
      <c r="C1107" s="36" t="str">
        <f aca="false">IF(①在庫CSV_発注日!$M1103="","",①在庫CSV_発注日!$M1103&amp;"")</f>
        <v/>
      </c>
      <c r="D1107" s="12" t="str">
        <f aca="false">IF($C1107="","",①在庫CSV_発注日!$N1103)</f>
        <v/>
      </c>
      <c r="E1107" s="12" t="str">
        <f aca="false">IF($C1107="","",①在庫CSV_発注日!$H1103)</f>
        <v/>
      </c>
      <c r="F1107" s="12" t="str">
        <f aca="false">IF($C1107="","",①在庫CSV_発注日!$L1103)</f>
        <v/>
      </c>
      <c r="G1107" s="18"/>
      <c r="H1107" s="17" t="str">
        <f aca="false">IF($C1107="","",N(①在庫CSV_発注日!$Z1103))</f>
        <v/>
      </c>
      <c r="I1107" s="37" t="str">
        <f aca="false">IF($C1107="","",SUMIFS(⑤減算マスタCSV!$L$2:$L$8001,⑤減算マスタCSV!$F$2:$F$8001,$C1107,⑤減算マスタCSV!$K$2:$K$8001,1))</f>
        <v/>
      </c>
      <c r="J1107" s="17" t="str">
        <f aca="false">IF($C1107="","",IFERROR(INDEX(⑤減算マスタCSV!$H$2:$H$8001,MATCH($C1107,⑤減算マスタCSV!$F$2:$F$8001,0)),1))</f>
        <v/>
      </c>
      <c r="K1107" s="17" t="str">
        <f aca="false">IF($C1107="","",MAX(1,IFERROR(INDEX(⑥商品照会CSV!$M$2:$M$3001,MATCH($C1107,⑥商品照会CSV!$A$2:$A$3001,0)),1)))</f>
        <v/>
      </c>
      <c r="L1107" s="40" t="str">
        <f aca="false">IF($C1107="","",IFERROR(INDEX(⑥商品照会CSV!$Q$2:$Q$3001,MATCH($C1107,⑥商品照会CSV!$A$2:$A$3001,0)),0))</f>
        <v/>
      </c>
      <c r="M1107" s="40" t="str">
        <f aca="false">IF($C1107="","",N($L1107)*N($K1107))</f>
        <v/>
      </c>
      <c r="N1107" s="17" t="str">
        <f aca="false">IF($C1107="","",MAX(1,IFERROR(INDEX(⑥商品照会CSV!$AK$2:$AK$3001,MATCH($C1107,⑥商品照会CSV!$A$2:$A$3001,0)),1)))</f>
        <v/>
      </c>
      <c r="O1107" s="12" t="str">
        <f aca="false">IF($C1107="","",IFERROR(IF(INDEX(⑥商品照会CSV!$AN$2:$AN$3001,MATCH($C1107,⑥商品照会CSV!$A$2:$A$3001,0))=1,"バラ",IF(INDEX(⑥商品照会CSV!$AM$2:$AM$3001,MATCH($C1107,⑥商品照会CSV!$A$2:$A$3001,0))=1,"中間包装","ケース")),"ケース"))</f>
        <v/>
      </c>
      <c r="P1107" s="18"/>
      <c r="Q1107" s="14"/>
      <c r="R1107" s="17" t="str">
        <f aca="false">IF($C1107="","",N($Q1107)*N($K1107))</f>
        <v/>
      </c>
    </row>
    <row r="1108" customFormat="false" ht="15" hidden="false" customHeight="false" outlineLevel="0" collapsed="false">
      <c r="B1108" s="12" t="n">
        <v>1103</v>
      </c>
      <c r="C1108" s="36" t="str">
        <f aca="false">IF(①在庫CSV_発注日!$M1104="","",①在庫CSV_発注日!$M1104&amp;"")</f>
        <v/>
      </c>
      <c r="D1108" s="12" t="str">
        <f aca="false">IF($C1108="","",①在庫CSV_発注日!$N1104)</f>
        <v/>
      </c>
      <c r="E1108" s="12" t="str">
        <f aca="false">IF($C1108="","",①在庫CSV_発注日!$H1104)</f>
        <v/>
      </c>
      <c r="F1108" s="12" t="str">
        <f aca="false">IF($C1108="","",①在庫CSV_発注日!$L1104)</f>
        <v/>
      </c>
      <c r="G1108" s="18"/>
      <c r="H1108" s="17" t="str">
        <f aca="false">IF($C1108="","",N(①在庫CSV_発注日!$Z1104))</f>
        <v/>
      </c>
      <c r="I1108" s="37" t="str">
        <f aca="false">IF($C1108="","",SUMIFS(⑤減算マスタCSV!$L$2:$L$8001,⑤減算マスタCSV!$F$2:$F$8001,$C1108,⑤減算マスタCSV!$K$2:$K$8001,1))</f>
        <v/>
      </c>
      <c r="J1108" s="17" t="str">
        <f aca="false">IF($C1108="","",IFERROR(INDEX(⑤減算マスタCSV!$H$2:$H$8001,MATCH($C1108,⑤減算マスタCSV!$F$2:$F$8001,0)),1))</f>
        <v/>
      </c>
      <c r="K1108" s="17" t="str">
        <f aca="false">IF($C1108="","",MAX(1,IFERROR(INDEX(⑥商品照会CSV!$M$2:$M$3001,MATCH($C1108,⑥商品照会CSV!$A$2:$A$3001,0)),1)))</f>
        <v/>
      </c>
      <c r="L1108" s="40" t="str">
        <f aca="false">IF($C1108="","",IFERROR(INDEX(⑥商品照会CSV!$Q$2:$Q$3001,MATCH($C1108,⑥商品照会CSV!$A$2:$A$3001,0)),0))</f>
        <v/>
      </c>
      <c r="M1108" s="40" t="str">
        <f aca="false">IF($C1108="","",N($L1108)*N($K1108))</f>
        <v/>
      </c>
      <c r="N1108" s="17" t="str">
        <f aca="false">IF($C1108="","",MAX(1,IFERROR(INDEX(⑥商品照会CSV!$AK$2:$AK$3001,MATCH($C1108,⑥商品照会CSV!$A$2:$A$3001,0)),1)))</f>
        <v/>
      </c>
      <c r="O1108" s="12" t="str">
        <f aca="false">IF($C1108="","",IFERROR(IF(INDEX(⑥商品照会CSV!$AN$2:$AN$3001,MATCH($C1108,⑥商品照会CSV!$A$2:$A$3001,0))=1,"バラ",IF(INDEX(⑥商品照会CSV!$AM$2:$AM$3001,MATCH($C1108,⑥商品照会CSV!$A$2:$A$3001,0))=1,"中間包装","ケース")),"ケース"))</f>
        <v/>
      </c>
      <c r="P1108" s="18"/>
      <c r="Q1108" s="14"/>
      <c r="R1108" s="17" t="str">
        <f aca="false">IF($C1108="","",N($Q1108)*N($K1108))</f>
        <v/>
      </c>
    </row>
    <row r="1109" customFormat="false" ht="15" hidden="false" customHeight="false" outlineLevel="0" collapsed="false">
      <c r="B1109" s="12" t="n">
        <v>1104</v>
      </c>
      <c r="C1109" s="36" t="str">
        <f aca="false">IF(①在庫CSV_発注日!$M1105="","",①在庫CSV_発注日!$M1105&amp;"")</f>
        <v/>
      </c>
      <c r="D1109" s="12" t="str">
        <f aca="false">IF($C1109="","",①在庫CSV_発注日!$N1105)</f>
        <v/>
      </c>
      <c r="E1109" s="12" t="str">
        <f aca="false">IF($C1109="","",①在庫CSV_発注日!$H1105)</f>
        <v/>
      </c>
      <c r="F1109" s="12" t="str">
        <f aca="false">IF($C1109="","",①在庫CSV_発注日!$L1105)</f>
        <v/>
      </c>
      <c r="G1109" s="18"/>
      <c r="H1109" s="17" t="str">
        <f aca="false">IF($C1109="","",N(①在庫CSV_発注日!$Z1105))</f>
        <v/>
      </c>
      <c r="I1109" s="37" t="str">
        <f aca="false">IF($C1109="","",SUMIFS(⑤減算マスタCSV!$L$2:$L$8001,⑤減算マスタCSV!$F$2:$F$8001,$C1109,⑤減算マスタCSV!$K$2:$K$8001,1))</f>
        <v/>
      </c>
      <c r="J1109" s="17" t="str">
        <f aca="false">IF($C1109="","",IFERROR(INDEX(⑤減算マスタCSV!$H$2:$H$8001,MATCH($C1109,⑤減算マスタCSV!$F$2:$F$8001,0)),1))</f>
        <v/>
      </c>
      <c r="K1109" s="17" t="str">
        <f aca="false">IF($C1109="","",MAX(1,IFERROR(INDEX(⑥商品照会CSV!$M$2:$M$3001,MATCH($C1109,⑥商品照会CSV!$A$2:$A$3001,0)),1)))</f>
        <v/>
      </c>
      <c r="L1109" s="40" t="str">
        <f aca="false">IF($C1109="","",IFERROR(INDEX(⑥商品照会CSV!$Q$2:$Q$3001,MATCH($C1109,⑥商品照会CSV!$A$2:$A$3001,0)),0))</f>
        <v/>
      </c>
      <c r="M1109" s="40" t="str">
        <f aca="false">IF($C1109="","",N($L1109)*N($K1109))</f>
        <v/>
      </c>
      <c r="N1109" s="17" t="str">
        <f aca="false">IF($C1109="","",MAX(1,IFERROR(INDEX(⑥商品照会CSV!$AK$2:$AK$3001,MATCH($C1109,⑥商品照会CSV!$A$2:$A$3001,0)),1)))</f>
        <v/>
      </c>
      <c r="O1109" s="12" t="str">
        <f aca="false">IF($C1109="","",IFERROR(IF(INDEX(⑥商品照会CSV!$AN$2:$AN$3001,MATCH($C1109,⑥商品照会CSV!$A$2:$A$3001,0))=1,"バラ",IF(INDEX(⑥商品照会CSV!$AM$2:$AM$3001,MATCH($C1109,⑥商品照会CSV!$A$2:$A$3001,0))=1,"中間包装","ケース")),"ケース"))</f>
        <v/>
      </c>
      <c r="P1109" s="18"/>
      <c r="Q1109" s="14"/>
      <c r="R1109" s="17" t="str">
        <f aca="false">IF($C1109="","",N($Q1109)*N($K1109))</f>
        <v/>
      </c>
    </row>
    <row r="1110" customFormat="false" ht="15" hidden="false" customHeight="false" outlineLevel="0" collapsed="false">
      <c r="B1110" s="12" t="n">
        <v>1105</v>
      </c>
      <c r="C1110" s="36" t="str">
        <f aca="false">IF(①在庫CSV_発注日!$M1106="","",①在庫CSV_発注日!$M1106&amp;"")</f>
        <v/>
      </c>
      <c r="D1110" s="12" t="str">
        <f aca="false">IF($C1110="","",①在庫CSV_発注日!$N1106)</f>
        <v/>
      </c>
      <c r="E1110" s="12" t="str">
        <f aca="false">IF($C1110="","",①在庫CSV_発注日!$H1106)</f>
        <v/>
      </c>
      <c r="F1110" s="12" t="str">
        <f aca="false">IF($C1110="","",①在庫CSV_発注日!$L1106)</f>
        <v/>
      </c>
      <c r="G1110" s="18"/>
      <c r="H1110" s="17" t="str">
        <f aca="false">IF($C1110="","",N(①在庫CSV_発注日!$Z1106))</f>
        <v/>
      </c>
      <c r="I1110" s="37" t="str">
        <f aca="false">IF($C1110="","",SUMIFS(⑤減算マスタCSV!$L$2:$L$8001,⑤減算マスタCSV!$F$2:$F$8001,$C1110,⑤減算マスタCSV!$K$2:$K$8001,1))</f>
        <v/>
      </c>
      <c r="J1110" s="17" t="str">
        <f aca="false">IF($C1110="","",IFERROR(INDEX(⑤減算マスタCSV!$H$2:$H$8001,MATCH($C1110,⑤減算マスタCSV!$F$2:$F$8001,0)),1))</f>
        <v/>
      </c>
      <c r="K1110" s="17" t="str">
        <f aca="false">IF($C1110="","",MAX(1,IFERROR(INDEX(⑥商品照会CSV!$M$2:$M$3001,MATCH($C1110,⑥商品照会CSV!$A$2:$A$3001,0)),1)))</f>
        <v/>
      </c>
      <c r="L1110" s="40" t="str">
        <f aca="false">IF($C1110="","",IFERROR(INDEX(⑥商品照会CSV!$Q$2:$Q$3001,MATCH($C1110,⑥商品照会CSV!$A$2:$A$3001,0)),0))</f>
        <v/>
      </c>
      <c r="M1110" s="40" t="str">
        <f aca="false">IF($C1110="","",N($L1110)*N($K1110))</f>
        <v/>
      </c>
      <c r="N1110" s="17" t="str">
        <f aca="false">IF($C1110="","",MAX(1,IFERROR(INDEX(⑥商品照会CSV!$AK$2:$AK$3001,MATCH($C1110,⑥商品照会CSV!$A$2:$A$3001,0)),1)))</f>
        <v/>
      </c>
      <c r="O1110" s="12" t="str">
        <f aca="false">IF($C1110="","",IFERROR(IF(INDEX(⑥商品照会CSV!$AN$2:$AN$3001,MATCH($C1110,⑥商品照会CSV!$A$2:$A$3001,0))=1,"バラ",IF(INDEX(⑥商品照会CSV!$AM$2:$AM$3001,MATCH($C1110,⑥商品照会CSV!$A$2:$A$3001,0))=1,"中間包装","ケース")),"ケース"))</f>
        <v/>
      </c>
      <c r="P1110" s="18"/>
      <c r="Q1110" s="14"/>
      <c r="R1110" s="17" t="str">
        <f aca="false">IF($C1110="","",N($Q1110)*N($K1110))</f>
        <v/>
      </c>
    </row>
    <row r="1111" customFormat="false" ht="15" hidden="false" customHeight="false" outlineLevel="0" collapsed="false">
      <c r="B1111" s="12" t="n">
        <v>1106</v>
      </c>
      <c r="C1111" s="36" t="str">
        <f aca="false">IF(①在庫CSV_発注日!$M1107="","",①在庫CSV_発注日!$M1107&amp;"")</f>
        <v/>
      </c>
      <c r="D1111" s="12" t="str">
        <f aca="false">IF($C1111="","",①在庫CSV_発注日!$N1107)</f>
        <v/>
      </c>
      <c r="E1111" s="12" t="str">
        <f aca="false">IF($C1111="","",①在庫CSV_発注日!$H1107)</f>
        <v/>
      </c>
      <c r="F1111" s="12" t="str">
        <f aca="false">IF($C1111="","",①在庫CSV_発注日!$L1107)</f>
        <v/>
      </c>
      <c r="G1111" s="18"/>
      <c r="H1111" s="17" t="str">
        <f aca="false">IF($C1111="","",N(①在庫CSV_発注日!$Z1107))</f>
        <v/>
      </c>
      <c r="I1111" s="37" t="str">
        <f aca="false">IF($C1111="","",SUMIFS(⑤減算マスタCSV!$L$2:$L$8001,⑤減算マスタCSV!$F$2:$F$8001,$C1111,⑤減算マスタCSV!$K$2:$K$8001,1))</f>
        <v/>
      </c>
      <c r="J1111" s="17" t="str">
        <f aca="false">IF($C1111="","",IFERROR(INDEX(⑤減算マスタCSV!$H$2:$H$8001,MATCH($C1111,⑤減算マスタCSV!$F$2:$F$8001,0)),1))</f>
        <v/>
      </c>
      <c r="K1111" s="17" t="str">
        <f aca="false">IF($C1111="","",MAX(1,IFERROR(INDEX(⑥商品照会CSV!$M$2:$M$3001,MATCH($C1111,⑥商品照会CSV!$A$2:$A$3001,0)),1)))</f>
        <v/>
      </c>
      <c r="L1111" s="40" t="str">
        <f aca="false">IF($C1111="","",IFERROR(INDEX(⑥商品照会CSV!$Q$2:$Q$3001,MATCH($C1111,⑥商品照会CSV!$A$2:$A$3001,0)),0))</f>
        <v/>
      </c>
      <c r="M1111" s="40" t="str">
        <f aca="false">IF($C1111="","",N($L1111)*N($K1111))</f>
        <v/>
      </c>
      <c r="N1111" s="17" t="str">
        <f aca="false">IF($C1111="","",MAX(1,IFERROR(INDEX(⑥商品照会CSV!$AK$2:$AK$3001,MATCH($C1111,⑥商品照会CSV!$A$2:$A$3001,0)),1)))</f>
        <v/>
      </c>
      <c r="O1111" s="12" t="str">
        <f aca="false">IF($C1111="","",IFERROR(IF(INDEX(⑥商品照会CSV!$AN$2:$AN$3001,MATCH($C1111,⑥商品照会CSV!$A$2:$A$3001,0))=1,"バラ",IF(INDEX(⑥商品照会CSV!$AM$2:$AM$3001,MATCH($C1111,⑥商品照会CSV!$A$2:$A$3001,0))=1,"中間包装","ケース")),"ケース"))</f>
        <v/>
      </c>
      <c r="P1111" s="18"/>
      <c r="Q1111" s="14"/>
      <c r="R1111" s="17" t="str">
        <f aca="false">IF($C1111="","",N($Q1111)*N($K1111))</f>
        <v/>
      </c>
    </row>
    <row r="1112" customFormat="false" ht="15" hidden="false" customHeight="false" outlineLevel="0" collapsed="false">
      <c r="B1112" s="12" t="n">
        <v>1107</v>
      </c>
      <c r="C1112" s="36" t="str">
        <f aca="false">IF(①在庫CSV_発注日!$M1108="","",①在庫CSV_発注日!$M1108&amp;"")</f>
        <v/>
      </c>
      <c r="D1112" s="12" t="str">
        <f aca="false">IF($C1112="","",①在庫CSV_発注日!$N1108)</f>
        <v/>
      </c>
      <c r="E1112" s="12" t="str">
        <f aca="false">IF($C1112="","",①在庫CSV_発注日!$H1108)</f>
        <v/>
      </c>
      <c r="F1112" s="12" t="str">
        <f aca="false">IF($C1112="","",①在庫CSV_発注日!$L1108)</f>
        <v/>
      </c>
      <c r="G1112" s="18"/>
      <c r="H1112" s="17" t="str">
        <f aca="false">IF($C1112="","",N(①在庫CSV_発注日!$Z1108))</f>
        <v/>
      </c>
      <c r="I1112" s="37" t="str">
        <f aca="false">IF($C1112="","",SUMIFS(⑤減算マスタCSV!$L$2:$L$8001,⑤減算マスタCSV!$F$2:$F$8001,$C1112,⑤減算マスタCSV!$K$2:$K$8001,1))</f>
        <v/>
      </c>
      <c r="J1112" s="17" t="str">
        <f aca="false">IF($C1112="","",IFERROR(INDEX(⑤減算マスタCSV!$H$2:$H$8001,MATCH($C1112,⑤減算マスタCSV!$F$2:$F$8001,0)),1))</f>
        <v/>
      </c>
      <c r="K1112" s="17" t="str">
        <f aca="false">IF($C1112="","",MAX(1,IFERROR(INDEX(⑥商品照会CSV!$M$2:$M$3001,MATCH($C1112,⑥商品照会CSV!$A$2:$A$3001,0)),1)))</f>
        <v/>
      </c>
      <c r="L1112" s="40" t="str">
        <f aca="false">IF($C1112="","",IFERROR(INDEX(⑥商品照会CSV!$Q$2:$Q$3001,MATCH($C1112,⑥商品照会CSV!$A$2:$A$3001,0)),0))</f>
        <v/>
      </c>
      <c r="M1112" s="40" t="str">
        <f aca="false">IF($C1112="","",N($L1112)*N($K1112))</f>
        <v/>
      </c>
      <c r="N1112" s="17" t="str">
        <f aca="false">IF($C1112="","",MAX(1,IFERROR(INDEX(⑥商品照会CSV!$AK$2:$AK$3001,MATCH($C1112,⑥商品照会CSV!$A$2:$A$3001,0)),1)))</f>
        <v/>
      </c>
      <c r="O1112" s="12" t="str">
        <f aca="false">IF($C1112="","",IFERROR(IF(INDEX(⑥商品照会CSV!$AN$2:$AN$3001,MATCH($C1112,⑥商品照会CSV!$A$2:$A$3001,0))=1,"バラ",IF(INDEX(⑥商品照会CSV!$AM$2:$AM$3001,MATCH($C1112,⑥商品照会CSV!$A$2:$A$3001,0))=1,"中間包装","ケース")),"ケース"))</f>
        <v/>
      </c>
      <c r="P1112" s="18"/>
      <c r="Q1112" s="14"/>
      <c r="R1112" s="17" t="str">
        <f aca="false">IF($C1112="","",N($Q1112)*N($K1112))</f>
        <v/>
      </c>
    </row>
    <row r="1113" customFormat="false" ht="15" hidden="false" customHeight="false" outlineLevel="0" collapsed="false">
      <c r="B1113" s="12" t="n">
        <v>1108</v>
      </c>
      <c r="C1113" s="36" t="str">
        <f aca="false">IF(①在庫CSV_発注日!$M1109="","",①在庫CSV_発注日!$M1109&amp;"")</f>
        <v/>
      </c>
      <c r="D1113" s="12" t="str">
        <f aca="false">IF($C1113="","",①在庫CSV_発注日!$N1109)</f>
        <v/>
      </c>
      <c r="E1113" s="12" t="str">
        <f aca="false">IF($C1113="","",①在庫CSV_発注日!$H1109)</f>
        <v/>
      </c>
      <c r="F1113" s="12" t="str">
        <f aca="false">IF($C1113="","",①在庫CSV_発注日!$L1109)</f>
        <v/>
      </c>
      <c r="G1113" s="18"/>
      <c r="H1113" s="17" t="str">
        <f aca="false">IF($C1113="","",N(①在庫CSV_発注日!$Z1109))</f>
        <v/>
      </c>
      <c r="I1113" s="37" t="str">
        <f aca="false">IF($C1113="","",SUMIFS(⑤減算マスタCSV!$L$2:$L$8001,⑤減算マスタCSV!$F$2:$F$8001,$C1113,⑤減算マスタCSV!$K$2:$K$8001,1))</f>
        <v/>
      </c>
      <c r="J1113" s="17" t="str">
        <f aca="false">IF($C1113="","",IFERROR(INDEX(⑤減算マスタCSV!$H$2:$H$8001,MATCH($C1113,⑤減算マスタCSV!$F$2:$F$8001,0)),1))</f>
        <v/>
      </c>
      <c r="K1113" s="17" t="str">
        <f aca="false">IF($C1113="","",MAX(1,IFERROR(INDEX(⑥商品照会CSV!$M$2:$M$3001,MATCH($C1113,⑥商品照会CSV!$A$2:$A$3001,0)),1)))</f>
        <v/>
      </c>
      <c r="L1113" s="40" t="str">
        <f aca="false">IF($C1113="","",IFERROR(INDEX(⑥商品照会CSV!$Q$2:$Q$3001,MATCH($C1113,⑥商品照会CSV!$A$2:$A$3001,0)),0))</f>
        <v/>
      </c>
      <c r="M1113" s="40" t="str">
        <f aca="false">IF($C1113="","",N($L1113)*N($K1113))</f>
        <v/>
      </c>
      <c r="N1113" s="17" t="str">
        <f aca="false">IF($C1113="","",MAX(1,IFERROR(INDEX(⑥商品照会CSV!$AK$2:$AK$3001,MATCH($C1113,⑥商品照会CSV!$A$2:$A$3001,0)),1)))</f>
        <v/>
      </c>
      <c r="O1113" s="12" t="str">
        <f aca="false">IF($C1113="","",IFERROR(IF(INDEX(⑥商品照会CSV!$AN$2:$AN$3001,MATCH($C1113,⑥商品照会CSV!$A$2:$A$3001,0))=1,"バラ",IF(INDEX(⑥商品照会CSV!$AM$2:$AM$3001,MATCH($C1113,⑥商品照会CSV!$A$2:$A$3001,0))=1,"中間包装","ケース")),"ケース"))</f>
        <v/>
      </c>
      <c r="P1113" s="18"/>
      <c r="Q1113" s="14"/>
      <c r="R1113" s="17" t="str">
        <f aca="false">IF($C1113="","",N($Q1113)*N($K1113))</f>
        <v/>
      </c>
    </row>
    <row r="1114" customFormat="false" ht="15" hidden="false" customHeight="false" outlineLevel="0" collapsed="false">
      <c r="B1114" s="12" t="n">
        <v>1109</v>
      </c>
      <c r="C1114" s="36" t="str">
        <f aca="false">IF(①在庫CSV_発注日!$M1110="","",①在庫CSV_発注日!$M1110&amp;"")</f>
        <v/>
      </c>
      <c r="D1114" s="12" t="str">
        <f aca="false">IF($C1114="","",①在庫CSV_発注日!$N1110)</f>
        <v/>
      </c>
      <c r="E1114" s="12" t="str">
        <f aca="false">IF($C1114="","",①在庫CSV_発注日!$H1110)</f>
        <v/>
      </c>
      <c r="F1114" s="12" t="str">
        <f aca="false">IF($C1114="","",①在庫CSV_発注日!$L1110)</f>
        <v/>
      </c>
      <c r="G1114" s="18"/>
      <c r="H1114" s="17" t="str">
        <f aca="false">IF($C1114="","",N(①在庫CSV_発注日!$Z1110))</f>
        <v/>
      </c>
      <c r="I1114" s="37" t="str">
        <f aca="false">IF($C1114="","",SUMIFS(⑤減算マスタCSV!$L$2:$L$8001,⑤減算マスタCSV!$F$2:$F$8001,$C1114,⑤減算マスタCSV!$K$2:$K$8001,1))</f>
        <v/>
      </c>
      <c r="J1114" s="17" t="str">
        <f aca="false">IF($C1114="","",IFERROR(INDEX(⑤減算マスタCSV!$H$2:$H$8001,MATCH($C1114,⑤減算マスタCSV!$F$2:$F$8001,0)),1))</f>
        <v/>
      </c>
      <c r="K1114" s="17" t="str">
        <f aca="false">IF($C1114="","",MAX(1,IFERROR(INDEX(⑥商品照会CSV!$M$2:$M$3001,MATCH($C1114,⑥商品照会CSV!$A$2:$A$3001,0)),1)))</f>
        <v/>
      </c>
      <c r="L1114" s="40" t="str">
        <f aca="false">IF($C1114="","",IFERROR(INDEX(⑥商品照会CSV!$Q$2:$Q$3001,MATCH($C1114,⑥商品照会CSV!$A$2:$A$3001,0)),0))</f>
        <v/>
      </c>
      <c r="M1114" s="40" t="str">
        <f aca="false">IF($C1114="","",N($L1114)*N($K1114))</f>
        <v/>
      </c>
      <c r="N1114" s="17" t="str">
        <f aca="false">IF($C1114="","",MAX(1,IFERROR(INDEX(⑥商品照会CSV!$AK$2:$AK$3001,MATCH($C1114,⑥商品照会CSV!$A$2:$A$3001,0)),1)))</f>
        <v/>
      </c>
      <c r="O1114" s="12" t="str">
        <f aca="false">IF($C1114="","",IFERROR(IF(INDEX(⑥商品照会CSV!$AN$2:$AN$3001,MATCH($C1114,⑥商品照会CSV!$A$2:$A$3001,0))=1,"バラ",IF(INDEX(⑥商品照会CSV!$AM$2:$AM$3001,MATCH($C1114,⑥商品照会CSV!$A$2:$A$3001,0))=1,"中間包装","ケース")),"ケース"))</f>
        <v/>
      </c>
      <c r="P1114" s="18"/>
      <c r="Q1114" s="14"/>
      <c r="R1114" s="17" t="str">
        <f aca="false">IF($C1114="","",N($Q1114)*N($K1114))</f>
        <v/>
      </c>
    </row>
    <row r="1115" customFormat="false" ht="15" hidden="false" customHeight="false" outlineLevel="0" collapsed="false">
      <c r="B1115" s="12" t="n">
        <v>1110</v>
      </c>
      <c r="C1115" s="36" t="str">
        <f aca="false">IF(①在庫CSV_発注日!$M1111="","",①在庫CSV_発注日!$M1111&amp;"")</f>
        <v/>
      </c>
      <c r="D1115" s="12" t="str">
        <f aca="false">IF($C1115="","",①在庫CSV_発注日!$N1111)</f>
        <v/>
      </c>
      <c r="E1115" s="12" t="str">
        <f aca="false">IF($C1115="","",①在庫CSV_発注日!$H1111)</f>
        <v/>
      </c>
      <c r="F1115" s="12" t="str">
        <f aca="false">IF($C1115="","",①在庫CSV_発注日!$L1111)</f>
        <v/>
      </c>
      <c r="G1115" s="18"/>
      <c r="H1115" s="17" t="str">
        <f aca="false">IF($C1115="","",N(①在庫CSV_発注日!$Z1111))</f>
        <v/>
      </c>
      <c r="I1115" s="37" t="str">
        <f aca="false">IF($C1115="","",SUMIFS(⑤減算マスタCSV!$L$2:$L$8001,⑤減算マスタCSV!$F$2:$F$8001,$C1115,⑤減算マスタCSV!$K$2:$K$8001,1))</f>
        <v/>
      </c>
      <c r="J1115" s="17" t="str">
        <f aca="false">IF($C1115="","",IFERROR(INDEX(⑤減算マスタCSV!$H$2:$H$8001,MATCH($C1115,⑤減算マスタCSV!$F$2:$F$8001,0)),1))</f>
        <v/>
      </c>
      <c r="K1115" s="17" t="str">
        <f aca="false">IF($C1115="","",MAX(1,IFERROR(INDEX(⑥商品照会CSV!$M$2:$M$3001,MATCH($C1115,⑥商品照会CSV!$A$2:$A$3001,0)),1)))</f>
        <v/>
      </c>
      <c r="L1115" s="40" t="str">
        <f aca="false">IF($C1115="","",IFERROR(INDEX(⑥商品照会CSV!$Q$2:$Q$3001,MATCH($C1115,⑥商品照会CSV!$A$2:$A$3001,0)),0))</f>
        <v/>
      </c>
      <c r="M1115" s="40" t="str">
        <f aca="false">IF($C1115="","",N($L1115)*N($K1115))</f>
        <v/>
      </c>
      <c r="N1115" s="17" t="str">
        <f aca="false">IF($C1115="","",MAX(1,IFERROR(INDEX(⑥商品照会CSV!$AK$2:$AK$3001,MATCH($C1115,⑥商品照会CSV!$A$2:$A$3001,0)),1)))</f>
        <v/>
      </c>
      <c r="O1115" s="12" t="str">
        <f aca="false">IF($C1115="","",IFERROR(IF(INDEX(⑥商品照会CSV!$AN$2:$AN$3001,MATCH($C1115,⑥商品照会CSV!$A$2:$A$3001,0))=1,"バラ",IF(INDEX(⑥商品照会CSV!$AM$2:$AM$3001,MATCH($C1115,⑥商品照会CSV!$A$2:$A$3001,0))=1,"中間包装","ケース")),"ケース"))</f>
        <v/>
      </c>
      <c r="P1115" s="18"/>
      <c r="Q1115" s="14"/>
      <c r="R1115" s="17" t="str">
        <f aca="false">IF($C1115="","",N($Q1115)*N($K1115))</f>
        <v/>
      </c>
    </row>
    <row r="1116" customFormat="false" ht="15" hidden="false" customHeight="false" outlineLevel="0" collapsed="false">
      <c r="B1116" s="12" t="n">
        <v>1111</v>
      </c>
      <c r="C1116" s="36" t="str">
        <f aca="false">IF(①在庫CSV_発注日!$M1112="","",①在庫CSV_発注日!$M1112&amp;"")</f>
        <v/>
      </c>
      <c r="D1116" s="12" t="str">
        <f aca="false">IF($C1116="","",①在庫CSV_発注日!$N1112)</f>
        <v/>
      </c>
      <c r="E1116" s="12" t="str">
        <f aca="false">IF($C1116="","",①在庫CSV_発注日!$H1112)</f>
        <v/>
      </c>
      <c r="F1116" s="12" t="str">
        <f aca="false">IF($C1116="","",①在庫CSV_発注日!$L1112)</f>
        <v/>
      </c>
      <c r="G1116" s="18"/>
      <c r="H1116" s="17" t="str">
        <f aca="false">IF($C1116="","",N(①在庫CSV_発注日!$Z1112))</f>
        <v/>
      </c>
      <c r="I1116" s="37" t="str">
        <f aca="false">IF($C1116="","",SUMIFS(⑤減算マスタCSV!$L$2:$L$8001,⑤減算マスタCSV!$F$2:$F$8001,$C1116,⑤減算マスタCSV!$K$2:$K$8001,1))</f>
        <v/>
      </c>
      <c r="J1116" s="17" t="str">
        <f aca="false">IF($C1116="","",IFERROR(INDEX(⑤減算マスタCSV!$H$2:$H$8001,MATCH($C1116,⑤減算マスタCSV!$F$2:$F$8001,0)),1))</f>
        <v/>
      </c>
      <c r="K1116" s="17" t="str">
        <f aca="false">IF($C1116="","",MAX(1,IFERROR(INDEX(⑥商品照会CSV!$M$2:$M$3001,MATCH($C1116,⑥商品照会CSV!$A$2:$A$3001,0)),1)))</f>
        <v/>
      </c>
      <c r="L1116" s="40" t="str">
        <f aca="false">IF($C1116="","",IFERROR(INDEX(⑥商品照会CSV!$Q$2:$Q$3001,MATCH($C1116,⑥商品照会CSV!$A$2:$A$3001,0)),0))</f>
        <v/>
      </c>
      <c r="M1116" s="40" t="str">
        <f aca="false">IF($C1116="","",N($L1116)*N($K1116))</f>
        <v/>
      </c>
      <c r="N1116" s="17" t="str">
        <f aca="false">IF($C1116="","",MAX(1,IFERROR(INDEX(⑥商品照会CSV!$AK$2:$AK$3001,MATCH($C1116,⑥商品照会CSV!$A$2:$A$3001,0)),1)))</f>
        <v/>
      </c>
      <c r="O1116" s="12" t="str">
        <f aca="false">IF($C1116="","",IFERROR(IF(INDEX(⑥商品照会CSV!$AN$2:$AN$3001,MATCH($C1116,⑥商品照会CSV!$A$2:$A$3001,0))=1,"バラ",IF(INDEX(⑥商品照会CSV!$AM$2:$AM$3001,MATCH($C1116,⑥商品照会CSV!$A$2:$A$3001,0))=1,"中間包装","ケース")),"ケース"))</f>
        <v/>
      </c>
      <c r="P1116" s="18"/>
      <c r="Q1116" s="14"/>
      <c r="R1116" s="17" t="str">
        <f aca="false">IF($C1116="","",N($Q1116)*N($K1116))</f>
        <v/>
      </c>
    </row>
    <row r="1117" customFormat="false" ht="15" hidden="false" customHeight="false" outlineLevel="0" collapsed="false">
      <c r="B1117" s="12" t="n">
        <v>1112</v>
      </c>
      <c r="C1117" s="36" t="str">
        <f aca="false">IF(①在庫CSV_発注日!$M1113="","",①在庫CSV_発注日!$M1113&amp;"")</f>
        <v/>
      </c>
      <c r="D1117" s="12" t="str">
        <f aca="false">IF($C1117="","",①在庫CSV_発注日!$N1113)</f>
        <v/>
      </c>
      <c r="E1117" s="12" t="str">
        <f aca="false">IF($C1117="","",①在庫CSV_発注日!$H1113)</f>
        <v/>
      </c>
      <c r="F1117" s="12" t="str">
        <f aca="false">IF($C1117="","",①在庫CSV_発注日!$L1113)</f>
        <v/>
      </c>
      <c r="G1117" s="18"/>
      <c r="H1117" s="17" t="str">
        <f aca="false">IF($C1117="","",N(①在庫CSV_発注日!$Z1113))</f>
        <v/>
      </c>
      <c r="I1117" s="37" t="str">
        <f aca="false">IF($C1117="","",SUMIFS(⑤減算マスタCSV!$L$2:$L$8001,⑤減算マスタCSV!$F$2:$F$8001,$C1117,⑤減算マスタCSV!$K$2:$K$8001,1))</f>
        <v/>
      </c>
      <c r="J1117" s="17" t="str">
        <f aca="false">IF($C1117="","",IFERROR(INDEX(⑤減算マスタCSV!$H$2:$H$8001,MATCH($C1117,⑤減算マスタCSV!$F$2:$F$8001,0)),1))</f>
        <v/>
      </c>
      <c r="K1117" s="17" t="str">
        <f aca="false">IF($C1117="","",MAX(1,IFERROR(INDEX(⑥商品照会CSV!$M$2:$M$3001,MATCH($C1117,⑥商品照会CSV!$A$2:$A$3001,0)),1)))</f>
        <v/>
      </c>
      <c r="L1117" s="40" t="str">
        <f aca="false">IF($C1117="","",IFERROR(INDEX(⑥商品照会CSV!$Q$2:$Q$3001,MATCH($C1117,⑥商品照会CSV!$A$2:$A$3001,0)),0))</f>
        <v/>
      </c>
      <c r="M1117" s="40" t="str">
        <f aca="false">IF($C1117="","",N($L1117)*N($K1117))</f>
        <v/>
      </c>
      <c r="N1117" s="17" t="str">
        <f aca="false">IF($C1117="","",MAX(1,IFERROR(INDEX(⑥商品照会CSV!$AK$2:$AK$3001,MATCH($C1117,⑥商品照会CSV!$A$2:$A$3001,0)),1)))</f>
        <v/>
      </c>
      <c r="O1117" s="12" t="str">
        <f aca="false">IF($C1117="","",IFERROR(IF(INDEX(⑥商品照会CSV!$AN$2:$AN$3001,MATCH($C1117,⑥商品照会CSV!$A$2:$A$3001,0))=1,"バラ",IF(INDEX(⑥商品照会CSV!$AM$2:$AM$3001,MATCH($C1117,⑥商品照会CSV!$A$2:$A$3001,0))=1,"中間包装","ケース")),"ケース"))</f>
        <v/>
      </c>
      <c r="P1117" s="18"/>
      <c r="Q1117" s="14"/>
      <c r="R1117" s="17" t="str">
        <f aca="false">IF($C1117="","",N($Q1117)*N($K1117))</f>
        <v/>
      </c>
    </row>
    <row r="1118" customFormat="false" ht="15" hidden="false" customHeight="false" outlineLevel="0" collapsed="false">
      <c r="B1118" s="12" t="n">
        <v>1113</v>
      </c>
      <c r="C1118" s="36" t="str">
        <f aca="false">IF(①在庫CSV_発注日!$M1114="","",①在庫CSV_発注日!$M1114&amp;"")</f>
        <v/>
      </c>
      <c r="D1118" s="12" t="str">
        <f aca="false">IF($C1118="","",①在庫CSV_発注日!$N1114)</f>
        <v/>
      </c>
      <c r="E1118" s="12" t="str">
        <f aca="false">IF($C1118="","",①在庫CSV_発注日!$H1114)</f>
        <v/>
      </c>
      <c r="F1118" s="12" t="str">
        <f aca="false">IF($C1118="","",①在庫CSV_発注日!$L1114)</f>
        <v/>
      </c>
      <c r="G1118" s="18"/>
      <c r="H1118" s="17" t="str">
        <f aca="false">IF($C1118="","",N(①在庫CSV_発注日!$Z1114))</f>
        <v/>
      </c>
      <c r="I1118" s="37" t="str">
        <f aca="false">IF($C1118="","",SUMIFS(⑤減算マスタCSV!$L$2:$L$8001,⑤減算マスタCSV!$F$2:$F$8001,$C1118,⑤減算マスタCSV!$K$2:$K$8001,1))</f>
        <v/>
      </c>
      <c r="J1118" s="17" t="str">
        <f aca="false">IF($C1118="","",IFERROR(INDEX(⑤減算マスタCSV!$H$2:$H$8001,MATCH($C1118,⑤減算マスタCSV!$F$2:$F$8001,0)),1))</f>
        <v/>
      </c>
      <c r="K1118" s="17" t="str">
        <f aca="false">IF($C1118="","",MAX(1,IFERROR(INDEX(⑥商品照会CSV!$M$2:$M$3001,MATCH($C1118,⑥商品照会CSV!$A$2:$A$3001,0)),1)))</f>
        <v/>
      </c>
      <c r="L1118" s="40" t="str">
        <f aca="false">IF($C1118="","",IFERROR(INDEX(⑥商品照会CSV!$Q$2:$Q$3001,MATCH($C1118,⑥商品照会CSV!$A$2:$A$3001,0)),0))</f>
        <v/>
      </c>
      <c r="M1118" s="40" t="str">
        <f aca="false">IF($C1118="","",N($L1118)*N($K1118))</f>
        <v/>
      </c>
      <c r="N1118" s="17" t="str">
        <f aca="false">IF($C1118="","",MAX(1,IFERROR(INDEX(⑥商品照会CSV!$AK$2:$AK$3001,MATCH($C1118,⑥商品照会CSV!$A$2:$A$3001,0)),1)))</f>
        <v/>
      </c>
      <c r="O1118" s="12" t="str">
        <f aca="false">IF($C1118="","",IFERROR(IF(INDEX(⑥商品照会CSV!$AN$2:$AN$3001,MATCH($C1118,⑥商品照会CSV!$A$2:$A$3001,0))=1,"バラ",IF(INDEX(⑥商品照会CSV!$AM$2:$AM$3001,MATCH($C1118,⑥商品照会CSV!$A$2:$A$3001,0))=1,"中間包装","ケース")),"ケース"))</f>
        <v/>
      </c>
      <c r="P1118" s="18"/>
      <c r="Q1118" s="14"/>
      <c r="R1118" s="17" t="str">
        <f aca="false">IF($C1118="","",N($Q1118)*N($K1118))</f>
        <v/>
      </c>
    </row>
    <row r="1119" customFormat="false" ht="15" hidden="false" customHeight="false" outlineLevel="0" collapsed="false">
      <c r="B1119" s="12" t="n">
        <v>1114</v>
      </c>
      <c r="C1119" s="36" t="str">
        <f aca="false">IF(①在庫CSV_発注日!$M1115="","",①在庫CSV_発注日!$M1115&amp;"")</f>
        <v/>
      </c>
      <c r="D1119" s="12" t="str">
        <f aca="false">IF($C1119="","",①在庫CSV_発注日!$N1115)</f>
        <v/>
      </c>
      <c r="E1119" s="12" t="str">
        <f aca="false">IF($C1119="","",①在庫CSV_発注日!$H1115)</f>
        <v/>
      </c>
      <c r="F1119" s="12" t="str">
        <f aca="false">IF($C1119="","",①在庫CSV_発注日!$L1115)</f>
        <v/>
      </c>
      <c r="G1119" s="18"/>
      <c r="H1119" s="17" t="str">
        <f aca="false">IF($C1119="","",N(①在庫CSV_発注日!$Z1115))</f>
        <v/>
      </c>
      <c r="I1119" s="37" t="str">
        <f aca="false">IF($C1119="","",SUMIFS(⑤減算マスタCSV!$L$2:$L$8001,⑤減算マスタCSV!$F$2:$F$8001,$C1119,⑤減算マスタCSV!$K$2:$K$8001,1))</f>
        <v/>
      </c>
      <c r="J1119" s="17" t="str">
        <f aca="false">IF($C1119="","",IFERROR(INDEX(⑤減算マスタCSV!$H$2:$H$8001,MATCH($C1119,⑤減算マスタCSV!$F$2:$F$8001,0)),1))</f>
        <v/>
      </c>
      <c r="K1119" s="17" t="str">
        <f aca="false">IF($C1119="","",MAX(1,IFERROR(INDEX(⑥商品照会CSV!$M$2:$M$3001,MATCH($C1119,⑥商品照会CSV!$A$2:$A$3001,0)),1)))</f>
        <v/>
      </c>
      <c r="L1119" s="40" t="str">
        <f aca="false">IF($C1119="","",IFERROR(INDEX(⑥商品照会CSV!$Q$2:$Q$3001,MATCH($C1119,⑥商品照会CSV!$A$2:$A$3001,0)),0))</f>
        <v/>
      </c>
      <c r="M1119" s="40" t="str">
        <f aca="false">IF($C1119="","",N($L1119)*N($K1119))</f>
        <v/>
      </c>
      <c r="N1119" s="17" t="str">
        <f aca="false">IF($C1119="","",MAX(1,IFERROR(INDEX(⑥商品照会CSV!$AK$2:$AK$3001,MATCH($C1119,⑥商品照会CSV!$A$2:$A$3001,0)),1)))</f>
        <v/>
      </c>
      <c r="O1119" s="12" t="str">
        <f aca="false">IF($C1119="","",IFERROR(IF(INDEX(⑥商品照会CSV!$AN$2:$AN$3001,MATCH($C1119,⑥商品照会CSV!$A$2:$A$3001,0))=1,"バラ",IF(INDEX(⑥商品照会CSV!$AM$2:$AM$3001,MATCH($C1119,⑥商品照会CSV!$A$2:$A$3001,0))=1,"中間包装","ケース")),"ケース"))</f>
        <v/>
      </c>
      <c r="P1119" s="18"/>
      <c r="Q1119" s="14"/>
      <c r="R1119" s="17" t="str">
        <f aca="false">IF($C1119="","",N($Q1119)*N($K1119))</f>
        <v/>
      </c>
    </row>
    <row r="1120" customFormat="false" ht="15" hidden="false" customHeight="false" outlineLevel="0" collapsed="false">
      <c r="B1120" s="12" t="n">
        <v>1115</v>
      </c>
      <c r="C1120" s="36" t="str">
        <f aca="false">IF(①在庫CSV_発注日!$M1116="","",①在庫CSV_発注日!$M1116&amp;"")</f>
        <v/>
      </c>
      <c r="D1120" s="12" t="str">
        <f aca="false">IF($C1120="","",①在庫CSV_発注日!$N1116)</f>
        <v/>
      </c>
      <c r="E1120" s="12" t="str">
        <f aca="false">IF($C1120="","",①在庫CSV_発注日!$H1116)</f>
        <v/>
      </c>
      <c r="F1120" s="12" t="str">
        <f aca="false">IF($C1120="","",①在庫CSV_発注日!$L1116)</f>
        <v/>
      </c>
      <c r="G1120" s="18"/>
      <c r="H1120" s="17" t="str">
        <f aca="false">IF($C1120="","",N(①在庫CSV_発注日!$Z1116))</f>
        <v/>
      </c>
      <c r="I1120" s="37" t="str">
        <f aca="false">IF($C1120="","",SUMIFS(⑤減算マスタCSV!$L$2:$L$8001,⑤減算マスタCSV!$F$2:$F$8001,$C1120,⑤減算マスタCSV!$K$2:$K$8001,1))</f>
        <v/>
      </c>
      <c r="J1120" s="17" t="str">
        <f aca="false">IF($C1120="","",IFERROR(INDEX(⑤減算マスタCSV!$H$2:$H$8001,MATCH($C1120,⑤減算マスタCSV!$F$2:$F$8001,0)),1))</f>
        <v/>
      </c>
      <c r="K1120" s="17" t="str">
        <f aca="false">IF($C1120="","",MAX(1,IFERROR(INDEX(⑥商品照会CSV!$M$2:$M$3001,MATCH($C1120,⑥商品照会CSV!$A$2:$A$3001,0)),1)))</f>
        <v/>
      </c>
      <c r="L1120" s="40" t="str">
        <f aca="false">IF($C1120="","",IFERROR(INDEX(⑥商品照会CSV!$Q$2:$Q$3001,MATCH($C1120,⑥商品照会CSV!$A$2:$A$3001,0)),0))</f>
        <v/>
      </c>
      <c r="M1120" s="40" t="str">
        <f aca="false">IF($C1120="","",N($L1120)*N($K1120))</f>
        <v/>
      </c>
      <c r="N1120" s="17" t="str">
        <f aca="false">IF($C1120="","",MAX(1,IFERROR(INDEX(⑥商品照会CSV!$AK$2:$AK$3001,MATCH($C1120,⑥商品照会CSV!$A$2:$A$3001,0)),1)))</f>
        <v/>
      </c>
      <c r="O1120" s="12" t="str">
        <f aca="false">IF($C1120="","",IFERROR(IF(INDEX(⑥商品照会CSV!$AN$2:$AN$3001,MATCH($C1120,⑥商品照会CSV!$A$2:$A$3001,0))=1,"バラ",IF(INDEX(⑥商品照会CSV!$AM$2:$AM$3001,MATCH($C1120,⑥商品照会CSV!$A$2:$A$3001,0))=1,"中間包装","ケース")),"ケース"))</f>
        <v/>
      </c>
      <c r="P1120" s="18"/>
      <c r="Q1120" s="14"/>
      <c r="R1120" s="17" t="str">
        <f aca="false">IF($C1120="","",N($Q1120)*N($K1120))</f>
        <v/>
      </c>
    </row>
    <row r="1121" customFormat="false" ht="15" hidden="false" customHeight="false" outlineLevel="0" collapsed="false">
      <c r="B1121" s="12" t="n">
        <v>1116</v>
      </c>
      <c r="C1121" s="36" t="str">
        <f aca="false">IF(①在庫CSV_発注日!$M1117="","",①在庫CSV_発注日!$M1117&amp;"")</f>
        <v/>
      </c>
      <c r="D1121" s="12" t="str">
        <f aca="false">IF($C1121="","",①在庫CSV_発注日!$N1117)</f>
        <v/>
      </c>
      <c r="E1121" s="12" t="str">
        <f aca="false">IF($C1121="","",①在庫CSV_発注日!$H1117)</f>
        <v/>
      </c>
      <c r="F1121" s="12" t="str">
        <f aca="false">IF($C1121="","",①在庫CSV_発注日!$L1117)</f>
        <v/>
      </c>
      <c r="G1121" s="18"/>
      <c r="H1121" s="17" t="str">
        <f aca="false">IF($C1121="","",N(①在庫CSV_発注日!$Z1117))</f>
        <v/>
      </c>
      <c r="I1121" s="37" t="str">
        <f aca="false">IF($C1121="","",SUMIFS(⑤減算マスタCSV!$L$2:$L$8001,⑤減算マスタCSV!$F$2:$F$8001,$C1121,⑤減算マスタCSV!$K$2:$K$8001,1))</f>
        <v/>
      </c>
      <c r="J1121" s="17" t="str">
        <f aca="false">IF($C1121="","",IFERROR(INDEX(⑤減算マスタCSV!$H$2:$H$8001,MATCH($C1121,⑤減算マスタCSV!$F$2:$F$8001,0)),1))</f>
        <v/>
      </c>
      <c r="K1121" s="17" t="str">
        <f aca="false">IF($C1121="","",MAX(1,IFERROR(INDEX(⑥商品照会CSV!$M$2:$M$3001,MATCH($C1121,⑥商品照会CSV!$A$2:$A$3001,0)),1)))</f>
        <v/>
      </c>
      <c r="L1121" s="40" t="str">
        <f aca="false">IF($C1121="","",IFERROR(INDEX(⑥商品照会CSV!$Q$2:$Q$3001,MATCH($C1121,⑥商品照会CSV!$A$2:$A$3001,0)),0))</f>
        <v/>
      </c>
      <c r="M1121" s="40" t="str">
        <f aca="false">IF($C1121="","",N($L1121)*N($K1121))</f>
        <v/>
      </c>
      <c r="N1121" s="17" t="str">
        <f aca="false">IF($C1121="","",MAX(1,IFERROR(INDEX(⑥商品照会CSV!$AK$2:$AK$3001,MATCH($C1121,⑥商品照会CSV!$A$2:$A$3001,0)),1)))</f>
        <v/>
      </c>
      <c r="O1121" s="12" t="str">
        <f aca="false">IF($C1121="","",IFERROR(IF(INDEX(⑥商品照会CSV!$AN$2:$AN$3001,MATCH($C1121,⑥商品照会CSV!$A$2:$A$3001,0))=1,"バラ",IF(INDEX(⑥商品照会CSV!$AM$2:$AM$3001,MATCH($C1121,⑥商品照会CSV!$A$2:$A$3001,0))=1,"中間包装","ケース")),"ケース"))</f>
        <v/>
      </c>
      <c r="P1121" s="18"/>
      <c r="Q1121" s="14"/>
      <c r="R1121" s="17" t="str">
        <f aca="false">IF($C1121="","",N($Q1121)*N($K1121))</f>
        <v/>
      </c>
    </row>
    <row r="1122" customFormat="false" ht="15" hidden="false" customHeight="false" outlineLevel="0" collapsed="false">
      <c r="B1122" s="12" t="n">
        <v>1117</v>
      </c>
      <c r="C1122" s="36" t="str">
        <f aca="false">IF(①在庫CSV_発注日!$M1118="","",①在庫CSV_発注日!$M1118&amp;"")</f>
        <v/>
      </c>
      <c r="D1122" s="12" t="str">
        <f aca="false">IF($C1122="","",①在庫CSV_発注日!$N1118)</f>
        <v/>
      </c>
      <c r="E1122" s="12" t="str">
        <f aca="false">IF($C1122="","",①在庫CSV_発注日!$H1118)</f>
        <v/>
      </c>
      <c r="F1122" s="12" t="str">
        <f aca="false">IF($C1122="","",①在庫CSV_発注日!$L1118)</f>
        <v/>
      </c>
      <c r="G1122" s="18"/>
      <c r="H1122" s="17" t="str">
        <f aca="false">IF($C1122="","",N(①在庫CSV_発注日!$Z1118))</f>
        <v/>
      </c>
      <c r="I1122" s="37" t="str">
        <f aca="false">IF($C1122="","",SUMIFS(⑤減算マスタCSV!$L$2:$L$8001,⑤減算マスタCSV!$F$2:$F$8001,$C1122,⑤減算マスタCSV!$K$2:$K$8001,1))</f>
        <v/>
      </c>
      <c r="J1122" s="17" t="str">
        <f aca="false">IF($C1122="","",IFERROR(INDEX(⑤減算マスタCSV!$H$2:$H$8001,MATCH($C1122,⑤減算マスタCSV!$F$2:$F$8001,0)),1))</f>
        <v/>
      </c>
      <c r="K1122" s="17" t="str">
        <f aca="false">IF($C1122="","",MAX(1,IFERROR(INDEX(⑥商品照会CSV!$M$2:$M$3001,MATCH($C1122,⑥商品照会CSV!$A$2:$A$3001,0)),1)))</f>
        <v/>
      </c>
      <c r="L1122" s="40" t="str">
        <f aca="false">IF($C1122="","",IFERROR(INDEX(⑥商品照会CSV!$Q$2:$Q$3001,MATCH($C1122,⑥商品照会CSV!$A$2:$A$3001,0)),0))</f>
        <v/>
      </c>
      <c r="M1122" s="40" t="str">
        <f aca="false">IF($C1122="","",N($L1122)*N($K1122))</f>
        <v/>
      </c>
      <c r="N1122" s="17" t="str">
        <f aca="false">IF($C1122="","",MAX(1,IFERROR(INDEX(⑥商品照会CSV!$AK$2:$AK$3001,MATCH($C1122,⑥商品照会CSV!$A$2:$A$3001,0)),1)))</f>
        <v/>
      </c>
      <c r="O1122" s="12" t="str">
        <f aca="false">IF($C1122="","",IFERROR(IF(INDEX(⑥商品照会CSV!$AN$2:$AN$3001,MATCH($C1122,⑥商品照会CSV!$A$2:$A$3001,0))=1,"バラ",IF(INDEX(⑥商品照会CSV!$AM$2:$AM$3001,MATCH($C1122,⑥商品照会CSV!$A$2:$A$3001,0))=1,"中間包装","ケース")),"ケース"))</f>
        <v/>
      </c>
      <c r="P1122" s="18"/>
      <c r="Q1122" s="14"/>
      <c r="R1122" s="17" t="str">
        <f aca="false">IF($C1122="","",N($Q1122)*N($K1122))</f>
        <v/>
      </c>
    </row>
    <row r="1123" customFormat="false" ht="15" hidden="false" customHeight="false" outlineLevel="0" collapsed="false">
      <c r="B1123" s="12" t="n">
        <v>1118</v>
      </c>
      <c r="C1123" s="36" t="str">
        <f aca="false">IF(①在庫CSV_発注日!$M1119="","",①在庫CSV_発注日!$M1119&amp;"")</f>
        <v/>
      </c>
      <c r="D1123" s="12" t="str">
        <f aca="false">IF($C1123="","",①在庫CSV_発注日!$N1119)</f>
        <v/>
      </c>
      <c r="E1123" s="12" t="str">
        <f aca="false">IF($C1123="","",①在庫CSV_発注日!$H1119)</f>
        <v/>
      </c>
      <c r="F1123" s="12" t="str">
        <f aca="false">IF($C1123="","",①在庫CSV_発注日!$L1119)</f>
        <v/>
      </c>
      <c r="G1123" s="18"/>
      <c r="H1123" s="17" t="str">
        <f aca="false">IF($C1123="","",N(①在庫CSV_発注日!$Z1119))</f>
        <v/>
      </c>
      <c r="I1123" s="37" t="str">
        <f aca="false">IF($C1123="","",SUMIFS(⑤減算マスタCSV!$L$2:$L$8001,⑤減算マスタCSV!$F$2:$F$8001,$C1123,⑤減算マスタCSV!$K$2:$K$8001,1))</f>
        <v/>
      </c>
      <c r="J1123" s="17" t="str">
        <f aca="false">IF($C1123="","",IFERROR(INDEX(⑤減算マスタCSV!$H$2:$H$8001,MATCH($C1123,⑤減算マスタCSV!$F$2:$F$8001,0)),1))</f>
        <v/>
      </c>
      <c r="K1123" s="17" t="str">
        <f aca="false">IF($C1123="","",MAX(1,IFERROR(INDEX(⑥商品照会CSV!$M$2:$M$3001,MATCH($C1123,⑥商品照会CSV!$A$2:$A$3001,0)),1)))</f>
        <v/>
      </c>
      <c r="L1123" s="40" t="str">
        <f aca="false">IF($C1123="","",IFERROR(INDEX(⑥商品照会CSV!$Q$2:$Q$3001,MATCH($C1123,⑥商品照会CSV!$A$2:$A$3001,0)),0))</f>
        <v/>
      </c>
      <c r="M1123" s="40" t="str">
        <f aca="false">IF($C1123="","",N($L1123)*N($K1123))</f>
        <v/>
      </c>
      <c r="N1123" s="17" t="str">
        <f aca="false">IF($C1123="","",MAX(1,IFERROR(INDEX(⑥商品照会CSV!$AK$2:$AK$3001,MATCH($C1123,⑥商品照会CSV!$A$2:$A$3001,0)),1)))</f>
        <v/>
      </c>
      <c r="O1123" s="12" t="str">
        <f aca="false">IF($C1123="","",IFERROR(IF(INDEX(⑥商品照会CSV!$AN$2:$AN$3001,MATCH($C1123,⑥商品照会CSV!$A$2:$A$3001,0))=1,"バラ",IF(INDEX(⑥商品照会CSV!$AM$2:$AM$3001,MATCH($C1123,⑥商品照会CSV!$A$2:$A$3001,0))=1,"中間包装","ケース")),"ケース"))</f>
        <v/>
      </c>
      <c r="P1123" s="18"/>
      <c r="Q1123" s="14"/>
      <c r="R1123" s="17" t="str">
        <f aca="false">IF($C1123="","",N($Q1123)*N($K1123))</f>
        <v/>
      </c>
    </row>
    <row r="1124" customFormat="false" ht="15" hidden="false" customHeight="false" outlineLevel="0" collapsed="false">
      <c r="B1124" s="12" t="n">
        <v>1119</v>
      </c>
      <c r="C1124" s="36" t="str">
        <f aca="false">IF(①在庫CSV_発注日!$M1120="","",①在庫CSV_発注日!$M1120&amp;"")</f>
        <v/>
      </c>
      <c r="D1124" s="12" t="str">
        <f aca="false">IF($C1124="","",①在庫CSV_発注日!$N1120)</f>
        <v/>
      </c>
      <c r="E1124" s="12" t="str">
        <f aca="false">IF($C1124="","",①在庫CSV_発注日!$H1120)</f>
        <v/>
      </c>
      <c r="F1124" s="12" t="str">
        <f aca="false">IF($C1124="","",①在庫CSV_発注日!$L1120)</f>
        <v/>
      </c>
      <c r="G1124" s="18"/>
      <c r="H1124" s="17" t="str">
        <f aca="false">IF($C1124="","",N(①在庫CSV_発注日!$Z1120))</f>
        <v/>
      </c>
      <c r="I1124" s="37" t="str">
        <f aca="false">IF($C1124="","",SUMIFS(⑤減算マスタCSV!$L$2:$L$8001,⑤減算マスタCSV!$F$2:$F$8001,$C1124,⑤減算マスタCSV!$K$2:$K$8001,1))</f>
        <v/>
      </c>
      <c r="J1124" s="17" t="str">
        <f aca="false">IF($C1124="","",IFERROR(INDEX(⑤減算マスタCSV!$H$2:$H$8001,MATCH($C1124,⑤減算マスタCSV!$F$2:$F$8001,0)),1))</f>
        <v/>
      </c>
      <c r="K1124" s="17" t="str">
        <f aca="false">IF($C1124="","",MAX(1,IFERROR(INDEX(⑥商品照会CSV!$M$2:$M$3001,MATCH($C1124,⑥商品照会CSV!$A$2:$A$3001,0)),1)))</f>
        <v/>
      </c>
      <c r="L1124" s="40" t="str">
        <f aca="false">IF($C1124="","",IFERROR(INDEX(⑥商品照会CSV!$Q$2:$Q$3001,MATCH($C1124,⑥商品照会CSV!$A$2:$A$3001,0)),0))</f>
        <v/>
      </c>
      <c r="M1124" s="40" t="str">
        <f aca="false">IF($C1124="","",N($L1124)*N($K1124))</f>
        <v/>
      </c>
      <c r="N1124" s="17" t="str">
        <f aca="false">IF($C1124="","",MAX(1,IFERROR(INDEX(⑥商品照会CSV!$AK$2:$AK$3001,MATCH($C1124,⑥商品照会CSV!$A$2:$A$3001,0)),1)))</f>
        <v/>
      </c>
      <c r="O1124" s="12" t="str">
        <f aca="false">IF($C1124="","",IFERROR(IF(INDEX(⑥商品照会CSV!$AN$2:$AN$3001,MATCH($C1124,⑥商品照会CSV!$A$2:$A$3001,0))=1,"バラ",IF(INDEX(⑥商品照会CSV!$AM$2:$AM$3001,MATCH($C1124,⑥商品照会CSV!$A$2:$A$3001,0))=1,"中間包装","ケース")),"ケース"))</f>
        <v/>
      </c>
      <c r="P1124" s="18"/>
      <c r="Q1124" s="14"/>
      <c r="R1124" s="17" t="str">
        <f aca="false">IF($C1124="","",N($Q1124)*N($K1124))</f>
        <v/>
      </c>
    </row>
    <row r="1125" customFormat="false" ht="15" hidden="false" customHeight="false" outlineLevel="0" collapsed="false">
      <c r="B1125" s="12" t="n">
        <v>1120</v>
      </c>
      <c r="C1125" s="36" t="str">
        <f aca="false">IF(①在庫CSV_発注日!$M1121="","",①在庫CSV_発注日!$M1121&amp;"")</f>
        <v/>
      </c>
      <c r="D1125" s="12" t="str">
        <f aca="false">IF($C1125="","",①在庫CSV_発注日!$N1121)</f>
        <v/>
      </c>
      <c r="E1125" s="12" t="str">
        <f aca="false">IF($C1125="","",①在庫CSV_発注日!$H1121)</f>
        <v/>
      </c>
      <c r="F1125" s="12" t="str">
        <f aca="false">IF($C1125="","",①在庫CSV_発注日!$L1121)</f>
        <v/>
      </c>
      <c r="G1125" s="18"/>
      <c r="H1125" s="17" t="str">
        <f aca="false">IF($C1125="","",N(①在庫CSV_発注日!$Z1121))</f>
        <v/>
      </c>
      <c r="I1125" s="37" t="str">
        <f aca="false">IF($C1125="","",SUMIFS(⑤減算マスタCSV!$L$2:$L$8001,⑤減算マスタCSV!$F$2:$F$8001,$C1125,⑤減算マスタCSV!$K$2:$K$8001,1))</f>
        <v/>
      </c>
      <c r="J1125" s="17" t="str">
        <f aca="false">IF($C1125="","",IFERROR(INDEX(⑤減算マスタCSV!$H$2:$H$8001,MATCH($C1125,⑤減算マスタCSV!$F$2:$F$8001,0)),1))</f>
        <v/>
      </c>
      <c r="K1125" s="17" t="str">
        <f aca="false">IF($C1125="","",MAX(1,IFERROR(INDEX(⑥商品照会CSV!$M$2:$M$3001,MATCH($C1125,⑥商品照会CSV!$A$2:$A$3001,0)),1)))</f>
        <v/>
      </c>
      <c r="L1125" s="40" t="str">
        <f aca="false">IF($C1125="","",IFERROR(INDEX(⑥商品照会CSV!$Q$2:$Q$3001,MATCH($C1125,⑥商品照会CSV!$A$2:$A$3001,0)),0))</f>
        <v/>
      </c>
      <c r="M1125" s="40" t="str">
        <f aca="false">IF($C1125="","",N($L1125)*N($K1125))</f>
        <v/>
      </c>
      <c r="N1125" s="17" t="str">
        <f aca="false">IF($C1125="","",MAX(1,IFERROR(INDEX(⑥商品照会CSV!$AK$2:$AK$3001,MATCH($C1125,⑥商品照会CSV!$A$2:$A$3001,0)),1)))</f>
        <v/>
      </c>
      <c r="O1125" s="12" t="str">
        <f aca="false">IF($C1125="","",IFERROR(IF(INDEX(⑥商品照会CSV!$AN$2:$AN$3001,MATCH($C1125,⑥商品照会CSV!$A$2:$A$3001,0))=1,"バラ",IF(INDEX(⑥商品照会CSV!$AM$2:$AM$3001,MATCH($C1125,⑥商品照会CSV!$A$2:$A$3001,0))=1,"中間包装","ケース")),"ケース"))</f>
        <v/>
      </c>
      <c r="P1125" s="18"/>
      <c r="Q1125" s="14"/>
      <c r="R1125" s="17" t="str">
        <f aca="false">IF($C1125="","",N($Q1125)*N($K1125))</f>
        <v/>
      </c>
    </row>
    <row r="1126" customFormat="false" ht="15" hidden="false" customHeight="false" outlineLevel="0" collapsed="false">
      <c r="B1126" s="12" t="n">
        <v>1121</v>
      </c>
      <c r="C1126" s="36" t="str">
        <f aca="false">IF(①在庫CSV_発注日!$M1122="","",①在庫CSV_発注日!$M1122&amp;"")</f>
        <v/>
      </c>
      <c r="D1126" s="12" t="str">
        <f aca="false">IF($C1126="","",①在庫CSV_発注日!$N1122)</f>
        <v/>
      </c>
      <c r="E1126" s="12" t="str">
        <f aca="false">IF($C1126="","",①在庫CSV_発注日!$H1122)</f>
        <v/>
      </c>
      <c r="F1126" s="12" t="str">
        <f aca="false">IF($C1126="","",①在庫CSV_発注日!$L1122)</f>
        <v/>
      </c>
      <c r="G1126" s="18"/>
      <c r="H1126" s="17" t="str">
        <f aca="false">IF($C1126="","",N(①在庫CSV_発注日!$Z1122))</f>
        <v/>
      </c>
      <c r="I1126" s="37" t="str">
        <f aca="false">IF($C1126="","",SUMIFS(⑤減算マスタCSV!$L$2:$L$8001,⑤減算マスタCSV!$F$2:$F$8001,$C1126,⑤減算マスタCSV!$K$2:$K$8001,1))</f>
        <v/>
      </c>
      <c r="J1126" s="17" t="str">
        <f aca="false">IF($C1126="","",IFERROR(INDEX(⑤減算マスタCSV!$H$2:$H$8001,MATCH($C1126,⑤減算マスタCSV!$F$2:$F$8001,0)),1))</f>
        <v/>
      </c>
      <c r="K1126" s="17" t="str">
        <f aca="false">IF($C1126="","",MAX(1,IFERROR(INDEX(⑥商品照会CSV!$M$2:$M$3001,MATCH($C1126,⑥商品照会CSV!$A$2:$A$3001,0)),1)))</f>
        <v/>
      </c>
      <c r="L1126" s="40" t="str">
        <f aca="false">IF($C1126="","",IFERROR(INDEX(⑥商品照会CSV!$Q$2:$Q$3001,MATCH($C1126,⑥商品照会CSV!$A$2:$A$3001,0)),0))</f>
        <v/>
      </c>
      <c r="M1126" s="40" t="str">
        <f aca="false">IF($C1126="","",N($L1126)*N($K1126))</f>
        <v/>
      </c>
      <c r="N1126" s="17" t="str">
        <f aca="false">IF($C1126="","",MAX(1,IFERROR(INDEX(⑥商品照会CSV!$AK$2:$AK$3001,MATCH($C1126,⑥商品照会CSV!$A$2:$A$3001,0)),1)))</f>
        <v/>
      </c>
      <c r="O1126" s="12" t="str">
        <f aca="false">IF($C1126="","",IFERROR(IF(INDEX(⑥商品照会CSV!$AN$2:$AN$3001,MATCH($C1126,⑥商品照会CSV!$A$2:$A$3001,0))=1,"バラ",IF(INDEX(⑥商品照会CSV!$AM$2:$AM$3001,MATCH($C1126,⑥商品照会CSV!$A$2:$A$3001,0))=1,"中間包装","ケース")),"ケース"))</f>
        <v/>
      </c>
      <c r="P1126" s="18"/>
      <c r="Q1126" s="14"/>
      <c r="R1126" s="17" t="str">
        <f aca="false">IF($C1126="","",N($Q1126)*N($K1126))</f>
        <v/>
      </c>
    </row>
    <row r="1127" customFormat="false" ht="15" hidden="false" customHeight="false" outlineLevel="0" collapsed="false">
      <c r="B1127" s="12" t="n">
        <v>1122</v>
      </c>
      <c r="C1127" s="36" t="str">
        <f aca="false">IF(①在庫CSV_発注日!$M1123="","",①在庫CSV_発注日!$M1123&amp;"")</f>
        <v/>
      </c>
      <c r="D1127" s="12" t="str">
        <f aca="false">IF($C1127="","",①在庫CSV_発注日!$N1123)</f>
        <v/>
      </c>
      <c r="E1127" s="12" t="str">
        <f aca="false">IF($C1127="","",①在庫CSV_発注日!$H1123)</f>
        <v/>
      </c>
      <c r="F1127" s="12" t="str">
        <f aca="false">IF($C1127="","",①在庫CSV_発注日!$L1123)</f>
        <v/>
      </c>
      <c r="G1127" s="18"/>
      <c r="H1127" s="17" t="str">
        <f aca="false">IF($C1127="","",N(①在庫CSV_発注日!$Z1123))</f>
        <v/>
      </c>
      <c r="I1127" s="37" t="str">
        <f aca="false">IF($C1127="","",SUMIFS(⑤減算マスタCSV!$L$2:$L$8001,⑤減算マスタCSV!$F$2:$F$8001,$C1127,⑤減算マスタCSV!$K$2:$K$8001,1))</f>
        <v/>
      </c>
      <c r="J1127" s="17" t="str">
        <f aca="false">IF($C1127="","",IFERROR(INDEX(⑤減算マスタCSV!$H$2:$H$8001,MATCH($C1127,⑤減算マスタCSV!$F$2:$F$8001,0)),1))</f>
        <v/>
      </c>
      <c r="K1127" s="17" t="str">
        <f aca="false">IF($C1127="","",MAX(1,IFERROR(INDEX(⑥商品照会CSV!$M$2:$M$3001,MATCH($C1127,⑥商品照会CSV!$A$2:$A$3001,0)),1)))</f>
        <v/>
      </c>
      <c r="L1127" s="40" t="str">
        <f aca="false">IF($C1127="","",IFERROR(INDEX(⑥商品照会CSV!$Q$2:$Q$3001,MATCH($C1127,⑥商品照会CSV!$A$2:$A$3001,0)),0))</f>
        <v/>
      </c>
      <c r="M1127" s="40" t="str">
        <f aca="false">IF($C1127="","",N($L1127)*N($K1127))</f>
        <v/>
      </c>
      <c r="N1127" s="17" t="str">
        <f aca="false">IF($C1127="","",MAX(1,IFERROR(INDEX(⑥商品照会CSV!$AK$2:$AK$3001,MATCH($C1127,⑥商品照会CSV!$A$2:$A$3001,0)),1)))</f>
        <v/>
      </c>
      <c r="O1127" s="12" t="str">
        <f aca="false">IF($C1127="","",IFERROR(IF(INDEX(⑥商品照会CSV!$AN$2:$AN$3001,MATCH($C1127,⑥商品照会CSV!$A$2:$A$3001,0))=1,"バラ",IF(INDEX(⑥商品照会CSV!$AM$2:$AM$3001,MATCH($C1127,⑥商品照会CSV!$A$2:$A$3001,0))=1,"中間包装","ケース")),"ケース"))</f>
        <v/>
      </c>
      <c r="P1127" s="18"/>
      <c r="Q1127" s="14"/>
      <c r="R1127" s="17" t="str">
        <f aca="false">IF($C1127="","",N($Q1127)*N($K1127))</f>
        <v/>
      </c>
    </row>
    <row r="1128" customFormat="false" ht="15" hidden="false" customHeight="false" outlineLevel="0" collapsed="false">
      <c r="B1128" s="12" t="n">
        <v>1123</v>
      </c>
      <c r="C1128" s="36" t="str">
        <f aca="false">IF(①在庫CSV_発注日!$M1124="","",①在庫CSV_発注日!$M1124&amp;"")</f>
        <v/>
      </c>
      <c r="D1128" s="12" t="str">
        <f aca="false">IF($C1128="","",①在庫CSV_発注日!$N1124)</f>
        <v/>
      </c>
      <c r="E1128" s="12" t="str">
        <f aca="false">IF($C1128="","",①在庫CSV_発注日!$H1124)</f>
        <v/>
      </c>
      <c r="F1128" s="12" t="str">
        <f aca="false">IF($C1128="","",①在庫CSV_発注日!$L1124)</f>
        <v/>
      </c>
      <c r="G1128" s="18"/>
      <c r="H1128" s="17" t="str">
        <f aca="false">IF($C1128="","",N(①在庫CSV_発注日!$Z1124))</f>
        <v/>
      </c>
      <c r="I1128" s="37" t="str">
        <f aca="false">IF($C1128="","",SUMIFS(⑤減算マスタCSV!$L$2:$L$8001,⑤減算マスタCSV!$F$2:$F$8001,$C1128,⑤減算マスタCSV!$K$2:$K$8001,1))</f>
        <v/>
      </c>
      <c r="J1128" s="17" t="str">
        <f aca="false">IF($C1128="","",IFERROR(INDEX(⑤減算マスタCSV!$H$2:$H$8001,MATCH($C1128,⑤減算マスタCSV!$F$2:$F$8001,0)),1))</f>
        <v/>
      </c>
      <c r="K1128" s="17" t="str">
        <f aca="false">IF($C1128="","",MAX(1,IFERROR(INDEX(⑥商品照会CSV!$M$2:$M$3001,MATCH($C1128,⑥商品照会CSV!$A$2:$A$3001,0)),1)))</f>
        <v/>
      </c>
      <c r="L1128" s="40" t="str">
        <f aca="false">IF($C1128="","",IFERROR(INDEX(⑥商品照会CSV!$Q$2:$Q$3001,MATCH($C1128,⑥商品照会CSV!$A$2:$A$3001,0)),0))</f>
        <v/>
      </c>
      <c r="M1128" s="40" t="str">
        <f aca="false">IF($C1128="","",N($L1128)*N($K1128))</f>
        <v/>
      </c>
      <c r="N1128" s="17" t="str">
        <f aca="false">IF($C1128="","",MAX(1,IFERROR(INDEX(⑥商品照会CSV!$AK$2:$AK$3001,MATCH($C1128,⑥商品照会CSV!$A$2:$A$3001,0)),1)))</f>
        <v/>
      </c>
      <c r="O1128" s="12" t="str">
        <f aca="false">IF($C1128="","",IFERROR(IF(INDEX(⑥商品照会CSV!$AN$2:$AN$3001,MATCH($C1128,⑥商品照会CSV!$A$2:$A$3001,0))=1,"バラ",IF(INDEX(⑥商品照会CSV!$AM$2:$AM$3001,MATCH($C1128,⑥商品照会CSV!$A$2:$A$3001,0))=1,"中間包装","ケース")),"ケース"))</f>
        <v/>
      </c>
      <c r="P1128" s="18"/>
      <c r="Q1128" s="14"/>
      <c r="R1128" s="17" t="str">
        <f aca="false">IF($C1128="","",N($Q1128)*N($K1128))</f>
        <v/>
      </c>
    </row>
    <row r="1129" customFormat="false" ht="15" hidden="false" customHeight="false" outlineLevel="0" collapsed="false">
      <c r="B1129" s="12" t="n">
        <v>1124</v>
      </c>
      <c r="C1129" s="36" t="str">
        <f aca="false">IF(①在庫CSV_発注日!$M1125="","",①在庫CSV_発注日!$M1125&amp;"")</f>
        <v/>
      </c>
      <c r="D1129" s="12" t="str">
        <f aca="false">IF($C1129="","",①在庫CSV_発注日!$N1125)</f>
        <v/>
      </c>
      <c r="E1129" s="12" t="str">
        <f aca="false">IF($C1129="","",①在庫CSV_発注日!$H1125)</f>
        <v/>
      </c>
      <c r="F1129" s="12" t="str">
        <f aca="false">IF($C1129="","",①在庫CSV_発注日!$L1125)</f>
        <v/>
      </c>
      <c r="G1129" s="18"/>
      <c r="H1129" s="17" t="str">
        <f aca="false">IF($C1129="","",N(①在庫CSV_発注日!$Z1125))</f>
        <v/>
      </c>
      <c r="I1129" s="37" t="str">
        <f aca="false">IF($C1129="","",SUMIFS(⑤減算マスタCSV!$L$2:$L$8001,⑤減算マスタCSV!$F$2:$F$8001,$C1129,⑤減算マスタCSV!$K$2:$K$8001,1))</f>
        <v/>
      </c>
      <c r="J1129" s="17" t="str">
        <f aca="false">IF($C1129="","",IFERROR(INDEX(⑤減算マスタCSV!$H$2:$H$8001,MATCH($C1129,⑤減算マスタCSV!$F$2:$F$8001,0)),1))</f>
        <v/>
      </c>
      <c r="K1129" s="17" t="str">
        <f aca="false">IF($C1129="","",MAX(1,IFERROR(INDEX(⑥商品照会CSV!$M$2:$M$3001,MATCH($C1129,⑥商品照会CSV!$A$2:$A$3001,0)),1)))</f>
        <v/>
      </c>
      <c r="L1129" s="40" t="str">
        <f aca="false">IF($C1129="","",IFERROR(INDEX(⑥商品照会CSV!$Q$2:$Q$3001,MATCH($C1129,⑥商品照会CSV!$A$2:$A$3001,0)),0))</f>
        <v/>
      </c>
      <c r="M1129" s="40" t="str">
        <f aca="false">IF($C1129="","",N($L1129)*N($K1129))</f>
        <v/>
      </c>
      <c r="N1129" s="17" t="str">
        <f aca="false">IF($C1129="","",MAX(1,IFERROR(INDEX(⑥商品照会CSV!$AK$2:$AK$3001,MATCH($C1129,⑥商品照会CSV!$A$2:$A$3001,0)),1)))</f>
        <v/>
      </c>
      <c r="O1129" s="12" t="str">
        <f aca="false">IF($C1129="","",IFERROR(IF(INDEX(⑥商品照会CSV!$AN$2:$AN$3001,MATCH($C1129,⑥商品照会CSV!$A$2:$A$3001,0))=1,"バラ",IF(INDEX(⑥商品照会CSV!$AM$2:$AM$3001,MATCH($C1129,⑥商品照会CSV!$A$2:$A$3001,0))=1,"中間包装","ケース")),"ケース"))</f>
        <v/>
      </c>
      <c r="P1129" s="18"/>
      <c r="Q1129" s="14"/>
      <c r="R1129" s="17" t="str">
        <f aca="false">IF($C1129="","",N($Q1129)*N($K1129))</f>
        <v/>
      </c>
    </row>
    <row r="1130" customFormat="false" ht="15" hidden="false" customHeight="false" outlineLevel="0" collapsed="false">
      <c r="B1130" s="12" t="n">
        <v>1125</v>
      </c>
      <c r="C1130" s="36" t="str">
        <f aca="false">IF(①在庫CSV_発注日!$M1126="","",①在庫CSV_発注日!$M1126&amp;"")</f>
        <v/>
      </c>
      <c r="D1130" s="12" t="str">
        <f aca="false">IF($C1130="","",①在庫CSV_発注日!$N1126)</f>
        <v/>
      </c>
      <c r="E1130" s="12" t="str">
        <f aca="false">IF($C1130="","",①在庫CSV_発注日!$H1126)</f>
        <v/>
      </c>
      <c r="F1130" s="12" t="str">
        <f aca="false">IF($C1130="","",①在庫CSV_発注日!$L1126)</f>
        <v/>
      </c>
      <c r="G1130" s="18"/>
      <c r="H1130" s="17" t="str">
        <f aca="false">IF($C1130="","",N(①在庫CSV_発注日!$Z1126))</f>
        <v/>
      </c>
      <c r="I1130" s="37" t="str">
        <f aca="false">IF($C1130="","",SUMIFS(⑤減算マスタCSV!$L$2:$L$8001,⑤減算マスタCSV!$F$2:$F$8001,$C1130,⑤減算マスタCSV!$K$2:$K$8001,1))</f>
        <v/>
      </c>
      <c r="J1130" s="17" t="str">
        <f aca="false">IF($C1130="","",IFERROR(INDEX(⑤減算マスタCSV!$H$2:$H$8001,MATCH($C1130,⑤減算マスタCSV!$F$2:$F$8001,0)),1))</f>
        <v/>
      </c>
      <c r="K1130" s="17" t="str">
        <f aca="false">IF($C1130="","",MAX(1,IFERROR(INDEX(⑥商品照会CSV!$M$2:$M$3001,MATCH($C1130,⑥商品照会CSV!$A$2:$A$3001,0)),1)))</f>
        <v/>
      </c>
      <c r="L1130" s="40" t="str">
        <f aca="false">IF($C1130="","",IFERROR(INDEX(⑥商品照会CSV!$Q$2:$Q$3001,MATCH($C1130,⑥商品照会CSV!$A$2:$A$3001,0)),0))</f>
        <v/>
      </c>
      <c r="M1130" s="40" t="str">
        <f aca="false">IF($C1130="","",N($L1130)*N($K1130))</f>
        <v/>
      </c>
      <c r="N1130" s="17" t="str">
        <f aca="false">IF($C1130="","",MAX(1,IFERROR(INDEX(⑥商品照会CSV!$AK$2:$AK$3001,MATCH($C1130,⑥商品照会CSV!$A$2:$A$3001,0)),1)))</f>
        <v/>
      </c>
      <c r="O1130" s="12" t="str">
        <f aca="false">IF($C1130="","",IFERROR(IF(INDEX(⑥商品照会CSV!$AN$2:$AN$3001,MATCH($C1130,⑥商品照会CSV!$A$2:$A$3001,0))=1,"バラ",IF(INDEX(⑥商品照会CSV!$AM$2:$AM$3001,MATCH($C1130,⑥商品照会CSV!$A$2:$A$3001,0))=1,"中間包装","ケース")),"ケース"))</f>
        <v/>
      </c>
      <c r="P1130" s="18"/>
      <c r="Q1130" s="14"/>
      <c r="R1130" s="17" t="str">
        <f aca="false">IF($C1130="","",N($Q1130)*N($K1130))</f>
        <v/>
      </c>
    </row>
    <row r="1131" customFormat="false" ht="15" hidden="false" customHeight="false" outlineLevel="0" collapsed="false">
      <c r="B1131" s="12" t="n">
        <v>1126</v>
      </c>
      <c r="C1131" s="36" t="str">
        <f aca="false">IF(①在庫CSV_発注日!$M1127="","",①在庫CSV_発注日!$M1127&amp;"")</f>
        <v/>
      </c>
      <c r="D1131" s="12" t="str">
        <f aca="false">IF($C1131="","",①在庫CSV_発注日!$N1127)</f>
        <v/>
      </c>
      <c r="E1131" s="12" t="str">
        <f aca="false">IF($C1131="","",①在庫CSV_発注日!$H1127)</f>
        <v/>
      </c>
      <c r="F1131" s="12" t="str">
        <f aca="false">IF($C1131="","",①在庫CSV_発注日!$L1127)</f>
        <v/>
      </c>
      <c r="G1131" s="18"/>
      <c r="H1131" s="17" t="str">
        <f aca="false">IF($C1131="","",N(①在庫CSV_発注日!$Z1127))</f>
        <v/>
      </c>
      <c r="I1131" s="37" t="str">
        <f aca="false">IF($C1131="","",SUMIFS(⑤減算マスタCSV!$L$2:$L$8001,⑤減算マスタCSV!$F$2:$F$8001,$C1131,⑤減算マスタCSV!$K$2:$K$8001,1))</f>
        <v/>
      </c>
      <c r="J1131" s="17" t="str">
        <f aca="false">IF($C1131="","",IFERROR(INDEX(⑤減算マスタCSV!$H$2:$H$8001,MATCH($C1131,⑤減算マスタCSV!$F$2:$F$8001,0)),1))</f>
        <v/>
      </c>
      <c r="K1131" s="17" t="str">
        <f aca="false">IF($C1131="","",MAX(1,IFERROR(INDEX(⑥商品照会CSV!$M$2:$M$3001,MATCH($C1131,⑥商品照会CSV!$A$2:$A$3001,0)),1)))</f>
        <v/>
      </c>
      <c r="L1131" s="40" t="str">
        <f aca="false">IF($C1131="","",IFERROR(INDEX(⑥商品照会CSV!$Q$2:$Q$3001,MATCH($C1131,⑥商品照会CSV!$A$2:$A$3001,0)),0))</f>
        <v/>
      </c>
      <c r="M1131" s="40" t="str">
        <f aca="false">IF($C1131="","",N($L1131)*N($K1131))</f>
        <v/>
      </c>
      <c r="N1131" s="17" t="str">
        <f aca="false">IF($C1131="","",MAX(1,IFERROR(INDEX(⑥商品照会CSV!$AK$2:$AK$3001,MATCH($C1131,⑥商品照会CSV!$A$2:$A$3001,0)),1)))</f>
        <v/>
      </c>
      <c r="O1131" s="12" t="str">
        <f aca="false">IF($C1131="","",IFERROR(IF(INDEX(⑥商品照会CSV!$AN$2:$AN$3001,MATCH($C1131,⑥商品照会CSV!$A$2:$A$3001,0))=1,"バラ",IF(INDEX(⑥商品照会CSV!$AM$2:$AM$3001,MATCH($C1131,⑥商品照会CSV!$A$2:$A$3001,0))=1,"中間包装","ケース")),"ケース"))</f>
        <v/>
      </c>
      <c r="P1131" s="18"/>
      <c r="Q1131" s="14"/>
      <c r="R1131" s="17" t="str">
        <f aca="false">IF($C1131="","",N($Q1131)*N($K1131))</f>
        <v/>
      </c>
    </row>
    <row r="1132" customFormat="false" ht="15" hidden="false" customHeight="false" outlineLevel="0" collapsed="false">
      <c r="B1132" s="12" t="n">
        <v>1127</v>
      </c>
      <c r="C1132" s="36" t="str">
        <f aca="false">IF(①在庫CSV_発注日!$M1128="","",①在庫CSV_発注日!$M1128&amp;"")</f>
        <v/>
      </c>
      <c r="D1132" s="12" t="str">
        <f aca="false">IF($C1132="","",①在庫CSV_発注日!$N1128)</f>
        <v/>
      </c>
      <c r="E1132" s="12" t="str">
        <f aca="false">IF($C1132="","",①在庫CSV_発注日!$H1128)</f>
        <v/>
      </c>
      <c r="F1132" s="12" t="str">
        <f aca="false">IF($C1132="","",①在庫CSV_発注日!$L1128)</f>
        <v/>
      </c>
      <c r="G1132" s="18"/>
      <c r="H1132" s="17" t="str">
        <f aca="false">IF($C1132="","",N(①在庫CSV_発注日!$Z1128))</f>
        <v/>
      </c>
      <c r="I1132" s="37" t="str">
        <f aca="false">IF($C1132="","",SUMIFS(⑤減算マスタCSV!$L$2:$L$8001,⑤減算マスタCSV!$F$2:$F$8001,$C1132,⑤減算マスタCSV!$K$2:$K$8001,1))</f>
        <v/>
      </c>
      <c r="J1132" s="17" t="str">
        <f aca="false">IF($C1132="","",IFERROR(INDEX(⑤減算マスタCSV!$H$2:$H$8001,MATCH($C1132,⑤減算マスタCSV!$F$2:$F$8001,0)),1))</f>
        <v/>
      </c>
      <c r="K1132" s="17" t="str">
        <f aca="false">IF($C1132="","",MAX(1,IFERROR(INDEX(⑥商品照会CSV!$M$2:$M$3001,MATCH($C1132,⑥商品照会CSV!$A$2:$A$3001,0)),1)))</f>
        <v/>
      </c>
      <c r="L1132" s="40" t="str">
        <f aca="false">IF($C1132="","",IFERROR(INDEX(⑥商品照会CSV!$Q$2:$Q$3001,MATCH($C1132,⑥商品照会CSV!$A$2:$A$3001,0)),0))</f>
        <v/>
      </c>
      <c r="M1132" s="40" t="str">
        <f aca="false">IF($C1132="","",N($L1132)*N($K1132))</f>
        <v/>
      </c>
      <c r="N1132" s="17" t="str">
        <f aca="false">IF($C1132="","",MAX(1,IFERROR(INDEX(⑥商品照会CSV!$AK$2:$AK$3001,MATCH($C1132,⑥商品照会CSV!$A$2:$A$3001,0)),1)))</f>
        <v/>
      </c>
      <c r="O1132" s="12" t="str">
        <f aca="false">IF($C1132="","",IFERROR(IF(INDEX(⑥商品照会CSV!$AN$2:$AN$3001,MATCH($C1132,⑥商品照会CSV!$A$2:$A$3001,0))=1,"バラ",IF(INDEX(⑥商品照会CSV!$AM$2:$AM$3001,MATCH($C1132,⑥商品照会CSV!$A$2:$A$3001,0))=1,"中間包装","ケース")),"ケース"))</f>
        <v/>
      </c>
      <c r="P1132" s="18"/>
      <c r="Q1132" s="14"/>
      <c r="R1132" s="17" t="str">
        <f aca="false">IF($C1132="","",N($Q1132)*N($K1132))</f>
        <v/>
      </c>
    </row>
    <row r="1133" customFormat="false" ht="15" hidden="false" customHeight="false" outlineLevel="0" collapsed="false">
      <c r="B1133" s="12" t="n">
        <v>1128</v>
      </c>
      <c r="C1133" s="36" t="str">
        <f aca="false">IF(①在庫CSV_発注日!$M1129="","",①在庫CSV_発注日!$M1129&amp;"")</f>
        <v/>
      </c>
      <c r="D1133" s="12" t="str">
        <f aca="false">IF($C1133="","",①在庫CSV_発注日!$N1129)</f>
        <v/>
      </c>
      <c r="E1133" s="12" t="str">
        <f aca="false">IF($C1133="","",①在庫CSV_発注日!$H1129)</f>
        <v/>
      </c>
      <c r="F1133" s="12" t="str">
        <f aca="false">IF($C1133="","",①在庫CSV_発注日!$L1129)</f>
        <v/>
      </c>
      <c r="G1133" s="18"/>
      <c r="H1133" s="17" t="str">
        <f aca="false">IF($C1133="","",N(①在庫CSV_発注日!$Z1129))</f>
        <v/>
      </c>
      <c r="I1133" s="37" t="str">
        <f aca="false">IF($C1133="","",SUMIFS(⑤減算マスタCSV!$L$2:$L$8001,⑤減算マスタCSV!$F$2:$F$8001,$C1133,⑤減算マスタCSV!$K$2:$K$8001,1))</f>
        <v/>
      </c>
      <c r="J1133" s="17" t="str">
        <f aca="false">IF($C1133="","",IFERROR(INDEX(⑤減算マスタCSV!$H$2:$H$8001,MATCH($C1133,⑤減算マスタCSV!$F$2:$F$8001,0)),1))</f>
        <v/>
      </c>
      <c r="K1133" s="17" t="str">
        <f aca="false">IF($C1133="","",MAX(1,IFERROR(INDEX(⑥商品照会CSV!$M$2:$M$3001,MATCH($C1133,⑥商品照会CSV!$A$2:$A$3001,0)),1)))</f>
        <v/>
      </c>
      <c r="L1133" s="40" t="str">
        <f aca="false">IF($C1133="","",IFERROR(INDEX(⑥商品照会CSV!$Q$2:$Q$3001,MATCH($C1133,⑥商品照会CSV!$A$2:$A$3001,0)),0))</f>
        <v/>
      </c>
      <c r="M1133" s="40" t="str">
        <f aca="false">IF($C1133="","",N($L1133)*N($K1133))</f>
        <v/>
      </c>
      <c r="N1133" s="17" t="str">
        <f aca="false">IF($C1133="","",MAX(1,IFERROR(INDEX(⑥商品照会CSV!$AK$2:$AK$3001,MATCH($C1133,⑥商品照会CSV!$A$2:$A$3001,0)),1)))</f>
        <v/>
      </c>
      <c r="O1133" s="12" t="str">
        <f aca="false">IF($C1133="","",IFERROR(IF(INDEX(⑥商品照会CSV!$AN$2:$AN$3001,MATCH($C1133,⑥商品照会CSV!$A$2:$A$3001,0))=1,"バラ",IF(INDEX(⑥商品照会CSV!$AM$2:$AM$3001,MATCH($C1133,⑥商品照会CSV!$A$2:$A$3001,0))=1,"中間包装","ケース")),"ケース"))</f>
        <v/>
      </c>
      <c r="P1133" s="18"/>
      <c r="Q1133" s="14"/>
      <c r="R1133" s="17" t="str">
        <f aca="false">IF($C1133="","",N($Q1133)*N($K1133))</f>
        <v/>
      </c>
    </row>
    <row r="1134" customFormat="false" ht="15" hidden="false" customHeight="false" outlineLevel="0" collapsed="false">
      <c r="B1134" s="12" t="n">
        <v>1129</v>
      </c>
      <c r="C1134" s="36" t="str">
        <f aca="false">IF(①在庫CSV_発注日!$M1130="","",①在庫CSV_発注日!$M1130&amp;"")</f>
        <v/>
      </c>
      <c r="D1134" s="12" t="str">
        <f aca="false">IF($C1134="","",①在庫CSV_発注日!$N1130)</f>
        <v/>
      </c>
      <c r="E1134" s="12" t="str">
        <f aca="false">IF($C1134="","",①在庫CSV_発注日!$H1130)</f>
        <v/>
      </c>
      <c r="F1134" s="12" t="str">
        <f aca="false">IF($C1134="","",①在庫CSV_発注日!$L1130)</f>
        <v/>
      </c>
      <c r="G1134" s="18"/>
      <c r="H1134" s="17" t="str">
        <f aca="false">IF($C1134="","",N(①在庫CSV_発注日!$Z1130))</f>
        <v/>
      </c>
      <c r="I1134" s="37" t="str">
        <f aca="false">IF($C1134="","",SUMIFS(⑤減算マスタCSV!$L$2:$L$8001,⑤減算マスタCSV!$F$2:$F$8001,$C1134,⑤減算マスタCSV!$K$2:$K$8001,1))</f>
        <v/>
      </c>
      <c r="J1134" s="17" t="str">
        <f aca="false">IF($C1134="","",IFERROR(INDEX(⑤減算マスタCSV!$H$2:$H$8001,MATCH($C1134,⑤減算マスタCSV!$F$2:$F$8001,0)),1))</f>
        <v/>
      </c>
      <c r="K1134" s="17" t="str">
        <f aca="false">IF($C1134="","",MAX(1,IFERROR(INDEX(⑥商品照会CSV!$M$2:$M$3001,MATCH($C1134,⑥商品照会CSV!$A$2:$A$3001,0)),1)))</f>
        <v/>
      </c>
      <c r="L1134" s="40" t="str">
        <f aca="false">IF($C1134="","",IFERROR(INDEX(⑥商品照会CSV!$Q$2:$Q$3001,MATCH($C1134,⑥商品照会CSV!$A$2:$A$3001,0)),0))</f>
        <v/>
      </c>
      <c r="M1134" s="40" t="str">
        <f aca="false">IF($C1134="","",N($L1134)*N($K1134))</f>
        <v/>
      </c>
      <c r="N1134" s="17" t="str">
        <f aca="false">IF($C1134="","",MAX(1,IFERROR(INDEX(⑥商品照会CSV!$AK$2:$AK$3001,MATCH($C1134,⑥商品照会CSV!$A$2:$A$3001,0)),1)))</f>
        <v/>
      </c>
      <c r="O1134" s="12" t="str">
        <f aca="false">IF($C1134="","",IFERROR(IF(INDEX(⑥商品照会CSV!$AN$2:$AN$3001,MATCH($C1134,⑥商品照会CSV!$A$2:$A$3001,0))=1,"バラ",IF(INDEX(⑥商品照会CSV!$AM$2:$AM$3001,MATCH($C1134,⑥商品照会CSV!$A$2:$A$3001,0))=1,"中間包装","ケース")),"ケース"))</f>
        <v/>
      </c>
      <c r="P1134" s="18"/>
      <c r="Q1134" s="14"/>
      <c r="R1134" s="17" t="str">
        <f aca="false">IF($C1134="","",N($Q1134)*N($K1134))</f>
        <v/>
      </c>
    </row>
    <row r="1135" customFormat="false" ht="15" hidden="false" customHeight="false" outlineLevel="0" collapsed="false">
      <c r="B1135" s="12" t="n">
        <v>1130</v>
      </c>
      <c r="C1135" s="36" t="str">
        <f aca="false">IF(①在庫CSV_発注日!$M1131="","",①在庫CSV_発注日!$M1131&amp;"")</f>
        <v/>
      </c>
      <c r="D1135" s="12" t="str">
        <f aca="false">IF($C1135="","",①在庫CSV_発注日!$N1131)</f>
        <v/>
      </c>
      <c r="E1135" s="12" t="str">
        <f aca="false">IF($C1135="","",①在庫CSV_発注日!$H1131)</f>
        <v/>
      </c>
      <c r="F1135" s="12" t="str">
        <f aca="false">IF($C1135="","",①在庫CSV_発注日!$L1131)</f>
        <v/>
      </c>
      <c r="G1135" s="18"/>
      <c r="H1135" s="17" t="str">
        <f aca="false">IF($C1135="","",N(①在庫CSV_発注日!$Z1131))</f>
        <v/>
      </c>
      <c r="I1135" s="37" t="str">
        <f aca="false">IF($C1135="","",SUMIFS(⑤減算マスタCSV!$L$2:$L$8001,⑤減算マスタCSV!$F$2:$F$8001,$C1135,⑤減算マスタCSV!$K$2:$K$8001,1))</f>
        <v/>
      </c>
      <c r="J1135" s="17" t="str">
        <f aca="false">IF($C1135="","",IFERROR(INDEX(⑤減算マスタCSV!$H$2:$H$8001,MATCH($C1135,⑤減算マスタCSV!$F$2:$F$8001,0)),1))</f>
        <v/>
      </c>
      <c r="K1135" s="17" t="str">
        <f aca="false">IF($C1135="","",MAX(1,IFERROR(INDEX(⑥商品照会CSV!$M$2:$M$3001,MATCH($C1135,⑥商品照会CSV!$A$2:$A$3001,0)),1)))</f>
        <v/>
      </c>
      <c r="L1135" s="40" t="str">
        <f aca="false">IF($C1135="","",IFERROR(INDEX(⑥商品照会CSV!$Q$2:$Q$3001,MATCH($C1135,⑥商品照会CSV!$A$2:$A$3001,0)),0))</f>
        <v/>
      </c>
      <c r="M1135" s="40" t="str">
        <f aca="false">IF($C1135="","",N($L1135)*N($K1135))</f>
        <v/>
      </c>
      <c r="N1135" s="17" t="str">
        <f aca="false">IF($C1135="","",MAX(1,IFERROR(INDEX(⑥商品照会CSV!$AK$2:$AK$3001,MATCH($C1135,⑥商品照会CSV!$A$2:$A$3001,0)),1)))</f>
        <v/>
      </c>
      <c r="O1135" s="12" t="str">
        <f aca="false">IF($C1135="","",IFERROR(IF(INDEX(⑥商品照会CSV!$AN$2:$AN$3001,MATCH($C1135,⑥商品照会CSV!$A$2:$A$3001,0))=1,"バラ",IF(INDEX(⑥商品照会CSV!$AM$2:$AM$3001,MATCH($C1135,⑥商品照会CSV!$A$2:$A$3001,0))=1,"中間包装","ケース")),"ケース"))</f>
        <v/>
      </c>
      <c r="P1135" s="18"/>
      <c r="Q1135" s="14"/>
      <c r="R1135" s="17" t="str">
        <f aca="false">IF($C1135="","",N($Q1135)*N($K1135))</f>
        <v/>
      </c>
    </row>
    <row r="1136" customFormat="false" ht="15" hidden="false" customHeight="false" outlineLevel="0" collapsed="false">
      <c r="B1136" s="12" t="n">
        <v>1131</v>
      </c>
      <c r="C1136" s="36" t="str">
        <f aca="false">IF(①在庫CSV_発注日!$M1132="","",①在庫CSV_発注日!$M1132&amp;"")</f>
        <v/>
      </c>
      <c r="D1136" s="12" t="str">
        <f aca="false">IF($C1136="","",①在庫CSV_発注日!$N1132)</f>
        <v/>
      </c>
      <c r="E1136" s="12" t="str">
        <f aca="false">IF($C1136="","",①在庫CSV_発注日!$H1132)</f>
        <v/>
      </c>
      <c r="F1136" s="12" t="str">
        <f aca="false">IF($C1136="","",①在庫CSV_発注日!$L1132)</f>
        <v/>
      </c>
      <c r="G1136" s="18"/>
      <c r="H1136" s="17" t="str">
        <f aca="false">IF($C1136="","",N(①在庫CSV_発注日!$Z1132))</f>
        <v/>
      </c>
      <c r="I1136" s="37" t="str">
        <f aca="false">IF($C1136="","",SUMIFS(⑤減算マスタCSV!$L$2:$L$8001,⑤減算マスタCSV!$F$2:$F$8001,$C1136,⑤減算マスタCSV!$K$2:$K$8001,1))</f>
        <v/>
      </c>
      <c r="J1136" s="17" t="str">
        <f aca="false">IF($C1136="","",IFERROR(INDEX(⑤減算マスタCSV!$H$2:$H$8001,MATCH($C1136,⑤減算マスタCSV!$F$2:$F$8001,0)),1))</f>
        <v/>
      </c>
      <c r="K1136" s="17" t="str">
        <f aca="false">IF($C1136="","",MAX(1,IFERROR(INDEX(⑥商品照会CSV!$M$2:$M$3001,MATCH($C1136,⑥商品照会CSV!$A$2:$A$3001,0)),1)))</f>
        <v/>
      </c>
      <c r="L1136" s="40" t="str">
        <f aca="false">IF($C1136="","",IFERROR(INDEX(⑥商品照会CSV!$Q$2:$Q$3001,MATCH($C1136,⑥商品照会CSV!$A$2:$A$3001,0)),0))</f>
        <v/>
      </c>
      <c r="M1136" s="40" t="str">
        <f aca="false">IF($C1136="","",N($L1136)*N($K1136))</f>
        <v/>
      </c>
      <c r="N1136" s="17" t="str">
        <f aca="false">IF($C1136="","",MAX(1,IFERROR(INDEX(⑥商品照会CSV!$AK$2:$AK$3001,MATCH($C1136,⑥商品照会CSV!$A$2:$A$3001,0)),1)))</f>
        <v/>
      </c>
      <c r="O1136" s="12" t="str">
        <f aca="false">IF($C1136="","",IFERROR(IF(INDEX(⑥商品照会CSV!$AN$2:$AN$3001,MATCH($C1136,⑥商品照会CSV!$A$2:$A$3001,0))=1,"バラ",IF(INDEX(⑥商品照会CSV!$AM$2:$AM$3001,MATCH($C1136,⑥商品照会CSV!$A$2:$A$3001,0))=1,"中間包装","ケース")),"ケース"))</f>
        <v/>
      </c>
      <c r="P1136" s="18"/>
      <c r="Q1136" s="14"/>
      <c r="R1136" s="17" t="str">
        <f aca="false">IF($C1136="","",N($Q1136)*N($K1136))</f>
        <v/>
      </c>
    </row>
    <row r="1137" customFormat="false" ht="15" hidden="false" customHeight="false" outlineLevel="0" collapsed="false">
      <c r="B1137" s="12" t="n">
        <v>1132</v>
      </c>
      <c r="C1137" s="36" t="str">
        <f aca="false">IF(①在庫CSV_発注日!$M1133="","",①在庫CSV_発注日!$M1133&amp;"")</f>
        <v/>
      </c>
      <c r="D1137" s="12" t="str">
        <f aca="false">IF($C1137="","",①在庫CSV_発注日!$N1133)</f>
        <v/>
      </c>
      <c r="E1137" s="12" t="str">
        <f aca="false">IF($C1137="","",①在庫CSV_発注日!$H1133)</f>
        <v/>
      </c>
      <c r="F1137" s="12" t="str">
        <f aca="false">IF($C1137="","",①在庫CSV_発注日!$L1133)</f>
        <v/>
      </c>
      <c r="G1137" s="18"/>
      <c r="H1137" s="17" t="str">
        <f aca="false">IF($C1137="","",N(①在庫CSV_発注日!$Z1133))</f>
        <v/>
      </c>
      <c r="I1137" s="37" t="str">
        <f aca="false">IF($C1137="","",SUMIFS(⑤減算マスタCSV!$L$2:$L$8001,⑤減算マスタCSV!$F$2:$F$8001,$C1137,⑤減算マスタCSV!$K$2:$K$8001,1))</f>
        <v/>
      </c>
      <c r="J1137" s="17" t="str">
        <f aca="false">IF($C1137="","",IFERROR(INDEX(⑤減算マスタCSV!$H$2:$H$8001,MATCH($C1137,⑤減算マスタCSV!$F$2:$F$8001,0)),1))</f>
        <v/>
      </c>
      <c r="K1137" s="17" t="str">
        <f aca="false">IF($C1137="","",MAX(1,IFERROR(INDEX(⑥商品照会CSV!$M$2:$M$3001,MATCH($C1137,⑥商品照会CSV!$A$2:$A$3001,0)),1)))</f>
        <v/>
      </c>
      <c r="L1137" s="40" t="str">
        <f aca="false">IF($C1137="","",IFERROR(INDEX(⑥商品照会CSV!$Q$2:$Q$3001,MATCH($C1137,⑥商品照会CSV!$A$2:$A$3001,0)),0))</f>
        <v/>
      </c>
      <c r="M1137" s="40" t="str">
        <f aca="false">IF($C1137="","",N($L1137)*N($K1137))</f>
        <v/>
      </c>
      <c r="N1137" s="17" t="str">
        <f aca="false">IF($C1137="","",MAX(1,IFERROR(INDEX(⑥商品照会CSV!$AK$2:$AK$3001,MATCH($C1137,⑥商品照会CSV!$A$2:$A$3001,0)),1)))</f>
        <v/>
      </c>
      <c r="O1137" s="12" t="str">
        <f aca="false">IF($C1137="","",IFERROR(IF(INDEX(⑥商品照会CSV!$AN$2:$AN$3001,MATCH($C1137,⑥商品照会CSV!$A$2:$A$3001,0))=1,"バラ",IF(INDEX(⑥商品照会CSV!$AM$2:$AM$3001,MATCH($C1137,⑥商品照会CSV!$A$2:$A$3001,0))=1,"中間包装","ケース")),"ケース"))</f>
        <v/>
      </c>
      <c r="P1137" s="18"/>
      <c r="Q1137" s="14"/>
      <c r="R1137" s="17" t="str">
        <f aca="false">IF($C1137="","",N($Q1137)*N($K1137))</f>
        <v/>
      </c>
    </row>
    <row r="1138" customFormat="false" ht="15" hidden="false" customHeight="false" outlineLevel="0" collapsed="false">
      <c r="B1138" s="12" t="n">
        <v>1133</v>
      </c>
      <c r="C1138" s="36" t="str">
        <f aca="false">IF(①在庫CSV_発注日!$M1134="","",①在庫CSV_発注日!$M1134&amp;"")</f>
        <v/>
      </c>
      <c r="D1138" s="12" t="str">
        <f aca="false">IF($C1138="","",①在庫CSV_発注日!$N1134)</f>
        <v/>
      </c>
      <c r="E1138" s="12" t="str">
        <f aca="false">IF($C1138="","",①在庫CSV_発注日!$H1134)</f>
        <v/>
      </c>
      <c r="F1138" s="12" t="str">
        <f aca="false">IF($C1138="","",①在庫CSV_発注日!$L1134)</f>
        <v/>
      </c>
      <c r="G1138" s="18"/>
      <c r="H1138" s="17" t="str">
        <f aca="false">IF($C1138="","",N(①在庫CSV_発注日!$Z1134))</f>
        <v/>
      </c>
      <c r="I1138" s="37" t="str">
        <f aca="false">IF($C1138="","",SUMIFS(⑤減算マスタCSV!$L$2:$L$8001,⑤減算マスタCSV!$F$2:$F$8001,$C1138,⑤減算マスタCSV!$K$2:$K$8001,1))</f>
        <v/>
      </c>
      <c r="J1138" s="17" t="str">
        <f aca="false">IF($C1138="","",IFERROR(INDEX(⑤減算マスタCSV!$H$2:$H$8001,MATCH($C1138,⑤減算マスタCSV!$F$2:$F$8001,0)),1))</f>
        <v/>
      </c>
      <c r="K1138" s="17" t="str">
        <f aca="false">IF($C1138="","",MAX(1,IFERROR(INDEX(⑥商品照会CSV!$M$2:$M$3001,MATCH($C1138,⑥商品照会CSV!$A$2:$A$3001,0)),1)))</f>
        <v/>
      </c>
      <c r="L1138" s="40" t="str">
        <f aca="false">IF($C1138="","",IFERROR(INDEX(⑥商品照会CSV!$Q$2:$Q$3001,MATCH($C1138,⑥商品照会CSV!$A$2:$A$3001,0)),0))</f>
        <v/>
      </c>
      <c r="M1138" s="40" t="str">
        <f aca="false">IF($C1138="","",N($L1138)*N($K1138))</f>
        <v/>
      </c>
      <c r="N1138" s="17" t="str">
        <f aca="false">IF($C1138="","",MAX(1,IFERROR(INDEX(⑥商品照会CSV!$AK$2:$AK$3001,MATCH($C1138,⑥商品照会CSV!$A$2:$A$3001,0)),1)))</f>
        <v/>
      </c>
      <c r="O1138" s="12" t="str">
        <f aca="false">IF($C1138="","",IFERROR(IF(INDEX(⑥商品照会CSV!$AN$2:$AN$3001,MATCH($C1138,⑥商品照会CSV!$A$2:$A$3001,0))=1,"バラ",IF(INDEX(⑥商品照会CSV!$AM$2:$AM$3001,MATCH($C1138,⑥商品照会CSV!$A$2:$A$3001,0))=1,"中間包装","ケース")),"ケース"))</f>
        <v/>
      </c>
      <c r="P1138" s="18"/>
      <c r="Q1138" s="14"/>
      <c r="R1138" s="17" t="str">
        <f aca="false">IF($C1138="","",N($Q1138)*N($K1138))</f>
        <v/>
      </c>
    </row>
    <row r="1139" customFormat="false" ht="15" hidden="false" customHeight="false" outlineLevel="0" collapsed="false">
      <c r="B1139" s="12" t="n">
        <v>1134</v>
      </c>
      <c r="C1139" s="36" t="str">
        <f aca="false">IF(①在庫CSV_発注日!$M1135="","",①在庫CSV_発注日!$M1135&amp;"")</f>
        <v/>
      </c>
      <c r="D1139" s="12" t="str">
        <f aca="false">IF($C1139="","",①在庫CSV_発注日!$N1135)</f>
        <v/>
      </c>
      <c r="E1139" s="12" t="str">
        <f aca="false">IF($C1139="","",①在庫CSV_発注日!$H1135)</f>
        <v/>
      </c>
      <c r="F1139" s="12" t="str">
        <f aca="false">IF($C1139="","",①在庫CSV_発注日!$L1135)</f>
        <v/>
      </c>
      <c r="G1139" s="18"/>
      <c r="H1139" s="17" t="str">
        <f aca="false">IF($C1139="","",N(①在庫CSV_発注日!$Z1135))</f>
        <v/>
      </c>
      <c r="I1139" s="37" t="str">
        <f aca="false">IF($C1139="","",SUMIFS(⑤減算マスタCSV!$L$2:$L$8001,⑤減算マスタCSV!$F$2:$F$8001,$C1139,⑤減算マスタCSV!$K$2:$K$8001,1))</f>
        <v/>
      </c>
      <c r="J1139" s="17" t="str">
        <f aca="false">IF($C1139="","",IFERROR(INDEX(⑤減算マスタCSV!$H$2:$H$8001,MATCH($C1139,⑤減算マスタCSV!$F$2:$F$8001,0)),1))</f>
        <v/>
      </c>
      <c r="K1139" s="17" t="str">
        <f aca="false">IF($C1139="","",MAX(1,IFERROR(INDEX(⑥商品照会CSV!$M$2:$M$3001,MATCH($C1139,⑥商品照会CSV!$A$2:$A$3001,0)),1)))</f>
        <v/>
      </c>
      <c r="L1139" s="40" t="str">
        <f aca="false">IF($C1139="","",IFERROR(INDEX(⑥商品照会CSV!$Q$2:$Q$3001,MATCH($C1139,⑥商品照会CSV!$A$2:$A$3001,0)),0))</f>
        <v/>
      </c>
      <c r="M1139" s="40" t="str">
        <f aca="false">IF($C1139="","",N($L1139)*N($K1139))</f>
        <v/>
      </c>
      <c r="N1139" s="17" t="str">
        <f aca="false">IF($C1139="","",MAX(1,IFERROR(INDEX(⑥商品照会CSV!$AK$2:$AK$3001,MATCH($C1139,⑥商品照会CSV!$A$2:$A$3001,0)),1)))</f>
        <v/>
      </c>
      <c r="O1139" s="12" t="str">
        <f aca="false">IF($C1139="","",IFERROR(IF(INDEX(⑥商品照会CSV!$AN$2:$AN$3001,MATCH($C1139,⑥商品照会CSV!$A$2:$A$3001,0))=1,"バラ",IF(INDEX(⑥商品照会CSV!$AM$2:$AM$3001,MATCH($C1139,⑥商品照会CSV!$A$2:$A$3001,0))=1,"中間包装","ケース")),"ケース"))</f>
        <v/>
      </c>
      <c r="P1139" s="18"/>
      <c r="Q1139" s="14"/>
      <c r="R1139" s="17" t="str">
        <f aca="false">IF($C1139="","",N($Q1139)*N($K1139))</f>
        <v/>
      </c>
    </row>
    <row r="1140" customFormat="false" ht="15" hidden="false" customHeight="false" outlineLevel="0" collapsed="false">
      <c r="B1140" s="12" t="n">
        <v>1135</v>
      </c>
      <c r="C1140" s="36" t="str">
        <f aca="false">IF(①在庫CSV_発注日!$M1136="","",①在庫CSV_発注日!$M1136&amp;"")</f>
        <v/>
      </c>
      <c r="D1140" s="12" t="str">
        <f aca="false">IF($C1140="","",①在庫CSV_発注日!$N1136)</f>
        <v/>
      </c>
      <c r="E1140" s="12" t="str">
        <f aca="false">IF($C1140="","",①在庫CSV_発注日!$H1136)</f>
        <v/>
      </c>
      <c r="F1140" s="12" t="str">
        <f aca="false">IF($C1140="","",①在庫CSV_発注日!$L1136)</f>
        <v/>
      </c>
      <c r="G1140" s="18"/>
      <c r="H1140" s="17" t="str">
        <f aca="false">IF($C1140="","",N(①在庫CSV_発注日!$Z1136))</f>
        <v/>
      </c>
      <c r="I1140" s="37" t="str">
        <f aca="false">IF($C1140="","",SUMIFS(⑤減算マスタCSV!$L$2:$L$8001,⑤減算マスタCSV!$F$2:$F$8001,$C1140,⑤減算マスタCSV!$K$2:$K$8001,1))</f>
        <v/>
      </c>
      <c r="J1140" s="17" t="str">
        <f aca="false">IF($C1140="","",IFERROR(INDEX(⑤減算マスタCSV!$H$2:$H$8001,MATCH($C1140,⑤減算マスタCSV!$F$2:$F$8001,0)),1))</f>
        <v/>
      </c>
      <c r="K1140" s="17" t="str">
        <f aca="false">IF($C1140="","",MAX(1,IFERROR(INDEX(⑥商品照会CSV!$M$2:$M$3001,MATCH($C1140,⑥商品照会CSV!$A$2:$A$3001,0)),1)))</f>
        <v/>
      </c>
      <c r="L1140" s="40" t="str">
        <f aca="false">IF($C1140="","",IFERROR(INDEX(⑥商品照会CSV!$Q$2:$Q$3001,MATCH($C1140,⑥商品照会CSV!$A$2:$A$3001,0)),0))</f>
        <v/>
      </c>
      <c r="M1140" s="40" t="str">
        <f aca="false">IF($C1140="","",N($L1140)*N($K1140))</f>
        <v/>
      </c>
      <c r="N1140" s="17" t="str">
        <f aca="false">IF($C1140="","",MAX(1,IFERROR(INDEX(⑥商品照会CSV!$AK$2:$AK$3001,MATCH($C1140,⑥商品照会CSV!$A$2:$A$3001,0)),1)))</f>
        <v/>
      </c>
      <c r="O1140" s="12" t="str">
        <f aca="false">IF($C1140="","",IFERROR(IF(INDEX(⑥商品照会CSV!$AN$2:$AN$3001,MATCH($C1140,⑥商品照会CSV!$A$2:$A$3001,0))=1,"バラ",IF(INDEX(⑥商品照会CSV!$AM$2:$AM$3001,MATCH($C1140,⑥商品照会CSV!$A$2:$A$3001,0))=1,"中間包装","ケース")),"ケース"))</f>
        <v/>
      </c>
      <c r="P1140" s="18"/>
      <c r="Q1140" s="14"/>
      <c r="R1140" s="17" t="str">
        <f aca="false">IF($C1140="","",N($Q1140)*N($K1140))</f>
        <v/>
      </c>
    </row>
    <row r="1141" customFormat="false" ht="15" hidden="false" customHeight="false" outlineLevel="0" collapsed="false">
      <c r="B1141" s="12" t="n">
        <v>1136</v>
      </c>
      <c r="C1141" s="36" t="str">
        <f aca="false">IF(①在庫CSV_発注日!$M1137="","",①在庫CSV_発注日!$M1137&amp;"")</f>
        <v/>
      </c>
      <c r="D1141" s="12" t="str">
        <f aca="false">IF($C1141="","",①在庫CSV_発注日!$N1137)</f>
        <v/>
      </c>
      <c r="E1141" s="12" t="str">
        <f aca="false">IF($C1141="","",①在庫CSV_発注日!$H1137)</f>
        <v/>
      </c>
      <c r="F1141" s="12" t="str">
        <f aca="false">IF($C1141="","",①在庫CSV_発注日!$L1137)</f>
        <v/>
      </c>
      <c r="G1141" s="18"/>
      <c r="H1141" s="17" t="str">
        <f aca="false">IF($C1141="","",N(①在庫CSV_発注日!$Z1137))</f>
        <v/>
      </c>
      <c r="I1141" s="37" t="str">
        <f aca="false">IF($C1141="","",SUMIFS(⑤減算マスタCSV!$L$2:$L$8001,⑤減算マスタCSV!$F$2:$F$8001,$C1141,⑤減算マスタCSV!$K$2:$K$8001,1))</f>
        <v/>
      </c>
      <c r="J1141" s="17" t="str">
        <f aca="false">IF($C1141="","",IFERROR(INDEX(⑤減算マスタCSV!$H$2:$H$8001,MATCH($C1141,⑤減算マスタCSV!$F$2:$F$8001,0)),1))</f>
        <v/>
      </c>
      <c r="K1141" s="17" t="str">
        <f aca="false">IF($C1141="","",MAX(1,IFERROR(INDEX(⑥商品照会CSV!$M$2:$M$3001,MATCH($C1141,⑥商品照会CSV!$A$2:$A$3001,0)),1)))</f>
        <v/>
      </c>
      <c r="L1141" s="40" t="str">
        <f aca="false">IF($C1141="","",IFERROR(INDEX(⑥商品照会CSV!$Q$2:$Q$3001,MATCH($C1141,⑥商品照会CSV!$A$2:$A$3001,0)),0))</f>
        <v/>
      </c>
      <c r="M1141" s="40" t="str">
        <f aca="false">IF($C1141="","",N($L1141)*N($K1141))</f>
        <v/>
      </c>
      <c r="N1141" s="17" t="str">
        <f aca="false">IF($C1141="","",MAX(1,IFERROR(INDEX(⑥商品照会CSV!$AK$2:$AK$3001,MATCH($C1141,⑥商品照会CSV!$A$2:$A$3001,0)),1)))</f>
        <v/>
      </c>
      <c r="O1141" s="12" t="str">
        <f aca="false">IF($C1141="","",IFERROR(IF(INDEX(⑥商品照会CSV!$AN$2:$AN$3001,MATCH($C1141,⑥商品照会CSV!$A$2:$A$3001,0))=1,"バラ",IF(INDEX(⑥商品照会CSV!$AM$2:$AM$3001,MATCH($C1141,⑥商品照会CSV!$A$2:$A$3001,0))=1,"中間包装","ケース")),"ケース"))</f>
        <v/>
      </c>
      <c r="P1141" s="18"/>
      <c r="Q1141" s="14"/>
      <c r="R1141" s="17" t="str">
        <f aca="false">IF($C1141="","",N($Q1141)*N($K1141))</f>
        <v/>
      </c>
    </row>
    <row r="1142" customFormat="false" ht="15" hidden="false" customHeight="false" outlineLevel="0" collapsed="false">
      <c r="B1142" s="12" t="n">
        <v>1137</v>
      </c>
      <c r="C1142" s="36" t="str">
        <f aca="false">IF(①在庫CSV_発注日!$M1138="","",①在庫CSV_発注日!$M1138&amp;"")</f>
        <v/>
      </c>
      <c r="D1142" s="12" t="str">
        <f aca="false">IF($C1142="","",①在庫CSV_発注日!$N1138)</f>
        <v/>
      </c>
      <c r="E1142" s="12" t="str">
        <f aca="false">IF($C1142="","",①在庫CSV_発注日!$H1138)</f>
        <v/>
      </c>
      <c r="F1142" s="12" t="str">
        <f aca="false">IF($C1142="","",①在庫CSV_発注日!$L1138)</f>
        <v/>
      </c>
      <c r="G1142" s="18"/>
      <c r="H1142" s="17" t="str">
        <f aca="false">IF($C1142="","",N(①在庫CSV_発注日!$Z1138))</f>
        <v/>
      </c>
      <c r="I1142" s="37" t="str">
        <f aca="false">IF($C1142="","",SUMIFS(⑤減算マスタCSV!$L$2:$L$8001,⑤減算マスタCSV!$F$2:$F$8001,$C1142,⑤減算マスタCSV!$K$2:$K$8001,1))</f>
        <v/>
      </c>
      <c r="J1142" s="17" t="str">
        <f aca="false">IF($C1142="","",IFERROR(INDEX(⑤減算マスタCSV!$H$2:$H$8001,MATCH($C1142,⑤減算マスタCSV!$F$2:$F$8001,0)),1))</f>
        <v/>
      </c>
      <c r="K1142" s="17" t="str">
        <f aca="false">IF($C1142="","",MAX(1,IFERROR(INDEX(⑥商品照会CSV!$M$2:$M$3001,MATCH($C1142,⑥商品照会CSV!$A$2:$A$3001,0)),1)))</f>
        <v/>
      </c>
      <c r="L1142" s="40" t="str">
        <f aca="false">IF($C1142="","",IFERROR(INDEX(⑥商品照会CSV!$Q$2:$Q$3001,MATCH($C1142,⑥商品照会CSV!$A$2:$A$3001,0)),0))</f>
        <v/>
      </c>
      <c r="M1142" s="40" t="str">
        <f aca="false">IF($C1142="","",N($L1142)*N($K1142))</f>
        <v/>
      </c>
      <c r="N1142" s="17" t="str">
        <f aca="false">IF($C1142="","",MAX(1,IFERROR(INDEX(⑥商品照会CSV!$AK$2:$AK$3001,MATCH($C1142,⑥商品照会CSV!$A$2:$A$3001,0)),1)))</f>
        <v/>
      </c>
      <c r="O1142" s="12" t="str">
        <f aca="false">IF($C1142="","",IFERROR(IF(INDEX(⑥商品照会CSV!$AN$2:$AN$3001,MATCH($C1142,⑥商品照会CSV!$A$2:$A$3001,0))=1,"バラ",IF(INDEX(⑥商品照会CSV!$AM$2:$AM$3001,MATCH($C1142,⑥商品照会CSV!$A$2:$A$3001,0))=1,"中間包装","ケース")),"ケース"))</f>
        <v/>
      </c>
      <c r="P1142" s="18"/>
      <c r="Q1142" s="14"/>
      <c r="R1142" s="17" t="str">
        <f aca="false">IF($C1142="","",N($Q1142)*N($K1142))</f>
        <v/>
      </c>
    </row>
    <row r="1143" customFormat="false" ht="15" hidden="false" customHeight="false" outlineLevel="0" collapsed="false">
      <c r="B1143" s="12" t="n">
        <v>1138</v>
      </c>
      <c r="C1143" s="36" t="str">
        <f aca="false">IF(①在庫CSV_発注日!$M1139="","",①在庫CSV_発注日!$M1139&amp;"")</f>
        <v/>
      </c>
      <c r="D1143" s="12" t="str">
        <f aca="false">IF($C1143="","",①在庫CSV_発注日!$N1139)</f>
        <v/>
      </c>
      <c r="E1143" s="12" t="str">
        <f aca="false">IF($C1143="","",①在庫CSV_発注日!$H1139)</f>
        <v/>
      </c>
      <c r="F1143" s="12" t="str">
        <f aca="false">IF($C1143="","",①在庫CSV_発注日!$L1139)</f>
        <v/>
      </c>
      <c r="G1143" s="18"/>
      <c r="H1143" s="17" t="str">
        <f aca="false">IF($C1143="","",N(①在庫CSV_発注日!$Z1139))</f>
        <v/>
      </c>
      <c r="I1143" s="37" t="str">
        <f aca="false">IF($C1143="","",SUMIFS(⑤減算マスタCSV!$L$2:$L$8001,⑤減算マスタCSV!$F$2:$F$8001,$C1143,⑤減算マスタCSV!$K$2:$K$8001,1))</f>
        <v/>
      </c>
      <c r="J1143" s="17" t="str">
        <f aca="false">IF($C1143="","",IFERROR(INDEX(⑤減算マスタCSV!$H$2:$H$8001,MATCH($C1143,⑤減算マスタCSV!$F$2:$F$8001,0)),1))</f>
        <v/>
      </c>
      <c r="K1143" s="17" t="str">
        <f aca="false">IF($C1143="","",MAX(1,IFERROR(INDEX(⑥商品照会CSV!$M$2:$M$3001,MATCH($C1143,⑥商品照会CSV!$A$2:$A$3001,0)),1)))</f>
        <v/>
      </c>
      <c r="L1143" s="40" t="str">
        <f aca="false">IF($C1143="","",IFERROR(INDEX(⑥商品照会CSV!$Q$2:$Q$3001,MATCH($C1143,⑥商品照会CSV!$A$2:$A$3001,0)),0))</f>
        <v/>
      </c>
      <c r="M1143" s="40" t="str">
        <f aca="false">IF($C1143="","",N($L1143)*N($K1143))</f>
        <v/>
      </c>
      <c r="N1143" s="17" t="str">
        <f aca="false">IF($C1143="","",MAX(1,IFERROR(INDEX(⑥商品照会CSV!$AK$2:$AK$3001,MATCH($C1143,⑥商品照会CSV!$A$2:$A$3001,0)),1)))</f>
        <v/>
      </c>
      <c r="O1143" s="12" t="str">
        <f aca="false">IF($C1143="","",IFERROR(IF(INDEX(⑥商品照会CSV!$AN$2:$AN$3001,MATCH($C1143,⑥商品照会CSV!$A$2:$A$3001,0))=1,"バラ",IF(INDEX(⑥商品照会CSV!$AM$2:$AM$3001,MATCH($C1143,⑥商品照会CSV!$A$2:$A$3001,0))=1,"中間包装","ケース")),"ケース"))</f>
        <v/>
      </c>
      <c r="P1143" s="18"/>
      <c r="Q1143" s="14"/>
      <c r="R1143" s="17" t="str">
        <f aca="false">IF($C1143="","",N($Q1143)*N($K1143))</f>
        <v/>
      </c>
    </row>
    <row r="1144" customFormat="false" ht="15" hidden="false" customHeight="false" outlineLevel="0" collapsed="false">
      <c r="B1144" s="12" t="n">
        <v>1139</v>
      </c>
      <c r="C1144" s="36" t="str">
        <f aca="false">IF(①在庫CSV_発注日!$M1140="","",①在庫CSV_発注日!$M1140&amp;"")</f>
        <v/>
      </c>
      <c r="D1144" s="12" t="str">
        <f aca="false">IF($C1144="","",①在庫CSV_発注日!$N1140)</f>
        <v/>
      </c>
      <c r="E1144" s="12" t="str">
        <f aca="false">IF($C1144="","",①在庫CSV_発注日!$H1140)</f>
        <v/>
      </c>
      <c r="F1144" s="12" t="str">
        <f aca="false">IF($C1144="","",①在庫CSV_発注日!$L1140)</f>
        <v/>
      </c>
      <c r="G1144" s="18"/>
      <c r="H1144" s="17" t="str">
        <f aca="false">IF($C1144="","",N(①在庫CSV_発注日!$Z1140))</f>
        <v/>
      </c>
      <c r="I1144" s="37" t="str">
        <f aca="false">IF($C1144="","",SUMIFS(⑤減算マスタCSV!$L$2:$L$8001,⑤減算マスタCSV!$F$2:$F$8001,$C1144,⑤減算マスタCSV!$K$2:$K$8001,1))</f>
        <v/>
      </c>
      <c r="J1144" s="17" t="str">
        <f aca="false">IF($C1144="","",IFERROR(INDEX(⑤減算マスタCSV!$H$2:$H$8001,MATCH($C1144,⑤減算マスタCSV!$F$2:$F$8001,0)),1))</f>
        <v/>
      </c>
      <c r="K1144" s="17" t="str">
        <f aca="false">IF($C1144="","",MAX(1,IFERROR(INDEX(⑥商品照会CSV!$M$2:$M$3001,MATCH($C1144,⑥商品照会CSV!$A$2:$A$3001,0)),1)))</f>
        <v/>
      </c>
      <c r="L1144" s="40" t="str">
        <f aca="false">IF($C1144="","",IFERROR(INDEX(⑥商品照会CSV!$Q$2:$Q$3001,MATCH($C1144,⑥商品照会CSV!$A$2:$A$3001,0)),0))</f>
        <v/>
      </c>
      <c r="M1144" s="40" t="str">
        <f aca="false">IF($C1144="","",N($L1144)*N($K1144))</f>
        <v/>
      </c>
      <c r="N1144" s="17" t="str">
        <f aca="false">IF($C1144="","",MAX(1,IFERROR(INDEX(⑥商品照会CSV!$AK$2:$AK$3001,MATCH($C1144,⑥商品照会CSV!$A$2:$A$3001,0)),1)))</f>
        <v/>
      </c>
      <c r="O1144" s="12" t="str">
        <f aca="false">IF($C1144="","",IFERROR(IF(INDEX(⑥商品照会CSV!$AN$2:$AN$3001,MATCH($C1144,⑥商品照会CSV!$A$2:$A$3001,0))=1,"バラ",IF(INDEX(⑥商品照会CSV!$AM$2:$AM$3001,MATCH($C1144,⑥商品照会CSV!$A$2:$A$3001,0))=1,"中間包装","ケース")),"ケース"))</f>
        <v/>
      </c>
      <c r="P1144" s="18"/>
      <c r="Q1144" s="14"/>
      <c r="R1144" s="17" t="str">
        <f aca="false">IF($C1144="","",N($Q1144)*N($K1144))</f>
        <v/>
      </c>
    </row>
    <row r="1145" customFormat="false" ht="15" hidden="false" customHeight="false" outlineLevel="0" collapsed="false">
      <c r="B1145" s="12" t="n">
        <v>1140</v>
      </c>
      <c r="C1145" s="36" t="str">
        <f aca="false">IF(①在庫CSV_発注日!$M1141="","",①在庫CSV_発注日!$M1141&amp;"")</f>
        <v/>
      </c>
      <c r="D1145" s="12" t="str">
        <f aca="false">IF($C1145="","",①在庫CSV_発注日!$N1141)</f>
        <v/>
      </c>
      <c r="E1145" s="12" t="str">
        <f aca="false">IF($C1145="","",①在庫CSV_発注日!$H1141)</f>
        <v/>
      </c>
      <c r="F1145" s="12" t="str">
        <f aca="false">IF($C1145="","",①在庫CSV_発注日!$L1141)</f>
        <v/>
      </c>
      <c r="G1145" s="18"/>
      <c r="H1145" s="17" t="str">
        <f aca="false">IF($C1145="","",N(①在庫CSV_発注日!$Z1141))</f>
        <v/>
      </c>
      <c r="I1145" s="37" t="str">
        <f aca="false">IF($C1145="","",SUMIFS(⑤減算マスタCSV!$L$2:$L$8001,⑤減算マスタCSV!$F$2:$F$8001,$C1145,⑤減算マスタCSV!$K$2:$K$8001,1))</f>
        <v/>
      </c>
      <c r="J1145" s="17" t="str">
        <f aca="false">IF($C1145="","",IFERROR(INDEX(⑤減算マスタCSV!$H$2:$H$8001,MATCH($C1145,⑤減算マスタCSV!$F$2:$F$8001,0)),1))</f>
        <v/>
      </c>
      <c r="K1145" s="17" t="str">
        <f aca="false">IF($C1145="","",MAX(1,IFERROR(INDEX(⑥商品照会CSV!$M$2:$M$3001,MATCH($C1145,⑥商品照会CSV!$A$2:$A$3001,0)),1)))</f>
        <v/>
      </c>
      <c r="L1145" s="40" t="str">
        <f aca="false">IF($C1145="","",IFERROR(INDEX(⑥商品照会CSV!$Q$2:$Q$3001,MATCH($C1145,⑥商品照会CSV!$A$2:$A$3001,0)),0))</f>
        <v/>
      </c>
      <c r="M1145" s="40" t="str">
        <f aca="false">IF($C1145="","",N($L1145)*N($K1145))</f>
        <v/>
      </c>
      <c r="N1145" s="17" t="str">
        <f aca="false">IF($C1145="","",MAX(1,IFERROR(INDEX(⑥商品照会CSV!$AK$2:$AK$3001,MATCH($C1145,⑥商品照会CSV!$A$2:$A$3001,0)),1)))</f>
        <v/>
      </c>
      <c r="O1145" s="12" t="str">
        <f aca="false">IF($C1145="","",IFERROR(IF(INDEX(⑥商品照会CSV!$AN$2:$AN$3001,MATCH($C1145,⑥商品照会CSV!$A$2:$A$3001,0))=1,"バラ",IF(INDEX(⑥商品照会CSV!$AM$2:$AM$3001,MATCH($C1145,⑥商品照会CSV!$A$2:$A$3001,0))=1,"中間包装","ケース")),"ケース"))</f>
        <v/>
      </c>
      <c r="P1145" s="18"/>
      <c r="Q1145" s="14"/>
      <c r="R1145" s="17" t="str">
        <f aca="false">IF($C1145="","",N($Q1145)*N($K1145))</f>
        <v/>
      </c>
    </row>
    <row r="1146" customFormat="false" ht="15" hidden="false" customHeight="false" outlineLevel="0" collapsed="false">
      <c r="B1146" s="12" t="n">
        <v>1141</v>
      </c>
      <c r="C1146" s="36" t="str">
        <f aca="false">IF(①在庫CSV_発注日!$M1142="","",①在庫CSV_発注日!$M1142&amp;"")</f>
        <v/>
      </c>
      <c r="D1146" s="12" t="str">
        <f aca="false">IF($C1146="","",①在庫CSV_発注日!$N1142)</f>
        <v/>
      </c>
      <c r="E1146" s="12" t="str">
        <f aca="false">IF($C1146="","",①在庫CSV_発注日!$H1142)</f>
        <v/>
      </c>
      <c r="F1146" s="12" t="str">
        <f aca="false">IF($C1146="","",①在庫CSV_発注日!$L1142)</f>
        <v/>
      </c>
      <c r="G1146" s="18"/>
      <c r="H1146" s="17" t="str">
        <f aca="false">IF($C1146="","",N(①在庫CSV_発注日!$Z1142))</f>
        <v/>
      </c>
      <c r="I1146" s="37" t="str">
        <f aca="false">IF($C1146="","",SUMIFS(⑤減算マスタCSV!$L$2:$L$8001,⑤減算マスタCSV!$F$2:$F$8001,$C1146,⑤減算マスタCSV!$K$2:$K$8001,1))</f>
        <v/>
      </c>
      <c r="J1146" s="17" t="str">
        <f aca="false">IF($C1146="","",IFERROR(INDEX(⑤減算マスタCSV!$H$2:$H$8001,MATCH($C1146,⑤減算マスタCSV!$F$2:$F$8001,0)),1))</f>
        <v/>
      </c>
      <c r="K1146" s="17" t="str">
        <f aca="false">IF($C1146="","",MAX(1,IFERROR(INDEX(⑥商品照会CSV!$M$2:$M$3001,MATCH($C1146,⑥商品照会CSV!$A$2:$A$3001,0)),1)))</f>
        <v/>
      </c>
      <c r="L1146" s="40" t="str">
        <f aca="false">IF($C1146="","",IFERROR(INDEX(⑥商品照会CSV!$Q$2:$Q$3001,MATCH($C1146,⑥商品照会CSV!$A$2:$A$3001,0)),0))</f>
        <v/>
      </c>
      <c r="M1146" s="40" t="str">
        <f aca="false">IF($C1146="","",N($L1146)*N($K1146))</f>
        <v/>
      </c>
      <c r="N1146" s="17" t="str">
        <f aca="false">IF($C1146="","",MAX(1,IFERROR(INDEX(⑥商品照会CSV!$AK$2:$AK$3001,MATCH($C1146,⑥商品照会CSV!$A$2:$A$3001,0)),1)))</f>
        <v/>
      </c>
      <c r="O1146" s="12" t="str">
        <f aca="false">IF($C1146="","",IFERROR(IF(INDEX(⑥商品照会CSV!$AN$2:$AN$3001,MATCH($C1146,⑥商品照会CSV!$A$2:$A$3001,0))=1,"バラ",IF(INDEX(⑥商品照会CSV!$AM$2:$AM$3001,MATCH($C1146,⑥商品照会CSV!$A$2:$A$3001,0))=1,"中間包装","ケース")),"ケース"))</f>
        <v/>
      </c>
      <c r="P1146" s="18"/>
      <c r="Q1146" s="14"/>
      <c r="R1146" s="17" t="str">
        <f aca="false">IF($C1146="","",N($Q1146)*N($K1146))</f>
        <v/>
      </c>
    </row>
    <row r="1147" customFormat="false" ht="15" hidden="false" customHeight="false" outlineLevel="0" collapsed="false">
      <c r="B1147" s="12" t="n">
        <v>1142</v>
      </c>
      <c r="C1147" s="36" t="str">
        <f aca="false">IF(①在庫CSV_発注日!$M1143="","",①在庫CSV_発注日!$M1143&amp;"")</f>
        <v/>
      </c>
      <c r="D1147" s="12" t="str">
        <f aca="false">IF($C1147="","",①在庫CSV_発注日!$N1143)</f>
        <v/>
      </c>
      <c r="E1147" s="12" t="str">
        <f aca="false">IF($C1147="","",①在庫CSV_発注日!$H1143)</f>
        <v/>
      </c>
      <c r="F1147" s="12" t="str">
        <f aca="false">IF($C1147="","",①在庫CSV_発注日!$L1143)</f>
        <v/>
      </c>
      <c r="G1147" s="18"/>
      <c r="H1147" s="17" t="str">
        <f aca="false">IF($C1147="","",N(①在庫CSV_発注日!$Z1143))</f>
        <v/>
      </c>
      <c r="I1147" s="37" t="str">
        <f aca="false">IF($C1147="","",SUMIFS(⑤減算マスタCSV!$L$2:$L$8001,⑤減算マスタCSV!$F$2:$F$8001,$C1147,⑤減算マスタCSV!$K$2:$K$8001,1))</f>
        <v/>
      </c>
      <c r="J1147" s="17" t="str">
        <f aca="false">IF($C1147="","",IFERROR(INDEX(⑤減算マスタCSV!$H$2:$H$8001,MATCH($C1147,⑤減算マスタCSV!$F$2:$F$8001,0)),1))</f>
        <v/>
      </c>
      <c r="K1147" s="17" t="str">
        <f aca="false">IF($C1147="","",MAX(1,IFERROR(INDEX(⑥商品照会CSV!$M$2:$M$3001,MATCH($C1147,⑥商品照会CSV!$A$2:$A$3001,0)),1)))</f>
        <v/>
      </c>
      <c r="L1147" s="40" t="str">
        <f aca="false">IF($C1147="","",IFERROR(INDEX(⑥商品照会CSV!$Q$2:$Q$3001,MATCH($C1147,⑥商品照会CSV!$A$2:$A$3001,0)),0))</f>
        <v/>
      </c>
      <c r="M1147" s="40" t="str">
        <f aca="false">IF($C1147="","",N($L1147)*N($K1147))</f>
        <v/>
      </c>
      <c r="N1147" s="17" t="str">
        <f aca="false">IF($C1147="","",MAX(1,IFERROR(INDEX(⑥商品照会CSV!$AK$2:$AK$3001,MATCH($C1147,⑥商品照会CSV!$A$2:$A$3001,0)),1)))</f>
        <v/>
      </c>
      <c r="O1147" s="12" t="str">
        <f aca="false">IF($C1147="","",IFERROR(IF(INDEX(⑥商品照会CSV!$AN$2:$AN$3001,MATCH($C1147,⑥商品照会CSV!$A$2:$A$3001,0))=1,"バラ",IF(INDEX(⑥商品照会CSV!$AM$2:$AM$3001,MATCH($C1147,⑥商品照会CSV!$A$2:$A$3001,0))=1,"中間包装","ケース")),"ケース"))</f>
        <v/>
      </c>
      <c r="P1147" s="18"/>
      <c r="Q1147" s="14"/>
      <c r="R1147" s="17" t="str">
        <f aca="false">IF($C1147="","",N($Q1147)*N($K1147))</f>
        <v/>
      </c>
    </row>
    <row r="1148" customFormat="false" ht="15" hidden="false" customHeight="false" outlineLevel="0" collapsed="false">
      <c r="B1148" s="12" t="n">
        <v>1143</v>
      </c>
      <c r="C1148" s="36" t="str">
        <f aca="false">IF(①在庫CSV_発注日!$M1144="","",①在庫CSV_発注日!$M1144&amp;"")</f>
        <v/>
      </c>
      <c r="D1148" s="12" t="str">
        <f aca="false">IF($C1148="","",①在庫CSV_発注日!$N1144)</f>
        <v/>
      </c>
      <c r="E1148" s="12" t="str">
        <f aca="false">IF($C1148="","",①在庫CSV_発注日!$H1144)</f>
        <v/>
      </c>
      <c r="F1148" s="12" t="str">
        <f aca="false">IF($C1148="","",①在庫CSV_発注日!$L1144)</f>
        <v/>
      </c>
      <c r="G1148" s="18"/>
      <c r="H1148" s="17" t="str">
        <f aca="false">IF($C1148="","",N(①在庫CSV_発注日!$Z1144))</f>
        <v/>
      </c>
      <c r="I1148" s="37" t="str">
        <f aca="false">IF($C1148="","",SUMIFS(⑤減算マスタCSV!$L$2:$L$8001,⑤減算マスタCSV!$F$2:$F$8001,$C1148,⑤減算マスタCSV!$K$2:$K$8001,1))</f>
        <v/>
      </c>
      <c r="J1148" s="17" t="str">
        <f aca="false">IF($C1148="","",IFERROR(INDEX(⑤減算マスタCSV!$H$2:$H$8001,MATCH($C1148,⑤減算マスタCSV!$F$2:$F$8001,0)),1))</f>
        <v/>
      </c>
      <c r="K1148" s="17" t="str">
        <f aca="false">IF($C1148="","",MAX(1,IFERROR(INDEX(⑥商品照会CSV!$M$2:$M$3001,MATCH($C1148,⑥商品照会CSV!$A$2:$A$3001,0)),1)))</f>
        <v/>
      </c>
      <c r="L1148" s="40" t="str">
        <f aca="false">IF($C1148="","",IFERROR(INDEX(⑥商品照会CSV!$Q$2:$Q$3001,MATCH($C1148,⑥商品照会CSV!$A$2:$A$3001,0)),0))</f>
        <v/>
      </c>
      <c r="M1148" s="40" t="str">
        <f aca="false">IF($C1148="","",N($L1148)*N($K1148))</f>
        <v/>
      </c>
      <c r="N1148" s="17" t="str">
        <f aca="false">IF($C1148="","",MAX(1,IFERROR(INDEX(⑥商品照会CSV!$AK$2:$AK$3001,MATCH($C1148,⑥商品照会CSV!$A$2:$A$3001,0)),1)))</f>
        <v/>
      </c>
      <c r="O1148" s="12" t="str">
        <f aca="false">IF($C1148="","",IFERROR(IF(INDEX(⑥商品照会CSV!$AN$2:$AN$3001,MATCH($C1148,⑥商品照会CSV!$A$2:$A$3001,0))=1,"バラ",IF(INDEX(⑥商品照会CSV!$AM$2:$AM$3001,MATCH($C1148,⑥商品照会CSV!$A$2:$A$3001,0))=1,"中間包装","ケース")),"ケース"))</f>
        <v/>
      </c>
      <c r="P1148" s="18"/>
      <c r="Q1148" s="14"/>
      <c r="R1148" s="17" t="str">
        <f aca="false">IF($C1148="","",N($Q1148)*N($K1148))</f>
        <v/>
      </c>
    </row>
    <row r="1149" customFormat="false" ht="15" hidden="false" customHeight="false" outlineLevel="0" collapsed="false">
      <c r="B1149" s="12" t="n">
        <v>1144</v>
      </c>
      <c r="C1149" s="36" t="str">
        <f aca="false">IF(①在庫CSV_発注日!$M1145="","",①在庫CSV_発注日!$M1145&amp;"")</f>
        <v/>
      </c>
      <c r="D1149" s="12" t="str">
        <f aca="false">IF($C1149="","",①在庫CSV_発注日!$N1145)</f>
        <v/>
      </c>
      <c r="E1149" s="12" t="str">
        <f aca="false">IF($C1149="","",①在庫CSV_発注日!$H1145)</f>
        <v/>
      </c>
      <c r="F1149" s="12" t="str">
        <f aca="false">IF($C1149="","",①在庫CSV_発注日!$L1145)</f>
        <v/>
      </c>
      <c r="G1149" s="18"/>
      <c r="H1149" s="17" t="str">
        <f aca="false">IF($C1149="","",N(①在庫CSV_発注日!$Z1145))</f>
        <v/>
      </c>
      <c r="I1149" s="37" t="str">
        <f aca="false">IF($C1149="","",SUMIFS(⑤減算マスタCSV!$L$2:$L$8001,⑤減算マスタCSV!$F$2:$F$8001,$C1149,⑤減算マスタCSV!$K$2:$K$8001,1))</f>
        <v/>
      </c>
      <c r="J1149" s="17" t="str">
        <f aca="false">IF($C1149="","",IFERROR(INDEX(⑤減算マスタCSV!$H$2:$H$8001,MATCH($C1149,⑤減算マスタCSV!$F$2:$F$8001,0)),1))</f>
        <v/>
      </c>
      <c r="K1149" s="17" t="str">
        <f aca="false">IF($C1149="","",MAX(1,IFERROR(INDEX(⑥商品照会CSV!$M$2:$M$3001,MATCH($C1149,⑥商品照会CSV!$A$2:$A$3001,0)),1)))</f>
        <v/>
      </c>
      <c r="L1149" s="40" t="str">
        <f aca="false">IF($C1149="","",IFERROR(INDEX(⑥商品照会CSV!$Q$2:$Q$3001,MATCH($C1149,⑥商品照会CSV!$A$2:$A$3001,0)),0))</f>
        <v/>
      </c>
      <c r="M1149" s="40" t="str">
        <f aca="false">IF($C1149="","",N($L1149)*N($K1149))</f>
        <v/>
      </c>
      <c r="N1149" s="17" t="str">
        <f aca="false">IF($C1149="","",MAX(1,IFERROR(INDEX(⑥商品照会CSV!$AK$2:$AK$3001,MATCH($C1149,⑥商品照会CSV!$A$2:$A$3001,0)),1)))</f>
        <v/>
      </c>
      <c r="O1149" s="12" t="str">
        <f aca="false">IF($C1149="","",IFERROR(IF(INDEX(⑥商品照会CSV!$AN$2:$AN$3001,MATCH($C1149,⑥商品照会CSV!$A$2:$A$3001,0))=1,"バラ",IF(INDEX(⑥商品照会CSV!$AM$2:$AM$3001,MATCH($C1149,⑥商品照会CSV!$A$2:$A$3001,0))=1,"中間包装","ケース")),"ケース"))</f>
        <v/>
      </c>
      <c r="P1149" s="18"/>
      <c r="Q1149" s="14"/>
      <c r="R1149" s="17" t="str">
        <f aca="false">IF($C1149="","",N($Q1149)*N($K1149))</f>
        <v/>
      </c>
    </row>
    <row r="1150" customFormat="false" ht="15" hidden="false" customHeight="false" outlineLevel="0" collapsed="false">
      <c r="B1150" s="12" t="n">
        <v>1145</v>
      </c>
      <c r="C1150" s="36" t="str">
        <f aca="false">IF(①在庫CSV_発注日!$M1146="","",①在庫CSV_発注日!$M1146&amp;"")</f>
        <v/>
      </c>
      <c r="D1150" s="12" t="str">
        <f aca="false">IF($C1150="","",①在庫CSV_発注日!$N1146)</f>
        <v/>
      </c>
      <c r="E1150" s="12" t="str">
        <f aca="false">IF($C1150="","",①在庫CSV_発注日!$H1146)</f>
        <v/>
      </c>
      <c r="F1150" s="12" t="str">
        <f aca="false">IF($C1150="","",①在庫CSV_発注日!$L1146)</f>
        <v/>
      </c>
      <c r="G1150" s="18"/>
      <c r="H1150" s="17" t="str">
        <f aca="false">IF($C1150="","",N(①在庫CSV_発注日!$Z1146))</f>
        <v/>
      </c>
      <c r="I1150" s="37" t="str">
        <f aca="false">IF($C1150="","",SUMIFS(⑤減算マスタCSV!$L$2:$L$8001,⑤減算マスタCSV!$F$2:$F$8001,$C1150,⑤減算マスタCSV!$K$2:$K$8001,1))</f>
        <v/>
      </c>
      <c r="J1150" s="17" t="str">
        <f aca="false">IF($C1150="","",IFERROR(INDEX(⑤減算マスタCSV!$H$2:$H$8001,MATCH($C1150,⑤減算マスタCSV!$F$2:$F$8001,0)),1))</f>
        <v/>
      </c>
      <c r="K1150" s="17" t="str">
        <f aca="false">IF($C1150="","",MAX(1,IFERROR(INDEX(⑥商品照会CSV!$M$2:$M$3001,MATCH($C1150,⑥商品照会CSV!$A$2:$A$3001,0)),1)))</f>
        <v/>
      </c>
      <c r="L1150" s="40" t="str">
        <f aca="false">IF($C1150="","",IFERROR(INDEX(⑥商品照会CSV!$Q$2:$Q$3001,MATCH($C1150,⑥商品照会CSV!$A$2:$A$3001,0)),0))</f>
        <v/>
      </c>
      <c r="M1150" s="40" t="str">
        <f aca="false">IF($C1150="","",N($L1150)*N($K1150))</f>
        <v/>
      </c>
      <c r="N1150" s="17" t="str">
        <f aca="false">IF($C1150="","",MAX(1,IFERROR(INDEX(⑥商品照会CSV!$AK$2:$AK$3001,MATCH($C1150,⑥商品照会CSV!$A$2:$A$3001,0)),1)))</f>
        <v/>
      </c>
      <c r="O1150" s="12" t="str">
        <f aca="false">IF($C1150="","",IFERROR(IF(INDEX(⑥商品照会CSV!$AN$2:$AN$3001,MATCH($C1150,⑥商品照会CSV!$A$2:$A$3001,0))=1,"バラ",IF(INDEX(⑥商品照会CSV!$AM$2:$AM$3001,MATCH($C1150,⑥商品照会CSV!$A$2:$A$3001,0))=1,"中間包装","ケース")),"ケース"))</f>
        <v/>
      </c>
      <c r="P1150" s="18"/>
      <c r="Q1150" s="14"/>
      <c r="R1150" s="17" t="str">
        <f aca="false">IF($C1150="","",N($Q1150)*N($K1150))</f>
        <v/>
      </c>
    </row>
    <row r="1151" customFormat="false" ht="15" hidden="false" customHeight="false" outlineLevel="0" collapsed="false">
      <c r="B1151" s="12" t="n">
        <v>1146</v>
      </c>
      <c r="C1151" s="36" t="str">
        <f aca="false">IF(①在庫CSV_発注日!$M1147="","",①在庫CSV_発注日!$M1147&amp;"")</f>
        <v/>
      </c>
      <c r="D1151" s="12" t="str">
        <f aca="false">IF($C1151="","",①在庫CSV_発注日!$N1147)</f>
        <v/>
      </c>
      <c r="E1151" s="12" t="str">
        <f aca="false">IF($C1151="","",①在庫CSV_発注日!$H1147)</f>
        <v/>
      </c>
      <c r="F1151" s="12" t="str">
        <f aca="false">IF($C1151="","",①在庫CSV_発注日!$L1147)</f>
        <v/>
      </c>
      <c r="G1151" s="18"/>
      <c r="H1151" s="17" t="str">
        <f aca="false">IF($C1151="","",N(①在庫CSV_発注日!$Z1147))</f>
        <v/>
      </c>
      <c r="I1151" s="37" t="str">
        <f aca="false">IF($C1151="","",SUMIFS(⑤減算マスタCSV!$L$2:$L$8001,⑤減算マスタCSV!$F$2:$F$8001,$C1151,⑤減算マスタCSV!$K$2:$K$8001,1))</f>
        <v/>
      </c>
      <c r="J1151" s="17" t="str">
        <f aca="false">IF($C1151="","",IFERROR(INDEX(⑤減算マスタCSV!$H$2:$H$8001,MATCH($C1151,⑤減算マスタCSV!$F$2:$F$8001,0)),1))</f>
        <v/>
      </c>
      <c r="K1151" s="17" t="str">
        <f aca="false">IF($C1151="","",MAX(1,IFERROR(INDEX(⑥商品照会CSV!$M$2:$M$3001,MATCH($C1151,⑥商品照会CSV!$A$2:$A$3001,0)),1)))</f>
        <v/>
      </c>
      <c r="L1151" s="40" t="str">
        <f aca="false">IF($C1151="","",IFERROR(INDEX(⑥商品照会CSV!$Q$2:$Q$3001,MATCH($C1151,⑥商品照会CSV!$A$2:$A$3001,0)),0))</f>
        <v/>
      </c>
      <c r="M1151" s="40" t="str">
        <f aca="false">IF($C1151="","",N($L1151)*N($K1151))</f>
        <v/>
      </c>
      <c r="N1151" s="17" t="str">
        <f aca="false">IF($C1151="","",MAX(1,IFERROR(INDEX(⑥商品照会CSV!$AK$2:$AK$3001,MATCH($C1151,⑥商品照会CSV!$A$2:$A$3001,0)),1)))</f>
        <v/>
      </c>
      <c r="O1151" s="12" t="str">
        <f aca="false">IF($C1151="","",IFERROR(IF(INDEX(⑥商品照会CSV!$AN$2:$AN$3001,MATCH($C1151,⑥商品照会CSV!$A$2:$A$3001,0))=1,"バラ",IF(INDEX(⑥商品照会CSV!$AM$2:$AM$3001,MATCH($C1151,⑥商品照会CSV!$A$2:$A$3001,0))=1,"中間包装","ケース")),"ケース"))</f>
        <v/>
      </c>
      <c r="P1151" s="18"/>
      <c r="Q1151" s="14"/>
      <c r="R1151" s="17" t="str">
        <f aca="false">IF($C1151="","",N($Q1151)*N($K1151))</f>
        <v/>
      </c>
    </row>
    <row r="1152" customFormat="false" ht="15" hidden="false" customHeight="false" outlineLevel="0" collapsed="false">
      <c r="B1152" s="12" t="n">
        <v>1147</v>
      </c>
      <c r="C1152" s="36" t="str">
        <f aca="false">IF(①在庫CSV_発注日!$M1148="","",①在庫CSV_発注日!$M1148&amp;"")</f>
        <v/>
      </c>
      <c r="D1152" s="12" t="str">
        <f aca="false">IF($C1152="","",①在庫CSV_発注日!$N1148)</f>
        <v/>
      </c>
      <c r="E1152" s="12" t="str">
        <f aca="false">IF($C1152="","",①在庫CSV_発注日!$H1148)</f>
        <v/>
      </c>
      <c r="F1152" s="12" t="str">
        <f aca="false">IF($C1152="","",①在庫CSV_発注日!$L1148)</f>
        <v/>
      </c>
      <c r="G1152" s="18"/>
      <c r="H1152" s="17" t="str">
        <f aca="false">IF($C1152="","",N(①在庫CSV_発注日!$Z1148))</f>
        <v/>
      </c>
      <c r="I1152" s="37" t="str">
        <f aca="false">IF($C1152="","",SUMIFS(⑤減算マスタCSV!$L$2:$L$8001,⑤減算マスタCSV!$F$2:$F$8001,$C1152,⑤減算マスタCSV!$K$2:$K$8001,1))</f>
        <v/>
      </c>
      <c r="J1152" s="17" t="str">
        <f aca="false">IF($C1152="","",IFERROR(INDEX(⑤減算マスタCSV!$H$2:$H$8001,MATCH($C1152,⑤減算マスタCSV!$F$2:$F$8001,0)),1))</f>
        <v/>
      </c>
      <c r="K1152" s="17" t="str">
        <f aca="false">IF($C1152="","",MAX(1,IFERROR(INDEX(⑥商品照会CSV!$M$2:$M$3001,MATCH($C1152,⑥商品照会CSV!$A$2:$A$3001,0)),1)))</f>
        <v/>
      </c>
      <c r="L1152" s="40" t="str">
        <f aca="false">IF($C1152="","",IFERROR(INDEX(⑥商品照会CSV!$Q$2:$Q$3001,MATCH($C1152,⑥商品照会CSV!$A$2:$A$3001,0)),0))</f>
        <v/>
      </c>
      <c r="M1152" s="40" t="str">
        <f aca="false">IF($C1152="","",N($L1152)*N($K1152))</f>
        <v/>
      </c>
      <c r="N1152" s="17" t="str">
        <f aca="false">IF($C1152="","",MAX(1,IFERROR(INDEX(⑥商品照会CSV!$AK$2:$AK$3001,MATCH($C1152,⑥商品照会CSV!$A$2:$A$3001,0)),1)))</f>
        <v/>
      </c>
      <c r="O1152" s="12" t="str">
        <f aca="false">IF($C1152="","",IFERROR(IF(INDEX(⑥商品照会CSV!$AN$2:$AN$3001,MATCH($C1152,⑥商品照会CSV!$A$2:$A$3001,0))=1,"バラ",IF(INDEX(⑥商品照会CSV!$AM$2:$AM$3001,MATCH($C1152,⑥商品照会CSV!$A$2:$A$3001,0))=1,"中間包装","ケース")),"ケース"))</f>
        <v/>
      </c>
      <c r="P1152" s="18"/>
      <c r="Q1152" s="14"/>
      <c r="R1152" s="17" t="str">
        <f aca="false">IF($C1152="","",N($Q1152)*N($K1152))</f>
        <v/>
      </c>
    </row>
    <row r="1153" customFormat="false" ht="15" hidden="false" customHeight="false" outlineLevel="0" collapsed="false">
      <c r="B1153" s="12" t="n">
        <v>1148</v>
      </c>
      <c r="C1153" s="36" t="str">
        <f aca="false">IF(①在庫CSV_発注日!$M1149="","",①在庫CSV_発注日!$M1149&amp;"")</f>
        <v/>
      </c>
      <c r="D1153" s="12" t="str">
        <f aca="false">IF($C1153="","",①在庫CSV_発注日!$N1149)</f>
        <v/>
      </c>
      <c r="E1153" s="12" t="str">
        <f aca="false">IF($C1153="","",①在庫CSV_発注日!$H1149)</f>
        <v/>
      </c>
      <c r="F1153" s="12" t="str">
        <f aca="false">IF($C1153="","",①在庫CSV_発注日!$L1149)</f>
        <v/>
      </c>
      <c r="G1153" s="18"/>
      <c r="H1153" s="17" t="str">
        <f aca="false">IF($C1153="","",N(①在庫CSV_発注日!$Z1149))</f>
        <v/>
      </c>
      <c r="I1153" s="37" t="str">
        <f aca="false">IF($C1153="","",SUMIFS(⑤減算マスタCSV!$L$2:$L$8001,⑤減算マスタCSV!$F$2:$F$8001,$C1153,⑤減算マスタCSV!$K$2:$K$8001,1))</f>
        <v/>
      </c>
      <c r="J1153" s="17" t="str">
        <f aca="false">IF($C1153="","",IFERROR(INDEX(⑤減算マスタCSV!$H$2:$H$8001,MATCH($C1153,⑤減算マスタCSV!$F$2:$F$8001,0)),1))</f>
        <v/>
      </c>
      <c r="K1153" s="17" t="str">
        <f aca="false">IF($C1153="","",MAX(1,IFERROR(INDEX(⑥商品照会CSV!$M$2:$M$3001,MATCH($C1153,⑥商品照会CSV!$A$2:$A$3001,0)),1)))</f>
        <v/>
      </c>
      <c r="L1153" s="40" t="str">
        <f aca="false">IF($C1153="","",IFERROR(INDEX(⑥商品照会CSV!$Q$2:$Q$3001,MATCH($C1153,⑥商品照会CSV!$A$2:$A$3001,0)),0))</f>
        <v/>
      </c>
      <c r="M1153" s="40" t="str">
        <f aca="false">IF($C1153="","",N($L1153)*N($K1153))</f>
        <v/>
      </c>
      <c r="N1153" s="17" t="str">
        <f aca="false">IF($C1153="","",MAX(1,IFERROR(INDEX(⑥商品照会CSV!$AK$2:$AK$3001,MATCH($C1153,⑥商品照会CSV!$A$2:$A$3001,0)),1)))</f>
        <v/>
      </c>
      <c r="O1153" s="12" t="str">
        <f aca="false">IF($C1153="","",IFERROR(IF(INDEX(⑥商品照会CSV!$AN$2:$AN$3001,MATCH($C1153,⑥商品照会CSV!$A$2:$A$3001,0))=1,"バラ",IF(INDEX(⑥商品照会CSV!$AM$2:$AM$3001,MATCH($C1153,⑥商品照会CSV!$A$2:$A$3001,0))=1,"中間包装","ケース")),"ケース"))</f>
        <v/>
      </c>
      <c r="P1153" s="18"/>
      <c r="Q1153" s="14"/>
      <c r="R1153" s="17" t="str">
        <f aca="false">IF($C1153="","",N($Q1153)*N($K1153))</f>
        <v/>
      </c>
    </row>
    <row r="1154" customFormat="false" ht="15" hidden="false" customHeight="false" outlineLevel="0" collapsed="false">
      <c r="B1154" s="12" t="n">
        <v>1149</v>
      </c>
      <c r="C1154" s="36" t="str">
        <f aca="false">IF(①在庫CSV_発注日!$M1150="","",①在庫CSV_発注日!$M1150&amp;"")</f>
        <v/>
      </c>
      <c r="D1154" s="12" t="str">
        <f aca="false">IF($C1154="","",①在庫CSV_発注日!$N1150)</f>
        <v/>
      </c>
      <c r="E1154" s="12" t="str">
        <f aca="false">IF($C1154="","",①在庫CSV_発注日!$H1150)</f>
        <v/>
      </c>
      <c r="F1154" s="12" t="str">
        <f aca="false">IF($C1154="","",①在庫CSV_発注日!$L1150)</f>
        <v/>
      </c>
      <c r="G1154" s="18"/>
      <c r="H1154" s="17" t="str">
        <f aca="false">IF($C1154="","",N(①在庫CSV_発注日!$Z1150))</f>
        <v/>
      </c>
      <c r="I1154" s="37" t="str">
        <f aca="false">IF($C1154="","",SUMIFS(⑤減算マスタCSV!$L$2:$L$8001,⑤減算マスタCSV!$F$2:$F$8001,$C1154,⑤減算マスタCSV!$K$2:$K$8001,1))</f>
        <v/>
      </c>
      <c r="J1154" s="17" t="str">
        <f aca="false">IF($C1154="","",IFERROR(INDEX(⑤減算マスタCSV!$H$2:$H$8001,MATCH($C1154,⑤減算マスタCSV!$F$2:$F$8001,0)),1))</f>
        <v/>
      </c>
      <c r="K1154" s="17" t="str">
        <f aca="false">IF($C1154="","",MAX(1,IFERROR(INDEX(⑥商品照会CSV!$M$2:$M$3001,MATCH($C1154,⑥商品照会CSV!$A$2:$A$3001,0)),1)))</f>
        <v/>
      </c>
      <c r="L1154" s="40" t="str">
        <f aca="false">IF($C1154="","",IFERROR(INDEX(⑥商品照会CSV!$Q$2:$Q$3001,MATCH($C1154,⑥商品照会CSV!$A$2:$A$3001,0)),0))</f>
        <v/>
      </c>
      <c r="M1154" s="40" t="str">
        <f aca="false">IF($C1154="","",N($L1154)*N($K1154))</f>
        <v/>
      </c>
      <c r="N1154" s="17" t="str">
        <f aca="false">IF($C1154="","",MAX(1,IFERROR(INDEX(⑥商品照会CSV!$AK$2:$AK$3001,MATCH($C1154,⑥商品照会CSV!$A$2:$A$3001,0)),1)))</f>
        <v/>
      </c>
      <c r="O1154" s="12" t="str">
        <f aca="false">IF($C1154="","",IFERROR(IF(INDEX(⑥商品照会CSV!$AN$2:$AN$3001,MATCH($C1154,⑥商品照会CSV!$A$2:$A$3001,0))=1,"バラ",IF(INDEX(⑥商品照会CSV!$AM$2:$AM$3001,MATCH($C1154,⑥商品照会CSV!$A$2:$A$3001,0))=1,"中間包装","ケース")),"ケース"))</f>
        <v/>
      </c>
      <c r="P1154" s="18"/>
      <c r="Q1154" s="14"/>
      <c r="R1154" s="17" t="str">
        <f aca="false">IF($C1154="","",N($Q1154)*N($K1154))</f>
        <v/>
      </c>
    </row>
    <row r="1155" customFormat="false" ht="15" hidden="false" customHeight="false" outlineLevel="0" collapsed="false">
      <c r="B1155" s="12" t="n">
        <v>1150</v>
      </c>
      <c r="C1155" s="36" t="str">
        <f aca="false">IF(①在庫CSV_発注日!$M1151="","",①在庫CSV_発注日!$M1151&amp;"")</f>
        <v/>
      </c>
      <c r="D1155" s="12" t="str">
        <f aca="false">IF($C1155="","",①在庫CSV_発注日!$N1151)</f>
        <v/>
      </c>
      <c r="E1155" s="12" t="str">
        <f aca="false">IF($C1155="","",①在庫CSV_発注日!$H1151)</f>
        <v/>
      </c>
      <c r="F1155" s="12" t="str">
        <f aca="false">IF($C1155="","",①在庫CSV_発注日!$L1151)</f>
        <v/>
      </c>
      <c r="G1155" s="18"/>
      <c r="H1155" s="17" t="str">
        <f aca="false">IF($C1155="","",N(①在庫CSV_発注日!$Z1151))</f>
        <v/>
      </c>
      <c r="I1155" s="37" t="str">
        <f aca="false">IF($C1155="","",SUMIFS(⑤減算マスタCSV!$L$2:$L$8001,⑤減算マスタCSV!$F$2:$F$8001,$C1155,⑤減算マスタCSV!$K$2:$K$8001,1))</f>
        <v/>
      </c>
      <c r="J1155" s="17" t="str">
        <f aca="false">IF($C1155="","",IFERROR(INDEX(⑤減算マスタCSV!$H$2:$H$8001,MATCH($C1155,⑤減算マスタCSV!$F$2:$F$8001,0)),1))</f>
        <v/>
      </c>
      <c r="K1155" s="17" t="str">
        <f aca="false">IF($C1155="","",MAX(1,IFERROR(INDEX(⑥商品照会CSV!$M$2:$M$3001,MATCH($C1155,⑥商品照会CSV!$A$2:$A$3001,0)),1)))</f>
        <v/>
      </c>
      <c r="L1155" s="40" t="str">
        <f aca="false">IF($C1155="","",IFERROR(INDEX(⑥商品照会CSV!$Q$2:$Q$3001,MATCH($C1155,⑥商品照会CSV!$A$2:$A$3001,0)),0))</f>
        <v/>
      </c>
      <c r="M1155" s="40" t="str">
        <f aca="false">IF($C1155="","",N($L1155)*N($K1155))</f>
        <v/>
      </c>
      <c r="N1155" s="17" t="str">
        <f aca="false">IF($C1155="","",MAX(1,IFERROR(INDEX(⑥商品照会CSV!$AK$2:$AK$3001,MATCH($C1155,⑥商品照会CSV!$A$2:$A$3001,0)),1)))</f>
        <v/>
      </c>
      <c r="O1155" s="12" t="str">
        <f aca="false">IF($C1155="","",IFERROR(IF(INDEX(⑥商品照会CSV!$AN$2:$AN$3001,MATCH($C1155,⑥商品照会CSV!$A$2:$A$3001,0))=1,"バラ",IF(INDEX(⑥商品照会CSV!$AM$2:$AM$3001,MATCH($C1155,⑥商品照会CSV!$A$2:$A$3001,0))=1,"中間包装","ケース")),"ケース"))</f>
        <v/>
      </c>
      <c r="P1155" s="18"/>
      <c r="Q1155" s="14"/>
      <c r="R1155" s="17" t="str">
        <f aca="false">IF($C1155="","",N($Q1155)*N($K1155))</f>
        <v/>
      </c>
    </row>
    <row r="1156" customFormat="false" ht="15" hidden="false" customHeight="false" outlineLevel="0" collapsed="false">
      <c r="B1156" s="12" t="n">
        <v>1151</v>
      </c>
      <c r="C1156" s="36" t="str">
        <f aca="false">IF(①在庫CSV_発注日!$M1152="","",①在庫CSV_発注日!$M1152&amp;"")</f>
        <v/>
      </c>
      <c r="D1156" s="12" t="str">
        <f aca="false">IF($C1156="","",①在庫CSV_発注日!$N1152)</f>
        <v/>
      </c>
      <c r="E1156" s="12" t="str">
        <f aca="false">IF($C1156="","",①在庫CSV_発注日!$H1152)</f>
        <v/>
      </c>
      <c r="F1156" s="12" t="str">
        <f aca="false">IF($C1156="","",①在庫CSV_発注日!$L1152)</f>
        <v/>
      </c>
      <c r="G1156" s="18"/>
      <c r="H1156" s="17" t="str">
        <f aca="false">IF($C1156="","",N(①在庫CSV_発注日!$Z1152))</f>
        <v/>
      </c>
      <c r="I1156" s="37" t="str">
        <f aca="false">IF($C1156="","",SUMIFS(⑤減算マスタCSV!$L$2:$L$8001,⑤減算マスタCSV!$F$2:$F$8001,$C1156,⑤減算マスタCSV!$K$2:$K$8001,1))</f>
        <v/>
      </c>
      <c r="J1156" s="17" t="str">
        <f aca="false">IF($C1156="","",IFERROR(INDEX(⑤減算マスタCSV!$H$2:$H$8001,MATCH($C1156,⑤減算マスタCSV!$F$2:$F$8001,0)),1))</f>
        <v/>
      </c>
      <c r="K1156" s="17" t="str">
        <f aca="false">IF($C1156="","",MAX(1,IFERROR(INDEX(⑥商品照会CSV!$M$2:$M$3001,MATCH($C1156,⑥商品照会CSV!$A$2:$A$3001,0)),1)))</f>
        <v/>
      </c>
      <c r="L1156" s="40" t="str">
        <f aca="false">IF($C1156="","",IFERROR(INDEX(⑥商品照会CSV!$Q$2:$Q$3001,MATCH($C1156,⑥商品照会CSV!$A$2:$A$3001,0)),0))</f>
        <v/>
      </c>
      <c r="M1156" s="40" t="str">
        <f aca="false">IF($C1156="","",N($L1156)*N($K1156))</f>
        <v/>
      </c>
      <c r="N1156" s="17" t="str">
        <f aca="false">IF($C1156="","",MAX(1,IFERROR(INDEX(⑥商品照会CSV!$AK$2:$AK$3001,MATCH($C1156,⑥商品照会CSV!$A$2:$A$3001,0)),1)))</f>
        <v/>
      </c>
      <c r="O1156" s="12" t="str">
        <f aca="false">IF($C1156="","",IFERROR(IF(INDEX(⑥商品照会CSV!$AN$2:$AN$3001,MATCH($C1156,⑥商品照会CSV!$A$2:$A$3001,0))=1,"バラ",IF(INDEX(⑥商品照会CSV!$AM$2:$AM$3001,MATCH($C1156,⑥商品照会CSV!$A$2:$A$3001,0))=1,"中間包装","ケース")),"ケース"))</f>
        <v/>
      </c>
      <c r="P1156" s="18"/>
      <c r="Q1156" s="14"/>
      <c r="R1156" s="17" t="str">
        <f aca="false">IF($C1156="","",N($Q1156)*N($K1156))</f>
        <v/>
      </c>
    </row>
    <row r="1157" customFormat="false" ht="15" hidden="false" customHeight="false" outlineLevel="0" collapsed="false">
      <c r="B1157" s="12" t="n">
        <v>1152</v>
      </c>
      <c r="C1157" s="36" t="str">
        <f aca="false">IF(①在庫CSV_発注日!$M1153="","",①在庫CSV_発注日!$M1153&amp;"")</f>
        <v/>
      </c>
      <c r="D1157" s="12" t="str">
        <f aca="false">IF($C1157="","",①在庫CSV_発注日!$N1153)</f>
        <v/>
      </c>
      <c r="E1157" s="12" t="str">
        <f aca="false">IF($C1157="","",①在庫CSV_発注日!$H1153)</f>
        <v/>
      </c>
      <c r="F1157" s="12" t="str">
        <f aca="false">IF($C1157="","",①在庫CSV_発注日!$L1153)</f>
        <v/>
      </c>
      <c r="G1157" s="18"/>
      <c r="H1157" s="17" t="str">
        <f aca="false">IF($C1157="","",N(①在庫CSV_発注日!$Z1153))</f>
        <v/>
      </c>
      <c r="I1157" s="37" t="str">
        <f aca="false">IF($C1157="","",SUMIFS(⑤減算マスタCSV!$L$2:$L$8001,⑤減算マスタCSV!$F$2:$F$8001,$C1157,⑤減算マスタCSV!$K$2:$K$8001,1))</f>
        <v/>
      </c>
      <c r="J1157" s="17" t="str">
        <f aca="false">IF($C1157="","",IFERROR(INDEX(⑤減算マスタCSV!$H$2:$H$8001,MATCH($C1157,⑤減算マスタCSV!$F$2:$F$8001,0)),1))</f>
        <v/>
      </c>
      <c r="K1157" s="17" t="str">
        <f aca="false">IF($C1157="","",MAX(1,IFERROR(INDEX(⑥商品照会CSV!$M$2:$M$3001,MATCH($C1157,⑥商品照会CSV!$A$2:$A$3001,0)),1)))</f>
        <v/>
      </c>
      <c r="L1157" s="40" t="str">
        <f aca="false">IF($C1157="","",IFERROR(INDEX(⑥商品照会CSV!$Q$2:$Q$3001,MATCH($C1157,⑥商品照会CSV!$A$2:$A$3001,0)),0))</f>
        <v/>
      </c>
      <c r="M1157" s="40" t="str">
        <f aca="false">IF($C1157="","",N($L1157)*N($K1157))</f>
        <v/>
      </c>
      <c r="N1157" s="17" t="str">
        <f aca="false">IF($C1157="","",MAX(1,IFERROR(INDEX(⑥商品照会CSV!$AK$2:$AK$3001,MATCH($C1157,⑥商品照会CSV!$A$2:$A$3001,0)),1)))</f>
        <v/>
      </c>
      <c r="O1157" s="12" t="str">
        <f aca="false">IF($C1157="","",IFERROR(IF(INDEX(⑥商品照会CSV!$AN$2:$AN$3001,MATCH($C1157,⑥商品照会CSV!$A$2:$A$3001,0))=1,"バラ",IF(INDEX(⑥商品照会CSV!$AM$2:$AM$3001,MATCH($C1157,⑥商品照会CSV!$A$2:$A$3001,0))=1,"中間包装","ケース")),"ケース"))</f>
        <v/>
      </c>
      <c r="P1157" s="18"/>
      <c r="Q1157" s="14"/>
      <c r="R1157" s="17" t="str">
        <f aca="false">IF($C1157="","",N($Q1157)*N($K1157))</f>
        <v/>
      </c>
    </row>
    <row r="1158" customFormat="false" ht="15" hidden="false" customHeight="false" outlineLevel="0" collapsed="false">
      <c r="B1158" s="12" t="n">
        <v>1153</v>
      </c>
      <c r="C1158" s="36" t="str">
        <f aca="false">IF(①在庫CSV_発注日!$M1154="","",①在庫CSV_発注日!$M1154&amp;"")</f>
        <v/>
      </c>
      <c r="D1158" s="12" t="str">
        <f aca="false">IF($C1158="","",①在庫CSV_発注日!$N1154)</f>
        <v/>
      </c>
      <c r="E1158" s="12" t="str">
        <f aca="false">IF($C1158="","",①在庫CSV_発注日!$H1154)</f>
        <v/>
      </c>
      <c r="F1158" s="12" t="str">
        <f aca="false">IF($C1158="","",①在庫CSV_発注日!$L1154)</f>
        <v/>
      </c>
      <c r="G1158" s="18"/>
      <c r="H1158" s="17" t="str">
        <f aca="false">IF($C1158="","",N(①在庫CSV_発注日!$Z1154))</f>
        <v/>
      </c>
      <c r="I1158" s="37" t="str">
        <f aca="false">IF($C1158="","",SUMIFS(⑤減算マスタCSV!$L$2:$L$8001,⑤減算マスタCSV!$F$2:$F$8001,$C1158,⑤減算マスタCSV!$K$2:$K$8001,1))</f>
        <v/>
      </c>
      <c r="J1158" s="17" t="str">
        <f aca="false">IF($C1158="","",IFERROR(INDEX(⑤減算マスタCSV!$H$2:$H$8001,MATCH($C1158,⑤減算マスタCSV!$F$2:$F$8001,0)),1))</f>
        <v/>
      </c>
      <c r="K1158" s="17" t="str">
        <f aca="false">IF($C1158="","",MAX(1,IFERROR(INDEX(⑥商品照会CSV!$M$2:$M$3001,MATCH($C1158,⑥商品照会CSV!$A$2:$A$3001,0)),1)))</f>
        <v/>
      </c>
      <c r="L1158" s="40" t="str">
        <f aca="false">IF($C1158="","",IFERROR(INDEX(⑥商品照会CSV!$Q$2:$Q$3001,MATCH($C1158,⑥商品照会CSV!$A$2:$A$3001,0)),0))</f>
        <v/>
      </c>
      <c r="M1158" s="40" t="str">
        <f aca="false">IF($C1158="","",N($L1158)*N($K1158))</f>
        <v/>
      </c>
      <c r="N1158" s="17" t="str">
        <f aca="false">IF($C1158="","",MAX(1,IFERROR(INDEX(⑥商品照会CSV!$AK$2:$AK$3001,MATCH($C1158,⑥商品照会CSV!$A$2:$A$3001,0)),1)))</f>
        <v/>
      </c>
      <c r="O1158" s="12" t="str">
        <f aca="false">IF($C1158="","",IFERROR(IF(INDEX(⑥商品照会CSV!$AN$2:$AN$3001,MATCH($C1158,⑥商品照会CSV!$A$2:$A$3001,0))=1,"バラ",IF(INDEX(⑥商品照会CSV!$AM$2:$AM$3001,MATCH($C1158,⑥商品照会CSV!$A$2:$A$3001,0))=1,"中間包装","ケース")),"ケース"))</f>
        <v/>
      </c>
      <c r="P1158" s="18"/>
      <c r="Q1158" s="14"/>
      <c r="R1158" s="17" t="str">
        <f aca="false">IF($C1158="","",N($Q1158)*N($K1158))</f>
        <v/>
      </c>
    </row>
    <row r="1159" customFormat="false" ht="15" hidden="false" customHeight="false" outlineLevel="0" collapsed="false">
      <c r="B1159" s="12" t="n">
        <v>1154</v>
      </c>
      <c r="C1159" s="36" t="str">
        <f aca="false">IF(①在庫CSV_発注日!$M1155="","",①在庫CSV_発注日!$M1155&amp;"")</f>
        <v/>
      </c>
      <c r="D1159" s="12" t="str">
        <f aca="false">IF($C1159="","",①在庫CSV_発注日!$N1155)</f>
        <v/>
      </c>
      <c r="E1159" s="12" t="str">
        <f aca="false">IF($C1159="","",①在庫CSV_発注日!$H1155)</f>
        <v/>
      </c>
      <c r="F1159" s="12" t="str">
        <f aca="false">IF($C1159="","",①在庫CSV_発注日!$L1155)</f>
        <v/>
      </c>
      <c r="G1159" s="18"/>
      <c r="H1159" s="17" t="str">
        <f aca="false">IF($C1159="","",N(①在庫CSV_発注日!$Z1155))</f>
        <v/>
      </c>
      <c r="I1159" s="37" t="str">
        <f aca="false">IF($C1159="","",SUMIFS(⑤減算マスタCSV!$L$2:$L$8001,⑤減算マスタCSV!$F$2:$F$8001,$C1159,⑤減算マスタCSV!$K$2:$K$8001,1))</f>
        <v/>
      </c>
      <c r="J1159" s="17" t="str">
        <f aca="false">IF($C1159="","",IFERROR(INDEX(⑤減算マスタCSV!$H$2:$H$8001,MATCH($C1159,⑤減算マスタCSV!$F$2:$F$8001,0)),1))</f>
        <v/>
      </c>
      <c r="K1159" s="17" t="str">
        <f aca="false">IF($C1159="","",MAX(1,IFERROR(INDEX(⑥商品照会CSV!$M$2:$M$3001,MATCH($C1159,⑥商品照会CSV!$A$2:$A$3001,0)),1)))</f>
        <v/>
      </c>
      <c r="L1159" s="40" t="str">
        <f aca="false">IF($C1159="","",IFERROR(INDEX(⑥商品照会CSV!$Q$2:$Q$3001,MATCH($C1159,⑥商品照会CSV!$A$2:$A$3001,0)),0))</f>
        <v/>
      </c>
      <c r="M1159" s="40" t="str">
        <f aca="false">IF($C1159="","",N($L1159)*N($K1159))</f>
        <v/>
      </c>
      <c r="N1159" s="17" t="str">
        <f aca="false">IF($C1159="","",MAX(1,IFERROR(INDEX(⑥商品照会CSV!$AK$2:$AK$3001,MATCH($C1159,⑥商品照会CSV!$A$2:$A$3001,0)),1)))</f>
        <v/>
      </c>
      <c r="O1159" s="12" t="str">
        <f aca="false">IF($C1159="","",IFERROR(IF(INDEX(⑥商品照会CSV!$AN$2:$AN$3001,MATCH($C1159,⑥商品照会CSV!$A$2:$A$3001,0))=1,"バラ",IF(INDEX(⑥商品照会CSV!$AM$2:$AM$3001,MATCH($C1159,⑥商品照会CSV!$A$2:$A$3001,0))=1,"中間包装","ケース")),"ケース"))</f>
        <v/>
      </c>
      <c r="P1159" s="18"/>
      <c r="Q1159" s="14"/>
      <c r="R1159" s="17" t="str">
        <f aca="false">IF($C1159="","",N($Q1159)*N($K1159))</f>
        <v/>
      </c>
    </row>
    <row r="1160" customFormat="false" ht="15" hidden="false" customHeight="false" outlineLevel="0" collapsed="false">
      <c r="B1160" s="12" t="n">
        <v>1155</v>
      </c>
      <c r="C1160" s="36" t="str">
        <f aca="false">IF(①在庫CSV_発注日!$M1156="","",①在庫CSV_発注日!$M1156&amp;"")</f>
        <v/>
      </c>
      <c r="D1160" s="12" t="str">
        <f aca="false">IF($C1160="","",①在庫CSV_発注日!$N1156)</f>
        <v/>
      </c>
      <c r="E1160" s="12" t="str">
        <f aca="false">IF($C1160="","",①在庫CSV_発注日!$H1156)</f>
        <v/>
      </c>
      <c r="F1160" s="12" t="str">
        <f aca="false">IF($C1160="","",①在庫CSV_発注日!$L1156)</f>
        <v/>
      </c>
      <c r="G1160" s="18"/>
      <c r="H1160" s="17" t="str">
        <f aca="false">IF($C1160="","",N(①在庫CSV_発注日!$Z1156))</f>
        <v/>
      </c>
      <c r="I1160" s="37" t="str">
        <f aca="false">IF($C1160="","",SUMIFS(⑤減算マスタCSV!$L$2:$L$8001,⑤減算マスタCSV!$F$2:$F$8001,$C1160,⑤減算マスタCSV!$K$2:$K$8001,1))</f>
        <v/>
      </c>
      <c r="J1160" s="17" t="str">
        <f aca="false">IF($C1160="","",IFERROR(INDEX(⑤減算マスタCSV!$H$2:$H$8001,MATCH($C1160,⑤減算マスタCSV!$F$2:$F$8001,0)),1))</f>
        <v/>
      </c>
      <c r="K1160" s="17" t="str">
        <f aca="false">IF($C1160="","",MAX(1,IFERROR(INDEX(⑥商品照会CSV!$M$2:$M$3001,MATCH($C1160,⑥商品照会CSV!$A$2:$A$3001,0)),1)))</f>
        <v/>
      </c>
      <c r="L1160" s="40" t="str">
        <f aca="false">IF($C1160="","",IFERROR(INDEX(⑥商品照会CSV!$Q$2:$Q$3001,MATCH($C1160,⑥商品照会CSV!$A$2:$A$3001,0)),0))</f>
        <v/>
      </c>
      <c r="M1160" s="40" t="str">
        <f aca="false">IF($C1160="","",N($L1160)*N($K1160))</f>
        <v/>
      </c>
      <c r="N1160" s="17" t="str">
        <f aca="false">IF($C1160="","",MAX(1,IFERROR(INDEX(⑥商品照会CSV!$AK$2:$AK$3001,MATCH($C1160,⑥商品照会CSV!$A$2:$A$3001,0)),1)))</f>
        <v/>
      </c>
      <c r="O1160" s="12" t="str">
        <f aca="false">IF($C1160="","",IFERROR(IF(INDEX(⑥商品照会CSV!$AN$2:$AN$3001,MATCH($C1160,⑥商品照会CSV!$A$2:$A$3001,0))=1,"バラ",IF(INDEX(⑥商品照会CSV!$AM$2:$AM$3001,MATCH($C1160,⑥商品照会CSV!$A$2:$A$3001,0))=1,"中間包装","ケース")),"ケース"))</f>
        <v/>
      </c>
      <c r="P1160" s="18"/>
      <c r="Q1160" s="14"/>
      <c r="R1160" s="17" t="str">
        <f aca="false">IF($C1160="","",N($Q1160)*N($K1160))</f>
        <v/>
      </c>
    </row>
    <row r="1161" customFormat="false" ht="15" hidden="false" customHeight="false" outlineLevel="0" collapsed="false">
      <c r="B1161" s="12" t="n">
        <v>1156</v>
      </c>
      <c r="C1161" s="36" t="str">
        <f aca="false">IF(①在庫CSV_発注日!$M1157="","",①在庫CSV_発注日!$M1157&amp;"")</f>
        <v/>
      </c>
      <c r="D1161" s="12" t="str">
        <f aca="false">IF($C1161="","",①在庫CSV_発注日!$N1157)</f>
        <v/>
      </c>
      <c r="E1161" s="12" t="str">
        <f aca="false">IF($C1161="","",①在庫CSV_発注日!$H1157)</f>
        <v/>
      </c>
      <c r="F1161" s="12" t="str">
        <f aca="false">IF($C1161="","",①在庫CSV_発注日!$L1157)</f>
        <v/>
      </c>
      <c r="G1161" s="18"/>
      <c r="H1161" s="17" t="str">
        <f aca="false">IF($C1161="","",N(①在庫CSV_発注日!$Z1157))</f>
        <v/>
      </c>
      <c r="I1161" s="37" t="str">
        <f aca="false">IF($C1161="","",SUMIFS(⑤減算マスタCSV!$L$2:$L$8001,⑤減算マスタCSV!$F$2:$F$8001,$C1161,⑤減算マスタCSV!$K$2:$K$8001,1))</f>
        <v/>
      </c>
      <c r="J1161" s="17" t="str">
        <f aca="false">IF($C1161="","",IFERROR(INDEX(⑤減算マスタCSV!$H$2:$H$8001,MATCH($C1161,⑤減算マスタCSV!$F$2:$F$8001,0)),1))</f>
        <v/>
      </c>
      <c r="K1161" s="17" t="str">
        <f aca="false">IF($C1161="","",MAX(1,IFERROR(INDEX(⑥商品照会CSV!$M$2:$M$3001,MATCH($C1161,⑥商品照会CSV!$A$2:$A$3001,0)),1)))</f>
        <v/>
      </c>
      <c r="L1161" s="40" t="str">
        <f aca="false">IF($C1161="","",IFERROR(INDEX(⑥商品照会CSV!$Q$2:$Q$3001,MATCH($C1161,⑥商品照会CSV!$A$2:$A$3001,0)),0))</f>
        <v/>
      </c>
      <c r="M1161" s="40" t="str">
        <f aca="false">IF($C1161="","",N($L1161)*N($K1161))</f>
        <v/>
      </c>
      <c r="N1161" s="17" t="str">
        <f aca="false">IF($C1161="","",MAX(1,IFERROR(INDEX(⑥商品照会CSV!$AK$2:$AK$3001,MATCH($C1161,⑥商品照会CSV!$A$2:$A$3001,0)),1)))</f>
        <v/>
      </c>
      <c r="O1161" s="12" t="str">
        <f aca="false">IF($C1161="","",IFERROR(IF(INDEX(⑥商品照会CSV!$AN$2:$AN$3001,MATCH($C1161,⑥商品照会CSV!$A$2:$A$3001,0))=1,"バラ",IF(INDEX(⑥商品照会CSV!$AM$2:$AM$3001,MATCH($C1161,⑥商品照会CSV!$A$2:$A$3001,0))=1,"中間包装","ケース")),"ケース"))</f>
        <v/>
      </c>
      <c r="P1161" s="18"/>
      <c r="Q1161" s="14"/>
      <c r="R1161" s="17" t="str">
        <f aca="false">IF($C1161="","",N($Q1161)*N($K1161))</f>
        <v/>
      </c>
    </row>
    <row r="1162" customFormat="false" ht="15" hidden="false" customHeight="false" outlineLevel="0" collapsed="false">
      <c r="B1162" s="12" t="n">
        <v>1157</v>
      </c>
      <c r="C1162" s="36" t="str">
        <f aca="false">IF(①在庫CSV_発注日!$M1158="","",①在庫CSV_発注日!$M1158&amp;"")</f>
        <v/>
      </c>
      <c r="D1162" s="12" t="str">
        <f aca="false">IF($C1162="","",①在庫CSV_発注日!$N1158)</f>
        <v/>
      </c>
      <c r="E1162" s="12" t="str">
        <f aca="false">IF($C1162="","",①在庫CSV_発注日!$H1158)</f>
        <v/>
      </c>
      <c r="F1162" s="12" t="str">
        <f aca="false">IF($C1162="","",①在庫CSV_発注日!$L1158)</f>
        <v/>
      </c>
      <c r="G1162" s="18"/>
      <c r="H1162" s="17" t="str">
        <f aca="false">IF($C1162="","",N(①在庫CSV_発注日!$Z1158))</f>
        <v/>
      </c>
      <c r="I1162" s="37" t="str">
        <f aca="false">IF($C1162="","",SUMIFS(⑤減算マスタCSV!$L$2:$L$8001,⑤減算マスタCSV!$F$2:$F$8001,$C1162,⑤減算マスタCSV!$K$2:$K$8001,1))</f>
        <v/>
      </c>
      <c r="J1162" s="17" t="str">
        <f aca="false">IF($C1162="","",IFERROR(INDEX(⑤減算マスタCSV!$H$2:$H$8001,MATCH($C1162,⑤減算マスタCSV!$F$2:$F$8001,0)),1))</f>
        <v/>
      </c>
      <c r="K1162" s="17" t="str">
        <f aca="false">IF($C1162="","",MAX(1,IFERROR(INDEX(⑥商品照会CSV!$M$2:$M$3001,MATCH($C1162,⑥商品照会CSV!$A$2:$A$3001,0)),1)))</f>
        <v/>
      </c>
      <c r="L1162" s="40" t="str">
        <f aca="false">IF($C1162="","",IFERROR(INDEX(⑥商品照会CSV!$Q$2:$Q$3001,MATCH($C1162,⑥商品照会CSV!$A$2:$A$3001,0)),0))</f>
        <v/>
      </c>
      <c r="M1162" s="40" t="str">
        <f aca="false">IF($C1162="","",N($L1162)*N($K1162))</f>
        <v/>
      </c>
      <c r="N1162" s="17" t="str">
        <f aca="false">IF($C1162="","",MAX(1,IFERROR(INDEX(⑥商品照会CSV!$AK$2:$AK$3001,MATCH($C1162,⑥商品照会CSV!$A$2:$A$3001,0)),1)))</f>
        <v/>
      </c>
      <c r="O1162" s="12" t="str">
        <f aca="false">IF($C1162="","",IFERROR(IF(INDEX(⑥商品照会CSV!$AN$2:$AN$3001,MATCH($C1162,⑥商品照会CSV!$A$2:$A$3001,0))=1,"バラ",IF(INDEX(⑥商品照会CSV!$AM$2:$AM$3001,MATCH($C1162,⑥商品照会CSV!$A$2:$A$3001,0))=1,"中間包装","ケース")),"ケース"))</f>
        <v/>
      </c>
      <c r="P1162" s="18"/>
      <c r="Q1162" s="14"/>
      <c r="R1162" s="17" t="str">
        <f aca="false">IF($C1162="","",N($Q1162)*N($K1162))</f>
        <v/>
      </c>
    </row>
    <row r="1163" customFormat="false" ht="15" hidden="false" customHeight="false" outlineLevel="0" collapsed="false">
      <c r="B1163" s="12" t="n">
        <v>1158</v>
      </c>
      <c r="C1163" s="36" t="str">
        <f aca="false">IF(①在庫CSV_発注日!$M1159="","",①在庫CSV_発注日!$M1159&amp;"")</f>
        <v/>
      </c>
      <c r="D1163" s="12" t="str">
        <f aca="false">IF($C1163="","",①在庫CSV_発注日!$N1159)</f>
        <v/>
      </c>
      <c r="E1163" s="12" t="str">
        <f aca="false">IF($C1163="","",①在庫CSV_発注日!$H1159)</f>
        <v/>
      </c>
      <c r="F1163" s="12" t="str">
        <f aca="false">IF($C1163="","",①在庫CSV_発注日!$L1159)</f>
        <v/>
      </c>
      <c r="G1163" s="18"/>
      <c r="H1163" s="17" t="str">
        <f aca="false">IF($C1163="","",N(①在庫CSV_発注日!$Z1159))</f>
        <v/>
      </c>
      <c r="I1163" s="37" t="str">
        <f aca="false">IF($C1163="","",SUMIFS(⑤減算マスタCSV!$L$2:$L$8001,⑤減算マスタCSV!$F$2:$F$8001,$C1163,⑤減算マスタCSV!$K$2:$K$8001,1))</f>
        <v/>
      </c>
      <c r="J1163" s="17" t="str">
        <f aca="false">IF($C1163="","",IFERROR(INDEX(⑤減算マスタCSV!$H$2:$H$8001,MATCH($C1163,⑤減算マスタCSV!$F$2:$F$8001,0)),1))</f>
        <v/>
      </c>
      <c r="K1163" s="17" t="str">
        <f aca="false">IF($C1163="","",MAX(1,IFERROR(INDEX(⑥商品照会CSV!$M$2:$M$3001,MATCH($C1163,⑥商品照会CSV!$A$2:$A$3001,0)),1)))</f>
        <v/>
      </c>
      <c r="L1163" s="40" t="str">
        <f aca="false">IF($C1163="","",IFERROR(INDEX(⑥商品照会CSV!$Q$2:$Q$3001,MATCH($C1163,⑥商品照会CSV!$A$2:$A$3001,0)),0))</f>
        <v/>
      </c>
      <c r="M1163" s="40" t="str">
        <f aca="false">IF($C1163="","",N($L1163)*N($K1163))</f>
        <v/>
      </c>
      <c r="N1163" s="17" t="str">
        <f aca="false">IF($C1163="","",MAX(1,IFERROR(INDEX(⑥商品照会CSV!$AK$2:$AK$3001,MATCH($C1163,⑥商品照会CSV!$A$2:$A$3001,0)),1)))</f>
        <v/>
      </c>
      <c r="O1163" s="12" t="str">
        <f aca="false">IF($C1163="","",IFERROR(IF(INDEX(⑥商品照会CSV!$AN$2:$AN$3001,MATCH($C1163,⑥商品照会CSV!$A$2:$A$3001,0))=1,"バラ",IF(INDEX(⑥商品照会CSV!$AM$2:$AM$3001,MATCH($C1163,⑥商品照会CSV!$A$2:$A$3001,0))=1,"中間包装","ケース")),"ケース"))</f>
        <v/>
      </c>
      <c r="P1163" s="18"/>
      <c r="Q1163" s="14"/>
      <c r="R1163" s="17" t="str">
        <f aca="false">IF($C1163="","",N($Q1163)*N($K1163))</f>
        <v/>
      </c>
    </row>
    <row r="1164" customFormat="false" ht="15" hidden="false" customHeight="false" outlineLevel="0" collapsed="false">
      <c r="B1164" s="12" t="n">
        <v>1159</v>
      </c>
      <c r="C1164" s="36" t="str">
        <f aca="false">IF(①在庫CSV_発注日!$M1160="","",①在庫CSV_発注日!$M1160&amp;"")</f>
        <v/>
      </c>
      <c r="D1164" s="12" t="str">
        <f aca="false">IF($C1164="","",①在庫CSV_発注日!$N1160)</f>
        <v/>
      </c>
      <c r="E1164" s="12" t="str">
        <f aca="false">IF($C1164="","",①在庫CSV_発注日!$H1160)</f>
        <v/>
      </c>
      <c r="F1164" s="12" t="str">
        <f aca="false">IF($C1164="","",①在庫CSV_発注日!$L1160)</f>
        <v/>
      </c>
      <c r="G1164" s="18"/>
      <c r="H1164" s="17" t="str">
        <f aca="false">IF($C1164="","",N(①在庫CSV_発注日!$Z1160))</f>
        <v/>
      </c>
      <c r="I1164" s="37" t="str">
        <f aca="false">IF($C1164="","",SUMIFS(⑤減算マスタCSV!$L$2:$L$8001,⑤減算マスタCSV!$F$2:$F$8001,$C1164,⑤減算マスタCSV!$K$2:$K$8001,1))</f>
        <v/>
      </c>
      <c r="J1164" s="17" t="str">
        <f aca="false">IF($C1164="","",IFERROR(INDEX(⑤減算マスタCSV!$H$2:$H$8001,MATCH($C1164,⑤減算マスタCSV!$F$2:$F$8001,0)),1))</f>
        <v/>
      </c>
      <c r="K1164" s="17" t="str">
        <f aca="false">IF($C1164="","",MAX(1,IFERROR(INDEX(⑥商品照会CSV!$M$2:$M$3001,MATCH($C1164,⑥商品照会CSV!$A$2:$A$3001,0)),1)))</f>
        <v/>
      </c>
      <c r="L1164" s="40" t="str">
        <f aca="false">IF($C1164="","",IFERROR(INDEX(⑥商品照会CSV!$Q$2:$Q$3001,MATCH($C1164,⑥商品照会CSV!$A$2:$A$3001,0)),0))</f>
        <v/>
      </c>
      <c r="M1164" s="40" t="str">
        <f aca="false">IF($C1164="","",N($L1164)*N($K1164))</f>
        <v/>
      </c>
      <c r="N1164" s="17" t="str">
        <f aca="false">IF($C1164="","",MAX(1,IFERROR(INDEX(⑥商品照会CSV!$AK$2:$AK$3001,MATCH($C1164,⑥商品照会CSV!$A$2:$A$3001,0)),1)))</f>
        <v/>
      </c>
      <c r="O1164" s="12" t="str">
        <f aca="false">IF($C1164="","",IFERROR(IF(INDEX(⑥商品照会CSV!$AN$2:$AN$3001,MATCH($C1164,⑥商品照会CSV!$A$2:$A$3001,0))=1,"バラ",IF(INDEX(⑥商品照会CSV!$AM$2:$AM$3001,MATCH($C1164,⑥商品照会CSV!$A$2:$A$3001,0))=1,"中間包装","ケース")),"ケース"))</f>
        <v/>
      </c>
      <c r="P1164" s="18"/>
      <c r="Q1164" s="14"/>
      <c r="R1164" s="17" t="str">
        <f aca="false">IF($C1164="","",N($Q1164)*N($K1164))</f>
        <v/>
      </c>
    </row>
    <row r="1165" customFormat="false" ht="15" hidden="false" customHeight="false" outlineLevel="0" collapsed="false">
      <c r="B1165" s="12" t="n">
        <v>1160</v>
      </c>
      <c r="C1165" s="36" t="str">
        <f aca="false">IF(①在庫CSV_発注日!$M1161="","",①在庫CSV_発注日!$M1161&amp;"")</f>
        <v/>
      </c>
      <c r="D1165" s="12" t="str">
        <f aca="false">IF($C1165="","",①在庫CSV_発注日!$N1161)</f>
        <v/>
      </c>
      <c r="E1165" s="12" t="str">
        <f aca="false">IF($C1165="","",①在庫CSV_発注日!$H1161)</f>
        <v/>
      </c>
      <c r="F1165" s="12" t="str">
        <f aca="false">IF($C1165="","",①在庫CSV_発注日!$L1161)</f>
        <v/>
      </c>
      <c r="G1165" s="18"/>
      <c r="H1165" s="17" t="str">
        <f aca="false">IF($C1165="","",N(①在庫CSV_発注日!$Z1161))</f>
        <v/>
      </c>
      <c r="I1165" s="37" t="str">
        <f aca="false">IF($C1165="","",SUMIFS(⑤減算マスタCSV!$L$2:$L$8001,⑤減算マスタCSV!$F$2:$F$8001,$C1165,⑤減算マスタCSV!$K$2:$K$8001,1))</f>
        <v/>
      </c>
      <c r="J1165" s="17" t="str">
        <f aca="false">IF($C1165="","",IFERROR(INDEX(⑤減算マスタCSV!$H$2:$H$8001,MATCH($C1165,⑤減算マスタCSV!$F$2:$F$8001,0)),1))</f>
        <v/>
      </c>
      <c r="K1165" s="17" t="str">
        <f aca="false">IF($C1165="","",MAX(1,IFERROR(INDEX(⑥商品照会CSV!$M$2:$M$3001,MATCH($C1165,⑥商品照会CSV!$A$2:$A$3001,0)),1)))</f>
        <v/>
      </c>
      <c r="L1165" s="40" t="str">
        <f aca="false">IF($C1165="","",IFERROR(INDEX(⑥商品照会CSV!$Q$2:$Q$3001,MATCH($C1165,⑥商品照会CSV!$A$2:$A$3001,0)),0))</f>
        <v/>
      </c>
      <c r="M1165" s="40" t="str">
        <f aca="false">IF($C1165="","",N($L1165)*N($K1165))</f>
        <v/>
      </c>
      <c r="N1165" s="17" t="str">
        <f aca="false">IF($C1165="","",MAX(1,IFERROR(INDEX(⑥商品照会CSV!$AK$2:$AK$3001,MATCH($C1165,⑥商品照会CSV!$A$2:$A$3001,0)),1)))</f>
        <v/>
      </c>
      <c r="O1165" s="12" t="str">
        <f aca="false">IF($C1165="","",IFERROR(IF(INDEX(⑥商品照会CSV!$AN$2:$AN$3001,MATCH($C1165,⑥商品照会CSV!$A$2:$A$3001,0))=1,"バラ",IF(INDEX(⑥商品照会CSV!$AM$2:$AM$3001,MATCH($C1165,⑥商品照会CSV!$A$2:$A$3001,0))=1,"中間包装","ケース")),"ケース"))</f>
        <v/>
      </c>
      <c r="P1165" s="18"/>
      <c r="Q1165" s="14"/>
      <c r="R1165" s="17" t="str">
        <f aca="false">IF($C1165="","",N($Q1165)*N($K1165))</f>
        <v/>
      </c>
    </row>
    <row r="1166" customFormat="false" ht="15" hidden="false" customHeight="false" outlineLevel="0" collapsed="false">
      <c r="B1166" s="12" t="n">
        <v>1161</v>
      </c>
      <c r="C1166" s="36" t="str">
        <f aca="false">IF(①在庫CSV_発注日!$M1162="","",①在庫CSV_発注日!$M1162&amp;"")</f>
        <v/>
      </c>
      <c r="D1166" s="12" t="str">
        <f aca="false">IF($C1166="","",①在庫CSV_発注日!$N1162)</f>
        <v/>
      </c>
      <c r="E1166" s="12" t="str">
        <f aca="false">IF($C1166="","",①在庫CSV_発注日!$H1162)</f>
        <v/>
      </c>
      <c r="F1166" s="12" t="str">
        <f aca="false">IF($C1166="","",①在庫CSV_発注日!$L1162)</f>
        <v/>
      </c>
      <c r="G1166" s="18"/>
      <c r="H1166" s="17" t="str">
        <f aca="false">IF($C1166="","",N(①在庫CSV_発注日!$Z1162))</f>
        <v/>
      </c>
      <c r="I1166" s="37" t="str">
        <f aca="false">IF($C1166="","",SUMIFS(⑤減算マスタCSV!$L$2:$L$8001,⑤減算マスタCSV!$F$2:$F$8001,$C1166,⑤減算マスタCSV!$K$2:$K$8001,1))</f>
        <v/>
      </c>
      <c r="J1166" s="17" t="str">
        <f aca="false">IF($C1166="","",IFERROR(INDEX(⑤減算マスタCSV!$H$2:$H$8001,MATCH($C1166,⑤減算マスタCSV!$F$2:$F$8001,0)),1))</f>
        <v/>
      </c>
      <c r="K1166" s="17" t="str">
        <f aca="false">IF($C1166="","",MAX(1,IFERROR(INDEX(⑥商品照会CSV!$M$2:$M$3001,MATCH($C1166,⑥商品照会CSV!$A$2:$A$3001,0)),1)))</f>
        <v/>
      </c>
      <c r="L1166" s="40" t="str">
        <f aca="false">IF($C1166="","",IFERROR(INDEX(⑥商品照会CSV!$Q$2:$Q$3001,MATCH($C1166,⑥商品照会CSV!$A$2:$A$3001,0)),0))</f>
        <v/>
      </c>
      <c r="M1166" s="40" t="str">
        <f aca="false">IF($C1166="","",N($L1166)*N($K1166))</f>
        <v/>
      </c>
      <c r="N1166" s="17" t="str">
        <f aca="false">IF($C1166="","",MAX(1,IFERROR(INDEX(⑥商品照会CSV!$AK$2:$AK$3001,MATCH($C1166,⑥商品照会CSV!$A$2:$A$3001,0)),1)))</f>
        <v/>
      </c>
      <c r="O1166" s="12" t="str">
        <f aca="false">IF($C1166="","",IFERROR(IF(INDEX(⑥商品照会CSV!$AN$2:$AN$3001,MATCH($C1166,⑥商品照会CSV!$A$2:$A$3001,0))=1,"バラ",IF(INDEX(⑥商品照会CSV!$AM$2:$AM$3001,MATCH($C1166,⑥商品照会CSV!$A$2:$A$3001,0))=1,"中間包装","ケース")),"ケース"))</f>
        <v/>
      </c>
      <c r="P1166" s="18"/>
      <c r="Q1166" s="14"/>
      <c r="R1166" s="17" t="str">
        <f aca="false">IF($C1166="","",N($Q1166)*N($K1166))</f>
        <v/>
      </c>
    </row>
    <row r="1167" customFormat="false" ht="15" hidden="false" customHeight="false" outlineLevel="0" collapsed="false">
      <c r="B1167" s="12" t="n">
        <v>1162</v>
      </c>
      <c r="C1167" s="36" t="str">
        <f aca="false">IF(①在庫CSV_発注日!$M1163="","",①在庫CSV_発注日!$M1163&amp;"")</f>
        <v/>
      </c>
      <c r="D1167" s="12" t="str">
        <f aca="false">IF($C1167="","",①在庫CSV_発注日!$N1163)</f>
        <v/>
      </c>
      <c r="E1167" s="12" t="str">
        <f aca="false">IF($C1167="","",①在庫CSV_発注日!$H1163)</f>
        <v/>
      </c>
      <c r="F1167" s="12" t="str">
        <f aca="false">IF($C1167="","",①在庫CSV_発注日!$L1163)</f>
        <v/>
      </c>
      <c r="G1167" s="18"/>
      <c r="H1167" s="17" t="str">
        <f aca="false">IF($C1167="","",N(①在庫CSV_発注日!$Z1163))</f>
        <v/>
      </c>
      <c r="I1167" s="37" t="str">
        <f aca="false">IF($C1167="","",SUMIFS(⑤減算マスタCSV!$L$2:$L$8001,⑤減算マスタCSV!$F$2:$F$8001,$C1167,⑤減算マスタCSV!$K$2:$K$8001,1))</f>
        <v/>
      </c>
      <c r="J1167" s="17" t="str">
        <f aca="false">IF($C1167="","",IFERROR(INDEX(⑤減算マスタCSV!$H$2:$H$8001,MATCH($C1167,⑤減算マスタCSV!$F$2:$F$8001,0)),1))</f>
        <v/>
      </c>
      <c r="K1167" s="17" t="str">
        <f aca="false">IF($C1167="","",MAX(1,IFERROR(INDEX(⑥商品照会CSV!$M$2:$M$3001,MATCH($C1167,⑥商品照会CSV!$A$2:$A$3001,0)),1)))</f>
        <v/>
      </c>
      <c r="L1167" s="40" t="str">
        <f aca="false">IF($C1167="","",IFERROR(INDEX(⑥商品照会CSV!$Q$2:$Q$3001,MATCH($C1167,⑥商品照会CSV!$A$2:$A$3001,0)),0))</f>
        <v/>
      </c>
      <c r="M1167" s="40" t="str">
        <f aca="false">IF($C1167="","",N($L1167)*N($K1167))</f>
        <v/>
      </c>
      <c r="N1167" s="17" t="str">
        <f aca="false">IF($C1167="","",MAX(1,IFERROR(INDEX(⑥商品照会CSV!$AK$2:$AK$3001,MATCH($C1167,⑥商品照会CSV!$A$2:$A$3001,0)),1)))</f>
        <v/>
      </c>
      <c r="O1167" s="12" t="str">
        <f aca="false">IF($C1167="","",IFERROR(IF(INDEX(⑥商品照会CSV!$AN$2:$AN$3001,MATCH($C1167,⑥商品照会CSV!$A$2:$A$3001,0))=1,"バラ",IF(INDEX(⑥商品照会CSV!$AM$2:$AM$3001,MATCH($C1167,⑥商品照会CSV!$A$2:$A$3001,0))=1,"中間包装","ケース")),"ケース"))</f>
        <v/>
      </c>
      <c r="P1167" s="18"/>
      <c r="Q1167" s="14"/>
      <c r="R1167" s="17" t="str">
        <f aca="false">IF($C1167="","",N($Q1167)*N($K1167))</f>
        <v/>
      </c>
    </row>
    <row r="1168" customFormat="false" ht="15" hidden="false" customHeight="false" outlineLevel="0" collapsed="false">
      <c r="B1168" s="12" t="n">
        <v>1163</v>
      </c>
      <c r="C1168" s="36" t="str">
        <f aca="false">IF(①在庫CSV_発注日!$M1164="","",①在庫CSV_発注日!$M1164&amp;"")</f>
        <v/>
      </c>
      <c r="D1168" s="12" t="str">
        <f aca="false">IF($C1168="","",①在庫CSV_発注日!$N1164)</f>
        <v/>
      </c>
      <c r="E1168" s="12" t="str">
        <f aca="false">IF($C1168="","",①在庫CSV_発注日!$H1164)</f>
        <v/>
      </c>
      <c r="F1168" s="12" t="str">
        <f aca="false">IF($C1168="","",①在庫CSV_発注日!$L1164)</f>
        <v/>
      </c>
      <c r="G1168" s="18"/>
      <c r="H1168" s="17" t="str">
        <f aca="false">IF($C1168="","",N(①在庫CSV_発注日!$Z1164))</f>
        <v/>
      </c>
      <c r="I1168" s="37" t="str">
        <f aca="false">IF($C1168="","",SUMIFS(⑤減算マスタCSV!$L$2:$L$8001,⑤減算マスタCSV!$F$2:$F$8001,$C1168,⑤減算マスタCSV!$K$2:$K$8001,1))</f>
        <v/>
      </c>
      <c r="J1168" s="17" t="str">
        <f aca="false">IF($C1168="","",IFERROR(INDEX(⑤減算マスタCSV!$H$2:$H$8001,MATCH($C1168,⑤減算マスタCSV!$F$2:$F$8001,0)),1))</f>
        <v/>
      </c>
      <c r="K1168" s="17" t="str">
        <f aca="false">IF($C1168="","",MAX(1,IFERROR(INDEX(⑥商品照会CSV!$M$2:$M$3001,MATCH($C1168,⑥商品照会CSV!$A$2:$A$3001,0)),1)))</f>
        <v/>
      </c>
      <c r="L1168" s="40" t="str">
        <f aca="false">IF($C1168="","",IFERROR(INDEX(⑥商品照会CSV!$Q$2:$Q$3001,MATCH($C1168,⑥商品照会CSV!$A$2:$A$3001,0)),0))</f>
        <v/>
      </c>
      <c r="M1168" s="40" t="str">
        <f aca="false">IF($C1168="","",N($L1168)*N($K1168))</f>
        <v/>
      </c>
      <c r="N1168" s="17" t="str">
        <f aca="false">IF($C1168="","",MAX(1,IFERROR(INDEX(⑥商品照会CSV!$AK$2:$AK$3001,MATCH($C1168,⑥商品照会CSV!$A$2:$A$3001,0)),1)))</f>
        <v/>
      </c>
      <c r="O1168" s="12" t="str">
        <f aca="false">IF($C1168="","",IFERROR(IF(INDEX(⑥商品照会CSV!$AN$2:$AN$3001,MATCH($C1168,⑥商品照会CSV!$A$2:$A$3001,0))=1,"バラ",IF(INDEX(⑥商品照会CSV!$AM$2:$AM$3001,MATCH($C1168,⑥商品照会CSV!$A$2:$A$3001,0))=1,"中間包装","ケース")),"ケース"))</f>
        <v/>
      </c>
      <c r="P1168" s="18"/>
      <c r="Q1168" s="14"/>
      <c r="R1168" s="17" t="str">
        <f aca="false">IF($C1168="","",N($Q1168)*N($K1168))</f>
        <v/>
      </c>
    </row>
    <row r="1169" customFormat="false" ht="15" hidden="false" customHeight="false" outlineLevel="0" collapsed="false">
      <c r="B1169" s="12" t="n">
        <v>1164</v>
      </c>
      <c r="C1169" s="36" t="str">
        <f aca="false">IF(①在庫CSV_発注日!$M1165="","",①在庫CSV_発注日!$M1165&amp;"")</f>
        <v/>
      </c>
      <c r="D1169" s="12" t="str">
        <f aca="false">IF($C1169="","",①在庫CSV_発注日!$N1165)</f>
        <v/>
      </c>
      <c r="E1169" s="12" t="str">
        <f aca="false">IF($C1169="","",①在庫CSV_発注日!$H1165)</f>
        <v/>
      </c>
      <c r="F1169" s="12" t="str">
        <f aca="false">IF($C1169="","",①在庫CSV_発注日!$L1165)</f>
        <v/>
      </c>
      <c r="G1169" s="18"/>
      <c r="H1169" s="17" t="str">
        <f aca="false">IF($C1169="","",N(①在庫CSV_発注日!$Z1165))</f>
        <v/>
      </c>
      <c r="I1169" s="37" t="str">
        <f aca="false">IF($C1169="","",SUMIFS(⑤減算マスタCSV!$L$2:$L$8001,⑤減算マスタCSV!$F$2:$F$8001,$C1169,⑤減算マスタCSV!$K$2:$K$8001,1))</f>
        <v/>
      </c>
      <c r="J1169" s="17" t="str">
        <f aca="false">IF($C1169="","",IFERROR(INDEX(⑤減算マスタCSV!$H$2:$H$8001,MATCH($C1169,⑤減算マスタCSV!$F$2:$F$8001,0)),1))</f>
        <v/>
      </c>
      <c r="K1169" s="17" t="str">
        <f aca="false">IF($C1169="","",MAX(1,IFERROR(INDEX(⑥商品照会CSV!$M$2:$M$3001,MATCH($C1169,⑥商品照会CSV!$A$2:$A$3001,0)),1)))</f>
        <v/>
      </c>
      <c r="L1169" s="40" t="str">
        <f aca="false">IF($C1169="","",IFERROR(INDEX(⑥商品照会CSV!$Q$2:$Q$3001,MATCH($C1169,⑥商品照会CSV!$A$2:$A$3001,0)),0))</f>
        <v/>
      </c>
      <c r="M1169" s="40" t="str">
        <f aca="false">IF($C1169="","",N($L1169)*N($K1169))</f>
        <v/>
      </c>
      <c r="N1169" s="17" t="str">
        <f aca="false">IF($C1169="","",MAX(1,IFERROR(INDEX(⑥商品照会CSV!$AK$2:$AK$3001,MATCH($C1169,⑥商品照会CSV!$A$2:$A$3001,0)),1)))</f>
        <v/>
      </c>
      <c r="O1169" s="12" t="str">
        <f aca="false">IF($C1169="","",IFERROR(IF(INDEX(⑥商品照会CSV!$AN$2:$AN$3001,MATCH($C1169,⑥商品照会CSV!$A$2:$A$3001,0))=1,"バラ",IF(INDEX(⑥商品照会CSV!$AM$2:$AM$3001,MATCH($C1169,⑥商品照会CSV!$A$2:$A$3001,0))=1,"中間包装","ケース")),"ケース"))</f>
        <v/>
      </c>
      <c r="P1169" s="18"/>
      <c r="Q1169" s="14"/>
      <c r="R1169" s="17" t="str">
        <f aca="false">IF($C1169="","",N($Q1169)*N($K1169))</f>
        <v/>
      </c>
    </row>
    <row r="1170" customFormat="false" ht="15" hidden="false" customHeight="false" outlineLevel="0" collapsed="false">
      <c r="B1170" s="12" t="n">
        <v>1165</v>
      </c>
      <c r="C1170" s="36" t="str">
        <f aca="false">IF(①在庫CSV_発注日!$M1166="","",①在庫CSV_発注日!$M1166&amp;"")</f>
        <v/>
      </c>
      <c r="D1170" s="12" t="str">
        <f aca="false">IF($C1170="","",①在庫CSV_発注日!$N1166)</f>
        <v/>
      </c>
      <c r="E1170" s="12" t="str">
        <f aca="false">IF($C1170="","",①在庫CSV_発注日!$H1166)</f>
        <v/>
      </c>
      <c r="F1170" s="12" t="str">
        <f aca="false">IF($C1170="","",①在庫CSV_発注日!$L1166)</f>
        <v/>
      </c>
      <c r="G1170" s="18"/>
      <c r="H1170" s="17" t="str">
        <f aca="false">IF($C1170="","",N(①在庫CSV_発注日!$Z1166))</f>
        <v/>
      </c>
      <c r="I1170" s="37" t="str">
        <f aca="false">IF($C1170="","",SUMIFS(⑤減算マスタCSV!$L$2:$L$8001,⑤減算マスタCSV!$F$2:$F$8001,$C1170,⑤減算マスタCSV!$K$2:$K$8001,1))</f>
        <v/>
      </c>
      <c r="J1170" s="17" t="str">
        <f aca="false">IF($C1170="","",IFERROR(INDEX(⑤減算マスタCSV!$H$2:$H$8001,MATCH($C1170,⑤減算マスタCSV!$F$2:$F$8001,0)),1))</f>
        <v/>
      </c>
      <c r="K1170" s="17" t="str">
        <f aca="false">IF($C1170="","",MAX(1,IFERROR(INDEX(⑥商品照会CSV!$M$2:$M$3001,MATCH($C1170,⑥商品照会CSV!$A$2:$A$3001,0)),1)))</f>
        <v/>
      </c>
      <c r="L1170" s="40" t="str">
        <f aca="false">IF($C1170="","",IFERROR(INDEX(⑥商品照会CSV!$Q$2:$Q$3001,MATCH($C1170,⑥商品照会CSV!$A$2:$A$3001,0)),0))</f>
        <v/>
      </c>
      <c r="M1170" s="40" t="str">
        <f aca="false">IF($C1170="","",N($L1170)*N($K1170))</f>
        <v/>
      </c>
      <c r="N1170" s="17" t="str">
        <f aca="false">IF($C1170="","",MAX(1,IFERROR(INDEX(⑥商品照会CSV!$AK$2:$AK$3001,MATCH($C1170,⑥商品照会CSV!$A$2:$A$3001,0)),1)))</f>
        <v/>
      </c>
      <c r="O1170" s="12" t="str">
        <f aca="false">IF($C1170="","",IFERROR(IF(INDEX(⑥商品照会CSV!$AN$2:$AN$3001,MATCH($C1170,⑥商品照会CSV!$A$2:$A$3001,0))=1,"バラ",IF(INDEX(⑥商品照会CSV!$AM$2:$AM$3001,MATCH($C1170,⑥商品照会CSV!$A$2:$A$3001,0))=1,"中間包装","ケース")),"ケース"))</f>
        <v/>
      </c>
      <c r="P1170" s="18"/>
      <c r="Q1170" s="14"/>
      <c r="R1170" s="17" t="str">
        <f aca="false">IF($C1170="","",N($Q1170)*N($K1170))</f>
        <v/>
      </c>
    </row>
    <row r="1171" customFormat="false" ht="15" hidden="false" customHeight="false" outlineLevel="0" collapsed="false">
      <c r="B1171" s="12" t="n">
        <v>1166</v>
      </c>
      <c r="C1171" s="36" t="str">
        <f aca="false">IF(①在庫CSV_発注日!$M1167="","",①在庫CSV_発注日!$M1167&amp;"")</f>
        <v/>
      </c>
      <c r="D1171" s="12" t="str">
        <f aca="false">IF($C1171="","",①在庫CSV_発注日!$N1167)</f>
        <v/>
      </c>
      <c r="E1171" s="12" t="str">
        <f aca="false">IF($C1171="","",①在庫CSV_発注日!$H1167)</f>
        <v/>
      </c>
      <c r="F1171" s="12" t="str">
        <f aca="false">IF($C1171="","",①在庫CSV_発注日!$L1167)</f>
        <v/>
      </c>
      <c r="G1171" s="18"/>
      <c r="H1171" s="17" t="str">
        <f aca="false">IF($C1171="","",N(①在庫CSV_発注日!$Z1167))</f>
        <v/>
      </c>
      <c r="I1171" s="37" t="str">
        <f aca="false">IF($C1171="","",SUMIFS(⑤減算マスタCSV!$L$2:$L$8001,⑤減算マスタCSV!$F$2:$F$8001,$C1171,⑤減算マスタCSV!$K$2:$K$8001,1))</f>
        <v/>
      </c>
      <c r="J1171" s="17" t="str">
        <f aca="false">IF($C1171="","",IFERROR(INDEX(⑤減算マスタCSV!$H$2:$H$8001,MATCH($C1171,⑤減算マスタCSV!$F$2:$F$8001,0)),1))</f>
        <v/>
      </c>
      <c r="K1171" s="17" t="str">
        <f aca="false">IF($C1171="","",MAX(1,IFERROR(INDEX(⑥商品照会CSV!$M$2:$M$3001,MATCH($C1171,⑥商品照会CSV!$A$2:$A$3001,0)),1)))</f>
        <v/>
      </c>
      <c r="L1171" s="40" t="str">
        <f aca="false">IF($C1171="","",IFERROR(INDEX(⑥商品照会CSV!$Q$2:$Q$3001,MATCH($C1171,⑥商品照会CSV!$A$2:$A$3001,0)),0))</f>
        <v/>
      </c>
      <c r="M1171" s="40" t="str">
        <f aca="false">IF($C1171="","",N($L1171)*N($K1171))</f>
        <v/>
      </c>
      <c r="N1171" s="17" t="str">
        <f aca="false">IF($C1171="","",MAX(1,IFERROR(INDEX(⑥商品照会CSV!$AK$2:$AK$3001,MATCH($C1171,⑥商品照会CSV!$A$2:$A$3001,0)),1)))</f>
        <v/>
      </c>
      <c r="O1171" s="12" t="str">
        <f aca="false">IF($C1171="","",IFERROR(IF(INDEX(⑥商品照会CSV!$AN$2:$AN$3001,MATCH($C1171,⑥商品照会CSV!$A$2:$A$3001,0))=1,"バラ",IF(INDEX(⑥商品照会CSV!$AM$2:$AM$3001,MATCH($C1171,⑥商品照会CSV!$A$2:$A$3001,0))=1,"中間包装","ケース")),"ケース"))</f>
        <v/>
      </c>
      <c r="P1171" s="18"/>
      <c r="Q1171" s="14"/>
      <c r="R1171" s="17" t="str">
        <f aca="false">IF($C1171="","",N($Q1171)*N($K1171))</f>
        <v/>
      </c>
    </row>
    <row r="1172" customFormat="false" ht="15" hidden="false" customHeight="false" outlineLevel="0" collapsed="false">
      <c r="B1172" s="12" t="n">
        <v>1167</v>
      </c>
      <c r="C1172" s="36" t="str">
        <f aca="false">IF(①在庫CSV_発注日!$M1168="","",①在庫CSV_発注日!$M1168&amp;"")</f>
        <v/>
      </c>
      <c r="D1172" s="12" t="str">
        <f aca="false">IF($C1172="","",①在庫CSV_発注日!$N1168)</f>
        <v/>
      </c>
      <c r="E1172" s="12" t="str">
        <f aca="false">IF($C1172="","",①在庫CSV_発注日!$H1168)</f>
        <v/>
      </c>
      <c r="F1172" s="12" t="str">
        <f aca="false">IF($C1172="","",①在庫CSV_発注日!$L1168)</f>
        <v/>
      </c>
      <c r="G1172" s="18"/>
      <c r="H1172" s="17" t="str">
        <f aca="false">IF($C1172="","",N(①在庫CSV_発注日!$Z1168))</f>
        <v/>
      </c>
      <c r="I1172" s="37" t="str">
        <f aca="false">IF($C1172="","",SUMIFS(⑤減算マスタCSV!$L$2:$L$8001,⑤減算マスタCSV!$F$2:$F$8001,$C1172,⑤減算マスタCSV!$K$2:$K$8001,1))</f>
        <v/>
      </c>
      <c r="J1172" s="17" t="str">
        <f aca="false">IF($C1172="","",IFERROR(INDEX(⑤減算マスタCSV!$H$2:$H$8001,MATCH($C1172,⑤減算マスタCSV!$F$2:$F$8001,0)),1))</f>
        <v/>
      </c>
      <c r="K1172" s="17" t="str">
        <f aca="false">IF($C1172="","",MAX(1,IFERROR(INDEX(⑥商品照会CSV!$M$2:$M$3001,MATCH($C1172,⑥商品照会CSV!$A$2:$A$3001,0)),1)))</f>
        <v/>
      </c>
      <c r="L1172" s="40" t="str">
        <f aca="false">IF($C1172="","",IFERROR(INDEX(⑥商品照会CSV!$Q$2:$Q$3001,MATCH($C1172,⑥商品照会CSV!$A$2:$A$3001,0)),0))</f>
        <v/>
      </c>
      <c r="M1172" s="40" t="str">
        <f aca="false">IF($C1172="","",N($L1172)*N($K1172))</f>
        <v/>
      </c>
      <c r="N1172" s="17" t="str">
        <f aca="false">IF($C1172="","",MAX(1,IFERROR(INDEX(⑥商品照会CSV!$AK$2:$AK$3001,MATCH($C1172,⑥商品照会CSV!$A$2:$A$3001,0)),1)))</f>
        <v/>
      </c>
      <c r="O1172" s="12" t="str">
        <f aca="false">IF($C1172="","",IFERROR(IF(INDEX(⑥商品照会CSV!$AN$2:$AN$3001,MATCH($C1172,⑥商品照会CSV!$A$2:$A$3001,0))=1,"バラ",IF(INDEX(⑥商品照会CSV!$AM$2:$AM$3001,MATCH($C1172,⑥商品照会CSV!$A$2:$A$3001,0))=1,"中間包装","ケース")),"ケース"))</f>
        <v/>
      </c>
      <c r="P1172" s="18"/>
      <c r="Q1172" s="14"/>
      <c r="R1172" s="17" t="str">
        <f aca="false">IF($C1172="","",N($Q1172)*N($K1172))</f>
        <v/>
      </c>
    </row>
    <row r="1173" customFormat="false" ht="15" hidden="false" customHeight="false" outlineLevel="0" collapsed="false">
      <c r="B1173" s="12" t="n">
        <v>1168</v>
      </c>
      <c r="C1173" s="36" t="str">
        <f aca="false">IF(①在庫CSV_発注日!$M1169="","",①在庫CSV_発注日!$M1169&amp;"")</f>
        <v/>
      </c>
      <c r="D1173" s="12" t="str">
        <f aca="false">IF($C1173="","",①在庫CSV_発注日!$N1169)</f>
        <v/>
      </c>
      <c r="E1173" s="12" t="str">
        <f aca="false">IF($C1173="","",①在庫CSV_発注日!$H1169)</f>
        <v/>
      </c>
      <c r="F1173" s="12" t="str">
        <f aca="false">IF($C1173="","",①在庫CSV_発注日!$L1169)</f>
        <v/>
      </c>
      <c r="G1173" s="18"/>
      <c r="H1173" s="17" t="str">
        <f aca="false">IF($C1173="","",N(①在庫CSV_発注日!$Z1169))</f>
        <v/>
      </c>
      <c r="I1173" s="37" t="str">
        <f aca="false">IF($C1173="","",SUMIFS(⑤減算マスタCSV!$L$2:$L$8001,⑤減算マスタCSV!$F$2:$F$8001,$C1173,⑤減算マスタCSV!$K$2:$K$8001,1))</f>
        <v/>
      </c>
      <c r="J1173" s="17" t="str">
        <f aca="false">IF($C1173="","",IFERROR(INDEX(⑤減算マスタCSV!$H$2:$H$8001,MATCH($C1173,⑤減算マスタCSV!$F$2:$F$8001,0)),1))</f>
        <v/>
      </c>
      <c r="K1173" s="17" t="str">
        <f aca="false">IF($C1173="","",MAX(1,IFERROR(INDEX(⑥商品照会CSV!$M$2:$M$3001,MATCH($C1173,⑥商品照会CSV!$A$2:$A$3001,0)),1)))</f>
        <v/>
      </c>
      <c r="L1173" s="40" t="str">
        <f aca="false">IF($C1173="","",IFERROR(INDEX(⑥商品照会CSV!$Q$2:$Q$3001,MATCH($C1173,⑥商品照会CSV!$A$2:$A$3001,0)),0))</f>
        <v/>
      </c>
      <c r="M1173" s="40" t="str">
        <f aca="false">IF($C1173="","",N($L1173)*N($K1173))</f>
        <v/>
      </c>
      <c r="N1173" s="17" t="str">
        <f aca="false">IF($C1173="","",MAX(1,IFERROR(INDEX(⑥商品照会CSV!$AK$2:$AK$3001,MATCH($C1173,⑥商品照会CSV!$A$2:$A$3001,0)),1)))</f>
        <v/>
      </c>
      <c r="O1173" s="12" t="str">
        <f aca="false">IF($C1173="","",IFERROR(IF(INDEX(⑥商品照会CSV!$AN$2:$AN$3001,MATCH($C1173,⑥商品照会CSV!$A$2:$A$3001,0))=1,"バラ",IF(INDEX(⑥商品照会CSV!$AM$2:$AM$3001,MATCH($C1173,⑥商品照会CSV!$A$2:$A$3001,0))=1,"中間包装","ケース")),"ケース"))</f>
        <v/>
      </c>
      <c r="P1173" s="18"/>
      <c r="Q1173" s="14"/>
      <c r="R1173" s="17" t="str">
        <f aca="false">IF($C1173="","",N($Q1173)*N($K1173))</f>
        <v/>
      </c>
    </row>
    <row r="1174" customFormat="false" ht="15" hidden="false" customHeight="false" outlineLevel="0" collapsed="false">
      <c r="B1174" s="12" t="n">
        <v>1169</v>
      </c>
      <c r="C1174" s="36" t="str">
        <f aca="false">IF(①在庫CSV_発注日!$M1170="","",①在庫CSV_発注日!$M1170&amp;"")</f>
        <v/>
      </c>
      <c r="D1174" s="12" t="str">
        <f aca="false">IF($C1174="","",①在庫CSV_発注日!$N1170)</f>
        <v/>
      </c>
      <c r="E1174" s="12" t="str">
        <f aca="false">IF($C1174="","",①在庫CSV_発注日!$H1170)</f>
        <v/>
      </c>
      <c r="F1174" s="12" t="str">
        <f aca="false">IF($C1174="","",①在庫CSV_発注日!$L1170)</f>
        <v/>
      </c>
      <c r="G1174" s="18"/>
      <c r="H1174" s="17" t="str">
        <f aca="false">IF($C1174="","",N(①在庫CSV_発注日!$Z1170))</f>
        <v/>
      </c>
      <c r="I1174" s="37" t="str">
        <f aca="false">IF($C1174="","",SUMIFS(⑤減算マスタCSV!$L$2:$L$8001,⑤減算マスタCSV!$F$2:$F$8001,$C1174,⑤減算マスタCSV!$K$2:$K$8001,1))</f>
        <v/>
      </c>
      <c r="J1174" s="17" t="str">
        <f aca="false">IF($C1174="","",IFERROR(INDEX(⑤減算マスタCSV!$H$2:$H$8001,MATCH($C1174,⑤減算マスタCSV!$F$2:$F$8001,0)),1))</f>
        <v/>
      </c>
      <c r="K1174" s="17" t="str">
        <f aca="false">IF($C1174="","",MAX(1,IFERROR(INDEX(⑥商品照会CSV!$M$2:$M$3001,MATCH($C1174,⑥商品照会CSV!$A$2:$A$3001,0)),1)))</f>
        <v/>
      </c>
      <c r="L1174" s="40" t="str">
        <f aca="false">IF($C1174="","",IFERROR(INDEX(⑥商品照会CSV!$Q$2:$Q$3001,MATCH($C1174,⑥商品照会CSV!$A$2:$A$3001,0)),0))</f>
        <v/>
      </c>
      <c r="M1174" s="40" t="str">
        <f aca="false">IF($C1174="","",N($L1174)*N($K1174))</f>
        <v/>
      </c>
      <c r="N1174" s="17" t="str">
        <f aca="false">IF($C1174="","",MAX(1,IFERROR(INDEX(⑥商品照会CSV!$AK$2:$AK$3001,MATCH($C1174,⑥商品照会CSV!$A$2:$A$3001,0)),1)))</f>
        <v/>
      </c>
      <c r="O1174" s="12" t="str">
        <f aca="false">IF($C1174="","",IFERROR(IF(INDEX(⑥商品照会CSV!$AN$2:$AN$3001,MATCH($C1174,⑥商品照会CSV!$A$2:$A$3001,0))=1,"バラ",IF(INDEX(⑥商品照会CSV!$AM$2:$AM$3001,MATCH($C1174,⑥商品照会CSV!$A$2:$A$3001,0))=1,"中間包装","ケース")),"ケース"))</f>
        <v/>
      </c>
      <c r="P1174" s="18"/>
      <c r="Q1174" s="14"/>
      <c r="R1174" s="17" t="str">
        <f aca="false">IF($C1174="","",N($Q1174)*N($K1174))</f>
        <v/>
      </c>
    </row>
    <row r="1175" customFormat="false" ht="15" hidden="false" customHeight="false" outlineLevel="0" collapsed="false">
      <c r="B1175" s="12" t="n">
        <v>1170</v>
      </c>
      <c r="C1175" s="36" t="str">
        <f aca="false">IF(①在庫CSV_発注日!$M1171="","",①在庫CSV_発注日!$M1171&amp;"")</f>
        <v/>
      </c>
      <c r="D1175" s="12" t="str">
        <f aca="false">IF($C1175="","",①在庫CSV_発注日!$N1171)</f>
        <v/>
      </c>
      <c r="E1175" s="12" t="str">
        <f aca="false">IF($C1175="","",①在庫CSV_発注日!$H1171)</f>
        <v/>
      </c>
      <c r="F1175" s="12" t="str">
        <f aca="false">IF($C1175="","",①在庫CSV_発注日!$L1171)</f>
        <v/>
      </c>
      <c r="G1175" s="18"/>
      <c r="H1175" s="17" t="str">
        <f aca="false">IF($C1175="","",N(①在庫CSV_発注日!$Z1171))</f>
        <v/>
      </c>
      <c r="I1175" s="37" t="str">
        <f aca="false">IF($C1175="","",SUMIFS(⑤減算マスタCSV!$L$2:$L$8001,⑤減算マスタCSV!$F$2:$F$8001,$C1175,⑤減算マスタCSV!$K$2:$K$8001,1))</f>
        <v/>
      </c>
      <c r="J1175" s="17" t="str">
        <f aca="false">IF($C1175="","",IFERROR(INDEX(⑤減算マスタCSV!$H$2:$H$8001,MATCH($C1175,⑤減算マスタCSV!$F$2:$F$8001,0)),1))</f>
        <v/>
      </c>
      <c r="K1175" s="17" t="str">
        <f aca="false">IF($C1175="","",MAX(1,IFERROR(INDEX(⑥商品照会CSV!$M$2:$M$3001,MATCH($C1175,⑥商品照会CSV!$A$2:$A$3001,0)),1)))</f>
        <v/>
      </c>
      <c r="L1175" s="40" t="str">
        <f aca="false">IF($C1175="","",IFERROR(INDEX(⑥商品照会CSV!$Q$2:$Q$3001,MATCH($C1175,⑥商品照会CSV!$A$2:$A$3001,0)),0))</f>
        <v/>
      </c>
      <c r="M1175" s="40" t="str">
        <f aca="false">IF($C1175="","",N($L1175)*N($K1175))</f>
        <v/>
      </c>
      <c r="N1175" s="17" t="str">
        <f aca="false">IF($C1175="","",MAX(1,IFERROR(INDEX(⑥商品照会CSV!$AK$2:$AK$3001,MATCH($C1175,⑥商品照会CSV!$A$2:$A$3001,0)),1)))</f>
        <v/>
      </c>
      <c r="O1175" s="12" t="str">
        <f aca="false">IF($C1175="","",IFERROR(IF(INDEX(⑥商品照会CSV!$AN$2:$AN$3001,MATCH($C1175,⑥商品照会CSV!$A$2:$A$3001,0))=1,"バラ",IF(INDEX(⑥商品照会CSV!$AM$2:$AM$3001,MATCH($C1175,⑥商品照会CSV!$A$2:$A$3001,0))=1,"中間包装","ケース")),"ケース"))</f>
        <v/>
      </c>
      <c r="P1175" s="18"/>
      <c r="Q1175" s="14"/>
      <c r="R1175" s="17" t="str">
        <f aca="false">IF($C1175="","",N($Q1175)*N($K1175))</f>
        <v/>
      </c>
    </row>
    <row r="1176" customFormat="false" ht="15" hidden="false" customHeight="false" outlineLevel="0" collapsed="false">
      <c r="B1176" s="12" t="n">
        <v>1171</v>
      </c>
      <c r="C1176" s="36" t="str">
        <f aca="false">IF(①在庫CSV_発注日!$M1172="","",①在庫CSV_発注日!$M1172&amp;"")</f>
        <v/>
      </c>
      <c r="D1176" s="12" t="str">
        <f aca="false">IF($C1176="","",①在庫CSV_発注日!$N1172)</f>
        <v/>
      </c>
      <c r="E1176" s="12" t="str">
        <f aca="false">IF($C1176="","",①在庫CSV_発注日!$H1172)</f>
        <v/>
      </c>
      <c r="F1176" s="12" t="str">
        <f aca="false">IF($C1176="","",①在庫CSV_発注日!$L1172)</f>
        <v/>
      </c>
      <c r="G1176" s="18"/>
      <c r="H1176" s="17" t="str">
        <f aca="false">IF($C1176="","",N(①在庫CSV_発注日!$Z1172))</f>
        <v/>
      </c>
      <c r="I1176" s="37" t="str">
        <f aca="false">IF($C1176="","",SUMIFS(⑤減算マスタCSV!$L$2:$L$8001,⑤減算マスタCSV!$F$2:$F$8001,$C1176,⑤減算マスタCSV!$K$2:$K$8001,1))</f>
        <v/>
      </c>
      <c r="J1176" s="17" t="str">
        <f aca="false">IF($C1176="","",IFERROR(INDEX(⑤減算マスタCSV!$H$2:$H$8001,MATCH($C1176,⑤減算マスタCSV!$F$2:$F$8001,0)),1))</f>
        <v/>
      </c>
      <c r="K1176" s="17" t="str">
        <f aca="false">IF($C1176="","",MAX(1,IFERROR(INDEX(⑥商品照会CSV!$M$2:$M$3001,MATCH($C1176,⑥商品照会CSV!$A$2:$A$3001,0)),1)))</f>
        <v/>
      </c>
      <c r="L1176" s="40" t="str">
        <f aca="false">IF($C1176="","",IFERROR(INDEX(⑥商品照会CSV!$Q$2:$Q$3001,MATCH($C1176,⑥商品照会CSV!$A$2:$A$3001,0)),0))</f>
        <v/>
      </c>
      <c r="M1176" s="40" t="str">
        <f aca="false">IF($C1176="","",N($L1176)*N($K1176))</f>
        <v/>
      </c>
      <c r="N1176" s="17" t="str">
        <f aca="false">IF($C1176="","",MAX(1,IFERROR(INDEX(⑥商品照会CSV!$AK$2:$AK$3001,MATCH($C1176,⑥商品照会CSV!$A$2:$A$3001,0)),1)))</f>
        <v/>
      </c>
      <c r="O1176" s="12" t="str">
        <f aca="false">IF($C1176="","",IFERROR(IF(INDEX(⑥商品照会CSV!$AN$2:$AN$3001,MATCH($C1176,⑥商品照会CSV!$A$2:$A$3001,0))=1,"バラ",IF(INDEX(⑥商品照会CSV!$AM$2:$AM$3001,MATCH($C1176,⑥商品照会CSV!$A$2:$A$3001,0))=1,"中間包装","ケース")),"ケース"))</f>
        <v/>
      </c>
      <c r="P1176" s="18"/>
      <c r="Q1176" s="14"/>
      <c r="R1176" s="17" t="str">
        <f aca="false">IF($C1176="","",N($Q1176)*N($K1176))</f>
        <v/>
      </c>
    </row>
    <row r="1177" customFormat="false" ht="15" hidden="false" customHeight="false" outlineLevel="0" collapsed="false">
      <c r="B1177" s="12" t="n">
        <v>1172</v>
      </c>
      <c r="C1177" s="36" t="str">
        <f aca="false">IF(①在庫CSV_発注日!$M1173="","",①在庫CSV_発注日!$M1173&amp;"")</f>
        <v/>
      </c>
      <c r="D1177" s="12" t="str">
        <f aca="false">IF($C1177="","",①在庫CSV_発注日!$N1173)</f>
        <v/>
      </c>
      <c r="E1177" s="12" t="str">
        <f aca="false">IF($C1177="","",①在庫CSV_発注日!$H1173)</f>
        <v/>
      </c>
      <c r="F1177" s="12" t="str">
        <f aca="false">IF($C1177="","",①在庫CSV_発注日!$L1173)</f>
        <v/>
      </c>
      <c r="G1177" s="18"/>
      <c r="H1177" s="17" t="str">
        <f aca="false">IF($C1177="","",N(①在庫CSV_発注日!$Z1173))</f>
        <v/>
      </c>
      <c r="I1177" s="37" t="str">
        <f aca="false">IF($C1177="","",SUMIFS(⑤減算マスタCSV!$L$2:$L$8001,⑤減算マスタCSV!$F$2:$F$8001,$C1177,⑤減算マスタCSV!$K$2:$K$8001,1))</f>
        <v/>
      </c>
      <c r="J1177" s="17" t="str">
        <f aca="false">IF($C1177="","",IFERROR(INDEX(⑤減算マスタCSV!$H$2:$H$8001,MATCH($C1177,⑤減算マスタCSV!$F$2:$F$8001,0)),1))</f>
        <v/>
      </c>
      <c r="K1177" s="17" t="str">
        <f aca="false">IF($C1177="","",MAX(1,IFERROR(INDEX(⑥商品照会CSV!$M$2:$M$3001,MATCH($C1177,⑥商品照会CSV!$A$2:$A$3001,0)),1)))</f>
        <v/>
      </c>
      <c r="L1177" s="40" t="str">
        <f aca="false">IF($C1177="","",IFERROR(INDEX(⑥商品照会CSV!$Q$2:$Q$3001,MATCH($C1177,⑥商品照会CSV!$A$2:$A$3001,0)),0))</f>
        <v/>
      </c>
      <c r="M1177" s="40" t="str">
        <f aca="false">IF($C1177="","",N($L1177)*N($K1177))</f>
        <v/>
      </c>
      <c r="N1177" s="17" t="str">
        <f aca="false">IF($C1177="","",MAX(1,IFERROR(INDEX(⑥商品照会CSV!$AK$2:$AK$3001,MATCH($C1177,⑥商品照会CSV!$A$2:$A$3001,0)),1)))</f>
        <v/>
      </c>
      <c r="O1177" s="12" t="str">
        <f aca="false">IF($C1177="","",IFERROR(IF(INDEX(⑥商品照会CSV!$AN$2:$AN$3001,MATCH($C1177,⑥商品照会CSV!$A$2:$A$3001,0))=1,"バラ",IF(INDEX(⑥商品照会CSV!$AM$2:$AM$3001,MATCH($C1177,⑥商品照会CSV!$A$2:$A$3001,0))=1,"中間包装","ケース")),"ケース"))</f>
        <v/>
      </c>
      <c r="P1177" s="18"/>
      <c r="Q1177" s="14"/>
      <c r="R1177" s="17" t="str">
        <f aca="false">IF($C1177="","",N($Q1177)*N($K1177))</f>
        <v/>
      </c>
    </row>
    <row r="1178" customFormat="false" ht="15" hidden="false" customHeight="false" outlineLevel="0" collapsed="false">
      <c r="B1178" s="12" t="n">
        <v>1173</v>
      </c>
      <c r="C1178" s="36" t="str">
        <f aca="false">IF(①在庫CSV_発注日!$M1174="","",①在庫CSV_発注日!$M1174&amp;"")</f>
        <v/>
      </c>
      <c r="D1178" s="12" t="str">
        <f aca="false">IF($C1178="","",①在庫CSV_発注日!$N1174)</f>
        <v/>
      </c>
      <c r="E1178" s="12" t="str">
        <f aca="false">IF($C1178="","",①在庫CSV_発注日!$H1174)</f>
        <v/>
      </c>
      <c r="F1178" s="12" t="str">
        <f aca="false">IF($C1178="","",①在庫CSV_発注日!$L1174)</f>
        <v/>
      </c>
      <c r="G1178" s="18"/>
      <c r="H1178" s="17" t="str">
        <f aca="false">IF($C1178="","",N(①在庫CSV_発注日!$Z1174))</f>
        <v/>
      </c>
      <c r="I1178" s="37" t="str">
        <f aca="false">IF($C1178="","",SUMIFS(⑤減算マスタCSV!$L$2:$L$8001,⑤減算マスタCSV!$F$2:$F$8001,$C1178,⑤減算マスタCSV!$K$2:$K$8001,1))</f>
        <v/>
      </c>
      <c r="J1178" s="17" t="str">
        <f aca="false">IF($C1178="","",IFERROR(INDEX(⑤減算マスタCSV!$H$2:$H$8001,MATCH($C1178,⑤減算マスタCSV!$F$2:$F$8001,0)),1))</f>
        <v/>
      </c>
      <c r="K1178" s="17" t="str">
        <f aca="false">IF($C1178="","",MAX(1,IFERROR(INDEX(⑥商品照会CSV!$M$2:$M$3001,MATCH($C1178,⑥商品照会CSV!$A$2:$A$3001,0)),1)))</f>
        <v/>
      </c>
      <c r="L1178" s="40" t="str">
        <f aca="false">IF($C1178="","",IFERROR(INDEX(⑥商品照会CSV!$Q$2:$Q$3001,MATCH($C1178,⑥商品照会CSV!$A$2:$A$3001,0)),0))</f>
        <v/>
      </c>
      <c r="M1178" s="40" t="str">
        <f aca="false">IF($C1178="","",N($L1178)*N($K1178))</f>
        <v/>
      </c>
      <c r="N1178" s="17" t="str">
        <f aca="false">IF($C1178="","",MAX(1,IFERROR(INDEX(⑥商品照会CSV!$AK$2:$AK$3001,MATCH($C1178,⑥商品照会CSV!$A$2:$A$3001,0)),1)))</f>
        <v/>
      </c>
      <c r="O1178" s="12" t="str">
        <f aca="false">IF($C1178="","",IFERROR(IF(INDEX(⑥商品照会CSV!$AN$2:$AN$3001,MATCH($C1178,⑥商品照会CSV!$A$2:$A$3001,0))=1,"バラ",IF(INDEX(⑥商品照会CSV!$AM$2:$AM$3001,MATCH($C1178,⑥商品照会CSV!$A$2:$A$3001,0))=1,"中間包装","ケース")),"ケース"))</f>
        <v/>
      </c>
      <c r="P1178" s="18"/>
      <c r="Q1178" s="14"/>
      <c r="R1178" s="17" t="str">
        <f aca="false">IF($C1178="","",N($Q1178)*N($K1178))</f>
        <v/>
      </c>
    </row>
    <row r="1179" customFormat="false" ht="15" hidden="false" customHeight="false" outlineLevel="0" collapsed="false">
      <c r="B1179" s="12" t="n">
        <v>1174</v>
      </c>
      <c r="C1179" s="36" t="str">
        <f aca="false">IF(①在庫CSV_発注日!$M1175="","",①在庫CSV_発注日!$M1175&amp;"")</f>
        <v/>
      </c>
      <c r="D1179" s="12" t="str">
        <f aca="false">IF($C1179="","",①在庫CSV_発注日!$N1175)</f>
        <v/>
      </c>
      <c r="E1179" s="12" t="str">
        <f aca="false">IF($C1179="","",①在庫CSV_発注日!$H1175)</f>
        <v/>
      </c>
      <c r="F1179" s="12" t="str">
        <f aca="false">IF($C1179="","",①在庫CSV_発注日!$L1175)</f>
        <v/>
      </c>
      <c r="G1179" s="18"/>
      <c r="H1179" s="17" t="str">
        <f aca="false">IF($C1179="","",N(①在庫CSV_発注日!$Z1175))</f>
        <v/>
      </c>
      <c r="I1179" s="37" t="str">
        <f aca="false">IF($C1179="","",SUMIFS(⑤減算マスタCSV!$L$2:$L$8001,⑤減算マスタCSV!$F$2:$F$8001,$C1179,⑤減算マスタCSV!$K$2:$K$8001,1))</f>
        <v/>
      </c>
      <c r="J1179" s="17" t="str">
        <f aca="false">IF($C1179="","",IFERROR(INDEX(⑤減算マスタCSV!$H$2:$H$8001,MATCH($C1179,⑤減算マスタCSV!$F$2:$F$8001,0)),1))</f>
        <v/>
      </c>
      <c r="K1179" s="17" t="str">
        <f aca="false">IF($C1179="","",MAX(1,IFERROR(INDEX(⑥商品照会CSV!$M$2:$M$3001,MATCH($C1179,⑥商品照会CSV!$A$2:$A$3001,0)),1)))</f>
        <v/>
      </c>
      <c r="L1179" s="40" t="str">
        <f aca="false">IF($C1179="","",IFERROR(INDEX(⑥商品照会CSV!$Q$2:$Q$3001,MATCH($C1179,⑥商品照会CSV!$A$2:$A$3001,0)),0))</f>
        <v/>
      </c>
      <c r="M1179" s="40" t="str">
        <f aca="false">IF($C1179="","",N($L1179)*N($K1179))</f>
        <v/>
      </c>
      <c r="N1179" s="17" t="str">
        <f aca="false">IF($C1179="","",MAX(1,IFERROR(INDEX(⑥商品照会CSV!$AK$2:$AK$3001,MATCH($C1179,⑥商品照会CSV!$A$2:$A$3001,0)),1)))</f>
        <v/>
      </c>
      <c r="O1179" s="12" t="str">
        <f aca="false">IF($C1179="","",IFERROR(IF(INDEX(⑥商品照会CSV!$AN$2:$AN$3001,MATCH($C1179,⑥商品照会CSV!$A$2:$A$3001,0))=1,"バラ",IF(INDEX(⑥商品照会CSV!$AM$2:$AM$3001,MATCH($C1179,⑥商品照会CSV!$A$2:$A$3001,0))=1,"中間包装","ケース")),"ケース"))</f>
        <v/>
      </c>
      <c r="P1179" s="18"/>
      <c r="Q1179" s="14"/>
      <c r="R1179" s="17" t="str">
        <f aca="false">IF($C1179="","",N($Q1179)*N($K1179))</f>
        <v/>
      </c>
    </row>
    <row r="1180" customFormat="false" ht="15" hidden="false" customHeight="false" outlineLevel="0" collapsed="false">
      <c r="B1180" s="12" t="n">
        <v>1175</v>
      </c>
      <c r="C1180" s="36" t="str">
        <f aca="false">IF(①在庫CSV_発注日!$M1176="","",①在庫CSV_発注日!$M1176&amp;"")</f>
        <v/>
      </c>
      <c r="D1180" s="12" t="str">
        <f aca="false">IF($C1180="","",①在庫CSV_発注日!$N1176)</f>
        <v/>
      </c>
      <c r="E1180" s="12" t="str">
        <f aca="false">IF($C1180="","",①在庫CSV_発注日!$H1176)</f>
        <v/>
      </c>
      <c r="F1180" s="12" t="str">
        <f aca="false">IF($C1180="","",①在庫CSV_発注日!$L1176)</f>
        <v/>
      </c>
      <c r="G1180" s="18"/>
      <c r="H1180" s="17" t="str">
        <f aca="false">IF($C1180="","",N(①在庫CSV_発注日!$Z1176))</f>
        <v/>
      </c>
      <c r="I1180" s="37" t="str">
        <f aca="false">IF($C1180="","",SUMIFS(⑤減算マスタCSV!$L$2:$L$8001,⑤減算マスタCSV!$F$2:$F$8001,$C1180,⑤減算マスタCSV!$K$2:$K$8001,1))</f>
        <v/>
      </c>
      <c r="J1180" s="17" t="str">
        <f aca="false">IF($C1180="","",IFERROR(INDEX(⑤減算マスタCSV!$H$2:$H$8001,MATCH($C1180,⑤減算マスタCSV!$F$2:$F$8001,0)),1))</f>
        <v/>
      </c>
      <c r="K1180" s="17" t="str">
        <f aca="false">IF($C1180="","",MAX(1,IFERROR(INDEX(⑥商品照会CSV!$M$2:$M$3001,MATCH($C1180,⑥商品照会CSV!$A$2:$A$3001,0)),1)))</f>
        <v/>
      </c>
      <c r="L1180" s="40" t="str">
        <f aca="false">IF($C1180="","",IFERROR(INDEX(⑥商品照会CSV!$Q$2:$Q$3001,MATCH($C1180,⑥商品照会CSV!$A$2:$A$3001,0)),0))</f>
        <v/>
      </c>
      <c r="M1180" s="40" t="str">
        <f aca="false">IF($C1180="","",N($L1180)*N($K1180))</f>
        <v/>
      </c>
      <c r="N1180" s="17" t="str">
        <f aca="false">IF($C1180="","",MAX(1,IFERROR(INDEX(⑥商品照会CSV!$AK$2:$AK$3001,MATCH($C1180,⑥商品照会CSV!$A$2:$A$3001,0)),1)))</f>
        <v/>
      </c>
      <c r="O1180" s="12" t="str">
        <f aca="false">IF($C1180="","",IFERROR(IF(INDEX(⑥商品照会CSV!$AN$2:$AN$3001,MATCH($C1180,⑥商品照会CSV!$A$2:$A$3001,0))=1,"バラ",IF(INDEX(⑥商品照会CSV!$AM$2:$AM$3001,MATCH($C1180,⑥商品照会CSV!$A$2:$A$3001,0))=1,"中間包装","ケース")),"ケース"))</f>
        <v/>
      </c>
      <c r="P1180" s="18"/>
      <c r="Q1180" s="14"/>
      <c r="R1180" s="17" t="str">
        <f aca="false">IF($C1180="","",N($Q1180)*N($K1180))</f>
        <v/>
      </c>
    </row>
    <row r="1181" customFormat="false" ht="15" hidden="false" customHeight="false" outlineLevel="0" collapsed="false">
      <c r="B1181" s="12" t="n">
        <v>1176</v>
      </c>
      <c r="C1181" s="36" t="str">
        <f aca="false">IF(①在庫CSV_発注日!$M1177="","",①在庫CSV_発注日!$M1177&amp;"")</f>
        <v/>
      </c>
      <c r="D1181" s="12" t="str">
        <f aca="false">IF($C1181="","",①在庫CSV_発注日!$N1177)</f>
        <v/>
      </c>
      <c r="E1181" s="12" t="str">
        <f aca="false">IF($C1181="","",①在庫CSV_発注日!$H1177)</f>
        <v/>
      </c>
      <c r="F1181" s="12" t="str">
        <f aca="false">IF($C1181="","",①在庫CSV_発注日!$L1177)</f>
        <v/>
      </c>
      <c r="G1181" s="18"/>
      <c r="H1181" s="17" t="str">
        <f aca="false">IF($C1181="","",N(①在庫CSV_発注日!$Z1177))</f>
        <v/>
      </c>
      <c r="I1181" s="37" t="str">
        <f aca="false">IF($C1181="","",SUMIFS(⑤減算マスタCSV!$L$2:$L$8001,⑤減算マスタCSV!$F$2:$F$8001,$C1181,⑤減算マスタCSV!$K$2:$K$8001,1))</f>
        <v/>
      </c>
      <c r="J1181" s="17" t="str">
        <f aca="false">IF($C1181="","",IFERROR(INDEX(⑤減算マスタCSV!$H$2:$H$8001,MATCH($C1181,⑤減算マスタCSV!$F$2:$F$8001,0)),1))</f>
        <v/>
      </c>
      <c r="K1181" s="17" t="str">
        <f aca="false">IF($C1181="","",MAX(1,IFERROR(INDEX(⑥商品照会CSV!$M$2:$M$3001,MATCH($C1181,⑥商品照会CSV!$A$2:$A$3001,0)),1)))</f>
        <v/>
      </c>
      <c r="L1181" s="40" t="str">
        <f aca="false">IF($C1181="","",IFERROR(INDEX(⑥商品照会CSV!$Q$2:$Q$3001,MATCH($C1181,⑥商品照会CSV!$A$2:$A$3001,0)),0))</f>
        <v/>
      </c>
      <c r="M1181" s="40" t="str">
        <f aca="false">IF($C1181="","",N($L1181)*N($K1181))</f>
        <v/>
      </c>
      <c r="N1181" s="17" t="str">
        <f aca="false">IF($C1181="","",MAX(1,IFERROR(INDEX(⑥商品照会CSV!$AK$2:$AK$3001,MATCH($C1181,⑥商品照会CSV!$A$2:$A$3001,0)),1)))</f>
        <v/>
      </c>
      <c r="O1181" s="12" t="str">
        <f aca="false">IF($C1181="","",IFERROR(IF(INDEX(⑥商品照会CSV!$AN$2:$AN$3001,MATCH($C1181,⑥商品照会CSV!$A$2:$A$3001,0))=1,"バラ",IF(INDEX(⑥商品照会CSV!$AM$2:$AM$3001,MATCH($C1181,⑥商品照会CSV!$A$2:$A$3001,0))=1,"中間包装","ケース")),"ケース"))</f>
        <v/>
      </c>
      <c r="P1181" s="18"/>
      <c r="Q1181" s="14"/>
      <c r="R1181" s="17" t="str">
        <f aca="false">IF($C1181="","",N($Q1181)*N($K1181))</f>
        <v/>
      </c>
    </row>
    <row r="1182" customFormat="false" ht="15" hidden="false" customHeight="false" outlineLevel="0" collapsed="false">
      <c r="B1182" s="12" t="n">
        <v>1177</v>
      </c>
      <c r="C1182" s="36" t="str">
        <f aca="false">IF(①在庫CSV_発注日!$M1178="","",①在庫CSV_発注日!$M1178&amp;"")</f>
        <v/>
      </c>
      <c r="D1182" s="12" t="str">
        <f aca="false">IF($C1182="","",①在庫CSV_発注日!$N1178)</f>
        <v/>
      </c>
      <c r="E1182" s="12" t="str">
        <f aca="false">IF($C1182="","",①在庫CSV_発注日!$H1178)</f>
        <v/>
      </c>
      <c r="F1182" s="12" t="str">
        <f aca="false">IF($C1182="","",①在庫CSV_発注日!$L1178)</f>
        <v/>
      </c>
      <c r="G1182" s="18"/>
      <c r="H1182" s="17" t="str">
        <f aca="false">IF($C1182="","",N(①在庫CSV_発注日!$Z1178))</f>
        <v/>
      </c>
      <c r="I1182" s="37" t="str">
        <f aca="false">IF($C1182="","",SUMIFS(⑤減算マスタCSV!$L$2:$L$8001,⑤減算マスタCSV!$F$2:$F$8001,$C1182,⑤減算マスタCSV!$K$2:$K$8001,1))</f>
        <v/>
      </c>
      <c r="J1182" s="17" t="str">
        <f aca="false">IF($C1182="","",IFERROR(INDEX(⑤減算マスタCSV!$H$2:$H$8001,MATCH($C1182,⑤減算マスタCSV!$F$2:$F$8001,0)),1))</f>
        <v/>
      </c>
      <c r="K1182" s="17" t="str">
        <f aca="false">IF($C1182="","",MAX(1,IFERROR(INDEX(⑥商品照会CSV!$M$2:$M$3001,MATCH($C1182,⑥商品照会CSV!$A$2:$A$3001,0)),1)))</f>
        <v/>
      </c>
      <c r="L1182" s="40" t="str">
        <f aca="false">IF($C1182="","",IFERROR(INDEX(⑥商品照会CSV!$Q$2:$Q$3001,MATCH($C1182,⑥商品照会CSV!$A$2:$A$3001,0)),0))</f>
        <v/>
      </c>
      <c r="M1182" s="40" t="str">
        <f aca="false">IF($C1182="","",N($L1182)*N($K1182))</f>
        <v/>
      </c>
      <c r="N1182" s="17" t="str">
        <f aca="false">IF($C1182="","",MAX(1,IFERROR(INDEX(⑥商品照会CSV!$AK$2:$AK$3001,MATCH($C1182,⑥商品照会CSV!$A$2:$A$3001,0)),1)))</f>
        <v/>
      </c>
      <c r="O1182" s="12" t="str">
        <f aca="false">IF($C1182="","",IFERROR(IF(INDEX(⑥商品照会CSV!$AN$2:$AN$3001,MATCH($C1182,⑥商品照会CSV!$A$2:$A$3001,0))=1,"バラ",IF(INDEX(⑥商品照会CSV!$AM$2:$AM$3001,MATCH($C1182,⑥商品照会CSV!$A$2:$A$3001,0))=1,"中間包装","ケース")),"ケース"))</f>
        <v/>
      </c>
      <c r="P1182" s="18"/>
      <c r="Q1182" s="14"/>
      <c r="R1182" s="17" t="str">
        <f aca="false">IF($C1182="","",N($Q1182)*N($K1182))</f>
        <v/>
      </c>
    </row>
    <row r="1183" customFormat="false" ht="15" hidden="false" customHeight="false" outlineLevel="0" collapsed="false">
      <c r="B1183" s="12" t="n">
        <v>1178</v>
      </c>
      <c r="C1183" s="36" t="str">
        <f aca="false">IF(①在庫CSV_発注日!$M1179="","",①在庫CSV_発注日!$M1179&amp;"")</f>
        <v/>
      </c>
      <c r="D1183" s="12" t="str">
        <f aca="false">IF($C1183="","",①在庫CSV_発注日!$N1179)</f>
        <v/>
      </c>
      <c r="E1183" s="12" t="str">
        <f aca="false">IF($C1183="","",①在庫CSV_発注日!$H1179)</f>
        <v/>
      </c>
      <c r="F1183" s="12" t="str">
        <f aca="false">IF($C1183="","",①在庫CSV_発注日!$L1179)</f>
        <v/>
      </c>
      <c r="G1183" s="18"/>
      <c r="H1183" s="17" t="str">
        <f aca="false">IF($C1183="","",N(①在庫CSV_発注日!$Z1179))</f>
        <v/>
      </c>
      <c r="I1183" s="37" t="str">
        <f aca="false">IF($C1183="","",SUMIFS(⑤減算マスタCSV!$L$2:$L$8001,⑤減算マスタCSV!$F$2:$F$8001,$C1183,⑤減算マスタCSV!$K$2:$K$8001,1))</f>
        <v/>
      </c>
      <c r="J1183" s="17" t="str">
        <f aca="false">IF($C1183="","",IFERROR(INDEX(⑤減算マスタCSV!$H$2:$H$8001,MATCH($C1183,⑤減算マスタCSV!$F$2:$F$8001,0)),1))</f>
        <v/>
      </c>
      <c r="K1183" s="17" t="str">
        <f aca="false">IF($C1183="","",MAX(1,IFERROR(INDEX(⑥商品照会CSV!$M$2:$M$3001,MATCH($C1183,⑥商品照会CSV!$A$2:$A$3001,0)),1)))</f>
        <v/>
      </c>
      <c r="L1183" s="40" t="str">
        <f aca="false">IF($C1183="","",IFERROR(INDEX(⑥商品照会CSV!$Q$2:$Q$3001,MATCH($C1183,⑥商品照会CSV!$A$2:$A$3001,0)),0))</f>
        <v/>
      </c>
      <c r="M1183" s="40" t="str">
        <f aca="false">IF($C1183="","",N($L1183)*N($K1183))</f>
        <v/>
      </c>
      <c r="N1183" s="17" t="str">
        <f aca="false">IF($C1183="","",MAX(1,IFERROR(INDEX(⑥商品照会CSV!$AK$2:$AK$3001,MATCH($C1183,⑥商品照会CSV!$A$2:$A$3001,0)),1)))</f>
        <v/>
      </c>
      <c r="O1183" s="12" t="str">
        <f aca="false">IF($C1183="","",IFERROR(IF(INDEX(⑥商品照会CSV!$AN$2:$AN$3001,MATCH($C1183,⑥商品照会CSV!$A$2:$A$3001,0))=1,"バラ",IF(INDEX(⑥商品照会CSV!$AM$2:$AM$3001,MATCH($C1183,⑥商品照会CSV!$A$2:$A$3001,0))=1,"中間包装","ケース")),"ケース"))</f>
        <v/>
      </c>
      <c r="P1183" s="18"/>
      <c r="Q1183" s="14"/>
      <c r="R1183" s="17" t="str">
        <f aca="false">IF($C1183="","",N($Q1183)*N($K1183))</f>
        <v/>
      </c>
    </row>
    <row r="1184" customFormat="false" ht="15" hidden="false" customHeight="false" outlineLevel="0" collapsed="false">
      <c r="B1184" s="12" t="n">
        <v>1179</v>
      </c>
      <c r="C1184" s="36" t="str">
        <f aca="false">IF(①在庫CSV_発注日!$M1180="","",①在庫CSV_発注日!$M1180&amp;"")</f>
        <v/>
      </c>
      <c r="D1184" s="12" t="str">
        <f aca="false">IF($C1184="","",①在庫CSV_発注日!$N1180)</f>
        <v/>
      </c>
      <c r="E1184" s="12" t="str">
        <f aca="false">IF($C1184="","",①在庫CSV_発注日!$H1180)</f>
        <v/>
      </c>
      <c r="F1184" s="12" t="str">
        <f aca="false">IF($C1184="","",①在庫CSV_発注日!$L1180)</f>
        <v/>
      </c>
      <c r="G1184" s="18"/>
      <c r="H1184" s="17" t="str">
        <f aca="false">IF($C1184="","",N(①在庫CSV_発注日!$Z1180))</f>
        <v/>
      </c>
      <c r="I1184" s="37" t="str">
        <f aca="false">IF($C1184="","",SUMIFS(⑤減算マスタCSV!$L$2:$L$8001,⑤減算マスタCSV!$F$2:$F$8001,$C1184,⑤減算マスタCSV!$K$2:$K$8001,1))</f>
        <v/>
      </c>
      <c r="J1184" s="17" t="str">
        <f aca="false">IF($C1184="","",IFERROR(INDEX(⑤減算マスタCSV!$H$2:$H$8001,MATCH($C1184,⑤減算マスタCSV!$F$2:$F$8001,0)),1))</f>
        <v/>
      </c>
      <c r="K1184" s="17" t="str">
        <f aca="false">IF($C1184="","",MAX(1,IFERROR(INDEX(⑥商品照会CSV!$M$2:$M$3001,MATCH($C1184,⑥商品照会CSV!$A$2:$A$3001,0)),1)))</f>
        <v/>
      </c>
      <c r="L1184" s="40" t="str">
        <f aca="false">IF($C1184="","",IFERROR(INDEX(⑥商品照会CSV!$Q$2:$Q$3001,MATCH($C1184,⑥商品照会CSV!$A$2:$A$3001,0)),0))</f>
        <v/>
      </c>
      <c r="M1184" s="40" t="str">
        <f aca="false">IF($C1184="","",N($L1184)*N($K1184))</f>
        <v/>
      </c>
      <c r="N1184" s="17" t="str">
        <f aca="false">IF($C1184="","",MAX(1,IFERROR(INDEX(⑥商品照会CSV!$AK$2:$AK$3001,MATCH($C1184,⑥商品照会CSV!$A$2:$A$3001,0)),1)))</f>
        <v/>
      </c>
      <c r="O1184" s="12" t="str">
        <f aca="false">IF($C1184="","",IFERROR(IF(INDEX(⑥商品照会CSV!$AN$2:$AN$3001,MATCH($C1184,⑥商品照会CSV!$A$2:$A$3001,0))=1,"バラ",IF(INDEX(⑥商品照会CSV!$AM$2:$AM$3001,MATCH($C1184,⑥商品照会CSV!$A$2:$A$3001,0))=1,"中間包装","ケース")),"ケース"))</f>
        <v/>
      </c>
      <c r="P1184" s="18"/>
      <c r="Q1184" s="14"/>
      <c r="R1184" s="17" t="str">
        <f aca="false">IF($C1184="","",N($Q1184)*N($K1184))</f>
        <v/>
      </c>
    </row>
    <row r="1185" customFormat="false" ht="15" hidden="false" customHeight="false" outlineLevel="0" collapsed="false">
      <c r="B1185" s="12" t="n">
        <v>1180</v>
      </c>
      <c r="C1185" s="36" t="str">
        <f aca="false">IF(①在庫CSV_発注日!$M1181="","",①在庫CSV_発注日!$M1181&amp;"")</f>
        <v/>
      </c>
      <c r="D1185" s="12" t="str">
        <f aca="false">IF($C1185="","",①在庫CSV_発注日!$N1181)</f>
        <v/>
      </c>
      <c r="E1185" s="12" t="str">
        <f aca="false">IF($C1185="","",①在庫CSV_発注日!$H1181)</f>
        <v/>
      </c>
      <c r="F1185" s="12" t="str">
        <f aca="false">IF($C1185="","",①在庫CSV_発注日!$L1181)</f>
        <v/>
      </c>
      <c r="G1185" s="18"/>
      <c r="H1185" s="17" t="str">
        <f aca="false">IF($C1185="","",N(①在庫CSV_発注日!$Z1181))</f>
        <v/>
      </c>
      <c r="I1185" s="37" t="str">
        <f aca="false">IF($C1185="","",SUMIFS(⑤減算マスタCSV!$L$2:$L$8001,⑤減算マスタCSV!$F$2:$F$8001,$C1185,⑤減算マスタCSV!$K$2:$K$8001,1))</f>
        <v/>
      </c>
      <c r="J1185" s="17" t="str">
        <f aca="false">IF($C1185="","",IFERROR(INDEX(⑤減算マスタCSV!$H$2:$H$8001,MATCH($C1185,⑤減算マスタCSV!$F$2:$F$8001,0)),1))</f>
        <v/>
      </c>
      <c r="K1185" s="17" t="str">
        <f aca="false">IF($C1185="","",MAX(1,IFERROR(INDEX(⑥商品照会CSV!$M$2:$M$3001,MATCH($C1185,⑥商品照会CSV!$A$2:$A$3001,0)),1)))</f>
        <v/>
      </c>
      <c r="L1185" s="40" t="str">
        <f aca="false">IF($C1185="","",IFERROR(INDEX(⑥商品照会CSV!$Q$2:$Q$3001,MATCH($C1185,⑥商品照会CSV!$A$2:$A$3001,0)),0))</f>
        <v/>
      </c>
      <c r="M1185" s="40" t="str">
        <f aca="false">IF($C1185="","",N($L1185)*N($K1185))</f>
        <v/>
      </c>
      <c r="N1185" s="17" t="str">
        <f aca="false">IF($C1185="","",MAX(1,IFERROR(INDEX(⑥商品照会CSV!$AK$2:$AK$3001,MATCH($C1185,⑥商品照会CSV!$A$2:$A$3001,0)),1)))</f>
        <v/>
      </c>
      <c r="O1185" s="12" t="str">
        <f aca="false">IF($C1185="","",IFERROR(IF(INDEX(⑥商品照会CSV!$AN$2:$AN$3001,MATCH($C1185,⑥商品照会CSV!$A$2:$A$3001,0))=1,"バラ",IF(INDEX(⑥商品照会CSV!$AM$2:$AM$3001,MATCH($C1185,⑥商品照会CSV!$A$2:$A$3001,0))=1,"中間包装","ケース")),"ケース"))</f>
        <v/>
      </c>
      <c r="P1185" s="18"/>
      <c r="Q1185" s="14"/>
      <c r="R1185" s="17" t="str">
        <f aca="false">IF($C1185="","",N($Q1185)*N($K1185))</f>
        <v/>
      </c>
    </row>
    <row r="1186" customFormat="false" ht="15" hidden="false" customHeight="false" outlineLevel="0" collapsed="false">
      <c r="B1186" s="12" t="n">
        <v>1181</v>
      </c>
      <c r="C1186" s="36" t="str">
        <f aca="false">IF(①在庫CSV_発注日!$M1182="","",①在庫CSV_発注日!$M1182&amp;"")</f>
        <v/>
      </c>
      <c r="D1186" s="12" t="str">
        <f aca="false">IF($C1186="","",①在庫CSV_発注日!$N1182)</f>
        <v/>
      </c>
      <c r="E1186" s="12" t="str">
        <f aca="false">IF($C1186="","",①在庫CSV_発注日!$H1182)</f>
        <v/>
      </c>
      <c r="F1186" s="12" t="str">
        <f aca="false">IF($C1186="","",①在庫CSV_発注日!$L1182)</f>
        <v/>
      </c>
      <c r="G1186" s="18"/>
      <c r="H1186" s="17" t="str">
        <f aca="false">IF($C1186="","",N(①在庫CSV_発注日!$Z1182))</f>
        <v/>
      </c>
      <c r="I1186" s="37" t="str">
        <f aca="false">IF($C1186="","",SUMIFS(⑤減算マスタCSV!$L$2:$L$8001,⑤減算マスタCSV!$F$2:$F$8001,$C1186,⑤減算マスタCSV!$K$2:$K$8001,1))</f>
        <v/>
      </c>
      <c r="J1186" s="17" t="str">
        <f aca="false">IF($C1186="","",IFERROR(INDEX(⑤減算マスタCSV!$H$2:$H$8001,MATCH($C1186,⑤減算マスタCSV!$F$2:$F$8001,0)),1))</f>
        <v/>
      </c>
      <c r="K1186" s="17" t="str">
        <f aca="false">IF($C1186="","",MAX(1,IFERROR(INDEX(⑥商品照会CSV!$M$2:$M$3001,MATCH($C1186,⑥商品照会CSV!$A$2:$A$3001,0)),1)))</f>
        <v/>
      </c>
      <c r="L1186" s="40" t="str">
        <f aca="false">IF($C1186="","",IFERROR(INDEX(⑥商品照会CSV!$Q$2:$Q$3001,MATCH($C1186,⑥商品照会CSV!$A$2:$A$3001,0)),0))</f>
        <v/>
      </c>
      <c r="M1186" s="40" t="str">
        <f aca="false">IF($C1186="","",N($L1186)*N($K1186))</f>
        <v/>
      </c>
      <c r="N1186" s="17" t="str">
        <f aca="false">IF($C1186="","",MAX(1,IFERROR(INDEX(⑥商品照会CSV!$AK$2:$AK$3001,MATCH($C1186,⑥商品照会CSV!$A$2:$A$3001,0)),1)))</f>
        <v/>
      </c>
      <c r="O1186" s="12" t="str">
        <f aca="false">IF($C1186="","",IFERROR(IF(INDEX(⑥商品照会CSV!$AN$2:$AN$3001,MATCH($C1186,⑥商品照会CSV!$A$2:$A$3001,0))=1,"バラ",IF(INDEX(⑥商品照会CSV!$AM$2:$AM$3001,MATCH($C1186,⑥商品照会CSV!$A$2:$A$3001,0))=1,"中間包装","ケース")),"ケース"))</f>
        <v/>
      </c>
      <c r="P1186" s="18"/>
      <c r="Q1186" s="14"/>
      <c r="R1186" s="17" t="str">
        <f aca="false">IF($C1186="","",N($Q1186)*N($K1186))</f>
        <v/>
      </c>
    </row>
    <row r="1187" customFormat="false" ht="15" hidden="false" customHeight="false" outlineLevel="0" collapsed="false">
      <c r="B1187" s="12" t="n">
        <v>1182</v>
      </c>
      <c r="C1187" s="36" t="str">
        <f aca="false">IF(①在庫CSV_発注日!$M1183="","",①在庫CSV_発注日!$M1183&amp;"")</f>
        <v/>
      </c>
      <c r="D1187" s="12" t="str">
        <f aca="false">IF($C1187="","",①在庫CSV_発注日!$N1183)</f>
        <v/>
      </c>
      <c r="E1187" s="12" t="str">
        <f aca="false">IF($C1187="","",①在庫CSV_発注日!$H1183)</f>
        <v/>
      </c>
      <c r="F1187" s="12" t="str">
        <f aca="false">IF($C1187="","",①在庫CSV_発注日!$L1183)</f>
        <v/>
      </c>
      <c r="G1187" s="18"/>
      <c r="H1187" s="17" t="str">
        <f aca="false">IF($C1187="","",N(①在庫CSV_発注日!$Z1183))</f>
        <v/>
      </c>
      <c r="I1187" s="37" t="str">
        <f aca="false">IF($C1187="","",SUMIFS(⑤減算マスタCSV!$L$2:$L$8001,⑤減算マスタCSV!$F$2:$F$8001,$C1187,⑤減算マスタCSV!$K$2:$K$8001,1))</f>
        <v/>
      </c>
      <c r="J1187" s="17" t="str">
        <f aca="false">IF($C1187="","",IFERROR(INDEX(⑤減算マスタCSV!$H$2:$H$8001,MATCH($C1187,⑤減算マスタCSV!$F$2:$F$8001,0)),1))</f>
        <v/>
      </c>
      <c r="K1187" s="17" t="str">
        <f aca="false">IF($C1187="","",MAX(1,IFERROR(INDEX(⑥商品照会CSV!$M$2:$M$3001,MATCH($C1187,⑥商品照会CSV!$A$2:$A$3001,0)),1)))</f>
        <v/>
      </c>
      <c r="L1187" s="40" t="str">
        <f aca="false">IF($C1187="","",IFERROR(INDEX(⑥商品照会CSV!$Q$2:$Q$3001,MATCH($C1187,⑥商品照会CSV!$A$2:$A$3001,0)),0))</f>
        <v/>
      </c>
      <c r="M1187" s="40" t="str">
        <f aca="false">IF($C1187="","",N($L1187)*N($K1187))</f>
        <v/>
      </c>
      <c r="N1187" s="17" t="str">
        <f aca="false">IF($C1187="","",MAX(1,IFERROR(INDEX(⑥商品照会CSV!$AK$2:$AK$3001,MATCH($C1187,⑥商品照会CSV!$A$2:$A$3001,0)),1)))</f>
        <v/>
      </c>
      <c r="O1187" s="12" t="str">
        <f aca="false">IF($C1187="","",IFERROR(IF(INDEX(⑥商品照会CSV!$AN$2:$AN$3001,MATCH($C1187,⑥商品照会CSV!$A$2:$A$3001,0))=1,"バラ",IF(INDEX(⑥商品照会CSV!$AM$2:$AM$3001,MATCH($C1187,⑥商品照会CSV!$A$2:$A$3001,0))=1,"中間包装","ケース")),"ケース"))</f>
        <v/>
      </c>
      <c r="P1187" s="18"/>
      <c r="Q1187" s="14"/>
      <c r="R1187" s="17" t="str">
        <f aca="false">IF($C1187="","",N($Q1187)*N($K1187))</f>
        <v/>
      </c>
    </row>
    <row r="1188" customFormat="false" ht="15" hidden="false" customHeight="false" outlineLevel="0" collapsed="false">
      <c r="B1188" s="12" t="n">
        <v>1183</v>
      </c>
      <c r="C1188" s="36" t="str">
        <f aca="false">IF(①在庫CSV_発注日!$M1184="","",①在庫CSV_発注日!$M1184&amp;"")</f>
        <v/>
      </c>
      <c r="D1188" s="12" t="str">
        <f aca="false">IF($C1188="","",①在庫CSV_発注日!$N1184)</f>
        <v/>
      </c>
      <c r="E1188" s="12" t="str">
        <f aca="false">IF($C1188="","",①在庫CSV_発注日!$H1184)</f>
        <v/>
      </c>
      <c r="F1188" s="12" t="str">
        <f aca="false">IF($C1188="","",①在庫CSV_発注日!$L1184)</f>
        <v/>
      </c>
      <c r="G1188" s="18"/>
      <c r="H1188" s="17" t="str">
        <f aca="false">IF($C1188="","",N(①在庫CSV_発注日!$Z1184))</f>
        <v/>
      </c>
      <c r="I1188" s="37" t="str">
        <f aca="false">IF($C1188="","",SUMIFS(⑤減算マスタCSV!$L$2:$L$8001,⑤減算マスタCSV!$F$2:$F$8001,$C1188,⑤減算マスタCSV!$K$2:$K$8001,1))</f>
        <v/>
      </c>
      <c r="J1188" s="17" t="str">
        <f aca="false">IF($C1188="","",IFERROR(INDEX(⑤減算マスタCSV!$H$2:$H$8001,MATCH($C1188,⑤減算マスタCSV!$F$2:$F$8001,0)),1))</f>
        <v/>
      </c>
      <c r="K1188" s="17" t="str">
        <f aca="false">IF($C1188="","",MAX(1,IFERROR(INDEX(⑥商品照会CSV!$M$2:$M$3001,MATCH($C1188,⑥商品照会CSV!$A$2:$A$3001,0)),1)))</f>
        <v/>
      </c>
      <c r="L1188" s="40" t="str">
        <f aca="false">IF($C1188="","",IFERROR(INDEX(⑥商品照会CSV!$Q$2:$Q$3001,MATCH($C1188,⑥商品照会CSV!$A$2:$A$3001,0)),0))</f>
        <v/>
      </c>
      <c r="M1188" s="40" t="str">
        <f aca="false">IF($C1188="","",N($L1188)*N($K1188))</f>
        <v/>
      </c>
      <c r="N1188" s="17" t="str">
        <f aca="false">IF($C1188="","",MAX(1,IFERROR(INDEX(⑥商品照会CSV!$AK$2:$AK$3001,MATCH($C1188,⑥商品照会CSV!$A$2:$A$3001,0)),1)))</f>
        <v/>
      </c>
      <c r="O1188" s="12" t="str">
        <f aca="false">IF($C1188="","",IFERROR(IF(INDEX(⑥商品照会CSV!$AN$2:$AN$3001,MATCH($C1188,⑥商品照会CSV!$A$2:$A$3001,0))=1,"バラ",IF(INDEX(⑥商品照会CSV!$AM$2:$AM$3001,MATCH($C1188,⑥商品照会CSV!$A$2:$A$3001,0))=1,"中間包装","ケース")),"ケース"))</f>
        <v/>
      </c>
      <c r="P1188" s="18"/>
      <c r="Q1188" s="14"/>
      <c r="R1188" s="17" t="str">
        <f aca="false">IF($C1188="","",N($Q1188)*N($K1188))</f>
        <v/>
      </c>
    </row>
    <row r="1189" customFormat="false" ht="15" hidden="false" customHeight="false" outlineLevel="0" collapsed="false">
      <c r="B1189" s="12" t="n">
        <v>1184</v>
      </c>
      <c r="C1189" s="36" t="str">
        <f aca="false">IF(①在庫CSV_発注日!$M1185="","",①在庫CSV_発注日!$M1185&amp;"")</f>
        <v/>
      </c>
      <c r="D1189" s="12" t="str">
        <f aca="false">IF($C1189="","",①在庫CSV_発注日!$N1185)</f>
        <v/>
      </c>
      <c r="E1189" s="12" t="str">
        <f aca="false">IF($C1189="","",①在庫CSV_発注日!$H1185)</f>
        <v/>
      </c>
      <c r="F1189" s="12" t="str">
        <f aca="false">IF($C1189="","",①在庫CSV_発注日!$L1185)</f>
        <v/>
      </c>
      <c r="G1189" s="18"/>
      <c r="H1189" s="17" t="str">
        <f aca="false">IF($C1189="","",N(①在庫CSV_発注日!$Z1185))</f>
        <v/>
      </c>
      <c r="I1189" s="37" t="str">
        <f aca="false">IF($C1189="","",SUMIFS(⑤減算マスタCSV!$L$2:$L$8001,⑤減算マスタCSV!$F$2:$F$8001,$C1189,⑤減算マスタCSV!$K$2:$K$8001,1))</f>
        <v/>
      </c>
      <c r="J1189" s="17" t="str">
        <f aca="false">IF($C1189="","",IFERROR(INDEX(⑤減算マスタCSV!$H$2:$H$8001,MATCH($C1189,⑤減算マスタCSV!$F$2:$F$8001,0)),1))</f>
        <v/>
      </c>
      <c r="K1189" s="17" t="str">
        <f aca="false">IF($C1189="","",MAX(1,IFERROR(INDEX(⑥商品照会CSV!$M$2:$M$3001,MATCH($C1189,⑥商品照会CSV!$A$2:$A$3001,0)),1)))</f>
        <v/>
      </c>
      <c r="L1189" s="40" t="str">
        <f aca="false">IF($C1189="","",IFERROR(INDEX(⑥商品照会CSV!$Q$2:$Q$3001,MATCH($C1189,⑥商品照会CSV!$A$2:$A$3001,0)),0))</f>
        <v/>
      </c>
      <c r="M1189" s="40" t="str">
        <f aca="false">IF($C1189="","",N($L1189)*N($K1189))</f>
        <v/>
      </c>
      <c r="N1189" s="17" t="str">
        <f aca="false">IF($C1189="","",MAX(1,IFERROR(INDEX(⑥商品照会CSV!$AK$2:$AK$3001,MATCH($C1189,⑥商品照会CSV!$A$2:$A$3001,0)),1)))</f>
        <v/>
      </c>
      <c r="O1189" s="12" t="str">
        <f aca="false">IF($C1189="","",IFERROR(IF(INDEX(⑥商品照会CSV!$AN$2:$AN$3001,MATCH($C1189,⑥商品照会CSV!$A$2:$A$3001,0))=1,"バラ",IF(INDEX(⑥商品照会CSV!$AM$2:$AM$3001,MATCH($C1189,⑥商品照会CSV!$A$2:$A$3001,0))=1,"中間包装","ケース")),"ケース"))</f>
        <v/>
      </c>
      <c r="P1189" s="18"/>
      <c r="Q1189" s="14"/>
      <c r="R1189" s="17" t="str">
        <f aca="false">IF($C1189="","",N($Q1189)*N($K1189))</f>
        <v/>
      </c>
    </row>
    <row r="1190" customFormat="false" ht="15" hidden="false" customHeight="false" outlineLevel="0" collapsed="false">
      <c r="B1190" s="12" t="n">
        <v>1185</v>
      </c>
      <c r="C1190" s="36" t="str">
        <f aca="false">IF(①在庫CSV_発注日!$M1186="","",①在庫CSV_発注日!$M1186&amp;"")</f>
        <v/>
      </c>
      <c r="D1190" s="12" t="str">
        <f aca="false">IF($C1190="","",①在庫CSV_発注日!$N1186)</f>
        <v/>
      </c>
      <c r="E1190" s="12" t="str">
        <f aca="false">IF($C1190="","",①在庫CSV_発注日!$H1186)</f>
        <v/>
      </c>
      <c r="F1190" s="12" t="str">
        <f aca="false">IF($C1190="","",①在庫CSV_発注日!$L1186)</f>
        <v/>
      </c>
      <c r="G1190" s="18"/>
      <c r="H1190" s="17" t="str">
        <f aca="false">IF($C1190="","",N(①在庫CSV_発注日!$Z1186))</f>
        <v/>
      </c>
      <c r="I1190" s="37" t="str">
        <f aca="false">IF($C1190="","",SUMIFS(⑤減算マスタCSV!$L$2:$L$8001,⑤減算マスタCSV!$F$2:$F$8001,$C1190,⑤減算マスタCSV!$K$2:$K$8001,1))</f>
        <v/>
      </c>
      <c r="J1190" s="17" t="str">
        <f aca="false">IF($C1190="","",IFERROR(INDEX(⑤減算マスタCSV!$H$2:$H$8001,MATCH($C1190,⑤減算マスタCSV!$F$2:$F$8001,0)),1))</f>
        <v/>
      </c>
      <c r="K1190" s="17" t="str">
        <f aca="false">IF($C1190="","",MAX(1,IFERROR(INDEX(⑥商品照会CSV!$M$2:$M$3001,MATCH($C1190,⑥商品照会CSV!$A$2:$A$3001,0)),1)))</f>
        <v/>
      </c>
      <c r="L1190" s="40" t="str">
        <f aca="false">IF($C1190="","",IFERROR(INDEX(⑥商品照会CSV!$Q$2:$Q$3001,MATCH($C1190,⑥商品照会CSV!$A$2:$A$3001,0)),0))</f>
        <v/>
      </c>
      <c r="M1190" s="40" t="str">
        <f aca="false">IF($C1190="","",N($L1190)*N($K1190))</f>
        <v/>
      </c>
      <c r="N1190" s="17" t="str">
        <f aca="false">IF($C1190="","",MAX(1,IFERROR(INDEX(⑥商品照会CSV!$AK$2:$AK$3001,MATCH($C1190,⑥商品照会CSV!$A$2:$A$3001,0)),1)))</f>
        <v/>
      </c>
      <c r="O1190" s="12" t="str">
        <f aca="false">IF($C1190="","",IFERROR(IF(INDEX(⑥商品照会CSV!$AN$2:$AN$3001,MATCH($C1190,⑥商品照会CSV!$A$2:$A$3001,0))=1,"バラ",IF(INDEX(⑥商品照会CSV!$AM$2:$AM$3001,MATCH($C1190,⑥商品照会CSV!$A$2:$A$3001,0))=1,"中間包装","ケース")),"ケース"))</f>
        <v/>
      </c>
      <c r="P1190" s="18"/>
      <c r="Q1190" s="14"/>
      <c r="R1190" s="17" t="str">
        <f aca="false">IF($C1190="","",N($Q1190)*N($K1190))</f>
        <v/>
      </c>
    </row>
    <row r="1191" customFormat="false" ht="15" hidden="false" customHeight="false" outlineLevel="0" collapsed="false">
      <c r="B1191" s="12" t="n">
        <v>1186</v>
      </c>
      <c r="C1191" s="36" t="str">
        <f aca="false">IF(①在庫CSV_発注日!$M1187="","",①在庫CSV_発注日!$M1187&amp;"")</f>
        <v/>
      </c>
      <c r="D1191" s="12" t="str">
        <f aca="false">IF($C1191="","",①在庫CSV_発注日!$N1187)</f>
        <v/>
      </c>
      <c r="E1191" s="12" t="str">
        <f aca="false">IF($C1191="","",①在庫CSV_発注日!$H1187)</f>
        <v/>
      </c>
      <c r="F1191" s="12" t="str">
        <f aca="false">IF($C1191="","",①在庫CSV_発注日!$L1187)</f>
        <v/>
      </c>
      <c r="G1191" s="18"/>
      <c r="H1191" s="17" t="str">
        <f aca="false">IF($C1191="","",N(①在庫CSV_発注日!$Z1187))</f>
        <v/>
      </c>
      <c r="I1191" s="37" t="str">
        <f aca="false">IF($C1191="","",SUMIFS(⑤減算マスタCSV!$L$2:$L$8001,⑤減算マスタCSV!$F$2:$F$8001,$C1191,⑤減算マスタCSV!$K$2:$K$8001,1))</f>
        <v/>
      </c>
      <c r="J1191" s="17" t="str">
        <f aca="false">IF($C1191="","",IFERROR(INDEX(⑤減算マスタCSV!$H$2:$H$8001,MATCH($C1191,⑤減算マスタCSV!$F$2:$F$8001,0)),1))</f>
        <v/>
      </c>
      <c r="K1191" s="17" t="str">
        <f aca="false">IF($C1191="","",MAX(1,IFERROR(INDEX(⑥商品照会CSV!$M$2:$M$3001,MATCH($C1191,⑥商品照会CSV!$A$2:$A$3001,0)),1)))</f>
        <v/>
      </c>
      <c r="L1191" s="40" t="str">
        <f aca="false">IF($C1191="","",IFERROR(INDEX(⑥商品照会CSV!$Q$2:$Q$3001,MATCH($C1191,⑥商品照会CSV!$A$2:$A$3001,0)),0))</f>
        <v/>
      </c>
      <c r="M1191" s="40" t="str">
        <f aca="false">IF($C1191="","",N($L1191)*N($K1191))</f>
        <v/>
      </c>
      <c r="N1191" s="17" t="str">
        <f aca="false">IF($C1191="","",MAX(1,IFERROR(INDEX(⑥商品照会CSV!$AK$2:$AK$3001,MATCH($C1191,⑥商品照会CSV!$A$2:$A$3001,0)),1)))</f>
        <v/>
      </c>
      <c r="O1191" s="12" t="str">
        <f aca="false">IF($C1191="","",IFERROR(IF(INDEX(⑥商品照会CSV!$AN$2:$AN$3001,MATCH($C1191,⑥商品照会CSV!$A$2:$A$3001,0))=1,"バラ",IF(INDEX(⑥商品照会CSV!$AM$2:$AM$3001,MATCH($C1191,⑥商品照会CSV!$A$2:$A$3001,0))=1,"中間包装","ケース")),"ケース"))</f>
        <v/>
      </c>
      <c r="P1191" s="18"/>
      <c r="Q1191" s="14"/>
      <c r="R1191" s="17" t="str">
        <f aca="false">IF($C1191="","",N($Q1191)*N($K1191))</f>
        <v/>
      </c>
    </row>
    <row r="1192" customFormat="false" ht="15" hidden="false" customHeight="false" outlineLevel="0" collapsed="false">
      <c r="B1192" s="12" t="n">
        <v>1187</v>
      </c>
      <c r="C1192" s="36" t="str">
        <f aca="false">IF(①在庫CSV_発注日!$M1188="","",①在庫CSV_発注日!$M1188&amp;"")</f>
        <v/>
      </c>
      <c r="D1192" s="12" t="str">
        <f aca="false">IF($C1192="","",①在庫CSV_発注日!$N1188)</f>
        <v/>
      </c>
      <c r="E1192" s="12" t="str">
        <f aca="false">IF($C1192="","",①在庫CSV_発注日!$H1188)</f>
        <v/>
      </c>
      <c r="F1192" s="12" t="str">
        <f aca="false">IF($C1192="","",①在庫CSV_発注日!$L1188)</f>
        <v/>
      </c>
      <c r="G1192" s="18"/>
      <c r="H1192" s="17" t="str">
        <f aca="false">IF($C1192="","",N(①在庫CSV_発注日!$Z1188))</f>
        <v/>
      </c>
      <c r="I1192" s="37" t="str">
        <f aca="false">IF($C1192="","",SUMIFS(⑤減算マスタCSV!$L$2:$L$8001,⑤減算マスタCSV!$F$2:$F$8001,$C1192,⑤減算マスタCSV!$K$2:$K$8001,1))</f>
        <v/>
      </c>
      <c r="J1192" s="17" t="str">
        <f aca="false">IF($C1192="","",IFERROR(INDEX(⑤減算マスタCSV!$H$2:$H$8001,MATCH($C1192,⑤減算マスタCSV!$F$2:$F$8001,0)),1))</f>
        <v/>
      </c>
      <c r="K1192" s="17" t="str">
        <f aca="false">IF($C1192="","",MAX(1,IFERROR(INDEX(⑥商品照会CSV!$M$2:$M$3001,MATCH($C1192,⑥商品照会CSV!$A$2:$A$3001,0)),1)))</f>
        <v/>
      </c>
      <c r="L1192" s="40" t="str">
        <f aca="false">IF($C1192="","",IFERROR(INDEX(⑥商品照会CSV!$Q$2:$Q$3001,MATCH($C1192,⑥商品照会CSV!$A$2:$A$3001,0)),0))</f>
        <v/>
      </c>
      <c r="M1192" s="40" t="str">
        <f aca="false">IF($C1192="","",N($L1192)*N($K1192))</f>
        <v/>
      </c>
      <c r="N1192" s="17" t="str">
        <f aca="false">IF($C1192="","",MAX(1,IFERROR(INDEX(⑥商品照会CSV!$AK$2:$AK$3001,MATCH($C1192,⑥商品照会CSV!$A$2:$A$3001,0)),1)))</f>
        <v/>
      </c>
      <c r="O1192" s="12" t="str">
        <f aca="false">IF($C1192="","",IFERROR(IF(INDEX(⑥商品照会CSV!$AN$2:$AN$3001,MATCH($C1192,⑥商品照会CSV!$A$2:$A$3001,0))=1,"バラ",IF(INDEX(⑥商品照会CSV!$AM$2:$AM$3001,MATCH($C1192,⑥商品照会CSV!$A$2:$A$3001,0))=1,"中間包装","ケース")),"ケース"))</f>
        <v/>
      </c>
      <c r="P1192" s="18"/>
      <c r="Q1192" s="14"/>
      <c r="R1192" s="17" t="str">
        <f aca="false">IF($C1192="","",N($Q1192)*N($K1192))</f>
        <v/>
      </c>
    </row>
    <row r="1193" customFormat="false" ht="15" hidden="false" customHeight="false" outlineLevel="0" collapsed="false">
      <c r="B1193" s="12" t="n">
        <v>1188</v>
      </c>
      <c r="C1193" s="36" t="str">
        <f aca="false">IF(①在庫CSV_発注日!$M1189="","",①在庫CSV_発注日!$M1189&amp;"")</f>
        <v/>
      </c>
      <c r="D1193" s="12" t="str">
        <f aca="false">IF($C1193="","",①在庫CSV_発注日!$N1189)</f>
        <v/>
      </c>
      <c r="E1193" s="12" t="str">
        <f aca="false">IF($C1193="","",①在庫CSV_発注日!$H1189)</f>
        <v/>
      </c>
      <c r="F1193" s="12" t="str">
        <f aca="false">IF($C1193="","",①在庫CSV_発注日!$L1189)</f>
        <v/>
      </c>
      <c r="G1193" s="18"/>
      <c r="H1193" s="17" t="str">
        <f aca="false">IF($C1193="","",N(①在庫CSV_発注日!$Z1189))</f>
        <v/>
      </c>
      <c r="I1193" s="37" t="str">
        <f aca="false">IF($C1193="","",SUMIFS(⑤減算マスタCSV!$L$2:$L$8001,⑤減算マスタCSV!$F$2:$F$8001,$C1193,⑤減算マスタCSV!$K$2:$K$8001,1))</f>
        <v/>
      </c>
      <c r="J1193" s="17" t="str">
        <f aca="false">IF($C1193="","",IFERROR(INDEX(⑤減算マスタCSV!$H$2:$H$8001,MATCH($C1193,⑤減算マスタCSV!$F$2:$F$8001,0)),1))</f>
        <v/>
      </c>
      <c r="K1193" s="17" t="str">
        <f aca="false">IF($C1193="","",MAX(1,IFERROR(INDEX(⑥商品照会CSV!$M$2:$M$3001,MATCH($C1193,⑥商品照会CSV!$A$2:$A$3001,0)),1)))</f>
        <v/>
      </c>
      <c r="L1193" s="40" t="str">
        <f aca="false">IF($C1193="","",IFERROR(INDEX(⑥商品照会CSV!$Q$2:$Q$3001,MATCH($C1193,⑥商品照会CSV!$A$2:$A$3001,0)),0))</f>
        <v/>
      </c>
      <c r="M1193" s="40" t="str">
        <f aca="false">IF($C1193="","",N($L1193)*N($K1193))</f>
        <v/>
      </c>
      <c r="N1193" s="17" t="str">
        <f aca="false">IF($C1193="","",MAX(1,IFERROR(INDEX(⑥商品照会CSV!$AK$2:$AK$3001,MATCH($C1193,⑥商品照会CSV!$A$2:$A$3001,0)),1)))</f>
        <v/>
      </c>
      <c r="O1193" s="12" t="str">
        <f aca="false">IF($C1193="","",IFERROR(IF(INDEX(⑥商品照会CSV!$AN$2:$AN$3001,MATCH($C1193,⑥商品照会CSV!$A$2:$A$3001,0))=1,"バラ",IF(INDEX(⑥商品照会CSV!$AM$2:$AM$3001,MATCH($C1193,⑥商品照会CSV!$A$2:$A$3001,0))=1,"中間包装","ケース")),"ケース"))</f>
        <v/>
      </c>
      <c r="P1193" s="18"/>
      <c r="Q1193" s="14"/>
      <c r="R1193" s="17" t="str">
        <f aca="false">IF($C1193="","",N($Q1193)*N($K1193))</f>
        <v/>
      </c>
    </row>
    <row r="1194" customFormat="false" ht="15" hidden="false" customHeight="false" outlineLevel="0" collapsed="false">
      <c r="B1194" s="12" t="n">
        <v>1189</v>
      </c>
      <c r="C1194" s="36" t="str">
        <f aca="false">IF(①在庫CSV_発注日!$M1190="","",①在庫CSV_発注日!$M1190&amp;"")</f>
        <v/>
      </c>
      <c r="D1194" s="12" t="str">
        <f aca="false">IF($C1194="","",①在庫CSV_発注日!$N1190)</f>
        <v/>
      </c>
      <c r="E1194" s="12" t="str">
        <f aca="false">IF($C1194="","",①在庫CSV_発注日!$H1190)</f>
        <v/>
      </c>
      <c r="F1194" s="12" t="str">
        <f aca="false">IF($C1194="","",①在庫CSV_発注日!$L1190)</f>
        <v/>
      </c>
      <c r="G1194" s="18"/>
      <c r="H1194" s="17" t="str">
        <f aca="false">IF($C1194="","",N(①在庫CSV_発注日!$Z1190))</f>
        <v/>
      </c>
      <c r="I1194" s="37" t="str">
        <f aca="false">IF($C1194="","",SUMIFS(⑤減算マスタCSV!$L$2:$L$8001,⑤減算マスタCSV!$F$2:$F$8001,$C1194,⑤減算マスタCSV!$K$2:$K$8001,1))</f>
        <v/>
      </c>
      <c r="J1194" s="17" t="str">
        <f aca="false">IF($C1194="","",IFERROR(INDEX(⑤減算マスタCSV!$H$2:$H$8001,MATCH($C1194,⑤減算マスタCSV!$F$2:$F$8001,0)),1))</f>
        <v/>
      </c>
      <c r="K1194" s="17" t="str">
        <f aca="false">IF($C1194="","",MAX(1,IFERROR(INDEX(⑥商品照会CSV!$M$2:$M$3001,MATCH($C1194,⑥商品照会CSV!$A$2:$A$3001,0)),1)))</f>
        <v/>
      </c>
      <c r="L1194" s="40" t="str">
        <f aca="false">IF($C1194="","",IFERROR(INDEX(⑥商品照会CSV!$Q$2:$Q$3001,MATCH($C1194,⑥商品照会CSV!$A$2:$A$3001,0)),0))</f>
        <v/>
      </c>
      <c r="M1194" s="40" t="str">
        <f aca="false">IF($C1194="","",N($L1194)*N($K1194))</f>
        <v/>
      </c>
      <c r="N1194" s="17" t="str">
        <f aca="false">IF($C1194="","",MAX(1,IFERROR(INDEX(⑥商品照会CSV!$AK$2:$AK$3001,MATCH($C1194,⑥商品照会CSV!$A$2:$A$3001,0)),1)))</f>
        <v/>
      </c>
      <c r="O1194" s="12" t="str">
        <f aca="false">IF($C1194="","",IFERROR(IF(INDEX(⑥商品照会CSV!$AN$2:$AN$3001,MATCH($C1194,⑥商品照会CSV!$A$2:$A$3001,0))=1,"バラ",IF(INDEX(⑥商品照会CSV!$AM$2:$AM$3001,MATCH($C1194,⑥商品照会CSV!$A$2:$A$3001,0))=1,"中間包装","ケース")),"ケース"))</f>
        <v/>
      </c>
      <c r="P1194" s="18"/>
      <c r="Q1194" s="14"/>
      <c r="R1194" s="17" t="str">
        <f aca="false">IF($C1194="","",N($Q1194)*N($K1194))</f>
        <v/>
      </c>
    </row>
    <row r="1195" customFormat="false" ht="15" hidden="false" customHeight="false" outlineLevel="0" collapsed="false">
      <c r="B1195" s="12" t="n">
        <v>1190</v>
      </c>
      <c r="C1195" s="36" t="str">
        <f aca="false">IF(①在庫CSV_発注日!$M1191="","",①在庫CSV_発注日!$M1191&amp;"")</f>
        <v/>
      </c>
      <c r="D1195" s="12" t="str">
        <f aca="false">IF($C1195="","",①在庫CSV_発注日!$N1191)</f>
        <v/>
      </c>
      <c r="E1195" s="12" t="str">
        <f aca="false">IF($C1195="","",①在庫CSV_発注日!$H1191)</f>
        <v/>
      </c>
      <c r="F1195" s="12" t="str">
        <f aca="false">IF($C1195="","",①在庫CSV_発注日!$L1191)</f>
        <v/>
      </c>
      <c r="G1195" s="18"/>
      <c r="H1195" s="17" t="str">
        <f aca="false">IF($C1195="","",N(①在庫CSV_発注日!$Z1191))</f>
        <v/>
      </c>
      <c r="I1195" s="37" t="str">
        <f aca="false">IF($C1195="","",SUMIFS(⑤減算マスタCSV!$L$2:$L$8001,⑤減算マスタCSV!$F$2:$F$8001,$C1195,⑤減算マスタCSV!$K$2:$K$8001,1))</f>
        <v/>
      </c>
      <c r="J1195" s="17" t="str">
        <f aca="false">IF($C1195="","",IFERROR(INDEX(⑤減算マスタCSV!$H$2:$H$8001,MATCH($C1195,⑤減算マスタCSV!$F$2:$F$8001,0)),1))</f>
        <v/>
      </c>
      <c r="K1195" s="17" t="str">
        <f aca="false">IF($C1195="","",MAX(1,IFERROR(INDEX(⑥商品照会CSV!$M$2:$M$3001,MATCH($C1195,⑥商品照会CSV!$A$2:$A$3001,0)),1)))</f>
        <v/>
      </c>
      <c r="L1195" s="40" t="str">
        <f aca="false">IF($C1195="","",IFERROR(INDEX(⑥商品照会CSV!$Q$2:$Q$3001,MATCH($C1195,⑥商品照会CSV!$A$2:$A$3001,0)),0))</f>
        <v/>
      </c>
      <c r="M1195" s="40" t="str">
        <f aca="false">IF($C1195="","",N($L1195)*N($K1195))</f>
        <v/>
      </c>
      <c r="N1195" s="17" t="str">
        <f aca="false">IF($C1195="","",MAX(1,IFERROR(INDEX(⑥商品照会CSV!$AK$2:$AK$3001,MATCH($C1195,⑥商品照会CSV!$A$2:$A$3001,0)),1)))</f>
        <v/>
      </c>
      <c r="O1195" s="12" t="str">
        <f aca="false">IF($C1195="","",IFERROR(IF(INDEX(⑥商品照会CSV!$AN$2:$AN$3001,MATCH($C1195,⑥商品照会CSV!$A$2:$A$3001,0))=1,"バラ",IF(INDEX(⑥商品照会CSV!$AM$2:$AM$3001,MATCH($C1195,⑥商品照会CSV!$A$2:$A$3001,0))=1,"中間包装","ケース")),"ケース"))</f>
        <v/>
      </c>
      <c r="P1195" s="18"/>
      <c r="Q1195" s="14"/>
      <c r="R1195" s="17" t="str">
        <f aca="false">IF($C1195="","",N($Q1195)*N($K1195))</f>
        <v/>
      </c>
    </row>
    <row r="1196" customFormat="false" ht="15" hidden="false" customHeight="false" outlineLevel="0" collapsed="false">
      <c r="B1196" s="12" t="n">
        <v>1191</v>
      </c>
      <c r="C1196" s="36" t="str">
        <f aca="false">IF(①在庫CSV_発注日!$M1192="","",①在庫CSV_発注日!$M1192&amp;"")</f>
        <v/>
      </c>
      <c r="D1196" s="12" t="str">
        <f aca="false">IF($C1196="","",①在庫CSV_発注日!$N1192)</f>
        <v/>
      </c>
      <c r="E1196" s="12" t="str">
        <f aca="false">IF($C1196="","",①在庫CSV_発注日!$H1192)</f>
        <v/>
      </c>
      <c r="F1196" s="12" t="str">
        <f aca="false">IF($C1196="","",①在庫CSV_発注日!$L1192)</f>
        <v/>
      </c>
      <c r="G1196" s="18"/>
      <c r="H1196" s="17" t="str">
        <f aca="false">IF($C1196="","",N(①在庫CSV_発注日!$Z1192))</f>
        <v/>
      </c>
      <c r="I1196" s="37" t="str">
        <f aca="false">IF($C1196="","",SUMIFS(⑤減算マスタCSV!$L$2:$L$8001,⑤減算マスタCSV!$F$2:$F$8001,$C1196,⑤減算マスタCSV!$K$2:$K$8001,1))</f>
        <v/>
      </c>
      <c r="J1196" s="17" t="str">
        <f aca="false">IF($C1196="","",IFERROR(INDEX(⑤減算マスタCSV!$H$2:$H$8001,MATCH($C1196,⑤減算マスタCSV!$F$2:$F$8001,0)),1))</f>
        <v/>
      </c>
      <c r="K1196" s="17" t="str">
        <f aca="false">IF($C1196="","",MAX(1,IFERROR(INDEX(⑥商品照会CSV!$M$2:$M$3001,MATCH($C1196,⑥商品照会CSV!$A$2:$A$3001,0)),1)))</f>
        <v/>
      </c>
      <c r="L1196" s="40" t="str">
        <f aca="false">IF($C1196="","",IFERROR(INDEX(⑥商品照会CSV!$Q$2:$Q$3001,MATCH($C1196,⑥商品照会CSV!$A$2:$A$3001,0)),0))</f>
        <v/>
      </c>
      <c r="M1196" s="40" t="str">
        <f aca="false">IF($C1196="","",N($L1196)*N($K1196))</f>
        <v/>
      </c>
      <c r="N1196" s="17" t="str">
        <f aca="false">IF($C1196="","",MAX(1,IFERROR(INDEX(⑥商品照会CSV!$AK$2:$AK$3001,MATCH($C1196,⑥商品照会CSV!$A$2:$A$3001,0)),1)))</f>
        <v/>
      </c>
      <c r="O1196" s="12" t="str">
        <f aca="false">IF($C1196="","",IFERROR(IF(INDEX(⑥商品照会CSV!$AN$2:$AN$3001,MATCH($C1196,⑥商品照会CSV!$A$2:$A$3001,0))=1,"バラ",IF(INDEX(⑥商品照会CSV!$AM$2:$AM$3001,MATCH($C1196,⑥商品照会CSV!$A$2:$A$3001,0))=1,"中間包装","ケース")),"ケース"))</f>
        <v/>
      </c>
      <c r="P1196" s="18"/>
      <c r="Q1196" s="14"/>
      <c r="R1196" s="17" t="str">
        <f aca="false">IF($C1196="","",N($Q1196)*N($K1196))</f>
        <v/>
      </c>
    </row>
    <row r="1197" customFormat="false" ht="15" hidden="false" customHeight="false" outlineLevel="0" collapsed="false">
      <c r="B1197" s="12" t="n">
        <v>1192</v>
      </c>
      <c r="C1197" s="36" t="str">
        <f aca="false">IF(①在庫CSV_発注日!$M1193="","",①在庫CSV_発注日!$M1193&amp;"")</f>
        <v/>
      </c>
      <c r="D1197" s="12" t="str">
        <f aca="false">IF($C1197="","",①在庫CSV_発注日!$N1193)</f>
        <v/>
      </c>
      <c r="E1197" s="12" t="str">
        <f aca="false">IF($C1197="","",①在庫CSV_発注日!$H1193)</f>
        <v/>
      </c>
      <c r="F1197" s="12" t="str">
        <f aca="false">IF($C1197="","",①在庫CSV_発注日!$L1193)</f>
        <v/>
      </c>
      <c r="G1197" s="18"/>
      <c r="H1197" s="17" t="str">
        <f aca="false">IF($C1197="","",N(①在庫CSV_発注日!$Z1193))</f>
        <v/>
      </c>
      <c r="I1197" s="37" t="str">
        <f aca="false">IF($C1197="","",SUMIFS(⑤減算マスタCSV!$L$2:$L$8001,⑤減算マスタCSV!$F$2:$F$8001,$C1197,⑤減算マスタCSV!$K$2:$K$8001,1))</f>
        <v/>
      </c>
      <c r="J1197" s="17" t="str">
        <f aca="false">IF($C1197="","",IFERROR(INDEX(⑤減算マスタCSV!$H$2:$H$8001,MATCH($C1197,⑤減算マスタCSV!$F$2:$F$8001,0)),1))</f>
        <v/>
      </c>
      <c r="K1197" s="17" t="str">
        <f aca="false">IF($C1197="","",MAX(1,IFERROR(INDEX(⑥商品照会CSV!$M$2:$M$3001,MATCH($C1197,⑥商品照会CSV!$A$2:$A$3001,0)),1)))</f>
        <v/>
      </c>
      <c r="L1197" s="40" t="str">
        <f aca="false">IF($C1197="","",IFERROR(INDEX(⑥商品照会CSV!$Q$2:$Q$3001,MATCH($C1197,⑥商品照会CSV!$A$2:$A$3001,0)),0))</f>
        <v/>
      </c>
      <c r="M1197" s="40" t="str">
        <f aca="false">IF($C1197="","",N($L1197)*N($K1197))</f>
        <v/>
      </c>
      <c r="N1197" s="17" t="str">
        <f aca="false">IF($C1197="","",MAX(1,IFERROR(INDEX(⑥商品照会CSV!$AK$2:$AK$3001,MATCH($C1197,⑥商品照会CSV!$A$2:$A$3001,0)),1)))</f>
        <v/>
      </c>
      <c r="O1197" s="12" t="str">
        <f aca="false">IF($C1197="","",IFERROR(IF(INDEX(⑥商品照会CSV!$AN$2:$AN$3001,MATCH($C1197,⑥商品照会CSV!$A$2:$A$3001,0))=1,"バラ",IF(INDEX(⑥商品照会CSV!$AM$2:$AM$3001,MATCH($C1197,⑥商品照会CSV!$A$2:$A$3001,0))=1,"中間包装","ケース")),"ケース"))</f>
        <v/>
      </c>
      <c r="P1197" s="18"/>
      <c r="Q1197" s="14"/>
      <c r="R1197" s="17" t="str">
        <f aca="false">IF($C1197="","",N($Q1197)*N($K1197))</f>
        <v/>
      </c>
    </row>
    <row r="1198" customFormat="false" ht="15" hidden="false" customHeight="false" outlineLevel="0" collapsed="false">
      <c r="B1198" s="12" t="n">
        <v>1193</v>
      </c>
      <c r="C1198" s="36" t="str">
        <f aca="false">IF(①在庫CSV_発注日!$M1194="","",①在庫CSV_発注日!$M1194&amp;"")</f>
        <v/>
      </c>
      <c r="D1198" s="12" t="str">
        <f aca="false">IF($C1198="","",①在庫CSV_発注日!$N1194)</f>
        <v/>
      </c>
      <c r="E1198" s="12" t="str">
        <f aca="false">IF($C1198="","",①在庫CSV_発注日!$H1194)</f>
        <v/>
      </c>
      <c r="F1198" s="12" t="str">
        <f aca="false">IF($C1198="","",①在庫CSV_発注日!$L1194)</f>
        <v/>
      </c>
      <c r="G1198" s="18"/>
      <c r="H1198" s="17" t="str">
        <f aca="false">IF($C1198="","",N(①在庫CSV_発注日!$Z1194))</f>
        <v/>
      </c>
      <c r="I1198" s="37" t="str">
        <f aca="false">IF($C1198="","",SUMIFS(⑤減算マスタCSV!$L$2:$L$8001,⑤減算マスタCSV!$F$2:$F$8001,$C1198,⑤減算マスタCSV!$K$2:$K$8001,1))</f>
        <v/>
      </c>
      <c r="J1198" s="17" t="str">
        <f aca="false">IF($C1198="","",IFERROR(INDEX(⑤減算マスタCSV!$H$2:$H$8001,MATCH($C1198,⑤減算マスタCSV!$F$2:$F$8001,0)),1))</f>
        <v/>
      </c>
      <c r="K1198" s="17" t="str">
        <f aca="false">IF($C1198="","",MAX(1,IFERROR(INDEX(⑥商品照会CSV!$M$2:$M$3001,MATCH($C1198,⑥商品照会CSV!$A$2:$A$3001,0)),1)))</f>
        <v/>
      </c>
      <c r="L1198" s="40" t="str">
        <f aca="false">IF($C1198="","",IFERROR(INDEX(⑥商品照会CSV!$Q$2:$Q$3001,MATCH($C1198,⑥商品照会CSV!$A$2:$A$3001,0)),0))</f>
        <v/>
      </c>
      <c r="M1198" s="40" t="str">
        <f aca="false">IF($C1198="","",N($L1198)*N($K1198))</f>
        <v/>
      </c>
      <c r="N1198" s="17" t="str">
        <f aca="false">IF($C1198="","",MAX(1,IFERROR(INDEX(⑥商品照会CSV!$AK$2:$AK$3001,MATCH($C1198,⑥商品照会CSV!$A$2:$A$3001,0)),1)))</f>
        <v/>
      </c>
      <c r="O1198" s="12" t="str">
        <f aca="false">IF($C1198="","",IFERROR(IF(INDEX(⑥商品照会CSV!$AN$2:$AN$3001,MATCH($C1198,⑥商品照会CSV!$A$2:$A$3001,0))=1,"バラ",IF(INDEX(⑥商品照会CSV!$AM$2:$AM$3001,MATCH($C1198,⑥商品照会CSV!$A$2:$A$3001,0))=1,"中間包装","ケース")),"ケース"))</f>
        <v/>
      </c>
      <c r="P1198" s="18"/>
      <c r="Q1198" s="14"/>
      <c r="R1198" s="17" t="str">
        <f aca="false">IF($C1198="","",N($Q1198)*N($K1198))</f>
        <v/>
      </c>
    </row>
    <row r="1199" customFormat="false" ht="15" hidden="false" customHeight="false" outlineLevel="0" collapsed="false">
      <c r="B1199" s="12" t="n">
        <v>1194</v>
      </c>
      <c r="C1199" s="36" t="str">
        <f aca="false">IF(①在庫CSV_発注日!$M1195="","",①在庫CSV_発注日!$M1195&amp;"")</f>
        <v/>
      </c>
      <c r="D1199" s="12" t="str">
        <f aca="false">IF($C1199="","",①在庫CSV_発注日!$N1195)</f>
        <v/>
      </c>
      <c r="E1199" s="12" t="str">
        <f aca="false">IF($C1199="","",①在庫CSV_発注日!$H1195)</f>
        <v/>
      </c>
      <c r="F1199" s="12" t="str">
        <f aca="false">IF($C1199="","",①在庫CSV_発注日!$L1195)</f>
        <v/>
      </c>
      <c r="G1199" s="18"/>
      <c r="H1199" s="17" t="str">
        <f aca="false">IF($C1199="","",N(①在庫CSV_発注日!$Z1195))</f>
        <v/>
      </c>
      <c r="I1199" s="37" t="str">
        <f aca="false">IF($C1199="","",SUMIFS(⑤減算マスタCSV!$L$2:$L$8001,⑤減算マスタCSV!$F$2:$F$8001,$C1199,⑤減算マスタCSV!$K$2:$K$8001,1))</f>
        <v/>
      </c>
      <c r="J1199" s="17" t="str">
        <f aca="false">IF($C1199="","",IFERROR(INDEX(⑤減算マスタCSV!$H$2:$H$8001,MATCH($C1199,⑤減算マスタCSV!$F$2:$F$8001,0)),1))</f>
        <v/>
      </c>
      <c r="K1199" s="17" t="str">
        <f aca="false">IF($C1199="","",MAX(1,IFERROR(INDEX(⑥商品照会CSV!$M$2:$M$3001,MATCH($C1199,⑥商品照会CSV!$A$2:$A$3001,0)),1)))</f>
        <v/>
      </c>
      <c r="L1199" s="40" t="str">
        <f aca="false">IF($C1199="","",IFERROR(INDEX(⑥商品照会CSV!$Q$2:$Q$3001,MATCH($C1199,⑥商品照会CSV!$A$2:$A$3001,0)),0))</f>
        <v/>
      </c>
      <c r="M1199" s="40" t="str">
        <f aca="false">IF($C1199="","",N($L1199)*N($K1199))</f>
        <v/>
      </c>
      <c r="N1199" s="17" t="str">
        <f aca="false">IF($C1199="","",MAX(1,IFERROR(INDEX(⑥商品照会CSV!$AK$2:$AK$3001,MATCH($C1199,⑥商品照会CSV!$A$2:$A$3001,0)),1)))</f>
        <v/>
      </c>
      <c r="O1199" s="12" t="str">
        <f aca="false">IF($C1199="","",IFERROR(IF(INDEX(⑥商品照会CSV!$AN$2:$AN$3001,MATCH($C1199,⑥商品照会CSV!$A$2:$A$3001,0))=1,"バラ",IF(INDEX(⑥商品照会CSV!$AM$2:$AM$3001,MATCH($C1199,⑥商品照会CSV!$A$2:$A$3001,0))=1,"中間包装","ケース")),"ケース"))</f>
        <v/>
      </c>
      <c r="P1199" s="18"/>
      <c r="Q1199" s="14"/>
      <c r="R1199" s="17" t="str">
        <f aca="false">IF($C1199="","",N($Q1199)*N($K1199))</f>
        <v/>
      </c>
    </row>
    <row r="1200" customFormat="false" ht="15" hidden="false" customHeight="false" outlineLevel="0" collapsed="false">
      <c r="B1200" s="12" t="n">
        <v>1195</v>
      </c>
      <c r="C1200" s="36" t="str">
        <f aca="false">IF(①在庫CSV_発注日!$M1196="","",①在庫CSV_発注日!$M1196&amp;"")</f>
        <v/>
      </c>
      <c r="D1200" s="12" t="str">
        <f aca="false">IF($C1200="","",①在庫CSV_発注日!$N1196)</f>
        <v/>
      </c>
      <c r="E1200" s="12" t="str">
        <f aca="false">IF($C1200="","",①在庫CSV_発注日!$H1196)</f>
        <v/>
      </c>
      <c r="F1200" s="12" t="str">
        <f aca="false">IF($C1200="","",①在庫CSV_発注日!$L1196)</f>
        <v/>
      </c>
      <c r="G1200" s="18"/>
      <c r="H1200" s="17" t="str">
        <f aca="false">IF($C1200="","",N(①在庫CSV_発注日!$Z1196))</f>
        <v/>
      </c>
      <c r="I1200" s="37" t="str">
        <f aca="false">IF($C1200="","",SUMIFS(⑤減算マスタCSV!$L$2:$L$8001,⑤減算マスタCSV!$F$2:$F$8001,$C1200,⑤減算マスタCSV!$K$2:$K$8001,1))</f>
        <v/>
      </c>
      <c r="J1200" s="17" t="str">
        <f aca="false">IF($C1200="","",IFERROR(INDEX(⑤減算マスタCSV!$H$2:$H$8001,MATCH($C1200,⑤減算マスタCSV!$F$2:$F$8001,0)),1))</f>
        <v/>
      </c>
      <c r="K1200" s="17" t="str">
        <f aca="false">IF($C1200="","",MAX(1,IFERROR(INDEX(⑥商品照会CSV!$M$2:$M$3001,MATCH($C1200,⑥商品照会CSV!$A$2:$A$3001,0)),1)))</f>
        <v/>
      </c>
      <c r="L1200" s="40" t="str">
        <f aca="false">IF($C1200="","",IFERROR(INDEX(⑥商品照会CSV!$Q$2:$Q$3001,MATCH($C1200,⑥商品照会CSV!$A$2:$A$3001,0)),0))</f>
        <v/>
      </c>
      <c r="M1200" s="40" t="str">
        <f aca="false">IF($C1200="","",N($L1200)*N($K1200))</f>
        <v/>
      </c>
      <c r="N1200" s="17" t="str">
        <f aca="false">IF($C1200="","",MAX(1,IFERROR(INDEX(⑥商品照会CSV!$AK$2:$AK$3001,MATCH($C1200,⑥商品照会CSV!$A$2:$A$3001,0)),1)))</f>
        <v/>
      </c>
      <c r="O1200" s="12" t="str">
        <f aca="false">IF($C1200="","",IFERROR(IF(INDEX(⑥商品照会CSV!$AN$2:$AN$3001,MATCH($C1200,⑥商品照会CSV!$A$2:$A$3001,0))=1,"バラ",IF(INDEX(⑥商品照会CSV!$AM$2:$AM$3001,MATCH($C1200,⑥商品照会CSV!$A$2:$A$3001,0))=1,"中間包装","ケース")),"ケース"))</f>
        <v/>
      </c>
      <c r="P1200" s="18"/>
      <c r="Q1200" s="14"/>
      <c r="R1200" s="17" t="str">
        <f aca="false">IF($C1200="","",N($Q1200)*N($K1200))</f>
        <v/>
      </c>
    </row>
    <row r="1201" customFormat="false" ht="15" hidden="false" customHeight="false" outlineLevel="0" collapsed="false">
      <c r="B1201" s="12" t="n">
        <v>1196</v>
      </c>
      <c r="C1201" s="36" t="str">
        <f aca="false">IF(①在庫CSV_発注日!$M1197="","",①在庫CSV_発注日!$M1197&amp;"")</f>
        <v/>
      </c>
      <c r="D1201" s="12" t="str">
        <f aca="false">IF($C1201="","",①在庫CSV_発注日!$N1197)</f>
        <v/>
      </c>
      <c r="E1201" s="12" t="str">
        <f aca="false">IF($C1201="","",①在庫CSV_発注日!$H1197)</f>
        <v/>
      </c>
      <c r="F1201" s="12" t="str">
        <f aca="false">IF($C1201="","",①在庫CSV_発注日!$L1197)</f>
        <v/>
      </c>
      <c r="G1201" s="18"/>
      <c r="H1201" s="17" t="str">
        <f aca="false">IF($C1201="","",N(①在庫CSV_発注日!$Z1197))</f>
        <v/>
      </c>
      <c r="I1201" s="37" t="str">
        <f aca="false">IF($C1201="","",SUMIFS(⑤減算マスタCSV!$L$2:$L$8001,⑤減算マスタCSV!$F$2:$F$8001,$C1201,⑤減算マスタCSV!$K$2:$K$8001,1))</f>
        <v/>
      </c>
      <c r="J1201" s="17" t="str">
        <f aca="false">IF($C1201="","",IFERROR(INDEX(⑤減算マスタCSV!$H$2:$H$8001,MATCH($C1201,⑤減算マスタCSV!$F$2:$F$8001,0)),1))</f>
        <v/>
      </c>
      <c r="K1201" s="17" t="str">
        <f aca="false">IF($C1201="","",MAX(1,IFERROR(INDEX(⑥商品照会CSV!$M$2:$M$3001,MATCH($C1201,⑥商品照会CSV!$A$2:$A$3001,0)),1)))</f>
        <v/>
      </c>
      <c r="L1201" s="40" t="str">
        <f aca="false">IF($C1201="","",IFERROR(INDEX(⑥商品照会CSV!$Q$2:$Q$3001,MATCH($C1201,⑥商品照会CSV!$A$2:$A$3001,0)),0))</f>
        <v/>
      </c>
      <c r="M1201" s="40" t="str">
        <f aca="false">IF($C1201="","",N($L1201)*N($K1201))</f>
        <v/>
      </c>
      <c r="N1201" s="17" t="str">
        <f aca="false">IF($C1201="","",MAX(1,IFERROR(INDEX(⑥商品照会CSV!$AK$2:$AK$3001,MATCH($C1201,⑥商品照会CSV!$A$2:$A$3001,0)),1)))</f>
        <v/>
      </c>
      <c r="O1201" s="12" t="str">
        <f aca="false">IF($C1201="","",IFERROR(IF(INDEX(⑥商品照会CSV!$AN$2:$AN$3001,MATCH($C1201,⑥商品照会CSV!$A$2:$A$3001,0))=1,"バラ",IF(INDEX(⑥商品照会CSV!$AM$2:$AM$3001,MATCH($C1201,⑥商品照会CSV!$A$2:$A$3001,0))=1,"中間包装","ケース")),"ケース"))</f>
        <v/>
      </c>
      <c r="P1201" s="18"/>
      <c r="Q1201" s="14"/>
      <c r="R1201" s="17" t="str">
        <f aca="false">IF($C1201="","",N($Q1201)*N($K1201))</f>
        <v/>
      </c>
    </row>
    <row r="1202" customFormat="false" ht="15" hidden="false" customHeight="false" outlineLevel="0" collapsed="false">
      <c r="B1202" s="12" t="n">
        <v>1197</v>
      </c>
      <c r="C1202" s="36" t="str">
        <f aca="false">IF(①在庫CSV_発注日!$M1198="","",①在庫CSV_発注日!$M1198&amp;"")</f>
        <v/>
      </c>
      <c r="D1202" s="12" t="str">
        <f aca="false">IF($C1202="","",①在庫CSV_発注日!$N1198)</f>
        <v/>
      </c>
      <c r="E1202" s="12" t="str">
        <f aca="false">IF($C1202="","",①在庫CSV_発注日!$H1198)</f>
        <v/>
      </c>
      <c r="F1202" s="12" t="str">
        <f aca="false">IF($C1202="","",①在庫CSV_発注日!$L1198)</f>
        <v/>
      </c>
      <c r="G1202" s="18"/>
      <c r="H1202" s="17" t="str">
        <f aca="false">IF($C1202="","",N(①在庫CSV_発注日!$Z1198))</f>
        <v/>
      </c>
      <c r="I1202" s="37" t="str">
        <f aca="false">IF($C1202="","",SUMIFS(⑤減算マスタCSV!$L$2:$L$8001,⑤減算マスタCSV!$F$2:$F$8001,$C1202,⑤減算マスタCSV!$K$2:$K$8001,1))</f>
        <v/>
      </c>
      <c r="J1202" s="17" t="str">
        <f aca="false">IF($C1202="","",IFERROR(INDEX(⑤減算マスタCSV!$H$2:$H$8001,MATCH($C1202,⑤減算マスタCSV!$F$2:$F$8001,0)),1))</f>
        <v/>
      </c>
      <c r="K1202" s="17" t="str">
        <f aca="false">IF($C1202="","",MAX(1,IFERROR(INDEX(⑥商品照会CSV!$M$2:$M$3001,MATCH($C1202,⑥商品照会CSV!$A$2:$A$3001,0)),1)))</f>
        <v/>
      </c>
      <c r="L1202" s="40" t="str">
        <f aca="false">IF($C1202="","",IFERROR(INDEX(⑥商品照会CSV!$Q$2:$Q$3001,MATCH($C1202,⑥商品照会CSV!$A$2:$A$3001,0)),0))</f>
        <v/>
      </c>
      <c r="M1202" s="40" t="str">
        <f aca="false">IF($C1202="","",N($L1202)*N($K1202))</f>
        <v/>
      </c>
      <c r="N1202" s="17" t="str">
        <f aca="false">IF($C1202="","",MAX(1,IFERROR(INDEX(⑥商品照会CSV!$AK$2:$AK$3001,MATCH($C1202,⑥商品照会CSV!$A$2:$A$3001,0)),1)))</f>
        <v/>
      </c>
      <c r="O1202" s="12" t="str">
        <f aca="false">IF($C1202="","",IFERROR(IF(INDEX(⑥商品照会CSV!$AN$2:$AN$3001,MATCH($C1202,⑥商品照会CSV!$A$2:$A$3001,0))=1,"バラ",IF(INDEX(⑥商品照会CSV!$AM$2:$AM$3001,MATCH($C1202,⑥商品照会CSV!$A$2:$A$3001,0))=1,"中間包装","ケース")),"ケース"))</f>
        <v/>
      </c>
      <c r="P1202" s="18"/>
      <c r="Q1202" s="14"/>
      <c r="R1202" s="17" t="str">
        <f aca="false">IF($C1202="","",N($Q1202)*N($K1202))</f>
        <v/>
      </c>
    </row>
    <row r="1203" customFormat="false" ht="15" hidden="false" customHeight="false" outlineLevel="0" collapsed="false">
      <c r="B1203" s="12" t="n">
        <v>1198</v>
      </c>
      <c r="C1203" s="36" t="str">
        <f aca="false">IF(①在庫CSV_発注日!$M1199="","",①在庫CSV_発注日!$M1199&amp;"")</f>
        <v/>
      </c>
      <c r="D1203" s="12" t="str">
        <f aca="false">IF($C1203="","",①在庫CSV_発注日!$N1199)</f>
        <v/>
      </c>
      <c r="E1203" s="12" t="str">
        <f aca="false">IF($C1203="","",①在庫CSV_発注日!$H1199)</f>
        <v/>
      </c>
      <c r="F1203" s="12" t="str">
        <f aca="false">IF($C1203="","",①在庫CSV_発注日!$L1199)</f>
        <v/>
      </c>
      <c r="G1203" s="18"/>
      <c r="H1203" s="17" t="str">
        <f aca="false">IF($C1203="","",N(①在庫CSV_発注日!$Z1199))</f>
        <v/>
      </c>
      <c r="I1203" s="37" t="str">
        <f aca="false">IF($C1203="","",SUMIFS(⑤減算マスタCSV!$L$2:$L$8001,⑤減算マスタCSV!$F$2:$F$8001,$C1203,⑤減算マスタCSV!$K$2:$K$8001,1))</f>
        <v/>
      </c>
      <c r="J1203" s="17" t="str">
        <f aca="false">IF($C1203="","",IFERROR(INDEX(⑤減算マスタCSV!$H$2:$H$8001,MATCH($C1203,⑤減算マスタCSV!$F$2:$F$8001,0)),1))</f>
        <v/>
      </c>
      <c r="K1203" s="17" t="str">
        <f aca="false">IF($C1203="","",MAX(1,IFERROR(INDEX(⑥商品照会CSV!$M$2:$M$3001,MATCH($C1203,⑥商品照会CSV!$A$2:$A$3001,0)),1)))</f>
        <v/>
      </c>
      <c r="L1203" s="40" t="str">
        <f aca="false">IF($C1203="","",IFERROR(INDEX(⑥商品照会CSV!$Q$2:$Q$3001,MATCH($C1203,⑥商品照会CSV!$A$2:$A$3001,0)),0))</f>
        <v/>
      </c>
      <c r="M1203" s="40" t="str">
        <f aca="false">IF($C1203="","",N($L1203)*N($K1203))</f>
        <v/>
      </c>
      <c r="N1203" s="17" t="str">
        <f aca="false">IF($C1203="","",MAX(1,IFERROR(INDEX(⑥商品照会CSV!$AK$2:$AK$3001,MATCH($C1203,⑥商品照会CSV!$A$2:$A$3001,0)),1)))</f>
        <v/>
      </c>
      <c r="O1203" s="12" t="str">
        <f aca="false">IF($C1203="","",IFERROR(IF(INDEX(⑥商品照会CSV!$AN$2:$AN$3001,MATCH($C1203,⑥商品照会CSV!$A$2:$A$3001,0))=1,"バラ",IF(INDEX(⑥商品照会CSV!$AM$2:$AM$3001,MATCH($C1203,⑥商品照会CSV!$A$2:$A$3001,0))=1,"中間包装","ケース")),"ケース"))</f>
        <v/>
      </c>
      <c r="P1203" s="18"/>
      <c r="Q1203" s="14"/>
      <c r="R1203" s="17" t="str">
        <f aca="false">IF($C1203="","",N($Q1203)*N($K1203))</f>
        <v/>
      </c>
    </row>
    <row r="1204" customFormat="false" ht="15" hidden="false" customHeight="false" outlineLevel="0" collapsed="false">
      <c r="B1204" s="12" t="n">
        <v>1199</v>
      </c>
      <c r="C1204" s="36" t="str">
        <f aca="false">IF(①在庫CSV_発注日!$M1200="","",①在庫CSV_発注日!$M1200&amp;"")</f>
        <v/>
      </c>
      <c r="D1204" s="12" t="str">
        <f aca="false">IF($C1204="","",①在庫CSV_発注日!$N1200)</f>
        <v/>
      </c>
      <c r="E1204" s="12" t="str">
        <f aca="false">IF($C1204="","",①在庫CSV_発注日!$H1200)</f>
        <v/>
      </c>
      <c r="F1204" s="12" t="str">
        <f aca="false">IF($C1204="","",①在庫CSV_発注日!$L1200)</f>
        <v/>
      </c>
      <c r="G1204" s="18"/>
      <c r="H1204" s="17" t="str">
        <f aca="false">IF($C1204="","",N(①在庫CSV_発注日!$Z1200))</f>
        <v/>
      </c>
      <c r="I1204" s="37" t="str">
        <f aca="false">IF($C1204="","",SUMIFS(⑤減算マスタCSV!$L$2:$L$8001,⑤減算マスタCSV!$F$2:$F$8001,$C1204,⑤減算マスタCSV!$K$2:$K$8001,1))</f>
        <v/>
      </c>
      <c r="J1204" s="17" t="str">
        <f aca="false">IF($C1204="","",IFERROR(INDEX(⑤減算マスタCSV!$H$2:$H$8001,MATCH($C1204,⑤減算マスタCSV!$F$2:$F$8001,0)),1))</f>
        <v/>
      </c>
      <c r="K1204" s="17" t="str">
        <f aca="false">IF($C1204="","",MAX(1,IFERROR(INDEX(⑥商品照会CSV!$M$2:$M$3001,MATCH($C1204,⑥商品照会CSV!$A$2:$A$3001,0)),1)))</f>
        <v/>
      </c>
      <c r="L1204" s="40" t="str">
        <f aca="false">IF($C1204="","",IFERROR(INDEX(⑥商品照会CSV!$Q$2:$Q$3001,MATCH($C1204,⑥商品照会CSV!$A$2:$A$3001,0)),0))</f>
        <v/>
      </c>
      <c r="M1204" s="40" t="str">
        <f aca="false">IF($C1204="","",N($L1204)*N($K1204))</f>
        <v/>
      </c>
      <c r="N1204" s="17" t="str">
        <f aca="false">IF($C1204="","",MAX(1,IFERROR(INDEX(⑥商品照会CSV!$AK$2:$AK$3001,MATCH($C1204,⑥商品照会CSV!$A$2:$A$3001,0)),1)))</f>
        <v/>
      </c>
      <c r="O1204" s="12" t="str">
        <f aca="false">IF($C1204="","",IFERROR(IF(INDEX(⑥商品照会CSV!$AN$2:$AN$3001,MATCH($C1204,⑥商品照会CSV!$A$2:$A$3001,0))=1,"バラ",IF(INDEX(⑥商品照会CSV!$AM$2:$AM$3001,MATCH($C1204,⑥商品照会CSV!$A$2:$A$3001,0))=1,"中間包装","ケース")),"ケース"))</f>
        <v/>
      </c>
      <c r="P1204" s="18"/>
      <c r="Q1204" s="14"/>
      <c r="R1204" s="17" t="str">
        <f aca="false">IF($C1204="","",N($Q1204)*N($K1204))</f>
        <v/>
      </c>
    </row>
    <row r="1205" customFormat="false" ht="15" hidden="false" customHeight="false" outlineLevel="0" collapsed="false">
      <c r="B1205" s="12" t="n">
        <v>1200</v>
      </c>
      <c r="C1205" s="36" t="str">
        <f aca="false">IF(①在庫CSV_発注日!$M1201="","",①在庫CSV_発注日!$M1201&amp;"")</f>
        <v/>
      </c>
      <c r="D1205" s="12" t="str">
        <f aca="false">IF($C1205="","",①在庫CSV_発注日!$N1201)</f>
        <v/>
      </c>
      <c r="E1205" s="12" t="str">
        <f aca="false">IF($C1205="","",①在庫CSV_発注日!$H1201)</f>
        <v/>
      </c>
      <c r="F1205" s="12" t="str">
        <f aca="false">IF($C1205="","",①在庫CSV_発注日!$L1201)</f>
        <v/>
      </c>
      <c r="G1205" s="18"/>
      <c r="H1205" s="17" t="str">
        <f aca="false">IF($C1205="","",N(①在庫CSV_発注日!$Z1201))</f>
        <v/>
      </c>
      <c r="I1205" s="37" t="str">
        <f aca="false">IF($C1205="","",SUMIFS(⑤減算マスタCSV!$L$2:$L$8001,⑤減算マスタCSV!$F$2:$F$8001,$C1205,⑤減算マスタCSV!$K$2:$K$8001,1))</f>
        <v/>
      </c>
      <c r="J1205" s="17" t="str">
        <f aca="false">IF($C1205="","",IFERROR(INDEX(⑤減算マスタCSV!$H$2:$H$8001,MATCH($C1205,⑤減算マスタCSV!$F$2:$F$8001,0)),1))</f>
        <v/>
      </c>
      <c r="K1205" s="17" t="str">
        <f aca="false">IF($C1205="","",MAX(1,IFERROR(INDEX(⑥商品照会CSV!$M$2:$M$3001,MATCH($C1205,⑥商品照会CSV!$A$2:$A$3001,0)),1)))</f>
        <v/>
      </c>
      <c r="L1205" s="40" t="str">
        <f aca="false">IF($C1205="","",IFERROR(INDEX(⑥商品照会CSV!$Q$2:$Q$3001,MATCH($C1205,⑥商品照会CSV!$A$2:$A$3001,0)),0))</f>
        <v/>
      </c>
      <c r="M1205" s="40" t="str">
        <f aca="false">IF($C1205="","",N($L1205)*N($K1205))</f>
        <v/>
      </c>
      <c r="N1205" s="17" t="str">
        <f aca="false">IF($C1205="","",MAX(1,IFERROR(INDEX(⑥商品照会CSV!$AK$2:$AK$3001,MATCH($C1205,⑥商品照会CSV!$A$2:$A$3001,0)),1)))</f>
        <v/>
      </c>
      <c r="O1205" s="12" t="str">
        <f aca="false">IF($C1205="","",IFERROR(IF(INDEX(⑥商品照会CSV!$AN$2:$AN$3001,MATCH($C1205,⑥商品照会CSV!$A$2:$A$3001,0))=1,"バラ",IF(INDEX(⑥商品照会CSV!$AM$2:$AM$3001,MATCH($C1205,⑥商品照会CSV!$A$2:$A$3001,0))=1,"中間包装","ケース")),"ケース"))</f>
        <v/>
      </c>
      <c r="P1205" s="18"/>
      <c r="Q1205" s="14"/>
      <c r="R1205" s="17" t="str">
        <f aca="false">IF($C1205="","",N($Q1205)*N($K1205))</f>
        <v/>
      </c>
    </row>
    <row r="1206" customFormat="false" ht="15" hidden="false" customHeight="false" outlineLevel="0" collapsed="false">
      <c r="B1206" s="12" t="n">
        <v>1201</v>
      </c>
      <c r="C1206" s="36" t="str">
        <f aca="false">IF(①在庫CSV_発注日!$M1202="","",①在庫CSV_発注日!$M1202&amp;"")</f>
        <v/>
      </c>
      <c r="D1206" s="12" t="str">
        <f aca="false">IF($C1206="","",①在庫CSV_発注日!$N1202)</f>
        <v/>
      </c>
      <c r="E1206" s="12" t="str">
        <f aca="false">IF($C1206="","",①在庫CSV_発注日!$H1202)</f>
        <v/>
      </c>
      <c r="F1206" s="12" t="str">
        <f aca="false">IF($C1206="","",①在庫CSV_発注日!$L1202)</f>
        <v/>
      </c>
      <c r="G1206" s="18"/>
      <c r="H1206" s="17" t="str">
        <f aca="false">IF($C1206="","",N(①在庫CSV_発注日!$Z1202))</f>
        <v/>
      </c>
      <c r="I1206" s="37" t="str">
        <f aca="false">IF($C1206="","",SUMIFS(⑤減算マスタCSV!$L$2:$L$8001,⑤減算マスタCSV!$F$2:$F$8001,$C1206,⑤減算マスタCSV!$K$2:$K$8001,1))</f>
        <v/>
      </c>
      <c r="J1206" s="17" t="str">
        <f aca="false">IF($C1206="","",IFERROR(INDEX(⑤減算マスタCSV!$H$2:$H$8001,MATCH($C1206,⑤減算マスタCSV!$F$2:$F$8001,0)),1))</f>
        <v/>
      </c>
      <c r="K1206" s="17" t="str">
        <f aca="false">IF($C1206="","",MAX(1,IFERROR(INDEX(⑥商品照会CSV!$M$2:$M$3001,MATCH($C1206,⑥商品照会CSV!$A$2:$A$3001,0)),1)))</f>
        <v/>
      </c>
      <c r="L1206" s="40" t="str">
        <f aca="false">IF($C1206="","",IFERROR(INDEX(⑥商品照会CSV!$Q$2:$Q$3001,MATCH($C1206,⑥商品照会CSV!$A$2:$A$3001,0)),0))</f>
        <v/>
      </c>
      <c r="M1206" s="40" t="str">
        <f aca="false">IF($C1206="","",N($L1206)*N($K1206))</f>
        <v/>
      </c>
      <c r="N1206" s="17" t="str">
        <f aca="false">IF($C1206="","",MAX(1,IFERROR(INDEX(⑥商品照会CSV!$AK$2:$AK$3001,MATCH($C1206,⑥商品照会CSV!$A$2:$A$3001,0)),1)))</f>
        <v/>
      </c>
      <c r="O1206" s="12" t="str">
        <f aca="false">IF($C1206="","",IFERROR(IF(INDEX(⑥商品照会CSV!$AN$2:$AN$3001,MATCH($C1206,⑥商品照会CSV!$A$2:$A$3001,0))=1,"バラ",IF(INDEX(⑥商品照会CSV!$AM$2:$AM$3001,MATCH($C1206,⑥商品照会CSV!$A$2:$A$3001,0))=1,"中間包装","ケース")),"ケース"))</f>
        <v/>
      </c>
      <c r="P1206" s="18"/>
      <c r="Q1206" s="14"/>
      <c r="R1206" s="17" t="str">
        <f aca="false">IF($C1206="","",N($Q1206)*N($K1206))</f>
        <v/>
      </c>
    </row>
    <row r="1207" customFormat="false" ht="15" hidden="false" customHeight="false" outlineLevel="0" collapsed="false">
      <c r="B1207" s="12" t="n">
        <v>1202</v>
      </c>
      <c r="C1207" s="36" t="str">
        <f aca="false">IF(①在庫CSV_発注日!$M1203="","",①在庫CSV_発注日!$M1203&amp;"")</f>
        <v/>
      </c>
      <c r="D1207" s="12" t="str">
        <f aca="false">IF($C1207="","",①在庫CSV_発注日!$N1203)</f>
        <v/>
      </c>
      <c r="E1207" s="12" t="str">
        <f aca="false">IF($C1207="","",①在庫CSV_発注日!$H1203)</f>
        <v/>
      </c>
      <c r="F1207" s="12" t="str">
        <f aca="false">IF($C1207="","",①在庫CSV_発注日!$L1203)</f>
        <v/>
      </c>
      <c r="G1207" s="18"/>
      <c r="H1207" s="17" t="str">
        <f aca="false">IF($C1207="","",N(①在庫CSV_発注日!$Z1203))</f>
        <v/>
      </c>
      <c r="I1207" s="37" t="str">
        <f aca="false">IF($C1207="","",SUMIFS(⑤減算マスタCSV!$L$2:$L$8001,⑤減算マスタCSV!$F$2:$F$8001,$C1207,⑤減算マスタCSV!$K$2:$K$8001,1))</f>
        <v/>
      </c>
      <c r="J1207" s="17" t="str">
        <f aca="false">IF($C1207="","",IFERROR(INDEX(⑤減算マスタCSV!$H$2:$H$8001,MATCH($C1207,⑤減算マスタCSV!$F$2:$F$8001,0)),1))</f>
        <v/>
      </c>
      <c r="K1207" s="17" t="str">
        <f aca="false">IF($C1207="","",MAX(1,IFERROR(INDEX(⑥商品照会CSV!$M$2:$M$3001,MATCH($C1207,⑥商品照会CSV!$A$2:$A$3001,0)),1)))</f>
        <v/>
      </c>
      <c r="L1207" s="40" t="str">
        <f aca="false">IF($C1207="","",IFERROR(INDEX(⑥商品照会CSV!$Q$2:$Q$3001,MATCH($C1207,⑥商品照会CSV!$A$2:$A$3001,0)),0))</f>
        <v/>
      </c>
      <c r="M1207" s="40" t="str">
        <f aca="false">IF($C1207="","",N($L1207)*N($K1207))</f>
        <v/>
      </c>
      <c r="N1207" s="17" t="str">
        <f aca="false">IF($C1207="","",MAX(1,IFERROR(INDEX(⑥商品照会CSV!$AK$2:$AK$3001,MATCH($C1207,⑥商品照会CSV!$A$2:$A$3001,0)),1)))</f>
        <v/>
      </c>
      <c r="O1207" s="12" t="str">
        <f aca="false">IF($C1207="","",IFERROR(IF(INDEX(⑥商品照会CSV!$AN$2:$AN$3001,MATCH($C1207,⑥商品照会CSV!$A$2:$A$3001,0))=1,"バラ",IF(INDEX(⑥商品照会CSV!$AM$2:$AM$3001,MATCH($C1207,⑥商品照会CSV!$A$2:$A$3001,0))=1,"中間包装","ケース")),"ケース"))</f>
        <v/>
      </c>
      <c r="P1207" s="18"/>
      <c r="Q1207" s="14"/>
      <c r="R1207" s="17" t="str">
        <f aca="false">IF($C1207="","",N($Q1207)*N($K1207))</f>
        <v/>
      </c>
    </row>
    <row r="1208" customFormat="false" ht="15" hidden="false" customHeight="false" outlineLevel="0" collapsed="false">
      <c r="B1208" s="12" t="n">
        <v>1203</v>
      </c>
      <c r="C1208" s="36" t="str">
        <f aca="false">IF(①在庫CSV_発注日!$M1204="","",①在庫CSV_発注日!$M1204&amp;"")</f>
        <v/>
      </c>
      <c r="D1208" s="12" t="str">
        <f aca="false">IF($C1208="","",①在庫CSV_発注日!$N1204)</f>
        <v/>
      </c>
      <c r="E1208" s="12" t="str">
        <f aca="false">IF($C1208="","",①在庫CSV_発注日!$H1204)</f>
        <v/>
      </c>
      <c r="F1208" s="12" t="str">
        <f aca="false">IF($C1208="","",①在庫CSV_発注日!$L1204)</f>
        <v/>
      </c>
      <c r="G1208" s="18"/>
      <c r="H1208" s="17" t="str">
        <f aca="false">IF($C1208="","",N(①在庫CSV_発注日!$Z1204))</f>
        <v/>
      </c>
      <c r="I1208" s="37" t="str">
        <f aca="false">IF($C1208="","",SUMIFS(⑤減算マスタCSV!$L$2:$L$8001,⑤減算マスタCSV!$F$2:$F$8001,$C1208,⑤減算マスタCSV!$K$2:$K$8001,1))</f>
        <v/>
      </c>
      <c r="J1208" s="17" t="str">
        <f aca="false">IF($C1208="","",IFERROR(INDEX(⑤減算マスタCSV!$H$2:$H$8001,MATCH($C1208,⑤減算マスタCSV!$F$2:$F$8001,0)),1))</f>
        <v/>
      </c>
      <c r="K1208" s="17" t="str">
        <f aca="false">IF($C1208="","",MAX(1,IFERROR(INDEX(⑥商品照会CSV!$M$2:$M$3001,MATCH($C1208,⑥商品照会CSV!$A$2:$A$3001,0)),1)))</f>
        <v/>
      </c>
      <c r="L1208" s="40" t="str">
        <f aca="false">IF($C1208="","",IFERROR(INDEX(⑥商品照会CSV!$Q$2:$Q$3001,MATCH($C1208,⑥商品照会CSV!$A$2:$A$3001,0)),0))</f>
        <v/>
      </c>
      <c r="M1208" s="40" t="str">
        <f aca="false">IF($C1208="","",N($L1208)*N($K1208))</f>
        <v/>
      </c>
      <c r="N1208" s="17" t="str">
        <f aca="false">IF($C1208="","",MAX(1,IFERROR(INDEX(⑥商品照会CSV!$AK$2:$AK$3001,MATCH($C1208,⑥商品照会CSV!$A$2:$A$3001,0)),1)))</f>
        <v/>
      </c>
      <c r="O1208" s="12" t="str">
        <f aca="false">IF($C1208="","",IFERROR(IF(INDEX(⑥商品照会CSV!$AN$2:$AN$3001,MATCH($C1208,⑥商品照会CSV!$A$2:$A$3001,0))=1,"バラ",IF(INDEX(⑥商品照会CSV!$AM$2:$AM$3001,MATCH($C1208,⑥商品照会CSV!$A$2:$A$3001,0))=1,"中間包装","ケース")),"ケース"))</f>
        <v/>
      </c>
      <c r="P1208" s="18"/>
      <c r="Q1208" s="14"/>
      <c r="R1208" s="17" t="str">
        <f aca="false">IF($C1208="","",N($Q1208)*N($K1208))</f>
        <v/>
      </c>
    </row>
    <row r="1209" customFormat="false" ht="15" hidden="false" customHeight="false" outlineLevel="0" collapsed="false">
      <c r="B1209" s="12" t="n">
        <v>1204</v>
      </c>
      <c r="C1209" s="36" t="str">
        <f aca="false">IF(①在庫CSV_発注日!$M1205="","",①在庫CSV_発注日!$M1205&amp;"")</f>
        <v/>
      </c>
      <c r="D1209" s="12" t="str">
        <f aca="false">IF($C1209="","",①在庫CSV_発注日!$N1205)</f>
        <v/>
      </c>
      <c r="E1209" s="12" t="str">
        <f aca="false">IF($C1209="","",①在庫CSV_発注日!$H1205)</f>
        <v/>
      </c>
      <c r="F1209" s="12" t="str">
        <f aca="false">IF($C1209="","",①在庫CSV_発注日!$L1205)</f>
        <v/>
      </c>
      <c r="G1209" s="18"/>
      <c r="H1209" s="17" t="str">
        <f aca="false">IF($C1209="","",N(①在庫CSV_発注日!$Z1205))</f>
        <v/>
      </c>
      <c r="I1209" s="37" t="str">
        <f aca="false">IF($C1209="","",SUMIFS(⑤減算マスタCSV!$L$2:$L$8001,⑤減算マスタCSV!$F$2:$F$8001,$C1209,⑤減算マスタCSV!$K$2:$K$8001,1))</f>
        <v/>
      </c>
      <c r="J1209" s="17" t="str">
        <f aca="false">IF($C1209="","",IFERROR(INDEX(⑤減算マスタCSV!$H$2:$H$8001,MATCH($C1209,⑤減算マスタCSV!$F$2:$F$8001,0)),1))</f>
        <v/>
      </c>
      <c r="K1209" s="17" t="str">
        <f aca="false">IF($C1209="","",MAX(1,IFERROR(INDEX(⑥商品照会CSV!$M$2:$M$3001,MATCH($C1209,⑥商品照会CSV!$A$2:$A$3001,0)),1)))</f>
        <v/>
      </c>
      <c r="L1209" s="40" t="str">
        <f aca="false">IF($C1209="","",IFERROR(INDEX(⑥商品照会CSV!$Q$2:$Q$3001,MATCH($C1209,⑥商品照会CSV!$A$2:$A$3001,0)),0))</f>
        <v/>
      </c>
      <c r="M1209" s="40" t="str">
        <f aca="false">IF($C1209="","",N($L1209)*N($K1209))</f>
        <v/>
      </c>
      <c r="N1209" s="17" t="str">
        <f aca="false">IF($C1209="","",MAX(1,IFERROR(INDEX(⑥商品照会CSV!$AK$2:$AK$3001,MATCH($C1209,⑥商品照会CSV!$A$2:$A$3001,0)),1)))</f>
        <v/>
      </c>
      <c r="O1209" s="12" t="str">
        <f aca="false">IF($C1209="","",IFERROR(IF(INDEX(⑥商品照会CSV!$AN$2:$AN$3001,MATCH($C1209,⑥商品照会CSV!$A$2:$A$3001,0))=1,"バラ",IF(INDEX(⑥商品照会CSV!$AM$2:$AM$3001,MATCH($C1209,⑥商品照会CSV!$A$2:$A$3001,0))=1,"中間包装","ケース")),"ケース"))</f>
        <v/>
      </c>
      <c r="P1209" s="18"/>
      <c r="Q1209" s="14"/>
      <c r="R1209" s="17" t="str">
        <f aca="false">IF($C1209="","",N($Q1209)*N($K1209))</f>
        <v/>
      </c>
    </row>
    <row r="1210" customFormat="false" ht="15" hidden="false" customHeight="false" outlineLevel="0" collapsed="false">
      <c r="B1210" s="12" t="n">
        <v>1205</v>
      </c>
      <c r="C1210" s="36" t="str">
        <f aca="false">IF(①在庫CSV_発注日!$M1206="","",①在庫CSV_発注日!$M1206&amp;"")</f>
        <v/>
      </c>
      <c r="D1210" s="12" t="str">
        <f aca="false">IF($C1210="","",①在庫CSV_発注日!$N1206)</f>
        <v/>
      </c>
      <c r="E1210" s="12" t="str">
        <f aca="false">IF($C1210="","",①在庫CSV_発注日!$H1206)</f>
        <v/>
      </c>
      <c r="F1210" s="12" t="str">
        <f aca="false">IF($C1210="","",①在庫CSV_発注日!$L1206)</f>
        <v/>
      </c>
      <c r="G1210" s="18"/>
      <c r="H1210" s="17" t="str">
        <f aca="false">IF($C1210="","",N(①在庫CSV_発注日!$Z1206))</f>
        <v/>
      </c>
      <c r="I1210" s="37" t="str">
        <f aca="false">IF($C1210="","",SUMIFS(⑤減算マスタCSV!$L$2:$L$8001,⑤減算マスタCSV!$F$2:$F$8001,$C1210,⑤減算マスタCSV!$K$2:$K$8001,1))</f>
        <v/>
      </c>
      <c r="J1210" s="17" t="str">
        <f aca="false">IF($C1210="","",IFERROR(INDEX(⑤減算マスタCSV!$H$2:$H$8001,MATCH($C1210,⑤減算マスタCSV!$F$2:$F$8001,0)),1))</f>
        <v/>
      </c>
      <c r="K1210" s="17" t="str">
        <f aca="false">IF($C1210="","",MAX(1,IFERROR(INDEX(⑥商品照会CSV!$M$2:$M$3001,MATCH($C1210,⑥商品照会CSV!$A$2:$A$3001,0)),1)))</f>
        <v/>
      </c>
      <c r="L1210" s="40" t="str">
        <f aca="false">IF($C1210="","",IFERROR(INDEX(⑥商品照会CSV!$Q$2:$Q$3001,MATCH($C1210,⑥商品照会CSV!$A$2:$A$3001,0)),0))</f>
        <v/>
      </c>
      <c r="M1210" s="40" t="str">
        <f aca="false">IF($C1210="","",N($L1210)*N($K1210))</f>
        <v/>
      </c>
      <c r="N1210" s="17" t="str">
        <f aca="false">IF($C1210="","",MAX(1,IFERROR(INDEX(⑥商品照会CSV!$AK$2:$AK$3001,MATCH($C1210,⑥商品照会CSV!$A$2:$A$3001,0)),1)))</f>
        <v/>
      </c>
      <c r="O1210" s="12" t="str">
        <f aca="false">IF($C1210="","",IFERROR(IF(INDEX(⑥商品照会CSV!$AN$2:$AN$3001,MATCH($C1210,⑥商品照会CSV!$A$2:$A$3001,0))=1,"バラ",IF(INDEX(⑥商品照会CSV!$AM$2:$AM$3001,MATCH($C1210,⑥商品照会CSV!$A$2:$A$3001,0))=1,"中間包装","ケース")),"ケース"))</f>
        <v/>
      </c>
      <c r="P1210" s="18"/>
      <c r="Q1210" s="14"/>
      <c r="R1210" s="17" t="str">
        <f aca="false">IF($C1210="","",N($Q1210)*N($K1210))</f>
        <v/>
      </c>
    </row>
    <row r="1211" customFormat="false" ht="15" hidden="false" customHeight="false" outlineLevel="0" collapsed="false">
      <c r="B1211" s="12" t="n">
        <v>1206</v>
      </c>
      <c r="C1211" s="36" t="str">
        <f aca="false">IF(①在庫CSV_発注日!$M1207="","",①在庫CSV_発注日!$M1207&amp;"")</f>
        <v/>
      </c>
      <c r="D1211" s="12" t="str">
        <f aca="false">IF($C1211="","",①在庫CSV_発注日!$N1207)</f>
        <v/>
      </c>
      <c r="E1211" s="12" t="str">
        <f aca="false">IF($C1211="","",①在庫CSV_発注日!$H1207)</f>
        <v/>
      </c>
      <c r="F1211" s="12" t="str">
        <f aca="false">IF($C1211="","",①在庫CSV_発注日!$L1207)</f>
        <v/>
      </c>
      <c r="G1211" s="18"/>
      <c r="H1211" s="17" t="str">
        <f aca="false">IF($C1211="","",N(①在庫CSV_発注日!$Z1207))</f>
        <v/>
      </c>
      <c r="I1211" s="37" t="str">
        <f aca="false">IF($C1211="","",SUMIFS(⑤減算マスタCSV!$L$2:$L$8001,⑤減算マスタCSV!$F$2:$F$8001,$C1211,⑤減算マスタCSV!$K$2:$K$8001,1))</f>
        <v/>
      </c>
      <c r="J1211" s="17" t="str">
        <f aca="false">IF($C1211="","",IFERROR(INDEX(⑤減算マスタCSV!$H$2:$H$8001,MATCH($C1211,⑤減算マスタCSV!$F$2:$F$8001,0)),1))</f>
        <v/>
      </c>
      <c r="K1211" s="17" t="str">
        <f aca="false">IF($C1211="","",MAX(1,IFERROR(INDEX(⑥商品照会CSV!$M$2:$M$3001,MATCH($C1211,⑥商品照会CSV!$A$2:$A$3001,0)),1)))</f>
        <v/>
      </c>
      <c r="L1211" s="40" t="str">
        <f aca="false">IF($C1211="","",IFERROR(INDEX(⑥商品照会CSV!$Q$2:$Q$3001,MATCH($C1211,⑥商品照会CSV!$A$2:$A$3001,0)),0))</f>
        <v/>
      </c>
      <c r="M1211" s="40" t="str">
        <f aca="false">IF($C1211="","",N($L1211)*N($K1211))</f>
        <v/>
      </c>
      <c r="N1211" s="17" t="str">
        <f aca="false">IF($C1211="","",MAX(1,IFERROR(INDEX(⑥商品照会CSV!$AK$2:$AK$3001,MATCH($C1211,⑥商品照会CSV!$A$2:$A$3001,0)),1)))</f>
        <v/>
      </c>
      <c r="O1211" s="12" t="str">
        <f aca="false">IF($C1211="","",IFERROR(IF(INDEX(⑥商品照会CSV!$AN$2:$AN$3001,MATCH($C1211,⑥商品照会CSV!$A$2:$A$3001,0))=1,"バラ",IF(INDEX(⑥商品照会CSV!$AM$2:$AM$3001,MATCH($C1211,⑥商品照会CSV!$A$2:$A$3001,0))=1,"中間包装","ケース")),"ケース"))</f>
        <v/>
      </c>
      <c r="P1211" s="18"/>
      <c r="Q1211" s="14"/>
      <c r="R1211" s="17" t="str">
        <f aca="false">IF($C1211="","",N($Q1211)*N($K1211))</f>
        <v/>
      </c>
    </row>
    <row r="1212" customFormat="false" ht="15" hidden="false" customHeight="false" outlineLevel="0" collapsed="false">
      <c r="B1212" s="12" t="n">
        <v>1207</v>
      </c>
      <c r="C1212" s="36" t="str">
        <f aca="false">IF(①在庫CSV_発注日!$M1208="","",①在庫CSV_発注日!$M1208&amp;"")</f>
        <v/>
      </c>
      <c r="D1212" s="12" t="str">
        <f aca="false">IF($C1212="","",①在庫CSV_発注日!$N1208)</f>
        <v/>
      </c>
      <c r="E1212" s="12" t="str">
        <f aca="false">IF($C1212="","",①在庫CSV_発注日!$H1208)</f>
        <v/>
      </c>
      <c r="F1212" s="12" t="str">
        <f aca="false">IF($C1212="","",①在庫CSV_発注日!$L1208)</f>
        <v/>
      </c>
      <c r="G1212" s="18"/>
      <c r="H1212" s="17" t="str">
        <f aca="false">IF($C1212="","",N(①在庫CSV_発注日!$Z1208))</f>
        <v/>
      </c>
      <c r="I1212" s="37" t="str">
        <f aca="false">IF($C1212="","",SUMIFS(⑤減算マスタCSV!$L$2:$L$8001,⑤減算マスタCSV!$F$2:$F$8001,$C1212,⑤減算マスタCSV!$K$2:$K$8001,1))</f>
        <v/>
      </c>
      <c r="J1212" s="17" t="str">
        <f aca="false">IF($C1212="","",IFERROR(INDEX(⑤減算マスタCSV!$H$2:$H$8001,MATCH($C1212,⑤減算マスタCSV!$F$2:$F$8001,0)),1))</f>
        <v/>
      </c>
      <c r="K1212" s="17" t="str">
        <f aca="false">IF($C1212="","",MAX(1,IFERROR(INDEX(⑥商品照会CSV!$M$2:$M$3001,MATCH($C1212,⑥商品照会CSV!$A$2:$A$3001,0)),1)))</f>
        <v/>
      </c>
      <c r="L1212" s="40" t="str">
        <f aca="false">IF($C1212="","",IFERROR(INDEX(⑥商品照会CSV!$Q$2:$Q$3001,MATCH($C1212,⑥商品照会CSV!$A$2:$A$3001,0)),0))</f>
        <v/>
      </c>
      <c r="M1212" s="40" t="str">
        <f aca="false">IF($C1212="","",N($L1212)*N($K1212))</f>
        <v/>
      </c>
      <c r="N1212" s="17" t="str">
        <f aca="false">IF($C1212="","",MAX(1,IFERROR(INDEX(⑥商品照会CSV!$AK$2:$AK$3001,MATCH($C1212,⑥商品照会CSV!$A$2:$A$3001,0)),1)))</f>
        <v/>
      </c>
      <c r="O1212" s="12" t="str">
        <f aca="false">IF($C1212="","",IFERROR(IF(INDEX(⑥商品照会CSV!$AN$2:$AN$3001,MATCH($C1212,⑥商品照会CSV!$A$2:$A$3001,0))=1,"バラ",IF(INDEX(⑥商品照会CSV!$AM$2:$AM$3001,MATCH($C1212,⑥商品照会CSV!$A$2:$A$3001,0))=1,"中間包装","ケース")),"ケース"))</f>
        <v/>
      </c>
      <c r="P1212" s="18"/>
      <c r="Q1212" s="14"/>
      <c r="R1212" s="17" t="str">
        <f aca="false">IF($C1212="","",N($Q1212)*N($K1212))</f>
        <v/>
      </c>
    </row>
    <row r="1213" customFormat="false" ht="15" hidden="false" customHeight="false" outlineLevel="0" collapsed="false">
      <c r="B1213" s="12" t="n">
        <v>1208</v>
      </c>
      <c r="C1213" s="36" t="str">
        <f aca="false">IF(①在庫CSV_発注日!$M1209="","",①在庫CSV_発注日!$M1209&amp;"")</f>
        <v/>
      </c>
      <c r="D1213" s="12" t="str">
        <f aca="false">IF($C1213="","",①在庫CSV_発注日!$N1209)</f>
        <v/>
      </c>
      <c r="E1213" s="12" t="str">
        <f aca="false">IF($C1213="","",①在庫CSV_発注日!$H1209)</f>
        <v/>
      </c>
      <c r="F1213" s="12" t="str">
        <f aca="false">IF($C1213="","",①在庫CSV_発注日!$L1209)</f>
        <v/>
      </c>
      <c r="G1213" s="18"/>
      <c r="H1213" s="17" t="str">
        <f aca="false">IF($C1213="","",N(①在庫CSV_発注日!$Z1209))</f>
        <v/>
      </c>
      <c r="I1213" s="37" t="str">
        <f aca="false">IF($C1213="","",SUMIFS(⑤減算マスタCSV!$L$2:$L$8001,⑤減算マスタCSV!$F$2:$F$8001,$C1213,⑤減算マスタCSV!$K$2:$K$8001,1))</f>
        <v/>
      </c>
      <c r="J1213" s="17" t="str">
        <f aca="false">IF($C1213="","",IFERROR(INDEX(⑤減算マスタCSV!$H$2:$H$8001,MATCH($C1213,⑤減算マスタCSV!$F$2:$F$8001,0)),1))</f>
        <v/>
      </c>
      <c r="K1213" s="17" t="str">
        <f aca="false">IF($C1213="","",MAX(1,IFERROR(INDEX(⑥商品照会CSV!$M$2:$M$3001,MATCH($C1213,⑥商品照会CSV!$A$2:$A$3001,0)),1)))</f>
        <v/>
      </c>
      <c r="L1213" s="40" t="str">
        <f aca="false">IF($C1213="","",IFERROR(INDEX(⑥商品照会CSV!$Q$2:$Q$3001,MATCH($C1213,⑥商品照会CSV!$A$2:$A$3001,0)),0))</f>
        <v/>
      </c>
      <c r="M1213" s="40" t="str">
        <f aca="false">IF($C1213="","",N($L1213)*N($K1213))</f>
        <v/>
      </c>
      <c r="N1213" s="17" t="str">
        <f aca="false">IF($C1213="","",MAX(1,IFERROR(INDEX(⑥商品照会CSV!$AK$2:$AK$3001,MATCH($C1213,⑥商品照会CSV!$A$2:$A$3001,0)),1)))</f>
        <v/>
      </c>
      <c r="O1213" s="12" t="str">
        <f aca="false">IF($C1213="","",IFERROR(IF(INDEX(⑥商品照会CSV!$AN$2:$AN$3001,MATCH($C1213,⑥商品照会CSV!$A$2:$A$3001,0))=1,"バラ",IF(INDEX(⑥商品照会CSV!$AM$2:$AM$3001,MATCH($C1213,⑥商品照会CSV!$A$2:$A$3001,0))=1,"中間包装","ケース")),"ケース"))</f>
        <v/>
      </c>
      <c r="P1213" s="18"/>
      <c r="Q1213" s="14"/>
      <c r="R1213" s="17" t="str">
        <f aca="false">IF($C1213="","",N($Q1213)*N($K1213))</f>
        <v/>
      </c>
    </row>
    <row r="1214" customFormat="false" ht="15" hidden="false" customHeight="false" outlineLevel="0" collapsed="false">
      <c r="B1214" s="12" t="n">
        <v>1209</v>
      </c>
      <c r="C1214" s="36" t="str">
        <f aca="false">IF(①在庫CSV_発注日!$M1210="","",①在庫CSV_発注日!$M1210&amp;"")</f>
        <v/>
      </c>
      <c r="D1214" s="12" t="str">
        <f aca="false">IF($C1214="","",①在庫CSV_発注日!$N1210)</f>
        <v/>
      </c>
      <c r="E1214" s="12" t="str">
        <f aca="false">IF($C1214="","",①在庫CSV_発注日!$H1210)</f>
        <v/>
      </c>
      <c r="F1214" s="12" t="str">
        <f aca="false">IF($C1214="","",①在庫CSV_発注日!$L1210)</f>
        <v/>
      </c>
      <c r="G1214" s="18"/>
      <c r="H1214" s="17" t="str">
        <f aca="false">IF($C1214="","",N(①在庫CSV_発注日!$Z1210))</f>
        <v/>
      </c>
      <c r="I1214" s="37" t="str">
        <f aca="false">IF($C1214="","",SUMIFS(⑤減算マスタCSV!$L$2:$L$8001,⑤減算マスタCSV!$F$2:$F$8001,$C1214,⑤減算マスタCSV!$K$2:$K$8001,1))</f>
        <v/>
      </c>
      <c r="J1214" s="17" t="str">
        <f aca="false">IF($C1214="","",IFERROR(INDEX(⑤減算マスタCSV!$H$2:$H$8001,MATCH($C1214,⑤減算マスタCSV!$F$2:$F$8001,0)),1))</f>
        <v/>
      </c>
      <c r="K1214" s="17" t="str">
        <f aca="false">IF($C1214="","",MAX(1,IFERROR(INDEX(⑥商品照会CSV!$M$2:$M$3001,MATCH($C1214,⑥商品照会CSV!$A$2:$A$3001,0)),1)))</f>
        <v/>
      </c>
      <c r="L1214" s="40" t="str">
        <f aca="false">IF($C1214="","",IFERROR(INDEX(⑥商品照会CSV!$Q$2:$Q$3001,MATCH($C1214,⑥商品照会CSV!$A$2:$A$3001,0)),0))</f>
        <v/>
      </c>
      <c r="M1214" s="40" t="str">
        <f aca="false">IF($C1214="","",N($L1214)*N($K1214))</f>
        <v/>
      </c>
      <c r="N1214" s="17" t="str">
        <f aca="false">IF($C1214="","",MAX(1,IFERROR(INDEX(⑥商品照会CSV!$AK$2:$AK$3001,MATCH($C1214,⑥商品照会CSV!$A$2:$A$3001,0)),1)))</f>
        <v/>
      </c>
      <c r="O1214" s="12" t="str">
        <f aca="false">IF($C1214="","",IFERROR(IF(INDEX(⑥商品照会CSV!$AN$2:$AN$3001,MATCH($C1214,⑥商品照会CSV!$A$2:$A$3001,0))=1,"バラ",IF(INDEX(⑥商品照会CSV!$AM$2:$AM$3001,MATCH($C1214,⑥商品照会CSV!$A$2:$A$3001,0))=1,"中間包装","ケース")),"ケース"))</f>
        <v/>
      </c>
      <c r="P1214" s="18"/>
      <c r="Q1214" s="14"/>
      <c r="R1214" s="17" t="str">
        <f aca="false">IF($C1214="","",N($Q1214)*N($K1214))</f>
        <v/>
      </c>
    </row>
    <row r="1215" customFormat="false" ht="15" hidden="false" customHeight="false" outlineLevel="0" collapsed="false">
      <c r="B1215" s="12" t="n">
        <v>1210</v>
      </c>
      <c r="C1215" s="36" t="str">
        <f aca="false">IF(①在庫CSV_発注日!$M1211="","",①在庫CSV_発注日!$M1211&amp;"")</f>
        <v/>
      </c>
      <c r="D1215" s="12" t="str">
        <f aca="false">IF($C1215="","",①在庫CSV_発注日!$N1211)</f>
        <v/>
      </c>
      <c r="E1215" s="12" t="str">
        <f aca="false">IF($C1215="","",①在庫CSV_発注日!$H1211)</f>
        <v/>
      </c>
      <c r="F1215" s="12" t="str">
        <f aca="false">IF($C1215="","",①在庫CSV_発注日!$L1211)</f>
        <v/>
      </c>
      <c r="G1215" s="18"/>
      <c r="H1215" s="17" t="str">
        <f aca="false">IF($C1215="","",N(①在庫CSV_発注日!$Z1211))</f>
        <v/>
      </c>
      <c r="I1215" s="37" t="str">
        <f aca="false">IF($C1215="","",SUMIFS(⑤減算マスタCSV!$L$2:$L$8001,⑤減算マスタCSV!$F$2:$F$8001,$C1215,⑤減算マスタCSV!$K$2:$K$8001,1))</f>
        <v/>
      </c>
      <c r="J1215" s="17" t="str">
        <f aca="false">IF($C1215="","",IFERROR(INDEX(⑤減算マスタCSV!$H$2:$H$8001,MATCH($C1215,⑤減算マスタCSV!$F$2:$F$8001,0)),1))</f>
        <v/>
      </c>
      <c r="K1215" s="17" t="str">
        <f aca="false">IF($C1215="","",MAX(1,IFERROR(INDEX(⑥商品照会CSV!$M$2:$M$3001,MATCH($C1215,⑥商品照会CSV!$A$2:$A$3001,0)),1)))</f>
        <v/>
      </c>
      <c r="L1215" s="40" t="str">
        <f aca="false">IF($C1215="","",IFERROR(INDEX(⑥商品照会CSV!$Q$2:$Q$3001,MATCH($C1215,⑥商品照会CSV!$A$2:$A$3001,0)),0))</f>
        <v/>
      </c>
      <c r="M1215" s="40" t="str">
        <f aca="false">IF($C1215="","",N($L1215)*N($K1215))</f>
        <v/>
      </c>
      <c r="N1215" s="17" t="str">
        <f aca="false">IF($C1215="","",MAX(1,IFERROR(INDEX(⑥商品照会CSV!$AK$2:$AK$3001,MATCH($C1215,⑥商品照会CSV!$A$2:$A$3001,0)),1)))</f>
        <v/>
      </c>
      <c r="O1215" s="12" t="str">
        <f aca="false">IF($C1215="","",IFERROR(IF(INDEX(⑥商品照会CSV!$AN$2:$AN$3001,MATCH($C1215,⑥商品照会CSV!$A$2:$A$3001,0))=1,"バラ",IF(INDEX(⑥商品照会CSV!$AM$2:$AM$3001,MATCH($C1215,⑥商品照会CSV!$A$2:$A$3001,0))=1,"中間包装","ケース")),"ケース"))</f>
        <v/>
      </c>
      <c r="P1215" s="18"/>
      <c r="Q1215" s="14"/>
      <c r="R1215" s="17" t="str">
        <f aca="false">IF($C1215="","",N($Q1215)*N($K1215))</f>
        <v/>
      </c>
    </row>
    <row r="1216" customFormat="false" ht="15" hidden="false" customHeight="false" outlineLevel="0" collapsed="false">
      <c r="B1216" s="12" t="n">
        <v>1211</v>
      </c>
      <c r="C1216" s="36" t="str">
        <f aca="false">IF(①在庫CSV_発注日!$M1212="","",①在庫CSV_発注日!$M1212&amp;"")</f>
        <v/>
      </c>
      <c r="D1216" s="12" t="str">
        <f aca="false">IF($C1216="","",①在庫CSV_発注日!$N1212)</f>
        <v/>
      </c>
      <c r="E1216" s="12" t="str">
        <f aca="false">IF($C1216="","",①在庫CSV_発注日!$H1212)</f>
        <v/>
      </c>
      <c r="F1216" s="12" t="str">
        <f aca="false">IF($C1216="","",①在庫CSV_発注日!$L1212)</f>
        <v/>
      </c>
      <c r="G1216" s="18"/>
      <c r="H1216" s="17" t="str">
        <f aca="false">IF($C1216="","",N(①在庫CSV_発注日!$Z1212))</f>
        <v/>
      </c>
      <c r="I1216" s="37" t="str">
        <f aca="false">IF($C1216="","",SUMIFS(⑤減算マスタCSV!$L$2:$L$8001,⑤減算マスタCSV!$F$2:$F$8001,$C1216,⑤減算マスタCSV!$K$2:$K$8001,1))</f>
        <v/>
      </c>
      <c r="J1216" s="17" t="str">
        <f aca="false">IF($C1216="","",IFERROR(INDEX(⑤減算マスタCSV!$H$2:$H$8001,MATCH($C1216,⑤減算マスタCSV!$F$2:$F$8001,0)),1))</f>
        <v/>
      </c>
      <c r="K1216" s="17" t="str">
        <f aca="false">IF($C1216="","",MAX(1,IFERROR(INDEX(⑥商品照会CSV!$M$2:$M$3001,MATCH($C1216,⑥商品照会CSV!$A$2:$A$3001,0)),1)))</f>
        <v/>
      </c>
      <c r="L1216" s="40" t="str">
        <f aca="false">IF($C1216="","",IFERROR(INDEX(⑥商品照会CSV!$Q$2:$Q$3001,MATCH($C1216,⑥商品照会CSV!$A$2:$A$3001,0)),0))</f>
        <v/>
      </c>
      <c r="M1216" s="40" t="str">
        <f aca="false">IF($C1216="","",N($L1216)*N($K1216))</f>
        <v/>
      </c>
      <c r="N1216" s="17" t="str">
        <f aca="false">IF($C1216="","",MAX(1,IFERROR(INDEX(⑥商品照会CSV!$AK$2:$AK$3001,MATCH($C1216,⑥商品照会CSV!$A$2:$A$3001,0)),1)))</f>
        <v/>
      </c>
      <c r="O1216" s="12" t="str">
        <f aca="false">IF($C1216="","",IFERROR(IF(INDEX(⑥商品照会CSV!$AN$2:$AN$3001,MATCH($C1216,⑥商品照会CSV!$A$2:$A$3001,0))=1,"バラ",IF(INDEX(⑥商品照会CSV!$AM$2:$AM$3001,MATCH($C1216,⑥商品照会CSV!$A$2:$A$3001,0))=1,"中間包装","ケース")),"ケース"))</f>
        <v/>
      </c>
      <c r="P1216" s="18"/>
      <c r="Q1216" s="14"/>
      <c r="R1216" s="17" t="str">
        <f aca="false">IF($C1216="","",N($Q1216)*N($K1216))</f>
        <v/>
      </c>
    </row>
    <row r="1217" customFormat="false" ht="15" hidden="false" customHeight="false" outlineLevel="0" collapsed="false">
      <c r="B1217" s="12" t="n">
        <v>1212</v>
      </c>
      <c r="C1217" s="36" t="str">
        <f aca="false">IF(①在庫CSV_発注日!$M1213="","",①在庫CSV_発注日!$M1213&amp;"")</f>
        <v/>
      </c>
      <c r="D1217" s="12" t="str">
        <f aca="false">IF($C1217="","",①在庫CSV_発注日!$N1213)</f>
        <v/>
      </c>
      <c r="E1217" s="12" t="str">
        <f aca="false">IF($C1217="","",①在庫CSV_発注日!$H1213)</f>
        <v/>
      </c>
      <c r="F1217" s="12" t="str">
        <f aca="false">IF($C1217="","",①在庫CSV_発注日!$L1213)</f>
        <v/>
      </c>
      <c r="G1217" s="18"/>
      <c r="H1217" s="17" t="str">
        <f aca="false">IF($C1217="","",N(①在庫CSV_発注日!$Z1213))</f>
        <v/>
      </c>
      <c r="I1217" s="37" t="str">
        <f aca="false">IF($C1217="","",SUMIFS(⑤減算マスタCSV!$L$2:$L$8001,⑤減算マスタCSV!$F$2:$F$8001,$C1217,⑤減算マスタCSV!$K$2:$K$8001,1))</f>
        <v/>
      </c>
      <c r="J1217" s="17" t="str">
        <f aca="false">IF($C1217="","",IFERROR(INDEX(⑤減算マスタCSV!$H$2:$H$8001,MATCH($C1217,⑤減算マスタCSV!$F$2:$F$8001,0)),1))</f>
        <v/>
      </c>
      <c r="K1217" s="17" t="str">
        <f aca="false">IF($C1217="","",MAX(1,IFERROR(INDEX(⑥商品照会CSV!$M$2:$M$3001,MATCH($C1217,⑥商品照会CSV!$A$2:$A$3001,0)),1)))</f>
        <v/>
      </c>
      <c r="L1217" s="40" t="str">
        <f aca="false">IF($C1217="","",IFERROR(INDEX(⑥商品照会CSV!$Q$2:$Q$3001,MATCH($C1217,⑥商品照会CSV!$A$2:$A$3001,0)),0))</f>
        <v/>
      </c>
      <c r="M1217" s="40" t="str">
        <f aca="false">IF($C1217="","",N($L1217)*N($K1217))</f>
        <v/>
      </c>
      <c r="N1217" s="17" t="str">
        <f aca="false">IF($C1217="","",MAX(1,IFERROR(INDEX(⑥商品照会CSV!$AK$2:$AK$3001,MATCH($C1217,⑥商品照会CSV!$A$2:$A$3001,0)),1)))</f>
        <v/>
      </c>
      <c r="O1217" s="12" t="str">
        <f aca="false">IF($C1217="","",IFERROR(IF(INDEX(⑥商品照会CSV!$AN$2:$AN$3001,MATCH($C1217,⑥商品照会CSV!$A$2:$A$3001,0))=1,"バラ",IF(INDEX(⑥商品照会CSV!$AM$2:$AM$3001,MATCH($C1217,⑥商品照会CSV!$A$2:$A$3001,0))=1,"中間包装","ケース")),"ケース"))</f>
        <v/>
      </c>
      <c r="P1217" s="18"/>
      <c r="Q1217" s="14"/>
      <c r="R1217" s="17" t="str">
        <f aca="false">IF($C1217="","",N($Q1217)*N($K1217))</f>
        <v/>
      </c>
    </row>
    <row r="1218" customFormat="false" ht="15" hidden="false" customHeight="false" outlineLevel="0" collapsed="false">
      <c r="B1218" s="12" t="n">
        <v>1213</v>
      </c>
      <c r="C1218" s="36" t="str">
        <f aca="false">IF(①在庫CSV_発注日!$M1214="","",①在庫CSV_発注日!$M1214&amp;"")</f>
        <v/>
      </c>
      <c r="D1218" s="12" t="str">
        <f aca="false">IF($C1218="","",①在庫CSV_発注日!$N1214)</f>
        <v/>
      </c>
      <c r="E1218" s="12" t="str">
        <f aca="false">IF($C1218="","",①在庫CSV_発注日!$H1214)</f>
        <v/>
      </c>
      <c r="F1218" s="12" t="str">
        <f aca="false">IF($C1218="","",①在庫CSV_発注日!$L1214)</f>
        <v/>
      </c>
      <c r="G1218" s="18"/>
      <c r="H1218" s="17" t="str">
        <f aca="false">IF($C1218="","",N(①在庫CSV_発注日!$Z1214))</f>
        <v/>
      </c>
      <c r="I1218" s="37" t="str">
        <f aca="false">IF($C1218="","",SUMIFS(⑤減算マスタCSV!$L$2:$L$8001,⑤減算マスタCSV!$F$2:$F$8001,$C1218,⑤減算マスタCSV!$K$2:$K$8001,1))</f>
        <v/>
      </c>
      <c r="J1218" s="17" t="str">
        <f aca="false">IF($C1218="","",IFERROR(INDEX(⑤減算マスタCSV!$H$2:$H$8001,MATCH($C1218,⑤減算マスタCSV!$F$2:$F$8001,0)),1))</f>
        <v/>
      </c>
      <c r="K1218" s="17" t="str">
        <f aca="false">IF($C1218="","",MAX(1,IFERROR(INDEX(⑥商品照会CSV!$M$2:$M$3001,MATCH($C1218,⑥商品照会CSV!$A$2:$A$3001,0)),1)))</f>
        <v/>
      </c>
      <c r="L1218" s="40" t="str">
        <f aca="false">IF($C1218="","",IFERROR(INDEX(⑥商品照会CSV!$Q$2:$Q$3001,MATCH($C1218,⑥商品照会CSV!$A$2:$A$3001,0)),0))</f>
        <v/>
      </c>
      <c r="M1218" s="40" t="str">
        <f aca="false">IF($C1218="","",N($L1218)*N($K1218))</f>
        <v/>
      </c>
      <c r="N1218" s="17" t="str">
        <f aca="false">IF($C1218="","",MAX(1,IFERROR(INDEX(⑥商品照会CSV!$AK$2:$AK$3001,MATCH($C1218,⑥商品照会CSV!$A$2:$A$3001,0)),1)))</f>
        <v/>
      </c>
      <c r="O1218" s="12" t="str">
        <f aca="false">IF($C1218="","",IFERROR(IF(INDEX(⑥商品照会CSV!$AN$2:$AN$3001,MATCH($C1218,⑥商品照会CSV!$A$2:$A$3001,0))=1,"バラ",IF(INDEX(⑥商品照会CSV!$AM$2:$AM$3001,MATCH($C1218,⑥商品照会CSV!$A$2:$A$3001,0))=1,"中間包装","ケース")),"ケース"))</f>
        <v/>
      </c>
      <c r="P1218" s="18"/>
      <c r="Q1218" s="14"/>
      <c r="R1218" s="17" t="str">
        <f aca="false">IF($C1218="","",N($Q1218)*N($K1218))</f>
        <v/>
      </c>
    </row>
    <row r="1219" customFormat="false" ht="15" hidden="false" customHeight="false" outlineLevel="0" collapsed="false">
      <c r="B1219" s="12" t="n">
        <v>1214</v>
      </c>
      <c r="C1219" s="36" t="str">
        <f aca="false">IF(①在庫CSV_発注日!$M1215="","",①在庫CSV_発注日!$M1215&amp;"")</f>
        <v/>
      </c>
      <c r="D1219" s="12" t="str">
        <f aca="false">IF($C1219="","",①在庫CSV_発注日!$N1215)</f>
        <v/>
      </c>
      <c r="E1219" s="12" t="str">
        <f aca="false">IF($C1219="","",①在庫CSV_発注日!$H1215)</f>
        <v/>
      </c>
      <c r="F1219" s="12" t="str">
        <f aca="false">IF($C1219="","",①在庫CSV_発注日!$L1215)</f>
        <v/>
      </c>
      <c r="G1219" s="18"/>
      <c r="H1219" s="17" t="str">
        <f aca="false">IF($C1219="","",N(①在庫CSV_発注日!$Z1215))</f>
        <v/>
      </c>
      <c r="I1219" s="37" t="str">
        <f aca="false">IF($C1219="","",SUMIFS(⑤減算マスタCSV!$L$2:$L$8001,⑤減算マスタCSV!$F$2:$F$8001,$C1219,⑤減算マスタCSV!$K$2:$K$8001,1))</f>
        <v/>
      </c>
      <c r="J1219" s="17" t="str">
        <f aca="false">IF($C1219="","",IFERROR(INDEX(⑤減算マスタCSV!$H$2:$H$8001,MATCH($C1219,⑤減算マスタCSV!$F$2:$F$8001,0)),1))</f>
        <v/>
      </c>
      <c r="K1219" s="17" t="str">
        <f aca="false">IF($C1219="","",MAX(1,IFERROR(INDEX(⑥商品照会CSV!$M$2:$M$3001,MATCH($C1219,⑥商品照会CSV!$A$2:$A$3001,0)),1)))</f>
        <v/>
      </c>
      <c r="L1219" s="40" t="str">
        <f aca="false">IF($C1219="","",IFERROR(INDEX(⑥商品照会CSV!$Q$2:$Q$3001,MATCH($C1219,⑥商品照会CSV!$A$2:$A$3001,0)),0))</f>
        <v/>
      </c>
      <c r="M1219" s="40" t="str">
        <f aca="false">IF($C1219="","",N($L1219)*N($K1219))</f>
        <v/>
      </c>
      <c r="N1219" s="17" t="str">
        <f aca="false">IF($C1219="","",MAX(1,IFERROR(INDEX(⑥商品照会CSV!$AK$2:$AK$3001,MATCH($C1219,⑥商品照会CSV!$A$2:$A$3001,0)),1)))</f>
        <v/>
      </c>
      <c r="O1219" s="12" t="str">
        <f aca="false">IF($C1219="","",IFERROR(IF(INDEX(⑥商品照会CSV!$AN$2:$AN$3001,MATCH($C1219,⑥商品照会CSV!$A$2:$A$3001,0))=1,"バラ",IF(INDEX(⑥商品照会CSV!$AM$2:$AM$3001,MATCH($C1219,⑥商品照会CSV!$A$2:$A$3001,0))=1,"中間包装","ケース")),"ケース"))</f>
        <v/>
      </c>
      <c r="P1219" s="18"/>
      <c r="Q1219" s="14"/>
      <c r="R1219" s="17" t="str">
        <f aca="false">IF($C1219="","",N($Q1219)*N($K1219))</f>
        <v/>
      </c>
    </row>
    <row r="1220" customFormat="false" ht="15" hidden="false" customHeight="false" outlineLevel="0" collapsed="false">
      <c r="B1220" s="12" t="n">
        <v>1215</v>
      </c>
      <c r="C1220" s="36" t="str">
        <f aca="false">IF(①在庫CSV_発注日!$M1216="","",①在庫CSV_発注日!$M1216&amp;"")</f>
        <v/>
      </c>
      <c r="D1220" s="12" t="str">
        <f aca="false">IF($C1220="","",①在庫CSV_発注日!$N1216)</f>
        <v/>
      </c>
      <c r="E1220" s="12" t="str">
        <f aca="false">IF($C1220="","",①在庫CSV_発注日!$H1216)</f>
        <v/>
      </c>
      <c r="F1220" s="12" t="str">
        <f aca="false">IF($C1220="","",①在庫CSV_発注日!$L1216)</f>
        <v/>
      </c>
      <c r="G1220" s="18"/>
      <c r="H1220" s="17" t="str">
        <f aca="false">IF($C1220="","",N(①在庫CSV_発注日!$Z1216))</f>
        <v/>
      </c>
      <c r="I1220" s="37" t="str">
        <f aca="false">IF($C1220="","",SUMIFS(⑤減算マスタCSV!$L$2:$L$8001,⑤減算マスタCSV!$F$2:$F$8001,$C1220,⑤減算マスタCSV!$K$2:$K$8001,1))</f>
        <v/>
      </c>
      <c r="J1220" s="17" t="str">
        <f aca="false">IF($C1220="","",IFERROR(INDEX(⑤減算マスタCSV!$H$2:$H$8001,MATCH($C1220,⑤減算マスタCSV!$F$2:$F$8001,0)),1))</f>
        <v/>
      </c>
      <c r="K1220" s="17" t="str">
        <f aca="false">IF($C1220="","",MAX(1,IFERROR(INDEX(⑥商品照会CSV!$M$2:$M$3001,MATCH($C1220,⑥商品照会CSV!$A$2:$A$3001,0)),1)))</f>
        <v/>
      </c>
      <c r="L1220" s="40" t="str">
        <f aca="false">IF($C1220="","",IFERROR(INDEX(⑥商品照会CSV!$Q$2:$Q$3001,MATCH($C1220,⑥商品照会CSV!$A$2:$A$3001,0)),0))</f>
        <v/>
      </c>
      <c r="M1220" s="40" t="str">
        <f aca="false">IF($C1220="","",N($L1220)*N($K1220))</f>
        <v/>
      </c>
      <c r="N1220" s="17" t="str">
        <f aca="false">IF($C1220="","",MAX(1,IFERROR(INDEX(⑥商品照会CSV!$AK$2:$AK$3001,MATCH($C1220,⑥商品照会CSV!$A$2:$A$3001,0)),1)))</f>
        <v/>
      </c>
      <c r="O1220" s="12" t="str">
        <f aca="false">IF($C1220="","",IFERROR(IF(INDEX(⑥商品照会CSV!$AN$2:$AN$3001,MATCH($C1220,⑥商品照会CSV!$A$2:$A$3001,0))=1,"バラ",IF(INDEX(⑥商品照会CSV!$AM$2:$AM$3001,MATCH($C1220,⑥商品照会CSV!$A$2:$A$3001,0))=1,"中間包装","ケース")),"ケース"))</f>
        <v/>
      </c>
      <c r="P1220" s="18"/>
      <c r="Q1220" s="14"/>
      <c r="R1220" s="17" t="str">
        <f aca="false">IF($C1220="","",N($Q1220)*N($K1220))</f>
        <v/>
      </c>
    </row>
    <row r="1221" customFormat="false" ht="15" hidden="false" customHeight="false" outlineLevel="0" collapsed="false">
      <c r="B1221" s="12" t="n">
        <v>1216</v>
      </c>
      <c r="C1221" s="36" t="str">
        <f aca="false">IF(①在庫CSV_発注日!$M1217="","",①在庫CSV_発注日!$M1217&amp;"")</f>
        <v/>
      </c>
      <c r="D1221" s="12" t="str">
        <f aca="false">IF($C1221="","",①在庫CSV_発注日!$N1217)</f>
        <v/>
      </c>
      <c r="E1221" s="12" t="str">
        <f aca="false">IF($C1221="","",①在庫CSV_発注日!$H1217)</f>
        <v/>
      </c>
      <c r="F1221" s="12" t="str">
        <f aca="false">IF($C1221="","",①在庫CSV_発注日!$L1217)</f>
        <v/>
      </c>
      <c r="G1221" s="18"/>
      <c r="H1221" s="17" t="str">
        <f aca="false">IF($C1221="","",N(①在庫CSV_発注日!$Z1217))</f>
        <v/>
      </c>
      <c r="I1221" s="37" t="str">
        <f aca="false">IF($C1221="","",SUMIFS(⑤減算マスタCSV!$L$2:$L$8001,⑤減算マスタCSV!$F$2:$F$8001,$C1221,⑤減算マスタCSV!$K$2:$K$8001,1))</f>
        <v/>
      </c>
      <c r="J1221" s="17" t="str">
        <f aca="false">IF($C1221="","",IFERROR(INDEX(⑤減算マスタCSV!$H$2:$H$8001,MATCH($C1221,⑤減算マスタCSV!$F$2:$F$8001,0)),1))</f>
        <v/>
      </c>
      <c r="K1221" s="17" t="str">
        <f aca="false">IF($C1221="","",MAX(1,IFERROR(INDEX(⑥商品照会CSV!$M$2:$M$3001,MATCH($C1221,⑥商品照会CSV!$A$2:$A$3001,0)),1)))</f>
        <v/>
      </c>
      <c r="L1221" s="40" t="str">
        <f aca="false">IF($C1221="","",IFERROR(INDEX(⑥商品照会CSV!$Q$2:$Q$3001,MATCH($C1221,⑥商品照会CSV!$A$2:$A$3001,0)),0))</f>
        <v/>
      </c>
      <c r="M1221" s="40" t="str">
        <f aca="false">IF($C1221="","",N($L1221)*N($K1221))</f>
        <v/>
      </c>
      <c r="N1221" s="17" t="str">
        <f aca="false">IF($C1221="","",MAX(1,IFERROR(INDEX(⑥商品照会CSV!$AK$2:$AK$3001,MATCH($C1221,⑥商品照会CSV!$A$2:$A$3001,0)),1)))</f>
        <v/>
      </c>
      <c r="O1221" s="12" t="str">
        <f aca="false">IF($C1221="","",IFERROR(IF(INDEX(⑥商品照会CSV!$AN$2:$AN$3001,MATCH($C1221,⑥商品照会CSV!$A$2:$A$3001,0))=1,"バラ",IF(INDEX(⑥商品照会CSV!$AM$2:$AM$3001,MATCH($C1221,⑥商品照会CSV!$A$2:$A$3001,0))=1,"中間包装","ケース")),"ケース"))</f>
        <v/>
      </c>
      <c r="P1221" s="18"/>
      <c r="Q1221" s="14"/>
      <c r="R1221" s="17" t="str">
        <f aca="false">IF($C1221="","",N($Q1221)*N($K1221))</f>
        <v/>
      </c>
    </row>
    <row r="1222" customFormat="false" ht="15" hidden="false" customHeight="false" outlineLevel="0" collapsed="false">
      <c r="B1222" s="12" t="n">
        <v>1217</v>
      </c>
      <c r="C1222" s="36" t="str">
        <f aca="false">IF(①在庫CSV_発注日!$M1218="","",①在庫CSV_発注日!$M1218&amp;"")</f>
        <v/>
      </c>
      <c r="D1222" s="12" t="str">
        <f aca="false">IF($C1222="","",①在庫CSV_発注日!$N1218)</f>
        <v/>
      </c>
      <c r="E1222" s="12" t="str">
        <f aca="false">IF($C1222="","",①在庫CSV_発注日!$H1218)</f>
        <v/>
      </c>
      <c r="F1222" s="12" t="str">
        <f aca="false">IF($C1222="","",①在庫CSV_発注日!$L1218)</f>
        <v/>
      </c>
      <c r="G1222" s="18"/>
      <c r="H1222" s="17" t="str">
        <f aca="false">IF($C1222="","",N(①在庫CSV_発注日!$Z1218))</f>
        <v/>
      </c>
      <c r="I1222" s="37" t="str">
        <f aca="false">IF($C1222="","",SUMIFS(⑤減算マスタCSV!$L$2:$L$8001,⑤減算マスタCSV!$F$2:$F$8001,$C1222,⑤減算マスタCSV!$K$2:$K$8001,1))</f>
        <v/>
      </c>
      <c r="J1222" s="17" t="str">
        <f aca="false">IF($C1222="","",IFERROR(INDEX(⑤減算マスタCSV!$H$2:$H$8001,MATCH($C1222,⑤減算マスタCSV!$F$2:$F$8001,0)),1))</f>
        <v/>
      </c>
      <c r="K1222" s="17" t="str">
        <f aca="false">IF($C1222="","",MAX(1,IFERROR(INDEX(⑥商品照会CSV!$M$2:$M$3001,MATCH($C1222,⑥商品照会CSV!$A$2:$A$3001,0)),1)))</f>
        <v/>
      </c>
      <c r="L1222" s="40" t="str">
        <f aca="false">IF($C1222="","",IFERROR(INDEX(⑥商品照会CSV!$Q$2:$Q$3001,MATCH($C1222,⑥商品照会CSV!$A$2:$A$3001,0)),0))</f>
        <v/>
      </c>
      <c r="M1222" s="40" t="str">
        <f aca="false">IF($C1222="","",N($L1222)*N($K1222))</f>
        <v/>
      </c>
      <c r="N1222" s="17" t="str">
        <f aca="false">IF($C1222="","",MAX(1,IFERROR(INDEX(⑥商品照会CSV!$AK$2:$AK$3001,MATCH($C1222,⑥商品照会CSV!$A$2:$A$3001,0)),1)))</f>
        <v/>
      </c>
      <c r="O1222" s="12" t="str">
        <f aca="false">IF($C1222="","",IFERROR(IF(INDEX(⑥商品照会CSV!$AN$2:$AN$3001,MATCH($C1222,⑥商品照会CSV!$A$2:$A$3001,0))=1,"バラ",IF(INDEX(⑥商品照会CSV!$AM$2:$AM$3001,MATCH($C1222,⑥商品照会CSV!$A$2:$A$3001,0))=1,"中間包装","ケース")),"ケース"))</f>
        <v/>
      </c>
      <c r="P1222" s="18"/>
      <c r="Q1222" s="14"/>
      <c r="R1222" s="17" t="str">
        <f aca="false">IF($C1222="","",N($Q1222)*N($K1222))</f>
        <v/>
      </c>
    </row>
    <row r="1223" customFormat="false" ht="15" hidden="false" customHeight="false" outlineLevel="0" collapsed="false">
      <c r="B1223" s="12" t="n">
        <v>1218</v>
      </c>
      <c r="C1223" s="36" t="str">
        <f aca="false">IF(①在庫CSV_発注日!$M1219="","",①在庫CSV_発注日!$M1219&amp;"")</f>
        <v/>
      </c>
      <c r="D1223" s="12" t="str">
        <f aca="false">IF($C1223="","",①在庫CSV_発注日!$N1219)</f>
        <v/>
      </c>
      <c r="E1223" s="12" t="str">
        <f aca="false">IF($C1223="","",①在庫CSV_発注日!$H1219)</f>
        <v/>
      </c>
      <c r="F1223" s="12" t="str">
        <f aca="false">IF($C1223="","",①在庫CSV_発注日!$L1219)</f>
        <v/>
      </c>
      <c r="G1223" s="18"/>
      <c r="H1223" s="17" t="str">
        <f aca="false">IF($C1223="","",N(①在庫CSV_発注日!$Z1219))</f>
        <v/>
      </c>
      <c r="I1223" s="37" t="str">
        <f aca="false">IF($C1223="","",SUMIFS(⑤減算マスタCSV!$L$2:$L$8001,⑤減算マスタCSV!$F$2:$F$8001,$C1223,⑤減算マスタCSV!$K$2:$K$8001,1))</f>
        <v/>
      </c>
      <c r="J1223" s="17" t="str">
        <f aca="false">IF($C1223="","",IFERROR(INDEX(⑤減算マスタCSV!$H$2:$H$8001,MATCH($C1223,⑤減算マスタCSV!$F$2:$F$8001,0)),1))</f>
        <v/>
      </c>
      <c r="K1223" s="17" t="str">
        <f aca="false">IF($C1223="","",MAX(1,IFERROR(INDEX(⑥商品照会CSV!$M$2:$M$3001,MATCH($C1223,⑥商品照会CSV!$A$2:$A$3001,0)),1)))</f>
        <v/>
      </c>
      <c r="L1223" s="40" t="str">
        <f aca="false">IF($C1223="","",IFERROR(INDEX(⑥商品照会CSV!$Q$2:$Q$3001,MATCH($C1223,⑥商品照会CSV!$A$2:$A$3001,0)),0))</f>
        <v/>
      </c>
      <c r="M1223" s="40" t="str">
        <f aca="false">IF($C1223="","",N($L1223)*N($K1223))</f>
        <v/>
      </c>
      <c r="N1223" s="17" t="str">
        <f aca="false">IF($C1223="","",MAX(1,IFERROR(INDEX(⑥商品照会CSV!$AK$2:$AK$3001,MATCH($C1223,⑥商品照会CSV!$A$2:$A$3001,0)),1)))</f>
        <v/>
      </c>
      <c r="O1223" s="12" t="str">
        <f aca="false">IF($C1223="","",IFERROR(IF(INDEX(⑥商品照会CSV!$AN$2:$AN$3001,MATCH($C1223,⑥商品照会CSV!$A$2:$A$3001,0))=1,"バラ",IF(INDEX(⑥商品照会CSV!$AM$2:$AM$3001,MATCH($C1223,⑥商品照会CSV!$A$2:$A$3001,0))=1,"中間包装","ケース")),"ケース"))</f>
        <v/>
      </c>
      <c r="P1223" s="18"/>
      <c r="Q1223" s="14"/>
      <c r="R1223" s="17" t="str">
        <f aca="false">IF($C1223="","",N($Q1223)*N($K1223))</f>
        <v/>
      </c>
    </row>
    <row r="1224" customFormat="false" ht="15" hidden="false" customHeight="false" outlineLevel="0" collapsed="false">
      <c r="B1224" s="12" t="n">
        <v>1219</v>
      </c>
      <c r="C1224" s="36" t="str">
        <f aca="false">IF(①在庫CSV_発注日!$M1220="","",①在庫CSV_発注日!$M1220&amp;"")</f>
        <v/>
      </c>
      <c r="D1224" s="12" t="str">
        <f aca="false">IF($C1224="","",①在庫CSV_発注日!$N1220)</f>
        <v/>
      </c>
      <c r="E1224" s="12" t="str">
        <f aca="false">IF($C1224="","",①在庫CSV_発注日!$H1220)</f>
        <v/>
      </c>
      <c r="F1224" s="12" t="str">
        <f aca="false">IF($C1224="","",①在庫CSV_発注日!$L1220)</f>
        <v/>
      </c>
      <c r="G1224" s="18"/>
      <c r="H1224" s="17" t="str">
        <f aca="false">IF($C1224="","",N(①在庫CSV_発注日!$Z1220))</f>
        <v/>
      </c>
      <c r="I1224" s="37" t="str">
        <f aca="false">IF($C1224="","",SUMIFS(⑤減算マスタCSV!$L$2:$L$8001,⑤減算マスタCSV!$F$2:$F$8001,$C1224,⑤減算マスタCSV!$K$2:$K$8001,1))</f>
        <v/>
      </c>
      <c r="J1224" s="17" t="str">
        <f aca="false">IF($C1224="","",IFERROR(INDEX(⑤減算マスタCSV!$H$2:$H$8001,MATCH($C1224,⑤減算マスタCSV!$F$2:$F$8001,0)),1))</f>
        <v/>
      </c>
      <c r="K1224" s="17" t="str">
        <f aca="false">IF($C1224="","",MAX(1,IFERROR(INDEX(⑥商品照会CSV!$M$2:$M$3001,MATCH($C1224,⑥商品照会CSV!$A$2:$A$3001,0)),1)))</f>
        <v/>
      </c>
      <c r="L1224" s="40" t="str">
        <f aca="false">IF($C1224="","",IFERROR(INDEX(⑥商品照会CSV!$Q$2:$Q$3001,MATCH($C1224,⑥商品照会CSV!$A$2:$A$3001,0)),0))</f>
        <v/>
      </c>
      <c r="M1224" s="40" t="str">
        <f aca="false">IF($C1224="","",N($L1224)*N($K1224))</f>
        <v/>
      </c>
      <c r="N1224" s="17" t="str">
        <f aca="false">IF($C1224="","",MAX(1,IFERROR(INDEX(⑥商品照会CSV!$AK$2:$AK$3001,MATCH($C1224,⑥商品照会CSV!$A$2:$A$3001,0)),1)))</f>
        <v/>
      </c>
      <c r="O1224" s="12" t="str">
        <f aca="false">IF($C1224="","",IFERROR(IF(INDEX(⑥商品照会CSV!$AN$2:$AN$3001,MATCH($C1224,⑥商品照会CSV!$A$2:$A$3001,0))=1,"バラ",IF(INDEX(⑥商品照会CSV!$AM$2:$AM$3001,MATCH($C1224,⑥商品照会CSV!$A$2:$A$3001,0))=1,"中間包装","ケース")),"ケース"))</f>
        <v/>
      </c>
      <c r="P1224" s="18"/>
      <c r="Q1224" s="14"/>
      <c r="R1224" s="17" t="str">
        <f aca="false">IF($C1224="","",N($Q1224)*N($K1224))</f>
        <v/>
      </c>
    </row>
    <row r="1225" customFormat="false" ht="15" hidden="false" customHeight="false" outlineLevel="0" collapsed="false">
      <c r="B1225" s="12" t="n">
        <v>1220</v>
      </c>
      <c r="C1225" s="36" t="str">
        <f aca="false">IF(①在庫CSV_発注日!$M1221="","",①在庫CSV_発注日!$M1221&amp;"")</f>
        <v/>
      </c>
      <c r="D1225" s="12" t="str">
        <f aca="false">IF($C1225="","",①在庫CSV_発注日!$N1221)</f>
        <v/>
      </c>
      <c r="E1225" s="12" t="str">
        <f aca="false">IF($C1225="","",①在庫CSV_発注日!$H1221)</f>
        <v/>
      </c>
      <c r="F1225" s="12" t="str">
        <f aca="false">IF($C1225="","",①在庫CSV_発注日!$L1221)</f>
        <v/>
      </c>
      <c r="G1225" s="18"/>
      <c r="H1225" s="17" t="str">
        <f aca="false">IF($C1225="","",N(①在庫CSV_発注日!$Z1221))</f>
        <v/>
      </c>
      <c r="I1225" s="37" t="str">
        <f aca="false">IF($C1225="","",SUMIFS(⑤減算マスタCSV!$L$2:$L$8001,⑤減算マスタCSV!$F$2:$F$8001,$C1225,⑤減算マスタCSV!$K$2:$K$8001,1))</f>
        <v/>
      </c>
      <c r="J1225" s="17" t="str">
        <f aca="false">IF($C1225="","",IFERROR(INDEX(⑤減算マスタCSV!$H$2:$H$8001,MATCH($C1225,⑤減算マスタCSV!$F$2:$F$8001,0)),1))</f>
        <v/>
      </c>
      <c r="K1225" s="17" t="str">
        <f aca="false">IF($C1225="","",MAX(1,IFERROR(INDEX(⑥商品照会CSV!$M$2:$M$3001,MATCH($C1225,⑥商品照会CSV!$A$2:$A$3001,0)),1)))</f>
        <v/>
      </c>
      <c r="L1225" s="40" t="str">
        <f aca="false">IF($C1225="","",IFERROR(INDEX(⑥商品照会CSV!$Q$2:$Q$3001,MATCH($C1225,⑥商品照会CSV!$A$2:$A$3001,0)),0))</f>
        <v/>
      </c>
      <c r="M1225" s="40" t="str">
        <f aca="false">IF($C1225="","",N($L1225)*N($K1225))</f>
        <v/>
      </c>
      <c r="N1225" s="17" t="str">
        <f aca="false">IF($C1225="","",MAX(1,IFERROR(INDEX(⑥商品照会CSV!$AK$2:$AK$3001,MATCH($C1225,⑥商品照会CSV!$A$2:$A$3001,0)),1)))</f>
        <v/>
      </c>
      <c r="O1225" s="12" t="str">
        <f aca="false">IF($C1225="","",IFERROR(IF(INDEX(⑥商品照会CSV!$AN$2:$AN$3001,MATCH($C1225,⑥商品照会CSV!$A$2:$A$3001,0))=1,"バラ",IF(INDEX(⑥商品照会CSV!$AM$2:$AM$3001,MATCH($C1225,⑥商品照会CSV!$A$2:$A$3001,0))=1,"中間包装","ケース")),"ケース"))</f>
        <v/>
      </c>
      <c r="P1225" s="18"/>
      <c r="Q1225" s="14"/>
      <c r="R1225" s="17" t="str">
        <f aca="false">IF($C1225="","",N($Q1225)*N($K1225))</f>
        <v/>
      </c>
    </row>
    <row r="1226" customFormat="false" ht="15" hidden="false" customHeight="false" outlineLevel="0" collapsed="false">
      <c r="B1226" s="12" t="n">
        <v>1221</v>
      </c>
      <c r="C1226" s="36" t="str">
        <f aca="false">IF(①在庫CSV_発注日!$M1222="","",①在庫CSV_発注日!$M1222&amp;"")</f>
        <v/>
      </c>
      <c r="D1226" s="12" t="str">
        <f aca="false">IF($C1226="","",①在庫CSV_発注日!$N1222)</f>
        <v/>
      </c>
      <c r="E1226" s="12" t="str">
        <f aca="false">IF($C1226="","",①在庫CSV_発注日!$H1222)</f>
        <v/>
      </c>
      <c r="F1226" s="12" t="str">
        <f aca="false">IF($C1226="","",①在庫CSV_発注日!$L1222)</f>
        <v/>
      </c>
      <c r="G1226" s="18"/>
      <c r="H1226" s="17" t="str">
        <f aca="false">IF($C1226="","",N(①在庫CSV_発注日!$Z1222))</f>
        <v/>
      </c>
      <c r="I1226" s="37" t="str">
        <f aca="false">IF($C1226="","",SUMIFS(⑤減算マスタCSV!$L$2:$L$8001,⑤減算マスタCSV!$F$2:$F$8001,$C1226,⑤減算マスタCSV!$K$2:$K$8001,1))</f>
        <v/>
      </c>
      <c r="J1226" s="17" t="str">
        <f aca="false">IF($C1226="","",IFERROR(INDEX(⑤減算マスタCSV!$H$2:$H$8001,MATCH($C1226,⑤減算マスタCSV!$F$2:$F$8001,0)),1))</f>
        <v/>
      </c>
      <c r="K1226" s="17" t="str">
        <f aca="false">IF($C1226="","",MAX(1,IFERROR(INDEX(⑥商品照会CSV!$M$2:$M$3001,MATCH($C1226,⑥商品照会CSV!$A$2:$A$3001,0)),1)))</f>
        <v/>
      </c>
      <c r="L1226" s="40" t="str">
        <f aca="false">IF($C1226="","",IFERROR(INDEX(⑥商品照会CSV!$Q$2:$Q$3001,MATCH($C1226,⑥商品照会CSV!$A$2:$A$3001,0)),0))</f>
        <v/>
      </c>
      <c r="M1226" s="40" t="str">
        <f aca="false">IF($C1226="","",N($L1226)*N($K1226))</f>
        <v/>
      </c>
      <c r="N1226" s="17" t="str">
        <f aca="false">IF($C1226="","",MAX(1,IFERROR(INDEX(⑥商品照会CSV!$AK$2:$AK$3001,MATCH($C1226,⑥商品照会CSV!$A$2:$A$3001,0)),1)))</f>
        <v/>
      </c>
      <c r="O1226" s="12" t="str">
        <f aca="false">IF($C1226="","",IFERROR(IF(INDEX(⑥商品照会CSV!$AN$2:$AN$3001,MATCH($C1226,⑥商品照会CSV!$A$2:$A$3001,0))=1,"バラ",IF(INDEX(⑥商品照会CSV!$AM$2:$AM$3001,MATCH($C1226,⑥商品照会CSV!$A$2:$A$3001,0))=1,"中間包装","ケース")),"ケース"))</f>
        <v/>
      </c>
      <c r="P1226" s="18"/>
      <c r="Q1226" s="14"/>
      <c r="R1226" s="17" t="str">
        <f aca="false">IF($C1226="","",N($Q1226)*N($K1226))</f>
        <v/>
      </c>
    </row>
    <row r="1227" customFormat="false" ht="15" hidden="false" customHeight="false" outlineLevel="0" collapsed="false">
      <c r="B1227" s="12" t="n">
        <v>1222</v>
      </c>
      <c r="C1227" s="36" t="str">
        <f aca="false">IF(①在庫CSV_発注日!$M1223="","",①在庫CSV_発注日!$M1223&amp;"")</f>
        <v/>
      </c>
      <c r="D1227" s="12" t="str">
        <f aca="false">IF($C1227="","",①在庫CSV_発注日!$N1223)</f>
        <v/>
      </c>
      <c r="E1227" s="12" t="str">
        <f aca="false">IF($C1227="","",①在庫CSV_発注日!$H1223)</f>
        <v/>
      </c>
      <c r="F1227" s="12" t="str">
        <f aca="false">IF($C1227="","",①在庫CSV_発注日!$L1223)</f>
        <v/>
      </c>
      <c r="G1227" s="18"/>
      <c r="H1227" s="17" t="str">
        <f aca="false">IF($C1227="","",N(①在庫CSV_発注日!$Z1223))</f>
        <v/>
      </c>
      <c r="I1227" s="37" t="str">
        <f aca="false">IF($C1227="","",SUMIFS(⑤減算マスタCSV!$L$2:$L$8001,⑤減算マスタCSV!$F$2:$F$8001,$C1227,⑤減算マスタCSV!$K$2:$K$8001,1))</f>
        <v/>
      </c>
      <c r="J1227" s="17" t="str">
        <f aca="false">IF($C1227="","",IFERROR(INDEX(⑤減算マスタCSV!$H$2:$H$8001,MATCH($C1227,⑤減算マスタCSV!$F$2:$F$8001,0)),1))</f>
        <v/>
      </c>
      <c r="K1227" s="17" t="str">
        <f aca="false">IF($C1227="","",MAX(1,IFERROR(INDEX(⑥商品照会CSV!$M$2:$M$3001,MATCH($C1227,⑥商品照会CSV!$A$2:$A$3001,0)),1)))</f>
        <v/>
      </c>
      <c r="L1227" s="40" t="str">
        <f aca="false">IF($C1227="","",IFERROR(INDEX(⑥商品照会CSV!$Q$2:$Q$3001,MATCH($C1227,⑥商品照会CSV!$A$2:$A$3001,0)),0))</f>
        <v/>
      </c>
      <c r="M1227" s="40" t="str">
        <f aca="false">IF($C1227="","",N($L1227)*N($K1227))</f>
        <v/>
      </c>
      <c r="N1227" s="17" t="str">
        <f aca="false">IF($C1227="","",MAX(1,IFERROR(INDEX(⑥商品照会CSV!$AK$2:$AK$3001,MATCH($C1227,⑥商品照会CSV!$A$2:$A$3001,0)),1)))</f>
        <v/>
      </c>
      <c r="O1227" s="12" t="str">
        <f aca="false">IF($C1227="","",IFERROR(IF(INDEX(⑥商品照会CSV!$AN$2:$AN$3001,MATCH($C1227,⑥商品照会CSV!$A$2:$A$3001,0))=1,"バラ",IF(INDEX(⑥商品照会CSV!$AM$2:$AM$3001,MATCH($C1227,⑥商品照会CSV!$A$2:$A$3001,0))=1,"中間包装","ケース")),"ケース"))</f>
        <v/>
      </c>
      <c r="P1227" s="18"/>
      <c r="Q1227" s="14"/>
      <c r="R1227" s="17" t="str">
        <f aca="false">IF($C1227="","",N($Q1227)*N($K1227))</f>
        <v/>
      </c>
    </row>
    <row r="1228" customFormat="false" ht="15" hidden="false" customHeight="false" outlineLevel="0" collapsed="false">
      <c r="B1228" s="12" t="n">
        <v>1223</v>
      </c>
      <c r="C1228" s="36" t="str">
        <f aca="false">IF(①在庫CSV_発注日!$M1224="","",①在庫CSV_発注日!$M1224&amp;"")</f>
        <v/>
      </c>
      <c r="D1228" s="12" t="str">
        <f aca="false">IF($C1228="","",①在庫CSV_発注日!$N1224)</f>
        <v/>
      </c>
      <c r="E1228" s="12" t="str">
        <f aca="false">IF($C1228="","",①在庫CSV_発注日!$H1224)</f>
        <v/>
      </c>
      <c r="F1228" s="12" t="str">
        <f aca="false">IF($C1228="","",①在庫CSV_発注日!$L1224)</f>
        <v/>
      </c>
      <c r="G1228" s="18"/>
      <c r="H1228" s="17" t="str">
        <f aca="false">IF($C1228="","",N(①在庫CSV_発注日!$Z1224))</f>
        <v/>
      </c>
      <c r="I1228" s="37" t="str">
        <f aca="false">IF($C1228="","",SUMIFS(⑤減算マスタCSV!$L$2:$L$8001,⑤減算マスタCSV!$F$2:$F$8001,$C1228,⑤減算マスタCSV!$K$2:$K$8001,1))</f>
        <v/>
      </c>
      <c r="J1228" s="17" t="str">
        <f aca="false">IF($C1228="","",IFERROR(INDEX(⑤減算マスタCSV!$H$2:$H$8001,MATCH($C1228,⑤減算マスタCSV!$F$2:$F$8001,0)),1))</f>
        <v/>
      </c>
      <c r="K1228" s="17" t="str">
        <f aca="false">IF($C1228="","",MAX(1,IFERROR(INDEX(⑥商品照会CSV!$M$2:$M$3001,MATCH($C1228,⑥商品照会CSV!$A$2:$A$3001,0)),1)))</f>
        <v/>
      </c>
      <c r="L1228" s="40" t="str">
        <f aca="false">IF($C1228="","",IFERROR(INDEX(⑥商品照会CSV!$Q$2:$Q$3001,MATCH($C1228,⑥商品照会CSV!$A$2:$A$3001,0)),0))</f>
        <v/>
      </c>
      <c r="M1228" s="40" t="str">
        <f aca="false">IF($C1228="","",N($L1228)*N($K1228))</f>
        <v/>
      </c>
      <c r="N1228" s="17" t="str">
        <f aca="false">IF($C1228="","",MAX(1,IFERROR(INDEX(⑥商品照会CSV!$AK$2:$AK$3001,MATCH($C1228,⑥商品照会CSV!$A$2:$A$3001,0)),1)))</f>
        <v/>
      </c>
      <c r="O1228" s="12" t="str">
        <f aca="false">IF($C1228="","",IFERROR(IF(INDEX(⑥商品照会CSV!$AN$2:$AN$3001,MATCH($C1228,⑥商品照会CSV!$A$2:$A$3001,0))=1,"バラ",IF(INDEX(⑥商品照会CSV!$AM$2:$AM$3001,MATCH($C1228,⑥商品照会CSV!$A$2:$A$3001,0))=1,"中間包装","ケース")),"ケース"))</f>
        <v/>
      </c>
      <c r="P1228" s="18"/>
      <c r="Q1228" s="14"/>
      <c r="R1228" s="17" t="str">
        <f aca="false">IF($C1228="","",N($Q1228)*N($K1228))</f>
        <v/>
      </c>
    </row>
    <row r="1229" customFormat="false" ht="15" hidden="false" customHeight="false" outlineLevel="0" collapsed="false">
      <c r="B1229" s="12" t="n">
        <v>1224</v>
      </c>
      <c r="C1229" s="36" t="str">
        <f aca="false">IF(①在庫CSV_発注日!$M1225="","",①在庫CSV_発注日!$M1225&amp;"")</f>
        <v/>
      </c>
      <c r="D1229" s="12" t="str">
        <f aca="false">IF($C1229="","",①在庫CSV_発注日!$N1225)</f>
        <v/>
      </c>
      <c r="E1229" s="12" t="str">
        <f aca="false">IF($C1229="","",①在庫CSV_発注日!$H1225)</f>
        <v/>
      </c>
      <c r="F1229" s="12" t="str">
        <f aca="false">IF($C1229="","",①在庫CSV_発注日!$L1225)</f>
        <v/>
      </c>
      <c r="G1229" s="18"/>
      <c r="H1229" s="17" t="str">
        <f aca="false">IF($C1229="","",N(①在庫CSV_発注日!$Z1225))</f>
        <v/>
      </c>
      <c r="I1229" s="37" t="str">
        <f aca="false">IF($C1229="","",SUMIFS(⑤減算マスタCSV!$L$2:$L$8001,⑤減算マスタCSV!$F$2:$F$8001,$C1229,⑤減算マスタCSV!$K$2:$K$8001,1))</f>
        <v/>
      </c>
      <c r="J1229" s="17" t="str">
        <f aca="false">IF($C1229="","",IFERROR(INDEX(⑤減算マスタCSV!$H$2:$H$8001,MATCH($C1229,⑤減算マスタCSV!$F$2:$F$8001,0)),1))</f>
        <v/>
      </c>
      <c r="K1229" s="17" t="str">
        <f aca="false">IF($C1229="","",MAX(1,IFERROR(INDEX(⑥商品照会CSV!$M$2:$M$3001,MATCH($C1229,⑥商品照会CSV!$A$2:$A$3001,0)),1)))</f>
        <v/>
      </c>
      <c r="L1229" s="40" t="str">
        <f aca="false">IF($C1229="","",IFERROR(INDEX(⑥商品照会CSV!$Q$2:$Q$3001,MATCH($C1229,⑥商品照会CSV!$A$2:$A$3001,0)),0))</f>
        <v/>
      </c>
      <c r="M1229" s="40" t="str">
        <f aca="false">IF($C1229="","",N($L1229)*N($K1229))</f>
        <v/>
      </c>
      <c r="N1229" s="17" t="str">
        <f aca="false">IF($C1229="","",MAX(1,IFERROR(INDEX(⑥商品照会CSV!$AK$2:$AK$3001,MATCH($C1229,⑥商品照会CSV!$A$2:$A$3001,0)),1)))</f>
        <v/>
      </c>
      <c r="O1229" s="12" t="str">
        <f aca="false">IF($C1229="","",IFERROR(IF(INDEX(⑥商品照会CSV!$AN$2:$AN$3001,MATCH($C1229,⑥商品照会CSV!$A$2:$A$3001,0))=1,"バラ",IF(INDEX(⑥商品照会CSV!$AM$2:$AM$3001,MATCH($C1229,⑥商品照会CSV!$A$2:$A$3001,0))=1,"中間包装","ケース")),"ケース"))</f>
        <v/>
      </c>
      <c r="P1229" s="18"/>
      <c r="Q1229" s="14"/>
      <c r="R1229" s="17" t="str">
        <f aca="false">IF($C1229="","",N($Q1229)*N($K1229))</f>
        <v/>
      </c>
    </row>
    <row r="1230" customFormat="false" ht="15" hidden="false" customHeight="false" outlineLevel="0" collapsed="false">
      <c r="B1230" s="12" t="n">
        <v>1225</v>
      </c>
      <c r="C1230" s="36" t="str">
        <f aca="false">IF(①在庫CSV_発注日!$M1226="","",①在庫CSV_発注日!$M1226&amp;"")</f>
        <v/>
      </c>
      <c r="D1230" s="12" t="str">
        <f aca="false">IF($C1230="","",①在庫CSV_発注日!$N1226)</f>
        <v/>
      </c>
      <c r="E1230" s="12" t="str">
        <f aca="false">IF($C1230="","",①在庫CSV_発注日!$H1226)</f>
        <v/>
      </c>
      <c r="F1230" s="12" t="str">
        <f aca="false">IF($C1230="","",①在庫CSV_発注日!$L1226)</f>
        <v/>
      </c>
      <c r="G1230" s="18"/>
      <c r="H1230" s="17" t="str">
        <f aca="false">IF($C1230="","",N(①在庫CSV_発注日!$Z1226))</f>
        <v/>
      </c>
      <c r="I1230" s="37" t="str">
        <f aca="false">IF($C1230="","",SUMIFS(⑤減算マスタCSV!$L$2:$L$8001,⑤減算マスタCSV!$F$2:$F$8001,$C1230,⑤減算マスタCSV!$K$2:$K$8001,1))</f>
        <v/>
      </c>
      <c r="J1230" s="17" t="str">
        <f aca="false">IF($C1230="","",IFERROR(INDEX(⑤減算マスタCSV!$H$2:$H$8001,MATCH($C1230,⑤減算マスタCSV!$F$2:$F$8001,0)),1))</f>
        <v/>
      </c>
      <c r="K1230" s="17" t="str">
        <f aca="false">IF($C1230="","",MAX(1,IFERROR(INDEX(⑥商品照会CSV!$M$2:$M$3001,MATCH($C1230,⑥商品照会CSV!$A$2:$A$3001,0)),1)))</f>
        <v/>
      </c>
      <c r="L1230" s="40" t="str">
        <f aca="false">IF($C1230="","",IFERROR(INDEX(⑥商品照会CSV!$Q$2:$Q$3001,MATCH($C1230,⑥商品照会CSV!$A$2:$A$3001,0)),0))</f>
        <v/>
      </c>
      <c r="M1230" s="40" t="str">
        <f aca="false">IF($C1230="","",N($L1230)*N($K1230))</f>
        <v/>
      </c>
      <c r="N1230" s="17" t="str">
        <f aca="false">IF($C1230="","",MAX(1,IFERROR(INDEX(⑥商品照会CSV!$AK$2:$AK$3001,MATCH($C1230,⑥商品照会CSV!$A$2:$A$3001,0)),1)))</f>
        <v/>
      </c>
      <c r="O1230" s="12" t="str">
        <f aca="false">IF($C1230="","",IFERROR(IF(INDEX(⑥商品照会CSV!$AN$2:$AN$3001,MATCH($C1230,⑥商品照会CSV!$A$2:$A$3001,0))=1,"バラ",IF(INDEX(⑥商品照会CSV!$AM$2:$AM$3001,MATCH($C1230,⑥商品照会CSV!$A$2:$A$3001,0))=1,"中間包装","ケース")),"ケース"))</f>
        <v/>
      </c>
      <c r="P1230" s="18"/>
      <c r="Q1230" s="14"/>
      <c r="R1230" s="17" t="str">
        <f aca="false">IF($C1230="","",N($Q1230)*N($K1230))</f>
        <v/>
      </c>
    </row>
    <row r="1231" customFormat="false" ht="15" hidden="false" customHeight="false" outlineLevel="0" collapsed="false">
      <c r="B1231" s="12" t="n">
        <v>1226</v>
      </c>
      <c r="C1231" s="36" t="str">
        <f aca="false">IF(①在庫CSV_発注日!$M1227="","",①在庫CSV_発注日!$M1227&amp;"")</f>
        <v/>
      </c>
      <c r="D1231" s="12" t="str">
        <f aca="false">IF($C1231="","",①在庫CSV_発注日!$N1227)</f>
        <v/>
      </c>
      <c r="E1231" s="12" t="str">
        <f aca="false">IF($C1231="","",①在庫CSV_発注日!$H1227)</f>
        <v/>
      </c>
      <c r="F1231" s="12" t="str">
        <f aca="false">IF($C1231="","",①在庫CSV_発注日!$L1227)</f>
        <v/>
      </c>
      <c r="G1231" s="18"/>
      <c r="H1231" s="17" t="str">
        <f aca="false">IF($C1231="","",N(①在庫CSV_発注日!$Z1227))</f>
        <v/>
      </c>
      <c r="I1231" s="37" t="str">
        <f aca="false">IF($C1231="","",SUMIFS(⑤減算マスタCSV!$L$2:$L$8001,⑤減算マスタCSV!$F$2:$F$8001,$C1231,⑤減算マスタCSV!$K$2:$K$8001,1))</f>
        <v/>
      </c>
      <c r="J1231" s="17" t="str">
        <f aca="false">IF($C1231="","",IFERROR(INDEX(⑤減算マスタCSV!$H$2:$H$8001,MATCH($C1231,⑤減算マスタCSV!$F$2:$F$8001,0)),1))</f>
        <v/>
      </c>
      <c r="K1231" s="17" t="str">
        <f aca="false">IF($C1231="","",MAX(1,IFERROR(INDEX(⑥商品照会CSV!$M$2:$M$3001,MATCH($C1231,⑥商品照会CSV!$A$2:$A$3001,0)),1)))</f>
        <v/>
      </c>
      <c r="L1231" s="40" t="str">
        <f aca="false">IF($C1231="","",IFERROR(INDEX(⑥商品照会CSV!$Q$2:$Q$3001,MATCH($C1231,⑥商品照会CSV!$A$2:$A$3001,0)),0))</f>
        <v/>
      </c>
      <c r="M1231" s="40" t="str">
        <f aca="false">IF($C1231="","",N($L1231)*N($K1231))</f>
        <v/>
      </c>
      <c r="N1231" s="17" t="str">
        <f aca="false">IF($C1231="","",MAX(1,IFERROR(INDEX(⑥商品照会CSV!$AK$2:$AK$3001,MATCH($C1231,⑥商品照会CSV!$A$2:$A$3001,0)),1)))</f>
        <v/>
      </c>
      <c r="O1231" s="12" t="str">
        <f aca="false">IF($C1231="","",IFERROR(IF(INDEX(⑥商品照会CSV!$AN$2:$AN$3001,MATCH($C1231,⑥商品照会CSV!$A$2:$A$3001,0))=1,"バラ",IF(INDEX(⑥商品照会CSV!$AM$2:$AM$3001,MATCH($C1231,⑥商品照会CSV!$A$2:$A$3001,0))=1,"中間包装","ケース")),"ケース"))</f>
        <v/>
      </c>
      <c r="P1231" s="18"/>
      <c r="Q1231" s="14"/>
      <c r="R1231" s="17" t="str">
        <f aca="false">IF($C1231="","",N($Q1231)*N($K1231))</f>
        <v/>
      </c>
    </row>
    <row r="1232" customFormat="false" ht="15" hidden="false" customHeight="false" outlineLevel="0" collapsed="false">
      <c r="B1232" s="12" t="n">
        <v>1227</v>
      </c>
      <c r="C1232" s="36" t="str">
        <f aca="false">IF(①在庫CSV_発注日!$M1228="","",①在庫CSV_発注日!$M1228&amp;"")</f>
        <v/>
      </c>
      <c r="D1232" s="12" t="str">
        <f aca="false">IF($C1232="","",①在庫CSV_発注日!$N1228)</f>
        <v/>
      </c>
      <c r="E1232" s="12" t="str">
        <f aca="false">IF($C1232="","",①在庫CSV_発注日!$H1228)</f>
        <v/>
      </c>
      <c r="F1232" s="12" t="str">
        <f aca="false">IF($C1232="","",①在庫CSV_発注日!$L1228)</f>
        <v/>
      </c>
      <c r="G1232" s="18"/>
      <c r="H1232" s="17" t="str">
        <f aca="false">IF($C1232="","",N(①在庫CSV_発注日!$Z1228))</f>
        <v/>
      </c>
      <c r="I1232" s="37" t="str">
        <f aca="false">IF($C1232="","",SUMIFS(⑤減算マスタCSV!$L$2:$L$8001,⑤減算マスタCSV!$F$2:$F$8001,$C1232,⑤減算マスタCSV!$K$2:$K$8001,1))</f>
        <v/>
      </c>
      <c r="J1232" s="17" t="str">
        <f aca="false">IF($C1232="","",IFERROR(INDEX(⑤減算マスタCSV!$H$2:$H$8001,MATCH($C1232,⑤減算マスタCSV!$F$2:$F$8001,0)),1))</f>
        <v/>
      </c>
      <c r="K1232" s="17" t="str">
        <f aca="false">IF($C1232="","",MAX(1,IFERROR(INDEX(⑥商品照会CSV!$M$2:$M$3001,MATCH($C1232,⑥商品照会CSV!$A$2:$A$3001,0)),1)))</f>
        <v/>
      </c>
      <c r="L1232" s="40" t="str">
        <f aca="false">IF($C1232="","",IFERROR(INDEX(⑥商品照会CSV!$Q$2:$Q$3001,MATCH($C1232,⑥商品照会CSV!$A$2:$A$3001,0)),0))</f>
        <v/>
      </c>
      <c r="M1232" s="40" t="str">
        <f aca="false">IF($C1232="","",N($L1232)*N($K1232))</f>
        <v/>
      </c>
      <c r="N1232" s="17" t="str">
        <f aca="false">IF($C1232="","",MAX(1,IFERROR(INDEX(⑥商品照会CSV!$AK$2:$AK$3001,MATCH($C1232,⑥商品照会CSV!$A$2:$A$3001,0)),1)))</f>
        <v/>
      </c>
      <c r="O1232" s="12" t="str">
        <f aca="false">IF($C1232="","",IFERROR(IF(INDEX(⑥商品照会CSV!$AN$2:$AN$3001,MATCH($C1232,⑥商品照会CSV!$A$2:$A$3001,0))=1,"バラ",IF(INDEX(⑥商品照会CSV!$AM$2:$AM$3001,MATCH($C1232,⑥商品照会CSV!$A$2:$A$3001,0))=1,"中間包装","ケース")),"ケース"))</f>
        <v/>
      </c>
      <c r="P1232" s="18"/>
      <c r="Q1232" s="14"/>
      <c r="R1232" s="17" t="str">
        <f aca="false">IF($C1232="","",N($Q1232)*N($K1232))</f>
        <v/>
      </c>
    </row>
    <row r="1233" customFormat="false" ht="15" hidden="false" customHeight="false" outlineLevel="0" collapsed="false">
      <c r="B1233" s="12" t="n">
        <v>1228</v>
      </c>
      <c r="C1233" s="36" t="str">
        <f aca="false">IF(①在庫CSV_発注日!$M1229="","",①在庫CSV_発注日!$M1229&amp;"")</f>
        <v/>
      </c>
      <c r="D1233" s="12" t="str">
        <f aca="false">IF($C1233="","",①在庫CSV_発注日!$N1229)</f>
        <v/>
      </c>
      <c r="E1233" s="12" t="str">
        <f aca="false">IF($C1233="","",①在庫CSV_発注日!$H1229)</f>
        <v/>
      </c>
      <c r="F1233" s="12" t="str">
        <f aca="false">IF($C1233="","",①在庫CSV_発注日!$L1229)</f>
        <v/>
      </c>
      <c r="G1233" s="18"/>
      <c r="H1233" s="17" t="str">
        <f aca="false">IF($C1233="","",N(①在庫CSV_発注日!$Z1229))</f>
        <v/>
      </c>
      <c r="I1233" s="37" t="str">
        <f aca="false">IF($C1233="","",SUMIFS(⑤減算マスタCSV!$L$2:$L$8001,⑤減算マスタCSV!$F$2:$F$8001,$C1233,⑤減算マスタCSV!$K$2:$K$8001,1))</f>
        <v/>
      </c>
      <c r="J1233" s="17" t="str">
        <f aca="false">IF($C1233="","",IFERROR(INDEX(⑤減算マスタCSV!$H$2:$H$8001,MATCH($C1233,⑤減算マスタCSV!$F$2:$F$8001,0)),1))</f>
        <v/>
      </c>
      <c r="K1233" s="17" t="str">
        <f aca="false">IF($C1233="","",MAX(1,IFERROR(INDEX(⑥商品照会CSV!$M$2:$M$3001,MATCH($C1233,⑥商品照会CSV!$A$2:$A$3001,0)),1)))</f>
        <v/>
      </c>
      <c r="L1233" s="40" t="str">
        <f aca="false">IF($C1233="","",IFERROR(INDEX(⑥商品照会CSV!$Q$2:$Q$3001,MATCH($C1233,⑥商品照会CSV!$A$2:$A$3001,0)),0))</f>
        <v/>
      </c>
      <c r="M1233" s="40" t="str">
        <f aca="false">IF($C1233="","",N($L1233)*N($K1233))</f>
        <v/>
      </c>
      <c r="N1233" s="17" t="str">
        <f aca="false">IF($C1233="","",MAX(1,IFERROR(INDEX(⑥商品照会CSV!$AK$2:$AK$3001,MATCH($C1233,⑥商品照会CSV!$A$2:$A$3001,0)),1)))</f>
        <v/>
      </c>
      <c r="O1233" s="12" t="str">
        <f aca="false">IF($C1233="","",IFERROR(IF(INDEX(⑥商品照会CSV!$AN$2:$AN$3001,MATCH($C1233,⑥商品照会CSV!$A$2:$A$3001,0))=1,"バラ",IF(INDEX(⑥商品照会CSV!$AM$2:$AM$3001,MATCH($C1233,⑥商品照会CSV!$A$2:$A$3001,0))=1,"中間包装","ケース")),"ケース"))</f>
        <v/>
      </c>
      <c r="P1233" s="18"/>
      <c r="Q1233" s="14"/>
      <c r="R1233" s="17" t="str">
        <f aca="false">IF($C1233="","",N($Q1233)*N($K1233))</f>
        <v/>
      </c>
    </row>
    <row r="1234" customFormat="false" ht="15" hidden="false" customHeight="false" outlineLevel="0" collapsed="false">
      <c r="B1234" s="12" t="n">
        <v>1229</v>
      </c>
      <c r="C1234" s="36" t="str">
        <f aca="false">IF(①在庫CSV_発注日!$M1230="","",①在庫CSV_発注日!$M1230&amp;"")</f>
        <v/>
      </c>
      <c r="D1234" s="12" t="str">
        <f aca="false">IF($C1234="","",①在庫CSV_発注日!$N1230)</f>
        <v/>
      </c>
      <c r="E1234" s="12" t="str">
        <f aca="false">IF($C1234="","",①在庫CSV_発注日!$H1230)</f>
        <v/>
      </c>
      <c r="F1234" s="12" t="str">
        <f aca="false">IF($C1234="","",①在庫CSV_発注日!$L1230)</f>
        <v/>
      </c>
      <c r="G1234" s="18"/>
      <c r="H1234" s="17" t="str">
        <f aca="false">IF($C1234="","",N(①在庫CSV_発注日!$Z1230))</f>
        <v/>
      </c>
      <c r="I1234" s="37" t="str">
        <f aca="false">IF($C1234="","",SUMIFS(⑤減算マスタCSV!$L$2:$L$8001,⑤減算マスタCSV!$F$2:$F$8001,$C1234,⑤減算マスタCSV!$K$2:$K$8001,1))</f>
        <v/>
      </c>
      <c r="J1234" s="17" t="str">
        <f aca="false">IF($C1234="","",IFERROR(INDEX(⑤減算マスタCSV!$H$2:$H$8001,MATCH($C1234,⑤減算マスタCSV!$F$2:$F$8001,0)),1))</f>
        <v/>
      </c>
      <c r="K1234" s="17" t="str">
        <f aca="false">IF($C1234="","",MAX(1,IFERROR(INDEX(⑥商品照会CSV!$M$2:$M$3001,MATCH($C1234,⑥商品照会CSV!$A$2:$A$3001,0)),1)))</f>
        <v/>
      </c>
      <c r="L1234" s="40" t="str">
        <f aca="false">IF($C1234="","",IFERROR(INDEX(⑥商品照会CSV!$Q$2:$Q$3001,MATCH($C1234,⑥商品照会CSV!$A$2:$A$3001,0)),0))</f>
        <v/>
      </c>
      <c r="M1234" s="40" t="str">
        <f aca="false">IF($C1234="","",N($L1234)*N($K1234))</f>
        <v/>
      </c>
      <c r="N1234" s="17" t="str">
        <f aca="false">IF($C1234="","",MAX(1,IFERROR(INDEX(⑥商品照会CSV!$AK$2:$AK$3001,MATCH($C1234,⑥商品照会CSV!$A$2:$A$3001,0)),1)))</f>
        <v/>
      </c>
      <c r="O1234" s="12" t="str">
        <f aca="false">IF($C1234="","",IFERROR(IF(INDEX(⑥商品照会CSV!$AN$2:$AN$3001,MATCH($C1234,⑥商品照会CSV!$A$2:$A$3001,0))=1,"バラ",IF(INDEX(⑥商品照会CSV!$AM$2:$AM$3001,MATCH($C1234,⑥商品照会CSV!$A$2:$A$3001,0))=1,"中間包装","ケース")),"ケース"))</f>
        <v/>
      </c>
      <c r="P1234" s="18"/>
      <c r="Q1234" s="14"/>
      <c r="R1234" s="17" t="str">
        <f aca="false">IF($C1234="","",N($Q1234)*N($K1234))</f>
        <v/>
      </c>
    </row>
    <row r="1235" customFormat="false" ht="15" hidden="false" customHeight="false" outlineLevel="0" collapsed="false">
      <c r="B1235" s="12" t="n">
        <v>1230</v>
      </c>
      <c r="C1235" s="36" t="str">
        <f aca="false">IF(①在庫CSV_発注日!$M1231="","",①在庫CSV_発注日!$M1231&amp;"")</f>
        <v/>
      </c>
      <c r="D1235" s="12" t="str">
        <f aca="false">IF($C1235="","",①在庫CSV_発注日!$N1231)</f>
        <v/>
      </c>
      <c r="E1235" s="12" t="str">
        <f aca="false">IF($C1235="","",①在庫CSV_発注日!$H1231)</f>
        <v/>
      </c>
      <c r="F1235" s="12" t="str">
        <f aca="false">IF($C1235="","",①在庫CSV_発注日!$L1231)</f>
        <v/>
      </c>
      <c r="G1235" s="18"/>
      <c r="H1235" s="17" t="str">
        <f aca="false">IF($C1235="","",N(①在庫CSV_発注日!$Z1231))</f>
        <v/>
      </c>
      <c r="I1235" s="37" t="str">
        <f aca="false">IF($C1235="","",SUMIFS(⑤減算マスタCSV!$L$2:$L$8001,⑤減算マスタCSV!$F$2:$F$8001,$C1235,⑤減算マスタCSV!$K$2:$K$8001,1))</f>
        <v/>
      </c>
      <c r="J1235" s="17" t="str">
        <f aca="false">IF($C1235="","",IFERROR(INDEX(⑤減算マスタCSV!$H$2:$H$8001,MATCH($C1235,⑤減算マスタCSV!$F$2:$F$8001,0)),1))</f>
        <v/>
      </c>
      <c r="K1235" s="17" t="str">
        <f aca="false">IF($C1235="","",MAX(1,IFERROR(INDEX(⑥商品照会CSV!$M$2:$M$3001,MATCH($C1235,⑥商品照会CSV!$A$2:$A$3001,0)),1)))</f>
        <v/>
      </c>
      <c r="L1235" s="40" t="str">
        <f aca="false">IF($C1235="","",IFERROR(INDEX(⑥商品照会CSV!$Q$2:$Q$3001,MATCH($C1235,⑥商品照会CSV!$A$2:$A$3001,0)),0))</f>
        <v/>
      </c>
      <c r="M1235" s="40" t="str">
        <f aca="false">IF($C1235="","",N($L1235)*N($K1235))</f>
        <v/>
      </c>
      <c r="N1235" s="17" t="str">
        <f aca="false">IF($C1235="","",MAX(1,IFERROR(INDEX(⑥商品照会CSV!$AK$2:$AK$3001,MATCH($C1235,⑥商品照会CSV!$A$2:$A$3001,0)),1)))</f>
        <v/>
      </c>
      <c r="O1235" s="12" t="str">
        <f aca="false">IF($C1235="","",IFERROR(IF(INDEX(⑥商品照会CSV!$AN$2:$AN$3001,MATCH($C1235,⑥商品照会CSV!$A$2:$A$3001,0))=1,"バラ",IF(INDEX(⑥商品照会CSV!$AM$2:$AM$3001,MATCH($C1235,⑥商品照会CSV!$A$2:$A$3001,0))=1,"中間包装","ケース")),"ケース"))</f>
        <v/>
      </c>
      <c r="P1235" s="18"/>
      <c r="Q1235" s="14"/>
      <c r="R1235" s="17" t="str">
        <f aca="false">IF($C1235="","",N($Q1235)*N($K1235))</f>
        <v/>
      </c>
    </row>
    <row r="1236" customFormat="false" ht="15" hidden="false" customHeight="false" outlineLevel="0" collapsed="false">
      <c r="B1236" s="12" t="n">
        <v>1231</v>
      </c>
      <c r="C1236" s="36" t="str">
        <f aca="false">IF(①在庫CSV_発注日!$M1232="","",①在庫CSV_発注日!$M1232&amp;"")</f>
        <v/>
      </c>
      <c r="D1236" s="12" t="str">
        <f aca="false">IF($C1236="","",①在庫CSV_発注日!$N1232)</f>
        <v/>
      </c>
      <c r="E1236" s="12" t="str">
        <f aca="false">IF($C1236="","",①在庫CSV_発注日!$H1232)</f>
        <v/>
      </c>
      <c r="F1236" s="12" t="str">
        <f aca="false">IF($C1236="","",①在庫CSV_発注日!$L1232)</f>
        <v/>
      </c>
      <c r="G1236" s="18"/>
      <c r="H1236" s="17" t="str">
        <f aca="false">IF($C1236="","",N(①在庫CSV_発注日!$Z1232))</f>
        <v/>
      </c>
      <c r="I1236" s="37" t="str">
        <f aca="false">IF($C1236="","",SUMIFS(⑤減算マスタCSV!$L$2:$L$8001,⑤減算マスタCSV!$F$2:$F$8001,$C1236,⑤減算マスタCSV!$K$2:$K$8001,1))</f>
        <v/>
      </c>
      <c r="J1236" s="17" t="str">
        <f aca="false">IF($C1236="","",IFERROR(INDEX(⑤減算マスタCSV!$H$2:$H$8001,MATCH($C1236,⑤減算マスタCSV!$F$2:$F$8001,0)),1))</f>
        <v/>
      </c>
      <c r="K1236" s="17" t="str">
        <f aca="false">IF($C1236="","",MAX(1,IFERROR(INDEX(⑥商品照会CSV!$M$2:$M$3001,MATCH($C1236,⑥商品照会CSV!$A$2:$A$3001,0)),1)))</f>
        <v/>
      </c>
      <c r="L1236" s="40" t="str">
        <f aca="false">IF($C1236="","",IFERROR(INDEX(⑥商品照会CSV!$Q$2:$Q$3001,MATCH($C1236,⑥商品照会CSV!$A$2:$A$3001,0)),0))</f>
        <v/>
      </c>
      <c r="M1236" s="40" t="str">
        <f aca="false">IF($C1236="","",N($L1236)*N($K1236))</f>
        <v/>
      </c>
      <c r="N1236" s="17" t="str">
        <f aca="false">IF($C1236="","",MAX(1,IFERROR(INDEX(⑥商品照会CSV!$AK$2:$AK$3001,MATCH($C1236,⑥商品照会CSV!$A$2:$A$3001,0)),1)))</f>
        <v/>
      </c>
      <c r="O1236" s="12" t="str">
        <f aca="false">IF($C1236="","",IFERROR(IF(INDEX(⑥商品照会CSV!$AN$2:$AN$3001,MATCH($C1236,⑥商品照会CSV!$A$2:$A$3001,0))=1,"バラ",IF(INDEX(⑥商品照会CSV!$AM$2:$AM$3001,MATCH($C1236,⑥商品照会CSV!$A$2:$A$3001,0))=1,"中間包装","ケース")),"ケース"))</f>
        <v/>
      </c>
      <c r="P1236" s="18"/>
      <c r="Q1236" s="14"/>
      <c r="R1236" s="17" t="str">
        <f aca="false">IF($C1236="","",N($Q1236)*N($K1236))</f>
        <v/>
      </c>
    </row>
    <row r="1237" customFormat="false" ht="15" hidden="false" customHeight="false" outlineLevel="0" collapsed="false">
      <c r="B1237" s="12" t="n">
        <v>1232</v>
      </c>
      <c r="C1237" s="36" t="str">
        <f aca="false">IF(①在庫CSV_発注日!$M1233="","",①在庫CSV_発注日!$M1233&amp;"")</f>
        <v/>
      </c>
      <c r="D1237" s="12" t="str">
        <f aca="false">IF($C1237="","",①在庫CSV_発注日!$N1233)</f>
        <v/>
      </c>
      <c r="E1237" s="12" t="str">
        <f aca="false">IF($C1237="","",①在庫CSV_発注日!$H1233)</f>
        <v/>
      </c>
      <c r="F1237" s="12" t="str">
        <f aca="false">IF($C1237="","",①在庫CSV_発注日!$L1233)</f>
        <v/>
      </c>
      <c r="G1237" s="18"/>
      <c r="H1237" s="17" t="str">
        <f aca="false">IF($C1237="","",N(①在庫CSV_発注日!$Z1233))</f>
        <v/>
      </c>
      <c r="I1237" s="37" t="str">
        <f aca="false">IF($C1237="","",SUMIFS(⑤減算マスタCSV!$L$2:$L$8001,⑤減算マスタCSV!$F$2:$F$8001,$C1237,⑤減算マスタCSV!$K$2:$K$8001,1))</f>
        <v/>
      </c>
      <c r="J1237" s="17" t="str">
        <f aca="false">IF($C1237="","",IFERROR(INDEX(⑤減算マスタCSV!$H$2:$H$8001,MATCH($C1237,⑤減算マスタCSV!$F$2:$F$8001,0)),1))</f>
        <v/>
      </c>
      <c r="K1237" s="17" t="str">
        <f aca="false">IF($C1237="","",MAX(1,IFERROR(INDEX(⑥商品照会CSV!$M$2:$M$3001,MATCH($C1237,⑥商品照会CSV!$A$2:$A$3001,0)),1)))</f>
        <v/>
      </c>
      <c r="L1237" s="40" t="str">
        <f aca="false">IF($C1237="","",IFERROR(INDEX(⑥商品照会CSV!$Q$2:$Q$3001,MATCH($C1237,⑥商品照会CSV!$A$2:$A$3001,0)),0))</f>
        <v/>
      </c>
      <c r="M1237" s="40" t="str">
        <f aca="false">IF($C1237="","",N($L1237)*N($K1237))</f>
        <v/>
      </c>
      <c r="N1237" s="17" t="str">
        <f aca="false">IF($C1237="","",MAX(1,IFERROR(INDEX(⑥商品照会CSV!$AK$2:$AK$3001,MATCH($C1237,⑥商品照会CSV!$A$2:$A$3001,0)),1)))</f>
        <v/>
      </c>
      <c r="O1237" s="12" t="str">
        <f aca="false">IF($C1237="","",IFERROR(IF(INDEX(⑥商品照会CSV!$AN$2:$AN$3001,MATCH($C1237,⑥商品照会CSV!$A$2:$A$3001,0))=1,"バラ",IF(INDEX(⑥商品照会CSV!$AM$2:$AM$3001,MATCH($C1237,⑥商品照会CSV!$A$2:$A$3001,0))=1,"中間包装","ケース")),"ケース"))</f>
        <v/>
      </c>
      <c r="P1237" s="18"/>
      <c r="Q1237" s="14"/>
      <c r="R1237" s="17" t="str">
        <f aca="false">IF($C1237="","",N($Q1237)*N($K1237))</f>
        <v/>
      </c>
    </row>
    <row r="1238" customFormat="false" ht="15" hidden="false" customHeight="false" outlineLevel="0" collapsed="false">
      <c r="B1238" s="12" t="n">
        <v>1233</v>
      </c>
      <c r="C1238" s="36" t="str">
        <f aca="false">IF(①在庫CSV_発注日!$M1234="","",①在庫CSV_発注日!$M1234&amp;"")</f>
        <v/>
      </c>
      <c r="D1238" s="12" t="str">
        <f aca="false">IF($C1238="","",①在庫CSV_発注日!$N1234)</f>
        <v/>
      </c>
      <c r="E1238" s="12" t="str">
        <f aca="false">IF($C1238="","",①在庫CSV_発注日!$H1234)</f>
        <v/>
      </c>
      <c r="F1238" s="12" t="str">
        <f aca="false">IF($C1238="","",①在庫CSV_発注日!$L1234)</f>
        <v/>
      </c>
      <c r="G1238" s="18"/>
      <c r="H1238" s="17" t="str">
        <f aca="false">IF($C1238="","",N(①在庫CSV_発注日!$Z1234))</f>
        <v/>
      </c>
      <c r="I1238" s="37" t="str">
        <f aca="false">IF($C1238="","",SUMIFS(⑤減算マスタCSV!$L$2:$L$8001,⑤減算マスタCSV!$F$2:$F$8001,$C1238,⑤減算マスタCSV!$K$2:$K$8001,1))</f>
        <v/>
      </c>
      <c r="J1238" s="17" t="str">
        <f aca="false">IF($C1238="","",IFERROR(INDEX(⑤減算マスタCSV!$H$2:$H$8001,MATCH($C1238,⑤減算マスタCSV!$F$2:$F$8001,0)),1))</f>
        <v/>
      </c>
      <c r="K1238" s="17" t="str">
        <f aca="false">IF($C1238="","",MAX(1,IFERROR(INDEX(⑥商品照会CSV!$M$2:$M$3001,MATCH($C1238,⑥商品照会CSV!$A$2:$A$3001,0)),1)))</f>
        <v/>
      </c>
      <c r="L1238" s="40" t="str">
        <f aca="false">IF($C1238="","",IFERROR(INDEX(⑥商品照会CSV!$Q$2:$Q$3001,MATCH($C1238,⑥商品照会CSV!$A$2:$A$3001,0)),0))</f>
        <v/>
      </c>
      <c r="M1238" s="40" t="str">
        <f aca="false">IF($C1238="","",N($L1238)*N($K1238))</f>
        <v/>
      </c>
      <c r="N1238" s="17" t="str">
        <f aca="false">IF($C1238="","",MAX(1,IFERROR(INDEX(⑥商品照会CSV!$AK$2:$AK$3001,MATCH($C1238,⑥商品照会CSV!$A$2:$A$3001,0)),1)))</f>
        <v/>
      </c>
      <c r="O1238" s="12" t="str">
        <f aca="false">IF($C1238="","",IFERROR(IF(INDEX(⑥商品照会CSV!$AN$2:$AN$3001,MATCH($C1238,⑥商品照会CSV!$A$2:$A$3001,0))=1,"バラ",IF(INDEX(⑥商品照会CSV!$AM$2:$AM$3001,MATCH($C1238,⑥商品照会CSV!$A$2:$A$3001,0))=1,"中間包装","ケース")),"ケース"))</f>
        <v/>
      </c>
      <c r="P1238" s="18"/>
      <c r="Q1238" s="14"/>
      <c r="R1238" s="17" t="str">
        <f aca="false">IF($C1238="","",N($Q1238)*N($K1238))</f>
        <v/>
      </c>
    </row>
    <row r="1239" customFormat="false" ht="15" hidden="false" customHeight="false" outlineLevel="0" collapsed="false">
      <c r="B1239" s="12" t="n">
        <v>1234</v>
      </c>
      <c r="C1239" s="36" t="str">
        <f aca="false">IF(①在庫CSV_発注日!$M1235="","",①在庫CSV_発注日!$M1235&amp;"")</f>
        <v/>
      </c>
      <c r="D1239" s="12" t="str">
        <f aca="false">IF($C1239="","",①在庫CSV_発注日!$N1235)</f>
        <v/>
      </c>
      <c r="E1239" s="12" t="str">
        <f aca="false">IF($C1239="","",①在庫CSV_発注日!$H1235)</f>
        <v/>
      </c>
      <c r="F1239" s="12" t="str">
        <f aca="false">IF($C1239="","",①在庫CSV_発注日!$L1235)</f>
        <v/>
      </c>
      <c r="G1239" s="18"/>
      <c r="H1239" s="17" t="str">
        <f aca="false">IF($C1239="","",N(①在庫CSV_発注日!$Z1235))</f>
        <v/>
      </c>
      <c r="I1239" s="37" t="str">
        <f aca="false">IF($C1239="","",SUMIFS(⑤減算マスタCSV!$L$2:$L$8001,⑤減算マスタCSV!$F$2:$F$8001,$C1239,⑤減算マスタCSV!$K$2:$K$8001,1))</f>
        <v/>
      </c>
      <c r="J1239" s="17" t="str">
        <f aca="false">IF($C1239="","",IFERROR(INDEX(⑤減算マスタCSV!$H$2:$H$8001,MATCH($C1239,⑤減算マスタCSV!$F$2:$F$8001,0)),1))</f>
        <v/>
      </c>
      <c r="K1239" s="17" t="str">
        <f aca="false">IF($C1239="","",MAX(1,IFERROR(INDEX(⑥商品照会CSV!$M$2:$M$3001,MATCH($C1239,⑥商品照会CSV!$A$2:$A$3001,0)),1)))</f>
        <v/>
      </c>
      <c r="L1239" s="40" t="str">
        <f aca="false">IF($C1239="","",IFERROR(INDEX(⑥商品照会CSV!$Q$2:$Q$3001,MATCH($C1239,⑥商品照会CSV!$A$2:$A$3001,0)),0))</f>
        <v/>
      </c>
      <c r="M1239" s="40" t="str">
        <f aca="false">IF($C1239="","",N($L1239)*N($K1239))</f>
        <v/>
      </c>
      <c r="N1239" s="17" t="str">
        <f aca="false">IF($C1239="","",MAX(1,IFERROR(INDEX(⑥商品照会CSV!$AK$2:$AK$3001,MATCH($C1239,⑥商品照会CSV!$A$2:$A$3001,0)),1)))</f>
        <v/>
      </c>
      <c r="O1239" s="12" t="str">
        <f aca="false">IF($C1239="","",IFERROR(IF(INDEX(⑥商品照会CSV!$AN$2:$AN$3001,MATCH($C1239,⑥商品照会CSV!$A$2:$A$3001,0))=1,"バラ",IF(INDEX(⑥商品照会CSV!$AM$2:$AM$3001,MATCH($C1239,⑥商品照会CSV!$A$2:$A$3001,0))=1,"中間包装","ケース")),"ケース"))</f>
        <v/>
      </c>
      <c r="P1239" s="18"/>
      <c r="Q1239" s="14"/>
      <c r="R1239" s="17" t="str">
        <f aca="false">IF($C1239="","",N($Q1239)*N($K1239))</f>
        <v/>
      </c>
    </row>
    <row r="1240" customFormat="false" ht="15" hidden="false" customHeight="false" outlineLevel="0" collapsed="false">
      <c r="B1240" s="12" t="n">
        <v>1235</v>
      </c>
      <c r="C1240" s="36" t="str">
        <f aca="false">IF(①在庫CSV_発注日!$M1236="","",①在庫CSV_発注日!$M1236&amp;"")</f>
        <v/>
      </c>
      <c r="D1240" s="12" t="str">
        <f aca="false">IF($C1240="","",①在庫CSV_発注日!$N1236)</f>
        <v/>
      </c>
      <c r="E1240" s="12" t="str">
        <f aca="false">IF($C1240="","",①在庫CSV_発注日!$H1236)</f>
        <v/>
      </c>
      <c r="F1240" s="12" t="str">
        <f aca="false">IF($C1240="","",①在庫CSV_発注日!$L1236)</f>
        <v/>
      </c>
      <c r="G1240" s="18"/>
      <c r="H1240" s="17" t="str">
        <f aca="false">IF($C1240="","",N(①在庫CSV_発注日!$Z1236))</f>
        <v/>
      </c>
      <c r="I1240" s="37" t="str">
        <f aca="false">IF($C1240="","",SUMIFS(⑤減算マスタCSV!$L$2:$L$8001,⑤減算マスタCSV!$F$2:$F$8001,$C1240,⑤減算マスタCSV!$K$2:$K$8001,1))</f>
        <v/>
      </c>
      <c r="J1240" s="17" t="str">
        <f aca="false">IF($C1240="","",IFERROR(INDEX(⑤減算マスタCSV!$H$2:$H$8001,MATCH($C1240,⑤減算マスタCSV!$F$2:$F$8001,0)),1))</f>
        <v/>
      </c>
      <c r="K1240" s="17" t="str">
        <f aca="false">IF($C1240="","",MAX(1,IFERROR(INDEX(⑥商品照会CSV!$M$2:$M$3001,MATCH($C1240,⑥商品照会CSV!$A$2:$A$3001,0)),1)))</f>
        <v/>
      </c>
      <c r="L1240" s="40" t="str">
        <f aca="false">IF($C1240="","",IFERROR(INDEX(⑥商品照会CSV!$Q$2:$Q$3001,MATCH($C1240,⑥商品照会CSV!$A$2:$A$3001,0)),0))</f>
        <v/>
      </c>
      <c r="M1240" s="40" t="str">
        <f aca="false">IF($C1240="","",N($L1240)*N($K1240))</f>
        <v/>
      </c>
      <c r="N1240" s="17" t="str">
        <f aca="false">IF($C1240="","",MAX(1,IFERROR(INDEX(⑥商品照会CSV!$AK$2:$AK$3001,MATCH($C1240,⑥商品照会CSV!$A$2:$A$3001,0)),1)))</f>
        <v/>
      </c>
      <c r="O1240" s="12" t="str">
        <f aca="false">IF($C1240="","",IFERROR(IF(INDEX(⑥商品照会CSV!$AN$2:$AN$3001,MATCH($C1240,⑥商品照会CSV!$A$2:$A$3001,0))=1,"バラ",IF(INDEX(⑥商品照会CSV!$AM$2:$AM$3001,MATCH($C1240,⑥商品照会CSV!$A$2:$A$3001,0))=1,"中間包装","ケース")),"ケース"))</f>
        <v/>
      </c>
      <c r="P1240" s="18"/>
      <c r="Q1240" s="14"/>
      <c r="R1240" s="17" t="str">
        <f aca="false">IF($C1240="","",N($Q1240)*N($K1240))</f>
        <v/>
      </c>
    </row>
    <row r="1241" customFormat="false" ht="15" hidden="false" customHeight="false" outlineLevel="0" collapsed="false">
      <c r="B1241" s="12" t="n">
        <v>1236</v>
      </c>
      <c r="C1241" s="36" t="str">
        <f aca="false">IF(①在庫CSV_発注日!$M1237="","",①在庫CSV_発注日!$M1237&amp;"")</f>
        <v/>
      </c>
      <c r="D1241" s="12" t="str">
        <f aca="false">IF($C1241="","",①在庫CSV_発注日!$N1237)</f>
        <v/>
      </c>
      <c r="E1241" s="12" t="str">
        <f aca="false">IF($C1241="","",①在庫CSV_発注日!$H1237)</f>
        <v/>
      </c>
      <c r="F1241" s="12" t="str">
        <f aca="false">IF($C1241="","",①在庫CSV_発注日!$L1237)</f>
        <v/>
      </c>
      <c r="G1241" s="18"/>
      <c r="H1241" s="17" t="str">
        <f aca="false">IF($C1241="","",N(①在庫CSV_発注日!$Z1237))</f>
        <v/>
      </c>
      <c r="I1241" s="37" t="str">
        <f aca="false">IF($C1241="","",SUMIFS(⑤減算マスタCSV!$L$2:$L$8001,⑤減算マスタCSV!$F$2:$F$8001,$C1241,⑤減算マスタCSV!$K$2:$K$8001,1))</f>
        <v/>
      </c>
      <c r="J1241" s="17" t="str">
        <f aca="false">IF($C1241="","",IFERROR(INDEX(⑤減算マスタCSV!$H$2:$H$8001,MATCH($C1241,⑤減算マスタCSV!$F$2:$F$8001,0)),1))</f>
        <v/>
      </c>
      <c r="K1241" s="17" t="str">
        <f aca="false">IF($C1241="","",MAX(1,IFERROR(INDEX(⑥商品照会CSV!$M$2:$M$3001,MATCH($C1241,⑥商品照会CSV!$A$2:$A$3001,0)),1)))</f>
        <v/>
      </c>
      <c r="L1241" s="40" t="str">
        <f aca="false">IF($C1241="","",IFERROR(INDEX(⑥商品照会CSV!$Q$2:$Q$3001,MATCH($C1241,⑥商品照会CSV!$A$2:$A$3001,0)),0))</f>
        <v/>
      </c>
      <c r="M1241" s="40" t="str">
        <f aca="false">IF($C1241="","",N($L1241)*N($K1241))</f>
        <v/>
      </c>
      <c r="N1241" s="17" t="str">
        <f aca="false">IF($C1241="","",MAX(1,IFERROR(INDEX(⑥商品照会CSV!$AK$2:$AK$3001,MATCH($C1241,⑥商品照会CSV!$A$2:$A$3001,0)),1)))</f>
        <v/>
      </c>
      <c r="O1241" s="12" t="str">
        <f aca="false">IF($C1241="","",IFERROR(IF(INDEX(⑥商品照会CSV!$AN$2:$AN$3001,MATCH($C1241,⑥商品照会CSV!$A$2:$A$3001,0))=1,"バラ",IF(INDEX(⑥商品照会CSV!$AM$2:$AM$3001,MATCH($C1241,⑥商品照会CSV!$A$2:$A$3001,0))=1,"中間包装","ケース")),"ケース"))</f>
        <v/>
      </c>
      <c r="P1241" s="18"/>
      <c r="Q1241" s="14"/>
      <c r="R1241" s="17" t="str">
        <f aca="false">IF($C1241="","",N($Q1241)*N($K1241))</f>
        <v/>
      </c>
    </row>
    <row r="1242" customFormat="false" ht="15" hidden="false" customHeight="false" outlineLevel="0" collapsed="false">
      <c r="B1242" s="12" t="n">
        <v>1237</v>
      </c>
      <c r="C1242" s="36" t="str">
        <f aca="false">IF(①在庫CSV_発注日!$M1238="","",①在庫CSV_発注日!$M1238&amp;"")</f>
        <v/>
      </c>
      <c r="D1242" s="12" t="str">
        <f aca="false">IF($C1242="","",①在庫CSV_発注日!$N1238)</f>
        <v/>
      </c>
      <c r="E1242" s="12" t="str">
        <f aca="false">IF($C1242="","",①在庫CSV_発注日!$H1238)</f>
        <v/>
      </c>
      <c r="F1242" s="12" t="str">
        <f aca="false">IF($C1242="","",①在庫CSV_発注日!$L1238)</f>
        <v/>
      </c>
      <c r="G1242" s="18"/>
      <c r="H1242" s="17" t="str">
        <f aca="false">IF($C1242="","",N(①在庫CSV_発注日!$Z1238))</f>
        <v/>
      </c>
      <c r="I1242" s="37" t="str">
        <f aca="false">IF($C1242="","",SUMIFS(⑤減算マスタCSV!$L$2:$L$8001,⑤減算マスタCSV!$F$2:$F$8001,$C1242,⑤減算マスタCSV!$K$2:$K$8001,1))</f>
        <v/>
      </c>
      <c r="J1242" s="17" t="str">
        <f aca="false">IF($C1242="","",IFERROR(INDEX(⑤減算マスタCSV!$H$2:$H$8001,MATCH($C1242,⑤減算マスタCSV!$F$2:$F$8001,0)),1))</f>
        <v/>
      </c>
      <c r="K1242" s="17" t="str">
        <f aca="false">IF($C1242="","",MAX(1,IFERROR(INDEX(⑥商品照会CSV!$M$2:$M$3001,MATCH($C1242,⑥商品照会CSV!$A$2:$A$3001,0)),1)))</f>
        <v/>
      </c>
      <c r="L1242" s="40" t="str">
        <f aca="false">IF($C1242="","",IFERROR(INDEX(⑥商品照会CSV!$Q$2:$Q$3001,MATCH($C1242,⑥商品照会CSV!$A$2:$A$3001,0)),0))</f>
        <v/>
      </c>
      <c r="M1242" s="40" t="str">
        <f aca="false">IF($C1242="","",N($L1242)*N($K1242))</f>
        <v/>
      </c>
      <c r="N1242" s="17" t="str">
        <f aca="false">IF($C1242="","",MAX(1,IFERROR(INDEX(⑥商品照会CSV!$AK$2:$AK$3001,MATCH($C1242,⑥商品照会CSV!$A$2:$A$3001,0)),1)))</f>
        <v/>
      </c>
      <c r="O1242" s="12" t="str">
        <f aca="false">IF($C1242="","",IFERROR(IF(INDEX(⑥商品照会CSV!$AN$2:$AN$3001,MATCH($C1242,⑥商品照会CSV!$A$2:$A$3001,0))=1,"バラ",IF(INDEX(⑥商品照会CSV!$AM$2:$AM$3001,MATCH($C1242,⑥商品照会CSV!$A$2:$A$3001,0))=1,"中間包装","ケース")),"ケース"))</f>
        <v/>
      </c>
      <c r="P1242" s="18"/>
      <c r="Q1242" s="14"/>
      <c r="R1242" s="17" t="str">
        <f aca="false">IF($C1242="","",N($Q1242)*N($K1242))</f>
        <v/>
      </c>
    </row>
    <row r="1243" customFormat="false" ht="15" hidden="false" customHeight="false" outlineLevel="0" collapsed="false">
      <c r="B1243" s="12" t="n">
        <v>1238</v>
      </c>
      <c r="C1243" s="36" t="str">
        <f aca="false">IF(①在庫CSV_発注日!$M1239="","",①在庫CSV_発注日!$M1239&amp;"")</f>
        <v/>
      </c>
      <c r="D1243" s="12" t="str">
        <f aca="false">IF($C1243="","",①在庫CSV_発注日!$N1239)</f>
        <v/>
      </c>
      <c r="E1243" s="12" t="str">
        <f aca="false">IF($C1243="","",①在庫CSV_発注日!$H1239)</f>
        <v/>
      </c>
      <c r="F1243" s="12" t="str">
        <f aca="false">IF($C1243="","",①在庫CSV_発注日!$L1239)</f>
        <v/>
      </c>
      <c r="G1243" s="18"/>
      <c r="H1243" s="17" t="str">
        <f aca="false">IF($C1243="","",N(①在庫CSV_発注日!$Z1239))</f>
        <v/>
      </c>
      <c r="I1243" s="37" t="str">
        <f aca="false">IF($C1243="","",SUMIFS(⑤減算マスタCSV!$L$2:$L$8001,⑤減算マスタCSV!$F$2:$F$8001,$C1243,⑤減算マスタCSV!$K$2:$K$8001,1))</f>
        <v/>
      </c>
      <c r="J1243" s="17" t="str">
        <f aca="false">IF($C1243="","",IFERROR(INDEX(⑤減算マスタCSV!$H$2:$H$8001,MATCH($C1243,⑤減算マスタCSV!$F$2:$F$8001,0)),1))</f>
        <v/>
      </c>
      <c r="K1243" s="17" t="str">
        <f aca="false">IF($C1243="","",MAX(1,IFERROR(INDEX(⑥商品照会CSV!$M$2:$M$3001,MATCH($C1243,⑥商品照会CSV!$A$2:$A$3001,0)),1)))</f>
        <v/>
      </c>
      <c r="L1243" s="40" t="str">
        <f aca="false">IF($C1243="","",IFERROR(INDEX(⑥商品照会CSV!$Q$2:$Q$3001,MATCH($C1243,⑥商品照会CSV!$A$2:$A$3001,0)),0))</f>
        <v/>
      </c>
      <c r="M1243" s="40" t="str">
        <f aca="false">IF($C1243="","",N($L1243)*N($K1243))</f>
        <v/>
      </c>
      <c r="N1243" s="17" t="str">
        <f aca="false">IF($C1243="","",MAX(1,IFERROR(INDEX(⑥商品照会CSV!$AK$2:$AK$3001,MATCH($C1243,⑥商品照会CSV!$A$2:$A$3001,0)),1)))</f>
        <v/>
      </c>
      <c r="O1243" s="12" t="str">
        <f aca="false">IF($C1243="","",IFERROR(IF(INDEX(⑥商品照会CSV!$AN$2:$AN$3001,MATCH($C1243,⑥商品照会CSV!$A$2:$A$3001,0))=1,"バラ",IF(INDEX(⑥商品照会CSV!$AM$2:$AM$3001,MATCH($C1243,⑥商品照会CSV!$A$2:$A$3001,0))=1,"中間包装","ケース")),"ケース"))</f>
        <v/>
      </c>
      <c r="P1243" s="18"/>
      <c r="Q1243" s="14"/>
      <c r="R1243" s="17" t="str">
        <f aca="false">IF($C1243="","",N($Q1243)*N($K1243))</f>
        <v/>
      </c>
    </row>
    <row r="1244" customFormat="false" ht="15" hidden="false" customHeight="false" outlineLevel="0" collapsed="false">
      <c r="B1244" s="12" t="n">
        <v>1239</v>
      </c>
      <c r="C1244" s="36" t="str">
        <f aca="false">IF(①在庫CSV_発注日!$M1240="","",①在庫CSV_発注日!$M1240&amp;"")</f>
        <v/>
      </c>
      <c r="D1244" s="12" t="str">
        <f aca="false">IF($C1244="","",①在庫CSV_発注日!$N1240)</f>
        <v/>
      </c>
      <c r="E1244" s="12" t="str">
        <f aca="false">IF($C1244="","",①在庫CSV_発注日!$H1240)</f>
        <v/>
      </c>
      <c r="F1244" s="12" t="str">
        <f aca="false">IF($C1244="","",①在庫CSV_発注日!$L1240)</f>
        <v/>
      </c>
      <c r="G1244" s="18"/>
      <c r="H1244" s="17" t="str">
        <f aca="false">IF($C1244="","",N(①在庫CSV_発注日!$Z1240))</f>
        <v/>
      </c>
      <c r="I1244" s="37" t="str">
        <f aca="false">IF($C1244="","",SUMIFS(⑤減算マスタCSV!$L$2:$L$8001,⑤減算マスタCSV!$F$2:$F$8001,$C1244,⑤減算マスタCSV!$K$2:$K$8001,1))</f>
        <v/>
      </c>
      <c r="J1244" s="17" t="str">
        <f aca="false">IF($C1244="","",IFERROR(INDEX(⑤減算マスタCSV!$H$2:$H$8001,MATCH($C1244,⑤減算マスタCSV!$F$2:$F$8001,0)),1))</f>
        <v/>
      </c>
      <c r="K1244" s="17" t="str">
        <f aca="false">IF($C1244="","",MAX(1,IFERROR(INDEX(⑥商品照会CSV!$M$2:$M$3001,MATCH($C1244,⑥商品照会CSV!$A$2:$A$3001,0)),1)))</f>
        <v/>
      </c>
      <c r="L1244" s="40" t="str">
        <f aca="false">IF($C1244="","",IFERROR(INDEX(⑥商品照会CSV!$Q$2:$Q$3001,MATCH($C1244,⑥商品照会CSV!$A$2:$A$3001,0)),0))</f>
        <v/>
      </c>
      <c r="M1244" s="40" t="str">
        <f aca="false">IF($C1244="","",N($L1244)*N($K1244))</f>
        <v/>
      </c>
      <c r="N1244" s="17" t="str">
        <f aca="false">IF($C1244="","",MAX(1,IFERROR(INDEX(⑥商品照会CSV!$AK$2:$AK$3001,MATCH($C1244,⑥商品照会CSV!$A$2:$A$3001,0)),1)))</f>
        <v/>
      </c>
      <c r="O1244" s="12" t="str">
        <f aca="false">IF($C1244="","",IFERROR(IF(INDEX(⑥商品照会CSV!$AN$2:$AN$3001,MATCH($C1244,⑥商品照会CSV!$A$2:$A$3001,0))=1,"バラ",IF(INDEX(⑥商品照会CSV!$AM$2:$AM$3001,MATCH($C1244,⑥商品照会CSV!$A$2:$A$3001,0))=1,"中間包装","ケース")),"ケース"))</f>
        <v/>
      </c>
      <c r="P1244" s="18"/>
      <c r="Q1244" s="14"/>
      <c r="R1244" s="17" t="str">
        <f aca="false">IF($C1244="","",N($Q1244)*N($K1244))</f>
        <v/>
      </c>
    </row>
    <row r="1245" customFormat="false" ht="15" hidden="false" customHeight="false" outlineLevel="0" collapsed="false">
      <c r="B1245" s="12" t="n">
        <v>1240</v>
      </c>
      <c r="C1245" s="36" t="str">
        <f aca="false">IF(①在庫CSV_発注日!$M1241="","",①在庫CSV_発注日!$M1241&amp;"")</f>
        <v/>
      </c>
      <c r="D1245" s="12" t="str">
        <f aca="false">IF($C1245="","",①在庫CSV_発注日!$N1241)</f>
        <v/>
      </c>
      <c r="E1245" s="12" t="str">
        <f aca="false">IF($C1245="","",①在庫CSV_発注日!$H1241)</f>
        <v/>
      </c>
      <c r="F1245" s="12" t="str">
        <f aca="false">IF($C1245="","",①在庫CSV_発注日!$L1241)</f>
        <v/>
      </c>
      <c r="G1245" s="18"/>
      <c r="H1245" s="17" t="str">
        <f aca="false">IF($C1245="","",N(①在庫CSV_発注日!$Z1241))</f>
        <v/>
      </c>
      <c r="I1245" s="37" t="str">
        <f aca="false">IF($C1245="","",SUMIFS(⑤減算マスタCSV!$L$2:$L$8001,⑤減算マスタCSV!$F$2:$F$8001,$C1245,⑤減算マスタCSV!$K$2:$K$8001,1))</f>
        <v/>
      </c>
      <c r="J1245" s="17" t="str">
        <f aca="false">IF($C1245="","",IFERROR(INDEX(⑤減算マスタCSV!$H$2:$H$8001,MATCH($C1245,⑤減算マスタCSV!$F$2:$F$8001,0)),1))</f>
        <v/>
      </c>
      <c r="K1245" s="17" t="str">
        <f aca="false">IF($C1245="","",MAX(1,IFERROR(INDEX(⑥商品照会CSV!$M$2:$M$3001,MATCH($C1245,⑥商品照会CSV!$A$2:$A$3001,0)),1)))</f>
        <v/>
      </c>
      <c r="L1245" s="40" t="str">
        <f aca="false">IF($C1245="","",IFERROR(INDEX(⑥商品照会CSV!$Q$2:$Q$3001,MATCH($C1245,⑥商品照会CSV!$A$2:$A$3001,0)),0))</f>
        <v/>
      </c>
      <c r="M1245" s="40" t="str">
        <f aca="false">IF($C1245="","",N($L1245)*N($K1245))</f>
        <v/>
      </c>
      <c r="N1245" s="17" t="str">
        <f aca="false">IF($C1245="","",MAX(1,IFERROR(INDEX(⑥商品照会CSV!$AK$2:$AK$3001,MATCH($C1245,⑥商品照会CSV!$A$2:$A$3001,0)),1)))</f>
        <v/>
      </c>
      <c r="O1245" s="12" t="str">
        <f aca="false">IF($C1245="","",IFERROR(IF(INDEX(⑥商品照会CSV!$AN$2:$AN$3001,MATCH($C1245,⑥商品照会CSV!$A$2:$A$3001,0))=1,"バラ",IF(INDEX(⑥商品照会CSV!$AM$2:$AM$3001,MATCH($C1245,⑥商品照会CSV!$A$2:$A$3001,0))=1,"中間包装","ケース")),"ケース"))</f>
        <v/>
      </c>
      <c r="P1245" s="18"/>
      <c r="Q1245" s="14"/>
      <c r="R1245" s="17" t="str">
        <f aca="false">IF($C1245="","",N($Q1245)*N($K1245))</f>
        <v/>
      </c>
    </row>
    <row r="1246" customFormat="false" ht="15" hidden="false" customHeight="false" outlineLevel="0" collapsed="false">
      <c r="B1246" s="12" t="n">
        <v>1241</v>
      </c>
      <c r="C1246" s="36" t="str">
        <f aca="false">IF(①在庫CSV_発注日!$M1242="","",①在庫CSV_発注日!$M1242&amp;"")</f>
        <v/>
      </c>
      <c r="D1246" s="12" t="str">
        <f aca="false">IF($C1246="","",①在庫CSV_発注日!$N1242)</f>
        <v/>
      </c>
      <c r="E1246" s="12" t="str">
        <f aca="false">IF($C1246="","",①在庫CSV_発注日!$H1242)</f>
        <v/>
      </c>
      <c r="F1246" s="12" t="str">
        <f aca="false">IF($C1246="","",①在庫CSV_発注日!$L1242)</f>
        <v/>
      </c>
      <c r="G1246" s="18"/>
      <c r="H1246" s="17" t="str">
        <f aca="false">IF($C1246="","",N(①在庫CSV_発注日!$Z1242))</f>
        <v/>
      </c>
      <c r="I1246" s="37" t="str">
        <f aca="false">IF($C1246="","",SUMIFS(⑤減算マスタCSV!$L$2:$L$8001,⑤減算マスタCSV!$F$2:$F$8001,$C1246,⑤減算マスタCSV!$K$2:$K$8001,1))</f>
        <v/>
      </c>
      <c r="J1246" s="17" t="str">
        <f aca="false">IF($C1246="","",IFERROR(INDEX(⑤減算マスタCSV!$H$2:$H$8001,MATCH($C1246,⑤減算マスタCSV!$F$2:$F$8001,0)),1))</f>
        <v/>
      </c>
      <c r="K1246" s="17" t="str">
        <f aca="false">IF($C1246="","",MAX(1,IFERROR(INDEX(⑥商品照会CSV!$M$2:$M$3001,MATCH($C1246,⑥商品照会CSV!$A$2:$A$3001,0)),1)))</f>
        <v/>
      </c>
      <c r="L1246" s="40" t="str">
        <f aca="false">IF($C1246="","",IFERROR(INDEX(⑥商品照会CSV!$Q$2:$Q$3001,MATCH($C1246,⑥商品照会CSV!$A$2:$A$3001,0)),0))</f>
        <v/>
      </c>
      <c r="M1246" s="40" t="str">
        <f aca="false">IF($C1246="","",N($L1246)*N($K1246))</f>
        <v/>
      </c>
      <c r="N1246" s="17" t="str">
        <f aca="false">IF($C1246="","",MAX(1,IFERROR(INDEX(⑥商品照会CSV!$AK$2:$AK$3001,MATCH($C1246,⑥商品照会CSV!$A$2:$A$3001,0)),1)))</f>
        <v/>
      </c>
      <c r="O1246" s="12" t="str">
        <f aca="false">IF($C1246="","",IFERROR(IF(INDEX(⑥商品照会CSV!$AN$2:$AN$3001,MATCH($C1246,⑥商品照会CSV!$A$2:$A$3001,0))=1,"バラ",IF(INDEX(⑥商品照会CSV!$AM$2:$AM$3001,MATCH($C1246,⑥商品照会CSV!$A$2:$A$3001,0))=1,"中間包装","ケース")),"ケース"))</f>
        <v/>
      </c>
      <c r="P1246" s="18"/>
      <c r="Q1246" s="14"/>
      <c r="R1246" s="17" t="str">
        <f aca="false">IF($C1246="","",N($Q1246)*N($K1246))</f>
        <v/>
      </c>
    </row>
    <row r="1247" customFormat="false" ht="15" hidden="false" customHeight="false" outlineLevel="0" collapsed="false">
      <c r="B1247" s="12" t="n">
        <v>1242</v>
      </c>
      <c r="C1247" s="36" t="str">
        <f aca="false">IF(①在庫CSV_発注日!$M1243="","",①在庫CSV_発注日!$M1243&amp;"")</f>
        <v/>
      </c>
      <c r="D1247" s="12" t="str">
        <f aca="false">IF($C1247="","",①在庫CSV_発注日!$N1243)</f>
        <v/>
      </c>
      <c r="E1247" s="12" t="str">
        <f aca="false">IF($C1247="","",①在庫CSV_発注日!$H1243)</f>
        <v/>
      </c>
      <c r="F1247" s="12" t="str">
        <f aca="false">IF($C1247="","",①在庫CSV_発注日!$L1243)</f>
        <v/>
      </c>
      <c r="G1247" s="18"/>
      <c r="H1247" s="17" t="str">
        <f aca="false">IF($C1247="","",N(①在庫CSV_発注日!$Z1243))</f>
        <v/>
      </c>
      <c r="I1247" s="37" t="str">
        <f aca="false">IF($C1247="","",SUMIFS(⑤減算マスタCSV!$L$2:$L$8001,⑤減算マスタCSV!$F$2:$F$8001,$C1247,⑤減算マスタCSV!$K$2:$K$8001,1))</f>
        <v/>
      </c>
      <c r="J1247" s="17" t="str">
        <f aca="false">IF($C1247="","",IFERROR(INDEX(⑤減算マスタCSV!$H$2:$H$8001,MATCH($C1247,⑤減算マスタCSV!$F$2:$F$8001,0)),1))</f>
        <v/>
      </c>
      <c r="K1247" s="17" t="str">
        <f aca="false">IF($C1247="","",MAX(1,IFERROR(INDEX(⑥商品照会CSV!$M$2:$M$3001,MATCH($C1247,⑥商品照会CSV!$A$2:$A$3001,0)),1)))</f>
        <v/>
      </c>
      <c r="L1247" s="40" t="str">
        <f aca="false">IF($C1247="","",IFERROR(INDEX(⑥商品照会CSV!$Q$2:$Q$3001,MATCH($C1247,⑥商品照会CSV!$A$2:$A$3001,0)),0))</f>
        <v/>
      </c>
      <c r="M1247" s="40" t="str">
        <f aca="false">IF($C1247="","",N($L1247)*N($K1247))</f>
        <v/>
      </c>
      <c r="N1247" s="17" t="str">
        <f aca="false">IF($C1247="","",MAX(1,IFERROR(INDEX(⑥商品照会CSV!$AK$2:$AK$3001,MATCH($C1247,⑥商品照会CSV!$A$2:$A$3001,0)),1)))</f>
        <v/>
      </c>
      <c r="O1247" s="12" t="str">
        <f aca="false">IF($C1247="","",IFERROR(IF(INDEX(⑥商品照会CSV!$AN$2:$AN$3001,MATCH($C1247,⑥商品照会CSV!$A$2:$A$3001,0))=1,"バラ",IF(INDEX(⑥商品照会CSV!$AM$2:$AM$3001,MATCH($C1247,⑥商品照会CSV!$A$2:$A$3001,0))=1,"中間包装","ケース")),"ケース"))</f>
        <v/>
      </c>
      <c r="P1247" s="18"/>
      <c r="Q1247" s="14"/>
      <c r="R1247" s="17" t="str">
        <f aca="false">IF($C1247="","",N($Q1247)*N($K1247))</f>
        <v/>
      </c>
    </row>
    <row r="1248" customFormat="false" ht="15" hidden="false" customHeight="false" outlineLevel="0" collapsed="false">
      <c r="B1248" s="12" t="n">
        <v>1243</v>
      </c>
      <c r="C1248" s="36" t="str">
        <f aca="false">IF(①在庫CSV_発注日!$M1244="","",①在庫CSV_発注日!$M1244&amp;"")</f>
        <v/>
      </c>
      <c r="D1248" s="12" t="str">
        <f aca="false">IF($C1248="","",①在庫CSV_発注日!$N1244)</f>
        <v/>
      </c>
      <c r="E1248" s="12" t="str">
        <f aca="false">IF($C1248="","",①在庫CSV_発注日!$H1244)</f>
        <v/>
      </c>
      <c r="F1248" s="12" t="str">
        <f aca="false">IF($C1248="","",①在庫CSV_発注日!$L1244)</f>
        <v/>
      </c>
      <c r="G1248" s="18"/>
      <c r="H1248" s="17" t="str">
        <f aca="false">IF($C1248="","",N(①在庫CSV_発注日!$Z1244))</f>
        <v/>
      </c>
      <c r="I1248" s="37" t="str">
        <f aca="false">IF($C1248="","",SUMIFS(⑤減算マスタCSV!$L$2:$L$8001,⑤減算マスタCSV!$F$2:$F$8001,$C1248,⑤減算マスタCSV!$K$2:$K$8001,1))</f>
        <v/>
      </c>
      <c r="J1248" s="17" t="str">
        <f aca="false">IF($C1248="","",IFERROR(INDEX(⑤減算マスタCSV!$H$2:$H$8001,MATCH($C1248,⑤減算マスタCSV!$F$2:$F$8001,0)),1))</f>
        <v/>
      </c>
      <c r="K1248" s="17" t="str">
        <f aca="false">IF($C1248="","",MAX(1,IFERROR(INDEX(⑥商品照会CSV!$M$2:$M$3001,MATCH($C1248,⑥商品照会CSV!$A$2:$A$3001,0)),1)))</f>
        <v/>
      </c>
      <c r="L1248" s="40" t="str">
        <f aca="false">IF($C1248="","",IFERROR(INDEX(⑥商品照会CSV!$Q$2:$Q$3001,MATCH($C1248,⑥商品照会CSV!$A$2:$A$3001,0)),0))</f>
        <v/>
      </c>
      <c r="M1248" s="40" t="str">
        <f aca="false">IF($C1248="","",N($L1248)*N($K1248))</f>
        <v/>
      </c>
      <c r="N1248" s="17" t="str">
        <f aca="false">IF($C1248="","",MAX(1,IFERROR(INDEX(⑥商品照会CSV!$AK$2:$AK$3001,MATCH($C1248,⑥商品照会CSV!$A$2:$A$3001,0)),1)))</f>
        <v/>
      </c>
      <c r="O1248" s="12" t="str">
        <f aca="false">IF($C1248="","",IFERROR(IF(INDEX(⑥商品照会CSV!$AN$2:$AN$3001,MATCH($C1248,⑥商品照会CSV!$A$2:$A$3001,0))=1,"バラ",IF(INDEX(⑥商品照会CSV!$AM$2:$AM$3001,MATCH($C1248,⑥商品照会CSV!$A$2:$A$3001,0))=1,"中間包装","ケース")),"ケース"))</f>
        <v/>
      </c>
      <c r="P1248" s="18"/>
      <c r="Q1248" s="14"/>
      <c r="R1248" s="17" t="str">
        <f aca="false">IF($C1248="","",N($Q1248)*N($K1248))</f>
        <v/>
      </c>
    </row>
    <row r="1249" customFormat="false" ht="15" hidden="false" customHeight="false" outlineLevel="0" collapsed="false">
      <c r="B1249" s="12" t="n">
        <v>1244</v>
      </c>
      <c r="C1249" s="36" t="str">
        <f aca="false">IF(①在庫CSV_発注日!$M1245="","",①在庫CSV_発注日!$M1245&amp;"")</f>
        <v/>
      </c>
      <c r="D1249" s="12" t="str">
        <f aca="false">IF($C1249="","",①在庫CSV_発注日!$N1245)</f>
        <v/>
      </c>
      <c r="E1249" s="12" t="str">
        <f aca="false">IF($C1249="","",①在庫CSV_発注日!$H1245)</f>
        <v/>
      </c>
      <c r="F1249" s="12" t="str">
        <f aca="false">IF($C1249="","",①在庫CSV_発注日!$L1245)</f>
        <v/>
      </c>
      <c r="G1249" s="18"/>
      <c r="H1249" s="17" t="str">
        <f aca="false">IF($C1249="","",N(①在庫CSV_発注日!$Z1245))</f>
        <v/>
      </c>
      <c r="I1249" s="37" t="str">
        <f aca="false">IF($C1249="","",SUMIFS(⑤減算マスタCSV!$L$2:$L$8001,⑤減算マスタCSV!$F$2:$F$8001,$C1249,⑤減算マスタCSV!$K$2:$K$8001,1))</f>
        <v/>
      </c>
      <c r="J1249" s="17" t="str">
        <f aca="false">IF($C1249="","",IFERROR(INDEX(⑤減算マスタCSV!$H$2:$H$8001,MATCH($C1249,⑤減算マスタCSV!$F$2:$F$8001,0)),1))</f>
        <v/>
      </c>
      <c r="K1249" s="17" t="str">
        <f aca="false">IF($C1249="","",MAX(1,IFERROR(INDEX(⑥商品照会CSV!$M$2:$M$3001,MATCH($C1249,⑥商品照会CSV!$A$2:$A$3001,0)),1)))</f>
        <v/>
      </c>
      <c r="L1249" s="40" t="str">
        <f aca="false">IF($C1249="","",IFERROR(INDEX(⑥商品照会CSV!$Q$2:$Q$3001,MATCH($C1249,⑥商品照会CSV!$A$2:$A$3001,0)),0))</f>
        <v/>
      </c>
      <c r="M1249" s="40" t="str">
        <f aca="false">IF($C1249="","",N($L1249)*N($K1249))</f>
        <v/>
      </c>
      <c r="N1249" s="17" t="str">
        <f aca="false">IF($C1249="","",MAX(1,IFERROR(INDEX(⑥商品照会CSV!$AK$2:$AK$3001,MATCH($C1249,⑥商品照会CSV!$A$2:$A$3001,0)),1)))</f>
        <v/>
      </c>
      <c r="O1249" s="12" t="str">
        <f aca="false">IF($C1249="","",IFERROR(IF(INDEX(⑥商品照会CSV!$AN$2:$AN$3001,MATCH($C1249,⑥商品照会CSV!$A$2:$A$3001,0))=1,"バラ",IF(INDEX(⑥商品照会CSV!$AM$2:$AM$3001,MATCH($C1249,⑥商品照会CSV!$A$2:$A$3001,0))=1,"中間包装","ケース")),"ケース"))</f>
        <v/>
      </c>
      <c r="P1249" s="18"/>
      <c r="Q1249" s="14"/>
      <c r="R1249" s="17" t="str">
        <f aca="false">IF($C1249="","",N($Q1249)*N($K1249))</f>
        <v/>
      </c>
    </row>
    <row r="1250" customFormat="false" ht="15" hidden="false" customHeight="false" outlineLevel="0" collapsed="false">
      <c r="B1250" s="12" t="n">
        <v>1245</v>
      </c>
      <c r="C1250" s="36" t="str">
        <f aca="false">IF(①在庫CSV_発注日!$M1246="","",①在庫CSV_発注日!$M1246&amp;"")</f>
        <v/>
      </c>
      <c r="D1250" s="12" t="str">
        <f aca="false">IF($C1250="","",①在庫CSV_発注日!$N1246)</f>
        <v/>
      </c>
      <c r="E1250" s="12" t="str">
        <f aca="false">IF($C1250="","",①在庫CSV_発注日!$H1246)</f>
        <v/>
      </c>
      <c r="F1250" s="12" t="str">
        <f aca="false">IF($C1250="","",①在庫CSV_発注日!$L1246)</f>
        <v/>
      </c>
      <c r="G1250" s="18"/>
      <c r="H1250" s="17" t="str">
        <f aca="false">IF($C1250="","",N(①在庫CSV_発注日!$Z1246))</f>
        <v/>
      </c>
      <c r="I1250" s="37" t="str">
        <f aca="false">IF($C1250="","",SUMIFS(⑤減算マスタCSV!$L$2:$L$8001,⑤減算マスタCSV!$F$2:$F$8001,$C1250,⑤減算マスタCSV!$K$2:$K$8001,1))</f>
        <v/>
      </c>
      <c r="J1250" s="17" t="str">
        <f aca="false">IF($C1250="","",IFERROR(INDEX(⑤減算マスタCSV!$H$2:$H$8001,MATCH($C1250,⑤減算マスタCSV!$F$2:$F$8001,0)),1))</f>
        <v/>
      </c>
      <c r="K1250" s="17" t="str">
        <f aca="false">IF($C1250="","",MAX(1,IFERROR(INDEX(⑥商品照会CSV!$M$2:$M$3001,MATCH($C1250,⑥商品照会CSV!$A$2:$A$3001,0)),1)))</f>
        <v/>
      </c>
      <c r="L1250" s="40" t="str">
        <f aca="false">IF($C1250="","",IFERROR(INDEX(⑥商品照会CSV!$Q$2:$Q$3001,MATCH($C1250,⑥商品照会CSV!$A$2:$A$3001,0)),0))</f>
        <v/>
      </c>
      <c r="M1250" s="40" t="str">
        <f aca="false">IF($C1250="","",N($L1250)*N($K1250))</f>
        <v/>
      </c>
      <c r="N1250" s="17" t="str">
        <f aca="false">IF($C1250="","",MAX(1,IFERROR(INDEX(⑥商品照会CSV!$AK$2:$AK$3001,MATCH($C1250,⑥商品照会CSV!$A$2:$A$3001,0)),1)))</f>
        <v/>
      </c>
      <c r="O1250" s="12" t="str">
        <f aca="false">IF($C1250="","",IFERROR(IF(INDEX(⑥商品照会CSV!$AN$2:$AN$3001,MATCH($C1250,⑥商品照会CSV!$A$2:$A$3001,0))=1,"バラ",IF(INDEX(⑥商品照会CSV!$AM$2:$AM$3001,MATCH($C1250,⑥商品照会CSV!$A$2:$A$3001,0))=1,"中間包装","ケース")),"ケース"))</f>
        <v/>
      </c>
      <c r="P1250" s="18"/>
      <c r="Q1250" s="14"/>
      <c r="R1250" s="17" t="str">
        <f aca="false">IF($C1250="","",N($Q1250)*N($K1250))</f>
        <v/>
      </c>
    </row>
    <row r="1251" customFormat="false" ht="15" hidden="false" customHeight="false" outlineLevel="0" collapsed="false">
      <c r="B1251" s="12" t="n">
        <v>1246</v>
      </c>
      <c r="C1251" s="36" t="str">
        <f aca="false">IF(①在庫CSV_発注日!$M1247="","",①在庫CSV_発注日!$M1247&amp;"")</f>
        <v/>
      </c>
      <c r="D1251" s="12" t="str">
        <f aca="false">IF($C1251="","",①在庫CSV_発注日!$N1247)</f>
        <v/>
      </c>
      <c r="E1251" s="12" t="str">
        <f aca="false">IF($C1251="","",①在庫CSV_発注日!$H1247)</f>
        <v/>
      </c>
      <c r="F1251" s="12" t="str">
        <f aca="false">IF($C1251="","",①在庫CSV_発注日!$L1247)</f>
        <v/>
      </c>
      <c r="G1251" s="18"/>
      <c r="H1251" s="17" t="str">
        <f aca="false">IF($C1251="","",N(①在庫CSV_発注日!$Z1247))</f>
        <v/>
      </c>
      <c r="I1251" s="37" t="str">
        <f aca="false">IF($C1251="","",SUMIFS(⑤減算マスタCSV!$L$2:$L$8001,⑤減算マスタCSV!$F$2:$F$8001,$C1251,⑤減算マスタCSV!$K$2:$K$8001,1))</f>
        <v/>
      </c>
      <c r="J1251" s="17" t="str">
        <f aca="false">IF($C1251="","",IFERROR(INDEX(⑤減算マスタCSV!$H$2:$H$8001,MATCH($C1251,⑤減算マスタCSV!$F$2:$F$8001,0)),1))</f>
        <v/>
      </c>
      <c r="K1251" s="17" t="str">
        <f aca="false">IF($C1251="","",MAX(1,IFERROR(INDEX(⑥商品照会CSV!$M$2:$M$3001,MATCH($C1251,⑥商品照会CSV!$A$2:$A$3001,0)),1)))</f>
        <v/>
      </c>
      <c r="L1251" s="40" t="str">
        <f aca="false">IF($C1251="","",IFERROR(INDEX(⑥商品照会CSV!$Q$2:$Q$3001,MATCH($C1251,⑥商品照会CSV!$A$2:$A$3001,0)),0))</f>
        <v/>
      </c>
      <c r="M1251" s="40" t="str">
        <f aca="false">IF($C1251="","",N($L1251)*N($K1251))</f>
        <v/>
      </c>
      <c r="N1251" s="17" t="str">
        <f aca="false">IF($C1251="","",MAX(1,IFERROR(INDEX(⑥商品照会CSV!$AK$2:$AK$3001,MATCH($C1251,⑥商品照会CSV!$A$2:$A$3001,0)),1)))</f>
        <v/>
      </c>
      <c r="O1251" s="12" t="str">
        <f aca="false">IF($C1251="","",IFERROR(IF(INDEX(⑥商品照会CSV!$AN$2:$AN$3001,MATCH($C1251,⑥商品照会CSV!$A$2:$A$3001,0))=1,"バラ",IF(INDEX(⑥商品照会CSV!$AM$2:$AM$3001,MATCH($C1251,⑥商品照会CSV!$A$2:$A$3001,0))=1,"中間包装","ケース")),"ケース"))</f>
        <v/>
      </c>
      <c r="P1251" s="18"/>
      <c r="Q1251" s="14"/>
      <c r="R1251" s="17" t="str">
        <f aca="false">IF($C1251="","",N($Q1251)*N($K1251))</f>
        <v/>
      </c>
    </row>
    <row r="1252" customFormat="false" ht="15" hidden="false" customHeight="false" outlineLevel="0" collapsed="false">
      <c r="B1252" s="12" t="n">
        <v>1247</v>
      </c>
      <c r="C1252" s="36" t="str">
        <f aca="false">IF(①在庫CSV_発注日!$M1248="","",①在庫CSV_発注日!$M1248&amp;"")</f>
        <v/>
      </c>
      <c r="D1252" s="12" t="str">
        <f aca="false">IF($C1252="","",①在庫CSV_発注日!$N1248)</f>
        <v/>
      </c>
      <c r="E1252" s="12" t="str">
        <f aca="false">IF($C1252="","",①在庫CSV_発注日!$H1248)</f>
        <v/>
      </c>
      <c r="F1252" s="12" t="str">
        <f aca="false">IF($C1252="","",①在庫CSV_発注日!$L1248)</f>
        <v/>
      </c>
      <c r="G1252" s="18"/>
      <c r="H1252" s="17" t="str">
        <f aca="false">IF($C1252="","",N(①在庫CSV_発注日!$Z1248))</f>
        <v/>
      </c>
      <c r="I1252" s="37" t="str">
        <f aca="false">IF($C1252="","",SUMIFS(⑤減算マスタCSV!$L$2:$L$8001,⑤減算マスタCSV!$F$2:$F$8001,$C1252,⑤減算マスタCSV!$K$2:$K$8001,1))</f>
        <v/>
      </c>
      <c r="J1252" s="17" t="str">
        <f aca="false">IF($C1252="","",IFERROR(INDEX(⑤減算マスタCSV!$H$2:$H$8001,MATCH($C1252,⑤減算マスタCSV!$F$2:$F$8001,0)),1))</f>
        <v/>
      </c>
      <c r="K1252" s="17" t="str">
        <f aca="false">IF($C1252="","",MAX(1,IFERROR(INDEX(⑥商品照会CSV!$M$2:$M$3001,MATCH($C1252,⑥商品照会CSV!$A$2:$A$3001,0)),1)))</f>
        <v/>
      </c>
      <c r="L1252" s="40" t="str">
        <f aca="false">IF($C1252="","",IFERROR(INDEX(⑥商品照会CSV!$Q$2:$Q$3001,MATCH($C1252,⑥商品照会CSV!$A$2:$A$3001,0)),0))</f>
        <v/>
      </c>
      <c r="M1252" s="40" t="str">
        <f aca="false">IF($C1252="","",N($L1252)*N($K1252))</f>
        <v/>
      </c>
      <c r="N1252" s="17" t="str">
        <f aca="false">IF($C1252="","",MAX(1,IFERROR(INDEX(⑥商品照会CSV!$AK$2:$AK$3001,MATCH($C1252,⑥商品照会CSV!$A$2:$A$3001,0)),1)))</f>
        <v/>
      </c>
      <c r="O1252" s="12" t="str">
        <f aca="false">IF($C1252="","",IFERROR(IF(INDEX(⑥商品照会CSV!$AN$2:$AN$3001,MATCH($C1252,⑥商品照会CSV!$A$2:$A$3001,0))=1,"バラ",IF(INDEX(⑥商品照会CSV!$AM$2:$AM$3001,MATCH($C1252,⑥商品照会CSV!$A$2:$A$3001,0))=1,"中間包装","ケース")),"ケース"))</f>
        <v/>
      </c>
      <c r="P1252" s="18"/>
      <c r="Q1252" s="14"/>
      <c r="R1252" s="17" t="str">
        <f aca="false">IF($C1252="","",N($Q1252)*N($K1252))</f>
        <v/>
      </c>
    </row>
    <row r="1253" customFormat="false" ht="15" hidden="false" customHeight="false" outlineLevel="0" collapsed="false">
      <c r="B1253" s="12" t="n">
        <v>1248</v>
      </c>
      <c r="C1253" s="36" t="str">
        <f aca="false">IF(①在庫CSV_発注日!$M1249="","",①在庫CSV_発注日!$M1249&amp;"")</f>
        <v/>
      </c>
      <c r="D1253" s="12" t="str">
        <f aca="false">IF($C1253="","",①在庫CSV_発注日!$N1249)</f>
        <v/>
      </c>
      <c r="E1253" s="12" t="str">
        <f aca="false">IF($C1253="","",①在庫CSV_発注日!$H1249)</f>
        <v/>
      </c>
      <c r="F1253" s="12" t="str">
        <f aca="false">IF($C1253="","",①在庫CSV_発注日!$L1249)</f>
        <v/>
      </c>
      <c r="G1253" s="18"/>
      <c r="H1253" s="17" t="str">
        <f aca="false">IF($C1253="","",N(①在庫CSV_発注日!$Z1249))</f>
        <v/>
      </c>
      <c r="I1253" s="37" t="str">
        <f aca="false">IF($C1253="","",SUMIFS(⑤減算マスタCSV!$L$2:$L$8001,⑤減算マスタCSV!$F$2:$F$8001,$C1253,⑤減算マスタCSV!$K$2:$K$8001,1))</f>
        <v/>
      </c>
      <c r="J1253" s="17" t="str">
        <f aca="false">IF($C1253="","",IFERROR(INDEX(⑤減算マスタCSV!$H$2:$H$8001,MATCH($C1253,⑤減算マスタCSV!$F$2:$F$8001,0)),1))</f>
        <v/>
      </c>
      <c r="K1253" s="17" t="str">
        <f aca="false">IF($C1253="","",MAX(1,IFERROR(INDEX(⑥商品照会CSV!$M$2:$M$3001,MATCH($C1253,⑥商品照会CSV!$A$2:$A$3001,0)),1)))</f>
        <v/>
      </c>
      <c r="L1253" s="40" t="str">
        <f aca="false">IF($C1253="","",IFERROR(INDEX(⑥商品照会CSV!$Q$2:$Q$3001,MATCH($C1253,⑥商品照会CSV!$A$2:$A$3001,0)),0))</f>
        <v/>
      </c>
      <c r="M1253" s="40" t="str">
        <f aca="false">IF($C1253="","",N($L1253)*N($K1253))</f>
        <v/>
      </c>
      <c r="N1253" s="17" t="str">
        <f aca="false">IF($C1253="","",MAX(1,IFERROR(INDEX(⑥商品照会CSV!$AK$2:$AK$3001,MATCH($C1253,⑥商品照会CSV!$A$2:$A$3001,0)),1)))</f>
        <v/>
      </c>
      <c r="O1253" s="12" t="str">
        <f aca="false">IF($C1253="","",IFERROR(IF(INDEX(⑥商品照会CSV!$AN$2:$AN$3001,MATCH($C1253,⑥商品照会CSV!$A$2:$A$3001,0))=1,"バラ",IF(INDEX(⑥商品照会CSV!$AM$2:$AM$3001,MATCH($C1253,⑥商品照会CSV!$A$2:$A$3001,0))=1,"中間包装","ケース")),"ケース"))</f>
        <v/>
      </c>
      <c r="P1253" s="18"/>
      <c r="Q1253" s="14"/>
      <c r="R1253" s="17" t="str">
        <f aca="false">IF($C1253="","",N($Q1253)*N($K1253))</f>
        <v/>
      </c>
    </row>
    <row r="1254" customFormat="false" ht="15" hidden="false" customHeight="false" outlineLevel="0" collapsed="false">
      <c r="B1254" s="12" t="n">
        <v>1249</v>
      </c>
      <c r="C1254" s="36" t="str">
        <f aca="false">IF(①在庫CSV_発注日!$M1250="","",①在庫CSV_発注日!$M1250&amp;"")</f>
        <v/>
      </c>
      <c r="D1254" s="12" t="str">
        <f aca="false">IF($C1254="","",①在庫CSV_発注日!$N1250)</f>
        <v/>
      </c>
      <c r="E1254" s="12" t="str">
        <f aca="false">IF($C1254="","",①在庫CSV_発注日!$H1250)</f>
        <v/>
      </c>
      <c r="F1254" s="12" t="str">
        <f aca="false">IF($C1254="","",①在庫CSV_発注日!$L1250)</f>
        <v/>
      </c>
      <c r="G1254" s="18"/>
      <c r="H1254" s="17" t="str">
        <f aca="false">IF($C1254="","",N(①在庫CSV_発注日!$Z1250))</f>
        <v/>
      </c>
      <c r="I1254" s="37" t="str">
        <f aca="false">IF($C1254="","",SUMIFS(⑤減算マスタCSV!$L$2:$L$8001,⑤減算マスタCSV!$F$2:$F$8001,$C1254,⑤減算マスタCSV!$K$2:$K$8001,1))</f>
        <v/>
      </c>
      <c r="J1254" s="17" t="str">
        <f aca="false">IF($C1254="","",IFERROR(INDEX(⑤減算マスタCSV!$H$2:$H$8001,MATCH($C1254,⑤減算マスタCSV!$F$2:$F$8001,0)),1))</f>
        <v/>
      </c>
      <c r="K1254" s="17" t="str">
        <f aca="false">IF($C1254="","",MAX(1,IFERROR(INDEX(⑥商品照会CSV!$M$2:$M$3001,MATCH($C1254,⑥商品照会CSV!$A$2:$A$3001,0)),1)))</f>
        <v/>
      </c>
      <c r="L1254" s="40" t="str">
        <f aca="false">IF($C1254="","",IFERROR(INDEX(⑥商品照会CSV!$Q$2:$Q$3001,MATCH($C1254,⑥商品照会CSV!$A$2:$A$3001,0)),0))</f>
        <v/>
      </c>
      <c r="M1254" s="40" t="str">
        <f aca="false">IF($C1254="","",N($L1254)*N($K1254))</f>
        <v/>
      </c>
      <c r="N1254" s="17" t="str">
        <f aca="false">IF($C1254="","",MAX(1,IFERROR(INDEX(⑥商品照会CSV!$AK$2:$AK$3001,MATCH($C1254,⑥商品照会CSV!$A$2:$A$3001,0)),1)))</f>
        <v/>
      </c>
      <c r="O1254" s="12" t="str">
        <f aca="false">IF($C1254="","",IFERROR(IF(INDEX(⑥商品照会CSV!$AN$2:$AN$3001,MATCH($C1254,⑥商品照会CSV!$A$2:$A$3001,0))=1,"バラ",IF(INDEX(⑥商品照会CSV!$AM$2:$AM$3001,MATCH($C1254,⑥商品照会CSV!$A$2:$A$3001,0))=1,"中間包装","ケース")),"ケース"))</f>
        <v/>
      </c>
      <c r="P1254" s="18"/>
      <c r="Q1254" s="14"/>
      <c r="R1254" s="17" t="str">
        <f aca="false">IF($C1254="","",N($Q1254)*N($K1254))</f>
        <v/>
      </c>
    </row>
    <row r="1255" customFormat="false" ht="15" hidden="false" customHeight="false" outlineLevel="0" collapsed="false">
      <c r="B1255" s="12" t="n">
        <v>1250</v>
      </c>
      <c r="C1255" s="36" t="str">
        <f aca="false">IF(①在庫CSV_発注日!$M1251="","",①在庫CSV_発注日!$M1251&amp;"")</f>
        <v/>
      </c>
      <c r="D1255" s="12" t="str">
        <f aca="false">IF($C1255="","",①在庫CSV_発注日!$N1251)</f>
        <v/>
      </c>
      <c r="E1255" s="12" t="str">
        <f aca="false">IF($C1255="","",①在庫CSV_発注日!$H1251)</f>
        <v/>
      </c>
      <c r="F1255" s="12" t="str">
        <f aca="false">IF($C1255="","",①在庫CSV_発注日!$L1251)</f>
        <v/>
      </c>
      <c r="G1255" s="18"/>
      <c r="H1255" s="17" t="str">
        <f aca="false">IF($C1255="","",N(①在庫CSV_発注日!$Z1251))</f>
        <v/>
      </c>
      <c r="I1255" s="37" t="str">
        <f aca="false">IF($C1255="","",SUMIFS(⑤減算マスタCSV!$L$2:$L$8001,⑤減算マスタCSV!$F$2:$F$8001,$C1255,⑤減算マスタCSV!$K$2:$K$8001,1))</f>
        <v/>
      </c>
      <c r="J1255" s="17" t="str">
        <f aca="false">IF($C1255="","",IFERROR(INDEX(⑤減算マスタCSV!$H$2:$H$8001,MATCH($C1255,⑤減算マスタCSV!$F$2:$F$8001,0)),1))</f>
        <v/>
      </c>
      <c r="K1255" s="17" t="str">
        <f aca="false">IF($C1255="","",MAX(1,IFERROR(INDEX(⑥商品照会CSV!$M$2:$M$3001,MATCH($C1255,⑥商品照会CSV!$A$2:$A$3001,0)),1)))</f>
        <v/>
      </c>
      <c r="L1255" s="40" t="str">
        <f aca="false">IF($C1255="","",IFERROR(INDEX(⑥商品照会CSV!$Q$2:$Q$3001,MATCH($C1255,⑥商品照会CSV!$A$2:$A$3001,0)),0))</f>
        <v/>
      </c>
      <c r="M1255" s="40" t="str">
        <f aca="false">IF($C1255="","",N($L1255)*N($K1255))</f>
        <v/>
      </c>
      <c r="N1255" s="17" t="str">
        <f aca="false">IF($C1255="","",MAX(1,IFERROR(INDEX(⑥商品照会CSV!$AK$2:$AK$3001,MATCH($C1255,⑥商品照会CSV!$A$2:$A$3001,0)),1)))</f>
        <v/>
      </c>
      <c r="O1255" s="12" t="str">
        <f aca="false">IF($C1255="","",IFERROR(IF(INDEX(⑥商品照会CSV!$AN$2:$AN$3001,MATCH($C1255,⑥商品照会CSV!$A$2:$A$3001,0))=1,"バラ",IF(INDEX(⑥商品照会CSV!$AM$2:$AM$3001,MATCH($C1255,⑥商品照会CSV!$A$2:$A$3001,0))=1,"中間包装","ケース")),"ケース"))</f>
        <v/>
      </c>
      <c r="P1255" s="18"/>
      <c r="Q1255" s="14"/>
      <c r="R1255" s="17" t="str">
        <f aca="false">IF($C1255="","",N($Q1255)*N($K1255))</f>
        <v/>
      </c>
    </row>
    <row r="1256" customFormat="false" ht="15" hidden="false" customHeight="false" outlineLevel="0" collapsed="false">
      <c r="B1256" s="12" t="n">
        <v>1251</v>
      </c>
      <c r="C1256" s="36" t="str">
        <f aca="false">IF(①在庫CSV_発注日!$M1252="","",①在庫CSV_発注日!$M1252&amp;"")</f>
        <v/>
      </c>
      <c r="D1256" s="12" t="str">
        <f aca="false">IF($C1256="","",①在庫CSV_発注日!$N1252)</f>
        <v/>
      </c>
      <c r="E1256" s="12" t="str">
        <f aca="false">IF($C1256="","",①在庫CSV_発注日!$H1252)</f>
        <v/>
      </c>
      <c r="F1256" s="12" t="str">
        <f aca="false">IF($C1256="","",①在庫CSV_発注日!$L1252)</f>
        <v/>
      </c>
      <c r="G1256" s="18"/>
      <c r="H1256" s="17" t="str">
        <f aca="false">IF($C1256="","",N(①在庫CSV_発注日!$Z1252))</f>
        <v/>
      </c>
      <c r="I1256" s="37" t="str">
        <f aca="false">IF($C1256="","",SUMIFS(⑤減算マスタCSV!$L$2:$L$8001,⑤減算マスタCSV!$F$2:$F$8001,$C1256,⑤減算マスタCSV!$K$2:$K$8001,1))</f>
        <v/>
      </c>
      <c r="J1256" s="17" t="str">
        <f aca="false">IF($C1256="","",IFERROR(INDEX(⑤減算マスタCSV!$H$2:$H$8001,MATCH($C1256,⑤減算マスタCSV!$F$2:$F$8001,0)),1))</f>
        <v/>
      </c>
      <c r="K1256" s="17" t="str">
        <f aca="false">IF($C1256="","",MAX(1,IFERROR(INDEX(⑥商品照会CSV!$M$2:$M$3001,MATCH($C1256,⑥商品照会CSV!$A$2:$A$3001,0)),1)))</f>
        <v/>
      </c>
      <c r="L1256" s="40" t="str">
        <f aca="false">IF($C1256="","",IFERROR(INDEX(⑥商品照会CSV!$Q$2:$Q$3001,MATCH($C1256,⑥商品照会CSV!$A$2:$A$3001,0)),0))</f>
        <v/>
      </c>
      <c r="M1256" s="40" t="str">
        <f aca="false">IF($C1256="","",N($L1256)*N($K1256))</f>
        <v/>
      </c>
      <c r="N1256" s="17" t="str">
        <f aca="false">IF($C1256="","",MAX(1,IFERROR(INDEX(⑥商品照会CSV!$AK$2:$AK$3001,MATCH($C1256,⑥商品照会CSV!$A$2:$A$3001,0)),1)))</f>
        <v/>
      </c>
      <c r="O1256" s="12" t="str">
        <f aca="false">IF($C1256="","",IFERROR(IF(INDEX(⑥商品照会CSV!$AN$2:$AN$3001,MATCH($C1256,⑥商品照会CSV!$A$2:$A$3001,0))=1,"バラ",IF(INDEX(⑥商品照会CSV!$AM$2:$AM$3001,MATCH($C1256,⑥商品照会CSV!$A$2:$A$3001,0))=1,"中間包装","ケース")),"ケース"))</f>
        <v/>
      </c>
      <c r="P1256" s="18"/>
      <c r="Q1256" s="14"/>
      <c r="R1256" s="17" t="str">
        <f aca="false">IF($C1256="","",N($Q1256)*N($K1256))</f>
        <v/>
      </c>
    </row>
    <row r="1257" customFormat="false" ht="15" hidden="false" customHeight="false" outlineLevel="0" collapsed="false">
      <c r="B1257" s="12" t="n">
        <v>1252</v>
      </c>
      <c r="C1257" s="36" t="str">
        <f aca="false">IF(①在庫CSV_発注日!$M1253="","",①在庫CSV_発注日!$M1253&amp;"")</f>
        <v/>
      </c>
      <c r="D1257" s="12" t="str">
        <f aca="false">IF($C1257="","",①在庫CSV_発注日!$N1253)</f>
        <v/>
      </c>
      <c r="E1257" s="12" t="str">
        <f aca="false">IF($C1257="","",①在庫CSV_発注日!$H1253)</f>
        <v/>
      </c>
      <c r="F1257" s="12" t="str">
        <f aca="false">IF($C1257="","",①在庫CSV_発注日!$L1253)</f>
        <v/>
      </c>
      <c r="G1257" s="18"/>
      <c r="H1257" s="17" t="str">
        <f aca="false">IF($C1257="","",N(①在庫CSV_発注日!$Z1253))</f>
        <v/>
      </c>
      <c r="I1257" s="37" t="str">
        <f aca="false">IF($C1257="","",SUMIFS(⑤減算マスタCSV!$L$2:$L$8001,⑤減算マスタCSV!$F$2:$F$8001,$C1257,⑤減算マスタCSV!$K$2:$K$8001,1))</f>
        <v/>
      </c>
      <c r="J1257" s="17" t="str">
        <f aca="false">IF($C1257="","",IFERROR(INDEX(⑤減算マスタCSV!$H$2:$H$8001,MATCH($C1257,⑤減算マスタCSV!$F$2:$F$8001,0)),1))</f>
        <v/>
      </c>
      <c r="K1257" s="17" t="str">
        <f aca="false">IF($C1257="","",MAX(1,IFERROR(INDEX(⑥商品照会CSV!$M$2:$M$3001,MATCH($C1257,⑥商品照会CSV!$A$2:$A$3001,0)),1)))</f>
        <v/>
      </c>
      <c r="L1257" s="40" t="str">
        <f aca="false">IF($C1257="","",IFERROR(INDEX(⑥商品照会CSV!$Q$2:$Q$3001,MATCH($C1257,⑥商品照会CSV!$A$2:$A$3001,0)),0))</f>
        <v/>
      </c>
      <c r="M1257" s="40" t="str">
        <f aca="false">IF($C1257="","",N($L1257)*N($K1257))</f>
        <v/>
      </c>
      <c r="N1257" s="17" t="str">
        <f aca="false">IF($C1257="","",MAX(1,IFERROR(INDEX(⑥商品照会CSV!$AK$2:$AK$3001,MATCH($C1257,⑥商品照会CSV!$A$2:$A$3001,0)),1)))</f>
        <v/>
      </c>
      <c r="O1257" s="12" t="str">
        <f aca="false">IF($C1257="","",IFERROR(IF(INDEX(⑥商品照会CSV!$AN$2:$AN$3001,MATCH($C1257,⑥商品照会CSV!$A$2:$A$3001,0))=1,"バラ",IF(INDEX(⑥商品照会CSV!$AM$2:$AM$3001,MATCH($C1257,⑥商品照会CSV!$A$2:$A$3001,0))=1,"中間包装","ケース")),"ケース"))</f>
        <v/>
      </c>
      <c r="P1257" s="18"/>
      <c r="Q1257" s="14"/>
      <c r="R1257" s="17" t="str">
        <f aca="false">IF($C1257="","",N($Q1257)*N($K1257))</f>
        <v/>
      </c>
    </row>
    <row r="1258" customFormat="false" ht="15" hidden="false" customHeight="false" outlineLevel="0" collapsed="false">
      <c r="B1258" s="12" t="n">
        <v>1253</v>
      </c>
      <c r="C1258" s="36" t="str">
        <f aca="false">IF(①在庫CSV_発注日!$M1254="","",①在庫CSV_発注日!$M1254&amp;"")</f>
        <v/>
      </c>
      <c r="D1258" s="12" t="str">
        <f aca="false">IF($C1258="","",①在庫CSV_発注日!$N1254)</f>
        <v/>
      </c>
      <c r="E1258" s="12" t="str">
        <f aca="false">IF($C1258="","",①在庫CSV_発注日!$H1254)</f>
        <v/>
      </c>
      <c r="F1258" s="12" t="str">
        <f aca="false">IF($C1258="","",①在庫CSV_発注日!$L1254)</f>
        <v/>
      </c>
      <c r="G1258" s="18"/>
      <c r="H1258" s="17" t="str">
        <f aca="false">IF($C1258="","",N(①在庫CSV_発注日!$Z1254))</f>
        <v/>
      </c>
      <c r="I1258" s="37" t="str">
        <f aca="false">IF($C1258="","",SUMIFS(⑤減算マスタCSV!$L$2:$L$8001,⑤減算マスタCSV!$F$2:$F$8001,$C1258,⑤減算マスタCSV!$K$2:$K$8001,1))</f>
        <v/>
      </c>
      <c r="J1258" s="17" t="str">
        <f aca="false">IF($C1258="","",IFERROR(INDEX(⑤減算マスタCSV!$H$2:$H$8001,MATCH($C1258,⑤減算マスタCSV!$F$2:$F$8001,0)),1))</f>
        <v/>
      </c>
      <c r="K1258" s="17" t="str">
        <f aca="false">IF($C1258="","",MAX(1,IFERROR(INDEX(⑥商品照会CSV!$M$2:$M$3001,MATCH($C1258,⑥商品照会CSV!$A$2:$A$3001,0)),1)))</f>
        <v/>
      </c>
      <c r="L1258" s="40" t="str">
        <f aca="false">IF($C1258="","",IFERROR(INDEX(⑥商品照会CSV!$Q$2:$Q$3001,MATCH($C1258,⑥商品照会CSV!$A$2:$A$3001,0)),0))</f>
        <v/>
      </c>
      <c r="M1258" s="40" t="str">
        <f aca="false">IF($C1258="","",N($L1258)*N($K1258))</f>
        <v/>
      </c>
      <c r="N1258" s="17" t="str">
        <f aca="false">IF($C1258="","",MAX(1,IFERROR(INDEX(⑥商品照会CSV!$AK$2:$AK$3001,MATCH($C1258,⑥商品照会CSV!$A$2:$A$3001,0)),1)))</f>
        <v/>
      </c>
      <c r="O1258" s="12" t="str">
        <f aca="false">IF($C1258="","",IFERROR(IF(INDEX(⑥商品照会CSV!$AN$2:$AN$3001,MATCH($C1258,⑥商品照会CSV!$A$2:$A$3001,0))=1,"バラ",IF(INDEX(⑥商品照会CSV!$AM$2:$AM$3001,MATCH($C1258,⑥商品照会CSV!$A$2:$A$3001,0))=1,"中間包装","ケース")),"ケース"))</f>
        <v/>
      </c>
      <c r="P1258" s="18"/>
      <c r="Q1258" s="14"/>
      <c r="R1258" s="17" t="str">
        <f aca="false">IF($C1258="","",N($Q1258)*N($K1258))</f>
        <v/>
      </c>
    </row>
    <row r="1259" customFormat="false" ht="15" hidden="false" customHeight="false" outlineLevel="0" collapsed="false">
      <c r="B1259" s="12" t="n">
        <v>1254</v>
      </c>
      <c r="C1259" s="36" t="str">
        <f aca="false">IF(①在庫CSV_発注日!$M1255="","",①在庫CSV_発注日!$M1255&amp;"")</f>
        <v/>
      </c>
      <c r="D1259" s="12" t="str">
        <f aca="false">IF($C1259="","",①在庫CSV_発注日!$N1255)</f>
        <v/>
      </c>
      <c r="E1259" s="12" t="str">
        <f aca="false">IF($C1259="","",①在庫CSV_発注日!$H1255)</f>
        <v/>
      </c>
      <c r="F1259" s="12" t="str">
        <f aca="false">IF($C1259="","",①在庫CSV_発注日!$L1255)</f>
        <v/>
      </c>
      <c r="G1259" s="18"/>
      <c r="H1259" s="17" t="str">
        <f aca="false">IF($C1259="","",N(①在庫CSV_発注日!$Z1255))</f>
        <v/>
      </c>
      <c r="I1259" s="37" t="str">
        <f aca="false">IF($C1259="","",SUMIFS(⑤減算マスタCSV!$L$2:$L$8001,⑤減算マスタCSV!$F$2:$F$8001,$C1259,⑤減算マスタCSV!$K$2:$K$8001,1))</f>
        <v/>
      </c>
      <c r="J1259" s="17" t="str">
        <f aca="false">IF($C1259="","",IFERROR(INDEX(⑤減算マスタCSV!$H$2:$H$8001,MATCH($C1259,⑤減算マスタCSV!$F$2:$F$8001,0)),1))</f>
        <v/>
      </c>
      <c r="K1259" s="17" t="str">
        <f aca="false">IF($C1259="","",MAX(1,IFERROR(INDEX(⑥商品照会CSV!$M$2:$M$3001,MATCH($C1259,⑥商品照会CSV!$A$2:$A$3001,0)),1)))</f>
        <v/>
      </c>
      <c r="L1259" s="40" t="str">
        <f aca="false">IF($C1259="","",IFERROR(INDEX(⑥商品照会CSV!$Q$2:$Q$3001,MATCH($C1259,⑥商品照会CSV!$A$2:$A$3001,0)),0))</f>
        <v/>
      </c>
      <c r="M1259" s="40" t="str">
        <f aca="false">IF($C1259="","",N($L1259)*N($K1259))</f>
        <v/>
      </c>
      <c r="N1259" s="17" t="str">
        <f aca="false">IF($C1259="","",MAX(1,IFERROR(INDEX(⑥商品照会CSV!$AK$2:$AK$3001,MATCH($C1259,⑥商品照会CSV!$A$2:$A$3001,0)),1)))</f>
        <v/>
      </c>
      <c r="O1259" s="12" t="str">
        <f aca="false">IF($C1259="","",IFERROR(IF(INDEX(⑥商品照会CSV!$AN$2:$AN$3001,MATCH($C1259,⑥商品照会CSV!$A$2:$A$3001,0))=1,"バラ",IF(INDEX(⑥商品照会CSV!$AM$2:$AM$3001,MATCH($C1259,⑥商品照会CSV!$A$2:$A$3001,0))=1,"中間包装","ケース")),"ケース"))</f>
        <v/>
      </c>
      <c r="P1259" s="18"/>
      <c r="Q1259" s="14"/>
      <c r="R1259" s="17" t="str">
        <f aca="false">IF($C1259="","",N($Q1259)*N($K1259))</f>
        <v/>
      </c>
    </row>
    <row r="1260" customFormat="false" ht="15" hidden="false" customHeight="false" outlineLevel="0" collapsed="false">
      <c r="B1260" s="12" t="n">
        <v>1255</v>
      </c>
      <c r="C1260" s="36" t="str">
        <f aca="false">IF(①在庫CSV_発注日!$M1256="","",①在庫CSV_発注日!$M1256&amp;"")</f>
        <v/>
      </c>
      <c r="D1260" s="12" t="str">
        <f aca="false">IF($C1260="","",①在庫CSV_発注日!$N1256)</f>
        <v/>
      </c>
      <c r="E1260" s="12" t="str">
        <f aca="false">IF($C1260="","",①在庫CSV_発注日!$H1256)</f>
        <v/>
      </c>
      <c r="F1260" s="12" t="str">
        <f aca="false">IF($C1260="","",①在庫CSV_発注日!$L1256)</f>
        <v/>
      </c>
      <c r="G1260" s="18"/>
      <c r="H1260" s="17" t="str">
        <f aca="false">IF($C1260="","",N(①在庫CSV_発注日!$Z1256))</f>
        <v/>
      </c>
      <c r="I1260" s="37" t="str">
        <f aca="false">IF($C1260="","",SUMIFS(⑤減算マスタCSV!$L$2:$L$8001,⑤減算マスタCSV!$F$2:$F$8001,$C1260,⑤減算マスタCSV!$K$2:$K$8001,1))</f>
        <v/>
      </c>
      <c r="J1260" s="17" t="str">
        <f aca="false">IF($C1260="","",IFERROR(INDEX(⑤減算マスタCSV!$H$2:$H$8001,MATCH($C1260,⑤減算マスタCSV!$F$2:$F$8001,0)),1))</f>
        <v/>
      </c>
      <c r="K1260" s="17" t="str">
        <f aca="false">IF($C1260="","",MAX(1,IFERROR(INDEX(⑥商品照会CSV!$M$2:$M$3001,MATCH($C1260,⑥商品照会CSV!$A$2:$A$3001,0)),1)))</f>
        <v/>
      </c>
      <c r="L1260" s="40" t="str">
        <f aca="false">IF($C1260="","",IFERROR(INDEX(⑥商品照会CSV!$Q$2:$Q$3001,MATCH($C1260,⑥商品照会CSV!$A$2:$A$3001,0)),0))</f>
        <v/>
      </c>
      <c r="M1260" s="40" t="str">
        <f aca="false">IF($C1260="","",N($L1260)*N($K1260))</f>
        <v/>
      </c>
      <c r="N1260" s="17" t="str">
        <f aca="false">IF($C1260="","",MAX(1,IFERROR(INDEX(⑥商品照会CSV!$AK$2:$AK$3001,MATCH($C1260,⑥商品照会CSV!$A$2:$A$3001,0)),1)))</f>
        <v/>
      </c>
      <c r="O1260" s="12" t="str">
        <f aca="false">IF($C1260="","",IFERROR(IF(INDEX(⑥商品照会CSV!$AN$2:$AN$3001,MATCH($C1260,⑥商品照会CSV!$A$2:$A$3001,0))=1,"バラ",IF(INDEX(⑥商品照会CSV!$AM$2:$AM$3001,MATCH($C1260,⑥商品照会CSV!$A$2:$A$3001,0))=1,"中間包装","ケース")),"ケース"))</f>
        <v/>
      </c>
      <c r="P1260" s="18"/>
      <c r="Q1260" s="14"/>
      <c r="R1260" s="17" t="str">
        <f aca="false">IF($C1260="","",N($Q1260)*N($K1260))</f>
        <v/>
      </c>
    </row>
    <row r="1261" customFormat="false" ht="15" hidden="false" customHeight="false" outlineLevel="0" collapsed="false">
      <c r="B1261" s="12" t="n">
        <v>1256</v>
      </c>
      <c r="C1261" s="36" t="str">
        <f aca="false">IF(①在庫CSV_発注日!$M1257="","",①在庫CSV_発注日!$M1257&amp;"")</f>
        <v/>
      </c>
      <c r="D1261" s="12" t="str">
        <f aca="false">IF($C1261="","",①在庫CSV_発注日!$N1257)</f>
        <v/>
      </c>
      <c r="E1261" s="12" t="str">
        <f aca="false">IF($C1261="","",①在庫CSV_発注日!$H1257)</f>
        <v/>
      </c>
      <c r="F1261" s="12" t="str">
        <f aca="false">IF($C1261="","",①在庫CSV_発注日!$L1257)</f>
        <v/>
      </c>
      <c r="G1261" s="18"/>
      <c r="H1261" s="17" t="str">
        <f aca="false">IF($C1261="","",N(①在庫CSV_発注日!$Z1257))</f>
        <v/>
      </c>
      <c r="I1261" s="37" t="str">
        <f aca="false">IF($C1261="","",SUMIFS(⑤減算マスタCSV!$L$2:$L$8001,⑤減算マスタCSV!$F$2:$F$8001,$C1261,⑤減算マスタCSV!$K$2:$K$8001,1))</f>
        <v/>
      </c>
      <c r="J1261" s="17" t="str">
        <f aca="false">IF($C1261="","",IFERROR(INDEX(⑤減算マスタCSV!$H$2:$H$8001,MATCH($C1261,⑤減算マスタCSV!$F$2:$F$8001,0)),1))</f>
        <v/>
      </c>
      <c r="K1261" s="17" t="str">
        <f aca="false">IF($C1261="","",MAX(1,IFERROR(INDEX(⑥商品照会CSV!$M$2:$M$3001,MATCH($C1261,⑥商品照会CSV!$A$2:$A$3001,0)),1)))</f>
        <v/>
      </c>
      <c r="L1261" s="40" t="str">
        <f aca="false">IF($C1261="","",IFERROR(INDEX(⑥商品照会CSV!$Q$2:$Q$3001,MATCH($C1261,⑥商品照会CSV!$A$2:$A$3001,0)),0))</f>
        <v/>
      </c>
      <c r="M1261" s="40" t="str">
        <f aca="false">IF($C1261="","",N($L1261)*N($K1261))</f>
        <v/>
      </c>
      <c r="N1261" s="17" t="str">
        <f aca="false">IF($C1261="","",MAX(1,IFERROR(INDEX(⑥商品照会CSV!$AK$2:$AK$3001,MATCH($C1261,⑥商品照会CSV!$A$2:$A$3001,0)),1)))</f>
        <v/>
      </c>
      <c r="O1261" s="12" t="str">
        <f aca="false">IF($C1261="","",IFERROR(IF(INDEX(⑥商品照会CSV!$AN$2:$AN$3001,MATCH($C1261,⑥商品照会CSV!$A$2:$A$3001,0))=1,"バラ",IF(INDEX(⑥商品照会CSV!$AM$2:$AM$3001,MATCH($C1261,⑥商品照会CSV!$A$2:$A$3001,0))=1,"中間包装","ケース")),"ケース"))</f>
        <v/>
      </c>
      <c r="P1261" s="18"/>
      <c r="Q1261" s="14"/>
      <c r="R1261" s="17" t="str">
        <f aca="false">IF($C1261="","",N($Q1261)*N($K1261))</f>
        <v/>
      </c>
    </row>
    <row r="1262" customFormat="false" ht="15" hidden="false" customHeight="false" outlineLevel="0" collapsed="false">
      <c r="B1262" s="12" t="n">
        <v>1257</v>
      </c>
      <c r="C1262" s="36" t="str">
        <f aca="false">IF(①在庫CSV_発注日!$M1258="","",①在庫CSV_発注日!$M1258&amp;"")</f>
        <v/>
      </c>
      <c r="D1262" s="12" t="str">
        <f aca="false">IF($C1262="","",①在庫CSV_発注日!$N1258)</f>
        <v/>
      </c>
      <c r="E1262" s="12" t="str">
        <f aca="false">IF($C1262="","",①在庫CSV_発注日!$H1258)</f>
        <v/>
      </c>
      <c r="F1262" s="12" t="str">
        <f aca="false">IF($C1262="","",①在庫CSV_発注日!$L1258)</f>
        <v/>
      </c>
      <c r="G1262" s="18"/>
      <c r="H1262" s="17" t="str">
        <f aca="false">IF($C1262="","",N(①在庫CSV_発注日!$Z1258))</f>
        <v/>
      </c>
      <c r="I1262" s="37" t="str">
        <f aca="false">IF($C1262="","",SUMIFS(⑤減算マスタCSV!$L$2:$L$8001,⑤減算マスタCSV!$F$2:$F$8001,$C1262,⑤減算マスタCSV!$K$2:$K$8001,1))</f>
        <v/>
      </c>
      <c r="J1262" s="17" t="str">
        <f aca="false">IF($C1262="","",IFERROR(INDEX(⑤減算マスタCSV!$H$2:$H$8001,MATCH($C1262,⑤減算マスタCSV!$F$2:$F$8001,0)),1))</f>
        <v/>
      </c>
      <c r="K1262" s="17" t="str">
        <f aca="false">IF($C1262="","",MAX(1,IFERROR(INDEX(⑥商品照会CSV!$M$2:$M$3001,MATCH($C1262,⑥商品照会CSV!$A$2:$A$3001,0)),1)))</f>
        <v/>
      </c>
      <c r="L1262" s="40" t="str">
        <f aca="false">IF($C1262="","",IFERROR(INDEX(⑥商品照会CSV!$Q$2:$Q$3001,MATCH($C1262,⑥商品照会CSV!$A$2:$A$3001,0)),0))</f>
        <v/>
      </c>
      <c r="M1262" s="40" t="str">
        <f aca="false">IF($C1262="","",N($L1262)*N($K1262))</f>
        <v/>
      </c>
      <c r="N1262" s="17" t="str">
        <f aca="false">IF($C1262="","",MAX(1,IFERROR(INDEX(⑥商品照会CSV!$AK$2:$AK$3001,MATCH($C1262,⑥商品照会CSV!$A$2:$A$3001,0)),1)))</f>
        <v/>
      </c>
      <c r="O1262" s="12" t="str">
        <f aca="false">IF($C1262="","",IFERROR(IF(INDEX(⑥商品照会CSV!$AN$2:$AN$3001,MATCH($C1262,⑥商品照会CSV!$A$2:$A$3001,0))=1,"バラ",IF(INDEX(⑥商品照会CSV!$AM$2:$AM$3001,MATCH($C1262,⑥商品照会CSV!$A$2:$A$3001,0))=1,"中間包装","ケース")),"ケース"))</f>
        <v/>
      </c>
      <c r="P1262" s="18"/>
      <c r="Q1262" s="14"/>
      <c r="R1262" s="17" t="str">
        <f aca="false">IF($C1262="","",N($Q1262)*N($K1262))</f>
        <v/>
      </c>
    </row>
    <row r="1263" customFormat="false" ht="15" hidden="false" customHeight="false" outlineLevel="0" collapsed="false">
      <c r="B1263" s="12" t="n">
        <v>1258</v>
      </c>
      <c r="C1263" s="36" t="str">
        <f aca="false">IF(①在庫CSV_発注日!$M1259="","",①在庫CSV_発注日!$M1259&amp;"")</f>
        <v/>
      </c>
      <c r="D1263" s="12" t="str">
        <f aca="false">IF($C1263="","",①在庫CSV_発注日!$N1259)</f>
        <v/>
      </c>
      <c r="E1263" s="12" t="str">
        <f aca="false">IF($C1263="","",①在庫CSV_発注日!$H1259)</f>
        <v/>
      </c>
      <c r="F1263" s="12" t="str">
        <f aca="false">IF($C1263="","",①在庫CSV_発注日!$L1259)</f>
        <v/>
      </c>
      <c r="G1263" s="18"/>
      <c r="H1263" s="17" t="str">
        <f aca="false">IF($C1263="","",N(①在庫CSV_発注日!$Z1259))</f>
        <v/>
      </c>
      <c r="I1263" s="37" t="str">
        <f aca="false">IF($C1263="","",SUMIFS(⑤減算マスタCSV!$L$2:$L$8001,⑤減算マスタCSV!$F$2:$F$8001,$C1263,⑤減算マスタCSV!$K$2:$K$8001,1))</f>
        <v/>
      </c>
      <c r="J1263" s="17" t="str">
        <f aca="false">IF($C1263="","",IFERROR(INDEX(⑤減算マスタCSV!$H$2:$H$8001,MATCH($C1263,⑤減算マスタCSV!$F$2:$F$8001,0)),1))</f>
        <v/>
      </c>
      <c r="K1263" s="17" t="str">
        <f aca="false">IF($C1263="","",MAX(1,IFERROR(INDEX(⑥商品照会CSV!$M$2:$M$3001,MATCH($C1263,⑥商品照会CSV!$A$2:$A$3001,0)),1)))</f>
        <v/>
      </c>
      <c r="L1263" s="40" t="str">
        <f aca="false">IF($C1263="","",IFERROR(INDEX(⑥商品照会CSV!$Q$2:$Q$3001,MATCH($C1263,⑥商品照会CSV!$A$2:$A$3001,0)),0))</f>
        <v/>
      </c>
      <c r="M1263" s="40" t="str">
        <f aca="false">IF($C1263="","",N($L1263)*N($K1263))</f>
        <v/>
      </c>
      <c r="N1263" s="17" t="str">
        <f aca="false">IF($C1263="","",MAX(1,IFERROR(INDEX(⑥商品照会CSV!$AK$2:$AK$3001,MATCH($C1263,⑥商品照会CSV!$A$2:$A$3001,0)),1)))</f>
        <v/>
      </c>
      <c r="O1263" s="12" t="str">
        <f aca="false">IF($C1263="","",IFERROR(IF(INDEX(⑥商品照会CSV!$AN$2:$AN$3001,MATCH($C1263,⑥商品照会CSV!$A$2:$A$3001,0))=1,"バラ",IF(INDEX(⑥商品照会CSV!$AM$2:$AM$3001,MATCH($C1263,⑥商品照会CSV!$A$2:$A$3001,0))=1,"中間包装","ケース")),"ケース"))</f>
        <v/>
      </c>
      <c r="P1263" s="18"/>
      <c r="Q1263" s="14"/>
      <c r="R1263" s="17" t="str">
        <f aca="false">IF($C1263="","",N($Q1263)*N($K1263))</f>
        <v/>
      </c>
    </row>
    <row r="1264" customFormat="false" ht="15" hidden="false" customHeight="false" outlineLevel="0" collapsed="false">
      <c r="B1264" s="12" t="n">
        <v>1259</v>
      </c>
      <c r="C1264" s="36" t="str">
        <f aca="false">IF(①在庫CSV_発注日!$M1260="","",①在庫CSV_発注日!$M1260&amp;"")</f>
        <v/>
      </c>
      <c r="D1264" s="12" t="str">
        <f aca="false">IF($C1264="","",①在庫CSV_発注日!$N1260)</f>
        <v/>
      </c>
      <c r="E1264" s="12" t="str">
        <f aca="false">IF($C1264="","",①在庫CSV_発注日!$H1260)</f>
        <v/>
      </c>
      <c r="F1264" s="12" t="str">
        <f aca="false">IF($C1264="","",①在庫CSV_発注日!$L1260)</f>
        <v/>
      </c>
      <c r="G1264" s="18"/>
      <c r="H1264" s="17" t="str">
        <f aca="false">IF($C1264="","",N(①在庫CSV_発注日!$Z1260))</f>
        <v/>
      </c>
      <c r="I1264" s="37" t="str">
        <f aca="false">IF($C1264="","",SUMIFS(⑤減算マスタCSV!$L$2:$L$8001,⑤減算マスタCSV!$F$2:$F$8001,$C1264,⑤減算マスタCSV!$K$2:$K$8001,1))</f>
        <v/>
      </c>
      <c r="J1264" s="17" t="str">
        <f aca="false">IF($C1264="","",IFERROR(INDEX(⑤減算マスタCSV!$H$2:$H$8001,MATCH($C1264,⑤減算マスタCSV!$F$2:$F$8001,0)),1))</f>
        <v/>
      </c>
      <c r="K1264" s="17" t="str">
        <f aca="false">IF($C1264="","",MAX(1,IFERROR(INDEX(⑥商品照会CSV!$M$2:$M$3001,MATCH($C1264,⑥商品照会CSV!$A$2:$A$3001,0)),1)))</f>
        <v/>
      </c>
      <c r="L1264" s="40" t="str">
        <f aca="false">IF($C1264="","",IFERROR(INDEX(⑥商品照会CSV!$Q$2:$Q$3001,MATCH($C1264,⑥商品照会CSV!$A$2:$A$3001,0)),0))</f>
        <v/>
      </c>
      <c r="M1264" s="40" t="str">
        <f aca="false">IF($C1264="","",N($L1264)*N($K1264))</f>
        <v/>
      </c>
      <c r="N1264" s="17" t="str">
        <f aca="false">IF($C1264="","",MAX(1,IFERROR(INDEX(⑥商品照会CSV!$AK$2:$AK$3001,MATCH($C1264,⑥商品照会CSV!$A$2:$A$3001,0)),1)))</f>
        <v/>
      </c>
      <c r="O1264" s="12" t="str">
        <f aca="false">IF($C1264="","",IFERROR(IF(INDEX(⑥商品照会CSV!$AN$2:$AN$3001,MATCH($C1264,⑥商品照会CSV!$A$2:$A$3001,0))=1,"バラ",IF(INDEX(⑥商品照会CSV!$AM$2:$AM$3001,MATCH($C1264,⑥商品照会CSV!$A$2:$A$3001,0))=1,"中間包装","ケース")),"ケース"))</f>
        <v/>
      </c>
      <c r="P1264" s="18"/>
      <c r="Q1264" s="14"/>
      <c r="R1264" s="17" t="str">
        <f aca="false">IF($C1264="","",N($Q1264)*N($K1264))</f>
        <v/>
      </c>
    </row>
    <row r="1265" customFormat="false" ht="15" hidden="false" customHeight="false" outlineLevel="0" collapsed="false">
      <c r="B1265" s="12" t="n">
        <v>1260</v>
      </c>
      <c r="C1265" s="36" t="str">
        <f aca="false">IF(①在庫CSV_発注日!$M1261="","",①在庫CSV_発注日!$M1261&amp;"")</f>
        <v/>
      </c>
      <c r="D1265" s="12" t="str">
        <f aca="false">IF($C1265="","",①在庫CSV_発注日!$N1261)</f>
        <v/>
      </c>
      <c r="E1265" s="12" t="str">
        <f aca="false">IF($C1265="","",①在庫CSV_発注日!$H1261)</f>
        <v/>
      </c>
      <c r="F1265" s="12" t="str">
        <f aca="false">IF($C1265="","",①在庫CSV_発注日!$L1261)</f>
        <v/>
      </c>
      <c r="G1265" s="18"/>
      <c r="H1265" s="17" t="str">
        <f aca="false">IF($C1265="","",N(①在庫CSV_発注日!$Z1261))</f>
        <v/>
      </c>
      <c r="I1265" s="37" t="str">
        <f aca="false">IF($C1265="","",SUMIFS(⑤減算マスタCSV!$L$2:$L$8001,⑤減算マスタCSV!$F$2:$F$8001,$C1265,⑤減算マスタCSV!$K$2:$K$8001,1))</f>
        <v/>
      </c>
      <c r="J1265" s="17" t="str">
        <f aca="false">IF($C1265="","",IFERROR(INDEX(⑤減算マスタCSV!$H$2:$H$8001,MATCH($C1265,⑤減算マスタCSV!$F$2:$F$8001,0)),1))</f>
        <v/>
      </c>
      <c r="K1265" s="17" t="str">
        <f aca="false">IF($C1265="","",MAX(1,IFERROR(INDEX(⑥商品照会CSV!$M$2:$M$3001,MATCH($C1265,⑥商品照会CSV!$A$2:$A$3001,0)),1)))</f>
        <v/>
      </c>
      <c r="L1265" s="40" t="str">
        <f aca="false">IF($C1265="","",IFERROR(INDEX(⑥商品照会CSV!$Q$2:$Q$3001,MATCH($C1265,⑥商品照会CSV!$A$2:$A$3001,0)),0))</f>
        <v/>
      </c>
      <c r="M1265" s="40" t="str">
        <f aca="false">IF($C1265="","",N($L1265)*N($K1265))</f>
        <v/>
      </c>
      <c r="N1265" s="17" t="str">
        <f aca="false">IF($C1265="","",MAX(1,IFERROR(INDEX(⑥商品照会CSV!$AK$2:$AK$3001,MATCH($C1265,⑥商品照会CSV!$A$2:$A$3001,0)),1)))</f>
        <v/>
      </c>
      <c r="O1265" s="12" t="str">
        <f aca="false">IF($C1265="","",IFERROR(IF(INDEX(⑥商品照会CSV!$AN$2:$AN$3001,MATCH($C1265,⑥商品照会CSV!$A$2:$A$3001,0))=1,"バラ",IF(INDEX(⑥商品照会CSV!$AM$2:$AM$3001,MATCH($C1265,⑥商品照会CSV!$A$2:$A$3001,0))=1,"中間包装","ケース")),"ケース"))</f>
        <v/>
      </c>
      <c r="P1265" s="18"/>
      <c r="Q1265" s="14"/>
      <c r="R1265" s="17" t="str">
        <f aca="false">IF($C1265="","",N($Q1265)*N($K1265))</f>
        <v/>
      </c>
    </row>
    <row r="1266" customFormat="false" ht="15" hidden="false" customHeight="false" outlineLevel="0" collapsed="false">
      <c r="B1266" s="12" t="n">
        <v>1261</v>
      </c>
      <c r="C1266" s="36" t="str">
        <f aca="false">IF(①在庫CSV_発注日!$M1262="","",①在庫CSV_発注日!$M1262&amp;"")</f>
        <v/>
      </c>
      <c r="D1266" s="12" t="str">
        <f aca="false">IF($C1266="","",①在庫CSV_発注日!$N1262)</f>
        <v/>
      </c>
      <c r="E1266" s="12" t="str">
        <f aca="false">IF($C1266="","",①在庫CSV_発注日!$H1262)</f>
        <v/>
      </c>
      <c r="F1266" s="12" t="str">
        <f aca="false">IF($C1266="","",①在庫CSV_発注日!$L1262)</f>
        <v/>
      </c>
      <c r="G1266" s="18"/>
      <c r="H1266" s="17" t="str">
        <f aca="false">IF($C1266="","",N(①在庫CSV_発注日!$Z1262))</f>
        <v/>
      </c>
      <c r="I1266" s="37" t="str">
        <f aca="false">IF($C1266="","",SUMIFS(⑤減算マスタCSV!$L$2:$L$8001,⑤減算マスタCSV!$F$2:$F$8001,$C1266,⑤減算マスタCSV!$K$2:$K$8001,1))</f>
        <v/>
      </c>
      <c r="J1266" s="17" t="str">
        <f aca="false">IF($C1266="","",IFERROR(INDEX(⑤減算マスタCSV!$H$2:$H$8001,MATCH($C1266,⑤減算マスタCSV!$F$2:$F$8001,0)),1))</f>
        <v/>
      </c>
      <c r="K1266" s="17" t="str">
        <f aca="false">IF($C1266="","",MAX(1,IFERROR(INDEX(⑥商品照会CSV!$M$2:$M$3001,MATCH($C1266,⑥商品照会CSV!$A$2:$A$3001,0)),1)))</f>
        <v/>
      </c>
      <c r="L1266" s="40" t="str">
        <f aca="false">IF($C1266="","",IFERROR(INDEX(⑥商品照会CSV!$Q$2:$Q$3001,MATCH($C1266,⑥商品照会CSV!$A$2:$A$3001,0)),0))</f>
        <v/>
      </c>
      <c r="M1266" s="40" t="str">
        <f aca="false">IF($C1266="","",N($L1266)*N($K1266))</f>
        <v/>
      </c>
      <c r="N1266" s="17" t="str">
        <f aca="false">IF($C1266="","",MAX(1,IFERROR(INDEX(⑥商品照会CSV!$AK$2:$AK$3001,MATCH($C1266,⑥商品照会CSV!$A$2:$A$3001,0)),1)))</f>
        <v/>
      </c>
      <c r="O1266" s="12" t="str">
        <f aca="false">IF($C1266="","",IFERROR(IF(INDEX(⑥商品照会CSV!$AN$2:$AN$3001,MATCH($C1266,⑥商品照会CSV!$A$2:$A$3001,0))=1,"バラ",IF(INDEX(⑥商品照会CSV!$AM$2:$AM$3001,MATCH($C1266,⑥商品照会CSV!$A$2:$A$3001,0))=1,"中間包装","ケース")),"ケース"))</f>
        <v/>
      </c>
      <c r="P1266" s="18"/>
      <c r="Q1266" s="14"/>
      <c r="R1266" s="17" t="str">
        <f aca="false">IF($C1266="","",N($Q1266)*N($K1266))</f>
        <v/>
      </c>
    </row>
    <row r="1267" customFormat="false" ht="15" hidden="false" customHeight="false" outlineLevel="0" collapsed="false">
      <c r="B1267" s="12" t="n">
        <v>1262</v>
      </c>
      <c r="C1267" s="36" t="str">
        <f aca="false">IF(①在庫CSV_発注日!$M1263="","",①在庫CSV_発注日!$M1263&amp;"")</f>
        <v/>
      </c>
      <c r="D1267" s="12" t="str">
        <f aca="false">IF($C1267="","",①在庫CSV_発注日!$N1263)</f>
        <v/>
      </c>
      <c r="E1267" s="12" t="str">
        <f aca="false">IF($C1267="","",①在庫CSV_発注日!$H1263)</f>
        <v/>
      </c>
      <c r="F1267" s="12" t="str">
        <f aca="false">IF($C1267="","",①在庫CSV_発注日!$L1263)</f>
        <v/>
      </c>
      <c r="G1267" s="18"/>
      <c r="H1267" s="17" t="str">
        <f aca="false">IF($C1267="","",N(①在庫CSV_発注日!$Z1263))</f>
        <v/>
      </c>
      <c r="I1267" s="37" t="str">
        <f aca="false">IF($C1267="","",SUMIFS(⑤減算マスタCSV!$L$2:$L$8001,⑤減算マスタCSV!$F$2:$F$8001,$C1267,⑤減算マスタCSV!$K$2:$K$8001,1))</f>
        <v/>
      </c>
      <c r="J1267" s="17" t="str">
        <f aca="false">IF($C1267="","",IFERROR(INDEX(⑤減算マスタCSV!$H$2:$H$8001,MATCH($C1267,⑤減算マスタCSV!$F$2:$F$8001,0)),1))</f>
        <v/>
      </c>
      <c r="K1267" s="17" t="str">
        <f aca="false">IF($C1267="","",MAX(1,IFERROR(INDEX(⑥商品照会CSV!$M$2:$M$3001,MATCH($C1267,⑥商品照会CSV!$A$2:$A$3001,0)),1)))</f>
        <v/>
      </c>
      <c r="L1267" s="40" t="str">
        <f aca="false">IF($C1267="","",IFERROR(INDEX(⑥商品照会CSV!$Q$2:$Q$3001,MATCH($C1267,⑥商品照会CSV!$A$2:$A$3001,0)),0))</f>
        <v/>
      </c>
      <c r="M1267" s="40" t="str">
        <f aca="false">IF($C1267="","",N($L1267)*N($K1267))</f>
        <v/>
      </c>
      <c r="N1267" s="17" t="str">
        <f aca="false">IF($C1267="","",MAX(1,IFERROR(INDEX(⑥商品照会CSV!$AK$2:$AK$3001,MATCH($C1267,⑥商品照会CSV!$A$2:$A$3001,0)),1)))</f>
        <v/>
      </c>
      <c r="O1267" s="12" t="str">
        <f aca="false">IF($C1267="","",IFERROR(IF(INDEX(⑥商品照会CSV!$AN$2:$AN$3001,MATCH($C1267,⑥商品照会CSV!$A$2:$A$3001,0))=1,"バラ",IF(INDEX(⑥商品照会CSV!$AM$2:$AM$3001,MATCH($C1267,⑥商品照会CSV!$A$2:$A$3001,0))=1,"中間包装","ケース")),"ケース"))</f>
        <v/>
      </c>
      <c r="P1267" s="18"/>
      <c r="Q1267" s="14"/>
      <c r="R1267" s="17" t="str">
        <f aca="false">IF($C1267="","",N($Q1267)*N($K1267))</f>
        <v/>
      </c>
    </row>
    <row r="1268" customFormat="false" ht="15" hidden="false" customHeight="false" outlineLevel="0" collapsed="false">
      <c r="B1268" s="12" t="n">
        <v>1263</v>
      </c>
      <c r="C1268" s="36" t="str">
        <f aca="false">IF(①在庫CSV_発注日!$M1264="","",①在庫CSV_発注日!$M1264&amp;"")</f>
        <v/>
      </c>
      <c r="D1268" s="12" t="str">
        <f aca="false">IF($C1268="","",①在庫CSV_発注日!$N1264)</f>
        <v/>
      </c>
      <c r="E1268" s="12" t="str">
        <f aca="false">IF($C1268="","",①在庫CSV_発注日!$H1264)</f>
        <v/>
      </c>
      <c r="F1268" s="12" t="str">
        <f aca="false">IF($C1268="","",①在庫CSV_発注日!$L1264)</f>
        <v/>
      </c>
      <c r="G1268" s="18"/>
      <c r="H1268" s="17" t="str">
        <f aca="false">IF($C1268="","",N(①在庫CSV_発注日!$Z1264))</f>
        <v/>
      </c>
      <c r="I1268" s="37" t="str">
        <f aca="false">IF($C1268="","",SUMIFS(⑤減算マスタCSV!$L$2:$L$8001,⑤減算マスタCSV!$F$2:$F$8001,$C1268,⑤減算マスタCSV!$K$2:$K$8001,1))</f>
        <v/>
      </c>
      <c r="J1268" s="17" t="str">
        <f aca="false">IF($C1268="","",IFERROR(INDEX(⑤減算マスタCSV!$H$2:$H$8001,MATCH($C1268,⑤減算マスタCSV!$F$2:$F$8001,0)),1))</f>
        <v/>
      </c>
      <c r="K1268" s="17" t="str">
        <f aca="false">IF($C1268="","",MAX(1,IFERROR(INDEX(⑥商品照会CSV!$M$2:$M$3001,MATCH($C1268,⑥商品照会CSV!$A$2:$A$3001,0)),1)))</f>
        <v/>
      </c>
      <c r="L1268" s="40" t="str">
        <f aca="false">IF($C1268="","",IFERROR(INDEX(⑥商品照会CSV!$Q$2:$Q$3001,MATCH($C1268,⑥商品照会CSV!$A$2:$A$3001,0)),0))</f>
        <v/>
      </c>
      <c r="M1268" s="40" t="str">
        <f aca="false">IF($C1268="","",N($L1268)*N($K1268))</f>
        <v/>
      </c>
      <c r="N1268" s="17" t="str">
        <f aca="false">IF($C1268="","",MAX(1,IFERROR(INDEX(⑥商品照会CSV!$AK$2:$AK$3001,MATCH($C1268,⑥商品照会CSV!$A$2:$A$3001,0)),1)))</f>
        <v/>
      </c>
      <c r="O1268" s="12" t="str">
        <f aca="false">IF($C1268="","",IFERROR(IF(INDEX(⑥商品照会CSV!$AN$2:$AN$3001,MATCH($C1268,⑥商品照会CSV!$A$2:$A$3001,0))=1,"バラ",IF(INDEX(⑥商品照会CSV!$AM$2:$AM$3001,MATCH($C1268,⑥商品照会CSV!$A$2:$A$3001,0))=1,"中間包装","ケース")),"ケース"))</f>
        <v/>
      </c>
      <c r="P1268" s="18"/>
      <c r="Q1268" s="14"/>
      <c r="R1268" s="17" t="str">
        <f aca="false">IF($C1268="","",N($Q1268)*N($K1268))</f>
        <v/>
      </c>
    </row>
    <row r="1269" customFormat="false" ht="15" hidden="false" customHeight="false" outlineLevel="0" collapsed="false">
      <c r="B1269" s="12" t="n">
        <v>1264</v>
      </c>
      <c r="C1269" s="36" t="str">
        <f aca="false">IF(①在庫CSV_発注日!$M1265="","",①在庫CSV_発注日!$M1265&amp;"")</f>
        <v/>
      </c>
      <c r="D1269" s="12" t="str">
        <f aca="false">IF($C1269="","",①在庫CSV_発注日!$N1265)</f>
        <v/>
      </c>
      <c r="E1269" s="12" t="str">
        <f aca="false">IF($C1269="","",①在庫CSV_発注日!$H1265)</f>
        <v/>
      </c>
      <c r="F1269" s="12" t="str">
        <f aca="false">IF($C1269="","",①在庫CSV_発注日!$L1265)</f>
        <v/>
      </c>
      <c r="G1269" s="18"/>
      <c r="H1269" s="17" t="str">
        <f aca="false">IF($C1269="","",N(①在庫CSV_発注日!$Z1265))</f>
        <v/>
      </c>
      <c r="I1269" s="37" t="str">
        <f aca="false">IF($C1269="","",SUMIFS(⑤減算マスタCSV!$L$2:$L$8001,⑤減算マスタCSV!$F$2:$F$8001,$C1269,⑤減算マスタCSV!$K$2:$K$8001,1))</f>
        <v/>
      </c>
      <c r="J1269" s="17" t="str">
        <f aca="false">IF($C1269="","",IFERROR(INDEX(⑤減算マスタCSV!$H$2:$H$8001,MATCH($C1269,⑤減算マスタCSV!$F$2:$F$8001,0)),1))</f>
        <v/>
      </c>
      <c r="K1269" s="17" t="str">
        <f aca="false">IF($C1269="","",MAX(1,IFERROR(INDEX(⑥商品照会CSV!$M$2:$M$3001,MATCH($C1269,⑥商品照会CSV!$A$2:$A$3001,0)),1)))</f>
        <v/>
      </c>
      <c r="L1269" s="40" t="str">
        <f aca="false">IF($C1269="","",IFERROR(INDEX(⑥商品照会CSV!$Q$2:$Q$3001,MATCH($C1269,⑥商品照会CSV!$A$2:$A$3001,0)),0))</f>
        <v/>
      </c>
      <c r="M1269" s="40" t="str">
        <f aca="false">IF($C1269="","",N($L1269)*N($K1269))</f>
        <v/>
      </c>
      <c r="N1269" s="17" t="str">
        <f aca="false">IF($C1269="","",MAX(1,IFERROR(INDEX(⑥商品照会CSV!$AK$2:$AK$3001,MATCH($C1269,⑥商品照会CSV!$A$2:$A$3001,0)),1)))</f>
        <v/>
      </c>
      <c r="O1269" s="12" t="str">
        <f aca="false">IF($C1269="","",IFERROR(IF(INDEX(⑥商品照会CSV!$AN$2:$AN$3001,MATCH($C1269,⑥商品照会CSV!$A$2:$A$3001,0))=1,"バラ",IF(INDEX(⑥商品照会CSV!$AM$2:$AM$3001,MATCH($C1269,⑥商品照会CSV!$A$2:$A$3001,0))=1,"中間包装","ケース")),"ケース"))</f>
        <v/>
      </c>
      <c r="P1269" s="18"/>
      <c r="Q1269" s="14"/>
      <c r="R1269" s="17" t="str">
        <f aca="false">IF($C1269="","",N($Q1269)*N($K1269))</f>
        <v/>
      </c>
    </row>
    <row r="1270" customFormat="false" ht="15" hidden="false" customHeight="false" outlineLevel="0" collapsed="false">
      <c r="B1270" s="12" t="n">
        <v>1265</v>
      </c>
      <c r="C1270" s="36" t="str">
        <f aca="false">IF(①在庫CSV_発注日!$M1266="","",①在庫CSV_発注日!$M1266&amp;"")</f>
        <v/>
      </c>
      <c r="D1270" s="12" t="str">
        <f aca="false">IF($C1270="","",①在庫CSV_発注日!$N1266)</f>
        <v/>
      </c>
      <c r="E1270" s="12" t="str">
        <f aca="false">IF($C1270="","",①在庫CSV_発注日!$H1266)</f>
        <v/>
      </c>
      <c r="F1270" s="12" t="str">
        <f aca="false">IF($C1270="","",①在庫CSV_発注日!$L1266)</f>
        <v/>
      </c>
      <c r="G1270" s="18"/>
      <c r="H1270" s="17" t="str">
        <f aca="false">IF($C1270="","",N(①在庫CSV_発注日!$Z1266))</f>
        <v/>
      </c>
      <c r="I1270" s="37" t="str">
        <f aca="false">IF($C1270="","",SUMIFS(⑤減算マスタCSV!$L$2:$L$8001,⑤減算マスタCSV!$F$2:$F$8001,$C1270,⑤減算マスタCSV!$K$2:$K$8001,1))</f>
        <v/>
      </c>
      <c r="J1270" s="17" t="str">
        <f aca="false">IF($C1270="","",IFERROR(INDEX(⑤減算マスタCSV!$H$2:$H$8001,MATCH($C1270,⑤減算マスタCSV!$F$2:$F$8001,0)),1))</f>
        <v/>
      </c>
      <c r="K1270" s="17" t="str">
        <f aca="false">IF($C1270="","",MAX(1,IFERROR(INDEX(⑥商品照会CSV!$M$2:$M$3001,MATCH($C1270,⑥商品照会CSV!$A$2:$A$3001,0)),1)))</f>
        <v/>
      </c>
      <c r="L1270" s="40" t="str">
        <f aca="false">IF($C1270="","",IFERROR(INDEX(⑥商品照会CSV!$Q$2:$Q$3001,MATCH($C1270,⑥商品照会CSV!$A$2:$A$3001,0)),0))</f>
        <v/>
      </c>
      <c r="M1270" s="40" t="str">
        <f aca="false">IF($C1270="","",N($L1270)*N($K1270))</f>
        <v/>
      </c>
      <c r="N1270" s="17" t="str">
        <f aca="false">IF($C1270="","",MAX(1,IFERROR(INDEX(⑥商品照会CSV!$AK$2:$AK$3001,MATCH($C1270,⑥商品照会CSV!$A$2:$A$3001,0)),1)))</f>
        <v/>
      </c>
      <c r="O1270" s="12" t="str">
        <f aca="false">IF($C1270="","",IFERROR(IF(INDEX(⑥商品照会CSV!$AN$2:$AN$3001,MATCH($C1270,⑥商品照会CSV!$A$2:$A$3001,0))=1,"バラ",IF(INDEX(⑥商品照会CSV!$AM$2:$AM$3001,MATCH($C1270,⑥商品照会CSV!$A$2:$A$3001,0))=1,"中間包装","ケース")),"ケース"))</f>
        <v/>
      </c>
      <c r="P1270" s="18"/>
      <c r="Q1270" s="14"/>
      <c r="R1270" s="17" t="str">
        <f aca="false">IF($C1270="","",N($Q1270)*N($K1270))</f>
        <v/>
      </c>
    </row>
    <row r="1271" customFormat="false" ht="15" hidden="false" customHeight="false" outlineLevel="0" collapsed="false">
      <c r="B1271" s="12" t="n">
        <v>1266</v>
      </c>
      <c r="C1271" s="36" t="str">
        <f aca="false">IF(①在庫CSV_発注日!$M1267="","",①在庫CSV_発注日!$M1267&amp;"")</f>
        <v/>
      </c>
      <c r="D1271" s="12" t="str">
        <f aca="false">IF($C1271="","",①在庫CSV_発注日!$N1267)</f>
        <v/>
      </c>
      <c r="E1271" s="12" t="str">
        <f aca="false">IF($C1271="","",①在庫CSV_発注日!$H1267)</f>
        <v/>
      </c>
      <c r="F1271" s="12" t="str">
        <f aca="false">IF($C1271="","",①在庫CSV_発注日!$L1267)</f>
        <v/>
      </c>
      <c r="G1271" s="18"/>
      <c r="H1271" s="17" t="str">
        <f aca="false">IF($C1271="","",N(①在庫CSV_発注日!$Z1267))</f>
        <v/>
      </c>
      <c r="I1271" s="37" t="str">
        <f aca="false">IF($C1271="","",SUMIFS(⑤減算マスタCSV!$L$2:$L$8001,⑤減算マスタCSV!$F$2:$F$8001,$C1271,⑤減算マスタCSV!$K$2:$K$8001,1))</f>
        <v/>
      </c>
      <c r="J1271" s="17" t="str">
        <f aca="false">IF($C1271="","",IFERROR(INDEX(⑤減算マスタCSV!$H$2:$H$8001,MATCH($C1271,⑤減算マスタCSV!$F$2:$F$8001,0)),1))</f>
        <v/>
      </c>
      <c r="K1271" s="17" t="str">
        <f aca="false">IF($C1271="","",MAX(1,IFERROR(INDEX(⑥商品照会CSV!$M$2:$M$3001,MATCH($C1271,⑥商品照会CSV!$A$2:$A$3001,0)),1)))</f>
        <v/>
      </c>
      <c r="L1271" s="40" t="str">
        <f aca="false">IF($C1271="","",IFERROR(INDEX(⑥商品照会CSV!$Q$2:$Q$3001,MATCH($C1271,⑥商品照会CSV!$A$2:$A$3001,0)),0))</f>
        <v/>
      </c>
      <c r="M1271" s="40" t="str">
        <f aca="false">IF($C1271="","",N($L1271)*N($K1271))</f>
        <v/>
      </c>
      <c r="N1271" s="17" t="str">
        <f aca="false">IF($C1271="","",MAX(1,IFERROR(INDEX(⑥商品照会CSV!$AK$2:$AK$3001,MATCH($C1271,⑥商品照会CSV!$A$2:$A$3001,0)),1)))</f>
        <v/>
      </c>
      <c r="O1271" s="12" t="str">
        <f aca="false">IF($C1271="","",IFERROR(IF(INDEX(⑥商品照会CSV!$AN$2:$AN$3001,MATCH($C1271,⑥商品照会CSV!$A$2:$A$3001,0))=1,"バラ",IF(INDEX(⑥商品照会CSV!$AM$2:$AM$3001,MATCH($C1271,⑥商品照会CSV!$A$2:$A$3001,0))=1,"中間包装","ケース")),"ケース"))</f>
        <v/>
      </c>
      <c r="P1271" s="18"/>
      <c r="Q1271" s="14"/>
      <c r="R1271" s="17" t="str">
        <f aca="false">IF($C1271="","",N($Q1271)*N($K1271))</f>
        <v/>
      </c>
    </row>
    <row r="1272" customFormat="false" ht="15" hidden="false" customHeight="false" outlineLevel="0" collapsed="false">
      <c r="B1272" s="12" t="n">
        <v>1267</v>
      </c>
      <c r="C1272" s="36" t="str">
        <f aca="false">IF(①在庫CSV_発注日!$M1268="","",①在庫CSV_発注日!$M1268&amp;"")</f>
        <v/>
      </c>
      <c r="D1272" s="12" t="str">
        <f aca="false">IF($C1272="","",①在庫CSV_発注日!$N1268)</f>
        <v/>
      </c>
      <c r="E1272" s="12" t="str">
        <f aca="false">IF($C1272="","",①在庫CSV_発注日!$H1268)</f>
        <v/>
      </c>
      <c r="F1272" s="12" t="str">
        <f aca="false">IF($C1272="","",①在庫CSV_発注日!$L1268)</f>
        <v/>
      </c>
      <c r="G1272" s="18"/>
      <c r="H1272" s="17" t="str">
        <f aca="false">IF($C1272="","",N(①在庫CSV_発注日!$Z1268))</f>
        <v/>
      </c>
      <c r="I1272" s="37" t="str">
        <f aca="false">IF($C1272="","",SUMIFS(⑤減算マスタCSV!$L$2:$L$8001,⑤減算マスタCSV!$F$2:$F$8001,$C1272,⑤減算マスタCSV!$K$2:$K$8001,1))</f>
        <v/>
      </c>
      <c r="J1272" s="17" t="str">
        <f aca="false">IF($C1272="","",IFERROR(INDEX(⑤減算マスタCSV!$H$2:$H$8001,MATCH($C1272,⑤減算マスタCSV!$F$2:$F$8001,0)),1))</f>
        <v/>
      </c>
      <c r="K1272" s="17" t="str">
        <f aca="false">IF($C1272="","",MAX(1,IFERROR(INDEX(⑥商品照会CSV!$M$2:$M$3001,MATCH($C1272,⑥商品照会CSV!$A$2:$A$3001,0)),1)))</f>
        <v/>
      </c>
      <c r="L1272" s="40" t="str">
        <f aca="false">IF($C1272="","",IFERROR(INDEX(⑥商品照会CSV!$Q$2:$Q$3001,MATCH($C1272,⑥商品照会CSV!$A$2:$A$3001,0)),0))</f>
        <v/>
      </c>
      <c r="M1272" s="40" t="str">
        <f aca="false">IF($C1272="","",N($L1272)*N($K1272))</f>
        <v/>
      </c>
      <c r="N1272" s="17" t="str">
        <f aca="false">IF($C1272="","",MAX(1,IFERROR(INDEX(⑥商品照会CSV!$AK$2:$AK$3001,MATCH($C1272,⑥商品照会CSV!$A$2:$A$3001,0)),1)))</f>
        <v/>
      </c>
      <c r="O1272" s="12" t="str">
        <f aca="false">IF($C1272="","",IFERROR(IF(INDEX(⑥商品照会CSV!$AN$2:$AN$3001,MATCH($C1272,⑥商品照会CSV!$A$2:$A$3001,0))=1,"バラ",IF(INDEX(⑥商品照会CSV!$AM$2:$AM$3001,MATCH($C1272,⑥商品照会CSV!$A$2:$A$3001,0))=1,"中間包装","ケース")),"ケース"))</f>
        <v/>
      </c>
      <c r="P1272" s="18"/>
      <c r="Q1272" s="14"/>
      <c r="R1272" s="17" t="str">
        <f aca="false">IF($C1272="","",N($Q1272)*N($K1272))</f>
        <v/>
      </c>
    </row>
    <row r="1273" customFormat="false" ht="15" hidden="false" customHeight="false" outlineLevel="0" collapsed="false">
      <c r="B1273" s="12" t="n">
        <v>1268</v>
      </c>
      <c r="C1273" s="36" t="str">
        <f aca="false">IF(①在庫CSV_発注日!$M1269="","",①在庫CSV_発注日!$M1269&amp;"")</f>
        <v/>
      </c>
      <c r="D1273" s="12" t="str">
        <f aca="false">IF($C1273="","",①在庫CSV_発注日!$N1269)</f>
        <v/>
      </c>
      <c r="E1273" s="12" t="str">
        <f aca="false">IF($C1273="","",①在庫CSV_発注日!$H1269)</f>
        <v/>
      </c>
      <c r="F1273" s="12" t="str">
        <f aca="false">IF($C1273="","",①在庫CSV_発注日!$L1269)</f>
        <v/>
      </c>
      <c r="G1273" s="18"/>
      <c r="H1273" s="17" t="str">
        <f aca="false">IF($C1273="","",N(①在庫CSV_発注日!$Z1269))</f>
        <v/>
      </c>
      <c r="I1273" s="37" t="str">
        <f aca="false">IF($C1273="","",SUMIFS(⑤減算マスタCSV!$L$2:$L$8001,⑤減算マスタCSV!$F$2:$F$8001,$C1273,⑤減算マスタCSV!$K$2:$K$8001,1))</f>
        <v/>
      </c>
      <c r="J1273" s="17" t="str">
        <f aca="false">IF($C1273="","",IFERROR(INDEX(⑤減算マスタCSV!$H$2:$H$8001,MATCH($C1273,⑤減算マスタCSV!$F$2:$F$8001,0)),1))</f>
        <v/>
      </c>
      <c r="K1273" s="17" t="str">
        <f aca="false">IF($C1273="","",MAX(1,IFERROR(INDEX(⑥商品照会CSV!$M$2:$M$3001,MATCH($C1273,⑥商品照会CSV!$A$2:$A$3001,0)),1)))</f>
        <v/>
      </c>
      <c r="L1273" s="40" t="str">
        <f aca="false">IF($C1273="","",IFERROR(INDEX(⑥商品照会CSV!$Q$2:$Q$3001,MATCH($C1273,⑥商品照会CSV!$A$2:$A$3001,0)),0))</f>
        <v/>
      </c>
      <c r="M1273" s="40" t="str">
        <f aca="false">IF($C1273="","",N($L1273)*N($K1273))</f>
        <v/>
      </c>
      <c r="N1273" s="17" t="str">
        <f aca="false">IF($C1273="","",MAX(1,IFERROR(INDEX(⑥商品照会CSV!$AK$2:$AK$3001,MATCH($C1273,⑥商品照会CSV!$A$2:$A$3001,0)),1)))</f>
        <v/>
      </c>
      <c r="O1273" s="12" t="str">
        <f aca="false">IF($C1273="","",IFERROR(IF(INDEX(⑥商品照会CSV!$AN$2:$AN$3001,MATCH($C1273,⑥商品照会CSV!$A$2:$A$3001,0))=1,"バラ",IF(INDEX(⑥商品照会CSV!$AM$2:$AM$3001,MATCH($C1273,⑥商品照会CSV!$A$2:$A$3001,0))=1,"中間包装","ケース")),"ケース"))</f>
        <v/>
      </c>
      <c r="P1273" s="18"/>
      <c r="Q1273" s="14"/>
      <c r="R1273" s="17" t="str">
        <f aca="false">IF($C1273="","",N($Q1273)*N($K1273))</f>
        <v/>
      </c>
    </row>
    <row r="1274" customFormat="false" ht="15" hidden="false" customHeight="false" outlineLevel="0" collapsed="false">
      <c r="B1274" s="12" t="n">
        <v>1269</v>
      </c>
      <c r="C1274" s="36" t="str">
        <f aca="false">IF(①在庫CSV_発注日!$M1270="","",①在庫CSV_発注日!$M1270&amp;"")</f>
        <v/>
      </c>
      <c r="D1274" s="12" t="str">
        <f aca="false">IF($C1274="","",①在庫CSV_発注日!$N1270)</f>
        <v/>
      </c>
      <c r="E1274" s="12" t="str">
        <f aca="false">IF($C1274="","",①在庫CSV_発注日!$H1270)</f>
        <v/>
      </c>
      <c r="F1274" s="12" t="str">
        <f aca="false">IF($C1274="","",①在庫CSV_発注日!$L1270)</f>
        <v/>
      </c>
      <c r="G1274" s="18"/>
      <c r="H1274" s="17" t="str">
        <f aca="false">IF($C1274="","",N(①在庫CSV_発注日!$Z1270))</f>
        <v/>
      </c>
      <c r="I1274" s="37" t="str">
        <f aca="false">IF($C1274="","",SUMIFS(⑤減算マスタCSV!$L$2:$L$8001,⑤減算マスタCSV!$F$2:$F$8001,$C1274,⑤減算マスタCSV!$K$2:$K$8001,1))</f>
        <v/>
      </c>
      <c r="J1274" s="17" t="str">
        <f aca="false">IF($C1274="","",IFERROR(INDEX(⑤減算マスタCSV!$H$2:$H$8001,MATCH($C1274,⑤減算マスタCSV!$F$2:$F$8001,0)),1))</f>
        <v/>
      </c>
      <c r="K1274" s="17" t="str">
        <f aca="false">IF($C1274="","",MAX(1,IFERROR(INDEX(⑥商品照会CSV!$M$2:$M$3001,MATCH($C1274,⑥商品照会CSV!$A$2:$A$3001,0)),1)))</f>
        <v/>
      </c>
      <c r="L1274" s="40" t="str">
        <f aca="false">IF($C1274="","",IFERROR(INDEX(⑥商品照会CSV!$Q$2:$Q$3001,MATCH($C1274,⑥商品照会CSV!$A$2:$A$3001,0)),0))</f>
        <v/>
      </c>
      <c r="M1274" s="40" t="str">
        <f aca="false">IF($C1274="","",N($L1274)*N($K1274))</f>
        <v/>
      </c>
      <c r="N1274" s="17" t="str">
        <f aca="false">IF($C1274="","",MAX(1,IFERROR(INDEX(⑥商品照会CSV!$AK$2:$AK$3001,MATCH($C1274,⑥商品照会CSV!$A$2:$A$3001,0)),1)))</f>
        <v/>
      </c>
      <c r="O1274" s="12" t="str">
        <f aca="false">IF($C1274="","",IFERROR(IF(INDEX(⑥商品照会CSV!$AN$2:$AN$3001,MATCH($C1274,⑥商品照会CSV!$A$2:$A$3001,0))=1,"バラ",IF(INDEX(⑥商品照会CSV!$AM$2:$AM$3001,MATCH($C1274,⑥商品照会CSV!$A$2:$A$3001,0))=1,"中間包装","ケース")),"ケース"))</f>
        <v/>
      </c>
      <c r="P1274" s="18"/>
      <c r="Q1274" s="14"/>
      <c r="R1274" s="17" t="str">
        <f aca="false">IF($C1274="","",N($Q1274)*N($K1274))</f>
        <v/>
      </c>
    </row>
    <row r="1275" customFormat="false" ht="15" hidden="false" customHeight="false" outlineLevel="0" collapsed="false">
      <c r="B1275" s="12" t="n">
        <v>1270</v>
      </c>
      <c r="C1275" s="36" t="str">
        <f aca="false">IF(①在庫CSV_発注日!$M1271="","",①在庫CSV_発注日!$M1271&amp;"")</f>
        <v/>
      </c>
      <c r="D1275" s="12" t="str">
        <f aca="false">IF($C1275="","",①在庫CSV_発注日!$N1271)</f>
        <v/>
      </c>
      <c r="E1275" s="12" t="str">
        <f aca="false">IF($C1275="","",①在庫CSV_発注日!$H1271)</f>
        <v/>
      </c>
      <c r="F1275" s="12" t="str">
        <f aca="false">IF($C1275="","",①在庫CSV_発注日!$L1271)</f>
        <v/>
      </c>
      <c r="G1275" s="18"/>
      <c r="H1275" s="17" t="str">
        <f aca="false">IF($C1275="","",N(①在庫CSV_発注日!$Z1271))</f>
        <v/>
      </c>
      <c r="I1275" s="37" t="str">
        <f aca="false">IF($C1275="","",SUMIFS(⑤減算マスタCSV!$L$2:$L$8001,⑤減算マスタCSV!$F$2:$F$8001,$C1275,⑤減算マスタCSV!$K$2:$K$8001,1))</f>
        <v/>
      </c>
      <c r="J1275" s="17" t="str">
        <f aca="false">IF($C1275="","",IFERROR(INDEX(⑤減算マスタCSV!$H$2:$H$8001,MATCH($C1275,⑤減算マスタCSV!$F$2:$F$8001,0)),1))</f>
        <v/>
      </c>
      <c r="K1275" s="17" t="str">
        <f aca="false">IF($C1275="","",MAX(1,IFERROR(INDEX(⑥商品照会CSV!$M$2:$M$3001,MATCH($C1275,⑥商品照会CSV!$A$2:$A$3001,0)),1)))</f>
        <v/>
      </c>
      <c r="L1275" s="40" t="str">
        <f aca="false">IF($C1275="","",IFERROR(INDEX(⑥商品照会CSV!$Q$2:$Q$3001,MATCH($C1275,⑥商品照会CSV!$A$2:$A$3001,0)),0))</f>
        <v/>
      </c>
      <c r="M1275" s="40" t="str">
        <f aca="false">IF($C1275="","",N($L1275)*N($K1275))</f>
        <v/>
      </c>
      <c r="N1275" s="17" t="str">
        <f aca="false">IF($C1275="","",MAX(1,IFERROR(INDEX(⑥商品照会CSV!$AK$2:$AK$3001,MATCH($C1275,⑥商品照会CSV!$A$2:$A$3001,0)),1)))</f>
        <v/>
      </c>
      <c r="O1275" s="12" t="str">
        <f aca="false">IF($C1275="","",IFERROR(IF(INDEX(⑥商品照会CSV!$AN$2:$AN$3001,MATCH($C1275,⑥商品照会CSV!$A$2:$A$3001,0))=1,"バラ",IF(INDEX(⑥商品照会CSV!$AM$2:$AM$3001,MATCH($C1275,⑥商品照会CSV!$A$2:$A$3001,0))=1,"中間包装","ケース")),"ケース"))</f>
        <v/>
      </c>
      <c r="P1275" s="18"/>
      <c r="Q1275" s="14"/>
      <c r="R1275" s="17" t="str">
        <f aca="false">IF($C1275="","",N($Q1275)*N($K1275))</f>
        <v/>
      </c>
    </row>
    <row r="1276" customFormat="false" ht="15" hidden="false" customHeight="false" outlineLevel="0" collapsed="false">
      <c r="B1276" s="12" t="n">
        <v>1271</v>
      </c>
      <c r="C1276" s="36" t="str">
        <f aca="false">IF(①在庫CSV_発注日!$M1272="","",①在庫CSV_発注日!$M1272&amp;"")</f>
        <v/>
      </c>
      <c r="D1276" s="12" t="str">
        <f aca="false">IF($C1276="","",①在庫CSV_発注日!$N1272)</f>
        <v/>
      </c>
      <c r="E1276" s="12" t="str">
        <f aca="false">IF($C1276="","",①在庫CSV_発注日!$H1272)</f>
        <v/>
      </c>
      <c r="F1276" s="12" t="str">
        <f aca="false">IF($C1276="","",①在庫CSV_発注日!$L1272)</f>
        <v/>
      </c>
      <c r="G1276" s="18"/>
      <c r="H1276" s="17" t="str">
        <f aca="false">IF($C1276="","",N(①在庫CSV_発注日!$Z1272))</f>
        <v/>
      </c>
      <c r="I1276" s="37" t="str">
        <f aca="false">IF($C1276="","",SUMIFS(⑤減算マスタCSV!$L$2:$L$8001,⑤減算マスタCSV!$F$2:$F$8001,$C1276,⑤減算マスタCSV!$K$2:$K$8001,1))</f>
        <v/>
      </c>
      <c r="J1276" s="17" t="str">
        <f aca="false">IF($C1276="","",IFERROR(INDEX(⑤減算マスタCSV!$H$2:$H$8001,MATCH($C1276,⑤減算マスタCSV!$F$2:$F$8001,0)),1))</f>
        <v/>
      </c>
      <c r="K1276" s="17" t="str">
        <f aca="false">IF($C1276="","",MAX(1,IFERROR(INDEX(⑥商品照会CSV!$M$2:$M$3001,MATCH($C1276,⑥商品照会CSV!$A$2:$A$3001,0)),1)))</f>
        <v/>
      </c>
      <c r="L1276" s="40" t="str">
        <f aca="false">IF($C1276="","",IFERROR(INDEX(⑥商品照会CSV!$Q$2:$Q$3001,MATCH($C1276,⑥商品照会CSV!$A$2:$A$3001,0)),0))</f>
        <v/>
      </c>
      <c r="M1276" s="40" t="str">
        <f aca="false">IF($C1276="","",N($L1276)*N($K1276))</f>
        <v/>
      </c>
      <c r="N1276" s="17" t="str">
        <f aca="false">IF($C1276="","",MAX(1,IFERROR(INDEX(⑥商品照会CSV!$AK$2:$AK$3001,MATCH($C1276,⑥商品照会CSV!$A$2:$A$3001,0)),1)))</f>
        <v/>
      </c>
      <c r="O1276" s="12" t="str">
        <f aca="false">IF($C1276="","",IFERROR(IF(INDEX(⑥商品照会CSV!$AN$2:$AN$3001,MATCH($C1276,⑥商品照会CSV!$A$2:$A$3001,0))=1,"バラ",IF(INDEX(⑥商品照会CSV!$AM$2:$AM$3001,MATCH($C1276,⑥商品照会CSV!$A$2:$A$3001,0))=1,"中間包装","ケース")),"ケース"))</f>
        <v/>
      </c>
      <c r="P1276" s="18"/>
      <c r="Q1276" s="14"/>
      <c r="R1276" s="17" t="str">
        <f aca="false">IF($C1276="","",N($Q1276)*N($K1276))</f>
        <v/>
      </c>
    </row>
    <row r="1277" customFormat="false" ht="15" hidden="false" customHeight="false" outlineLevel="0" collapsed="false">
      <c r="B1277" s="12" t="n">
        <v>1272</v>
      </c>
      <c r="C1277" s="36" t="str">
        <f aca="false">IF(①在庫CSV_発注日!$M1273="","",①在庫CSV_発注日!$M1273&amp;"")</f>
        <v/>
      </c>
      <c r="D1277" s="12" t="str">
        <f aca="false">IF($C1277="","",①在庫CSV_発注日!$N1273)</f>
        <v/>
      </c>
      <c r="E1277" s="12" t="str">
        <f aca="false">IF($C1277="","",①在庫CSV_発注日!$H1273)</f>
        <v/>
      </c>
      <c r="F1277" s="12" t="str">
        <f aca="false">IF($C1277="","",①在庫CSV_発注日!$L1273)</f>
        <v/>
      </c>
      <c r="G1277" s="18"/>
      <c r="H1277" s="17" t="str">
        <f aca="false">IF($C1277="","",N(①在庫CSV_発注日!$Z1273))</f>
        <v/>
      </c>
      <c r="I1277" s="37" t="str">
        <f aca="false">IF($C1277="","",SUMIFS(⑤減算マスタCSV!$L$2:$L$8001,⑤減算マスタCSV!$F$2:$F$8001,$C1277,⑤減算マスタCSV!$K$2:$K$8001,1))</f>
        <v/>
      </c>
      <c r="J1277" s="17" t="str">
        <f aca="false">IF($C1277="","",IFERROR(INDEX(⑤減算マスタCSV!$H$2:$H$8001,MATCH($C1277,⑤減算マスタCSV!$F$2:$F$8001,0)),1))</f>
        <v/>
      </c>
      <c r="K1277" s="17" t="str">
        <f aca="false">IF($C1277="","",MAX(1,IFERROR(INDEX(⑥商品照会CSV!$M$2:$M$3001,MATCH($C1277,⑥商品照会CSV!$A$2:$A$3001,0)),1)))</f>
        <v/>
      </c>
      <c r="L1277" s="40" t="str">
        <f aca="false">IF($C1277="","",IFERROR(INDEX(⑥商品照会CSV!$Q$2:$Q$3001,MATCH($C1277,⑥商品照会CSV!$A$2:$A$3001,0)),0))</f>
        <v/>
      </c>
      <c r="M1277" s="40" t="str">
        <f aca="false">IF($C1277="","",N($L1277)*N($K1277))</f>
        <v/>
      </c>
      <c r="N1277" s="17" t="str">
        <f aca="false">IF($C1277="","",MAX(1,IFERROR(INDEX(⑥商品照会CSV!$AK$2:$AK$3001,MATCH($C1277,⑥商品照会CSV!$A$2:$A$3001,0)),1)))</f>
        <v/>
      </c>
      <c r="O1277" s="12" t="str">
        <f aca="false">IF($C1277="","",IFERROR(IF(INDEX(⑥商品照会CSV!$AN$2:$AN$3001,MATCH($C1277,⑥商品照会CSV!$A$2:$A$3001,0))=1,"バラ",IF(INDEX(⑥商品照会CSV!$AM$2:$AM$3001,MATCH($C1277,⑥商品照会CSV!$A$2:$A$3001,0))=1,"中間包装","ケース")),"ケース"))</f>
        <v/>
      </c>
      <c r="P1277" s="18"/>
      <c r="Q1277" s="14"/>
      <c r="R1277" s="17" t="str">
        <f aca="false">IF($C1277="","",N($Q1277)*N($K1277))</f>
        <v/>
      </c>
    </row>
    <row r="1278" customFormat="false" ht="15" hidden="false" customHeight="false" outlineLevel="0" collapsed="false">
      <c r="B1278" s="12" t="n">
        <v>1273</v>
      </c>
      <c r="C1278" s="36" t="str">
        <f aca="false">IF(①在庫CSV_発注日!$M1274="","",①在庫CSV_発注日!$M1274&amp;"")</f>
        <v/>
      </c>
      <c r="D1278" s="12" t="str">
        <f aca="false">IF($C1278="","",①在庫CSV_発注日!$N1274)</f>
        <v/>
      </c>
      <c r="E1278" s="12" t="str">
        <f aca="false">IF($C1278="","",①在庫CSV_発注日!$H1274)</f>
        <v/>
      </c>
      <c r="F1278" s="12" t="str">
        <f aca="false">IF($C1278="","",①在庫CSV_発注日!$L1274)</f>
        <v/>
      </c>
      <c r="G1278" s="18"/>
      <c r="H1278" s="17" t="str">
        <f aca="false">IF($C1278="","",N(①在庫CSV_発注日!$Z1274))</f>
        <v/>
      </c>
      <c r="I1278" s="37" t="str">
        <f aca="false">IF($C1278="","",SUMIFS(⑤減算マスタCSV!$L$2:$L$8001,⑤減算マスタCSV!$F$2:$F$8001,$C1278,⑤減算マスタCSV!$K$2:$K$8001,1))</f>
        <v/>
      </c>
      <c r="J1278" s="17" t="str">
        <f aca="false">IF($C1278="","",IFERROR(INDEX(⑤減算マスタCSV!$H$2:$H$8001,MATCH($C1278,⑤減算マスタCSV!$F$2:$F$8001,0)),1))</f>
        <v/>
      </c>
      <c r="K1278" s="17" t="str">
        <f aca="false">IF($C1278="","",MAX(1,IFERROR(INDEX(⑥商品照会CSV!$M$2:$M$3001,MATCH($C1278,⑥商品照会CSV!$A$2:$A$3001,0)),1)))</f>
        <v/>
      </c>
      <c r="L1278" s="40" t="str">
        <f aca="false">IF($C1278="","",IFERROR(INDEX(⑥商品照会CSV!$Q$2:$Q$3001,MATCH($C1278,⑥商品照会CSV!$A$2:$A$3001,0)),0))</f>
        <v/>
      </c>
      <c r="M1278" s="40" t="str">
        <f aca="false">IF($C1278="","",N($L1278)*N($K1278))</f>
        <v/>
      </c>
      <c r="N1278" s="17" t="str">
        <f aca="false">IF($C1278="","",MAX(1,IFERROR(INDEX(⑥商品照会CSV!$AK$2:$AK$3001,MATCH($C1278,⑥商品照会CSV!$A$2:$A$3001,0)),1)))</f>
        <v/>
      </c>
      <c r="O1278" s="12" t="str">
        <f aca="false">IF($C1278="","",IFERROR(IF(INDEX(⑥商品照会CSV!$AN$2:$AN$3001,MATCH($C1278,⑥商品照会CSV!$A$2:$A$3001,0))=1,"バラ",IF(INDEX(⑥商品照会CSV!$AM$2:$AM$3001,MATCH($C1278,⑥商品照会CSV!$A$2:$A$3001,0))=1,"中間包装","ケース")),"ケース"))</f>
        <v/>
      </c>
      <c r="P1278" s="18"/>
      <c r="Q1278" s="14"/>
      <c r="R1278" s="17" t="str">
        <f aca="false">IF($C1278="","",N($Q1278)*N($K1278))</f>
        <v/>
      </c>
    </row>
    <row r="1279" customFormat="false" ht="15" hidden="false" customHeight="false" outlineLevel="0" collapsed="false">
      <c r="B1279" s="12" t="n">
        <v>1274</v>
      </c>
      <c r="C1279" s="36" t="str">
        <f aca="false">IF(①在庫CSV_発注日!$M1275="","",①在庫CSV_発注日!$M1275&amp;"")</f>
        <v/>
      </c>
      <c r="D1279" s="12" t="str">
        <f aca="false">IF($C1279="","",①在庫CSV_発注日!$N1275)</f>
        <v/>
      </c>
      <c r="E1279" s="12" t="str">
        <f aca="false">IF($C1279="","",①在庫CSV_発注日!$H1275)</f>
        <v/>
      </c>
      <c r="F1279" s="12" t="str">
        <f aca="false">IF($C1279="","",①在庫CSV_発注日!$L1275)</f>
        <v/>
      </c>
      <c r="G1279" s="18"/>
      <c r="H1279" s="17" t="str">
        <f aca="false">IF($C1279="","",N(①在庫CSV_発注日!$Z1275))</f>
        <v/>
      </c>
      <c r="I1279" s="37" t="str">
        <f aca="false">IF($C1279="","",SUMIFS(⑤減算マスタCSV!$L$2:$L$8001,⑤減算マスタCSV!$F$2:$F$8001,$C1279,⑤減算マスタCSV!$K$2:$K$8001,1))</f>
        <v/>
      </c>
      <c r="J1279" s="17" t="str">
        <f aca="false">IF($C1279="","",IFERROR(INDEX(⑤減算マスタCSV!$H$2:$H$8001,MATCH($C1279,⑤減算マスタCSV!$F$2:$F$8001,0)),1))</f>
        <v/>
      </c>
      <c r="K1279" s="17" t="str">
        <f aca="false">IF($C1279="","",MAX(1,IFERROR(INDEX(⑥商品照会CSV!$M$2:$M$3001,MATCH($C1279,⑥商品照会CSV!$A$2:$A$3001,0)),1)))</f>
        <v/>
      </c>
      <c r="L1279" s="40" t="str">
        <f aca="false">IF($C1279="","",IFERROR(INDEX(⑥商品照会CSV!$Q$2:$Q$3001,MATCH($C1279,⑥商品照会CSV!$A$2:$A$3001,0)),0))</f>
        <v/>
      </c>
      <c r="M1279" s="40" t="str">
        <f aca="false">IF($C1279="","",N($L1279)*N($K1279))</f>
        <v/>
      </c>
      <c r="N1279" s="17" t="str">
        <f aca="false">IF($C1279="","",MAX(1,IFERROR(INDEX(⑥商品照会CSV!$AK$2:$AK$3001,MATCH($C1279,⑥商品照会CSV!$A$2:$A$3001,0)),1)))</f>
        <v/>
      </c>
      <c r="O1279" s="12" t="str">
        <f aca="false">IF($C1279="","",IFERROR(IF(INDEX(⑥商品照会CSV!$AN$2:$AN$3001,MATCH($C1279,⑥商品照会CSV!$A$2:$A$3001,0))=1,"バラ",IF(INDEX(⑥商品照会CSV!$AM$2:$AM$3001,MATCH($C1279,⑥商品照会CSV!$A$2:$A$3001,0))=1,"中間包装","ケース")),"ケース"))</f>
        <v/>
      </c>
      <c r="P1279" s="18"/>
      <c r="Q1279" s="14"/>
      <c r="R1279" s="17" t="str">
        <f aca="false">IF($C1279="","",N($Q1279)*N($K1279))</f>
        <v/>
      </c>
    </row>
    <row r="1280" customFormat="false" ht="15" hidden="false" customHeight="false" outlineLevel="0" collapsed="false">
      <c r="B1280" s="12" t="n">
        <v>1275</v>
      </c>
      <c r="C1280" s="36" t="str">
        <f aca="false">IF(①在庫CSV_発注日!$M1276="","",①在庫CSV_発注日!$M1276&amp;"")</f>
        <v/>
      </c>
      <c r="D1280" s="12" t="str">
        <f aca="false">IF($C1280="","",①在庫CSV_発注日!$N1276)</f>
        <v/>
      </c>
      <c r="E1280" s="12" t="str">
        <f aca="false">IF($C1280="","",①在庫CSV_発注日!$H1276)</f>
        <v/>
      </c>
      <c r="F1280" s="12" t="str">
        <f aca="false">IF($C1280="","",①在庫CSV_発注日!$L1276)</f>
        <v/>
      </c>
      <c r="G1280" s="18"/>
      <c r="H1280" s="17" t="str">
        <f aca="false">IF($C1280="","",N(①在庫CSV_発注日!$Z1276))</f>
        <v/>
      </c>
      <c r="I1280" s="37" t="str">
        <f aca="false">IF($C1280="","",SUMIFS(⑤減算マスタCSV!$L$2:$L$8001,⑤減算マスタCSV!$F$2:$F$8001,$C1280,⑤減算マスタCSV!$K$2:$K$8001,1))</f>
        <v/>
      </c>
      <c r="J1280" s="17" t="str">
        <f aca="false">IF($C1280="","",IFERROR(INDEX(⑤減算マスタCSV!$H$2:$H$8001,MATCH($C1280,⑤減算マスタCSV!$F$2:$F$8001,0)),1))</f>
        <v/>
      </c>
      <c r="K1280" s="17" t="str">
        <f aca="false">IF($C1280="","",MAX(1,IFERROR(INDEX(⑥商品照会CSV!$M$2:$M$3001,MATCH($C1280,⑥商品照会CSV!$A$2:$A$3001,0)),1)))</f>
        <v/>
      </c>
      <c r="L1280" s="40" t="str">
        <f aca="false">IF($C1280="","",IFERROR(INDEX(⑥商品照会CSV!$Q$2:$Q$3001,MATCH($C1280,⑥商品照会CSV!$A$2:$A$3001,0)),0))</f>
        <v/>
      </c>
      <c r="M1280" s="40" t="str">
        <f aca="false">IF($C1280="","",N($L1280)*N($K1280))</f>
        <v/>
      </c>
      <c r="N1280" s="17" t="str">
        <f aca="false">IF($C1280="","",MAX(1,IFERROR(INDEX(⑥商品照会CSV!$AK$2:$AK$3001,MATCH($C1280,⑥商品照会CSV!$A$2:$A$3001,0)),1)))</f>
        <v/>
      </c>
      <c r="O1280" s="12" t="str">
        <f aca="false">IF($C1280="","",IFERROR(IF(INDEX(⑥商品照会CSV!$AN$2:$AN$3001,MATCH($C1280,⑥商品照会CSV!$A$2:$A$3001,0))=1,"バラ",IF(INDEX(⑥商品照会CSV!$AM$2:$AM$3001,MATCH($C1280,⑥商品照会CSV!$A$2:$A$3001,0))=1,"中間包装","ケース")),"ケース"))</f>
        <v/>
      </c>
      <c r="P1280" s="18"/>
      <c r="Q1280" s="14"/>
      <c r="R1280" s="17" t="str">
        <f aca="false">IF($C1280="","",N($Q1280)*N($K1280))</f>
        <v/>
      </c>
    </row>
    <row r="1281" customFormat="false" ht="15" hidden="false" customHeight="false" outlineLevel="0" collapsed="false">
      <c r="B1281" s="12" t="n">
        <v>1276</v>
      </c>
      <c r="C1281" s="36" t="str">
        <f aca="false">IF(①在庫CSV_発注日!$M1277="","",①在庫CSV_発注日!$M1277&amp;"")</f>
        <v/>
      </c>
      <c r="D1281" s="12" t="str">
        <f aca="false">IF($C1281="","",①在庫CSV_発注日!$N1277)</f>
        <v/>
      </c>
      <c r="E1281" s="12" t="str">
        <f aca="false">IF($C1281="","",①在庫CSV_発注日!$H1277)</f>
        <v/>
      </c>
      <c r="F1281" s="12" t="str">
        <f aca="false">IF($C1281="","",①在庫CSV_発注日!$L1277)</f>
        <v/>
      </c>
      <c r="G1281" s="18"/>
      <c r="H1281" s="17" t="str">
        <f aca="false">IF($C1281="","",N(①在庫CSV_発注日!$Z1277))</f>
        <v/>
      </c>
      <c r="I1281" s="37" t="str">
        <f aca="false">IF($C1281="","",SUMIFS(⑤減算マスタCSV!$L$2:$L$8001,⑤減算マスタCSV!$F$2:$F$8001,$C1281,⑤減算マスタCSV!$K$2:$K$8001,1))</f>
        <v/>
      </c>
      <c r="J1281" s="17" t="str">
        <f aca="false">IF($C1281="","",IFERROR(INDEX(⑤減算マスタCSV!$H$2:$H$8001,MATCH($C1281,⑤減算マスタCSV!$F$2:$F$8001,0)),1))</f>
        <v/>
      </c>
      <c r="K1281" s="17" t="str">
        <f aca="false">IF($C1281="","",MAX(1,IFERROR(INDEX(⑥商品照会CSV!$M$2:$M$3001,MATCH($C1281,⑥商品照会CSV!$A$2:$A$3001,0)),1)))</f>
        <v/>
      </c>
      <c r="L1281" s="40" t="str">
        <f aca="false">IF($C1281="","",IFERROR(INDEX(⑥商品照会CSV!$Q$2:$Q$3001,MATCH($C1281,⑥商品照会CSV!$A$2:$A$3001,0)),0))</f>
        <v/>
      </c>
      <c r="M1281" s="40" t="str">
        <f aca="false">IF($C1281="","",N($L1281)*N($K1281))</f>
        <v/>
      </c>
      <c r="N1281" s="17" t="str">
        <f aca="false">IF($C1281="","",MAX(1,IFERROR(INDEX(⑥商品照会CSV!$AK$2:$AK$3001,MATCH($C1281,⑥商品照会CSV!$A$2:$A$3001,0)),1)))</f>
        <v/>
      </c>
      <c r="O1281" s="12" t="str">
        <f aca="false">IF($C1281="","",IFERROR(IF(INDEX(⑥商品照会CSV!$AN$2:$AN$3001,MATCH($C1281,⑥商品照会CSV!$A$2:$A$3001,0))=1,"バラ",IF(INDEX(⑥商品照会CSV!$AM$2:$AM$3001,MATCH($C1281,⑥商品照会CSV!$A$2:$A$3001,0))=1,"中間包装","ケース")),"ケース"))</f>
        <v/>
      </c>
      <c r="P1281" s="18"/>
      <c r="Q1281" s="14"/>
      <c r="R1281" s="17" t="str">
        <f aca="false">IF($C1281="","",N($Q1281)*N($K1281))</f>
        <v/>
      </c>
    </row>
    <row r="1282" customFormat="false" ht="15" hidden="false" customHeight="false" outlineLevel="0" collapsed="false">
      <c r="B1282" s="12" t="n">
        <v>1277</v>
      </c>
      <c r="C1282" s="36" t="str">
        <f aca="false">IF(①在庫CSV_発注日!$M1278="","",①在庫CSV_発注日!$M1278&amp;"")</f>
        <v/>
      </c>
      <c r="D1282" s="12" t="str">
        <f aca="false">IF($C1282="","",①在庫CSV_発注日!$N1278)</f>
        <v/>
      </c>
      <c r="E1282" s="12" t="str">
        <f aca="false">IF($C1282="","",①在庫CSV_発注日!$H1278)</f>
        <v/>
      </c>
      <c r="F1282" s="12" t="str">
        <f aca="false">IF($C1282="","",①在庫CSV_発注日!$L1278)</f>
        <v/>
      </c>
      <c r="G1282" s="18"/>
      <c r="H1282" s="17" t="str">
        <f aca="false">IF($C1282="","",N(①在庫CSV_発注日!$Z1278))</f>
        <v/>
      </c>
      <c r="I1282" s="37" t="str">
        <f aca="false">IF($C1282="","",SUMIFS(⑤減算マスタCSV!$L$2:$L$8001,⑤減算マスタCSV!$F$2:$F$8001,$C1282,⑤減算マスタCSV!$K$2:$K$8001,1))</f>
        <v/>
      </c>
      <c r="J1282" s="17" t="str">
        <f aca="false">IF($C1282="","",IFERROR(INDEX(⑤減算マスタCSV!$H$2:$H$8001,MATCH($C1282,⑤減算マスタCSV!$F$2:$F$8001,0)),1))</f>
        <v/>
      </c>
      <c r="K1282" s="17" t="str">
        <f aca="false">IF($C1282="","",MAX(1,IFERROR(INDEX(⑥商品照会CSV!$M$2:$M$3001,MATCH($C1282,⑥商品照会CSV!$A$2:$A$3001,0)),1)))</f>
        <v/>
      </c>
      <c r="L1282" s="40" t="str">
        <f aca="false">IF($C1282="","",IFERROR(INDEX(⑥商品照会CSV!$Q$2:$Q$3001,MATCH($C1282,⑥商品照会CSV!$A$2:$A$3001,0)),0))</f>
        <v/>
      </c>
      <c r="M1282" s="40" t="str">
        <f aca="false">IF($C1282="","",N($L1282)*N($K1282))</f>
        <v/>
      </c>
      <c r="N1282" s="17" t="str">
        <f aca="false">IF($C1282="","",MAX(1,IFERROR(INDEX(⑥商品照会CSV!$AK$2:$AK$3001,MATCH($C1282,⑥商品照会CSV!$A$2:$A$3001,0)),1)))</f>
        <v/>
      </c>
      <c r="O1282" s="12" t="str">
        <f aca="false">IF($C1282="","",IFERROR(IF(INDEX(⑥商品照会CSV!$AN$2:$AN$3001,MATCH($C1282,⑥商品照会CSV!$A$2:$A$3001,0))=1,"バラ",IF(INDEX(⑥商品照会CSV!$AM$2:$AM$3001,MATCH($C1282,⑥商品照会CSV!$A$2:$A$3001,0))=1,"中間包装","ケース")),"ケース"))</f>
        <v/>
      </c>
      <c r="P1282" s="18"/>
      <c r="Q1282" s="14"/>
      <c r="R1282" s="17" t="str">
        <f aca="false">IF($C1282="","",N($Q1282)*N($K1282))</f>
        <v/>
      </c>
    </row>
    <row r="1283" customFormat="false" ht="15" hidden="false" customHeight="false" outlineLevel="0" collapsed="false">
      <c r="B1283" s="12" t="n">
        <v>1278</v>
      </c>
      <c r="C1283" s="36" t="str">
        <f aca="false">IF(①在庫CSV_発注日!$M1279="","",①在庫CSV_発注日!$M1279&amp;"")</f>
        <v/>
      </c>
      <c r="D1283" s="12" t="str">
        <f aca="false">IF($C1283="","",①在庫CSV_発注日!$N1279)</f>
        <v/>
      </c>
      <c r="E1283" s="12" t="str">
        <f aca="false">IF($C1283="","",①在庫CSV_発注日!$H1279)</f>
        <v/>
      </c>
      <c r="F1283" s="12" t="str">
        <f aca="false">IF($C1283="","",①在庫CSV_発注日!$L1279)</f>
        <v/>
      </c>
      <c r="G1283" s="18"/>
      <c r="H1283" s="17" t="str">
        <f aca="false">IF($C1283="","",N(①在庫CSV_発注日!$Z1279))</f>
        <v/>
      </c>
      <c r="I1283" s="37" t="str">
        <f aca="false">IF($C1283="","",SUMIFS(⑤減算マスタCSV!$L$2:$L$8001,⑤減算マスタCSV!$F$2:$F$8001,$C1283,⑤減算マスタCSV!$K$2:$K$8001,1))</f>
        <v/>
      </c>
      <c r="J1283" s="17" t="str">
        <f aca="false">IF($C1283="","",IFERROR(INDEX(⑤減算マスタCSV!$H$2:$H$8001,MATCH($C1283,⑤減算マスタCSV!$F$2:$F$8001,0)),1))</f>
        <v/>
      </c>
      <c r="K1283" s="17" t="str">
        <f aca="false">IF($C1283="","",MAX(1,IFERROR(INDEX(⑥商品照会CSV!$M$2:$M$3001,MATCH($C1283,⑥商品照会CSV!$A$2:$A$3001,0)),1)))</f>
        <v/>
      </c>
      <c r="L1283" s="40" t="str">
        <f aca="false">IF($C1283="","",IFERROR(INDEX(⑥商品照会CSV!$Q$2:$Q$3001,MATCH($C1283,⑥商品照会CSV!$A$2:$A$3001,0)),0))</f>
        <v/>
      </c>
      <c r="M1283" s="40" t="str">
        <f aca="false">IF($C1283="","",N($L1283)*N($K1283))</f>
        <v/>
      </c>
      <c r="N1283" s="17" t="str">
        <f aca="false">IF($C1283="","",MAX(1,IFERROR(INDEX(⑥商品照会CSV!$AK$2:$AK$3001,MATCH($C1283,⑥商品照会CSV!$A$2:$A$3001,0)),1)))</f>
        <v/>
      </c>
      <c r="O1283" s="12" t="str">
        <f aca="false">IF($C1283="","",IFERROR(IF(INDEX(⑥商品照会CSV!$AN$2:$AN$3001,MATCH($C1283,⑥商品照会CSV!$A$2:$A$3001,0))=1,"バラ",IF(INDEX(⑥商品照会CSV!$AM$2:$AM$3001,MATCH($C1283,⑥商品照会CSV!$A$2:$A$3001,0))=1,"中間包装","ケース")),"ケース"))</f>
        <v/>
      </c>
      <c r="P1283" s="18"/>
      <c r="Q1283" s="14"/>
      <c r="R1283" s="17" t="str">
        <f aca="false">IF($C1283="","",N($Q1283)*N($K1283))</f>
        <v/>
      </c>
    </row>
    <row r="1284" customFormat="false" ht="15" hidden="false" customHeight="false" outlineLevel="0" collapsed="false">
      <c r="B1284" s="12" t="n">
        <v>1279</v>
      </c>
      <c r="C1284" s="36" t="str">
        <f aca="false">IF(①在庫CSV_発注日!$M1280="","",①在庫CSV_発注日!$M1280&amp;"")</f>
        <v/>
      </c>
      <c r="D1284" s="12" t="str">
        <f aca="false">IF($C1284="","",①在庫CSV_発注日!$N1280)</f>
        <v/>
      </c>
      <c r="E1284" s="12" t="str">
        <f aca="false">IF($C1284="","",①在庫CSV_発注日!$H1280)</f>
        <v/>
      </c>
      <c r="F1284" s="12" t="str">
        <f aca="false">IF($C1284="","",①在庫CSV_発注日!$L1280)</f>
        <v/>
      </c>
      <c r="G1284" s="18"/>
      <c r="H1284" s="17" t="str">
        <f aca="false">IF($C1284="","",N(①在庫CSV_発注日!$Z1280))</f>
        <v/>
      </c>
      <c r="I1284" s="37" t="str">
        <f aca="false">IF($C1284="","",SUMIFS(⑤減算マスタCSV!$L$2:$L$8001,⑤減算マスタCSV!$F$2:$F$8001,$C1284,⑤減算マスタCSV!$K$2:$K$8001,1))</f>
        <v/>
      </c>
      <c r="J1284" s="17" t="str">
        <f aca="false">IF($C1284="","",IFERROR(INDEX(⑤減算マスタCSV!$H$2:$H$8001,MATCH($C1284,⑤減算マスタCSV!$F$2:$F$8001,0)),1))</f>
        <v/>
      </c>
      <c r="K1284" s="17" t="str">
        <f aca="false">IF($C1284="","",MAX(1,IFERROR(INDEX(⑥商品照会CSV!$M$2:$M$3001,MATCH($C1284,⑥商品照会CSV!$A$2:$A$3001,0)),1)))</f>
        <v/>
      </c>
      <c r="L1284" s="40" t="str">
        <f aca="false">IF($C1284="","",IFERROR(INDEX(⑥商品照会CSV!$Q$2:$Q$3001,MATCH($C1284,⑥商品照会CSV!$A$2:$A$3001,0)),0))</f>
        <v/>
      </c>
      <c r="M1284" s="40" t="str">
        <f aca="false">IF($C1284="","",N($L1284)*N($K1284))</f>
        <v/>
      </c>
      <c r="N1284" s="17" t="str">
        <f aca="false">IF($C1284="","",MAX(1,IFERROR(INDEX(⑥商品照会CSV!$AK$2:$AK$3001,MATCH($C1284,⑥商品照会CSV!$A$2:$A$3001,0)),1)))</f>
        <v/>
      </c>
      <c r="O1284" s="12" t="str">
        <f aca="false">IF($C1284="","",IFERROR(IF(INDEX(⑥商品照会CSV!$AN$2:$AN$3001,MATCH($C1284,⑥商品照会CSV!$A$2:$A$3001,0))=1,"バラ",IF(INDEX(⑥商品照会CSV!$AM$2:$AM$3001,MATCH($C1284,⑥商品照会CSV!$A$2:$A$3001,0))=1,"中間包装","ケース")),"ケース"))</f>
        <v/>
      </c>
      <c r="P1284" s="18"/>
      <c r="Q1284" s="14"/>
      <c r="R1284" s="17" t="str">
        <f aca="false">IF($C1284="","",N($Q1284)*N($K1284))</f>
        <v/>
      </c>
    </row>
    <row r="1285" customFormat="false" ht="15" hidden="false" customHeight="false" outlineLevel="0" collapsed="false">
      <c r="B1285" s="12" t="n">
        <v>1280</v>
      </c>
      <c r="C1285" s="36" t="str">
        <f aca="false">IF(①在庫CSV_発注日!$M1281="","",①在庫CSV_発注日!$M1281&amp;"")</f>
        <v/>
      </c>
      <c r="D1285" s="12" t="str">
        <f aca="false">IF($C1285="","",①在庫CSV_発注日!$N1281)</f>
        <v/>
      </c>
      <c r="E1285" s="12" t="str">
        <f aca="false">IF($C1285="","",①在庫CSV_発注日!$H1281)</f>
        <v/>
      </c>
      <c r="F1285" s="12" t="str">
        <f aca="false">IF($C1285="","",①在庫CSV_発注日!$L1281)</f>
        <v/>
      </c>
      <c r="G1285" s="18"/>
      <c r="H1285" s="17" t="str">
        <f aca="false">IF($C1285="","",N(①在庫CSV_発注日!$Z1281))</f>
        <v/>
      </c>
      <c r="I1285" s="37" t="str">
        <f aca="false">IF($C1285="","",SUMIFS(⑤減算マスタCSV!$L$2:$L$8001,⑤減算マスタCSV!$F$2:$F$8001,$C1285,⑤減算マスタCSV!$K$2:$K$8001,1))</f>
        <v/>
      </c>
      <c r="J1285" s="17" t="str">
        <f aca="false">IF($C1285="","",IFERROR(INDEX(⑤減算マスタCSV!$H$2:$H$8001,MATCH($C1285,⑤減算マスタCSV!$F$2:$F$8001,0)),1))</f>
        <v/>
      </c>
      <c r="K1285" s="17" t="str">
        <f aca="false">IF($C1285="","",MAX(1,IFERROR(INDEX(⑥商品照会CSV!$M$2:$M$3001,MATCH($C1285,⑥商品照会CSV!$A$2:$A$3001,0)),1)))</f>
        <v/>
      </c>
      <c r="L1285" s="40" t="str">
        <f aca="false">IF($C1285="","",IFERROR(INDEX(⑥商品照会CSV!$Q$2:$Q$3001,MATCH($C1285,⑥商品照会CSV!$A$2:$A$3001,0)),0))</f>
        <v/>
      </c>
      <c r="M1285" s="40" t="str">
        <f aca="false">IF($C1285="","",N($L1285)*N($K1285))</f>
        <v/>
      </c>
      <c r="N1285" s="17" t="str">
        <f aca="false">IF($C1285="","",MAX(1,IFERROR(INDEX(⑥商品照会CSV!$AK$2:$AK$3001,MATCH($C1285,⑥商品照会CSV!$A$2:$A$3001,0)),1)))</f>
        <v/>
      </c>
      <c r="O1285" s="12" t="str">
        <f aca="false">IF($C1285="","",IFERROR(IF(INDEX(⑥商品照会CSV!$AN$2:$AN$3001,MATCH($C1285,⑥商品照会CSV!$A$2:$A$3001,0))=1,"バラ",IF(INDEX(⑥商品照会CSV!$AM$2:$AM$3001,MATCH($C1285,⑥商品照会CSV!$A$2:$A$3001,0))=1,"中間包装","ケース")),"ケース"))</f>
        <v/>
      </c>
      <c r="P1285" s="18"/>
      <c r="Q1285" s="14"/>
      <c r="R1285" s="17" t="str">
        <f aca="false">IF($C1285="","",N($Q1285)*N($K1285))</f>
        <v/>
      </c>
    </row>
    <row r="1286" customFormat="false" ht="15" hidden="false" customHeight="false" outlineLevel="0" collapsed="false">
      <c r="B1286" s="12" t="n">
        <v>1281</v>
      </c>
      <c r="C1286" s="36" t="str">
        <f aca="false">IF(①在庫CSV_発注日!$M1282="","",①在庫CSV_発注日!$M1282&amp;"")</f>
        <v/>
      </c>
      <c r="D1286" s="12" t="str">
        <f aca="false">IF($C1286="","",①在庫CSV_発注日!$N1282)</f>
        <v/>
      </c>
      <c r="E1286" s="12" t="str">
        <f aca="false">IF($C1286="","",①在庫CSV_発注日!$H1282)</f>
        <v/>
      </c>
      <c r="F1286" s="12" t="str">
        <f aca="false">IF($C1286="","",①在庫CSV_発注日!$L1282)</f>
        <v/>
      </c>
      <c r="G1286" s="18"/>
      <c r="H1286" s="17" t="str">
        <f aca="false">IF($C1286="","",N(①在庫CSV_発注日!$Z1282))</f>
        <v/>
      </c>
      <c r="I1286" s="37" t="str">
        <f aca="false">IF($C1286="","",SUMIFS(⑤減算マスタCSV!$L$2:$L$8001,⑤減算マスタCSV!$F$2:$F$8001,$C1286,⑤減算マスタCSV!$K$2:$K$8001,1))</f>
        <v/>
      </c>
      <c r="J1286" s="17" t="str">
        <f aca="false">IF($C1286="","",IFERROR(INDEX(⑤減算マスタCSV!$H$2:$H$8001,MATCH($C1286,⑤減算マスタCSV!$F$2:$F$8001,0)),1))</f>
        <v/>
      </c>
      <c r="K1286" s="17" t="str">
        <f aca="false">IF($C1286="","",MAX(1,IFERROR(INDEX(⑥商品照会CSV!$M$2:$M$3001,MATCH($C1286,⑥商品照会CSV!$A$2:$A$3001,0)),1)))</f>
        <v/>
      </c>
      <c r="L1286" s="40" t="str">
        <f aca="false">IF($C1286="","",IFERROR(INDEX(⑥商品照会CSV!$Q$2:$Q$3001,MATCH($C1286,⑥商品照会CSV!$A$2:$A$3001,0)),0))</f>
        <v/>
      </c>
      <c r="M1286" s="40" t="str">
        <f aca="false">IF($C1286="","",N($L1286)*N($K1286))</f>
        <v/>
      </c>
      <c r="N1286" s="17" t="str">
        <f aca="false">IF($C1286="","",MAX(1,IFERROR(INDEX(⑥商品照会CSV!$AK$2:$AK$3001,MATCH($C1286,⑥商品照会CSV!$A$2:$A$3001,0)),1)))</f>
        <v/>
      </c>
      <c r="O1286" s="12" t="str">
        <f aca="false">IF($C1286="","",IFERROR(IF(INDEX(⑥商品照会CSV!$AN$2:$AN$3001,MATCH($C1286,⑥商品照会CSV!$A$2:$A$3001,0))=1,"バラ",IF(INDEX(⑥商品照会CSV!$AM$2:$AM$3001,MATCH($C1286,⑥商品照会CSV!$A$2:$A$3001,0))=1,"中間包装","ケース")),"ケース"))</f>
        <v/>
      </c>
      <c r="P1286" s="18"/>
      <c r="Q1286" s="14"/>
      <c r="R1286" s="17" t="str">
        <f aca="false">IF($C1286="","",N($Q1286)*N($K1286))</f>
        <v/>
      </c>
    </row>
    <row r="1287" customFormat="false" ht="15" hidden="false" customHeight="false" outlineLevel="0" collapsed="false">
      <c r="B1287" s="12" t="n">
        <v>1282</v>
      </c>
      <c r="C1287" s="36" t="str">
        <f aca="false">IF(①在庫CSV_発注日!$M1283="","",①在庫CSV_発注日!$M1283&amp;"")</f>
        <v/>
      </c>
      <c r="D1287" s="12" t="str">
        <f aca="false">IF($C1287="","",①在庫CSV_発注日!$N1283)</f>
        <v/>
      </c>
      <c r="E1287" s="12" t="str">
        <f aca="false">IF($C1287="","",①在庫CSV_発注日!$H1283)</f>
        <v/>
      </c>
      <c r="F1287" s="12" t="str">
        <f aca="false">IF($C1287="","",①在庫CSV_発注日!$L1283)</f>
        <v/>
      </c>
      <c r="G1287" s="18"/>
      <c r="H1287" s="17" t="str">
        <f aca="false">IF($C1287="","",N(①在庫CSV_発注日!$Z1283))</f>
        <v/>
      </c>
      <c r="I1287" s="37" t="str">
        <f aca="false">IF($C1287="","",SUMIFS(⑤減算マスタCSV!$L$2:$L$8001,⑤減算マスタCSV!$F$2:$F$8001,$C1287,⑤減算マスタCSV!$K$2:$K$8001,1))</f>
        <v/>
      </c>
      <c r="J1287" s="17" t="str">
        <f aca="false">IF($C1287="","",IFERROR(INDEX(⑤減算マスタCSV!$H$2:$H$8001,MATCH($C1287,⑤減算マスタCSV!$F$2:$F$8001,0)),1))</f>
        <v/>
      </c>
      <c r="K1287" s="17" t="str">
        <f aca="false">IF($C1287="","",MAX(1,IFERROR(INDEX(⑥商品照会CSV!$M$2:$M$3001,MATCH($C1287,⑥商品照会CSV!$A$2:$A$3001,0)),1)))</f>
        <v/>
      </c>
      <c r="L1287" s="40" t="str">
        <f aca="false">IF($C1287="","",IFERROR(INDEX(⑥商品照会CSV!$Q$2:$Q$3001,MATCH($C1287,⑥商品照会CSV!$A$2:$A$3001,0)),0))</f>
        <v/>
      </c>
      <c r="M1287" s="40" t="str">
        <f aca="false">IF($C1287="","",N($L1287)*N($K1287))</f>
        <v/>
      </c>
      <c r="N1287" s="17" t="str">
        <f aca="false">IF($C1287="","",MAX(1,IFERROR(INDEX(⑥商品照会CSV!$AK$2:$AK$3001,MATCH($C1287,⑥商品照会CSV!$A$2:$A$3001,0)),1)))</f>
        <v/>
      </c>
      <c r="O1287" s="12" t="str">
        <f aca="false">IF($C1287="","",IFERROR(IF(INDEX(⑥商品照会CSV!$AN$2:$AN$3001,MATCH($C1287,⑥商品照会CSV!$A$2:$A$3001,0))=1,"バラ",IF(INDEX(⑥商品照会CSV!$AM$2:$AM$3001,MATCH($C1287,⑥商品照会CSV!$A$2:$A$3001,0))=1,"中間包装","ケース")),"ケース"))</f>
        <v/>
      </c>
      <c r="P1287" s="18"/>
      <c r="Q1287" s="14"/>
      <c r="R1287" s="17" t="str">
        <f aca="false">IF($C1287="","",N($Q1287)*N($K1287))</f>
        <v/>
      </c>
    </row>
    <row r="1288" customFormat="false" ht="15" hidden="false" customHeight="false" outlineLevel="0" collapsed="false">
      <c r="B1288" s="12" t="n">
        <v>1283</v>
      </c>
      <c r="C1288" s="36" t="str">
        <f aca="false">IF(①在庫CSV_発注日!$M1284="","",①在庫CSV_発注日!$M1284&amp;"")</f>
        <v/>
      </c>
      <c r="D1288" s="12" t="str">
        <f aca="false">IF($C1288="","",①在庫CSV_発注日!$N1284)</f>
        <v/>
      </c>
      <c r="E1288" s="12" t="str">
        <f aca="false">IF($C1288="","",①在庫CSV_発注日!$H1284)</f>
        <v/>
      </c>
      <c r="F1288" s="12" t="str">
        <f aca="false">IF($C1288="","",①在庫CSV_発注日!$L1284)</f>
        <v/>
      </c>
      <c r="G1288" s="18"/>
      <c r="H1288" s="17" t="str">
        <f aca="false">IF($C1288="","",N(①在庫CSV_発注日!$Z1284))</f>
        <v/>
      </c>
      <c r="I1288" s="37" t="str">
        <f aca="false">IF($C1288="","",SUMIFS(⑤減算マスタCSV!$L$2:$L$8001,⑤減算マスタCSV!$F$2:$F$8001,$C1288,⑤減算マスタCSV!$K$2:$K$8001,1))</f>
        <v/>
      </c>
      <c r="J1288" s="17" t="str">
        <f aca="false">IF($C1288="","",IFERROR(INDEX(⑤減算マスタCSV!$H$2:$H$8001,MATCH($C1288,⑤減算マスタCSV!$F$2:$F$8001,0)),1))</f>
        <v/>
      </c>
      <c r="K1288" s="17" t="str">
        <f aca="false">IF($C1288="","",MAX(1,IFERROR(INDEX(⑥商品照会CSV!$M$2:$M$3001,MATCH($C1288,⑥商品照会CSV!$A$2:$A$3001,0)),1)))</f>
        <v/>
      </c>
      <c r="L1288" s="40" t="str">
        <f aca="false">IF($C1288="","",IFERROR(INDEX(⑥商品照会CSV!$Q$2:$Q$3001,MATCH($C1288,⑥商品照会CSV!$A$2:$A$3001,0)),0))</f>
        <v/>
      </c>
      <c r="M1288" s="40" t="str">
        <f aca="false">IF($C1288="","",N($L1288)*N($K1288))</f>
        <v/>
      </c>
      <c r="N1288" s="17" t="str">
        <f aca="false">IF($C1288="","",MAX(1,IFERROR(INDEX(⑥商品照会CSV!$AK$2:$AK$3001,MATCH($C1288,⑥商品照会CSV!$A$2:$A$3001,0)),1)))</f>
        <v/>
      </c>
      <c r="O1288" s="12" t="str">
        <f aca="false">IF($C1288="","",IFERROR(IF(INDEX(⑥商品照会CSV!$AN$2:$AN$3001,MATCH($C1288,⑥商品照会CSV!$A$2:$A$3001,0))=1,"バラ",IF(INDEX(⑥商品照会CSV!$AM$2:$AM$3001,MATCH($C1288,⑥商品照会CSV!$A$2:$A$3001,0))=1,"中間包装","ケース")),"ケース"))</f>
        <v/>
      </c>
      <c r="P1288" s="18"/>
      <c r="Q1288" s="14"/>
      <c r="R1288" s="17" t="str">
        <f aca="false">IF($C1288="","",N($Q1288)*N($K1288))</f>
        <v/>
      </c>
    </row>
    <row r="1289" customFormat="false" ht="15" hidden="false" customHeight="false" outlineLevel="0" collapsed="false">
      <c r="B1289" s="12" t="n">
        <v>1284</v>
      </c>
      <c r="C1289" s="36" t="str">
        <f aca="false">IF(①在庫CSV_発注日!$M1285="","",①在庫CSV_発注日!$M1285&amp;"")</f>
        <v/>
      </c>
      <c r="D1289" s="12" t="str">
        <f aca="false">IF($C1289="","",①在庫CSV_発注日!$N1285)</f>
        <v/>
      </c>
      <c r="E1289" s="12" t="str">
        <f aca="false">IF($C1289="","",①在庫CSV_発注日!$H1285)</f>
        <v/>
      </c>
      <c r="F1289" s="12" t="str">
        <f aca="false">IF($C1289="","",①在庫CSV_発注日!$L1285)</f>
        <v/>
      </c>
      <c r="G1289" s="18"/>
      <c r="H1289" s="17" t="str">
        <f aca="false">IF($C1289="","",N(①在庫CSV_発注日!$Z1285))</f>
        <v/>
      </c>
      <c r="I1289" s="37" t="str">
        <f aca="false">IF($C1289="","",SUMIFS(⑤減算マスタCSV!$L$2:$L$8001,⑤減算マスタCSV!$F$2:$F$8001,$C1289,⑤減算マスタCSV!$K$2:$K$8001,1))</f>
        <v/>
      </c>
      <c r="J1289" s="17" t="str">
        <f aca="false">IF($C1289="","",IFERROR(INDEX(⑤減算マスタCSV!$H$2:$H$8001,MATCH($C1289,⑤減算マスタCSV!$F$2:$F$8001,0)),1))</f>
        <v/>
      </c>
      <c r="K1289" s="17" t="str">
        <f aca="false">IF($C1289="","",MAX(1,IFERROR(INDEX(⑥商品照会CSV!$M$2:$M$3001,MATCH($C1289,⑥商品照会CSV!$A$2:$A$3001,0)),1)))</f>
        <v/>
      </c>
      <c r="L1289" s="40" t="str">
        <f aca="false">IF($C1289="","",IFERROR(INDEX(⑥商品照会CSV!$Q$2:$Q$3001,MATCH($C1289,⑥商品照会CSV!$A$2:$A$3001,0)),0))</f>
        <v/>
      </c>
      <c r="M1289" s="40" t="str">
        <f aca="false">IF($C1289="","",N($L1289)*N($K1289))</f>
        <v/>
      </c>
      <c r="N1289" s="17" t="str">
        <f aca="false">IF($C1289="","",MAX(1,IFERROR(INDEX(⑥商品照会CSV!$AK$2:$AK$3001,MATCH($C1289,⑥商品照会CSV!$A$2:$A$3001,0)),1)))</f>
        <v/>
      </c>
      <c r="O1289" s="12" t="str">
        <f aca="false">IF($C1289="","",IFERROR(IF(INDEX(⑥商品照会CSV!$AN$2:$AN$3001,MATCH($C1289,⑥商品照会CSV!$A$2:$A$3001,0))=1,"バラ",IF(INDEX(⑥商品照会CSV!$AM$2:$AM$3001,MATCH($C1289,⑥商品照会CSV!$A$2:$A$3001,0))=1,"中間包装","ケース")),"ケース"))</f>
        <v/>
      </c>
      <c r="P1289" s="18"/>
      <c r="Q1289" s="14"/>
      <c r="R1289" s="17" t="str">
        <f aca="false">IF($C1289="","",N($Q1289)*N($K1289))</f>
        <v/>
      </c>
    </row>
    <row r="1290" customFormat="false" ht="15" hidden="false" customHeight="false" outlineLevel="0" collapsed="false">
      <c r="B1290" s="12" t="n">
        <v>1285</v>
      </c>
      <c r="C1290" s="36" t="str">
        <f aca="false">IF(①在庫CSV_発注日!$M1286="","",①在庫CSV_発注日!$M1286&amp;"")</f>
        <v/>
      </c>
      <c r="D1290" s="12" t="str">
        <f aca="false">IF($C1290="","",①在庫CSV_発注日!$N1286)</f>
        <v/>
      </c>
      <c r="E1290" s="12" t="str">
        <f aca="false">IF($C1290="","",①在庫CSV_発注日!$H1286)</f>
        <v/>
      </c>
      <c r="F1290" s="12" t="str">
        <f aca="false">IF($C1290="","",①在庫CSV_発注日!$L1286)</f>
        <v/>
      </c>
      <c r="G1290" s="18"/>
      <c r="H1290" s="17" t="str">
        <f aca="false">IF($C1290="","",N(①在庫CSV_発注日!$Z1286))</f>
        <v/>
      </c>
      <c r="I1290" s="37" t="str">
        <f aca="false">IF($C1290="","",SUMIFS(⑤減算マスタCSV!$L$2:$L$8001,⑤減算マスタCSV!$F$2:$F$8001,$C1290,⑤減算マスタCSV!$K$2:$K$8001,1))</f>
        <v/>
      </c>
      <c r="J1290" s="17" t="str">
        <f aca="false">IF($C1290="","",IFERROR(INDEX(⑤減算マスタCSV!$H$2:$H$8001,MATCH($C1290,⑤減算マスタCSV!$F$2:$F$8001,0)),1))</f>
        <v/>
      </c>
      <c r="K1290" s="17" t="str">
        <f aca="false">IF($C1290="","",MAX(1,IFERROR(INDEX(⑥商品照会CSV!$M$2:$M$3001,MATCH($C1290,⑥商品照会CSV!$A$2:$A$3001,0)),1)))</f>
        <v/>
      </c>
      <c r="L1290" s="40" t="str">
        <f aca="false">IF($C1290="","",IFERROR(INDEX(⑥商品照会CSV!$Q$2:$Q$3001,MATCH($C1290,⑥商品照会CSV!$A$2:$A$3001,0)),0))</f>
        <v/>
      </c>
      <c r="M1290" s="40" t="str">
        <f aca="false">IF($C1290="","",N($L1290)*N($K1290))</f>
        <v/>
      </c>
      <c r="N1290" s="17" t="str">
        <f aca="false">IF($C1290="","",MAX(1,IFERROR(INDEX(⑥商品照会CSV!$AK$2:$AK$3001,MATCH($C1290,⑥商品照会CSV!$A$2:$A$3001,0)),1)))</f>
        <v/>
      </c>
      <c r="O1290" s="12" t="str">
        <f aca="false">IF($C1290="","",IFERROR(IF(INDEX(⑥商品照会CSV!$AN$2:$AN$3001,MATCH($C1290,⑥商品照会CSV!$A$2:$A$3001,0))=1,"バラ",IF(INDEX(⑥商品照会CSV!$AM$2:$AM$3001,MATCH($C1290,⑥商品照会CSV!$A$2:$A$3001,0))=1,"中間包装","ケース")),"ケース"))</f>
        <v/>
      </c>
      <c r="P1290" s="18"/>
      <c r="Q1290" s="14"/>
      <c r="R1290" s="17" t="str">
        <f aca="false">IF($C1290="","",N($Q1290)*N($K1290))</f>
        <v/>
      </c>
    </row>
    <row r="1291" customFormat="false" ht="15" hidden="false" customHeight="false" outlineLevel="0" collapsed="false">
      <c r="B1291" s="12" t="n">
        <v>1286</v>
      </c>
      <c r="C1291" s="36" t="str">
        <f aca="false">IF(①在庫CSV_発注日!$M1287="","",①在庫CSV_発注日!$M1287&amp;"")</f>
        <v/>
      </c>
      <c r="D1291" s="12" t="str">
        <f aca="false">IF($C1291="","",①在庫CSV_発注日!$N1287)</f>
        <v/>
      </c>
      <c r="E1291" s="12" t="str">
        <f aca="false">IF($C1291="","",①在庫CSV_発注日!$H1287)</f>
        <v/>
      </c>
      <c r="F1291" s="12" t="str">
        <f aca="false">IF($C1291="","",①在庫CSV_発注日!$L1287)</f>
        <v/>
      </c>
      <c r="G1291" s="18"/>
      <c r="H1291" s="17" t="str">
        <f aca="false">IF($C1291="","",N(①在庫CSV_発注日!$Z1287))</f>
        <v/>
      </c>
      <c r="I1291" s="37" t="str">
        <f aca="false">IF($C1291="","",SUMIFS(⑤減算マスタCSV!$L$2:$L$8001,⑤減算マスタCSV!$F$2:$F$8001,$C1291,⑤減算マスタCSV!$K$2:$K$8001,1))</f>
        <v/>
      </c>
      <c r="J1291" s="17" t="str">
        <f aca="false">IF($C1291="","",IFERROR(INDEX(⑤減算マスタCSV!$H$2:$H$8001,MATCH($C1291,⑤減算マスタCSV!$F$2:$F$8001,0)),1))</f>
        <v/>
      </c>
      <c r="K1291" s="17" t="str">
        <f aca="false">IF($C1291="","",MAX(1,IFERROR(INDEX(⑥商品照会CSV!$M$2:$M$3001,MATCH($C1291,⑥商品照会CSV!$A$2:$A$3001,0)),1)))</f>
        <v/>
      </c>
      <c r="L1291" s="40" t="str">
        <f aca="false">IF($C1291="","",IFERROR(INDEX(⑥商品照会CSV!$Q$2:$Q$3001,MATCH($C1291,⑥商品照会CSV!$A$2:$A$3001,0)),0))</f>
        <v/>
      </c>
      <c r="M1291" s="40" t="str">
        <f aca="false">IF($C1291="","",N($L1291)*N($K1291))</f>
        <v/>
      </c>
      <c r="N1291" s="17" t="str">
        <f aca="false">IF($C1291="","",MAX(1,IFERROR(INDEX(⑥商品照会CSV!$AK$2:$AK$3001,MATCH($C1291,⑥商品照会CSV!$A$2:$A$3001,0)),1)))</f>
        <v/>
      </c>
      <c r="O1291" s="12" t="str">
        <f aca="false">IF($C1291="","",IFERROR(IF(INDEX(⑥商品照会CSV!$AN$2:$AN$3001,MATCH($C1291,⑥商品照会CSV!$A$2:$A$3001,0))=1,"バラ",IF(INDEX(⑥商品照会CSV!$AM$2:$AM$3001,MATCH($C1291,⑥商品照会CSV!$A$2:$A$3001,0))=1,"中間包装","ケース")),"ケース"))</f>
        <v/>
      </c>
      <c r="P1291" s="18"/>
      <c r="Q1291" s="14"/>
      <c r="R1291" s="17" t="str">
        <f aca="false">IF($C1291="","",N($Q1291)*N($K1291))</f>
        <v/>
      </c>
    </row>
    <row r="1292" customFormat="false" ht="15" hidden="false" customHeight="false" outlineLevel="0" collapsed="false">
      <c r="B1292" s="12" t="n">
        <v>1287</v>
      </c>
      <c r="C1292" s="36" t="str">
        <f aca="false">IF(①在庫CSV_発注日!$M1288="","",①在庫CSV_発注日!$M1288&amp;"")</f>
        <v/>
      </c>
      <c r="D1292" s="12" t="str">
        <f aca="false">IF($C1292="","",①在庫CSV_発注日!$N1288)</f>
        <v/>
      </c>
      <c r="E1292" s="12" t="str">
        <f aca="false">IF($C1292="","",①在庫CSV_発注日!$H1288)</f>
        <v/>
      </c>
      <c r="F1292" s="12" t="str">
        <f aca="false">IF($C1292="","",①在庫CSV_発注日!$L1288)</f>
        <v/>
      </c>
      <c r="G1292" s="18"/>
      <c r="H1292" s="17" t="str">
        <f aca="false">IF($C1292="","",N(①在庫CSV_発注日!$Z1288))</f>
        <v/>
      </c>
      <c r="I1292" s="37" t="str">
        <f aca="false">IF($C1292="","",SUMIFS(⑤減算マスタCSV!$L$2:$L$8001,⑤減算マスタCSV!$F$2:$F$8001,$C1292,⑤減算マスタCSV!$K$2:$K$8001,1))</f>
        <v/>
      </c>
      <c r="J1292" s="17" t="str">
        <f aca="false">IF($C1292="","",IFERROR(INDEX(⑤減算マスタCSV!$H$2:$H$8001,MATCH($C1292,⑤減算マスタCSV!$F$2:$F$8001,0)),1))</f>
        <v/>
      </c>
      <c r="K1292" s="17" t="str">
        <f aca="false">IF($C1292="","",MAX(1,IFERROR(INDEX(⑥商品照会CSV!$M$2:$M$3001,MATCH($C1292,⑥商品照会CSV!$A$2:$A$3001,0)),1)))</f>
        <v/>
      </c>
      <c r="L1292" s="40" t="str">
        <f aca="false">IF($C1292="","",IFERROR(INDEX(⑥商品照会CSV!$Q$2:$Q$3001,MATCH($C1292,⑥商品照会CSV!$A$2:$A$3001,0)),0))</f>
        <v/>
      </c>
      <c r="M1292" s="40" t="str">
        <f aca="false">IF($C1292="","",N($L1292)*N($K1292))</f>
        <v/>
      </c>
      <c r="N1292" s="17" t="str">
        <f aca="false">IF($C1292="","",MAX(1,IFERROR(INDEX(⑥商品照会CSV!$AK$2:$AK$3001,MATCH($C1292,⑥商品照会CSV!$A$2:$A$3001,0)),1)))</f>
        <v/>
      </c>
      <c r="O1292" s="12" t="str">
        <f aca="false">IF($C1292="","",IFERROR(IF(INDEX(⑥商品照会CSV!$AN$2:$AN$3001,MATCH($C1292,⑥商品照会CSV!$A$2:$A$3001,0))=1,"バラ",IF(INDEX(⑥商品照会CSV!$AM$2:$AM$3001,MATCH($C1292,⑥商品照会CSV!$A$2:$A$3001,0))=1,"中間包装","ケース")),"ケース"))</f>
        <v/>
      </c>
      <c r="P1292" s="18"/>
      <c r="Q1292" s="14"/>
      <c r="R1292" s="17" t="str">
        <f aca="false">IF($C1292="","",N($Q1292)*N($K1292))</f>
        <v/>
      </c>
    </row>
    <row r="1293" customFormat="false" ht="15" hidden="false" customHeight="false" outlineLevel="0" collapsed="false">
      <c r="B1293" s="12" t="n">
        <v>1288</v>
      </c>
      <c r="C1293" s="36" t="str">
        <f aca="false">IF(①在庫CSV_発注日!$M1289="","",①在庫CSV_発注日!$M1289&amp;"")</f>
        <v/>
      </c>
      <c r="D1293" s="12" t="str">
        <f aca="false">IF($C1293="","",①在庫CSV_発注日!$N1289)</f>
        <v/>
      </c>
      <c r="E1293" s="12" t="str">
        <f aca="false">IF($C1293="","",①在庫CSV_発注日!$H1289)</f>
        <v/>
      </c>
      <c r="F1293" s="12" t="str">
        <f aca="false">IF($C1293="","",①在庫CSV_発注日!$L1289)</f>
        <v/>
      </c>
      <c r="G1293" s="18"/>
      <c r="H1293" s="17" t="str">
        <f aca="false">IF($C1293="","",N(①在庫CSV_発注日!$Z1289))</f>
        <v/>
      </c>
      <c r="I1293" s="37" t="str">
        <f aca="false">IF($C1293="","",SUMIFS(⑤減算マスタCSV!$L$2:$L$8001,⑤減算マスタCSV!$F$2:$F$8001,$C1293,⑤減算マスタCSV!$K$2:$K$8001,1))</f>
        <v/>
      </c>
      <c r="J1293" s="17" t="str">
        <f aca="false">IF($C1293="","",IFERROR(INDEX(⑤減算マスタCSV!$H$2:$H$8001,MATCH($C1293,⑤減算マスタCSV!$F$2:$F$8001,0)),1))</f>
        <v/>
      </c>
      <c r="K1293" s="17" t="str">
        <f aca="false">IF($C1293="","",MAX(1,IFERROR(INDEX(⑥商品照会CSV!$M$2:$M$3001,MATCH($C1293,⑥商品照会CSV!$A$2:$A$3001,0)),1)))</f>
        <v/>
      </c>
      <c r="L1293" s="40" t="str">
        <f aca="false">IF($C1293="","",IFERROR(INDEX(⑥商品照会CSV!$Q$2:$Q$3001,MATCH($C1293,⑥商品照会CSV!$A$2:$A$3001,0)),0))</f>
        <v/>
      </c>
      <c r="M1293" s="40" t="str">
        <f aca="false">IF($C1293="","",N($L1293)*N($K1293))</f>
        <v/>
      </c>
      <c r="N1293" s="17" t="str">
        <f aca="false">IF($C1293="","",MAX(1,IFERROR(INDEX(⑥商品照会CSV!$AK$2:$AK$3001,MATCH($C1293,⑥商品照会CSV!$A$2:$A$3001,0)),1)))</f>
        <v/>
      </c>
      <c r="O1293" s="12" t="str">
        <f aca="false">IF($C1293="","",IFERROR(IF(INDEX(⑥商品照会CSV!$AN$2:$AN$3001,MATCH($C1293,⑥商品照会CSV!$A$2:$A$3001,0))=1,"バラ",IF(INDEX(⑥商品照会CSV!$AM$2:$AM$3001,MATCH($C1293,⑥商品照会CSV!$A$2:$A$3001,0))=1,"中間包装","ケース")),"ケース"))</f>
        <v/>
      </c>
      <c r="P1293" s="18"/>
      <c r="Q1293" s="14"/>
      <c r="R1293" s="17" t="str">
        <f aca="false">IF($C1293="","",N($Q1293)*N($K1293))</f>
        <v/>
      </c>
    </row>
    <row r="1294" customFormat="false" ht="15" hidden="false" customHeight="false" outlineLevel="0" collapsed="false">
      <c r="B1294" s="12" t="n">
        <v>1289</v>
      </c>
      <c r="C1294" s="36" t="str">
        <f aca="false">IF(①在庫CSV_発注日!$M1290="","",①在庫CSV_発注日!$M1290&amp;"")</f>
        <v/>
      </c>
      <c r="D1294" s="12" t="str">
        <f aca="false">IF($C1294="","",①在庫CSV_発注日!$N1290)</f>
        <v/>
      </c>
      <c r="E1294" s="12" t="str">
        <f aca="false">IF($C1294="","",①在庫CSV_発注日!$H1290)</f>
        <v/>
      </c>
      <c r="F1294" s="12" t="str">
        <f aca="false">IF($C1294="","",①在庫CSV_発注日!$L1290)</f>
        <v/>
      </c>
      <c r="G1294" s="18"/>
      <c r="H1294" s="17" t="str">
        <f aca="false">IF($C1294="","",N(①在庫CSV_発注日!$Z1290))</f>
        <v/>
      </c>
      <c r="I1294" s="37" t="str">
        <f aca="false">IF($C1294="","",SUMIFS(⑤減算マスタCSV!$L$2:$L$8001,⑤減算マスタCSV!$F$2:$F$8001,$C1294,⑤減算マスタCSV!$K$2:$K$8001,1))</f>
        <v/>
      </c>
      <c r="J1294" s="17" t="str">
        <f aca="false">IF($C1294="","",IFERROR(INDEX(⑤減算マスタCSV!$H$2:$H$8001,MATCH($C1294,⑤減算マスタCSV!$F$2:$F$8001,0)),1))</f>
        <v/>
      </c>
      <c r="K1294" s="17" t="str">
        <f aca="false">IF($C1294="","",MAX(1,IFERROR(INDEX(⑥商品照会CSV!$M$2:$M$3001,MATCH($C1294,⑥商品照会CSV!$A$2:$A$3001,0)),1)))</f>
        <v/>
      </c>
      <c r="L1294" s="40" t="str">
        <f aca="false">IF($C1294="","",IFERROR(INDEX(⑥商品照会CSV!$Q$2:$Q$3001,MATCH($C1294,⑥商品照会CSV!$A$2:$A$3001,0)),0))</f>
        <v/>
      </c>
      <c r="M1294" s="40" t="str">
        <f aca="false">IF($C1294="","",N($L1294)*N($K1294))</f>
        <v/>
      </c>
      <c r="N1294" s="17" t="str">
        <f aca="false">IF($C1294="","",MAX(1,IFERROR(INDEX(⑥商品照会CSV!$AK$2:$AK$3001,MATCH($C1294,⑥商品照会CSV!$A$2:$A$3001,0)),1)))</f>
        <v/>
      </c>
      <c r="O1294" s="12" t="str">
        <f aca="false">IF($C1294="","",IFERROR(IF(INDEX(⑥商品照会CSV!$AN$2:$AN$3001,MATCH($C1294,⑥商品照会CSV!$A$2:$A$3001,0))=1,"バラ",IF(INDEX(⑥商品照会CSV!$AM$2:$AM$3001,MATCH($C1294,⑥商品照会CSV!$A$2:$A$3001,0))=1,"中間包装","ケース")),"ケース"))</f>
        <v/>
      </c>
      <c r="P1294" s="18"/>
      <c r="Q1294" s="14"/>
      <c r="R1294" s="17" t="str">
        <f aca="false">IF($C1294="","",N($Q1294)*N($K1294))</f>
        <v/>
      </c>
    </row>
    <row r="1295" customFormat="false" ht="15" hidden="false" customHeight="false" outlineLevel="0" collapsed="false">
      <c r="B1295" s="12" t="n">
        <v>1290</v>
      </c>
      <c r="C1295" s="36" t="str">
        <f aca="false">IF(①在庫CSV_発注日!$M1291="","",①在庫CSV_発注日!$M1291&amp;"")</f>
        <v/>
      </c>
      <c r="D1295" s="12" t="str">
        <f aca="false">IF($C1295="","",①在庫CSV_発注日!$N1291)</f>
        <v/>
      </c>
      <c r="E1295" s="12" t="str">
        <f aca="false">IF($C1295="","",①在庫CSV_発注日!$H1291)</f>
        <v/>
      </c>
      <c r="F1295" s="12" t="str">
        <f aca="false">IF($C1295="","",①在庫CSV_発注日!$L1291)</f>
        <v/>
      </c>
      <c r="G1295" s="18"/>
      <c r="H1295" s="17" t="str">
        <f aca="false">IF($C1295="","",N(①在庫CSV_発注日!$Z1291))</f>
        <v/>
      </c>
      <c r="I1295" s="37" t="str">
        <f aca="false">IF($C1295="","",SUMIFS(⑤減算マスタCSV!$L$2:$L$8001,⑤減算マスタCSV!$F$2:$F$8001,$C1295,⑤減算マスタCSV!$K$2:$K$8001,1))</f>
        <v/>
      </c>
      <c r="J1295" s="17" t="str">
        <f aca="false">IF($C1295="","",IFERROR(INDEX(⑤減算マスタCSV!$H$2:$H$8001,MATCH($C1295,⑤減算マスタCSV!$F$2:$F$8001,0)),1))</f>
        <v/>
      </c>
      <c r="K1295" s="17" t="str">
        <f aca="false">IF($C1295="","",MAX(1,IFERROR(INDEX(⑥商品照会CSV!$M$2:$M$3001,MATCH($C1295,⑥商品照会CSV!$A$2:$A$3001,0)),1)))</f>
        <v/>
      </c>
      <c r="L1295" s="40" t="str">
        <f aca="false">IF($C1295="","",IFERROR(INDEX(⑥商品照会CSV!$Q$2:$Q$3001,MATCH($C1295,⑥商品照会CSV!$A$2:$A$3001,0)),0))</f>
        <v/>
      </c>
      <c r="M1295" s="40" t="str">
        <f aca="false">IF($C1295="","",N($L1295)*N($K1295))</f>
        <v/>
      </c>
      <c r="N1295" s="17" t="str">
        <f aca="false">IF($C1295="","",MAX(1,IFERROR(INDEX(⑥商品照会CSV!$AK$2:$AK$3001,MATCH($C1295,⑥商品照会CSV!$A$2:$A$3001,0)),1)))</f>
        <v/>
      </c>
      <c r="O1295" s="12" t="str">
        <f aca="false">IF($C1295="","",IFERROR(IF(INDEX(⑥商品照会CSV!$AN$2:$AN$3001,MATCH($C1295,⑥商品照会CSV!$A$2:$A$3001,0))=1,"バラ",IF(INDEX(⑥商品照会CSV!$AM$2:$AM$3001,MATCH($C1295,⑥商品照会CSV!$A$2:$A$3001,0))=1,"中間包装","ケース")),"ケース"))</f>
        <v/>
      </c>
      <c r="P1295" s="18"/>
      <c r="Q1295" s="14"/>
      <c r="R1295" s="17" t="str">
        <f aca="false">IF($C1295="","",N($Q1295)*N($K1295))</f>
        <v/>
      </c>
    </row>
    <row r="1296" customFormat="false" ht="15" hidden="false" customHeight="false" outlineLevel="0" collapsed="false">
      <c r="B1296" s="12" t="n">
        <v>1291</v>
      </c>
      <c r="C1296" s="36" t="str">
        <f aca="false">IF(①在庫CSV_発注日!$M1292="","",①在庫CSV_発注日!$M1292&amp;"")</f>
        <v/>
      </c>
      <c r="D1296" s="12" t="str">
        <f aca="false">IF($C1296="","",①在庫CSV_発注日!$N1292)</f>
        <v/>
      </c>
      <c r="E1296" s="12" t="str">
        <f aca="false">IF($C1296="","",①在庫CSV_発注日!$H1292)</f>
        <v/>
      </c>
      <c r="F1296" s="12" t="str">
        <f aca="false">IF($C1296="","",①在庫CSV_発注日!$L1292)</f>
        <v/>
      </c>
      <c r="G1296" s="18"/>
      <c r="H1296" s="17" t="str">
        <f aca="false">IF($C1296="","",N(①在庫CSV_発注日!$Z1292))</f>
        <v/>
      </c>
      <c r="I1296" s="37" t="str">
        <f aca="false">IF($C1296="","",SUMIFS(⑤減算マスタCSV!$L$2:$L$8001,⑤減算マスタCSV!$F$2:$F$8001,$C1296,⑤減算マスタCSV!$K$2:$K$8001,1))</f>
        <v/>
      </c>
      <c r="J1296" s="17" t="str">
        <f aca="false">IF($C1296="","",IFERROR(INDEX(⑤減算マスタCSV!$H$2:$H$8001,MATCH($C1296,⑤減算マスタCSV!$F$2:$F$8001,0)),1))</f>
        <v/>
      </c>
      <c r="K1296" s="17" t="str">
        <f aca="false">IF($C1296="","",MAX(1,IFERROR(INDEX(⑥商品照会CSV!$M$2:$M$3001,MATCH($C1296,⑥商品照会CSV!$A$2:$A$3001,0)),1)))</f>
        <v/>
      </c>
      <c r="L1296" s="40" t="str">
        <f aca="false">IF($C1296="","",IFERROR(INDEX(⑥商品照会CSV!$Q$2:$Q$3001,MATCH($C1296,⑥商品照会CSV!$A$2:$A$3001,0)),0))</f>
        <v/>
      </c>
      <c r="M1296" s="40" t="str">
        <f aca="false">IF($C1296="","",N($L1296)*N($K1296))</f>
        <v/>
      </c>
      <c r="N1296" s="17" t="str">
        <f aca="false">IF($C1296="","",MAX(1,IFERROR(INDEX(⑥商品照会CSV!$AK$2:$AK$3001,MATCH($C1296,⑥商品照会CSV!$A$2:$A$3001,0)),1)))</f>
        <v/>
      </c>
      <c r="O1296" s="12" t="str">
        <f aca="false">IF($C1296="","",IFERROR(IF(INDEX(⑥商品照会CSV!$AN$2:$AN$3001,MATCH($C1296,⑥商品照会CSV!$A$2:$A$3001,0))=1,"バラ",IF(INDEX(⑥商品照会CSV!$AM$2:$AM$3001,MATCH($C1296,⑥商品照会CSV!$A$2:$A$3001,0))=1,"中間包装","ケース")),"ケース"))</f>
        <v/>
      </c>
      <c r="P1296" s="18"/>
      <c r="Q1296" s="14"/>
      <c r="R1296" s="17" t="str">
        <f aca="false">IF($C1296="","",N($Q1296)*N($K1296))</f>
        <v/>
      </c>
    </row>
    <row r="1297" customFormat="false" ht="15" hidden="false" customHeight="false" outlineLevel="0" collapsed="false">
      <c r="B1297" s="12" t="n">
        <v>1292</v>
      </c>
      <c r="C1297" s="36" t="str">
        <f aca="false">IF(①在庫CSV_発注日!$M1293="","",①在庫CSV_発注日!$M1293&amp;"")</f>
        <v/>
      </c>
      <c r="D1297" s="12" t="str">
        <f aca="false">IF($C1297="","",①在庫CSV_発注日!$N1293)</f>
        <v/>
      </c>
      <c r="E1297" s="12" t="str">
        <f aca="false">IF($C1297="","",①在庫CSV_発注日!$H1293)</f>
        <v/>
      </c>
      <c r="F1297" s="12" t="str">
        <f aca="false">IF($C1297="","",①在庫CSV_発注日!$L1293)</f>
        <v/>
      </c>
      <c r="G1297" s="18"/>
      <c r="H1297" s="17" t="str">
        <f aca="false">IF($C1297="","",N(①在庫CSV_発注日!$Z1293))</f>
        <v/>
      </c>
      <c r="I1297" s="37" t="str">
        <f aca="false">IF($C1297="","",SUMIFS(⑤減算マスタCSV!$L$2:$L$8001,⑤減算マスタCSV!$F$2:$F$8001,$C1297,⑤減算マスタCSV!$K$2:$K$8001,1))</f>
        <v/>
      </c>
      <c r="J1297" s="17" t="str">
        <f aca="false">IF($C1297="","",IFERROR(INDEX(⑤減算マスタCSV!$H$2:$H$8001,MATCH($C1297,⑤減算マスタCSV!$F$2:$F$8001,0)),1))</f>
        <v/>
      </c>
      <c r="K1297" s="17" t="str">
        <f aca="false">IF($C1297="","",MAX(1,IFERROR(INDEX(⑥商品照会CSV!$M$2:$M$3001,MATCH($C1297,⑥商品照会CSV!$A$2:$A$3001,0)),1)))</f>
        <v/>
      </c>
      <c r="L1297" s="40" t="str">
        <f aca="false">IF($C1297="","",IFERROR(INDEX(⑥商品照会CSV!$Q$2:$Q$3001,MATCH($C1297,⑥商品照会CSV!$A$2:$A$3001,0)),0))</f>
        <v/>
      </c>
      <c r="M1297" s="40" t="str">
        <f aca="false">IF($C1297="","",N($L1297)*N($K1297))</f>
        <v/>
      </c>
      <c r="N1297" s="17" t="str">
        <f aca="false">IF($C1297="","",MAX(1,IFERROR(INDEX(⑥商品照会CSV!$AK$2:$AK$3001,MATCH($C1297,⑥商品照会CSV!$A$2:$A$3001,0)),1)))</f>
        <v/>
      </c>
      <c r="O1297" s="12" t="str">
        <f aca="false">IF($C1297="","",IFERROR(IF(INDEX(⑥商品照会CSV!$AN$2:$AN$3001,MATCH($C1297,⑥商品照会CSV!$A$2:$A$3001,0))=1,"バラ",IF(INDEX(⑥商品照会CSV!$AM$2:$AM$3001,MATCH($C1297,⑥商品照会CSV!$A$2:$A$3001,0))=1,"中間包装","ケース")),"ケース"))</f>
        <v/>
      </c>
      <c r="P1297" s="18"/>
      <c r="Q1297" s="14"/>
      <c r="R1297" s="17" t="str">
        <f aca="false">IF($C1297="","",N($Q1297)*N($K1297))</f>
        <v/>
      </c>
    </row>
    <row r="1298" customFormat="false" ht="15" hidden="false" customHeight="false" outlineLevel="0" collapsed="false">
      <c r="B1298" s="12" t="n">
        <v>1293</v>
      </c>
      <c r="C1298" s="36" t="str">
        <f aca="false">IF(①在庫CSV_発注日!$M1294="","",①在庫CSV_発注日!$M1294&amp;"")</f>
        <v/>
      </c>
      <c r="D1298" s="12" t="str">
        <f aca="false">IF($C1298="","",①在庫CSV_発注日!$N1294)</f>
        <v/>
      </c>
      <c r="E1298" s="12" t="str">
        <f aca="false">IF($C1298="","",①在庫CSV_発注日!$H1294)</f>
        <v/>
      </c>
      <c r="F1298" s="12" t="str">
        <f aca="false">IF($C1298="","",①在庫CSV_発注日!$L1294)</f>
        <v/>
      </c>
      <c r="G1298" s="18"/>
      <c r="H1298" s="17" t="str">
        <f aca="false">IF($C1298="","",N(①在庫CSV_発注日!$Z1294))</f>
        <v/>
      </c>
      <c r="I1298" s="37" t="str">
        <f aca="false">IF($C1298="","",SUMIFS(⑤減算マスタCSV!$L$2:$L$8001,⑤減算マスタCSV!$F$2:$F$8001,$C1298,⑤減算マスタCSV!$K$2:$K$8001,1))</f>
        <v/>
      </c>
      <c r="J1298" s="17" t="str">
        <f aca="false">IF($C1298="","",IFERROR(INDEX(⑤減算マスタCSV!$H$2:$H$8001,MATCH($C1298,⑤減算マスタCSV!$F$2:$F$8001,0)),1))</f>
        <v/>
      </c>
      <c r="K1298" s="17" t="str">
        <f aca="false">IF($C1298="","",MAX(1,IFERROR(INDEX(⑥商品照会CSV!$M$2:$M$3001,MATCH($C1298,⑥商品照会CSV!$A$2:$A$3001,0)),1)))</f>
        <v/>
      </c>
      <c r="L1298" s="40" t="str">
        <f aca="false">IF($C1298="","",IFERROR(INDEX(⑥商品照会CSV!$Q$2:$Q$3001,MATCH($C1298,⑥商品照会CSV!$A$2:$A$3001,0)),0))</f>
        <v/>
      </c>
      <c r="M1298" s="40" t="str">
        <f aca="false">IF($C1298="","",N($L1298)*N($K1298))</f>
        <v/>
      </c>
      <c r="N1298" s="17" t="str">
        <f aca="false">IF($C1298="","",MAX(1,IFERROR(INDEX(⑥商品照会CSV!$AK$2:$AK$3001,MATCH($C1298,⑥商品照会CSV!$A$2:$A$3001,0)),1)))</f>
        <v/>
      </c>
      <c r="O1298" s="12" t="str">
        <f aca="false">IF($C1298="","",IFERROR(IF(INDEX(⑥商品照会CSV!$AN$2:$AN$3001,MATCH($C1298,⑥商品照会CSV!$A$2:$A$3001,0))=1,"バラ",IF(INDEX(⑥商品照会CSV!$AM$2:$AM$3001,MATCH($C1298,⑥商品照会CSV!$A$2:$A$3001,0))=1,"中間包装","ケース")),"ケース"))</f>
        <v/>
      </c>
      <c r="P1298" s="18"/>
      <c r="Q1298" s="14"/>
      <c r="R1298" s="17" t="str">
        <f aca="false">IF($C1298="","",N($Q1298)*N($K1298))</f>
        <v/>
      </c>
    </row>
    <row r="1299" customFormat="false" ht="15" hidden="false" customHeight="false" outlineLevel="0" collapsed="false">
      <c r="B1299" s="12" t="n">
        <v>1294</v>
      </c>
      <c r="C1299" s="36" t="str">
        <f aca="false">IF(①在庫CSV_発注日!$M1295="","",①在庫CSV_発注日!$M1295&amp;"")</f>
        <v/>
      </c>
      <c r="D1299" s="12" t="str">
        <f aca="false">IF($C1299="","",①在庫CSV_発注日!$N1295)</f>
        <v/>
      </c>
      <c r="E1299" s="12" t="str">
        <f aca="false">IF($C1299="","",①在庫CSV_発注日!$H1295)</f>
        <v/>
      </c>
      <c r="F1299" s="12" t="str">
        <f aca="false">IF($C1299="","",①在庫CSV_発注日!$L1295)</f>
        <v/>
      </c>
      <c r="G1299" s="18"/>
      <c r="H1299" s="17" t="str">
        <f aca="false">IF($C1299="","",N(①在庫CSV_発注日!$Z1295))</f>
        <v/>
      </c>
      <c r="I1299" s="37" t="str">
        <f aca="false">IF($C1299="","",SUMIFS(⑤減算マスタCSV!$L$2:$L$8001,⑤減算マスタCSV!$F$2:$F$8001,$C1299,⑤減算マスタCSV!$K$2:$K$8001,1))</f>
        <v/>
      </c>
      <c r="J1299" s="17" t="str">
        <f aca="false">IF($C1299="","",IFERROR(INDEX(⑤減算マスタCSV!$H$2:$H$8001,MATCH($C1299,⑤減算マスタCSV!$F$2:$F$8001,0)),1))</f>
        <v/>
      </c>
      <c r="K1299" s="17" t="str">
        <f aca="false">IF($C1299="","",MAX(1,IFERROR(INDEX(⑥商品照会CSV!$M$2:$M$3001,MATCH($C1299,⑥商品照会CSV!$A$2:$A$3001,0)),1)))</f>
        <v/>
      </c>
      <c r="L1299" s="40" t="str">
        <f aca="false">IF($C1299="","",IFERROR(INDEX(⑥商品照会CSV!$Q$2:$Q$3001,MATCH($C1299,⑥商品照会CSV!$A$2:$A$3001,0)),0))</f>
        <v/>
      </c>
      <c r="M1299" s="40" t="str">
        <f aca="false">IF($C1299="","",N($L1299)*N($K1299))</f>
        <v/>
      </c>
      <c r="N1299" s="17" t="str">
        <f aca="false">IF($C1299="","",MAX(1,IFERROR(INDEX(⑥商品照会CSV!$AK$2:$AK$3001,MATCH($C1299,⑥商品照会CSV!$A$2:$A$3001,0)),1)))</f>
        <v/>
      </c>
      <c r="O1299" s="12" t="str">
        <f aca="false">IF($C1299="","",IFERROR(IF(INDEX(⑥商品照会CSV!$AN$2:$AN$3001,MATCH($C1299,⑥商品照会CSV!$A$2:$A$3001,0))=1,"バラ",IF(INDEX(⑥商品照会CSV!$AM$2:$AM$3001,MATCH($C1299,⑥商品照会CSV!$A$2:$A$3001,0))=1,"中間包装","ケース")),"ケース"))</f>
        <v/>
      </c>
      <c r="P1299" s="18"/>
      <c r="Q1299" s="14"/>
      <c r="R1299" s="17" t="str">
        <f aca="false">IF($C1299="","",N($Q1299)*N($K1299))</f>
        <v/>
      </c>
    </row>
    <row r="1300" customFormat="false" ht="15" hidden="false" customHeight="false" outlineLevel="0" collapsed="false">
      <c r="B1300" s="12" t="n">
        <v>1295</v>
      </c>
      <c r="C1300" s="36" t="str">
        <f aca="false">IF(①在庫CSV_発注日!$M1296="","",①在庫CSV_発注日!$M1296&amp;"")</f>
        <v/>
      </c>
      <c r="D1300" s="12" t="str">
        <f aca="false">IF($C1300="","",①在庫CSV_発注日!$N1296)</f>
        <v/>
      </c>
      <c r="E1300" s="12" t="str">
        <f aca="false">IF($C1300="","",①在庫CSV_発注日!$H1296)</f>
        <v/>
      </c>
      <c r="F1300" s="12" t="str">
        <f aca="false">IF($C1300="","",①在庫CSV_発注日!$L1296)</f>
        <v/>
      </c>
      <c r="G1300" s="18"/>
      <c r="H1300" s="17" t="str">
        <f aca="false">IF($C1300="","",N(①在庫CSV_発注日!$Z1296))</f>
        <v/>
      </c>
      <c r="I1300" s="37" t="str">
        <f aca="false">IF($C1300="","",SUMIFS(⑤減算マスタCSV!$L$2:$L$8001,⑤減算マスタCSV!$F$2:$F$8001,$C1300,⑤減算マスタCSV!$K$2:$K$8001,1))</f>
        <v/>
      </c>
      <c r="J1300" s="17" t="str">
        <f aca="false">IF($C1300="","",IFERROR(INDEX(⑤減算マスタCSV!$H$2:$H$8001,MATCH($C1300,⑤減算マスタCSV!$F$2:$F$8001,0)),1))</f>
        <v/>
      </c>
      <c r="K1300" s="17" t="str">
        <f aca="false">IF($C1300="","",MAX(1,IFERROR(INDEX(⑥商品照会CSV!$M$2:$M$3001,MATCH($C1300,⑥商品照会CSV!$A$2:$A$3001,0)),1)))</f>
        <v/>
      </c>
      <c r="L1300" s="40" t="str">
        <f aca="false">IF($C1300="","",IFERROR(INDEX(⑥商品照会CSV!$Q$2:$Q$3001,MATCH($C1300,⑥商品照会CSV!$A$2:$A$3001,0)),0))</f>
        <v/>
      </c>
      <c r="M1300" s="40" t="str">
        <f aca="false">IF($C1300="","",N($L1300)*N($K1300))</f>
        <v/>
      </c>
      <c r="N1300" s="17" t="str">
        <f aca="false">IF($C1300="","",MAX(1,IFERROR(INDEX(⑥商品照会CSV!$AK$2:$AK$3001,MATCH($C1300,⑥商品照会CSV!$A$2:$A$3001,0)),1)))</f>
        <v/>
      </c>
      <c r="O1300" s="12" t="str">
        <f aca="false">IF($C1300="","",IFERROR(IF(INDEX(⑥商品照会CSV!$AN$2:$AN$3001,MATCH($C1300,⑥商品照会CSV!$A$2:$A$3001,0))=1,"バラ",IF(INDEX(⑥商品照会CSV!$AM$2:$AM$3001,MATCH($C1300,⑥商品照会CSV!$A$2:$A$3001,0))=1,"中間包装","ケース")),"ケース"))</f>
        <v/>
      </c>
      <c r="P1300" s="18"/>
      <c r="Q1300" s="14"/>
      <c r="R1300" s="17" t="str">
        <f aca="false">IF($C1300="","",N($Q1300)*N($K1300))</f>
        <v/>
      </c>
    </row>
    <row r="1301" customFormat="false" ht="15" hidden="false" customHeight="false" outlineLevel="0" collapsed="false">
      <c r="B1301" s="12" t="n">
        <v>1296</v>
      </c>
      <c r="C1301" s="36" t="str">
        <f aca="false">IF(①在庫CSV_発注日!$M1297="","",①在庫CSV_発注日!$M1297&amp;"")</f>
        <v/>
      </c>
      <c r="D1301" s="12" t="str">
        <f aca="false">IF($C1301="","",①在庫CSV_発注日!$N1297)</f>
        <v/>
      </c>
      <c r="E1301" s="12" t="str">
        <f aca="false">IF($C1301="","",①在庫CSV_発注日!$H1297)</f>
        <v/>
      </c>
      <c r="F1301" s="12" t="str">
        <f aca="false">IF($C1301="","",①在庫CSV_発注日!$L1297)</f>
        <v/>
      </c>
      <c r="G1301" s="18"/>
      <c r="H1301" s="17" t="str">
        <f aca="false">IF($C1301="","",N(①在庫CSV_発注日!$Z1297))</f>
        <v/>
      </c>
      <c r="I1301" s="37" t="str">
        <f aca="false">IF($C1301="","",SUMIFS(⑤減算マスタCSV!$L$2:$L$8001,⑤減算マスタCSV!$F$2:$F$8001,$C1301,⑤減算マスタCSV!$K$2:$K$8001,1))</f>
        <v/>
      </c>
      <c r="J1301" s="17" t="str">
        <f aca="false">IF($C1301="","",IFERROR(INDEX(⑤減算マスタCSV!$H$2:$H$8001,MATCH($C1301,⑤減算マスタCSV!$F$2:$F$8001,0)),1))</f>
        <v/>
      </c>
      <c r="K1301" s="17" t="str">
        <f aca="false">IF($C1301="","",MAX(1,IFERROR(INDEX(⑥商品照会CSV!$M$2:$M$3001,MATCH($C1301,⑥商品照会CSV!$A$2:$A$3001,0)),1)))</f>
        <v/>
      </c>
      <c r="L1301" s="40" t="str">
        <f aca="false">IF($C1301="","",IFERROR(INDEX(⑥商品照会CSV!$Q$2:$Q$3001,MATCH($C1301,⑥商品照会CSV!$A$2:$A$3001,0)),0))</f>
        <v/>
      </c>
      <c r="M1301" s="40" t="str">
        <f aca="false">IF($C1301="","",N($L1301)*N($K1301))</f>
        <v/>
      </c>
      <c r="N1301" s="17" t="str">
        <f aca="false">IF($C1301="","",MAX(1,IFERROR(INDEX(⑥商品照会CSV!$AK$2:$AK$3001,MATCH($C1301,⑥商品照会CSV!$A$2:$A$3001,0)),1)))</f>
        <v/>
      </c>
      <c r="O1301" s="12" t="str">
        <f aca="false">IF($C1301="","",IFERROR(IF(INDEX(⑥商品照会CSV!$AN$2:$AN$3001,MATCH($C1301,⑥商品照会CSV!$A$2:$A$3001,0))=1,"バラ",IF(INDEX(⑥商品照会CSV!$AM$2:$AM$3001,MATCH($C1301,⑥商品照会CSV!$A$2:$A$3001,0))=1,"中間包装","ケース")),"ケース"))</f>
        <v/>
      </c>
      <c r="P1301" s="18"/>
      <c r="Q1301" s="14"/>
      <c r="R1301" s="17" t="str">
        <f aca="false">IF($C1301="","",N($Q1301)*N($K1301))</f>
        <v/>
      </c>
    </row>
    <row r="1302" customFormat="false" ht="15" hidden="false" customHeight="false" outlineLevel="0" collapsed="false">
      <c r="B1302" s="12" t="n">
        <v>1297</v>
      </c>
      <c r="C1302" s="36" t="str">
        <f aca="false">IF(①在庫CSV_発注日!$M1298="","",①在庫CSV_発注日!$M1298&amp;"")</f>
        <v/>
      </c>
      <c r="D1302" s="12" t="str">
        <f aca="false">IF($C1302="","",①在庫CSV_発注日!$N1298)</f>
        <v/>
      </c>
      <c r="E1302" s="12" t="str">
        <f aca="false">IF($C1302="","",①在庫CSV_発注日!$H1298)</f>
        <v/>
      </c>
      <c r="F1302" s="12" t="str">
        <f aca="false">IF($C1302="","",①在庫CSV_発注日!$L1298)</f>
        <v/>
      </c>
      <c r="G1302" s="18"/>
      <c r="H1302" s="17" t="str">
        <f aca="false">IF($C1302="","",N(①在庫CSV_発注日!$Z1298))</f>
        <v/>
      </c>
      <c r="I1302" s="37" t="str">
        <f aca="false">IF($C1302="","",SUMIFS(⑤減算マスタCSV!$L$2:$L$8001,⑤減算マスタCSV!$F$2:$F$8001,$C1302,⑤減算マスタCSV!$K$2:$K$8001,1))</f>
        <v/>
      </c>
      <c r="J1302" s="17" t="str">
        <f aca="false">IF($C1302="","",IFERROR(INDEX(⑤減算マスタCSV!$H$2:$H$8001,MATCH($C1302,⑤減算マスタCSV!$F$2:$F$8001,0)),1))</f>
        <v/>
      </c>
      <c r="K1302" s="17" t="str">
        <f aca="false">IF($C1302="","",MAX(1,IFERROR(INDEX(⑥商品照会CSV!$M$2:$M$3001,MATCH($C1302,⑥商品照会CSV!$A$2:$A$3001,0)),1)))</f>
        <v/>
      </c>
      <c r="L1302" s="40" t="str">
        <f aca="false">IF($C1302="","",IFERROR(INDEX(⑥商品照会CSV!$Q$2:$Q$3001,MATCH($C1302,⑥商品照会CSV!$A$2:$A$3001,0)),0))</f>
        <v/>
      </c>
      <c r="M1302" s="40" t="str">
        <f aca="false">IF($C1302="","",N($L1302)*N($K1302))</f>
        <v/>
      </c>
      <c r="N1302" s="17" t="str">
        <f aca="false">IF($C1302="","",MAX(1,IFERROR(INDEX(⑥商品照会CSV!$AK$2:$AK$3001,MATCH($C1302,⑥商品照会CSV!$A$2:$A$3001,0)),1)))</f>
        <v/>
      </c>
      <c r="O1302" s="12" t="str">
        <f aca="false">IF($C1302="","",IFERROR(IF(INDEX(⑥商品照会CSV!$AN$2:$AN$3001,MATCH($C1302,⑥商品照会CSV!$A$2:$A$3001,0))=1,"バラ",IF(INDEX(⑥商品照会CSV!$AM$2:$AM$3001,MATCH($C1302,⑥商品照会CSV!$A$2:$A$3001,0))=1,"中間包装","ケース")),"ケース"))</f>
        <v/>
      </c>
      <c r="P1302" s="18"/>
      <c r="Q1302" s="14"/>
      <c r="R1302" s="17" t="str">
        <f aca="false">IF($C1302="","",N($Q1302)*N($K1302))</f>
        <v/>
      </c>
    </row>
    <row r="1303" customFormat="false" ht="15" hidden="false" customHeight="false" outlineLevel="0" collapsed="false">
      <c r="B1303" s="12" t="n">
        <v>1298</v>
      </c>
      <c r="C1303" s="36" t="str">
        <f aca="false">IF(①在庫CSV_発注日!$M1299="","",①在庫CSV_発注日!$M1299&amp;"")</f>
        <v/>
      </c>
      <c r="D1303" s="12" t="str">
        <f aca="false">IF($C1303="","",①在庫CSV_発注日!$N1299)</f>
        <v/>
      </c>
      <c r="E1303" s="12" t="str">
        <f aca="false">IF($C1303="","",①在庫CSV_発注日!$H1299)</f>
        <v/>
      </c>
      <c r="F1303" s="12" t="str">
        <f aca="false">IF($C1303="","",①在庫CSV_発注日!$L1299)</f>
        <v/>
      </c>
      <c r="G1303" s="18"/>
      <c r="H1303" s="17" t="str">
        <f aca="false">IF($C1303="","",N(①在庫CSV_発注日!$Z1299))</f>
        <v/>
      </c>
      <c r="I1303" s="37" t="str">
        <f aca="false">IF($C1303="","",SUMIFS(⑤減算マスタCSV!$L$2:$L$8001,⑤減算マスタCSV!$F$2:$F$8001,$C1303,⑤減算マスタCSV!$K$2:$K$8001,1))</f>
        <v/>
      </c>
      <c r="J1303" s="17" t="str">
        <f aca="false">IF($C1303="","",IFERROR(INDEX(⑤減算マスタCSV!$H$2:$H$8001,MATCH($C1303,⑤減算マスタCSV!$F$2:$F$8001,0)),1))</f>
        <v/>
      </c>
      <c r="K1303" s="17" t="str">
        <f aca="false">IF($C1303="","",MAX(1,IFERROR(INDEX(⑥商品照会CSV!$M$2:$M$3001,MATCH($C1303,⑥商品照会CSV!$A$2:$A$3001,0)),1)))</f>
        <v/>
      </c>
      <c r="L1303" s="40" t="str">
        <f aca="false">IF($C1303="","",IFERROR(INDEX(⑥商品照会CSV!$Q$2:$Q$3001,MATCH($C1303,⑥商品照会CSV!$A$2:$A$3001,0)),0))</f>
        <v/>
      </c>
      <c r="M1303" s="40" t="str">
        <f aca="false">IF($C1303="","",N($L1303)*N($K1303))</f>
        <v/>
      </c>
      <c r="N1303" s="17" t="str">
        <f aca="false">IF($C1303="","",MAX(1,IFERROR(INDEX(⑥商品照会CSV!$AK$2:$AK$3001,MATCH($C1303,⑥商品照会CSV!$A$2:$A$3001,0)),1)))</f>
        <v/>
      </c>
      <c r="O1303" s="12" t="str">
        <f aca="false">IF($C1303="","",IFERROR(IF(INDEX(⑥商品照会CSV!$AN$2:$AN$3001,MATCH($C1303,⑥商品照会CSV!$A$2:$A$3001,0))=1,"バラ",IF(INDEX(⑥商品照会CSV!$AM$2:$AM$3001,MATCH($C1303,⑥商品照会CSV!$A$2:$A$3001,0))=1,"中間包装","ケース")),"ケース"))</f>
        <v/>
      </c>
      <c r="P1303" s="18"/>
      <c r="Q1303" s="14"/>
      <c r="R1303" s="17" t="str">
        <f aca="false">IF($C1303="","",N($Q1303)*N($K1303))</f>
        <v/>
      </c>
    </row>
    <row r="1304" customFormat="false" ht="15" hidden="false" customHeight="false" outlineLevel="0" collapsed="false">
      <c r="B1304" s="12" t="n">
        <v>1299</v>
      </c>
      <c r="C1304" s="36" t="str">
        <f aca="false">IF(①在庫CSV_発注日!$M1300="","",①在庫CSV_発注日!$M1300&amp;"")</f>
        <v/>
      </c>
      <c r="D1304" s="12" t="str">
        <f aca="false">IF($C1304="","",①在庫CSV_発注日!$N1300)</f>
        <v/>
      </c>
      <c r="E1304" s="12" t="str">
        <f aca="false">IF($C1304="","",①在庫CSV_発注日!$H1300)</f>
        <v/>
      </c>
      <c r="F1304" s="12" t="str">
        <f aca="false">IF($C1304="","",①在庫CSV_発注日!$L1300)</f>
        <v/>
      </c>
      <c r="G1304" s="18"/>
      <c r="H1304" s="17" t="str">
        <f aca="false">IF($C1304="","",N(①在庫CSV_発注日!$Z1300))</f>
        <v/>
      </c>
      <c r="I1304" s="37" t="str">
        <f aca="false">IF($C1304="","",SUMIFS(⑤減算マスタCSV!$L$2:$L$8001,⑤減算マスタCSV!$F$2:$F$8001,$C1304,⑤減算マスタCSV!$K$2:$K$8001,1))</f>
        <v/>
      </c>
      <c r="J1304" s="17" t="str">
        <f aca="false">IF($C1304="","",IFERROR(INDEX(⑤減算マスタCSV!$H$2:$H$8001,MATCH($C1304,⑤減算マスタCSV!$F$2:$F$8001,0)),1))</f>
        <v/>
      </c>
      <c r="K1304" s="17" t="str">
        <f aca="false">IF($C1304="","",MAX(1,IFERROR(INDEX(⑥商品照会CSV!$M$2:$M$3001,MATCH($C1304,⑥商品照会CSV!$A$2:$A$3001,0)),1)))</f>
        <v/>
      </c>
      <c r="L1304" s="40" t="str">
        <f aca="false">IF($C1304="","",IFERROR(INDEX(⑥商品照会CSV!$Q$2:$Q$3001,MATCH($C1304,⑥商品照会CSV!$A$2:$A$3001,0)),0))</f>
        <v/>
      </c>
      <c r="M1304" s="40" t="str">
        <f aca="false">IF($C1304="","",N($L1304)*N($K1304))</f>
        <v/>
      </c>
      <c r="N1304" s="17" t="str">
        <f aca="false">IF($C1304="","",MAX(1,IFERROR(INDEX(⑥商品照会CSV!$AK$2:$AK$3001,MATCH($C1304,⑥商品照会CSV!$A$2:$A$3001,0)),1)))</f>
        <v/>
      </c>
      <c r="O1304" s="12" t="str">
        <f aca="false">IF($C1304="","",IFERROR(IF(INDEX(⑥商品照会CSV!$AN$2:$AN$3001,MATCH($C1304,⑥商品照会CSV!$A$2:$A$3001,0))=1,"バラ",IF(INDEX(⑥商品照会CSV!$AM$2:$AM$3001,MATCH($C1304,⑥商品照会CSV!$A$2:$A$3001,0))=1,"中間包装","ケース")),"ケース"))</f>
        <v/>
      </c>
      <c r="P1304" s="18"/>
      <c r="Q1304" s="14"/>
      <c r="R1304" s="17" t="str">
        <f aca="false">IF($C1304="","",N($Q1304)*N($K1304))</f>
        <v/>
      </c>
    </row>
    <row r="1305" customFormat="false" ht="15" hidden="false" customHeight="false" outlineLevel="0" collapsed="false">
      <c r="B1305" s="12" t="n">
        <v>1300</v>
      </c>
      <c r="C1305" s="36" t="str">
        <f aca="false">IF(①在庫CSV_発注日!$M1301="","",①在庫CSV_発注日!$M1301&amp;"")</f>
        <v/>
      </c>
      <c r="D1305" s="12" t="str">
        <f aca="false">IF($C1305="","",①在庫CSV_発注日!$N1301)</f>
        <v/>
      </c>
      <c r="E1305" s="12" t="str">
        <f aca="false">IF($C1305="","",①在庫CSV_発注日!$H1301)</f>
        <v/>
      </c>
      <c r="F1305" s="12" t="str">
        <f aca="false">IF($C1305="","",①在庫CSV_発注日!$L1301)</f>
        <v/>
      </c>
      <c r="G1305" s="18"/>
      <c r="H1305" s="17" t="str">
        <f aca="false">IF($C1305="","",N(①在庫CSV_発注日!$Z1301))</f>
        <v/>
      </c>
      <c r="I1305" s="37" t="str">
        <f aca="false">IF($C1305="","",SUMIFS(⑤減算マスタCSV!$L$2:$L$8001,⑤減算マスタCSV!$F$2:$F$8001,$C1305,⑤減算マスタCSV!$K$2:$K$8001,1))</f>
        <v/>
      </c>
      <c r="J1305" s="17" t="str">
        <f aca="false">IF($C1305="","",IFERROR(INDEX(⑤減算マスタCSV!$H$2:$H$8001,MATCH($C1305,⑤減算マスタCSV!$F$2:$F$8001,0)),1))</f>
        <v/>
      </c>
      <c r="K1305" s="17" t="str">
        <f aca="false">IF($C1305="","",MAX(1,IFERROR(INDEX(⑥商品照会CSV!$M$2:$M$3001,MATCH($C1305,⑥商品照会CSV!$A$2:$A$3001,0)),1)))</f>
        <v/>
      </c>
      <c r="L1305" s="40" t="str">
        <f aca="false">IF($C1305="","",IFERROR(INDEX(⑥商品照会CSV!$Q$2:$Q$3001,MATCH($C1305,⑥商品照会CSV!$A$2:$A$3001,0)),0))</f>
        <v/>
      </c>
      <c r="M1305" s="40" t="str">
        <f aca="false">IF($C1305="","",N($L1305)*N($K1305))</f>
        <v/>
      </c>
      <c r="N1305" s="17" t="str">
        <f aca="false">IF($C1305="","",MAX(1,IFERROR(INDEX(⑥商品照会CSV!$AK$2:$AK$3001,MATCH($C1305,⑥商品照会CSV!$A$2:$A$3001,0)),1)))</f>
        <v/>
      </c>
      <c r="O1305" s="12" t="str">
        <f aca="false">IF($C1305="","",IFERROR(IF(INDEX(⑥商品照会CSV!$AN$2:$AN$3001,MATCH($C1305,⑥商品照会CSV!$A$2:$A$3001,0))=1,"バラ",IF(INDEX(⑥商品照会CSV!$AM$2:$AM$3001,MATCH($C1305,⑥商品照会CSV!$A$2:$A$3001,0))=1,"中間包装","ケース")),"ケース"))</f>
        <v/>
      </c>
      <c r="P1305" s="18"/>
      <c r="Q1305" s="14"/>
      <c r="R1305" s="17" t="str">
        <f aca="false">IF($C1305="","",N($Q1305)*N($K1305))</f>
        <v/>
      </c>
    </row>
    <row r="1306" customFormat="false" ht="15" hidden="false" customHeight="false" outlineLevel="0" collapsed="false">
      <c r="B1306" s="12" t="n">
        <v>1301</v>
      </c>
      <c r="C1306" s="36" t="str">
        <f aca="false">IF(①在庫CSV_発注日!$M1302="","",①在庫CSV_発注日!$M1302&amp;"")</f>
        <v/>
      </c>
      <c r="D1306" s="12" t="str">
        <f aca="false">IF($C1306="","",①在庫CSV_発注日!$N1302)</f>
        <v/>
      </c>
      <c r="E1306" s="12" t="str">
        <f aca="false">IF($C1306="","",①在庫CSV_発注日!$H1302)</f>
        <v/>
      </c>
      <c r="F1306" s="12" t="str">
        <f aca="false">IF($C1306="","",①在庫CSV_発注日!$L1302)</f>
        <v/>
      </c>
      <c r="G1306" s="18"/>
      <c r="H1306" s="17" t="str">
        <f aca="false">IF($C1306="","",N(①在庫CSV_発注日!$Z1302))</f>
        <v/>
      </c>
      <c r="I1306" s="37" t="str">
        <f aca="false">IF($C1306="","",SUMIFS(⑤減算マスタCSV!$L$2:$L$8001,⑤減算マスタCSV!$F$2:$F$8001,$C1306,⑤減算マスタCSV!$K$2:$K$8001,1))</f>
        <v/>
      </c>
      <c r="J1306" s="17" t="str">
        <f aca="false">IF($C1306="","",IFERROR(INDEX(⑤減算マスタCSV!$H$2:$H$8001,MATCH($C1306,⑤減算マスタCSV!$F$2:$F$8001,0)),1))</f>
        <v/>
      </c>
      <c r="K1306" s="17" t="str">
        <f aca="false">IF($C1306="","",MAX(1,IFERROR(INDEX(⑥商品照会CSV!$M$2:$M$3001,MATCH($C1306,⑥商品照会CSV!$A$2:$A$3001,0)),1)))</f>
        <v/>
      </c>
      <c r="L1306" s="40" t="str">
        <f aca="false">IF($C1306="","",IFERROR(INDEX(⑥商品照会CSV!$Q$2:$Q$3001,MATCH($C1306,⑥商品照会CSV!$A$2:$A$3001,0)),0))</f>
        <v/>
      </c>
      <c r="M1306" s="40" t="str">
        <f aca="false">IF($C1306="","",N($L1306)*N($K1306))</f>
        <v/>
      </c>
      <c r="N1306" s="17" t="str">
        <f aca="false">IF($C1306="","",MAX(1,IFERROR(INDEX(⑥商品照会CSV!$AK$2:$AK$3001,MATCH($C1306,⑥商品照会CSV!$A$2:$A$3001,0)),1)))</f>
        <v/>
      </c>
      <c r="O1306" s="12" t="str">
        <f aca="false">IF($C1306="","",IFERROR(IF(INDEX(⑥商品照会CSV!$AN$2:$AN$3001,MATCH($C1306,⑥商品照会CSV!$A$2:$A$3001,0))=1,"バラ",IF(INDEX(⑥商品照会CSV!$AM$2:$AM$3001,MATCH($C1306,⑥商品照会CSV!$A$2:$A$3001,0))=1,"中間包装","ケース")),"ケース"))</f>
        <v/>
      </c>
      <c r="P1306" s="18"/>
      <c r="Q1306" s="14"/>
      <c r="R1306" s="17" t="str">
        <f aca="false">IF($C1306="","",N($Q1306)*N($K1306))</f>
        <v/>
      </c>
    </row>
    <row r="1307" customFormat="false" ht="15" hidden="false" customHeight="false" outlineLevel="0" collapsed="false">
      <c r="B1307" s="12" t="n">
        <v>1302</v>
      </c>
      <c r="C1307" s="36" t="str">
        <f aca="false">IF(①在庫CSV_発注日!$M1303="","",①在庫CSV_発注日!$M1303&amp;"")</f>
        <v/>
      </c>
      <c r="D1307" s="12" t="str">
        <f aca="false">IF($C1307="","",①在庫CSV_発注日!$N1303)</f>
        <v/>
      </c>
      <c r="E1307" s="12" t="str">
        <f aca="false">IF($C1307="","",①在庫CSV_発注日!$H1303)</f>
        <v/>
      </c>
      <c r="F1307" s="12" t="str">
        <f aca="false">IF($C1307="","",①在庫CSV_発注日!$L1303)</f>
        <v/>
      </c>
      <c r="G1307" s="18"/>
      <c r="H1307" s="17" t="str">
        <f aca="false">IF($C1307="","",N(①在庫CSV_発注日!$Z1303))</f>
        <v/>
      </c>
      <c r="I1307" s="37" t="str">
        <f aca="false">IF($C1307="","",SUMIFS(⑤減算マスタCSV!$L$2:$L$8001,⑤減算マスタCSV!$F$2:$F$8001,$C1307,⑤減算マスタCSV!$K$2:$K$8001,1))</f>
        <v/>
      </c>
      <c r="J1307" s="17" t="str">
        <f aca="false">IF($C1307="","",IFERROR(INDEX(⑤減算マスタCSV!$H$2:$H$8001,MATCH($C1307,⑤減算マスタCSV!$F$2:$F$8001,0)),1))</f>
        <v/>
      </c>
      <c r="K1307" s="17" t="str">
        <f aca="false">IF($C1307="","",MAX(1,IFERROR(INDEX(⑥商品照会CSV!$M$2:$M$3001,MATCH($C1307,⑥商品照会CSV!$A$2:$A$3001,0)),1)))</f>
        <v/>
      </c>
      <c r="L1307" s="40" t="str">
        <f aca="false">IF($C1307="","",IFERROR(INDEX(⑥商品照会CSV!$Q$2:$Q$3001,MATCH($C1307,⑥商品照会CSV!$A$2:$A$3001,0)),0))</f>
        <v/>
      </c>
      <c r="M1307" s="40" t="str">
        <f aca="false">IF($C1307="","",N($L1307)*N($K1307))</f>
        <v/>
      </c>
      <c r="N1307" s="17" t="str">
        <f aca="false">IF($C1307="","",MAX(1,IFERROR(INDEX(⑥商品照会CSV!$AK$2:$AK$3001,MATCH($C1307,⑥商品照会CSV!$A$2:$A$3001,0)),1)))</f>
        <v/>
      </c>
      <c r="O1307" s="12" t="str">
        <f aca="false">IF($C1307="","",IFERROR(IF(INDEX(⑥商品照会CSV!$AN$2:$AN$3001,MATCH($C1307,⑥商品照会CSV!$A$2:$A$3001,0))=1,"バラ",IF(INDEX(⑥商品照会CSV!$AM$2:$AM$3001,MATCH($C1307,⑥商品照会CSV!$A$2:$A$3001,0))=1,"中間包装","ケース")),"ケース"))</f>
        <v/>
      </c>
      <c r="P1307" s="18"/>
      <c r="Q1307" s="14"/>
      <c r="R1307" s="17" t="str">
        <f aca="false">IF($C1307="","",N($Q1307)*N($K1307))</f>
        <v/>
      </c>
    </row>
    <row r="1308" customFormat="false" ht="15" hidden="false" customHeight="false" outlineLevel="0" collapsed="false">
      <c r="B1308" s="12" t="n">
        <v>1303</v>
      </c>
      <c r="C1308" s="36" t="str">
        <f aca="false">IF(①在庫CSV_発注日!$M1304="","",①在庫CSV_発注日!$M1304&amp;"")</f>
        <v/>
      </c>
      <c r="D1308" s="12" t="str">
        <f aca="false">IF($C1308="","",①在庫CSV_発注日!$N1304)</f>
        <v/>
      </c>
      <c r="E1308" s="12" t="str">
        <f aca="false">IF($C1308="","",①在庫CSV_発注日!$H1304)</f>
        <v/>
      </c>
      <c r="F1308" s="12" t="str">
        <f aca="false">IF($C1308="","",①在庫CSV_発注日!$L1304)</f>
        <v/>
      </c>
      <c r="G1308" s="18"/>
      <c r="H1308" s="17" t="str">
        <f aca="false">IF($C1308="","",N(①在庫CSV_発注日!$Z1304))</f>
        <v/>
      </c>
      <c r="I1308" s="37" t="str">
        <f aca="false">IF($C1308="","",SUMIFS(⑤減算マスタCSV!$L$2:$L$8001,⑤減算マスタCSV!$F$2:$F$8001,$C1308,⑤減算マスタCSV!$K$2:$K$8001,1))</f>
        <v/>
      </c>
      <c r="J1308" s="17" t="str">
        <f aca="false">IF($C1308="","",IFERROR(INDEX(⑤減算マスタCSV!$H$2:$H$8001,MATCH($C1308,⑤減算マスタCSV!$F$2:$F$8001,0)),1))</f>
        <v/>
      </c>
      <c r="K1308" s="17" t="str">
        <f aca="false">IF($C1308="","",MAX(1,IFERROR(INDEX(⑥商品照会CSV!$M$2:$M$3001,MATCH($C1308,⑥商品照会CSV!$A$2:$A$3001,0)),1)))</f>
        <v/>
      </c>
      <c r="L1308" s="40" t="str">
        <f aca="false">IF($C1308="","",IFERROR(INDEX(⑥商品照会CSV!$Q$2:$Q$3001,MATCH($C1308,⑥商品照会CSV!$A$2:$A$3001,0)),0))</f>
        <v/>
      </c>
      <c r="M1308" s="40" t="str">
        <f aca="false">IF($C1308="","",N($L1308)*N($K1308))</f>
        <v/>
      </c>
      <c r="N1308" s="17" t="str">
        <f aca="false">IF($C1308="","",MAX(1,IFERROR(INDEX(⑥商品照会CSV!$AK$2:$AK$3001,MATCH($C1308,⑥商品照会CSV!$A$2:$A$3001,0)),1)))</f>
        <v/>
      </c>
      <c r="O1308" s="12" t="str">
        <f aca="false">IF($C1308="","",IFERROR(IF(INDEX(⑥商品照会CSV!$AN$2:$AN$3001,MATCH($C1308,⑥商品照会CSV!$A$2:$A$3001,0))=1,"バラ",IF(INDEX(⑥商品照会CSV!$AM$2:$AM$3001,MATCH($C1308,⑥商品照会CSV!$A$2:$A$3001,0))=1,"中間包装","ケース")),"ケース"))</f>
        <v/>
      </c>
      <c r="P1308" s="18"/>
      <c r="Q1308" s="14"/>
      <c r="R1308" s="17" t="str">
        <f aca="false">IF($C1308="","",N($Q1308)*N($K1308))</f>
        <v/>
      </c>
    </row>
    <row r="1309" customFormat="false" ht="15" hidden="false" customHeight="false" outlineLevel="0" collapsed="false">
      <c r="B1309" s="12" t="n">
        <v>1304</v>
      </c>
      <c r="C1309" s="36" t="str">
        <f aca="false">IF(①在庫CSV_発注日!$M1305="","",①在庫CSV_発注日!$M1305&amp;"")</f>
        <v/>
      </c>
      <c r="D1309" s="12" t="str">
        <f aca="false">IF($C1309="","",①在庫CSV_発注日!$N1305)</f>
        <v/>
      </c>
      <c r="E1309" s="12" t="str">
        <f aca="false">IF($C1309="","",①在庫CSV_発注日!$H1305)</f>
        <v/>
      </c>
      <c r="F1309" s="12" t="str">
        <f aca="false">IF($C1309="","",①在庫CSV_発注日!$L1305)</f>
        <v/>
      </c>
      <c r="G1309" s="18"/>
      <c r="H1309" s="17" t="str">
        <f aca="false">IF($C1309="","",N(①在庫CSV_発注日!$Z1305))</f>
        <v/>
      </c>
      <c r="I1309" s="37" t="str">
        <f aca="false">IF($C1309="","",SUMIFS(⑤減算マスタCSV!$L$2:$L$8001,⑤減算マスタCSV!$F$2:$F$8001,$C1309,⑤減算マスタCSV!$K$2:$K$8001,1))</f>
        <v/>
      </c>
      <c r="J1309" s="17" t="str">
        <f aca="false">IF($C1309="","",IFERROR(INDEX(⑤減算マスタCSV!$H$2:$H$8001,MATCH($C1309,⑤減算マスタCSV!$F$2:$F$8001,0)),1))</f>
        <v/>
      </c>
      <c r="K1309" s="17" t="str">
        <f aca="false">IF($C1309="","",MAX(1,IFERROR(INDEX(⑥商品照会CSV!$M$2:$M$3001,MATCH($C1309,⑥商品照会CSV!$A$2:$A$3001,0)),1)))</f>
        <v/>
      </c>
      <c r="L1309" s="40" t="str">
        <f aca="false">IF($C1309="","",IFERROR(INDEX(⑥商品照会CSV!$Q$2:$Q$3001,MATCH($C1309,⑥商品照会CSV!$A$2:$A$3001,0)),0))</f>
        <v/>
      </c>
      <c r="M1309" s="40" t="str">
        <f aca="false">IF($C1309="","",N($L1309)*N($K1309))</f>
        <v/>
      </c>
      <c r="N1309" s="17" t="str">
        <f aca="false">IF($C1309="","",MAX(1,IFERROR(INDEX(⑥商品照会CSV!$AK$2:$AK$3001,MATCH($C1309,⑥商品照会CSV!$A$2:$A$3001,0)),1)))</f>
        <v/>
      </c>
      <c r="O1309" s="12" t="str">
        <f aca="false">IF($C1309="","",IFERROR(IF(INDEX(⑥商品照会CSV!$AN$2:$AN$3001,MATCH($C1309,⑥商品照会CSV!$A$2:$A$3001,0))=1,"バラ",IF(INDEX(⑥商品照会CSV!$AM$2:$AM$3001,MATCH($C1309,⑥商品照会CSV!$A$2:$A$3001,0))=1,"中間包装","ケース")),"ケース"))</f>
        <v/>
      </c>
      <c r="P1309" s="18"/>
      <c r="Q1309" s="14"/>
      <c r="R1309" s="17" t="str">
        <f aca="false">IF($C1309="","",N($Q1309)*N($K1309))</f>
        <v/>
      </c>
    </row>
    <row r="1310" customFormat="false" ht="15" hidden="false" customHeight="false" outlineLevel="0" collapsed="false">
      <c r="B1310" s="12" t="n">
        <v>1305</v>
      </c>
      <c r="C1310" s="36" t="str">
        <f aca="false">IF(①在庫CSV_発注日!$M1306="","",①在庫CSV_発注日!$M1306&amp;"")</f>
        <v/>
      </c>
      <c r="D1310" s="12" t="str">
        <f aca="false">IF($C1310="","",①在庫CSV_発注日!$N1306)</f>
        <v/>
      </c>
      <c r="E1310" s="12" t="str">
        <f aca="false">IF($C1310="","",①在庫CSV_発注日!$H1306)</f>
        <v/>
      </c>
      <c r="F1310" s="12" t="str">
        <f aca="false">IF($C1310="","",①在庫CSV_発注日!$L1306)</f>
        <v/>
      </c>
      <c r="G1310" s="18"/>
      <c r="H1310" s="17" t="str">
        <f aca="false">IF($C1310="","",N(①在庫CSV_発注日!$Z1306))</f>
        <v/>
      </c>
      <c r="I1310" s="37" t="str">
        <f aca="false">IF($C1310="","",SUMIFS(⑤減算マスタCSV!$L$2:$L$8001,⑤減算マスタCSV!$F$2:$F$8001,$C1310,⑤減算マスタCSV!$K$2:$K$8001,1))</f>
        <v/>
      </c>
      <c r="J1310" s="17" t="str">
        <f aca="false">IF($C1310="","",IFERROR(INDEX(⑤減算マスタCSV!$H$2:$H$8001,MATCH($C1310,⑤減算マスタCSV!$F$2:$F$8001,0)),1))</f>
        <v/>
      </c>
      <c r="K1310" s="17" t="str">
        <f aca="false">IF($C1310="","",MAX(1,IFERROR(INDEX(⑥商品照会CSV!$M$2:$M$3001,MATCH($C1310,⑥商品照会CSV!$A$2:$A$3001,0)),1)))</f>
        <v/>
      </c>
      <c r="L1310" s="40" t="str">
        <f aca="false">IF($C1310="","",IFERROR(INDEX(⑥商品照会CSV!$Q$2:$Q$3001,MATCH($C1310,⑥商品照会CSV!$A$2:$A$3001,0)),0))</f>
        <v/>
      </c>
      <c r="M1310" s="40" t="str">
        <f aca="false">IF($C1310="","",N($L1310)*N($K1310))</f>
        <v/>
      </c>
      <c r="N1310" s="17" t="str">
        <f aca="false">IF($C1310="","",MAX(1,IFERROR(INDEX(⑥商品照会CSV!$AK$2:$AK$3001,MATCH($C1310,⑥商品照会CSV!$A$2:$A$3001,0)),1)))</f>
        <v/>
      </c>
      <c r="O1310" s="12" t="str">
        <f aca="false">IF($C1310="","",IFERROR(IF(INDEX(⑥商品照会CSV!$AN$2:$AN$3001,MATCH($C1310,⑥商品照会CSV!$A$2:$A$3001,0))=1,"バラ",IF(INDEX(⑥商品照会CSV!$AM$2:$AM$3001,MATCH($C1310,⑥商品照会CSV!$A$2:$A$3001,0))=1,"中間包装","ケース")),"ケース"))</f>
        <v/>
      </c>
      <c r="P1310" s="18"/>
      <c r="Q1310" s="14"/>
      <c r="R1310" s="17" t="str">
        <f aca="false">IF($C1310="","",N($Q1310)*N($K1310))</f>
        <v/>
      </c>
    </row>
    <row r="1311" customFormat="false" ht="15" hidden="false" customHeight="false" outlineLevel="0" collapsed="false">
      <c r="B1311" s="12" t="n">
        <v>1306</v>
      </c>
      <c r="C1311" s="36" t="str">
        <f aca="false">IF(①在庫CSV_発注日!$M1307="","",①在庫CSV_発注日!$M1307&amp;"")</f>
        <v/>
      </c>
      <c r="D1311" s="12" t="str">
        <f aca="false">IF($C1311="","",①在庫CSV_発注日!$N1307)</f>
        <v/>
      </c>
      <c r="E1311" s="12" t="str">
        <f aca="false">IF($C1311="","",①在庫CSV_発注日!$H1307)</f>
        <v/>
      </c>
      <c r="F1311" s="12" t="str">
        <f aca="false">IF($C1311="","",①在庫CSV_発注日!$L1307)</f>
        <v/>
      </c>
      <c r="G1311" s="18"/>
      <c r="H1311" s="17" t="str">
        <f aca="false">IF($C1311="","",N(①在庫CSV_発注日!$Z1307))</f>
        <v/>
      </c>
      <c r="I1311" s="37" t="str">
        <f aca="false">IF($C1311="","",SUMIFS(⑤減算マスタCSV!$L$2:$L$8001,⑤減算マスタCSV!$F$2:$F$8001,$C1311,⑤減算マスタCSV!$K$2:$K$8001,1))</f>
        <v/>
      </c>
      <c r="J1311" s="17" t="str">
        <f aca="false">IF($C1311="","",IFERROR(INDEX(⑤減算マスタCSV!$H$2:$H$8001,MATCH($C1311,⑤減算マスタCSV!$F$2:$F$8001,0)),1))</f>
        <v/>
      </c>
      <c r="K1311" s="17" t="str">
        <f aca="false">IF($C1311="","",MAX(1,IFERROR(INDEX(⑥商品照会CSV!$M$2:$M$3001,MATCH($C1311,⑥商品照会CSV!$A$2:$A$3001,0)),1)))</f>
        <v/>
      </c>
      <c r="L1311" s="40" t="str">
        <f aca="false">IF($C1311="","",IFERROR(INDEX(⑥商品照会CSV!$Q$2:$Q$3001,MATCH($C1311,⑥商品照会CSV!$A$2:$A$3001,0)),0))</f>
        <v/>
      </c>
      <c r="M1311" s="40" t="str">
        <f aca="false">IF($C1311="","",N($L1311)*N($K1311))</f>
        <v/>
      </c>
      <c r="N1311" s="17" t="str">
        <f aca="false">IF($C1311="","",MAX(1,IFERROR(INDEX(⑥商品照会CSV!$AK$2:$AK$3001,MATCH($C1311,⑥商品照会CSV!$A$2:$A$3001,0)),1)))</f>
        <v/>
      </c>
      <c r="O1311" s="12" t="str">
        <f aca="false">IF($C1311="","",IFERROR(IF(INDEX(⑥商品照会CSV!$AN$2:$AN$3001,MATCH($C1311,⑥商品照会CSV!$A$2:$A$3001,0))=1,"バラ",IF(INDEX(⑥商品照会CSV!$AM$2:$AM$3001,MATCH($C1311,⑥商品照会CSV!$A$2:$A$3001,0))=1,"中間包装","ケース")),"ケース"))</f>
        <v/>
      </c>
      <c r="P1311" s="18"/>
      <c r="Q1311" s="14"/>
      <c r="R1311" s="17" t="str">
        <f aca="false">IF($C1311="","",N($Q1311)*N($K1311))</f>
        <v/>
      </c>
    </row>
    <row r="1312" customFormat="false" ht="15" hidden="false" customHeight="false" outlineLevel="0" collapsed="false">
      <c r="B1312" s="12" t="n">
        <v>1307</v>
      </c>
      <c r="C1312" s="36" t="str">
        <f aca="false">IF(①在庫CSV_発注日!$M1308="","",①在庫CSV_発注日!$M1308&amp;"")</f>
        <v/>
      </c>
      <c r="D1312" s="12" t="str">
        <f aca="false">IF($C1312="","",①在庫CSV_発注日!$N1308)</f>
        <v/>
      </c>
      <c r="E1312" s="12" t="str">
        <f aca="false">IF($C1312="","",①在庫CSV_発注日!$H1308)</f>
        <v/>
      </c>
      <c r="F1312" s="12" t="str">
        <f aca="false">IF($C1312="","",①在庫CSV_発注日!$L1308)</f>
        <v/>
      </c>
      <c r="G1312" s="18"/>
      <c r="H1312" s="17" t="str">
        <f aca="false">IF($C1312="","",N(①在庫CSV_発注日!$Z1308))</f>
        <v/>
      </c>
      <c r="I1312" s="37" t="str">
        <f aca="false">IF($C1312="","",SUMIFS(⑤減算マスタCSV!$L$2:$L$8001,⑤減算マスタCSV!$F$2:$F$8001,$C1312,⑤減算マスタCSV!$K$2:$K$8001,1))</f>
        <v/>
      </c>
      <c r="J1312" s="17" t="str">
        <f aca="false">IF($C1312="","",IFERROR(INDEX(⑤減算マスタCSV!$H$2:$H$8001,MATCH($C1312,⑤減算マスタCSV!$F$2:$F$8001,0)),1))</f>
        <v/>
      </c>
      <c r="K1312" s="17" t="str">
        <f aca="false">IF($C1312="","",MAX(1,IFERROR(INDEX(⑥商品照会CSV!$M$2:$M$3001,MATCH($C1312,⑥商品照会CSV!$A$2:$A$3001,0)),1)))</f>
        <v/>
      </c>
      <c r="L1312" s="40" t="str">
        <f aca="false">IF($C1312="","",IFERROR(INDEX(⑥商品照会CSV!$Q$2:$Q$3001,MATCH($C1312,⑥商品照会CSV!$A$2:$A$3001,0)),0))</f>
        <v/>
      </c>
      <c r="M1312" s="40" t="str">
        <f aca="false">IF($C1312="","",N($L1312)*N($K1312))</f>
        <v/>
      </c>
      <c r="N1312" s="17" t="str">
        <f aca="false">IF($C1312="","",MAX(1,IFERROR(INDEX(⑥商品照会CSV!$AK$2:$AK$3001,MATCH($C1312,⑥商品照会CSV!$A$2:$A$3001,0)),1)))</f>
        <v/>
      </c>
      <c r="O1312" s="12" t="str">
        <f aca="false">IF($C1312="","",IFERROR(IF(INDEX(⑥商品照会CSV!$AN$2:$AN$3001,MATCH($C1312,⑥商品照会CSV!$A$2:$A$3001,0))=1,"バラ",IF(INDEX(⑥商品照会CSV!$AM$2:$AM$3001,MATCH($C1312,⑥商品照会CSV!$A$2:$A$3001,0))=1,"中間包装","ケース")),"ケース"))</f>
        <v/>
      </c>
      <c r="P1312" s="18"/>
      <c r="Q1312" s="14"/>
      <c r="R1312" s="17" t="str">
        <f aca="false">IF($C1312="","",N($Q1312)*N($K1312))</f>
        <v/>
      </c>
    </row>
    <row r="1313" customFormat="false" ht="15" hidden="false" customHeight="false" outlineLevel="0" collapsed="false">
      <c r="B1313" s="12" t="n">
        <v>1308</v>
      </c>
      <c r="C1313" s="36" t="str">
        <f aca="false">IF(①在庫CSV_発注日!$M1309="","",①在庫CSV_発注日!$M1309&amp;"")</f>
        <v/>
      </c>
      <c r="D1313" s="12" t="str">
        <f aca="false">IF($C1313="","",①在庫CSV_発注日!$N1309)</f>
        <v/>
      </c>
      <c r="E1313" s="12" t="str">
        <f aca="false">IF($C1313="","",①在庫CSV_発注日!$H1309)</f>
        <v/>
      </c>
      <c r="F1313" s="12" t="str">
        <f aca="false">IF($C1313="","",①在庫CSV_発注日!$L1309)</f>
        <v/>
      </c>
      <c r="G1313" s="18"/>
      <c r="H1313" s="17" t="str">
        <f aca="false">IF($C1313="","",N(①在庫CSV_発注日!$Z1309))</f>
        <v/>
      </c>
      <c r="I1313" s="37" t="str">
        <f aca="false">IF($C1313="","",SUMIFS(⑤減算マスタCSV!$L$2:$L$8001,⑤減算マスタCSV!$F$2:$F$8001,$C1313,⑤減算マスタCSV!$K$2:$K$8001,1))</f>
        <v/>
      </c>
      <c r="J1313" s="17" t="str">
        <f aca="false">IF($C1313="","",IFERROR(INDEX(⑤減算マスタCSV!$H$2:$H$8001,MATCH($C1313,⑤減算マスタCSV!$F$2:$F$8001,0)),1))</f>
        <v/>
      </c>
      <c r="K1313" s="17" t="str">
        <f aca="false">IF($C1313="","",MAX(1,IFERROR(INDEX(⑥商品照会CSV!$M$2:$M$3001,MATCH($C1313,⑥商品照会CSV!$A$2:$A$3001,0)),1)))</f>
        <v/>
      </c>
      <c r="L1313" s="40" t="str">
        <f aca="false">IF($C1313="","",IFERROR(INDEX(⑥商品照会CSV!$Q$2:$Q$3001,MATCH($C1313,⑥商品照会CSV!$A$2:$A$3001,0)),0))</f>
        <v/>
      </c>
      <c r="M1313" s="40" t="str">
        <f aca="false">IF($C1313="","",N($L1313)*N($K1313))</f>
        <v/>
      </c>
      <c r="N1313" s="17" t="str">
        <f aca="false">IF($C1313="","",MAX(1,IFERROR(INDEX(⑥商品照会CSV!$AK$2:$AK$3001,MATCH($C1313,⑥商品照会CSV!$A$2:$A$3001,0)),1)))</f>
        <v/>
      </c>
      <c r="O1313" s="12" t="str">
        <f aca="false">IF($C1313="","",IFERROR(IF(INDEX(⑥商品照会CSV!$AN$2:$AN$3001,MATCH($C1313,⑥商品照会CSV!$A$2:$A$3001,0))=1,"バラ",IF(INDEX(⑥商品照会CSV!$AM$2:$AM$3001,MATCH($C1313,⑥商品照会CSV!$A$2:$A$3001,0))=1,"中間包装","ケース")),"ケース"))</f>
        <v/>
      </c>
      <c r="P1313" s="18"/>
      <c r="Q1313" s="14"/>
      <c r="R1313" s="17" t="str">
        <f aca="false">IF($C1313="","",N($Q1313)*N($K1313))</f>
        <v/>
      </c>
    </row>
    <row r="1314" customFormat="false" ht="15" hidden="false" customHeight="false" outlineLevel="0" collapsed="false">
      <c r="B1314" s="12" t="n">
        <v>1309</v>
      </c>
      <c r="C1314" s="36" t="str">
        <f aca="false">IF(①在庫CSV_発注日!$M1310="","",①在庫CSV_発注日!$M1310&amp;"")</f>
        <v/>
      </c>
      <c r="D1314" s="12" t="str">
        <f aca="false">IF($C1314="","",①在庫CSV_発注日!$N1310)</f>
        <v/>
      </c>
      <c r="E1314" s="12" t="str">
        <f aca="false">IF($C1314="","",①在庫CSV_発注日!$H1310)</f>
        <v/>
      </c>
      <c r="F1314" s="12" t="str">
        <f aca="false">IF($C1314="","",①在庫CSV_発注日!$L1310)</f>
        <v/>
      </c>
      <c r="G1314" s="18"/>
      <c r="H1314" s="17" t="str">
        <f aca="false">IF($C1314="","",N(①在庫CSV_発注日!$Z1310))</f>
        <v/>
      </c>
      <c r="I1314" s="37" t="str">
        <f aca="false">IF($C1314="","",SUMIFS(⑤減算マスタCSV!$L$2:$L$8001,⑤減算マスタCSV!$F$2:$F$8001,$C1314,⑤減算マスタCSV!$K$2:$K$8001,1))</f>
        <v/>
      </c>
      <c r="J1314" s="17" t="str">
        <f aca="false">IF($C1314="","",IFERROR(INDEX(⑤減算マスタCSV!$H$2:$H$8001,MATCH($C1314,⑤減算マスタCSV!$F$2:$F$8001,0)),1))</f>
        <v/>
      </c>
      <c r="K1314" s="17" t="str">
        <f aca="false">IF($C1314="","",MAX(1,IFERROR(INDEX(⑥商品照会CSV!$M$2:$M$3001,MATCH($C1314,⑥商品照会CSV!$A$2:$A$3001,0)),1)))</f>
        <v/>
      </c>
      <c r="L1314" s="40" t="str">
        <f aca="false">IF($C1314="","",IFERROR(INDEX(⑥商品照会CSV!$Q$2:$Q$3001,MATCH($C1314,⑥商品照会CSV!$A$2:$A$3001,0)),0))</f>
        <v/>
      </c>
      <c r="M1314" s="40" t="str">
        <f aca="false">IF($C1314="","",N($L1314)*N($K1314))</f>
        <v/>
      </c>
      <c r="N1314" s="17" t="str">
        <f aca="false">IF($C1314="","",MAX(1,IFERROR(INDEX(⑥商品照会CSV!$AK$2:$AK$3001,MATCH($C1314,⑥商品照会CSV!$A$2:$A$3001,0)),1)))</f>
        <v/>
      </c>
      <c r="O1314" s="12" t="str">
        <f aca="false">IF($C1314="","",IFERROR(IF(INDEX(⑥商品照会CSV!$AN$2:$AN$3001,MATCH($C1314,⑥商品照会CSV!$A$2:$A$3001,0))=1,"バラ",IF(INDEX(⑥商品照会CSV!$AM$2:$AM$3001,MATCH($C1314,⑥商品照会CSV!$A$2:$A$3001,0))=1,"中間包装","ケース")),"ケース"))</f>
        <v/>
      </c>
      <c r="P1314" s="18"/>
      <c r="Q1314" s="14"/>
      <c r="R1314" s="17" t="str">
        <f aca="false">IF($C1314="","",N($Q1314)*N($K1314))</f>
        <v/>
      </c>
    </row>
    <row r="1315" customFormat="false" ht="15" hidden="false" customHeight="false" outlineLevel="0" collapsed="false">
      <c r="B1315" s="12" t="n">
        <v>1310</v>
      </c>
      <c r="C1315" s="36" t="str">
        <f aca="false">IF(①在庫CSV_発注日!$M1311="","",①在庫CSV_発注日!$M1311&amp;"")</f>
        <v/>
      </c>
      <c r="D1315" s="12" t="str">
        <f aca="false">IF($C1315="","",①在庫CSV_発注日!$N1311)</f>
        <v/>
      </c>
      <c r="E1315" s="12" t="str">
        <f aca="false">IF($C1315="","",①在庫CSV_発注日!$H1311)</f>
        <v/>
      </c>
      <c r="F1315" s="12" t="str">
        <f aca="false">IF($C1315="","",①在庫CSV_発注日!$L1311)</f>
        <v/>
      </c>
      <c r="G1315" s="18"/>
      <c r="H1315" s="17" t="str">
        <f aca="false">IF($C1315="","",N(①在庫CSV_発注日!$Z1311))</f>
        <v/>
      </c>
      <c r="I1315" s="37" t="str">
        <f aca="false">IF($C1315="","",SUMIFS(⑤減算マスタCSV!$L$2:$L$8001,⑤減算マスタCSV!$F$2:$F$8001,$C1315,⑤減算マスタCSV!$K$2:$K$8001,1))</f>
        <v/>
      </c>
      <c r="J1315" s="17" t="str">
        <f aca="false">IF($C1315="","",IFERROR(INDEX(⑤減算マスタCSV!$H$2:$H$8001,MATCH($C1315,⑤減算マスタCSV!$F$2:$F$8001,0)),1))</f>
        <v/>
      </c>
      <c r="K1315" s="17" t="str">
        <f aca="false">IF($C1315="","",MAX(1,IFERROR(INDEX(⑥商品照会CSV!$M$2:$M$3001,MATCH($C1315,⑥商品照会CSV!$A$2:$A$3001,0)),1)))</f>
        <v/>
      </c>
      <c r="L1315" s="40" t="str">
        <f aca="false">IF($C1315="","",IFERROR(INDEX(⑥商品照会CSV!$Q$2:$Q$3001,MATCH($C1315,⑥商品照会CSV!$A$2:$A$3001,0)),0))</f>
        <v/>
      </c>
      <c r="M1315" s="40" t="str">
        <f aca="false">IF($C1315="","",N($L1315)*N($K1315))</f>
        <v/>
      </c>
      <c r="N1315" s="17" t="str">
        <f aca="false">IF($C1315="","",MAX(1,IFERROR(INDEX(⑥商品照会CSV!$AK$2:$AK$3001,MATCH($C1315,⑥商品照会CSV!$A$2:$A$3001,0)),1)))</f>
        <v/>
      </c>
      <c r="O1315" s="12" t="str">
        <f aca="false">IF($C1315="","",IFERROR(IF(INDEX(⑥商品照会CSV!$AN$2:$AN$3001,MATCH($C1315,⑥商品照会CSV!$A$2:$A$3001,0))=1,"バラ",IF(INDEX(⑥商品照会CSV!$AM$2:$AM$3001,MATCH($C1315,⑥商品照会CSV!$A$2:$A$3001,0))=1,"中間包装","ケース")),"ケース"))</f>
        <v/>
      </c>
      <c r="P1315" s="18"/>
      <c r="Q1315" s="14"/>
      <c r="R1315" s="17" t="str">
        <f aca="false">IF($C1315="","",N($Q1315)*N($K1315))</f>
        <v/>
      </c>
    </row>
    <row r="1316" customFormat="false" ht="15" hidden="false" customHeight="false" outlineLevel="0" collapsed="false">
      <c r="B1316" s="12" t="n">
        <v>1311</v>
      </c>
      <c r="C1316" s="36" t="str">
        <f aca="false">IF(①在庫CSV_発注日!$M1312="","",①在庫CSV_発注日!$M1312&amp;"")</f>
        <v/>
      </c>
      <c r="D1316" s="12" t="str">
        <f aca="false">IF($C1316="","",①在庫CSV_発注日!$N1312)</f>
        <v/>
      </c>
      <c r="E1316" s="12" t="str">
        <f aca="false">IF($C1316="","",①在庫CSV_発注日!$H1312)</f>
        <v/>
      </c>
      <c r="F1316" s="12" t="str">
        <f aca="false">IF($C1316="","",①在庫CSV_発注日!$L1312)</f>
        <v/>
      </c>
      <c r="G1316" s="18"/>
      <c r="H1316" s="17" t="str">
        <f aca="false">IF($C1316="","",N(①在庫CSV_発注日!$Z1312))</f>
        <v/>
      </c>
      <c r="I1316" s="37" t="str">
        <f aca="false">IF($C1316="","",SUMIFS(⑤減算マスタCSV!$L$2:$L$8001,⑤減算マスタCSV!$F$2:$F$8001,$C1316,⑤減算マスタCSV!$K$2:$K$8001,1))</f>
        <v/>
      </c>
      <c r="J1316" s="17" t="str">
        <f aca="false">IF($C1316="","",IFERROR(INDEX(⑤減算マスタCSV!$H$2:$H$8001,MATCH($C1316,⑤減算マスタCSV!$F$2:$F$8001,0)),1))</f>
        <v/>
      </c>
      <c r="K1316" s="17" t="str">
        <f aca="false">IF($C1316="","",MAX(1,IFERROR(INDEX(⑥商品照会CSV!$M$2:$M$3001,MATCH($C1316,⑥商品照会CSV!$A$2:$A$3001,0)),1)))</f>
        <v/>
      </c>
      <c r="L1316" s="40" t="str">
        <f aca="false">IF($C1316="","",IFERROR(INDEX(⑥商品照会CSV!$Q$2:$Q$3001,MATCH($C1316,⑥商品照会CSV!$A$2:$A$3001,0)),0))</f>
        <v/>
      </c>
      <c r="M1316" s="40" t="str">
        <f aca="false">IF($C1316="","",N($L1316)*N($K1316))</f>
        <v/>
      </c>
      <c r="N1316" s="17" t="str">
        <f aca="false">IF($C1316="","",MAX(1,IFERROR(INDEX(⑥商品照会CSV!$AK$2:$AK$3001,MATCH($C1316,⑥商品照会CSV!$A$2:$A$3001,0)),1)))</f>
        <v/>
      </c>
      <c r="O1316" s="12" t="str">
        <f aca="false">IF($C1316="","",IFERROR(IF(INDEX(⑥商品照会CSV!$AN$2:$AN$3001,MATCH($C1316,⑥商品照会CSV!$A$2:$A$3001,0))=1,"バラ",IF(INDEX(⑥商品照会CSV!$AM$2:$AM$3001,MATCH($C1316,⑥商品照会CSV!$A$2:$A$3001,0))=1,"中間包装","ケース")),"ケース"))</f>
        <v/>
      </c>
      <c r="P1316" s="18"/>
      <c r="Q1316" s="14"/>
      <c r="R1316" s="17" t="str">
        <f aca="false">IF($C1316="","",N($Q1316)*N($K1316))</f>
        <v/>
      </c>
    </row>
    <row r="1317" customFormat="false" ht="15" hidden="false" customHeight="false" outlineLevel="0" collapsed="false">
      <c r="B1317" s="12" t="n">
        <v>1312</v>
      </c>
      <c r="C1317" s="36" t="str">
        <f aca="false">IF(①在庫CSV_発注日!$M1313="","",①在庫CSV_発注日!$M1313&amp;"")</f>
        <v/>
      </c>
      <c r="D1317" s="12" t="str">
        <f aca="false">IF($C1317="","",①在庫CSV_発注日!$N1313)</f>
        <v/>
      </c>
      <c r="E1317" s="12" t="str">
        <f aca="false">IF($C1317="","",①在庫CSV_発注日!$H1313)</f>
        <v/>
      </c>
      <c r="F1317" s="12" t="str">
        <f aca="false">IF($C1317="","",①在庫CSV_発注日!$L1313)</f>
        <v/>
      </c>
      <c r="G1317" s="18"/>
      <c r="H1317" s="17" t="str">
        <f aca="false">IF($C1317="","",N(①在庫CSV_発注日!$Z1313))</f>
        <v/>
      </c>
      <c r="I1317" s="37" t="str">
        <f aca="false">IF($C1317="","",SUMIFS(⑤減算マスタCSV!$L$2:$L$8001,⑤減算マスタCSV!$F$2:$F$8001,$C1317,⑤減算マスタCSV!$K$2:$K$8001,1))</f>
        <v/>
      </c>
      <c r="J1317" s="17" t="str">
        <f aca="false">IF($C1317="","",IFERROR(INDEX(⑤減算マスタCSV!$H$2:$H$8001,MATCH($C1317,⑤減算マスタCSV!$F$2:$F$8001,0)),1))</f>
        <v/>
      </c>
      <c r="K1317" s="17" t="str">
        <f aca="false">IF($C1317="","",MAX(1,IFERROR(INDEX(⑥商品照会CSV!$M$2:$M$3001,MATCH($C1317,⑥商品照会CSV!$A$2:$A$3001,0)),1)))</f>
        <v/>
      </c>
      <c r="L1317" s="40" t="str">
        <f aca="false">IF($C1317="","",IFERROR(INDEX(⑥商品照会CSV!$Q$2:$Q$3001,MATCH($C1317,⑥商品照会CSV!$A$2:$A$3001,0)),0))</f>
        <v/>
      </c>
      <c r="M1317" s="40" t="str">
        <f aca="false">IF($C1317="","",N($L1317)*N($K1317))</f>
        <v/>
      </c>
      <c r="N1317" s="17" t="str">
        <f aca="false">IF($C1317="","",MAX(1,IFERROR(INDEX(⑥商品照会CSV!$AK$2:$AK$3001,MATCH($C1317,⑥商品照会CSV!$A$2:$A$3001,0)),1)))</f>
        <v/>
      </c>
      <c r="O1317" s="12" t="str">
        <f aca="false">IF($C1317="","",IFERROR(IF(INDEX(⑥商品照会CSV!$AN$2:$AN$3001,MATCH($C1317,⑥商品照会CSV!$A$2:$A$3001,0))=1,"バラ",IF(INDEX(⑥商品照会CSV!$AM$2:$AM$3001,MATCH($C1317,⑥商品照会CSV!$A$2:$A$3001,0))=1,"中間包装","ケース")),"ケース"))</f>
        <v/>
      </c>
      <c r="P1317" s="18"/>
      <c r="Q1317" s="14"/>
      <c r="R1317" s="17" t="str">
        <f aca="false">IF($C1317="","",N($Q1317)*N($K1317))</f>
        <v/>
      </c>
    </row>
    <row r="1318" customFormat="false" ht="15" hidden="false" customHeight="false" outlineLevel="0" collapsed="false">
      <c r="B1318" s="12" t="n">
        <v>1313</v>
      </c>
      <c r="C1318" s="36" t="str">
        <f aca="false">IF(①在庫CSV_発注日!$M1314="","",①在庫CSV_発注日!$M1314&amp;"")</f>
        <v/>
      </c>
      <c r="D1318" s="12" t="str">
        <f aca="false">IF($C1318="","",①在庫CSV_発注日!$N1314)</f>
        <v/>
      </c>
      <c r="E1318" s="12" t="str">
        <f aca="false">IF($C1318="","",①在庫CSV_発注日!$H1314)</f>
        <v/>
      </c>
      <c r="F1318" s="12" t="str">
        <f aca="false">IF($C1318="","",①在庫CSV_発注日!$L1314)</f>
        <v/>
      </c>
      <c r="G1318" s="18"/>
      <c r="H1318" s="17" t="str">
        <f aca="false">IF($C1318="","",N(①在庫CSV_発注日!$Z1314))</f>
        <v/>
      </c>
      <c r="I1318" s="37" t="str">
        <f aca="false">IF($C1318="","",SUMIFS(⑤減算マスタCSV!$L$2:$L$8001,⑤減算マスタCSV!$F$2:$F$8001,$C1318,⑤減算マスタCSV!$K$2:$K$8001,1))</f>
        <v/>
      </c>
      <c r="J1318" s="17" t="str">
        <f aca="false">IF($C1318="","",IFERROR(INDEX(⑤減算マスタCSV!$H$2:$H$8001,MATCH($C1318,⑤減算マスタCSV!$F$2:$F$8001,0)),1))</f>
        <v/>
      </c>
      <c r="K1318" s="17" t="str">
        <f aca="false">IF($C1318="","",MAX(1,IFERROR(INDEX(⑥商品照会CSV!$M$2:$M$3001,MATCH($C1318,⑥商品照会CSV!$A$2:$A$3001,0)),1)))</f>
        <v/>
      </c>
      <c r="L1318" s="40" t="str">
        <f aca="false">IF($C1318="","",IFERROR(INDEX(⑥商品照会CSV!$Q$2:$Q$3001,MATCH($C1318,⑥商品照会CSV!$A$2:$A$3001,0)),0))</f>
        <v/>
      </c>
      <c r="M1318" s="40" t="str">
        <f aca="false">IF($C1318="","",N($L1318)*N($K1318))</f>
        <v/>
      </c>
      <c r="N1318" s="17" t="str">
        <f aca="false">IF($C1318="","",MAX(1,IFERROR(INDEX(⑥商品照会CSV!$AK$2:$AK$3001,MATCH($C1318,⑥商品照会CSV!$A$2:$A$3001,0)),1)))</f>
        <v/>
      </c>
      <c r="O1318" s="12" t="str">
        <f aca="false">IF($C1318="","",IFERROR(IF(INDEX(⑥商品照会CSV!$AN$2:$AN$3001,MATCH($C1318,⑥商品照会CSV!$A$2:$A$3001,0))=1,"バラ",IF(INDEX(⑥商品照会CSV!$AM$2:$AM$3001,MATCH($C1318,⑥商品照会CSV!$A$2:$A$3001,0))=1,"中間包装","ケース")),"ケース"))</f>
        <v/>
      </c>
      <c r="P1318" s="18"/>
      <c r="Q1318" s="14"/>
      <c r="R1318" s="17" t="str">
        <f aca="false">IF($C1318="","",N($Q1318)*N($K1318))</f>
        <v/>
      </c>
    </row>
    <row r="1319" customFormat="false" ht="15" hidden="false" customHeight="false" outlineLevel="0" collapsed="false">
      <c r="B1319" s="12" t="n">
        <v>1314</v>
      </c>
      <c r="C1319" s="36" t="str">
        <f aca="false">IF(①在庫CSV_発注日!$M1315="","",①在庫CSV_発注日!$M1315&amp;"")</f>
        <v/>
      </c>
      <c r="D1319" s="12" t="str">
        <f aca="false">IF($C1319="","",①在庫CSV_発注日!$N1315)</f>
        <v/>
      </c>
      <c r="E1319" s="12" t="str">
        <f aca="false">IF($C1319="","",①在庫CSV_発注日!$H1315)</f>
        <v/>
      </c>
      <c r="F1319" s="12" t="str">
        <f aca="false">IF($C1319="","",①在庫CSV_発注日!$L1315)</f>
        <v/>
      </c>
      <c r="G1319" s="18"/>
      <c r="H1319" s="17" t="str">
        <f aca="false">IF($C1319="","",N(①在庫CSV_発注日!$Z1315))</f>
        <v/>
      </c>
      <c r="I1319" s="37" t="str">
        <f aca="false">IF($C1319="","",SUMIFS(⑤減算マスタCSV!$L$2:$L$8001,⑤減算マスタCSV!$F$2:$F$8001,$C1319,⑤減算マスタCSV!$K$2:$K$8001,1))</f>
        <v/>
      </c>
      <c r="J1319" s="17" t="str">
        <f aca="false">IF($C1319="","",IFERROR(INDEX(⑤減算マスタCSV!$H$2:$H$8001,MATCH($C1319,⑤減算マスタCSV!$F$2:$F$8001,0)),1))</f>
        <v/>
      </c>
      <c r="K1319" s="17" t="str">
        <f aca="false">IF($C1319="","",MAX(1,IFERROR(INDEX(⑥商品照会CSV!$M$2:$M$3001,MATCH($C1319,⑥商品照会CSV!$A$2:$A$3001,0)),1)))</f>
        <v/>
      </c>
      <c r="L1319" s="40" t="str">
        <f aca="false">IF($C1319="","",IFERROR(INDEX(⑥商品照会CSV!$Q$2:$Q$3001,MATCH($C1319,⑥商品照会CSV!$A$2:$A$3001,0)),0))</f>
        <v/>
      </c>
      <c r="M1319" s="40" t="str">
        <f aca="false">IF($C1319="","",N($L1319)*N($K1319))</f>
        <v/>
      </c>
      <c r="N1319" s="17" t="str">
        <f aca="false">IF($C1319="","",MAX(1,IFERROR(INDEX(⑥商品照会CSV!$AK$2:$AK$3001,MATCH($C1319,⑥商品照会CSV!$A$2:$A$3001,0)),1)))</f>
        <v/>
      </c>
      <c r="O1319" s="12" t="str">
        <f aca="false">IF($C1319="","",IFERROR(IF(INDEX(⑥商品照会CSV!$AN$2:$AN$3001,MATCH($C1319,⑥商品照会CSV!$A$2:$A$3001,0))=1,"バラ",IF(INDEX(⑥商品照会CSV!$AM$2:$AM$3001,MATCH($C1319,⑥商品照会CSV!$A$2:$A$3001,0))=1,"中間包装","ケース")),"ケース"))</f>
        <v/>
      </c>
      <c r="P1319" s="18"/>
      <c r="Q1319" s="14"/>
      <c r="R1319" s="17" t="str">
        <f aca="false">IF($C1319="","",N($Q1319)*N($K1319))</f>
        <v/>
      </c>
    </row>
    <row r="1320" customFormat="false" ht="15" hidden="false" customHeight="false" outlineLevel="0" collapsed="false">
      <c r="B1320" s="12" t="n">
        <v>1315</v>
      </c>
      <c r="C1320" s="36" t="str">
        <f aca="false">IF(①在庫CSV_発注日!$M1316="","",①在庫CSV_発注日!$M1316&amp;"")</f>
        <v/>
      </c>
      <c r="D1320" s="12" t="str">
        <f aca="false">IF($C1320="","",①在庫CSV_発注日!$N1316)</f>
        <v/>
      </c>
      <c r="E1320" s="12" t="str">
        <f aca="false">IF($C1320="","",①在庫CSV_発注日!$H1316)</f>
        <v/>
      </c>
      <c r="F1320" s="12" t="str">
        <f aca="false">IF($C1320="","",①在庫CSV_発注日!$L1316)</f>
        <v/>
      </c>
      <c r="G1320" s="18"/>
      <c r="H1320" s="17" t="str">
        <f aca="false">IF($C1320="","",N(①在庫CSV_発注日!$Z1316))</f>
        <v/>
      </c>
      <c r="I1320" s="37" t="str">
        <f aca="false">IF($C1320="","",SUMIFS(⑤減算マスタCSV!$L$2:$L$8001,⑤減算マスタCSV!$F$2:$F$8001,$C1320,⑤減算マスタCSV!$K$2:$K$8001,1))</f>
        <v/>
      </c>
      <c r="J1320" s="17" t="str">
        <f aca="false">IF($C1320="","",IFERROR(INDEX(⑤減算マスタCSV!$H$2:$H$8001,MATCH($C1320,⑤減算マスタCSV!$F$2:$F$8001,0)),1))</f>
        <v/>
      </c>
      <c r="K1320" s="17" t="str">
        <f aca="false">IF($C1320="","",MAX(1,IFERROR(INDEX(⑥商品照会CSV!$M$2:$M$3001,MATCH($C1320,⑥商品照会CSV!$A$2:$A$3001,0)),1)))</f>
        <v/>
      </c>
      <c r="L1320" s="40" t="str">
        <f aca="false">IF($C1320="","",IFERROR(INDEX(⑥商品照会CSV!$Q$2:$Q$3001,MATCH($C1320,⑥商品照会CSV!$A$2:$A$3001,0)),0))</f>
        <v/>
      </c>
      <c r="M1320" s="40" t="str">
        <f aca="false">IF($C1320="","",N($L1320)*N($K1320))</f>
        <v/>
      </c>
      <c r="N1320" s="17" t="str">
        <f aca="false">IF($C1320="","",MAX(1,IFERROR(INDEX(⑥商品照会CSV!$AK$2:$AK$3001,MATCH($C1320,⑥商品照会CSV!$A$2:$A$3001,0)),1)))</f>
        <v/>
      </c>
      <c r="O1320" s="12" t="str">
        <f aca="false">IF($C1320="","",IFERROR(IF(INDEX(⑥商品照会CSV!$AN$2:$AN$3001,MATCH($C1320,⑥商品照会CSV!$A$2:$A$3001,0))=1,"バラ",IF(INDEX(⑥商品照会CSV!$AM$2:$AM$3001,MATCH($C1320,⑥商品照会CSV!$A$2:$A$3001,0))=1,"中間包装","ケース")),"ケース"))</f>
        <v/>
      </c>
      <c r="P1320" s="18"/>
      <c r="Q1320" s="14"/>
      <c r="R1320" s="17" t="str">
        <f aca="false">IF($C1320="","",N($Q1320)*N($K1320))</f>
        <v/>
      </c>
    </row>
    <row r="1321" customFormat="false" ht="15" hidden="false" customHeight="false" outlineLevel="0" collapsed="false">
      <c r="B1321" s="12" t="n">
        <v>1316</v>
      </c>
      <c r="C1321" s="36" t="str">
        <f aca="false">IF(①在庫CSV_発注日!$M1317="","",①在庫CSV_発注日!$M1317&amp;"")</f>
        <v/>
      </c>
      <c r="D1321" s="12" t="str">
        <f aca="false">IF($C1321="","",①在庫CSV_発注日!$N1317)</f>
        <v/>
      </c>
      <c r="E1321" s="12" t="str">
        <f aca="false">IF($C1321="","",①在庫CSV_発注日!$H1317)</f>
        <v/>
      </c>
      <c r="F1321" s="12" t="str">
        <f aca="false">IF($C1321="","",①在庫CSV_発注日!$L1317)</f>
        <v/>
      </c>
      <c r="G1321" s="18"/>
      <c r="H1321" s="17" t="str">
        <f aca="false">IF($C1321="","",N(①在庫CSV_発注日!$Z1317))</f>
        <v/>
      </c>
      <c r="I1321" s="37" t="str">
        <f aca="false">IF($C1321="","",SUMIFS(⑤減算マスタCSV!$L$2:$L$8001,⑤減算マスタCSV!$F$2:$F$8001,$C1321,⑤減算マスタCSV!$K$2:$K$8001,1))</f>
        <v/>
      </c>
      <c r="J1321" s="17" t="str">
        <f aca="false">IF($C1321="","",IFERROR(INDEX(⑤減算マスタCSV!$H$2:$H$8001,MATCH($C1321,⑤減算マスタCSV!$F$2:$F$8001,0)),1))</f>
        <v/>
      </c>
      <c r="K1321" s="17" t="str">
        <f aca="false">IF($C1321="","",MAX(1,IFERROR(INDEX(⑥商品照会CSV!$M$2:$M$3001,MATCH($C1321,⑥商品照会CSV!$A$2:$A$3001,0)),1)))</f>
        <v/>
      </c>
      <c r="L1321" s="40" t="str">
        <f aca="false">IF($C1321="","",IFERROR(INDEX(⑥商品照会CSV!$Q$2:$Q$3001,MATCH($C1321,⑥商品照会CSV!$A$2:$A$3001,0)),0))</f>
        <v/>
      </c>
      <c r="M1321" s="40" t="str">
        <f aca="false">IF($C1321="","",N($L1321)*N($K1321))</f>
        <v/>
      </c>
      <c r="N1321" s="17" t="str">
        <f aca="false">IF($C1321="","",MAX(1,IFERROR(INDEX(⑥商品照会CSV!$AK$2:$AK$3001,MATCH($C1321,⑥商品照会CSV!$A$2:$A$3001,0)),1)))</f>
        <v/>
      </c>
      <c r="O1321" s="12" t="str">
        <f aca="false">IF($C1321="","",IFERROR(IF(INDEX(⑥商品照会CSV!$AN$2:$AN$3001,MATCH($C1321,⑥商品照会CSV!$A$2:$A$3001,0))=1,"バラ",IF(INDEX(⑥商品照会CSV!$AM$2:$AM$3001,MATCH($C1321,⑥商品照会CSV!$A$2:$A$3001,0))=1,"中間包装","ケース")),"ケース"))</f>
        <v/>
      </c>
      <c r="P1321" s="18"/>
      <c r="Q1321" s="14"/>
      <c r="R1321" s="17" t="str">
        <f aca="false">IF($C1321="","",N($Q1321)*N($K1321))</f>
        <v/>
      </c>
    </row>
    <row r="1322" customFormat="false" ht="15" hidden="false" customHeight="false" outlineLevel="0" collapsed="false">
      <c r="B1322" s="12" t="n">
        <v>1317</v>
      </c>
      <c r="C1322" s="36" t="str">
        <f aca="false">IF(①在庫CSV_発注日!$M1318="","",①在庫CSV_発注日!$M1318&amp;"")</f>
        <v/>
      </c>
      <c r="D1322" s="12" t="str">
        <f aca="false">IF($C1322="","",①在庫CSV_発注日!$N1318)</f>
        <v/>
      </c>
      <c r="E1322" s="12" t="str">
        <f aca="false">IF($C1322="","",①在庫CSV_発注日!$H1318)</f>
        <v/>
      </c>
      <c r="F1322" s="12" t="str">
        <f aca="false">IF($C1322="","",①在庫CSV_発注日!$L1318)</f>
        <v/>
      </c>
      <c r="G1322" s="18"/>
      <c r="H1322" s="17" t="str">
        <f aca="false">IF($C1322="","",N(①在庫CSV_発注日!$Z1318))</f>
        <v/>
      </c>
      <c r="I1322" s="37" t="str">
        <f aca="false">IF($C1322="","",SUMIFS(⑤減算マスタCSV!$L$2:$L$8001,⑤減算マスタCSV!$F$2:$F$8001,$C1322,⑤減算マスタCSV!$K$2:$K$8001,1))</f>
        <v/>
      </c>
      <c r="J1322" s="17" t="str">
        <f aca="false">IF($C1322="","",IFERROR(INDEX(⑤減算マスタCSV!$H$2:$H$8001,MATCH($C1322,⑤減算マスタCSV!$F$2:$F$8001,0)),1))</f>
        <v/>
      </c>
      <c r="K1322" s="17" t="str">
        <f aca="false">IF($C1322="","",MAX(1,IFERROR(INDEX(⑥商品照会CSV!$M$2:$M$3001,MATCH($C1322,⑥商品照会CSV!$A$2:$A$3001,0)),1)))</f>
        <v/>
      </c>
      <c r="L1322" s="40" t="str">
        <f aca="false">IF($C1322="","",IFERROR(INDEX(⑥商品照会CSV!$Q$2:$Q$3001,MATCH($C1322,⑥商品照会CSV!$A$2:$A$3001,0)),0))</f>
        <v/>
      </c>
      <c r="M1322" s="40" t="str">
        <f aca="false">IF($C1322="","",N($L1322)*N($K1322))</f>
        <v/>
      </c>
      <c r="N1322" s="17" t="str">
        <f aca="false">IF($C1322="","",MAX(1,IFERROR(INDEX(⑥商品照会CSV!$AK$2:$AK$3001,MATCH($C1322,⑥商品照会CSV!$A$2:$A$3001,0)),1)))</f>
        <v/>
      </c>
      <c r="O1322" s="12" t="str">
        <f aca="false">IF($C1322="","",IFERROR(IF(INDEX(⑥商品照会CSV!$AN$2:$AN$3001,MATCH($C1322,⑥商品照会CSV!$A$2:$A$3001,0))=1,"バラ",IF(INDEX(⑥商品照会CSV!$AM$2:$AM$3001,MATCH($C1322,⑥商品照会CSV!$A$2:$A$3001,0))=1,"中間包装","ケース")),"ケース"))</f>
        <v/>
      </c>
      <c r="P1322" s="18"/>
      <c r="Q1322" s="14"/>
      <c r="R1322" s="17" t="str">
        <f aca="false">IF($C1322="","",N($Q1322)*N($K1322))</f>
        <v/>
      </c>
    </row>
    <row r="1323" customFormat="false" ht="15" hidden="false" customHeight="false" outlineLevel="0" collapsed="false">
      <c r="B1323" s="12" t="n">
        <v>1318</v>
      </c>
      <c r="C1323" s="36" t="str">
        <f aca="false">IF(①在庫CSV_発注日!$M1319="","",①在庫CSV_発注日!$M1319&amp;"")</f>
        <v/>
      </c>
      <c r="D1323" s="12" t="str">
        <f aca="false">IF($C1323="","",①在庫CSV_発注日!$N1319)</f>
        <v/>
      </c>
      <c r="E1323" s="12" t="str">
        <f aca="false">IF($C1323="","",①在庫CSV_発注日!$H1319)</f>
        <v/>
      </c>
      <c r="F1323" s="12" t="str">
        <f aca="false">IF($C1323="","",①在庫CSV_発注日!$L1319)</f>
        <v/>
      </c>
      <c r="G1323" s="18"/>
      <c r="H1323" s="17" t="str">
        <f aca="false">IF($C1323="","",N(①在庫CSV_発注日!$Z1319))</f>
        <v/>
      </c>
      <c r="I1323" s="37" t="str">
        <f aca="false">IF($C1323="","",SUMIFS(⑤減算マスタCSV!$L$2:$L$8001,⑤減算マスタCSV!$F$2:$F$8001,$C1323,⑤減算マスタCSV!$K$2:$K$8001,1))</f>
        <v/>
      </c>
      <c r="J1323" s="17" t="str">
        <f aca="false">IF($C1323="","",IFERROR(INDEX(⑤減算マスタCSV!$H$2:$H$8001,MATCH($C1323,⑤減算マスタCSV!$F$2:$F$8001,0)),1))</f>
        <v/>
      </c>
      <c r="K1323" s="17" t="str">
        <f aca="false">IF($C1323="","",MAX(1,IFERROR(INDEX(⑥商品照会CSV!$M$2:$M$3001,MATCH($C1323,⑥商品照会CSV!$A$2:$A$3001,0)),1)))</f>
        <v/>
      </c>
      <c r="L1323" s="40" t="str">
        <f aca="false">IF($C1323="","",IFERROR(INDEX(⑥商品照会CSV!$Q$2:$Q$3001,MATCH($C1323,⑥商品照会CSV!$A$2:$A$3001,0)),0))</f>
        <v/>
      </c>
      <c r="M1323" s="40" t="str">
        <f aca="false">IF($C1323="","",N($L1323)*N($K1323))</f>
        <v/>
      </c>
      <c r="N1323" s="17" t="str">
        <f aca="false">IF($C1323="","",MAX(1,IFERROR(INDEX(⑥商品照会CSV!$AK$2:$AK$3001,MATCH($C1323,⑥商品照会CSV!$A$2:$A$3001,0)),1)))</f>
        <v/>
      </c>
      <c r="O1323" s="12" t="str">
        <f aca="false">IF($C1323="","",IFERROR(IF(INDEX(⑥商品照会CSV!$AN$2:$AN$3001,MATCH($C1323,⑥商品照会CSV!$A$2:$A$3001,0))=1,"バラ",IF(INDEX(⑥商品照会CSV!$AM$2:$AM$3001,MATCH($C1323,⑥商品照会CSV!$A$2:$A$3001,0))=1,"中間包装","ケース")),"ケース"))</f>
        <v/>
      </c>
      <c r="P1323" s="18"/>
      <c r="Q1323" s="14"/>
      <c r="R1323" s="17" t="str">
        <f aca="false">IF($C1323="","",N($Q1323)*N($K1323))</f>
        <v/>
      </c>
    </row>
    <row r="1324" customFormat="false" ht="15" hidden="false" customHeight="false" outlineLevel="0" collapsed="false">
      <c r="B1324" s="12" t="n">
        <v>1319</v>
      </c>
      <c r="C1324" s="36" t="str">
        <f aca="false">IF(①在庫CSV_発注日!$M1320="","",①在庫CSV_発注日!$M1320&amp;"")</f>
        <v/>
      </c>
      <c r="D1324" s="12" t="str">
        <f aca="false">IF($C1324="","",①在庫CSV_発注日!$N1320)</f>
        <v/>
      </c>
      <c r="E1324" s="12" t="str">
        <f aca="false">IF($C1324="","",①在庫CSV_発注日!$H1320)</f>
        <v/>
      </c>
      <c r="F1324" s="12" t="str">
        <f aca="false">IF($C1324="","",①在庫CSV_発注日!$L1320)</f>
        <v/>
      </c>
      <c r="G1324" s="18"/>
      <c r="H1324" s="17" t="str">
        <f aca="false">IF($C1324="","",N(①在庫CSV_発注日!$Z1320))</f>
        <v/>
      </c>
      <c r="I1324" s="37" t="str">
        <f aca="false">IF($C1324="","",SUMIFS(⑤減算マスタCSV!$L$2:$L$8001,⑤減算マスタCSV!$F$2:$F$8001,$C1324,⑤減算マスタCSV!$K$2:$K$8001,1))</f>
        <v/>
      </c>
      <c r="J1324" s="17" t="str">
        <f aca="false">IF($C1324="","",IFERROR(INDEX(⑤減算マスタCSV!$H$2:$H$8001,MATCH($C1324,⑤減算マスタCSV!$F$2:$F$8001,0)),1))</f>
        <v/>
      </c>
      <c r="K1324" s="17" t="str">
        <f aca="false">IF($C1324="","",MAX(1,IFERROR(INDEX(⑥商品照会CSV!$M$2:$M$3001,MATCH($C1324,⑥商品照会CSV!$A$2:$A$3001,0)),1)))</f>
        <v/>
      </c>
      <c r="L1324" s="40" t="str">
        <f aca="false">IF($C1324="","",IFERROR(INDEX(⑥商品照会CSV!$Q$2:$Q$3001,MATCH($C1324,⑥商品照会CSV!$A$2:$A$3001,0)),0))</f>
        <v/>
      </c>
      <c r="M1324" s="40" t="str">
        <f aca="false">IF($C1324="","",N($L1324)*N($K1324))</f>
        <v/>
      </c>
      <c r="N1324" s="17" t="str">
        <f aca="false">IF($C1324="","",MAX(1,IFERROR(INDEX(⑥商品照会CSV!$AK$2:$AK$3001,MATCH($C1324,⑥商品照会CSV!$A$2:$A$3001,0)),1)))</f>
        <v/>
      </c>
      <c r="O1324" s="12" t="str">
        <f aca="false">IF($C1324="","",IFERROR(IF(INDEX(⑥商品照会CSV!$AN$2:$AN$3001,MATCH($C1324,⑥商品照会CSV!$A$2:$A$3001,0))=1,"バラ",IF(INDEX(⑥商品照会CSV!$AM$2:$AM$3001,MATCH($C1324,⑥商品照会CSV!$A$2:$A$3001,0))=1,"中間包装","ケース")),"ケース"))</f>
        <v/>
      </c>
      <c r="P1324" s="18"/>
      <c r="Q1324" s="14"/>
      <c r="R1324" s="17" t="str">
        <f aca="false">IF($C1324="","",N($Q1324)*N($K1324))</f>
        <v/>
      </c>
    </row>
    <row r="1325" customFormat="false" ht="15" hidden="false" customHeight="false" outlineLevel="0" collapsed="false">
      <c r="B1325" s="12" t="n">
        <v>1320</v>
      </c>
      <c r="C1325" s="36" t="str">
        <f aca="false">IF(①在庫CSV_発注日!$M1321="","",①在庫CSV_発注日!$M1321&amp;"")</f>
        <v/>
      </c>
      <c r="D1325" s="12" t="str">
        <f aca="false">IF($C1325="","",①在庫CSV_発注日!$N1321)</f>
        <v/>
      </c>
      <c r="E1325" s="12" t="str">
        <f aca="false">IF($C1325="","",①在庫CSV_発注日!$H1321)</f>
        <v/>
      </c>
      <c r="F1325" s="12" t="str">
        <f aca="false">IF($C1325="","",①在庫CSV_発注日!$L1321)</f>
        <v/>
      </c>
      <c r="G1325" s="18"/>
      <c r="H1325" s="17" t="str">
        <f aca="false">IF($C1325="","",N(①在庫CSV_発注日!$Z1321))</f>
        <v/>
      </c>
      <c r="I1325" s="37" t="str">
        <f aca="false">IF($C1325="","",SUMIFS(⑤減算マスタCSV!$L$2:$L$8001,⑤減算マスタCSV!$F$2:$F$8001,$C1325,⑤減算マスタCSV!$K$2:$K$8001,1))</f>
        <v/>
      </c>
      <c r="J1325" s="17" t="str">
        <f aca="false">IF($C1325="","",IFERROR(INDEX(⑤減算マスタCSV!$H$2:$H$8001,MATCH($C1325,⑤減算マスタCSV!$F$2:$F$8001,0)),1))</f>
        <v/>
      </c>
      <c r="K1325" s="17" t="str">
        <f aca="false">IF($C1325="","",MAX(1,IFERROR(INDEX(⑥商品照会CSV!$M$2:$M$3001,MATCH($C1325,⑥商品照会CSV!$A$2:$A$3001,0)),1)))</f>
        <v/>
      </c>
      <c r="L1325" s="40" t="str">
        <f aca="false">IF($C1325="","",IFERROR(INDEX(⑥商品照会CSV!$Q$2:$Q$3001,MATCH($C1325,⑥商品照会CSV!$A$2:$A$3001,0)),0))</f>
        <v/>
      </c>
      <c r="M1325" s="40" t="str">
        <f aca="false">IF($C1325="","",N($L1325)*N($K1325))</f>
        <v/>
      </c>
      <c r="N1325" s="17" t="str">
        <f aca="false">IF($C1325="","",MAX(1,IFERROR(INDEX(⑥商品照会CSV!$AK$2:$AK$3001,MATCH($C1325,⑥商品照会CSV!$A$2:$A$3001,0)),1)))</f>
        <v/>
      </c>
      <c r="O1325" s="12" t="str">
        <f aca="false">IF($C1325="","",IFERROR(IF(INDEX(⑥商品照会CSV!$AN$2:$AN$3001,MATCH($C1325,⑥商品照会CSV!$A$2:$A$3001,0))=1,"バラ",IF(INDEX(⑥商品照会CSV!$AM$2:$AM$3001,MATCH($C1325,⑥商品照会CSV!$A$2:$A$3001,0))=1,"中間包装","ケース")),"ケース"))</f>
        <v/>
      </c>
      <c r="P1325" s="18"/>
      <c r="Q1325" s="14"/>
      <c r="R1325" s="17" t="str">
        <f aca="false">IF($C1325="","",N($Q1325)*N($K1325))</f>
        <v/>
      </c>
    </row>
    <row r="1326" customFormat="false" ht="15" hidden="false" customHeight="false" outlineLevel="0" collapsed="false">
      <c r="B1326" s="12" t="n">
        <v>1321</v>
      </c>
      <c r="C1326" s="36" t="str">
        <f aca="false">IF(①在庫CSV_発注日!$M1322="","",①在庫CSV_発注日!$M1322&amp;"")</f>
        <v/>
      </c>
      <c r="D1326" s="12" t="str">
        <f aca="false">IF($C1326="","",①在庫CSV_発注日!$N1322)</f>
        <v/>
      </c>
      <c r="E1326" s="12" t="str">
        <f aca="false">IF($C1326="","",①在庫CSV_発注日!$H1322)</f>
        <v/>
      </c>
      <c r="F1326" s="12" t="str">
        <f aca="false">IF($C1326="","",①在庫CSV_発注日!$L1322)</f>
        <v/>
      </c>
      <c r="G1326" s="18"/>
      <c r="H1326" s="17" t="str">
        <f aca="false">IF($C1326="","",N(①在庫CSV_発注日!$Z1322))</f>
        <v/>
      </c>
      <c r="I1326" s="37" t="str">
        <f aca="false">IF($C1326="","",SUMIFS(⑤減算マスタCSV!$L$2:$L$8001,⑤減算マスタCSV!$F$2:$F$8001,$C1326,⑤減算マスタCSV!$K$2:$K$8001,1))</f>
        <v/>
      </c>
      <c r="J1326" s="17" t="str">
        <f aca="false">IF($C1326="","",IFERROR(INDEX(⑤減算マスタCSV!$H$2:$H$8001,MATCH($C1326,⑤減算マスタCSV!$F$2:$F$8001,0)),1))</f>
        <v/>
      </c>
      <c r="K1326" s="17" t="str">
        <f aca="false">IF($C1326="","",MAX(1,IFERROR(INDEX(⑥商品照会CSV!$M$2:$M$3001,MATCH($C1326,⑥商品照会CSV!$A$2:$A$3001,0)),1)))</f>
        <v/>
      </c>
      <c r="L1326" s="40" t="str">
        <f aca="false">IF($C1326="","",IFERROR(INDEX(⑥商品照会CSV!$Q$2:$Q$3001,MATCH($C1326,⑥商品照会CSV!$A$2:$A$3001,0)),0))</f>
        <v/>
      </c>
      <c r="M1326" s="40" t="str">
        <f aca="false">IF($C1326="","",N($L1326)*N($K1326))</f>
        <v/>
      </c>
      <c r="N1326" s="17" t="str">
        <f aca="false">IF($C1326="","",MAX(1,IFERROR(INDEX(⑥商品照会CSV!$AK$2:$AK$3001,MATCH($C1326,⑥商品照会CSV!$A$2:$A$3001,0)),1)))</f>
        <v/>
      </c>
      <c r="O1326" s="12" t="str">
        <f aca="false">IF($C1326="","",IFERROR(IF(INDEX(⑥商品照会CSV!$AN$2:$AN$3001,MATCH($C1326,⑥商品照会CSV!$A$2:$A$3001,0))=1,"バラ",IF(INDEX(⑥商品照会CSV!$AM$2:$AM$3001,MATCH($C1326,⑥商品照会CSV!$A$2:$A$3001,0))=1,"中間包装","ケース")),"ケース"))</f>
        <v/>
      </c>
      <c r="P1326" s="18"/>
      <c r="Q1326" s="14"/>
      <c r="R1326" s="17" t="str">
        <f aca="false">IF($C1326="","",N($Q1326)*N($K1326))</f>
        <v/>
      </c>
    </row>
    <row r="1327" customFormat="false" ht="15" hidden="false" customHeight="false" outlineLevel="0" collapsed="false">
      <c r="B1327" s="12" t="n">
        <v>1322</v>
      </c>
      <c r="C1327" s="36" t="str">
        <f aca="false">IF(①在庫CSV_発注日!$M1323="","",①在庫CSV_発注日!$M1323&amp;"")</f>
        <v/>
      </c>
      <c r="D1327" s="12" t="str">
        <f aca="false">IF($C1327="","",①在庫CSV_発注日!$N1323)</f>
        <v/>
      </c>
      <c r="E1327" s="12" t="str">
        <f aca="false">IF($C1327="","",①在庫CSV_発注日!$H1323)</f>
        <v/>
      </c>
      <c r="F1327" s="12" t="str">
        <f aca="false">IF($C1327="","",①在庫CSV_発注日!$L1323)</f>
        <v/>
      </c>
      <c r="G1327" s="18"/>
      <c r="H1327" s="17" t="str">
        <f aca="false">IF($C1327="","",N(①在庫CSV_発注日!$Z1323))</f>
        <v/>
      </c>
      <c r="I1327" s="37" t="str">
        <f aca="false">IF($C1327="","",SUMIFS(⑤減算マスタCSV!$L$2:$L$8001,⑤減算マスタCSV!$F$2:$F$8001,$C1327,⑤減算マスタCSV!$K$2:$K$8001,1))</f>
        <v/>
      </c>
      <c r="J1327" s="17" t="str">
        <f aca="false">IF($C1327="","",IFERROR(INDEX(⑤減算マスタCSV!$H$2:$H$8001,MATCH($C1327,⑤減算マスタCSV!$F$2:$F$8001,0)),1))</f>
        <v/>
      </c>
      <c r="K1327" s="17" t="str">
        <f aca="false">IF($C1327="","",MAX(1,IFERROR(INDEX(⑥商品照会CSV!$M$2:$M$3001,MATCH($C1327,⑥商品照会CSV!$A$2:$A$3001,0)),1)))</f>
        <v/>
      </c>
      <c r="L1327" s="40" t="str">
        <f aca="false">IF($C1327="","",IFERROR(INDEX(⑥商品照会CSV!$Q$2:$Q$3001,MATCH($C1327,⑥商品照会CSV!$A$2:$A$3001,0)),0))</f>
        <v/>
      </c>
      <c r="M1327" s="40" t="str">
        <f aca="false">IF($C1327="","",N($L1327)*N($K1327))</f>
        <v/>
      </c>
      <c r="N1327" s="17" t="str">
        <f aca="false">IF($C1327="","",MAX(1,IFERROR(INDEX(⑥商品照会CSV!$AK$2:$AK$3001,MATCH($C1327,⑥商品照会CSV!$A$2:$A$3001,0)),1)))</f>
        <v/>
      </c>
      <c r="O1327" s="12" t="str">
        <f aca="false">IF($C1327="","",IFERROR(IF(INDEX(⑥商品照会CSV!$AN$2:$AN$3001,MATCH($C1327,⑥商品照会CSV!$A$2:$A$3001,0))=1,"バラ",IF(INDEX(⑥商品照会CSV!$AM$2:$AM$3001,MATCH($C1327,⑥商品照会CSV!$A$2:$A$3001,0))=1,"中間包装","ケース")),"ケース"))</f>
        <v/>
      </c>
      <c r="P1327" s="18"/>
      <c r="Q1327" s="14"/>
      <c r="R1327" s="17" t="str">
        <f aca="false">IF($C1327="","",N($Q1327)*N($K1327))</f>
        <v/>
      </c>
    </row>
    <row r="1328" customFormat="false" ht="15" hidden="false" customHeight="false" outlineLevel="0" collapsed="false">
      <c r="B1328" s="12" t="n">
        <v>1323</v>
      </c>
      <c r="C1328" s="36" t="str">
        <f aca="false">IF(①在庫CSV_発注日!$M1324="","",①在庫CSV_発注日!$M1324&amp;"")</f>
        <v/>
      </c>
      <c r="D1328" s="12" t="str">
        <f aca="false">IF($C1328="","",①在庫CSV_発注日!$N1324)</f>
        <v/>
      </c>
      <c r="E1328" s="12" t="str">
        <f aca="false">IF($C1328="","",①在庫CSV_発注日!$H1324)</f>
        <v/>
      </c>
      <c r="F1328" s="12" t="str">
        <f aca="false">IF($C1328="","",①在庫CSV_発注日!$L1324)</f>
        <v/>
      </c>
      <c r="G1328" s="18"/>
      <c r="H1328" s="17" t="str">
        <f aca="false">IF($C1328="","",N(①在庫CSV_発注日!$Z1324))</f>
        <v/>
      </c>
      <c r="I1328" s="37" t="str">
        <f aca="false">IF($C1328="","",SUMIFS(⑤減算マスタCSV!$L$2:$L$8001,⑤減算マスタCSV!$F$2:$F$8001,$C1328,⑤減算マスタCSV!$K$2:$K$8001,1))</f>
        <v/>
      </c>
      <c r="J1328" s="17" t="str">
        <f aca="false">IF($C1328="","",IFERROR(INDEX(⑤減算マスタCSV!$H$2:$H$8001,MATCH($C1328,⑤減算マスタCSV!$F$2:$F$8001,0)),1))</f>
        <v/>
      </c>
      <c r="K1328" s="17" t="str">
        <f aca="false">IF($C1328="","",MAX(1,IFERROR(INDEX(⑥商品照会CSV!$M$2:$M$3001,MATCH($C1328,⑥商品照会CSV!$A$2:$A$3001,0)),1)))</f>
        <v/>
      </c>
      <c r="L1328" s="40" t="str">
        <f aca="false">IF($C1328="","",IFERROR(INDEX(⑥商品照会CSV!$Q$2:$Q$3001,MATCH($C1328,⑥商品照会CSV!$A$2:$A$3001,0)),0))</f>
        <v/>
      </c>
      <c r="M1328" s="40" t="str">
        <f aca="false">IF($C1328="","",N($L1328)*N($K1328))</f>
        <v/>
      </c>
      <c r="N1328" s="17" t="str">
        <f aca="false">IF($C1328="","",MAX(1,IFERROR(INDEX(⑥商品照会CSV!$AK$2:$AK$3001,MATCH($C1328,⑥商品照会CSV!$A$2:$A$3001,0)),1)))</f>
        <v/>
      </c>
      <c r="O1328" s="12" t="str">
        <f aca="false">IF($C1328="","",IFERROR(IF(INDEX(⑥商品照会CSV!$AN$2:$AN$3001,MATCH($C1328,⑥商品照会CSV!$A$2:$A$3001,0))=1,"バラ",IF(INDEX(⑥商品照会CSV!$AM$2:$AM$3001,MATCH($C1328,⑥商品照会CSV!$A$2:$A$3001,0))=1,"中間包装","ケース")),"ケース"))</f>
        <v/>
      </c>
      <c r="P1328" s="18"/>
      <c r="Q1328" s="14"/>
      <c r="R1328" s="17" t="str">
        <f aca="false">IF($C1328="","",N($Q1328)*N($K1328))</f>
        <v/>
      </c>
    </row>
    <row r="1329" customFormat="false" ht="15" hidden="false" customHeight="false" outlineLevel="0" collapsed="false">
      <c r="B1329" s="12" t="n">
        <v>1324</v>
      </c>
      <c r="C1329" s="36" t="str">
        <f aca="false">IF(①在庫CSV_発注日!$M1325="","",①在庫CSV_発注日!$M1325&amp;"")</f>
        <v/>
      </c>
      <c r="D1329" s="12" t="str">
        <f aca="false">IF($C1329="","",①在庫CSV_発注日!$N1325)</f>
        <v/>
      </c>
      <c r="E1329" s="12" t="str">
        <f aca="false">IF($C1329="","",①在庫CSV_発注日!$H1325)</f>
        <v/>
      </c>
      <c r="F1329" s="12" t="str">
        <f aca="false">IF($C1329="","",①在庫CSV_発注日!$L1325)</f>
        <v/>
      </c>
      <c r="G1329" s="18"/>
      <c r="H1329" s="17" t="str">
        <f aca="false">IF($C1329="","",N(①在庫CSV_発注日!$Z1325))</f>
        <v/>
      </c>
      <c r="I1329" s="37" t="str">
        <f aca="false">IF($C1329="","",SUMIFS(⑤減算マスタCSV!$L$2:$L$8001,⑤減算マスタCSV!$F$2:$F$8001,$C1329,⑤減算マスタCSV!$K$2:$K$8001,1))</f>
        <v/>
      </c>
      <c r="J1329" s="17" t="str">
        <f aca="false">IF($C1329="","",IFERROR(INDEX(⑤減算マスタCSV!$H$2:$H$8001,MATCH($C1329,⑤減算マスタCSV!$F$2:$F$8001,0)),1))</f>
        <v/>
      </c>
      <c r="K1329" s="17" t="str">
        <f aca="false">IF($C1329="","",MAX(1,IFERROR(INDEX(⑥商品照会CSV!$M$2:$M$3001,MATCH($C1329,⑥商品照会CSV!$A$2:$A$3001,0)),1)))</f>
        <v/>
      </c>
      <c r="L1329" s="40" t="str">
        <f aca="false">IF($C1329="","",IFERROR(INDEX(⑥商品照会CSV!$Q$2:$Q$3001,MATCH($C1329,⑥商品照会CSV!$A$2:$A$3001,0)),0))</f>
        <v/>
      </c>
      <c r="M1329" s="40" t="str">
        <f aca="false">IF($C1329="","",N($L1329)*N($K1329))</f>
        <v/>
      </c>
      <c r="N1329" s="17" t="str">
        <f aca="false">IF($C1329="","",MAX(1,IFERROR(INDEX(⑥商品照会CSV!$AK$2:$AK$3001,MATCH($C1329,⑥商品照会CSV!$A$2:$A$3001,0)),1)))</f>
        <v/>
      </c>
      <c r="O1329" s="12" t="str">
        <f aca="false">IF($C1329="","",IFERROR(IF(INDEX(⑥商品照会CSV!$AN$2:$AN$3001,MATCH($C1329,⑥商品照会CSV!$A$2:$A$3001,0))=1,"バラ",IF(INDEX(⑥商品照会CSV!$AM$2:$AM$3001,MATCH($C1329,⑥商品照会CSV!$A$2:$A$3001,0))=1,"中間包装","ケース")),"ケース"))</f>
        <v/>
      </c>
      <c r="P1329" s="18"/>
      <c r="Q1329" s="14"/>
      <c r="R1329" s="17" t="str">
        <f aca="false">IF($C1329="","",N($Q1329)*N($K1329))</f>
        <v/>
      </c>
    </row>
    <row r="1330" customFormat="false" ht="15" hidden="false" customHeight="false" outlineLevel="0" collapsed="false">
      <c r="B1330" s="12" t="n">
        <v>1325</v>
      </c>
      <c r="C1330" s="36" t="str">
        <f aca="false">IF(①在庫CSV_発注日!$M1326="","",①在庫CSV_発注日!$M1326&amp;"")</f>
        <v/>
      </c>
      <c r="D1330" s="12" t="str">
        <f aca="false">IF($C1330="","",①在庫CSV_発注日!$N1326)</f>
        <v/>
      </c>
      <c r="E1330" s="12" t="str">
        <f aca="false">IF($C1330="","",①在庫CSV_発注日!$H1326)</f>
        <v/>
      </c>
      <c r="F1330" s="12" t="str">
        <f aca="false">IF($C1330="","",①在庫CSV_発注日!$L1326)</f>
        <v/>
      </c>
      <c r="G1330" s="18"/>
      <c r="H1330" s="17" t="str">
        <f aca="false">IF($C1330="","",N(①在庫CSV_発注日!$Z1326))</f>
        <v/>
      </c>
      <c r="I1330" s="37" t="str">
        <f aca="false">IF($C1330="","",SUMIFS(⑤減算マスタCSV!$L$2:$L$8001,⑤減算マスタCSV!$F$2:$F$8001,$C1330,⑤減算マスタCSV!$K$2:$K$8001,1))</f>
        <v/>
      </c>
      <c r="J1330" s="17" t="str">
        <f aca="false">IF($C1330="","",IFERROR(INDEX(⑤減算マスタCSV!$H$2:$H$8001,MATCH($C1330,⑤減算マスタCSV!$F$2:$F$8001,0)),1))</f>
        <v/>
      </c>
      <c r="K1330" s="17" t="str">
        <f aca="false">IF($C1330="","",MAX(1,IFERROR(INDEX(⑥商品照会CSV!$M$2:$M$3001,MATCH($C1330,⑥商品照会CSV!$A$2:$A$3001,0)),1)))</f>
        <v/>
      </c>
      <c r="L1330" s="40" t="str">
        <f aca="false">IF($C1330="","",IFERROR(INDEX(⑥商品照会CSV!$Q$2:$Q$3001,MATCH($C1330,⑥商品照会CSV!$A$2:$A$3001,0)),0))</f>
        <v/>
      </c>
      <c r="M1330" s="40" t="str">
        <f aca="false">IF($C1330="","",N($L1330)*N($K1330))</f>
        <v/>
      </c>
      <c r="N1330" s="17" t="str">
        <f aca="false">IF($C1330="","",MAX(1,IFERROR(INDEX(⑥商品照会CSV!$AK$2:$AK$3001,MATCH($C1330,⑥商品照会CSV!$A$2:$A$3001,0)),1)))</f>
        <v/>
      </c>
      <c r="O1330" s="12" t="str">
        <f aca="false">IF($C1330="","",IFERROR(IF(INDEX(⑥商品照会CSV!$AN$2:$AN$3001,MATCH($C1330,⑥商品照会CSV!$A$2:$A$3001,0))=1,"バラ",IF(INDEX(⑥商品照会CSV!$AM$2:$AM$3001,MATCH($C1330,⑥商品照会CSV!$A$2:$A$3001,0))=1,"中間包装","ケース")),"ケース"))</f>
        <v/>
      </c>
      <c r="P1330" s="18"/>
      <c r="Q1330" s="14"/>
      <c r="R1330" s="17" t="str">
        <f aca="false">IF($C1330="","",N($Q1330)*N($K1330))</f>
        <v/>
      </c>
    </row>
    <row r="1331" customFormat="false" ht="15" hidden="false" customHeight="false" outlineLevel="0" collapsed="false">
      <c r="B1331" s="12" t="n">
        <v>1326</v>
      </c>
      <c r="C1331" s="36" t="str">
        <f aca="false">IF(①在庫CSV_発注日!$M1327="","",①在庫CSV_発注日!$M1327&amp;"")</f>
        <v/>
      </c>
      <c r="D1331" s="12" t="str">
        <f aca="false">IF($C1331="","",①在庫CSV_発注日!$N1327)</f>
        <v/>
      </c>
      <c r="E1331" s="12" t="str">
        <f aca="false">IF($C1331="","",①在庫CSV_発注日!$H1327)</f>
        <v/>
      </c>
      <c r="F1331" s="12" t="str">
        <f aca="false">IF($C1331="","",①在庫CSV_発注日!$L1327)</f>
        <v/>
      </c>
      <c r="G1331" s="18"/>
      <c r="H1331" s="17" t="str">
        <f aca="false">IF($C1331="","",N(①在庫CSV_発注日!$Z1327))</f>
        <v/>
      </c>
      <c r="I1331" s="37" t="str">
        <f aca="false">IF($C1331="","",SUMIFS(⑤減算マスタCSV!$L$2:$L$8001,⑤減算マスタCSV!$F$2:$F$8001,$C1331,⑤減算マスタCSV!$K$2:$K$8001,1))</f>
        <v/>
      </c>
      <c r="J1331" s="17" t="str">
        <f aca="false">IF($C1331="","",IFERROR(INDEX(⑤減算マスタCSV!$H$2:$H$8001,MATCH($C1331,⑤減算マスタCSV!$F$2:$F$8001,0)),1))</f>
        <v/>
      </c>
      <c r="K1331" s="17" t="str">
        <f aca="false">IF($C1331="","",MAX(1,IFERROR(INDEX(⑥商品照会CSV!$M$2:$M$3001,MATCH($C1331,⑥商品照会CSV!$A$2:$A$3001,0)),1)))</f>
        <v/>
      </c>
      <c r="L1331" s="40" t="str">
        <f aca="false">IF($C1331="","",IFERROR(INDEX(⑥商品照会CSV!$Q$2:$Q$3001,MATCH($C1331,⑥商品照会CSV!$A$2:$A$3001,0)),0))</f>
        <v/>
      </c>
      <c r="M1331" s="40" t="str">
        <f aca="false">IF($C1331="","",N($L1331)*N($K1331))</f>
        <v/>
      </c>
      <c r="N1331" s="17" t="str">
        <f aca="false">IF($C1331="","",MAX(1,IFERROR(INDEX(⑥商品照会CSV!$AK$2:$AK$3001,MATCH($C1331,⑥商品照会CSV!$A$2:$A$3001,0)),1)))</f>
        <v/>
      </c>
      <c r="O1331" s="12" t="str">
        <f aca="false">IF($C1331="","",IFERROR(IF(INDEX(⑥商品照会CSV!$AN$2:$AN$3001,MATCH($C1331,⑥商品照会CSV!$A$2:$A$3001,0))=1,"バラ",IF(INDEX(⑥商品照会CSV!$AM$2:$AM$3001,MATCH($C1331,⑥商品照会CSV!$A$2:$A$3001,0))=1,"中間包装","ケース")),"ケース"))</f>
        <v/>
      </c>
      <c r="P1331" s="18"/>
      <c r="Q1331" s="14"/>
      <c r="R1331" s="17" t="str">
        <f aca="false">IF($C1331="","",N($Q1331)*N($K1331))</f>
        <v/>
      </c>
    </row>
    <row r="1332" customFormat="false" ht="15" hidden="false" customHeight="false" outlineLevel="0" collapsed="false">
      <c r="B1332" s="12" t="n">
        <v>1327</v>
      </c>
      <c r="C1332" s="36" t="str">
        <f aca="false">IF(①在庫CSV_発注日!$M1328="","",①在庫CSV_発注日!$M1328&amp;"")</f>
        <v/>
      </c>
      <c r="D1332" s="12" t="str">
        <f aca="false">IF($C1332="","",①在庫CSV_発注日!$N1328)</f>
        <v/>
      </c>
      <c r="E1332" s="12" t="str">
        <f aca="false">IF($C1332="","",①在庫CSV_発注日!$H1328)</f>
        <v/>
      </c>
      <c r="F1332" s="12" t="str">
        <f aca="false">IF($C1332="","",①在庫CSV_発注日!$L1328)</f>
        <v/>
      </c>
      <c r="G1332" s="18"/>
      <c r="H1332" s="17" t="str">
        <f aca="false">IF($C1332="","",N(①在庫CSV_発注日!$Z1328))</f>
        <v/>
      </c>
      <c r="I1332" s="37" t="str">
        <f aca="false">IF($C1332="","",SUMIFS(⑤減算マスタCSV!$L$2:$L$8001,⑤減算マスタCSV!$F$2:$F$8001,$C1332,⑤減算マスタCSV!$K$2:$K$8001,1))</f>
        <v/>
      </c>
      <c r="J1332" s="17" t="str">
        <f aca="false">IF($C1332="","",IFERROR(INDEX(⑤減算マスタCSV!$H$2:$H$8001,MATCH($C1332,⑤減算マスタCSV!$F$2:$F$8001,0)),1))</f>
        <v/>
      </c>
      <c r="K1332" s="17" t="str">
        <f aca="false">IF($C1332="","",MAX(1,IFERROR(INDEX(⑥商品照会CSV!$M$2:$M$3001,MATCH($C1332,⑥商品照会CSV!$A$2:$A$3001,0)),1)))</f>
        <v/>
      </c>
      <c r="L1332" s="40" t="str">
        <f aca="false">IF($C1332="","",IFERROR(INDEX(⑥商品照会CSV!$Q$2:$Q$3001,MATCH($C1332,⑥商品照会CSV!$A$2:$A$3001,0)),0))</f>
        <v/>
      </c>
      <c r="M1332" s="40" t="str">
        <f aca="false">IF($C1332="","",N($L1332)*N($K1332))</f>
        <v/>
      </c>
      <c r="N1332" s="17" t="str">
        <f aca="false">IF($C1332="","",MAX(1,IFERROR(INDEX(⑥商品照会CSV!$AK$2:$AK$3001,MATCH($C1332,⑥商品照会CSV!$A$2:$A$3001,0)),1)))</f>
        <v/>
      </c>
      <c r="O1332" s="12" t="str">
        <f aca="false">IF($C1332="","",IFERROR(IF(INDEX(⑥商品照会CSV!$AN$2:$AN$3001,MATCH($C1332,⑥商品照会CSV!$A$2:$A$3001,0))=1,"バラ",IF(INDEX(⑥商品照会CSV!$AM$2:$AM$3001,MATCH($C1332,⑥商品照会CSV!$A$2:$A$3001,0))=1,"中間包装","ケース")),"ケース"))</f>
        <v/>
      </c>
      <c r="P1332" s="18"/>
      <c r="Q1332" s="14"/>
      <c r="R1332" s="17" t="str">
        <f aca="false">IF($C1332="","",N($Q1332)*N($K1332))</f>
        <v/>
      </c>
    </row>
    <row r="1333" customFormat="false" ht="15" hidden="false" customHeight="false" outlineLevel="0" collapsed="false">
      <c r="B1333" s="12" t="n">
        <v>1328</v>
      </c>
      <c r="C1333" s="36" t="str">
        <f aca="false">IF(①在庫CSV_発注日!$M1329="","",①在庫CSV_発注日!$M1329&amp;"")</f>
        <v/>
      </c>
      <c r="D1333" s="12" t="str">
        <f aca="false">IF($C1333="","",①在庫CSV_発注日!$N1329)</f>
        <v/>
      </c>
      <c r="E1333" s="12" t="str">
        <f aca="false">IF($C1333="","",①在庫CSV_発注日!$H1329)</f>
        <v/>
      </c>
      <c r="F1333" s="12" t="str">
        <f aca="false">IF($C1333="","",①在庫CSV_発注日!$L1329)</f>
        <v/>
      </c>
      <c r="G1333" s="18"/>
      <c r="H1333" s="17" t="str">
        <f aca="false">IF($C1333="","",N(①在庫CSV_発注日!$Z1329))</f>
        <v/>
      </c>
      <c r="I1333" s="37" t="str">
        <f aca="false">IF($C1333="","",SUMIFS(⑤減算マスタCSV!$L$2:$L$8001,⑤減算マスタCSV!$F$2:$F$8001,$C1333,⑤減算マスタCSV!$K$2:$K$8001,1))</f>
        <v/>
      </c>
      <c r="J1333" s="17" t="str">
        <f aca="false">IF($C1333="","",IFERROR(INDEX(⑤減算マスタCSV!$H$2:$H$8001,MATCH($C1333,⑤減算マスタCSV!$F$2:$F$8001,0)),1))</f>
        <v/>
      </c>
      <c r="K1333" s="17" t="str">
        <f aca="false">IF($C1333="","",MAX(1,IFERROR(INDEX(⑥商品照会CSV!$M$2:$M$3001,MATCH($C1333,⑥商品照会CSV!$A$2:$A$3001,0)),1)))</f>
        <v/>
      </c>
      <c r="L1333" s="40" t="str">
        <f aca="false">IF($C1333="","",IFERROR(INDEX(⑥商品照会CSV!$Q$2:$Q$3001,MATCH($C1333,⑥商品照会CSV!$A$2:$A$3001,0)),0))</f>
        <v/>
      </c>
      <c r="M1333" s="40" t="str">
        <f aca="false">IF($C1333="","",N($L1333)*N($K1333))</f>
        <v/>
      </c>
      <c r="N1333" s="17" t="str">
        <f aca="false">IF($C1333="","",MAX(1,IFERROR(INDEX(⑥商品照会CSV!$AK$2:$AK$3001,MATCH($C1333,⑥商品照会CSV!$A$2:$A$3001,0)),1)))</f>
        <v/>
      </c>
      <c r="O1333" s="12" t="str">
        <f aca="false">IF($C1333="","",IFERROR(IF(INDEX(⑥商品照会CSV!$AN$2:$AN$3001,MATCH($C1333,⑥商品照会CSV!$A$2:$A$3001,0))=1,"バラ",IF(INDEX(⑥商品照会CSV!$AM$2:$AM$3001,MATCH($C1333,⑥商品照会CSV!$A$2:$A$3001,0))=1,"中間包装","ケース")),"ケース"))</f>
        <v/>
      </c>
      <c r="P1333" s="18"/>
      <c r="Q1333" s="14"/>
      <c r="R1333" s="17" t="str">
        <f aca="false">IF($C1333="","",N($Q1333)*N($K1333))</f>
        <v/>
      </c>
    </row>
    <row r="1334" customFormat="false" ht="15" hidden="false" customHeight="false" outlineLevel="0" collapsed="false">
      <c r="B1334" s="12" t="n">
        <v>1329</v>
      </c>
      <c r="C1334" s="36" t="str">
        <f aca="false">IF(①在庫CSV_発注日!$M1330="","",①在庫CSV_発注日!$M1330&amp;"")</f>
        <v/>
      </c>
      <c r="D1334" s="12" t="str">
        <f aca="false">IF($C1334="","",①在庫CSV_発注日!$N1330)</f>
        <v/>
      </c>
      <c r="E1334" s="12" t="str">
        <f aca="false">IF($C1334="","",①在庫CSV_発注日!$H1330)</f>
        <v/>
      </c>
      <c r="F1334" s="12" t="str">
        <f aca="false">IF($C1334="","",①在庫CSV_発注日!$L1330)</f>
        <v/>
      </c>
      <c r="G1334" s="18"/>
      <c r="H1334" s="17" t="str">
        <f aca="false">IF($C1334="","",N(①在庫CSV_発注日!$Z1330))</f>
        <v/>
      </c>
      <c r="I1334" s="37" t="str">
        <f aca="false">IF($C1334="","",SUMIFS(⑤減算マスタCSV!$L$2:$L$8001,⑤減算マスタCSV!$F$2:$F$8001,$C1334,⑤減算マスタCSV!$K$2:$K$8001,1))</f>
        <v/>
      </c>
      <c r="J1334" s="17" t="str">
        <f aca="false">IF($C1334="","",IFERROR(INDEX(⑤減算マスタCSV!$H$2:$H$8001,MATCH($C1334,⑤減算マスタCSV!$F$2:$F$8001,0)),1))</f>
        <v/>
      </c>
      <c r="K1334" s="17" t="str">
        <f aca="false">IF($C1334="","",MAX(1,IFERROR(INDEX(⑥商品照会CSV!$M$2:$M$3001,MATCH($C1334,⑥商品照会CSV!$A$2:$A$3001,0)),1)))</f>
        <v/>
      </c>
      <c r="L1334" s="40" t="str">
        <f aca="false">IF($C1334="","",IFERROR(INDEX(⑥商品照会CSV!$Q$2:$Q$3001,MATCH($C1334,⑥商品照会CSV!$A$2:$A$3001,0)),0))</f>
        <v/>
      </c>
      <c r="M1334" s="40" t="str">
        <f aca="false">IF($C1334="","",N($L1334)*N($K1334))</f>
        <v/>
      </c>
      <c r="N1334" s="17" t="str">
        <f aca="false">IF($C1334="","",MAX(1,IFERROR(INDEX(⑥商品照会CSV!$AK$2:$AK$3001,MATCH($C1334,⑥商品照会CSV!$A$2:$A$3001,0)),1)))</f>
        <v/>
      </c>
      <c r="O1334" s="12" t="str">
        <f aca="false">IF($C1334="","",IFERROR(IF(INDEX(⑥商品照会CSV!$AN$2:$AN$3001,MATCH($C1334,⑥商品照会CSV!$A$2:$A$3001,0))=1,"バラ",IF(INDEX(⑥商品照会CSV!$AM$2:$AM$3001,MATCH($C1334,⑥商品照会CSV!$A$2:$A$3001,0))=1,"中間包装","ケース")),"ケース"))</f>
        <v/>
      </c>
      <c r="P1334" s="18"/>
      <c r="Q1334" s="14"/>
      <c r="R1334" s="17" t="str">
        <f aca="false">IF($C1334="","",N($Q1334)*N($K1334))</f>
        <v/>
      </c>
    </row>
    <row r="1335" customFormat="false" ht="15" hidden="false" customHeight="false" outlineLevel="0" collapsed="false">
      <c r="B1335" s="12" t="n">
        <v>1330</v>
      </c>
      <c r="C1335" s="36" t="str">
        <f aca="false">IF(①在庫CSV_発注日!$M1331="","",①在庫CSV_発注日!$M1331&amp;"")</f>
        <v/>
      </c>
      <c r="D1335" s="12" t="str">
        <f aca="false">IF($C1335="","",①在庫CSV_発注日!$N1331)</f>
        <v/>
      </c>
      <c r="E1335" s="12" t="str">
        <f aca="false">IF($C1335="","",①在庫CSV_発注日!$H1331)</f>
        <v/>
      </c>
      <c r="F1335" s="12" t="str">
        <f aca="false">IF($C1335="","",①在庫CSV_発注日!$L1331)</f>
        <v/>
      </c>
      <c r="G1335" s="18"/>
      <c r="H1335" s="17" t="str">
        <f aca="false">IF($C1335="","",N(①在庫CSV_発注日!$Z1331))</f>
        <v/>
      </c>
      <c r="I1335" s="37" t="str">
        <f aca="false">IF($C1335="","",SUMIFS(⑤減算マスタCSV!$L$2:$L$8001,⑤減算マスタCSV!$F$2:$F$8001,$C1335,⑤減算マスタCSV!$K$2:$K$8001,1))</f>
        <v/>
      </c>
      <c r="J1335" s="17" t="str">
        <f aca="false">IF($C1335="","",IFERROR(INDEX(⑤減算マスタCSV!$H$2:$H$8001,MATCH($C1335,⑤減算マスタCSV!$F$2:$F$8001,0)),1))</f>
        <v/>
      </c>
      <c r="K1335" s="17" t="str">
        <f aca="false">IF($C1335="","",MAX(1,IFERROR(INDEX(⑥商品照会CSV!$M$2:$M$3001,MATCH($C1335,⑥商品照会CSV!$A$2:$A$3001,0)),1)))</f>
        <v/>
      </c>
      <c r="L1335" s="40" t="str">
        <f aca="false">IF($C1335="","",IFERROR(INDEX(⑥商品照会CSV!$Q$2:$Q$3001,MATCH($C1335,⑥商品照会CSV!$A$2:$A$3001,0)),0))</f>
        <v/>
      </c>
      <c r="M1335" s="40" t="str">
        <f aca="false">IF($C1335="","",N($L1335)*N($K1335))</f>
        <v/>
      </c>
      <c r="N1335" s="17" t="str">
        <f aca="false">IF($C1335="","",MAX(1,IFERROR(INDEX(⑥商品照会CSV!$AK$2:$AK$3001,MATCH($C1335,⑥商品照会CSV!$A$2:$A$3001,0)),1)))</f>
        <v/>
      </c>
      <c r="O1335" s="12" t="str">
        <f aca="false">IF($C1335="","",IFERROR(IF(INDEX(⑥商品照会CSV!$AN$2:$AN$3001,MATCH($C1335,⑥商品照会CSV!$A$2:$A$3001,0))=1,"バラ",IF(INDEX(⑥商品照会CSV!$AM$2:$AM$3001,MATCH($C1335,⑥商品照会CSV!$A$2:$A$3001,0))=1,"中間包装","ケース")),"ケース"))</f>
        <v/>
      </c>
      <c r="P1335" s="18"/>
      <c r="Q1335" s="14"/>
      <c r="R1335" s="17" t="str">
        <f aca="false">IF($C1335="","",N($Q1335)*N($K1335))</f>
        <v/>
      </c>
    </row>
    <row r="1336" customFormat="false" ht="15" hidden="false" customHeight="false" outlineLevel="0" collapsed="false">
      <c r="B1336" s="12" t="n">
        <v>1331</v>
      </c>
      <c r="C1336" s="36" t="str">
        <f aca="false">IF(①在庫CSV_発注日!$M1332="","",①在庫CSV_発注日!$M1332&amp;"")</f>
        <v/>
      </c>
      <c r="D1336" s="12" t="str">
        <f aca="false">IF($C1336="","",①在庫CSV_発注日!$N1332)</f>
        <v/>
      </c>
      <c r="E1336" s="12" t="str">
        <f aca="false">IF($C1336="","",①在庫CSV_発注日!$H1332)</f>
        <v/>
      </c>
      <c r="F1336" s="12" t="str">
        <f aca="false">IF($C1336="","",①在庫CSV_発注日!$L1332)</f>
        <v/>
      </c>
      <c r="G1336" s="18"/>
      <c r="H1336" s="17" t="str">
        <f aca="false">IF($C1336="","",N(①在庫CSV_発注日!$Z1332))</f>
        <v/>
      </c>
      <c r="I1336" s="37" t="str">
        <f aca="false">IF($C1336="","",SUMIFS(⑤減算マスタCSV!$L$2:$L$8001,⑤減算マスタCSV!$F$2:$F$8001,$C1336,⑤減算マスタCSV!$K$2:$K$8001,1))</f>
        <v/>
      </c>
      <c r="J1336" s="17" t="str">
        <f aca="false">IF($C1336="","",IFERROR(INDEX(⑤減算マスタCSV!$H$2:$H$8001,MATCH($C1336,⑤減算マスタCSV!$F$2:$F$8001,0)),1))</f>
        <v/>
      </c>
      <c r="K1336" s="17" t="str">
        <f aca="false">IF($C1336="","",MAX(1,IFERROR(INDEX(⑥商品照会CSV!$M$2:$M$3001,MATCH($C1336,⑥商品照会CSV!$A$2:$A$3001,0)),1)))</f>
        <v/>
      </c>
      <c r="L1336" s="40" t="str">
        <f aca="false">IF($C1336="","",IFERROR(INDEX(⑥商品照会CSV!$Q$2:$Q$3001,MATCH($C1336,⑥商品照会CSV!$A$2:$A$3001,0)),0))</f>
        <v/>
      </c>
      <c r="M1336" s="40" t="str">
        <f aca="false">IF($C1336="","",N($L1336)*N($K1336))</f>
        <v/>
      </c>
      <c r="N1336" s="17" t="str">
        <f aca="false">IF($C1336="","",MAX(1,IFERROR(INDEX(⑥商品照会CSV!$AK$2:$AK$3001,MATCH($C1336,⑥商品照会CSV!$A$2:$A$3001,0)),1)))</f>
        <v/>
      </c>
      <c r="O1336" s="12" t="str">
        <f aca="false">IF($C1336="","",IFERROR(IF(INDEX(⑥商品照会CSV!$AN$2:$AN$3001,MATCH($C1336,⑥商品照会CSV!$A$2:$A$3001,0))=1,"バラ",IF(INDEX(⑥商品照会CSV!$AM$2:$AM$3001,MATCH($C1336,⑥商品照会CSV!$A$2:$A$3001,0))=1,"中間包装","ケース")),"ケース"))</f>
        <v/>
      </c>
      <c r="P1336" s="18"/>
      <c r="Q1336" s="14"/>
      <c r="R1336" s="17" t="str">
        <f aca="false">IF($C1336="","",N($Q1336)*N($K1336))</f>
        <v/>
      </c>
    </row>
    <row r="1337" customFormat="false" ht="15" hidden="false" customHeight="false" outlineLevel="0" collapsed="false">
      <c r="B1337" s="12" t="n">
        <v>1332</v>
      </c>
      <c r="C1337" s="36" t="str">
        <f aca="false">IF(①在庫CSV_発注日!$M1333="","",①在庫CSV_発注日!$M1333&amp;"")</f>
        <v/>
      </c>
      <c r="D1337" s="12" t="str">
        <f aca="false">IF($C1337="","",①在庫CSV_発注日!$N1333)</f>
        <v/>
      </c>
      <c r="E1337" s="12" t="str">
        <f aca="false">IF($C1337="","",①在庫CSV_発注日!$H1333)</f>
        <v/>
      </c>
      <c r="F1337" s="12" t="str">
        <f aca="false">IF($C1337="","",①在庫CSV_発注日!$L1333)</f>
        <v/>
      </c>
      <c r="G1337" s="18"/>
      <c r="H1337" s="17" t="str">
        <f aca="false">IF($C1337="","",N(①在庫CSV_発注日!$Z1333))</f>
        <v/>
      </c>
      <c r="I1337" s="37" t="str">
        <f aca="false">IF($C1337="","",SUMIFS(⑤減算マスタCSV!$L$2:$L$8001,⑤減算マスタCSV!$F$2:$F$8001,$C1337,⑤減算マスタCSV!$K$2:$K$8001,1))</f>
        <v/>
      </c>
      <c r="J1337" s="17" t="str">
        <f aca="false">IF($C1337="","",IFERROR(INDEX(⑤減算マスタCSV!$H$2:$H$8001,MATCH($C1337,⑤減算マスタCSV!$F$2:$F$8001,0)),1))</f>
        <v/>
      </c>
      <c r="K1337" s="17" t="str">
        <f aca="false">IF($C1337="","",MAX(1,IFERROR(INDEX(⑥商品照会CSV!$M$2:$M$3001,MATCH($C1337,⑥商品照会CSV!$A$2:$A$3001,0)),1)))</f>
        <v/>
      </c>
      <c r="L1337" s="40" t="str">
        <f aca="false">IF($C1337="","",IFERROR(INDEX(⑥商品照会CSV!$Q$2:$Q$3001,MATCH($C1337,⑥商品照会CSV!$A$2:$A$3001,0)),0))</f>
        <v/>
      </c>
      <c r="M1337" s="40" t="str">
        <f aca="false">IF($C1337="","",N($L1337)*N($K1337))</f>
        <v/>
      </c>
      <c r="N1337" s="17" t="str">
        <f aca="false">IF($C1337="","",MAX(1,IFERROR(INDEX(⑥商品照会CSV!$AK$2:$AK$3001,MATCH($C1337,⑥商品照会CSV!$A$2:$A$3001,0)),1)))</f>
        <v/>
      </c>
      <c r="O1337" s="12" t="str">
        <f aca="false">IF($C1337="","",IFERROR(IF(INDEX(⑥商品照会CSV!$AN$2:$AN$3001,MATCH($C1337,⑥商品照会CSV!$A$2:$A$3001,0))=1,"バラ",IF(INDEX(⑥商品照会CSV!$AM$2:$AM$3001,MATCH($C1337,⑥商品照会CSV!$A$2:$A$3001,0))=1,"中間包装","ケース")),"ケース"))</f>
        <v/>
      </c>
      <c r="P1337" s="18"/>
      <c r="Q1337" s="14"/>
      <c r="R1337" s="17" t="str">
        <f aca="false">IF($C1337="","",N($Q1337)*N($K1337))</f>
        <v/>
      </c>
    </row>
    <row r="1338" customFormat="false" ht="15" hidden="false" customHeight="false" outlineLevel="0" collapsed="false">
      <c r="B1338" s="12" t="n">
        <v>1333</v>
      </c>
      <c r="C1338" s="36" t="str">
        <f aca="false">IF(①在庫CSV_発注日!$M1334="","",①在庫CSV_発注日!$M1334&amp;"")</f>
        <v/>
      </c>
      <c r="D1338" s="12" t="str">
        <f aca="false">IF($C1338="","",①在庫CSV_発注日!$N1334)</f>
        <v/>
      </c>
      <c r="E1338" s="12" t="str">
        <f aca="false">IF($C1338="","",①在庫CSV_発注日!$H1334)</f>
        <v/>
      </c>
      <c r="F1338" s="12" t="str">
        <f aca="false">IF($C1338="","",①在庫CSV_発注日!$L1334)</f>
        <v/>
      </c>
      <c r="G1338" s="18"/>
      <c r="H1338" s="17" t="str">
        <f aca="false">IF($C1338="","",N(①在庫CSV_発注日!$Z1334))</f>
        <v/>
      </c>
      <c r="I1338" s="37" t="str">
        <f aca="false">IF($C1338="","",SUMIFS(⑤減算マスタCSV!$L$2:$L$8001,⑤減算マスタCSV!$F$2:$F$8001,$C1338,⑤減算マスタCSV!$K$2:$K$8001,1))</f>
        <v/>
      </c>
      <c r="J1338" s="17" t="str">
        <f aca="false">IF($C1338="","",IFERROR(INDEX(⑤減算マスタCSV!$H$2:$H$8001,MATCH($C1338,⑤減算マスタCSV!$F$2:$F$8001,0)),1))</f>
        <v/>
      </c>
      <c r="K1338" s="17" t="str">
        <f aca="false">IF($C1338="","",MAX(1,IFERROR(INDEX(⑥商品照会CSV!$M$2:$M$3001,MATCH($C1338,⑥商品照会CSV!$A$2:$A$3001,0)),1)))</f>
        <v/>
      </c>
      <c r="L1338" s="40" t="str">
        <f aca="false">IF($C1338="","",IFERROR(INDEX(⑥商品照会CSV!$Q$2:$Q$3001,MATCH($C1338,⑥商品照会CSV!$A$2:$A$3001,0)),0))</f>
        <v/>
      </c>
      <c r="M1338" s="40" t="str">
        <f aca="false">IF($C1338="","",N($L1338)*N($K1338))</f>
        <v/>
      </c>
      <c r="N1338" s="17" t="str">
        <f aca="false">IF($C1338="","",MAX(1,IFERROR(INDEX(⑥商品照会CSV!$AK$2:$AK$3001,MATCH($C1338,⑥商品照会CSV!$A$2:$A$3001,0)),1)))</f>
        <v/>
      </c>
      <c r="O1338" s="12" t="str">
        <f aca="false">IF($C1338="","",IFERROR(IF(INDEX(⑥商品照会CSV!$AN$2:$AN$3001,MATCH($C1338,⑥商品照会CSV!$A$2:$A$3001,0))=1,"バラ",IF(INDEX(⑥商品照会CSV!$AM$2:$AM$3001,MATCH($C1338,⑥商品照会CSV!$A$2:$A$3001,0))=1,"中間包装","ケース")),"ケース"))</f>
        <v/>
      </c>
      <c r="P1338" s="18"/>
      <c r="Q1338" s="14"/>
      <c r="R1338" s="17" t="str">
        <f aca="false">IF($C1338="","",N($Q1338)*N($K1338))</f>
        <v/>
      </c>
    </row>
    <row r="1339" customFormat="false" ht="15" hidden="false" customHeight="false" outlineLevel="0" collapsed="false">
      <c r="B1339" s="12" t="n">
        <v>1334</v>
      </c>
      <c r="C1339" s="36" t="str">
        <f aca="false">IF(①在庫CSV_発注日!$M1335="","",①在庫CSV_発注日!$M1335&amp;"")</f>
        <v/>
      </c>
      <c r="D1339" s="12" t="str">
        <f aca="false">IF($C1339="","",①在庫CSV_発注日!$N1335)</f>
        <v/>
      </c>
      <c r="E1339" s="12" t="str">
        <f aca="false">IF($C1339="","",①在庫CSV_発注日!$H1335)</f>
        <v/>
      </c>
      <c r="F1339" s="12" t="str">
        <f aca="false">IF($C1339="","",①在庫CSV_発注日!$L1335)</f>
        <v/>
      </c>
      <c r="G1339" s="18"/>
      <c r="H1339" s="17" t="str">
        <f aca="false">IF($C1339="","",N(①在庫CSV_発注日!$Z1335))</f>
        <v/>
      </c>
      <c r="I1339" s="37" t="str">
        <f aca="false">IF($C1339="","",SUMIFS(⑤減算マスタCSV!$L$2:$L$8001,⑤減算マスタCSV!$F$2:$F$8001,$C1339,⑤減算マスタCSV!$K$2:$K$8001,1))</f>
        <v/>
      </c>
      <c r="J1339" s="17" t="str">
        <f aca="false">IF($C1339="","",IFERROR(INDEX(⑤減算マスタCSV!$H$2:$H$8001,MATCH($C1339,⑤減算マスタCSV!$F$2:$F$8001,0)),1))</f>
        <v/>
      </c>
      <c r="K1339" s="17" t="str">
        <f aca="false">IF($C1339="","",MAX(1,IFERROR(INDEX(⑥商品照会CSV!$M$2:$M$3001,MATCH($C1339,⑥商品照会CSV!$A$2:$A$3001,0)),1)))</f>
        <v/>
      </c>
      <c r="L1339" s="40" t="str">
        <f aca="false">IF($C1339="","",IFERROR(INDEX(⑥商品照会CSV!$Q$2:$Q$3001,MATCH($C1339,⑥商品照会CSV!$A$2:$A$3001,0)),0))</f>
        <v/>
      </c>
      <c r="M1339" s="40" t="str">
        <f aca="false">IF($C1339="","",N($L1339)*N($K1339))</f>
        <v/>
      </c>
      <c r="N1339" s="17" t="str">
        <f aca="false">IF($C1339="","",MAX(1,IFERROR(INDEX(⑥商品照会CSV!$AK$2:$AK$3001,MATCH($C1339,⑥商品照会CSV!$A$2:$A$3001,0)),1)))</f>
        <v/>
      </c>
      <c r="O1339" s="12" t="str">
        <f aca="false">IF($C1339="","",IFERROR(IF(INDEX(⑥商品照会CSV!$AN$2:$AN$3001,MATCH($C1339,⑥商品照会CSV!$A$2:$A$3001,0))=1,"バラ",IF(INDEX(⑥商品照会CSV!$AM$2:$AM$3001,MATCH($C1339,⑥商品照会CSV!$A$2:$A$3001,0))=1,"中間包装","ケース")),"ケース"))</f>
        <v/>
      </c>
      <c r="P1339" s="18"/>
      <c r="Q1339" s="14"/>
      <c r="R1339" s="17" t="str">
        <f aca="false">IF($C1339="","",N($Q1339)*N($K1339))</f>
        <v/>
      </c>
    </row>
    <row r="1340" customFormat="false" ht="15" hidden="false" customHeight="false" outlineLevel="0" collapsed="false">
      <c r="B1340" s="12" t="n">
        <v>1335</v>
      </c>
      <c r="C1340" s="36" t="str">
        <f aca="false">IF(①在庫CSV_発注日!$M1336="","",①在庫CSV_発注日!$M1336&amp;"")</f>
        <v/>
      </c>
      <c r="D1340" s="12" t="str">
        <f aca="false">IF($C1340="","",①在庫CSV_発注日!$N1336)</f>
        <v/>
      </c>
      <c r="E1340" s="12" t="str">
        <f aca="false">IF($C1340="","",①在庫CSV_発注日!$H1336)</f>
        <v/>
      </c>
      <c r="F1340" s="12" t="str">
        <f aca="false">IF($C1340="","",①在庫CSV_発注日!$L1336)</f>
        <v/>
      </c>
      <c r="G1340" s="18"/>
      <c r="H1340" s="17" t="str">
        <f aca="false">IF($C1340="","",N(①在庫CSV_発注日!$Z1336))</f>
        <v/>
      </c>
      <c r="I1340" s="37" t="str">
        <f aca="false">IF($C1340="","",SUMIFS(⑤減算マスタCSV!$L$2:$L$8001,⑤減算マスタCSV!$F$2:$F$8001,$C1340,⑤減算マスタCSV!$K$2:$K$8001,1))</f>
        <v/>
      </c>
      <c r="J1340" s="17" t="str">
        <f aca="false">IF($C1340="","",IFERROR(INDEX(⑤減算マスタCSV!$H$2:$H$8001,MATCH($C1340,⑤減算マスタCSV!$F$2:$F$8001,0)),1))</f>
        <v/>
      </c>
      <c r="K1340" s="17" t="str">
        <f aca="false">IF($C1340="","",MAX(1,IFERROR(INDEX(⑥商品照会CSV!$M$2:$M$3001,MATCH($C1340,⑥商品照会CSV!$A$2:$A$3001,0)),1)))</f>
        <v/>
      </c>
      <c r="L1340" s="40" t="str">
        <f aca="false">IF($C1340="","",IFERROR(INDEX(⑥商品照会CSV!$Q$2:$Q$3001,MATCH($C1340,⑥商品照会CSV!$A$2:$A$3001,0)),0))</f>
        <v/>
      </c>
      <c r="M1340" s="40" t="str">
        <f aca="false">IF($C1340="","",N($L1340)*N($K1340))</f>
        <v/>
      </c>
      <c r="N1340" s="17" t="str">
        <f aca="false">IF($C1340="","",MAX(1,IFERROR(INDEX(⑥商品照会CSV!$AK$2:$AK$3001,MATCH($C1340,⑥商品照会CSV!$A$2:$A$3001,0)),1)))</f>
        <v/>
      </c>
      <c r="O1340" s="12" t="str">
        <f aca="false">IF($C1340="","",IFERROR(IF(INDEX(⑥商品照会CSV!$AN$2:$AN$3001,MATCH($C1340,⑥商品照会CSV!$A$2:$A$3001,0))=1,"バラ",IF(INDEX(⑥商品照会CSV!$AM$2:$AM$3001,MATCH($C1340,⑥商品照会CSV!$A$2:$A$3001,0))=1,"中間包装","ケース")),"ケース"))</f>
        <v/>
      </c>
      <c r="P1340" s="18"/>
      <c r="Q1340" s="14"/>
      <c r="R1340" s="17" t="str">
        <f aca="false">IF($C1340="","",N($Q1340)*N($K1340))</f>
        <v/>
      </c>
    </row>
    <row r="1341" customFormat="false" ht="15" hidden="false" customHeight="false" outlineLevel="0" collapsed="false">
      <c r="B1341" s="12" t="n">
        <v>1336</v>
      </c>
      <c r="C1341" s="36" t="str">
        <f aca="false">IF(①在庫CSV_発注日!$M1337="","",①在庫CSV_発注日!$M1337&amp;"")</f>
        <v/>
      </c>
      <c r="D1341" s="12" t="str">
        <f aca="false">IF($C1341="","",①在庫CSV_発注日!$N1337)</f>
        <v/>
      </c>
      <c r="E1341" s="12" t="str">
        <f aca="false">IF($C1341="","",①在庫CSV_発注日!$H1337)</f>
        <v/>
      </c>
      <c r="F1341" s="12" t="str">
        <f aca="false">IF($C1341="","",①在庫CSV_発注日!$L1337)</f>
        <v/>
      </c>
      <c r="G1341" s="18"/>
      <c r="H1341" s="17" t="str">
        <f aca="false">IF($C1341="","",N(①在庫CSV_発注日!$Z1337))</f>
        <v/>
      </c>
      <c r="I1341" s="37" t="str">
        <f aca="false">IF($C1341="","",SUMIFS(⑤減算マスタCSV!$L$2:$L$8001,⑤減算マスタCSV!$F$2:$F$8001,$C1341,⑤減算マスタCSV!$K$2:$K$8001,1))</f>
        <v/>
      </c>
      <c r="J1341" s="17" t="str">
        <f aca="false">IF($C1341="","",IFERROR(INDEX(⑤減算マスタCSV!$H$2:$H$8001,MATCH($C1341,⑤減算マスタCSV!$F$2:$F$8001,0)),1))</f>
        <v/>
      </c>
      <c r="K1341" s="17" t="str">
        <f aca="false">IF($C1341="","",MAX(1,IFERROR(INDEX(⑥商品照会CSV!$M$2:$M$3001,MATCH($C1341,⑥商品照会CSV!$A$2:$A$3001,0)),1)))</f>
        <v/>
      </c>
      <c r="L1341" s="40" t="str">
        <f aca="false">IF($C1341="","",IFERROR(INDEX(⑥商品照会CSV!$Q$2:$Q$3001,MATCH($C1341,⑥商品照会CSV!$A$2:$A$3001,0)),0))</f>
        <v/>
      </c>
      <c r="M1341" s="40" t="str">
        <f aca="false">IF($C1341="","",N($L1341)*N($K1341))</f>
        <v/>
      </c>
      <c r="N1341" s="17" t="str">
        <f aca="false">IF($C1341="","",MAX(1,IFERROR(INDEX(⑥商品照会CSV!$AK$2:$AK$3001,MATCH($C1341,⑥商品照会CSV!$A$2:$A$3001,0)),1)))</f>
        <v/>
      </c>
      <c r="O1341" s="12" t="str">
        <f aca="false">IF($C1341="","",IFERROR(IF(INDEX(⑥商品照会CSV!$AN$2:$AN$3001,MATCH($C1341,⑥商品照会CSV!$A$2:$A$3001,0))=1,"バラ",IF(INDEX(⑥商品照会CSV!$AM$2:$AM$3001,MATCH($C1341,⑥商品照会CSV!$A$2:$A$3001,0))=1,"中間包装","ケース")),"ケース"))</f>
        <v/>
      </c>
      <c r="P1341" s="18"/>
      <c r="Q1341" s="14"/>
      <c r="R1341" s="17" t="str">
        <f aca="false">IF($C1341="","",N($Q1341)*N($K1341))</f>
        <v/>
      </c>
    </row>
    <row r="1342" customFormat="false" ht="15" hidden="false" customHeight="false" outlineLevel="0" collapsed="false">
      <c r="B1342" s="12" t="n">
        <v>1337</v>
      </c>
      <c r="C1342" s="36" t="str">
        <f aca="false">IF(①在庫CSV_発注日!$M1338="","",①在庫CSV_発注日!$M1338&amp;"")</f>
        <v/>
      </c>
      <c r="D1342" s="12" t="str">
        <f aca="false">IF($C1342="","",①在庫CSV_発注日!$N1338)</f>
        <v/>
      </c>
      <c r="E1342" s="12" t="str">
        <f aca="false">IF($C1342="","",①在庫CSV_発注日!$H1338)</f>
        <v/>
      </c>
      <c r="F1342" s="12" t="str">
        <f aca="false">IF($C1342="","",①在庫CSV_発注日!$L1338)</f>
        <v/>
      </c>
      <c r="G1342" s="18"/>
      <c r="H1342" s="17" t="str">
        <f aca="false">IF($C1342="","",N(①在庫CSV_発注日!$Z1338))</f>
        <v/>
      </c>
      <c r="I1342" s="37" t="str">
        <f aca="false">IF($C1342="","",SUMIFS(⑤減算マスタCSV!$L$2:$L$8001,⑤減算マスタCSV!$F$2:$F$8001,$C1342,⑤減算マスタCSV!$K$2:$K$8001,1))</f>
        <v/>
      </c>
      <c r="J1342" s="17" t="str">
        <f aca="false">IF($C1342="","",IFERROR(INDEX(⑤減算マスタCSV!$H$2:$H$8001,MATCH($C1342,⑤減算マスタCSV!$F$2:$F$8001,0)),1))</f>
        <v/>
      </c>
      <c r="K1342" s="17" t="str">
        <f aca="false">IF($C1342="","",MAX(1,IFERROR(INDEX(⑥商品照会CSV!$M$2:$M$3001,MATCH($C1342,⑥商品照会CSV!$A$2:$A$3001,0)),1)))</f>
        <v/>
      </c>
      <c r="L1342" s="40" t="str">
        <f aca="false">IF($C1342="","",IFERROR(INDEX(⑥商品照会CSV!$Q$2:$Q$3001,MATCH($C1342,⑥商品照会CSV!$A$2:$A$3001,0)),0))</f>
        <v/>
      </c>
      <c r="M1342" s="40" t="str">
        <f aca="false">IF($C1342="","",N($L1342)*N($K1342))</f>
        <v/>
      </c>
      <c r="N1342" s="17" t="str">
        <f aca="false">IF($C1342="","",MAX(1,IFERROR(INDEX(⑥商品照会CSV!$AK$2:$AK$3001,MATCH($C1342,⑥商品照会CSV!$A$2:$A$3001,0)),1)))</f>
        <v/>
      </c>
      <c r="O1342" s="12" t="str">
        <f aca="false">IF($C1342="","",IFERROR(IF(INDEX(⑥商品照会CSV!$AN$2:$AN$3001,MATCH($C1342,⑥商品照会CSV!$A$2:$A$3001,0))=1,"バラ",IF(INDEX(⑥商品照会CSV!$AM$2:$AM$3001,MATCH($C1342,⑥商品照会CSV!$A$2:$A$3001,0))=1,"中間包装","ケース")),"ケース"))</f>
        <v/>
      </c>
      <c r="P1342" s="18"/>
      <c r="Q1342" s="14"/>
      <c r="R1342" s="17" t="str">
        <f aca="false">IF($C1342="","",N($Q1342)*N($K1342))</f>
        <v/>
      </c>
    </row>
    <row r="1343" customFormat="false" ht="15" hidden="false" customHeight="false" outlineLevel="0" collapsed="false">
      <c r="B1343" s="12" t="n">
        <v>1338</v>
      </c>
      <c r="C1343" s="36" t="str">
        <f aca="false">IF(①在庫CSV_発注日!$M1339="","",①在庫CSV_発注日!$M1339&amp;"")</f>
        <v/>
      </c>
      <c r="D1343" s="12" t="str">
        <f aca="false">IF($C1343="","",①在庫CSV_発注日!$N1339)</f>
        <v/>
      </c>
      <c r="E1343" s="12" t="str">
        <f aca="false">IF($C1343="","",①在庫CSV_発注日!$H1339)</f>
        <v/>
      </c>
      <c r="F1343" s="12" t="str">
        <f aca="false">IF($C1343="","",①在庫CSV_発注日!$L1339)</f>
        <v/>
      </c>
      <c r="G1343" s="18"/>
      <c r="H1343" s="17" t="str">
        <f aca="false">IF($C1343="","",N(①在庫CSV_発注日!$Z1339))</f>
        <v/>
      </c>
      <c r="I1343" s="37" t="str">
        <f aca="false">IF($C1343="","",SUMIFS(⑤減算マスタCSV!$L$2:$L$8001,⑤減算マスタCSV!$F$2:$F$8001,$C1343,⑤減算マスタCSV!$K$2:$K$8001,1))</f>
        <v/>
      </c>
      <c r="J1343" s="17" t="str">
        <f aca="false">IF($C1343="","",IFERROR(INDEX(⑤減算マスタCSV!$H$2:$H$8001,MATCH($C1343,⑤減算マスタCSV!$F$2:$F$8001,0)),1))</f>
        <v/>
      </c>
      <c r="K1343" s="17" t="str">
        <f aca="false">IF($C1343="","",MAX(1,IFERROR(INDEX(⑥商品照会CSV!$M$2:$M$3001,MATCH($C1343,⑥商品照会CSV!$A$2:$A$3001,0)),1)))</f>
        <v/>
      </c>
      <c r="L1343" s="40" t="str">
        <f aca="false">IF($C1343="","",IFERROR(INDEX(⑥商品照会CSV!$Q$2:$Q$3001,MATCH($C1343,⑥商品照会CSV!$A$2:$A$3001,0)),0))</f>
        <v/>
      </c>
      <c r="M1343" s="40" t="str">
        <f aca="false">IF($C1343="","",N($L1343)*N($K1343))</f>
        <v/>
      </c>
      <c r="N1343" s="17" t="str">
        <f aca="false">IF($C1343="","",MAX(1,IFERROR(INDEX(⑥商品照会CSV!$AK$2:$AK$3001,MATCH($C1343,⑥商品照会CSV!$A$2:$A$3001,0)),1)))</f>
        <v/>
      </c>
      <c r="O1343" s="12" t="str">
        <f aca="false">IF($C1343="","",IFERROR(IF(INDEX(⑥商品照会CSV!$AN$2:$AN$3001,MATCH($C1343,⑥商品照会CSV!$A$2:$A$3001,0))=1,"バラ",IF(INDEX(⑥商品照会CSV!$AM$2:$AM$3001,MATCH($C1343,⑥商品照会CSV!$A$2:$A$3001,0))=1,"中間包装","ケース")),"ケース"))</f>
        <v/>
      </c>
      <c r="P1343" s="18"/>
      <c r="Q1343" s="14"/>
      <c r="R1343" s="17" t="str">
        <f aca="false">IF($C1343="","",N($Q1343)*N($K1343))</f>
        <v/>
      </c>
    </row>
    <row r="1344" customFormat="false" ht="15" hidden="false" customHeight="false" outlineLevel="0" collapsed="false">
      <c r="B1344" s="12" t="n">
        <v>1339</v>
      </c>
      <c r="C1344" s="36" t="str">
        <f aca="false">IF(①在庫CSV_発注日!$M1340="","",①在庫CSV_発注日!$M1340&amp;"")</f>
        <v/>
      </c>
      <c r="D1344" s="12" t="str">
        <f aca="false">IF($C1344="","",①在庫CSV_発注日!$N1340)</f>
        <v/>
      </c>
      <c r="E1344" s="12" t="str">
        <f aca="false">IF($C1344="","",①在庫CSV_発注日!$H1340)</f>
        <v/>
      </c>
      <c r="F1344" s="12" t="str">
        <f aca="false">IF($C1344="","",①在庫CSV_発注日!$L1340)</f>
        <v/>
      </c>
      <c r="G1344" s="18"/>
      <c r="H1344" s="17" t="str">
        <f aca="false">IF($C1344="","",N(①在庫CSV_発注日!$Z1340))</f>
        <v/>
      </c>
      <c r="I1344" s="37" t="str">
        <f aca="false">IF($C1344="","",SUMIFS(⑤減算マスタCSV!$L$2:$L$8001,⑤減算マスタCSV!$F$2:$F$8001,$C1344,⑤減算マスタCSV!$K$2:$K$8001,1))</f>
        <v/>
      </c>
      <c r="J1344" s="17" t="str">
        <f aca="false">IF($C1344="","",IFERROR(INDEX(⑤減算マスタCSV!$H$2:$H$8001,MATCH($C1344,⑤減算マスタCSV!$F$2:$F$8001,0)),1))</f>
        <v/>
      </c>
      <c r="K1344" s="17" t="str">
        <f aca="false">IF($C1344="","",MAX(1,IFERROR(INDEX(⑥商品照会CSV!$M$2:$M$3001,MATCH($C1344,⑥商品照会CSV!$A$2:$A$3001,0)),1)))</f>
        <v/>
      </c>
      <c r="L1344" s="40" t="str">
        <f aca="false">IF($C1344="","",IFERROR(INDEX(⑥商品照会CSV!$Q$2:$Q$3001,MATCH($C1344,⑥商品照会CSV!$A$2:$A$3001,0)),0))</f>
        <v/>
      </c>
      <c r="M1344" s="40" t="str">
        <f aca="false">IF($C1344="","",N($L1344)*N($K1344))</f>
        <v/>
      </c>
      <c r="N1344" s="17" t="str">
        <f aca="false">IF($C1344="","",MAX(1,IFERROR(INDEX(⑥商品照会CSV!$AK$2:$AK$3001,MATCH($C1344,⑥商品照会CSV!$A$2:$A$3001,0)),1)))</f>
        <v/>
      </c>
      <c r="O1344" s="12" t="str">
        <f aca="false">IF($C1344="","",IFERROR(IF(INDEX(⑥商品照会CSV!$AN$2:$AN$3001,MATCH($C1344,⑥商品照会CSV!$A$2:$A$3001,0))=1,"バラ",IF(INDEX(⑥商品照会CSV!$AM$2:$AM$3001,MATCH($C1344,⑥商品照会CSV!$A$2:$A$3001,0))=1,"中間包装","ケース")),"ケース"))</f>
        <v/>
      </c>
      <c r="P1344" s="18"/>
      <c r="Q1344" s="14"/>
      <c r="R1344" s="17" t="str">
        <f aca="false">IF($C1344="","",N($Q1344)*N($K1344))</f>
        <v/>
      </c>
    </row>
    <row r="1345" customFormat="false" ht="15" hidden="false" customHeight="false" outlineLevel="0" collapsed="false">
      <c r="B1345" s="12" t="n">
        <v>1340</v>
      </c>
      <c r="C1345" s="36" t="str">
        <f aca="false">IF(①在庫CSV_発注日!$M1341="","",①在庫CSV_発注日!$M1341&amp;"")</f>
        <v/>
      </c>
      <c r="D1345" s="12" t="str">
        <f aca="false">IF($C1345="","",①在庫CSV_発注日!$N1341)</f>
        <v/>
      </c>
      <c r="E1345" s="12" t="str">
        <f aca="false">IF($C1345="","",①在庫CSV_発注日!$H1341)</f>
        <v/>
      </c>
      <c r="F1345" s="12" t="str">
        <f aca="false">IF($C1345="","",①在庫CSV_発注日!$L1341)</f>
        <v/>
      </c>
      <c r="G1345" s="18"/>
      <c r="H1345" s="17" t="str">
        <f aca="false">IF($C1345="","",N(①在庫CSV_発注日!$Z1341))</f>
        <v/>
      </c>
      <c r="I1345" s="37" t="str">
        <f aca="false">IF($C1345="","",SUMIFS(⑤減算マスタCSV!$L$2:$L$8001,⑤減算マスタCSV!$F$2:$F$8001,$C1345,⑤減算マスタCSV!$K$2:$K$8001,1))</f>
        <v/>
      </c>
      <c r="J1345" s="17" t="str">
        <f aca="false">IF($C1345="","",IFERROR(INDEX(⑤減算マスタCSV!$H$2:$H$8001,MATCH($C1345,⑤減算マスタCSV!$F$2:$F$8001,0)),1))</f>
        <v/>
      </c>
      <c r="K1345" s="17" t="str">
        <f aca="false">IF($C1345="","",MAX(1,IFERROR(INDEX(⑥商品照会CSV!$M$2:$M$3001,MATCH($C1345,⑥商品照会CSV!$A$2:$A$3001,0)),1)))</f>
        <v/>
      </c>
      <c r="L1345" s="40" t="str">
        <f aca="false">IF($C1345="","",IFERROR(INDEX(⑥商品照会CSV!$Q$2:$Q$3001,MATCH($C1345,⑥商品照会CSV!$A$2:$A$3001,0)),0))</f>
        <v/>
      </c>
      <c r="M1345" s="40" t="str">
        <f aca="false">IF($C1345="","",N($L1345)*N($K1345))</f>
        <v/>
      </c>
      <c r="N1345" s="17" t="str">
        <f aca="false">IF($C1345="","",MAX(1,IFERROR(INDEX(⑥商品照会CSV!$AK$2:$AK$3001,MATCH($C1345,⑥商品照会CSV!$A$2:$A$3001,0)),1)))</f>
        <v/>
      </c>
      <c r="O1345" s="12" t="str">
        <f aca="false">IF($C1345="","",IFERROR(IF(INDEX(⑥商品照会CSV!$AN$2:$AN$3001,MATCH($C1345,⑥商品照会CSV!$A$2:$A$3001,0))=1,"バラ",IF(INDEX(⑥商品照会CSV!$AM$2:$AM$3001,MATCH($C1345,⑥商品照会CSV!$A$2:$A$3001,0))=1,"中間包装","ケース")),"ケース"))</f>
        <v/>
      </c>
      <c r="P1345" s="18"/>
      <c r="Q1345" s="14"/>
      <c r="R1345" s="17" t="str">
        <f aca="false">IF($C1345="","",N($Q1345)*N($K1345))</f>
        <v/>
      </c>
    </row>
    <row r="1346" customFormat="false" ht="15" hidden="false" customHeight="false" outlineLevel="0" collapsed="false">
      <c r="B1346" s="12" t="n">
        <v>1341</v>
      </c>
      <c r="C1346" s="36" t="str">
        <f aca="false">IF(①在庫CSV_発注日!$M1342="","",①在庫CSV_発注日!$M1342&amp;"")</f>
        <v/>
      </c>
      <c r="D1346" s="12" t="str">
        <f aca="false">IF($C1346="","",①在庫CSV_発注日!$N1342)</f>
        <v/>
      </c>
      <c r="E1346" s="12" t="str">
        <f aca="false">IF($C1346="","",①在庫CSV_発注日!$H1342)</f>
        <v/>
      </c>
      <c r="F1346" s="12" t="str">
        <f aca="false">IF($C1346="","",①在庫CSV_発注日!$L1342)</f>
        <v/>
      </c>
      <c r="G1346" s="18"/>
      <c r="H1346" s="17" t="str">
        <f aca="false">IF($C1346="","",N(①在庫CSV_発注日!$Z1342))</f>
        <v/>
      </c>
      <c r="I1346" s="37" t="str">
        <f aca="false">IF($C1346="","",SUMIFS(⑤減算マスタCSV!$L$2:$L$8001,⑤減算マスタCSV!$F$2:$F$8001,$C1346,⑤減算マスタCSV!$K$2:$K$8001,1))</f>
        <v/>
      </c>
      <c r="J1346" s="17" t="str">
        <f aca="false">IF($C1346="","",IFERROR(INDEX(⑤減算マスタCSV!$H$2:$H$8001,MATCH($C1346,⑤減算マスタCSV!$F$2:$F$8001,0)),1))</f>
        <v/>
      </c>
      <c r="K1346" s="17" t="str">
        <f aca="false">IF($C1346="","",MAX(1,IFERROR(INDEX(⑥商品照会CSV!$M$2:$M$3001,MATCH($C1346,⑥商品照会CSV!$A$2:$A$3001,0)),1)))</f>
        <v/>
      </c>
      <c r="L1346" s="40" t="str">
        <f aca="false">IF($C1346="","",IFERROR(INDEX(⑥商品照会CSV!$Q$2:$Q$3001,MATCH($C1346,⑥商品照会CSV!$A$2:$A$3001,0)),0))</f>
        <v/>
      </c>
      <c r="M1346" s="40" t="str">
        <f aca="false">IF($C1346="","",N($L1346)*N($K1346))</f>
        <v/>
      </c>
      <c r="N1346" s="17" t="str">
        <f aca="false">IF($C1346="","",MAX(1,IFERROR(INDEX(⑥商品照会CSV!$AK$2:$AK$3001,MATCH($C1346,⑥商品照会CSV!$A$2:$A$3001,0)),1)))</f>
        <v/>
      </c>
      <c r="O1346" s="12" t="str">
        <f aca="false">IF($C1346="","",IFERROR(IF(INDEX(⑥商品照会CSV!$AN$2:$AN$3001,MATCH($C1346,⑥商品照会CSV!$A$2:$A$3001,0))=1,"バラ",IF(INDEX(⑥商品照会CSV!$AM$2:$AM$3001,MATCH($C1346,⑥商品照会CSV!$A$2:$A$3001,0))=1,"中間包装","ケース")),"ケース"))</f>
        <v/>
      </c>
      <c r="P1346" s="18"/>
      <c r="Q1346" s="14"/>
      <c r="R1346" s="17" t="str">
        <f aca="false">IF($C1346="","",N($Q1346)*N($K1346))</f>
        <v/>
      </c>
    </row>
    <row r="1347" customFormat="false" ht="15" hidden="false" customHeight="false" outlineLevel="0" collapsed="false">
      <c r="B1347" s="12" t="n">
        <v>1342</v>
      </c>
      <c r="C1347" s="36" t="str">
        <f aca="false">IF(①在庫CSV_発注日!$M1343="","",①在庫CSV_発注日!$M1343&amp;"")</f>
        <v/>
      </c>
      <c r="D1347" s="12" t="str">
        <f aca="false">IF($C1347="","",①在庫CSV_発注日!$N1343)</f>
        <v/>
      </c>
      <c r="E1347" s="12" t="str">
        <f aca="false">IF($C1347="","",①在庫CSV_発注日!$H1343)</f>
        <v/>
      </c>
      <c r="F1347" s="12" t="str">
        <f aca="false">IF($C1347="","",①在庫CSV_発注日!$L1343)</f>
        <v/>
      </c>
      <c r="G1347" s="18"/>
      <c r="H1347" s="17" t="str">
        <f aca="false">IF($C1347="","",N(①在庫CSV_発注日!$Z1343))</f>
        <v/>
      </c>
      <c r="I1347" s="37" t="str">
        <f aca="false">IF($C1347="","",SUMIFS(⑤減算マスタCSV!$L$2:$L$8001,⑤減算マスタCSV!$F$2:$F$8001,$C1347,⑤減算マスタCSV!$K$2:$K$8001,1))</f>
        <v/>
      </c>
      <c r="J1347" s="17" t="str">
        <f aca="false">IF($C1347="","",IFERROR(INDEX(⑤減算マスタCSV!$H$2:$H$8001,MATCH($C1347,⑤減算マスタCSV!$F$2:$F$8001,0)),1))</f>
        <v/>
      </c>
      <c r="K1347" s="17" t="str">
        <f aca="false">IF($C1347="","",MAX(1,IFERROR(INDEX(⑥商品照会CSV!$M$2:$M$3001,MATCH($C1347,⑥商品照会CSV!$A$2:$A$3001,0)),1)))</f>
        <v/>
      </c>
      <c r="L1347" s="40" t="str">
        <f aca="false">IF($C1347="","",IFERROR(INDEX(⑥商品照会CSV!$Q$2:$Q$3001,MATCH($C1347,⑥商品照会CSV!$A$2:$A$3001,0)),0))</f>
        <v/>
      </c>
      <c r="M1347" s="40" t="str">
        <f aca="false">IF($C1347="","",N($L1347)*N($K1347))</f>
        <v/>
      </c>
      <c r="N1347" s="17" t="str">
        <f aca="false">IF($C1347="","",MAX(1,IFERROR(INDEX(⑥商品照会CSV!$AK$2:$AK$3001,MATCH($C1347,⑥商品照会CSV!$A$2:$A$3001,0)),1)))</f>
        <v/>
      </c>
      <c r="O1347" s="12" t="str">
        <f aca="false">IF($C1347="","",IFERROR(IF(INDEX(⑥商品照会CSV!$AN$2:$AN$3001,MATCH($C1347,⑥商品照会CSV!$A$2:$A$3001,0))=1,"バラ",IF(INDEX(⑥商品照会CSV!$AM$2:$AM$3001,MATCH($C1347,⑥商品照会CSV!$A$2:$A$3001,0))=1,"中間包装","ケース")),"ケース"))</f>
        <v/>
      </c>
      <c r="P1347" s="18"/>
      <c r="Q1347" s="14"/>
      <c r="R1347" s="17" t="str">
        <f aca="false">IF($C1347="","",N($Q1347)*N($K1347))</f>
        <v/>
      </c>
    </row>
    <row r="1348" customFormat="false" ht="15" hidden="false" customHeight="false" outlineLevel="0" collapsed="false">
      <c r="B1348" s="12" t="n">
        <v>1343</v>
      </c>
      <c r="C1348" s="36" t="str">
        <f aca="false">IF(①在庫CSV_発注日!$M1344="","",①在庫CSV_発注日!$M1344&amp;"")</f>
        <v/>
      </c>
      <c r="D1348" s="12" t="str">
        <f aca="false">IF($C1348="","",①在庫CSV_発注日!$N1344)</f>
        <v/>
      </c>
      <c r="E1348" s="12" t="str">
        <f aca="false">IF($C1348="","",①在庫CSV_発注日!$H1344)</f>
        <v/>
      </c>
      <c r="F1348" s="12" t="str">
        <f aca="false">IF($C1348="","",①在庫CSV_発注日!$L1344)</f>
        <v/>
      </c>
      <c r="G1348" s="18"/>
      <c r="H1348" s="17" t="str">
        <f aca="false">IF($C1348="","",N(①在庫CSV_発注日!$Z1344))</f>
        <v/>
      </c>
      <c r="I1348" s="37" t="str">
        <f aca="false">IF($C1348="","",SUMIFS(⑤減算マスタCSV!$L$2:$L$8001,⑤減算マスタCSV!$F$2:$F$8001,$C1348,⑤減算マスタCSV!$K$2:$K$8001,1))</f>
        <v/>
      </c>
      <c r="J1348" s="17" t="str">
        <f aca="false">IF($C1348="","",IFERROR(INDEX(⑤減算マスタCSV!$H$2:$H$8001,MATCH($C1348,⑤減算マスタCSV!$F$2:$F$8001,0)),1))</f>
        <v/>
      </c>
      <c r="K1348" s="17" t="str">
        <f aca="false">IF($C1348="","",MAX(1,IFERROR(INDEX(⑥商品照会CSV!$M$2:$M$3001,MATCH($C1348,⑥商品照会CSV!$A$2:$A$3001,0)),1)))</f>
        <v/>
      </c>
      <c r="L1348" s="40" t="str">
        <f aca="false">IF($C1348="","",IFERROR(INDEX(⑥商品照会CSV!$Q$2:$Q$3001,MATCH($C1348,⑥商品照会CSV!$A$2:$A$3001,0)),0))</f>
        <v/>
      </c>
      <c r="M1348" s="40" t="str">
        <f aca="false">IF($C1348="","",N($L1348)*N($K1348))</f>
        <v/>
      </c>
      <c r="N1348" s="17" t="str">
        <f aca="false">IF($C1348="","",MAX(1,IFERROR(INDEX(⑥商品照会CSV!$AK$2:$AK$3001,MATCH($C1348,⑥商品照会CSV!$A$2:$A$3001,0)),1)))</f>
        <v/>
      </c>
      <c r="O1348" s="12" t="str">
        <f aca="false">IF($C1348="","",IFERROR(IF(INDEX(⑥商品照会CSV!$AN$2:$AN$3001,MATCH($C1348,⑥商品照会CSV!$A$2:$A$3001,0))=1,"バラ",IF(INDEX(⑥商品照会CSV!$AM$2:$AM$3001,MATCH($C1348,⑥商品照会CSV!$A$2:$A$3001,0))=1,"中間包装","ケース")),"ケース"))</f>
        <v/>
      </c>
      <c r="P1348" s="18"/>
      <c r="Q1348" s="14"/>
      <c r="R1348" s="17" t="str">
        <f aca="false">IF($C1348="","",N($Q1348)*N($K1348))</f>
        <v/>
      </c>
    </row>
    <row r="1349" customFormat="false" ht="15" hidden="false" customHeight="false" outlineLevel="0" collapsed="false">
      <c r="B1349" s="12" t="n">
        <v>1344</v>
      </c>
      <c r="C1349" s="36" t="str">
        <f aca="false">IF(①在庫CSV_発注日!$M1345="","",①在庫CSV_発注日!$M1345&amp;"")</f>
        <v/>
      </c>
      <c r="D1349" s="12" t="str">
        <f aca="false">IF($C1349="","",①在庫CSV_発注日!$N1345)</f>
        <v/>
      </c>
      <c r="E1349" s="12" t="str">
        <f aca="false">IF($C1349="","",①在庫CSV_発注日!$H1345)</f>
        <v/>
      </c>
      <c r="F1349" s="12" t="str">
        <f aca="false">IF($C1349="","",①在庫CSV_発注日!$L1345)</f>
        <v/>
      </c>
      <c r="G1349" s="18"/>
      <c r="H1349" s="17" t="str">
        <f aca="false">IF($C1349="","",N(①在庫CSV_発注日!$Z1345))</f>
        <v/>
      </c>
      <c r="I1349" s="37" t="str">
        <f aca="false">IF($C1349="","",SUMIFS(⑤減算マスタCSV!$L$2:$L$8001,⑤減算マスタCSV!$F$2:$F$8001,$C1349,⑤減算マスタCSV!$K$2:$K$8001,1))</f>
        <v/>
      </c>
      <c r="J1349" s="17" t="str">
        <f aca="false">IF($C1349="","",IFERROR(INDEX(⑤減算マスタCSV!$H$2:$H$8001,MATCH($C1349,⑤減算マスタCSV!$F$2:$F$8001,0)),1))</f>
        <v/>
      </c>
      <c r="K1349" s="17" t="str">
        <f aca="false">IF($C1349="","",MAX(1,IFERROR(INDEX(⑥商品照会CSV!$M$2:$M$3001,MATCH($C1349,⑥商品照会CSV!$A$2:$A$3001,0)),1)))</f>
        <v/>
      </c>
      <c r="L1349" s="40" t="str">
        <f aca="false">IF($C1349="","",IFERROR(INDEX(⑥商品照会CSV!$Q$2:$Q$3001,MATCH($C1349,⑥商品照会CSV!$A$2:$A$3001,0)),0))</f>
        <v/>
      </c>
      <c r="M1349" s="40" t="str">
        <f aca="false">IF($C1349="","",N($L1349)*N($K1349))</f>
        <v/>
      </c>
      <c r="N1349" s="17" t="str">
        <f aca="false">IF($C1349="","",MAX(1,IFERROR(INDEX(⑥商品照会CSV!$AK$2:$AK$3001,MATCH($C1349,⑥商品照会CSV!$A$2:$A$3001,0)),1)))</f>
        <v/>
      </c>
      <c r="O1349" s="12" t="str">
        <f aca="false">IF($C1349="","",IFERROR(IF(INDEX(⑥商品照会CSV!$AN$2:$AN$3001,MATCH($C1349,⑥商品照会CSV!$A$2:$A$3001,0))=1,"バラ",IF(INDEX(⑥商品照会CSV!$AM$2:$AM$3001,MATCH($C1349,⑥商品照会CSV!$A$2:$A$3001,0))=1,"中間包装","ケース")),"ケース"))</f>
        <v/>
      </c>
      <c r="P1349" s="18"/>
      <c r="Q1349" s="14"/>
      <c r="R1349" s="17" t="str">
        <f aca="false">IF($C1349="","",N($Q1349)*N($K1349))</f>
        <v/>
      </c>
    </row>
    <row r="1350" customFormat="false" ht="15" hidden="false" customHeight="false" outlineLevel="0" collapsed="false">
      <c r="B1350" s="12" t="n">
        <v>1345</v>
      </c>
      <c r="C1350" s="36" t="str">
        <f aca="false">IF(①在庫CSV_発注日!$M1346="","",①在庫CSV_発注日!$M1346&amp;"")</f>
        <v/>
      </c>
      <c r="D1350" s="12" t="str">
        <f aca="false">IF($C1350="","",①在庫CSV_発注日!$N1346)</f>
        <v/>
      </c>
      <c r="E1350" s="12" t="str">
        <f aca="false">IF($C1350="","",①在庫CSV_発注日!$H1346)</f>
        <v/>
      </c>
      <c r="F1350" s="12" t="str">
        <f aca="false">IF($C1350="","",①在庫CSV_発注日!$L1346)</f>
        <v/>
      </c>
      <c r="G1350" s="18"/>
      <c r="H1350" s="17" t="str">
        <f aca="false">IF($C1350="","",N(①在庫CSV_発注日!$Z1346))</f>
        <v/>
      </c>
      <c r="I1350" s="37" t="str">
        <f aca="false">IF($C1350="","",SUMIFS(⑤減算マスタCSV!$L$2:$L$8001,⑤減算マスタCSV!$F$2:$F$8001,$C1350,⑤減算マスタCSV!$K$2:$K$8001,1))</f>
        <v/>
      </c>
      <c r="J1350" s="17" t="str">
        <f aca="false">IF($C1350="","",IFERROR(INDEX(⑤減算マスタCSV!$H$2:$H$8001,MATCH($C1350,⑤減算マスタCSV!$F$2:$F$8001,0)),1))</f>
        <v/>
      </c>
      <c r="K1350" s="17" t="str">
        <f aca="false">IF($C1350="","",MAX(1,IFERROR(INDEX(⑥商品照会CSV!$M$2:$M$3001,MATCH($C1350,⑥商品照会CSV!$A$2:$A$3001,0)),1)))</f>
        <v/>
      </c>
      <c r="L1350" s="40" t="str">
        <f aca="false">IF($C1350="","",IFERROR(INDEX(⑥商品照会CSV!$Q$2:$Q$3001,MATCH($C1350,⑥商品照会CSV!$A$2:$A$3001,0)),0))</f>
        <v/>
      </c>
      <c r="M1350" s="40" t="str">
        <f aca="false">IF($C1350="","",N($L1350)*N($K1350))</f>
        <v/>
      </c>
      <c r="N1350" s="17" t="str">
        <f aca="false">IF($C1350="","",MAX(1,IFERROR(INDEX(⑥商品照会CSV!$AK$2:$AK$3001,MATCH($C1350,⑥商品照会CSV!$A$2:$A$3001,0)),1)))</f>
        <v/>
      </c>
      <c r="O1350" s="12" t="str">
        <f aca="false">IF($C1350="","",IFERROR(IF(INDEX(⑥商品照会CSV!$AN$2:$AN$3001,MATCH($C1350,⑥商品照会CSV!$A$2:$A$3001,0))=1,"バラ",IF(INDEX(⑥商品照会CSV!$AM$2:$AM$3001,MATCH($C1350,⑥商品照会CSV!$A$2:$A$3001,0))=1,"中間包装","ケース")),"ケース"))</f>
        <v/>
      </c>
      <c r="P1350" s="18"/>
      <c r="Q1350" s="14"/>
      <c r="R1350" s="17" t="str">
        <f aca="false">IF($C1350="","",N($Q1350)*N($K1350))</f>
        <v/>
      </c>
    </row>
    <row r="1351" customFormat="false" ht="15" hidden="false" customHeight="false" outlineLevel="0" collapsed="false">
      <c r="B1351" s="12" t="n">
        <v>1346</v>
      </c>
      <c r="C1351" s="36" t="str">
        <f aca="false">IF(①在庫CSV_発注日!$M1347="","",①在庫CSV_発注日!$M1347&amp;"")</f>
        <v/>
      </c>
      <c r="D1351" s="12" t="str">
        <f aca="false">IF($C1351="","",①在庫CSV_発注日!$N1347)</f>
        <v/>
      </c>
      <c r="E1351" s="12" t="str">
        <f aca="false">IF($C1351="","",①在庫CSV_発注日!$H1347)</f>
        <v/>
      </c>
      <c r="F1351" s="12" t="str">
        <f aca="false">IF($C1351="","",①在庫CSV_発注日!$L1347)</f>
        <v/>
      </c>
      <c r="G1351" s="18"/>
      <c r="H1351" s="17" t="str">
        <f aca="false">IF($C1351="","",N(①在庫CSV_発注日!$Z1347))</f>
        <v/>
      </c>
      <c r="I1351" s="37" t="str">
        <f aca="false">IF($C1351="","",SUMIFS(⑤減算マスタCSV!$L$2:$L$8001,⑤減算マスタCSV!$F$2:$F$8001,$C1351,⑤減算マスタCSV!$K$2:$K$8001,1))</f>
        <v/>
      </c>
      <c r="J1351" s="17" t="str">
        <f aca="false">IF($C1351="","",IFERROR(INDEX(⑤減算マスタCSV!$H$2:$H$8001,MATCH($C1351,⑤減算マスタCSV!$F$2:$F$8001,0)),1))</f>
        <v/>
      </c>
      <c r="K1351" s="17" t="str">
        <f aca="false">IF($C1351="","",MAX(1,IFERROR(INDEX(⑥商品照会CSV!$M$2:$M$3001,MATCH($C1351,⑥商品照会CSV!$A$2:$A$3001,0)),1)))</f>
        <v/>
      </c>
      <c r="L1351" s="40" t="str">
        <f aca="false">IF($C1351="","",IFERROR(INDEX(⑥商品照会CSV!$Q$2:$Q$3001,MATCH($C1351,⑥商品照会CSV!$A$2:$A$3001,0)),0))</f>
        <v/>
      </c>
      <c r="M1351" s="40" t="str">
        <f aca="false">IF($C1351="","",N($L1351)*N($K1351))</f>
        <v/>
      </c>
      <c r="N1351" s="17" t="str">
        <f aca="false">IF($C1351="","",MAX(1,IFERROR(INDEX(⑥商品照会CSV!$AK$2:$AK$3001,MATCH($C1351,⑥商品照会CSV!$A$2:$A$3001,0)),1)))</f>
        <v/>
      </c>
      <c r="O1351" s="12" t="str">
        <f aca="false">IF($C1351="","",IFERROR(IF(INDEX(⑥商品照会CSV!$AN$2:$AN$3001,MATCH($C1351,⑥商品照会CSV!$A$2:$A$3001,0))=1,"バラ",IF(INDEX(⑥商品照会CSV!$AM$2:$AM$3001,MATCH($C1351,⑥商品照会CSV!$A$2:$A$3001,0))=1,"中間包装","ケース")),"ケース"))</f>
        <v/>
      </c>
      <c r="P1351" s="18"/>
      <c r="Q1351" s="14"/>
      <c r="R1351" s="17" t="str">
        <f aca="false">IF($C1351="","",N($Q1351)*N($K1351))</f>
        <v/>
      </c>
    </row>
    <row r="1352" customFormat="false" ht="15" hidden="false" customHeight="false" outlineLevel="0" collapsed="false">
      <c r="B1352" s="12" t="n">
        <v>1347</v>
      </c>
      <c r="C1352" s="36" t="str">
        <f aca="false">IF(①在庫CSV_発注日!$M1348="","",①在庫CSV_発注日!$M1348&amp;"")</f>
        <v/>
      </c>
      <c r="D1352" s="12" t="str">
        <f aca="false">IF($C1352="","",①在庫CSV_発注日!$N1348)</f>
        <v/>
      </c>
      <c r="E1352" s="12" t="str">
        <f aca="false">IF($C1352="","",①在庫CSV_発注日!$H1348)</f>
        <v/>
      </c>
      <c r="F1352" s="12" t="str">
        <f aca="false">IF($C1352="","",①在庫CSV_発注日!$L1348)</f>
        <v/>
      </c>
      <c r="G1352" s="18"/>
      <c r="H1352" s="17" t="str">
        <f aca="false">IF($C1352="","",N(①在庫CSV_発注日!$Z1348))</f>
        <v/>
      </c>
      <c r="I1352" s="37" t="str">
        <f aca="false">IF($C1352="","",SUMIFS(⑤減算マスタCSV!$L$2:$L$8001,⑤減算マスタCSV!$F$2:$F$8001,$C1352,⑤減算マスタCSV!$K$2:$K$8001,1))</f>
        <v/>
      </c>
      <c r="J1352" s="17" t="str">
        <f aca="false">IF($C1352="","",IFERROR(INDEX(⑤減算マスタCSV!$H$2:$H$8001,MATCH($C1352,⑤減算マスタCSV!$F$2:$F$8001,0)),1))</f>
        <v/>
      </c>
      <c r="K1352" s="17" t="str">
        <f aca="false">IF($C1352="","",MAX(1,IFERROR(INDEX(⑥商品照会CSV!$M$2:$M$3001,MATCH($C1352,⑥商品照会CSV!$A$2:$A$3001,0)),1)))</f>
        <v/>
      </c>
      <c r="L1352" s="40" t="str">
        <f aca="false">IF($C1352="","",IFERROR(INDEX(⑥商品照会CSV!$Q$2:$Q$3001,MATCH($C1352,⑥商品照会CSV!$A$2:$A$3001,0)),0))</f>
        <v/>
      </c>
      <c r="M1352" s="40" t="str">
        <f aca="false">IF($C1352="","",N($L1352)*N($K1352))</f>
        <v/>
      </c>
      <c r="N1352" s="17" t="str">
        <f aca="false">IF($C1352="","",MAX(1,IFERROR(INDEX(⑥商品照会CSV!$AK$2:$AK$3001,MATCH($C1352,⑥商品照会CSV!$A$2:$A$3001,0)),1)))</f>
        <v/>
      </c>
      <c r="O1352" s="12" t="str">
        <f aca="false">IF($C1352="","",IFERROR(IF(INDEX(⑥商品照会CSV!$AN$2:$AN$3001,MATCH($C1352,⑥商品照会CSV!$A$2:$A$3001,0))=1,"バラ",IF(INDEX(⑥商品照会CSV!$AM$2:$AM$3001,MATCH($C1352,⑥商品照会CSV!$A$2:$A$3001,0))=1,"中間包装","ケース")),"ケース"))</f>
        <v/>
      </c>
      <c r="P1352" s="18"/>
      <c r="Q1352" s="14"/>
      <c r="R1352" s="17" t="str">
        <f aca="false">IF($C1352="","",N($Q1352)*N($K1352))</f>
        <v/>
      </c>
    </row>
    <row r="1353" customFormat="false" ht="15" hidden="false" customHeight="false" outlineLevel="0" collapsed="false">
      <c r="B1353" s="12" t="n">
        <v>1348</v>
      </c>
      <c r="C1353" s="36" t="str">
        <f aca="false">IF(①在庫CSV_発注日!$M1349="","",①在庫CSV_発注日!$M1349&amp;"")</f>
        <v/>
      </c>
      <c r="D1353" s="12" t="str">
        <f aca="false">IF($C1353="","",①在庫CSV_発注日!$N1349)</f>
        <v/>
      </c>
      <c r="E1353" s="12" t="str">
        <f aca="false">IF($C1353="","",①在庫CSV_発注日!$H1349)</f>
        <v/>
      </c>
      <c r="F1353" s="12" t="str">
        <f aca="false">IF($C1353="","",①在庫CSV_発注日!$L1349)</f>
        <v/>
      </c>
      <c r="G1353" s="18"/>
      <c r="H1353" s="17" t="str">
        <f aca="false">IF($C1353="","",N(①在庫CSV_発注日!$Z1349))</f>
        <v/>
      </c>
      <c r="I1353" s="37" t="str">
        <f aca="false">IF($C1353="","",SUMIFS(⑤減算マスタCSV!$L$2:$L$8001,⑤減算マスタCSV!$F$2:$F$8001,$C1353,⑤減算マスタCSV!$K$2:$K$8001,1))</f>
        <v/>
      </c>
      <c r="J1353" s="17" t="str">
        <f aca="false">IF($C1353="","",IFERROR(INDEX(⑤減算マスタCSV!$H$2:$H$8001,MATCH($C1353,⑤減算マスタCSV!$F$2:$F$8001,0)),1))</f>
        <v/>
      </c>
      <c r="K1353" s="17" t="str">
        <f aca="false">IF($C1353="","",MAX(1,IFERROR(INDEX(⑥商品照会CSV!$M$2:$M$3001,MATCH($C1353,⑥商品照会CSV!$A$2:$A$3001,0)),1)))</f>
        <v/>
      </c>
      <c r="L1353" s="40" t="str">
        <f aca="false">IF($C1353="","",IFERROR(INDEX(⑥商品照会CSV!$Q$2:$Q$3001,MATCH($C1353,⑥商品照会CSV!$A$2:$A$3001,0)),0))</f>
        <v/>
      </c>
      <c r="M1353" s="40" t="str">
        <f aca="false">IF($C1353="","",N($L1353)*N($K1353))</f>
        <v/>
      </c>
      <c r="N1353" s="17" t="str">
        <f aca="false">IF($C1353="","",MAX(1,IFERROR(INDEX(⑥商品照会CSV!$AK$2:$AK$3001,MATCH($C1353,⑥商品照会CSV!$A$2:$A$3001,0)),1)))</f>
        <v/>
      </c>
      <c r="O1353" s="12" t="str">
        <f aca="false">IF($C1353="","",IFERROR(IF(INDEX(⑥商品照会CSV!$AN$2:$AN$3001,MATCH($C1353,⑥商品照会CSV!$A$2:$A$3001,0))=1,"バラ",IF(INDEX(⑥商品照会CSV!$AM$2:$AM$3001,MATCH($C1353,⑥商品照会CSV!$A$2:$A$3001,0))=1,"中間包装","ケース")),"ケース"))</f>
        <v/>
      </c>
      <c r="P1353" s="18"/>
      <c r="Q1353" s="14"/>
      <c r="R1353" s="17" t="str">
        <f aca="false">IF($C1353="","",N($Q1353)*N($K1353))</f>
        <v/>
      </c>
    </row>
    <row r="1354" customFormat="false" ht="15" hidden="false" customHeight="false" outlineLevel="0" collapsed="false">
      <c r="B1354" s="12" t="n">
        <v>1349</v>
      </c>
      <c r="C1354" s="36" t="str">
        <f aca="false">IF(①在庫CSV_発注日!$M1350="","",①在庫CSV_発注日!$M1350&amp;"")</f>
        <v/>
      </c>
      <c r="D1354" s="12" t="str">
        <f aca="false">IF($C1354="","",①在庫CSV_発注日!$N1350)</f>
        <v/>
      </c>
      <c r="E1354" s="12" t="str">
        <f aca="false">IF($C1354="","",①在庫CSV_発注日!$H1350)</f>
        <v/>
      </c>
      <c r="F1354" s="12" t="str">
        <f aca="false">IF($C1354="","",①在庫CSV_発注日!$L1350)</f>
        <v/>
      </c>
      <c r="G1354" s="18"/>
      <c r="H1354" s="17" t="str">
        <f aca="false">IF($C1354="","",N(①在庫CSV_発注日!$Z1350))</f>
        <v/>
      </c>
      <c r="I1354" s="37" t="str">
        <f aca="false">IF($C1354="","",SUMIFS(⑤減算マスタCSV!$L$2:$L$8001,⑤減算マスタCSV!$F$2:$F$8001,$C1354,⑤減算マスタCSV!$K$2:$K$8001,1))</f>
        <v/>
      </c>
      <c r="J1354" s="17" t="str">
        <f aca="false">IF($C1354="","",IFERROR(INDEX(⑤減算マスタCSV!$H$2:$H$8001,MATCH($C1354,⑤減算マスタCSV!$F$2:$F$8001,0)),1))</f>
        <v/>
      </c>
      <c r="K1354" s="17" t="str">
        <f aca="false">IF($C1354="","",MAX(1,IFERROR(INDEX(⑥商品照会CSV!$M$2:$M$3001,MATCH($C1354,⑥商品照会CSV!$A$2:$A$3001,0)),1)))</f>
        <v/>
      </c>
      <c r="L1354" s="40" t="str">
        <f aca="false">IF($C1354="","",IFERROR(INDEX(⑥商品照会CSV!$Q$2:$Q$3001,MATCH($C1354,⑥商品照会CSV!$A$2:$A$3001,0)),0))</f>
        <v/>
      </c>
      <c r="M1354" s="40" t="str">
        <f aca="false">IF($C1354="","",N($L1354)*N($K1354))</f>
        <v/>
      </c>
      <c r="N1354" s="17" t="str">
        <f aca="false">IF($C1354="","",MAX(1,IFERROR(INDEX(⑥商品照会CSV!$AK$2:$AK$3001,MATCH($C1354,⑥商品照会CSV!$A$2:$A$3001,0)),1)))</f>
        <v/>
      </c>
      <c r="O1354" s="12" t="str">
        <f aca="false">IF($C1354="","",IFERROR(IF(INDEX(⑥商品照会CSV!$AN$2:$AN$3001,MATCH($C1354,⑥商品照会CSV!$A$2:$A$3001,0))=1,"バラ",IF(INDEX(⑥商品照会CSV!$AM$2:$AM$3001,MATCH($C1354,⑥商品照会CSV!$A$2:$A$3001,0))=1,"中間包装","ケース")),"ケース"))</f>
        <v/>
      </c>
      <c r="P1354" s="18"/>
      <c r="Q1354" s="14"/>
      <c r="R1354" s="17" t="str">
        <f aca="false">IF($C1354="","",N($Q1354)*N($K1354))</f>
        <v/>
      </c>
    </row>
    <row r="1355" customFormat="false" ht="15" hidden="false" customHeight="false" outlineLevel="0" collapsed="false">
      <c r="B1355" s="12" t="n">
        <v>1350</v>
      </c>
      <c r="C1355" s="36" t="str">
        <f aca="false">IF(①在庫CSV_発注日!$M1351="","",①在庫CSV_発注日!$M1351&amp;"")</f>
        <v/>
      </c>
      <c r="D1355" s="12" t="str">
        <f aca="false">IF($C1355="","",①在庫CSV_発注日!$N1351)</f>
        <v/>
      </c>
      <c r="E1355" s="12" t="str">
        <f aca="false">IF($C1355="","",①在庫CSV_発注日!$H1351)</f>
        <v/>
      </c>
      <c r="F1355" s="12" t="str">
        <f aca="false">IF($C1355="","",①在庫CSV_発注日!$L1351)</f>
        <v/>
      </c>
      <c r="G1355" s="18"/>
      <c r="H1355" s="17" t="str">
        <f aca="false">IF($C1355="","",N(①在庫CSV_発注日!$Z1351))</f>
        <v/>
      </c>
      <c r="I1355" s="37" t="str">
        <f aca="false">IF($C1355="","",SUMIFS(⑤減算マスタCSV!$L$2:$L$8001,⑤減算マスタCSV!$F$2:$F$8001,$C1355,⑤減算マスタCSV!$K$2:$K$8001,1))</f>
        <v/>
      </c>
      <c r="J1355" s="17" t="str">
        <f aca="false">IF($C1355="","",IFERROR(INDEX(⑤減算マスタCSV!$H$2:$H$8001,MATCH($C1355,⑤減算マスタCSV!$F$2:$F$8001,0)),1))</f>
        <v/>
      </c>
      <c r="K1355" s="17" t="str">
        <f aca="false">IF($C1355="","",MAX(1,IFERROR(INDEX(⑥商品照会CSV!$M$2:$M$3001,MATCH($C1355,⑥商品照会CSV!$A$2:$A$3001,0)),1)))</f>
        <v/>
      </c>
      <c r="L1355" s="40" t="str">
        <f aca="false">IF($C1355="","",IFERROR(INDEX(⑥商品照会CSV!$Q$2:$Q$3001,MATCH($C1355,⑥商品照会CSV!$A$2:$A$3001,0)),0))</f>
        <v/>
      </c>
      <c r="M1355" s="40" t="str">
        <f aca="false">IF($C1355="","",N($L1355)*N($K1355))</f>
        <v/>
      </c>
      <c r="N1355" s="17" t="str">
        <f aca="false">IF($C1355="","",MAX(1,IFERROR(INDEX(⑥商品照会CSV!$AK$2:$AK$3001,MATCH($C1355,⑥商品照会CSV!$A$2:$A$3001,0)),1)))</f>
        <v/>
      </c>
      <c r="O1355" s="12" t="str">
        <f aca="false">IF($C1355="","",IFERROR(IF(INDEX(⑥商品照会CSV!$AN$2:$AN$3001,MATCH($C1355,⑥商品照会CSV!$A$2:$A$3001,0))=1,"バラ",IF(INDEX(⑥商品照会CSV!$AM$2:$AM$3001,MATCH($C1355,⑥商品照会CSV!$A$2:$A$3001,0))=1,"中間包装","ケース")),"ケース"))</f>
        <v/>
      </c>
      <c r="P1355" s="18"/>
      <c r="Q1355" s="14"/>
      <c r="R1355" s="17" t="str">
        <f aca="false">IF($C1355="","",N($Q1355)*N($K1355))</f>
        <v/>
      </c>
    </row>
    <row r="1356" customFormat="false" ht="15" hidden="false" customHeight="false" outlineLevel="0" collapsed="false">
      <c r="B1356" s="12" t="n">
        <v>1351</v>
      </c>
      <c r="C1356" s="36" t="str">
        <f aca="false">IF(①在庫CSV_発注日!$M1352="","",①在庫CSV_発注日!$M1352&amp;"")</f>
        <v/>
      </c>
      <c r="D1356" s="12" t="str">
        <f aca="false">IF($C1356="","",①在庫CSV_発注日!$N1352)</f>
        <v/>
      </c>
      <c r="E1356" s="12" t="str">
        <f aca="false">IF($C1356="","",①在庫CSV_発注日!$H1352)</f>
        <v/>
      </c>
      <c r="F1356" s="12" t="str">
        <f aca="false">IF($C1356="","",①在庫CSV_発注日!$L1352)</f>
        <v/>
      </c>
      <c r="G1356" s="18"/>
      <c r="H1356" s="17" t="str">
        <f aca="false">IF($C1356="","",N(①在庫CSV_発注日!$Z1352))</f>
        <v/>
      </c>
      <c r="I1356" s="37" t="str">
        <f aca="false">IF($C1356="","",SUMIFS(⑤減算マスタCSV!$L$2:$L$8001,⑤減算マスタCSV!$F$2:$F$8001,$C1356,⑤減算マスタCSV!$K$2:$K$8001,1))</f>
        <v/>
      </c>
      <c r="J1356" s="17" t="str">
        <f aca="false">IF($C1356="","",IFERROR(INDEX(⑤減算マスタCSV!$H$2:$H$8001,MATCH($C1356,⑤減算マスタCSV!$F$2:$F$8001,0)),1))</f>
        <v/>
      </c>
      <c r="K1356" s="17" t="str">
        <f aca="false">IF($C1356="","",MAX(1,IFERROR(INDEX(⑥商品照会CSV!$M$2:$M$3001,MATCH($C1356,⑥商品照会CSV!$A$2:$A$3001,0)),1)))</f>
        <v/>
      </c>
      <c r="L1356" s="40" t="str">
        <f aca="false">IF($C1356="","",IFERROR(INDEX(⑥商品照会CSV!$Q$2:$Q$3001,MATCH($C1356,⑥商品照会CSV!$A$2:$A$3001,0)),0))</f>
        <v/>
      </c>
      <c r="M1356" s="40" t="str">
        <f aca="false">IF($C1356="","",N($L1356)*N($K1356))</f>
        <v/>
      </c>
      <c r="N1356" s="17" t="str">
        <f aca="false">IF($C1356="","",MAX(1,IFERROR(INDEX(⑥商品照会CSV!$AK$2:$AK$3001,MATCH($C1356,⑥商品照会CSV!$A$2:$A$3001,0)),1)))</f>
        <v/>
      </c>
      <c r="O1356" s="12" t="str">
        <f aca="false">IF($C1356="","",IFERROR(IF(INDEX(⑥商品照会CSV!$AN$2:$AN$3001,MATCH($C1356,⑥商品照会CSV!$A$2:$A$3001,0))=1,"バラ",IF(INDEX(⑥商品照会CSV!$AM$2:$AM$3001,MATCH($C1356,⑥商品照会CSV!$A$2:$A$3001,0))=1,"中間包装","ケース")),"ケース"))</f>
        <v/>
      </c>
      <c r="P1356" s="18"/>
      <c r="Q1356" s="14"/>
      <c r="R1356" s="17" t="str">
        <f aca="false">IF($C1356="","",N($Q1356)*N($K1356))</f>
        <v/>
      </c>
    </row>
    <row r="1357" customFormat="false" ht="15" hidden="false" customHeight="false" outlineLevel="0" collapsed="false">
      <c r="B1357" s="12" t="n">
        <v>1352</v>
      </c>
      <c r="C1357" s="36" t="str">
        <f aca="false">IF(①在庫CSV_発注日!$M1353="","",①在庫CSV_発注日!$M1353&amp;"")</f>
        <v/>
      </c>
      <c r="D1357" s="12" t="str">
        <f aca="false">IF($C1357="","",①在庫CSV_発注日!$N1353)</f>
        <v/>
      </c>
      <c r="E1357" s="12" t="str">
        <f aca="false">IF($C1357="","",①在庫CSV_発注日!$H1353)</f>
        <v/>
      </c>
      <c r="F1357" s="12" t="str">
        <f aca="false">IF($C1357="","",①在庫CSV_発注日!$L1353)</f>
        <v/>
      </c>
      <c r="G1357" s="18"/>
      <c r="H1357" s="17" t="str">
        <f aca="false">IF($C1357="","",N(①在庫CSV_発注日!$Z1353))</f>
        <v/>
      </c>
      <c r="I1357" s="37" t="str">
        <f aca="false">IF($C1357="","",SUMIFS(⑤減算マスタCSV!$L$2:$L$8001,⑤減算マスタCSV!$F$2:$F$8001,$C1357,⑤減算マスタCSV!$K$2:$K$8001,1))</f>
        <v/>
      </c>
      <c r="J1357" s="17" t="str">
        <f aca="false">IF($C1357="","",IFERROR(INDEX(⑤減算マスタCSV!$H$2:$H$8001,MATCH($C1357,⑤減算マスタCSV!$F$2:$F$8001,0)),1))</f>
        <v/>
      </c>
      <c r="K1357" s="17" t="str">
        <f aca="false">IF($C1357="","",MAX(1,IFERROR(INDEX(⑥商品照会CSV!$M$2:$M$3001,MATCH($C1357,⑥商品照会CSV!$A$2:$A$3001,0)),1)))</f>
        <v/>
      </c>
      <c r="L1357" s="40" t="str">
        <f aca="false">IF($C1357="","",IFERROR(INDEX(⑥商品照会CSV!$Q$2:$Q$3001,MATCH($C1357,⑥商品照会CSV!$A$2:$A$3001,0)),0))</f>
        <v/>
      </c>
      <c r="M1357" s="40" t="str">
        <f aca="false">IF($C1357="","",N($L1357)*N($K1357))</f>
        <v/>
      </c>
      <c r="N1357" s="17" t="str">
        <f aca="false">IF($C1357="","",MAX(1,IFERROR(INDEX(⑥商品照会CSV!$AK$2:$AK$3001,MATCH($C1357,⑥商品照会CSV!$A$2:$A$3001,0)),1)))</f>
        <v/>
      </c>
      <c r="O1357" s="12" t="str">
        <f aca="false">IF($C1357="","",IFERROR(IF(INDEX(⑥商品照会CSV!$AN$2:$AN$3001,MATCH($C1357,⑥商品照会CSV!$A$2:$A$3001,0))=1,"バラ",IF(INDEX(⑥商品照会CSV!$AM$2:$AM$3001,MATCH($C1357,⑥商品照会CSV!$A$2:$A$3001,0))=1,"中間包装","ケース")),"ケース"))</f>
        <v/>
      </c>
      <c r="P1357" s="18"/>
      <c r="Q1357" s="14"/>
      <c r="R1357" s="17" t="str">
        <f aca="false">IF($C1357="","",N($Q1357)*N($K1357))</f>
        <v/>
      </c>
    </row>
    <row r="1358" customFormat="false" ht="15" hidden="false" customHeight="false" outlineLevel="0" collapsed="false">
      <c r="B1358" s="12" t="n">
        <v>1353</v>
      </c>
      <c r="C1358" s="36" t="str">
        <f aca="false">IF(①在庫CSV_発注日!$M1354="","",①在庫CSV_発注日!$M1354&amp;"")</f>
        <v/>
      </c>
      <c r="D1358" s="12" t="str">
        <f aca="false">IF($C1358="","",①在庫CSV_発注日!$N1354)</f>
        <v/>
      </c>
      <c r="E1358" s="12" t="str">
        <f aca="false">IF($C1358="","",①在庫CSV_発注日!$H1354)</f>
        <v/>
      </c>
      <c r="F1358" s="12" t="str">
        <f aca="false">IF($C1358="","",①在庫CSV_発注日!$L1354)</f>
        <v/>
      </c>
      <c r="G1358" s="18"/>
      <c r="H1358" s="17" t="str">
        <f aca="false">IF($C1358="","",N(①在庫CSV_発注日!$Z1354))</f>
        <v/>
      </c>
      <c r="I1358" s="37" t="str">
        <f aca="false">IF($C1358="","",SUMIFS(⑤減算マスタCSV!$L$2:$L$8001,⑤減算マスタCSV!$F$2:$F$8001,$C1358,⑤減算マスタCSV!$K$2:$K$8001,1))</f>
        <v/>
      </c>
      <c r="J1358" s="17" t="str">
        <f aca="false">IF($C1358="","",IFERROR(INDEX(⑤減算マスタCSV!$H$2:$H$8001,MATCH($C1358,⑤減算マスタCSV!$F$2:$F$8001,0)),1))</f>
        <v/>
      </c>
      <c r="K1358" s="17" t="str">
        <f aca="false">IF($C1358="","",MAX(1,IFERROR(INDEX(⑥商品照会CSV!$M$2:$M$3001,MATCH($C1358,⑥商品照会CSV!$A$2:$A$3001,0)),1)))</f>
        <v/>
      </c>
      <c r="L1358" s="40" t="str">
        <f aca="false">IF($C1358="","",IFERROR(INDEX(⑥商品照会CSV!$Q$2:$Q$3001,MATCH($C1358,⑥商品照会CSV!$A$2:$A$3001,0)),0))</f>
        <v/>
      </c>
      <c r="M1358" s="40" t="str">
        <f aca="false">IF($C1358="","",N($L1358)*N($K1358))</f>
        <v/>
      </c>
      <c r="N1358" s="17" t="str">
        <f aca="false">IF($C1358="","",MAX(1,IFERROR(INDEX(⑥商品照会CSV!$AK$2:$AK$3001,MATCH($C1358,⑥商品照会CSV!$A$2:$A$3001,0)),1)))</f>
        <v/>
      </c>
      <c r="O1358" s="12" t="str">
        <f aca="false">IF($C1358="","",IFERROR(IF(INDEX(⑥商品照会CSV!$AN$2:$AN$3001,MATCH($C1358,⑥商品照会CSV!$A$2:$A$3001,0))=1,"バラ",IF(INDEX(⑥商品照会CSV!$AM$2:$AM$3001,MATCH($C1358,⑥商品照会CSV!$A$2:$A$3001,0))=1,"中間包装","ケース")),"ケース"))</f>
        <v/>
      </c>
      <c r="P1358" s="18"/>
      <c r="Q1358" s="14"/>
      <c r="R1358" s="17" t="str">
        <f aca="false">IF($C1358="","",N($Q1358)*N($K1358))</f>
        <v/>
      </c>
    </row>
    <row r="1359" customFormat="false" ht="15" hidden="false" customHeight="false" outlineLevel="0" collapsed="false">
      <c r="B1359" s="12" t="n">
        <v>1354</v>
      </c>
      <c r="C1359" s="36" t="str">
        <f aca="false">IF(①在庫CSV_発注日!$M1355="","",①在庫CSV_発注日!$M1355&amp;"")</f>
        <v/>
      </c>
      <c r="D1359" s="12" t="str">
        <f aca="false">IF($C1359="","",①在庫CSV_発注日!$N1355)</f>
        <v/>
      </c>
      <c r="E1359" s="12" t="str">
        <f aca="false">IF($C1359="","",①在庫CSV_発注日!$H1355)</f>
        <v/>
      </c>
      <c r="F1359" s="12" t="str">
        <f aca="false">IF($C1359="","",①在庫CSV_発注日!$L1355)</f>
        <v/>
      </c>
      <c r="G1359" s="18"/>
      <c r="H1359" s="17" t="str">
        <f aca="false">IF($C1359="","",N(①在庫CSV_発注日!$Z1355))</f>
        <v/>
      </c>
      <c r="I1359" s="37" t="str">
        <f aca="false">IF($C1359="","",SUMIFS(⑤減算マスタCSV!$L$2:$L$8001,⑤減算マスタCSV!$F$2:$F$8001,$C1359,⑤減算マスタCSV!$K$2:$K$8001,1))</f>
        <v/>
      </c>
      <c r="J1359" s="17" t="str">
        <f aca="false">IF($C1359="","",IFERROR(INDEX(⑤減算マスタCSV!$H$2:$H$8001,MATCH($C1359,⑤減算マスタCSV!$F$2:$F$8001,0)),1))</f>
        <v/>
      </c>
      <c r="K1359" s="17" t="str">
        <f aca="false">IF($C1359="","",MAX(1,IFERROR(INDEX(⑥商品照会CSV!$M$2:$M$3001,MATCH($C1359,⑥商品照会CSV!$A$2:$A$3001,0)),1)))</f>
        <v/>
      </c>
      <c r="L1359" s="40" t="str">
        <f aca="false">IF($C1359="","",IFERROR(INDEX(⑥商品照会CSV!$Q$2:$Q$3001,MATCH($C1359,⑥商品照会CSV!$A$2:$A$3001,0)),0))</f>
        <v/>
      </c>
      <c r="M1359" s="40" t="str">
        <f aca="false">IF($C1359="","",N($L1359)*N($K1359))</f>
        <v/>
      </c>
      <c r="N1359" s="17" t="str">
        <f aca="false">IF($C1359="","",MAX(1,IFERROR(INDEX(⑥商品照会CSV!$AK$2:$AK$3001,MATCH($C1359,⑥商品照会CSV!$A$2:$A$3001,0)),1)))</f>
        <v/>
      </c>
      <c r="O1359" s="12" t="str">
        <f aca="false">IF($C1359="","",IFERROR(IF(INDEX(⑥商品照会CSV!$AN$2:$AN$3001,MATCH($C1359,⑥商品照会CSV!$A$2:$A$3001,0))=1,"バラ",IF(INDEX(⑥商品照会CSV!$AM$2:$AM$3001,MATCH($C1359,⑥商品照会CSV!$A$2:$A$3001,0))=1,"中間包装","ケース")),"ケース"))</f>
        <v/>
      </c>
      <c r="P1359" s="18"/>
      <c r="Q1359" s="14"/>
      <c r="R1359" s="17" t="str">
        <f aca="false">IF($C1359="","",N($Q1359)*N($K1359))</f>
        <v/>
      </c>
    </row>
    <row r="1360" customFormat="false" ht="15" hidden="false" customHeight="false" outlineLevel="0" collapsed="false">
      <c r="B1360" s="12" t="n">
        <v>1355</v>
      </c>
      <c r="C1360" s="36" t="str">
        <f aca="false">IF(①在庫CSV_発注日!$M1356="","",①在庫CSV_発注日!$M1356&amp;"")</f>
        <v/>
      </c>
      <c r="D1360" s="12" t="str">
        <f aca="false">IF($C1360="","",①在庫CSV_発注日!$N1356)</f>
        <v/>
      </c>
      <c r="E1360" s="12" t="str">
        <f aca="false">IF($C1360="","",①在庫CSV_発注日!$H1356)</f>
        <v/>
      </c>
      <c r="F1360" s="12" t="str">
        <f aca="false">IF($C1360="","",①在庫CSV_発注日!$L1356)</f>
        <v/>
      </c>
      <c r="G1360" s="18"/>
      <c r="H1360" s="17" t="str">
        <f aca="false">IF($C1360="","",N(①在庫CSV_発注日!$Z1356))</f>
        <v/>
      </c>
      <c r="I1360" s="37" t="str">
        <f aca="false">IF($C1360="","",SUMIFS(⑤減算マスタCSV!$L$2:$L$8001,⑤減算マスタCSV!$F$2:$F$8001,$C1360,⑤減算マスタCSV!$K$2:$K$8001,1))</f>
        <v/>
      </c>
      <c r="J1360" s="17" t="str">
        <f aca="false">IF($C1360="","",IFERROR(INDEX(⑤減算マスタCSV!$H$2:$H$8001,MATCH($C1360,⑤減算マスタCSV!$F$2:$F$8001,0)),1))</f>
        <v/>
      </c>
      <c r="K1360" s="17" t="str">
        <f aca="false">IF($C1360="","",MAX(1,IFERROR(INDEX(⑥商品照会CSV!$M$2:$M$3001,MATCH($C1360,⑥商品照会CSV!$A$2:$A$3001,0)),1)))</f>
        <v/>
      </c>
      <c r="L1360" s="40" t="str">
        <f aca="false">IF($C1360="","",IFERROR(INDEX(⑥商品照会CSV!$Q$2:$Q$3001,MATCH($C1360,⑥商品照会CSV!$A$2:$A$3001,0)),0))</f>
        <v/>
      </c>
      <c r="M1360" s="40" t="str">
        <f aca="false">IF($C1360="","",N($L1360)*N($K1360))</f>
        <v/>
      </c>
      <c r="N1360" s="17" t="str">
        <f aca="false">IF($C1360="","",MAX(1,IFERROR(INDEX(⑥商品照会CSV!$AK$2:$AK$3001,MATCH($C1360,⑥商品照会CSV!$A$2:$A$3001,0)),1)))</f>
        <v/>
      </c>
      <c r="O1360" s="12" t="str">
        <f aca="false">IF($C1360="","",IFERROR(IF(INDEX(⑥商品照会CSV!$AN$2:$AN$3001,MATCH($C1360,⑥商品照会CSV!$A$2:$A$3001,0))=1,"バラ",IF(INDEX(⑥商品照会CSV!$AM$2:$AM$3001,MATCH($C1360,⑥商品照会CSV!$A$2:$A$3001,0))=1,"中間包装","ケース")),"ケース"))</f>
        <v/>
      </c>
      <c r="P1360" s="18"/>
      <c r="Q1360" s="14"/>
      <c r="R1360" s="17" t="str">
        <f aca="false">IF($C1360="","",N($Q1360)*N($K1360))</f>
        <v/>
      </c>
    </row>
    <row r="1361" customFormat="false" ht="15" hidden="false" customHeight="false" outlineLevel="0" collapsed="false">
      <c r="B1361" s="12" t="n">
        <v>1356</v>
      </c>
      <c r="C1361" s="36" t="str">
        <f aca="false">IF(①在庫CSV_発注日!$M1357="","",①在庫CSV_発注日!$M1357&amp;"")</f>
        <v/>
      </c>
      <c r="D1361" s="12" t="str">
        <f aca="false">IF($C1361="","",①在庫CSV_発注日!$N1357)</f>
        <v/>
      </c>
      <c r="E1361" s="12" t="str">
        <f aca="false">IF($C1361="","",①在庫CSV_発注日!$H1357)</f>
        <v/>
      </c>
      <c r="F1361" s="12" t="str">
        <f aca="false">IF($C1361="","",①在庫CSV_発注日!$L1357)</f>
        <v/>
      </c>
      <c r="G1361" s="18"/>
      <c r="H1361" s="17" t="str">
        <f aca="false">IF($C1361="","",N(①在庫CSV_発注日!$Z1357))</f>
        <v/>
      </c>
      <c r="I1361" s="37" t="str">
        <f aca="false">IF($C1361="","",SUMIFS(⑤減算マスタCSV!$L$2:$L$8001,⑤減算マスタCSV!$F$2:$F$8001,$C1361,⑤減算マスタCSV!$K$2:$K$8001,1))</f>
        <v/>
      </c>
      <c r="J1361" s="17" t="str">
        <f aca="false">IF($C1361="","",IFERROR(INDEX(⑤減算マスタCSV!$H$2:$H$8001,MATCH($C1361,⑤減算マスタCSV!$F$2:$F$8001,0)),1))</f>
        <v/>
      </c>
      <c r="K1361" s="17" t="str">
        <f aca="false">IF($C1361="","",MAX(1,IFERROR(INDEX(⑥商品照会CSV!$M$2:$M$3001,MATCH($C1361,⑥商品照会CSV!$A$2:$A$3001,0)),1)))</f>
        <v/>
      </c>
      <c r="L1361" s="40" t="str">
        <f aca="false">IF($C1361="","",IFERROR(INDEX(⑥商品照会CSV!$Q$2:$Q$3001,MATCH($C1361,⑥商品照会CSV!$A$2:$A$3001,0)),0))</f>
        <v/>
      </c>
      <c r="M1361" s="40" t="str">
        <f aca="false">IF($C1361="","",N($L1361)*N($K1361))</f>
        <v/>
      </c>
      <c r="N1361" s="17" t="str">
        <f aca="false">IF($C1361="","",MAX(1,IFERROR(INDEX(⑥商品照会CSV!$AK$2:$AK$3001,MATCH($C1361,⑥商品照会CSV!$A$2:$A$3001,0)),1)))</f>
        <v/>
      </c>
      <c r="O1361" s="12" t="str">
        <f aca="false">IF($C1361="","",IFERROR(IF(INDEX(⑥商品照会CSV!$AN$2:$AN$3001,MATCH($C1361,⑥商品照会CSV!$A$2:$A$3001,0))=1,"バラ",IF(INDEX(⑥商品照会CSV!$AM$2:$AM$3001,MATCH($C1361,⑥商品照会CSV!$A$2:$A$3001,0))=1,"中間包装","ケース")),"ケース"))</f>
        <v/>
      </c>
      <c r="P1361" s="18"/>
      <c r="Q1361" s="14"/>
      <c r="R1361" s="17" t="str">
        <f aca="false">IF($C1361="","",N($Q1361)*N($K1361))</f>
        <v/>
      </c>
    </row>
    <row r="1362" customFormat="false" ht="15" hidden="false" customHeight="false" outlineLevel="0" collapsed="false">
      <c r="B1362" s="12" t="n">
        <v>1357</v>
      </c>
      <c r="C1362" s="36" t="str">
        <f aca="false">IF(①在庫CSV_発注日!$M1358="","",①在庫CSV_発注日!$M1358&amp;"")</f>
        <v/>
      </c>
      <c r="D1362" s="12" t="str">
        <f aca="false">IF($C1362="","",①在庫CSV_発注日!$N1358)</f>
        <v/>
      </c>
      <c r="E1362" s="12" t="str">
        <f aca="false">IF($C1362="","",①在庫CSV_発注日!$H1358)</f>
        <v/>
      </c>
      <c r="F1362" s="12" t="str">
        <f aca="false">IF($C1362="","",①在庫CSV_発注日!$L1358)</f>
        <v/>
      </c>
      <c r="G1362" s="18"/>
      <c r="H1362" s="17" t="str">
        <f aca="false">IF($C1362="","",N(①在庫CSV_発注日!$Z1358))</f>
        <v/>
      </c>
      <c r="I1362" s="37" t="str">
        <f aca="false">IF($C1362="","",SUMIFS(⑤減算マスタCSV!$L$2:$L$8001,⑤減算マスタCSV!$F$2:$F$8001,$C1362,⑤減算マスタCSV!$K$2:$K$8001,1))</f>
        <v/>
      </c>
      <c r="J1362" s="17" t="str">
        <f aca="false">IF($C1362="","",IFERROR(INDEX(⑤減算マスタCSV!$H$2:$H$8001,MATCH($C1362,⑤減算マスタCSV!$F$2:$F$8001,0)),1))</f>
        <v/>
      </c>
      <c r="K1362" s="17" t="str">
        <f aca="false">IF($C1362="","",MAX(1,IFERROR(INDEX(⑥商品照会CSV!$M$2:$M$3001,MATCH($C1362,⑥商品照会CSV!$A$2:$A$3001,0)),1)))</f>
        <v/>
      </c>
      <c r="L1362" s="40" t="str">
        <f aca="false">IF($C1362="","",IFERROR(INDEX(⑥商品照会CSV!$Q$2:$Q$3001,MATCH($C1362,⑥商品照会CSV!$A$2:$A$3001,0)),0))</f>
        <v/>
      </c>
      <c r="M1362" s="40" t="str">
        <f aca="false">IF($C1362="","",N($L1362)*N($K1362))</f>
        <v/>
      </c>
      <c r="N1362" s="17" t="str">
        <f aca="false">IF($C1362="","",MAX(1,IFERROR(INDEX(⑥商品照会CSV!$AK$2:$AK$3001,MATCH($C1362,⑥商品照会CSV!$A$2:$A$3001,0)),1)))</f>
        <v/>
      </c>
      <c r="O1362" s="12" t="str">
        <f aca="false">IF($C1362="","",IFERROR(IF(INDEX(⑥商品照会CSV!$AN$2:$AN$3001,MATCH($C1362,⑥商品照会CSV!$A$2:$A$3001,0))=1,"バラ",IF(INDEX(⑥商品照会CSV!$AM$2:$AM$3001,MATCH($C1362,⑥商品照会CSV!$A$2:$A$3001,0))=1,"中間包装","ケース")),"ケース"))</f>
        <v/>
      </c>
      <c r="P1362" s="18"/>
      <c r="Q1362" s="14"/>
      <c r="R1362" s="17" t="str">
        <f aca="false">IF($C1362="","",N($Q1362)*N($K1362))</f>
        <v/>
      </c>
    </row>
    <row r="1363" customFormat="false" ht="15" hidden="false" customHeight="false" outlineLevel="0" collapsed="false">
      <c r="B1363" s="12" t="n">
        <v>1358</v>
      </c>
      <c r="C1363" s="36" t="str">
        <f aca="false">IF(①在庫CSV_発注日!$M1359="","",①在庫CSV_発注日!$M1359&amp;"")</f>
        <v/>
      </c>
      <c r="D1363" s="12" t="str">
        <f aca="false">IF($C1363="","",①在庫CSV_発注日!$N1359)</f>
        <v/>
      </c>
      <c r="E1363" s="12" t="str">
        <f aca="false">IF($C1363="","",①在庫CSV_発注日!$H1359)</f>
        <v/>
      </c>
      <c r="F1363" s="12" t="str">
        <f aca="false">IF($C1363="","",①在庫CSV_発注日!$L1359)</f>
        <v/>
      </c>
      <c r="G1363" s="18"/>
      <c r="H1363" s="17" t="str">
        <f aca="false">IF($C1363="","",N(①在庫CSV_発注日!$Z1359))</f>
        <v/>
      </c>
      <c r="I1363" s="37" t="str">
        <f aca="false">IF($C1363="","",SUMIFS(⑤減算マスタCSV!$L$2:$L$8001,⑤減算マスタCSV!$F$2:$F$8001,$C1363,⑤減算マスタCSV!$K$2:$K$8001,1))</f>
        <v/>
      </c>
      <c r="J1363" s="17" t="str">
        <f aca="false">IF($C1363="","",IFERROR(INDEX(⑤減算マスタCSV!$H$2:$H$8001,MATCH($C1363,⑤減算マスタCSV!$F$2:$F$8001,0)),1))</f>
        <v/>
      </c>
      <c r="K1363" s="17" t="str">
        <f aca="false">IF($C1363="","",MAX(1,IFERROR(INDEX(⑥商品照会CSV!$M$2:$M$3001,MATCH($C1363,⑥商品照会CSV!$A$2:$A$3001,0)),1)))</f>
        <v/>
      </c>
      <c r="L1363" s="40" t="str">
        <f aca="false">IF($C1363="","",IFERROR(INDEX(⑥商品照会CSV!$Q$2:$Q$3001,MATCH($C1363,⑥商品照会CSV!$A$2:$A$3001,0)),0))</f>
        <v/>
      </c>
      <c r="M1363" s="40" t="str">
        <f aca="false">IF($C1363="","",N($L1363)*N($K1363))</f>
        <v/>
      </c>
      <c r="N1363" s="17" t="str">
        <f aca="false">IF($C1363="","",MAX(1,IFERROR(INDEX(⑥商品照会CSV!$AK$2:$AK$3001,MATCH($C1363,⑥商品照会CSV!$A$2:$A$3001,0)),1)))</f>
        <v/>
      </c>
      <c r="O1363" s="12" t="str">
        <f aca="false">IF($C1363="","",IFERROR(IF(INDEX(⑥商品照会CSV!$AN$2:$AN$3001,MATCH($C1363,⑥商品照会CSV!$A$2:$A$3001,0))=1,"バラ",IF(INDEX(⑥商品照会CSV!$AM$2:$AM$3001,MATCH($C1363,⑥商品照会CSV!$A$2:$A$3001,0))=1,"中間包装","ケース")),"ケース"))</f>
        <v/>
      </c>
      <c r="P1363" s="18"/>
      <c r="Q1363" s="14"/>
      <c r="R1363" s="17" t="str">
        <f aca="false">IF($C1363="","",N($Q1363)*N($K1363))</f>
        <v/>
      </c>
    </row>
    <row r="1364" customFormat="false" ht="15" hidden="false" customHeight="false" outlineLevel="0" collapsed="false">
      <c r="B1364" s="12" t="n">
        <v>1359</v>
      </c>
      <c r="C1364" s="36" t="str">
        <f aca="false">IF(①在庫CSV_発注日!$M1360="","",①在庫CSV_発注日!$M1360&amp;"")</f>
        <v/>
      </c>
      <c r="D1364" s="12" t="str">
        <f aca="false">IF($C1364="","",①在庫CSV_発注日!$N1360)</f>
        <v/>
      </c>
      <c r="E1364" s="12" t="str">
        <f aca="false">IF($C1364="","",①在庫CSV_発注日!$H1360)</f>
        <v/>
      </c>
      <c r="F1364" s="12" t="str">
        <f aca="false">IF($C1364="","",①在庫CSV_発注日!$L1360)</f>
        <v/>
      </c>
      <c r="G1364" s="18"/>
      <c r="H1364" s="17" t="str">
        <f aca="false">IF($C1364="","",N(①在庫CSV_発注日!$Z1360))</f>
        <v/>
      </c>
      <c r="I1364" s="37" t="str">
        <f aca="false">IF($C1364="","",SUMIFS(⑤減算マスタCSV!$L$2:$L$8001,⑤減算マスタCSV!$F$2:$F$8001,$C1364,⑤減算マスタCSV!$K$2:$K$8001,1))</f>
        <v/>
      </c>
      <c r="J1364" s="17" t="str">
        <f aca="false">IF($C1364="","",IFERROR(INDEX(⑤減算マスタCSV!$H$2:$H$8001,MATCH($C1364,⑤減算マスタCSV!$F$2:$F$8001,0)),1))</f>
        <v/>
      </c>
      <c r="K1364" s="17" t="str">
        <f aca="false">IF($C1364="","",MAX(1,IFERROR(INDEX(⑥商品照会CSV!$M$2:$M$3001,MATCH($C1364,⑥商品照会CSV!$A$2:$A$3001,0)),1)))</f>
        <v/>
      </c>
      <c r="L1364" s="40" t="str">
        <f aca="false">IF($C1364="","",IFERROR(INDEX(⑥商品照会CSV!$Q$2:$Q$3001,MATCH($C1364,⑥商品照会CSV!$A$2:$A$3001,0)),0))</f>
        <v/>
      </c>
      <c r="M1364" s="40" t="str">
        <f aca="false">IF($C1364="","",N($L1364)*N($K1364))</f>
        <v/>
      </c>
      <c r="N1364" s="17" t="str">
        <f aca="false">IF($C1364="","",MAX(1,IFERROR(INDEX(⑥商品照会CSV!$AK$2:$AK$3001,MATCH($C1364,⑥商品照会CSV!$A$2:$A$3001,0)),1)))</f>
        <v/>
      </c>
      <c r="O1364" s="12" t="str">
        <f aca="false">IF($C1364="","",IFERROR(IF(INDEX(⑥商品照会CSV!$AN$2:$AN$3001,MATCH($C1364,⑥商品照会CSV!$A$2:$A$3001,0))=1,"バラ",IF(INDEX(⑥商品照会CSV!$AM$2:$AM$3001,MATCH($C1364,⑥商品照会CSV!$A$2:$A$3001,0))=1,"中間包装","ケース")),"ケース"))</f>
        <v/>
      </c>
      <c r="P1364" s="18"/>
      <c r="Q1364" s="14"/>
      <c r="R1364" s="17" t="str">
        <f aca="false">IF($C1364="","",N($Q1364)*N($K1364))</f>
        <v/>
      </c>
    </row>
    <row r="1365" customFormat="false" ht="15" hidden="false" customHeight="false" outlineLevel="0" collapsed="false">
      <c r="B1365" s="12" t="n">
        <v>1360</v>
      </c>
      <c r="C1365" s="36" t="str">
        <f aca="false">IF(①在庫CSV_発注日!$M1361="","",①在庫CSV_発注日!$M1361&amp;"")</f>
        <v/>
      </c>
      <c r="D1365" s="12" t="str">
        <f aca="false">IF($C1365="","",①在庫CSV_発注日!$N1361)</f>
        <v/>
      </c>
      <c r="E1365" s="12" t="str">
        <f aca="false">IF($C1365="","",①在庫CSV_発注日!$H1361)</f>
        <v/>
      </c>
      <c r="F1365" s="12" t="str">
        <f aca="false">IF($C1365="","",①在庫CSV_発注日!$L1361)</f>
        <v/>
      </c>
      <c r="G1365" s="18"/>
      <c r="H1365" s="17" t="str">
        <f aca="false">IF($C1365="","",N(①在庫CSV_発注日!$Z1361))</f>
        <v/>
      </c>
      <c r="I1365" s="37" t="str">
        <f aca="false">IF($C1365="","",SUMIFS(⑤減算マスタCSV!$L$2:$L$8001,⑤減算マスタCSV!$F$2:$F$8001,$C1365,⑤減算マスタCSV!$K$2:$K$8001,1))</f>
        <v/>
      </c>
      <c r="J1365" s="17" t="str">
        <f aca="false">IF($C1365="","",IFERROR(INDEX(⑤減算マスタCSV!$H$2:$H$8001,MATCH($C1365,⑤減算マスタCSV!$F$2:$F$8001,0)),1))</f>
        <v/>
      </c>
      <c r="K1365" s="17" t="str">
        <f aca="false">IF($C1365="","",MAX(1,IFERROR(INDEX(⑥商品照会CSV!$M$2:$M$3001,MATCH($C1365,⑥商品照会CSV!$A$2:$A$3001,0)),1)))</f>
        <v/>
      </c>
      <c r="L1365" s="40" t="str">
        <f aca="false">IF($C1365="","",IFERROR(INDEX(⑥商品照会CSV!$Q$2:$Q$3001,MATCH($C1365,⑥商品照会CSV!$A$2:$A$3001,0)),0))</f>
        <v/>
      </c>
      <c r="M1365" s="40" t="str">
        <f aca="false">IF($C1365="","",N($L1365)*N($K1365))</f>
        <v/>
      </c>
      <c r="N1365" s="17" t="str">
        <f aca="false">IF($C1365="","",MAX(1,IFERROR(INDEX(⑥商品照会CSV!$AK$2:$AK$3001,MATCH($C1365,⑥商品照会CSV!$A$2:$A$3001,0)),1)))</f>
        <v/>
      </c>
      <c r="O1365" s="12" t="str">
        <f aca="false">IF($C1365="","",IFERROR(IF(INDEX(⑥商品照会CSV!$AN$2:$AN$3001,MATCH($C1365,⑥商品照会CSV!$A$2:$A$3001,0))=1,"バラ",IF(INDEX(⑥商品照会CSV!$AM$2:$AM$3001,MATCH($C1365,⑥商品照会CSV!$A$2:$A$3001,0))=1,"中間包装","ケース")),"ケース"))</f>
        <v/>
      </c>
      <c r="P1365" s="18"/>
      <c r="Q1365" s="14"/>
      <c r="R1365" s="17" t="str">
        <f aca="false">IF($C1365="","",N($Q1365)*N($K1365))</f>
        <v/>
      </c>
    </row>
    <row r="1366" customFormat="false" ht="15" hidden="false" customHeight="false" outlineLevel="0" collapsed="false">
      <c r="B1366" s="12" t="n">
        <v>1361</v>
      </c>
      <c r="C1366" s="36" t="str">
        <f aca="false">IF(①在庫CSV_発注日!$M1362="","",①在庫CSV_発注日!$M1362&amp;"")</f>
        <v/>
      </c>
      <c r="D1366" s="12" t="str">
        <f aca="false">IF($C1366="","",①在庫CSV_発注日!$N1362)</f>
        <v/>
      </c>
      <c r="E1366" s="12" t="str">
        <f aca="false">IF($C1366="","",①在庫CSV_発注日!$H1362)</f>
        <v/>
      </c>
      <c r="F1366" s="12" t="str">
        <f aca="false">IF($C1366="","",①在庫CSV_発注日!$L1362)</f>
        <v/>
      </c>
      <c r="G1366" s="18"/>
      <c r="H1366" s="17" t="str">
        <f aca="false">IF($C1366="","",N(①在庫CSV_発注日!$Z1362))</f>
        <v/>
      </c>
      <c r="I1366" s="37" t="str">
        <f aca="false">IF($C1366="","",SUMIFS(⑤減算マスタCSV!$L$2:$L$8001,⑤減算マスタCSV!$F$2:$F$8001,$C1366,⑤減算マスタCSV!$K$2:$K$8001,1))</f>
        <v/>
      </c>
      <c r="J1366" s="17" t="str">
        <f aca="false">IF($C1366="","",IFERROR(INDEX(⑤減算マスタCSV!$H$2:$H$8001,MATCH($C1366,⑤減算マスタCSV!$F$2:$F$8001,0)),1))</f>
        <v/>
      </c>
      <c r="K1366" s="17" t="str">
        <f aca="false">IF($C1366="","",MAX(1,IFERROR(INDEX(⑥商品照会CSV!$M$2:$M$3001,MATCH($C1366,⑥商品照会CSV!$A$2:$A$3001,0)),1)))</f>
        <v/>
      </c>
      <c r="L1366" s="40" t="str">
        <f aca="false">IF($C1366="","",IFERROR(INDEX(⑥商品照会CSV!$Q$2:$Q$3001,MATCH($C1366,⑥商品照会CSV!$A$2:$A$3001,0)),0))</f>
        <v/>
      </c>
      <c r="M1366" s="40" t="str">
        <f aca="false">IF($C1366="","",N($L1366)*N($K1366))</f>
        <v/>
      </c>
      <c r="N1366" s="17" t="str">
        <f aca="false">IF($C1366="","",MAX(1,IFERROR(INDEX(⑥商品照会CSV!$AK$2:$AK$3001,MATCH($C1366,⑥商品照会CSV!$A$2:$A$3001,0)),1)))</f>
        <v/>
      </c>
      <c r="O1366" s="12" t="str">
        <f aca="false">IF($C1366="","",IFERROR(IF(INDEX(⑥商品照会CSV!$AN$2:$AN$3001,MATCH($C1366,⑥商品照会CSV!$A$2:$A$3001,0))=1,"バラ",IF(INDEX(⑥商品照会CSV!$AM$2:$AM$3001,MATCH($C1366,⑥商品照会CSV!$A$2:$A$3001,0))=1,"中間包装","ケース")),"ケース"))</f>
        <v/>
      </c>
      <c r="P1366" s="18"/>
      <c r="Q1366" s="14"/>
      <c r="R1366" s="17" t="str">
        <f aca="false">IF($C1366="","",N($Q1366)*N($K1366))</f>
        <v/>
      </c>
    </row>
    <row r="1367" customFormat="false" ht="15" hidden="false" customHeight="false" outlineLevel="0" collapsed="false">
      <c r="B1367" s="12" t="n">
        <v>1362</v>
      </c>
      <c r="C1367" s="36" t="str">
        <f aca="false">IF(①在庫CSV_発注日!$M1363="","",①在庫CSV_発注日!$M1363&amp;"")</f>
        <v/>
      </c>
      <c r="D1367" s="12" t="str">
        <f aca="false">IF($C1367="","",①在庫CSV_発注日!$N1363)</f>
        <v/>
      </c>
      <c r="E1367" s="12" t="str">
        <f aca="false">IF($C1367="","",①在庫CSV_発注日!$H1363)</f>
        <v/>
      </c>
      <c r="F1367" s="12" t="str">
        <f aca="false">IF($C1367="","",①在庫CSV_発注日!$L1363)</f>
        <v/>
      </c>
      <c r="G1367" s="18"/>
      <c r="H1367" s="17" t="str">
        <f aca="false">IF($C1367="","",N(①在庫CSV_発注日!$Z1363))</f>
        <v/>
      </c>
      <c r="I1367" s="37" t="str">
        <f aca="false">IF($C1367="","",SUMIFS(⑤減算マスタCSV!$L$2:$L$8001,⑤減算マスタCSV!$F$2:$F$8001,$C1367,⑤減算マスタCSV!$K$2:$K$8001,1))</f>
        <v/>
      </c>
      <c r="J1367" s="17" t="str">
        <f aca="false">IF($C1367="","",IFERROR(INDEX(⑤減算マスタCSV!$H$2:$H$8001,MATCH($C1367,⑤減算マスタCSV!$F$2:$F$8001,0)),1))</f>
        <v/>
      </c>
      <c r="K1367" s="17" t="str">
        <f aca="false">IF($C1367="","",MAX(1,IFERROR(INDEX(⑥商品照会CSV!$M$2:$M$3001,MATCH($C1367,⑥商品照会CSV!$A$2:$A$3001,0)),1)))</f>
        <v/>
      </c>
      <c r="L1367" s="40" t="str">
        <f aca="false">IF($C1367="","",IFERROR(INDEX(⑥商品照会CSV!$Q$2:$Q$3001,MATCH($C1367,⑥商品照会CSV!$A$2:$A$3001,0)),0))</f>
        <v/>
      </c>
      <c r="M1367" s="40" t="str">
        <f aca="false">IF($C1367="","",N($L1367)*N($K1367))</f>
        <v/>
      </c>
      <c r="N1367" s="17" t="str">
        <f aca="false">IF($C1367="","",MAX(1,IFERROR(INDEX(⑥商品照会CSV!$AK$2:$AK$3001,MATCH($C1367,⑥商品照会CSV!$A$2:$A$3001,0)),1)))</f>
        <v/>
      </c>
      <c r="O1367" s="12" t="str">
        <f aca="false">IF($C1367="","",IFERROR(IF(INDEX(⑥商品照会CSV!$AN$2:$AN$3001,MATCH($C1367,⑥商品照会CSV!$A$2:$A$3001,0))=1,"バラ",IF(INDEX(⑥商品照会CSV!$AM$2:$AM$3001,MATCH($C1367,⑥商品照会CSV!$A$2:$A$3001,0))=1,"中間包装","ケース")),"ケース"))</f>
        <v/>
      </c>
      <c r="P1367" s="18"/>
      <c r="Q1367" s="14"/>
      <c r="R1367" s="17" t="str">
        <f aca="false">IF($C1367="","",N($Q1367)*N($K1367))</f>
        <v/>
      </c>
    </row>
    <row r="1368" customFormat="false" ht="15" hidden="false" customHeight="false" outlineLevel="0" collapsed="false">
      <c r="B1368" s="12" t="n">
        <v>1363</v>
      </c>
      <c r="C1368" s="36" t="str">
        <f aca="false">IF(①在庫CSV_発注日!$M1364="","",①在庫CSV_発注日!$M1364&amp;"")</f>
        <v/>
      </c>
      <c r="D1368" s="12" t="str">
        <f aca="false">IF($C1368="","",①在庫CSV_発注日!$N1364)</f>
        <v/>
      </c>
      <c r="E1368" s="12" t="str">
        <f aca="false">IF($C1368="","",①在庫CSV_発注日!$H1364)</f>
        <v/>
      </c>
      <c r="F1368" s="12" t="str">
        <f aca="false">IF($C1368="","",①在庫CSV_発注日!$L1364)</f>
        <v/>
      </c>
      <c r="G1368" s="18"/>
      <c r="H1368" s="17" t="str">
        <f aca="false">IF($C1368="","",N(①在庫CSV_発注日!$Z1364))</f>
        <v/>
      </c>
      <c r="I1368" s="37" t="str">
        <f aca="false">IF($C1368="","",SUMIFS(⑤減算マスタCSV!$L$2:$L$8001,⑤減算マスタCSV!$F$2:$F$8001,$C1368,⑤減算マスタCSV!$K$2:$K$8001,1))</f>
        <v/>
      </c>
      <c r="J1368" s="17" t="str">
        <f aca="false">IF($C1368="","",IFERROR(INDEX(⑤減算マスタCSV!$H$2:$H$8001,MATCH($C1368,⑤減算マスタCSV!$F$2:$F$8001,0)),1))</f>
        <v/>
      </c>
      <c r="K1368" s="17" t="str">
        <f aca="false">IF($C1368="","",MAX(1,IFERROR(INDEX(⑥商品照会CSV!$M$2:$M$3001,MATCH($C1368,⑥商品照会CSV!$A$2:$A$3001,0)),1)))</f>
        <v/>
      </c>
      <c r="L1368" s="40" t="str">
        <f aca="false">IF($C1368="","",IFERROR(INDEX(⑥商品照会CSV!$Q$2:$Q$3001,MATCH($C1368,⑥商品照会CSV!$A$2:$A$3001,0)),0))</f>
        <v/>
      </c>
      <c r="M1368" s="40" t="str">
        <f aca="false">IF($C1368="","",N($L1368)*N($K1368))</f>
        <v/>
      </c>
      <c r="N1368" s="17" t="str">
        <f aca="false">IF($C1368="","",MAX(1,IFERROR(INDEX(⑥商品照会CSV!$AK$2:$AK$3001,MATCH($C1368,⑥商品照会CSV!$A$2:$A$3001,0)),1)))</f>
        <v/>
      </c>
      <c r="O1368" s="12" t="str">
        <f aca="false">IF($C1368="","",IFERROR(IF(INDEX(⑥商品照会CSV!$AN$2:$AN$3001,MATCH($C1368,⑥商品照会CSV!$A$2:$A$3001,0))=1,"バラ",IF(INDEX(⑥商品照会CSV!$AM$2:$AM$3001,MATCH($C1368,⑥商品照会CSV!$A$2:$A$3001,0))=1,"中間包装","ケース")),"ケース"))</f>
        <v/>
      </c>
      <c r="P1368" s="18"/>
      <c r="Q1368" s="14"/>
      <c r="R1368" s="17" t="str">
        <f aca="false">IF($C1368="","",N($Q1368)*N($K1368))</f>
        <v/>
      </c>
    </row>
    <row r="1369" customFormat="false" ht="15" hidden="false" customHeight="false" outlineLevel="0" collapsed="false">
      <c r="B1369" s="12" t="n">
        <v>1364</v>
      </c>
      <c r="C1369" s="36" t="str">
        <f aca="false">IF(①在庫CSV_発注日!$M1365="","",①在庫CSV_発注日!$M1365&amp;"")</f>
        <v/>
      </c>
      <c r="D1369" s="12" t="str">
        <f aca="false">IF($C1369="","",①在庫CSV_発注日!$N1365)</f>
        <v/>
      </c>
      <c r="E1369" s="12" t="str">
        <f aca="false">IF($C1369="","",①在庫CSV_発注日!$H1365)</f>
        <v/>
      </c>
      <c r="F1369" s="12" t="str">
        <f aca="false">IF($C1369="","",①在庫CSV_発注日!$L1365)</f>
        <v/>
      </c>
      <c r="G1369" s="18"/>
      <c r="H1369" s="17" t="str">
        <f aca="false">IF($C1369="","",N(①在庫CSV_発注日!$Z1365))</f>
        <v/>
      </c>
      <c r="I1369" s="37" t="str">
        <f aca="false">IF($C1369="","",SUMIFS(⑤減算マスタCSV!$L$2:$L$8001,⑤減算マスタCSV!$F$2:$F$8001,$C1369,⑤減算マスタCSV!$K$2:$K$8001,1))</f>
        <v/>
      </c>
      <c r="J1369" s="17" t="str">
        <f aca="false">IF($C1369="","",IFERROR(INDEX(⑤減算マスタCSV!$H$2:$H$8001,MATCH($C1369,⑤減算マスタCSV!$F$2:$F$8001,0)),1))</f>
        <v/>
      </c>
      <c r="K1369" s="17" t="str">
        <f aca="false">IF($C1369="","",MAX(1,IFERROR(INDEX(⑥商品照会CSV!$M$2:$M$3001,MATCH($C1369,⑥商品照会CSV!$A$2:$A$3001,0)),1)))</f>
        <v/>
      </c>
      <c r="L1369" s="40" t="str">
        <f aca="false">IF($C1369="","",IFERROR(INDEX(⑥商品照会CSV!$Q$2:$Q$3001,MATCH($C1369,⑥商品照会CSV!$A$2:$A$3001,0)),0))</f>
        <v/>
      </c>
      <c r="M1369" s="40" t="str">
        <f aca="false">IF($C1369="","",N($L1369)*N($K1369))</f>
        <v/>
      </c>
      <c r="N1369" s="17" t="str">
        <f aca="false">IF($C1369="","",MAX(1,IFERROR(INDEX(⑥商品照会CSV!$AK$2:$AK$3001,MATCH($C1369,⑥商品照会CSV!$A$2:$A$3001,0)),1)))</f>
        <v/>
      </c>
      <c r="O1369" s="12" t="str">
        <f aca="false">IF($C1369="","",IFERROR(IF(INDEX(⑥商品照会CSV!$AN$2:$AN$3001,MATCH($C1369,⑥商品照会CSV!$A$2:$A$3001,0))=1,"バラ",IF(INDEX(⑥商品照会CSV!$AM$2:$AM$3001,MATCH($C1369,⑥商品照会CSV!$A$2:$A$3001,0))=1,"中間包装","ケース")),"ケース"))</f>
        <v/>
      </c>
      <c r="P1369" s="18"/>
      <c r="Q1369" s="14"/>
      <c r="R1369" s="17" t="str">
        <f aca="false">IF($C1369="","",N($Q1369)*N($K1369))</f>
        <v/>
      </c>
    </row>
    <row r="1370" customFormat="false" ht="15" hidden="false" customHeight="false" outlineLevel="0" collapsed="false">
      <c r="B1370" s="12" t="n">
        <v>1365</v>
      </c>
      <c r="C1370" s="36" t="str">
        <f aca="false">IF(①在庫CSV_発注日!$M1366="","",①在庫CSV_発注日!$M1366&amp;"")</f>
        <v/>
      </c>
      <c r="D1370" s="12" t="str">
        <f aca="false">IF($C1370="","",①在庫CSV_発注日!$N1366)</f>
        <v/>
      </c>
      <c r="E1370" s="12" t="str">
        <f aca="false">IF($C1370="","",①在庫CSV_発注日!$H1366)</f>
        <v/>
      </c>
      <c r="F1370" s="12" t="str">
        <f aca="false">IF($C1370="","",①在庫CSV_発注日!$L1366)</f>
        <v/>
      </c>
      <c r="G1370" s="18"/>
      <c r="H1370" s="17" t="str">
        <f aca="false">IF($C1370="","",N(①在庫CSV_発注日!$Z1366))</f>
        <v/>
      </c>
      <c r="I1370" s="37" t="str">
        <f aca="false">IF($C1370="","",SUMIFS(⑤減算マスタCSV!$L$2:$L$8001,⑤減算マスタCSV!$F$2:$F$8001,$C1370,⑤減算マスタCSV!$K$2:$K$8001,1))</f>
        <v/>
      </c>
      <c r="J1370" s="17" t="str">
        <f aca="false">IF($C1370="","",IFERROR(INDEX(⑤減算マスタCSV!$H$2:$H$8001,MATCH($C1370,⑤減算マスタCSV!$F$2:$F$8001,0)),1))</f>
        <v/>
      </c>
      <c r="K1370" s="17" t="str">
        <f aca="false">IF($C1370="","",MAX(1,IFERROR(INDEX(⑥商品照会CSV!$M$2:$M$3001,MATCH($C1370,⑥商品照会CSV!$A$2:$A$3001,0)),1)))</f>
        <v/>
      </c>
      <c r="L1370" s="40" t="str">
        <f aca="false">IF($C1370="","",IFERROR(INDEX(⑥商品照会CSV!$Q$2:$Q$3001,MATCH($C1370,⑥商品照会CSV!$A$2:$A$3001,0)),0))</f>
        <v/>
      </c>
      <c r="M1370" s="40" t="str">
        <f aca="false">IF($C1370="","",N($L1370)*N($K1370))</f>
        <v/>
      </c>
      <c r="N1370" s="17" t="str">
        <f aca="false">IF($C1370="","",MAX(1,IFERROR(INDEX(⑥商品照会CSV!$AK$2:$AK$3001,MATCH($C1370,⑥商品照会CSV!$A$2:$A$3001,0)),1)))</f>
        <v/>
      </c>
      <c r="O1370" s="12" t="str">
        <f aca="false">IF($C1370="","",IFERROR(IF(INDEX(⑥商品照会CSV!$AN$2:$AN$3001,MATCH($C1370,⑥商品照会CSV!$A$2:$A$3001,0))=1,"バラ",IF(INDEX(⑥商品照会CSV!$AM$2:$AM$3001,MATCH($C1370,⑥商品照会CSV!$A$2:$A$3001,0))=1,"中間包装","ケース")),"ケース"))</f>
        <v/>
      </c>
      <c r="P1370" s="18"/>
      <c r="Q1370" s="14"/>
      <c r="R1370" s="17" t="str">
        <f aca="false">IF($C1370="","",N($Q1370)*N($K1370))</f>
        <v/>
      </c>
    </row>
    <row r="1371" customFormat="false" ht="15" hidden="false" customHeight="false" outlineLevel="0" collapsed="false">
      <c r="B1371" s="12" t="n">
        <v>1366</v>
      </c>
      <c r="C1371" s="36" t="str">
        <f aca="false">IF(①在庫CSV_発注日!$M1367="","",①在庫CSV_発注日!$M1367&amp;"")</f>
        <v/>
      </c>
      <c r="D1371" s="12" t="str">
        <f aca="false">IF($C1371="","",①在庫CSV_発注日!$N1367)</f>
        <v/>
      </c>
      <c r="E1371" s="12" t="str">
        <f aca="false">IF($C1371="","",①在庫CSV_発注日!$H1367)</f>
        <v/>
      </c>
      <c r="F1371" s="12" t="str">
        <f aca="false">IF($C1371="","",①在庫CSV_発注日!$L1367)</f>
        <v/>
      </c>
      <c r="G1371" s="18"/>
      <c r="H1371" s="17" t="str">
        <f aca="false">IF($C1371="","",N(①在庫CSV_発注日!$Z1367))</f>
        <v/>
      </c>
      <c r="I1371" s="37" t="str">
        <f aca="false">IF($C1371="","",SUMIFS(⑤減算マスタCSV!$L$2:$L$8001,⑤減算マスタCSV!$F$2:$F$8001,$C1371,⑤減算マスタCSV!$K$2:$K$8001,1))</f>
        <v/>
      </c>
      <c r="J1371" s="17" t="str">
        <f aca="false">IF($C1371="","",IFERROR(INDEX(⑤減算マスタCSV!$H$2:$H$8001,MATCH($C1371,⑤減算マスタCSV!$F$2:$F$8001,0)),1))</f>
        <v/>
      </c>
      <c r="K1371" s="17" t="str">
        <f aca="false">IF($C1371="","",MAX(1,IFERROR(INDEX(⑥商品照会CSV!$M$2:$M$3001,MATCH($C1371,⑥商品照会CSV!$A$2:$A$3001,0)),1)))</f>
        <v/>
      </c>
      <c r="L1371" s="40" t="str">
        <f aca="false">IF($C1371="","",IFERROR(INDEX(⑥商品照会CSV!$Q$2:$Q$3001,MATCH($C1371,⑥商品照会CSV!$A$2:$A$3001,0)),0))</f>
        <v/>
      </c>
      <c r="M1371" s="40" t="str">
        <f aca="false">IF($C1371="","",N($L1371)*N($K1371))</f>
        <v/>
      </c>
      <c r="N1371" s="17" t="str">
        <f aca="false">IF($C1371="","",MAX(1,IFERROR(INDEX(⑥商品照会CSV!$AK$2:$AK$3001,MATCH($C1371,⑥商品照会CSV!$A$2:$A$3001,0)),1)))</f>
        <v/>
      </c>
      <c r="O1371" s="12" t="str">
        <f aca="false">IF($C1371="","",IFERROR(IF(INDEX(⑥商品照会CSV!$AN$2:$AN$3001,MATCH($C1371,⑥商品照会CSV!$A$2:$A$3001,0))=1,"バラ",IF(INDEX(⑥商品照会CSV!$AM$2:$AM$3001,MATCH($C1371,⑥商品照会CSV!$A$2:$A$3001,0))=1,"中間包装","ケース")),"ケース"))</f>
        <v/>
      </c>
      <c r="P1371" s="18"/>
      <c r="Q1371" s="14"/>
      <c r="R1371" s="17" t="str">
        <f aca="false">IF($C1371="","",N($Q1371)*N($K1371))</f>
        <v/>
      </c>
    </row>
    <row r="1372" customFormat="false" ht="15" hidden="false" customHeight="false" outlineLevel="0" collapsed="false">
      <c r="B1372" s="12" t="n">
        <v>1367</v>
      </c>
      <c r="C1372" s="36" t="str">
        <f aca="false">IF(①在庫CSV_発注日!$M1368="","",①在庫CSV_発注日!$M1368&amp;"")</f>
        <v/>
      </c>
      <c r="D1372" s="12" t="str">
        <f aca="false">IF($C1372="","",①在庫CSV_発注日!$N1368)</f>
        <v/>
      </c>
      <c r="E1372" s="12" t="str">
        <f aca="false">IF($C1372="","",①在庫CSV_発注日!$H1368)</f>
        <v/>
      </c>
      <c r="F1372" s="12" t="str">
        <f aca="false">IF($C1372="","",①在庫CSV_発注日!$L1368)</f>
        <v/>
      </c>
      <c r="G1372" s="18"/>
      <c r="H1372" s="17" t="str">
        <f aca="false">IF($C1372="","",N(①在庫CSV_発注日!$Z1368))</f>
        <v/>
      </c>
      <c r="I1372" s="37" t="str">
        <f aca="false">IF($C1372="","",SUMIFS(⑤減算マスタCSV!$L$2:$L$8001,⑤減算マスタCSV!$F$2:$F$8001,$C1372,⑤減算マスタCSV!$K$2:$K$8001,1))</f>
        <v/>
      </c>
      <c r="J1372" s="17" t="str">
        <f aca="false">IF($C1372="","",IFERROR(INDEX(⑤減算マスタCSV!$H$2:$H$8001,MATCH($C1372,⑤減算マスタCSV!$F$2:$F$8001,0)),1))</f>
        <v/>
      </c>
      <c r="K1372" s="17" t="str">
        <f aca="false">IF($C1372="","",MAX(1,IFERROR(INDEX(⑥商品照会CSV!$M$2:$M$3001,MATCH($C1372,⑥商品照会CSV!$A$2:$A$3001,0)),1)))</f>
        <v/>
      </c>
      <c r="L1372" s="40" t="str">
        <f aca="false">IF($C1372="","",IFERROR(INDEX(⑥商品照会CSV!$Q$2:$Q$3001,MATCH($C1372,⑥商品照会CSV!$A$2:$A$3001,0)),0))</f>
        <v/>
      </c>
      <c r="M1372" s="40" t="str">
        <f aca="false">IF($C1372="","",N($L1372)*N($K1372))</f>
        <v/>
      </c>
      <c r="N1372" s="17" t="str">
        <f aca="false">IF($C1372="","",MAX(1,IFERROR(INDEX(⑥商品照会CSV!$AK$2:$AK$3001,MATCH($C1372,⑥商品照会CSV!$A$2:$A$3001,0)),1)))</f>
        <v/>
      </c>
      <c r="O1372" s="12" t="str">
        <f aca="false">IF($C1372="","",IFERROR(IF(INDEX(⑥商品照会CSV!$AN$2:$AN$3001,MATCH($C1372,⑥商品照会CSV!$A$2:$A$3001,0))=1,"バラ",IF(INDEX(⑥商品照会CSV!$AM$2:$AM$3001,MATCH($C1372,⑥商品照会CSV!$A$2:$A$3001,0))=1,"中間包装","ケース")),"ケース"))</f>
        <v/>
      </c>
      <c r="P1372" s="18"/>
      <c r="Q1372" s="14"/>
      <c r="R1372" s="17" t="str">
        <f aca="false">IF($C1372="","",N($Q1372)*N($K1372))</f>
        <v/>
      </c>
    </row>
    <row r="1373" customFormat="false" ht="15" hidden="false" customHeight="false" outlineLevel="0" collapsed="false">
      <c r="B1373" s="12" t="n">
        <v>1368</v>
      </c>
      <c r="C1373" s="36" t="str">
        <f aca="false">IF(①在庫CSV_発注日!$M1369="","",①在庫CSV_発注日!$M1369&amp;"")</f>
        <v/>
      </c>
      <c r="D1373" s="12" t="str">
        <f aca="false">IF($C1373="","",①在庫CSV_発注日!$N1369)</f>
        <v/>
      </c>
      <c r="E1373" s="12" t="str">
        <f aca="false">IF($C1373="","",①在庫CSV_発注日!$H1369)</f>
        <v/>
      </c>
      <c r="F1373" s="12" t="str">
        <f aca="false">IF($C1373="","",①在庫CSV_発注日!$L1369)</f>
        <v/>
      </c>
      <c r="G1373" s="18"/>
      <c r="H1373" s="17" t="str">
        <f aca="false">IF($C1373="","",N(①在庫CSV_発注日!$Z1369))</f>
        <v/>
      </c>
      <c r="I1373" s="37" t="str">
        <f aca="false">IF($C1373="","",SUMIFS(⑤減算マスタCSV!$L$2:$L$8001,⑤減算マスタCSV!$F$2:$F$8001,$C1373,⑤減算マスタCSV!$K$2:$K$8001,1))</f>
        <v/>
      </c>
      <c r="J1373" s="17" t="str">
        <f aca="false">IF($C1373="","",IFERROR(INDEX(⑤減算マスタCSV!$H$2:$H$8001,MATCH($C1373,⑤減算マスタCSV!$F$2:$F$8001,0)),1))</f>
        <v/>
      </c>
      <c r="K1373" s="17" t="str">
        <f aca="false">IF($C1373="","",MAX(1,IFERROR(INDEX(⑥商品照会CSV!$M$2:$M$3001,MATCH($C1373,⑥商品照会CSV!$A$2:$A$3001,0)),1)))</f>
        <v/>
      </c>
      <c r="L1373" s="40" t="str">
        <f aca="false">IF($C1373="","",IFERROR(INDEX(⑥商品照会CSV!$Q$2:$Q$3001,MATCH($C1373,⑥商品照会CSV!$A$2:$A$3001,0)),0))</f>
        <v/>
      </c>
      <c r="M1373" s="40" t="str">
        <f aca="false">IF($C1373="","",N($L1373)*N($K1373))</f>
        <v/>
      </c>
      <c r="N1373" s="17" t="str">
        <f aca="false">IF($C1373="","",MAX(1,IFERROR(INDEX(⑥商品照会CSV!$AK$2:$AK$3001,MATCH($C1373,⑥商品照会CSV!$A$2:$A$3001,0)),1)))</f>
        <v/>
      </c>
      <c r="O1373" s="12" t="str">
        <f aca="false">IF($C1373="","",IFERROR(IF(INDEX(⑥商品照会CSV!$AN$2:$AN$3001,MATCH($C1373,⑥商品照会CSV!$A$2:$A$3001,0))=1,"バラ",IF(INDEX(⑥商品照会CSV!$AM$2:$AM$3001,MATCH($C1373,⑥商品照会CSV!$A$2:$A$3001,0))=1,"中間包装","ケース")),"ケース"))</f>
        <v/>
      </c>
      <c r="P1373" s="18"/>
      <c r="Q1373" s="14"/>
      <c r="R1373" s="17" t="str">
        <f aca="false">IF($C1373="","",N($Q1373)*N($K1373))</f>
        <v/>
      </c>
    </row>
    <row r="1374" customFormat="false" ht="15" hidden="false" customHeight="false" outlineLevel="0" collapsed="false">
      <c r="B1374" s="12" t="n">
        <v>1369</v>
      </c>
      <c r="C1374" s="36" t="str">
        <f aca="false">IF(①在庫CSV_発注日!$M1370="","",①在庫CSV_発注日!$M1370&amp;"")</f>
        <v/>
      </c>
      <c r="D1374" s="12" t="str">
        <f aca="false">IF($C1374="","",①在庫CSV_発注日!$N1370)</f>
        <v/>
      </c>
      <c r="E1374" s="12" t="str">
        <f aca="false">IF($C1374="","",①在庫CSV_発注日!$H1370)</f>
        <v/>
      </c>
      <c r="F1374" s="12" t="str">
        <f aca="false">IF($C1374="","",①在庫CSV_発注日!$L1370)</f>
        <v/>
      </c>
      <c r="G1374" s="18"/>
      <c r="H1374" s="17" t="str">
        <f aca="false">IF($C1374="","",N(①在庫CSV_発注日!$Z1370))</f>
        <v/>
      </c>
      <c r="I1374" s="37" t="str">
        <f aca="false">IF($C1374="","",SUMIFS(⑤減算マスタCSV!$L$2:$L$8001,⑤減算マスタCSV!$F$2:$F$8001,$C1374,⑤減算マスタCSV!$K$2:$K$8001,1))</f>
        <v/>
      </c>
      <c r="J1374" s="17" t="str">
        <f aca="false">IF($C1374="","",IFERROR(INDEX(⑤減算マスタCSV!$H$2:$H$8001,MATCH($C1374,⑤減算マスタCSV!$F$2:$F$8001,0)),1))</f>
        <v/>
      </c>
      <c r="K1374" s="17" t="str">
        <f aca="false">IF($C1374="","",MAX(1,IFERROR(INDEX(⑥商品照会CSV!$M$2:$M$3001,MATCH($C1374,⑥商品照会CSV!$A$2:$A$3001,0)),1)))</f>
        <v/>
      </c>
      <c r="L1374" s="40" t="str">
        <f aca="false">IF($C1374="","",IFERROR(INDEX(⑥商品照会CSV!$Q$2:$Q$3001,MATCH($C1374,⑥商品照会CSV!$A$2:$A$3001,0)),0))</f>
        <v/>
      </c>
      <c r="M1374" s="40" t="str">
        <f aca="false">IF($C1374="","",N($L1374)*N($K1374))</f>
        <v/>
      </c>
      <c r="N1374" s="17" t="str">
        <f aca="false">IF($C1374="","",MAX(1,IFERROR(INDEX(⑥商品照会CSV!$AK$2:$AK$3001,MATCH($C1374,⑥商品照会CSV!$A$2:$A$3001,0)),1)))</f>
        <v/>
      </c>
      <c r="O1374" s="12" t="str">
        <f aca="false">IF($C1374="","",IFERROR(IF(INDEX(⑥商品照会CSV!$AN$2:$AN$3001,MATCH($C1374,⑥商品照会CSV!$A$2:$A$3001,0))=1,"バラ",IF(INDEX(⑥商品照会CSV!$AM$2:$AM$3001,MATCH($C1374,⑥商品照会CSV!$A$2:$A$3001,0))=1,"中間包装","ケース")),"ケース"))</f>
        <v/>
      </c>
      <c r="P1374" s="18"/>
      <c r="Q1374" s="14"/>
      <c r="R1374" s="17" t="str">
        <f aca="false">IF($C1374="","",N($Q1374)*N($K1374))</f>
        <v/>
      </c>
    </row>
    <row r="1375" customFormat="false" ht="15" hidden="false" customHeight="false" outlineLevel="0" collapsed="false">
      <c r="B1375" s="12" t="n">
        <v>1370</v>
      </c>
      <c r="C1375" s="36" t="str">
        <f aca="false">IF(①在庫CSV_発注日!$M1371="","",①在庫CSV_発注日!$M1371&amp;"")</f>
        <v/>
      </c>
      <c r="D1375" s="12" t="str">
        <f aca="false">IF($C1375="","",①在庫CSV_発注日!$N1371)</f>
        <v/>
      </c>
      <c r="E1375" s="12" t="str">
        <f aca="false">IF($C1375="","",①在庫CSV_発注日!$H1371)</f>
        <v/>
      </c>
      <c r="F1375" s="12" t="str">
        <f aca="false">IF($C1375="","",①在庫CSV_発注日!$L1371)</f>
        <v/>
      </c>
      <c r="G1375" s="18"/>
      <c r="H1375" s="17" t="str">
        <f aca="false">IF($C1375="","",N(①在庫CSV_発注日!$Z1371))</f>
        <v/>
      </c>
      <c r="I1375" s="37" t="str">
        <f aca="false">IF($C1375="","",SUMIFS(⑤減算マスタCSV!$L$2:$L$8001,⑤減算マスタCSV!$F$2:$F$8001,$C1375,⑤減算マスタCSV!$K$2:$K$8001,1))</f>
        <v/>
      </c>
      <c r="J1375" s="17" t="str">
        <f aca="false">IF($C1375="","",IFERROR(INDEX(⑤減算マスタCSV!$H$2:$H$8001,MATCH($C1375,⑤減算マスタCSV!$F$2:$F$8001,0)),1))</f>
        <v/>
      </c>
      <c r="K1375" s="17" t="str">
        <f aca="false">IF($C1375="","",MAX(1,IFERROR(INDEX(⑥商品照会CSV!$M$2:$M$3001,MATCH($C1375,⑥商品照会CSV!$A$2:$A$3001,0)),1)))</f>
        <v/>
      </c>
      <c r="L1375" s="40" t="str">
        <f aca="false">IF($C1375="","",IFERROR(INDEX(⑥商品照会CSV!$Q$2:$Q$3001,MATCH($C1375,⑥商品照会CSV!$A$2:$A$3001,0)),0))</f>
        <v/>
      </c>
      <c r="M1375" s="40" t="str">
        <f aca="false">IF($C1375="","",N($L1375)*N($K1375))</f>
        <v/>
      </c>
      <c r="N1375" s="17" t="str">
        <f aca="false">IF($C1375="","",MAX(1,IFERROR(INDEX(⑥商品照会CSV!$AK$2:$AK$3001,MATCH($C1375,⑥商品照会CSV!$A$2:$A$3001,0)),1)))</f>
        <v/>
      </c>
      <c r="O1375" s="12" t="str">
        <f aca="false">IF($C1375="","",IFERROR(IF(INDEX(⑥商品照会CSV!$AN$2:$AN$3001,MATCH($C1375,⑥商品照会CSV!$A$2:$A$3001,0))=1,"バラ",IF(INDEX(⑥商品照会CSV!$AM$2:$AM$3001,MATCH($C1375,⑥商品照会CSV!$A$2:$A$3001,0))=1,"中間包装","ケース")),"ケース"))</f>
        <v/>
      </c>
      <c r="P1375" s="18"/>
      <c r="Q1375" s="14"/>
      <c r="R1375" s="17" t="str">
        <f aca="false">IF($C1375="","",N($Q1375)*N($K1375))</f>
        <v/>
      </c>
    </row>
    <row r="1376" customFormat="false" ht="15" hidden="false" customHeight="false" outlineLevel="0" collapsed="false">
      <c r="B1376" s="12" t="n">
        <v>1371</v>
      </c>
      <c r="C1376" s="36" t="str">
        <f aca="false">IF(①在庫CSV_発注日!$M1372="","",①在庫CSV_発注日!$M1372&amp;"")</f>
        <v/>
      </c>
      <c r="D1376" s="12" t="str">
        <f aca="false">IF($C1376="","",①在庫CSV_発注日!$N1372)</f>
        <v/>
      </c>
      <c r="E1376" s="12" t="str">
        <f aca="false">IF($C1376="","",①在庫CSV_発注日!$H1372)</f>
        <v/>
      </c>
      <c r="F1376" s="12" t="str">
        <f aca="false">IF($C1376="","",①在庫CSV_発注日!$L1372)</f>
        <v/>
      </c>
      <c r="G1376" s="18"/>
      <c r="H1376" s="17" t="str">
        <f aca="false">IF($C1376="","",N(①在庫CSV_発注日!$Z1372))</f>
        <v/>
      </c>
      <c r="I1376" s="37" t="str">
        <f aca="false">IF($C1376="","",SUMIFS(⑤減算マスタCSV!$L$2:$L$8001,⑤減算マスタCSV!$F$2:$F$8001,$C1376,⑤減算マスタCSV!$K$2:$K$8001,1))</f>
        <v/>
      </c>
      <c r="J1376" s="17" t="str">
        <f aca="false">IF($C1376="","",IFERROR(INDEX(⑤減算マスタCSV!$H$2:$H$8001,MATCH($C1376,⑤減算マスタCSV!$F$2:$F$8001,0)),1))</f>
        <v/>
      </c>
      <c r="K1376" s="17" t="str">
        <f aca="false">IF($C1376="","",MAX(1,IFERROR(INDEX(⑥商品照会CSV!$M$2:$M$3001,MATCH($C1376,⑥商品照会CSV!$A$2:$A$3001,0)),1)))</f>
        <v/>
      </c>
      <c r="L1376" s="40" t="str">
        <f aca="false">IF($C1376="","",IFERROR(INDEX(⑥商品照会CSV!$Q$2:$Q$3001,MATCH($C1376,⑥商品照会CSV!$A$2:$A$3001,0)),0))</f>
        <v/>
      </c>
      <c r="M1376" s="40" t="str">
        <f aca="false">IF($C1376="","",N($L1376)*N($K1376))</f>
        <v/>
      </c>
      <c r="N1376" s="17" t="str">
        <f aca="false">IF($C1376="","",MAX(1,IFERROR(INDEX(⑥商品照会CSV!$AK$2:$AK$3001,MATCH($C1376,⑥商品照会CSV!$A$2:$A$3001,0)),1)))</f>
        <v/>
      </c>
      <c r="O1376" s="12" t="str">
        <f aca="false">IF($C1376="","",IFERROR(IF(INDEX(⑥商品照会CSV!$AN$2:$AN$3001,MATCH($C1376,⑥商品照会CSV!$A$2:$A$3001,0))=1,"バラ",IF(INDEX(⑥商品照会CSV!$AM$2:$AM$3001,MATCH($C1376,⑥商品照会CSV!$A$2:$A$3001,0))=1,"中間包装","ケース")),"ケース"))</f>
        <v/>
      </c>
      <c r="P1376" s="18"/>
      <c r="Q1376" s="14"/>
      <c r="R1376" s="17" t="str">
        <f aca="false">IF($C1376="","",N($Q1376)*N($K1376))</f>
        <v/>
      </c>
    </row>
    <row r="1377" customFormat="false" ht="15" hidden="false" customHeight="false" outlineLevel="0" collapsed="false">
      <c r="B1377" s="12" t="n">
        <v>1372</v>
      </c>
      <c r="C1377" s="36" t="str">
        <f aca="false">IF(①在庫CSV_発注日!$M1373="","",①在庫CSV_発注日!$M1373&amp;"")</f>
        <v/>
      </c>
      <c r="D1377" s="12" t="str">
        <f aca="false">IF($C1377="","",①在庫CSV_発注日!$N1373)</f>
        <v/>
      </c>
      <c r="E1377" s="12" t="str">
        <f aca="false">IF($C1377="","",①在庫CSV_発注日!$H1373)</f>
        <v/>
      </c>
      <c r="F1377" s="12" t="str">
        <f aca="false">IF($C1377="","",①在庫CSV_発注日!$L1373)</f>
        <v/>
      </c>
      <c r="G1377" s="18"/>
      <c r="H1377" s="17" t="str">
        <f aca="false">IF($C1377="","",N(①在庫CSV_発注日!$Z1373))</f>
        <v/>
      </c>
      <c r="I1377" s="37" t="str">
        <f aca="false">IF($C1377="","",SUMIFS(⑤減算マスタCSV!$L$2:$L$8001,⑤減算マスタCSV!$F$2:$F$8001,$C1377,⑤減算マスタCSV!$K$2:$K$8001,1))</f>
        <v/>
      </c>
      <c r="J1377" s="17" t="str">
        <f aca="false">IF($C1377="","",IFERROR(INDEX(⑤減算マスタCSV!$H$2:$H$8001,MATCH($C1377,⑤減算マスタCSV!$F$2:$F$8001,0)),1))</f>
        <v/>
      </c>
      <c r="K1377" s="17" t="str">
        <f aca="false">IF($C1377="","",MAX(1,IFERROR(INDEX(⑥商品照会CSV!$M$2:$M$3001,MATCH($C1377,⑥商品照会CSV!$A$2:$A$3001,0)),1)))</f>
        <v/>
      </c>
      <c r="L1377" s="40" t="str">
        <f aca="false">IF($C1377="","",IFERROR(INDEX(⑥商品照会CSV!$Q$2:$Q$3001,MATCH($C1377,⑥商品照会CSV!$A$2:$A$3001,0)),0))</f>
        <v/>
      </c>
      <c r="M1377" s="40" t="str">
        <f aca="false">IF($C1377="","",N($L1377)*N($K1377))</f>
        <v/>
      </c>
      <c r="N1377" s="17" t="str">
        <f aca="false">IF($C1377="","",MAX(1,IFERROR(INDEX(⑥商品照会CSV!$AK$2:$AK$3001,MATCH($C1377,⑥商品照会CSV!$A$2:$A$3001,0)),1)))</f>
        <v/>
      </c>
      <c r="O1377" s="12" t="str">
        <f aca="false">IF($C1377="","",IFERROR(IF(INDEX(⑥商品照会CSV!$AN$2:$AN$3001,MATCH($C1377,⑥商品照会CSV!$A$2:$A$3001,0))=1,"バラ",IF(INDEX(⑥商品照会CSV!$AM$2:$AM$3001,MATCH($C1377,⑥商品照会CSV!$A$2:$A$3001,0))=1,"中間包装","ケース")),"ケース"))</f>
        <v/>
      </c>
      <c r="P1377" s="18"/>
      <c r="Q1377" s="14"/>
      <c r="R1377" s="17" t="str">
        <f aca="false">IF($C1377="","",N($Q1377)*N($K1377))</f>
        <v/>
      </c>
    </row>
    <row r="1378" customFormat="false" ht="15" hidden="false" customHeight="false" outlineLevel="0" collapsed="false">
      <c r="B1378" s="12" t="n">
        <v>1373</v>
      </c>
      <c r="C1378" s="36" t="str">
        <f aca="false">IF(①在庫CSV_発注日!$M1374="","",①在庫CSV_発注日!$M1374&amp;"")</f>
        <v/>
      </c>
      <c r="D1378" s="12" t="str">
        <f aca="false">IF($C1378="","",①在庫CSV_発注日!$N1374)</f>
        <v/>
      </c>
      <c r="E1378" s="12" t="str">
        <f aca="false">IF($C1378="","",①在庫CSV_発注日!$H1374)</f>
        <v/>
      </c>
      <c r="F1378" s="12" t="str">
        <f aca="false">IF($C1378="","",①在庫CSV_発注日!$L1374)</f>
        <v/>
      </c>
      <c r="G1378" s="18"/>
      <c r="H1378" s="17" t="str">
        <f aca="false">IF($C1378="","",N(①在庫CSV_発注日!$Z1374))</f>
        <v/>
      </c>
      <c r="I1378" s="37" t="str">
        <f aca="false">IF($C1378="","",SUMIFS(⑤減算マスタCSV!$L$2:$L$8001,⑤減算マスタCSV!$F$2:$F$8001,$C1378,⑤減算マスタCSV!$K$2:$K$8001,1))</f>
        <v/>
      </c>
      <c r="J1378" s="17" t="str">
        <f aca="false">IF($C1378="","",IFERROR(INDEX(⑤減算マスタCSV!$H$2:$H$8001,MATCH($C1378,⑤減算マスタCSV!$F$2:$F$8001,0)),1))</f>
        <v/>
      </c>
      <c r="K1378" s="17" t="str">
        <f aca="false">IF($C1378="","",MAX(1,IFERROR(INDEX(⑥商品照会CSV!$M$2:$M$3001,MATCH($C1378,⑥商品照会CSV!$A$2:$A$3001,0)),1)))</f>
        <v/>
      </c>
      <c r="L1378" s="40" t="str">
        <f aca="false">IF($C1378="","",IFERROR(INDEX(⑥商品照会CSV!$Q$2:$Q$3001,MATCH($C1378,⑥商品照会CSV!$A$2:$A$3001,0)),0))</f>
        <v/>
      </c>
      <c r="M1378" s="40" t="str">
        <f aca="false">IF($C1378="","",N($L1378)*N($K1378))</f>
        <v/>
      </c>
      <c r="N1378" s="17" t="str">
        <f aca="false">IF($C1378="","",MAX(1,IFERROR(INDEX(⑥商品照会CSV!$AK$2:$AK$3001,MATCH($C1378,⑥商品照会CSV!$A$2:$A$3001,0)),1)))</f>
        <v/>
      </c>
      <c r="O1378" s="12" t="str">
        <f aca="false">IF($C1378="","",IFERROR(IF(INDEX(⑥商品照会CSV!$AN$2:$AN$3001,MATCH($C1378,⑥商品照会CSV!$A$2:$A$3001,0))=1,"バラ",IF(INDEX(⑥商品照会CSV!$AM$2:$AM$3001,MATCH($C1378,⑥商品照会CSV!$A$2:$A$3001,0))=1,"中間包装","ケース")),"ケース"))</f>
        <v/>
      </c>
      <c r="P1378" s="18"/>
      <c r="Q1378" s="14"/>
      <c r="R1378" s="17" t="str">
        <f aca="false">IF($C1378="","",N($Q1378)*N($K1378))</f>
        <v/>
      </c>
    </row>
    <row r="1379" customFormat="false" ht="15" hidden="false" customHeight="false" outlineLevel="0" collapsed="false">
      <c r="B1379" s="12" t="n">
        <v>1374</v>
      </c>
      <c r="C1379" s="36" t="str">
        <f aca="false">IF(①在庫CSV_発注日!$M1375="","",①在庫CSV_発注日!$M1375&amp;"")</f>
        <v/>
      </c>
      <c r="D1379" s="12" t="str">
        <f aca="false">IF($C1379="","",①在庫CSV_発注日!$N1375)</f>
        <v/>
      </c>
      <c r="E1379" s="12" t="str">
        <f aca="false">IF($C1379="","",①在庫CSV_発注日!$H1375)</f>
        <v/>
      </c>
      <c r="F1379" s="12" t="str">
        <f aca="false">IF($C1379="","",①在庫CSV_発注日!$L1375)</f>
        <v/>
      </c>
      <c r="G1379" s="18"/>
      <c r="H1379" s="17" t="str">
        <f aca="false">IF($C1379="","",N(①在庫CSV_発注日!$Z1375))</f>
        <v/>
      </c>
      <c r="I1379" s="37" t="str">
        <f aca="false">IF($C1379="","",SUMIFS(⑤減算マスタCSV!$L$2:$L$8001,⑤減算マスタCSV!$F$2:$F$8001,$C1379,⑤減算マスタCSV!$K$2:$K$8001,1))</f>
        <v/>
      </c>
      <c r="J1379" s="17" t="str">
        <f aca="false">IF($C1379="","",IFERROR(INDEX(⑤減算マスタCSV!$H$2:$H$8001,MATCH($C1379,⑤減算マスタCSV!$F$2:$F$8001,0)),1))</f>
        <v/>
      </c>
      <c r="K1379" s="17" t="str">
        <f aca="false">IF($C1379="","",MAX(1,IFERROR(INDEX(⑥商品照会CSV!$M$2:$M$3001,MATCH($C1379,⑥商品照会CSV!$A$2:$A$3001,0)),1)))</f>
        <v/>
      </c>
      <c r="L1379" s="40" t="str">
        <f aca="false">IF($C1379="","",IFERROR(INDEX(⑥商品照会CSV!$Q$2:$Q$3001,MATCH($C1379,⑥商品照会CSV!$A$2:$A$3001,0)),0))</f>
        <v/>
      </c>
      <c r="M1379" s="40" t="str">
        <f aca="false">IF($C1379="","",N($L1379)*N($K1379))</f>
        <v/>
      </c>
      <c r="N1379" s="17" t="str">
        <f aca="false">IF($C1379="","",MAX(1,IFERROR(INDEX(⑥商品照会CSV!$AK$2:$AK$3001,MATCH($C1379,⑥商品照会CSV!$A$2:$A$3001,0)),1)))</f>
        <v/>
      </c>
      <c r="O1379" s="12" t="str">
        <f aca="false">IF($C1379="","",IFERROR(IF(INDEX(⑥商品照会CSV!$AN$2:$AN$3001,MATCH($C1379,⑥商品照会CSV!$A$2:$A$3001,0))=1,"バラ",IF(INDEX(⑥商品照会CSV!$AM$2:$AM$3001,MATCH($C1379,⑥商品照会CSV!$A$2:$A$3001,0))=1,"中間包装","ケース")),"ケース"))</f>
        <v/>
      </c>
      <c r="P1379" s="18"/>
      <c r="Q1379" s="14"/>
      <c r="R1379" s="17" t="str">
        <f aca="false">IF($C1379="","",N($Q1379)*N($K1379))</f>
        <v/>
      </c>
    </row>
    <row r="1380" customFormat="false" ht="15" hidden="false" customHeight="false" outlineLevel="0" collapsed="false">
      <c r="B1380" s="12" t="n">
        <v>1375</v>
      </c>
      <c r="C1380" s="36" t="str">
        <f aca="false">IF(①在庫CSV_発注日!$M1376="","",①在庫CSV_発注日!$M1376&amp;"")</f>
        <v/>
      </c>
      <c r="D1380" s="12" t="str">
        <f aca="false">IF($C1380="","",①在庫CSV_発注日!$N1376)</f>
        <v/>
      </c>
      <c r="E1380" s="12" t="str">
        <f aca="false">IF($C1380="","",①在庫CSV_発注日!$H1376)</f>
        <v/>
      </c>
      <c r="F1380" s="12" t="str">
        <f aca="false">IF($C1380="","",①在庫CSV_発注日!$L1376)</f>
        <v/>
      </c>
      <c r="G1380" s="18"/>
      <c r="H1380" s="17" t="str">
        <f aca="false">IF($C1380="","",N(①在庫CSV_発注日!$Z1376))</f>
        <v/>
      </c>
      <c r="I1380" s="37" t="str">
        <f aca="false">IF($C1380="","",SUMIFS(⑤減算マスタCSV!$L$2:$L$8001,⑤減算マスタCSV!$F$2:$F$8001,$C1380,⑤減算マスタCSV!$K$2:$K$8001,1))</f>
        <v/>
      </c>
      <c r="J1380" s="17" t="str">
        <f aca="false">IF($C1380="","",IFERROR(INDEX(⑤減算マスタCSV!$H$2:$H$8001,MATCH($C1380,⑤減算マスタCSV!$F$2:$F$8001,0)),1))</f>
        <v/>
      </c>
      <c r="K1380" s="17" t="str">
        <f aca="false">IF($C1380="","",MAX(1,IFERROR(INDEX(⑥商品照会CSV!$M$2:$M$3001,MATCH($C1380,⑥商品照会CSV!$A$2:$A$3001,0)),1)))</f>
        <v/>
      </c>
      <c r="L1380" s="40" t="str">
        <f aca="false">IF($C1380="","",IFERROR(INDEX(⑥商品照会CSV!$Q$2:$Q$3001,MATCH($C1380,⑥商品照会CSV!$A$2:$A$3001,0)),0))</f>
        <v/>
      </c>
      <c r="M1380" s="40" t="str">
        <f aca="false">IF($C1380="","",N($L1380)*N($K1380))</f>
        <v/>
      </c>
      <c r="N1380" s="17" t="str">
        <f aca="false">IF($C1380="","",MAX(1,IFERROR(INDEX(⑥商品照会CSV!$AK$2:$AK$3001,MATCH($C1380,⑥商品照会CSV!$A$2:$A$3001,0)),1)))</f>
        <v/>
      </c>
      <c r="O1380" s="12" t="str">
        <f aca="false">IF($C1380="","",IFERROR(IF(INDEX(⑥商品照会CSV!$AN$2:$AN$3001,MATCH($C1380,⑥商品照会CSV!$A$2:$A$3001,0))=1,"バラ",IF(INDEX(⑥商品照会CSV!$AM$2:$AM$3001,MATCH($C1380,⑥商品照会CSV!$A$2:$A$3001,0))=1,"中間包装","ケース")),"ケース"))</f>
        <v/>
      </c>
      <c r="P1380" s="18"/>
      <c r="Q1380" s="14"/>
      <c r="R1380" s="17" t="str">
        <f aca="false">IF($C1380="","",N($Q1380)*N($K1380))</f>
        <v/>
      </c>
    </row>
    <row r="1381" customFormat="false" ht="15" hidden="false" customHeight="false" outlineLevel="0" collapsed="false">
      <c r="B1381" s="12" t="n">
        <v>1376</v>
      </c>
      <c r="C1381" s="36" t="str">
        <f aca="false">IF(①在庫CSV_発注日!$M1377="","",①在庫CSV_発注日!$M1377&amp;"")</f>
        <v/>
      </c>
      <c r="D1381" s="12" t="str">
        <f aca="false">IF($C1381="","",①在庫CSV_発注日!$N1377)</f>
        <v/>
      </c>
      <c r="E1381" s="12" t="str">
        <f aca="false">IF($C1381="","",①在庫CSV_発注日!$H1377)</f>
        <v/>
      </c>
      <c r="F1381" s="12" t="str">
        <f aca="false">IF($C1381="","",①在庫CSV_発注日!$L1377)</f>
        <v/>
      </c>
      <c r="G1381" s="18"/>
      <c r="H1381" s="17" t="str">
        <f aca="false">IF($C1381="","",N(①在庫CSV_発注日!$Z1377))</f>
        <v/>
      </c>
      <c r="I1381" s="37" t="str">
        <f aca="false">IF($C1381="","",SUMIFS(⑤減算マスタCSV!$L$2:$L$8001,⑤減算マスタCSV!$F$2:$F$8001,$C1381,⑤減算マスタCSV!$K$2:$K$8001,1))</f>
        <v/>
      </c>
      <c r="J1381" s="17" t="str">
        <f aca="false">IF($C1381="","",IFERROR(INDEX(⑤減算マスタCSV!$H$2:$H$8001,MATCH($C1381,⑤減算マスタCSV!$F$2:$F$8001,0)),1))</f>
        <v/>
      </c>
      <c r="K1381" s="17" t="str">
        <f aca="false">IF($C1381="","",MAX(1,IFERROR(INDEX(⑥商品照会CSV!$M$2:$M$3001,MATCH($C1381,⑥商品照会CSV!$A$2:$A$3001,0)),1)))</f>
        <v/>
      </c>
      <c r="L1381" s="40" t="str">
        <f aca="false">IF($C1381="","",IFERROR(INDEX(⑥商品照会CSV!$Q$2:$Q$3001,MATCH($C1381,⑥商品照会CSV!$A$2:$A$3001,0)),0))</f>
        <v/>
      </c>
      <c r="M1381" s="40" t="str">
        <f aca="false">IF($C1381="","",N($L1381)*N($K1381))</f>
        <v/>
      </c>
      <c r="N1381" s="17" t="str">
        <f aca="false">IF($C1381="","",MAX(1,IFERROR(INDEX(⑥商品照会CSV!$AK$2:$AK$3001,MATCH($C1381,⑥商品照会CSV!$A$2:$A$3001,0)),1)))</f>
        <v/>
      </c>
      <c r="O1381" s="12" t="str">
        <f aca="false">IF($C1381="","",IFERROR(IF(INDEX(⑥商品照会CSV!$AN$2:$AN$3001,MATCH($C1381,⑥商品照会CSV!$A$2:$A$3001,0))=1,"バラ",IF(INDEX(⑥商品照会CSV!$AM$2:$AM$3001,MATCH($C1381,⑥商品照会CSV!$A$2:$A$3001,0))=1,"中間包装","ケース")),"ケース"))</f>
        <v/>
      </c>
      <c r="P1381" s="18"/>
      <c r="Q1381" s="14"/>
      <c r="R1381" s="17" t="str">
        <f aca="false">IF($C1381="","",N($Q1381)*N($K1381))</f>
        <v/>
      </c>
    </row>
    <row r="1382" customFormat="false" ht="15" hidden="false" customHeight="false" outlineLevel="0" collapsed="false">
      <c r="B1382" s="12" t="n">
        <v>1377</v>
      </c>
      <c r="C1382" s="36" t="str">
        <f aca="false">IF(①在庫CSV_発注日!$M1378="","",①在庫CSV_発注日!$M1378&amp;"")</f>
        <v/>
      </c>
      <c r="D1382" s="12" t="str">
        <f aca="false">IF($C1382="","",①在庫CSV_発注日!$N1378)</f>
        <v/>
      </c>
      <c r="E1382" s="12" t="str">
        <f aca="false">IF($C1382="","",①在庫CSV_発注日!$H1378)</f>
        <v/>
      </c>
      <c r="F1382" s="12" t="str">
        <f aca="false">IF($C1382="","",①在庫CSV_発注日!$L1378)</f>
        <v/>
      </c>
      <c r="G1382" s="18"/>
      <c r="H1382" s="17" t="str">
        <f aca="false">IF($C1382="","",N(①在庫CSV_発注日!$Z1378))</f>
        <v/>
      </c>
      <c r="I1382" s="37" t="str">
        <f aca="false">IF($C1382="","",SUMIFS(⑤減算マスタCSV!$L$2:$L$8001,⑤減算マスタCSV!$F$2:$F$8001,$C1382,⑤減算マスタCSV!$K$2:$K$8001,1))</f>
        <v/>
      </c>
      <c r="J1382" s="17" t="str">
        <f aca="false">IF($C1382="","",IFERROR(INDEX(⑤減算マスタCSV!$H$2:$H$8001,MATCH($C1382,⑤減算マスタCSV!$F$2:$F$8001,0)),1))</f>
        <v/>
      </c>
      <c r="K1382" s="17" t="str">
        <f aca="false">IF($C1382="","",MAX(1,IFERROR(INDEX(⑥商品照会CSV!$M$2:$M$3001,MATCH($C1382,⑥商品照会CSV!$A$2:$A$3001,0)),1)))</f>
        <v/>
      </c>
      <c r="L1382" s="40" t="str">
        <f aca="false">IF($C1382="","",IFERROR(INDEX(⑥商品照会CSV!$Q$2:$Q$3001,MATCH($C1382,⑥商品照会CSV!$A$2:$A$3001,0)),0))</f>
        <v/>
      </c>
      <c r="M1382" s="40" t="str">
        <f aca="false">IF($C1382="","",N($L1382)*N($K1382))</f>
        <v/>
      </c>
      <c r="N1382" s="17" t="str">
        <f aca="false">IF($C1382="","",MAX(1,IFERROR(INDEX(⑥商品照会CSV!$AK$2:$AK$3001,MATCH($C1382,⑥商品照会CSV!$A$2:$A$3001,0)),1)))</f>
        <v/>
      </c>
      <c r="O1382" s="12" t="str">
        <f aca="false">IF($C1382="","",IFERROR(IF(INDEX(⑥商品照会CSV!$AN$2:$AN$3001,MATCH($C1382,⑥商品照会CSV!$A$2:$A$3001,0))=1,"バラ",IF(INDEX(⑥商品照会CSV!$AM$2:$AM$3001,MATCH($C1382,⑥商品照会CSV!$A$2:$A$3001,0))=1,"中間包装","ケース")),"ケース"))</f>
        <v/>
      </c>
      <c r="P1382" s="18"/>
      <c r="Q1382" s="14"/>
      <c r="R1382" s="17" t="str">
        <f aca="false">IF($C1382="","",N($Q1382)*N($K1382))</f>
        <v/>
      </c>
    </row>
    <row r="1383" customFormat="false" ht="15" hidden="false" customHeight="false" outlineLevel="0" collapsed="false">
      <c r="B1383" s="12" t="n">
        <v>1378</v>
      </c>
      <c r="C1383" s="36" t="str">
        <f aca="false">IF(①在庫CSV_発注日!$M1379="","",①在庫CSV_発注日!$M1379&amp;"")</f>
        <v/>
      </c>
      <c r="D1383" s="12" t="str">
        <f aca="false">IF($C1383="","",①在庫CSV_発注日!$N1379)</f>
        <v/>
      </c>
      <c r="E1383" s="12" t="str">
        <f aca="false">IF($C1383="","",①在庫CSV_発注日!$H1379)</f>
        <v/>
      </c>
      <c r="F1383" s="12" t="str">
        <f aca="false">IF($C1383="","",①在庫CSV_発注日!$L1379)</f>
        <v/>
      </c>
      <c r="G1383" s="18"/>
      <c r="H1383" s="17" t="str">
        <f aca="false">IF($C1383="","",N(①在庫CSV_発注日!$Z1379))</f>
        <v/>
      </c>
      <c r="I1383" s="37" t="str">
        <f aca="false">IF($C1383="","",SUMIFS(⑤減算マスタCSV!$L$2:$L$8001,⑤減算マスタCSV!$F$2:$F$8001,$C1383,⑤減算マスタCSV!$K$2:$K$8001,1))</f>
        <v/>
      </c>
      <c r="J1383" s="17" t="str">
        <f aca="false">IF($C1383="","",IFERROR(INDEX(⑤減算マスタCSV!$H$2:$H$8001,MATCH($C1383,⑤減算マスタCSV!$F$2:$F$8001,0)),1))</f>
        <v/>
      </c>
      <c r="K1383" s="17" t="str">
        <f aca="false">IF($C1383="","",MAX(1,IFERROR(INDEX(⑥商品照会CSV!$M$2:$M$3001,MATCH($C1383,⑥商品照会CSV!$A$2:$A$3001,0)),1)))</f>
        <v/>
      </c>
      <c r="L1383" s="40" t="str">
        <f aca="false">IF($C1383="","",IFERROR(INDEX(⑥商品照会CSV!$Q$2:$Q$3001,MATCH($C1383,⑥商品照会CSV!$A$2:$A$3001,0)),0))</f>
        <v/>
      </c>
      <c r="M1383" s="40" t="str">
        <f aca="false">IF($C1383="","",N($L1383)*N($K1383))</f>
        <v/>
      </c>
      <c r="N1383" s="17" t="str">
        <f aca="false">IF($C1383="","",MAX(1,IFERROR(INDEX(⑥商品照会CSV!$AK$2:$AK$3001,MATCH($C1383,⑥商品照会CSV!$A$2:$A$3001,0)),1)))</f>
        <v/>
      </c>
      <c r="O1383" s="12" t="str">
        <f aca="false">IF($C1383="","",IFERROR(IF(INDEX(⑥商品照会CSV!$AN$2:$AN$3001,MATCH($C1383,⑥商品照会CSV!$A$2:$A$3001,0))=1,"バラ",IF(INDEX(⑥商品照会CSV!$AM$2:$AM$3001,MATCH($C1383,⑥商品照会CSV!$A$2:$A$3001,0))=1,"中間包装","ケース")),"ケース"))</f>
        <v/>
      </c>
      <c r="P1383" s="18"/>
      <c r="Q1383" s="14"/>
      <c r="R1383" s="17" t="str">
        <f aca="false">IF($C1383="","",N($Q1383)*N($K1383))</f>
        <v/>
      </c>
    </row>
    <row r="1384" customFormat="false" ht="15" hidden="false" customHeight="false" outlineLevel="0" collapsed="false">
      <c r="B1384" s="12" t="n">
        <v>1379</v>
      </c>
      <c r="C1384" s="36" t="str">
        <f aca="false">IF(①在庫CSV_発注日!$M1380="","",①在庫CSV_発注日!$M1380&amp;"")</f>
        <v/>
      </c>
      <c r="D1384" s="12" t="str">
        <f aca="false">IF($C1384="","",①在庫CSV_発注日!$N1380)</f>
        <v/>
      </c>
      <c r="E1384" s="12" t="str">
        <f aca="false">IF($C1384="","",①在庫CSV_発注日!$H1380)</f>
        <v/>
      </c>
      <c r="F1384" s="12" t="str">
        <f aca="false">IF($C1384="","",①在庫CSV_発注日!$L1380)</f>
        <v/>
      </c>
      <c r="G1384" s="18"/>
      <c r="H1384" s="17" t="str">
        <f aca="false">IF($C1384="","",N(①在庫CSV_発注日!$Z1380))</f>
        <v/>
      </c>
      <c r="I1384" s="37" t="str">
        <f aca="false">IF($C1384="","",SUMIFS(⑤減算マスタCSV!$L$2:$L$8001,⑤減算マスタCSV!$F$2:$F$8001,$C1384,⑤減算マスタCSV!$K$2:$K$8001,1))</f>
        <v/>
      </c>
      <c r="J1384" s="17" t="str">
        <f aca="false">IF($C1384="","",IFERROR(INDEX(⑤減算マスタCSV!$H$2:$H$8001,MATCH($C1384,⑤減算マスタCSV!$F$2:$F$8001,0)),1))</f>
        <v/>
      </c>
      <c r="K1384" s="17" t="str">
        <f aca="false">IF($C1384="","",MAX(1,IFERROR(INDEX(⑥商品照会CSV!$M$2:$M$3001,MATCH($C1384,⑥商品照会CSV!$A$2:$A$3001,0)),1)))</f>
        <v/>
      </c>
      <c r="L1384" s="40" t="str">
        <f aca="false">IF($C1384="","",IFERROR(INDEX(⑥商品照会CSV!$Q$2:$Q$3001,MATCH($C1384,⑥商品照会CSV!$A$2:$A$3001,0)),0))</f>
        <v/>
      </c>
      <c r="M1384" s="40" t="str">
        <f aca="false">IF($C1384="","",N($L1384)*N($K1384))</f>
        <v/>
      </c>
      <c r="N1384" s="17" t="str">
        <f aca="false">IF($C1384="","",MAX(1,IFERROR(INDEX(⑥商品照会CSV!$AK$2:$AK$3001,MATCH($C1384,⑥商品照会CSV!$A$2:$A$3001,0)),1)))</f>
        <v/>
      </c>
      <c r="O1384" s="12" t="str">
        <f aca="false">IF($C1384="","",IFERROR(IF(INDEX(⑥商品照会CSV!$AN$2:$AN$3001,MATCH($C1384,⑥商品照会CSV!$A$2:$A$3001,0))=1,"バラ",IF(INDEX(⑥商品照会CSV!$AM$2:$AM$3001,MATCH($C1384,⑥商品照会CSV!$A$2:$A$3001,0))=1,"中間包装","ケース")),"ケース"))</f>
        <v/>
      </c>
      <c r="P1384" s="18"/>
      <c r="Q1384" s="14"/>
      <c r="R1384" s="17" t="str">
        <f aca="false">IF($C1384="","",N($Q1384)*N($K1384))</f>
        <v/>
      </c>
    </row>
    <row r="1385" customFormat="false" ht="15" hidden="false" customHeight="false" outlineLevel="0" collapsed="false">
      <c r="B1385" s="12" t="n">
        <v>1380</v>
      </c>
      <c r="C1385" s="36" t="str">
        <f aca="false">IF(①在庫CSV_発注日!$M1381="","",①在庫CSV_発注日!$M1381&amp;"")</f>
        <v/>
      </c>
      <c r="D1385" s="12" t="str">
        <f aca="false">IF($C1385="","",①在庫CSV_発注日!$N1381)</f>
        <v/>
      </c>
      <c r="E1385" s="12" t="str">
        <f aca="false">IF($C1385="","",①在庫CSV_発注日!$H1381)</f>
        <v/>
      </c>
      <c r="F1385" s="12" t="str">
        <f aca="false">IF($C1385="","",①在庫CSV_発注日!$L1381)</f>
        <v/>
      </c>
      <c r="G1385" s="18"/>
      <c r="H1385" s="17" t="str">
        <f aca="false">IF($C1385="","",N(①在庫CSV_発注日!$Z1381))</f>
        <v/>
      </c>
      <c r="I1385" s="37" t="str">
        <f aca="false">IF($C1385="","",SUMIFS(⑤減算マスタCSV!$L$2:$L$8001,⑤減算マスタCSV!$F$2:$F$8001,$C1385,⑤減算マスタCSV!$K$2:$K$8001,1))</f>
        <v/>
      </c>
      <c r="J1385" s="17" t="str">
        <f aca="false">IF($C1385="","",IFERROR(INDEX(⑤減算マスタCSV!$H$2:$H$8001,MATCH($C1385,⑤減算マスタCSV!$F$2:$F$8001,0)),1))</f>
        <v/>
      </c>
      <c r="K1385" s="17" t="str">
        <f aca="false">IF($C1385="","",MAX(1,IFERROR(INDEX(⑥商品照会CSV!$M$2:$M$3001,MATCH($C1385,⑥商品照会CSV!$A$2:$A$3001,0)),1)))</f>
        <v/>
      </c>
      <c r="L1385" s="40" t="str">
        <f aca="false">IF($C1385="","",IFERROR(INDEX(⑥商品照会CSV!$Q$2:$Q$3001,MATCH($C1385,⑥商品照会CSV!$A$2:$A$3001,0)),0))</f>
        <v/>
      </c>
      <c r="M1385" s="40" t="str">
        <f aca="false">IF($C1385="","",N($L1385)*N($K1385))</f>
        <v/>
      </c>
      <c r="N1385" s="17" t="str">
        <f aca="false">IF($C1385="","",MAX(1,IFERROR(INDEX(⑥商品照会CSV!$AK$2:$AK$3001,MATCH($C1385,⑥商品照会CSV!$A$2:$A$3001,0)),1)))</f>
        <v/>
      </c>
      <c r="O1385" s="12" t="str">
        <f aca="false">IF($C1385="","",IFERROR(IF(INDEX(⑥商品照会CSV!$AN$2:$AN$3001,MATCH($C1385,⑥商品照会CSV!$A$2:$A$3001,0))=1,"バラ",IF(INDEX(⑥商品照会CSV!$AM$2:$AM$3001,MATCH($C1385,⑥商品照会CSV!$A$2:$A$3001,0))=1,"中間包装","ケース")),"ケース"))</f>
        <v/>
      </c>
      <c r="P1385" s="18"/>
      <c r="Q1385" s="14"/>
      <c r="R1385" s="17" t="str">
        <f aca="false">IF($C1385="","",N($Q1385)*N($K1385))</f>
        <v/>
      </c>
    </row>
    <row r="1386" customFormat="false" ht="15" hidden="false" customHeight="false" outlineLevel="0" collapsed="false">
      <c r="B1386" s="12" t="n">
        <v>1381</v>
      </c>
      <c r="C1386" s="36" t="str">
        <f aca="false">IF(①在庫CSV_発注日!$M1382="","",①在庫CSV_発注日!$M1382&amp;"")</f>
        <v/>
      </c>
      <c r="D1386" s="12" t="str">
        <f aca="false">IF($C1386="","",①在庫CSV_発注日!$N1382)</f>
        <v/>
      </c>
      <c r="E1386" s="12" t="str">
        <f aca="false">IF($C1386="","",①在庫CSV_発注日!$H1382)</f>
        <v/>
      </c>
      <c r="F1386" s="12" t="str">
        <f aca="false">IF($C1386="","",①在庫CSV_発注日!$L1382)</f>
        <v/>
      </c>
      <c r="G1386" s="18"/>
      <c r="H1386" s="17" t="str">
        <f aca="false">IF($C1386="","",N(①在庫CSV_発注日!$Z1382))</f>
        <v/>
      </c>
      <c r="I1386" s="37" t="str">
        <f aca="false">IF($C1386="","",SUMIFS(⑤減算マスタCSV!$L$2:$L$8001,⑤減算マスタCSV!$F$2:$F$8001,$C1386,⑤減算マスタCSV!$K$2:$K$8001,1))</f>
        <v/>
      </c>
      <c r="J1386" s="17" t="str">
        <f aca="false">IF($C1386="","",IFERROR(INDEX(⑤減算マスタCSV!$H$2:$H$8001,MATCH($C1386,⑤減算マスタCSV!$F$2:$F$8001,0)),1))</f>
        <v/>
      </c>
      <c r="K1386" s="17" t="str">
        <f aca="false">IF($C1386="","",MAX(1,IFERROR(INDEX(⑥商品照会CSV!$M$2:$M$3001,MATCH($C1386,⑥商品照会CSV!$A$2:$A$3001,0)),1)))</f>
        <v/>
      </c>
      <c r="L1386" s="40" t="str">
        <f aca="false">IF($C1386="","",IFERROR(INDEX(⑥商品照会CSV!$Q$2:$Q$3001,MATCH($C1386,⑥商品照会CSV!$A$2:$A$3001,0)),0))</f>
        <v/>
      </c>
      <c r="M1386" s="40" t="str">
        <f aca="false">IF($C1386="","",N($L1386)*N($K1386))</f>
        <v/>
      </c>
      <c r="N1386" s="17" t="str">
        <f aca="false">IF($C1386="","",MAX(1,IFERROR(INDEX(⑥商品照会CSV!$AK$2:$AK$3001,MATCH($C1386,⑥商品照会CSV!$A$2:$A$3001,0)),1)))</f>
        <v/>
      </c>
      <c r="O1386" s="12" t="str">
        <f aca="false">IF($C1386="","",IFERROR(IF(INDEX(⑥商品照会CSV!$AN$2:$AN$3001,MATCH($C1386,⑥商品照会CSV!$A$2:$A$3001,0))=1,"バラ",IF(INDEX(⑥商品照会CSV!$AM$2:$AM$3001,MATCH($C1386,⑥商品照会CSV!$A$2:$A$3001,0))=1,"中間包装","ケース")),"ケース"))</f>
        <v/>
      </c>
      <c r="P1386" s="18"/>
      <c r="Q1386" s="14"/>
      <c r="R1386" s="17" t="str">
        <f aca="false">IF($C1386="","",N($Q1386)*N($K1386))</f>
        <v/>
      </c>
    </row>
    <row r="1387" customFormat="false" ht="15" hidden="false" customHeight="false" outlineLevel="0" collapsed="false">
      <c r="B1387" s="12" t="n">
        <v>1382</v>
      </c>
      <c r="C1387" s="36" t="str">
        <f aca="false">IF(①在庫CSV_発注日!$M1383="","",①在庫CSV_発注日!$M1383&amp;"")</f>
        <v/>
      </c>
      <c r="D1387" s="12" t="str">
        <f aca="false">IF($C1387="","",①在庫CSV_発注日!$N1383)</f>
        <v/>
      </c>
      <c r="E1387" s="12" t="str">
        <f aca="false">IF($C1387="","",①在庫CSV_発注日!$H1383)</f>
        <v/>
      </c>
      <c r="F1387" s="12" t="str">
        <f aca="false">IF($C1387="","",①在庫CSV_発注日!$L1383)</f>
        <v/>
      </c>
      <c r="G1387" s="18"/>
      <c r="H1387" s="17" t="str">
        <f aca="false">IF($C1387="","",N(①在庫CSV_発注日!$Z1383))</f>
        <v/>
      </c>
      <c r="I1387" s="37" t="str">
        <f aca="false">IF($C1387="","",SUMIFS(⑤減算マスタCSV!$L$2:$L$8001,⑤減算マスタCSV!$F$2:$F$8001,$C1387,⑤減算マスタCSV!$K$2:$K$8001,1))</f>
        <v/>
      </c>
      <c r="J1387" s="17" t="str">
        <f aca="false">IF($C1387="","",IFERROR(INDEX(⑤減算マスタCSV!$H$2:$H$8001,MATCH($C1387,⑤減算マスタCSV!$F$2:$F$8001,0)),1))</f>
        <v/>
      </c>
      <c r="K1387" s="17" t="str">
        <f aca="false">IF($C1387="","",MAX(1,IFERROR(INDEX(⑥商品照会CSV!$M$2:$M$3001,MATCH($C1387,⑥商品照会CSV!$A$2:$A$3001,0)),1)))</f>
        <v/>
      </c>
      <c r="L1387" s="40" t="str">
        <f aca="false">IF($C1387="","",IFERROR(INDEX(⑥商品照会CSV!$Q$2:$Q$3001,MATCH($C1387,⑥商品照会CSV!$A$2:$A$3001,0)),0))</f>
        <v/>
      </c>
      <c r="M1387" s="40" t="str">
        <f aca="false">IF($C1387="","",N($L1387)*N($K1387))</f>
        <v/>
      </c>
      <c r="N1387" s="17" t="str">
        <f aca="false">IF($C1387="","",MAX(1,IFERROR(INDEX(⑥商品照会CSV!$AK$2:$AK$3001,MATCH($C1387,⑥商品照会CSV!$A$2:$A$3001,0)),1)))</f>
        <v/>
      </c>
      <c r="O1387" s="12" t="str">
        <f aca="false">IF($C1387="","",IFERROR(IF(INDEX(⑥商品照会CSV!$AN$2:$AN$3001,MATCH($C1387,⑥商品照会CSV!$A$2:$A$3001,0))=1,"バラ",IF(INDEX(⑥商品照会CSV!$AM$2:$AM$3001,MATCH($C1387,⑥商品照会CSV!$A$2:$A$3001,0))=1,"中間包装","ケース")),"ケース"))</f>
        <v/>
      </c>
      <c r="P1387" s="18"/>
      <c r="Q1387" s="14"/>
      <c r="R1387" s="17" t="str">
        <f aca="false">IF($C1387="","",N($Q1387)*N($K1387))</f>
        <v/>
      </c>
    </row>
    <row r="1388" customFormat="false" ht="15" hidden="false" customHeight="false" outlineLevel="0" collapsed="false">
      <c r="B1388" s="12" t="n">
        <v>1383</v>
      </c>
      <c r="C1388" s="36" t="str">
        <f aca="false">IF(①在庫CSV_発注日!$M1384="","",①在庫CSV_発注日!$M1384&amp;"")</f>
        <v/>
      </c>
      <c r="D1388" s="12" t="str">
        <f aca="false">IF($C1388="","",①在庫CSV_発注日!$N1384)</f>
        <v/>
      </c>
      <c r="E1388" s="12" t="str">
        <f aca="false">IF($C1388="","",①在庫CSV_発注日!$H1384)</f>
        <v/>
      </c>
      <c r="F1388" s="12" t="str">
        <f aca="false">IF($C1388="","",①在庫CSV_発注日!$L1384)</f>
        <v/>
      </c>
      <c r="G1388" s="18"/>
      <c r="H1388" s="17" t="str">
        <f aca="false">IF($C1388="","",N(①在庫CSV_発注日!$Z1384))</f>
        <v/>
      </c>
      <c r="I1388" s="37" t="str">
        <f aca="false">IF($C1388="","",SUMIFS(⑤減算マスタCSV!$L$2:$L$8001,⑤減算マスタCSV!$F$2:$F$8001,$C1388,⑤減算マスタCSV!$K$2:$K$8001,1))</f>
        <v/>
      </c>
      <c r="J1388" s="17" t="str">
        <f aca="false">IF($C1388="","",IFERROR(INDEX(⑤減算マスタCSV!$H$2:$H$8001,MATCH($C1388,⑤減算マスタCSV!$F$2:$F$8001,0)),1))</f>
        <v/>
      </c>
      <c r="K1388" s="17" t="str">
        <f aca="false">IF($C1388="","",MAX(1,IFERROR(INDEX(⑥商品照会CSV!$M$2:$M$3001,MATCH($C1388,⑥商品照会CSV!$A$2:$A$3001,0)),1)))</f>
        <v/>
      </c>
      <c r="L1388" s="40" t="str">
        <f aca="false">IF($C1388="","",IFERROR(INDEX(⑥商品照会CSV!$Q$2:$Q$3001,MATCH($C1388,⑥商品照会CSV!$A$2:$A$3001,0)),0))</f>
        <v/>
      </c>
      <c r="M1388" s="40" t="str">
        <f aca="false">IF($C1388="","",N($L1388)*N($K1388))</f>
        <v/>
      </c>
      <c r="N1388" s="17" t="str">
        <f aca="false">IF($C1388="","",MAX(1,IFERROR(INDEX(⑥商品照会CSV!$AK$2:$AK$3001,MATCH($C1388,⑥商品照会CSV!$A$2:$A$3001,0)),1)))</f>
        <v/>
      </c>
      <c r="O1388" s="12" t="str">
        <f aca="false">IF($C1388="","",IFERROR(IF(INDEX(⑥商品照会CSV!$AN$2:$AN$3001,MATCH($C1388,⑥商品照会CSV!$A$2:$A$3001,0))=1,"バラ",IF(INDEX(⑥商品照会CSV!$AM$2:$AM$3001,MATCH($C1388,⑥商品照会CSV!$A$2:$A$3001,0))=1,"中間包装","ケース")),"ケース"))</f>
        <v/>
      </c>
      <c r="P1388" s="18"/>
      <c r="Q1388" s="14"/>
      <c r="R1388" s="17" t="str">
        <f aca="false">IF($C1388="","",N($Q1388)*N($K1388))</f>
        <v/>
      </c>
    </row>
    <row r="1389" customFormat="false" ht="15" hidden="false" customHeight="false" outlineLevel="0" collapsed="false">
      <c r="B1389" s="12" t="n">
        <v>1384</v>
      </c>
      <c r="C1389" s="36" t="str">
        <f aca="false">IF(①在庫CSV_発注日!$M1385="","",①在庫CSV_発注日!$M1385&amp;"")</f>
        <v/>
      </c>
      <c r="D1389" s="12" t="str">
        <f aca="false">IF($C1389="","",①在庫CSV_発注日!$N1385)</f>
        <v/>
      </c>
      <c r="E1389" s="12" t="str">
        <f aca="false">IF($C1389="","",①在庫CSV_発注日!$H1385)</f>
        <v/>
      </c>
      <c r="F1389" s="12" t="str">
        <f aca="false">IF($C1389="","",①在庫CSV_発注日!$L1385)</f>
        <v/>
      </c>
      <c r="G1389" s="18"/>
      <c r="H1389" s="17" t="str">
        <f aca="false">IF($C1389="","",N(①在庫CSV_発注日!$Z1385))</f>
        <v/>
      </c>
      <c r="I1389" s="37" t="str">
        <f aca="false">IF($C1389="","",SUMIFS(⑤減算マスタCSV!$L$2:$L$8001,⑤減算マスタCSV!$F$2:$F$8001,$C1389,⑤減算マスタCSV!$K$2:$K$8001,1))</f>
        <v/>
      </c>
      <c r="J1389" s="17" t="str">
        <f aca="false">IF($C1389="","",IFERROR(INDEX(⑤減算マスタCSV!$H$2:$H$8001,MATCH($C1389,⑤減算マスタCSV!$F$2:$F$8001,0)),1))</f>
        <v/>
      </c>
      <c r="K1389" s="17" t="str">
        <f aca="false">IF($C1389="","",MAX(1,IFERROR(INDEX(⑥商品照会CSV!$M$2:$M$3001,MATCH($C1389,⑥商品照会CSV!$A$2:$A$3001,0)),1)))</f>
        <v/>
      </c>
      <c r="L1389" s="40" t="str">
        <f aca="false">IF($C1389="","",IFERROR(INDEX(⑥商品照会CSV!$Q$2:$Q$3001,MATCH($C1389,⑥商品照会CSV!$A$2:$A$3001,0)),0))</f>
        <v/>
      </c>
      <c r="M1389" s="40" t="str">
        <f aca="false">IF($C1389="","",N($L1389)*N($K1389))</f>
        <v/>
      </c>
      <c r="N1389" s="17" t="str">
        <f aca="false">IF($C1389="","",MAX(1,IFERROR(INDEX(⑥商品照会CSV!$AK$2:$AK$3001,MATCH($C1389,⑥商品照会CSV!$A$2:$A$3001,0)),1)))</f>
        <v/>
      </c>
      <c r="O1389" s="12" t="str">
        <f aca="false">IF($C1389="","",IFERROR(IF(INDEX(⑥商品照会CSV!$AN$2:$AN$3001,MATCH($C1389,⑥商品照会CSV!$A$2:$A$3001,0))=1,"バラ",IF(INDEX(⑥商品照会CSV!$AM$2:$AM$3001,MATCH($C1389,⑥商品照会CSV!$A$2:$A$3001,0))=1,"中間包装","ケース")),"ケース"))</f>
        <v/>
      </c>
      <c r="P1389" s="18"/>
      <c r="Q1389" s="14"/>
      <c r="R1389" s="17" t="str">
        <f aca="false">IF($C1389="","",N($Q1389)*N($K1389))</f>
        <v/>
      </c>
    </row>
    <row r="1390" customFormat="false" ht="15" hidden="false" customHeight="false" outlineLevel="0" collapsed="false">
      <c r="B1390" s="12" t="n">
        <v>1385</v>
      </c>
      <c r="C1390" s="36" t="str">
        <f aca="false">IF(①在庫CSV_発注日!$M1386="","",①在庫CSV_発注日!$M1386&amp;"")</f>
        <v/>
      </c>
      <c r="D1390" s="12" t="str">
        <f aca="false">IF($C1390="","",①在庫CSV_発注日!$N1386)</f>
        <v/>
      </c>
      <c r="E1390" s="12" t="str">
        <f aca="false">IF($C1390="","",①在庫CSV_発注日!$H1386)</f>
        <v/>
      </c>
      <c r="F1390" s="12" t="str">
        <f aca="false">IF($C1390="","",①在庫CSV_発注日!$L1386)</f>
        <v/>
      </c>
      <c r="G1390" s="18"/>
      <c r="H1390" s="17" t="str">
        <f aca="false">IF($C1390="","",N(①在庫CSV_発注日!$Z1386))</f>
        <v/>
      </c>
      <c r="I1390" s="37" t="str">
        <f aca="false">IF($C1390="","",SUMIFS(⑤減算マスタCSV!$L$2:$L$8001,⑤減算マスタCSV!$F$2:$F$8001,$C1390,⑤減算マスタCSV!$K$2:$K$8001,1))</f>
        <v/>
      </c>
      <c r="J1390" s="17" t="str">
        <f aca="false">IF($C1390="","",IFERROR(INDEX(⑤減算マスタCSV!$H$2:$H$8001,MATCH($C1390,⑤減算マスタCSV!$F$2:$F$8001,0)),1))</f>
        <v/>
      </c>
      <c r="K1390" s="17" t="str">
        <f aca="false">IF($C1390="","",MAX(1,IFERROR(INDEX(⑥商品照会CSV!$M$2:$M$3001,MATCH($C1390,⑥商品照会CSV!$A$2:$A$3001,0)),1)))</f>
        <v/>
      </c>
      <c r="L1390" s="40" t="str">
        <f aca="false">IF($C1390="","",IFERROR(INDEX(⑥商品照会CSV!$Q$2:$Q$3001,MATCH($C1390,⑥商品照会CSV!$A$2:$A$3001,0)),0))</f>
        <v/>
      </c>
      <c r="M1390" s="40" t="str">
        <f aca="false">IF($C1390="","",N($L1390)*N($K1390))</f>
        <v/>
      </c>
      <c r="N1390" s="17" t="str">
        <f aca="false">IF($C1390="","",MAX(1,IFERROR(INDEX(⑥商品照会CSV!$AK$2:$AK$3001,MATCH($C1390,⑥商品照会CSV!$A$2:$A$3001,0)),1)))</f>
        <v/>
      </c>
      <c r="O1390" s="12" t="str">
        <f aca="false">IF($C1390="","",IFERROR(IF(INDEX(⑥商品照会CSV!$AN$2:$AN$3001,MATCH($C1390,⑥商品照会CSV!$A$2:$A$3001,0))=1,"バラ",IF(INDEX(⑥商品照会CSV!$AM$2:$AM$3001,MATCH($C1390,⑥商品照会CSV!$A$2:$A$3001,0))=1,"中間包装","ケース")),"ケース"))</f>
        <v/>
      </c>
      <c r="P1390" s="18"/>
      <c r="Q1390" s="14"/>
      <c r="R1390" s="17" t="str">
        <f aca="false">IF($C1390="","",N($Q1390)*N($K1390))</f>
        <v/>
      </c>
    </row>
    <row r="1391" customFormat="false" ht="15" hidden="false" customHeight="false" outlineLevel="0" collapsed="false">
      <c r="B1391" s="12" t="n">
        <v>1386</v>
      </c>
      <c r="C1391" s="36" t="str">
        <f aca="false">IF(①在庫CSV_発注日!$M1387="","",①在庫CSV_発注日!$M1387&amp;"")</f>
        <v/>
      </c>
      <c r="D1391" s="12" t="str">
        <f aca="false">IF($C1391="","",①在庫CSV_発注日!$N1387)</f>
        <v/>
      </c>
      <c r="E1391" s="12" t="str">
        <f aca="false">IF($C1391="","",①在庫CSV_発注日!$H1387)</f>
        <v/>
      </c>
      <c r="F1391" s="12" t="str">
        <f aca="false">IF($C1391="","",①在庫CSV_発注日!$L1387)</f>
        <v/>
      </c>
      <c r="G1391" s="18"/>
      <c r="H1391" s="17" t="str">
        <f aca="false">IF($C1391="","",N(①在庫CSV_発注日!$Z1387))</f>
        <v/>
      </c>
      <c r="I1391" s="37" t="str">
        <f aca="false">IF($C1391="","",SUMIFS(⑤減算マスタCSV!$L$2:$L$8001,⑤減算マスタCSV!$F$2:$F$8001,$C1391,⑤減算マスタCSV!$K$2:$K$8001,1))</f>
        <v/>
      </c>
      <c r="J1391" s="17" t="str">
        <f aca="false">IF($C1391="","",IFERROR(INDEX(⑤減算マスタCSV!$H$2:$H$8001,MATCH($C1391,⑤減算マスタCSV!$F$2:$F$8001,0)),1))</f>
        <v/>
      </c>
      <c r="K1391" s="17" t="str">
        <f aca="false">IF($C1391="","",MAX(1,IFERROR(INDEX(⑥商品照会CSV!$M$2:$M$3001,MATCH($C1391,⑥商品照会CSV!$A$2:$A$3001,0)),1)))</f>
        <v/>
      </c>
      <c r="L1391" s="40" t="str">
        <f aca="false">IF($C1391="","",IFERROR(INDEX(⑥商品照会CSV!$Q$2:$Q$3001,MATCH($C1391,⑥商品照会CSV!$A$2:$A$3001,0)),0))</f>
        <v/>
      </c>
      <c r="M1391" s="40" t="str">
        <f aca="false">IF($C1391="","",N($L1391)*N($K1391))</f>
        <v/>
      </c>
      <c r="N1391" s="17" t="str">
        <f aca="false">IF($C1391="","",MAX(1,IFERROR(INDEX(⑥商品照会CSV!$AK$2:$AK$3001,MATCH($C1391,⑥商品照会CSV!$A$2:$A$3001,0)),1)))</f>
        <v/>
      </c>
      <c r="O1391" s="12" t="str">
        <f aca="false">IF($C1391="","",IFERROR(IF(INDEX(⑥商品照会CSV!$AN$2:$AN$3001,MATCH($C1391,⑥商品照会CSV!$A$2:$A$3001,0))=1,"バラ",IF(INDEX(⑥商品照会CSV!$AM$2:$AM$3001,MATCH($C1391,⑥商品照会CSV!$A$2:$A$3001,0))=1,"中間包装","ケース")),"ケース"))</f>
        <v/>
      </c>
      <c r="P1391" s="18"/>
      <c r="Q1391" s="14"/>
      <c r="R1391" s="17" t="str">
        <f aca="false">IF($C1391="","",N($Q1391)*N($K1391))</f>
        <v/>
      </c>
    </row>
    <row r="1392" customFormat="false" ht="15" hidden="false" customHeight="false" outlineLevel="0" collapsed="false">
      <c r="B1392" s="12" t="n">
        <v>1387</v>
      </c>
      <c r="C1392" s="36" t="str">
        <f aca="false">IF(①在庫CSV_発注日!$M1388="","",①在庫CSV_発注日!$M1388&amp;"")</f>
        <v/>
      </c>
      <c r="D1392" s="12" t="str">
        <f aca="false">IF($C1392="","",①在庫CSV_発注日!$N1388)</f>
        <v/>
      </c>
      <c r="E1392" s="12" t="str">
        <f aca="false">IF($C1392="","",①在庫CSV_発注日!$H1388)</f>
        <v/>
      </c>
      <c r="F1392" s="12" t="str">
        <f aca="false">IF($C1392="","",①在庫CSV_発注日!$L1388)</f>
        <v/>
      </c>
      <c r="G1392" s="18"/>
      <c r="H1392" s="17" t="str">
        <f aca="false">IF($C1392="","",N(①在庫CSV_発注日!$Z1388))</f>
        <v/>
      </c>
      <c r="I1392" s="37" t="str">
        <f aca="false">IF($C1392="","",SUMIFS(⑤減算マスタCSV!$L$2:$L$8001,⑤減算マスタCSV!$F$2:$F$8001,$C1392,⑤減算マスタCSV!$K$2:$K$8001,1))</f>
        <v/>
      </c>
      <c r="J1392" s="17" t="str">
        <f aca="false">IF($C1392="","",IFERROR(INDEX(⑤減算マスタCSV!$H$2:$H$8001,MATCH($C1392,⑤減算マスタCSV!$F$2:$F$8001,0)),1))</f>
        <v/>
      </c>
      <c r="K1392" s="17" t="str">
        <f aca="false">IF($C1392="","",MAX(1,IFERROR(INDEX(⑥商品照会CSV!$M$2:$M$3001,MATCH($C1392,⑥商品照会CSV!$A$2:$A$3001,0)),1)))</f>
        <v/>
      </c>
      <c r="L1392" s="40" t="str">
        <f aca="false">IF($C1392="","",IFERROR(INDEX(⑥商品照会CSV!$Q$2:$Q$3001,MATCH($C1392,⑥商品照会CSV!$A$2:$A$3001,0)),0))</f>
        <v/>
      </c>
      <c r="M1392" s="40" t="str">
        <f aca="false">IF($C1392="","",N($L1392)*N($K1392))</f>
        <v/>
      </c>
      <c r="N1392" s="17" t="str">
        <f aca="false">IF($C1392="","",MAX(1,IFERROR(INDEX(⑥商品照会CSV!$AK$2:$AK$3001,MATCH($C1392,⑥商品照会CSV!$A$2:$A$3001,0)),1)))</f>
        <v/>
      </c>
      <c r="O1392" s="12" t="str">
        <f aca="false">IF($C1392="","",IFERROR(IF(INDEX(⑥商品照会CSV!$AN$2:$AN$3001,MATCH($C1392,⑥商品照会CSV!$A$2:$A$3001,0))=1,"バラ",IF(INDEX(⑥商品照会CSV!$AM$2:$AM$3001,MATCH($C1392,⑥商品照会CSV!$A$2:$A$3001,0))=1,"中間包装","ケース")),"ケース"))</f>
        <v/>
      </c>
      <c r="P1392" s="18"/>
      <c r="Q1392" s="14"/>
      <c r="R1392" s="17" t="str">
        <f aca="false">IF($C1392="","",N($Q1392)*N($K1392))</f>
        <v/>
      </c>
    </row>
    <row r="1393" customFormat="false" ht="15" hidden="false" customHeight="false" outlineLevel="0" collapsed="false">
      <c r="B1393" s="12" t="n">
        <v>1388</v>
      </c>
      <c r="C1393" s="36" t="str">
        <f aca="false">IF(①在庫CSV_発注日!$M1389="","",①在庫CSV_発注日!$M1389&amp;"")</f>
        <v/>
      </c>
      <c r="D1393" s="12" t="str">
        <f aca="false">IF($C1393="","",①在庫CSV_発注日!$N1389)</f>
        <v/>
      </c>
      <c r="E1393" s="12" t="str">
        <f aca="false">IF($C1393="","",①在庫CSV_発注日!$H1389)</f>
        <v/>
      </c>
      <c r="F1393" s="12" t="str">
        <f aca="false">IF($C1393="","",①在庫CSV_発注日!$L1389)</f>
        <v/>
      </c>
      <c r="G1393" s="18"/>
      <c r="H1393" s="17" t="str">
        <f aca="false">IF($C1393="","",N(①在庫CSV_発注日!$Z1389))</f>
        <v/>
      </c>
      <c r="I1393" s="37" t="str">
        <f aca="false">IF($C1393="","",SUMIFS(⑤減算マスタCSV!$L$2:$L$8001,⑤減算マスタCSV!$F$2:$F$8001,$C1393,⑤減算マスタCSV!$K$2:$K$8001,1))</f>
        <v/>
      </c>
      <c r="J1393" s="17" t="str">
        <f aca="false">IF($C1393="","",IFERROR(INDEX(⑤減算マスタCSV!$H$2:$H$8001,MATCH($C1393,⑤減算マスタCSV!$F$2:$F$8001,0)),1))</f>
        <v/>
      </c>
      <c r="K1393" s="17" t="str">
        <f aca="false">IF($C1393="","",MAX(1,IFERROR(INDEX(⑥商品照会CSV!$M$2:$M$3001,MATCH($C1393,⑥商品照会CSV!$A$2:$A$3001,0)),1)))</f>
        <v/>
      </c>
      <c r="L1393" s="40" t="str">
        <f aca="false">IF($C1393="","",IFERROR(INDEX(⑥商品照会CSV!$Q$2:$Q$3001,MATCH($C1393,⑥商品照会CSV!$A$2:$A$3001,0)),0))</f>
        <v/>
      </c>
      <c r="M1393" s="40" t="str">
        <f aca="false">IF($C1393="","",N($L1393)*N($K1393))</f>
        <v/>
      </c>
      <c r="N1393" s="17" t="str">
        <f aca="false">IF($C1393="","",MAX(1,IFERROR(INDEX(⑥商品照会CSV!$AK$2:$AK$3001,MATCH($C1393,⑥商品照会CSV!$A$2:$A$3001,0)),1)))</f>
        <v/>
      </c>
      <c r="O1393" s="12" t="str">
        <f aca="false">IF($C1393="","",IFERROR(IF(INDEX(⑥商品照会CSV!$AN$2:$AN$3001,MATCH($C1393,⑥商品照会CSV!$A$2:$A$3001,0))=1,"バラ",IF(INDEX(⑥商品照会CSV!$AM$2:$AM$3001,MATCH($C1393,⑥商品照会CSV!$A$2:$A$3001,0))=1,"中間包装","ケース")),"ケース"))</f>
        <v/>
      </c>
      <c r="P1393" s="18"/>
      <c r="Q1393" s="14"/>
      <c r="R1393" s="17" t="str">
        <f aca="false">IF($C1393="","",N($Q1393)*N($K1393))</f>
        <v/>
      </c>
    </row>
    <row r="1394" customFormat="false" ht="15" hidden="false" customHeight="false" outlineLevel="0" collapsed="false">
      <c r="B1394" s="12" t="n">
        <v>1389</v>
      </c>
      <c r="C1394" s="36" t="str">
        <f aca="false">IF(①在庫CSV_発注日!$M1390="","",①在庫CSV_発注日!$M1390&amp;"")</f>
        <v/>
      </c>
      <c r="D1394" s="12" t="str">
        <f aca="false">IF($C1394="","",①在庫CSV_発注日!$N1390)</f>
        <v/>
      </c>
      <c r="E1394" s="12" t="str">
        <f aca="false">IF($C1394="","",①在庫CSV_発注日!$H1390)</f>
        <v/>
      </c>
      <c r="F1394" s="12" t="str">
        <f aca="false">IF($C1394="","",①在庫CSV_発注日!$L1390)</f>
        <v/>
      </c>
      <c r="G1394" s="18"/>
      <c r="H1394" s="17" t="str">
        <f aca="false">IF($C1394="","",N(①在庫CSV_発注日!$Z1390))</f>
        <v/>
      </c>
      <c r="I1394" s="37" t="str">
        <f aca="false">IF($C1394="","",SUMIFS(⑤減算マスタCSV!$L$2:$L$8001,⑤減算マスタCSV!$F$2:$F$8001,$C1394,⑤減算マスタCSV!$K$2:$K$8001,1))</f>
        <v/>
      </c>
      <c r="J1394" s="17" t="str">
        <f aca="false">IF($C1394="","",IFERROR(INDEX(⑤減算マスタCSV!$H$2:$H$8001,MATCH($C1394,⑤減算マスタCSV!$F$2:$F$8001,0)),1))</f>
        <v/>
      </c>
      <c r="K1394" s="17" t="str">
        <f aca="false">IF($C1394="","",MAX(1,IFERROR(INDEX(⑥商品照会CSV!$M$2:$M$3001,MATCH($C1394,⑥商品照会CSV!$A$2:$A$3001,0)),1)))</f>
        <v/>
      </c>
      <c r="L1394" s="40" t="str">
        <f aca="false">IF($C1394="","",IFERROR(INDEX(⑥商品照会CSV!$Q$2:$Q$3001,MATCH($C1394,⑥商品照会CSV!$A$2:$A$3001,0)),0))</f>
        <v/>
      </c>
      <c r="M1394" s="40" t="str">
        <f aca="false">IF($C1394="","",N($L1394)*N($K1394))</f>
        <v/>
      </c>
      <c r="N1394" s="17" t="str">
        <f aca="false">IF($C1394="","",MAX(1,IFERROR(INDEX(⑥商品照会CSV!$AK$2:$AK$3001,MATCH($C1394,⑥商品照会CSV!$A$2:$A$3001,0)),1)))</f>
        <v/>
      </c>
      <c r="O1394" s="12" t="str">
        <f aca="false">IF($C1394="","",IFERROR(IF(INDEX(⑥商品照会CSV!$AN$2:$AN$3001,MATCH($C1394,⑥商品照会CSV!$A$2:$A$3001,0))=1,"バラ",IF(INDEX(⑥商品照会CSV!$AM$2:$AM$3001,MATCH($C1394,⑥商品照会CSV!$A$2:$A$3001,0))=1,"中間包装","ケース")),"ケース"))</f>
        <v/>
      </c>
      <c r="P1394" s="18"/>
      <c r="Q1394" s="14"/>
      <c r="R1394" s="17" t="str">
        <f aca="false">IF($C1394="","",N($Q1394)*N($K1394))</f>
        <v/>
      </c>
    </row>
    <row r="1395" customFormat="false" ht="15" hidden="false" customHeight="false" outlineLevel="0" collapsed="false">
      <c r="B1395" s="12" t="n">
        <v>1390</v>
      </c>
      <c r="C1395" s="36" t="str">
        <f aca="false">IF(①在庫CSV_発注日!$M1391="","",①在庫CSV_発注日!$M1391&amp;"")</f>
        <v/>
      </c>
      <c r="D1395" s="12" t="str">
        <f aca="false">IF($C1395="","",①在庫CSV_発注日!$N1391)</f>
        <v/>
      </c>
      <c r="E1395" s="12" t="str">
        <f aca="false">IF($C1395="","",①在庫CSV_発注日!$H1391)</f>
        <v/>
      </c>
      <c r="F1395" s="12" t="str">
        <f aca="false">IF($C1395="","",①在庫CSV_発注日!$L1391)</f>
        <v/>
      </c>
      <c r="G1395" s="18"/>
      <c r="H1395" s="17" t="str">
        <f aca="false">IF($C1395="","",N(①在庫CSV_発注日!$Z1391))</f>
        <v/>
      </c>
      <c r="I1395" s="37" t="str">
        <f aca="false">IF($C1395="","",SUMIFS(⑤減算マスタCSV!$L$2:$L$8001,⑤減算マスタCSV!$F$2:$F$8001,$C1395,⑤減算マスタCSV!$K$2:$K$8001,1))</f>
        <v/>
      </c>
      <c r="J1395" s="17" t="str">
        <f aca="false">IF($C1395="","",IFERROR(INDEX(⑤減算マスタCSV!$H$2:$H$8001,MATCH($C1395,⑤減算マスタCSV!$F$2:$F$8001,0)),1))</f>
        <v/>
      </c>
      <c r="K1395" s="17" t="str">
        <f aca="false">IF($C1395="","",MAX(1,IFERROR(INDEX(⑥商品照会CSV!$M$2:$M$3001,MATCH($C1395,⑥商品照会CSV!$A$2:$A$3001,0)),1)))</f>
        <v/>
      </c>
      <c r="L1395" s="40" t="str">
        <f aca="false">IF($C1395="","",IFERROR(INDEX(⑥商品照会CSV!$Q$2:$Q$3001,MATCH($C1395,⑥商品照会CSV!$A$2:$A$3001,0)),0))</f>
        <v/>
      </c>
      <c r="M1395" s="40" t="str">
        <f aca="false">IF($C1395="","",N($L1395)*N($K1395))</f>
        <v/>
      </c>
      <c r="N1395" s="17" t="str">
        <f aca="false">IF($C1395="","",MAX(1,IFERROR(INDEX(⑥商品照会CSV!$AK$2:$AK$3001,MATCH($C1395,⑥商品照会CSV!$A$2:$A$3001,0)),1)))</f>
        <v/>
      </c>
      <c r="O1395" s="12" t="str">
        <f aca="false">IF($C1395="","",IFERROR(IF(INDEX(⑥商品照会CSV!$AN$2:$AN$3001,MATCH($C1395,⑥商品照会CSV!$A$2:$A$3001,0))=1,"バラ",IF(INDEX(⑥商品照会CSV!$AM$2:$AM$3001,MATCH($C1395,⑥商品照会CSV!$A$2:$A$3001,0))=1,"中間包装","ケース")),"ケース"))</f>
        <v/>
      </c>
      <c r="P1395" s="18"/>
      <c r="Q1395" s="14"/>
      <c r="R1395" s="17" t="str">
        <f aca="false">IF($C1395="","",N($Q1395)*N($K1395))</f>
        <v/>
      </c>
    </row>
    <row r="1396" customFormat="false" ht="15" hidden="false" customHeight="false" outlineLevel="0" collapsed="false">
      <c r="B1396" s="12" t="n">
        <v>1391</v>
      </c>
      <c r="C1396" s="36" t="str">
        <f aca="false">IF(①在庫CSV_発注日!$M1392="","",①在庫CSV_発注日!$M1392&amp;"")</f>
        <v/>
      </c>
      <c r="D1396" s="12" t="str">
        <f aca="false">IF($C1396="","",①在庫CSV_発注日!$N1392)</f>
        <v/>
      </c>
      <c r="E1396" s="12" t="str">
        <f aca="false">IF($C1396="","",①在庫CSV_発注日!$H1392)</f>
        <v/>
      </c>
      <c r="F1396" s="12" t="str">
        <f aca="false">IF($C1396="","",①在庫CSV_発注日!$L1392)</f>
        <v/>
      </c>
      <c r="G1396" s="18"/>
      <c r="H1396" s="17" t="str">
        <f aca="false">IF($C1396="","",N(①在庫CSV_発注日!$Z1392))</f>
        <v/>
      </c>
      <c r="I1396" s="37" t="str">
        <f aca="false">IF($C1396="","",SUMIFS(⑤減算マスタCSV!$L$2:$L$8001,⑤減算マスタCSV!$F$2:$F$8001,$C1396,⑤減算マスタCSV!$K$2:$K$8001,1))</f>
        <v/>
      </c>
      <c r="J1396" s="17" t="str">
        <f aca="false">IF($C1396="","",IFERROR(INDEX(⑤減算マスタCSV!$H$2:$H$8001,MATCH($C1396,⑤減算マスタCSV!$F$2:$F$8001,0)),1))</f>
        <v/>
      </c>
      <c r="K1396" s="17" t="str">
        <f aca="false">IF($C1396="","",MAX(1,IFERROR(INDEX(⑥商品照会CSV!$M$2:$M$3001,MATCH($C1396,⑥商品照会CSV!$A$2:$A$3001,0)),1)))</f>
        <v/>
      </c>
      <c r="L1396" s="40" t="str">
        <f aca="false">IF($C1396="","",IFERROR(INDEX(⑥商品照会CSV!$Q$2:$Q$3001,MATCH($C1396,⑥商品照会CSV!$A$2:$A$3001,0)),0))</f>
        <v/>
      </c>
      <c r="M1396" s="40" t="str">
        <f aca="false">IF($C1396="","",N($L1396)*N($K1396))</f>
        <v/>
      </c>
      <c r="N1396" s="17" t="str">
        <f aca="false">IF($C1396="","",MAX(1,IFERROR(INDEX(⑥商品照会CSV!$AK$2:$AK$3001,MATCH($C1396,⑥商品照会CSV!$A$2:$A$3001,0)),1)))</f>
        <v/>
      </c>
      <c r="O1396" s="12" t="str">
        <f aca="false">IF($C1396="","",IFERROR(IF(INDEX(⑥商品照会CSV!$AN$2:$AN$3001,MATCH($C1396,⑥商品照会CSV!$A$2:$A$3001,0))=1,"バラ",IF(INDEX(⑥商品照会CSV!$AM$2:$AM$3001,MATCH($C1396,⑥商品照会CSV!$A$2:$A$3001,0))=1,"中間包装","ケース")),"ケース"))</f>
        <v/>
      </c>
      <c r="P1396" s="18"/>
      <c r="Q1396" s="14"/>
      <c r="R1396" s="17" t="str">
        <f aca="false">IF($C1396="","",N($Q1396)*N($K1396))</f>
        <v/>
      </c>
    </row>
    <row r="1397" customFormat="false" ht="15" hidden="false" customHeight="false" outlineLevel="0" collapsed="false">
      <c r="B1397" s="12" t="n">
        <v>1392</v>
      </c>
      <c r="C1397" s="36" t="str">
        <f aca="false">IF(①在庫CSV_発注日!$M1393="","",①在庫CSV_発注日!$M1393&amp;"")</f>
        <v/>
      </c>
      <c r="D1397" s="12" t="str">
        <f aca="false">IF($C1397="","",①在庫CSV_発注日!$N1393)</f>
        <v/>
      </c>
      <c r="E1397" s="12" t="str">
        <f aca="false">IF($C1397="","",①在庫CSV_発注日!$H1393)</f>
        <v/>
      </c>
      <c r="F1397" s="12" t="str">
        <f aca="false">IF($C1397="","",①在庫CSV_発注日!$L1393)</f>
        <v/>
      </c>
      <c r="G1397" s="18"/>
      <c r="H1397" s="17" t="str">
        <f aca="false">IF($C1397="","",N(①在庫CSV_発注日!$Z1393))</f>
        <v/>
      </c>
      <c r="I1397" s="37" t="str">
        <f aca="false">IF($C1397="","",SUMIFS(⑤減算マスタCSV!$L$2:$L$8001,⑤減算マスタCSV!$F$2:$F$8001,$C1397,⑤減算マスタCSV!$K$2:$K$8001,1))</f>
        <v/>
      </c>
      <c r="J1397" s="17" t="str">
        <f aca="false">IF($C1397="","",IFERROR(INDEX(⑤減算マスタCSV!$H$2:$H$8001,MATCH($C1397,⑤減算マスタCSV!$F$2:$F$8001,0)),1))</f>
        <v/>
      </c>
      <c r="K1397" s="17" t="str">
        <f aca="false">IF($C1397="","",MAX(1,IFERROR(INDEX(⑥商品照会CSV!$M$2:$M$3001,MATCH($C1397,⑥商品照会CSV!$A$2:$A$3001,0)),1)))</f>
        <v/>
      </c>
      <c r="L1397" s="40" t="str">
        <f aca="false">IF($C1397="","",IFERROR(INDEX(⑥商品照会CSV!$Q$2:$Q$3001,MATCH($C1397,⑥商品照会CSV!$A$2:$A$3001,0)),0))</f>
        <v/>
      </c>
      <c r="M1397" s="40" t="str">
        <f aca="false">IF($C1397="","",N($L1397)*N($K1397))</f>
        <v/>
      </c>
      <c r="N1397" s="17" t="str">
        <f aca="false">IF($C1397="","",MAX(1,IFERROR(INDEX(⑥商品照会CSV!$AK$2:$AK$3001,MATCH($C1397,⑥商品照会CSV!$A$2:$A$3001,0)),1)))</f>
        <v/>
      </c>
      <c r="O1397" s="12" t="str">
        <f aca="false">IF($C1397="","",IFERROR(IF(INDEX(⑥商品照会CSV!$AN$2:$AN$3001,MATCH($C1397,⑥商品照会CSV!$A$2:$A$3001,0))=1,"バラ",IF(INDEX(⑥商品照会CSV!$AM$2:$AM$3001,MATCH($C1397,⑥商品照会CSV!$A$2:$A$3001,0))=1,"中間包装","ケース")),"ケース"))</f>
        <v/>
      </c>
      <c r="P1397" s="18"/>
      <c r="Q1397" s="14"/>
      <c r="R1397" s="17" t="str">
        <f aca="false">IF($C1397="","",N($Q1397)*N($K1397))</f>
        <v/>
      </c>
    </row>
    <row r="1398" customFormat="false" ht="15" hidden="false" customHeight="false" outlineLevel="0" collapsed="false">
      <c r="B1398" s="12" t="n">
        <v>1393</v>
      </c>
      <c r="C1398" s="36" t="str">
        <f aca="false">IF(①在庫CSV_発注日!$M1394="","",①在庫CSV_発注日!$M1394&amp;"")</f>
        <v/>
      </c>
      <c r="D1398" s="12" t="str">
        <f aca="false">IF($C1398="","",①在庫CSV_発注日!$N1394)</f>
        <v/>
      </c>
      <c r="E1398" s="12" t="str">
        <f aca="false">IF($C1398="","",①在庫CSV_発注日!$H1394)</f>
        <v/>
      </c>
      <c r="F1398" s="12" t="str">
        <f aca="false">IF($C1398="","",①在庫CSV_発注日!$L1394)</f>
        <v/>
      </c>
      <c r="G1398" s="18"/>
      <c r="H1398" s="17" t="str">
        <f aca="false">IF($C1398="","",N(①在庫CSV_発注日!$Z1394))</f>
        <v/>
      </c>
      <c r="I1398" s="37" t="str">
        <f aca="false">IF($C1398="","",SUMIFS(⑤減算マスタCSV!$L$2:$L$8001,⑤減算マスタCSV!$F$2:$F$8001,$C1398,⑤減算マスタCSV!$K$2:$K$8001,1))</f>
        <v/>
      </c>
      <c r="J1398" s="17" t="str">
        <f aca="false">IF($C1398="","",IFERROR(INDEX(⑤減算マスタCSV!$H$2:$H$8001,MATCH($C1398,⑤減算マスタCSV!$F$2:$F$8001,0)),1))</f>
        <v/>
      </c>
      <c r="K1398" s="17" t="str">
        <f aca="false">IF($C1398="","",MAX(1,IFERROR(INDEX(⑥商品照会CSV!$M$2:$M$3001,MATCH($C1398,⑥商品照会CSV!$A$2:$A$3001,0)),1)))</f>
        <v/>
      </c>
      <c r="L1398" s="40" t="str">
        <f aca="false">IF($C1398="","",IFERROR(INDEX(⑥商品照会CSV!$Q$2:$Q$3001,MATCH($C1398,⑥商品照会CSV!$A$2:$A$3001,0)),0))</f>
        <v/>
      </c>
      <c r="M1398" s="40" t="str">
        <f aca="false">IF($C1398="","",N($L1398)*N($K1398))</f>
        <v/>
      </c>
      <c r="N1398" s="17" t="str">
        <f aca="false">IF($C1398="","",MAX(1,IFERROR(INDEX(⑥商品照会CSV!$AK$2:$AK$3001,MATCH($C1398,⑥商品照会CSV!$A$2:$A$3001,0)),1)))</f>
        <v/>
      </c>
      <c r="O1398" s="12" t="str">
        <f aca="false">IF($C1398="","",IFERROR(IF(INDEX(⑥商品照会CSV!$AN$2:$AN$3001,MATCH($C1398,⑥商品照会CSV!$A$2:$A$3001,0))=1,"バラ",IF(INDEX(⑥商品照会CSV!$AM$2:$AM$3001,MATCH($C1398,⑥商品照会CSV!$A$2:$A$3001,0))=1,"中間包装","ケース")),"ケース"))</f>
        <v/>
      </c>
      <c r="P1398" s="18"/>
      <c r="Q1398" s="14"/>
      <c r="R1398" s="17" t="str">
        <f aca="false">IF($C1398="","",N($Q1398)*N($K1398))</f>
        <v/>
      </c>
    </row>
    <row r="1399" customFormat="false" ht="15" hidden="false" customHeight="false" outlineLevel="0" collapsed="false">
      <c r="B1399" s="12" t="n">
        <v>1394</v>
      </c>
      <c r="C1399" s="36" t="str">
        <f aca="false">IF(①在庫CSV_発注日!$M1395="","",①在庫CSV_発注日!$M1395&amp;"")</f>
        <v/>
      </c>
      <c r="D1399" s="12" t="str">
        <f aca="false">IF($C1399="","",①在庫CSV_発注日!$N1395)</f>
        <v/>
      </c>
      <c r="E1399" s="12" t="str">
        <f aca="false">IF($C1399="","",①在庫CSV_発注日!$H1395)</f>
        <v/>
      </c>
      <c r="F1399" s="12" t="str">
        <f aca="false">IF($C1399="","",①在庫CSV_発注日!$L1395)</f>
        <v/>
      </c>
      <c r="G1399" s="18"/>
      <c r="H1399" s="17" t="str">
        <f aca="false">IF($C1399="","",N(①在庫CSV_発注日!$Z1395))</f>
        <v/>
      </c>
      <c r="I1399" s="37" t="str">
        <f aca="false">IF($C1399="","",SUMIFS(⑤減算マスタCSV!$L$2:$L$8001,⑤減算マスタCSV!$F$2:$F$8001,$C1399,⑤減算マスタCSV!$K$2:$K$8001,1))</f>
        <v/>
      </c>
      <c r="J1399" s="17" t="str">
        <f aca="false">IF($C1399="","",IFERROR(INDEX(⑤減算マスタCSV!$H$2:$H$8001,MATCH($C1399,⑤減算マスタCSV!$F$2:$F$8001,0)),1))</f>
        <v/>
      </c>
      <c r="K1399" s="17" t="str">
        <f aca="false">IF($C1399="","",MAX(1,IFERROR(INDEX(⑥商品照会CSV!$M$2:$M$3001,MATCH($C1399,⑥商品照会CSV!$A$2:$A$3001,0)),1)))</f>
        <v/>
      </c>
      <c r="L1399" s="40" t="str">
        <f aca="false">IF($C1399="","",IFERROR(INDEX(⑥商品照会CSV!$Q$2:$Q$3001,MATCH($C1399,⑥商品照会CSV!$A$2:$A$3001,0)),0))</f>
        <v/>
      </c>
      <c r="M1399" s="40" t="str">
        <f aca="false">IF($C1399="","",N($L1399)*N($K1399))</f>
        <v/>
      </c>
      <c r="N1399" s="17" t="str">
        <f aca="false">IF($C1399="","",MAX(1,IFERROR(INDEX(⑥商品照会CSV!$AK$2:$AK$3001,MATCH($C1399,⑥商品照会CSV!$A$2:$A$3001,0)),1)))</f>
        <v/>
      </c>
      <c r="O1399" s="12" t="str">
        <f aca="false">IF($C1399="","",IFERROR(IF(INDEX(⑥商品照会CSV!$AN$2:$AN$3001,MATCH($C1399,⑥商品照会CSV!$A$2:$A$3001,0))=1,"バラ",IF(INDEX(⑥商品照会CSV!$AM$2:$AM$3001,MATCH($C1399,⑥商品照会CSV!$A$2:$A$3001,0))=1,"中間包装","ケース")),"ケース"))</f>
        <v/>
      </c>
      <c r="P1399" s="18"/>
      <c r="Q1399" s="14"/>
      <c r="R1399" s="17" t="str">
        <f aca="false">IF($C1399="","",N($Q1399)*N($K1399))</f>
        <v/>
      </c>
    </row>
    <row r="1400" customFormat="false" ht="15" hidden="false" customHeight="false" outlineLevel="0" collapsed="false">
      <c r="B1400" s="12" t="n">
        <v>1395</v>
      </c>
      <c r="C1400" s="36" t="str">
        <f aca="false">IF(①在庫CSV_発注日!$M1396="","",①在庫CSV_発注日!$M1396&amp;"")</f>
        <v/>
      </c>
      <c r="D1400" s="12" t="str">
        <f aca="false">IF($C1400="","",①在庫CSV_発注日!$N1396)</f>
        <v/>
      </c>
      <c r="E1400" s="12" t="str">
        <f aca="false">IF($C1400="","",①在庫CSV_発注日!$H1396)</f>
        <v/>
      </c>
      <c r="F1400" s="12" t="str">
        <f aca="false">IF($C1400="","",①在庫CSV_発注日!$L1396)</f>
        <v/>
      </c>
      <c r="G1400" s="18"/>
      <c r="H1400" s="17" t="str">
        <f aca="false">IF($C1400="","",N(①在庫CSV_発注日!$Z1396))</f>
        <v/>
      </c>
      <c r="I1400" s="37" t="str">
        <f aca="false">IF($C1400="","",SUMIFS(⑤減算マスタCSV!$L$2:$L$8001,⑤減算マスタCSV!$F$2:$F$8001,$C1400,⑤減算マスタCSV!$K$2:$K$8001,1))</f>
        <v/>
      </c>
      <c r="J1400" s="17" t="str">
        <f aca="false">IF($C1400="","",IFERROR(INDEX(⑤減算マスタCSV!$H$2:$H$8001,MATCH($C1400,⑤減算マスタCSV!$F$2:$F$8001,0)),1))</f>
        <v/>
      </c>
      <c r="K1400" s="17" t="str">
        <f aca="false">IF($C1400="","",MAX(1,IFERROR(INDEX(⑥商品照会CSV!$M$2:$M$3001,MATCH($C1400,⑥商品照会CSV!$A$2:$A$3001,0)),1)))</f>
        <v/>
      </c>
      <c r="L1400" s="40" t="str">
        <f aca="false">IF($C1400="","",IFERROR(INDEX(⑥商品照会CSV!$Q$2:$Q$3001,MATCH($C1400,⑥商品照会CSV!$A$2:$A$3001,0)),0))</f>
        <v/>
      </c>
      <c r="M1400" s="40" t="str">
        <f aca="false">IF($C1400="","",N($L1400)*N($K1400))</f>
        <v/>
      </c>
      <c r="N1400" s="17" t="str">
        <f aca="false">IF($C1400="","",MAX(1,IFERROR(INDEX(⑥商品照会CSV!$AK$2:$AK$3001,MATCH($C1400,⑥商品照会CSV!$A$2:$A$3001,0)),1)))</f>
        <v/>
      </c>
      <c r="O1400" s="12" t="str">
        <f aca="false">IF($C1400="","",IFERROR(IF(INDEX(⑥商品照会CSV!$AN$2:$AN$3001,MATCH($C1400,⑥商品照会CSV!$A$2:$A$3001,0))=1,"バラ",IF(INDEX(⑥商品照会CSV!$AM$2:$AM$3001,MATCH($C1400,⑥商品照会CSV!$A$2:$A$3001,0))=1,"中間包装","ケース")),"ケース"))</f>
        <v/>
      </c>
      <c r="P1400" s="18"/>
      <c r="Q1400" s="14"/>
      <c r="R1400" s="17" t="str">
        <f aca="false">IF($C1400="","",N($Q1400)*N($K1400))</f>
        <v/>
      </c>
    </row>
    <row r="1401" customFormat="false" ht="15" hidden="false" customHeight="false" outlineLevel="0" collapsed="false">
      <c r="B1401" s="12" t="n">
        <v>1396</v>
      </c>
      <c r="C1401" s="36" t="str">
        <f aca="false">IF(①在庫CSV_発注日!$M1397="","",①在庫CSV_発注日!$M1397&amp;"")</f>
        <v/>
      </c>
      <c r="D1401" s="12" t="str">
        <f aca="false">IF($C1401="","",①在庫CSV_発注日!$N1397)</f>
        <v/>
      </c>
      <c r="E1401" s="12" t="str">
        <f aca="false">IF($C1401="","",①在庫CSV_発注日!$H1397)</f>
        <v/>
      </c>
      <c r="F1401" s="12" t="str">
        <f aca="false">IF($C1401="","",①在庫CSV_発注日!$L1397)</f>
        <v/>
      </c>
      <c r="G1401" s="18"/>
      <c r="H1401" s="17" t="str">
        <f aca="false">IF($C1401="","",N(①在庫CSV_発注日!$Z1397))</f>
        <v/>
      </c>
      <c r="I1401" s="37" t="str">
        <f aca="false">IF($C1401="","",SUMIFS(⑤減算マスタCSV!$L$2:$L$8001,⑤減算マスタCSV!$F$2:$F$8001,$C1401,⑤減算マスタCSV!$K$2:$K$8001,1))</f>
        <v/>
      </c>
      <c r="J1401" s="17" t="str">
        <f aca="false">IF($C1401="","",IFERROR(INDEX(⑤減算マスタCSV!$H$2:$H$8001,MATCH($C1401,⑤減算マスタCSV!$F$2:$F$8001,0)),1))</f>
        <v/>
      </c>
      <c r="K1401" s="17" t="str">
        <f aca="false">IF($C1401="","",MAX(1,IFERROR(INDEX(⑥商品照会CSV!$M$2:$M$3001,MATCH($C1401,⑥商品照会CSV!$A$2:$A$3001,0)),1)))</f>
        <v/>
      </c>
      <c r="L1401" s="40" t="str">
        <f aca="false">IF($C1401="","",IFERROR(INDEX(⑥商品照会CSV!$Q$2:$Q$3001,MATCH($C1401,⑥商品照会CSV!$A$2:$A$3001,0)),0))</f>
        <v/>
      </c>
      <c r="M1401" s="40" t="str">
        <f aca="false">IF($C1401="","",N($L1401)*N($K1401))</f>
        <v/>
      </c>
      <c r="N1401" s="17" t="str">
        <f aca="false">IF($C1401="","",MAX(1,IFERROR(INDEX(⑥商品照会CSV!$AK$2:$AK$3001,MATCH($C1401,⑥商品照会CSV!$A$2:$A$3001,0)),1)))</f>
        <v/>
      </c>
      <c r="O1401" s="12" t="str">
        <f aca="false">IF($C1401="","",IFERROR(IF(INDEX(⑥商品照会CSV!$AN$2:$AN$3001,MATCH($C1401,⑥商品照会CSV!$A$2:$A$3001,0))=1,"バラ",IF(INDEX(⑥商品照会CSV!$AM$2:$AM$3001,MATCH($C1401,⑥商品照会CSV!$A$2:$A$3001,0))=1,"中間包装","ケース")),"ケース"))</f>
        <v/>
      </c>
      <c r="P1401" s="18"/>
      <c r="Q1401" s="14"/>
      <c r="R1401" s="17" t="str">
        <f aca="false">IF($C1401="","",N($Q1401)*N($K1401))</f>
        <v/>
      </c>
    </row>
    <row r="1402" customFormat="false" ht="15" hidden="false" customHeight="false" outlineLevel="0" collapsed="false">
      <c r="B1402" s="12" t="n">
        <v>1397</v>
      </c>
      <c r="C1402" s="36" t="str">
        <f aca="false">IF(①在庫CSV_発注日!$M1398="","",①在庫CSV_発注日!$M1398&amp;"")</f>
        <v/>
      </c>
      <c r="D1402" s="12" t="str">
        <f aca="false">IF($C1402="","",①在庫CSV_発注日!$N1398)</f>
        <v/>
      </c>
      <c r="E1402" s="12" t="str">
        <f aca="false">IF($C1402="","",①在庫CSV_発注日!$H1398)</f>
        <v/>
      </c>
      <c r="F1402" s="12" t="str">
        <f aca="false">IF($C1402="","",①在庫CSV_発注日!$L1398)</f>
        <v/>
      </c>
      <c r="G1402" s="18"/>
      <c r="H1402" s="17" t="str">
        <f aca="false">IF($C1402="","",N(①在庫CSV_発注日!$Z1398))</f>
        <v/>
      </c>
      <c r="I1402" s="37" t="str">
        <f aca="false">IF($C1402="","",SUMIFS(⑤減算マスタCSV!$L$2:$L$8001,⑤減算マスタCSV!$F$2:$F$8001,$C1402,⑤減算マスタCSV!$K$2:$K$8001,1))</f>
        <v/>
      </c>
      <c r="J1402" s="17" t="str">
        <f aca="false">IF($C1402="","",IFERROR(INDEX(⑤減算マスタCSV!$H$2:$H$8001,MATCH($C1402,⑤減算マスタCSV!$F$2:$F$8001,0)),1))</f>
        <v/>
      </c>
      <c r="K1402" s="17" t="str">
        <f aca="false">IF($C1402="","",MAX(1,IFERROR(INDEX(⑥商品照会CSV!$M$2:$M$3001,MATCH($C1402,⑥商品照会CSV!$A$2:$A$3001,0)),1)))</f>
        <v/>
      </c>
      <c r="L1402" s="40" t="str">
        <f aca="false">IF($C1402="","",IFERROR(INDEX(⑥商品照会CSV!$Q$2:$Q$3001,MATCH($C1402,⑥商品照会CSV!$A$2:$A$3001,0)),0))</f>
        <v/>
      </c>
      <c r="M1402" s="40" t="str">
        <f aca="false">IF($C1402="","",N($L1402)*N($K1402))</f>
        <v/>
      </c>
      <c r="N1402" s="17" t="str">
        <f aca="false">IF($C1402="","",MAX(1,IFERROR(INDEX(⑥商品照会CSV!$AK$2:$AK$3001,MATCH($C1402,⑥商品照会CSV!$A$2:$A$3001,0)),1)))</f>
        <v/>
      </c>
      <c r="O1402" s="12" t="str">
        <f aca="false">IF($C1402="","",IFERROR(IF(INDEX(⑥商品照会CSV!$AN$2:$AN$3001,MATCH($C1402,⑥商品照会CSV!$A$2:$A$3001,0))=1,"バラ",IF(INDEX(⑥商品照会CSV!$AM$2:$AM$3001,MATCH($C1402,⑥商品照会CSV!$A$2:$A$3001,0))=1,"中間包装","ケース")),"ケース"))</f>
        <v/>
      </c>
      <c r="P1402" s="18"/>
      <c r="Q1402" s="14"/>
      <c r="R1402" s="17" t="str">
        <f aca="false">IF($C1402="","",N($Q1402)*N($K1402))</f>
        <v/>
      </c>
    </row>
    <row r="1403" customFormat="false" ht="15" hidden="false" customHeight="false" outlineLevel="0" collapsed="false">
      <c r="B1403" s="12" t="n">
        <v>1398</v>
      </c>
      <c r="C1403" s="36" t="str">
        <f aca="false">IF(①在庫CSV_発注日!$M1399="","",①在庫CSV_発注日!$M1399&amp;"")</f>
        <v/>
      </c>
      <c r="D1403" s="12" t="str">
        <f aca="false">IF($C1403="","",①在庫CSV_発注日!$N1399)</f>
        <v/>
      </c>
      <c r="E1403" s="12" t="str">
        <f aca="false">IF($C1403="","",①在庫CSV_発注日!$H1399)</f>
        <v/>
      </c>
      <c r="F1403" s="12" t="str">
        <f aca="false">IF($C1403="","",①在庫CSV_発注日!$L1399)</f>
        <v/>
      </c>
      <c r="G1403" s="18"/>
      <c r="H1403" s="17" t="str">
        <f aca="false">IF($C1403="","",N(①在庫CSV_発注日!$Z1399))</f>
        <v/>
      </c>
      <c r="I1403" s="37" t="str">
        <f aca="false">IF($C1403="","",SUMIFS(⑤減算マスタCSV!$L$2:$L$8001,⑤減算マスタCSV!$F$2:$F$8001,$C1403,⑤減算マスタCSV!$K$2:$K$8001,1))</f>
        <v/>
      </c>
      <c r="J1403" s="17" t="str">
        <f aca="false">IF($C1403="","",IFERROR(INDEX(⑤減算マスタCSV!$H$2:$H$8001,MATCH($C1403,⑤減算マスタCSV!$F$2:$F$8001,0)),1))</f>
        <v/>
      </c>
      <c r="K1403" s="17" t="str">
        <f aca="false">IF($C1403="","",MAX(1,IFERROR(INDEX(⑥商品照会CSV!$M$2:$M$3001,MATCH($C1403,⑥商品照会CSV!$A$2:$A$3001,0)),1)))</f>
        <v/>
      </c>
      <c r="L1403" s="40" t="str">
        <f aca="false">IF($C1403="","",IFERROR(INDEX(⑥商品照会CSV!$Q$2:$Q$3001,MATCH($C1403,⑥商品照会CSV!$A$2:$A$3001,0)),0))</f>
        <v/>
      </c>
      <c r="M1403" s="40" t="str">
        <f aca="false">IF($C1403="","",N($L1403)*N($K1403))</f>
        <v/>
      </c>
      <c r="N1403" s="17" t="str">
        <f aca="false">IF($C1403="","",MAX(1,IFERROR(INDEX(⑥商品照会CSV!$AK$2:$AK$3001,MATCH($C1403,⑥商品照会CSV!$A$2:$A$3001,0)),1)))</f>
        <v/>
      </c>
      <c r="O1403" s="12" t="str">
        <f aca="false">IF($C1403="","",IFERROR(IF(INDEX(⑥商品照会CSV!$AN$2:$AN$3001,MATCH($C1403,⑥商品照会CSV!$A$2:$A$3001,0))=1,"バラ",IF(INDEX(⑥商品照会CSV!$AM$2:$AM$3001,MATCH($C1403,⑥商品照会CSV!$A$2:$A$3001,0))=1,"中間包装","ケース")),"ケース"))</f>
        <v/>
      </c>
      <c r="P1403" s="18"/>
      <c r="Q1403" s="14"/>
      <c r="R1403" s="17" t="str">
        <f aca="false">IF($C1403="","",N($Q1403)*N($K1403))</f>
        <v/>
      </c>
    </row>
    <row r="1404" customFormat="false" ht="15" hidden="false" customHeight="false" outlineLevel="0" collapsed="false">
      <c r="B1404" s="12" t="n">
        <v>1399</v>
      </c>
      <c r="C1404" s="36" t="str">
        <f aca="false">IF(①在庫CSV_発注日!$M1400="","",①在庫CSV_発注日!$M1400&amp;"")</f>
        <v/>
      </c>
      <c r="D1404" s="12" t="str">
        <f aca="false">IF($C1404="","",①在庫CSV_発注日!$N1400)</f>
        <v/>
      </c>
      <c r="E1404" s="12" t="str">
        <f aca="false">IF($C1404="","",①在庫CSV_発注日!$H1400)</f>
        <v/>
      </c>
      <c r="F1404" s="12" t="str">
        <f aca="false">IF($C1404="","",①在庫CSV_発注日!$L1400)</f>
        <v/>
      </c>
      <c r="G1404" s="18"/>
      <c r="H1404" s="17" t="str">
        <f aca="false">IF($C1404="","",N(①在庫CSV_発注日!$Z1400))</f>
        <v/>
      </c>
      <c r="I1404" s="37" t="str">
        <f aca="false">IF($C1404="","",SUMIFS(⑤減算マスタCSV!$L$2:$L$8001,⑤減算マスタCSV!$F$2:$F$8001,$C1404,⑤減算マスタCSV!$K$2:$K$8001,1))</f>
        <v/>
      </c>
      <c r="J1404" s="17" t="str">
        <f aca="false">IF($C1404="","",IFERROR(INDEX(⑤減算マスタCSV!$H$2:$H$8001,MATCH($C1404,⑤減算マスタCSV!$F$2:$F$8001,0)),1))</f>
        <v/>
      </c>
      <c r="K1404" s="17" t="str">
        <f aca="false">IF($C1404="","",MAX(1,IFERROR(INDEX(⑥商品照会CSV!$M$2:$M$3001,MATCH($C1404,⑥商品照会CSV!$A$2:$A$3001,0)),1)))</f>
        <v/>
      </c>
      <c r="L1404" s="40" t="str">
        <f aca="false">IF($C1404="","",IFERROR(INDEX(⑥商品照会CSV!$Q$2:$Q$3001,MATCH($C1404,⑥商品照会CSV!$A$2:$A$3001,0)),0))</f>
        <v/>
      </c>
      <c r="M1404" s="40" t="str">
        <f aca="false">IF($C1404="","",N($L1404)*N($K1404))</f>
        <v/>
      </c>
      <c r="N1404" s="17" t="str">
        <f aca="false">IF($C1404="","",MAX(1,IFERROR(INDEX(⑥商品照会CSV!$AK$2:$AK$3001,MATCH($C1404,⑥商品照会CSV!$A$2:$A$3001,0)),1)))</f>
        <v/>
      </c>
      <c r="O1404" s="12" t="str">
        <f aca="false">IF($C1404="","",IFERROR(IF(INDEX(⑥商品照会CSV!$AN$2:$AN$3001,MATCH($C1404,⑥商品照会CSV!$A$2:$A$3001,0))=1,"バラ",IF(INDEX(⑥商品照会CSV!$AM$2:$AM$3001,MATCH($C1404,⑥商品照会CSV!$A$2:$A$3001,0))=1,"中間包装","ケース")),"ケース"))</f>
        <v/>
      </c>
      <c r="P1404" s="18"/>
      <c r="Q1404" s="14"/>
      <c r="R1404" s="17" t="str">
        <f aca="false">IF($C1404="","",N($Q1404)*N($K1404))</f>
        <v/>
      </c>
    </row>
    <row r="1405" customFormat="false" ht="15" hidden="false" customHeight="false" outlineLevel="0" collapsed="false">
      <c r="B1405" s="12" t="n">
        <v>1400</v>
      </c>
      <c r="C1405" s="36" t="str">
        <f aca="false">IF(①在庫CSV_発注日!$M1401="","",①在庫CSV_発注日!$M1401&amp;"")</f>
        <v/>
      </c>
      <c r="D1405" s="12" t="str">
        <f aca="false">IF($C1405="","",①在庫CSV_発注日!$N1401)</f>
        <v/>
      </c>
      <c r="E1405" s="12" t="str">
        <f aca="false">IF($C1405="","",①在庫CSV_発注日!$H1401)</f>
        <v/>
      </c>
      <c r="F1405" s="12" t="str">
        <f aca="false">IF($C1405="","",①在庫CSV_発注日!$L1401)</f>
        <v/>
      </c>
      <c r="G1405" s="18"/>
      <c r="H1405" s="17" t="str">
        <f aca="false">IF($C1405="","",N(①在庫CSV_発注日!$Z1401))</f>
        <v/>
      </c>
      <c r="I1405" s="37" t="str">
        <f aca="false">IF($C1405="","",SUMIFS(⑤減算マスタCSV!$L$2:$L$8001,⑤減算マスタCSV!$F$2:$F$8001,$C1405,⑤減算マスタCSV!$K$2:$K$8001,1))</f>
        <v/>
      </c>
      <c r="J1405" s="17" t="str">
        <f aca="false">IF($C1405="","",IFERROR(INDEX(⑤減算マスタCSV!$H$2:$H$8001,MATCH($C1405,⑤減算マスタCSV!$F$2:$F$8001,0)),1))</f>
        <v/>
      </c>
      <c r="K1405" s="17" t="str">
        <f aca="false">IF($C1405="","",MAX(1,IFERROR(INDEX(⑥商品照会CSV!$M$2:$M$3001,MATCH($C1405,⑥商品照会CSV!$A$2:$A$3001,0)),1)))</f>
        <v/>
      </c>
      <c r="L1405" s="40" t="str">
        <f aca="false">IF($C1405="","",IFERROR(INDEX(⑥商品照会CSV!$Q$2:$Q$3001,MATCH($C1405,⑥商品照会CSV!$A$2:$A$3001,0)),0))</f>
        <v/>
      </c>
      <c r="M1405" s="40" t="str">
        <f aca="false">IF($C1405="","",N($L1405)*N($K1405))</f>
        <v/>
      </c>
      <c r="N1405" s="17" t="str">
        <f aca="false">IF($C1405="","",MAX(1,IFERROR(INDEX(⑥商品照会CSV!$AK$2:$AK$3001,MATCH($C1405,⑥商品照会CSV!$A$2:$A$3001,0)),1)))</f>
        <v/>
      </c>
      <c r="O1405" s="12" t="str">
        <f aca="false">IF($C1405="","",IFERROR(IF(INDEX(⑥商品照会CSV!$AN$2:$AN$3001,MATCH($C1405,⑥商品照会CSV!$A$2:$A$3001,0))=1,"バラ",IF(INDEX(⑥商品照会CSV!$AM$2:$AM$3001,MATCH($C1405,⑥商品照会CSV!$A$2:$A$3001,0))=1,"中間包装","ケース")),"ケース"))</f>
        <v/>
      </c>
      <c r="P1405" s="18"/>
      <c r="Q1405" s="14"/>
      <c r="R1405" s="17" t="str">
        <f aca="false">IF($C1405="","",N($Q1405)*N($K1405))</f>
        <v/>
      </c>
    </row>
    <row r="1406" customFormat="false" ht="15" hidden="false" customHeight="false" outlineLevel="0" collapsed="false">
      <c r="B1406" s="12" t="n">
        <v>1401</v>
      </c>
      <c r="C1406" s="36" t="str">
        <f aca="false">IF(①在庫CSV_発注日!$M1402="","",①在庫CSV_発注日!$M1402&amp;"")</f>
        <v/>
      </c>
      <c r="D1406" s="12" t="str">
        <f aca="false">IF($C1406="","",①在庫CSV_発注日!$N1402)</f>
        <v/>
      </c>
      <c r="E1406" s="12" t="str">
        <f aca="false">IF($C1406="","",①在庫CSV_発注日!$H1402)</f>
        <v/>
      </c>
      <c r="F1406" s="12" t="str">
        <f aca="false">IF($C1406="","",①在庫CSV_発注日!$L1402)</f>
        <v/>
      </c>
      <c r="G1406" s="18"/>
      <c r="H1406" s="17" t="str">
        <f aca="false">IF($C1406="","",N(①在庫CSV_発注日!$Z1402))</f>
        <v/>
      </c>
      <c r="I1406" s="37" t="str">
        <f aca="false">IF($C1406="","",SUMIFS(⑤減算マスタCSV!$L$2:$L$8001,⑤減算マスタCSV!$F$2:$F$8001,$C1406,⑤減算マスタCSV!$K$2:$K$8001,1))</f>
        <v/>
      </c>
      <c r="J1406" s="17" t="str">
        <f aca="false">IF($C1406="","",IFERROR(INDEX(⑤減算マスタCSV!$H$2:$H$8001,MATCH($C1406,⑤減算マスタCSV!$F$2:$F$8001,0)),1))</f>
        <v/>
      </c>
      <c r="K1406" s="17" t="str">
        <f aca="false">IF($C1406="","",MAX(1,IFERROR(INDEX(⑥商品照会CSV!$M$2:$M$3001,MATCH($C1406,⑥商品照会CSV!$A$2:$A$3001,0)),1)))</f>
        <v/>
      </c>
      <c r="L1406" s="40" t="str">
        <f aca="false">IF($C1406="","",IFERROR(INDEX(⑥商品照会CSV!$Q$2:$Q$3001,MATCH($C1406,⑥商品照会CSV!$A$2:$A$3001,0)),0))</f>
        <v/>
      </c>
      <c r="M1406" s="40" t="str">
        <f aca="false">IF($C1406="","",N($L1406)*N($K1406))</f>
        <v/>
      </c>
      <c r="N1406" s="17" t="str">
        <f aca="false">IF($C1406="","",MAX(1,IFERROR(INDEX(⑥商品照会CSV!$AK$2:$AK$3001,MATCH($C1406,⑥商品照会CSV!$A$2:$A$3001,0)),1)))</f>
        <v/>
      </c>
      <c r="O1406" s="12" t="str">
        <f aca="false">IF($C1406="","",IFERROR(IF(INDEX(⑥商品照会CSV!$AN$2:$AN$3001,MATCH($C1406,⑥商品照会CSV!$A$2:$A$3001,0))=1,"バラ",IF(INDEX(⑥商品照会CSV!$AM$2:$AM$3001,MATCH($C1406,⑥商品照会CSV!$A$2:$A$3001,0))=1,"中間包装","ケース")),"ケース"))</f>
        <v/>
      </c>
      <c r="P1406" s="18"/>
      <c r="Q1406" s="14"/>
      <c r="R1406" s="17" t="str">
        <f aca="false">IF($C1406="","",N($Q1406)*N($K1406))</f>
        <v/>
      </c>
    </row>
    <row r="1407" customFormat="false" ht="15" hidden="false" customHeight="false" outlineLevel="0" collapsed="false">
      <c r="B1407" s="12" t="n">
        <v>1402</v>
      </c>
      <c r="C1407" s="36" t="str">
        <f aca="false">IF(①在庫CSV_発注日!$M1403="","",①在庫CSV_発注日!$M1403&amp;"")</f>
        <v/>
      </c>
      <c r="D1407" s="12" t="str">
        <f aca="false">IF($C1407="","",①在庫CSV_発注日!$N1403)</f>
        <v/>
      </c>
      <c r="E1407" s="12" t="str">
        <f aca="false">IF($C1407="","",①在庫CSV_発注日!$H1403)</f>
        <v/>
      </c>
      <c r="F1407" s="12" t="str">
        <f aca="false">IF($C1407="","",①在庫CSV_発注日!$L1403)</f>
        <v/>
      </c>
      <c r="G1407" s="18"/>
      <c r="H1407" s="17" t="str">
        <f aca="false">IF($C1407="","",N(①在庫CSV_発注日!$Z1403))</f>
        <v/>
      </c>
      <c r="I1407" s="37" t="str">
        <f aca="false">IF($C1407="","",SUMIFS(⑤減算マスタCSV!$L$2:$L$8001,⑤減算マスタCSV!$F$2:$F$8001,$C1407,⑤減算マスタCSV!$K$2:$K$8001,1))</f>
        <v/>
      </c>
      <c r="J1407" s="17" t="str">
        <f aca="false">IF($C1407="","",IFERROR(INDEX(⑤減算マスタCSV!$H$2:$H$8001,MATCH($C1407,⑤減算マスタCSV!$F$2:$F$8001,0)),1))</f>
        <v/>
      </c>
      <c r="K1407" s="17" t="str">
        <f aca="false">IF($C1407="","",MAX(1,IFERROR(INDEX(⑥商品照会CSV!$M$2:$M$3001,MATCH($C1407,⑥商品照会CSV!$A$2:$A$3001,0)),1)))</f>
        <v/>
      </c>
      <c r="L1407" s="40" t="str">
        <f aca="false">IF($C1407="","",IFERROR(INDEX(⑥商品照会CSV!$Q$2:$Q$3001,MATCH($C1407,⑥商品照会CSV!$A$2:$A$3001,0)),0))</f>
        <v/>
      </c>
      <c r="M1407" s="40" t="str">
        <f aca="false">IF($C1407="","",N($L1407)*N($K1407))</f>
        <v/>
      </c>
      <c r="N1407" s="17" t="str">
        <f aca="false">IF($C1407="","",MAX(1,IFERROR(INDEX(⑥商品照会CSV!$AK$2:$AK$3001,MATCH($C1407,⑥商品照会CSV!$A$2:$A$3001,0)),1)))</f>
        <v/>
      </c>
      <c r="O1407" s="12" t="str">
        <f aca="false">IF($C1407="","",IFERROR(IF(INDEX(⑥商品照会CSV!$AN$2:$AN$3001,MATCH($C1407,⑥商品照会CSV!$A$2:$A$3001,0))=1,"バラ",IF(INDEX(⑥商品照会CSV!$AM$2:$AM$3001,MATCH($C1407,⑥商品照会CSV!$A$2:$A$3001,0))=1,"中間包装","ケース")),"ケース"))</f>
        <v/>
      </c>
      <c r="P1407" s="18"/>
      <c r="Q1407" s="14"/>
      <c r="R1407" s="17" t="str">
        <f aca="false">IF($C1407="","",N($Q1407)*N($K1407))</f>
        <v/>
      </c>
    </row>
    <row r="1408" customFormat="false" ht="15" hidden="false" customHeight="false" outlineLevel="0" collapsed="false">
      <c r="B1408" s="12" t="n">
        <v>1403</v>
      </c>
      <c r="C1408" s="36" t="str">
        <f aca="false">IF(①在庫CSV_発注日!$M1404="","",①在庫CSV_発注日!$M1404&amp;"")</f>
        <v/>
      </c>
      <c r="D1408" s="12" t="str">
        <f aca="false">IF($C1408="","",①在庫CSV_発注日!$N1404)</f>
        <v/>
      </c>
      <c r="E1408" s="12" t="str">
        <f aca="false">IF($C1408="","",①在庫CSV_発注日!$H1404)</f>
        <v/>
      </c>
      <c r="F1408" s="12" t="str">
        <f aca="false">IF($C1408="","",①在庫CSV_発注日!$L1404)</f>
        <v/>
      </c>
      <c r="G1408" s="18"/>
      <c r="H1408" s="17" t="str">
        <f aca="false">IF($C1408="","",N(①在庫CSV_発注日!$Z1404))</f>
        <v/>
      </c>
      <c r="I1408" s="37" t="str">
        <f aca="false">IF($C1408="","",SUMIFS(⑤減算マスタCSV!$L$2:$L$8001,⑤減算マスタCSV!$F$2:$F$8001,$C1408,⑤減算マスタCSV!$K$2:$K$8001,1))</f>
        <v/>
      </c>
      <c r="J1408" s="17" t="str">
        <f aca="false">IF($C1408="","",IFERROR(INDEX(⑤減算マスタCSV!$H$2:$H$8001,MATCH($C1408,⑤減算マスタCSV!$F$2:$F$8001,0)),1))</f>
        <v/>
      </c>
      <c r="K1408" s="17" t="str">
        <f aca="false">IF($C1408="","",MAX(1,IFERROR(INDEX(⑥商品照会CSV!$M$2:$M$3001,MATCH($C1408,⑥商品照会CSV!$A$2:$A$3001,0)),1)))</f>
        <v/>
      </c>
      <c r="L1408" s="40" t="str">
        <f aca="false">IF($C1408="","",IFERROR(INDEX(⑥商品照会CSV!$Q$2:$Q$3001,MATCH($C1408,⑥商品照会CSV!$A$2:$A$3001,0)),0))</f>
        <v/>
      </c>
      <c r="M1408" s="40" t="str">
        <f aca="false">IF($C1408="","",N($L1408)*N($K1408))</f>
        <v/>
      </c>
      <c r="N1408" s="17" t="str">
        <f aca="false">IF($C1408="","",MAX(1,IFERROR(INDEX(⑥商品照会CSV!$AK$2:$AK$3001,MATCH($C1408,⑥商品照会CSV!$A$2:$A$3001,0)),1)))</f>
        <v/>
      </c>
      <c r="O1408" s="12" t="str">
        <f aca="false">IF($C1408="","",IFERROR(IF(INDEX(⑥商品照会CSV!$AN$2:$AN$3001,MATCH($C1408,⑥商品照会CSV!$A$2:$A$3001,0))=1,"バラ",IF(INDEX(⑥商品照会CSV!$AM$2:$AM$3001,MATCH($C1408,⑥商品照会CSV!$A$2:$A$3001,0))=1,"中間包装","ケース")),"ケース"))</f>
        <v/>
      </c>
      <c r="P1408" s="18"/>
      <c r="Q1408" s="14"/>
      <c r="R1408" s="17" t="str">
        <f aca="false">IF($C1408="","",N($Q1408)*N($K1408))</f>
        <v/>
      </c>
    </row>
    <row r="1409" customFormat="false" ht="15" hidden="false" customHeight="false" outlineLevel="0" collapsed="false">
      <c r="B1409" s="12" t="n">
        <v>1404</v>
      </c>
      <c r="C1409" s="36" t="str">
        <f aca="false">IF(①在庫CSV_発注日!$M1405="","",①在庫CSV_発注日!$M1405&amp;"")</f>
        <v/>
      </c>
      <c r="D1409" s="12" t="str">
        <f aca="false">IF($C1409="","",①在庫CSV_発注日!$N1405)</f>
        <v/>
      </c>
      <c r="E1409" s="12" t="str">
        <f aca="false">IF($C1409="","",①在庫CSV_発注日!$H1405)</f>
        <v/>
      </c>
      <c r="F1409" s="12" t="str">
        <f aca="false">IF($C1409="","",①在庫CSV_発注日!$L1405)</f>
        <v/>
      </c>
      <c r="G1409" s="18"/>
      <c r="H1409" s="17" t="str">
        <f aca="false">IF($C1409="","",N(①在庫CSV_発注日!$Z1405))</f>
        <v/>
      </c>
      <c r="I1409" s="37" t="str">
        <f aca="false">IF($C1409="","",SUMIFS(⑤減算マスタCSV!$L$2:$L$8001,⑤減算マスタCSV!$F$2:$F$8001,$C1409,⑤減算マスタCSV!$K$2:$K$8001,1))</f>
        <v/>
      </c>
      <c r="J1409" s="17" t="str">
        <f aca="false">IF($C1409="","",IFERROR(INDEX(⑤減算マスタCSV!$H$2:$H$8001,MATCH($C1409,⑤減算マスタCSV!$F$2:$F$8001,0)),1))</f>
        <v/>
      </c>
      <c r="K1409" s="17" t="str">
        <f aca="false">IF($C1409="","",MAX(1,IFERROR(INDEX(⑥商品照会CSV!$M$2:$M$3001,MATCH($C1409,⑥商品照会CSV!$A$2:$A$3001,0)),1)))</f>
        <v/>
      </c>
      <c r="L1409" s="40" t="str">
        <f aca="false">IF($C1409="","",IFERROR(INDEX(⑥商品照会CSV!$Q$2:$Q$3001,MATCH($C1409,⑥商品照会CSV!$A$2:$A$3001,0)),0))</f>
        <v/>
      </c>
      <c r="M1409" s="40" t="str">
        <f aca="false">IF($C1409="","",N($L1409)*N($K1409))</f>
        <v/>
      </c>
      <c r="N1409" s="17" t="str">
        <f aca="false">IF($C1409="","",MAX(1,IFERROR(INDEX(⑥商品照会CSV!$AK$2:$AK$3001,MATCH($C1409,⑥商品照会CSV!$A$2:$A$3001,0)),1)))</f>
        <v/>
      </c>
      <c r="O1409" s="12" t="str">
        <f aca="false">IF($C1409="","",IFERROR(IF(INDEX(⑥商品照会CSV!$AN$2:$AN$3001,MATCH($C1409,⑥商品照会CSV!$A$2:$A$3001,0))=1,"バラ",IF(INDEX(⑥商品照会CSV!$AM$2:$AM$3001,MATCH($C1409,⑥商品照会CSV!$A$2:$A$3001,0))=1,"中間包装","ケース")),"ケース"))</f>
        <v/>
      </c>
      <c r="P1409" s="18"/>
      <c r="Q1409" s="14"/>
      <c r="R1409" s="17" t="str">
        <f aca="false">IF($C1409="","",N($Q1409)*N($K1409))</f>
        <v/>
      </c>
    </row>
    <row r="1410" customFormat="false" ht="15" hidden="false" customHeight="false" outlineLevel="0" collapsed="false">
      <c r="B1410" s="12" t="n">
        <v>1405</v>
      </c>
      <c r="C1410" s="36" t="str">
        <f aca="false">IF(①在庫CSV_発注日!$M1406="","",①在庫CSV_発注日!$M1406&amp;"")</f>
        <v/>
      </c>
      <c r="D1410" s="12" t="str">
        <f aca="false">IF($C1410="","",①在庫CSV_発注日!$N1406)</f>
        <v/>
      </c>
      <c r="E1410" s="12" t="str">
        <f aca="false">IF($C1410="","",①在庫CSV_発注日!$H1406)</f>
        <v/>
      </c>
      <c r="F1410" s="12" t="str">
        <f aca="false">IF($C1410="","",①在庫CSV_発注日!$L1406)</f>
        <v/>
      </c>
      <c r="G1410" s="18"/>
      <c r="H1410" s="17" t="str">
        <f aca="false">IF($C1410="","",N(①在庫CSV_発注日!$Z1406))</f>
        <v/>
      </c>
      <c r="I1410" s="37" t="str">
        <f aca="false">IF($C1410="","",SUMIFS(⑤減算マスタCSV!$L$2:$L$8001,⑤減算マスタCSV!$F$2:$F$8001,$C1410,⑤減算マスタCSV!$K$2:$K$8001,1))</f>
        <v/>
      </c>
      <c r="J1410" s="17" t="str">
        <f aca="false">IF($C1410="","",IFERROR(INDEX(⑤減算マスタCSV!$H$2:$H$8001,MATCH($C1410,⑤減算マスタCSV!$F$2:$F$8001,0)),1))</f>
        <v/>
      </c>
      <c r="K1410" s="17" t="str">
        <f aca="false">IF($C1410="","",MAX(1,IFERROR(INDEX(⑥商品照会CSV!$M$2:$M$3001,MATCH($C1410,⑥商品照会CSV!$A$2:$A$3001,0)),1)))</f>
        <v/>
      </c>
      <c r="L1410" s="40" t="str">
        <f aca="false">IF($C1410="","",IFERROR(INDEX(⑥商品照会CSV!$Q$2:$Q$3001,MATCH($C1410,⑥商品照会CSV!$A$2:$A$3001,0)),0))</f>
        <v/>
      </c>
      <c r="M1410" s="40" t="str">
        <f aca="false">IF($C1410="","",N($L1410)*N($K1410))</f>
        <v/>
      </c>
      <c r="N1410" s="17" t="str">
        <f aca="false">IF($C1410="","",MAX(1,IFERROR(INDEX(⑥商品照会CSV!$AK$2:$AK$3001,MATCH($C1410,⑥商品照会CSV!$A$2:$A$3001,0)),1)))</f>
        <v/>
      </c>
      <c r="O1410" s="12" t="str">
        <f aca="false">IF($C1410="","",IFERROR(IF(INDEX(⑥商品照会CSV!$AN$2:$AN$3001,MATCH($C1410,⑥商品照会CSV!$A$2:$A$3001,0))=1,"バラ",IF(INDEX(⑥商品照会CSV!$AM$2:$AM$3001,MATCH($C1410,⑥商品照会CSV!$A$2:$A$3001,0))=1,"中間包装","ケース")),"ケース"))</f>
        <v/>
      </c>
      <c r="P1410" s="18"/>
      <c r="Q1410" s="14"/>
      <c r="R1410" s="17" t="str">
        <f aca="false">IF($C1410="","",N($Q1410)*N($K1410))</f>
        <v/>
      </c>
    </row>
    <row r="1411" customFormat="false" ht="15" hidden="false" customHeight="false" outlineLevel="0" collapsed="false">
      <c r="B1411" s="12" t="n">
        <v>1406</v>
      </c>
      <c r="C1411" s="36" t="str">
        <f aca="false">IF(①在庫CSV_発注日!$M1407="","",①在庫CSV_発注日!$M1407&amp;"")</f>
        <v/>
      </c>
      <c r="D1411" s="12" t="str">
        <f aca="false">IF($C1411="","",①在庫CSV_発注日!$N1407)</f>
        <v/>
      </c>
      <c r="E1411" s="12" t="str">
        <f aca="false">IF($C1411="","",①在庫CSV_発注日!$H1407)</f>
        <v/>
      </c>
      <c r="F1411" s="12" t="str">
        <f aca="false">IF($C1411="","",①在庫CSV_発注日!$L1407)</f>
        <v/>
      </c>
      <c r="G1411" s="18"/>
      <c r="H1411" s="17" t="str">
        <f aca="false">IF($C1411="","",N(①在庫CSV_発注日!$Z1407))</f>
        <v/>
      </c>
      <c r="I1411" s="37" t="str">
        <f aca="false">IF($C1411="","",SUMIFS(⑤減算マスタCSV!$L$2:$L$8001,⑤減算マスタCSV!$F$2:$F$8001,$C1411,⑤減算マスタCSV!$K$2:$K$8001,1))</f>
        <v/>
      </c>
      <c r="J1411" s="17" t="str">
        <f aca="false">IF($C1411="","",IFERROR(INDEX(⑤減算マスタCSV!$H$2:$H$8001,MATCH($C1411,⑤減算マスタCSV!$F$2:$F$8001,0)),1))</f>
        <v/>
      </c>
      <c r="K1411" s="17" t="str">
        <f aca="false">IF($C1411="","",MAX(1,IFERROR(INDEX(⑥商品照会CSV!$M$2:$M$3001,MATCH($C1411,⑥商品照会CSV!$A$2:$A$3001,0)),1)))</f>
        <v/>
      </c>
      <c r="L1411" s="40" t="str">
        <f aca="false">IF($C1411="","",IFERROR(INDEX(⑥商品照会CSV!$Q$2:$Q$3001,MATCH($C1411,⑥商品照会CSV!$A$2:$A$3001,0)),0))</f>
        <v/>
      </c>
      <c r="M1411" s="40" t="str">
        <f aca="false">IF($C1411="","",N($L1411)*N($K1411))</f>
        <v/>
      </c>
      <c r="N1411" s="17" t="str">
        <f aca="false">IF($C1411="","",MAX(1,IFERROR(INDEX(⑥商品照会CSV!$AK$2:$AK$3001,MATCH($C1411,⑥商品照会CSV!$A$2:$A$3001,0)),1)))</f>
        <v/>
      </c>
      <c r="O1411" s="12" t="str">
        <f aca="false">IF($C1411="","",IFERROR(IF(INDEX(⑥商品照会CSV!$AN$2:$AN$3001,MATCH($C1411,⑥商品照会CSV!$A$2:$A$3001,0))=1,"バラ",IF(INDEX(⑥商品照会CSV!$AM$2:$AM$3001,MATCH($C1411,⑥商品照会CSV!$A$2:$A$3001,0))=1,"中間包装","ケース")),"ケース"))</f>
        <v/>
      </c>
      <c r="P1411" s="18"/>
      <c r="Q1411" s="14"/>
      <c r="R1411" s="17" t="str">
        <f aca="false">IF($C1411="","",N($Q1411)*N($K1411))</f>
        <v/>
      </c>
    </row>
    <row r="1412" customFormat="false" ht="15" hidden="false" customHeight="false" outlineLevel="0" collapsed="false">
      <c r="B1412" s="12" t="n">
        <v>1407</v>
      </c>
      <c r="C1412" s="36" t="str">
        <f aca="false">IF(①在庫CSV_発注日!$M1408="","",①在庫CSV_発注日!$M1408&amp;"")</f>
        <v/>
      </c>
      <c r="D1412" s="12" t="str">
        <f aca="false">IF($C1412="","",①在庫CSV_発注日!$N1408)</f>
        <v/>
      </c>
      <c r="E1412" s="12" t="str">
        <f aca="false">IF($C1412="","",①在庫CSV_発注日!$H1408)</f>
        <v/>
      </c>
      <c r="F1412" s="12" t="str">
        <f aca="false">IF($C1412="","",①在庫CSV_発注日!$L1408)</f>
        <v/>
      </c>
      <c r="G1412" s="18"/>
      <c r="H1412" s="17" t="str">
        <f aca="false">IF($C1412="","",N(①在庫CSV_発注日!$Z1408))</f>
        <v/>
      </c>
      <c r="I1412" s="37" t="str">
        <f aca="false">IF($C1412="","",SUMIFS(⑤減算マスタCSV!$L$2:$L$8001,⑤減算マスタCSV!$F$2:$F$8001,$C1412,⑤減算マスタCSV!$K$2:$K$8001,1))</f>
        <v/>
      </c>
      <c r="J1412" s="17" t="str">
        <f aca="false">IF($C1412="","",IFERROR(INDEX(⑤減算マスタCSV!$H$2:$H$8001,MATCH($C1412,⑤減算マスタCSV!$F$2:$F$8001,0)),1))</f>
        <v/>
      </c>
      <c r="K1412" s="17" t="str">
        <f aca="false">IF($C1412="","",MAX(1,IFERROR(INDEX(⑥商品照会CSV!$M$2:$M$3001,MATCH($C1412,⑥商品照会CSV!$A$2:$A$3001,0)),1)))</f>
        <v/>
      </c>
      <c r="L1412" s="40" t="str">
        <f aca="false">IF($C1412="","",IFERROR(INDEX(⑥商品照会CSV!$Q$2:$Q$3001,MATCH($C1412,⑥商品照会CSV!$A$2:$A$3001,0)),0))</f>
        <v/>
      </c>
      <c r="M1412" s="40" t="str">
        <f aca="false">IF($C1412="","",N($L1412)*N($K1412))</f>
        <v/>
      </c>
      <c r="N1412" s="17" t="str">
        <f aca="false">IF($C1412="","",MAX(1,IFERROR(INDEX(⑥商品照会CSV!$AK$2:$AK$3001,MATCH($C1412,⑥商品照会CSV!$A$2:$A$3001,0)),1)))</f>
        <v/>
      </c>
      <c r="O1412" s="12" t="str">
        <f aca="false">IF($C1412="","",IFERROR(IF(INDEX(⑥商品照会CSV!$AN$2:$AN$3001,MATCH($C1412,⑥商品照会CSV!$A$2:$A$3001,0))=1,"バラ",IF(INDEX(⑥商品照会CSV!$AM$2:$AM$3001,MATCH($C1412,⑥商品照会CSV!$A$2:$A$3001,0))=1,"中間包装","ケース")),"ケース"))</f>
        <v/>
      </c>
      <c r="P1412" s="18"/>
      <c r="Q1412" s="14"/>
      <c r="R1412" s="17" t="str">
        <f aca="false">IF($C1412="","",N($Q1412)*N($K1412))</f>
        <v/>
      </c>
    </row>
    <row r="1413" customFormat="false" ht="15" hidden="false" customHeight="false" outlineLevel="0" collapsed="false">
      <c r="B1413" s="12" t="n">
        <v>1408</v>
      </c>
      <c r="C1413" s="36" t="str">
        <f aca="false">IF(①在庫CSV_発注日!$M1409="","",①在庫CSV_発注日!$M1409&amp;"")</f>
        <v/>
      </c>
      <c r="D1413" s="12" t="str">
        <f aca="false">IF($C1413="","",①在庫CSV_発注日!$N1409)</f>
        <v/>
      </c>
      <c r="E1413" s="12" t="str">
        <f aca="false">IF($C1413="","",①在庫CSV_発注日!$H1409)</f>
        <v/>
      </c>
      <c r="F1413" s="12" t="str">
        <f aca="false">IF($C1413="","",①在庫CSV_発注日!$L1409)</f>
        <v/>
      </c>
      <c r="G1413" s="18"/>
      <c r="H1413" s="17" t="str">
        <f aca="false">IF($C1413="","",N(①在庫CSV_発注日!$Z1409))</f>
        <v/>
      </c>
      <c r="I1413" s="37" t="str">
        <f aca="false">IF($C1413="","",SUMIFS(⑤減算マスタCSV!$L$2:$L$8001,⑤減算マスタCSV!$F$2:$F$8001,$C1413,⑤減算マスタCSV!$K$2:$K$8001,1))</f>
        <v/>
      </c>
      <c r="J1413" s="17" t="str">
        <f aca="false">IF($C1413="","",IFERROR(INDEX(⑤減算マスタCSV!$H$2:$H$8001,MATCH($C1413,⑤減算マスタCSV!$F$2:$F$8001,0)),1))</f>
        <v/>
      </c>
      <c r="K1413" s="17" t="str">
        <f aca="false">IF($C1413="","",MAX(1,IFERROR(INDEX(⑥商品照会CSV!$M$2:$M$3001,MATCH($C1413,⑥商品照会CSV!$A$2:$A$3001,0)),1)))</f>
        <v/>
      </c>
      <c r="L1413" s="40" t="str">
        <f aca="false">IF($C1413="","",IFERROR(INDEX(⑥商品照会CSV!$Q$2:$Q$3001,MATCH($C1413,⑥商品照会CSV!$A$2:$A$3001,0)),0))</f>
        <v/>
      </c>
      <c r="M1413" s="40" t="str">
        <f aca="false">IF($C1413="","",N($L1413)*N($K1413))</f>
        <v/>
      </c>
      <c r="N1413" s="17" t="str">
        <f aca="false">IF($C1413="","",MAX(1,IFERROR(INDEX(⑥商品照会CSV!$AK$2:$AK$3001,MATCH($C1413,⑥商品照会CSV!$A$2:$A$3001,0)),1)))</f>
        <v/>
      </c>
      <c r="O1413" s="12" t="str">
        <f aca="false">IF($C1413="","",IFERROR(IF(INDEX(⑥商品照会CSV!$AN$2:$AN$3001,MATCH($C1413,⑥商品照会CSV!$A$2:$A$3001,0))=1,"バラ",IF(INDEX(⑥商品照会CSV!$AM$2:$AM$3001,MATCH($C1413,⑥商品照会CSV!$A$2:$A$3001,0))=1,"中間包装","ケース")),"ケース"))</f>
        <v/>
      </c>
      <c r="P1413" s="18"/>
      <c r="Q1413" s="14"/>
      <c r="R1413" s="17" t="str">
        <f aca="false">IF($C1413="","",N($Q1413)*N($K1413))</f>
        <v/>
      </c>
    </row>
    <row r="1414" customFormat="false" ht="15" hidden="false" customHeight="false" outlineLevel="0" collapsed="false">
      <c r="B1414" s="12" t="n">
        <v>1409</v>
      </c>
      <c r="C1414" s="36" t="str">
        <f aca="false">IF(①在庫CSV_発注日!$M1410="","",①在庫CSV_発注日!$M1410&amp;"")</f>
        <v/>
      </c>
      <c r="D1414" s="12" t="str">
        <f aca="false">IF($C1414="","",①在庫CSV_発注日!$N1410)</f>
        <v/>
      </c>
      <c r="E1414" s="12" t="str">
        <f aca="false">IF($C1414="","",①在庫CSV_発注日!$H1410)</f>
        <v/>
      </c>
      <c r="F1414" s="12" t="str">
        <f aca="false">IF($C1414="","",①在庫CSV_発注日!$L1410)</f>
        <v/>
      </c>
      <c r="G1414" s="18"/>
      <c r="H1414" s="17" t="str">
        <f aca="false">IF($C1414="","",N(①在庫CSV_発注日!$Z1410))</f>
        <v/>
      </c>
      <c r="I1414" s="37" t="str">
        <f aca="false">IF($C1414="","",SUMIFS(⑤減算マスタCSV!$L$2:$L$8001,⑤減算マスタCSV!$F$2:$F$8001,$C1414,⑤減算マスタCSV!$K$2:$K$8001,1))</f>
        <v/>
      </c>
      <c r="J1414" s="17" t="str">
        <f aca="false">IF($C1414="","",IFERROR(INDEX(⑤減算マスタCSV!$H$2:$H$8001,MATCH($C1414,⑤減算マスタCSV!$F$2:$F$8001,0)),1))</f>
        <v/>
      </c>
      <c r="K1414" s="17" t="str">
        <f aca="false">IF($C1414="","",MAX(1,IFERROR(INDEX(⑥商品照会CSV!$M$2:$M$3001,MATCH($C1414,⑥商品照会CSV!$A$2:$A$3001,0)),1)))</f>
        <v/>
      </c>
      <c r="L1414" s="40" t="str">
        <f aca="false">IF($C1414="","",IFERROR(INDEX(⑥商品照会CSV!$Q$2:$Q$3001,MATCH($C1414,⑥商品照会CSV!$A$2:$A$3001,0)),0))</f>
        <v/>
      </c>
      <c r="M1414" s="40" t="str">
        <f aca="false">IF($C1414="","",N($L1414)*N($K1414))</f>
        <v/>
      </c>
      <c r="N1414" s="17" t="str">
        <f aca="false">IF($C1414="","",MAX(1,IFERROR(INDEX(⑥商品照会CSV!$AK$2:$AK$3001,MATCH($C1414,⑥商品照会CSV!$A$2:$A$3001,0)),1)))</f>
        <v/>
      </c>
      <c r="O1414" s="12" t="str">
        <f aca="false">IF($C1414="","",IFERROR(IF(INDEX(⑥商品照会CSV!$AN$2:$AN$3001,MATCH($C1414,⑥商品照会CSV!$A$2:$A$3001,0))=1,"バラ",IF(INDEX(⑥商品照会CSV!$AM$2:$AM$3001,MATCH($C1414,⑥商品照会CSV!$A$2:$A$3001,0))=1,"中間包装","ケース")),"ケース"))</f>
        <v/>
      </c>
      <c r="P1414" s="18"/>
      <c r="Q1414" s="14"/>
      <c r="R1414" s="17" t="str">
        <f aca="false">IF($C1414="","",N($Q1414)*N($K1414))</f>
        <v/>
      </c>
    </row>
    <row r="1415" customFormat="false" ht="15" hidden="false" customHeight="false" outlineLevel="0" collapsed="false">
      <c r="B1415" s="12" t="n">
        <v>1410</v>
      </c>
      <c r="C1415" s="36" t="str">
        <f aca="false">IF(①在庫CSV_発注日!$M1411="","",①在庫CSV_発注日!$M1411&amp;"")</f>
        <v/>
      </c>
      <c r="D1415" s="12" t="str">
        <f aca="false">IF($C1415="","",①在庫CSV_発注日!$N1411)</f>
        <v/>
      </c>
      <c r="E1415" s="12" t="str">
        <f aca="false">IF($C1415="","",①在庫CSV_発注日!$H1411)</f>
        <v/>
      </c>
      <c r="F1415" s="12" t="str">
        <f aca="false">IF($C1415="","",①在庫CSV_発注日!$L1411)</f>
        <v/>
      </c>
      <c r="G1415" s="18"/>
      <c r="H1415" s="17" t="str">
        <f aca="false">IF($C1415="","",N(①在庫CSV_発注日!$Z1411))</f>
        <v/>
      </c>
      <c r="I1415" s="37" t="str">
        <f aca="false">IF($C1415="","",SUMIFS(⑤減算マスタCSV!$L$2:$L$8001,⑤減算マスタCSV!$F$2:$F$8001,$C1415,⑤減算マスタCSV!$K$2:$K$8001,1))</f>
        <v/>
      </c>
      <c r="J1415" s="17" t="str">
        <f aca="false">IF($C1415="","",IFERROR(INDEX(⑤減算マスタCSV!$H$2:$H$8001,MATCH($C1415,⑤減算マスタCSV!$F$2:$F$8001,0)),1))</f>
        <v/>
      </c>
      <c r="K1415" s="17" t="str">
        <f aca="false">IF($C1415="","",MAX(1,IFERROR(INDEX(⑥商品照会CSV!$M$2:$M$3001,MATCH($C1415,⑥商品照会CSV!$A$2:$A$3001,0)),1)))</f>
        <v/>
      </c>
      <c r="L1415" s="40" t="str">
        <f aca="false">IF($C1415="","",IFERROR(INDEX(⑥商品照会CSV!$Q$2:$Q$3001,MATCH($C1415,⑥商品照会CSV!$A$2:$A$3001,0)),0))</f>
        <v/>
      </c>
      <c r="M1415" s="40" t="str">
        <f aca="false">IF($C1415="","",N($L1415)*N($K1415))</f>
        <v/>
      </c>
      <c r="N1415" s="17" t="str">
        <f aca="false">IF($C1415="","",MAX(1,IFERROR(INDEX(⑥商品照会CSV!$AK$2:$AK$3001,MATCH($C1415,⑥商品照会CSV!$A$2:$A$3001,0)),1)))</f>
        <v/>
      </c>
      <c r="O1415" s="12" t="str">
        <f aca="false">IF($C1415="","",IFERROR(IF(INDEX(⑥商品照会CSV!$AN$2:$AN$3001,MATCH($C1415,⑥商品照会CSV!$A$2:$A$3001,0))=1,"バラ",IF(INDEX(⑥商品照会CSV!$AM$2:$AM$3001,MATCH($C1415,⑥商品照会CSV!$A$2:$A$3001,0))=1,"中間包装","ケース")),"ケース"))</f>
        <v/>
      </c>
      <c r="P1415" s="18"/>
      <c r="Q1415" s="14"/>
      <c r="R1415" s="17" t="str">
        <f aca="false">IF($C1415="","",N($Q1415)*N($K1415))</f>
        <v/>
      </c>
    </row>
    <row r="1416" customFormat="false" ht="15" hidden="false" customHeight="false" outlineLevel="0" collapsed="false">
      <c r="B1416" s="12" t="n">
        <v>1411</v>
      </c>
      <c r="C1416" s="36" t="str">
        <f aca="false">IF(①在庫CSV_発注日!$M1412="","",①在庫CSV_発注日!$M1412&amp;"")</f>
        <v/>
      </c>
      <c r="D1416" s="12" t="str">
        <f aca="false">IF($C1416="","",①在庫CSV_発注日!$N1412)</f>
        <v/>
      </c>
      <c r="E1416" s="12" t="str">
        <f aca="false">IF($C1416="","",①在庫CSV_発注日!$H1412)</f>
        <v/>
      </c>
      <c r="F1416" s="12" t="str">
        <f aca="false">IF($C1416="","",①在庫CSV_発注日!$L1412)</f>
        <v/>
      </c>
      <c r="G1416" s="18"/>
      <c r="H1416" s="17" t="str">
        <f aca="false">IF($C1416="","",N(①在庫CSV_発注日!$Z1412))</f>
        <v/>
      </c>
      <c r="I1416" s="37" t="str">
        <f aca="false">IF($C1416="","",SUMIFS(⑤減算マスタCSV!$L$2:$L$8001,⑤減算マスタCSV!$F$2:$F$8001,$C1416,⑤減算マスタCSV!$K$2:$K$8001,1))</f>
        <v/>
      </c>
      <c r="J1416" s="17" t="str">
        <f aca="false">IF($C1416="","",IFERROR(INDEX(⑤減算マスタCSV!$H$2:$H$8001,MATCH($C1416,⑤減算マスタCSV!$F$2:$F$8001,0)),1))</f>
        <v/>
      </c>
      <c r="K1416" s="17" t="str">
        <f aca="false">IF($C1416="","",MAX(1,IFERROR(INDEX(⑥商品照会CSV!$M$2:$M$3001,MATCH($C1416,⑥商品照会CSV!$A$2:$A$3001,0)),1)))</f>
        <v/>
      </c>
      <c r="L1416" s="40" t="str">
        <f aca="false">IF($C1416="","",IFERROR(INDEX(⑥商品照会CSV!$Q$2:$Q$3001,MATCH($C1416,⑥商品照会CSV!$A$2:$A$3001,0)),0))</f>
        <v/>
      </c>
      <c r="M1416" s="40" t="str">
        <f aca="false">IF($C1416="","",N($L1416)*N($K1416))</f>
        <v/>
      </c>
      <c r="N1416" s="17" t="str">
        <f aca="false">IF($C1416="","",MAX(1,IFERROR(INDEX(⑥商品照会CSV!$AK$2:$AK$3001,MATCH($C1416,⑥商品照会CSV!$A$2:$A$3001,0)),1)))</f>
        <v/>
      </c>
      <c r="O1416" s="12" t="str">
        <f aca="false">IF($C1416="","",IFERROR(IF(INDEX(⑥商品照会CSV!$AN$2:$AN$3001,MATCH($C1416,⑥商品照会CSV!$A$2:$A$3001,0))=1,"バラ",IF(INDEX(⑥商品照会CSV!$AM$2:$AM$3001,MATCH($C1416,⑥商品照会CSV!$A$2:$A$3001,0))=1,"中間包装","ケース")),"ケース"))</f>
        <v/>
      </c>
      <c r="P1416" s="18"/>
      <c r="Q1416" s="14"/>
      <c r="R1416" s="17" t="str">
        <f aca="false">IF($C1416="","",N($Q1416)*N($K1416))</f>
        <v/>
      </c>
    </row>
    <row r="1417" customFormat="false" ht="15" hidden="false" customHeight="false" outlineLevel="0" collapsed="false">
      <c r="B1417" s="12" t="n">
        <v>1412</v>
      </c>
      <c r="C1417" s="36" t="str">
        <f aca="false">IF(①在庫CSV_発注日!$M1413="","",①在庫CSV_発注日!$M1413&amp;"")</f>
        <v/>
      </c>
      <c r="D1417" s="12" t="str">
        <f aca="false">IF($C1417="","",①在庫CSV_発注日!$N1413)</f>
        <v/>
      </c>
      <c r="E1417" s="12" t="str">
        <f aca="false">IF($C1417="","",①在庫CSV_発注日!$H1413)</f>
        <v/>
      </c>
      <c r="F1417" s="12" t="str">
        <f aca="false">IF($C1417="","",①在庫CSV_発注日!$L1413)</f>
        <v/>
      </c>
      <c r="G1417" s="18"/>
      <c r="H1417" s="17" t="str">
        <f aca="false">IF($C1417="","",N(①在庫CSV_発注日!$Z1413))</f>
        <v/>
      </c>
      <c r="I1417" s="37" t="str">
        <f aca="false">IF($C1417="","",SUMIFS(⑤減算マスタCSV!$L$2:$L$8001,⑤減算マスタCSV!$F$2:$F$8001,$C1417,⑤減算マスタCSV!$K$2:$K$8001,1))</f>
        <v/>
      </c>
      <c r="J1417" s="17" t="str">
        <f aca="false">IF($C1417="","",IFERROR(INDEX(⑤減算マスタCSV!$H$2:$H$8001,MATCH($C1417,⑤減算マスタCSV!$F$2:$F$8001,0)),1))</f>
        <v/>
      </c>
      <c r="K1417" s="17" t="str">
        <f aca="false">IF($C1417="","",MAX(1,IFERROR(INDEX(⑥商品照会CSV!$M$2:$M$3001,MATCH($C1417,⑥商品照会CSV!$A$2:$A$3001,0)),1)))</f>
        <v/>
      </c>
      <c r="L1417" s="40" t="str">
        <f aca="false">IF($C1417="","",IFERROR(INDEX(⑥商品照会CSV!$Q$2:$Q$3001,MATCH($C1417,⑥商品照会CSV!$A$2:$A$3001,0)),0))</f>
        <v/>
      </c>
      <c r="M1417" s="40" t="str">
        <f aca="false">IF($C1417="","",N($L1417)*N($K1417))</f>
        <v/>
      </c>
      <c r="N1417" s="17" t="str">
        <f aca="false">IF($C1417="","",MAX(1,IFERROR(INDEX(⑥商品照会CSV!$AK$2:$AK$3001,MATCH($C1417,⑥商品照会CSV!$A$2:$A$3001,0)),1)))</f>
        <v/>
      </c>
      <c r="O1417" s="12" t="str">
        <f aca="false">IF($C1417="","",IFERROR(IF(INDEX(⑥商品照会CSV!$AN$2:$AN$3001,MATCH($C1417,⑥商品照会CSV!$A$2:$A$3001,0))=1,"バラ",IF(INDEX(⑥商品照会CSV!$AM$2:$AM$3001,MATCH($C1417,⑥商品照会CSV!$A$2:$A$3001,0))=1,"中間包装","ケース")),"ケース"))</f>
        <v/>
      </c>
      <c r="P1417" s="18"/>
      <c r="Q1417" s="14"/>
      <c r="R1417" s="17" t="str">
        <f aca="false">IF($C1417="","",N($Q1417)*N($K1417))</f>
        <v/>
      </c>
    </row>
    <row r="1418" customFormat="false" ht="15" hidden="false" customHeight="false" outlineLevel="0" collapsed="false">
      <c r="B1418" s="12" t="n">
        <v>1413</v>
      </c>
      <c r="C1418" s="36" t="str">
        <f aca="false">IF(①在庫CSV_発注日!$M1414="","",①在庫CSV_発注日!$M1414&amp;"")</f>
        <v/>
      </c>
      <c r="D1418" s="12" t="str">
        <f aca="false">IF($C1418="","",①在庫CSV_発注日!$N1414)</f>
        <v/>
      </c>
      <c r="E1418" s="12" t="str">
        <f aca="false">IF($C1418="","",①在庫CSV_発注日!$H1414)</f>
        <v/>
      </c>
      <c r="F1418" s="12" t="str">
        <f aca="false">IF($C1418="","",①在庫CSV_発注日!$L1414)</f>
        <v/>
      </c>
      <c r="G1418" s="18"/>
      <c r="H1418" s="17" t="str">
        <f aca="false">IF($C1418="","",N(①在庫CSV_発注日!$Z1414))</f>
        <v/>
      </c>
      <c r="I1418" s="37" t="str">
        <f aca="false">IF($C1418="","",SUMIFS(⑤減算マスタCSV!$L$2:$L$8001,⑤減算マスタCSV!$F$2:$F$8001,$C1418,⑤減算マスタCSV!$K$2:$K$8001,1))</f>
        <v/>
      </c>
      <c r="J1418" s="17" t="str">
        <f aca="false">IF($C1418="","",IFERROR(INDEX(⑤減算マスタCSV!$H$2:$H$8001,MATCH($C1418,⑤減算マスタCSV!$F$2:$F$8001,0)),1))</f>
        <v/>
      </c>
      <c r="K1418" s="17" t="str">
        <f aca="false">IF($C1418="","",MAX(1,IFERROR(INDEX(⑥商品照会CSV!$M$2:$M$3001,MATCH($C1418,⑥商品照会CSV!$A$2:$A$3001,0)),1)))</f>
        <v/>
      </c>
      <c r="L1418" s="40" t="str">
        <f aca="false">IF($C1418="","",IFERROR(INDEX(⑥商品照会CSV!$Q$2:$Q$3001,MATCH($C1418,⑥商品照会CSV!$A$2:$A$3001,0)),0))</f>
        <v/>
      </c>
      <c r="M1418" s="40" t="str">
        <f aca="false">IF($C1418="","",N($L1418)*N($K1418))</f>
        <v/>
      </c>
      <c r="N1418" s="17" t="str">
        <f aca="false">IF($C1418="","",MAX(1,IFERROR(INDEX(⑥商品照会CSV!$AK$2:$AK$3001,MATCH($C1418,⑥商品照会CSV!$A$2:$A$3001,0)),1)))</f>
        <v/>
      </c>
      <c r="O1418" s="12" t="str">
        <f aca="false">IF($C1418="","",IFERROR(IF(INDEX(⑥商品照会CSV!$AN$2:$AN$3001,MATCH($C1418,⑥商品照会CSV!$A$2:$A$3001,0))=1,"バラ",IF(INDEX(⑥商品照会CSV!$AM$2:$AM$3001,MATCH($C1418,⑥商品照会CSV!$A$2:$A$3001,0))=1,"中間包装","ケース")),"ケース"))</f>
        <v/>
      </c>
      <c r="P1418" s="18"/>
      <c r="Q1418" s="14"/>
      <c r="R1418" s="17" t="str">
        <f aca="false">IF($C1418="","",N($Q1418)*N($K1418))</f>
        <v/>
      </c>
    </row>
    <row r="1419" customFormat="false" ht="15" hidden="false" customHeight="false" outlineLevel="0" collapsed="false">
      <c r="B1419" s="12" t="n">
        <v>1414</v>
      </c>
      <c r="C1419" s="36" t="str">
        <f aca="false">IF(①在庫CSV_発注日!$M1415="","",①在庫CSV_発注日!$M1415&amp;"")</f>
        <v/>
      </c>
      <c r="D1419" s="12" t="str">
        <f aca="false">IF($C1419="","",①在庫CSV_発注日!$N1415)</f>
        <v/>
      </c>
      <c r="E1419" s="12" t="str">
        <f aca="false">IF($C1419="","",①在庫CSV_発注日!$H1415)</f>
        <v/>
      </c>
      <c r="F1419" s="12" t="str">
        <f aca="false">IF($C1419="","",①在庫CSV_発注日!$L1415)</f>
        <v/>
      </c>
      <c r="G1419" s="18"/>
      <c r="H1419" s="17" t="str">
        <f aca="false">IF($C1419="","",N(①在庫CSV_発注日!$Z1415))</f>
        <v/>
      </c>
      <c r="I1419" s="37" t="str">
        <f aca="false">IF($C1419="","",SUMIFS(⑤減算マスタCSV!$L$2:$L$8001,⑤減算マスタCSV!$F$2:$F$8001,$C1419,⑤減算マスタCSV!$K$2:$K$8001,1))</f>
        <v/>
      </c>
      <c r="J1419" s="17" t="str">
        <f aca="false">IF($C1419="","",IFERROR(INDEX(⑤減算マスタCSV!$H$2:$H$8001,MATCH($C1419,⑤減算マスタCSV!$F$2:$F$8001,0)),1))</f>
        <v/>
      </c>
      <c r="K1419" s="17" t="str">
        <f aca="false">IF($C1419="","",MAX(1,IFERROR(INDEX(⑥商品照会CSV!$M$2:$M$3001,MATCH($C1419,⑥商品照会CSV!$A$2:$A$3001,0)),1)))</f>
        <v/>
      </c>
      <c r="L1419" s="40" t="str">
        <f aca="false">IF($C1419="","",IFERROR(INDEX(⑥商品照会CSV!$Q$2:$Q$3001,MATCH($C1419,⑥商品照会CSV!$A$2:$A$3001,0)),0))</f>
        <v/>
      </c>
      <c r="M1419" s="40" t="str">
        <f aca="false">IF($C1419="","",N($L1419)*N($K1419))</f>
        <v/>
      </c>
      <c r="N1419" s="17" t="str">
        <f aca="false">IF($C1419="","",MAX(1,IFERROR(INDEX(⑥商品照会CSV!$AK$2:$AK$3001,MATCH($C1419,⑥商品照会CSV!$A$2:$A$3001,0)),1)))</f>
        <v/>
      </c>
      <c r="O1419" s="12" t="str">
        <f aca="false">IF($C1419="","",IFERROR(IF(INDEX(⑥商品照会CSV!$AN$2:$AN$3001,MATCH($C1419,⑥商品照会CSV!$A$2:$A$3001,0))=1,"バラ",IF(INDEX(⑥商品照会CSV!$AM$2:$AM$3001,MATCH($C1419,⑥商品照会CSV!$A$2:$A$3001,0))=1,"中間包装","ケース")),"ケース"))</f>
        <v/>
      </c>
      <c r="P1419" s="18"/>
      <c r="Q1419" s="14"/>
      <c r="R1419" s="17" t="str">
        <f aca="false">IF($C1419="","",N($Q1419)*N($K1419))</f>
        <v/>
      </c>
    </row>
    <row r="1420" customFormat="false" ht="15" hidden="false" customHeight="false" outlineLevel="0" collapsed="false">
      <c r="B1420" s="12" t="n">
        <v>1415</v>
      </c>
      <c r="C1420" s="36" t="str">
        <f aca="false">IF(①在庫CSV_発注日!$M1416="","",①在庫CSV_発注日!$M1416&amp;"")</f>
        <v/>
      </c>
      <c r="D1420" s="12" t="str">
        <f aca="false">IF($C1420="","",①在庫CSV_発注日!$N1416)</f>
        <v/>
      </c>
      <c r="E1420" s="12" t="str">
        <f aca="false">IF($C1420="","",①在庫CSV_発注日!$H1416)</f>
        <v/>
      </c>
      <c r="F1420" s="12" t="str">
        <f aca="false">IF($C1420="","",①在庫CSV_発注日!$L1416)</f>
        <v/>
      </c>
      <c r="G1420" s="18"/>
      <c r="H1420" s="17" t="str">
        <f aca="false">IF($C1420="","",N(①在庫CSV_発注日!$Z1416))</f>
        <v/>
      </c>
      <c r="I1420" s="37" t="str">
        <f aca="false">IF($C1420="","",SUMIFS(⑤減算マスタCSV!$L$2:$L$8001,⑤減算マスタCSV!$F$2:$F$8001,$C1420,⑤減算マスタCSV!$K$2:$K$8001,1))</f>
        <v/>
      </c>
      <c r="J1420" s="17" t="str">
        <f aca="false">IF($C1420="","",IFERROR(INDEX(⑤減算マスタCSV!$H$2:$H$8001,MATCH($C1420,⑤減算マスタCSV!$F$2:$F$8001,0)),1))</f>
        <v/>
      </c>
      <c r="K1420" s="17" t="str">
        <f aca="false">IF($C1420="","",MAX(1,IFERROR(INDEX(⑥商品照会CSV!$M$2:$M$3001,MATCH($C1420,⑥商品照会CSV!$A$2:$A$3001,0)),1)))</f>
        <v/>
      </c>
      <c r="L1420" s="40" t="str">
        <f aca="false">IF($C1420="","",IFERROR(INDEX(⑥商品照会CSV!$Q$2:$Q$3001,MATCH($C1420,⑥商品照会CSV!$A$2:$A$3001,0)),0))</f>
        <v/>
      </c>
      <c r="M1420" s="40" t="str">
        <f aca="false">IF($C1420="","",N($L1420)*N($K1420))</f>
        <v/>
      </c>
      <c r="N1420" s="17" t="str">
        <f aca="false">IF($C1420="","",MAX(1,IFERROR(INDEX(⑥商品照会CSV!$AK$2:$AK$3001,MATCH($C1420,⑥商品照会CSV!$A$2:$A$3001,0)),1)))</f>
        <v/>
      </c>
      <c r="O1420" s="12" t="str">
        <f aca="false">IF($C1420="","",IFERROR(IF(INDEX(⑥商品照会CSV!$AN$2:$AN$3001,MATCH($C1420,⑥商品照会CSV!$A$2:$A$3001,0))=1,"バラ",IF(INDEX(⑥商品照会CSV!$AM$2:$AM$3001,MATCH($C1420,⑥商品照会CSV!$A$2:$A$3001,0))=1,"中間包装","ケース")),"ケース"))</f>
        <v/>
      </c>
      <c r="P1420" s="18"/>
      <c r="Q1420" s="14"/>
      <c r="R1420" s="17" t="str">
        <f aca="false">IF($C1420="","",N($Q1420)*N($K1420))</f>
        <v/>
      </c>
    </row>
    <row r="1421" customFormat="false" ht="15" hidden="false" customHeight="false" outlineLevel="0" collapsed="false">
      <c r="B1421" s="12" t="n">
        <v>1416</v>
      </c>
      <c r="C1421" s="36" t="str">
        <f aca="false">IF(①在庫CSV_発注日!$M1417="","",①在庫CSV_発注日!$M1417&amp;"")</f>
        <v/>
      </c>
      <c r="D1421" s="12" t="str">
        <f aca="false">IF($C1421="","",①在庫CSV_発注日!$N1417)</f>
        <v/>
      </c>
      <c r="E1421" s="12" t="str">
        <f aca="false">IF($C1421="","",①在庫CSV_発注日!$H1417)</f>
        <v/>
      </c>
      <c r="F1421" s="12" t="str">
        <f aca="false">IF($C1421="","",①在庫CSV_発注日!$L1417)</f>
        <v/>
      </c>
      <c r="G1421" s="18"/>
      <c r="H1421" s="17" t="str">
        <f aca="false">IF($C1421="","",N(①在庫CSV_発注日!$Z1417))</f>
        <v/>
      </c>
      <c r="I1421" s="37" t="str">
        <f aca="false">IF($C1421="","",SUMIFS(⑤減算マスタCSV!$L$2:$L$8001,⑤減算マスタCSV!$F$2:$F$8001,$C1421,⑤減算マスタCSV!$K$2:$K$8001,1))</f>
        <v/>
      </c>
      <c r="J1421" s="17" t="str">
        <f aca="false">IF($C1421="","",IFERROR(INDEX(⑤減算マスタCSV!$H$2:$H$8001,MATCH($C1421,⑤減算マスタCSV!$F$2:$F$8001,0)),1))</f>
        <v/>
      </c>
      <c r="K1421" s="17" t="str">
        <f aca="false">IF($C1421="","",MAX(1,IFERROR(INDEX(⑥商品照会CSV!$M$2:$M$3001,MATCH($C1421,⑥商品照会CSV!$A$2:$A$3001,0)),1)))</f>
        <v/>
      </c>
      <c r="L1421" s="40" t="str">
        <f aca="false">IF($C1421="","",IFERROR(INDEX(⑥商品照会CSV!$Q$2:$Q$3001,MATCH($C1421,⑥商品照会CSV!$A$2:$A$3001,0)),0))</f>
        <v/>
      </c>
      <c r="M1421" s="40" t="str">
        <f aca="false">IF($C1421="","",N($L1421)*N($K1421))</f>
        <v/>
      </c>
      <c r="N1421" s="17" t="str">
        <f aca="false">IF($C1421="","",MAX(1,IFERROR(INDEX(⑥商品照会CSV!$AK$2:$AK$3001,MATCH($C1421,⑥商品照会CSV!$A$2:$A$3001,0)),1)))</f>
        <v/>
      </c>
      <c r="O1421" s="12" t="str">
        <f aca="false">IF($C1421="","",IFERROR(IF(INDEX(⑥商品照会CSV!$AN$2:$AN$3001,MATCH($C1421,⑥商品照会CSV!$A$2:$A$3001,0))=1,"バラ",IF(INDEX(⑥商品照会CSV!$AM$2:$AM$3001,MATCH($C1421,⑥商品照会CSV!$A$2:$A$3001,0))=1,"中間包装","ケース")),"ケース"))</f>
        <v/>
      </c>
      <c r="P1421" s="18"/>
      <c r="Q1421" s="14"/>
      <c r="R1421" s="17" t="str">
        <f aca="false">IF($C1421="","",N($Q1421)*N($K1421))</f>
        <v/>
      </c>
    </row>
    <row r="1422" customFormat="false" ht="15" hidden="false" customHeight="false" outlineLevel="0" collapsed="false">
      <c r="B1422" s="12" t="n">
        <v>1417</v>
      </c>
      <c r="C1422" s="36" t="str">
        <f aca="false">IF(①在庫CSV_発注日!$M1418="","",①在庫CSV_発注日!$M1418&amp;"")</f>
        <v/>
      </c>
      <c r="D1422" s="12" t="str">
        <f aca="false">IF($C1422="","",①在庫CSV_発注日!$N1418)</f>
        <v/>
      </c>
      <c r="E1422" s="12" t="str">
        <f aca="false">IF($C1422="","",①在庫CSV_発注日!$H1418)</f>
        <v/>
      </c>
      <c r="F1422" s="12" t="str">
        <f aca="false">IF($C1422="","",①在庫CSV_発注日!$L1418)</f>
        <v/>
      </c>
      <c r="G1422" s="18"/>
      <c r="H1422" s="17" t="str">
        <f aca="false">IF($C1422="","",N(①在庫CSV_発注日!$Z1418))</f>
        <v/>
      </c>
      <c r="I1422" s="37" t="str">
        <f aca="false">IF($C1422="","",SUMIFS(⑤減算マスタCSV!$L$2:$L$8001,⑤減算マスタCSV!$F$2:$F$8001,$C1422,⑤減算マスタCSV!$K$2:$K$8001,1))</f>
        <v/>
      </c>
      <c r="J1422" s="17" t="str">
        <f aca="false">IF($C1422="","",IFERROR(INDEX(⑤減算マスタCSV!$H$2:$H$8001,MATCH($C1422,⑤減算マスタCSV!$F$2:$F$8001,0)),1))</f>
        <v/>
      </c>
      <c r="K1422" s="17" t="str">
        <f aca="false">IF($C1422="","",MAX(1,IFERROR(INDEX(⑥商品照会CSV!$M$2:$M$3001,MATCH($C1422,⑥商品照会CSV!$A$2:$A$3001,0)),1)))</f>
        <v/>
      </c>
      <c r="L1422" s="40" t="str">
        <f aca="false">IF($C1422="","",IFERROR(INDEX(⑥商品照会CSV!$Q$2:$Q$3001,MATCH($C1422,⑥商品照会CSV!$A$2:$A$3001,0)),0))</f>
        <v/>
      </c>
      <c r="M1422" s="40" t="str">
        <f aca="false">IF($C1422="","",N($L1422)*N($K1422))</f>
        <v/>
      </c>
      <c r="N1422" s="17" t="str">
        <f aca="false">IF($C1422="","",MAX(1,IFERROR(INDEX(⑥商品照会CSV!$AK$2:$AK$3001,MATCH($C1422,⑥商品照会CSV!$A$2:$A$3001,0)),1)))</f>
        <v/>
      </c>
      <c r="O1422" s="12" t="str">
        <f aca="false">IF($C1422="","",IFERROR(IF(INDEX(⑥商品照会CSV!$AN$2:$AN$3001,MATCH($C1422,⑥商品照会CSV!$A$2:$A$3001,0))=1,"バラ",IF(INDEX(⑥商品照会CSV!$AM$2:$AM$3001,MATCH($C1422,⑥商品照会CSV!$A$2:$A$3001,0))=1,"中間包装","ケース")),"ケース"))</f>
        <v/>
      </c>
      <c r="P1422" s="18"/>
      <c r="Q1422" s="14"/>
      <c r="R1422" s="17" t="str">
        <f aca="false">IF($C1422="","",N($Q1422)*N($K1422))</f>
        <v/>
      </c>
    </row>
    <row r="1423" customFormat="false" ht="15" hidden="false" customHeight="false" outlineLevel="0" collapsed="false">
      <c r="B1423" s="12" t="n">
        <v>1418</v>
      </c>
      <c r="C1423" s="36" t="str">
        <f aca="false">IF(①在庫CSV_発注日!$M1419="","",①在庫CSV_発注日!$M1419&amp;"")</f>
        <v/>
      </c>
      <c r="D1423" s="12" t="str">
        <f aca="false">IF($C1423="","",①在庫CSV_発注日!$N1419)</f>
        <v/>
      </c>
      <c r="E1423" s="12" t="str">
        <f aca="false">IF($C1423="","",①在庫CSV_発注日!$H1419)</f>
        <v/>
      </c>
      <c r="F1423" s="12" t="str">
        <f aca="false">IF($C1423="","",①在庫CSV_発注日!$L1419)</f>
        <v/>
      </c>
      <c r="G1423" s="18"/>
      <c r="H1423" s="17" t="str">
        <f aca="false">IF($C1423="","",N(①在庫CSV_発注日!$Z1419))</f>
        <v/>
      </c>
      <c r="I1423" s="37" t="str">
        <f aca="false">IF($C1423="","",SUMIFS(⑤減算マスタCSV!$L$2:$L$8001,⑤減算マスタCSV!$F$2:$F$8001,$C1423,⑤減算マスタCSV!$K$2:$K$8001,1))</f>
        <v/>
      </c>
      <c r="J1423" s="17" t="str">
        <f aca="false">IF($C1423="","",IFERROR(INDEX(⑤減算マスタCSV!$H$2:$H$8001,MATCH($C1423,⑤減算マスタCSV!$F$2:$F$8001,0)),1))</f>
        <v/>
      </c>
      <c r="K1423" s="17" t="str">
        <f aca="false">IF($C1423="","",MAX(1,IFERROR(INDEX(⑥商品照会CSV!$M$2:$M$3001,MATCH($C1423,⑥商品照会CSV!$A$2:$A$3001,0)),1)))</f>
        <v/>
      </c>
      <c r="L1423" s="40" t="str">
        <f aca="false">IF($C1423="","",IFERROR(INDEX(⑥商品照会CSV!$Q$2:$Q$3001,MATCH($C1423,⑥商品照会CSV!$A$2:$A$3001,0)),0))</f>
        <v/>
      </c>
      <c r="M1423" s="40" t="str">
        <f aca="false">IF($C1423="","",N($L1423)*N($K1423))</f>
        <v/>
      </c>
      <c r="N1423" s="17" t="str">
        <f aca="false">IF($C1423="","",MAX(1,IFERROR(INDEX(⑥商品照会CSV!$AK$2:$AK$3001,MATCH($C1423,⑥商品照会CSV!$A$2:$A$3001,0)),1)))</f>
        <v/>
      </c>
      <c r="O1423" s="12" t="str">
        <f aca="false">IF($C1423="","",IFERROR(IF(INDEX(⑥商品照会CSV!$AN$2:$AN$3001,MATCH($C1423,⑥商品照会CSV!$A$2:$A$3001,0))=1,"バラ",IF(INDEX(⑥商品照会CSV!$AM$2:$AM$3001,MATCH($C1423,⑥商品照会CSV!$A$2:$A$3001,0))=1,"中間包装","ケース")),"ケース"))</f>
        <v/>
      </c>
      <c r="P1423" s="18"/>
      <c r="Q1423" s="14"/>
      <c r="R1423" s="17" t="str">
        <f aca="false">IF($C1423="","",N($Q1423)*N($K1423))</f>
        <v/>
      </c>
    </row>
    <row r="1424" customFormat="false" ht="15" hidden="false" customHeight="false" outlineLevel="0" collapsed="false">
      <c r="B1424" s="12" t="n">
        <v>1419</v>
      </c>
      <c r="C1424" s="36" t="str">
        <f aca="false">IF(①在庫CSV_発注日!$M1420="","",①在庫CSV_発注日!$M1420&amp;"")</f>
        <v/>
      </c>
      <c r="D1424" s="12" t="str">
        <f aca="false">IF($C1424="","",①在庫CSV_発注日!$N1420)</f>
        <v/>
      </c>
      <c r="E1424" s="12" t="str">
        <f aca="false">IF($C1424="","",①在庫CSV_発注日!$H1420)</f>
        <v/>
      </c>
      <c r="F1424" s="12" t="str">
        <f aca="false">IF($C1424="","",①在庫CSV_発注日!$L1420)</f>
        <v/>
      </c>
      <c r="G1424" s="18"/>
      <c r="H1424" s="17" t="str">
        <f aca="false">IF($C1424="","",N(①在庫CSV_発注日!$Z1420))</f>
        <v/>
      </c>
      <c r="I1424" s="37" t="str">
        <f aca="false">IF($C1424="","",SUMIFS(⑤減算マスタCSV!$L$2:$L$8001,⑤減算マスタCSV!$F$2:$F$8001,$C1424,⑤減算マスタCSV!$K$2:$K$8001,1))</f>
        <v/>
      </c>
      <c r="J1424" s="17" t="str">
        <f aca="false">IF($C1424="","",IFERROR(INDEX(⑤減算マスタCSV!$H$2:$H$8001,MATCH($C1424,⑤減算マスタCSV!$F$2:$F$8001,0)),1))</f>
        <v/>
      </c>
      <c r="K1424" s="17" t="str">
        <f aca="false">IF($C1424="","",MAX(1,IFERROR(INDEX(⑥商品照会CSV!$M$2:$M$3001,MATCH($C1424,⑥商品照会CSV!$A$2:$A$3001,0)),1)))</f>
        <v/>
      </c>
      <c r="L1424" s="40" t="str">
        <f aca="false">IF($C1424="","",IFERROR(INDEX(⑥商品照会CSV!$Q$2:$Q$3001,MATCH($C1424,⑥商品照会CSV!$A$2:$A$3001,0)),0))</f>
        <v/>
      </c>
      <c r="M1424" s="40" t="str">
        <f aca="false">IF($C1424="","",N($L1424)*N($K1424))</f>
        <v/>
      </c>
      <c r="N1424" s="17" t="str">
        <f aca="false">IF($C1424="","",MAX(1,IFERROR(INDEX(⑥商品照会CSV!$AK$2:$AK$3001,MATCH($C1424,⑥商品照会CSV!$A$2:$A$3001,0)),1)))</f>
        <v/>
      </c>
      <c r="O1424" s="12" t="str">
        <f aca="false">IF($C1424="","",IFERROR(IF(INDEX(⑥商品照会CSV!$AN$2:$AN$3001,MATCH($C1424,⑥商品照会CSV!$A$2:$A$3001,0))=1,"バラ",IF(INDEX(⑥商品照会CSV!$AM$2:$AM$3001,MATCH($C1424,⑥商品照会CSV!$A$2:$A$3001,0))=1,"中間包装","ケース")),"ケース"))</f>
        <v/>
      </c>
      <c r="P1424" s="18"/>
      <c r="Q1424" s="14"/>
      <c r="R1424" s="17" t="str">
        <f aca="false">IF($C1424="","",N($Q1424)*N($K1424))</f>
        <v/>
      </c>
    </row>
    <row r="1425" customFormat="false" ht="15" hidden="false" customHeight="false" outlineLevel="0" collapsed="false">
      <c r="B1425" s="12" t="n">
        <v>1420</v>
      </c>
      <c r="C1425" s="36" t="str">
        <f aca="false">IF(①在庫CSV_発注日!$M1421="","",①在庫CSV_発注日!$M1421&amp;"")</f>
        <v/>
      </c>
      <c r="D1425" s="12" t="str">
        <f aca="false">IF($C1425="","",①在庫CSV_発注日!$N1421)</f>
        <v/>
      </c>
      <c r="E1425" s="12" t="str">
        <f aca="false">IF($C1425="","",①在庫CSV_発注日!$H1421)</f>
        <v/>
      </c>
      <c r="F1425" s="12" t="str">
        <f aca="false">IF($C1425="","",①在庫CSV_発注日!$L1421)</f>
        <v/>
      </c>
      <c r="G1425" s="18"/>
      <c r="H1425" s="17" t="str">
        <f aca="false">IF($C1425="","",N(①在庫CSV_発注日!$Z1421))</f>
        <v/>
      </c>
      <c r="I1425" s="37" t="str">
        <f aca="false">IF($C1425="","",SUMIFS(⑤減算マスタCSV!$L$2:$L$8001,⑤減算マスタCSV!$F$2:$F$8001,$C1425,⑤減算マスタCSV!$K$2:$K$8001,1))</f>
        <v/>
      </c>
      <c r="J1425" s="17" t="str">
        <f aca="false">IF($C1425="","",IFERROR(INDEX(⑤減算マスタCSV!$H$2:$H$8001,MATCH($C1425,⑤減算マスタCSV!$F$2:$F$8001,0)),1))</f>
        <v/>
      </c>
      <c r="K1425" s="17" t="str">
        <f aca="false">IF($C1425="","",MAX(1,IFERROR(INDEX(⑥商品照会CSV!$M$2:$M$3001,MATCH($C1425,⑥商品照会CSV!$A$2:$A$3001,0)),1)))</f>
        <v/>
      </c>
      <c r="L1425" s="40" t="str">
        <f aca="false">IF($C1425="","",IFERROR(INDEX(⑥商品照会CSV!$Q$2:$Q$3001,MATCH($C1425,⑥商品照会CSV!$A$2:$A$3001,0)),0))</f>
        <v/>
      </c>
      <c r="M1425" s="40" t="str">
        <f aca="false">IF($C1425="","",N($L1425)*N($K1425))</f>
        <v/>
      </c>
      <c r="N1425" s="17" t="str">
        <f aca="false">IF($C1425="","",MAX(1,IFERROR(INDEX(⑥商品照会CSV!$AK$2:$AK$3001,MATCH($C1425,⑥商品照会CSV!$A$2:$A$3001,0)),1)))</f>
        <v/>
      </c>
      <c r="O1425" s="12" t="str">
        <f aca="false">IF($C1425="","",IFERROR(IF(INDEX(⑥商品照会CSV!$AN$2:$AN$3001,MATCH($C1425,⑥商品照会CSV!$A$2:$A$3001,0))=1,"バラ",IF(INDEX(⑥商品照会CSV!$AM$2:$AM$3001,MATCH($C1425,⑥商品照会CSV!$A$2:$A$3001,0))=1,"中間包装","ケース")),"ケース"))</f>
        <v/>
      </c>
      <c r="P1425" s="18"/>
      <c r="Q1425" s="14"/>
      <c r="R1425" s="17" t="str">
        <f aca="false">IF($C1425="","",N($Q1425)*N($K1425))</f>
        <v/>
      </c>
    </row>
    <row r="1426" customFormat="false" ht="15" hidden="false" customHeight="false" outlineLevel="0" collapsed="false">
      <c r="B1426" s="12" t="n">
        <v>1421</v>
      </c>
      <c r="C1426" s="36" t="str">
        <f aca="false">IF(①在庫CSV_発注日!$M1422="","",①在庫CSV_発注日!$M1422&amp;"")</f>
        <v/>
      </c>
      <c r="D1426" s="12" t="str">
        <f aca="false">IF($C1426="","",①在庫CSV_発注日!$N1422)</f>
        <v/>
      </c>
      <c r="E1426" s="12" t="str">
        <f aca="false">IF($C1426="","",①在庫CSV_発注日!$H1422)</f>
        <v/>
      </c>
      <c r="F1426" s="12" t="str">
        <f aca="false">IF($C1426="","",①在庫CSV_発注日!$L1422)</f>
        <v/>
      </c>
      <c r="G1426" s="18"/>
      <c r="H1426" s="17" t="str">
        <f aca="false">IF($C1426="","",N(①在庫CSV_発注日!$Z1422))</f>
        <v/>
      </c>
      <c r="I1426" s="37" t="str">
        <f aca="false">IF($C1426="","",SUMIFS(⑤減算マスタCSV!$L$2:$L$8001,⑤減算マスタCSV!$F$2:$F$8001,$C1426,⑤減算マスタCSV!$K$2:$K$8001,1))</f>
        <v/>
      </c>
      <c r="J1426" s="17" t="str">
        <f aca="false">IF($C1426="","",IFERROR(INDEX(⑤減算マスタCSV!$H$2:$H$8001,MATCH($C1426,⑤減算マスタCSV!$F$2:$F$8001,0)),1))</f>
        <v/>
      </c>
      <c r="K1426" s="17" t="str">
        <f aca="false">IF($C1426="","",MAX(1,IFERROR(INDEX(⑥商品照会CSV!$M$2:$M$3001,MATCH($C1426,⑥商品照会CSV!$A$2:$A$3001,0)),1)))</f>
        <v/>
      </c>
      <c r="L1426" s="40" t="str">
        <f aca="false">IF($C1426="","",IFERROR(INDEX(⑥商品照会CSV!$Q$2:$Q$3001,MATCH($C1426,⑥商品照会CSV!$A$2:$A$3001,0)),0))</f>
        <v/>
      </c>
      <c r="M1426" s="40" t="str">
        <f aca="false">IF($C1426="","",N($L1426)*N($K1426))</f>
        <v/>
      </c>
      <c r="N1426" s="17" t="str">
        <f aca="false">IF($C1426="","",MAX(1,IFERROR(INDEX(⑥商品照会CSV!$AK$2:$AK$3001,MATCH($C1426,⑥商品照会CSV!$A$2:$A$3001,0)),1)))</f>
        <v/>
      </c>
      <c r="O1426" s="12" t="str">
        <f aca="false">IF($C1426="","",IFERROR(IF(INDEX(⑥商品照会CSV!$AN$2:$AN$3001,MATCH($C1426,⑥商品照会CSV!$A$2:$A$3001,0))=1,"バラ",IF(INDEX(⑥商品照会CSV!$AM$2:$AM$3001,MATCH($C1426,⑥商品照会CSV!$A$2:$A$3001,0))=1,"中間包装","ケース")),"ケース"))</f>
        <v/>
      </c>
      <c r="P1426" s="18"/>
      <c r="Q1426" s="14"/>
      <c r="R1426" s="17" t="str">
        <f aca="false">IF($C1426="","",N($Q1426)*N($K1426))</f>
        <v/>
      </c>
    </row>
    <row r="1427" customFormat="false" ht="15" hidden="false" customHeight="false" outlineLevel="0" collapsed="false">
      <c r="B1427" s="12" t="n">
        <v>1422</v>
      </c>
      <c r="C1427" s="36" t="str">
        <f aca="false">IF(①在庫CSV_発注日!$M1423="","",①在庫CSV_発注日!$M1423&amp;"")</f>
        <v/>
      </c>
      <c r="D1427" s="12" t="str">
        <f aca="false">IF($C1427="","",①在庫CSV_発注日!$N1423)</f>
        <v/>
      </c>
      <c r="E1427" s="12" t="str">
        <f aca="false">IF($C1427="","",①在庫CSV_発注日!$H1423)</f>
        <v/>
      </c>
      <c r="F1427" s="12" t="str">
        <f aca="false">IF($C1427="","",①在庫CSV_発注日!$L1423)</f>
        <v/>
      </c>
      <c r="G1427" s="18"/>
      <c r="H1427" s="17" t="str">
        <f aca="false">IF($C1427="","",N(①在庫CSV_発注日!$Z1423))</f>
        <v/>
      </c>
      <c r="I1427" s="37" t="str">
        <f aca="false">IF($C1427="","",SUMIFS(⑤減算マスタCSV!$L$2:$L$8001,⑤減算マスタCSV!$F$2:$F$8001,$C1427,⑤減算マスタCSV!$K$2:$K$8001,1))</f>
        <v/>
      </c>
      <c r="J1427" s="17" t="str">
        <f aca="false">IF($C1427="","",IFERROR(INDEX(⑤減算マスタCSV!$H$2:$H$8001,MATCH($C1427,⑤減算マスタCSV!$F$2:$F$8001,0)),1))</f>
        <v/>
      </c>
      <c r="K1427" s="17" t="str">
        <f aca="false">IF($C1427="","",MAX(1,IFERROR(INDEX(⑥商品照会CSV!$M$2:$M$3001,MATCH($C1427,⑥商品照会CSV!$A$2:$A$3001,0)),1)))</f>
        <v/>
      </c>
      <c r="L1427" s="40" t="str">
        <f aca="false">IF($C1427="","",IFERROR(INDEX(⑥商品照会CSV!$Q$2:$Q$3001,MATCH($C1427,⑥商品照会CSV!$A$2:$A$3001,0)),0))</f>
        <v/>
      </c>
      <c r="M1427" s="40" t="str">
        <f aca="false">IF($C1427="","",N($L1427)*N($K1427))</f>
        <v/>
      </c>
      <c r="N1427" s="17" t="str">
        <f aca="false">IF($C1427="","",MAX(1,IFERROR(INDEX(⑥商品照会CSV!$AK$2:$AK$3001,MATCH($C1427,⑥商品照会CSV!$A$2:$A$3001,0)),1)))</f>
        <v/>
      </c>
      <c r="O1427" s="12" t="str">
        <f aca="false">IF($C1427="","",IFERROR(IF(INDEX(⑥商品照会CSV!$AN$2:$AN$3001,MATCH($C1427,⑥商品照会CSV!$A$2:$A$3001,0))=1,"バラ",IF(INDEX(⑥商品照会CSV!$AM$2:$AM$3001,MATCH($C1427,⑥商品照会CSV!$A$2:$A$3001,0))=1,"中間包装","ケース")),"ケース"))</f>
        <v/>
      </c>
      <c r="P1427" s="18"/>
      <c r="Q1427" s="14"/>
      <c r="R1427" s="17" t="str">
        <f aca="false">IF($C1427="","",N($Q1427)*N($K1427))</f>
        <v/>
      </c>
    </row>
    <row r="1428" customFormat="false" ht="15" hidden="false" customHeight="false" outlineLevel="0" collapsed="false">
      <c r="B1428" s="12" t="n">
        <v>1423</v>
      </c>
      <c r="C1428" s="36" t="str">
        <f aca="false">IF(①在庫CSV_発注日!$M1424="","",①在庫CSV_発注日!$M1424&amp;"")</f>
        <v/>
      </c>
      <c r="D1428" s="12" t="str">
        <f aca="false">IF($C1428="","",①在庫CSV_発注日!$N1424)</f>
        <v/>
      </c>
      <c r="E1428" s="12" t="str">
        <f aca="false">IF($C1428="","",①在庫CSV_発注日!$H1424)</f>
        <v/>
      </c>
      <c r="F1428" s="12" t="str">
        <f aca="false">IF($C1428="","",①在庫CSV_発注日!$L1424)</f>
        <v/>
      </c>
      <c r="G1428" s="18"/>
      <c r="H1428" s="17" t="str">
        <f aca="false">IF($C1428="","",N(①在庫CSV_発注日!$Z1424))</f>
        <v/>
      </c>
      <c r="I1428" s="37" t="str">
        <f aca="false">IF($C1428="","",SUMIFS(⑤減算マスタCSV!$L$2:$L$8001,⑤減算マスタCSV!$F$2:$F$8001,$C1428,⑤減算マスタCSV!$K$2:$K$8001,1))</f>
        <v/>
      </c>
      <c r="J1428" s="17" t="str">
        <f aca="false">IF($C1428="","",IFERROR(INDEX(⑤減算マスタCSV!$H$2:$H$8001,MATCH($C1428,⑤減算マスタCSV!$F$2:$F$8001,0)),1))</f>
        <v/>
      </c>
      <c r="K1428" s="17" t="str">
        <f aca="false">IF($C1428="","",MAX(1,IFERROR(INDEX(⑥商品照会CSV!$M$2:$M$3001,MATCH($C1428,⑥商品照会CSV!$A$2:$A$3001,0)),1)))</f>
        <v/>
      </c>
      <c r="L1428" s="40" t="str">
        <f aca="false">IF($C1428="","",IFERROR(INDEX(⑥商品照会CSV!$Q$2:$Q$3001,MATCH($C1428,⑥商品照会CSV!$A$2:$A$3001,0)),0))</f>
        <v/>
      </c>
      <c r="M1428" s="40" t="str">
        <f aca="false">IF($C1428="","",N($L1428)*N($K1428))</f>
        <v/>
      </c>
      <c r="N1428" s="17" t="str">
        <f aca="false">IF($C1428="","",MAX(1,IFERROR(INDEX(⑥商品照会CSV!$AK$2:$AK$3001,MATCH($C1428,⑥商品照会CSV!$A$2:$A$3001,0)),1)))</f>
        <v/>
      </c>
      <c r="O1428" s="12" t="str">
        <f aca="false">IF($C1428="","",IFERROR(IF(INDEX(⑥商品照会CSV!$AN$2:$AN$3001,MATCH($C1428,⑥商品照会CSV!$A$2:$A$3001,0))=1,"バラ",IF(INDEX(⑥商品照会CSV!$AM$2:$AM$3001,MATCH($C1428,⑥商品照会CSV!$A$2:$A$3001,0))=1,"中間包装","ケース")),"ケース"))</f>
        <v/>
      </c>
      <c r="P1428" s="18"/>
      <c r="Q1428" s="14"/>
      <c r="R1428" s="17" t="str">
        <f aca="false">IF($C1428="","",N($Q1428)*N($K1428))</f>
        <v/>
      </c>
    </row>
    <row r="1429" customFormat="false" ht="15" hidden="false" customHeight="false" outlineLevel="0" collapsed="false">
      <c r="B1429" s="12" t="n">
        <v>1424</v>
      </c>
      <c r="C1429" s="36" t="str">
        <f aca="false">IF(①在庫CSV_発注日!$M1425="","",①在庫CSV_発注日!$M1425&amp;"")</f>
        <v/>
      </c>
      <c r="D1429" s="12" t="str">
        <f aca="false">IF($C1429="","",①在庫CSV_発注日!$N1425)</f>
        <v/>
      </c>
      <c r="E1429" s="12" t="str">
        <f aca="false">IF($C1429="","",①在庫CSV_発注日!$H1425)</f>
        <v/>
      </c>
      <c r="F1429" s="12" t="str">
        <f aca="false">IF($C1429="","",①在庫CSV_発注日!$L1425)</f>
        <v/>
      </c>
      <c r="G1429" s="18"/>
      <c r="H1429" s="17" t="str">
        <f aca="false">IF($C1429="","",N(①在庫CSV_発注日!$Z1425))</f>
        <v/>
      </c>
      <c r="I1429" s="37" t="str">
        <f aca="false">IF($C1429="","",SUMIFS(⑤減算マスタCSV!$L$2:$L$8001,⑤減算マスタCSV!$F$2:$F$8001,$C1429,⑤減算マスタCSV!$K$2:$K$8001,1))</f>
        <v/>
      </c>
      <c r="J1429" s="17" t="str">
        <f aca="false">IF($C1429="","",IFERROR(INDEX(⑤減算マスタCSV!$H$2:$H$8001,MATCH($C1429,⑤減算マスタCSV!$F$2:$F$8001,0)),1))</f>
        <v/>
      </c>
      <c r="K1429" s="17" t="str">
        <f aca="false">IF($C1429="","",MAX(1,IFERROR(INDEX(⑥商品照会CSV!$M$2:$M$3001,MATCH($C1429,⑥商品照会CSV!$A$2:$A$3001,0)),1)))</f>
        <v/>
      </c>
      <c r="L1429" s="40" t="str">
        <f aca="false">IF($C1429="","",IFERROR(INDEX(⑥商品照会CSV!$Q$2:$Q$3001,MATCH($C1429,⑥商品照会CSV!$A$2:$A$3001,0)),0))</f>
        <v/>
      </c>
      <c r="M1429" s="40" t="str">
        <f aca="false">IF($C1429="","",N($L1429)*N($K1429))</f>
        <v/>
      </c>
      <c r="N1429" s="17" t="str">
        <f aca="false">IF($C1429="","",MAX(1,IFERROR(INDEX(⑥商品照会CSV!$AK$2:$AK$3001,MATCH($C1429,⑥商品照会CSV!$A$2:$A$3001,0)),1)))</f>
        <v/>
      </c>
      <c r="O1429" s="12" t="str">
        <f aca="false">IF($C1429="","",IFERROR(IF(INDEX(⑥商品照会CSV!$AN$2:$AN$3001,MATCH($C1429,⑥商品照会CSV!$A$2:$A$3001,0))=1,"バラ",IF(INDEX(⑥商品照会CSV!$AM$2:$AM$3001,MATCH($C1429,⑥商品照会CSV!$A$2:$A$3001,0))=1,"中間包装","ケース")),"ケース"))</f>
        <v/>
      </c>
      <c r="P1429" s="18"/>
      <c r="Q1429" s="14"/>
      <c r="R1429" s="17" t="str">
        <f aca="false">IF($C1429="","",N($Q1429)*N($K1429))</f>
        <v/>
      </c>
    </row>
    <row r="1430" customFormat="false" ht="15" hidden="false" customHeight="false" outlineLevel="0" collapsed="false">
      <c r="B1430" s="12" t="n">
        <v>1425</v>
      </c>
      <c r="C1430" s="36" t="str">
        <f aca="false">IF(①在庫CSV_発注日!$M1426="","",①在庫CSV_発注日!$M1426&amp;"")</f>
        <v/>
      </c>
      <c r="D1430" s="12" t="str">
        <f aca="false">IF($C1430="","",①在庫CSV_発注日!$N1426)</f>
        <v/>
      </c>
      <c r="E1430" s="12" t="str">
        <f aca="false">IF($C1430="","",①在庫CSV_発注日!$H1426)</f>
        <v/>
      </c>
      <c r="F1430" s="12" t="str">
        <f aca="false">IF($C1430="","",①在庫CSV_発注日!$L1426)</f>
        <v/>
      </c>
      <c r="G1430" s="18"/>
      <c r="H1430" s="17" t="str">
        <f aca="false">IF($C1430="","",N(①在庫CSV_発注日!$Z1426))</f>
        <v/>
      </c>
      <c r="I1430" s="37" t="str">
        <f aca="false">IF($C1430="","",SUMIFS(⑤減算マスタCSV!$L$2:$L$8001,⑤減算マスタCSV!$F$2:$F$8001,$C1430,⑤減算マスタCSV!$K$2:$K$8001,1))</f>
        <v/>
      </c>
      <c r="J1430" s="17" t="str">
        <f aca="false">IF($C1430="","",IFERROR(INDEX(⑤減算マスタCSV!$H$2:$H$8001,MATCH($C1430,⑤減算マスタCSV!$F$2:$F$8001,0)),1))</f>
        <v/>
      </c>
      <c r="K1430" s="17" t="str">
        <f aca="false">IF($C1430="","",MAX(1,IFERROR(INDEX(⑥商品照会CSV!$M$2:$M$3001,MATCH($C1430,⑥商品照会CSV!$A$2:$A$3001,0)),1)))</f>
        <v/>
      </c>
      <c r="L1430" s="40" t="str">
        <f aca="false">IF($C1430="","",IFERROR(INDEX(⑥商品照会CSV!$Q$2:$Q$3001,MATCH($C1430,⑥商品照会CSV!$A$2:$A$3001,0)),0))</f>
        <v/>
      </c>
      <c r="M1430" s="40" t="str">
        <f aca="false">IF($C1430="","",N($L1430)*N($K1430))</f>
        <v/>
      </c>
      <c r="N1430" s="17" t="str">
        <f aca="false">IF($C1430="","",MAX(1,IFERROR(INDEX(⑥商品照会CSV!$AK$2:$AK$3001,MATCH($C1430,⑥商品照会CSV!$A$2:$A$3001,0)),1)))</f>
        <v/>
      </c>
      <c r="O1430" s="12" t="str">
        <f aca="false">IF($C1430="","",IFERROR(IF(INDEX(⑥商品照会CSV!$AN$2:$AN$3001,MATCH($C1430,⑥商品照会CSV!$A$2:$A$3001,0))=1,"バラ",IF(INDEX(⑥商品照会CSV!$AM$2:$AM$3001,MATCH($C1430,⑥商品照会CSV!$A$2:$A$3001,0))=1,"中間包装","ケース")),"ケース"))</f>
        <v/>
      </c>
      <c r="P1430" s="18"/>
      <c r="Q1430" s="14"/>
      <c r="R1430" s="17" t="str">
        <f aca="false">IF($C1430="","",N($Q1430)*N($K1430))</f>
        <v/>
      </c>
    </row>
    <row r="1431" customFormat="false" ht="15" hidden="false" customHeight="false" outlineLevel="0" collapsed="false">
      <c r="B1431" s="12" t="n">
        <v>1426</v>
      </c>
      <c r="C1431" s="36" t="str">
        <f aca="false">IF(①在庫CSV_発注日!$M1427="","",①在庫CSV_発注日!$M1427&amp;"")</f>
        <v/>
      </c>
      <c r="D1431" s="12" t="str">
        <f aca="false">IF($C1431="","",①在庫CSV_発注日!$N1427)</f>
        <v/>
      </c>
      <c r="E1431" s="12" t="str">
        <f aca="false">IF($C1431="","",①在庫CSV_発注日!$H1427)</f>
        <v/>
      </c>
      <c r="F1431" s="12" t="str">
        <f aca="false">IF($C1431="","",①在庫CSV_発注日!$L1427)</f>
        <v/>
      </c>
      <c r="G1431" s="18"/>
      <c r="H1431" s="17" t="str">
        <f aca="false">IF($C1431="","",N(①在庫CSV_発注日!$Z1427))</f>
        <v/>
      </c>
      <c r="I1431" s="37" t="str">
        <f aca="false">IF($C1431="","",SUMIFS(⑤減算マスタCSV!$L$2:$L$8001,⑤減算マスタCSV!$F$2:$F$8001,$C1431,⑤減算マスタCSV!$K$2:$K$8001,1))</f>
        <v/>
      </c>
      <c r="J1431" s="17" t="str">
        <f aca="false">IF($C1431="","",IFERROR(INDEX(⑤減算マスタCSV!$H$2:$H$8001,MATCH($C1431,⑤減算マスタCSV!$F$2:$F$8001,0)),1))</f>
        <v/>
      </c>
      <c r="K1431" s="17" t="str">
        <f aca="false">IF($C1431="","",MAX(1,IFERROR(INDEX(⑥商品照会CSV!$M$2:$M$3001,MATCH($C1431,⑥商品照会CSV!$A$2:$A$3001,0)),1)))</f>
        <v/>
      </c>
      <c r="L1431" s="40" t="str">
        <f aca="false">IF($C1431="","",IFERROR(INDEX(⑥商品照会CSV!$Q$2:$Q$3001,MATCH($C1431,⑥商品照会CSV!$A$2:$A$3001,0)),0))</f>
        <v/>
      </c>
      <c r="M1431" s="40" t="str">
        <f aca="false">IF($C1431="","",N($L1431)*N($K1431))</f>
        <v/>
      </c>
      <c r="N1431" s="17" t="str">
        <f aca="false">IF($C1431="","",MAX(1,IFERROR(INDEX(⑥商品照会CSV!$AK$2:$AK$3001,MATCH($C1431,⑥商品照会CSV!$A$2:$A$3001,0)),1)))</f>
        <v/>
      </c>
      <c r="O1431" s="12" t="str">
        <f aca="false">IF($C1431="","",IFERROR(IF(INDEX(⑥商品照会CSV!$AN$2:$AN$3001,MATCH($C1431,⑥商品照会CSV!$A$2:$A$3001,0))=1,"バラ",IF(INDEX(⑥商品照会CSV!$AM$2:$AM$3001,MATCH($C1431,⑥商品照会CSV!$A$2:$A$3001,0))=1,"中間包装","ケース")),"ケース"))</f>
        <v/>
      </c>
      <c r="P1431" s="18"/>
      <c r="Q1431" s="14"/>
      <c r="R1431" s="17" t="str">
        <f aca="false">IF($C1431="","",N($Q1431)*N($K1431))</f>
        <v/>
      </c>
    </row>
    <row r="1432" customFormat="false" ht="15" hidden="false" customHeight="false" outlineLevel="0" collapsed="false">
      <c r="B1432" s="12" t="n">
        <v>1427</v>
      </c>
      <c r="C1432" s="36" t="str">
        <f aca="false">IF(①在庫CSV_発注日!$M1428="","",①在庫CSV_発注日!$M1428&amp;"")</f>
        <v/>
      </c>
      <c r="D1432" s="12" t="str">
        <f aca="false">IF($C1432="","",①在庫CSV_発注日!$N1428)</f>
        <v/>
      </c>
      <c r="E1432" s="12" t="str">
        <f aca="false">IF($C1432="","",①在庫CSV_発注日!$H1428)</f>
        <v/>
      </c>
      <c r="F1432" s="12" t="str">
        <f aca="false">IF($C1432="","",①在庫CSV_発注日!$L1428)</f>
        <v/>
      </c>
      <c r="G1432" s="18"/>
      <c r="H1432" s="17" t="str">
        <f aca="false">IF($C1432="","",N(①在庫CSV_発注日!$Z1428))</f>
        <v/>
      </c>
      <c r="I1432" s="37" t="str">
        <f aca="false">IF($C1432="","",SUMIFS(⑤減算マスタCSV!$L$2:$L$8001,⑤減算マスタCSV!$F$2:$F$8001,$C1432,⑤減算マスタCSV!$K$2:$K$8001,1))</f>
        <v/>
      </c>
      <c r="J1432" s="17" t="str">
        <f aca="false">IF($C1432="","",IFERROR(INDEX(⑤減算マスタCSV!$H$2:$H$8001,MATCH($C1432,⑤減算マスタCSV!$F$2:$F$8001,0)),1))</f>
        <v/>
      </c>
      <c r="K1432" s="17" t="str">
        <f aca="false">IF($C1432="","",MAX(1,IFERROR(INDEX(⑥商品照会CSV!$M$2:$M$3001,MATCH($C1432,⑥商品照会CSV!$A$2:$A$3001,0)),1)))</f>
        <v/>
      </c>
      <c r="L1432" s="40" t="str">
        <f aca="false">IF($C1432="","",IFERROR(INDEX(⑥商品照会CSV!$Q$2:$Q$3001,MATCH($C1432,⑥商品照会CSV!$A$2:$A$3001,0)),0))</f>
        <v/>
      </c>
      <c r="M1432" s="40" t="str">
        <f aca="false">IF($C1432="","",N($L1432)*N($K1432))</f>
        <v/>
      </c>
      <c r="N1432" s="17" t="str">
        <f aca="false">IF($C1432="","",MAX(1,IFERROR(INDEX(⑥商品照会CSV!$AK$2:$AK$3001,MATCH($C1432,⑥商品照会CSV!$A$2:$A$3001,0)),1)))</f>
        <v/>
      </c>
      <c r="O1432" s="12" t="str">
        <f aca="false">IF($C1432="","",IFERROR(IF(INDEX(⑥商品照会CSV!$AN$2:$AN$3001,MATCH($C1432,⑥商品照会CSV!$A$2:$A$3001,0))=1,"バラ",IF(INDEX(⑥商品照会CSV!$AM$2:$AM$3001,MATCH($C1432,⑥商品照会CSV!$A$2:$A$3001,0))=1,"中間包装","ケース")),"ケース"))</f>
        <v/>
      </c>
      <c r="P1432" s="18"/>
      <c r="Q1432" s="14"/>
      <c r="R1432" s="17" t="str">
        <f aca="false">IF($C1432="","",N($Q1432)*N($K1432))</f>
        <v/>
      </c>
    </row>
    <row r="1433" customFormat="false" ht="15" hidden="false" customHeight="false" outlineLevel="0" collapsed="false">
      <c r="B1433" s="12" t="n">
        <v>1428</v>
      </c>
      <c r="C1433" s="36" t="str">
        <f aca="false">IF(①在庫CSV_発注日!$M1429="","",①在庫CSV_発注日!$M1429&amp;"")</f>
        <v/>
      </c>
      <c r="D1433" s="12" t="str">
        <f aca="false">IF($C1433="","",①在庫CSV_発注日!$N1429)</f>
        <v/>
      </c>
      <c r="E1433" s="12" t="str">
        <f aca="false">IF($C1433="","",①在庫CSV_発注日!$H1429)</f>
        <v/>
      </c>
      <c r="F1433" s="12" t="str">
        <f aca="false">IF($C1433="","",①在庫CSV_発注日!$L1429)</f>
        <v/>
      </c>
      <c r="G1433" s="18"/>
      <c r="H1433" s="17" t="str">
        <f aca="false">IF($C1433="","",N(①在庫CSV_発注日!$Z1429))</f>
        <v/>
      </c>
      <c r="I1433" s="37" t="str">
        <f aca="false">IF($C1433="","",SUMIFS(⑤減算マスタCSV!$L$2:$L$8001,⑤減算マスタCSV!$F$2:$F$8001,$C1433,⑤減算マスタCSV!$K$2:$K$8001,1))</f>
        <v/>
      </c>
      <c r="J1433" s="17" t="str">
        <f aca="false">IF($C1433="","",IFERROR(INDEX(⑤減算マスタCSV!$H$2:$H$8001,MATCH($C1433,⑤減算マスタCSV!$F$2:$F$8001,0)),1))</f>
        <v/>
      </c>
      <c r="K1433" s="17" t="str">
        <f aca="false">IF($C1433="","",MAX(1,IFERROR(INDEX(⑥商品照会CSV!$M$2:$M$3001,MATCH($C1433,⑥商品照会CSV!$A$2:$A$3001,0)),1)))</f>
        <v/>
      </c>
      <c r="L1433" s="40" t="str">
        <f aca="false">IF($C1433="","",IFERROR(INDEX(⑥商品照会CSV!$Q$2:$Q$3001,MATCH($C1433,⑥商品照会CSV!$A$2:$A$3001,0)),0))</f>
        <v/>
      </c>
      <c r="M1433" s="40" t="str">
        <f aca="false">IF($C1433="","",N($L1433)*N($K1433))</f>
        <v/>
      </c>
      <c r="N1433" s="17" t="str">
        <f aca="false">IF($C1433="","",MAX(1,IFERROR(INDEX(⑥商品照会CSV!$AK$2:$AK$3001,MATCH($C1433,⑥商品照会CSV!$A$2:$A$3001,0)),1)))</f>
        <v/>
      </c>
      <c r="O1433" s="12" t="str">
        <f aca="false">IF($C1433="","",IFERROR(IF(INDEX(⑥商品照会CSV!$AN$2:$AN$3001,MATCH($C1433,⑥商品照会CSV!$A$2:$A$3001,0))=1,"バラ",IF(INDEX(⑥商品照会CSV!$AM$2:$AM$3001,MATCH($C1433,⑥商品照会CSV!$A$2:$A$3001,0))=1,"中間包装","ケース")),"ケース"))</f>
        <v/>
      </c>
      <c r="P1433" s="18"/>
      <c r="Q1433" s="14"/>
      <c r="R1433" s="17" t="str">
        <f aca="false">IF($C1433="","",N($Q1433)*N($K1433))</f>
        <v/>
      </c>
    </row>
    <row r="1434" customFormat="false" ht="15" hidden="false" customHeight="false" outlineLevel="0" collapsed="false">
      <c r="B1434" s="12" t="n">
        <v>1429</v>
      </c>
      <c r="C1434" s="36" t="str">
        <f aca="false">IF(①在庫CSV_発注日!$M1430="","",①在庫CSV_発注日!$M1430&amp;"")</f>
        <v/>
      </c>
      <c r="D1434" s="12" t="str">
        <f aca="false">IF($C1434="","",①在庫CSV_発注日!$N1430)</f>
        <v/>
      </c>
      <c r="E1434" s="12" t="str">
        <f aca="false">IF($C1434="","",①在庫CSV_発注日!$H1430)</f>
        <v/>
      </c>
      <c r="F1434" s="12" t="str">
        <f aca="false">IF($C1434="","",①在庫CSV_発注日!$L1430)</f>
        <v/>
      </c>
      <c r="G1434" s="18"/>
      <c r="H1434" s="17" t="str">
        <f aca="false">IF($C1434="","",N(①在庫CSV_発注日!$Z1430))</f>
        <v/>
      </c>
      <c r="I1434" s="37" t="str">
        <f aca="false">IF($C1434="","",SUMIFS(⑤減算マスタCSV!$L$2:$L$8001,⑤減算マスタCSV!$F$2:$F$8001,$C1434,⑤減算マスタCSV!$K$2:$K$8001,1))</f>
        <v/>
      </c>
      <c r="J1434" s="17" t="str">
        <f aca="false">IF($C1434="","",IFERROR(INDEX(⑤減算マスタCSV!$H$2:$H$8001,MATCH($C1434,⑤減算マスタCSV!$F$2:$F$8001,0)),1))</f>
        <v/>
      </c>
      <c r="K1434" s="17" t="str">
        <f aca="false">IF($C1434="","",MAX(1,IFERROR(INDEX(⑥商品照会CSV!$M$2:$M$3001,MATCH($C1434,⑥商品照会CSV!$A$2:$A$3001,0)),1)))</f>
        <v/>
      </c>
      <c r="L1434" s="40" t="str">
        <f aca="false">IF($C1434="","",IFERROR(INDEX(⑥商品照会CSV!$Q$2:$Q$3001,MATCH($C1434,⑥商品照会CSV!$A$2:$A$3001,0)),0))</f>
        <v/>
      </c>
      <c r="M1434" s="40" t="str">
        <f aca="false">IF($C1434="","",N($L1434)*N($K1434))</f>
        <v/>
      </c>
      <c r="N1434" s="17" t="str">
        <f aca="false">IF($C1434="","",MAX(1,IFERROR(INDEX(⑥商品照会CSV!$AK$2:$AK$3001,MATCH($C1434,⑥商品照会CSV!$A$2:$A$3001,0)),1)))</f>
        <v/>
      </c>
      <c r="O1434" s="12" t="str">
        <f aca="false">IF($C1434="","",IFERROR(IF(INDEX(⑥商品照会CSV!$AN$2:$AN$3001,MATCH($C1434,⑥商品照会CSV!$A$2:$A$3001,0))=1,"バラ",IF(INDEX(⑥商品照会CSV!$AM$2:$AM$3001,MATCH($C1434,⑥商品照会CSV!$A$2:$A$3001,0))=1,"中間包装","ケース")),"ケース"))</f>
        <v/>
      </c>
      <c r="P1434" s="18"/>
      <c r="Q1434" s="14"/>
      <c r="R1434" s="17" t="str">
        <f aca="false">IF($C1434="","",N($Q1434)*N($K1434))</f>
        <v/>
      </c>
    </row>
    <row r="1435" customFormat="false" ht="15" hidden="false" customHeight="false" outlineLevel="0" collapsed="false">
      <c r="B1435" s="12" t="n">
        <v>1430</v>
      </c>
      <c r="C1435" s="36" t="str">
        <f aca="false">IF(①在庫CSV_発注日!$M1431="","",①在庫CSV_発注日!$M1431&amp;"")</f>
        <v/>
      </c>
      <c r="D1435" s="12" t="str">
        <f aca="false">IF($C1435="","",①在庫CSV_発注日!$N1431)</f>
        <v/>
      </c>
      <c r="E1435" s="12" t="str">
        <f aca="false">IF($C1435="","",①在庫CSV_発注日!$H1431)</f>
        <v/>
      </c>
      <c r="F1435" s="12" t="str">
        <f aca="false">IF($C1435="","",①在庫CSV_発注日!$L1431)</f>
        <v/>
      </c>
      <c r="G1435" s="18"/>
      <c r="H1435" s="17" t="str">
        <f aca="false">IF($C1435="","",N(①在庫CSV_発注日!$Z1431))</f>
        <v/>
      </c>
      <c r="I1435" s="37" t="str">
        <f aca="false">IF($C1435="","",SUMIFS(⑤減算マスタCSV!$L$2:$L$8001,⑤減算マスタCSV!$F$2:$F$8001,$C1435,⑤減算マスタCSV!$K$2:$K$8001,1))</f>
        <v/>
      </c>
      <c r="J1435" s="17" t="str">
        <f aca="false">IF($C1435="","",IFERROR(INDEX(⑤減算マスタCSV!$H$2:$H$8001,MATCH($C1435,⑤減算マスタCSV!$F$2:$F$8001,0)),1))</f>
        <v/>
      </c>
      <c r="K1435" s="17" t="str">
        <f aca="false">IF($C1435="","",MAX(1,IFERROR(INDEX(⑥商品照会CSV!$M$2:$M$3001,MATCH($C1435,⑥商品照会CSV!$A$2:$A$3001,0)),1)))</f>
        <v/>
      </c>
      <c r="L1435" s="40" t="str">
        <f aca="false">IF($C1435="","",IFERROR(INDEX(⑥商品照会CSV!$Q$2:$Q$3001,MATCH($C1435,⑥商品照会CSV!$A$2:$A$3001,0)),0))</f>
        <v/>
      </c>
      <c r="M1435" s="40" t="str">
        <f aca="false">IF($C1435="","",N($L1435)*N($K1435))</f>
        <v/>
      </c>
      <c r="N1435" s="17" t="str">
        <f aca="false">IF($C1435="","",MAX(1,IFERROR(INDEX(⑥商品照会CSV!$AK$2:$AK$3001,MATCH($C1435,⑥商品照会CSV!$A$2:$A$3001,0)),1)))</f>
        <v/>
      </c>
      <c r="O1435" s="12" t="str">
        <f aca="false">IF($C1435="","",IFERROR(IF(INDEX(⑥商品照会CSV!$AN$2:$AN$3001,MATCH($C1435,⑥商品照会CSV!$A$2:$A$3001,0))=1,"バラ",IF(INDEX(⑥商品照会CSV!$AM$2:$AM$3001,MATCH($C1435,⑥商品照会CSV!$A$2:$A$3001,0))=1,"中間包装","ケース")),"ケース"))</f>
        <v/>
      </c>
      <c r="P1435" s="18"/>
      <c r="Q1435" s="14"/>
      <c r="R1435" s="17" t="str">
        <f aca="false">IF($C1435="","",N($Q1435)*N($K1435))</f>
        <v/>
      </c>
    </row>
    <row r="1436" customFormat="false" ht="15" hidden="false" customHeight="false" outlineLevel="0" collapsed="false">
      <c r="B1436" s="12" t="n">
        <v>1431</v>
      </c>
      <c r="C1436" s="36" t="str">
        <f aca="false">IF(①在庫CSV_発注日!$M1432="","",①在庫CSV_発注日!$M1432&amp;"")</f>
        <v/>
      </c>
      <c r="D1436" s="12" t="str">
        <f aca="false">IF($C1436="","",①在庫CSV_発注日!$N1432)</f>
        <v/>
      </c>
      <c r="E1436" s="12" t="str">
        <f aca="false">IF($C1436="","",①在庫CSV_発注日!$H1432)</f>
        <v/>
      </c>
      <c r="F1436" s="12" t="str">
        <f aca="false">IF($C1436="","",①在庫CSV_発注日!$L1432)</f>
        <v/>
      </c>
      <c r="G1436" s="18"/>
      <c r="H1436" s="17" t="str">
        <f aca="false">IF($C1436="","",N(①在庫CSV_発注日!$Z1432))</f>
        <v/>
      </c>
      <c r="I1436" s="37" t="str">
        <f aca="false">IF($C1436="","",SUMIFS(⑤減算マスタCSV!$L$2:$L$8001,⑤減算マスタCSV!$F$2:$F$8001,$C1436,⑤減算マスタCSV!$K$2:$K$8001,1))</f>
        <v/>
      </c>
      <c r="J1436" s="17" t="str">
        <f aca="false">IF($C1436="","",IFERROR(INDEX(⑤減算マスタCSV!$H$2:$H$8001,MATCH($C1436,⑤減算マスタCSV!$F$2:$F$8001,0)),1))</f>
        <v/>
      </c>
      <c r="K1436" s="17" t="str">
        <f aca="false">IF($C1436="","",MAX(1,IFERROR(INDEX(⑥商品照会CSV!$M$2:$M$3001,MATCH($C1436,⑥商品照会CSV!$A$2:$A$3001,0)),1)))</f>
        <v/>
      </c>
      <c r="L1436" s="40" t="str">
        <f aca="false">IF($C1436="","",IFERROR(INDEX(⑥商品照会CSV!$Q$2:$Q$3001,MATCH($C1436,⑥商品照会CSV!$A$2:$A$3001,0)),0))</f>
        <v/>
      </c>
      <c r="M1436" s="40" t="str">
        <f aca="false">IF($C1436="","",N($L1436)*N($K1436))</f>
        <v/>
      </c>
      <c r="N1436" s="17" t="str">
        <f aca="false">IF($C1436="","",MAX(1,IFERROR(INDEX(⑥商品照会CSV!$AK$2:$AK$3001,MATCH($C1436,⑥商品照会CSV!$A$2:$A$3001,0)),1)))</f>
        <v/>
      </c>
      <c r="O1436" s="12" t="str">
        <f aca="false">IF($C1436="","",IFERROR(IF(INDEX(⑥商品照会CSV!$AN$2:$AN$3001,MATCH($C1436,⑥商品照会CSV!$A$2:$A$3001,0))=1,"バラ",IF(INDEX(⑥商品照会CSV!$AM$2:$AM$3001,MATCH($C1436,⑥商品照会CSV!$A$2:$A$3001,0))=1,"中間包装","ケース")),"ケース"))</f>
        <v/>
      </c>
      <c r="P1436" s="18"/>
      <c r="Q1436" s="14"/>
      <c r="R1436" s="17" t="str">
        <f aca="false">IF($C1436="","",N($Q1436)*N($K1436))</f>
        <v/>
      </c>
    </row>
    <row r="1437" customFormat="false" ht="15" hidden="false" customHeight="false" outlineLevel="0" collapsed="false">
      <c r="B1437" s="12" t="n">
        <v>1432</v>
      </c>
      <c r="C1437" s="36" t="str">
        <f aca="false">IF(①在庫CSV_発注日!$M1433="","",①在庫CSV_発注日!$M1433&amp;"")</f>
        <v/>
      </c>
      <c r="D1437" s="12" t="str">
        <f aca="false">IF($C1437="","",①在庫CSV_発注日!$N1433)</f>
        <v/>
      </c>
      <c r="E1437" s="12" t="str">
        <f aca="false">IF($C1437="","",①在庫CSV_発注日!$H1433)</f>
        <v/>
      </c>
      <c r="F1437" s="12" t="str">
        <f aca="false">IF($C1437="","",①在庫CSV_発注日!$L1433)</f>
        <v/>
      </c>
      <c r="G1437" s="18"/>
      <c r="H1437" s="17" t="str">
        <f aca="false">IF($C1437="","",N(①在庫CSV_発注日!$Z1433))</f>
        <v/>
      </c>
      <c r="I1437" s="37" t="str">
        <f aca="false">IF($C1437="","",SUMIFS(⑤減算マスタCSV!$L$2:$L$8001,⑤減算マスタCSV!$F$2:$F$8001,$C1437,⑤減算マスタCSV!$K$2:$K$8001,1))</f>
        <v/>
      </c>
      <c r="J1437" s="17" t="str">
        <f aca="false">IF($C1437="","",IFERROR(INDEX(⑤減算マスタCSV!$H$2:$H$8001,MATCH($C1437,⑤減算マスタCSV!$F$2:$F$8001,0)),1))</f>
        <v/>
      </c>
      <c r="K1437" s="17" t="str">
        <f aca="false">IF($C1437="","",MAX(1,IFERROR(INDEX(⑥商品照会CSV!$M$2:$M$3001,MATCH($C1437,⑥商品照会CSV!$A$2:$A$3001,0)),1)))</f>
        <v/>
      </c>
      <c r="L1437" s="40" t="str">
        <f aca="false">IF($C1437="","",IFERROR(INDEX(⑥商品照会CSV!$Q$2:$Q$3001,MATCH($C1437,⑥商品照会CSV!$A$2:$A$3001,0)),0))</f>
        <v/>
      </c>
      <c r="M1437" s="40" t="str">
        <f aca="false">IF($C1437="","",N($L1437)*N($K1437))</f>
        <v/>
      </c>
      <c r="N1437" s="17" t="str">
        <f aca="false">IF($C1437="","",MAX(1,IFERROR(INDEX(⑥商品照会CSV!$AK$2:$AK$3001,MATCH($C1437,⑥商品照会CSV!$A$2:$A$3001,0)),1)))</f>
        <v/>
      </c>
      <c r="O1437" s="12" t="str">
        <f aca="false">IF($C1437="","",IFERROR(IF(INDEX(⑥商品照会CSV!$AN$2:$AN$3001,MATCH($C1437,⑥商品照会CSV!$A$2:$A$3001,0))=1,"バラ",IF(INDEX(⑥商品照会CSV!$AM$2:$AM$3001,MATCH($C1437,⑥商品照会CSV!$A$2:$A$3001,0))=1,"中間包装","ケース")),"ケース"))</f>
        <v/>
      </c>
      <c r="P1437" s="18"/>
      <c r="Q1437" s="14"/>
      <c r="R1437" s="17" t="str">
        <f aca="false">IF($C1437="","",N($Q1437)*N($K1437))</f>
        <v/>
      </c>
    </row>
    <row r="1438" customFormat="false" ht="15" hidden="false" customHeight="false" outlineLevel="0" collapsed="false">
      <c r="B1438" s="12" t="n">
        <v>1433</v>
      </c>
      <c r="C1438" s="36" t="str">
        <f aca="false">IF(①在庫CSV_発注日!$M1434="","",①在庫CSV_発注日!$M1434&amp;"")</f>
        <v/>
      </c>
      <c r="D1438" s="12" t="str">
        <f aca="false">IF($C1438="","",①在庫CSV_発注日!$N1434)</f>
        <v/>
      </c>
      <c r="E1438" s="12" t="str">
        <f aca="false">IF($C1438="","",①在庫CSV_発注日!$H1434)</f>
        <v/>
      </c>
      <c r="F1438" s="12" t="str">
        <f aca="false">IF($C1438="","",①在庫CSV_発注日!$L1434)</f>
        <v/>
      </c>
      <c r="G1438" s="18"/>
      <c r="H1438" s="17" t="str">
        <f aca="false">IF($C1438="","",N(①在庫CSV_発注日!$Z1434))</f>
        <v/>
      </c>
      <c r="I1438" s="37" t="str">
        <f aca="false">IF($C1438="","",SUMIFS(⑤減算マスタCSV!$L$2:$L$8001,⑤減算マスタCSV!$F$2:$F$8001,$C1438,⑤減算マスタCSV!$K$2:$K$8001,1))</f>
        <v/>
      </c>
      <c r="J1438" s="17" t="str">
        <f aca="false">IF($C1438="","",IFERROR(INDEX(⑤減算マスタCSV!$H$2:$H$8001,MATCH($C1438,⑤減算マスタCSV!$F$2:$F$8001,0)),1))</f>
        <v/>
      </c>
      <c r="K1438" s="17" t="str">
        <f aca="false">IF($C1438="","",MAX(1,IFERROR(INDEX(⑥商品照会CSV!$M$2:$M$3001,MATCH($C1438,⑥商品照会CSV!$A$2:$A$3001,0)),1)))</f>
        <v/>
      </c>
      <c r="L1438" s="40" t="str">
        <f aca="false">IF($C1438="","",IFERROR(INDEX(⑥商品照会CSV!$Q$2:$Q$3001,MATCH($C1438,⑥商品照会CSV!$A$2:$A$3001,0)),0))</f>
        <v/>
      </c>
      <c r="M1438" s="40" t="str">
        <f aca="false">IF($C1438="","",N($L1438)*N($K1438))</f>
        <v/>
      </c>
      <c r="N1438" s="17" t="str">
        <f aca="false">IF($C1438="","",MAX(1,IFERROR(INDEX(⑥商品照会CSV!$AK$2:$AK$3001,MATCH($C1438,⑥商品照会CSV!$A$2:$A$3001,0)),1)))</f>
        <v/>
      </c>
      <c r="O1438" s="12" t="str">
        <f aca="false">IF($C1438="","",IFERROR(IF(INDEX(⑥商品照会CSV!$AN$2:$AN$3001,MATCH($C1438,⑥商品照会CSV!$A$2:$A$3001,0))=1,"バラ",IF(INDEX(⑥商品照会CSV!$AM$2:$AM$3001,MATCH($C1438,⑥商品照会CSV!$A$2:$A$3001,0))=1,"中間包装","ケース")),"ケース"))</f>
        <v/>
      </c>
      <c r="P1438" s="18"/>
      <c r="Q1438" s="14"/>
      <c r="R1438" s="17" t="str">
        <f aca="false">IF($C1438="","",N($Q1438)*N($K1438))</f>
        <v/>
      </c>
    </row>
    <row r="1439" customFormat="false" ht="15" hidden="false" customHeight="false" outlineLevel="0" collapsed="false">
      <c r="B1439" s="12" t="n">
        <v>1434</v>
      </c>
      <c r="C1439" s="36" t="str">
        <f aca="false">IF(①在庫CSV_発注日!$M1435="","",①在庫CSV_発注日!$M1435&amp;"")</f>
        <v/>
      </c>
      <c r="D1439" s="12" t="str">
        <f aca="false">IF($C1439="","",①在庫CSV_発注日!$N1435)</f>
        <v/>
      </c>
      <c r="E1439" s="12" t="str">
        <f aca="false">IF($C1439="","",①在庫CSV_発注日!$H1435)</f>
        <v/>
      </c>
      <c r="F1439" s="12" t="str">
        <f aca="false">IF($C1439="","",①在庫CSV_発注日!$L1435)</f>
        <v/>
      </c>
      <c r="G1439" s="18"/>
      <c r="H1439" s="17" t="str">
        <f aca="false">IF($C1439="","",N(①在庫CSV_発注日!$Z1435))</f>
        <v/>
      </c>
      <c r="I1439" s="37" t="str">
        <f aca="false">IF($C1439="","",SUMIFS(⑤減算マスタCSV!$L$2:$L$8001,⑤減算マスタCSV!$F$2:$F$8001,$C1439,⑤減算マスタCSV!$K$2:$K$8001,1))</f>
        <v/>
      </c>
      <c r="J1439" s="17" t="str">
        <f aca="false">IF($C1439="","",IFERROR(INDEX(⑤減算マスタCSV!$H$2:$H$8001,MATCH($C1439,⑤減算マスタCSV!$F$2:$F$8001,0)),1))</f>
        <v/>
      </c>
      <c r="K1439" s="17" t="str">
        <f aca="false">IF($C1439="","",MAX(1,IFERROR(INDEX(⑥商品照会CSV!$M$2:$M$3001,MATCH($C1439,⑥商品照会CSV!$A$2:$A$3001,0)),1)))</f>
        <v/>
      </c>
      <c r="L1439" s="40" t="str">
        <f aca="false">IF($C1439="","",IFERROR(INDEX(⑥商品照会CSV!$Q$2:$Q$3001,MATCH($C1439,⑥商品照会CSV!$A$2:$A$3001,0)),0))</f>
        <v/>
      </c>
      <c r="M1439" s="40" t="str">
        <f aca="false">IF($C1439="","",N($L1439)*N($K1439))</f>
        <v/>
      </c>
      <c r="N1439" s="17" t="str">
        <f aca="false">IF($C1439="","",MAX(1,IFERROR(INDEX(⑥商品照会CSV!$AK$2:$AK$3001,MATCH($C1439,⑥商品照会CSV!$A$2:$A$3001,0)),1)))</f>
        <v/>
      </c>
      <c r="O1439" s="12" t="str">
        <f aca="false">IF($C1439="","",IFERROR(IF(INDEX(⑥商品照会CSV!$AN$2:$AN$3001,MATCH($C1439,⑥商品照会CSV!$A$2:$A$3001,0))=1,"バラ",IF(INDEX(⑥商品照会CSV!$AM$2:$AM$3001,MATCH($C1439,⑥商品照会CSV!$A$2:$A$3001,0))=1,"中間包装","ケース")),"ケース"))</f>
        <v/>
      </c>
      <c r="P1439" s="18"/>
      <c r="Q1439" s="14"/>
      <c r="R1439" s="17" t="str">
        <f aca="false">IF($C1439="","",N($Q1439)*N($K1439))</f>
        <v/>
      </c>
    </row>
    <row r="1440" customFormat="false" ht="15" hidden="false" customHeight="false" outlineLevel="0" collapsed="false">
      <c r="B1440" s="12" t="n">
        <v>1435</v>
      </c>
      <c r="C1440" s="36" t="str">
        <f aca="false">IF(①在庫CSV_発注日!$M1436="","",①在庫CSV_発注日!$M1436&amp;"")</f>
        <v/>
      </c>
      <c r="D1440" s="12" t="str">
        <f aca="false">IF($C1440="","",①在庫CSV_発注日!$N1436)</f>
        <v/>
      </c>
      <c r="E1440" s="12" t="str">
        <f aca="false">IF($C1440="","",①在庫CSV_発注日!$H1436)</f>
        <v/>
      </c>
      <c r="F1440" s="12" t="str">
        <f aca="false">IF($C1440="","",①在庫CSV_発注日!$L1436)</f>
        <v/>
      </c>
      <c r="G1440" s="18"/>
      <c r="H1440" s="17" t="str">
        <f aca="false">IF($C1440="","",N(①在庫CSV_発注日!$Z1436))</f>
        <v/>
      </c>
      <c r="I1440" s="37" t="str">
        <f aca="false">IF($C1440="","",SUMIFS(⑤減算マスタCSV!$L$2:$L$8001,⑤減算マスタCSV!$F$2:$F$8001,$C1440,⑤減算マスタCSV!$K$2:$K$8001,1))</f>
        <v/>
      </c>
      <c r="J1440" s="17" t="str">
        <f aca="false">IF($C1440="","",IFERROR(INDEX(⑤減算マスタCSV!$H$2:$H$8001,MATCH($C1440,⑤減算マスタCSV!$F$2:$F$8001,0)),1))</f>
        <v/>
      </c>
      <c r="K1440" s="17" t="str">
        <f aca="false">IF($C1440="","",MAX(1,IFERROR(INDEX(⑥商品照会CSV!$M$2:$M$3001,MATCH($C1440,⑥商品照会CSV!$A$2:$A$3001,0)),1)))</f>
        <v/>
      </c>
      <c r="L1440" s="40" t="str">
        <f aca="false">IF($C1440="","",IFERROR(INDEX(⑥商品照会CSV!$Q$2:$Q$3001,MATCH($C1440,⑥商品照会CSV!$A$2:$A$3001,0)),0))</f>
        <v/>
      </c>
      <c r="M1440" s="40" t="str">
        <f aca="false">IF($C1440="","",N($L1440)*N($K1440))</f>
        <v/>
      </c>
      <c r="N1440" s="17" t="str">
        <f aca="false">IF($C1440="","",MAX(1,IFERROR(INDEX(⑥商品照会CSV!$AK$2:$AK$3001,MATCH($C1440,⑥商品照会CSV!$A$2:$A$3001,0)),1)))</f>
        <v/>
      </c>
      <c r="O1440" s="12" t="str">
        <f aca="false">IF($C1440="","",IFERROR(IF(INDEX(⑥商品照会CSV!$AN$2:$AN$3001,MATCH($C1440,⑥商品照会CSV!$A$2:$A$3001,0))=1,"バラ",IF(INDEX(⑥商品照会CSV!$AM$2:$AM$3001,MATCH($C1440,⑥商品照会CSV!$A$2:$A$3001,0))=1,"中間包装","ケース")),"ケース"))</f>
        <v/>
      </c>
      <c r="P1440" s="18"/>
      <c r="Q1440" s="14"/>
      <c r="R1440" s="17" t="str">
        <f aca="false">IF($C1440="","",N($Q1440)*N($K1440))</f>
        <v/>
      </c>
    </row>
    <row r="1441" customFormat="false" ht="15" hidden="false" customHeight="false" outlineLevel="0" collapsed="false">
      <c r="B1441" s="12" t="n">
        <v>1436</v>
      </c>
      <c r="C1441" s="36" t="str">
        <f aca="false">IF(①在庫CSV_発注日!$M1437="","",①在庫CSV_発注日!$M1437&amp;"")</f>
        <v/>
      </c>
      <c r="D1441" s="12" t="str">
        <f aca="false">IF($C1441="","",①在庫CSV_発注日!$N1437)</f>
        <v/>
      </c>
      <c r="E1441" s="12" t="str">
        <f aca="false">IF($C1441="","",①在庫CSV_発注日!$H1437)</f>
        <v/>
      </c>
      <c r="F1441" s="12" t="str">
        <f aca="false">IF($C1441="","",①在庫CSV_発注日!$L1437)</f>
        <v/>
      </c>
      <c r="G1441" s="18"/>
      <c r="H1441" s="17" t="str">
        <f aca="false">IF($C1441="","",N(①在庫CSV_発注日!$Z1437))</f>
        <v/>
      </c>
      <c r="I1441" s="37" t="str">
        <f aca="false">IF($C1441="","",SUMIFS(⑤減算マスタCSV!$L$2:$L$8001,⑤減算マスタCSV!$F$2:$F$8001,$C1441,⑤減算マスタCSV!$K$2:$K$8001,1))</f>
        <v/>
      </c>
      <c r="J1441" s="17" t="str">
        <f aca="false">IF($C1441="","",IFERROR(INDEX(⑤減算マスタCSV!$H$2:$H$8001,MATCH($C1441,⑤減算マスタCSV!$F$2:$F$8001,0)),1))</f>
        <v/>
      </c>
      <c r="K1441" s="17" t="str">
        <f aca="false">IF($C1441="","",MAX(1,IFERROR(INDEX(⑥商品照会CSV!$M$2:$M$3001,MATCH($C1441,⑥商品照会CSV!$A$2:$A$3001,0)),1)))</f>
        <v/>
      </c>
      <c r="L1441" s="40" t="str">
        <f aca="false">IF($C1441="","",IFERROR(INDEX(⑥商品照会CSV!$Q$2:$Q$3001,MATCH($C1441,⑥商品照会CSV!$A$2:$A$3001,0)),0))</f>
        <v/>
      </c>
      <c r="M1441" s="40" t="str">
        <f aca="false">IF($C1441="","",N($L1441)*N($K1441))</f>
        <v/>
      </c>
      <c r="N1441" s="17" t="str">
        <f aca="false">IF($C1441="","",MAX(1,IFERROR(INDEX(⑥商品照会CSV!$AK$2:$AK$3001,MATCH($C1441,⑥商品照会CSV!$A$2:$A$3001,0)),1)))</f>
        <v/>
      </c>
      <c r="O1441" s="12" t="str">
        <f aca="false">IF($C1441="","",IFERROR(IF(INDEX(⑥商品照会CSV!$AN$2:$AN$3001,MATCH($C1441,⑥商品照会CSV!$A$2:$A$3001,0))=1,"バラ",IF(INDEX(⑥商品照会CSV!$AM$2:$AM$3001,MATCH($C1441,⑥商品照会CSV!$A$2:$A$3001,0))=1,"中間包装","ケース")),"ケース"))</f>
        <v/>
      </c>
      <c r="P1441" s="18"/>
      <c r="Q1441" s="14"/>
      <c r="R1441" s="17" t="str">
        <f aca="false">IF($C1441="","",N($Q1441)*N($K1441))</f>
        <v/>
      </c>
    </row>
    <row r="1442" customFormat="false" ht="15" hidden="false" customHeight="false" outlineLevel="0" collapsed="false">
      <c r="B1442" s="12" t="n">
        <v>1437</v>
      </c>
      <c r="C1442" s="36" t="str">
        <f aca="false">IF(①在庫CSV_発注日!$M1438="","",①在庫CSV_発注日!$M1438&amp;"")</f>
        <v/>
      </c>
      <c r="D1442" s="12" t="str">
        <f aca="false">IF($C1442="","",①在庫CSV_発注日!$N1438)</f>
        <v/>
      </c>
      <c r="E1442" s="12" t="str">
        <f aca="false">IF($C1442="","",①在庫CSV_発注日!$H1438)</f>
        <v/>
      </c>
      <c r="F1442" s="12" t="str">
        <f aca="false">IF($C1442="","",①在庫CSV_発注日!$L1438)</f>
        <v/>
      </c>
      <c r="G1442" s="18"/>
      <c r="H1442" s="17" t="str">
        <f aca="false">IF($C1442="","",N(①在庫CSV_発注日!$Z1438))</f>
        <v/>
      </c>
      <c r="I1442" s="37" t="str">
        <f aca="false">IF($C1442="","",SUMIFS(⑤減算マスタCSV!$L$2:$L$8001,⑤減算マスタCSV!$F$2:$F$8001,$C1442,⑤減算マスタCSV!$K$2:$K$8001,1))</f>
        <v/>
      </c>
      <c r="J1442" s="17" t="str">
        <f aca="false">IF($C1442="","",IFERROR(INDEX(⑤減算マスタCSV!$H$2:$H$8001,MATCH($C1442,⑤減算マスタCSV!$F$2:$F$8001,0)),1))</f>
        <v/>
      </c>
      <c r="K1442" s="17" t="str">
        <f aca="false">IF($C1442="","",MAX(1,IFERROR(INDEX(⑥商品照会CSV!$M$2:$M$3001,MATCH($C1442,⑥商品照会CSV!$A$2:$A$3001,0)),1)))</f>
        <v/>
      </c>
      <c r="L1442" s="40" t="str">
        <f aca="false">IF($C1442="","",IFERROR(INDEX(⑥商品照会CSV!$Q$2:$Q$3001,MATCH($C1442,⑥商品照会CSV!$A$2:$A$3001,0)),0))</f>
        <v/>
      </c>
      <c r="M1442" s="40" t="str">
        <f aca="false">IF($C1442="","",N($L1442)*N($K1442))</f>
        <v/>
      </c>
      <c r="N1442" s="17" t="str">
        <f aca="false">IF($C1442="","",MAX(1,IFERROR(INDEX(⑥商品照会CSV!$AK$2:$AK$3001,MATCH($C1442,⑥商品照会CSV!$A$2:$A$3001,0)),1)))</f>
        <v/>
      </c>
      <c r="O1442" s="12" t="str">
        <f aca="false">IF($C1442="","",IFERROR(IF(INDEX(⑥商品照会CSV!$AN$2:$AN$3001,MATCH($C1442,⑥商品照会CSV!$A$2:$A$3001,0))=1,"バラ",IF(INDEX(⑥商品照会CSV!$AM$2:$AM$3001,MATCH($C1442,⑥商品照会CSV!$A$2:$A$3001,0))=1,"中間包装","ケース")),"ケース"))</f>
        <v/>
      </c>
      <c r="P1442" s="18"/>
      <c r="Q1442" s="14"/>
      <c r="R1442" s="17" t="str">
        <f aca="false">IF($C1442="","",N($Q1442)*N($K1442))</f>
        <v/>
      </c>
    </row>
    <row r="1443" customFormat="false" ht="15" hidden="false" customHeight="false" outlineLevel="0" collapsed="false">
      <c r="B1443" s="12" t="n">
        <v>1438</v>
      </c>
      <c r="C1443" s="36" t="str">
        <f aca="false">IF(①在庫CSV_発注日!$M1439="","",①在庫CSV_発注日!$M1439&amp;"")</f>
        <v/>
      </c>
      <c r="D1443" s="12" t="str">
        <f aca="false">IF($C1443="","",①在庫CSV_発注日!$N1439)</f>
        <v/>
      </c>
      <c r="E1443" s="12" t="str">
        <f aca="false">IF($C1443="","",①在庫CSV_発注日!$H1439)</f>
        <v/>
      </c>
      <c r="F1443" s="12" t="str">
        <f aca="false">IF($C1443="","",①在庫CSV_発注日!$L1439)</f>
        <v/>
      </c>
      <c r="G1443" s="18"/>
      <c r="H1443" s="17" t="str">
        <f aca="false">IF($C1443="","",N(①在庫CSV_発注日!$Z1439))</f>
        <v/>
      </c>
      <c r="I1443" s="37" t="str">
        <f aca="false">IF($C1443="","",SUMIFS(⑤減算マスタCSV!$L$2:$L$8001,⑤減算マスタCSV!$F$2:$F$8001,$C1443,⑤減算マスタCSV!$K$2:$K$8001,1))</f>
        <v/>
      </c>
      <c r="J1443" s="17" t="str">
        <f aca="false">IF($C1443="","",IFERROR(INDEX(⑤減算マスタCSV!$H$2:$H$8001,MATCH($C1443,⑤減算マスタCSV!$F$2:$F$8001,0)),1))</f>
        <v/>
      </c>
      <c r="K1443" s="17" t="str">
        <f aca="false">IF($C1443="","",MAX(1,IFERROR(INDEX(⑥商品照会CSV!$M$2:$M$3001,MATCH($C1443,⑥商品照会CSV!$A$2:$A$3001,0)),1)))</f>
        <v/>
      </c>
      <c r="L1443" s="40" t="str">
        <f aca="false">IF($C1443="","",IFERROR(INDEX(⑥商品照会CSV!$Q$2:$Q$3001,MATCH($C1443,⑥商品照会CSV!$A$2:$A$3001,0)),0))</f>
        <v/>
      </c>
      <c r="M1443" s="40" t="str">
        <f aca="false">IF($C1443="","",N($L1443)*N($K1443))</f>
        <v/>
      </c>
      <c r="N1443" s="17" t="str">
        <f aca="false">IF($C1443="","",MAX(1,IFERROR(INDEX(⑥商品照会CSV!$AK$2:$AK$3001,MATCH($C1443,⑥商品照会CSV!$A$2:$A$3001,0)),1)))</f>
        <v/>
      </c>
      <c r="O1443" s="12" t="str">
        <f aca="false">IF($C1443="","",IFERROR(IF(INDEX(⑥商品照会CSV!$AN$2:$AN$3001,MATCH($C1443,⑥商品照会CSV!$A$2:$A$3001,0))=1,"バラ",IF(INDEX(⑥商品照会CSV!$AM$2:$AM$3001,MATCH($C1443,⑥商品照会CSV!$A$2:$A$3001,0))=1,"中間包装","ケース")),"ケース"))</f>
        <v/>
      </c>
      <c r="P1443" s="18"/>
      <c r="Q1443" s="14"/>
      <c r="R1443" s="17" t="str">
        <f aca="false">IF($C1443="","",N($Q1443)*N($K1443))</f>
        <v/>
      </c>
    </row>
    <row r="1444" customFormat="false" ht="15" hidden="false" customHeight="false" outlineLevel="0" collapsed="false">
      <c r="B1444" s="12" t="n">
        <v>1439</v>
      </c>
      <c r="C1444" s="36" t="str">
        <f aca="false">IF(①在庫CSV_発注日!$M1440="","",①在庫CSV_発注日!$M1440&amp;"")</f>
        <v/>
      </c>
      <c r="D1444" s="12" t="str">
        <f aca="false">IF($C1444="","",①在庫CSV_発注日!$N1440)</f>
        <v/>
      </c>
      <c r="E1444" s="12" t="str">
        <f aca="false">IF($C1444="","",①在庫CSV_発注日!$H1440)</f>
        <v/>
      </c>
      <c r="F1444" s="12" t="str">
        <f aca="false">IF($C1444="","",①在庫CSV_発注日!$L1440)</f>
        <v/>
      </c>
      <c r="G1444" s="18"/>
      <c r="H1444" s="17" t="str">
        <f aca="false">IF($C1444="","",N(①在庫CSV_発注日!$Z1440))</f>
        <v/>
      </c>
      <c r="I1444" s="37" t="str">
        <f aca="false">IF($C1444="","",SUMIFS(⑤減算マスタCSV!$L$2:$L$8001,⑤減算マスタCSV!$F$2:$F$8001,$C1444,⑤減算マスタCSV!$K$2:$K$8001,1))</f>
        <v/>
      </c>
      <c r="J1444" s="17" t="str">
        <f aca="false">IF($C1444="","",IFERROR(INDEX(⑤減算マスタCSV!$H$2:$H$8001,MATCH($C1444,⑤減算マスタCSV!$F$2:$F$8001,0)),1))</f>
        <v/>
      </c>
      <c r="K1444" s="17" t="str">
        <f aca="false">IF($C1444="","",MAX(1,IFERROR(INDEX(⑥商品照会CSV!$M$2:$M$3001,MATCH($C1444,⑥商品照会CSV!$A$2:$A$3001,0)),1)))</f>
        <v/>
      </c>
      <c r="L1444" s="40" t="str">
        <f aca="false">IF($C1444="","",IFERROR(INDEX(⑥商品照会CSV!$Q$2:$Q$3001,MATCH($C1444,⑥商品照会CSV!$A$2:$A$3001,0)),0))</f>
        <v/>
      </c>
      <c r="M1444" s="40" t="str">
        <f aca="false">IF($C1444="","",N($L1444)*N($K1444))</f>
        <v/>
      </c>
      <c r="N1444" s="17" t="str">
        <f aca="false">IF($C1444="","",MAX(1,IFERROR(INDEX(⑥商品照会CSV!$AK$2:$AK$3001,MATCH($C1444,⑥商品照会CSV!$A$2:$A$3001,0)),1)))</f>
        <v/>
      </c>
      <c r="O1444" s="12" t="str">
        <f aca="false">IF($C1444="","",IFERROR(IF(INDEX(⑥商品照会CSV!$AN$2:$AN$3001,MATCH($C1444,⑥商品照会CSV!$A$2:$A$3001,0))=1,"バラ",IF(INDEX(⑥商品照会CSV!$AM$2:$AM$3001,MATCH($C1444,⑥商品照会CSV!$A$2:$A$3001,0))=1,"中間包装","ケース")),"ケース"))</f>
        <v/>
      </c>
      <c r="P1444" s="18"/>
      <c r="Q1444" s="14"/>
      <c r="R1444" s="17" t="str">
        <f aca="false">IF($C1444="","",N($Q1444)*N($K1444))</f>
        <v/>
      </c>
    </row>
    <row r="1445" customFormat="false" ht="15" hidden="false" customHeight="false" outlineLevel="0" collapsed="false">
      <c r="B1445" s="12" t="n">
        <v>1440</v>
      </c>
      <c r="C1445" s="36" t="str">
        <f aca="false">IF(①在庫CSV_発注日!$M1441="","",①在庫CSV_発注日!$M1441&amp;"")</f>
        <v/>
      </c>
      <c r="D1445" s="12" t="str">
        <f aca="false">IF($C1445="","",①在庫CSV_発注日!$N1441)</f>
        <v/>
      </c>
      <c r="E1445" s="12" t="str">
        <f aca="false">IF($C1445="","",①在庫CSV_発注日!$H1441)</f>
        <v/>
      </c>
      <c r="F1445" s="12" t="str">
        <f aca="false">IF($C1445="","",①在庫CSV_発注日!$L1441)</f>
        <v/>
      </c>
      <c r="G1445" s="18"/>
      <c r="H1445" s="17" t="str">
        <f aca="false">IF($C1445="","",N(①在庫CSV_発注日!$Z1441))</f>
        <v/>
      </c>
      <c r="I1445" s="37" t="str">
        <f aca="false">IF($C1445="","",SUMIFS(⑤減算マスタCSV!$L$2:$L$8001,⑤減算マスタCSV!$F$2:$F$8001,$C1445,⑤減算マスタCSV!$K$2:$K$8001,1))</f>
        <v/>
      </c>
      <c r="J1445" s="17" t="str">
        <f aca="false">IF($C1445="","",IFERROR(INDEX(⑤減算マスタCSV!$H$2:$H$8001,MATCH($C1445,⑤減算マスタCSV!$F$2:$F$8001,0)),1))</f>
        <v/>
      </c>
      <c r="K1445" s="17" t="str">
        <f aca="false">IF($C1445="","",MAX(1,IFERROR(INDEX(⑥商品照会CSV!$M$2:$M$3001,MATCH($C1445,⑥商品照会CSV!$A$2:$A$3001,0)),1)))</f>
        <v/>
      </c>
      <c r="L1445" s="40" t="str">
        <f aca="false">IF($C1445="","",IFERROR(INDEX(⑥商品照会CSV!$Q$2:$Q$3001,MATCH($C1445,⑥商品照会CSV!$A$2:$A$3001,0)),0))</f>
        <v/>
      </c>
      <c r="M1445" s="40" t="str">
        <f aca="false">IF($C1445="","",N($L1445)*N($K1445))</f>
        <v/>
      </c>
      <c r="N1445" s="17" t="str">
        <f aca="false">IF($C1445="","",MAX(1,IFERROR(INDEX(⑥商品照会CSV!$AK$2:$AK$3001,MATCH($C1445,⑥商品照会CSV!$A$2:$A$3001,0)),1)))</f>
        <v/>
      </c>
      <c r="O1445" s="12" t="str">
        <f aca="false">IF($C1445="","",IFERROR(IF(INDEX(⑥商品照会CSV!$AN$2:$AN$3001,MATCH($C1445,⑥商品照会CSV!$A$2:$A$3001,0))=1,"バラ",IF(INDEX(⑥商品照会CSV!$AM$2:$AM$3001,MATCH($C1445,⑥商品照会CSV!$A$2:$A$3001,0))=1,"中間包装","ケース")),"ケース"))</f>
        <v/>
      </c>
      <c r="P1445" s="18"/>
      <c r="Q1445" s="14"/>
      <c r="R1445" s="17" t="str">
        <f aca="false">IF($C1445="","",N($Q1445)*N($K1445))</f>
        <v/>
      </c>
    </row>
    <row r="1446" customFormat="false" ht="15" hidden="false" customHeight="false" outlineLevel="0" collapsed="false">
      <c r="B1446" s="12" t="n">
        <v>1441</v>
      </c>
      <c r="C1446" s="36" t="str">
        <f aca="false">IF(①在庫CSV_発注日!$M1442="","",①在庫CSV_発注日!$M1442&amp;"")</f>
        <v/>
      </c>
      <c r="D1446" s="12" t="str">
        <f aca="false">IF($C1446="","",①在庫CSV_発注日!$N1442)</f>
        <v/>
      </c>
      <c r="E1446" s="12" t="str">
        <f aca="false">IF($C1446="","",①在庫CSV_発注日!$H1442)</f>
        <v/>
      </c>
      <c r="F1446" s="12" t="str">
        <f aca="false">IF($C1446="","",①在庫CSV_発注日!$L1442)</f>
        <v/>
      </c>
      <c r="G1446" s="18"/>
      <c r="H1446" s="17" t="str">
        <f aca="false">IF($C1446="","",N(①在庫CSV_発注日!$Z1442))</f>
        <v/>
      </c>
      <c r="I1446" s="37" t="str">
        <f aca="false">IF($C1446="","",SUMIFS(⑤減算マスタCSV!$L$2:$L$8001,⑤減算マスタCSV!$F$2:$F$8001,$C1446,⑤減算マスタCSV!$K$2:$K$8001,1))</f>
        <v/>
      </c>
      <c r="J1446" s="17" t="str">
        <f aca="false">IF($C1446="","",IFERROR(INDEX(⑤減算マスタCSV!$H$2:$H$8001,MATCH($C1446,⑤減算マスタCSV!$F$2:$F$8001,0)),1))</f>
        <v/>
      </c>
      <c r="K1446" s="17" t="str">
        <f aca="false">IF($C1446="","",MAX(1,IFERROR(INDEX(⑥商品照会CSV!$M$2:$M$3001,MATCH($C1446,⑥商品照会CSV!$A$2:$A$3001,0)),1)))</f>
        <v/>
      </c>
      <c r="L1446" s="40" t="str">
        <f aca="false">IF($C1446="","",IFERROR(INDEX(⑥商品照会CSV!$Q$2:$Q$3001,MATCH($C1446,⑥商品照会CSV!$A$2:$A$3001,0)),0))</f>
        <v/>
      </c>
      <c r="M1446" s="40" t="str">
        <f aca="false">IF($C1446="","",N($L1446)*N($K1446))</f>
        <v/>
      </c>
      <c r="N1446" s="17" t="str">
        <f aca="false">IF($C1446="","",MAX(1,IFERROR(INDEX(⑥商品照会CSV!$AK$2:$AK$3001,MATCH($C1446,⑥商品照会CSV!$A$2:$A$3001,0)),1)))</f>
        <v/>
      </c>
      <c r="O1446" s="12" t="str">
        <f aca="false">IF($C1446="","",IFERROR(IF(INDEX(⑥商品照会CSV!$AN$2:$AN$3001,MATCH($C1446,⑥商品照会CSV!$A$2:$A$3001,0))=1,"バラ",IF(INDEX(⑥商品照会CSV!$AM$2:$AM$3001,MATCH($C1446,⑥商品照会CSV!$A$2:$A$3001,0))=1,"中間包装","ケース")),"ケース"))</f>
        <v/>
      </c>
      <c r="P1446" s="18"/>
      <c r="Q1446" s="14"/>
      <c r="R1446" s="17" t="str">
        <f aca="false">IF($C1446="","",N($Q1446)*N($K1446))</f>
        <v/>
      </c>
    </row>
    <row r="1447" customFormat="false" ht="15" hidden="false" customHeight="false" outlineLevel="0" collapsed="false">
      <c r="B1447" s="12" t="n">
        <v>1442</v>
      </c>
      <c r="C1447" s="36" t="str">
        <f aca="false">IF(①在庫CSV_発注日!$M1443="","",①在庫CSV_発注日!$M1443&amp;"")</f>
        <v/>
      </c>
      <c r="D1447" s="12" t="str">
        <f aca="false">IF($C1447="","",①在庫CSV_発注日!$N1443)</f>
        <v/>
      </c>
      <c r="E1447" s="12" t="str">
        <f aca="false">IF($C1447="","",①在庫CSV_発注日!$H1443)</f>
        <v/>
      </c>
      <c r="F1447" s="12" t="str">
        <f aca="false">IF($C1447="","",①在庫CSV_発注日!$L1443)</f>
        <v/>
      </c>
      <c r="G1447" s="18"/>
      <c r="H1447" s="17" t="str">
        <f aca="false">IF($C1447="","",N(①在庫CSV_発注日!$Z1443))</f>
        <v/>
      </c>
      <c r="I1447" s="37" t="str">
        <f aca="false">IF($C1447="","",SUMIFS(⑤減算マスタCSV!$L$2:$L$8001,⑤減算マスタCSV!$F$2:$F$8001,$C1447,⑤減算マスタCSV!$K$2:$K$8001,1))</f>
        <v/>
      </c>
      <c r="J1447" s="17" t="str">
        <f aca="false">IF($C1447="","",IFERROR(INDEX(⑤減算マスタCSV!$H$2:$H$8001,MATCH($C1447,⑤減算マスタCSV!$F$2:$F$8001,0)),1))</f>
        <v/>
      </c>
      <c r="K1447" s="17" t="str">
        <f aca="false">IF($C1447="","",MAX(1,IFERROR(INDEX(⑥商品照会CSV!$M$2:$M$3001,MATCH($C1447,⑥商品照会CSV!$A$2:$A$3001,0)),1)))</f>
        <v/>
      </c>
      <c r="L1447" s="40" t="str">
        <f aca="false">IF($C1447="","",IFERROR(INDEX(⑥商品照会CSV!$Q$2:$Q$3001,MATCH($C1447,⑥商品照会CSV!$A$2:$A$3001,0)),0))</f>
        <v/>
      </c>
      <c r="M1447" s="40" t="str">
        <f aca="false">IF($C1447="","",N($L1447)*N($K1447))</f>
        <v/>
      </c>
      <c r="N1447" s="17" t="str">
        <f aca="false">IF($C1447="","",MAX(1,IFERROR(INDEX(⑥商品照会CSV!$AK$2:$AK$3001,MATCH($C1447,⑥商品照会CSV!$A$2:$A$3001,0)),1)))</f>
        <v/>
      </c>
      <c r="O1447" s="12" t="str">
        <f aca="false">IF($C1447="","",IFERROR(IF(INDEX(⑥商品照会CSV!$AN$2:$AN$3001,MATCH($C1447,⑥商品照会CSV!$A$2:$A$3001,0))=1,"バラ",IF(INDEX(⑥商品照会CSV!$AM$2:$AM$3001,MATCH($C1447,⑥商品照会CSV!$A$2:$A$3001,0))=1,"中間包装","ケース")),"ケース"))</f>
        <v/>
      </c>
      <c r="P1447" s="18"/>
      <c r="Q1447" s="14"/>
      <c r="R1447" s="17" t="str">
        <f aca="false">IF($C1447="","",N($Q1447)*N($K1447))</f>
        <v/>
      </c>
    </row>
    <row r="1448" customFormat="false" ht="15" hidden="false" customHeight="false" outlineLevel="0" collapsed="false">
      <c r="B1448" s="12" t="n">
        <v>1443</v>
      </c>
      <c r="C1448" s="36" t="str">
        <f aca="false">IF(①在庫CSV_発注日!$M1444="","",①在庫CSV_発注日!$M1444&amp;"")</f>
        <v/>
      </c>
      <c r="D1448" s="12" t="str">
        <f aca="false">IF($C1448="","",①在庫CSV_発注日!$N1444)</f>
        <v/>
      </c>
      <c r="E1448" s="12" t="str">
        <f aca="false">IF($C1448="","",①在庫CSV_発注日!$H1444)</f>
        <v/>
      </c>
      <c r="F1448" s="12" t="str">
        <f aca="false">IF($C1448="","",①在庫CSV_発注日!$L1444)</f>
        <v/>
      </c>
      <c r="G1448" s="18"/>
      <c r="H1448" s="17" t="str">
        <f aca="false">IF($C1448="","",N(①在庫CSV_発注日!$Z1444))</f>
        <v/>
      </c>
      <c r="I1448" s="37" t="str">
        <f aca="false">IF($C1448="","",SUMIFS(⑤減算マスタCSV!$L$2:$L$8001,⑤減算マスタCSV!$F$2:$F$8001,$C1448,⑤減算マスタCSV!$K$2:$K$8001,1))</f>
        <v/>
      </c>
      <c r="J1448" s="17" t="str">
        <f aca="false">IF($C1448="","",IFERROR(INDEX(⑤減算マスタCSV!$H$2:$H$8001,MATCH($C1448,⑤減算マスタCSV!$F$2:$F$8001,0)),1))</f>
        <v/>
      </c>
      <c r="K1448" s="17" t="str">
        <f aca="false">IF($C1448="","",MAX(1,IFERROR(INDEX(⑥商品照会CSV!$M$2:$M$3001,MATCH($C1448,⑥商品照会CSV!$A$2:$A$3001,0)),1)))</f>
        <v/>
      </c>
      <c r="L1448" s="40" t="str">
        <f aca="false">IF($C1448="","",IFERROR(INDEX(⑥商品照会CSV!$Q$2:$Q$3001,MATCH($C1448,⑥商品照会CSV!$A$2:$A$3001,0)),0))</f>
        <v/>
      </c>
      <c r="M1448" s="40" t="str">
        <f aca="false">IF($C1448="","",N($L1448)*N($K1448))</f>
        <v/>
      </c>
      <c r="N1448" s="17" t="str">
        <f aca="false">IF($C1448="","",MAX(1,IFERROR(INDEX(⑥商品照会CSV!$AK$2:$AK$3001,MATCH($C1448,⑥商品照会CSV!$A$2:$A$3001,0)),1)))</f>
        <v/>
      </c>
      <c r="O1448" s="12" t="str">
        <f aca="false">IF($C1448="","",IFERROR(IF(INDEX(⑥商品照会CSV!$AN$2:$AN$3001,MATCH($C1448,⑥商品照会CSV!$A$2:$A$3001,0))=1,"バラ",IF(INDEX(⑥商品照会CSV!$AM$2:$AM$3001,MATCH($C1448,⑥商品照会CSV!$A$2:$A$3001,0))=1,"中間包装","ケース")),"ケース"))</f>
        <v/>
      </c>
      <c r="P1448" s="18"/>
      <c r="Q1448" s="14"/>
      <c r="R1448" s="17" t="str">
        <f aca="false">IF($C1448="","",N($Q1448)*N($K1448))</f>
        <v/>
      </c>
    </row>
    <row r="1449" customFormat="false" ht="15" hidden="false" customHeight="false" outlineLevel="0" collapsed="false">
      <c r="B1449" s="12" t="n">
        <v>1444</v>
      </c>
      <c r="C1449" s="36" t="str">
        <f aca="false">IF(①在庫CSV_発注日!$M1445="","",①在庫CSV_発注日!$M1445&amp;"")</f>
        <v/>
      </c>
      <c r="D1449" s="12" t="str">
        <f aca="false">IF($C1449="","",①在庫CSV_発注日!$N1445)</f>
        <v/>
      </c>
      <c r="E1449" s="12" t="str">
        <f aca="false">IF($C1449="","",①在庫CSV_発注日!$H1445)</f>
        <v/>
      </c>
      <c r="F1449" s="12" t="str">
        <f aca="false">IF($C1449="","",①在庫CSV_発注日!$L1445)</f>
        <v/>
      </c>
      <c r="G1449" s="18"/>
      <c r="H1449" s="17" t="str">
        <f aca="false">IF($C1449="","",N(①在庫CSV_発注日!$Z1445))</f>
        <v/>
      </c>
      <c r="I1449" s="37" t="str">
        <f aca="false">IF($C1449="","",SUMIFS(⑤減算マスタCSV!$L$2:$L$8001,⑤減算マスタCSV!$F$2:$F$8001,$C1449,⑤減算マスタCSV!$K$2:$K$8001,1))</f>
        <v/>
      </c>
      <c r="J1449" s="17" t="str">
        <f aca="false">IF($C1449="","",IFERROR(INDEX(⑤減算マスタCSV!$H$2:$H$8001,MATCH($C1449,⑤減算マスタCSV!$F$2:$F$8001,0)),1))</f>
        <v/>
      </c>
      <c r="K1449" s="17" t="str">
        <f aca="false">IF($C1449="","",MAX(1,IFERROR(INDEX(⑥商品照会CSV!$M$2:$M$3001,MATCH($C1449,⑥商品照会CSV!$A$2:$A$3001,0)),1)))</f>
        <v/>
      </c>
      <c r="L1449" s="40" t="str">
        <f aca="false">IF($C1449="","",IFERROR(INDEX(⑥商品照会CSV!$Q$2:$Q$3001,MATCH($C1449,⑥商品照会CSV!$A$2:$A$3001,0)),0))</f>
        <v/>
      </c>
      <c r="M1449" s="40" t="str">
        <f aca="false">IF($C1449="","",N($L1449)*N($K1449))</f>
        <v/>
      </c>
      <c r="N1449" s="17" t="str">
        <f aca="false">IF($C1449="","",MAX(1,IFERROR(INDEX(⑥商品照会CSV!$AK$2:$AK$3001,MATCH($C1449,⑥商品照会CSV!$A$2:$A$3001,0)),1)))</f>
        <v/>
      </c>
      <c r="O1449" s="12" t="str">
        <f aca="false">IF($C1449="","",IFERROR(IF(INDEX(⑥商品照会CSV!$AN$2:$AN$3001,MATCH($C1449,⑥商品照会CSV!$A$2:$A$3001,0))=1,"バラ",IF(INDEX(⑥商品照会CSV!$AM$2:$AM$3001,MATCH($C1449,⑥商品照会CSV!$A$2:$A$3001,0))=1,"中間包装","ケース")),"ケース"))</f>
        <v/>
      </c>
      <c r="P1449" s="18"/>
      <c r="Q1449" s="14"/>
      <c r="R1449" s="17" t="str">
        <f aca="false">IF($C1449="","",N($Q1449)*N($K1449))</f>
        <v/>
      </c>
    </row>
    <row r="1450" customFormat="false" ht="15" hidden="false" customHeight="false" outlineLevel="0" collapsed="false">
      <c r="B1450" s="12" t="n">
        <v>1445</v>
      </c>
      <c r="C1450" s="36" t="str">
        <f aca="false">IF(①在庫CSV_発注日!$M1446="","",①在庫CSV_発注日!$M1446&amp;"")</f>
        <v/>
      </c>
      <c r="D1450" s="12" t="str">
        <f aca="false">IF($C1450="","",①在庫CSV_発注日!$N1446)</f>
        <v/>
      </c>
      <c r="E1450" s="12" t="str">
        <f aca="false">IF($C1450="","",①在庫CSV_発注日!$H1446)</f>
        <v/>
      </c>
      <c r="F1450" s="12" t="str">
        <f aca="false">IF($C1450="","",①在庫CSV_発注日!$L1446)</f>
        <v/>
      </c>
      <c r="G1450" s="18"/>
      <c r="H1450" s="17" t="str">
        <f aca="false">IF($C1450="","",N(①在庫CSV_発注日!$Z1446))</f>
        <v/>
      </c>
      <c r="I1450" s="37" t="str">
        <f aca="false">IF($C1450="","",SUMIFS(⑤減算マスタCSV!$L$2:$L$8001,⑤減算マスタCSV!$F$2:$F$8001,$C1450,⑤減算マスタCSV!$K$2:$K$8001,1))</f>
        <v/>
      </c>
      <c r="J1450" s="17" t="str">
        <f aca="false">IF($C1450="","",IFERROR(INDEX(⑤減算マスタCSV!$H$2:$H$8001,MATCH($C1450,⑤減算マスタCSV!$F$2:$F$8001,0)),1))</f>
        <v/>
      </c>
      <c r="K1450" s="17" t="str">
        <f aca="false">IF($C1450="","",MAX(1,IFERROR(INDEX(⑥商品照会CSV!$M$2:$M$3001,MATCH($C1450,⑥商品照会CSV!$A$2:$A$3001,0)),1)))</f>
        <v/>
      </c>
      <c r="L1450" s="40" t="str">
        <f aca="false">IF($C1450="","",IFERROR(INDEX(⑥商品照会CSV!$Q$2:$Q$3001,MATCH($C1450,⑥商品照会CSV!$A$2:$A$3001,0)),0))</f>
        <v/>
      </c>
      <c r="M1450" s="40" t="str">
        <f aca="false">IF($C1450="","",N($L1450)*N($K1450))</f>
        <v/>
      </c>
      <c r="N1450" s="17" t="str">
        <f aca="false">IF($C1450="","",MAX(1,IFERROR(INDEX(⑥商品照会CSV!$AK$2:$AK$3001,MATCH($C1450,⑥商品照会CSV!$A$2:$A$3001,0)),1)))</f>
        <v/>
      </c>
      <c r="O1450" s="12" t="str">
        <f aca="false">IF($C1450="","",IFERROR(IF(INDEX(⑥商品照会CSV!$AN$2:$AN$3001,MATCH($C1450,⑥商品照会CSV!$A$2:$A$3001,0))=1,"バラ",IF(INDEX(⑥商品照会CSV!$AM$2:$AM$3001,MATCH($C1450,⑥商品照会CSV!$A$2:$A$3001,0))=1,"中間包装","ケース")),"ケース"))</f>
        <v/>
      </c>
      <c r="P1450" s="18"/>
      <c r="Q1450" s="14"/>
      <c r="R1450" s="17" t="str">
        <f aca="false">IF($C1450="","",N($Q1450)*N($K1450))</f>
        <v/>
      </c>
    </row>
    <row r="1451" customFormat="false" ht="15" hidden="false" customHeight="false" outlineLevel="0" collapsed="false">
      <c r="B1451" s="12" t="n">
        <v>1446</v>
      </c>
      <c r="C1451" s="36" t="str">
        <f aca="false">IF(①在庫CSV_発注日!$M1447="","",①在庫CSV_発注日!$M1447&amp;"")</f>
        <v/>
      </c>
      <c r="D1451" s="12" t="str">
        <f aca="false">IF($C1451="","",①在庫CSV_発注日!$N1447)</f>
        <v/>
      </c>
      <c r="E1451" s="12" t="str">
        <f aca="false">IF($C1451="","",①在庫CSV_発注日!$H1447)</f>
        <v/>
      </c>
      <c r="F1451" s="12" t="str">
        <f aca="false">IF($C1451="","",①在庫CSV_発注日!$L1447)</f>
        <v/>
      </c>
      <c r="G1451" s="18"/>
      <c r="H1451" s="17" t="str">
        <f aca="false">IF($C1451="","",N(①在庫CSV_発注日!$Z1447))</f>
        <v/>
      </c>
      <c r="I1451" s="37" t="str">
        <f aca="false">IF($C1451="","",SUMIFS(⑤減算マスタCSV!$L$2:$L$8001,⑤減算マスタCSV!$F$2:$F$8001,$C1451,⑤減算マスタCSV!$K$2:$K$8001,1))</f>
        <v/>
      </c>
      <c r="J1451" s="17" t="str">
        <f aca="false">IF($C1451="","",IFERROR(INDEX(⑤減算マスタCSV!$H$2:$H$8001,MATCH($C1451,⑤減算マスタCSV!$F$2:$F$8001,0)),1))</f>
        <v/>
      </c>
      <c r="K1451" s="17" t="str">
        <f aca="false">IF($C1451="","",MAX(1,IFERROR(INDEX(⑥商品照会CSV!$M$2:$M$3001,MATCH($C1451,⑥商品照会CSV!$A$2:$A$3001,0)),1)))</f>
        <v/>
      </c>
      <c r="L1451" s="40" t="str">
        <f aca="false">IF($C1451="","",IFERROR(INDEX(⑥商品照会CSV!$Q$2:$Q$3001,MATCH($C1451,⑥商品照会CSV!$A$2:$A$3001,0)),0))</f>
        <v/>
      </c>
      <c r="M1451" s="40" t="str">
        <f aca="false">IF($C1451="","",N($L1451)*N($K1451))</f>
        <v/>
      </c>
      <c r="N1451" s="17" t="str">
        <f aca="false">IF($C1451="","",MAX(1,IFERROR(INDEX(⑥商品照会CSV!$AK$2:$AK$3001,MATCH($C1451,⑥商品照会CSV!$A$2:$A$3001,0)),1)))</f>
        <v/>
      </c>
      <c r="O1451" s="12" t="str">
        <f aca="false">IF($C1451="","",IFERROR(IF(INDEX(⑥商品照会CSV!$AN$2:$AN$3001,MATCH($C1451,⑥商品照会CSV!$A$2:$A$3001,0))=1,"バラ",IF(INDEX(⑥商品照会CSV!$AM$2:$AM$3001,MATCH($C1451,⑥商品照会CSV!$A$2:$A$3001,0))=1,"中間包装","ケース")),"ケース"))</f>
        <v/>
      </c>
      <c r="P1451" s="18"/>
      <c r="Q1451" s="14"/>
      <c r="R1451" s="17" t="str">
        <f aca="false">IF($C1451="","",N($Q1451)*N($K1451))</f>
        <v/>
      </c>
    </row>
    <row r="1452" customFormat="false" ht="15" hidden="false" customHeight="false" outlineLevel="0" collapsed="false">
      <c r="B1452" s="12" t="n">
        <v>1447</v>
      </c>
      <c r="C1452" s="36" t="str">
        <f aca="false">IF(①在庫CSV_発注日!$M1448="","",①在庫CSV_発注日!$M1448&amp;"")</f>
        <v/>
      </c>
      <c r="D1452" s="12" t="str">
        <f aca="false">IF($C1452="","",①在庫CSV_発注日!$N1448)</f>
        <v/>
      </c>
      <c r="E1452" s="12" t="str">
        <f aca="false">IF($C1452="","",①在庫CSV_発注日!$H1448)</f>
        <v/>
      </c>
      <c r="F1452" s="12" t="str">
        <f aca="false">IF($C1452="","",①在庫CSV_発注日!$L1448)</f>
        <v/>
      </c>
      <c r="G1452" s="18"/>
      <c r="H1452" s="17" t="str">
        <f aca="false">IF($C1452="","",N(①在庫CSV_発注日!$Z1448))</f>
        <v/>
      </c>
      <c r="I1452" s="37" t="str">
        <f aca="false">IF($C1452="","",SUMIFS(⑤減算マスタCSV!$L$2:$L$8001,⑤減算マスタCSV!$F$2:$F$8001,$C1452,⑤減算マスタCSV!$K$2:$K$8001,1))</f>
        <v/>
      </c>
      <c r="J1452" s="17" t="str">
        <f aca="false">IF($C1452="","",IFERROR(INDEX(⑤減算マスタCSV!$H$2:$H$8001,MATCH($C1452,⑤減算マスタCSV!$F$2:$F$8001,0)),1))</f>
        <v/>
      </c>
      <c r="K1452" s="17" t="str">
        <f aca="false">IF($C1452="","",MAX(1,IFERROR(INDEX(⑥商品照会CSV!$M$2:$M$3001,MATCH($C1452,⑥商品照会CSV!$A$2:$A$3001,0)),1)))</f>
        <v/>
      </c>
      <c r="L1452" s="40" t="str">
        <f aca="false">IF($C1452="","",IFERROR(INDEX(⑥商品照会CSV!$Q$2:$Q$3001,MATCH($C1452,⑥商品照会CSV!$A$2:$A$3001,0)),0))</f>
        <v/>
      </c>
      <c r="M1452" s="40" t="str">
        <f aca="false">IF($C1452="","",N($L1452)*N($K1452))</f>
        <v/>
      </c>
      <c r="N1452" s="17" t="str">
        <f aca="false">IF($C1452="","",MAX(1,IFERROR(INDEX(⑥商品照会CSV!$AK$2:$AK$3001,MATCH($C1452,⑥商品照会CSV!$A$2:$A$3001,0)),1)))</f>
        <v/>
      </c>
      <c r="O1452" s="12" t="str">
        <f aca="false">IF($C1452="","",IFERROR(IF(INDEX(⑥商品照会CSV!$AN$2:$AN$3001,MATCH($C1452,⑥商品照会CSV!$A$2:$A$3001,0))=1,"バラ",IF(INDEX(⑥商品照会CSV!$AM$2:$AM$3001,MATCH($C1452,⑥商品照会CSV!$A$2:$A$3001,0))=1,"中間包装","ケース")),"ケース"))</f>
        <v/>
      </c>
      <c r="P1452" s="18"/>
      <c r="Q1452" s="14"/>
      <c r="R1452" s="17" t="str">
        <f aca="false">IF($C1452="","",N($Q1452)*N($K1452))</f>
        <v/>
      </c>
    </row>
    <row r="1453" customFormat="false" ht="15" hidden="false" customHeight="false" outlineLevel="0" collapsed="false">
      <c r="B1453" s="12" t="n">
        <v>1448</v>
      </c>
      <c r="C1453" s="36" t="str">
        <f aca="false">IF(①在庫CSV_発注日!$M1449="","",①在庫CSV_発注日!$M1449&amp;"")</f>
        <v/>
      </c>
      <c r="D1453" s="12" t="str">
        <f aca="false">IF($C1453="","",①在庫CSV_発注日!$N1449)</f>
        <v/>
      </c>
      <c r="E1453" s="12" t="str">
        <f aca="false">IF($C1453="","",①在庫CSV_発注日!$H1449)</f>
        <v/>
      </c>
      <c r="F1453" s="12" t="str">
        <f aca="false">IF($C1453="","",①在庫CSV_発注日!$L1449)</f>
        <v/>
      </c>
      <c r="G1453" s="18"/>
      <c r="H1453" s="17" t="str">
        <f aca="false">IF($C1453="","",N(①在庫CSV_発注日!$Z1449))</f>
        <v/>
      </c>
      <c r="I1453" s="37" t="str">
        <f aca="false">IF($C1453="","",SUMIFS(⑤減算マスタCSV!$L$2:$L$8001,⑤減算マスタCSV!$F$2:$F$8001,$C1453,⑤減算マスタCSV!$K$2:$K$8001,1))</f>
        <v/>
      </c>
      <c r="J1453" s="17" t="str">
        <f aca="false">IF($C1453="","",IFERROR(INDEX(⑤減算マスタCSV!$H$2:$H$8001,MATCH($C1453,⑤減算マスタCSV!$F$2:$F$8001,0)),1))</f>
        <v/>
      </c>
      <c r="K1453" s="17" t="str">
        <f aca="false">IF($C1453="","",MAX(1,IFERROR(INDEX(⑥商品照会CSV!$M$2:$M$3001,MATCH($C1453,⑥商品照会CSV!$A$2:$A$3001,0)),1)))</f>
        <v/>
      </c>
      <c r="L1453" s="40" t="str">
        <f aca="false">IF($C1453="","",IFERROR(INDEX(⑥商品照会CSV!$Q$2:$Q$3001,MATCH($C1453,⑥商品照会CSV!$A$2:$A$3001,0)),0))</f>
        <v/>
      </c>
      <c r="M1453" s="40" t="str">
        <f aca="false">IF($C1453="","",N($L1453)*N($K1453))</f>
        <v/>
      </c>
      <c r="N1453" s="17" t="str">
        <f aca="false">IF($C1453="","",MAX(1,IFERROR(INDEX(⑥商品照会CSV!$AK$2:$AK$3001,MATCH($C1453,⑥商品照会CSV!$A$2:$A$3001,0)),1)))</f>
        <v/>
      </c>
      <c r="O1453" s="12" t="str">
        <f aca="false">IF($C1453="","",IFERROR(IF(INDEX(⑥商品照会CSV!$AN$2:$AN$3001,MATCH($C1453,⑥商品照会CSV!$A$2:$A$3001,0))=1,"バラ",IF(INDEX(⑥商品照会CSV!$AM$2:$AM$3001,MATCH($C1453,⑥商品照会CSV!$A$2:$A$3001,0))=1,"中間包装","ケース")),"ケース"))</f>
        <v/>
      </c>
      <c r="P1453" s="18"/>
      <c r="Q1453" s="14"/>
      <c r="R1453" s="17" t="str">
        <f aca="false">IF($C1453="","",N($Q1453)*N($K1453))</f>
        <v/>
      </c>
    </row>
    <row r="1454" customFormat="false" ht="15" hidden="false" customHeight="false" outlineLevel="0" collapsed="false">
      <c r="B1454" s="12" t="n">
        <v>1449</v>
      </c>
      <c r="C1454" s="36" t="str">
        <f aca="false">IF(①在庫CSV_発注日!$M1450="","",①在庫CSV_発注日!$M1450&amp;"")</f>
        <v/>
      </c>
      <c r="D1454" s="12" t="str">
        <f aca="false">IF($C1454="","",①在庫CSV_発注日!$N1450)</f>
        <v/>
      </c>
      <c r="E1454" s="12" t="str">
        <f aca="false">IF($C1454="","",①在庫CSV_発注日!$H1450)</f>
        <v/>
      </c>
      <c r="F1454" s="12" t="str">
        <f aca="false">IF($C1454="","",①在庫CSV_発注日!$L1450)</f>
        <v/>
      </c>
      <c r="G1454" s="18"/>
      <c r="H1454" s="17" t="str">
        <f aca="false">IF($C1454="","",N(①在庫CSV_発注日!$Z1450))</f>
        <v/>
      </c>
      <c r="I1454" s="37" t="str">
        <f aca="false">IF($C1454="","",SUMIFS(⑤減算マスタCSV!$L$2:$L$8001,⑤減算マスタCSV!$F$2:$F$8001,$C1454,⑤減算マスタCSV!$K$2:$K$8001,1))</f>
        <v/>
      </c>
      <c r="J1454" s="17" t="str">
        <f aca="false">IF($C1454="","",IFERROR(INDEX(⑤減算マスタCSV!$H$2:$H$8001,MATCH($C1454,⑤減算マスタCSV!$F$2:$F$8001,0)),1))</f>
        <v/>
      </c>
      <c r="K1454" s="17" t="str">
        <f aca="false">IF($C1454="","",MAX(1,IFERROR(INDEX(⑥商品照会CSV!$M$2:$M$3001,MATCH($C1454,⑥商品照会CSV!$A$2:$A$3001,0)),1)))</f>
        <v/>
      </c>
      <c r="L1454" s="40" t="str">
        <f aca="false">IF($C1454="","",IFERROR(INDEX(⑥商品照会CSV!$Q$2:$Q$3001,MATCH($C1454,⑥商品照会CSV!$A$2:$A$3001,0)),0))</f>
        <v/>
      </c>
      <c r="M1454" s="40" t="str">
        <f aca="false">IF($C1454="","",N($L1454)*N($K1454))</f>
        <v/>
      </c>
      <c r="N1454" s="17" t="str">
        <f aca="false">IF($C1454="","",MAX(1,IFERROR(INDEX(⑥商品照会CSV!$AK$2:$AK$3001,MATCH($C1454,⑥商品照会CSV!$A$2:$A$3001,0)),1)))</f>
        <v/>
      </c>
      <c r="O1454" s="12" t="str">
        <f aca="false">IF($C1454="","",IFERROR(IF(INDEX(⑥商品照会CSV!$AN$2:$AN$3001,MATCH($C1454,⑥商品照会CSV!$A$2:$A$3001,0))=1,"バラ",IF(INDEX(⑥商品照会CSV!$AM$2:$AM$3001,MATCH($C1454,⑥商品照会CSV!$A$2:$A$3001,0))=1,"中間包装","ケース")),"ケース"))</f>
        <v/>
      </c>
      <c r="P1454" s="18"/>
      <c r="Q1454" s="14"/>
      <c r="R1454" s="17" t="str">
        <f aca="false">IF($C1454="","",N($Q1454)*N($K1454))</f>
        <v/>
      </c>
    </row>
    <row r="1455" customFormat="false" ht="15" hidden="false" customHeight="false" outlineLevel="0" collapsed="false">
      <c r="B1455" s="12" t="n">
        <v>1450</v>
      </c>
      <c r="C1455" s="36" t="str">
        <f aca="false">IF(①在庫CSV_発注日!$M1451="","",①在庫CSV_発注日!$M1451&amp;"")</f>
        <v/>
      </c>
      <c r="D1455" s="12" t="str">
        <f aca="false">IF($C1455="","",①在庫CSV_発注日!$N1451)</f>
        <v/>
      </c>
      <c r="E1455" s="12" t="str">
        <f aca="false">IF($C1455="","",①在庫CSV_発注日!$H1451)</f>
        <v/>
      </c>
      <c r="F1455" s="12" t="str">
        <f aca="false">IF($C1455="","",①在庫CSV_発注日!$L1451)</f>
        <v/>
      </c>
      <c r="G1455" s="18"/>
      <c r="H1455" s="17" t="str">
        <f aca="false">IF($C1455="","",N(①在庫CSV_発注日!$Z1451))</f>
        <v/>
      </c>
      <c r="I1455" s="37" t="str">
        <f aca="false">IF($C1455="","",SUMIFS(⑤減算マスタCSV!$L$2:$L$8001,⑤減算マスタCSV!$F$2:$F$8001,$C1455,⑤減算マスタCSV!$K$2:$K$8001,1))</f>
        <v/>
      </c>
      <c r="J1455" s="17" t="str">
        <f aca="false">IF($C1455="","",IFERROR(INDEX(⑤減算マスタCSV!$H$2:$H$8001,MATCH($C1455,⑤減算マスタCSV!$F$2:$F$8001,0)),1))</f>
        <v/>
      </c>
      <c r="K1455" s="17" t="str">
        <f aca="false">IF($C1455="","",MAX(1,IFERROR(INDEX(⑥商品照会CSV!$M$2:$M$3001,MATCH($C1455,⑥商品照会CSV!$A$2:$A$3001,0)),1)))</f>
        <v/>
      </c>
      <c r="L1455" s="40" t="str">
        <f aca="false">IF($C1455="","",IFERROR(INDEX(⑥商品照会CSV!$Q$2:$Q$3001,MATCH($C1455,⑥商品照会CSV!$A$2:$A$3001,0)),0))</f>
        <v/>
      </c>
      <c r="M1455" s="40" t="str">
        <f aca="false">IF($C1455="","",N($L1455)*N($K1455))</f>
        <v/>
      </c>
      <c r="N1455" s="17" t="str">
        <f aca="false">IF($C1455="","",MAX(1,IFERROR(INDEX(⑥商品照会CSV!$AK$2:$AK$3001,MATCH($C1455,⑥商品照会CSV!$A$2:$A$3001,0)),1)))</f>
        <v/>
      </c>
      <c r="O1455" s="12" t="str">
        <f aca="false">IF($C1455="","",IFERROR(IF(INDEX(⑥商品照会CSV!$AN$2:$AN$3001,MATCH($C1455,⑥商品照会CSV!$A$2:$A$3001,0))=1,"バラ",IF(INDEX(⑥商品照会CSV!$AM$2:$AM$3001,MATCH($C1455,⑥商品照会CSV!$A$2:$A$3001,0))=1,"中間包装","ケース")),"ケース"))</f>
        <v/>
      </c>
      <c r="P1455" s="18"/>
      <c r="Q1455" s="14"/>
      <c r="R1455" s="17" t="str">
        <f aca="false">IF($C1455="","",N($Q1455)*N($K1455))</f>
        <v/>
      </c>
    </row>
    <row r="1456" customFormat="false" ht="15" hidden="false" customHeight="false" outlineLevel="0" collapsed="false">
      <c r="B1456" s="12" t="n">
        <v>1451</v>
      </c>
      <c r="C1456" s="36" t="str">
        <f aca="false">IF(①在庫CSV_発注日!$M1452="","",①在庫CSV_発注日!$M1452&amp;"")</f>
        <v/>
      </c>
      <c r="D1456" s="12" t="str">
        <f aca="false">IF($C1456="","",①在庫CSV_発注日!$N1452)</f>
        <v/>
      </c>
      <c r="E1456" s="12" t="str">
        <f aca="false">IF($C1456="","",①在庫CSV_発注日!$H1452)</f>
        <v/>
      </c>
      <c r="F1456" s="12" t="str">
        <f aca="false">IF($C1456="","",①在庫CSV_発注日!$L1452)</f>
        <v/>
      </c>
      <c r="G1456" s="18"/>
      <c r="H1456" s="17" t="str">
        <f aca="false">IF($C1456="","",N(①在庫CSV_発注日!$Z1452))</f>
        <v/>
      </c>
      <c r="I1456" s="37" t="str">
        <f aca="false">IF($C1456="","",SUMIFS(⑤減算マスタCSV!$L$2:$L$8001,⑤減算マスタCSV!$F$2:$F$8001,$C1456,⑤減算マスタCSV!$K$2:$K$8001,1))</f>
        <v/>
      </c>
      <c r="J1456" s="17" t="str">
        <f aca="false">IF($C1456="","",IFERROR(INDEX(⑤減算マスタCSV!$H$2:$H$8001,MATCH($C1456,⑤減算マスタCSV!$F$2:$F$8001,0)),1))</f>
        <v/>
      </c>
      <c r="K1456" s="17" t="str">
        <f aca="false">IF($C1456="","",MAX(1,IFERROR(INDEX(⑥商品照会CSV!$M$2:$M$3001,MATCH($C1456,⑥商品照会CSV!$A$2:$A$3001,0)),1)))</f>
        <v/>
      </c>
      <c r="L1456" s="40" t="str">
        <f aca="false">IF($C1456="","",IFERROR(INDEX(⑥商品照会CSV!$Q$2:$Q$3001,MATCH($C1456,⑥商品照会CSV!$A$2:$A$3001,0)),0))</f>
        <v/>
      </c>
      <c r="M1456" s="40" t="str">
        <f aca="false">IF($C1456="","",N($L1456)*N($K1456))</f>
        <v/>
      </c>
      <c r="N1456" s="17" t="str">
        <f aca="false">IF($C1456="","",MAX(1,IFERROR(INDEX(⑥商品照会CSV!$AK$2:$AK$3001,MATCH($C1456,⑥商品照会CSV!$A$2:$A$3001,0)),1)))</f>
        <v/>
      </c>
      <c r="O1456" s="12" t="str">
        <f aca="false">IF($C1456="","",IFERROR(IF(INDEX(⑥商品照会CSV!$AN$2:$AN$3001,MATCH($C1456,⑥商品照会CSV!$A$2:$A$3001,0))=1,"バラ",IF(INDEX(⑥商品照会CSV!$AM$2:$AM$3001,MATCH($C1456,⑥商品照会CSV!$A$2:$A$3001,0))=1,"中間包装","ケース")),"ケース"))</f>
        <v/>
      </c>
      <c r="P1456" s="18"/>
      <c r="Q1456" s="14"/>
      <c r="R1456" s="17" t="str">
        <f aca="false">IF($C1456="","",N($Q1456)*N($K1456))</f>
        <v/>
      </c>
    </row>
    <row r="1457" customFormat="false" ht="15" hidden="false" customHeight="false" outlineLevel="0" collapsed="false">
      <c r="B1457" s="12" t="n">
        <v>1452</v>
      </c>
      <c r="C1457" s="36" t="str">
        <f aca="false">IF(①在庫CSV_発注日!$M1453="","",①在庫CSV_発注日!$M1453&amp;"")</f>
        <v/>
      </c>
      <c r="D1457" s="12" t="str">
        <f aca="false">IF($C1457="","",①在庫CSV_発注日!$N1453)</f>
        <v/>
      </c>
      <c r="E1457" s="12" t="str">
        <f aca="false">IF($C1457="","",①在庫CSV_発注日!$H1453)</f>
        <v/>
      </c>
      <c r="F1457" s="12" t="str">
        <f aca="false">IF($C1457="","",①在庫CSV_発注日!$L1453)</f>
        <v/>
      </c>
      <c r="G1457" s="18"/>
      <c r="H1457" s="17" t="str">
        <f aca="false">IF($C1457="","",N(①在庫CSV_発注日!$Z1453))</f>
        <v/>
      </c>
      <c r="I1457" s="37" t="str">
        <f aca="false">IF($C1457="","",SUMIFS(⑤減算マスタCSV!$L$2:$L$8001,⑤減算マスタCSV!$F$2:$F$8001,$C1457,⑤減算マスタCSV!$K$2:$K$8001,1))</f>
        <v/>
      </c>
      <c r="J1457" s="17" t="str">
        <f aca="false">IF($C1457="","",IFERROR(INDEX(⑤減算マスタCSV!$H$2:$H$8001,MATCH($C1457,⑤減算マスタCSV!$F$2:$F$8001,0)),1))</f>
        <v/>
      </c>
      <c r="K1457" s="17" t="str">
        <f aca="false">IF($C1457="","",MAX(1,IFERROR(INDEX(⑥商品照会CSV!$M$2:$M$3001,MATCH($C1457,⑥商品照会CSV!$A$2:$A$3001,0)),1)))</f>
        <v/>
      </c>
      <c r="L1457" s="40" t="str">
        <f aca="false">IF($C1457="","",IFERROR(INDEX(⑥商品照会CSV!$Q$2:$Q$3001,MATCH($C1457,⑥商品照会CSV!$A$2:$A$3001,0)),0))</f>
        <v/>
      </c>
      <c r="M1457" s="40" t="str">
        <f aca="false">IF($C1457="","",N($L1457)*N($K1457))</f>
        <v/>
      </c>
      <c r="N1457" s="17" t="str">
        <f aca="false">IF($C1457="","",MAX(1,IFERROR(INDEX(⑥商品照会CSV!$AK$2:$AK$3001,MATCH($C1457,⑥商品照会CSV!$A$2:$A$3001,0)),1)))</f>
        <v/>
      </c>
      <c r="O1457" s="12" t="str">
        <f aca="false">IF($C1457="","",IFERROR(IF(INDEX(⑥商品照会CSV!$AN$2:$AN$3001,MATCH($C1457,⑥商品照会CSV!$A$2:$A$3001,0))=1,"バラ",IF(INDEX(⑥商品照会CSV!$AM$2:$AM$3001,MATCH($C1457,⑥商品照会CSV!$A$2:$A$3001,0))=1,"中間包装","ケース")),"ケース"))</f>
        <v/>
      </c>
      <c r="P1457" s="18"/>
      <c r="Q1457" s="14"/>
      <c r="R1457" s="17" t="str">
        <f aca="false">IF($C1457="","",N($Q1457)*N($K1457))</f>
        <v/>
      </c>
    </row>
    <row r="1458" customFormat="false" ht="15" hidden="false" customHeight="false" outlineLevel="0" collapsed="false">
      <c r="B1458" s="12" t="n">
        <v>1453</v>
      </c>
      <c r="C1458" s="36" t="str">
        <f aca="false">IF(①在庫CSV_発注日!$M1454="","",①在庫CSV_発注日!$M1454&amp;"")</f>
        <v/>
      </c>
      <c r="D1458" s="12" t="str">
        <f aca="false">IF($C1458="","",①在庫CSV_発注日!$N1454)</f>
        <v/>
      </c>
      <c r="E1458" s="12" t="str">
        <f aca="false">IF($C1458="","",①在庫CSV_発注日!$H1454)</f>
        <v/>
      </c>
      <c r="F1458" s="12" t="str">
        <f aca="false">IF($C1458="","",①在庫CSV_発注日!$L1454)</f>
        <v/>
      </c>
      <c r="G1458" s="18"/>
      <c r="H1458" s="17" t="str">
        <f aca="false">IF($C1458="","",N(①在庫CSV_発注日!$Z1454))</f>
        <v/>
      </c>
      <c r="I1458" s="37" t="str">
        <f aca="false">IF($C1458="","",SUMIFS(⑤減算マスタCSV!$L$2:$L$8001,⑤減算マスタCSV!$F$2:$F$8001,$C1458,⑤減算マスタCSV!$K$2:$K$8001,1))</f>
        <v/>
      </c>
      <c r="J1458" s="17" t="str">
        <f aca="false">IF($C1458="","",IFERROR(INDEX(⑤減算マスタCSV!$H$2:$H$8001,MATCH($C1458,⑤減算マスタCSV!$F$2:$F$8001,0)),1))</f>
        <v/>
      </c>
      <c r="K1458" s="17" t="str">
        <f aca="false">IF($C1458="","",MAX(1,IFERROR(INDEX(⑥商品照会CSV!$M$2:$M$3001,MATCH($C1458,⑥商品照会CSV!$A$2:$A$3001,0)),1)))</f>
        <v/>
      </c>
      <c r="L1458" s="40" t="str">
        <f aca="false">IF($C1458="","",IFERROR(INDEX(⑥商品照会CSV!$Q$2:$Q$3001,MATCH($C1458,⑥商品照会CSV!$A$2:$A$3001,0)),0))</f>
        <v/>
      </c>
      <c r="M1458" s="40" t="str">
        <f aca="false">IF($C1458="","",N($L1458)*N($K1458))</f>
        <v/>
      </c>
      <c r="N1458" s="17" t="str">
        <f aca="false">IF($C1458="","",MAX(1,IFERROR(INDEX(⑥商品照会CSV!$AK$2:$AK$3001,MATCH($C1458,⑥商品照会CSV!$A$2:$A$3001,0)),1)))</f>
        <v/>
      </c>
      <c r="O1458" s="12" t="str">
        <f aca="false">IF($C1458="","",IFERROR(IF(INDEX(⑥商品照会CSV!$AN$2:$AN$3001,MATCH($C1458,⑥商品照会CSV!$A$2:$A$3001,0))=1,"バラ",IF(INDEX(⑥商品照会CSV!$AM$2:$AM$3001,MATCH($C1458,⑥商品照会CSV!$A$2:$A$3001,0))=1,"中間包装","ケース")),"ケース"))</f>
        <v/>
      </c>
      <c r="P1458" s="18"/>
      <c r="Q1458" s="14"/>
      <c r="R1458" s="17" t="str">
        <f aca="false">IF($C1458="","",N($Q1458)*N($K1458))</f>
        <v/>
      </c>
    </row>
    <row r="1459" customFormat="false" ht="15" hidden="false" customHeight="false" outlineLevel="0" collapsed="false">
      <c r="B1459" s="12" t="n">
        <v>1454</v>
      </c>
      <c r="C1459" s="36" t="str">
        <f aca="false">IF(①在庫CSV_発注日!$M1455="","",①在庫CSV_発注日!$M1455&amp;"")</f>
        <v/>
      </c>
      <c r="D1459" s="12" t="str">
        <f aca="false">IF($C1459="","",①在庫CSV_発注日!$N1455)</f>
        <v/>
      </c>
      <c r="E1459" s="12" t="str">
        <f aca="false">IF($C1459="","",①在庫CSV_発注日!$H1455)</f>
        <v/>
      </c>
      <c r="F1459" s="12" t="str">
        <f aca="false">IF($C1459="","",①在庫CSV_発注日!$L1455)</f>
        <v/>
      </c>
      <c r="G1459" s="18"/>
      <c r="H1459" s="17" t="str">
        <f aca="false">IF($C1459="","",N(①在庫CSV_発注日!$Z1455))</f>
        <v/>
      </c>
      <c r="I1459" s="37" t="str">
        <f aca="false">IF($C1459="","",SUMIFS(⑤減算マスタCSV!$L$2:$L$8001,⑤減算マスタCSV!$F$2:$F$8001,$C1459,⑤減算マスタCSV!$K$2:$K$8001,1))</f>
        <v/>
      </c>
      <c r="J1459" s="17" t="str">
        <f aca="false">IF($C1459="","",IFERROR(INDEX(⑤減算マスタCSV!$H$2:$H$8001,MATCH($C1459,⑤減算マスタCSV!$F$2:$F$8001,0)),1))</f>
        <v/>
      </c>
      <c r="K1459" s="17" t="str">
        <f aca="false">IF($C1459="","",MAX(1,IFERROR(INDEX(⑥商品照会CSV!$M$2:$M$3001,MATCH($C1459,⑥商品照会CSV!$A$2:$A$3001,0)),1)))</f>
        <v/>
      </c>
      <c r="L1459" s="40" t="str">
        <f aca="false">IF($C1459="","",IFERROR(INDEX(⑥商品照会CSV!$Q$2:$Q$3001,MATCH($C1459,⑥商品照会CSV!$A$2:$A$3001,0)),0))</f>
        <v/>
      </c>
      <c r="M1459" s="40" t="str">
        <f aca="false">IF($C1459="","",N($L1459)*N($K1459))</f>
        <v/>
      </c>
      <c r="N1459" s="17" t="str">
        <f aca="false">IF($C1459="","",MAX(1,IFERROR(INDEX(⑥商品照会CSV!$AK$2:$AK$3001,MATCH($C1459,⑥商品照会CSV!$A$2:$A$3001,0)),1)))</f>
        <v/>
      </c>
      <c r="O1459" s="12" t="str">
        <f aca="false">IF($C1459="","",IFERROR(IF(INDEX(⑥商品照会CSV!$AN$2:$AN$3001,MATCH($C1459,⑥商品照会CSV!$A$2:$A$3001,0))=1,"バラ",IF(INDEX(⑥商品照会CSV!$AM$2:$AM$3001,MATCH($C1459,⑥商品照会CSV!$A$2:$A$3001,0))=1,"中間包装","ケース")),"ケース"))</f>
        <v/>
      </c>
      <c r="P1459" s="18"/>
      <c r="Q1459" s="14"/>
      <c r="R1459" s="17" t="str">
        <f aca="false">IF($C1459="","",N($Q1459)*N($K1459))</f>
        <v/>
      </c>
    </row>
    <row r="1460" customFormat="false" ht="15" hidden="false" customHeight="false" outlineLevel="0" collapsed="false">
      <c r="B1460" s="12" t="n">
        <v>1455</v>
      </c>
      <c r="C1460" s="36" t="str">
        <f aca="false">IF(①在庫CSV_発注日!$M1456="","",①在庫CSV_発注日!$M1456&amp;"")</f>
        <v/>
      </c>
      <c r="D1460" s="12" t="str">
        <f aca="false">IF($C1460="","",①在庫CSV_発注日!$N1456)</f>
        <v/>
      </c>
      <c r="E1460" s="12" t="str">
        <f aca="false">IF($C1460="","",①在庫CSV_発注日!$H1456)</f>
        <v/>
      </c>
      <c r="F1460" s="12" t="str">
        <f aca="false">IF($C1460="","",①在庫CSV_発注日!$L1456)</f>
        <v/>
      </c>
      <c r="G1460" s="18"/>
      <c r="H1460" s="17" t="str">
        <f aca="false">IF($C1460="","",N(①在庫CSV_発注日!$Z1456))</f>
        <v/>
      </c>
      <c r="I1460" s="37" t="str">
        <f aca="false">IF($C1460="","",SUMIFS(⑤減算マスタCSV!$L$2:$L$8001,⑤減算マスタCSV!$F$2:$F$8001,$C1460,⑤減算マスタCSV!$K$2:$K$8001,1))</f>
        <v/>
      </c>
      <c r="J1460" s="17" t="str">
        <f aca="false">IF($C1460="","",IFERROR(INDEX(⑤減算マスタCSV!$H$2:$H$8001,MATCH($C1460,⑤減算マスタCSV!$F$2:$F$8001,0)),1))</f>
        <v/>
      </c>
      <c r="K1460" s="17" t="str">
        <f aca="false">IF($C1460="","",MAX(1,IFERROR(INDEX(⑥商品照会CSV!$M$2:$M$3001,MATCH($C1460,⑥商品照会CSV!$A$2:$A$3001,0)),1)))</f>
        <v/>
      </c>
      <c r="L1460" s="40" t="str">
        <f aca="false">IF($C1460="","",IFERROR(INDEX(⑥商品照会CSV!$Q$2:$Q$3001,MATCH($C1460,⑥商品照会CSV!$A$2:$A$3001,0)),0))</f>
        <v/>
      </c>
      <c r="M1460" s="40" t="str">
        <f aca="false">IF($C1460="","",N($L1460)*N($K1460))</f>
        <v/>
      </c>
      <c r="N1460" s="17" t="str">
        <f aca="false">IF($C1460="","",MAX(1,IFERROR(INDEX(⑥商品照会CSV!$AK$2:$AK$3001,MATCH($C1460,⑥商品照会CSV!$A$2:$A$3001,0)),1)))</f>
        <v/>
      </c>
      <c r="O1460" s="12" t="str">
        <f aca="false">IF($C1460="","",IFERROR(IF(INDEX(⑥商品照会CSV!$AN$2:$AN$3001,MATCH($C1460,⑥商品照会CSV!$A$2:$A$3001,0))=1,"バラ",IF(INDEX(⑥商品照会CSV!$AM$2:$AM$3001,MATCH($C1460,⑥商品照会CSV!$A$2:$A$3001,0))=1,"中間包装","ケース")),"ケース"))</f>
        <v/>
      </c>
      <c r="P1460" s="18"/>
      <c r="Q1460" s="14"/>
      <c r="R1460" s="17" t="str">
        <f aca="false">IF($C1460="","",N($Q1460)*N($K1460))</f>
        <v/>
      </c>
    </row>
    <row r="1461" customFormat="false" ht="15" hidden="false" customHeight="false" outlineLevel="0" collapsed="false">
      <c r="B1461" s="12" t="n">
        <v>1456</v>
      </c>
      <c r="C1461" s="36" t="str">
        <f aca="false">IF(①在庫CSV_発注日!$M1457="","",①在庫CSV_発注日!$M1457&amp;"")</f>
        <v/>
      </c>
      <c r="D1461" s="12" t="str">
        <f aca="false">IF($C1461="","",①在庫CSV_発注日!$N1457)</f>
        <v/>
      </c>
      <c r="E1461" s="12" t="str">
        <f aca="false">IF($C1461="","",①在庫CSV_発注日!$H1457)</f>
        <v/>
      </c>
      <c r="F1461" s="12" t="str">
        <f aca="false">IF($C1461="","",①在庫CSV_発注日!$L1457)</f>
        <v/>
      </c>
      <c r="G1461" s="18"/>
      <c r="H1461" s="17" t="str">
        <f aca="false">IF($C1461="","",N(①在庫CSV_発注日!$Z1457))</f>
        <v/>
      </c>
      <c r="I1461" s="37" t="str">
        <f aca="false">IF($C1461="","",SUMIFS(⑤減算マスタCSV!$L$2:$L$8001,⑤減算マスタCSV!$F$2:$F$8001,$C1461,⑤減算マスタCSV!$K$2:$K$8001,1))</f>
        <v/>
      </c>
      <c r="J1461" s="17" t="str">
        <f aca="false">IF($C1461="","",IFERROR(INDEX(⑤減算マスタCSV!$H$2:$H$8001,MATCH($C1461,⑤減算マスタCSV!$F$2:$F$8001,0)),1))</f>
        <v/>
      </c>
      <c r="K1461" s="17" t="str">
        <f aca="false">IF($C1461="","",MAX(1,IFERROR(INDEX(⑥商品照会CSV!$M$2:$M$3001,MATCH($C1461,⑥商品照会CSV!$A$2:$A$3001,0)),1)))</f>
        <v/>
      </c>
      <c r="L1461" s="40" t="str">
        <f aca="false">IF($C1461="","",IFERROR(INDEX(⑥商品照会CSV!$Q$2:$Q$3001,MATCH($C1461,⑥商品照会CSV!$A$2:$A$3001,0)),0))</f>
        <v/>
      </c>
      <c r="M1461" s="40" t="str">
        <f aca="false">IF($C1461="","",N($L1461)*N($K1461))</f>
        <v/>
      </c>
      <c r="N1461" s="17" t="str">
        <f aca="false">IF($C1461="","",MAX(1,IFERROR(INDEX(⑥商品照会CSV!$AK$2:$AK$3001,MATCH($C1461,⑥商品照会CSV!$A$2:$A$3001,0)),1)))</f>
        <v/>
      </c>
      <c r="O1461" s="12" t="str">
        <f aca="false">IF($C1461="","",IFERROR(IF(INDEX(⑥商品照会CSV!$AN$2:$AN$3001,MATCH($C1461,⑥商品照会CSV!$A$2:$A$3001,0))=1,"バラ",IF(INDEX(⑥商品照会CSV!$AM$2:$AM$3001,MATCH($C1461,⑥商品照会CSV!$A$2:$A$3001,0))=1,"中間包装","ケース")),"ケース"))</f>
        <v/>
      </c>
      <c r="P1461" s="18"/>
      <c r="Q1461" s="14"/>
      <c r="R1461" s="17" t="str">
        <f aca="false">IF($C1461="","",N($Q1461)*N($K1461))</f>
        <v/>
      </c>
    </row>
    <row r="1462" customFormat="false" ht="15" hidden="false" customHeight="false" outlineLevel="0" collapsed="false">
      <c r="B1462" s="12" t="n">
        <v>1457</v>
      </c>
      <c r="C1462" s="36" t="str">
        <f aca="false">IF(①在庫CSV_発注日!$M1458="","",①在庫CSV_発注日!$M1458&amp;"")</f>
        <v/>
      </c>
      <c r="D1462" s="12" t="str">
        <f aca="false">IF($C1462="","",①在庫CSV_発注日!$N1458)</f>
        <v/>
      </c>
      <c r="E1462" s="12" t="str">
        <f aca="false">IF($C1462="","",①在庫CSV_発注日!$H1458)</f>
        <v/>
      </c>
      <c r="F1462" s="12" t="str">
        <f aca="false">IF($C1462="","",①在庫CSV_発注日!$L1458)</f>
        <v/>
      </c>
      <c r="G1462" s="18"/>
      <c r="H1462" s="17" t="str">
        <f aca="false">IF($C1462="","",N(①在庫CSV_発注日!$Z1458))</f>
        <v/>
      </c>
      <c r="I1462" s="37" t="str">
        <f aca="false">IF($C1462="","",SUMIFS(⑤減算マスタCSV!$L$2:$L$8001,⑤減算マスタCSV!$F$2:$F$8001,$C1462,⑤減算マスタCSV!$K$2:$K$8001,1))</f>
        <v/>
      </c>
      <c r="J1462" s="17" t="str">
        <f aca="false">IF($C1462="","",IFERROR(INDEX(⑤減算マスタCSV!$H$2:$H$8001,MATCH($C1462,⑤減算マスタCSV!$F$2:$F$8001,0)),1))</f>
        <v/>
      </c>
      <c r="K1462" s="17" t="str">
        <f aca="false">IF($C1462="","",MAX(1,IFERROR(INDEX(⑥商品照会CSV!$M$2:$M$3001,MATCH($C1462,⑥商品照会CSV!$A$2:$A$3001,0)),1)))</f>
        <v/>
      </c>
      <c r="L1462" s="40" t="str">
        <f aca="false">IF($C1462="","",IFERROR(INDEX(⑥商品照会CSV!$Q$2:$Q$3001,MATCH($C1462,⑥商品照会CSV!$A$2:$A$3001,0)),0))</f>
        <v/>
      </c>
      <c r="M1462" s="40" t="str">
        <f aca="false">IF($C1462="","",N($L1462)*N($K1462))</f>
        <v/>
      </c>
      <c r="N1462" s="17" t="str">
        <f aca="false">IF($C1462="","",MAX(1,IFERROR(INDEX(⑥商品照会CSV!$AK$2:$AK$3001,MATCH($C1462,⑥商品照会CSV!$A$2:$A$3001,0)),1)))</f>
        <v/>
      </c>
      <c r="O1462" s="12" t="str">
        <f aca="false">IF($C1462="","",IFERROR(IF(INDEX(⑥商品照会CSV!$AN$2:$AN$3001,MATCH($C1462,⑥商品照会CSV!$A$2:$A$3001,0))=1,"バラ",IF(INDEX(⑥商品照会CSV!$AM$2:$AM$3001,MATCH($C1462,⑥商品照会CSV!$A$2:$A$3001,0))=1,"中間包装","ケース")),"ケース"))</f>
        <v/>
      </c>
      <c r="P1462" s="18"/>
      <c r="Q1462" s="14"/>
      <c r="R1462" s="17" t="str">
        <f aca="false">IF($C1462="","",N($Q1462)*N($K1462))</f>
        <v/>
      </c>
    </row>
    <row r="1463" customFormat="false" ht="15" hidden="false" customHeight="false" outlineLevel="0" collapsed="false">
      <c r="B1463" s="12" t="n">
        <v>1458</v>
      </c>
      <c r="C1463" s="36" t="str">
        <f aca="false">IF(①在庫CSV_発注日!$M1459="","",①在庫CSV_発注日!$M1459&amp;"")</f>
        <v/>
      </c>
      <c r="D1463" s="12" t="str">
        <f aca="false">IF($C1463="","",①在庫CSV_発注日!$N1459)</f>
        <v/>
      </c>
      <c r="E1463" s="12" t="str">
        <f aca="false">IF($C1463="","",①在庫CSV_発注日!$H1459)</f>
        <v/>
      </c>
      <c r="F1463" s="12" t="str">
        <f aca="false">IF($C1463="","",①在庫CSV_発注日!$L1459)</f>
        <v/>
      </c>
      <c r="G1463" s="18"/>
      <c r="H1463" s="17" t="str">
        <f aca="false">IF($C1463="","",N(①在庫CSV_発注日!$Z1459))</f>
        <v/>
      </c>
      <c r="I1463" s="37" t="str">
        <f aca="false">IF($C1463="","",SUMIFS(⑤減算マスタCSV!$L$2:$L$8001,⑤減算マスタCSV!$F$2:$F$8001,$C1463,⑤減算マスタCSV!$K$2:$K$8001,1))</f>
        <v/>
      </c>
      <c r="J1463" s="17" t="str">
        <f aca="false">IF($C1463="","",IFERROR(INDEX(⑤減算マスタCSV!$H$2:$H$8001,MATCH($C1463,⑤減算マスタCSV!$F$2:$F$8001,0)),1))</f>
        <v/>
      </c>
      <c r="K1463" s="17" t="str">
        <f aca="false">IF($C1463="","",MAX(1,IFERROR(INDEX(⑥商品照会CSV!$M$2:$M$3001,MATCH($C1463,⑥商品照会CSV!$A$2:$A$3001,0)),1)))</f>
        <v/>
      </c>
      <c r="L1463" s="40" t="str">
        <f aca="false">IF($C1463="","",IFERROR(INDEX(⑥商品照会CSV!$Q$2:$Q$3001,MATCH($C1463,⑥商品照会CSV!$A$2:$A$3001,0)),0))</f>
        <v/>
      </c>
      <c r="M1463" s="40" t="str">
        <f aca="false">IF($C1463="","",N($L1463)*N($K1463))</f>
        <v/>
      </c>
      <c r="N1463" s="17" t="str">
        <f aca="false">IF($C1463="","",MAX(1,IFERROR(INDEX(⑥商品照会CSV!$AK$2:$AK$3001,MATCH($C1463,⑥商品照会CSV!$A$2:$A$3001,0)),1)))</f>
        <v/>
      </c>
      <c r="O1463" s="12" t="str">
        <f aca="false">IF($C1463="","",IFERROR(IF(INDEX(⑥商品照会CSV!$AN$2:$AN$3001,MATCH($C1463,⑥商品照会CSV!$A$2:$A$3001,0))=1,"バラ",IF(INDEX(⑥商品照会CSV!$AM$2:$AM$3001,MATCH($C1463,⑥商品照会CSV!$A$2:$A$3001,0))=1,"中間包装","ケース")),"ケース"))</f>
        <v/>
      </c>
      <c r="P1463" s="18"/>
      <c r="Q1463" s="14"/>
      <c r="R1463" s="17" t="str">
        <f aca="false">IF($C1463="","",N($Q1463)*N($K1463))</f>
        <v/>
      </c>
    </row>
    <row r="1464" customFormat="false" ht="15" hidden="false" customHeight="false" outlineLevel="0" collapsed="false">
      <c r="B1464" s="12" t="n">
        <v>1459</v>
      </c>
      <c r="C1464" s="36" t="str">
        <f aca="false">IF(①在庫CSV_発注日!$M1460="","",①在庫CSV_発注日!$M1460&amp;"")</f>
        <v/>
      </c>
      <c r="D1464" s="12" t="str">
        <f aca="false">IF($C1464="","",①在庫CSV_発注日!$N1460)</f>
        <v/>
      </c>
      <c r="E1464" s="12" t="str">
        <f aca="false">IF($C1464="","",①在庫CSV_発注日!$H1460)</f>
        <v/>
      </c>
      <c r="F1464" s="12" t="str">
        <f aca="false">IF($C1464="","",①在庫CSV_発注日!$L1460)</f>
        <v/>
      </c>
      <c r="G1464" s="18"/>
      <c r="H1464" s="17" t="str">
        <f aca="false">IF($C1464="","",N(①在庫CSV_発注日!$Z1460))</f>
        <v/>
      </c>
      <c r="I1464" s="37" t="str">
        <f aca="false">IF($C1464="","",SUMIFS(⑤減算マスタCSV!$L$2:$L$8001,⑤減算マスタCSV!$F$2:$F$8001,$C1464,⑤減算マスタCSV!$K$2:$K$8001,1))</f>
        <v/>
      </c>
      <c r="J1464" s="17" t="str">
        <f aca="false">IF($C1464="","",IFERROR(INDEX(⑤減算マスタCSV!$H$2:$H$8001,MATCH($C1464,⑤減算マスタCSV!$F$2:$F$8001,0)),1))</f>
        <v/>
      </c>
      <c r="K1464" s="17" t="str">
        <f aca="false">IF($C1464="","",MAX(1,IFERROR(INDEX(⑥商品照会CSV!$M$2:$M$3001,MATCH($C1464,⑥商品照会CSV!$A$2:$A$3001,0)),1)))</f>
        <v/>
      </c>
      <c r="L1464" s="40" t="str">
        <f aca="false">IF($C1464="","",IFERROR(INDEX(⑥商品照会CSV!$Q$2:$Q$3001,MATCH($C1464,⑥商品照会CSV!$A$2:$A$3001,0)),0))</f>
        <v/>
      </c>
      <c r="M1464" s="40" t="str">
        <f aca="false">IF($C1464="","",N($L1464)*N($K1464))</f>
        <v/>
      </c>
      <c r="N1464" s="17" t="str">
        <f aca="false">IF($C1464="","",MAX(1,IFERROR(INDEX(⑥商品照会CSV!$AK$2:$AK$3001,MATCH($C1464,⑥商品照会CSV!$A$2:$A$3001,0)),1)))</f>
        <v/>
      </c>
      <c r="O1464" s="12" t="str">
        <f aca="false">IF($C1464="","",IFERROR(IF(INDEX(⑥商品照会CSV!$AN$2:$AN$3001,MATCH($C1464,⑥商品照会CSV!$A$2:$A$3001,0))=1,"バラ",IF(INDEX(⑥商品照会CSV!$AM$2:$AM$3001,MATCH($C1464,⑥商品照会CSV!$A$2:$A$3001,0))=1,"中間包装","ケース")),"ケース"))</f>
        <v/>
      </c>
      <c r="P1464" s="18"/>
      <c r="Q1464" s="14"/>
      <c r="R1464" s="17" t="str">
        <f aca="false">IF($C1464="","",N($Q1464)*N($K1464))</f>
        <v/>
      </c>
    </row>
    <row r="1465" customFormat="false" ht="15" hidden="false" customHeight="false" outlineLevel="0" collapsed="false">
      <c r="B1465" s="12" t="n">
        <v>1460</v>
      </c>
      <c r="C1465" s="36" t="str">
        <f aca="false">IF(①在庫CSV_発注日!$M1461="","",①在庫CSV_発注日!$M1461&amp;"")</f>
        <v/>
      </c>
      <c r="D1465" s="12" t="str">
        <f aca="false">IF($C1465="","",①在庫CSV_発注日!$N1461)</f>
        <v/>
      </c>
      <c r="E1465" s="12" t="str">
        <f aca="false">IF($C1465="","",①在庫CSV_発注日!$H1461)</f>
        <v/>
      </c>
      <c r="F1465" s="12" t="str">
        <f aca="false">IF($C1465="","",①在庫CSV_発注日!$L1461)</f>
        <v/>
      </c>
      <c r="G1465" s="18"/>
      <c r="H1465" s="17" t="str">
        <f aca="false">IF($C1465="","",N(①在庫CSV_発注日!$Z1461))</f>
        <v/>
      </c>
      <c r="I1465" s="37" t="str">
        <f aca="false">IF($C1465="","",SUMIFS(⑤減算マスタCSV!$L$2:$L$8001,⑤減算マスタCSV!$F$2:$F$8001,$C1465,⑤減算マスタCSV!$K$2:$K$8001,1))</f>
        <v/>
      </c>
      <c r="J1465" s="17" t="str">
        <f aca="false">IF($C1465="","",IFERROR(INDEX(⑤減算マスタCSV!$H$2:$H$8001,MATCH($C1465,⑤減算マスタCSV!$F$2:$F$8001,0)),1))</f>
        <v/>
      </c>
      <c r="K1465" s="17" t="str">
        <f aca="false">IF($C1465="","",MAX(1,IFERROR(INDEX(⑥商品照会CSV!$M$2:$M$3001,MATCH($C1465,⑥商品照会CSV!$A$2:$A$3001,0)),1)))</f>
        <v/>
      </c>
      <c r="L1465" s="40" t="str">
        <f aca="false">IF($C1465="","",IFERROR(INDEX(⑥商品照会CSV!$Q$2:$Q$3001,MATCH($C1465,⑥商品照会CSV!$A$2:$A$3001,0)),0))</f>
        <v/>
      </c>
      <c r="M1465" s="40" t="str">
        <f aca="false">IF($C1465="","",N($L1465)*N($K1465))</f>
        <v/>
      </c>
      <c r="N1465" s="17" t="str">
        <f aca="false">IF($C1465="","",MAX(1,IFERROR(INDEX(⑥商品照会CSV!$AK$2:$AK$3001,MATCH($C1465,⑥商品照会CSV!$A$2:$A$3001,0)),1)))</f>
        <v/>
      </c>
      <c r="O1465" s="12" t="str">
        <f aca="false">IF($C1465="","",IFERROR(IF(INDEX(⑥商品照会CSV!$AN$2:$AN$3001,MATCH($C1465,⑥商品照会CSV!$A$2:$A$3001,0))=1,"バラ",IF(INDEX(⑥商品照会CSV!$AM$2:$AM$3001,MATCH($C1465,⑥商品照会CSV!$A$2:$A$3001,0))=1,"中間包装","ケース")),"ケース"))</f>
        <v/>
      </c>
      <c r="P1465" s="18"/>
      <c r="Q1465" s="14"/>
      <c r="R1465" s="17" t="str">
        <f aca="false">IF($C1465="","",N($Q1465)*N($K1465))</f>
        <v/>
      </c>
    </row>
    <row r="1466" customFormat="false" ht="15" hidden="false" customHeight="false" outlineLevel="0" collapsed="false">
      <c r="B1466" s="12" t="n">
        <v>1461</v>
      </c>
      <c r="C1466" s="36" t="str">
        <f aca="false">IF(①在庫CSV_発注日!$M1462="","",①在庫CSV_発注日!$M1462&amp;"")</f>
        <v/>
      </c>
      <c r="D1466" s="12" t="str">
        <f aca="false">IF($C1466="","",①在庫CSV_発注日!$N1462)</f>
        <v/>
      </c>
      <c r="E1466" s="12" t="str">
        <f aca="false">IF($C1466="","",①在庫CSV_発注日!$H1462)</f>
        <v/>
      </c>
      <c r="F1466" s="12" t="str">
        <f aca="false">IF($C1466="","",①在庫CSV_発注日!$L1462)</f>
        <v/>
      </c>
      <c r="G1466" s="18"/>
      <c r="H1466" s="17" t="str">
        <f aca="false">IF($C1466="","",N(①在庫CSV_発注日!$Z1462))</f>
        <v/>
      </c>
      <c r="I1466" s="37" t="str">
        <f aca="false">IF($C1466="","",SUMIFS(⑤減算マスタCSV!$L$2:$L$8001,⑤減算マスタCSV!$F$2:$F$8001,$C1466,⑤減算マスタCSV!$K$2:$K$8001,1))</f>
        <v/>
      </c>
      <c r="J1466" s="17" t="str">
        <f aca="false">IF($C1466="","",IFERROR(INDEX(⑤減算マスタCSV!$H$2:$H$8001,MATCH($C1466,⑤減算マスタCSV!$F$2:$F$8001,0)),1))</f>
        <v/>
      </c>
      <c r="K1466" s="17" t="str">
        <f aca="false">IF($C1466="","",MAX(1,IFERROR(INDEX(⑥商品照会CSV!$M$2:$M$3001,MATCH($C1466,⑥商品照会CSV!$A$2:$A$3001,0)),1)))</f>
        <v/>
      </c>
      <c r="L1466" s="40" t="str">
        <f aca="false">IF($C1466="","",IFERROR(INDEX(⑥商品照会CSV!$Q$2:$Q$3001,MATCH($C1466,⑥商品照会CSV!$A$2:$A$3001,0)),0))</f>
        <v/>
      </c>
      <c r="M1466" s="40" t="str">
        <f aca="false">IF($C1466="","",N($L1466)*N($K1466))</f>
        <v/>
      </c>
      <c r="N1466" s="17" t="str">
        <f aca="false">IF($C1466="","",MAX(1,IFERROR(INDEX(⑥商品照会CSV!$AK$2:$AK$3001,MATCH($C1466,⑥商品照会CSV!$A$2:$A$3001,0)),1)))</f>
        <v/>
      </c>
      <c r="O1466" s="12" t="str">
        <f aca="false">IF($C1466="","",IFERROR(IF(INDEX(⑥商品照会CSV!$AN$2:$AN$3001,MATCH($C1466,⑥商品照会CSV!$A$2:$A$3001,0))=1,"バラ",IF(INDEX(⑥商品照会CSV!$AM$2:$AM$3001,MATCH($C1466,⑥商品照会CSV!$A$2:$A$3001,0))=1,"中間包装","ケース")),"ケース"))</f>
        <v/>
      </c>
      <c r="P1466" s="18"/>
      <c r="Q1466" s="14"/>
      <c r="R1466" s="17" t="str">
        <f aca="false">IF($C1466="","",N($Q1466)*N($K1466))</f>
        <v/>
      </c>
    </row>
    <row r="1467" customFormat="false" ht="15" hidden="false" customHeight="false" outlineLevel="0" collapsed="false">
      <c r="B1467" s="12" t="n">
        <v>1462</v>
      </c>
      <c r="C1467" s="36" t="str">
        <f aca="false">IF(①在庫CSV_発注日!$M1463="","",①在庫CSV_発注日!$M1463&amp;"")</f>
        <v/>
      </c>
      <c r="D1467" s="12" t="str">
        <f aca="false">IF($C1467="","",①在庫CSV_発注日!$N1463)</f>
        <v/>
      </c>
      <c r="E1467" s="12" t="str">
        <f aca="false">IF($C1467="","",①在庫CSV_発注日!$H1463)</f>
        <v/>
      </c>
      <c r="F1467" s="12" t="str">
        <f aca="false">IF($C1467="","",①在庫CSV_発注日!$L1463)</f>
        <v/>
      </c>
      <c r="G1467" s="18"/>
      <c r="H1467" s="17" t="str">
        <f aca="false">IF($C1467="","",N(①在庫CSV_発注日!$Z1463))</f>
        <v/>
      </c>
      <c r="I1467" s="37" t="str">
        <f aca="false">IF($C1467="","",SUMIFS(⑤減算マスタCSV!$L$2:$L$8001,⑤減算マスタCSV!$F$2:$F$8001,$C1467,⑤減算マスタCSV!$K$2:$K$8001,1))</f>
        <v/>
      </c>
      <c r="J1467" s="17" t="str">
        <f aca="false">IF($C1467="","",IFERROR(INDEX(⑤減算マスタCSV!$H$2:$H$8001,MATCH($C1467,⑤減算マスタCSV!$F$2:$F$8001,0)),1))</f>
        <v/>
      </c>
      <c r="K1467" s="17" t="str">
        <f aca="false">IF($C1467="","",MAX(1,IFERROR(INDEX(⑥商品照会CSV!$M$2:$M$3001,MATCH($C1467,⑥商品照会CSV!$A$2:$A$3001,0)),1)))</f>
        <v/>
      </c>
      <c r="L1467" s="40" t="str">
        <f aca="false">IF($C1467="","",IFERROR(INDEX(⑥商品照会CSV!$Q$2:$Q$3001,MATCH($C1467,⑥商品照会CSV!$A$2:$A$3001,0)),0))</f>
        <v/>
      </c>
      <c r="M1467" s="40" t="str">
        <f aca="false">IF($C1467="","",N($L1467)*N($K1467))</f>
        <v/>
      </c>
      <c r="N1467" s="17" t="str">
        <f aca="false">IF($C1467="","",MAX(1,IFERROR(INDEX(⑥商品照会CSV!$AK$2:$AK$3001,MATCH($C1467,⑥商品照会CSV!$A$2:$A$3001,0)),1)))</f>
        <v/>
      </c>
      <c r="O1467" s="12" t="str">
        <f aca="false">IF($C1467="","",IFERROR(IF(INDEX(⑥商品照会CSV!$AN$2:$AN$3001,MATCH($C1467,⑥商品照会CSV!$A$2:$A$3001,0))=1,"バラ",IF(INDEX(⑥商品照会CSV!$AM$2:$AM$3001,MATCH($C1467,⑥商品照会CSV!$A$2:$A$3001,0))=1,"中間包装","ケース")),"ケース"))</f>
        <v/>
      </c>
      <c r="P1467" s="18"/>
      <c r="Q1467" s="14"/>
      <c r="R1467" s="17" t="str">
        <f aca="false">IF($C1467="","",N($Q1467)*N($K1467))</f>
        <v/>
      </c>
    </row>
    <row r="1468" customFormat="false" ht="15" hidden="false" customHeight="false" outlineLevel="0" collapsed="false">
      <c r="B1468" s="12" t="n">
        <v>1463</v>
      </c>
      <c r="C1468" s="36" t="str">
        <f aca="false">IF(①在庫CSV_発注日!$M1464="","",①在庫CSV_発注日!$M1464&amp;"")</f>
        <v/>
      </c>
      <c r="D1468" s="12" t="str">
        <f aca="false">IF($C1468="","",①在庫CSV_発注日!$N1464)</f>
        <v/>
      </c>
      <c r="E1468" s="12" t="str">
        <f aca="false">IF($C1468="","",①在庫CSV_発注日!$H1464)</f>
        <v/>
      </c>
      <c r="F1468" s="12" t="str">
        <f aca="false">IF($C1468="","",①在庫CSV_発注日!$L1464)</f>
        <v/>
      </c>
      <c r="G1468" s="18"/>
      <c r="H1468" s="17" t="str">
        <f aca="false">IF($C1468="","",N(①在庫CSV_発注日!$Z1464))</f>
        <v/>
      </c>
      <c r="I1468" s="37" t="str">
        <f aca="false">IF($C1468="","",SUMIFS(⑤減算マスタCSV!$L$2:$L$8001,⑤減算マスタCSV!$F$2:$F$8001,$C1468,⑤減算マスタCSV!$K$2:$K$8001,1))</f>
        <v/>
      </c>
      <c r="J1468" s="17" t="str">
        <f aca="false">IF($C1468="","",IFERROR(INDEX(⑤減算マスタCSV!$H$2:$H$8001,MATCH($C1468,⑤減算マスタCSV!$F$2:$F$8001,0)),1))</f>
        <v/>
      </c>
      <c r="K1468" s="17" t="str">
        <f aca="false">IF($C1468="","",MAX(1,IFERROR(INDEX(⑥商品照会CSV!$M$2:$M$3001,MATCH($C1468,⑥商品照会CSV!$A$2:$A$3001,0)),1)))</f>
        <v/>
      </c>
      <c r="L1468" s="40" t="str">
        <f aca="false">IF($C1468="","",IFERROR(INDEX(⑥商品照会CSV!$Q$2:$Q$3001,MATCH($C1468,⑥商品照会CSV!$A$2:$A$3001,0)),0))</f>
        <v/>
      </c>
      <c r="M1468" s="40" t="str">
        <f aca="false">IF($C1468="","",N($L1468)*N($K1468))</f>
        <v/>
      </c>
      <c r="N1468" s="17" t="str">
        <f aca="false">IF($C1468="","",MAX(1,IFERROR(INDEX(⑥商品照会CSV!$AK$2:$AK$3001,MATCH($C1468,⑥商品照会CSV!$A$2:$A$3001,0)),1)))</f>
        <v/>
      </c>
      <c r="O1468" s="12" t="str">
        <f aca="false">IF($C1468="","",IFERROR(IF(INDEX(⑥商品照会CSV!$AN$2:$AN$3001,MATCH($C1468,⑥商品照会CSV!$A$2:$A$3001,0))=1,"バラ",IF(INDEX(⑥商品照会CSV!$AM$2:$AM$3001,MATCH($C1468,⑥商品照会CSV!$A$2:$A$3001,0))=1,"中間包装","ケース")),"ケース"))</f>
        <v/>
      </c>
      <c r="P1468" s="18"/>
      <c r="Q1468" s="14"/>
      <c r="R1468" s="17" t="str">
        <f aca="false">IF($C1468="","",N($Q1468)*N($K1468))</f>
        <v/>
      </c>
    </row>
    <row r="1469" customFormat="false" ht="15" hidden="false" customHeight="false" outlineLevel="0" collapsed="false">
      <c r="B1469" s="12" t="n">
        <v>1464</v>
      </c>
      <c r="C1469" s="36" t="str">
        <f aca="false">IF(①在庫CSV_発注日!$M1465="","",①在庫CSV_発注日!$M1465&amp;"")</f>
        <v/>
      </c>
      <c r="D1469" s="12" t="str">
        <f aca="false">IF($C1469="","",①在庫CSV_発注日!$N1465)</f>
        <v/>
      </c>
      <c r="E1469" s="12" t="str">
        <f aca="false">IF($C1469="","",①在庫CSV_発注日!$H1465)</f>
        <v/>
      </c>
      <c r="F1469" s="12" t="str">
        <f aca="false">IF($C1469="","",①在庫CSV_発注日!$L1465)</f>
        <v/>
      </c>
      <c r="G1469" s="18"/>
      <c r="H1469" s="17" t="str">
        <f aca="false">IF($C1469="","",N(①在庫CSV_発注日!$Z1465))</f>
        <v/>
      </c>
      <c r="I1469" s="37" t="str">
        <f aca="false">IF($C1469="","",SUMIFS(⑤減算マスタCSV!$L$2:$L$8001,⑤減算マスタCSV!$F$2:$F$8001,$C1469,⑤減算マスタCSV!$K$2:$K$8001,1))</f>
        <v/>
      </c>
      <c r="J1469" s="17" t="str">
        <f aca="false">IF($C1469="","",IFERROR(INDEX(⑤減算マスタCSV!$H$2:$H$8001,MATCH($C1469,⑤減算マスタCSV!$F$2:$F$8001,0)),1))</f>
        <v/>
      </c>
      <c r="K1469" s="17" t="str">
        <f aca="false">IF($C1469="","",MAX(1,IFERROR(INDEX(⑥商品照会CSV!$M$2:$M$3001,MATCH($C1469,⑥商品照会CSV!$A$2:$A$3001,0)),1)))</f>
        <v/>
      </c>
      <c r="L1469" s="40" t="str">
        <f aca="false">IF($C1469="","",IFERROR(INDEX(⑥商品照会CSV!$Q$2:$Q$3001,MATCH($C1469,⑥商品照会CSV!$A$2:$A$3001,0)),0))</f>
        <v/>
      </c>
      <c r="M1469" s="40" t="str">
        <f aca="false">IF($C1469="","",N($L1469)*N($K1469))</f>
        <v/>
      </c>
      <c r="N1469" s="17" t="str">
        <f aca="false">IF($C1469="","",MAX(1,IFERROR(INDEX(⑥商品照会CSV!$AK$2:$AK$3001,MATCH($C1469,⑥商品照会CSV!$A$2:$A$3001,0)),1)))</f>
        <v/>
      </c>
      <c r="O1469" s="12" t="str">
        <f aca="false">IF($C1469="","",IFERROR(IF(INDEX(⑥商品照会CSV!$AN$2:$AN$3001,MATCH($C1469,⑥商品照会CSV!$A$2:$A$3001,0))=1,"バラ",IF(INDEX(⑥商品照会CSV!$AM$2:$AM$3001,MATCH($C1469,⑥商品照会CSV!$A$2:$A$3001,0))=1,"中間包装","ケース")),"ケース"))</f>
        <v/>
      </c>
      <c r="P1469" s="18"/>
      <c r="Q1469" s="14"/>
      <c r="R1469" s="17" t="str">
        <f aca="false">IF($C1469="","",N($Q1469)*N($K1469))</f>
        <v/>
      </c>
    </row>
    <row r="1470" customFormat="false" ht="15" hidden="false" customHeight="false" outlineLevel="0" collapsed="false">
      <c r="B1470" s="12" t="n">
        <v>1465</v>
      </c>
      <c r="C1470" s="36" t="str">
        <f aca="false">IF(①在庫CSV_発注日!$M1466="","",①在庫CSV_発注日!$M1466&amp;"")</f>
        <v/>
      </c>
      <c r="D1470" s="12" t="str">
        <f aca="false">IF($C1470="","",①在庫CSV_発注日!$N1466)</f>
        <v/>
      </c>
      <c r="E1470" s="12" t="str">
        <f aca="false">IF($C1470="","",①在庫CSV_発注日!$H1466)</f>
        <v/>
      </c>
      <c r="F1470" s="12" t="str">
        <f aca="false">IF($C1470="","",①在庫CSV_発注日!$L1466)</f>
        <v/>
      </c>
      <c r="G1470" s="18"/>
      <c r="H1470" s="17" t="str">
        <f aca="false">IF($C1470="","",N(①在庫CSV_発注日!$Z1466))</f>
        <v/>
      </c>
      <c r="I1470" s="37" t="str">
        <f aca="false">IF($C1470="","",SUMIFS(⑤減算マスタCSV!$L$2:$L$8001,⑤減算マスタCSV!$F$2:$F$8001,$C1470,⑤減算マスタCSV!$K$2:$K$8001,1))</f>
        <v/>
      </c>
      <c r="J1470" s="17" t="str">
        <f aca="false">IF($C1470="","",IFERROR(INDEX(⑤減算マスタCSV!$H$2:$H$8001,MATCH($C1470,⑤減算マスタCSV!$F$2:$F$8001,0)),1))</f>
        <v/>
      </c>
      <c r="K1470" s="17" t="str">
        <f aca="false">IF($C1470="","",MAX(1,IFERROR(INDEX(⑥商品照会CSV!$M$2:$M$3001,MATCH($C1470,⑥商品照会CSV!$A$2:$A$3001,0)),1)))</f>
        <v/>
      </c>
      <c r="L1470" s="40" t="str">
        <f aca="false">IF($C1470="","",IFERROR(INDEX(⑥商品照会CSV!$Q$2:$Q$3001,MATCH($C1470,⑥商品照会CSV!$A$2:$A$3001,0)),0))</f>
        <v/>
      </c>
      <c r="M1470" s="40" t="str">
        <f aca="false">IF($C1470="","",N($L1470)*N($K1470))</f>
        <v/>
      </c>
      <c r="N1470" s="17" t="str">
        <f aca="false">IF($C1470="","",MAX(1,IFERROR(INDEX(⑥商品照会CSV!$AK$2:$AK$3001,MATCH($C1470,⑥商品照会CSV!$A$2:$A$3001,0)),1)))</f>
        <v/>
      </c>
      <c r="O1470" s="12" t="str">
        <f aca="false">IF($C1470="","",IFERROR(IF(INDEX(⑥商品照会CSV!$AN$2:$AN$3001,MATCH($C1470,⑥商品照会CSV!$A$2:$A$3001,0))=1,"バラ",IF(INDEX(⑥商品照会CSV!$AM$2:$AM$3001,MATCH($C1470,⑥商品照会CSV!$A$2:$A$3001,0))=1,"中間包装","ケース")),"ケース"))</f>
        <v/>
      </c>
      <c r="P1470" s="18"/>
      <c r="Q1470" s="14"/>
      <c r="R1470" s="17" t="str">
        <f aca="false">IF($C1470="","",N($Q1470)*N($K1470))</f>
        <v/>
      </c>
    </row>
    <row r="1471" customFormat="false" ht="15" hidden="false" customHeight="false" outlineLevel="0" collapsed="false">
      <c r="B1471" s="12" t="n">
        <v>1466</v>
      </c>
      <c r="C1471" s="36" t="str">
        <f aca="false">IF(①在庫CSV_発注日!$M1467="","",①在庫CSV_発注日!$M1467&amp;"")</f>
        <v/>
      </c>
      <c r="D1471" s="12" t="str">
        <f aca="false">IF($C1471="","",①在庫CSV_発注日!$N1467)</f>
        <v/>
      </c>
      <c r="E1471" s="12" t="str">
        <f aca="false">IF($C1471="","",①在庫CSV_発注日!$H1467)</f>
        <v/>
      </c>
      <c r="F1471" s="12" t="str">
        <f aca="false">IF($C1471="","",①在庫CSV_発注日!$L1467)</f>
        <v/>
      </c>
      <c r="G1471" s="18"/>
      <c r="H1471" s="17" t="str">
        <f aca="false">IF($C1471="","",N(①在庫CSV_発注日!$Z1467))</f>
        <v/>
      </c>
      <c r="I1471" s="37" t="str">
        <f aca="false">IF($C1471="","",SUMIFS(⑤減算マスタCSV!$L$2:$L$8001,⑤減算マスタCSV!$F$2:$F$8001,$C1471,⑤減算マスタCSV!$K$2:$K$8001,1))</f>
        <v/>
      </c>
      <c r="J1471" s="17" t="str">
        <f aca="false">IF($C1471="","",IFERROR(INDEX(⑤減算マスタCSV!$H$2:$H$8001,MATCH($C1471,⑤減算マスタCSV!$F$2:$F$8001,0)),1))</f>
        <v/>
      </c>
      <c r="K1471" s="17" t="str">
        <f aca="false">IF($C1471="","",MAX(1,IFERROR(INDEX(⑥商品照会CSV!$M$2:$M$3001,MATCH($C1471,⑥商品照会CSV!$A$2:$A$3001,0)),1)))</f>
        <v/>
      </c>
      <c r="L1471" s="40" t="str">
        <f aca="false">IF($C1471="","",IFERROR(INDEX(⑥商品照会CSV!$Q$2:$Q$3001,MATCH($C1471,⑥商品照会CSV!$A$2:$A$3001,0)),0))</f>
        <v/>
      </c>
      <c r="M1471" s="40" t="str">
        <f aca="false">IF($C1471="","",N($L1471)*N($K1471))</f>
        <v/>
      </c>
      <c r="N1471" s="17" t="str">
        <f aca="false">IF($C1471="","",MAX(1,IFERROR(INDEX(⑥商品照会CSV!$AK$2:$AK$3001,MATCH($C1471,⑥商品照会CSV!$A$2:$A$3001,0)),1)))</f>
        <v/>
      </c>
      <c r="O1471" s="12" t="str">
        <f aca="false">IF($C1471="","",IFERROR(IF(INDEX(⑥商品照会CSV!$AN$2:$AN$3001,MATCH($C1471,⑥商品照会CSV!$A$2:$A$3001,0))=1,"バラ",IF(INDEX(⑥商品照会CSV!$AM$2:$AM$3001,MATCH($C1471,⑥商品照会CSV!$A$2:$A$3001,0))=1,"中間包装","ケース")),"ケース"))</f>
        <v/>
      </c>
      <c r="P1471" s="18"/>
      <c r="Q1471" s="14"/>
      <c r="R1471" s="17" t="str">
        <f aca="false">IF($C1471="","",N($Q1471)*N($K1471))</f>
        <v/>
      </c>
    </row>
    <row r="1472" customFormat="false" ht="15" hidden="false" customHeight="false" outlineLevel="0" collapsed="false">
      <c r="B1472" s="12" t="n">
        <v>1467</v>
      </c>
      <c r="C1472" s="36" t="str">
        <f aca="false">IF(①在庫CSV_発注日!$M1468="","",①在庫CSV_発注日!$M1468&amp;"")</f>
        <v/>
      </c>
      <c r="D1472" s="12" t="str">
        <f aca="false">IF($C1472="","",①在庫CSV_発注日!$N1468)</f>
        <v/>
      </c>
      <c r="E1472" s="12" t="str">
        <f aca="false">IF($C1472="","",①在庫CSV_発注日!$H1468)</f>
        <v/>
      </c>
      <c r="F1472" s="12" t="str">
        <f aca="false">IF($C1472="","",①在庫CSV_発注日!$L1468)</f>
        <v/>
      </c>
      <c r="G1472" s="18"/>
      <c r="H1472" s="17" t="str">
        <f aca="false">IF($C1472="","",N(①在庫CSV_発注日!$Z1468))</f>
        <v/>
      </c>
      <c r="I1472" s="37" t="str">
        <f aca="false">IF($C1472="","",SUMIFS(⑤減算マスタCSV!$L$2:$L$8001,⑤減算マスタCSV!$F$2:$F$8001,$C1472,⑤減算マスタCSV!$K$2:$K$8001,1))</f>
        <v/>
      </c>
      <c r="J1472" s="17" t="str">
        <f aca="false">IF($C1472="","",IFERROR(INDEX(⑤減算マスタCSV!$H$2:$H$8001,MATCH($C1472,⑤減算マスタCSV!$F$2:$F$8001,0)),1))</f>
        <v/>
      </c>
      <c r="K1472" s="17" t="str">
        <f aca="false">IF($C1472="","",MAX(1,IFERROR(INDEX(⑥商品照会CSV!$M$2:$M$3001,MATCH($C1472,⑥商品照会CSV!$A$2:$A$3001,0)),1)))</f>
        <v/>
      </c>
      <c r="L1472" s="40" t="str">
        <f aca="false">IF($C1472="","",IFERROR(INDEX(⑥商品照会CSV!$Q$2:$Q$3001,MATCH($C1472,⑥商品照会CSV!$A$2:$A$3001,0)),0))</f>
        <v/>
      </c>
      <c r="M1472" s="40" t="str">
        <f aca="false">IF($C1472="","",N($L1472)*N($K1472))</f>
        <v/>
      </c>
      <c r="N1472" s="17" t="str">
        <f aca="false">IF($C1472="","",MAX(1,IFERROR(INDEX(⑥商品照会CSV!$AK$2:$AK$3001,MATCH($C1472,⑥商品照会CSV!$A$2:$A$3001,0)),1)))</f>
        <v/>
      </c>
      <c r="O1472" s="12" t="str">
        <f aca="false">IF($C1472="","",IFERROR(IF(INDEX(⑥商品照会CSV!$AN$2:$AN$3001,MATCH($C1472,⑥商品照会CSV!$A$2:$A$3001,0))=1,"バラ",IF(INDEX(⑥商品照会CSV!$AM$2:$AM$3001,MATCH($C1472,⑥商品照会CSV!$A$2:$A$3001,0))=1,"中間包装","ケース")),"ケース"))</f>
        <v/>
      </c>
      <c r="P1472" s="18"/>
      <c r="Q1472" s="14"/>
      <c r="R1472" s="17" t="str">
        <f aca="false">IF($C1472="","",N($Q1472)*N($K1472))</f>
        <v/>
      </c>
    </row>
    <row r="1473" customFormat="false" ht="15" hidden="false" customHeight="false" outlineLevel="0" collapsed="false">
      <c r="B1473" s="12" t="n">
        <v>1468</v>
      </c>
      <c r="C1473" s="36" t="str">
        <f aca="false">IF(①在庫CSV_発注日!$M1469="","",①在庫CSV_発注日!$M1469&amp;"")</f>
        <v/>
      </c>
      <c r="D1473" s="12" t="str">
        <f aca="false">IF($C1473="","",①在庫CSV_発注日!$N1469)</f>
        <v/>
      </c>
      <c r="E1473" s="12" t="str">
        <f aca="false">IF($C1473="","",①在庫CSV_発注日!$H1469)</f>
        <v/>
      </c>
      <c r="F1473" s="12" t="str">
        <f aca="false">IF($C1473="","",①在庫CSV_発注日!$L1469)</f>
        <v/>
      </c>
      <c r="G1473" s="18"/>
      <c r="H1473" s="17" t="str">
        <f aca="false">IF($C1473="","",N(①在庫CSV_発注日!$Z1469))</f>
        <v/>
      </c>
      <c r="I1473" s="37" t="str">
        <f aca="false">IF($C1473="","",SUMIFS(⑤減算マスタCSV!$L$2:$L$8001,⑤減算マスタCSV!$F$2:$F$8001,$C1473,⑤減算マスタCSV!$K$2:$K$8001,1))</f>
        <v/>
      </c>
      <c r="J1473" s="17" t="str">
        <f aca="false">IF($C1473="","",IFERROR(INDEX(⑤減算マスタCSV!$H$2:$H$8001,MATCH($C1473,⑤減算マスタCSV!$F$2:$F$8001,0)),1))</f>
        <v/>
      </c>
      <c r="K1473" s="17" t="str">
        <f aca="false">IF($C1473="","",MAX(1,IFERROR(INDEX(⑥商品照会CSV!$M$2:$M$3001,MATCH($C1473,⑥商品照会CSV!$A$2:$A$3001,0)),1)))</f>
        <v/>
      </c>
      <c r="L1473" s="40" t="str">
        <f aca="false">IF($C1473="","",IFERROR(INDEX(⑥商品照会CSV!$Q$2:$Q$3001,MATCH($C1473,⑥商品照会CSV!$A$2:$A$3001,0)),0))</f>
        <v/>
      </c>
      <c r="M1473" s="40" t="str">
        <f aca="false">IF($C1473="","",N($L1473)*N($K1473))</f>
        <v/>
      </c>
      <c r="N1473" s="17" t="str">
        <f aca="false">IF($C1473="","",MAX(1,IFERROR(INDEX(⑥商品照会CSV!$AK$2:$AK$3001,MATCH($C1473,⑥商品照会CSV!$A$2:$A$3001,0)),1)))</f>
        <v/>
      </c>
      <c r="O1473" s="12" t="str">
        <f aca="false">IF($C1473="","",IFERROR(IF(INDEX(⑥商品照会CSV!$AN$2:$AN$3001,MATCH($C1473,⑥商品照会CSV!$A$2:$A$3001,0))=1,"バラ",IF(INDEX(⑥商品照会CSV!$AM$2:$AM$3001,MATCH($C1473,⑥商品照会CSV!$A$2:$A$3001,0))=1,"中間包装","ケース")),"ケース"))</f>
        <v/>
      </c>
      <c r="P1473" s="18"/>
      <c r="Q1473" s="14"/>
      <c r="R1473" s="17" t="str">
        <f aca="false">IF($C1473="","",N($Q1473)*N($K1473))</f>
        <v/>
      </c>
    </row>
    <row r="1474" customFormat="false" ht="15" hidden="false" customHeight="false" outlineLevel="0" collapsed="false">
      <c r="B1474" s="12" t="n">
        <v>1469</v>
      </c>
      <c r="C1474" s="36" t="str">
        <f aca="false">IF(①在庫CSV_発注日!$M1470="","",①在庫CSV_発注日!$M1470&amp;"")</f>
        <v/>
      </c>
      <c r="D1474" s="12" t="str">
        <f aca="false">IF($C1474="","",①在庫CSV_発注日!$N1470)</f>
        <v/>
      </c>
      <c r="E1474" s="12" t="str">
        <f aca="false">IF($C1474="","",①在庫CSV_発注日!$H1470)</f>
        <v/>
      </c>
      <c r="F1474" s="12" t="str">
        <f aca="false">IF($C1474="","",①在庫CSV_発注日!$L1470)</f>
        <v/>
      </c>
      <c r="G1474" s="18"/>
      <c r="H1474" s="17" t="str">
        <f aca="false">IF($C1474="","",N(①在庫CSV_発注日!$Z1470))</f>
        <v/>
      </c>
      <c r="I1474" s="37" t="str">
        <f aca="false">IF($C1474="","",SUMIFS(⑤減算マスタCSV!$L$2:$L$8001,⑤減算マスタCSV!$F$2:$F$8001,$C1474,⑤減算マスタCSV!$K$2:$K$8001,1))</f>
        <v/>
      </c>
      <c r="J1474" s="17" t="str">
        <f aca="false">IF($C1474="","",IFERROR(INDEX(⑤減算マスタCSV!$H$2:$H$8001,MATCH($C1474,⑤減算マスタCSV!$F$2:$F$8001,0)),1))</f>
        <v/>
      </c>
      <c r="K1474" s="17" t="str">
        <f aca="false">IF($C1474="","",MAX(1,IFERROR(INDEX(⑥商品照会CSV!$M$2:$M$3001,MATCH($C1474,⑥商品照会CSV!$A$2:$A$3001,0)),1)))</f>
        <v/>
      </c>
      <c r="L1474" s="40" t="str">
        <f aca="false">IF($C1474="","",IFERROR(INDEX(⑥商品照会CSV!$Q$2:$Q$3001,MATCH($C1474,⑥商品照会CSV!$A$2:$A$3001,0)),0))</f>
        <v/>
      </c>
      <c r="M1474" s="40" t="str">
        <f aca="false">IF($C1474="","",N($L1474)*N($K1474))</f>
        <v/>
      </c>
      <c r="N1474" s="17" t="str">
        <f aca="false">IF($C1474="","",MAX(1,IFERROR(INDEX(⑥商品照会CSV!$AK$2:$AK$3001,MATCH($C1474,⑥商品照会CSV!$A$2:$A$3001,0)),1)))</f>
        <v/>
      </c>
      <c r="O1474" s="12" t="str">
        <f aca="false">IF($C1474="","",IFERROR(IF(INDEX(⑥商品照会CSV!$AN$2:$AN$3001,MATCH($C1474,⑥商品照会CSV!$A$2:$A$3001,0))=1,"バラ",IF(INDEX(⑥商品照会CSV!$AM$2:$AM$3001,MATCH($C1474,⑥商品照会CSV!$A$2:$A$3001,0))=1,"中間包装","ケース")),"ケース"))</f>
        <v/>
      </c>
      <c r="P1474" s="18"/>
      <c r="Q1474" s="14"/>
      <c r="R1474" s="17" t="str">
        <f aca="false">IF($C1474="","",N($Q1474)*N($K1474))</f>
        <v/>
      </c>
    </row>
    <row r="1475" customFormat="false" ht="15" hidden="false" customHeight="false" outlineLevel="0" collapsed="false">
      <c r="B1475" s="12" t="n">
        <v>1470</v>
      </c>
      <c r="C1475" s="36" t="str">
        <f aca="false">IF(①在庫CSV_発注日!$M1471="","",①在庫CSV_発注日!$M1471&amp;"")</f>
        <v/>
      </c>
      <c r="D1475" s="12" t="str">
        <f aca="false">IF($C1475="","",①在庫CSV_発注日!$N1471)</f>
        <v/>
      </c>
      <c r="E1475" s="12" t="str">
        <f aca="false">IF($C1475="","",①在庫CSV_発注日!$H1471)</f>
        <v/>
      </c>
      <c r="F1475" s="12" t="str">
        <f aca="false">IF($C1475="","",①在庫CSV_発注日!$L1471)</f>
        <v/>
      </c>
      <c r="G1475" s="18"/>
      <c r="H1475" s="17" t="str">
        <f aca="false">IF($C1475="","",N(①在庫CSV_発注日!$Z1471))</f>
        <v/>
      </c>
      <c r="I1475" s="37" t="str">
        <f aca="false">IF($C1475="","",SUMIFS(⑤減算マスタCSV!$L$2:$L$8001,⑤減算マスタCSV!$F$2:$F$8001,$C1475,⑤減算マスタCSV!$K$2:$K$8001,1))</f>
        <v/>
      </c>
      <c r="J1475" s="17" t="str">
        <f aca="false">IF($C1475="","",IFERROR(INDEX(⑤減算マスタCSV!$H$2:$H$8001,MATCH($C1475,⑤減算マスタCSV!$F$2:$F$8001,0)),1))</f>
        <v/>
      </c>
      <c r="K1475" s="17" t="str">
        <f aca="false">IF($C1475="","",MAX(1,IFERROR(INDEX(⑥商品照会CSV!$M$2:$M$3001,MATCH($C1475,⑥商品照会CSV!$A$2:$A$3001,0)),1)))</f>
        <v/>
      </c>
      <c r="L1475" s="40" t="str">
        <f aca="false">IF($C1475="","",IFERROR(INDEX(⑥商品照会CSV!$Q$2:$Q$3001,MATCH($C1475,⑥商品照会CSV!$A$2:$A$3001,0)),0))</f>
        <v/>
      </c>
      <c r="M1475" s="40" t="str">
        <f aca="false">IF($C1475="","",N($L1475)*N($K1475))</f>
        <v/>
      </c>
      <c r="N1475" s="17" t="str">
        <f aca="false">IF($C1475="","",MAX(1,IFERROR(INDEX(⑥商品照会CSV!$AK$2:$AK$3001,MATCH($C1475,⑥商品照会CSV!$A$2:$A$3001,0)),1)))</f>
        <v/>
      </c>
      <c r="O1475" s="12" t="str">
        <f aca="false">IF($C1475="","",IFERROR(IF(INDEX(⑥商品照会CSV!$AN$2:$AN$3001,MATCH($C1475,⑥商品照会CSV!$A$2:$A$3001,0))=1,"バラ",IF(INDEX(⑥商品照会CSV!$AM$2:$AM$3001,MATCH($C1475,⑥商品照会CSV!$A$2:$A$3001,0))=1,"中間包装","ケース")),"ケース"))</f>
        <v/>
      </c>
      <c r="P1475" s="18"/>
      <c r="Q1475" s="14"/>
      <c r="R1475" s="17" t="str">
        <f aca="false">IF($C1475="","",N($Q1475)*N($K1475))</f>
        <v/>
      </c>
    </row>
    <row r="1476" customFormat="false" ht="15" hidden="false" customHeight="false" outlineLevel="0" collapsed="false">
      <c r="B1476" s="12" t="n">
        <v>1471</v>
      </c>
      <c r="C1476" s="36" t="str">
        <f aca="false">IF(①在庫CSV_発注日!$M1472="","",①在庫CSV_発注日!$M1472&amp;"")</f>
        <v/>
      </c>
      <c r="D1476" s="12" t="str">
        <f aca="false">IF($C1476="","",①在庫CSV_発注日!$N1472)</f>
        <v/>
      </c>
      <c r="E1476" s="12" t="str">
        <f aca="false">IF($C1476="","",①在庫CSV_発注日!$H1472)</f>
        <v/>
      </c>
      <c r="F1476" s="12" t="str">
        <f aca="false">IF($C1476="","",①在庫CSV_発注日!$L1472)</f>
        <v/>
      </c>
      <c r="G1476" s="18"/>
      <c r="H1476" s="17" t="str">
        <f aca="false">IF($C1476="","",N(①在庫CSV_発注日!$Z1472))</f>
        <v/>
      </c>
      <c r="I1476" s="37" t="str">
        <f aca="false">IF($C1476="","",SUMIFS(⑤減算マスタCSV!$L$2:$L$8001,⑤減算マスタCSV!$F$2:$F$8001,$C1476,⑤減算マスタCSV!$K$2:$K$8001,1))</f>
        <v/>
      </c>
      <c r="J1476" s="17" t="str">
        <f aca="false">IF($C1476="","",IFERROR(INDEX(⑤減算マスタCSV!$H$2:$H$8001,MATCH($C1476,⑤減算マスタCSV!$F$2:$F$8001,0)),1))</f>
        <v/>
      </c>
      <c r="K1476" s="17" t="str">
        <f aca="false">IF($C1476="","",MAX(1,IFERROR(INDEX(⑥商品照会CSV!$M$2:$M$3001,MATCH($C1476,⑥商品照会CSV!$A$2:$A$3001,0)),1)))</f>
        <v/>
      </c>
      <c r="L1476" s="40" t="str">
        <f aca="false">IF($C1476="","",IFERROR(INDEX(⑥商品照会CSV!$Q$2:$Q$3001,MATCH($C1476,⑥商品照会CSV!$A$2:$A$3001,0)),0))</f>
        <v/>
      </c>
      <c r="M1476" s="40" t="str">
        <f aca="false">IF($C1476="","",N($L1476)*N($K1476))</f>
        <v/>
      </c>
      <c r="N1476" s="17" t="str">
        <f aca="false">IF($C1476="","",MAX(1,IFERROR(INDEX(⑥商品照会CSV!$AK$2:$AK$3001,MATCH($C1476,⑥商品照会CSV!$A$2:$A$3001,0)),1)))</f>
        <v/>
      </c>
      <c r="O1476" s="12" t="str">
        <f aca="false">IF($C1476="","",IFERROR(IF(INDEX(⑥商品照会CSV!$AN$2:$AN$3001,MATCH($C1476,⑥商品照会CSV!$A$2:$A$3001,0))=1,"バラ",IF(INDEX(⑥商品照会CSV!$AM$2:$AM$3001,MATCH($C1476,⑥商品照会CSV!$A$2:$A$3001,0))=1,"中間包装","ケース")),"ケース"))</f>
        <v/>
      </c>
      <c r="P1476" s="18"/>
      <c r="Q1476" s="14"/>
      <c r="R1476" s="17" t="str">
        <f aca="false">IF($C1476="","",N($Q1476)*N($K1476))</f>
        <v/>
      </c>
    </row>
    <row r="1477" customFormat="false" ht="15" hidden="false" customHeight="false" outlineLevel="0" collapsed="false">
      <c r="B1477" s="12" t="n">
        <v>1472</v>
      </c>
      <c r="C1477" s="36" t="str">
        <f aca="false">IF(①在庫CSV_発注日!$M1473="","",①在庫CSV_発注日!$M1473&amp;"")</f>
        <v/>
      </c>
      <c r="D1477" s="12" t="str">
        <f aca="false">IF($C1477="","",①在庫CSV_発注日!$N1473)</f>
        <v/>
      </c>
      <c r="E1477" s="12" t="str">
        <f aca="false">IF($C1477="","",①在庫CSV_発注日!$H1473)</f>
        <v/>
      </c>
      <c r="F1477" s="12" t="str">
        <f aca="false">IF($C1477="","",①在庫CSV_発注日!$L1473)</f>
        <v/>
      </c>
      <c r="G1477" s="18"/>
      <c r="H1477" s="17" t="str">
        <f aca="false">IF($C1477="","",N(①在庫CSV_発注日!$Z1473))</f>
        <v/>
      </c>
      <c r="I1477" s="37" t="str">
        <f aca="false">IF($C1477="","",SUMIFS(⑤減算マスタCSV!$L$2:$L$8001,⑤減算マスタCSV!$F$2:$F$8001,$C1477,⑤減算マスタCSV!$K$2:$K$8001,1))</f>
        <v/>
      </c>
      <c r="J1477" s="17" t="str">
        <f aca="false">IF($C1477="","",IFERROR(INDEX(⑤減算マスタCSV!$H$2:$H$8001,MATCH($C1477,⑤減算マスタCSV!$F$2:$F$8001,0)),1))</f>
        <v/>
      </c>
      <c r="K1477" s="17" t="str">
        <f aca="false">IF($C1477="","",MAX(1,IFERROR(INDEX(⑥商品照会CSV!$M$2:$M$3001,MATCH($C1477,⑥商品照会CSV!$A$2:$A$3001,0)),1)))</f>
        <v/>
      </c>
      <c r="L1477" s="40" t="str">
        <f aca="false">IF($C1477="","",IFERROR(INDEX(⑥商品照会CSV!$Q$2:$Q$3001,MATCH($C1477,⑥商品照会CSV!$A$2:$A$3001,0)),0))</f>
        <v/>
      </c>
      <c r="M1477" s="40" t="str">
        <f aca="false">IF($C1477="","",N($L1477)*N($K1477))</f>
        <v/>
      </c>
      <c r="N1477" s="17" t="str">
        <f aca="false">IF($C1477="","",MAX(1,IFERROR(INDEX(⑥商品照会CSV!$AK$2:$AK$3001,MATCH($C1477,⑥商品照会CSV!$A$2:$A$3001,0)),1)))</f>
        <v/>
      </c>
      <c r="O1477" s="12" t="str">
        <f aca="false">IF($C1477="","",IFERROR(IF(INDEX(⑥商品照会CSV!$AN$2:$AN$3001,MATCH($C1477,⑥商品照会CSV!$A$2:$A$3001,0))=1,"バラ",IF(INDEX(⑥商品照会CSV!$AM$2:$AM$3001,MATCH($C1477,⑥商品照会CSV!$A$2:$A$3001,0))=1,"中間包装","ケース")),"ケース"))</f>
        <v/>
      </c>
      <c r="P1477" s="18"/>
      <c r="Q1477" s="14"/>
      <c r="R1477" s="17" t="str">
        <f aca="false">IF($C1477="","",N($Q1477)*N($K1477))</f>
        <v/>
      </c>
    </row>
    <row r="1478" customFormat="false" ht="15" hidden="false" customHeight="false" outlineLevel="0" collapsed="false">
      <c r="B1478" s="12" t="n">
        <v>1473</v>
      </c>
      <c r="C1478" s="36" t="str">
        <f aca="false">IF(①在庫CSV_発注日!$M1474="","",①在庫CSV_発注日!$M1474&amp;"")</f>
        <v/>
      </c>
      <c r="D1478" s="12" t="str">
        <f aca="false">IF($C1478="","",①在庫CSV_発注日!$N1474)</f>
        <v/>
      </c>
      <c r="E1478" s="12" t="str">
        <f aca="false">IF($C1478="","",①在庫CSV_発注日!$H1474)</f>
        <v/>
      </c>
      <c r="F1478" s="12" t="str">
        <f aca="false">IF($C1478="","",①在庫CSV_発注日!$L1474)</f>
        <v/>
      </c>
      <c r="G1478" s="18"/>
      <c r="H1478" s="17" t="str">
        <f aca="false">IF($C1478="","",N(①在庫CSV_発注日!$Z1474))</f>
        <v/>
      </c>
      <c r="I1478" s="37" t="str">
        <f aca="false">IF($C1478="","",SUMIFS(⑤減算マスタCSV!$L$2:$L$8001,⑤減算マスタCSV!$F$2:$F$8001,$C1478,⑤減算マスタCSV!$K$2:$K$8001,1))</f>
        <v/>
      </c>
      <c r="J1478" s="17" t="str">
        <f aca="false">IF($C1478="","",IFERROR(INDEX(⑤減算マスタCSV!$H$2:$H$8001,MATCH($C1478,⑤減算マスタCSV!$F$2:$F$8001,0)),1))</f>
        <v/>
      </c>
      <c r="K1478" s="17" t="str">
        <f aca="false">IF($C1478="","",MAX(1,IFERROR(INDEX(⑥商品照会CSV!$M$2:$M$3001,MATCH($C1478,⑥商品照会CSV!$A$2:$A$3001,0)),1)))</f>
        <v/>
      </c>
      <c r="L1478" s="40" t="str">
        <f aca="false">IF($C1478="","",IFERROR(INDEX(⑥商品照会CSV!$Q$2:$Q$3001,MATCH($C1478,⑥商品照会CSV!$A$2:$A$3001,0)),0))</f>
        <v/>
      </c>
      <c r="M1478" s="40" t="str">
        <f aca="false">IF($C1478="","",N($L1478)*N($K1478))</f>
        <v/>
      </c>
      <c r="N1478" s="17" t="str">
        <f aca="false">IF($C1478="","",MAX(1,IFERROR(INDEX(⑥商品照会CSV!$AK$2:$AK$3001,MATCH($C1478,⑥商品照会CSV!$A$2:$A$3001,0)),1)))</f>
        <v/>
      </c>
      <c r="O1478" s="12" t="str">
        <f aca="false">IF($C1478="","",IFERROR(IF(INDEX(⑥商品照会CSV!$AN$2:$AN$3001,MATCH($C1478,⑥商品照会CSV!$A$2:$A$3001,0))=1,"バラ",IF(INDEX(⑥商品照会CSV!$AM$2:$AM$3001,MATCH($C1478,⑥商品照会CSV!$A$2:$A$3001,0))=1,"中間包装","ケース")),"ケース"))</f>
        <v/>
      </c>
      <c r="P1478" s="18"/>
      <c r="Q1478" s="14"/>
      <c r="R1478" s="17" t="str">
        <f aca="false">IF($C1478="","",N($Q1478)*N($K1478))</f>
        <v/>
      </c>
    </row>
    <row r="1479" customFormat="false" ht="15" hidden="false" customHeight="false" outlineLevel="0" collapsed="false">
      <c r="B1479" s="12" t="n">
        <v>1474</v>
      </c>
      <c r="C1479" s="36" t="str">
        <f aca="false">IF(①在庫CSV_発注日!$M1475="","",①在庫CSV_発注日!$M1475&amp;"")</f>
        <v/>
      </c>
      <c r="D1479" s="12" t="str">
        <f aca="false">IF($C1479="","",①在庫CSV_発注日!$N1475)</f>
        <v/>
      </c>
      <c r="E1479" s="12" t="str">
        <f aca="false">IF($C1479="","",①在庫CSV_発注日!$H1475)</f>
        <v/>
      </c>
      <c r="F1479" s="12" t="str">
        <f aca="false">IF($C1479="","",①在庫CSV_発注日!$L1475)</f>
        <v/>
      </c>
      <c r="G1479" s="18"/>
      <c r="H1479" s="17" t="str">
        <f aca="false">IF($C1479="","",N(①在庫CSV_発注日!$Z1475))</f>
        <v/>
      </c>
      <c r="I1479" s="37" t="str">
        <f aca="false">IF($C1479="","",SUMIFS(⑤減算マスタCSV!$L$2:$L$8001,⑤減算マスタCSV!$F$2:$F$8001,$C1479,⑤減算マスタCSV!$K$2:$K$8001,1))</f>
        <v/>
      </c>
      <c r="J1479" s="17" t="str">
        <f aca="false">IF($C1479="","",IFERROR(INDEX(⑤減算マスタCSV!$H$2:$H$8001,MATCH($C1479,⑤減算マスタCSV!$F$2:$F$8001,0)),1))</f>
        <v/>
      </c>
      <c r="K1479" s="17" t="str">
        <f aca="false">IF($C1479="","",MAX(1,IFERROR(INDEX(⑥商品照会CSV!$M$2:$M$3001,MATCH($C1479,⑥商品照会CSV!$A$2:$A$3001,0)),1)))</f>
        <v/>
      </c>
      <c r="L1479" s="40" t="str">
        <f aca="false">IF($C1479="","",IFERROR(INDEX(⑥商品照会CSV!$Q$2:$Q$3001,MATCH($C1479,⑥商品照会CSV!$A$2:$A$3001,0)),0))</f>
        <v/>
      </c>
      <c r="M1479" s="40" t="str">
        <f aca="false">IF($C1479="","",N($L1479)*N($K1479))</f>
        <v/>
      </c>
      <c r="N1479" s="17" t="str">
        <f aca="false">IF($C1479="","",MAX(1,IFERROR(INDEX(⑥商品照会CSV!$AK$2:$AK$3001,MATCH($C1479,⑥商品照会CSV!$A$2:$A$3001,0)),1)))</f>
        <v/>
      </c>
      <c r="O1479" s="12" t="str">
        <f aca="false">IF($C1479="","",IFERROR(IF(INDEX(⑥商品照会CSV!$AN$2:$AN$3001,MATCH($C1479,⑥商品照会CSV!$A$2:$A$3001,0))=1,"バラ",IF(INDEX(⑥商品照会CSV!$AM$2:$AM$3001,MATCH($C1479,⑥商品照会CSV!$A$2:$A$3001,0))=1,"中間包装","ケース")),"ケース"))</f>
        <v/>
      </c>
      <c r="P1479" s="18"/>
      <c r="Q1479" s="14"/>
      <c r="R1479" s="17" t="str">
        <f aca="false">IF($C1479="","",N($Q1479)*N($K1479))</f>
        <v/>
      </c>
    </row>
    <row r="1480" customFormat="false" ht="15" hidden="false" customHeight="false" outlineLevel="0" collapsed="false">
      <c r="B1480" s="12" t="n">
        <v>1475</v>
      </c>
      <c r="C1480" s="36" t="str">
        <f aca="false">IF(①在庫CSV_発注日!$M1476="","",①在庫CSV_発注日!$M1476&amp;"")</f>
        <v/>
      </c>
      <c r="D1480" s="12" t="str">
        <f aca="false">IF($C1480="","",①在庫CSV_発注日!$N1476)</f>
        <v/>
      </c>
      <c r="E1480" s="12" t="str">
        <f aca="false">IF($C1480="","",①在庫CSV_発注日!$H1476)</f>
        <v/>
      </c>
      <c r="F1480" s="12" t="str">
        <f aca="false">IF($C1480="","",①在庫CSV_発注日!$L1476)</f>
        <v/>
      </c>
      <c r="G1480" s="18"/>
      <c r="H1480" s="17" t="str">
        <f aca="false">IF($C1480="","",N(①在庫CSV_発注日!$Z1476))</f>
        <v/>
      </c>
      <c r="I1480" s="37" t="str">
        <f aca="false">IF($C1480="","",SUMIFS(⑤減算マスタCSV!$L$2:$L$8001,⑤減算マスタCSV!$F$2:$F$8001,$C1480,⑤減算マスタCSV!$K$2:$K$8001,1))</f>
        <v/>
      </c>
      <c r="J1480" s="17" t="str">
        <f aca="false">IF($C1480="","",IFERROR(INDEX(⑤減算マスタCSV!$H$2:$H$8001,MATCH($C1480,⑤減算マスタCSV!$F$2:$F$8001,0)),1))</f>
        <v/>
      </c>
      <c r="K1480" s="17" t="str">
        <f aca="false">IF($C1480="","",MAX(1,IFERROR(INDEX(⑥商品照会CSV!$M$2:$M$3001,MATCH($C1480,⑥商品照会CSV!$A$2:$A$3001,0)),1)))</f>
        <v/>
      </c>
      <c r="L1480" s="40" t="str">
        <f aca="false">IF($C1480="","",IFERROR(INDEX(⑥商品照会CSV!$Q$2:$Q$3001,MATCH($C1480,⑥商品照会CSV!$A$2:$A$3001,0)),0))</f>
        <v/>
      </c>
      <c r="M1480" s="40" t="str">
        <f aca="false">IF($C1480="","",N($L1480)*N($K1480))</f>
        <v/>
      </c>
      <c r="N1480" s="17" t="str">
        <f aca="false">IF($C1480="","",MAX(1,IFERROR(INDEX(⑥商品照会CSV!$AK$2:$AK$3001,MATCH($C1480,⑥商品照会CSV!$A$2:$A$3001,0)),1)))</f>
        <v/>
      </c>
      <c r="O1480" s="12" t="str">
        <f aca="false">IF($C1480="","",IFERROR(IF(INDEX(⑥商品照会CSV!$AN$2:$AN$3001,MATCH($C1480,⑥商品照会CSV!$A$2:$A$3001,0))=1,"バラ",IF(INDEX(⑥商品照会CSV!$AM$2:$AM$3001,MATCH($C1480,⑥商品照会CSV!$A$2:$A$3001,0))=1,"中間包装","ケース")),"ケース"))</f>
        <v/>
      </c>
      <c r="P1480" s="18"/>
      <c r="Q1480" s="14"/>
      <c r="R1480" s="17" t="str">
        <f aca="false">IF($C1480="","",N($Q1480)*N($K1480))</f>
        <v/>
      </c>
    </row>
    <row r="1481" customFormat="false" ht="15" hidden="false" customHeight="false" outlineLevel="0" collapsed="false">
      <c r="B1481" s="12" t="n">
        <v>1476</v>
      </c>
      <c r="C1481" s="36" t="str">
        <f aca="false">IF(①在庫CSV_発注日!$M1477="","",①在庫CSV_発注日!$M1477&amp;"")</f>
        <v/>
      </c>
      <c r="D1481" s="12" t="str">
        <f aca="false">IF($C1481="","",①在庫CSV_発注日!$N1477)</f>
        <v/>
      </c>
      <c r="E1481" s="12" t="str">
        <f aca="false">IF($C1481="","",①在庫CSV_発注日!$H1477)</f>
        <v/>
      </c>
      <c r="F1481" s="12" t="str">
        <f aca="false">IF($C1481="","",①在庫CSV_発注日!$L1477)</f>
        <v/>
      </c>
      <c r="G1481" s="18"/>
      <c r="H1481" s="17" t="str">
        <f aca="false">IF($C1481="","",N(①在庫CSV_発注日!$Z1477))</f>
        <v/>
      </c>
      <c r="I1481" s="37" t="str">
        <f aca="false">IF($C1481="","",SUMIFS(⑤減算マスタCSV!$L$2:$L$8001,⑤減算マスタCSV!$F$2:$F$8001,$C1481,⑤減算マスタCSV!$K$2:$K$8001,1))</f>
        <v/>
      </c>
      <c r="J1481" s="17" t="str">
        <f aca="false">IF($C1481="","",IFERROR(INDEX(⑤減算マスタCSV!$H$2:$H$8001,MATCH($C1481,⑤減算マスタCSV!$F$2:$F$8001,0)),1))</f>
        <v/>
      </c>
      <c r="K1481" s="17" t="str">
        <f aca="false">IF($C1481="","",MAX(1,IFERROR(INDEX(⑥商品照会CSV!$M$2:$M$3001,MATCH($C1481,⑥商品照会CSV!$A$2:$A$3001,0)),1)))</f>
        <v/>
      </c>
      <c r="L1481" s="40" t="str">
        <f aca="false">IF($C1481="","",IFERROR(INDEX(⑥商品照会CSV!$Q$2:$Q$3001,MATCH($C1481,⑥商品照会CSV!$A$2:$A$3001,0)),0))</f>
        <v/>
      </c>
      <c r="M1481" s="40" t="str">
        <f aca="false">IF($C1481="","",N($L1481)*N($K1481))</f>
        <v/>
      </c>
      <c r="N1481" s="17" t="str">
        <f aca="false">IF($C1481="","",MAX(1,IFERROR(INDEX(⑥商品照会CSV!$AK$2:$AK$3001,MATCH($C1481,⑥商品照会CSV!$A$2:$A$3001,0)),1)))</f>
        <v/>
      </c>
      <c r="O1481" s="12" t="str">
        <f aca="false">IF($C1481="","",IFERROR(IF(INDEX(⑥商品照会CSV!$AN$2:$AN$3001,MATCH($C1481,⑥商品照会CSV!$A$2:$A$3001,0))=1,"バラ",IF(INDEX(⑥商品照会CSV!$AM$2:$AM$3001,MATCH($C1481,⑥商品照会CSV!$A$2:$A$3001,0))=1,"中間包装","ケース")),"ケース"))</f>
        <v/>
      </c>
      <c r="P1481" s="18"/>
      <c r="Q1481" s="14"/>
      <c r="R1481" s="17" t="str">
        <f aca="false">IF($C1481="","",N($Q1481)*N($K1481))</f>
        <v/>
      </c>
    </row>
    <row r="1482" customFormat="false" ht="15" hidden="false" customHeight="false" outlineLevel="0" collapsed="false">
      <c r="B1482" s="12" t="n">
        <v>1477</v>
      </c>
      <c r="C1482" s="36" t="str">
        <f aca="false">IF(①在庫CSV_発注日!$M1478="","",①在庫CSV_発注日!$M1478&amp;"")</f>
        <v/>
      </c>
      <c r="D1482" s="12" t="str">
        <f aca="false">IF($C1482="","",①在庫CSV_発注日!$N1478)</f>
        <v/>
      </c>
      <c r="E1482" s="12" t="str">
        <f aca="false">IF($C1482="","",①在庫CSV_発注日!$H1478)</f>
        <v/>
      </c>
      <c r="F1482" s="12" t="str">
        <f aca="false">IF($C1482="","",①在庫CSV_発注日!$L1478)</f>
        <v/>
      </c>
      <c r="G1482" s="18"/>
      <c r="H1482" s="17" t="str">
        <f aca="false">IF($C1482="","",N(①在庫CSV_発注日!$Z1478))</f>
        <v/>
      </c>
      <c r="I1482" s="37" t="str">
        <f aca="false">IF($C1482="","",SUMIFS(⑤減算マスタCSV!$L$2:$L$8001,⑤減算マスタCSV!$F$2:$F$8001,$C1482,⑤減算マスタCSV!$K$2:$K$8001,1))</f>
        <v/>
      </c>
      <c r="J1482" s="17" t="str">
        <f aca="false">IF($C1482="","",IFERROR(INDEX(⑤減算マスタCSV!$H$2:$H$8001,MATCH($C1482,⑤減算マスタCSV!$F$2:$F$8001,0)),1))</f>
        <v/>
      </c>
      <c r="K1482" s="17" t="str">
        <f aca="false">IF($C1482="","",MAX(1,IFERROR(INDEX(⑥商品照会CSV!$M$2:$M$3001,MATCH($C1482,⑥商品照会CSV!$A$2:$A$3001,0)),1)))</f>
        <v/>
      </c>
      <c r="L1482" s="40" t="str">
        <f aca="false">IF($C1482="","",IFERROR(INDEX(⑥商品照会CSV!$Q$2:$Q$3001,MATCH($C1482,⑥商品照会CSV!$A$2:$A$3001,0)),0))</f>
        <v/>
      </c>
      <c r="M1482" s="40" t="str">
        <f aca="false">IF($C1482="","",N($L1482)*N($K1482))</f>
        <v/>
      </c>
      <c r="N1482" s="17" t="str">
        <f aca="false">IF($C1482="","",MAX(1,IFERROR(INDEX(⑥商品照会CSV!$AK$2:$AK$3001,MATCH($C1482,⑥商品照会CSV!$A$2:$A$3001,0)),1)))</f>
        <v/>
      </c>
      <c r="O1482" s="12" t="str">
        <f aca="false">IF($C1482="","",IFERROR(IF(INDEX(⑥商品照会CSV!$AN$2:$AN$3001,MATCH($C1482,⑥商品照会CSV!$A$2:$A$3001,0))=1,"バラ",IF(INDEX(⑥商品照会CSV!$AM$2:$AM$3001,MATCH($C1482,⑥商品照会CSV!$A$2:$A$3001,0))=1,"中間包装","ケース")),"ケース"))</f>
        <v/>
      </c>
      <c r="P1482" s="18"/>
      <c r="Q1482" s="14"/>
      <c r="R1482" s="17" t="str">
        <f aca="false">IF($C1482="","",N($Q1482)*N($K1482))</f>
        <v/>
      </c>
    </row>
    <row r="1483" customFormat="false" ht="15" hidden="false" customHeight="false" outlineLevel="0" collapsed="false">
      <c r="B1483" s="12" t="n">
        <v>1478</v>
      </c>
      <c r="C1483" s="36" t="str">
        <f aca="false">IF(①在庫CSV_発注日!$M1479="","",①在庫CSV_発注日!$M1479&amp;"")</f>
        <v/>
      </c>
      <c r="D1483" s="12" t="str">
        <f aca="false">IF($C1483="","",①在庫CSV_発注日!$N1479)</f>
        <v/>
      </c>
      <c r="E1483" s="12" t="str">
        <f aca="false">IF($C1483="","",①在庫CSV_発注日!$H1479)</f>
        <v/>
      </c>
      <c r="F1483" s="12" t="str">
        <f aca="false">IF($C1483="","",①在庫CSV_発注日!$L1479)</f>
        <v/>
      </c>
      <c r="G1483" s="18"/>
      <c r="H1483" s="17" t="str">
        <f aca="false">IF($C1483="","",N(①在庫CSV_発注日!$Z1479))</f>
        <v/>
      </c>
      <c r="I1483" s="37" t="str">
        <f aca="false">IF($C1483="","",SUMIFS(⑤減算マスタCSV!$L$2:$L$8001,⑤減算マスタCSV!$F$2:$F$8001,$C1483,⑤減算マスタCSV!$K$2:$K$8001,1))</f>
        <v/>
      </c>
      <c r="J1483" s="17" t="str">
        <f aca="false">IF($C1483="","",IFERROR(INDEX(⑤減算マスタCSV!$H$2:$H$8001,MATCH($C1483,⑤減算マスタCSV!$F$2:$F$8001,0)),1))</f>
        <v/>
      </c>
      <c r="K1483" s="17" t="str">
        <f aca="false">IF($C1483="","",MAX(1,IFERROR(INDEX(⑥商品照会CSV!$M$2:$M$3001,MATCH($C1483,⑥商品照会CSV!$A$2:$A$3001,0)),1)))</f>
        <v/>
      </c>
      <c r="L1483" s="40" t="str">
        <f aca="false">IF($C1483="","",IFERROR(INDEX(⑥商品照会CSV!$Q$2:$Q$3001,MATCH($C1483,⑥商品照会CSV!$A$2:$A$3001,0)),0))</f>
        <v/>
      </c>
      <c r="M1483" s="40" t="str">
        <f aca="false">IF($C1483="","",N($L1483)*N($K1483))</f>
        <v/>
      </c>
      <c r="N1483" s="17" t="str">
        <f aca="false">IF($C1483="","",MAX(1,IFERROR(INDEX(⑥商品照会CSV!$AK$2:$AK$3001,MATCH($C1483,⑥商品照会CSV!$A$2:$A$3001,0)),1)))</f>
        <v/>
      </c>
      <c r="O1483" s="12" t="str">
        <f aca="false">IF($C1483="","",IFERROR(IF(INDEX(⑥商品照会CSV!$AN$2:$AN$3001,MATCH($C1483,⑥商品照会CSV!$A$2:$A$3001,0))=1,"バラ",IF(INDEX(⑥商品照会CSV!$AM$2:$AM$3001,MATCH($C1483,⑥商品照会CSV!$A$2:$A$3001,0))=1,"中間包装","ケース")),"ケース"))</f>
        <v/>
      </c>
      <c r="P1483" s="18"/>
      <c r="Q1483" s="14"/>
      <c r="R1483" s="17" t="str">
        <f aca="false">IF($C1483="","",N($Q1483)*N($K1483))</f>
        <v/>
      </c>
    </row>
    <row r="1484" customFormat="false" ht="15" hidden="false" customHeight="false" outlineLevel="0" collapsed="false">
      <c r="B1484" s="12" t="n">
        <v>1479</v>
      </c>
      <c r="C1484" s="36" t="str">
        <f aca="false">IF(①在庫CSV_発注日!$M1480="","",①在庫CSV_発注日!$M1480&amp;"")</f>
        <v/>
      </c>
      <c r="D1484" s="12" t="str">
        <f aca="false">IF($C1484="","",①在庫CSV_発注日!$N1480)</f>
        <v/>
      </c>
      <c r="E1484" s="12" t="str">
        <f aca="false">IF($C1484="","",①在庫CSV_発注日!$H1480)</f>
        <v/>
      </c>
      <c r="F1484" s="12" t="str">
        <f aca="false">IF($C1484="","",①在庫CSV_発注日!$L1480)</f>
        <v/>
      </c>
      <c r="G1484" s="18"/>
      <c r="H1484" s="17" t="str">
        <f aca="false">IF($C1484="","",N(①在庫CSV_発注日!$Z1480))</f>
        <v/>
      </c>
      <c r="I1484" s="37" t="str">
        <f aca="false">IF($C1484="","",SUMIFS(⑤減算マスタCSV!$L$2:$L$8001,⑤減算マスタCSV!$F$2:$F$8001,$C1484,⑤減算マスタCSV!$K$2:$K$8001,1))</f>
        <v/>
      </c>
      <c r="J1484" s="17" t="str">
        <f aca="false">IF($C1484="","",IFERROR(INDEX(⑤減算マスタCSV!$H$2:$H$8001,MATCH($C1484,⑤減算マスタCSV!$F$2:$F$8001,0)),1))</f>
        <v/>
      </c>
      <c r="K1484" s="17" t="str">
        <f aca="false">IF($C1484="","",MAX(1,IFERROR(INDEX(⑥商品照会CSV!$M$2:$M$3001,MATCH($C1484,⑥商品照会CSV!$A$2:$A$3001,0)),1)))</f>
        <v/>
      </c>
      <c r="L1484" s="40" t="str">
        <f aca="false">IF($C1484="","",IFERROR(INDEX(⑥商品照会CSV!$Q$2:$Q$3001,MATCH($C1484,⑥商品照会CSV!$A$2:$A$3001,0)),0))</f>
        <v/>
      </c>
      <c r="M1484" s="40" t="str">
        <f aca="false">IF($C1484="","",N($L1484)*N($K1484))</f>
        <v/>
      </c>
      <c r="N1484" s="17" t="str">
        <f aca="false">IF($C1484="","",MAX(1,IFERROR(INDEX(⑥商品照会CSV!$AK$2:$AK$3001,MATCH($C1484,⑥商品照会CSV!$A$2:$A$3001,0)),1)))</f>
        <v/>
      </c>
      <c r="O1484" s="12" t="str">
        <f aca="false">IF($C1484="","",IFERROR(IF(INDEX(⑥商品照会CSV!$AN$2:$AN$3001,MATCH($C1484,⑥商品照会CSV!$A$2:$A$3001,0))=1,"バラ",IF(INDEX(⑥商品照会CSV!$AM$2:$AM$3001,MATCH($C1484,⑥商品照会CSV!$A$2:$A$3001,0))=1,"中間包装","ケース")),"ケース"))</f>
        <v/>
      </c>
      <c r="P1484" s="18"/>
      <c r="Q1484" s="14"/>
      <c r="R1484" s="17" t="str">
        <f aca="false">IF($C1484="","",N($Q1484)*N($K1484))</f>
        <v/>
      </c>
    </row>
    <row r="1485" customFormat="false" ht="15" hidden="false" customHeight="false" outlineLevel="0" collapsed="false">
      <c r="B1485" s="12" t="n">
        <v>1480</v>
      </c>
      <c r="C1485" s="36" t="str">
        <f aca="false">IF(①在庫CSV_発注日!$M1481="","",①在庫CSV_発注日!$M1481&amp;"")</f>
        <v/>
      </c>
      <c r="D1485" s="12" t="str">
        <f aca="false">IF($C1485="","",①在庫CSV_発注日!$N1481)</f>
        <v/>
      </c>
      <c r="E1485" s="12" t="str">
        <f aca="false">IF($C1485="","",①在庫CSV_発注日!$H1481)</f>
        <v/>
      </c>
      <c r="F1485" s="12" t="str">
        <f aca="false">IF($C1485="","",①在庫CSV_発注日!$L1481)</f>
        <v/>
      </c>
      <c r="G1485" s="18"/>
      <c r="H1485" s="17" t="str">
        <f aca="false">IF($C1485="","",N(①在庫CSV_発注日!$Z1481))</f>
        <v/>
      </c>
      <c r="I1485" s="37" t="str">
        <f aca="false">IF($C1485="","",SUMIFS(⑤減算マスタCSV!$L$2:$L$8001,⑤減算マスタCSV!$F$2:$F$8001,$C1485,⑤減算マスタCSV!$K$2:$K$8001,1))</f>
        <v/>
      </c>
      <c r="J1485" s="17" t="str">
        <f aca="false">IF($C1485="","",IFERROR(INDEX(⑤減算マスタCSV!$H$2:$H$8001,MATCH($C1485,⑤減算マスタCSV!$F$2:$F$8001,0)),1))</f>
        <v/>
      </c>
      <c r="K1485" s="17" t="str">
        <f aca="false">IF($C1485="","",MAX(1,IFERROR(INDEX(⑥商品照会CSV!$M$2:$M$3001,MATCH($C1485,⑥商品照会CSV!$A$2:$A$3001,0)),1)))</f>
        <v/>
      </c>
      <c r="L1485" s="40" t="str">
        <f aca="false">IF($C1485="","",IFERROR(INDEX(⑥商品照会CSV!$Q$2:$Q$3001,MATCH($C1485,⑥商品照会CSV!$A$2:$A$3001,0)),0))</f>
        <v/>
      </c>
      <c r="M1485" s="40" t="str">
        <f aca="false">IF($C1485="","",N($L1485)*N($K1485))</f>
        <v/>
      </c>
      <c r="N1485" s="17" t="str">
        <f aca="false">IF($C1485="","",MAX(1,IFERROR(INDEX(⑥商品照会CSV!$AK$2:$AK$3001,MATCH($C1485,⑥商品照会CSV!$A$2:$A$3001,0)),1)))</f>
        <v/>
      </c>
      <c r="O1485" s="12" t="str">
        <f aca="false">IF($C1485="","",IFERROR(IF(INDEX(⑥商品照会CSV!$AN$2:$AN$3001,MATCH($C1485,⑥商品照会CSV!$A$2:$A$3001,0))=1,"バラ",IF(INDEX(⑥商品照会CSV!$AM$2:$AM$3001,MATCH($C1485,⑥商品照会CSV!$A$2:$A$3001,0))=1,"中間包装","ケース")),"ケース"))</f>
        <v/>
      </c>
      <c r="P1485" s="18"/>
      <c r="Q1485" s="14"/>
      <c r="R1485" s="17" t="str">
        <f aca="false">IF($C1485="","",N($Q1485)*N($K1485))</f>
        <v/>
      </c>
    </row>
    <row r="1486" customFormat="false" ht="15" hidden="false" customHeight="false" outlineLevel="0" collapsed="false">
      <c r="B1486" s="12" t="n">
        <v>1481</v>
      </c>
      <c r="C1486" s="36" t="str">
        <f aca="false">IF(①在庫CSV_発注日!$M1482="","",①在庫CSV_発注日!$M1482&amp;"")</f>
        <v/>
      </c>
      <c r="D1486" s="12" t="str">
        <f aca="false">IF($C1486="","",①在庫CSV_発注日!$N1482)</f>
        <v/>
      </c>
      <c r="E1486" s="12" t="str">
        <f aca="false">IF($C1486="","",①在庫CSV_発注日!$H1482)</f>
        <v/>
      </c>
      <c r="F1486" s="12" t="str">
        <f aca="false">IF($C1486="","",①在庫CSV_発注日!$L1482)</f>
        <v/>
      </c>
      <c r="G1486" s="18"/>
      <c r="H1486" s="17" t="str">
        <f aca="false">IF($C1486="","",N(①在庫CSV_発注日!$Z1482))</f>
        <v/>
      </c>
      <c r="I1486" s="37" t="str">
        <f aca="false">IF($C1486="","",SUMIFS(⑤減算マスタCSV!$L$2:$L$8001,⑤減算マスタCSV!$F$2:$F$8001,$C1486,⑤減算マスタCSV!$K$2:$K$8001,1))</f>
        <v/>
      </c>
      <c r="J1486" s="17" t="str">
        <f aca="false">IF($C1486="","",IFERROR(INDEX(⑤減算マスタCSV!$H$2:$H$8001,MATCH($C1486,⑤減算マスタCSV!$F$2:$F$8001,0)),1))</f>
        <v/>
      </c>
      <c r="K1486" s="17" t="str">
        <f aca="false">IF($C1486="","",MAX(1,IFERROR(INDEX(⑥商品照会CSV!$M$2:$M$3001,MATCH($C1486,⑥商品照会CSV!$A$2:$A$3001,0)),1)))</f>
        <v/>
      </c>
      <c r="L1486" s="40" t="str">
        <f aca="false">IF($C1486="","",IFERROR(INDEX(⑥商品照会CSV!$Q$2:$Q$3001,MATCH($C1486,⑥商品照会CSV!$A$2:$A$3001,0)),0))</f>
        <v/>
      </c>
      <c r="M1486" s="40" t="str">
        <f aca="false">IF($C1486="","",N($L1486)*N($K1486))</f>
        <v/>
      </c>
      <c r="N1486" s="17" t="str">
        <f aca="false">IF($C1486="","",MAX(1,IFERROR(INDEX(⑥商品照会CSV!$AK$2:$AK$3001,MATCH($C1486,⑥商品照会CSV!$A$2:$A$3001,0)),1)))</f>
        <v/>
      </c>
      <c r="O1486" s="12" t="str">
        <f aca="false">IF($C1486="","",IFERROR(IF(INDEX(⑥商品照会CSV!$AN$2:$AN$3001,MATCH($C1486,⑥商品照会CSV!$A$2:$A$3001,0))=1,"バラ",IF(INDEX(⑥商品照会CSV!$AM$2:$AM$3001,MATCH($C1486,⑥商品照会CSV!$A$2:$A$3001,0))=1,"中間包装","ケース")),"ケース"))</f>
        <v/>
      </c>
      <c r="P1486" s="18"/>
      <c r="Q1486" s="14"/>
      <c r="R1486" s="17" t="str">
        <f aca="false">IF($C1486="","",N($Q1486)*N($K1486))</f>
        <v/>
      </c>
    </row>
    <row r="1487" customFormat="false" ht="15" hidden="false" customHeight="false" outlineLevel="0" collapsed="false">
      <c r="B1487" s="12" t="n">
        <v>1482</v>
      </c>
      <c r="C1487" s="36" t="str">
        <f aca="false">IF(①在庫CSV_発注日!$M1483="","",①在庫CSV_発注日!$M1483&amp;"")</f>
        <v/>
      </c>
      <c r="D1487" s="12" t="str">
        <f aca="false">IF($C1487="","",①在庫CSV_発注日!$N1483)</f>
        <v/>
      </c>
      <c r="E1487" s="12" t="str">
        <f aca="false">IF($C1487="","",①在庫CSV_発注日!$H1483)</f>
        <v/>
      </c>
      <c r="F1487" s="12" t="str">
        <f aca="false">IF($C1487="","",①在庫CSV_発注日!$L1483)</f>
        <v/>
      </c>
      <c r="G1487" s="18"/>
      <c r="H1487" s="17" t="str">
        <f aca="false">IF($C1487="","",N(①在庫CSV_発注日!$Z1483))</f>
        <v/>
      </c>
      <c r="I1487" s="37" t="str">
        <f aca="false">IF($C1487="","",SUMIFS(⑤減算マスタCSV!$L$2:$L$8001,⑤減算マスタCSV!$F$2:$F$8001,$C1487,⑤減算マスタCSV!$K$2:$K$8001,1))</f>
        <v/>
      </c>
      <c r="J1487" s="17" t="str">
        <f aca="false">IF($C1487="","",IFERROR(INDEX(⑤減算マスタCSV!$H$2:$H$8001,MATCH($C1487,⑤減算マスタCSV!$F$2:$F$8001,0)),1))</f>
        <v/>
      </c>
      <c r="K1487" s="17" t="str">
        <f aca="false">IF($C1487="","",MAX(1,IFERROR(INDEX(⑥商品照会CSV!$M$2:$M$3001,MATCH($C1487,⑥商品照会CSV!$A$2:$A$3001,0)),1)))</f>
        <v/>
      </c>
      <c r="L1487" s="40" t="str">
        <f aca="false">IF($C1487="","",IFERROR(INDEX(⑥商品照会CSV!$Q$2:$Q$3001,MATCH($C1487,⑥商品照会CSV!$A$2:$A$3001,0)),0))</f>
        <v/>
      </c>
      <c r="M1487" s="40" t="str">
        <f aca="false">IF($C1487="","",N($L1487)*N($K1487))</f>
        <v/>
      </c>
      <c r="N1487" s="17" t="str">
        <f aca="false">IF($C1487="","",MAX(1,IFERROR(INDEX(⑥商品照会CSV!$AK$2:$AK$3001,MATCH($C1487,⑥商品照会CSV!$A$2:$A$3001,0)),1)))</f>
        <v/>
      </c>
      <c r="O1487" s="12" t="str">
        <f aca="false">IF($C1487="","",IFERROR(IF(INDEX(⑥商品照会CSV!$AN$2:$AN$3001,MATCH($C1487,⑥商品照会CSV!$A$2:$A$3001,0))=1,"バラ",IF(INDEX(⑥商品照会CSV!$AM$2:$AM$3001,MATCH($C1487,⑥商品照会CSV!$A$2:$A$3001,0))=1,"中間包装","ケース")),"ケース"))</f>
        <v/>
      </c>
      <c r="P1487" s="18"/>
      <c r="Q1487" s="14"/>
      <c r="R1487" s="17" t="str">
        <f aca="false">IF($C1487="","",N($Q1487)*N($K1487))</f>
        <v/>
      </c>
    </row>
    <row r="1488" customFormat="false" ht="15" hidden="false" customHeight="false" outlineLevel="0" collapsed="false">
      <c r="B1488" s="12" t="n">
        <v>1483</v>
      </c>
      <c r="C1488" s="36" t="str">
        <f aca="false">IF(①在庫CSV_発注日!$M1484="","",①在庫CSV_発注日!$M1484&amp;"")</f>
        <v/>
      </c>
      <c r="D1488" s="12" t="str">
        <f aca="false">IF($C1488="","",①在庫CSV_発注日!$N1484)</f>
        <v/>
      </c>
      <c r="E1488" s="12" t="str">
        <f aca="false">IF($C1488="","",①在庫CSV_発注日!$H1484)</f>
        <v/>
      </c>
      <c r="F1488" s="12" t="str">
        <f aca="false">IF($C1488="","",①在庫CSV_発注日!$L1484)</f>
        <v/>
      </c>
      <c r="G1488" s="18"/>
      <c r="H1488" s="17" t="str">
        <f aca="false">IF($C1488="","",N(①在庫CSV_発注日!$Z1484))</f>
        <v/>
      </c>
      <c r="I1488" s="37" t="str">
        <f aca="false">IF($C1488="","",SUMIFS(⑤減算マスタCSV!$L$2:$L$8001,⑤減算マスタCSV!$F$2:$F$8001,$C1488,⑤減算マスタCSV!$K$2:$K$8001,1))</f>
        <v/>
      </c>
      <c r="J1488" s="17" t="str">
        <f aca="false">IF($C1488="","",IFERROR(INDEX(⑤減算マスタCSV!$H$2:$H$8001,MATCH($C1488,⑤減算マスタCSV!$F$2:$F$8001,0)),1))</f>
        <v/>
      </c>
      <c r="K1488" s="17" t="str">
        <f aca="false">IF($C1488="","",MAX(1,IFERROR(INDEX(⑥商品照会CSV!$M$2:$M$3001,MATCH($C1488,⑥商品照会CSV!$A$2:$A$3001,0)),1)))</f>
        <v/>
      </c>
      <c r="L1488" s="40" t="str">
        <f aca="false">IF($C1488="","",IFERROR(INDEX(⑥商品照会CSV!$Q$2:$Q$3001,MATCH($C1488,⑥商品照会CSV!$A$2:$A$3001,0)),0))</f>
        <v/>
      </c>
      <c r="M1488" s="40" t="str">
        <f aca="false">IF($C1488="","",N($L1488)*N($K1488))</f>
        <v/>
      </c>
      <c r="N1488" s="17" t="str">
        <f aca="false">IF($C1488="","",MAX(1,IFERROR(INDEX(⑥商品照会CSV!$AK$2:$AK$3001,MATCH($C1488,⑥商品照会CSV!$A$2:$A$3001,0)),1)))</f>
        <v/>
      </c>
      <c r="O1488" s="12" t="str">
        <f aca="false">IF($C1488="","",IFERROR(IF(INDEX(⑥商品照会CSV!$AN$2:$AN$3001,MATCH($C1488,⑥商品照会CSV!$A$2:$A$3001,0))=1,"バラ",IF(INDEX(⑥商品照会CSV!$AM$2:$AM$3001,MATCH($C1488,⑥商品照会CSV!$A$2:$A$3001,0))=1,"中間包装","ケース")),"ケース"))</f>
        <v/>
      </c>
      <c r="P1488" s="18"/>
      <c r="Q1488" s="14"/>
      <c r="R1488" s="17" t="str">
        <f aca="false">IF($C1488="","",N($Q1488)*N($K1488))</f>
        <v/>
      </c>
    </row>
    <row r="1489" customFormat="false" ht="15" hidden="false" customHeight="false" outlineLevel="0" collapsed="false">
      <c r="B1489" s="12" t="n">
        <v>1484</v>
      </c>
      <c r="C1489" s="36" t="str">
        <f aca="false">IF(①在庫CSV_発注日!$M1485="","",①在庫CSV_発注日!$M1485&amp;"")</f>
        <v/>
      </c>
      <c r="D1489" s="12" t="str">
        <f aca="false">IF($C1489="","",①在庫CSV_発注日!$N1485)</f>
        <v/>
      </c>
      <c r="E1489" s="12" t="str">
        <f aca="false">IF($C1489="","",①在庫CSV_発注日!$H1485)</f>
        <v/>
      </c>
      <c r="F1489" s="12" t="str">
        <f aca="false">IF($C1489="","",①在庫CSV_発注日!$L1485)</f>
        <v/>
      </c>
      <c r="G1489" s="18"/>
      <c r="H1489" s="17" t="str">
        <f aca="false">IF($C1489="","",N(①在庫CSV_発注日!$Z1485))</f>
        <v/>
      </c>
      <c r="I1489" s="37" t="str">
        <f aca="false">IF($C1489="","",SUMIFS(⑤減算マスタCSV!$L$2:$L$8001,⑤減算マスタCSV!$F$2:$F$8001,$C1489,⑤減算マスタCSV!$K$2:$K$8001,1))</f>
        <v/>
      </c>
      <c r="J1489" s="17" t="str">
        <f aca="false">IF($C1489="","",IFERROR(INDEX(⑤減算マスタCSV!$H$2:$H$8001,MATCH($C1489,⑤減算マスタCSV!$F$2:$F$8001,0)),1))</f>
        <v/>
      </c>
      <c r="K1489" s="17" t="str">
        <f aca="false">IF($C1489="","",MAX(1,IFERROR(INDEX(⑥商品照会CSV!$M$2:$M$3001,MATCH($C1489,⑥商品照会CSV!$A$2:$A$3001,0)),1)))</f>
        <v/>
      </c>
      <c r="L1489" s="40" t="str">
        <f aca="false">IF($C1489="","",IFERROR(INDEX(⑥商品照会CSV!$Q$2:$Q$3001,MATCH($C1489,⑥商品照会CSV!$A$2:$A$3001,0)),0))</f>
        <v/>
      </c>
      <c r="M1489" s="40" t="str">
        <f aca="false">IF($C1489="","",N($L1489)*N($K1489))</f>
        <v/>
      </c>
      <c r="N1489" s="17" t="str">
        <f aca="false">IF($C1489="","",MAX(1,IFERROR(INDEX(⑥商品照会CSV!$AK$2:$AK$3001,MATCH($C1489,⑥商品照会CSV!$A$2:$A$3001,0)),1)))</f>
        <v/>
      </c>
      <c r="O1489" s="12" t="str">
        <f aca="false">IF($C1489="","",IFERROR(IF(INDEX(⑥商品照会CSV!$AN$2:$AN$3001,MATCH($C1489,⑥商品照会CSV!$A$2:$A$3001,0))=1,"バラ",IF(INDEX(⑥商品照会CSV!$AM$2:$AM$3001,MATCH($C1489,⑥商品照会CSV!$A$2:$A$3001,0))=1,"中間包装","ケース")),"ケース"))</f>
        <v/>
      </c>
      <c r="P1489" s="18"/>
      <c r="Q1489" s="14"/>
      <c r="R1489" s="17" t="str">
        <f aca="false">IF($C1489="","",N($Q1489)*N($K1489))</f>
        <v/>
      </c>
    </row>
    <row r="1490" customFormat="false" ht="15" hidden="false" customHeight="false" outlineLevel="0" collapsed="false">
      <c r="B1490" s="12" t="n">
        <v>1485</v>
      </c>
      <c r="C1490" s="36" t="str">
        <f aca="false">IF(①在庫CSV_発注日!$M1486="","",①在庫CSV_発注日!$M1486&amp;"")</f>
        <v/>
      </c>
      <c r="D1490" s="12" t="str">
        <f aca="false">IF($C1490="","",①在庫CSV_発注日!$N1486)</f>
        <v/>
      </c>
      <c r="E1490" s="12" t="str">
        <f aca="false">IF($C1490="","",①在庫CSV_発注日!$H1486)</f>
        <v/>
      </c>
      <c r="F1490" s="12" t="str">
        <f aca="false">IF($C1490="","",①在庫CSV_発注日!$L1486)</f>
        <v/>
      </c>
      <c r="G1490" s="18"/>
      <c r="H1490" s="17" t="str">
        <f aca="false">IF($C1490="","",N(①在庫CSV_発注日!$Z1486))</f>
        <v/>
      </c>
      <c r="I1490" s="37" t="str">
        <f aca="false">IF($C1490="","",SUMIFS(⑤減算マスタCSV!$L$2:$L$8001,⑤減算マスタCSV!$F$2:$F$8001,$C1490,⑤減算マスタCSV!$K$2:$K$8001,1))</f>
        <v/>
      </c>
      <c r="J1490" s="17" t="str">
        <f aca="false">IF($C1490="","",IFERROR(INDEX(⑤減算マスタCSV!$H$2:$H$8001,MATCH($C1490,⑤減算マスタCSV!$F$2:$F$8001,0)),1))</f>
        <v/>
      </c>
      <c r="K1490" s="17" t="str">
        <f aca="false">IF($C1490="","",MAX(1,IFERROR(INDEX(⑥商品照会CSV!$M$2:$M$3001,MATCH($C1490,⑥商品照会CSV!$A$2:$A$3001,0)),1)))</f>
        <v/>
      </c>
      <c r="L1490" s="40" t="str">
        <f aca="false">IF($C1490="","",IFERROR(INDEX(⑥商品照会CSV!$Q$2:$Q$3001,MATCH($C1490,⑥商品照会CSV!$A$2:$A$3001,0)),0))</f>
        <v/>
      </c>
      <c r="M1490" s="40" t="str">
        <f aca="false">IF($C1490="","",N($L1490)*N($K1490))</f>
        <v/>
      </c>
      <c r="N1490" s="17" t="str">
        <f aca="false">IF($C1490="","",MAX(1,IFERROR(INDEX(⑥商品照会CSV!$AK$2:$AK$3001,MATCH($C1490,⑥商品照会CSV!$A$2:$A$3001,0)),1)))</f>
        <v/>
      </c>
      <c r="O1490" s="12" t="str">
        <f aca="false">IF($C1490="","",IFERROR(IF(INDEX(⑥商品照会CSV!$AN$2:$AN$3001,MATCH($C1490,⑥商品照会CSV!$A$2:$A$3001,0))=1,"バラ",IF(INDEX(⑥商品照会CSV!$AM$2:$AM$3001,MATCH($C1490,⑥商品照会CSV!$A$2:$A$3001,0))=1,"中間包装","ケース")),"ケース"))</f>
        <v/>
      </c>
      <c r="P1490" s="18"/>
      <c r="Q1490" s="14"/>
      <c r="R1490" s="17" t="str">
        <f aca="false">IF($C1490="","",N($Q1490)*N($K1490))</f>
        <v/>
      </c>
    </row>
    <row r="1491" customFormat="false" ht="15" hidden="false" customHeight="false" outlineLevel="0" collapsed="false">
      <c r="B1491" s="12" t="n">
        <v>1486</v>
      </c>
      <c r="C1491" s="36" t="str">
        <f aca="false">IF(①在庫CSV_発注日!$M1487="","",①在庫CSV_発注日!$M1487&amp;"")</f>
        <v/>
      </c>
      <c r="D1491" s="12" t="str">
        <f aca="false">IF($C1491="","",①在庫CSV_発注日!$N1487)</f>
        <v/>
      </c>
      <c r="E1491" s="12" t="str">
        <f aca="false">IF($C1491="","",①在庫CSV_発注日!$H1487)</f>
        <v/>
      </c>
      <c r="F1491" s="12" t="str">
        <f aca="false">IF($C1491="","",①在庫CSV_発注日!$L1487)</f>
        <v/>
      </c>
      <c r="G1491" s="18"/>
      <c r="H1491" s="17" t="str">
        <f aca="false">IF($C1491="","",N(①在庫CSV_発注日!$Z1487))</f>
        <v/>
      </c>
      <c r="I1491" s="37" t="str">
        <f aca="false">IF($C1491="","",SUMIFS(⑤減算マスタCSV!$L$2:$L$8001,⑤減算マスタCSV!$F$2:$F$8001,$C1491,⑤減算マスタCSV!$K$2:$K$8001,1))</f>
        <v/>
      </c>
      <c r="J1491" s="17" t="str">
        <f aca="false">IF($C1491="","",IFERROR(INDEX(⑤減算マスタCSV!$H$2:$H$8001,MATCH($C1491,⑤減算マスタCSV!$F$2:$F$8001,0)),1))</f>
        <v/>
      </c>
      <c r="K1491" s="17" t="str">
        <f aca="false">IF($C1491="","",MAX(1,IFERROR(INDEX(⑥商品照会CSV!$M$2:$M$3001,MATCH($C1491,⑥商品照会CSV!$A$2:$A$3001,0)),1)))</f>
        <v/>
      </c>
      <c r="L1491" s="40" t="str">
        <f aca="false">IF($C1491="","",IFERROR(INDEX(⑥商品照会CSV!$Q$2:$Q$3001,MATCH($C1491,⑥商品照会CSV!$A$2:$A$3001,0)),0))</f>
        <v/>
      </c>
      <c r="M1491" s="40" t="str">
        <f aca="false">IF($C1491="","",N($L1491)*N($K1491))</f>
        <v/>
      </c>
      <c r="N1491" s="17" t="str">
        <f aca="false">IF($C1491="","",MAX(1,IFERROR(INDEX(⑥商品照会CSV!$AK$2:$AK$3001,MATCH($C1491,⑥商品照会CSV!$A$2:$A$3001,0)),1)))</f>
        <v/>
      </c>
      <c r="O1491" s="12" t="str">
        <f aca="false">IF($C1491="","",IFERROR(IF(INDEX(⑥商品照会CSV!$AN$2:$AN$3001,MATCH($C1491,⑥商品照会CSV!$A$2:$A$3001,0))=1,"バラ",IF(INDEX(⑥商品照会CSV!$AM$2:$AM$3001,MATCH($C1491,⑥商品照会CSV!$A$2:$A$3001,0))=1,"中間包装","ケース")),"ケース"))</f>
        <v/>
      </c>
      <c r="P1491" s="18"/>
      <c r="Q1491" s="14"/>
      <c r="R1491" s="17" t="str">
        <f aca="false">IF($C1491="","",N($Q1491)*N($K1491))</f>
        <v/>
      </c>
    </row>
    <row r="1492" customFormat="false" ht="15" hidden="false" customHeight="false" outlineLevel="0" collapsed="false">
      <c r="B1492" s="12" t="n">
        <v>1487</v>
      </c>
      <c r="C1492" s="36" t="str">
        <f aca="false">IF(①在庫CSV_発注日!$M1488="","",①在庫CSV_発注日!$M1488&amp;"")</f>
        <v/>
      </c>
      <c r="D1492" s="12" t="str">
        <f aca="false">IF($C1492="","",①在庫CSV_発注日!$N1488)</f>
        <v/>
      </c>
      <c r="E1492" s="12" t="str">
        <f aca="false">IF($C1492="","",①在庫CSV_発注日!$H1488)</f>
        <v/>
      </c>
      <c r="F1492" s="12" t="str">
        <f aca="false">IF($C1492="","",①在庫CSV_発注日!$L1488)</f>
        <v/>
      </c>
      <c r="G1492" s="18"/>
      <c r="H1492" s="17" t="str">
        <f aca="false">IF($C1492="","",N(①在庫CSV_発注日!$Z1488))</f>
        <v/>
      </c>
      <c r="I1492" s="37" t="str">
        <f aca="false">IF($C1492="","",SUMIFS(⑤減算マスタCSV!$L$2:$L$8001,⑤減算マスタCSV!$F$2:$F$8001,$C1492,⑤減算マスタCSV!$K$2:$K$8001,1))</f>
        <v/>
      </c>
      <c r="J1492" s="17" t="str">
        <f aca="false">IF($C1492="","",IFERROR(INDEX(⑤減算マスタCSV!$H$2:$H$8001,MATCH($C1492,⑤減算マスタCSV!$F$2:$F$8001,0)),1))</f>
        <v/>
      </c>
      <c r="K1492" s="17" t="str">
        <f aca="false">IF($C1492="","",MAX(1,IFERROR(INDEX(⑥商品照会CSV!$M$2:$M$3001,MATCH($C1492,⑥商品照会CSV!$A$2:$A$3001,0)),1)))</f>
        <v/>
      </c>
      <c r="L1492" s="40" t="str">
        <f aca="false">IF($C1492="","",IFERROR(INDEX(⑥商品照会CSV!$Q$2:$Q$3001,MATCH($C1492,⑥商品照会CSV!$A$2:$A$3001,0)),0))</f>
        <v/>
      </c>
      <c r="M1492" s="40" t="str">
        <f aca="false">IF($C1492="","",N($L1492)*N($K1492))</f>
        <v/>
      </c>
      <c r="N1492" s="17" t="str">
        <f aca="false">IF($C1492="","",MAX(1,IFERROR(INDEX(⑥商品照会CSV!$AK$2:$AK$3001,MATCH($C1492,⑥商品照会CSV!$A$2:$A$3001,0)),1)))</f>
        <v/>
      </c>
      <c r="O1492" s="12" t="str">
        <f aca="false">IF($C1492="","",IFERROR(IF(INDEX(⑥商品照会CSV!$AN$2:$AN$3001,MATCH($C1492,⑥商品照会CSV!$A$2:$A$3001,0))=1,"バラ",IF(INDEX(⑥商品照会CSV!$AM$2:$AM$3001,MATCH($C1492,⑥商品照会CSV!$A$2:$A$3001,0))=1,"中間包装","ケース")),"ケース"))</f>
        <v/>
      </c>
      <c r="P1492" s="18"/>
      <c r="Q1492" s="14"/>
      <c r="R1492" s="17" t="str">
        <f aca="false">IF($C1492="","",N($Q1492)*N($K1492))</f>
        <v/>
      </c>
    </row>
    <row r="1493" customFormat="false" ht="15" hidden="false" customHeight="false" outlineLevel="0" collapsed="false">
      <c r="B1493" s="12" t="n">
        <v>1488</v>
      </c>
      <c r="C1493" s="36" t="str">
        <f aca="false">IF(①在庫CSV_発注日!$M1489="","",①在庫CSV_発注日!$M1489&amp;"")</f>
        <v/>
      </c>
      <c r="D1493" s="12" t="str">
        <f aca="false">IF($C1493="","",①在庫CSV_発注日!$N1489)</f>
        <v/>
      </c>
      <c r="E1493" s="12" t="str">
        <f aca="false">IF($C1493="","",①在庫CSV_発注日!$H1489)</f>
        <v/>
      </c>
      <c r="F1493" s="12" t="str">
        <f aca="false">IF($C1493="","",①在庫CSV_発注日!$L1489)</f>
        <v/>
      </c>
      <c r="G1493" s="18"/>
      <c r="H1493" s="17" t="str">
        <f aca="false">IF($C1493="","",N(①在庫CSV_発注日!$Z1489))</f>
        <v/>
      </c>
      <c r="I1493" s="37" t="str">
        <f aca="false">IF($C1493="","",SUMIFS(⑤減算マスタCSV!$L$2:$L$8001,⑤減算マスタCSV!$F$2:$F$8001,$C1493,⑤減算マスタCSV!$K$2:$K$8001,1))</f>
        <v/>
      </c>
      <c r="J1493" s="17" t="str">
        <f aca="false">IF($C1493="","",IFERROR(INDEX(⑤減算マスタCSV!$H$2:$H$8001,MATCH($C1493,⑤減算マスタCSV!$F$2:$F$8001,0)),1))</f>
        <v/>
      </c>
      <c r="K1493" s="17" t="str">
        <f aca="false">IF($C1493="","",MAX(1,IFERROR(INDEX(⑥商品照会CSV!$M$2:$M$3001,MATCH($C1493,⑥商品照会CSV!$A$2:$A$3001,0)),1)))</f>
        <v/>
      </c>
      <c r="L1493" s="40" t="str">
        <f aca="false">IF($C1493="","",IFERROR(INDEX(⑥商品照会CSV!$Q$2:$Q$3001,MATCH($C1493,⑥商品照会CSV!$A$2:$A$3001,0)),0))</f>
        <v/>
      </c>
      <c r="M1493" s="40" t="str">
        <f aca="false">IF($C1493="","",N($L1493)*N($K1493))</f>
        <v/>
      </c>
      <c r="N1493" s="17" t="str">
        <f aca="false">IF($C1493="","",MAX(1,IFERROR(INDEX(⑥商品照会CSV!$AK$2:$AK$3001,MATCH($C1493,⑥商品照会CSV!$A$2:$A$3001,0)),1)))</f>
        <v/>
      </c>
      <c r="O1493" s="12" t="str">
        <f aca="false">IF($C1493="","",IFERROR(IF(INDEX(⑥商品照会CSV!$AN$2:$AN$3001,MATCH($C1493,⑥商品照会CSV!$A$2:$A$3001,0))=1,"バラ",IF(INDEX(⑥商品照会CSV!$AM$2:$AM$3001,MATCH($C1493,⑥商品照会CSV!$A$2:$A$3001,0))=1,"中間包装","ケース")),"ケース"))</f>
        <v/>
      </c>
      <c r="P1493" s="18"/>
      <c r="Q1493" s="14"/>
      <c r="R1493" s="17" t="str">
        <f aca="false">IF($C1493="","",N($Q1493)*N($K1493))</f>
        <v/>
      </c>
    </row>
    <row r="1494" customFormat="false" ht="15" hidden="false" customHeight="false" outlineLevel="0" collapsed="false">
      <c r="B1494" s="12" t="n">
        <v>1489</v>
      </c>
      <c r="C1494" s="36" t="str">
        <f aca="false">IF(①在庫CSV_発注日!$M1490="","",①在庫CSV_発注日!$M1490&amp;"")</f>
        <v/>
      </c>
      <c r="D1494" s="12" t="str">
        <f aca="false">IF($C1494="","",①在庫CSV_発注日!$N1490)</f>
        <v/>
      </c>
      <c r="E1494" s="12" t="str">
        <f aca="false">IF($C1494="","",①在庫CSV_発注日!$H1490)</f>
        <v/>
      </c>
      <c r="F1494" s="12" t="str">
        <f aca="false">IF($C1494="","",①在庫CSV_発注日!$L1490)</f>
        <v/>
      </c>
      <c r="G1494" s="18"/>
      <c r="H1494" s="17" t="str">
        <f aca="false">IF($C1494="","",N(①在庫CSV_発注日!$Z1490))</f>
        <v/>
      </c>
      <c r="I1494" s="37" t="str">
        <f aca="false">IF($C1494="","",SUMIFS(⑤減算マスタCSV!$L$2:$L$8001,⑤減算マスタCSV!$F$2:$F$8001,$C1494,⑤減算マスタCSV!$K$2:$K$8001,1))</f>
        <v/>
      </c>
      <c r="J1494" s="17" t="str">
        <f aca="false">IF($C1494="","",IFERROR(INDEX(⑤減算マスタCSV!$H$2:$H$8001,MATCH($C1494,⑤減算マスタCSV!$F$2:$F$8001,0)),1))</f>
        <v/>
      </c>
      <c r="K1494" s="17" t="str">
        <f aca="false">IF($C1494="","",MAX(1,IFERROR(INDEX(⑥商品照会CSV!$M$2:$M$3001,MATCH($C1494,⑥商品照会CSV!$A$2:$A$3001,0)),1)))</f>
        <v/>
      </c>
      <c r="L1494" s="40" t="str">
        <f aca="false">IF($C1494="","",IFERROR(INDEX(⑥商品照会CSV!$Q$2:$Q$3001,MATCH($C1494,⑥商品照会CSV!$A$2:$A$3001,0)),0))</f>
        <v/>
      </c>
      <c r="M1494" s="40" t="str">
        <f aca="false">IF($C1494="","",N($L1494)*N($K1494))</f>
        <v/>
      </c>
      <c r="N1494" s="17" t="str">
        <f aca="false">IF($C1494="","",MAX(1,IFERROR(INDEX(⑥商品照会CSV!$AK$2:$AK$3001,MATCH($C1494,⑥商品照会CSV!$A$2:$A$3001,0)),1)))</f>
        <v/>
      </c>
      <c r="O1494" s="12" t="str">
        <f aca="false">IF($C1494="","",IFERROR(IF(INDEX(⑥商品照会CSV!$AN$2:$AN$3001,MATCH($C1494,⑥商品照会CSV!$A$2:$A$3001,0))=1,"バラ",IF(INDEX(⑥商品照会CSV!$AM$2:$AM$3001,MATCH($C1494,⑥商品照会CSV!$A$2:$A$3001,0))=1,"中間包装","ケース")),"ケース"))</f>
        <v/>
      </c>
      <c r="P1494" s="18"/>
      <c r="Q1494" s="14"/>
      <c r="R1494" s="17" t="str">
        <f aca="false">IF($C1494="","",N($Q1494)*N($K1494))</f>
        <v/>
      </c>
    </row>
    <row r="1495" customFormat="false" ht="15" hidden="false" customHeight="false" outlineLevel="0" collapsed="false">
      <c r="B1495" s="12" t="n">
        <v>1490</v>
      </c>
      <c r="C1495" s="36" t="str">
        <f aca="false">IF(①在庫CSV_発注日!$M1491="","",①在庫CSV_発注日!$M1491&amp;"")</f>
        <v/>
      </c>
      <c r="D1495" s="12" t="str">
        <f aca="false">IF($C1495="","",①在庫CSV_発注日!$N1491)</f>
        <v/>
      </c>
      <c r="E1495" s="12" t="str">
        <f aca="false">IF($C1495="","",①在庫CSV_発注日!$H1491)</f>
        <v/>
      </c>
      <c r="F1495" s="12" t="str">
        <f aca="false">IF($C1495="","",①在庫CSV_発注日!$L1491)</f>
        <v/>
      </c>
      <c r="G1495" s="18"/>
      <c r="H1495" s="17" t="str">
        <f aca="false">IF($C1495="","",N(①在庫CSV_発注日!$Z1491))</f>
        <v/>
      </c>
      <c r="I1495" s="37" t="str">
        <f aca="false">IF($C1495="","",SUMIFS(⑤減算マスタCSV!$L$2:$L$8001,⑤減算マスタCSV!$F$2:$F$8001,$C1495,⑤減算マスタCSV!$K$2:$K$8001,1))</f>
        <v/>
      </c>
      <c r="J1495" s="17" t="str">
        <f aca="false">IF($C1495="","",IFERROR(INDEX(⑤減算マスタCSV!$H$2:$H$8001,MATCH($C1495,⑤減算マスタCSV!$F$2:$F$8001,0)),1))</f>
        <v/>
      </c>
      <c r="K1495" s="17" t="str">
        <f aca="false">IF($C1495="","",MAX(1,IFERROR(INDEX(⑥商品照会CSV!$M$2:$M$3001,MATCH($C1495,⑥商品照会CSV!$A$2:$A$3001,0)),1)))</f>
        <v/>
      </c>
      <c r="L1495" s="40" t="str">
        <f aca="false">IF($C1495="","",IFERROR(INDEX(⑥商品照会CSV!$Q$2:$Q$3001,MATCH($C1495,⑥商品照会CSV!$A$2:$A$3001,0)),0))</f>
        <v/>
      </c>
      <c r="M1495" s="40" t="str">
        <f aca="false">IF($C1495="","",N($L1495)*N($K1495))</f>
        <v/>
      </c>
      <c r="N1495" s="17" t="str">
        <f aca="false">IF($C1495="","",MAX(1,IFERROR(INDEX(⑥商品照会CSV!$AK$2:$AK$3001,MATCH($C1495,⑥商品照会CSV!$A$2:$A$3001,0)),1)))</f>
        <v/>
      </c>
      <c r="O1495" s="12" t="str">
        <f aca="false">IF($C1495="","",IFERROR(IF(INDEX(⑥商品照会CSV!$AN$2:$AN$3001,MATCH($C1495,⑥商品照会CSV!$A$2:$A$3001,0))=1,"バラ",IF(INDEX(⑥商品照会CSV!$AM$2:$AM$3001,MATCH($C1495,⑥商品照会CSV!$A$2:$A$3001,0))=1,"中間包装","ケース")),"ケース"))</f>
        <v/>
      </c>
      <c r="P1495" s="18"/>
      <c r="Q1495" s="14"/>
      <c r="R1495" s="17" t="str">
        <f aca="false">IF($C1495="","",N($Q1495)*N($K1495))</f>
        <v/>
      </c>
    </row>
    <row r="1496" customFormat="false" ht="15" hidden="false" customHeight="false" outlineLevel="0" collapsed="false">
      <c r="B1496" s="12" t="n">
        <v>1491</v>
      </c>
      <c r="C1496" s="36" t="str">
        <f aca="false">IF(①在庫CSV_発注日!$M1492="","",①在庫CSV_発注日!$M1492&amp;"")</f>
        <v/>
      </c>
      <c r="D1496" s="12" t="str">
        <f aca="false">IF($C1496="","",①在庫CSV_発注日!$N1492)</f>
        <v/>
      </c>
      <c r="E1496" s="12" t="str">
        <f aca="false">IF($C1496="","",①在庫CSV_発注日!$H1492)</f>
        <v/>
      </c>
      <c r="F1496" s="12" t="str">
        <f aca="false">IF($C1496="","",①在庫CSV_発注日!$L1492)</f>
        <v/>
      </c>
      <c r="G1496" s="18"/>
      <c r="H1496" s="17" t="str">
        <f aca="false">IF($C1496="","",N(①在庫CSV_発注日!$Z1492))</f>
        <v/>
      </c>
      <c r="I1496" s="37" t="str">
        <f aca="false">IF($C1496="","",SUMIFS(⑤減算マスタCSV!$L$2:$L$8001,⑤減算マスタCSV!$F$2:$F$8001,$C1496,⑤減算マスタCSV!$K$2:$K$8001,1))</f>
        <v/>
      </c>
      <c r="J1496" s="17" t="str">
        <f aca="false">IF($C1496="","",IFERROR(INDEX(⑤減算マスタCSV!$H$2:$H$8001,MATCH($C1496,⑤減算マスタCSV!$F$2:$F$8001,0)),1))</f>
        <v/>
      </c>
      <c r="K1496" s="17" t="str">
        <f aca="false">IF($C1496="","",MAX(1,IFERROR(INDEX(⑥商品照会CSV!$M$2:$M$3001,MATCH($C1496,⑥商品照会CSV!$A$2:$A$3001,0)),1)))</f>
        <v/>
      </c>
      <c r="L1496" s="40" t="str">
        <f aca="false">IF($C1496="","",IFERROR(INDEX(⑥商品照会CSV!$Q$2:$Q$3001,MATCH($C1496,⑥商品照会CSV!$A$2:$A$3001,0)),0))</f>
        <v/>
      </c>
      <c r="M1496" s="40" t="str">
        <f aca="false">IF($C1496="","",N($L1496)*N($K1496))</f>
        <v/>
      </c>
      <c r="N1496" s="17" t="str">
        <f aca="false">IF($C1496="","",MAX(1,IFERROR(INDEX(⑥商品照会CSV!$AK$2:$AK$3001,MATCH($C1496,⑥商品照会CSV!$A$2:$A$3001,0)),1)))</f>
        <v/>
      </c>
      <c r="O1496" s="12" t="str">
        <f aca="false">IF($C1496="","",IFERROR(IF(INDEX(⑥商品照会CSV!$AN$2:$AN$3001,MATCH($C1496,⑥商品照会CSV!$A$2:$A$3001,0))=1,"バラ",IF(INDEX(⑥商品照会CSV!$AM$2:$AM$3001,MATCH($C1496,⑥商品照会CSV!$A$2:$A$3001,0))=1,"中間包装","ケース")),"ケース"))</f>
        <v/>
      </c>
      <c r="P1496" s="18"/>
      <c r="Q1496" s="14"/>
      <c r="R1496" s="17" t="str">
        <f aca="false">IF($C1496="","",N($Q1496)*N($K1496))</f>
        <v/>
      </c>
    </row>
    <row r="1497" customFormat="false" ht="15" hidden="false" customHeight="false" outlineLevel="0" collapsed="false">
      <c r="B1497" s="12" t="n">
        <v>1492</v>
      </c>
      <c r="C1497" s="36" t="str">
        <f aca="false">IF(①在庫CSV_発注日!$M1493="","",①在庫CSV_発注日!$M1493&amp;"")</f>
        <v/>
      </c>
      <c r="D1497" s="12" t="str">
        <f aca="false">IF($C1497="","",①在庫CSV_発注日!$N1493)</f>
        <v/>
      </c>
      <c r="E1497" s="12" t="str">
        <f aca="false">IF($C1497="","",①在庫CSV_発注日!$H1493)</f>
        <v/>
      </c>
      <c r="F1497" s="12" t="str">
        <f aca="false">IF($C1497="","",①在庫CSV_発注日!$L1493)</f>
        <v/>
      </c>
      <c r="G1497" s="18"/>
      <c r="H1497" s="17" t="str">
        <f aca="false">IF($C1497="","",N(①在庫CSV_発注日!$Z1493))</f>
        <v/>
      </c>
      <c r="I1497" s="37" t="str">
        <f aca="false">IF($C1497="","",SUMIFS(⑤減算マスタCSV!$L$2:$L$8001,⑤減算マスタCSV!$F$2:$F$8001,$C1497,⑤減算マスタCSV!$K$2:$K$8001,1))</f>
        <v/>
      </c>
      <c r="J1497" s="17" t="str">
        <f aca="false">IF($C1497="","",IFERROR(INDEX(⑤減算マスタCSV!$H$2:$H$8001,MATCH($C1497,⑤減算マスタCSV!$F$2:$F$8001,0)),1))</f>
        <v/>
      </c>
      <c r="K1497" s="17" t="str">
        <f aca="false">IF($C1497="","",MAX(1,IFERROR(INDEX(⑥商品照会CSV!$M$2:$M$3001,MATCH($C1497,⑥商品照会CSV!$A$2:$A$3001,0)),1)))</f>
        <v/>
      </c>
      <c r="L1497" s="40" t="str">
        <f aca="false">IF($C1497="","",IFERROR(INDEX(⑥商品照会CSV!$Q$2:$Q$3001,MATCH($C1497,⑥商品照会CSV!$A$2:$A$3001,0)),0))</f>
        <v/>
      </c>
      <c r="M1497" s="40" t="str">
        <f aca="false">IF($C1497="","",N($L1497)*N($K1497))</f>
        <v/>
      </c>
      <c r="N1497" s="17" t="str">
        <f aca="false">IF($C1497="","",MAX(1,IFERROR(INDEX(⑥商品照会CSV!$AK$2:$AK$3001,MATCH($C1497,⑥商品照会CSV!$A$2:$A$3001,0)),1)))</f>
        <v/>
      </c>
      <c r="O1497" s="12" t="str">
        <f aca="false">IF($C1497="","",IFERROR(IF(INDEX(⑥商品照会CSV!$AN$2:$AN$3001,MATCH($C1497,⑥商品照会CSV!$A$2:$A$3001,0))=1,"バラ",IF(INDEX(⑥商品照会CSV!$AM$2:$AM$3001,MATCH($C1497,⑥商品照会CSV!$A$2:$A$3001,0))=1,"中間包装","ケース")),"ケース"))</f>
        <v/>
      </c>
      <c r="P1497" s="18"/>
      <c r="Q1497" s="14"/>
      <c r="R1497" s="17" t="str">
        <f aca="false">IF($C1497="","",N($Q1497)*N($K1497))</f>
        <v/>
      </c>
    </row>
    <row r="1498" customFormat="false" ht="15" hidden="false" customHeight="false" outlineLevel="0" collapsed="false">
      <c r="B1498" s="12" t="n">
        <v>1493</v>
      </c>
      <c r="C1498" s="36" t="str">
        <f aca="false">IF(①在庫CSV_発注日!$M1494="","",①在庫CSV_発注日!$M1494&amp;"")</f>
        <v/>
      </c>
      <c r="D1498" s="12" t="str">
        <f aca="false">IF($C1498="","",①在庫CSV_発注日!$N1494)</f>
        <v/>
      </c>
      <c r="E1498" s="12" t="str">
        <f aca="false">IF($C1498="","",①在庫CSV_発注日!$H1494)</f>
        <v/>
      </c>
      <c r="F1498" s="12" t="str">
        <f aca="false">IF($C1498="","",①在庫CSV_発注日!$L1494)</f>
        <v/>
      </c>
      <c r="G1498" s="18"/>
      <c r="H1498" s="17" t="str">
        <f aca="false">IF($C1498="","",N(①在庫CSV_発注日!$Z1494))</f>
        <v/>
      </c>
      <c r="I1498" s="37" t="str">
        <f aca="false">IF($C1498="","",SUMIFS(⑤減算マスタCSV!$L$2:$L$8001,⑤減算マスタCSV!$F$2:$F$8001,$C1498,⑤減算マスタCSV!$K$2:$K$8001,1))</f>
        <v/>
      </c>
      <c r="J1498" s="17" t="str">
        <f aca="false">IF($C1498="","",IFERROR(INDEX(⑤減算マスタCSV!$H$2:$H$8001,MATCH($C1498,⑤減算マスタCSV!$F$2:$F$8001,0)),1))</f>
        <v/>
      </c>
      <c r="K1498" s="17" t="str">
        <f aca="false">IF($C1498="","",MAX(1,IFERROR(INDEX(⑥商品照会CSV!$M$2:$M$3001,MATCH($C1498,⑥商品照会CSV!$A$2:$A$3001,0)),1)))</f>
        <v/>
      </c>
      <c r="L1498" s="40" t="str">
        <f aca="false">IF($C1498="","",IFERROR(INDEX(⑥商品照会CSV!$Q$2:$Q$3001,MATCH($C1498,⑥商品照会CSV!$A$2:$A$3001,0)),0))</f>
        <v/>
      </c>
      <c r="M1498" s="40" t="str">
        <f aca="false">IF($C1498="","",N($L1498)*N($K1498))</f>
        <v/>
      </c>
      <c r="N1498" s="17" t="str">
        <f aca="false">IF($C1498="","",MAX(1,IFERROR(INDEX(⑥商品照会CSV!$AK$2:$AK$3001,MATCH($C1498,⑥商品照会CSV!$A$2:$A$3001,0)),1)))</f>
        <v/>
      </c>
      <c r="O1498" s="12" t="str">
        <f aca="false">IF($C1498="","",IFERROR(IF(INDEX(⑥商品照会CSV!$AN$2:$AN$3001,MATCH($C1498,⑥商品照会CSV!$A$2:$A$3001,0))=1,"バラ",IF(INDEX(⑥商品照会CSV!$AM$2:$AM$3001,MATCH($C1498,⑥商品照会CSV!$A$2:$A$3001,0))=1,"中間包装","ケース")),"ケース"))</f>
        <v/>
      </c>
      <c r="P1498" s="18"/>
      <c r="Q1498" s="14"/>
      <c r="R1498" s="17" t="str">
        <f aca="false">IF($C1498="","",N($Q1498)*N($K1498))</f>
        <v/>
      </c>
    </row>
    <row r="1499" customFormat="false" ht="15" hidden="false" customHeight="false" outlineLevel="0" collapsed="false">
      <c r="B1499" s="12" t="n">
        <v>1494</v>
      </c>
      <c r="C1499" s="36" t="str">
        <f aca="false">IF(①在庫CSV_発注日!$M1495="","",①在庫CSV_発注日!$M1495&amp;"")</f>
        <v/>
      </c>
      <c r="D1499" s="12" t="str">
        <f aca="false">IF($C1499="","",①在庫CSV_発注日!$N1495)</f>
        <v/>
      </c>
      <c r="E1499" s="12" t="str">
        <f aca="false">IF($C1499="","",①在庫CSV_発注日!$H1495)</f>
        <v/>
      </c>
      <c r="F1499" s="12" t="str">
        <f aca="false">IF($C1499="","",①在庫CSV_発注日!$L1495)</f>
        <v/>
      </c>
      <c r="G1499" s="18"/>
      <c r="H1499" s="17" t="str">
        <f aca="false">IF($C1499="","",N(①在庫CSV_発注日!$Z1495))</f>
        <v/>
      </c>
      <c r="I1499" s="37" t="str">
        <f aca="false">IF($C1499="","",SUMIFS(⑤減算マスタCSV!$L$2:$L$8001,⑤減算マスタCSV!$F$2:$F$8001,$C1499,⑤減算マスタCSV!$K$2:$K$8001,1))</f>
        <v/>
      </c>
      <c r="J1499" s="17" t="str">
        <f aca="false">IF($C1499="","",IFERROR(INDEX(⑤減算マスタCSV!$H$2:$H$8001,MATCH($C1499,⑤減算マスタCSV!$F$2:$F$8001,0)),1))</f>
        <v/>
      </c>
      <c r="K1499" s="17" t="str">
        <f aca="false">IF($C1499="","",MAX(1,IFERROR(INDEX(⑥商品照会CSV!$M$2:$M$3001,MATCH($C1499,⑥商品照会CSV!$A$2:$A$3001,0)),1)))</f>
        <v/>
      </c>
      <c r="L1499" s="40" t="str">
        <f aca="false">IF($C1499="","",IFERROR(INDEX(⑥商品照会CSV!$Q$2:$Q$3001,MATCH($C1499,⑥商品照会CSV!$A$2:$A$3001,0)),0))</f>
        <v/>
      </c>
      <c r="M1499" s="40" t="str">
        <f aca="false">IF($C1499="","",N($L1499)*N($K1499))</f>
        <v/>
      </c>
      <c r="N1499" s="17" t="str">
        <f aca="false">IF($C1499="","",MAX(1,IFERROR(INDEX(⑥商品照会CSV!$AK$2:$AK$3001,MATCH($C1499,⑥商品照会CSV!$A$2:$A$3001,0)),1)))</f>
        <v/>
      </c>
      <c r="O1499" s="12" t="str">
        <f aca="false">IF($C1499="","",IFERROR(IF(INDEX(⑥商品照会CSV!$AN$2:$AN$3001,MATCH($C1499,⑥商品照会CSV!$A$2:$A$3001,0))=1,"バラ",IF(INDEX(⑥商品照会CSV!$AM$2:$AM$3001,MATCH($C1499,⑥商品照会CSV!$A$2:$A$3001,0))=1,"中間包装","ケース")),"ケース"))</f>
        <v/>
      </c>
      <c r="P1499" s="18"/>
      <c r="Q1499" s="14"/>
      <c r="R1499" s="17" t="str">
        <f aca="false">IF($C1499="","",N($Q1499)*N($K1499))</f>
        <v/>
      </c>
    </row>
    <row r="1500" customFormat="false" ht="15" hidden="false" customHeight="false" outlineLevel="0" collapsed="false">
      <c r="B1500" s="12" t="n">
        <v>1495</v>
      </c>
      <c r="C1500" s="36" t="str">
        <f aca="false">IF(①在庫CSV_発注日!$M1496="","",①在庫CSV_発注日!$M1496&amp;"")</f>
        <v/>
      </c>
      <c r="D1500" s="12" t="str">
        <f aca="false">IF($C1500="","",①在庫CSV_発注日!$N1496)</f>
        <v/>
      </c>
      <c r="E1500" s="12" t="str">
        <f aca="false">IF($C1500="","",①在庫CSV_発注日!$H1496)</f>
        <v/>
      </c>
      <c r="F1500" s="12" t="str">
        <f aca="false">IF($C1500="","",①在庫CSV_発注日!$L1496)</f>
        <v/>
      </c>
      <c r="G1500" s="18"/>
      <c r="H1500" s="17" t="str">
        <f aca="false">IF($C1500="","",N(①在庫CSV_発注日!$Z1496))</f>
        <v/>
      </c>
      <c r="I1500" s="37" t="str">
        <f aca="false">IF($C1500="","",SUMIFS(⑤減算マスタCSV!$L$2:$L$8001,⑤減算マスタCSV!$F$2:$F$8001,$C1500,⑤減算マスタCSV!$K$2:$K$8001,1))</f>
        <v/>
      </c>
      <c r="J1500" s="17" t="str">
        <f aca="false">IF($C1500="","",IFERROR(INDEX(⑤減算マスタCSV!$H$2:$H$8001,MATCH($C1500,⑤減算マスタCSV!$F$2:$F$8001,0)),1))</f>
        <v/>
      </c>
      <c r="K1500" s="17" t="str">
        <f aca="false">IF($C1500="","",MAX(1,IFERROR(INDEX(⑥商品照会CSV!$M$2:$M$3001,MATCH($C1500,⑥商品照会CSV!$A$2:$A$3001,0)),1)))</f>
        <v/>
      </c>
      <c r="L1500" s="40" t="str">
        <f aca="false">IF($C1500="","",IFERROR(INDEX(⑥商品照会CSV!$Q$2:$Q$3001,MATCH($C1500,⑥商品照会CSV!$A$2:$A$3001,0)),0))</f>
        <v/>
      </c>
      <c r="M1500" s="40" t="str">
        <f aca="false">IF($C1500="","",N($L1500)*N($K1500))</f>
        <v/>
      </c>
      <c r="N1500" s="17" t="str">
        <f aca="false">IF($C1500="","",MAX(1,IFERROR(INDEX(⑥商品照会CSV!$AK$2:$AK$3001,MATCH($C1500,⑥商品照会CSV!$A$2:$A$3001,0)),1)))</f>
        <v/>
      </c>
      <c r="O1500" s="12" t="str">
        <f aca="false">IF($C1500="","",IFERROR(IF(INDEX(⑥商品照会CSV!$AN$2:$AN$3001,MATCH($C1500,⑥商品照会CSV!$A$2:$A$3001,0))=1,"バラ",IF(INDEX(⑥商品照会CSV!$AM$2:$AM$3001,MATCH($C1500,⑥商品照会CSV!$A$2:$A$3001,0))=1,"中間包装","ケース")),"ケース"))</f>
        <v/>
      </c>
      <c r="P1500" s="18"/>
      <c r="Q1500" s="14"/>
      <c r="R1500" s="17" t="str">
        <f aca="false">IF($C1500="","",N($Q1500)*N($K1500))</f>
        <v/>
      </c>
    </row>
    <row r="1501" customFormat="false" ht="15" hidden="false" customHeight="false" outlineLevel="0" collapsed="false">
      <c r="B1501" s="12" t="n">
        <v>1496</v>
      </c>
      <c r="C1501" s="36" t="str">
        <f aca="false">IF(①在庫CSV_発注日!$M1497="","",①在庫CSV_発注日!$M1497&amp;"")</f>
        <v/>
      </c>
      <c r="D1501" s="12" t="str">
        <f aca="false">IF($C1501="","",①在庫CSV_発注日!$N1497)</f>
        <v/>
      </c>
      <c r="E1501" s="12" t="str">
        <f aca="false">IF($C1501="","",①在庫CSV_発注日!$H1497)</f>
        <v/>
      </c>
      <c r="F1501" s="12" t="str">
        <f aca="false">IF($C1501="","",①在庫CSV_発注日!$L1497)</f>
        <v/>
      </c>
      <c r="G1501" s="18"/>
      <c r="H1501" s="17" t="str">
        <f aca="false">IF($C1501="","",N(①在庫CSV_発注日!$Z1497))</f>
        <v/>
      </c>
      <c r="I1501" s="37" t="str">
        <f aca="false">IF($C1501="","",SUMIFS(⑤減算マスタCSV!$L$2:$L$8001,⑤減算マスタCSV!$F$2:$F$8001,$C1501,⑤減算マスタCSV!$K$2:$K$8001,1))</f>
        <v/>
      </c>
      <c r="J1501" s="17" t="str">
        <f aca="false">IF($C1501="","",IFERROR(INDEX(⑤減算マスタCSV!$H$2:$H$8001,MATCH($C1501,⑤減算マスタCSV!$F$2:$F$8001,0)),1))</f>
        <v/>
      </c>
      <c r="K1501" s="17" t="str">
        <f aca="false">IF($C1501="","",MAX(1,IFERROR(INDEX(⑥商品照会CSV!$M$2:$M$3001,MATCH($C1501,⑥商品照会CSV!$A$2:$A$3001,0)),1)))</f>
        <v/>
      </c>
      <c r="L1501" s="40" t="str">
        <f aca="false">IF($C1501="","",IFERROR(INDEX(⑥商品照会CSV!$Q$2:$Q$3001,MATCH($C1501,⑥商品照会CSV!$A$2:$A$3001,0)),0))</f>
        <v/>
      </c>
      <c r="M1501" s="40" t="str">
        <f aca="false">IF($C1501="","",N($L1501)*N($K1501))</f>
        <v/>
      </c>
      <c r="N1501" s="17" t="str">
        <f aca="false">IF($C1501="","",MAX(1,IFERROR(INDEX(⑥商品照会CSV!$AK$2:$AK$3001,MATCH($C1501,⑥商品照会CSV!$A$2:$A$3001,0)),1)))</f>
        <v/>
      </c>
      <c r="O1501" s="12" t="str">
        <f aca="false">IF($C1501="","",IFERROR(IF(INDEX(⑥商品照会CSV!$AN$2:$AN$3001,MATCH($C1501,⑥商品照会CSV!$A$2:$A$3001,0))=1,"バラ",IF(INDEX(⑥商品照会CSV!$AM$2:$AM$3001,MATCH($C1501,⑥商品照会CSV!$A$2:$A$3001,0))=1,"中間包装","ケース")),"ケース"))</f>
        <v/>
      </c>
      <c r="P1501" s="18"/>
      <c r="Q1501" s="14"/>
      <c r="R1501" s="17" t="str">
        <f aca="false">IF($C1501="","",N($Q1501)*N($K1501))</f>
        <v/>
      </c>
    </row>
    <row r="1502" customFormat="false" ht="15" hidden="false" customHeight="false" outlineLevel="0" collapsed="false">
      <c r="B1502" s="12" t="n">
        <v>1497</v>
      </c>
      <c r="C1502" s="36" t="str">
        <f aca="false">IF(①在庫CSV_発注日!$M1498="","",①在庫CSV_発注日!$M1498&amp;"")</f>
        <v/>
      </c>
      <c r="D1502" s="12" t="str">
        <f aca="false">IF($C1502="","",①在庫CSV_発注日!$N1498)</f>
        <v/>
      </c>
      <c r="E1502" s="12" t="str">
        <f aca="false">IF($C1502="","",①在庫CSV_発注日!$H1498)</f>
        <v/>
      </c>
      <c r="F1502" s="12" t="str">
        <f aca="false">IF($C1502="","",①在庫CSV_発注日!$L1498)</f>
        <v/>
      </c>
      <c r="G1502" s="18"/>
      <c r="H1502" s="17" t="str">
        <f aca="false">IF($C1502="","",N(①在庫CSV_発注日!$Z1498))</f>
        <v/>
      </c>
      <c r="I1502" s="37" t="str">
        <f aca="false">IF($C1502="","",SUMIFS(⑤減算マスタCSV!$L$2:$L$8001,⑤減算マスタCSV!$F$2:$F$8001,$C1502,⑤減算マスタCSV!$K$2:$K$8001,1))</f>
        <v/>
      </c>
      <c r="J1502" s="17" t="str">
        <f aca="false">IF($C1502="","",IFERROR(INDEX(⑤減算マスタCSV!$H$2:$H$8001,MATCH($C1502,⑤減算マスタCSV!$F$2:$F$8001,0)),1))</f>
        <v/>
      </c>
      <c r="K1502" s="17" t="str">
        <f aca="false">IF($C1502="","",MAX(1,IFERROR(INDEX(⑥商品照会CSV!$M$2:$M$3001,MATCH($C1502,⑥商品照会CSV!$A$2:$A$3001,0)),1)))</f>
        <v/>
      </c>
      <c r="L1502" s="40" t="str">
        <f aca="false">IF($C1502="","",IFERROR(INDEX(⑥商品照会CSV!$Q$2:$Q$3001,MATCH($C1502,⑥商品照会CSV!$A$2:$A$3001,0)),0))</f>
        <v/>
      </c>
      <c r="M1502" s="40" t="str">
        <f aca="false">IF($C1502="","",N($L1502)*N($K1502))</f>
        <v/>
      </c>
      <c r="N1502" s="17" t="str">
        <f aca="false">IF($C1502="","",MAX(1,IFERROR(INDEX(⑥商品照会CSV!$AK$2:$AK$3001,MATCH($C1502,⑥商品照会CSV!$A$2:$A$3001,0)),1)))</f>
        <v/>
      </c>
      <c r="O1502" s="12" t="str">
        <f aca="false">IF($C1502="","",IFERROR(IF(INDEX(⑥商品照会CSV!$AN$2:$AN$3001,MATCH($C1502,⑥商品照会CSV!$A$2:$A$3001,0))=1,"バラ",IF(INDEX(⑥商品照会CSV!$AM$2:$AM$3001,MATCH($C1502,⑥商品照会CSV!$A$2:$A$3001,0))=1,"中間包装","ケース")),"ケース"))</f>
        <v/>
      </c>
      <c r="P1502" s="18"/>
      <c r="Q1502" s="14"/>
      <c r="R1502" s="17" t="str">
        <f aca="false">IF($C1502="","",N($Q1502)*N($K1502))</f>
        <v/>
      </c>
    </row>
    <row r="1503" customFormat="false" ht="15" hidden="false" customHeight="false" outlineLevel="0" collapsed="false">
      <c r="B1503" s="12" t="n">
        <v>1498</v>
      </c>
      <c r="C1503" s="36" t="str">
        <f aca="false">IF(①在庫CSV_発注日!$M1499="","",①在庫CSV_発注日!$M1499&amp;"")</f>
        <v/>
      </c>
      <c r="D1503" s="12" t="str">
        <f aca="false">IF($C1503="","",①在庫CSV_発注日!$N1499)</f>
        <v/>
      </c>
      <c r="E1503" s="12" t="str">
        <f aca="false">IF($C1503="","",①在庫CSV_発注日!$H1499)</f>
        <v/>
      </c>
      <c r="F1503" s="12" t="str">
        <f aca="false">IF($C1503="","",①在庫CSV_発注日!$L1499)</f>
        <v/>
      </c>
      <c r="G1503" s="18"/>
      <c r="H1503" s="17" t="str">
        <f aca="false">IF($C1503="","",N(①在庫CSV_発注日!$Z1499))</f>
        <v/>
      </c>
      <c r="I1503" s="37" t="str">
        <f aca="false">IF($C1503="","",SUMIFS(⑤減算マスタCSV!$L$2:$L$8001,⑤減算マスタCSV!$F$2:$F$8001,$C1503,⑤減算マスタCSV!$K$2:$K$8001,1))</f>
        <v/>
      </c>
      <c r="J1503" s="17" t="str">
        <f aca="false">IF($C1503="","",IFERROR(INDEX(⑤減算マスタCSV!$H$2:$H$8001,MATCH($C1503,⑤減算マスタCSV!$F$2:$F$8001,0)),1))</f>
        <v/>
      </c>
      <c r="K1503" s="17" t="str">
        <f aca="false">IF($C1503="","",MAX(1,IFERROR(INDEX(⑥商品照会CSV!$M$2:$M$3001,MATCH($C1503,⑥商品照会CSV!$A$2:$A$3001,0)),1)))</f>
        <v/>
      </c>
      <c r="L1503" s="40" t="str">
        <f aca="false">IF($C1503="","",IFERROR(INDEX(⑥商品照会CSV!$Q$2:$Q$3001,MATCH($C1503,⑥商品照会CSV!$A$2:$A$3001,0)),0))</f>
        <v/>
      </c>
      <c r="M1503" s="40" t="str">
        <f aca="false">IF($C1503="","",N($L1503)*N($K1503))</f>
        <v/>
      </c>
      <c r="N1503" s="17" t="str">
        <f aca="false">IF($C1503="","",MAX(1,IFERROR(INDEX(⑥商品照会CSV!$AK$2:$AK$3001,MATCH($C1503,⑥商品照会CSV!$A$2:$A$3001,0)),1)))</f>
        <v/>
      </c>
      <c r="O1503" s="12" t="str">
        <f aca="false">IF($C1503="","",IFERROR(IF(INDEX(⑥商品照会CSV!$AN$2:$AN$3001,MATCH($C1503,⑥商品照会CSV!$A$2:$A$3001,0))=1,"バラ",IF(INDEX(⑥商品照会CSV!$AM$2:$AM$3001,MATCH($C1503,⑥商品照会CSV!$A$2:$A$3001,0))=1,"中間包装","ケース")),"ケース"))</f>
        <v/>
      </c>
      <c r="P1503" s="18"/>
      <c r="Q1503" s="14"/>
      <c r="R1503" s="17" t="str">
        <f aca="false">IF($C1503="","",N($Q1503)*N($K1503))</f>
        <v/>
      </c>
    </row>
    <row r="1504" customFormat="false" ht="15" hidden="false" customHeight="false" outlineLevel="0" collapsed="false">
      <c r="B1504" s="12" t="n">
        <v>1499</v>
      </c>
      <c r="C1504" s="36" t="str">
        <f aca="false">IF(①在庫CSV_発注日!$M1500="","",①在庫CSV_発注日!$M1500&amp;"")</f>
        <v/>
      </c>
      <c r="D1504" s="12" t="str">
        <f aca="false">IF($C1504="","",①在庫CSV_発注日!$N1500)</f>
        <v/>
      </c>
      <c r="E1504" s="12" t="str">
        <f aca="false">IF($C1504="","",①在庫CSV_発注日!$H1500)</f>
        <v/>
      </c>
      <c r="F1504" s="12" t="str">
        <f aca="false">IF($C1504="","",①在庫CSV_発注日!$L1500)</f>
        <v/>
      </c>
      <c r="G1504" s="18"/>
      <c r="H1504" s="17" t="str">
        <f aca="false">IF($C1504="","",N(①在庫CSV_発注日!$Z1500))</f>
        <v/>
      </c>
      <c r="I1504" s="37" t="str">
        <f aca="false">IF($C1504="","",SUMIFS(⑤減算マスタCSV!$L$2:$L$8001,⑤減算マスタCSV!$F$2:$F$8001,$C1504,⑤減算マスタCSV!$K$2:$K$8001,1))</f>
        <v/>
      </c>
      <c r="J1504" s="17" t="str">
        <f aca="false">IF($C1504="","",IFERROR(INDEX(⑤減算マスタCSV!$H$2:$H$8001,MATCH($C1504,⑤減算マスタCSV!$F$2:$F$8001,0)),1))</f>
        <v/>
      </c>
      <c r="K1504" s="17" t="str">
        <f aca="false">IF($C1504="","",MAX(1,IFERROR(INDEX(⑥商品照会CSV!$M$2:$M$3001,MATCH($C1504,⑥商品照会CSV!$A$2:$A$3001,0)),1)))</f>
        <v/>
      </c>
      <c r="L1504" s="40" t="str">
        <f aca="false">IF($C1504="","",IFERROR(INDEX(⑥商品照会CSV!$Q$2:$Q$3001,MATCH($C1504,⑥商品照会CSV!$A$2:$A$3001,0)),0))</f>
        <v/>
      </c>
      <c r="M1504" s="40" t="str">
        <f aca="false">IF($C1504="","",N($L1504)*N($K1504))</f>
        <v/>
      </c>
      <c r="N1504" s="17" t="str">
        <f aca="false">IF($C1504="","",MAX(1,IFERROR(INDEX(⑥商品照会CSV!$AK$2:$AK$3001,MATCH($C1504,⑥商品照会CSV!$A$2:$A$3001,0)),1)))</f>
        <v/>
      </c>
      <c r="O1504" s="12" t="str">
        <f aca="false">IF($C1504="","",IFERROR(IF(INDEX(⑥商品照会CSV!$AN$2:$AN$3001,MATCH($C1504,⑥商品照会CSV!$A$2:$A$3001,0))=1,"バラ",IF(INDEX(⑥商品照会CSV!$AM$2:$AM$3001,MATCH($C1504,⑥商品照会CSV!$A$2:$A$3001,0))=1,"中間包装","ケース")),"ケース"))</f>
        <v/>
      </c>
      <c r="P1504" s="18"/>
      <c r="Q1504" s="14"/>
      <c r="R1504" s="17" t="str">
        <f aca="false">IF($C1504="","",N($Q1504)*N($K1504))</f>
        <v/>
      </c>
    </row>
    <row r="1505" customFormat="false" ht="15" hidden="false" customHeight="false" outlineLevel="0" collapsed="false">
      <c r="B1505" s="12" t="n">
        <v>1500</v>
      </c>
      <c r="C1505" s="36" t="str">
        <f aca="false">IF(①在庫CSV_発注日!$M1501="","",①在庫CSV_発注日!$M1501&amp;"")</f>
        <v/>
      </c>
      <c r="D1505" s="12" t="str">
        <f aca="false">IF($C1505="","",①在庫CSV_発注日!$N1501)</f>
        <v/>
      </c>
      <c r="E1505" s="12" t="str">
        <f aca="false">IF($C1505="","",①在庫CSV_発注日!$H1501)</f>
        <v/>
      </c>
      <c r="F1505" s="12" t="str">
        <f aca="false">IF($C1505="","",①在庫CSV_発注日!$L1501)</f>
        <v/>
      </c>
      <c r="G1505" s="18"/>
      <c r="H1505" s="17" t="str">
        <f aca="false">IF($C1505="","",N(①在庫CSV_発注日!$Z1501))</f>
        <v/>
      </c>
      <c r="I1505" s="37" t="str">
        <f aca="false">IF($C1505="","",SUMIFS(⑤減算マスタCSV!$L$2:$L$8001,⑤減算マスタCSV!$F$2:$F$8001,$C1505,⑤減算マスタCSV!$K$2:$K$8001,1))</f>
        <v/>
      </c>
      <c r="J1505" s="17" t="str">
        <f aca="false">IF($C1505="","",IFERROR(INDEX(⑤減算マスタCSV!$H$2:$H$8001,MATCH($C1505,⑤減算マスタCSV!$F$2:$F$8001,0)),1))</f>
        <v/>
      </c>
      <c r="K1505" s="17" t="str">
        <f aca="false">IF($C1505="","",MAX(1,IFERROR(INDEX(⑥商品照会CSV!$M$2:$M$3001,MATCH($C1505,⑥商品照会CSV!$A$2:$A$3001,0)),1)))</f>
        <v/>
      </c>
      <c r="L1505" s="40" t="str">
        <f aca="false">IF($C1505="","",IFERROR(INDEX(⑥商品照会CSV!$Q$2:$Q$3001,MATCH($C1505,⑥商品照会CSV!$A$2:$A$3001,0)),0))</f>
        <v/>
      </c>
      <c r="M1505" s="40" t="str">
        <f aca="false">IF($C1505="","",N($L1505)*N($K1505))</f>
        <v/>
      </c>
      <c r="N1505" s="17" t="str">
        <f aca="false">IF($C1505="","",MAX(1,IFERROR(INDEX(⑥商品照会CSV!$AK$2:$AK$3001,MATCH($C1505,⑥商品照会CSV!$A$2:$A$3001,0)),1)))</f>
        <v/>
      </c>
      <c r="O1505" s="12" t="str">
        <f aca="false">IF($C1505="","",IFERROR(IF(INDEX(⑥商品照会CSV!$AN$2:$AN$3001,MATCH($C1505,⑥商品照会CSV!$A$2:$A$3001,0))=1,"バラ",IF(INDEX(⑥商品照会CSV!$AM$2:$AM$3001,MATCH($C1505,⑥商品照会CSV!$A$2:$A$3001,0))=1,"中間包装","ケース")),"ケース"))</f>
        <v/>
      </c>
      <c r="P1505" s="18"/>
      <c r="Q1505" s="14"/>
      <c r="R1505" s="17" t="str">
        <f aca="false">IF($C1505="","",N($Q1505)*N($K1505))</f>
        <v/>
      </c>
    </row>
    <row r="1506" customFormat="false" ht="15" hidden="false" customHeight="false" outlineLevel="0" collapsed="false">
      <c r="B1506" s="12" t="n">
        <v>1501</v>
      </c>
      <c r="C1506" s="36" t="str">
        <f aca="false">IF(①在庫CSV_発注日!$M1502="","",①在庫CSV_発注日!$M1502&amp;"")</f>
        <v/>
      </c>
      <c r="D1506" s="12" t="str">
        <f aca="false">IF($C1506="","",①在庫CSV_発注日!$N1502)</f>
        <v/>
      </c>
      <c r="E1506" s="12" t="str">
        <f aca="false">IF($C1506="","",①在庫CSV_発注日!$H1502)</f>
        <v/>
      </c>
      <c r="F1506" s="12" t="str">
        <f aca="false">IF($C1506="","",①在庫CSV_発注日!$L1502)</f>
        <v/>
      </c>
      <c r="G1506" s="18"/>
      <c r="H1506" s="17" t="str">
        <f aca="false">IF($C1506="","",N(①在庫CSV_発注日!$Z1502))</f>
        <v/>
      </c>
      <c r="I1506" s="37" t="str">
        <f aca="false">IF($C1506="","",SUMIFS(⑤減算マスタCSV!$L$2:$L$8001,⑤減算マスタCSV!$F$2:$F$8001,$C1506,⑤減算マスタCSV!$K$2:$K$8001,1))</f>
        <v/>
      </c>
      <c r="J1506" s="17" t="str">
        <f aca="false">IF($C1506="","",IFERROR(INDEX(⑤減算マスタCSV!$H$2:$H$8001,MATCH($C1506,⑤減算マスタCSV!$F$2:$F$8001,0)),1))</f>
        <v/>
      </c>
      <c r="K1506" s="17" t="str">
        <f aca="false">IF($C1506="","",MAX(1,IFERROR(INDEX(⑥商品照会CSV!$M$2:$M$3001,MATCH($C1506,⑥商品照会CSV!$A$2:$A$3001,0)),1)))</f>
        <v/>
      </c>
      <c r="L1506" s="40" t="str">
        <f aca="false">IF($C1506="","",IFERROR(INDEX(⑥商品照会CSV!$Q$2:$Q$3001,MATCH($C1506,⑥商品照会CSV!$A$2:$A$3001,0)),0))</f>
        <v/>
      </c>
      <c r="M1506" s="40" t="str">
        <f aca="false">IF($C1506="","",N($L1506)*N($K1506))</f>
        <v/>
      </c>
      <c r="N1506" s="17" t="str">
        <f aca="false">IF($C1506="","",MAX(1,IFERROR(INDEX(⑥商品照会CSV!$AK$2:$AK$3001,MATCH($C1506,⑥商品照会CSV!$A$2:$A$3001,0)),1)))</f>
        <v/>
      </c>
      <c r="O1506" s="12" t="str">
        <f aca="false">IF($C1506="","",IFERROR(IF(INDEX(⑥商品照会CSV!$AN$2:$AN$3001,MATCH($C1506,⑥商品照会CSV!$A$2:$A$3001,0))=1,"バラ",IF(INDEX(⑥商品照会CSV!$AM$2:$AM$3001,MATCH($C1506,⑥商品照会CSV!$A$2:$A$3001,0))=1,"中間包装","ケース")),"ケース"))</f>
        <v/>
      </c>
      <c r="P1506" s="18"/>
      <c r="Q1506" s="14"/>
      <c r="R1506" s="17" t="str">
        <f aca="false">IF($C1506="","",N($Q1506)*N($K1506))</f>
        <v/>
      </c>
    </row>
    <row r="1507" customFormat="false" ht="15" hidden="false" customHeight="false" outlineLevel="0" collapsed="false">
      <c r="B1507" s="12" t="n">
        <v>1502</v>
      </c>
      <c r="C1507" s="36" t="str">
        <f aca="false">IF(①在庫CSV_発注日!$M1503="","",①在庫CSV_発注日!$M1503&amp;"")</f>
        <v/>
      </c>
      <c r="D1507" s="12" t="str">
        <f aca="false">IF($C1507="","",①在庫CSV_発注日!$N1503)</f>
        <v/>
      </c>
      <c r="E1507" s="12" t="str">
        <f aca="false">IF($C1507="","",①在庫CSV_発注日!$H1503)</f>
        <v/>
      </c>
      <c r="F1507" s="12" t="str">
        <f aca="false">IF($C1507="","",①在庫CSV_発注日!$L1503)</f>
        <v/>
      </c>
      <c r="G1507" s="18"/>
      <c r="H1507" s="17" t="str">
        <f aca="false">IF($C1507="","",N(①在庫CSV_発注日!$Z1503))</f>
        <v/>
      </c>
      <c r="I1507" s="37" t="str">
        <f aca="false">IF($C1507="","",SUMIFS(⑤減算マスタCSV!$L$2:$L$8001,⑤減算マスタCSV!$F$2:$F$8001,$C1507,⑤減算マスタCSV!$K$2:$K$8001,1))</f>
        <v/>
      </c>
      <c r="J1507" s="17" t="str">
        <f aca="false">IF($C1507="","",IFERROR(INDEX(⑤減算マスタCSV!$H$2:$H$8001,MATCH($C1507,⑤減算マスタCSV!$F$2:$F$8001,0)),1))</f>
        <v/>
      </c>
      <c r="K1507" s="17" t="str">
        <f aca="false">IF($C1507="","",MAX(1,IFERROR(INDEX(⑥商品照会CSV!$M$2:$M$3001,MATCH($C1507,⑥商品照会CSV!$A$2:$A$3001,0)),1)))</f>
        <v/>
      </c>
      <c r="L1507" s="40" t="str">
        <f aca="false">IF($C1507="","",IFERROR(INDEX(⑥商品照会CSV!$Q$2:$Q$3001,MATCH($C1507,⑥商品照会CSV!$A$2:$A$3001,0)),0))</f>
        <v/>
      </c>
      <c r="M1507" s="40" t="str">
        <f aca="false">IF($C1507="","",N($L1507)*N($K1507))</f>
        <v/>
      </c>
      <c r="N1507" s="17" t="str">
        <f aca="false">IF($C1507="","",MAX(1,IFERROR(INDEX(⑥商品照会CSV!$AK$2:$AK$3001,MATCH($C1507,⑥商品照会CSV!$A$2:$A$3001,0)),1)))</f>
        <v/>
      </c>
      <c r="O1507" s="12" t="str">
        <f aca="false">IF($C1507="","",IFERROR(IF(INDEX(⑥商品照会CSV!$AN$2:$AN$3001,MATCH($C1507,⑥商品照会CSV!$A$2:$A$3001,0))=1,"バラ",IF(INDEX(⑥商品照会CSV!$AM$2:$AM$3001,MATCH($C1507,⑥商品照会CSV!$A$2:$A$3001,0))=1,"中間包装","ケース")),"ケース"))</f>
        <v/>
      </c>
      <c r="P1507" s="18"/>
      <c r="Q1507" s="14"/>
      <c r="R1507" s="17" t="str">
        <f aca="false">IF($C1507="","",N($Q1507)*N($K1507))</f>
        <v/>
      </c>
    </row>
    <row r="1508" customFormat="false" ht="15" hidden="false" customHeight="false" outlineLevel="0" collapsed="false">
      <c r="B1508" s="12" t="n">
        <v>1503</v>
      </c>
      <c r="C1508" s="36" t="str">
        <f aca="false">IF(①在庫CSV_発注日!$M1504="","",①在庫CSV_発注日!$M1504&amp;"")</f>
        <v/>
      </c>
      <c r="D1508" s="12" t="str">
        <f aca="false">IF($C1508="","",①在庫CSV_発注日!$N1504)</f>
        <v/>
      </c>
      <c r="E1508" s="12" t="str">
        <f aca="false">IF($C1508="","",①在庫CSV_発注日!$H1504)</f>
        <v/>
      </c>
      <c r="F1508" s="12" t="str">
        <f aca="false">IF($C1508="","",①在庫CSV_発注日!$L1504)</f>
        <v/>
      </c>
      <c r="G1508" s="18"/>
      <c r="H1508" s="17" t="str">
        <f aca="false">IF($C1508="","",N(①在庫CSV_発注日!$Z1504))</f>
        <v/>
      </c>
      <c r="I1508" s="37" t="str">
        <f aca="false">IF($C1508="","",SUMIFS(⑤減算マスタCSV!$L$2:$L$8001,⑤減算マスタCSV!$F$2:$F$8001,$C1508,⑤減算マスタCSV!$K$2:$K$8001,1))</f>
        <v/>
      </c>
      <c r="J1508" s="17" t="str">
        <f aca="false">IF($C1508="","",IFERROR(INDEX(⑤減算マスタCSV!$H$2:$H$8001,MATCH($C1508,⑤減算マスタCSV!$F$2:$F$8001,0)),1))</f>
        <v/>
      </c>
      <c r="K1508" s="17" t="str">
        <f aca="false">IF($C1508="","",MAX(1,IFERROR(INDEX(⑥商品照会CSV!$M$2:$M$3001,MATCH($C1508,⑥商品照会CSV!$A$2:$A$3001,0)),1)))</f>
        <v/>
      </c>
      <c r="L1508" s="40" t="str">
        <f aca="false">IF($C1508="","",IFERROR(INDEX(⑥商品照会CSV!$Q$2:$Q$3001,MATCH($C1508,⑥商品照会CSV!$A$2:$A$3001,0)),0))</f>
        <v/>
      </c>
      <c r="M1508" s="40" t="str">
        <f aca="false">IF($C1508="","",N($L1508)*N($K1508))</f>
        <v/>
      </c>
      <c r="N1508" s="17" t="str">
        <f aca="false">IF($C1508="","",MAX(1,IFERROR(INDEX(⑥商品照会CSV!$AK$2:$AK$3001,MATCH($C1508,⑥商品照会CSV!$A$2:$A$3001,0)),1)))</f>
        <v/>
      </c>
      <c r="O1508" s="12" t="str">
        <f aca="false">IF($C1508="","",IFERROR(IF(INDEX(⑥商品照会CSV!$AN$2:$AN$3001,MATCH($C1508,⑥商品照会CSV!$A$2:$A$3001,0))=1,"バラ",IF(INDEX(⑥商品照会CSV!$AM$2:$AM$3001,MATCH($C1508,⑥商品照会CSV!$A$2:$A$3001,0))=1,"中間包装","ケース")),"ケース"))</f>
        <v/>
      </c>
      <c r="P1508" s="18"/>
      <c r="Q1508" s="14"/>
      <c r="R1508" s="17" t="str">
        <f aca="false">IF($C1508="","",N($Q1508)*N($K1508))</f>
        <v/>
      </c>
    </row>
    <row r="1509" customFormat="false" ht="15" hidden="false" customHeight="false" outlineLevel="0" collapsed="false">
      <c r="B1509" s="12" t="n">
        <v>1504</v>
      </c>
      <c r="C1509" s="36" t="str">
        <f aca="false">IF(①在庫CSV_発注日!$M1505="","",①在庫CSV_発注日!$M1505&amp;"")</f>
        <v/>
      </c>
      <c r="D1509" s="12" t="str">
        <f aca="false">IF($C1509="","",①在庫CSV_発注日!$N1505)</f>
        <v/>
      </c>
      <c r="E1509" s="12" t="str">
        <f aca="false">IF($C1509="","",①在庫CSV_発注日!$H1505)</f>
        <v/>
      </c>
      <c r="F1509" s="12" t="str">
        <f aca="false">IF($C1509="","",①在庫CSV_発注日!$L1505)</f>
        <v/>
      </c>
      <c r="G1509" s="18"/>
      <c r="H1509" s="17" t="str">
        <f aca="false">IF($C1509="","",N(①在庫CSV_発注日!$Z1505))</f>
        <v/>
      </c>
      <c r="I1509" s="37" t="str">
        <f aca="false">IF($C1509="","",SUMIFS(⑤減算マスタCSV!$L$2:$L$8001,⑤減算マスタCSV!$F$2:$F$8001,$C1509,⑤減算マスタCSV!$K$2:$K$8001,1))</f>
        <v/>
      </c>
      <c r="J1509" s="17" t="str">
        <f aca="false">IF($C1509="","",IFERROR(INDEX(⑤減算マスタCSV!$H$2:$H$8001,MATCH($C1509,⑤減算マスタCSV!$F$2:$F$8001,0)),1))</f>
        <v/>
      </c>
      <c r="K1509" s="17" t="str">
        <f aca="false">IF($C1509="","",MAX(1,IFERROR(INDEX(⑥商品照会CSV!$M$2:$M$3001,MATCH($C1509,⑥商品照会CSV!$A$2:$A$3001,0)),1)))</f>
        <v/>
      </c>
      <c r="L1509" s="40" t="str">
        <f aca="false">IF($C1509="","",IFERROR(INDEX(⑥商品照会CSV!$Q$2:$Q$3001,MATCH($C1509,⑥商品照会CSV!$A$2:$A$3001,0)),0))</f>
        <v/>
      </c>
      <c r="M1509" s="40" t="str">
        <f aca="false">IF($C1509="","",N($L1509)*N($K1509))</f>
        <v/>
      </c>
      <c r="N1509" s="17" t="str">
        <f aca="false">IF($C1509="","",MAX(1,IFERROR(INDEX(⑥商品照会CSV!$AK$2:$AK$3001,MATCH($C1509,⑥商品照会CSV!$A$2:$A$3001,0)),1)))</f>
        <v/>
      </c>
      <c r="O1509" s="12" t="str">
        <f aca="false">IF($C1509="","",IFERROR(IF(INDEX(⑥商品照会CSV!$AN$2:$AN$3001,MATCH($C1509,⑥商品照会CSV!$A$2:$A$3001,0))=1,"バラ",IF(INDEX(⑥商品照会CSV!$AM$2:$AM$3001,MATCH($C1509,⑥商品照会CSV!$A$2:$A$3001,0))=1,"中間包装","ケース")),"ケース"))</f>
        <v/>
      </c>
      <c r="P1509" s="18"/>
      <c r="Q1509" s="14"/>
      <c r="R1509" s="17" t="str">
        <f aca="false">IF($C1509="","",N($Q1509)*N($K1509))</f>
        <v/>
      </c>
    </row>
    <row r="1510" customFormat="false" ht="15" hidden="false" customHeight="false" outlineLevel="0" collapsed="false">
      <c r="B1510" s="12" t="n">
        <v>1505</v>
      </c>
      <c r="C1510" s="36" t="str">
        <f aca="false">IF(①在庫CSV_発注日!$M1506="","",①在庫CSV_発注日!$M1506&amp;"")</f>
        <v/>
      </c>
      <c r="D1510" s="12" t="str">
        <f aca="false">IF($C1510="","",①在庫CSV_発注日!$N1506)</f>
        <v/>
      </c>
      <c r="E1510" s="12" t="str">
        <f aca="false">IF($C1510="","",①在庫CSV_発注日!$H1506)</f>
        <v/>
      </c>
      <c r="F1510" s="12" t="str">
        <f aca="false">IF($C1510="","",①在庫CSV_発注日!$L1506)</f>
        <v/>
      </c>
      <c r="G1510" s="18"/>
      <c r="H1510" s="17" t="str">
        <f aca="false">IF($C1510="","",N(①在庫CSV_発注日!$Z1506))</f>
        <v/>
      </c>
      <c r="I1510" s="37" t="str">
        <f aca="false">IF($C1510="","",SUMIFS(⑤減算マスタCSV!$L$2:$L$8001,⑤減算マスタCSV!$F$2:$F$8001,$C1510,⑤減算マスタCSV!$K$2:$K$8001,1))</f>
        <v/>
      </c>
      <c r="J1510" s="17" t="str">
        <f aca="false">IF($C1510="","",IFERROR(INDEX(⑤減算マスタCSV!$H$2:$H$8001,MATCH($C1510,⑤減算マスタCSV!$F$2:$F$8001,0)),1))</f>
        <v/>
      </c>
      <c r="K1510" s="17" t="str">
        <f aca="false">IF($C1510="","",MAX(1,IFERROR(INDEX(⑥商品照会CSV!$M$2:$M$3001,MATCH($C1510,⑥商品照会CSV!$A$2:$A$3001,0)),1)))</f>
        <v/>
      </c>
      <c r="L1510" s="40" t="str">
        <f aca="false">IF($C1510="","",IFERROR(INDEX(⑥商品照会CSV!$Q$2:$Q$3001,MATCH($C1510,⑥商品照会CSV!$A$2:$A$3001,0)),0))</f>
        <v/>
      </c>
      <c r="M1510" s="40" t="str">
        <f aca="false">IF($C1510="","",N($L1510)*N($K1510))</f>
        <v/>
      </c>
      <c r="N1510" s="17" t="str">
        <f aca="false">IF($C1510="","",MAX(1,IFERROR(INDEX(⑥商品照会CSV!$AK$2:$AK$3001,MATCH($C1510,⑥商品照会CSV!$A$2:$A$3001,0)),1)))</f>
        <v/>
      </c>
      <c r="O1510" s="12" t="str">
        <f aca="false">IF($C1510="","",IFERROR(IF(INDEX(⑥商品照会CSV!$AN$2:$AN$3001,MATCH($C1510,⑥商品照会CSV!$A$2:$A$3001,0))=1,"バラ",IF(INDEX(⑥商品照会CSV!$AM$2:$AM$3001,MATCH($C1510,⑥商品照会CSV!$A$2:$A$3001,0))=1,"中間包装","ケース")),"ケース"))</f>
        <v/>
      </c>
      <c r="P1510" s="18"/>
      <c r="Q1510" s="14"/>
      <c r="R1510" s="17" t="str">
        <f aca="false">IF($C1510="","",N($Q1510)*N($K1510))</f>
        <v/>
      </c>
    </row>
    <row r="1511" customFormat="false" ht="15" hidden="false" customHeight="false" outlineLevel="0" collapsed="false">
      <c r="B1511" s="12" t="n">
        <v>1506</v>
      </c>
      <c r="C1511" s="36" t="str">
        <f aca="false">IF(①在庫CSV_発注日!$M1507="","",①在庫CSV_発注日!$M1507&amp;"")</f>
        <v/>
      </c>
      <c r="D1511" s="12" t="str">
        <f aca="false">IF($C1511="","",①在庫CSV_発注日!$N1507)</f>
        <v/>
      </c>
      <c r="E1511" s="12" t="str">
        <f aca="false">IF($C1511="","",①在庫CSV_発注日!$H1507)</f>
        <v/>
      </c>
      <c r="F1511" s="12" t="str">
        <f aca="false">IF($C1511="","",①在庫CSV_発注日!$L1507)</f>
        <v/>
      </c>
      <c r="G1511" s="18"/>
      <c r="H1511" s="17" t="str">
        <f aca="false">IF($C1511="","",N(①在庫CSV_発注日!$Z1507))</f>
        <v/>
      </c>
      <c r="I1511" s="37" t="str">
        <f aca="false">IF($C1511="","",SUMIFS(⑤減算マスタCSV!$L$2:$L$8001,⑤減算マスタCSV!$F$2:$F$8001,$C1511,⑤減算マスタCSV!$K$2:$K$8001,1))</f>
        <v/>
      </c>
      <c r="J1511" s="17" t="str">
        <f aca="false">IF($C1511="","",IFERROR(INDEX(⑤減算マスタCSV!$H$2:$H$8001,MATCH($C1511,⑤減算マスタCSV!$F$2:$F$8001,0)),1))</f>
        <v/>
      </c>
      <c r="K1511" s="17" t="str">
        <f aca="false">IF($C1511="","",MAX(1,IFERROR(INDEX(⑥商品照会CSV!$M$2:$M$3001,MATCH($C1511,⑥商品照会CSV!$A$2:$A$3001,0)),1)))</f>
        <v/>
      </c>
      <c r="L1511" s="40" t="str">
        <f aca="false">IF($C1511="","",IFERROR(INDEX(⑥商品照会CSV!$Q$2:$Q$3001,MATCH($C1511,⑥商品照会CSV!$A$2:$A$3001,0)),0))</f>
        <v/>
      </c>
      <c r="M1511" s="40" t="str">
        <f aca="false">IF($C1511="","",N($L1511)*N($K1511))</f>
        <v/>
      </c>
      <c r="N1511" s="17" t="str">
        <f aca="false">IF($C1511="","",MAX(1,IFERROR(INDEX(⑥商品照会CSV!$AK$2:$AK$3001,MATCH($C1511,⑥商品照会CSV!$A$2:$A$3001,0)),1)))</f>
        <v/>
      </c>
      <c r="O1511" s="12" t="str">
        <f aca="false">IF($C1511="","",IFERROR(IF(INDEX(⑥商品照会CSV!$AN$2:$AN$3001,MATCH($C1511,⑥商品照会CSV!$A$2:$A$3001,0))=1,"バラ",IF(INDEX(⑥商品照会CSV!$AM$2:$AM$3001,MATCH($C1511,⑥商品照会CSV!$A$2:$A$3001,0))=1,"中間包装","ケース")),"ケース"))</f>
        <v/>
      </c>
      <c r="P1511" s="18"/>
      <c r="Q1511" s="14"/>
      <c r="R1511" s="17" t="str">
        <f aca="false">IF($C1511="","",N($Q1511)*N($K1511))</f>
        <v/>
      </c>
    </row>
    <row r="1512" customFormat="false" ht="15" hidden="false" customHeight="false" outlineLevel="0" collapsed="false">
      <c r="B1512" s="12" t="n">
        <v>1507</v>
      </c>
      <c r="C1512" s="36" t="str">
        <f aca="false">IF(①在庫CSV_発注日!$M1508="","",①在庫CSV_発注日!$M1508&amp;"")</f>
        <v/>
      </c>
      <c r="D1512" s="12" t="str">
        <f aca="false">IF($C1512="","",①在庫CSV_発注日!$N1508)</f>
        <v/>
      </c>
      <c r="E1512" s="12" t="str">
        <f aca="false">IF($C1512="","",①在庫CSV_発注日!$H1508)</f>
        <v/>
      </c>
      <c r="F1512" s="12" t="str">
        <f aca="false">IF($C1512="","",①在庫CSV_発注日!$L1508)</f>
        <v/>
      </c>
      <c r="G1512" s="18"/>
      <c r="H1512" s="17" t="str">
        <f aca="false">IF($C1512="","",N(①在庫CSV_発注日!$Z1508))</f>
        <v/>
      </c>
      <c r="I1512" s="37" t="str">
        <f aca="false">IF($C1512="","",SUMIFS(⑤減算マスタCSV!$L$2:$L$8001,⑤減算マスタCSV!$F$2:$F$8001,$C1512,⑤減算マスタCSV!$K$2:$K$8001,1))</f>
        <v/>
      </c>
      <c r="J1512" s="17" t="str">
        <f aca="false">IF($C1512="","",IFERROR(INDEX(⑤減算マスタCSV!$H$2:$H$8001,MATCH($C1512,⑤減算マスタCSV!$F$2:$F$8001,0)),1))</f>
        <v/>
      </c>
      <c r="K1512" s="17" t="str">
        <f aca="false">IF($C1512="","",MAX(1,IFERROR(INDEX(⑥商品照会CSV!$M$2:$M$3001,MATCH($C1512,⑥商品照会CSV!$A$2:$A$3001,0)),1)))</f>
        <v/>
      </c>
      <c r="L1512" s="40" t="str">
        <f aca="false">IF($C1512="","",IFERROR(INDEX(⑥商品照会CSV!$Q$2:$Q$3001,MATCH($C1512,⑥商品照会CSV!$A$2:$A$3001,0)),0))</f>
        <v/>
      </c>
      <c r="M1512" s="40" t="str">
        <f aca="false">IF($C1512="","",N($L1512)*N($K1512))</f>
        <v/>
      </c>
      <c r="N1512" s="17" t="str">
        <f aca="false">IF($C1512="","",MAX(1,IFERROR(INDEX(⑥商品照会CSV!$AK$2:$AK$3001,MATCH($C1512,⑥商品照会CSV!$A$2:$A$3001,0)),1)))</f>
        <v/>
      </c>
      <c r="O1512" s="12" t="str">
        <f aca="false">IF($C1512="","",IFERROR(IF(INDEX(⑥商品照会CSV!$AN$2:$AN$3001,MATCH($C1512,⑥商品照会CSV!$A$2:$A$3001,0))=1,"バラ",IF(INDEX(⑥商品照会CSV!$AM$2:$AM$3001,MATCH($C1512,⑥商品照会CSV!$A$2:$A$3001,0))=1,"中間包装","ケース")),"ケース"))</f>
        <v/>
      </c>
      <c r="P1512" s="18"/>
      <c r="Q1512" s="14"/>
      <c r="R1512" s="17" t="str">
        <f aca="false">IF($C1512="","",N($Q1512)*N($K1512))</f>
        <v/>
      </c>
    </row>
    <row r="1513" customFormat="false" ht="15" hidden="false" customHeight="false" outlineLevel="0" collapsed="false">
      <c r="B1513" s="12" t="n">
        <v>1508</v>
      </c>
      <c r="C1513" s="36" t="str">
        <f aca="false">IF(①在庫CSV_発注日!$M1509="","",①在庫CSV_発注日!$M1509&amp;"")</f>
        <v/>
      </c>
      <c r="D1513" s="12" t="str">
        <f aca="false">IF($C1513="","",①在庫CSV_発注日!$N1509)</f>
        <v/>
      </c>
      <c r="E1513" s="12" t="str">
        <f aca="false">IF($C1513="","",①在庫CSV_発注日!$H1509)</f>
        <v/>
      </c>
      <c r="F1513" s="12" t="str">
        <f aca="false">IF($C1513="","",①在庫CSV_発注日!$L1509)</f>
        <v/>
      </c>
      <c r="G1513" s="18"/>
      <c r="H1513" s="17" t="str">
        <f aca="false">IF($C1513="","",N(①在庫CSV_発注日!$Z1509))</f>
        <v/>
      </c>
      <c r="I1513" s="37" t="str">
        <f aca="false">IF($C1513="","",SUMIFS(⑤減算マスタCSV!$L$2:$L$8001,⑤減算マスタCSV!$F$2:$F$8001,$C1513,⑤減算マスタCSV!$K$2:$K$8001,1))</f>
        <v/>
      </c>
      <c r="J1513" s="17" t="str">
        <f aca="false">IF($C1513="","",IFERROR(INDEX(⑤減算マスタCSV!$H$2:$H$8001,MATCH($C1513,⑤減算マスタCSV!$F$2:$F$8001,0)),1))</f>
        <v/>
      </c>
      <c r="K1513" s="17" t="str">
        <f aca="false">IF($C1513="","",MAX(1,IFERROR(INDEX(⑥商品照会CSV!$M$2:$M$3001,MATCH($C1513,⑥商品照会CSV!$A$2:$A$3001,0)),1)))</f>
        <v/>
      </c>
      <c r="L1513" s="40" t="str">
        <f aca="false">IF($C1513="","",IFERROR(INDEX(⑥商品照会CSV!$Q$2:$Q$3001,MATCH($C1513,⑥商品照会CSV!$A$2:$A$3001,0)),0))</f>
        <v/>
      </c>
      <c r="M1513" s="40" t="str">
        <f aca="false">IF($C1513="","",N($L1513)*N($K1513))</f>
        <v/>
      </c>
      <c r="N1513" s="17" t="str">
        <f aca="false">IF($C1513="","",MAX(1,IFERROR(INDEX(⑥商品照会CSV!$AK$2:$AK$3001,MATCH($C1513,⑥商品照会CSV!$A$2:$A$3001,0)),1)))</f>
        <v/>
      </c>
      <c r="O1513" s="12" t="str">
        <f aca="false">IF($C1513="","",IFERROR(IF(INDEX(⑥商品照会CSV!$AN$2:$AN$3001,MATCH($C1513,⑥商品照会CSV!$A$2:$A$3001,0))=1,"バラ",IF(INDEX(⑥商品照会CSV!$AM$2:$AM$3001,MATCH($C1513,⑥商品照会CSV!$A$2:$A$3001,0))=1,"中間包装","ケース")),"ケース"))</f>
        <v/>
      </c>
      <c r="P1513" s="18"/>
      <c r="Q1513" s="14"/>
      <c r="R1513" s="17" t="str">
        <f aca="false">IF($C1513="","",N($Q1513)*N($K1513))</f>
        <v/>
      </c>
    </row>
    <row r="1514" customFormat="false" ht="15" hidden="false" customHeight="false" outlineLevel="0" collapsed="false">
      <c r="B1514" s="12" t="n">
        <v>1509</v>
      </c>
      <c r="C1514" s="36" t="str">
        <f aca="false">IF(①在庫CSV_発注日!$M1510="","",①在庫CSV_発注日!$M1510&amp;"")</f>
        <v/>
      </c>
      <c r="D1514" s="12" t="str">
        <f aca="false">IF($C1514="","",①在庫CSV_発注日!$N1510)</f>
        <v/>
      </c>
      <c r="E1514" s="12" t="str">
        <f aca="false">IF($C1514="","",①在庫CSV_発注日!$H1510)</f>
        <v/>
      </c>
      <c r="F1514" s="12" t="str">
        <f aca="false">IF($C1514="","",①在庫CSV_発注日!$L1510)</f>
        <v/>
      </c>
      <c r="G1514" s="18"/>
      <c r="H1514" s="17" t="str">
        <f aca="false">IF($C1514="","",N(①在庫CSV_発注日!$Z1510))</f>
        <v/>
      </c>
      <c r="I1514" s="37" t="str">
        <f aca="false">IF($C1514="","",SUMIFS(⑤減算マスタCSV!$L$2:$L$8001,⑤減算マスタCSV!$F$2:$F$8001,$C1514,⑤減算マスタCSV!$K$2:$K$8001,1))</f>
        <v/>
      </c>
      <c r="J1514" s="17" t="str">
        <f aca="false">IF($C1514="","",IFERROR(INDEX(⑤減算マスタCSV!$H$2:$H$8001,MATCH($C1514,⑤減算マスタCSV!$F$2:$F$8001,0)),1))</f>
        <v/>
      </c>
      <c r="K1514" s="17" t="str">
        <f aca="false">IF($C1514="","",MAX(1,IFERROR(INDEX(⑥商品照会CSV!$M$2:$M$3001,MATCH($C1514,⑥商品照会CSV!$A$2:$A$3001,0)),1)))</f>
        <v/>
      </c>
      <c r="L1514" s="40" t="str">
        <f aca="false">IF($C1514="","",IFERROR(INDEX(⑥商品照会CSV!$Q$2:$Q$3001,MATCH($C1514,⑥商品照会CSV!$A$2:$A$3001,0)),0))</f>
        <v/>
      </c>
      <c r="M1514" s="40" t="str">
        <f aca="false">IF($C1514="","",N($L1514)*N($K1514))</f>
        <v/>
      </c>
      <c r="N1514" s="17" t="str">
        <f aca="false">IF($C1514="","",MAX(1,IFERROR(INDEX(⑥商品照会CSV!$AK$2:$AK$3001,MATCH($C1514,⑥商品照会CSV!$A$2:$A$3001,0)),1)))</f>
        <v/>
      </c>
      <c r="O1514" s="12" t="str">
        <f aca="false">IF($C1514="","",IFERROR(IF(INDEX(⑥商品照会CSV!$AN$2:$AN$3001,MATCH($C1514,⑥商品照会CSV!$A$2:$A$3001,0))=1,"バラ",IF(INDEX(⑥商品照会CSV!$AM$2:$AM$3001,MATCH($C1514,⑥商品照会CSV!$A$2:$A$3001,0))=1,"中間包装","ケース")),"ケース"))</f>
        <v/>
      </c>
      <c r="P1514" s="18"/>
      <c r="Q1514" s="14"/>
      <c r="R1514" s="17" t="str">
        <f aca="false">IF($C1514="","",N($Q1514)*N($K1514))</f>
        <v/>
      </c>
    </row>
    <row r="1515" customFormat="false" ht="15" hidden="false" customHeight="false" outlineLevel="0" collapsed="false">
      <c r="B1515" s="12" t="n">
        <v>1510</v>
      </c>
      <c r="C1515" s="36" t="str">
        <f aca="false">IF(①在庫CSV_発注日!$M1511="","",①在庫CSV_発注日!$M1511&amp;"")</f>
        <v/>
      </c>
      <c r="D1515" s="12" t="str">
        <f aca="false">IF($C1515="","",①在庫CSV_発注日!$N1511)</f>
        <v/>
      </c>
      <c r="E1515" s="12" t="str">
        <f aca="false">IF($C1515="","",①在庫CSV_発注日!$H1511)</f>
        <v/>
      </c>
      <c r="F1515" s="12" t="str">
        <f aca="false">IF($C1515="","",①在庫CSV_発注日!$L1511)</f>
        <v/>
      </c>
      <c r="G1515" s="18"/>
      <c r="H1515" s="17" t="str">
        <f aca="false">IF($C1515="","",N(①在庫CSV_発注日!$Z1511))</f>
        <v/>
      </c>
      <c r="I1515" s="37" t="str">
        <f aca="false">IF($C1515="","",SUMIFS(⑤減算マスタCSV!$L$2:$L$8001,⑤減算マスタCSV!$F$2:$F$8001,$C1515,⑤減算マスタCSV!$K$2:$K$8001,1))</f>
        <v/>
      </c>
      <c r="J1515" s="17" t="str">
        <f aca="false">IF($C1515="","",IFERROR(INDEX(⑤減算マスタCSV!$H$2:$H$8001,MATCH($C1515,⑤減算マスタCSV!$F$2:$F$8001,0)),1))</f>
        <v/>
      </c>
      <c r="K1515" s="17" t="str">
        <f aca="false">IF($C1515="","",MAX(1,IFERROR(INDEX(⑥商品照会CSV!$M$2:$M$3001,MATCH($C1515,⑥商品照会CSV!$A$2:$A$3001,0)),1)))</f>
        <v/>
      </c>
      <c r="L1515" s="40" t="str">
        <f aca="false">IF($C1515="","",IFERROR(INDEX(⑥商品照会CSV!$Q$2:$Q$3001,MATCH($C1515,⑥商品照会CSV!$A$2:$A$3001,0)),0))</f>
        <v/>
      </c>
      <c r="M1515" s="40" t="str">
        <f aca="false">IF($C1515="","",N($L1515)*N($K1515))</f>
        <v/>
      </c>
      <c r="N1515" s="17" t="str">
        <f aca="false">IF($C1515="","",MAX(1,IFERROR(INDEX(⑥商品照会CSV!$AK$2:$AK$3001,MATCH($C1515,⑥商品照会CSV!$A$2:$A$3001,0)),1)))</f>
        <v/>
      </c>
      <c r="O1515" s="12" t="str">
        <f aca="false">IF($C1515="","",IFERROR(IF(INDEX(⑥商品照会CSV!$AN$2:$AN$3001,MATCH($C1515,⑥商品照会CSV!$A$2:$A$3001,0))=1,"バラ",IF(INDEX(⑥商品照会CSV!$AM$2:$AM$3001,MATCH($C1515,⑥商品照会CSV!$A$2:$A$3001,0))=1,"中間包装","ケース")),"ケース"))</f>
        <v/>
      </c>
      <c r="P1515" s="18"/>
      <c r="Q1515" s="14"/>
      <c r="R1515" s="17" t="str">
        <f aca="false">IF($C1515="","",N($Q1515)*N($K1515))</f>
        <v/>
      </c>
    </row>
    <row r="1516" customFormat="false" ht="15" hidden="false" customHeight="false" outlineLevel="0" collapsed="false">
      <c r="B1516" s="12" t="n">
        <v>1511</v>
      </c>
      <c r="C1516" s="36" t="str">
        <f aca="false">IF(①在庫CSV_発注日!$M1512="","",①在庫CSV_発注日!$M1512&amp;"")</f>
        <v/>
      </c>
      <c r="D1516" s="12" t="str">
        <f aca="false">IF($C1516="","",①在庫CSV_発注日!$N1512)</f>
        <v/>
      </c>
      <c r="E1516" s="12" t="str">
        <f aca="false">IF($C1516="","",①在庫CSV_発注日!$H1512)</f>
        <v/>
      </c>
      <c r="F1516" s="12" t="str">
        <f aca="false">IF($C1516="","",①在庫CSV_発注日!$L1512)</f>
        <v/>
      </c>
      <c r="G1516" s="18"/>
      <c r="H1516" s="17" t="str">
        <f aca="false">IF($C1516="","",N(①在庫CSV_発注日!$Z1512))</f>
        <v/>
      </c>
      <c r="I1516" s="37" t="str">
        <f aca="false">IF($C1516="","",SUMIFS(⑤減算マスタCSV!$L$2:$L$8001,⑤減算マスタCSV!$F$2:$F$8001,$C1516,⑤減算マスタCSV!$K$2:$K$8001,1))</f>
        <v/>
      </c>
      <c r="J1516" s="17" t="str">
        <f aca="false">IF($C1516="","",IFERROR(INDEX(⑤減算マスタCSV!$H$2:$H$8001,MATCH($C1516,⑤減算マスタCSV!$F$2:$F$8001,0)),1))</f>
        <v/>
      </c>
      <c r="K1516" s="17" t="str">
        <f aca="false">IF($C1516="","",MAX(1,IFERROR(INDEX(⑥商品照会CSV!$M$2:$M$3001,MATCH($C1516,⑥商品照会CSV!$A$2:$A$3001,0)),1)))</f>
        <v/>
      </c>
      <c r="L1516" s="40" t="str">
        <f aca="false">IF($C1516="","",IFERROR(INDEX(⑥商品照会CSV!$Q$2:$Q$3001,MATCH($C1516,⑥商品照会CSV!$A$2:$A$3001,0)),0))</f>
        <v/>
      </c>
      <c r="M1516" s="40" t="str">
        <f aca="false">IF($C1516="","",N($L1516)*N($K1516))</f>
        <v/>
      </c>
      <c r="N1516" s="17" t="str">
        <f aca="false">IF($C1516="","",MAX(1,IFERROR(INDEX(⑥商品照会CSV!$AK$2:$AK$3001,MATCH($C1516,⑥商品照会CSV!$A$2:$A$3001,0)),1)))</f>
        <v/>
      </c>
      <c r="O1516" s="12" t="str">
        <f aca="false">IF($C1516="","",IFERROR(IF(INDEX(⑥商品照会CSV!$AN$2:$AN$3001,MATCH($C1516,⑥商品照会CSV!$A$2:$A$3001,0))=1,"バラ",IF(INDEX(⑥商品照会CSV!$AM$2:$AM$3001,MATCH($C1516,⑥商品照会CSV!$A$2:$A$3001,0))=1,"中間包装","ケース")),"ケース"))</f>
        <v/>
      </c>
      <c r="P1516" s="18"/>
      <c r="Q1516" s="14"/>
      <c r="R1516" s="17" t="str">
        <f aca="false">IF($C1516="","",N($Q1516)*N($K1516))</f>
        <v/>
      </c>
    </row>
    <row r="1517" customFormat="false" ht="15" hidden="false" customHeight="false" outlineLevel="0" collapsed="false">
      <c r="B1517" s="12" t="n">
        <v>1512</v>
      </c>
      <c r="C1517" s="36" t="str">
        <f aca="false">IF(①在庫CSV_発注日!$M1513="","",①在庫CSV_発注日!$M1513&amp;"")</f>
        <v/>
      </c>
      <c r="D1517" s="12" t="str">
        <f aca="false">IF($C1517="","",①在庫CSV_発注日!$N1513)</f>
        <v/>
      </c>
      <c r="E1517" s="12" t="str">
        <f aca="false">IF($C1517="","",①在庫CSV_発注日!$H1513)</f>
        <v/>
      </c>
      <c r="F1517" s="12" t="str">
        <f aca="false">IF($C1517="","",①在庫CSV_発注日!$L1513)</f>
        <v/>
      </c>
      <c r="G1517" s="18"/>
      <c r="H1517" s="17" t="str">
        <f aca="false">IF($C1517="","",N(①在庫CSV_発注日!$Z1513))</f>
        <v/>
      </c>
      <c r="I1517" s="37" t="str">
        <f aca="false">IF($C1517="","",SUMIFS(⑤減算マスタCSV!$L$2:$L$8001,⑤減算マスタCSV!$F$2:$F$8001,$C1517,⑤減算マスタCSV!$K$2:$K$8001,1))</f>
        <v/>
      </c>
      <c r="J1517" s="17" t="str">
        <f aca="false">IF($C1517="","",IFERROR(INDEX(⑤減算マスタCSV!$H$2:$H$8001,MATCH($C1517,⑤減算マスタCSV!$F$2:$F$8001,0)),1))</f>
        <v/>
      </c>
      <c r="K1517" s="17" t="str">
        <f aca="false">IF($C1517="","",MAX(1,IFERROR(INDEX(⑥商品照会CSV!$M$2:$M$3001,MATCH($C1517,⑥商品照会CSV!$A$2:$A$3001,0)),1)))</f>
        <v/>
      </c>
      <c r="L1517" s="40" t="str">
        <f aca="false">IF($C1517="","",IFERROR(INDEX(⑥商品照会CSV!$Q$2:$Q$3001,MATCH($C1517,⑥商品照会CSV!$A$2:$A$3001,0)),0))</f>
        <v/>
      </c>
      <c r="M1517" s="40" t="str">
        <f aca="false">IF($C1517="","",N($L1517)*N($K1517))</f>
        <v/>
      </c>
      <c r="N1517" s="17" t="str">
        <f aca="false">IF($C1517="","",MAX(1,IFERROR(INDEX(⑥商品照会CSV!$AK$2:$AK$3001,MATCH($C1517,⑥商品照会CSV!$A$2:$A$3001,0)),1)))</f>
        <v/>
      </c>
      <c r="O1517" s="12" t="str">
        <f aca="false">IF($C1517="","",IFERROR(IF(INDEX(⑥商品照会CSV!$AN$2:$AN$3001,MATCH($C1517,⑥商品照会CSV!$A$2:$A$3001,0))=1,"バラ",IF(INDEX(⑥商品照会CSV!$AM$2:$AM$3001,MATCH($C1517,⑥商品照会CSV!$A$2:$A$3001,0))=1,"中間包装","ケース")),"ケース"))</f>
        <v/>
      </c>
      <c r="P1517" s="18"/>
      <c r="Q1517" s="14"/>
      <c r="R1517" s="17" t="str">
        <f aca="false">IF($C1517="","",N($Q1517)*N($K1517))</f>
        <v/>
      </c>
    </row>
    <row r="1518" customFormat="false" ht="15" hidden="false" customHeight="false" outlineLevel="0" collapsed="false">
      <c r="B1518" s="12" t="n">
        <v>1513</v>
      </c>
      <c r="C1518" s="36" t="str">
        <f aca="false">IF(①在庫CSV_発注日!$M1514="","",①在庫CSV_発注日!$M1514&amp;"")</f>
        <v/>
      </c>
      <c r="D1518" s="12" t="str">
        <f aca="false">IF($C1518="","",①在庫CSV_発注日!$N1514)</f>
        <v/>
      </c>
      <c r="E1518" s="12" t="str">
        <f aca="false">IF($C1518="","",①在庫CSV_発注日!$H1514)</f>
        <v/>
      </c>
      <c r="F1518" s="12" t="str">
        <f aca="false">IF($C1518="","",①在庫CSV_発注日!$L1514)</f>
        <v/>
      </c>
      <c r="G1518" s="18"/>
      <c r="H1518" s="17" t="str">
        <f aca="false">IF($C1518="","",N(①在庫CSV_発注日!$Z1514))</f>
        <v/>
      </c>
      <c r="I1518" s="37" t="str">
        <f aca="false">IF($C1518="","",SUMIFS(⑤減算マスタCSV!$L$2:$L$8001,⑤減算マスタCSV!$F$2:$F$8001,$C1518,⑤減算マスタCSV!$K$2:$K$8001,1))</f>
        <v/>
      </c>
      <c r="J1518" s="17" t="str">
        <f aca="false">IF($C1518="","",IFERROR(INDEX(⑤減算マスタCSV!$H$2:$H$8001,MATCH($C1518,⑤減算マスタCSV!$F$2:$F$8001,0)),1))</f>
        <v/>
      </c>
      <c r="K1518" s="17" t="str">
        <f aca="false">IF($C1518="","",MAX(1,IFERROR(INDEX(⑥商品照会CSV!$M$2:$M$3001,MATCH($C1518,⑥商品照会CSV!$A$2:$A$3001,0)),1)))</f>
        <v/>
      </c>
      <c r="L1518" s="40" t="str">
        <f aca="false">IF($C1518="","",IFERROR(INDEX(⑥商品照会CSV!$Q$2:$Q$3001,MATCH($C1518,⑥商品照会CSV!$A$2:$A$3001,0)),0))</f>
        <v/>
      </c>
      <c r="M1518" s="40" t="str">
        <f aca="false">IF($C1518="","",N($L1518)*N($K1518))</f>
        <v/>
      </c>
      <c r="N1518" s="17" t="str">
        <f aca="false">IF($C1518="","",MAX(1,IFERROR(INDEX(⑥商品照会CSV!$AK$2:$AK$3001,MATCH($C1518,⑥商品照会CSV!$A$2:$A$3001,0)),1)))</f>
        <v/>
      </c>
      <c r="O1518" s="12" t="str">
        <f aca="false">IF($C1518="","",IFERROR(IF(INDEX(⑥商品照会CSV!$AN$2:$AN$3001,MATCH($C1518,⑥商品照会CSV!$A$2:$A$3001,0))=1,"バラ",IF(INDEX(⑥商品照会CSV!$AM$2:$AM$3001,MATCH($C1518,⑥商品照会CSV!$A$2:$A$3001,0))=1,"中間包装","ケース")),"ケース"))</f>
        <v/>
      </c>
      <c r="P1518" s="18"/>
      <c r="Q1518" s="14"/>
      <c r="R1518" s="17" t="str">
        <f aca="false">IF($C1518="","",N($Q1518)*N($K1518))</f>
        <v/>
      </c>
    </row>
    <row r="1519" customFormat="false" ht="15" hidden="false" customHeight="false" outlineLevel="0" collapsed="false">
      <c r="B1519" s="12" t="n">
        <v>1514</v>
      </c>
      <c r="C1519" s="36" t="str">
        <f aca="false">IF(①在庫CSV_発注日!$M1515="","",①在庫CSV_発注日!$M1515&amp;"")</f>
        <v/>
      </c>
      <c r="D1519" s="12" t="str">
        <f aca="false">IF($C1519="","",①在庫CSV_発注日!$N1515)</f>
        <v/>
      </c>
      <c r="E1519" s="12" t="str">
        <f aca="false">IF($C1519="","",①在庫CSV_発注日!$H1515)</f>
        <v/>
      </c>
      <c r="F1519" s="12" t="str">
        <f aca="false">IF($C1519="","",①在庫CSV_発注日!$L1515)</f>
        <v/>
      </c>
      <c r="G1519" s="18"/>
      <c r="H1519" s="17" t="str">
        <f aca="false">IF($C1519="","",N(①在庫CSV_発注日!$Z1515))</f>
        <v/>
      </c>
      <c r="I1519" s="37" t="str">
        <f aca="false">IF($C1519="","",SUMIFS(⑤減算マスタCSV!$L$2:$L$8001,⑤減算マスタCSV!$F$2:$F$8001,$C1519,⑤減算マスタCSV!$K$2:$K$8001,1))</f>
        <v/>
      </c>
      <c r="J1519" s="17" t="str">
        <f aca="false">IF($C1519="","",IFERROR(INDEX(⑤減算マスタCSV!$H$2:$H$8001,MATCH($C1519,⑤減算マスタCSV!$F$2:$F$8001,0)),1))</f>
        <v/>
      </c>
      <c r="K1519" s="17" t="str">
        <f aca="false">IF($C1519="","",MAX(1,IFERROR(INDEX(⑥商品照会CSV!$M$2:$M$3001,MATCH($C1519,⑥商品照会CSV!$A$2:$A$3001,0)),1)))</f>
        <v/>
      </c>
      <c r="L1519" s="40" t="str">
        <f aca="false">IF($C1519="","",IFERROR(INDEX(⑥商品照会CSV!$Q$2:$Q$3001,MATCH($C1519,⑥商品照会CSV!$A$2:$A$3001,0)),0))</f>
        <v/>
      </c>
      <c r="M1519" s="40" t="str">
        <f aca="false">IF($C1519="","",N($L1519)*N($K1519))</f>
        <v/>
      </c>
      <c r="N1519" s="17" t="str">
        <f aca="false">IF($C1519="","",MAX(1,IFERROR(INDEX(⑥商品照会CSV!$AK$2:$AK$3001,MATCH($C1519,⑥商品照会CSV!$A$2:$A$3001,0)),1)))</f>
        <v/>
      </c>
      <c r="O1519" s="12" t="str">
        <f aca="false">IF($C1519="","",IFERROR(IF(INDEX(⑥商品照会CSV!$AN$2:$AN$3001,MATCH($C1519,⑥商品照会CSV!$A$2:$A$3001,0))=1,"バラ",IF(INDEX(⑥商品照会CSV!$AM$2:$AM$3001,MATCH($C1519,⑥商品照会CSV!$A$2:$A$3001,0))=1,"中間包装","ケース")),"ケース"))</f>
        <v/>
      </c>
      <c r="P1519" s="18"/>
      <c r="Q1519" s="14"/>
      <c r="R1519" s="17" t="str">
        <f aca="false">IF($C1519="","",N($Q1519)*N($K1519))</f>
        <v/>
      </c>
    </row>
    <row r="1520" customFormat="false" ht="15" hidden="false" customHeight="false" outlineLevel="0" collapsed="false">
      <c r="B1520" s="12" t="n">
        <v>1515</v>
      </c>
      <c r="C1520" s="36" t="str">
        <f aca="false">IF(①在庫CSV_発注日!$M1516="","",①在庫CSV_発注日!$M1516&amp;"")</f>
        <v/>
      </c>
      <c r="D1520" s="12" t="str">
        <f aca="false">IF($C1520="","",①在庫CSV_発注日!$N1516)</f>
        <v/>
      </c>
      <c r="E1520" s="12" t="str">
        <f aca="false">IF($C1520="","",①在庫CSV_発注日!$H1516)</f>
        <v/>
      </c>
      <c r="F1520" s="12" t="str">
        <f aca="false">IF($C1520="","",①在庫CSV_発注日!$L1516)</f>
        <v/>
      </c>
      <c r="G1520" s="18"/>
      <c r="H1520" s="17" t="str">
        <f aca="false">IF($C1520="","",N(①在庫CSV_発注日!$Z1516))</f>
        <v/>
      </c>
      <c r="I1520" s="37" t="str">
        <f aca="false">IF($C1520="","",SUMIFS(⑤減算マスタCSV!$L$2:$L$8001,⑤減算マスタCSV!$F$2:$F$8001,$C1520,⑤減算マスタCSV!$K$2:$K$8001,1))</f>
        <v/>
      </c>
      <c r="J1520" s="17" t="str">
        <f aca="false">IF($C1520="","",IFERROR(INDEX(⑤減算マスタCSV!$H$2:$H$8001,MATCH($C1520,⑤減算マスタCSV!$F$2:$F$8001,0)),1))</f>
        <v/>
      </c>
      <c r="K1520" s="17" t="str">
        <f aca="false">IF($C1520="","",MAX(1,IFERROR(INDEX(⑥商品照会CSV!$M$2:$M$3001,MATCH($C1520,⑥商品照会CSV!$A$2:$A$3001,0)),1)))</f>
        <v/>
      </c>
      <c r="L1520" s="40" t="str">
        <f aca="false">IF($C1520="","",IFERROR(INDEX(⑥商品照会CSV!$Q$2:$Q$3001,MATCH($C1520,⑥商品照会CSV!$A$2:$A$3001,0)),0))</f>
        <v/>
      </c>
      <c r="M1520" s="40" t="str">
        <f aca="false">IF($C1520="","",N($L1520)*N($K1520))</f>
        <v/>
      </c>
      <c r="N1520" s="17" t="str">
        <f aca="false">IF($C1520="","",MAX(1,IFERROR(INDEX(⑥商品照会CSV!$AK$2:$AK$3001,MATCH($C1520,⑥商品照会CSV!$A$2:$A$3001,0)),1)))</f>
        <v/>
      </c>
      <c r="O1520" s="12" t="str">
        <f aca="false">IF($C1520="","",IFERROR(IF(INDEX(⑥商品照会CSV!$AN$2:$AN$3001,MATCH($C1520,⑥商品照会CSV!$A$2:$A$3001,0))=1,"バラ",IF(INDEX(⑥商品照会CSV!$AM$2:$AM$3001,MATCH($C1520,⑥商品照会CSV!$A$2:$A$3001,0))=1,"中間包装","ケース")),"ケース"))</f>
        <v/>
      </c>
      <c r="P1520" s="18"/>
      <c r="Q1520" s="14"/>
      <c r="R1520" s="17" t="str">
        <f aca="false">IF($C1520="","",N($Q1520)*N($K1520))</f>
        <v/>
      </c>
    </row>
    <row r="1521" customFormat="false" ht="15" hidden="false" customHeight="false" outlineLevel="0" collapsed="false">
      <c r="B1521" s="12" t="n">
        <v>1516</v>
      </c>
      <c r="C1521" s="36" t="str">
        <f aca="false">IF(①在庫CSV_発注日!$M1517="","",①在庫CSV_発注日!$M1517&amp;"")</f>
        <v/>
      </c>
      <c r="D1521" s="12" t="str">
        <f aca="false">IF($C1521="","",①在庫CSV_発注日!$N1517)</f>
        <v/>
      </c>
      <c r="E1521" s="12" t="str">
        <f aca="false">IF($C1521="","",①在庫CSV_発注日!$H1517)</f>
        <v/>
      </c>
      <c r="F1521" s="12" t="str">
        <f aca="false">IF($C1521="","",①在庫CSV_発注日!$L1517)</f>
        <v/>
      </c>
      <c r="G1521" s="18"/>
      <c r="H1521" s="17" t="str">
        <f aca="false">IF($C1521="","",N(①在庫CSV_発注日!$Z1517))</f>
        <v/>
      </c>
      <c r="I1521" s="37" t="str">
        <f aca="false">IF($C1521="","",SUMIFS(⑤減算マスタCSV!$L$2:$L$8001,⑤減算マスタCSV!$F$2:$F$8001,$C1521,⑤減算マスタCSV!$K$2:$K$8001,1))</f>
        <v/>
      </c>
      <c r="J1521" s="17" t="str">
        <f aca="false">IF($C1521="","",IFERROR(INDEX(⑤減算マスタCSV!$H$2:$H$8001,MATCH($C1521,⑤減算マスタCSV!$F$2:$F$8001,0)),1))</f>
        <v/>
      </c>
      <c r="K1521" s="17" t="str">
        <f aca="false">IF($C1521="","",MAX(1,IFERROR(INDEX(⑥商品照会CSV!$M$2:$M$3001,MATCH($C1521,⑥商品照会CSV!$A$2:$A$3001,0)),1)))</f>
        <v/>
      </c>
      <c r="L1521" s="40" t="str">
        <f aca="false">IF($C1521="","",IFERROR(INDEX(⑥商品照会CSV!$Q$2:$Q$3001,MATCH($C1521,⑥商品照会CSV!$A$2:$A$3001,0)),0))</f>
        <v/>
      </c>
      <c r="M1521" s="40" t="str">
        <f aca="false">IF($C1521="","",N($L1521)*N($K1521))</f>
        <v/>
      </c>
      <c r="N1521" s="17" t="str">
        <f aca="false">IF($C1521="","",MAX(1,IFERROR(INDEX(⑥商品照会CSV!$AK$2:$AK$3001,MATCH($C1521,⑥商品照会CSV!$A$2:$A$3001,0)),1)))</f>
        <v/>
      </c>
      <c r="O1521" s="12" t="str">
        <f aca="false">IF($C1521="","",IFERROR(IF(INDEX(⑥商品照会CSV!$AN$2:$AN$3001,MATCH($C1521,⑥商品照会CSV!$A$2:$A$3001,0))=1,"バラ",IF(INDEX(⑥商品照会CSV!$AM$2:$AM$3001,MATCH($C1521,⑥商品照会CSV!$A$2:$A$3001,0))=1,"中間包装","ケース")),"ケース"))</f>
        <v/>
      </c>
      <c r="P1521" s="18"/>
      <c r="Q1521" s="14"/>
      <c r="R1521" s="17" t="str">
        <f aca="false">IF($C1521="","",N($Q1521)*N($K1521))</f>
        <v/>
      </c>
    </row>
    <row r="1522" customFormat="false" ht="15" hidden="false" customHeight="false" outlineLevel="0" collapsed="false">
      <c r="B1522" s="12" t="n">
        <v>1517</v>
      </c>
      <c r="C1522" s="36" t="str">
        <f aca="false">IF(①在庫CSV_発注日!$M1518="","",①在庫CSV_発注日!$M1518&amp;"")</f>
        <v/>
      </c>
      <c r="D1522" s="12" t="str">
        <f aca="false">IF($C1522="","",①在庫CSV_発注日!$N1518)</f>
        <v/>
      </c>
      <c r="E1522" s="12" t="str">
        <f aca="false">IF($C1522="","",①在庫CSV_発注日!$H1518)</f>
        <v/>
      </c>
      <c r="F1522" s="12" t="str">
        <f aca="false">IF($C1522="","",①在庫CSV_発注日!$L1518)</f>
        <v/>
      </c>
      <c r="G1522" s="18"/>
      <c r="H1522" s="17" t="str">
        <f aca="false">IF($C1522="","",N(①在庫CSV_発注日!$Z1518))</f>
        <v/>
      </c>
      <c r="I1522" s="37" t="str">
        <f aca="false">IF($C1522="","",SUMIFS(⑤減算マスタCSV!$L$2:$L$8001,⑤減算マスタCSV!$F$2:$F$8001,$C1522,⑤減算マスタCSV!$K$2:$K$8001,1))</f>
        <v/>
      </c>
      <c r="J1522" s="17" t="str">
        <f aca="false">IF($C1522="","",IFERROR(INDEX(⑤減算マスタCSV!$H$2:$H$8001,MATCH($C1522,⑤減算マスタCSV!$F$2:$F$8001,0)),1))</f>
        <v/>
      </c>
      <c r="K1522" s="17" t="str">
        <f aca="false">IF($C1522="","",MAX(1,IFERROR(INDEX(⑥商品照会CSV!$M$2:$M$3001,MATCH($C1522,⑥商品照会CSV!$A$2:$A$3001,0)),1)))</f>
        <v/>
      </c>
      <c r="L1522" s="40" t="str">
        <f aca="false">IF($C1522="","",IFERROR(INDEX(⑥商品照会CSV!$Q$2:$Q$3001,MATCH($C1522,⑥商品照会CSV!$A$2:$A$3001,0)),0))</f>
        <v/>
      </c>
      <c r="M1522" s="40" t="str">
        <f aca="false">IF($C1522="","",N($L1522)*N($K1522))</f>
        <v/>
      </c>
      <c r="N1522" s="17" t="str">
        <f aca="false">IF($C1522="","",MAX(1,IFERROR(INDEX(⑥商品照会CSV!$AK$2:$AK$3001,MATCH($C1522,⑥商品照会CSV!$A$2:$A$3001,0)),1)))</f>
        <v/>
      </c>
      <c r="O1522" s="12" t="str">
        <f aca="false">IF($C1522="","",IFERROR(IF(INDEX(⑥商品照会CSV!$AN$2:$AN$3001,MATCH($C1522,⑥商品照会CSV!$A$2:$A$3001,0))=1,"バラ",IF(INDEX(⑥商品照会CSV!$AM$2:$AM$3001,MATCH($C1522,⑥商品照会CSV!$A$2:$A$3001,0))=1,"中間包装","ケース")),"ケース"))</f>
        <v/>
      </c>
      <c r="P1522" s="18"/>
      <c r="Q1522" s="14"/>
      <c r="R1522" s="17" t="str">
        <f aca="false">IF($C1522="","",N($Q1522)*N($K1522))</f>
        <v/>
      </c>
    </row>
    <row r="1523" customFormat="false" ht="15" hidden="false" customHeight="false" outlineLevel="0" collapsed="false">
      <c r="B1523" s="12" t="n">
        <v>1518</v>
      </c>
      <c r="C1523" s="36" t="str">
        <f aca="false">IF(①在庫CSV_発注日!$M1519="","",①在庫CSV_発注日!$M1519&amp;"")</f>
        <v/>
      </c>
      <c r="D1523" s="12" t="str">
        <f aca="false">IF($C1523="","",①在庫CSV_発注日!$N1519)</f>
        <v/>
      </c>
      <c r="E1523" s="12" t="str">
        <f aca="false">IF($C1523="","",①在庫CSV_発注日!$H1519)</f>
        <v/>
      </c>
      <c r="F1523" s="12" t="str">
        <f aca="false">IF($C1523="","",①在庫CSV_発注日!$L1519)</f>
        <v/>
      </c>
      <c r="G1523" s="18"/>
      <c r="H1523" s="17" t="str">
        <f aca="false">IF($C1523="","",N(①在庫CSV_発注日!$Z1519))</f>
        <v/>
      </c>
      <c r="I1523" s="37" t="str">
        <f aca="false">IF($C1523="","",SUMIFS(⑤減算マスタCSV!$L$2:$L$8001,⑤減算マスタCSV!$F$2:$F$8001,$C1523,⑤減算マスタCSV!$K$2:$K$8001,1))</f>
        <v/>
      </c>
      <c r="J1523" s="17" t="str">
        <f aca="false">IF($C1523="","",IFERROR(INDEX(⑤減算マスタCSV!$H$2:$H$8001,MATCH($C1523,⑤減算マスタCSV!$F$2:$F$8001,0)),1))</f>
        <v/>
      </c>
      <c r="K1523" s="17" t="str">
        <f aca="false">IF($C1523="","",MAX(1,IFERROR(INDEX(⑥商品照会CSV!$M$2:$M$3001,MATCH($C1523,⑥商品照会CSV!$A$2:$A$3001,0)),1)))</f>
        <v/>
      </c>
      <c r="L1523" s="40" t="str">
        <f aca="false">IF($C1523="","",IFERROR(INDEX(⑥商品照会CSV!$Q$2:$Q$3001,MATCH($C1523,⑥商品照会CSV!$A$2:$A$3001,0)),0))</f>
        <v/>
      </c>
      <c r="M1523" s="40" t="str">
        <f aca="false">IF($C1523="","",N($L1523)*N($K1523))</f>
        <v/>
      </c>
      <c r="N1523" s="17" t="str">
        <f aca="false">IF($C1523="","",MAX(1,IFERROR(INDEX(⑥商品照会CSV!$AK$2:$AK$3001,MATCH($C1523,⑥商品照会CSV!$A$2:$A$3001,0)),1)))</f>
        <v/>
      </c>
      <c r="O1523" s="12" t="str">
        <f aca="false">IF($C1523="","",IFERROR(IF(INDEX(⑥商品照会CSV!$AN$2:$AN$3001,MATCH($C1523,⑥商品照会CSV!$A$2:$A$3001,0))=1,"バラ",IF(INDEX(⑥商品照会CSV!$AM$2:$AM$3001,MATCH($C1523,⑥商品照会CSV!$A$2:$A$3001,0))=1,"中間包装","ケース")),"ケース"))</f>
        <v/>
      </c>
      <c r="P1523" s="18"/>
      <c r="Q1523" s="14"/>
      <c r="R1523" s="17" t="str">
        <f aca="false">IF($C1523="","",N($Q1523)*N($K1523))</f>
        <v/>
      </c>
    </row>
    <row r="1524" customFormat="false" ht="15" hidden="false" customHeight="false" outlineLevel="0" collapsed="false">
      <c r="B1524" s="12" t="n">
        <v>1519</v>
      </c>
      <c r="C1524" s="36" t="str">
        <f aca="false">IF(①在庫CSV_発注日!$M1520="","",①在庫CSV_発注日!$M1520&amp;"")</f>
        <v/>
      </c>
      <c r="D1524" s="12" t="str">
        <f aca="false">IF($C1524="","",①在庫CSV_発注日!$N1520)</f>
        <v/>
      </c>
      <c r="E1524" s="12" t="str">
        <f aca="false">IF($C1524="","",①在庫CSV_発注日!$H1520)</f>
        <v/>
      </c>
      <c r="F1524" s="12" t="str">
        <f aca="false">IF($C1524="","",①在庫CSV_発注日!$L1520)</f>
        <v/>
      </c>
      <c r="G1524" s="18"/>
      <c r="H1524" s="17" t="str">
        <f aca="false">IF($C1524="","",N(①在庫CSV_発注日!$Z1520))</f>
        <v/>
      </c>
      <c r="I1524" s="37" t="str">
        <f aca="false">IF($C1524="","",SUMIFS(⑤減算マスタCSV!$L$2:$L$8001,⑤減算マスタCSV!$F$2:$F$8001,$C1524,⑤減算マスタCSV!$K$2:$K$8001,1))</f>
        <v/>
      </c>
      <c r="J1524" s="17" t="str">
        <f aca="false">IF($C1524="","",IFERROR(INDEX(⑤減算マスタCSV!$H$2:$H$8001,MATCH($C1524,⑤減算マスタCSV!$F$2:$F$8001,0)),1))</f>
        <v/>
      </c>
      <c r="K1524" s="17" t="str">
        <f aca="false">IF($C1524="","",MAX(1,IFERROR(INDEX(⑥商品照会CSV!$M$2:$M$3001,MATCH($C1524,⑥商品照会CSV!$A$2:$A$3001,0)),1)))</f>
        <v/>
      </c>
      <c r="L1524" s="40" t="str">
        <f aca="false">IF($C1524="","",IFERROR(INDEX(⑥商品照会CSV!$Q$2:$Q$3001,MATCH($C1524,⑥商品照会CSV!$A$2:$A$3001,0)),0))</f>
        <v/>
      </c>
      <c r="M1524" s="40" t="str">
        <f aca="false">IF($C1524="","",N($L1524)*N($K1524))</f>
        <v/>
      </c>
      <c r="N1524" s="17" t="str">
        <f aca="false">IF($C1524="","",MAX(1,IFERROR(INDEX(⑥商品照会CSV!$AK$2:$AK$3001,MATCH($C1524,⑥商品照会CSV!$A$2:$A$3001,0)),1)))</f>
        <v/>
      </c>
      <c r="O1524" s="12" t="str">
        <f aca="false">IF($C1524="","",IFERROR(IF(INDEX(⑥商品照会CSV!$AN$2:$AN$3001,MATCH($C1524,⑥商品照会CSV!$A$2:$A$3001,0))=1,"バラ",IF(INDEX(⑥商品照会CSV!$AM$2:$AM$3001,MATCH($C1524,⑥商品照会CSV!$A$2:$A$3001,0))=1,"中間包装","ケース")),"ケース"))</f>
        <v/>
      </c>
      <c r="P1524" s="18"/>
      <c r="Q1524" s="14"/>
      <c r="R1524" s="17" t="str">
        <f aca="false">IF($C1524="","",N($Q1524)*N($K1524))</f>
        <v/>
      </c>
    </row>
    <row r="1525" customFormat="false" ht="15" hidden="false" customHeight="false" outlineLevel="0" collapsed="false">
      <c r="B1525" s="12" t="n">
        <v>1520</v>
      </c>
      <c r="C1525" s="36" t="str">
        <f aca="false">IF(①在庫CSV_発注日!$M1521="","",①在庫CSV_発注日!$M1521&amp;"")</f>
        <v/>
      </c>
      <c r="D1525" s="12" t="str">
        <f aca="false">IF($C1525="","",①在庫CSV_発注日!$N1521)</f>
        <v/>
      </c>
      <c r="E1525" s="12" t="str">
        <f aca="false">IF($C1525="","",①在庫CSV_発注日!$H1521)</f>
        <v/>
      </c>
      <c r="F1525" s="12" t="str">
        <f aca="false">IF($C1525="","",①在庫CSV_発注日!$L1521)</f>
        <v/>
      </c>
      <c r="G1525" s="18"/>
      <c r="H1525" s="17" t="str">
        <f aca="false">IF($C1525="","",N(①在庫CSV_発注日!$Z1521))</f>
        <v/>
      </c>
      <c r="I1525" s="37" t="str">
        <f aca="false">IF($C1525="","",SUMIFS(⑤減算マスタCSV!$L$2:$L$8001,⑤減算マスタCSV!$F$2:$F$8001,$C1525,⑤減算マスタCSV!$K$2:$K$8001,1))</f>
        <v/>
      </c>
      <c r="J1525" s="17" t="str">
        <f aca="false">IF($C1525="","",IFERROR(INDEX(⑤減算マスタCSV!$H$2:$H$8001,MATCH($C1525,⑤減算マスタCSV!$F$2:$F$8001,0)),1))</f>
        <v/>
      </c>
      <c r="K1525" s="17" t="str">
        <f aca="false">IF($C1525="","",MAX(1,IFERROR(INDEX(⑥商品照会CSV!$M$2:$M$3001,MATCH($C1525,⑥商品照会CSV!$A$2:$A$3001,0)),1)))</f>
        <v/>
      </c>
      <c r="L1525" s="40" t="str">
        <f aca="false">IF($C1525="","",IFERROR(INDEX(⑥商品照会CSV!$Q$2:$Q$3001,MATCH($C1525,⑥商品照会CSV!$A$2:$A$3001,0)),0))</f>
        <v/>
      </c>
      <c r="M1525" s="40" t="str">
        <f aca="false">IF($C1525="","",N($L1525)*N($K1525))</f>
        <v/>
      </c>
      <c r="N1525" s="17" t="str">
        <f aca="false">IF($C1525="","",MAX(1,IFERROR(INDEX(⑥商品照会CSV!$AK$2:$AK$3001,MATCH($C1525,⑥商品照会CSV!$A$2:$A$3001,0)),1)))</f>
        <v/>
      </c>
      <c r="O1525" s="12" t="str">
        <f aca="false">IF($C1525="","",IFERROR(IF(INDEX(⑥商品照会CSV!$AN$2:$AN$3001,MATCH($C1525,⑥商品照会CSV!$A$2:$A$3001,0))=1,"バラ",IF(INDEX(⑥商品照会CSV!$AM$2:$AM$3001,MATCH($C1525,⑥商品照会CSV!$A$2:$A$3001,0))=1,"中間包装","ケース")),"ケース"))</f>
        <v/>
      </c>
      <c r="P1525" s="18"/>
      <c r="Q1525" s="14"/>
      <c r="R1525" s="17" t="str">
        <f aca="false">IF($C1525="","",N($Q1525)*N($K1525))</f>
        <v/>
      </c>
    </row>
    <row r="1526" customFormat="false" ht="15" hidden="false" customHeight="false" outlineLevel="0" collapsed="false">
      <c r="B1526" s="12" t="n">
        <v>1521</v>
      </c>
      <c r="C1526" s="36" t="str">
        <f aca="false">IF(①在庫CSV_発注日!$M1522="","",①在庫CSV_発注日!$M1522&amp;"")</f>
        <v/>
      </c>
      <c r="D1526" s="12" t="str">
        <f aca="false">IF($C1526="","",①在庫CSV_発注日!$N1522)</f>
        <v/>
      </c>
      <c r="E1526" s="12" t="str">
        <f aca="false">IF($C1526="","",①在庫CSV_発注日!$H1522)</f>
        <v/>
      </c>
      <c r="F1526" s="12" t="str">
        <f aca="false">IF($C1526="","",①在庫CSV_発注日!$L1522)</f>
        <v/>
      </c>
      <c r="G1526" s="18"/>
      <c r="H1526" s="17" t="str">
        <f aca="false">IF($C1526="","",N(①在庫CSV_発注日!$Z1522))</f>
        <v/>
      </c>
      <c r="I1526" s="37" t="str">
        <f aca="false">IF($C1526="","",SUMIFS(⑤減算マスタCSV!$L$2:$L$8001,⑤減算マスタCSV!$F$2:$F$8001,$C1526,⑤減算マスタCSV!$K$2:$K$8001,1))</f>
        <v/>
      </c>
      <c r="J1526" s="17" t="str">
        <f aca="false">IF($C1526="","",IFERROR(INDEX(⑤減算マスタCSV!$H$2:$H$8001,MATCH($C1526,⑤減算マスタCSV!$F$2:$F$8001,0)),1))</f>
        <v/>
      </c>
      <c r="K1526" s="17" t="str">
        <f aca="false">IF($C1526="","",MAX(1,IFERROR(INDEX(⑥商品照会CSV!$M$2:$M$3001,MATCH($C1526,⑥商品照会CSV!$A$2:$A$3001,0)),1)))</f>
        <v/>
      </c>
      <c r="L1526" s="40" t="str">
        <f aca="false">IF($C1526="","",IFERROR(INDEX(⑥商品照会CSV!$Q$2:$Q$3001,MATCH($C1526,⑥商品照会CSV!$A$2:$A$3001,0)),0))</f>
        <v/>
      </c>
      <c r="M1526" s="40" t="str">
        <f aca="false">IF($C1526="","",N($L1526)*N($K1526))</f>
        <v/>
      </c>
      <c r="N1526" s="17" t="str">
        <f aca="false">IF($C1526="","",MAX(1,IFERROR(INDEX(⑥商品照会CSV!$AK$2:$AK$3001,MATCH($C1526,⑥商品照会CSV!$A$2:$A$3001,0)),1)))</f>
        <v/>
      </c>
      <c r="O1526" s="12" t="str">
        <f aca="false">IF($C1526="","",IFERROR(IF(INDEX(⑥商品照会CSV!$AN$2:$AN$3001,MATCH($C1526,⑥商品照会CSV!$A$2:$A$3001,0))=1,"バラ",IF(INDEX(⑥商品照会CSV!$AM$2:$AM$3001,MATCH($C1526,⑥商品照会CSV!$A$2:$A$3001,0))=1,"中間包装","ケース")),"ケース"))</f>
        <v/>
      </c>
      <c r="P1526" s="18"/>
      <c r="Q1526" s="14"/>
      <c r="R1526" s="17" t="str">
        <f aca="false">IF($C1526="","",N($Q1526)*N($K1526))</f>
        <v/>
      </c>
    </row>
    <row r="1527" customFormat="false" ht="15" hidden="false" customHeight="false" outlineLevel="0" collapsed="false">
      <c r="B1527" s="12" t="n">
        <v>1522</v>
      </c>
      <c r="C1527" s="36" t="str">
        <f aca="false">IF(①在庫CSV_発注日!$M1523="","",①在庫CSV_発注日!$M1523&amp;"")</f>
        <v/>
      </c>
      <c r="D1527" s="12" t="str">
        <f aca="false">IF($C1527="","",①在庫CSV_発注日!$N1523)</f>
        <v/>
      </c>
      <c r="E1527" s="12" t="str">
        <f aca="false">IF($C1527="","",①在庫CSV_発注日!$H1523)</f>
        <v/>
      </c>
      <c r="F1527" s="12" t="str">
        <f aca="false">IF($C1527="","",①在庫CSV_発注日!$L1523)</f>
        <v/>
      </c>
      <c r="G1527" s="18"/>
      <c r="H1527" s="17" t="str">
        <f aca="false">IF($C1527="","",N(①在庫CSV_発注日!$Z1523))</f>
        <v/>
      </c>
      <c r="I1527" s="37" t="str">
        <f aca="false">IF($C1527="","",SUMIFS(⑤減算マスタCSV!$L$2:$L$8001,⑤減算マスタCSV!$F$2:$F$8001,$C1527,⑤減算マスタCSV!$K$2:$K$8001,1))</f>
        <v/>
      </c>
      <c r="J1527" s="17" t="str">
        <f aca="false">IF($C1527="","",IFERROR(INDEX(⑤減算マスタCSV!$H$2:$H$8001,MATCH($C1527,⑤減算マスタCSV!$F$2:$F$8001,0)),1))</f>
        <v/>
      </c>
      <c r="K1527" s="17" t="str">
        <f aca="false">IF($C1527="","",MAX(1,IFERROR(INDEX(⑥商品照会CSV!$M$2:$M$3001,MATCH($C1527,⑥商品照会CSV!$A$2:$A$3001,0)),1)))</f>
        <v/>
      </c>
      <c r="L1527" s="40" t="str">
        <f aca="false">IF($C1527="","",IFERROR(INDEX(⑥商品照会CSV!$Q$2:$Q$3001,MATCH($C1527,⑥商品照会CSV!$A$2:$A$3001,0)),0))</f>
        <v/>
      </c>
      <c r="M1527" s="40" t="str">
        <f aca="false">IF($C1527="","",N($L1527)*N($K1527))</f>
        <v/>
      </c>
      <c r="N1527" s="17" t="str">
        <f aca="false">IF($C1527="","",MAX(1,IFERROR(INDEX(⑥商品照会CSV!$AK$2:$AK$3001,MATCH($C1527,⑥商品照会CSV!$A$2:$A$3001,0)),1)))</f>
        <v/>
      </c>
      <c r="O1527" s="12" t="str">
        <f aca="false">IF($C1527="","",IFERROR(IF(INDEX(⑥商品照会CSV!$AN$2:$AN$3001,MATCH($C1527,⑥商品照会CSV!$A$2:$A$3001,0))=1,"バラ",IF(INDEX(⑥商品照会CSV!$AM$2:$AM$3001,MATCH($C1527,⑥商品照会CSV!$A$2:$A$3001,0))=1,"中間包装","ケース")),"ケース"))</f>
        <v/>
      </c>
      <c r="P1527" s="18"/>
      <c r="Q1527" s="14"/>
      <c r="R1527" s="17" t="str">
        <f aca="false">IF($C1527="","",N($Q1527)*N($K1527))</f>
        <v/>
      </c>
    </row>
    <row r="1528" customFormat="false" ht="15" hidden="false" customHeight="false" outlineLevel="0" collapsed="false">
      <c r="B1528" s="12" t="n">
        <v>1523</v>
      </c>
      <c r="C1528" s="36" t="str">
        <f aca="false">IF(①在庫CSV_発注日!$M1524="","",①在庫CSV_発注日!$M1524&amp;"")</f>
        <v/>
      </c>
      <c r="D1528" s="12" t="str">
        <f aca="false">IF($C1528="","",①在庫CSV_発注日!$N1524)</f>
        <v/>
      </c>
      <c r="E1528" s="12" t="str">
        <f aca="false">IF($C1528="","",①在庫CSV_発注日!$H1524)</f>
        <v/>
      </c>
      <c r="F1528" s="12" t="str">
        <f aca="false">IF($C1528="","",①在庫CSV_発注日!$L1524)</f>
        <v/>
      </c>
      <c r="G1528" s="18"/>
      <c r="H1528" s="17" t="str">
        <f aca="false">IF($C1528="","",N(①在庫CSV_発注日!$Z1524))</f>
        <v/>
      </c>
      <c r="I1528" s="37" t="str">
        <f aca="false">IF($C1528="","",SUMIFS(⑤減算マスタCSV!$L$2:$L$8001,⑤減算マスタCSV!$F$2:$F$8001,$C1528,⑤減算マスタCSV!$K$2:$K$8001,1))</f>
        <v/>
      </c>
      <c r="J1528" s="17" t="str">
        <f aca="false">IF($C1528="","",IFERROR(INDEX(⑤減算マスタCSV!$H$2:$H$8001,MATCH($C1528,⑤減算マスタCSV!$F$2:$F$8001,0)),1))</f>
        <v/>
      </c>
      <c r="K1528" s="17" t="str">
        <f aca="false">IF($C1528="","",MAX(1,IFERROR(INDEX(⑥商品照会CSV!$M$2:$M$3001,MATCH($C1528,⑥商品照会CSV!$A$2:$A$3001,0)),1)))</f>
        <v/>
      </c>
      <c r="L1528" s="40" t="str">
        <f aca="false">IF($C1528="","",IFERROR(INDEX(⑥商品照会CSV!$Q$2:$Q$3001,MATCH($C1528,⑥商品照会CSV!$A$2:$A$3001,0)),0))</f>
        <v/>
      </c>
      <c r="M1528" s="40" t="str">
        <f aca="false">IF($C1528="","",N($L1528)*N($K1528))</f>
        <v/>
      </c>
      <c r="N1528" s="17" t="str">
        <f aca="false">IF($C1528="","",MAX(1,IFERROR(INDEX(⑥商品照会CSV!$AK$2:$AK$3001,MATCH($C1528,⑥商品照会CSV!$A$2:$A$3001,0)),1)))</f>
        <v/>
      </c>
      <c r="O1528" s="12" t="str">
        <f aca="false">IF($C1528="","",IFERROR(IF(INDEX(⑥商品照会CSV!$AN$2:$AN$3001,MATCH($C1528,⑥商品照会CSV!$A$2:$A$3001,0))=1,"バラ",IF(INDEX(⑥商品照会CSV!$AM$2:$AM$3001,MATCH($C1528,⑥商品照会CSV!$A$2:$A$3001,0))=1,"中間包装","ケース")),"ケース"))</f>
        <v/>
      </c>
      <c r="P1528" s="18"/>
      <c r="Q1528" s="14"/>
      <c r="R1528" s="17" t="str">
        <f aca="false">IF($C1528="","",N($Q1528)*N($K1528))</f>
        <v/>
      </c>
    </row>
    <row r="1529" customFormat="false" ht="15" hidden="false" customHeight="false" outlineLevel="0" collapsed="false">
      <c r="B1529" s="12" t="n">
        <v>1524</v>
      </c>
      <c r="C1529" s="36" t="str">
        <f aca="false">IF(①在庫CSV_発注日!$M1525="","",①在庫CSV_発注日!$M1525&amp;"")</f>
        <v/>
      </c>
      <c r="D1529" s="12" t="str">
        <f aca="false">IF($C1529="","",①在庫CSV_発注日!$N1525)</f>
        <v/>
      </c>
      <c r="E1529" s="12" t="str">
        <f aca="false">IF($C1529="","",①在庫CSV_発注日!$H1525)</f>
        <v/>
      </c>
      <c r="F1529" s="12" t="str">
        <f aca="false">IF($C1529="","",①在庫CSV_発注日!$L1525)</f>
        <v/>
      </c>
      <c r="G1529" s="18"/>
      <c r="H1529" s="17" t="str">
        <f aca="false">IF($C1529="","",N(①在庫CSV_発注日!$Z1525))</f>
        <v/>
      </c>
      <c r="I1529" s="37" t="str">
        <f aca="false">IF($C1529="","",SUMIFS(⑤減算マスタCSV!$L$2:$L$8001,⑤減算マスタCSV!$F$2:$F$8001,$C1529,⑤減算マスタCSV!$K$2:$K$8001,1))</f>
        <v/>
      </c>
      <c r="J1529" s="17" t="str">
        <f aca="false">IF($C1529="","",IFERROR(INDEX(⑤減算マスタCSV!$H$2:$H$8001,MATCH($C1529,⑤減算マスタCSV!$F$2:$F$8001,0)),1))</f>
        <v/>
      </c>
      <c r="K1529" s="17" t="str">
        <f aca="false">IF($C1529="","",MAX(1,IFERROR(INDEX(⑥商品照会CSV!$M$2:$M$3001,MATCH($C1529,⑥商品照会CSV!$A$2:$A$3001,0)),1)))</f>
        <v/>
      </c>
      <c r="L1529" s="40" t="str">
        <f aca="false">IF($C1529="","",IFERROR(INDEX(⑥商品照会CSV!$Q$2:$Q$3001,MATCH($C1529,⑥商品照会CSV!$A$2:$A$3001,0)),0))</f>
        <v/>
      </c>
      <c r="M1529" s="40" t="str">
        <f aca="false">IF($C1529="","",N($L1529)*N($K1529))</f>
        <v/>
      </c>
      <c r="N1529" s="17" t="str">
        <f aca="false">IF($C1529="","",MAX(1,IFERROR(INDEX(⑥商品照会CSV!$AK$2:$AK$3001,MATCH($C1529,⑥商品照会CSV!$A$2:$A$3001,0)),1)))</f>
        <v/>
      </c>
      <c r="O1529" s="12" t="str">
        <f aca="false">IF($C1529="","",IFERROR(IF(INDEX(⑥商品照会CSV!$AN$2:$AN$3001,MATCH($C1529,⑥商品照会CSV!$A$2:$A$3001,0))=1,"バラ",IF(INDEX(⑥商品照会CSV!$AM$2:$AM$3001,MATCH($C1529,⑥商品照会CSV!$A$2:$A$3001,0))=1,"中間包装","ケース")),"ケース"))</f>
        <v/>
      </c>
      <c r="P1529" s="18"/>
      <c r="Q1529" s="14"/>
      <c r="R1529" s="17" t="str">
        <f aca="false">IF($C1529="","",N($Q1529)*N($K1529))</f>
        <v/>
      </c>
    </row>
    <row r="1530" customFormat="false" ht="15" hidden="false" customHeight="false" outlineLevel="0" collapsed="false">
      <c r="B1530" s="12" t="n">
        <v>1525</v>
      </c>
      <c r="C1530" s="36" t="str">
        <f aca="false">IF(①在庫CSV_発注日!$M1526="","",①在庫CSV_発注日!$M1526&amp;"")</f>
        <v/>
      </c>
      <c r="D1530" s="12" t="str">
        <f aca="false">IF($C1530="","",①在庫CSV_発注日!$N1526)</f>
        <v/>
      </c>
      <c r="E1530" s="12" t="str">
        <f aca="false">IF($C1530="","",①在庫CSV_発注日!$H1526)</f>
        <v/>
      </c>
      <c r="F1530" s="12" t="str">
        <f aca="false">IF($C1530="","",①在庫CSV_発注日!$L1526)</f>
        <v/>
      </c>
      <c r="G1530" s="18"/>
      <c r="H1530" s="17" t="str">
        <f aca="false">IF($C1530="","",N(①在庫CSV_発注日!$Z1526))</f>
        <v/>
      </c>
      <c r="I1530" s="37" t="str">
        <f aca="false">IF($C1530="","",SUMIFS(⑤減算マスタCSV!$L$2:$L$8001,⑤減算マスタCSV!$F$2:$F$8001,$C1530,⑤減算マスタCSV!$K$2:$K$8001,1))</f>
        <v/>
      </c>
      <c r="J1530" s="17" t="str">
        <f aca="false">IF($C1530="","",IFERROR(INDEX(⑤減算マスタCSV!$H$2:$H$8001,MATCH($C1530,⑤減算マスタCSV!$F$2:$F$8001,0)),1))</f>
        <v/>
      </c>
      <c r="K1530" s="17" t="str">
        <f aca="false">IF($C1530="","",MAX(1,IFERROR(INDEX(⑥商品照会CSV!$M$2:$M$3001,MATCH($C1530,⑥商品照会CSV!$A$2:$A$3001,0)),1)))</f>
        <v/>
      </c>
      <c r="L1530" s="40" t="str">
        <f aca="false">IF($C1530="","",IFERROR(INDEX(⑥商品照会CSV!$Q$2:$Q$3001,MATCH($C1530,⑥商品照会CSV!$A$2:$A$3001,0)),0))</f>
        <v/>
      </c>
      <c r="M1530" s="40" t="str">
        <f aca="false">IF($C1530="","",N($L1530)*N($K1530))</f>
        <v/>
      </c>
      <c r="N1530" s="17" t="str">
        <f aca="false">IF($C1530="","",MAX(1,IFERROR(INDEX(⑥商品照会CSV!$AK$2:$AK$3001,MATCH($C1530,⑥商品照会CSV!$A$2:$A$3001,0)),1)))</f>
        <v/>
      </c>
      <c r="O1530" s="12" t="str">
        <f aca="false">IF($C1530="","",IFERROR(IF(INDEX(⑥商品照会CSV!$AN$2:$AN$3001,MATCH($C1530,⑥商品照会CSV!$A$2:$A$3001,0))=1,"バラ",IF(INDEX(⑥商品照会CSV!$AM$2:$AM$3001,MATCH($C1530,⑥商品照会CSV!$A$2:$A$3001,0))=1,"中間包装","ケース")),"ケース"))</f>
        <v/>
      </c>
      <c r="P1530" s="18"/>
      <c r="Q1530" s="14"/>
      <c r="R1530" s="17" t="str">
        <f aca="false">IF($C1530="","",N($Q1530)*N($K1530))</f>
        <v/>
      </c>
    </row>
    <row r="1531" customFormat="false" ht="15" hidden="false" customHeight="false" outlineLevel="0" collapsed="false">
      <c r="B1531" s="12" t="n">
        <v>1526</v>
      </c>
      <c r="C1531" s="36" t="str">
        <f aca="false">IF(①在庫CSV_発注日!$M1527="","",①在庫CSV_発注日!$M1527&amp;"")</f>
        <v/>
      </c>
      <c r="D1531" s="12" t="str">
        <f aca="false">IF($C1531="","",①在庫CSV_発注日!$N1527)</f>
        <v/>
      </c>
      <c r="E1531" s="12" t="str">
        <f aca="false">IF($C1531="","",①在庫CSV_発注日!$H1527)</f>
        <v/>
      </c>
      <c r="F1531" s="12" t="str">
        <f aca="false">IF($C1531="","",①在庫CSV_発注日!$L1527)</f>
        <v/>
      </c>
      <c r="G1531" s="18"/>
      <c r="H1531" s="17" t="str">
        <f aca="false">IF($C1531="","",N(①在庫CSV_発注日!$Z1527))</f>
        <v/>
      </c>
      <c r="I1531" s="37" t="str">
        <f aca="false">IF($C1531="","",SUMIFS(⑤減算マスタCSV!$L$2:$L$8001,⑤減算マスタCSV!$F$2:$F$8001,$C1531,⑤減算マスタCSV!$K$2:$K$8001,1))</f>
        <v/>
      </c>
      <c r="J1531" s="17" t="str">
        <f aca="false">IF($C1531="","",IFERROR(INDEX(⑤減算マスタCSV!$H$2:$H$8001,MATCH($C1531,⑤減算マスタCSV!$F$2:$F$8001,0)),1))</f>
        <v/>
      </c>
      <c r="K1531" s="17" t="str">
        <f aca="false">IF($C1531="","",MAX(1,IFERROR(INDEX(⑥商品照会CSV!$M$2:$M$3001,MATCH($C1531,⑥商品照会CSV!$A$2:$A$3001,0)),1)))</f>
        <v/>
      </c>
      <c r="L1531" s="40" t="str">
        <f aca="false">IF($C1531="","",IFERROR(INDEX(⑥商品照会CSV!$Q$2:$Q$3001,MATCH($C1531,⑥商品照会CSV!$A$2:$A$3001,0)),0))</f>
        <v/>
      </c>
      <c r="M1531" s="40" t="str">
        <f aca="false">IF($C1531="","",N($L1531)*N($K1531))</f>
        <v/>
      </c>
      <c r="N1531" s="17" t="str">
        <f aca="false">IF($C1531="","",MAX(1,IFERROR(INDEX(⑥商品照会CSV!$AK$2:$AK$3001,MATCH($C1531,⑥商品照会CSV!$A$2:$A$3001,0)),1)))</f>
        <v/>
      </c>
      <c r="O1531" s="12" t="str">
        <f aca="false">IF($C1531="","",IFERROR(IF(INDEX(⑥商品照会CSV!$AN$2:$AN$3001,MATCH($C1531,⑥商品照会CSV!$A$2:$A$3001,0))=1,"バラ",IF(INDEX(⑥商品照会CSV!$AM$2:$AM$3001,MATCH($C1531,⑥商品照会CSV!$A$2:$A$3001,0))=1,"中間包装","ケース")),"ケース"))</f>
        <v/>
      </c>
      <c r="P1531" s="18"/>
      <c r="Q1531" s="14"/>
      <c r="R1531" s="17" t="str">
        <f aca="false">IF($C1531="","",N($Q1531)*N($K1531))</f>
        <v/>
      </c>
    </row>
    <row r="1532" customFormat="false" ht="15" hidden="false" customHeight="false" outlineLevel="0" collapsed="false">
      <c r="B1532" s="12" t="n">
        <v>1527</v>
      </c>
      <c r="C1532" s="36" t="str">
        <f aca="false">IF(①在庫CSV_発注日!$M1528="","",①在庫CSV_発注日!$M1528&amp;"")</f>
        <v/>
      </c>
      <c r="D1532" s="12" t="str">
        <f aca="false">IF($C1532="","",①在庫CSV_発注日!$N1528)</f>
        <v/>
      </c>
      <c r="E1532" s="12" t="str">
        <f aca="false">IF($C1532="","",①在庫CSV_発注日!$H1528)</f>
        <v/>
      </c>
      <c r="F1532" s="12" t="str">
        <f aca="false">IF($C1532="","",①在庫CSV_発注日!$L1528)</f>
        <v/>
      </c>
      <c r="G1532" s="18"/>
      <c r="H1532" s="17" t="str">
        <f aca="false">IF($C1532="","",N(①在庫CSV_発注日!$Z1528))</f>
        <v/>
      </c>
      <c r="I1532" s="37" t="str">
        <f aca="false">IF($C1532="","",SUMIFS(⑤減算マスタCSV!$L$2:$L$8001,⑤減算マスタCSV!$F$2:$F$8001,$C1532,⑤減算マスタCSV!$K$2:$K$8001,1))</f>
        <v/>
      </c>
      <c r="J1532" s="17" t="str">
        <f aca="false">IF($C1532="","",IFERROR(INDEX(⑤減算マスタCSV!$H$2:$H$8001,MATCH($C1532,⑤減算マスタCSV!$F$2:$F$8001,0)),1))</f>
        <v/>
      </c>
      <c r="K1532" s="17" t="str">
        <f aca="false">IF($C1532="","",MAX(1,IFERROR(INDEX(⑥商品照会CSV!$M$2:$M$3001,MATCH($C1532,⑥商品照会CSV!$A$2:$A$3001,0)),1)))</f>
        <v/>
      </c>
      <c r="L1532" s="40" t="str">
        <f aca="false">IF($C1532="","",IFERROR(INDEX(⑥商品照会CSV!$Q$2:$Q$3001,MATCH($C1532,⑥商品照会CSV!$A$2:$A$3001,0)),0))</f>
        <v/>
      </c>
      <c r="M1532" s="40" t="str">
        <f aca="false">IF($C1532="","",N($L1532)*N($K1532))</f>
        <v/>
      </c>
      <c r="N1532" s="17" t="str">
        <f aca="false">IF($C1532="","",MAX(1,IFERROR(INDEX(⑥商品照会CSV!$AK$2:$AK$3001,MATCH($C1532,⑥商品照会CSV!$A$2:$A$3001,0)),1)))</f>
        <v/>
      </c>
      <c r="O1532" s="12" t="str">
        <f aca="false">IF($C1532="","",IFERROR(IF(INDEX(⑥商品照会CSV!$AN$2:$AN$3001,MATCH($C1532,⑥商品照会CSV!$A$2:$A$3001,0))=1,"バラ",IF(INDEX(⑥商品照会CSV!$AM$2:$AM$3001,MATCH($C1532,⑥商品照会CSV!$A$2:$A$3001,0))=1,"中間包装","ケース")),"ケース"))</f>
        <v/>
      </c>
      <c r="P1532" s="18"/>
      <c r="Q1532" s="14"/>
      <c r="R1532" s="17" t="str">
        <f aca="false">IF($C1532="","",N($Q1532)*N($K1532))</f>
        <v/>
      </c>
    </row>
    <row r="1533" customFormat="false" ht="15" hidden="false" customHeight="false" outlineLevel="0" collapsed="false">
      <c r="B1533" s="12" t="n">
        <v>1528</v>
      </c>
      <c r="C1533" s="36" t="str">
        <f aca="false">IF(①在庫CSV_発注日!$M1529="","",①在庫CSV_発注日!$M1529&amp;"")</f>
        <v/>
      </c>
      <c r="D1533" s="12" t="str">
        <f aca="false">IF($C1533="","",①在庫CSV_発注日!$N1529)</f>
        <v/>
      </c>
      <c r="E1533" s="12" t="str">
        <f aca="false">IF($C1533="","",①在庫CSV_発注日!$H1529)</f>
        <v/>
      </c>
      <c r="F1533" s="12" t="str">
        <f aca="false">IF($C1533="","",①在庫CSV_発注日!$L1529)</f>
        <v/>
      </c>
      <c r="G1533" s="18"/>
      <c r="H1533" s="17" t="str">
        <f aca="false">IF($C1533="","",N(①在庫CSV_発注日!$Z1529))</f>
        <v/>
      </c>
      <c r="I1533" s="37" t="str">
        <f aca="false">IF($C1533="","",SUMIFS(⑤減算マスタCSV!$L$2:$L$8001,⑤減算マスタCSV!$F$2:$F$8001,$C1533,⑤減算マスタCSV!$K$2:$K$8001,1))</f>
        <v/>
      </c>
      <c r="J1533" s="17" t="str">
        <f aca="false">IF($C1533="","",IFERROR(INDEX(⑤減算マスタCSV!$H$2:$H$8001,MATCH($C1533,⑤減算マスタCSV!$F$2:$F$8001,0)),1))</f>
        <v/>
      </c>
      <c r="K1533" s="17" t="str">
        <f aca="false">IF($C1533="","",MAX(1,IFERROR(INDEX(⑥商品照会CSV!$M$2:$M$3001,MATCH($C1533,⑥商品照会CSV!$A$2:$A$3001,0)),1)))</f>
        <v/>
      </c>
      <c r="L1533" s="40" t="str">
        <f aca="false">IF($C1533="","",IFERROR(INDEX(⑥商品照会CSV!$Q$2:$Q$3001,MATCH($C1533,⑥商品照会CSV!$A$2:$A$3001,0)),0))</f>
        <v/>
      </c>
      <c r="M1533" s="40" t="str">
        <f aca="false">IF($C1533="","",N($L1533)*N($K1533))</f>
        <v/>
      </c>
      <c r="N1533" s="17" t="str">
        <f aca="false">IF($C1533="","",MAX(1,IFERROR(INDEX(⑥商品照会CSV!$AK$2:$AK$3001,MATCH($C1533,⑥商品照会CSV!$A$2:$A$3001,0)),1)))</f>
        <v/>
      </c>
      <c r="O1533" s="12" t="str">
        <f aca="false">IF($C1533="","",IFERROR(IF(INDEX(⑥商品照会CSV!$AN$2:$AN$3001,MATCH($C1533,⑥商品照会CSV!$A$2:$A$3001,0))=1,"バラ",IF(INDEX(⑥商品照会CSV!$AM$2:$AM$3001,MATCH($C1533,⑥商品照会CSV!$A$2:$A$3001,0))=1,"中間包装","ケース")),"ケース"))</f>
        <v/>
      </c>
      <c r="P1533" s="18"/>
      <c r="Q1533" s="14"/>
      <c r="R1533" s="17" t="str">
        <f aca="false">IF($C1533="","",N($Q1533)*N($K1533))</f>
        <v/>
      </c>
    </row>
    <row r="1534" customFormat="false" ht="15" hidden="false" customHeight="false" outlineLevel="0" collapsed="false">
      <c r="B1534" s="12" t="n">
        <v>1529</v>
      </c>
      <c r="C1534" s="36" t="str">
        <f aca="false">IF(①在庫CSV_発注日!$M1530="","",①在庫CSV_発注日!$M1530&amp;"")</f>
        <v/>
      </c>
      <c r="D1534" s="12" t="str">
        <f aca="false">IF($C1534="","",①在庫CSV_発注日!$N1530)</f>
        <v/>
      </c>
      <c r="E1534" s="12" t="str">
        <f aca="false">IF($C1534="","",①在庫CSV_発注日!$H1530)</f>
        <v/>
      </c>
      <c r="F1534" s="12" t="str">
        <f aca="false">IF($C1534="","",①在庫CSV_発注日!$L1530)</f>
        <v/>
      </c>
      <c r="G1534" s="18"/>
      <c r="H1534" s="17" t="str">
        <f aca="false">IF($C1534="","",N(①在庫CSV_発注日!$Z1530))</f>
        <v/>
      </c>
      <c r="I1534" s="37" t="str">
        <f aca="false">IF($C1534="","",SUMIFS(⑤減算マスタCSV!$L$2:$L$8001,⑤減算マスタCSV!$F$2:$F$8001,$C1534,⑤減算マスタCSV!$K$2:$K$8001,1))</f>
        <v/>
      </c>
      <c r="J1534" s="17" t="str">
        <f aca="false">IF($C1534="","",IFERROR(INDEX(⑤減算マスタCSV!$H$2:$H$8001,MATCH($C1534,⑤減算マスタCSV!$F$2:$F$8001,0)),1))</f>
        <v/>
      </c>
      <c r="K1534" s="17" t="str">
        <f aca="false">IF($C1534="","",MAX(1,IFERROR(INDEX(⑥商品照会CSV!$M$2:$M$3001,MATCH($C1534,⑥商品照会CSV!$A$2:$A$3001,0)),1)))</f>
        <v/>
      </c>
      <c r="L1534" s="40" t="str">
        <f aca="false">IF($C1534="","",IFERROR(INDEX(⑥商品照会CSV!$Q$2:$Q$3001,MATCH($C1534,⑥商品照会CSV!$A$2:$A$3001,0)),0))</f>
        <v/>
      </c>
      <c r="M1534" s="40" t="str">
        <f aca="false">IF($C1534="","",N($L1534)*N($K1534))</f>
        <v/>
      </c>
      <c r="N1534" s="17" t="str">
        <f aca="false">IF($C1534="","",MAX(1,IFERROR(INDEX(⑥商品照会CSV!$AK$2:$AK$3001,MATCH($C1534,⑥商品照会CSV!$A$2:$A$3001,0)),1)))</f>
        <v/>
      </c>
      <c r="O1534" s="12" t="str">
        <f aca="false">IF($C1534="","",IFERROR(IF(INDEX(⑥商品照会CSV!$AN$2:$AN$3001,MATCH($C1534,⑥商品照会CSV!$A$2:$A$3001,0))=1,"バラ",IF(INDEX(⑥商品照会CSV!$AM$2:$AM$3001,MATCH($C1534,⑥商品照会CSV!$A$2:$A$3001,0))=1,"中間包装","ケース")),"ケース"))</f>
        <v/>
      </c>
      <c r="P1534" s="18"/>
      <c r="Q1534" s="14"/>
      <c r="R1534" s="17" t="str">
        <f aca="false">IF($C1534="","",N($Q1534)*N($K1534))</f>
        <v/>
      </c>
    </row>
    <row r="1535" customFormat="false" ht="15" hidden="false" customHeight="false" outlineLevel="0" collapsed="false">
      <c r="B1535" s="12" t="n">
        <v>1530</v>
      </c>
      <c r="C1535" s="36" t="str">
        <f aca="false">IF(①在庫CSV_発注日!$M1531="","",①在庫CSV_発注日!$M1531&amp;"")</f>
        <v/>
      </c>
      <c r="D1535" s="12" t="str">
        <f aca="false">IF($C1535="","",①在庫CSV_発注日!$N1531)</f>
        <v/>
      </c>
      <c r="E1535" s="12" t="str">
        <f aca="false">IF($C1535="","",①在庫CSV_発注日!$H1531)</f>
        <v/>
      </c>
      <c r="F1535" s="12" t="str">
        <f aca="false">IF($C1535="","",①在庫CSV_発注日!$L1531)</f>
        <v/>
      </c>
      <c r="G1535" s="18"/>
      <c r="H1535" s="17" t="str">
        <f aca="false">IF($C1535="","",N(①在庫CSV_発注日!$Z1531))</f>
        <v/>
      </c>
      <c r="I1535" s="37" t="str">
        <f aca="false">IF($C1535="","",SUMIFS(⑤減算マスタCSV!$L$2:$L$8001,⑤減算マスタCSV!$F$2:$F$8001,$C1535,⑤減算マスタCSV!$K$2:$K$8001,1))</f>
        <v/>
      </c>
      <c r="J1535" s="17" t="str">
        <f aca="false">IF($C1535="","",IFERROR(INDEX(⑤減算マスタCSV!$H$2:$H$8001,MATCH($C1535,⑤減算マスタCSV!$F$2:$F$8001,0)),1))</f>
        <v/>
      </c>
      <c r="K1535" s="17" t="str">
        <f aca="false">IF($C1535="","",MAX(1,IFERROR(INDEX(⑥商品照会CSV!$M$2:$M$3001,MATCH($C1535,⑥商品照会CSV!$A$2:$A$3001,0)),1)))</f>
        <v/>
      </c>
      <c r="L1535" s="40" t="str">
        <f aca="false">IF($C1535="","",IFERROR(INDEX(⑥商品照会CSV!$Q$2:$Q$3001,MATCH($C1535,⑥商品照会CSV!$A$2:$A$3001,0)),0))</f>
        <v/>
      </c>
      <c r="M1535" s="40" t="str">
        <f aca="false">IF($C1535="","",N($L1535)*N($K1535))</f>
        <v/>
      </c>
      <c r="N1535" s="17" t="str">
        <f aca="false">IF($C1535="","",MAX(1,IFERROR(INDEX(⑥商品照会CSV!$AK$2:$AK$3001,MATCH($C1535,⑥商品照会CSV!$A$2:$A$3001,0)),1)))</f>
        <v/>
      </c>
      <c r="O1535" s="12" t="str">
        <f aca="false">IF($C1535="","",IFERROR(IF(INDEX(⑥商品照会CSV!$AN$2:$AN$3001,MATCH($C1535,⑥商品照会CSV!$A$2:$A$3001,0))=1,"バラ",IF(INDEX(⑥商品照会CSV!$AM$2:$AM$3001,MATCH($C1535,⑥商品照会CSV!$A$2:$A$3001,0))=1,"中間包装","ケース")),"ケース"))</f>
        <v/>
      </c>
      <c r="P1535" s="18"/>
      <c r="Q1535" s="14"/>
      <c r="R1535" s="17" t="str">
        <f aca="false">IF($C1535="","",N($Q1535)*N($K1535))</f>
        <v/>
      </c>
    </row>
    <row r="1536" customFormat="false" ht="15" hidden="false" customHeight="false" outlineLevel="0" collapsed="false">
      <c r="B1536" s="12" t="n">
        <v>1531</v>
      </c>
      <c r="C1536" s="36" t="str">
        <f aca="false">IF(①在庫CSV_発注日!$M1532="","",①在庫CSV_発注日!$M1532&amp;"")</f>
        <v/>
      </c>
      <c r="D1536" s="12" t="str">
        <f aca="false">IF($C1536="","",①在庫CSV_発注日!$N1532)</f>
        <v/>
      </c>
      <c r="E1536" s="12" t="str">
        <f aca="false">IF($C1536="","",①在庫CSV_発注日!$H1532)</f>
        <v/>
      </c>
      <c r="F1536" s="12" t="str">
        <f aca="false">IF($C1536="","",①在庫CSV_発注日!$L1532)</f>
        <v/>
      </c>
      <c r="G1536" s="18"/>
      <c r="H1536" s="17" t="str">
        <f aca="false">IF($C1536="","",N(①在庫CSV_発注日!$Z1532))</f>
        <v/>
      </c>
      <c r="I1536" s="37" t="str">
        <f aca="false">IF($C1536="","",SUMIFS(⑤減算マスタCSV!$L$2:$L$8001,⑤減算マスタCSV!$F$2:$F$8001,$C1536,⑤減算マスタCSV!$K$2:$K$8001,1))</f>
        <v/>
      </c>
      <c r="J1536" s="17" t="str">
        <f aca="false">IF($C1536="","",IFERROR(INDEX(⑤減算マスタCSV!$H$2:$H$8001,MATCH($C1536,⑤減算マスタCSV!$F$2:$F$8001,0)),1))</f>
        <v/>
      </c>
      <c r="K1536" s="17" t="str">
        <f aca="false">IF($C1536="","",MAX(1,IFERROR(INDEX(⑥商品照会CSV!$M$2:$M$3001,MATCH($C1536,⑥商品照会CSV!$A$2:$A$3001,0)),1)))</f>
        <v/>
      </c>
      <c r="L1536" s="40" t="str">
        <f aca="false">IF($C1536="","",IFERROR(INDEX(⑥商品照会CSV!$Q$2:$Q$3001,MATCH($C1536,⑥商品照会CSV!$A$2:$A$3001,0)),0))</f>
        <v/>
      </c>
      <c r="M1536" s="40" t="str">
        <f aca="false">IF($C1536="","",N($L1536)*N($K1536))</f>
        <v/>
      </c>
      <c r="N1536" s="17" t="str">
        <f aca="false">IF($C1536="","",MAX(1,IFERROR(INDEX(⑥商品照会CSV!$AK$2:$AK$3001,MATCH($C1536,⑥商品照会CSV!$A$2:$A$3001,0)),1)))</f>
        <v/>
      </c>
      <c r="O1536" s="12" t="str">
        <f aca="false">IF($C1536="","",IFERROR(IF(INDEX(⑥商品照会CSV!$AN$2:$AN$3001,MATCH($C1536,⑥商品照会CSV!$A$2:$A$3001,0))=1,"バラ",IF(INDEX(⑥商品照会CSV!$AM$2:$AM$3001,MATCH($C1536,⑥商品照会CSV!$A$2:$A$3001,0))=1,"中間包装","ケース")),"ケース"))</f>
        <v/>
      </c>
      <c r="P1536" s="18"/>
      <c r="Q1536" s="14"/>
      <c r="R1536" s="17" t="str">
        <f aca="false">IF($C1536="","",N($Q1536)*N($K1536))</f>
        <v/>
      </c>
    </row>
    <row r="1537" customFormat="false" ht="15" hidden="false" customHeight="false" outlineLevel="0" collapsed="false">
      <c r="B1537" s="12" t="n">
        <v>1532</v>
      </c>
      <c r="C1537" s="36" t="str">
        <f aca="false">IF(①在庫CSV_発注日!$M1533="","",①在庫CSV_発注日!$M1533&amp;"")</f>
        <v/>
      </c>
      <c r="D1537" s="12" t="str">
        <f aca="false">IF($C1537="","",①在庫CSV_発注日!$N1533)</f>
        <v/>
      </c>
      <c r="E1537" s="12" t="str">
        <f aca="false">IF($C1537="","",①在庫CSV_発注日!$H1533)</f>
        <v/>
      </c>
      <c r="F1537" s="12" t="str">
        <f aca="false">IF($C1537="","",①在庫CSV_発注日!$L1533)</f>
        <v/>
      </c>
      <c r="G1537" s="18"/>
      <c r="H1537" s="17" t="str">
        <f aca="false">IF($C1537="","",N(①在庫CSV_発注日!$Z1533))</f>
        <v/>
      </c>
      <c r="I1537" s="37" t="str">
        <f aca="false">IF($C1537="","",SUMIFS(⑤減算マスタCSV!$L$2:$L$8001,⑤減算マスタCSV!$F$2:$F$8001,$C1537,⑤減算マスタCSV!$K$2:$K$8001,1))</f>
        <v/>
      </c>
      <c r="J1537" s="17" t="str">
        <f aca="false">IF($C1537="","",IFERROR(INDEX(⑤減算マスタCSV!$H$2:$H$8001,MATCH($C1537,⑤減算マスタCSV!$F$2:$F$8001,0)),1))</f>
        <v/>
      </c>
      <c r="K1537" s="17" t="str">
        <f aca="false">IF($C1537="","",MAX(1,IFERROR(INDEX(⑥商品照会CSV!$M$2:$M$3001,MATCH($C1537,⑥商品照会CSV!$A$2:$A$3001,0)),1)))</f>
        <v/>
      </c>
      <c r="L1537" s="40" t="str">
        <f aca="false">IF($C1537="","",IFERROR(INDEX(⑥商品照会CSV!$Q$2:$Q$3001,MATCH($C1537,⑥商品照会CSV!$A$2:$A$3001,0)),0))</f>
        <v/>
      </c>
      <c r="M1537" s="40" t="str">
        <f aca="false">IF($C1537="","",N($L1537)*N($K1537))</f>
        <v/>
      </c>
      <c r="N1537" s="17" t="str">
        <f aca="false">IF($C1537="","",MAX(1,IFERROR(INDEX(⑥商品照会CSV!$AK$2:$AK$3001,MATCH($C1537,⑥商品照会CSV!$A$2:$A$3001,0)),1)))</f>
        <v/>
      </c>
      <c r="O1537" s="12" t="str">
        <f aca="false">IF($C1537="","",IFERROR(IF(INDEX(⑥商品照会CSV!$AN$2:$AN$3001,MATCH($C1537,⑥商品照会CSV!$A$2:$A$3001,0))=1,"バラ",IF(INDEX(⑥商品照会CSV!$AM$2:$AM$3001,MATCH($C1537,⑥商品照会CSV!$A$2:$A$3001,0))=1,"中間包装","ケース")),"ケース"))</f>
        <v/>
      </c>
      <c r="P1537" s="18"/>
      <c r="Q1537" s="14"/>
      <c r="R1537" s="17" t="str">
        <f aca="false">IF($C1537="","",N($Q1537)*N($K1537))</f>
        <v/>
      </c>
    </row>
    <row r="1538" customFormat="false" ht="15" hidden="false" customHeight="false" outlineLevel="0" collapsed="false">
      <c r="B1538" s="12" t="n">
        <v>1533</v>
      </c>
      <c r="C1538" s="36" t="str">
        <f aca="false">IF(①在庫CSV_発注日!$M1534="","",①在庫CSV_発注日!$M1534&amp;"")</f>
        <v/>
      </c>
      <c r="D1538" s="12" t="str">
        <f aca="false">IF($C1538="","",①在庫CSV_発注日!$N1534)</f>
        <v/>
      </c>
      <c r="E1538" s="12" t="str">
        <f aca="false">IF($C1538="","",①在庫CSV_発注日!$H1534)</f>
        <v/>
      </c>
      <c r="F1538" s="12" t="str">
        <f aca="false">IF($C1538="","",①在庫CSV_発注日!$L1534)</f>
        <v/>
      </c>
      <c r="G1538" s="18"/>
      <c r="H1538" s="17" t="str">
        <f aca="false">IF($C1538="","",N(①在庫CSV_発注日!$Z1534))</f>
        <v/>
      </c>
      <c r="I1538" s="37" t="str">
        <f aca="false">IF($C1538="","",SUMIFS(⑤減算マスタCSV!$L$2:$L$8001,⑤減算マスタCSV!$F$2:$F$8001,$C1538,⑤減算マスタCSV!$K$2:$K$8001,1))</f>
        <v/>
      </c>
      <c r="J1538" s="17" t="str">
        <f aca="false">IF($C1538="","",IFERROR(INDEX(⑤減算マスタCSV!$H$2:$H$8001,MATCH($C1538,⑤減算マスタCSV!$F$2:$F$8001,0)),1))</f>
        <v/>
      </c>
      <c r="K1538" s="17" t="str">
        <f aca="false">IF($C1538="","",MAX(1,IFERROR(INDEX(⑥商品照会CSV!$M$2:$M$3001,MATCH($C1538,⑥商品照会CSV!$A$2:$A$3001,0)),1)))</f>
        <v/>
      </c>
      <c r="L1538" s="40" t="str">
        <f aca="false">IF($C1538="","",IFERROR(INDEX(⑥商品照会CSV!$Q$2:$Q$3001,MATCH($C1538,⑥商品照会CSV!$A$2:$A$3001,0)),0))</f>
        <v/>
      </c>
      <c r="M1538" s="40" t="str">
        <f aca="false">IF($C1538="","",N($L1538)*N($K1538))</f>
        <v/>
      </c>
      <c r="N1538" s="17" t="str">
        <f aca="false">IF($C1538="","",MAX(1,IFERROR(INDEX(⑥商品照会CSV!$AK$2:$AK$3001,MATCH($C1538,⑥商品照会CSV!$A$2:$A$3001,0)),1)))</f>
        <v/>
      </c>
      <c r="O1538" s="12" t="str">
        <f aca="false">IF($C1538="","",IFERROR(IF(INDEX(⑥商品照会CSV!$AN$2:$AN$3001,MATCH($C1538,⑥商品照会CSV!$A$2:$A$3001,0))=1,"バラ",IF(INDEX(⑥商品照会CSV!$AM$2:$AM$3001,MATCH($C1538,⑥商品照会CSV!$A$2:$A$3001,0))=1,"中間包装","ケース")),"ケース"))</f>
        <v/>
      </c>
      <c r="P1538" s="18"/>
      <c r="Q1538" s="14"/>
      <c r="R1538" s="17" t="str">
        <f aca="false">IF($C1538="","",N($Q1538)*N($K1538))</f>
        <v/>
      </c>
    </row>
    <row r="1539" customFormat="false" ht="15" hidden="false" customHeight="false" outlineLevel="0" collapsed="false">
      <c r="B1539" s="12" t="n">
        <v>1534</v>
      </c>
      <c r="C1539" s="36" t="str">
        <f aca="false">IF(①在庫CSV_発注日!$M1535="","",①在庫CSV_発注日!$M1535&amp;"")</f>
        <v/>
      </c>
      <c r="D1539" s="12" t="str">
        <f aca="false">IF($C1539="","",①在庫CSV_発注日!$N1535)</f>
        <v/>
      </c>
      <c r="E1539" s="12" t="str">
        <f aca="false">IF($C1539="","",①在庫CSV_発注日!$H1535)</f>
        <v/>
      </c>
      <c r="F1539" s="12" t="str">
        <f aca="false">IF($C1539="","",①在庫CSV_発注日!$L1535)</f>
        <v/>
      </c>
      <c r="G1539" s="18"/>
      <c r="H1539" s="17" t="str">
        <f aca="false">IF($C1539="","",N(①在庫CSV_発注日!$Z1535))</f>
        <v/>
      </c>
      <c r="I1539" s="37" t="str">
        <f aca="false">IF($C1539="","",SUMIFS(⑤減算マスタCSV!$L$2:$L$8001,⑤減算マスタCSV!$F$2:$F$8001,$C1539,⑤減算マスタCSV!$K$2:$K$8001,1))</f>
        <v/>
      </c>
      <c r="J1539" s="17" t="str">
        <f aca="false">IF($C1539="","",IFERROR(INDEX(⑤減算マスタCSV!$H$2:$H$8001,MATCH($C1539,⑤減算マスタCSV!$F$2:$F$8001,0)),1))</f>
        <v/>
      </c>
      <c r="K1539" s="17" t="str">
        <f aca="false">IF($C1539="","",MAX(1,IFERROR(INDEX(⑥商品照会CSV!$M$2:$M$3001,MATCH($C1539,⑥商品照会CSV!$A$2:$A$3001,0)),1)))</f>
        <v/>
      </c>
      <c r="L1539" s="40" t="str">
        <f aca="false">IF($C1539="","",IFERROR(INDEX(⑥商品照会CSV!$Q$2:$Q$3001,MATCH($C1539,⑥商品照会CSV!$A$2:$A$3001,0)),0))</f>
        <v/>
      </c>
      <c r="M1539" s="40" t="str">
        <f aca="false">IF($C1539="","",N($L1539)*N($K1539))</f>
        <v/>
      </c>
      <c r="N1539" s="17" t="str">
        <f aca="false">IF($C1539="","",MAX(1,IFERROR(INDEX(⑥商品照会CSV!$AK$2:$AK$3001,MATCH($C1539,⑥商品照会CSV!$A$2:$A$3001,0)),1)))</f>
        <v/>
      </c>
      <c r="O1539" s="12" t="str">
        <f aca="false">IF($C1539="","",IFERROR(IF(INDEX(⑥商品照会CSV!$AN$2:$AN$3001,MATCH($C1539,⑥商品照会CSV!$A$2:$A$3001,0))=1,"バラ",IF(INDEX(⑥商品照会CSV!$AM$2:$AM$3001,MATCH($C1539,⑥商品照会CSV!$A$2:$A$3001,0))=1,"中間包装","ケース")),"ケース"))</f>
        <v/>
      </c>
      <c r="P1539" s="18"/>
      <c r="Q1539" s="14"/>
      <c r="R1539" s="17" t="str">
        <f aca="false">IF($C1539="","",N($Q1539)*N($K1539))</f>
        <v/>
      </c>
    </row>
    <row r="1540" customFormat="false" ht="15" hidden="false" customHeight="false" outlineLevel="0" collapsed="false">
      <c r="B1540" s="12" t="n">
        <v>1535</v>
      </c>
      <c r="C1540" s="36" t="str">
        <f aca="false">IF(①在庫CSV_発注日!$M1536="","",①在庫CSV_発注日!$M1536&amp;"")</f>
        <v/>
      </c>
      <c r="D1540" s="12" t="str">
        <f aca="false">IF($C1540="","",①在庫CSV_発注日!$N1536)</f>
        <v/>
      </c>
      <c r="E1540" s="12" t="str">
        <f aca="false">IF($C1540="","",①在庫CSV_発注日!$H1536)</f>
        <v/>
      </c>
      <c r="F1540" s="12" t="str">
        <f aca="false">IF($C1540="","",①在庫CSV_発注日!$L1536)</f>
        <v/>
      </c>
      <c r="G1540" s="18"/>
      <c r="H1540" s="17" t="str">
        <f aca="false">IF($C1540="","",N(①在庫CSV_発注日!$Z1536))</f>
        <v/>
      </c>
      <c r="I1540" s="37" t="str">
        <f aca="false">IF($C1540="","",SUMIFS(⑤減算マスタCSV!$L$2:$L$8001,⑤減算マスタCSV!$F$2:$F$8001,$C1540,⑤減算マスタCSV!$K$2:$K$8001,1))</f>
        <v/>
      </c>
      <c r="J1540" s="17" t="str">
        <f aca="false">IF($C1540="","",IFERROR(INDEX(⑤減算マスタCSV!$H$2:$H$8001,MATCH($C1540,⑤減算マスタCSV!$F$2:$F$8001,0)),1))</f>
        <v/>
      </c>
      <c r="K1540" s="17" t="str">
        <f aca="false">IF($C1540="","",MAX(1,IFERROR(INDEX(⑥商品照会CSV!$M$2:$M$3001,MATCH($C1540,⑥商品照会CSV!$A$2:$A$3001,0)),1)))</f>
        <v/>
      </c>
      <c r="L1540" s="40" t="str">
        <f aca="false">IF($C1540="","",IFERROR(INDEX(⑥商品照会CSV!$Q$2:$Q$3001,MATCH($C1540,⑥商品照会CSV!$A$2:$A$3001,0)),0))</f>
        <v/>
      </c>
      <c r="M1540" s="40" t="str">
        <f aca="false">IF($C1540="","",N($L1540)*N($K1540))</f>
        <v/>
      </c>
      <c r="N1540" s="17" t="str">
        <f aca="false">IF($C1540="","",MAX(1,IFERROR(INDEX(⑥商品照会CSV!$AK$2:$AK$3001,MATCH($C1540,⑥商品照会CSV!$A$2:$A$3001,0)),1)))</f>
        <v/>
      </c>
      <c r="O1540" s="12" t="str">
        <f aca="false">IF($C1540="","",IFERROR(IF(INDEX(⑥商品照会CSV!$AN$2:$AN$3001,MATCH($C1540,⑥商品照会CSV!$A$2:$A$3001,0))=1,"バラ",IF(INDEX(⑥商品照会CSV!$AM$2:$AM$3001,MATCH($C1540,⑥商品照会CSV!$A$2:$A$3001,0))=1,"中間包装","ケース")),"ケース"))</f>
        <v/>
      </c>
      <c r="P1540" s="18"/>
      <c r="Q1540" s="14"/>
      <c r="R1540" s="17" t="str">
        <f aca="false">IF($C1540="","",N($Q1540)*N($K1540))</f>
        <v/>
      </c>
    </row>
    <row r="1541" customFormat="false" ht="15" hidden="false" customHeight="false" outlineLevel="0" collapsed="false">
      <c r="B1541" s="12" t="n">
        <v>1536</v>
      </c>
      <c r="C1541" s="36" t="str">
        <f aca="false">IF(①在庫CSV_発注日!$M1537="","",①在庫CSV_発注日!$M1537&amp;"")</f>
        <v/>
      </c>
      <c r="D1541" s="12" t="str">
        <f aca="false">IF($C1541="","",①在庫CSV_発注日!$N1537)</f>
        <v/>
      </c>
      <c r="E1541" s="12" t="str">
        <f aca="false">IF($C1541="","",①在庫CSV_発注日!$H1537)</f>
        <v/>
      </c>
      <c r="F1541" s="12" t="str">
        <f aca="false">IF($C1541="","",①在庫CSV_発注日!$L1537)</f>
        <v/>
      </c>
      <c r="G1541" s="18"/>
      <c r="H1541" s="17" t="str">
        <f aca="false">IF($C1541="","",N(①在庫CSV_発注日!$Z1537))</f>
        <v/>
      </c>
      <c r="I1541" s="37" t="str">
        <f aca="false">IF($C1541="","",SUMIFS(⑤減算マスタCSV!$L$2:$L$8001,⑤減算マスタCSV!$F$2:$F$8001,$C1541,⑤減算マスタCSV!$K$2:$K$8001,1))</f>
        <v/>
      </c>
      <c r="J1541" s="17" t="str">
        <f aca="false">IF($C1541="","",IFERROR(INDEX(⑤減算マスタCSV!$H$2:$H$8001,MATCH($C1541,⑤減算マスタCSV!$F$2:$F$8001,0)),1))</f>
        <v/>
      </c>
      <c r="K1541" s="17" t="str">
        <f aca="false">IF($C1541="","",MAX(1,IFERROR(INDEX(⑥商品照会CSV!$M$2:$M$3001,MATCH($C1541,⑥商品照会CSV!$A$2:$A$3001,0)),1)))</f>
        <v/>
      </c>
      <c r="L1541" s="40" t="str">
        <f aca="false">IF($C1541="","",IFERROR(INDEX(⑥商品照会CSV!$Q$2:$Q$3001,MATCH($C1541,⑥商品照会CSV!$A$2:$A$3001,0)),0))</f>
        <v/>
      </c>
      <c r="M1541" s="40" t="str">
        <f aca="false">IF($C1541="","",N($L1541)*N($K1541))</f>
        <v/>
      </c>
      <c r="N1541" s="17" t="str">
        <f aca="false">IF($C1541="","",MAX(1,IFERROR(INDEX(⑥商品照会CSV!$AK$2:$AK$3001,MATCH($C1541,⑥商品照会CSV!$A$2:$A$3001,0)),1)))</f>
        <v/>
      </c>
      <c r="O1541" s="12" t="str">
        <f aca="false">IF($C1541="","",IFERROR(IF(INDEX(⑥商品照会CSV!$AN$2:$AN$3001,MATCH($C1541,⑥商品照会CSV!$A$2:$A$3001,0))=1,"バラ",IF(INDEX(⑥商品照会CSV!$AM$2:$AM$3001,MATCH($C1541,⑥商品照会CSV!$A$2:$A$3001,0))=1,"中間包装","ケース")),"ケース"))</f>
        <v/>
      </c>
      <c r="P1541" s="18"/>
      <c r="Q1541" s="14"/>
      <c r="R1541" s="17" t="str">
        <f aca="false">IF($C1541="","",N($Q1541)*N($K1541))</f>
        <v/>
      </c>
    </row>
    <row r="1542" customFormat="false" ht="15" hidden="false" customHeight="false" outlineLevel="0" collapsed="false">
      <c r="B1542" s="12" t="n">
        <v>1537</v>
      </c>
      <c r="C1542" s="36" t="str">
        <f aca="false">IF(①在庫CSV_発注日!$M1538="","",①在庫CSV_発注日!$M1538&amp;"")</f>
        <v/>
      </c>
      <c r="D1542" s="12" t="str">
        <f aca="false">IF($C1542="","",①在庫CSV_発注日!$N1538)</f>
        <v/>
      </c>
      <c r="E1542" s="12" t="str">
        <f aca="false">IF($C1542="","",①在庫CSV_発注日!$H1538)</f>
        <v/>
      </c>
      <c r="F1542" s="12" t="str">
        <f aca="false">IF($C1542="","",①在庫CSV_発注日!$L1538)</f>
        <v/>
      </c>
      <c r="G1542" s="18"/>
      <c r="H1542" s="17" t="str">
        <f aca="false">IF($C1542="","",N(①在庫CSV_発注日!$Z1538))</f>
        <v/>
      </c>
      <c r="I1542" s="37" t="str">
        <f aca="false">IF($C1542="","",SUMIFS(⑤減算マスタCSV!$L$2:$L$8001,⑤減算マスタCSV!$F$2:$F$8001,$C1542,⑤減算マスタCSV!$K$2:$K$8001,1))</f>
        <v/>
      </c>
      <c r="J1542" s="17" t="str">
        <f aca="false">IF($C1542="","",IFERROR(INDEX(⑤減算マスタCSV!$H$2:$H$8001,MATCH($C1542,⑤減算マスタCSV!$F$2:$F$8001,0)),1))</f>
        <v/>
      </c>
      <c r="K1542" s="17" t="str">
        <f aca="false">IF($C1542="","",MAX(1,IFERROR(INDEX(⑥商品照会CSV!$M$2:$M$3001,MATCH($C1542,⑥商品照会CSV!$A$2:$A$3001,0)),1)))</f>
        <v/>
      </c>
      <c r="L1542" s="40" t="str">
        <f aca="false">IF($C1542="","",IFERROR(INDEX(⑥商品照会CSV!$Q$2:$Q$3001,MATCH($C1542,⑥商品照会CSV!$A$2:$A$3001,0)),0))</f>
        <v/>
      </c>
      <c r="M1542" s="40" t="str">
        <f aca="false">IF($C1542="","",N($L1542)*N($K1542))</f>
        <v/>
      </c>
      <c r="N1542" s="17" t="str">
        <f aca="false">IF($C1542="","",MAX(1,IFERROR(INDEX(⑥商品照会CSV!$AK$2:$AK$3001,MATCH($C1542,⑥商品照会CSV!$A$2:$A$3001,0)),1)))</f>
        <v/>
      </c>
      <c r="O1542" s="12" t="str">
        <f aca="false">IF($C1542="","",IFERROR(IF(INDEX(⑥商品照会CSV!$AN$2:$AN$3001,MATCH($C1542,⑥商品照会CSV!$A$2:$A$3001,0))=1,"バラ",IF(INDEX(⑥商品照会CSV!$AM$2:$AM$3001,MATCH($C1542,⑥商品照会CSV!$A$2:$A$3001,0))=1,"中間包装","ケース")),"ケース"))</f>
        <v/>
      </c>
      <c r="P1542" s="18"/>
      <c r="Q1542" s="14"/>
      <c r="R1542" s="17" t="str">
        <f aca="false">IF($C1542="","",N($Q1542)*N($K1542))</f>
        <v/>
      </c>
    </row>
    <row r="1543" customFormat="false" ht="15" hidden="false" customHeight="false" outlineLevel="0" collapsed="false">
      <c r="B1543" s="12" t="n">
        <v>1538</v>
      </c>
      <c r="C1543" s="36" t="str">
        <f aca="false">IF(①在庫CSV_発注日!$M1539="","",①在庫CSV_発注日!$M1539&amp;"")</f>
        <v/>
      </c>
      <c r="D1543" s="12" t="str">
        <f aca="false">IF($C1543="","",①在庫CSV_発注日!$N1539)</f>
        <v/>
      </c>
      <c r="E1543" s="12" t="str">
        <f aca="false">IF($C1543="","",①在庫CSV_発注日!$H1539)</f>
        <v/>
      </c>
      <c r="F1543" s="12" t="str">
        <f aca="false">IF($C1543="","",①在庫CSV_発注日!$L1539)</f>
        <v/>
      </c>
      <c r="G1543" s="18"/>
      <c r="H1543" s="17" t="str">
        <f aca="false">IF($C1543="","",N(①在庫CSV_発注日!$Z1539))</f>
        <v/>
      </c>
      <c r="I1543" s="37" t="str">
        <f aca="false">IF($C1543="","",SUMIFS(⑤減算マスタCSV!$L$2:$L$8001,⑤減算マスタCSV!$F$2:$F$8001,$C1543,⑤減算マスタCSV!$K$2:$K$8001,1))</f>
        <v/>
      </c>
      <c r="J1543" s="17" t="str">
        <f aca="false">IF($C1543="","",IFERROR(INDEX(⑤減算マスタCSV!$H$2:$H$8001,MATCH($C1543,⑤減算マスタCSV!$F$2:$F$8001,0)),1))</f>
        <v/>
      </c>
      <c r="K1543" s="17" t="str">
        <f aca="false">IF($C1543="","",MAX(1,IFERROR(INDEX(⑥商品照会CSV!$M$2:$M$3001,MATCH($C1543,⑥商品照会CSV!$A$2:$A$3001,0)),1)))</f>
        <v/>
      </c>
      <c r="L1543" s="40" t="str">
        <f aca="false">IF($C1543="","",IFERROR(INDEX(⑥商品照会CSV!$Q$2:$Q$3001,MATCH($C1543,⑥商品照会CSV!$A$2:$A$3001,0)),0))</f>
        <v/>
      </c>
      <c r="M1543" s="40" t="str">
        <f aca="false">IF($C1543="","",N($L1543)*N($K1543))</f>
        <v/>
      </c>
      <c r="N1543" s="17" t="str">
        <f aca="false">IF($C1543="","",MAX(1,IFERROR(INDEX(⑥商品照会CSV!$AK$2:$AK$3001,MATCH($C1543,⑥商品照会CSV!$A$2:$A$3001,0)),1)))</f>
        <v/>
      </c>
      <c r="O1543" s="12" t="str">
        <f aca="false">IF($C1543="","",IFERROR(IF(INDEX(⑥商品照会CSV!$AN$2:$AN$3001,MATCH($C1543,⑥商品照会CSV!$A$2:$A$3001,0))=1,"バラ",IF(INDEX(⑥商品照会CSV!$AM$2:$AM$3001,MATCH($C1543,⑥商品照会CSV!$A$2:$A$3001,0))=1,"中間包装","ケース")),"ケース"))</f>
        <v/>
      </c>
      <c r="P1543" s="18"/>
      <c r="Q1543" s="14"/>
      <c r="R1543" s="17" t="str">
        <f aca="false">IF($C1543="","",N($Q1543)*N($K1543))</f>
        <v/>
      </c>
    </row>
    <row r="1544" customFormat="false" ht="15" hidden="false" customHeight="false" outlineLevel="0" collapsed="false">
      <c r="B1544" s="12" t="n">
        <v>1539</v>
      </c>
      <c r="C1544" s="36" t="str">
        <f aca="false">IF(①在庫CSV_発注日!$M1540="","",①在庫CSV_発注日!$M1540&amp;"")</f>
        <v/>
      </c>
      <c r="D1544" s="12" t="str">
        <f aca="false">IF($C1544="","",①在庫CSV_発注日!$N1540)</f>
        <v/>
      </c>
      <c r="E1544" s="12" t="str">
        <f aca="false">IF($C1544="","",①在庫CSV_発注日!$H1540)</f>
        <v/>
      </c>
      <c r="F1544" s="12" t="str">
        <f aca="false">IF($C1544="","",①在庫CSV_発注日!$L1540)</f>
        <v/>
      </c>
      <c r="G1544" s="18"/>
      <c r="H1544" s="17" t="str">
        <f aca="false">IF($C1544="","",N(①在庫CSV_発注日!$Z1540))</f>
        <v/>
      </c>
      <c r="I1544" s="37" t="str">
        <f aca="false">IF($C1544="","",SUMIFS(⑤減算マスタCSV!$L$2:$L$8001,⑤減算マスタCSV!$F$2:$F$8001,$C1544,⑤減算マスタCSV!$K$2:$K$8001,1))</f>
        <v/>
      </c>
      <c r="J1544" s="17" t="str">
        <f aca="false">IF($C1544="","",IFERROR(INDEX(⑤減算マスタCSV!$H$2:$H$8001,MATCH($C1544,⑤減算マスタCSV!$F$2:$F$8001,0)),1))</f>
        <v/>
      </c>
      <c r="K1544" s="17" t="str">
        <f aca="false">IF($C1544="","",MAX(1,IFERROR(INDEX(⑥商品照会CSV!$M$2:$M$3001,MATCH($C1544,⑥商品照会CSV!$A$2:$A$3001,0)),1)))</f>
        <v/>
      </c>
      <c r="L1544" s="40" t="str">
        <f aca="false">IF($C1544="","",IFERROR(INDEX(⑥商品照会CSV!$Q$2:$Q$3001,MATCH($C1544,⑥商品照会CSV!$A$2:$A$3001,0)),0))</f>
        <v/>
      </c>
      <c r="M1544" s="40" t="str">
        <f aca="false">IF($C1544="","",N($L1544)*N($K1544))</f>
        <v/>
      </c>
      <c r="N1544" s="17" t="str">
        <f aca="false">IF($C1544="","",MAX(1,IFERROR(INDEX(⑥商品照会CSV!$AK$2:$AK$3001,MATCH($C1544,⑥商品照会CSV!$A$2:$A$3001,0)),1)))</f>
        <v/>
      </c>
      <c r="O1544" s="12" t="str">
        <f aca="false">IF($C1544="","",IFERROR(IF(INDEX(⑥商品照会CSV!$AN$2:$AN$3001,MATCH($C1544,⑥商品照会CSV!$A$2:$A$3001,0))=1,"バラ",IF(INDEX(⑥商品照会CSV!$AM$2:$AM$3001,MATCH($C1544,⑥商品照会CSV!$A$2:$A$3001,0))=1,"中間包装","ケース")),"ケース"))</f>
        <v/>
      </c>
      <c r="P1544" s="18"/>
      <c r="Q1544" s="14"/>
      <c r="R1544" s="17" t="str">
        <f aca="false">IF($C1544="","",N($Q1544)*N($K1544))</f>
        <v/>
      </c>
    </row>
    <row r="1545" customFormat="false" ht="15" hidden="false" customHeight="false" outlineLevel="0" collapsed="false">
      <c r="B1545" s="12" t="n">
        <v>1540</v>
      </c>
      <c r="C1545" s="36" t="str">
        <f aca="false">IF(①在庫CSV_発注日!$M1541="","",①在庫CSV_発注日!$M1541&amp;"")</f>
        <v/>
      </c>
      <c r="D1545" s="12" t="str">
        <f aca="false">IF($C1545="","",①在庫CSV_発注日!$N1541)</f>
        <v/>
      </c>
      <c r="E1545" s="12" t="str">
        <f aca="false">IF($C1545="","",①在庫CSV_発注日!$H1541)</f>
        <v/>
      </c>
      <c r="F1545" s="12" t="str">
        <f aca="false">IF($C1545="","",①在庫CSV_発注日!$L1541)</f>
        <v/>
      </c>
      <c r="G1545" s="18"/>
      <c r="H1545" s="17" t="str">
        <f aca="false">IF($C1545="","",N(①在庫CSV_発注日!$Z1541))</f>
        <v/>
      </c>
      <c r="I1545" s="37" t="str">
        <f aca="false">IF($C1545="","",SUMIFS(⑤減算マスタCSV!$L$2:$L$8001,⑤減算マスタCSV!$F$2:$F$8001,$C1545,⑤減算マスタCSV!$K$2:$K$8001,1))</f>
        <v/>
      </c>
      <c r="J1545" s="17" t="str">
        <f aca="false">IF($C1545="","",IFERROR(INDEX(⑤減算マスタCSV!$H$2:$H$8001,MATCH($C1545,⑤減算マスタCSV!$F$2:$F$8001,0)),1))</f>
        <v/>
      </c>
      <c r="K1545" s="17" t="str">
        <f aca="false">IF($C1545="","",MAX(1,IFERROR(INDEX(⑥商品照会CSV!$M$2:$M$3001,MATCH($C1545,⑥商品照会CSV!$A$2:$A$3001,0)),1)))</f>
        <v/>
      </c>
      <c r="L1545" s="40" t="str">
        <f aca="false">IF($C1545="","",IFERROR(INDEX(⑥商品照会CSV!$Q$2:$Q$3001,MATCH($C1545,⑥商品照会CSV!$A$2:$A$3001,0)),0))</f>
        <v/>
      </c>
      <c r="M1545" s="40" t="str">
        <f aca="false">IF($C1545="","",N($L1545)*N($K1545))</f>
        <v/>
      </c>
      <c r="N1545" s="17" t="str">
        <f aca="false">IF($C1545="","",MAX(1,IFERROR(INDEX(⑥商品照会CSV!$AK$2:$AK$3001,MATCH($C1545,⑥商品照会CSV!$A$2:$A$3001,0)),1)))</f>
        <v/>
      </c>
      <c r="O1545" s="12" t="str">
        <f aca="false">IF($C1545="","",IFERROR(IF(INDEX(⑥商品照会CSV!$AN$2:$AN$3001,MATCH($C1545,⑥商品照会CSV!$A$2:$A$3001,0))=1,"バラ",IF(INDEX(⑥商品照会CSV!$AM$2:$AM$3001,MATCH($C1545,⑥商品照会CSV!$A$2:$A$3001,0))=1,"中間包装","ケース")),"ケース"))</f>
        <v/>
      </c>
      <c r="P1545" s="18"/>
      <c r="Q1545" s="14"/>
      <c r="R1545" s="17" t="str">
        <f aca="false">IF($C1545="","",N($Q1545)*N($K1545))</f>
        <v/>
      </c>
    </row>
    <row r="1546" customFormat="false" ht="15" hidden="false" customHeight="false" outlineLevel="0" collapsed="false">
      <c r="B1546" s="12" t="n">
        <v>1541</v>
      </c>
      <c r="C1546" s="36" t="str">
        <f aca="false">IF(①在庫CSV_発注日!$M1542="","",①在庫CSV_発注日!$M1542&amp;"")</f>
        <v/>
      </c>
      <c r="D1546" s="12" t="str">
        <f aca="false">IF($C1546="","",①在庫CSV_発注日!$N1542)</f>
        <v/>
      </c>
      <c r="E1546" s="12" t="str">
        <f aca="false">IF($C1546="","",①在庫CSV_発注日!$H1542)</f>
        <v/>
      </c>
      <c r="F1546" s="12" t="str">
        <f aca="false">IF($C1546="","",①在庫CSV_発注日!$L1542)</f>
        <v/>
      </c>
      <c r="G1546" s="18"/>
      <c r="H1546" s="17" t="str">
        <f aca="false">IF($C1546="","",N(①在庫CSV_発注日!$Z1542))</f>
        <v/>
      </c>
      <c r="I1546" s="37" t="str">
        <f aca="false">IF($C1546="","",SUMIFS(⑤減算マスタCSV!$L$2:$L$8001,⑤減算マスタCSV!$F$2:$F$8001,$C1546,⑤減算マスタCSV!$K$2:$K$8001,1))</f>
        <v/>
      </c>
      <c r="J1546" s="17" t="str">
        <f aca="false">IF($C1546="","",IFERROR(INDEX(⑤減算マスタCSV!$H$2:$H$8001,MATCH($C1546,⑤減算マスタCSV!$F$2:$F$8001,0)),1))</f>
        <v/>
      </c>
      <c r="K1546" s="17" t="str">
        <f aca="false">IF($C1546="","",MAX(1,IFERROR(INDEX(⑥商品照会CSV!$M$2:$M$3001,MATCH($C1546,⑥商品照会CSV!$A$2:$A$3001,0)),1)))</f>
        <v/>
      </c>
      <c r="L1546" s="40" t="str">
        <f aca="false">IF($C1546="","",IFERROR(INDEX(⑥商品照会CSV!$Q$2:$Q$3001,MATCH($C1546,⑥商品照会CSV!$A$2:$A$3001,0)),0))</f>
        <v/>
      </c>
      <c r="M1546" s="40" t="str">
        <f aca="false">IF($C1546="","",N($L1546)*N($K1546))</f>
        <v/>
      </c>
      <c r="N1546" s="17" t="str">
        <f aca="false">IF($C1546="","",MAX(1,IFERROR(INDEX(⑥商品照会CSV!$AK$2:$AK$3001,MATCH($C1546,⑥商品照会CSV!$A$2:$A$3001,0)),1)))</f>
        <v/>
      </c>
      <c r="O1546" s="12" t="str">
        <f aca="false">IF($C1546="","",IFERROR(IF(INDEX(⑥商品照会CSV!$AN$2:$AN$3001,MATCH($C1546,⑥商品照会CSV!$A$2:$A$3001,0))=1,"バラ",IF(INDEX(⑥商品照会CSV!$AM$2:$AM$3001,MATCH($C1546,⑥商品照会CSV!$A$2:$A$3001,0))=1,"中間包装","ケース")),"ケース"))</f>
        <v/>
      </c>
      <c r="P1546" s="18"/>
      <c r="Q1546" s="14"/>
      <c r="R1546" s="17" t="str">
        <f aca="false">IF($C1546="","",N($Q1546)*N($K1546))</f>
        <v/>
      </c>
    </row>
    <row r="1547" customFormat="false" ht="15" hidden="false" customHeight="false" outlineLevel="0" collapsed="false">
      <c r="B1547" s="12" t="n">
        <v>1542</v>
      </c>
      <c r="C1547" s="36" t="str">
        <f aca="false">IF(①在庫CSV_発注日!$M1543="","",①在庫CSV_発注日!$M1543&amp;"")</f>
        <v/>
      </c>
      <c r="D1547" s="12" t="str">
        <f aca="false">IF($C1547="","",①在庫CSV_発注日!$N1543)</f>
        <v/>
      </c>
      <c r="E1547" s="12" t="str">
        <f aca="false">IF($C1547="","",①在庫CSV_発注日!$H1543)</f>
        <v/>
      </c>
      <c r="F1547" s="12" t="str">
        <f aca="false">IF($C1547="","",①在庫CSV_発注日!$L1543)</f>
        <v/>
      </c>
      <c r="G1547" s="18"/>
      <c r="H1547" s="17" t="str">
        <f aca="false">IF($C1547="","",N(①在庫CSV_発注日!$Z1543))</f>
        <v/>
      </c>
      <c r="I1547" s="37" t="str">
        <f aca="false">IF($C1547="","",SUMIFS(⑤減算マスタCSV!$L$2:$L$8001,⑤減算マスタCSV!$F$2:$F$8001,$C1547,⑤減算マスタCSV!$K$2:$K$8001,1))</f>
        <v/>
      </c>
      <c r="J1547" s="17" t="str">
        <f aca="false">IF($C1547="","",IFERROR(INDEX(⑤減算マスタCSV!$H$2:$H$8001,MATCH($C1547,⑤減算マスタCSV!$F$2:$F$8001,0)),1))</f>
        <v/>
      </c>
      <c r="K1547" s="17" t="str">
        <f aca="false">IF($C1547="","",MAX(1,IFERROR(INDEX(⑥商品照会CSV!$M$2:$M$3001,MATCH($C1547,⑥商品照会CSV!$A$2:$A$3001,0)),1)))</f>
        <v/>
      </c>
      <c r="L1547" s="40" t="str">
        <f aca="false">IF($C1547="","",IFERROR(INDEX(⑥商品照会CSV!$Q$2:$Q$3001,MATCH($C1547,⑥商品照会CSV!$A$2:$A$3001,0)),0))</f>
        <v/>
      </c>
      <c r="M1547" s="40" t="str">
        <f aca="false">IF($C1547="","",N($L1547)*N($K1547))</f>
        <v/>
      </c>
      <c r="N1547" s="17" t="str">
        <f aca="false">IF($C1547="","",MAX(1,IFERROR(INDEX(⑥商品照会CSV!$AK$2:$AK$3001,MATCH($C1547,⑥商品照会CSV!$A$2:$A$3001,0)),1)))</f>
        <v/>
      </c>
      <c r="O1547" s="12" t="str">
        <f aca="false">IF($C1547="","",IFERROR(IF(INDEX(⑥商品照会CSV!$AN$2:$AN$3001,MATCH($C1547,⑥商品照会CSV!$A$2:$A$3001,0))=1,"バラ",IF(INDEX(⑥商品照会CSV!$AM$2:$AM$3001,MATCH($C1547,⑥商品照会CSV!$A$2:$A$3001,0))=1,"中間包装","ケース")),"ケース"))</f>
        <v/>
      </c>
      <c r="P1547" s="18"/>
      <c r="Q1547" s="14"/>
      <c r="R1547" s="17" t="str">
        <f aca="false">IF($C1547="","",N($Q1547)*N($K1547))</f>
        <v/>
      </c>
    </row>
    <row r="1548" customFormat="false" ht="15" hidden="false" customHeight="false" outlineLevel="0" collapsed="false">
      <c r="B1548" s="12" t="n">
        <v>1543</v>
      </c>
      <c r="C1548" s="36" t="str">
        <f aca="false">IF(①在庫CSV_発注日!$M1544="","",①在庫CSV_発注日!$M1544&amp;"")</f>
        <v/>
      </c>
      <c r="D1548" s="12" t="str">
        <f aca="false">IF($C1548="","",①在庫CSV_発注日!$N1544)</f>
        <v/>
      </c>
      <c r="E1548" s="12" t="str">
        <f aca="false">IF($C1548="","",①在庫CSV_発注日!$H1544)</f>
        <v/>
      </c>
      <c r="F1548" s="12" t="str">
        <f aca="false">IF($C1548="","",①在庫CSV_発注日!$L1544)</f>
        <v/>
      </c>
      <c r="G1548" s="18"/>
      <c r="H1548" s="17" t="str">
        <f aca="false">IF($C1548="","",N(①在庫CSV_発注日!$Z1544))</f>
        <v/>
      </c>
      <c r="I1548" s="37" t="str">
        <f aca="false">IF($C1548="","",SUMIFS(⑤減算マスタCSV!$L$2:$L$8001,⑤減算マスタCSV!$F$2:$F$8001,$C1548,⑤減算マスタCSV!$K$2:$K$8001,1))</f>
        <v/>
      </c>
      <c r="J1548" s="17" t="str">
        <f aca="false">IF($C1548="","",IFERROR(INDEX(⑤減算マスタCSV!$H$2:$H$8001,MATCH($C1548,⑤減算マスタCSV!$F$2:$F$8001,0)),1))</f>
        <v/>
      </c>
      <c r="K1548" s="17" t="str">
        <f aca="false">IF($C1548="","",MAX(1,IFERROR(INDEX(⑥商品照会CSV!$M$2:$M$3001,MATCH($C1548,⑥商品照会CSV!$A$2:$A$3001,0)),1)))</f>
        <v/>
      </c>
      <c r="L1548" s="40" t="str">
        <f aca="false">IF($C1548="","",IFERROR(INDEX(⑥商品照会CSV!$Q$2:$Q$3001,MATCH($C1548,⑥商品照会CSV!$A$2:$A$3001,0)),0))</f>
        <v/>
      </c>
      <c r="M1548" s="40" t="str">
        <f aca="false">IF($C1548="","",N($L1548)*N($K1548))</f>
        <v/>
      </c>
      <c r="N1548" s="17" t="str">
        <f aca="false">IF($C1548="","",MAX(1,IFERROR(INDEX(⑥商品照会CSV!$AK$2:$AK$3001,MATCH($C1548,⑥商品照会CSV!$A$2:$A$3001,0)),1)))</f>
        <v/>
      </c>
      <c r="O1548" s="12" t="str">
        <f aca="false">IF($C1548="","",IFERROR(IF(INDEX(⑥商品照会CSV!$AN$2:$AN$3001,MATCH($C1548,⑥商品照会CSV!$A$2:$A$3001,0))=1,"バラ",IF(INDEX(⑥商品照会CSV!$AM$2:$AM$3001,MATCH($C1548,⑥商品照会CSV!$A$2:$A$3001,0))=1,"中間包装","ケース")),"ケース"))</f>
        <v/>
      </c>
      <c r="P1548" s="18"/>
      <c r="Q1548" s="14"/>
      <c r="R1548" s="17" t="str">
        <f aca="false">IF($C1548="","",N($Q1548)*N($K1548))</f>
        <v/>
      </c>
    </row>
    <row r="1549" customFormat="false" ht="15" hidden="false" customHeight="false" outlineLevel="0" collapsed="false">
      <c r="B1549" s="12" t="n">
        <v>1544</v>
      </c>
      <c r="C1549" s="36" t="str">
        <f aca="false">IF(①在庫CSV_発注日!$M1545="","",①在庫CSV_発注日!$M1545&amp;"")</f>
        <v/>
      </c>
      <c r="D1549" s="12" t="str">
        <f aca="false">IF($C1549="","",①在庫CSV_発注日!$N1545)</f>
        <v/>
      </c>
      <c r="E1549" s="12" t="str">
        <f aca="false">IF($C1549="","",①在庫CSV_発注日!$H1545)</f>
        <v/>
      </c>
      <c r="F1549" s="12" t="str">
        <f aca="false">IF($C1549="","",①在庫CSV_発注日!$L1545)</f>
        <v/>
      </c>
      <c r="G1549" s="18"/>
      <c r="H1549" s="17" t="str">
        <f aca="false">IF($C1549="","",N(①在庫CSV_発注日!$Z1545))</f>
        <v/>
      </c>
      <c r="I1549" s="37" t="str">
        <f aca="false">IF($C1549="","",SUMIFS(⑤減算マスタCSV!$L$2:$L$8001,⑤減算マスタCSV!$F$2:$F$8001,$C1549,⑤減算マスタCSV!$K$2:$K$8001,1))</f>
        <v/>
      </c>
      <c r="J1549" s="17" t="str">
        <f aca="false">IF($C1549="","",IFERROR(INDEX(⑤減算マスタCSV!$H$2:$H$8001,MATCH($C1549,⑤減算マスタCSV!$F$2:$F$8001,0)),1))</f>
        <v/>
      </c>
      <c r="K1549" s="17" t="str">
        <f aca="false">IF($C1549="","",MAX(1,IFERROR(INDEX(⑥商品照会CSV!$M$2:$M$3001,MATCH($C1549,⑥商品照会CSV!$A$2:$A$3001,0)),1)))</f>
        <v/>
      </c>
      <c r="L1549" s="40" t="str">
        <f aca="false">IF($C1549="","",IFERROR(INDEX(⑥商品照会CSV!$Q$2:$Q$3001,MATCH($C1549,⑥商品照会CSV!$A$2:$A$3001,0)),0))</f>
        <v/>
      </c>
      <c r="M1549" s="40" t="str">
        <f aca="false">IF($C1549="","",N($L1549)*N($K1549))</f>
        <v/>
      </c>
      <c r="N1549" s="17" t="str">
        <f aca="false">IF($C1549="","",MAX(1,IFERROR(INDEX(⑥商品照会CSV!$AK$2:$AK$3001,MATCH($C1549,⑥商品照会CSV!$A$2:$A$3001,0)),1)))</f>
        <v/>
      </c>
      <c r="O1549" s="12" t="str">
        <f aca="false">IF($C1549="","",IFERROR(IF(INDEX(⑥商品照会CSV!$AN$2:$AN$3001,MATCH($C1549,⑥商品照会CSV!$A$2:$A$3001,0))=1,"バラ",IF(INDEX(⑥商品照会CSV!$AM$2:$AM$3001,MATCH($C1549,⑥商品照会CSV!$A$2:$A$3001,0))=1,"中間包装","ケース")),"ケース"))</f>
        <v/>
      </c>
      <c r="P1549" s="18"/>
      <c r="Q1549" s="14"/>
      <c r="R1549" s="17" t="str">
        <f aca="false">IF($C1549="","",N($Q1549)*N($K1549))</f>
        <v/>
      </c>
    </row>
    <row r="1550" customFormat="false" ht="15" hidden="false" customHeight="false" outlineLevel="0" collapsed="false">
      <c r="B1550" s="12" t="n">
        <v>1545</v>
      </c>
      <c r="C1550" s="36" t="str">
        <f aca="false">IF(①在庫CSV_発注日!$M1546="","",①在庫CSV_発注日!$M1546&amp;"")</f>
        <v/>
      </c>
      <c r="D1550" s="12" t="str">
        <f aca="false">IF($C1550="","",①在庫CSV_発注日!$N1546)</f>
        <v/>
      </c>
      <c r="E1550" s="12" t="str">
        <f aca="false">IF($C1550="","",①在庫CSV_発注日!$H1546)</f>
        <v/>
      </c>
      <c r="F1550" s="12" t="str">
        <f aca="false">IF($C1550="","",①在庫CSV_発注日!$L1546)</f>
        <v/>
      </c>
      <c r="G1550" s="18"/>
      <c r="H1550" s="17" t="str">
        <f aca="false">IF($C1550="","",N(①在庫CSV_発注日!$Z1546))</f>
        <v/>
      </c>
      <c r="I1550" s="37" t="str">
        <f aca="false">IF($C1550="","",SUMIFS(⑤減算マスタCSV!$L$2:$L$8001,⑤減算マスタCSV!$F$2:$F$8001,$C1550,⑤減算マスタCSV!$K$2:$K$8001,1))</f>
        <v/>
      </c>
      <c r="J1550" s="17" t="str">
        <f aca="false">IF($C1550="","",IFERROR(INDEX(⑤減算マスタCSV!$H$2:$H$8001,MATCH($C1550,⑤減算マスタCSV!$F$2:$F$8001,0)),1))</f>
        <v/>
      </c>
      <c r="K1550" s="17" t="str">
        <f aca="false">IF($C1550="","",MAX(1,IFERROR(INDEX(⑥商品照会CSV!$M$2:$M$3001,MATCH($C1550,⑥商品照会CSV!$A$2:$A$3001,0)),1)))</f>
        <v/>
      </c>
      <c r="L1550" s="40" t="str">
        <f aca="false">IF($C1550="","",IFERROR(INDEX(⑥商品照会CSV!$Q$2:$Q$3001,MATCH($C1550,⑥商品照会CSV!$A$2:$A$3001,0)),0))</f>
        <v/>
      </c>
      <c r="M1550" s="40" t="str">
        <f aca="false">IF($C1550="","",N($L1550)*N($K1550))</f>
        <v/>
      </c>
      <c r="N1550" s="17" t="str">
        <f aca="false">IF($C1550="","",MAX(1,IFERROR(INDEX(⑥商品照会CSV!$AK$2:$AK$3001,MATCH($C1550,⑥商品照会CSV!$A$2:$A$3001,0)),1)))</f>
        <v/>
      </c>
      <c r="O1550" s="12" t="str">
        <f aca="false">IF($C1550="","",IFERROR(IF(INDEX(⑥商品照会CSV!$AN$2:$AN$3001,MATCH($C1550,⑥商品照会CSV!$A$2:$A$3001,0))=1,"バラ",IF(INDEX(⑥商品照会CSV!$AM$2:$AM$3001,MATCH($C1550,⑥商品照会CSV!$A$2:$A$3001,0))=1,"中間包装","ケース")),"ケース"))</f>
        <v/>
      </c>
      <c r="P1550" s="18"/>
      <c r="Q1550" s="14"/>
      <c r="R1550" s="17" t="str">
        <f aca="false">IF($C1550="","",N($Q1550)*N($K1550))</f>
        <v/>
      </c>
    </row>
    <row r="1551" customFormat="false" ht="15" hidden="false" customHeight="false" outlineLevel="0" collapsed="false">
      <c r="B1551" s="12" t="n">
        <v>1546</v>
      </c>
      <c r="C1551" s="36" t="str">
        <f aca="false">IF(①在庫CSV_発注日!$M1547="","",①在庫CSV_発注日!$M1547&amp;"")</f>
        <v/>
      </c>
      <c r="D1551" s="12" t="str">
        <f aca="false">IF($C1551="","",①在庫CSV_発注日!$N1547)</f>
        <v/>
      </c>
      <c r="E1551" s="12" t="str">
        <f aca="false">IF($C1551="","",①在庫CSV_発注日!$H1547)</f>
        <v/>
      </c>
      <c r="F1551" s="12" t="str">
        <f aca="false">IF($C1551="","",①在庫CSV_発注日!$L1547)</f>
        <v/>
      </c>
      <c r="G1551" s="18"/>
      <c r="H1551" s="17" t="str">
        <f aca="false">IF($C1551="","",N(①在庫CSV_発注日!$Z1547))</f>
        <v/>
      </c>
      <c r="I1551" s="37" t="str">
        <f aca="false">IF($C1551="","",SUMIFS(⑤減算マスタCSV!$L$2:$L$8001,⑤減算マスタCSV!$F$2:$F$8001,$C1551,⑤減算マスタCSV!$K$2:$K$8001,1))</f>
        <v/>
      </c>
      <c r="J1551" s="17" t="str">
        <f aca="false">IF($C1551="","",IFERROR(INDEX(⑤減算マスタCSV!$H$2:$H$8001,MATCH($C1551,⑤減算マスタCSV!$F$2:$F$8001,0)),1))</f>
        <v/>
      </c>
      <c r="K1551" s="17" t="str">
        <f aca="false">IF($C1551="","",MAX(1,IFERROR(INDEX(⑥商品照会CSV!$M$2:$M$3001,MATCH($C1551,⑥商品照会CSV!$A$2:$A$3001,0)),1)))</f>
        <v/>
      </c>
      <c r="L1551" s="40" t="str">
        <f aca="false">IF($C1551="","",IFERROR(INDEX(⑥商品照会CSV!$Q$2:$Q$3001,MATCH($C1551,⑥商品照会CSV!$A$2:$A$3001,0)),0))</f>
        <v/>
      </c>
      <c r="M1551" s="40" t="str">
        <f aca="false">IF($C1551="","",N($L1551)*N($K1551))</f>
        <v/>
      </c>
      <c r="N1551" s="17" t="str">
        <f aca="false">IF($C1551="","",MAX(1,IFERROR(INDEX(⑥商品照会CSV!$AK$2:$AK$3001,MATCH($C1551,⑥商品照会CSV!$A$2:$A$3001,0)),1)))</f>
        <v/>
      </c>
      <c r="O1551" s="12" t="str">
        <f aca="false">IF($C1551="","",IFERROR(IF(INDEX(⑥商品照会CSV!$AN$2:$AN$3001,MATCH($C1551,⑥商品照会CSV!$A$2:$A$3001,0))=1,"バラ",IF(INDEX(⑥商品照会CSV!$AM$2:$AM$3001,MATCH($C1551,⑥商品照会CSV!$A$2:$A$3001,0))=1,"中間包装","ケース")),"ケース"))</f>
        <v/>
      </c>
      <c r="P1551" s="18"/>
      <c r="Q1551" s="14"/>
      <c r="R1551" s="17" t="str">
        <f aca="false">IF($C1551="","",N($Q1551)*N($K1551))</f>
        <v/>
      </c>
    </row>
    <row r="1552" customFormat="false" ht="15" hidden="false" customHeight="false" outlineLevel="0" collapsed="false">
      <c r="B1552" s="12" t="n">
        <v>1547</v>
      </c>
      <c r="C1552" s="36" t="str">
        <f aca="false">IF(①在庫CSV_発注日!$M1548="","",①在庫CSV_発注日!$M1548&amp;"")</f>
        <v/>
      </c>
      <c r="D1552" s="12" t="str">
        <f aca="false">IF($C1552="","",①在庫CSV_発注日!$N1548)</f>
        <v/>
      </c>
      <c r="E1552" s="12" t="str">
        <f aca="false">IF($C1552="","",①在庫CSV_発注日!$H1548)</f>
        <v/>
      </c>
      <c r="F1552" s="12" t="str">
        <f aca="false">IF($C1552="","",①在庫CSV_発注日!$L1548)</f>
        <v/>
      </c>
      <c r="G1552" s="18"/>
      <c r="H1552" s="17" t="str">
        <f aca="false">IF($C1552="","",N(①在庫CSV_発注日!$Z1548))</f>
        <v/>
      </c>
      <c r="I1552" s="37" t="str">
        <f aca="false">IF($C1552="","",SUMIFS(⑤減算マスタCSV!$L$2:$L$8001,⑤減算マスタCSV!$F$2:$F$8001,$C1552,⑤減算マスタCSV!$K$2:$K$8001,1))</f>
        <v/>
      </c>
      <c r="J1552" s="17" t="str">
        <f aca="false">IF($C1552="","",IFERROR(INDEX(⑤減算マスタCSV!$H$2:$H$8001,MATCH($C1552,⑤減算マスタCSV!$F$2:$F$8001,0)),1))</f>
        <v/>
      </c>
      <c r="K1552" s="17" t="str">
        <f aca="false">IF($C1552="","",MAX(1,IFERROR(INDEX(⑥商品照会CSV!$M$2:$M$3001,MATCH($C1552,⑥商品照会CSV!$A$2:$A$3001,0)),1)))</f>
        <v/>
      </c>
      <c r="L1552" s="40" t="str">
        <f aca="false">IF($C1552="","",IFERROR(INDEX(⑥商品照会CSV!$Q$2:$Q$3001,MATCH($C1552,⑥商品照会CSV!$A$2:$A$3001,0)),0))</f>
        <v/>
      </c>
      <c r="M1552" s="40" t="str">
        <f aca="false">IF($C1552="","",N($L1552)*N($K1552))</f>
        <v/>
      </c>
      <c r="N1552" s="17" t="str">
        <f aca="false">IF($C1552="","",MAX(1,IFERROR(INDEX(⑥商品照会CSV!$AK$2:$AK$3001,MATCH($C1552,⑥商品照会CSV!$A$2:$A$3001,0)),1)))</f>
        <v/>
      </c>
      <c r="O1552" s="12" t="str">
        <f aca="false">IF($C1552="","",IFERROR(IF(INDEX(⑥商品照会CSV!$AN$2:$AN$3001,MATCH($C1552,⑥商品照会CSV!$A$2:$A$3001,0))=1,"バラ",IF(INDEX(⑥商品照会CSV!$AM$2:$AM$3001,MATCH($C1552,⑥商品照会CSV!$A$2:$A$3001,0))=1,"中間包装","ケース")),"ケース"))</f>
        <v/>
      </c>
      <c r="P1552" s="18"/>
      <c r="Q1552" s="14"/>
      <c r="R1552" s="17" t="str">
        <f aca="false">IF($C1552="","",N($Q1552)*N($K1552))</f>
        <v/>
      </c>
    </row>
    <row r="1553" customFormat="false" ht="15" hidden="false" customHeight="false" outlineLevel="0" collapsed="false">
      <c r="B1553" s="12" t="n">
        <v>1548</v>
      </c>
      <c r="C1553" s="36" t="str">
        <f aca="false">IF(①在庫CSV_発注日!$M1549="","",①在庫CSV_発注日!$M1549&amp;"")</f>
        <v/>
      </c>
      <c r="D1553" s="12" t="str">
        <f aca="false">IF($C1553="","",①在庫CSV_発注日!$N1549)</f>
        <v/>
      </c>
      <c r="E1553" s="12" t="str">
        <f aca="false">IF($C1553="","",①在庫CSV_発注日!$H1549)</f>
        <v/>
      </c>
      <c r="F1553" s="12" t="str">
        <f aca="false">IF($C1553="","",①在庫CSV_発注日!$L1549)</f>
        <v/>
      </c>
      <c r="G1553" s="18"/>
      <c r="H1553" s="17" t="str">
        <f aca="false">IF($C1553="","",N(①在庫CSV_発注日!$Z1549))</f>
        <v/>
      </c>
      <c r="I1553" s="37" t="str">
        <f aca="false">IF($C1553="","",SUMIFS(⑤減算マスタCSV!$L$2:$L$8001,⑤減算マスタCSV!$F$2:$F$8001,$C1553,⑤減算マスタCSV!$K$2:$K$8001,1))</f>
        <v/>
      </c>
      <c r="J1553" s="17" t="str">
        <f aca="false">IF($C1553="","",IFERROR(INDEX(⑤減算マスタCSV!$H$2:$H$8001,MATCH($C1553,⑤減算マスタCSV!$F$2:$F$8001,0)),1))</f>
        <v/>
      </c>
      <c r="K1553" s="17" t="str">
        <f aca="false">IF($C1553="","",MAX(1,IFERROR(INDEX(⑥商品照会CSV!$M$2:$M$3001,MATCH($C1553,⑥商品照会CSV!$A$2:$A$3001,0)),1)))</f>
        <v/>
      </c>
      <c r="L1553" s="40" t="str">
        <f aca="false">IF($C1553="","",IFERROR(INDEX(⑥商品照会CSV!$Q$2:$Q$3001,MATCH($C1553,⑥商品照会CSV!$A$2:$A$3001,0)),0))</f>
        <v/>
      </c>
      <c r="M1553" s="40" t="str">
        <f aca="false">IF($C1553="","",N($L1553)*N($K1553))</f>
        <v/>
      </c>
      <c r="N1553" s="17" t="str">
        <f aca="false">IF($C1553="","",MAX(1,IFERROR(INDEX(⑥商品照会CSV!$AK$2:$AK$3001,MATCH($C1553,⑥商品照会CSV!$A$2:$A$3001,0)),1)))</f>
        <v/>
      </c>
      <c r="O1553" s="12" t="str">
        <f aca="false">IF($C1553="","",IFERROR(IF(INDEX(⑥商品照会CSV!$AN$2:$AN$3001,MATCH($C1553,⑥商品照会CSV!$A$2:$A$3001,0))=1,"バラ",IF(INDEX(⑥商品照会CSV!$AM$2:$AM$3001,MATCH($C1553,⑥商品照会CSV!$A$2:$A$3001,0))=1,"中間包装","ケース")),"ケース"))</f>
        <v/>
      </c>
      <c r="P1553" s="18"/>
      <c r="Q1553" s="14"/>
      <c r="R1553" s="17" t="str">
        <f aca="false">IF($C1553="","",N($Q1553)*N($K1553))</f>
        <v/>
      </c>
    </row>
    <row r="1554" customFormat="false" ht="15" hidden="false" customHeight="false" outlineLevel="0" collapsed="false">
      <c r="B1554" s="12" t="n">
        <v>1549</v>
      </c>
      <c r="C1554" s="36" t="str">
        <f aca="false">IF(①在庫CSV_発注日!$M1550="","",①在庫CSV_発注日!$M1550&amp;"")</f>
        <v/>
      </c>
      <c r="D1554" s="12" t="str">
        <f aca="false">IF($C1554="","",①在庫CSV_発注日!$N1550)</f>
        <v/>
      </c>
      <c r="E1554" s="12" t="str">
        <f aca="false">IF($C1554="","",①在庫CSV_発注日!$H1550)</f>
        <v/>
      </c>
      <c r="F1554" s="12" t="str">
        <f aca="false">IF($C1554="","",①在庫CSV_発注日!$L1550)</f>
        <v/>
      </c>
      <c r="G1554" s="18"/>
      <c r="H1554" s="17" t="str">
        <f aca="false">IF($C1554="","",N(①在庫CSV_発注日!$Z1550))</f>
        <v/>
      </c>
      <c r="I1554" s="37" t="str">
        <f aca="false">IF($C1554="","",SUMIFS(⑤減算マスタCSV!$L$2:$L$8001,⑤減算マスタCSV!$F$2:$F$8001,$C1554,⑤減算マスタCSV!$K$2:$K$8001,1))</f>
        <v/>
      </c>
      <c r="J1554" s="17" t="str">
        <f aca="false">IF($C1554="","",IFERROR(INDEX(⑤減算マスタCSV!$H$2:$H$8001,MATCH($C1554,⑤減算マスタCSV!$F$2:$F$8001,0)),1))</f>
        <v/>
      </c>
      <c r="K1554" s="17" t="str">
        <f aca="false">IF($C1554="","",MAX(1,IFERROR(INDEX(⑥商品照会CSV!$M$2:$M$3001,MATCH($C1554,⑥商品照会CSV!$A$2:$A$3001,0)),1)))</f>
        <v/>
      </c>
      <c r="L1554" s="40" t="str">
        <f aca="false">IF($C1554="","",IFERROR(INDEX(⑥商品照会CSV!$Q$2:$Q$3001,MATCH($C1554,⑥商品照会CSV!$A$2:$A$3001,0)),0))</f>
        <v/>
      </c>
      <c r="M1554" s="40" t="str">
        <f aca="false">IF($C1554="","",N($L1554)*N($K1554))</f>
        <v/>
      </c>
      <c r="N1554" s="17" t="str">
        <f aca="false">IF($C1554="","",MAX(1,IFERROR(INDEX(⑥商品照会CSV!$AK$2:$AK$3001,MATCH($C1554,⑥商品照会CSV!$A$2:$A$3001,0)),1)))</f>
        <v/>
      </c>
      <c r="O1554" s="12" t="str">
        <f aca="false">IF($C1554="","",IFERROR(IF(INDEX(⑥商品照会CSV!$AN$2:$AN$3001,MATCH($C1554,⑥商品照会CSV!$A$2:$A$3001,0))=1,"バラ",IF(INDEX(⑥商品照会CSV!$AM$2:$AM$3001,MATCH($C1554,⑥商品照会CSV!$A$2:$A$3001,0))=1,"中間包装","ケース")),"ケース"))</f>
        <v/>
      </c>
      <c r="P1554" s="18"/>
      <c r="Q1554" s="14"/>
      <c r="R1554" s="17" t="str">
        <f aca="false">IF($C1554="","",N($Q1554)*N($K1554))</f>
        <v/>
      </c>
    </row>
    <row r="1555" customFormat="false" ht="15" hidden="false" customHeight="false" outlineLevel="0" collapsed="false">
      <c r="B1555" s="12" t="n">
        <v>1550</v>
      </c>
      <c r="C1555" s="36" t="str">
        <f aca="false">IF(①在庫CSV_発注日!$M1551="","",①在庫CSV_発注日!$M1551&amp;"")</f>
        <v/>
      </c>
      <c r="D1555" s="12" t="str">
        <f aca="false">IF($C1555="","",①在庫CSV_発注日!$N1551)</f>
        <v/>
      </c>
      <c r="E1555" s="12" t="str">
        <f aca="false">IF($C1555="","",①在庫CSV_発注日!$H1551)</f>
        <v/>
      </c>
      <c r="F1555" s="12" t="str">
        <f aca="false">IF($C1555="","",①在庫CSV_発注日!$L1551)</f>
        <v/>
      </c>
      <c r="G1555" s="18"/>
      <c r="H1555" s="17" t="str">
        <f aca="false">IF($C1555="","",N(①在庫CSV_発注日!$Z1551))</f>
        <v/>
      </c>
      <c r="I1555" s="37" t="str">
        <f aca="false">IF($C1555="","",SUMIFS(⑤減算マスタCSV!$L$2:$L$8001,⑤減算マスタCSV!$F$2:$F$8001,$C1555,⑤減算マスタCSV!$K$2:$K$8001,1))</f>
        <v/>
      </c>
      <c r="J1555" s="17" t="str">
        <f aca="false">IF($C1555="","",IFERROR(INDEX(⑤減算マスタCSV!$H$2:$H$8001,MATCH($C1555,⑤減算マスタCSV!$F$2:$F$8001,0)),1))</f>
        <v/>
      </c>
      <c r="K1555" s="17" t="str">
        <f aca="false">IF($C1555="","",MAX(1,IFERROR(INDEX(⑥商品照会CSV!$M$2:$M$3001,MATCH($C1555,⑥商品照会CSV!$A$2:$A$3001,0)),1)))</f>
        <v/>
      </c>
      <c r="L1555" s="40" t="str">
        <f aca="false">IF($C1555="","",IFERROR(INDEX(⑥商品照会CSV!$Q$2:$Q$3001,MATCH($C1555,⑥商品照会CSV!$A$2:$A$3001,0)),0))</f>
        <v/>
      </c>
      <c r="M1555" s="40" t="str">
        <f aca="false">IF($C1555="","",N($L1555)*N($K1555))</f>
        <v/>
      </c>
      <c r="N1555" s="17" t="str">
        <f aca="false">IF($C1555="","",MAX(1,IFERROR(INDEX(⑥商品照会CSV!$AK$2:$AK$3001,MATCH($C1555,⑥商品照会CSV!$A$2:$A$3001,0)),1)))</f>
        <v/>
      </c>
      <c r="O1555" s="12" t="str">
        <f aca="false">IF($C1555="","",IFERROR(IF(INDEX(⑥商品照会CSV!$AN$2:$AN$3001,MATCH($C1555,⑥商品照会CSV!$A$2:$A$3001,0))=1,"バラ",IF(INDEX(⑥商品照会CSV!$AM$2:$AM$3001,MATCH($C1555,⑥商品照会CSV!$A$2:$A$3001,0))=1,"中間包装","ケース")),"ケース"))</f>
        <v/>
      </c>
      <c r="P1555" s="18"/>
      <c r="Q1555" s="14"/>
      <c r="R1555" s="17" t="str">
        <f aca="false">IF($C1555="","",N($Q1555)*N($K1555))</f>
        <v/>
      </c>
    </row>
    <row r="1556" customFormat="false" ht="15" hidden="false" customHeight="false" outlineLevel="0" collapsed="false">
      <c r="B1556" s="12" t="n">
        <v>1551</v>
      </c>
      <c r="C1556" s="36" t="str">
        <f aca="false">IF(①在庫CSV_発注日!$M1552="","",①在庫CSV_発注日!$M1552&amp;"")</f>
        <v/>
      </c>
      <c r="D1556" s="12" t="str">
        <f aca="false">IF($C1556="","",①在庫CSV_発注日!$N1552)</f>
        <v/>
      </c>
      <c r="E1556" s="12" t="str">
        <f aca="false">IF($C1556="","",①在庫CSV_発注日!$H1552)</f>
        <v/>
      </c>
      <c r="F1556" s="12" t="str">
        <f aca="false">IF($C1556="","",①在庫CSV_発注日!$L1552)</f>
        <v/>
      </c>
      <c r="G1556" s="18"/>
      <c r="H1556" s="17" t="str">
        <f aca="false">IF($C1556="","",N(①在庫CSV_発注日!$Z1552))</f>
        <v/>
      </c>
      <c r="I1556" s="37" t="str">
        <f aca="false">IF($C1556="","",SUMIFS(⑤減算マスタCSV!$L$2:$L$8001,⑤減算マスタCSV!$F$2:$F$8001,$C1556,⑤減算マスタCSV!$K$2:$K$8001,1))</f>
        <v/>
      </c>
      <c r="J1556" s="17" t="str">
        <f aca="false">IF($C1556="","",IFERROR(INDEX(⑤減算マスタCSV!$H$2:$H$8001,MATCH($C1556,⑤減算マスタCSV!$F$2:$F$8001,0)),1))</f>
        <v/>
      </c>
      <c r="K1556" s="17" t="str">
        <f aca="false">IF($C1556="","",MAX(1,IFERROR(INDEX(⑥商品照会CSV!$M$2:$M$3001,MATCH($C1556,⑥商品照会CSV!$A$2:$A$3001,0)),1)))</f>
        <v/>
      </c>
      <c r="L1556" s="40" t="str">
        <f aca="false">IF($C1556="","",IFERROR(INDEX(⑥商品照会CSV!$Q$2:$Q$3001,MATCH($C1556,⑥商品照会CSV!$A$2:$A$3001,0)),0))</f>
        <v/>
      </c>
      <c r="M1556" s="40" t="str">
        <f aca="false">IF($C1556="","",N($L1556)*N($K1556))</f>
        <v/>
      </c>
      <c r="N1556" s="17" t="str">
        <f aca="false">IF($C1556="","",MAX(1,IFERROR(INDEX(⑥商品照会CSV!$AK$2:$AK$3001,MATCH($C1556,⑥商品照会CSV!$A$2:$A$3001,0)),1)))</f>
        <v/>
      </c>
      <c r="O1556" s="12" t="str">
        <f aca="false">IF($C1556="","",IFERROR(IF(INDEX(⑥商品照会CSV!$AN$2:$AN$3001,MATCH($C1556,⑥商品照会CSV!$A$2:$A$3001,0))=1,"バラ",IF(INDEX(⑥商品照会CSV!$AM$2:$AM$3001,MATCH($C1556,⑥商品照会CSV!$A$2:$A$3001,0))=1,"中間包装","ケース")),"ケース"))</f>
        <v/>
      </c>
      <c r="P1556" s="18"/>
      <c r="Q1556" s="14"/>
      <c r="R1556" s="17" t="str">
        <f aca="false">IF($C1556="","",N($Q1556)*N($K1556))</f>
        <v/>
      </c>
    </row>
    <row r="1557" customFormat="false" ht="15" hidden="false" customHeight="false" outlineLevel="0" collapsed="false">
      <c r="B1557" s="12" t="n">
        <v>1552</v>
      </c>
      <c r="C1557" s="36" t="str">
        <f aca="false">IF(①在庫CSV_発注日!$M1553="","",①在庫CSV_発注日!$M1553&amp;"")</f>
        <v/>
      </c>
      <c r="D1557" s="12" t="str">
        <f aca="false">IF($C1557="","",①在庫CSV_発注日!$N1553)</f>
        <v/>
      </c>
      <c r="E1557" s="12" t="str">
        <f aca="false">IF($C1557="","",①在庫CSV_発注日!$H1553)</f>
        <v/>
      </c>
      <c r="F1557" s="12" t="str">
        <f aca="false">IF($C1557="","",①在庫CSV_発注日!$L1553)</f>
        <v/>
      </c>
      <c r="G1557" s="18"/>
      <c r="H1557" s="17" t="str">
        <f aca="false">IF($C1557="","",N(①在庫CSV_発注日!$Z1553))</f>
        <v/>
      </c>
      <c r="I1557" s="37" t="str">
        <f aca="false">IF($C1557="","",SUMIFS(⑤減算マスタCSV!$L$2:$L$8001,⑤減算マスタCSV!$F$2:$F$8001,$C1557,⑤減算マスタCSV!$K$2:$K$8001,1))</f>
        <v/>
      </c>
      <c r="J1557" s="17" t="str">
        <f aca="false">IF($C1557="","",IFERROR(INDEX(⑤減算マスタCSV!$H$2:$H$8001,MATCH($C1557,⑤減算マスタCSV!$F$2:$F$8001,0)),1))</f>
        <v/>
      </c>
      <c r="K1557" s="17" t="str">
        <f aca="false">IF($C1557="","",MAX(1,IFERROR(INDEX(⑥商品照会CSV!$M$2:$M$3001,MATCH($C1557,⑥商品照会CSV!$A$2:$A$3001,0)),1)))</f>
        <v/>
      </c>
      <c r="L1557" s="40" t="str">
        <f aca="false">IF($C1557="","",IFERROR(INDEX(⑥商品照会CSV!$Q$2:$Q$3001,MATCH($C1557,⑥商品照会CSV!$A$2:$A$3001,0)),0))</f>
        <v/>
      </c>
      <c r="M1557" s="40" t="str">
        <f aca="false">IF($C1557="","",N($L1557)*N($K1557))</f>
        <v/>
      </c>
      <c r="N1557" s="17" t="str">
        <f aca="false">IF($C1557="","",MAX(1,IFERROR(INDEX(⑥商品照会CSV!$AK$2:$AK$3001,MATCH($C1557,⑥商品照会CSV!$A$2:$A$3001,0)),1)))</f>
        <v/>
      </c>
      <c r="O1557" s="12" t="str">
        <f aca="false">IF($C1557="","",IFERROR(IF(INDEX(⑥商品照会CSV!$AN$2:$AN$3001,MATCH($C1557,⑥商品照会CSV!$A$2:$A$3001,0))=1,"バラ",IF(INDEX(⑥商品照会CSV!$AM$2:$AM$3001,MATCH($C1557,⑥商品照会CSV!$A$2:$A$3001,0))=1,"中間包装","ケース")),"ケース"))</f>
        <v/>
      </c>
      <c r="P1557" s="18"/>
      <c r="Q1557" s="14"/>
      <c r="R1557" s="17" t="str">
        <f aca="false">IF($C1557="","",N($Q1557)*N($K1557))</f>
        <v/>
      </c>
    </row>
    <row r="1558" customFormat="false" ht="15" hidden="false" customHeight="false" outlineLevel="0" collapsed="false">
      <c r="B1558" s="12" t="n">
        <v>1553</v>
      </c>
      <c r="C1558" s="36" t="str">
        <f aca="false">IF(①在庫CSV_発注日!$M1554="","",①在庫CSV_発注日!$M1554&amp;"")</f>
        <v/>
      </c>
      <c r="D1558" s="12" t="str">
        <f aca="false">IF($C1558="","",①在庫CSV_発注日!$N1554)</f>
        <v/>
      </c>
      <c r="E1558" s="12" t="str">
        <f aca="false">IF($C1558="","",①在庫CSV_発注日!$H1554)</f>
        <v/>
      </c>
      <c r="F1558" s="12" t="str">
        <f aca="false">IF($C1558="","",①在庫CSV_発注日!$L1554)</f>
        <v/>
      </c>
      <c r="G1558" s="18"/>
      <c r="H1558" s="17" t="str">
        <f aca="false">IF($C1558="","",N(①在庫CSV_発注日!$Z1554))</f>
        <v/>
      </c>
      <c r="I1558" s="37" t="str">
        <f aca="false">IF($C1558="","",SUMIFS(⑤減算マスタCSV!$L$2:$L$8001,⑤減算マスタCSV!$F$2:$F$8001,$C1558,⑤減算マスタCSV!$K$2:$K$8001,1))</f>
        <v/>
      </c>
      <c r="J1558" s="17" t="str">
        <f aca="false">IF($C1558="","",IFERROR(INDEX(⑤減算マスタCSV!$H$2:$H$8001,MATCH($C1558,⑤減算マスタCSV!$F$2:$F$8001,0)),1))</f>
        <v/>
      </c>
      <c r="K1558" s="17" t="str">
        <f aca="false">IF($C1558="","",MAX(1,IFERROR(INDEX(⑥商品照会CSV!$M$2:$M$3001,MATCH($C1558,⑥商品照会CSV!$A$2:$A$3001,0)),1)))</f>
        <v/>
      </c>
      <c r="L1558" s="40" t="str">
        <f aca="false">IF($C1558="","",IFERROR(INDEX(⑥商品照会CSV!$Q$2:$Q$3001,MATCH($C1558,⑥商品照会CSV!$A$2:$A$3001,0)),0))</f>
        <v/>
      </c>
      <c r="M1558" s="40" t="str">
        <f aca="false">IF($C1558="","",N($L1558)*N($K1558))</f>
        <v/>
      </c>
      <c r="N1558" s="17" t="str">
        <f aca="false">IF($C1558="","",MAX(1,IFERROR(INDEX(⑥商品照会CSV!$AK$2:$AK$3001,MATCH($C1558,⑥商品照会CSV!$A$2:$A$3001,0)),1)))</f>
        <v/>
      </c>
      <c r="O1558" s="12" t="str">
        <f aca="false">IF($C1558="","",IFERROR(IF(INDEX(⑥商品照会CSV!$AN$2:$AN$3001,MATCH($C1558,⑥商品照会CSV!$A$2:$A$3001,0))=1,"バラ",IF(INDEX(⑥商品照会CSV!$AM$2:$AM$3001,MATCH($C1558,⑥商品照会CSV!$A$2:$A$3001,0))=1,"中間包装","ケース")),"ケース"))</f>
        <v/>
      </c>
      <c r="P1558" s="18"/>
      <c r="Q1558" s="14"/>
      <c r="R1558" s="17" t="str">
        <f aca="false">IF($C1558="","",N($Q1558)*N($K1558))</f>
        <v/>
      </c>
    </row>
    <row r="1559" customFormat="false" ht="15" hidden="false" customHeight="false" outlineLevel="0" collapsed="false">
      <c r="B1559" s="12" t="n">
        <v>1554</v>
      </c>
      <c r="C1559" s="36" t="str">
        <f aca="false">IF(①在庫CSV_発注日!$M1555="","",①在庫CSV_発注日!$M1555&amp;"")</f>
        <v/>
      </c>
      <c r="D1559" s="12" t="str">
        <f aca="false">IF($C1559="","",①在庫CSV_発注日!$N1555)</f>
        <v/>
      </c>
      <c r="E1559" s="12" t="str">
        <f aca="false">IF($C1559="","",①在庫CSV_発注日!$H1555)</f>
        <v/>
      </c>
      <c r="F1559" s="12" t="str">
        <f aca="false">IF($C1559="","",①在庫CSV_発注日!$L1555)</f>
        <v/>
      </c>
      <c r="G1559" s="18"/>
      <c r="H1559" s="17" t="str">
        <f aca="false">IF($C1559="","",N(①在庫CSV_発注日!$Z1555))</f>
        <v/>
      </c>
      <c r="I1559" s="37" t="str">
        <f aca="false">IF($C1559="","",SUMIFS(⑤減算マスタCSV!$L$2:$L$8001,⑤減算マスタCSV!$F$2:$F$8001,$C1559,⑤減算マスタCSV!$K$2:$K$8001,1))</f>
        <v/>
      </c>
      <c r="J1559" s="17" t="str">
        <f aca="false">IF($C1559="","",IFERROR(INDEX(⑤減算マスタCSV!$H$2:$H$8001,MATCH($C1559,⑤減算マスタCSV!$F$2:$F$8001,0)),1))</f>
        <v/>
      </c>
      <c r="K1559" s="17" t="str">
        <f aca="false">IF($C1559="","",MAX(1,IFERROR(INDEX(⑥商品照会CSV!$M$2:$M$3001,MATCH($C1559,⑥商品照会CSV!$A$2:$A$3001,0)),1)))</f>
        <v/>
      </c>
      <c r="L1559" s="40" t="str">
        <f aca="false">IF($C1559="","",IFERROR(INDEX(⑥商品照会CSV!$Q$2:$Q$3001,MATCH($C1559,⑥商品照会CSV!$A$2:$A$3001,0)),0))</f>
        <v/>
      </c>
      <c r="M1559" s="40" t="str">
        <f aca="false">IF($C1559="","",N($L1559)*N($K1559))</f>
        <v/>
      </c>
      <c r="N1559" s="17" t="str">
        <f aca="false">IF($C1559="","",MAX(1,IFERROR(INDEX(⑥商品照会CSV!$AK$2:$AK$3001,MATCH($C1559,⑥商品照会CSV!$A$2:$A$3001,0)),1)))</f>
        <v/>
      </c>
      <c r="O1559" s="12" t="str">
        <f aca="false">IF($C1559="","",IFERROR(IF(INDEX(⑥商品照会CSV!$AN$2:$AN$3001,MATCH($C1559,⑥商品照会CSV!$A$2:$A$3001,0))=1,"バラ",IF(INDEX(⑥商品照会CSV!$AM$2:$AM$3001,MATCH($C1559,⑥商品照会CSV!$A$2:$A$3001,0))=1,"中間包装","ケース")),"ケース"))</f>
        <v/>
      </c>
      <c r="P1559" s="18"/>
      <c r="Q1559" s="14"/>
      <c r="R1559" s="17" t="str">
        <f aca="false">IF($C1559="","",N($Q1559)*N($K1559))</f>
        <v/>
      </c>
    </row>
    <row r="1560" customFormat="false" ht="15" hidden="false" customHeight="false" outlineLevel="0" collapsed="false">
      <c r="B1560" s="12" t="n">
        <v>1555</v>
      </c>
      <c r="C1560" s="36" t="str">
        <f aca="false">IF(①在庫CSV_発注日!$M1556="","",①在庫CSV_発注日!$M1556&amp;"")</f>
        <v/>
      </c>
      <c r="D1560" s="12" t="str">
        <f aca="false">IF($C1560="","",①在庫CSV_発注日!$N1556)</f>
        <v/>
      </c>
      <c r="E1560" s="12" t="str">
        <f aca="false">IF($C1560="","",①在庫CSV_発注日!$H1556)</f>
        <v/>
      </c>
      <c r="F1560" s="12" t="str">
        <f aca="false">IF($C1560="","",①在庫CSV_発注日!$L1556)</f>
        <v/>
      </c>
      <c r="G1560" s="18"/>
      <c r="H1560" s="17" t="str">
        <f aca="false">IF($C1560="","",N(①在庫CSV_発注日!$Z1556))</f>
        <v/>
      </c>
      <c r="I1560" s="37" t="str">
        <f aca="false">IF($C1560="","",SUMIFS(⑤減算マスタCSV!$L$2:$L$8001,⑤減算マスタCSV!$F$2:$F$8001,$C1560,⑤減算マスタCSV!$K$2:$K$8001,1))</f>
        <v/>
      </c>
      <c r="J1560" s="17" t="str">
        <f aca="false">IF($C1560="","",IFERROR(INDEX(⑤減算マスタCSV!$H$2:$H$8001,MATCH($C1560,⑤減算マスタCSV!$F$2:$F$8001,0)),1))</f>
        <v/>
      </c>
      <c r="K1560" s="17" t="str">
        <f aca="false">IF($C1560="","",MAX(1,IFERROR(INDEX(⑥商品照会CSV!$M$2:$M$3001,MATCH($C1560,⑥商品照会CSV!$A$2:$A$3001,0)),1)))</f>
        <v/>
      </c>
      <c r="L1560" s="40" t="str">
        <f aca="false">IF($C1560="","",IFERROR(INDEX(⑥商品照会CSV!$Q$2:$Q$3001,MATCH($C1560,⑥商品照会CSV!$A$2:$A$3001,0)),0))</f>
        <v/>
      </c>
      <c r="M1560" s="40" t="str">
        <f aca="false">IF($C1560="","",N($L1560)*N($K1560))</f>
        <v/>
      </c>
      <c r="N1560" s="17" t="str">
        <f aca="false">IF($C1560="","",MAX(1,IFERROR(INDEX(⑥商品照会CSV!$AK$2:$AK$3001,MATCH($C1560,⑥商品照会CSV!$A$2:$A$3001,0)),1)))</f>
        <v/>
      </c>
      <c r="O1560" s="12" t="str">
        <f aca="false">IF($C1560="","",IFERROR(IF(INDEX(⑥商品照会CSV!$AN$2:$AN$3001,MATCH($C1560,⑥商品照会CSV!$A$2:$A$3001,0))=1,"バラ",IF(INDEX(⑥商品照会CSV!$AM$2:$AM$3001,MATCH($C1560,⑥商品照会CSV!$A$2:$A$3001,0))=1,"中間包装","ケース")),"ケース"))</f>
        <v/>
      </c>
      <c r="P1560" s="18"/>
      <c r="Q1560" s="14"/>
      <c r="R1560" s="17" t="str">
        <f aca="false">IF($C1560="","",N($Q1560)*N($K1560))</f>
        <v/>
      </c>
    </row>
    <row r="1561" customFormat="false" ht="15" hidden="false" customHeight="false" outlineLevel="0" collapsed="false">
      <c r="B1561" s="12" t="n">
        <v>1556</v>
      </c>
      <c r="C1561" s="36" t="str">
        <f aca="false">IF(①在庫CSV_発注日!$M1557="","",①在庫CSV_発注日!$M1557&amp;"")</f>
        <v/>
      </c>
      <c r="D1561" s="12" t="str">
        <f aca="false">IF($C1561="","",①在庫CSV_発注日!$N1557)</f>
        <v/>
      </c>
      <c r="E1561" s="12" t="str">
        <f aca="false">IF($C1561="","",①在庫CSV_発注日!$H1557)</f>
        <v/>
      </c>
      <c r="F1561" s="12" t="str">
        <f aca="false">IF($C1561="","",①在庫CSV_発注日!$L1557)</f>
        <v/>
      </c>
      <c r="G1561" s="18"/>
      <c r="H1561" s="17" t="str">
        <f aca="false">IF($C1561="","",N(①在庫CSV_発注日!$Z1557))</f>
        <v/>
      </c>
      <c r="I1561" s="37" t="str">
        <f aca="false">IF($C1561="","",SUMIFS(⑤減算マスタCSV!$L$2:$L$8001,⑤減算マスタCSV!$F$2:$F$8001,$C1561,⑤減算マスタCSV!$K$2:$K$8001,1))</f>
        <v/>
      </c>
      <c r="J1561" s="17" t="str">
        <f aca="false">IF($C1561="","",IFERROR(INDEX(⑤減算マスタCSV!$H$2:$H$8001,MATCH($C1561,⑤減算マスタCSV!$F$2:$F$8001,0)),1))</f>
        <v/>
      </c>
      <c r="K1561" s="17" t="str">
        <f aca="false">IF($C1561="","",MAX(1,IFERROR(INDEX(⑥商品照会CSV!$M$2:$M$3001,MATCH($C1561,⑥商品照会CSV!$A$2:$A$3001,0)),1)))</f>
        <v/>
      </c>
      <c r="L1561" s="40" t="str">
        <f aca="false">IF($C1561="","",IFERROR(INDEX(⑥商品照会CSV!$Q$2:$Q$3001,MATCH($C1561,⑥商品照会CSV!$A$2:$A$3001,0)),0))</f>
        <v/>
      </c>
      <c r="M1561" s="40" t="str">
        <f aca="false">IF($C1561="","",N($L1561)*N($K1561))</f>
        <v/>
      </c>
      <c r="N1561" s="17" t="str">
        <f aca="false">IF($C1561="","",MAX(1,IFERROR(INDEX(⑥商品照会CSV!$AK$2:$AK$3001,MATCH($C1561,⑥商品照会CSV!$A$2:$A$3001,0)),1)))</f>
        <v/>
      </c>
      <c r="O1561" s="12" t="str">
        <f aca="false">IF($C1561="","",IFERROR(IF(INDEX(⑥商品照会CSV!$AN$2:$AN$3001,MATCH($C1561,⑥商品照会CSV!$A$2:$A$3001,0))=1,"バラ",IF(INDEX(⑥商品照会CSV!$AM$2:$AM$3001,MATCH($C1561,⑥商品照会CSV!$A$2:$A$3001,0))=1,"中間包装","ケース")),"ケース"))</f>
        <v/>
      </c>
      <c r="P1561" s="18"/>
      <c r="Q1561" s="14"/>
      <c r="R1561" s="17" t="str">
        <f aca="false">IF($C1561="","",N($Q1561)*N($K1561))</f>
        <v/>
      </c>
    </row>
    <row r="1562" customFormat="false" ht="15" hidden="false" customHeight="false" outlineLevel="0" collapsed="false">
      <c r="B1562" s="12" t="n">
        <v>1557</v>
      </c>
      <c r="C1562" s="36" t="str">
        <f aca="false">IF(①在庫CSV_発注日!$M1558="","",①在庫CSV_発注日!$M1558&amp;"")</f>
        <v/>
      </c>
      <c r="D1562" s="12" t="str">
        <f aca="false">IF($C1562="","",①在庫CSV_発注日!$N1558)</f>
        <v/>
      </c>
      <c r="E1562" s="12" t="str">
        <f aca="false">IF($C1562="","",①在庫CSV_発注日!$H1558)</f>
        <v/>
      </c>
      <c r="F1562" s="12" t="str">
        <f aca="false">IF($C1562="","",①在庫CSV_発注日!$L1558)</f>
        <v/>
      </c>
      <c r="G1562" s="18"/>
      <c r="H1562" s="17" t="str">
        <f aca="false">IF($C1562="","",N(①在庫CSV_発注日!$Z1558))</f>
        <v/>
      </c>
      <c r="I1562" s="37" t="str">
        <f aca="false">IF($C1562="","",SUMIFS(⑤減算マスタCSV!$L$2:$L$8001,⑤減算マスタCSV!$F$2:$F$8001,$C1562,⑤減算マスタCSV!$K$2:$K$8001,1))</f>
        <v/>
      </c>
      <c r="J1562" s="17" t="str">
        <f aca="false">IF($C1562="","",IFERROR(INDEX(⑤減算マスタCSV!$H$2:$H$8001,MATCH($C1562,⑤減算マスタCSV!$F$2:$F$8001,0)),1))</f>
        <v/>
      </c>
      <c r="K1562" s="17" t="str">
        <f aca="false">IF($C1562="","",MAX(1,IFERROR(INDEX(⑥商品照会CSV!$M$2:$M$3001,MATCH($C1562,⑥商品照会CSV!$A$2:$A$3001,0)),1)))</f>
        <v/>
      </c>
      <c r="L1562" s="40" t="str">
        <f aca="false">IF($C1562="","",IFERROR(INDEX(⑥商品照会CSV!$Q$2:$Q$3001,MATCH($C1562,⑥商品照会CSV!$A$2:$A$3001,0)),0))</f>
        <v/>
      </c>
      <c r="M1562" s="40" t="str">
        <f aca="false">IF($C1562="","",N($L1562)*N($K1562))</f>
        <v/>
      </c>
      <c r="N1562" s="17" t="str">
        <f aca="false">IF($C1562="","",MAX(1,IFERROR(INDEX(⑥商品照会CSV!$AK$2:$AK$3001,MATCH($C1562,⑥商品照会CSV!$A$2:$A$3001,0)),1)))</f>
        <v/>
      </c>
      <c r="O1562" s="12" t="str">
        <f aca="false">IF($C1562="","",IFERROR(IF(INDEX(⑥商品照会CSV!$AN$2:$AN$3001,MATCH($C1562,⑥商品照会CSV!$A$2:$A$3001,0))=1,"バラ",IF(INDEX(⑥商品照会CSV!$AM$2:$AM$3001,MATCH($C1562,⑥商品照会CSV!$A$2:$A$3001,0))=1,"中間包装","ケース")),"ケース"))</f>
        <v/>
      </c>
      <c r="P1562" s="18"/>
      <c r="Q1562" s="14"/>
      <c r="R1562" s="17" t="str">
        <f aca="false">IF($C1562="","",N($Q1562)*N($K1562))</f>
        <v/>
      </c>
    </row>
    <row r="1563" customFormat="false" ht="15" hidden="false" customHeight="false" outlineLevel="0" collapsed="false">
      <c r="B1563" s="12" t="n">
        <v>1558</v>
      </c>
      <c r="C1563" s="36" t="str">
        <f aca="false">IF(①在庫CSV_発注日!$M1559="","",①在庫CSV_発注日!$M1559&amp;"")</f>
        <v/>
      </c>
      <c r="D1563" s="12" t="str">
        <f aca="false">IF($C1563="","",①在庫CSV_発注日!$N1559)</f>
        <v/>
      </c>
      <c r="E1563" s="12" t="str">
        <f aca="false">IF($C1563="","",①在庫CSV_発注日!$H1559)</f>
        <v/>
      </c>
      <c r="F1563" s="12" t="str">
        <f aca="false">IF($C1563="","",①在庫CSV_発注日!$L1559)</f>
        <v/>
      </c>
      <c r="G1563" s="18"/>
      <c r="H1563" s="17" t="str">
        <f aca="false">IF($C1563="","",N(①在庫CSV_発注日!$Z1559))</f>
        <v/>
      </c>
      <c r="I1563" s="37" t="str">
        <f aca="false">IF($C1563="","",SUMIFS(⑤減算マスタCSV!$L$2:$L$8001,⑤減算マスタCSV!$F$2:$F$8001,$C1563,⑤減算マスタCSV!$K$2:$K$8001,1))</f>
        <v/>
      </c>
      <c r="J1563" s="17" t="str">
        <f aca="false">IF($C1563="","",IFERROR(INDEX(⑤減算マスタCSV!$H$2:$H$8001,MATCH($C1563,⑤減算マスタCSV!$F$2:$F$8001,0)),1))</f>
        <v/>
      </c>
      <c r="K1563" s="17" t="str">
        <f aca="false">IF($C1563="","",MAX(1,IFERROR(INDEX(⑥商品照会CSV!$M$2:$M$3001,MATCH($C1563,⑥商品照会CSV!$A$2:$A$3001,0)),1)))</f>
        <v/>
      </c>
      <c r="L1563" s="40" t="str">
        <f aca="false">IF($C1563="","",IFERROR(INDEX(⑥商品照会CSV!$Q$2:$Q$3001,MATCH($C1563,⑥商品照会CSV!$A$2:$A$3001,0)),0))</f>
        <v/>
      </c>
      <c r="M1563" s="40" t="str">
        <f aca="false">IF($C1563="","",N($L1563)*N($K1563))</f>
        <v/>
      </c>
      <c r="N1563" s="17" t="str">
        <f aca="false">IF($C1563="","",MAX(1,IFERROR(INDEX(⑥商品照会CSV!$AK$2:$AK$3001,MATCH($C1563,⑥商品照会CSV!$A$2:$A$3001,0)),1)))</f>
        <v/>
      </c>
      <c r="O1563" s="12" t="str">
        <f aca="false">IF($C1563="","",IFERROR(IF(INDEX(⑥商品照会CSV!$AN$2:$AN$3001,MATCH($C1563,⑥商品照会CSV!$A$2:$A$3001,0))=1,"バラ",IF(INDEX(⑥商品照会CSV!$AM$2:$AM$3001,MATCH($C1563,⑥商品照会CSV!$A$2:$A$3001,0))=1,"中間包装","ケース")),"ケース"))</f>
        <v/>
      </c>
      <c r="P1563" s="18"/>
      <c r="Q1563" s="14"/>
      <c r="R1563" s="17" t="str">
        <f aca="false">IF($C1563="","",N($Q1563)*N($K1563))</f>
        <v/>
      </c>
    </row>
    <row r="1564" customFormat="false" ht="15" hidden="false" customHeight="false" outlineLevel="0" collapsed="false">
      <c r="B1564" s="12" t="n">
        <v>1559</v>
      </c>
      <c r="C1564" s="36" t="str">
        <f aca="false">IF(①在庫CSV_発注日!$M1560="","",①在庫CSV_発注日!$M1560&amp;"")</f>
        <v/>
      </c>
      <c r="D1564" s="12" t="str">
        <f aca="false">IF($C1564="","",①在庫CSV_発注日!$N1560)</f>
        <v/>
      </c>
      <c r="E1564" s="12" t="str">
        <f aca="false">IF($C1564="","",①在庫CSV_発注日!$H1560)</f>
        <v/>
      </c>
      <c r="F1564" s="12" t="str">
        <f aca="false">IF($C1564="","",①在庫CSV_発注日!$L1560)</f>
        <v/>
      </c>
      <c r="G1564" s="18"/>
      <c r="H1564" s="17" t="str">
        <f aca="false">IF($C1564="","",N(①在庫CSV_発注日!$Z1560))</f>
        <v/>
      </c>
      <c r="I1564" s="37" t="str">
        <f aca="false">IF($C1564="","",SUMIFS(⑤減算マスタCSV!$L$2:$L$8001,⑤減算マスタCSV!$F$2:$F$8001,$C1564,⑤減算マスタCSV!$K$2:$K$8001,1))</f>
        <v/>
      </c>
      <c r="J1564" s="17" t="str">
        <f aca="false">IF($C1564="","",IFERROR(INDEX(⑤減算マスタCSV!$H$2:$H$8001,MATCH($C1564,⑤減算マスタCSV!$F$2:$F$8001,0)),1))</f>
        <v/>
      </c>
      <c r="K1564" s="17" t="str">
        <f aca="false">IF($C1564="","",MAX(1,IFERROR(INDEX(⑥商品照会CSV!$M$2:$M$3001,MATCH($C1564,⑥商品照会CSV!$A$2:$A$3001,0)),1)))</f>
        <v/>
      </c>
      <c r="L1564" s="40" t="str">
        <f aca="false">IF($C1564="","",IFERROR(INDEX(⑥商品照会CSV!$Q$2:$Q$3001,MATCH($C1564,⑥商品照会CSV!$A$2:$A$3001,0)),0))</f>
        <v/>
      </c>
      <c r="M1564" s="40" t="str">
        <f aca="false">IF($C1564="","",N($L1564)*N($K1564))</f>
        <v/>
      </c>
      <c r="N1564" s="17" t="str">
        <f aca="false">IF($C1564="","",MAX(1,IFERROR(INDEX(⑥商品照会CSV!$AK$2:$AK$3001,MATCH($C1564,⑥商品照会CSV!$A$2:$A$3001,0)),1)))</f>
        <v/>
      </c>
      <c r="O1564" s="12" t="str">
        <f aca="false">IF($C1564="","",IFERROR(IF(INDEX(⑥商品照会CSV!$AN$2:$AN$3001,MATCH($C1564,⑥商品照会CSV!$A$2:$A$3001,0))=1,"バラ",IF(INDEX(⑥商品照会CSV!$AM$2:$AM$3001,MATCH($C1564,⑥商品照会CSV!$A$2:$A$3001,0))=1,"中間包装","ケース")),"ケース"))</f>
        <v/>
      </c>
      <c r="P1564" s="18"/>
      <c r="Q1564" s="14"/>
      <c r="R1564" s="17" t="str">
        <f aca="false">IF($C1564="","",N($Q1564)*N($K1564))</f>
        <v/>
      </c>
    </row>
    <row r="1565" customFormat="false" ht="15" hidden="false" customHeight="false" outlineLevel="0" collapsed="false">
      <c r="B1565" s="12" t="n">
        <v>1560</v>
      </c>
      <c r="C1565" s="36" t="str">
        <f aca="false">IF(①在庫CSV_発注日!$M1561="","",①在庫CSV_発注日!$M1561&amp;"")</f>
        <v/>
      </c>
      <c r="D1565" s="12" t="str">
        <f aca="false">IF($C1565="","",①在庫CSV_発注日!$N1561)</f>
        <v/>
      </c>
      <c r="E1565" s="12" t="str">
        <f aca="false">IF($C1565="","",①在庫CSV_発注日!$H1561)</f>
        <v/>
      </c>
      <c r="F1565" s="12" t="str">
        <f aca="false">IF($C1565="","",①在庫CSV_発注日!$L1561)</f>
        <v/>
      </c>
      <c r="G1565" s="18"/>
      <c r="H1565" s="17" t="str">
        <f aca="false">IF($C1565="","",N(①在庫CSV_発注日!$Z1561))</f>
        <v/>
      </c>
      <c r="I1565" s="37" t="str">
        <f aca="false">IF($C1565="","",SUMIFS(⑤減算マスタCSV!$L$2:$L$8001,⑤減算マスタCSV!$F$2:$F$8001,$C1565,⑤減算マスタCSV!$K$2:$K$8001,1))</f>
        <v/>
      </c>
      <c r="J1565" s="17" t="str">
        <f aca="false">IF($C1565="","",IFERROR(INDEX(⑤減算マスタCSV!$H$2:$H$8001,MATCH($C1565,⑤減算マスタCSV!$F$2:$F$8001,0)),1))</f>
        <v/>
      </c>
      <c r="K1565" s="17" t="str">
        <f aca="false">IF($C1565="","",MAX(1,IFERROR(INDEX(⑥商品照会CSV!$M$2:$M$3001,MATCH($C1565,⑥商品照会CSV!$A$2:$A$3001,0)),1)))</f>
        <v/>
      </c>
      <c r="L1565" s="40" t="str">
        <f aca="false">IF($C1565="","",IFERROR(INDEX(⑥商品照会CSV!$Q$2:$Q$3001,MATCH($C1565,⑥商品照会CSV!$A$2:$A$3001,0)),0))</f>
        <v/>
      </c>
      <c r="M1565" s="40" t="str">
        <f aca="false">IF($C1565="","",N($L1565)*N($K1565))</f>
        <v/>
      </c>
      <c r="N1565" s="17" t="str">
        <f aca="false">IF($C1565="","",MAX(1,IFERROR(INDEX(⑥商品照会CSV!$AK$2:$AK$3001,MATCH($C1565,⑥商品照会CSV!$A$2:$A$3001,0)),1)))</f>
        <v/>
      </c>
      <c r="O1565" s="12" t="str">
        <f aca="false">IF($C1565="","",IFERROR(IF(INDEX(⑥商品照会CSV!$AN$2:$AN$3001,MATCH($C1565,⑥商品照会CSV!$A$2:$A$3001,0))=1,"バラ",IF(INDEX(⑥商品照会CSV!$AM$2:$AM$3001,MATCH($C1565,⑥商品照会CSV!$A$2:$A$3001,0))=1,"中間包装","ケース")),"ケース"))</f>
        <v/>
      </c>
      <c r="P1565" s="18"/>
      <c r="Q1565" s="14"/>
      <c r="R1565" s="17" t="str">
        <f aca="false">IF($C1565="","",N($Q1565)*N($K1565))</f>
        <v/>
      </c>
    </row>
    <row r="1566" customFormat="false" ht="15" hidden="false" customHeight="false" outlineLevel="0" collapsed="false">
      <c r="B1566" s="12" t="n">
        <v>1561</v>
      </c>
      <c r="C1566" s="36" t="str">
        <f aca="false">IF(①在庫CSV_発注日!$M1562="","",①在庫CSV_発注日!$M1562&amp;"")</f>
        <v/>
      </c>
      <c r="D1566" s="12" t="str">
        <f aca="false">IF($C1566="","",①在庫CSV_発注日!$N1562)</f>
        <v/>
      </c>
      <c r="E1566" s="12" t="str">
        <f aca="false">IF($C1566="","",①在庫CSV_発注日!$H1562)</f>
        <v/>
      </c>
      <c r="F1566" s="12" t="str">
        <f aca="false">IF($C1566="","",①在庫CSV_発注日!$L1562)</f>
        <v/>
      </c>
      <c r="G1566" s="18"/>
      <c r="H1566" s="17" t="str">
        <f aca="false">IF($C1566="","",N(①在庫CSV_発注日!$Z1562))</f>
        <v/>
      </c>
      <c r="I1566" s="37" t="str">
        <f aca="false">IF($C1566="","",SUMIFS(⑤減算マスタCSV!$L$2:$L$8001,⑤減算マスタCSV!$F$2:$F$8001,$C1566,⑤減算マスタCSV!$K$2:$K$8001,1))</f>
        <v/>
      </c>
      <c r="J1566" s="17" t="str">
        <f aca="false">IF($C1566="","",IFERROR(INDEX(⑤減算マスタCSV!$H$2:$H$8001,MATCH($C1566,⑤減算マスタCSV!$F$2:$F$8001,0)),1))</f>
        <v/>
      </c>
      <c r="K1566" s="17" t="str">
        <f aca="false">IF($C1566="","",MAX(1,IFERROR(INDEX(⑥商品照会CSV!$M$2:$M$3001,MATCH($C1566,⑥商品照会CSV!$A$2:$A$3001,0)),1)))</f>
        <v/>
      </c>
      <c r="L1566" s="40" t="str">
        <f aca="false">IF($C1566="","",IFERROR(INDEX(⑥商品照会CSV!$Q$2:$Q$3001,MATCH($C1566,⑥商品照会CSV!$A$2:$A$3001,0)),0))</f>
        <v/>
      </c>
      <c r="M1566" s="40" t="str">
        <f aca="false">IF($C1566="","",N($L1566)*N($K1566))</f>
        <v/>
      </c>
      <c r="N1566" s="17" t="str">
        <f aca="false">IF($C1566="","",MAX(1,IFERROR(INDEX(⑥商品照会CSV!$AK$2:$AK$3001,MATCH($C1566,⑥商品照会CSV!$A$2:$A$3001,0)),1)))</f>
        <v/>
      </c>
      <c r="O1566" s="12" t="str">
        <f aca="false">IF($C1566="","",IFERROR(IF(INDEX(⑥商品照会CSV!$AN$2:$AN$3001,MATCH($C1566,⑥商品照会CSV!$A$2:$A$3001,0))=1,"バラ",IF(INDEX(⑥商品照会CSV!$AM$2:$AM$3001,MATCH($C1566,⑥商品照会CSV!$A$2:$A$3001,0))=1,"中間包装","ケース")),"ケース"))</f>
        <v/>
      </c>
      <c r="P1566" s="18"/>
      <c r="Q1566" s="14"/>
      <c r="R1566" s="17" t="str">
        <f aca="false">IF($C1566="","",N($Q1566)*N($K1566))</f>
        <v/>
      </c>
    </row>
    <row r="1567" customFormat="false" ht="15" hidden="false" customHeight="false" outlineLevel="0" collapsed="false">
      <c r="B1567" s="12" t="n">
        <v>1562</v>
      </c>
      <c r="C1567" s="36" t="str">
        <f aca="false">IF(①在庫CSV_発注日!$M1563="","",①在庫CSV_発注日!$M1563&amp;"")</f>
        <v/>
      </c>
      <c r="D1567" s="12" t="str">
        <f aca="false">IF($C1567="","",①在庫CSV_発注日!$N1563)</f>
        <v/>
      </c>
      <c r="E1567" s="12" t="str">
        <f aca="false">IF($C1567="","",①在庫CSV_発注日!$H1563)</f>
        <v/>
      </c>
      <c r="F1567" s="12" t="str">
        <f aca="false">IF($C1567="","",①在庫CSV_発注日!$L1563)</f>
        <v/>
      </c>
      <c r="G1567" s="18"/>
      <c r="H1567" s="17" t="str">
        <f aca="false">IF($C1567="","",N(①在庫CSV_発注日!$Z1563))</f>
        <v/>
      </c>
      <c r="I1567" s="37" t="str">
        <f aca="false">IF($C1567="","",SUMIFS(⑤減算マスタCSV!$L$2:$L$8001,⑤減算マスタCSV!$F$2:$F$8001,$C1567,⑤減算マスタCSV!$K$2:$K$8001,1))</f>
        <v/>
      </c>
      <c r="J1567" s="17" t="str">
        <f aca="false">IF($C1567="","",IFERROR(INDEX(⑤減算マスタCSV!$H$2:$H$8001,MATCH($C1567,⑤減算マスタCSV!$F$2:$F$8001,0)),1))</f>
        <v/>
      </c>
      <c r="K1567" s="17" t="str">
        <f aca="false">IF($C1567="","",MAX(1,IFERROR(INDEX(⑥商品照会CSV!$M$2:$M$3001,MATCH($C1567,⑥商品照会CSV!$A$2:$A$3001,0)),1)))</f>
        <v/>
      </c>
      <c r="L1567" s="40" t="str">
        <f aca="false">IF($C1567="","",IFERROR(INDEX(⑥商品照会CSV!$Q$2:$Q$3001,MATCH($C1567,⑥商品照会CSV!$A$2:$A$3001,0)),0))</f>
        <v/>
      </c>
      <c r="M1567" s="40" t="str">
        <f aca="false">IF($C1567="","",N($L1567)*N($K1567))</f>
        <v/>
      </c>
      <c r="N1567" s="17" t="str">
        <f aca="false">IF($C1567="","",MAX(1,IFERROR(INDEX(⑥商品照会CSV!$AK$2:$AK$3001,MATCH($C1567,⑥商品照会CSV!$A$2:$A$3001,0)),1)))</f>
        <v/>
      </c>
      <c r="O1567" s="12" t="str">
        <f aca="false">IF($C1567="","",IFERROR(IF(INDEX(⑥商品照会CSV!$AN$2:$AN$3001,MATCH($C1567,⑥商品照会CSV!$A$2:$A$3001,0))=1,"バラ",IF(INDEX(⑥商品照会CSV!$AM$2:$AM$3001,MATCH($C1567,⑥商品照会CSV!$A$2:$A$3001,0))=1,"中間包装","ケース")),"ケース"))</f>
        <v/>
      </c>
      <c r="P1567" s="18"/>
      <c r="Q1567" s="14"/>
      <c r="R1567" s="17" t="str">
        <f aca="false">IF($C1567="","",N($Q1567)*N($K1567))</f>
        <v/>
      </c>
    </row>
    <row r="1568" customFormat="false" ht="15" hidden="false" customHeight="false" outlineLevel="0" collapsed="false">
      <c r="B1568" s="12" t="n">
        <v>1563</v>
      </c>
      <c r="C1568" s="36" t="str">
        <f aca="false">IF(①在庫CSV_発注日!$M1564="","",①在庫CSV_発注日!$M1564&amp;"")</f>
        <v/>
      </c>
      <c r="D1568" s="12" t="str">
        <f aca="false">IF($C1568="","",①在庫CSV_発注日!$N1564)</f>
        <v/>
      </c>
      <c r="E1568" s="12" t="str">
        <f aca="false">IF($C1568="","",①在庫CSV_発注日!$H1564)</f>
        <v/>
      </c>
      <c r="F1568" s="12" t="str">
        <f aca="false">IF($C1568="","",①在庫CSV_発注日!$L1564)</f>
        <v/>
      </c>
      <c r="G1568" s="18"/>
      <c r="H1568" s="17" t="str">
        <f aca="false">IF($C1568="","",N(①在庫CSV_発注日!$Z1564))</f>
        <v/>
      </c>
      <c r="I1568" s="37" t="str">
        <f aca="false">IF($C1568="","",SUMIFS(⑤減算マスタCSV!$L$2:$L$8001,⑤減算マスタCSV!$F$2:$F$8001,$C1568,⑤減算マスタCSV!$K$2:$K$8001,1))</f>
        <v/>
      </c>
      <c r="J1568" s="17" t="str">
        <f aca="false">IF($C1568="","",IFERROR(INDEX(⑤減算マスタCSV!$H$2:$H$8001,MATCH($C1568,⑤減算マスタCSV!$F$2:$F$8001,0)),1))</f>
        <v/>
      </c>
      <c r="K1568" s="17" t="str">
        <f aca="false">IF($C1568="","",MAX(1,IFERROR(INDEX(⑥商品照会CSV!$M$2:$M$3001,MATCH($C1568,⑥商品照会CSV!$A$2:$A$3001,0)),1)))</f>
        <v/>
      </c>
      <c r="L1568" s="40" t="str">
        <f aca="false">IF($C1568="","",IFERROR(INDEX(⑥商品照会CSV!$Q$2:$Q$3001,MATCH($C1568,⑥商品照会CSV!$A$2:$A$3001,0)),0))</f>
        <v/>
      </c>
      <c r="M1568" s="40" t="str">
        <f aca="false">IF($C1568="","",N($L1568)*N($K1568))</f>
        <v/>
      </c>
      <c r="N1568" s="17" t="str">
        <f aca="false">IF($C1568="","",MAX(1,IFERROR(INDEX(⑥商品照会CSV!$AK$2:$AK$3001,MATCH($C1568,⑥商品照会CSV!$A$2:$A$3001,0)),1)))</f>
        <v/>
      </c>
      <c r="O1568" s="12" t="str">
        <f aca="false">IF($C1568="","",IFERROR(IF(INDEX(⑥商品照会CSV!$AN$2:$AN$3001,MATCH($C1568,⑥商品照会CSV!$A$2:$A$3001,0))=1,"バラ",IF(INDEX(⑥商品照会CSV!$AM$2:$AM$3001,MATCH($C1568,⑥商品照会CSV!$A$2:$A$3001,0))=1,"中間包装","ケース")),"ケース"))</f>
        <v/>
      </c>
      <c r="P1568" s="18"/>
      <c r="Q1568" s="14"/>
      <c r="R1568" s="17" t="str">
        <f aca="false">IF($C1568="","",N($Q1568)*N($K1568))</f>
        <v/>
      </c>
    </row>
    <row r="1569" customFormat="false" ht="15" hidden="false" customHeight="false" outlineLevel="0" collapsed="false">
      <c r="B1569" s="12" t="n">
        <v>1564</v>
      </c>
      <c r="C1569" s="36" t="str">
        <f aca="false">IF(①在庫CSV_発注日!$M1565="","",①在庫CSV_発注日!$M1565&amp;"")</f>
        <v/>
      </c>
      <c r="D1569" s="12" t="str">
        <f aca="false">IF($C1569="","",①在庫CSV_発注日!$N1565)</f>
        <v/>
      </c>
      <c r="E1569" s="12" t="str">
        <f aca="false">IF($C1569="","",①在庫CSV_発注日!$H1565)</f>
        <v/>
      </c>
      <c r="F1569" s="12" t="str">
        <f aca="false">IF($C1569="","",①在庫CSV_発注日!$L1565)</f>
        <v/>
      </c>
      <c r="G1569" s="18"/>
      <c r="H1569" s="17" t="str">
        <f aca="false">IF($C1569="","",N(①在庫CSV_発注日!$Z1565))</f>
        <v/>
      </c>
      <c r="I1569" s="37" t="str">
        <f aca="false">IF($C1569="","",SUMIFS(⑤減算マスタCSV!$L$2:$L$8001,⑤減算マスタCSV!$F$2:$F$8001,$C1569,⑤減算マスタCSV!$K$2:$K$8001,1))</f>
        <v/>
      </c>
      <c r="J1569" s="17" t="str">
        <f aca="false">IF($C1569="","",IFERROR(INDEX(⑤減算マスタCSV!$H$2:$H$8001,MATCH($C1569,⑤減算マスタCSV!$F$2:$F$8001,0)),1))</f>
        <v/>
      </c>
      <c r="K1569" s="17" t="str">
        <f aca="false">IF($C1569="","",MAX(1,IFERROR(INDEX(⑥商品照会CSV!$M$2:$M$3001,MATCH($C1569,⑥商品照会CSV!$A$2:$A$3001,0)),1)))</f>
        <v/>
      </c>
      <c r="L1569" s="40" t="str">
        <f aca="false">IF($C1569="","",IFERROR(INDEX(⑥商品照会CSV!$Q$2:$Q$3001,MATCH($C1569,⑥商品照会CSV!$A$2:$A$3001,0)),0))</f>
        <v/>
      </c>
      <c r="M1569" s="40" t="str">
        <f aca="false">IF($C1569="","",N($L1569)*N($K1569))</f>
        <v/>
      </c>
      <c r="N1569" s="17" t="str">
        <f aca="false">IF($C1569="","",MAX(1,IFERROR(INDEX(⑥商品照会CSV!$AK$2:$AK$3001,MATCH($C1569,⑥商品照会CSV!$A$2:$A$3001,0)),1)))</f>
        <v/>
      </c>
      <c r="O1569" s="12" t="str">
        <f aca="false">IF($C1569="","",IFERROR(IF(INDEX(⑥商品照会CSV!$AN$2:$AN$3001,MATCH($C1569,⑥商品照会CSV!$A$2:$A$3001,0))=1,"バラ",IF(INDEX(⑥商品照会CSV!$AM$2:$AM$3001,MATCH($C1569,⑥商品照会CSV!$A$2:$A$3001,0))=1,"中間包装","ケース")),"ケース"))</f>
        <v/>
      </c>
      <c r="P1569" s="18"/>
      <c r="Q1569" s="14"/>
      <c r="R1569" s="17" t="str">
        <f aca="false">IF($C1569="","",N($Q1569)*N($K1569))</f>
        <v/>
      </c>
    </row>
    <row r="1570" customFormat="false" ht="15" hidden="false" customHeight="false" outlineLevel="0" collapsed="false">
      <c r="B1570" s="12" t="n">
        <v>1565</v>
      </c>
      <c r="C1570" s="36" t="str">
        <f aca="false">IF(①在庫CSV_発注日!$M1566="","",①在庫CSV_発注日!$M1566&amp;"")</f>
        <v/>
      </c>
      <c r="D1570" s="12" t="str">
        <f aca="false">IF($C1570="","",①在庫CSV_発注日!$N1566)</f>
        <v/>
      </c>
      <c r="E1570" s="12" t="str">
        <f aca="false">IF($C1570="","",①在庫CSV_発注日!$H1566)</f>
        <v/>
      </c>
      <c r="F1570" s="12" t="str">
        <f aca="false">IF($C1570="","",①在庫CSV_発注日!$L1566)</f>
        <v/>
      </c>
      <c r="G1570" s="18"/>
      <c r="H1570" s="17" t="str">
        <f aca="false">IF($C1570="","",N(①在庫CSV_発注日!$Z1566))</f>
        <v/>
      </c>
      <c r="I1570" s="37" t="str">
        <f aca="false">IF($C1570="","",SUMIFS(⑤減算マスタCSV!$L$2:$L$8001,⑤減算マスタCSV!$F$2:$F$8001,$C1570,⑤減算マスタCSV!$K$2:$K$8001,1))</f>
        <v/>
      </c>
      <c r="J1570" s="17" t="str">
        <f aca="false">IF($C1570="","",IFERROR(INDEX(⑤減算マスタCSV!$H$2:$H$8001,MATCH($C1570,⑤減算マスタCSV!$F$2:$F$8001,0)),1))</f>
        <v/>
      </c>
      <c r="K1570" s="17" t="str">
        <f aca="false">IF($C1570="","",MAX(1,IFERROR(INDEX(⑥商品照会CSV!$M$2:$M$3001,MATCH($C1570,⑥商品照会CSV!$A$2:$A$3001,0)),1)))</f>
        <v/>
      </c>
      <c r="L1570" s="40" t="str">
        <f aca="false">IF($C1570="","",IFERROR(INDEX(⑥商品照会CSV!$Q$2:$Q$3001,MATCH($C1570,⑥商品照会CSV!$A$2:$A$3001,0)),0))</f>
        <v/>
      </c>
      <c r="M1570" s="40" t="str">
        <f aca="false">IF($C1570="","",N($L1570)*N($K1570))</f>
        <v/>
      </c>
      <c r="N1570" s="17" t="str">
        <f aca="false">IF($C1570="","",MAX(1,IFERROR(INDEX(⑥商品照会CSV!$AK$2:$AK$3001,MATCH($C1570,⑥商品照会CSV!$A$2:$A$3001,0)),1)))</f>
        <v/>
      </c>
      <c r="O1570" s="12" t="str">
        <f aca="false">IF($C1570="","",IFERROR(IF(INDEX(⑥商品照会CSV!$AN$2:$AN$3001,MATCH($C1570,⑥商品照会CSV!$A$2:$A$3001,0))=1,"バラ",IF(INDEX(⑥商品照会CSV!$AM$2:$AM$3001,MATCH($C1570,⑥商品照会CSV!$A$2:$A$3001,0))=1,"中間包装","ケース")),"ケース"))</f>
        <v/>
      </c>
      <c r="P1570" s="18"/>
      <c r="Q1570" s="14"/>
      <c r="R1570" s="17" t="str">
        <f aca="false">IF($C1570="","",N($Q1570)*N($K1570))</f>
        <v/>
      </c>
    </row>
    <row r="1571" customFormat="false" ht="15" hidden="false" customHeight="false" outlineLevel="0" collapsed="false">
      <c r="B1571" s="12" t="n">
        <v>1566</v>
      </c>
      <c r="C1571" s="36" t="str">
        <f aca="false">IF(①在庫CSV_発注日!$M1567="","",①在庫CSV_発注日!$M1567&amp;"")</f>
        <v/>
      </c>
      <c r="D1571" s="12" t="str">
        <f aca="false">IF($C1571="","",①在庫CSV_発注日!$N1567)</f>
        <v/>
      </c>
      <c r="E1571" s="12" t="str">
        <f aca="false">IF($C1571="","",①在庫CSV_発注日!$H1567)</f>
        <v/>
      </c>
      <c r="F1571" s="12" t="str">
        <f aca="false">IF($C1571="","",①在庫CSV_発注日!$L1567)</f>
        <v/>
      </c>
      <c r="G1571" s="18"/>
      <c r="H1571" s="17" t="str">
        <f aca="false">IF($C1571="","",N(①在庫CSV_発注日!$Z1567))</f>
        <v/>
      </c>
      <c r="I1571" s="37" t="str">
        <f aca="false">IF($C1571="","",SUMIFS(⑤減算マスタCSV!$L$2:$L$8001,⑤減算マスタCSV!$F$2:$F$8001,$C1571,⑤減算マスタCSV!$K$2:$K$8001,1))</f>
        <v/>
      </c>
      <c r="J1571" s="17" t="str">
        <f aca="false">IF($C1571="","",IFERROR(INDEX(⑤減算マスタCSV!$H$2:$H$8001,MATCH($C1571,⑤減算マスタCSV!$F$2:$F$8001,0)),1))</f>
        <v/>
      </c>
      <c r="K1571" s="17" t="str">
        <f aca="false">IF($C1571="","",MAX(1,IFERROR(INDEX(⑥商品照会CSV!$M$2:$M$3001,MATCH($C1571,⑥商品照会CSV!$A$2:$A$3001,0)),1)))</f>
        <v/>
      </c>
      <c r="L1571" s="40" t="str">
        <f aca="false">IF($C1571="","",IFERROR(INDEX(⑥商品照会CSV!$Q$2:$Q$3001,MATCH($C1571,⑥商品照会CSV!$A$2:$A$3001,0)),0))</f>
        <v/>
      </c>
      <c r="M1571" s="40" t="str">
        <f aca="false">IF($C1571="","",N($L1571)*N($K1571))</f>
        <v/>
      </c>
      <c r="N1571" s="17" t="str">
        <f aca="false">IF($C1571="","",MAX(1,IFERROR(INDEX(⑥商品照会CSV!$AK$2:$AK$3001,MATCH($C1571,⑥商品照会CSV!$A$2:$A$3001,0)),1)))</f>
        <v/>
      </c>
      <c r="O1571" s="12" t="str">
        <f aca="false">IF($C1571="","",IFERROR(IF(INDEX(⑥商品照会CSV!$AN$2:$AN$3001,MATCH($C1571,⑥商品照会CSV!$A$2:$A$3001,0))=1,"バラ",IF(INDEX(⑥商品照会CSV!$AM$2:$AM$3001,MATCH($C1571,⑥商品照会CSV!$A$2:$A$3001,0))=1,"中間包装","ケース")),"ケース"))</f>
        <v/>
      </c>
      <c r="P1571" s="18"/>
      <c r="Q1571" s="14"/>
      <c r="R1571" s="17" t="str">
        <f aca="false">IF($C1571="","",N($Q1571)*N($K1571))</f>
        <v/>
      </c>
    </row>
    <row r="1572" customFormat="false" ht="15" hidden="false" customHeight="false" outlineLevel="0" collapsed="false">
      <c r="B1572" s="12" t="n">
        <v>1567</v>
      </c>
      <c r="C1572" s="36" t="str">
        <f aca="false">IF(①在庫CSV_発注日!$M1568="","",①在庫CSV_発注日!$M1568&amp;"")</f>
        <v/>
      </c>
      <c r="D1572" s="12" t="str">
        <f aca="false">IF($C1572="","",①在庫CSV_発注日!$N1568)</f>
        <v/>
      </c>
      <c r="E1572" s="12" t="str">
        <f aca="false">IF($C1572="","",①在庫CSV_発注日!$H1568)</f>
        <v/>
      </c>
      <c r="F1572" s="12" t="str">
        <f aca="false">IF($C1572="","",①在庫CSV_発注日!$L1568)</f>
        <v/>
      </c>
      <c r="G1572" s="18"/>
      <c r="H1572" s="17" t="str">
        <f aca="false">IF($C1572="","",N(①在庫CSV_発注日!$Z1568))</f>
        <v/>
      </c>
      <c r="I1572" s="37" t="str">
        <f aca="false">IF($C1572="","",SUMIFS(⑤減算マスタCSV!$L$2:$L$8001,⑤減算マスタCSV!$F$2:$F$8001,$C1572,⑤減算マスタCSV!$K$2:$K$8001,1))</f>
        <v/>
      </c>
      <c r="J1572" s="17" t="str">
        <f aca="false">IF($C1572="","",IFERROR(INDEX(⑤減算マスタCSV!$H$2:$H$8001,MATCH($C1572,⑤減算マスタCSV!$F$2:$F$8001,0)),1))</f>
        <v/>
      </c>
      <c r="K1572" s="17" t="str">
        <f aca="false">IF($C1572="","",MAX(1,IFERROR(INDEX(⑥商品照会CSV!$M$2:$M$3001,MATCH($C1572,⑥商品照会CSV!$A$2:$A$3001,0)),1)))</f>
        <v/>
      </c>
      <c r="L1572" s="40" t="str">
        <f aca="false">IF($C1572="","",IFERROR(INDEX(⑥商品照会CSV!$Q$2:$Q$3001,MATCH($C1572,⑥商品照会CSV!$A$2:$A$3001,0)),0))</f>
        <v/>
      </c>
      <c r="M1572" s="40" t="str">
        <f aca="false">IF($C1572="","",N($L1572)*N($K1572))</f>
        <v/>
      </c>
      <c r="N1572" s="17" t="str">
        <f aca="false">IF($C1572="","",MAX(1,IFERROR(INDEX(⑥商品照会CSV!$AK$2:$AK$3001,MATCH($C1572,⑥商品照会CSV!$A$2:$A$3001,0)),1)))</f>
        <v/>
      </c>
      <c r="O1572" s="12" t="str">
        <f aca="false">IF($C1572="","",IFERROR(IF(INDEX(⑥商品照会CSV!$AN$2:$AN$3001,MATCH($C1572,⑥商品照会CSV!$A$2:$A$3001,0))=1,"バラ",IF(INDEX(⑥商品照会CSV!$AM$2:$AM$3001,MATCH($C1572,⑥商品照会CSV!$A$2:$A$3001,0))=1,"中間包装","ケース")),"ケース"))</f>
        <v/>
      </c>
      <c r="P1572" s="18"/>
      <c r="Q1572" s="14"/>
      <c r="R1572" s="17" t="str">
        <f aca="false">IF($C1572="","",N($Q1572)*N($K1572))</f>
        <v/>
      </c>
    </row>
    <row r="1573" customFormat="false" ht="15" hidden="false" customHeight="false" outlineLevel="0" collapsed="false">
      <c r="B1573" s="12" t="n">
        <v>1568</v>
      </c>
      <c r="C1573" s="36" t="str">
        <f aca="false">IF(①在庫CSV_発注日!$M1569="","",①在庫CSV_発注日!$M1569&amp;"")</f>
        <v/>
      </c>
      <c r="D1573" s="12" t="str">
        <f aca="false">IF($C1573="","",①在庫CSV_発注日!$N1569)</f>
        <v/>
      </c>
      <c r="E1573" s="12" t="str">
        <f aca="false">IF($C1573="","",①在庫CSV_発注日!$H1569)</f>
        <v/>
      </c>
      <c r="F1573" s="12" t="str">
        <f aca="false">IF($C1573="","",①在庫CSV_発注日!$L1569)</f>
        <v/>
      </c>
      <c r="G1573" s="18"/>
      <c r="H1573" s="17" t="str">
        <f aca="false">IF($C1573="","",N(①在庫CSV_発注日!$Z1569))</f>
        <v/>
      </c>
      <c r="I1573" s="37" t="str">
        <f aca="false">IF($C1573="","",SUMIFS(⑤減算マスタCSV!$L$2:$L$8001,⑤減算マスタCSV!$F$2:$F$8001,$C1573,⑤減算マスタCSV!$K$2:$K$8001,1))</f>
        <v/>
      </c>
      <c r="J1573" s="17" t="str">
        <f aca="false">IF($C1573="","",IFERROR(INDEX(⑤減算マスタCSV!$H$2:$H$8001,MATCH($C1573,⑤減算マスタCSV!$F$2:$F$8001,0)),1))</f>
        <v/>
      </c>
      <c r="K1573" s="17" t="str">
        <f aca="false">IF($C1573="","",MAX(1,IFERROR(INDEX(⑥商品照会CSV!$M$2:$M$3001,MATCH($C1573,⑥商品照会CSV!$A$2:$A$3001,0)),1)))</f>
        <v/>
      </c>
      <c r="L1573" s="40" t="str">
        <f aca="false">IF($C1573="","",IFERROR(INDEX(⑥商品照会CSV!$Q$2:$Q$3001,MATCH($C1573,⑥商品照会CSV!$A$2:$A$3001,0)),0))</f>
        <v/>
      </c>
      <c r="M1573" s="40" t="str">
        <f aca="false">IF($C1573="","",N($L1573)*N($K1573))</f>
        <v/>
      </c>
      <c r="N1573" s="17" t="str">
        <f aca="false">IF($C1573="","",MAX(1,IFERROR(INDEX(⑥商品照会CSV!$AK$2:$AK$3001,MATCH($C1573,⑥商品照会CSV!$A$2:$A$3001,0)),1)))</f>
        <v/>
      </c>
      <c r="O1573" s="12" t="str">
        <f aca="false">IF($C1573="","",IFERROR(IF(INDEX(⑥商品照会CSV!$AN$2:$AN$3001,MATCH($C1573,⑥商品照会CSV!$A$2:$A$3001,0))=1,"バラ",IF(INDEX(⑥商品照会CSV!$AM$2:$AM$3001,MATCH($C1573,⑥商品照会CSV!$A$2:$A$3001,0))=1,"中間包装","ケース")),"ケース"))</f>
        <v/>
      </c>
      <c r="P1573" s="18"/>
      <c r="Q1573" s="14"/>
      <c r="R1573" s="17" t="str">
        <f aca="false">IF($C1573="","",N($Q1573)*N($K1573))</f>
        <v/>
      </c>
    </row>
    <row r="1574" customFormat="false" ht="15" hidden="false" customHeight="false" outlineLevel="0" collapsed="false">
      <c r="B1574" s="12" t="n">
        <v>1569</v>
      </c>
      <c r="C1574" s="36" t="str">
        <f aca="false">IF(①在庫CSV_発注日!$M1570="","",①在庫CSV_発注日!$M1570&amp;"")</f>
        <v/>
      </c>
      <c r="D1574" s="12" t="str">
        <f aca="false">IF($C1574="","",①在庫CSV_発注日!$N1570)</f>
        <v/>
      </c>
      <c r="E1574" s="12" t="str">
        <f aca="false">IF($C1574="","",①在庫CSV_発注日!$H1570)</f>
        <v/>
      </c>
      <c r="F1574" s="12" t="str">
        <f aca="false">IF($C1574="","",①在庫CSV_発注日!$L1570)</f>
        <v/>
      </c>
      <c r="G1574" s="18"/>
      <c r="H1574" s="17" t="str">
        <f aca="false">IF($C1574="","",N(①在庫CSV_発注日!$Z1570))</f>
        <v/>
      </c>
      <c r="I1574" s="37" t="str">
        <f aca="false">IF($C1574="","",SUMIFS(⑤減算マスタCSV!$L$2:$L$8001,⑤減算マスタCSV!$F$2:$F$8001,$C1574,⑤減算マスタCSV!$K$2:$K$8001,1))</f>
        <v/>
      </c>
      <c r="J1574" s="17" t="str">
        <f aca="false">IF($C1574="","",IFERROR(INDEX(⑤減算マスタCSV!$H$2:$H$8001,MATCH($C1574,⑤減算マスタCSV!$F$2:$F$8001,0)),1))</f>
        <v/>
      </c>
      <c r="K1574" s="17" t="str">
        <f aca="false">IF($C1574="","",MAX(1,IFERROR(INDEX(⑥商品照会CSV!$M$2:$M$3001,MATCH($C1574,⑥商品照会CSV!$A$2:$A$3001,0)),1)))</f>
        <v/>
      </c>
      <c r="L1574" s="40" t="str">
        <f aca="false">IF($C1574="","",IFERROR(INDEX(⑥商品照会CSV!$Q$2:$Q$3001,MATCH($C1574,⑥商品照会CSV!$A$2:$A$3001,0)),0))</f>
        <v/>
      </c>
      <c r="M1574" s="40" t="str">
        <f aca="false">IF($C1574="","",N($L1574)*N($K1574))</f>
        <v/>
      </c>
      <c r="N1574" s="17" t="str">
        <f aca="false">IF($C1574="","",MAX(1,IFERROR(INDEX(⑥商品照会CSV!$AK$2:$AK$3001,MATCH($C1574,⑥商品照会CSV!$A$2:$A$3001,0)),1)))</f>
        <v/>
      </c>
      <c r="O1574" s="12" t="str">
        <f aca="false">IF($C1574="","",IFERROR(IF(INDEX(⑥商品照会CSV!$AN$2:$AN$3001,MATCH($C1574,⑥商品照会CSV!$A$2:$A$3001,0))=1,"バラ",IF(INDEX(⑥商品照会CSV!$AM$2:$AM$3001,MATCH($C1574,⑥商品照会CSV!$A$2:$A$3001,0))=1,"中間包装","ケース")),"ケース"))</f>
        <v/>
      </c>
      <c r="P1574" s="18"/>
      <c r="Q1574" s="14"/>
      <c r="R1574" s="17" t="str">
        <f aca="false">IF($C1574="","",N($Q1574)*N($K1574))</f>
        <v/>
      </c>
    </row>
    <row r="1575" customFormat="false" ht="15" hidden="false" customHeight="false" outlineLevel="0" collapsed="false">
      <c r="B1575" s="12" t="n">
        <v>1570</v>
      </c>
      <c r="C1575" s="36" t="str">
        <f aca="false">IF(①在庫CSV_発注日!$M1571="","",①在庫CSV_発注日!$M1571&amp;"")</f>
        <v/>
      </c>
      <c r="D1575" s="12" t="str">
        <f aca="false">IF($C1575="","",①在庫CSV_発注日!$N1571)</f>
        <v/>
      </c>
      <c r="E1575" s="12" t="str">
        <f aca="false">IF($C1575="","",①在庫CSV_発注日!$H1571)</f>
        <v/>
      </c>
      <c r="F1575" s="12" t="str">
        <f aca="false">IF($C1575="","",①在庫CSV_発注日!$L1571)</f>
        <v/>
      </c>
      <c r="G1575" s="18"/>
      <c r="H1575" s="17" t="str">
        <f aca="false">IF($C1575="","",N(①在庫CSV_発注日!$Z1571))</f>
        <v/>
      </c>
      <c r="I1575" s="37" t="str">
        <f aca="false">IF($C1575="","",SUMIFS(⑤減算マスタCSV!$L$2:$L$8001,⑤減算マスタCSV!$F$2:$F$8001,$C1575,⑤減算マスタCSV!$K$2:$K$8001,1))</f>
        <v/>
      </c>
      <c r="J1575" s="17" t="str">
        <f aca="false">IF($C1575="","",IFERROR(INDEX(⑤減算マスタCSV!$H$2:$H$8001,MATCH($C1575,⑤減算マスタCSV!$F$2:$F$8001,0)),1))</f>
        <v/>
      </c>
      <c r="K1575" s="17" t="str">
        <f aca="false">IF($C1575="","",MAX(1,IFERROR(INDEX(⑥商品照会CSV!$M$2:$M$3001,MATCH($C1575,⑥商品照会CSV!$A$2:$A$3001,0)),1)))</f>
        <v/>
      </c>
      <c r="L1575" s="40" t="str">
        <f aca="false">IF($C1575="","",IFERROR(INDEX(⑥商品照会CSV!$Q$2:$Q$3001,MATCH($C1575,⑥商品照会CSV!$A$2:$A$3001,0)),0))</f>
        <v/>
      </c>
      <c r="M1575" s="40" t="str">
        <f aca="false">IF($C1575="","",N($L1575)*N($K1575))</f>
        <v/>
      </c>
      <c r="N1575" s="17" t="str">
        <f aca="false">IF($C1575="","",MAX(1,IFERROR(INDEX(⑥商品照会CSV!$AK$2:$AK$3001,MATCH($C1575,⑥商品照会CSV!$A$2:$A$3001,0)),1)))</f>
        <v/>
      </c>
      <c r="O1575" s="12" t="str">
        <f aca="false">IF($C1575="","",IFERROR(IF(INDEX(⑥商品照会CSV!$AN$2:$AN$3001,MATCH($C1575,⑥商品照会CSV!$A$2:$A$3001,0))=1,"バラ",IF(INDEX(⑥商品照会CSV!$AM$2:$AM$3001,MATCH($C1575,⑥商品照会CSV!$A$2:$A$3001,0))=1,"中間包装","ケース")),"ケース"))</f>
        <v/>
      </c>
      <c r="P1575" s="18"/>
      <c r="Q1575" s="14"/>
      <c r="R1575" s="17" t="str">
        <f aca="false">IF($C1575="","",N($Q1575)*N($K1575))</f>
        <v/>
      </c>
    </row>
    <row r="1576" customFormat="false" ht="15" hidden="false" customHeight="false" outlineLevel="0" collapsed="false">
      <c r="B1576" s="12" t="n">
        <v>1571</v>
      </c>
      <c r="C1576" s="36" t="str">
        <f aca="false">IF(①在庫CSV_発注日!$M1572="","",①在庫CSV_発注日!$M1572&amp;"")</f>
        <v/>
      </c>
      <c r="D1576" s="12" t="str">
        <f aca="false">IF($C1576="","",①在庫CSV_発注日!$N1572)</f>
        <v/>
      </c>
      <c r="E1576" s="12" t="str">
        <f aca="false">IF($C1576="","",①在庫CSV_発注日!$H1572)</f>
        <v/>
      </c>
      <c r="F1576" s="12" t="str">
        <f aca="false">IF($C1576="","",①在庫CSV_発注日!$L1572)</f>
        <v/>
      </c>
      <c r="G1576" s="18"/>
      <c r="H1576" s="17" t="str">
        <f aca="false">IF($C1576="","",N(①在庫CSV_発注日!$Z1572))</f>
        <v/>
      </c>
      <c r="I1576" s="37" t="str">
        <f aca="false">IF($C1576="","",SUMIFS(⑤減算マスタCSV!$L$2:$L$8001,⑤減算マスタCSV!$F$2:$F$8001,$C1576,⑤減算マスタCSV!$K$2:$K$8001,1))</f>
        <v/>
      </c>
      <c r="J1576" s="17" t="str">
        <f aca="false">IF($C1576="","",IFERROR(INDEX(⑤減算マスタCSV!$H$2:$H$8001,MATCH($C1576,⑤減算マスタCSV!$F$2:$F$8001,0)),1))</f>
        <v/>
      </c>
      <c r="K1576" s="17" t="str">
        <f aca="false">IF($C1576="","",MAX(1,IFERROR(INDEX(⑥商品照会CSV!$M$2:$M$3001,MATCH($C1576,⑥商品照会CSV!$A$2:$A$3001,0)),1)))</f>
        <v/>
      </c>
      <c r="L1576" s="40" t="str">
        <f aca="false">IF($C1576="","",IFERROR(INDEX(⑥商品照会CSV!$Q$2:$Q$3001,MATCH($C1576,⑥商品照会CSV!$A$2:$A$3001,0)),0))</f>
        <v/>
      </c>
      <c r="M1576" s="40" t="str">
        <f aca="false">IF($C1576="","",N($L1576)*N($K1576))</f>
        <v/>
      </c>
      <c r="N1576" s="17" t="str">
        <f aca="false">IF($C1576="","",MAX(1,IFERROR(INDEX(⑥商品照会CSV!$AK$2:$AK$3001,MATCH($C1576,⑥商品照会CSV!$A$2:$A$3001,0)),1)))</f>
        <v/>
      </c>
      <c r="O1576" s="12" t="str">
        <f aca="false">IF($C1576="","",IFERROR(IF(INDEX(⑥商品照会CSV!$AN$2:$AN$3001,MATCH($C1576,⑥商品照会CSV!$A$2:$A$3001,0))=1,"バラ",IF(INDEX(⑥商品照会CSV!$AM$2:$AM$3001,MATCH($C1576,⑥商品照会CSV!$A$2:$A$3001,0))=1,"中間包装","ケース")),"ケース"))</f>
        <v/>
      </c>
      <c r="P1576" s="18"/>
      <c r="Q1576" s="14"/>
      <c r="R1576" s="17" t="str">
        <f aca="false">IF($C1576="","",N($Q1576)*N($K1576))</f>
        <v/>
      </c>
    </row>
    <row r="1577" customFormat="false" ht="15" hidden="false" customHeight="false" outlineLevel="0" collapsed="false">
      <c r="B1577" s="12" t="n">
        <v>1572</v>
      </c>
      <c r="C1577" s="36" t="str">
        <f aca="false">IF(①在庫CSV_発注日!$M1573="","",①在庫CSV_発注日!$M1573&amp;"")</f>
        <v/>
      </c>
      <c r="D1577" s="12" t="str">
        <f aca="false">IF($C1577="","",①在庫CSV_発注日!$N1573)</f>
        <v/>
      </c>
      <c r="E1577" s="12" t="str">
        <f aca="false">IF($C1577="","",①在庫CSV_発注日!$H1573)</f>
        <v/>
      </c>
      <c r="F1577" s="12" t="str">
        <f aca="false">IF($C1577="","",①在庫CSV_発注日!$L1573)</f>
        <v/>
      </c>
      <c r="G1577" s="18"/>
      <c r="H1577" s="17" t="str">
        <f aca="false">IF($C1577="","",N(①在庫CSV_発注日!$Z1573))</f>
        <v/>
      </c>
      <c r="I1577" s="37" t="str">
        <f aca="false">IF($C1577="","",SUMIFS(⑤減算マスタCSV!$L$2:$L$8001,⑤減算マスタCSV!$F$2:$F$8001,$C1577,⑤減算マスタCSV!$K$2:$K$8001,1))</f>
        <v/>
      </c>
      <c r="J1577" s="17" t="str">
        <f aca="false">IF($C1577="","",IFERROR(INDEX(⑤減算マスタCSV!$H$2:$H$8001,MATCH($C1577,⑤減算マスタCSV!$F$2:$F$8001,0)),1))</f>
        <v/>
      </c>
      <c r="K1577" s="17" t="str">
        <f aca="false">IF($C1577="","",MAX(1,IFERROR(INDEX(⑥商品照会CSV!$M$2:$M$3001,MATCH($C1577,⑥商品照会CSV!$A$2:$A$3001,0)),1)))</f>
        <v/>
      </c>
      <c r="L1577" s="40" t="str">
        <f aca="false">IF($C1577="","",IFERROR(INDEX(⑥商品照会CSV!$Q$2:$Q$3001,MATCH($C1577,⑥商品照会CSV!$A$2:$A$3001,0)),0))</f>
        <v/>
      </c>
      <c r="M1577" s="40" t="str">
        <f aca="false">IF($C1577="","",N($L1577)*N($K1577))</f>
        <v/>
      </c>
      <c r="N1577" s="17" t="str">
        <f aca="false">IF($C1577="","",MAX(1,IFERROR(INDEX(⑥商品照会CSV!$AK$2:$AK$3001,MATCH($C1577,⑥商品照会CSV!$A$2:$A$3001,0)),1)))</f>
        <v/>
      </c>
      <c r="O1577" s="12" t="str">
        <f aca="false">IF($C1577="","",IFERROR(IF(INDEX(⑥商品照会CSV!$AN$2:$AN$3001,MATCH($C1577,⑥商品照会CSV!$A$2:$A$3001,0))=1,"バラ",IF(INDEX(⑥商品照会CSV!$AM$2:$AM$3001,MATCH($C1577,⑥商品照会CSV!$A$2:$A$3001,0))=1,"中間包装","ケース")),"ケース"))</f>
        <v/>
      </c>
      <c r="P1577" s="18"/>
      <c r="Q1577" s="14"/>
      <c r="R1577" s="17" t="str">
        <f aca="false">IF($C1577="","",N($Q1577)*N($K1577))</f>
        <v/>
      </c>
    </row>
    <row r="1578" customFormat="false" ht="15" hidden="false" customHeight="false" outlineLevel="0" collapsed="false">
      <c r="B1578" s="12" t="n">
        <v>1573</v>
      </c>
      <c r="C1578" s="36" t="str">
        <f aca="false">IF(①在庫CSV_発注日!$M1574="","",①在庫CSV_発注日!$M1574&amp;"")</f>
        <v/>
      </c>
      <c r="D1578" s="12" t="str">
        <f aca="false">IF($C1578="","",①在庫CSV_発注日!$N1574)</f>
        <v/>
      </c>
      <c r="E1578" s="12" t="str">
        <f aca="false">IF($C1578="","",①在庫CSV_発注日!$H1574)</f>
        <v/>
      </c>
      <c r="F1578" s="12" t="str">
        <f aca="false">IF($C1578="","",①在庫CSV_発注日!$L1574)</f>
        <v/>
      </c>
      <c r="G1578" s="18"/>
      <c r="H1578" s="17" t="str">
        <f aca="false">IF($C1578="","",N(①在庫CSV_発注日!$Z1574))</f>
        <v/>
      </c>
      <c r="I1578" s="37" t="str">
        <f aca="false">IF($C1578="","",SUMIFS(⑤減算マスタCSV!$L$2:$L$8001,⑤減算マスタCSV!$F$2:$F$8001,$C1578,⑤減算マスタCSV!$K$2:$K$8001,1))</f>
        <v/>
      </c>
      <c r="J1578" s="17" t="str">
        <f aca="false">IF($C1578="","",IFERROR(INDEX(⑤減算マスタCSV!$H$2:$H$8001,MATCH($C1578,⑤減算マスタCSV!$F$2:$F$8001,0)),1))</f>
        <v/>
      </c>
      <c r="K1578" s="17" t="str">
        <f aca="false">IF($C1578="","",MAX(1,IFERROR(INDEX(⑥商品照会CSV!$M$2:$M$3001,MATCH($C1578,⑥商品照会CSV!$A$2:$A$3001,0)),1)))</f>
        <v/>
      </c>
      <c r="L1578" s="40" t="str">
        <f aca="false">IF($C1578="","",IFERROR(INDEX(⑥商品照会CSV!$Q$2:$Q$3001,MATCH($C1578,⑥商品照会CSV!$A$2:$A$3001,0)),0))</f>
        <v/>
      </c>
      <c r="M1578" s="40" t="str">
        <f aca="false">IF($C1578="","",N($L1578)*N($K1578))</f>
        <v/>
      </c>
      <c r="N1578" s="17" t="str">
        <f aca="false">IF($C1578="","",MAX(1,IFERROR(INDEX(⑥商品照会CSV!$AK$2:$AK$3001,MATCH($C1578,⑥商品照会CSV!$A$2:$A$3001,0)),1)))</f>
        <v/>
      </c>
      <c r="O1578" s="12" t="str">
        <f aca="false">IF($C1578="","",IFERROR(IF(INDEX(⑥商品照会CSV!$AN$2:$AN$3001,MATCH($C1578,⑥商品照会CSV!$A$2:$A$3001,0))=1,"バラ",IF(INDEX(⑥商品照会CSV!$AM$2:$AM$3001,MATCH($C1578,⑥商品照会CSV!$A$2:$A$3001,0))=1,"中間包装","ケース")),"ケース"))</f>
        <v/>
      </c>
      <c r="P1578" s="18"/>
      <c r="Q1578" s="14"/>
      <c r="R1578" s="17" t="str">
        <f aca="false">IF($C1578="","",N($Q1578)*N($K1578))</f>
        <v/>
      </c>
    </row>
    <row r="1579" customFormat="false" ht="15" hidden="false" customHeight="false" outlineLevel="0" collapsed="false">
      <c r="B1579" s="12" t="n">
        <v>1574</v>
      </c>
      <c r="C1579" s="36" t="str">
        <f aca="false">IF(①在庫CSV_発注日!$M1575="","",①在庫CSV_発注日!$M1575&amp;"")</f>
        <v/>
      </c>
      <c r="D1579" s="12" t="str">
        <f aca="false">IF($C1579="","",①在庫CSV_発注日!$N1575)</f>
        <v/>
      </c>
      <c r="E1579" s="12" t="str">
        <f aca="false">IF($C1579="","",①在庫CSV_発注日!$H1575)</f>
        <v/>
      </c>
      <c r="F1579" s="12" t="str">
        <f aca="false">IF($C1579="","",①在庫CSV_発注日!$L1575)</f>
        <v/>
      </c>
      <c r="G1579" s="18"/>
      <c r="H1579" s="17" t="str">
        <f aca="false">IF($C1579="","",N(①在庫CSV_発注日!$Z1575))</f>
        <v/>
      </c>
      <c r="I1579" s="37" t="str">
        <f aca="false">IF($C1579="","",SUMIFS(⑤減算マスタCSV!$L$2:$L$8001,⑤減算マスタCSV!$F$2:$F$8001,$C1579,⑤減算マスタCSV!$K$2:$K$8001,1))</f>
        <v/>
      </c>
      <c r="J1579" s="17" t="str">
        <f aca="false">IF($C1579="","",IFERROR(INDEX(⑤減算マスタCSV!$H$2:$H$8001,MATCH($C1579,⑤減算マスタCSV!$F$2:$F$8001,0)),1))</f>
        <v/>
      </c>
      <c r="K1579" s="17" t="str">
        <f aca="false">IF($C1579="","",MAX(1,IFERROR(INDEX(⑥商品照会CSV!$M$2:$M$3001,MATCH($C1579,⑥商品照会CSV!$A$2:$A$3001,0)),1)))</f>
        <v/>
      </c>
      <c r="L1579" s="40" t="str">
        <f aca="false">IF($C1579="","",IFERROR(INDEX(⑥商品照会CSV!$Q$2:$Q$3001,MATCH($C1579,⑥商品照会CSV!$A$2:$A$3001,0)),0))</f>
        <v/>
      </c>
      <c r="M1579" s="40" t="str">
        <f aca="false">IF($C1579="","",N($L1579)*N($K1579))</f>
        <v/>
      </c>
      <c r="N1579" s="17" t="str">
        <f aca="false">IF($C1579="","",MAX(1,IFERROR(INDEX(⑥商品照会CSV!$AK$2:$AK$3001,MATCH($C1579,⑥商品照会CSV!$A$2:$A$3001,0)),1)))</f>
        <v/>
      </c>
      <c r="O1579" s="12" t="str">
        <f aca="false">IF($C1579="","",IFERROR(IF(INDEX(⑥商品照会CSV!$AN$2:$AN$3001,MATCH($C1579,⑥商品照会CSV!$A$2:$A$3001,0))=1,"バラ",IF(INDEX(⑥商品照会CSV!$AM$2:$AM$3001,MATCH($C1579,⑥商品照会CSV!$A$2:$A$3001,0))=1,"中間包装","ケース")),"ケース"))</f>
        <v/>
      </c>
      <c r="P1579" s="18"/>
      <c r="Q1579" s="14"/>
      <c r="R1579" s="17" t="str">
        <f aca="false">IF($C1579="","",N($Q1579)*N($K1579))</f>
        <v/>
      </c>
    </row>
    <row r="1580" customFormat="false" ht="15" hidden="false" customHeight="false" outlineLevel="0" collapsed="false">
      <c r="B1580" s="12" t="n">
        <v>1575</v>
      </c>
      <c r="C1580" s="36" t="str">
        <f aca="false">IF(①在庫CSV_発注日!$M1576="","",①在庫CSV_発注日!$M1576&amp;"")</f>
        <v/>
      </c>
      <c r="D1580" s="12" t="str">
        <f aca="false">IF($C1580="","",①在庫CSV_発注日!$N1576)</f>
        <v/>
      </c>
      <c r="E1580" s="12" t="str">
        <f aca="false">IF($C1580="","",①在庫CSV_発注日!$H1576)</f>
        <v/>
      </c>
      <c r="F1580" s="12" t="str">
        <f aca="false">IF($C1580="","",①在庫CSV_発注日!$L1576)</f>
        <v/>
      </c>
      <c r="G1580" s="18"/>
      <c r="H1580" s="17" t="str">
        <f aca="false">IF($C1580="","",N(①在庫CSV_発注日!$Z1576))</f>
        <v/>
      </c>
      <c r="I1580" s="37" t="str">
        <f aca="false">IF($C1580="","",SUMIFS(⑤減算マスタCSV!$L$2:$L$8001,⑤減算マスタCSV!$F$2:$F$8001,$C1580,⑤減算マスタCSV!$K$2:$K$8001,1))</f>
        <v/>
      </c>
      <c r="J1580" s="17" t="str">
        <f aca="false">IF($C1580="","",IFERROR(INDEX(⑤減算マスタCSV!$H$2:$H$8001,MATCH($C1580,⑤減算マスタCSV!$F$2:$F$8001,0)),1))</f>
        <v/>
      </c>
      <c r="K1580" s="17" t="str">
        <f aca="false">IF($C1580="","",MAX(1,IFERROR(INDEX(⑥商品照会CSV!$M$2:$M$3001,MATCH($C1580,⑥商品照会CSV!$A$2:$A$3001,0)),1)))</f>
        <v/>
      </c>
      <c r="L1580" s="40" t="str">
        <f aca="false">IF($C1580="","",IFERROR(INDEX(⑥商品照会CSV!$Q$2:$Q$3001,MATCH($C1580,⑥商品照会CSV!$A$2:$A$3001,0)),0))</f>
        <v/>
      </c>
      <c r="M1580" s="40" t="str">
        <f aca="false">IF($C1580="","",N($L1580)*N($K1580))</f>
        <v/>
      </c>
      <c r="N1580" s="17" t="str">
        <f aca="false">IF($C1580="","",MAX(1,IFERROR(INDEX(⑥商品照会CSV!$AK$2:$AK$3001,MATCH($C1580,⑥商品照会CSV!$A$2:$A$3001,0)),1)))</f>
        <v/>
      </c>
      <c r="O1580" s="12" t="str">
        <f aca="false">IF($C1580="","",IFERROR(IF(INDEX(⑥商品照会CSV!$AN$2:$AN$3001,MATCH($C1580,⑥商品照会CSV!$A$2:$A$3001,0))=1,"バラ",IF(INDEX(⑥商品照会CSV!$AM$2:$AM$3001,MATCH($C1580,⑥商品照会CSV!$A$2:$A$3001,0))=1,"中間包装","ケース")),"ケース"))</f>
        <v/>
      </c>
      <c r="P1580" s="18"/>
      <c r="Q1580" s="14"/>
      <c r="R1580" s="17" t="str">
        <f aca="false">IF($C1580="","",N($Q1580)*N($K1580))</f>
        <v/>
      </c>
    </row>
    <row r="1581" customFormat="false" ht="15" hidden="false" customHeight="false" outlineLevel="0" collapsed="false">
      <c r="B1581" s="12" t="n">
        <v>1576</v>
      </c>
      <c r="C1581" s="36" t="str">
        <f aca="false">IF(①在庫CSV_発注日!$M1577="","",①在庫CSV_発注日!$M1577&amp;"")</f>
        <v/>
      </c>
      <c r="D1581" s="12" t="str">
        <f aca="false">IF($C1581="","",①在庫CSV_発注日!$N1577)</f>
        <v/>
      </c>
      <c r="E1581" s="12" t="str">
        <f aca="false">IF($C1581="","",①在庫CSV_発注日!$H1577)</f>
        <v/>
      </c>
      <c r="F1581" s="12" t="str">
        <f aca="false">IF($C1581="","",①在庫CSV_発注日!$L1577)</f>
        <v/>
      </c>
      <c r="G1581" s="18"/>
      <c r="H1581" s="17" t="str">
        <f aca="false">IF($C1581="","",N(①在庫CSV_発注日!$Z1577))</f>
        <v/>
      </c>
      <c r="I1581" s="37" t="str">
        <f aca="false">IF($C1581="","",SUMIFS(⑤減算マスタCSV!$L$2:$L$8001,⑤減算マスタCSV!$F$2:$F$8001,$C1581,⑤減算マスタCSV!$K$2:$K$8001,1))</f>
        <v/>
      </c>
      <c r="J1581" s="17" t="str">
        <f aca="false">IF($C1581="","",IFERROR(INDEX(⑤減算マスタCSV!$H$2:$H$8001,MATCH($C1581,⑤減算マスタCSV!$F$2:$F$8001,0)),1))</f>
        <v/>
      </c>
      <c r="K1581" s="17" t="str">
        <f aca="false">IF($C1581="","",MAX(1,IFERROR(INDEX(⑥商品照会CSV!$M$2:$M$3001,MATCH($C1581,⑥商品照会CSV!$A$2:$A$3001,0)),1)))</f>
        <v/>
      </c>
      <c r="L1581" s="40" t="str">
        <f aca="false">IF($C1581="","",IFERROR(INDEX(⑥商品照会CSV!$Q$2:$Q$3001,MATCH($C1581,⑥商品照会CSV!$A$2:$A$3001,0)),0))</f>
        <v/>
      </c>
      <c r="M1581" s="40" t="str">
        <f aca="false">IF($C1581="","",N($L1581)*N($K1581))</f>
        <v/>
      </c>
      <c r="N1581" s="17" t="str">
        <f aca="false">IF($C1581="","",MAX(1,IFERROR(INDEX(⑥商品照会CSV!$AK$2:$AK$3001,MATCH($C1581,⑥商品照会CSV!$A$2:$A$3001,0)),1)))</f>
        <v/>
      </c>
      <c r="O1581" s="12" t="str">
        <f aca="false">IF($C1581="","",IFERROR(IF(INDEX(⑥商品照会CSV!$AN$2:$AN$3001,MATCH($C1581,⑥商品照会CSV!$A$2:$A$3001,0))=1,"バラ",IF(INDEX(⑥商品照会CSV!$AM$2:$AM$3001,MATCH($C1581,⑥商品照会CSV!$A$2:$A$3001,0))=1,"中間包装","ケース")),"ケース"))</f>
        <v/>
      </c>
      <c r="P1581" s="18"/>
      <c r="Q1581" s="14"/>
      <c r="R1581" s="17" t="str">
        <f aca="false">IF($C1581="","",N($Q1581)*N($K1581))</f>
        <v/>
      </c>
    </row>
    <row r="1582" customFormat="false" ht="15" hidden="false" customHeight="false" outlineLevel="0" collapsed="false">
      <c r="B1582" s="12" t="n">
        <v>1577</v>
      </c>
      <c r="C1582" s="36" t="str">
        <f aca="false">IF(①在庫CSV_発注日!$M1578="","",①在庫CSV_発注日!$M1578&amp;"")</f>
        <v/>
      </c>
      <c r="D1582" s="12" t="str">
        <f aca="false">IF($C1582="","",①在庫CSV_発注日!$N1578)</f>
        <v/>
      </c>
      <c r="E1582" s="12" t="str">
        <f aca="false">IF($C1582="","",①在庫CSV_発注日!$H1578)</f>
        <v/>
      </c>
      <c r="F1582" s="12" t="str">
        <f aca="false">IF($C1582="","",①在庫CSV_発注日!$L1578)</f>
        <v/>
      </c>
      <c r="G1582" s="18"/>
      <c r="H1582" s="17" t="str">
        <f aca="false">IF($C1582="","",N(①在庫CSV_発注日!$Z1578))</f>
        <v/>
      </c>
      <c r="I1582" s="37" t="str">
        <f aca="false">IF($C1582="","",SUMIFS(⑤減算マスタCSV!$L$2:$L$8001,⑤減算マスタCSV!$F$2:$F$8001,$C1582,⑤減算マスタCSV!$K$2:$K$8001,1))</f>
        <v/>
      </c>
      <c r="J1582" s="17" t="str">
        <f aca="false">IF($C1582="","",IFERROR(INDEX(⑤減算マスタCSV!$H$2:$H$8001,MATCH($C1582,⑤減算マスタCSV!$F$2:$F$8001,0)),1))</f>
        <v/>
      </c>
      <c r="K1582" s="17" t="str">
        <f aca="false">IF($C1582="","",MAX(1,IFERROR(INDEX(⑥商品照会CSV!$M$2:$M$3001,MATCH($C1582,⑥商品照会CSV!$A$2:$A$3001,0)),1)))</f>
        <v/>
      </c>
      <c r="L1582" s="40" t="str">
        <f aca="false">IF($C1582="","",IFERROR(INDEX(⑥商品照会CSV!$Q$2:$Q$3001,MATCH($C1582,⑥商品照会CSV!$A$2:$A$3001,0)),0))</f>
        <v/>
      </c>
      <c r="M1582" s="40" t="str">
        <f aca="false">IF($C1582="","",N($L1582)*N($K1582))</f>
        <v/>
      </c>
      <c r="N1582" s="17" t="str">
        <f aca="false">IF($C1582="","",MAX(1,IFERROR(INDEX(⑥商品照会CSV!$AK$2:$AK$3001,MATCH($C1582,⑥商品照会CSV!$A$2:$A$3001,0)),1)))</f>
        <v/>
      </c>
      <c r="O1582" s="12" t="str">
        <f aca="false">IF($C1582="","",IFERROR(IF(INDEX(⑥商品照会CSV!$AN$2:$AN$3001,MATCH($C1582,⑥商品照会CSV!$A$2:$A$3001,0))=1,"バラ",IF(INDEX(⑥商品照会CSV!$AM$2:$AM$3001,MATCH($C1582,⑥商品照会CSV!$A$2:$A$3001,0))=1,"中間包装","ケース")),"ケース"))</f>
        <v/>
      </c>
      <c r="P1582" s="18"/>
      <c r="Q1582" s="14"/>
      <c r="R1582" s="17" t="str">
        <f aca="false">IF($C1582="","",N($Q1582)*N($K1582))</f>
        <v/>
      </c>
    </row>
    <row r="1583" customFormat="false" ht="15" hidden="false" customHeight="false" outlineLevel="0" collapsed="false">
      <c r="B1583" s="12" t="n">
        <v>1578</v>
      </c>
      <c r="C1583" s="36" t="str">
        <f aca="false">IF(①在庫CSV_発注日!$M1579="","",①在庫CSV_発注日!$M1579&amp;"")</f>
        <v/>
      </c>
      <c r="D1583" s="12" t="str">
        <f aca="false">IF($C1583="","",①在庫CSV_発注日!$N1579)</f>
        <v/>
      </c>
      <c r="E1583" s="12" t="str">
        <f aca="false">IF($C1583="","",①在庫CSV_発注日!$H1579)</f>
        <v/>
      </c>
      <c r="F1583" s="12" t="str">
        <f aca="false">IF($C1583="","",①在庫CSV_発注日!$L1579)</f>
        <v/>
      </c>
      <c r="G1583" s="18"/>
      <c r="H1583" s="17" t="str">
        <f aca="false">IF($C1583="","",N(①在庫CSV_発注日!$Z1579))</f>
        <v/>
      </c>
      <c r="I1583" s="37" t="str">
        <f aca="false">IF($C1583="","",SUMIFS(⑤減算マスタCSV!$L$2:$L$8001,⑤減算マスタCSV!$F$2:$F$8001,$C1583,⑤減算マスタCSV!$K$2:$K$8001,1))</f>
        <v/>
      </c>
      <c r="J1583" s="17" t="str">
        <f aca="false">IF($C1583="","",IFERROR(INDEX(⑤減算マスタCSV!$H$2:$H$8001,MATCH($C1583,⑤減算マスタCSV!$F$2:$F$8001,0)),1))</f>
        <v/>
      </c>
      <c r="K1583" s="17" t="str">
        <f aca="false">IF($C1583="","",MAX(1,IFERROR(INDEX(⑥商品照会CSV!$M$2:$M$3001,MATCH($C1583,⑥商品照会CSV!$A$2:$A$3001,0)),1)))</f>
        <v/>
      </c>
      <c r="L1583" s="40" t="str">
        <f aca="false">IF($C1583="","",IFERROR(INDEX(⑥商品照会CSV!$Q$2:$Q$3001,MATCH($C1583,⑥商品照会CSV!$A$2:$A$3001,0)),0))</f>
        <v/>
      </c>
      <c r="M1583" s="40" t="str">
        <f aca="false">IF($C1583="","",N($L1583)*N($K1583))</f>
        <v/>
      </c>
      <c r="N1583" s="17" t="str">
        <f aca="false">IF($C1583="","",MAX(1,IFERROR(INDEX(⑥商品照会CSV!$AK$2:$AK$3001,MATCH($C1583,⑥商品照会CSV!$A$2:$A$3001,0)),1)))</f>
        <v/>
      </c>
      <c r="O1583" s="12" t="str">
        <f aca="false">IF($C1583="","",IFERROR(IF(INDEX(⑥商品照会CSV!$AN$2:$AN$3001,MATCH($C1583,⑥商品照会CSV!$A$2:$A$3001,0))=1,"バラ",IF(INDEX(⑥商品照会CSV!$AM$2:$AM$3001,MATCH($C1583,⑥商品照会CSV!$A$2:$A$3001,0))=1,"中間包装","ケース")),"ケース"))</f>
        <v/>
      </c>
      <c r="P1583" s="18"/>
      <c r="Q1583" s="14"/>
      <c r="R1583" s="17" t="str">
        <f aca="false">IF($C1583="","",N($Q1583)*N($K1583))</f>
        <v/>
      </c>
    </row>
    <row r="1584" customFormat="false" ht="15" hidden="false" customHeight="false" outlineLevel="0" collapsed="false">
      <c r="B1584" s="12" t="n">
        <v>1579</v>
      </c>
      <c r="C1584" s="36" t="str">
        <f aca="false">IF(①在庫CSV_発注日!$M1580="","",①在庫CSV_発注日!$M1580&amp;"")</f>
        <v/>
      </c>
      <c r="D1584" s="12" t="str">
        <f aca="false">IF($C1584="","",①在庫CSV_発注日!$N1580)</f>
        <v/>
      </c>
      <c r="E1584" s="12" t="str">
        <f aca="false">IF($C1584="","",①在庫CSV_発注日!$H1580)</f>
        <v/>
      </c>
      <c r="F1584" s="12" t="str">
        <f aca="false">IF($C1584="","",①在庫CSV_発注日!$L1580)</f>
        <v/>
      </c>
      <c r="G1584" s="18"/>
      <c r="H1584" s="17" t="str">
        <f aca="false">IF($C1584="","",N(①在庫CSV_発注日!$Z1580))</f>
        <v/>
      </c>
      <c r="I1584" s="37" t="str">
        <f aca="false">IF($C1584="","",SUMIFS(⑤減算マスタCSV!$L$2:$L$8001,⑤減算マスタCSV!$F$2:$F$8001,$C1584,⑤減算マスタCSV!$K$2:$K$8001,1))</f>
        <v/>
      </c>
      <c r="J1584" s="17" t="str">
        <f aca="false">IF($C1584="","",IFERROR(INDEX(⑤減算マスタCSV!$H$2:$H$8001,MATCH($C1584,⑤減算マスタCSV!$F$2:$F$8001,0)),1))</f>
        <v/>
      </c>
      <c r="K1584" s="17" t="str">
        <f aca="false">IF($C1584="","",MAX(1,IFERROR(INDEX(⑥商品照会CSV!$M$2:$M$3001,MATCH($C1584,⑥商品照会CSV!$A$2:$A$3001,0)),1)))</f>
        <v/>
      </c>
      <c r="L1584" s="40" t="str">
        <f aca="false">IF($C1584="","",IFERROR(INDEX(⑥商品照会CSV!$Q$2:$Q$3001,MATCH($C1584,⑥商品照会CSV!$A$2:$A$3001,0)),0))</f>
        <v/>
      </c>
      <c r="M1584" s="40" t="str">
        <f aca="false">IF($C1584="","",N($L1584)*N($K1584))</f>
        <v/>
      </c>
      <c r="N1584" s="17" t="str">
        <f aca="false">IF($C1584="","",MAX(1,IFERROR(INDEX(⑥商品照会CSV!$AK$2:$AK$3001,MATCH($C1584,⑥商品照会CSV!$A$2:$A$3001,0)),1)))</f>
        <v/>
      </c>
      <c r="O1584" s="12" t="str">
        <f aca="false">IF($C1584="","",IFERROR(IF(INDEX(⑥商品照会CSV!$AN$2:$AN$3001,MATCH($C1584,⑥商品照会CSV!$A$2:$A$3001,0))=1,"バラ",IF(INDEX(⑥商品照会CSV!$AM$2:$AM$3001,MATCH($C1584,⑥商品照会CSV!$A$2:$A$3001,0))=1,"中間包装","ケース")),"ケース"))</f>
        <v/>
      </c>
      <c r="P1584" s="18"/>
      <c r="Q1584" s="14"/>
      <c r="R1584" s="17" t="str">
        <f aca="false">IF($C1584="","",N($Q1584)*N($K1584))</f>
        <v/>
      </c>
    </row>
    <row r="1585" customFormat="false" ht="15" hidden="false" customHeight="false" outlineLevel="0" collapsed="false">
      <c r="B1585" s="12" t="n">
        <v>1580</v>
      </c>
      <c r="C1585" s="36" t="str">
        <f aca="false">IF(①在庫CSV_発注日!$M1581="","",①在庫CSV_発注日!$M1581&amp;"")</f>
        <v/>
      </c>
      <c r="D1585" s="12" t="str">
        <f aca="false">IF($C1585="","",①在庫CSV_発注日!$N1581)</f>
        <v/>
      </c>
      <c r="E1585" s="12" t="str">
        <f aca="false">IF($C1585="","",①在庫CSV_発注日!$H1581)</f>
        <v/>
      </c>
      <c r="F1585" s="12" t="str">
        <f aca="false">IF($C1585="","",①在庫CSV_発注日!$L1581)</f>
        <v/>
      </c>
      <c r="G1585" s="18"/>
      <c r="H1585" s="17" t="str">
        <f aca="false">IF($C1585="","",N(①在庫CSV_発注日!$Z1581))</f>
        <v/>
      </c>
      <c r="I1585" s="37" t="str">
        <f aca="false">IF($C1585="","",SUMIFS(⑤減算マスタCSV!$L$2:$L$8001,⑤減算マスタCSV!$F$2:$F$8001,$C1585,⑤減算マスタCSV!$K$2:$K$8001,1))</f>
        <v/>
      </c>
      <c r="J1585" s="17" t="str">
        <f aca="false">IF($C1585="","",IFERROR(INDEX(⑤減算マスタCSV!$H$2:$H$8001,MATCH($C1585,⑤減算マスタCSV!$F$2:$F$8001,0)),1))</f>
        <v/>
      </c>
      <c r="K1585" s="17" t="str">
        <f aca="false">IF($C1585="","",MAX(1,IFERROR(INDEX(⑥商品照会CSV!$M$2:$M$3001,MATCH($C1585,⑥商品照会CSV!$A$2:$A$3001,0)),1)))</f>
        <v/>
      </c>
      <c r="L1585" s="40" t="str">
        <f aca="false">IF($C1585="","",IFERROR(INDEX(⑥商品照会CSV!$Q$2:$Q$3001,MATCH($C1585,⑥商品照会CSV!$A$2:$A$3001,0)),0))</f>
        <v/>
      </c>
      <c r="M1585" s="40" t="str">
        <f aca="false">IF($C1585="","",N($L1585)*N($K1585))</f>
        <v/>
      </c>
      <c r="N1585" s="17" t="str">
        <f aca="false">IF($C1585="","",MAX(1,IFERROR(INDEX(⑥商品照会CSV!$AK$2:$AK$3001,MATCH($C1585,⑥商品照会CSV!$A$2:$A$3001,0)),1)))</f>
        <v/>
      </c>
      <c r="O1585" s="12" t="str">
        <f aca="false">IF($C1585="","",IFERROR(IF(INDEX(⑥商品照会CSV!$AN$2:$AN$3001,MATCH($C1585,⑥商品照会CSV!$A$2:$A$3001,0))=1,"バラ",IF(INDEX(⑥商品照会CSV!$AM$2:$AM$3001,MATCH($C1585,⑥商品照会CSV!$A$2:$A$3001,0))=1,"中間包装","ケース")),"ケース"))</f>
        <v/>
      </c>
      <c r="P1585" s="18"/>
      <c r="Q1585" s="14"/>
      <c r="R1585" s="17" t="str">
        <f aca="false">IF($C1585="","",N($Q1585)*N($K1585))</f>
        <v/>
      </c>
    </row>
    <row r="1586" customFormat="false" ht="15" hidden="false" customHeight="false" outlineLevel="0" collapsed="false">
      <c r="B1586" s="12" t="n">
        <v>1581</v>
      </c>
      <c r="C1586" s="36" t="str">
        <f aca="false">IF(①在庫CSV_発注日!$M1582="","",①在庫CSV_発注日!$M1582&amp;"")</f>
        <v/>
      </c>
      <c r="D1586" s="12" t="str">
        <f aca="false">IF($C1586="","",①在庫CSV_発注日!$N1582)</f>
        <v/>
      </c>
      <c r="E1586" s="12" t="str">
        <f aca="false">IF($C1586="","",①在庫CSV_発注日!$H1582)</f>
        <v/>
      </c>
      <c r="F1586" s="12" t="str">
        <f aca="false">IF($C1586="","",①在庫CSV_発注日!$L1582)</f>
        <v/>
      </c>
      <c r="G1586" s="18"/>
      <c r="H1586" s="17" t="str">
        <f aca="false">IF($C1586="","",N(①在庫CSV_発注日!$Z1582))</f>
        <v/>
      </c>
      <c r="I1586" s="37" t="str">
        <f aca="false">IF($C1586="","",SUMIFS(⑤減算マスタCSV!$L$2:$L$8001,⑤減算マスタCSV!$F$2:$F$8001,$C1586,⑤減算マスタCSV!$K$2:$K$8001,1))</f>
        <v/>
      </c>
      <c r="J1586" s="17" t="str">
        <f aca="false">IF($C1586="","",IFERROR(INDEX(⑤減算マスタCSV!$H$2:$H$8001,MATCH($C1586,⑤減算マスタCSV!$F$2:$F$8001,0)),1))</f>
        <v/>
      </c>
      <c r="K1586" s="17" t="str">
        <f aca="false">IF($C1586="","",MAX(1,IFERROR(INDEX(⑥商品照会CSV!$M$2:$M$3001,MATCH($C1586,⑥商品照会CSV!$A$2:$A$3001,0)),1)))</f>
        <v/>
      </c>
      <c r="L1586" s="40" t="str">
        <f aca="false">IF($C1586="","",IFERROR(INDEX(⑥商品照会CSV!$Q$2:$Q$3001,MATCH($C1586,⑥商品照会CSV!$A$2:$A$3001,0)),0))</f>
        <v/>
      </c>
      <c r="M1586" s="40" t="str">
        <f aca="false">IF($C1586="","",N($L1586)*N($K1586))</f>
        <v/>
      </c>
      <c r="N1586" s="17" t="str">
        <f aca="false">IF($C1586="","",MAX(1,IFERROR(INDEX(⑥商品照会CSV!$AK$2:$AK$3001,MATCH($C1586,⑥商品照会CSV!$A$2:$A$3001,0)),1)))</f>
        <v/>
      </c>
      <c r="O1586" s="12" t="str">
        <f aca="false">IF($C1586="","",IFERROR(IF(INDEX(⑥商品照会CSV!$AN$2:$AN$3001,MATCH($C1586,⑥商品照会CSV!$A$2:$A$3001,0))=1,"バラ",IF(INDEX(⑥商品照会CSV!$AM$2:$AM$3001,MATCH($C1586,⑥商品照会CSV!$A$2:$A$3001,0))=1,"中間包装","ケース")),"ケース"))</f>
        <v/>
      </c>
      <c r="P1586" s="18"/>
      <c r="Q1586" s="14"/>
      <c r="R1586" s="17" t="str">
        <f aca="false">IF($C1586="","",N($Q1586)*N($K1586))</f>
        <v/>
      </c>
    </row>
    <row r="1587" customFormat="false" ht="15" hidden="false" customHeight="false" outlineLevel="0" collapsed="false">
      <c r="B1587" s="12" t="n">
        <v>1582</v>
      </c>
      <c r="C1587" s="36" t="str">
        <f aca="false">IF(①在庫CSV_発注日!$M1583="","",①在庫CSV_発注日!$M1583&amp;"")</f>
        <v/>
      </c>
      <c r="D1587" s="12" t="str">
        <f aca="false">IF($C1587="","",①在庫CSV_発注日!$N1583)</f>
        <v/>
      </c>
      <c r="E1587" s="12" t="str">
        <f aca="false">IF($C1587="","",①在庫CSV_発注日!$H1583)</f>
        <v/>
      </c>
      <c r="F1587" s="12" t="str">
        <f aca="false">IF($C1587="","",①在庫CSV_発注日!$L1583)</f>
        <v/>
      </c>
      <c r="G1587" s="18"/>
      <c r="H1587" s="17" t="str">
        <f aca="false">IF($C1587="","",N(①在庫CSV_発注日!$Z1583))</f>
        <v/>
      </c>
      <c r="I1587" s="37" t="str">
        <f aca="false">IF($C1587="","",SUMIFS(⑤減算マスタCSV!$L$2:$L$8001,⑤減算マスタCSV!$F$2:$F$8001,$C1587,⑤減算マスタCSV!$K$2:$K$8001,1))</f>
        <v/>
      </c>
      <c r="J1587" s="17" t="str">
        <f aca="false">IF($C1587="","",IFERROR(INDEX(⑤減算マスタCSV!$H$2:$H$8001,MATCH($C1587,⑤減算マスタCSV!$F$2:$F$8001,0)),1))</f>
        <v/>
      </c>
      <c r="K1587" s="17" t="str">
        <f aca="false">IF($C1587="","",MAX(1,IFERROR(INDEX(⑥商品照会CSV!$M$2:$M$3001,MATCH($C1587,⑥商品照会CSV!$A$2:$A$3001,0)),1)))</f>
        <v/>
      </c>
      <c r="L1587" s="40" t="str">
        <f aca="false">IF($C1587="","",IFERROR(INDEX(⑥商品照会CSV!$Q$2:$Q$3001,MATCH($C1587,⑥商品照会CSV!$A$2:$A$3001,0)),0))</f>
        <v/>
      </c>
      <c r="M1587" s="40" t="str">
        <f aca="false">IF($C1587="","",N($L1587)*N($K1587))</f>
        <v/>
      </c>
      <c r="N1587" s="17" t="str">
        <f aca="false">IF($C1587="","",MAX(1,IFERROR(INDEX(⑥商品照会CSV!$AK$2:$AK$3001,MATCH($C1587,⑥商品照会CSV!$A$2:$A$3001,0)),1)))</f>
        <v/>
      </c>
      <c r="O1587" s="12" t="str">
        <f aca="false">IF($C1587="","",IFERROR(IF(INDEX(⑥商品照会CSV!$AN$2:$AN$3001,MATCH($C1587,⑥商品照会CSV!$A$2:$A$3001,0))=1,"バラ",IF(INDEX(⑥商品照会CSV!$AM$2:$AM$3001,MATCH($C1587,⑥商品照会CSV!$A$2:$A$3001,0))=1,"中間包装","ケース")),"ケース"))</f>
        <v/>
      </c>
      <c r="P1587" s="18"/>
      <c r="Q1587" s="14"/>
      <c r="R1587" s="17" t="str">
        <f aca="false">IF($C1587="","",N($Q1587)*N($K1587))</f>
        <v/>
      </c>
    </row>
    <row r="1588" customFormat="false" ht="15" hidden="false" customHeight="false" outlineLevel="0" collapsed="false">
      <c r="B1588" s="12" t="n">
        <v>1583</v>
      </c>
      <c r="C1588" s="36" t="str">
        <f aca="false">IF(①在庫CSV_発注日!$M1584="","",①在庫CSV_発注日!$M1584&amp;"")</f>
        <v/>
      </c>
      <c r="D1588" s="12" t="str">
        <f aca="false">IF($C1588="","",①在庫CSV_発注日!$N1584)</f>
        <v/>
      </c>
      <c r="E1588" s="12" t="str">
        <f aca="false">IF($C1588="","",①在庫CSV_発注日!$H1584)</f>
        <v/>
      </c>
      <c r="F1588" s="12" t="str">
        <f aca="false">IF($C1588="","",①在庫CSV_発注日!$L1584)</f>
        <v/>
      </c>
      <c r="G1588" s="18"/>
      <c r="H1588" s="17" t="str">
        <f aca="false">IF($C1588="","",N(①在庫CSV_発注日!$Z1584))</f>
        <v/>
      </c>
      <c r="I1588" s="37" t="str">
        <f aca="false">IF($C1588="","",SUMIFS(⑤減算マスタCSV!$L$2:$L$8001,⑤減算マスタCSV!$F$2:$F$8001,$C1588,⑤減算マスタCSV!$K$2:$K$8001,1))</f>
        <v/>
      </c>
      <c r="J1588" s="17" t="str">
        <f aca="false">IF($C1588="","",IFERROR(INDEX(⑤減算マスタCSV!$H$2:$H$8001,MATCH($C1588,⑤減算マスタCSV!$F$2:$F$8001,0)),1))</f>
        <v/>
      </c>
      <c r="K1588" s="17" t="str">
        <f aca="false">IF($C1588="","",MAX(1,IFERROR(INDEX(⑥商品照会CSV!$M$2:$M$3001,MATCH($C1588,⑥商品照会CSV!$A$2:$A$3001,0)),1)))</f>
        <v/>
      </c>
      <c r="L1588" s="40" t="str">
        <f aca="false">IF($C1588="","",IFERROR(INDEX(⑥商品照会CSV!$Q$2:$Q$3001,MATCH($C1588,⑥商品照会CSV!$A$2:$A$3001,0)),0))</f>
        <v/>
      </c>
      <c r="M1588" s="40" t="str">
        <f aca="false">IF($C1588="","",N($L1588)*N($K1588))</f>
        <v/>
      </c>
      <c r="N1588" s="17" t="str">
        <f aca="false">IF($C1588="","",MAX(1,IFERROR(INDEX(⑥商品照会CSV!$AK$2:$AK$3001,MATCH($C1588,⑥商品照会CSV!$A$2:$A$3001,0)),1)))</f>
        <v/>
      </c>
      <c r="O1588" s="12" t="str">
        <f aca="false">IF($C1588="","",IFERROR(IF(INDEX(⑥商品照会CSV!$AN$2:$AN$3001,MATCH($C1588,⑥商品照会CSV!$A$2:$A$3001,0))=1,"バラ",IF(INDEX(⑥商品照会CSV!$AM$2:$AM$3001,MATCH($C1588,⑥商品照会CSV!$A$2:$A$3001,0))=1,"中間包装","ケース")),"ケース"))</f>
        <v/>
      </c>
      <c r="P1588" s="18"/>
      <c r="Q1588" s="14"/>
      <c r="R1588" s="17" t="str">
        <f aca="false">IF($C1588="","",N($Q1588)*N($K1588))</f>
        <v/>
      </c>
    </row>
    <row r="1589" customFormat="false" ht="15" hidden="false" customHeight="false" outlineLevel="0" collapsed="false">
      <c r="B1589" s="12" t="n">
        <v>1584</v>
      </c>
      <c r="C1589" s="36" t="str">
        <f aca="false">IF(①在庫CSV_発注日!$M1585="","",①在庫CSV_発注日!$M1585&amp;"")</f>
        <v/>
      </c>
      <c r="D1589" s="12" t="str">
        <f aca="false">IF($C1589="","",①在庫CSV_発注日!$N1585)</f>
        <v/>
      </c>
      <c r="E1589" s="12" t="str">
        <f aca="false">IF($C1589="","",①在庫CSV_発注日!$H1585)</f>
        <v/>
      </c>
      <c r="F1589" s="12" t="str">
        <f aca="false">IF($C1589="","",①在庫CSV_発注日!$L1585)</f>
        <v/>
      </c>
      <c r="G1589" s="18"/>
      <c r="H1589" s="17" t="str">
        <f aca="false">IF($C1589="","",N(①在庫CSV_発注日!$Z1585))</f>
        <v/>
      </c>
      <c r="I1589" s="37" t="str">
        <f aca="false">IF($C1589="","",SUMIFS(⑤減算マスタCSV!$L$2:$L$8001,⑤減算マスタCSV!$F$2:$F$8001,$C1589,⑤減算マスタCSV!$K$2:$K$8001,1))</f>
        <v/>
      </c>
      <c r="J1589" s="17" t="str">
        <f aca="false">IF($C1589="","",IFERROR(INDEX(⑤減算マスタCSV!$H$2:$H$8001,MATCH($C1589,⑤減算マスタCSV!$F$2:$F$8001,0)),1))</f>
        <v/>
      </c>
      <c r="K1589" s="17" t="str">
        <f aca="false">IF($C1589="","",MAX(1,IFERROR(INDEX(⑥商品照会CSV!$M$2:$M$3001,MATCH($C1589,⑥商品照会CSV!$A$2:$A$3001,0)),1)))</f>
        <v/>
      </c>
      <c r="L1589" s="40" t="str">
        <f aca="false">IF($C1589="","",IFERROR(INDEX(⑥商品照会CSV!$Q$2:$Q$3001,MATCH($C1589,⑥商品照会CSV!$A$2:$A$3001,0)),0))</f>
        <v/>
      </c>
      <c r="M1589" s="40" t="str">
        <f aca="false">IF($C1589="","",N($L1589)*N($K1589))</f>
        <v/>
      </c>
      <c r="N1589" s="17" t="str">
        <f aca="false">IF($C1589="","",MAX(1,IFERROR(INDEX(⑥商品照会CSV!$AK$2:$AK$3001,MATCH($C1589,⑥商品照会CSV!$A$2:$A$3001,0)),1)))</f>
        <v/>
      </c>
      <c r="O1589" s="12" t="str">
        <f aca="false">IF($C1589="","",IFERROR(IF(INDEX(⑥商品照会CSV!$AN$2:$AN$3001,MATCH($C1589,⑥商品照会CSV!$A$2:$A$3001,0))=1,"バラ",IF(INDEX(⑥商品照会CSV!$AM$2:$AM$3001,MATCH($C1589,⑥商品照会CSV!$A$2:$A$3001,0))=1,"中間包装","ケース")),"ケース"))</f>
        <v/>
      </c>
      <c r="P1589" s="18"/>
      <c r="Q1589" s="14"/>
      <c r="R1589" s="17" t="str">
        <f aca="false">IF($C1589="","",N($Q1589)*N($K1589))</f>
        <v/>
      </c>
    </row>
    <row r="1590" customFormat="false" ht="15" hidden="false" customHeight="false" outlineLevel="0" collapsed="false">
      <c r="B1590" s="12" t="n">
        <v>1585</v>
      </c>
      <c r="C1590" s="36" t="str">
        <f aca="false">IF(①在庫CSV_発注日!$M1586="","",①在庫CSV_発注日!$M1586&amp;"")</f>
        <v/>
      </c>
      <c r="D1590" s="12" t="str">
        <f aca="false">IF($C1590="","",①在庫CSV_発注日!$N1586)</f>
        <v/>
      </c>
      <c r="E1590" s="12" t="str">
        <f aca="false">IF($C1590="","",①在庫CSV_発注日!$H1586)</f>
        <v/>
      </c>
      <c r="F1590" s="12" t="str">
        <f aca="false">IF($C1590="","",①在庫CSV_発注日!$L1586)</f>
        <v/>
      </c>
      <c r="G1590" s="18"/>
      <c r="H1590" s="17" t="str">
        <f aca="false">IF($C1590="","",N(①在庫CSV_発注日!$Z1586))</f>
        <v/>
      </c>
      <c r="I1590" s="37" t="str">
        <f aca="false">IF($C1590="","",SUMIFS(⑤減算マスタCSV!$L$2:$L$8001,⑤減算マスタCSV!$F$2:$F$8001,$C1590,⑤減算マスタCSV!$K$2:$K$8001,1))</f>
        <v/>
      </c>
      <c r="J1590" s="17" t="str">
        <f aca="false">IF($C1590="","",IFERROR(INDEX(⑤減算マスタCSV!$H$2:$H$8001,MATCH($C1590,⑤減算マスタCSV!$F$2:$F$8001,0)),1))</f>
        <v/>
      </c>
      <c r="K1590" s="17" t="str">
        <f aca="false">IF($C1590="","",MAX(1,IFERROR(INDEX(⑥商品照会CSV!$M$2:$M$3001,MATCH($C1590,⑥商品照会CSV!$A$2:$A$3001,0)),1)))</f>
        <v/>
      </c>
      <c r="L1590" s="40" t="str">
        <f aca="false">IF($C1590="","",IFERROR(INDEX(⑥商品照会CSV!$Q$2:$Q$3001,MATCH($C1590,⑥商品照会CSV!$A$2:$A$3001,0)),0))</f>
        <v/>
      </c>
      <c r="M1590" s="40" t="str">
        <f aca="false">IF($C1590="","",N($L1590)*N($K1590))</f>
        <v/>
      </c>
      <c r="N1590" s="17" t="str">
        <f aca="false">IF($C1590="","",MAX(1,IFERROR(INDEX(⑥商品照会CSV!$AK$2:$AK$3001,MATCH($C1590,⑥商品照会CSV!$A$2:$A$3001,0)),1)))</f>
        <v/>
      </c>
      <c r="O1590" s="12" t="str">
        <f aca="false">IF($C1590="","",IFERROR(IF(INDEX(⑥商品照会CSV!$AN$2:$AN$3001,MATCH($C1590,⑥商品照会CSV!$A$2:$A$3001,0))=1,"バラ",IF(INDEX(⑥商品照会CSV!$AM$2:$AM$3001,MATCH($C1590,⑥商品照会CSV!$A$2:$A$3001,0))=1,"中間包装","ケース")),"ケース"))</f>
        <v/>
      </c>
      <c r="P1590" s="18"/>
      <c r="Q1590" s="14"/>
      <c r="R1590" s="17" t="str">
        <f aca="false">IF($C1590="","",N($Q1590)*N($K1590))</f>
        <v/>
      </c>
    </row>
    <row r="1591" customFormat="false" ht="15" hidden="false" customHeight="false" outlineLevel="0" collapsed="false">
      <c r="B1591" s="12" t="n">
        <v>1586</v>
      </c>
      <c r="C1591" s="36" t="str">
        <f aca="false">IF(①在庫CSV_発注日!$M1587="","",①在庫CSV_発注日!$M1587&amp;"")</f>
        <v/>
      </c>
      <c r="D1591" s="12" t="str">
        <f aca="false">IF($C1591="","",①在庫CSV_発注日!$N1587)</f>
        <v/>
      </c>
      <c r="E1591" s="12" t="str">
        <f aca="false">IF($C1591="","",①在庫CSV_発注日!$H1587)</f>
        <v/>
      </c>
      <c r="F1591" s="12" t="str">
        <f aca="false">IF($C1591="","",①在庫CSV_発注日!$L1587)</f>
        <v/>
      </c>
      <c r="G1591" s="18"/>
      <c r="H1591" s="17" t="str">
        <f aca="false">IF($C1591="","",N(①在庫CSV_発注日!$Z1587))</f>
        <v/>
      </c>
      <c r="I1591" s="37" t="str">
        <f aca="false">IF($C1591="","",SUMIFS(⑤減算マスタCSV!$L$2:$L$8001,⑤減算マスタCSV!$F$2:$F$8001,$C1591,⑤減算マスタCSV!$K$2:$K$8001,1))</f>
        <v/>
      </c>
      <c r="J1591" s="17" t="str">
        <f aca="false">IF($C1591="","",IFERROR(INDEX(⑤減算マスタCSV!$H$2:$H$8001,MATCH($C1591,⑤減算マスタCSV!$F$2:$F$8001,0)),1))</f>
        <v/>
      </c>
      <c r="K1591" s="17" t="str">
        <f aca="false">IF($C1591="","",MAX(1,IFERROR(INDEX(⑥商品照会CSV!$M$2:$M$3001,MATCH($C1591,⑥商品照会CSV!$A$2:$A$3001,0)),1)))</f>
        <v/>
      </c>
      <c r="L1591" s="40" t="str">
        <f aca="false">IF($C1591="","",IFERROR(INDEX(⑥商品照会CSV!$Q$2:$Q$3001,MATCH($C1591,⑥商品照会CSV!$A$2:$A$3001,0)),0))</f>
        <v/>
      </c>
      <c r="M1591" s="40" t="str">
        <f aca="false">IF($C1591="","",N($L1591)*N($K1591))</f>
        <v/>
      </c>
      <c r="N1591" s="17" t="str">
        <f aca="false">IF($C1591="","",MAX(1,IFERROR(INDEX(⑥商品照会CSV!$AK$2:$AK$3001,MATCH($C1591,⑥商品照会CSV!$A$2:$A$3001,0)),1)))</f>
        <v/>
      </c>
      <c r="O1591" s="12" t="str">
        <f aca="false">IF($C1591="","",IFERROR(IF(INDEX(⑥商品照会CSV!$AN$2:$AN$3001,MATCH($C1591,⑥商品照会CSV!$A$2:$A$3001,0))=1,"バラ",IF(INDEX(⑥商品照会CSV!$AM$2:$AM$3001,MATCH($C1591,⑥商品照会CSV!$A$2:$A$3001,0))=1,"中間包装","ケース")),"ケース"))</f>
        <v/>
      </c>
      <c r="P1591" s="18"/>
      <c r="Q1591" s="14"/>
      <c r="R1591" s="17" t="str">
        <f aca="false">IF($C1591="","",N($Q1591)*N($K1591))</f>
        <v/>
      </c>
    </row>
    <row r="1592" customFormat="false" ht="15" hidden="false" customHeight="false" outlineLevel="0" collapsed="false">
      <c r="B1592" s="12" t="n">
        <v>1587</v>
      </c>
      <c r="C1592" s="36" t="str">
        <f aca="false">IF(①在庫CSV_発注日!$M1588="","",①在庫CSV_発注日!$M1588&amp;"")</f>
        <v/>
      </c>
      <c r="D1592" s="12" t="str">
        <f aca="false">IF($C1592="","",①在庫CSV_発注日!$N1588)</f>
        <v/>
      </c>
      <c r="E1592" s="12" t="str">
        <f aca="false">IF($C1592="","",①在庫CSV_発注日!$H1588)</f>
        <v/>
      </c>
      <c r="F1592" s="12" t="str">
        <f aca="false">IF($C1592="","",①在庫CSV_発注日!$L1588)</f>
        <v/>
      </c>
      <c r="G1592" s="18"/>
      <c r="H1592" s="17" t="str">
        <f aca="false">IF($C1592="","",N(①在庫CSV_発注日!$Z1588))</f>
        <v/>
      </c>
      <c r="I1592" s="37" t="str">
        <f aca="false">IF($C1592="","",SUMIFS(⑤減算マスタCSV!$L$2:$L$8001,⑤減算マスタCSV!$F$2:$F$8001,$C1592,⑤減算マスタCSV!$K$2:$K$8001,1))</f>
        <v/>
      </c>
      <c r="J1592" s="17" t="str">
        <f aca="false">IF($C1592="","",IFERROR(INDEX(⑤減算マスタCSV!$H$2:$H$8001,MATCH($C1592,⑤減算マスタCSV!$F$2:$F$8001,0)),1))</f>
        <v/>
      </c>
      <c r="K1592" s="17" t="str">
        <f aca="false">IF($C1592="","",MAX(1,IFERROR(INDEX(⑥商品照会CSV!$M$2:$M$3001,MATCH($C1592,⑥商品照会CSV!$A$2:$A$3001,0)),1)))</f>
        <v/>
      </c>
      <c r="L1592" s="40" t="str">
        <f aca="false">IF($C1592="","",IFERROR(INDEX(⑥商品照会CSV!$Q$2:$Q$3001,MATCH($C1592,⑥商品照会CSV!$A$2:$A$3001,0)),0))</f>
        <v/>
      </c>
      <c r="M1592" s="40" t="str">
        <f aca="false">IF($C1592="","",N($L1592)*N($K1592))</f>
        <v/>
      </c>
      <c r="N1592" s="17" t="str">
        <f aca="false">IF($C1592="","",MAX(1,IFERROR(INDEX(⑥商品照会CSV!$AK$2:$AK$3001,MATCH($C1592,⑥商品照会CSV!$A$2:$A$3001,0)),1)))</f>
        <v/>
      </c>
      <c r="O1592" s="12" t="str">
        <f aca="false">IF($C1592="","",IFERROR(IF(INDEX(⑥商品照会CSV!$AN$2:$AN$3001,MATCH($C1592,⑥商品照会CSV!$A$2:$A$3001,0))=1,"バラ",IF(INDEX(⑥商品照会CSV!$AM$2:$AM$3001,MATCH($C1592,⑥商品照会CSV!$A$2:$A$3001,0))=1,"中間包装","ケース")),"ケース"))</f>
        <v/>
      </c>
      <c r="P1592" s="18"/>
      <c r="Q1592" s="14"/>
      <c r="R1592" s="17" t="str">
        <f aca="false">IF($C1592="","",N($Q1592)*N($K1592))</f>
        <v/>
      </c>
    </row>
    <row r="1593" customFormat="false" ht="15" hidden="false" customHeight="false" outlineLevel="0" collapsed="false">
      <c r="B1593" s="12" t="n">
        <v>1588</v>
      </c>
      <c r="C1593" s="36" t="str">
        <f aca="false">IF(①在庫CSV_発注日!$M1589="","",①在庫CSV_発注日!$M1589&amp;"")</f>
        <v/>
      </c>
      <c r="D1593" s="12" t="str">
        <f aca="false">IF($C1593="","",①在庫CSV_発注日!$N1589)</f>
        <v/>
      </c>
      <c r="E1593" s="12" t="str">
        <f aca="false">IF($C1593="","",①在庫CSV_発注日!$H1589)</f>
        <v/>
      </c>
      <c r="F1593" s="12" t="str">
        <f aca="false">IF($C1593="","",①在庫CSV_発注日!$L1589)</f>
        <v/>
      </c>
      <c r="G1593" s="18"/>
      <c r="H1593" s="17" t="str">
        <f aca="false">IF($C1593="","",N(①在庫CSV_発注日!$Z1589))</f>
        <v/>
      </c>
      <c r="I1593" s="37" t="str">
        <f aca="false">IF($C1593="","",SUMIFS(⑤減算マスタCSV!$L$2:$L$8001,⑤減算マスタCSV!$F$2:$F$8001,$C1593,⑤減算マスタCSV!$K$2:$K$8001,1))</f>
        <v/>
      </c>
      <c r="J1593" s="17" t="str">
        <f aca="false">IF($C1593="","",IFERROR(INDEX(⑤減算マスタCSV!$H$2:$H$8001,MATCH($C1593,⑤減算マスタCSV!$F$2:$F$8001,0)),1))</f>
        <v/>
      </c>
      <c r="K1593" s="17" t="str">
        <f aca="false">IF($C1593="","",MAX(1,IFERROR(INDEX(⑥商品照会CSV!$M$2:$M$3001,MATCH($C1593,⑥商品照会CSV!$A$2:$A$3001,0)),1)))</f>
        <v/>
      </c>
      <c r="L1593" s="40" t="str">
        <f aca="false">IF($C1593="","",IFERROR(INDEX(⑥商品照会CSV!$Q$2:$Q$3001,MATCH($C1593,⑥商品照会CSV!$A$2:$A$3001,0)),0))</f>
        <v/>
      </c>
      <c r="M1593" s="40" t="str">
        <f aca="false">IF($C1593="","",N($L1593)*N($K1593))</f>
        <v/>
      </c>
      <c r="N1593" s="17" t="str">
        <f aca="false">IF($C1593="","",MAX(1,IFERROR(INDEX(⑥商品照会CSV!$AK$2:$AK$3001,MATCH($C1593,⑥商品照会CSV!$A$2:$A$3001,0)),1)))</f>
        <v/>
      </c>
      <c r="O1593" s="12" t="str">
        <f aca="false">IF($C1593="","",IFERROR(IF(INDEX(⑥商品照会CSV!$AN$2:$AN$3001,MATCH($C1593,⑥商品照会CSV!$A$2:$A$3001,0))=1,"バラ",IF(INDEX(⑥商品照会CSV!$AM$2:$AM$3001,MATCH($C1593,⑥商品照会CSV!$A$2:$A$3001,0))=1,"中間包装","ケース")),"ケース"))</f>
        <v/>
      </c>
      <c r="P1593" s="18"/>
      <c r="Q1593" s="14"/>
      <c r="R1593" s="17" t="str">
        <f aca="false">IF($C1593="","",N($Q1593)*N($K1593))</f>
        <v/>
      </c>
    </row>
    <row r="1594" customFormat="false" ht="15" hidden="false" customHeight="false" outlineLevel="0" collapsed="false">
      <c r="B1594" s="12" t="n">
        <v>1589</v>
      </c>
      <c r="C1594" s="36" t="str">
        <f aca="false">IF(①在庫CSV_発注日!$M1590="","",①在庫CSV_発注日!$M1590&amp;"")</f>
        <v/>
      </c>
      <c r="D1594" s="12" t="str">
        <f aca="false">IF($C1594="","",①在庫CSV_発注日!$N1590)</f>
        <v/>
      </c>
      <c r="E1594" s="12" t="str">
        <f aca="false">IF($C1594="","",①在庫CSV_発注日!$H1590)</f>
        <v/>
      </c>
      <c r="F1594" s="12" t="str">
        <f aca="false">IF($C1594="","",①在庫CSV_発注日!$L1590)</f>
        <v/>
      </c>
      <c r="G1594" s="18"/>
      <c r="H1594" s="17" t="str">
        <f aca="false">IF($C1594="","",N(①在庫CSV_発注日!$Z1590))</f>
        <v/>
      </c>
      <c r="I1594" s="37" t="str">
        <f aca="false">IF($C1594="","",SUMIFS(⑤減算マスタCSV!$L$2:$L$8001,⑤減算マスタCSV!$F$2:$F$8001,$C1594,⑤減算マスタCSV!$K$2:$K$8001,1))</f>
        <v/>
      </c>
      <c r="J1594" s="17" t="str">
        <f aca="false">IF($C1594="","",IFERROR(INDEX(⑤減算マスタCSV!$H$2:$H$8001,MATCH($C1594,⑤減算マスタCSV!$F$2:$F$8001,0)),1))</f>
        <v/>
      </c>
      <c r="K1594" s="17" t="str">
        <f aca="false">IF($C1594="","",MAX(1,IFERROR(INDEX(⑥商品照会CSV!$M$2:$M$3001,MATCH($C1594,⑥商品照会CSV!$A$2:$A$3001,0)),1)))</f>
        <v/>
      </c>
      <c r="L1594" s="40" t="str">
        <f aca="false">IF($C1594="","",IFERROR(INDEX(⑥商品照会CSV!$Q$2:$Q$3001,MATCH($C1594,⑥商品照会CSV!$A$2:$A$3001,0)),0))</f>
        <v/>
      </c>
      <c r="M1594" s="40" t="str">
        <f aca="false">IF($C1594="","",N($L1594)*N($K1594))</f>
        <v/>
      </c>
      <c r="N1594" s="17" t="str">
        <f aca="false">IF($C1594="","",MAX(1,IFERROR(INDEX(⑥商品照会CSV!$AK$2:$AK$3001,MATCH($C1594,⑥商品照会CSV!$A$2:$A$3001,0)),1)))</f>
        <v/>
      </c>
      <c r="O1594" s="12" t="str">
        <f aca="false">IF($C1594="","",IFERROR(IF(INDEX(⑥商品照会CSV!$AN$2:$AN$3001,MATCH($C1594,⑥商品照会CSV!$A$2:$A$3001,0))=1,"バラ",IF(INDEX(⑥商品照会CSV!$AM$2:$AM$3001,MATCH($C1594,⑥商品照会CSV!$A$2:$A$3001,0))=1,"中間包装","ケース")),"ケース"))</f>
        <v/>
      </c>
      <c r="P1594" s="18"/>
      <c r="Q1594" s="14"/>
      <c r="R1594" s="17" t="str">
        <f aca="false">IF($C1594="","",N($Q1594)*N($K1594))</f>
        <v/>
      </c>
    </row>
    <row r="1595" customFormat="false" ht="15" hidden="false" customHeight="false" outlineLevel="0" collapsed="false">
      <c r="B1595" s="12" t="n">
        <v>1590</v>
      </c>
      <c r="C1595" s="36" t="str">
        <f aca="false">IF(①在庫CSV_発注日!$M1591="","",①在庫CSV_発注日!$M1591&amp;"")</f>
        <v/>
      </c>
      <c r="D1595" s="12" t="str">
        <f aca="false">IF($C1595="","",①在庫CSV_発注日!$N1591)</f>
        <v/>
      </c>
      <c r="E1595" s="12" t="str">
        <f aca="false">IF($C1595="","",①在庫CSV_発注日!$H1591)</f>
        <v/>
      </c>
      <c r="F1595" s="12" t="str">
        <f aca="false">IF($C1595="","",①在庫CSV_発注日!$L1591)</f>
        <v/>
      </c>
      <c r="G1595" s="18"/>
      <c r="H1595" s="17" t="str">
        <f aca="false">IF($C1595="","",N(①在庫CSV_発注日!$Z1591))</f>
        <v/>
      </c>
      <c r="I1595" s="37" t="str">
        <f aca="false">IF($C1595="","",SUMIFS(⑤減算マスタCSV!$L$2:$L$8001,⑤減算マスタCSV!$F$2:$F$8001,$C1595,⑤減算マスタCSV!$K$2:$K$8001,1))</f>
        <v/>
      </c>
      <c r="J1595" s="17" t="str">
        <f aca="false">IF($C1595="","",IFERROR(INDEX(⑤減算マスタCSV!$H$2:$H$8001,MATCH($C1595,⑤減算マスタCSV!$F$2:$F$8001,0)),1))</f>
        <v/>
      </c>
      <c r="K1595" s="17" t="str">
        <f aca="false">IF($C1595="","",MAX(1,IFERROR(INDEX(⑥商品照会CSV!$M$2:$M$3001,MATCH($C1595,⑥商品照会CSV!$A$2:$A$3001,0)),1)))</f>
        <v/>
      </c>
      <c r="L1595" s="40" t="str">
        <f aca="false">IF($C1595="","",IFERROR(INDEX(⑥商品照会CSV!$Q$2:$Q$3001,MATCH($C1595,⑥商品照会CSV!$A$2:$A$3001,0)),0))</f>
        <v/>
      </c>
      <c r="M1595" s="40" t="str">
        <f aca="false">IF($C1595="","",N($L1595)*N($K1595))</f>
        <v/>
      </c>
      <c r="N1595" s="17" t="str">
        <f aca="false">IF($C1595="","",MAX(1,IFERROR(INDEX(⑥商品照会CSV!$AK$2:$AK$3001,MATCH($C1595,⑥商品照会CSV!$A$2:$A$3001,0)),1)))</f>
        <v/>
      </c>
      <c r="O1595" s="12" t="str">
        <f aca="false">IF($C1595="","",IFERROR(IF(INDEX(⑥商品照会CSV!$AN$2:$AN$3001,MATCH($C1595,⑥商品照会CSV!$A$2:$A$3001,0))=1,"バラ",IF(INDEX(⑥商品照会CSV!$AM$2:$AM$3001,MATCH($C1595,⑥商品照会CSV!$A$2:$A$3001,0))=1,"中間包装","ケース")),"ケース"))</f>
        <v/>
      </c>
      <c r="P1595" s="18"/>
      <c r="Q1595" s="14"/>
      <c r="R1595" s="17" t="str">
        <f aca="false">IF($C1595="","",N($Q1595)*N($K1595))</f>
        <v/>
      </c>
    </row>
    <row r="1596" customFormat="false" ht="15" hidden="false" customHeight="false" outlineLevel="0" collapsed="false">
      <c r="B1596" s="12" t="n">
        <v>1591</v>
      </c>
      <c r="C1596" s="36" t="str">
        <f aca="false">IF(①在庫CSV_発注日!$M1592="","",①在庫CSV_発注日!$M1592&amp;"")</f>
        <v/>
      </c>
      <c r="D1596" s="12" t="str">
        <f aca="false">IF($C1596="","",①在庫CSV_発注日!$N1592)</f>
        <v/>
      </c>
      <c r="E1596" s="12" t="str">
        <f aca="false">IF($C1596="","",①在庫CSV_発注日!$H1592)</f>
        <v/>
      </c>
      <c r="F1596" s="12" t="str">
        <f aca="false">IF($C1596="","",①在庫CSV_発注日!$L1592)</f>
        <v/>
      </c>
      <c r="G1596" s="18"/>
      <c r="H1596" s="17" t="str">
        <f aca="false">IF($C1596="","",N(①在庫CSV_発注日!$Z1592))</f>
        <v/>
      </c>
      <c r="I1596" s="37" t="str">
        <f aca="false">IF($C1596="","",SUMIFS(⑤減算マスタCSV!$L$2:$L$8001,⑤減算マスタCSV!$F$2:$F$8001,$C1596,⑤減算マスタCSV!$K$2:$K$8001,1))</f>
        <v/>
      </c>
      <c r="J1596" s="17" t="str">
        <f aca="false">IF($C1596="","",IFERROR(INDEX(⑤減算マスタCSV!$H$2:$H$8001,MATCH($C1596,⑤減算マスタCSV!$F$2:$F$8001,0)),1))</f>
        <v/>
      </c>
      <c r="K1596" s="17" t="str">
        <f aca="false">IF($C1596="","",MAX(1,IFERROR(INDEX(⑥商品照会CSV!$M$2:$M$3001,MATCH($C1596,⑥商品照会CSV!$A$2:$A$3001,0)),1)))</f>
        <v/>
      </c>
      <c r="L1596" s="40" t="str">
        <f aca="false">IF($C1596="","",IFERROR(INDEX(⑥商品照会CSV!$Q$2:$Q$3001,MATCH($C1596,⑥商品照会CSV!$A$2:$A$3001,0)),0))</f>
        <v/>
      </c>
      <c r="M1596" s="40" t="str">
        <f aca="false">IF($C1596="","",N($L1596)*N($K1596))</f>
        <v/>
      </c>
      <c r="N1596" s="17" t="str">
        <f aca="false">IF($C1596="","",MAX(1,IFERROR(INDEX(⑥商品照会CSV!$AK$2:$AK$3001,MATCH($C1596,⑥商品照会CSV!$A$2:$A$3001,0)),1)))</f>
        <v/>
      </c>
      <c r="O1596" s="12" t="str">
        <f aca="false">IF($C1596="","",IFERROR(IF(INDEX(⑥商品照会CSV!$AN$2:$AN$3001,MATCH($C1596,⑥商品照会CSV!$A$2:$A$3001,0))=1,"バラ",IF(INDEX(⑥商品照会CSV!$AM$2:$AM$3001,MATCH($C1596,⑥商品照会CSV!$A$2:$A$3001,0))=1,"中間包装","ケース")),"ケース"))</f>
        <v/>
      </c>
      <c r="P1596" s="18"/>
      <c r="Q1596" s="14"/>
      <c r="R1596" s="17" t="str">
        <f aca="false">IF($C1596="","",N($Q1596)*N($K1596))</f>
        <v/>
      </c>
    </row>
    <row r="1597" customFormat="false" ht="15" hidden="false" customHeight="false" outlineLevel="0" collapsed="false">
      <c r="B1597" s="12" t="n">
        <v>1592</v>
      </c>
      <c r="C1597" s="36" t="str">
        <f aca="false">IF(①在庫CSV_発注日!$M1593="","",①在庫CSV_発注日!$M1593&amp;"")</f>
        <v/>
      </c>
      <c r="D1597" s="12" t="str">
        <f aca="false">IF($C1597="","",①在庫CSV_発注日!$N1593)</f>
        <v/>
      </c>
      <c r="E1597" s="12" t="str">
        <f aca="false">IF($C1597="","",①在庫CSV_発注日!$H1593)</f>
        <v/>
      </c>
      <c r="F1597" s="12" t="str">
        <f aca="false">IF($C1597="","",①在庫CSV_発注日!$L1593)</f>
        <v/>
      </c>
      <c r="G1597" s="18"/>
      <c r="H1597" s="17" t="str">
        <f aca="false">IF($C1597="","",N(①在庫CSV_発注日!$Z1593))</f>
        <v/>
      </c>
      <c r="I1597" s="37" t="str">
        <f aca="false">IF($C1597="","",SUMIFS(⑤減算マスタCSV!$L$2:$L$8001,⑤減算マスタCSV!$F$2:$F$8001,$C1597,⑤減算マスタCSV!$K$2:$K$8001,1))</f>
        <v/>
      </c>
      <c r="J1597" s="17" t="str">
        <f aca="false">IF($C1597="","",IFERROR(INDEX(⑤減算マスタCSV!$H$2:$H$8001,MATCH($C1597,⑤減算マスタCSV!$F$2:$F$8001,0)),1))</f>
        <v/>
      </c>
      <c r="K1597" s="17" t="str">
        <f aca="false">IF($C1597="","",MAX(1,IFERROR(INDEX(⑥商品照会CSV!$M$2:$M$3001,MATCH($C1597,⑥商品照会CSV!$A$2:$A$3001,0)),1)))</f>
        <v/>
      </c>
      <c r="L1597" s="40" t="str">
        <f aca="false">IF($C1597="","",IFERROR(INDEX(⑥商品照会CSV!$Q$2:$Q$3001,MATCH($C1597,⑥商品照会CSV!$A$2:$A$3001,0)),0))</f>
        <v/>
      </c>
      <c r="M1597" s="40" t="str">
        <f aca="false">IF($C1597="","",N($L1597)*N($K1597))</f>
        <v/>
      </c>
      <c r="N1597" s="17" t="str">
        <f aca="false">IF($C1597="","",MAX(1,IFERROR(INDEX(⑥商品照会CSV!$AK$2:$AK$3001,MATCH($C1597,⑥商品照会CSV!$A$2:$A$3001,0)),1)))</f>
        <v/>
      </c>
      <c r="O1597" s="12" t="str">
        <f aca="false">IF($C1597="","",IFERROR(IF(INDEX(⑥商品照会CSV!$AN$2:$AN$3001,MATCH($C1597,⑥商品照会CSV!$A$2:$A$3001,0))=1,"バラ",IF(INDEX(⑥商品照会CSV!$AM$2:$AM$3001,MATCH($C1597,⑥商品照会CSV!$A$2:$A$3001,0))=1,"中間包装","ケース")),"ケース"))</f>
        <v/>
      </c>
      <c r="P1597" s="18"/>
      <c r="Q1597" s="14"/>
      <c r="R1597" s="17" t="str">
        <f aca="false">IF($C1597="","",N($Q1597)*N($K1597))</f>
        <v/>
      </c>
    </row>
    <row r="1598" customFormat="false" ht="15" hidden="false" customHeight="false" outlineLevel="0" collapsed="false">
      <c r="B1598" s="12" t="n">
        <v>1593</v>
      </c>
      <c r="C1598" s="36" t="str">
        <f aca="false">IF(①在庫CSV_発注日!$M1594="","",①在庫CSV_発注日!$M1594&amp;"")</f>
        <v/>
      </c>
      <c r="D1598" s="12" t="str">
        <f aca="false">IF($C1598="","",①在庫CSV_発注日!$N1594)</f>
        <v/>
      </c>
      <c r="E1598" s="12" t="str">
        <f aca="false">IF($C1598="","",①在庫CSV_発注日!$H1594)</f>
        <v/>
      </c>
      <c r="F1598" s="12" t="str">
        <f aca="false">IF($C1598="","",①在庫CSV_発注日!$L1594)</f>
        <v/>
      </c>
      <c r="G1598" s="18"/>
      <c r="H1598" s="17" t="str">
        <f aca="false">IF($C1598="","",N(①在庫CSV_発注日!$Z1594))</f>
        <v/>
      </c>
      <c r="I1598" s="37" t="str">
        <f aca="false">IF($C1598="","",SUMIFS(⑤減算マスタCSV!$L$2:$L$8001,⑤減算マスタCSV!$F$2:$F$8001,$C1598,⑤減算マスタCSV!$K$2:$K$8001,1))</f>
        <v/>
      </c>
      <c r="J1598" s="17" t="str">
        <f aca="false">IF($C1598="","",IFERROR(INDEX(⑤減算マスタCSV!$H$2:$H$8001,MATCH($C1598,⑤減算マスタCSV!$F$2:$F$8001,0)),1))</f>
        <v/>
      </c>
      <c r="K1598" s="17" t="str">
        <f aca="false">IF($C1598="","",MAX(1,IFERROR(INDEX(⑥商品照会CSV!$M$2:$M$3001,MATCH($C1598,⑥商品照会CSV!$A$2:$A$3001,0)),1)))</f>
        <v/>
      </c>
      <c r="L1598" s="40" t="str">
        <f aca="false">IF($C1598="","",IFERROR(INDEX(⑥商品照会CSV!$Q$2:$Q$3001,MATCH($C1598,⑥商品照会CSV!$A$2:$A$3001,0)),0))</f>
        <v/>
      </c>
      <c r="M1598" s="40" t="str">
        <f aca="false">IF($C1598="","",N($L1598)*N($K1598))</f>
        <v/>
      </c>
      <c r="N1598" s="17" t="str">
        <f aca="false">IF($C1598="","",MAX(1,IFERROR(INDEX(⑥商品照会CSV!$AK$2:$AK$3001,MATCH($C1598,⑥商品照会CSV!$A$2:$A$3001,0)),1)))</f>
        <v/>
      </c>
      <c r="O1598" s="12" t="str">
        <f aca="false">IF($C1598="","",IFERROR(IF(INDEX(⑥商品照会CSV!$AN$2:$AN$3001,MATCH($C1598,⑥商品照会CSV!$A$2:$A$3001,0))=1,"バラ",IF(INDEX(⑥商品照会CSV!$AM$2:$AM$3001,MATCH($C1598,⑥商品照会CSV!$A$2:$A$3001,0))=1,"中間包装","ケース")),"ケース"))</f>
        <v/>
      </c>
      <c r="P1598" s="18"/>
      <c r="Q1598" s="14"/>
      <c r="R1598" s="17" t="str">
        <f aca="false">IF($C1598="","",N($Q1598)*N($K1598))</f>
        <v/>
      </c>
    </row>
    <row r="1599" customFormat="false" ht="15" hidden="false" customHeight="false" outlineLevel="0" collapsed="false">
      <c r="B1599" s="12" t="n">
        <v>1594</v>
      </c>
      <c r="C1599" s="36" t="str">
        <f aca="false">IF(①在庫CSV_発注日!$M1595="","",①在庫CSV_発注日!$M1595&amp;"")</f>
        <v/>
      </c>
      <c r="D1599" s="12" t="str">
        <f aca="false">IF($C1599="","",①在庫CSV_発注日!$N1595)</f>
        <v/>
      </c>
      <c r="E1599" s="12" t="str">
        <f aca="false">IF($C1599="","",①在庫CSV_発注日!$H1595)</f>
        <v/>
      </c>
      <c r="F1599" s="12" t="str">
        <f aca="false">IF($C1599="","",①在庫CSV_発注日!$L1595)</f>
        <v/>
      </c>
      <c r="G1599" s="18"/>
      <c r="H1599" s="17" t="str">
        <f aca="false">IF($C1599="","",N(①在庫CSV_発注日!$Z1595))</f>
        <v/>
      </c>
      <c r="I1599" s="37" t="str">
        <f aca="false">IF($C1599="","",SUMIFS(⑤減算マスタCSV!$L$2:$L$8001,⑤減算マスタCSV!$F$2:$F$8001,$C1599,⑤減算マスタCSV!$K$2:$K$8001,1))</f>
        <v/>
      </c>
      <c r="J1599" s="17" t="str">
        <f aca="false">IF($C1599="","",IFERROR(INDEX(⑤減算マスタCSV!$H$2:$H$8001,MATCH($C1599,⑤減算マスタCSV!$F$2:$F$8001,0)),1))</f>
        <v/>
      </c>
      <c r="K1599" s="17" t="str">
        <f aca="false">IF($C1599="","",MAX(1,IFERROR(INDEX(⑥商品照会CSV!$M$2:$M$3001,MATCH($C1599,⑥商品照会CSV!$A$2:$A$3001,0)),1)))</f>
        <v/>
      </c>
      <c r="L1599" s="40" t="str">
        <f aca="false">IF($C1599="","",IFERROR(INDEX(⑥商品照会CSV!$Q$2:$Q$3001,MATCH($C1599,⑥商品照会CSV!$A$2:$A$3001,0)),0))</f>
        <v/>
      </c>
      <c r="M1599" s="40" t="str">
        <f aca="false">IF($C1599="","",N($L1599)*N($K1599))</f>
        <v/>
      </c>
      <c r="N1599" s="17" t="str">
        <f aca="false">IF($C1599="","",MAX(1,IFERROR(INDEX(⑥商品照会CSV!$AK$2:$AK$3001,MATCH($C1599,⑥商品照会CSV!$A$2:$A$3001,0)),1)))</f>
        <v/>
      </c>
      <c r="O1599" s="12" t="str">
        <f aca="false">IF($C1599="","",IFERROR(IF(INDEX(⑥商品照会CSV!$AN$2:$AN$3001,MATCH($C1599,⑥商品照会CSV!$A$2:$A$3001,0))=1,"バラ",IF(INDEX(⑥商品照会CSV!$AM$2:$AM$3001,MATCH($C1599,⑥商品照会CSV!$A$2:$A$3001,0))=1,"中間包装","ケース")),"ケース"))</f>
        <v/>
      </c>
      <c r="P1599" s="18"/>
      <c r="Q1599" s="14"/>
      <c r="R1599" s="17" t="str">
        <f aca="false">IF($C1599="","",N($Q1599)*N($K1599))</f>
        <v/>
      </c>
    </row>
    <row r="1600" customFormat="false" ht="15" hidden="false" customHeight="false" outlineLevel="0" collapsed="false">
      <c r="B1600" s="12" t="n">
        <v>1595</v>
      </c>
      <c r="C1600" s="36" t="str">
        <f aca="false">IF(①在庫CSV_発注日!$M1596="","",①在庫CSV_発注日!$M1596&amp;"")</f>
        <v/>
      </c>
      <c r="D1600" s="12" t="str">
        <f aca="false">IF($C1600="","",①在庫CSV_発注日!$N1596)</f>
        <v/>
      </c>
      <c r="E1600" s="12" t="str">
        <f aca="false">IF($C1600="","",①在庫CSV_発注日!$H1596)</f>
        <v/>
      </c>
      <c r="F1600" s="12" t="str">
        <f aca="false">IF($C1600="","",①在庫CSV_発注日!$L1596)</f>
        <v/>
      </c>
      <c r="G1600" s="18"/>
      <c r="H1600" s="17" t="str">
        <f aca="false">IF($C1600="","",N(①在庫CSV_発注日!$Z1596))</f>
        <v/>
      </c>
      <c r="I1600" s="37" t="str">
        <f aca="false">IF($C1600="","",SUMIFS(⑤減算マスタCSV!$L$2:$L$8001,⑤減算マスタCSV!$F$2:$F$8001,$C1600,⑤減算マスタCSV!$K$2:$K$8001,1))</f>
        <v/>
      </c>
      <c r="J1600" s="17" t="str">
        <f aca="false">IF($C1600="","",IFERROR(INDEX(⑤減算マスタCSV!$H$2:$H$8001,MATCH($C1600,⑤減算マスタCSV!$F$2:$F$8001,0)),1))</f>
        <v/>
      </c>
      <c r="K1600" s="17" t="str">
        <f aca="false">IF($C1600="","",MAX(1,IFERROR(INDEX(⑥商品照会CSV!$M$2:$M$3001,MATCH($C1600,⑥商品照会CSV!$A$2:$A$3001,0)),1)))</f>
        <v/>
      </c>
      <c r="L1600" s="40" t="str">
        <f aca="false">IF($C1600="","",IFERROR(INDEX(⑥商品照会CSV!$Q$2:$Q$3001,MATCH($C1600,⑥商品照会CSV!$A$2:$A$3001,0)),0))</f>
        <v/>
      </c>
      <c r="M1600" s="40" t="str">
        <f aca="false">IF($C1600="","",N($L1600)*N($K1600))</f>
        <v/>
      </c>
      <c r="N1600" s="17" t="str">
        <f aca="false">IF($C1600="","",MAX(1,IFERROR(INDEX(⑥商品照会CSV!$AK$2:$AK$3001,MATCH($C1600,⑥商品照会CSV!$A$2:$A$3001,0)),1)))</f>
        <v/>
      </c>
      <c r="O1600" s="12" t="str">
        <f aca="false">IF($C1600="","",IFERROR(IF(INDEX(⑥商品照会CSV!$AN$2:$AN$3001,MATCH($C1600,⑥商品照会CSV!$A$2:$A$3001,0))=1,"バラ",IF(INDEX(⑥商品照会CSV!$AM$2:$AM$3001,MATCH($C1600,⑥商品照会CSV!$A$2:$A$3001,0))=1,"中間包装","ケース")),"ケース"))</f>
        <v/>
      </c>
      <c r="P1600" s="18"/>
      <c r="Q1600" s="14"/>
      <c r="R1600" s="17" t="str">
        <f aca="false">IF($C1600="","",N($Q1600)*N($K1600))</f>
        <v/>
      </c>
    </row>
    <row r="1601" customFormat="false" ht="15" hidden="false" customHeight="false" outlineLevel="0" collapsed="false">
      <c r="B1601" s="12" t="n">
        <v>1596</v>
      </c>
      <c r="C1601" s="36" t="str">
        <f aca="false">IF(①在庫CSV_発注日!$M1597="","",①在庫CSV_発注日!$M1597&amp;"")</f>
        <v/>
      </c>
      <c r="D1601" s="12" t="str">
        <f aca="false">IF($C1601="","",①在庫CSV_発注日!$N1597)</f>
        <v/>
      </c>
      <c r="E1601" s="12" t="str">
        <f aca="false">IF($C1601="","",①在庫CSV_発注日!$H1597)</f>
        <v/>
      </c>
      <c r="F1601" s="12" t="str">
        <f aca="false">IF($C1601="","",①在庫CSV_発注日!$L1597)</f>
        <v/>
      </c>
      <c r="G1601" s="18"/>
      <c r="H1601" s="17" t="str">
        <f aca="false">IF($C1601="","",N(①在庫CSV_発注日!$Z1597))</f>
        <v/>
      </c>
      <c r="I1601" s="37" t="str">
        <f aca="false">IF($C1601="","",SUMIFS(⑤減算マスタCSV!$L$2:$L$8001,⑤減算マスタCSV!$F$2:$F$8001,$C1601,⑤減算マスタCSV!$K$2:$K$8001,1))</f>
        <v/>
      </c>
      <c r="J1601" s="17" t="str">
        <f aca="false">IF($C1601="","",IFERROR(INDEX(⑤減算マスタCSV!$H$2:$H$8001,MATCH($C1601,⑤減算マスタCSV!$F$2:$F$8001,0)),1))</f>
        <v/>
      </c>
      <c r="K1601" s="17" t="str">
        <f aca="false">IF($C1601="","",MAX(1,IFERROR(INDEX(⑥商品照会CSV!$M$2:$M$3001,MATCH($C1601,⑥商品照会CSV!$A$2:$A$3001,0)),1)))</f>
        <v/>
      </c>
      <c r="L1601" s="40" t="str">
        <f aca="false">IF($C1601="","",IFERROR(INDEX(⑥商品照会CSV!$Q$2:$Q$3001,MATCH($C1601,⑥商品照会CSV!$A$2:$A$3001,0)),0))</f>
        <v/>
      </c>
      <c r="M1601" s="40" t="str">
        <f aca="false">IF($C1601="","",N($L1601)*N($K1601))</f>
        <v/>
      </c>
      <c r="N1601" s="17" t="str">
        <f aca="false">IF($C1601="","",MAX(1,IFERROR(INDEX(⑥商品照会CSV!$AK$2:$AK$3001,MATCH($C1601,⑥商品照会CSV!$A$2:$A$3001,0)),1)))</f>
        <v/>
      </c>
      <c r="O1601" s="12" t="str">
        <f aca="false">IF($C1601="","",IFERROR(IF(INDEX(⑥商品照会CSV!$AN$2:$AN$3001,MATCH($C1601,⑥商品照会CSV!$A$2:$A$3001,0))=1,"バラ",IF(INDEX(⑥商品照会CSV!$AM$2:$AM$3001,MATCH($C1601,⑥商品照会CSV!$A$2:$A$3001,0))=1,"中間包装","ケース")),"ケース"))</f>
        <v/>
      </c>
      <c r="P1601" s="18"/>
      <c r="Q1601" s="14"/>
      <c r="R1601" s="17" t="str">
        <f aca="false">IF($C1601="","",N($Q1601)*N($K1601))</f>
        <v/>
      </c>
    </row>
    <row r="1602" customFormat="false" ht="15" hidden="false" customHeight="false" outlineLevel="0" collapsed="false">
      <c r="B1602" s="12" t="n">
        <v>1597</v>
      </c>
      <c r="C1602" s="36" t="str">
        <f aca="false">IF(①在庫CSV_発注日!$M1598="","",①在庫CSV_発注日!$M1598&amp;"")</f>
        <v/>
      </c>
      <c r="D1602" s="12" t="str">
        <f aca="false">IF($C1602="","",①在庫CSV_発注日!$N1598)</f>
        <v/>
      </c>
      <c r="E1602" s="12" t="str">
        <f aca="false">IF($C1602="","",①在庫CSV_発注日!$H1598)</f>
        <v/>
      </c>
      <c r="F1602" s="12" t="str">
        <f aca="false">IF($C1602="","",①在庫CSV_発注日!$L1598)</f>
        <v/>
      </c>
      <c r="G1602" s="18"/>
      <c r="H1602" s="17" t="str">
        <f aca="false">IF($C1602="","",N(①在庫CSV_発注日!$Z1598))</f>
        <v/>
      </c>
      <c r="I1602" s="37" t="str">
        <f aca="false">IF($C1602="","",SUMIFS(⑤減算マスタCSV!$L$2:$L$8001,⑤減算マスタCSV!$F$2:$F$8001,$C1602,⑤減算マスタCSV!$K$2:$K$8001,1))</f>
        <v/>
      </c>
      <c r="J1602" s="17" t="str">
        <f aca="false">IF($C1602="","",IFERROR(INDEX(⑤減算マスタCSV!$H$2:$H$8001,MATCH($C1602,⑤減算マスタCSV!$F$2:$F$8001,0)),1))</f>
        <v/>
      </c>
      <c r="K1602" s="17" t="str">
        <f aca="false">IF($C1602="","",MAX(1,IFERROR(INDEX(⑥商品照会CSV!$M$2:$M$3001,MATCH($C1602,⑥商品照会CSV!$A$2:$A$3001,0)),1)))</f>
        <v/>
      </c>
      <c r="L1602" s="40" t="str">
        <f aca="false">IF($C1602="","",IFERROR(INDEX(⑥商品照会CSV!$Q$2:$Q$3001,MATCH($C1602,⑥商品照会CSV!$A$2:$A$3001,0)),0))</f>
        <v/>
      </c>
      <c r="M1602" s="40" t="str">
        <f aca="false">IF($C1602="","",N($L1602)*N($K1602))</f>
        <v/>
      </c>
      <c r="N1602" s="17" t="str">
        <f aca="false">IF($C1602="","",MAX(1,IFERROR(INDEX(⑥商品照会CSV!$AK$2:$AK$3001,MATCH($C1602,⑥商品照会CSV!$A$2:$A$3001,0)),1)))</f>
        <v/>
      </c>
      <c r="O1602" s="12" t="str">
        <f aca="false">IF($C1602="","",IFERROR(IF(INDEX(⑥商品照会CSV!$AN$2:$AN$3001,MATCH($C1602,⑥商品照会CSV!$A$2:$A$3001,0))=1,"バラ",IF(INDEX(⑥商品照会CSV!$AM$2:$AM$3001,MATCH($C1602,⑥商品照会CSV!$A$2:$A$3001,0))=1,"中間包装","ケース")),"ケース"))</f>
        <v/>
      </c>
      <c r="P1602" s="18"/>
      <c r="Q1602" s="14"/>
      <c r="R1602" s="17" t="str">
        <f aca="false">IF($C1602="","",N($Q1602)*N($K1602))</f>
        <v/>
      </c>
    </row>
    <row r="1603" customFormat="false" ht="15" hidden="false" customHeight="false" outlineLevel="0" collapsed="false">
      <c r="B1603" s="12" t="n">
        <v>1598</v>
      </c>
      <c r="C1603" s="36" t="str">
        <f aca="false">IF(①在庫CSV_発注日!$M1599="","",①在庫CSV_発注日!$M1599&amp;"")</f>
        <v/>
      </c>
      <c r="D1603" s="12" t="str">
        <f aca="false">IF($C1603="","",①在庫CSV_発注日!$N1599)</f>
        <v/>
      </c>
      <c r="E1603" s="12" t="str">
        <f aca="false">IF($C1603="","",①在庫CSV_発注日!$H1599)</f>
        <v/>
      </c>
      <c r="F1603" s="12" t="str">
        <f aca="false">IF($C1603="","",①在庫CSV_発注日!$L1599)</f>
        <v/>
      </c>
      <c r="G1603" s="18"/>
      <c r="H1603" s="17" t="str">
        <f aca="false">IF($C1603="","",N(①在庫CSV_発注日!$Z1599))</f>
        <v/>
      </c>
      <c r="I1603" s="37" t="str">
        <f aca="false">IF($C1603="","",SUMIFS(⑤減算マスタCSV!$L$2:$L$8001,⑤減算マスタCSV!$F$2:$F$8001,$C1603,⑤減算マスタCSV!$K$2:$K$8001,1))</f>
        <v/>
      </c>
      <c r="J1603" s="17" t="str">
        <f aca="false">IF($C1603="","",IFERROR(INDEX(⑤減算マスタCSV!$H$2:$H$8001,MATCH($C1603,⑤減算マスタCSV!$F$2:$F$8001,0)),1))</f>
        <v/>
      </c>
      <c r="K1603" s="17" t="str">
        <f aca="false">IF($C1603="","",MAX(1,IFERROR(INDEX(⑥商品照会CSV!$M$2:$M$3001,MATCH($C1603,⑥商品照会CSV!$A$2:$A$3001,0)),1)))</f>
        <v/>
      </c>
      <c r="L1603" s="40" t="str">
        <f aca="false">IF($C1603="","",IFERROR(INDEX(⑥商品照会CSV!$Q$2:$Q$3001,MATCH($C1603,⑥商品照会CSV!$A$2:$A$3001,0)),0))</f>
        <v/>
      </c>
      <c r="M1603" s="40" t="str">
        <f aca="false">IF($C1603="","",N($L1603)*N($K1603))</f>
        <v/>
      </c>
      <c r="N1603" s="17" t="str">
        <f aca="false">IF($C1603="","",MAX(1,IFERROR(INDEX(⑥商品照会CSV!$AK$2:$AK$3001,MATCH($C1603,⑥商品照会CSV!$A$2:$A$3001,0)),1)))</f>
        <v/>
      </c>
      <c r="O1603" s="12" t="str">
        <f aca="false">IF($C1603="","",IFERROR(IF(INDEX(⑥商品照会CSV!$AN$2:$AN$3001,MATCH($C1603,⑥商品照会CSV!$A$2:$A$3001,0))=1,"バラ",IF(INDEX(⑥商品照会CSV!$AM$2:$AM$3001,MATCH($C1603,⑥商品照会CSV!$A$2:$A$3001,0))=1,"中間包装","ケース")),"ケース"))</f>
        <v/>
      </c>
      <c r="P1603" s="18"/>
      <c r="Q1603" s="14"/>
      <c r="R1603" s="17" t="str">
        <f aca="false">IF($C1603="","",N($Q1603)*N($K1603))</f>
        <v/>
      </c>
    </row>
    <row r="1604" customFormat="false" ht="15" hidden="false" customHeight="false" outlineLevel="0" collapsed="false">
      <c r="B1604" s="12" t="n">
        <v>1599</v>
      </c>
      <c r="C1604" s="36" t="str">
        <f aca="false">IF(①在庫CSV_発注日!$M1600="","",①在庫CSV_発注日!$M1600&amp;"")</f>
        <v/>
      </c>
      <c r="D1604" s="12" t="str">
        <f aca="false">IF($C1604="","",①在庫CSV_発注日!$N1600)</f>
        <v/>
      </c>
      <c r="E1604" s="12" t="str">
        <f aca="false">IF($C1604="","",①在庫CSV_発注日!$H1600)</f>
        <v/>
      </c>
      <c r="F1604" s="12" t="str">
        <f aca="false">IF($C1604="","",①在庫CSV_発注日!$L1600)</f>
        <v/>
      </c>
      <c r="G1604" s="18"/>
      <c r="H1604" s="17" t="str">
        <f aca="false">IF($C1604="","",N(①在庫CSV_発注日!$Z1600))</f>
        <v/>
      </c>
      <c r="I1604" s="37" t="str">
        <f aca="false">IF($C1604="","",SUMIFS(⑤減算マスタCSV!$L$2:$L$8001,⑤減算マスタCSV!$F$2:$F$8001,$C1604,⑤減算マスタCSV!$K$2:$K$8001,1))</f>
        <v/>
      </c>
      <c r="J1604" s="17" t="str">
        <f aca="false">IF($C1604="","",IFERROR(INDEX(⑤減算マスタCSV!$H$2:$H$8001,MATCH($C1604,⑤減算マスタCSV!$F$2:$F$8001,0)),1))</f>
        <v/>
      </c>
      <c r="K1604" s="17" t="str">
        <f aca="false">IF($C1604="","",MAX(1,IFERROR(INDEX(⑥商品照会CSV!$M$2:$M$3001,MATCH($C1604,⑥商品照会CSV!$A$2:$A$3001,0)),1)))</f>
        <v/>
      </c>
      <c r="L1604" s="40" t="str">
        <f aca="false">IF($C1604="","",IFERROR(INDEX(⑥商品照会CSV!$Q$2:$Q$3001,MATCH($C1604,⑥商品照会CSV!$A$2:$A$3001,0)),0))</f>
        <v/>
      </c>
      <c r="M1604" s="40" t="str">
        <f aca="false">IF($C1604="","",N($L1604)*N($K1604))</f>
        <v/>
      </c>
      <c r="N1604" s="17" t="str">
        <f aca="false">IF($C1604="","",MAX(1,IFERROR(INDEX(⑥商品照会CSV!$AK$2:$AK$3001,MATCH($C1604,⑥商品照会CSV!$A$2:$A$3001,0)),1)))</f>
        <v/>
      </c>
      <c r="O1604" s="12" t="str">
        <f aca="false">IF($C1604="","",IFERROR(IF(INDEX(⑥商品照会CSV!$AN$2:$AN$3001,MATCH($C1604,⑥商品照会CSV!$A$2:$A$3001,0))=1,"バラ",IF(INDEX(⑥商品照会CSV!$AM$2:$AM$3001,MATCH($C1604,⑥商品照会CSV!$A$2:$A$3001,0))=1,"中間包装","ケース")),"ケース"))</f>
        <v/>
      </c>
      <c r="P1604" s="18"/>
      <c r="Q1604" s="14"/>
      <c r="R1604" s="17" t="str">
        <f aca="false">IF($C1604="","",N($Q1604)*N($K1604))</f>
        <v/>
      </c>
    </row>
    <row r="1605" customFormat="false" ht="15" hidden="false" customHeight="false" outlineLevel="0" collapsed="false">
      <c r="B1605" s="12" t="n">
        <v>1600</v>
      </c>
      <c r="C1605" s="36" t="str">
        <f aca="false">IF(①在庫CSV_発注日!$M1601="","",①在庫CSV_発注日!$M1601&amp;"")</f>
        <v/>
      </c>
      <c r="D1605" s="12" t="str">
        <f aca="false">IF($C1605="","",①在庫CSV_発注日!$N1601)</f>
        <v/>
      </c>
      <c r="E1605" s="12" t="str">
        <f aca="false">IF($C1605="","",①在庫CSV_発注日!$H1601)</f>
        <v/>
      </c>
      <c r="F1605" s="12" t="str">
        <f aca="false">IF($C1605="","",①在庫CSV_発注日!$L1601)</f>
        <v/>
      </c>
      <c r="G1605" s="18"/>
      <c r="H1605" s="17" t="str">
        <f aca="false">IF($C1605="","",N(①在庫CSV_発注日!$Z1601))</f>
        <v/>
      </c>
      <c r="I1605" s="37" t="str">
        <f aca="false">IF($C1605="","",SUMIFS(⑤減算マスタCSV!$L$2:$L$8001,⑤減算マスタCSV!$F$2:$F$8001,$C1605,⑤減算マスタCSV!$K$2:$K$8001,1))</f>
        <v/>
      </c>
      <c r="J1605" s="17" t="str">
        <f aca="false">IF($C1605="","",IFERROR(INDEX(⑤減算マスタCSV!$H$2:$H$8001,MATCH($C1605,⑤減算マスタCSV!$F$2:$F$8001,0)),1))</f>
        <v/>
      </c>
      <c r="K1605" s="17" t="str">
        <f aca="false">IF($C1605="","",MAX(1,IFERROR(INDEX(⑥商品照会CSV!$M$2:$M$3001,MATCH($C1605,⑥商品照会CSV!$A$2:$A$3001,0)),1)))</f>
        <v/>
      </c>
      <c r="L1605" s="40" t="str">
        <f aca="false">IF($C1605="","",IFERROR(INDEX(⑥商品照会CSV!$Q$2:$Q$3001,MATCH($C1605,⑥商品照会CSV!$A$2:$A$3001,0)),0))</f>
        <v/>
      </c>
      <c r="M1605" s="40" t="str">
        <f aca="false">IF($C1605="","",N($L1605)*N($K1605))</f>
        <v/>
      </c>
      <c r="N1605" s="17" t="str">
        <f aca="false">IF($C1605="","",MAX(1,IFERROR(INDEX(⑥商品照会CSV!$AK$2:$AK$3001,MATCH($C1605,⑥商品照会CSV!$A$2:$A$3001,0)),1)))</f>
        <v/>
      </c>
      <c r="O1605" s="12" t="str">
        <f aca="false">IF($C1605="","",IFERROR(IF(INDEX(⑥商品照会CSV!$AN$2:$AN$3001,MATCH($C1605,⑥商品照会CSV!$A$2:$A$3001,0))=1,"バラ",IF(INDEX(⑥商品照会CSV!$AM$2:$AM$3001,MATCH($C1605,⑥商品照会CSV!$A$2:$A$3001,0))=1,"中間包装","ケース")),"ケース"))</f>
        <v/>
      </c>
      <c r="P1605" s="18"/>
      <c r="Q1605" s="14"/>
      <c r="R1605" s="17" t="str">
        <f aca="false">IF($C1605="","",N($Q1605)*N($K1605))</f>
        <v/>
      </c>
    </row>
    <row r="1606" customFormat="false" ht="15" hidden="false" customHeight="false" outlineLevel="0" collapsed="false">
      <c r="B1606" s="12" t="n">
        <v>1601</v>
      </c>
      <c r="C1606" s="36" t="str">
        <f aca="false">IF(①在庫CSV_発注日!$M1602="","",①在庫CSV_発注日!$M1602&amp;"")</f>
        <v/>
      </c>
      <c r="D1606" s="12" t="str">
        <f aca="false">IF($C1606="","",①在庫CSV_発注日!$N1602)</f>
        <v/>
      </c>
      <c r="E1606" s="12" t="str">
        <f aca="false">IF($C1606="","",①在庫CSV_発注日!$H1602)</f>
        <v/>
      </c>
      <c r="F1606" s="12" t="str">
        <f aca="false">IF($C1606="","",①在庫CSV_発注日!$L1602)</f>
        <v/>
      </c>
      <c r="G1606" s="18"/>
      <c r="H1606" s="17" t="str">
        <f aca="false">IF($C1606="","",N(①在庫CSV_発注日!$Z1602))</f>
        <v/>
      </c>
      <c r="I1606" s="37" t="str">
        <f aca="false">IF($C1606="","",SUMIFS(⑤減算マスタCSV!$L$2:$L$8001,⑤減算マスタCSV!$F$2:$F$8001,$C1606,⑤減算マスタCSV!$K$2:$K$8001,1))</f>
        <v/>
      </c>
      <c r="J1606" s="17" t="str">
        <f aca="false">IF($C1606="","",IFERROR(INDEX(⑤減算マスタCSV!$H$2:$H$8001,MATCH($C1606,⑤減算マスタCSV!$F$2:$F$8001,0)),1))</f>
        <v/>
      </c>
      <c r="K1606" s="17" t="str">
        <f aca="false">IF($C1606="","",MAX(1,IFERROR(INDEX(⑥商品照会CSV!$M$2:$M$3001,MATCH($C1606,⑥商品照会CSV!$A$2:$A$3001,0)),1)))</f>
        <v/>
      </c>
      <c r="L1606" s="40" t="str">
        <f aca="false">IF($C1606="","",IFERROR(INDEX(⑥商品照会CSV!$Q$2:$Q$3001,MATCH($C1606,⑥商品照会CSV!$A$2:$A$3001,0)),0))</f>
        <v/>
      </c>
      <c r="M1606" s="40" t="str">
        <f aca="false">IF($C1606="","",N($L1606)*N($K1606))</f>
        <v/>
      </c>
      <c r="N1606" s="17" t="str">
        <f aca="false">IF($C1606="","",MAX(1,IFERROR(INDEX(⑥商品照会CSV!$AK$2:$AK$3001,MATCH($C1606,⑥商品照会CSV!$A$2:$A$3001,0)),1)))</f>
        <v/>
      </c>
      <c r="O1606" s="12" t="str">
        <f aca="false">IF($C1606="","",IFERROR(IF(INDEX(⑥商品照会CSV!$AN$2:$AN$3001,MATCH($C1606,⑥商品照会CSV!$A$2:$A$3001,0))=1,"バラ",IF(INDEX(⑥商品照会CSV!$AM$2:$AM$3001,MATCH($C1606,⑥商品照会CSV!$A$2:$A$3001,0))=1,"中間包装","ケース")),"ケース"))</f>
        <v/>
      </c>
      <c r="P1606" s="18"/>
      <c r="Q1606" s="14"/>
      <c r="R1606" s="17" t="str">
        <f aca="false">IF($C1606="","",N($Q1606)*N($K1606))</f>
        <v/>
      </c>
    </row>
    <row r="1607" customFormat="false" ht="15" hidden="false" customHeight="false" outlineLevel="0" collapsed="false">
      <c r="B1607" s="12" t="n">
        <v>1602</v>
      </c>
      <c r="C1607" s="36" t="str">
        <f aca="false">IF(①在庫CSV_発注日!$M1603="","",①在庫CSV_発注日!$M1603&amp;"")</f>
        <v/>
      </c>
      <c r="D1607" s="12" t="str">
        <f aca="false">IF($C1607="","",①在庫CSV_発注日!$N1603)</f>
        <v/>
      </c>
      <c r="E1607" s="12" t="str">
        <f aca="false">IF($C1607="","",①在庫CSV_発注日!$H1603)</f>
        <v/>
      </c>
      <c r="F1607" s="12" t="str">
        <f aca="false">IF($C1607="","",①在庫CSV_発注日!$L1603)</f>
        <v/>
      </c>
      <c r="G1607" s="18"/>
      <c r="H1607" s="17" t="str">
        <f aca="false">IF($C1607="","",N(①在庫CSV_発注日!$Z1603))</f>
        <v/>
      </c>
      <c r="I1607" s="37" t="str">
        <f aca="false">IF($C1607="","",SUMIFS(⑤減算マスタCSV!$L$2:$L$8001,⑤減算マスタCSV!$F$2:$F$8001,$C1607,⑤減算マスタCSV!$K$2:$K$8001,1))</f>
        <v/>
      </c>
      <c r="J1607" s="17" t="str">
        <f aca="false">IF($C1607="","",IFERROR(INDEX(⑤減算マスタCSV!$H$2:$H$8001,MATCH($C1607,⑤減算マスタCSV!$F$2:$F$8001,0)),1))</f>
        <v/>
      </c>
      <c r="K1607" s="17" t="str">
        <f aca="false">IF($C1607="","",MAX(1,IFERROR(INDEX(⑥商品照会CSV!$M$2:$M$3001,MATCH($C1607,⑥商品照会CSV!$A$2:$A$3001,0)),1)))</f>
        <v/>
      </c>
      <c r="L1607" s="40" t="str">
        <f aca="false">IF($C1607="","",IFERROR(INDEX(⑥商品照会CSV!$Q$2:$Q$3001,MATCH($C1607,⑥商品照会CSV!$A$2:$A$3001,0)),0))</f>
        <v/>
      </c>
      <c r="M1607" s="40" t="str">
        <f aca="false">IF($C1607="","",N($L1607)*N($K1607))</f>
        <v/>
      </c>
      <c r="N1607" s="17" t="str">
        <f aca="false">IF($C1607="","",MAX(1,IFERROR(INDEX(⑥商品照会CSV!$AK$2:$AK$3001,MATCH($C1607,⑥商品照会CSV!$A$2:$A$3001,0)),1)))</f>
        <v/>
      </c>
      <c r="O1607" s="12" t="str">
        <f aca="false">IF($C1607="","",IFERROR(IF(INDEX(⑥商品照会CSV!$AN$2:$AN$3001,MATCH($C1607,⑥商品照会CSV!$A$2:$A$3001,0))=1,"バラ",IF(INDEX(⑥商品照会CSV!$AM$2:$AM$3001,MATCH($C1607,⑥商品照会CSV!$A$2:$A$3001,0))=1,"中間包装","ケース")),"ケース"))</f>
        <v/>
      </c>
      <c r="P1607" s="18"/>
      <c r="Q1607" s="14"/>
      <c r="R1607" s="17" t="str">
        <f aca="false">IF($C1607="","",N($Q1607)*N($K1607))</f>
        <v/>
      </c>
    </row>
    <row r="1608" customFormat="false" ht="15" hidden="false" customHeight="false" outlineLevel="0" collapsed="false">
      <c r="B1608" s="12" t="n">
        <v>1603</v>
      </c>
      <c r="C1608" s="36" t="str">
        <f aca="false">IF(①在庫CSV_発注日!$M1604="","",①在庫CSV_発注日!$M1604&amp;"")</f>
        <v/>
      </c>
      <c r="D1608" s="12" t="str">
        <f aca="false">IF($C1608="","",①在庫CSV_発注日!$N1604)</f>
        <v/>
      </c>
      <c r="E1608" s="12" t="str">
        <f aca="false">IF($C1608="","",①在庫CSV_発注日!$H1604)</f>
        <v/>
      </c>
      <c r="F1608" s="12" t="str">
        <f aca="false">IF($C1608="","",①在庫CSV_発注日!$L1604)</f>
        <v/>
      </c>
      <c r="G1608" s="18"/>
      <c r="H1608" s="17" t="str">
        <f aca="false">IF($C1608="","",N(①在庫CSV_発注日!$Z1604))</f>
        <v/>
      </c>
      <c r="I1608" s="37" t="str">
        <f aca="false">IF($C1608="","",SUMIFS(⑤減算マスタCSV!$L$2:$L$8001,⑤減算マスタCSV!$F$2:$F$8001,$C1608,⑤減算マスタCSV!$K$2:$K$8001,1))</f>
        <v/>
      </c>
      <c r="J1608" s="17" t="str">
        <f aca="false">IF($C1608="","",IFERROR(INDEX(⑤減算マスタCSV!$H$2:$H$8001,MATCH($C1608,⑤減算マスタCSV!$F$2:$F$8001,0)),1))</f>
        <v/>
      </c>
      <c r="K1608" s="17" t="str">
        <f aca="false">IF($C1608="","",MAX(1,IFERROR(INDEX(⑥商品照会CSV!$M$2:$M$3001,MATCH($C1608,⑥商品照会CSV!$A$2:$A$3001,0)),1)))</f>
        <v/>
      </c>
      <c r="L1608" s="40" t="str">
        <f aca="false">IF($C1608="","",IFERROR(INDEX(⑥商品照会CSV!$Q$2:$Q$3001,MATCH($C1608,⑥商品照会CSV!$A$2:$A$3001,0)),0))</f>
        <v/>
      </c>
      <c r="M1608" s="40" t="str">
        <f aca="false">IF($C1608="","",N($L1608)*N($K1608))</f>
        <v/>
      </c>
      <c r="N1608" s="17" t="str">
        <f aca="false">IF($C1608="","",MAX(1,IFERROR(INDEX(⑥商品照会CSV!$AK$2:$AK$3001,MATCH($C1608,⑥商品照会CSV!$A$2:$A$3001,0)),1)))</f>
        <v/>
      </c>
      <c r="O1608" s="12" t="str">
        <f aca="false">IF($C1608="","",IFERROR(IF(INDEX(⑥商品照会CSV!$AN$2:$AN$3001,MATCH($C1608,⑥商品照会CSV!$A$2:$A$3001,0))=1,"バラ",IF(INDEX(⑥商品照会CSV!$AM$2:$AM$3001,MATCH($C1608,⑥商品照会CSV!$A$2:$A$3001,0))=1,"中間包装","ケース")),"ケース"))</f>
        <v/>
      </c>
      <c r="P1608" s="18"/>
      <c r="Q1608" s="14"/>
      <c r="R1608" s="17" t="str">
        <f aca="false">IF($C1608="","",N($Q1608)*N($K1608))</f>
        <v/>
      </c>
    </row>
    <row r="1609" customFormat="false" ht="15" hidden="false" customHeight="false" outlineLevel="0" collapsed="false">
      <c r="B1609" s="12" t="n">
        <v>1604</v>
      </c>
      <c r="C1609" s="36" t="str">
        <f aca="false">IF(①在庫CSV_発注日!$M1605="","",①在庫CSV_発注日!$M1605&amp;"")</f>
        <v/>
      </c>
      <c r="D1609" s="12" t="str">
        <f aca="false">IF($C1609="","",①在庫CSV_発注日!$N1605)</f>
        <v/>
      </c>
      <c r="E1609" s="12" t="str">
        <f aca="false">IF($C1609="","",①在庫CSV_発注日!$H1605)</f>
        <v/>
      </c>
      <c r="F1609" s="12" t="str">
        <f aca="false">IF($C1609="","",①在庫CSV_発注日!$L1605)</f>
        <v/>
      </c>
      <c r="G1609" s="18"/>
      <c r="H1609" s="17" t="str">
        <f aca="false">IF($C1609="","",N(①在庫CSV_発注日!$Z1605))</f>
        <v/>
      </c>
      <c r="I1609" s="37" t="str">
        <f aca="false">IF($C1609="","",SUMIFS(⑤減算マスタCSV!$L$2:$L$8001,⑤減算マスタCSV!$F$2:$F$8001,$C1609,⑤減算マスタCSV!$K$2:$K$8001,1))</f>
        <v/>
      </c>
      <c r="J1609" s="17" t="str">
        <f aca="false">IF($C1609="","",IFERROR(INDEX(⑤減算マスタCSV!$H$2:$H$8001,MATCH($C1609,⑤減算マスタCSV!$F$2:$F$8001,0)),1))</f>
        <v/>
      </c>
      <c r="K1609" s="17" t="str">
        <f aca="false">IF($C1609="","",MAX(1,IFERROR(INDEX(⑥商品照会CSV!$M$2:$M$3001,MATCH($C1609,⑥商品照会CSV!$A$2:$A$3001,0)),1)))</f>
        <v/>
      </c>
      <c r="L1609" s="40" t="str">
        <f aca="false">IF($C1609="","",IFERROR(INDEX(⑥商品照会CSV!$Q$2:$Q$3001,MATCH($C1609,⑥商品照会CSV!$A$2:$A$3001,0)),0))</f>
        <v/>
      </c>
      <c r="M1609" s="40" t="str">
        <f aca="false">IF($C1609="","",N($L1609)*N($K1609))</f>
        <v/>
      </c>
      <c r="N1609" s="17" t="str">
        <f aca="false">IF($C1609="","",MAX(1,IFERROR(INDEX(⑥商品照会CSV!$AK$2:$AK$3001,MATCH($C1609,⑥商品照会CSV!$A$2:$A$3001,0)),1)))</f>
        <v/>
      </c>
      <c r="O1609" s="12" t="str">
        <f aca="false">IF($C1609="","",IFERROR(IF(INDEX(⑥商品照会CSV!$AN$2:$AN$3001,MATCH($C1609,⑥商品照会CSV!$A$2:$A$3001,0))=1,"バラ",IF(INDEX(⑥商品照会CSV!$AM$2:$AM$3001,MATCH($C1609,⑥商品照会CSV!$A$2:$A$3001,0))=1,"中間包装","ケース")),"ケース"))</f>
        <v/>
      </c>
      <c r="P1609" s="18"/>
      <c r="Q1609" s="14"/>
      <c r="R1609" s="17" t="str">
        <f aca="false">IF($C1609="","",N($Q1609)*N($K1609))</f>
        <v/>
      </c>
    </row>
    <row r="1610" customFormat="false" ht="15" hidden="false" customHeight="false" outlineLevel="0" collapsed="false">
      <c r="B1610" s="12" t="n">
        <v>1605</v>
      </c>
      <c r="C1610" s="36" t="str">
        <f aca="false">IF(①在庫CSV_発注日!$M1606="","",①在庫CSV_発注日!$M1606&amp;"")</f>
        <v/>
      </c>
      <c r="D1610" s="12" t="str">
        <f aca="false">IF($C1610="","",①在庫CSV_発注日!$N1606)</f>
        <v/>
      </c>
      <c r="E1610" s="12" t="str">
        <f aca="false">IF($C1610="","",①在庫CSV_発注日!$H1606)</f>
        <v/>
      </c>
      <c r="F1610" s="12" t="str">
        <f aca="false">IF($C1610="","",①在庫CSV_発注日!$L1606)</f>
        <v/>
      </c>
      <c r="G1610" s="18"/>
      <c r="H1610" s="17" t="str">
        <f aca="false">IF($C1610="","",N(①在庫CSV_発注日!$Z1606))</f>
        <v/>
      </c>
      <c r="I1610" s="37" t="str">
        <f aca="false">IF($C1610="","",SUMIFS(⑤減算マスタCSV!$L$2:$L$8001,⑤減算マスタCSV!$F$2:$F$8001,$C1610,⑤減算マスタCSV!$K$2:$K$8001,1))</f>
        <v/>
      </c>
      <c r="J1610" s="17" t="str">
        <f aca="false">IF($C1610="","",IFERROR(INDEX(⑤減算マスタCSV!$H$2:$H$8001,MATCH($C1610,⑤減算マスタCSV!$F$2:$F$8001,0)),1))</f>
        <v/>
      </c>
      <c r="K1610" s="17" t="str">
        <f aca="false">IF($C1610="","",MAX(1,IFERROR(INDEX(⑥商品照会CSV!$M$2:$M$3001,MATCH($C1610,⑥商品照会CSV!$A$2:$A$3001,0)),1)))</f>
        <v/>
      </c>
      <c r="L1610" s="40" t="str">
        <f aca="false">IF($C1610="","",IFERROR(INDEX(⑥商品照会CSV!$Q$2:$Q$3001,MATCH($C1610,⑥商品照会CSV!$A$2:$A$3001,0)),0))</f>
        <v/>
      </c>
      <c r="M1610" s="40" t="str">
        <f aca="false">IF($C1610="","",N($L1610)*N($K1610))</f>
        <v/>
      </c>
      <c r="N1610" s="17" t="str">
        <f aca="false">IF($C1610="","",MAX(1,IFERROR(INDEX(⑥商品照会CSV!$AK$2:$AK$3001,MATCH($C1610,⑥商品照会CSV!$A$2:$A$3001,0)),1)))</f>
        <v/>
      </c>
      <c r="O1610" s="12" t="str">
        <f aca="false">IF($C1610="","",IFERROR(IF(INDEX(⑥商品照会CSV!$AN$2:$AN$3001,MATCH($C1610,⑥商品照会CSV!$A$2:$A$3001,0))=1,"バラ",IF(INDEX(⑥商品照会CSV!$AM$2:$AM$3001,MATCH($C1610,⑥商品照会CSV!$A$2:$A$3001,0))=1,"中間包装","ケース")),"ケース"))</f>
        <v/>
      </c>
      <c r="P1610" s="18"/>
      <c r="Q1610" s="14"/>
      <c r="R1610" s="17" t="str">
        <f aca="false">IF($C1610="","",N($Q1610)*N($K1610))</f>
        <v/>
      </c>
    </row>
    <row r="1611" customFormat="false" ht="15" hidden="false" customHeight="false" outlineLevel="0" collapsed="false">
      <c r="B1611" s="12" t="n">
        <v>1606</v>
      </c>
      <c r="C1611" s="36" t="str">
        <f aca="false">IF(①在庫CSV_発注日!$M1607="","",①在庫CSV_発注日!$M1607&amp;"")</f>
        <v/>
      </c>
      <c r="D1611" s="12" t="str">
        <f aca="false">IF($C1611="","",①在庫CSV_発注日!$N1607)</f>
        <v/>
      </c>
      <c r="E1611" s="12" t="str">
        <f aca="false">IF($C1611="","",①在庫CSV_発注日!$H1607)</f>
        <v/>
      </c>
      <c r="F1611" s="12" t="str">
        <f aca="false">IF($C1611="","",①在庫CSV_発注日!$L1607)</f>
        <v/>
      </c>
      <c r="G1611" s="18"/>
      <c r="H1611" s="17" t="str">
        <f aca="false">IF($C1611="","",N(①在庫CSV_発注日!$Z1607))</f>
        <v/>
      </c>
      <c r="I1611" s="37" t="str">
        <f aca="false">IF($C1611="","",SUMIFS(⑤減算マスタCSV!$L$2:$L$8001,⑤減算マスタCSV!$F$2:$F$8001,$C1611,⑤減算マスタCSV!$K$2:$K$8001,1))</f>
        <v/>
      </c>
      <c r="J1611" s="17" t="str">
        <f aca="false">IF($C1611="","",IFERROR(INDEX(⑤減算マスタCSV!$H$2:$H$8001,MATCH($C1611,⑤減算マスタCSV!$F$2:$F$8001,0)),1))</f>
        <v/>
      </c>
      <c r="K1611" s="17" t="str">
        <f aca="false">IF($C1611="","",MAX(1,IFERROR(INDEX(⑥商品照会CSV!$M$2:$M$3001,MATCH($C1611,⑥商品照会CSV!$A$2:$A$3001,0)),1)))</f>
        <v/>
      </c>
      <c r="L1611" s="40" t="str">
        <f aca="false">IF($C1611="","",IFERROR(INDEX(⑥商品照会CSV!$Q$2:$Q$3001,MATCH($C1611,⑥商品照会CSV!$A$2:$A$3001,0)),0))</f>
        <v/>
      </c>
      <c r="M1611" s="40" t="str">
        <f aca="false">IF($C1611="","",N($L1611)*N($K1611))</f>
        <v/>
      </c>
      <c r="N1611" s="17" t="str">
        <f aca="false">IF($C1611="","",MAX(1,IFERROR(INDEX(⑥商品照会CSV!$AK$2:$AK$3001,MATCH($C1611,⑥商品照会CSV!$A$2:$A$3001,0)),1)))</f>
        <v/>
      </c>
      <c r="O1611" s="12" t="str">
        <f aca="false">IF($C1611="","",IFERROR(IF(INDEX(⑥商品照会CSV!$AN$2:$AN$3001,MATCH($C1611,⑥商品照会CSV!$A$2:$A$3001,0))=1,"バラ",IF(INDEX(⑥商品照会CSV!$AM$2:$AM$3001,MATCH($C1611,⑥商品照会CSV!$A$2:$A$3001,0))=1,"中間包装","ケース")),"ケース"))</f>
        <v/>
      </c>
      <c r="P1611" s="18"/>
      <c r="Q1611" s="14"/>
      <c r="R1611" s="17" t="str">
        <f aca="false">IF($C1611="","",N($Q1611)*N($K1611))</f>
        <v/>
      </c>
    </row>
    <row r="1612" customFormat="false" ht="15" hidden="false" customHeight="false" outlineLevel="0" collapsed="false">
      <c r="B1612" s="12" t="n">
        <v>1607</v>
      </c>
      <c r="C1612" s="36" t="str">
        <f aca="false">IF(①在庫CSV_発注日!$M1608="","",①在庫CSV_発注日!$M1608&amp;"")</f>
        <v/>
      </c>
      <c r="D1612" s="12" t="str">
        <f aca="false">IF($C1612="","",①在庫CSV_発注日!$N1608)</f>
        <v/>
      </c>
      <c r="E1612" s="12" t="str">
        <f aca="false">IF($C1612="","",①在庫CSV_発注日!$H1608)</f>
        <v/>
      </c>
      <c r="F1612" s="12" t="str">
        <f aca="false">IF($C1612="","",①在庫CSV_発注日!$L1608)</f>
        <v/>
      </c>
      <c r="G1612" s="18"/>
      <c r="H1612" s="17" t="str">
        <f aca="false">IF($C1612="","",N(①在庫CSV_発注日!$Z1608))</f>
        <v/>
      </c>
      <c r="I1612" s="37" t="str">
        <f aca="false">IF($C1612="","",SUMIFS(⑤減算マスタCSV!$L$2:$L$8001,⑤減算マスタCSV!$F$2:$F$8001,$C1612,⑤減算マスタCSV!$K$2:$K$8001,1))</f>
        <v/>
      </c>
      <c r="J1612" s="17" t="str">
        <f aca="false">IF($C1612="","",IFERROR(INDEX(⑤減算マスタCSV!$H$2:$H$8001,MATCH($C1612,⑤減算マスタCSV!$F$2:$F$8001,0)),1))</f>
        <v/>
      </c>
      <c r="K1612" s="17" t="str">
        <f aca="false">IF($C1612="","",MAX(1,IFERROR(INDEX(⑥商品照会CSV!$M$2:$M$3001,MATCH($C1612,⑥商品照会CSV!$A$2:$A$3001,0)),1)))</f>
        <v/>
      </c>
      <c r="L1612" s="40" t="str">
        <f aca="false">IF($C1612="","",IFERROR(INDEX(⑥商品照会CSV!$Q$2:$Q$3001,MATCH($C1612,⑥商品照会CSV!$A$2:$A$3001,0)),0))</f>
        <v/>
      </c>
      <c r="M1612" s="40" t="str">
        <f aca="false">IF($C1612="","",N($L1612)*N($K1612))</f>
        <v/>
      </c>
      <c r="N1612" s="17" t="str">
        <f aca="false">IF($C1612="","",MAX(1,IFERROR(INDEX(⑥商品照会CSV!$AK$2:$AK$3001,MATCH($C1612,⑥商品照会CSV!$A$2:$A$3001,0)),1)))</f>
        <v/>
      </c>
      <c r="O1612" s="12" t="str">
        <f aca="false">IF($C1612="","",IFERROR(IF(INDEX(⑥商品照会CSV!$AN$2:$AN$3001,MATCH($C1612,⑥商品照会CSV!$A$2:$A$3001,0))=1,"バラ",IF(INDEX(⑥商品照会CSV!$AM$2:$AM$3001,MATCH($C1612,⑥商品照会CSV!$A$2:$A$3001,0))=1,"中間包装","ケース")),"ケース"))</f>
        <v/>
      </c>
      <c r="P1612" s="18"/>
      <c r="Q1612" s="14"/>
      <c r="R1612" s="17" t="str">
        <f aca="false">IF($C1612="","",N($Q1612)*N($K1612))</f>
        <v/>
      </c>
    </row>
    <row r="1613" customFormat="false" ht="15" hidden="false" customHeight="false" outlineLevel="0" collapsed="false">
      <c r="B1613" s="12" t="n">
        <v>1608</v>
      </c>
      <c r="C1613" s="36" t="str">
        <f aca="false">IF(①在庫CSV_発注日!$M1609="","",①在庫CSV_発注日!$M1609&amp;"")</f>
        <v/>
      </c>
      <c r="D1613" s="12" t="str">
        <f aca="false">IF($C1613="","",①在庫CSV_発注日!$N1609)</f>
        <v/>
      </c>
      <c r="E1613" s="12" t="str">
        <f aca="false">IF($C1613="","",①在庫CSV_発注日!$H1609)</f>
        <v/>
      </c>
      <c r="F1613" s="12" t="str">
        <f aca="false">IF($C1613="","",①在庫CSV_発注日!$L1609)</f>
        <v/>
      </c>
      <c r="G1613" s="18"/>
      <c r="H1613" s="17" t="str">
        <f aca="false">IF($C1613="","",N(①在庫CSV_発注日!$Z1609))</f>
        <v/>
      </c>
      <c r="I1613" s="37" t="str">
        <f aca="false">IF($C1613="","",SUMIFS(⑤減算マスタCSV!$L$2:$L$8001,⑤減算マスタCSV!$F$2:$F$8001,$C1613,⑤減算マスタCSV!$K$2:$K$8001,1))</f>
        <v/>
      </c>
      <c r="J1613" s="17" t="str">
        <f aca="false">IF($C1613="","",IFERROR(INDEX(⑤減算マスタCSV!$H$2:$H$8001,MATCH($C1613,⑤減算マスタCSV!$F$2:$F$8001,0)),1))</f>
        <v/>
      </c>
      <c r="K1613" s="17" t="str">
        <f aca="false">IF($C1613="","",MAX(1,IFERROR(INDEX(⑥商品照会CSV!$M$2:$M$3001,MATCH($C1613,⑥商品照会CSV!$A$2:$A$3001,0)),1)))</f>
        <v/>
      </c>
      <c r="L1613" s="40" t="str">
        <f aca="false">IF($C1613="","",IFERROR(INDEX(⑥商品照会CSV!$Q$2:$Q$3001,MATCH($C1613,⑥商品照会CSV!$A$2:$A$3001,0)),0))</f>
        <v/>
      </c>
      <c r="M1613" s="40" t="str">
        <f aca="false">IF($C1613="","",N($L1613)*N($K1613))</f>
        <v/>
      </c>
      <c r="N1613" s="17" t="str">
        <f aca="false">IF($C1613="","",MAX(1,IFERROR(INDEX(⑥商品照会CSV!$AK$2:$AK$3001,MATCH($C1613,⑥商品照会CSV!$A$2:$A$3001,0)),1)))</f>
        <v/>
      </c>
      <c r="O1613" s="12" t="str">
        <f aca="false">IF($C1613="","",IFERROR(IF(INDEX(⑥商品照会CSV!$AN$2:$AN$3001,MATCH($C1613,⑥商品照会CSV!$A$2:$A$3001,0))=1,"バラ",IF(INDEX(⑥商品照会CSV!$AM$2:$AM$3001,MATCH($C1613,⑥商品照会CSV!$A$2:$A$3001,0))=1,"中間包装","ケース")),"ケース"))</f>
        <v/>
      </c>
      <c r="P1613" s="18"/>
      <c r="Q1613" s="14"/>
      <c r="R1613" s="17" t="str">
        <f aca="false">IF($C1613="","",N($Q1613)*N($K1613))</f>
        <v/>
      </c>
    </row>
    <row r="1614" customFormat="false" ht="15" hidden="false" customHeight="false" outlineLevel="0" collapsed="false">
      <c r="B1614" s="12" t="n">
        <v>1609</v>
      </c>
      <c r="C1614" s="36" t="str">
        <f aca="false">IF(①在庫CSV_発注日!$M1610="","",①在庫CSV_発注日!$M1610&amp;"")</f>
        <v/>
      </c>
      <c r="D1614" s="12" t="str">
        <f aca="false">IF($C1614="","",①在庫CSV_発注日!$N1610)</f>
        <v/>
      </c>
      <c r="E1614" s="12" t="str">
        <f aca="false">IF($C1614="","",①在庫CSV_発注日!$H1610)</f>
        <v/>
      </c>
      <c r="F1614" s="12" t="str">
        <f aca="false">IF($C1614="","",①在庫CSV_発注日!$L1610)</f>
        <v/>
      </c>
      <c r="G1614" s="18"/>
      <c r="H1614" s="17" t="str">
        <f aca="false">IF($C1614="","",N(①在庫CSV_発注日!$Z1610))</f>
        <v/>
      </c>
      <c r="I1614" s="37" t="str">
        <f aca="false">IF($C1614="","",SUMIFS(⑤減算マスタCSV!$L$2:$L$8001,⑤減算マスタCSV!$F$2:$F$8001,$C1614,⑤減算マスタCSV!$K$2:$K$8001,1))</f>
        <v/>
      </c>
      <c r="J1614" s="17" t="str">
        <f aca="false">IF($C1614="","",IFERROR(INDEX(⑤減算マスタCSV!$H$2:$H$8001,MATCH($C1614,⑤減算マスタCSV!$F$2:$F$8001,0)),1))</f>
        <v/>
      </c>
      <c r="K1614" s="17" t="str">
        <f aca="false">IF($C1614="","",MAX(1,IFERROR(INDEX(⑥商品照会CSV!$M$2:$M$3001,MATCH($C1614,⑥商品照会CSV!$A$2:$A$3001,0)),1)))</f>
        <v/>
      </c>
      <c r="L1614" s="40" t="str">
        <f aca="false">IF($C1614="","",IFERROR(INDEX(⑥商品照会CSV!$Q$2:$Q$3001,MATCH($C1614,⑥商品照会CSV!$A$2:$A$3001,0)),0))</f>
        <v/>
      </c>
      <c r="M1614" s="40" t="str">
        <f aca="false">IF($C1614="","",N($L1614)*N($K1614))</f>
        <v/>
      </c>
      <c r="N1614" s="17" t="str">
        <f aca="false">IF($C1614="","",MAX(1,IFERROR(INDEX(⑥商品照会CSV!$AK$2:$AK$3001,MATCH($C1614,⑥商品照会CSV!$A$2:$A$3001,0)),1)))</f>
        <v/>
      </c>
      <c r="O1614" s="12" t="str">
        <f aca="false">IF($C1614="","",IFERROR(IF(INDEX(⑥商品照会CSV!$AN$2:$AN$3001,MATCH($C1614,⑥商品照会CSV!$A$2:$A$3001,0))=1,"バラ",IF(INDEX(⑥商品照会CSV!$AM$2:$AM$3001,MATCH($C1614,⑥商品照会CSV!$A$2:$A$3001,0))=1,"中間包装","ケース")),"ケース"))</f>
        <v/>
      </c>
      <c r="P1614" s="18"/>
      <c r="Q1614" s="14"/>
      <c r="R1614" s="17" t="str">
        <f aca="false">IF($C1614="","",N($Q1614)*N($K1614))</f>
        <v/>
      </c>
    </row>
    <row r="1615" customFormat="false" ht="15" hidden="false" customHeight="false" outlineLevel="0" collapsed="false">
      <c r="B1615" s="12" t="n">
        <v>1610</v>
      </c>
      <c r="C1615" s="36" t="str">
        <f aca="false">IF(①在庫CSV_発注日!$M1611="","",①在庫CSV_発注日!$M1611&amp;"")</f>
        <v/>
      </c>
      <c r="D1615" s="12" t="str">
        <f aca="false">IF($C1615="","",①在庫CSV_発注日!$N1611)</f>
        <v/>
      </c>
      <c r="E1615" s="12" t="str">
        <f aca="false">IF($C1615="","",①在庫CSV_発注日!$H1611)</f>
        <v/>
      </c>
      <c r="F1615" s="12" t="str">
        <f aca="false">IF($C1615="","",①在庫CSV_発注日!$L1611)</f>
        <v/>
      </c>
      <c r="G1615" s="18"/>
      <c r="H1615" s="17" t="str">
        <f aca="false">IF($C1615="","",N(①在庫CSV_発注日!$Z1611))</f>
        <v/>
      </c>
      <c r="I1615" s="37" t="str">
        <f aca="false">IF($C1615="","",SUMIFS(⑤減算マスタCSV!$L$2:$L$8001,⑤減算マスタCSV!$F$2:$F$8001,$C1615,⑤減算マスタCSV!$K$2:$K$8001,1))</f>
        <v/>
      </c>
      <c r="J1615" s="17" t="str">
        <f aca="false">IF($C1615="","",IFERROR(INDEX(⑤減算マスタCSV!$H$2:$H$8001,MATCH($C1615,⑤減算マスタCSV!$F$2:$F$8001,0)),1))</f>
        <v/>
      </c>
      <c r="K1615" s="17" t="str">
        <f aca="false">IF($C1615="","",MAX(1,IFERROR(INDEX(⑥商品照会CSV!$M$2:$M$3001,MATCH($C1615,⑥商品照会CSV!$A$2:$A$3001,0)),1)))</f>
        <v/>
      </c>
      <c r="L1615" s="40" t="str">
        <f aca="false">IF($C1615="","",IFERROR(INDEX(⑥商品照会CSV!$Q$2:$Q$3001,MATCH($C1615,⑥商品照会CSV!$A$2:$A$3001,0)),0))</f>
        <v/>
      </c>
      <c r="M1615" s="40" t="str">
        <f aca="false">IF($C1615="","",N($L1615)*N($K1615))</f>
        <v/>
      </c>
      <c r="N1615" s="17" t="str">
        <f aca="false">IF($C1615="","",MAX(1,IFERROR(INDEX(⑥商品照会CSV!$AK$2:$AK$3001,MATCH($C1615,⑥商品照会CSV!$A$2:$A$3001,0)),1)))</f>
        <v/>
      </c>
      <c r="O1615" s="12" t="str">
        <f aca="false">IF($C1615="","",IFERROR(IF(INDEX(⑥商品照会CSV!$AN$2:$AN$3001,MATCH($C1615,⑥商品照会CSV!$A$2:$A$3001,0))=1,"バラ",IF(INDEX(⑥商品照会CSV!$AM$2:$AM$3001,MATCH($C1615,⑥商品照会CSV!$A$2:$A$3001,0))=1,"中間包装","ケース")),"ケース"))</f>
        <v/>
      </c>
      <c r="P1615" s="18"/>
      <c r="Q1615" s="14"/>
      <c r="R1615" s="17" t="str">
        <f aca="false">IF($C1615="","",N($Q1615)*N($K1615))</f>
        <v/>
      </c>
    </row>
    <row r="1616" customFormat="false" ht="15" hidden="false" customHeight="false" outlineLevel="0" collapsed="false">
      <c r="B1616" s="12" t="n">
        <v>1611</v>
      </c>
      <c r="C1616" s="36" t="str">
        <f aca="false">IF(①在庫CSV_発注日!$M1612="","",①在庫CSV_発注日!$M1612&amp;"")</f>
        <v/>
      </c>
      <c r="D1616" s="12" t="str">
        <f aca="false">IF($C1616="","",①在庫CSV_発注日!$N1612)</f>
        <v/>
      </c>
      <c r="E1616" s="12" t="str">
        <f aca="false">IF($C1616="","",①在庫CSV_発注日!$H1612)</f>
        <v/>
      </c>
      <c r="F1616" s="12" t="str">
        <f aca="false">IF($C1616="","",①在庫CSV_発注日!$L1612)</f>
        <v/>
      </c>
      <c r="G1616" s="18"/>
      <c r="H1616" s="17" t="str">
        <f aca="false">IF($C1616="","",N(①在庫CSV_発注日!$Z1612))</f>
        <v/>
      </c>
      <c r="I1616" s="37" t="str">
        <f aca="false">IF($C1616="","",SUMIFS(⑤減算マスタCSV!$L$2:$L$8001,⑤減算マスタCSV!$F$2:$F$8001,$C1616,⑤減算マスタCSV!$K$2:$K$8001,1))</f>
        <v/>
      </c>
      <c r="J1616" s="17" t="str">
        <f aca="false">IF($C1616="","",IFERROR(INDEX(⑤減算マスタCSV!$H$2:$H$8001,MATCH($C1616,⑤減算マスタCSV!$F$2:$F$8001,0)),1))</f>
        <v/>
      </c>
      <c r="K1616" s="17" t="str">
        <f aca="false">IF($C1616="","",MAX(1,IFERROR(INDEX(⑥商品照会CSV!$M$2:$M$3001,MATCH($C1616,⑥商品照会CSV!$A$2:$A$3001,0)),1)))</f>
        <v/>
      </c>
      <c r="L1616" s="40" t="str">
        <f aca="false">IF($C1616="","",IFERROR(INDEX(⑥商品照会CSV!$Q$2:$Q$3001,MATCH($C1616,⑥商品照会CSV!$A$2:$A$3001,0)),0))</f>
        <v/>
      </c>
      <c r="M1616" s="40" t="str">
        <f aca="false">IF($C1616="","",N($L1616)*N($K1616))</f>
        <v/>
      </c>
      <c r="N1616" s="17" t="str">
        <f aca="false">IF($C1616="","",MAX(1,IFERROR(INDEX(⑥商品照会CSV!$AK$2:$AK$3001,MATCH($C1616,⑥商品照会CSV!$A$2:$A$3001,0)),1)))</f>
        <v/>
      </c>
      <c r="O1616" s="12" t="str">
        <f aca="false">IF($C1616="","",IFERROR(IF(INDEX(⑥商品照会CSV!$AN$2:$AN$3001,MATCH($C1616,⑥商品照会CSV!$A$2:$A$3001,0))=1,"バラ",IF(INDEX(⑥商品照会CSV!$AM$2:$AM$3001,MATCH($C1616,⑥商品照会CSV!$A$2:$A$3001,0))=1,"中間包装","ケース")),"ケース"))</f>
        <v/>
      </c>
      <c r="P1616" s="18"/>
      <c r="Q1616" s="14"/>
      <c r="R1616" s="17" t="str">
        <f aca="false">IF($C1616="","",N($Q1616)*N($K1616))</f>
        <v/>
      </c>
    </row>
    <row r="1617" customFormat="false" ht="15" hidden="false" customHeight="false" outlineLevel="0" collapsed="false">
      <c r="B1617" s="12" t="n">
        <v>1612</v>
      </c>
      <c r="C1617" s="36" t="str">
        <f aca="false">IF(①在庫CSV_発注日!$M1613="","",①在庫CSV_発注日!$M1613&amp;"")</f>
        <v/>
      </c>
      <c r="D1617" s="12" t="str">
        <f aca="false">IF($C1617="","",①在庫CSV_発注日!$N1613)</f>
        <v/>
      </c>
      <c r="E1617" s="12" t="str">
        <f aca="false">IF($C1617="","",①在庫CSV_発注日!$H1613)</f>
        <v/>
      </c>
      <c r="F1617" s="12" t="str">
        <f aca="false">IF($C1617="","",①在庫CSV_発注日!$L1613)</f>
        <v/>
      </c>
      <c r="G1617" s="18"/>
      <c r="H1617" s="17" t="str">
        <f aca="false">IF($C1617="","",N(①在庫CSV_発注日!$Z1613))</f>
        <v/>
      </c>
      <c r="I1617" s="37" t="str">
        <f aca="false">IF($C1617="","",SUMIFS(⑤減算マスタCSV!$L$2:$L$8001,⑤減算マスタCSV!$F$2:$F$8001,$C1617,⑤減算マスタCSV!$K$2:$K$8001,1))</f>
        <v/>
      </c>
      <c r="J1617" s="17" t="str">
        <f aca="false">IF($C1617="","",IFERROR(INDEX(⑤減算マスタCSV!$H$2:$H$8001,MATCH($C1617,⑤減算マスタCSV!$F$2:$F$8001,0)),1))</f>
        <v/>
      </c>
      <c r="K1617" s="17" t="str">
        <f aca="false">IF($C1617="","",MAX(1,IFERROR(INDEX(⑥商品照会CSV!$M$2:$M$3001,MATCH($C1617,⑥商品照会CSV!$A$2:$A$3001,0)),1)))</f>
        <v/>
      </c>
      <c r="L1617" s="40" t="str">
        <f aca="false">IF($C1617="","",IFERROR(INDEX(⑥商品照会CSV!$Q$2:$Q$3001,MATCH($C1617,⑥商品照会CSV!$A$2:$A$3001,0)),0))</f>
        <v/>
      </c>
      <c r="M1617" s="40" t="str">
        <f aca="false">IF($C1617="","",N($L1617)*N($K1617))</f>
        <v/>
      </c>
      <c r="N1617" s="17" t="str">
        <f aca="false">IF($C1617="","",MAX(1,IFERROR(INDEX(⑥商品照会CSV!$AK$2:$AK$3001,MATCH($C1617,⑥商品照会CSV!$A$2:$A$3001,0)),1)))</f>
        <v/>
      </c>
      <c r="O1617" s="12" t="str">
        <f aca="false">IF($C1617="","",IFERROR(IF(INDEX(⑥商品照会CSV!$AN$2:$AN$3001,MATCH($C1617,⑥商品照会CSV!$A$2:$A$3001,0))=1,"バラ",IF(INDEX(⑥商品照会CSV!$AM$2:$AM$3001,MATCH($C1617,⑥商品照会CSV!$A$2:$A$3001,0))=1,"中間包装","ケース")),"ケース"))</f>
        <v/>
      </c>
      <c r="P1617" s="18"/>
      <c r="Q1617" s="14"/>
      <c r="R1617" s="17" t="str">
        <f aca="false">IF($C1617="","",N($Q1617)*N($K1617))</f>
        <v/>
      </c>
    </row>
    <row r="1618" customFormat="false" ht="15" hidden="false" customHeight="false" outlineLevel="0" collapsed="false">
      <c r="B1618" s="12" t="n">
        <v>1613</v>
      </c>
      <c r="C1618" s="36" t="str">
        <f aca="false">IF(①在庫CSV_発注日!$M1614="","",①在庫CSV_発注日!$M1614&amp;"")</f>
        <v/>
      </c>
      <c r="D1618" s="12" t="str">
        <f aca="false">IF($C1618="","",①在庫CSV_発注日!$N1614)</f>
        <v/>
      </c>
      <c r="E1618" s="12" t="str">
        <f aca="false">IF($C1618="","",①在庫CSV_発注日!$H1614)</f>
        <v/>
      </c>
      <c r="F1618" s="12" t="str">
        <f aca="false">IF($C1618="","",①在庫CSV_発注日!$L1614)</f>
        <v/>
      </c>
      <c r="G1618" s="18"/>
      <c r="H1618" s="17" t="str">
        <f aca="false">IF($C1618="","",N(①在庫CSV_発注日!$Z1614))</f>
        <v/>
      </c>
      <c r="I1618" s="37" t="str">
        <f aca="false">IF($C1618="","",SUMIFS(⑤減算マスタCSV!$L$2:$L$8001,⑤減算マスタCSV!$F$2:$F$8001,$C1618,⑤減算マスタCSV!$K$2:$K$8001,1))</f>
        <v/>
      </c>
      <c r="J1618" s="17" t="str">
        <f aca="false">IF($C1618="","",IFERROR(INDEX(⑤減算マスタCSV!$H$2:$H$8001,MATCH($C1618,⑤減算マスタCSV!$F$2:$F$8001,0)),1))</f>
        <v/>
      </c>
      <c r="K1618" s="17" t="str">
        <f aca="false">IF($C1618="","",MAX(1,IFERROR(INDEX(⑥商品照会CSV!$M$2:$M$3001,MATCH($C1618,⑥商品照会CSV!$A$2:$A$3001,0)),1)))</f>
        <v/>
      </c>
      <c r="L1618" s="40" t="str">
        <f aca="false">IF($C1618="","",IFERROR(INDEX(⑥商品照会CSV!$Q$2:$Q$3001,MATCH($C1618,⑥商品照会CSV!$A$2:$A$3001,0)),0))</f>
        <v/>
      </c>
      <c r="M1618" s="40" t="str">
        <f aca="false">IF($C1618="","",N($L1618)*N($K1618))</f>
        <v/>
      </c>
      <c r="N1618" s="17" t="str">
        <f aca="false">IF($C1618="","",MAX(1,IFERROR(INDEX(⑥商品照会CSV!$AK$2:$AK$3001,MATCH($C1618,⑥商品照会CSV!$A$2:$A$3001,0)),1)))</f>
        <v/>
      </c>
      <c r="O1618" s="12" t="str">
        <f aca="false">IF($C1618="","",IFERROR(IF(INDEX(⑥商品照会CSV!$AN$2:$AN$3001,MATCH($C1618,⑥商品照会CSV!$A$2:$A$3001,0))=1,"バラ",IF(INDEX(⑥商品照会CSV!$AM$2:$AM$3001,MATCH($C1618,⑥商品照会CSV!$A$2:$A$3001,0))=1,"中間包装","ケース")),"ケース"))</f>
        <v/>
      </c>
      <c r="P1618" s="18"/>
      <c r="Q1618" s="14"/>
      <c r="R1618" s="17" t="str">
        <f aca="false">IF($C1618="","",N($Q1618)*N($K1618))</f>
        <v/>
      </c>
    </row>
    <row r="1619" customFormat="false" ht="15" hidden="false" customHeight="false" outlineLevel="0" collapsed="false">
      <c r="B1619" s="12" t="n">
        <v>1614</v>
      </c>
      <c r="C1619" s="36" t="str">
        <f aca="false">IF(①在庫CSV_発注日!$M1615="","",①在庫CSV_発注日!$M1615&amp;"")</f>
        <v/>
      </c>
      <c r="D1619" s="12" t="str">
        <f aca="false">IF($C1619="","",①在庫CSV_発注日!$N1615)</f>
        <v/>
      </c>
      <c r="E1619" s="12" t="str">
        <f aca="false">IF($C1619="","",①在庫CSV_発注日!$H1615)</f>
        <v/>
      </c>
      <c r="F1619" s="12" t="str">
        <f aca="false">IF($C1619="","",①在庫CSV_発注日!$L1615)</f>
        <v/>
      </c>
      <c r="G1619" s="18"/>
      <c r="H1619" s="17" t="str">
        <f aca="false">IF($C1619="","",N(①在庫CSV_発注日!$Z1615))</f>
        <v/>
      </c>
      <c r="I1619" s="37" t="str">
        <f aca="false">IF($C1619="","",SUMIFS(⑤減算マスタCSV!$L$2:$L$8001,⑤減算マスタCSV!$F$2:$F$8001,$C1619,⑤減算マスタCSV!$K$2:$K$8001,1))</f>
        <v/>
      </c>
      <c r="J1619" s="17" t="str">
        <f aca="false">IF($C1619="","",IFERROR(INDEX(⑤減算マスタCSV!$H$2:$H$8001,MATCH($C1619,⑤減算マスタCSV!$F$2:$F$8001,0)),1))</f>
        <v/>
      </c>
      <c r="K1619" s="17" t="str">
        <f aca="false">IF($C1619="","",MAX(1,IFERROR(INDEX(⑥商品照会CSV!$M$2:$M$3001,MATCH($C1619,⑥商品照会CSV!$A$2:$A$3001,0)),1)))</f>
        <v/>
      </c>
      <c r="L1619" s="40" t="str">
        <f aca="false">IF($C1619="","",IFERROR(INDEX(⑥商品照会CSV!$Q$2:$Q$3001,MATCH($C1619,⑥商品照会CSV!$A$2:$A$3001,0)),0))</f>
        <v/>
      </c>
      <c r="M1619" s="40" t="str">
        <f aca="false">IF($C1619="","",N($L1619)*N($K1619))</f>
        <v/>
      </c>
      <c r="N1619" s="17" t="str">
        <f aca="false">IF($C1619="","",MAX(1,IFERROR(INDEX(⑥商品照会CSV!$AK$2:$AK$3001,MATCH($C1619,⑥商品照会CSV!$A$2:$A$3001,0)),1)))</f>
        <v/>
      </c>
      <c r="O1619" s="12" t="str">
        <f aca="false">IF($C1619="","",IFERROR(IF(INDEX(⑥商品照会CSV!$AN$2:$AN$3001,MATCH($C1619,⑥商品照会CSV!$A$2:$A$3001,0))=1,"バラ",IF(INDEX(⑥商品照会CSV!$AM$2:$AM$3001,MATCH($C1619,⑥商品照会CSV!$A$2:$A$3001,0))=1,"中間包装","ケース")),"ケース"))</f>
        <v/>
      </c>
      <c r="P1619" s="18"/>
      <c r="Q1619" s="14"/>
      <c r="R1619" s="17" t="str">
        <f aca="false">IF($C1619="","",N($Q1619)*N($K1619))</f>
        <v/>
      </c>
    </row>
    <row r="1620" customFormat="false" ht="15" hidden="false" customHeight="false" outlineLevel="0" collapsed="false">
      <c r="B1620" s="12" t="n">
        <v>1615</v>
      </c>
      <c r="C1620" s="36" t="str">
        <f aca="false">IF(①在庫CSV_発注日!$M1616="","",①在庫CSV_発注日!$M1616&amp;"")</f>
        <v/>
      </c>
      <c r="D1620" s="12" t="str">
        <f aca="false">IF($C1620="","",①在庫CSV_発注日!$N1616)</f>
        <v/>
      </c>
      <c r="E1620" s="12" t="str">
        <f aca="false">IF($C1620="","",①在庫CSV_発注日!$H1616)</f>
        <v/>
      </c>
      <c r="F1620" s="12" t="str">
        <f aca="false">IF($C1620="","",①在庫CSV_発注日!$L1616)</f>
        <v/>
      </c>
      <c r="G1620" s="18"/>
      <c r="H1620" s="17" t="str">
        <f aca="false">IF($C1620="","",N(①在庫CSV_発注日!$Z1616))</f>
        <v/>
      </c>
      <c r="I1620" s="37" t="str">
        <f aca="false">IF($C1620="","",SUMIFS(⑤減算マスタCSV!$L$2:$L$8001,⑤減算マスタCSV!$F$2:$F$8001,$C1620,⑤減算マスタCSV!$K$2:$K$8001,1))</f>
        <v/>
      </c>
      <c r="J1620" s="17" t="str">
        <f aca="false">IF($C1620="","",IFERROR(INDEX(⑤減算マスタCSV!$H$2:$H$8001,MATCH($C1620,⑤減算マスタCSV!$F$2:$F$8001,0)),1))</f>
        <v/>
      </c>
      <c r="K1620" s="17" t="str">
        <f aca="false">IF($C1620="","",MAX(1,IFERROR(INDEX(⑥商品照会CSV!$M$2:$M$3001,MATCH($C1620,⑥商品照会CSV!$A$2:$A$3001,0)),1)))</f>
        <v/>
      </c>
      <c r="L1620" s="40" t="str">
        <f aca="false">IF($C1620="","",IFERROR(INDEX(⑥商品照会CSV!$Q$2:$Q$3001,MATCH($C1620,⑥商品照会CSV!$A$2:$A$3001,0)),0))</f>
        <v/>
      </c>
      <c r="M1620" s="40" t="str">
        <f aca="false">IF($C1620="","",N($L1620)*N($K1620))</f>
        <v/>
      </c>
      <c r="N1620" s="17" t="str">
        <f aca="false">IF($C1620="","",MAX(1,IFERROR(INDEX(⑥商品照会CSV!$AK$2:$AK$3001,MATCH($C1620,⑥商品照会CSV!$A$2:$A$3001,0)),1)))</f>
        <v/>
      </c>
      <c r="O1620" s="12" t="str">
        <f aca="false">IF($C1620="","",IFERROR(IF(INDEX(⑥商品照会CSV!$AN$2:$AN$3001,MATCH($C1620,⑥商品照会CSV!$A$2:$A$3001,0))=1,"バラ",IF(INDEX(⑥商品照会CSV!$AM$2:$AM$3001,MATCH($C1620,⑥商品照会CSV!$A$2:$A$3001,0))=1,"中間包装","ケース")),"ケース"))</f>
        <v/>
      </c>
      <c r="P1620" s="18"/>
      <c r="Q1620" s="14"/>
      <c r="R1620" s="17" t="str">
        <f aca="false">IF($C1620="","",N($Q1620)*N($K1620))</f>
        <v/>
      </c>
    </row>
    <row r="1621" customFormat="false" ht="15" hidden="false" customHeight="false" outlineLevel="0" collapsed="false">
      <c r="B1621" s="12" t="n">
        <v>1616</v>
      </c>
      <c r="C1621" s="36" t="str">
        <f aca="false">IF(①在庫CSV_発注日!$M1617="","",①在庫CSV_発注日!$M1617&amp;"")</f>
        <v/>
      </c>
      <c r="D1621" s="12" t="str">
        <f aca="false">IF($C1621="","",①在庫CSV_発注日!$N1617)</f>
        <v/>
      </c>
      <c r="E1621" s="12" t="str">
        <f aca="false">IF($C1621="","",①在庫CSV_発注日!$H1617)</f>
        <v/>
      </c>
      <c r="F1621" s="12" t="str">
        <f aca="false">IF($C1621="","",①在庫CSV_発注日!$L1617)</f>
        <v/>
      </c>
      <c r="G1621" s="18"/>
      <c r="H1621" s="17" t="str">
        <f aca="false">IF($C1621="","",N(①在庫CSV_発注日!$Z1617))</f>
        <v/>
      </c>
      <c r="I1621" s="37" t="str">
        <f aca="false">IF($C1621="","",SUMIFS(⑤減算マスタCSV!$L$2:$L$8001,⑤減算マスタCSV!$F$2:$F$8001,$C1621,⑤減算マスタCSV!$K$2:$K$8001,1))</f>
        <v/>
      </c>
      <c r="J1621" s="17" t="str">
        <f aca="false">IF($C1621="","",IFERROR(INDEX(⑤減算マスタCSV!$H$2:$H$8001,MATCH($C1621,⑤減算マスタCSV!$F$2:$F$8001,0)),1))</f>
        <v/>
      </c>
      <c r="K1621" s="17" t="str">
        <f aca="false">IF($C1621="","",MAX(1,IFERROR(INDEX(⑥商品照会CSV!$M$2:$M$3001,MATCH($C1621,⑥商品照会CSV!$A$2:$A$3001,0)),1)))</f>
        <v/>
      </c>
      <c r="L1621" s="40" t="str">
        <f aca="false">IF($C1621="","",IFERROR(INDEX(⑥商品照会CSV!$Q$2:$Q$3001,MATCH($C1621,⑥商品照会CSV!$A$2:$A$3001,0)),0))</f>
        <v/>
      </c>
      <c r="M1621" s="40" t="str">
        <f aca="false">IF($C1621="","",N($L1621)*N($K1621))</f>
        <v/>
      </c>
      <c r="N1621" s="17" t="str">
        <f aca="false">IF($C1621="","",MAX(1,IFERROR(INDEX(⑥商品照会CSV!$AK$2:$AK$3001,MATCH($C1621,⑥商品照会CSV!$A$2:$A$3001,0)),1)))</f>
        <v/>
      </c>
      <c r="O1621" s="12" t="str">
        <f aca="false">IF($C1621="","",IFERROR(IF(INDEX(⑥商品照会CSV!$AN$2:$AN$3001,MATCH($C1621,⑥商品照会CSV!$A$2:$A$3001,0))=1,"バラ",IF(INDEX(⑥商品照会CSV!$AM$2:$AM$3001,MATCH($C1621,⑥商品照会CSV!$A$2:$A$3001,0))=1,"中間包装","ケース")),"ケース"))</f>
        <v/>
      </c>
      <c r="P1621" s="18"/>
      <c r="Q1621" s="14"/>
      <c r="R1621" s="17" t="str">
        <f aca="false">IF($C1621="","",N($Q1621)*N($K1621))</f>
        <v/>
      </c>
    </row>
    <row r="1622" customFormat="false" ht="15" hidden="false" customHeight="false" outlineLevel="0" collapsed="false">
      <c r="B1622" s="12" t="n">
        <v>1617</v>
      </c>
      <c r="C1622" s="36" t="str">
        <f aca="false">IF(①在庫CSV_発注日!$M1618="","",①在庫CSV_発注日!$M1618&amp;"")</f>
        <v/>
      </c>
      <c r="D1622" s="12" t="str">
        <f aca="false">IF($C1622="","",①在庫CSV_発注日!$N1618)</f>
        <v/>
      </c>
      <c r="E1622" s="12" t="str">
        <f aca="false">IF($C1622="","",①在庫CSV_発注日!$H1618)</f>
        <v/>
      </c>
      <c r="F1622" s="12" t="str">
        <f aca="false">IF($C1622="","",①在庫CSV_発注日!$L1618)</f>
        <v/>
      </c>
      <c r="G1622" s="18"/>
      <c r="H1622" s="17" t="str">
        <f aca="false">IF($C1622="","",N(①在庫CSV_発注日!$Z1618))</f>
        <v/>
      </c>
      <c r="I1622" s="37" t="str">
        <f aca="false">IF($C1622="","",SUMIFS(⑤減算マスタCSV!$L$2:$L$8001,⑤減算マスタCSV!$F$2:$F$8001,$C1622,⑤減算マスタCSV!$K$2:$K$8001,1))</f>
        <v/>
      </c>
      <c r="J1622" s="17" t="str">
        <f aca="false">IF($C1622="","",IFERROR(INDEX(⑤減算マスタCSV!$H$2:$H$8001,MATCH($C1622,⑤減算マスタCSV!$F$2:$F$8001,0)),1))</f>
        <v/>
      </c>
      <c r="K1622" s="17" t="str">
        <f aca="false">IF($C1622="","",MAX(1,IFERROR(INDEX(⑥商品照会CSV!$M$2:$M$3001,MATCH($C1622,⑥商品照会CSV!$A$2:$A$3001,0)),1)))</f>
        <v/>
      </c>
      <c r="L1622" s="40" t="str">
        <f aca="false">IF($C1622="","",IFERROR(INDEX(⑥商品照会CSV!$Q$2:$Q$3001,MATCH($C1622,⑥商品照会CSV!$A$2:$A$3001,0)),0))</f>
        <v/>
      </c>
      <c r="M1622" s="40" t="str">
        <f aca="false">IF($C1622="","",N($L1622)*N($K1622))</f>
        <v/>
      </c>
      <c r="N1622" s="17" t="str">
        <f aca="false">IF($C1622="","",MAX(1,IFERROR(INDEX(⑥商品照会CSV!$AK$2:$AK$3001,MATCH($C1622,⑥商品照会CSV!$A$2:$A$3001,0)),1)))</f>
        <v/>
      </c>
      <c r="O1622" s="12" t="str">
        <f aca="false">IF($C1622="","",IFERROR(IF(INDEX(⑥商品照会CSV!$AN$2:$AN$3001,MATCH($C1622,⑥商品照会CSV!$A$2:$A$3001,0))=1,"バラ",IF(INDEX(⑥商品照会CSV!$AM$2:$AM$3001,MATCH($C1622,⑥商品照会CSV!$A$2:$A$3001,0))=1,"中間包装","ケース")),"ケース"))</f>
        <v/>
      </c>
      <c r="P1622" s="18"/>
      <c r="Q1622" s="14"/>
      <c r="R1622" s="17" t="str">
        <f aca="false">IF($C1622="","",N($Q1622)*N($K1622))</f>
        <v/>
      </c>
    </row>
    <row r="1623" customFormat="false" ht="15" hidden="false" customHeight="false" outlineLevel="0" collapsed="false">
      <c r="B1623" s="12" t="n">
        <v>1618</v>
      </c>
      <c r="C1623" s="36" t="str">
        <f aca="false">IF(①在庫CSV_発注日!$M1619="","",①在庫CSV_発注日!$M1619&amp;"")</f>
        <v/>
      </c>
      <c r="D1623" s="12" t="str">
        <f aca="false">IF($C1623="","",①在庫CSV_発注日!$N1619)</f>
        <v/>
      </c>
      <c r="E1623" s="12" t="str">
        <f aca="false">IF($C1623="","",①在庫CSV_発注日!$H1619)</f>
        <v/>
      </c>
      <c r="F1623" s="12" t="str">
        <f aca="false">IF($C1623="","",①在庫CSV_発注日!$L1619)</f>
        <v/>
      </c>
      <c r="G1623" s="18"/>
      <c r="H1623" s="17" t="str">
        <f aca="false">IF($C1623="","",N(①在庫CSV_発注日!$Z1619))</f>
        <v/>
      </c>
      <c r="I1623" s="37" t="str">
        <f aca="false">IF($C1623="","",SUMIFS(⑤減算マスタCSV!$L$2:$L$8001,⑤減算マスタCSV!$F$2:$F$8001,$C1623,⑤減算マスタCSV!$K$2:$K$8001,1))</f>
        <v/>
      </c>
      <c r="J1623" s="17" t="str">
        <f aca="false">IF($C1623="","",IFERROR(INDEX(⑤減算マスタCSV!$H$2:$H$8001,MATCH($C1623,⑤減算マスタCSV!$F$2:$F$8001,0)),1))</f>
        <v/>
      </c>
      <c r="K1623" s="17" t="str">
        <f aca="false">IF($C1623="","",MAX(1,IFERROR(INDEX(⑥商品照会CSV!$M$2:$M$3001,MATCH($C1623,⑥商品照会CSV!$A$2:$A$3001,0)),1)))</f>
        <v/>
      </c>
      <c r="L1623" s="40" t="str">
        <f aca="false">IF($C1623="","",IFERROR(INDEX(⑥商品照会CSV!$Q$2:$Q$3001,MATCH($C1623,⑥商品照会CSV!$A$2:$A$3001,0)),0))</f>
        <v/>
      </c>
      <c r="M1623" s="40" t="str">
        <f aca="false">IF($C1623="","",N($L1623)*N($K1623))</f>
        <v/>
      </c>
      <c r="N1623" s="17" t="str">
        <f aca="false">IF($C1623="","",MAX(1,IFERROR(INDEX(⑥商品照会CSV!$AK$2:$AK$3001,MATCH($C1623,⑥商品照会CSV!$A$2:$A$3001,0)),1)))</f>
        <v/>
      </c>
      <c r="O1623" s="12" t="str">
        <f aca="false">IF($C1623="","",IFERROR(IF(INDEX(⑥商品照会CSV!$AN$2:$AN$3001,MATCH($C1623,⑥商品照会CSV!$A$2:$A$3001,0))=1,"バラ",IF(INDEX(⑥商品照会CSV!$AM$2:$AM$3001,MATCH($C1623,⑥商品照会CSV!$A$2:$A$3001,0))=1,"中間包装","ケース")),"ケース"))</f>
        <v/>
      </c>
      <c r="P1623" s="18"/>
      <c r="Q1623" s="14"/>
      <c r="R1623" s="17" t="str">
        <f aca="false">IF($C1623="","",N($Q1623)*N($K1623))</f>
        <v/>
      </c>
    </row>
    <row r="1624" customFormat="false" ht="15" hidden="false" customHeight="false" outlineLevel="0" collapsed="false">
      <c r="B1624" s="12" t="n">
        <v>1619</v>
      </c>
      <c r="C1624" s="36" t="str">
        <f aca="false">IF(①在庫CSV_発注日!$M1620="","",①在庫CSV_発注日!$M1620&amp;"")</f>
        <v/>
      </c>
      <c r="D1624" s="12" t="str">
        <f aca="false">IF($C1624="","",①在庫CSV_発注日!$N1620)</f>
        <v/>
      </c>
      <c r="E1624" s="12" t="str">
        <f aca="false">IF($C1624="","",①在庫CSV_発注日!$H1620)</f>
        <v/>
      </c>
      <c r="F1624" s="12" t="str">
        <f aca="false">IF($C1624="","",①在庫CSV_発注日!$L1620)</f>
        <v/>
      </c>
      <c r="G1624" s="18"/>
      <c r="H1624" s="17" t="str">
        <f aca="false">IF($C1624="","",N(①在庫CSV_発注日!$Z1620))</f>
        <v/>
      </c>
      <c r="I1624" s="37" t="str">
        <f aca="false">IF($C1624="","",SUMIFS(⑤減算マスタCSV!$L$2:$L$8001,⑤減算マスタCSV!$F$2:$F$8001,$C1624,⑤減算マスタCSV!$K$2:$K$8001,1))</f>
        <v/>
      </c>
      <c r="J1624" s="17" t="str">
        <f aca="false">IF($C1624="","",IFERROR(INDEX(⑤減算マスタCSV!$H$2:$H$8001,MATCH($C1624,⑤減算マスタCSV!$F$2:$F$8001,0)),1))</f>
        <v/>
      </c>
      <c r="K1624" s="17" t="str">
        <f aca="false">IF($C1624="","",MAX(1,IFERROR(INDEX(⑥商品照会CSV!$M$2:$M$3001,MATCH($C1624,⑥商品照会CSV!$A$2:$A$3001,0)),1)))</f>
        <v/>
      </c>
      <c r="L1624" s="40" t="str">
        <f aca="false">IF($C1624="","",IFERROR(INDEX(⑥商品照会CSV!$Q$2:$Q$3001,MATCH($C1624,⑥商品照会CSV!$A$2:$A$3001,0)),0))</f>
        <v/>
      </c>
      <c r="M1624" s="40" t="str">
        <f aca="false">IF($C1624="","",N($L1624)*N($K1624))</f>
        <v/>
      </c>
      <c r="N1624" s="17" t="str">
        <f aca="false">IF($C1624="","",MAX(1,IFERROR(INDEX(⑥商品照会CSV!$AK$2:$AK$3001,MATCH($C1624,⑥商品照会CSV!$A$2:$A$3001,0)),1)))</f>
        <v/>
      </c>
      <c r="O1624" s="12" t="str">
        <f aca="false">IF($C1624="","",IFERROR(IF(INDEX(⑥商品照会CSV!$AN$2:$AN$3001,MATCH($C1624,⑥商品照会CSV!$A$2:$A$3001,0))=1,"バラ",IF(INDEX(⑥商品照会CSV!$AM$2:$AM$3001,MATCH($C1624,⑥商品照会CSV!$A$2:$A$3001,0))=1,"中間包装","ケース")),"ケース"))</f>
        <v/>
      </c>
      <c r="P1624" s="18"/>
      <c r="Q1624" s="14"/>
      <c r="R1624" s="17" t="str">
        <f aca="false">IF($C1624="","",N($Q1624)*N($K1624))</f>
        <v/>
      </c>
    </row>
    <row r="1625" customFormat="false" ht="15" hidden="false" customHeight="false" outlineLevel="0" collapsed="false">
      <c r="B1625" s="12" t="n">
        <v>1620</v>
      </c>
      <c r="C1625" s="36" t="str">
        <f aca="false">IF(①在庫CSV_発注日!$M1621="","",①在庫CSV_発注日!$M1621&amp;"")</f>
        <v/>
      </c>
      <c r="D1625" s="12" t="str">
        <f aca="false">IF($C1625="","",①在庫CSV_発注日!$N1621)</f>
        <v/>
      </c>
      <c r="E1625" s="12" t="str">
        <f aca="false">IF($C1625="","",①在庫CSV_発注日!$H1621)</f>
        <v/>
      </c>
      <c r="F1625" s="12" t="str">
        <f aca="false">IF($C1625="","",①在庫CSV_発注日!$L1621)</f>
        <v/>
      </c>
      <c r="G1625" s="18"/>
      <c r="H1625" s="17" t="str">
        <f aca="false">IF($C1625="","",N(①在庫CSV_発注日!$Z1621))</f>
        <v/>
      </c>
      <c r="I1625" s="37" t="str">
        <f aca="false">IF($C1625="","",SUMIFS(⑤減算マスタCSV!$L$2:$L$8001,⑤減算マスタCSV!$F$2:$F$8001,$C1625,⑤減算マスタCSV!$K$2:$K$8001,1))</f>
        <v/>
      </c>
      <c r="J1625" s="17" t="str">
        <f aca="false">IF($C1625="","",IFERROR(INDEX(⑤減算マスタCSV!$H$2:$H$8001,MATCH($C1625,⑤減算マスタCSV!$F$2:$F$8001,0)),1))</f>
        <v/>
      </c>
      <c r="K1625" s="17" t="str">
        <f aca="false">IF($C1625="","",MAX(1,IFERROR(INDEX(⑥商品照会CSV!$M$2:$M$3001,MATCH($C1625,⑥商品照会CSV!$A$2:$A$3001,0)),1)))</f>
        <v/>
      </c>
      <c r="L1625" s="40" t="str">
        <f aca="false">IF($C1625="","",IFERROR(INDEX(⑥商品照会CSV!$Q$2:$Q$3001,MATCH($C1625,⑥商品照会CSV!$A$2:$A$3001,0)),0))</f>
        <v/>
      </c>
      <c r="M1625" s="40" t="str">
        <f aca="false">IF($C1625="","",N($L1625)*N($K1625))</f>
        <v/>
      </c>
      <c r="N1625" s="17" t="str">
        <f aca="false">IF($C1625="","",MAX(1,IFERROR(INDEX(⑥商品照会CSV!$AK$2:$AK$3001,MATCH($C1625,⑥商品照会CSV!$A$2:$A$3001,0)),1)))</f>
        <v/>
      </c>
      <c r="O1625" s="12" t="str">
        <f aca="false">IF($C1625="","",IFERROR(IF(INDEX(⑥商品照会CSV!$AN$2:$AN$3001,MATCH($C1625,⑥商品照会CSV!$A$2:$A$3001,0))=1,"バラ",IF(INDEX(⑥商品照会CSV!$AM$2:$AM$3001,MATCH($C1625,⑥商品照会CSV!$A$2:$A$3001,0))=1,"中間包装","ケース")),"ケース"))</f>
        <v/>
      </c>
      <c r="P1625" s="18"/>
      <c r="Q1625" s="14"/>
      <c r="R1625" s="17" t="str">
        <f aca="false">IF($C1625="","",N($Q1625)*N($K1625))</f>
        <v/>
      </c>
    </row>
    <row r="1626" customFormat="false" ht="15" hidden="false" customHeight="false" outlineLevel="0" collapsed="false">
      <c r="B1626" s="12" t="n">
        <v>1621</v>
      </c>
      <c r="C1626" s="36" t="str">
        <f aca="false">IF(①在庫CSV_発注日!$M1622="","",①在庫CSV_発注日!$M1622&amp;"")</f>
        <v/>
      </c>
      <c r="D1626" s="12" t="str">
        <f aca="false">IF($C1626="","",①在庫CSV_発注日!$N1622)</f>
        <v/>
      </c>
      <c r="E1626" s="12" t="str">
        <f aca="false">IF($C1626="","",①在庫CSV_発注日!$H1622)</f>
        <v/>
      </c>
      <c r="F1626" s="12" t="str">
        <f aca="false">IF($C1626="","",①在庫CSV_発注日!$L1622)</f>
        <v/>
      </c>
      <c r="G1626" s="18"/>
      <c r="H1626" s="17" t="str">
        <f aca="false">IF($C1626="","",N(①在庫CSV_発注日!$Z1622))</f>
        <v/>
      </c>
      <c r="I1626" s="37" t="str">
        <f aca="false">IF($C1626="","",SUMIFS(⑤減算マスタCSV!$L$2:$L$8001,⑤減算マスタCSV!$F$2:$F$8001,$C1626,⑤減算マスタCSV!$K$2:$K$8001,1))</f>
        <v/>
      </c>
      <c r="J1626" s="17" t="str">
        <f aca="false">IF($C1626="","",IFERROR(INDEX(⑤減算マスタCSV!$H$2:$H$8001,MATCH($C1626,⑤減算マスタCSV!$F$2:$F$8001,0)),1))</f>
        <v/>
      </c>
      <c r="K1626" s="17" t="str">
        <f aca="false">IF($C1626="","",MAX(1,IFERROR(INDEX(⑥商品照会CSV!$M$2:$M$3001,MATCH($C1626,⑥商品照会CSV!$A$2:$A$3001,0)),1)))</f>
        <v/>
      </c>
      <c r="L1626" s="40" t="str">
        <f aca="false">IF($C1626="","",IFERROR(INDEX(⑥商品照会CSV!$Q$2:$Q$3001,MATCH($C1626,⑥商品照会CSV!$A$2:$A$3001,0)),0))</f>
        <v/>
      </c>
      <c r="M1626" s="40" t="str">
        <f aca="false">IF($C1626="","",N($L1626)*N($K1626))</f>
        <v/>
      </c>
      <c r="N1626" s="17" t="str">
        <f aca="false">IF($C1626="","",MAX(1,IFERROR(INDEX(⑥商品照会CSV!$AK$2:$AK$3001,MATCH($C1626,⑥商品照会CSV!$A$2:$A$3001,0)),1)))</f>
        <v/>
      </c>
      <c r="O1626" s="12" t="str">
        <f aca="false">IF($C1626="","",IFERROR(IF(INDEX(⑥商品照会CSV!$AN$2:$AN$3001,MATCH($C1626,⑥商品照会CSV!$A$2:$A$3001,0))=1,"バラ",IF(INDEX(⑥商品照会CSV!$AM$2:$AM$3001,MATCH($C1626,⑥商品照会CSV!$A$2:$A$3001,0))=1,"中間包装","ケース")),"ケース"))</f>
        <v/>
      </c>
      <c r="P1626" s="18"/>
      <c r="Q1626" s="14"/>
      <c r="R1626" s="17" t="str">
        <f aca="false">IF($C1626="","",N($Q1626)*N($K1626))</f>
        <v/>
      </c>
    </row>
    <row r="1627" customFormat="false" ht="15" hidden="false" customHeight="false" outlineLevel="0" collapsed="false">
      <c r="B1627" s="12" t="n">
        <v>1622</v>
      </c>
      <c r="C1627" s="36" t="str">
        <f aca="false">IF(①在庫CSV_発注日!$M1623="","",①在庫CSV_発注日!$M1623&amp;"")</f>
        <v/>
      </c>
      <c r="D1627" s="12" t="str">
        <f aca="false">IF($C1627="","",①在庫CSV_発注日!$N1623)</f>
        <v/>
      </c>
      <c r="E1627" s="12" t="str">
        <f aca="false">IF($C1627="","",①在庫CSV_発注日!$H1623)</f>
        <v/>
      </c>
      <c r="F1627" s="12" t="str">
        <f aca="false">IF($C1627="","",①在庫CSV_発注日!$L1623)</f>
        <v/>
      </c>
      <c r="G1627" s="18"/>
      <c r="H1627" s="17" t="str">
        <f aca="false">IF($C1627="","",N(①在庫CSV_発注日!$Z1623))</f>
        <v/>
      </c>
      <c r="I1627" s="37" t="str">
        <f aca="false">IF($C1627="","",SUMIFS(⑤減算マスタCSV!$L$2:$L$8001,⑤減算マスタCSV!$F$2:$F$8001,$C1627,⑤減算マスタCSV!$K$2:$K$8001,1))</f>
        <v/>
      </c>
      <c r="J1627" s="17" t="str">
        <f aca="false">IF($C1627="","",IFERROR(INDEX(⑤減算マスタCSV!$H$2:$H$8001,MATCH($C1627,⑤減算マスタCSV!$F$2:$F$8001,0)),1))</f>
        <v/>
      </c>
      <c r="K1627" s="17" t="str">
        <f aca="false">IF($C1627="","",MAX(1,IFERROR(INDEX(⑥商品照会CSV!$M$2:$M$3001,MATCH($C1627,⑥商品照会CSV!$A$2:$A$3001,0)),1)))</f>
        <v/>
      </c>
      <c r="L1627" s="40" t="str">
        <f aca="false">IF($C1627="","",IFERROR(INDEX(⑥商品照会CSV!$Q$2:$Q$3001,MATCH($C1627,⑥商品照会CSV!$A$2:$A$3001,0)),0))</f>
        <v/>
      </c>
      <c r="M1627" s="40" t="str">
        <f aca="false">IF($C1627="","",N($L1627)*N($K1627))</f>
        <v/>
      </c>
      <c r="N1627" s="17" t="str">
        <f aca="false">IF($C1627="","",MAX(1,IFERROR(INDEX(⑥商品照会CSV!$AK$2:$AK$3001,MATCH($C1627,⑥商品照会CSV!$A$2:$A$3001,0)),1)))</f>
        <v/>
      </c>
      <c r="O1627" s="12" t="str">
        <f aca="false">IF($C1627="","",IFERROR(IF(INDEX(⑥商品照会CSV!$AN$2:$AN$3001,MATCH($C1627,⑥商品照会CSV!$A$2:$A$3001,0))=1,"バラ",IF(INDEX(⑥商品照会CSV!$AM$2:$AM$3001,MATCH($C1627,⑥商品照会CSV!$A$2:$A$3001,0))=1,"中間包装","ケース")),"ケース"))</f>
        <v/>
      </c>
      <c r="P1627" s="18"/>
      <c r="Q1627" s="14"/>
      <c r="R1627" s="17" t="str">
        <f aca="false">IF($C1627="","",N($Q1627)*N($K1627))</f>
        <v/>
      </c>
    </row>
    <row r="1628" customFormat="false" ht="15" hidden="false" customHeight="false" outlineLevel="0" collapsed="false">
      <c r="B1628" s="12" t="n">
        <v>1623</v>
      </c>
      <c r="C1628" s="36" t="str">
        <f aca="false">IF(①在庫CSV_発注日!$M1624="","",①在庫CSV_発注日!$M1624&amp;"")</f>
        <v/>
      </c>
      <c r="D1628" s="12" t="str">
        <f aca="false">IF($C1628="","",①在庫CSV_発注日!$N1624)</f>
        <v/>
      </c>
      <c r="E1628" s="12" t="str">
        <f aca="false">IF($C1628="","",①在庫CSV_発注日!$H1624)</f>
        <v/>
      </c>
      <c r="F1628" s="12" t="str">
        <f aca="false">IF($C1628="","",①在庫CSV_発注日!$L1624)</f>
        <v/>
      </c>
      <c r="G1628" s="18"/>
      <c r="H1628" s="17" t="str">
        <f aca="false">IF($C1628="","",N(①在庫CSV_発注日!$Z1624))</f>
        <v/>
      </c>
      <c r="I1628" s="37" t="str">
        <f aca="false">IF($C1628="","",SUMIFS(⑤減算マスタCSV!$L$2:$L$8001,⑤減算マスタCSV!$F$2:$F$8001,$C1628,⑤減算マスタCSV!$K$2:$K$8001,1))</f>
        <v/>
      </c>
      <c r="J1628" s="17" t="str">
        <f aca="false">IF($C1628="","",IFERROR(INDEX(⑤減算マスタCSV!$H$2:$H$8001,MATCH($C1628,⑤減算マスタCSV!$F$2:$F$8001,0)),1))</f>
        <v/>
      </c>
      <c r="K1628" s="17" t="str">
        <f aca="false">IF($C1628="","",MAX(1,IFERROR(INDEX(⑥商品照会CSV!$M$2:$M$3001,MATCH($C1628,⑥商品照会CSV!$A$2:$A$3001,0)),1)))</f>
        <v/>
      </c>
      <c r="L1628" s="40" t="str">
        <f aca="false">IF($C1628="","",IFERROR(INDEX(⑥商品照会CSV!$Q$2:$Q$3001,MATCH($C1628,⑥商品照会CSV!$A$2:$A$3001,0)),0))</f>
        <v/>
      </c>
      <c r="M1628" s="40" t="str">
        <f aca="false">IF($C1628="","",N($L1628)*N($K1628))</f>
        <v/>
      </c>
      <c r="N1628" s="17" t="str">
        <f aca="false">IF($C1628="","",MAX(1,IFERROR(INDEX(⑥商品照会CSV!$AK$2:$AK$3001,MATCH($C1628,⑥商品照会CSV!$A$2:$A$3001,0)),1)))</f>
        <v/>
      </c>
      <c r="O1628" s="12" t="str">
        <f aca="false">IF($C1628="","",IFERROR(IF(INDEX(⑥商品照会CSV!$AN$2:$AN$3001,MATCH($C1628,⑥商品照会CSV!$A$2:$A$3001,0))=1,"バラ",IF(INDEX(⑥商品照会CSV!$AM$2:$AM$3001,MATCH($C1628,⑥商品照会CSV!$A$2:$A$3001,0))=1,"中間包装","ケース")),"ケース"))</f>
        <v/>
      </c>
      <c r="P1628" s="18"/>
      <c r="Q1628" s="14"/>
      <c r="R1628" s="17" t="str">
        <f aca="false">IF($C1628="","",N($Q1628)*N($K1628))</f>
        <v/>
      </c>
    </row>
    <row r="1629" customFormat="false" ht="15" hidden="false" customHeight="false" outlineLevel="0" collapsed="false">
      <c r="B1629" s="12" t="n">
        <v>1624</v>
      </c>
      <c r="C1629" s="36" t="str">
        <f aca="false">IF(①在庫CSV_発注日!$M1625="","",①在庫CSV_発注日!$M1625&amp;"")</f>
        <v/>
      </c>
      <c r="D1629" s="12" t="str">
        <f aca="false">IF($C1629="","",①在庫CSV_発注日!$N1625)</f>
        <v/>
      </c>
      <c r="E1629" s="12" t="str">
        <f aca="false">IF($C1629="","",①在庫CSV_発注日!$H1625)</f>
        <v/>
      </c>
      <c r="F1629" s="12" t="str">
        <f aca="false">IF($C1629="","",①在庫CSV_発注日!$L1625)</f>
        <v/>
      </c>
      <c r="G1629" s="18"/>
      <c r="H1629" s="17" t="str">
        <f aca="false">IF($C1629="","",N(①在庫CSV_発注日!$Z1625))</f>
        <v/>
      </c>
      <c r="I1629" s="37" t="str">
        <f aca="false">IF($C1629="","",SUMIFS(⑤減算マスタCSV!$L$2:$L$8001,⑤減算マスタCSV!$F$2:$F$8001,$C1629,⑤減算マスタCSV!$K$2:$K$8001,1))</f>
        <v/>
      </c>
      <c r="J1629" s="17" t="str">
        <f aca="false">IF($C1629="","",IFERROR(INDEX(⑤減算マスタCSV!$H$2:$H$8001,MATCH($C1629,⑤減算マスタCSV!$F$2:$F$8001,0)),1))</f>
        <v/>
      </c>
      <c r="K1629" s="17" t="str">
        <f aca="false">IF($C1629="","",MAX(1,IFERROR(INDEX(⑥商品照会CSV!$M$2:$M$3001,MATCH($C1629,⑥商品照会CSV!$A$2:$A$3001,0)),1)))</f>
        <v/>
      </c>
      <c r="L1629" s="40" t="str">
        <f aca="false">IF($C1629="","",IFERROR(INDEX(⑥商品照会CSV!$Q$2:$Q$3001,MATCH($C1629,⑥商品照会CSV!$A$2:$A$3001,0)),0))</f>
        <v/>
      </c>
      <c r="M1629" s="40" t="str">
        <f aca="false">IF($C1629="","",N($L1629)*N($K1629))</f>
        <v/>
      </c>
      <c r="N1629" s="17" t="str">
        <f aca="false">IF($C1629="","",MAX(1,IFERROR(INDEX(⑥商品照会CSV!$AK$2:$AK$3001,MATCH($C1629,⑥商品照会CSV!$A$2:$A$3001,0)),1)))</f>
        <v/>
      </c>
      <c r="O1629" s="12" t="str">
        <f aca="false">IF($C1629="","",IFERROR(IF(INDEX(⑥商品照会CSV!$AN$2:$AN$3001,MATCH($C1629,⑥商品照会CSV!$A$2:$A$3001,0))=1,"バラ",IF(INDEX(⑥商品照会CSV!$AM$2:$AM$3001,MATCH($C1629,⑥商品照会CSV!$A$2:$A$3001,0))=1,"中間包装","ケース")),"ケース"))</f>
        <v/>
      </c>
      <c r="P1629" s="18"/>
      <c r="Q1629" s="14"/>
      <c r="R1629" s="17" t="str">
        <f aca="false">IF($C1629="","",N($Q1629)*N($K1629))</f>
        <v/>
      </c>
    </row>
    <row r="1630" customFormat="false" ht="15" hidden="false" customHeight="false" outlineLevel="0" collapsed="false">
      <c r="B1630" s="12" t="n">
        <v>1625</v>
      </c>
      <c r="C1630" s="36" t="str">
        <f aca="false">IF(①在庫CSV_発注日!$M1626="","",①在庫CSV_発注日!$M1626&amp;"")</f>
        <v/>
      </c>
      <c r="D1630" s="12" t="str">
        <f aca="false">IF($C1630="","",①在庫CSV_発注日!$N1626)</f>
        <v/>
      </c>
      <c r="E1630" s="12" t="str">
        <f aca="false">IF($C1630="","",①在庫CSV_発注日!$H1626)</f>
        <v/>
      </c>
      <c r="F1630" s="12" t="str">
        <f aca="false">IF($C1630="","",①在庫CSV_発注日!$L1626)</f>
        <v/>
      </c>
      <c r="G1630" s="18"/>
      <c r="H1630" s="17" t="str">
        <f aca="false">IF($C1630="","",N(①在庫CSV_発注日!$Z1626))</f>
        <v/>
      </c>
      <c r="I1630" s="37" t="str">
        <f aca="false">IF($C1630="","",SUMIFS(⑤減算マスタCSV!$L$2:$L$8001,⑤減算マスタCSV!$F$2:$F$8001,$C1630,⑤減算マスタCSV!$K$2:$K$8001,1))</f>
        <v/>
      </c>
      <c r="J1630" s="17" t="str">
        <f aca="false">IF($C1630="","",IFERROR(INDEX(⑤減算マスタCSV!$H$2:$H$8001,MATCH($C1630,⑤減算マスタCSV!$F$2:$F$8001,0)),1))</f>
        <v/>
      </c>
      <c r="K1630" s="17" t="str">
        <f aca="false">IF($C1630="","",MAX(1,IFERROR(INDEX(⑥商品照会CSV!$M$2:$M$3001,MATCH($C1630,⑥商品照会CSV!$A$2:$A$3001,0)),1)))</f>
        <v/>
      </c>
      <c r="L1630" s="40" t="str">
        <f aca="false">IF($C1630="","",IFERROR(INDEX(⑥商品照会CSV!$Q$2:$Q$3001,MATCH($C1630,⑥商品照会CSV!$A$2:$A$3001,0)),0))</f>
        <v/>
      </c>
      <c r="M1630" s="40" t="str">
        <f aca="false">IF($C1630="","",N($L1630)*N($K1630))</f>
        <v/>
      </c>
      <c r="N1630" s="17" t="str">
        <f aca="false">IF($C1630="","",MAX(1,IFERROR(INDEX(⑥商品照会CSV!$AK$2:$AK$3001,MATCH($C1630,⑥商品照会CSV!$A$2:$A$3001,0)),1)))</f>
        <v/>
      </c>
      <c r="O1630" s="12" t="str">
        <f aca="false">IF($C1630="","",IFERROR(IF(INDEX(⑥商品照会CSV!$AN$2:$AN$3001,MATCH($C1630,⑥商品照会CSV!$A$2:$A$3001,0))=1,"バラ",IF(INDEX(⑥商品照会CSV!$AM$2:$AM$3001,MATCH($C1630,⑥商品照会CSV!$A$2:$A$3001,0))=1,"中間包装","ケース")),"ケース"))</f>
        <v/>
      </c>
      <c r="P1630" s="18"/>
      <c r="Q1630" s="14"/>
      <c r="R1630" s="17" t="str">
        <f aca="false">IF($C1630="","",N($Q1630)*N($K1630))</f>
        <v/>
      </c>
    </row>
    <row r="1631" customFormat="false" ht="15" hidden="false" customHeight="false" outlineLevel="0" collapsed="false">
      <c r="B1631" s="12" t="n">
        <v>1626</v>
      </c>
      <c r="C1631" s="36" t="str">
        <f aca="false">IF(①在庫CSV_発注日!$M1627="","",①在庫CSV_発注日!$M1627&amp;"")</f>
        <v/>
      </c>
      <c r="D1631" s="12" t="str">
        <f aca="false">IF($C1631="","",①在庫CSV_発注日!$N1627)</f>
        <v/>
      </c>
      <c r="E1631" s="12" t="str">
        <f aca="false">IF($C1631="","",①在庫CSV_発注日!$H1627)</f>
        <v/>
      </c>
      <c r="F1631" s="12" t="str">
        <f aca="false">IF($C1631="","",①在庫CSV_発注日!$L1627)</f>
        <v/>
      </c>
      <c r="G1631" s="18"/>
      <c r="H1631" s="17" t="str">
        <f aca="false">IF($C1631="","",N(①在庫CSV_発注日!$Z1627))</f>
        <v/>
      </c>
      <c r="I1631" s="37" t="str">
        <f aca="false">IF($C1631="","",SUMIFS(⑤減算マスタCSV!$L$2:$L$8001,⑤減算マスタCSV!$F$2:$F$8001,$C1631,⑤減算マスタCSV!$K$2:$K$8001,1))</f>
        <v/>
      </c>
      <c r="J1631" s="17" t="str">
        <f aca="false">IF($C1631="","",IFERROR(INDEX(⑤減算マスタCSV!$H$2:$H$8001,MATCH($C1631,⑤減算マスタCSV!$F$2:$F$8001,0)),1))</f>
        <v/>
      </c>
      <c r="K1631" s="17" t="str">
        <f aca="false">IF($C1631="","",MAX(1,IFERROR(INDEX(⑥商品照会CSV!$M$2:$M$3001,MATCH($C1631,⑥商品照会CSV!$A$2:$A$3001,0)),1)))</f>
        <v/>
      </c>
      <c r="L1631" s="40" t="str">
        <f aca="false">IF($C1631="","",IFERROR(INDEX(⑥商品照会CSV!$Q$2:$Q$3001,MATCH($C1631,⑥商品照会CSV!$A$2:$A$3001,0)),0))</f>
        <v/>
      </c>
      <c r="M1631" s="40" t="str">
        <f aca="false">IF($C1631="","",N($L1631)*N($K1631))</f>
        <v/>
      </c>
      <c r="N1631" s="17" t="str">
        <f aca="false">IF($C1631="","",MAX(1,IFERROR(INDEX(⑥商品照会CSV!$AK$2:$AK$3001,MATCH($C1631,⑥商品照会CSV!$A$2:$A$3001,0)),1)))</f>
        <v/>
      </c>
      <c r="O1631" s="12" t="str">
        <f aca="false">IF($C1631="","",IFERROR(IF(INDEX(⑥商品照会CSV!$AN$2:$AN$3001,MATCH($C1631,⑥商品照会CSV!$A$2:$A$3001,0))=1,"バラ",IF(INDEX(⑥商品照会CSV!$AM$2:$AM$3001,MATCH($C1631,⑥商品照会CSV!$A$2:$A$3001,0))=1,"中間包装","ケース")),"ケース"))</f>
        <v/>
      </c>
      <c r="P1631" s="18"/>
      <c r="Q1631" s="14"/>
      <c r="R1631" s="17" t="str">
        <f aca="false">IF($C1631="","",N($Q1631)*N($K1631))</f>
        <v/>
      </c>
    </row>
    <row r="1632" customFormat="false" ht="15" hidden="false" customHeight="false" outlineLevel="0" collapsed="false">
      <c r="B1632" s="12" t="n">
        <v>1627</v>
      </c>
      <c r="C1632" s="36" t="str">
        <f aca="false">IF(①在庫CSV_発注日!$M1628="","",①在庫CSV_発注日!$M1628&amp;"")</f>
        <v/>
      </c>
      <c r="D1632" s="12" t="str">
        <f aca="false">IF($C1632="","",①在庫CSV_発注日!$N1628)</f>
        <v/>
      </c>
      <c r="E1632" s="12" t="str">
        <f aca="false">IF($C1632="","",①在庫CSV_発注日!$H1628)</f>
        <v/>
      </c>
      <c r="F1632" s="12" t="str">
        <f aca="false">IF($C1632="","",①在庫CSV_発注日!$L1628)</f>
        <v/>
      </c>
      <c r="G1632" s="18"/>
      <c r="H1632" s="17" t="str">
        <f aca="false">IF($C1632="","",N(①在庫CSV_発注日!$Z1628))</f>
        <v/>
      </c>
      <c r="I1632" s="37" t="str">
        <f aca="false">IF($C1632="","",SUMIFS(⑤減算マスタCSV!$L$2:$L$8001,⑤減算マスタCSV!$F$2:$F$8001,$C1632,⑤減算マスタCSV!$K$2:$K$8001,1))</f>
        <v/>
      </c>
      <c r="J1632" s="17" t="str">
        <f aca="false">IF($C1632="","",IFERROR(INDEX(⑤減算マスタCSV!$H$2:$H$8001,MATCH($C1632,⑤減算マスタCSV!$F$2:$F$8001,0)),1))</f>
        <v/>
      </c>
      <c r="K1632" s="17" t="str">
        <f aca="false">IF($C1632="","",MAX(1,IFERROR(INDEX(⑥商品照会CSV!$M$2:$M$3001,MATCH($C1632,⑥商品照会CSV!$A$2:$A$3001,0)),1)))</f>
        <v/>
      </c>
      <c r="L1632" s="40" t="str">
        <f aca="false">IF($C1632="","",IFERROR(INDEX(⑥商品照会CSV!$Q$2:$Q$3001,MATCH($C1632,⑥商品照会CSV!$A$2:$A$3001,0)),0))</f>
        <v/>
      </c>
      <c r="M1632" s="40" t="str">
        <f aca="false">IF($C1632="","",N($L1632)*N($K1632))</f>
        <v/>
      </c>
      <c r="N1632" s="17" t="str">
        <f aca="false">IF($C1632="","",MAX(1,IFERROR(INDEX(⑥商品照会CSV!$AK$2:$AK$3001,MATCH($C1632,⑥商品照会CSV!$A$2:$A$3001,0)),1)))</f>
        <v/>
      </c>
      <c r="O1632" s="12" t="str">
        <f aca="false">IF($C1632="","",IFERROR(IF(INDEX(⑥商品照会CSV!$AN$2:$AN$3001,MATCH($C1632,⑥商品照会CSV!$A$2:$A$3001,0))=1,"バラ",IF(INDEX(⑥商品照会CSV!$AM$2:$AM$3001,MATCH($C1632,⑥商品照会CSV!$A$2:$A$3001,0))=1,"中間包装","ケース")),"ケース"))</f>
        <v/>
      </c>
      <c r="P1632" s="18"/>
      <c r="Q1632" s="14"/>
      <c r="R1632" s="17" t="str">
        <f aca="false">IF($C1632="","",N($Q1632)*N($K1632))</f>
        <v/>
      </c>
    </row>
    <row r="1633" customFormat="false" ht="15" hidden="false" customHeight="false" outlineLevel="0" collapsed="false">
      <c r="B1633" s="12" t="n">
        <v>1628</v>
      </c>
      <c r="C1633" s="36" t="str">
        <f aca="false">IF(①在庫CSV_発注日!$M1629="","",①在庫CSV_発注日!$M1629&amp;"")</f>
        <v/>
      </c>
      <c r="D1633" s="12" t="str">
        <f aca="false">IF($C1633="","",①在庫CSV_発注日!$N1629)</f>
        <v/>
      </c>
      <c r="E1633" s="12" t="str">
        <f aca="false">IF($C1633="","",①在庫CSV_発注日!$H1629)</f>
        <v/>
      </c>
      <c r="F1633" s="12" t="str">
        <f aca="false">IF($C1633="","",①在庫CSV_発注日!$L1629)</f>
        <v/>
      </c>
      <c r="G1633" s="18"/>
      <c r="H1633" s="17" t="str">
        <f aca="false">IF($C1633="","",N(①在庫CSV_発注日!$Z1629))</f>
        <v/>
      </c>
      <c r="I1633" s="37" t="str">
        <f aca="false">IF($C1633="","",SUMIFS(⑤減算マスタCSV!$L$2:$L$8001,⑤減算マスタCSV!$F$2:$F$8001,$C1633,⑤減算マスタCSV!$K$2:$K$8001,1))</f>
        <v/>
      </c>
      <c r="J1633" s="17" t="str">
        <f aca="false">IF($C1633="","",IFERROR(INDEX(⑤減算マスタCSV!$H$2:$H$8001,MATCH($C1633,⑤減算マスタCSV!$F$2:$F$8001,0)),1))</f>
        <v/>
      </c>
      <c r="K1633" s="17" t="str">
        <f aca="false">IF($C1633="","",MAX(1,IFERROR(INDEX(⑥商品照会CSV!$M$2:$M$3001,MATCH($C1633,⑥商品照会CSV!$A$2:$A$3001,0)),1)))</f>
        <v/>
      </c>
      <c r="L1633" s="40" t="str">
        <f aca="false">IF($C1633="","",IFERROR(INDEX(⑥商品照会CSV!$Q$2:$Q$3001,MATCH($C1633,⑥商品照会CSV!$A$2:$A$3001,0)),0))</f>
        <v/>
      </c>
      <c r="M1633" s="40" t="str">
        <f aca="false">IF($C1633="","",N($L1633)*N($K1633))</f>
        <v/>
      </c>
      <c r="N1633" s="17" t="str">
        <f aca="false">IF($C1633="","",MAX(1,IFERROR(INDEX(⑥商品照会CSV!$AK$2:$AK$3001,MATCH($C1633,⑥商品照会CSV!$A$2:$A$3001,0)),1)))</f>
        <v/>
      </c>
      <c r="O1633" s="12" t="str">
        <f aca="false">IF($C1633="","",IFERROR(IF(INDEX(⑥商品照会CSV!$AN$2:$AN$3001,MATCH($C1633,⑥商品照会CSV!$A$2:$A$3001,0))=1,"バラ",IF(INDEX(⑥商品照会CSV!$AM$2:$AM$3001,MATCH($C1633,⑥商品照会CSV!$A$2:$A$3001,0))=1,"中間包装","ケース")),"ケース"))</f>
        <v/>
      </c>
      <c r="P1633" s="18"/>
      <c r="Q1633" s="14"/>
      <c r="R1633" s="17" t="str">
        <f aca="false">IF($C1633="","",N($Q1633)*N($K1633))</f>
        <v/>
      </c>
    </row>
    <row r="1634" customFormat="false" ht="15" hidden="false" customHeight="false" outlineLevel="0" collapsed="false">
      <c r="B1634" s="12" t="n">
        <v>1629</v>
      </c>
      <c r="C1634" s="36" t="str">
        <f aca="false">IF(①在庫CSV_発注日!$M1630="","",①在庫CSV_発注日!$M1630&amp;"")</f>
        <v/>
      </c>
      <c r="D1634" s="12" t="str">
        <f aca="false">IF($C1634="","",①在庫CSV_発注日!$N1630)</f>
        <v/>
      </c>
      <c r="E1634" s="12" t="str">
        <f aca="false">IF($C1634="","",①在庫CSV_発注日!$H1630)</f>
        <v/>
      </c>
      <c r="F1634" s="12" t="str">
        <f aca="false">IF($C1634="","",①在庫CSV_発注日!$L1630)</f>
        <v/>
      </c>
      <c r="G1634" s="18"/>
      <c r="H1634" s="17" t="str">
        <f aca="false">IF($C1634="","",N(①在庫CSV_発注日!$Z1630))</f>
        <v/>
      </c>
      <c r="I1634" s="37" t="str">
        <f aca="false">IF($C1634="","",SUMIFS(⑤減算マスタCSV!$L$2:$L$8001,⑤減算マスタCSV!$F$2:$F$8001,$C1634,⑤減算マスタCSV!$K$2:$K$8001,1))</f>
        <v/>
      </c>
      <c r="J1634" s="17" t="str">
        <f aca="false">IF($C1634="","",IFERROR(INDEX(⑤減算マスタCSV!$H$2:$H$8001,MATCH($C1634,⑤減算マスタCSV!$F$2:$F$8001,0)),1))</f>
        <v/>
      </c>
      <c r="K1634" s="17" t="str">
        <f aca="false">IF($C1634="","",MAX(1,IFERROR(INDEX(⑥商品照会CSV!$M$2:$M$3001,MATCH($C1634,⑥商品照会CSV!$A$2:$A$3001,0)),1)))</f>
        <v/>
      </c>
      <c r="L1634" s="40" t="str">
        <f aca="false">IF($C1634="","",IFERROR(INDEX(⑥商品照会CSV!$Q$2:$Q$3001,MATCH($C1634,⑥商品照会CSV!$A$2:$A$3001,0)),0))</f>
        <v/>
      </c>
      <c r="M1634" s="40" t="str">
        <f aca="false">IF($C1634="","",N($L1634)*N($K1634))</f>
        <v/>
      </c>
      <c r="N1634" s="17" t="str">
        <f aca="false">IF($C1634="","",MAX(1,IFERROR(INDEX(⑥商品照会CSV!$AK$2:$AK$3001,MATCH($C1634,⑥商品照会CSV!$A$2:$A$3001,0)),1)))</f>
        <v/>
      </c>
      <c r="O1634" s="12" t="str">
        <f aca="false">IF($C1634="","",IFERROR(IF(INDEX(⑥商品照会CSV!$AN$2:$AN$3001,MATCH($C1634,⑥商品照会CSV!$A$2:$A$3001,0))=1,"バラ",IF(INDEX(⑥商品照会CSV!$AM$2:$AM$3001,MATCH($C1634,⑥商品照会CSV!$A$2:$A$3001,0))=1,"中間包装","ケース")),"ケース"))</f>
        <v/>
      </c>
      <c r="P1634" s="18"/>
      <c r="Q1634" s="14"/>
      <c r="R1634" s="17" t="str">
        <f aca="false">IF($C1634="","",N($Q1634)*N($K1634))</f>
        <v/>
      </c>
    </row>
    <row r="1635" customFormat="false" ht="15" hidden="false" customHeight="false" outlineLevel="0" collapsed="false">
      <c r="B1635" s="12" t="n">
        <v>1630</v>
      </c>
      <c r="C1635" s="36" t="str">
        <f aca="false">IF(①在庫CSV_発注日!$M1631="","",①在庫CSV_発注日!$M1631&amp;"")</f>
        <v/>
      </c>
      <c r="D1635" s="12" t="str">
        <f aca="false">IF($C1635="","",①在庫CSV_発注日!$N1631)</f>
        <v/>
      </c>
      <c r="E1635" s="12" t="str">
        <f aca="false">IF($C1635="","",①在庫CSV_発注日!$H1631)</f>
        <v/>
      </c>
      <c r="F1635" s="12" t="str">
        <f aca="false">IF($C1635="","",①在庫CSV_発注日!$L1631)</f>
        <v/>
      </c>
      <c r="G1635" s="18"/>
      <c r="H1635" s="17" t="str">
        <f aca="false">IF($C1635="","",N(①在庫CSV_発注日!$Z1631))</f>
        <v/>
      </c>
      <c r="I1635" s="37" t="str">
        <f aca="false">IF($C1635="","",SUMIFS(⑤減算マスタCSV!$L$2:$L$8001,⑤減算マスタCSV!$F$2:$F$8001,$C1635,⑤減算マスタCSV!$K$2:$K$8001,1))</f>
        <v/>
      </c>
      <c r="J1635" s="17" t="str">
        <f aca="false">IF($C1635="","",IFERROR(INDEX(⑤減算マスタCSV!$H$2:$H$8001,MATCH($C1635,⑤減算マスタCSV!$F$2:$F$8001,0)),1))</f>
        <v/>
      </c>
      <c r="K1635" s="17" t="str">
        <f aca="false">IF($C1635="","",MAX(1,IFERROR(INDEX(⑥商品照会CSV!$M$2:$M$3001,MATCH($C1635,⑥商品照会CSV!$A$2:$A$3001,0)),1)))</f>
        <v/>
      </c>
      <c r="L1635" s="40" t="str">
        <f aca="false">IF($C1635="","",IFERROR(INDEX(⑥商品照会CSV!$Q$2:$Q$3001,MATCH($C1635,⑥商品照会CSV!$A$2:$A$3001,0)),0))</f>
        <v/>
      </c>
      <c r="M1635" s="40" t="str">
        <f aca="false">IF($C1635="","",N($L1635)*N($K1635))</f>
        <v/>
      </c>
      <c r="N1635" s="17" t="str">
        <f aca="false">IF($C1635="","",MAX(1,IFERROR(INDEX(⑥商品照会CSV!$AK$2:$AK$3001,MATCH($C1635,⑥商品照会CSV!$A$2:$A$3001,0)),1)))</f>
        <v/>
      </c>
      <c r="O1635" s="12" t="str">
        <f aca="false">IF($C1635="","",IFERROR(IF(INDEX(⑥商品照会CSV!$AN$2:$AN$3001,MATCH($C1635,⑥商品照会CSV!$A$2:$A$3001,0))=1,"バラ",IF(INDEX(⑥商品照会CSV!$AM$2:$AM$3001,MATCH($C1635,⑥商品照会CSV!$A$2:$A$3001,0))=1,"中間包装","ケース")),"ケース"))</f>
        <v/>
      </c>
      <c r="P1635" s="18"/>
      <c r="Q1635" s="14"/>
      <c r="R1635" s="17" t="str">
        <f aca="false">IF($C1635="","",N($Q1635)*N($K1635))</f>
        <v/>
      </c>
    </row>
    <row r="1636" customFormat="false" ht="15" hidden="false" customHeight="false" outlineLevel="0" collapsed="false">
      <c r="B1636" s="12" t="n">
        <v>1631</v>
      </c>
      <c r="C1636" s="36" t="str">
        <f aca="false">IF(①在庫CSV_発注日!$M1632="","",①在庫CSV_発注日!$M1632&amp;"")</f>
        <v/>
      </c>
      <c r="D1636" s="12" t="str">
        <f aca="false">IF($C1636="","",①在庫CSV_発注日!$N1632)</f>
        <v/>
      </c>
      <c r="E1636" s="12" t="str">
        <f aca="false">IF($C1636="","",①在庫CSV_発注日!$H1632)</f>
        <v/>
      </c>
      <c r="F1636" s="12" t="str">
        <f aca="false">IF($C1636="","",①在庫CSV_発注日!$L1632)</f>
        <v/>
      </c>
      <c r="G1636" s="18"/>
      <c r="H1636" s="17" t="str">
        <f aca="false">IF($C1636="","",N(①在庫CSV_発注日!$Z1632))</f>
        <v/>
      </c>
      <c r="I1636" s="37" t="str">
        <f aca="false">IF($C1636="","",SUMIFS(⑤減算マスタCSV!$L$2:$L$8001,⑤減算マスタCSV!$F$2:$F$8001,$C1636,⑤減算マスタCSV!$K$2:$K$8001,1))</f>
        <v/>
      </c>
      <c r="J1636" s="17" t="str">
        <f aca="false">IF($C1636="","",IFERROR(INDEX(⑤減算マスタCSV!$H$2:$H$8001,MATCH($C1636,⑤減算マスタCSV!$F$2:$F$8001,0)),1))</f>
        <v/>
      </c>
      <c r="K1636" s="17" t="str">
        <f aca="false">IF($C1636="","",MAX(1,IFERROR(INDEX(⑥商品照会CSV!$M$2:$M$3001,MATCH($C1636,⑥商品照会CSV!$A$2:$A$3001,0)),1)))</f>
        <v/>
      </c>
      <c r="L1636" s="40" t="str">
        <f aca="false">IF($C1636="","",IFERROR(INDEX(⑥商品照会CSV!$Q$2:$Q$3001,MATCH($C1636,⑥商品照会CSV!$A$2:$A$3001,0)),0))</f>
        <v/>
      </c>
      <c r="M1636" s="40" t="str">
        <f aca="false">IF($C1636="","",N($L1636)*N($K1636))</f>
        <v/>
      </c>
      <c r="N1636" s="17" t="str">
        <f aca="false">IF($C1636="","",MAX(1,IFERROR(INDEX(⑥商品照会CSV!$AK$2:$AK$3001,MATCH($C1636,⑥商品照会CSV!$A$2:$A$3001,0)),1)))</f>
        <v/>
      </c>
      <c r="O1636" s="12" t="str">
        <f aca="false">IF($C1636="","",IFERROR(IF(INDEX(⑥商品照会CSV!$AN$2:$AN$3001,MATCH($C1636,⑥商品照会CSV!$A$2:$A$3001,0))=1,"バラ",IF(INDEX(⑥商品照会CSV!$AM$2:$AM$3001,MATCH($C1636,⑥商品照会CSV!$A$2:$A$3001,0))=1,"中間包装","ケース")),"ケース"))</f>
        <v/>
      </c>
      <c r="P1636" s="18"/>
      <c r="Q1636" s="14"/>
      <c r="R1636" s="17" t="str">
        <f aca="false">IF($C1636="","",N($Q1636)*N($K1636))</f>
        <v/>
      </c>
    </row>
    <row r="1637" customFormat="false" ht="15" hidden="false" customHeight="false" outlineLevel="0" collapsed="false">
      <c r="B1637" s="12" t="n">
        <v>1632</v>
      </c>
      <c r="C1637" s="36" t="str">
        <f aca="false">IF(①在庫CSV_発注日!$M1633="","",①在庫CSV_発注日!$M1633&amp;"")</f>
        <v/>
      </c>
      <c r="D1637" s="12" t="str">
        <f aca="false">IF($C1637="","",①在庫CSV_発注日!$N1633)</f>
        <v/>
      </c>
      <c r="E1637" s="12" t="str">
        <f aca="false">IF($C1637="","",①在庫CSV_発注日!$H1633)</f>
        <v/>
      </c>
      <c r="F1637" s="12" t="str">
        <f aca="false">IF($C1637="","",①在庫CSV_発注日!$L1633)</f>
        <v/>
      </c>
      <c r="G1637" s="18"/>
      <c r="H1637" s="17" t="str">
        <f aca="false">IF($C1637="","",N(①在庫CSV_発注日!$Z1633))</f>
        <v/>
      </c>
      <c r="I1637" s="37" t="str">
        <f aca="false">IF($C1637="","",SUMIFS(⑤減算マスタCSV!$L$2:$L$8001,⑤減算マスタCSV!$F$2:$F$8001,$C1637,⑤減算マスタCSV!$K$2:$K$8001,1))</f>
        <v/>
      </c>
      <c r="J1637" s="17" t="str">
        <f aca="false">IF($C1637="","",IFERROR(INDEX(⑤減算マスタCSV!$H$2:$H$8001,MATCH($C1637,⑤減算マスタCSV!$F$2:$F$8001,0)),1))</f>
        <v/>
      </c>
      <c r="K1637" s="17" t="str">
        <f aca="false">IF($C1637="","",MAX(1,IFERROR(INDEX(⑥商品照会CSV!$M$2:$M$3001,MATCH($C1637,⑥商品照会CSV!$A$2:$A$3001,0)),1)))</f>
        <v/>
      </c>
      <c r="L1637" s="40" t="str">
        <f aca="false">IF($C1637="","",IFERROR(INDEX(⑥商品照会CSV!$Q$2:$Q$3001,MATCH($C1637,⑥商品照会CSV!$A$2:$A$3001,0)),0))</f>
        <v/>
      </c>
      <c r="M1637" s="40" t="str">
        <f aca="false">IF($C1637="","",N($L1637)*N($K1637))</f>
        <v/>
      </c>
      <c r="N1637" s="17" t="str">
        <f aca="false">IF($C1637="","",MAX(1,IFERROR(INDEX(⑥商品照会CSV!$AK$2:$AK$3001,MATCH($C1637,⑥商品照会CSV!$A$2:$A$3001,0)),1)))</f>
        <v/>
      </c>
      <c r="O1637" s="12" t="str">
        <f aca="false">IF($C1637="","",IFERROR(IF(INDEX(⑥商品照会CSV!$AN$2:$AN$3001,MATCH($C1637,⑥商品照会CSV!$A$2:$A$3001,0))=1,"バラ",IF(INDEX(⑥商品照会CSV!$AM$2:$AM$3001,MATCH($C1637,⑥商品照会CSV!$A$2:$A$3001,0))=1,"中間包装","ケース")),"ケース"))</f>
        <v/>
      </c>
      <c r="P1637" s="18"/>
      <c r="Q1637" s="14"/>
      <c r="R1637" s="17" t="str">
        <f aca="false">IF($C1637="","",N($Q1637)*N($K1637))</f>
        <v/>
      </c>
    </row>
    <row r="1638" customFormat="false" ht="15" hidden="false" customHeight="false" outlineLevel="0" collapsed="false">
      <c r="B1638" s="12" t="n">
        <v>1633</v>
      </c>
      <c r="C1638" s="36" t="str">
        <f aca="false">IF(①在庫CSV_発注日!$M1634="","",①在庫CSV_発注日!$M1634&amp;"")</f>
        <v/>
      </c>
      <c r="D1638" s="12" t="str">
        <f aca="false">IF($C1638="","",①在庫CSV_発注日!$N1634)</f>
        <v/>
      </c>
      <c r="E1638" s="12" t="str">
        <f aca="false">IF($C1638="","",①在庫CSV_発注日!$H1634)</f>
        <v/>
      </c>
      <c r="F1638" s="12" t="str">
        <f aca="false">IF($C1638="","",①在庫CSV_発注日!$L1634)</f>
        <v/>
      </c>
      <c r="G1638" s="18"/>
      <c r="H1638" s="17" t="str">
        <f aca="false">IF($C1638="","",N(①在庫CSV_発注日!$Z1634))</f>
        <v/>
      </c>
      <c r="I1638" s="37" t="str">
        <f aca="false">IF($C1638="","",SUMIFS(⑤減算マスタCSV!$L$2:$L$8001,⑤減算マスタCSV!$F$2:$F$8001,$C1638,⑤減算マスタCSV!$K$2:$K$8001,1))</f>
        <v/>
      </c>
      <c r="J1638" s="17" t="str">
        <f aca="false">IF($C1638="","",IFERROR(INDEX(⑤減算マスタCSV!$H$2:$H$8001,MATCH($C1638,⑤減算マスタCSV!$F$2:$F$8001,0)),1))</f>
        <v/>
      </c>
      <c r="K1638" s="17" t="str">
        <f aca="false">IF($C1638="","",MAX(1,IFERROR(INDEX(⑥商品照会CSV!$M$2:$M$3001,MATCH($C1638,⑥商品照会CSV!$A$2:$A$3001,0)),1)))</f>
        <v/>
      </c>
      <c r="L1638" s="40" t="str">
        <f aca="false">IF($C1638="","",IFERROR(INDEX(⑥商品照会CSV!$Q$2:$Q$3001,MATCH($C1638,⑥商品照会CSV!$A$2:$A$3001,0)),0))</f>
        <v/>
      </c>
      <c r="M1638" s="40" t="str">
        <f aca="false">IF($C1638="","",N($L1638)*N($K1638))</f>
        <v/>
      </c>
      <c r="N1638" s="17" t="str">
        <f aca="false">IF($C1638="","",MAX(1,IFERROR(INDEX(⑥商品照会CSV!$AK$2:$AK$3001,MATCH($C1638,⑥商品照会CSV!$A$2:$A$3001,0)),1)))</f>
        <v/>
      </c>
      <c r="O1638" s="12" t="str">
        <f aca="false">IF($C1638="","",IFERROR(IF(INDEX(⑥商品照会CSV!$AN$2:$AN$3001,MATCH($C1638,⑥商品照会CSV!$A$2:$A$3001,0))=1,"バラ",IF(INDEX(⑥商品照会CSV!$AM$2:$AM$3001,MATCH($C1638,⑥商品照会CSV!$A$2:$A$3001,0))=1,"中間包装","ケース")),"ケース"))</f>
        <v/>
      </c>
      <c r="P1638" s="18"/>
      <c r="Q1638" s="14"/>
      <c r="R1638" s="17" t="str">
        <f aca="false">IF($C1638="","",N($Q1638)*N($K1638))</f>
        <v/>
      </c>
    </row>
    <row r="1639" customFormat="false" ht="15" hidden="false" customHeight="false" outlineLevel="0" collapsed="false">
      <c r="B1639" s="12" t="n">
        <v>1634</v>
      </c>
      <c r="C1639" s="36" t="str">
        <f aca="false">IF(①在庫CSV_発注日!$M1635="","",①在庫CSV_発注日!$M1635&amp;"")</f>
        <v/>
      </c>
      <c r="D1639" s="12" t="str">
        <f aca="false">IF($C1639="","",①在庫CSV_発注日!$N1635)</f>
        <v/>
      </c>
      <c r="E1639" s="12" t="str">
        <f aca="false">IF($C1639="","",①在庫CSV_発注日!$H1635)</f>
        <v/>
      </c>
      <c r="F1639" s="12" t="str">
        <f aca="false">IF($C1639="","",①在庫CSV_発注日!$L1635)</f>
        <v/>
      </c>
      <c r="G1639" s="18"/>
      <c r="H1639" s="17" t="str">
        <f aca="false">IF($C1639="","",N(①在庫CSV_発注日!$Z1635))</f>
        <v/>
      </c>
      <c r="I1639" s="37" t="str">
        <f aca="false">IF($C1639="","",SUMIFS(⑤減算マスタCSV!$L$2:$L$8001,⑤減算マスタCSV!$F$2:$F$8001,$C1639,⑤減算マスタCSV!$K$2:$K$8001,1))</f>
        <v/>
      </c>
      <c r="J1639" s="17" t="str">
        <f aca="false">IF($C1639="","",IFERROR(INDEX(⑤減算マスタCSV!$H$2:$H$8001,MATCH($C1639,⑤減算マスタCSV!$F$2:$F$8001,0)),1))</f>
        <v/>
      </c>
      <c r="K1639" s="17" t="str">
        <f aca="false">IF($C1639="","",MAX(1,IFERROR(INDEX(⑥商品照会CSV!$M$2:$M$3001,MATCH($C1639,⑥商品照会CSV!$A$2:$A$3001,0)),1)))</f>
        <v/>
      </c>
      <c r="L1639" s="40" t="str">
        <f aca="false">IF($C1639="","",IFERROR(INDEX(⑥商品照会CSV!$Q$2:$Q$3001,MATCH($C1639,⑥商品照会CSV!$A$2:$A$3001,0)),0))</f>
        <v/>
      </c>
      <c r="M1639" s="40" t="str">
        <f aca="false">IF($C1639="","",N($L1639)*N($K1639))</f>
        <v/>
      </c>
      <c r="N1639" s="17" t="str">
        <f aca="false">IF($C1639="","",MAX(1,IFERROR(INDEX(⑥商品照会CSV!$AK$2:$AK$3001,MATCH($C1639,⑥商品照会CSV!$A$2:$A$3001,0)),1)))</f>
        <v/>
      </c>
      <c r="O1639" s="12" t="str">
        <f aca="false">IF($C1639="","",IFERROR(IF(INDEX(⑥商品照会CSV!$AN$2:$AN$3001,MATCH($C1639,⑥商品照会CSV!$A$2:$A$3001,0))=1,"バラ",IF(INDEX(⑥商品照会CSV!$AM$2:$AM$3001,MATCH($C1639,⑥商品照会CSV!$A$2:$A$3001,0))=1,"中間包装","ケース")),"ケース"))</f>
        <v/>
      </c>
      <c r="P1639" s="18"/>
      <c r="Q1639" s="14"/>
      <c r="R1639" s="17" t="str">
        <f aca="false">IF($C1639="","",N($Q1639)*N($K1639))</f>
        <v/>
      </c>
    </row>
    <row r="1640" customFormat="false" ht="15" hidden="false" customHeight="false" outlineLevel="0" collapsed="false">
      <c r="B1640" s="12" t="n">
        <v>1635</v>
      </c>
      <c r="C1640" s="36" t="str">
        <f aca="false">IF(①在庫CSV_発注日!$M1636="","",①在庫CSV_発注日!$M1636&amp;"")</f>
        <v/>
      </c>
      <c r="D1640" s="12" t="str">
        <f aca="false">IF($C1640="","",①在庫CSV_発注日!$N1636)</f>
        <v/>
      </c>
      <c r="E1640" s="12" t="str">
        <f aca="false">IF($C1640="","",①在庫CSV_発注日!$H1636)</f>
        <v/>
      </c>
      <c r="F1640" s="12" t="str">
        <f aca="false">IF($C1640="","",①在庫CSV_発注日!$L1636)</f>
        <v/>
      </c>
      <c r="G1640" s="18"/>
      <c r="H1640" s="17" t="str">
        <f aca="false">IF($C1640="","",N(①在庫CSV_発注日!$Z1636))</f>
        <v/>
      </c>
      <c r="I1640" s="37" t="str">
        <f aca="false">IF($C1640="","",SUMIFS(⑤減算マスタCSV!$L$2:$L$8001,⑤減算マスタCSV!$F$2:$F$8001,$C1640,⑤減算マスタCSV!$K$2:$K$8001,1))</f>
        <v/>
      </c>
      <c r="J1640" s="17" t="str">
        <f aca="false">IF($C1640="","",IFERROR(INDEX(⑤減算マスタCSV!$H$2:$H$8001,MATCH($C1640,⑤減算マスタCSV!$F$2:$F$8001,0)),1))</f>
        <v/>
      </c>
      <c r="K1640" s="17" t="str">
        <f aca="false">IF($C1640="","",MAX(1,IFERROR(INDEX(⑥商品照会CSV!$M$2:$M$3001,MATCH($C1640,⑥商品照会CSV!$A$2:$A$3001,0)),1)))</f>
        <v/>
      </c>
      <c r="L1640" s="40" t="str">
        <f aca="false">IF($C1640="","",IFERROR(INDEX(⑥商品照会CSV!$Q$2:$Q$3001,MATCH($C1640,⑥商品照会CSV!$A$2:$A$3001,0)),0))</f>
        <v/>
      </c>
      <c r="M1640" s="40" t="str">
        <f aca="false">IF($C1640="","",N($L1640)*N($K1640))</f>
        <v/>
      </c>
      <c r="N1640" s="17" t="str">
        <f aca="false">IF($C1640="","",MAX(1,IFERROR(INDEX(⑥商品照会CSV!$AK$2:$AK$3001,MATCH($C1640,⑥商品照会CSV!$A$2:$A$3001,0)),1)))</f>
        <v/>
      </c>
      <c r="O1640" s="12" t="str">
        <f aca="false">IF($C1640="","",IFERROR(IF(INDEX(⑥商品照会CSV!$AN$2:$AN$3001,MATCH($C1640,⑥商品照会CSV!$A$2:$A$3001,0))=1,"バラ",IF(INDEX(⑥商品照会CSV!$AM$2:$AM$3001,MATCH($C1640,⑥商品照会CSV!$A$2:$A$3001,0))=1,"中間包装","ケース")),"ケース"))</f>
        <v/>
      </c>
      <c r="P1640" s="18"/>
      <c r="Q1640" s="14"/>
      <c r="R1640" s="17" t="str">
        <f aca="false">IF($C1640="","",N($Q1640)*N($K1640))</f>
        <v/>
      </c>
    </row>
    <row r="1641" customFormat="false" ht="15" hidden="false" customHeight="false" outlineLevel="0" collapsed="false">
      <c r="B1641" s="12" t="n">
        <v>1636</v>
      </c>
      <c r="C1641" s="36" t="str">
        <f aca="false">IF(①在庫CSV_発注日!$M1637="","",①在庫CSV_発注日!$M1637&amp;"")</f>
        <v/>
      </c>
      <c r="D1641" s="12" t="str">
        <f aca="false">IF($C1641="","",①在庫CSV_発注日!$N1637)</f>
        <v/>
      </c>
      <c r="E1641" s="12" t="str">
        <f aca="false">IF($C1641="","",①在庫CSV_発注日!$H1637)</f>
        <v/>
      </c>
      <c r="F1641" s="12" t="str">
        <f aca="false">IF($C1641="","",①在庫CSV_発注日!$L1637)</f>
        <v/>
      </c>
      <c r="G1641" s="18"/>
      <c r="H1641" s="17" t="str">
        <f aca="false">IF($C1641="","",N(①在庫CSV_発注日!$Z1637))</f>
        <v/>
      </c>
      <c r="I1641" s="37" t="str">
        <f aca="false">IF($C1641="","",SUMIFS(⑤減算マスタCSV!$L$2:$L$8001,⑤減算マスタCSV!$F$2:$F$8001,$C1641,⑤減算マスタCSV!$K$2:$K$8001,1))</f>
        <v/>
      </c>
      <c r="J1641" s="17" t="str">
        <f aca="false">IF($C1641="","",IFERROR(INDEX(⑤減算マスタCSV!$H$2:$H$8001,MATCH($C1641,⑤減算マスタCSV!$F$2:$F$8001,0)),1))</f>
        <v/>
      </c>
      <c r="K1641" s="17" t="str">
        <f aca="false">IF($C1641="","",MAX(1,IFERROR(INDEX(⑥商品照会CSV!$M$2:$M$3001,MATCH($C1641,⑥商品照会CSV!$A$2:$A$3001,0)),1)))</f>
        <v/>
      </c>
      <c r="L1641" s="40" t="str">
        <f aca="false">IF($C1641="","",IFERROR(INDEX(⑥商品照会CSV!$Q$2:$Q$3001,MATCH($C1641,⑥商品照会CSV!$A$2:$A$3001,0)),0))</f>
        <v/>
      </c>
      <c r="M1641" s="40" t="str">
        <f aca="false">IF($C1641="","",N($L1641)*N($K1641))</f>
        <v/>
      </c>
      <c r="N1641" s="17" t="str">
        <f aca="false">IF($C1641="","",MAX(1,IFERROR(INDEX(⑥商品照会CSV!$AK$2:$AK$3001,MATCH($C1641,⑥商品照会CSV!$A$2:$A$3001,0)),1)))</f>
        <v/>
      </c>
      <c r="O1641" s="12" t="str">
        <f aca="false">IF($C1641="","",IFERROR(IF(INDEX(⑥商品照会CSV!$AN$2:$AN$3001,MATCH($C1641,⑥商品照会CSV!$A$2:$A$3001,0))=1,"バラ",IF(INDEX(⑥商品照会CSV!$AM$2:$AM$3001,MATCH($C1641,⑥商品照会CSV!$A$2:$A$3001,0))=1,"中間包装","ケース")),"ケース"))</f>
        <v/>
      </c>
      <c r="P1641" s="18"/>
      <c r="Q1641" s="14"/>
      <c r="R1641" s="17" t="str">
        <f aca="false">IF($C1641="","",N($Q1641)*N($K1641))</f>
        <v/>
      </c>
    </row>
    <row r="1642" customFormat="false" ht="15" hidden="false" customHeight="false" outlineLevel="0" collapsed="false">
      <c r="B1642" s="12" t="n">
        <v>1637</v>
      </c>
      <c r="C1642" s="36" t="str">
        <f aca="false">IF(①在庫CSV_発注日!$M1638="","",①在庫CSV_発注日!$M1638&amp;"")</f>
        <v/>
      </c>
      <c r="D1642" s="12" t="str">
        <f aca="false">IF($C1642="","",①在庫CSV_発注日!$N1638)</f>
        <v/>
      </c>
      <c r="E1642" s="12" t="str">
        <f aca="false">IF($C1642="","",①在庫CSV_発注日!$H1638)</f>
        <v/>
      </c>
      <c r="F1642" s="12" t="str">
        <f aca="false">IF($C1642="","",①在庫CSV_発注日!$L1638)</f>
        <v/>
      </c>
      <c r="G1642" s="18"/>
      <c r="H1642" s="17" t="str">
        <f aca="false">IF($C1642="","",N(①在庫CSV_発注日!$Z1638))</f>
        <v/>
      </c>
      <c r="I1642" s="37" t="str">
        <f aca="false">IF($C1642="","",SUMIFS(⑤減算マスタCSV!$L$2:$L$8001,⑤減算マスタCSV!$F$2:$F$8001,$C1642,⑤減算マスタCSV!$K$2:$K$8001,1))</f>
        <v/>
      </c>
      <c r="J1642" s="17" t="str">
        <f aca="false">IF($C1642="","",IFERROR(INDEX(⑤減算マスタCSV!$H$2:$H$8001,MATCH($C1642,⑤減算マスタCSV!$F$2:$F$8001,0)),1))</f>
        <v/>
      </c>
      <c r="K1642" s="17" t="str">
        <f aca="false">IF($C1642="","",MAX(1,IFERROR(INDEX(⑥商品照会CSV!$M$2:$M$3001,MATCH($C1642,⑥商品照会CSV!$A$2:$A$3001,0)),1)))</f>
        <v/>
      </c>
      <c r="L1642" s="40" t="str">
        <f aca="false">IF($C1642="","",IFERROR(INDEX(⑥商品照会CSV!$Q$2:$Q$3001,MATCH($C1642,⑥商品照会CSV!$A$2:$A$3001,0)),0))</f>
        <v/>
      </c>
      <c r="M1642" s="40" t="str">
        <f aca="false">IF($C1642="","",N($L1642)*N($K1642))</f>
        <v/>
      </c>
      <c r="N1642" s="17" t="str">
        <f aca="false">IF($C1642="","",MAX(1,IFERROR(INDEX(⑥商品照会CSV!$AK$2:$AK$3001,MATCH($C1642,⑥商品照会CSV!$A$2:$A$3001,0)),1)))</f>
        <v/>
      </c>
      <c r="O1642" s="12" t="str">
        <f aca="false">IF($C1642="","",IFERROR(IF(INDEX(⑥商品照会CSV!$AN$2:$AN$3001,MATCH($C1642,⑥商品照会CSV!$A$2:$A$3001,0))=1,"バラ",IF(INDEX(⑥商品照会CSV!$AM$2:$AM$3001,MATCH($C1642,⑥商品照会CSV!$A$2:$A$3001,0))=1,"中間包装","ケース")),"ケース"))</f>
        <v/>
      </c>
      <c r="P1642" s="18"/>
      <c r="Q1642" s="14"/>
      <c r="R1642" s="17" t="str">
        <f aca="false">IF($C1642="","",N($Q1642)*N($K1642))</f>
        <v/>
      </c>
    </row>
    <row r="1643" customFormat="false" ht="15" hidden="false" customHeight="false" outlineLevel="0" collapsed="false">
      <c r="B1643" s="12" t="n">
        <v>1638</v>
      </c>
      <c r="C1643" s="36" t="str">
        <f aca="false">IF(①在庫CSV_発注日!$M1639="","",①在庫CSV_発注日!$M1639&amp;"")</f>
        <v/>
      </c>
      <c r="D1643" s="12" t="str">
        <f aca="false">IF($C1643="","",①在庫CSV_発注日!$N1639)</f>
        <v/>
      </c>
      <c r="E1643" s="12" t="str">
        <f aca="false">IF($C1643="","",①在庫CSV_発注日!$H1639)</f>
        <v/>
      </c>
      <c r="F1643" s="12" t="str">
        <f aca="false">IF($C1643="","",①在庫CSV_発注日!$L1639)</f>
        <v/>
      </c>
      <c r="G1643" s="18"/>
      <c r="H1643" s="17" t="str">
        <f aca="false">IF($C1643="","",N(①在庫CSV_発注日!$Z1639))</f>
        <v/>
      </c>
      <c r="I1643" s="37" t="str">
        <f aca="false">IF($C1643="","",SUMIFS(⑤減算マスタCSV!$L$2:$L$8001,⑤減算マスタCSV!$F$2:$F$8001,$C1643,⑤減算マスタCSV!$K$2:$K$8001,1))</f>
        <v/>
      </c>
      <c r="J1643" s="17" t="str">
        <f aca="false">IF($C1643="","",IFERROR(INDEX(⑤減算マスタCSV!$H$2:$H$8001,MATCH($C1643,⑤減算マスタCSV!$F$2:$F$8001,0)),1))</f>
        <v/>
      </c>
      <c r="K1643" s="17" t="str">
        <f aca="false">IF($C1643="","",MAX(1,IFERROR(INDEX(⑥商品照会CSV!$M$2:$M$3001,MATCH($C1643,⑥商品照会CSV!$A$2:$A$3001,0)),1)))</f>
        <v/>
      </c>
      <c r="L1643" s="40" t="str">
        <f aca="false">IF($C1643="","",IFERROR(INDEX(⑥商品照会CSV!$Q$2:$Q$3001,MATCH($C1643,⑥商品照会CSV!$A$2:$A$3001,0)),0))</f>
        <v/>
      </c>
      <c r="M1643" s="40" t="str">
        <f aca="false">IF($C1643="","",N($L1643)*N($K1643))</f>
        <v/>
      </c>
      <c r="N1643" s="17" t="str">
        <f aca="false">IF($C1643="","",MAX(1,IFERROR(INDEX(⑥商品照会CSV!$AK$2:$AK$3001,MATCH($C1643,⑥商品照会CSV!$A$2:$A$3001,0)),1)))</f>
        <v/>
      </c>
      <c r="O1643" s="12" t="str">
        <f aca="false">IF($C1643="","",IFERROR(IF(INDEX(⑥商品照会CSV!$AN$2:$AN$3001,MATCH($C1643,⑥商品照会CSV!$A$2:$A$3001,0))=1,"バラ",IF(INDEX(⑥商品照会CSV!$AM$2:$AM$3001,MATCH($C1643,⑥商品照会CSV!$A$2:$A$3001,0))=1,"中間包装","ケース")),"ケース"))</f>
        <v/>
      </c>
      <c r="P1643" s="18"/>
      <c r="Q1643" s="14"/>
      <c r="R1643" s="17" t="str">
        <f aca="false">IF($C1643="","",N($Q1643)*N($K1643))</f>
        <v/>
      </c>
    </row>
    <row r="1644" customFormat="false" ht="15" hidden="false" customHeight="false" outlineLevel="0" collapsed="false">
      <c r="B1644" s="12" t="n">
        <v>1639</v>
      </c>
      <c r="C1644" s="36" t="str">
        <f aca="false">IF(①在庫CSV_発注日!$M1640="","",①在庫CSV_発注日!$M1640&amp;"")</f>
        <v/>
      </c>
      <c r="D1644" s="12" t="str">
        <f aca="false">IF($C1644="","",①在庫CSV_発注日!$N1640)</f>
        <v/>
      </c>
      <c r="E1644" s="12" t="str">
        <f aca="false">IF($C1644="","",①在庫CSV_発注日!$H1640)</f>
        <v/>
      </c>
      <c r="F1644" s="12" t="str">
        <f aca="false">IF($C1644="","",①在庫CSV_発注日!$L1640)</f>
        <v/>
      </c>
      <c r="G1644" s="18"/>
      <c r="H1644" s="17" t="str">
        <f aca="false">IF($C1644="","",N(①在庫CSV_発注日!$Z1640))</f>
        <v/>
      </c>
      <c r="I1644" s="37" t="str">
        <f aca="false">IF($C1644="","",SUMIFS(⑤減算マスタCSV!$L$2:$L$8001,⑤減算マスタCSV!$F$2:$F$8001,$C1644,⑤減算マスタCSV!$K$2:$K$8001,1))</f>
        <v/>
      </c>
      <c r="J1644" s="17" t="str">
        <f aca="false">IF($C1644="","",IFERROR(INDEX(⑤減算マスタCSV!$H$2:$H$8001,MATCH($C1644,⑤減算マスタCSV!$F$2:$F$8001,0)),1))</f>
        <v/>
      </c>
      <c r="K1644" s="17" t="str">
        <f aca="false">IF($C1644="","",MAX(1,IFERROR(INDEX(⑥商品照会CSV!$M$2:$M$3001,MATCH($C1644,⑥商品照会CSV!$A$2:$A$3001,0)),1)))</f>
        <v/>
      </c>
      <c r="L1644" s="40" t="str">
        <f aca="false">IF($C1644="","",IFERROR(INDEX(⑥商品照会CSV!$Q$2:$Q$3001,MATCH($C1644,⑥商品照会CSV!$A$2:$A$3001,0)),0))</f>
        <v/>
      </c>
      <c r="M1644" s="40" t="str">
        <f aca="false">IF($C1644="","",N($L1644)*N($K1644))</f>
        <v/>
      </c>
      <c r="N1644" s="17" t="str">
        <f aca="false">IF($C1644="","",MAX(1,IFERROR(INDEX(⑥商品照会CSV!$AK$2:$AK$3001,MATCH($C1644,⑥商品照会CSV!$A$2:$A$3001,0)),1)))</f>
        <v/>
      </c>
      <c r="O1644" s="12" t="str">
        <f aca="false">IF($C1644="","",IFERROR(IF(INDEX(⑥商品照会CSV!$AN$2:$AN$3001,MATCH($C1644,⑥商品照会CSV!$A$2:$A$3001,0))=1,"バラ",IF(INDEX(⑥商品照会CSV!$AM$2:$AM$3001,MATCH($C1644,⑥商品照会CSV!$A$2:$A$3001,0))=1,"中間包装","ケース")),"ケース"))</f>
        <v/>
      </c>
      <c r="P1644" s="18"/>
      <c r="Q1644" s="14"/>
      <c r="R1644" s="17" t="str">
        <f aca="false">IF($C1644="","",N($Q1644)*N($K1644))</f>
        <v/>
      </c>
    </row>
    <row r="1645" customFormat="false" ht="15" hidden="false" customHeight="false" outlineLevel="0" collapsed="false">
      <c r="B1645" s="12" t="n">
        <v>1640</v>
      </c>
      <c r="C1645" s="36" t="str">
        <f aca="false">IF(①在庫CSV_発注日!$M1641="","",①在庫CSV_発注日!$M1641&amp;"")</f>
        <v/>
      </c>
      <c r="D1645" s="12" t="str">
        <f aca="false">IF($C1645="","",①在庫CSV_発注日!$N1641)</f>
        <v/>
      </c>
      <c r="E1645" s="12" t="str">
        <f aca="false">IF($C1645="","",①在庫CSV_発注日!$H1641)</f>
        <v/>
      </c>
      <c r="F1645" s="12" t="str">
        <f aca="false">IF($C1645="","",①在庫CSV_発注日!$L1641)</f>
        <v/>
      </c>
      <c r="G1645" s="18"/>
      <c r="H1645" s="17" t="str">
        <f aca="false">IF($C1645="","",N(①在庫CSV_発注日!$Z1641))</f>
        <v/>
      </c>
      <c r="I1645" s="37" t="str">
        <f aca="false">IF($C1645="","",SUMIFS(⑤減算マスタCSV!$L$2:$L$8001,⑤減算マスタCSV!$F$2:$F$8001,$C1645,⑤減算マスタCSV!$K$2:$K$8001,1))</f>
        <v/>
      </c>
      <c r="J1645" s="17" t="str">
        <f aca="false">IF($C1645="","",IFERROR(INDEX(⑤減算マスタCSV!$H$2:$H$8001,MATCH($C1645,⑤減算マスタCSV!$F$2:$F$8001,0)),1))</f>
        <v/>
      </c>
      <c r="K1645" s="17" t="str">
        <f aca="false">IF($C1645="","",MAX(1,IFERROR(INDEX(⑥商品照会CSV!$M$2:$M$3001,MATCH($C1645,⑥商品照会CSV!$A$2:$A$3001,0)),1)))</f>
        <v/>
      </c>
      <c r="L1645" s="40" t="str">
        <f aca="false">IF($C1645="","",IFERROR(INDEX(⑥商品照会CSV!$Q$2:$Q$3001,MATCH($C1645,⑥商品照会CSV!$A$2:$A$3001,0)),0))</f>
        <v/>
      </c>
      <c r="M1645" s="40" t="str">
        <f aca="false">IF($C1645="","",N($L1645)*N($K1645))</f>
        <v/>
      </c>
      <c r="N1645" s="17" t="str">
        <f aca="false">IF($C1645="","",MAX(1,IFERROR(INDEX(⑥商品照会CSV!$AK$2:$AK$3001,MATCH($C1645,⑥商品照会CSV!$A$2:$A$3001,0)),1)))</f>
        <v/>
      </c>
      <c r="O1645" s="12" t="str">
        <f aca="false">IF($C1645="","",IFERROR(IF(INDEX(⑥商品照会CSV!$AN$2:$AN$3001,MATCH($C1645,⑥商品照会CSV!$A$2:$A$3001,0))=1,"バラ",IF(INDEX(⑥商品照会CSV!$AM$2:$AM$3001,MATCH($C1645,⑥商品照会CSV!$A$2:$A$3001,0))=1,"中間包装","ケース")),"ケース"))</f>
        <v/>
      </c>
      <c r="P1645" s="18"/>
      <c r="Q1645" s="14"/>
      <c r="R1645" s="17" t="str">
        <f aca="false">IF($C1645="","",N($Q1645)*N($K1645))</f>
        <v/>
      </c>
    </row>
    <row r="1646" customFormat="false" ht="15" hidden="false" customHeight="false" outlineLevel="0" collapsed="false">
      <c r="B1646" s="12" t="n">
        <v>1641</v>
      </c>
      <c r="C1646" s="36" t="str">
        <f aca="false">IF(①在庫CSV_発注日!$M1642="","",①在庫CSV_発注日!$M1642&amp;"")</f>
        <v/>
      </c>
      <c r="D1646" s="12" t="str">
        <f aca="false">IF($C1646="","",①在庫CSV_発注日!$N1642)</f>
        <v/>
      </c>
      <c r="E1646" s="12" t="str">
        <f aca="false">IF($C1646="","",①在庫CSV_発注日!$H1642)</f>
        <v/>
      </c>
      <c r="F1646" s="12" t="str">
        <f aca="false">IF($C1646="","",①在庫CSV_発注日!$L1642)</f>
        <v/>
      </c>
      <c r="G1646" s="18"/>
      <c r="H1646" s="17" t="str">
        <f aca="false">IF($C1646="","",N(①在庫CSV_発注日!$Z1642))</f>
        <v/>
      </c>
      <c r="I1646" s="37" t="str">
        <f aca="false">IF($C1646="","",SUMIFS(⑤減算マスタCSV!$L$2:$L$8001,⑤減算マスタCSV!$F$2:$F$8001,$C1646,⑤減算マスタCSV!$K$2:$K$8001,1))</f>
        <v/>
      </c>
      <c r="J1646" s="17" t="str">
        <f aca="false">IF($C1646="","",IFERROR(INDEX(⑤減算マスタCSV!$H$2:$H$8001,MATCH($C1646,⑤減算マスタCSV!$F$2:$F$8001,0)),1))</f>
        <v/>
      </c>
      <c r="K1646" s="17" t="str">
        <f aca="false">IF($C1646="","",MAX(1,IFERROR(INDEX(⑥商品照会CSV!$M$2:$M$3001,MATCH($C1646,⑥商品照会CSV!$A$2:$A$3001,0)),1)))</f>
        <v/>
      </c>
      <c r="L1646" s="40" t="str">
        <f aca="false">IF($C1646="","",IFERROR(INDEX(⑥商品照会CSV!$Q$2:$Q$3001,MATCH($C1646,⑥商品照会CSV!$A$2:$A$3001,0)),0))</f>
        <v/>
      </c>
      <c r="M1646" s="40" t="str">
        <f aca="false">IF($C1646="","",N($L1646)*N($K1646))</f>
        <v/>
      </c>
      <c r="N1646" s="17" t="str">
        <f aca="false">IF($C1646="","",MAX(1,IFERROR(INDEX(⑥商品照会CSV!$AK$2:$AK$3001,MATCH($C1646,⑥商品照会CSV!$A$2:$A$3001,0)),1)))</f>
        <v/>
      </c>
      <c r="O1646" s="12" t="str">
        <f aca="false">IF($C1646="","",IFERROR(IF(INDEX(⑥商品照会CSV!$AN$2:$AN$3001,MATCH($C1646,⑥商品照会CSV!$A$2:$A$3001,0))=1,"バラ",IF(INDEX(⑥商品照会CSV!$AM$2:$AM$3001,MATCH($C1646,⑥商品照会CSV!$A$2:$A$3001,0))=1,"中間包装","ケース")),"ケース"))</f>
        <v/>
      </c>
      <c r="P1646" s="18"/>
      <c r="Q1646" s="14"/>
      <c r="R1646" s="17" t="str">
        <f aca="false">IF($C1646="","",N($Q1646)*N($K1646))</f>
        <v/>
      </c>
    </row>
    <row r="1647" customFormat="false" ht="15" hidden="false" customHeight="false" outlineLevel="0" collapsed="false">
      <c r="B1647" s="12" t="n">
        <v>1642</v>
      </c>
      <c r="C1647" s="36" t="str">
        <f aca="false">IF(①在庫CSV_発注日!$M1643="","",①在庫CSV_発注日!$M1643&amp;"")</f>
        <v/>
      </c>
      <c r="D1647" s="12" t="str">
        <f aca="false">IF($C1647="","",①在庫CSV_発注日!$N1643)</f>
        <v/>
      </c>
      <c r="E1647" s="12" t="str">
        <f aca="false">IF($C1647="","",①在庫CSV_発注日!$H1643)</f>
        <v/>
      </c>
      <c r="F1647" s="12" t="str">
        <f aca="false">IF($C1647="","",①在庫CSV_発注日!$L1643)</f>
        <v/>
      </c>
      <c r="G1647" s="18"/>
      <c r="H1647" s="17" t="str">
        <f aca="false">IF($C1647="","",N(①在庫CSV_発注日!$Z1643))</f>
        <v/>
      </c>
      <c r="I1647" s="37" t="str">
        <f aca="false">IF($C1647="","",SUMIFS(⑤減算マスタCSV!$L$2:$L$8001,⑤減算マスタCSV!$F$2:$F$8001,$C1647,⑤減算マスタCSV!$K$2:$K$8001,1))</f>
        <v/>
      </c>
      <c r="J1647" s="17" t="str">
        <f aca="false">IF($C1647="","",IFERROR(INDEX(⑤減算マスタCSV!$H$2:$H$8001,MATCH($C1647,⑤減算マスタCSV!$F$2:$F$8001,0)),1))</f>
        <v/>
      </c>
      <c r="K1647" s="17" t="str">
        <f aca="false">IF($C1647="","",MAX(1,IFERROR(INDEX(⑥商品照会CSV!$M$2:$M$3001,MATCH($C1647,⑥商品照会CSV!$A$2:$A$3001,0)),1)))</f>
        <v/>
      </c>
      <c r="L1647" s="40" t="str">
        <f aca="false">IF($C1647="","",IFERROR(INDEX(⑥商品照会CSV!$Q$2:$Q$3001,MATCH($C1647,⑥商品照会CSV!$A$2:$A$3001,0)),0))</f>
        <v/>
      </c>
      <c r="M1647" s="40" t="str">
        <f aca="false">IF($C1647="","",N($L1647)*N($K1647))</f>
        <v/>
      </c>
      <c r="N1647" s="17" t="str">
        <f aca="false">IF($C1647="","",MAX(1,IFERROR(INDEX(⑥商品照会CSV!$AK$2:$AK$3001,MATCH($C1647,⑥商品照会CSV!$A$2:$A$3001,0)),1)))</f>
        <v/>
      </c>
      <c r="O1647" s="12" t="str">
        <f aca="false">IF($C1647="","",IFERROR(IF(INDEX(⑥商品照会CSV!$AN$2:$AN$3001,MATCH($C1647,⑥商品照会CSV!$A$2:$A$3001,0))=1,"バラ",IF(INDEX(⑥商品照会CSV!$AM$2:$AM$3001,MATCH($C1647,⑥商品照会CSV!$A$2:$A$3001,0))=1,"中間包装","ケース")),"ケース"))</f>
        <v/>
      </c>
      <c r="P1647" s="18"/>
      <c r="Q1647" s="14"/>
      <c r="R1647" s="17" t="str">
        <f aca="false">IF($C1647="","",N($Q1647)*N($K1647))</f>
        <v/>
      </c>
    </row>
    <row r="1648" customFormat="false" ht="15" hidden="false" customHeight="false" outlineLevel="0" collapsed="false">
      <c r="B1648" s="12" t="n">
        <v>1643</v>
      </c>
      <c r="C1648" s="36" t="str">
        <f aca="false">IF(①在庫CSV_発注日!$M1644="","",①在庫CSV_発注日!$M1644&amp;"")</f>
        <v/>
      </c>
      <c r="D1648" s="12" t="str">
        <f aca="false">IF($C1648="","",①在庫CSV_発注日!$N1644)</f>
        <v/>
      </c>
      <c r="E1648" s="12" t="str">
        <f aca="false">IF($C1648="","",①在庫CSV_発注日!$H1644)</f>
        <v/>
      </c>
      <c r="F1648" s="12" t="str">
        <f aca="false">IF($C1648="","",①在庫CSV_発注日!$L1644)</f>
        <v/>
      </c>
      <c r="G1648" s="18"/>
      <c r="H1648" s="17" t="str">
        <f aca="false">IF($C1648="","",N(①在庫CSV_発注日!$Z1644))</f>
        <v/>
      </c>
      <c r="I1648" s="37" t="str">
        <f aca="false">IF($C1648="","",SUMIFS(⑤減算マスタCSV!$L$2:$L$8001,⑤減算マスタCSV!$F$2:$F$8001,$C1648,⑤減算マスタCSV!$K$2:$K$8001,1))</f>
        <v/>
      </c>
      <c r="J1648" s="17" t="str">
        <f aca="false">IF($C1648="","",IFERROR(INDEX(⑤減算マスタCSV!$H$2:$H$8001,MATCH($C1648,⑤減算マスタCSV!$F$2:$F$8001,0)),1))</f>
        <v/>
      </c>
      <c r="K1648" s="17" t="str">
        <f aca="false">IF($C1648="","",MAX(1,IFERROR(INDEX(⑥商品照会CSV!$M$2:$M$3001,MATCH($C1648,⑥商品照会CSV!$A$2:$A$3001,0)),1)))</f>
        <v/>
      </c>
      <c r="L1648" s="40" t="str">
        <f aca="false">IF($C1648="","",IFERROR(INDEX(⑥商品照会CSV!$Q$2:$Q$3001,MATCH($C1648,⑥商品照会CSV!$A$2:$A$3001,0)),0))</f>
        <v/>
      </c>
      <c r="M1648" s="40" t="str">
        <f aca="false">IF($C1648="","",N($L1648)*N($K1648))</f>
        <v/>
      </c>
      <c r="N1648" s="17" t="str">
        <f aca="false">IF($C1648="","",MAX(1,IFERROR(INDEX(⑥商品照会CSV!$AK$2:$AK$3001,MATCH($C1648,⑥商品照会CSV!$A$2:$A$3001,0)),1)))</f>
        <v/>
      </c>
      <c r="O1648" s="12" t="str">
        <f aca="false">IF($C1648="","",IFERROR(IF(INDEX(⑥商品照会CSV!$AN$2:$AN$3001,MATCH($C1648,⑥商品照会CSV!$A$2:$A$3001,0))=1,"バラ",IF(INDEX(⑥商品照会CSV!$AM$2:$AM$3001,MATCH($C1648,⑥商品照会CSV!$A$2:$A$3001,0))=1,"中間包装","ケース")),"ケース"))</f>
        <v/>
      </c>
      <c r="P1648" s="18"/>
      <c r="Q1648" s="14"/>
      <c r="R1648" s="17" t="str">
        <f aca="false">IF($C1648="","",N($Q1648)*N($K1648))</f>
        <v/>
      </c>
    </row>
    <row r="1649" customFormat="false" ht="15" hidden="false" customHeight="false" outlineLevel="0" collapsed="false">
      <c r="B1649" s="12" t="n">
        <v>1644</v>
      </c>
      <c r="C1649" s="36" t="str">
        <f aca="false">IF(①在庫CSV_発注日!$M1645="","",①在庫CSV_発注日!$M1645&amp;"")</f>
        <v/>
      </c>
      <c r="D1649" s="12" t="str">
        <f aca="false">IF($C1649="","",①在庫CSV_発注日!$N1645)</f>
        <v/>
      </c>
      <c r="E1649" s="12" t="str">
        <f aca="false">IF($C1649="","",①在庫CSV_発注日!$H1645)</f>
        <v/>
      </c>
      <c r="F1649" s="12" t="str">
        <f aca="false">IF($C1649="","",①在庫CSV_発注日!$L1645)</f>
        <v/>
      </c>
      <c r="G1649" s="18"/>
      <c r="H1649" s="17" t="str">
        <f aca="false">IF($C1649="","",N(①在庫CSV_発注日!$Z1645))</f>
        <v/>
      </c>
      <c r="I1649" s="37" t="str">
        <f aca="false">IF($C1649="","",SUMIFS(⑤減算マスタCSV!$L$2:$L$8001,⑤減算マスタCSV!$F$2:$F$8001,$C1649,⑤減算マスタCSV!$K$2:$K$8001,1))</f>
        <v/>
      </c>
      <c r="J1649" s="17" t="str">
        <f aca="false">IF($C1649="","",IFERROR(INDEX(⑤減算マスタCSV!$H$2:$H$8001,MATCH($C1649,⑤減算マスタCSV!$F$2:$F$8001,0)),1))</f>
        <v/>
      </c>
      <c r="K1649" s="17" t="str">
        <f aca="false">IF($C1649="","",MAX(1,IFERROR(INDEX(⑥商品照会CSV!$M$2:$M$3001,MATCH($C1649,⑥商品照会CSV!$A$2:$A$3001,0)),1)))</f>
        <v/>
      </c>
      <c r="L1649" s="40" t="str">
        <f aca="false">IF($C1649="","",IFERROR(INDEX(⑥商品照会CSV!$Q$2:$Q$3001,MATCH($C1649,⑥商品照会CSV!$A$2:$A$3001,0)),0))</f>
        <v/>
      </c>
      <c r="M1649" s="40" t="str">
        <f aca="false">IF($C1649="","",N($L1649)*N($K1649))</f>
        <v/>
      </c>
      <c r="N1649" s="17" t="str">
        <f aca="false">IF($C1649="","",MAX(1,IFERROR(INDEX(⑥商品照会CSV!$AK$2:$AK$3001,MATCH($C1649,⑥商品照会CSV!$A$2:$A$3001,0)),1)))</f>
        <v/>
      </c>
      <c r="O1649" s="12" t="str">
        <f aca="false">IF($C1649="","",IFERROR(IF(INDEX(⑥商品照会CSV!$AN$2:$AN$3001,MATCH($C1649,⑥商品照会CSV!$A$2:$A$3001,0))=1,"バラ",IF(INDEX(⑥商品照会CSV!$AM$2:$AM$3001,MATCH($C1649,⑥商品照会CSV!$A$2:$A$3001,0))=1,"中間包装","ケース")),"ケース"))</f>
        <v/>
      </c>
      <c r="P1649" s="18"/>
      <c r="Q1649" s="14"/>
      <c r="R1649" s="17" t="str">
        <f aca="false">IF($C1649="","",N($Q1649)*N($K1649))</f>
        <v/>
      </c>
    </row>
    <row r="1650" customFormat="false" ht="15" hidden="false" customHeight="false" outlineLevel="0" collapsed="false">
      <c r="B1650" s="12" t="n">
        <v>1645</v>
      </c>
      <c r="C1650" s="36" t="str">
        <f aca="false">IF(①在庫CSV_発注日!$M1646="","",①在庫CSV_発注日!$M1646&amp;"")</f>
        <v/>
      </c>
      <c r="D1650" s="12" t="str">
        <f aca="false">IF($C1650="","",①在庫CSV_発注日!$N1646)</f>
        <v/>
      </c>
      <c r="E1650" s="12" t="str">
        <f aca="false">IF($C1650="","",①在庫CSV_発注日!$H1646)</f>
        <v/>
      </c>
      <c r="F1650" s="12" t="str">
        <f aca="false">IF($C1650="","",①在庫CSV_発注日!$L1646)</f>
        <v/>
      </c>
      <c r="G1650" s="18"/>
      <c r="H1650" s="17" t="str">
        <f aca="false">IF($C1650="","",N(①在庫CSV_発注日!$Z1646))</f>
        <v/>
      </c>
      <c r="I1650" s="37" t="str">
        <f aca="false">IF($C1650="","",SUMIFS(⑤減算マスタCSV!$L$2:$L$8001,⑤減算マスタCSV!$F$2:$F$8001,$C1650,⑤減算マスタCSV!$K$2:$K$8001,1))</f>
        <v/>
      </c>
      <c r="J1650" s="17" t="str">
        <f aca="false">IF($C1650="","",IFERROR(INDEX(⑤減算マスタCSV!$H$2:$H$8001,MATCH($C1650,⑤減算マスタCSV!$F$2:$F$8001,0)),1))</f>
        <v/>
      </c>
      <c r="K1650" s="17" t="str">
        <f aca="false">IF($C1650="","",MAX(1,IFERROR(INDEX(⑥商品照会CSV!$M$2:$M$3001,MATCH($C1650,⑥商品照会CSV!$A$2:$A$3001,0)),1)))</f>
        <v/>
      </c>
      <c r="L1650" s="40" t="str">
        <f aca="false">IF($C1650="","",IFERROR(INDEX(⑥商品照会CSV!$Q$2:$Q$3001,MATCH($C1650,⑥商品照会CSV!$A$2:$A$3001,0)),0))</f>
        <v/>
      </c>
      <c r="M1650" s="40" t="str">
        <f aca="false">IF($C1650="","",N($L1650)*N($K1650))</f>
        <v/>
      </c>
      <c r="N1650" s="17" t="str">
        <f aca="false">IF($C1650="","",MAX(1,IFERROR(INDEX(⑥商品照会CSV!$AK$2:$AK$3001,MATCH($C1650,⑥商品照会CSV!$A$2:$A$3001,0)),1)))</f>
        <v/>
      </c>
      <c r="O1650" s="12" t="str">
        <f aca="false">IF($C1650="","",IFERROR(IF(INDEX(⑥商品照会CSV!$AN$2:$AN$3001,MATCH($C1650,⑥商品照会CSV!$A$2:$A$3001,0))=1,"バラ",IF(INDEX(⑥商品照会CSV!$AM$2:$AM$3001,MATCH($C1650,⑥商品照会CSV!$A$2:$A$3001,0))=1,"中間包装","ケース")),"ケース"))</f>
        <v/>
      </c>
      <c r="P1650" s="18"/>
      <c r="Q1650" s="14"/>
      <c r="R1650" s="17" t="str">
        <f aca="false">IF($C1650="","",N($Q1650)*N($K1650))</f>
        <v/>
      </c>
    </row>
    <row r="1651" customFormat="false" ht="15" hidden="false" customHeight="false" outlineLevel="0" collapsed="false">
      <c r="B1651" s="12" t="n">
        <v>1646</v>
      </c>
      <c r="C1651" s="36" t="str">
        <f aca="false">IF(①在庫CSV_発注日!$M1647="","",①在庫CSV_発注日!$M1647&amp;"")</f>
        <v/>
      </c>
      <c r="D1651" s="12" t="str">
        <f aca="false">IF($C1651="","",①在庫CSV_発注日!$N1647)</f>
        <v/>
      </c>
      <c r="E1651" s="12" t="str">
        <f aca="false">IF($C1651="","",①在庫CSV_発注日!$H1647)</f>
        <v/>
      </c>
      <c r="F1651" s="12" t="str">
        <f aca="false">IF($C1651="","",①在庫CSV_発注日!$L1647)</f>
        <v/>
      </c>
      <c r="G1651" s="18"/>
      <c r="H1651" s="17" t="str">
        <f aca="false">IF($C1651="","",N(①在庫CSV_発注日!$Z1647))</f>
        <v/>
      </c>
      <c r="I1651" s="37" t="str">
        <f aca="false">IF($C1651="","",SUMIFS(⑤減算マスタCSV!$L$2:$L$8001,⑤減算マスタCSV!$F$2:$F$8001,$C1651,⑤減算マスタCSV!$K$2:$K$8001,1))</f>
        <v/>
      </c>
      <c r="J1651" s="17" t="str">
        <f aca="false">IF($C1651="","",IFERROR(INDEX(⑤減算マスタCSV!$H$2:$H$8001,MATCH($C1651,⑤減算マスタCSV!$F$2:$F$8001,0)),1))</f>
        <v/>
      </c>
      <c r="K1651" s="17" t="str">
        <f aca="false">IF($C1651="","",MAX(1,IFERROR(INDEX(⑥商品照会CSV!$M$2:$M$3001,MATCH($C1651,⑥商品照会CSV!$A$2:$A$3001,0)),1)))</f>
        <v/>
      </c>
      <c r="L1651" s="40" t="str">
        <f aca="false">IF($C1651="","",IFERROR(INDEX(⑥商品照会CSV!$Q$2:$Q$3001,MATCH($C1651,⑥商品照会CSV!$A$2:$A$3001,0)),0))</f>
        <v/>
      </c>
      <c r="M1651" s="40" t="str">
        <f aca="false">IF($C1651="","",N($L1651)*N($K1651))</f>
        <v/>
      </c>
      <c r="N1651" s="17" t="str">
        <f aca="false">IF($C1651="","",MAX(1,IFERROR(INDEX(⑥商品照会CSV!$AK$2:$AK$3001,MATCH($C1651,⑥商品照会CSV!$A$2:$A$3001,0)),1)))</f>
        <v/>
      </c>
      <c r="O1651" s="12" t="str">
        <f aca="false">IF($C1651="","",IFERROR(IF(INDEX(⑥商品照会CSV!$AN$2:$AN$3001,MATCH($C1651,⑥商品照会CSV!$A$2:$A$3001,0))=1,"バラ",IF(INDEX(⑥商品照会CSV!$AM$2:$AM$3001,MATCH($C1651,⑥商品照会CSV!$A$2:$A$3001,0))=1,"中間包装","ケース")),"ケース"))</f>
        <v/>
      </c>
      <c r="P1651" s="18"/>
      <c r="Q1651" s="14"/>
      <c r="R1651" s="17" t="str">
        <f aca="false">IF($C1651="","",N($Q1651)*N($K1651))</f>
        <v/>
      </c>
    </row>
    <row r="1652" customFormat="false" ht="15" hidden="false" customHeight="false" outlineLevel="0" collapsed="false">
      <c r="B1652" s="12" t="n">
        <v>1647</v>
      </c>
      <c r="C1652" s="36" t="str">
        <f aca="false">IF(①在庫CSV_発注日!$M1648="","",①在庫CSV_発注日!$M1648&amp;"")</f>
        <v/>
      </c>
      <c r="D1652" s="12" t="str">
        <f aca="false">IF($C1652="","",①在庫CSV_発注日!$N1648)</f>
        <v/>
      </c>
      <c r="E1652" s="12" t="str">
        <f aca="false">IF($C1652="","",①在庫CSV_発注日!$H1648)</f>
        <v/>
      </c>
      <c r="F1652" s="12" t="str">
        <f aca="false">IF($C1652="","",①在庫CSV_発注日!$L1648)</f>
        <v/>
      </c>
      <c r="G1652" s="18"/>
      <c r="H1652" s="17" t="str">
        <f aca="false">IF($C1652="","",N(①在庫CSV_発注日!$Z1648))</f>
        <v/>
      </c>
      <c r="I1652" s="37" t="str">
        <f aca="false">IF($C1652="","",SUMIFS(⑤減算マスタCSV!$L$2:$L$8001,⑤減算マスタCSV!$F$2:$F$8001,$C1652,⑤減算マスタCSV!$K$2:$K$8001,1))</f>
        <v/>
      </c>
      <c r="J1652" s="17" t="str">
        <f aca="false">IF($C1652="","",IFERROR(INDEX(⑤減算マスタCSV!$H$2:$H$8001,MATCH($C1652,⑤減算マスタCSV!$F$2:$F$8001,0)),1))</f>
        <v/>
      </c>
      <c r="K1652" s="17" t="str">
        <f aca="false">IF($C1652="","",MAX(1,IFERROR(INDEX(⑥商品照会CSV!$M$2:$M$3001,MATCH($C1652,⑥商品照会CSV!$A$2:$A$3001,0)),1)))</f>
        <v/>
      </c>
      <c r="L1652" s="40" t="str">
        <f aca="false">IF($C1652="","",IFERROR(INDEX(⑥商品照会CSV!$Q$2:$Q$3001,MATCH($C1652,⑥商品照会CSV!$A$2:$A$3001,0)),0))</f>
        <v/>
      </c>
      <c r="M1652" s="40" t="str">
        <f aca="false">IF($C1652="","",N($L1652)*N($K1652))</f>
        <v/>
      </c>
      <c r="N1652" s="17" t="str">
        <f aca="false">IF($C1652="","",MAX(1,IFERROR(INDEX(⑥商品照会CSV!$AK$2:$AK$3001,MATCH($C1652,⑥商品照会CSV!$A$2:$A$3001,0)),1)))</f>
        <v/>
      </c>
      <c r="O1652" s="12" t="str">
        <f aca="false">IF($C1652="","",IFERROR(IF(INDEX(⑥商品照会CSV!$AN$2:$AN$3001,MATCH($C1652,⑥商品照会CSV!$A$2:$A$3001,0))=1,"バラ",IF(INDEX(⑥商品照会CSV!$AM$2:$AM$3001,MATCH($C1652,⑥商品照会CSV!$A$2:$A$3001,0))=1,"中間包装","ケース")),"ケース"))</f>
        <v/>
      </c>
      <c r="P1652" s="18"/>
      <c r="Q1652" s="14"/>
      <c r="R1652" s="17" t="str">
        <f aca="false">IF($C1652="","",N($Q1652)*N($K1652))</f>
        <v/>
      </c>
    </row>
    <row r="1653" customFormat="false" ht="15" hidden="false" customHeight="false" outlineLevel="0" collapsed="false">
      <c r="B1653" s="12" t="n">
        <v>1648</v>
      </c>
      <c r="C1653" s="36" t="str">
        <f aca="false">IF(①在庫CSV_発注日!$M1649="","",①在庫CSV_発注日!$M1649&amp;"")</f>
        <v/>
      </c>
      <c r="D1653" s="12" t="str">
        <f aca="false">IF($C1653="","",①在庫CSV_発注日!$N1649)</f>
        <v/>
      </c>
      <c r="E1653" s="12" t="str">
        <f aca="false">IF($C1653="","",①在庫CSV_発注日!$H1649)</f>
        <v/>
      </c>
      <c r="F1653" s="12" t="str">
        <f aca="false">IF($C1653="","",①在庫CSV_発注日!$L1649)</f>
        <v/>
      </c>
      <c r="G1653" s="18"/>
      <c r="H1653" s="17" t="str">
        <f aca="false">IF($C1653="","",N(①在庫CSV_発注日!$Z1649))</f>
        <v/>
      </c>
      <c r="I1653" s="37" t="str">
        <f aca="false">IF($C1653="","",SUMIFS(⑤減算マスタCSV!$L$2:$L$8001,⑤減算マスタCSV!$F$2:$F$8001,$C1653,⑤減算マスタCSV!$K$2:$K$8001,1))</f>
        <v/>
      </c>
      <c r="J1653" s="17" t="str">
        <f aca="false">IF($C1653="","",IFERROR(INDEX(⑤減算マスタCSV!$H$2:$H$8001,MATCH($C1653,⑤減算マスタCSV!$F$2:$F$8001,0)),1))</f>
        <v/>
      </c>
      <c r="K1653" s="17" t="str">
        <f aca="false">IF($C1653="","",MAX(1,IFERROR(INDEX(⑥商品照会CSV!$M$2:$M$3001,MATCH($C1653,⑥商品照会CSV!$A$2:$A$3001,0)),1)))</f>
        <v/>
      </c>
      <c r="L1653" s="40" t="str">
        <f aca="false">IF($C1653="","",IFERROR(INDEX(⑥商品照会CSV!$Q$2:$Q$3001,MATCH($C1653,⑥商品照会CSV!$A$2:$A$3001,0)),0))</f>
        <v/>
      </c>
      <c r="M1653" s="40" t="str">
        <f aca="false">IF($C1653="","",N($L1653)*N($K1653))</f>
        <v/>
      </c>
      <c r="N1653" s="17" t="str">
        <f aca="false">IF($C1653="","",MAX(1,IFERROR(INDEX(⑥商品照会CSV!$AK$2:$AK$3001,MATCH($C1653,⑥商品照会CSV!$A$2:$A$3001,0)),1)))</f>
        <v/>
      </c>
      <c r="O1653" s="12" t="str">
        <f aca="false">IF($C1653="","",IFERROR(IF(INDEX(⑥商品照会CSV!$AN$2:$AN$3001,MATCH($C1653,⑥商品照会CSV!$A$2:$A$3001,0))=1,"バラ",IF(INDEX(⑥商品照会CSV!$AM$2:$AM$3001,MATCH($C1653,⑥商品照会CSV!$A$2:$A$3001,0))=1,"中間包装","ケース")),"ケース"))</f>
        <v/>
      </c>
      <c r="P1653" s="18"/>
      <c r="Q1653" s="14"/>
      <c r="R1653" s="17" t="str">
        <f aca="false">IF($C1653="","",N($Q1653)*N($K1653))</f>
        <v/>
      </c>
    </row>
    <row r="1654" customFormat="false" ht="15" hidden="false" customHeight="false" outlineLevel="0" collapsed="false">
      <c r="B1654" s="12" t="n">
        <v>1649</v>
      </c>
      <c r="C1654" s="36" t="str">
        <f aca="false">IF(①在庫CSV_発注日!$M1650="","",①在庫CSV_発注日!$M1650&amp;"")</f>
        <v/>
      </c>
      <c r="D1654" s="12" t="str">
        <f aca="false">IF($C1654="","",①在庫CSV_発注日!$N1650)</f>
        <v/>
      </c>
      <c r="E1654" s="12" t="str">
        <f aca="false">IF($C1654="","",①在庫CSV_発注日!$H1650)</f>
        <v/>
      </c>
      <c r="F1654" s="12" t="str">
        <f aca="false">IF($C1654="","",①在庫CSV_発注日!$L1650)</f>
        <v/>
      </c>
      <c r="G1654" s="18"/>
      <c r="H1654" s="17" t="str">
        <f aca="false">IF($C1654="","",N(①在庫CSV_発注日!$Z1650))</f>
        <v/>
      </c>
      <c r="I1654" s="37" t="str">
        <f aca="false">IF($C1654="","",SUMIFS(⑤減算マスタCSV!$L$2:$L$8001,⑤減算マスタCSV!$F$2:$F$8001,$C1654,⑤減算マスタCSV!$K$2:$K$8001,1))</f>
        <v/>
      </c>
      <c r="J1654" s="17" t="str">
        <f aca="false">IF($C1654="","",IFERROR(INDEX(⑤減算マスタCSV!$H$2:$H$8001,MATCH($C1654,⑤減算マスタCSV!$F$2:$F$8001,0)),1))</f>
        <v/>
      </c>
      <c r="K1654" s="17" t="str">
        <f aca="false">IF($C1654="","",MAX(1,IFERROR(INDEX(⑥商品照会CSV!$M$2:$M$3001,MATCH($C1654,⑥商品照会CSV!$A$2:$A$3001,0)),1)))</f>
        <v/>
      </c>
      <c r="L1654" s="40" t="str">
        <f aca="false">IF($C1654="","",IFERROR(INDEX(⑥商品照会CSV!$Q$2:$Q$3001,MATCH($C1654,⑥商品照会CSV!$A$2:$A$3001,0)),0))</f>
        <v/>
      </c>
      <c r="M1654" s="40" t="str">
        <f aca="false">IF($C1654="","",N($L1654)*N($K1654))</f>
        <v/>
      </c>
      <c r="N1654" s="17" t="str">
        <f aca="false">IF($C1654="","",MAX(1,IFERROR(INDEX(⑥商品照会CSV!$AK$2:$AK$3001,MATCH($C1654,⑥商品照会CSV!$A$2:$A$3001,0)),1)))</f>
        <v/>
      </c>
      <c r="O1654" s="12" t="str">
        <f aca="false">IF($C1654="","",IFERROR(IF(INDEX(⑥商品照会CSV!$AN$2:$AN$3001,MATCH($C1654,⑥商品照会CSV!$A$2:$A$3001,0))=1,"バラ",IF(INDEX(⑥商品照会CSV!$AM$2:$AM$3001,MATCH($C1654,⑥商品照会CSV!$A$2:$A$3001,0))=1,"中間包装","ケース")),"ケース"))</f>
        <v/>
      </c>
      <c r="P1654" s="18"/>
      <c r="Q1654" s="14"/>
      <c r="R1654" s="17" t="str">
        <f aca="false">IF($C1654="","",N($Q1654)*N($K1654))</f>
        <v/>
      </c>
    </row>
    <row r="1655" customFormat="false" ht="15" hidden="false" customHeight="false" outlineLevel="0" collapsed="false">
      <c r="B1655" s="12" t="n">
        <v>1650</v>
      </c>
      <c r="C1655" s="36" t="str">
        <f aca="false">IF(①在庫CSV_発注日!$M1651="","",①在庫CSV_発注日!$M1651&amp;"")</f>
        <v/>
      </c>
      <c r="D1655" s="12" t="str">
        <f aca="false">IF($C1655="","",①在庫CSV_発注日!$N1651)</f>
        <v/>
      </c>
      <c r="E1655" s="12" t="str">
        <f aca="false">IF($C1655="","",①在庫CSV_発注日!$H1651)</f>
        <v/>
      </c>
      <c r="F1655" s="12" t="str">
        <f aca="false">IF($C1655="","",①在庫CSV_発注日!$L1651)</f>
        <v/>
      </c>
      <c r="G1655" s="18"/>
      <c r="H1655" s="17" t="str">
        <f aca="false">IF($C1655="","",N(①在庫CSV_発注日!$Z1651))</f>
        <v/>
      </c>
      <c r="I1655" s="37" t="str">
        <f aca="false">IF($C1655="","",SUMIFS(⑤減算マスタCSV!$L$2:$L$8001,⑤減算マスタCSV!$F$2:$F$8001,$C1655,⑤減算マスタCSV!$K$2:$K$8001,1))</f>
        <v/>
      </c>
      <c r="J1655" s="17" t="str">
        <f aca="false">IF($C1655="","",IFERROR(INDEX(⑤減算マスタCSV!$H$2:$H$8001,MATCH($C1655,⑤減算マスタCSV!$F$2:$F$8001,0)),1))</f>
        <v/>
      </c>
      <c r="K1655" s="17" t="str">
        <f aca="false">IF($C1655="","",MAX(1,IFERROR(INDEX(⑥商品照会CSV!$M$2:$M$3001,MATCH($C1655,⑥商品照会CSV!$A$2:$A$3001,0)),1)))</f>
        <v/>
      </c>
      <c r="L1655" s="40" t="str">
        <f aca="false">IF($C1655="","",IFERROR(INDEX(⑥商品照会CSV!$Q$2:$Q$3001,MATCH($C1655,⑥商品照会CSV!$A$2:$A$3001,0)),0))</f>
        <v/>
      </c>
      <c r="M1655" s="40" t="str">
        <f aca="false">IF($C1655="","",N($L1655)*N($K1655))</f>
        <v/>
      </c>
      <c r="N1655" s="17" t="str">
        <f aca="false">IF($C1655="","",MAX(1,IFERROR(INDEX(⑥商品照会CSV!$AK$2:$AK$3001,MATCH($C1655,⑥商品照会CSV!$A$2:$A$3001,0)),1)))</f>
        <v/>
      </c>
      <c r="O1655" s="12" t="str">
        <f aca="false">IF($C1655="","",IFERROR(IF(INDEX(⑥商品照会CSV!$AN$2:$AN$3001,MATCH($C1655,⑥商品照会CSV!$A$2:$A$3001,0))=1,"バラ",IF(INDEX(⑥商品照会CSV!$AM$2:$AM$3001,MATCH($C1655,⑥商品照会CSV!$A$2:$A$3001,0))=1,"中間包装","ケース")),"ケース"))</f>
        <v/>
      </c>
      <c r="P1655" s="18"/>
      <c r="Q1655" s="14"/>
      <c r="R1655" s="17" t="str">
        <f aca="false">IF($C1655="","",N($Q1655)*N($K1655))</f>
        <v/>
      </c>
    </row>
    <row r="1656" customFormat="false" ht="15" hidden="false" customHeight="false" outlineLevel="0" collapsed="false">
      <c r="B1656" s="12" t="n">
        <v>1651</v>
      </c>
      <c r="C1656" s="36" t="str">
        <f aca="false">IF(①在庫CSV_発注日!$M1652="","",①在庫CSV_発注日!$M1652&amp;"")</f>
        <v/>
      </c>
      <c r="D1656" s="12" t="str">
        <f aca="false">IF($C1656="","",①在庫CSV_発注日!$N1652)</f>
        <v/>
      </c>
      <c r="E1656" s="12" t="str">
        <f aca="false">IF($C1656="","",①在庫CSV_発注日!$H1652)</f>
        <v/>
      </c>
      <c r="F1656" s="12" t="str">
        <f aca="false">IF($C1656="","",①在庫CSV_発注日!$L1652)</f>
        <v/>
      </c>
      <c r="G1656" s="18"/>
      <c r="H1656" s="17" t="str">
        <f aca="false">IF($C1656="","",N(①在庫CSV_発注日!$Z1652))</f>
        <v/>
      </c>
      <c r="I1656" s="37" t="str">
        <f aca="false">IF($C1656="","",SUMIFS(⑤減算マスタCSV!$L$2:$L$8001,⑤減算マスタCSV!$F$2:$F$8001,$C1656,⑤減算マスタCSV!$K$2:$K$8001,1))</f>
        <v/>
      </c>
      <c r="J1656" s="17" t="str">
        <f aca="false">IF($C1656="","",IFERROR(INDEX(⑤減算マスタCSV!$H$2:$H$8001,MATCH($C1656,⑤減算マスタCSV!$F$2:$F$8001,0)),1))</f>
        <v/>
      </c>
      <c r="K1656" s="17" t="str">
        <f aca="false">IF($C1656="","",MAX(1,IFERROR(INDEX(⑥商品照会CSV!$M$2:$M$3001,MATCH($C1656,⑥商品照会CSV!$A$2:$A$3001,0)),1)))</f>
        <v/>
      </c>
      <c r="L1656" s="40" t="str">
        <f aca="false">IF($C1656="","",IFERROR(INDEX(⑥商品照会CSV!$Q$2:$Q$3001,MATCH($C1656,⑥商品照会CSV!$A$2:$A$3001,0)),0))</f>
        <v/>
      </c>
      <c r="M1656" s="40" t="str">
        <f aca="false">IF($C1656="","",N($L1656)*N($K1656))</f>
        <v/>
      </c>
      <c r="N1656" s="17" t="str">
        <f aca="false">IF($C1656="","",MAX(1,IFERROR(INDEX(⑥商品照会CSV!$AK$2:$AK$3001,MATCH($C1656,⑥商品照会CSV!$A$2:$A$3001,0)),1)))</f>
        <v/>
      </c>
      <c r="O1656" s="12" t="str">
        <f aca="false">IF($C1656="","",IFERROR(IF(INDEX(⑥商品照会CSV!$AN$2:$AN$3001,MATCH($C1656,⑥商品照会CSV!$A$2:$A$3001,0))=1,"バラ",IF(INDEX(⑥商品照会CSV!$AM$2:$AM$3001,MATCH($C1656,⑥商品照会CSV!$A$2:$A$3001,0))=1,"中間包装","ケース")),"ケース"))</f>
        <v/>
      </c>
      <c r="P1656" s="18"/>
      <c r="Q1656" s="14"/>
      <c r="R1656" s="17" t="str">
        <f aca="false">IF($C1656="","",N($Q1656)*N($K1656))</f>
        <v/>
      </c>
    </row>
    <row r="1657" customFormat="false" ht="15" hidden="false" customHeight="false" outlineLevel="0" collapsed="false">
      <c r="B1657" s="12" t="n">
        <v>1652</v>
      </c>
      <c r="C1657" s="36" t="str">
        <f aca="false">IF(①在庫CSV_発注日!$M1653="","",①在庫CSV_発注日!$M1653&amp;"")</f>
        <v/>
      </c>
      <c r="D1657" s="12" t="str">
        <f aca="false">IF($C1657="","",①在庫CSV_発注日!$N1653)</f>
        <v/>
      </c>
      <c r="E1657" s="12" t="str">
        <f aca="false">IF($C1657="","",①在庫CSV_発注日!$H1653)</f>
        <v/>
      </c>
      <c r="F1657" s="12" t="str">
        <f aca="false">IF($C1657="","",①在庫CSV_発注日!$L1653)</f>
        <v/>
      </c>
      <c r="G1657" s="18"/>
      <c r="H1657" s="17" t="str">
        <f aca="false">IF($C1657="","",N(①在庫CSV_発注日!$Z1653))</f>
        <v/>
      </c>
      <c r="I1657" s="37" t="str">
        <f aca="false">IF($C1657="","",SUMIFS(⑤減算マスタCSV!$L$2:$L$8001,⑤減算マスタCSV!$F$2:$F$8001,$C1657,⑤減算マスタCSV!$K$2:$K$8001,1))</f>
        <v/>
      </c>
      <c r="J1657" s="17" t="str">
        <f aca="false">IF($C1657="","",IFERROR(INDEX(⑤減算マスタCSV!$H$2:$H$8001,MATCH($C1657,⑤減算マスタCSV!$F$2:$F$8001,0)),1))</f>
        <v/>
      </c>
      <c r="K1657" s="17" t="str">
        <f aca="false">IF($C1657="","",MAX(1,IFERROR(INDEX(⑥商品照会CSV!$M$2:$M$3001,MATCH($C1657,⑥商品照会CSV!$A$2:$A$3001,0)),1)))</f>
        <v/>
      </c>
      <c r="L1657" s="40" t="str">
        <f aca="false">IF($C1657="","",IFERROR(INDEX(⑥商品照会CSV!$Q$2:$Q$3001,MATCH($C1657,⑥商品照会CSV!$A$2:$A$3001,0)),0))</f>
        <v/>
      </c>
      <c r="M1657" s="40" t="str">
        <f aca="false">IF($C1657="","",N($L1657)*N($K1657))</f>
        <v/>
      </c>
      <c r="N1657" s="17" t="str">
        <f aca="false">IF($C1657="","",MAX(1,IFERROR(INDEX(⑥商品照会CSV!$AK$2:$AK$3001,MATCH($C1657,⑥商品照会CSV!$A$2:$A$3001,0)),1)))</f>
        <v/>
      </c>
      <c r="O1657" s="12" t="str">
        <f aca="false">IF($C1657="","",IFERROR(IF(INDEX(⑥商品照会CSV!$AN$2:$AN$3001,MATCH($C1657,⑥商品照会CSV!$A$2:$A$3001,0))=1,"バラ",IF(INDEX(⑥商品照会CSV!$AM$2:$AM$3001,MATCH($C1657,⑥商品照会CSV!$A$2:$A$3001,0))=1,"中間包装","ケース")),"ケース"))</f>
        <v/>
      </c>
      <c r="P1657" s="18"/>
      <c r="Q1657" s="14"/>
      <c r="R1657" s="17" t="str">
        <f aca="false">IF($C1657="","",N($Q1657)*N($K1657))</f>
        <v/>
      </c>
    </row>
    <row r="1658" customFormat="false" ht="15" hidden="false" customHeight="false" outlineLevel="0" collapsed="false">
      <c r="B1658" s="12" t="n">
        <v>1653</v>
      </c>
      <c r="C1658" s="36" t="str">
        <f aca="false">IF(①在庫CSV_発注日!$M1654="","",①在庫CSV_発注日!$M1654&amp;"")</f>
        <v/>
      </c>
      <c r="D1658" s="12" t="str">
        <f aca="false">IF($C1658="","",①在庫CSV_発注日!$N1654)</f>
        <v/>
      </c>
      <c r="E1658" s="12" t="str">
        <f aca="false">IF($C1658="","",①在庫CSV_発注日!$H1654)</f>
        <v/>
      </c>
      <c r="F1658" s="12" t="str">
        <f aca="false">IF($C1658="","",①在庫CSV_発注日!$L1654)</f>
        <v/>
      </c>
      <c r="G1658" s="18"/>
      <c r="H1658" s="17" t="str">
        <f aca="false">IF($C1658="","",N(①在庫CSV_発注日!$Z1654))</f>
        <v/>
      </c>
      <c r="I1658" s="37" t="str">
        <f aca="false">IF($C1658="","",SUMIFS(⑤減算マスタCSV!$L$2:$L$8001,⑤減算マスタCSV!$F$2:$F$8001,$C1658,⑤減算マスタCSV!$K$2:$K$8001,1))</f>
        <v/>
      </c>
      <c r="J1658" s="17" t="str">
        <f aca="false">IF($C1658="","",IFERROR(INDEX(⑤減算マスタCSV!$H$2:$H$8001,MATCH($C1658,⑤減算マスタCSV!$F$2:$F$8001,0)),1))</f>
        <v/>
      </c>
      <c r="K1658" s="17" t="str">
        <f aca="false">IF($C1658="","",MAX(1,IFERROR(INDEX(⑥商品照会CSV!$M$2:$M$3001,MATCH($C1658,⑥商品照会CSV!$A$2:$A$3001,0)),1)))</f>
        <v/>
      </c>
      <c r="L1658" s="40" t="str">
        <f aca="false">IF($C1658="","",IFERROR(INDEX(⑥商品照会CSV!$Q$2:$Q$3001,MATCH($C1658,⑥商品照会CSV!$A$2:$A$3001,0)),0))</f>
        <v/>
      </c>
      <c r="M1658" s="40" t="str">
        <f aca="false">IF($C1658="","",N($L1658)*N($K1658))</f>
        <v/>
      </c>
      <c r="N1658" s="17" t="str">
        <f aca="false">IF($C1658="","",MAX(1,IFERROR(INDEX(⑥商品照会CSV!$AK$2:$AK$3001,MATCH($C1658,⑥商品照会CSV!$A$2:$A$3001,0)),1)))</f>
        <v/>
      </c>
      <c r="O1658" s="12" t="str">
        <f aca="false">IF($C1658="","",IFERROR(IF(INDEX(⑥商品照会CSV!$AN$2:$AN$3001,MATCH($C1658,⑥商品照会CSV!$A$2:$A$3001,0))=1,"バラ",IF(INDEX(⑥商品照会CSV!$AM$2:$AM$3001,MATCH($C1658,⑥商品照会CSV!$A$2:$A$3001,0))=1,"中間包装","ケース")),"ケース"))</f>
        <v/>
      </c>
      <c r="P1658" s="18"/>
      <c r="Q1658" s="14"/>
      <c r="R1658" s="17" t="str">
        <f aca="false">IF($C1658="","",N($Q1658)*N($K1658))</f>
        <v/>
      </c>
    </row>
    <row r="1659" customFormat="false" ht="15" hidden="false" customHeight="false" outlineLevel="0" collapsed="false">
      <c r="B1659" s="12" t="n">
        <v>1654</v>
      </c>
      <c r="C1659" s="36" t="str">
        <f aca="false">IF(①在庫CSV_発注日!$M1655="","",①在庫CSV_発注日!$M1655&amp;"")</f>
        <v/>
      </c>
      <c r="D1659" s="12" t="str">
        <f aca="false">IF($C1659="","",①在庫CSV_発注日!$N1655)</f>
        <v/>
      </c>
      <c r="E1659" s="12" t="str">
        <f aca="false">IF($C1659="","",①在庫CSV_発注日!$H1655)</f>
        <v/>
      </c>
      <c r="F1659" s="12" t="str">
        <f aca="false">IF($C1659="","",①在庫CSV_発注日!$L1655)</f>
        <v/>
      </c>
      <c r="G1659" s="18"/>
      <c r="H1659" s="17" t="str">
        <f aca="false">IF($C1659="","",N(①在庫CSV_発注日!$Z1655))</f>
        <v/>
      </c>
      <c r="I1659" s="37" t="str">
        <f aca="false">IF($C1659="","",SUMIFS(⑤減算マスタCSV!$L$2:$L$8001,⑤減算マスタCSV!$F$2:$F$8001,$C1659,⑤減算マスタCSV!$K$2:$K$8001,1))</f>
        <v/>
      </c>
      <c r="J1659" s="17" t="str">
        <f aca="false">IF($C1659="","",IFERROR(INDEX(⑤減算マスタCSV!$H$2:$H$8001,MATCH($C1659,⑤減算マスタCSV!$F$2:$F$8001,0)),1))</f>
        <v/>
      </c>
      <c r="K1659" s="17" t="str">
        <f aca="false">IF($C1659="","",MAX(1,IFERROR(INDEX(⑥商品照会CSV!$M$2:$M$3001,MATCH($C1659,⑥商品照会CSV!$A$2:$A$3001,0)),1)))</f>
        <v/>
      </c>
      <c r="L1659" s="40" t="str">
        <f aca="false">IF($C1659="","",IFERROR(INDEX(⑥商品照会CSV!$Q$2:$Q$3001,MATCH($C1659,⑥商品照会CSV!$A$2:$A$3001,0)),0))</f>
        <v/>
      </c>
      <c r="M1659" s="40" t="str">
        <f aca="false">IF($C1659="","",N($L1659)*N($K1659))</f>
        <v/>
      </c>
      <c r="N1659" s="17" t="str">
        <f aca="false">IF($C1659="","",MAX(1,IFERROR(INDEX(⑥商品照会CSV!$AK$2:$AK$3001,MATCH($C1659,⑥商品照会CSV!$A$2:$A$3001,0)),1)))</f>
        <v/>
      </c>
      <c r="O1659" s="12" t="str">
        <f aca="false">IF($C1659="","",IFERROR(IF(INDEX(⑥商品照会CSV!$AN$2:$AN$3001,MATCH($C1659,⑥商品照会CSV!$A$2:$A$3001,0))=1,"バラ",IF(INDEX(⑥商品照会CSV!$AM$2:$AM$3001,MATCH($C1659,⑥商品照会CSV!$A$2:$A$3001,0))=1,"中間包装","ケース")),"ケース"))</f>
        <v/>
      </c>
      <c r="P1659" s="18"/>
      <c r="Q1659" s="14"/>
      <c r="R1659" s="17" t="str">
        <f aca="false">IF($C1659="","",N($Q1659)*N($K1659))</f>
        <v/>
      </c>
    </row>
    <row r="1660" customFormat="false" ht="15" hidden="false" customHeight="false" outlineLevel="0" collapsed="false">
      <c r="B1660" s="12" t="n">
        <v>1655</v>
      </c>
      <c r="C1660" s="36" t="str">
        <f aca="false">IF(①在庫CSV_発注日!$M1656="","",①在庫CSV_発注日!$M1656&amp;"")</f>
        <v/>
      </c>
      <c r="D1660" s="12" t="str">
        <f aca="false">IF($C1660="","",①在庫CSV_発注日!$N1656)</f>
        <v/>
      </c>
      <c r="E1660" s="12" t="str">
        <f aca="false">IF($C1660="","",①在庫CSV_発注日!$H1656)</f>
        <v/>
      </c>
      <c r="F1660" s="12" t="str">
        <f aca="false">IF($C1660="","",①在庫CSV_発注日!$L1656)</f>
        <v/>
      </c>
      <c r="G1660" s="18"/>
      <c r="H1660" s="17" t="str">
        <f aca="false">IF($C1660="","",N(①在庫CSV_発注日!$Z1656))</f>
        <v/>
      </c>
      <c r="I1660" s="37" t="str">
        <f aca="false">IF($C1660="","",SUMIFS(⑤減算マスタCSV!$L$2:$L$8001,⑤減算マスタCSV!$F$2:$F$8001,$C1660,⑤減算マスタCSV!$K$2:$K$8001,1))</f>
        <v/>
      </c>
      <c r="J1660" s="17" t="str">
        <f aca="false">IF($C1660="","",IFERROR(INDEX(⑤減算マスタCSV!$H$2:$H$8001,MATCH($C1660,⑤減算マスタCSV!$F$2:$F$8001,0)),1))</f>
        <v/>
      </c>
      <c r="K1660" s="17" t="str">
        <f aca="false">IF($C1660="","",MAX(1,IFERROR(INDEX(⑥商品照会CSV!$M$2:$M$3001,MATCH($C1660,⑥商品照会CSV!$A$2:$A$3001,0)),1)))</f>
        <v/>
      </c>
      <c r="L1660" s="40" t="str">
        <f aca="false">IF($C1660="","",IFERROR(INDEX(⑥商品照会CSV!$Q$2:$Q$3001,MATCH($C1660,⑥商品照会CSV!$A$2:$A$3001,0)),0))</f>
        <v/>
      </c>
      <c r="M1660" s="40" t="str">
        <f aca="false">IF($C1660="","",N($L1660)*N($K1660))</f>
        <v/>
      </c>
      <c r="N1660" s="17" t="str">
        <f aca="false">IF($C1660="","",MAX(1,IFERROR(INDEX(⑥商品照会CSV!$AK$2:$AK$3001,MATCH($C1660,⑥商品照会CSV!$A$2:$A$3001,0)),1)))</f>
        <v/>
      </c>
      <c r="O1660" s="12" t="str">
        <f aca="false">IF($C1660="","",IFERROR(IF(INDEX(⑥商品照会CSV!$AN$2:$AN$3001,MATCH($C1660,⑥商品照会CSV!$A$2:$A$3001,0))=1,"バラ",IF(INDEX(⑥商品照会CSV!$AM$2:$AM$3001,MATCH($C1660,⑥商品照会CSV!$A$2:$A$3001,0))=1,"中間包装","ケース")),"ケース"))</f>
        <v/>
      </c>
      <c r="P1660" s="18"/>
      <c r="Q1660" s="14"/>
      <c r="R1660" s="17" t="str">
        <f aca="false">IF($C1660="","",N($Q1660)*N($K1660))</f>
        <v/>
      </c>
    </row>
    <row r="1661" customFormat="false" ht="15" hidden="false" customHeight="false" outlineLevel="0" collapsed="false">
      <c r="B1661" s="12" t="n">
        <v>1656</v>
      </c>
      <c r="C1661" s="36" t="str">
        <f aca="false">IF(①在庫CSV_発注日!$M1657="","",①在庫CSV_発注日!$M1657&amp;"")</f>
        <v/>
      </c>
      <c r="D1661" s="12" t="str">
        <f aca="false">IF($C1661="","",①在庫CSV_発注日!$N1657)</f>
        <v/>
      </c>
      <c r="E1661" s="12" t="str">
        <f aca="false">IF($C1661="","",①在庫CSV_発注日!$H1657)</f>
        <v/>
      </c>
      <c r="F1661" s="12" t="str">
        <f aca="false">IF($C1661="","",①在庫CSV_発注日!$L1657)</f>
        <v/>
      </c>
      <c r="G1661" s="18"/>
      <c r="H1661" s="17" t="str">
        <f aca="false">IF($C1661="","",N(①在庫CSV_発注日!$Z1657))</f>
        <v/>
      </c>
      <c r="I1661" s="37" t="str">
        <f aca="false">IF($C1661="","",SUMIFS(⑤減算マスタCSV!$L$2:$L$8001,⑤減算マスタCSV!$F$2:$F$8001,$C1661,⑤減算マスタCSV!$K$2:$K$8001,1))</f>
        <v/>
      </c>
      <c r="J1661" s="17" t="str">
        <f aca="false">IF($C1661="","",IFERROR(INDEX(⑤減算マスタCSV!$H$2:$H$8001,MATCH($C1661,⑤減算マスタCSV!$F$2:$F$8001,0)),1))</f>
        <v/>
      </c>
      <c r="K1661" s="17" t="str">
        <f aca="false">IF($C1661="","",MAX(1,IFERROR(INDEX(⑥商品照会CSV!$M$2:$M$3001,MATCH($C1661,⑥商品照会CSV!$A$2:$A$3001,0)),1)))</f>
        <v/>
      </c>
      <c r="L1661" s="40" t="str">
        <f aca="false">IF($C1661="","",IFERROR(INDEX(⑥商品照会CSV!$Q$2:$Q$3001,MATCH($C1661,⑥商品照会CSV!$A$2:$A$3001,0)),0))</f>
        <v/>
      </c>
      <c r="M1661" s="40" t="str">
        <f aca="false">IF($C1661="","",N($L1661)*N($K1661))</f>
        <v/>
      </c>
      <c r="N1661" s="17" t="str">
        <f aca="false">IF($C1661="","",MAX(1,IFERROR(INDEX(⑥商品照会CSV!$AK$2:$AK$3001,MATCH($C1661,⑥商品照会CSV!$A$2:$A$3001,0)),1)))</f>
        <v/>
      </c>
      <c r="O1661" s="12" t="str">
        <f aca="false">IF($C1661="","",IFERROR(IF(INDEX(⑥商品照会CSV!$AN$2:$AN$3001,MATCH($C1661,⑥商品照会CSV!$A$2:$A$3001,0))=1,"バラ",IF(INDEX(⑥商品照会CSV!$AM$2:$AM$3001,MATCH($C1661,⑥商品照会CSV!$A$2:$A$3001,0))=1,"中間包装","ケース")),"ケース"))</f>
        <v/>
      </c>
      <c r="P1661" s="18"/>
      <c r="Q1661" s="14"/>
      <c r="R1661" s="17" t="str">
        <f aca="false">IF($C1661="","",N($Q1661)*N($K1661))</f>
        <v/>
      </c>
    </row>
    <row r="1662" customFormat="false" ht="15" hidden="false" customHeight="false" outlineLevel="0" collapsed="false">
      <c r="B1662" s="12" t="n">
        <v>1657</v>
      </c>
      <c r="C1662" s="36" t="str">
        <f aca="false">IF(①在庫CSV_発注日!$M1658="","",①在庫CSV_発注日!$M1658&amp;"")</f>
        <v/>
      </c>
      <c r="D1662" s="12" t="str">
        <f aca="false">IF($C1662="","",①在庫CSV_発注日!$N1658)</f>
        <v/>
      </c>
      <c r="E1662" s="12" t="str">
        <f aca="false">IF($C1662="","",①在庫CSV_発注日!$H1658)</f>
        <v/>
      </c>
      <c r="F1662" s="12" t="str">
        <f aca="false">IF($C1662="","",①在庫CSV_発注日!$L1658)</f>
        <v/>
      </c>
      <c r="G1662" s="18"/>
      <c r="H1662" s="17" t="str">
        <f aca="false">IF($C1662="","",N(①在庫CSV_発注日!$Z1658))</f>
        <v/>
      </c>
      <c r="I1662" s="37" t="str">
        <f aca="false">IF($C1662="","",SUMIFS(⑤減算マスタCSV!$L$2:$L$8001,⑤減算マスタCSV!$F$2:$F$8001,$C1662,⑤減算マスタCSV!$K$2:$K$8001,1))</f>
        <v/>
      </c>
      <c r="J1662" s="17" t="str">
        <f aca="false">IF($C1662="","",IFERROR(INDEX(⑤減算マスタCSV!$H$2:$H$8001,MATCH($C1662,⑤減算マスタCSV!$F$2:$F$8001,0)),1))</f>
        <v/>
      </c>
      <c r="K1662" s="17" t="str">
        <f aca="false">IF($C1662="","",MAX(1,IFERROR(INDEX(⑥商品照会CSV!$M$2:$M$3001,MATCH($C1662,⑥商品照会CSV!$A$2:$A$3001,0)),1)))</f>
        <v/>
      </c>
      <c r="L1662" s="40" t="str">
        <f aca="false">IF($C1662="","",IFERROR(INDEX(⑥商品照会CSV!$Q$2:$Q$3001,MATCH($C1662,⑥商品照会CSV!$A$2:$A$3001,0)),0))</f>
        <v/>
      </c>
      <c r="M1662" s="40" t="str">
        <f aca="false">IF($C1662="","",N($L1662)*N($K1662))</f>
        <v/>
      </c>
      <c r="N1662" s="17" t="str">
        <f aca="false">IF($C1662="","",MAX(1,IFERROR(INDEX(⑥商品照会CSV!$AK$2:$AK$3001,MATCH($C1662,⑥商品照会CSV!$A$2:$A$3001,0)),1)))</f>
        <v/>
      </c>
      <c r="O1662" s="12" t="str">
        <f aca="false">IF($C1662="","",IFERROR(IF(INDEX(⑥商品照会CSV!$AN$2:$AN$3001,MATCH($C1662,⑥商品照会CSV!$A$2:$A$3001,0))=1,"バラ",IF(INDEX(⑥商品照会CSV!$AM$2:$AM$3001,MATCH($C1662,⑥商品照会CSV!$A$2:$A$3001,0))=1,"中間包装","ケース")),"ケース"))</f>
        <v/>
      </c>
      <c r="P1662" s="18"/>
      <c r="Q1662" s="14"/>
      <c r="R1662" s="17" t="str">
        <f aca="false">IF($C1662="","",N($Q1662)*N($K1662))</f>
        <v/>
      </c>
    </row>
    <row r="1663" customFormat="false" ht="15" hidden="false" customHeight="false" outlineLevel="0" collapsed="false">
      <c r="B1663" s="12" t="n">
        <v>1658</v>
      </c>
      <c r="C1663" s="36" t="str">
        <f aca="false">IF(①在庫CSV_発注日!$M1659="","",①在庫CSV_発注日!$M1659&amp;"")</f>
        <v/>
      </c>
      <c r="D1663" s="12" t="str">
        <f aca="false">IF($C1663="","",①在庫CSV_発注日!$N1659)</f>
        <v/>
      </c>
      <c r="E1663" s="12" t="str">
        <f aca="false">IF($C1663="","",①在庫CSV_発注日!$H1659)</f>
        <v/>
      </c>
      <c r="F1663" s="12" t="str">
        <f aca="false">IF($C1663="","",①在庫CSV_発注日!$L1659)</f>
        <v/>
      </c>
      <c r="G1663" s="18"/>
      <c r="H1663" s="17" t="str">
        <f aca="false">IF($C1663="","",N(①在庫CSV_発注日!$Z1659))</f>
        <v/>
      </c>
      <c r="I1663" s="37" t="str">
        <f aca="false">IF($C1663="","",SUMIFS(⑤減算マスタCSV!$L$2:$L$8001,⑤減算マスタCSV!$F$2:$F$8001,$C1663,⑤減算マスタCSV!$K$2:$K$8001,1))</f>
        <v/>
      </c>
      <c r="J1663" s="17" t="str">
        <f aca="false">IF($C1663="","",IFERROR(INDEX(⑤減算マスタCSV!$H$2:$H$8001,MATCH($C1663,⑤減算マスタCSV!$F$2:$F$8001,0)),1))</f>
        <v/>
      </c>
      <c r="K1663" s="17" t="str">
        <f aca="false">IF($C1663="","",MAX(1,IFERROR(INDEX(⑥商品照会CSV!$M$2:$M$3001,MATCH($C1663,⑥商品照会CSV!$A$2:$A$3001,0)),1)))</f>
        <v/>
      </c>
      <c r="L1663" s="40" t="str">
        <f aca="false">IF($C1663="","",IFERROR(INDEX(⑥商品照会CSV!$Q$2:$Q$3001,MATCH($C1663,⑥商品照会CSV!$A$2:$A$3001,0)),0))</f>
        <v/>
      </c>
      <c r="M1663" s="40" t="str">
        <f aca="false">IF($C1663="","",N($L1663)*N($K1663))</f>
        <v/>
      </c>
      <c r="N1663" s="17" t="str">
        <f aca="false">IF($C1663="","",MAX(1,IFERROR(INDEX(⑥商品照会CSV!$AK$2:$AK$3001,MATCH($C1663,⑥商品照会CSV!$A$2:$A$3001,0)),1)))</f>
        <v/>
      </c>
      <c r="O1663" s="12" t="str">
        <f aca="false">IF($C1663="","",IFERROR(IF(INDEX(⑥商品照会CSV!$AN$2:$AN$3001,MATCH($C1663,⑥商品照会CSV!$A$2:$A$3001,0))=1,"バラ",IF(INDEX(⑥商品照会CSV!$AM$2:$AM$3001,MATCH($C1663,⑥商品照会CSV!$A$2:$A$3001,0))=1,"中間包装","ケース")),"ケース"))</f>
        <v/>
      </c>
      <c r="P1663" s="18"/>
      <c r="Q1663" s="14"/>
      <c r="R1663" s="17" t="str">
        <f aca="false">IF($C1663="","",N($Q1663)*N($K1663))</f>
        <v/>
      </c>
    </row>
    <row r="1664" customFormat="false" ht="15" hidden="false" customHeight="false" outlineLevel="0" collapsed="false">
      <c r="B1664" s="12" t="n">
        <v>1659</v>
      </c>
      <c r="C1664" s="36" t="str">
        <f aca="false">IF(①在庫CSV_発注日!$M1660="","",①在庫CSV_発注日!$M1660&amp;"")</f>
        <v/>
      </c>
      <c r="D1664" s="12" t="str">
        <f aca="false">IF($C1664="","",①在庫CSV_発注日!$N1660)</f>
        <v/>
      </c>
      <c r="E1664" s="12" t="str">
        <f aca="false">IF($C1664="","",①在庫CSV_発注日!$H1660)</f>
        <v/>
      </c>
      <c r="F1664" s="12" t="str">
        <f aca="false">IF($C1664="","",①在庫CSV_発注日!$L1660)</f>
        <v/>
      </c>
      <c r="G1664" s="18"/>
      <c r="H1664" s="17" t="str">
        <f aca="false">IF($C1664="","",N(①在庫CSV_発注日!$Z1660))</f>
        <v/>
      </c>
      <c r="I1664" s="37" t="str">
        <f aca="false">IF($C1664="","",SUMIFS(⑤減算マスタCSV!$L$2:$L$8001,⑤減算マスタCSV!$F$2:$F$8001,$C1664,⑤減算マスタCSV!$K$2:$K$8001,1))</f>
        <v/>
      </c>
      <c r="J1664" s="17" t="str">
        <f aca="false">IF($C1664="","",IFERROR(INDEX(⑤減算マスタCSV!$H$2:$H$8001,MATCH($C1664,⑤減算マスタCSV!$F$2:$F$8001,0)),1))</f>
        <v/>
      </c>
      <c r="K1664" s="17" t="str">
        <f aca="false">IF($C1664="","",MAX(1,IFERROR(INDEX(⑥商品照会CSV!$M$2:$M$3001,MATCH($C1664,⑥商品照会CSV!$A$2:$A$3001,0)),1)))</f>
        <v/>
      </c>
      <c r="L1664" s="40" t="str">
        <f aca="false">IF($C1664="","",IFERROR(INDEX(⑥商品照会CSV!$Q$2:$Q$3001,MATCH($C1664,⑥商品照会CSV!$A$2:$A$3001,0)),0))</f>
        <v/>
      </c>
      <c r="M1664" s="40" t="str">
        <f aca="false">IF($C1664="","",N($L1664)*N($K1664))</f>
        <v/>
      </c>
      <c r="N1664" s="17" t="str">
        <f aca="false">IF($C1664="","",MAX(1,IFERROR(INDEX(⑥商品照会CSV!$AK$2:$AK$3001,MATCH($C1664,⑥商品照会CSV!$A$2:$A$3001,0)),1)))</f>
        <v/>
      </c>
      <c r="O1664" s="12" t="str">
        <f aca="false">IF($C1664="","",IFERROR(IF(INDEX(⑥商品照会CSV!$AN$2:$AN$3001,MATCH($C1664,⑥商品照会CSV!$A$2:$A$3001,0))=1,"バラ",IF(INDEX(⑥商品照会CSV!$AM$2:$AM$3001,MATCH($C1664,⑥商品照会CSV!$A$2:$A$3001,0))=1,"中間包装","ケース")),"ケース"))</f>
        <v/>
      </c>
      <c r="P1664" s="18"/>
      <c r="Q1664" s="14"/>
      <c r="R1664" s="17" t="str">
        <f aca="false">IF($C1664="","",N($Q1664)*N($K1664))</f>
        <v/>
      </c>
    </row>
    <row r="1665" customFormat="false" ht="15" hidden="false" customHeight="false" outlineLevel="0" collapsed="false">
      <c r="B1665" s="12" t="n">
        <v>1660</v>
      </c>
      <c r="C1665" s="36" t="str">
        <f aca="false">IF(①在庫CSV_発注日!$M1661="","",①在庫CSV_発注日!$M1661&amp;"")</f>
        <v/>
      </c>
      <c r="D1665" s="12" t="str">
        <f aca="false">IF($C1665="","",①在庫CSV_発注日!$N1661)</f>
        <v/>
      </c>
      <c r="E1665" s="12" t="str">
        <f aca="false">IF($C1665="","",①在庫CSV_発注日!$H1661)</f>
        <v/>
      </c>
      <c r="F1665" s="12" t="str">
        <f aca="false">IF($C1665="","",①在庫CSV_発注日!$L1661)</f>
        <v/>
      </c>
      <c r="G1665" s="18"/>
      <c r="H1665" s="17" t="str">
        <f aca="false">IF($C1665="","",N(①在庫CSV_発注日!$Z1661))</f>
        <v/>
      </c>
      <c r="I1665" s="37" t="str">
        <f aca="false">IF($C1665="","",SUMIFS(⑤減算マスタCSV!$L$2:$L$8001,⑤減算マスタCSV!$F$2:$F$8001,$C1665,⑤減算マスタCSV!$K$2:$K$8001,1))</f>
        <v/>
      </c>
      <c r="J1665" s="17" t="str">
        <f aca="false">IF($C1665="","",IFERROR(INDEX(⑤減算マスタCSV!$H$2:$H$8001,MATCH($C1665,⑤減算マスタCSV!$F$2:$F$8001,0)),1))</f>
        <v/>
      </c>
      <c r="K1665" s="17" t="str">
        <f aca="false">IF($C1665="","",MAX(1,IFERROR(INDEX(⑥商品照会CSV!$M$2:$M$3001,MATCH($C1665,⑥商品照会CSV!$A$2:$A$3001,0)),1)))</f>
        <v/>
      </c>
      <c r="L1665" s="40" t="str">
        <f aca="false">IF($C1665="","",IFERROR(INDEX(⑥商品照会CSV!$Q$2:$Q$3001,MATCH($C1665,⑥商品照会CSV!$A$2:$A$3001,0)),0))</f>
        <v/>
      </c>
      <c r="M1665" s="40" t="str">
        <f aca="false">IF($C1665="","",N($L1665)*N($K1665))</f>
        <v/>
      </c>
      <c r="N1665" s="17" t="str">
        <f aca="false">IF($C1665="","",MAX(1,IFERROR(INDEX(⑥商品照会CSV!$AK$2:$AK$3001,MATCH($C1665,⑥商品照会CSV!$A$2:$A$3001,0)),1)))</f>
        <v/>
      </c>
      <c r="O1665" s="12" t="str">
        <f aca="false">IF($C1665="","",IFERROR(IF(INDEX(⑥商品照会CSV!$AN$2:$AN$3001,MATCH($C1665,⑥商品照会CSV!$A$2:$A$3001,0))=1,"バラ",IF(INDEX(⑥商品照会CSV!$AM$2:$AM$3001,MATCH($C1665,⑥商品照会CSV!$A$2:$A$3001,0))=1,"中間包装","ケース")),"ケース"))</f>
        <v/>
      </c>
      <c r="P1665" s="18"/>
      <c r="Q1665" s="14"/>
      <c r="R1665" s="17" t="str">
        <f aca="false">IF($C1665="","",N($Q1665)*N($K1665))</f>
        <v/>
      </c>
    </row>
    <row r="1666" customFormat="false" ht="15" hidden="false" customHeight="false" outlineLevel="0" collapsed="false">
      <c r="B1666" s="12" t="n">
        <v>1661</v>
      </c>
      <c r="C1666" s="36" t="str">
        <f aca="false">IF(①在庫CSV_発注日!$M1662="","",①在庫CSV_発注日!$M1662&amp;"")</f>
        <v/>
      </c>
      <c r="D1666" s="12" t="str">
        <f aca="false">IF($C1666="","",①在庫CSV_発注日!$N1662)</f>
        <v/>
      </c>
      <c r="E1666" s="12" t="str">
        <f aca="false">IF($C1666="","",①在庫CSV_発注日!$H1662)</f>
        <v/>
      </c>
      <c r="F1666" s="12" t="str">
        <f aca="false">IF($C1666="","",①在庫CSV_発注日!$L1662)</f>
        <v/>
      </c>
      <c r="G1666" s="18"/>
      <c r="H1666" s="17" t="str">
        <f aca="false">IF($C1666="","",N(①在庫CSV_発注日!$Z1662))</f>
        <v/>
      </c>
      <c r="I1666" s="37" t="str">
        <f aca="false">IF($C1666="","",SUMIFS(⑤減算マスタCSV!$L$2:$L$8001,⑤減算マスタCSV!$F$2:$F$8001,$C1666,⑤減算マスタCSV!$K$2:$K$8001,1))</f>
        <v/>
      </c>
      <c r="J1666" s="17" t="str">
        <f aca="false">IF($C1666="","",IFERROR(INDEX(⑤減算マスタCSV!$H$2:$H$8001,MATCH($C1666,⑤減算マスタCSV!$F$2:$F$8001,0)),1))</f>
        <v/>
      </c>
      <c r="K1666" s="17" t="str">
        <f aca="false">IF($C1666="","",MAX(1,IFERROR(INDEX(⑥商品照会CSV!$M$2:$M$3001,MATCH($C1666,⑥商品照会CSV!$A$2:$A$3001,0)),1)))</f>
        <v/>
      </c>
      <c r="L1666" s="40" t="str">
        <f aca="false">IF($C1666="","",IFERROR(INDEX(⑥商品照会CSV!$Q$2:$Q$3001,MATCH($C1666,⑥商品照会CSV!$A$2:$A$3001,0)),0))</f>
        <v/>
      </c>
      <c r="M1666" s="40" t="str">
        <f aca="false">IF($C1666="","",N($L1666)*N($K1666))</f>
        <v/>
      </c>
      <c r="N1666" s="17" t="str">
        <f aca="false">IF($C1666="","",MAX(1,IFERROR(INDEX(⑥商品照会CSV!$AK$2:$AK$3001,MATCH($C1666,⑥商品照会CSV!$A$2:$A$3001,0)),1)))</f>
        <v/>
      </c>
      <c r="O1666" s="12" t="str">
        <f aca="false">IF($C1666="","",IFERROR(IF(INDEX(⑥商品照会CSV!$AN$2:$AN$3001,MATCH($C1666,⑥商品照会CSV!$A$2:$A$3001,0))=1,"バラ",IF(INDEX(⑥商品照会CSV!$AM$2:$AM$3001,MATCH($C1666,⑥商品照会CSV!$A$2:$A$3001,0))=1,"中間包装","ケース")),"ケース"))</f>
        <v/>
      </c>
      <c r="P1666" s="18"/>
      <c r="Q1666" s="14"/>
      <c r="R1666" s="17" t="str">
        <f aca="false">IF($C1666="","",N($Q1666)*N($K1666))</f>
        <v/>
      </c>
    </row>
    <row r="1667" customFormat="false" ht="15" hidden="false" customHeight="false" outlineLevel="0" collapsed="false">
      <c r="B1667" s="12" t="n">
        <v>1662</v>
      </c>
      <c r="C1667" s="36" t="str">
        <f aca="false">IF(①在庫CSV_発注日!$M1663="","",①在庫CSV_発注日!$M1663&amp;"")</f>
        <v/>
      </c>
      <c r="D1667" s="12" t="str">
        <f aca="false">IF($C1667="","",①在庫CSV_発注日!$N1663)</f>
        <v/>
      </c>
      <c r="E1667" s="12" t="str">
        <f aca="false">IF($C1667="","",①在庫CSV_発注日!$H1663)</f>
        <v/>
      </c>
      <c r="F1667" s="12" t="str">
        <f aca="false">IF($C1667="","",①在庫CSV_発注日!$L1663)</f>
        <v/>
      </c>
      <c r="G1667" s="18"/>
      <c r="H1667" s="17" t="str">
        <f aca="false">IF($C1667="","",N(①在庫CSV_発注日!$Z1663))</f>
        <v/>
      </c>
      <c r="I1667" s="37" t="str">
        <f aca="false">IF($C1667="","",SUMIFS(⑤減算マスタCSV!$L$2:$L$8001,⑤減算マスタCSV!$F$2:$F$8001,$C1667,⑤減算マスタCSV!$K$2:$K$8001,1))</f>
        <v/>
      </c>
      <c r="J1667" s="17" t="str">
        <f aca="false">IF($C1667="","",IFERROR(INDEX(⑤減算マスタCSV!$H$2:$H$8001,MATCH($C1667,⑤減算マスタCSV!$F$2:$F$8001,0)),1))</f>
        <v/>
      </c>
      <c r="K1667" s="17" t="str">
        <f aca="false">IF($C1667="","",MAX(1,IFERROR(INDEX(⑥商品照会CSV!$M$2:$M$3001,MATCH($C1667,⑥商品照会CSV!$A$2:$A$3001,0)),1)))</f>
        <v/>
      </c>
      <c r="L1667" s="40" t="str">
        <f aca="false">IF($C1667="","",IFERROR(INDEX(⑥商品照会CSV!$Q$2:$Q$3001,MATCH($C1667,⑥商品照会CSV!$A$2:$A$3001,0)),0))</f>
        <v/>
      </c>
      <c r="M1667" s="40" t="str">
        <f aca="false">IF($C1667="","",N($L1667)*N($K1667))</f>
        <v/>
      </c>
      <c r="N1667" s="17" t="str">
        <f aca="false">IF($C1667="","",MAX(1,IFERROR(INDEX(⑥商品照会CSV!$AK$2:$AK$3001,MATCH($C1667,⑥商品照会CSV!$A$2:$A$3001,0)),1)))</f>
        <v/>
      </c>
      <c r="O1667" s="12" t="str">
        <f aca="false">IF($C1667="","",IFERROR(IF(INDEX(⑥商品照会CSV!$AN$2:$AN$3001,MATCH($C1667,⑥商品照会CSV!$A$2:$A$3001,0))=1,"バラ",IF(INDEX(⑥商品照会CSV!$AM$2:$AM$3001,MATCH($C1667,⑥商品照会CSV!$A$2:$A$3001,0))=1,"中間包装","ケース")),"ケース"))</f>
        <v/>
      </c>
      <c r="P1667" s="18"/>
      <c r="Q1667" s="14"/>
      <c r="R1667" s="17" t="str">
        <f aca="false">IF($C1667="","",N($Q1667)*N($K1667))</f>
        <v/>
      </c>
    </row>
    <row r="1668" customFormat="false" ht="15" hidden="false" customHeight="false" outlineLevel="0" collapsed="false">
      <c r="B1668" s="12" t="n">
        <v>1663</v>
      </c>
      <c r="C1668" s="36" t="str">
        <f aca="false">IF(①在庫CSV_発注日!$M1664="","",①在庫CSV_発注日!$M1664&amp;"")</f>
        <v/>
      </c>
      <c r="D1668" s="12" t="str">
        <f aca="false">IF($C1668="","",①在庫CSV_発注日!$N1664)</f>
        <v/>
      </c>
      <c r="E1668" s="12" t="str">
        <f aca="false">IF($C1668="","",①在庫CSV_発注日!$H1664)</f>
        <v/>
      </c>
      <c r="F1668" s="12" t="str">
        <f aca="false">IF($C1668="","",①在庫CSV_発注日!$L1664)</f>
        <v/>
      </c>
      <c r="G1668" s="18"/>
      <c r="H1668" s="17" t="str">
        <f aca="false">IF($C1668="","",N(①在庫CSV_発注日!$Z1664))</f>
        <v/>
      </c>
      <c r="I1668" s="37" t="str">
        <f aca="false">IF($C1668="","",SUMIFS(⑤減算マスタCSV!$L$2:$L$8001,⑤減算マスタCSV!$F$2:$F$8001,$C1668,⑤減算マスタCSV!$K$2:$K$8001,1))</f>
        <v/>
      </c>
      <c r="J1668" s="17" t="str">
        <f aca="false">IF($C1668="","",IFERROR(INDEX(⑤減算マスタCSV!$H$2:$H$8001,MATCH($C1668,⑤減算マスタCSV!$F$2:$F$8001,0)),1))</f>
        <v/>
      </c>
      <c r="K1668" s="17" t="str">
        <f aca="false">IF($C1668="","",MAX(1,IFERROR(INDEX(⑥商品照会CSV!$M$2:$M$3001,MATCH($C1668,⑥商品照会CSV!$A$2:$A$3001,0)),1)))</f>
        <v/>
      </c>
      <c r="L1668" s="40" t="str">
        <f aca="false">IF($C1668="","",IFERROR(INDEX(⑥商品照会CSV!$Q$2:$Q$3001,MATCH($C1668,⑥商品照会CSV!$A$2:$A$3001,0)),0))</f>
        <v/>
      </c>
      <c r="M1668" s="40" t="str">
        <f aca="false">IF($C1668="","",N($L1668)*N($K1668))</f>
        <v/>
      </c>
      <c r="N1668" s="17" t="str">
        <f aca="false">IF($C1668="","",MAX(1,IFERROR(INDEX(⑥商品照会CSV!$AK$2:$AK$3001,MATCH($C1668,⑥商品照会CSV!$A$2:$A$3001,0)),1)))</f>
        <v/>
      </c>
      <c r="O1668" s="12" t="str">
        <f aca="false">IF($C1668="","",IFERROR(IF(INDEX(⑥商品照会CSV!$AN$2:$AN$3001,MATCH($C1668,⑥商品照会CSV!$A$2:$A$3001,0))=1,"バラ",IF(INDEX(⑥商品照会CSV!$AM$2:$AM$3001,MATCH($C1668,⑥商品照会CSV!$A$2:$A$3001,0))=1,"中間包装","ケース")),"ケース"))</f>
        <v/>
      </c>
      <c r="P1668" s="18"/>
      <c r="Q1668" s="14"/>
      <c r="R1668" s="17" t="str">
        <f aca="false">IF($C1668="","",N($Q1668)*N($K1668))</f>
        <v/>
      </c>
    </row>
    <row r="1669" customFormat="false" ht="15" hidden="false" customHeight="false" outlineLevel="0" collapsed="false">
      <c r="B1669" s="12" t="n">
        <v>1664</v>
      </c>
      <c r="C1669" s="36" t="str">
        <f aca="false">IF(①在庫CSV_発注日!$M1665="","",①在庫CSV_発注日!$M1665&amp;"")</f>
        <v/>
      </c>
      <c r="D1669" s="12" t="str">
        <f aca="false">IF($C1669="","",①在庫CSV_発注日!$N1665)</f>
        <v/>
      </c>
      <c r="E1669" s="12" t="str">
        <f aca="false">IF($C1669="","",①在庫CSV_発注日!$H1665)</f>
        <v/>
      </c>
      <c r="F1669" s="12" t="str">
        <f aca="false">IF($C1669="","",①在庫CSV_発注日!$L1665)</f>
        <v/>
      </c>
      <c r="G1669" s="18"/>
      <c r="H1669" s="17" t="str">
        <f aca="false">IF($C1669="","",N(①在庫CSV_発注日!$Z1665))</f>
        <v/>
      </c>
      <c r="I1669" s="37" t="str">
        <f aca="false">IF($C1669="","",SUMIFS(⑤減算マスタCSV!$L$2:$L$8001,⑤減算マスタCSV!$F$2:$F$8001,$C1669,⑤減算マスタCSV!$K$2:$K$8001,1))</f>
        <v/>
      </c>
      <c r="J1669" s="17" t="str">
        <f aca="false">IF($C1669="","",IFERROR(INDEX(⑤減算マスタCSV!$H$2:$H$8001,MATCH($C1669,⑤減算マスタCSV!$F$2:$F$8001,0)),1))</f>
        <v/>
      </c>
      <c r="K1669" s="17" t="str">
        <f aca="false">IF($C1669="","",MAX(1,IFERROR(INDEX(⑥商品照会CSV!$M$2:$M$3001,MATCH($C1669,⑥商品照会CSV!$A$2:$A$3001,0)),1)))</f>
        <v/>
      </c>
      <c r="L1669" s="40" t="str">
        <f aca="false">IF($C1669="","",IFERROR(INDEX(⑥商品照会CSV!$Q$2:$Q$3001,MATCH($C1669,⑥商品照会CSV!$A$2:$A$3001,0)),0))</f>
        <v/>
      </c>
      <c r="M1669" s="40" t="str">
        <f aca="false">IF($C1669="","",N($L1669)*N($K1669))</f>
        <v/>
      </c>
      <c r="N1669" s="17" t="str">
        <f aca="false">IF($C1669="","",MAX(1,IFERROR(INDEX(⑥商品照会CSV!$AK$2:$AK$3001,MATCH($C1669,⑥商品照会CSV!$A$2:$A$3001,0)),1)))</f>
        <v/>
      </c>
      <c r="O1669" s="12" t="str">
        <f aca="false">IF($C1669="","",IFERROR(IF(INDEX(⑥商品照会CSV!$AN$2:$AN$3001,MATCH($C1669,⑥商品照会CSV!$A$2:$A$3001,0))=1,"バラ",IF(INDEX(⑥商品照会CSV!$AM$2:$AM$3001,MATCH($C1669,⑥商品照会CSV!$A$2:$A$3001,0))=1,"中間包装","ケース")),"ケース"))</f>
        <v/>
      </c>
      <c r="P1669" s="18"/>
      <c r="Q1669" s="14"/>
      <c r="R1669" s="17" t="str">
        <f aca="false">IF($C1669="","",N($Q1669)*N($K1669))</f>
        <v/>
      </c>
    </row>
    <row r="1670" customFormat="false" ht="15" hidden="false" customHeight="false" outlineLevel="0" collapsed="false">
      <c r="B1670" s="12" t="n">
        <v>1665</v>
      </c>
      <c r="C1670" s="36" t="str">
        <f aca="false">IF(①在庫CSV_発注日!$M1666="","",①在庫CSV_発注日!$M1666&amp;"")</f>
        <v/>
      </c>
      <c r="D1670" s="12" t="str">
        <f aca="false">IF($C1670="","",①在庫CSV_発注日!$N1666)</f>
        <v/>
      </c>
      <c r="E1670" s="12" t="str">
        <f aca="false">IF($C1670="","",①在庫CSV_発注日!$H1666)</f>
        <v/>
      </c>
      <c r="F1670" s="12" t="str">
        <f aca="false">IF($C1670="","",①在庫CSV_発注日!$L1666)</f>
        <v/>
      </c>
      <c r="G1670" s="18"/>
      <c r="H1670" s="17" t="str">
        <f aca="false">IF($C1670="","",N(①在庫CSV_発注日!$Z1666))</f>
        <v/>
      </c>
      <c r="I1670" s="37" t="str">
        <f aca="false">IF($C1670="","",SUMIFS(⑤減算マスタCSV!$L$2:$L$8001,⑤減算マスタCSV!$F$2:$F$8001,$C1670,⑤減算マスタCSV!$K$2:$K$8001,1))</f>
        <v/>
      </c>
      <c r="J1670" s="17" t="str">
        <f aca="false">IF($C1670="","",IFERROR(INDEX(⑤減算マスタCSV!$H$2:$H$8001,MATCH($C1670,⑤減算マスタCSV!$F$2:$F$8001,0)),1))</f>
        <v/>
      </c>
      <c r="K1670" s="17" t="str">
        <f aca="false">IF($C1670="","",MAX(1,IFERROR(INDEX(⑥商品照会CSV!$M$2:$M$3001,MATCH($C1670,⑥商品照会CSV!$A$2:$A$3001,0)),1)))</f>
        <v/>
      </c>
      <c r="L1670" s="40" t="str">
        <f aca="false">IF($C1670="","",IFERROR(INDEX(⑥商品照会CSV!$Q$2:$Q$3001,MATCH($C1670,⑥商品照会CSV!$A$2:$A$3001,0)),0))</f>
        <v/>
      </c>
      <c r="M1670" s="40" t="str">
        <f aca="false">IF($C1670="","",N($L1670)*N($K1670))</f>
        <v/>
      </c>
      <c r="N1670" s="17" t="str">
        <f aca="false">IF($C1670="","",MAX(1,IFERROR(INDEX(⑥商品照会CSV!$AK$2:$AK$3001,MATCH($C1670,⑥商品照会CSV!$A$2:$A$3001,0)),1)))</f>
        <v/>
      </c>
      <c r="O1670" s="12" t="str">
        <f aca="false">IF($C1670="","",IFERROR(IF(INDEX(⑥商品照会CSV!$AN$2:$AN$3001,MATCH($C1670,⑥商品照会CSV!$A$2:$A$3001,0))=1,"バラ",IF(INDEX(⑥商品照会CSV!$AM$2:$AM$3001,MATCH($C1670,⑥商品照会CSV!$A$2:$A$3001,0))=1,"中間包装","ケース")),"ケース"))</f>
        <v/>
      </c>
      <c r="P1670" s="18"/>
      <c r="Q1670" s="14"/>
      <c r="R1670" s="17" t="str">
        <f aca="false">IF($C1670="","",N($Q1670)*N($K1670))</f>
        <v/>
      </c>
    </row>
    <row r="1671" customFormat="false" ht="15" hidden="false" customHeight="false" outlineLevel="0" collapsed="false">
      <c r="B1671" s="12" t="n">
        <v>1666</v>
      </c>
      <c r="C1671" s="36" t="str">
        <f aca="false">IF(①在庫CSV_発注日!$M1667="","",①在庫CSV_発注日!$M1667&amp;"")</f>
        <v/>
      </c>
      <c r="D1671" s="12" t="str">
        <f aca="false">IF($C1671="","",①在庫CSV_発注日!$N1667)</f>
        <v/>
      </c>
      <c r="E1671" s="12" t="str">
        <f aca="false">IF($C1671="","",①在庫CSV_発注日!$H1667)</f>
        <v/>
      </c>
      <c r="F1671" s="12" t="str">
        <f aca="false">IF($C1671="","",①在庫CSV_発注日!$L1667)</f>
        <v/>
      </c>
      <c r="G1671" s="18"/>
      <c r="H1671" s="17" t="str">
        <f aca="false">IF($C1671="","",N(①在庫CSV_発注日!$Z1667))</f>
        <v/>
      </c>
      <c r="I1671" s="37" t="str">
        <f aca="false">IF($C1671="","",SUMIFS(⑤減算マスタCSV!$L$2:$L$8001,⑤減算マスタCSV!$F$2:$F$8001,$C1671,⑤減算マスタCSV!$K$2:$K$8001,1))</f>
        <v/>
      </c>
      <c r="J1671" s="17" t="str">
        <f aca="false">IF($C1671="","",IFERROR(INDEX(⑤減算マスタCSV!$H$2:$H$8001,MATCH($C1671,⑤減算マスタCSV!$F$2:$F$8001,0)),1))</f>
        <v/>
      </c>
      <c r="K1671" s="17" t="str">
        <f aca="false">IF($C1671="","",MAX(1,IFERROR(INDEX(⑥商品照会CSV!$M$2:$M$3001,MATCH($C1671,⑥商品照会CSV!$A$2:$A$3001,0)),1)))</f>
        <v/>
      </c>
      <c r="L1671" s="40" t="str">
        <f aca="false">IF($C1671="","",IFERROR(INDEX(⑥商品照会CSV!$Q$2:$Q$3001,MATCH($C1671,⑥商品照会CSV!$A$2:$A$3001,0)),0))</f>
        <v/>
      </c>
      <c r="M1671" s="40" t="str">
        <f aca="false">IF($C1671="","",N($L1671)*N($K1671))</f>
        <v/>
      </c>
      <c r="N1671" s="17" t="str">
        <f aca="false">IF($C1671="","",MAX(1,IFERROR(INDEX(⑥商品照会CSV!$AK$2:$AK$3001,MATCH($C1671,⑥商品照会CSV!$A$2:$A$3001,0)),1)))</f>
        <v/>
      </c>
      <c r="O1671" s="12" t="str">
        <f aca="false">IF($C1671="","",IFERROR(IF(INDEX(⑥商品照会CSV!$AN$2:$AN$3001,MATCH($C1671,⑥商品照会CSV!$A$2:$A$3001,0))=1,"バラ",IF(INDEX(⑥商品照会CSV!$AM$2:$AM$3001,MATCH($C1671,⑥商品照会CSV!$A$2:$A$3001,0))=1,"中間包装","ケース")),"ケース"))</f>
        <v/>
      </c>
      <c r="P1671" s="18"/>
      <c r="Q1671" s="14"/>
      <c r="R1671" s="17" t="str">
        <f aca="false">IF($C1671="","",N($Q1671)*N($K1671))</f>
        <v/>
      </c>
    </row>
    <row r="1672" customFormat="false" ht="15" hidden="false" customHeight="false" outlineLevel="0" collapsed="false">
      <c r="B1672" s="12" t="n">
        <v>1667</v>
      </c>
      <c r="C1672" s="36" t="str">
        <f aca="false">IF(①在庫CSV_発注日!$M1668="","",①在庫CSV_発注日!$M1668&amp;"")</f>
        <v/>
      </c>
      <c r="D1672" s="12" t="str">
        <f aca="false">IF($C1672="","",①在庫CSV_発注日!$N1668)</f>
        <v/>
      </c>
      <c r="E1672" s="12" t="str">
        <f aca="false">IF($C1672="","",①在庫CSV_発注日!$H1668)</f>
        <v/>
      </c>
      <c r="F1672" s="12" t="str">
        <f aca="false">IF($C1672="","",①在庫CSV_発注日!$L1668)</f>
        <v/>
      </c>
      <c r="G1672" s="18"/>
      <c r="H1672" s="17" t="str">
        <f aca="false">IF($C1672="","",N(①在庫CSV_発注日!$Z1668))</f>
        <v/>
      </c>
      <c r="I1672" s="37" t="str">
        <f aca="false">IF($C1672="","",SUMIFS(⑤減算マスタCSV!$L$2:$L$8001,⑤減算マスタCSV!$F$2:$F$8001,$C1672,⑤減算マスタCSV!$K$2:$K$8001,1))</f>
        <v/>
      </c>
      <c r="J1672" s="17" t="str">
        <f aca="false">IF($C1672="","",IFERROR(INDEX(⑤減算マスタCSV!$H$2:$H$8001,MATCH($C1672,⑤減算マスタCSV!$F$2:$F$8001,0)),1))</f>
        <v/>
      </c>
      <c r="K1672" s="17" t="str">
        <f aca="false">IF($C1672="","",MAX(1,IFERROR(INDEX(⑥商品照会CSV!$M$2:$M$3001,MATCH($C1672,⑥商品照会CSV!$A$2:$A$3001,0)),1)))</f>
        <v/>
      </c>
      <c r="L1672" s="40" t="str">
        <f aca="false">IF($C1672="","",IFERROR(INDEX(⑥商品照会CSV!$Q$2:$Q$3001,MATCH($C1672,⑥商品照会CSV!$A$2:$A$3001,0)),0))</f>
        <v/>
      </c>
      <c r="M1672" s="40" t="str">
        <f aca="false">IF($C1672="","",N($L1672)*N($K1672))</f>
        <v/>
      </c>
      <c r="N1672" s="17" t="str">
        <f aca="false">IF($C1672="","",MAX(1,IFERROR(INDEX(⑥商品照会CSV!$AK$2:$AK$3001,MATCH($C1672,⑥商品照会CSV!$A$2:$A$3001,0)),1)))</f>
        <v/>
      </c>
      <c r="O1672" s="12" t="str">
        <f aca="false">IF($C1672="","",IFERROR(IF(INDEX(⑥商品照会CSV!$AN$2:$AN$3001,MATCH($C1672,⑥商品照会CSV!$A$2:$A$3001,0))=1,"バラ",IF(INDEX(⑥商品照会CSV!$AM$2:$AM$3001,MATCH($C1672,⑥商品照会CSV!$A$2:$A$3001,0))=1,"中間包装","ケース")),"ケース"))</f>
        <v/>
      </c>
      <c r="P1672" s="18"/>
      <c r="Q1672" s="14"/>
      <c r="R1672" s="17" t="str">
        <f aca="false">IF($C1672="","",N($Q1672)*N($K1672))</f>
        <v/>
      </c>
    </row>
    <row r="1673" customFormat="false" ht="15" hidden="false" customHeight="false" outlineLevel="0" collapsed="false">
      <c r="B1673" s="12" t="n">
        <v>1668</v>
      </c>
      <c r="C1673" s="36" t="str">
        <f aca="false">IF(①在庫CSV_発注日!$M1669="","",①在庫CSV_発注日!$M1669&amp;"")</f>
        <v/>
      </c>
      <c r="D1673" s="12" t="str">
        <f aca="false">IF($C1673="","",①在庫CSV_発注日!$N1669)</f>
        <v/>
      </c>
      <c r="E1673" s="12" t="str">
        <f aca="false">IF($C1673="","",①在庫CSV_発注日!$H1669)</f>
        <v/>
      </c>
      <c r="F1673" s="12" t="str">
        <f aca="false">IF($C1673="","",①在庫CSV_発注日!$L1669)</f>
        <v/>
      </c>
      <c r="G1673" s="18"/>
      <c r="H1673" s="17" t="str">
        <f aca="false">IF($C1673="","",N(①在庫CSV_発注日!$Z1669))</f>
        <v/>
      </c>
      <c r="I1673" s="37" t="str">
        <f aca="false">IF($C1673="","",SUMIFS(⑤減算マスタCSV!$L$2:$L$8001,⑤減算マスタCSV!$F$2:$F$8001,$C1673,⑤減算マスタCSV!$K$2:$K$8001,1))</f>
        <v/>
      </c>
      <c r="J1673" s="17" t="str">
        <f aca="false">IF($C1673="","",IFERROR(INDEX(⑤減算マスタCSV!$H$2:$H$8001,MATCH($C1673,⑤減算マスタCSV!$F$2:$F$8001,0)),1))</f>
        <v/>
      </c>
      <c r="K1673" s="17" t="str">
        <f aca="false">IF($C1673="","",MAX(1,IFERROR(INDEX(⑥商品照会CSV!$M$2:$M$3001,MATCH($C1673,⑥商品照会CSV!$A$2:$A$3001,0)),1)))</f>
        <v/>
      </c>
      <c r="L1673" s="40" t="str">
        <f aca="false">IF($C1673="","",IFERROR(INDEX(⑥商品照会CSV!$Q$2:$Q$3001,MATCH($C1673,⑥商品照会CSV!$A$2:$A$3001,0)),0))</f>
        <v/>
      </c>
      <c r="M1673" s="40" t="str">
        <f aca="false">IF($C1673="","",N($L1673)*N($K1673))</f>
        <v/>
      </c>
      <c r="N1673" s="17" t="str">
        <f aca="false">IF($C1673="","",MAX(1,IFERROR(INDEX(⑥商品照会CSV!$AK$2:$AK$3001,MATCH($C1673,⑥商品照会CSV!$A$2:$A$3001,0)),1)))</f>
        <v/>
      </c>
      <c r="O1673" s="12" t="str">
        <f aca="false">IF($C1673="","",IFERROR(IF(INDEX(⑥商品照会CSV!$AN$2:$AN$3001,MATCH($C1673,⑥商品照会CSV!$A$2:$A$3001,0))=1,"バラ",IF(INDEX(⑥商品照会CSV!$AM$2:$AM$3001,MATCH($C1673,⑥商品照会CSV!$A$2:$A$3001,0))=1,"中間包装","ケース")),"ケース"))</f>
        <v/>
      </c>
      <c r="P1673" s="18"/>
      <c r="Q1673" s="14"/>
      <c r="R1673" s="17" t="str">
        <f aca="false">IF($C1673="","",N($Q1673)*N($K1673))</f>
        <v/>
      </c>
    </row>
    <row r="1674" customFormat="false" ht="15" hidden="false" customHeight="false" outlineLevel="0" collapsed="false">
      <c r="B1674" s="12" t="n">
        <v>1669</v>
      </c>
      <c r="C1674" s="36" t="str">
        <f aca="false">IF(①在庫CSV_発注日!$M1670="","",①在庫CSV_発注日!$M1670&amp;"")</f>
        <v/>
      </c>
      <c r="D1674" s="12" t="str">
        <f aca="false">IF($C1674="","",①在庫CSV_発注日!$N1670)</f>
        <v/>
      </c>
      <c r="E1674" s="12" t="str">
        <f aca="false">IF($C1674="","",①在庫CSV_発注日!$H1670)</f>
        <v/>
      </c>
      <c r="F1674" s="12" t="str">
        <f aca="false">IF($C1674="","",①在庫CSV_発注日!$L1670)</f>
        <v/>
      </c>
      <c r="G1674" s="18"/>
      <c r="H1674" s="17" t="str">
        <f aca="false">IF($C1674="","",N(①在庫CSV_発注日!$Z1670))</f>
        <v/>
      </c>
      <c r="I1674" s="37" t="str">
        <f aca="false">IF($C1674="","",SUMIFS(⑤減算マスタCSV!$L$2:$L$8001,⑤減算マスタCSV!$F$2:$F$8001,$C1674,⑤減算マスタCSV!$K$2:$K$8001,1))</f>
        <v/>
      </c>
      <c r="J1674" s="17" t="str">
        <f aca="false">IF($C1674="","",IFERROR(INDEX(⑤減算マスタCSV!$H$2:$H$8001,MATCH($C1674,⑤減算マスタCSV!$F$2:$F$8001,0)),1))</f>
        <v/>
      </c>
      <c r="K1674" s="17" t="str">
        <f aca="false">IF($C1674="","",MAX(1,IFERROR(INDEX(⑥商品照会CSV!$M$2:$M$3001,MATCH($C1674,⑥商品照会CSV!$A$2:$A$3001,0)),1)))</f>
        <v/>
      </c>
      <c r="L1674" s="40" t="str">
        <f aca="false">IF($C1674="","",IFERROR(INDEX(⑥商品照会CSV!$Q$2:$Q$3001,MATCH($C1674,⑥商品照会CSV!$A$2:$A$3001,0)),0))</f>
        <v/>
      </c>
      <c r="M1674" s="40" t="str">
        <f aca="false">IF($C1674="","",N($L1674)*N($K1674))</f>
        <v/>
      </c>
      <c r="N1674" s="17" t="str">
        <f aca="false">IF($C1674="","",MAX(1,IFERROR(INDEX(⑥商品照会CSV!$AK$2:$AK$3001,MATCH($C1674,⑥商品照会CSV!$A$2:$A$3001,0)),1)))</f>
        <v/>
      </c>
      <c r="O1674" s="12" t="str">
        <f aca="false">IF($C1674="","",IFERROR(IF(INDEX(⑥商品照会CSV!$AN$2:$AN$3001,MATCH($C1674,⑥商品照会CSV!$A$2:$A$3001,0))=1,"バラ",IF(INDEX(⑥商品照会CSV!$AM$2:$AM$3001,MATCH($C1674,⑥商品照会CSV!$A$2:$A$3001,0))=1,"中間包装","ケース")),"ケース"))</f>
        <v/>
      </c>
      <c r="P1674" s="18"/>
      <c r="Q1674" s="14"/>
      <c r="R1674" s="17" t="str">
        <f aca="false">IF($C1674="","",N($Q1674)*N($K1674))</f>
        <v/>
      </c>
    </row>
    <row r="1675" customFormat="false" ht="15" hidden="false" customHeight="false" outlineLevel="0" collapsed="false">
      <c r="B1675" s="12" t="n">
        <v>1670</v>
      </c>
      <c r="C1675" s="36" t="str">
        <f aca="false">IF(①在庫CSV_発注日!$M1671="","",①在庫CSV_発注日!$M1671&amp;"")</f>
        <v/>
      </c>
      <c r="D1675" s="12" t="str">
        <f aca="false">IF($C1675="","",①在庫CSV_発注日!$N1671)</f>
        <v/>
      </c>
      <c r="E1675" s="12" t="str">
        <f aca="false">IF($C1675="","",①在庫CSV_発注日!$H1671)</f>
        <v/>
      </c>
      <c r="F1675" s="12" t="str">
        <f aca="false">IF($C1675="","",①在庫CSV_発注日!$L1671)</f>
        <v/>
      </c>
      <c r="G1675" s="18"/>
      <c r="H1675" s="17" t="str">
        <f aca="false">IF($C1675="","",N(①在庫CSV_発注日!$Z1671))</f>
        <v/>
      </c>
      <c r="I1675" s="37" t="str">
        <f aca="false">IF($C1675="","",SUMIFS(⑤減算マスタCSV!$L$2:$L$8001,⑤減算マスタCSV!$F$2:$F$8001,$C1675,⑤減算マスタCSV!$K$2:$K$8001,1))</f>
        <v/>
      </c>
      <c r="J1675" s="17" t="str">
        <f aca="false">IF($C1675="","",IFERROR(INDEX(⑤減算マスタCSV!$H$2:$H$8001,MATCH($C1675,⑤減算マスタCSV!$F$2:$F$8001,0)),1))</f>
        <v/>
      </c>
      <c r="K1675" s="17" t="str">
        <f aca="false">IF($C1675="","",MAX(1,IFERROR(INDEX(⑥商品照会CSV!$M$2:$M$3001,MATCH($C1675,⑥商品照会CSV!$A$2:$A$3001,0)),1)))</f>
        <v/>
      </c>
      <c r="L1675" s="40" t="str">
        <f aca="false">IF($C1675="","",IFERROR(INDEX(⑥商品照会CSV!$Q$2:$Q$3001,MATCH($C1675,⑥商品照会CSV!$A$2:$A$3001,0)),0))</f>
        <v/>
      </c>
      <c r="M1675" s="40" t="str">
        <f aca="false">IF($C1675="","",N($L1675)*N($K1675))</f>
        <v/>
      </c>
      <c r="N1675" s="17" t="str">
        <f aca="false">IF($C1675="","",MAX(1,IFERROR(INDEX(⑥商品照会CSV!$AK$2:$AK$3001,MATCH($C1675,⑥商品照会CSV!$A$2:$A$3001,0)),1)))</f>
        <v/>
      </c>
      <c r="O1675" s="12" t="str">
        <f aca="false">IF($C1675="","",IFERROR(IF(INDEX(⑥商品照会CSV!$AN$2:$AN$3001,MATCH($C1675,⑥商品照会CSV!$A$2:$A$3001,0))=1,"バラ",IF(INDEX(⑥商品照会CSV!$AM$2:$AM$3001,MATCH($C1675,⑥商品照会CSV!$A$2:$A$3001,0))=1,"中間包装","ケース")),"ケース"))</f>
        <v/>
      </c>
      <c r="P1675" s="18"/>
      <c r="Q1675" s="14"/>
      <c r="R1675" s="17" t="str">
        <f aca="false">IF($C1675="","",N($Q1675)*N($K1675))</f>
        <v/>
      </c>
    </row>
    <row r="1676" customFormat="false" ht="15" hidden="false" customHeight="false" outlineLevel="0" collapsed="false">
      <c r="B1676" s="12" t="n">
        <v>1671</v>
      </c>
      <c r="C1676" s="36" t="str">
        <f aca="false">IF(①在庫CSV_発注日!$M1672="","",①在庫CSV_発注日!$M1672&amp;"")</f>
        <v/>
      </c>
      <c r="D1676" s="12" t="str">
        <f aca="false">IF($C1676="","",①在庫CSV_発注日!$N1672)</f>
        <v/>
      </c>
      <c r="E1676" s="12" t="str">
        <f aca="false">IF($C1676="","",①在庫CSV_発注日!$H1672)</f>
        <v/>
      </c>
      <c r="F1676" s="12" t="str">
        <f aca="false">IF($C1676="","",①在庫CSV_発注日!$L1672)</f>
        <v/>
      </c>
      <c r="G1676" s="18"/>
      <c r="H1676" s="17" t="str">
        <f aca="false">IF($C1676="","",N(①在庫CSV_発注日!$Z1672))</f>
        <v/>
      </c>
      <c r="I1676" s="37" t="str">
        <f aca="false">IF($C1676="","",SUMIFS(⑤減算マスタCSV!$L$2:$L$8001,⑤減算マスタCSV!$F$2:$F$8001,$C1676,⑤減算マスタCSV!$K$2:$K$8001,1))</f>
        <v/>
      </c>
      <c r="J1676" s="17" t="str">
        <f aca="false">IF($C1676="","",IFERROR(INDEX(⑤減算マスタCSV!$H$2:$H$8001,MATCH($C1676,⑤減算マスタCSV!$F$2:$F$8001,0)),1))</f>
        <v/>
      </c>
      <c r="K1676" s="17" t="str">
        <f aca="false">IF($C1676="","",MAX(1,IFERROR(INDEX(⑥商品照会CSV!$M$2:$M$3001,MATCH($C1676,⑥商品照会CSV!$A$2:$A$3001,0)),1)))</f>
        <v/>
      </c>
      <c r="L1676" s="40" t="str">
        <f aca="false">IF($C1676="","",IFERROR(INDEX(⑥商品照会CSV!$Q$2:$Q$3001,MATCH($C1676,⑥商品照会CSV!$A$2:$A$3001,0)),0))</f>
        <v/>
      </c>
      <c r="M1676" s="40" t="str">
        <f aca="false">IF($C1676="","",N($L1676)*N($K1676))</f>
        <v/>
      </c>
      <c r="N1676" s="17" t="str">
        <f aca="false">IF($C1676="","",MAX(1,IFERROR(INDEX(⑥商品照会CSV!$AK$2:$AK$3001,MATCH($C1676,⑥商品照会CSV!$A$2:$A$3001,0)),1)))</f>
        <v/>
      </c>
      <c r="O1676" s="12" t="str">
        <f aca="false">IF($C1676="","",IFERROR(IF(INDEX(⑥商品照会CSV!$AN$2:$AN$3001,MATCH($C1676,⑥商品照会CSV!$A$2:$A$3001,0))=1,"バラ",IF(INDEX(⑥商品照会CSV!$AM$2:$AM$3001,MATCH($C1676,⑥商品照会CSV!$A$2:$A$3001,0))=1,"中間包装","ケース")),"ケース"))</f>
        <v/>
      </c>
      <c r="P1676" s="18"/>
      <c r="Q1676" s="14"/>
      <c r="R1676" s="17" t="str">
        <f aca="false">IF($C1676="","",N($Q1676)*N($K1676))</f>
        <v/>
      </c>
    </row>
    <row r="1677" customFormat="false" ht="15" hidden="false" customHeight="false" outlineLevel="0" collapsed="false">
      <c r="B1677" s="12" t="n">
        <v>1672</v>
      </c>
      <c r="C1677" s="36" t="str">
        <f aca="false">IF(①在庫CSV_発注日!$M1673="","",①在庫CSV_発注日!$M1673&amp;"")</f>
        <v/>
      </c>
      <c r="D1677" s="12" t="str">
        <f aca="false">IF($C1677="","",①在庫CSV_発注日!$N1673)</f>
        <v/>
      </c>
      <c r="E1677" s="12" t="str">
        <f aca="false">IF($C1677="","",①在庫CSV_発注日!$H1673)</f>
        <v/>
      </c>
      <c r="F1677" s="12" t="str">
        <f aca="false">IF($C1677="","",①在庫CSV_発注日!$L1673)</f>
        <v/>
      </c>
      <c r="G1677" s="18"/>
      <c r="H1677" s="17" t="str">
        <f aca="false">IF($C1677="","",N(①在庫CSV_発注日!$Z1673))</f>
        <v/>
      </c>
      <c r="I1677" s="37" t="str">
        <f aca="false">IF($C1677="","",SUMIFS(⑤減算マスタCSV!$L$2:$L$8001,⑤減算マスタCSV!$F$2:$F$8001,$C1677,⑤減算マスタCSV!$K$2:$K$8001,1))</f>
        <v/>
      </c>
      <c r="J1677" s="17" t="str">
        <f aca="false">IF($C1677="","",IFERROR(INDEX(⑤減算マスタCSV!$H$2:$H$8001,MATCH($C1677,⑤減算マスタCSV!$F$2:$F$8001,0)),1))</f>
        <v/>
      </c>
      <c r="K1677" s="17" t="str">
        <f aca="false">IF($C1677="","",MAX(1,IFERROR(INDEX(⑥商品照会CSV!$M$2:$M$3001,MATCH($C1677,⑥商品照会CSV!$A$2:$A$3001,0)),1)))</f>
        <v/>
      </c>
      <c r="L1677" s="40" t="str">
        <f aca="false">IF($C1677="","",IFERROR(INDEX(⑥商品照会CSV!$Q$2:$Q$3001,MATCH($C1677,⑥商品照会CSV!$A$2:$A$3001,0)),0))</f>
        <v/>
      </c>
      <c r="M1677" s="40" t="str">
        <f aca="false">IF($C1677="","",N($L1677)*N($K1677))</f>
        <v/>
      </c>
      <c r="N1677" s="17" t="str">
        <f aca="false">IF($C1677="","",MAX(1,IFERROR(INDEX(⑥商品照会CSV!$AK$2:$AK$3001,MATCH($C1677,⑥商品照会CSV!$A$2:$A$3001,0)),1)))</f>
        <v/>
      </c>
      <c r="O1677" s="12" t="str">
        <f aca="false">IF($C1677="","",IFERROR(IF(INDEX(⑥商品照会CSV!$AN$2:$AN$3001,MATCH($C1677,⑥商品照会CSV!$A$2:$A$3001,0))=1,"バラ",IF(INDEX(⑥商品照会CSV!$AM$2:$AM$3001,MATCH($C1677,⑥商品照会CSV!$A$2:$A$3001,0))=1,"中間包装","ケース")),"ケース"))</f>
        <v/>
      </c>
      <c r="P1677" s="18"/>
      <c r="Q1677" s="14"/>
      <c r="R1677" s="17" t="str">
        <f aca="false">IF($C1677="","",N($Q1677)*N($K1677))</f>
        <v/>
      </c>
    </row>
    <row r="1678" customFormat="false" ht="15" hidden="false" customHeight="false" outlineLevel="0" collapsed="false">
      <c r="B1678" s="12" t="n">
        <v>1673</v>
      </c>
      <c r="C1678" s="36" t="str">
        <f aca="false">IF(①在庫CSV_発注日!$M1674="","",①在庫CSV_発注日!$M1674&amp;"")</f>
        <v/>
      </c>
      <c r="D1678" s="12" t="str">
        <f aca="false">IF($C1678="","",①在庫CSV_発注日!$N1674)</f>
        <v/>
      </c>
      <c r="E1678" s="12" t="str">
        <f aca="false">IF($C1678="","",①在庫CSV_発注日!$H1674)</f>
        <v/>
      </c>
      <c r="F1678" s="12" t="str">
        <f aca="false">IF($C1678="","",①在庫CSV_発注日!$L1674)</f>
        <v/>
      </c>
      <c r="G1678" s="18"/>
      <c r="H1678" s="17" t="str">
        <f aca="false">IF($C1678="","",N(①在庫CSV_発注日!$Z1674))</f>
        <v/>
      </c>
      <c r="I1678" s="37" t="str">
        <f aca="false">IF($C1678="","",SUMIFS(⑤減算マスタCSV!$L$2:$L$8001,⑤減算マスタCSV!$F$2:$F$8001,$C1678,⑤減算マスタCSV!$K$2:$K$8001,1))</f>
        <v/>
      </c>
      <c r="J1678" s="17" t="str">
        <f aca="false">IF($C1678="","",IFERROR(INDEX(⑤減算マスタCSV!$H$2:$H$8001,MATCH($C1678,⑤減算マスタCSV!$F$2:$F$8001,0)),1))</f>
        <v/>
      </c>
      <c r="K1678" s="17" t="str">
        <f aca="false">IF($C1678="","",MAX(1,IFERROR(INDEX(⑥商品照会CSV!$M$2:$M$3001,MATCH($C1678,⑥商品照会CSV!$A$2:$A$3001,0)),1)))</f>
        <v/>
      </c>
      <c r="L1678" s="40" t="str">
        <f aca="false">IF($C1678="","",IFERROR(INDEX(⑥商品照会CSV!$Q$2:$Q$3001,MATCH($C1678,⑥商品照会CSV!$A$2:$A$3001,0)),0))</f>
        <v/>
      </c>
      <c r="M1678" s="40" t="str">
        <f aca="false">IF($C1678="","",N($L1678)*N($K1678))</f>
        <v/>
      </c>
      <c r="N1678" s="17" t="str">
        <f aca="false">IF($C1678="","",MAX(1,IFERROR(INDEX(⑥商品照会CSV!$AK$2:$AK$3001,MATCH($C1678,⑥商品照会CSV!$A$2:$A$3001,0)),1)))</f>
        <v/>
      </c>
      <c r="O1678" s="12" t="str">
        <f aca="false">IF($C1678="","",IFERROR(IF(INDEX(⑥商品照会CSV!$AN$2:$AN$3001,MATCH($C1678,⑥商品照会CSV!$A$2:$A$3001,0))=1,"バラ",IF(INDEX(⑥商品照会CSV!$AM$2:$AM$3001,MATCH($C1678,⑥商品照会CSV!$A$2:$A$3001,0))=1,"中間包装","ケース")),"ケース"))</f>
        <v/>
      </c>
      <c r="P1678" s="18"/>
      <c r="Q1678" s="14"/>
      <c r="R1678" s="17" t="str">
        <f aca="false">IF($C1678="","",N($Q1678)*N($K1678))</f>
        <v/>
      </c>
    </row>
    <row r="1679" customFormat="false" ht="15" hidden="false" customHeight="false" outlineLevel="0" collapsed="false">
      <c r="B1679" s="12" t="n">
        <v>1674</v>
      </c>
      <c r="C1679" s="36" t="str">
        <f aca="false">IF(①在庫CSV_発注日!$M1675="","",①在庫CSV_発注日!$M1675&amp;"")</f>
        <v/>
      </c>
      <c r="D1679" s="12" t="str">
        <f aca="false">IF($C1679="","",①在庫CSV_発注日!$N1675)</f>
        <v/>
      </c>
      <c r="E1679" s="12" t="str">
        <f aca="false">IF($C1679="","",①在庫CSV_発注日!$H1675)</f>
        <v/>
      </c>
      <c r="F1679" s="12" t="str">
        <f aca="false">IF($C1679="","",①在庫CSV_発注日!$L1675)</f>
        <v/>
      </c>
      <c r="G1679" s="18"/>
      <c r="H1679" s="17" t="str">
        <f aca="false">IF($C1679="","",N(①在庫CSV_発注日!$Z1675))</f>
        <v/>
      </c>
      <c r="I1679" s="37" t="str">
        <f aca="false">IF($C1679="","",SUMIFS(⑤減算マスタCSV!$L$2:$L$8001,⑤減算マスタCSV!$F$2:$F$8001,$C1679,⑤減算マスタCSV!$K$2:$K$8001,1))</f>
        <v/>
      </c>
      <c r="J1679" s="17" t="str">
        <f aca="false">IF($C1679="","",IFERROR(INDEX(⑤減算マスタCSV!$H$2:$H$8001,MATCH($C1679,⑤減算マスタCSV!$F$2:$F$8001,0)),1))</f>
        <v/>
      </c>
      <c r="K1679" s="17" t="str">
        <f aca="false">IF($C1679="","",MAX(1,IFERROR(INDEX(⑥商品照会CSV!$M$2:$M$3001,MATCH($C1679,⑥商品照会CSV!$A$2:$A$3001,0)),1)))</f>
        <v/>
      </c>
      <c r="L1679" s="40" t="str">
        <f aca="false">IF($C1679="","",IFERROR(INDEX(⑥商品照会CSV!$Q$2:$Q$3001,MATCH($C1679,⑥商品照会CSV!$A$2:$A$3001,0)),0))</f>
        <v/>
      </c>
      <c r="M1679" s="40" t="str">
        <f aca="false">IF($C1679="","",N($L1679)*N($K1679))</f>
        <v/>
      </c>
      <c r="N1679" s="17" t="str">
        <f aca="false">IF($C1679="","",MAX(1,IFERROR(INDEX(⑥商品照会CSV!$AK$2:$AK$3001,MATCH($C1679,⑥商品照会CSV!$A$2:$A$3001,0)),1)))</f>
        <v/>
      </c>
      <c r="O1679" s="12" t="str">
        <f aca="false">IF($C1679="","",IFERROR(IF(INDEX(⑥商品照会CSV!$AN$2:$AN$3001,MATCH($C1679,⑥商品照会CSV!$A$2:$A$3001,0))=1,"バラ",IF(INDEX(⑥商品照会CSV!$AM$2:$AM$3001,MATCH($C1679,⑥商品照会CSV!$A$2:$A$3001,0))=1,"中間包装","ケース")),"ケース"))</f>
        <v/>
      </c>
      <c r="P1679" s="18"/>
      <c r="Q1679" s="14"/>
      <c r="R1679" s="17" t="str">
        <f aca="false">IF($C1679="","",N($Q1679)*N($K1679))</f>
        <v/>
      </c>
    </row>
    <row r="1680" customFormat="false" ht="15" hidden="false" customHeight="false" outlineLevel="0" collapsed="false">
      <c r="B1680" s="12" t="n">
        <v>1675</v>
      </c>
      <c r="C1680" s="36" t="str">
        <f aca="false">IF(①在庫CSV_発注日!$M1676="","",①在庫CSV_発注日!$M1676&amp;"")</f>
        <v/>
      </c>
      <c r="D1680" s="12" t="str">
        <f aca="false">IF($C1680="","",①在庫CSV_発注日!$N1676)</f>
        <v/>
      </c>
      <c r="E1680" s="12" t="str">
        <f aca="false">IF($C1680="","",①在庫CSV_発注日!$H1676)</f>
        <v/>
      </c>
      <c r="F1680" s="12" t="str">
        <f aca="false">IF($C1680="","",①在庫CSV_発注日!$L1676)</f>
        <v/>
      </c>
      <c r="G1680" s="18"/>
      <c r="H1680" s="17" t="str">
        <f aca="false">IF($C1680="","",N(①在庫CSV_発注日!$Z1676))</f>
        <v/>
      </c>
      <c r="I1680" s="37" t="str">
        <f aca="false">IF($C1680="","",SUMIFS(⑤減算マスタCSV!$L$2:$L$8001,⑤減算マスタCSV!$F$2:$F$8001,$C1680,⑤減算マスタCSV!$K$2:$K$8001,1))</f>
        <v/>
      </c>
      <c r="J1680" s="17" t="str">
        <f aca="false">IF($C1680="","",IFERROR(INDEX(⑤減算マスタCSV!$H$2:$H$8001,MATCH($C1680,⑤減算マスタCSV!$F$2:$F$8001,0)),1))</f>
        <v/>
      </c>
      <c r="K1680" s="17" t="str">
        <f aca="false">IF($C1680="","",MAX(1,IFERROR(INDEX(⑥商品照会CSV!$M$2:$M$3001,MATCH($C1680,⑥商品照会CSV!$A$2:$A$3001,0)),1)))</f>
        <v/>
      </c>
      <c r="L1680" s="40" t="str">
        <f aca="false">IF($C1680="","",IFERROR(INDEX(⑥商品照会CSV!$Q$2:$Q$3001,MATCH($C1680,⑥商品照会CSV!$A$2:$A$3001,0)),0))</f>
        <v/>
      </c>
      <c r="M1680" s="40" t="str">
        <f aca="false">IF($C1680="","",N($L1680)*N($K1680))</f>
        <v/>
      </c>
      <c r="N1680" s="17" t="str">
        <f aca="false">IF($C1680="","",MAX(1,IFERROR(INDEX(⑥商品照会CSV!$AK$2:$AK$3001,MATCH($C1680,⑥商品照会CSV!$A$2:$A$3001,0)),1)))</f>
        <v/>
      </c>
      <c r="O1680" s="12" t="str">
        <f aca="false">IF($C1680="","",IFERROR(IF(INDEX(⑥商品照会CSV!$AN$2:$AN$3001,MATCH($C1680,⑥商品照会CSV!$A$2:$A$3001,0))=1,"バラ",IF(INDEX(⑥商品照会CSV!$AM$2:$AM$3001,MATCH($C1680,⑥商品照会CSV!$A$2:$A$3001,0))=1,"中間包装","ケース")),"ケース"))</f>
        <v/>
      </c>
      <c r="P1680" s="18"/>
      <c r="Q1680" s="14"/>
      <c r="R1680" s="17" t="str">
        <f aca="false">IF($C1680="","",N($Q1680)*N($K1680))</f>
        <v/>
      </c>
    </row>
    <row r="1681" customFormat="false" ht="15" hidden="false" customHeight="false" outlineLevel="0" collapsed="false">
      <c r="B1681" s="12" t="n">
        <v>1676</v>
      </c>
      <c r="C1681" s="36" t="str">
        <f aca="false">IF(①在庫CSV_発注日!$M1677="","",①在庫CSV_発注日!$M1677&amp;"")</f>
        <v/>
      </c>
      <c r="D1681" s="12" t="str">
        <f aca="false">IF($C1681="","",①在庫CSV_発注日!$N1677)</f>
        <v/>
      </c>
      <c r="E1681" s="12" t="str">
        <f aca="false">IF($C1681="","",①在庫CSV_発注日!$H1677)</f>
        <v/>
      </c>
      <c r="F1681" s="12" t="str">
        <f aca="false">IF($C1681="","",①在庫CSV_発注日!$L1677)</f>
        <v/>
      </c>
      <c r="G1681" s="18"/>
      <c r="H1681" s="17" t="str">
        <f aca="false">IF($C1681="","",N(①在庫CSV_発注日!$Z1677))</f>
        <v/>
      </c>
      <c r="I1681" s="37" t="str">
        <f aca="false">IF($C1681="","",SUMIFS(⑤減算マスタCSV!$L$2:$L$8001,⑤減算マスタCSV!$F$2:$F$8001,$C1681,⑤減算マスタCSV!$K$2:$K$8001,1))</f>
        <v/>
      </c>
      <c r="J1681" s="17" t="str">
        <f aca="false">IF($C1681="","",IFERROR(INDEX(⑤減算マスタCSV!$H$2:$H$8001,MATCH($C1681,⑤減算マスタCSV!$F$2:$F$8001,0)),1))</f>
        <v/>
      </c>
      <c r="K1681" s="17" t="str">
        <f aca="false">IF($C1681="","",MAX(1,IFERROR(INDEX(⑥商品照会CSV!$M$2:$M$3001,MATCH($C1681,⑥商品照会CSV!$A$2:$A$3001,0)),1)))</f>
        <v/>
      </c>
      <c r="L1681" s="40" t="str">
        <f aca="false">IF($C1681="","",IFERROR(INDEX(⑥商品照会CSV!$Q$2:$Q$3001,MATCH($C1681,⑥商品照会CSV!$A$2:$A$3001,0)),0))</f>
        <v/>
      </c>
      <c r="M1681" s="40" t="str">
        <f aca="false">IF($C1681="","",N($L1681)*N($K1681))</f>
        <v/>
      </c>
      <c r="N1681" s="17" t="str">
        <f aca="false">IF($C1681="","",MAX(1,IFERROR(INDEX(⑥商品照会CSV!$AK$2:$AK$3001,MATCH($C1681,⑥商品照会CSV!$A$2:$A$3001,0)),1)))</f>
        <v/>
      </c>
      <c r="O1681" s="12" t="str">
        <f aca="false">IF($C1681="","",IFERROR(IF(INDEX(⑥商品照会CSV!$AN$2:$AN$3001,MATCH($C1681,⑥商品照会CSV!$A$2:$A$3001,0))=1,"バラ",IF(INDEX(⑥商品照会CSV!$AM$2:$AM$3001,MATCH($C1681,⑥商品照会CSV!$A$2:$A$3001,0))=1,"中間包装","ケース")),"ケース"))</f>
        <v/>
      </c>
      <c r="P1681" s="18"/>
      <c r="Q1681" s="14"/>
      <c r="R1681" s="17" t="str">
        <f aca="false">IF($C1681="","",N($Q1681)*N($K1681))</f>
        <v/>
      </c>
    </row>
    <row r="1682" customFormat="false" ht="15" hidden="false" customHeight="false" outlineLevel="0" collapsed="false">
      <c r="B1682" s="12" t="n">
        <v>1677</v>
      </c>
      <c r="C1682" s="36" t="str">
        <f aca="false">IF(①在庫CSV_発注日!$M1678="","",①在庫CSV_発注日!$M1678&amp;"")</f>
        <v/>
      </c>
      <c r="D1682" s="12" t="str">
        <f aca="false">IF($C1682="","",①在庫CSV_発注日!$N1678)</f>
        <v/>
      </c>
      <c r="E1682" s="12" t="str">
        <f aca="false">IF($C1682="","",①在庫CSV_発注日!$H1678)</f>
        <v/>
      </c>
      <c r="F1682" s="12" t="str">
        <f aca="false">IF($C1682="","",①在庫CSV_発注日!$L1678)</f>
        <v/>
      </c>
      <c r="G1682" s="18"/>
      <c r="H1682" s="17" t="str">
        <f aca="false">IF($C1682="","",N(①在庫CSV_発注日!$Z1678))</f>
        <v/>
      </c>
      <c r="I1682" s="37" t="str">
        <f aca="false">IF($C1682="","",SUMIFS(⑤減算マスタCSV!$L$2:$L$8001,⑤減算マスタCSV!$F$2:$F$8001,$C1682,⑤減算マスタCSV!$K$2:$K$8001,1))</f>
        <v/>
      </c>
      <c r="J1682" s="17" t="str">
        <f aca="false">IF($C1682="","",IFERROR(INDEX(⑤減算マスタCSV!$H$2:$H$8001,MATCH($C1682,⑤減算マスタCSV!$F$2:$F$8001,0)),1))</f>
        <v/>
      </c>
      <c r="K1682" s="17" t="str">
        <f aca="false">IF($C1682="","",MAX(1,IFERROR(INDEX(⑥商品照会CSV!$M$2:$M$3001,MATCH($C1682,⑥商品照会CSV!$A$2:$A$3001,0)),1)))</f>
        <v/>
      </c>
      <c r="L1682" s="40" t="str">
        <f aca="false">IF($C1682="","",IFERROR(INDEX(⑥商品照会CSV!$Q$2:$Q$3001,MATCH($C1682,⑥商品照会CSV!$A$2:$A$3001,0)),0))</f>
        <v/>
      </c>
      <c r="M1682" s="40" t="str">
        <f aca="false">IF($C1682="","",N($L1682)*N($K1682))</f>
        <v/>
      </c>
      <c r="N1682" s="17" t="str">
        <f aca="false">IF($C1682="","",MAX(1,IFERROR(INDEX(⑥商品照会CSV!$AK$2:$AK$3001,MATCH($C1682,⑥商品照会CSV!$A$2:$A$3001,0)),1)))</f>
        <v/>
      </c>
      <c r="O1682" s="12" t="str">
        <f aca="false">IF($C1682="","",IFERROR(IF(INDEX(⑥商品照会CSV!$AN$2:$AN$3001,MATCH($C1682,⑥商品照会CSV!$A$2:$A$3001,0))=1,"バラ",IF(INDEX(⑥商品照会CSV!$AM$2:$AM$3001,MATCH($C1682,⑥商品照会CSV!$A$2:$A$3001,0))=1,"中間包装","ケース")),"ケース"))</f>
        <v/>
      </c>
      <c r="P1682" s="18"/>
      <c r="Q1682" s="14"/>
      <c r="R1682" s="17" t="str">
        <f aca="false">IF($C1682="","",N($Q1682)*N($K1682))</f>
        <v/>
      </c>
    </row>
    <row r="1683" customFormat="false" ht="15" hidden="false" customHeight="false" outlineLevel="0" collapsed="false">
      <c r="B1683" s="12" t="n">
        <v>1678</v>
      </c>
      <c r="C1683" s="36" t="str">
        <f aca="false">IF(①在庫CSV_発注日!$M1679="","",①在庫CSV_発注日!$M1679&amp;"")</f>
        <v/>
      </c>
      <c r="D1683" s="12" t="str">
        <f aca="false">IF($C1683="","",①在庫CSV_発注日!$N1679)</f>
        <v/>
      </c>
      <c r="E1683" s="12" t="str">
        <f aca="false">IF($C1683="","",①在庫CSV_発注日!$H1679)</f>
        <v/>
      </c>
      <c r="F1683" s="12" t="str">
        <f aca="false">IF($C1683="","",①在庫CSV_発注日!$L1679)</f>
        <v/>
      </c>
      <c r="G1683" s="18"/>
      <c r="H1683" s="17" t="str">
        <f aca="false">IF($C1683="","",N(①在庫CSV_発注日!$Z1679))</f>
        <v/>
      </c>
      <c r="I1683" s="37" t="str">
        <f aca="false">IF($C1683="","",SUMIFS(⑤減算マスタCSV!$L$2:$L$8001,⑤減算マスタCSV!$F$2:$F$8001,$C1683,⑤減算マスタCSV!$K$2:$K$8001,1))</f>
        <v/>
      </c>
      <c r="J1683" s="17" t="str">
        <f aca="false">IF($C1683="","",IFERROR(INDEX(⑤減算マスタCSV!$H$2:$H$8001,MATCH($C1683,⑤減算マスタCSV!$F$2:$F$8001,0)),1))</f>
        <v/>
      </c>
      <c r="K1683" s="17" t="str">
        <f aca="false">IF($C1683="","",MAX(1,IFERROR(INDEX(⑥商品照会CSV!$M$2:$M$3001,MATCH($C1683,⑥商品照会CSV!$A$2:$A$3001,0)),1)))</f>
        <v/>
      </c>
      <c r="L1683" s="40" t="str">
        <f aca="false">IF($C1683="","",IFERROR(INDEX(⑥商品照会CSV!$Q$2:$Q$3001,MATCH($C1683,⑥商品照会CSV!$A$2:$A$3001,0)),0))</f>
        <v/>
      </c>
      <c r="M1683" s="40" t="str">
        <f aca="false">IF($C1683="","",N($L1683)*N($K1683))</f>
        <v/>
      </c>
      <c r="N1683" s="17" t="str">
        <f aca="false">IF($C1683="","",MAX(1,IFERROR(INDEX(⑥商品照会CSV!$AK$2:$AK$3001,MATCH($C1683,⑥商品照会CSV!$A$2:$A$3001,0)),1)))</f>
        <v/>
      </c>
      <c r="O1683" s="12" t="str">
        <f aca="false">IF($C1683="","",IFERROR(IF(INDEX(⑥商品照会CSV!$AN$2:$AN$3001,MATCH($C1683,⑥商品照会CSV!$A$2:$A$3001,0))=1,"バラ",IF(INDEX(⑥商品照会CSV!$AM$2:$AM$3001,MATCH($C1683,⑥商品照会CSV!$A$2:$A$3001,0))=1,"中間包装","ケース")),"ケース"))</f>
        <v/>
      </c>
      <c r="P1683" s="18"/>
      <c r="Q1683" s="14"/>
      <c r="R1683" s="17" t="str">
        <f aca="false">IF($C1683="","",N($Q1683)*N($K1683))</f>
        <v/>
      </c>
    </row>
    <row r="1684" customFormat="false" ht="15" hidden="false" customHeight="false" outlineLevel="0" collapsed="false">
      <c r="B1684" s="12" t="n">
        <v>1679</v>
      </c>
      <c r="C1684" s="36" t="str">
        <f aca="false">IF(①在庫CSV_発注日!$M1680="","",①在庫CSV_発注日!$M1680&amp;"")</f>
        <v/>
      </c>
      <c r="D1684" s="12" t="str">
        <f aca="false">IF($C1684="","",①在庫CSV_発注日!$N1680)</f>
        <v/>
      </c>
      <c r="E1684" s="12" t="str">
        <f aca="false">IF($C1684="","",①在庫CSV_発注日!$H1680)</f>
        <v/>
      </c>
      <c r="F1684" s="12" t="str">
        <f aca="false">IF($C1684="","",①在庫CSV_発注日!$L1680)</f>
        <v/>
      </c>
      <c r="G1684" s="18"/>
      <c r="H1684" s="17" t="str">
        <f aca="false">IF($C1684="","",N(①在庫CSV_発注日!$Z1680))</f>
        <v/>
      </c>
      <c r="I1684" s="37" t="str">
        <f aca="false">IF($C1684="","",SUMIFS(⑤減算マスタCSV!$L$2:$L$8001,⑤減算マスタCSV!$F$2:$F$8001,$C1684,⑤減算マスタCSV!$K$2:$K$8001,1))</f>
        <v/>
      </c>
      <c r="J1684" s="17" t="str">
        <f aca="false">IF($C1684="","",IFERROR(INDEX(⑤減算マスタCSV!$H$2:$H$8001,MATCH($C1684,⑤減算マスタCSV!$F$2:$F$8001,0)),1))</f>
        <v/>
      </c>
      <c r="K1684" s="17" t="str">
        <f aca="false">IF($C1684="","",MAX(1,IFERROR(INDEX(⑥商品照会CSV!$M$2:$M$3001,MATCH($C1684,⑥商品照会CSV!$A$2:$A$3001,0)),1)))</f>
        <v/>
      </c>
      <c r="L1684" s="40" t="str">
        <f aca="false">IF($C1684="","",IFERROR(INDEX(⑥商品照会CSV!$Q$2:$Q$3001,MATCH($C1684,⑥商品照会CSV!$A$2:$A$3001,0)),0))</f>
        <v/>
      </c>
      <c r="M1684" s="40" t="str">
        <f aca="false">IF($C1684="","",N($L1684)*N($K1684))</f>
        <v/>
      </c>
      <c r="N1684" s="17" t="str">
        <f aca="false">IF($C1684="","",MAX(1,IFERROR(INDEX(⑥商品照会CSV!$AK$2:$AK$3001,MATCH($C1684,⑥商品照会CSV!$A$2:$A$3001,0)),1)))</f>
        <v/>
      </c>
      <c r="O1684" s="12" t="str">
        <f aca="false">IF($C1684="","",IFERROR(IF(INDEX(⑥商品照会CSV!$AN$2:$AN$3001,MATCH($C1684,⑥商品照会CSV!$A$2:$A$3001,0))=1,"バラ",IF(INDEX(⑥商品照会CSV!$AM$2:$AM$3001,MATCH($C1684,⑥商品照会CSV!$A$2:$A$3001,0))=1,"中間包装","ケース")),"ケース"))</f>
        <v/>
      </c>
      <c r="P1684" s="18"/>
      <c r="Q1684" s="14"/>
      <c r="R1684" s="17" t="str">
        <f aca="false">IF($C1684="","",N($Q1684)*N($K1684))</f>
        <v/>
      </c>
    </row>
    <row r="1685" customFormat="false" ht="15" hidden="false" customHeight="false" outlineLevel="0" collapsed="false">
      <c r="B1685" s="12" t="n">
        <v>1680</v>
      </c>
      <c r="C1685" s="36" t="str">
        <f aca="false">IF(①在庫CSV_発注日!$M1681="","",①在庫CSV_発注日!$M1681&amp;"")</f>
        <v/>
      </c>
      <c r="D1685" s="12" t="str">
        <f aca="false">IF($C1685="","",①在庫CSV_発注日!$N1681)</f>
        <v/>
      </c>
      <c r="E1685" s="12" t="str">
        <f aca="false">IF($C1685="","",①在庫CSV_発注日!$H1681)</f>
        <v/>
      </c>
      <c r="F1685" s="12" t="str">
        <f aca="false">IF($C1685="","",①在庫CSV_発注日!$L1681)</f>
        <v/>
      </c>
      <c r="G1685" s="18"/>
      <c r="H1685" s="17" t="str">
        <f aca="false">IF($C1685="","",N(①在庫CSV_発注日!$Z1681))</f>
        <v/>
      </c>
      <c r="I1685" s="37" t="str">
        <f aca="false">IF($C1685="","",SUMIFS(⑤減算マスタCSV!$L$2:$L$8001,⑤減算マスタCSV!$F$2:$F$8001,$C1685,⑤減算マスタCSV!$K$2:$K$8001,1))</f>
        <v/>
      </c>
      <c r="J1685" s="17" t="str">
        <f aca="false">IF($C1685="","",IFERROR(INDEX(⑤減算マスタCSV!$H$2:$H$8001,MATCH($C1685,⑤減算マスタCSV!$F$2:$F$8001,0)),1))</f>
        <v/>
      </c>
      <c r="K1685" s="17" t="str">
        <f aca="false">IF($C1685="","",MAX(1,IFERROR(INDEX(⑥商品照会CSV!$M$2:$M$3001,MATCH($C1685,⑥商品照会CSV!$A$2:$A$3001,0)),1)))</f>
        <v/>
      </c>
      <c r="L1685" s="40" t="str">
        <f aca="false">IF($C1685="","",IFERROR(INDEX(⑥商品照会CSV!$Q$2:$Q$3001,MATCH($C1685,⑥商品照会CSV!$A$2:$A$3001,0)),0))</f>
        <v/>
      </c>
      <c r="M1685" s="40" t="str">
        <f aca="false">IF($C1685="","",N($L1685)*N($K1685))</f>
        <v/>
      </c>
      <c r="N1685" s="17" t="str">
        <f aca="false">IF($C1685="","",MAX(1,IFERROR(INDEX(⑥商品照会CSV!$AK$2:$AK$3001,MATCH($C1685,⑥商品照会CSV!$A$2:$A$3001,0)),1)))</f>
        <v/>
      </c>
      <c r="O1685" s="12" t="str">
        <f aca="false">IF($C1685="","",IFERROR(IF(INDEX(⑥商品照会CSV!$AN$2:$AN$3001,MATCH($C1685,⑥商品照会CSV!$A$2:$A$3001,0))=1,"バラ",IF(INDEX(⑥商品照会CSV!$AM$2:$AM$3001,MATCH($C1685,⑥商品照会CSV!$A$2:$A$3001,0))=1,"中間包装","ケース")),"ケース"))</f>
        <v/>
      </c>
      <c r="P1685" s="18"/>
      <c r="Q1685" s="14"/>
      <c r="R1685" s="17" t="str">
        <f aca="false">IF($C1685="","",N($Q1685)*N($K1685))</f>
        <v/>
      </c>
    </row>
    <row r="1686" customFormat="false" ht="15" hidden="false" customHeight="false" outlineLevel="0" collapsed="false">
      <c r="B1686" s="12" t="n">
        <v>1681</v>
      </c>
      <c r="C1686" s="36" t="str">
        <f aca="false">IF(①在庫CSV_発注日!$M1682="","",①在庫CSV_発注日!$M1682&amp;"")</f>
        <v/>
      </c>
      <c r="D1686" s="12" t="str">
        <f aca="false">IF($C1686="","",①在庫CSV_発注日!$N1682)</f>
        <v/>
      </c>
      <c r="E1686" s="12" t="str">
        <f aca="false">IF($C1686="","",①在庫CSV_発注日!$H1682)</f>
        <v/>
      </c>
      <c r="F1686" s="12" t="str">
        <f aca="false">IF($C1686="","",①在庫CSV_発注日!$L1682)</f>
        <v/>
      </c>
      <c r="G1686" s="18"/>
      <c r="H1686" s="17" t="str">
        <f aca="false">IF($C1686="","",N(①在庫CSV_発注日!$Z1682))</f>
        <v/>
      </c>
      <c r="I1686" s="37" t="str">
        <f aca="false">IF($C1686="","",SUMIFS(⑤減算マスタCSV!$L$2:$L$8001,⑤減算マスタCSV!$F$2:$F$8001,$C1686,⑤減算マスタCSV!$K$2:$K$8001,1))</f>
        <v/>
      </c>
      <c r="J1686" s="17" t="str">
        <f aca="false">IF($C1686="","",IFERROR(INDEX(⑤減算マスタCSV!$H$2:$H$8001,MATCH($C1686,⑤減算マスタCSV!$F$2:$F$8001,0)),1))</f>
        <v/>
      </c>
      <c r="K1686" s="17" t="str">
        <f aca="false">IF($C1686="","",MAX(1,IFERROR(INDEX(⑥商品照会CSV!$M$2:$M$3001,MATCH($C1686,⑥商品照会CSV!$A$2:$A$3001,0)),1)))</f>
        <v/>
      </c>
      <c r="L1686" s="40" t="str">
        <f aca="false">IF($C1686="","",IFERROR(INDEX(⑥商品照会CSV!$Q$2:$Q$3001,MATCH($C1686,⑥商品照会CSV!$A$2:$A$3001,0)),0))</f>
        <v/>
      </c>
      <c r="M1686" s="40" t="str">
        <f aca="false">IF($C1686="","",N($L1686)*N($K1686))</f>
        <v/>
      </c>
      <c r="N1686" s="17" t="str">
        <f aca="false">IF($C1686="","",MAX(1,IFERROR(INDEX(⑥商品照会CSV!$AK$2:$AK$3001,MATCH($C1686,⑥商品照会CSV!$A$2:$A$3001,0)),1)))</f>
        <v/>
      </c>
      <c r="O1686" s="12" t="str">
        <f aca="false">IF($C1686="","",IFERROR(IF(INDEX(⑥商品照会CSV!$AN$2:$AN$3001,MATCH($C1686,⑥商品照会CSV!$A$2:$A$3001,0))=1,"バラ",IF(INDEX(⑥商品照会CSV!$AM$2:$AM$3001,MATCH($C1686,⑥商品照会CSV!$A$2:$A$3001,0))=1,"中間包装","ケース")),"ケース"))</f>
        <v/>
      </c>
      <c r="P1686" s="18"/>
      <c r="Q1686" s="14"/>
      <c r="R1686" s="17" t="str">
        <f aca="false">IF($C1686="","",N($Q1686)*N($K1686))</f>
        <v/>
      </c>
    </row>
    <row r="1687" customFormat="false" ht="15" hidden="false" customHeight="false" outlineLevel="0" collapsed="false">
      <c r="B1687" s="12" t="n">
        <v>1682</v>
      </c>
      <c r="C1687" s="36" t="str">
        <f aca="false">IF(①在庫CSV_発注日!$M1683="","",①在庫CSV_発注日!$M1683&amp;"")</f>
        <v/>
      </c>
      <c r="D1687" s="12" t="str">
        <f aca="false">IF($C1687="","",①在庫CSV_発注日!$N1683)</f>
        <v/>
      </c>
      <c r="E1687" s="12" t="str">
        <f aca="false">IF($C1687="","",①在庫CSV_発注日!$H1683)</f>
        <v/>
      </c>
      <c r="F1687" s="12" t="str">
        <f aca="false">IF($C1687="","",①在庫CSV_発注日!$L1683)</f>
        <v/>
      </c>
      <c r="G1687" s="18"/>
      <c r="H1687" s="17" t="str">
        <f aca="false">IF($C1687="","",N(①在庫CSV_発注日!$Z1683))</f>
        <v/>
      </c>
      <c r="I1687" s="37" t="str">
        <f aca="false">IF($C1687="","",SUMIFS(⑤減算マスタCSV!$L$2:$L$8001,⑤減算マスタCSV!$F$2:$F$8001,$C1687,⑤減算マスタCSV!$K$2:$K$8001,1))</f>
        <v/>
      </c>
      <c r="J1687" s="17" t="str">
        <f aca="false">IF($C1687="","",IFERROR(INDEX(⑤減算マスタCSV!$H$2:$H$8001,MATCH($C1687,⑤減算マスタCSV!$F$2:$F$8001,0)),1))</f>
        <v/>
      </c>
      <c r="K1687" s="17" t="str">
        <f aca="false">IF($C1687="","",MAX(1,IFERROR(INDEX(⑥商品照会CSV!$M$2:$M$3001,MATCH($C1687,⑥商品照会CSV!$A$2:$A$3001,0)),1)))</f>
        <v/>
      </c>
      <c r="L1687" s="40" t="str">
        <f aca="false">IF($C1687="","",IFERROR(INDEX(⑥商品照会CSV!$Q$2:$Q$3001,MATCH($C1687,⑥商品照会CSV!$A$2:$A$3001,0)),0))</f>
        <v/>
      </c>
      <c r="M1687" s="40" t="str">
        <f aca="false">IF($C1687="","",N($L1687)*N($K1687))</f>
        <v/>
      </c>
      <c r="N1687" s="17" t="str">
        <f aca="false">IF($C1687="","",MAX(1,IFERROR(INDEX(⑥商品照会CSV!$AK$2:$AK$3001,MATCH($C1687,⑥商品照会CSV!$A$2:$A$3001,0)),1)))</f>
        <v/>
      </c>
      <c r="O1687" s="12" t="str">
        <f aca="false">IF($C1687="","",IFERROR(IF(INDEX(⑥商品照会CSV!$AN$2:$AN$3001,MATCH($C1687,⑥商品照会CSV!$A$2:$A$3001,0))=1,"バラ",IF(INDEX(⑥商品照会CSV!$AM$2:$AM$3001,MATCH($C1687,⑥商品照会CSV!$A$2:$A$3001,0))=1,"中間包装","ケース")),"ケース"))</f>
        <v/>
      </c>
      <c r="P1687" s="18"/>
      <c r="Q1687" s="14"/>
      <c r="R1687" s="17" t="str">
        <f aca="false">IF($C1687="","",N($Q1687)*N($K1687))</f>
        <v/>
      </c>
    </row>
    <row r="1688" customFormat="false" ht="15" hidden="false" customHeight="false" outlineLevel="0" collapsed="false">
      <c r="B1688" s="12" t="n">
        <v>1683</v>
      </c>
      <c r="C1688" s="36" t="str">
        <f aca="false">IF(①在庫CSV_発注日!$M1684="","",①在庫CSV_発注日!$M1684&amp;"")</f>
        <v/>
      </c>
      <c r="D1688" s="12" t="str">
        <f aca="false">IF($C1688="","",①在庫CSV_発注日!$N1684)</f>
        <v/>
      </c>
      <c r="E1688" s="12" t="str">
        <f aca="false">IF($C1688="","",①在庫CSV_発注日!$H1684)</f>
        <v/>
      </c>
      <c r="F1688" s="12" t="str">
        <f aca="false">IF($C1688="","",①在庫CSV_発注日!$L1684)</f>
        <v/>
      </c>
      <c r="G1688" s="18"/>
      <c r="H1688" s="17" t="str">
        <f aca="false">IF($C1688="","",N(①在庫CSV_発注日!$Z1684))</f>
        <v/>
      </c>
      <c r="I1688" s="37" t="str">
        <f aca="false">IF($C1688="","",SUMIFS(⑤減算マスタCSV!$L$2:$L$8001,⑤減算マスタCSV!$F$2:$F$8001,$C1688,⑤減算マスタCSV!$K$2:$K$8001,1))</f>
        <v/>
      </c>
      <c r="J1688" s="17" t="str">
        <f aca="false">IF($C1688="","",IFERROR(INDEX(⑤減算マスタCSV!$H$2:$H$8001,MATCH($C1688,⑤減算マスタCSV!$F$2:$F$8001,0)),1))</f>
        <v/>
      </c>
      <c r="K1688" s="17" t="str">
        <f aca="false">IF($C1688="","",MAX(1,IFERROR(INDEX(⑥商品照会CSV!$M$2:$M$3001,MATCH($C1688,⑥商品照会CSV!$A$2:$A$3001,0)),1)))</f>
        <v/>
      </c>
      <c r="L1688" s="40" t="str">
        <f aca="false">IF($C1688="","",IFERROR(INDEX(⑥商品照会CSV!$Q$2:$Q$3001,MATCH($C1688,⑥商品照会CSV!$A$2:$A$3001,0)),0))</f>
        <v/>
      </c>
      <c r="M1688" s="40" t="str">
        <f aca="false">IF($C1688="","",N($L1688)*N($K1688))</f>
        <v/>
      </c>
      <c r="N1688" s="17" t="str">
        <f aca="false">IF($C1688="","",MAX(1,IFERROR(INDEX(⑥商品照会CSV!$AK$2:$AK$3001,MATCH($C1688,⑥商品照会CSV!$A$2:$A$3001,0)),1)))</f>
        <v/>
      </c>
      <c r="O1688" s="12" t="str">
        <f aca="false">IF($C1688="","",IFERROR(IF(INDEX(⑥商品照会CSV!$AN$2:$AN$3001,MATCH($C1688,⑥商品照会CSV!$A$2:$A$3001,0))=1,"バラ",IF(INDEX(⑥商品照会CSV!$AM$2:$AM$3001,MATCH($C1688,⑥商品照会CSV!$A$2:$A$3001,0))=1,"中間包装","ケース")),"ケース"))</f>
        <v/>
      </c>
      <c r="P1688" s="18"/>
      <c r="Q1688" s="14"/>
      <c r="R1688" s="17" t="str">
        <f aca="false">IF($C1688="","",N($Q1688)*N($K1688))</f>
        <v/>
      </c>
    </row>
    <row r="1689" customFormat="false" ht="15" hidden="false" customHeight="false" outlineLevel="0" collapsed="false">
      <c r="B1689" s="12" t="n">
        <v>1684</v>
      </c>
      <c r="C1689" s="36" t="str">
        <f aca="false">IF(①在庫CSV_発注日!$M1685="","",①在庫CSV_発注日!$M1685&amp;"")</f>
        <v/>
      </c>
      <c r="D1689" s="12" t="str">
        <f aca="false">IF($C1689="","",①在庫CSV_発注日!$N1685)</f>
        <v/>
      </c>
      <c r="E1689" s="12" t="str">
        <f aca="false">IF($C1689="","",①在庫CSV_発注日!$H1685)</f>
        <v/>
      </c>
      <c r="F1689" s="12" t="str">
        <f aca="false">IF($C1689="","",①在庫CSV_発注日!$L1685)</f>
        <v/>
      </c>
      <c r="G1689" s="18"/>
      <c r="H1689" s="17" t="str">
        <f aca="false">IF($C1689="","",N(①在庫CSV_発注日!$Z1685))</f>
        <v/>
      </c>
      <c r="I1689" s="37" t="str">
        <f aca="false">IF($C1689="","",SUMIFS(⑤減算マスタCSV!$L$2:$L$8001,⑤減算マスタCSV!$F$2:$F$8001,$C1689,⑤減算マスタCSV!$K$2:$K$8001,1))</f>
        <v/>
      </c>
      <c r="J1689" s="17" t="str">
        <f aca="false">IF($C1689="","",IFERROR(INDEX(⑤減算マスタCSV!$H$2:$H$8001,MATCH($C1689,⑤減算マスタCSV!$F$2:$F$8001,0)),1))</f>
        <v/>
      </c>
      <c r="K1689" s="17" t="str">
        <f aca="false">IF($C1689="","",MAX(1,IFERROR(INDEX(⑥商品照会CSV!$M$2:$M$3001,MATCH($C1689,⑥商品照会CSV!$A$2:$A$3001,0)),1)))</f>
        <v/>
      </c>
      <c r="L1689" s="40" t="str">
        <f aca="false">IF($C1689="","",IFERROR(INDEX(⑥商品照会CSV!$Q$2:$Q$3001,MATCH($C1689,⑥商品照会CSV!$A$2:$A$3001,0)),0))</f>
        <v/>
      </c>
      <c r="M1689" s="40" t="str">
        <f aca="false">IF($C1689="","",N($L1689)*N($K1689))</f>
        <v/>
      </c>
      <c r="N1689" s="17" t="str">
        <f aca="false">IF($C1689="","",MAX(1,IFERROR(INDEX(⑥商品照会CSV!$AK$2:$AK$3001,MATCH($C1689,⑥商品照会CSV!$A$2:$A$3001,0)),1)))</f>
        <v/>
      </c>
      <c r="O1689" s="12" t="str">
        <f aca="false">IF($C1689="","",IFERROR(IF(INDEX(⑥商品照会CSV!$AN$2:$AN$3001,MATCH($C1689,⑥商品照会CSV!$A$2:$A$3001,0))=1,"バラ",IF(INDEX(⑥商品照会CSV!$AM$2:$AM$3001,MATCH($C1689,⑥商品照会CSV!$A$2:$A$3001,0))=1,"中間包装","ケース")),"ケース"))</f>
        <v/>
      </c>
      <c r="P1689" s="18"/>
      <c r="Q1689" s="14"/>
      <c r="R1689" s="17" t="str">
        <f aca="false">IF($C1689="","",N($Q1689)*N($K1689))</f>
        <v/>
      </c>
    </row>
    <row r="1690" customFormat="false" ht="15" hidden="false" customHeight="false" outlineLevel="0" collapsed="false">
      <c r="B1690" s="12" t="n">
        <v>1685</v>
      </c>
      <c r="C1690" s="36" t="str">
        <f aca="false">IF(①在庫CSV_発注日!$M1686="","",①在庫CSV_発注日!$M1686&amp;"")</f>
        <v/>
      </c>
      <c r="D1690" s="12" t="str">
        <f aca="false">IF($C1690="","",①在庫CSV_発注日!$N1686)</f>
        <v/>
      </c>
      <c r="E1690" s="12" t="str">
        <f aca="false">IF($C1690="","",①在庫CSV_発注日!$H1686)</f>
        <v/>
      </c>
      <c r="F1690" s="12" t="str">
        <f aca="false">IF($C1690="","",①在庫CSV_発注日!$L1686)</f>
        <v/>
      </c>
      <c r="G1690" s="18"/>
      <c r="H1690" s="17" t="str">
        <f aca="false">IF($C1690="","",N(①在庫CSV_発注日!$Z1686))</f>
        <v/>
      </c>
      <c r="I1690" s="37" t="str">
        <f aca="false">IF($C1690="","",SUMIFS(⑤減算マスタCSV!$L$2:$L$8001,⑤減算マスタCSV!$F$2:$F$8001,$C1690,⑤減算マスタCSV!$K$2:$K$8001,1))</f>
        <v/>
      </c>
      <c r="J1690" s="17" t="str">
        <f aca="false">IF($C1690="","",IFERROR(INDEX(⑤減算マスタCSV!$H$2:$H$8001,MATCH($C1690,⑤減算マスタCSV!$F$2:$F$8001,0)),1))</f>
        <v/>
      </c>
      <c r="K1690" s="17" t="str">
        <f aca="false">IF($C1690="","",MAX(1,IFERROR(INDEX(⑥商品照会CSV!$M$2:$M$3001,MATCH($C1690,⑥商品照会CSV!$A$2:$A$3001,0)),1)))</f>
        <v/>
      </c>
      <c r="L1690" s="40" t="str">
        <f aca="false">IF($C1690="","",IFERROR(INDEX(⑥商品照会CSV!$Q$2:$Q$3001,MATCH($C1690,⑥商品照会CSV!$A$2:$A$3001,0)),0))</f>
        <v/>
      </c>
      <c r="M1690" s="40" t="str">
        <f aca="false">IF($C1690="","",N($L1690)*N($K1690))</f>
        <v/>
      </c>
      <c r="N1690" s="17" t="str">
        <f aca="false">IF($C1690="","",MAX(1,IFERROR(INDEX(⑥商品照会CSV!$AK$2:$AK$3001,MATCH($C1690,⑥商品照会CSV!$A$2:$A$3001,0)),1)))</f>
        <v/>
      </c>
      <c r="O1690" s="12" t="str">
        <f aca="false">IF($C1690="","",IFERROR(IF(INDEX(⑥商品照会CSV!$AN$2:$AN$3001,MATCH($C1690,⑥商品照会CSV!$A$2:$A$3001,0))=1,"バラ",IF(INDEX(⑥商品照会CSV!$AM$2:$AM$3001,MATCH($C1690,⑥商品照会CSV!$A$2:$A$3001,0))=1,"中間包装","ケース")),"ケース"))</f>
        <v/>
      </c>
      <c r="P1690" s="18"/>
      <c r="Q1690" s="14"/>
      <c r="R1690" s="17" t="str">
        <f aca="false">IF($C1690="","",N($Q1690)*N($K1690))</f>
        <v/>
      </c>
    </row>
    <row r="1691" customFormat="false" ht="15" hidden="false" customHeight="false" outlineLevel="0" collapsed="false">
      <c r="B1691" s="12" t="n">
        <v>1686</v>
      </c>
      <c r="C1691" s="36" t="str">
        <f aca="false">IF(①在庫CSV_発注日!$M1687="","",①在庫CSV_発注日!$M1687&amp;"")</f>
        <v/>
      </c>
      <c r="D1691" s="12" t="str">
        <f aca="false">IF($C1691="","",①在庫CSV_発注日!$N1687)</f>
        <v/>
      </c>
      <c r="E1691" s="12" t="str">
        <f aca="false">IF($C1691="","",①在庫CSV_発注日!$H1687)</f>
        <v/>
      </c>
      <c r="F1691" s="12" t="str">
        <f aca="false">IF($C1691="","",①在庫CSV_発注日!$L1687)</f>
        <v/>
      </c>
      <c r="G1691" s="18"/>
      <c r="H1691" s="17" t="str">
        <f aca="false">IF($C1691="","",N(①在庫CSV_発注日!$Z1687))</f>
        <v/>
      </c>
      <c r="I1691" s="37" t="str">
        <f aca="false">IF($C1691="","",SUMIFS(⑤減算マスタCSV!$L$2:$L$8001,⑤減算マスタCSV!$F$2:$F$8001,$C1691,⑤減算マスタCSV!$K$2:$K$8001,1))</f>
        <v/>
      </c>
      <c r="J1691" s="17" t="str">
        <f aca="false">IF($C1691="","",IFERROR(INDEX(⑤減算マスタCSV!$H$2:$H$8001,MATCH($C1691,⑤減算マスタCSV!$F$2:$F$8001,0)),1))</f>
        <v/>
      </c>
      <c r="K1691" s="17" t="str">
        <f aca="false">IF($C1691="","",MAX(1,IFERROR(INDEX(⑥商品照会CSV!$M$2:$M$3001,MATCH($C1691,⑥商品照会CSV!$A$2:$A$3001,0)),1)))</f>
        <v/>
      </c>
      <c r="L1691" s="40" t="str">
        <f aca="false">IF($C1691="","",IFERROR(INDEX(⑥商品照会CSV!$Q$2:$Q$3001,MATCH($C1691,⑥商品照会CSV!$A$2:$A$3001,0)),0))</f>
        <v/>
      </c>
      <c r="M1691" s="40" t="str">
        <f aca="false">IF($C1691="","",N($L1691)*N($K1691))</f>
        <v/>
      </c>
      <c r="N1691" s="17" t="str">
        <f aca="false">IF($C1691="","",MAX(1,IFERROR(INDEX(⑥商品照会CSV!$AK$2:$AK$3001,MATCH($C1691,⑥商品照会CSV!$A$2:$A$3001,0)),1)))</f>
        <v/>
      </c>
      <c r="O1691" s="12" t="str">
        <f aca="false">IF($C1691="","",IFERROR(IF(INDEX(⑥商品照会CSV!$AN$2:$AN$3001,MATCH($C1691,⑥商品照会CSV!$A$2:$A$3001,0))=1,"バラ",IF(INDEX(⑥商品照会CSV!$AM$2:$AM$3001,MATCH($C1691,⑥商品照会CSV!$A$2:$A$3001,0))=1,"中間包装","ケース")),"ケース"))</f>
        <v/>
      </c>
      <c r="P1691" s="18"/>
      <c r="Q1691" s="14"/>
      <c r="R1691" s="17" t="str">
        <f aca="false">IF($C1691="","",N($Q1691)*N($K1691))</f>
        <v/>
      </c>
    </row>
    <row r="1692" customFormat="false" ht="15" hidden="false" customHeight="false" outlineLevel="0" collapsed="false">
      <c r="B1692" s="12" t="n">
        <v>1687</v>
      </c>
      <c r="C1692" s="36" t="str">
        <f aca="false">IF(①在庫CSV_発注日!$M1688="","",①在庫CSV_発注日!$M1688&amp;"")</f>
        <v/>
      </c>
      <c r="D1692" s="12" t="str">
        <f aca="false">IF($C1692="","",①在庫CSV_発注日!$N1688)</f>
        <v/>
      </c>
      <c r="E1692" s="12" t="str">
        <f aca="false">IF($C1692="","",①在庫CSV_発注日!$H1688)</f>
        <v/>
      </c>
      <c r="F1692" s="12" t="str">
        <f aca="false">IF($C1692="","",①在庫CSV_発注日!$L1688)</f>
        <v/>
      </c>
      <c r="G1692" s="18"/>
      <c r="H1692" s="17" t="str">
        <f aca="false">IF($C1692="","",N(①在庫CSV_発注日!$Z1688))</f>
        <v/>
      </c>
      <c r="I1692" s="37" t="str">
        <f aca="false">IF($C1692="","",SUMIFS(⑤減算マスタCSV!$L$2:$L$8001,⑤減算マスタCSV!$F$2:$F$8001,$C1692,⑤減算マスタCSV!$K$2:$K$8001,1))</f>
        <v/>
      </c>
      <c r="J1692" s="17" t="str">
        <f aca="false">IF($C1692="","",IFERROR(INDEX(⑤減算マスタCSV!$H$2:$H$8001,MATCH($C1692,⑤減算マスタCSV!$F$2:$F$8001,0)),1))</f>
        <v/>
      </c>
      <c r="K1692" s="17" t="str">
        <f aca="false">IF($C1692="","",MAX(1,IFERROR(INDEX(⑥商品照会CSV!$M$2:$M$3001,MATCH($C1692,⑥商品照会CSV!$A$2:$A$3001,0)),1)))</f>
        <v/>
      </c>
      <c r="L1692" s="40" t="str">
        <f aca="false">IF($C1692="","",IFERROR(INDEX(⑥商品照会CSV!$Q$2:$Q$3001,MATCH($C1692,⑥商品照会CSV!$A$2:$A$3001,0)),0))</f>
        <v/>
      </c>
      <c r="M1692" s="40" t="str">
        <f aca="false">IF($C1692="","",N($L1692)*N($K1692))</f>
        <v/>
      </c>
      <c r="N1692" s="17" t="str">
        <f aca="false">IF($C1692="","",MAX(1,IFERROR(INDEX(⑥商品照会CSV!$AK$2:$AK$3001,MATCH($C1692,⑥商品照会CSV!$A$2:$A$3001,0)),1)))</f>
        <v/>
      </c>
      <c r="O1692" s="12" t="str">
        <f aca="false">IF($C1692="","",IFERROR(IF(INDEX(⑥商品照会CSV!$AN$2:$AN$3001,MATCH($C1692,⑥商品照会CSV!$A$2:$A$3001,0))=1,"バラ",IF(INDEX(⑥商品照会CSV!$AM$2:$AM$3001,MATCH($C1692,⑥商品照会CSV!$A$2:$A$3001,0))=1,"中間包装","ケース")),"ケース"))</f>
        <v/>
      </c>
      <c r="P1692" s="18"/>
      <c r="Q1692" s="14"/>
      <c r="R1692" s="17" t="str">
        <f aca="false">IF($C1692="","",N($Q1692)*N($K1692))</f>
        <v/>
      </c>
    </row>
    <row r="1693" customFormat="false" ht="15" hidden="false" customHeight="false" outlineLevel="0" collapsed="false">
      <c r="B1693" s="12" t="n">
        <v>1688</v>
      </c>
      <c r="C1693" s="36" t="str">
        <f aca="false">IF(①在庫CSV_発注日!$M1689="","",①在庫CSV_発注日!$M1689&amp;"")</f>
        <v/>
      </c>
      <c r="D1693" s="12" t="str">
        <f aca="false">IF($C1693="","",①在庫CSV_発注日!$N1689)</f>
        <v/>
      </c>
      <c r="E1693" s="12" t="str">
        <f aca="false">IF($C1693="","",①在庫CSV_発注日!$H1689)</f>
        <v/>
      </c>
      <c r="F1693" s="12" t="str">
        <f aca="false">IF($C1693="","",①在庫CSV_発注日!$L1689)</f>
        <v/>
      </c>
      <c r="G1693" s="18"/>
      <c r="H1693" s="17" t="str">
        <f aca="false">IF($C1693="","",N(①在庫CSV_発注日!$Z1689))</f>
        <v/>
      </c>
      <c r="I1693" s="37" t="str">
        <f aca="false">IF($C1693="","",SUMIFS(⑤減算マスタCSV!$L$2:$L$8001,⑤減算マスタCSV!$F$2:$F$8001,$C1693,⑤減算マスタCSV!$K$2:$K$8001,1))</f>
        <v/>
      </c>
      <c r="J1693" s="17" t="str">
        <f aca="false">IF($C1693="","",IFERROR(INDEX(⑤減算マスタCSV!$H$2:$H$8001,MATCH($C1693,⑤減算マスタCSV!$F$2:$F$8001,0)),1))</f>
        <v/>
      </c>
      <c r="K1693" s="17" t="str">
        <f aca="false">IF($C1693="","",MAX(1,IFERROR(INDEX(⑥商品照会CSV!$M$2:$M$3001,MATCH($C1693,⑥商品照会CSV!$A$2:$A$3001,0)),1)))</f>
        <v/>
      </c>
      <c r="L1693" s="40" t="str">
        <f aca="false">IF($C1693="","",IFERROR(INDEX(⑥商品照会CSV!$Q$2:$Q$3001,MATCH($C1693,⑥商品照会CSV!$A$2:$A$3001,0)),0))</f>
        <v/>
      </c>
      <c r="M1693" s="40" t="str">
        <f aca="false">IF($C1693="","",N($L1693)*N($K1693))</f>
        <v/>
      </c>
      <c r="N1693" s="17" t="str">
        <f aca="false">IF($C1693="","",MAX(1,IFERROR(INDEX(⑥商品照会CSV!$AK$2:$AK$3001,MATCH($C1693,⑥商品照会CSV!$A$2:$A$3001,0)),1)))</f>
        <v/>
      </c>
      <c r="O1693" s="12" t="str">
        <f aca="false">IF($C1693="","",IFERROR(IF(INDEX(⑥商品照会CSV!$AN$2:$AN$3001,MATCH($C1693,⑥商品照会CSV!$A$2:$A$3001,0))=1,"バラ",IF(INDEX(⑥商品照会CSV!$AM$2:$AM$3001,MATCH($C1693,⑥商品照会CSV!$A$2:$A$3001,0))=1,"中間包装","ケース")),"ケース"))</f>
        <v/>
      </c>
      <c r="P1693" s="18"/>
      <c r="Q1693" s="14"/>
      <c r="R1693" s="17" t="str">
        <f aca="false">IF($C1693="","",N($Q1693)*N($K1693))</f>
        <v/>
      </c>
    </row>
    <row r="1694" customFormat="false" ht="15" hidden="false" customHeight="false" outlineLevel="0" collapsed="false">
      <c r="B1694" s="12" t="n">
        <v>1689</v>
      </c>
      <c r="C1694" s="36" t="str">
        <f aca="false">IF(①在庫CSV_発注日!$M1690="","",①在庫CSV_発注日!$M1690&amp;"")</f>
        <v/>
      </c>
      <c r="D1694" s="12" t="str">
        <f aca="false">IF($C1694="","",①在庫CSV_発注日!$N1690)</f>
        <v/>
      </c>
      <c r="E1694" s="12" t="str">
        <f aca="false">IF($C1694="","",①在庫CSV_発注日!$H1690)</f>
        <v/>
      </c>
      <c r="F1694" s="12" t="str">
        <f aca="false">IF($C1694="","",①在庫CSV_発注日!$L1690)</f>
        <v/>
      </c>
      <c r="G1694" s="18"/>
      <c r="H1694" s="17" t="str">
        <f aca="false">IF($C1694="","",N(①在庫CSV_発注日!$Z1690))</f>
        <v/>
      </c>
      <c r="I1694" s="37" t="str">
        <f aca="false">IF($C1694="","",SUMIFS(⑤減算マスタCSV!$L$2:$L$8001,⑤減算マスタCSV!$F$2:$F$8001,$C1694,⑤減算マスタCSV!$K$2:$K$8001,1))</f>
        <v/>
      </c>
      <c r="J1694" s="17" t="str">
        <f aca="false">IF($C1694="","",IFERROR(INDEX(⑤減算マスタCSV!$H$2:$H$8001,MATCH($C1694,⑤減算マスタCSV!$F$2:$F$8001,0)),1))</f>
        <v/>
      </c>
      <c r="K1694" s="17" t="str">
        <f aca="false">IF($C1694="","",MAX(1,IFERROR(INDEX(⑥商品照会CSV!$M$2:$M$3001,MATCH($C1694,⑥商品照会CSV!$A$2:$A$3001,0)),1)))</f>
        <v/>
      </c>
      <c r="L1694" s="40" t="str">
        <f aca="false">IF($C1694="","",IFERROR(INDEX(⑥商品照会CSV!$Q$2:$Q$3001,MATCH($C1694,⑥商品照会CSV!$A$2:$A$3001,0)),0))</f>
        <v/>
      </c>
      <c r="M1694" s="40" t="str">
        <f aca="false">IF($C1694="","",N($L1694)*N($K1694))</f>
        <v/>
      </c>
      <c r="N1694" s="17" t="str">
        <f aca="false">IF($C1694="","",MAX(1,IFERROR(INDEX(⑥商品照会CSV!$AK$2:$AK$3001,MATCH($C1694,⑥商品照会CSV!$A$2:$A$3001,0)),1)))</f>
        <v/>
      </c>
      <c r="O1694" s="12" t="str">
        <f aca="false">IF($C1694="","",IFERROR(IF(INDEX(⑥商品照会CSV!$AN$2:$AN$3001,MATCH($C1694,⑥商品照会CSV!$A$2:$A$3001,0))=1,"バラ",IF(INDEX(⑥商品照会CSV!$AM$2:$AM$3001,MATCH($C1694,⑥商品照会CSV!$A$2:$A$3001,0))=1,"中間包装","ケース")),"ケース"))</f>
        <v/>
      </c>
      <c r="P1694" s="18"/>
      <c r="Q1694" s="14"/>
      <c r="R1694" s="17" t="str">
        <f aca="false">IF($C1694="","",N($Q1694)*N($K1694))</f>
        <v/>
      </c>
    </row>
    <row r="1695" customFormat="false" ht="15" hidden="false" customHeight="false" outlineLevel="0" collapsed="false">
      <c r="B1695" s="12" t="n">
        <v>1690</v>
      </c>
      <c r="C1695" s="36" t="str">
        <f aca="false">IF(①在庫CSV_発注日!$M1691="","",①在庫CSV_発注日!$M1691&amp;"")</f>
        <v/>
      </c>
      <c r="D1695" s="12" t="str">
        <f aca="false">IF($C1695="","",①在庫CSV_発注日!$N1691)</f>
        <v/>
      </c>
      <c r="E1695" s="12" t="str">
        <f aca="false">IF($C1695="","",①在庫CSV_発注日!$H1691)</f>
        <v/>
      </c>
      <c r="F1695" s="12" t="str">
        <f aca="false">IF($C1695="","",①在庫CSV_発注日!$L1691)</f>
        <v/>
      </c>
      <c r="G1695" s="18"/>
      <c r="H1695" s="17" t="str">
        <f aca="false">IF($C1695="","",N(①在庫CSV_発注日!$Z1691))</f>
        <v/>
      </c>
      <c r="I1695" s="37" t="str">
        <f aca="false">IF($C1695="","",SUMIFS(⑤減算マスタCSV!$L$2:$L$8001,⑤減算マスタCSV!$F$2:$F$8001,$C1695,⑤減算マスタCSV!$K$2:$K$8001,1))</f>
        <v/>
      </c>
      <c r="J1695" s="17" t="str">
        <f aca="false">IF($C1695="","",IFERROR(INDEX(⑤減算マスタCSV!$H$2:$H$8001,MATCH($C1695,⑤減算マスタCSV!$F$2:$F$8001,0)),1))</f>
        <v/>
      </c>
      <c r="K1695" s="17" t="str">
        <f aca="false">IF($C1695="","",MAX(1,IFERROR(INDEX(⑥商品照会CSV!$M$2:$M$3001,MATCH($C1695,⑥商品照会CSV!$A$2:$A$3001,0)),1)))</f>
        <v/>
      </c>
      <c r="L1695" s="40" t="str">
        <f aca="false">IF($C1695="","",IFERROR(INDEX(⑥商品照会CSV!$Q$2:$Q$3001,MATCH($C1695,⑥商品照会CSV!$A$2:$A$3001,0)),0))</f>
        <v/>
      </c>
      <c r="M1695" s="40" t="str">
        <f aca="false">IF($C1695="","",N($L1695)*N($K1695))</f>
        <v/>
      </c>
      <c r="N1695" s="17" t="str">
        <f aca="false">IF($C1695="","",MAX(1,IFERROR(INDEX(⑥商品照会CSV!$AK$2:$AK$3001,MATCH($C1695,⑥商品照会CSV!$A$2:$A$3001,0)),1)))</f>
        <v/>
      </c>
      <c r="O1695" s="12" t="str">
        <f aca="false">IF($C1695="","",IFERROR(IF(INDEX(⑥商品照会CSV!$AN$2:$AN$3001,MATCH($C1695,⑥商品照会CSV!$A$2:$A$3001,0))=1,"バラ",IF(INDEX(⑥商品照会CSV!$AM$2:$AM$3001,MATCH($C1695,⑥商品照会CSV!$A$2:$A$3001,0))=1,"中間包装","ケース")),"ケース"))</f>
        <v/>
      </c>
      <c r="P1695" s="18"/>
      <c r="Q1695" s="14"/>
      <c r="R1695" s="17" t="str">
        <f aca="false">IF($C1695="","",N($Q1695)*N($K1695))</f>
        <v/>
      </c>
    </row>
    <row r="1696" customFormat="false" ht="15" hidden="false" customHeight="false" outlineLevel="0" collapsed="false">
      <c r="B1696" s="12" t="n">
        <v>1691</v>
      </c>
      <c r="C1696" s="36" t="str">
        <f aca="false">IF(①在庫CSV_発注日!$M1692="","",①在庫CSV_発注日!$M1692&amp;"")</f>
        <v/>
      </c>
      <c r="D1696" s="12" t="str">
        <f aca="false">IF($C1696="","",①在庫CSV_発注日!$N1692)</f>
        <v/>
      </c>
      <c r="E1696" s="12" t="str">
        <f aca="false">IF($C1696="","",①在庫CSV_発注日!$H1692)</f>
        <v/>
      </c>
      <c r="F1696" s="12" t="str">
        <f aca="false">IF($C1696="","",①在庫CSV_発注日!$L1692)</f>
        <v/>
      </c>
      <c r="G1696" s="18"/>
      <c r="H1696" s="17" t="str">
        <f aca="false">IF($C1696="","",N(①在庫CSV_発注日!$Z1692))</f>
        <v/>
      </c>
      <c r="I1696" s="37" t="str">
        <f aca="false">IF($C1696="","",SUMIFS(⑤減算マスタCSV!$L$2:$L$8001,⑤減算マスタCSV!$F$2:$F$8001,$C1696,⑤減算マスタCSV!$K$2:$K$8001,1))</f>
        <v/>
      </c>
      <c r="J1696" s="17" t="str">
        <f aca="false">IF($C1696="","",IFERROR(INDEX(⑤減算マスタCSV!$H$2:$H$8001,MATCH($C1696,⑤減算マスタCSV!$F$2:$F$8001,0)),1))</f>
        <v/>
      </c>
      <c r="K1696" s="17" t="str">
        <f aca="false">IF($C1696="","",MAX(1,IFERROR(INDEX(⑥商品照会CSV!$M$2:$M$3001,MATCH($C1696,⑥商品照会CSV!$A$2:$A$3001,0)),1)))</f>
        <v/>
      </c>
      <c r="L1696" s="40" t="str">
        <f aca="false">IF($C1696="","",IFERROR(INDEX(⑥商品照会CSV!$Q$2:$Q$3001,MATCH($C1696,⑥商品照会CSV!$A$2:$A$3001,0)),0))</f>
        <v/>
      </c>
      <c r="M1696" s="40" t="str">
        <f aca="false">IF($C1696="","",N($L1696)*N($K1696))</f>
        <v/>
      </c>
      <c r="N1696" s="17" t="str">
        <f aca="false">IF($C1696="","",MAX(1,IFERROR(INDEX(⑥商品照会CSV!$AK$2:$AK$3001,MATCH($C1696,⑥商品照会CSV!$A$2:$A$3001,0)),1)))</f>
        <v/>
      </c>
      <c r="O1696" s="12" t="str">
        <f aca="false">IF($C1696="","",IFERROR(IF(INDEX(⑥商品照会CSV!$AN$2:$AN$3001,MATCH($C1696,⑥商品照会CSV!$A$2:$A$3001,0))=1,"バラ",IF(INDEX(⑥商品照会CSV!$AM$2:$AM$3001,MATCH($C1696,⑥商品照会CSV!$A$2:$A$3001,0))=1,"中間包装","ケース")),"ケース"))</f>
        <v/>
      </c>
      <c r="P1696" s="18"/>
      <c r="Q1696" s="14"/>
      <c r="R1696" s="17" t="str">
        <f aca="false">IF($C1696="","",N($Q1696)*N($K1696))</f>
        <v/>
      </c>
    </row>
    <row r="1697" customFormat="false" ht="15" hidden="false" customHeight="false" outlineLevel="0" collapsed="false">
      <c r="B1697" s="12" t="n">
        <v>1692</v>
      </c>
      <c r="C1697" s="36" t="str">
        <f aca="false">IF(①在庫CSV_発注日!$M1693="","",①在庫CSV_発注日!$M1693&amp;"")</f>
        <v/>
      </c>
      <c r="D1697" s="12" t="str">
        <f aca="false">IF($C1697="","",①在庫CSV_発注日!$N1693)</f>
        <v/>
      </c>
      <c r="E1697" s="12" t="str">
        <f aca="false">IF($C1697="","",①在庫CSV_発注日!$H1693)</f>
        <v/>
      </c>
      <c r="F1697" s="12" t="str">
        <f aca="false">IF($C1697="","",①在庫CSV_発注日!$L1693)</f>
        <v/>
      </c>
      <c r="G1697" s="18"/>
      <c r="H1697" s="17" t="str">
        <f aca="false">IF($C1697="","",N(①在庫CSV_発注日!$Z1693))</f>
        <v/>
      </c>
      <c r="I1697" s="37" t="str">
        <f aca="false">IF($C1697="","",SUMIFS(⑤減算マスタCSV!$L$2:$L$8001,⑤減算マスタCSV!$F$2:$F$8001,$C1697,⑤減算マスタCSV!$K$2:$K$8001,1))</f>
        <v/>
      </c>
      <c r="J1697" s="17" t="str">
        <f aca="false">IF($C1697="","",IFERROR(INDEX(⑤減算マスタCSV!$H$2:$H$8001,MATCH($C1697,⑤減算マスタCSV!$F$2:$F$8001,0)),1))</f>
        <v/>
      </c>
      <c r="K1697" s="17" t="str">
        <f aca="false">IF($C1697="","",MAX(1,IFERROR(INDEX(⑥商品照会CSV!$M$2:$M$3001,MATCH($C1697,⑥商品照会CSV!$A$2:$A$3001,0)),1)))</f>
        <v/>
      </c>
      <c r="L1697" s="40" t="str">
        <f aca="false">IF($C1697="","",IFERROR(INDEX(⑥商品照会CSV!$Q$2:$Q$3001,MATCH($C1697,⑥商品照会CSV!$A$2:$A$3001,0)),0))</f>
        <v/>
      </c>
      <c r="M1697" s="40" t="str">
        <f aca="false">IF($C1697="","",N($L1697)*N($K1697))</f>
        <v/>
      </c>
      <c r="N1697" s="17" t="str">
        <f aca="false">IF($C1697="","",MAX(1,IFERROR(INDEX(⑥商品照会CSV!$AK$2:$AK$3001,MATCH($C1697,⑥商品照会CSV!$A$2:$A$3001,0)),1)))</f>
        <v/>
      </c>
      <c r="O1697" s="12" t="str">
        <f aca="false">IF($C1697="","",IFERROR(IF(INDEX(⑥商品照会CSV!$AN$2:$AN$3001,MATCH($C1697,⑥商品照会CSV!$A$2:$A$3001,0))=1,"バラ",IF(INDEX(⑥商品照会CSV!$AM$2:$AM$3001,MATCH($C1697,⑥商品照会CSV!$A$2:$A$3001,0))=1,"中間包装","ケース")),"ケース"))</f>
        <v/>
      </c>
      <c r="P1697" s="18"/>
      <c r="Q1697" s="14"/>
      <c r="R1697" s="17" t="str">
        <f aca="false">IF($C1697="","",N($Q1697)*N($K1697))</f>
        <v/>
      </c>
    </row>
    <row r="1698" customFormat="false" ht="15" hidden="false" customHeight="false" outlineLevel="0" collapsed="false">
      <c r="B1698" s="12" t="n">
        <v>1693</v>
      </c>
      <c r="C1698" s="36" t="str">
        <f aca="false">IF(①在庫CSV_発注日!$M1694="","",①在庫CSV_発注日!$M1694&amp;"")</f>
        <v/>
      </c>
      <c r="D1698" s="12" t="str">
        <f aca="false">IF($C1698="","",①在庫CSV_発注日!$N1694)</f>
        <v/>
      </c>
      <c r="E1698" s="12" t="str">
        <f aca="false">IF($C1698="","",①在庫CSV_発注日!$H1694)</f>
        <v/>
      </c>
      <c r="F1698" s="12" t="str">
        <f aca="false">IF($C1698="","",①在庫CSV_発注日!$L1694)</f>
        <v/>
      </c>
      <c r="G1698" s="18"/>
      <c r="H1698" s="17" t="str">
        <f aca="false">IF($C1698="","",N(①在庫CSV_発注日!$Z1694))</f>
        <v/>
      </c>
      <c r="I1698" s="37" t="str">
        <f aca="false">IF($C1698="","",SUMIFS(⑤減算マスタCSV!$L$2:$L$8001,⑤減算マスタCSV!$F$2:$F$8001,$C1698,⑤減算マスタCSV!$K$2:$K$8001,1))</f>
        <v/>
      </c>
      <c r="J1698" s="17" t="str">
        <f aca="false">IF($C1698="","",IFERROR(INDEX(⑤減算マスタCSV!$H$2:$H$8001,MATCH($C1698,⑤減算マスタCSV!$F$2:$F$8001,0)),1))</f>
        <v/>
      </c>
      <c r="K1698" s="17" t="str">
        <f aca="false">IF($C1698="","",MAX(1,IFERROR(INDEX(⑥商品照会CSV!$M$2:$M$3001,MATCH($C1698,⑥商品照会CSV!$A$2:$A$3001,0)),1)))</f>
        <v/>
      </c>
      <c r="L1698" s="40" t="str">
        <f aca="false">IF($C1698="","",IFERROR(INDEX(⑥商品照会CSV!$Q$2:$Q$3001,MATCH($C1698,⑥商品照会CSV!$A$2:$A$3001,0)),0))</f>
        <v/>
      </c>
      <c r="M1698" s="40" t="str">
        <f aca="false">IF($C1698="","",N($L1698)*N($K1698))</f>
        <v/>
      </c>
      <c r="N1698" s="17" t="str">
        <f aca="false">IF($C1698="","",MAX(1,IFERROR(INDEX(⑥商品照会CSV!$AK$2:$AK$3001,MATCH($C1698,⑥商品照会CSV!$A$2:$A$3001,0)),1)))</f>
        <v/>
      </c>
      <c r="O1698" s="12" t="str">
        <f aca="false">IF($C1698="","",IFERROR(IF(INDEX(⑥商品照会CSV!$AN$2:$AN$3001,MATCH($C1698,⑥商品照会CSV!$A$2:$A$3001,0))=1,"バラ",IF(INDEX(⑥商品照会CSV!$AM$2:$AM$3001,MATCH($C1698,⑥商品照会CSV!$A$2:$A$3001,0))=1,"中間包装","ケース")),"ケース"))</f>
        <v/>
      </c>
      <c r="P1698" s="18"/>
      <c r="Q1698" s="14"/>
      <c r="R1698" s="17" t="str">
        <f aca="false">IF($C1698="","",N($Q1698)*N($K1698))</f>
        <v/>
      </c>
    </row>
    <row r="1699" customFormat="false" ht="15" hidden="false" customHeight="false" outlineLevel="0" collapsed="false">
      <c r="B1699" s="12" t="n">
        <v>1694</v>
      </c>
      <c r="C1699" s="36" t="str">
        <f aca="false">IF(①在庫CSV_発注日!$M1695="","",①在庫CSV_発注日!$M1695&amp;"")</f>
        <v/>
      </c>
      <c r="D1699" s="12" t="str">
        <f aca="false">IF($C1699="","",①在庫CSV_発注日!$N1695)</f>
        <v/>
      </c>
      <c r="E1699" s="12" t="str">
        <f aca="false">IF($C1699="","",①在庫CSV_発注日!$H1695)</f>
        <v/>
      </c>
      <c r="F1699" s="12" t="str">
        <f aca="false">IF($C1699="","",①在庫CSV_発注日!$L1695)</f>
        <v/>
      </c>
      <c r="G1699" s="18"/>
      <c r="H1699" s="17" t="str">
        <f aca="false">IF($C1699="","",N(①在庫CSV_発注日!$Z1695))</f>
        <v/>
      </c>
      <c r="I1699" s="37" t="str">
        <f aca="false">IF($C1699="","",SUMIFS(⑤減算マスタCSV!$L$2:$L$8001,⑤減算マスタCSV!$F$2:$F$8001,$C1699,⑤減算マスタCSV!$K$2:$K$8001,1))</f>
        <v/>
      </c>
      <c r="J1699" s="17" t="str">
        <f aca="false">IF($C1699="","",IFERROR(INDEX(⑤減算マスタCSV!$H$2:$H$8001,MATCH($C1699,⑤減算マスタCSV!$F$2:$F$8001,0)),1))</f>
        <v/>
      </c>
      <c r="K1699" s="17" t="str">
        <f aca="false">IF($C1699="","",MAX(1,IFERROR(INDEX(⑥商品照会CSV!$M$2:$M$3001,MATCH($C1699,⑥商品照会CSV!$A$2:$A$3001,0)),1)))</f>
        <v/>
      </c>
      <c r="L1699" s="40" t="str">
        <f aca="false">IF($C1699="","",IFERROR(INDEX(⑥商品照会CSV!$Q$2:$Q$3001,MATCH($C1699,⑥商品照会CSV!$A$2:$A$3001,0)),0))</f>
        <v/>
      </c>
      <c r="M1699" s="40" t="str">
        <f aca="false">IF($C1699="","",N($L1699)*N($K1699))</f>
        <v/>
      </c>
      <c r="N1699" s="17" t="str">
        <f aca="false">IF($C1699="","",MAX(1,IFERROR(INDEX(⑥商品照会CSV!$AK$2:$AK$3001,MATCH($C1699,⑥商品照会CSV!$A$2:$A$3001,0)),1)))</f>
        <v/>
      </c>
      <c r="O1699" s="12" t="str">
        <f aca="false">IF($C1699="","",IFERROR(IF(INDEX(⑥商品照会CSV!$AN$2:$AN$3001,MATCH($C1699,⑥商品照会CSV!$A$2:$A$3001,0))=1,"バラ",IF(INDEX(⑥商品照会CSV!$AM$2:$AM$3001,MATCH($C1699,⑥商品照会CSV!$A$2:$A$3001,0))=1,"中間包装","ケース")),"ケース"))</f>
        <v/>
      </c>
      <c r="P1699" s="18"/>
      <c r="Q1699" s="14"/>
      <c r="R1699" s="17" t="str">
        <f aca="false">IF($C1699="","",N($Q1699)*N($K1699))</f>
        <v/>
      </c>
    </row>
    <row r="1700" customFormat="false" ht="15" hidden="false" customHeight="false" outlineLevel="0" collapsed="false">
      <c r="B1700" s="12" t="n">
        <v>1695</v>
      </c>
      <c r="C1700" s="36" t="str">
        <f aca="false">IF(①在庫CSV_発注日!$M1696="","",①在庫CSV_発注日!$M1696&amp;"")</f>
        <v/>
      </c>
      <c r="D1700" s="12" t="str">
        <f aca="false">IF($C1700="","",①在庫CSV_発注日!$N1696)</f>
        <v/>
      </c>
      <c r="E1700" s="12" t="str">
        <f aca="false">IF($C1700="","",①在庫CSV_発注日!$H1696)</f>
        <v/>
      </c>
      <c r="F1700" s="12" t="str">
        <f aca="false">IF($C1700="","",①在庫CSV_発注日!$L1696)</f>
        <v/>
      </c>
      <c r="G1700" s="18"/>
      <c r="H1700" s="17" t="str">
        <f aca="false">IF($C1700="","",N(①在庫CSV_発注日!$Z1696))</f>
        <v/>
      </c>
      <c r="I1700" s="37" t="str">
        <f aca="false">IF($C1700="","",SUMIFS(⑤減算マスタCSV!$L$2:$L$8001,⑤減算マスタCSV!$F$2:$F$8001,$C1700,⑤減算マスタCSV!$K$2:$K$8001,1))</f>
        <v/>
      </c>
      <c r="J1700" s="17" t="str">
        <f aca="false">IF($C1700="","",IFERROR(INDEX(⑤減算マスタCSV!$H$2:$H$8001,MATCH($C1700,⑤減算マスタCSV!$F$2:$F$8001,0)),1))</f>
        <v/>
      </c>
      <c r="K1700" s="17" t="str">
        <f aca="false">IF($C1700="","",MAX(1,IFERROR(INDEX(⑥商品照会CSV!$M$2:$M$3001,MATCH($C1700,⑥商品照会CSV!$A$2:$A$3001,0)),1)))</f>
        <v/>
      </c>
      <c r="L1700" s="40" t="str">
        <f aca="false">IF($C1700="","",IFERROR(INDEX(⑥商品照会CSV!$Q$2:$Q$3001,MATCH($C1700,⑥商品照会CSV!$A$2:$A$3001,0)),0))</f>
        <v/>
      </c>
      <c r="M1700" s="40" t="str">
        <f aca="false">IF($C1700="","",N($L1700)*N($K1700))</f>
        <v/>
      </c>
      <c r="N1700" s="17" t="str">
        <f aca="false">IF($C1700="","",MAX(1,IFERROR(INDEX(⑥商品照会CSV!$AK$2:$AK$3001,MATCH($C1700,⑥商品照会CSV!$A$2:$A$3001,0)),1)))</f>
        <v/>
      </c>
      <c r="O1700" s="12" t="str">
        <f aca="false">IF($C1700="","",IFERROR(IF(INDEX(⑥商品照会CSV!$AN$2:$AN$3001,MATCH($C1700,⑥商品照会CSV!$A$2:$A$3001,0))=1,"バラ",IF(INDEX(⑥商品照会CSV!$AM$2:$AM$3001,MATCH($C1700,⑥商品照会CSV!$A$2:$A$3001,0))=1,"中間包装","ケース")),"ケース"))</f>
        <v/>
      </c>
      <c r="P1700" s="18"/>
      <c r="Q1700" s="14"/>
      <c r="R1700" s="17" t="str">
        <f aca="false">IF($C1700="","",N($Q1700)*N($K1700))</f>
        <v/>
      </c>
    </row>
    <row r="1701" customFormat="false" ht="15" hidden="false" customHeight="false" outlineLevel="0" collapsed="false">
      <c r="B1701" s="12" t="n">
        <v>1696</v>
      </c>
      <c r="C1701" s="36" t="str">
        <f aca="false">IF(①在庫CSV_発注日!$M1697="","",①在庫CSV_発注日!$M1697&amp;"")</f>
        <v/>
      </c>
      <c r="D1701" s="12" t="str">
        <f aca="false">IF($C1701="","",①在庫CSV_発注日!$N1697)</f>
        <v/>
      </c>
      <c r="E1701" s="12" t="str">
        <f aca="false">IF($C1701="","",①在庫CSV_発注日!$H1697)</f>
        <v/>
      </c>
      <c r="F1701" s="12" t="str">
        <f aca="false">IF($C1701="","",①在庫CSV_発注日!$L1697)</f>
        <v/>
      </c>
      <c r="G1701" s="18"/>
      <c r="H1701" s="17" t="str">
        <f aca="false">IF($C1701="","",N(①在庫CSV_発注日!$Z1697))</f>
        <v/>
      </c>
      <c r="I1701" s="37" t="str">
        <f aca="false">IF($C1701="","",SUMIFS(⑤減算マスタCSV!$L$2:$L$8001,⑤減算マスタCSV!$F$2:$F$8001,$C1701,⑤減算マスタCSV!$K$2:$K$8001,1))</f>
        <v/>
      </c>
      <c r="J1701" s="17" t="str">
        <f aca="false">IF($C1701="","",IFERROR(INDEX(⑤減算マスタCSV!$H$2:$H$8001,MATCH($C1701,⑤減算マスタCSV!$F$2:$F$8001,0)),1))</f>
        <v/>
      </c>
      <c r="K1701" s="17" t="str">
        <f aca="false">IF($C1701="","",MAX(1,IFERROR(INDEX(⑥商品照会CSV!$M$2:$M$3001,MATCH($C1701,⑥商品照会CSV!$A$2:$A$3001,0)),1)))</f>
        <v/>
      </c>
      <c r="L1701" s="40" t="str">
        <f aca="false">IF($C1701="","",IFERROR(INDEX(⑥商品照会CSV!$Q$2:$Q$3001,MATCH($C1701,⑥商品照会CSV!$A$2:$A$3001,0)),0))</f>
        <v/>
      </c>
      <c r="M1701" s="40" t="str">
        <f aca="false">IF($C1701="","",N($L1701)*N($K1701))</f>
        <v/>
      </c>
      <c r="N1701" s="17" t="str">
        <f aca="false">IF($C1701="","",MAX(1,IFERROR(INDEX(⑥商品照会CSV!$AK$2:$AK$3001,MATCH($C1701,⑥商品照会CSV!$A$2:$A$3001,0)),1)))</f>
        <v/>
      </c>
      <c r="O1701" s="12" t="str">
        <f aca="false">IF($C1701="","",IFERROR(IF(INDEX(⑥商品照会CSV!$AN$2:$AN$3001,MATCH($C1701,⑥商品照会CSV!$A$2:$A$3001,0))=1,"バラ",IF(INDEX(⑥商品照会CSV!$AM$2:$AM$3001,MATCH($C1701,⑥商品照会CSV!$A$2:$A$3001,0))=1,"中間包装","ケース")),"ケース"))</f>
        <v/>
      </c>
      <c r="P1701" s="18"/>
      <c r="Q1701" s="14"/>
      <c r="R1701" s="17" t="str">
        <f aca="false">IF($C1701="","",N($Q1701)*N($K1701))</f>
        <v/>
      </c>
    </row>
    <row r="1702" customFormat="false" ht="15" hidden="false" customHeight="false" outlineLevel="0" collapsed="false">
      <c r="B1702" s="12" t="n">
        <v>1697</v>
      </c>
      <c r="C1702" s="36" t="str">
        <f aca="false">IF(①在庫CSV_発注日!$M1698="","",①在庫CSV_発注日!$M1698&amp;"")</f>
        <v/>
      </c>
      <c r="D1702" s="12" t="str">
        <f aca="false">IF($C1702="","",①在庫CSV_発注日!$N1698)</f>
        <v/>
      </c>
      <c r="E1702" s="12" t="str">
        <f aca="false">IF($C1702="","",①在庫CSV_発注日!$H1698)</f>
        <v/>
      </c>
      <c r="F1702" s="12" t="str">
        <f aca="false">IF($C1702="","",①在庫CSV_発注日!$L1698)</f>
        <v/>
      </c>
      <c r="G1702" s="18"/>
      <c r="H1702" s="17" t="str">
        <f aca="false">IF($C1702="","",N(①在庫CSV_発注日!$Z1698))</f>
        <v/>
      </c>
      <c r="I1702" s="37" t="str">
        <f aca="false">IF($C1702="","",SUMIFS(⑤減算マスタCSV!$L$2:$L$8001,⑤減算マスタCSV!$F$2:$F$8001,$C1702,⑤減算マスタCSV!$K$2:$K$8001,1))</f>
        <v/>
      </c>
      <c r="J1702" s="17" t="str">
        <f aca="false">IF($C1702="","",IFERROR(INDEX(⑤減算マスタCSV!$H$2:$H$8001,MATCH($C1702,⑤減算マスタCSV!$F$2:$F$8001,0)),1))</f>
        <v/>
      </c>
      <c r="K1702" s="17" t="str">
        <f aca="false">IF($C1702="","",MAX(1,IFERROR(INDEX(⑥商品照会CSV!$M$2:$M$3001,MATCH($C1702,⑥商品照会CSV!$A$2:$A$3001,0)),1)))</f>
        <v/>
      </c>
      <c r="L1702" s="40" t="str">
        <f aca="false">IF($C1702="","",IFERROR(INDEX(⑥商品照会CSV!$Q$2:$Q$3001,MATCH($C1702,⑥商品照会CSV!$A$2:$A$3001,0)),0))</f>
        <v/>
      </c>
      <c r="M1702" s="40" t="str">
        <f aca="false">IF($C1702="","",N($L1702)*N($K1702))</f>
        <v/>
      </c>
      <c r="N1702" s="17" t="str">
        <f aca="false">IF($C1702="","",MAX(1,IFERROR(INDEX(⑥商品照会CSV!$AK$2:$AK$3001,MATCH($C1702,⑥商品照会CSV!$A$2:$A$3001,0)),1)))</f>
        <v/>
      </c>
      <c r="O1702" s="12" t="str">
        <f aca="false">IF($C1702="","",IFERROR(IF(INDEX(⑥商品照会CSV!$AN$2:$AN$3001,MATCH($C1702,⑥商品照会CSV!$A$2:$A$3001,0))=1,"バラ",IF(INDEX(⑥商品照会CSV!$AM$2:$AM$3001,MATCH($C1702,⑥商品照会CSV!$A$2:$A$3001,0))=1,"中間包装","ケース")),"ケース"))</f>
        <v/>
      </c>
      <c r="P1702" s="18"/>
      <c r="Q1702" s="14"/>
      <c r="R1702" s="17" t="str">
        <f aca="false">IF($C1702="","",N($Q1702)*N($K1702))</f>
        <v/>
      </c>
    </row>
    <row r="1703" customFormat="false" ht="15" hidden="false" customHeight="false" outlineLevel="0" collapsed="false">
      <c r="B1703" s="12" t="n">
        <v>1698</v>
      </c>
      <c r="C1703" s="36" t="str">
        <f aca="false">IF(①在庫CSV_発注日!$M1699="","",①在庫CSV_発注日!$M1699&amp;"")</f>
        <v/>
      </c>
      <c r="D1703" s="12" t="str">
        <f aca="false">IF($C1703="","",①在庫CSV_発注日!$N1699)</f>
        <v/>
      </c>
      <c r="E1703" s="12" t="str">
        <f aca="false">IF($C1703="","",①在庫CSV_発注日!$H1699)</f>
        <v/>
      </c>
      <c r="F1703" s="12" t="str">
        <f aca="false">IF($C1703="","",①在庫CSV_発注日!$L1699)</f>
        <v/>
      </c>
      <c r="G1703" s="18"/>
      <c r="H1703" s="17" t="str">
        <f aca="false">IF($C1703="","",N(①在庫CSV_発注日!$Z1699))</f>
        <v/>
      </c>
      <c r="I1703" s="37" t="str">
        <f aca="false">IF($C1703="","",SUMIFS(⑤減算マスタCSV!$L$2:$L$8001,⑤減算マスタCSV!$F$2:$F$8001,$C1703,⑤減算マスタCSV!$K$2:$K$8001,1))</f>
        <v/>
      </c>
      <c r="J1703" s="17" t="str">
        <f aca="false">IF($C1703="","",IFERROR(INDEX(⑤減算マスタCSV!$H$2:$H$8001,MATCH($C1703,⑤減算マスタCSV!$F$2:$F$8001,0)),1))</f>
        <v/>
      </c>
      <c r="K1703" s="17" t="str">
        <f aca="false">IF($C1703="","",MAX(1,IFERROR(INDEX(⑥商品照会CSV!$M$2:$M$3001,MATCH($C1703,⑥商品照会CSV!$A$2:$A$3001,0)),1)))</f>
        <v/>
      </c>
      <c r="L1703" s="40" t="str">
        <f aca="false">IF($C1703="","",IFERROR(INDEX(⑥商品照会CSV!$Q$2:$Q$3001,MATCH($C1703,⑥商品照会CSV!$A$2:$A$3001,0)),0))</f>
        <v/>
      </c>
      <c r="M1703" s="40" t="str">
        <f aca="false">IF($C1703="","",N($L1703)*N($K1703))</f>
        <v/>
      </c>
      <c r="N1703" s="17" t="str">
        <f aca="false">IF($C1703="","",MAX(1,IFERROR(INDEX(⑥商品照会CSV!$AK$2:$AK$3001,MATCH($C1703,⑥商品照会CSV!$A$2:$A$3001,0)),1)))</f>
        <v/>
      </c>
      <c r="O1703" s="12" t="str">
        <f aca="false">IF($C1703="","",IFERROR(IF(INDEX(⑥商品照会CSV!$AN$2:$AN$3001,MATCH($C1703,⑥商品照会CSV!$A$2:$A$3001,0))=1,"バラ",IF(INDEX(⑥商品照会CSV!$AM$2:$AM$3001,MATCH($C1703,⑥商品照会CSV!$A$2:$A$3001,0))=1,"中間包装","ケース")),"ケース"))</f>
        <v/>
      </c>
      <c r="P1703" s="18"/>
      <c r="Q1703" s="14"/>
      <c r="R1703" s="17" t="str">
        <f aca="false">IF($C1703="","",N($Q1703)*N($K1703))</f>
        <v/>
      </c>
    </row>
    <row r="1704" customFormat="false" ht="15" hidden="false" customHeight="false" outlineLevel="0" collapsed="false">
      <c r="B1704" s="12" t="n">
        <v>1699</v>
      </c>
      <c r="C1704" s="36" t="str">
        <f aca="false">IF(①在庫CSV_発注日!$M1700="","",①在庫CSV_発注日!$M1700&amp;"")</f>
        <v/>
      </c>
      <c r="D1704" s="12" t="str">
        <f aca="false">IF($C1704="","",①在庫CSV_発注日!$N1700)</f>
        <v/>
      </c>
      <c r="E1704" s="12" t="str">
        <f aca="false">IF($C1704="","",①在庫CSV_発注日!$H1700)</f>
        <v/>
      </c>
      <c r="F1704" s="12" t="str">
        <f aca="false">IF($C1704="","",①在庫CSV_発注日!$L1700)</f>
        <v/>
      </c>
      <c r="G1704" s="18"/>
      <c r="H1704" s="17" t="str">
        <f aca="false">IF($C1704="","",N(①在庫CSV_発注日!$Z1700))</f>
        <v/>
      </c>
      <c r="I1704" s="37" t="str">
        <f aca="false">IF($C1704="","",SUMIFS(⑤減算マスタCSV!$L$2:$L$8001,⑤減算マスタCSV!$F$2:$F$8001,$C1704,⑤減算マスタCSV!$K$2:$K$8001,1))</f>
        <v/>
      </c>
      <c r="J1704" s="17" t="str">
        <f aca="false">IF($C1704="","",IFERROR(INDEX(⑤減算マスタCSV!$H$2:$H$8001,MATCH($C1704,⑤減算マスタCSV!$F$2:$F$8001,0)),1))</f>
        <v/>
      </c>
      <c r="K1704" s="17" t="str">
        <f aca="false">IF($C1704="","",MAX(1,IFERROR(INDEX(⑥商品照会CSV!$M$2:$M$3001,MATCH($C1704,⑥商品照会CSV!$A$2:$A$3001,0)),1)))</f>
        <v/>
      </c>
      <c r="L1704" s="40" t="str">
        <f aca="false">IF($C1704="","",IFERROR(INDEX(⑥商品照会CSV!$Q$2:$Q$3001,MATCH($C1704,⑥商品照会CSV!$A$2:$A$3001,0)),0))</f>
        <v/>
      </c>
      <c r="M1704" s="40" t="str">
        <f aca="false">IF($C1704="","",N($L1704)*N($K1704))</f>
        <v/>
      </c>
      <c r="N1704" s="17" t="str">
        <f aca="false">IF($C1704="","",MAX(1,IFERROR(INDEX(⑥商品照会CSV!$AK$2:$AK$3001,MATCH($C1704,⑥商品照会CSV!$A$2:$A$3001,0)),1)))</f>
        <v/>
      </c>
      <c r="O1704" s="12" t="str">
        <f aca="false">IF($C1704="","",IFERROR(IF(INDEX(⑥商品照会CSV!$AN$2:$AN$3001,MATCH($C1704,⑥商品照会CSV!$A$2:$A$3001,0))=1,"バラ",IF(INDEX(⑥商品照会CSV!$AM$2:$AM$3001,MATCH($C1704,⑥商品照会CSV!$A$2:$A$3001,0))=1,"中間包装","ケース")),"ケース"))</f>
        <v/>
      </c>
      <c r="P1704" s="18"/>
      <c r="Q1704" s="14"/>
      <c r="R1704" s="17" t="str">
        <f aca="false">IF($C1704="","",N($Q1704)*N($K1704))</f>
        <v/>
      </c>
    </row>
    <row r="1705" customFormat="false" ht="15" hidden="false" customHeight="false" outlineLevel="0" collapsed="false">
      <c r="B1705" s="12" t="n">
        <v>1700</v>
      </c>
      <c r="C1705" s="36" t="str">
        <f aca="false">IF(①在庫CSV_発注日!$M1701="","",①在庫CSV_発注日!$M1701&amp;"")</f>
        <v/>
      </c>
      <c r="D1705" s="12" t="str">
        <f aca="false">IF($C1705="","",①在庫CSV_発注日!$N1701)</f>
        <v/>
      </c>
      <c r="E1705" s="12" t="str">
        <f aca="false">IF($C1705="","",①在庫CSV_発注日!$H1701)</f>
        <v/>
      </c>
      <c r="F1705" s="12" t="str">
        <f aca="false">IF($C1705="","",①在庫CSV_発注日!$L1701)</f>
        <v/>
      </c>
      <c r="G1705" s="18"/>
      <c r="H1705" s="17" t="str">
        <f aca="false">IF($C1705="","",N(①在庫CSV_発注日!$Z1701))</f>
        <v/>
      </c>
      <c r="I1705" s="37" t="str">
        <f aca="false">IF($C1705="","",SUMIFS(⑤減算マスタCSV!$L$2:$L$8001,⑤減算マスタCSV!$F$2:$F$8001,$C1705,⑤減算マスタCSV!$K$2:$K$8001,1))</f>
        <v/>
      </c>
      <c r="J1705" s="17" t="str">
        <f aca="false">IF($C1705="","",IFERROR(INDEX(⑤減算マスタCSV!$H$2:$H$8001,MATCH($C1705,⑤減算マスタCSV!$F$2:$F$8001,0)),1))</f>
        <v/>
      </c>
      <c r="K1705" s="17" t="str">
        <f aca="false">IF($C1705="","",MAX(1,IFERROR(INDEX(⑥商品照会CSV!$M$2:$M$3001,MATCH($C1705,⑥商品照会CSV!$A$2:$A$3001,0)),1)))</f>
        <v/>
      </c>
      <c r="L1705" s="40" t="str">
        <f aca="false">IF($C1705="","",IFERROR(INDEX(⑥商品照会CSV!$Q$2:$Q$3001,MATCH($C1705,⑥商品照会CSV!$A$2:$A$3001,0)),0))</f>
        <v/>
      </c>
      <c r="M1705" s="40" t="str">
        <f aca="false">IF($C1705="","",N($L1705)*N($K1705))</f>
        <v/>
      </c>
      <c r="N1705" s="17" t="str">
        <f aca="false">IF($C1705="","",MAX(1,IFERROR(INDEX(⑥商品照会CSV!$AK$2:$AK$3001,MATCH($C1705,⑥商品照会CSV!$A$2:$A$3001,0)),1)))</f>
        <v/>
      </c>
      <c r="O1705" s="12" t="str">
        <f aca="false">IF($C1705="","",IFERROR(IF(INDEX(⑥商品照会CSV!$AN$2:$AN$3001,MATCH($C1705,⑥商品照会CSV!$A$2:$A$3001,0))=1,"バラ",IF(INDEX(⑥商品照会CSV!$AM$2:$AM$3001,MATCH($C1705,⑥商品照会CSV!$A$2:$A$3001,0))=1,"中間包装","ケース")),"ケース"))</f>
        <v/>
      </c>
      <c r="P1705" s="18"/>
      <c r="Q1705" s="14"/>
      <c r="R1705" s="17" t="str">
        <f aca="false">IF($C1705="","",N($Q1705)*N($K1705))</f>
        <v/>
      </c>
    </row>
    <row r="1706" customFormat="false" ht="15" hidden="false" customHeight="false" outlineLevel="0" collapsed="false">
      <c r="B1706" s="12" t="n">
        <v>1701</v>
      </c>
      <c r="C1706" s="36" t="str">
        <f aca="false">IF(①在庫CSV_発注日!$M1702="","",①在庫CSV_発注日!$M1702&amp;"")</f>
        <v/>
      </c>
      <c r="D1706" s="12" t="str">
        <f aca="false">IF($C1706="","",①在庫CSV_発注日!$N1702)</f>
        <v/>
      </c>
      <c r="E1706" s="12" t="str">
        <f aca="false">IF($C1706="","",①在庫CSV_発注日!$H1702)</f>
        <v/>
      </c>
      <c r="F1706" s="12" t="str">
        <f aca="false">IF($C1706="","",①在庫CSV_発注日!$L1702)</f>
        <v/>
      </c>
      <c r="G1706" s="18"/>
      <c r="H1706" s="17" t="str">
        <f aca="false">IF($C1706="","",N(①在庫CSV_発注日!$Z1702))</f>
        <v/>
      </c>
      <c r="I1706" s="37" t="str">
        <f aca="false">IF($C1706="","",SUMIFS(⑤減算マスタCSV!$L$2:$L$8001,⑤減算マスタCSV!$F$2:$F$8001,$C1706,⑤減算マスタCSV!$K$2:$K$8001,1))</f>
        <v/>
      </c>
      <c r="J1706" s="17" t="str">
        <f aca="false">IF($C1706="","",IFERROR(INDEX(⑤減算マスタCSV!$H$2:$H$8001,MATCH($C1706,⑤減算マスタCSV!$F$2:$F$8001,0)),1))</f>
        <v/>
      </c>
      <c r="K1706" s="17" t="str">
        <f aca="false">IF($C1706="","",MAX(1,IFERROR(INDEX(⑥商品照会CSV!$M$2:$M$3001,MATCH($C1706,⑥商品照会CSV!$A$2:$A$3001,0)),1)))</f>
        <v/>
      </c>
      <c r="L1706" s="40" t="str">
        <f aca="false">IF($C1706="","",IFERROR(INDEX(⑥商品照会CSV!$Q$2:$Q$3001,MATCH($C1706,⑥商品照会CSV!$A$2:$A$3001,0)),0))</f>
        <v/>
      </c>
      <c r="M1706" s="40" t="str">
        <f aca="false">IF($C1706="","",N($L1706)*N($K1706))</f>
        <v/>
      </c>
      <c r="N1706" s="17" t="str">
        <f aca="false">IF($C1706="","",MAX(1,IFERROR(INDEX(⑥商品照会CSV!$AK$2:$AK$3001,MATCH($C1706,⑥商品照会CSV!$A$2:$A$3001,0)),1)))</f>
        <v/>
      </c>
      <c r="O1706" s="12" t="str">
        <f aca="false">IF($C1706="","",IFERROR(IF(INDEX(⑥商品照会CSV!$AN$2:$AN$3001,MATCH($C1706,⑥商品照会CSV!$A$2:$A$3001,0))=1,"バラ",IF(INDEX(⑥商品照会CSV!$AM$2:$AM$3001,MATCH($C1706,⑥商品照会CSV!$A$2:$A$3001,0))=1,"中間包装","ケース")),"ケース"))</f>
        <v/>
      </c>
      <c r="P1706" s="18"/>
      <c r="Q1706" s="14"/>
      <c r="R1706" s="17" t="str">
        <f aca="false">IF($C1706="","",N($Q1706)*N($K1706))</f>
        <v/>
      </c>
    </row>
    <row r="1707" customFormat="false" ht="15" hidden="false" customHeight="false" outlineLevel="0" collapsed="false">
      <c r="B1707" s="12" t="n">
        <v>1702</v>
      </c>
      <c r="C1707" s="36" t="str">
        <f aca="false">IF(①在庫CSV_発注日!$M1703="","",①在庫CSV_発注日!$M1703&amp;"")</f>
        <v/>
      </c>
      <c r="D1707" s="12" t="str">
        <f aca="false">IF($C1707="","",①在庫CSV_発注日!$N1703)</f>
        <v/>
      </c>
      <c r="E1707" s="12" t="str">
        <f aca="false">IF($C1707="","",①在庫CSV_発注日!$H1703)</f>
        <v/>
      </c>
      <c r="F1707" s="12" t="str">
        <f aca="false">IF($C1707="","",①在庫CSV_発注日!$L1703)</f>
        <v/>
      </c>
      <c r="G1707" s="18"/>
      <c r="H1707" s="17" t="str">
        <f aca="false">IF($C1707="","",N(①在庫CSV_発注日!$Z1703))</f>
        <v/>
      </c>
      <c r="I1707" s="37" t="str">
        <f aca="false">IF($C1707="","",SUMIFS(⑤減算マスタCSV!$L$2:$L$8001,⑤減算マスタCSV!$F$2:$F$8001,$C1707,⑤減算マスタCSV!$K$2:$K$8001,1))</f>
        <v/>
      </c>
      <c r="J1707" s="17" t="str">
        <f aca="false">IF($C1707="","",IFERROR(INDEX(⑤減算マスタCSV!$H$2:$H$8001,MATCH($C1707,⑤減算マスタCSV!$F$2:$F$8001,0)),1))</f>
        <v/>
      </c>
      <c r="K1707" s="17" t="str">
        <f aca="false">IF($C1707="","",MAX(1,IFERROR(INDEX(⑥商品照会CSV!$M$2:$M$3001,MATCH($C1707,⑥商品照会CSV!$A$2:$A$3001,0)),1)))</f>
        <v/>
      </c>
      <c r="L1707" s="40" t="str">
        <f aca="false">IF($C1707="","",IFERROR(INDEX(⑥商品照会CSV!$Q$2:$Q$3001,MATCH($C1707,⑥商品照会CSV!$A$2:$A$3001,0)),0))</f>
        <v/>
      </c>
      <c r="M1707" s="40" t="str">
        <f aca="false">IF($C1707="","",N($L1707)*N($K1707))</f>
        <v/>
      </c>
      <c r="N1707" s="17" t="str">
        <f aca="false">IF($C1707="","",MAX(1,IFERROR(INDEX(⑥商品照会CSV!$AK$2:$AK$3001,MATCH($C1707,⑥商品照会CSV!$A$2:$A$3001,0)),1)))</f>
        <v/>
      </c>
      <c r="O1707" s="12" t="str">
        <f aca="false">IF($C1707="","",IFERROR(IF(INDEX(⑥商品照会CSV!$AN$2:$AN$3001,MATCH($C1707,⑥商品照会CSV!$A$2:$A$3001,0))=1,"バラ",IF(INDEX(⑥商品照会CSV!$AM$2:$AM$3001,MATCH($C1707,⑥商品照会CSV!$A$2:$A$3001,0))=1,"中間包装","ケース")),"ケース"))</f>
        <v/>
      </c>
      <c r="P1707" s="18"/>
      <c r="Q1707" s="14"/>
      <c r="R1707" s="17" t="str">
        <f aca="false">IF($C1707="","",N($Q1707)*N($K1707))</f>
        <v/>
      </c>
    </row>
    <row r="1708" customFormat="false" ht="15" hidden="false" customHeight="false" outlineLevel="0" collapsed="false">
      <c r="B1708" s="12" t="n">
        <v>1703</v>
      </c>
      <c r="C1708" s="36" t="str">
        <f aca="false">IF(①在庫CSV_発注日!$M1704="","",①在庫CSV_発注日!$M1704&amp;"")</f>
        <v/>
      </c>
      <c r="D1708" s="12" t="str">
        <f aca="false">IF($C1708="","",①在庫CSV_発注日!$N1704)</f>
        <v/>
      </c>
      <c r="E1708" s="12" t="str">
        <f aca="false">IF($C1708="","",①在庫CSV_発注日!$H1704)</f>
        <v/>
      </c>
      <c r="F1708" s="12" t="str">
        <f aca="false">IF($C1708="","",①在庫CSV_発注日!$L1704)</f>
        <v/>
      </c>
      <c r="G1708" s="18"/>
      <c r="H1708" s="17" t="str">
        <f aca="false">IF($C1708="","",N(①在庫CSV_発注日!$Z1704))</f>
        <v/>
      </c>
      <c r="I1708" s="37" t="str">
        <f aca="false">IF($C1708="","",SUMIFS(⑤減算マスタCSV!$L$2:$L$8001,⑤減算マスタCSV!$F$2:$F$8001,$C1708,⑤減算マスタCSV!$K$2:$K$8001,1))</f>
        <v/>
      </c>
      <c r="J1708" s="17" t="str">
        <f aca="false">IF($C1708="","",IFERROR(INDEX(⑤減算マスタCSV!$H$2:$H$8001,MATCH($C1708,⑤減算マスタCSV!$F$2:$F$8001,0)),1))</f>
        <v/>
      </c>
      <c r="K1708" s="17" t="str">
        <f aca="false">IF($C1708="","",MAX(1,IFERROR(INDEX(⑥商品照会CSV!$M$2:$M$3001,MATCH($C1708,⑥商品照会CSV!$A$2:$A$3001,0)),1)))</f>
        <v/>
      </c>
      <c r="L1708" s="40" t="str">
        <f aca="false">IF($C1708="","",IFERROR(INDEX(⑥商品照会CSV!$Q$2:$Q$3001,MATCH($C1708,⑥商品照会CSV!$A$2:$A$3001,0)),0))</f>
        <v/>
      </c>
      <c r="M1708" s="40" t="str">
        <f aca="false">IF($C1708="","",N($L1708)*N($K1708))</f>
        <v/>
      </c>
      <c r="N1708" s="17" t="str">
        <f aca="false">IF($C1708="","",MAX(1,IFERROR(INDEX(⑥商品照会CSV!$AK$2:$AK$3001,MATCH($C1708,⑥商品照会CSV!$A$2:$A$3001,0)),1)))</f>
        <v/>
      </c>
      <c r="O1708" s="12" t="str">
        <f aca="false">IF($C1708="","",IFERROR(IF(INDEX(⑥商品照会CSV!$AN$2:$AN$3001,MATCH($C1708,⑥商品照会CSV!$A$2:$A$3001,0))=1,"バラ",IF(INDEX(⑥商品照会CSV!$AM$2:$AM$3001,MATCH($C1708,⑥商品照会CSV!$A$2:$A$3001,0))=1,"中間包装","ケース")),"ケース"))</f>
        <v/>
      </c>
      <c r="P1708" s="18"/>
      <c r="Q1708" s="14"/>
      <c r="R1708" s="17" t="str">
        <f aca="false">IF($C1708="","",N($Q1708)*N($K1708))</f>
        <v/>
      </c>
    </row>
    <row r="1709" customFormat="false" ht="15" hidden="false" customHeight="false" outlineLevel="0" collapsed="false">
      <c r="B1709" s="12" t="n">
        <v>1704</v>
      </c>
      <c r="C1709" s="36" t="str">
        <f aca="false">IF(①在庫CSV_発注日!$M1705="","",①在庫CSV_発注日!$M1705&amp;"")</f>
        <v/>
      </c>
      <c r="D1709" s="12" t="str">
        <f aca="false">IF($C1709="","",①在庫CSV_発注日!$N1705)</f>
        <v/>
      </c>
      <c r="E1709" s="12" t="str">
        <f aca="false">IF($C1709="","",①在庫CSV_発注日!$H1705)</f>
        <v/>
      </c>
      <c r="F1709" s="12" t="str">
        <f aca="false">IF($C1709="","",①在庫CSV_発注日!$L1705)</f>
        <v/>
      </c>
      <c r="G1709" s="18"/>
      <c r="H1709" s="17" t="str">
        <f aca="false">IF($C1709="","",N(①在庫CSV_発注日!$Z1705))</f>
        <v/>
      </c>
      <c r="I1709" s="37" t="str">
        <f aca="false">IF($C1709="","",SUMIFS(⑤減算マスタCSV!$L$2:$L$8001,⑤減算マスタCSV!$F$2:$F$8001,$C1709,⑤減算マスタCSV!$K$2:$K$8001,1))</f>
        <v/>
      </c>
      <c r="J1709" s="17" t="str">
        <f aca="false">IF($C1709="","",IFERROR(INDEX(⑤減算マスタCSV!$H$2:$H$8001,MATCH($C1709,⑤減算マスタCSV!$F$2:$F$8001,0)),1))</f>
        <v/>
      </c>
      <c r="K1709" s="17" t="str">
        <f aca="false">IF($C1709="","",MAX(1,IFERROR(INDEX(⑥商品照会CSV!$M$2:$M$3001,MATCH($C1709,⑥商品照会CSV!$A$2:$A$3001,0)),1)))</f>
        <v/>
      </c>
      <c r="L1709" s="40" t="str">
        <f aca="false">IF($C1709="","",IFERROR(INDEX(⑥商品照会CSV!$Q$2:$Q$3001,MATCH($C1709,⑥商品照会CSV!$A$2:$A$3001,0)),0))</f>
        <v/>
      </c>
      <c r="M1709" s="40" t="str">
        <f aca="false">IF($C1709="","",N($L1709)*N($K1709))</f>
        <v/>
      </c>
      <c r="N1709" s="17" t="str">
        <f aca="false">IF($C1709="","",MAX(1,IFERROR(INDEX(⑥商品照会CSV!$AK$2:$AK$3001,MATCH($C1709,⑥商品照会CSV!$A$2:$A$3001,0)),1)))</f>
        <v/>
      </c>
      <c r="O1709" s="12" t="str">
        <f aca="false">IF($C1709="","",IFERROR(IF(INDEX(⑥商品照会CSV!$AN$2:$AN$3001,MATCH($C1709,⑥商品照会CSV!$A$2:$A$3001,0))=1,"バラ",IF(INDEX(⑥商品照会CSV!$AM$2:$AM$3001,MATCH($C1709,⑥商品照会CSV!$A$2:$A$3001,0))=1,"中間包装","ケース")),"ケース"))</f>
        <v/>
      </c>
      <c r="P1709" s="18"/>
      <c r="Q1709" s="14"/>
      <c r="R1709" s="17" t="str">
        <f aca="false">IF($C1709="","",N($Q1709)*N($K1709))</f>
        <v/>
      </c>
    </row>
    <row r="1710" customFormat="false" ht="15" hidden="false" customHeight="false" outlineLevel="0" collapsed="false">
      <c r="B1710" s="12" t="n">
        <v>1705</v>
      </c>
      <c r="C1710" s="36" t="str">
        <f aca="false">IF(①在庫CSV_発注日!$M1706="","",①在庫CSV_発注日!$M1706&amp;"")</f>
        <v/>
      </c>
      <c r="D1710" s="12" t="str">
        <f aca="false">IF($C1710="","",①在庫CSV_発注日!$N1706)</f>
        <v/>
      </c>
      <c r="E1710" s="12" t="str">
        <f aca="false">IF($C1710="","",①在庫CSV_発注日!$H1706)</f>
        <v/>
      </c>
      <c r="F1710" s="12" t="str">
        <f aca="false">IF($C1710="","",①在庫CSV_発注日!$L1706)</f>
        <v/>
      </c>
      <c r="G1710" s="18"/>
      <c r="H1710" s="17" t="str">
        <f aca="false">IF($C1710="","",N(①在庫CSV_発注日!$Z1706))</f>
        <v/>
      </c>
      <c r="I1710" s="37" t="str">
        <f aca="false">IF($C1710="","",SUMIFS(⑤減算マスタCSV!$L$2:$L$8001,⑤減算マスタCSV!$F$2:$F$8001,$C1710,⑤減算マスタCSV!$K$2:$K$8001,1))</f>
        <v/>
      </c>
      <c r="J1710" s="17" t="str">
        <f aca="false">IF($C1710="","",IFERROR(INDEX(⑤減算マスタCSV!$H$2:$H$8001,MATCH($C1710,⑤減算マスタCSV!$F$2:$F$8001,0)),1))</f>
        <v/>
      </c>
      <c r="K1710" s="17" t="str">
        <f aca="false">IF($C1710="","",MAX(1,IFERROR(INDEX(⑥商品照会CSV!$M$2:$M$3001,MATCH($C1710,⑥商品照会CSV!$A$2:$A$3001,0)),1)))</f>
        <v/>
      </c>
      <c r="L1710" s="40" t="str">
        <f aca="false">IF($C1710="","",IFERROR(INDEX(⑥商品照会CSV!$Q$2:$Q$3001,MATCH($C1710,⑥商品照会CSV!$A$2:$A$3001,0)),0))</f>
        <v/>
      </c>
      <c r="M1710" s="40" t="str">
        <f aca="false">IF($C1710="","",N($L1710)*N($K1710))</f>
        <v/>
      </c>
      <c r="N1710" s="17" t="str">
        <f aca="false">IF($C1710="","",MAX(1,IFERROR(INDEX(⑥商品照会CSV!$AK$2:$AK$3001,MATCH($C1710,⑥商品照会CSV!$A$2:$A$3001,0)),1)))</f>
        <v/>
      </c>
      <c r="O1710" s="12" t="str">
        <f aca="false">IF($C1710="","",IFERROR(IF(INDEX(⑥商品照会CSV!$AN$2:$AN$3001,MATCH($C1710,⑥商品照会CSV!$A$2:$A$3001,0))=1,"バラ",IF(INDEX(⑥商品照会CSV!$AM$2:$AM$3001,MATCH($C1710,⑥商品照会CSV!$A$2:$A$3001,0))=1,"中間包装","ケース")),"ケース"))</f>
        <v/>
      </c>
      <c r="P1710" s="18"/>
      <c r="Q1710" s="14"/>
      <c r="R1710" s="17" t="str">
        <f aca="false">IF($C1710="","",N($Q1710)*N($K1710))</f>
        <v/>
      </c>
    </row>
    <row r="1711" customFormat="false" ht="15" hidden="false" customHeight="false" outlineLevel="0" collapsed="false">
      <c r="B1711" s="12" t="n">
        <v>1706</v>
      </c>
      <c r="C1711" s="36" t="str">
        <f aca="false">IF(①在庫CSV_発注日!$M1707="","",①在庫CSV_発注日!$M1707&amp;"")</f>
        <v/>
      </c>
      <c r="D1711" s="12" t="str">
        <f aca="false">IF($C1711="","",①在庫CSV_発注日!$N1707)</f>
        <v/>
      </c>
      <c r="E1711" s="12" t="str">
        <f aca="false">IF($C1711="","",①在庫CSV_発注日!$H1707)</f>
        <v/>
      </c>
      <c r="F1711" s="12" t="str">
        <f aca="false">IF($C1711="","",①在庫CSV_発注日!$L1707)</f>
        <v/>
      </c>
      <c r="G1711" s="18"/>
      <c r="H1711" s="17" t="str">
        <f aca="false">IF($C1711="","",N(①在庫CSV_発注日!$Z1707))</f>
        <v/>
      </c>
      <c r="I1711" s="37" t="str">
        <f aca="false">IF($C1711="","",SUMIFS(⑤減算マスタCSV!$L$2:$L$8001,⑤減算マスタCSV!$F$2:$F$8001,$C1711,⑤減算マスタCSV!$K$2:$K$8001,1))</f>
        <v/>
      </c>
      <c r="J1711" s="17" t="str">
        <f aca="false">IF($C1711="","",IFERROR(INDEX(⑤減算マスタCSV!$H$2:$H$8001,MATCH($C1711,⑤減算マスタCSV!$F$2:$F$8001,0)),1))</f>
        <v/>
      </c>
      <c r="K1711" s="17" t="str">
        <f aca="false">IF($C1711="","",MAX(1,IFERROR(INDEX(⑥商品照会CSV!$M$2:$M$3001,MATCH($C1711,⑥商品照会CSV!$A$2:$A$3001,0)),1)))</f>
        <v/>
      </c>
      <c r="L1711" s="40" t="str">
        <f aca="false">IF($C1711="","",IFERROR(INDEX(⑥商品照会CSV!$Q$2:$Q$3001,MATCH($C1711,⑥商品照会CSV!$A$2:$A$3001,0)),0))</f>
        <v/>
      </c>
      <c r="M1711" s="40" t="str">
        <f aca="false">IF($C1711="","",N($L1711)*N($K1711))</f>
        <v/>
      </c>
      <c r="N1711" s="17" t="str">
        <f aca="false">IF($C1711="","",MAX(1,IFERROR(INDEX(⑥商品照会CSV!$AK$2:$AK$3001,MATCH($C1711,⑥商品照会CSV!$A$2:$A$3001,0)),1)))</f>
        <v/>
      </c>
      <c r="O1711" s="12" t="str">
        <f aca="false">IF($C1711="","",IFERROR(IF(INDEX(⑥商品照会CSV!$AN$2:$AN$3001,MATCH($C1711,⑥商品照会CSV!$A$2:$A$3001,0))=1,"バラ",IF(INDEX(⑥商品照会CSV!$AM$2:$AM$3001,MATCH($C1711,⑥商品照会CSV!$A$2:$A$3001,0))=1,"中間包装","ケース")),"ケース"))</f>
        <v/>
      </c>
      <c r="P1711" s="18"/>
      <c r="Q1711" s="14"/>
      <c r="R1711" s="17" t="str">
        <f aca="false">IF($C1711="","",N($Q1711)*N($K1711))</f>
        <v/>
      </c>
    </row>
    <row r="1712" customFormat="false" ht="15" hidden="false" customHeight="false" outlineLevel="0" collapsed="false">
      <c r="B1712" s="12" t="n">
        <v>1707</v>
      </c>
      <c r="C1712" s="36" t="str">
        <f aca="false">IF(①在庫CSV_発注日!$M1708="","",①在庫CSV_発注日!$M1708&amp;"")</f>
        <v/>
      </c>
      <c r="D1712" s="12" t="str">
        <f aca="false">IF($C1712="","",①在庫CSV_発注日!$N1708)</f>
        <v/>
      </c>
      <c r="E1712" s="12" t="str">
        <f aca="false">IF($C1712="","",①在庫CSV_発注日!$H1708)</f>
        <v/>
      </c>
      <c r="F1712" s="12" t="str">
        <f aca="false">IF($C1712="","",①在庫CSV_発注日!$L1708)</f>
        <v/>
      </c>
      <c r="G1712" s="18"/>
      <c r="H1712" s="17" t="str">
        <f aca="false">IF($C1712="","",N(①在庫CSV_発注日!$Z1708))</f>
        <v/>
      </c>
      <c r="I1712" s="37" t="str">
        <f aca="false">IF($C1712="","",SUMIFS(⑤減算マスタCSV!$L$2:$L$8001,⑤減算マスタCSV!$F$2:$F$8001,$C1712,⑤減算マスタCSV!$K$2:$K$8001,1))</f>
        <v/>
      </c>
      <c r="J1712" s="17" t="str">
        <f aca="false">IF($C1712="","",IFERROR(INDEX(⑤減算マスタCSV!$H$2:$H$8001,MATCH($C1712,⑤減算マスタCSV!$F$2:$F$8001,0)),1))</f>
        <v/>
      </c>
      <c r="K1712" s="17" t="str">
        <f aca="false">IF($C1712="","",MAX(1,IFERROR(INDEX(⑥商品照会CSV!$M$2:$M$3001,MATCH($C1712,⑥商品照会CSV!$A$2:$A$3001,0)),1)))</f>
        <v/>
      </c>
      <c r="L1712" s="40" t="str">
        <f aca="false">IF($C1712="","",IFERROR(INDEX(⑥商品照会CSV!$Q$2:$Q$3001,MATCH($C1712,⑥商品照会CSV!$A$2:$A$3001,0)),0))</f>
        <v/>
      </c>
      <c r="M1712" s="40" t="str">
        <f aca="false">IF($C1712="","",N($L1712)*N($K1712))</f>
        <v/>
      </c>
      <c r="N1712" s="17" t="str">
        <f aca="false">IF($C1712="","",MAX(1,IFERROR(INDEX(⑥商品照会CSV!$AK$2:$AK$3001,MATCH($C1712,⑥商品照会CSV!$A$2:$A$3001,0)),1)))</f>
        <v/>
      </c>
      <c r="O1712" s="12" t="str">
        <f aca="false">IF($C1712="","",IFERROR(IF(INDEX(⑥商品照会CSV!$AN$2:$AN$3001,MATCH($C1712,⑥商品照会CSV!$A$2:$A$3001,0))=1,"バラ",IF(INDEX(⑥商品照会CSV!$AM$2:$AM$3001,MATCH($C1712,⑥商品照会CSV!$A$2:$A$3001,0))=1,"中間包装","ケース")),"ケース"))</f>
        <v/>
      </c>
      <c r="P1712" s="18"/>
      <c r="Q1712" s="14"/>
      <c r="R1712" s="17" t="str">
        <f aca="false">IF($C1712="","",N($Q1712)*N($K1712))</f>
        <v/>
      </c>
    </row>
    <row r="1713" customFormat="false" ht="15" hidden="false" customHeight="false" outlineLevel="0" collapsed="false">
      <c r="B1713" s="12" t="n">
        <v>1708</v>
      </c>
      <c r="C1713" s="36" t="str">
        <f aca="false">IF(①在庫CSV_発注日!$M1709="","",①在庫CSV_発注日!$M1709&amp;"")</f>
        <v/>
      </c>
      <c r="D1713" s="12" t="str">
        <f aca="false">IF($C1713="","",①在庫CSV_発注日!$N1709)</f>
        <v/>
      </c>
      <c r="E1713" s="12" t="str">
        <f aca="false">IF($C1713="","",①在庫CSV_発注日!$H1709)</f>
        <v/>
      </c>
      <c r="F1713" s="12" t="str">
        <f aca="false">IF($C1713="","",①在庫CSV_発注日!$L1709)</f>
        <v/>
      </c>
      <c r="G1713" s="18"/>
      <c r="H1713" s="17" t="str">
        <f aca="false">IF($C1713="","",N(①在庫CSV_発注日!$Z1709))</f>
        <v/>
      </c>
      <c r="I1713" s="37" t="str">
        <f aca="false">IF($C1713="","",SUMIFS(⑤減算マスタCSV!$L$2:$L$8001,⑤減算マスタCSV!$F$2:$F$8001,$C1713,⑤減算マスタCSV!$K$2:$K$8001,1))</f>
        <v/>
      </c>
      <c r="J1713" s="17" t="str">
        <f aca="false">IF($C1713="","",IFERROR(INDEX(⑤減算マスタCSV!$H$2:$H$8001,MATCH($C1713,⑤減算マスタCSV!$F$2:$F$8001,0)),1))</f>
        <v/>
      </c>
      <c r="K1713" s="17" t="str">
        <f aca="false">IF($C1713="","",MAX(1,IFERROR(INDEX(⑥商品照会CSV!$M$2:$M$3001,MATCH($C1713,⑥商品照会CSV!$A$2:$A$3001,0)),1)))</f>
        <v/>
      </c>
      <c r="L1713" s="40" t="str">
        <f aca="false">IF($C1713="","",IFERROR(INDEX(⑥商品照会CSV!$Q$2:$Q$3001,MATCH($C1713,⑥商品照会CSV!$A$2:$A$3001,0)),0))</f>
        <v/>
      </c>
      <c r="M1713" s="40" t="str">
        <f aca="false">IF($C1713="","",N($L1713)*N($K1713))</f>
        <v/>
      </c>
      <c r="N1713" s="17" t="str">
        <f aca="false">IF($C1713="","",MAX(1,IFERROR(INDEX(⑥商品照会CSV!$AK$2:$AK$3001,MATCH($C1713,⑥商品照会CSV!$A$2:$A$3001,0)),1)))</f>
        <v/>
      </c>
      <c r="O1713" s="12" t="str">
        <f aca="false">IF($C1713="","",IFERROR(IF(INDEX(⑥商品照会CSV!$AN$2:$AN$3001,MATCH($C1713,⑥商品照会CSV!$A$2:$A$3001,0))=1,"バラ",IF(INDEX(⑥商品照会CSV!$AM$2:$AM$3001,MATCH($C1713,⑥商品照会CSV!$A$2:$A$3001,0))=1,"中間包装","ケース")),"ケース"))</f>
        <v/>
      </c>
      <c r="P1713" s="18"/>
      <c r="Q1713" s="14"/>
      <c r="R1713" s="17" t="str">
        <f aca="false">IF($C1713="","",N($Q1713)*N($K1713))</f>
        <v/>
      </c>
    </row>
    <row r="1714" customFormat="false" ht="15" hidden="false" customHeight="false" outlineLevel="0" collapsed="false">
      <c r="B1714" s="12" t="n">
        <v>1709</v>
      </c>
      <c r="C1714" s="36" t="str">
        <f aca="false">IF(①在庫CSV_発注日!$M1710="","",①在庫CSV_発注日!$M1710&amp;"")</f>
        <v/>
      </c>
      <c r="D1714" s="12" t="str">
        <f aca="false">IF($C1714="","",①在庫CSV_発注日!$N1710)</f>
        <v/>
      </c>
      <c r="E1714" s="12" t="str">
        <f aca="false">IF($C1714="","",①在庫CSV_発注日!$H1710)</f>
        <v/>
      </c>
      <c r="F1714" s="12" t="str">
        <f aca="false">IF($C1714="","",①在庫CSV_発注日!$L1710)</f>
        <v/>
      </c>
      <c r="G1714" s="18"/>
      <c r="H1714" s="17" t="str">
        <f aca="false">IF($C1714="","",N(①在庫CSV_発注日!$Z1710))</f>
        <v/>
      </c>
      <c r="I1714" s="37" t="str">
        <f aca="false">IF($C1714="","",SUMIFS(⑤減算マスタCSV!$L$2:$L$8001,⑤減算マスタCSV!$F$2:$F$8001,$C1714,⑤減算マスタCSV!$K$2:$K$8001,1))</f>
        <v/>
      </c>
      <c r="J1714" s="17" t="str">
        <f aca="false">IF($C1714="","",IFERROR(INDEX(⑤減算マスタCSV!$H$2:$H$8001,MATCH($C1714,⑤減算マスタCSV!$F$2:$F$8001,0)),1))</f>
        <v/>
      </c>
      <c r="K1714" s="17" t="str">
        <f aca="false">IF($C1714="","",MAX(1,IFERROR(INDEX(⑥商品照会CSV!$M$2:$M$3001,MATCH($C1714,⑥商品照会CSV!$A$2:$A$3001,0)),1)))</f>
        <v/>
      </c>
      <c r="L1714" s="40" t="str">
        <f aca="false">IF($C1714="","",IFERROR(INDEX(⑥商品照会CSV!$Q$2:$Q$3001,MATCH($C1714,⑥商品照会CSV!$A$2:$A$3001,0)),0))</f>
        <v/>
      </c>
      <c r="M1714" s="40" t="str">
        <f aca="false">IF($C1714="","",N($L1714)*N($K1714))</f>
        <v/>
      </c>
      <c r="N1714" s="17" t="str">
        <f aca="false">IF($C1714="","",MAX(1,IFERROR(INDEX(⑥商品照会CSV!$AK$2:$AK$3001,MATCH($C1714,⑥商品照会CSV!$A$2:$A$3001,0)),1)))</f>
        <v/>
      </c>
      <c r="O1714" s="12" t="str">
        <f aca="false">IF($C1714="","",IFERROR(IF(INDEX(⑥商品照会CSV!$AN$2:$AN$3001,MATCH($C1714,⑥商品照会CSV!$A$2:$A$3001,0))=1,"バラ",IF(INDEX(⑥商品照会CSV!$AM$2:$AM$3001,MATCH($C1714,⑥商品照会CSV!$A$2:$A$3001,0))=1,"中間包装","ケース")),"ケース"))</f>
        <v/>
      </c>
      <c r="P1714" s="18"/>
      <c r="Q1714" s="14"/>
      <c r="R1714" s="17" t="str">
        <f aca="false">IF($C1714="","",N($Q1714)*N($K1714))</f>
        <v/>
      </c>
    </row>
    <row r="1715" customFormat="false" ht="15" hidden="false" customHeight="false" outlineLevel="0" collapsed="false">
      <c r="B1715" s="12" t="n">
        <v>1710</v>
      </c>
      <c r="C1715" s="36" t="str">
        <f aca="false">IF(①在庫CSV_発注日!$M1711="","",①在庫CSV_発注日!$M1711&amp;"")</f>
        <v/>
      </c>
      <c r="D1715" s="12" t="str">
        <f aca="false">IF($C1715="","",①在庫CSV_発注日!$N1711)</f>
        <v/>
      </c>
      <c r="E1715" s="12" t="str">
        <f aca="false">IF($C1715="","",①在庫CSV_発注日!$H1711)</f>
        <v/>
      </c>
      <c r="F1715" s="12" t="str">
        <f aca="false">IF($C1715="","",①在庫CSV_発注日!$L1711)</f>
        <v/>
      </c>
      <c r="G1715" s="18"/>
      <c r="H1715" s="17" t="str">
        <f aca="false">IF($C1715="","",N(①在庫CSV_発注日!$Z1711))</f>
        <v/>
      </c>
      <c r="I1715" s="37" t="str">
        <f aca="false">IF($C1715="","",SUMIFS(⑤減算マスタCSV!$L$2:$L$8001,⑤減算マスタCSV!$F$2:$F$8001,$C1715,⑤減算マスタCSV!$K$2:$K$8001,1))</f>
        <v/>
      </c>
      <c r="J1715" s="17" t="str">
        <f aca="false">IF($C1715="","",IFERROR(INDEX(⑤減算マスタCSV!$H$2:$H$8001,MATCH($C1715,⑤減算マスタCSV!$F$2:$F$8001,0)),1))</f>
        <v/>
      </c>
      <c r="K1715" s="17" t="str">
        <f aca="false">IF($C1715="","",MAX(1,IFERROR(INDEX(⑥商品照会CSV!$M$2:$M$3001,MATCH($C1715,⑥商品照会CSV!$A$2:$A$3001,0)),1)))</f>
        <v/>
      </c>
      <c r="L1715" s="40" t="str">
        <f aca="false">IF($C1715="","",IFERROR(INDEX(⑥商品照会CSV!$Q$2:$Q$3001,MATCH($C1715,⑥商品照会CSV!$A$2:$A$3001,0)),0))</f>
        <v/>
      </c>
      <c r="M1715" s="40" t="str">
        <f aca="false">IF($C1715="","",N($L1715)*N($K1715))</f>
        <v/>
      </c>
      <c r="N1715" s="17" t="str">
        <f aca="false">IF($C1715="","",MAX(1,IFERROR(INDEX(⑥商品照会CSV!$AK$2:$AK$3001,MATCH($C1715,⑥商品照会CSV!$A$2:$A$3001,0)),1)))</f>
        <v/>
      </c>
      <c r="O1715" s="12" t="str">
        <f aca="false">IF($C1715="","",IFERROR(IF(INDEX(⑥商品照会CSV!$AN$2:$AN$3001,MATCH($C1715,⑥商品照会CSV!$A$2:$A$3001,0))=1,"バラ",IF(INDEX(⑥商品照会CSV!$AM$2:$AM$3001,MATCH($C1715,⑥商品照会CSV!$A$2:$A$3001,0))=1,"中間包装","ケース")),"ケース"))</f>
        <v/>
      </c>
      <c r="P1715" s="18"/>
      <c r="Q1715" s="14"/>
      <c r="R1715" s="17" t="str">
        <f aca="false">IF($C1715="","",N($Q1715)*N($K1715))</f>
        <v/>
      </c>
    </row>
    <row r="1716" customFormat="false" ht="15" hidden="false" customHeight="false" outlineLevel="0" collapsed="false">
      <c r="B1716" s="12" t="n">
        <v>1711</v>
      </c>
      <c r="C1716" s="36" t="str">
        <f aca="false">IF(①在庫CSV_発注日!$M1712="","",①在庫CSV_発注日!$M1712&amp;"")</f>
        <v/>
      </c>
      <c r="D1716" s="12" t="str">
        <f aca="false">IF($C1716="","",①在庫CSV_発注日!$N1712)</f>
        <v/>
      </c>
      <c r="E1716" s="12" t="str">
        <f aca="false">IF($C1716="","",①在庫CSV_発注日!$H1712)</f>
        <v/>
      </c>
      <c r="F1716" s="12" t="str">
        <f aca="false">IF($C1716="","",①在庫CSV_発注日!$L1712)</f>
        <v/>
      </c>
      <c r="G1716" s="18"/>
      <c r="H1716" s="17" t="str">
        <f aca="false">IF($C1716="","",N(①在庫CSV_発注日!$Z1712))</f>
        <v/>
      </c>
      <c r="I1716" s="37" t="str">
        <f aca="false">IF($C1716="","",SUMIFS(⑤減算マスタCSV!$L$2:$L$8001,⑤減算マスタCSV!$F$2:$F$8001,$C1716,⑤減算マスタCSV!$K$2:$K$8001,1))</f>
        <v/>
      </c>
      <c r="J1716" s="17" t="str">
        <f aca="false">IF($C1716="","",IFERROR(INDEX(⑤減算マスタCSV!$H$2:$H$8001,MATCH($C1716,⑤減算マスタCSV!$F$2:$F$8001,0)),1))</f>
        <v/>
      </c>
      <c r="K1716" s="17" t="str">
        <f aca="false">IF($C1716="","",MAX(1,IFERROR(INDEX(⑥商品照会CSV!$M$2:$M$3001,MATCH($C1716,⑥商品照会CSV!$A$2:$A$3001,0)),1)))</f>
        <v/>
      </c>
      <c r="L1716" s="40" t="str">
        <f aca="false">IF($C1716="","",IFERROR(INDEX(⑥商品照会CSV!$Q$2:$Q$3001,MATCH($C1716,⑥商品照会CSV!$A$2:$A$3001,0)),0))</f>
        <v/>
      </c>
      <c r="M1716" s="40" t="str">
        <f aca="false">IF($C1716="","",N($L1716)*N($K1716))</f>
        <v/>
      </c>
      <c r="N1716" s="17" t="str">
        <f aca="false">IF($C1716="","",MAX(1,IFERROR(INDEX(⑥商品照会CSV!$AK$2:$AK$3001,MATCH($C1716,⑥商品照会CSV!$A$2:$A$3001,0)),1)))</f>
        <v/>
      </c>
      <c r="O1716" s="12" t="str">
        <f aca="false">IF($C1716="","",IFERROR(IF(INDEX(⑥商品照会CSV!$AN$2:$AN$3001,MATCH($C1716,⑥商品照会CSV!$A$2:$A$3001,0))=1,"バラ",IF(INDEX(⑥商品照会CSV!$AM$2:$AM$3001,MATCH($C1716,⑥商品照会CSV!$A$2:$A$3001,0))=1,"中間包装","ケース")),"ケース"))</f>
        <v/>
      </c>
      <c r="P1716" s="18"/>
      <c r="Q1716" s="14"/>
      <c r="R1716" s="17" t="str">
        <f aca="false">IF($C1716="","",N($Q1716)*N($K1716))</f>
        <v/>
      </c>
    </row>
    <row r="1717" customFormat="false" ht="15" hidden="false" customHeight="false" outlineLevel="0" collapsed="false">
      <c r="B1717" s="12" t="n">
        <v>1712</v>
      </c>
      <c r="C1717" s="36" t="str">
        <f aca="false">IF(①在庫CSV_発注日!$M1713="","",①在庫CSV_発注日!$M1713&amp;"")</f>
        <v/>
      </c>
      <c r="D1717" s="12" t="str">
        <f aca="false">IF($C1717="","",①在庫CSV_発注日!$N1713)</f>
        <v/>
      </c>
      <c r="E1717" s="12" t="str">
        <f aca="false">IF($C1717="","",①在庫CSV_発注日!$H1713)</f>
        <v/>
      </c>
      <c r="F1717" s="12" t="str">
        <f aca="false">IF($C1717="","",①在庫CSV_発注日!$L1713)</f>
        <v/>
      </c>
      <c r="G1717" s="18"/>
      <c r="H1717" s="17" t="str">
        <f aca="false">IF($C1717="","",N(①在庫CSV_発注日!$Z1713))</f>
        <v/>
      </c>
      <c r="I1717" s="37" t="str">
        <f aca="false">IF($C1717="","",SUMIFS(⑤減算マスタCSV!$L$2:$L$8001,⑤減算マスタCSV!$F$2:$F$8001,$C1717,⑤減算マスタCSV!$K$2:$K$8001,1))</f>
        <v/>
      </c>
      <c r="J1717" s="17" t="str">
        <f aca="false">IF($C1717="","",IFERROR(INDEX(⑤減算マスタCSV!$H$2:$H$8001,MATCH($C1717,⑤減算マスタCSV!$F$2:$F$8001,0)),1))</f>
        <v/>
      </c>
      <c r="K1717" s="17" t="str">
        <f aca="false">IF($C1717="","",MAX(1,IFERROR(INDEX(⑥商品照会CSV!$M$2:$M$3001,MATCH($C1717,⑥商品照会CSV!$A$2:$A$3001,0)),1)))</f>
        <v/>
      </c>
      <c r="L1717" s="40" t="str">
        <f aca="false">IF($C1717="","",IFERROR(INDEX(⑥商品照会CSV!$Q$2:$Q$3001,MATCH($C1717,⑥商品照会CSV!$A$2:$A$3001,0)),0))</f>
        <v/>
      </c>
      <c r="M1717" s="40" t="str">
        <f aca="false">IF($C1717="","",N($L1717)*N($K1717))</f>
        <v/>
      </c>
      <c r="N1717" s="17" t="str">
        <f aca="false">IF($C1717="","",MAX(1,IFERROR(INDEX(⑥商品照会CSV!$AK$2:$AK$3001,MATCH($C1717,⑥商品照会CSV!$A$2:$A$3001,0)),1)))</f>
        <v/>
      </c>
      <c r="O1717" s="12" t="str">
        <f aca="false">IF($C1717="","",IFERROR(IF(INDEX(⑥商品照会CSV!$AN$2:$AN$3001,MATCH($C1717,⑥商品照会CSV!$A$2:$A$3001,0))=1,"バラ",IF(INDEX(⑥商品照会CSV!$AM$2:$AM$3001,MATCH($C1717,⑥商品照会CSV!$A$2:$A$3001,0))=1,"中間包装","ケース")),"ケース"))</f>
        <v/>
      </c>
      <c r="P1717" s="18"/>
      <c r="Q1717" s="14"/>
      <c r="R1717" s="17" t="str">
        <f aca="false">IF($C1717="","",N($Q1717)*N($K1717))</f>
        <v/>
      </c>
    </row>
    <row r="1718" customFormat="false" ht="15" hidden="false" customHeight="false" outlineLevel="0" collapsed="false">
      <c r="B1718" s="12" t="n">
        <v>1713</v>
      </c>
      <c r="C1718" s="36" t="str">
        <f aca="false">IF(①在庫CSV_発注日!$M1714="","",①在庫CSV_発注日!$M1714&amp;"")</f>
        <v/>
      </c>
      <c r="D1718" s="12" t="str">
        <f aca="false">IF($C1718="","",①在庫CSV_発注日!$N1714)</f>
        <v/>
      </c>
      <c r="E1718" s="12" t="str">
        <f aca="false">IF($C1718="","",①在庫CSV_発注日!$H1714)</f>
        <v/>
      </c>
      <c r="F1718" s="12" t="str">
        <f aca="false">IF($C1718="","",①在庫CSV_発注日!$L1714)</f>
        <v/>
      </c>
      <c r="G1718" s="18"/>
      <c r="H1718" s="17" t="str">
        <f aca="false">IF($C1718="","",N(①在庫CSV_発注日!$Z1714))</f>
        <v/>
      </c>
      <c r="I1718" s="37" t="str">
        <f aca="false">IF($C1718="","",SUMIFS(⑤減算マスタCSV!$L$2:$L$8001,⑤減算マスタCSV!$F$2:$F$8001,$C1718,⑤減算マスタCSV!$K$2:$K$8001,1))</f>
        <v/>
      </c>
      <c r="J1718" s="17" t="str">
        <f aca="false">IF($C1718="","",IFERROR(INDEX(⑤減算マスタCSV!$H$2:$H$8001,MATCH($C1718,⑤減算マスタCSV!$F$2:$F$8001,0)),1))</f>
        <v/>
      </c>
      <c r="K1718" s="17" t="str">
        <f aca="false">IF($C1718="","",MAX(1,IFERROR(INDEX(⑥商品照会CSV!$M$2:$M$3001,MATCH($C1718,⑥商品照会CSV!$A$2:$A$3001,0)),1)))</f>
        <v/>
      </c>
      <c r="L1718" s="40" t="str">
        <f aca="false">IF($C1718="","",IFERROR(INDEX(⑥商品照会CSV!$Q$2:$Q$3001,MATCH($C1718,⑥商品照会CSV!$A$2:$A$3001,0)),0))</f>
        <v/>
      </c>
      <c r="M1718" s="40" t="str">
        <f aca="false">IF($C1718="","",N($L1718)*N($K1718))</f>
        <v/>
      </c>
      <c r="N1718" s="17" t="str">
        <f aca="false">IF($C1718="","",MAX(1,IFERROR(INDEX(⑥商品照会CSV!$AK$2:$AK$3001,MATCH($C1718,⑥商品照会CSV!$A$2:$A$3001,0)),1)))</f>
        <v/>
      </c>
      <c r="O1718" s="12" t="str">
        <f aca="false">IF($C1718="","",IFERROR(IF(INDEX(⑥商品照会CSV!$AN$2:$AN$3001,MATCH($C1718,⑥商品照会CSV!$A$2:$A$3001,0))=1,"バラ",IF(INDEX(⑥商品照会CSV!$AM$2:$AM$3001,MATCH($C1718,⑥商品照会CSV!$A$2:$A$3001,0))=1,"中間包装","ケース")),"ケース"))</f>
        <v/>
      </c>
      <c r="P1718" s="18"/>
      <c r="Q1718" s="14"/>
      <c r="R1718" s="17" t="str">
        <f aca="false">IF($C1718="","",N($Q1718)*N($K1718))</f>
        <v/>
      </c>
    </row>
    <row r="1719" customFormat="false" ht="15" hidden="false" customHeight="false" outlineLevel="0" collapsed="false">
      <c r="B1719" s="12" t="n">
        <v>1714</v>
      </c>
      <c r="C1719" s="36" t="str">
        <f aca="false">IF(①在庫CSV_発注日!$M1715="","",①在庫CSV_発注日!$M1715&amp;"")</f>
        <v/>
      </c>
      <c r="D1719" s="12" t="str">
        <f aca="false">IF($C1719="","",①在庫CSV_発注日!$N1715)</f>
        <v/>
      </c>
      <c r="E1719" s="12" t="str">
        <f aca="false">IF($C1719="","",①在庫CSV_発注日!$H1715)</f>
        <v/>
      </c>
      <c r="F1719" s="12" t="str">
        <f aca="false">IF($C1719="","",①在庫CSV_発注日!$L1715)</f>
        <v/>
      </c>
      <c r="G1719" s="18"/>
      <c r="H1719" s="17" t="str">
        <f aca="false">IF($C1719="","",N(①在庫CSV_発注日!$Z1715))</f>
        <v/>
      </c>
      <c r="I1719" s="37" t="str">
        <f aca="false">IF($C1719="","",SUMIFS(⑤減算マスタCSV!$L$2:$L$8001,⑤減算マスタCSV!$F$2:$F$8001,$C1719,⑤減算マスタCSV!$K$2:$K$8001,1))</f>
        <v/>
      </c>
      <c r="J1719" s="17" t="str">
        <f aca="false">IF($C1719="","",IFERROR(INDEX(⑤減算マスタCSV!$H$2:$H$8001,MATCH($C1719,⑤減算マスタCSV!$F$2:$F$8001,0)),1))</f>
        <v/>
      </c>
      <c r="K1719" s="17" t="str">
        <f aca="false">IF($C1719="","",MAX(1,IFERROR(INDEX(⑥商品照会CSV!$M$2:$M$3001,MATCH($C1719,⑥商品照会CSV!$A$2:$A$3001,0)),1)))</f>
        <v/>
      </c>
      <c r="L1719" s="40" t="str">
        <f aca="false">IF($C1719="","",IFERROR(INDEX(⑥商品照会CSV!$Q$2:$Q$3001,MATCH($C1719,⑥商品照会CSV!$A$2:$A$3001,0)),0))</f>
        <v/>
      </c>
      <c r="M1719" s="40" t="str">
        <f aca="false">IF($C1719="","",N($L1719)*N($K1719))</f>
        <v/>
      </c>
      <c r="N1719" s="17" t="str">
        <f aca="false">IF($C1719="","",MAX(1,IFERROR(INDEX(⑥商品照会CSV!$AK$2:$AK$3001,MATCH($C1719,⑥商品照会CSV!$A$2:$A$3001,0)),1)))</f>
        <v/>
      </c>
      <c r="O1719" s="12" t="str">
        <f aca="false">IF($C1719="","",IFERROR(IF(INDEX(⑥商品照会CSV!$AN$2:$AN$3001,MATCH($C1719,⑥商品照会CSV!$A$2:$A$3001,0))=1,"バラ",IF(INDEX(⑥商品照会CSV!$AM$2:$AM$3001,MATCH($C1719,⑥商品照会CSV!$A$2:$A$3001,0))=1,"中間包装","ケース")),"ケース"))</f>
        <v/>
      </c>
      <c r="P1719" s="18"/>
      <c r="Q1719" s="14"/>
      <c r="R1719" s="17" t="str">
        <f aca="false">IF($C1719="","",N($Q1719)*N($K1719))</f>
        <v/>
      </c>
    </row>
    <row r="1720" customFormat="false" ht="15" hidden="false" customHeight="false" outlineLevel="0" collapsed="false">
      <c r="B1720" s="12" t="n">
        <v>1715</v>
      </c>
      <c r="C1720" s="36" t="str">
        <f aca="false">IF(①在庫CSV_発注日!$M1716="","",①在庫CSV_発注日!$M1716&amp;"")</f>
        <v/>
      </c>
      <c r="D1720" s="12" t="str">
        <f aca="false">IF($C1720="","",①在庫CSV_発注日!$N1716)</f>
        <v/>
      </c>
      <c r="E1720" s="12" t="str">
        <f aca="false">IF($C1720="","",①在庫CSV_発注日!$H1716)</f>
        <v/>
      </c>
      <c r="F1720" s="12" t="str">
        <f aca="false">IF($C1720="","",①在庫CSV_発注日!$L1716)</f>
        <v/>
      </c>
      <c r="G1720" s="18"/>
      <c r="H1720" s="17" t="str">
        <f aca="false">IF($C1720="","",N(①在庫CSV_発注日!$Z1716))</f>
        <v/>
      </c>
      <c r="I1720" s="37" t="str">
        <f aca="false">IF($C1720="","",SUMIFS(⑤減算マスタCSV!$L$2:$L$8001,⑤減算マスタCSV!$F$2:$F$8001,$C1720,⑤減算マスタCSV!$K$2:$K$8001,1))</f>
        <v/>
      </c>
      <c r="J1720" s="17" t="str">
        <f aca="false">IF($C1720="","",IFERROR(INDEX(⑤減算マスタCSV!$H$2:$H$8001,MATCH($C1720,⑤減算マスタCSV!$F$2:$F$8001,0)),1))</f>
        <v/>
      </c>
      <c r="K1720" s="17" t="str">
        <f aca="false">IF($C1720="","",MAX(1,IFERROR(INDEX(⑥商品照会CSV!$M$2:$M$3001,MATCH($C1720,⑥商品照会CSV!$A$2:$A$3001,0)),1)))</f>
        <v/>
      </c>
      <c r="L1720" s="40" t="str">
        <f aca="false">IF($C1720="","",IFERROR(INDEX(⑥商品照会CSV!$Q$2:$Q$3001,MATCH($C1720,⑥商品照会CSV!$A$2:$A$3001,0)),0))</f>
        <v/>
      </c>
      <c r="M1720" s="40" t="str">
        <f aca="false">IF($C1720="","",N($L1720)*N($K1720))</f>
        <v/>
      </c>
      <c r="N1720" s="17" t="str">
        <f aca="false">IF($C1720="","",MAX(1,IFERROR(INDEX(⑥商品照会CSV!$AK$2:$AK$3001,MATCH($C1720,⑥商品照会CSV!$A$2:$A$3001,0)),1)))</f>
        <v/>
      </c>
      <c r="O1720" s="12" t="str">
        <f aca="false">IF($C1720="","",IFERROR(IF(INDEX(⑥商品照会CSV!$AN$2:$AN$3001,MATCH($C1720,⑥商品照会CSV!$A$2:$A$3001,0))=1,"バラ",IF(INDEX(⑥商品照会CSV!$AM$2:$AM$3001,MATCH($C1720,⑥商品照会CSV!$A$2:$A$3001,0))=1,"中間包装","ケース")),"ケース"))</f>
        <v/>
      </c>
      <c r="P1720" s="18"/>
      <c r="Q1720" s="14"/>
      <c r="R1720" s="17" t="str">
        <f aca="false">IF($C1720="","",N($Q1720)*N($K1720))</f>
        <v/>
      </c>
    </row>
    <row r="1721" customFormat="false" ht="15" hidden="false" customHeight="false" outlineLevel="0" collapsed="false">
      <c r="B1721" s="12" t="n">
        <v>1716</v>
      </c>
      <c r="C1721" s="36" t="str">
        <f aca="false">IF(①在庫CSV_発注日!$M1717="","",①在庫CSV_発注日!$M1717&amp;"")</f>
        <v/>
      </c>
      <c r="D1721" s="12" t="str">
        <f aca="false">IF($C1721="","",①在庫CSV_発注日!$N1717)</f>
        <v/>
      </c>
      <c r="E1721" s="12" t="str">
        <f aca="false">IF($C1721="","",①在庫CSV_発注日!$H1717)</f>
        <v/>
      </c>
      <c r="F1721" s="12" t="str">
        <f aca="false">IF($C1721="","",①在庫CSV_発注日!$L1717)</f>
        <v/>
      </c>
      <c r="G1721" s="18"/>
      <c r="H1721" s="17" t="str">
        <f aca="false">IF($C1721="","",N(①在庫CSV_発注日!$Z1717))</f>
        <v/>
      </c>
      <c r="I1721" s="37" t="str">
        <f aca="false">IF($C1721="","",SUMIFS(⑤減算マスタCSV!$L$2:$L$8001,⑤減算マスタCSV!$F$2:$F$8001,$C1721,⑤減算マスタCSV!$K$2:$K$8001,1))</f>
        <v/>
      </c>
      <c r="J1721" s="17" t="str">
        <f aca="false">IF($C1721="","",IFERROR(INDEX(⑤減算マスタCSV!$H$2:$H$8001,MATCH($C1721,⑤減算マスタCSV!$F$2:$F$8001,0)),1))</f>
        <v/>
      </c>
      <c r="K1721" s="17" t="str">
        <f aca="false">IF($C1721="","",MAX(1,IFERROR(INDEX(⑥商品照会CSV!$M$2:$M$3001,MATCH($C1721,⑥商品照会CSV!$A$2:$A$3001,0)),1)))</f>
        <v/>
      </c>
      <c r="L1721" s="40" t="str">
        <f aca="false">IF($C1721="","",IFERROR(INDEX(⑥商品照会CSV!$Q$2:$Q$3001,MATCH($C1721,⑥商品照会CSV!$A$2:$A$3001,0)),0))</f>
        <v/>
      </c>
      <c r="M1721" s="40" t="str">
        <f aca="false">IF($C1721="","",N($L1721)*N($K1721))</f>
        <v/>
      </c>
      <c r="N1721" s="17" t="str">
        <f aca="false">IF($C1721="","",MAX(1,IFERROR(INDEX(⑥商品照会CSV!$AK$2:$AK$3001,MATCH($C1721,⑥商品照会CSV!$A$2:$A$3001,0)),1)))</f>
        <v/>
      </c>
      <c r="O1721" s="12" t="str">
        <f aca="false">IF($C1721="","",IFERROR(IF(INDEX(⑥商品照会CSV!$AN$2:$AN$3001,MATCH($C1721,⑥商品照会CSV!$A$2:$A$3001,0))=1,"バラ",IF(INDEX(⑥商品照会CSV!$AM$2:$AM$3001,MATCH($C1721,⑥商品照会CSV!$A$2:$A$3001,0))=1,"中間包装","ケース")),"ケース"))</f>
        <v/>
      </c>
      <c r="P1721" s="18"/>
      <c r="Q1721" s="14"/>
      <c r="R1721" s="17" t="str">
        <f aca="false">IF($C1721="","",N($Q1721)*N($K1721))</f>
        <v/>
      </c>
    </row>
    <row r="1722" customFormat="false" ht="15" hidden="false" customHeight="false" outlineLevel="0" collapsed="false">
      <c r="B1722" s="12" t="n">
        <v>1717</v>
      </c>
      <c r="C1722" s="36" t="str">
        <f aca="false">IF(①在庫CSV_発注日!$M1718="","",①在庫CSV_発注日!$M1718&amp;"")</f>
        <v/>
      </c>
      <c r="D1722" s="12" t="str">
        <f aca="false">IF($C1722="","",①在庫CSV_発注日!$N1718)</f>
        <v/>
      </c>
      <c r="E1722" s="12" t="str">
        <f aca="false">IF($C1722="","",①在庫CSV_発注日!$H1718)</f>
        <v/>
      </c>
      <c r="F1722" s="12" t="str">
        <f aca="false">IF($C1722="","",①在庫CSV_発注日!$L1718)</f>
        <v/>
      </c>
      <c r="G1722" s="18"/>
      <c r="H1722" s="17" t="str">
        <f aca="false">IF($C1722="","",N(①在庫CSV_発注日!$Z1718))</f>
        <v/>
      </c>
      <c r="I1722" s="37" t="str">
        <f aca="false">IF($C1722="","",SUMIFS(⑤減算マスタCSV!$L$2:$L$8001,⑤減算マスタCSV!$F$2:$F$8001,$C1722,⑤減算マスタCSV!$K$2:$K$8001,1))</f>
        <v/>
      </c>
      <c r="J1722" s="17" t="str">
        <f aca="false">IF($C1722="","",IFERROR(INDEX(⑤減算マスタCSV!$H$2:$H$8001,MATCH($C1722,⑤減算マスタCSV!$F$2:$F$8001,0)),1))</f>
        <v/>
      </c>
      <c r="K1722" s="17" t="str">
        <f aca="false">IF($C1722="","",MAX(1,IFERROR(INDEX(⑥商品照会CSV!$M$2:$M$3001,MATCH($C1722,⑥商品照会CSV!$A$2:$A$3001,0)),1)))</f>
        <v/>
      </c>
      <c r="L1722" s="40" t="str">
        <f aca="false">IF($C1722="","",IFERROR(INDEX(⑥商品照会CSV!$Q$2:$Q$3001,MATCH($C1722,⑥商品照会CSV!$A$2:$A$3001,0)),0))</f>
        <v/>
      </c>
      <c r="M1722" s="40" t="str">
        <f aca="false">IF($C1722="","",N($L1722)*N($K1722))</f>
        <v/>
      </c>
      <c r="N1722" s="17" t="str">
        <f aca="false">IF($C1722="","",MAX(1,IFERROR(INDEX(⑥商品照会CSV!$AK$2:$AK$3001,MATCH($C1722,⑥商品照会CSV!$A$2:$A$3001,0)),1)))</f>
        <v/>
      </c>
      <c r="O1722" s="12" t="str">
        <f aca="false">IF($C1722="","",IFERROR(IF(INDEX(⑥商品照会CSV!$AN$2:$AN$3001,MATCH($C1722,⑥商品照会CSV!$A$2:$A$3001,0))=1,"バラ",IF(INDEX(⑥商品照会CSV!$AM$2:$AM$3001,MATCH($C1722,⑥商品照会CSV!$A$2:$A$3001,0))=1,"中間包装","ケース")),"ケース"))</f>
        <v/>
      </c>
      <c r="P1722" s="18"/>
      <c r="Q1722" s="14"/>
      <c r="R1722" s="17" t="str">
        <f aca="false">IF($C1722="","",N($Q1722)*N($K1722))</f>
        <v/>
      </c>
    </row>
    <row r="1723" customFormat="false" ht="15" hidden="false" customHeight="false" outlineLevel="0" collapsed="false">
      <c r="B1723" s="12" t="n">
        <v>1718</v>
      </c>
      <c r="C1723" s="36" t="str">
        <f aca="false">IF(①在庫CSV_発注日!$M1719="","",①在庫CSV_発注日!$M1719&amp;"")</f>
        <v/>
      </c>
      <c r="D1723" s="12" t="str">
        <f aca="false">IF($C1723="","",①在庫CSV_発注日!$N1719)</f>
        <v/>
      </c>
      <c r="E1723" s="12" t="str">
        <f aca="false">IF($C1723="","",①在庫CSV_発注日!$H1719)</f>
        <v/>
      </c>
      <c r="F1723" s="12" t="str">
        <f aca="false">IF($C1723="","",①在庫CSV_発注日!$L1719)</f>
        <v/>
      </c>
      <c r="G1723" s="18"/>
      <c r="H1723" s="17" t="str">
        <f aca="false">IF($C1723="","",N(①在庫CSV_発注日!$Z1719))</f>
        <v/>
      </c>
      <c r="I1723" s="37" t="str">
        <f aca="false">IF($C1723="","",SUMIFS(⑤減算マスタCSV!$L$2:$L$8001,⑤減算マスタCSV!$F$2:$F$8001,$C1723,⑤減算マスタCSV!$K$2:$K$8001,1))</f>
        <v/>
      </c>
      <c r="J1723" s="17" t="str">
        <f aca="false">IF($C1723="","",IFERROR(INDEX(⑤減算マスタCSV!$H$2:$H$8001,MATCH($C1723,⑤減算マスタCSV!$F$2:$F$8001,0)),1))</f>
        <v/>
      </c>
      <c r="K1723" s="17" t="str">
        <f aca="false">IF($C1723="","",MAX(1,IFERROR(INDEX(⑥商品照会CSV!$M$2:$M$3001,MATCH($C1723,⑥商品照会CSV!$A$2:$A$3001,0)),1)))</f>
        <v/>
      </c>
      <c r="L1723" s="40" t="str">
        <f aca="false">IF($C1723="","",IFERROR(INDEX(⑥商品照会CSV!$Q$2:$Q$3001,MATCH($C1723,⑥商品照会CSV!$A$2:$A$3001,0)),0))</f>
        <v/>
      </c>
      <c r="M1723" s="40" t="str">
        <f aca="false">IF($C1723="","",N($L1723)*N($K1723))</f>
        <v/>
      </c>
      <c r="N1723" s="17" t="str">
        <f aca="false">IF($C1723="","",MAX(1,IFERROR(INDEX(⑥商品照会CSV!$AK$2:$AK$3001,MATCH($C1723,⑥商品照会CSV!$A$2:$A$3001,0)),1)))</f>
        <v/>
      </c>
      <c r="O1723" s="12" t="str">
        <f aca="false">IF($C1723="","",IFERROR(IF(INDEX(⑥商品照会CSV!$AN$2:$AN$3001,MATCH($C1723,⑥商品照会CSV!$A$2:$A$3001,0))=1,"バラ",IF(INDEX(⑥商品照会CSV!$AM$2:$AM$3001,MATCH($C1723,⑥商品照会CSV!$A$2:$A$3001,0))=1,"中間包装","ケース")),"ケース"))</f>
        <v/>
      </c>
      <c r="P1723" s="18"/>
      <c r="Q1723" s="14"/>
      <c r="R1723" s="17" t="str">
        <f aca="false">IF($C1723="","",N($Q1723)*N($K1723))</f>
        <v/>
      </c>
    </row>
    <row r="1724" customFormat="false" ht="15" hidden="false" customHeight="false" outlineLevel="0" collapsed="false">
      <c r="B1724" s="12" t="n">
        <v>1719</v>
      </c>
      <c r="C1724" s="36" t="str">
        <f aca="false">IF(①在庫CSV_発注日!$M1720="","",①在庫CSV_発注日!$M1720&amp;"")</f>
        <v/>
      </c>
      <c r="D1724" s="12" t="str">
        <f aca="false">IF($C1724="","",①在庫CSV_発注日!$N1720)</f>
        <v/>
      </c>
      <c r="E1724" s="12" t="str">
        <f aca="false">IF($C1724="","",①在庫CSV_発注日!$H1720)</f>
        <v/>
      </c>
      <c r="F1724" s="12" t="str">
        <f aca="false">IF($C1724="","",①在庫CSV_発注日!$L1720)</f>
        <v/>
      </c>
      <c r="G1724" s="18"/>
      <c r="H1724" s="17" t="str">
        <f aca="false">IF($C1724="","",N(①在庫CSV_発注日!$Z1720))</f>
        <v/>
      </c>
      <c r="I1724" s="37" t="str">
        <f aca="false">IF($C1724="","",SUMIFS(⑤減算マスタCSV!$L$2:$L$8001,⑤減算マスタCSV!$F$2:$F$8001,$C1724,⑤減算マスタCSV!$K$2:$K$8001,1))</f>
        <v/>
      </c>
      <c r="J1724" s="17" t="str">
        <f aca="false">IF($C1724="","",IFERROR(INDEX(⑤減算マスタCSV!$H$2:$H$8001,MATCH($C1724,⑤減算マスタCSV!$F$2:$F$8001,0)),1))</f>
        <v/>
      </c>
      <c r="K1724" s="17" t="str">
        <f aca="false">IF($C1724="","",MAX(1,IFERROR(INDEX(⑥商品照会CSV!$M$2:$M$3001,MATCH($C1724,⑥商品照会CSV!$A$2:$A$3001,0)),1)))</f>
        <v/>
      </c>
      <c r="L1724" s="40" t="str">
        <f aca="false">IF($C1724="","",IFERROR(INDEX(⑥商品照会CSV!$Q$2:$Q$3001,MATCH($C1724,⑥商品照会CSV!$A$2:$A$3001,0)),0))</f>
        <v/>
      </c>
      <c r="M1724" s="40" t="str">
        <f aca="false">IF($C1724="","",N($L1724)*N($K1724))</f>
        <v/>
      </c>
      <c r="N1724" s="17" t="str">
        <f aca="false">IF($C1724="","",MAX(1,IFERROR(INDEX(⑥商品照会CSV!$AK$2:$AK$3001,MATCH($C1724,⑥商品照会CSV!$A$2:$A$3001,0)),1)))</f>
        <v/>
      </c>
      <c r="O1724" s="12" t="str">
        <f aca="false">IF($C1724="","",IFERROR(IF(INDEX(⑥商品照会CSV!$AN$2:$AN$3001,MATCH($C1724,⑥商品照会CSV!$A$2:$A$3001,0))=1,"バラ",IF(INDEX(⑥商品照会CSV!$AM$2:$AM$3001,MATCH($C1724,⑥商品照会CSV!$A$2:$A$3001,0))=1,"中間包装","ケース")),"ケース"))</f>
        <v/>
      </c>
      <c r="P1724" s="18"/>
      <c r="Q1724" s="14"/>
      <c r="R1724" s="17" t="str">
        <f aca="false">IF($C1724="","",N($Q1724)*N($K1724))</f>
        <v/>
      </c>
    </row>
    <row r="1725" customFormat="false" ht="15" hidden="false" customHeight="false" outlineLevel="0" collapsed="false">
      <c r="B1725" s="12" t="n">
        <v>1720</v>
      </c>
      <c r="C1725" s="36" t="str">
        <f aca="false">IF(①在庫CSV_発注日!$M1721="","",①在庫CSV_発注日!$M1721&amp;"")</f>
        <v/>
      </c>
      <c r="D1725" s="12" t="str">
        <f aca="false">IF($C1725="","",①在庫CSV_発注日!$N1721)</f>
        <v/>
      </c>
      <c r="E1725" s="12" t="str">
        <f aca="false">IF($C1725="","",①在庫CSV_発注日!$H1721)</f>
        <v/>
      </c>
      <c r="F1725" s="12" t="str">
        <f aca="false">IF($C1725="","",①在庫CSV_発注日!$L1721)</f>
        <v/>
      </c>
      <c r="G1725" s="18"/>
      <c r="H1725" s="17" t="str">
        <f aca="false">IF($C1725="","",N(①在庫CSV_発注日!$Z1721))</f>
        <v/>
      </c>
      <c r="I1725" s="37" t="str">
        <f aca="false">IF($C1725="","",SUMIFS(⑤減算マスタCSV!$L$2:$L$8001,⑤減算マスタCSV!$F$2:$F$8001,$C1725,⑤減算マスタCSV!$K$2:$K$8001,1))</f>
        <v/>
      </c>
      <c r="J1725" s="17" t="str">
        <f aca="false">IF($C1725="","",IFERROR(INDEX(⑤減算マスタCSV!$H$2:$H$8001,MATCH($C1725,⑤減算マスタCSV!$F$2:$F$8001,0)),1))</f>
        <v/>
      </c>
      <c r="K1725" s="17" t="str">
        <f aca="false">IF($C1725="","",MAX(1,IFERROR(INDEX(⑥商品照会CSV!$M$2:$M$3001,MATCH($C1725,⑥商品照会CSV!$A$2:$A$3001,0)),1)))</f>
        <v/>
      </c>
      <c r="L1725" s="40" t="str">
        <f aca="false">IF($C1725="","",IFERROR(INDEX(⑥商品照会CSV!$Q$2:$Q$3001,MATCH($C1725,⑥商品照会CSV!$A$2:$A$3001,0)),0))</f>
        <v/>
      </c>
      <c r="M1725" s="40" t="str">
        <f aca="false">IF($C1725="","",N($L1725)*N($K1725))</f>
        <v/>
      </c>
      <c r="N1725" s="17" t="str">
        <f aca="false">IF($C1725="","",MAX(1,IFERROR(INDEX(⑥商品照会CSV!$AK$2:$AK$3001,MATCH($C1725,⑥商品照会CSV!$A$2:$A$3001,0)),1)))</f>
        <v/>
      </c>
      <c r="O1725" s="12" t="str">
        <f aca="false">IF($C1725="","",IFERROR(IF(INDEX(⑥商品照会CSV!$AN$2:$AN$3001,MATCH($C1725,⑥商品照会CSV!$A$2:$A$3001,0))=1,"バラ",IF(INDEX(⑥商品照会CSV!$AM$2:$AM$3001,MATCH($C1725,⑥商品照会CSV!$A$2:$A$3001,0))=1,"中間包装","ケース")),"ケース"))</f>
        <v/>
      </c>
      <c r="P1725" s="18"/>
      <c r="Q1725" s="14"/>
      <c r="R1725" s="17" t="str">
        <f aca="false">IF($C1725="","",N($Q1725)*N($K1725))</f>
        <v/>
      </c>
    </row>
    <row r="1726" customFormat="false" ht="15" hidden="false" customHeight="false" outlineLevel="0" collapsed="false">
      <c r="B1726" s="12" t="n">
        <v>1721</v>
      </c>
      <c r="C1726" s="36" t="str">
        <f aca="false">IF(①在庫CSV_発注日!$M1722="","",①在庫CSV_発注日!$M1722&amp;"")</f>
        <v/>
      </c>
      <c r="D1726" s="12" t="str">
        <f aca="false">IF($C1726="","",①在庫CSV_発注日!$N1722)</f>
        <v/>
      </c>
      <c r="E1726" s="12" t="str">
        <f aca="false">IF($C1726="","",①在庫CSV_発注日!$H1722)</f>
        <v/>
      </c>
      <c r="F1726" s="12" t="str">
        <f aca="false">IF($C1726="","",①在庫CSV_発注日!$L1722)</f>
        <v/>
      </c>
      <c r="G1726" s="18"/>
      <c r="H1726" s="17" t="str">
        <f aca="false">IF($C1726="","",N(①在庫CSV_発注日!$Z1722))</f>
        <v/>
      </c>
      <c r="I1726" s="37" t="str">
        <f aca="false">IF($C1726="","",SUMIFS(⑤減算マスタCSV!$L$2:$L$8001,⑤減算マスタCSV!$F$2:$F$8001,$C1726,⑤減算マスタCSV!$K$2:$K$8001,1))</f>
        <v/>
      </c>
      <c r="J1726" s="17" t="str">
        <f aca="false">IF($C1726="","",IFERROR(INDEX(⑤減算マスタCSV!$H$2:$H$8001,MATCH($C1726,⑤減算マスタCSV!$F$2:$F$8001,0)),1))</f>
        <v/>
      </c>
      <c r="K1726" s="17" t="str">
        <f aca="false">IF($C1726="","",MAX(1,IFERROR(INDEX(⑥商品照会CSV!$M$2:$M$3001,MATCH($C1726,⑥商品照会CSV!$A$2:$A$3001,0)),1)))</f>
        <v/>
      </c>
      <c r="L1726" s="40" t="str">
        <f aca="false">IF($C1726="","",IFERROR(INDEX(⑥商品照会CSV!$Q$2:$Q$3001,MATCH($C1726,⑥商品照会CSV!$A$2:$A$3001,0)),0))</f>
        <v/>
      </c>
      <c r="M1726" s="40" t="str">
        <f aca="false">IF($C1726="","",N($L1726)*N($K1726))</f>
        <v/>
      </c>
      <c r="N1726" s="17" t="str">
        <f aca="false">IF($C1726="","",MAX(1,IFERROR(INDEX(⑥商品照会CSV!$AK$2:$AK$3001,MATCH($C1726,⑥商品照会CSV!$A$2:$A$3001,0)),1)))</f>
        <v/>
      </c>
      <c r="O1726" s="12" t="str">
        <f aca="false">IF($C1726="","",IFERROR(IF(INDEX(⑥商品照会CSV!$AN$2:$AN$3001,MATCH($C1726,⑥商品照会CSV!$A$2:$A$3001,0))=1,"バラ",IF(INDEX(⑥商品照会CSV!$AM$2:$AM$3001,MATCH($C1726,⑥商品照会CSV!$A$2:$A$3001,0))=1,"中間包装","ケース")),"ケース"))</f>
        <v/>
      </c>
      <c r="P1726" s="18"/>
      <c r="Q1726" s="14"/>
      <c r="R1726" s="17" t="str">
        <f aca="false">IF($C1726="","",N($Q1726)*N($K1726))</f>
        <v/>
      </c>
    </row>
    <row r="1727" customFormat="false" ht="15" hidden="false" customHeight="false" outlineLevel="0" collapsed="false">
      <c r="B1727" s="12" t="n">
        <v>1722</v>
      </c>
      <c r="C1727" s="36" t="str">
        <f aca="false">IF(①在庫CSV_発注日!$M1723="","",①在庫CSV_発注日!$M1723&amp;"")</f>
        <v/>
      </c>
      <c r="D1727" s="12" t="str">
        <f aca="false">IF($C1727="","",①在庫CSV_発注日!$N1723)</f>
        <v/>
      </c>
      <c r="E1727" s="12" t="str">
        <f aca="false">IF($C1727="","",①在庫CSV_発注日!$H1723)</f>
        <v/>
      </c>
      <c r="F1727" s="12" t="str">
        <f aca="false">IF($C1727="","",①在庫CSV_発注日!$L1723)</f>
        <v/>
      </c>
      <c r="G1727" s="18"/>
      <c r="H1727" s="17" t="str">
        <f aca="false">IF($C1727="","",N(①在庫CSV_発注日!$Z1723))</f>
        <v/>
      </c>
      <c r="I1727" s="37" t="str">
        <f aca="false">IF($C1727="","",SUMIFS(⑤減算マスタCSV!$L$2:$L$8001,⑤減算マスタCSV!$F$2:$F$8001,$C1727,⑤減算マスタCSV!$K$2:$K$8001,1))</f>
        <v/>
      </c>
      <c r="J1727" s="17" t="str">
        <f aca="false">IF($C1727="","",IFERROR(INDEX(⑤減算マスタCSV!$H$2:$H$8001,MATCH($C1727,⑤減算マスタCSV!$F$2:$F$8001,0)),1))</f>
        <v/>
      </c>
      <c r="K1727" s="17" t="str">
        <f aca="false">IF($C1727="","",MAX(1,IFERROR(INDEX(⑥商品照会CSV!$M$2:$M$3001,MATCH($C1727,⑥商品照会CSV!$A$2:$A$3001,0)),1)))</f>
        <v/>
      </c>
      <c r="L1727" s="40" t="str">
        <f aca="false">IF($C1727="","",IFERROR(INDEX(⑥商品照会CSV!$Q$2:$Q$3001,MATCH($C1727,⑥商品照会CSV!$A$2:$A$3001,0)),0))</f>
        <v/>
      </c>
      <c r="M1727" s="40" t="str">
        <f aca="false">IF($C1727="","",N($L1727)*N($K1727))</f>
        <v/>
      </c>
      <c r="N1727" s="17" t="str">
        <f aca="false">IF($C1727="","",MAX(1,IFERROR(INDEX(⑥商品照会CSV!$AK$2:$AK$3001,MATCH($C1727,⑥商品照会CSV!$A$2:$A$3001,0)),1)))</f>
        <v/>
      </c>
      <c r="O1727" s="12" t="str">
        <f aca="false">IF($C1727="","",IFERROR(IF(INDEX(⑥商品照会CSV!$AN$2:$AN$3001,MATCH($C1727,⑥商品照会CSV!$A$2:$A$3001,0))=1,"バラ",IF(INDEX(⑥商品照会CSV!$AM$2:$AM$3001,MATCH($C1727,⑥商品照会CSV!$A$2:$A$3001,0))=1,"中間包装","ケース")),"ケース"))</f>
        <v/>
      </c>
      <c r="P1727" s="18"/>
      <c r="Q1727" s="14"/>
      <c r="R1727" s="17" t="str">
        <f aca="false">IF($C1727="","",N($Q1727)*N($K1727))</f>
        <v/>
      </c>
    </row>
    <row r="1728" customFormat="false" ht="15" hidden="false" customHeight="false" outlineLevel="0" collapsed="false">
      <c r="B1728" s="12" t="n">
        <v>1723</v>
      </c>
      <c r="C1728" s="36" t="str">
        <f aca="false">IF(①在庫CSV_発注日!$M1724="","",①在庫CSV_発注日!$M1724&amp;"")</f>
        <v/>
      </c>
      <c r="D1728" s="12" t="str">
        <f aca="false">IF($C1728="","",①在庫CSV_発注日!$N1724)</f>
        <v/>
      </c>
      <c r="E1728" s="12" t="str">
        <f aca="false">IF($C1728="","",①在庫CSV_発注日!$H1724)</f>
        <v/>
      </c>
      <c r="F1728" s="12" t="str">
        <f aca="false">IF($C1728="","",①在庫CSV_発注日!$L1724)</f>
        <v/>
      </c>
      <c r="G1728" s="18"/>
      <c r="H1728" s="17" t="str">
        <f aca="false">IF($C1728="","",N(①在庫CSV_発注日!$Z1724))</f>
        <v/>
      </c>
      <c r="I1728" s="37" t="str">
        <f aca="false">IF($C1728="","",SUMIFS(⑤減算マスタCSV!$L$2:$L$8001,⑤減算マスタCSV!$F$2:$F$8001,$C1728,⑤減算マスタCSV!$K$2:$K$8001,1))</f>
        <v/>
      </c>
      <c r="J1728" s="17" t="str">
        <f aca="false">IF($C1728="","",IFERROR(INDEX(⑤減算マスタCSV!$H$2:$H$8001,MATCH($C1728,⑤減算マスタCSV!$F$2:$F$8001,0)),1))</f>
        <v/>
      </c>
      <c r="K1728" s="17" t="str">
        <f aca="false">IF($C1728="","",MAX(1,IFERROR(INDEX(⑥商品照会CSV!$M$2:$M$3001,MATCH($C1728,⑥商品照会CSV!$A$2:$A$3001,0)),1)))</f>
        <v/>
      </c>
      <c r="L1728" s="40" t="str">
        <f aca="false">IF($C1728="","",IFERROR(INDEX(⑥商品照会CSV!$Q$2:$Q$3001,MATCH($C1728,⑥商品照会CSV!$A$2:$A$3001,0)),0))</f>
        <v/>
      </c>
      <c r="M1728" s="40" t="str">
        <f aca="false">IF($C1728="","",N($L1728)*N($K1728))</f>
        <v/>
      </c>
      <c r="N1728" s="17" t="str">
        <f aca="false">IF($C1728="","",MAX(1,IFERROR(INDEX(⑥商品照会CSV!$AK$2:$AK$3001,MATCH($C1728,⑥商品照会CSV!$A$2:$A$3001,0)),1)))</f>
        <v/>
      </c>
      <c r="O1728" s="12" t="str">
        <f aca="false">IF($C1728="","",IFERROR(IF(INDEX(⑥商品照会CSV!$AN$2:$AN$3001,MATCH($C1728,⑥商品照会CSV!$A$2:$A$3001,0))=1,"バラ",IF(INDEX(⑥商品照会CSV!$AM$2:$AM$3001,MATCH($C1728,⑥商品照会CSV!$A$2:$A$3001,0))=1,"中間包装","ケース")),"ケース"))</f>
        <v/>
      </c>
      <c r="P1728" s="18"/>
      <c r="Q1728" s="14"/>
      <c r="R1728" s="17" t="str">
        <f aca="false">IF($C1728="","",N($Q1728)*N($K1728))</f>
        <v/>
      </c>
    </row>
    <row r="1729" customFormat="false" ht="15" hidden="false" customHeight="false" outlineLevel="0" collapsed="false">
      <c r="B1729" s="12" t="n">
        <v>1724</v>
      </c>
      <c r="C1729" s="36" t="str">
        <f aca="false">IF(①在庫CSV_発注日!$M1725="","",①在庫CSV_発注日!$M1725&amp;"")</f>
        <v/>
      </c>
      <c r="D1729" s="12" t="str">
        <f aca="false">IF($C1729="","",①在庫CSV_発注日!$N1725)</f>
        <v/>
      </c>
      <c r="E1729" s="12" t="str">
        <f aca="false">IF($C1729="","",①在庫CSV_発注日!$H1725)</f>
        <v/>
      </c>
      <c r="F1729" s="12" t="str">
        <f aca="false">IF($C1729="","",①在庫CSV_発注日!$L1725)</f>
        <v/>
      </c>
      <c r="G1729" s="18"/>
      <c r="H1729" s="17" t="str">
        <f aca="false">IF($C1729="","",N(①在庫CSV_発注日!$Z1725))</f>
        <v/>
      </c>
      <c r="I1729" s="37" t="str">
        <f aca="false">IF($C1729="","",SUMIFS(⑤減算マスタCSV!$L$2:$L$8001,⑤減算マスタCSV!$F$2:$F$8001,$C1729,⑤減算マスタCSV!$K$2:$K$8001,1))</f>
        <v/>
      </c>
      <c r="J1729" s="17" t="str">
        <f aca="false">IF($C1729="","",IFERROR(INDEX(⑤減算マスタCSV!$H$2:$H$8001,MATCH($C1729,⑤減算マスタCSV!$F$2:$F$8001,0)),1))</f>
        <v/>
      </c>
      <c r="K1729" s="17" t="str">
        <f aca="false">IF($C1729="","",MAX(1,IFERROR(INDEX(⑥商品照会CSV!$M$2:$M$3001,MATCH($C1729,⑥商品照会CSV!$A$2:$A$3001,0)),1)))</f>
        <v/>
      </c>
      <c r="L1729" s="40" t="str">
        <f aca="false">IF($C1729="","",IFERROR(INDEX(⑥商品照会CSV!$Q$2:$Q$3001,MATCH($C1729,⑥商品照会CSV!$A$2:$A$3001,0)),0))</f>
        <v/>
      </c>
      <c r="M1729" s="40" t="str">
        <f aca="false">IF($C1729="","",N($L1729)*N($K1729))</f>
        <v/>
      </c>
      <c r="N1729" s="17" t="str">
        <f aca="false">IF($C1729="","",MAX(1,IFERROR(INDEX(⑥商品照会CSV!$AK$2:$AK$3001,MATCH($C1729,⑥商品照会CSV!$A$2:$A$3001,0)),1)))</f>
        <v/>
      </c>
      <c r="O1729" s="12" t="str">
        <f aca="false">IF($C1729="","",IFERROR(IF(INDEX(⑥商品照会CSV!$AN$2:$AN$3001,MATCH($C1729,⑥商品照会CSV!$A$2:$A$3001,0))=1,"バラ",IF(INDEX(⑥商品照会CSV!$AM$2:$AM$3001,MATCH($C1729,⑥商品照会CSV!$A$2:$A$3001,0))=1,"中間包装","ケース")),"ケース"))</f>
        <v/>
      </c>
      <c r="P1729" s="18"/>
      <c r="Q1729" s="14"/>
      <c r="R1729" s="17" t="str">
        <f aca="false">IF($C1729="","",N($Q1729)*N($K1729))</f>
        <v/>
      </c>
    </row>
    <row r="1730" customFormat="false" ht="15" hidden="false" customHeight="false" outlineLevel="0" collapsed="false">
      <c r="B1730" s="12" t="n">
        <v>1725</v>
      </c>
      <c r="C1730" s="36" t="str">
        <f aca="false">IF(①在庫CSV_発注日!$M1726="","",①在庫CSV_発注日!$M1726&amp;"")</f>
        <v/>
      </c>
      <c r="D1730" s="12" t="str">
        <f aca="false">IF($C1730="","",①在庫CSV_発注日!$N1726)</f>
        <v/>
      </c>
      <c r="E1730" s="12" t="str">
        <f aca="false">IF($C1730="","",①在庫CSV_発注日!$H1726)</f>
        <v/>
      </c>
      <c r="F1730" s="12" t="str">
        <f aca="false">IF($C1730="","",①在庫CSV_発注日!$L1726)</f>
        <v/>
      </c>
      <c r="G1730" s="18"/>
      <c r="H1730" s="17" t="str">
        <f aca="false">IF($C1730="","",N(①在庫CSV_発注日!$Z1726))</f>
        <v/>
      </c>
      <c r="I1730" s="37" t="str">
        <f aca="false">IF($C1730="","",SUMIFS(⑤減算マスタCSV!$L$2:$L$8001,⑤減算マスタCSV!$F$2:$F$8001,$C1730,⑤減算マスタCSV!$K$2:$K$8001,1))</f>
        <v/>
      </c>
      <c r="J1730" s="17" t="str">
        <f aca="false">IF($C1730="","",IFERROR(INDEX(⑤減算マスタCSV!$H$2:$H$8001,MATCH($C1730,⑤減算マスタCSV!$F$2:$F$8001,0)),1))</f>
        <v/>
      </c>
      <c r="K1730" s="17" t="str">
        <f aca="false">IF($C1730="","",MAX(1,IFERROR(INDEX(⑥商品照会CSV!$M$2:$M$3001,MATCH($C1730,⑥商品照会CSV!$A$2:$A$3001,0)),1)))</f>
        <v/>
      </c>
      <c r="L1730" s="40" t="str">
        <f aca="false">IF($C1730="","",IFERROR(INDEX(⑥商品照会CSV!$Q$2:$Q$3001,MATCH($C1730,⑥商品照会CSV!$A$2:$A$3001,0)),0))</f>
        <v/>
      </c>
      <c r="M1730" s="40" t="str">
        <f aca="false">IF($C1730="","",N($L1730)*N($K1730))</f>
        <v/>
      </c>
      <c r="N1730" s="17" t="str">
        <f aca="false">IF($C1730="","",MAX(1,IFERROR(INDEX(⑥商品照会CSV!$AK$2:$AK$3001,MATCH($C1730,⑥商品照会CSV!$A$2:$A$3001,0)),1)))</f>
        <v/>
      </c>
      <c r="O1730" s="12" t="str">
        <f aca="false">IF($C1730="","",IFERROR(IF(INDEX(⑥商品照会CSV!$AN$2:$AN$3001,MATCH($C1730,⑥商品照会CSV!$A$2:$A$3001,0))=1,"バラ",IF(INDEX(⑥商品照会CSV!$AM$2:$AM$3001,MATCH($C1730,⑥商品照会CSV!$A$2:$A$3001,0))=1,"中間包装","ケース")),"ケース"))</f>
        <v/>
      </c>
      <c r="P1730" s="18"/>
      <c r="Q1730" s="14"/>
      <c r="R1730" s="17" t="str">
        <f aca="false">IF($C1730="","",N($Q1730)*N($K1730))</f>
        <v/>
      </c>
    </row>
    <row r="1731" customFormat="false" ht="15" hidden="false" customHeight="false" outlineLevel="0" collapsed="false">
      <c r="B1731" s="12" t="n">
        <v>1726</v>
      </c>
      <c r="C1731" s="36" t="str">
        <f aca="false">IF(①在庫CSV_発注日!$M1727="","",①在庫CSV_発注日!$M1727&amp;"")</f>
        <v/>
      </c>
      <c r="D1731" s="12" t="str">
        <f aca="false">IF($C1731="","",①在庫CSV_発注日!$N1727)</f>
        <v/>
      </c>
      <c r="E1731" s="12" t="str">
        <f aca="false">IF($C1731="","",①在庫CSV_発注日!$H1727)</f>
        <v/>
      </c>
      <c r="F1731" s="12" t="str">
        <f aca="false">IF($C1731="","",①在庫CSV_発注日!$L1727)</f>
        <v/>
      </c>
      <c r="G1731" s="18"/>
      <c r="H1731" s="17" t="str">
        <f aca="false">IF($C1731="","",N(①在庫CSV_発注日!$Z1727))</f>
        <v/>
      </c>
      <c r="I1731" s="37" t="str">
        <f aca="false">IF($C1731="","",SUMIFS(⑤減算マスタCSV!$L$2:$L$8001,⑤減算マスタCSV!$F$2:$F$8001,$C1731,⑤減算マスタCSV!$K$2:$K$8001,1))</f>
        <v/>
      </c>
      <c r="J1731" s="17" t="str">
        <f aca="false">IF($C1731="","",IFERROR(INDEX(⑤減算マスタCSV!$H$2:$H$8001,MATCH($C1731,⑤減算マスタCSV!$F$2:$F$8001,0)),1))</f>
        <v/>
      </c>
      <c r="K1731" s="17" t="str">
        <f aca="false">IF($C1731="","",MAX(1,IFERROR(INDEX(⑥商品照会CSV!$M$2:$M$3001,MATCH($C1731,⑥商品照会CSV!$A$2:$A$3001,0)),1)))</f>
        <v/>
      </c>
      <c r="L1731" s="40" t="str">
        <f aca="false">IF($C1731="","",IFERROR(INDEX(⑥商品照会CSV!$Q$2:$Q$3001,MATCH($C1731,⑥商品照会CSV!$A$2:$A$3001,0)),0))</f>
        <v/>
      </c>
      <c r="M1731" s="40" t="str">
        <f aca="false">IF($C1731="","",N($L1731)*N($K1731))</f>
        <v/>
      </c>
      <c r="N1731" s="17" t="str">
        <f aca="false">IF($C1731="","",MAX(1,IFERROR(INDEX(⑥商品照会CSV!$AK$2:$AK$3001,MATCH($C1731,⑥商品照会CSV!$A$2:$A$3001,0)),1)))</f>
        <v/>
      </c>
      <c r="O1731" s="12" t="str">
        <f aca="false">IF($C1731="","",IFERROR(IF(INDEX(⑥商品照会CSV!$AN$2:$AN$3001,MATCH($C1731,⑥商品照会CSV!$A$2:$A$3001,0))=1,"バラ",IF(INDEX(⑥商品照会CSV!$AM$2:$AM$3001,MATCH($C1731,⑥商品照会CSV!$A$2:$A$3001,0))=1,"中間包装","ケース")),"ケース"))</f>
        <v/>
      </c>
      <c r="P1731" s="18"/>
      <c r="Q1731" s="14"/>
      <c r="R1731" s="17" t="str">
        <f aca="false">IF($C1731="","",N($Q1731)*N($K1731))</f>
        <v/>
      </c>
    </row>
    <row r="1732" customFormat="false" ht="15" hidden="false" customHeight="false" outlineLevel="0" collapsed="false">
      <c r="B1732" s="12" t="n">
        <v>1727</v>
      </c>
      <c r="C1732" s="36" t="str">
        <f aca="false">IF(①在庫CSV_発注日!$M1728="","",①在庫CSV_発注日!$M1728&amp;"")</f>
        <v/>
      </c>
      <c r="D1732" s="12" t="str">
        <f aca="false">IF($C1732="","",①在庫CSV_発注日!$N1728)</f>
        <v/>
      </c>
      <c r="E1732" s="12" t="str">
        <f aca="false">IF($C1732="","",①在庫CSV_発注日!$H1728)</f>
        <v/>
      </c>
      <c r="F1732" s="12" t="str">
        <f aca="false">IF($C1732="","",①在庫CSV_発注日!$L1728)</f>
        <v/>
      </c>
      <c r="G1732" s="18"/>
      <c r="H1732" s="17" t="str">
        <f aca="false">IF($C1732="","",N(①在庫CSV_発注日!$Z1728))</f>
        <v/>
      </c>
      <c r="I1732" s="37" t="str">
        <f aca="false">IF($C1732="","",SUMIFS(⑤減算マスタCSV!$L$2:$L$8001,⑤減算マスタCSV!$F$2:$F$8001,$C1732,⑤減算マスタCSV!$K$2:$K$8001,1))</f>
        <v/>
      </c>
      <c r="J1732" s="17" t="str">
        <f aca="false">IF($C1732="","",IFERROR(INDEX(⑤減算マスタCSV!$H$2:$H$8001,MATCH($C1732,⑤減算マスタCSV!$F$2:$F$8001,0)),1))</f>
        <v/>
      </c>
      <c r="K1732" s="17" t="str">
        <f aca="false">IF($C1732="","",MAX(1,IFERROR(INDEX(⑥商品照会CSV!$M$2:$M$3001,MATCH($C1732,⑥商品照会CSV!$A$2:$A$3001,0)),1)))</f>
        <v/>
      </c>
      <c r="L1732" s="40" t="str">
        <f aca="false">IF($C1732="","",IFERROR(INDEX(⑥商品照会CSV!$Q$2:$Q$3001,MATCH($C1732,⑥商品照会CSV!$A$2:$A$3001,0)),0))</f>
        <v/>
      </c>
      <c r="M1732" s="40" t="str">
        <f aca="false">IF($C1732="","",N($L1732)*N($K1732))</f>
        <v/>
      </c>
      <c r="N1732" s="17" t="str">
        <f aca="false">IF($C1732="","",MAX(1,IFERROR(INDEX(⑥商品照会CSV!$AK$2:$AK$3001,MATCH($C1732,⑥商品照会CSV!$A$2:$A$3001,0)),1)))</f>
        <v/>
      </c>
      <c r="O1732" s="12" t="str">
        <f aca="false">IF($C1732="","",IFERROR(IF(INDEX(⑥商品照会CSV!$AN$2:$AN$3001,MATCH($C1732,⑥商品照会CSV!$A$2:$A$3001,0))=1,"バラ",IF(INDEX(⑥商品照会CSV!$AM$2:$AM$3001,MATCH($C1732,⑥商品照会CSV!$A$2:$A$3001,0))=1,"中間包装","ケース")),"ケース"))</f>
        <v/>
      </c>
      <c r="P1732" s="18"/>
      <c r="Q1732" s="14"/>
      <c r="R1732" s="17" t="str">
        <f aca="false">IF($C1732="","",N($Q1732)*N($K1732))</f>
        <v/>
      </c>
    </row>
    <row r="1733" customFormat="false" ht="15" hidden="false" customHeight="false" outlineLevel="0" collapsed="false">
      <c r="B1733" s="12" t="n">
        <v>1728</v>
      </c>
      <c r="C1733" s="36" t="str">
        <f aca="false">IF(①在庫CSV_発注日!$M1729="","",①在庫CSV_発注日!$M1729&amp;"")</f>
        <v/>
      </c>
      <c r="D1733" s="12" t="str">
        <f aca="false">IF($C1733="","",①在庫CSV_発注日!$N1729)</f>
        <v/>
      </c>
      <c r="E1733" s="12" t="str">
        <f aca="false">IF($C1733="","",①在庫CSV_発注日!$H1729)</f>
        <v/>
      </c>
      <c r="F1733" s="12" t="str">
        <f aca="false">IF($C1733="","",①在庫CSV_発注日!$L1729)</f>
        <v/>
      </c>
      <c r="G1733" s="18"/>
      <c r="H1733" s="17" t="str">
        <f aca="false">IF($C1733="","",N(①在庫CSV_発注日!$Z1729))</f>
        <v/>
      </c>
      <c r="I1733" s="37" t="str">
        <f aca="false">IF($C1733="","",SUMIFS(⑤減算マスタCSV!$L$2:$L$8001,⑤減算マスタCSV!$F$2:$F$8001,$C1733,⑤減算マスタCSV!$K$2:$K$8001,1))</f>
        <v/>
      </c>
      <c r="J1733" s="17" t="str">
        <f aca="false">IF($C1733="","",IFERROR(INDEX(⑤減算マスタCSV!$H$2:$H$8001,MATCH($C1733,⑤減算マスタCSV!$F$2:$F$8001,0)),1))</f>
        <v/>
      </c>
      <c r="K1733" s="17" t="str">
        <f aca="false">IF($C1733="","",MAX(1,IFERROR(INDEX(⑥商品照会CSV!$M$2:$M$3001,MATCH($C1733,⑥商品照会CSV!$A$2:$A$3001,0)),1)))</f>
        <v/>
      </c>
      <c r="L1733" s="40" t="str">
        <f aca="false">IF($C1733="","",IFERROR(INDEX(⑥商品照会CSV!$Q$2:$Q$3001,MATCH($C1733,⑥商品照会CSV!$A$2:$A$3001,0)),0))</f>
        <v/>
      </c>
      <c r="M1733" s="40" t="str">
        <f aca="false">IF($C1733="","",N($L1733)*N($K1733))</f>
        <v/>
      </c>
      <c r="N1733" s="17" t="str">
        <f aca="false">IF($C1733="","",MAX(1,IFERROR(INDEX(⑥商品照会CSV!$AK$2:$AK$3001,MATCH($C1733,⑥商品照会CSV!$A$2:$A$3001,0)),1)))</f>
        <v/>
      </c>
      <c r="O1733" s="12" t="str">
        <f aca="false">IF($C1733="","",IFERROR(IF(INDEX(⑥商品照会CSV!$AN$2:$AN$3001,MATCH($C1733,⑥商品照会CSV!$A$2:$A$3001,0))=1,"バラ",IF(INDEX(⑥商品照会CSV!$AM$2:$AM$3001,MATCH($C1733,⑥商品照会CSV!$A$2:$A$3001,0))=1,"中間包装","ケース")),"ケース"))</f>
        <v/>
      </c>
      <c r="P1733" s="18"/>
      <c r="Q1733" s="14"/>
      <c r="R1733" s="17" t="str">
        <f aca="false">IF($C1733="","",N($Q1733)*N($K1733))</f>
        <v/>
      </c>
    </row>
    <row r="1734" customFormat="false" ht="15" hidden="false" customHeight="false" outlineLevel="0" collapsed="false">
      <c r="B1734" s="12" t="n">
        <v>1729</v>
      </c>
      <c r="C1734" s="36" t="str">
        <f aca="false">IF(①在庫CSV_発注日!$M1730="","",①在庫CSV_発注日!$M1730&amp;"")</f>
        <v/>
      </c>
      <c r="D1734" s="12" t="str">
        <f aca="false">IF($C1734="","",①在庫CSV_発注日!$N1730)</f>
        <v/>
      </c>
      <c r="E1734" s="12" t="str">
        <f aca="false">IF($C1734="","",①在庫CSV_発注日!$H1730)</f>
        <v/>
      </c>
      <c r="F1734" s="12" t="str">
        <f aca="false">IF($C1734="","",①在庫CSV_発注日!$L1730)</f>
        <v/>
      </c>
      <c r="G1734" s="18"/>
      <c r="H1734" s="17" t="str">
        <f aca="false">IF($C1734="","",N(①在庫CSV_発注日!$Z1730))</f>
        <v/>
      </c>
      <c r="I1734" s="37" t="str">
        <f aca="false">IF($C1734="","",SUMIFS(⑤減算マスタCSV!$L$2:$L$8001,⑤減算マスタCSV!$F$2:$F$8001,$C1734,⑤減算マスタCSV!$K$2:$K$8001,1))</f>
        <v/>
      </c>
      <c r="J1734" s="17" t="str">
        <f aca="false">IF($C1734="","",IFERROR(INDEX(⑤減算マスタCSV!$H$2:$H$8001,MATCH($C1734,⑤減算マスタCSV!$F$2:$F$8001,0)),1))</f>
        <v/>
      </c>
      <c r="K1734" s="17" t="str">
        <f aca="false">IF($C1734="","",MAX(1,IFERROR(INDEX(⑥商品照会CSV!$M$2:$M$3001,MATCH($C1734,⑥商品照会CSV!$A$2:$A$3001,0)),1)))</f>
        <v/>
      </c>
      <c r="L1734" s="40" t="str">
        <f aca="false">IF($C1734="","",IFERROR(INDEX(⑥商品照会CSV!$Q$2:$Q$3001,MATCH($C1734,⑥商品照会CSV!$A$2:$A$3001,0)),0))</f>
        <v/>
      </c>
      <c r="M1734" s="40" t="str">
        <f aca="false">IF($C1734="","",N($L1734)*N($K1734))</f>
        <v/>
      </c>
      <c r="N1734" s="17" t="str">
        <f aca="false">IF($C1734="","",MAX(1,IFERROR(INDEX(⑥商品照会CSV!$AK$2:$AK$3001,MATCH($C1734,⑥商品照会CSV!$A$2:$A$3001,0)),1)))</f>
        <v/>
      </c>
      <c r="O1734" s="12" t="str">
        <f aca="false">IF($C1734="","",IFERROR(IF(INDEX(⑥商品照会CSV!$AN$2:$AN$3001,MATCH($C1734,⑥商品照会CSV!$A$2:$A$3001,0))=1,"バラ",IF(INDEX(⑥商品照会CSV!$AM$2:$AM$3001,MATCH($C1734,⑥商品照会CSV!$A$2:$A$3001,0))=1,"中間包装","ケース")),"ケース"))</f>
        <v/>
      </c>
      <c r="P1734" s="18"/>
      <c r="Q1734" s="14"/>
      <c r="R1734" s="17" t="str">
        <f aca="false">IF($C1734="","",N($Q1734)*N($K1734))</f>
        <v/>
      </c>
    </row>
    <row r="1735" customFormat="false" ht="15" hidden="false" customHeight="false" outlineLevel="0" collapsed="false">
      <c r="B1735" s="12" t="n">
        <v>1730</v>
      </c>
      <c r="C1735" s="36" t="str">
        <f aca="false">IF(①在庫CSV_発注日!$M1731="","",①在庫CSV_発注日!$M1731&amp;"")</f>
        <v/>
      </c>
      <c r="D1735" s="12" t="str">
        <f aca="false">IF($C1735="","",①在庫CSV_発注日!$N1731)</f>
        <v/>
      </c>
      <c r="E1735" s="12" t="str">
        <f aca="false">IF($C1735="","",①在庫CSV_発注日!$H1731)</f>
        <v/>
      </c>
      <c r="F1735" s="12" t="str">
        <f aca="false">IF($C1735="","",①在庫CSV_発注日!$L1731)</f>
        <v/>
      </c>
      <c r="G1735" s="18"/>
      <c r="H1735" s="17" t="str">
        <f aca="false">IF($C1735="","",N(①在庫CSV_発注日!$Z1731))</f>
        <v/>
      </c>
      <c r="I1735" s="37" t="str">
        <f aca="false">IF($C1735="","",SUMIFS(⑤減算マスタCSV!$L$2:$L$8001,⑤減算マスタCSV!$F$2:$F$8001,$C1735,⑤減算マスタCSV!$K$2:$K$8001,1))</f>
        <v/>
      </c>
      <c r="J1735" s="17" t="str">
        <f aca="false">IF($C1735="","",IFERROR(INDEX(⑤減算マスタCSV!$H$2:$H$8001,MATCH($C1735,⑤減算マスタCSV!$F$2:$F$8001,0)),1))</f>
        <v/>
      </c>
      <c r="K1735" s="17" t="str">
        <f aca="false">IF($C1735="","",MAX(1,IFERROR(INDEX(⑥商品照会CSV!$M$2:$M$3001,MATCH($C1735,⑥商品照会CSV!$A$2:$A$3001,0)),1)))</f>
        <v/>
      </c>
      <c r="L1735" s="40" t="str">
        <f aca="false">IF($C1735="","",IFERROR(INDEX(⑥商品照会CSV!$Q$2:$Q$3001,MATCH($C1735,⑥商品照会CSV!$A$2:$A$3001,0)),0))</f>
        <v/>
      </c>
      <c r="M1735" s="40" t="str">
        <f aca="false">IF($C1735="","",N($L1735)*N($K1735))</f>
        <v/>
      </c>
      <c r="N1735" s="17" t="str">
        <f aca="false">IF($C1735="","",MAX(1,IFERROR(INDEX(⑥商品照会CSV!$AK$2:$AK$3001,MATCH($C1735,⑥商品照会CSV!$A$2:$A$3001,0)),1)))</f>
        <v/>
      </c>
      <c r="O1735" s="12" t="str">
        <f aca="false">IF($C1735="","",IFERROR(IF(INDEX(⑥商品照会CSV!$AN$2:$AN$3001,MATCH($C1735,⑥商品照会CSV!$A$2:$A$3001,0))=1,"バラ",IF(INDEX(⑥商品照会CSV!$AM$2:$AM$3001,MATCH($C1735,⑥商品照会CSV!$A$2:$A$3001,0))=1,"中間包装","ケース")),"ケース"))</f>
        <v/>
      </c>
      <c r="P1735" s="18"/>
      <c r="Q1735" s="14"/>
      <c r="R1735" s="17" t="str">
        <f aca="false">IF($C1735="","",N($Q1735)*N($K1735))</f>
        <v/>
      </c>
    </row>
    <row r="1736" customFormat="false" ht="15" hidden="false" customHeight="false" outlineLevel="0" collapsed="false">
      <c r="B1736" s="12" t="n">
        <v>1731</v>
      </c>
      <c r="C1736" s="36" t="str">
        <f aca="false">IF(①在庫CSV_発注日!$M1732="","",①在庫CSV_発注日!$M1732&amp;"")</f>
        <v/>
      </c>
      <c r="D1736" s="12" t="str">
        <f aca="false">IF($C1736="","",①在庫CSV_発注日!$N1732)</f>
        <v/>
      </c>
      <c r="E1736" s="12" t="str">
        <f aca="false">IF($C1736="","",①在庫CSV_発注日!$H1732)</f>
        <v/>
      </c>
      <c r="F1736" s="12" t="str">
        <f aca="false">IF($C1736="","",①在庫CSV_発注日!$L1732)</f>
        <v/>
      </c>
      <c r="G1736" s="18"/>
      <c r="H1736" s="17" t="str">
        <f aca="false">IF($C1736="","",N(①在庫CSV_発注日!$Z1732))</f>
        <v/>
      </c>
      <c r="I1736" s="37" t="str">
        <f aca="false">IF($C1736="","",SUMIFS(⑤減算マスタCSV!$L$2:$L$8001,⑤減算マスタCSV!$F$2:$F$8001,$C1736,⑤減算マスタCSV!$K$2:$K$8001,1))</f>
        <v/>
      </c>
      <c r="J1736" s="17" t="str">
        <f aca="false">IF($C1736="","",IFERROR(INDEX(⑤減算マスタCSV!$H$2:$H$8001,MATCH($C1736,⑤減算マスタCSV!$F$2:$F$8001,0)),1))</f>
        <v/>
      </c>
      <c r="K1736" s="17" t="str">
        <f aca="false">IF($C1736="","",MAX(1,IFERROR(INDEX(⑥商品照会CSV!$M$2:$M$3001,MATCH($C1736,⑥商品照会CSV!$A$2:$A$3001,0)),1)))</f>
        <v/>
      </c>
      <c r="L1736" s="40" t="str">
        <f aca="false">IF($C1736="","",IFERROR(INDEX(⑥商品照会CSV!$Q$2:$Q$3001,MATCH($C1736,⑥商品照会CSV!$A$2:$A$3001,0)),0))</f>
        <v/>
      </c>
      <c r="M1736" s="40" t="str">
        <f aca="false">IF($C1736="","",N($L1736)*N($K1736))</f>
        <v/>
      </c>
      <c r="N1736" s="17" t="str">
        <f aca="false">IF($C1736="","",MAX(1,IFERROR(INDEX(⑥商品照会CSV!$AK$2:$AK$3001,MATCH($C1736,⑥商品照会CSV!$A$2:$A$3001,0)),1)))</f>
        <v/>
      </c>
      <c r="O1736" s="12" t="str">
        <f aca="false">IF($C1736="","",IFERROR(IF(INDEX(⑥商品照会CSV!$AN$2:$AN$3001,MATCH($C1736,⑥商品照会CSV!$A$2:$A$3001,0))=1,"バラ",IF(INDEX(⑥商品照会CSV!$AM$2:$AM$3001,MATCH($C1736,⑥商品照会CSV!$A$2:$A$3001,0))=1,"中間包装","ケース")),"ケース"))</f>
        <v/>
      </c>
      <c r="P1736" s="18"/>
      <c r="Q1736" s="14"/>
      <c r="R1736" s="17" t="str">
        <f aca="false">IF($C1736="","",N($Q1736)*N($K1736))</f>
        <v/>
      </c>
    </row>
    <row r="1737" customFormat="false" ht="15" hidden="false" customHeight="false" outlineLevel="0" collapsed="false">
      <c r="B1737" s="12" t="n">
        <v>1732</v>
      </c>
      <c r="C1737" s="36" t="str">
        <f aca="false">IF(①在庫CSV_発注日!$M1733="","",①在庫CSV_発注日!$M1733&amp;"")</f>
        <v/>
      </c>
      <c r="D1737" s="12" t="str">
        <f aca="false">IF($C1737="","",①在庫CSV_発注日!$N1733)</f>
        <v/>
      </c>
      <c r="E1737" s="12" t="str">
        <f aca="false">IF($C1737="","",①在庫CSV_発注日!$H1733)</f>
        <v/>
      </c>
      <c r="F1737" s="12" t="str">
        <f aca="false">IF($C1737="","",①在庫CSV_発注日!$L1733)</f>
        <v/>
      </c>
      <c r="G1737" s="18"/>
      <c r="H1737" s="17" t="str">
        <f aca="false">IF($C1737="","",N(①在庫CSV_発注日!$Z1733))</f>
        <v/>
      </c>
      <c r="I1737" s="37" t="str">
        <f aca="false">IF($C1737="","",SUMIFS(⑤減算マスタCSV!$L$2:$L$8001,⑤減算マスタCSV!$F$2:$F$8001,$C1737,⑤減算マスタCSV!$K$2:$K$8001,1))</f>
        <v/>
      </c>
      <c r="J1737" s="17" t="str">
        <f aca="false">IF($C1737="","",IFERROR(INDEX(⑤減算マスタCSV!$H$2:$H$8001,MATCH($C1737,⑤減算マスタCSV!$F$2:$F$8001,0)),1))</f>
        <v/>
      </c>
      <c r="K1737" s="17" t="str">
        <f aca="false">IF($C1737="","",MAX(1,IFERROR(INDEX(⑥商品照会CSV!$M$2:$M$3001,MATCH($C1737,⑥商品照会CSV!$A$2:$A$3001,0)),1)))</f>
        <v/>
      </c>
      <c r="L1737" s="40" t="str">
        <f aca="false">IF($C1737="","",IFERROR(INDEX(⑥商品照会CSV!$Q$2:$Q$3001,MATCH($C1737,⑥商品照会CSV!$A$2:$A$3001,0)),0))</f>
        <v/>
      </c>
      <c r="M1737" s="40" t="str">
        <f aca="false">IF($C1737="","",N($L1737)*N($K1737))</f>
        <v/>
      </c>
      <c r="N1737" s="17" t="str">
        <f aca="false">IF($C1737="","",MAX(1,IFERROR(INDEX(⑥商品照会CSV!$AK$2:$AK$3001,MATCH($C1737,⑥商品照会CSV!$A$2:$A$3001,0)),1)))</f>
        <v/>
      </c>
      <c r="O1737" s="12" t="str">
        <f aca="false">IF($C1737="","",IFERROR(IF(INDEX(⑥商品照会CSV!$AN$2:$AN$3001,MATCH($C1737,⑥商品照会CSV!$A$2:$A$3001,0))=1,"バラ",IF(INDEX(⑥商品照会CSV!$AM$2:$AM$3001,MATCH($C1737,⑥商品照会CSV!$A$2:$A$3001,0))=1,"中間包装","ケース")),"ケース"))</f>
        <v/>
      </c>
      <c r="P1737" s="18"/>
      <c r="Q1737" s="14"/>
      <c r="R1737" s="17" t="str">
        <f aca="false">IF($C1737="","",N($Q1737)*N($K1737))</f>
        <v/>
      </c>
    </row>
    <row r="1738" customFormat="false" ht="15" hidden="false" customHeight="false" outlineLevel="0" collapsed="false">
      <c r="B1738" s="12" t="n">
        <v>1733</v>
      </c>
      <c r="C1738" s="36" t="str">
        <f aca="false">IF(①在庫CSV_発注日!$M1734="","",①在庫CSV_発注日!$M1734&amp;"")</f>
        <v/>
      </c>
      <c r="D1738" s="12" t="str">
        <f aca="false">IF($C1738="","",①在庫CSV_発注日!$N1734)</f>
        <v/>
      </c>
      <c r="E1738" s="12" t="str">
        <f aca="false">IF($C1738="","",①在庫CSV_発注日!$H1734)</f>
        <v/>
      </c>
      <c r="F1738" s="12" t="str">
        <f aca="false">IF($C1738="","",①在庫CSV_発注日!$L1734)</f>
        <v/>
      </c>
      <c r="G1738" s="18"/>
      <c r="H1738" s="17" t="str">
        <f aca="false">IF($C1738="","",N(①在庫CSV_発注日!$Z1734))</f>
        <v/>
      </c>
      <c r="I1738" s="37" t="str">
        <f aca="false">IF($C1738="","",SUMIFS(⑤減算マスタCSV!$L$2:$L$8001,⑤減算マスタCSV!$F$2:$F$8001,$C1738,⑤減算マスタCSV!$K$2:$K$8001,1))</f>
        <v/>
      </c>
      <c r="J1738" s="17" t="str">
        <f aca="false">IF($C1738="","",IFERROR(INDEX(⑤減算マスタCSV!$H$2:$H$8001,MATCH($C1738,⑤減算マスタCSV!$F$2:$F$8001,0)),1))</f>
        <v/>
      </c>
      <c r="K1738" s="17" t="str">
        <f aca="false">IF($C1738="","",MAX(1,IFERROR(INDEX(⑥商品照会CSV!$M$2:$M$3001,MATCH($C1738,⑥商品照会CSV!$A$2:$A$3001,0)),1)))</f>
        <v/>
      </c>
      <c r="L1738" s="40" t="str">
        <f aca="false">IF($C1738="","",IFERROR(INDEX(⑥商品照会CSV!$Q$2:$Q$3001,MATCH($C1738,⑥商品照会CSV!$A$2:$A$3001,0)),0))</f>
        <v/>
      </c>
      <c r="M1738" s="40" t="str">
        <f aca="false">IF($C1738="","",N($L1738)*N($K1738))</f>
        <v/>
      </c>
      <c r="N1738" s="17" t="str">
        <f aca="false">IF($C1738="","",MAX(1,IFERROR(INDEX(⑥商品照会CSV!$AK$2:$AK$3001,MATCH($C1738,⑥商品照会CSV!$A$2:$A$3001,0)),1)))</f>
        <v/>
      </c>
      <c r="O1738" s="12" t="str">
        <f aca="false">IF($C1738="","",IFERROR(IF(INDEX(⑥商品照会CSV!$AN$2:$AN$3001,MATCH($C1738,⑥商品照会CSV!$A$2:$A$3001,0))=1,"バラ",IF(INDEX(⑥商品照会CSV!$AM$2:$AM$3001,MATCH($C1738,⑥商品照会CSV!$A$2:$A$3001,0))=1,"中間包装","ケース")),"ケース"))</f>
        <v/>
      </c>
      <c r="P1738" s="18"/>
      <c r="Q1738" s="14"/>
      <c r="R1738" s="17" t="str">
        <f aca="false">IF($C1738="","",N($Q1738)*N($K1738))</f>
        <v/>
      </c>
    </row>
    <row r="1739" customFormat="false" ht="15" hidden="false" customHeight="false" outlineLevel="0" collapsed="false">
      <c r="B1739" s="12" t="n">
        <v>1734</v>
      </c>
      <c r="C1739" s="36" t="str">
        <f aca="false">IF(①在庫CSV_発注日!$M1735="","",①在庫CSV_発注日!$M1735&amp;"")</f>
        <v/>
      </c>
      <c r="D1739" s="12" t="str">
        <f aca="false">IF($C1739="","",①在庫CSV_発注日!$N1735)</f>
        <v/>
      </c>
      <c r="E1739" s="12" t="str">
        <f aca="false">IF($C1739="","",①在庫CSV_発注日!$H1735)</f>
        <v/>
      </c>
      <c r="F1739" s="12" t="str">
        <f aca="false">IF($C1739="","",①在庫CSV_発注日!$L1735)</f>
        <v/>
      </c>
      <c r="G1739" s="18"/>
      <c r="H1739" s="17" t="str">
        <f aca="false">IF($C1739="","",N(①在庫CSV_発注日!$Z1735))</f>
        <v/>
      </c>
      <c r="I1739" s="37" t="str">
        <f aca="false">IF($C1739="","",SUMIFS(⑤減算マスタCSV!$L$2:$L$8001,⑤減算マスタCSV!$F$2:$F$8001,$C1739,⑤減算マスタCSV!$K$2:$K$8001,1))</f>
        <v/>
      </c>
      <c r="J1739" s="17" t="str">
        <f aca="false">IF($C1739="","",IFERROR(INDEX(⑤減算マスタCSV!$H$2:$H$8001,MATCH($C1739,⑤減算マスタCSV!$F$2:$F$8001,0)),1))</f>
        <v/>
      </c>
      <c r="K1739" s="17" t="str">
        <f aca="false">IF($C1739="","",MAX(1,IFERROR(INDEX(⑥商品照会CSV!$M$2:$M$3001,MATCH($C1739,⑥商品照会CSV!$A$2:$A$3001,0)),1)))</f>
        <v/>
      </c>
      <c r="L1739" s="40" t="str">
        <f aca="false">IF($C1739="","",IFERROR(INDEX(⑥商品照会CSV!$Q$2:$Q$3001,MATCH($C1739,⑥商品照会CSV!$A$2:$A$3001,0)),0))</f>
        <v/>
      </c>
      <c r="M1739" s="40" t="str">
        <f aca="false">IF($C1739="","",N($L1739)*N($K1739))</f>
        <v/>
      </c>
      <c r="N1739" s="17" t="str">
        <f aca="false">IF($C1739="","",MAX(1,IFERROR(INDEX(⑥商品照会CSV!$AK$2:$AK$3001,MATCH($C1739,⑥商品照会CSV!$A$2:$A$3001,0)),1)))</f>
        <v/>
      </c>
      <c r="O1739" s="12" t="str">
        <f aca="false">IF($C1739="","",IFERROR(IF(INDEX(⑥商品照会CSV!$AN$2:$AN$3001,MATCH($C1739,⑥商品照会CSV!$A$2:$A$3001,0))=1,"バラ",IF(INDEX(⑥商品照会CSV!$AM$2:$AM$3001,MATCH($C1739,⑥商品照会CSV!$A$2:$A$3001,0))=1,"中間包装","ケース")),"ケース"))</f>
        <v/>
      </c>
      <c r="P1739" s="18"/>
      <c r="Q1739" s="14"/>
      <c r="R1739" s="17" t="str">
        <f aca="false">IF($C1739="","",N($Q1739)*N($K1739))</f>
        <v/>
      </c>
    </row>
    <row r="1740" customFormat="false" ht="15" hidden="false" customHeight="false" outlineLevel="0" collapsed="false">
      <c r="B1740" s="12" t="n">
        <v>1735</v>
      </c>
      <c r="C1740" s="36" t="str">
        <f aca="false">IF(①在庫CSV_発注日!$M1736="","",①在庫CSV_発注日!$M1736&amp;"")</f>
        <v/>
      </c>
      <c r="D1740" s="12" t="str">
        <f aca="false">IF($C1740="","",①在庫CSV_発注日!$N1736)</f>
        <v/>
      </c>
      <c r="E1740" s="12" t="str">
        <f aca="false">IF($C1740="","",①在庫CSV_発注日!$H1736)</f>
        <v/>
      </c>
      <c r="F1740" s="12" t="str">
        <f aca="false">IF($C1740="","",①在庫CSV_発注日!$L1736)</f>
        <v/>
      </c>
      <c r="G1740" s="18"/>
      <c r="H1740" s="17" t="str">
        <f aca="false">IF($C1740="","",N(①在庫CSV_発注日!$Z1736))</f>
        <v/>
      </c>
      <c r="I1740" s="37" t="str">
        <f aca="false">IF($C1740="","",SUMIFS(⑤減算マスタCSV!$L$2:$L$8001,⑤減算マスタCSV!$F$2:$F$8001,$C1740,⑤減算マスタCSV!$K$2:$K$8001,1))</f>
        <v/>
      </c>
      <c r="J1740" s="17" t="str">
        <f aca="false">IF($C1740="","",IFERROR(INDEX(⑤減算マスタCSV!$H$2:$H$8001,MATCH($C1740,⑤減算マスタCSV!$F$2:$F$8001,0)),1))</f>
        <v/>
      </c>
      <c r="K1740" s="17" t="str">
        <f aca="false">IF($C1740="","",MAX(1,IFERROR(INDEX(⑥商品照会CSV!$M$2:$M$3001,MATCH($C1740,⑥商品照会CSV!$A$2:$A$3001,0)),1)))</f>
        <v/>
      </c>
      <c r="L1740" s="40" t="str">
        <f aca="false">IF($C1740="","",IFERROR(INDEX(⑥商品照会CSV!$Q$2:$Q$3001,MATCH($C1740,⑥商品照会CSV!$A$2:$A$3001,0)),0))</f>
        <v/>
      </c>
      <c r="M1740" s="40" t="str">
        <f aca="false">IF($C1740="","",N($L1740)*N($K1740))</f>
        <v/>
      </c>
      <c r="N1740" s="17" t="str">
        <f aca="false">IF($C1740="","",MAX(1,IFERROR(INDEX(⑥商品照会CSV!$AK$2:$AK$3001,MATCH($C1740,⑥商品照会CSV!$A$2:$A$3001,0)),1)))</f>
        <v/>
      </c>
      <c r="O1740" s="12" t="str">
        <f aca="false">IF($C1740="","",IFERROR(IF(INDEX(⑥商品照会CSV!$AN$2:$AN$3001,MATCH($C1740,⑥商品照会CSV!$A$2:$A$3001,0))=1,"バラ",IF(INDEX(⑥商品照会CSV!$AM$2:$AM$3001,MATCH($C1740,⑥商品照会CSV!$A$2:$A$3001,0))=1,"中間包装","ケース")),"ケース"))</f>
        <v/>
      </c>
      <c r="P1740" s="18"/>
      <c r="Q1740" s="14"/>
      <c r="R1740" s="17" t="str">
        <f aca="false">IF($C1740="","",N($Q1740)*N($K1740))</f>
        <v/>
      </c>
    </row>
    <row r="1741" customFormat="false" ht="15" hidden="false" customHeight="false" outlineLevel="0" collapsed="false">
      <c r="B1741" s="12" t="n">
        <v>1736</v>
      </c>
      <c r="C1741" s="36" t="str">
        <f aca="false">IF(①在庫CSV_発注日!$M1737="","",①在庫CSV_発注日!$M1737&amp;"")</f>
        <v/>
      </c>
      <c r="D1741" s="12" t="str">
        <f aca="false">IF($C1741="","",①在庫CSV_発注日!$N1737)</f>
        <v/>
      </c>
      <c r="E1741" s="12" t="str">
        <f aca="false">IF($C1741="","",①在庫CSV_発注日!$H1737)</f>
        <v/>
      </c>
      <c r="F1741" s="12" t="str">
        <f aca="false">IF($C1741="","",①在庫CSV_発注日!$L1737)</f>
        <v/>
      </c>
      <c r="G1741" s="18"/>
      <c r="H1741" s="17" t="str">
        <f aca="false">IF($C1741="","",N(①在庫CSV_発注日!$Z1737))</f>
        <v/>
      </c>
      <c r="I1741" s="37" t="str">
        <f aca="false">IF($C1741="","",SUMIFS(⑤減算マスタCSV!$L$2:$L$8001,⑤減算マスタCSV!$F$2:$F$8001,$C1741,⑤減算マスタCSV!$K$2:$K$8001,1))</f>
        <v/>
      </c>
      <c r="J1741" s="17" t="str">
        <f aca="false">IF($C1741="","",IFERROR(INDEX(⑤減算マスタCSV!$H$2:$H$8001,MATCH($C1741,⑤減算マスタCSV!$F$2:$F$8001,0)),1))</f>
        <v/>
      </c>
      <c r="K1741" s="17" t="str">
        <f aca="false">IF($C1741="","",MAX(1,IFERROR(INDEX(⑥商品照会CSV!$M$2:$M$3001,MATCH($C1741,⑥商品照会CSV!$A$2:$A$3001,0)),1)))</f>
        <v/>
      </c>
      <c r="L1741" s="40" t="str">
        <f aca="false">IF($C1741="","",IFERROR(INDEX(⑥商品照会CSV!$Q$2:$Q$3001,MATCH($C1741,⑥商品照会CSV!$A$2:$A$3001,0)),0))</f>
        <v/>
      </c>
      <c r="M1741" s="40" t="str">
        <f aca="false">IF($C1741="","",N($L1741)*N($K1741))</f>
        <v/>
      </c>
      <c r="N1741" s="17" t="str">
        <f aca="false">IF($C1741="","",MAX(1,IFERROR(INDEX(⑥商品照会CSV!$AK$2:$AK$3001,MATCH($C1741,⑥商品照会CSV!$A$2:$A$3001,0)),1)))</f>
        <v/>
      </c>
      <c r="O1741" s="12" t="str">
        <f aca="false">IF($C1741="","",IFERROR(IF(INDEX(⑥商品照会CSV!$AN$2:$AN$3001,MATCH($C1741,⑥商品照会CSV!$A$2:$A$3001,0))=1,"バラ",IF(INDEX(⑥商品照会CSV!$AM$2:$AM$3001,MATCH($C1741,⑥商品照会CSV!$A$2:$A$3001,0))=1,"中間包装","ケース")),"ケース"))</f>
        <v/>
      </c>
      <c r="P1741" s="18"/>
      <c r="Q1741" s="14"/>
      <c r="R1741" s="17" t="str">
        <f aca="false">IF($C1741="","",N($Q1741)*N($K1741))</f>
        <v/>
      </c>
    </row>
    <row r="1742" customFormat="false" ht="15" hidden="false" customHeight="false" outlineLevel="0" collapsed="false">
      <c r="B1742" s="12" t="n">
        <v>1737</v>
      </c>
      <c r="C1742" s="36" t="str">
        <f aca="false">IF(①在庫CSV_発注日!$M1738="","",①在庫CSV_発注日!$M1738&amp;"")</f>
        <v/>
      </c>
      <c r="D1742" s="12" t="str">
        <f aca="false">IF($C1742="","",①在庫CSV_発注日!$N1738)</f>
        <v/>
      </c>
      <c r="E1742" s="12" t="str">
        <f aca="false">IF($C1742="","",①在庫CSV_発注日!$H1738)</f>
        <v/>
      </c>
      <c r="F1742" s="12" t="str">
        <f aca="false">IF($C1742="","",①在庫CSV_発注日!$L1738)</f>
        <v/>
      </c>
      <c r="G1742" s="18"/>
      <c r="H1742" s="17" t="str">
        <f aca="false">IF($C1742="","",N(①在庫CSV_発注日!$Z1738))</f>
        <v/>
      </c>
      <c r="I1742" s="37" t="str">
        <f aca="false">IF($C1742="","",SUMIFS(⑤減算マスタCSV!$L$2:$L$8001,⑤減算マスタCSV!$F$2:$F$8001,$C1742,⑤減算マスタCSV!$K$2:$K$8001,1))</f>
        <v/>
      </c>
      <c r="J1742" s="17" t="str">
        <f aca="false">IF($C1742="","",IFERROR(INDEX(⑤減算マスタCSV!$H$2:$H$8001,MATCH($C1742,⑤減算マスタCSV!$F$2:$F$8001,0)),1))</f>
        <v/>
      </c>
      <c r="K1742" s="17" t="str">
        <f aca="false">IF($C1742="","",MAX(1,IFERROR(INDEX(⑥商品照会CSV!$M$2:$M$3001,MATCH($C1742,⑥商品照会CSV!$A$2:$A$3001,0)),1)))</f>
        <v/>
      </c>
      <c r="L1742" s="40" t="str">
        <f aca="false">IF($C1742="","",IFERROR(INDEX(⑥商品照会CSV!$Q$2:$Q$3001,MATCH($C1742,⑥商品照会CSV!$A$2:$A$3001,0)),0))</f>
        <v/>
      </c>
      <c r="M1742" s="40" t="str">
        <f aca="false">IF($C1742="","",N($L1742)*N($K1742))</f>
        <v/>
      </c>
      <c r="N1742" s="17" t="str">
        <f aca="false">IF($C1742="","",MAX(1,IFERROR(INDEX(⑥商品照会CSV!$AK$2:$AK$3001,MATCH($C1742,⑥商品照会CSV!$A$2:$A$3001,0)),1)))</f>
        <v/>
      </c>
      <c r="O1742" s="12" t="str">
        <f aca="false">IF($C1742="","",IFERROR(IF(INDEX(⑥商品照会CSV!$AN$2:$AN$3001,MATCH($C1742,⑥商品照会CSV!$A$2:$A$3001,0))=1,"バラ",IF(INDEX(⑥商品照会CSV!$AM$2:$AM$3001,MATCH($C1742,⑥商品照会CSV!$A$2:$A$3001,0))=1,"中間包装","ケース")),"ケース"))</f>
        <v/>
      </c>
      <c r="P1742" s="18"/>
      <c r="Q1742" s="14"/>
      <c r="R1742" s="17" t="str">
        <f aca="false">IF($C1742="","",N($Q1742)*N($K1742))</f>
        <v/>
      </c>
    </row>
    <row r="1743" customFormat="false" ht="15" hidden="false" customHeight="false" outlineLevel="0" collapsed="false">
      <c r="B1743" s="12" t="n">
        <v>1738</v>
      </c>
      <c r="C1743" s="36" t="str">
        <f aca="false">IF(①在庫CSV_発注日!$M1739="","",①在庫CSV_発注日!$M1739&amp;"")</f>
        <v/>
      </c>
      <c r="D1743" s="12" t="str">
        <f aca="false">IF($C1743="","",①在庫CSV_発注日!$N1739)</f>
        <v/>
      </c>
      <c r="E1743" s="12" t="str">
        <f aca="false">IF($C1743="","",①在庫CSV_発注日!$H1739)</f>
        <v/>
      </c>
      <c r="F1743" s="12" t="str">
        <f aca="false">IF($C1743="","",①在庫CSV_発注日!$L1739)</f>
        <v/>
      </c>
      <c r="G1743" s="18"/>
      <c r="H1743" s="17" t="str">
        <f aca="false">IF($C1743="","",N(①在庫CSV_発注日!$Z1739))</f>
        <v/>
      </c>
      <c r="I1743" s="37" t="str">
        <f aca="false">IF($C1743="","",SUMIFS(⑤減算マスタCSV!$L$2:$L$8001,⑤減算マスタCSV!$F$2:$F$8001,$C1743,⑤減算マスタCSV!$K$2:$K$8001,1))</f>
        <v/>
      </c>
      <c r="J1743" s="17" t="str">
        <f aca="false">IF($C1743="","",IFERROR(INDEX(⑤減算マスタCSV!$H$2:$H$8001,MATCH($C1743,⑤減算マスタCSV!$F$2:$F$8001,0)),1))</f>
        <v/>
      </c>
      <c r="K1743" s="17" t="str">
        <f aca="false">IF($C1743="","",MAX(1,IFERROR(INDEX(⑥商品照会CSV!$M$2:$M$3001,MATCH($C1743,⑥商品照会CSV!$A$2:$A$3001,0)),1)))</f>
        <v/>
      </c>
      <c r="L1743" s="40" t="str">
        <f aca="false">IF($C1743="","",IFERROR(INDEX(⑥商品照会CSV!$Q$2:$Q$3001,MATCH($C1743,⑥商品照会CSV!$A$2:$A$3001,0)),0))</f>
        <v/>
      </c>
      <c r="M1743" s="40" t="str">
        <f aca="false">IF($C1743="","",N($L1743)*N($K1743))</f>
        <v/>
      </c>
      <c r="N1743" s="17" t="str">
        <f aca="false">IF($C1743="","",MAX(1,IFERROR(INDEX(⑥商品照会CSV!$AK$2:$AK$3001,MATCH($C1743,⑥商品照会CSV!$A$2:$A$3001,0)),1)))</f>
        <v/>
      </c>
      <c r="O1743" s="12" t="str">
        <f aca="false">IF($C1743="","",IFERROR(IF(INDEX(⑥商品照会CSV!$AN$2:$AN$3001,MATCH($C1743,⑥商品照会CSV!$A$2:$A$3001,0))=1,"バラ",IF(INDEX(⑥商品照会CSV!$AM$2:$AM$3001,MATCH($C1743,⑥商品照会CSV!$A$2:$A$3001,0))=1,"中間包装","ケース")),"ケース"))</f>
        <v/>
      </c>
      <c r="P1743" s="18"/>
      <c r="Q1743" s="14"/>
      <c r="R1743" s="17" t="str">
        <f aca="false">IF($C1743="","",N($Q1743)*N($K1743))</f>
        <v/>
      </c>
    </row>
    <row r="1744" customFormat="false" ht="15" hidden="false" customHeight="false" outlineLevel="0" collapsed="false">
      <c r="B1744" s="12" t="n">
        <v>1739</v>
      </c>
      <c r="C1744" s="36" t="str">
        <f aca="false">IF(①在庫CSV_発注日!$M1740="","",①在庫CSV_発注日!$M1740&amp;"")</f>
        <v/>
      </c>
      <c r="D1744" s="12" t="str">
        <f aca="false">IF($C1744="","",①在庫CSV_発注日!$N1740)</f>
        <v/>
      </c>
      <c r="E1744" s="12" t="str">
        <f aca="false">IF($C1744="","",①在庫CSV_発注日!$H1740)</f>
        <v/>
      </c>
      <c r="F1744" s="12" t="str">
        <f aca="false">IF($C1744="","",①在庫CSV_発注日!$L1740)</f>
        <v/>
      </c>
      <c r="G1744" s="18"/>
      <c r="H1744" s="17" t="str">
        <f aca="false">IF($C1744="","",N(①在庫CSV_発注日!$Z1740))</f>
        <v/>
      </c>
      <c r="I1744" s="37" t="str">
        <f aca="false">IF($C1744="","",SUMIFS(⑤減算マスタCSV!$L$2:$L$8001,⑤減算マスタCSV!$F$2:$F$8001,$C1744,⑤減算マスタCSV!$K$2:$K$8001,1))</f>
        <v/>
      </c>
      <c r="J1744" s="17" t="str">
        <f aca="false">IF($C1744="","",IFERROR(INDEX(⑤減算マスタCSV!$H$2:$H$8001,MATCH($C1744,⑤減算マスタCSV!$F$2:$F$8001,0)),1))</f>
        <v/>
      </c>
      <c r="K1744" s="17" t="str">
        <f aca="false">IF($C1744="","",MAX(1,IFERROR(INDEX(⑥商品照会CSV!$M$2:$M$3001,MATCH($C1744,⑥商品照会CSV!$A$2:$A$3001,0)),1)))</f>
        <v/>
      </c>
      <c r="L1744" s="40" t="str">
        <f aca="false">IF($C1744="","",IFERROR(INDEX(⑥商品照会CSV!$Q$2:$Q$3001,MATCH($C1744,⑥商品照会CSV!$A$2:$A$3001,0)),0))</f>
        <v/>
      </c>
      <c r="M1744" s="40" t="str">
        <f aca="false">IF($C1744="","",N($L1744)*N($K1744))</f>
        <v/>
      </c>
      <c r="N1744" s="17" t="str">
        <f aca="false">IF($C1744="","",MAX(1,IFERROR(INDEX(⑥商品照会CSV!$AK$2:$AK$3001,MATCH($C1744,⑥商品照会CSV!$A$2:$A$3001,0)),1)))</f>
        <v/>
      </c>
      <c r="O1744" s="12" t="str">
        <f aca="false">IF($C1744="","",IFERROR(IF(INDEX(⑥商品照会CSV!$AN$2:$AN$3001,MATCH($C1744,⑥商品照会CSV!$A$2:$A$3001,0))=1,"バラ",IF(INDEX(⑥商品照会CSV!$AM$2:$AM$3001,MATCH($C1744,⑥商品照会CSV!$A$2:$A$3001,0))=1,"中間包装","ケース")),"ケース"))</f>
        <v/>
      </c>
      <c r="P1744" s="18"/>
      <c r="Q1744" s="14"/>
      <c r="R1744" s="17" t="str">
        <f aca="false">IF($C1744="","",N($Q1744)*N($K1744))</f>
        <v/>
      </c>
    </row>
    <row r="1745" customFormat="false" ht="15" hidden="false" customHeight="false" outlineLevel="0" collapsed="false">
      <c r="B1745" s="12" t="n">
        <v>1740</v>
      </c>
      <c r="C1745" s="36" t="str">
        <f aca="false">IF(①在庫CSV_発注日!$M1741="","",①在庫CSV_発注日!$M1741&amp;"")</f>
        <v/>
      </c>
      <c r="D1745" s="12" t="str">
        <f aca="false">IF($C1745="","",①在庫CSV_発注日!$N1741)</f>
        <v/>
      </c>
      <c r="E1745" s="12" t="str">
        <f aca="false">IF($C1745="","",①在庫CSV_発注日!$H1741)</f>
        <v/>
      </c>
      <c r="F1745" s="12" t="str">
        <f aca="false">IF($C1745="","",①在庫CSV_発注日!$L1741)</f>
        <v/>
      </c>
      <c r="G1745" s="18"/>
      <c r="H1745" s="17" t="str">
        <f aca="false">IF($C1745="","",N(①在庫CSV_発注日!$Z1741))</f>
        <v/>
      </c>
      <c r="I1745" s="37" t="str">
        <f aca="false">IF($C1745="","",SUMIFS(⑤減算マスタCSV!$L$2:$L$8001,⑤減算マスタCSV!$F$2:$F$8001,$C1745,⑤減算マスタCSV!$K$2:$K$8001,1))</f>
        <v/>
      </c>
      <c r="J1745" s="17" t="str">
        <f aca="false">IF($C1745="","",IFERROR(INDEX(⑤減算マスタCSV!$H$2:$H$8001,MATCH($C1745,⑤減算マスタCSV!$F$2:$F$8001,0)),1))</f>
        <v/>
      </c>
      <c r="K1745" s="17" t="str">
        <f aca="false">IF($C1745="","",MAX(1,IFERROR(INDEX(⑥商品照会CSV!$M$2:$M$3001,MATCH($C1745,⑥商品照会CSV!$A$2:$A$3001,0)),1)))</f>
        <v/>
      </c>
      <c r="L1745" s="40" t="str">
        <f aca="false">IF($C1745="","",IFERROR(INDEX(⑥商品照会CSV!$Q$2:$Q$3001,MATCH($C1745,⑥商品照会CSV!$A$2:$A$3001,0)),0))</f>
        <v/>
      </c>
      <c r="M1745" s="40" t="str">
        <f aca="false">IF($C1745="","",N($L1745)*N($K1745))</f>
        <v/>
      </c>
      <c r="N1745" s="17" t="str">
        <f aca="false">IF($C1745="","",MAX(1,IFERROR(INDEX(⑥商品照会CSV!$AK$2:$AK$3001,MATCH($C1745,⑥商品照会CSV!$A$2:$A$3001,0)),1)))</f>
        <v/>
      </c>
      <c r="O1745" s="12" t="str">
        <f aca="false">IF($C1745="","",IFERROR(IF(INDEX(⑥商品照会CSV!$AN$2:$AN$3001,MATCH($C1745,⑥商品照会CSV!$A$2:$A$3001,0))=1,"バラ",IF(INDEX(⑥商品照会CSV!$AM$2:$AM$3001,MATCH($C1745,⑥商品照会CSV!$A$2:$A$3001,0))=1,"中間包装","ケース")),"ケース"))</f>
        <v/>
      </c>
      <c r="P1745" s="18"/>
      <c r="Q1745" s="14"/>
      <c r="R1745" s="17" t="str">
        <f aca="false">IF($C1745="","",N($Q1745)*N($K1745))</f>
        <v/>
      </c>
    </row>
    <row r="1746" customFormat="false" ht="15" hidden="false" customHeight="false" outlineLevel="0" collapsed="false">
      <c r="B1746" s="12" t="n">
        <v>1741</v>
      </c>
      <c r="C1746" s="36" t="str">
        <f aca="false">IF(①在庫CSV_発注日!$M1742="","",①在庫CSV_発注日!$M1742&amp;"")</f>
        <v/>
      </c>
      <c r="D1746" s="12" t="str">
        <f aca="false">IF($C1746="","",①在庫CSV_発注日!$N1742)</f>
        <v/>
      </c>
      <c r="E1746" s="12" t="str">
        <f aca="false">IF($C1746="","",①在庫CSV_発注日!$H1742)</f>
        <v/>
      </c>
      <c r="F1746" s="12" t="str">
        <f aca="false">IF($C1746="","",①在庫CSV_発注日!$L1742)</f>
        <v/>
      </c>
      <c r="G1746" s="18"/>
      <c r="H1746" s="17" t="str">
        <f aca="false">IF($C1746="","",N(①在庫CSV_発注日!$Z1742))</f>
        <v/>
      </c>
      <c r="I1746" s="37" t="str">
        <f aca="false">IF($C1746="","",SUMIFS(⑤減算マスタCSV!$L$2:$L$8001,⑤減算マスタCSV!$F$2:$F$8001,$C1746,⑤減算マスタCSV!$K$2:$K$8001,1))</f>
        <v/>
      </c>
      <c r="J1746" s="17" t="str">
        <f aca="false">IF($C1746="","",IFERROR(INDEX(⑤減算マスタCSV!$H$2:$H$8001,MATCH($C1746,⑤減算マスタCSV!$F$2:$F$8001,0)),1))</f>
        <v/>
      </c>
      <c r="K1746" s="17" t="str">
        <f aca="false">IF($C1746="","",MAX(1,IFERROR(INDEX(⑥商品照会CSV!$M$2:$M$3001,MATCH($C1746,⑥商品照会CSV!$A$2:$A$3001,0)),1)))</f>
        <v/>
      </c>
      <c r="L1746" s="40" t="str">
        <f aca="false">IF($C1746="","",IFERROR(INDEX(⑥商品照会CSV!$Q$2:$Q$3001,MATCH($C1746,⑥商品照会CSV!$A$2:$A$3001,0)),0))</f>
        <v/>
      </c>
      <c r="M1746" s="40" t="str">
        <f aca="false">IF($C1746="","",N($L1746)*N($K1746))</f>
        <v/>
      </c>
      <c r="N1746" s="17" t="str">
        <f aca="false">IF($C1746="","",MAX(1,IFERROR(INDEX(⑥商品照会CSV!$AK$2:$AK$3001,MATCH($C1746,⑥商品照会CSV!$A$2:$A$3001,0)),1)))</f>
        <v/>
      </c>
      <c r="O1746" s="12" t="str">
        <f aca="false">IF($C1746="","",IFERROR(IF(INDEX(⑥商品照会CSV!$AN$2:$AN$3001,MATCH($C1746,⑥商品照会CSV!$A$2:$A$3001,0))=1,"バラ",IF(INDEX(⑥商品照会CSV!$AM$2:$AM$3001,MATCH($C1746,⑥商品照会CSV!$A$2:$A$3001,0))=1,"中間包装","ケース")),"ケース"))</f>
        <v/>
      </c>
      <c r="P1746" s="18"/>
      <c r="Q1746" s="14"/>
      <c r="R1746" s="17" t="str">
        <f aca="false">IF($C1746="","",N($Q1746)*N($K1746))</f>
        <v/>
      </c>
    </row>
    <row r="1747" customFormat="false" ht="15" hidden="false" customHeight="false" outlineLevel="0" collapsed="false">
      <c r="B1747" s="12" t="n">
        <v>1742</v>
      </c>
      <c r="C1747" s="36" t="str">
        <f aca="false">IF(①在庫CSV_発注日!$M1743="","",①在庫CSV_発注日!$M1743&amp;"")</f>
        <v/>
      </c>
      <c r="D1747" s="12" t="str">
        <f aca="false">IF($C1747="","",①在庫CSV_発注日!$N1743)</f>
        <v/>
      </c>
      <c r="E1747" s="12" t="str">
        <f aca="false">IF($C1747="","",①在庫CSV_発注日!$H1743)</f>
        <v/>
      </c>
      <c r="F1747" s="12" t="str">
        <f aca="false">IF($C1747="","",①在庫CSV_発注日!$L1743)</f>
        <v/>
      </c>
      <c r="G1747" s="18"/>
      <c r="H1747" s="17" t="str">
        <f aca="false">IF($C1747="","",N(①在庫CSV_発注日!$Z1743))</f>
        <v/>
      </c>
      <c r="I1747" s="37" t="str">
        <f aca="false">IF($C1747="","",SUMIFS(⑤減算マスタCSV!$L$2:$L$8001,⑤減算マスタCSV!$F$2:$F$8001,$C1747,⑤減算マスタCSV!$K$2:$K$8001,1))</f>
        <v/>
      </c>
      <c r="J1747" s="17" t="str">
        <f aca="false">IF($C1747="","",IFERROR(INDEX(⑤減算マスタCSV!$H$2:$H$8001,MATCH($C1747,⑤減算マスタCSV!$F$2:$F$8001,0)),1))</f>
        <v/>
      </c>
      <c r="K1747" s="17" t="str">
        <f aca="false">IF($C1747="","",MAX(1,IFERROR(INDEX(⑥商品照会CSV!$M$2:$M$3001,MATCH($C1747,⑥商品照会CSV!$A$2:$A$3001,0)),1)))</f>
        <v/>
      </c>
      <c r="L1747" s="40" t="str">
        <f aca="false">IF($C1747="","",IFERROR(INDEX(⑥商品照会CSV!$Q$2:$Q$3001,MATCH($C1747,⑥商品照会CSV!$A$2:$A$3001,0)),0))</f>
        <v/>
      </c>
      <c r="M1747" s="40" t="str">
        <f aca="false">IF($C1747="","",N($L1747)*N($K1747))</f>
        <v/>
      </c>
      <c r="N1747" s="17" t="str">
        <f aca="false">IF($C1747="","",MAX(1,IFERROR(INDEX(⑥商品照会CSV!$AK$2:$AK$3001,MATCH($C1747,⑥商品照会CSV!$A$2:$A$3001,0)),1)))</f>
        <v/>
      </c>
      <c r="O1747" s="12" t="str">
        <f aca="false">IF($C1747="","",IFERROR(IF(INDEX(⑥商品照会CSV!$AN$2:$AN$3001,MATCH($C1747,⑥商品照会CSV!$A$2:$A$3001,0))=1,"バラ",IF(INDEX(⑥商品照会CSV!$AM$2:$AM$3001,MATCH($C1747,⑥商品照会CSV!$A$2:$A$3001,0))=1,"中間包装","ケース")),"ケース"))</f>
        <v/>
      </c>
      <c r="P1747" s="18"/>
      <c r="Q1747" s="14"/>
      <c r="R1747" s="17" t="str">
        <f aca="false">IF($C1747="","",N($Q1747)*N($K1747))</f>
        <v/>
      </c>
    </row>
    <row r="1748" customFormat="false" ht="15" hidden="false" customHeight="false" outlineLevel="0" collapsed="false">
      <c r="B1748" s="12" t="n">
        <v>1743</v>
      </c>
      <c r="C1748" s="36" t="str">
        <f aca="false">IF(①在庫CSV_発注日!$M1744="","",①在庫CSV_発注日!$M1744&amp;"")</f>
        <v/>
      </c>
      <c r="D1748" s="12" t="str">
        <f aca="false">IF($C1748="","",①在庫CSV_発注日!$N1744)</f>
        <v/>
      </c>
      <c r="E1748" s="12" t="str">
        <f aca="false">IF($C1748="","",①在庫CSV_発注日!$H1744)</f>
        <v/>
      </c>
      <c r="F1748" s="12" t="str">
        <f aca="false">IF($C1748="","",①在庫CSV_発注日!$L1744)</f>
        <v/>
      </c>
      <c r="G1748" s="18"/>
      <c r="H1748" s="17" t="str">
        <f aca="false">IF($C1748="","",N(①在庫CSV_発注日!$Z1744))</f>
        <v/>
      </c>
      <c r="I1748" s="37" t="str">
        <f aca="false">IF($C1748="","",SUMIFS(⑤減算マスタCSV!$L$2:$L$8001,⑤減算マスタCSV!$F$2:$F$8001,$C1748,⑤減算マスタCSV!$K$2:$K$8001,1))</f>
        <v/>
      </c>
      <c r="J1748" s="17" t="str">
        <f aca="false">IF($C1748="","",IFERROR(INDEX(⑤減算マスタCSV!$H$2:$H$8001,MATCH($C1748,⑤減算マスタCSV!$F$2:$F$8001,0)),1))</f>
        <v/>
      </c>
      <c r="K1748" s="17" t="str">
        <f aca="false">IF($C1748="","",MAX(1,IFERROR(INDEX(⑥商品照会CSV!$M$2:$M$3001,MATCH($C1748,⑥商品照会CSV!$A$2:$A$3001,0)),1)))</f>
        <v/>
      </c>
      <c r="L1748" s="40" t="str">
        <f aca="false">IF($C1748="","",IFERROR(INDEX(⑥商品照会CSV!$Q$2:$Q$3001,MATCH($C1748,⑥商品照会CSV!$A$2:$A$3001,0)),0))</f>
        <v/>
      </c>
      <c r="M1748" s="40" t="str">
        <f aca="false">IF($C1748="","",N($L1748)*N($K1748))</f>
        <v/>
      </c>
      <c r="N1748" s="17" t="str">
        <f aca="false">IF($C1748="","",MAX(1,IFERROR(INDEX(⑥商品照会CSV!$AK$2:$AK$3001,MATCH($C1748,⑥商品照会CSV!$A$2:$A$3001,0)),1)))</f>
        <v/>
      </c>
      <c r="O1748" s="12" t="str">
        <f aca="false">IF($C1748="","",IFERROR(IF(INDEX(⑥商品照会CSV!$AN$2:$AN$3001,MATCH($C1748,⑥商品照会CSV!$A$2:$A$3001,0))=1,"バラ",IF(INDEX(⑥商品照会CSV!$AM$2:$AM$3001,MATCH($C1748,⑥商品照会CSV!$A$2:$A$3001,0))=1,"中間包装","ケース")),"ケース"))</f>
        <v/>
      </c>
      <c r="P1748" s="18"/>
      <c r="Q1748" s="14"/>
      <c r="R1748" s="17" t="str">
        <f aca="false">IF($C1748="","",N($Q1748)*N($K1748))</f>
        <v/>
      </c>
    </row>
    <row r="1749" customFormat="false" ht="15" hidden="false" customHeight="false" outlineLevel="0" collapsed="false">
      <c r="B1749" s="12" t="n">
        <v>1744</v>
      </c>
      <c r="C1749" s="36" t="str">
        <f aca="false">IF(①在庫CSV_発注日!$M1745="","",①在庫CSV_発注日!$M1745&amp;"")</f>
        <v/>
      </c>
      <c r="D1749" s="12" t="str">
        <f aca="false">IF($C1749="","",①在庫CSV_発注日!$N1745)</f>
        <v/>
      </c>
      <c r="E1749" s="12" t="str">
        <f aca="false">IF($C1749="","",①在庫CSV_発注日!$H1745)</f>
        <v/>
      </c>
      <c r="F1749" s="12" t="str">
        <f aca="false">IF($C1749="","",①在庫CSV_発注日!$L1745)</f>
        <v/>
      </c>
      <c r="G1749" s="18"/>
      <c r="H1749" s="17" t="str">
        <f aca="false">IF($C1749="","",N(①在庫CSV_発注日!$Z1745))</f>
        <v/>
      </c>
      <c r="I1749" s="37" t="str">
        <f aca="false">IF($C1749="","",SUMIFS(⑤減算マスタCSV!$L$2:$L$8001,⑤減算マスタCSV!$F$2:$F$8001,$C1749,⑤減算マスタCSV!$K$2:$K$8001,1))</f>
        <v/>
      </c>
      <c r="J1749" s="17" t="str">
        <f aca="false">IF($C1749="","",IFERROR(INDEX(⑤減算マスタCSV!$H$2:$H$8001,MATCH($C1749,⑤減算マスタCSV!$F$2:$F$8001,0)),1))</f>
        <v/>
      </c>
      <c r="K1749" s="17" t="str">
        <f aca="false">IF($C1749="","",MAX(1,IFERROR(INDEX(⑥商品照会CSV!$M$2:$M$3001,MATCH($C1749,⑥商品照会CSV!$A$2:$A$3001,0)),1)))</f>
        <v/>
      </c>
      <c r="L1749" s="40" t="str">
        <f aca="false">IF($C1749="","",IFERROR(INDEX(⑥商品照会CSV!$Q$2:$Q$3001,MATCH($C1749,⑥商品照会CSV!$A$2:$A$3001,0)),0))</f>
        <v/>
      </c>
      <c r="M1749" s="40" t="str">
        <f aca="false">IF($C1749="","",N($L1749)*N($K1749))</f>
        <v/>
      </c>
      <c r="N1749" s="17" t="str">
        <f aca="false">IF($C1749="","",MAX(1,IFERROR(INDEX(⑥商品照会CSV!$AK$2:$AK$3001,MATCH($C1749,⑥商品照会CSV!$A$2:$A$3001,0)),1)))</f>
        <v/>
      </c>
      <c r="O1749" s="12" t="str">
        <f aca="false">IF($C1749="","",IFERROR(IF(INDEX(⑥商品照会CSV!$AN$2:$AN$3001,MATCH($C1749,⑥商品照会CSV!$A$2:$A$3001,0))=1,"バラ",IF(INDEX(⑥商品照会CSV!$AM$2:$AM$3001,MATCH($C1749,⑥商品照会CSV!$A$2:$A$3001,0))=1,"中間包装","ケース")),"ケース"))</f>
        <v/>
      </c>
      <c r="P1749" s="18"/>
      <c r="Q1749" s="14"/>
      <c r="R1749" s="17" t="str">
        <f aca="false">IF($C1749="","",N($Q1749)*N($K1749))</f>
        <v/>
      </c>
    </row>
    <row r="1750" customFormat="false" ht="15" hidden="false" customHeight="false" outlineLevel="0" collapsed="false">
      <c r="B1750" s="12" t="n">
        <v>1745</v>
      </c>
      <c r="C1750" s="36" t="str">
        <f aca="false">IF(①在庫CSV_発注日!$M1746="","",①在庫CSV_発注日!$M1746&amp;"")</f>
        <v/>
      </c>
      <c r="D1750" s="12" t="str">
        <f aca="false">IF($C1750="","",①在庫CSV_発注日!$N1746)</f>
        <v/>
      </c>
      <c r="E1750" s="12" t="str">
        <f aca="false">IF($C1750="","",①在庫CSV_発注日!$H1746)</f>
        <v/>
      </c>
      <c r="F1750" s="12" t="str">
        <f aca="false">IF($C1750="","",①在庫CSV_発注日!$L1746)</f>
        <v/>
      </c>
      <c r="G1750" s="18"/>
      <c r="H1750" s="17" t="str">
        <f aca="false">IF($C1750="","",N(①在庫CSV_発注日!$Z1746))</f>
        <v/>
      </c>
      <c r="I1750" s="37" t="str">
        <f aca="false">IF($C1750="","",SUMIFS(⑤減算マスタCSV!$L$2:$L$8001,⑤減算マスタCSV!$F$2:$F$8001,$C1750,⑤減算マスタCSV!$K$2:$K$8001,1))</f>
        <v/>
      </c>
      <c r="J1750" s="17" t="str">
        <f aca="false">IF($C1750="","",IFERROR(INDEX(⑤減算マスタCSV!$H$2:$H$8001,MATCH($C1750,⑤減算マスタCSV!$F$2:$F$8001,0)),1))</f>
        <v/>
      </c>
      <c r="K1750" s="17" t="str">
        <f aca="false">IF($C1750="","",MAX(1,IFERROR(INDEX(⑥商品照会CSV!$M$2:$M$3001,MATCH($C1750,⑥商品照会CSV!$A$2:$A$3001,0)),1)))</f>
        <v/>
      </c>
      <c r="L1750" s="40" t="str">
        <f aca="false">IF($C1750="","",IFERROR(INDEX(⑥商品照会CSV!$Q$2:$Q$3001,MATCH($C1750,⑥商品照会CSV!$A$2:$A$3001,0)),0))</f>
        <v/>
      </c>
      <c r="M1750" s="40" t="str">
        <f aca="false">IF($C1750="","",N($L1750)*N($K1750))</f>
        <v/>
      </c>
      <c r="N1750" s="17" t="str">
        <f aca="false">IF($C1750="","",MAX(1,IFERROR(INDEX(⑥商品照会CSV!$AK$2:$AK$3001,MATCH($C1750,⑥商品照会CSV!$A$2:$A$3001,0)),1)))</f>
        <v/>
      </c>
      <c r="O1750" s="12" t="str">
        <f aca="false">IF($C1750="","",IFERROR(IF(INDEX(⑥商品照会CSV!$AN$2:$AN$3001,MATCH($C1750,⑥商品照会CSV!$A$2:$A$3001,0))=1,"バラ",IF(INDEX(⑥商品照会CSV!$AM$2:$AM$3001,MATCH($C1750,⑥商品照会CSV!$A$2:$A$3001,0))=1,"中間包装","ケース")),"ケース"))</f>
        <v/>
      </c>
      <c r="P1750" s="18"/>
      <c r="Q1750" s="14"/>
      <c r="R1750" s="17" t="str">
        <f aca="false">IF($C1750="","",N($Q1750)*N($K1750))</f>
        <v/>
      </c>
    </row>
    <row r="1751" customFormat="false" ht="15" hidden="false" customHeight="false" outlineLevel="0" collapsed="false">
      <c r="B1751" s="12" t="n">
        <v>1746</v>
      </c>
      <c r="C1751" s="36" t="str">
        <f aca="false">IF(①在庫CSV_発注日!$M1747="","",①在庫CSV_発注日!$M1747&amp;"")</f>
        <v/>
      </c>
      <c r="D1751" s="12" t="str">
        <f aca="false">IF($C1751="","",①在庫CSV_発注日!$N1747)</f>
        <v/>
      </c>
      <c r="E1751" s="12" t="str">
        <f aca="false">IF($C1751="","",①在庫CSV_発注日!$H1747)</f>
        <v/>
      </c>
      <c r="F1751" s="12" t="str">
        <f aca="false">IF($C1751="","",①在庫CSV_発注日!$L1747)</f>
        <v/>
      </c>
      <c r="G1751" s="18"/>
      <c r="H1751" s="17" t="str">
        <f aca="false">IF($C1751="","",N(①在庫CSV_発注日!$Z1747))</f>
        <v/>
      </c>
      <c r="I1751" s="37" t="str">
        <f aca="false">IF($C1751="","",SUMIFS(⑤減算マスタCSV!$L$2:$L$8001,⑤減算マスタCSV!$F$2:$F$8001,$C1751,⑤減算マスタCSV!$K$2:$K$8001,1))</f>
        <v/>
      </c>
      <c r="J1751" s="17" t="str">
        <f aca="false">IF($C1751="","",IFERROR(INDEX(⑤減算マスタCSV!$H$2:$H$8001,MATCH($C1751,⑤減算マスタCSV!$F$2:$F$8001,0)),1))</f>
        <v/>
      </c>
      <c r="K1751" s="17" t="str">
        <f aca="false">IF($C1751="","",MAX(1,IFERROR(INDEX(⑥商品照会CSV!$M$2:$M$3001,MATCH($C1751,⑥商品照会CSV!$A$2:$A$3001,0)),1)))</f>
        <v/>
      </c>
      <c r="L1751" s="40" t="str">
        <f aca="false">IF($C1751="","",IFERROR(INDEX(⑥商品照会CSV!$Q$2:$Q$3001,MATCH($C1751,⑥商品照会CSV!$A$2:$A$3001,0)),0))</f>
        <v/>
      </c>
      <c r="M1751" s="40" t="str">
        <f aca="false">IF($C1751="","",N($L1751)*N($K1751))</f>
        <v/>
      </c>
      <c r="N1751" s="17" t="str">
        <f aca="false">IF($C1751="","",MAX(1,IFERROR(INDEX(⑥商品照会CSV!$AK$2:$AK$3001,MATCH($C1751,⑥商品照会CSV!$A$2:$A$3001,0)),1)))</f>
        <v/>
      </c>
      <c r="O1751" s="12" t="str">
        <f aca="false">IF($C1751="","",IFERROR(IF(INDEX(⑥商品照会CSV!$AN$2:$AN$3001,MATCH($C1751,⑥商品照会CSV!$A$2:$A$3001,0))=1,"バラ",IF(INDEX(⑥商品照会CSV!$AM$2:$AM$3001,MATCH($C1751,⑥商品照会CSV!$A$2:$A$3001,0))=1,"中間包装","ケース")),"ケース"))</f>
        <v/>
      </c>
      <c r="P1751" s="18"/>
      <c r="Q1751" s="14"/>
      <c r="R1751" s="17" t="str">
        <f aca="false">IF($C1751="","",N($Q1751)*N($K1751))</f>
        <v/>
      </c>
    </row>
    <row r="1752" customFormat="false" ht="15" hidden="false" customHeight="false" outlineLevel="0" collapsed="false">
      <c r="B1752" s="12" t="n">
        <v>1747</v>
      </c>
      <c r="C1752" s="36" t="str">
        <f aca="false">IF(①在庫CSV_発注日!$M1748="","",①在庫CSV_発注日!$M1748&amp;"")</f>
        <v/>
      </c>
      <c r="D1752" s="12" t="str">
        <f aca="false">IF($C1752="","",①在庫CSV_発注日!$N1748)</f>
        <v/>
      </c>
      <c r="E1752" s="12" t="str">
        <f aca="false">IF($C1752="","",①在庫CSV_発注日!$H1748)</f>
        <v/>
      </c>
      <c r="F1752" s="12" t="str">
        <f aca="false">IF($C1752="","",①在庫CSV_発注日!$L1748)</f>
        <v/>
      </c>
      <c r="G1752" s="18"/>
      <c r="H1752" s="17" t="str">
        <f aca="false">IF($C1752="","",N(①在庫CSV_発注日!$Z1748))</f>
        <v/>
      </c>
      <c r="I1752" s="37" t="str">
        <f aca="false">IF($C1752="","",SUMIFS(⑤減算マスタCSV!$L$2:$L$8001,⑤減算マスタCSV!$F$2:$F$8001,$C1752,⑤減算マスタCSV!$K$2:$K$8001,1))</f>
        <v/>
      </c>
      <c r="J1752" s="17" t="str">
        <f aca="false">IF($C1752="","",IFERROR(INDEX(⑤減算マスタCSV!$H$2:$H$8001,MATCH($C1752,⑤減算マスタCSV!$F$2:$F$8001,0)),1))</f>
        <v/>
      </c>
      <c r="K1752" s="17" t="str">
        <f aca="false">IF($C1752="","",MAX(1,IFERROR(INDEX(⑥商品照会CSV!$M$2:$M$3001,MATCH($C1752,⑥商品照会CSV!$A$2:$A$3001,0)),1)))</f>
        <v/>
      </c>
      <c r="L1752" s="40" t="str">
        <f aca="false">IF($C1752="","",IFERROR(INDEX(⑥商品照会CSV!$Q$2:$Q$3001,MATCH($C1752,⑥商品照会CSV!$A$2:$A$3001,0)),0))</f>
        <v/>
      </c>
      <c r="M1752" s="40" t="str">
        <f aca="false">IF($C1752="","",N($L1752)*N($K1752))</f>
        <v/>
      </c>
      <c r="N1752" s="17" t="str">
        <f aca="false">IF($C1752="","",MAX(1,IFERROR(INDEX(⑥商品照会CSV!$AK$2:$AK$3001,MATCH($C1752,⑥商品照会CSV!$A$2:$A$3001,0)),1)))</f>
        <v/>
      </c>
      <c r="O1752" s="12" t="str">
        <f aca="false">IF($C1752="","",IFERROR(IF(INDEX(⑥商品照会CSV!$AN$2:$AN$3001,MATCH($C1752,⑥商品照会CSV!$A$2:$A$3001,0))=1,"バラ",IF(INDEX(⑥商品照会CSV!$AM$2:$AM$3001,MATCH($C1752,⑥商品照会CSV!$A$2:$A$3001,0))=1,"中間包装","ケース")),"ケース"))</f>
        <v/>
      </c>
      <c r="P1752" s="18"/>
      <c r="Q1752" s="14"/>
      <c r="R1752" s="17" t="str">
        <f aca="false">IF($C1752="","",N($Q1752)*N($K1752))</f>
        <v/>
      </c>
    </row>
    <row r="1753" customFormat="false" ht="15" hidden="false" customHeight="false" outlineLevel="0" collapsed="false">
      <c r="B1753" s="12" t="n">
        <v>1748</v>
      </c>
      <c r="C1753" s="36" t="str">
        <f aca="false">IF(①在庫CSV_発注日!$M1749="","",①在庫CSV_発注日!$M1749&amp;"")</f>
        <v/>
      </c>
      <c r="D1753" s="12" t="str">
        <f aca="false">IF($C1753="","",①在庫CSV_発注日!$N1749)</f>
        <v/>
      </c>
      <c r="E1753" s="12" t="str">
        <f aca="false">IF($C1753="","",①在庫CSV_発注日!$H1749)</f>
        <v/>
      </c>
      <c r="F1753" s="12" t="str">
        <f aca="false">IF($C1753="","",①在庫CSV_発注日!$L1749)</f>
        <v/>
      </c>
      <c r="G1753" s="18"/>
      <c r="H1753" s="17" t="str">
        <f aca="false">IF($C1753="","",N(①在庫CSV_発注日!$Z1749))</f>
        <v/>
      </c>
      <c r="I1753" s="37" t="str">
        <f aca="false">IF($C1753="","",SUMIFS(⑤減算マスタCSV!$L$2:$L$8001,⑤減算マスタCSV!$F$2:$F$8001,$C1753,⑤減算マスタCSV!$K$2:$K$8001,1))</f>
        <v/>
      </c>
      <c r="J1753" s="17" t="str">
        <f aca="false">IF($C1753="","",IFERROR(INDEX(⑤減算マスタCSV!$H$2:$H$8001,MATCH($C1753,⑤減算マスタCSV!$F$2:$F$8001,0)),1))</f>
        <v/>
      </c>
      <c r="K1753" s="17" t="str">
        <f aca="false">IF($C1753="","",MAX(1,IFERROR(INDEX(⑥商品照会CSV!$M$2:$M$3001,MATCH($C1753,⑥商品照会CSV!$A$2:$A$3001,0)),1)))</f>
        <v/>
      </c>
      <c r="L1753" s="40" t="str">
        <f aca="false">IF($C1753="","",IFERROR(INDEX(⑥商品照会CSV!$Q$2:$Q$3001,MATCH($C1753,⑥商品照会CSV!$A$2:$A$3001,0)),0))</f>
        <v/>
      </c>
      <c r="M1753" s="40" t="str">
        <f aca="false">IF($C1753="","",N($L1753)*N($K1753))</f>
        <v/>
      </c>
      <c r="N1753" s="17" t="str">
        <f aca="false">IF($C1753="","",MAX(1,IFERROR(INDEX(⑥商品照会CSV!$AK$2:$AK$3001,MATCH($C1753,⑥商品照会CSV!$A$2:$A$3001,0)),1)))</f>
        <v/>
      </c>
      <c r="O1753" s="12" t="str">
        <f aca="false">IF($C1753="","",IFERROR(IF(INDEX(⑥商品照会CSV!$AN$2:$AN$3001,MATCH($C1753,⑥商品照会CSV!$A$2:$A$3001,0))=1,"バラ",IF(INDEX(⑥商品照会CSV!$AM$2:$AM$3001,MATCH($C1753,⑥商品照会CSV!$A$2:$A$3001,0))=1,"中間包装","ケース")),"ケース"))</f>
        <v/>
      </c>
      <c r="P1753" s="18"/>
      <c r="Q1753" s="14"/>
      <c r="R1753" s="17" t="str">
        <f aca="false">IF($C1753="","",N($Q1753)*N($K1753))</f>
        <v/>
      </c>
    </row>
    <row r="1754" customFormat="false" ht="15" hidden="false" customHeight="false" outlineLevel="0" collapsed="false">
      <c r="B1754" s="12" t="n">
        <v>1749</v>
      </c>
      <c r="C1754" s="36" t="str">
        <f aca="false">IF(①在庫CSV_発注日!$M1750="","",①在庫CSV_発注日!$M1750&amp;"")</f>
        <v/>
      </c>
      <c r="D1754" s="12" t="str">
        <f aca="false">IF($C1754="","",①在庫CSV_発注日!$N1750)</f>
        <v/>
      </c>
      <c r="E1754" s="12" t="str">
        <f aca="false">IF($C1754="","",①在庫CSV_発注日!$H1750)</f>
        <v/>
      </c>
      <c r="F1754" s="12" t="str">
        <f aca="false">IF($C1754="","",①在庫CSV_発注日!$L1750)</f>
        <v/>
      </c>
      <c r="G1754" s="18"/>
      <c r="H1754" s="17" t="str">
        <f aca="false">IF($C1754="","",N(①在庫CSV_発注日!$Z1750))</f>
        <v/>
      </c>
      <c r="I1754" s="37" t="str">
        <f aca="false">IF($C1754="","",SUMIFS(⑤減算マスタCSV!$L$2:$L$8001,⑤減算マスタCSV!$F$2:$F$8001,$C1754,⑤減算マスタCSV!$K$2:$K$8001,1))</f>
        <v/>
      </c>
      <c r="J1754" s="17" t="str">
        <f aca="false">IF($C1754="","",IFERROR(INDEX(⑤減算マスタCSV!$H$2:$H$8001,MATCH($C1754,⑤減算マスタCSV!$F$2:$F$8001,0)),1))</f>
        <v/>
      </c>
      <c r="K1754" s="17" t="str">
        <f aca="false">IF($C1754="","",MAX(1,IFERROR(INDEX(⑥商品照会CSV!$M$2:$M$3001,MATCH($C1754,⑥商品照会CSV!$A$2:$A$3001,0)),1)))</f>
        <v/>
      </c>
      <c r="L1754" s="40" t="str">
        <f aca="false">IF($C1754="","",IFERROR(INDEX(⑥商品照会CSV!$Q$2:$Q$3001,MATCH($C1754,⑥商品照会CSV!$A$2:$A$3001,0)),0))</f>
        <v/>
      </c>
      <c r="M1754" s="40" t="str">
        <f aca="false">IF($C1754="","",N($L1754)*N($K1754))</f>
        <v/>
      </c>
      <c r="N1754" s="17" t="str">
        <f aca="false">IF($C1754="","",MAX(1,IFERROR(INDEX(⑥商品照会CSV!$AK$2:$AK$3001,MATCH($C1754,⑥商品照会CSV!$A$2:$A$3001,0)),1)))</f>
        <v/>
      </c>
      <c r="O1754" s="12" t="str">
        <f aca="false">IF($C1754="","",IFERROR(IF(INDEX(⑥商品照会CSV!$AN$2:$AN$3001,MATCH($C1754,⑥商品照会CSV!$A$2:$A$3001,0))=1,"バラ",IF(INDEX(⑥商品照会CSV!$AM$2:$AM$3001,MATCH($C1754,⑥商品照会CSV!$A$2:$A$3001,0))=1,"中間包装","ケース")),"ケース"))</f>
        <v/>
      </c>
      <c r="P1754" s="18"/>
      <c r="Q1754" s="14"/>
      <c r="R1754" s="17" t="str">
        <f aca="false">IF($C1754="","",N($Q1754)*N($K1754))</f>
        <v/>
      </c>
    </row>
    <row r="1755" customFormat="false" ht="15" hidden="false" customHeight="false" outlineLevel="0" collapsed="false">
      <c r="B1755" s="12" t="n">
        <v>1750</v>
      </c>
      <c r="C1755" s="36" t="str">
        <f aca="false">IF(①在庫CSV_発注日!$M1751="","",①在庫CSV_発注日!$M1751&amp;"")</f>
        <v/>
      </c>
      <c r="D1755" s="12" t="str">
        <f aca="false">IF($C1755="","",①在庫CSV_発注日!$N1751)</f>
        <v/>
      </c>
      <c r="E1755" s="12" t="str">
        <f aca="false">IF($C1755="","",①在庫CSV_発注日!$H1751)</f>
        <v/>
      </c>
      <c r="F1755" s="12" t="str">
        <f aca="false">IF($C1755="","",①在庫CSV_発注日!$L1751)</f>
        <v/>
      </c>
      <c r="G1755" s="18"/>
      <c r="H1755" s="17" t="str">
        <f aca="false">IF($C1755="","",N(①在庫CSV_発注日!$Z1751))</f>
        <v/>
      </c>
      <c r="I1755" s="37" t="str">
        <f aca="false">IF($C1755="","",SUMIFS(⑤減算マスタCSV!$L$2:$L$8001,⑤減算マスタCSV!$F$2:$F$8001,$C1755,⑤減算マスタCSV!$K$2:$K$8001,1))</f>
        <v/>
      </c>
      <c r="J1755" s="17" t="str">
        <f aca="false">IF($C1755="","",IFERROR(INDEX(⑤減算マスタCSV!$H$2:$H$8001,MATCH($C1755,⑤減算マスタCSV!$F$2:$F$8001,0)),1))</f>
        <v/>
      </c>
      <c r="K1755" s="17" t="str">
        <f aca="false">IF($C1755="","",MAX(1,IFERROR(INDEX(⑥商品照会CSV!$M$2:$M$3001,MATCH($C1755,⑥商品照会CSV!$A$2:$A$3001,0)),1)))</f>
        <v/>
      </c>
      <c r="L1755" s="40" t="str">
        <f aca="false">IF($C1755="","",IFERROR(INDEX(⑥商品照会CSV!$Q$2:$Q$3001,MATCH($C1755,⑥商品照会CSV!$A$2:$A$3001,0)),0))</f>
        <v/>
      </c>
      <c r="M1755" s="40" t="str">
        <f aca="false">IF($C1755="","",N($L1755)*N($K1755))</f>
        <v/>
      </c>
      <c r="N1755" s="17" t="str">
        <f aca="false">IF($C1755="","",MAX(1,IFERROR(INDEX(⑥商品照会CSV!$AK$2:$AK$3001,MATCH($C1755,⑥商品照会CSV!$A$2:$A$3001,0)),1)))</f>
        <v/>
      </c>
      <c r="O1755" s="12" t="str">
        <f aca="false">IF($C1755="","",IFERROR(IF(INDEX(⑥商品照会CSV!$AN$2:$AN$3001,MATCH($C1755,⑥商品照会CSV!$A$2:$A$3001,0))=1,"バラ",IF(INDEX(⑥商品照会CSV!$AM$2:$AM$3001,MATCH($C1755,⑥商品照会CSV!$A$2:$A$3001,0))=1,"中間包装","ケース")),"ケース"))</f>
        <v/>
      </c>
      <c r="P1755" s="18"/>
      <c r="Q1755" s="14"/>
      <c r="R1755" s="17" t="str">
        <f aca="false">IF($C1755="","",N($Q1755)*N($K1755))</f>
        <v/>
      </c>
    </row>
    <row r="1756" customFormat="false" ht="15" hidden="false" customHeight="false" outlineLevel="0" collapsed="false">
      <c r="B1756" s="12" t="n">
        <v>1751</v>
      </c>
      <c r="C1756" s="36" t="str">
        <f aca="false">IF(①在庫CSV_発注日!$M1752="","",①在庫CSV_発注日!$M1752&amp;"")</f>
        <v/>
      </c>
      <c r="D1756" s="12" t="str">
        <f aca="false">IF($C1756="","",①在庫CSV_発注日!$N1752)</f>
        <v/>
      </c>
      <c r="E1756" s="12" t="str">
        <f aca="false">IF($C1756="","",①在庫CSV_発注日!$H1752)</f>
        <v/>
      </c>
      <c r="F1756" s="12" t="str">
        <f aca="false">IF($C1756="","",①在庫CSV_発注日!$L1752)</f>
        <v/>
      </c>
      <c r="G1756" s="18"/>
      <c r="H1756" s="17" t="str">
        <f aca="false">IF($C1756="","",N(①在庫CSV_発注日!$Z1752))</f>
        <v/>
      </c>
      <c r="I1756" s="37" t="str">
        <f aca="false">IF($C1756="","",SUMIFS(⑤減算マスタCSV!$L$2:$L$8001,⑤減算マスタCSV!$F$2:$F$8001,$C1756,⑤減算マスタCSV!$K$2:$K$8001,1))</f>
        <v/>
      </c>
      <c r="J1756" s="17" t="str">
        <f aca="false">IF($C1756="","",IFERROR(INDEX(⑤減算マスタCSV!$H$2:$H$8001,MATCH($C1756,⑤減算マスタCSV!$F$2:$F$8001,0)),1))</f>
        <v/>
      </c>
      <c r="K1756" s="17" t="str">
        <f aca="false">IF($C1756="","",MAX(1,IFERROR(INDEX(⑥商品照会CSV!$M$2:$M$3001,MATCH($C1756,⑥商品照会CSV!$A$2:$A$3001,0)),1)))</f>
        <v/>
      </c>
      <c r="L1756" s="40" t="str">
        <f aca="false">IF($C1756="","",IFERROR(INDEX(⑥商品照会CSV!$Q$2:$Q$3001,MATCH($C1756,⑥商品照会CSV!$A$2:$A$3001,0)),0))</f>
        <v/>
      </c>
      <c r="M1756" s="40" t="str">
        <f aca="false">IF($C1756="","",N($L1756)*N($K1756))</f>
        <v/>
      </c>
      <c r="N1756" s="17" t="str">
        <f aca="false">IF($C1756="","",MAX(1,IFERROR(INDEX(⑥商品照会CSV!$AK$2:$AK$3001,MATCH($C1756,⑥商品照会CSV!$A$2:$A$3001,0)),1)))</f>
        <v/>
      </c>
      <c r="O1756" s="12" t="str">
        <f aca="false">IF($C1756="","",IFERROR(IF(INDEX(⑥商品照会CSV!$AN$2:$AN$3001,MATCH($C1756,⑥商品照会CSV!$A$2:$A$3001,0))=1,"バラ",IF(INDEX(⑥商品照会CSV!$AM$2:$AM$3001,MATCH($C1756,⑥商品照会CSV!$A$2:$A$3001,0))=1,"中間包装","ケース")),"ケース"))</f>
        <v/>
      </c>
      <c r="P1756" s="18"/>
      <c r="Q1756" s="14"/>
      <c r="R1756" s="17" t="str">
        <f aca="false">IF($C1756="","",N($Q1756)*N($K1756))</f>
        <v/>
      </c>
    </row>
    <row r="1757" customFormat="false" ht="15" hidden="false" customHeight="false" outlineLevel="0" collapsed="false">
      <c r="B1757" s="12" t="n">
        <v>1752</v>
      </c>
      <c r="C1757" s="36" t="str">
        <f aca="false">IF(①在庫CSV_発注日!$M1753="","",①在庫CSV_発注日!$M1753&amp;"")</f>
        <v/>
      </c>
      <c r="D1757" s="12" t="str">
        <f aca="false">IF($C1757="","",①在庫CSV_発注日!$N1753)</f>
        <v/>
      </c>
      <c r="E1757" s="12" t="str">
        <f aca="false">IF($C1757="","",①在庫CSV_発注日!$H1753)</f>
        <v/>
      </c>
      <c r="F1757" s="12" t="str">
        <f aca="false">IF($C1757="","",①在庫CSV_発注日!$L1753)</f>
        <v/>
      </c>
      <c r="G1757" s="18"/>
      <c r="H1757" s="17" t="str">
        <f aca="false">IF($C1757="","",N(①在庫CSV_発注日!$Z1753))</f>
        <v/>
      </c>
      <c r="I1757" s="37" t="str">
        <f aca="false">IF($C1757="","",SUMIFS(⑤減算マスタCSV!$L$2:$L$8001,⑤減算マスタCSV!$F$2:$F$8001,$C1757,⑤減算マスタCSV!$K$2:$K$8001,1))</f>
        <v/>
      </c>
      <c r="J1757" s="17" t="str">
        <f aca="false">IF($C1757="","",IFERROR(INDEX(⑤減算マスタCSV!$H$2:$H$8001,MATCH($C1757,⑤減算マスタCSV!$F$2:$F$8001,0)),1))</f>
        <v/>
      </c>
      <c r="K1757" s="17" t="str">
        <f aca="false">IF($C1757="","",MAX(1,IFERROR(INDEX(⑥商品照会CSV!$M$2:$M$3001,MATCH($C1757,⑥商品照会CSV!$A$2:$A$3001,0)),1)))</f>
        <v/>
      </c>
      <c r="L1757" s="40" t="str">
        <f aca="false">IF($C1757="","",IFERROR(INDEX(⑥商品照会CSV!$Q$2:$Q$3001,MATCH($C1757,⑥商品照会CSV!$A$2:$A$3001,0)),0))</f>
        <v/>
      </c>
      <c r="M1757" s="40" t="str">
        <f aca="false">IF($C1757="","",N($L1757)*N($K1757))</f>
        <v/>
      </c>
      <c r="N1757" s="17" t="str">
        <f aca="false">IF($C1757="","",MAX(1,IFERROR(INDEX(⑥商品照会CSV!$AK$2:$AK$3001,MATCH($C1757,⑥商品照会CSV!$A$2:$A$3001,0)),1)))</f>
        <v/>
      </c>
      <c r="O1757" s="12" t="str">
        <f aca="false">IF($C1757="","",IFERROR(IF(INDEX(⑥商品照会CSV!$AN$2:$AN$3001,MATCH($C1757,⑥商品照会CSV!$A$2:$A$3001,0))=1,"バラ",IF(INDEX(⑥商品照会CSV!$AM$2:$AM$3001,MATCH($C1757,⑥商品照会CSV!$A$2:$A$3001,0))=1,"中間包装","ケース")),"ケース"))</f>
        <v/>
      </c>
      <c r="P1757" s="18"/>
      <c r="Q1757" s="14"/>
      <c r="R1757" s="17" t="str">
        <f aca="false">IF($C1757="","",N($Q1757)*N($K1757))</f>
        <v/>
      </c>
    </row>
    <row r="1758" customFormat="false" ht="15" hidden="false" customHeight="false" outlineLevel="0" collapsed="false">
      <c r="B1758" s="12" t="n">
        <v>1753</v>
      </c>
      <c r="C1758" s="36" t="str">
        <f aca="false">IF(①在庫CSV_発注日!$M1754="","",①在庫CSV_発注日!$M1754&amp;"")</f>
        <v/>
      </c>
      <c r="D1758" s="12" t="str">
        <f aca="false">IF($C1758="","",①在庫CSV_発注日!$N1754)</f>
        <v/>
      </c>
      <c r="E1758" s="12" t="str">
        <f aca="false">IF($C1758="","",①在庫CSV_発注日!$H1754)</f>
        <v/>
      </c>
      <c r="F1758" s="12" t="str">
        <f aca="false">IF($C1758="","",①在庫CSV_発注日!$L1754)</f>
        <v/>
      </c>
      <c r="G1758" s="18"/>
      <c r="H1758" s="17" t="str">
        <f aca="false">IF($C1758="","",N(①在庫CSV_発注日!$Z1754))</f>
        <v/>
      </c>
      <c r="I1758" s="37" t="str">
        <f aca="false">IF($C1758="","",SUMIFS(⑤減算マスタCSV!$L$2:$L$8001,⑤減算マスタCSV!$F$2:$F$8001,$C1758,⑤減算マスタCSV!$K$2:$K$8001,1))</f>
        <v/>
      </c>
      <c r="J1758" s="17" t="str">
        <f aca="false">IF($C1758="","",IFERROR(INDEX(⑤減算マスタCSV!$H$2:$H$8001,MATCH($C1758,⑤減算マスタCSV!$F$2:$F$8001,0)),1))</f>
        <v/>
      </c>
      <c r="K1758" s="17" t="str">
        <f aca="false">IF($C1758="","",MAX(1,IFERROR(INDEX(⑥商品照会CSV!$M$2:$M$3001,MATCH($C1758,⑥商品照会CSV!$A$2:$A$3001,0)),1)))</f>
        <v/>
      </c>
      <c r="L1758" s="40" t="str">
        <f aca="false">IF($C1758="","",IFERROR(INDEX(⑥商品照会CSV!$Q$2:$Q$3001,MATCH($C1758,⑥商品照会CSV!$A$2:$A$3001,0)),0))</f>
        <v/>
      </c>
      <c r="M1758" s="40" t="str">
        <f aca="false">IF($C1758="","",N($L1758)*N($K1758))</f>
        <v/>
      </c>
      <c r="N1758" s="17" t="str">
        <f aca="false">IF($C1758="","",MAX(1,IFERROR(INDEX(⑥商品照会CSV!$AK$2:$AK$3001,MATCH($C1758,⑥商品照会CSV!$A$2:$A$3001,0)),1)))</f>
        <v/>
      </c>
      <c r="O1758" s="12" t="str">
        <f aca="false">IF($C1758="","",IFERROR(IF(INDEX(⑥商品照会CSV!$AN$2:$AN$3001,MATCH($C1758,⑥商品照会CSV!$A$2:$A$3001,0))=1,"バラ",IF(INDEX(⑥商品照会CSV!$AM$2:$AM$3001,MATCH($C1758,⑥商品照会CSV!$A$2:$A$3001,0))=1,"中間包装","ケース")),"ケース"))</f>
        <v/>
      </c>
      <c r="P1758" s="18"/>
      <c r="Q1758" s="14"/>
      <c r="R1758" s="17" t="str">
        <f aca="false">IF($C1758="","",N($Q1758)*N($K1758))</f>
        <v/>
      </c>
    </row>
    <row r="1759" customFormat="false" ht="15" hidden="false" customHeight="false" outlineLevel="0" collapsed="false">
      <c r="B1759" s="12" t="n">
        <v>1754</v>
      </c>
      <c r="C1759" s="36" t="str">
        <f aca="false">IF(①在庫CSV_発注日!$M1755="","",①在庫CSV_発注日!$M1755&amp;"")</f>
        <v/>
      </c>
      <c r="D1759" s="12" t="str">
        <f aca="false">IF($C1759="","",①在庫CSV_発注日!$N1755)</f>
        <v/>
      </c>
      <c r="E1759" s="12" t="str">
        <f aca="false">IF($C1759="","",①在庫CSV_発注日!$H1755)</f>
        <v/>
      </c>
      <c r="F1759" s="12" t="str">
        <f aca="false">IF($C1759="","",①在庫CSV_発注日!$L1755)</f>
        <v/>
      </c>
      <c r="G1759" s="18"/>
      <c r="H1759" s="17" t="str">
        <f aca="false">IF($C1759="","",N(①在庫CSV_発注日!$Z1755))</f>
        <v/>
      </c>
      <c r="I1759" s="37" t="str">
        <f aca="false">IF($C1759="","",SUMIFS(⑤減算マスタCSV!$L$2:$L$8001,⑤減算マスタCSV!$F$2:$F$8001,$C1759,⑤減算マスタCSV!$K$2:$K$8001,1))</f>
        <v/>
      </c>
      <c r="J1759" s="17" t="str">
        <f aca="false">IF($C1759="","",IFERROR(INDEX(⑤減算マスタCSV!$H$2:$H$8001,MATCH($C1759,⑤減算マスタCSV!$F$2:$F$8001,0)),1))</f>
        <v/>
      </c>
      <c r="K1759" s="17" t="str">
        <f aca="false">IF($C1759="","",MAX(1,IFERROR(INDEX(⑥商品照会CSV!$M$2:$M$3001,MATCH($C1759,⑥商品照会CSV!$A$2:$A$3001,0)),1)))</f>
        <v/>
      </c>
      <c r="L1759" s="40" t="str">
        <f aca="false">IF($C1759="","",IFERROR(INDEX(⑥商品照会CSV!$Q$2:$Q$3001,MATCH($C1759,⑥商品照会CSV!$A$2:$A$3001,0)),0))</f>
        <v/>
      </c>
      <c r="M1759" s="40" t="str">
        <f aca="false">IF($C1759="","",N($L1759)*N($K1759))</f>
        <v/>
      </c>
      <c r="N1759" s="17" t="str">
        <f aca="false">IF($C1759="","",MAX(1,IFERROR(INDEX(⑥商品照会CSV!$AK$2:$AK$3001,MATCH($C1759,⑥商品照会CSV!$A$2:$A$3001,0)),1)))</f>
        <v/>
      </c>
      <c r="O1759" s="12" t="str">
        <f aca="false">IF($C1759="","",IFERROR(IF(INDEX(⑥商品照会CSV!$AN$2:$AN$3001,MATCH($C1759,⑥商品照会CSV!$A$2:$A$3001,0))=1,"バラ",IF(INDEX(⑥商品照会CSV!$AM$2:$AM$3001,MATCH($C1759,⑥商品照会CSV!$A$2:$A$3001,0))=1,"中間包装","ケース")),"ケース"))</f>
        <v/>
      </c>
      <c r="P1759" s="18"/>
      <c r="Q1759" s="14"/>
      <c r="R1759" s="17" t="str">
        <f aca="false">IF($C1759="","",N($Q1759)*N($K1759))</f>
        <v/>
      </c>
    </row>
    <row r="1760" customFormat="false" ht="15" hidden="false" customHeight="false" outlineLevel="0" collapsed="false">
      <c r="B1760" s="12" t="n">
        <v>1755</v>
      </c>
      <c r="C1760" s="36" t="str">
        <f aca="false">IF(①在庫CSV_発注日!$M1756="","",①在庫CSV_発注日!$M1756&amp;"")</f>
        <v/>
      </c>
      <c r="D1760" s="12" t="str">
        <f aca="false">IF($C1760="","",①在庫CSV_発注日!$N1756)</f>
        <v/>
      </c>
      <c r="E1760" s="12" t="str">
        <f aca="false">IF($C1760="","",①在庫CSV_発注日!$H1756)</f>
        <v/>
      </c>
      <c r="F1760" s="12" t="str">
        <f aca="false">IF($C1760="","",①在庫CSV_発注日!$L1756)</f>
        <v/>
      </c>
      <c r="G1760" s="18"/>
      <c r="H1760" s="17" t="str">
        <f aca="false">IF($C1760="","",N(①在庫CSV_発注日!$Z1756))</f>
        <v/>
      </c>
      <c r="I1760" s="37" t="str">
        <f aca="false">IF($C1760="","",SUMIFS(⑤減算マスタCSV!$L$2:$L$8001,⑤減算マスタCSV!$F$2:$F$8001,$C1760,⑤減算マスタCSV!$K$2:$K$8001,1))</f>
        <v/>
      </c>
      <c r="J1760" s="17" t="str">
        <f aca="false">IF($C1760="","",IFERROR(INDEX(⑤減算マスタCSV!$H$2:$H$8001,MATCH($C1760,⑤減算マスタCSV!$F$2:$F$8001,0)),1))</f>
        <v/>
      </c>
      <c r="K1760" s="17" t="str">
        <f aca="false">IF($C1760="","",MAX(1,IFERROR(INDEX(⑥商品照会CSV!$M$2:$M$3001,MATCH($C1760,⑥商品照会CSV!$A$2:$A$3001,0)),1)))</f>
        <v/>
      </c>
      <c r="L1760" s="40" t="str">
        <f aca="false">IF($C1760="","",IFERROR(INDEX(⑥商品照会CSV!$Q$2:$Q$3001,MATCH($C1760,⑥商品照会CSV!$A$2:$A$3001,0)),0))</f>
        <v/>
      </c>
      <c r="M1760" s="40" t="str">
        <f aca="false">IF($C1760="","",N($L1760)*N($K1760))</f>
        <v/>
      </c>
      <c r="N1760" s="17" t="str">
        <f aca="false">IF($C1760="","",MAX(1,IFERROR(INDEX(⑥商品照会CSV!$AK$2:$AK$3001,MATCH($C1760,⑥商品照会CSV!$A$2:$A$3001,0)),1)))</f>
        <v/>
      </c>
      <c r="O1760" s="12" t="str">
        <f aca="false">IF($C1760="","",IFERROR(IF(INDEX(⑥商品照会CSV!$AN$2:$AN$3001,MATCH($C1760,⑥商品照会CSV!$A$2:$A$3001,0))=1,"バラ",IF(INDEX(⑥商品照会CSV!$AM$2:$AM$3001,MATCH($C1760,⑥商品照会CSV!$A$2:$A$3001,0))=1,"中間包装","ケース")),"ケース"))</f>
        <v/>
      </c>
      <c r="P1760" s="18"/>
      <c r="Q1760" s="14"/>
      <c r="R1760" s="17" t="str">
        <f aca="false">IF($C1760="","",N($Q1760)*N($K1760))</f>
        <v/>
      </c>
    </row>
    <row r="1761" customFormat="false" ht="15" hidden="false" customHeight="false" outlineLevel="0" collapsed="false">
      <c r="B1761" s="12" t="n">
        <v>1756</v>
      </c>
      <c r="C1761" s="36" t="str">
        <f aca="false">IF(①在庫CSV_発注日!$M1757="","",①在庫CSV_発注日!$M1757&amp;"")</f>
        <v/>
      </c>
      <c r="D1761" s="12" t="str">
        <f aca="false">IF($C1761="","",①在庫CSV_発注日!$N1757)</f>
        <v/>
      </c>
      <c r="E1761" s="12" t="str">
        <f aca="false">IF($C1761="","",①在庫CSV_発注日!$H1757)</f>
        <v/>
      </c>
      <c r="F1761" s="12" t="str">
        <f aca="false">IF($C1761="","",①在庫CSV_発注日!$L1757)</f>
        <v/>
      </c>
      <c r="G1761" s="18"/>
      <c r="H1761" s="17" t="str">
        <f aca="false">IF($C1761="","",N(①在庫CSV_発注日!$Z1757))</f>
        <v/>
      </c>
      <c r="I1761" s="37" t="str">
        <f aca="false">IF($C1761="","",SUMIFS(⑤減算マスタCSV!$L$2:$L$8001,⑤減算マスタCSV!$F$2:$F$8001,$C1761,⑤減算マスタCSV!$K$2:$K$8001,1))</f>
        <v/>
      </c>
      <c r="J1761" s="17" t="str">
        <f aca="false">IF($C1761="","",IFERROR(INDEX(⑤減算マスタCSV!$H$2:$H$8001,MATCH($C1761,⑤減算マスタCSV!$F$2:$F$8001,0)),1))</f>
        <v/>
      </c>
      <c r="K1761" s="17" t="str">
        <f aca="false">IF($C1761="","",MAX(1,IFERROR(INDEX(⑥商品照会CSV!$M$2:$M$3001,MATCH($C1761,⑥商品照会CSV!$A$2:$A$3001,0)),1)))</f>
        <v/>
      </c>
      <c r="L1761" s="40" t="str">
        <f aca="false">IF($C1761="","",IFERROR(INDEX(⑥商品照会CSV!$Q$2:$Q$3001,MATCH($C1761,⑥商品照会CSV!$A$2:$A$3001,0)),0))</f>
        <v/>
      </c>
      <c r="M1761" s="40" t="str">
        <f aca="false">IF($C1761="","",N($L1761)*N($K1761))</f>
        <v/>
      </c>
      <c r="N1761" s="17" t="str">
        <f aca="false">IF($C1761="","",MAX(1,IFERROR(INDEX(⑥商品照会CSV!$AK$2:$AK$3001,MATCH($C1761,⑥商品照会CSV!$A$2:$A$3001,0)),1)))</f>
        <v/>
      </c>
      <c r="O1761" s="12" t="str">
        <f aca="false">IF($C1761="","",IFERROR(IF(INDEX(⑥商品照会CSV!$AN$2:$AN$3001,MATCH($C1761,⑥商品照会CSV!$A$2:$A$3001,0))=1,"バラ",IF(INDEX(⑥商品照会CSV!$AM$2:$AM$3001,MATCH($C1761,⑥商品照会CSV!$A$2:$A$3001,0))=1,"中間包装","ケース")),"ケース"))</f>
        <v/>
      </c>
      <c r="P1761" s="18"/>
      <c r="Q1761" s="14"/>
      <c r="R1761" s="17" t="str">
        <f aca="false">IF($C1761="","",N($Q1761)*N($K1761))</f>
        <v/>
      </c>
    </row>
    <row r="1762" customFormat="false" ht="15" hidden="false" customHeight="false" outlineLevel="0" collapsed="false">
      <c r="B1762" s="12" t="n">
        <v>1757</v>
      </c>
      <c r="C1762" s="36" t="str">
        <f aca="false">IF(①在庫CSV_発注日!$M1758="","",①在庫CSV_発注日!$M1758&amp;"")</f>
        <v/>
      </c>
      <c r="D1762" s="12" t="str">
        <f aca="false">IF($C1762="","",①在庫CSV_発注日!$N1758)</f>
        <v/>
      </c>
      <c r="E1762" s="12" t="str">
        <f aca="false">IF($C1762="","",①在庫CSV_発注日!$H1758)</f>
        <v/>
      </c>
      <c r="F1762" s="12" t="str">
        <f aca="false">IF($C1762="","",①在庫CSV_発注日!$L1758)</f>
        <v/>
      </c>
      <c r="G1762" s="18"/>
      <c r="H1762" s="17" t="str">
        <f aca="false">IF($C1762="","",N(①在庫CSV_発注日!$Z1758))</f>
        <v/>
      </c>
      <c r="I1762" s="37" t="str">
        <f aca="false">IF($C1762="","",SUMIFS(⑤減算マスタCSV!$L$2:$L$8001,⑤減算マスタCSV!$F$2:$F$8001,$C1762,⑤減算マスタCSV!$K$2:$K$8001,1))</f>
        <v/>
      </c>
      <c r="J1762" s="17" t="str">
        <f aca="false">IF($C1762="","",IFERROR(INDEX(⑤減算マスタCSV!$H$2:$H$8001,MATCH($C1762,⑤減算マスタCSV!$F$2:$F$8001,0)),1))</f>
        <v/>
      </c>
      <c r="K1762" s="17" t="str">
        <f aca="false">IF($C1762="","",MAX(1,IFERROR(INDEX(⑥商品照会CSV!$M$2:$M$3001,MATCH($C1762,⑥商品照会CSV!$A$2:$A$3001,0)),1)))</f>
        <v/>
      </c>
      <c r="L1762" s="40" t="str">
        <f aca="false">IF($C1762="","",IFERROR(INDEX(⑥商品照会CSV!$Q$2:$Q$3001,MATCH($C1762,⑥商品照会CSV!$A$2:$A$3001,0)),0))</f>
        <v/>
      </c>
      <c r="M1762" s="40" t="str">
        <f aca="false">IF($C1762="","",N($L1762)*N($K1762))</f>
        <v/>
      </c>
      <c r="N1762" s="17" t="str">
        <f aca="false">IF($C1762="","",MAX(1,IFERROR(INDEX(⑥商品照会CSV!$AK$2:$AK$3001,MATCH($C1762,⑥商品照会CSV!$A$2:$A$3001,0)),1)))</f>
        <v/>
      </c>
      <c r="O1762" s="12" t="str">
        <f aca="false">IF($C1762="","",IFERROR(IF(INDEX(⑥商品照会CSV!$AN$2:$AN$3001,MATCH($C1762,⑥商品照会CSV!$A$2:$A$3001,0))=1,"バラ",IF(INDEX(⑥商品照会CSV!$AM$2:$AM$3001,MATCH($C1762,⑥商品照会CSV!$A$2:$A$3001,0))=1,"中間包装","ケース")),"ケース"))</f>
        <v/>
      </c>
      <c r="P1762" s="18"/>
      <c r="Q1762" s="14"/>
      <c r="R1762" s="17" t="str">
        <f aca="false">IF($C1762="","",N($Q1762)*N($K1762))</f>
        <v/>
      </c>
    </row>
    <row r="1763" customFormat="false" ht="15" hidden="false" customHeight="false" outlineLevel="0" collapsed="false">
      <c r="B1763" s="12" t="n">
        <v>1758</v>
      </c>
      <c r="C1763" s="36" t="str">
        <f aca="false">IF(①在庫CSV_発注日!$M1759="","",①在庫CSV_発注日!$M1759&amp;"")</f>
        <v/>
      </c>
      <c r="D1763" s="12" t="str">
        <f aca="false">IF($C1763="","",①在庫CSV_発注日!$N1759)</f>
        <v/>
      </c>
      <c r="E1763" s="12" t="str">
        <f aca="false">IF($C1763="","",①在庫CSV_発注日!$H1759)</f>
        <v/>
      </c>
      <c r="F1763" s="12" t="str">
        <f aca="false">IF($C1763="","",①在庫CSV_発注日!$L1759)</f>
        <v/>
      </c>
      <c r="G1763" s="18"/>
      <c r="H1763" s="17" t="str">
        <f aca="false">IF($C1763="","",N(①在庫CSV_発注日!$Z1759))</f>
        <v/>
      </c>
      <c r="I1763" s="37" t="str">
        <f aca="false">IF($C1763="","",SUMIFS(⑤減算マスタCSV!$L$2:$L$8001,⑤減算マスタCSV!$F$2:$F$8001,$C1763,⑤減算マスタCSV!$K$2:$K$8001,1))</f>
        <v/>
      </c>
      <c r="J1763" s="17" t="str">
        <f aca="false">IF($C1763="","",IFERROR(INDEX(⑤減算マスタCSV!$H$2:$H$8001,MATCH($C1763,⑤減算マスタCSV!$F$2:$F$8001,0)),1))</f>
        <v/>
      </c>
      <c r="K1763" s="17" t="str">
        <f aca="false">IF($C1763="","",MAX(1,IFERROR(INDEX(⑥商品照会CSV!$M$2:$M$3001,MATCH($C1763,⑥商品照会CSV!$A$2:$A$3001,0)),1)))</f>
        <v/>
      </c>
      <c r="L1763" s="40" t="str">
        <f aca="false">IF($C1763="","",IFERROR(INDEX(⑥商品照会CSV!$Q$2:$Q$3001,MATCH($C1763,⑥商品照会CSV!$A$2:$A$3001,0)),0))</f>
        <v/>
      </c>
      <c r="M1763" s="40" t="str">
        <f aca="false">IF($C1763="","",N($L1763)*N($K1763))</f>
        <v/>
      </c>
      <c r="N1763" s="17" t="str">
        <f aca="false">IF($C1763="","",MAX(1,IFERROR(INDEX(⑥商品照会CSV!$AK$2:$AK$3001,MATCH($C1763,⑥商品照会CSV!$A$2:$A$3001,0)),1)))</f>
        <v/>
      </c>
      <c r="O1763" s="12" t="str">
        <f aca="false">IF($C1763="","",IFERROR(IF(INDEX(⑥商品照会CSV!$AN$2:$AN$3001,MATCH($C1763,⑥商品照会CSV!$A$2:$A$3001,0))=1,"バラ",IF(INDEX(⑥商品照会CSV!$AM$2:$AM$3001,MATCH($C1763,⑥商品照会CSV!$A$2:$A$3001,0))=1,"中間包装","ケース")),"ケース"))</f>
        <v/>
      </c>
      <c r="P1763" s="18"/>
      <c r="Q1763" s="14"/>
      <c r="R1763" s="17" t="str">
        <f aca="false">IF($C1763="","",N($Q1763)*N($K1763))</f>
        <v/>
      </c>
    </row>
    <row r="1764" customFormat="false" ht="15" hidden="false" customHeight="false" outlineLevel="0" collapsed="false">
      <c r="B1764" s="12" t="n">
        <v>1759</v>
      </c>
      <c r="C1764" s="36" t="str">
        <f aca="false">IF(①在庫CSV_発注日!$M1760="","",①在庫CSV_発注日!$M1760&amp;"")</f>
        <v/>
      </c>
      <c r="D1764" s="12" t="str">
        <f aca="false">IF($C1764="","",①在庫CSV_発注日!$N1760)</f>
        <v/>
      </c>
      <c r="E1764" s="12" t="str">
        <f aca="false">IF($C1764="","",①在庫CSV_発注日!$H1760)</f>
        <v/>
      </c>
      <c r="F1764" s="12" t="str">
        <f aca="false">IF($C1764="","",①在庫CSV_発注日!$L1760)</f>
        <v/>
      </c>
      <c r="G1764" s="18"/>
      <c r="H1764" s="17" t="str">
        <f aca="false">IF($C1764="","",N(①在庫CSV_発注日!$Z1760))</f>
        <v/>
      </c>
      <c r="I1764" s="37" t="str">
        <f aca="false">IF($C1764="","",SUMIFS(⑤減算マスタCSV!$L$2:$L$8001,⑤減算マスタCSV!$F$2:$F$8001,$C1764,⑤減算マスタCSV!$K$2:$K$8001,1))</f>
        <v/>
      </c>
      <c r="J1764" s="17" t="str">
        <f aca="false">IF($C1764="","",IFERROR(INDEX(⑤減算マスタCSV!$H$2:$H$8001,MATCH($C1764,⑤減算マスタCSV!$F$2:$F$8001,0)),1))</f>
        <v/>
      </c>
      <c r="K1764" s="17" t="str">
        <f aca="false">IF($C1764="","",MAX(1,IFERROR(INDEX(⑥商品照会CSV!$M$2:$M$3001,MATCH($C1764,⑥商品照会CSV!$A$2:$A$3001,0)),1)))</f>
        <v/>
      </c>
      <c r="L1764" s="40" t="str">
        <f aca="false">IF($C1764="","",IFERROR(INDEX(⑥商品照会CSV!$Q$2:$Q$3001,MATCH($C1764,⑥商品照会CSV!$A$2:$A$3001,0)),0))</f>
        <v/>
      </c>
      <c r="M1764" s="40" t="str">
        <f aca="false">IF($C1764="","",N($L1764)*N($K1764))</f>
        <v/>
      </c>
      <c r="N1764" s="17" t="str">
        <f aca="false">IF($C1764="","",MAX(1,IFERROR(INDEX(⑥商品照会CSV!$AK$2:$AK$3001,MATCH($C1764,⑥商品照会CSV!$A$2:$A$3001,0)),1)))</f>
        <v/>
      </c>
      <c r="O1764" s="12" t="str">
        <f aca="false">IF($C1764="","",IFERROR(IF(INDEX(⑥商品照会CSV!$AN$2:$AN$3001,MATCH($C1764,⑥商品照会CSV!$A$2:$A$3001,0))=1,"バラ",IF(INDEX(⑥商品照会CSV!$AM$2:$AM$3001,MATCH($C1764,⑥商品照会CSV!$A$2:$A$3001,0))=1,"中間包装","ケース")),"ケース"))</f>
        <v/>
      </c>
      <c r="P1764" s="18"/>
      <c r="Q1764" s="14"/>
      <c r="R1764" s="17" t="str">
        <f aca="false">IF($C1764="","",N($Q1764)*N($K1764))</f>
        <v/>
      </c>
    </row>
    <row r="1765" customFormat="false" ht="15" hidden="false" customHeight="false" outlineLevel="0" collapsed="false">
      <c r="B1765" s="12" t="n">
        <v>1760</v>
      </c>
      <c r="C1765" s="36" t="str">
        <f aca="false">IF(①在庫CSV_発注日!$M1761="","",①在庫CSV_発注日!$M1761&amp;"")</f>
        <v/>
      </c>
      <c r="D1765" s="12" t="str">
        <f aca="false">IF($C1765="","",①在庫CSV_発注日!$N1761)</f>
        <v/>
      </c>
      <c r="E1765" s="12" t="str">
        <f aca="false">IF($C1765="","",①在庫CSV_発注日!$H1761)</f>
        <v/>
      </c>
      <c r="F1765" s="12" t="str">
        <f aca="false">IF($C1765="","",①在庫CSV_発注日!$L1761)</f>
        <v/>
      </c>
      <c r="G1765" s="18"/>
      <c r="H1765" s="17" t="str">
        <f aca="false">IF($C1765="","",N(①在庫CSV_発注日!$Z1761))</f>
        <v/>
      </c>
      <c r="I1765" s="37" t="str">
        <f aca="false">IF($C1765="","",SUMIFS(⑤減算マスタCSV!$L$2:$L$8001,⑤減算マスタCSV!$F$2:$F$8001,$C1765,⑤減算マスタCSV!$K$2:$K$8001,1))</f>
        <v/>
      </c>
      <c r="J1765" s="17" t="str">
        <f aca="false">IF($C1765="","",IFERROR(INDEX(⑤減算マスタCSV!$H$2:$H$8001,MATCH($C1765,⑤減算マスタCSV!$F$2:$F$8001,0)),1))</f>
        <v/>
      </c>
      <c r="K1765" s="17" t="str">
        <f aca="false">IF($C1765="","",MAX(1,IFERROR(INDEX(⑥商品照会CSV!$M$2:$M$3001,MATCH($C1765,⑥商品照会CSV!$A$2:$A$3001,0)),1)))</f>
        <v/>
      </c>
      <c r="L1765" s="40" t="str">
        <f aca="false">IF($C1765="","",IFERROR(INDEX(⑥商品照会CSV!$Q$2:$Q$3001,MATCH($C1765,⑥商品照会CSV!$A$2:$A$3001,0)),0))</f>
        <v/>
      </c>
      <c r="M1765" s="40" t="str">
        <f aca="false">IF($C1765="","",N($L1765)*N($K1765))</f>
        <v/>
      </c>
      <c r="N1765" s="17" t="str">
        <f aca="false">IF($C1765="","",MAX(1,IFERROR(INDEX(⑥商品照会CSV!$AK$2:$AK$3001,MATCH($C1765,⑥商品照会CSV!$A$2:$A$3001,0)),1)))</f>
        <v/>
      </c>
      <c r="O1765" s="12" t="str">
        <f aca="false">IF($C1765="","",IFERROR(IF(INDEX(⑥商品照会CSV!$AN$2:$AN$3001,MATCH($C1765,⑥商品照会CSV!$A$2:$A$3001,0))=1,"バラ",IF(INDEX(⑥商品照会CSV!$AM$2:$AM$3001,MATCH($C1765,⑥商品照会CSV!$A$2:$A$3001,0))=1,"中間包装","ケース")),"ケース"))</f>
        <v/>
      </c>
      <c r="P1765" s="18"/>
      <c r="Q1765" s="14"/>
      <c r="R1765" s="17" t="str">
        <f aca="false">IF($C1765="","",N($Q1765)*N($K1765))</f>
        <v/>
      </c>
    </row>
    <row r="1766" customFormat="false" ht="15" hidden="false" customHeight="false" outlineLevel="0" collapsed="false">
      <c r="B1766" s="12" t="n">
        <v>1761</v>
      </c>
      <c r="C1766" s="36" t="str">
        <f aca="false">IF(①在庫CSV_発注日!$M1762="","",①在庫CSV_発注日!$M1762&amp;"")</f>
        <v/>
      </c>
      <c r="D1766" s="12" t="str">
        <f aca="false">IF($C1766="","",①在庫CSV_発注日!$N1762)</f>
        <v/>
      </c>
      <c r="E1766" s="12" t="str">
        <f aca="false">IF($C1766="","",①在庫CSV_発注日!$H1762)</f>
        <v/>
      </c>
      <c r="F1766" s="12" t="str">
        <f aca="false">IF($C1766="","",①在庫CSV_発注日!$L1762)</f>
        <v/>
      </c>
      <c r="G1766" s="18"/>
      <c r="H1766" s="17" t="str">
        <f aca="false">IF($C1766="","",N(①在庫CSV_発注日!$Z1762))</f>
        <v/>
      </c>
      <c r="I1766" s="37" t="str">
        <f aca="false">IF($C1766="","",SUMIFS(⑤減算マスタCSV!$L$2:$L$8001,⑤減算マスタCSV!$F$2:$F$8001,$C1766,⑤減算マスタCSV!$K$2:$K$8001,1))</f>
        <v/>
      </c>
      <c r="J1766" s="17" t="str">
        <f aca="false">IF($C1766="","",IFERROR(INDEX(⑤減算マスタCSV!$H$2:$H$8001,MATCH($C1766,⑤減算マスタCSV!$F$2:$F$8001,0)),1))</f>
        <v/>
      </c>
      <c r="K1766" s="17" t="str">
        <f aca="false">IF($C1766="","",MAX(1,IFERROR(INDEX(⑥商品照会CSV!$M$2:$M$3001,MATCH($C1766,⑥商品照会CSV!$A$2:$A$3001,0)),1)))</f>
        <v/>
      </c>
      <c r="L1766" s="40" t="str">
        <f aca="false">IF($C1766="","",IFERROR(INDEX(⑥商品照会CSV!$Q$2:$Q$3001,MATCH($C1766,⑥商品照会CSV!$A$2:$A$3001,0)),0))</f>
        <v/>
      </c>
      <c r="M1766" s="40" t="str">
        <f aca="false">IF($C1766="","",N($L1766)*N($K1766))</f>
        <v/>
      </c>
      <c r="N1766" s="17" t="str">
        <f aca="false">IF($C1766="","",MAX(1,IFERROR(INDEX(⑥商品照会CSV!$AK$2:$AK$3001,MATCH($C1766,⑥商品照会CSV!$A$2:$A$3001,0)),1)))</f>
        <v/>
      </c>
      <c r="O1766" s="12" t="str">
        <f aca="false">IF($C1766="","",IFERROR(IF(INDEX(⑥商品照会CSV!$AN$2:$AN$3001,MATCH($C1766,⑥商品照会CSV!$A$2:$A$3001,0))=1,"バラ",IF(INDEX(⑥商品照会CSV!$AM$2:$AM$3001,MATCH($C1766,⑥商品照会CSV!$A$2:$A$3001,0))=1,"中間包装","ケース")),"ケース"))</f>
        <v/>
      </c>
      <c r="P1766" s="18"/>
      <c r="Q1766" s="14"/>
      <c r="R1766" s="17" t="str">
        <f aca="false">IF($C1766="","",N($Q1766)*N($K1766))</f>
        <v/>
      </c>
    </row>
    <row r="1767" customFormat="false" ht="15" hidden="false" customHeight="false" outlineLevel="0" collapsed="false">
      <c r="B1767" s="12" t="n">
        <v>1762</v>
      </c>
      <c r="C1767" s="36" t="str">
        <f aca="false">IF(①在庫CSV_発注日!$M1763="","",①在庫CSV_発注日!$M1763&amp;"")</f>
        <v/>
      </c>
      <c r="D1767" s="12" t="str">
        <f aca="false">IF($C1767="","",①在庫CSV_発注日!$N1763)</f>
        <v/>
      </c>
      <c r="E1767" s="12" t="str">
        <f aca="false">IF($C1767="","",①在庫CSV_発注日!$H1763)</f>
        <v/>
      </c>
      <c r="F1767" s="12" t="str">
        <f aca="false">IF($C1767="","",①在庫CSV_発注日!$L1763)</f>
        <v/>
      </c>
      <c r="G1767" s="18"/>
      <c r="H1767" s="17" t="str">
        <f aca="false">IF($C1767="","",N(①在庫CSV_発注日!$Z1763))</f>
        <v/>
      </c>
      <c r="I1767" s="37" t="str">
        <f aca="false">IF($C1767="","",SUMIFS(⑤減算マスタCSV!$L$2:$L$8001,⑤減算マスタCSV!$F$2:$F$8001,$C1767,⑤減算マスタCSV!$K$2:$K$8001,1))</f>
        <v/>
      </c>
      <c r="J1767" s="17" t="str">
        <f aca="false">IF($C1767="","",IFERROR(INDEX(⑤減算マスタCSV!$H$2:$H$8001,MATCH($C1767,⑤減算マスタCSV!$F$2:$F$8001,0)),1))</f>
        <v/>
      </c>
      <c r="K1767" s="17" t="str">
        <f aca="false">IF($C1767="","",MAX(1,IFERROR(INDEX(⑥商品照会CSV!$M$2:$M$3001,MATCH($C1767,⑥商品照会CSV!$A$2:$A$3001,0)),1)))</f>
        <v/>
      </c>
      <c r="L1767" s="40" t="str">
        <f aca="false">IF($C1767="","",IFERROR(INDEX(⑥商品照会CSV!$Q$2:$Q$3001,MATCH($C1767,⑥商品照会CSV!$A$2:$A$3001,0)),0))</f>
        <v/>
      </c>
      <c r="M1767" s="40" t="str">
        <f aca="false">IF($C1767="","",N($L1767)*N($K1767))</f>
        <v/>
      </c>
      <c r="N1767" s="17" t="str">
        <f aca="false">IF($C1767="","",MAX(1,IFERROR(INDEX(⑥商品照会CSV!$AK$2:$AK$3001,MATCH($C1767,⑥商品照会CSV!$A$2:$A$3001,0)),1)))</f>
        <v/>
      </c>
      <c r="O1767" s="12" t="str">
        <f aca="false">IF($C1767="","",IFERROR(IF(INDEX(⑥商品照会CSV!$AN$2:$AN$3001,MATCH($C1767,⑥商品照会CSV!$A$2:$A$3001,0))=1,"バラ",IF(INDEX(⑥商品照会CSV!$AM$2:$AM$3001,MATCH($C1767,⑥商品照会CSV!$A$2:$A$3001,0))=1,"中間包装","ケース")),"ケース"))</f>
        <v/>
      </c>
      <c r="P1767" s="18"/>
      <c r="Q1767" s="14"/>
      <c r="R1767" s="17" t="str">
        <f aca="false">IF($C1767="","",N($Q1767)*N($K1767))</f>
        <v/>
      </c>
    </row>
    <row r="1768" customFormat="false" ht="15" hidden="false" customHeight="false" outlineLevel="0" collapsed="false">
      <c r="B1768" s="12" t="n">
        <v>1763</v>
      </c>
      <c r="C1768" s="36" t="str">
        <f aca="false">IF(①在庫CSV_発注日!$M1764="","",①在庫CSV_発注日!$M1764&amp;"")</f>
        <v/>
      </c>
      <c r="D1768" s="12" t="str">
        <f aca="false">IF($C1768="","",①在庫CSV_発注日!$N1764)</f>
        <v/>
      </c>
      <c r="E1768" s="12" t="str">
        <f aca="false">IF($C1768="","",①在庫CSV_発注日!$H1764)</f>
        <v/>
      </c>
      <c r="F1768" s="12" t="str">
        <f aca="false">IF($C1768="","",①在庫CSV_発注日!$L1764)</f>
        <v/>
      </c>
      <c r="G1768" s="18"/>
      <c r="H1768" s="17" t="str">
        <f aca="false">IF($C1768="","",N(①在庫CSV_発注日!$Z1764))</f>
        <v/>
      </c>
      <c r="I1768" s="37" t="str">
        <f aca="false">IF($C1768="","",SUMIFS(⑤減算マスタCSV!$L$2:$L$8001,⑤減算マスタCSV!$F$2:$F$8001,$C1768,⑤減算マスタCSV!$K$2:$K$8001,1))</f>
        <v/>
      </c>
      <c r="J1768" s="17" t="str">
        <f aca="false">IF($C1768="","",IFERROR(INDEX(⑤減算マスタCSV!$H$2:$H$8001,MATCH($C1768,⑤減算マスタCSV!$F$2:$F$8001,0)),1))</f>
        <v/>
      </c>
      <c r="K1768" s="17" t="str">
        <f aca="false">IF($C1768="","",MAX(1,IFERROR(INDEX(⑥商品照会CSV!$M$2:$M$3001,MATCH($C1768,⑥商品照会CSV!$A$2:$A$3001,0)),1)))</f>
        <v/>
      </c>
      <c r="L1768" s="40" t="str">
        <f aca="false">IF($C1768="","",IFERROR(INDEX(⑥商品照会CSV!$Q$2:$Q$3001,MATCH($C1768,⑥商品照会CSV!$A$2:$A$3001,0)),0))</f>
        <v/>
      </c>
      <c r="M1768" s="40" t="str">
        <f aca="false">IF($C1768="","",N($L1768)*N($K1768))</f>
        <v/>
      </c>
      <c r="N1768" s="17" t="str">
        <f aca="false">IF($C1768="","",MAX(1,IFERROR(INDEX(⑥商品照会CSV!$AK$2:$AK$3001,MATCH($C1768,⑥商品照会CSV!$A$2:$A$3001,0)),1)))</f>
        <v/>
      </c>
      <c r="O1768" s="12" t="str">
        <f aca="false">IF($C1768="","",IFERROR(IF(INDEX(⑥商品照会CSV!$AN$2:$AN$3001,MATCH($C1768,⑥商品照会CSV!$A$2:$A$3001,0))=1,"バラ",IF(INDEX(⑥商品照会CSV!$AM$2:$AM$3001,MATCH($C1768,⑥商品照会CSV!$A$2:$A$3001,0))=1,"中間包装","ケース")),"ケース"))</f>
        <v/>
      </c>
      <c r="P1768" s="18"/>
      <c r="Q1768" s="14"/>
      <c r="R1768" s="17" t="str">
        <f aca="false">IF($C1768="","",N($Q1768)*N($K1768))</f>
        <v/>
      </c>
    </row>
    <row r="1769" customFormat="false" ht="15" hidden="false" customHeight="false" outlineLevel="0" collapsed="false">
      <c r="B1769" s="12" t="n">
        <v>1764</v>
      </c>
      <c r="C1769" s="36" t="str">
        <f aca="false">IF(①在庫CSV_発注日!$M1765="","",①在庫CSV_発注日!$M1765&amp;"")</f>
        <v/>
      </c>
      <c r="D1769" s="12" t="str">
        <f aca="false">IF($C1769="","",①在庫CSV_発注日!$N1765)</f>
        <v/>
      </c>
      <c r="E1769" s="12" t="str">
        <f aca="false">IF($C1769="","",①在庫CSV_発注日!$H1765)</f>
        <v/>
      </c>
      <c r="F1769" s="12" t="str">
        <f aca="false">IF($C1769="","",①在庫CSV_発注日!$L1765)</f>
        <v/>
      </c>
      <c r="G1769" s="18"/>
      <c r="H1769" s="17" t="str">
        <f aca="false">IF($C1769="","",N(①在庫CSV_発注日!$Z1765))</f>
        <v/>
      </c>
      <c r="I1769" s="37" t="str">
        <f aca="false">IF($C1769="","",SUMIFS(⑤減算マスタCSV!$L$2:$L$8001,⑤減算マスタCSV!$F$2:$F$8001,$C1769,⑤減算マスタCSV!$K$2:$K$8001,1))</f>
        <v/>
      </c>
      <c r="J1769" s="17" t="str">
        <f aca="false">IF($C1769="","",IFERROR(INDEX(⑤減算マスタCSV!$H$2:$H$8001,MATCH($C1769,⑤減算マスタCSV!$F$2:$F$8001,0)),1))</f>
        <v/>
      </c>
      <c r="K1769" s="17" t="str">
        <f aca="false">IF($C1769="","",MAX(1,IFERROR(INDEX(⑥商品照会CSV!$M$2:$M$3001,MATCH($C1769,⑥商品照会CSV!$A$2:$A$3001,0)),1)))</f>
        <v/>
      </c>
      <c r="L1769" s="40" t="str">
        <f aca="false">IF($C1769="","",IFERROR(INDEX(⑥商品照会CSV!$Q$2:$Q$3001,MATCH($C1769,⑥商品照会CSV!$A$2:$A$3001,0)),0))</f>
        <v/>
      </c>
      <c r="M1769" s="40" t="str">
        <f aca="false">IF($C1769="","",N($L1769)*N($K1769))</f>
        <v/>
      </c>
      <c r="N1769" s="17" t="str">
        <f aca="false">IF($C1769="","",MAX(1,IFERROR(INDEX(⑥商品照会CSV!$AK$2:$AK$3001,MATCH($C1769,⑥商品照会CSV!$A$2:$A$3001,0)),1)))</f>
        <v/>
      </c>
      <c r="O1769" s="12" t="str">
        <f aca="false">IF($C1769="","",IFERROR(IF(INDEX(⑥商品照会CSV!$AN$2:$AN$3001,MATCH($C1769,⑥商品照会CSV!$A$2:$A$3001,0))=1,"バラ",IF(INDEX(⑥商品照会CSV!$AM$2:$AM$3001,MATCH($C1769,⑥商品照会CSV!$A$2:$A$3001,0))=1,"中間包装","ケース")),"ケース"))</f>
        <v/>
      </c>
      <c r="P1769" s="18"/>
      <c r="Q1769" s="14"/>
      <c r="R1769" s="17" t="str">
        <f aca="false">IF($C1769="","",N($Q1769)*N($K1769))</f>
        <v/>
      </c>
    </row>
    <row r="1770" customFormat="false" ht="15" hidden="false" customHeight="false" outlineLevel="0" collapsed="false">
      <c r="B1770" s="12" t="n">
        <v>1765</v>
      </c>
      <c r="C1770" s="36" t="str">
        <f aca="false">IF(①在庫CSV_発注日!$M1766="","",①在庫CSV_発注日!$M1766&amp;"")</f>
        <v/>
      </c>
      <c r="D1770" s="12" t="str">
        <f aca="false">IF($C1770="","",①在庫CSV_発注日!$N1766)</f>
        <v/>
      </c>
      <c r="E1770" s="12" t="str">
        <f aca="false">IF($C1770="","",①在庫CSV_発注日!$H1766)</f>
        <v/>
      </c>
      <c r="F1770" s="12" t="str">
        <f aca="false">IF($C1770="","",①在庫CSV_発注日!$L1766)</f>
        <v/>
      </c>
      <c r="G1770" s="18"/>
      <c r="H1770" s="17" t="str">
        <f aca="false">IF($C1770="","",N(①在庫CSV_発注日!$Z1766))</f>
        <v/>
      </c>
      <c r="I1770" s="37" t="str">
        <f aca="false">IF($C1770="","",SUMIFS(⑤減算マスタCSV!$L$2:$L$8001,⑤減算マスタCSV!$F$2:$F$8001,$C1770,⑤減算マスタCSV!$K$2:$K$8001,1))</f>
        <v/>
      </c>
      <c r="J1770" s="17" t="str">
        <f aca="false">IF($C1770="","",IFERROR(INDEX(⑤減算マスタCSV!$H$2:$H$8001,MATCH($C1770,⑤減算マスタCSV!$F$2:$F$8001,0)),1))</f>
        <v/>
      </c>
      <c r="K1770" s="17" t="str">
        <f aca="false">IF($C1770="","",MAX(1,IFERROR(INDEX(⑥商品照会CSV!$M$2:$M$3001,MATCH($C1770,⑥商品照会CSV!$A$2:$A$3001,0)),1)))</f>
        <v/>
      </c>
      <c r="L1770" s="40" t="str">
        <f aca="false">IF($C1770="","",IFERROR(INDEX(⑥商品照会CSV!$Q$2:$Q$3001,MATCH($C1770,⑥商品照会CSV!$A$2:$A$3001,0)),0))</f>
        <v/>
      </c>
      <c r="M1770" s="40" t="str">
        <f aca="false">IF($C1770="","",N($L1770)*N($K1770))</f>
        <v/>
      </c>
      <c r="N1770" s="17" t="str">
        <f aca="false">IF($C1770="","",MAX(1,IFERROR(INDEX(⑥商品照会CSV!$AK$2:$AK$3001,MATCH($C1770,⑥商品照会CSV!$A$2:$A$3001,0)),1)))</f>
        <v/>
      </c>
      <c r="O1770" s="12" t="str">
        <f aca="false">IF($C1770="","",IFERROR(IF(INDEX(⑥商品照会CSV!$AN$2:$AN$3001,MATCH($C1770,⑥商品照会CSV!$A$2:$A$3001,0))=1,"バラ",IF(INDEX(⑥商品照会CSV!$AM$2:$AM$3001,MATCH($C1770,⑥商品照会CSV!$A$2:$A$3001,0))=1,"中間包装","ケース")),"ケース"))</f>
        <v/>
      </c>
      <c r="P1770" s="18"/>
      <c r="Q1770" s="14"/>
      <c r="R1770" s="17" t="str">
        <f aca="false">IF($C1770="","",N($Q1770)*N($K1770))</f>
        <v/>
      </c>
    </row>
    <row r="1771" customFormat="false" ht="15" hidden="false" customHeight="false" outlineLevel="0" collapsed="false">
      <c r="B1771" s="12" t="n">
        <v>1766</v>
      </c>
      <c r="C1771" s="36" t="str">
        <f aca="false">IF(①在庫CSV_発注日!$M1767="","",①在庫CSV_発注日!$M1767&amp;"")</f>
        <v/>
      </c>
      <c r="D1771" s="12" t="str">
        <f aca="false">IF($C1771="","",①在庫CSV_発注日!$N1767)</f>
        <v/>
      </c>
      <c r="E1771" s="12" t="str">
        <f aca="false">IF($C1771="","",①在庫CSV_発注日!$H1767)</f>
        <v/>
      </c>
      <c r="F1771" s="12" t="str">
        <f aca="false">IF($C1771="","",①在庫CSV_発注日!$L1767)</f>
        <v/>
      </c>
      <c r="G1771" s="18"/>
      <c r="H1771" s="17" t="str">
        <f aca="false">IF($C1771="","",N(①在庫CSV_発注日!$Z1767))</f>
        <v/>
      </c>
      <c r="I1771" s="37" t="str">
        <f aca="false">IF($C1771="","",SUMIFS(⑤減算マスタCSV!$L$2:$L$8001,⑤減算マスタCSV!$F$2:$F$8001,$C1771,⑤減算マスタCSV!$K$2:$K$8001,1))</f>
        <v/>
      </c>
      <c r="J1771" s="17" t="str">
        <f aca="false">IF($C1771="","",IFERROR(INDEX(⑤減算マスタCSV!$H$2:$H$8001,MATCH($C1771,⑤減算マスタCSV!$F$2:$F$8001,0)),1))</f>
        <v/>
      </c>
      <c r="K1771" s="17" t="str">
        <f aca="false">IF($C1771="","",MAX(1,IFERROR(INDEX(⑥商品照会CSV!$M$2:$M$3001,MATCH($C1771,⑥商品照会CSV!$A$2:$A$3001,0)),1)))</f>
        <v/>
      </c>
      <c r="L1771" s="40" t="str">
        <f aca="false">IF($C1771="","",IFERROR(INDEX(⑥商品照会CSV!$Q$2:$Q$3001,MATCH($C1771,⑥商品照会CSV!$A$2:$A$3001,0)),0))</f>
        <v/>
      </c>
      <c r="M1771" s="40" t="str">
        <f aca="false">IF($C1771="","",N($L1771)*N($K1771))</f>
        <v/>
      </c>
      <c r="N1771" s="17" t="str">
        <f aca="false">IF($C1771="","",MAX(1,IFERROR(INDEX(⑥商品照会CSV!$AK$2:$AK$3001,MATCH($C1771,⑥商品照会CSV!$A$2:$A$3001,0)),1)))</f>
        <v/>
      </c>
      <c r="O1771" s="12" t="str">
        <f aca="false">IF($C1771="","",IFERROR(IF(INDEX(⑥商品照会CSV!$AN$2:$AN$3001,MATCH($C1771,⑥商品照会CSV!$A$2:$A$3001,0))=1,"バラ",IF(INDEX(⑥商品照会CSV!$AM$2:$AM$3001,MATCH($C1771,⑥商品照会CSV!$A$2:$A$3001,0))=1,"中間包装","ケース")),"ケース"))</f>
        <v/>
      </c>
      <c r="P1771" s="18"/>
      <c r="Q1771" s="14"/>
      <c r="R1771" s="17" t="str">
        <f aca="false">IF($C1771="","",N($Q1771)*N($K1771))</f>
        <v/>
      </c>
    </row>
    <row r="1772" customFormat="false" ht="15" hidden="false" customHeight="false" outlineLevel="0" collapsed="false">
      <c r="B1772" s="12" t="n">
        <v>1767</v>
      </c>
      <c r="C1772" s="36" t="str">
        <f aca="false">IF(①在庫CSV_発注日!$M1768="","",①在庫CSV_発注日!$M1768&amp;"")</f>
        <v/>
      </c>
      <c r="D1772" s="12" t="str">
        <f aca="false">IF($C1772="","",①在庫CSV_発注日!$N1768)</f>
        <v/>
      </c>
      <c r="E1772" s="12" t="str">
        <f aca="false">IF($C1772="","",①在庫CSV_発注日!$H1768)</f>
        <v/>
      </c>
      <c r="F1772" s="12" t="str">
        <f aca="false">IF($C1772="","",①在庫CSV_発注日!$L1768)</f>
        <v/>
      </c>
      <c r="G1772" s="18"/>
      <c r="H1772" s="17" t="str">
        <f aca="false">IF($C1772="","",N(①在庫CSV_発注日!$Z1768))</f>
        <v/>
      </c>
      <c r="I1772" s="37" t="str">
        <f aca="false">IF($C1772="","",SUMIFS(⑤減算マスタCSV!$L$2:$L$8001,⑤減算マスタCSV!$F$2:$F$8001,$C1772,⑤減算マスタCSV!$K$2:$K$8001,1))</f>
        <v/>
      </c>
      <c r="J1772" s="17" t="str">
        <f aca="false">IF($C1772="","",IFERROR(INDEX(⑤減算マスタCSV!$H$2:$H$8001,MATCH($C1772,⑤減算マスタCSV!$F$2:$F$8001,0)),1))</f>
        <v/>
      </c>
      <c r="K1772" s="17" t="str">
        <f aca="false">IF($C1772="","",MAX(1,IFERROR(INDEX(⑥商品照会CSV!$M$2:$M$3001,MATCH($C1772,⑥商品照会CSV!$A$2:$A$3001,0)),1)))</f>
        <v/>
      </c>
      <c r="L1772" s="40" t="str">
        <f aca="false">IF($C1772="","",IFERROR(INDEX(⑥商品照会CSV!$Q$2:$Q$3001,MATCH($C1772,⑥商品照会CSV!$A$2:$A$3001,0)),0))</f>
        <v/>
      </c>
      <c r="M1772" s="40" t="str">
        <f aca="false">IF($C1772="","",N($L1772)*N($K1772))</f>
        <v/>
      </c>
      <c r="N1772" s="17" t="str">
        <f aca="false">IF($C1772="","",MAX(1,IFERROR(INDEX(⑥商品照会CSV!$AK$2:$AK$3001,MATCH($C1772,⑥商品照会CSV!$A$2:$A$3001,0)),1)))</f>
        <v/>
      </c>
      <c r="O1772" s="12" t="str">
        <f aca="false">IF($C1772="","",IFERROR(IF(INDEX(⑥商品照会CSV!$AN$2:$AN$3001,MATCH($C1772,⑥商品照会CSV!$A$2:$A$3001,0))=1,"バラ",IF(INDEX(⑥商品照会CSV!$AM$2:$AM$3001,MATCH($C1772,⑥商品照会CSV!$A$2:$A$3001,0))=1,"中間包装","ケース")),"ケース"))</f>
        <v/>
      </c>
      <c r="P1772" s="18"/>
      <c r="Q1772" s="14"/>
      <c r="R1772" s="17" t="str">
        <f aca="false">IF($C1772="","",N($Q1772)*N($K1772))</f>
        <v/>
      </c>
    </row>
    <row r="1773" customFormat="false" ht="15" hidden="false" customHeight="false" outlineLevel="0" collapsed="false">
      <c r="B1773" s="12" t="n">
        <v>1768</v>
      </c>
      <c r="C1773" s="36" t="str">
        <f aca="false">IF(①在庫CSV_発注日!$M1769="","",①在庫CSV_発注日!$M1769&amp;"")</f>
        <v/>
      </c>
      <c r="D1773" s="12" t="str">
        <f aca="false">IF($C1773="","",①在庫CSV_発注日!$N1769)</f>
        <v/>
      </c>
      <c r="E1773" s="12" t="str">
        <f aca="false">IF($C1773="","",①在庫CSV_発注日!$H1769)</f>
        <v/>
      </c>
      <c r="F1773" s="12" t="str">
        <f aca="false">IF($C1773="","",①在庫CSV_発注日!$L1769)</f>
        <v/>
      </c>
      <c r="G1773" s="18"/>
      <c r="H1773" s="17" t="str">
        <f aca="false">IF($C1773="","",N(①在庫CSV_発注日!$Z1769))</f>
        <v/>
      </c>
      <c r="I1773" s="37" t="str">
        <f aca="false">IF($C1773="","",SUMIFS(⑤減算マスタCSV!$L$2:$L$8001,⑤減算マスタCSV!$F$2:$F$8001,$C1773,⑤減算マスタCSV!$K$2:$K$8001,1))</f>
        <v/>
      </c>
      <c r="J1773" s="17" t="str">
        <f aca="false">IF($C1773="","",IFERROR(INDEX(⑤減算マスタCSV!$H$2:$H$8001,MATCH($C1773,⑤減算マスタCSV!$F$2:$F$8001,0)),1))</f>
        <v/>
      </c>
      <c r="K1773" s="17" t="str">
        <f aca="false">IF($C1773="","",MAX(1,IFERROR(INDEX(⑥商品照会CSV!$M$2:$M$3001,MATCH($C1773,⑥商品照会CSV!$A$2:$A$3001,0)),1)))</f>
        <v/>
      </c>
      <c r="L1773" s="40" t="str">
        <f aca="false">IF($C1773="","",IFERROR(INDEX(⑥商品照会CSV!$Q$2:$Q$3001,MATCH($C1773,⑥商品照会CSV!$A$2:$A$3001,0)),0))</f>
        <v/>
      </c>
      <c r="M1773" s="40" t="str">
        <f aca="false">IF($C1773="","",N($L1773)*N($K1773))</f>
        <v/>
      </c>
      <c r="N1773" s="17" t="str">
        <f aca="false">IF($C1773="","",MAX(1,IFERROR(INDEX(⑥商品照会CSV!$AK$2:$AK$3001,MATCH($C1773,⑥商品照会CSV!$A$2:$A$3001,0)),1)))</f>
        <v/>
      </c>
      <c r="O1773" s="12" t="str">
        <f aca="false">IF($C1773="","",IFERROR(IF(INDEX(⑥商品照会CSV!$AN$2:$AN$3001,MATCH($C1773,⑥商品照会CSV!$A$2:$A$3001,0))=1,"バラ",IF(INDEX(⑥商品照会CSV!$AM$2:$AM$3001,MATCH($C1773,⑥商品照会CSV!$A$2:$A$3001,0))=1,"中間包装","ケース")),"ケース"))</f>
        <v/>
      </c>
      <c r="P1773" s="18"/>
      <c r="Q1773" s="14"/>
      <c r="R1773" s="17" t="str">
        <f aca="false">IF($C1773="","",N($Q1773)*N($K1773))</f>
        <v/>
      </c>
    </row>
    <row r="1774" customFormat="false" ht="15" hidden="false" customHeight="false" outlineLevel="0" collapsed="false">
      <c r="B1774" s="12" t="n">
        <v>1769</v>
      </c>
      <c r="C1774" s="36" t="str">
        <f aca="false">IF(①在庫CSV_発注日!$M1770="","",①在庫CSV_発注日!$M1770&amp;"")</f>
        <v/>
      </c>
      <c r="D1774" s="12" t="str">
        <f aca="false">IF($C1774="","",①在庫CSV_発注日!$N1770)</f>
        <v/>
      </c>
      <c r="E1774" s="12" t="str">
        <f aca="false">IF($C1774="","",①在庫CSV_発注日!$H1770)</f>
        <v/>
      </c>
      <c r="F1774" s="12" t="str">
        <f aca="false">IF($C1774="","",①在庫CSV_発注日!$L1770)</f>
        <v/>
      </c>
      <c r="G1774" s="18"/>
      <c r="H1774" s="17" t="str">
        <f aca="false">IF($C1774="","",N(①在庫CSV_発注日!$Z1770))</f>
        <v/>
      </c>
      <c r="I1774" s="37" t="str">
        <f aca="false">IF($C1774="","",SUMIFS(⑤減算マスタCSV!$L$2:$L$8001,⑤減算マスタCSV!$F$2:$F$8001,$C1774,⑤減算マスタCSV!$K$2:$K$8001,1))</f>
        <v/>
      </c>
      <c r="J1774" s="17" t="str">
        <f aca="false">IF($C1774="","",IFERROR(INDEX(⑤減算マスタCSV!$H$2:$H$8001,MATCH($C1774,⑤減算マスタCSV!$F$2:$F$8001,0)),1))</f>
        <v/>
      </c>
      <c r="K1774" s="17" t="str">
        <f aca="false">IF($C1774="","",MAX(1,IFERROR(INDEX(⑥商品照会CSV!$M$2:$M$3001,MATCH($C1774,⑥商品照会CSV!$A$2:$A$3001,0)),1)))</f>
        <v/>
      </c>
      <c r="L1774" s="40" t="str">
        <f aca="false">IF($C1774="","",IFERROR(INDEX(⑥商品照会CSV!$Q$2:$Q$3001,MATCH($C1774,⑥商品照会CSV!$A$2:$A$3001,0)),0))</f>
        <v/>
      </c>
      <c r="M1774" s="40" t="str">
        <f aca="false">IF($C1774="","",N($L1774)*N($K1774))</f>
        <v/>
      </c>
      <c r="N1774" s="17" t="str">
        <f aca="false">IF($C1774="","",MAX(1,IFERROR(INDEX(⑥商品照会CSV!$AK$2:$AK$3001,MATCH($C1774,⑥商品照会CSV!$A$2:$A$3001,0)),1)))</f>
        <v/>
      </c>
      <c r="O1774" s="12" t="str">
        <f aca="false">IF($C1774="","",IFERROR(IF(INDEX(⑥商品照会CSV!$AN$2:$AN$3001,MATCH($C1774,⑥商品照会CSV!$A$2:$A$3001,0))=1,"バラ",IF(INDEX(⑥商品照会CSV!$AM$2:$AM$3001,MATCH($C1774,⑥商品照会CSV!$A$2:$A$3001,0))=1,"中間包装","ケース")),"ケース"))</f>
        <v/>
      </c>
      <c r="P1774" s="18"/>
      <c r="Q1774" s="14"/>
      <c r="R1774" s="17" t="str">
        <f aca="false">IF($C1774="","",N($Q1774)*N($K1774))</f>
        <v/>
      </c>
    </row>
    <row r="1775" customFormat="false" ht="15" hidden="false" customHeight="false" outlineLevel="0" collapsed="false">
      <c r="B1775" s="12" t="n">
        <v>1770</v>
      </c>
      <c r="C1775" s="36" t="str">
        <f aca="false">IF(①在庫CSV_発注日!$M1771="","",①在庫CSV_発注日!$M1771&amp;"")</f>
        <v/>
      </c>
      <c r="D1775" s="12" t="str">
        <f aca="false">IF($C1775="","",①在庫CSV_発注日!$N1771)</f>
        <v/>
      </c>
      <c r="E1775" s="12" t="str">
        <f aca="false">IF($C1775="","",①在庫CSV_発注日!$H1771)</f>
        <v/>
      </c>
      <c r="F1775" s="12" t="str">
        <f aca="false">IF($C1775="","",①在庫CSV_発注日!$L1771)</f>
        <v/>
      </c>
      <c r="G1775" s="18"/>
      <c r="H1775" s="17" t="str">
        <f aca="false">IF($C1775="","",N(①在庫CSV_発注日!$Z1771))</f>
        <v/>
      </c>
      <c r="I1775" s="37" t="str">
        <f aca="false">IF($C1775="","",SUMIFS(⑤減算マスタCSV!$L$2:$L$8001,⑤減算マスタCSV!$F$2:$F$8001,$C1775,⑤減算マスタCSV!$K$2:$K$8001,1))</f>
        <v/>
      </c>
      <c r="J1775" s="17" t="str">
        <f aca="false">IF($C1775="","",IFERROR(INDEX(⑤減算マスタCSV!$H$2:$H$8001,MATCH($C1775,⑤減算マスタCSV!$F$2:$F$8001,0)),1))</f>
        <v/>
      </c>
      <c r="K1775" s="17" t="str">
        <f aca="false">IF($C1775="","",MAX(1,IFERROR(INDEX(⑥商品照会CSV!$M$2:$M$3001,MATCH($C1775,⑥商品照会CSV!$A$2:$A$3001,0)),1)))</f>
        <v/>
      </c>
      <c r="L1775" s="40" t="str">
        <f aca="false">IF($C1775="","",IFERROR(INDEX(⑥商品照会CSV!$Q$2:$Q$3001,MATCH($C1775,⑥商品照会CSV!$A$2:$A$3001,0)),0))</f>
        <v/>
      </c>
      <c r="M1775" s="40" t="str">
        <f aca="false">IF($C1775="","",N($L1775)*N($K1775))</f>
        <v/>
      </c>
      <c r="N1775" s="17" t="str">
        <f aca="false">IF($C1775="","",MAX(1,IFERROR(INDEX(⑥商品照会CSV!$AK$2:$AK$3001,MATCH($C1775,⑥商品照会CSV!$A$2:$A$3001,0)),1)))</f>
        <v/>
      </c>
      <c r="O1775" s="12" t="str">
        <f aca="false">IF($C1775="","",IFERROR(IF(INDEX(⑥商品照会CSV!$AN$2:$AN$3001,MATCH($C1775,⑥商品照会CSV!$A$2:$A$3001,0))=1,"バラ",IF(INDEX(⑥商品照会CSV!$AM$2:$AM$3001,MATCH($C1775,⑥商品照会CSV!$A$2:$A$3001,0))=1,"中間包装","ケース")),"ケース"))</f>
        <v/>
      </c>
      <c r="P1775" s="18"/>
      <c r="Q1775" s="14"/>
      <c r="R1775" s="17" t="str">
        <f aca="false">IF($C1775="","",N($Q1775)*N($K1775))</f>
        <v/>
      </c>
    </row>
    <row r="1776" customFormat="false" ht="15" hidden="false" customHeight="false" outlineLevel="0" collapsed="false">
      <c r="B1776" s="12" t="n">
        <v>1771</v>
      </c>
      <c r="C1776" s="36" t="str">
        <f aca="false">IF(①在庫CSV_発注日!$M1772="","",①在庫CSV_発注日!$M1772&amp;"")</f>
        <v/>
      </c>
      <c r="D1776" s="12" t="str">
        <f aca="false">IF($C1776="","",①在庫CSV_発注日!$N1772)</f>
        <v/>
      </c>
      <c r="E1776" s="12" t="str">
        <f aca="false">IF($C1776="","",①在庫CSV_発注日!$H1772)</f>
        <v/>
      </c>
      <c r="F1776" s="12" t="str">
        <f aca="false">IF($C1776="","",①在庫CSV_発注日!$L1772)</f>
        <v/>
      </c>
      <c r="G1776" s="18"/>
      <c r="H1776" s="17" t="str">
        <f aca="false">IF($C1776="","",N(①在庫CSV_発注日!$Z1772))</f>
        <v/>
      </c>
      <c r="I1776" s="37" t="str">
        <f aca="false">IF($C1776="","",SUMIFS(⑤減算マスタCSV!$L$2:$L$8001,⑤減算マスタCSV!$F$2:$F$8001,$C1776,⑤減算マスタCSV!$K$2:$K$8001,1))</f>
        <v/>
      </c>
      <c r="J1776" s="17" t="str">
        <f aca="false">IF($C1776="","",IFERROR(INDEX(⑤減算マスタCSV!$H$2:$H$8001,MATCH($C1776,⑤減算マスタCSV!$F$2:$F$8001,0)),1))</f>
        <v/>
      </c>
      <c r="K1776" s="17" t="str">
        <f aca="false">IF($C1776="","",MAX(1,IFERROR(INDEX(⑥商品照会CSV!$M$2:$M$3001,MATCH($C1776,⑥商品照会CSV!$A$2:$A$3001,0)),1)))</f>
        <v/>
      </c>
      <c r="L1776" s="40" t="str">
        <f aca="false">IF($C1776="","",IFERROR(INDEX(⑥商品照会CSV!$Q$2:$Q$3001,MATCH($C1776,⑥商品照会CSV!$A$2:$A$3001,0)),0))</f>
        <v/>
      </c>
      <c r="M1776" s="40" t="str">
        <f aca="false">IF($C1776="","",N($L1776)*N($K1776))</f>
        <v/>
      </c>
      <c r="N1776" s="17" t="str">
        <f aca="false">IF($C1776="","",MAX(1,IFERROR(INDEX(⑥商品照会CSV!$AK$2:$AK$3001,MATCH($C1776,⑥商品照会CSV!$A$2:$A$3001,0)),1)))</f>
        <v/>
      </c>
      <c r="O1776" s="12" t="str">
        <f aca="false">IF($C1776="","",IFERROR(IF(INDEX(⑥商品照会CSV!$AN$2:$AN$3001,MATCH($C1776,⑥商品照会CSV!$A$2:$A$3001,0))=1,"バラ",IF(INDEX(⑥商品照会CSV!$AM$2:$AM$3001,MATCH($C1776,⑥商品照会CSV!$A$2:$A$3001,0))=1,"中間包装","ケース")),"ケース"))</f>
        <v/>
      </c>
      <c r="P1776" s="18"/>
      <c r="Q1776" s="14"/>
      <c r="R1776" s="17" t="str">
        <f aca="false">IF($C1776="","",N($Q1776)*N($K1776))</f>
        <v/>
      </c>
    </row>
    <row r="1777" customFormat="false" ht="15" hidden="false" customHeight="false" outlineLevel="0" collapsed="false">
      <c r="B1777" s="12" t="n">
        <v>1772</v>
      </c>
      <c r="C1777" s="36" t="str">
        <f aca="false">IF(①在庫CSV_発注日!$M1773="","",①在庫CSV_発注日!$M1773&amp;"")</f>
        <v/>
      </c>
      <c r="D1777" s="12" t="str">
        <f aca="false">IF($C1777="","",①在庫CSV_発注日!$N1773)</f>
        <v/>
      </c>
      <c r="E1777" s="12" t="str">
        <f aca="false">IF($C1777="","",①在庫CSV_発注日!$H1773)</f>
        <v/>
      </c>
      <c r="F1777" s="12" t="str">
        <f aca="false">IF($C1777="","",①在庫CSV_発注日!$L1773)</f>
        <v/>
      </c>
      <c r="G1777" s="18"/>
      <c r="H1777" s="17" t="str">
        <f aca="false">IF($C1777="","",N(①在庫CSV_発注日!$Z1773))</f>
        <v/>
      </c>
      <c r="I1777" s="37" t="str">
        <f aca="false">IF($C1777="","",SUMIFS(⑤減算マスタCSV!$L$2:$L$8001,⑤減算マスタCSV!$F$2:$F$8001,$C1777,⑤減算マスタCSV!$K$2:$K$8001,1))</f>
        <v/>
      </c>
      <c r="J1777" s="17" t="str">
        <f aca="false">IF($C1777="","",IFERROR(INDEX(⑤減算マスタCSV!$H$2:$H$8001,MATCH($C1777,⑤減算マスタCSV!$F$2:$F$8001,0)),1))</f>
        <v/>
      </c>
      <c r="K1777" s="17" t="str">
        <f aca="false">IF($C1777="","",MAX(1,IFERROR(INDEX(⑥商品照会CSV!$M$2:$M$3001,MATCH($C1777,⑥商品照会CSV!$A$2:$A$3001,0)),1)))</f>
        <v/>
      </c>
      <c r="L1777" s="40" t="str">
        <f aca="false">IF($C1777="","",IFERROR(INDEX(⑥商品照会CSV!$Q$2:$Q$3001,MATCH($C1777,⑥商品照会CSV!$A$2:$A$3001,0)),0))</f>
        <v/>
      </c>
      <c r="M1777" s="40" t="str">
        <f aca="false">IF($C1777="","",N($L1777)*N($K1777))</f>
        <v/>
      </c>
      <c r="N1777" s="17" t="str">
        <f aca="false">IF($C1777="","",MAX(1,IFERROR(INDEX(⑥商品照会CSV!$AK$2:$AK$3001,MATCH($C1777,⑥商品照会CSV!$A$2:$A$3001,0)),1)))</f>
        <v/>
      </c>
      <c r="O1777" s="12" t="str">
        <f aca="false">IF($C1777="","",IFERROR(IF(INDEX(⑥商品照会CSV!$AN$2:$AN$3001,MATCH($C1777,⑥商品照会CSV!$A$2:$A$3001,0))=1,"バラ",IF(INDEX(⑥商品照会CSV!$AM$2:$AM$3001,MATCH($C1777,⑥商品照会CSV!$A$2:$A$3001,0))=1,"中間包装","ケース")),"ケース"))</f>
        <v/>
      </c>
      <c r="P1777" s="18"/>
      <c r="Q1777" s="14"/>
      <c r="R1777" s="17" t="str">
        <f aca="false">IF($C1777="","",N($Q1777)*N($K1777))</f>
        <v/>
      </c>
    </row>
    <row r="1778" customFormat="false" ht="15" hidden="false" customHeight="false" outlineLevel="0" collapsed="false">
      <c r="B1778" s="12" t="n">
        <v>1773</v>
      </c>
      <c r="C1778" s="36" t="str">
        <f aca="false">IF(①在庫CSV_発注日!$M1774="","",①在庫CSV_発注日!$M1774&amp;"")</f>
        <v/>
      </c>
      <c r="D1778" s="12" t="str">
        <f aca="false">IF($C1778="","",①在庫CSV_発注日!$N1774)</f>
        <v/>
      </c>
      <c r="E1778" s="12" t="str">
        <f aca="false">IF($C1778="","",①在庫CSV_発注日!$H1774)</f>
        <v/>
      </c>
      <c r="F1778" s="12" t="str">
        <f aca="false">IF($C1778="","",①在庫CSV_発注日!$L1774)</f>
        <v/>
      </c>
      <c r="G1778" s="18"/>
      <c r="H1778" s="17" t="str">
        <f aca="false">IF($C1778="","",N(①在庫CSV_発注日!$Z1774))</f>
        <v/>
      </c>
      <c r="I1778" s="37" t="str">
        <f aca="false">IF($C1778="","",SUMIFS(⑤減算マスタCSV!$L$2:$L$8001,⑤減算マスタCSV!$F$2:$F$8001,$C1778,⑤減算マスタCSV!$K$2:$K$8001,1))</f>
        <v/>
      </c>
      <c r="J1778" s="17" t="str">
        <f aca="false">IF($C1778="","",IFERROR(INDEX(⑤減算マスタCSV!$H$2:$H$8001,MATCH($C1778,⑤減算マスタCSV!$F$2:$F$8001,0)),1))</f>
        <v/>
      </c>
      <c r="K1778" s="17" t="str">
        <f aca="false">IF($C1778="","",MAX(1,IFERROR(INDEX(⑥商品照会CSV!$M$2:$M$3001,MATCH($C1778,⑥商品照会CSV!$A$2:$A$3001,0)),1)))</f>
        <v/>
      </c>
      <c r="L1778" s="40" t="str">
        <f aca="false">IF($C1778="","",IFERROR(INDEX(⑥商品照会CSV!$Q$2:$Q$3001,MATCH($C1778,⑥商品照会CSV!$A$2:$A$3001,0)),0))</f>
        <v/>
      </c>
      <c r="M1778" s="40" t="str">
        <f aca="false">IF($C1778="","",N($L1778)*N($K1778))</f>
        <v/>
      </c>
      <c r="N1778" s="17" t="str">
        <f aca="false">IF($C1778="","",MAX(1,IFERROR(INDEX(⑥商品照会CSV!$AK$2:$AK$3001,MATCH($C1778,⑥商品照会CSV!$A$2:$A$3001,0)),1)))</f>
        <v/>
      </c>
      <c r="O1778" s="12" t="str">
        <f aca="false">IF($C1778="","",IFERROR(IF(INDEX(⑥商品照会CSV!$AN$2:$AN$3001,MATCH($C1778,⑥商品照会CSV!$A$2:$A$3001,0))=1,"バラ",IF(INDEX(⑥商品照会CSV!$AM$2:$AM$3001,MATCH($C1778,⑥商品照会CSV!$A$2:$A$3001,0))=1,"中間包装","ケース")),"ケース"))</f>
        <v/>
      </c>
      <c r="P1778" s="18"/>
      <c r="Q1778" s="14"/>
      <c r="R1778" s="17" t="str">
        <f aca="false">IF($C1778="","",N($Q1778)*N($K1778))</f>
        <v/>
      </c>
    </row>
    <row r="1779" customFormat="false" ht="15" hidden="false" customHeight="false" outlineLevel="0" collapsed="false">
      <c r="B1779" s="12" t="n">
        <v>1774</v>
      </c>
      <c r="C1779" s="36" t="str">
        <f aca="false">IF(①在庫CSV_発注日!$M1775="","",①在庫CSV_発注日!$M1775&amp;"")</f>
        <v/>
      </c>
      <c r="D1779" s="12" t="str">
        <f aca="false">IF($C1779="","",①在庫CSV_発注日!$N1775)</f>
        <v/>
      </c>
      <c r="E1779" s="12" t="str">
        <f aca="false">IF($C1779="","",①在庫CSV_発注日!$H1775)</f>
        <v/>
      </c>
      <c r="F1779" s="12" t="str">
        <f aca="false">IF($C1779="","",①在庫CSV_発注日!$L1775)</f>
        <v/>
      </c>
      <c r="G1779" s="18"/>
      <c r="H1779" s="17" t="str">
        <f aca="false">IF($C1779="","",N(①在庫CSV_発注日!$Z1775))</f>
        <v/>
      </c>
      <c r="I1779" s="37" t="str">
        <f aca="false">IF($C1779="","",SUMIFS(⑤減算マスタCSV!$L$2:$L$8001,⑤減算マスタCSV!$F$2:$F$8001,$C1779,⑤減算マスタCSV!$K$2:$K$8001,1))</f>
        <v/>
      </c>
      <c r="J1779" s="17" t="str">
        <f aca="false">IF($C1779="","",IFERROR(INDEX(⑤減算マスタCSV!$H$2:$H$8001,MATCH($C1779,⑤減算マスタCSV!$F$2:$F$8001,0)),1))</f>
        <v/>
      </c>
      <c r="K1779" s="17" t="str">
        <f aca="false">IF($C1779="","",MAX(1,IFERROR(INDEX(⑥商品照会CSV!$M$2:$M$3001,MATCH($C1779,⑥商品照会CSV!$A$2:$A$3001,0)),1)))</f>
        <v/>
      </c>
      <c r="L1779" s="40" t="str">
        <f aca="false">IF($C1779="","",IFERROR(INDEX(⑥商品照会CSV!$Q$2:$Q$3001,MATCH($C1779,⑥商品照会CSV!$A$2:$A$3001,0)),0))</f>
        <v/>
      </c>
      <c r="M1779" s="40" t="str">
        <f aca="false">IF($C1779="","",N($L1779)*N($K1779))</f>
        <v/>
      </c>
      <c r="N1779" s="17" t="str">
        <f aca="false">IF($C1779="","",MAX(1,IFERROR(INDEX(⑥商品照会CSV!$AK$2:$AK$3001,MATCH($C1779,⑥商品照会CSV!$A$2:$A$3001,0)),1)))</f>
        <v/>
      </c>
      <c r="O1779" s="12" t="str">
        <f aca="false">IF($C1779="","",IFERROR(IF(INDEX(⑥商品照会CSV!$AN$2:$AN$3001,MATCH($C1779,⑥商品照会CSV!$A$2:$A$3001,0))=1,"バラ",IF(INDEX(⑥商品照会CSV!$AM$2:$AM$3001,MATCH($C1779,⑥商品照会CSV!$A$2:$A$3001,0))=1,"中間包装","ケース")),"ケース"))</f>
        <v/>
      </c>
      <c r="P1779" s="18"/>
      <c r="Q1779" s="14"/>
      <c r="R1779" s="17" t="str">
        <f aca="false">IF($C1779="","",N($Q1779)*N($K1779))</f>
        <v/>
      </c>
    </row>
    <row r="1780" customFormat="false" ht="15" hidden="false" customHeight="false" outlineLevel="0" collapsed="false">
      <c r="B1780" s="12" t="n">
        <v>1775</v>
      </c>
      <c r="C1780" s="36" t="str">
        <f aca="false">IF(①在庫CSV_発注日!$M1776="","",①在庫CSV_発注日!$M1776&amp;"")</f>
        <v/>
      </c>
      <c r="D1780" s="12" t="str">
        <f aca="false">IF($C1780="","",①在庫CSV_発注日!$N1776)</f>
        <v/>
      </c>
      <c r="E1780" s="12" t="str">
        <f aca="false">IF($C1780="","",①在庫CSV_発注日!$H1776)</f>
        <v/>
      </c>
      <c r="F1780" s="12" t="str">
        <f aca="false">IF($C1780="","",①在庫CSV_発注日!$L1776)</f>
        <v/>
      </c>
      <c r="G1780" s="18"/>
      <c r="H1780" s="17" t="str">
        <f aca="false">IF($C1780="","",N(①在庫CSV_発注日!$Z1776))</f>
        <v/>
      </c>
      <c r="I1780" s="37" t="str">
        <f aca="false">IF($C1780="","",SUMIFS(⑤減算マスタCSV!$L$2:$L$8001,⑤減算マスタCSV!$F$2:$F$8001,$C1780,⑤減算マスタCSV!$K$2:$K$8001,1))</f>
        <v/>
      </c>
      <c r="J1780" s="17" t="str">
        <f aca="false">IF($C1780="","",IFERROR(INDEX(⑤減算マスタCSV!$H$2:$H$8001,MATCH($C1780,⑤減算マスタCSV!$F$2:$F$8001,0)),1))</f>
        <v/>
      </c>
      <c r="K1780" s="17" t="str">
        <f aca="false">IF($C1780="","",MAX(1,IFERROR(INDEX(⑥商品照会CSV!$M$2:$M$3001,MATCH($C1780,⑥商品照会CSV!$A$2:$A$3001,0)),1)))</f>
        <v/>
      </c>
      <c r="L1780" s="40" t="str">
        <f aca="false">IF($C1780="","",IFERROR(INDEX(⑥商品照会CSV!$Q$2:$Q$3001,MATCH($C1780,⑥商品照会CSV!$A$2:$A$3001,0)),0))</f>
        <v/>
      </c>
      <c r="M1780" s="40" t="str">
        <f aca="false">IF($C1780="","",N($L1780)*N($K1780))</f>
        <v/>
      </c>
      <c r="N1780" s="17" t="str">
        <f aca="false">IF($C1780="","",MAX(1,IFERROR(INDEX(⑥商品照会CSV!$AK$2:$AK$3001,MATCH($C1780,⑥商品照会CSV!$A$2:$A$3001,0)),1)))</f>
        <v/>
      </c>
      <c r="O1780" s="12" t="str">
        <f aca="false">IF($C1780="","",IFERROR(IF(INDEX(⑥商品照会CSV!$AN$2:$AN$3001,MATCH($C1780,⑥商品照会CSV!$A$2:$A$3001,0))=1,"バラ",IF(INDEX(⑥商品照会CSV!$AM$2:$AM$3001,MATCH($C1780,⑥商品照会CSV!$A$2:$A$3001,0))=1,"中間包装","ケース")),"ケース"))</f>
        <v/>
      </c>
      <c r="P1780" s="18"/>
      <c r="Q1780" s="14"/>
      <c r="R1780" s="17" t="str">
        <f aca="false">IF($C1780="","",N($Q1780)*N($K1780))</f>
        <v/>
      </c>
    </row>
    <row r="1781" customFormat="false" ht="15" hidden="false" customHeight="false" outlineLevel="0" collapsed="false">
      <c r="B1781" s="12" t="n">
        <v>1776</v>
      </c>
      <c r="C1781" s="36" t="str">
        <f aca="false">IF(①在庫CSV_発注日!$M1777="","",①在庫CSV_発注日!$M1777&amp;"")</f>
        <v/>
      </c>
      <c r="D1781" s="12" t="str">
        <f aca="false">IF($C1781="","",①在庫CSV_発注日!$N1777)</f>
        <v/>
      </c>
      <c r="E1781" s="12" t="str">
        <f aca="false">IF($C1781="","",①在庫CSV_発注日!$H1777)</f>
        <v/>
      </c>
      <c r="F1781" s="12" t="str">
        <f aca="false">IF($C1781="","",①在庫CSV_発注日!$L1777)</f>
        <v/>
      </c>
      <c r="G1781" s="18"/>
      <c r="H1781" s="17" t="str">
        <f aca="false">IF($C1781="","",N(①在庫CSV_発注日!$Z1777))</f>
        <v/>
      </c>
      <c r="I1781" s="37" t="str">
        <f aca="false">IF($C1781="","",SUMIFS(⑤減算マスタCSV!$L$2:$L$8001,⑤減算マスタCSV!$F$2:$F$8001,$C1781,⑤減算マスタCSV!$K$2:$K$8001,1))</f>
        <v/>
      </c>
      <c r="J1781" s="17" t="str">
        <f aca="false">IF($C1781="","",IFERROR(INDEX(⑤減算マスタCSV!$H$2:$H$8001,MATCH($C1781,⑤減算マスタCSV!$F$2:$F$8001,0)),1))</f>
        <v/>
      </c>
      <c r="K1781" s="17" t="str">
        <f aca="false">IF($C1781="","",MAX(1,IFERROR(INDEX(⑥商品照会CSV!$M$2:$M$3001,MATCH($C1781,⑥商品照会CSV!$A$2:$A$3001,0)),1)))</f>
        <v/>
      </c>
      <c r="L1781" s="40" t="str">
        <f aca="false">IF($C1781="","",IFERROR(INDEX(⑥商品照会CSV!$Q$2:$Q$3001,MATCH($C1781,⑥商品照会CSV!$A$2:$A$3001,0)),0))</f>
        <v/>
      </c>
      <c r="M1781" s="40" t="str">
        <f aca="false">IF($C1781="","",N($L1781)*N($K1781))</f>
        <v/>
      </c>
      <c r="N1781" s="17" t="str">
        <f aca="false">IF($C1781="","",MAX(1,IFERROR(INDEX(⑥商品照会CSV!$AK$2:$AK$3001,MATCH($C1781,⑥商品照会CSV!$A$2:$A$3001,0)),1)))</f>
        <v/>
      </c>
      <c r="O1781" s="12" t="str">
        <f aca="false">IF($C1781="","",IFERROR(IF(INDEX(⑥商品照会CSV!$AN$2:$AN$3001,MATCH($C1781,⑥商品照会CSV!$A$2:$A$3001,0))=1,"バラ",IF(INDEX(⑥商品照会CSV!$AM$2:$AM$3001,MATCH($C1781,⑥商品照会CSV!$A$2:$A$3001,0))=1,"中間包装","ケース")),"ケース"))</f>
        <v/>
      </c>
      <c r="P1781" s="18"/>
      <c r="Q1781" s="14"/>
      <c r="R1781" s="17" t="str">
        <f aca="false">IF($C1781="","",N($Q1781)*N($K1781))</f>
        <v/>
      </c>
    </row>
    <row r="1782" customFormat="false" ht="15" hidden="false" customHeight="false" outlineLevel="0" collapsed="false">
      <c r="B1782" s="12" t="n">
        <v>1777</v>
      </c>
      <c r="C1782" s="36" t="str">
        <f aca="false">IF(①在庫CSV_発注日!$M1778="","",①在庫CSV_発注日!$M1778&amp;"")</f>
        <v/>
      </c>
      <c r="D1782" s="12" t="str">
        <f aca="false">IF($C1782="","",①在庫CSV_発注日!$N1778)</f>
        <v/>
      </c>
      <c r="E1782" s="12" t="str">
        <f aca="false">IF($C1782="","",①在庫CSV_発注日!$H1778)</f>
        <v/>
      </c>
      <c r="F1782" s="12" t="str">
        <f aca="false">IF($C1782="","",①在庫CSV_発注日!$L1778)</f>
        <v/>
      </c>
      <c r="G1782" s="18"/>
      <c r="H1782" s="17" t="str">
        <f aca="false">IF($C1782="","",N(①在庫CSV_発注日!$Z1778))</f>
        <v/>
      </c>
      <c r="I1782" s="37" t="str">
        <f aca="false">IF($C1782="","",SUMIFS(⑤減算マスタCSV!$L$2:$L$8001,⑤減算マスタCSV!$F$2:$F$8001,$C1782,⑤減算マスタCSV!$K$2:$K$8001,1))</f>
        <v/>
      </c>
      <c r="J1782" s="17" t="str">
        <f aca="false">IF($C1782="","",IFERROR(INDEX(⑤減算マスタCSV!$H$2:$H$8001,MATCH($C1782,⑤減算マスタCSV!$F$2:$F$8001,0)),1))</f>
        <v/>
      </c>
      <c r="K1782" s="17" t="str">
        <f aca="false">IF($C1782="","",MAX(1,IFERROR(INDEX(⑥商品照会CSV!$M$2:$M$3001,MATCH($C1782,⑥商品照会CSV!$A$2:$A$3001,0)),1)))</f>
        <v/>
      </c>
      <c r="L1782" s="40" t="str">
        <f aca="false">IF($C1782="","",IFERROR(INDEX(⑥商品照会CSV!$Q$2:$Q$3001,MATCH($C1782,⑥商品照会CSV!$A$2:$A$3001,0)),0))</f>
        <v/>
      </c>
      <c r="M1782" s="40" t="str">
        <f aca="false">IF($C1782="","",N($L1782)*N($K1782))</f>
        <v/>
      </c>
      <c r="N1782" s="17" t="str">
        <f aca="false">IF($C1782="","",MAX(1,IFERROR(INDEX(⑥商品照会CSV!$AK$2:$AK$3001,MATCH($C1782,⑥商品照会CSV!$A$2:$A$3001,0)),1)))</f>
        <v/>
      </c>
      <c r="O1782" s="12" t="str">
        <f aca="false">IF($C1782="","",IFERROR(IF(INDEX(⑥商品照会CSV!$AN$2:$AN$3001,MATCH($C1782,⑥商品照会CSV!$A$2:$A$3001,0))=1,"バラ",IF(INDEX(⑥商品照会CSV!$AM$2:$AM$3001,MATCH($C1782,⑥商品照会CSV!$A$2:$A$3001,0))=1,"中間包装","ケース")),"ケース"))</f>
        <v/>
      </c>
      <c r="P1782" s="18"/>
      <c r="Q1782" s="14"/>
      <c r="R1782" s="17" t="str">
        <f aca="false">IF($C1782="","",N($Q1782)*N($K1782))</f>
        <v/>
      </c>
    </row>
    <row r="1783" customFormat="false" ht="15" hidden="false" customHeight="false" outlineLevel="0" collapsed="false">
      <c r="B1783" s="12" t="n">
        <v>1778</v>
      </c>
      <c r="C1783" s="36" t="str">
        <f aca="false">IF(①在庫CSV_発注日!$M1779="","",①在庫CSV_発注日!$M1779&amp;"")</f>
        <v/>
      </c>
      <c r="D1783" s="12" t="str">
        <f aca="false">IF($C1783="","",①在庫CSV_発注日!$N1779)</f>
        <v/>
      </c>
      <c r="E1783" s="12" t="str">
        <f aca="false">IF($C1783="","",①在庫CSV_発注日!$H1779)</f>
        <v/>
      </c>
      <c r="F1783" s="12" t="str">
        <f aca="false">IF($C1783="","",①在庫CSV_発注日!$L1779)</f>
        <v/>
      </c>
      <c r="G1783" s="18"/>
      <c r="H1783" s="17" t="str">
        <f aca="false">IF($C1783="","",N(①在庫CSV_発注日!$Z1779))</f>
        <v/>
      </c>
      <c r="I1783" s="37" t="str">
        <f aca="false">IF($C1783="","",SUMIFS(⑤減算マスタCSV!$L$2:$L$8001,⑤減算マスタCSV!$F$2:$F$8001,$C1783,⑤減算マスタCSV!$K$2:$K$8001,1))</f>
        <v/>
      </c>
      <c r="J1783" s="17" t="str">
        <f aca="false">IF($C1783="","",IFERROR(INDEX(⑤減算マスタCSV!$H$2:$H$8001,MATCH($C1783,⑤減算マスタCSV!$F$2:$F$8001,0)),1))</f>
        <v/>
      </c>
      <c r="K1783" s="17" t="str">
        <f aca="false">IF($C1783="","",MAX(1,IFERROR(INDEX(⑥商品照会CSV!$M$2:$M$3001,MATCH($C1783,⑥商品照会CSV!$A$2:$A$3001,0)),1)))</f>
        <v/>
      </c>
      <c r="L1783" s="40" t="str">
        <f aca="false">IF($C1783="","",IFERROR(INDEX(⑥商品照会CSV!$Q$2:$Q$3001,MATCH($C1783,⑥商品照会CSV!$A$2:$A$3001,0)),0))</f>
        <v/>
      </c>
      <c r="M1783" s="40" t="str">
        <f aca="false">IF($C1783="","",N($L1783)*N($K1783))</f>
        <v/>
      </c>
      <c r="N1783" s="17" t="str">
        <f aca="false">IF($C1783="","",MAX(1,IFERROR(INDEX(⑥商品照会CSV!$AK$2:$AK$3001,MATCH($C1783,⑥商品照会CSV!$A$2:$A$3001,0)),1)))</f>
        <v/>
      </c>
      <c r="O1783" s="12" t="str">
        <f aca="false">IF($C1783="","",IFERROR(IF(INDEX(⑥商品照会CSV!$AN$2:$AN$3001,MATCH($C1783,⑥商品照会CSV!$A$2:$A$3001,0))=1,"バラ",IF(INDEX(⑥商品照会CSV!$AM$2:$AM$3001,MATCH($C1783,⑥商品照会CSV!$A$2:$A$3001,0))=1,"中間包装","ケース")),"ケース"))</f>
        <v/>
      </c>
      <c r="P1783" s="18"/>
      <c r="Q1783" s="14"/>
      <c r="R1783" s="17" t="str">
        <f aca="false">IF($C1783="","",N($Q1783)*N($K1783))</f>
        <v/>
      </c>
    </row>
    <row r="1784" customFormat="false" ht="15" hidden="false" customHeight="false" outlineLevel="0" collapsed="false">
      <c r="B1784" s="12" t="n">
        <v>1779</v>
      </c>
      <c r="C1784" s="36" t="str">
        <f aca="false">IF(①在庫CSV_発注日!$M1780="","",①在庫CSV_発注日!$M1780&amp;"")</f>
        <v/>
      </c>
      <c r="D1784" s="12" t="str">
        <f aca="false">IF($C1784="","",①在庫CSV_発注日!$N1780)</f>
        <v/>
      </c>
      <c r="E1784" s="12" t="str">
        <f aca="false">IF($C1784="","",①在庫CSV_発注日!$H1780)</f>
        <v/>
      </c>
      <c r="F1784" s="12" t="str">
        <f aca="false">IF($C1784="","",①在庫CSV_発注日!$L1780)</f>
        <v/>
      </c>
      <c r="G1784" s="18"/>
      <c r="H1784" s="17" t="str">
        <f aca="false">IF($C1784="","",N(①在庫CSV_発注日!$Z1780))</f>
        <v/>
      </c>
      <c r="I1784" s="37" t="str">
        <f aca="false">IF($C1784="","",SUMIFS(⑤減算マスタCSV!$L$2:$L$8001,⑤減算マスタCSV!$F$2:$F$8001,$C1784,⑤減算マスタCSV!$K$2:$K$8001,1))</f>
        <v/>
      </c>
      <c r="J1784" s="17" t="str">
        <f aca="false">IF($C1784="","",IFERROR(INDEX(⑤減算マスタCSV!$H$2:$H$8001,MATCH($C1784,⑤減算マスタCSV!$F$2:$F$8001,0)),1))</f>
        <v/>
      </c>
      <c r="K1784" s="17" t="str">
        <f aca="false">IF($C1784="","",MAX(1,IFERROR(INDEX(⑥商品照会CSV!$M$2:$M$3001,MATCH($C1784,⑥商品照会CSV!$A$2:$A$3001,0)),1)))</f>
        <v/>
      </c>
      <c r="L1784" s="40" t="str">
        <f aca="false">IF($C1784="","",IFERROR(INDEX(⑥商品照会CSV!$Q$2:$Q$3001,MATCH($C1784,⑥商品照会CSV!$A$2:$A$3001,0)),0))</f>
        <v/>
      </c>
      <c r="M1784" s="40" t="str">
        <f aca="false">IF($C1784="","",N($L1784)*N($K1784))</f>
        <v/>
      </c>
      <c r="N1784" s="17" t="str">
        <f aca="false">IF($C1784="","",MAX(1,IFERROR(INDEX(⑥商品照会CSV!$AK$2:$AK$3001,MATCH($C1784,⑥商品照会CSV!$A$2:$A$3001,0)),1)))</f>
        <v/>
      </c>
      <c r="O1784" s="12" t="str">
        <f aca="false">IF($C1784="","",IFERROR(IF(INDEX(⑥商品照会CSV!$AN$2:$AN$3001,MATCH($C1784,⑥商品照会CSV!$A$2:$A$3001,0))=1,"バラ",IF(INDEX(⑥商品照会CSV!$AM$2:$AM$3001,MATCH($C1784,⑥商品照会CSV!$A$2:$A$3001,0))=1,"中間包装","ケース")),"ケース"))</f>
        <v/>
      </c>
      <c r="P1784" s="18"/>
      <c r="Q1784" s="14"/>
      <c r="R1784" s="17" t="str">
        <f aca="false">IF($C1784="","",N($Q1784)*N($K1784))</f>
        <v/>
      </c>
    </row>
    <row r="1785" customFormat="false" ht="15" hidden="false" customHeight="false" outlineLevel="0" collapsed="false">
      <c r="B1785" s="12" t="n">
        <v>1780</v>
      </c>
      <c r="C1785" s="36" t="str">
        <f aca="false">IF(①在庫CSV_発注日!$M1781="","",①在庫CSV_発注日!$M1781&amp;"")</f>
        <v/>
      </c>
      <c r="D1785" s="12" t="str">
        <f aca="false">IF($C1785="","",①在庫CSV_発注日!$N1781)</f>
        <v/>
      </c>
      <c r="E1785" s="12" t="str">
        <f aca="false">IF($C1785="","",①在庫CSV_発注日!$H1781)</f>
        <v/>
      </c>
      <c r="F1785" s="12" t="str">
        <f aca="false">IF($C1785="","",①在庫CSV_発注日!$L1781)</f>
        <v/>
      </c>
      <c r="G1785" s="18"/>
      <c r="H1785" s="17" t="str">
        <f aca="false">IF($C1785="","",N(①在庫CSV_発注日!$Z1781))</f>
        <v/>
      </c>
      <c r="I1785" s="37" t="str">
        <f aca="false">IF($C1785="","",SUMIFS(⑤減算マスタCSV!$L$2:$L$8001,⑤減算マスタCSV!$F$2:$F$8001,$C1785,⑤減算マスタCSV!$K$2:$K$8001,1))</f>
        <v/>
      </c>
      <c r="J1785" s="17" t="str">
        <f aca="false">IF($C1785="","",IFERROR(INDEX(⑤減算マスタCSV!$H$2:$H$8001,MATCH($C1785,⑤減算マスタCSV!$F$2:$F$8001,0)),1))</f>
        <v/>
      </c>
      <c r="K1785" s="17" t="str">
        <f aca="false">IF($C1785="","",MAX(1,IFERROR(INDEX(⑥商品照会CSV!$M$2:$M$3001,MATCH($C1785,⑥商品照会CSV!$A$2:$A$3001,0)),1)))</f>
        <v/>
      </c>
      <c r="L1785" s="40" t="str">
        <f aca="false">IF($C1785="","",IFERROR(INDEX(⑥商品照会CSV!$Q$2:$Q$3001,MATCH($C1785,⑥商品照会CSV!$A$2:$A$3001,0)),0))</f>
        <v/>
      </c>
      <c r="M1785" s="40" t="str">
        <f aca="false">IF($C1785="","",N($L1785)*N($K1785))</f>
        <v/>
      </c>
      <c r="N1785" s="17" t="str">
        <f aca="false">IF($C1785="","",MAX(1,IFERROR(INDEX(⑥商品照会CSV!$AK$2:$AK$3001,MATCH($C1785,⑥商品照会CSV!$A$2:$A$3001,0)),1)))</f>
        <v/>
      </c>
      <c r="O1785" s="12" t="str">
        <f aca="false">IF($C1785="","",IFERROR(IF(INDEX(⑥商品照会CSV!$AN$2:$AN$3001,MATCH($C1785,⑥商品照会CSV!$A$2:$A$3001,0))=1,"バラ",IF(INDEX(⑥商品照会CSV!$AM$2:$AM$3001,MATCH($C1785,⑥商品照会CSV!$A$2:$A$3001,0))=1,"中間包装","ケース")),"ケース"))</f>
        <v/>
      </c>
      <c r="P1785" s="18"/>
      <c r="Q1785" s="14"/>
      <c r="R1785" s="17" t="str">
        <f aca="false">IF($C1785="","",N($Q1785)*N($K1785))</f>
        <v/>
      </c>
    </row>
    <row r="1786" customFormat="false" ht="15" hidden="false" customHeight="false" outlineLevel="0" collapsed="false">
      <c r="B1786" s="12" t="n">
        <v>1781</v>
      </c>
      <c r="C1786" s="36" t="str">
        <f aca="false">IF(①在庫CSV_発注日!$M1782="","",①在庫CSV_発注日!$M1782&amp;"")</f>
        <v/>
      </c>
      <c r="D1786" s="12" t="str">
        <f aca="false">IF($C1786="","",①在庫CSV_発注日!$N1782)</f>
        <v/>
      </c>
      <c r="E1786" s="12" t="str">
        <f aca="false">IF($C1786="","",①在庫CSV_発注日!$H1782)</f>
        <v/>
      </c>
      <c r="F1786" s="12" t="str">
        <f aca="false">IF($C1786="","",①在庫CSV_発注日!$L1782)</f>
        <v/>
      </c>
      <c r="G1786" s="18"/>
      <c r="H1786" s="17" t="str">
        <f aca="false">IF($C1786="","",N(①在庫CSV_発注日!$Z1782))</f>
        <v/>
      </c>
      <c r="I1786" s="37" t="str">
        <f aca="false">IF($C1786="","",SUMIFS(⑤減算マスタCSV!$L$2:$L$8001,⑤減算マスタCSV!$F$2:$F$8001,$C1786,⑤減算マスタCSV!$K$2:$K$8001,1))</f>
        <v/>
      </c>
      <c r="J1786" s="17" t="str">
        <f aca="false">IF($C1786="","",IFERROR(INDEX(⑤減算マスタCSV!$H$2:$H$8001,MATCH($C1786,⑤減算マスタCSV!$F$2:$F$8001,0)),1))</f>
        <v/>
      </c>
      <c r="K1786" s="17" t="str">
        <f aca="false">IF($C1786="","",MAX(1,IFERROR(INDEX(⑥商品照会CSV!$M$2:$M$3001,MATCH($C1786,⑥商品照会CSV!$A$2:$A$3001,0)),1)))</f>
        <v/>
      </c>
      <c r="L1786" s="40" t="str">
        <f aca="false">IF($C1786="","",IFERROR(INDEX(⑥商品照会CSV!$Q$2:$Q$3001,MATCH($C1786,⑥商品照会CSV!$A$2:$A$3001,0)),0))</f>
        <v/>
      </c>
      <c r="M1786" s="40" t="str">
        <f aca="false">IF($C1786="","",N($L1786)*N($K1786))</f>
        <v/>
      </c>
      <c r="N1786" s="17" t="str">
        <f aca="false">IF($C1786="","",MAX(1,IFERROR(INDEX(⑥商品照会CSV!$AK$2:$AK$3001,MATCH($C1786,⑥商品照会CSV!$A$2:$A$3001,0)),1)))</f>
        <v/>
      </c>
      <c r="O1786" s="12" t="str">
        <f aca="false">IF($C1786="","",IFERROR(IF(INDEX(⑥商品照会CSV!$AN$2:$AN$3001,MATCH($C1786,⑥商品照会CSV!$A$2:$A$3001,0))=1,"バラ",IF(INDEX(⑥商品照会CSV!$AM$2:$AM$3001,MATCH($C1786,⑥商品照会CSV!$A$2:$A$3001,0))=1,"中間包装","ケース")),"ケース"))</f>
        <v/>
      </c>
      <c r="P1786" s="18"/>
      <c r="Q1786" s="14"/>
      <c r="R1786" s="17" t="str">
        <f aca="false">IF($C1786="","",N($Q1786)*N($K1786))</f>
        <v/>
      </c>
    </row>
    <row r="1787" customFormat="false" ht="15" hidden="false" customHeight="false" outlineLevel="0" collapsed="false">
      <c r="B1787" s="12" t="n">
        <v>1782</v>
      </c>
      <c r="C1787" s="36" t="str">
        <f aca="false">IF(①在庫CSV_発注日!$M1783="","",①在庫CSV_発注日!$M1783&amp;"")</f>
        <v/>
      </c>
      <c r="D1787" s="12" t="str">
        <f aca="false">IF($C1787="","",①在庫CSV_発注日!$N1783)</f>
        <v/>
      </c>
      <c r="E1787" s="12" t="str">
        <f aca="false">IF($C1787="","",①在庫CSV_発注日!$H1783)</f>
        <v/>
      </c>
      <c r="F1787" s="12" t="str">
        <f aca="false">IF($C1787="","",①在庫CSV_発注日!$L1783)</f>
        <v/>
      </c>
      <c r="G1787" s="18"/>
      <c r="H1787" s="17" t="str">
        <f aca="false">IF($C1787="","",N(①在庫CSV_発注日!$Z1783))</f>
        <v/>
      </c>
      <c r="I1787" s="37" t="str">
        <f aca="false">IF($C1787="","",SUMIFS(⑤減算マスタCSV!$L$2:$L$8001,⑤減算マスタCSV!$F$2:$F$8001,$C1787,⑤減算マスタCSV!$K$2:$K$8001,1))</f>
        <v/>
      </c>
      <c r="J1787" s="17" t="str">
        <f aca="false">IF($C1787="","",IFERROR(INDEX(⑤減算マスタCSV!$H$2:$H$8001,MATCH($C1787,⑤減算マスタCSV!$F$2:$F$8001,0)),1))</f>
        <v/>
      </c>
      <c r="K1787" s="17" t="str">
        <f aca="false">IF($C1787="","",MAX(1,IFERROR(INDEX(⑥商品照会CSV!$M$2:$M$3001,MATCH($C1787,⑥商品照会CSV!$A$2:$A$3001,0)),1)))</f>
        <v/>
      </c>
      <c r="L1787" s="40" t="str">
        <f aca="false">IF($C1787="","",IFERROR(INDEX(⑥商品照会CSV!$Q$2:$Q$3001,MATCH($C1787,⑥商品照会CSV!$A$2:$A$3001,0)),0))</f>
        <v/>
      </c>
      <c r="M1787" s="40" t="str">
        <f aca="false">IF($C1787="","",N($L1787)*N($K1787))</f>
        <v/>
      </c>
      <c r="N1787" s="17" t="str">
        <f aca="false">IF($C1787="","",MAX(1,IFERROR(INDEX(⑥商品照会CSV!$AK$2:$AK$3001,MATCH($C1787,⑥商品照会CSV!$A$2:$A$3001,0)),1)))</f>
        <v/>
      </c>
      <c r="O1787" s="12" t="str">
        <f aca="false">IF($C1787="","",IFERROR(IF(INDEX(⑥商品照会CSV!$AN$2:$AN$3001,MATCH($C1787,⑥商品照会CSV!$A$2:$A$3001,0))=1,"バラ",IF(INDEX(⑥商品照会CSV!$AM$2:$AM$3001,MATCH($C1787,⑥商品照会CSV!$A$2:$A$3001,0))=1,"中間包装","ケース")),"ケース"))</f>
        <v/>
      </c>
      <c r="P1787" s="18"/>
      <c r="Q1787" s="14"/>
      <c r="R1787" s="17" t="str">
        <f aca="false">IF($C1787="","",N($Q1787)*N($K1787))</f>
        <v/>
      </c>
    </row>
    <row r="1788" customFormat="false" ht="15" hidden="false" customHeight="false" outlineLevel="0" collapsed="false">
      <c r="B1788" s="12" t="n">
        <v>1783</v>
      </c>
      <c r="C1788" s="36" t="str">
        <f aca="false">IF(①在庫CSV_発注日!$M1784="","",①在庫CSV_発注日!$M1784&amp;"")</f>
        <v/>
      </c>
      <c r="D1788" s="12" t="str">
        <f aca="false">IF($C1788="","",①在庫CSV_発注日!$N1784)</f>
        <v/>
      </c>
      <c r="E1788" s="12" t="str">
        <f aca="false">IF($C1788="","",①在庫CSV_発注日!$H1784)</f>
        <v/>
      </c>
      <c r="F1788" s="12" t="str">
        <f aca="false">IF($C1788="","",①在庫CSV_発注日!$L1784)</f>
        <v/>
      </c>
      <c r="G1788" s="18"/>
      <c r="H1788" s="17" t="str">
        <f aca="false">IF($C1788="","",N(①在庫CSV_発注日!$Z1784))</f>
        <v/>
      </c>
      <c r="I1788" s="37" t="str">
        <f aca="false">IF($C1788="","",SUMIFS(⑤減算マスタCSV!$L$2:$L$8001,⑤減算マスタCSV!$F$2:$F$8001,$C1788,⑤減算マスタCSV!$K$2:$K$8001,1))</f>
        <v/>
      </c>
      <c r="J1788" s="17" t="str">
        <f aca="false">IF($C1788="","",IFERROR(INDEX(⑤減算マスタCSV!$H$2:$H$8001,MATCH($C1788,⑤減算マスタCSV!$F$2:$F$8001,0)),1))</f>
        <v/>
      </c>
      <c r="K1788" s="17" t="str">
        <f aca="false">IF($C1788="","",MAX(1,IFERROR(INDEX(⑥商品照会CSV!$M$2:$M$3001,MATCH($C1788,⑥商品照会CSV!$A$2:$A$3001,0)),1)))</f>
        <v/>
      </c>
      <c r="L1788" s="40" t="str">
        <f aca="false">IF($C1788="","",IFERROR(INDEX(⑥商品照会CSV!$Q$2:$Q$3001,MATCH($C1788,⑥商品照会CSV!$A$2:$A$3001,0)),0))</f>
        <v/>
      </c>
      <c r="M1788" s="40" t="str">
        <f aca="false">IF($C1788="","",N($L1788)*N($K1788))</f>
        <v/>
      </c>
      <c r="N1788" s="17" t="str">
        <f aca="false">IF($C1788="","",MAX(1,IFERROR(INDEX(⑥商品照会CSV!$AK$2:$AK$3001,MATCH($C1788,⑥商品照会CSV!$A$2:$A$3001,0)),1)))</f>
        <v/>
      </c>
      <c r="O1788" s="12" t="str">
        <f aca="false">IF($C1788="","",IFERROR(IF(INDEX(⑥商品照会CSV!$AN$2:$AN$3001,MATCH($C1788,⑥商品照会CSV!$A$2:$A$3001,0))=1,"バラ",IF(INDEX(⑥商品照会CSV!$AM$2:$AM$3001,MATCH($C1788,⑥商品照会CSV!$A$2:$A$3001,0))=1,"中間包装","ケース")),"ケース"))</f>
        <v/>
      </c>
      <c r="P1788" s="18"/>
      <c r="Q1788" s="14"/>
      <c r="R1788" s="17" t="str">
        <f aca="false">IF($C1788="","",N($Q1788)*N($K1788))</f>
        <v/>
      </c>
    </row>
    <row r="1789" customFormat="false" ht="15" hidden="false" customHeight="false" outlineLevel="0" collapsed="false">
      <c r="B1789" s="12" t="n">
        <v>1784</v>
      </c>
      <c r="C1789" s="36" t="str">
        <f aca="false">IF(①在庫CSV_発注日!$M1785="","",①在庫CSV_発注日!$M1785&amp;"")</f>
        <v/>
      </c>
      <c r="D1789" s="12" t="str">
        <f aca="false">IF($C1789="","",①在庫CSV_発注日!$N1785)</f>
        <v/>
      </c>
      <c r="E1789" s="12" t="str">
        <f aca="false">IF($C1789="","",①在庫CSV_発注日!$H1785)</f>
        <v/>
      </c>
      <c r="F1789" s="12" t="str">
        <f aca="false">IF($C1789="","",①在庫CSV_発注日!$L1785)</f>
        <v/>
      </c>
      <c r="G1789" s="18"/>
      <c r="H1789" s="17" t="str">
        <f aca="false">IF($C1789="","",N(①在庫CSV_発注日!$Z1785))</f>
        <v/>
      </c>
      <c r="I1789" s="37" t="str">
        <f aca="false">IF($C1789="","",SUMIFS(⑤減算マスタCSV!$L$2:$L$8001,⑤減算マスタCSV!$F$2:$F$8001,$C1789,⑤減算マスタCSV!$K$2:$K$8001,1))</f>
        <v/>
      </c>
      <c r="J1789" s="17" t="str">
        <f aca="false">IF($C1789="","",IFERROR(INDEX(⑤減算マスタCSV!$H$2:$H$8001,MATCH($C1789,⑤減算マスタCSV!$F$2:$F$8001,0)),1))</f>
        <v/>
      </c>
      <c r="K1789" s="17" t="str">
        <f aca="false">IF($C1789="","",MAX(1,IFERROR(INDEX(⑥商品照会CSV!$M$2:$M$3001,MATCH($C1789,⑥商品照会CSV!$A$2:$A$3001,0)),1)))</f>
        <v/>
      </c>
      <c r="L1789" s="40" t="str">
        <f aca="false">IF($C1789="","",IFERROR(INDEX(⑥商品照会CSV!$Q$2:$Q$3001,MATCH($C1789,⑥商品照会CSV!$A$2:$A$3001,0)),0))</f>
        <v/>
      </c>
      <c r="M1789" s="40" t="str">
        <f aca="false">IF($C1789="","",N($L1789)*N($K1789))</f>
        <v/>
      </c>
      <c r="N1789" s="17" t="str">
        <f aca="false">IF($C1789="","",MAX(1,IFERROR(INDEX(⑥商品照会CSV!$AK$2:$AK$3001,MATCH($C1789,⑥商品照会CSV!$A$2:$A$3001,0)),1)))</f>
        <v/>
      </c>
      <c r="O1789" s="12" t="str">
        <f aca="false">IF($C1789="","",IFERROR(IF(INDEX(⑥商品照会CSV!$AN$2:$AN$3001,MATCH($C1789,⑥商品照会CSV!$A$2:$A$3001,0))=1,"バラ",IF(INDEX(⑥商品照会CSV!$AM$2:$AM$3001,MATCH($C1789,⑥商品照会CSV!$A$2:$A$3001,0))=1,"中間包装","ケース")),"ケース"))</f>
        <v/>
      </c>
      <c r="P1789" s="18"/>
      <c r="Q1789" s="14"/>
      <c r="R1789" s="17" t="str">
        <f aca="false">IF($C1789="","",N($Q1789)*N($K1789))</f>
        <v/>
      </c>
    </row>
    <row r="1790" customFormat="false" ht="15" hidden="false" customHeight="false" outlineLevel="0" collapsed="false">
      <c r="B1790" s="12" t="n">
        <v>1785</v>
      </c>
      <c r="C1790" s="36" t="str">
        <f aca="false">IF(①在庫CSV_発注日!$M1786="","",①在庫CSV_発注日!$M1786&amp;"")</f>
        <v/>
      </c>
      <c r="D1790" s="12" t="str">
        <f aca="false">IF($C1790="","",①在庫CSV_発注日!$N1786)</f>
        <v/>
      </c>
      <c r="E1790" s="12" t="str">
        <f aca="false">IF($C1790="","",①在庫CSV_発注日!$H1786)</f>
        <v/>
      </c>
      <c r="F1790" s="12" t="str">
        <f aca="false">IF($C1790="","",①在庫CSV_発注日!$L1786)</f>
        <v/>
      </c>
      <c r="G1790" s="18"/>
      <c r="H1790" s="17" t="str">
        <f aca="false">IF($C1790="","",N(①在庫CSV_発注日!$Z1786))</f>
        <v/>
      </c>
      <c r="I1790" s="37" t="str">
        <f aca="false">IF($C1790="","",SUMIFS(⑤減算マスタCSV!$L$2:$L$8001,⑤減算マスタCSV!$F$2:$F$8001,$C1790,⑤減算マスタCSV!$K$2:$K$8001,1))</f>
        <v/>
      </c>
      <c r="J1790" s="17" t="str">
        <f aca="false">IF($C1790="","",IFERROR(INDEX(⑤減算マスタCSV!$H$2:$H$8001,MATCH($C1790,⑤減算マスタCSV!$F$2:$F$8001,0)),1))</f>
        <v/>
      </c>
      <c r="K1790" s="17" t="str">
        <f aca="false">IF($C1790="","",MAX(1,IFERROR(INDEX(⑥商品照会CSV!$M$2:$M$3001,MATCH($C1790,⑥商品照会CSV!$A$2:$A$3001,0)),1)))</f>
        <v/>
      </c>
      <c r="L1790" s="40" t="str">
        <f aca="false">IF($C1790="","",IFERROR(INDEX(⑥商品照会CSV!$Q$2:$Q$3001,MATCH($C1790,⑥商品照会CSV!$A$2:$A$3001,0)),0))</f>
        <v/>
      </c>
      <c r="M1790" s="40" t="str">
        <f aca="false">IF($C1790="","",N($L1790)*N($K1790))</f>
        <v/>
      </c>
      <c r="N1790" s="17" t="str">
        <f aca="false">IF($C1790="","",MAX(1,IFERROR(INDEX(⑥商品照会CSV!$AK$2:$AK$3001,MATCH($C1790,⑥商品照会CSV!$A$2:$A$3001,0)),1)))</f>
        <v/>
      </c>
      <c r="O1790" s="12" t="str">
        <f aca="false">IF($C1790="","",IFERROR(IF(INDEX(⑥商品照会CSV!$AN$2:$AN$3001,MATCH($C1790,⑥商品照会CSV!$A$2:$A$3001,0))=1,"バラ",IF(INDEX(⑥商品照会CSV!$AM$2:$AM$3001,MATCH($C1790,⑥商品照会CSV!$A$2:$A$3001,0))=1,"中間包装","ケース")),"ケース"))</f>
        <v/>
      </c>
      <c r="P1790" s="18"/>
      <c r="Q1790" s="14"/>
      <c r="R1790" s="17" t="str">
        <f aca="false">IF($C1790="","",N($Q1790)*N($K1790))</f>
        <v/>
      </c>
    </row>
    <row r="1791" customFormat="false" ht="15" hidden="false" customHeight="false" outlineLevel="0" collapsed="false">
      <c r="B1791" s="12" t="n">
        <v>1786</v>
      </c>
      <c r="C1791" s="36" t="str">
        <f aca="false">IF(①在庫CSV_発注日!$M1787="","",①在庫CSV_発注日!$M1787&amp;"")</f>
        <v/>
      </c>
      <c r="D1791" s="12" t="str">
        <f aca="false">IF($C1791="","",①在庫CSV_発注日!$N1787)</f>
        <v/>
      </c>
      <c r="E1791" s="12" t="str">
        <f aca="false">IF($C1791="","",①在庫CSV_発注日!$H1787)</f>
        <v/>
      </c>
      <c r="F1791" s="12" t="str">
        <f aca="false">IF($C1791="","",①在庫CSV_発注日!$L1787)</f>
        <v/>
      </c>
      <c r="G1791" s="18"/>
      <c r="H1791" s="17" t="str">
        <f aca="false">IF($C1791="","",N(①在庫CSV_発注日!$Z1787))</f>
        <v/>
      </c>
      <c r="I1791" s="37" t="str">
        <f aca="false">IF($C1791="","",SUMIFS(⑤減算マスタCSV!$L$2:$L$8001,⑤減算マスタCSV!$F$2:$F$8001,$C1791,⑤減算マスタCSV!$K$2:$K$8001,1))</f>
        <v/>
      </c>
      <c r="J1791" s="17" t="str">
        <f aca="false">IF($C1791="","",IFERROR(INDEX(⑤減算マスタCSV!$H$2:$H$8001,MATCH($C1791,⑤減算マスタCSV!$F$2:$F$8001,0)),1))</f>
        <v/>
      </c>
      <c r="K1791" s="17" t="str">
        <f aca="false">IF($C1791="","",MAX(1,IFERROR(INDEX(⑥商品照会CSV!$M$2:$M$3001,MATCH($C1791,⑥商品照会CSV!$A$2:$A$3001,0)),1)))</f>
        <v/>
      </c>
      <c r="L1791" s="40" t="str">
        <f aca="false">IF($C1791="","",IFERROR(INDEX(⑥商品照会CSV!$Q$2:$Q$3001,MATCH($C1791,⑥商品照会CSV!$A$2:$A$3001,0)),0))</f>
        <v/>
      </c>
      <c r="M1791" s="40" t="str">
        <f aca="false">IF($C1791="","",N($L1791)*N($K1791))</f>
        <v/>
      </c>
      <c r="N1791" s="17" t="str">
        <f aca="false">IF($C1791="","",MAX(1,IFERROR(INDEX(⑥商品照会CSV!$AK$2:$AK$3001,MATCH($C1791,⑥商品照会CSV!$A$2:$A$3001,0)),1)))</f>
        <v/>
      </c>
      <c r="O1791" s="12" t="str">
        <f aca="false">IF($C1791="","",IFERROR(IF(INDEX(⑥商品照会CSV!$AN$2:$AN$3001,MATCH($C1791,⑥商品照会CSV!$A$2:$A$3001,0))=1,"バラ",IF(INDEX(⑥商品照会CSV!$AM$2:$AM$3001,MATCH($C1791,⑥商品照会CSV!$A$2:$A$3001,0))=1,"中間包装","ケース")),"ケース"))</f>
        <v/>
      </c>
      <c r="P1791" s="18"/>
      <c r="Q1791" s="14"/>
      <c r="R1791" s="17" t="str">
        <f aca="false">IF($C1791="","",N($Q1791)*N($K1791))</f>
        <v/>
      </c>
    </row>
    <row r="1792" customFormat="false" ht="15" hidden="false" customHeight="false" outlineLevel="0" collapsed="false">
      <c r="B1792" s="12" t="n">
        <v>1787</v>
      </c>
      <c r="C1792" s="36" t="str">
        <f aca="false">IF(①在庫CSV_発注日!$M1788="","",①在庫CSV_発注日!$M1788&amp;"")</f>
        <v/>
      </c>
      <c r="D1792" s="12" t="str">
        <f aca="false">IF($C1792="","",①在庫CSV_発注日!$N1788)</f>
        <v/>
      </c>
      <c r="E1792" s="12" t="str">
        <f aca="false">IF($C1792="","",①在庫CSV_発注日!$H1788)</f>
        <v/>
      </c>
      <c r="F1792" s="12" t="str">
        <f aca="false">IF($C1792="","",①在庫CSV_発注日!$L1788)</f>
        <v/>
      </c>
      <c r="G1792" s="18"/>
      <c r="H1792" s="17" t="str">
        <f aca="false">IF($C1792="","",N(①在庫CSV_発注日!$Z1788))</f>
        <v/>
      </c>
      <c r="I1792" s="37" t="str">
        <f aca="false">IF($C1792="","",SUMIFS(⑤減算マスタCSV!$L$2:$L$8001,⑤減算マスタCSV!$F$2:$F$8001,$C1792,⑤減算マスタCSV!$K$2:$K$8001,1))</f>
        <v/>
      </c>
      <c r="J1792" s="17" t="str">
        <f aca="false">IF($C1792="","",IFERROR(INDEX(⑤減算マスタCSV!$H$2:$H$8001,MATCH($C1792,⑤減算マスタCSV!$F$2:$F$8001,0)),1))</f>
        <v/>
      </c>
      <c r="K1792" s="17" t="str">
        <f aca="false">IF($C1792="","",MAX(1,IFERROR(INDEX(⑥商品照会CSV!$M$2:$M$3001,MATCH($C1792,⑥商品照会CSV!$A$2:$A$3001,0)),1)))</f>
        <v/>
      </c>
      <c r="L1792" s="40" t="str">
        <f aca="false">IF($C1792="","",IFERROR(INDEX(⑥商品照会CSV!$Q$2:$Q$3001,MATCH($C1792,⑥商品照会CSV!$A$2:$A$3001,0)),0))</f>
        <v/>
      </c>
      <c r="M1792" s="40" t="str">
        <f aca="false">IF($C1792="","",N($L1792)*N($K1792))</f>
        <v/>
      </c>
      <c r="N1792" s="17" t="str">
        <f aca="false">IF($C1792="","",MAX(1,IFERROR(INDEX(⑥商品照会CSV!$AK$2:$AK$3001,MATCH($C1792,⑥商品照会CSV!$A$2:$A$3001,0)),1)))</f>
        <v/>
      </c>
      <c r="O1792" s="12" t="str">
        <f aca="false">IF($C1792="","",IFERROR(IF(INDEX(⑥商品照会CSV!$AN$2:$AN$3001,MATCH($C1792,⑥商品照会CSV!$A$2:$A$3001,0))=1,"バラ",IF(INDEX(⑥商品照会CSV!$AM$2:$AM$3001,MATCH($C1792,⑥商品照会CSV!$A$2:$A$3001,0))=1,"中間包装","ケース")),"ケース"))</f>
        <v/>
      </c>
      <c r="P1792" s="18"/>
      <c r="Q1792" s="14"/>
      <c r="R1792" s="17" t="str">
        <f aca="false">IF($C1792="","",N($Q1792)*N($K1792))</f>
        <v/>
      </c>
    </row>
    <row r="1793" customFormat="false" ht="15" hidden="false" customHeight="false" outlineLevel="0" collapsed="false">
      <c r="B1793" s="12" t="n">
        <v>1788</v>
      </c>
      <c r="C1793" s="36" t="str">
        <f aca="false">IF(①在庫CSV_発注日!$M1789="","",①在庫CSV_発注日!$M1789&amp;"")</f>
        <v/>
      </c>
      <c r="D1793" s="12" t="str">
        <f aca="false">IF($C1793="","",①在庫CSV_発注日!$N1789)</f>
        <v/>
      </c>
      <c r="E1793" s="12" t="str">
        <f aca="false">IF($C1793="","",①在庫CSV_発注日!$H1789)</f>
        <v/>
      </c>
      <c r="F1793" s="12" t="str">
        <f aca="false">IF($C1793="","",①在庫CSV_発注日!$L1789)</f>
        <v/>
      </c>
      <c r="G1793" s="18"/>
      <c r="H1793" s="17" t="str">
        <f aca="false">IF($C1793="","",N(①在庫CSV_発注日!$Z1789))</f>
        <v/>
      </c>
      <c r="I1793" s="37" t="str">
        <f aca="false">IF($C1793="","",SUMIFS(⑤減算マスタCSV!$L$2:$L$8001,⑤減算マスタCSV!$F$2:$F$8001,$C1793,⑤減算マスタCSV!$K$2:$K$8001,1))</f>
        <v/>
      </c>
      <c r="J1793" s="17" t="str">
        <f aca="false">IF($C1793="","",IFERROR(INDEX(⑤減算マスタCSV!$H$2:$H$8001,MATCH($C1793,⑤減算マスタCSV!$F$2:$F$8001,0)),1))</f>
        <v/>
      </c>
      <c r="K1793" s="17" t="str">
        <f aca="false">IF($C1793="","",MAX(1,IFERROR(INDEX(⑥商品照会CSV!$M$2:$M$3001,MATCH($C1793,⑥商品照会CSV!$A$2:$A$3001,0)),1)))</f>
        <v/>
      </c>
      <c r="L1793" s="40" t="str">
        <f aca="false">IF($C1793="","",IFERROR(INDEX(⑥商品照会CSV!$Q$2:$Q$3001,MATCH($C1793,⑥商品照会CSV!$A$2:$A$3001,0)),0))</f>
        <v/>
      </c>
      <c r="M1793" s="40" t="str">
        <f aca="false">IF($C1793="","",N($L1793)*N($K1793))</f>
        <v/>
      </c>
      <c r="N1793" s="17" t="str">
        <f aca="false">IF($C1793="","",MAX(1,IFERROR(INDEX(⑥商品照会CSV!$AK$2:$AK$3001,MATCH($C1793,⑥商品照会CSV!$A$2:$A$3001,0)),1)))</f>
        <v/>
      </c>
      <c r="O1793" s="12" t="str">
        <f aca="false">IF($C1793="","",IFERROR(IF(INDEX(⑥商品照会CSV!$AN$2:$AN$3001,MATCH($C1793,⑥商品照会CSV!$A$2:$A$3001,0))=1,"バラ",IF(INDEX(⑥商品照会CSV!$AM$2:$AM$3001,MATCH($C1793,⑥商品照会CSV!$A$2:$A$3001,0))=1,"中間包装","ケース")),"ケース"))</f>
        <v/>
      </c>
      <c r="P1793" s="18"/>
      <c r="Q1793" s="14"/>
      <c r="R1793" s="17" t="str">
        <f aca="false">IF($C1793="","",N($Q1793)*N($K1793))</f>
        <v/>
      </c>
    </row>
    <row r="1794" customFormat="false" ht="15" hidden="false" customHeight="false" outlineLevel="0" collapsed="false">
      <c r="B1794" s="12" t="n">
        <v>1789</v>
      </c>
      <c r="C1794" s="36" t="str">
        <f aca="false">IF(①在庫CSV_発注日!$M1790="","",①在庫CSV_発注日!$M1790&amp;"")</f>
        <v/>
      </c>
      <c r="D1794" s="12" t="str">
        <f aca="false">IF($C1794="","",①在庫CSV_発注日!$N1790)</f>
        <v/>
      </c>
      <c r="E1794" s="12" t="str">
        <f aca="false">IF($C1794="","",①在庫CSV_発注日!$H1790)</f>
        <v/>
      </c>
      <c r="F1794" s="12" t="str">
        <f aca="false">IF($C1794="","",①在庫CSV_発注日!$L1790)</f>
        <v/>
      </c>
      <c r="G1794" s="18"/>
      <c r="H1794" s="17" t="str">
        <f aca="false">IF($C1794="","",N(①在庫CSV_発注日!$Z1790))</f>
        <v/>
      </c>
      <c r="I1794" s="37" t="str">
        <f aca="false">IF($C1794="","",SUMIFS(⑤減算マスタCSV!$L$2:$L$8001,⑤減算マスタCSV!$F$2:$F$8001,$C1794,⑤減算マスタCSV!$K$2:$K$8001,1))</f>
        <v/>
      </c>
      <c r="J1794" s="17" t="str">
        <f aca="false">IF($C1794="","",IFERROR(INDEX(⑤減算マスタCSV!$H$2:$H$8001,MATCH($C1794,⑤減算マスタCSV!$F$2:$F$8001,0)),1))</f>
        <v/>
      </c>
      <c r="K1794" s="17" t="str">
        <f aca="false">IF($C1794="","",MAX(1,IFERROR(INDEX(⑥商品照会CSV!$M$2:$M$3001,MATCH($C1794,⑥商品照会CSV!$A$2:$A$3001,0)),1)))</f>
        <v/>
      </c>
      <c r="L1794" s="40" t="str">
        <f aca="false">IF($C1794="","",IFERROR(INDEX(⑥商品照会CSV!$Q$2:$Q$3001,MATCH($C1794,⑥商品照会CSV!$A$2:$A$3001,0)),0))</f>
        <v/>
      </c>
      <c r="M1794" s="40" t="str">
        <f aca="false">IF($C1794="","",N($L1794)*N($K1794))</f>
        <v/>
      </c>
      <c r="N1794" s="17" t="str">
        <f aca="false">IF($C1794="","",MAX(1,IFERROR(INDEX(⑥商品照会CSV!$AK$2:$AK$3001,MATCH($C1794,⑥商品照会CSV!$A$2:$A$3001,0)),1)))</f>
        <v/>
      </c>
      <c r="O1794" s="12" t="str">
        <f aca="false">IF($C1794="","",IFERROR(IF(INDEX(⑥商品照会CSV!$AN$2:$AN$3001,MATCH($C1794,⑥商品照会CSV!$A$2:$A$3001,0))=1,"バラ",IF(INDEX(⑥商品照会CSV!$AM$2:$AM$3001,MATCH($C1794,⑥商品照会CSV!$A$2:$A$3001,0))=1,"中間包装","ケース")),"ケース"))</f>
        <v/>
      </c>
      <c r="P1794" s="18"/>
      <c r="Q1794" s="14"/>
      <c r="R1794" s="17" t="str">
        <f aca="false">IF($C1794="","",N($Q1794)*N($K1794))</f>
        <v/>
      </c>
    </row>
    <row r="1795" customFormat="false" ht="15" hidden="false" customHeight="false" outlineLevel="0" collapsed="false">
      <c r="B1795" s="12" t="n">
        <v>1790</v>
      </c>
      <c r="C1795" s="36" t="str">
        <f aca="false">IF(①在庫CSV_発注日!$M1791="","",①在庫CSV_発注日!$M1791&amp;"")</f>
        <v/>
      </c>
      <c r="D1795" s="12" t="str">
        <f aca="false">IF($C1795="","",①在庫CSV_発注日!$N1791)</f>
        <v/>
      </c>
      <c r="E1795" s="12" t="str">
        <f aca="false">IF($C1795="","",①在庫CSV_発注日!$H1791)</f>
        <v/>
      </c>
      <c r="F1795" s="12" t="str">
        <f aca="false">IF($C1795="","",①在庫CSV_発注日!$L1791)</f>
        <v/>
      </c>
      <c r="G1795" s="18"/>
      <c r="H1795" s="17" t="str">
        <f aca="false">IF($C1795="","",N(①在庫CSV_発注日!$Z1791))</f>
        <v/>
      </c>
      <c r="I1795" s="37" t="str">
        <f aca="false">IF($C1795="","",SUMIFS(⑤減算マスタCSV!$L$2:$L$8001,⑤減算マスタCSV!$F$2:$F$8001,$C1795,⑤減算マスタCSV!$K$2:$K$8001,1))</f>
        <v/>
      </c>
      <c r="J1795" s="17" t="str">
        <f aca="false">IF($C1795="","",IFERROR(INDEX(⑤減算マスタCSV!$H$2:$H$8001,MATCH($C1795,⑤減算マスタCSV!$F$2:$F$8001,0)),1))</f>
        <v/>
      </c>
      <c r="K1795" s="17" t="str">
        <f aca="false">IF($C1795="","",MAX(1,IFERROR(INDEX(⑥商品照会CSV!$M$2:$M$3001,MATCH($C1795,⑥商品照会CSV!$A$2:$A$3001,0)),1)))</f>
        <v/>
      </c>
      <c r="L1795" s="40" t="str">
        <f aca="false">IF($C1795="","",IFERROR(INDEX(⑥商品照会CSV!$Q$2:$Q$3001,MATCH($C1795,⑥商品照会CSV!$A$2:$A$3001,0)),0))</f>
        <v/>
      </c>
      <c r="M1795" s="40" t="str">
        <f aca="false">IF($C1795="","",N($L1795)*N($K1795))</f>
        <v/>
      </c>
      <c r="N1795" s="17" t="str">
        <f aca="false">IF($C1795="","",MAX(1,IFERROR(INDEX(⑥商品照会CSV!$AK$2:$AK$3001,MATCH($C1795,⑥商品照会CSV!$A$2:$A$3001,0)),1)))</f>
        <v/>
      </c>
      <c r="O1795" s="12" t="str">
        <f aca="false">IF($C1795="","",IFERROR(IF(INDEX(⑥商品照会CSV!$AN$2:$AN$3001,MATCH($C1795,⑥商品照会CSV!$A$2:$A$3001,0))=1,"バラ",IF(INDEX(⑥商品照会CSV!$AM$2:$AM$3001,MATCH($C1795,⑥商品照会CSV!$A$2:$A$3001,0))=1,"中間包装","ケース")),"ケース"))</f>
        <v/>
      </c>
      <c r="P1795" s="18"/>
      <c r="Q1795" s="14"/>
      <c r="R1795" s="17" t="str">
        <f aca="false">IF($C1795="","",N($Q1795)*N($K1795))</f>
        <v/>
      </c>
    </row>
    <row r="1796" customFormat="false" ht="15" hidden="false" customHeight="false" outlineLevel="0" collapsed="false">
      <c r="B1796" s="12" t="n">
        <v>1791</v>
      </c>
      <c r="C1796" s="36" t="str">
        <f aca="false">IF(①在庫CSV_発注日!$M1792="","",①在庫CSV_発注日!$M1792&amp;"")</f>
        <v/>
      </c>
      <c r="D1796" s="12" t="str">
        <f aca="false">IF($C1796="","",①在庫CSV_発注日!$N1792)</f>
        <v/>
      </c>
      <c r="E1796" s="12" t="str">
        <f aca="false">IF($C1796="","",①在庫CSV_発注日!$H1792)</f>
        <v/>
      </c>
      <c r="F1796" s="12" t="str">
        <f aca="false">IF($C1796="","",①在庫CSV_発注日!$L1792)</f>
        <v/>
      </c>
      <c r="G1796" s="18"/>
      <c r="H1796" s="17" t="str">
        <f aca="false">IF($C1796="","",N(①在庫CSV_発注日!$Z1792))</f>
        <v/>
      </c>
      <c r="I1796" s="37" t="str">
        <f aca="false">IF($C1796="","",SUMIFS(⑤減算マスタCSV!$L$2:$L$8001,⑤減算マスタCSV!$F$2:$F$8001,$C1796,⑤減算マスタCSV!$K$2:$K$8001,1))</f>
        <v/>
      </c>
      <c r="J1796" s="17" t="str">
        <f aca="false">IF($C1796="","",IFERROR(INDEX(⑤減算マスタCSV!$H$2:$H$8001,MATCH($C1796,⑤減算マスタCSV!$F$2:$F$8001,0)),1))</f>
        <v/>
      </c>
      <c r="K1796" s="17" t="str">
        <f aca="false">IF($C1796="","",MAX(1,IFERROR(INDEX(⑥商品照会CSV!$M$2:$M$3001,MATCH($C1796,⑥商品照会CSV!$A$2:$A$3001,0)),1)))</f>
        <v/>
      </c>
      <c r="L1796" s="40" t="str">
        <f aca="false">IF($C1796="","",IFERROR(INDEX(⑥商品照会CSV!$Q$2:$Q$3001,MATCH($C1796,⑥商品照会CSV!$A$2:$A$3001,0)),0))</f>
        <v/>
      </c>
      <c r="M1796" s="40" t="str">
        <f aca="false">IF($C1796="","",N($L1796)*N($K1796))</f>
        <v/>
      </c>
      <c r="N1796" s="17" t="str">
        <f aca="false">IF($C1796="","",MAX(1,IFERROR(INDEX(⑥商品照会CSV!$AK$2:$AK$3001,MATCH($C1796,⑥商品照会CSV!$A$2:$A$3001,0)),1)))</f>
        <v/>
      </c>
      <c r="O1796" s="12" t="str">
        <f aca="false">IF($C1796="","",IFERROR(IF(INDEX(⑥商品照会CSV!$AN$2:$AN$3001,MATCH($C1796,⑥商品照会CSV!$A$2:$A$3001,0))=1,"バラ",IF(INDEX(⑥商品照会CSV!$AM$2:$AM$3001,MATCH($C1796,⑥商品照会CSV!$A$2:$A$3001,0))=1,"中間包装","ケース")),"ケース"))</f>
        <v/>
      </c>
      <c r="P1796" s="18"/>
      <c r="Q1796" s="14"/>
      <c r="R1796" s="17" t="str">
        <f aca="false">IF($C1796="","",N($Q1796)*N($K1796))</f>
        <v/>
      </c>
    </row>
    <row r="1797" customFormat="false" ht="15" hidden="false" customHeight="false" outlineLevel="0" collapsed="false">
      <c r="B1797" s="12" t="n">
        <v>1792</v>
      </c>
      <c r="C1797" s="36" t="str">
        <f aca="false">IF(①在庫CSV_発注日!$M1793="","",①在庫CSV_発注日!$M1793&amp;"")</f>
        <v/>
      </c>
      <c r="D1797" s="12" t="str">
        <f aca="false">IF($C1797="","",①在庫CSV_発注日!$N1793)</f>
        <v/>
      </c>
      <c r="E1797" s="12" t="str">
        <f aca="false">IF($C1797="","",①在庫CSV_発注日!$H1793)</f>
        <v/>
      </c>
      <c r="F1797" s="12" t="str">
        <f aca="false">IF($C1797="","",①在庫CSV_発注日!$L1793)</f>
        <v/>
      </c>
      <c r="G1797" s="18"/>
      <c r="H1797" s="17" t="str">
        <f aca="false">IF($C1797="","",N(①在庫CSV_発注日!$Z1793))</f>
        <v/>
      </c>
      <c r="I1797" s="37" t="str">
        <f aca="false">IF($C1797="","",SUMIFS(⑤減算マスタCSV!$L$2:$L$8001,⑤減算マスタCSV!$F$2:$F$8001,$C1797,⑤減算マスタCSV!$K$2:$K$8001,1))</f>
        <v/>
      </c>
      <c r="J1797" s="17" t="str">
        <f aca="false">IF($C1797="","",IFERROR(INDEX(⑤減算マスタCSV!$H$2:$H$8001,MATCH($C1797,⑤減算マスタCSV!$F$2:$F$8001,0)),1))</f>
        <v/>
      </c>
      <c r="K1797" s="17" t="str">
        <f aca="false">IF($C1797="","",MAX(1,IFERROR(INDEX(⑥商品照会CSV!$M$2:$M$3001,MATCH($C1797,⑥商品照会CSV!$A$2:$A$3001,0)),1)))</f>
        <v/>
      </c>
      <c r="L1797" s="40" t="str">
        <f aca="false">IF($C1797="","",IFERROR(INDEX(⑥商品照会CSV!$Q$2:$Q$3001,MATCH($C1797,⑥商品照会CSV!$A$2:$A$3001,0)),0))</f>
        <v/>
      </c>
      <c r="M1797" s="40" t="str">
        <f aca="false">IF($C1797="","",N($L1797)*N($K1797))</f>
        <v/>
      </c>
      <c r="N1797" s="17" t="str">
        <f aca="false">IF($C1797="","",MAX(1,IFERROR(INDEX(⑥商品照会CSV!$AK$2:$AK$3001,MATCH($C1797,⑥商品照会CSV!$A$2:$A$3001,0)),1)))</f>
        <v/>
      </c>
      <c r="O1797" s="12" t="str">
        <f aca="false">IF($C1797="","",IFERROR(IF(INDEX(⑥商品照会CSV!$AN$2:$AN$3001,MATCH($C1797,⑥商品照会CSV!$A$2:$A$3001,0))=1,"バラ",IF(INDEX(⑥商品照会CSV!$AM$2:$AM$3001,MATCH($C1797,⑥商品照会CSV!$A$2:$A$3001,0))=1,"中間包装","ケース")),"ケース"))</f>
        <v/>
      </c>
      <c r="P1797" s="18"/>
      <c r="Q1797" s="14"/>
      <c r="R1797" s="17" t="str">
        <f aca="false">IF($C1797="","",N($Q1797)*N($K1797))</f>
        <v/>
      </c>
    </row>
    <row r="1798" customFormat="false" ht="15" hidden="false" customHeight="false" outlineLevel="0" collapsed="false">
      <c r="B1798" s="12" t="n">
        <v>1793</v>
      </c>
      <c r="C1798" s="36" t="str">
        <f aca="false">IF(①在庫CSV_発注日!$M1794="","",①在庫CSV_発注日!$M1794&amp;"")</f>
        <v/>
      </c>
      <c r="D1798" s="12" t="str">
        <f aca="false">IF($C1798="","",①在庫CSV_発注日!$N1794)</f>
        <v/>
      </c>
      <c r="E1798" s="12" t="str">
        <f aca="false">IF($C1798="","",①在庫CSV_発注日!$H1794)</f>
        <v/>
      </c>
      <c r="F1798" s="12" t="str">
        <f aca="false">IF($C1798="","",①在庫CSV_発注日!$L1794)</f>
        <v/>
      </c>
      <c r="G1798" s="18"/>
      <c r="H1798" s="17" t="str">
        <f aca="false">IF($C1798="","",N(①在庫CSV_発注日!$Z1794))</f>
        <v/>
      </c>
      <c r="I1798" s="37" t="str">
        <f aca="false">IF($C1798="","",SUMIFS(⑤減算マスタCSV!$L$2:$L$8001,⑤減算マスタCSV!$F$2:$F$8001,$C1798,⑤減算マスタCSV!$K$2:$K$8001,1))</f>
        <v/>
      </c>
      <c r="J1798" s="17" t="str">
        <f aca="false">IF($C1798="","",IFERROR(INDEX(⑤減算マスタCSV!$H$2:$H$8001,MATCH($C1798,⑤減算マスタCSV!$F$2:$F$8001,0)),1))</f>
        <v/>
      </c>
      <c r="K1798" s="17" t="str">
        <f aca="false">IF($C1798="","",MAX(1,IFERROR(INDEX(⑥商品照会CSV!$M$2:$M$3001,MATCH($C1798,⑥商品照会CSV!$A$2:$A$3001,0)),1)))</f>
        <v/>
      </c>
      <c r="L1798" s="40" t="str">
        <f aca="false">IF($C1798="","",IFERROR(INDEX(⑥商品照会CSV!$Q$2:$Q$3001,MATCH($C1798,⑥商品照会CSV!$A$2:$A$3001,0)),0))</f>
        <v/>
      </c>
      <c r="M1798" s="40" t="str">
        <f aca="false">IF($C1798="","",N($L1798)*N($K1798))</f>
        <v/>
      </c>
      <c r="N1798" s="17" t="str">
        <f aca="false">IF($C1798="","",MAX(1,IFERROR(INDEX(⑥商品照会CSV!$AK$2:$AK$3001,MATCH($C1798,⑥商品照会CSV!$A$2:$A$3001,0)),1)))</f>
        <v/>
      </c>
      <c r="O1798" s="12" t="str">
        <f aca="false">IF($C1798="","",IFERROR(IF(INDEX(⑥商品照会CSV!$AN$2:$AN$3001,MATCH($C1798,⑥商品照会CSV!$A$2:$A$3001,0))=1,"バラ",IF(INDEX(⑥商品照会CSV!$AM$2:$AM$3001,MATCH($C1798,⑥商品照会CSV!$A$2:$A$3001,0))=1,"中間包装","ケース")),"ケース"))</f>
        <v/>
      </c>
      <c r="P1798" s="18"/>
      <c r="Q1798" s="14"/>
      <c r="R1798" s="17" t="str">
        <f aca="false">IF($C1798="","",N($Q1798)*N($K1798))</f>
        <v/>
      </c>
    </row>
    <row r="1799" customFormat="false" ht="15" hidden="false" customHeight="false" outlineLevel="0" collapsed="false">
      <c r="B1799" s="12" t="n">
        <v>1794</v>
      </c>
      <c r="C1799" s="36" t="str">
        <f aca="false">IF(①在庫CSV_発注日!$M1795="","",①在庫CSV_発注日!$M1795&amp;"")</f>
        <v/>
      </c>
      <c r="D1799" s="12" t="str">
        <f aca="false">IF($C1799="","",①在庫CSV_発注日!$N1795)</f>
        <v/>
      </c>
      <c r="E1799" s="12" t="str">
        <f aca="false">IF($C1799="","",①在庫CSV_発注日!$H1795)</f>
        <v/>
      </c>
      <c r="F1799" s="12" t="str">
        <f aca="false">IF($C1799="","",①在庫CSV_発注日!$L1795)</f>
        <v/>
      </c>
      <c r="G1799" s="18"/>
      <c r="H1799" s="17" t="str">
        <f aca="false">IF($C1799="","",N(①在庫CSV_発注日!$Z1795))</f>
        <v/>
      </c>
      <c r="I1799" s="37" t="str">
        <f aca="false">IF($C1799="","",SUMIFS(⑤減算マスタCSV!$L$2:$L$8001,⑤減算マスタCSV!$F$2:$F$8001,$C1799,⑤減算マスタCSV!$K$2:$K$8001,1))</f>
        <v/>
      </c>
      <c r="J1799" s="17" t="str">
        <f aca="false">IF($C1799="","",IFERROR(INDEX(⑤減算マスタCSV!$H$2:$H$8001,MATCH($C1799,⑤減算マスタCSV!$F$2:$F$8001,0)),1))</f>
        <v/>
      </c>
      <c r="K1799" s="17" t="str">
        <f aca="false">IF($C1799="","",MAX(1,IFERROR(INDEX(⑥商品照会CSV!$M$2:$M$3001,MATCH($C1799,⑥商品照会CSV!$A$2:$A$3001,0)),1)))</f>
        <v/>
      </c>
      <c r="L1799" s="40" t="str">
        <f aca="false">IF($C1799="","",IFERROR(INDEX(⑥商品照会CSV!$Q$2:$Q$3001,MATCH($C1799,⑥商品照会CSV!$A$2:$A$3001,0)),0))</f>
        <v/>
      </c>
      <c r="M1799" s="40" t="str">
        <f aca="false">IF($C1799="","",N($L1799)*N($K1799))</f>
        <v/>
      </c>
      <c r="N1799" s="17" t="str">
        <f aca="false">IF($C1799="","",MAX(1,IFERROR(INDEX(⑥商品照会CSV!$AK$2:$AK$3001,MATCH($C1799,⑥商品照会CSV!$A$2:$A$3001,0)),1)))</f>
        <v/>
      </c>
      <c r="O1799" s="12" t="str">
        <f aca="false">IF($C1799="","",IFERROR(IF(INDEX(⑥商品照会CSV!$AN$2:$AN$3001,MATCH($C1799,⑥商品照会CSV!$A$2:$A$3001,0))=1,"バラ",IF(INDEX(⑥商品照会CSV!$AM$2:$AM$3001,MATCH($C1799,⑥商品照会CSV!$A$2:$A$3001,0))=1,"中間包装","ケース")),"ケース"))</f>
        <v/>
      </c>
      <c r="P1799" s="18"/>
      <c r="Q1799" s="14"/>
      <c r="R1799" s="17" t="str">
        <f aca="false">IF($C1799="","",N($Q1799)*N($K1799))</f>
        <v/>
      </c>
    </row>
    <row r="1800" customFormat="false" ht="15" hidden="false" customHeight="false" outlineLevel="0" collapsed="false">
      <c r="B1800" s="12" t="n">
        <v>1795</v>
      </c>
      <c r="C1800" s="36" t="str">
        <f aca="false">IF(①在庫CSV_発注日!$M1796="","",①在庫CSV_発注日!$M1796&amp;"")</f>
        <v/>
      </c>
      <c r="D1800" s="12" t="str">
        <f aca="false">IF($C1800="","",①在庫CSV_発注日!$N1796)</f>
        <v/>
      </c>
      <c r="E1800" s="12" t="str">
        <f aca="false">IF($C1800="","",①在庫CSV_発注日!$H1796)</f>
        <v/>
      </c>
      <c r="F1800" s="12" t="str">
        <f aca="false">IF($C1800="","",①在庫CSV_発注日!$L1796)</f>
        <v/>
      </c>
      <c r="G1800" s="18"/>
      <c r="H1800" s="17" t="str">
        <f aca="false">IF($C1800="","",N(①在庫CSV_発注日!$Z1796))</f>
        <v/>
      </c>
      <c r="I1800" s="37" t="str">
        <f aca="false">IF($C1800="","",SUMIFS(⑤減算マスタCSV!$L$2:$L$8001,⑤減算マスタCSV!$F$2:$F$8001,$C1800,⑤減算マスタCSV!$K$2:$K$8001,1))</f>
        <v/>
      </c>
      <c r="J1800" s="17" t="str">
        <f aca="false">IF($C1800="","",IFERROR(INDEX(⑤減算マスタCSV!$H$2:$H$8001,MATCH($C1800,⑤減算マスタCSV!$F$2:$F$8001,0)),1))</f>
        <v/>
      </c>
      <c r="K1800" s="17" t="str">
        <f aca="false">IF($C1800="","",MAX(1,IFERROR(INDEX(⑥商品照会CSV!$M$2:$M$3001,MATCH($C1800,⑥商品照会CSV!$A$2:$A$3001,0)),1)))</f>
        <v/>
      </c>
      <c r="L1800" s="40" t="str">
        <f aca="false">IF($C1800="","",IFERROR(INDEX(⑥商品照会CSV!$Q$2:$Q$3001,MATCH($C1800,⑥商品照会CSV!$A$2:$A$3001,0)),0))</f>
        <v/>
      </c>
      <c r="M1800" s="40" t="str">
        <f aca="false">IF($C1800="","",N($L1800)*N($K1800))</f>
        <v/>
      </c>
      <c r="N1800" s="17" t="str">
        <f aca="false">IF($C1800="","",MAX(1,IFERROR(INDEX(⑥商品照会CSV!$AK$2:$AK$3001,MATCH($C1800,⑥商品照会CSV!$A$2:$A$3001,0)),1)))</f>
        <v/>
      </c>
      <c r="O1800" s="12" t="str">
        <f aca="false">IF($C1800="","",IFERROR(IF(INDEX(⑥商品照会CSV!$AN$2:$AN$3001,MATCH($C1800,⑥商品照会CSV!$A$2:$A$3001,0))=1,"バラ",IF(INDEX(⑥商品照会CSV!$AM$2:$AM$3001,MATCH($C1800,⑥商品照会CSV!$A$2:$A$3001,0))=1,"中間包装","ケース")),"ケース"))</f>
        <v/>
      </c>
      <c r="P1800" s="18"/>
      <c r="Q1800" s="14"/>
      <c r="R1800" s="17" t="str">
        <f aca="false">IF($C1800="","",N($Q1800)*N($K1800))</f>
        <v/>
      </c>
    </row>
    <row r="1801" customFormat="false" ht="15" hidden="false" customHeight="false" outlineLevel="0" collapsed="false">
      <c r="B1801" s="12" t="n">
        <v>1796</v>
      </c>
      <c r="C1801" s="36" t="str">
        <f aca="false">IF(①在庫CSV_発注日!$M1797="","",①在庫CSV_発注日!$M1797&amp;"")</f>
        <v/>
      </c>
      <c r="D1801" s="12" t="str">
        <f aca="false">IF($C1801="","",①在庫CSV_発注日!$N1797)</f>
        <v/>
      </c>
      <c r="E1801" s="12" t="str">
        <f aca="false">IF($C1801="","",①在庫CSV_発注日!$H1797)</f>
        <v/>
      </c>
      <c r="F1801" s="12" t="str">
        <f aca="false">IF($C1801="","",①在庫CSV_発注日!$L1797)</f>
        <v/>
      </c>
      <c r="G1801" s="18"/>
      <c r="H1801" s="17" t="str">
        <f aca="false">IF($C1801="","",N(①在庫CSV_発注日!$Z1797))</f>
        <v/>
      </c>
      <c r="I1801" s="37" t="str">
        <f aca="false">IF($C1801="","",SUMIFS(⑤減算マスタCSV!$L$2:$L$8001,⑤減算マスタCSV!$F$2:$F$8001,$C1801,⑤減算マスタCSV!$K$2:$K$8001,1))</f>
        <v/>
      </c>
      <c r="J1801" s="17" t="str">
        <f aca="false">IF($C1801="","",IFERROR(INDEX(⑤減算マスタCSV!$H$2:$H$8001,MATCH($C1801,⑤減算マスタCSV!$F$2:$F$8001,0)),1))</f>
        <v/>
      </c>
      <c r="K1801" s="17" t="str">
        <f aca="false">IF($C1801="","",MAX(1,IFERROR(INDEX(⑥商品照会CSV!$M$2:$M$3001,MATCH($C1801,⑥商品照会CSV!$A$2:$A$3001,0)),1)))</f>
        <v/>
      </c>
      <c r="L1801" s="40" t="str">
        <f aca="false">IF($C1801="","",IFERROR(INDEX(⑥商品照会CSV!$Q$2:$Q$3001,MATCH($C1801,⑥商品照会CSV!$A$2:$A$3001,0)),0))</f>
        <v/>
      </c>
      <c r="M1801" s="40" t="str">
        <f aca="false">IF($C1801="","",N($L1801)*N($K1801))</f>
        <v/>
      </c>
      <c r="N1801" s="17" t="str">
        <f aca="false">IF($C1801="","",MAX(1,IFERROR(INDEX(⑥商品照会CSV!$AK$2:$AK$3001,MATCH($C1801,⑥商品照会CSV!$A$2:$A$3001,0)),1)))</f>
        <v/>
      </c>
      <c r="O1801" s="12" t="str">
        <f aca="false">IF($C1801="","",IFERROR(IF(INDEX(⑥商品照会CSV!$AN$2:$AN$3001,MATCH($C1801,⑥商品照会CSV!$A$2:$A$3001,0))=1,"バラ",IF(INDEX(⑥商品照会CSV!$AM$2:$AM$3001,MATCH($C1801,⑥商品照会CSV!$A$2:$A$3001,0))=1,"中間包装","ケース")),"ケース"))</f>
        <v/>
      </c>
      <c r="P1801" s="18"/>
      <c r="Q1801" s="14"/>
      <c r="R1801" s="17" t="str">
        <f aca="false">IF($C1801="","",N($Q1801)*N($K1801))</f>
        <v/>
      </c>
    </row>
    <row r="1802" customFormat="false" ht="15" hidden="false" customHeight="false" outlineLevel="0" collapsed="false">
      <c r="B1802" s="12" t="n">
        <v>1797</v>
      </c>
      <c r="C1802" s="36" t="str">
        <f aca="false">IF(①在庫CSV_発注日!$M1798="","",①在庫CSV_発注日!$M1798&amp;"")</f>
        <v/>
      </c>
      <c r="D1802" s="12" t="str">
        <f aca="false">IF($C1802="","",①在庫CSV_発注日!$N1798)</f>
        <v/>
      </c>
      <c r="E1802" s="12" t="str">
        <f aca="false">IF($C1802="","",①在庫CSV_発注日!$H1798)</f>
        <v/>
      </c>
      <c r="F1802" s="12" t="str">
        <f aca="false">IF($C1802="","",①在庫CSV_発注日!$L1798)</f>
        <v/>
      </c>
      <c r="G1802" s="18"/>
      <c r="H1802" s="17" t="str">
        <f aca="false">IF($C1802="","",N(①在庫CSV_発注日!$Z1798))</f>
        <v/>
      </c>
      <c r="I1802" s="37" t="str">
        <f aca="false">IF($C1802="","",SUMIFS(⑤減算マスタCSV!$L$2:$L$8001,⑤減算マスタCSV!$F$2:$F$8001,$C1802,⑤減算マスタCSV!$K$2:$K$8001,1))</f>
        <v/>
      </c>
      <c r="J1802" s="17" t="str">
        <f aca="false">IF($C1802="","",IFERROR(INDEX(⑤減算マスタCSV!$H$2:$H$8001,MATCH($C1802,⑤減算マスタCSV!$F$2:$F$8001,0)),1))</f>
        <v/>
      </c>
      <c r="K1802" s="17" t="str">
        <f aca="false">IF($C1802="","",MAX(1,IFERROR(INDEX(⑥商品照会CSV!$M$2:$M$3001,MATCH($C1802,⑥商品照会CSV!$A$2:$A$3001,0)),1)))</f>
        <v/>
      </c>
      <c r="L1802" s="40" t="str">
        <f aca="false">IF($C1802="","",IFERROR(INDEX(⑥商品照会CSV!$Q$2:$Q$3001,MATCH($C1802,⑥商品照会CSV!$A$2:$A$3001,0)),0))</f>
        <v/>
      </c>
      <c r="M1802" s="40" t="str">
        <f aca="false">IF($C1802="","",N($L1802)*N($K1802))</f>
        <v/>
      </c>
      <c r="N1802" s="17" t="str">
        <f aca="false">IF($C1802="","",MAX(1,IFERROR(INDEX(⑥商品照会CSV!$AK$2:$AK$3001,MATCH($C1802,⑥商品照会CSV!$A$2:$A$3001,0)),1)))</f>
        <v/>
      </c>
      <c r="O1802" s="12" t="str">
        <f aca="false">IF($C1802="","",IFERROR(IF(INDEX(⑥商品照会CSV!$AN$2:$AN$3001,MATCH($C1802,⑥商品照会CSV!$A$2:$A$3001,0))=1,"バラ",IF(INDEX(⑥商品照会CSV!$AM$2:$AM$3001,MATCH($C1802,⑥商品照会CSV!$A$2:$A$3001,0))=1,"中間包装","ケース")),"ケース"))</f>
        <v/>
      </c>
      <c r="P1802" s="18"/>
      <c r="Q1802" s="14"/>
      <c r="R1802" s="17" t="str">
        <f aca="false">IF($C1802="","",N($Q1802)*N($K1802))</f>
        <v/>
      </c>
    </row>
    <row r="1803" customFormat="false" ht="15" hidden="false" customHeight="false" outlineLevel="0" collapsed="false">
      <c r="B1803" s="12" t="n">
        <v>1798</v>
      </c>
      <c r="C1803" s="36" t="str">
        <f aca="false">IF(①在庫CSV_発注日!$M1799="","",①在庫CSV_発注日!$M1799&amp;"")</f>
        <v/>
      </c>
      <c r="D1803" s="12" t="str">
        <f aca="false">IF($C1803="","",①在庫CSV_発注日!$N1799)</f>
        <v/>
      </c>
      <c r="E1803" s="12" t="str">
        <f aca="false">IF($C1803="","",①在庫CSV_発注日!$H1799)</f>
        <v/>
      </c>
      <c r="F1803" s="12" t="str">
        <f aca="false">IF($C1803="","",①在庫CSV_発注日!$L1799)</f>
        <v/>
      </c>
      <c r="G1803" s="18"/>
      <c r="H1803" s="17" t="str">
        <f aca="false">IF($C1803="","",N(①在庫CSV_発注日!$Z1799))</f>
        <v/>
      </c>
      <c r="I1803" s="37" t="str">
        <f aca="false">IF($C1803="","",SUMIFS(⑤減算マスタCSV!$L$2:$L$8001,⑤減算マスタCSV!$F$2:$F$8001,$C1803,⑤減算マスタCSV!$K$2:$K$8001,1))</f>
        <v/>
      </c>
      <c r="J1803" s="17" t="str">
        <f aca="false">IF($C1803="","",IFERROR(INDEX(⑤減算マスタCSV!$H$2:$H$8001,MATCH($C1803,⑤減算マスタCSV!$F$2:$F$8001,0)),1))</f>
        <v/>
      </c>
      <c r="K1803" s="17" t="str">
        <f aca="false">IF($C1803="","",MAX(1,IFERROR(INDEX(⑥商品照会CSV!$M$2:$M$3001,MATCH($C1803,⑥商品照会CSV!$A$2:$A$3001,0)),1)))</f>
        <v/>
      </c>
      <c r="L1803" s="40" t="str">
        <f aca="false">IF($C1803="","",IFERROR(INDEX(⑥商品照会CSV!$Q$2:$Q$3001,MATCH($C1803,⑥商品照会CSV!$A$2:$A$3001,0)),0))</f>
        <v/>
      </c>
      <c r="M1803" s="40" t="str">
        <f aca="false">IF($C1803="","",N($L1803)*N($K1803))</f>
        <v/>
      </c>
      <c r="N1803" s="17" t="str">
        <f aca="false">IF($C1803="","",MAX(1,IFERROR(INDEX(⑥商品照会CSV!$AK$2:$AK$3001,MATCH($C1803,⑥商品照会CSV!$A$2:$A$3001,0)),1)))</f>
        <v/>
      </c>
      <c r="O1803" s="12" t="str">
        <f aca="false">IF($C1803="","",IFERROR(IF(INDEX(⑥商品照会CSV!$AN$2:$AN$3001,MATCH($C1803,⑥商品照会CSV!$A$2:$A$3001,0))=1,"バラ",IF(INDEX(⑥商品照会CSV!$AM$2:$AM$3001,MATCH($C1803,⑥商品照会CSV!$A$2:$A$3001,0))=1,"中間包装","ケース")),"ケース"))</f>
        <v/>
      </c>
      <c r="P1803" s="18"/>
      <c r="Q1803" s="14"/>
      <c r="R1803" s="17" t="str">
        <f aca="false">IF($C1803="","",N($Q1803)*N($K1803))</f>
        <v/>
      </c>
    </row>
    <row r="1804" customFormat="false" ht="15" hidden="false" customHeight="false" outlineLevel="0" collapsed="false">
      <c r="B1804" s="12" t="n">
        <v>1799</v>
      </c>
      <c r="C1804" s="36" t="str">
        <f aca="false">IF(①在庫CSV_発注日!$M1800="","",①在庫CSV_発注日!$M1800&amp;"")</f>
        <v/>
      </c>
      <c r="D1804" s="12" t="str">
        <f aca="false">IF($C1804="","",①在庫CSV_発注日!$N1800)</f>
        <v/>
      </c>
      <c r="E1804" s="12" t="str">
        <f aca="false">IF($C1804="","",①在庫CSV_発注日!$H1800)</f>
        <v/>
      </c>
      <c r="F1804" s="12" t="str">
        <f aca="false">IF($C1804="","",①在庫CSV_発注日!$L1800)</f>
        <v/>
      </c>
      <c r="G1804" s="18"/>
      <c r="H1804" s="17" t="str">
        <f aca="false">IF($C1804="","",N(①在庫CSV_発注日!$Z1800))</f>
        <v/>
      </c>
      <c r="I1804" s="37" t="str">
        <f aca="false">IF($C1804="","",SUMIFS(⑤減算マスタCSV!$L$2:$L$8001,⑤減算マスタCSV!$F$2:$F$8001,$C1804,⑤減算マスタCSV!$K$2:$K$8001,1))</f>
        <v/>
      </c>
      <c r="J1804" s="17" t="str">
        <f aca="false">IF($C1804="","",IFERROR(INDEX(⑤減算マスタCSV!$H$2:$H$8001,MATCH($C1804,⑤減算マスタCSV!$F$2:$F$8001,0)),1))</f>
        <v/>
      </c>
      <c r="K1804" s="17" t="str">
        <f aca="false">IF($C1804="","",MAX(1,IFERROR(INDEX(⑥商品照会CSV!$M$2:$M$3001,MATCH($C1804,⑥商品照会CSV!$A$2:$A$3001,0)),1)))</f>
        <v/>
      </c>
      <c r="L1804" s="40" t="str">
        <f aca="false">IF($C1804="","",IFERROR(INDEX(⑥商品照会CSV!$Q$2:$Q$3001,MATCH($C1804,⑥商品照会CSV!$A$2:$A$3001,0)),0))</f>
        <v/>
      </c>
      <c r="M1804" s="40" t="str">
        <f aca="false">IF($C1804="","",N($L1804)*N($K1804))</f>
        <v/>
      </c>
      <c r="N1804" s="17" t="str">
        <f aca="false">IF($C1804="","",MAX(1,IFERROR(INDEX(⑥商品照会CSV!$AK$2:$AK$3001,MATCH($C1804,⑥商品照会CSV!$A$2:$A$3001,0)),1)))</f>
        <v/>
      </c>
      <c r="O1804" s="12" t="str">
        <f aca="false">IF($C1804="","",IFERROR(IF(INDEX(⑥商品照会CSV!$AN$2:$AN$3001,MATCH($C1804,⑥商品照会CSV!$A$2:$A$3001,0))=1,"バラ",IF(INDEX(⑥商品照会CSV!$AM$2:$AM$3001,MATCH($C1804,⑥商品照会CSV!$A$2:$A$3001,0))=1,"中間包装","ケース")),"ケース"))</f>
        <v/>
      </c>
      <c r="P1804" s="18"/>
      <c r="Q1804" s="14"/>
      <c r="R1804" s="17" t="str">
        <f aca="false">IF($C1804="","",N($Q1804)*N($K1804))</f>
        <v/>
      </c>
    </row>
    <row r="1805" customFormat="false" ht="15" hidden="false" customHeight="false" outlineLevel="0" collapsed="false">
      <c r="B1805" s="12" t="n">
        <v>1800</v>
      </c>
      <c r="C1805" s="36" t="str">
        <f aca="false">IF(①在庫CSV_発注日!$M1801="","",①在庫CSV_発注日!$M1801&amp;"")</f>
        <v/>
      </c>
      <c r="D1805" s="12" t="str">
        <f aca="false">IF($C1805="","",①在庫CSV_発注日!$N1801)</f>
        <v/>
      </c>
      <c r="E1805" s="12" t="str">
        <f aca="false">IF($C1805="","",①在庫CSV_発注日!$H1801)</f>
        <v/>
      </c>
      <c r="F1805" s="12" t="str">
        <f aca="false">IF($C1805="","",①在庫CSV_発注日!$L1801)</f>
        <v/>
      </c>
      <c r="G1805" s="18"/>
      <c r="H1805" s="17" t="str">
        <f aca="false">IF($C1805="","",N(①在庫CSV_発注日!$Z1801))</f>
        <v/>
      </c>
      <c r="I1805" s="37" t="str">
        <f aca="false">IF($C1805="","",SUMIFS(⑤減算マスタCSV!$L$2:$L$8001,⑤減算マスタCSV!$F$2:$F$8001,$C1805,⑤減算マスタCSV!$K$2:$K$8001,1))</f>
        <v/>
      </c>
      <c r="J1805" s="17" t="str">
        <f aca="false">IF($C1805="","",IFERROR(INDEX(⑤減算マスタCSV!$H$2:$H$8001,MATCH($C1805,⑤減算マスタCSV!$F$2:$F$8001,0)),1))</f>
        <v/>
      </c>
      <c r="K1805" s="17" t="str">
        <f aca="false">IF($C1805="","",MAX(1,IFERROR(INDEX(⑥商品照会CSV!$M$2:$M$3001,MATCH($C1805,⑥商品照会CSV!$A$2:$A$3001,0)),1)))</f>
        <v/>
      </c>
      <c r="L1805" s="40" t="str">
        <f aca="false">IF($C1805="","",IFERROR(INDEX(⑥商品照会CSV!$Q$2:$Q$3001,MATCH($C1805,⑥商品照会CSV!$A$2:$A$3001,0)),0))</f>
        <v/>
      </c>
      <c r="M1805" s="40" t="str">
        <f aca="false">IF($C1805="","",N($L1805)*N($K1805))</f>
        <v/>
      </c>
      <c r="N1805" s="17" t="str">
        <f aca="false">IF($C1805="","",MAX(1,IFERROR(INDEX(⑥商品照会CSV!$AK$2:$AK$3001,MATCH($C1805,⑥商品照会CSV!$A$2:$A$3001,0)),1)))</f>
        <v/>
      </c>
      <c r="O1805" s="12" t="str">
        <f aca="false">IF($C1805="","",IFERROR(IF(INDEX(⑥商品照会CSV!$AN$2:$AN$3001,MATCH($C1805,⑥商品照会CSV!$A$2:$A$3001,0))=1,"バラ",IF(INDEX(⑥商品照会CSV!$AM$2:$AM$3001,MATCH($C1805,⑥商品照会CSV!$A$2:$A$3001,0))=1,"中間包装","ケース")),"ケース"))</f>
        <v/>
      </c>
      <c r="P1805" s="18"/>
      <c r="Q1805" s="14"/>
      <c r="R1805" s="17" t="str">
        <f aca="false">IF($C1805="","",N($Q1805)*N($K1805))</f>
        <v/>
      </c>
    </row>
    <row r="1806" customFormat="false" ht="15" hidden="false" customHeight="false" outlineLevel="0" collapsed="false">
      <c r="B1806" s="12" t="n">
        <v>1801</v>
      </c>
      <c r="C1806" s="36" t="str">
        <f aca="false">IF(①在庫CSV_発注日!$M1802="","",①在庫CSV_発注日!$M1802&amp;"")</f>
        <v/>
      </c>
      <c r="D1806" s="12" t="str">
        <f aca="false">IF($C1806="","",①在庫CSV_発注日!$N1802)</f>
        <v/>
      </c>
      <c r="E1806" s="12" t="str">
        <f aca="false">IF($C1806="","",①在庫CSV_発注日!$H1802)</f>
        <v/>
      </c>
      <c r="F1806" s="12" t="str">
        <f aca="false">IF($C1806="","",①在庫CSV_発注日!$L1802)</f>
        <v/>
      </c>
      <c r="G1806" s="18"/>
      <c r="H1806" s="17" t="str">
        <f aca="false">IF($C1806="","",N(①在庫CSV_発注日!$Z1802))</f>
        <v/>
      </c>
      <c r="I1806" s="37" t="str">
        <f aca="false">IF($C1806="","",SUMIFS(⑤減算マスタCSV!$L$2:$L$8001,⑤減算マスタCSV!$F$2:$F$8001,$C1806,⑤減算マスタCSV!$K$2:$K$8001,1))</f>
        <v/>
      </c>
      <c r="J1806" s="17" t="str">
        <f aca="false">IF($C1806="","",IFERROR(INDEX(⑤減算マスタCSV!$H$2:$H$8001,MATCH($C1806,⑤減算マスタCSV!$F$2:$F$8001,0)),1))</f>
        <v/>
      </c>
      <c r="K1806" s="17" t="str">
        <f aca="false">IF($C1806="","",MAX(1,IFERROR(INDEX(⑥商品照会CSV!$M$2:$M$3001,MATCH($C1806,⑥商品照会CSV!$A$2:$A$3001,0)),1)))</f>
        <v/>
      </c>
      <c r="L1806" s="40" t="str">
        <f aca="false">IF($C1806="","",IFERROR(INDEX(⑥商品照会CSV!$Q$2:$Q$3001,MATCH($C1806,⑥商品照会CSV!$A$2:$A$3001,0)),0))</f>
        <v/>
      </c>
      <c r="M1806" s="40" t="str">
        <f aca="false">IF($C1806="","",N($L1806)*N($K1806))</f>
        <v/>
      </c>
      <c r="N1806" s="17" t="str">
        <f aca="false">IF($C1806="","",MAX(1,IFERROR(INDEX(⑥商品照会CSV!$AK$2:$AK$3001,MATCH($C1806,⑥商品照会CSV!$A$2:$A$3001,0)),1)))</f>
        <v/>
      </c>
      <c r="O1806" s="12" t="str">
        <f aca="false">IF($C1806="","",IFERROR(IF(INDEX(⑥商品照会CSV!$AN$2:$AN$3001,MATCH($C1806,⑥商品照会CSV!$A$2:$A$3001,0))=1,"バラ",IF(INDEX(⑥商品照会CSV!$AM$2:$AM$3001,MATCH($C1806,⑥商品照会CSV!$A$2:$A$3001,0))=1,"中間包装","ケース")),"ケース"))</f>
        <v/>
      </c>
      <c r="P1806" s="18"/>
      <c r="Q1806" s="14"/>
      <c r="R1806" s="17" t="str">
        <f aca="false">IF($C1806="","",N($Q1806)*N($K1806))</f>
        <v/>
      </c>
    </row>
    <row r="1807" customFormat="false" ht="15" hidden="false" customHeight="false" outlineLevel="0" collapsed="false">
      <c r="B1807" s="12" t="n">
        <v>1802</v>
      </c>
      <c r="C1807" s="36" t="str">
        <f aca="false">IF(①在庫CSV_発注日!$M1803="","",①在庫CSV_発注日!$M1803&amp;"")</f>
        <v/>
      </c>
      <c r="D1807" s="12" t="str">
        <f aca="false">IF($C1807="","",①在庫CSV_発注日!$N1803)</f>
        <v/>
      </c>
      <c r="E1807" s="12" t="str">
        <f aca="false">IF($C1807="","",①在庫CSV_発注日!$H1803)</f>
        <v/>
      </c>
      <c r="F1807" s="12" t="str">
        <f aca="false">IF($C1807="","",①在庫CSV_発注日!$L1803)</f>
        <v/>
      </c>
      <c r="G1807" s="18"/>
      <c r="H1807" s="17" t="str">
        <f aca="false">IF($C1807="","",N(①在庫CSV_発注日!$Z1803))</f>
        <v/>
      </c>
      <c r="I1807" s="37" t="str">
        <f aca="false">IF($C1807="","",SUMIFS(⑤減算マスタCSV!$L$2:$L$8001,⑤減算マスタCSV!$F$2:$F$8001,$C1807,⑤減算マスタCSV!$K$2:$K$8001,1))</f>
        <v/>
      </c>
      <c r="J1807" s="17" t="str">
        <f aca="false">IF($C1807="","",IFERROR(INDEX(⑤減算マスタCSV!$H$2:$H$8001,MATCH($C1807,⑤減算マスタCSV!$F$2:$F$8001,0)),1))</f>
        <v/>
      </c>
      <c r="K1807" s="17" t="str">
        <f aca="false">IF($C1807="","",MAX(1,IFERROR(INDEX(⑥商品照会CSV!$M$2:$M$3001,MATCH($C1807,⑥商品照会CSV!$A$2:$A$3001,0)),1)))</f>
        <v/>
      </c>
      <c r="L1807" s="40" t="str">
        <f aca="false">IF($C1807="","",IFERROR(INDEX(⑥商品照会CSV!$Q$2:$Q$3001,MATCH($C1807,⑥商品照会CSV!$A$2:$A$3001,0)),0))</f>
        <v/>
      </c>
      <c r="M1807" s="40" t="str">
        <f aca="false">IF($C1807="","",N($L1807)*N($K1807))</f>
        <v/>
      </c>
      <c r="N1807" s="17" t="str">
        <f aca="false">IF($C1807="","",MAX(1,IFERROR(INDEX(⑥商品照会CSV!$AK$2:$AK$3001,MATCH($C1807,⑥商品照会CSV!$A$2:$A$3001,0)),1)))</f>
        <v/>
      </c>
      <c r="O1807" s="12" t="str">
        <f aca="false">IF($C1807="","",IFERROR(IF(INDEX(⑥商品照会CSV!$AN$2:$AN$3001,MATCH($C1807,⑥商品照会CSV!$A$2:$A$3001,0))=1,"バラ",IF(INDEX(⑥商品照会CSV!$AM$2:$AM$3001,MATCH($C1807,⑥商品照会CSV!$A$2:$A$3001,0))=1,"中間包装","ケース")),"ケース"))</f>
        <v/>
      </c>
      <c r="P1807" s="18"/>
      <c r="Q1807" s="14"/>
      <c r="R1807" s="17" t="str">
        <f aca="false">IF($C1807="","",N($Q1807)*N($K1807))</f>
        <v/>
      </c>
    </row>
    <row r="1808" customFormat="false" ht="15" hidden="false" customHeight="false" outlineLevel="0" collapsed="false">
      <c r="B1808" s="12" t="n">
        <v>1803</v>
      </c>
      <c r="C1808" s="36" t="str">
        <f aca="false">IF(①在庫CSV_発注日!$M1804="","",①在庫CSV_発注日!$M1804&amp;"")</f>
        <v/>
      </c>
      <c r="D1808" s="12" t="str">
        <f aca="false">IF($C1808="","",①在庫CSV_発注日!$N1804)</f>
        <v/>
      </c>
      <c r="E1808" s="12" t="str">
        <f aca="false">IF($C1808="","",①在庫CSV_発注日!$H1804)</f>
        <v/>
      </c>
      <c r="F1808" s="12" t="str">
        <f aca="false">IF($C1808="","",①在庫CSV_発注日!$L1804)</f>
        <v/>
      </c>
      <c r="G1808" s="18"/>
      <c r="H1808" s="17" t="str">
        <f aca="false">IF($C1808="","",N(①在庫CSV_発注日!$Z1804))</f>
        <v/>
      </c>
      <c r="I1808" s="37" t="str">
        <f aca="false">IF($C1808="","",SUMIFS(⑤減算マスタCSV!$L$2:$L$8001,⑤減算マスタCSV!$F$2:$F$8001,$C1808,⑤減算マスタCSV!$K$2:$K$8001,1))</f>
        <v/>
      </c>
      <c r="J1808" s="17" t="str">
        <f aca="false">IF($C1808="","",IFERROR(INDEX(⑤減算マスタCSV!$H$2:$H$8001,MATCH($C1808,⑤減算マスタCSV!$F$2:$F$8001,0)),1))</f>
        <v/>
      </c>
      <c r="K1808" s="17" t="str">
        <f aca="false">IF($C1808="","",MAX(1,IFERROR(INDEX(⑥商品照会CSV!$M$2:$M$3001,MATCH($C1808,⑥商品照会CSV!$A$2:$A$3001,0)),1)))</f>
        <v/>
      </c>
      <c r="L1808" s="40" t="str">
        <f aca="false">IF($C1808="","",IFERROR(INDEX(⑥商品照会CSV!$Q$2:$Q$3001,MATCH($C1808,⑥商品照会CSV!$A$2:$A$3001,0)),0))</f>
        <v/>
      </c>
      <c r="M1808" s="40" t="str">
        <f aca="false">IF($C1808="","",N($L1808)*N($K1808))</f>
        <v/>
      </c>
      <c r="N1808" s="17" t="str">
        <f aca="false">IF($C1808="","",MAX(1,IFERROR(INDEX(⑥商品照会CSV!$AK$2:$AK$3001,MATCH($C1808,⑥商品照会CSV!$A$2:$A$3001,0)),1)))</f>
        <v/>
      </c>
      <c r="O1808" s="12" t="str">
        <f aca="false">IF($C1808="","",IFERROR(IF(INDEX(⑥商品照会CSV!$AN$2:$AN$3001,MATCH($C1808,⑥商品照会CSV!$A$2:$A$3001,0))=1,"バラ",IF(INDEX(⑥商品照会CSV!$AM$2:$AM$3001,MATCH($C1808,⑥商品照会CSV!$A$2:$A$3001,0))=1,"中間包装","ケース")),"ケース"))</f>
        <v/>
      </c>
      <c r="P1808" s="18"/>
      <c r="Q1808" s="14"/>
      <c r="R1808" s="17" t="str">
        <f aca="false">IF($C1808="","",N($Q1808)*N($K1808))</f>
        <v/>
      </c>
    </row>
    <row r="1809" customFormat="false" ht="15" hidden="false" customHeight="false" outlineLevel="0" collapsed="false">
      <c r="B1809" s="12" t="n">
        <v>1804</v>
      </c>
      <c r="C1809" s="36" t="str">
        <f aca="false">IF(①在庫CSV_発注日!$M1805="","",①在庫CSV_発注日!$M1805&amp;"")</f>
        <v/>
      </c>
      <c r="D1809" s="12" t="str">
        <f aca="false">IF($C1809="","",①在庫CSV_発注日!$N1805)</f>
        <v/>
      </c>
      <c r="E1809" s="12" t="str">
        <f aca="false">IF($C1809="","",①在庫CSV_発注日!$H1805)</f>
        <v/>
      </c>
      <c r="F1809" s="12" t="str">
        <f aca="false">IF($C1809="","",①在庫CSV_発注日!$L1805)</f>
        <v/>
      </c>
      <c r="G1809" s="18"/>
      <c r="H1809" s="17" t="str">
        <f aca="false">IF($C1809="","",N(①在庫CSV_発注日!$Z1805))</f>
        <v/>
      </c>
      <c r="I1809" s="37" t="str">
        <f aca="false">IF($C1809="","",SUMIFS(⑤減算マスタCSV!$L$2:$L$8001,⑤減算マスタCSV!$F$2:$F$8001,$C1809,⑤減算マスタCSV!$K$2:$K$8001,1))</f>
        <v/>
      </c>
      <c r="J1809" s="17" t="str">
        <f aca="false">IF($C1809="","",IFERROR(INDEX(⑤減算マスタCSV!$H$2:$H$8001,MATCH($C1809,⑤減算マスタCSV!$F$2:$F$8001,0)),1))</f>
        <v/>
      </c>
      <c r="K1809" s="17" t="str">
        <f aca="false">IF($C1809="","",MAX(1,IFERROR(INDEX(⑥商品照会CSV!$M$2:$M$3001,MATCH($C1809,⑥商品照会CSV!$A$2:$A$3001,0)),1)))</f>
        <v/>
      </c>
      <c r="L1809" s="40" t="str">
        <f aca="false">IF($C1809="","",IFERROR(INDEX(⑥商品照会CSV!$Q$2:$Q$3001,MATCH($C1809,⑥商品照会CSV!$A$2:$A$3001,0)),0))</f>
        <v/>
      </c>
      <c r="M1809" s="40" t="str">
        <f aca="false">IF($C1809="","",N($L1809)*N($K1809))</f>
        <v/>
      </c>
      <c r="N1809" s="17" t="str">
        <f aca="false">IF($C1809="","",MAX(1,IFERROR(INDEX(⑥商品照会CSV!$AK$2:$AK$3001,MATCH($C1809,⑥商品照会CSV!$A$2:$A$3001,0)),1)))</f>
        <v/>
      </c>
      <c r="O1809" s="12" t="str">
        <f aca="false">IF($C1809="","",IFERROR(IF(INDEX(⑥商品照会CSV!$AN$2:$AN$3001,MATCH($C1809,⑥商品照会CSV!$A$2:$A$3001,0))=1,"バラ",IF(INDEX(⑥商品照会CSV!$AM$2:$AM$3001,MATCH($C1809,⑥商品照会CSV!$A$2:$A$3001,0))=1,"中間包装","ケース")),"ケース"))</f>
        <v/>
      </c>
      <c r="P1809" s="18"/>
      <c r="Q1809" s="14"/>
      <c r="R1809" s="17" t="str">
        <f aca="false">IF($C1809="","",N($Q1809)*N($K1809))</f>
        <v/>
      </c>
    </row>
    <row r="1810" customFormat="false" ht="15" hidden="false" customHeight="false" outlineLevel="0" collapsed="false">
      <c r="B1810" s="12" t="n">
        <v>1805</v>
      </c>
      <c r="C1810" s="36" t="str">
        <f aca="false">IF(①在庫CSV_発注日!$M1806="","",①在庫CSV_発注日!$M1806&amp;"")</f>
        <v/>
      </c>
      <c r="D1810" s="12" t="str">
        <f aca="false">IF($C1810="","",①在庫CSV_発注日!$N1806)</f>
        <v/>
      </c>
      <c r="E1810" s="12" t="str">
        <f aca="false">IF($C1810="","",①在庫CSV_発注日!$H1806)</f>
        <v/>
      </c>
      <c r="F1810" s="12" t="str">
        <f aca="false">IF($C1810="","",①在庫CSV_発注日!$L1806)</f>
        <v/>
      </c>
      <c r="G1810" s="18"/>
      <c r="H1810" s="17" t="str">
        <f aca="false">IF($C1810="","",N(①在庫CSV_発注日!$Z1806))</f>
        <v/>
      </c>
      <c r="I1810" s="37" t="str">
        <f aca="false">IF($C1810="","",SUMIFS(⑤減算マスタCSV!$L$2:$L$8001,⑤減算マスタCSV!$F$2:$F$8001,$C1810,⑤減算マスタCSV!$K$2:$K$8001,1))</f>
        <v/>
      </c>
      <c r="J1810" s="17" t="str">
        <f aca="false">IF($C1810="","",IFERROR(INDEX(⑤減算マスタCSV!$H$2:$H$8001,MATCH($C1810,⑤減算マスタCSV!$F$2:$F$8001,0)),1))</f>
        <v/>
      </c>
      <c r="K1810" s="17" t="str">
        <f aca="false">IF($C1810="","",MAX(1,IFERROR(INDEX(⑥商品照会CSV!$M$2:$M$3001,MATCH($C1810,⑥商品照会CSV!$A$2:$A$3001,0)),1)))</f>
        <v/>
      </c>
      <c r="L1810" s="40" t="str">
        <f aca="false">IF($C1810="","",IFERROR(INDEX(⑥商品照会CSV!$Q$2:$Q$3001,MATCH($C1810,⑥商品照会CSV!$A$2:$A$3001,0)),0))</f>
        <v/>
      </c>
      <c r="M1810" s="40" t="str">
        <f aca="false">IF($C1810="","",N($L1810)*N($K1810))</f>
        <v/>
      </c>
      <c r="N1810" s="17" t="str">
        <f aca="false">IF($C1810="","",MAX(1,IFERROR(INDEX(⑥商品照会CSV!$AK$2:$AK$3001,MATCH($C1810,⑥商品照会CSV!$A$2:$A$3001,0)),1)))</f>
        <v/>
      </c>
      <c r="O1810" s="12" t="str">
        <f aca="false">IF($C1810="","",IFERROR(IF(INDEX(⑥商品照会CSV!$AN$2:$AN$3001,MATCH($C1810,⑥商品照会CSV!$A$2:$A$3001,0))=1,"バラ",IF(INDEX(⑥商品照会CSV!$AM$2:$AM$3001,MATCH($C1810,⑥商品照会CSV!$A$2:$A$3001,0))=1,"中間包装","ケース")),"ケース"))</f>
        <v/>
      </c>
      <c r="P1810" s="18"/>
      <c r="Q1810" s="14"/>
      <c r="R1810" s="17" t="str">
        <f aca="false">IF($C1810="","",N($Q1810)*N($K1810))</f>
        <v/>
      </c>
    </row>
    <row r="1811" customFormat="false" ht="15" hidden="false" customHeight="false" outlineLevel="0" collapsed="false">
      <c r="B1811" s="12" t="n">
        <v>1806</v>
      </c>
      <c r="C1811" s="36" t="str">
        <f aca="false">IF(①在庫CSV_発注日!$M1807="","",①在庫CSV_発注日!$M1807&amp;"")</f>
        <v/>
      </c>
      <c r="D1811" s="12" t="str">
        <f aca="false">IF($C1811="","",①在庫CSV_発注日!$N1807)</f>
        <v/>
      </c>
      <c r="E1811" s="12" t="str">
        <f aca="false">IF($C1811="","",①在庫CSV_発注日!$H1807)</f>
        <v/>
      </c>
      <c r="F1811" s="12" t="str">
        <f aca="false">IF($C1811="","",①在庫CSV_発注日!$L1807)</f>
        <v/>
      </c>
      <c r="G1811" s="18"/>
      <c r="H1811" s="17" t="str">
        <f aca="false">IF($C1811="","",N(①在庫CSV_発注日!$Z1807))</f>
        <v/>
      </c>
      <c r="I1811" s="37" t="str">
        <f aca="false">IF($C1811="","",SUMIFS(⑤減算マスタCSV!$L$2:$L$8001,⑤減算マスタCSV!$F$2:$F$8001,$C1811,⑤減算マスタCSV!$K$2:$K$8001,1))</f>
        <v/>
      </c>
      <c r="J1811" s="17" t="str">
        <f aca="false">IF($C1811="","",IFERROR(INDEX(⑤減算マスタCSV!$H$2:$H$8001,MATCH($C1811,⑤減算マスタCSV!$F$2:$F$8001,0)),1))</f>
        <v/>
      </c>
      <c r="K1811" s="17" t="str">
        <f aca="false">IF($C1811="","",MAX(1,IFERROR(INDEX(⑥商品照会CSV!$M$2:$M$3001,MATCH($C1811,⑥商品照会CSV!$A$2:$A$3001,0)),1)))</f>
        <v/>
      </c>
      <c r="L1811" s="40" t="str">
        <f aca="false">IF($C1811="","",IFERROR(INDEX(⑥商品照会CSV!$Q$2:$Q$3001,MATCH($C1811,⑥商品照会CSV!$A$2:$A$3001,0)),0))</f>
        <v/>
      </c>
      <c r="M1811" s="40" t="str">
        <f aca="false">IF($C1811="","",N($L1811)*N($K1811))</f>
        <v/>
      </c>
      <c r="N1811" s="17" t="str">
        <f aca="false">IF($C1811="","",MAX(1,IFERROR(INDEX(⑥商品照会CSV!$AK$2:$AK$3001,MATCH($C1811,⑥商品照会CSV!$A$2:$A$3001,0)),1)))</f>
        <v/>
      </c>
      <c r="O1811" s="12" t="str">
        <f aca="false">IF($C1811="","",IFERROR(IF(INDEX(⑥商品照会CSV!$AN$2:$AN$3001,MATCH($C1811,⑥商品照会CSV!$A$2:$A$3001,0))=1,"バラ",IF(INDEX(⑥商品照会CSV!$AM$2:$AM$3001,MATCH($C1811,⑥商品照会CSV!$A$2:$A$3001,0))=1,"中間包装","ケース")),"ケース"))</f>
        <v/>
      </c>
      <c r="P1811" s="18"/>
      <c r="Q1811" s="14"/>
      <c r="R1811" s="17" t="str">
        <f aca="false">IF($C1811="","",N($Q1811)*N($K1811))</f>
        <v/>
      </c>
    </row>
    <row r="1812" customFormat="false" ht="15" hidden="false" customHeight="false" outlineLevel="0" collapsed="false">
      <c r="B1812" s="12" t="n">
        <v>1807</v>
      </c>
      <c r="C1812" s="36" t="str">
        <f aca="false">IF(①在庫CSV_発注日!$M1808="","",①在庫CSV_発注日!$M1808&amp;"")</f>
        <v/>
      </c>
      <c r="D1812" s="12" t="str">
        <f aca="false">IF($C1812="","",①在庫CSV_発注日!$N1808)</f>
        <v/>
      </c>
      <c r="E1812" s="12" t="str">
        <f aca="false">IF($C1812="","",①在庫CSV_発注日!$H1808)</f>
        <v/>
      </c>
      <c r="F1812" s="12" t="str">
        <f aca="false">IF($C1812="","",①在庫CSV_発注日!$L1808)</f>
        <v/>
      </c>
      <c r="G1812" s="18"/>
      <c r="H1812" s="17" t="str">
        <f aca="false">IF($C1812="","",N(①在庫CSV_発注日!$Z1808))</f>
        <v/>
      </c>
      <c r="I1812" s="37" t="str">
        <f aca="false">IF($C1812="","",SUMIFS(⑤減算マスタCSV!$L$2:$L$8001,⑤減算マスタCSV!$F$2:$F$8001,$C1812,⑤減算マスタCSV!$K$2:$K$8001,1))</f>
        <v/>
      </c>
      <c r="J1812" s="17" t="str">
        <f aca="false">IF($C1812="","",IFERROR(INDEX(⑤減算マスタCSV!$H$2:$H$8001,MATCH($C1812,⑤減算マスタCSV!$F$2:$F$8001,0)),1))</f>
        <v/>
      </c>
      <c r="K1812" s="17" t="str">
        <f aca="false">IF($C1812="","",MAX(1,IFERROR(INDEX(⑥商品照会CSV!$M$2:$M$3001,MATCH($C1812,⑥商品照会CSV!$A$2:$A$3001,0)),1)))</f>
        <v/>
      </c>
      <c r="L1812" s="40" t="str">
        <f aca="false">IF($C1812="","",IFERROR(INDEX(⑥商品照会CSV!$Q$2:$Q$3001,MATCH($C1812,⑥商品照会CSV!$A$2:$A$3001,0)),0))</f>
        <v/>
      </c>
      <c r="M1812" s="40" t="str">
        <f aca="false">IF($C1812="","",N($L1812)*N($K1812))</f>
        <v/>
      </c>
      <c r="N1812" s="17" t="str">
        <f aca="false">IF($C1812="","",MAX(1,IFERROR(INDEX(⑥商品照会CSV!$AK$2:$AK$3001,MATCH($C1812,⑥商品照会CSV!$A$2:$A$3001,0)),1)))</f>
        <v/>
      </c>
      <c r="O1812" s="12" t="str">
        <f aca="false">IF($C1812="","",IFERROR(IF(INDEX(⑥商品照会CSV!$AN$2:$AN$3001,MATCH($C1812,⑥商品照会CSV!$A$2:$A$3001,0))=1,"バラ",IF(INDEX(⑥商品照会CSV!$AM$2:$AM$3001,MATCH($C1812,⑥商品照会CSV!$A$2:$A$3001,0))=1,"中間包装","ケース")),"ケース"))</f>
        <v/>
      </c>
      <c r="P1812" s="18"/>
      <c r="Q1812" s="14"/>
      <c r="R1812" s="17" t="str">
        <f aca="false">IF($C1812="","",N($Q1812)*N($K1812))</f>
        <v/>
      </c>
    </row>
    <row r="1813" customFormat="false" ht="15" hidden="false" customHeight="false" outlineLevel="0" collapsed="false">
      <c r="B1813" s="12" t="n">
        <v>1808</v>
      </c>
      <c r="C1813" s="36" t="str">
        <f aca="false">IF(①在庫CSV_発注日!$M1809="","",①在庫CSV_発注日!$M1809&amp;"")</f>
        <v/>
      </c>
      <c r="D1813" s="12" t="str">
        <f aca="false">IF($C1813="","",①在庫CSV_発注日!$N1809)</f>
        <v/>
      </c>
      <c r="E1813" s="12" t="str">
        <f aca="false">IF($C1813="","",①在庫CSV_発注日!$H1809)</f>
        <v/>
      </c>
      <c r="F1813" s="12" t="str">
        <f aca="false">IF($C1813="","",①在庫CSV_発注日!$L1809)</f>
        <v/>
      </c>
      <c r="G1813" s="18"/>
      <c r="H1813" s="17" t="str">
        <f aca="false">IF($C1813="","",N(①在庫CSV_発注日!$Z1809))</f>
        <v/>
      </c>
      <c r="I1813" s="37" t="str">
        <f aca="false">IF($C1813="","",SUMIFS(⑤減算マスタCSV!$L$2:$L$8001,⑤減算マスタCSV!$F$2:$F$8001,$C1813,⑤減算マスタCSV!$K$2:$K$8001,1))</f>
        <v/>
      </c>
      <c r="J1813" s="17" t="str">
        <f aca="false">IF($C1813="","",IFERROR(INDEX(⑤減算マスタCSV!$H$2:$H$8001,MATCH($C1813,⑤減算マスタCSV!$F$2:$F$8001,0)),1))</f>
        <v/>
      </c>
      <c r="K1813" s="17" t="str">
        <f aca="false">IF($C1813="","",MAX(1,IFERROR(INDEX(⑥商品照会CSV!$M$2:$M$3001,MATCH($C1813,⑥商品照会CSV!$A$2:$A$3001,0)),1)))</f>
        <v/>
      </c>
      <c r="L1813" s="40" t="str">
        <f aca="false">IF($C1813="","",IFERROR(INDEX(⑥商品照会CSV!$Q$2:$Q$3001,MATCH($C1813,⑥商品照会CSV!$A$2:$A$3001,0)),0))</f>
        <v/>
      </c>
      <c r="M1813" s="40" t="str">
        <f aca="false">IF($C1813="","",N($L1813)*N($K1813))</f>
        <v/>
      </c>
      <c r="N1813" s="17" t="str">
        <f aca="false">IF($C1813="","",MAX(1,IFERROR(INDEX(⑥商品照会CSV!$AK$2:$AK$3001,MATCH($C1813,⑥商品照会CSV!$A$2:$A$3001,0)),1)))</f>
        <v/>
      </c>
      <c r="O1813" s="12" t="str">
        <f aca="false">IF($C1813="","",IFERROR(IF(INDEX(⑥商品照会CSV!$AN$2:$AN$3001,MATCH($C1813,⑥商品照会CSV!$A$2:$A$3001,0))=1,"バラ",IF(INDEX(⑥商品照会CSV!$AM$2:$AM$3001,MATCH($C1813,⑥商品照会CSV!$A$2:$A$3001,0))=1,"中間包装","ケース")),"ケース"))</f>
        <v/>
      </c>
      <c r="P1813" s="18"/>
      <c r="Q1813" s="14"/>
      <c r="R1813" s="17" t="str">
        <f aca="false">IF($C1813="","",N($Q1813)*N($K1813))</f>
        <v/>
      </c>
    </row>
    <row r="1814" customFormat="false" ht="15" hidden="false" customHeight="false" outlineLevel="0" collapsed="false">
      <c r="B1814" s="12" t="n">
        <v>1809</v>
      </c>
      <c r="C1814" s="36" t="str">
        <f aca="false">IF(①在庫CSV_発注日!$M1810="","",①在庫CSV_発注日!$M1810&amp;"")</f>
        <v/>
      </c>
      <c r="D1814" s="12" t="str">
        <f aca="false">IF($C1814="","",①在庫CSV_発注日!$N1810)</f>
        <v/>
      </c>
      <c r="E1814" s="12" t="str">
        <f aca="false">IF($C1814="","",①在庫CSV_発注日!$H1810)</f>
        <v/>
      </c>
      <c r="F1814" s="12" t="str">
        <f aca="false">IF($C1814="","",①在庫CSV_発注日!$L1810)</f>
        <v/>
      </c>
      <c r="G1814" s="18"/>
      <c r="H1814" s="17" t="str">
        <f aca="false">IF($C1814="","",N(①在庫CSV_発注日!$Z1810))</f>
        <v/>
      </c>
      <c r="I1814" s="37" t="str">
        <f aca="false">IF($C1814="","",SUMIFS(⑤減算マスタCSV!$L$2:$L$8001,⑤減算マスタCSV!$F$2:$F$8001,$C1814,⑤減算マスタCSV!$K$2:$K$8001,1))</f>
        <v/>
      </c>
      <c r="J1814" s="17" t="str">
        <f aca="false">IF($C1814="","",IFERROR(INDEX(⑤減算マスタCSV!$H$2:$H$8001,MATCH($C1814,⑤減算マスタCSV!$F$2:$F$8001,0)),1))</f>
        <v/>
      </c>
      <c r="K1814" s="17" t="str">
        <f aca="false">IF($C1814="","",MAX(1,IFERROR(INDEX(⑥商品照会CSV!$M$2:$M$3001,MATCH($C1814,⑥商品照会CSV!$A$2:$A$3001,0)),1)))</f>
        <v/>
      </c>
      <c r="L1814" s="40" t="str">
        <f aca="false">IF($C1814="","",IFERROR(INDEX(⑥商品照会CSV!$Q$2:$Q$3001,MATCH($C1814,⑥商品照会CSV!$A$2:$A$3001,0)),0))</f>
        <v/>
      </c>
      <c r="M1814" s="40" t="str">
        <f aca="false">IF($C1814="","",N($L1814)*N($K1814))</f>
        <v/>
      </c>
      <c r="N1814" s="17" t="str">
        <f aca="false">IF($C1814="","",MAX(1,IFERROR(INDEX(⑥商品照会CSV!$AK$2:$AK$3001,MATCH($C1814,⑥商品照会CSV!$A$2:$A$3001,0)),1)))</f>
        <v/>
      </c>
      <c r="O1814" s="12" t="str">
        <f aca="false">IF($C1814="","",IFERROR(IF(INDEX(⑥商品照会CSV!$AN$2:$AN$3001,MATCH($C1814,⑥商品照会CSV!$A$2:$A$3001,0))=1,"バラ",IF(INDEX(⑥商品照会CSV!$AM$2:$AM$3001,MATCH($C1814,⑥商品照会CSV!$A$2:$A$3001,0))=1,"中間包装","ケース")),"ケース"))</f>
        <v/>
      </c>
      <c r="P1814" s="18"/>
      <c r="Q1814" s="14"/>
      <c r="R1814" s="17" t="str">
        <f aca="false">IF($C1814="","",N($Q1814)*N($K1814))</f>
        <v/>
      </c>
    </row>
    <row r="1815" customFormat="false" ht="15" hidden="false" customHeight="false" outlineLevel="0" collapsed="false">
      <c r="B1815" s="12" t="n">
        <v>1810</v>
      </c>
      <c r="C1815" s="36" t="str">
        <f aca="false">IF(①在庫CSV_発注日!$M1811="","",①在庫CSV_発注日!$M1811&amp;"")</f>
        <v/>
      </c>
      <c r="D1815" s="12" t="str">
        <f aca="false">IF($C1815="","",①在庫CSV_発注日!$N1811)</f>
        <v/>
      </c>
      <c r="E1815" s="12" t="str">
        <f aca="false">IF($C1815="","",①在庫CSV_発注日!$H1811)</f>
        <v/>
      </c>
      <c r="F1815" s="12" t="str">
        <f aca="false">IF($C1815="","",①在庫CSV_発注日!$L1811)</f>
        <v/>
      </c>
      <c r="G1815" s="18"/>
      <c r="H1815" s="17" t="str">
        <f aca="false">IF($C1815="","",N(①在庫CSV_発注日!$Z1811))</f>
        <v/>
      </c>
      <c r="I1815" s="37" t="str">
        <f aca="false">IF($C1815="","",SUMIFS(⑤減算マスタCSV!$L$2:$L$8001,⑤減算マスタCSV!$F$2:$F$8001,$C1815,⑤減算マスタCSV!$K$2:$K$8001,1))</f>
        <v/>
      </c>
      <c r="J1815" s="17" t="str">
        <f aca="false">IF($C1815="","",IFERROR(INDEX(⑤減算マスタCSV!$H$2:$H$8001,MATCH($C1815,⑤減算マスタCSV!$F$2:$F$8001,0)),1))</f>
        <v/>
      </c>
      <c r="K1815" s="17" t="str">
        <f aca="false">IF($C1815="","",MAX(1,IFERROR(INDEX(⑥商品照会CSV!$M$2:$M$3001,MATCH($C1815,⑥商品照会CSV!$A$2:$A$3001,0)),1)))</f>
        <v/>
      </c>
      <c r="L1815" s="40" t="str">
        <f aca="false">IF($C1815="","",IFERROR(INDEX(⑥商品照会CSV!$Q$2:$Q$3001,MATCH($C1815,⑥商品照会CSV!$A$2:$A$3001,0)),0))</f>
        <v/>
      </c>
      <c r="M1815" s="40" t="str">
        <f aca="false">IF($C1815="","",N($L1815)*N($K1815))</f>
        <v/>
      </c>
      <c r="N1815" s="17" t="str">
        <f aca="false">IF($C1815="","",MAX(1,IFERROR(INDEX(⑥商品照会CSV!$AK$2:$AK$3001,MATCH($C1815,⑥商品照会CSV!$A$2:$A$3001,0)),1)))</f>
        <v/>
      </c>
      <c r="O1815" s="12" t="str">
        <f aca="false">IF($C1815="","",IFERROR(IF(INDEX(⑥商品照会CSV!$AN$2:$AN$3001,MATCH($C1815,⑥商品照会CSV!$A$2:$A$3001,0))=1,"バラ",IF(INDEX(⑥商品照会CSV!$AM$2:$AM$3001,MATCH($C1815,⑥商品照会CSV!$A$2:$A$3001,0))=1,"中間包装","ケース")),"ケース"))</f>
        <v/>
      </c>
      <c r="P1815" s="18"/>
      <c r="Q1815" s="14"/>
      <c r="R1815" s="17" t="str">
        <f aca="false">IF($C1815="","",N($Q1815)*N($K1815))</f>
        <v/>
      </c>
    </row>
    <row r="1816" customFormat="false" ht="15" hidden="false" customHeight="false" outlineLevel="0" collapsed="false">
      <c r="B1816" s="12" t="n">
        <v>1811</v>
      </c>
      <c r="C1816" s="36" t="str">
        <f aca="false">IF(①在庫CSV_発注日!$M1812="","",①在庫CSV_発注日!$M1812&amp;"")</f>
        <v/>
      </c>
      <c r="D1816" s="12" t="str">
        <f aca="false">IF($C1816="","",①在庫CSV_発注日!$N1812)</f>
        <v/>
      </c>
      <c r="E1816" s="12" t="str">
        <f aca="false">IF($C1816="","",①在庫CSV_発注日!$H1812)</f>
        <v/>
      </c>
      <c r="F1816" s="12" t="str">
        <f aca="false">IF($C1816="","",①在庫CSV_発注日!$L1812)</f>
        <v/>
      </c>
      <c r="G1816" s="18"/>
      <c r="H1816" s="17" t="str">
        <f aca="false">IF($C1816="","",N(①在庫CSV_発注日!$Z1812))</f>
        <v/>
      </c>
      <c r="I1816" s="37" t="str">
        <f aca="false">IF($C1816="","",SUMIFS(⑤減算マスタCSV!$L$2:$L$8001,⑤減算マスタCSV!$F$2:$F$8001,$C1816,⑤減算マスタCSV!$K$2:$K$8001,1))</f>
        <v/>
      </c>
      <c r="J1816" s="17" t="str">
        <f aca="false">IF($C1816="","",IFERROR(INDEX(⑤減算マスタCSV!$H$2:$H$8001,MATCH($C1816,⑤減算マスタCSV!$F$2:$F$8001,0)),1))</f>
        <v/>
      </c>
      <c r="K1816" s="17" t="str">
        <f aca="false">IF($C1816="","",MAX(1,IFERROR(INDEX(⑥商品照会CSV!$M$2:$M$3001,MATCH($C1816,⑥商品照会CSV!$A$2:$A$3001,0)),1)))</f>
        <v/>
      </c>
      <c r="L1816" s="40" t="str">
        <f aca="false">IF($C1816="","",IFERROR(INDEX(⑥商品照会CSV!$Q$2:$Q$3001,MATCH($C1816,⑥商品照会CSV!$A$2:$A$3001,0)),0))</f>
        <v/>
      </c>
      <c r="M1816" s="40" t="str">
        <f aca="false">IF($C1816="","",N($L1816)*N($K1816))</f>
        <v/>
      </c>
      <c r="N1816" s="17" t="str">
        <f aca="false">IF($C1816="","",MAX(1,IFERROR(INDEX(⑥商品照会CSV!$AK$2:$AK$3001,MATCH($C1816,⑥商品照会CSV!$A$2:$A$3001,0)),1)))</f>
        <v/>
      </c>
      <c r="O1816" s="12" t="str">
        <f aca="false">IF($C1816="","",IFERROR(IF(INDEX(⑥商品照会CSV!$AN$2:$AN$3001,MATCH($C1816,⑥商品照会CSV!$A$2:$A$3001,0))=1,"バラ",IF(INDEX(⑥商品照会CSV!$AM$2:$AM$3001,MATCH($C1816,⑥商品照会CSV!$A$2:$A$3001,0))=1,"中間包装","ケース")),"ケース"))</f>
        <v/>
      </c>
      <c r="P1816" s="18"/>
      <c r="Q1816" s="14"/>
      <c r="R1816" s="17" t="str">
        <f aca="false">IF($C1816="","",N($Q1816)*N($K1816))</f>
        <v/>
      </c>
    </row>
    <row r="1817" customFormat="false" ht="15" hidden="false" customHeight="false" outlineLevel="0" collapsed="false">
      <c r="B1817" s="12" t="n">
        <v>1812</v>
      </c>
      <c r="C1817" s="36" t="str">
        <f aca="false">IF(①在庫CSV_発注日!$M1813="","",①在庫CSV_発注日!$M1813&amp;"")</f>
        <v/>
      </c>
      <c r="D1817" s="12" t="str">
        <f aca="false">IF($C1817="","",①在庫CSV_発注日!$N1813)</f>
        <v/>
      </c>
      <c r="E1817" s="12" t="str">
        <f aca="false">IF($C1817="","",①在庫CSV_発注日!$H1813)</f>
        <v/>
      </c>
      <c r="F1817" s="12" t="str">
        <f aca="false">IF($C1817="","",①在庫CSV_発注日!$L1813)</f>
        <v/>
      </c>
      <c r="G1817" s="18"/>
      <c r="H1817" s="17" t="str">
        <f aca="false">IF($C1817="","",N(①在庫CSV_発注日!$Z1813))</f>
        <v/>
      </c>
      <c r="I1817" s="37" t="str">
        <f aca="false">IF($C1817="","",SUMIFS(⑤減算マスタCSV!$L$2:$L$8001,⑤減算マスタCSV!$F$2:$F$8001,$C1817,⑤減算マスタCSV!$K$2:$K$8001,1))</f>
        <v/>
      </c>
      <c r="J1817" s="17" t="str">
        <f aca="false">IF($C1817="","",IFERROR(INDEX(⑤減算マスタCSV!$H$2:$H$8001,MATCH($C1817,⑤減算マスタCSV!$F$2:$F$8001,0)),1))</f>
        <v/>
      </c>
      <c r="K1817" s="17" t="str">
        <f aca="false">IF($C1817="","",MAX(1,IFERROR(INDEX(⑥商品照会CSV!$M$2:$M$3001,MATCH($C1817,⑥商品照会CSV!$A$2:$A$3001,0)),1)))</f>
        <v/>
      </c>
      <c r="L1817" s="40" t="str">
        <f aca="false">IF($C1817="","",IFERROR(INDEX(⑥商品照会CSV!$Q$2:$Q$3001,MATCH($C1817,⑥商品照会CSV!$A$2:$A$3001,0)),0))</f>
        <v/>
      </c>
      <c r="M1817" s="40" t="str">
        <f aca="false">IF($C1817="","",N($L1817)*N($K1817))</f>
        <v/>
      </c>
      <c r="N1817" s="17" t="str">
        <f aca="false">IF($C1817="","",MAX(1,IFERROR(INDEX(⑥商品照会CSV!$AK$2:$AK$3001,MATCH($C1817,⑥商品照会CSV!$A$2:$A$3001,0)),1)))</f>
        <v/>
      </c>
      <c r="O1817" s="12" t="str">
        <f aca="false">IF($C1817="","",IFERROR(IF(INDEX(⑥商品照会CSV!$AN$2:$AN$3001,MATCH($C1817,⑥商品照会CSV!$A$2:$A$3001,0))=1,"バラ",IF(INDEX(⑥商品照会CSV!$AM$2:$AM$3001,MATCH($C1817,⑥商品照会CSV!$A$2:$A$3001,0))=1,"中間包装","ケース")),"ケース"))</f>
        <v/>
      </c>
      <c r="P1817" s="18"/>
      <c r="Q1817" s="14"/>
      <c r="R1817" s="17" t="str">
        <f aca="false">IF($C1817="","",N($Q1817)*N($K1817))</f>
        <v/>
      </c>
    </row>
    <row r="1818" customFormat="false" ht="15" hidden="false" customHeight="false" outlineLevel="0" collapsed="false">
      <c r="B1818" s="12" t="n">
        <v>1813</v>
      </c>
      <c r="C1818" s="36" t="str">
        <f aca="false">IF(①在庫CSV_発注日!$M1814="","",①在庫CSV_発注日!$M1814&amp;"")</f>
        <v/>
      </c>
      <c r="D1818" s="12" t="str">
        <f aca="false">IF($C1818="","",①在庫CSV_発注日!$N1814)</f>
        <v/>
      </c>
      <c r="E1818" s="12" t="str">
        <f aca="false">IF($C1818="","",①在庫CSV_発注日!$H1814)</f>
        <v/>
      </c>
      <c r="F1818" s="12" t="str">
        <f aca="false">IF($C1818="","",①在庫CSV_発注日!$L1814)</f>
        <v/>
      </c>
      <c r="G1818" s="18"/>
      <c r="H1818" s="17" t="str">
        <f aca="false">IF($C1818="","",N(①在庫CSV_発注日!$Z1814))</f>
        <v/>
      </c>
      <c r="I1818" s="37" t="str">
        <f aca="false">IF($C1818="","",SUMIFS(⑤減算マスタCSV!$L$2:$L$8001,⑤減算マスタCSV!$F$2:$F$8001,$C1818,⑤減算マスタCSV!$K$2:$K$8001,1))</f>
        <v/>
      </c>
      <c r="J1818" s="17" t="str">
        <f aca="false">IF($C1818="","",IFERROR(INDEX(⑤減算マスタCSV!$H$2:$H$8001,MATCH($C1818,⑤減算マスタCSV!$F$2:$F$8001,0)),1))</f>
        <v/>
      </c>
      <c r="K1818" s="17" t="str">
        <f aca="false">IF($C1818="","",MAX(1,IFERROR(INDEX(⑥商品照会CSV!$M$2:$M$3001,MATCH($C1818,⑥商品照会CSV!$A$2:$A$3001,0)),1)))</f>
        <v/>
      </c>
      <c r="L1818" s="40" t="str">
        <f aca="false">IF($C1818="","",IFERROR(INDEX(⑥商品照会CSV!$Q$2:$Q$3001,MATCH($C1818,⑥商品照会CSV!$A$2:$A$3001,0)),0))</f>
        <v/>
      </c>
      <c r="M1818" s="40" t="str">
        <f aca="false">IF($C1818="","",N($L1818)*N($K1818))</f>
        <v/>
      </c>
      <c r="N1818" s="17" t="str">
        <f aca="false">IF($C1818="","",MAX(1,IFERROR(INDEX(⑥商品照会CSV!$AK$2:$AK$3001,MATCH($C1818,⑥商品照会CSV!$A$2:$A$3001,0)),1)))</f>
        <v/>
      </c>
      <c r="O1818" s="12" t="str">
        <f aca="false">IF($C1818="","",IFERROR(IF(INDEX(⑥商品照会CSV!$AN$2:$AN$3001,MATCH($C1818,⑥商品照会CSV!$A$2:$A$3001,0))=1,"バラ",IF(INDEX(⑥商品照会CSV!$AM$2:$AM$3001,MATCH($C1818,⑥商品照会CSV!$A$2:$A$3001,0))=1,"中間包装","ケース")),"ケース"))</f>
        <v/>
      </c>
      <c r="P1818" s="18"/>
      <c r="Q1818" s="14"/>
      <c r="R1818" s="17" t="str">
        <f aca="false">IF($C1818="","",N($Q1818)*N($K1818))</f>
        <v/>
      </c>
    </row>
    <row r="1819" customFormat="false" ht="15" hidden="false" customHeight="false" outlineLevel="0" collapsed="false">
      <c r="B1819" s="12" t="n">
        <v>1814</v>
      </c>
      <c r="C1819" s="36" t="str">
        <f aca="false">IF(①在庫CSV_発注日!$M1815="","",①在庫CSV_発注日!$M1815&amp;"")</f>
        <v/>
      </c>
      <c r="D1819" s="12" t="str">
        <f aca="false">IF($C1819="","",①在庫CSV_発注日!$N1815)</f>
        <v/>
      </c>
      <c r="E1819" s="12" t="str">
        <f aca="false">IF($C1819="","",①在庫CSV_発注日!$H1815)</f>
        <v/>
      </c>
      <c r="F1819" s="12" t="str">
        <f aca="false">IF($C1819="","",①在庫CSV_発注日!$L1815)</f>
        <v/>
      </c>
      <c r="G1819" s="18"/>
      <c r="H1819" s="17" t="str">
        <f aca="false">IF($C1819="","",N(①在庫CSV_発注日!$Z1815))</f>
        <v/>
      </c>
      <c r="I1819" s="37" t="str">
        <f aca="false">IF($C1819="","",SUMIFS(⑤減算マスタCSV!$L$2:$L$8001,⑤減算マスタCSV!$F$2:$F$8001,$C1819,⑤減算マスタCSV!$K$2:$K$8001,1))</f>
        <v/>
      </c>
      <c r="J1819" s="17" t="str">
        <f aca="false">IF($C1819="","",IFERROR(INDEX(⑤減算マスタCSV!$H$2:$H$8001,MATCH($C1819,⑤減算マスタCSV!$F$2:$F$8001,0)),1))</f>
        <v/>
      </c>
      <c r="K1819" s="17" t="str">
        <f aca="false">IF($C1819="","",MAX(1,IFERROR(INDEX(⑥商品照会CSV!$M$2:$M$3001,MATCH($C1819,⑥商品照会CSV!$A$2:$A$3001,0)),1)))</f>
        <v/>
      </c>
      <c r="L1819" s="40" t="str">
        <f aca="false">IF($C1819="","",IFERROR(INDEX(⑥商品照会CSV!$Q$2:$Q$3001,MATCH($C1819,⑥商品照会CSV!$A$2:$A$3001,0)),0))</f>
        <v/>
      </c>
      <c r="M1819" s="40" t="str">
        <f aca="false">IF($C1819="","",N($L1819)*N($K1819))</f>
        <v/>
      </c>
      <c r="N1819" s="17" t="str">
        <f aca="false">IF($C1819="","",MAX(1,IFERROR(INDEX(⑥商品照会CSV!$AK$2:$AK$3001,MATCH($C1819,⑥商品照会CSV!$A$2:$A$3001,0)),1)))</f>
        <v/>
      </c>
      <c r="O1819" s="12" t="str">
        <f aca="false">IF($C1819="","",IFERROR(IF(INDEX(⑥商品照会CSV!$AN$2:$AN$3001,MATCH($C1819,⑥商品照会CSV!$A$2:$A$3001,0))=1,"バラ",IF(INDEX(⑥商品照会CSV!$AM$2:$AM$3001,MATCH($C1819,⑥商品照会CSV!$A$2:$A$3001,0))=1,"中間包装","ケース")),"ケース"))</f>
        <v/>
      </c>
      <c r="P1819" s="18"/>
      <c r="Q1819" s="14"/>
      <c r="R1819" s="17" t="str">
        <f aca="false">IF($C1819="","",N($Q1819)*N($K1819))</f>
        <v/>
      </c>
    </row>
    <row r="1820" customFormat="false" ht="15" hidden="false" customHeight="false" outlineLevel="0" collapsed="false">
      <c r="B1820" s="12" t="n">
        <v>1815</v>
      </c>
      <c r="C1820" s="36" t="str">
        <f aca="false">IF(①在庫CSV_発注日!$M1816="","",①在庫CSV_発注日!$M1816&amp;"")</f>
        <v/>
      </c>
      <c r="D1820" s="12" t="str">
        <f aca="false">IF($C1820="","",①在庫CSV_発注日!$N1816)</f>
        <v/>
      </c>
      <c r="E1820" s="12" t="str">
        <f aca="false">IF($C1820="","",①在庫CSV_発注日!$H1816)</f>
        <v/>
      </c>
      <c r="F1820" s="12" t="str">
        <f aca="false">IF($C1820="","",①在庫CSV_発注日!$L1816)</f>
        <v/>
      </c>
      <c r="G1820" s="18"/>
      <c r="H1820" s="17" t="str">
        <f aca="false">IF($C1820="","",N(①在庫CSV_発注日!$Z1816))</f>
        <v/>
      </c>
      <c r="I1820" s="37" t="str">
        <f aca="false">IF($C1820="","",SUMIFS(⑤減算マスタCSV!$L$2:$L$8001,⑤減算マスタCSV!$F$2:$F$8001,$C1820,⑤減算マスタCSV!$K$2:$K$8001,1))</f>
        <v/>
      </c>
      <c r="J1820" s="17" t="str">
        <f aca="false">IF($C1820="","",IFERROR(INDEX(⑤減算マスタCSV!$H$2:$H$8001,MATCH($C1820,⑤減算マスタCSV!$F$2:$F$8001,0)),1))</f>
        <v/>
      </c>
      <c r="K1820" s="17" t="str">
        <f aca="false">IF($C1820="","",MAX(1,IFERROR(INDEX(⑥商品照会CSV!$M$2:$M$3001,MATCH($C1820,⑥商品照会CSV!$A$2:$A$3001,0)),1)))</f>
        <v/>
      </c>
      <c r="L1820" s="40" t="str">
        <f aca="false">IF($C1820="","",IFERROR(INDEX(⑥商品照会CSV!$Q$2:$Q$3001,MATCH($C1820,⑥商品照会CSV!$A$2:$A$3001,0)),0))</f>
        <v/>
      </c>
      <c r="M1820" s="40" t="str">
        <f aca="false">IF($C1820="","",N($L1820)*N($K1820))</f>
        <v/>
      </c>
      <c r="N1820" s="17" t="str">
        <f aca="false">IF($C1820="","",MAX(1,IFERROR(INDEX(⑥商品照会CSV!$AK$2:$AK$3001,MATCH($C1820,⑥商品照会CSV!$A$2:$A$3001,0)),1)))</f>
        <v/>
      </c>
      <c r="O1820" s="12" t="str">
        <f aca="false">IF($C1820="","",IFERROR(IF(INDEX(⑥商品照会CSV!$AN$2:$AN$3001,MATCH($C1820,⑥商品照会CSV!$A$2:$A$3001,0))=1,"バラ",IF(INDEX(⑥商品照会CSV!$AM$2:$AM$3001,MATCH($C1820,⑥商品照会CSV!$A$2:$A$3001,0))=1,"中間包装","ケース")),"ケース"))</f>
        <v/>
      </c>
      <c r="P1820" s="18"/>
      <c r="Q1820" s="14"/>
      <c r="R1820" s="17" t="str">
        <f aca="false">IF($C1820="","",N($Q1820)*N($K1820))</f>
        <v/>
      </c>
    </row>
    <row r="1821" customFormat="false" ht="15" hidden="false" customHeight="false" outlineLevel="0" collapsed="false">
      <c r="B1821" s="12" t="n">
        <v>1816</v>
      </c>
      <c r="C1821" s="36" t="str">
        <f aca="false">IF(①在庫CSV_発注日!$M1817="","",①在庫CSV_発注日!$M1817&amp;"")</f>
        <v/>
      </c>
      <c r="D1821" s="12" t="str">
        <f aca="false">IF($C1821="","",①在庫CSV_発注日!$N1817)</f>
        <v/>
      </c>
      <c r="E1821" s="12" t="str">
        <f aca="false">IF($C1821="","",①在庫CSV_発注日!$H1817)</f>
        <v/>
      </c>
      <c r="F1821" s="12" t="str">
        <f aca="false">IF($C1821="","",①在庫CSV_発注日!$L1817)</f>
        <v/>
      </c>
      <c r="G1821" s="18"/>
      <c r="H1821" s="17" t="str">
        <f aca="false">IF($C1821="","",N(①在庫CSV_発注日!$Z1817))</f>
        <v/>
      </c>
      <c r="I1821" s="37" t="str">
        <f aca="false">IF($C1821="","",SUMIFS(⑤減算マスタCSV!$L$2:$L$8001,⑤減算マスタCSV!$F$2:$F$8001,$C1821,⑤減算マスタCSV!$K$2:$K$8001,1))</f>
        <v/>
      </c>
      <c r="J1821" s="17" t="str">
        <f aca="false">IF($C1821="","",IFERROR(INDEX(⑤減算マスタCSV!$H$2:$H$8001,MATCH($C1821,⑤減算マスタCSV!$F$2:$F$8001,0)),1))</f>
        <v/>
      </c>
      <c r="K1821" s="17" t="str">
        <f aca="false">IF($C1821="","",MAX(1,IFERROR(INDEX(⑥商品照会CSV!$M$2:$M$3001,MATCH($C1821,⑥商品照会CSV!$A$2:$A$3001,0)),1)))</f>
        <v/>
      </c>
      <c r="L1821" s="40" t="str">
        <f aca="false">IF($C1821="","",IFERROR(INDEX(⑥商品照会CSV!$Q$2:$Q$3001,MATCH($C1821,⑥商品照会CSV!$A$2:$A$3001,0)),0))</f>
        <v/>
      </c>
      <c r="M1821" s="40" t="str">
        <f aca="false">IF($C1821="","",N($L1821)*N($K1821))</f>
        <v/>
      </c>
      <c r="N1821" s="17" t="str">
        <f aca="false">IF($C1821="","",MAX(1,IFERROR(INDEX(⑥商品照会CSV!$AK$2:$AK$3001,MATCH($C1821,⑥商品照会CSV!$A$2:$A$3001,0)),1)))</f>
        <v/>
      </c>
      <c r="O1821" s="12" t="str">
        <f aca="false">IF($C1821="","",IFERROR(IF(INDEX(⑥商品照会CSV!$AN$2:$AN$3001,MATCH($C1821,⑥商品照会CSV!$A$2:$A$3001,0))=1,"バラ",IF(INDEX(⑥商品照会CSV!$AM$2:$AM$3001,MATCH($C1821,⑥商品照会CSV!$A$2:$A$3001,0))=1,"中間包装","ケース")),"ケース"))</f>
        <v/>
      </c>
      <c r="P1821" s="18"/>
      <c r="Q1821" s="14"/>
      <c r="R1821" s="17" t="str">
        <f aca="false">IF($C1821="","",N($Q1821)*N($K1821))</f>
        <v/>
      </c>
    </row>
    <row r="1822" customFormat="false" ht="15" hidden="false" customHeight="false" outlineLevel="0" collapsed="false">
      <c r="B1822" s="12" t="n">
        <v>1817</v>
      </c>
      <c r="C1822" s="36" t="str">
        <f aca="false">IF(①在庫CSV_発注日!$M1818="","",①在庫CSV_発注日!$M1818&amp;"")</f>
        <v/>
      </c>
      <c r="D1822" s="12" t="str">
        <f aca="false">IF($C1822="","",①在庫CSV_発注日!$N1818)</f>
        <v/>
      </c>
      <c r="E1822" s="12" t="str">
        <f aca="false">IF($C1822="","",①在庫CSV_発注日!$H1818)</f>
        <v/>
      </c>
      <c r="F1822" s="12" t="str">
        <f aca="false">IF($C1822="","",①在庫CSV_発注日!$L1818)</f>
        <v/>
      </c>
      <c r="G1822" s="18"/>
      <c r="H1822" s="17" t="str">
        <f aca="false">IF($C1822="","",N(①在庫CSV_発注日!$Z1818))</f>
        <v/>
      </c>
      <c r="I1822" s="37" t="str">
        <f aca="false">IF($C1822="","",SUMIFS(⑤減算マスタCSV!$L$2:$L$8001,⑤減算マスタCSV!$F$2:$F$8001,$C1822,⑤減算マスタCSV!$K$2:$K$8001,1))</f>
        <v/>
      </c>
      <c r="J1822" s="17" t="str">
        <f aca="false">IF($C1822="","",IFERROR(INDEX(⑤減算マスタCSV!$H$2:$H$8001,MATCH($C1822,⑤減算マスタCSV!$F$2:$F$8001,0)),1))</f>
        <v/>
      </c>
      <c r="K1822" s="17" t="str">
        <f aca="false">IF($C1822="","",MAX(1,IFERROR(INDEX(⑥商品照会CSV!$M$2:$M$3001,MATCH($C1822,⑥商品照会CSV!$A$2:$A$3001,0)),1)))</f>
        <v/>
      </c>
      <c r="L1822" s="40" t="str">
        <f aca="false">IF($C1822="","",IFERROR(INDEX(⑥商品照会CSV!$Q$2:$Q$3001,MATCH($C1822,⑥商品照会CSV!$A$2:$A$3001,0)),0))</f>
        <v/>
      </c>
      <c r="M1822" s="40" t="str">
        <f aca="false">IF($C1822="","",N($L1822)*N($K1822))</f>
        <v/>
      </c>
      <c r="N1822" s="17" t="str">
        <f aca="false">IF($C1822="","",MAX(1,IFERROR(INDEX(⑥商品照会CSV!$AK$2:$AK$3001,MATCH($C1822,⑥商品照会CSV!$A$2:$A$3001,0)),1)))</f>
        <v/>
      </c>
      <c r="O1822" s="12" t="str">
        <f aca="false">IF($C1822="","",IFERROR(IF(INDEX(⑥商品照会CSV!$AN$2:$AN$3001,MATCH($C1822,⑥商品照会CSV!$A$2:$A$3001,0))=1,"バラ",IF(INDEX(⑥商品照会CSV!$AM$2:$AM$3001,MATCH($C1822,⑥商品照会CSV!$A$2:$A$3001,0))=1,"中間包装","ケース")),"ケース"))</f>
        <v/>
      </c>
      <c r="P1822" s="18"/>
      <c r="Q1822" s="14"/>
      <c r="R1822" s="17" t="str">
        <f aca="false">IF($C1822="","",N($Q1822)*N($K1822))</f>
        <v/>
      </c>
    </row>
    <row r="1823" customFormat="false" ht="15" hidden="false" customHeight="false" outlineLevel="0" collapsed="false">
      <c r="B1823" s="12" t="n">
        <v>1818</v>
      </c>
      <c r="C1823" s="36" t="str">
        <f aca="false">IF(①在庫CSV_発注日!$M1819="","",①在庫CSV_発注日!$M1819&amp;"")</f>
        <v/>
      </c>
      <c r="D1823" s="12" t="str">
        <f aca="false">IF($C1823="","",①在庫CSV_発注日!$N1819)</f>
        <v/>
      </c>
      <c r="E1823" s="12" t="str">
        <f aca="false">IF($C1823="","",①在庫CSV_発注日!$H1819)</f>
        <v/>
      </c>
      <c r="F1823" s="12" t="str">
        <f aca="false">IF($C1823="","",①在庫CSV_発注日!$L1819)</f>
        <v/>
      </c>
      <c r="G1823" s="18"/>
      <c r="H1823" s="17" t="str">
        <f aca="false">IF($C1823="","",N(①在庫CSV_発注日!$Z1819))</f>
        <v/>
      </c>
      <c r="I1823" s="37" t="str">
        <f aca="false">IF($C1823="","",SUMIFS(⑤減算マスタCSV!$L$2:$L$8001,⑤減算マスタCSV!$F$2:$F$8001,$C1823,⑤減算マスタCSV!$K$2:$K$8001,1))</f>
        <v/>
      </c>
      <c r="J1823" s="17" t="str">
        <f aca="false">IF($C1823="","",IFERROR(INDEX(⑤減算マスタCSV!$H$2:$H$8001,MATCH($C1823,⑤減算マスタCSV!$F$2:$F$8001,0)),1))</f>
        <v/>
      </c>
      <c r="K1823" s="17" t="str">
        <f aca="false">IF($C1823="","",MAX(1,IFERROR(INDEX(⑥商品照会CSV!$M$2:$M$3001,MATCH($C1823,⑥商品照会CSV!$A$2:$A$3001,0)),1)))</f>
        <v/>
      </c>
      <c r="L1823" s="40" t="str">
        <f aca="false">IF($C1823="","",IFERROR(INDEX(⑥商品照会CSV!$Q$2:$Q$3001,MATCH($C1823,⑥商品照会CSV!$A$2:$A$3001,0)),0))</f>
        <v/>
      </c>
      <c r="M1823" s="40" t="str">
        <f aca="false">IF($C1823="","",N($L1823)*N($K1823))</f>
        <v/>
      </c>
      <c r="N1823" s="17" t="str">
        <f aca="false">IF($C1823="","",MAX(1,IFERROR(INDEX(⑥商品照会CSV!$AK$2:$AK$3001,MATCH($C1823,⑥商品照会CSV!$A$2:$A$3001,0)),1)))</f>
        <v/>
      </c>
      <c r="O1823" s="12" t="str">
        <f aca="false">IF($C1823="","",IFERROR(IF(INDEX(⑥商品照会CSV!$AN$2:$AN$3001,MATCH($C1823,⑥商品照会CSV!$A$2:$A$3001,0))=1,"バラ",IF(INDEX(⑥商品照会CSV!$AM$2:$AM$3001,MATCH($C1823,⑥商品照会CSV!$A$2:$A$3001,0))=1,"中間包装","ケース")),"ケース"))</f>
        <v/>
      </c>
      <c r="P1823" s="18"/>
      <c r="Q1823" s="14"/>
      <c r="R1823" s="17" t="str">
        <f aca="false">IF($C1823="","",N($Q1823)*N($K1823))</f>
        <v/>
      </c>
    </row>
    <row r="1824" customFormat="false" ht="15" hidden="false" customHeight="false" outlineLevel="0" collapsed="false">
      <c r="B1824" s="12" t="n">
        <v>1819</v>
      </c>
      <c r="C1824" s="36" t="str">
        <f aca="false">IF(①在庫CSV_発注日!$M1820="","",①在庫CSV_発注日!$M1820&amp;"")</f>
        <v/>
      </c>
      <c r="D1824" s="12" t="str">
        <f aca="false">IF($C1824="","",①在庫CSV_発注日!$N1820)</f>
        <v/>
      </c>
      <c r="E1824" s="12" t="str">
        <f aca="false">IF($C1824="","",①在庫CSV_発注日!$H1820)</f>
        <v/>
      </c>
      <c r="F1824" s="12" t="str">
        <f aca="false">IF($C1824="","",①在庫CSV_発注日!$L1820)</f>
        <v/>
      </c>
      <c r="G1824" s="18"/>
      <c r="H1824" s="17" t="str">
        <f aca="false">IF($C1824="","",N(①在庫CSV_発注日!$Z1820))</f>
        <v/>
      </c>
      <c r="I1824" s="37" t="str">
        <f aca="false">IF($C1824="","",SUMIFS(⑤減算マスタCSV!$L$2:$L$8001,⑤減算マスタCSV!$F$2:$F$8001,$C1824,⑤減算マスタCSV!$K$2:$K$8001,1))</f>
        <v/>
      </c>
      <c r="J1824" s="17" t="str">
        <f aca="false">IF($C1824="","",IFERROR(INDEX(⑤減算マスタCSV!$H$2:$H$8001,MATCH($C1824,⑤減算マスタCSV!$F$2:$F$8001,0)),1))</f>
        <v/>
      </c>
      <c r="K1824" s="17" t="str">
        <f aca="false">IF($C1824="","",MAX(1,IFERROR(INDEX(⑥商品照会CSV!$M$2:$M$3001,MATCH($C1824,⑥商品照会CSV!$A$2:$A$3001,0)),1)))</f>
        <v/>
      </c>
      <c r="L1824" s="40" t="str">
        <f aca="false">IF($C1824="","",IFERROR(INDEX(⑥商品照会CSV!$Q$2:$Q$3001,MATCH($C1824,⑥商品照会CSV!$A$2:$A$3001,0)),0))</f>
        <v/>
      </c>
      <c r="M1824" s="40" t="str">
        <f aca="false">IF($C1824="","",N($L1824)*N($K1824))</f>
        <v/>
      </c>
      <c r="N1824" s="17" t="str">
        <f aca="false">IF($C1824="","",MAX(1,IFERROR(INDEX(⑥商品照会CSV!$AK$2:$AK$3001,MATCH($C1824,⑥商品照会CSV!$A$2:$A$3001,0)),1)))</f>
        <v/>
      </c>
      <c r="O1824" s="12" t="str">
        <f aca="false">IF($C1824="","",IFERROR(IF(INDEX(⑥商品照会CSV!$AN$2:$AN$3001,MATCH($C1824,⑥商品照会CSV!$A$2:$A$3001,0))=1,"バラ",IF(INDEX(⑥商品照会CSV!$AM$2:$AM$3001,MATCH($C1824,⑥商品照会CSV!$A$2:$A$3001,0))=1,"中間包装","ケース")),"ケース"))</f>
        <v/>
      </c>
      <c r="P1824" s="18"/>
      <c r="Q1824" s="14"/>
      <c r="R1824" s="17" t="str">
        <f aca="false">IF($C1824="","",N($Q1824)*N($K1824))</f>
        <v/>
      </c>
    </row>
    <row r="1825" customFormat="false" ht="15" hidden="false" customHeight="false" outlineLevel="0" collapsed="false">
      <c r="B1825" s="12" t="n">
        <v>1820</v>
      </c>
      <c r="C1825" s="36" t="str">
        <f aca="false">IF(①在庫CSV_発注日!$M1821="","",①在庫CSV_発注日!$M1821&amp;"")</f>
        <v/>
      </c>
      <c r="D1825" s="12" t="str">
        <f aca="false">IF($C1825="","",①在庫CSV_発注日!$N1821)</f>
        <v/>
      </c>
      <c r="E1825" s="12" t="str">
        <f aca="false">IF($C1825="","",①在庫CSV_発注日!$H1821)</f>
        <v/>
      </c>
      <c r="F1825" s="12" t="str">
        <f aca="false">IF($C1825="","",①在庫CSV_発注日!$L1821)</f>
        <v/>
      </c>
      <c r="G1825" s="18"/>
      <c r="H1825" s="17" t="str">
        <f aca="false">IF($C1825="","",N(①在庫CSV_発注日!$Z1821))</f>
        <v/>
      </c>
      <c r="I1825" s="37" t="str">
        <f aca="false">IF($C1825="","",SUMIFS(⑤減算マスタCSV!$L$2:$L$8001,⑤減算マスタCSV!$F$2:$F$8001,$C1825,⑤減算マスタCSV!$K$2:$K$8001,1))</f>
        <v/>
      </c>
      <c r="J1825" s="17" t="str">
        <f aca="false">IF($C1825="","",IFERROR(INDEX(⑤減算マスタCSV!$H$2:$H$8001,MATCH($C1825,⑤減算マスタCSV!$F$2:$F$8001,0)),1))</f>
        <v/>
      </c>
      <c r="K1825" s="17" t="str">
        <f aca="false">IF($C1825="","",MAX(1,IFERROR(INDEX(⑥商品照会CSV!$M$2:$M$3001,MATCH($C1825,⑥商品照会CSV!$A$2:$A$3001,0)),1)))</f>
        <v/>
      </c>
      <c r="L1825" s="40" t="str">
        <f aca="false">IF($C1825="","",IFERROR(INDEX(⑥商品照会CSV!$Q$2:$Q$3001,MATCH($C1825,⑥商品照会CSV!$A$2:$A$3001,0)),0))</f>
        <v/>
      </c>
      <c r="M1825" s="40" t="str">
        <f aca="false">IF($C1825="","",N($L1825)*N($K1825))</f>
        <v/>
      </c>
      <c r="N1825" s="17" t="str">
        <f aca="false">IF($C1825="","",MAX(1,IFERROR(INDEX(⑥商品照会CSV!$AK$2:$AK$3001,MATCH($C1825,⑥商品照会CSV!$A$2:$A$3001,0)),1)))</f>
        <v/>
      </c>
      <c r="O1825" s="12" t="str">
        <f aca="false">IF($C1825="","",IFERROR(IF(INDEX(⑥商品照会CSV!$AN$2:$AN$3001,MATCH($C1825,⑥商品照会CSV!$A$2:$A$3001,0))=1,"バラ",IF(INDEX(⑥商品照会CSV!$AM$2:$AM$3001,MATCH($C1825,⑥商品照会CSV!$A$2:$A$3001,0))=1,"中間包装","ケース")),"ケース"))</f>
        <v/>
      </c>
      <c r="P1825" s="18"/>
      <c r="Q1825" s="14"/>
      <c r="R1825" s="17" t="str">
        <f aca="false">IF($C1825="","",N($Q1825)*N($K1825))</f>
        <v/>
      </c>
    </row>
    <row r="1826" customFormat="false" ht="15" hidden="false" customHeight="false" outlineLevel="0" collapsed="false">
      <c r="B1826" s="12" t="n">
        <v>1821</v>
      </c>
      <c r="C1826" s="36" t="str">
        <f aca="false">IF(①在庫CSV_発注日!$M1822="","",①在庫CSV_発注日!$M1822&amp;"")</f>
        <v/>
      </c>
      <c r="D1826" s="12" t="str">
        <f aca="false">IF($C1826="","",①在庫CSV_発注日!$N1822)</f>
        <v/>
      </c>
      <c r="E1826" s="12" t="str">
        <f aca="false">IF($C1826="","",①在庫CSV_発注日!$H1822)</f>
        <v/>
      </c>
      <c r="F1826" s="12" t="str">
        <f aca="false">IF($C1826="","",①在庫CSV_発注日!$L1822)</f>
        <v/>
      </c>
      <c r="G1826" s="18"/>
      <c r="H1826" s="17" t="str">
        <f aca="false">IF($C1826="","",N(①在庫CSV_発注日!$Z1822))</f>
        <v/>
      </c>
      <c r="I1826" s="37" t="str">
        <f aca="false">IF($C1826="","",SUMIFS(⑤減算マスタCSV!$L$2:$L$8001,⑤減算マスタCSV!$F$2:$F$8001,$C1826,⑤減算マスタCSV!$K$2:$K$8001,1))</f>
        <v/>
      </c>
      <c r="J1826" s="17" t="str">
        <f aca="false">IF($C1826="","",IFERROR(INDEX(⑤減算マスタCSV!$H$2:$H$8001,MATCH($C1826,⑤減算マスタCSV!$F$2:$F$8001,0)),1))</f>
        <v/>
      </c>
      <c r="K1826" s="17" t="str">
        <f aca="false">IF($C1826="","",MAX(1,IFERROR(INDEX(⑥商品照会CSV!$M$2:$M$3001,MATCH($C1826,⑥商品照会CSV!$A$2:$A$3001,0)),1)))</f>
        <v/>
      </c>
      <c r="L1826" s="40" t="str">
        <f aca="false">IF($C1826="","",IFERROR(INDEX(⑥商品照会CSV!$Q$2:$Q$3001,MATCH($C1826,⑥商品照会CSV!$A$2:$A$3001,0)),0))</f>
        <v/>
      </c>
      <c r="M1826" s="40" t="str">
        <f aca="false">IF($C1826="","",N($L1826)*N($K1826))</f>
        <v/>
      </c>
      <c r="N1826" s="17" t="str">
        <f aca="false">IF($C1826="","",MAX(1,IFERROR(INDEX(⑥商品照会CSV!$AK$2:$AK$3001,MATCH($C1826,⑥商品照会CSV!$A$2:$A$3001,0)),1)))</f>
        <v/>
      </c>
      <c r="O1826" s="12" t="str">
        <f aca="false">IF($C1826="","",IFERROR(IF(INDEX(⑥商品照会CSV!$AN$2:$AN$3001,MATCH($C1826,⑥商品照会CSV!$A$2:$A$3001,0))=1,"バラ",IF(INDEX(⑥商品照会CSV!$AM$2:$AM$3001,MATCH($C1826,⑥商品照会CSV!$A$2:$A$3001,0))=1,"中間包装","ケース")),"ケース"))</f>
        <v/>
      </c>
      <c r="P1826" s="18"/>
      <c r="Q1826" s="14"/>
      <c r="R1826" s="17" t="str">
        <f aca="false">IF($C1826="","",N($Q1826)*N($K1826))</f>
        <v/>
      </c>
    </row>
    <row r="1827" customFormat="false" ht="15" hidden="false" customHeight="false" outlineLevel="0" collapsed="false">
      <c r="B1827" s="12" t="n">
        <v>1822</v>
      </c>
      <c r="C1827" s="36" t="str">
        <f aca="false">IF(①在庫CSV_発注日!$M1823="","",①在庫CSV_発注日!$M1823&amp;"")</f>
        <v/>
      </c>
      <c r="D1827" s="12" t="str">
        <f aca="false">IF($C1827="","",①在庫CSV_発注日!$N1823)</f>
        <v/>
      </c>
      <c r="E1827" s="12" t="str">
        <f aca="false">IF($C1827="","",①在庫CSV_発注日!$H1823)</f>
        <v/>
      </c>
      <c r="F1827" s="12" t="str">
        <f aca="false">IF($C1827="","",①在庫CSV_発注日!$L1823)</f>
        <v/>
      </c>
      <c r="G1827" s="18"/>
      <c r="H1827" s="17" t="str">
        <f aca="false">IF($C1827="","",N(①在庫CSV_発注日!$Z1823))</f>
        <v/>
      </c>
      <c r="I1827" s="37" t="str">
        <f aca="false">IF($C1827="","",SUMIFS(⑤減算マスタCSV!$L$2:$L$8001,⑤減算マスタCSV!$F$2:$F$8001,$C1827,⑤減算マスタCSV!$K$2:$K$8001,1))</f>
        <v/>
      </c>
      <c r="J1827" s="17" t="str">
        <f aca="false">IF($C1827="","",IFERROR(INDEX(⑤減算マスタCSV!$H$2:$H$8001,MATCH($C1827,⑤減算マスタCSV!$F$2:$F$8001,0)),1))</f>
        <v/>
      </c>
      <c r="K1827" s="17" t="str">
        <f aca="false">IF($C1827="","",MAX(1,IFERROR(INDEX(⑥商品照会CSV!$M$2:$M$3001,MATCH($C1827,⑥商品照会CSV!$A$2:$A$3001,0)),1)))</f>
        <v/>
      </c>
      <c r="L1827" s="40" t="str">
        <f aca="false">IF($C1827="","",IFERROR(INDEX(⑥商品照会CSV!$Q$2:$Q$3001,MATCH($C1827,⑥商品照会CSV!$A$2:$A$3001,0)),0))</f>
        <v/>
      </c>
      <c r="M1827" s="40" t="str">
        <f aca="false">IF($C1827="","",N($L1827)*N($K1827))</f>
        <v/>
      </c>
      <c r="N1827" s="17" t="str">
        <f aca="false">IF($C1827="","",MAX(1,IFERROR(INDEX(⑥商品照会CSV!$AK$2:$AK$3001,MATCH($C1827,⑥商品照会CSV!$A$2:$A$3001,0)),1)))</f>
        <v/>
      </c>
      <c r="O1827" s="12" t="str">
        <f aca="false">IF($C1827="","",IFERROR(IF(INDEX(⑥商品照会CSV!$AN$2:$AN$3001,MATCH($C1827,⑥商品照会CSV!$A$2:$A$3001,0))=1,"バラ",IF(INDEX(⑥商品照会CSV!$AM$2:$AM$3001,MATCH($C1827,⑥商品照会CSV!$A$2:$A$3001,0))=1,"中間包装","ケース")),"ケース"))</f>
        <v/>
      </c>
      <c r="P1827" s="18"/>
      <c r="Q1827" s="14"/>
      <c r="R1827" s="17" t="str">
        <f aca="false">IF($C1827="","",N($Q1827)*N($K1827))</f>
        <v/>
      </c>
    </row>
    <row r="1828" customFormat="false" ht="15" hidden="false" customHeight="false" outlineLevel="0" collapsed="false">
      <c r="B1828" s="12" t="n">
        <v>1823</v>
      </c>
      <c r="C1828" s="36" t="str">
        <f aca="false">IF(①在庫CSV_発注日!$M1824="","",①在庫CSV_発注日!$M1824&amp;"")</f>
        <v/>
      </c>
      <c r="D1828" s="12" t="str">
        <f aca="false">IF($C1828="","",①在庫CSV_発注日!$N1824)</f>
        <v/>
      </c>
      <c r="E1828" s="12" t="str">
        <f aca="false">IF($C1828="","",①在庫CSV_発注日!$H1824)</f>
        <v/>
      </c>
      <c r="F1828" s="12" t="str">
        <f aca="false">IF($C1828="","",①在庫CSV_発注日!$L1824)</f>
        <v/>
      </c>
      <c r="G1828" s="18"/>
      <c r="H1828" s="17" t="str">
        <f aca="false">IF($C1828="","",N(①在庫CSV_発注日!$Z1824))</f>
        <v/>
      </c>
      <c r="I1828" s="37" t="str">
        <f aca="false">IF($C1828="","",SUMIFS(⑤減算マスタCSV!$L$2:$L$8001,⑤減算マスタCSV!$F$2:$F$8001,$C1828,⑤減算マスタCSV!$K$2:$K$8001,1))</f>
        <v/>
      </c>
      <c r="J1828" s="17" t="str">
        <f aca="false">IF($C1828="","",IFERROR(INDEX(⑤減算マスタCSV!$H$2:$H$8001,MATCH($C1828,⑤減算マスタCSV!$F$2:$F$8001,0)),1))</f>
        <v/>
      </c>
      <c r="K1828" s="17" t="str">
        <f aca="false">IF($C1828="","",MAX(1,IFERROR(INDEX(⑥商品照会CSV!$M$2:$M$3001,MATCH($C1828,⑥商品照会CSV!$A$2:$A$3001,0)),1)))</f>
        <v/>
      </c>
      <c r="L1828" s="40" t="str">
        <f aca="false">IF($C1828="","",IFERROR(INDEX(⑥商品照会CSV!$Q$2:$Q$3001,MATCH($C1828,⑥商品照会CSV!$A$2:$A$3001,0)),0))</f>
        <v/>
      </c>
      <c r="M1828" s="40" t="str">
        <f aca="false">IF($C1828="","",N($L1828)*N($K1828))</f>
        <v/>
      </c>
      <c r="N1828" s="17" t="str">
        <f aca="false">IF($C1828="","",MAX(1,IFERROR(INDEX(⑥商品照会CSV!$AK$2:$AK$3001,MATCH($C1828,⑥商品照会CSV!$A$2:$A$3001,0)),1)))</f>
        <v/>
      </c>
      <c r="O1828" s="12" t="str">
        <f aca="false">IF($C1828="","",IFERROR(IF(INDEX(⑥商品照会CSV!$AN$2:$AN$3001,MATCH($C1828,⑥商品照会CSV!$A$2:$A$3001,0))=1,"バラ",IF(INDEX(⑥商品照会CSV!$AM$2:$AM$3001,MATCH($C1828,⑥商品照会CSV!$A$2:$A$3001,0))=1,"中間包装","ケース")),"ケース"))</f>
        <v/>
      </c>
      <c r="P1828" s="18"/>
      <c r="Q1828" s="14"/>
      <c r="R1828" s="17" t="str">
        <f aca="false">IF($C1828="","",N($Q1828)*N($K1828))</f>
        <v/>
      </c>
    </row>
    <row r="1829" customFormat="false" ht="15" hidden="false" customHeight="false" outlineLevel="0" collapsed="false">
      <c r="B1829" s="12" t="n">
        <v>1824</v>
      </c>
      <c r="C1829" s="36" t="str">
        <f aca="false">IF(①在庫CSV_発注日!$M1825="","",①在庫CSV_発注日!$M1825&amp;"")</f>
        <v/>
      </c>
      <c r="D1829" s="12" t="str">
        <f aca="false">IF($C1829="","",①在庫CSV_発注日!$N1825)</f>
        <v/>
      </c>
      <c r="E1829" s="12" t="str">
        <f aca="false">IF($C1829="","",①在庫CSV_発注日!$H1825)</f>
        <v/>
      </c>
      <c r="F1829" s="12" t="str">
        <f aca="false">IF($C1829="","",①在庫CSV_発注日!$L1825)</f>
        <v/>
      </c>
      <c r="G1829" s="18"/>
      <c r="H1829" s="17" t="str">
        <f aca="false">IF($C1829="","",N(①在庫CSV_発注日!$Z1825))</f>
        <v/>
      </c>
      <c r="I1829" s="37" t="str">
        <f aca="false">IF($C1829="","",SUMIFS(⑤減算マスタCSV!$L$2:$L$8001,⑤減算マスタCSV!$F$2:$F$8001,$C1829,⑤減算マスタCSV!$K$2:$K$8001,1))</f>
        <v/>
      </c>
      <c r="J1829" s="17" t="str">
        <f aca="false">IF($C1829="","",IFERROR(INDEX(⑤減算マスタCSV!$H$2:$H$8001,MATCH($C1829,⑤減算マスタCSV!$F$2:$F$8001,0)),1))</f>
        <v/>
      </c>
      <c r="K1829" s="17" t="str">
        <f aca="false">IF($C1829="","",MAX(1,IFERROR(INDEX(⑥商品照会CSV!$M$2:$M$3001,MATCH($C1829,⑥商品照会CSV!$A$2:$A$3001,0)),1)))</f>
        <v/>
      </c>
      <c r="L1829" s="40" t="str">
        <f aca="false">IF($C1829="","",IFERROR(INDEX(⑥商品照会CSV!$Q$2:$Q$3001,MATCH($C1829,⑥商品照会CSV!$A$2:$A$3001,0)),0))</f>
        <v/>
      </c>
      <c r="M1829" s="40" t="str">
        <f aca="false">IF($C1829="","",N($L1829)*N($K1829))</f>
        <v/>
      </c>
      <c r="N1829" s="17" t="str">
        <f aca="false">IF($C1829="","",MAX(1,IFERROR(INDEX(⑥商品照会CSV!$AK$2:$AK$3001,MATCH($C1829,⑥商品照会CSV!$A$2:$A$3001,0)),1)))</f>
        <v/>
      </c>
      <c r="O1829" s="12" t="str">
        <f aca="false">IF($C1829="","",IFERROR(IF(INDEX(⑥商品照会CSV!$AN$2:$AN$3001,MATCH($C1829,⑥商品照会CSV!$A$2:$A$3001,0))=1,"バラ",IF(INDEX(⑥商品照会CSV!$AM$2:$AM$3001,MATCH($C1829,⑥商品照会CSV!$A$2:$A$3001,0))=1,"中間包装","ケース")),"ケース"))</f>
        <v/>
      </c>
      <c r="P1829" s="18"/>
      <c r="Q1829" s="14"/>
      <c r="R1829" s="17" t="str">
        <f aca="false">IF($C1829="","",N($Q1829)*N($K1829))</f>
        <v/>
      </c>
    </row>
    <row r="1830" customFormat="false" ht="15" hidden="false" customHeight="false" outlineLevel="0" collapsed="false">
      <c r="B1830" s="12" t="n">
        <v>1825</v>
      </c>
      <c r="C1830" s="36" t="str">
        <f aca="false">IF(①在庫CSV_発注日!$M1826="","",①在庫CSV_発注日!$M1826&amp;"")</f>
        <v/>
      </c>
      <c r="D1830" s="12" t="str">
        <f aca="false">IF($C1830="","",①在庫CSV_発注日!$N1826)</f>
        <v/>
      </c>
      <c r="E1830" s="12" t="str">
        <f aca="false">IF($C1830="","",①在庫CSV_発注日!$H1826)</f>
        <v/>
      </c>
      <c r="F1830" s="12" t="str">
        <f aca="false">IF($C1830="","",①在庫CSV_発注日!$L1826)</f>
        <v/>
      </c>
      <c r="G1830" s="18"/>
      <c r="H1830" s="17" t="str">
        <f aca="false">IF($C1830="","",N(①在庫CSV_発注日!$Z1826))</f>
        <v/>
      </c>
      <c r="I1830" s="37" t="str">
        <f aca="false">IF($C1830="","",SUMIFS(⑤減算マスタCSV!$L$2:$L$8001,⑤減算マスタCSV!$F$2:$F$8001,$C1830,⑤減算マスタCSV!$K$2:$K$8001,1))</f>
        <v/>
      </c>
      <c r="J1830" s="17" t="str">
        <f aca="false">IF($C1830="","",IFERROR(INDEX(⑤減算マスタCSV!$H$2:$H$8001,MATCH($C1830,⑤減算マスタCSV!$F$2:$F$8001,0)),1))</f>
        <v/>
      </c>
      <c r="K1830" s="17" t="str">
        <f aca="false">IF($C1830="","",MAX(1,IFERROR(INDEX(⑥商品照会CSV!$M$2:$M$3001,MATCH($C1830,⑥商品照会CSV!$A$2:$A$3001,0)),1)))</f>
        <v/>
      </c>
      <c r="L1830" s="40" t="str">
        <f aca="false">IF($C1830="","",IFERROR(INDEX(⑥商品照会CSV!$Q$2:$Q$3001,MATCH($C1830,⑥商品照会CSV!$A$2:$A$3001,0)),0))</f>
        <v/>
      </c>
      <c r="M1830" s="40" t="str">
        <f aca="false">IF($C1830="","",N($L1830)*N($K1830))</f>
        <v/>
      </c>
      <c r="N1830" s="17" t="str">
        <f aca="false">IF($C1830="","",MAX(1,IFERROR(INDEX(⑥商品照会CSV!$AK$2:$AK$3001,MATCH($C1830,⑥商品照会CSV!$A$2:$A$3001,0)),1)))</f>
        <v/>
      </c>
      <c r="O1830" s="12" t="str">
        <f aca="false">IF($C1830="","",IFERROR(IF(INDEX(⑥商品照会CSV!$AN$2:$AN$3001,MATCH($C1830,⑥商品照会CSV!$A$2:$A$3001,0))=1,"バラ",IF(INDEX(⑥商品照会CSV!$AM$2:$AM$3001,MATCH($C1830,⑥商品照会CSV!$A$2:$A$3001,0))=1,"中間包装","ケース")),"ケース"))</f>
        <v/>
      </c>
      <c r="P1830" s="18"/>
      <c r="Q1830" s="14"/>
      <c r="R1830" s="17" t="str">
        <f aca="false">IF($C1830="","",N($Q1830)*N($K1830))</f>
        <v/>
      </c>
    </row>
    <row r="1831" customFormat="false" ht="15" hidden="false" customHeight="false" outlineLevel="0" collapsed="false">
      <c r="B1831" s="12" t="n">
        <v>1826</v>
      </c>
      <c r="C1831" s="36" t="str">
        <f aca="false">IF(①在庫CSV_発注日!$M1827="","",①在庫CSV_発注日!$M1827&amp;"")</f>
        <v/>
      </c>
      <c r="D1831" s="12" t="str">
        <f aca="false">IF($C1831="","",①在庫CSV_発注日!$N1827)</f>
        <v/>
      </c>
      <c r="E1831" s="12" t="str">
        <f aca="false">IF($C1831="","",①在庫CSV_発注日!$H1827)</f>
        <v/>
      </c>
      <c r="F1831" s="12" t="str">
        <f aca="false">IF($C1831="","",①在庫CSV_発注日!$L1827)</f>
        <v/>
      </c>
      <c r="G1831" s="18"/>
      <c r="H1831" s="17" t="str">
        <f aca="false">IF($C1831="","",N(①在庫CSV_発注日!$Z1827))</f>
        <v/>
      </c>
      <c r="I1831" s="37" t="str">
        <f aca="false">IF($C1831="","",SUMIFS(⑤減算マスタCSV!$L$2:$L$8001,⑤減算マスタCSV!$F$2:$F$8001,$C1831,⑤減算マスタCSV!$K$2:$K$8001,1))</f>
        <v/>
      </c>
      <c r="J1831" s="17" t="str">
        <f aca="false">IF($C1831="","",IFERROR(INDEX(⑤減算マスタCSV!$H$2:$H$8001,MATCH($C1831,⑤減算マスタCSV!$F$2:$F$8001,0)),1))</f>
        <v/>
      </c>
      <c r="K1831" s="17" t="str">
        <f aca="false">IF($C1831="","",MAX(1,IFERROR(INDEX(⑥商品照会CSV!$M$2:$M$3001,MATCH($C1831,⑥商品照会CSV!$A$2:$A$3001,0)),1)))</f>
        <v/>
      </c>
      <c r="L1831" s="40" t="str">
        <f aca="false">IF($C1831="","",IFERROR(INDEX(⑥商品照会CSV!$Q$2:$Q$3001,MATCH($C1831,⑥商品照会CSV!$A$2:$A$3001,0)),0))</f>
        <v/>
      </c>
      <c r="M1831" s="40" t="str">
        <f aca="false">IF($C1831="","",N($L1831)*N($K1831))</f>
        <v/>
      </c>
      <c r="N1831" s="17" t="str">
        <f aca="false">IF($C1831="","",MAX(1,IFERROR(INDEX(⑥商品照会CSV!$AK$2:$AK$3001,MATCH($C1831,⑥商品照会CSV!$A$2:$A$3001,0)),1)))</f>
        <v/>
      </c>
      <c r="O1831" s="12" t="str">
        <f aca="false">IF($C1831="","",IFERROR(IF(INDEX(⑥商品照会CSV!$AN$2:$AN$3001,MATCH($C1831,⑥商品照会CSV!$A$2:$A$3001,0))=1,"バラ",IF(INDEX(⑥商品照会CSV!$AM$2:$AM$3001,MATCH($C1831,⑥商品照会CSV!$A$2:$A$3001,0))=1,"中間包装","ケース")),"ケース"))</f>
        <v/>
      </c>
      <c r="P1831" s="18"/>
      <c r="Q1831" s="14"/>
      <c r="R1831" s="17" t="str">
        <f aca="false">IF($C1831="","",N($Q1831)*N($K1831))</f>
        <v/>
      </c>
    </row>
    <row r="1832" customFormat="false" ht="15" hidden="false" customHeight="false" outlineLevel="0" collapsed="false">
      <c r="B1832" s="12" t="n">
        <v>1827</v>
      </c>
      <c r="C1832" s="36" t="str">
        <f aca="false">IF(①在庫CSV_発注日!$M1828="","",①在庫CSV_発注日!$M1828&amp;"")</f>
        <v/>
      </c>
      <c r="D1832" s="12" t="str">
        <f aca="false">IF($C1832="","",①在庫CSV_発注日!$N1828)</f>
        <v/>
      </c>
      <c r="E1832" s="12" t="str">
        <f aca="false">IF($C1832="","",①在庫CSV_発注日!$H1828)</f>
        <v/>
      </c>
      <c r="F1832" s="12" t="str">
        <f aca="false">IF($C1832="","",①在庫CSV_発注日!$L1828)</f>
        <v/>
      </c>
      <c r="G1832" s="18"/>
      <c r="H1832" s="17" t="str">
        <f aca="false">IF($C1832="","",N(①在庫CSV_発注日!$Z1828))</f>
        <v/>
      </c>
      <c r="I1832" s="37" t="str">
        <f aca="false">IF($C1832="","",SUMIFS(⑤減算マスタCSV!$L$2:$L$8001,⑤減算マスタCSV!$F$2:$F$8001,$C1832,⑤減算マスタCSV!$K$2:$K$8001,1))</f>
        <v/>
      </c>
      <c r="J1832" s="17" t="str">
        <f aca="false">IF($C1832="","",IFERROR(INDEX(⑤減算マスタCSV!$H$2:$H$8001,MATCH($C1832,⑤減算マスタCSV!$F$2:$F$8001,0)),1))</f>
        <v/>
      </c>
      <c r="K1832" s="17" t="str">
        <f aca="false">IF($C1832="","",MAX(1,IFERROR(INDEX(⑥商品照会CSV!$M$2:$M$3001,MATCH($C1832,⑥商品照会CSV!$A$2:$A$3001,0)),1)))</f>
        <v/>
      </c>
      <c r="L1832" s="40" t="str">
        <f aca="false">IF($C1832="","",IFERROR(INDEX(⑥商品照会CSV!$Q$2:$Q$3001,MATCH($C1832,⑥商品照会CSV!$A$2:$A$3001,0)),0))</f>
        <v/>
      </c>
      <c r="M1832" s="40" t="str">
        <f aca="false">IF($C1832="","",N($L1832)*N($K1832))</f>
        <v/>
      </c>
      <c r="N1832" s="17" t="str">
        <f aca="false">IF($C1832="","",MAX(1,IFERROR(INDEX(⑥商品照会CSV!$AK$2:$AK$3001,MATCH($C1832,⑥商品照会CSV!$A$2:$A$3001,0)),1)))</f>
        <v/>
      </c>
      <c r="O1832" s="12" t="str">
        <f aca="false">IF($C1832="","",IFERROR(IF(INDEX(⑥商品照会CSV!$AN$2:$AN$3001,MATCH($C1832,⑥商品照会CSV!$A$2:$A$3001,0))=1,"バラ",IF(INDEX(⑥商品照会CSV!$AM$2:$AM$3001,MATCH($C1832,⑥商品照会CSV!$A$2:$A$3001,0))=1,"中間包装","ケース")),"ケース"))</f>
        <v/>
      </c>
      <c r="P1832" s="18"/>
      <c r="Q1832" s="14"/>
      <c r="R1832" s="17" t="str">
        <f aca="false">IF($C1832="","",N($Q1832)*N($K1832))</f>
        <v/>
      </c>
    </row>
    <row r="1833" customFormat="false" ht="15" hidden="false" customHeight="false" outlineLevel="0" collapsed="false">
      <c r="B1833" s="12" t="n">
        <v>1828</v>
      </c>
      <c r="C1833" s="36" t="str">
        <f aca="false">IF(①在庫CSV_発注日!$M1829="","",①在庫CSV_発注日!$M1829&amp;"")</f>
        <v/>
      </c>
      <c r="D1833" s="12" t="str">
        <f aca="false">IF($C1833="","",①在庫CSV_発注日!$N1829)</f>
        <v/>
      </c>
      <c r="E1833" s="12" t="str">
        <f aca="false">IF($C1833="","",①在庫CSV_発注日!$H1829)</f>
        <v/>
      </c>
      <c r="F1833" s="12" t="str">
        <f aca="false">IF($C1833="","",①在庫CSV_発注日!$L1829)</f>
        <v/>
      </c>
      <c r="G1833" s="18"/>
      <c r="H1833" s="17" t="str">
        <f aca="false">IF($C1833="","",N(①在庫CSV_発注日!$Z1829))</f>
        <v/>
      </c>
      <c r="I1833" s="37" t="str">
        <f aca="false">IF($C1833="","",SUMIFS(⑤減算マスタCSV!$L$2:$L$8001,⑤減算マスタCSV!$F$2:$F$8001,$C1833,⑤減算マスタCSV!$K$2:$K$8001,1))</f>
        <v/>
      </c>
      <c r="J1833" s="17" t="str">
        <f aca="false">IF($C1833="","",IFERROR(INDEX(⑤減算マスタCSV!$H$2:$H$8001,MATCH($C1833,⑤減算マスタCSV!$F$2:$F$8001,0)),1))</f>
        <v/>
      </c>
      <c r="K1833" s="17" t="str">
        <f aca="false">IF($C1833="","",MAX(1,IFERROR(INDEX(⑥商品照会CSV!$M$2:$M$3001,MATCH($C1833,⑥商品照会CSV!$A$2:$A$3001,0)),1)))</f>
        <v/>
      </c>
      <c r="L1833" s="40" t="str">
        <f aca="false">IF($C1833="","",IFERROR(INDEX(⑥商品照会CSV!$Q$2:$Q$3001,MATCH($C1833,⑥商品照会CSV!$A$2:$A$3001,0)),0))</f>
        <v/>
      </c>
      <c r="M1833" s="40" t="str">
        <f aca="false">IF($C1833="","",N($L1833)*N($K1833))</f>
        <v/>
      </c>
      <c r="N1833" s="17" t="str">
        <f aca="false">IF($C1833="","",MAX(1,IFERROR(INDEX(⑥商品照会CSV!$AK$2:$AK$3001,MATCH($C1833,⑥商品照会CSV!$A$2:$A$3001,0)),1)))</f>
        <v/>
      </c>
      <c r="O1833" s="12" t="str">
        <f aca="false">IF($C1833="","",IFERROR(IF(INDEX(⑥商品照会CSV!$AN$2:$AN$3001,MATCH($C1833,⑥商品照会CSV!$A$2:$A$3001,0))=1,"バラ",IF(INDEX(⑥商品照会CSV!$AM$2:$AM$3001,MATCH($C1833,⑥商品照会CSV!$A$2:$A$3001,0))=1,"中間包装","ケース")),"ケース"))</f>
        <v/>
      </c>
      <c r="P1833" s="18"/>
      <c r="Q1833" s="14"/>
      <c r="R1833" s="17" t="str">
        <f aca="false">IF($C1833="","",N($Q1833)*N($K1833))</f>
        <v/>
      </c>
    </row>
    <row r="1834" customFormat="false" ht="15" hidden="false" customHeight="false" outlineLevel="0" collapsed="false">
      <c r="B1834" s="12" t="n">
        <v>1829</v>
      </c>
      <c r="C1834" s="36" t="str">
        <f aca="false">IF(①在庫CSV_発注日!$M1830="","",①在庫CSV_発注日!$M1830&amp;"")</f>
        <v/>
      </c>
      <c r="D1834" s="12" t="str">
        <f aca="false">IF($C1834="","",①在庫CSV_発注日!$N1830)</f>
        <v/>
      </c>
      <c r="E1834" s="12" t="str">
        <f aca="false">IF($C1834="","",①在庫CSV_発注日!$H1830)</f>
        <v/>
      </c>
      <c r="F1834" s="12" t="str">
        <f aca="false">IF($C1834="","",①在庫CSV_発注日!$L1830)</f>
        <v/>
      </c>
      <c r="G1834" s="18"/>
      <c r="H1834" s="17" t="str">
        <f aca="false">IF($C1834="","",N(①在庫CSV_発注日!$Z1830))</f>
        <v/>
      </c>
      <c r="I1834" s="37" t="str">
        <f aca="false">IF($C1834="","",SUMIFS(⑤減算マスタCSV!$L$2:$L$8001,⑤減算マスタCSV!$F$2:$F$8001,$C1834,⑤減算マスタCSV!$K$2:$K$8001,1))</f>
        <v/>
      </c>
      <c r="J1834" s="17" t="str">
        <f aca="false">IF($C1834="","",IFERROR(INDEX(⑤減算マスタCSV!$H$2:$H$8001,MATCH($C1834,⑤減算マスタCSV!$F$2:$F$8001,0)),1))</f>
        <v/>
      </c>
      <c r="K1834" s="17" t="str">
        <f aca="false">IF($C1834="","",MAX(1,IFERROR(INDEX(⑥商品照会CSV!$M$2:$M$3001,MATCH($C1834,⑥商品照会CSV!$A$2:$A$3001,0)),1)))</f>
        <v/>
      </c>
      <c r="L1834" s="40" t="str">
        <f aca="false">IF($C1834="","",IFERROR(INDEX(⑥商品照会CSV!$Q$2:$Q$3001,MATCH($C1834,⑥商品照会CSV!$A$2:$A$3001,0)),0))</f>
        <v/>
      </c>
      <c r="M1834" s="40" t="str">
        <f aca="false">IF($C1834="","",N($L1834)*N($K1834))</f>
        <v/>
      </c>
      <c r="N1834" s="17" t="str">
        <f aca="false">IF($C1834="","",MAX(1,IFERROR(INDEX(⑥商品照会CSV!$AK$2:$AK$3001,MATCH($C1834,⑥商品照会CSV!$A$2:$A$3001,0)),1)))</f>
        <v/>
      </c>
      <c r="O1834" s="12" t="str">
        <f aca="false">IF($C1834="","",IFERROR(IF(INDEX(⑥商品照会CSV!$AN$2:$AN$3001,MATCH($C1834,⑥商品照会CSV!$A$2:$A$3001,0))=1,"バラ",IF(INDEX(⑥商品照会CSV!$AM$2:$AM$3001,MATCH($C1834,⑥商品照会CSV!$A$2:$A$3001,0))=1,"中間包装","ケース")),"ケース"))</f>
        <v/>
      </c>
      <c r="P1834" s="18"/>
      <c r="Q1834" s="14"/>
      <c r="R1834" s="17" t="str">
        <f aca="false">IF($C1834="","",N($Q1834)*N($K1834))</f>
        <v/>
      </c>
    </row>
    <row r="1835" customFormat="false" ht="15" hidden="false" customHeight="false" outlineLevel="0" collapsed="false">
      <c r="B1835" s="12" t="n">
        <v>1830</v>
      </c>
      <c r="C1835" s="36" t="str">
        <f aca="false">IF(①在庫CSV_発注日!$M1831="","",①在庫CSV_発注日!$M1831&amp;"")</f>
        <v/>
      </c>
      <c r="D1835" s="12" t="str">
        <f aca="false">IF($C1835="","",①在庫CSV_発注日!$N1831)</f>
        <v/>
      </c>
      <c r="E1835" s="12" t="str">
        <f aca="false">IF($C1835="","",①在庫CSV_発注日!$H1831)</f>
        <v/>
      </c>
      <c r="F1835" s="12" t="str">
        <f aca="false">IF($C1835="","",①在庫CSV_発注日!$L1831)</f>
        <v/>
      </c>
      <c r="G1835" s="18"/>
      <c r="H1835" s="17" t="str">
        <f aca="false">IF($C1835="","",N(①在庫CSV_発注日!$Z1831))</f>
        <v/>
      </c>
      <c r="I1835" s="37" t="str">
        <f aca="false">IF($C1835="","",SUMIFS(⑤減算マスタCSV!$L$2:$L$8001,⑤減算マスタCSV!$F$2:$F$8001,$C1835,⑤減算マスタCSV!$K$2:$K$8001,1))</f>
        <v/>
      </c>
      <c r="J1835" s="17" t="str">
        <f aca="false">IF($C1835="","",IFERROR(INDEX(⑤減算マスタCSV!$H$2:$H$8001,MATCH($C1835,⑤減算マスタCSV!$F$2:$F$8001,0)),1))</f>
        <v/>
      </c>
      <c r="K1835" s="17" t="str">
        <f aca="false">IF($C1835="","",MAX(1,IFERROR(INDEX(⑥商品照会CSV!$M$2:$M$3001,MATCH($C1835,⑥商品照会CSV!$A$2:$A$3001,0)),1)))</f>
        <v/>
      </c>
      <c r="L1835" s="40" t="str">
        <f aca="false">IF($C1835="","",IFERROR(INDEX(⑥商品照会CSV!$Q$2:$Q$3001,MATCH($C1835,⑥商品照会CSV!$A$2:$A$3001,0)),0))</f>
        <v/>
      </c>
      <c r="M1835" s="40" t="str">
        <f aca="false">IF($C1835="","",N($L1835)*N($K1835))</f>
        <v/>
      </c>
      <c r="N1835" s="17" t="str">
        <f aca="false">IF($C1835="","",MAX(1,IFERROR(INDEX(⑥商品照会CSV!$AK$2:$AK$3001,MATCH($C1835,⑥商品照会CSV!$A$2:$A$3001,0)),1)))</f>
        <v/>
      </c>
      <c r="O1835" s="12" t="str">
        <f aca="false">IF($C1835="","",IFERROR(IF(INDEX(⑥商品照会CSV!$AN$2:$AN$3001,MATCH($C1835,⑥商品照会CSV!$A$2:$A$3001,0))=1,"バラ",IF(INDEX(⑥商品照会CSV!$AM$2:$AM$3001,MATCH($C1835,⑥商品照会CSV!$A$2:$A$3001,0))=1,"中間包装","ケース")),"ケース"))</f>
        <v/>
      </c>
      <c r="P1835" s="18"/>
      <c r="Q1835" s="14"/>
      <c r="R1835" s="17" t="str">
        <f aca="false">IF($C1835="","",N($Q1835)*N($K1835))</f>
        <v/>
      </c>
    </row>
    <row r="1836" customFormat="false" ht="15" hidden="false" customHeight="false" outlineLevel="0" collapsed="false">
      <c r="B1836" s="12" t="n">
        <v>1831</v>
      </c>
      <c r="C1836" s="36" t="str">
        <f aca="false">IF(①在庫CSV_発注日!$M1832="","",①在庫CSV_発注日!$M1832&amp;"")</f>
        <v/>
      </c>
      <c r="D1836" s="12" t="str">
        <f aca="false">IF($C1836="","",①在庫CSV_発注日!$N1832)</f>
        <v/>
      </c>
      <c r="E1836" s="12" t="str">
        <f aca="false">IF($C1836="","",①在庫CSV_発注日!$H1832)</f>
        <v/>
      </c>
      <c r="F1836" s="12" t="str">
        <f aca="false">IF($C1836="","",①在庫CSV_発注日!$L1832)</f>
        <v/>
      </c>
      <c r="G1836" s="18"/>
      <c r="H1836" s="17" t="str">
        <f aca="false">IF($C1836="","",N(①在庫CSV_発注日!$Z1832))</f>
        <v/>
      </c>
      <c r="I1836" s="37" t="str">
        <f aca="false">IF($C1836="","",SUMIFS(⑤減算マスタCSV!$L$2:$L$8001,⑤減算マスタCSV!$F$2:$F$8001,$C1836,⑤減算マスタCSV!$K$2:$K$8001,1))</f>
        <v/>
      </c>
      <c r="J1836" s="17" t="str">
        <f aca="false">IF($C1836="","",IFERROR(INDEX(⑤減算マスタCSV!$H$2:$H$8001,MATCH($C1836,⑤減算マスタCSV!$F$2:$F$8001,0)),1))</f>
        <v/>
      </c>
      <c r="K1836" s="17" t="str">
        <f aca="false">IF($C1836="","",MAX(1,IFERROR(INDEX(⑥商品照会CSV!$M$2:$M$3001,MATCH($C1836,⑥商品照会CSV!$A$2:$A$3001,0)),1)))</f>
        <v/>
      </c>
      <c r="L1836" s="40" t="str">
        <f aca="false">IF($C1836="","",IFERROR(INDEX(⑥商品照会CSV!$Q$2:$Q$3001,MATCH($C1836,⑥商品照会CSV!$A$2:$A$3001,0)),0))</f>
        <v/>
      </c>
      <c r="M1836" s="40" t="str">
        <f aca="false">IF($C1836="","",N($L1836)*N($K1836))</f>
        <v/>
      </c>
      <c r="N1836" s="17" t="str">
        <f aca="false">IF($C1836="","",MAX(1,IFERROR(INDEX(⑥商品照会CSV!$AK$2:$AK$3001,MATCH($C1836,⑥商品照会CSV!$A$2:$A$3001,0)),1)))</f>
        <v/>
      </c>
      <c r="O1836" s="12" t="str">
        <f aca="false">IF($C1836="","",IFERROR(IF(INDEX(⑥商品照会CSV!$AN$2:$AN$3001,MATCH($C1836,⑥商品照会CSV!$A$2:$A$3001,0))=1,"バラ",IF(INDEX(⑥商品照会CSV!$AM$2:$AM$3001,MATCH($C1836,⑥商品照会CSV!$A$2:$A$3001,0))=1,"中間包装","ケース")),"ケース"))</f>
        <v/>
      </c>
      <c r="P1836" s="18"/>
      <c r="Q1836" s="14"/>
      <c r="R1836" s="17" t="str">
        <f aca="false">IF($C1836="","",N($Q1836)*N($K1836))</f>
        <v/>
      </c>
    </row>
    <row r="1837" customFormat="false" ht="15" hidden="false" customHeight="false" outlineLevel="0" collapsed="false">
      <c r="B1837" s="12" t="n">
        <v>1832</v>
      </c>
      <c r="C1837" s="36" t="str">
        <f aca="false">IF(①在庫CSV_発注日!$M1833="","",①在庫CSV_発注日!$M1833&amp;"")</f>
        <v/>
      </c>
      <c r="D1837" s="12" t="str">
        <f aca="false">IF($C1837="","",①在庫CSV_発注日!$N1833)</f>
        <v/>
      </c>
      <c r="E1837" s="12" t="str">
        <f aca="false">IF($C1837="","",①在庫CSV_発注日!$H1833)</f>
        <v/>
      </c>
      <c r="F1837" s="12" t="str">
        <f aca="false">IF($C1837="","",①在庫CSV_発注日!$L1833)</f>
        <v/>
      </c>
      <c r="G1837" s="18"/>
      <c r="H1837" s="17" t="str">
        <f aca="false">IF($C1837="","",N(①在庫CSV_発注日!$Z1833))</f>
        <v/>
      </c>
      <c r="I1837" s="37" t="str">
        <f aca="false">IF($C1837="","",SUMIFS(⑤減算マスタCSV!$L$2:$L$8001,⑤減算マスタCSV!$F$2:$F$8001,$C1837,⑤減算マスタCSV!$K$2:$K$8001,1))</f>
        <v/>
      </c>
      <c r="J1837" s="17" t="str">
        <f aca="false">IF($C1837="","",IFERROR(INDEX(⑤減算マスタCSV!$H$2:$H$8001,MATCH($C1837,⑤減算マスタCSV!$F$2:$F$8001,0)),1))</f>
        <v/>
      </c>
      <c r="K1837" s="17" t="str">
        <f aca="false">IF($C1837="","",MAX(1,IFERROR(INDEX(⑥商品照会CSV!$M$2:$M$3001,MATCH($C1837,⑥商品照会CSV!$A$2:$A$3001,0)),1)))</f>
        <v/>
      </c>
      <c r="L1837" s="40" t="str">
        <f aca="false">IF($C1837="","",IFERROR(INDEX(⑥商品照会CSV!$Q$2:$Q$3001,MATCH($C1837,⑥商品照会CSV!$A$2:$A$3001,0)),0))</f>
        <v/>
      </c>
      <c r="M1837" s="40" t="str">
        <f aca="false">IF($C1837="","",N($L1837)*N($K1837))</f>
        <v/>
      </c>
      <c r="N1837" s="17" t="str">
        <f aca="false">IF($C1837="","",MAX(1,IFERROR(INDEX(⑥商品照会CSV!$AK$2:$AK$3001,MATCH($C1837,⑥商品照会CSV!$A$2:$A$3001,0)),1)))</f>
        <v/>
      </c>
      <c r="O1837" s="12" t="str">
        <f aca="false">IF($C1837="","",IFERROR(IF(INDEX(⑥商品照会CSV!$AN$2:$AN$3001,MATCH($C1837,⑥商品照会CSV!$A$2:$A$3001,0))=1,"バラ",IF(INDEX(⑥商品照会CSV!$AM$2:$AM$3001,MATCH($C1837,⑥商品照会CSV!$A$2:$A$3001,0))=1,"中間包装","ケース")),"ケース"))</f>
        <v/>
      </c>
      <c r="P1837" s="18"/>
      <c r="Q1837" s="14"/>
      <c r="R1837" s="17" t="str">
        <f aca="false">IF($C1837="","",N($Q1837)*N($K1837))</f>
        <v/>
      </c>
    </row>
    <row r="1838" customFormat="false" ht="15" hidden="false" customHeight="false" outlineLevel="0" collapsed="false">
      <c r="B1838" s="12" t="n">
        <v>1833</v>
      </c>
      <c r="C1838" s="36" t="str">
        <f aca="false">IF(①在庫CSV_発注日!$M1834="","",①在庫CSV_発注日!$M1834&amp;"")</f>
        <v/>
      </c>
      <c r="D1838" s="12" t="str">
        <f aca="false">IF($C1838="","",①在庫CSV_発注日!$N1834)</f>
        <v/>
      </c>
      <c r="E1838" s="12" t="str">
        <f aca="false">IF($C1838="","",①在庫CSV_発注日!$H1834)</f>
        <v/>
      </c>
      <c r="F1838" s="12" t="str">
        <f aca="false">IF($C1838="","",①在庫CSV_発注日!$L1834)</f>
        <v/>
      </c>
      <c r="G1838" s="18"/>
      <c r="H1838" s="17" t="str">
        <f aca="false">IF($C1838="","",N(①在庫CSV_発注日!$Z1834))</f>
        <v/>
      </c>
      <c r="I1838" s="37" t="str">
        <f aca="false">IF($C1838="","",SUMIFS(⑤減算マスタCSV!$L$2:$L$8001,⑤減算マスタCSV!$F$2:$F$8001,$C1838,⑤減算マスタCSV!$K$2:$K$8001,1))</f>
        <v/>
      </c>
      <c r="J1838" s="17" t="str">
        <f aca="false">IF($C1838="","",IFERROR(INDEX(⑤減算マスタCSV!$H$2:$H$8001,MATCH($C1838,⑤減算マスタCSV!$F$2:$F$8001,0)),1))</f>
        <v/>
      </c>
      <c r="K1838" s="17" t="str">
        <f aca="false">IF($C1838="","",MAX(1,IFERROR(INDEX(⑥商品照会CSV!$M$2:$M$3001,MATCH($C1838,⑥商品照会CSV!$A$2:$A$3001,0)),1)))</f>
        <v/>
      </c>
      <c r="L1838" s="40" t="str">
        <f aca="false">IF($C1838="","",IFERROR(INDEX(⑥商品照会CSV!$Q$2:$Q$3001,MATCH($C1838,⑥商品照会CSV!$A$2:$A$3001,0)),0))</f>
        <v/>
      </c>
      <c r="M1838" s="40" t="str">
        <f aca="false">IF($C1838="","",N($L1838)*N($K1838))</f>
        <v/>
      </c>
      <c r="N1838" s="17" t="str">
        <f aca="false">IF($C1838="","",MAX(1,IFERROR(INDEX(⑥商品照会CSV!$AK$2:$AK$3001,MATCH($C1838,⑥商品照会CSV!$A$2:$A$3001,0)),1)))</f>
        <v/>
      </c>
      <c r="O1838" s="12" t="str">
        <f aca="false">IF($C1838="","",IFERROR(IF(INDEX(⑥商品照会CSV!$AN$2:$AN$3001,MATCH($C1838,⑥商品照会CSV!$A$2:$A$3001,0))=1,"バラ",IF(INDEX(⑥商品照会CSV!$AM$2:$AM$3001,MATCH($C1838,⑥商品照会CSV!$A$2:$A$3001,0))=1,"中間包装","ケース")),"ケース"))</f>
        <v/>
      </c>
      <c r="P1838" s="18"/>
      <c r="Q1838" s="14"/>
      <c r="R1838" s="17" t="str">
        <f aca="false">IF($C1838="","",N($Q1838)*N($K1838))</f>
        <v/>
      </c>
    </row>
    <row r="1839" customFormat="false" ht="15" hidden="false" customHeight="false" outlineLevel="0" collapsed="false">
      <c r="B1839" s="12" t="n">
        <v>1834</v>
      </c>
      <c r="C1839" s="36" t="str">
        <f aca="false">IF(①在庫CSV_発注日!$M1835="","",①在庫CSV_発注日!$M1835&amp;"")</f>
        <v/>
      </c>
      <c r="D1839" s="12" t="str">
        <f aca="false">IF($C1839="","",①在庫CSV_発注日!$N1835)</f>
        <v/>
      </c>
      <c r="E1839" s="12" t="str">
        <f aca="false">IF($C1839="","",①在庫CSV_発注日!$H1835)</f>
        <v/>
      </c>
      <c r="F1839" s="12" t="str">
        <f aca="false">IF($C1839="","",①在庫CSV_発注日!$L1835)</f>
        <v/>
      </c>
      <c r="G1839" s="18"/>
      <c r="H1839" s="17" t="str">
        <f aca="false">IF($C1839="","",N(①在庫CSV_発注日!$Z1835))</f>
        <v/>
      </c>
      <c r="I1839" s="37" t="str">
        <f aca="false">IF($C1839="","",SUMIFS(⑤減算マスタCSV!$L$2:$L$8001,⑤減算マスタCSV!$F$2:$F$8001,$C1839,⑤減算マスタCSV!$K$2:$K$8001,1))</f>
        <v/>
      </c>
      <c r="J1839" s="17" t="str">
        <f aca="false">IF($C1839="","",IFERROR(INDEX(⑤減算マスタCSV!$H$2:$H$8001,MATCH($C1839,⑤減算マスタCSV!$F$2:$F$8001,0)),1))</f>
        <v/>
      </c>
      <c r="K1839" s="17" t="str">
        <f aca="false">IF($C1839="","",MAX(1,IFERROR(INDEX(⑥商品照会CSV!$M$2:$M$3001,MATCH($C1839,⑥商品照会CSV!$A$2:$A$3001,0)),1)))</f>
        <v/>
      </c>
      <c r="L1839" s="40" t="str">
        <f aca="false">IF($C1839="","",IFERROR(INDEX(⑥商品照会CSV!$Q$2:$Q$3001,MATCH($C1839,⑥商品照会CSV!$A$2:$A$3001,0)),0))</f>
        <v/>
      </c>
      <c r="M1839" s="40" t="str">
        <f aca="false">IF($C1839="","",N($L1839)*N($K1839))</f>
        <v/>
      </c>
      <c r="N1839" s="17" t="str">
        <f aca="false">IF($C1839="","",MAX(1,IFERROR(INDEX(⑥商品照会CSV!$AK$2:$AK$3001,MATCH($C1839,⑥商品照会CSV!$A$2:$A$3001,0)),1)))</f>
        <v/>
      </c>
      <c r="O1839" s="12" t="str">
        <f aca="false">IF($C1839="","",IFERROR(IF(INDEX(⑥商品照会CSV!$AN$2:$AN$3001,MATCH($C1839,⑥商品照会CSV!$A$2:$A$3001,0))=1,"バラ",IF(INDEX(⑥商品照会CSV!$AM$2:$AM$3001,MATCH($C1839,⑥商品照会CSV!$A$2:$A$3001,0))=1,"中間包装","ケース")),"ケース"))</f>
        <v/>
      </c>
      <c r="P1839" s="18"/>
      <c r="Q1839" s="14"/>
      <c r="R1839" s="17" t="str">
        <f aca="false">IF($C1839="","",N($Q1839)*N($K1839))</f>
        <v/>
      </c>
    </row>
    <row r="1840" customFormat="false" ht="15" hidden="false" customHeight="false" outlineLevel="0" collapsed="false">
      <c r="B1840" s="12" t="n">
        <v>1835</v>
      </c>
      <c r="C1840" s="36" t="str">
        <f aca="false">IF(①在庫CSV_発注日!$M1836="","",①在庫CSV_発注日!$M1836&amp;"")</f>
        <v/>
      </c>
      <c r="D1840" s="12" t="str">
        <f aca="false">IF($C1840="","",①在庫CSV_発注日!$N1836)</f>
        <v/>
      </c>
      <c r="E1840" s="12" t="str">
        <f aca="false">IF($C1840="","",①在庫CSV_発注日!$H1836)</f>
        <v/>
      </c>
      <c r="F1840" s="12" t="str">
        <f aca="false">IF($C1840="","",①在庫CSV_発注日!$L1836)</f>
        <v/>
      </c>
      <c r="G1840" s="18"/>
      <c r="H1840" s="17" t="str">
        <f aca="false">IF($C1840="","",N(①在庫CSV_発注日!$Z1836))</f>
        <v/>
      </c>
      <c r="I1840" s="37" t="str">
        <f aca="false">IF($C1840="","",SUMIFS(⑤減算マスタCSV!$L$2:$L$8001,⑤減算マスタCSV!$F$2:$F$8001,$C1840,⑤減算マスタCSV!$K$2:$K$8001,1))</f>
        <v/>
      </c>
      <c r="J1840" s="17" t="str">
        <f aca="false">IF($C1840="","",IFERROR(INDEX(⑤減算マスタCSV!$H$2:$H$8001,MATCH($C1840,⑤減算マスタCSV!$F$2:$F$8001,0)),1))</f>
        <v/>
      </c>
      <c r="K1840" s="17" t="str">
        <f aca="false">IF($C1840="","",MAX(1,IFERROR(INDEX(⑥商品照会CSV!$M$2:$M$3001,MATCH($C1840,⑥商品照会CSV!$A$2:$A$3001,0)),1)))</f>
        <v/>
      </c>
      <c r="L1840" s="40" t="str">
        <f aca="false">IF($C1840="","",IFERROR(INDEX(⑥商品照会CSV!$Q$2:$Q$3001,MATCH($C1840,⑥商品照会CSV!$A$2:$A$3001,0)),0))</f>
        <v/>
      </c>
      <c r="M1840" s="40" t="str">
        <f aca="false">IF($C1840="","",N($L1840)*N($K1840))</f>
        <v/>
      </c>
      <c r="N1840" s="17" t="str">
        <f aca="false">IF($C1840="","",MAX(1,IFERROR(INDEX(⑥商品照会CSV!$AK$2:$AK$3001,MATCH($C1840,⑥商品照会CSV!$A$2:$A$3001,0)),1)))</f>
        <v/>
      </c>
      <c r="O1840" s="12" t="str">
        <f aca="false">IF($C1840="","",IFERROR(IF(INDEX(⑥商品照会CSV!$AN$2:$AN$3001,MATCH($C1840,⑥商品照会CSV!$A$2:$A$3001,0))=1,"バラ",IF(INDEX(⑥商品照会CSV!$AM$2:$AM$3001,MATCH($C1840,⑥商品照会CSV!$A$2:$A$3001,0))=1,"中間包装","ケース")),"ケース"))</f>
        <v/>
      </c>
      <c r="P1840" s="18"/>
      <c r="Q1840" s="14"/>
      <c r="R1840" s="17" t="str">
        <f aca="false">IF($C1840="","",N($Q1840)*N($K1840))</f>
        <v/>
      </c>
    </row>
    <row r="1841" customFormat="false" ht="15" hidden="false" customHeight="false" outlineLevel="0" collapsed="false">
      <c r="B1841" s="12" t="n">
        <v>1836</v>
      </c>
      <c r="C1841" s="36" t="str">
        <f aca="false">IF(①在庫CSV_発注日!$M1837="","",①在庫CSV_発注日!$M1837&amp;"")</f>
        <v/>
      </c>
      <c r="D1841" s="12" t="str">
        <f aca="false">IF($C1841="","",①在庫CSV_発注日!$N1837)</f>
        <v/>
      </c>
      <c r="E1841" s="12" t="str">
        <f aca="false">IF($C1841="","",①在庫CSV_発注日!$H1837)</f>
        <v/>
      </c>
      <c r="F1841" s="12" t="str">
        <f aca="false">IF($C1841="","",①在庫CSV_発注日!$L1837)</f>
        <v/>
      </c>
      <c r="G1841" s="18"/>
      <c r="H1841" s="17" t="str">
        <f aca="false">IF($C1841="","",N(①在庫CSV_発注日!$Z1837))</f>
        <v/>
      </c>
      <c r="I1841" s="37" t="str">
        <f aca="false">IF($C1841="","",SUMIFS(⑤減算マスタCSV!$L$2:$L$8001,⑤減算マスタCSV!$F$2:$F$8001,$C1841,⑤減算マスタCSV!$K$2:$K$8001,1))</f>
        <v/>
      </c>
      <c r="J1841" s="17" t="str">
        <f aca="false">IF($C1841="","",IFERROR(INDEX(⑤減算マスタCSV!$H$2:$H$8001,MATCH($C1841,⑤減算マスタCSV!$F$2:$F$8001,0)),1))</f>
        <v/>
      </c>
      <c r="K1841" s="17" t="str">
        <f aca="false">IF($C1841="","",MAX(1,IFERROR(INDEX(⑥商品照会CSV!$M$2:$M$3001,MATCH($C1841,⑥商品照会CSV!$A$2:$A$3001,0)),1)))</f>
        <v/>
      </c>
      <c r="L1841" s="40" t="str">
        <f aca="false">IF($C1841="","",IFERROR(INDEX(⑥商品照会CSV!$Q$2:$Q$3001,MATCH($C1841,⑥商品照会CSV!$A$2:$A$3001,0)),0))</f>
        <v/>
      </c>
      <c r="M1841" s="40" t="str">
        <f aca="false">IF($C1841="","",N($L1841)*N($K1841))</f>
        <v/>
      </c>
      <c r="N1841" s="17" t="str">
        <f aca="false">IF($C1841="","",MAX(1,IFERROR(INDEX(⑥商品照会CSV!$AK$2:$AK$3001,MATCH($C1841,⑥商品照会CSV!$A$2:$A$3001,0)),1)))</f>
        <v/>
      </c>
      <c r="O1841" s="12" t="str">
        <f aca="false">IF($C1841="","",IFERROR(IF(INDEX(⑥商品照会CSV!$AN$2:$AN$3001,MATCH($C1841,⑥商品照会CSV!$A$2:$A$3001,0))=1,"バラ",IF(INDEX(⑥商品照会CSV!$AM$2:$AM$3001,MATCH($C1841,⑥商品照会CSV!$A$2:$A$3001,0))=1,"中間包装","ケース")),"ケース"))</f>
        <v/>
      </c>
      <c r="P1841" s="18"/>
      <c r="Q1841" s="14"/>
      <c r="R1841" s="17" t="str">
        <f aca="false">IF($C1841="","",N($Q1841)*N($K1841))</f>
        <v/>
      </c>
    </row>
    <row r="1842" customFormat="false" ht="15" hidden="false" customHeight="false" outlineLevel="0" collapsed="false">
      <c r="B1842" s="12" t="n">
        <v>1837</v>
      </c>
      <c r="C1842" s="36" t="str">
        <f aca="false">IF(①在庫CSV_発注日!$M1838="","",①在庫CSV_発注日!$M1838&amp;"")</f>
        <v/>
      </c>
      <c r="D1842" s="12" t="str">
        <f aca="false">IF($C1842="","",①在庫CSV_発注日!$N1838)</f>
        <v/>
      </c>
      <c r="E1842" s="12" t="str">
        <f aca="false">IF($C1842="","",①在庫CSV_発注日!$H1838)</f>
        <v/>
      </c>
      <c r="F1842" s="12" t="str">
        <f aca="false">IF($C1842="","",①在庫CSV_発注日!$L1838)</f>
        <v/>
      </c>
      <c r="G1842" s="18"/>
      <c r="H1842" s="17" t="str">
        <f aca="false">IF($C1842="","",N(①在庫CSV_発注日!$Z1838))</f>
        <v/>
      </c>
      <c r="I1842" s="37" t="str">
        <f aca="false">IF($C1842="","",SUMIFS(⑤減算マスタCSV!$L$2:$L$8001,⑤減算マスタCSV!$F$2:$F$8001,$C1842,⑤減算マスタCSV!$K$2:$K$8001,1))</f>
        <v/>
      </c>
      <c r="J1842" s="17" t="str">
        <f aca="false">IF($C1842="","",IFERROR(INDEX(⑤減算マスタCSV!$H$2:$H$8001,MATCH($C1842,⑤減算マスタCSV!$F$2:$F$8001,0)),1))</f>
        <v/>
      </c>
      <c r="K1842" s="17" t="str">
        <f aca="false">IF($C1842="","",MAX(1,IFERROR(INDEX(⑥商品照会CSV!$M$2:$M$3001,MATCH($C1842,⑥商品照会CSV!$A$2:$A$3001,0)),1)))</f>
        <v/>
      </c>
      <c r="L1842" s="40" t="str">
        <f aca="false">IF($C1842="","",IFERROR(INDEX(⑥商品照会CSV!$Q$2:$Q$3001,MATCH($C1842,⑥商品照会CSV!$A$2:$A$3001,0)),0))</f>
        <v/>
      </c>
      <c r="M1842" s="40" t="str">
        <f aca="false">IF($C1842="","",N($L1842)*N($K1842))</f>
        <v/>
      </c>
      <c r="N1842" s="17" t="str">
        <f aca="false">IF($C1842="","",MAX(1,IFERROR(INDEX(⑥商品照会CSV!$AK$2:$AK$3001,MATCH($C1842,⑥商品照会CSV!$A$2:$A$3001,0)),1)))</f>
        <v/>
      </c>
      <c r="O1842" s="12" t="str">
        <f aca="false">IF($C1842="","",IFERROR(IF(INDEX(⑥商品照会CSV!$AN$2:$AN$3001,MATCH($C1842,⑥商品照会CSV!$A$2:$A$3001,0))=1,"バラ",IF(INDEX(⑥商品照会CSV!$AM$2:$AM$3001,MATCH($C1842,⑥商品照会CSV!$A$2:$A$3001,0))=1,"中間包装","ケース")),"ケース"))</f>
        <v/>
      </c>
      <c r="P1842" s="18"/>
      <c r="Q1842" s="14"/>
      <c r="R1842" s="17" t="str">
        <f aca="false">IF($C1842="","",N($Q1842)*N($K1842))</f>
        <v/>
      </c>
    </row>
    <row r="1843" customFormat="false" ht="15" hidden="false" customHeight="false" outlineLevel="0" collapsed="false">
      <c r="B1843" s="12" t="n">
        <v>1838</v>
      </c>
      <c r="C1843" s="36" t="str">
        <f aca="false">IF(①在庫CSV_発注日!$M1839="","",①在庫CSV_発注日!$M1839&amp;"")</f>
        <v/>
      </c>
      <c r="D1843" s="12" t="str">
        <f aca="false">IF($C1843="","",①在庫CSV_発注日!$N1839)</f>
        <v/>
      </c>
      <c r="E1843" s="12" t="str">
        <f aca="false">IF($C1843="","",①在庫CSV_発注日!$H1839)</f>
        <v/>
      </c>
      <c r="F1843" s="12" t="str">
        <f aca="false">IF($C1843="","",①在庫CSV_発注日!$L1839)</f>
        <v/>
      </c>
      <c r="G1843" s="18"/>
      <c r="H1843" s="17" t="str">
        <f aca="false">IF($C1843="","",N(①在庫CSV_発注日!$Z1839))</f>
        <v/>
      </c>
      <c r="I1843" s="37" t="str">
        <f aca="false">IF($C1843="","",SUMIFS(⑤減算マスタCSV!$L$2:$L$8001,⑤減算マスタCSV!$F$2:$F$8001,$C1843,⑤減算マスタCSV!$K$2:$K$8001,1))</f>
        <v/>
      </c>
      <c r="J1843" s="17" t="str">
        <f aca="false">IF($C1843="","",IFERROR(INDEX(⑤減算マスタCSV!$H$2:$H$8001,MATCH($C1843,⑤減算マスタCSV!$F$2:$F$8001,0)),1))</f>
        <v/>
      </c>
      <c r="K1843" s="17" t="str">
        <f aca="false">IF($C1843="","",MAX(1,IFERROR(INDEX(⑥商品照会CSV!$M$2:$M$3001,MATCH($C1843,⑥商品照会CSV!$A$2:$A$3001,0)),1)))</f>
        <v/>
      </c>
      <c r="L1843" s="40" t="str">
        <f aca="false">IF($C1843="","",IFERROR(INDEX(⑥商品照会CSV!$Q$2:$Q$3001,MATCH($C1843,⑥商品照会CSV!$A$2:$A$3001,0)),0))</f>
        <v/>
      </c>
      <c r="M1843" s="40" t="str">
        <f aca="false">IF($C1843="","",N($L1843)*N($K1843))</f>
        <v/>
      </c>
      <c r="N1843" s="17" t="str">
        <f aca="false">IF($C1843="","",MAX(1,IFERROR(INDEX(⑥商品照会CSV!$AK$2:$AK$3001,MATCH($C1843,⑥商品照会CSV!$A$2:$A$3001,0)),1)))</f>
        <v/>
      </c>
      <c r="O1843" s="12" t="str">
        <f aca="false">IF($C1843="","",IFERROR(IF(INDEX(⑥商品照会CSV!$AN$2:$AN$3001,MATCH($C1843,⑥商品照会CSV!$A$2:$A$3001,0))=1,"バラ",IF(INDEX(⑥商品照会CSV!$AM$2:$AM$3001,MATCH($C1843,⑥商品照会CSV!$A$2:$A$3001,0))=1,"中間包装","ケース")),"ケース"))</f>
        <v/>
      </c>
      <c r="P1843" s="18"/>
      <c r="Q1843" s="14"/>
      <c r="R1843" s="17" t="str">
        <f aca="false">IF($C1843="","",N($Q1843)*N($K1843))</f>
        <v/>
      </c>
    </row>
    <row r="1844" customFormat="false" ht="15" hidden="false" customHeight="false" outlineLevel="0" collapsed="false">
      <c r="B1844" s="12" t="n">
        <v>1839</v>
      </c>
      <c r="C1844" s="36" t="str">
        <f aca="false">IF(①在庫CSV_発注日!$M1840="","",①在庫CSV_発注日!$M1840&amp;"")</f>
        <v/>
      </c>
      <c r="D1844" s="12" t="str">
        <f aca="false">IF($C1844="","",①在庫CSV_発注日!$N1840)</f>
        <v/>
      </c>
      <c r="E1844" s="12" t="str">
        <f aca="false">IF($C1844="","",①在庫CSV_発注日!$H1840)</f>
        <v/>
      </c>
      <c r="F1844" s="12" t="str">
        <f aca="false">IF($C1844="","",①在庫CSV_発注日!$L1840)</f>
        <v/>
      </c>
      <c r="G1844" s="18"/>
      <c r="H1844" s="17" t="str">
        <f aca="false">IF($C1844="","",N(①在庫CSV_発注日!$Z1840))</f>
        <v/>
      </c>
      <c r="I1844" s="37" t="str">
        <f aca="false">IF($C1844="","",SUMIFS(⑤減算マスタCSV!$L$2:$L$8001,⑤減算マスタCSV!$F$2:$F$8001,$C1844,⑤減算マスタCSV!$K$2:$K$8001,1))</f>
        <v/>
      </c>
      <c r="J1844" s="17" t="str">
        <f aca="false">IF($C1844="","",IFERROR(INDEX(⑤減算マスタCSV!$H$2:$H$8001,MATCH($C1844,⑤減算マスタCSV!$F$2:$F$8001,0)),1))</f>
        <v/>
      </c>
      <c r="K1844" s="17" t="str">
        <f aca="false">IF($C1844="","",MAX(1,IFERROR(INDEX(⑥商品照会CSV!$M$2:$M$3001,MATCH($C1844,⑥商品照会CSV!$A$2:$A$3001,0)),1)))</f>
        <v/>
      </c>
      <c r="L1844" s="40" t="str">
        <f aca="false">IF($C1844="","",IFERROR(INDEX(⑥商品照会CSV!$Q$2:$Q$3001,MATCH($C1844,⑥商品照会CSV!$A$2:$A$3001,0)),0))</f>
        <v/>
      </c>
      <c r="M1844" s="40" t="str">
        <f aca="false">IF($C1844="","",N($L1844)*N($K1844))</f>
        <v/>
      </c>
      <c r="N1844" s="17" t="str">
        <f aca="false">IF($C1844="","",MAX(1,IFERROR(INDEX(⑥商品照会CSV!$AK$2:$AK$3001,MATCH($C1844,⑥商品照会CSV!$A$2:$A$3001,0)),1)))</f>
        <v/>
      </c>
      <c r="O1844" s="12" t="str">
        <f aca="false">IF($C1844="","",IFERROR(IF(INDEX(⑥商品照会CSV!$AN$2:$AN$3001,MATCH($C1844,⑥商品照会CSV!$A$2:$A$3001,0))=1,"バラ",IF(INDEX(⑥商品照会CSV!$AM$2:$AM$3001,MATCH($C1844,⑥商品照会CSV!$A$2:$A$3001,0))=1,"中間包装","ケース")),"ケース"))</f>
        <v/>
      </c>
      <c r="P1844" s="18"/>
      <c r="Q1844" s="14"/>
      <c r="R1844" s="17" t="str">
        <f aca="false">IF($C1844="","",N($Q1844)*N($K1844))</f>
        <v/>
      </c>
    </row>
    <row r="1845" customFormat="false" ht="15" hidden="false" customHeight="false" outlineLevel="0" collapsed="false">
      <c r="B1845" s="12" t="n">
        <v>1840</v>
      </c>
      <c r="C1845" s="36" t="str">
        <f aca="false">IF(①在庫CSV_発注日!$M1841="","",①在庫CSV_発注日!$M1841&amp;"")</f>
        <v/>
      </c>
      <c r="D1845" s="12" t="str">
        <f aca="false">IF($C1845="","",①在庫CSV_発注日!$N1841)</f>
        <v/>
      </c>
      <c r="E1845" s="12" t="str">
        <f aca="false">IF($C1845="","",①在庫CSV_発注日!$H1841)</f>
        <v/>
      </c>
      <c r="F1845" s="12" t="str">
        <f aca="false">IF($C1845="","",①在庫CSV_発注日!$L1841)</f>
        <v/>
      </c>
      <c r="G1845" s="18"/>
      <c r="H1845" s="17" t="str">
        <f aca="false">IF($C1845="","",N(①在庫CSV_発注日!$Z1841))</f>
        <v/>
      </c>
      <c r="I1845" s="37" t="str">
        <f aca="false">IF($C1845="","",SUMIFS(⑤減算マスタCSV!$L$2:$L$8001,⑤減算マスタCSV!$F$2:$F$8001,$C1845,⑤減算マスタCSV!$K$2:$K$8001,1))</f>
        <v/>
      </c>
      <c r="J1845" s="17" t="str">
        <f aca="false">IF($C1845="","",IFERROR(INDEX(⑤減算マスタCSV!$H$2:$H$8001,MATCH($C1845,⑤減算マスタCSV!$F$2:$F$8001,0)),1))</f>
        <v/>
      </c>
      <c r="K1845" s="17" t="str">
        <f aca="false">IF($C1845="","",MAX(1,IFERROR(INDEX(⑥商品照会CSV!$M$2:$M$3001,MATCH($C1845,⑥商品照会CSV!$A$2:$A$3001,0)),1)))</f>
        <v/>
      </c>
      <c r="L1845" s="40" t="str">
        <f aca="false">IF($C1845="","",IFERROR(INDEX(⑥商品照会CSV!$Q$2:$Q$3001,MATCH($C1845,⑥商品照会CSV!$A$2:$A$3001,0)),0))</f>
        <v/>
      </c>
      <c r="M1845" s="40" t="str">
        <f aca="false">IF($C1845="","",N($L1845)*N($K1845))</f>
        <v/>
      </c>
      <c r="N1845" s="17" t="str">
        <f aca="false">IF($C1845="","",MAX(1,IFERROR(INDEX(⑥商品照会CSV!$AK$2:$AK$3001,MATCH($C1845,⑥商品照会CSV!$A$2:$A$3001,0)),1)))</f>
        <v/>
      </c>
      <c r="O1845" s="12" t="str">
        <f aca="false">IF($C1845="","",IFERROR(IF(INDEX(⑥商品照会CSV!$AN$2:$AN$3001,MATCH($C1845,⑥商品照会CSV!$A$2:$A$3001,0))=1,"バラ",IF(INDEX(⑥商品照会CSV!$AM$2:$AM$3001,MATCH($C1845,⑥商品照会CSV!$A$2:$A$3001,0))=1,"中間包装","ケース")),"ケース"))</f>
        <v/>
      </c>
      <c r="P1845" s="18"/>
      <c r="Q1845" s="14"/>
      <c r="R1845" s="17" t="str">
        <f aca="false">IF($C1845="","",N($Q1845)*N($K1845))</f>
        <v/>
      </c>
    </row>
    <row r="1846" customFormat="false" ht="15" hidden="false" customHeight="false" outlineLevel="0" collapsed="false">
      <c r="B1846" s="12" t="n">
        <v>1841</v>
      </c>
      <c r="C1846" s="36" t="str">
        <f aca="false">IF(①在庫CSV_発注日!$M1842="","",①在庫CSV_発注日!$M1842&amp;"")</f>
        <v/>
      </c>
      <c r="D1846" s="12" t="str">
        <f aca="false">IF($C1846="","",①在庫CSV_発注日!$N1842)</f>
        <v/>
      </c>
      <c r="E1846" s="12" t="str">
        <f aca="false">IF($C1846="","",①在庫CSV_発注日!$H1842)</f>
        <v/>
      </c>
      <c r="F1846" s="12" t="str">
        <f aca="false">IF($C1846="","",①在庫CSV_発注日!$L1842)</f>
        <v/>
      </c>
      <c r="G1846" s="18"/>
      <c r="H1846" s="17" t="str">
        <f aca="false">IF($C1846="","",N(①在庫CSV_発注日!$Z1842))</f>
        <v/>
      </c>
      <c r="I1846" s="37" t="str">
        <f aca="false">IF($C1846="","",SUMIFS(⑤減算マスタCSV!$L$2:$L$8001,⑤減算マスタCSV!$F$2:$F$8001,$C1846,⑤減算マスタCSV!$K$2:$K$8001,1))</f>
        <v/>
      </c>
      <c r="J1846" s="17" t="str">
        <f aca="false">IF($C1846="","",IFERROR(INDEX(⑤減算マスタCSV!$H$2:$H$8001,MATCH($C1846,⑤減算マスタCSV!$F$2:$F$8001,0)),1))</f>
        <v/>
      </c>
      <c r="K1846" s="17" t="str">
        <f aca="false">IF($C1846="","",MAX(1,IFERROR(INDEX(⑥商品照会CSV!$M$2:$M$3001,MATCH($C1846,⑥商品照会CSV!$A$2:$A$3001,0)),1)))</f>
        <v/>
      </c>
      <c r="L1846" s="40" t="str">
        <f aca="false">IF($C1846="","",IFERROR(INDEX(⑥商品照会CSV!$Q$2:$Q$3001,MATCH($C1846,⑥商品照会CSV!$A$2:$A$3001,0)),0))</f>
        <v/>
      </c>
      <c r="M1846" s="40" t="str">
        <f aca="false">IF($C1846="","",N($L1846)*N($K1846))</f>
        <v/>
      </c>
      <c r="N1846" s="17" t="str">
        <f aca="false">IF($C1846="","",MAX(1,IFERROR(INDEX(⑥商品照会CSV!$AK$2:$AK$3001,MATCH($C1846,⑥商品照会CSV!$A$2:$A$3001,0)),1)))</f>
        <v/>
      </c>
      <c r="O1846" s="12" t="str">
        <f aca="false">IF($C1846="","",IFERROR(IF(INDEX(⑥商品照会CSV!$AN$2:$AN$3001,MATCH($C1846,⑥商品照会CSV!$A$2:$A$3001,0))=1,"バラ",IF(INDEX(⑥商品照会CSV!$AM$2:$AM$3001,MATCH($C1846,⑥商品照会CSV!$A$2:$A$3001,0))=1,"中間包装","ケース")),"ケース"))</f>
        <v/>
      </c>
      <c r="P1846" s="18"/>
      <c r="Q1846" s="14"/>
      <c r="R1846" s="17" t="str">
        <f aca="false">IF($C1846="","",N($Q1846)*N($K1846))</f>
        <v/>
      </c>
    </row>
    <row r="1847" customFormat="false" ht="15" hidden="false" customHeight="false" outlineLevel="0" collapsed="false">
      <c r="B1847" s="12" t="n">
        <v>1842</v>
      </c>
      <c r="C1847" s="36" t="str">
        <f aca="false">IF(①在庫CSV_発注日!$M1843="","",①在庫CSV_発注日!$M1843&amp;"")</f>
        <v/>
      </c>
      <c r="D1847" s="12" t="str">
        <f aca="false">IF($C1847="","",①在庫CSV_発注日!$N1843)</f>
        <v/>
      </c>
      <c r="E1847" s="12" t="str">
        <f aca="false">IF($C1847="","",①在庫CSV_発注日!$H1843)</f>
        <v/>
      </c>
      <c r="F1847" s="12" t="str">
        <f aca="false">IF($C1847="","",①在庫CSV_発注日!$L1843)</f>
        <v/>
      </c>
      <c r="G1847" s="18"/>
      <c r="H1847" s="17" t="str">
        <f aca="false">IF($C1847="","",N(①在庫CSV_発注日!$Z1843))</f>
        <v/>
      </c>
      <c r="I1847" s="37" t="str">
        <f aca="false">IF($C1847="","",SUMIFS(⑤減算マスタCSV!$L$2:$L$8001,⑤減算マスタCSV!$F$2:$F$8001,$C1847,⑤減算マスタCSV!$K$2:$K$8001,1))</f>
        <v/>
      </c>
      <c r="J1847" s="17" t="str">
        <f aca="false">IF($C1847="","",IFERROR(INDEX(⑤減算マスタCSV!$H$2:$H$8001,MATCH($C1847,⑤減算マスタCSV!$F$2:$F$8001,0)),1))</f>
        <v/>
      </c>
      <c r="K1847" s="17" t="str">
        <f aca="false">IF($C1847="","",MAX(1,IFERROR(INDEX(⑥商品照会CSV!$M$2:$M$3001,MATCH($C1847,⑥商品照会CSV!$A$2:$A$3001,0)),1)))</f>
        <v/>
      </c>
      <c r="L1847" s="40" t="str">
        <f aca="false">IF($C1847="","",IFERROR(INDEX(⑥商品照会CSV!$Q$2:$Q$3001,MATCH($C1847,⑥商品照会CSV!$A$2:$A$3001,0)),0))</f>
        <v/>
      </c>
      <c r="M1847" s="40" t="str">
        <f aca="false">IF($C1847="","",N($L1847)*N($K1847))</f>
        <v/>
      </c>
      <c r="N1847" s="17" t="str">
        <f aca="false">IF($C1847="","",MAX(1,IFERROR(INDEX(⑥商品照会CSV!$AK$2:$AK$3001,MATCH($C1847,⑥商品照会CSV!$A$2:$A$3001,0)),1)))</f>
        <v/>
      </c>
      <c r="O1847" s="12" t="str">
        <f aca="false">IF($C1847="","",IFERROR(IF(INDEX(⑥商品照会CSV!$AN$2:$AN$3001,MATCH($C1847,⑥商品照会CSV!$A$2:$A$3001,0))=1,"バラ",IF(INDEX(⑥商品照会CSV!$AM$2:$AM$3001,MATCH($C1847,⑥商品照会CSV!$A$2:$A$3001,0))=1,"中間包装","ケース")),"ケース"))</f>
        <v/>
      </c>
      <c r="P1847" s="18"/>
      <c r="Q1847" s="14"/>
      <c r="R1847" s="17" t="str">
        <f aca="false">IF($C1847="","",N($Q1847)*N($K1847))</f>
        <v/>
      </c>
    </row>
    <row r="1848" customFormat="false" ht="15" hidden="false" customHeight="false" outlineLevel="0" collapsed="false">
      <c r="B1848" s="12" t="n">
        <v>1843</v>
      </c>
      <c r="C1848" s="36" t="str">
        <f aca="false">IF(①在庫CSV_発注日!$M1844="","",①在庫CSV_発注日!$M1844&amp;"")</f>
        <v/>
      </c>
      <c r="D1848" s="12" t="str">
        <f aca="false">IF($C1848="","",①在庫CSV_発注日!$N1844)</f>
        <v/>
      </c>
      <c r="E1848" s="12" t="str">
        <f aca="false">IF($C1848="","",①在庫CSV_発注日!$H1844)</f>
        <v/>
      </c>
      <c r="F1848" s="12" t="str">
        <f aca="false">IF($C1848="","",①在庫CSV_発注日!$L1844)</f>
        <v/>
      </c>
      <c r="G1848" s="18"/>
      <c r="H1848" s="17" t="str">
        <f aca="false">IF($C1848="","",N(①在庫CSV_発注日!$Z1844))</f>
        <v/>
      </c>
      <c r="I1848" s="37" t="str">
        <f aca="false">IF($C1848="","",SUMIFS(⑤減算マスタCSV!$L$2:$L$8001,⑤減算マスタCSV!$F$2:$F$8001,$C1848,⑤減算マスタCSV!$K$2:$K$8001,1))</f>
        <v/>
      </c>
      <c r="J1848" s="17" t="str">
        <f aca="false">IF($C1848="","",IFERROR(INDEX(⑤減算マスタCSV!$H$2:$H$8001,MATCH($C1848,⑤減算マスタCSV!$F$2:$F$8001,0)),1))</f>
        <v/>
      </c>
      <c r="K1848" s="17" t="str">
        <f aca="false">IF($C1848="","",MAX(1,IFERROR(INDEX(⑥商品照会CSV!$M$2:$M$3001,MATCH($C1848,⑥商品照会CSV!$A$2:$A$3001,0)),1)))</f>
        <v/>
      </c>
      <c r="L1848" s="40" t="str">
        <f aca="false">IF($C1848="","",IFERROR(INDEX(⑥商品照会CSV!$Q$2:$Q$3001,MATCH($C1848,⑥商品照会CSV!$A$2:$A$3001,0)),0))</f>
        <v/>
      </c>
      <c r="M1848" s="40" t="str">
        <f aca="false">IF($C1848="","",N($L1848)*N($K1848))</f>
        <v/>
      </c>
      <c r="N1848" s="17" t="str">
        <f aca="false">IF($C1848="","",MAX(1,IFERROR(INDEX(⑥商品照会CSV!$AK$2:$AK$3001,MATCH($C1848,⑥商品照会CSV!$A$2:$A$3001,0)),1)))</f>
        <v/>
      </c>
      <c r="O1848" s="12" t="str">
        <f aca="false">IF($C1848="","",IFERROR(IF(INDEX(⑥商品照会CSV!$AN$2:$AN$3001,MATCH($C1848,⑥商品照会CSV!$A$2:$A$3001,0))=1,"バラ",IF(INDEX(⑥商品照会CSV!$AM$2:$AM$3001,MATCH($C1848,⑥商品照会CSV!$A$2:$A$3001,0))=1,"中間包装","ケース")),"ケース"))</f>
        <v/>
      </c>
      <c r="P1848" s="18"/>
      <c r="Q1848" s="14"/>
      <c r="R1848" s="17" t="str">
        <f aca="false">IF($C1848="","",N($Q1848)*N($K1848))</f>
        <v/>
      </c>
    </row>
    <row r="1849" customFormat="false" ht="15" hidden="false" customHeight="false" outlineLevel="0" collapsed="false">
      <c r="B1849" s="12" t="n">
        <v>1844</v>
      </c>
      <c r="C1849" s="36" t="str">
        <f aca="false">IF(①在庫CSV_発注日!$M1845="","",①在庫CSV_発注日!$M1845&amp;"")</f>
        <v/>
      </c>
      <c r="D1849" s="12" t="str">
        <f aca="false">IF($C1849="","",①在庫CSV_発注日!$N1845)</f>
        <v/>
      </c>
      <c r="E1849" s="12" t="str">
        <f aca="false">IF($C1849="","",①在庫CSV_発注日!$H1845)</f>
        <v/>
      </c>
      <c r="F1849" s="12" t="str">
        <f aca="false">IF($C1849="","",①在庫CSV_発注日!$L1845)</f>
        <v/>
      </c>
      <c r="G1849" s="18"/>
      <c r="H1849" s="17" t="str">
        <f aca="false">IF($C1849="","",N(①在庫CSV_発注日!$Z1845))</f>
        <v/>
      </c>
      <c r="I1849" s="37" t="str">
        <f aca="false">IF($C1849="","",SUMIFS(⑤減算マスタCSV!$L$2:$L$8001,⑤減算マスタCSV!$F$2:$F$8001,$C1849,⑤減算マスタCSV!$K$2:$K$8001,1))</f>
        <v/>
      </c>
      <c r="J1849" s="17" t="str">
        <f aca="false">IF($C1849="","",IFERROR(INDEX(⑤減算マスタCSV!$H$2:$H$8001,MATCH($C1849,⑤減算マスタCSV!$F$2:$F$8001,0)),1))</f>
        <v/>
      </c>
      <c r="K1849" s="17" t="str">
        <f aca="false">IF($C1849="","",MAX(1,IFERROR(INDEX(⑥商品照会CSV!$M$2:$M$3001,MATCH($C1849,⑥商品照会CSV!$A$2:$A$3001,0)),1)))</f>
        <v/>
      </c>
      <c r="L1849" s="40" t="str">
        <f aca="false">IF($C1849="","",IFERROR(INDEX(⑥商品照会CSV!$Q$2:$Q$3001,MATCH($C1849,⑥商品照会CSV!$A$2:$A$3001,0)),0))</f>
        <v/>
      </c>
      <c r="M1849" s="40" t="str">
        <f aca="false">IF($C1849="","",N($L1849)*N($K1849))</f>
        <v/>
      </c>
      <c r="N1849" s="17" t="str">
        <f aca="false">IF($C1849="","",MAX(1,IFERROR(INDEX(⑥商品照会CSV!$AK$2:$AK$3001,MATCH($C1849,⑥商品照会CSV!$A$2:$A$3001,0)),1)))</f>
        <v/>
      </c>
      <c r="O1849" s="12" t="str">
        <f aca="false">IF($C1849="","",IFERROR(IF(INDEX(⑥商品照会CSV!$AN$2:$AN$3001,MATCH($C1849,⑥商品照会CSV!$A$2:$A$3001,0))=1,"バラ",IF(INDEX(⑥商品照会CSV!$AM$2:$AM$3001,MATCH($C1849,⑥商品照会CSV!$A$2:$A$3001,0))=1,"中間包装","ケース")),"ケース"))</f>
        <v/>
      </c>
      <c r="P1849" s="18"/>
      <c r="Q1849" s="14"/>
      <c r="R1849" s="17" t="str">
        <f aca="false">IF($C1849="","",N($Q1849)*N($K1849))</f>
        <v/>
      </c>
    </row>
    <row r="1850" customFormat="false" ht="15" hidden="false" customHeight="false" outlineLevel="0" collapsed="false">
      <c r="B1850" s="12" t="n">
        <v>1845</v>
      </c>
      <c r="C1850" s="36" t="str">
        <f aca="false">IF(①在庫CSV_発注日!$M1846="","",①在庫CSV_発注日!$M1846&amp;"")</f>
        <v/>
      </c>
      <c r="D1850" s="12" t="str">
        <f aca="false">IF($C1850="","",①在庫CSV_発注日!$N1846)</f>
        <v/>
      </c>
      <c r="E1850" s="12" t="str">
        <f aca="false">IF($C1850="","",①在庫CSV_発注日!$H1846)</f>
        <v/>
      </c>
      <c r="F1850" s="12" t="str">
        <f aca="false">IF($C1850="","",①在庫CSV_発注日!$L1846)</f>
        <v/>
      </c>
      <c r="G1850" s="18"/>
      <c r="H1850" s="17" t="str">
        <f aca="false">IF($C1850="","",N(①在庫CSV_発注日!$Z1846))</f>
        <v/>
      </c>
      <c r="I1850" s="37" t="str">
        <f aca="false">IF($C1850="","",SUMIFS(⑤減算マスタCSV!$L$2:$L$8001,⑤減算マスタCSV!$F$2:$F$8001,$C1850,⑤減算マスタCSV!$K$2:$K$8001,1))</f>
        <v/>
      </c>
      <c r="J1850" s="17" t="str">
        <f aca="false">IF($C1850="","",IFERROR(INDEX(⑤減算マスタCSV!$H$2:$H$8001,MATCH($C1850,⑤減算マスタCSV!$F$2:$F$8001,0)),1))</f>
        <v/>
      </c>
      <c r="K1850" s="17" t="str">
        <f aca="false">IF($C1850="","",MAX(1,IFERROR(INDEX(⑥商品照会CSV!$M$2:$M$3001,MATCH($C1850,⑥商品照会CSV!$A$2:$A$3001,0)),1)))</f>
        <v/>
      </c>
      <c r="L1850" s="40" t="str">
        <f aca="false">IF($C1850="","",IFERROR(INDEX(⑥商品照会CSV!$Q$2:$Q$3001,MATCH($C1850,⑥商品照会CSV!$A$2:$A$3001,0)),0))</f>
        <v/>
      </c>
      <c r="M1850" s="40" t="str">
        <f aca="false">IF($C1850="","",N($L1850)*N($K1850))</f>
        <v/>
      </c>
      <c r="N1850" s="17" t="str">
        <f aca="false">IF($C1850="","",MAX(1,IFERROR(INDEX(⑥商品照会CSV!$AK$2:$AK$3001,MATCH($C1850,⑥商品照会CSV!$A$2:$A$3001,0)),1)))</f>
        <v/>
      </c>
      <c r="O1850" s="12" t="str">
        <f aca="false">IF($C1850="","",IFERROR(IF(INDEX(⑥商品照会CSV!$AN$2:$AN$3001,MATCH($C1850,⑥商品照会CSV!$A$2:$A$3001,0))=1,"バラ",IF(INDEX(⑥商品照会CSV!$AM$2:$AM$3001,MATCH($C1850,⑥商品照会CSV!$A$2:$A$3001,0))=1,"中間包装","ケース")),"ケース"))</f>
        <v/>
      </c>
      <c r="P1850" s="18"/>
      <c r="Q1850" s="14"/>
      <c r="R1850" s="17" t="str">
        <f aca="false">IF($C1850="","",N($Q1850)*N($K1850))</f>
        <v/>
      </c>
    </row>
    <row r="1851" customFormat="false" ht="15" hidden="false" customHeight="false" outlineLevel="0" collapsed="false">
      <c r="B1851" s="12" t="n">
        <v>1846</v>
      </c>
      <c r="C1851" s="36" t="str">
        <f aca="false">IF(①在庫CSV_発注日!$M1847="","",①在庫CSV_発注日!$M1847&amp;"")</f>
        <v/>
      </c>
      <c r="D1851" s="12" t="str">
        <f aca="false">IF($C1851="","",①在庫CSV_発注日!$N1847)</f>
        <v/>
      </c>
      <c r="E1851" s="12" t="str">
        <f aca="false">IF($C1851="","",①在庫CSV_発注日!$H1847)</f>
        <v/>
      </c>
      <c r="F1851" s="12" t="str">
        <f aca="false">IF($C1851="","",①在庫CSV_発注日!$L1847)</f>
        <v/>
      </c>
      <c r="G1851" s="18"/>
      <c r="H1851" s="17" t="str">
        <f aca="false">IF($C1851="","",N(①在庫CSV_発注日!$Z1847))</f>
        <v/>
      </c>
      <c r="I1851" s="37" t="str">
        <f aca="false">IF($C1851="","",SUMIFS(⑤減算マスタCSV!$L$2:$L$8001,⑤減算マスタCSV!$F$2:$F$8001,$C1851,⑤減算マスタCSV!$K$2:$K$8001,1))</f>
        <v/>
      </c>
      <c r="J1851" s="17" t="str">
        <f aca="false">IF($C1851="","",IFERROR(INDEX(⑤減算マスタCSV!$H$2:$H$8001,MATCH($C1851,⑤減算マスタCSV!$F$2:$F$8001,0)),1))</f>
        <v/>
      </c>
      <c r="K1851" s="17" t="str">
        <f aca="false">IF($C1851="","",MAX(1,IFERROR(INDEX(⑥商品照会CSV!$M$2:$M$3001,MATCH($C1851,⑥商品照会CSV!$A$2:$A$3001,0)),1)))</f>
        <v/>
      </c>
      <c r="L1851" s="40" t="str">
        <f aca="false">IF($C1851="","",IFERROR(INDEX(⑥商品照会CSV!$Q$2:$Q$3001,MATCH($C1851,⑥商品照会CSV!$A$2:$A$3001,0)),0))</f>
        <v/>
      </c>
      <c r="M1851" s="40" t="str">
        <f aca="false">IF($C1851="","",N($L1851)*N($K1851))</f>
        <v/>
      </c>
      <c r="N1851" s="17" t="str">
        <f aca="false">IF($C1851="","",MAX(1,IFERROR(INDEX(⑥商品照会CSV!$AK$2:$AK$3001,MATCH($C1851,⑥商品照会CSV!$A$2:$A$3001,0)),1)))</f>
        <v/>
      </c>
      <c r="O1851" s="12" t="str">
        <f aca="false">IF($C1851="","",IFERROR(IF(INDEX(⑥商品照会CSV!$AN$2:$AN$3001,MATCH($C1851,⑥商品照会CSV!$A$2:$A$3001,0))=1,"バラ",IF(INDEX(⑥商品照会CSV!$AM$2:$AM$3001,MATCH($C1851,⑥商品照会CSV!$A$2:$A$3001,0))=1,"中間包装","ケース")),"ケース"))</f>
        <v/>
      </c>
      <c r="P1851" s="18"/>
      <c r="Q1851" s="14"/>
      <c r="R1851" s="17" t="str">
        <f aca="false">IF($C1851="","",N($Q1851)*N($K1851))</f>
        <v/>
      </c>
    </row>
    <row r="1852" customFormat="false" ht="15" hidden="false" customHeight="false" outlineLevel="0" collapsed="false">
      <c r="B1852" s="12" t="n">
        <v>1847</v>
      </c>
      <c r="C1852" s="36" t="str">
        <f aca="false">IF(①在庫CSV_発注日!$M1848="","",①在庫CSV_発注日!$M1848&amp;"")</f>
        <v/>
      </c>
      <c r="D1852" s="12" t="str">
        <f aca="false">IF($C1852="","",①在庫CSV_発注日!$N1848)</f>
        <v/>
      </c>
      <c r="E1852" s="12" t="str">
        <f aca="false">IF($C1852="","",①在庫CSV_発注日!$H1848)</f>
        <v/>
      </c>
      <c r="F1852" s="12" t="str">
        <f aca="false">IF($C1852="","",①在庫CSV_発注日!$L1848)</f>
        <v/>
      </c>
      <c r="G1852" s="18"/>
      <c r="H1852" s="17" t="str">
        <f aca="false">IF($C1852="","",N(①在庫CSV_発注日!$Z1848))</f>
        <v/>
      </c>
      <c r="I1852" s="37" t="str">
        <f aca="false">IF($C1852="","",SUMIFS(⑤減算マスタCSV!$L$2:$L$8001,⑤減算マスタCSV!$F$2:$F$8001,$C1852,⑤減算マスタCSV!$K$2:$K$8001,1))</f>
        <v/>
      </c>
      <c r="J1852" s="17" t="str">
        <f aca="false">IF($C1852="","",IFERROR(INDEX(⑤減算マスタCSV!$H$2:$H$8001,MATCH($C1852,⑤減算マスタCSV!$F$2:$F$8001,0)),1))</f>
        <v/>
      </c>
      <c r="K1852" s="17" t="str">
        <f aca="false">IF($C1852="","",MAX(1,IFERROR(INDEX(⑥商品照会CSV!$M$2:$M$3001,MATCH($C1852,⑥商品照会CSV!$A$2:$A$3001,0)),1)))</f>
        <v/>
      </c>
      <c r="L1852" s="40" t="str">
        <f aca="false">IF($C1852="","",IFERROR(INDEX(⑥商品照会CSV!$Q$2:$Q$3001,MATCH($C1852,⑥商品照会CSV!$A$2:$A$3001,0)),0))</f>
        <v/>
      </c>
      <c r="M1852" s="40" t="str">
        <f aca="false">IF($C1852="","",N($L1852)*N($K1852))</f>
        <v/>
      </c>
      <c r="N1852" s="17" t="str">
        <f aca="false">IF($C1852="","",MAX(1,IFERROR(INDEX(⑥商品照会CSV!$AK$2:$AK$3001,MATCH($C1852,⑥商品照会CSV!$A$2:$A$3001,0)),1)))</f>
        <v/>
      </c>
      <c r="O1852" s="12" t="str">
        <f aca="false">IF($C1852="","",IFERROR(IF(INDEX(⑥商品照会CSV!$AN$2:$AN$3001,MATCH($C1852,⑥商品照会CSV!$A$2:$A$3001,0))=1,"バラ",IF(INDEX(⑥商品照会CSV!$AM$2:$AM$3001,MATCH($C1852,⑥商品照会CSV!$A$2:$A$3001,0))=1,"中間包装","ケース")),"ケース"))</f>
        <v/>
      </c>
      <c r="P1852" s="18"/>
      <c r="Q1852" s="14"/>
      <c r="R1852" s="17" t="str">
        <f aca="false">IF($C1852="","",N($Q1852)*N($K1852))</f>
        <v/>
      </c>
    </row>
    <row r="1853" customFormat="false" ht="15" hidden="false" customHeight="false" outlineLevel="0" collapsed="false">
      <c r="B1853" s="12" t="n">
        <v>1848</v>
      </c>
      <c r="C1853" s="36" t="str">
        <f aca="false">IF(①在庫CSV_発注日!$M1849="","",①在庫CSV_発注日!$M1849&amp;"")</f>
        <v/>
      </c>
      <c r="D1853" s="12" t="str">
        <f aca="false">IF($C1853="","",①在庫CSV_発注日!$N1849)</f>
        <v/>
      </c>
      <c r="E1853" s="12" t="str">
        <f aca="false">IF($C1853="","",①在庫CSV_発注日!$H1849)</f>
        <v/>
      </c>
      <c r="F1853" s="12" t="str">
        <f aca="false">IF($C1853="","",①在庫CSV_発注日!$L1849)</f>
        <v/>
      </c>
      <c r="G1853" s="18"/>
      <c r="H1853" s="17" t="str">
        <f aca="false">IF($C1853="","",N(①在庫CSV_発注日!$Z1849))</f>
        <v/>
      </c>
      <c r="I1853" s="37" t="str">
        <f aca="false">IF($C1853="","",SUMIFS(⑤減算マスタCSV!$L$2:$L$8001,⑤減算マスタCSV!$F$2:$F$8001,$C1853,⑤減算マスタCSV!$K$2:$K$8001,1))</f>
        <v/>
      </c>
      <c r="J1853" s="17" t="str">
        <f aca="false">IF($C1853="","",IFERROR(INDEX(⑤減算マスタCSV!$H$2:$H$8001,MATCH($C1853,⑤減算マスタCSV!$F$2:$F$8001,0)),1))</f>
        <v/>
      </c>
      <c r="K1853" s="17" t="str">
        <f aca="false">IF($C1853="","",MAX(1,IFERROR(INDEX(⑥商品照会CSV!$M$2:$M$3001,MATCH($C1853,⑥商品照会CSV!$A$2:$A$3001,0)),1)))</f>
        <v/>
      </c>
      <c r="L1853" s="40" t="str">
        <f aca="false">IF($C1853="","",IFERROR(INDEX(⑥商品照会CSV!$Q$2:$Q$3001,MATCH($C1853,⑥商品照会CSV!$A$2:$A$3001,0)),0))</f>
        <v/>
      </c>
      <c r="M1853" s="40" t="str">
        <f aca="false">IF($C1853="","",N($L1853)*N($K1853))</f>
        <v/>
      </c>
      <c r="N1853" s="17" t="str">
        <f aca="false">IF($C1853="","",MAX(1,IFERROR(INDEX(⑥商品照会CSV!$AK$2:$AK$3001,MATCH($C1853,⑥商品照会CSV!$A$2:$A$3001,0)),1)))</f>
        <v/>
      </c>
      <c r="O1853" s="12" t="str">
        <f aca="false">IF($C1853="","",IFERROR(IF(INDEX(⑥商品照会CSV!$AN$2:$AN$3001,MATCH($C1853,⑥商品照会CSV!$A$2:$A$3001,0))=1,"バラ",IF(INDEX(⑥商品照会CSV!$AM$2:$AM$3001,MATCH($C1853,⑥商品照会CSV!$A$2:$A$3001,0))=1,"中間包装","ケース")),"ケース"))</f>
        <v/>
      </c>
      <c r="P1853" s="18"/>
      <c r="Q1853" s="14"/>
      <c r="R1853" s="17" t="str">
        <f aca="false">IF($C1853="","",N($Q1853)*N($K1853))</f>
        <v/>
      </c>
    </row>
    <row r="1854" customFormat="false" ht="15" hidden="false" customHeight="false" outlineLevel="0" collapsed="false">
      <c r="B1854" s="12" t="n">
        <v>1849</v>
      </c>
      <c r="C1854" s="36" t="str">
        <f aca="false">IF(①在庫CSV_発注日!$M1850="","",①在庫CSV_発注日!$M1850&amp;"")</f>
        <v/>
      </c>
      <c r="D1854" s="12" t="str">
        <f aca="false">IF($C1854="","",①在庫CSV_発注日!$N1850)</f>
        <v/>
      </c>
      <c r="E1854" s="12" t="str">
        <f aca="false">IF($C1854="","",①在庫CSV_発注日!$H1850)</f>
        <v/>
      </c>
      <c r="F1854" s="12" t="str">
        <f aca="false">IF($C1854="","",①在庫CSV_発注日!$L1850)</f>
        <v/>
      </c>
      <c r="G1854" s="18"/>
      <c r="H1854" s="17" t="str">
        <f aca="false">IF($C1854="","",N(①在庫CSV_発注日!$Z1850))</f>
        <v/>
      </c>
      <c r="I1854" s="37" t="str">
        <f aca="false">IF($C1854="","",SUMIFS(⑤減算マスタCSV!$L$2:$L$8001,⑤減算マスタCSV!$F$2:$F$8001,$C1854,⑤減算マスタCSV!$K$2:$K$8001,1))</f>
        <v/>
      </c>
      <c r="J1854" s="17" t="str">
        <f aca="false">IF($C1854="","",IFERROR(INDEX(⑤減算マスタCSV!$H$2:$H$8001,MATCH($C1854,⑤減算マスタCSV!$F$2:$F$8001,0)),1))</f>
        <v/>
      </c>
      <c r="K1854" s="17" t="str">
        <f aca="false">IF($C1854="","",MAX(1,IFERROR(INDEX(⑥商品照会CSV!$M$2:$M$3001,MATCH($C1854,⑥商品照会CSV!$A$2:$A$3001,0)),1)))</f>
        <v/>
      </c>
      <c r="L1854" s="40" t="str">
        <f aca="false">IF($C1854="","",IFERROR(INDEX(⑥商品照会CSV!$Q$2:$Q$3001,MATCH($C1854,⑥商品照会CSV!$A$2:$A$3001,0)),0))</f>
        <v/>
      </c>
      <c r="M1854" s="40" t="str">
        <f aca="false">IF($C1854="","",N($L1854)*N($K1854))</f>
        <v/>
      </c>
      <c r="N1854" s="17" t="str">
        <f aca="false">IF($C1854="","",MAX(1,IFERROR(INDEX(⑥商品照会CSV!$AK$2:$AK$3001,MATCH($C1854,⑥商品照会CSV!$A$2:$A$3001,0)),1)))</f>
        <v/>
      </c>
      <c r="O1854" s="12" t="str">
        <f aca="false">IF($C1854="","",IFERROR(IF(INDEX(⑥商品照会CSV!$AN$2:$AN$3001,MATCH($C1854,⑥商品照会CSV!$A$2:$A$3001,0))=1,"バラ",IF(INDEX(⑥商品照会CSV!$AM$2:$AM$3001,MATCH($C1854,⑥商品照会CSV!$A$2:$A$3001,0))=1,"中間包装","ケース")),"ケース"))</f>
        <v/>
      </c>
      <c r="P1854" s="18"/>
      <c r="Q1854" s="14"/>
      <c r="R1854" s="17" t="str">
        <f aca="false">IF($C1854="","",N($Q1854)*N($K1854))</f>
        <v/>
      </c>
    </row>
    <row r="1855" customFormat="false" ht="15" hidden="false" customHeight="false" outlineLevel="0" collapsed="false">
      <c r="B1855" s="12" t="n">
        <v>1850</v>
      </c>
      <c r="C1855" s="36" t="str">
        <f aca="false">IF(①在庫CSV_発注日!$M1851="","",①在庫CSV_発注日!$M1851&amp;"")</f>
        <v/>
      </c>
      <c r="D1855" s="12" t="str">
        <f aca="false">IF($C1855="","",①在庫CSV_発注日!$N1851)</f>
        <v/>
      </c>
      <c r="E1855" s="12" t="str">
        <f aca="false">IF($C1855="","",①在庫CSV_発注日!$H1851)</f>
        <v/>
      </c>
      <c r="F1855" s="12" t="str">
        <f aca="false">IF($C1855="","",①在庫CSV_発注日!$L1851)</f>
        <v/>
      </c>
      <c r="G1855" s="18"/>
      <c r="H1855" s="17" t="str">
        <f aca="false">IF($C1855="","",N(①在庫CSV_発注日!$Z1851))</f>
        <v/>
      </c>
      <c r="I1855" s="37" t="str">
        <f aca="false">IF($C1855="","",SUMIFS(⑤減算マスタCSV!$L$2:$L$8001,⑤減算マスタCSV!$F$2:$F$8001,$C1855,⑤減算マスタCSV!$K$2:$K$8001,1))</f>
        <v/>
      </c>
      <c r="J1855" s="17" t="str">
        <f aca="false">IF($C1855="","",IFERROR(INDEX(⑤減算マスタCSV!$H$2:$H$8001,MATCH($C1855,⑤減算マスタCSV!$F$2:$F$8001,0)),1))</f>
        <v/>
      </c>
      <c r="K1855" s="17" t="str">
        <f aca="false">IF($C1855="","",MAX(1,IFERROR(INDEX(⑥商品照会CSV!$M$2:$M$3001,MATCH($C1855,⑥商品照会CSV!$A$2:$A$3001,0)),1)))</f>
        <v/>
      </c>
      <c r="L1855" s="40" t="str">
        <f aca="false">IF($C1855="","",IFERROR(INDEX(⑥商品照会CSV!$Q$2:$Q$3001,MATCH($C1855,⑥商品照会CSV!$A$2:$A$3001,0)),0))</f>
        <v/>
      </c>
      <c r="M1855" s="40" t="str">
        <f aca="false">IF($C1855="","",N($L1855)*N($K1855))</f>
        <v/>
      </c>
      <c r="N1855" s="17" t="str">
        <f aca="false">IF($C1855="","",MAX(1,IFERROR(INDEX(⑥商品照会CSV!$AK$2:$AK$3001,MATCH($C1855,⑥商品照会CSV!$A$2:$A$3001,0)),1)))</f>
        <v/>
      </c>
      <c r="O1855" s="12" t="str">
        <f aca="false">IF($C1855="","",IFERROR(IF(INDEX(⑥商品照会CSV!$AN$2:$AN$3001,MATCH($C1855,⑥商品照会CSV!$A$2:$A$3001,0))=1,"バラ",IF(INDEX(⑥商品照会CSV!$AM$2:$AM$3001,MATCH($C1855,⑥商品照会CSV!$A$2:$A$3001,0))=1,"中間包装","ケース")),"ケース"))</f>
        <v/>
      </c>
      <c r="P1855" s="18"/>
      <c r="Q1855" s="14"/>
      <c r="R1855" s="17" t="str">
        <f aca="false">IF($C1855="","",N($Q1855)*N($K1855))</f>
        <v/>
      </c>
    </row>
    <row r="1856" customFormat="false" ht="15" hidden="false" customHeight="false" outlineLevel="0" collapsed="false">
      <c r="B1856" s="12" t="n">
        <v>1851</v>
      </c>
      <c r="C1856" s="36" t="str">
        <f aca="false">IF(①在庫CSV_発注日!$M1852="","",①在庫CSV_発注日!$M1852&amp;"")</f>
        <v/>
      </c>
      <c r="D1856" s="12" t="str">
        <f aca="false">IF($C1856="","",①在庫CSV_発注日!$N1852)</f>
        <v/>
      </c>
      <c r="E1856" s="12" t="str">
        <f aca="false">IF($C1856="","",①在庫CSV_発注日!$H1852)</f>
        <v/>
      </c>
      <c r="F1856" s="12" t="str">
        <f aca="false">IF($C1856="","",①在庫CSV_発注日!$L1852)</f>
        <v/>
      </c>
      <c r="G1856" s="18"/>
      <c r="H1856" s="17" t="str">
        <f aca="false">IF($C1856="","",N(①在庫CSV_発注日!$Z1852))</f>
        <v/>
      </c>
      <c r="I1856" s="37" t="str">
        <f aca="false">IF($C1856="","",SUMIFS(⑤減算マスタCSV!$L$2:$L$8001,⑤減算マスタCSV!$F$2:$F$8001,$C1856,⑤減算マスタCSV!$K$2:$K$8001,1))</f>
        <v/>
      </c>
      <c r="J1856" s="17" t="str">
        <f aca="false">IF($C1856="","",IFERROR(INDEX(⑤減算マスタCSV!$H$2:$H$8001,MATCH($C1856,⑤減算マスタCSV!$F$2:$F$8001,0)),1))</f>
        <v/>
      </c>
      <c r="K1856" s="17" t="str">
        <f aca="false">IF($C1856="","",MAX(1,IFERROR(INDEX(⑥商品照会CSV!$M$2:$M$3001,MATCH($C1856,⑥商品照会CSV!$A$2:$A$3001,0)),1)))</f>
        <v/>
      </c>
      <c r="L1856" s="40" t="str">
        <f aca="false">IF($C1856="","",IFERROR(INDEX(⑥商品照会CSV!$Q$2:$Q$3001,MATCH($C1856,⑥商品照会CSV!$A$2:$A$3001,0)),0))</f>
        <v/>
      </c>
      <c r="M1856" s="40" t="str">
        <f aca="false">IF($C1856="","",N($L1856)*N($K1856))</f>
        <v/>
      </c>
      <c r="N1856" s="17" t="str">
        <f aca="false">IF($C1856="","",MAX(1,IFERROR(INDEX(⑥商品照会CSV!$AK$2:$AK$3001,MATCH($C1856,⑥商品照会CSV!$A$2:$A$3001,0)),1)))</f>
        <v/>
      </c>
      <c r="O1856" s="12" t="str">
        <f aca="false">IF($C1856="","",IFERROR(IF(INDEX(⑥商品照会CSV!$AN$2:$AN$3001,MATCH($C1856,⑥商品照会CSV!$A$2:$A$3001,0))=1,"バラ",IF(INDEX(⑥商品照会CSV!$AM$2:$AM$3001,MATCH($C1856,⑥商品照会CSV!$A$2:$A$3001,0))=1,"中間包装","ケース")),"ケース"))</f>
        <v/>
      </c>
      <c r="P1856" s="18"/>
      <c r="Q1856" s="14"/>
      <c r="R1856" s="17" t="str">
        <f aca="false">IF($C1856="","",N($Q1856)*N($K1856))</f>
        <v/>
      </c>
    </row>
    <row r="1857" customFormat="false" ht="15" hidden="false" customHeight="false" outlineLevel="0" collapsed="false">
      <c r="B1857" s="12" t="n">
        <v>1852</v>
      </c>
      <c r="C1857" s="36" t="str">
        <f aca="false">IF(①在庫CSV_発注日!$M1853="","",①在庫CSV_発注日!$M1853&amp;"")</f>
        <v/>
      </c>
      <c r="D1857" s="12" t="str">
        <f aca="false">IF($C1857="","",①在庫CSV_発注日!$N1853)</f>
        <v/>
      </c>
      <c r="E1857" s="12" t="str">
        <f aca="false">IF($C1857="","",①在庫CSV_発注日!$H1853)</f>
        <v/>
      </c>
      <c r="F1857" s="12" t="str">
        <f aca="false">IF($C1857="","",①在庫CSV_発注日!$L1853)</f>
        <v/>
      </c>
      <c r="G1857" s="18"/>
      <c r="H1857" s="17" t="str">
        <f aca="false">IF($C1857="","",N(①在庫CSV_発注日!$Z1853))</f>
        <v/>
      </c>
      <c r="I1857" s="37" t="str">
        <f aca="false">IF($C1857="","",SUMIFS(⑤減算マスタCSV!$L$2:$L$8001,⑤減算マスタCSV!$F$2:$F$8001,$C1857,⑤減算マスタCSV!$K$2:$K$8001,1))</f>
        <v/>
      </c>
      <c r="J1857" s="17" t="str">
        <f aca="false">IF($C1857="","",IFERROR(INDEX(⑤減算マスタCSV!$H$2:$H$8001,MATCH($C1857,⑤減算マスタCSV!$F$2:$F$8001,0)),1))</f>
        <v/>
      </c>
      <c r="K1857" s="17" t="str">
        <f aca="false">IF($C1857="","",MAX(1,IFERROR(INDEX(⑥商品照会CSV!$M$2:$M$3001,MATCH($C1857,⑥商品照会CSV!$A$2:$A$3001,0)),1)))</f>
        <v/>
      </c>
      <c r="L1857" s="40" t="str">
        <f aca="false">IF($C1857="","",IFERROR(INDEX(⑥商品照会CSV!$Q$2:$Q$3001,MATCH($C1857,⑥商品照会CSV!$A$2:$A$3001,0)),0))</f>
        <v/>
      </c>
      <c r="M1857" s="40" t="str">
        <f aca="false">IF($C1857="","",N($L1857)*N($K1857))</f>
        <v/>
      </c>
      <c r="N1857" s="17" t="str">
        <f aca="false">IF($C1857="","",MAX(1,IFERROR(INDEX(⑥商品照会CSV!$AK$2:$AK$3001,MATCH($C1857,⑥商品照会CSV!$A$2:$A$3001,0)),1)))</f>
        <v/>
      </c>
      <c r="O1857" s="12" t="str">
        <f aca="false">IF($C1857="","",IFERROR(IF(INDEX(⑥商品照会CSV!$AN$2:$AN$3001,MATCH($C1857,⑥商品照会CSV!$A$2:$A$3001,0))=1,"バラ",IF(INDEX(⑥商品照会CSV!$AM$2:$AM$3001,MATCH($C1857,⑥商品照会CSV!$A$2:$A$3001,0))=1,"中間包装","ケース")),"ケース"))</f>
        <v/>
      </c>
      <c r="P1857" s="18"/>
      <c r="Q1857" s="14"/>
      <c r="R1857" s="17" t="str">
        <f aca="false">IF($C1857="","",N($Q1857)*N($K1857))</f>
        <v/>
      </c>
    </row>
    <row r="1858" customFormat="false" ht="15" hidden="false" customHeight="false" outlineLevel="0" collapsed="false">
      <c r="B1858" s="12" t="n">
        <v>1853</v>
      </c>
      <c r="C1858" s="36" t="str">
        <f aca="false">IF(①在庫CSV_発注日!$M1854="","",①在庫CSV_発注日!$M1854&amp;"")</f>
        <v/>
      </c>
      <c r="D1858" s="12" t="str">
        <f aca="false">IF($C1858="","",①在庫CSV_発注日!$N1854)</f>
        <v/>
      </c>
      <c r="E1858" s="12" t="str">
        <f aca="false">IF($C1858="","",①在庫CSV_発注日!$H1854)</f>
        <v/>
      </c>
      <c r="F1858" s="12" t="str">
        <f aca="false">IF($C1858="","",①在庫CSV_発注日!$L1854)</f>
        <v/>
      </c>
      <c r="G1858" s="18"/>
      <c r="H1858" s="17" t="str">
        <f aca="false">IF($C1858="","",N(①在庫CSV_発注日!$Z1854))</f>
        <v/>
      </c>
      <c r="I1858" s="37" t="str">
        <f aca="false">IF($C1858="","",SUMIFS(⑤減算マスタCSV!$L$2:$L$8001,⑤減算マスタCSV!$F$2:$F$8001,$C1858,⑤減算マスタCSV!$K$2:$K$8001,1))</f>
        <v/>
      </c>
      <c r="J1858" s="17" t="str">
        <f aca="false">IF($C1858="","",IFERROR(INDEX(⑤減算マスタCSV!$H$2:$H$8001,MATCH($C1858,⑤減算マスタCSV!$F$2:$F$8001,0)),1))</f>
        <v/>
      </c>
      <c r="K1858" s="17" t="str">
        <f aca="false">IF($C1858="","",MAX(1,IFERROR(INDEX(⑥商品照会CSV!$M$2:$M$3001,MATCH($C1858,⑥商品照会CSV!$A$2:$A$3001,0)),1)))</f>
        <v/>
      </c>
      <c r="L1858" s="40" t="str">
        <f aca="false">IF($C1858="","",IFERROR(INDEX(⑥商品照会CSV!$Q$2:$Q$3001,MATCH($C1858,⑥商品照会CSV!$A$2:$A$3001,0)),0))</f>
        <v/>
      </c>
      <c r="M1858" s="40" t="str">
        <f aca="false">IF($C1858="","",N($L1858)*N($K1858))</f>
        <v/>
      </c>
      <c r="N1858" s="17" t="str">
        <f aca="false">IF($C1858="","",MAX(1,IFERROR(INDEX(⑥商品照会CSV!$AK$2:$AK$3001,MATCH($C1858,⑥商品照会CSV!$A$2:$A$3001,0)),1)))</f>
        <v/>
      </c>
      <c r="O1858" s="12" t="str">
        <f aca="false">IF($C1858="","",IFERROR(IF(INDEX(⑥商品照会CSV!$AN$2:$AN$3001,MATCH($C1858,⑥商品照会CSV!$A$2:$A$3001,0))=1,"バラ",IF(INDEX(⑥商品照会CSV!$AM$2:$AM$3001,MATCH($C1858,⑥商品照会CSV!$A$2:$A$3001,0))=1,"中間包装","ケース")),"ケース"))</f>
        <v/>
      </c>
      <c r="P1858" s="18"/>
      <c r="Q1858" s="14"/>
      <c r="R1858" s="17" t="str">
        <f aca="false">IF($C1858="","",N($Q1858)*N($K1858))</f>
        <v/>
      </c>
    </row>
    <row r="1859" customFormat="false" ht="15" hidden="false" customHeight="false" outlineLevel="0" collapsed="false">
      <c r="B1859" s="12" t="n">
        <v>1854</v>
      </c>
      <c r="C1859" s="36" t="str">
        <f aca="false">IF(①在庫CSV_発注日!$M1855="","",①在庫CSV_発注日!$M1855&amp;"")</f>
        <v/>
      </c>
      <c r="D1859" s="12" t="str">
        <f aca="false">IF($C1859="","",①在庫CSV_発注日!$N1855)</f>
        <v/>
      </c>
      <c r="E1859" s="12" t="str">
        <f aca="false">IF($C1859="","",①在庫CSV_発注日!$H1855)</f>
        <v/>
      </c>
      <c r="F1859" s="12" t="str">
        <f aca="false">IF($C1859="","",①在庫CSV_発注日!$L1855)</f>
        <v/>
      </c>
      <c r="G1859" s="18"/>
      <c r="H1859" s="17" t="str">
        <f aca="false">IF($C1859="","",N(①在庫CSV_発注日!$Z1855))</f>
        <v/>
      </c>
      <c r="I1859" s="37" t="str">
        <f aca="false">IF($C1859="","",SUMIFS(⑤減算マスタCSV!$L$2:$L$8001,⑤減算マスタCSV!$F$2:$F$8001,$C1859,⑤減算マスタCSV!$K$2:$K$8001,1))</f>
        <v/>
      </c>
      <c r="J1859" s="17" t="str">
        <f aca="false">IF($C1859="","",IFERROR(INDEX(⑤減算マスタCSV!$H$2:$H$8001,MATCH($C1859,⑤減算マスタCSV!$F$2:$F$8001,0)),1))</f>
        <v/>
      </c>
      <c r="K1859" s="17" t="str">
        <f aca="false">IF($C1859="","",MAX(1,IFERROR(INDEX(⑥商品照会CSV!$M$2:$M$3001,MATCH($C1859,⑥商品照会CSV!$A$2:$A$3001,0)),1)))</f>
        <v/>
      </c>
      <c r="L1859" s="40" t="str">
        <f aca="false">IF($C1859="","",IFERROR(INDEX(⑥商品照会CSV!$Q$2:$Q$3001,MATCH($C1859,⑥商品照会CSV!$A$2:$A$3001,0)),0))</f>
        <v/>
      </c>
      <c r="M1859" s="40" t="str">
        <f aca="false">IF($C1859="","",N($L1859)*N($K1859))</f>
        <v/>
      </c>
      <c r="N1859" s="17" t="str">
        <f aca="false">IF($C1859="","",MAX(1,IFERROR(INDEX(⑥商品照会CSV!$AK$2:$AK$3001,MATCH($C1859,⑥商品照会CSV!$A$2:$A$3001,0)),1)))</f>
        <v/>
      </c>
      <c r="O1859" s="12" t="str">
        <f aca="false">IF($C1859="","",IFERROR(IF(INDEX(⑥商品照会CSV!$AN$2:$AN$3001,MATCH($C1859,⑥商品照会CSV!$A$2:$A$3001,0))=1,"バラ",IF(INDEX(⑥商品照会CSV!$AM$2:$AM$3001,MATCH($C1859,⑥商品照会CSV!$A$2:$A$3001,0))=1,"中間包装","ケース")),"ケース"))</f>
        <v/>
      </c>
      <c r="P1859" s="18"/>
      <c r="Q1859" s="14"/>
      <c r="R1859" s="17" t="str">
        <f aca="false">IF($C1859="","",N($Q1859)*N($K1859))</f>
        <v/>
      </c>
    </row>
    <row r="1860" customFormat="false" ht="15" hidden="false" customHeight="false" outlineLevel="0" collapsed="false">
      <c r="B1860" s="12" t="n">
        <v>1855</v>
      </c>
      <c r="C1860" s="36" t="str">
        <f aca="false">IF(①在庫CSV_発注日!$M1856="","",①在庫CSV_発注日!$M1856&amp;"")</f>
        <v/>
      </c>
      <c r="D1860" s="12" t="str">
        <f aca="false">IF($C1860="","",①在庫CSV_発注日!$N1856)</f>
        <v/>
      </c>
      <c r="E1860" s="12" t="str">
        <f aca="false">IF($C1860="","",①在庫CSV_発注日!$H1856)</f>
        <v/>
      </c>
      <c r="F1860" s="12" t="str">
        <f aca="false">IF($C1860="","",①在庫CSV_発注日!$L1856)</f>
        <v/>
      </c>
      <c r="G1860" s="18"/>
      <c r="H1860" s="17" t="str">
        <f aca="false">IF($C1860="","",N(①在庫CSV_発注日!$Z1856))</f>
        <v/>
      </c>
      <c r="I1860" s="37" t="str">
        <f aca="false">IF($C1860="","",SUMIFS(⑤減算マスタCSV!$L$2:$L$8001,⑤減算マスタCSV!$F$2:$F$8001,$C1860,⑤減算マスタCSV!$K$2:$K$8001,1))</f>
        <v/>
      </c>
      <c r="J1860" s="17" t="str">
        <f aca="false">IF($C1860="","",IFERROR(INDEX(⑤減算マスタCSV!$H$2:$H$8001,MATCH($C1860,⑤減算マスタCSV!$F$2:$F$8001,0)),1))</f>
        <v/>
      </c>
      <c r="K1860" s="17" t="str">
        <f aca="false">IF($C1860="","",MAX(1,IFERROR(INDEX(⑥商品照会CSV!$M$2:$M$3001,MATCH($C1860,⑥商品照会CSV!$A$2:$A$3001,0)),1)))</f>
        <v/>
      </c>
      <c r="L1860" s="40" t="str">
        <f aca="false">IF($C1860="","",IFERROR(INDEX(⑥商品照会CSV!$Q$2:$Q$3001,MATCH($C1860,⑥商品照会CSV!$A$2:$A$3001,0)),0))</f>
        <v/>
      </c>
      <c r="M1860" s="40" t="str">
        <f aca="false">IF($C1860="","",N($L1860)*N($K1860))</f>
        <v/>
      </c>
      <c r="N1860" s="17" t="str">
        <f aca="false">IF($C1860="","",MAX(1,IFERROR(INDEX(⑥商品照会CSV!$AK$2:$AK$3001,MATCH($C1860,⑥商品照会CSV!$A$2:$A$3001,0)),1)))</f>
        <v/>
      </c>
      <c r="O1860" s="12" t="str">
        <f aca="false">IF($C1860="","",IFERROR(IF(INDEX(⑥商品照会CSV!$AN$2:$AN$3001,MATCH($C1860,⑥商品照会CSV!$A$2:$A$3001,0))=1,"バラ",IF(INDEX(⑥商品照会CSV!$AM$2:$AM$3001,MATCH($C1860,⑥商品照会CSV!$A$2:$A$3001,0))=1,"中間包装","ケース")),"ケース"))</f>
        <v/>
      </c>
      <c r="P1860" s="18"/>
      <c r="Q1860" s="14"/>
      <c r="R1860" s="17" t="str">
        <f aca="false">IF($C1860="","",N($Q1860)*N($K1860))</f>
        <v/>
      </c>
    </row>
    <row r="1861" customFormat="false" ht="15" hidden="false" customHeight="false" outlineLevel="0" collapsed="false">
      <c r="B1861" s="12" t="n">
        <v>1856</v>
      </c>
      <c r="C1861" s="36" t="str">
        <f aca="false">IF(①在庫CSV_発注日!$M1857="","",①在庫CSV_発注日!$M1857&amp;"")</f>
        <v/>
      </c>
      <c r="D1861" s="12" t="str">
        <f aca="false">IF($C1861="","",①在庫CSV_発注日!$N1857)</f>
        <v/>
      </c>
      <c r="E1861" s="12" t="str">
        <f aca="false">IF($C1861="","",①在庫CSV_発注日!$H1857)</f>
        <v/>
      </c>
      <c r="F1861" s="12" t="str">
        <f aca="false">IF($C1861="","",①在庫CSV_発注日!$L1857)</f>
        <v/>
      </c>
      <c r="G1861" s="18"/>
      <c r="H1861" s="17" t="str">
        <f aca="false">IF($C1861="","",N(①在庫CSV_発注日!$Z1857))</f>
        <v/>
      </c>
      <c r="I1861" s="37" t="str">
        <f aca="false">IF($C1861="","",SUMIFS(⑤減算マスタCSV!$L$2:$L$8001,⑤減算マスタCSV!$F$2:$F$8001,$C1861,⑤減算マスタCSV!$K$2:$K$8001,1))</f>
        <v/>
      </c>
      <c r="J1861" s="17" t="str">
        <f aca="false">IF($C1861="","",IFERROR(INDEX(⑤減算マスタCSV!$H$2:$H$8001,MATCH($C1861,⑤減算マスタCSV!$F$2:$F$8001,0)),1))</f>
        <v/>
      </c>
      <c r="K1861" s="17" t="str">
        <f aca="false">IF($C1861="","",MAX(1,IFERROR(INDEX(⑥商品照会CSV!$M$2:$M$3001,MATCH($C1861,⑥商品照会CSV!$A$2:$A$3001,0)),1)))</f>
        <v/>
      </c>
      <c r="L1861" s="40" t="str">
        <f aca="false">IF($C1861="","",IFERROR(INDEX(⑥商品照会CSV!$Q$2:$Q$3001,MATCH($C1861,⑥商品照会CSV!$A$2:$A$3001,0)),0))</f>
        <v/>
      </c>
      <c r="M1861" s="40" t="str">
        <f aca="false">IF($C1861="","",N($L1861)*N($K1861))</f>
        <v/>
      </c>
      <c r="N1861" s="17" t="str">
        <f aca="false">IF($C1861="","",MAX(1,IFERROR(INDEX(⑥商品照会CSV!$AK$2:$AK$3001,MATCH($C1861,⑥商品照会CSV!$A$2:$A$3001,0)),1)))</f>
        <v/>
      </c>
      <c r="O1861" s="12" t="str">
        <f aca="false">IF($C1861="","",IFERROR(IF(INDEX(⑥商品照会CSV!$AN$2:$AN$3001,MATCH($C1861,⑥商品照会CSV!$A$2:$A$3001,0))=1,"バラ",IF(INDEX(⑥商品照会CSV!$AM$2:$AM$3001,MATCH($C1861,⑥商品照会CSV!$A$2:$A$3001,0))=1,"中間包装","ケース")),"ケース"))</f>
        <v/>
      </c>
      <c r="P1861" s="18"/>
      <c r="Q1861" s="14"/>
      <c r="R1861" s="17" t="str">
        <f aca="false">IF($C1861="","",N($Q1861)*N($K1861))</f>
        <v/>
      </c>
    </row>
    <row r="1862" customFormat="false" ht="15" hidden="false" customHeight="false" outlineLevel="0" collapsed="false">
      <c r="B1862" s="12" t="n">
        <v>1857</v>
      </c>
      <c r="C1862" s="36" t="str">
        <f aca="false">IF(①在庫CSV_発注日!$M1858="","",①在庫CSV_発注日!$M1858&amp;"")</f>
        <v/>
      </c>
      <c r="D1862" s="12" t="str">
        <f aca="false">IF($C1862="","",①在庫CSV_発注日!$N1858)</f>
        <v/>
      </c>
      <c r="E1862" s="12" t="str">
        <f aca="false">IF($C1862="","",①在庫CSV_発注日!$H1858)</f>
        <v/>
      </c>
      <c r="F1862" s="12" t="str">
        <f aca="false">IF($C1862="","",①在庫CSV_発注日!$L1858)</f>
        <v/>
      </c>
      <c r="G1862" s="18"/>
      <c r="H1862" s="17" t="str">
        <f aca="false">IF($C1862="","",N(①在庫CSV_発注日!$Z1858))</f>
        <v/>
      </c>
      <c r="I1862" s="37" t="str">
        <f aca="false">IF($C1862="","",SUMIFS(⑤減算マスタCSV!$L$2:$L$8001,⑤減算マスタCSV!$F$2:$F$8001,$C1862,⑤減算マスタCSV!$K$2:$K$8001,1))</f>
        <v/>
      </c>
      <c r="J1862" s="17" t="str">
        <f aca="false">IF($C1862="","",IFERROR(INDEX(⑤減算マスタCSV!$H$2:$H$8001,MATCH($C1862,⑤減算マスタCSV!$F$2:$F$8001,0)),1))</f>
        <v/>
      </c>
      <c r="K1862" s="17" t="str">
        <f aca="false">IF($C1862="","",MAX(1,IFERROR(INDEX(⑥商品照会CSV!$M$2:$M$3001,MATCH($C1862,⑥商品照会CSV!$A$2:$A$3001,0)),1)))</f>
        <v/>
      </c>
      <c r="L1862" s="40" t="str">
        <f aca="false">IF($C1862="","",IFERROR(INDEX(⑥商品照会CSV!$Q$2:$Q$3001,MATCH($C1862,⑥商品照会CSV!$A$2:$A$3001,0)),0))</f>
        <v/>
      </c>
      <c r="M1862" s="40" t="str">
        <f aca="false">IF($C1862="","",N($L1862)*N($K1862))</f>
        <v/>
      </c>
      <c r="N1862" s="17" t="str">
        <f aca="false">IF($C1862="","",MAX(1,IFERROR(INDEX(⑥商品照会CSV!$AK$2:$AK$3001,MATCH($C1862,⑥商品照会CSV!$A$2:$A$3001,0)),1)))</f>
        <v/>
      </c>
      <c r="O1862" s="12" t="str">
        <f aca="false">IF($C1862="","",IFERROR(IF(INDEX(⑥商品照会CSV!$AN$2:$AN$3001,MATCH($C1862,⑥商品照会CSV!$A$2:$A$3001,0))=1,"バラ",IF(INDEX(⑥商品照会CSV!$AM$2:$AM$3001,MATCH($C1862,⑥商品照会CSV!$A$2:$A$3001,0))=1,"中間包装","ケース")),"ケース"))</f>
        <v/>
      </c>
      <c r="P1862" s="18"/>
      <c r="Q1862" s="14"/>
      <c r="R1862" s="17" t="str">
        <f aca="false">IF($C1862="","",N($Q1862)*N($K1862))</f>
        <v/>
      </c>
    </row>
    <row r="1863" customFormat="false" ht="15" hidden="false" customHeight="false" outlineLevel="0" collapsed="false">
      <c r="B1863" s="12" t="n">
        <v>1858</v>
      </c>
      <c r="C1863" s="36" t="str">
        <f aca="false">IF(①在庫CSV_発注日!$M1859="","",①在庫CSV_発注日!$M1859&amp;"")</f>
        <v/>
      </c>
      <c r="D1863" s="12" t="str">
        <f aca="false">IF($C1863="","",①在庫CSV_発注日!$N1859)</f>
        <v/>
      </c>
      <c r="E1863" s="12" t="str">
        <f aca="false">IF($C1863="","",①在庫CSV_発注日!$H1859)</f>
        <v/>
      </c>
      <c r="F1863" s="12" t="str">
        <f aca="false">IF($C1863="","",①在庫CSV_発注日!$L1859)</f>
        <v/>
      </c>
      <c r="G1863" s="18"/>
      <c r="H1863" s="17" t="str">
        <f aca="false">IF($C1863="","",N(①在庫CSV_発注日!$Z1859))</f>
        <v/>
      </c>
      <c r="I1863" s="37" t="str">
        <f aca="false">IF($C1863="","",SUMIFS(⑤減算マスタCSV!$L$2:$L$8001,⑤減算マスタCSV!$F$2:$F$8001,$C1863,⑤減算マスタCSV!$K$2:$K$8001,1))</f>
        <v/>
      </c>
      <c r="J1863" s="17" t="str">
        <f aca="false">IF($C1863="","",IFERROR(INDEX(⑤減算マスタCSV!$H$2:$H$8001,MATCH($C1863,⑤減算マスタCSV!$F$2:$F$8001,0)),1))</f>
        <v/>
      </c>
      <c r="K1863" s="17" t="str">
        <f aca="false">IF($C1863="","",MAX(1,IFERROR(INDEX(⑥商品照会CSV!$M$2:$M$3001,MATCH($C1863,⑥商品照会CSV!$A$2:$A$3001,0)),1)))</f>
        <v/>
      </c>
      <c r="L1863" s="40" t="str">
        <f aca="false">IF($C1863="","",IFERROR(INDEX(⑥商品照会CSV!$Q$2:$Q$3001,MATCH($C1863,⑥商品照会CSV!$A$2:$A$3001,0)),0))</f>
        <v/>
      </c>
      <c r="M1863" s="40" t="str">
        <f aca="false">IF($C1863="","",N($L1863)*N($K1863))</f>
        <v/>
      </c>
      <c r="N1863" s="17" t="str">
        <f aca="false">IF($C1863="","",MAX(1,IFERROR(INDEX(⑥商品照会CSV!$AK$2:$AK$3001,MATCH($C1863,⑥商品照会CSV!$A$2:$A$3001,0)),1)))</f>
        <v/>
      </c>
      <c r="O1863" s="12" t="str">
        <f aca="false">IF($C1863="","",IFERROR(IF(INDEX(⑥商品照会CSV!$AN$2:$AN$3001,MATCH($C1863,⑥商品照会CSV!$A$2:$A$3001,0))=1,"バラ",IF(INDEX(⑥商品照会CSV!$AM$2:$AM$3001,MATCH($C1863,⑥商品照会CSV!$A$2:$A$3001,0))=1,"中間包装","ケース")),"ケース"))</f>
        <v/>
      </c>
      <c r="P1863" s="18"/>
      <c r="Q1863" s="14"/>
      <c r="R1863" s="17" t="str">
        <f aca="false">IF($C1863="","",N($Q1863)*N($K1863))</f>
        <v/>
      </c>
    </row>
    <row r="1864" customFormat="false" ht="15" hidden="false" customHeight="false" outlineLevel="0" collapsed="false">
      <c r="B1864" s="12" t="n">
        <v>1859</v>
      </c>
      <c r="C1864" s="36" t="str">
        <f aca="false">IF(①在庫CSV_発注日!$M1860="","",①在庫CSV_発注日!$M1860&amp;"")</f>
        <v/>
      </c>
      <c r="D1864" s="12" t="str">
        <f aca="false">IF($C1864="","",①在庫CSV_発注日!$N1860)</f>
        <v/>
      </c>
      <c r="E1864" s="12" t="str">
        <f aca="false">IF($C1864="","",①在庫CSV_発注日!$H1860)</f>
        <v/>
      </c>
      <c r="F1864" s="12" t="str">
        <f aca="false">IF($C1864="","",①在庫CSV_発注日!$L1860)</f>
        <v/>
      </c>
      <c r="G1864" s="18"/>
      <c r="H1864" s="17" t="str">
        <f aca="false">IF($C1864="","",N(①在庫CSV_発注日!$Z1860))</f>
        <v/>
      </c>
      <c r="I1864" s="37" t="str">
        <f aca="false">IF($C1864="","",SUMIFS(⑤減算マスタCSV!$L$2:$L$8001,⑤減算マスタCSV!$F$2:$F$8001,$C1864,⑤減算マスタCSV!$K$2:$K$8001,1))</f>
        <v/>
      </c>
      <c r="J1864" s="17" t="str">
        <f aca="false">IF($C1864="","",IFERROR(INDEX(⑤減算マスタCSV!$H$2:$H$8001,MATCH($C1864,⑤減算マスタCSV!$F$2:$F$8001,0)),1))</f>
        <v/>
      </c>
      <c r="K1864" s="17" t="str">
        <f aca="false">IF($C1864="","",MAX(1,IFERROR(INDEX(⑥商品照会CSV!$M$2:$M$3001,MATCH($C1864,⑥商品照会CSV!$A$2:$A$3001,0)),1)))</f>
        <v/>
      </c>
      <c r="L1864" s="40" t="str">
        <f aca="false">IF($C1864="","",IFERROR(INDEX(⑥商品照会CSV!$Q$2:$Q$3001,MATCH($C1864,⑥商品照会CSV!$A$2:$A$3001,0)),0))</f>
        <v/>
      </c>
      <c r="M1864" s="40" t="str">
        <f aca="false">IF($C1864="","",N($L1864)*N($K1864))</f>
        <v/>
      </c>
      <c r="N1864" s="17" t="str">
        <f aca="false">IF($C1864="","",MAX(1,IFERROR(INDEX(⑥商品照会CSV!$AK$2:$AK$3001,MATCH($C1864,⑥商品照会CSV!$A$2:$A$3001,0)),1)))</f>
        <v/>
      </c>
      <c r="O1864" s="12" t="str">
        <f aca="false">IF($C1864="","",IFERROR(IF(INDEX(⑥商品照会CSV!$AN$2:$AN$3001,MATCH($C1864,⑥商品照会CSV!$A$2:$A$3001,0))=1,"バラ",IF(INDEX(⑥商品照会CSV!$AM$2:$AM$3001,MATCH($C1864,⑥商品照会CSV!$A$2:$A$3001,0))=1,"中間包装","ケース")),"ケース"))</f>
        <v/>
      </c>
      <c r="P1864" s="18"/>
      <c r="Q1864" s="14"/>
      <c r="R1864" s="17" t="str">
        <f aca="false">IF($C1864="","",N($Q1864)*N($K1864))</f>
        <v/>
      </c>
    </row>
    <row r="1865" customFormat="false" ht="15" hidden="false" customHeight="false" outlineLevel="0" collapsed="false">
      <c r="B1865" s="12" t="n">
        <v>1860</v>
      </c>
      <c r="C1865" s="36" t="str">
        <f aca="false">IF(①在庫CSV_発注日!$M1861="","",①在庫CSV_発注日!$M1861&amp;"")</f>
        <v/>
      </c>
      <c r="D1865" s="12" t="str">
        <f aca="false">IF($C1865="","",①在庫CSV_発注日!$N1861)</f>
        <v/>
      </c>
      <c r="E1865" s="12" t="str">
        <f aca="false">IF($C1865="","",①在庫CSV_発注日!$H1861)</f>
        <v/>
      </c>
      <c r="F1865" s="12" t="str">
        <f aca="false">IF($C1865="","",①在庫CSV_発注日!$L1861)</f>
        <v/>
      </c>
      <c r="G1865" s="18"/>
      <c r="H1865" s="17" t="str">
        <f aca="false">IF($C1865="","",N(①在庫CSV_発注日!$Z1861))</f>
        <v/>
      </c>
      <c r="I1865" s="37" t="str">
        <f aca="false">IF($C1865="","",SUMIFS(⑤減算マスタCSV!$L$2:$L$8001,⑤減算マスタCSV!$F$2:$F$8001,$C1865,⑤減算マスタCSV!$K$2:$K$8001,1))</f>
        <v/>
      </c>
      <c r="J1865" s="17" t="str">
        <f aca="false">IF($C1865="","",IFERROR(INDEX(⑤減算マスタCSV!$H$2:$H$8001,MATCH($C1865,⑤減算マスタCSV!$F$2:$F$8001,0)),1))</f>
        <v/>
      </c>
      <c r="K1865" s="17" t="str">
        <f aca="false">IF($C1865="","",MAX(1,IFERROR(INDEX(⑥商品照会CSV!$M$2:$M$3001,MATCH($C1865,⑥商品照会CSV!$A$2:$A$3001,0)),1)))</f>
        <v/>
      </c>
      <c r="L1865" s="40" t="str">
        <f aca="false">IF($C1865="","",IFERROR(INDEX(⑥商品照会CSV!$Q$2:$Q$3001,MATCH($C1865,⑥商品照会CSV!$A$2:$A$3001,0)),0))</f>
        <v/>
      </c>
      <c r="M1865" s="40" t="str">
        <f aca="false">IF($C1865="","",N($L1865)*N($K1865))</f>
        <v/>
      </c>
      <c r="N1865" s="17" t="str">
        <f aca="false">IF($C1865="","",MAX(1,IFERROR(INDEX(⑥商品照会CSV!$AK$2:$AK$3001,MATCH($C1865,⑥商品照会CSV!$A$2:$A$3001,0)),1)))</f>
        <v/>
      </c>
      <c r="O1865" s="12" t="str">
        <f aca="false">IF($C1865="","",IFERROR(IF(INDEX(⑥商品照会CSV!$AN$2:$AN$3001,MATCH($C1865,⑥商品照会CSV!$A$2:$A$3001,0))=1,"バラ",IF(INDEX(⑥商品照会CSV!$AM$2:$AM$3001,MATCH($C1865,⑥商品照会CSV!$A$2:$A$3001,0))=1,"中間包装","ケース")),"ケース"))</f>
        <v/>
      </c>
      <c r="P1865" s="18"/>
      <c r="Q1865" s="14"/>
      <c r="R1865" s="17" t="str">
        <f aca="false">IF($C1865="","",N($Q1865)*N($K1865))</f>
        <v/>
      </c>
    </row>
    <row r="1866" customFormat="false" ht="15" hidden="false" customHeight="false" outlineLevel="0" collapsed="false">
      <c r="B1866" s="12" t="n">
        <v>1861</v>
      </c>
      <c r="C1866" s="36" t="str">
        <f aca="false">IF(①在庫CSV_発注日!$M1862="","",①在庫CSV_発注日!$M1862&amp;"")</f>
        <v/>
      </c>
      <c r="D1866" s="12" t="str">
        <f aca="false">IF($C1866="","",①在庫CSV_発注日!$N1862)</f>
        <v/>
      </c>
      <c r="E1866" s="12" t="str">
        <f aca="false">IF($C1866="","",①在庫CSV_発注日!$H1862)</f>
        <v/>
      </c>
      <c r="F1866" s="12" t="str">
        <f aca="false">IF($C1866="","",①在庫CSV_発注日!$L1862)</f>
        <v/>
      </c>
      <c r="G1866" s="18"/>
      <c r="H1866" s="17" t="str">
        <f aca="false">IF($C1866="","",N(①在庫CSV_発注日!$Z1862))</f>
        <v/>
      </c>
      <c r="I1866" s="37" t="str">
        <f aca="false">IF($C1866="","",SUMIFS(⑤減算マスタCSV!$L$2:$L$8001,⑤減算マスタCSV!$F$2:$F$8001,$C1866,⑤減算マスタCSV!$K$2:$K$8001,1))</f>
        <v/>
      </c>
      <c r="J1866" s="17" t="str">
        <f aca="false">IF($C1866="","",IFERROR(INDEX(⑤減算マスタCSV!$H$2:$H$8001,MATCH($C1866,⑤減算マスタCSV!$F$2:$F$8001,0)),1))</f>
        <v/>
      </c>
      <c r="K1866" s="17" t="str">
        <f aca="false">IF($C1866="","",MAX(1,IFERROR(INDEX(⑥商品照会CSV!$M$2:$M$3001,MATCH($C1866,⑥商品照会CSV!$A$2:$A$3001,0)),1)))</f>
        <v/>
      </c>
      <c r="L1866" s="40" t="str">
        <f aca="false">IF($C1866="","",IFERROR(INDEX(⑥商品照会CSV!$Q$2:$Q$3001,MATCH($C1866,⑥商品照会CSV!$A$2:$A$3001,0)),0))</f>
        <v/>
      </c>
      <c r="M1866" s="40" t="str">
        <f aca="false">IF($C1866="","",N($L1866)*N($K1866))</f>
        <v/>
      </c>
      <c r="N1866" s="17" t="str">
        <f aca="false">IF($C1866="","",MAX(1,IFERROR(INDEX(⑥商品照会CSV!$AK$2:$AK$3001,MATCH($C1866,⑥商品照会CSV!$A$2:$A$3001,0)),1)))</f>
        <v/>
      </c>
      <c r="O1866" s="12" t="str">
        <f aca="false">IF($C1866="","",IFERROR(IF(INDEX(⑥商品照会CSV!$AN$2:$AN$3001,MATCH($C1866,⑥商品照会CSV!$A$2:$A$3001,0))=1,"バラ",IF(INDEX(⑥商品照会CSV!$AM$2:$AM$3001,MATCH($C1866,⑥商品照会CSV!$A$2:$A$3001,0))=1,"中間包装","ケース")),"ケース"))</f>
        <v/>
      </c>
      <c r="P1866" s="18"/>
      <c r="Q1866" s="14"/>
      <c r="R1866" s="17" t="str">
        <f aca="false">IF($C1866="","",N($Q1866)*N($K1866))</f>
        <v/>
      </c>
    </row>
    <row r="1867" customFormat="false" ht="15" hidden="false" customHeight="false" outlineLevel="0" collapsed="false">
      <c r="B1867" s="12" t="n">
        <v>1862</v>
      </c>
      <c r="C1867" s="36" t="str">
        <f aca="false">IF(①在庫CSV_発注日!$M1863="","",①在庫CSV_発注日!$M1863&amp;"")</f>
        <v/>
      </c>
      <c r="D1867" s="12" t="str">
        <f aca="false">IF($C1867="","",①在庫CSV_発注日!$N1863)</f>
        <v/>
      </c>
      <c r="E1867" s="12" t="str">
        <f aca="false">IF($C1867="","",①在庫CSV_発注日!$H1863)</f>
        <v/>
      </c>
      <c r="F1867" s="12" t="str">
        <f aca="false">IF($C1867="","",①在庫CSV_発注日!$L1863)</f>
        <v/>
      </c>
      <c r="G1867" s="18"/>
      <c r="H1867" s="17" t="str">
        <f aca="false">IF($C1867="","",N(①在庫CSV_発注日!$Z1863))</f>
        <v/>
      </c>
      <c r="I1867" s="37" t="str">
        <f aca="false">IF($C1867="","",SUMIFS(⑤減算マスタCSV!$L$2:$L$8001,⑤減算マスタCSV!$F$2:$F$8001,$C1867,⑤減算マスタCSV!$K$2:$K$8001,1))</f>
        <v/>
      </c>
      <c r="J1867" s="17" t="str">
        <f aca="false">IF($C1867="","",IFERROR(INDEX(⑤減算マスタCSV!$H$2:$H$8001,MATCH($C1867,⑤減算マスタCSV!$F$2:$F$8001,0)),1))</f>
        <v/>
      </c>
      <c r="K1867" s="17" t="str">
        <f aca="false">IF($C1867="","",MAX(1,IFERROR(INDEX(⑥商品照会CSV!$M$2:$M$3001,MATCH($C1867,⑥商品照会CSV!$A$2:$A$3001,0)),1)))</f>
        <v/>
      </c>
      <c r="L1867" s="40" t="str">
        <f aca="false">IF($C1867="","",IFERROR(INDEX(⑥商品照会CSV!$Q$2:$Q$3001,MATCH($C1867,⑥商品照会CSV!$A$2:$A$3001,0)),0))</f>
        <v/>
      </c>
      <c r="M1867" s="40" t="str">
        <f aca="false">IF($C1867="","",N($L1867)*N($K1867))</f>
        <v/>
      </c>
      <c r="N1867" s="17" t="str">
        <f aca="false">IF($C1867="","",MAX(1,IFERROR(INDEX(⑥商品照会CSV!$AK$2:$AK$3001,MATCH($C1867,⑥商品照会CSV!$A$2:$A$3001,0)),1)))</f>
        <v/>
      </c>
      <c r="O1867" s="12" t="str">
        <f aca="false">IF($C1867="","",IFERROR(IF(INDEX(⑥商品照会CSV!$AN$2:$AN$3001,MATCH($C1867,⑥商品照会CSV!$A$2:$A$3001,0))=1,"バラ",IF(INDEX(⑥商品照会CSV!$AM$2:$AM$3001,MATCH($C1867,⑥商品照会CSV!$A$2:$A$3001,0))=1,"中間包装","ケース")),"ケース"))</f>
        <v/>
      </c>
      <c r="P1867" s="18"/>
      <c r="Q1867" s="14"/>
      <c r="R1867" s="17" t="str">
        <f aca="false">IF($C1867="","",N($Q1867)*N($K1867))</f>
        <v/>
      </c>
    </row>
    <row r="1868" customFormat="false" ht="15" hidden="false" customHeight="false" outlineLevel="0" collapsed="false">
      <c r="B1868" s="12" t="n">
        <v>1863</v>
      </c>
      <c r="C1868" s="36" t="str">
        <f aca="false">IF(①在庫CSV_発注日!$M1864="","",①在庫CSV_発注日!$M1864&amp;"")</f>
        <v/>
      </c>
      <c r="D1868" s="12" t="str">
        <f aca="false">IF($C1868="","",①在庫CSV_発注日!$N1864)</f>
        <v/>
      </c>
      <c r="E1868" s="12" t="str">
        <f aca="false">IF($C1868="","",①在庫CSV_発注日!$H1864)</f>
        <v/>
      </c>
      <c r="F1868" s="12" t="str">
        <f aca="false">IF($C1868="","",①在庫CSV_発注日!$L1864)</f>
        <v/>
      </c>
      <c r="G1868" s="18"/>
      <c r="H1868" s="17" t="str">
        <f aca="false">IF($C1868="","",N(①在庫CSV_発注日!$Z1864))</f>
        <v/>
      </c>
      <c r="I1868" s="37" t="str">
        <f aca="false">IF($C1868="","",SUMIFS(⑤減算マスタCSV!$L$2:$L$8001,⑤減算マスタCSV!$F$2:$F$8001,$C1868,⑤減算マスタCSV!$K$2:$K$8001,1))</f>
        <v/>
      </c>
      <c r="J1868" s="17" t="str">
        <f aca="false">IF($C1868="","",IFERROR(INDEX(⑤減算マスタCSV!$H$2:$H$8001,MATCH($C1868,⑤減算マスタCSV!$F$2:$F$8001,0)),1))</f>
        <v/>
      </c>
      <c r="K1868" s="17" t="str">
        <f aca="false">IF($C1868="","",MAX(1,IFERROR(INDEX(⑥商品照会CSV!$M$2:$M$3001,MATCH($C1868,⑥商品照会CSV!$A$2:$A$3001,0)),1)))</f>
        <v/>
      </c>
      <c r="L1868" s="40" t="str">
        <f aca="false">IF($C1868="","",IFERROR(INDEX(⑥商品照会CSV!$Q$2:$Q$3001,MATCH($C1868,⑥商品照会CSV!$A$2:$A$3001,0)),0))</f>
        <v/>
      </c>
      <c r="M1868" s="40" t="str">
        <f aca="false">IF($C1868="","",N($L1868)*N($K1868))</f>
        <v/>
      </c>
      <c r="N1868" s="17" t="str">
        <f aca="false">IF($C1868="","",MAX(1,IFERROR(INDEX(⑥商品照会CSV!$AK$2:$AK$3001,MATCH($C1868,⑥商品照会CSV!$A$2:$A$3001,0)),1)))</f>
        <v/>
      </c>
      <c r="O1868" s="12" t="str">
        <f aca="false">IF($C1868="","",IFERROR(IF(INDEX(⑥商品照会CSV!$AN$2:$AN$3001,MATCH($C1868,⑥商品照会CSV!$A$2:$A$3001,0))=1,"バラ",IF(INDEX(⑥商品照会CSV!$AM$2:$AM$3001,MATCH($C1868,⑥商品照会CSV!$A$2:$A$3001,0))=1,"中間包装","ケース")),"ケース"))</f>
        <v/>
      </c>
      <c r="P1868" s="18"/>
      <c r="Q1868" s="14"/>
      <c r="R1868" s="17" t="str">
        <f aca="false">IF($C1868="","",N($Q1868)*N($K1868))</f>
        <v/>
      </c>
    </row>
    <row r="1869" customFormat="false" ht="15" hidden="false" customHeight="false" outlineLevel="0" collapsed="false">
      <c r="B1869" s="12" t="n">
        <v>1864</v>
      </c>
      <c r="C1869" s="36" t="str">
        <f aca="false">IF(①在庫CSV_発注日!$M1865="","",①在庫CSV_発注日!$M1865&amp;"")</f>
        <v/>
      </c>
      <c r="D1869" s="12" t="str">
        <f aca="false">IF($C1869="","",①在庫CSV_発注日!$N1865)</f>
        <v/>
      </c>
      <c r="E1869" s="12" t="str">
        <f aca="false">IF($C1869="","",①在庫CSV_発注日!$H1865)</f>
        <v/>
      </c>
      <c r="F1869" s="12" t="str">
        <f aca="false">IF($C1869="","",①在庫CSV_発注日!$L1865)</f>
        <v/>
      </c>
      <c r="G1869" s="18"/>
      <c r="H1869" s="17" t="str">
        <f aca="false">IF($C1869="","",N(①在庫CSV_発注日!$Z1865))</f>
        <v/>
      </c>
      <c r="I1869" s="37" t="str">
        <f aca="false">IF($C1869="","",SUMIFS(⑤減算マスタCSV!$L$2:$L$8001,⑤減算マスタCSV!$F$2:$F$8001,$C1869,⑤減算マスタCSV!$K$2:$K$8001,1))</f>
        <v/>
      </c>
      <c r="J1869" s="17" t="str">
        <f aca="false">IF($C1869="","",IFERROR(INDEX(⑤減算マスタCSV!$H$2:$H$8001,MATCH($C1869,⑤減算マスタCSV!$F$2:$F$8001,0)),1))</f>
        <v/>
      </c>
      <c r="K1869" s="17" t="str">
        <f aca="false">IF($C1869="","",MAX(1,IFERROR(INDEX(⑥商品照会CSV!$M$2:$M$3001,MATCH($C1869,⑥商品照会CSV!$A$2:$A$3001,0)),1)))</f>
        <v/>
      </c>
      <c r="L1869" s="40" t="str">
        <f aca="false">IF($C1869="","",IFERROR(INDEX(⑥商品照会CSV!$Q$2:$Q$3001,MATCH($C1869,⑥商品照会CSV!$A$2:$A$3001,0)),0))</f>
        <v/>
      </c>
      <c r="M1869" s="40" t="str">
        <f aca="false">IF($C1869="","",N($L1869)*N($K1869))</f>
        <v/>
      </c>
      <c r="N1869" s="17" t="str">
        <f aca="false">IF($C1869="","",MAX(1,IFERROR(INDEX(⑥商品照会CSV!$AK$2:$AK$3001,MATCH($C1869,⑥商品照会CSV!$A$2:$A$3001,0)),1)))</f>
        <v/>
      </c>
      <c r="O1869" s="12" t="str">
        <f aca="false">IF($C1869="","",IFERROR(IF(INDEX(⑥商品照会CSV!$AN$2:$AN$3001,MATCH($C1869,⑥商品照会CSV!$A$2:$A$3001,0))=1,"バラ",IF(INDEX(⑥商品照会CSV!$AM$2:$AM$3001,MATCH($C1869,⑥商品照会CSV!$A$2:$A$3001,0))=1,"中間包装","ケース")),"ケース"))</f>
        <v/>
      </c>
      <c r="P1869" s="18"/>
      <c r="Q1869" s="14"/>
      <c r="R1869" s="17" t="str">
        <f aca="false">IF($C1869="","",N($Q1869)*N($K1869))</f>
        <v/>
      </c>
    </row>
    <row r="1870" customFormat="false" ht="15" hidden="false" customHeight="false" outlineLevel="0" collapsed="false">
      <c r="B1870" s="12" t="n">
        <v>1865</v>
      </c>
      <c r="C1870" s="36" t="str">
        <f aca="false">IF(①在庫CSV_発注日!$M1866="","",①在庫CSV_発注日!$M1866&amp;"")</f>
        <v/>
      </c>
      <c r="D1870" s="12" t="str">
        <f aca="false">IF($C1870="","",①在庫CSV_発注日!$N1866)</f>
        <v/>
      </c>
      <c r="E1870" s="12" t="str">
        <f aca="false">IF($C1870="","",①在庫CSV_発注日!$H1866)</f>
        <v/>
      </c>
      <c r="F1870" s="12" t="str">
        <f aca="false">IF($C1870="","",①在庫CSV_発注日!$L1866)</f>
        <v/>
      </c>
      <c r="G1870" s="18"/>
      <c r="H1870" s="17" t="str">
        <f aca="false">IF($C1870="","",N(①在庫CSV_発注日!$Z1866))</f>
        <v/>
      </c>
      <c r="I1870" s="37" t="str">
        <f aca="false">IF($C1870="","",SUMIFS(⑤減算マスタCSV!$L$2:$L$8001,⑤減算マスタCSV!$F$2:$F$8001,$C1870,⑤減算マスタCSV!$K$2:$K$8001,1))</f>
        <v/>
      </c>
      <c r="J1870" s="17" t="str">
        <f aca="false">IF($C1870="","",IFERROR(INDEX(⑤減算マスタCSV!$H$2:$H$8001,MATCH($C1870,⑤減算マスタCSV!$F$2:$F$8001,0)),1))</f>
        <v/>
      </c>
      <c r="K1870" s="17" t="str">
        <f aca="false">IF($C1870="","",MAX(1,IFERROR(INDEX(⑥商品照会CSV!$M$2:$M$3001,MATCH($C1870,⑥商品照会CSV!$A$2:$A$3001,0)),1)))</f>
        <v/>
      </c>
      <c r="L1870" s="40" t="str">
        <f aca="false">IF($C1870="","",IFERROR(INDEX(⑥商品照会CSV!$Q$2:$Q$3001,MATCH($C1870,⑥商品照会CSV!$A$2:$A$3001,0)),0))</f>
        <v/>
      </c>
      <c r="M1870" s="40" t="str">
        <f aca="false">IF($C1870="","",N($L1870)*N($K1870))</f>
        <v/>
      </c>
      <c r="N1870" s="17" t="str">
        <f aca="false">IF($C1870="","",MAX(1,IFERROR(INDEX(⑥商品照会CSV!$AK$2:$AK$3001,MATCH($C1870,⑥商品照会CSV!$A$2:$A$3001,0)),1)))</f>
        <v/>
      </c>
      <c r="O1870" s="12" t="str">
        <f aca="false">IF($C1870="","",IFERROR(IF(INDEX(⑥商品照会CSV!$AN$2:$AN$3001,MATCH($C1870,⑥商品照会CSV!$A$2:$A$3001,0))=1,"バラ",IF(INDEX(⑥商品照会CSV!$AM$2:$AM$3001,MATCH($C1870,⑥商品照会CSV!$A$2:$A$3001,0))=1,"中間包装","ケース")),"ケース"))</f>
        <v/>
      </c>
      <c r="P1870" s="18"/>
      <c r="Q1870" s="14"/>
      <c r="R1870" s="17" t="str">
        <f aca="false">IF($C1870="","",N($Q1870)*N($K1870))</f>
        <v/>
      </c>
    </row>
    <row r="1871" customFormat="false" ht="15" hidden="false" customHeight="false" outlineLevel="0" collapsed="false">
      <c r="B1871" s="12" t="n">
        <v>1866</v>
      </c>
      <c r="C1871" s="36" t="str">
        <f aca="false">IF(①在庫CSV_発注日!$M1867="","",①在庫CSV_発注日!$M1867&amp;"")</f>
        <v/>
      </c>
      <c r="D1871" s="12" t="str">
        <f aca="false">IF($C1871="","",①在庫CSV_発注日!$N1867)</f>
        <v/>
      </c>
      <c r="E1871" s="12" t="str">
        <f aca="false">IF($C1871="","",①在庫CSV_発注日!$H1867)</f>
        <v/>
      </c>
      <c r="F1871" s="12" t="str">
        <f aca="false">IF($C1871="","",①在庫CSV_発注日!$L1867)</f>
        <v/>
      </c>
      <c r="G1871" s="18"/>
      <c r="H1871" s="17" t="str">
        <f aca="false">IF($C1871="","",N(①在庫CSV_発注日!$Z1867))</f>
        <v/>
      </c>
      <c r="I1871" s="37" t="str">
        <f aca="false">IF($C1871="","",SUMIFS(⑤減算マスタCSV!$L$2:$L$8001,⑤減算マスタCSV!$F$2:$F$8001,$C1871,⑤減算マスタCSV!$K$2:$K$8001,1))</f>
        <v/>
      </c>
      <c r="J1871" s="17" t="str">
        <f aca="false">IF($C1871="","",IFERROR(INDEX(⑤減算マスタCSV!$H$2:$H$8001,MATCH($C1871,⑤減算マスタCSV!$F$2:$F$8001,0)),1))</f>
        <v/>
      </c>
      <c r="K1871" s="17" t="str">
        <f aca="false">IF($C1871="","",MAX(1,IFERROR(INDEX(⑥商品照会CSV!$M$2:$M$3001,MATCH($C1871,⑥商品照会CSV!$A$2:$A$3001,0)),1)))</f>
        <v/>
      </c>
      <c r="L1871" s="40" t="str">
        <f aca="false">IF($C1871="","",IFERROR(INDEX(⑥商品照会CSV!$Q$2:$Q$3001,MATCH($C1871,⑥商品照会CSV!$A$2:$A$3001,0)),0))</f>
        <v/>
      </c>
      <c r="M1871" s="40" t="str">
        <f aca="false">IF($C1871="","",N($L1871)*N($K1871))</f>
        <v/>
      </c>
      <c r="N1871" s="17" t="str">
        <f aca="false">IF($C1871="","",MAX(1,IFERROR(INDEX(⑥商品照会CSV!$AK$2:$AK$3001,MATCH($C1871,⑥商品照会CSV!$A$2:$A$3001,0)),1)))</f>
        <v/>
      </c>
      <c r="O1871" s="12" t="str">
        <f aca="false">IF($C1871="","",IFERROR(IF(INDEX(⑥商品照会CSV!$AN$2:$AN$3001,MATCH($C1871,⑥商品照会CSV!$A$2:$A$3001,0))=1,"バラ",IF(INDEX(⑥商品照会CSV!$AM$2:$AM$3001,MATCH($C1871,⑥商品照会CSV!$A$2:$A$3001,0))=1,"中間包装","ケース")),"ケース"))</f>
        <v/>
      </c>
      <c r="P1871" s="18"/>
      <c r="Q1871" s="14"/>
      <c r="R1871" s="17" t="str">
        <f aca="false">IF($C1871="","",N($Q1871)*N($K1871))</f>
        <v/>
      </c>
    </row>
    <row r="1872" customFormat="false" ht="15" hidden="false" customHeight="false" outlineLevel="0" collapsed="false">
      <c r="B1872" s="12" t="n">
        <v>1867</v>
      </c>
      <c r="C1872" s="36" t="str">
        <f aca="false">IF(①在庫CSV_発注日!$M1868="","",①在庫CSV_発注日!$M1868&amp;"")</f>
        <v/>
      </c>
      <c r="D1872" s="12" t="str">
        <f aca="false">IF($C1872="","",①在庫CSV_発注日!$N1868)</f>
        <v/>
      </c>
      <c r="E1872" s="12" t="str">
        <f aca="false">IF($C1872="","",①在庫CSV_発注日!$H1868)</f>
        <v/>
      </c>
      <c r="F1872" s="12" t="str">
        <f aca="false">IF($C1872="","",①在庫CSV_発注日!$L1868)</f>
        <v/>
      </c>
      <c r="G1872" s="18"/>
      <c r="H1872" s="17" t="str">
        <f aca="false">IF($C1872="","",N(①在庫CSV_発注日!$Z1868))</f>
        <v/>
      </c>
      <c r="I1872" s="37" t="str">
        <f aca="false">IF($C1872="","",SUMIFS(⑤減算マスタCSV!$L$2:$L$8001,⑤減算マスタCSV!$F$2:$F$8001,$C1872,⑤減算マスタCSV!$K$2:$K$8001,1))</f>
        <v/>
      </c>
      <c r="J1872" s="17" t="str">
        <f aca="false">IF($C1872="","",IFERROR(INDEX(⑤減算マスタCSV!$H$2:$H$8001,MATCH($C1872,⑤減算マスタCSV!$F$2:$F$8001,0)),1))</f>
        <v/>
      </c>
      <c r="K1872" s="17" t="str">
        <f aca="false">IF($C1872="","",MAX(1,IFERROR(INDEX(⑥商品照会CSV!$M$2:$M$3001,MATCH($C1872,⑥商品照会CSV!$A$2:$A$3001,0)),1)))</f>
        <v/>
      </c>
      <c r="L1872" s="40" t="str">
        <f aca="false">IF($C1872="","",IFERROR(INDEX(⑥商品照会CSV!$Q$2:$Q$3001,MATCH($C1872,⑥商品照会CSV!$A$2:$A$3001,0)),0))</f>
        <v/>
      </c>
      <c r="M1872" s="40" t="str">
        <f aca="false">IF($C1872="","",N($L1872)*N($K1872))</f>
        <v/>
      </c>
      <c r="N1872" s="17" t="str">
        <f aca="false">IF($C1872="","",MAX(1,IFERROR(INDEX(⑥商品照会CSV!$AK$2:$AK$3001,MATCH($C1872,⑥商品照会CSV!$A$2:$A$3001,0)),1)))</f>
        <v/>
      </c>
      <c r="O1872" s="12" t="str">
        <f aca="false">IF($C1872="","",IFERROR(IF(INDEX(⑥商品照会CSV!$AN$2:$AN$3001,MATCH($C1872,⑥商品照会CSV!$A$2:$A$3001,0))=1,"バラ",IF(INDEX(⑥商品照会CSV!$AM$2:$AM$3001,MATCH($C1872,⑥商品照会CSV!$A$2:$A$3001,0))=1,"中間包装","ケース")),"ケース"))</f>
        <v/>
      </c>
      <c r="P1872" s="18"/>
      <c r="Q1872" s="14"/>
      <c r="R1872" s="17" t="str">
        <f aca="false">IF($C1872="","",N($Q1872)*N($K1872))</f>
        <v/>
      </c>
    </row>
    <row r="1873" customFormat="false" ht="15" hidden="false" customHeight="false" outlineLevel="0" collapsed="false">
      <c r="B1873" s="12" t="n">
        <v>1868</v>
      </c>
      <c r="C1873" s="36" t="str">
        <f aca="false">IF(①在庫CSV_発注日!$M1869="","",①在庫CSV_発注日!$M1869&amp;"")</f>
        <v/>
      </c>
      <c r="D1873" s="12" t="str">
        <f aca="false">IF($C1873="","",①在庫CSV_発注日!$N1869)</f>
        <v/>
      </c>
      <c r="E1873" s="12" t="str">
        <f aca="false">IF($C1873="","",①在庫CSV_発注日!$H1869)</f>
        <v/>
      </c>
      <c r="F1873" s="12" t="str">
        <f aca="false">IF($C1873="","",①在庫CSV_発注日!$L1869)</f>
        <v/>
      </c>
      <c r="G1873" s="18"/>
      <c r="H1873" s="17" t="str">
        <f aca="false">IF($C1873="","",N(①在庫CSV_発注日!$Z1869))</f>
        <v/>
      </c>
      <c r="I1873" s="37" t="str">
        <f aca="false">IF($C1873="","",SUMIFS(⑤減算マスタCSV!$L$2:$L$8001,⑤減算マスタCSV!$F$2:$F$8001,$C1873,⑤減算マスタCSV!$K$2:$K$8001,1))</f>
        <v/>
      </c>
      <c r="J1873" s="17" t="str">
        <f aca="false">IF($C1873="","",IFERROR(INDEX(⑤減算マスタCSV!$H$2:$H$8001,MATCH($C1873,⑤減算マスタCSV!$F$2:$F$8001,0)),1))</f>
        <v/>
      </c>
      <c r="K1873" s="17" t="str">
        <f aca="false">IF($C1873="","",MAX(1,IFERROR(INDEX(⑥商品照会CSV!$M$2:$M$3001,MATCH($C1873,⑥商品照会CSV!$A$2:$A$3001,0)),1)))</f>
        <v/>
      </c>
      <c r="L1873" s="40" t="str">
        <f aca="false">IF($C1873="","",IFERROR(INDEX(⑥商品照会CSV!$Q$2:$Q$3001,MATCH($C1873,⑥商品照会CSV!$A$2:$A$3001,0)),0))</f>
        <v/>
      </c>
      <c r="M1873" s="40" t="str">
        <f aca="false">IF($C1873="","",N($L1873)*N($K1873))</f>
        <v/>
      </c>
      <c r="N1873" s="17" t="str">
        <f aca="false">IF($C1873="","",MAX(1,IFERROR(INDEX(⑥商品照会CSV!$AK$2:$AK$3001,MATCH($C1873,⑥商品照会CSV!$A$2:$A$3001,0)),1)))</f>
        <v/>
      </c>
      <c r="O1873" s="12" t="str">
        <f aca="false">IF($C1873="","",IFERROR(IF(INDEX(⑥商品照会CSV!$AN$2:$AN$3001,MATCH($C1873,⑥商品照会CSV!$A$2:$A$3001,0))=1,"バラ",IF(INDEX(⑥商品照会CSV!$AM$2:$AM$3001,MATCH($C1873,⑥商品照会CSV!$A$2:$A$3001,0))=1,"中間包装","ケース")),"ケース"))</f>
        <v/>
      </c>
      <c r="P1873" s="18"/>
      <c r="Q1873" s="14"/>
      <c r="R1873" s="17" t="str">
        <f aca="false">IF($C1873="","",N($Q1873)*N($K1873))</f>
        <v/>
      </c>
    </row>
    <row r="1874" customFormat="false" ht="15" hidden="false" customHeight="false" outlineLevel="0" collapsed="false">
      <c r="B1874" s="12" t="n">
        <v>1869</v>
      </c>
      <c r="C1874" s="36" t="str">
        <f aca="false">IF(①在庫CSV_発注日!$M1870="","",①在庫CSV_発注日!$M1870&amp;"")</f>
        <v/>
      </c>
      <c r="D1874" s="12" t="str">
        <f aca="false">IF($C1874="","",①在庫CSV_発注日!$N1870)</f>
        <v/>
      </c>
      <c r="E1874" s="12" t="str">
        <f aca="false">IF($C1874="","",①在庫CSV_発注日!$H1870)</f>
        <v/>
      </c>
      <c r="F1874" s="12" t="str">
        <f aca="false">IF($C1874="","",①在庫CSV_発注日!$L1870)</f>
        <v/>
      </c>
      <c r="G1874" s="18"/>
      <c r="H1874" s="17" t="str">
        <f aca="false">IF($C1874="","",N(①在庫CSV_発注日!$Z1870))</f>
        <v/>
      </c>
      <c r="I1874" s="37" t="str">
        <f aca="false">IF($C1874="","",SUMIFS(⑤減算マスタCSV!$L$2:$L$8001,⑤減算マスタCSV!$F$2:$F$8001,$C1874,⑤減算マスタCSV!$K$2:$K$8001,1))</f>
        <v/>
      </c>
      <c r="J1874" s="17" t="str">
        <f aca="false">IF($C1874="","",IFERROR(INDEX(⑤減算マスタCSV!$H$2:$H$8001,MATCH($C1874,⑤減算マスタCSV!$F$2:$F$8001,0)),1))</f>
        <v/>
      </c>
      <c r="K1874" s="17" t="str">
        <f aca="false">IF($C1874="","",MAX(1,IFERROR(INDEX(⑥商品照会CSV!$M$2:$M$3001,MATCH($C1874,⑥商品照会CSV!$A$2:$A$3001,0)),1)))</f>
        <v/>
      </c>
      <c r="L1874" s="40" t="str">
        <f aca="false">IF($C1874="","",IFERROR(INDEX(⑥商品照会CSV!$Q$2:$Q$3001,MATCH($C1874,⑥商品照会CSV!$A$2:$A$3001,0)),0))</f>
        <v/>
      </c>
      <c r="M1874" s="40" t="str">
        <f aca="false">IF($C1874="","",N($L1874)*N($K1874))</f>
        <v/>
      </c>
      <c r="N1874" s="17" t="str">
        <f aca="false">IF($C1874="","",MAX(1,IFERROR(INDEX(⑥商品照会CSV!$AK$2:$AK$3001,MATCH($C1874,⑥商品照会CSV!$A$2:$A$3001,0)),1)))</f>
        <v/>
      </c>
      <c r="O1874" s="12" t="str">
        <f aca="false">IF($C1874="","",IFERROR(IF(INDEX(⑥商品照会CSV!$AN$2:$AN$3001,MATCH($C1874,⑥商品照会CSV!$A$2:$A$3001,0))=1,"バラ",IF(INDEX(⑥商品照会CSV!$AM$2:$AM$3001,MATCH($C1874,⑥商品照会CSV!$A$2:$A$3001,0))=1,"中間包装","ケース")),"ケース"))</f>
        <v/>
      </c>
      <c r="P1874" s="18"/>
      <c r="Q1874" s="14"/>
      <c r="R1874" s="17" t="str">
        <f aca="false">IF($C1874="","",N($Q1874)*N($K1874))</f>
        <v/>
      </c>
    </row>
    <row r="1875" customFormat="false" ht="15" hidden="false" customHeight="false" outlineLevel="0" collapsed="false">
      <c r="B1875" s="12" t="n">
        <v>1870</v>
      </c>
      <c r="C1875" s="36" t="str">
        <f aca="false">IF(①在庫CSV_発注日!$M1871="","",①在庫CSV_発注日!$M1871&amp;"")</f>
        <v/>
      </c>
      <c r="D1875" s="12" t="str">
        <f aca="false">IF($C1875="","",①在庫CSV_発注日!$N1871)</f>
        <v/>
      </c>
      <c r="E1875" s="12" t="str">
        <f aca="false">IF($C1875="","",①在庫CSV_発注日!$H1871)</f>
        <v/>
      </c>
      <c r="F1875" s="12" t="str">
        <f aca="false">IF($C1875="","",①在庫CSV_発注日!$L1871)</f>
        <v/>
      </c>
      <c r="G1875" s="18"/>
      <c r="H1875" s="17" t="str">
        <f aca="false">IF($C1875="","",N(①在庫CSV_発注日!$Z1871))</f>
        <v/>
      </c>
      <c r="I1875" s="37" t="str">
        <f aca="false">IF($C1875="","",SUMIFS(⑤減算マスタCSV!$L$2:$L$8001,⑤減算マスタCSV!$F$2:$F$8001,$C1875,⑤減算マスタCSV!$K$2:$K$8001,1))</f>
        <v/>
      </c>
      <c r="J1875" s="17" t="str">
        <f aca="false">IF($C1875="","",IFERROR(INDEX(⑤減算マスタCSV!$H$2:$H$8001,MATCH($C1875,⑤減算マスタCSV!$F$2:$F$8001,0)),1))</f>
        <v/>
      </c>
      <c r="K1875" s="17" t="str">
        <f aca="false">IF($C1875="","",MAX(1,IFERROR(INDEX(⑥商品照会CSV!$M$2:$M$3001,MATCH($C1875,⑥商品照会CSV!$A$2:$A$3001,0)),1)))</f>
        <v/>
      </c>
      <c r="L1875" s="40" t="str">
        <f aca="false">IF($C1875="","",IFERROR(INDEX(⑥商品照会CSV!$Q$2:$Q$3001,MATCH($C1875,⑥商品照会CSV!$A$2:$A$3001,0)),0))</f>
        <v/>
      </c>
      <c r="M1875" s="40" t="str">
        <f aca="false">IF($C1875="","",N($L1875)*N($K1875))</f>
        <v/>
      </c>
      <c r="N1875" s="17" t="str">
        <f aca="false">IF($C1875="","",MAX(1,IFERROR(INDEX(⑥商品照会CSV!$AK$2:$AK$3001,MATCH($C1875,⑥商品照会CSV!$A$2:$A$3001,0)),1)))</f>
        <v/>
      </c>
      <c r="O1875" s="12" t="str">
        <f aca="false">IF($C1875="","",IFERROR(IF(INDEX(⑥商品照会CSV!$AN$2:$AN$3001,MATCH($C1875,⑥商品照会CSV!$A$2:$A$3001,0))=1,"バラ",IF(INDEX(⑥商品照会CSV!$AM$2:$AM$3001,MATCH($C1875,⑥商品照会CSV!$A$2:$A$3001,0))=1,"中間包装","ケース")),"ケース"))</f>
        <v/>
      </c>
      <c r="P1875" s="18"/>
      <c r="Q1875" s="14"/>
      <c r="R1875" s="17" t="str">
        <f aca="false">IF($C1875="","",N($Q1875)*N($K1875))</f>
        <v/>
      </c>
    </row>
    <row r="1876" customFormat="false" ht="15" hidden="false" customHeight="false" outlineLevel="0" collapsed="false">
      <c r="B1876" s="12" t="n">
        <v>1871</v>
      </c>
      <c r="C1876" s="36" t="str">
        <f aca="false">IF(①在庫CSV_発注日!$M1872="","",①在庫CSV_発注日!$M1872&amp;"")</f>
        <v/>
      </c>
      <c r="D1876" s="12" t="str">
        <f aca="false">IF($C1876="","",①在庫CSV_発注日!$N1872)</f>
        <v/>
      </c>
      <c r="E1876" s="12" t="str">
        <f aca="false">IF($C1876="","",①在庫CSV_発注日!$H1872)</f>
        <v/>
      </c>
      <c r="F1876" s="12" t="str">
        <f aca="false">IF($C1876="","",①在庫CSV_発注日!$L1872)</f>
        <v/>
      </c>
      <c r="G1876" s="18"/>
      <c r="H1876" s="17" t="str">
        <f aca="false">IF($C1876="","",N(①在庫CSV_発注日!$Z1872))</f>
        <v/>
      </c>
      <c r="I1876" s="37" t="str">
        <f aca="false">IF($C1876="","",SUMIFS(⑤減算マスタCSV!$L$2:$L$8001,⑤減算マスタCSV!$F$2:$F$8001,$C1876,⑤減算マスタCSV!$K$2:$K$8001,1))</f>
        <v/>
      </c>
      <c r="J1876" s="17" t="str">
        <f aca="false">IF($C1876="","",IFERROR(INDEX(⑤減算マスタCSV!$H$2:$H$8001,MATCH($C1876,⑤減算マスタCSV!$F$2:$F$8001,0)),1))</f>
        <v/>
      </c>
      <c r="K1876" s="17" t="str">
        <f aca="false">IF($C1876="","",MAX(1,IFERROR(INDEX(⑥商品照会CSV!$M$2:$M$3001,MATCH($C1876,⑥商品照会CSV!$A$2:$A$3001,0)),1)))</f>
        <v/>
      </c>
      <c r="L1876" s="40" t="str">
        <f aca="false">IF($C1876="","",IFERROR(INDEX(⑥商品照会CSV!$Q$2:$Q$3001,MATCH($C1876,⑥商品照会CSV!$A$2:$A$3001,0)),0))</f>
        <v/>
      </c>
      <c r="M1876" s="40" t="str">
        <f aca="false">IF($C1876="","",N($L1876)*N($K1876))</f>
        <v/>
      </c>
      <c r="N1876" s="17" t="str">
        <f aca="false">IF($C1876="","",MAX(1,IFERROR(INDEX(⑥商品照会CSV!$AK$2:$AK$3001,MATCH($C1876,⑥商品照会CSV!$A$2:$A$3001,0)),1)))</f>
        <v/>
      </c>
      <c r="O1876" s="12" t="str">
        <f aca="false">IF($C1876="","",IFERROR(IF(INDEX(⑥商品照会CSV!$AN$2:$AN$3001,MATCH($C1876,⑥商品照会CSV!$A$2:$A$3001,0))=1,"バラ",IF(INDEX(⑥商品照会CSV!$AM$2:$AM$3001,MATCH($C1876,⑥商品照会CSV!$A$2:$A$3001,0))=1,"中間包装","ケース")),"ケース"))</f>
        <v/>
      </c>
      <c r="P1876" s="18"/>
      <c r="Q1876" s="14"/>
      <c r="R1876" s="17" t="str">
        <f aca="false">IF($C1876="","",N($Q1876)*N($K1876))</f>
        <v/>
      </c>
    </row>
    <row r="1877" customFormat="false" ht="15" hidden="false" customHeight="false" outlineLevel="0" collapsed="false">
      <c r="B1877" s="12" t="n">
        <v>1872</v>
      </c>
      <c r="C1877" s="36" t="str">
        <f aca="false">IF(①在庫CSV_発注日!$M1873="","",①在庫CSV_発注日!$M1873&amp;"")</f>
        <v/>
      </c>
      <c r="D1877" s="12" t="str">
        <f aca="false">IF($C1877="","",①在庫CSV_発注日!$N1873)</f>
        <v/>
      </c>
      <c r="E1877" s="12" t="str">
        <f aca="false">IF($C1877="","",①在庫CSV_発注日!$H1873)</f>
        <v/>
      </c>
      <c r="F1877" s="12" t="str">
        <f aca="false">IF($C1877="","",①在庫CSV_発注日!$L1873)</f>
        <v/>
      </c>
      <c r="G1877" s="18"/>
      <c r="H1877" s="17" t="str">
        <f aca="false">IF($C1877="","",N(①在庫CSV_発注日!$Z1873))</f>
        <v/>
      </c>
      <c r="I1877" s="37" t="str">
        <f aca="false">IF($C1877="","",SUMIFS(⑤減算マスタCSV!$L$2:$L$8001,⑤減算マスタCSV!$F$2:$F$8001,$C1877,⑤減算マスタCSV!$K$2:$K$8001,1))</f>
        <v/>
      </c>
      <c r="J1877" s="17" t="str">
        <f aca="false">IF($C1877="","",IFERROR(INDEX(⑤減算マスタCSV!$H$2:$H$8001,MATCH($C1877,⑤減算マスタCSV!$F$2:$F$8001,0)),1))</f>
        <v/>
      </c>
      <c r="K1877" s="17" t="str">
        <f aca="false">IF($C1877="","",MAX(1,IFERROR(INDEX(⑥商品照会CSV!$M$2:$M$3001,MATCH($C1877,⑥商品照会CSV!$A$2:$A$3001,0)),1)))</f>
        <v/>
      </c>
      <c r="L1877" s="40" t="str">
        <f aca="false">IF($C1877="","",IFERROR(INDEX(⑥商品照会CSV!$Q$2:$Q$3001,MATCH($C1877,⑥商品照会CSV!$A$2:$A$3001,0)),0))</f>
        <v/>
      </c>
      <c r="M1877" s="40" t="str">
        <f aca="false">IF($C1877="","",N($L1877)*N($K1877))</f>
        <v/>
      </c>
      <c r="N1877" s="17" t="str">
        <f aca="false">IF($C1877="","",MAX(1,IFERROR(INDEX(⑥商品照会CSV!$AK$2:$AK$3001,MATCH($C1877,⑥商品照会CSV!$A$2:$A$3001,0)),1)))</f>
        <v/>
      </c>
      <c r="O1877" s="12" t="str">
        <f aca="false">IF($C1877="","",IFERROR(IF(INDEX(⑥商品照会CSV!$AN$2:$AN$3001,MATCH($C1877,⑥商品照会CSV!$A$2:$A$3001,0))=1,"バラ",IF(INDEX(⑥商品照会CSV!$AM$2:$AM$3001,MATCH($C1877,⑥商品照会CSV!$A$2:$A$3001,0))=1,"中間包装","ケース")),"ケース"))</f>
        <v/>
      </c>
      <c r="P1877" s="18"/>
      <c r="Q1877" s="14"/>
      <c r="R1877" s="17" t="str">
        <f aca="false">IF($C1877="","",N($Q1877)*N($K1877))</f>
        <v/>
      </c>
    </row>
    <row r="1878" customFormat="false" ht="15" hidden="false" customHeight="false" outlineLevel="0" collapsed="false">
      <c r="B1878" s="12" t="n">
        <v>1873</v>
      </c>
      <c r="C1878" s="36" t="str">
        <f aca="false">IF(①在庫CSV_発注日!$M1874="","",①在庫CSV_発注日!$M1874&amp;"")</f>
        <v/>
      </c>
      <c r="D1878" s="12" t="str">
        <f aca="false">IF($C1878="","",①在庫CSV_発注日!$N1874)</f>
        <v/>
      </c>
      <c r="E1878" s="12" t="str">
        <f aca="false">IF($C1878="","",①在庫CSV_発注日!$H1874)</f>
        <v/>
      </c>
      <c r="F1878" s="12" t="str">
        <f aca="false">IF($C1878="","",①在庫CSV_発注日!$L1874)</f>
        <v/>
      </c>
      <c r="G1878" s="18"/>
      <c r="H1878" s="17" t="str">
        <f aca="false">IF($C1878="","",N(①在庫CSV_発注日!$Z1874))</f>
        <v/>
      </c>
      <c r="I1878" s="37" t="str">
        <f aca="false">IF($C1878="","",SUMIFS(⑤減算マスタCSV!$L$2:$L$8001,⑤減算マスタCSV!$F$2:$F$8001,$C1878,⑤減算マスタCSV!$K$2:$K$8001,1))</f>
        <v/>
      </c>
      <c r="J1878" s="17" t="str">
        <f aca="false">IF($C1878="","",IFERROR(INDEX(⑤減算マスタCSV!$H$2:$H$8001,MATCH($C1878,⑤減算マスタCSV!$F$2:$F$8001,0)),1))</f>
        <v/>
      </c>
      <c r="K1878" s="17" t="str">
        <f aca="false">IF($C1878="","",MAX(1,IFERROR(INDEX(⑥商品照会CSV!$M$2:$M$3001,MATCH($C1878,⑥商品照会CSV!$A$2:$A$3001,0)),1)))</f>
        <v/>
      </c>
      <c r="L1878" s="40" t="str">
        <f aca="false">IF($C1878="","",IFERROR(INDEX(⑥商品照会CSV!$Q$2:$Q$3001,MATCH($C1878,⑥商品照会CSV!$A$2:$A$3001,0)),0))</f>
        <v/>
      </c>
      <c r="M1878" s="40" t="str">
        <f aca="false">IF($C1878="","",N($L1878)*N($K1878))</f>
        <v/>
      </c>
      <c r="N1878" s="17" t="str">
        <f aca="false">IF($C1878="","",MAX(1,IFERROR(INDEX(⑥商品照会CSV!$AK$2:$AK$3001,MATCH($C1878,⑥商品照会CSV!$A$2:$A$3001,0)),1)))</f>
        <v/>
      </c>
      <c r="O1878" s="12" t="str">
        <f aca="false">IF($C1878="","",IFERROR(IF(INDEX(⑥商品照会CSV!$AN$2:$AN$3001,MATCH($C1878,⑥商品照会CSV!$A$2:$A$3001,0))=1,"バラ",IF(INDEX(⑥商品照会CSV!$AM$2:$AM$3001,MATCH($C1878,⑥商品照会CSV!$A$2:$A$3001,0))=1,"中間包装","ケース")),"ケース"))</f>
        <v/>
      </c>
      <c r="P1878" s="18"/>
      <c r="Q1878" s="14"/>
      <c r="R1878" s="17" t="str">
        <f aca="false">IF($C1878="","",N($Q1878)*N($K1878))</f>
        <v/>
      </c>
    </row>
    <row r="1879" customFormat="false" ht="15" hidden="false" customHeight="false" outlineLevel="0" collapsed="false">
      <c r="B1879" s="12" t="n">
        <v>1874</v>
      </c>
      <c r="C1879" s="36" t="str">
        <f aca="false">IF(①在庫CSV_発注日!$M1875="","",①在庫CSV_発注日!$M1875&amp;"")</f>
        <v/>
      </c>
      <c r="D1879" s="12" t="str">
        <f aca="false">IF($C1879="","",①在庫CSV_発注日!$N1875)</f>
        <v/>
      </c>
      <c r="E1879" s="12" t="str">
        <f aca="false">IF($C1879="","",①在庫CSV_発注日!$H1875)</f>
        <v/>
      </c>
      <c r="F1879" s="12" t="str">
        <f aca="false">IF($C1879="","",①在庫CSV_発注日!$L1875)</f>
        <v/>
      </c>
      <c r="G1879" s="18"/>
      <c r="H1879" s="17" t="str">
        <f aca="false">IF($C1879="","",N(①在庫CSV_発注日!$Z1875))</f>
        <v/>
      </c>
      <c r="I1879" s="37" t="str">
        <f aca="false">IF($C1879="","",SUMIFS(⑤減算マスタCSV!$L$2:$L$8001,⑤減算マスタCSV!$F$2:$F$8001,$C1879,⑤減算マスタCSV!$K$2:$K$8001,1))</f>
        <v/>
      </c>
      <c r="J1879" s="17" t="str">
        <f aca="false">IF($C1879="","",IFERROR(INDEX(⑤減算マスタCSV!$H$2:$H$8001,MATCH($C1879,⑤減算マスタCSV!$F$2:$F$8001,0)),1))</f>
        <v/>
      </c>
      <c r="K1879" s="17" t="str">
        <f aca="false">IF($C1879="","",MAX(1,IFERROR(INDEX(⑥商品照会CSV!$M$2:$M$3001,MATCH($C1879,⑥商品照会CSV!$A$2:$A$3001,0)),1)))</f>
        <v/>
      </c>
      <c r="L1879" s="40" t="str">
        <f aca="false">IF($C1879="","",IFERROR(INDEX(⑥商品照会CSV!$Q$2:$Q$3001,MATCH($C1879,⑥商品照会CSV!$A$2:$A$3001,0)),0))</f>
        <v/>
      </c>
      <c r="M1879" s="40" t="str">
        <f aca="false">IF($C1879="","",N($L1879)*N($K1879))</f>
        <v/>
      </c>
      <c r="N1879" s="17" t="str">
        <f aca="false">IF($C1879="","",MAX(1,IFERROR(INDEX(⑥商品照会CSV!$AK$2:$AK$3001,MATCH($C1879,⑥商品照会CSV!$A$2:$A$3001,0)),1)))</f>
        <v/>
      </c>
      <c r="O1879" s="12" t="str">
        <f aca="false">IF($C1879="","",IFERROR(IF(INDEX(⑥商品照会CSV!$AN$2:$AN$3001,MATCH($C1879,⑥商品照会CSV!$A$2:$A$3001,0))=1,"バラ",IF(INDEX(⑥商品照会CSV!$AM$2:$AM$3001,MATCH($C1879,⑥商品照会CSV!$A$2:$A$3001,0))=1,"中間包装","ケース")),"ケース"))</f>
        <v/>
      </c>
      <c r="P1879" s="18"/>
      <c r="Q1879" s="14"/>
      <c r="R1879" s="17" t="str">
        <f aca="false">IF($C1879="","",N($Q1879)*N($K1879))</f>
        <v/>
      </c>
    </row>
    <row r="1880" customFormat="false" ht="15" hidden="false" customHeight="false" outlineLevel="0" collapsed="false">
      <c r="B1880" s="12" t="n">
        <v>1875</v>
      </c>
      <c r="C1880" s="36" t="str">
        <f aca="false">IF(①在庫CSV_発注日!$M1876="","",①在庫CSV_発注日!$M1876&amp;"")</f>
        <v/>
      </c>
      <c r="D1880" s="12" t="str">
        <f aca="false">IF($C1880="","",①在庫CSV_発注日!$N1876)</f>
        <v/>
      </c>
      <c r="E1880" s="12" t="str">
        <f aca="false">IF($C1880="","",①在庫CSV_発注日!$H1876)</f>
        <v/>
      </c>
      <c r="F1880" s="12" t="str">
        <f aca="false">IF($C1880="","",①在庫CSV_発注日!$L1876)</f>
        <v/>
      </c>
      <c r="G1880" s="18"/>
      <c r="H1880" s="17" t="str">
        <f aca="false">IF($C1880="","",N(①在庫CSV_発注日!$Z1876))</f>
        <v/>
      </c>
      <c r="I1880" s="37" t="str">
        <f aca="false">IF($C1880="","",SUMIFS(⑤減算マスタCSV!$L$2:$L$8001,⑤減算マスタCSV!$F$2:$F$8001,$C1880,⑤減算マスタCSV!$K$2:$K$8001,1))</f>
        <v/>
      </c>
      <c r="J1880" s="17" t="str">
        <f aca="false">IF($C1880="","",IFERROR(INDEX(⑤減算マスタCSV!$H$2:$H$8001,MATCH($C1880,⑤減算マスタCSV!$F$2:$F$8001,0)),1))</f>
        <v/>
      </c>
      <c r="K1880" s="17" t="str">
        <f aca="false">IF($C1880="","",MAX(1,IFERROR(INDEX(⑥商品照会CSV!$M$2:$M$3001,MATCH($C1880,⑥商品照会CSV!$A$2:$A$3001,0)),1)))</f>
        <v/>
      </c>
      <c r="L1880" s="40" t="str">
        <f aca="false">IF($C1880="","",IFERROR(INDEX(⑥商品照会CSV!$Q$2:$Q$3001,MATCH($C1880,⑥商品照会CSV!$A$2:$A$3001,0)),0))</f>
        <v/>
      </c>
      <c r="M1880" s="40" t="str">
        <f aca="false">IF($C1880="","",N($L1880)*N($K1880))</f>
        <v/>
      </c>
      <c r="N1880" s="17" t="str">
        <f aca="false">IF($C1880="","",MAX(1,IFERROR(INDEX(⑥商品照会CSV!$AK$2:$AK$3001,MATCH($C1880,⑥商品照会CSV!$A$2:$A$3001,0)),1)))</f>
        <v/>
      </c>
      <c r="O1880" s="12" t="str">
        <f aca="false">IF($C1880="","",IFERROR(IF(INDEX(⑥商品照会CSV!$AN$2:$AN$3001,MATCH($C1880,⑥商品照会CSV!$A$2:$A$3001,0))=1,"バラ",IF(INDEX(⑥商品照会CSV!$AM$2:$AM$3001,MATCH($C1880,⑥商品照会CSV!$A$2:$A$3001,0))=1,"中間包装","ケース")),"ケース"))</f>
        <v/>
      </c>
      <c r="P1880" s="18"/>
      <c r="Q1880" s="14"/>
      <c r="R1880" s="17" t="str">
        <f aca="false">IF($C1880="","",N($Q1880)*N($K1880))</f>
        <v/>
      </c>
    </row>
    <row r="1881" customFormat="false" ht="15" hidden="false" customHeight="false" outlineLevel="0" collapsed="false">
      <c r="B1881" s="12" t="n">
        <v>1876</v>
      </c>
      <c r="C1881" s="36" t="str">
        <f aca="false">IF(①在庫CSV_発注日!$M1877="","",①在庫CSV_発注日!$M1877&amp;"")</f>
        <v/>
      </c>
      <c r="D1881" s="12" t="str">
        <f aca="false">IF($C1881="","",①在庫CSV_発注日!$N1877)</f>
        <v/>
      </c>
      <c r="E1881" s="12" t="str">
        <f aca="false">IF($C1881="","",①在庫CSV_発注日!$H1877)</f>
        <v/>
      </c>
      <c r="F1881" s="12" t="str">
        <f aca="false">IF($C1881="","",①在庫CSV_発注日!$L1877)</f>
        <v/>
      </c>
      <c r="G1881" s="18"/>
      <c r="H1881" s="17" t="str">
        <f aca="false">IF($C1881="","",N(①在庫CSV_発注日!$Z1877))</f>
        <v/>
      </c>
      <c r="I1881" s="37" t="str">
        <f aca="false">IF($C1881="","",SUMIFS(⑤減算マスタCSV!$L$2:$L$8001,⑤減算マスタCSV!$F$2:$F$8001,$C1881,⑤減算マスタCSV!$K$2:$K$8001,1))</f>
        <v/>
      </c>
      <c r="J1881" s="17" t="str">
        <f aca="false">IF($C1881="","",IFERROR(INDEX(⑤減算マスタCSV!$H$2:$H$8001,MATCH($C1881,⑤減算マスタCSV!$F$2:$F$8001,0)),1))</f>
        <v/>
      </c>
      <c r="K1881" s="17" t="str">
        <f aca="false">IF($C1881="","",MAX(1,IFERROR(INDEX(⑥商品照会CSV!$M$2:$M$3001,MATCH($C1881,⑥商品照会CSV!$A$2:$A$3001,0)),1)))</f>
        <v/>
      </c>
      <c r="L1881" s="40" t="str">
        <f aca="false">IF($C1881="","",IFERROR(INDEX(⑥商品照会CSV!$Q$2:$Q$3001,MATCH($C1881,⑥商品照会CSV!$A$2:$A$3001,0)),0))</f>
        <v/>
      </c>
      <c r="M1881" s="40" t="str">
        <f aca="false">IF($C1881="","",N($L1881)*N($K1881))</f>
        <v/>
      </c>
      <c r="N1881" s="17" t="str">
        <f aca="false">IF($C1881="","",MAX(1,IFERROR(INDEX(⑥商品照会CSV!$AK$2:$AK$3001,MATCH($C1881,⑥商品照会CSV!$A$2:$A$3001,0)),1)))</f>
        <v/>
      </c>
      <c r="O1881" s="12" t="str">
        <f aca="false">IF($C1881="","",IFERROR(IF(INDEX(⑥商品照会CSV!$AN$2:$AN$3001,MATCH($C1881,⑥商品照会CSV!$A$2:$A$3001,0))=1,"バラ",IF(INDEX(⑥商品照会CSV!$AM$2:$AM$3001,MATCH($C1881,⑥商品照会CSV!$A$2:$A$3001,0))=1,"中間包装","ケース")),"ケース"))</f>
        <v/>
      </c>
      <c r="P1881" s="18"/>
      <c r="Q1881" s="14"/>
      <c r="R1881" s="17" t="str">
        <f aca="false">IF($C1881="","",N($Q1881)*N($K1881))</f>
        <v/>
      </c>
    </row>
    <row r="1882" customFormat="false" ht="15" hidden="false" customHeight="false" outlineLevel="0" collapsed="false">
      <c r="B1882" s="12" t="n">
        <v>1877</v>
      </c>
      <c r="C1882" s="36" t="str">
        <f aca="false">IF(①在庫CSV_発注日!$M1878="","",①在庫CSV_発注日!$M1878&amp;"")</f>
        <v/>
      </c>
      <c r="D1882" s="12" t="str">
        <f aca="false">IF($C1882="","",①在庫CSV_発注日!$N1878)</f>
        <v/>
      </c>
      <c r="E1882" s="12" t="str">
        <f aca="false">IF($C1882="","",①在庫CSV_発注日!$H1878)</f>
        <v/>
      </c>
      <c r="F1882" s="12" t="str">
        <f aca="false">IF($C1882="","",①在庫CSV_発注日!$L1878)</f>
        <v/>
      </c>
      <c r="G1882" s="18"/>
      <c r="H1882" s="17" t="str">
        <f aca="false">IF($C1882="","",N(①在庫CSV_発注日!$Z1878))</f>
        <v/>
      </c>
      <c r="I1882" s="37" t="str">
        <f aca="false">IF($C1882="","",SUMIFS(⑤減算マスタCSV!$L$2:$L$8001,⑤減算マスタCSV!$F$2:$F$8001,$C1882,⑤減算マスタCSV!$K$2:$K$8001,1))</f>
        <v/>
      </c>
      <c r="J1882" s="17" t="str">
        <f aca="false">IF($C1882="","",IFERROR(INDEX(⑤減算マスタCSV!$H$2:$H$8001,MATCH($C1882,⑤減算マスタCSV!$F$2:$F$8001,0)),1))</f>
        <v/>
      </c>
      <c r="K1882" s="17" t="str">
        <f aca="false">IF($C1882="","",MAX(1,IFERROR(INDEX(⑥商品照会CSV!$M$2:$M$3001,MATCH($C1882,⑥商品照会CSV!$A$2:$A$3001,0)),1)))</f>
        <v/>
      </c>
      <c r="L1882" s="40" t="str">
        <f aca="false">IF($C1882="","",IFERROR(INDEX(⑥商品照会CSV!$Q$2:$Q$3001,MATCH($C1882,⑥商品照会CSV!$A$2:$A$3001,0)),0))</f>
        <v/>
      </c>
      <c r="M1882" s="40" t="str">
        <f aca="false">IF($C1882="","",N($L1882)*N($K1882))</f>
        <v/>
      </c>
      <c r="N1882" s="17" t="str">
        <f aca="false">IF($C1882="","",MAX(1,IFERROR(INDEX(⑥商品照会CSV!$AK$2:$AK$3001,MATCH($C1882,⑥商品照会CSV!$A$2:$A$3001,0)),1)))</f>
        <v/>
      </c>
      <c r="O1882" s="12" t="str">
        <f aca="false">IF($C1882="","",IFERROR(IF(INDEX(⑥商品照会CSV!$AN$2:$AN$3001,MATCH($C1882,⑥商品照会CSV!$A$2:$A$3001,0))=1,"バラ",IF(INDEX(⑥商品照会CSV!$AM$2:$AM$3001,MATCH($C1882,⑥商品照会CSV!$A$2:$A$3001,0))=1,"中間包装","ケース")),"ケース"))</f>
        <v/>
      </c>
      <c r="P1882" s="18"/>
      <c r="Q1882" s="14"/>
      <c r="R1882" s="17" t="str">
        <f aca="false">IF($C1882="","",N($Q1882)*N($K1882))</f>
        <v/>
      </c>
    </row>
    <row r="1883" customFormat="false" ht="15" hidden="false" customHeight="false" outlineLevel="0" collapsed="false">
      <c r="B1883" s="12" t="n">
        <v>1878</v>
      </c>
      <c r="C1883" s="36" t="str">
        <f aca="false">IF(①在庫CSV_発注日!$M1879="","",①在庫CSV_発注日!$M1879&amp;"")</f>
        <v/>
      </c>
      <c r="D1883" s="12" t="str">
        <f aca="false">IF($C1883="","",①在庫CSV_発注日!$N1879)</f>
        <v/>
      </c>
      <c r="E1883" s="12" t="str">
        <f aca="false">IF($C1883="","",①在庫CSV_発注日!$H1879)</f>
        <v/>
      </c>
      <c r="F1883" s="12" t="str">
        <f aca="false">IF($C1883="","",①在庫CSV_発注日!$L1879)</f>
        <v/>
      </c>
      <c r="G1883" s="18"/>
      <c r="H1883" s="17" t="str">
        <f aca="false">IF($C1883="","",N(①在庫CSV_発注日!$Z1879))</f>
        <v/>
      </c>
      <c r="I1883" s="37" t="str">
        <f aca="false">IF($C1883="","",SUMIFS(⑤減算マスタCSV!$L$2:$L$8001,⑤減算マスタCSV!$F$2:$F$8001,$C1883,⑤減算マスタCSV!$K$2:$K$8001,1))</f>
        <v/>
      </c>
      <c r="J1883" s="17" t="str">
        <f aca="false">IF($C1883="","",IFERROR(INDEX(⑤減算マスタCSV!$H$2:$H$8001,MATCH($C1883,⑤減算マスタCSV!$F$2:$F$8001,0)),1))</f>
        <v/>
      </c>
      <c r="K1883" s="17" t="str">
        <f aca="false">IF($C1883="","",MAX(1,IFERROR(INDEX(⑥商品照会CSV!$M$2:$M$3001,MATCH($C1883,⑥商品照会CSV!$A$2:$A$3001,0)),1)))</f>
        <v/>
      </c>
      <c r="L1883" s="40" t="str">
        <f aca="false">IF($C1883="","",IFERROR(INDEX(⑥商品照会CSV!$Q$2:$Q$3001,MATCH($C1883,⑥商品照会CSV!$A$2:$A$3001,0)),0))</f>
        <v/>
      </c>
      <c r="M1883" s="40" t="str">
        <f aca="false">IF($C1883="","",N($L1883)*N($K1883))</f>
        <v/>
      </c>
      <c r="N1883" s="17" t="str">
        <f aca="false">IF($C1883="","",MAX(1,IFERROR(INDEX(⑥商品照会CSV!$AK$2:$AK$3001,MATCH($C1883,⑥商品照会CSV!$A$2:$A$3001,0)),1)))</f>
        <v/>
      </c>
      <c r="O1883" s="12" t="str">
        <f aca="false">IF($C1883="","",IFERROR(IF(INDEX(⑥商品照会CSV!$AN$2:$AN$3001,MATCH($C1883,⑥商品照会CSV!$A$2:$A$3001,0))=1,"バラ",IF(INDEX(⑥商品照会CSV!$AM$2:$AM$3001,MATCH($C1883,⑥商品照会CSV!$A$2:$A$3001,0))=1,"中間包装","ケース")),"ケース"))</f>
        <v/>
      </c>
      <c r="P1883" s="18"/>
      <c r="Q1883" s="14"/>
      <c r="R1883" s="17" t="str">
        <f aca="false">IF($C1883="","",N($Q1883)*N($K1883))</f>
        <v/>
      </c>
    </row>
    <row r="1884" customFormat="false" ht="15" hidden="false" customHeight="false" outlineLevel="0" collapsed="false">
      <c r="B1884" s="12" t="n">
        <v>1879</v>
      </c>
      <c r="C1884" s="36" t="str">
        <f aca="false">IF(①在庫CSV_発注日!$M1880="","",①在庫CSV_発注日!$M1880&amp;"")</f>
        <v/>
      </c>
      <c r="D1884" s="12" t="str">
        <f aca="false">IF($C1884="","",①在庫CSV_発注日!$N1880)</f>
        <v/>
      </c>
      <c r="E1884" s="12" t="str">
        <f aca="false">IF($C1884="","",①在庫CSV_発注日!$H1880)</f>
        <v/>
      </c>
      <c r="F1884" s="12" t="str">
        <f aca="false">IF($C1884="","",①在庫CSV_発注日!$L1880)</f>
        <v/>
      </c>
      <c r="G1884" s="18"/>
      <c r="H1884" s="17" t="str">
        <f aca="false">IF($C1884="","",N(①在庫CSV_発注日!$Z1880))</f>
        <v/>
      </c>
      <c r="I1884" s="37" t="str">
        <f aca="false">IF($C1884="","",SUMIFS(⑤減算マスタCSV!$L$2:$L$8001,⑤減算マスタCSV!$F$2:$F$8001,$C1884,⑤減算マスタCSV!$K$2:$K$8001,1))</f>
        <v/>
      </c>
      <c r="J1884" s="17" t="str">
        <f aca="false">IF($C1884="","",IFERROR(INDEX(⑤減算マスタCSV!$H$2:$H$8001,MATCH($C1884,⑤減算マスタCSV!$F$2:$F$8001,0)),1))</f>
        <v/>
      </c>
      <c r="K1884" s="17" t="str">
        <f aca="false">IF($C1884="","",MAX(1,IFERROR(INDEX(⑥商品照会CSV!$M$2:$M$3001,MATCH($C1884,⑥商品照会CSV!$A$2:$A$3001,0)),1)))</f>
        <v/>
      </c>
      <c r="L1884" s="40" t="str">
        <f aca="false">IF($C1884="","",IFERROR(INDEX(⑥商品照会CSV!$Q$2:$Q$3001,MATCH($C1884,⑥商品照会CSV!$A$2:$A$3001,0)),0))</f>
        <v/>
      </c>
      <c r="M1884" s="40" t="str">
        <f aca="false">IF($C1884="","",N($L1884)*N($K1884))</f>
        <v/>
      </c>
      <c r="N1884" s="17" t="str">
        <f aca="false">IF($C1884="","",MAX(1,IFERROR(INDEX(⑥商品照会CSV!$AK$2:$AK$3001,MATCH($C1884,⑥商品照会CSV!$A$2:$A$3001,0)),1)))</f>
        <v/>
      </c>
      <c r="O1884" s="12" t="str">
        <f aca="false">IF($C1884="","",IFERROR(IF(INDEX(⑥商品照会CSV!$AN$2:$AN$3001,MATCH($C1884,⑥商品照会CSV!$A$2:$A$3001,0))=1,"バラ",IF(INDEX(⑥商品照会CSV!$AM$2:$AM$3001,MATCH($C1884,⑥商品照会CSV!$A$2:$A$3001,0))=1,"中間包装","ケース")),"ケース"))</f>
        <v/>
      </c>
      <c r="P1884" s="18"/>
      <c r="Q1884" s="14"/>
      <c r="R1884" s="17" t="str">
        <f aca="false">IF($C1884="","",N($Q1884)*N($K1884))</f>
        <v/>
      </c>
    </row>
    <row r="1885" customFormat="false" ht="15" hidden="false" customHeight="false" outlineLevel="0" collapsed="false">
      <c r="B1885" s="12" t="n">
        <v>1880</v>
      </c>
      <c r="C1885" s="36" t="str">
        <f aca="false">IF(①在庫CSV_発注日!$M1881="","",①在庫CSV_発注日!$M1881&amp;"")</f>
        <v/>
      </c>
      <c r="D1885" s="12" t="str">
        <f aca="false">IF($C1885="","",①在庫CSV_発注日!$N1881)</f>
        <v/>
      </c>
      <c r="E1885" s="12" t="str">
        <f aca="false">IF($C1885="","",①在庫CSV_発注日!$H1881)</f>
        <v/>
      </c>
      <c r="F1885" s="12" t="str">
        <f aca="false">IF($C1885="","",①在庫CSV_発注日!$L1881)</f>
        <v/>
      </c>
      <c r="G1885" s="18"/>
      <c r="H1885" s="17" t="str">
        <f aca="false">IF($C1885="","",N(①在庫CSV_発注日!$Z1881))</f>
        <v/>
      </c>
      <c r="I1885" s="37" t="str">
        <f aca="false">IF($C1885="","",SUMIFS(⑤減算マスタCSV!$L$2:$L$8001,⑤減算マスタCSV!$F$2:$F$8001,$C1885,⑤減算マスタCSV!$K$2:$K$8001,1))</f>
        <v/>
      </c>
      <c r="J1885" s="17" t="str">
        <f aca="false">IF($C1885="","",IFERROR(INDEX(⑤減算マスタCSV!$H$2:$H$8001,MATCH($C1885,⑤減算マスタCSV!$F$2:$F$8001,0)),1))</f>
        <v/>
      </c>
      <c r="K1885" s="17" t="str">
        <f aca="false">IF($C1885="","",MAX(1,IFERROR(INDEX(⑥商品照会CSV!$M$2:$M$3001,MATCH($C1885,⑥商品照会CSV!$A$2:$A$3001,0)),1)))</f>
        <v/>
      </c>
      <c r="L1885" s="40" t="str">
        <f aca="false">IF($C1885="","",IFERROR(INDEX(⑥商品照会CSV!$Q$2:$Q$3001,MATCH($C1885,⑥商品照会CSV!$A$2:$A$3001,0)),0))</f>
        <v/>
      </c>
      <c r="M1885" s="40" t="str">
        <f aca="false">IF($C1885="","",N($L1885)*N($K1885))</f>
        <v/>
      </c>
      <c r="N1885" s="17" t="str">
        <f aca="false">IF($C1885="","",MAX(1,IFERROR(INDEX(⑥商品照会CSV!$AK$2:$AK$3001,MATCH($C1885,⑥商品照会CSV!$A$2:$A$3001,0)),1)))</f>
        <v/>
      </c>
      <c r="O1885" s="12" t="str">
        <f aca="false">IF($C1885="","",IFERROR(IF(INDEX(⑥商品照会CSV!$AN$2:$AN$3001,MATCH($C1885,⑥商品照会CSV!$A$2:$A$3001,0))=1,"バラ",IF(INDEX(⑥商品照会CSV!$AM$2:$AM$3001,MATCH($C1885,⑥商品照会CSV!$A$2:$A$3001,0))=1,"中間包装","ケース")),"ケース"))</f>
        <v/>
      </c>
      <c r="P1885" s="18"/>
      <c r="Q1885" s="14"/>
      <c r="R1885" s="17" t="str">
        <f aca="false">IF($C1885="","",N($Q1885)*N($K1885))</f>
        <v/>
      </c>
    </row>
    <row r="1886" customFormat="false" ht="15" hidden="false" customHeight="false" outlineLevel="0" collapsed="false">
      <c r="B1886" s="12" t="n">
        <v>1881</v>
      </c>
      <c r="C1886" s="36" t="str">
        <f aca="false">IF(①在庫CSV_発注日!$M1882="","",①在庫CSV_発注日!$M1882&amp;"")</f>
        <v/>
      </c>
      <c r="D1886" s="12" t="str">
        <f aca="false">IF($C1886="","",①在庫CSV_発注日!$N1882)</f>
        <v/>
      </c>
      <c r="E1886" s="12" t="str">
        <f aca="false">IF($C1886="","",①在庫CSV_発注日!$H1882)</f>
        <v/>
      </c>
      <c r="F1886" s="12" t="str">
        <f aca="false">IF($C1886="","",①在庫CSV_発注日!$L1882)</f>
        <v/>
      </c>
      <c r="G1886" s="18"/>
      <c r="H1886" s="17" t="str">
        <f aca="false">IF($C1886="","",N(①在庫CSV_発注日!$Z1882))</f>
        <v/>
      </c>
      <c r="I1886" s="37" t="str">
        <f aca="false">IF($C1886="","",SUMIFS(⑤減算マスタCSV!$L$2:$L$8001,⑤減算マスタCSV!$F$2:$F$8001,$C1886,⑤減算マスタCSV!$K$2:$K$8001,1))</f>
        <v/>
      </c>
      <c r="J1886" s="17" t="str">
        <f aca="false">IF($C1886="","",IFERROR(INDEX(⑤減算マスタCSV!$H$2:$H$8001,MATCH($C1886,⑤減算マスタCSV!$F$2:$F$8001,0)),1))</f>
        <v/>
      </c>
      <c r="K1886" s="17" t="str">
        <f aca="false">IF($C1886="","",MAX(1,IFERROR(INDEX(⑥商品照会CSV!$M$2:$M$3001,MATCH($C1886,⑥商品照会CSV!$A$2:$A$3001,0)),1)))</f>
        <v/>
      </c>
      <c r="L1886" s="40" t="str">
        <f aca="false">IF($C1886="","",IFERROR(INDEX(⑥商品照会CSV!$Q$2:$Q$3001,MATCH($C1886,⑥商品照会CSV!$A$2:$A$3001,0)),0))</f>
        <v/>
      </c>
      <c r="M1886" s="40" t="str">
        <f aca="false">IF($C1886="","",N($L1886)*N($K1886))</f>
        <v/>
      </c>
      <c r="N1886" s="17" t="str">
        <f aca="false">IF($C1886="","",MAX(1,IFERROR(INDEX(⑥商品照会CSV!$AK$2:$AK$3001,MATCH($C1886,⑥商品照会CSV!$A$2:$A$3001,0)),1)))</f>
        <v/>
      </c>
      <c r="O1886" s="12" t="str">
        <f aca="false">IF($C1886="","",IFERROR(IF(INDEX(⑥商品照会CSV!$AN$2:$AN$3001,MATCH($C1886,⑥商品照会CSV!$A$2:$A$3001,0))=1,"バラ",IF(INDEX(⑥商品照会CSV!$AM$2:$AM$3001,MATCH($C1886,⑥商品照会CSV!$A$2:$A$3001,0))=1,"中間包装","ケース")),"ケース"))</f>
        <v/>
      </c>
      <c r="P1886" s="18"/>
      <c r="Q1886" s="14"/>
      <c r="R1886" s="17" t="str">
        <f aca="false">IF($C1886="","",N($Q1886)*N($K1886))</f>
        <v/>
      </c>
    </row>
    <row r="1887" customFormat="false" ht="15" hidden="false" customHeight="false" outlineLevel="0" collapsed="false">
      <c r="B1887" s="12" t="n">
        <v>1882</v>
      </c>
      <c r="C1887" s="36" t="str">
        <f aca="false">IF(①在庫CSV_発注日!$M1883="","",①在庫CSV_発注日!$M1883&amp;"")</f>
        <v/>
      </c>
      <c r="D1887" s="12" t="str">
        <f aca="false">IF($C1887="","",①在庫CSV_発注日!$N1883)</f>
        <v/>
      </c>
      <c r="E1887" s="12" t="str">
        <f aca="false">IF($C1887="","",①在庫CSV_発注日!$H1883)</f>
        <v/>
      </c>
      <c r="F1887" s="12" t="str">
        <f aca="false">IF($C1887="","",①在庫CSV_発注日!$L1883)</f>
        <v/>
      </c>
      <c r="G1887" s="18"/>
      <c r="H1887" s="17" t="str">
        <f aca="false">IF($C1887="","",N(①在庫CSV_発注日!$Z1883))</f>
        <v/>
      </c>
      <c r="I1887" s="37" t="str">
        <f aca="false">IF($C1887="","",SUMIFS(⑤減算マスタCSV!$L$2:$L$8001,⑤減算マスタCSV!$F$2:$F$8001,$C1887,⑤減算マスタCSV!$K$2:$K$8001,1))</f>
        <v/>
      </c>
      <c r="J1887" s="17" t="str">
        <f aca="false">IF($C1887="","",IFERROR(INDEX(⑤減算マスタCSV!$H$2:$H$8001,MATCH($C1887,⑤減算マスタCSV!$F$2:$F$8001,0)),1))</f>
        <v/>
      </c>
      <c r="K1887" s="17" t="str">
        <f aca="false">IF($C1887="","",MAX(1,IFERROR(INDEX(⑥商品照会CSV!$M$2:$M$3001,MATCH($C1887,⑥商品照会CSV!$A$2:$A$3001,0)),1)))</f>
        <v/>
      </c>
      <c r="L1887" s="40" t="str">
        <f aca="false">IF($C1887="","",IFERROR(INDEX(⑥商品照会CSV!$Q$2:$Q$3001,MATCH($C1887,⑥商品照会CSV!$A$2:$A$3001,0)),0))</f>
        <v/>
      </c>
      <c r="M1887" s="40" t="str">
        <f aca="false">IF($C1887="","",N($L1887)*N($K1887))</f>
        <v/>
      </c>
      <c r="N1887" s="17" t="str">
        <f aca="false">IF($C1887="","",MAX(1,IFERROR(INDEX(⑥商品照会CSV!$AK$2:$AK$3001,MATCH($C1887,⑥商品照会CSV!$A$2:$A$3001,0)),1)))</f>
        <v/>
      </c>
      <c r="O1887" s="12" t="str">
        <f aca="false">IF($C1887="","",IFERROR(IF(INDEX(⑥商品照会CSV!$AN$2:$AN$3001,MATCH($C1887,⑥商品照会CSV!$A$2:$A$3001,0))=1,"バラ",IF(INDEX(⑥商品照会CSV!$AM$2:$AM$3001,MATCH($C1887,⑥商品照会CSV!$A$2:$A$3001,0))=1,"中間包装","ケース")),"ケース"))</f>
        <v/>
      </c>
      <c r="P1887" s="18"/>
      <c r="Q1887" s="14"/>
      <c r="R1887" s="17" t="str">
        <f aca="false">IF($C1887="","",N($Q1887)*N($K1887))</f>
        <v/>
      </c>
    </row>
    <row r="1888" customFormat="false" ht="15" hidden="false" customHeight="false" outlineLevel="0" collapsed="false">
      <c r="B1888" s="12" t="n">
        <v>1883</v>
      </c>
      <c r="C1888" s="36" t="str">
        <f aca="false">IF(①在庫CSV_発注日!$M1884="","",①在庫CSV_発注日!$M1884&amp;"")</f>
        <v/>
      </c>
      <c r="D1888" s="12" t="str">
        <f aca="false">IF($C1888="","",①在庫CSV_発注日!$N1884)</f>
        <v/>
      </c>
      <c r="E1888" s="12" t="str">
        <f aca="false">IF($C1888="","",①在庫CSV_発注日!$H1884)</f>
        <v/>
      </c>
      <c r="F1888" s="12" t="str">
        <f aca="false">IF($C1888="","",①在庫CSV_発注日!$L1884)</f>
        <v/>
      </c>
      <c r="G1888" s="18"/>
      <c r="H1888" s="17" t="str">
        <f aca="false">IF($C1888="","",N(①在庫CSV_発注日!$Z1884))</f>
        <v/>
      </c>
      <c r="I1888" s="37" t="str">
        <f aca="false">IF($C1888="","",SUMIFS(⑤減算マスタCSV!$L$2:$L$8001,⑤減算マスタCSV!$F$2:$F$8001,$C1888,⑤減算マスタCSV!$K$2:$K$8001,1))</f>
        <v/>
      </c>
      <c r="J1888" s="17" t="str">
        <f aca="false">IF($C1888="","",IFERROR(INDEX(⑤減算マスタCSV!$H$2:$H$8001,MATCH($C1888,⑤減算マスタCSV!$F$2:$F$8001,0)),1))</f>
        <v/>
      </c>
      <c r="K1888" s="17" t="str">
        <f aca="false">IF($C1888="","",MAX(1,IFERROR(INDEX(⑥商品照会CSV!$M$2:$M$3001,MATCH($C1888,⑥商品照会CSV!$A$2:$A$3001,0)),1)))</f>
        <v/>
      </c>
      <c r="L1888" s="40" t="str">
        <f aca="false">IF($C1888="","",IFERROR(INDEX(⑥商品照会CSV!$Q$2:$Q$3001,MATCH($C1888,⑥商品照会CSV!$A$2:$A$3001,0)),0))</f>
        <v/>
      </c>
      <c r="M1888" s="40" t="str">
        <f aca="false">IF($C1888="","",N($L1888)*N($K1888))</f>
        <v/>
      </c>
      <c r="N1888" s="17" t="str">
        <f aca="false">IF($C1888="","",MAX(1,IFERROR(INDEX(⑥商品照会CSV!$AK$2:$AK$3001,MATCH($C1888,⑥商品照会CSV!$A$2:$A$3001,0)),1)))</f>
        <v/>
      </c>
      <c r="O1888" s="12" t="str">
        <f aca="false">IF($C1888="","",IFERROR(IF(INDEX(⑥商品照会CSV!$AN$2:$AN$3001,MATCH($C1888,⑥商品照会CSV!$A$2:$A$3001,0))=1,"バラ",IF(INDEX(⑥商品照会CSV!$AM$2:$AM$3001,MATCH($C1888,⑥商品照会CSV!$A$2:$A$3001,0))=1,"中間包装","ケース")),"ケース"))</f>
        <v/>
      </c>
      <c r="P1888" s="18"/>
      <c r="Q1888" s="14"/>
      <c r="R1888" s="17" t="str">
        <f aca="false">IF($C1888="","",N($Q1888)*N($K1888))</f>
        <v/>
      </c>
    </row>
    <row r="1889" customFormat="false" ht="15" hidden="false" customHeight="false" outlineLevel="0" collapsed="false">
      <c r="B1889" s="12" t="n">
        <v>1884</v>
      </c>
      <c r="C1889" s="36" t="str">
        <f aca="false">IF(①在庫CSV_発注日!$M1885="","",①在庫CSV_発注日!$M1885&amp;"")</f>
        <v/>
      </c>
      <c r="D1889" s="12" t="str">
        <f aca="false">IF($C1889="","",①在庫CSV_発注日!$N1885)</f>
        <v/>
      </c>
      <c r="E1889" s="12" t="str">
        <f aca="false">IF($C1889="","",①在庫CSV_発注日!$H1885)</f>
        <v/>
      </c>
      <c r="F1889" s="12" t="str">
        <f aca="false">IF($C1889="","",①在庫CSV_発注日!$L1885)</f>
        <v/>
      </c>
      <c r="G1889" s="18"/>
      <c r="H1889" s="17" t="str">
        <f aca="false">IF($C1889="","",N(①在庫CSV_発注日!$Z1885))</f>
        <v/>
      </c>
      <c r="I1889" s="37" t="str">
        <f aca="false">IF($C1889="","",SUMIFS(⑤減算マスタCSV!$L$2:$L$8001,⑤減算マスタCSV!$F$2:$F$8001,$C1889,⑤減算マスタCSV!$K$2:$K$8001,1))</f>
        <v/>
      </c>
      <c r="J1889" s="17" t="str">
        <f aca="false">IF($C1889="","",IFERROR(INDEX(⑤減算マスタCSV!$H$2:$H$8001,MATCH($C1889,⑤減算マスタCSV!$F$2:$F$8001,0)),1))</f>
        <v/>
      </c>
      <c r="K1889" s="17" t="str">
        <f aca="false">IF($C1889="","",MAX(1,IFERROR(INDEX(⑥商品照会CSV!$M$2:$M$3001,MATCH($C1889,⑥商品照会CSV!$A$2:$A$3001,0)),1)))</f>
        <v/>
      </c>
      <c r="L1889" s="40" t="str">
        <f aca="false">IF($C1889="","",IFERROR(INDEX(⑥商品照会CSV!$Q$2:$Q$3001,MATCH($C1889,⑥商品照会CSV!$A$2:$A$3001,0)),0))</f>
        <v/>
      </c>
      <c r="M1889" s="40" t="str">
        <f aca="false">IF($C1889="","",N($L1889)*N($K1889))</f>
        <v/>
      </c>
      <c r="N1889" s="17" t="str">
        <f aca="false">IF($C1889="","",MAX(1,IFERROR(INDEX(⑥商品照会CSV!$AK$2:$AK$3001,MATCH($C1889,⑥商品照会CSV!$A$2:$A$3001,0)),1)))</f>
        <v/>
      </c>
      <c r="O1889" s="12" t="str">
        <f aca="false">IF($C1889="","",IFERROR(IF(INDEX(⑥商品照会CSV!$AN$2:$AN$3001,MATCH($C1889,⑥商品照会CSV!$A$2:$A$3001,0))=1,"バラ",IF(INDEX(⑥商品照会CSV!$AM$2:$AM$3001,MATCH($C1889,⑥商品照会CSV!$A$2:$A$3001,0))=1,"中間包装","ケース")),"ケース"))</f>
        <v/>
      </c>
      <c r="P1889" s="18"/>
      <c r="Q1889" s="14"/>
      <c r="R1889" s="17" t="str">
        <f aca="false">IF($C1889="","",N($Q1889)*N($K1889))</f>
        <v/>
      </c>
    </row>
    <row r="1890" customFormat="false" ht="15" hidden="false" customHeight="false" outlineLevel="0" collapsed="false">
      <c r="B1890" s="12" t="n">
        <v>1885</v>
      </c>
      <c r="C1890" s="36" t="str">
        <f aca="false">IF(①在庫CSV_発注日!$M1886="","",①在庫CSV_発注日!$M1886&amp;"")</f>
        <v/>
      </c>
      <c r="D1890" s="12" t="str">
        <f aca="false">IF($C1890="","",①在庫CSV_発注日!$N1886)</f>
        <v/>
      </c>
      <c r="E1890" s="12" t="str">
        <f aca="false">IF($C1890="","",①在庫CSV_発注日!$H1886)</f>
        <v/>
      </c>
      <c r="F1890" s="12" t="str">
        <f aca="false">IF($C1890="","",①在庫CSV_発注日!$L1886)</f>
        <v/>
      </c>
      <c r="G1890" s="18"/>
      <c r="H1890" s="17" t="str">
        <f aca="false">IF($C1890="","",N(①在庫CSV_発注日!$Z1886))</f>
        <v/>
      </c>
      <c r="I1890" s="37" t="str">
        <f aca="false">IF($C1890="","",SUMIFS(⑤減算マスタCSV!$L$2:$L$8001,⑤減算マスタCSV!$F$2:$F$8001,$C1890,⑤減算マスタCSV!$K$2:$K$8001,1))</f>
        <v/>
      </c>
      <c r="J1890" s="17" t="str">
        <f aca="false">IF($C1890="","",IFERROR(INDEX(⑤減算マスタCSV!$H$2:$H$8001,MATCH($C1890,⑤減算マスタCSV!$F$2:$F$8001,0)),1))</f>
        <v/>
      </c>
      <c r="K1890" s="17" t="str">
        <f aca="false">IF($C1890="","",MAX(1,IFERROR(INDEX(⑥商品照会CSV!$M$2:$M$3001,MATCH($C1890,⑥商品照会CSV!$A$2:$A$3001,0)),1)))</f>
        <v/>
      </c>
      <c r="L1890" s="40" t="str">
        <f aca="false">IF($C1890="","",IFERROR(INDEX(⑥商品照会CSV!$Q$2:$Q$3001,MATCH($C1890,⑥商品照会CSV!$A$2:$A$3001,0)),0))</f>
        <v/>
      </c>
      <c r="M1890" s="40" t="str">
        <f aca="false">IF($C1890="","",N($L1890)*N($K1890))</f>
        <v/>
      </c>
      <c r="N1890" s="17" t="str">
        <f aca="false">IF($C1890="","",MAX(1,IFERROR(INDEX(⑥商品照会CSV!$AK$2:$AK$3001,MATCH($C1890,⑥商品照会CSV!$A$2:$A$3001,0)),1)))</f>
        <v/>
      </c>
      <c r="O1890" s="12" t="str">
        <f aca="false">IF($C1890="","",IFERROR(IF(INDEX(⑥商品照会CSV!$AN$2:$AN$3001,MATCH($C1890,⑥商品照会CSV!$A$2:$A$3001,0))=1,"バラ",IF(INDEX(⑥商品照会CSV!$AM$2:$AM$3001,MATCH($C1890,⑥商品照会CSV!$A$2:$A$3001,0))=1,"中間包装","ケース")),"ケース"))</f>
        <v/>
      </c>
      <c r="P1890" s="18"/>
      <c r="Q1890" s="14"/>
      <c r="R1890" s="17" t="str">
        <f aca="false">IF($C1890="","",N($Q1890)*N($K1890))</f>
        <v/>
      </c>
    </row>
    <row r="1891" customFormat="false" ht="15" hidden="false" customHeight="false" outlineLevel="0" collapsed="false">
      <c r="B1891" s="12" t="n">
        <v>1886</v>
      </c>
      <c r="C1891" s="36" t="str">
        <f aca="false">IF(①在庫CSV_発注日!$M1887="","",①在庫CSV_発注日!$M1887&amp;"")</f>
        <v/>
      </c>
      <c r="D1891" s="12" t="str">
        <f aca="false">IF($C1891="","",①在庫CSV_発注日!$N1887)</f>
        <v/>
      </c>
      <c r="E1891" s="12" t="str">
        <f aca="false">IF($C1891="","",①在庫CSV_発注日!$H1887)</f>
        <v/>
      </c>
      <c r="F1891" s="12" t="str">
        <f aca="false">IF($C1891="","",①在庫CSV_発注日!$L1887)</f>
        <v/>
      </c>
      <c r="G1891" s="18"/>
      <c r="H1891" s="17" t="str">
        <f aca="false">IF($C1891="","",N(①在庫CSV_発注日!$Z1887))</f>
        <v/>
      </c>
      <c r="I1891" s="37" t="str">
        <f aca="false">IF($C1891="","",SUMIFS(⑤減算マスタCSV!$L$2:$L$8001,⑤減算マスタCSV!$F$2:$F$8001,$C1891,⑤減算マスタCSV!$K$2:$K$8001,1))</f>
        <v/>
      </c>
      <c r="J1891" s="17" t="str">
        <f aca="false">IF($C1891="","",IFERROR(INDEX(⑤減算マスタCSV!$H$2:$H$8001,MATCH($C1891,⑤減算マスタCSV!$F$2:$F$8001,0)),1))</f>
        <v/>
      </c>
      <c r="K1891" s="17" t="str">
        <f aca="false">IF($C1891="","",MAX(1,IFERROR(INDEX(⑥商品照会CSV!$M$2:$M$3001,MATCH($C1891,⑥商品照会CSV!$A$2:$A$3001,0)),1)))</f>
        <v/>
      </c>
      <c r="L1891" s="40" t="str">
        <f aca="false">IF($C1891="","",IFERROR(INDEX(⑥商品照会CSV!$Q$2:$Q$3001,MATCH($C1891,⑥商品照会CSV!$A$2:$A$3001,0)),0))</f>
        <v/>
      </c>
      <c r="M1891" s="40" t="str">
        <f aca="false">IF($C1891="","",N($L1891)*N($K1891))</f>
        <v/>
      </c>
      <c r="N1891" s="17" t="str">
        <f aca="false">IF($C1891="","",MAX(1,IFERROR(INDEX(⑥商品照会CSV!$AK$2:$AK$3001,MATCH($C1891,⑥商品照会CSV!$A$2:$A$3001,0)),1)))</f>
        <v/>
      </c>
      <c r="O1891" s="12" t="str">
        <f aca="false">IF($C1891="","",IFERROR(IF(INDEX(⑥商品照会CSV!$AN$2:$AN$3001,MATCH($C1891,⑥商品照会CSV!$A$2:$A$3001,0))=1,"バラ",IF(INDEX(⑥商品照会CSV!$AM$2:$AM$3001,MATCH($C1891,⑥商品照会CSV!$A$2:$A$3001,0))=1,"中間包装","ケース")),"ケース"))</f>
        <v/>
      </c>
      <c r="P1891" s="18"/>
      <c r="Q1891" s="14"/>
      <c r="R1891" s="17" t="str">
        <f aca="false">IF($C1891="","",N($Q1891)*N($K1891))</f>
        <v/>
      </c>
    </row>
    <row r="1892" customFormat="false" ht="15" hidden="false" customHeight="false" outlineLevel="0" collapsed="false">
      <c r="B1892" s="12" t="n">
        <v>1887</v>
      </c>
      <c r="C1892" s="36" t="str">
        <f aca="false">IF(①在庫CSV_発注日!$M1888="","",①在庫CSV_発注日!$M1888&amp;"")</f>
        <v/>
      </c>
      <c r="D1892" s="12" t="str">
        <f aca="false">IF($C1892="","",①在庫CSV_発注日!$N1888)</f>
        <v/>
      </c>
      <c r="E1892" s="12" t="str">
        <f aca="false">IF($C1892="","",①在庫CSV_発注日!$H1888)</f>
        <v/>
      </c>
      <c r="F1892" s="12" t="str">
        <f aca="false">IF($C1892="","",①在庫CSV_発注日!$L1888)</f>
        <v/>
      </c>
      <c r="G1892" s="18"/>
      <c r="H1892" s="17" t="str">
        <f aca="false">IF($C1892="","",N(①在庫CSV_発注日!$Z1888))</f>
        <v/>
      </c>
      <c r="I1892" s="37" t="str">
        <f aca="false">IF($C1892="","",SUMIFS(⑤減算マスタCSV!$L$2:$L$8001,⑤減算マスタCSV!$F$2:$F$8001,$C1892,⑤減算マスタCSV!$K$2:$K$8001,1))</f>
        <v/>
      </c>
      <c r="J1892" s="17" t="str">
        <f aca="false">IF($C1892="","",IFERROR(INDEX(⑤減算マスタCSV!$H$2:$H$8001,MATCH($C1892,⑤減算マスタCSV!$F$2:$F$8001,0)),1))</f>
        <v/>
      </c>
      <c r="K1892" s="17" t="str">
        <f aca="false">IF($C1892="","",MAX(1,IFERROR(INDEX(⑥商品照会CSV!$M$2:$M$3001,MATCH($C1892,⑥商品照会CSV!$A$2:$A$3001,0)),1)))</f>
        <v/>
      </c>
      <c r="L1892" s="40" t="str">
        <f aca="false">IF($C1892="","",IFERROR(INDEX(⑥商品照会CSV!$Q$2:$Q$3001,MATCH($C1892,⑥商品照会CSV!$A$2:$A$3001,0)),0))</f>
        <v/>
      </c>
      <c r="M1892" s="40" t="str">
        <f aca="false">IF($C1892="","",N($L1892)*N($K1892))</f>
        <v/>
      </c>
      <c r="N1892" s="17" t="str">
        <f aca="false">IF($C1892="","",MAX(1,IFERROR(INDEX(⑥商品照会CSV!$AK$2:$AK$3001,MATCH($C1892,⑥商品照会CSV!$A$2:$A$3001,0)),1)))</f>
        <v/>
      </c>
      <c r="O1892" s="12" t="str">
        <f aca="false">IF($C1892="","",IFERROR(IF(INDEX(⑥商品照会CSV!$AN$2:$AN$3001,MATCH($C1892,⑥商品照会CSV!$A$2:$A$3001,0))=1,"バラ",IF(INDEX(⑥商品照会CSV!$AM$2:$AM$3001,MATCH($C1892,⑥商品照会CSV!$A$2:$A$3001,0))=1,"中間包装","ケース")),"ケース"))</f>
        <v/>
      </c>
      <c r="P1892" s="18"/>
      <c r="Q1892" s="14"/>
      <c r="R1892" s="17" t="str">
        <f aca="false">IF($C1892="","",N($Q1892)*N($K1892))</f>
        <v/>
      </c>
    </row>
    <row r="1893" customFormat="false" ht="15" hidden="false" customHeight="false" outlineLevel="0" collapsed="false">
      <c r="B1893" s="12" t="n">
        <v>1888</v>
      </c>
      <c r="C1893" s="36" t="str">
        <f aca="false">IF(①在庫CSV_発注日!$M1889="","",①在庫CSV_発注日!$M1889&amp;"")</f>
        <v/>
      </c>
      <c r="D1893" s="12" t="str">
        <f aca="false">IF($C1893="","",①在庫CSV_発注日!$N1889)</f>
        <v/>
      </c>
      <c r="E1893" s="12" t="str">
        <f aca="false">IF($C1893="","",①在庫CSV_発注日!$H1889)</f>
        <v/>
      </c>
      <c r="F1893" s="12" t="str">
        <f aca="false">IF($C1893="","",①在庫CSV_発注日!$L1889)</f>
        <v/>
      </c>
      <c r="G1893" s="18"/>
      <c r="H1893" s="17" t="str">
        <f aca="false">IF($C1893="","",N(①在庫CSV_発注日!$Z1889))</f>
        <v/>
      </c>
      <c r="I1893" s="37" t="str">
        <f aca="false">IF($C1893="","",SUMIFS(⑤減算マスタCSV!$L$2:$L$8001,⑤減算マスタCSV!$F$2:$F$8001,$C1893,⑤減算マスタCSV!$K$2:$K$8001,1))</f>
        <v/>
      </c>
      <c r="J1893" s="17" t="str">
        <f aca="false">IF($C1893="","",IFERROR(INDEX(⑤減算マスタCSV!$H$2:$H$8001,MATCH($C1893,⑤減算マスタCSV!$F$2:$F$8001,0)),1))</f>
        <v/>
      </c>
      <c r="K1893" s="17" t="str">
        <f aca="false">IF($C1893="","",MAX(1,IFERROR(INDEX(⑥商品照会CSV!$M$2:$M$3001,MATCH($C1893,⑥商品照会CSV!$A$2:$A$3001,0)),1)))</f>
        <v/>
      </c>
      <c r="L1893" s="40" t="str">
        <f aca="false">IF($C1893="","",IFERROR(INDEX(⑥商品照会CSV!$Q$2:$Q$3001,MATCH($C1893,⑥商品照会CSV!$A$2:$A$3001,0)),0))</f>
        <v/>
      </c>
      <c r="M1893" s="40" t="str">
        <f aca="false">IF($C1893="","",N($L1893)*N($K1893))</f>
        <v/>
      </c>
      <c r="N1893" s="17" t="str">
        <f aca="false">IF($C1893="","",MAX(1,IFERROR(INDEX(⑥商品照会CSV!$AK$2:$AK$3001,MATCH($C1893,⑥商品照会CSV!$A$2:$A$3001,0)),1)))</f>
        <v/>
      </c>
      <c r="O1893" s="12" t="str">
        <f aca="false">IF($C1893="","",IFERROR(IF(INDEX(⑥商品照会CSV!$AN$2:$AN$3001,MATCH($C1893,⑥商品照会CSV!$A$2:$A$3001,0))=1,"バラ",IF(INDEX(⑥商品照会CSV!$AM$2:$AM$3001,MATCH($C1893,⑥商品照会CSV!$A$2:$A$3001,0))=1,"中間包装","ケース")),"ケース"))</f>
        <v/>
      </c>
      <c r="P1893" s="18"/>
      <c r="Q1893" s="14"/>
      <c r="R1893" s="17" t="str">
        <f aca="false">IF($C1893="","",N($Q1893)*N($K1893))</f>
        <v/>
      </c>
    </row>
    <row r="1894" customFormat="false" ht="15" hidden="false" customHeight="false" outlineLevel="0" collapsed="false">
      <c r="B1894" s="12" t="n">
        <v>1889</v>
      </c>
      <c r="C1894" s="36" t="str">
        <f aca="false">IF(①在庫CSV_発注日!$M1890="","",①在庫CSV_発注日!$M1890&amp;"")</f>
        <v/>
      </c>
      <c r="D1894" s="12" t="str">
        <f aca="false">IF($C1894="","",①在庫CSV_発注日!$N1890)</f>
        <v/>
      </c>
      <c r="E1894" s="12" t="str">
        <f aca="false">IF($C1894="","",①在庫CSV_発注日!$H1890)</f>
        <v/>
      </c>
      <c r="F1894" s="12" t="str">
        <f aca="false">IF($C1894="","",①在庫CSV_発注日!$L1890)</f>
        <v/>
      </c>
      <c r="G1894" s="18"/>
      <c r="H1894" s="17" t="str">
        <f aca="false">IF($C1894="","",N(①在庫CSV_発注日!$Z1890))</f>
        <v/>
      </c>
      <c r="I1894" s="37" t="str">
        <f aca="false">IF($C1894="","",SUMIFS(⑤減算マスタCSV!$L$2:$L$8001,⑤減算マスタCSV!$F$2:$F$8001,$C1894,⑤減算マスタCSV!$K$2:$K$8001,1))</f>
        <v/>
      </c>
      <c r="J1894" s="17" t="str">
        <f aca="false">IF($C1894="","",IFERROR(INDEX(⑤減算マスタCSV!$H$2:$H$8001,MATCH($C1894,⑤減算マスタCSV!$F$2:$F$8001,0)),1))</f>
        <v/>
      </c>
      <c r="K1894" s="17" t="str">
        <f aca="false">IF($C1894="","",MAX(1,IFERROR(INDEX(⑥商品照会CSV!$M$2:$M$3001,MATCH($C1894,⑥商品照会CSV!$A$2:$A$3001,0)),1)))</f>
        <v/>
      </c>
      <c r="L1894" s="40" t="str">
        <f aca="false">IF($C1894="","",IFERROR(INDEX(⑥商品照会CSV!$Q$2:$Q$3001,MATCH($C1894,⑥商品照会CSV!$A$2:$A$3001,0)),0))</f>
        <v/>
      </c>
      <c r="M1894" s="40" t="str">
        <f aca="false">IF($C1894="","",N($L1894)*N($K1894))</f>
        <v/>
      </c>
      <c r="N1894" s="17" t="str">
        <f aca="false">IF($C1894="","",MAX(1,IFERROR(INDEX(⑥商品照会CSV!$AK$2:$AK$3001,MATCH($C1894,⑥商品照会CSV!$A$2:$A$3001,0)),1)))</f>
        <v/>
      </c>
      <c r="O1894" s="12" t="str">
        <f aca="false">IF($C1894="","",IFERROR(IF(INDEX(⑥商品照会CSV!$AN$2:$AN$3001,MATCH($C1894,⑥商品照会CSV!$A$2:$A$3001,0))=1,"バラ",IF(INDEX(⑥商品照会CSV!$AM$2:$AM$3001,MATCH($C1894,⑥商品照会CSV!$A$2:$A$3001,0))=1,"中間包装","ケース")),"ケース"))</f>
        <v/>
      </c>
      <c r="P1894" s="18"/>
      <c r="Q1894" s="14"/>
      <c r="R1894" s="17" t="str">
        <f aca="false">IF($C1894="","",N($Q1894)*N($K1894))</f>
        <v/>
      </c>
    </row>
    <row r="1895" customFormat="false" ht="15" hidden="false" customHeight="false" outlineLevel="0" collapsed="false">
      <c r="B1895" s="12" t="n">
        <v>1890</v>
      </c>
      <c r="C1895" s="36" t="str">
        <f aca="false">IF(①在庫CSV_発注日!$M1891="","",①在庫CSV_発注日!$M1891&amp;"")</f>
        <v/>
      </c>
      <c r="D1895" s="12" t="str">
        <f aca="false">IF($C1895="","",①在庫CSV_発注日!$N1891)</f>
        <v/>
      </c>
      <c r="E1895" s="12" t="str">
        <f aca="false">IF($C1895="","",①在庫CSV_発注日!$H1891)</f>
        <v/>
      </c>
      <c r="F1895" s="12" t="str">
        <f aca="false">IF($C1895="","",①在庫CSV_発注日!$L1891)</f>
        <v/>
      </c>
      <c r="G1895" s="18"/>
      <c r="H1895" s="17" t="str">
        <f aca="false">IF($C1895="","",N(①在庫CSV_発注日!$Z1891))</f>
        <v/>
      </c>
      <c r="I1895" s="37" t="str">
        <f aca="false">IF($C1895="","",SUMIFS(⑤減算マスタCSV!$L$2:$L$8001,⑤減算マスタCSV!$F$2:$F$8001,$C1895,⑤減算マスタCSV!$K$2:$K$8001,1))</f>
        <v/>
      </c>
      <c r="J1895" s="17" t="str">
        <f aca="false">IF($C1895="","",IFERROR(INDEX(⑤減算マスタCSV!$H$2:$H$8001,MATCH($C1895,⑤減算マスタCSV!$F$2:$F$8001,0)),1))</f>
        <v/>
      </c>
      <c r="K1895" s="17" t="str">
        <f aca="false">IF($C1895="","",MAX(1,IFERROR(INDEX(⑥商品照会CSV!$M$2:$M$3001,MATCH($C1895,⑥商品照会CSV!$A$2:$A$3001,0)),1)))</f>
        <v/>
      </c>
      <c r="L1895" s="40" t="str">
        <f aca="false">IF($C1895="","",IFERROR(INDEX(⑥商品照会CSV!$Q$2:$Q$3001,MATCH($C1895,⑥商品照会CSV!$A$2:$A$3001,0)),0))</f>
        <v/>
      </c>
      <c r="M1895" s="40" t="str">
        <f aca="false">IF($C1895="","",N($L1895)*N($K1895))</f>
        <v/>
      </c>
      <c r="N1895" s="17" t="str">
        <f aca="false">IF($C1895="","",MAX(1,IFERROR(INDEX(⑥商品照会CSV!$AK$2:$AK$3001,MATCH($C1895,⑥商品照会CSV!$A$2:$A$3001,0)),1)))</f>
        <v/>
      </c>
      <c r="O1895" s="12" t="str">
        <f aca="false">IF($C1895="","",IFERROR(IF(INDEX(⑥商品照会CSV!$AN$2:$AN$3001,MATCH($C1895,⑥商品照会CSV!$A$2:$A$3001,0))=1,"バラ",IF(INDEX(⑥商品照会CSV!$AM$2:$AM$3001,MATCH($C1895,⑥商品照会CSV!$A$2:$A$3001,0))=1,"中間包装","ケース")),"ケース"))</f>
        <v/>
      </c>
      <c r="P1895" s="18"/>
      <c r="Q1895" s="14"/>
      <c r="R1895" s="17" t="str">
        <f aca="false">IF($C1895="","",N($Q1895)*N($K1895))</f>
        <v/>
      </c>
    </row>
    <row r="1896" customFormat="false" ht="15" hidden="false" customHeight="false" outlineLevel="0" collapsed="false">
      <c r="B1896" s="12" t="n">
        <v>1891</v>
      </c>
      <c r="C1896" s="36" t="str">
        <f aca="false">IF(①在庫CSV_発注日!$M1892="","",①在庫CSV_発注日!$M1892&amp;"")</f>
        <v/>
      </c>
      <c r="D1896" s="12" t="str">
        <f aca="false">IF($C1896="","",①在庫CSV_発注日!$N1892)</f>
        <v/>
      </c>
      <c r="E1896" s="12" t="str">
        <f aca="false">IF($C1896="","",①在庫CSV_発注日!$H1892)</f>
        <v/>
      </c>
      <c r="F1896" s="12" t="str">
        <f aca="false">IF($C1896="","",①在庫CSV_発注日!$L1892)</f>
        <v/>
      </c>
      <c r="G1896" s="18"/>
      <c r="H1896" s="17" t="str">
        <f aca="false">IF($C1896="","",N(①在庫CSV_発注日!$Z1892))</f>
        <v/>
      </c>
      <c r="I1896" s="37" t="str">
        <f aca="false">IF($C1896="","",SUMIFS(⑤減算マスタCSV!$L$2:$L$8001,⑤減算マスタCSV!$F$2:$F$8001,$C1896,⑤減算マスタCSV!$K$2:$K$8001,1))</f>
        <v/>
      </c>
      <c r="J1896" s="17" t="str">
        <f aca="false">IF($C1896="","",IFERROR(INDEX(⑤減算マスタCSV!$H$2:$H$8001,MATCH($C1896,⑤減算マスタCSV!$F$2:$F$8001,0)),1))</f>
        <v/>
      </c>
      <c r="K1896" s="17" t="str">
        <f aca="false">IF($C1896="","",MAX(1,IFERROR(INDEX(⑥商品照会CSV!$M$2:$M$3001,MATCH($C1896,⑥商品照会CSV!$A$2:$A$3001,0)),1)))</f>
        <v/>
      </c>
      <c r="L1896" s="40" t="str">
        <f aca="false">IF($C1896="","",IFERROR(INDEX(⑥商品照会CSV!$Q$2:$Q$3001,MATCH($C1896,⑥商品照会CSV!$A$2:$A$3001,0)),0))</f>
        <v/>
      </c>
      <c r="M1896" s="40" t="str">
        <f aca="false">IF($C1896="","",N($L1896)*N($K1896))</f>
        <v/>
      </c>
      <c r="N1896" s="17" t="str">
        <f aca="false">IF($C1896="","",MAX(1,IFERROR(INDEX(⑥商品照会CSV!$AK$2:$AK$3001,MATCH($C1896,⑥商品照会CSV!$A$2:$A$3001,0)),1)))</f>
        <v/>
      </c>
      <c r="O1896" s="12" t="str">
        <f aca="false">IF($C1896="","",IFERROR(IF(INDEX(⑥商品照会CSV!$AN$2:$AN$3001,MATCH($C1896,⑥商品照会CSV!$A$2:$A$3001,0))=1,"バラ",IF(INDEX(⑥商品照会CSV!$AM$2:$AM$3001,MATCH($C1896,⑥商品照会CSV!$A$2:$A$3001,0))=1,"中間包装","ケース")),"ケース"))</f>
        <v/>
      </c>
      <c r="P1896" s="18"/>
      <c r="Q1896" s="14"/>
      <c r="R1896" s="17" t="str">
        <f aca="false">IF($C1896="","",N($Q1896)*N($K1896))</f>
        <v/>
      </c>
    </row>
    <row r="1897" customFormat="false" ht="15" hidden="false" customHeight="false" outlineLevel="0" collapsed="false">
      <c r="B1897" s="12" t="n">
        <v>1892</v>
      </c>
      <c r="C1897" s="36" t="str">
        <f aca="false">IF(①在庫CSV_発注日!$M1893="","",①在庫CSV_発注日!$M1893&amp;"")</f>
        <v/>
      </c>
      <c r="D1897" s="12" t="str">
        <f aca="false">IF($C1897="","",①在庫CSV_発注日!$N1893)</f>
        <v/>
      </c>
      <c r="E1897" s="12" t="str">
        <f aca="false">IF($C1897="","",①在庫CSV_発注日!$H1893)</f>
        <v/>
      </c>
      <c r="F1897" s="12" t="str">
        <f aca="false">IF($C1897="","",①在庫CSV_発注日!$L1893)</f>
        <v/>
      </c>
      <c r="G1897" s="18"/>
      <c r="H1897" s="17" t="str">
        <f aca="false">IF($C1897="","",N(①在庫CSV_発注日!$Z1893))</f>
        <v/>
      </c>
      <c r="I1897" s="37" t="str">
        <f aca="false">IF($C1897="","",SUMIFS(⑤減算マスタCSV!$L$2:$L$8001,⑤減算マスタCSV!$F$2:$F$8001,$C1897,⑤減算マスタCSV!$K$2:$K$8001,1))</f>
        <v/>
      </c>
      <c r="J1897" s="17" t="str">
        <f aca="false">IF($C1897="","",IFERROR(INDEX(⑤減算マスタCSV!$H$2:$H$8001,MATCH($C1897,⑤減算マスタCSV!$F$2:$F$8001,0)),1))</f>
        <v/>
      </c>
      <c r="K1897" s="17" t="str">
        <f aca="false">IF($C1897="","",MAX(1,IFERROR(INDEX(⑥商品照会CSV!$M$2:$M$3001,MATCH($C1897,⑥商品照会CSV!$A$2:$A$3001,0)),1)))</f>
        <v/>
      </c>
      <c r="L1897" s="40" t="str">
        <f aca="false">IF($C1897="","",IFERROR(INDEX(⑥商品照会CSV!$Q$2:$Q$3001,MATCH($C1897,⑥商品照会CSV!$A$2:$A$3001,0)),0))</f>
        <v/>
      </c>
      <c r="M1897" s="40" t="str">
        <f aca="false">IF($C1897="","",N($L1897)*N($K1897))</f>
        <v/>
      </c>
      <c r="N1897" s="17" t="str">
        <f aca="false">IF($C1897="","",MAX(1,IFERROR(INDEX(⑥商品照会CSV!$AK$2:$AK$3001,MATCH($C1897,⑥商品照会CSV!$A$2:$A$3001,0)),1)))</f>
        <v/>
      </c>
      <c r="O1897" s="12" t="str">
        <f aca="false">IF($C1897="","",IFERROR(IF(INDEX(⑥商品照会CSV!$AN$2:$AN$3001,MATCH($C1897,⑥商品照会CSV!$A$2:$A$3001,0))=1,"バラ",IF(INDEX(⑥商品照会CSV!$AM$2:$AM$3001,MATCH($C1897,⑥商品照会CSV!$A$2:$A$3001,0))=1,"中間包装","ケース")),"ケース"))</f>
        <v/>
      </c>
      <c r="P1897" s="18"/>
      <c r="Q1897" s="14"/>
      <c r="R1897" s="17" t="str">
        <f aca="false">IF($C1897="","",N($Q1897)*N($K1897))</f>
        <v/>
      </c>
    </row>
    <row r="1898" customFormat="false" ht="15" hidden="false" customHeight="false" outlineLevel="0" collapsed="false">
      <c r="B1898" s="12" t="n">
        <v>1893</v>
      </c>
      <c r="C1898" s="36" t="str">
        <f aca="false">IF(①在庫CSV_発注日!$M1894="","",①在庫CSV_発注日!$M1894&amp;"")</f>
        <v/>
      </c>
      <c r="D1898" s="12" t="str">
        <f aca="false">IF($C1898="","",①在庫CSV_発注日!$N1894)</f>
        <v/>
      </c>
      <c r="E1898" s="12" t="str">
        <f aca="false">IF($C1898="","",①在庫CSV_発注日!$H1894)</f>
        <v/>
      </c>
      <c r="F1898" s="12" t="str">
        <f aca="false">IF($C1898="","",①在庫CSV_発注日!$L1894)</f>
        <v/>
      </c>
      <c r="G1898" s="18"/>
      <c r="H1898" s="17" t="str">
        <f aca="false">IF($C1898="","",N(①在庫CSV_発注日!$Z1894))</f>
        <v/>
      </c>
      <c r="I1898" s="37" t="str">
        <f aca="false">IF($C1898="","",SUMIFS(⑤減算マスタCSV!$L$2:$L$8001,⑤減算マスタCSV!$F$2:$F$8001,$C1898,⑤減算マスタCSV!$K$2:$K$8001,1))</f>
        <v/>
      </c>
      <c r="J1898" s="17" t="str">
        <f aca="false">IF($C1898="","",IFERROR(INDEX(⑤減算マスタCSV!$H$2:$H$8001,MATCH($C1898,⑤減算マスタCSV!$F$2:$F$8001,0)),1))</f>
        <v/>
      </c>
      <c r="K1898" s="17" t="str">
        <f aca="false">IF($C1898="","",MAX(1,IFERROR(INDEX(⑥商品照会CSV!$M$2:$M$3001,MATCH($C1898,⑥商品照会CSV!$A$2:$A$3001,0)),1)))</f>
        <v/>
      </c>
      <c r="L1898" s="40" t="str">
        <f aca="false">IF($C1898="","",IFERROR(INDEX(⑥商品照会CSV!$Q$2:$Q$3001,MATCH($C1898,⑥商品照会CSV!$A$2:$A$3001,0)),0))</f>
        <v/>
      </c>
      <c r="M1898" s="40" t="str">
        <f aca="false">IF($C1898="","",N($L1898)*N($K1898))</f>
        <v/>
      </c>
      <c r="N1898" s="17" t="str">
        <f aca="false">IF($C1898="","",MAX(1,IFERROR(INDEX(⑥商品照会CSV!$AK$2:$AK$3001,MATCH($C1898,⑥商品照会CSV!$A$2:$A$3001,0)),1)))</f>
        <v/>
      </c>
      <c r="O1898" s="12" t="str">
        <f aca="false">IF($C1898="","",IFERROR(IF(INDEX(⑥商品照会CSV!$AN$2:$AN$3001,MATCH($C1898,⑥商品照会CSV!$A$2:$A$3001,0))=1,"バラ",IF(INDEX(⑥商品照会CSV!$AM$2:$AM$3001,MATCH($C1898,⑥商品照会CSV!$A$2:$A$3001,0))=1,"中間包装","ケース")),"ケース"))</f>
        <v/>
      </c>
      <c r="P1898" s="18"/>
      <c r="Q1898" s="14"/>
      <c r="R1898" s="17" t="str">
        <f aca="false">IF($C1898="","",N($Q1898)*N($K1898))</f>
        <v/>
      </c>
    </row>
    <row r="1899" customFormat="false" ht="15" hidden="false" customHeight="false" outlineLevel="0" collapsed="false">
      <c r="B1899" s="12" t="n">
        <v>1894</v>
      </c>
      <c r="C1899" s="36" t="str">
        <f aca="false">IF(①在庫CSV_発注日!$M1895="","",①在庫CSV_発注日!$M1895&amp;"")</f>
        <v/>
      </c>
      <c r="D1899" s="12" t="str">
        <f aca="false">IF($C1899="","",①在庫CSV_発注日!$N1895)</f>
        <v/>
      </c>
      <c r="E1899" s="12" t="str">
        <f aca="false">IF($C1899="","",①在庫CSV_発注日!$H1895)</f>
        <v/>
      </c>
      <c r="F1899" s="12" t="str">
        <f aca="false">IF($C1899="","",①在庫CSV_発注日!$L1895)</f>
        <v/>
      </c>
      <c r="G1899" s="18"/>
      <c r="H1899" s="17" t="str">
        <f aca="false">IF($C1899="","",N(①在庫CSV_発注日!$Z1895))</f>
        <v/>
      </c>
      <c r="I1899" s="37" t="str">
        <f aca="false">IF($C1899="","",SUMIFS(⑤減算マスタCSV!$L$2:$L$8001,⑤減算マスタCSV!$F$2:$F$8001,$C1899,⑤減算マスタCSV!$K$2:$K$8001,1))</f>
        <v/>
      </c>
      <c r="J1899" s="17" t="str">
        <f aca="false">IF($C1899="","",IFERROR(INDEX(⑤減算マスタCSV!$H$2:$H$8001,MATCH($C1899,⑤減算マスタCSV!$F$2:$F$8001,0)),1))</f>
        <v/>
      </c>
      <c r="K1899" s="17" t="str">
        <f aca="false">IF($C1899="","",MAX(1,IFERROR(INDEX(⑥商品照会CSV!$M$2:$M$3001,MATCH($C1899,⑥商品照会CSV!$A$2:$A$3001,0)),1)))</f>
        <v/>
      </c>
      <c r="L1899" s="40" t="str">
        <f aca="false">IF($C1899="","",IFERROR(INDEX(⑥商品照会CSV!$Q$2:$Q$3001,MATCH($C1899,⑥商品照会CSV!$A$2:$A$3001,0)),0))</f>
        <v/>
      </c>
      <c r="M1899" s="40" t="str">
        <f aca="false">IF($C1899="","",N($L1899)*N($K1899))</f>
        <v/>
      </c>
      <c r="N1899" s="17" t="str">
        <f aca="false">IF($C1899="","",MAX(1,IFERROR(INDEX(⑥商品照会CSV!$AK$2:$AK$3001,MATCH($C1899,⑥商品照会CSV!$A$2:$A$3001,0)),1)))</f>
        <v/>
      </c>
      <c r="O1899" s="12" t="str">
        <f aca="false">IF($C1899="","",IFERROR(IF(INDEX(⑥商品照会CSV!$AN$2:$AN$3001,MATCH($C1899,⑥商品照会CSV!$A$2:$A$3001,0))=1,"バラ",IF(INDEX(⑥商品照会CSV!$AM$2:$AM$3001,MATCH($C1899,⑥商品照会CSV!$A$2:$A$3001,0))=1,"中間包装","ケース")),"ケース"))</f>
        <v/>
      </c>
      <c r="P1899" s="18"/>
      <c r="Q1899" s="14"/>
      <c r="R1899" s="17" t="str">
        <f aca="false">IF($C1899="","",N($Q1899)*N($K1899))</f>
        <v/>
      </c>
    </row>
    <row r="1900" customFormat="false" ht="15" hidden="false" customHeight="false" outlineLevel="0" collapsed="false">
      <c r="B1900" s="12" t="n">
        <v>1895</v>
      </c>
      <c r="C1900" s="36" t="str">
        <f aca="false">IF(①在庫CSV_発注日!$M1896="","",①在庫CSV_発注日!$M1896&amp;"")</f>
        <v/>
      </c>
      <c r="D1900" s="12" t="str">
        <f aca="false">IF($C1900="","",①在庫CSV_発注日!$N1896)</f>
        <v/>
      </c>
      <c r="E1900" s="12" t="str">
        <f aca="false">IF($C1900="","",①在庫CSV_発注日!$H1896)</f>
        <v/>
      </c>
      <c r="F1900" s="12" t="str">
        <f aca="false">IF($C1900="","",①在庫CSV_発注日!$L1896)</f>
        <v/>
      </c>
      <c r="G1900" s="18"/>
      <c r="H1900" s="17" t="str">
        <f aca="false">IF($C1900="","",N(①在庫CSV_発注日!$Z1896))</f>
        <v/>
      </c>
      <c r="I1900" s="37" t="str">
        <f aca="false">IF($C1900="","",SUMIFS(⑤減算マスタCSV!$L$2:$L$8001,⑤減算マスタCSV!$F$2:$F$8001,$C1900,⑤減算マスタCSV!$K$2:$K$8001,1))</f>
        <v/>
      </c>
      <c r="J1900" s="17" t="str">
        <f aca="false">IF($C1900="","",IFERROR(INDEX(⑤減算マスタCSV!$H$2:$H$8001,MATCH($C1900,⑤減算マスタCSV!$F$2:$F$8001,0)),1))</f>
        <v/>
      </c>
      <c r="K1900" s="17" t="str">
        <f aca="false">IF($C1900="","",MAX(1,IFERROR(INDEX(⑥商品照会CSV!$M$2:$M$3001,MATCH($C1900,⑥商品照会CSV!$A$2:$A$3001,0)),1)))</f>
        <v/>
      </c>
      <c r="L1900" s="40" t="str">
        <f aca="false">IF($C1900="","",IFERROR(INDEX(⑥商品照会CSV!$Q$2:$Q$3001,MATCH($C1900,⑥商品照会CSV!$A$2:$A$3001,0)),0))</f>
        <v/>
      </c>
      <c r="M1900" s="40" t="str">
        <f aca="false">IF($C1900="","",N($L1900)*N($K1900))</f>
        <v/>
      </c>
      <c r="N1900" s="17" t="str">
        <f aca="false">IF($C1900="","",MAX(1,IFERROR(INDEX(⑥商品照会CSV!$AK$2:$AK$3001,MATCH($C1900,⑥商品照会CSV!$A$2:$A$3001,0)),1)))</f>
        <v/>
      </c>
      <c r="O1900" s="12" t="str">
        <f aca="false">IF($C1900="","",IFERROR(IF(INDEX(⑥商品照会CSV!$AN$2:$AN$3001,MATCH($C1900,⑥商品照会CSV!$A$2:$A$3001,0))=1,"バラ",IF(INDEX(⑥商品照会CSV!$AM$2:$AM$3001,MATCH($C1900,⑥商品照会CSV!$A$2:$A$3001,0))=1,"中間包装","ケース")),"ケース"))</f>
        <v/>
      </c>
      <c r="P1900" s="18"/>
      <c r="Q1900" s="14"/>
      <c r="R1900" s="17" t="str">
        <f aca="false">IF($C1900="","",N($Q1900)*N($K1900))</f>
        <v/>
      </c>
    </row>
    <row r="1901" customFormat="false" ht="15" hidden="false" customHeight="false" outlineLevel="0" collapsed="false">
      <c r="B1901" s="12" t="n">
        <v>1896</v>
      </c>
      <c r="C1901" s="36" t="str">
        <f aca="false">IF(①在庫CSV_発注日!$M1897="","",①在庫CSV_発注日!$M1897&amp;"")</f>
        <v/>
      </c>
      <c r="D1901" s="12" t="str">
        <f aca="false">IF($C1901="","",①在庫CSV_発注日!$N1897)</f>
        <v/>
      </c>
      <c r="E1901" s="12" t="str">
        <f aca="false">IF($C1901="","",①在庫CSV_発注日!$H1897)</f>
        <v/>
      </c>
      <c r="F1901" s="12" t="str">
        <f aca="false">IF($C1901="","",①在庫CSV_発注日!$L1897)</f>
        <v/>
      </c>
      <c r="G1901" s="18"/>
      <c r="H1901" s="17" t="str">
        <f aca="false">IF($C1901="","",N(①在庫CSV_発注日!$Z1897))</f>
        <v/>
      </c>
      <c r="I1901" s="37" t="str">
        <f aca="false">IF($C1901="","",SUMIFS(⑤減算マスタCSV!$L$2:$L$8001,⑤減算マスタCSV!$F$2:$F$8001,$C1901,⑤減算マスタCSV!$K$2:$K$8001,1))</f>
        <v/>
      </c>
      <c r="J1901" s="17" t="str">
        <f aca="false">IF($C1901="","",IFERROR(INDEX(⑤減算マスタCSV!$H$2:$H$8001,MATCH($C1901,⑤減算マスタCSV!$F$2:$F$8001,0)),1))</f>
        <v/>
      </c>
      <c r="K1901" s="17" t="str">
        <f aca="false">IF($C1901="","",MAX(1,IFERROR(INDEX(⑥商品照会CSV!$M$2:$M$3001,MATCH($C1901,⑥商品照会CSV!$A$2:$A$3001,0)),1)))</f>
        <v/>
      </c>
      <c r="L1901" s="40" t="str">
        <f aca="false">IF($C1901="","",IFERROR(INDEX(⑥商品照会CSV!$Q$2:$Q$3001,MATCH($C1901,⑥商品照会CSV!$A$2:$A$3001,0)),0))</f>
        <v/>
      </c>
      <c r="M1901" s="40" t="str">
        <f aca="false">IF($C1901="","",N($L1901)*N($K1901))</f>
        <v/>
      </c>
      <c r="N1901" s="17" t="str">
        <f aca="false">IF($C1901="","",MAX(1,IFERROR(INDEX(⑥商品照会CSV!$AK$2:$AK$3001,MATCH($C1901,⑥商品照会CSV!$A$2:$A$3001,0)),1)))</f>
        <v/>
      </c>
      <c r="O1901" s="12" t="str">
        <f aca="false">IF($C1901="","",IFERROR(IF(INDEX(⑥商品照会CSV!$AN$2:$AN$3001,MATCH($C1901,⑥商品照会CSV!$A$2:$A$3001,0))=1,"バラ",IF(INDEX(⑥商品照会CSV!$AM$2:$AM$3001,MATCH($C1901,⑥商品照会CSV!$A$2:$A$3001,0))=1,"中間包装","ケース")),"ケース"))</f>
        <v/>
      </c>
      <c r="P1901" s="18"/>
      <c r="Q1901" s="14"/>
      <c r="R1901" s="17" t="str">
        <f aca="false">IF($C1901="","",N($Q1901)*N($K1901))</f>
        <v/>
      </c>
    </row>
    <row r="1902" customFormat="false" ht="15" hidden="false" customHeight="false" outlineLevel="0" collapsed="false">
      <c r="B1902" s="12" t="n">
        <v>1897</v>
      </c>
      <c r="C1902" s="36" t="str">
        <f aca="false">IF(①在庫CSV_発注日!$M1898="","",①在庫CSV_発注日!$M1898&amp;"")</f>
        <v/>
      </c>
      <c r="D1902" s="12" t="str">
        <f aca="false">IF($C1902="","",①在庫CSV_発注日!$N1898)</f>
        <v/>
      </c>
      <c r="E1902" s="12" t="str">
        <f aca="false">IF($C1902="","",①在庫CSV_発注日!$H1898)</f>
        <v/>
      </c>
      <c r="F1902" s="12" t="str">
        <f aca="false">IF($C1902="","",①在庫CSV_発注日!$L1898)</f>
        <v/>
      </c>
      <c r="G1902" s="18"/>
      <c r="H1902" s="17" t="str">
        <f aca="false">IF($C1902="","",N(①在庫CSV_発注日!$Z1898))</f>
        <v/>
      </c>
      <c r="I1902" s="37" t="str">
        <f aca="false">IF($C1902="","",SUMIFS(⑤減算マスタCSV!$L$2:$L$8001,⑤減算マスタCSV!$F$2:$F$8001,$C1902,⑤減算マスタCSV!$K$2:$K$8001,1))</f>
        <v/>
      </c>
      <c r="J1902" s="17" t="str">
        <f aca="false">IF($C1902="","",IFERROR(INDEX(⑤減算マスタCSV!$H$2:$H$8001,MATCH($C1902,⑤減算マスタCSV!$F$2:$F$8001,0)),1))</f>
        <v/>
      </c>
      <c r="K1902" s="17" t="str">
        <f aca="false">IF($C1902="","",MAX(1,IFERROR(INDEX(⑥商品照会CSV!$M$2:$M$3001,MATCH($C1902,⑥商品照会CSV!$A$2:$A$3001,0)),1)))</f>
        <v/>
      </c>
      <c r="L1902" s="40" t="str">
        <f aca="false">IF($C1902="","",IFERROR(INDEX(⑥商品照会CSV!$Q$2:$Q$3001,MATCH($C1902,⑥商品照会CSV!$A$2:$A$3001,0)),0))</f>
        <v/>
      </c>
      <c r="M1902" s="40" t="str">
        <f aca="false">IF($C1902="","",N($L1902)*N($K1902))</f>
        <v/>
      </c>
      <c r="N1902" s="17" t="str">
        <f aca="false">IF($C1902="","",MAX(1,IFERROR(INDEX(⑥商品照会CSV!$AK$2:$AK$3001,MATCH($C1902,⑥商品照会CSV!$A$2:$A$3001,0)),1)))</f>
        <v/>
      </c>
      <c r="O1902" s="12" t="str">
        <f aca="false">IF($C1902="","",IFERROR(IF(INDEX(⑥商品照会CSV!$AN$2:$AN$3001,MATCH($C1902,⑥商品照会CSV!$A$2:$A$3001,0))=1,"バラ",IF(INDEX(⑥商品照会CSV!$AM$2:$AM$3001,MATCH($C1902,⑥商品照会CSV!$A$2:$A$3001,0))=1,"中間包装","ケース")),"ケース"))</f>
        <v/>
      </c>
      <c r="P1902" s="18"/>
      <c r="Q1902" s="14"/>
      <c r="R1902" s="17" t="str">
        <f aca="false">IF($C1902="","",N($Q1902)*N($K1902))</f>
        <v/>
      </c>
    </row>
    <row r="1903" customFormat="false" ht="15" hidden="false" customHeight="false" outlineLevel="0" collapsed="false">
      <c r="B1903" s="12" t="n">
        <v>1898</v>
      </c>
      <c r="C1903" s="36" t="str">
        <f aca="false">IF(①在庫CSV_発注日!$M1899="","",①在庫CSV_発注日!$M1899&amp;"")</f>
        <v/>
      </c>
      <c r="D1903" s="12" t="str">
        <f aca="false">IF($C1903="","",①在庫CSV_発注日!$N1899)</f>
        <v/>
      </c>
      <c r="E1903" s="12" t="str">
        <f aca="false">IF($C1903="","",①在庫CSV_発注日!$H1899)</f>
        <v/>
      </c>
      <c r="F1903" s="12" t="str">
        <f aca="false">IF($C1903="","",①在庫CSV_発注日!$L1899)</f>
        <v/>
      </c>
      <c r="G1903" s="18"/>
      <c r="H1903" s="17" t="str">
        <f aca="false">IF($C1903="","",N(①在庫CSV_発注日!$Z1899))</f>
        <v/>
      </c>
      <c r="I1903" s="37" t="str">
        <f aca="false">IF($C1903="","",SUMIFS(⑤減算マスタCSV!$L$2:$L$8001,⑤減算マスタCSV!$F$2:$F$8001,$C1903,⑤減算マスタCSV!$K$2:$K$8001,1))</f>
        <v/>
      </c>
      <c r="J1903" s="17" t="str">
        <f aca="false">IF($C1903="","",IFERROR(INDEX(⑤減算マスタCSV!$H$2:$H$8001,MATCH($C1903,⑤減算マスタCSV!$F$2:$F$8001,0)),1))</f>
        <v/>
      </c>
      <c r="K1903" s="17" t="str">
        <f aca="false">IF($C1903="","",MAX(1,IFERROR(INDEX(⑥商品照会CSV!$M$2:$M$3001,MATCH($C1903,⑥商品照会CSV!$A$2:$A$3001,0)),1)))</f>
        <v/>
      </c>
      <c r="L1903" s="40" t="str">
        <f aca="false">IF($C1903="","",IFERROR(INDEX(⑥商品照会CSV!$Q$2:$Q$3001,MATCH($C1903,⑥商品照会CSV!$A$2:$A$3001,0)),0))</f>
        <v/>
      </c>
      <c r="M1903" s="40" t="str">
        <f aca="false">IF($C1903="","",N($L1903)*N($K1903))</f>
        <v/>
      </c>
      <c r="N1903" s="17" t="str">
        <f aca="false">IF($C1903="","",MAX(1,IFERROR(INDEX(⑥商品照会CSV!$AK$2:$AK$3001,MATCH($C1903,⑥商品照会CSV!$A$2:$A$3001,0)),1)))</f>
        <v/>
      </c>
      <c r="O1903" s="12" t="str">
        <f aca="false">IF($C1903="","",IFERROR(IF(INDEX(⑥商品照会CSV!$AN$2:$AN$3001,MATCH($C1903,⑥商品照会CSV!$A$2:$A$3001,0))=1,"バラ",IF(INDEX(⑥商品照会CSV!$AM$2:$AM$3001,MATCH($C1903,⑥商品照会CSV!$A$2:$A$3001,0))=1,"中間包装","ケース")),"ケース"))</f>
        <v/>
      </c>
      <c r="P1903" s="18"/>
      <c r="Q1903" s="14"/>
      <c r="R1903" s="17" t="str">
        <f aca="false">IF($C1903="","",N($Q1903)*N($K1903))</f>
        <v/>
      </c>
    </row>
    <row r="1904" customFormat="false" ht="15" hidden="false" customHeight="false" outlineLevel="0" collapsed="false">
      <c r="B1904" s="12" t="n">
        <v>1899</v>
      </c>
      <c r="C1904" s="36" t="str">
        <f aca="false">IF(①在庫CSV_発注日!$M1900="","",①在庫CSV_発注日!$M1900&amp;"")</f>
        <v/>
      </c>
      <c r="D1904" s="12" t="str">
        <f aca="false">IF($C1904="","",①在庫CSV_発注日!$N1900)</f>
        <v/>
      </c>
      <c r="E1904" s="12" t="str">
        <f aca="false">IF($C1904="","",①在庫CSV_発注日!$H1900)</f>
        <v/>
      </c>
      <c r="F1904" s="12" t="str">
        <f aca="false">IF($C1904="","",①在庫CSV_発注日!$L1900)</f>
        <v/>
      </c>
      <c r="G1904" s="18"/>
      <c r="H1904" s="17" t="str">
        <f aca="false">IF($C1904="","",N(①在庫CSV_発注日!$Z1900))</f>
        <v/>
      </c>
      <c r="I1904" s="37" t="str">
        <f aca="false">IF($C1904="","",SUMIFS(⑤減算マスタCSV!$L$2:$L$8001,⑤減算マスタCSV!$F$2:$F$8001,$C1904,⑤減算マスタCSV!$K$2:$K$8001,1))</f>
        <v/>
      </c>
      <c r="J1904" s="17" t="str">
        <f aca="false">IF($C1904="","",IFERROR(INDEX(⑤減算マスタCSV!$H$2:$H$8001,MATCH($C1904,⑤減算マスタCSV!$F$2:$F$8001,0)),1))</f>
        <v/>
      </c>
      <c r="K1904" s="17" t="str">
        <f aca="false">IF($C1904="","",MAX(1,IFERROR(INDEX(⑥商品照会CSV!$M$2:$M$3001,MATCH($C1904,⑥商品照会CSV!$A$2:$A$3001,0)),1)))</f>
        <v/>
      </c>
      <c r="L1904" s="40" t="str">
        <f aca="false">IF($C1904="","",IFERROR(INDEX(⑥商品照会CSV!$Q$2:$Q$3001,MATCH($C1904,⑥商品照会CSV!$A$2:$A$3001,0)),0))</f>
        <v/>
      </c>
      <c r="M1904" s="40" t="str">
        <f aca="false">IF($C1904="","",N($L1904)*N($K1904))</f>
        <v/>
      </c>
      <c r="N1904" s="17" t="str">
        <f aca="false">IF($C1904="","",MAX(1,IFERROR(INDEX(⑥商品照会CSV!$AK$2:$AK$3001,MATCH($C1904,⑥商品照会CSV!$A$2:$A$3001,0)),1)))</f>
        <v/>
      </c>
      <c r="O1904" s="12" t="str">
        <f aca="false">IF($C1904="","",IFERROR(IF(INDEX(⑥商品照会CSV!$AN$2:$AN$3001,MATCH($C1904,⑥商品照会CSV!$A$2:$A$3001,0))=1,"バラ",IF(INDEX(⑥商品照会CSV!$AM$2:$AM$3001,MATCH($C1904,⑥商品照会CSV!$A$2:$A$3001,0))=1,"中間包装","ケース")),"ケース"))</f>
        <v/>
      </c>
      <c r="P1904" s="18"/>
      <c r="Q1904" s="14"/>
      <c r="R1904" s="17" t="str">
        <f aca="false">IF($C1904="","",N($Q1904)*N($K1904))</f>
        <v/>
      </c>
    </row>
    <row r="1905" customFormat="false" ht="15" hidden="false" customHeight="false" outlineLevel="0" collapsed="false">
      <c r="B1905" s="12" t="n">
        <v>1900</v>
      </c>
      <c r="C1905" s="36" t="str">
        <f aca="false">IF(①在庫CSV_発注日!$M1901="","",①在庫CSV_発注日!$M1901&amp;"")</f>
        <v/>
      </c>
      <c r="D1905" s="12" t="str">
        <f aca="false">IF($C1905="","",①在庫CSV_発注日!$N1901)</f>
        <v/>
      </c>
      <c r="E1905" s="12" t="str">
        <f aca="false">IF($C1905="","",①在庫CSV_発注日!$H1901)</f>
        <v/>
      </c>
      <c r="F1905" s="12" t="str">
        <f aca="false">IF($C1905="","",①在庫CSV_発注日!$L1901)</f>
        <v/>
      </c>
      <c r="G1905" s="18"/>
      <c r="H1905" s="17" t="str">
        <f aca="false">IF($C1905="","",N(①在庫CSV_発注日!$Z1901))</f>
        <v/>
      </c>
      <c r="I1905" s="37" t="str">
        <f aca="false">IF($C1905="","",SUMIFS(⑤減算マスタCSV!$L$2:$L$8001,⑤減算マスタCSV!$F$2:$F$8001,$C1905,⑤減算マスタCSV!$K$2:$K$8001,1))</f>
        <v/>
      </c>
      <c r="J1905" s="17" t="str">
        <f aca="false">IF($C1905="","",IFERROR(INDEX(⑤減算マスタCSV!$H$2:$H$8001,MATCH($C1905,⑤減算マスタCSV!$F$2:$F$8001,0)),1))</f>
        <v/>
      </c>
      <c r="K1905" s="17" t="str">
        <f aca="false">IF($C1905="","",MAX(1,IFERROR(INDEX(⑥商品照会CSV!$M$2:$M$3001,MATCH($C1905,⑥商品照会CSV!$A$2:$A$3001,0)),1)))</f>
        <v/>
      </c>
      <c r="L1905" s="40" t="str">
        <f aca="false">IF($C1905="","",IFERROR(INDEX(⑥商品照会CSV!$Q$2:$Q$3001,MATCH($C1905,⑥商品照会CSV!$A$2:$A$3001,0)),0))</f>
        <v/>
      </c>
      <c r="M1905" s="40" t="str">
        <f aca="false">IF($C1905="","",N($L1905)*N($K1905))</f>
        <v/>
      </c>
      <c r="N1905" s="17" t="str">
        <f aca="false">IF($C1905="","",MAX(1,IFERROR(INDEX(⑥商品照会CSV!$AK$2:$AK$3001,MATCH($C1905,⑥商品照会CSV!$A$2:$A$3001,0)),1)))</f>
        <v/>
      </c>
      <c r="O1905" s="12" t="str">
        <f aca="false">IF($C1905="","",IFERROR(IF(INDEX(⑥商品照会CSV!$AN$2:$AN$3001,MATCH($C1905,⑥商品照会CSV!$A$2:$A$3001,0))=1,"バラ",IF(INDEX(⑥商品照会CSV!$AM$2:$AM$3001,MATCH($C1905,⑥商品照会CSV!$A$2:$A$3001,0))=1,"中間包装","ケース")),"ケース"))</f>
        <v/>
      </c>
      <c r="P1905" s="18"/>
      <c r="Q1905" s="14"/>
      <c r="R1905" s="17" t="str">
        <f aca="false">IF($C1905="","",N($Q1905)*N($K1905))</f>
        <v/>
      </c>
    </row>
    <row r="1906" customFormat="false" ht="15" hidden="false" customHeight="false" outlineLevel="0" collapsed="false">
      <c r="B1906" s="12" t="n">
        <v>1901</v>
      </c>
      <c r="C1906" s="36" t="str">
        <f aca="false">IF(①在庫CSV_発注日!$M1902="","",①在庫CSV_発注日!$M1902&amp;"")</f>
        <v/>
      </c>
      <c r="D1906" s="12" t="str">
        <f aca="false">IF($C1906="","",①在庫CSV_発注日!$N1902)</f>
        <v/>
      </c>
      <c r="E1906" s="12" t="str">
        <f aca="false">IF($C1906="","",①在庫CSV_発注日!$H1902)</f>
        <v/>
      </c>
      <c r="F1906" s="12" t="str">
        <f aca="false">IF($C1906="","",①在庫CSV_発注日!$L1902)</f>
        <v/>
      </c>
      <c r="G1906" s="18"/>
      <c r="H1906" s="17" t="str">
        <f aca="false">IF($C1906="","",N(①在庫CSV_発注日!$Z1902))</f>
        <v/>
      </c>
      <c r="I1906" s="37" t="str">
        <f aca="false">IF($C1906="","",SUMIFS(⑤減算マスタCSV!$L$2:$L$8001,⑤減算マスタCSV!$F$2:$F$8001,$C1906,⑤減算マスタCSV!$K$2:$K$8001,1))</f>
        <v/>
      </c>
      <c r="J1906" s="17" t="str">
        <f aca="false">IF($C1906="","",IFERROR(INDEX(⑤減算マスタCSV!$H$2:$H$8001,MATCH($C1906,⑤減算マスタCSV!$F$2:$F$8001,0)),1))</f>
        <v/>
      </c>
      <c r="K1906" s="17" t="str">
        <f aca="false">IF($C1906="","",MAX(1,IFERROR(INDEX(⑥商品照会CSV!$M$2:$M$3001,MATCH($C1906,⑥商品照会CSV!$A$2:$A$3001,0)),1)))</f>
        <v/>
      </c>
      <c r="L1906" s="40" t="str">
        <f aca="false">IF($C1906="","",IFERROR(INDEX(⑥商品照会CSV!$Q$2:$Q$3001,MATCH($C1906,⑥商品照会CSV!$A$2:$A$3001,0)),0))</f>
        <v/>
      </c>
      <c r="M1906" s="40" t="str">
        <f aca="false">IF($C1906="","",N($L1906)*N($K1906))</f>
        <v/>
      </c>
      <c r="N1906" s="17" t="str">
        <f aca="false">IF($C1906="","",MAX(1,IFERROR(INDEX(⑥商品照会CSV!$AK$2:$AK$3001,MATCH($C1906,⑥商品照会CSV!$A$2:$A$3001,0)),1)))</f>
        <v/>
      </c>
      <c r="O1906" s="12" t="str">
        <f aca="false">IF($C1906="","",IFERROR(IF(INDEX(⑥商品照会CSV!$AN$2:$AN$3001,MATCH($C1906,⑥商品照会CSV!$A$2:$A$3001,0))=1,"バラ",IF(INDEX(⑥商品照会CSV!$AM$2:$AM$3001,MATCH($C1906,⑥商品照会CSV!$A$2:$A$3001,0))=1,"中間包装","ケース")),"ケース"))</f>
        <v/>
      </c>
      <c r="P1906" s="18"/>
      <c r="Q1906" s="14"/>
      <c r="R1906" s="17" t="str">
        <f aca="false">IF($C1906="","",N($Q1906)*N($K1906))</f>
        <v/>
      </c>
    </row>
    <row r="1907" customFormat="false" ht="15" hidden="false" customHeight="false" outlineLevel="0" collapsed="false">
      <c r="B1907" s="12" t="n">
        <v>1902</v>
      </c>
      <c r="C1907" s="36" t="str">
        <f aca="false">IF(①在庫CSV_発注日!$M1903="","",①在庫CSV_発注日!$M1903&amp;"")</f>
        <v/>
      </c>
      <c r="D1907" s="12" t="str">
        <f aca="false">IF($C1907="","",①在庫CSV_発注日!$N1903)</f>
        <v/>
      </c>
      <c r="E1907" s="12" t="str">
        <f aca="false">IF($C1907="","",①在庫CSV_発注日!$H1903)</f>
        <v/>
      </c>
      <c r="F1907" s="12" t="str">
        <f aca="false">IF($C1907="","",①在庫CSV_発注日!$L1903)</f>
        <v/>
      </c>
      <c r="G1907" s="18"/>
      <c r="H1907" s="17" t="str">
        <f aca="false">IF($C1907="","",N(①在庫CSV_発注日!$Z1903))</f>
        <v/>
      </c>
      <c r="I1907" s="37" t="str">
        <f aca="false">IF($C1907="","",SUMIFS(⑤減算マスタCSV!$L$2:$L$8001,⑤減算マスタCSV!$F$2:$F$8001,$C1907,⑤減算マスタCSV!$K$2:$K$8001,1))</f>
        <v/>
      </c>
      <c r="J1907" s="17" t="str">
        <f aca="false">IF($C1907="","",IFERROR(INDEX(⑤減算マスタCSV!$H$2:$H$8001,MATCH($C1907,⑤減算マスタCSV!$F$2:$F$8001,0)),1))</f>
        <v/>
      </c>
      <c r="K1907" s="17" t="str">
        <f aca="false">IF($C1907="","",MAX(1,IFERROR(INDEX(⑥商品照会CSV!$M$2:$M$3001,MATCH($C1907,⑥商品照会CSV!$A$2:$A$3001,0)),1)))</f>
        <v/>
      </c>
      <c r="L1907" s="40" t="str">
        <f aca="false">IF($C1907="","",IFERROR(INDEX(⑥商品照会CSV!$Q$2:$Q$3001,MATCH($C1907,⑥商品照会CSV!$A$2:$A$3001,0)),0))</f>
        <v/>
      </c>
      <c r="M1907" s="40" t="str">
        <f aca="false">IF($C1907="","",N($L1907)*N($K1907))</f>
        <v/>
      </c>
      <c r="N1907" s="17" t="str">
        <f aca="false">IF($C1907="","",MAX(1,IFERROR(INDEX(⑥商品照会CSV!$AK$2:$AK$3001,MATCH($C1907,⑥商品照会CSV!$A$2:$A$3001,0)),1)))</f>
        <v/>
      </c>
      <c r="O1907" s="12" t="str">
        <f aca="false">IF($C1907="","",IFERROR(IF(INDEX(⑥商品照会CSV!$AN$2:$AN$3001,MATCH($C1907,⑥商品照会CSV!$A$2:$A$3001,0))=1,"バラ",IF(INDEX(⑥商品照会CSV!$AM$2:$AM$3001,MATCH($C1907,⑥商品照会CSV!$A$2:$A$3001,0))=1,"中間包装","ケース")),"ケース"))</f>
        <v/>
      </c>
      <c r="P1907" s="18"/>
      <c r="Q1907" s="14"/>
      <c r="R1907" s="17" t="str">
        <f aca="false">IF($C1907="","",N($Q1907)*N($K1907))</f>
        <v/>
      </c>
    </row>
    <row r="1908" customFormat="false" ht="15" hidden="false" customHeight="false" outlineLevel="0" collapsed="false">
      <c r="B1908" s="12" t="n">
        <v>1903</v>
      </c>
      <c r="C1908" s="36" t="str">
        <f aca="false">IF(①在庫CSV_発注日!$M1904="","",①在庫CSV_発注日!$M1904&amp;"")</f>
        <v/>
      </c>
      <c r="D1908" s="12" t="str">
        <f aca="false">IF($C1908="","",①在庫CSV_発注日!$N1904)</f>
        <v/>
      </c>
      <c r="E1908" s="12" t="str">
        <f aca="false">IF($C1908="","",①在庫CSV_発注日!$H1904)</f>
        <v/>
      </c>
      <c r="F1908" s="12" t="str">
        <f aca="false">IF($C1908="","",①在庫CSV_発注日!$L1904)</f>
        <v/>
      </c>
      <c r="G1908" s="18"/>
      <c r="H1908" s="17" t="str">
        <f aca="false">IF($C1908="","",N(①在庫CSV_発注日!$Z1904))</f>
        <v/>
      </c>
      <c r="I1908" s="37" t="str">
        <f aca="false">IF($C1908="","",SUMIFS(⑤減算マスタCSV!$L$2:$L$8001,⑤減算マスタCSV!$F$2:$F$8001,$C1908,⑤減算マスタCSV!$K$2:$K$8001,1))</f>
        <v/>
      </c>
      <c r="J1908" s="17" t="str">
        <f aca="false">IF($C1908="","",IFERROR(INDEX(⑤減算マスタCSV!$H$2:$H$8001,MATCH($C1908,⑤減算マスタCSV!$F$2:$F$8001,0)),1))</f>
        <v/>
      </c>
      <c r="K1908" s="17" t="str">
        <f aca="false">IF($C1908="","",MAX(1,IFERROR(INDEX(⑥商品照会CSV!$M$2:$M$3001,MATCH($C1908,⑥商品照会CSV!$A$2:$A$3001,0)),1)))</f>
        <v/>
      </c>
      <c r="L1908" s="40" t="str">
        <f aca="false">IF($C1908="","",IFERROR(INDEX(⑥商品照会CSV!$Q$2:$Q$3001,MATCH($C1908,⑥商品照会CSV!$A$2:$A$3001,0)),0))</f>
        <v/>
      </c>
      <c r="M1908" s="40" t="str">
        <f aca="false">IF($C1908="","",N($L1908)*N($K1908))</f>
        <v/>
      </c>
      <c r="N1908" s="17" t="str">
        <f aca="false">IF($C1908="","",MAX(1,IFERROR(INDEX(⑥商品照会CSV!$AK$2:$AK$3001,MATCH($C1908,⑥商品照会CSV!$A$2:$A$3001,0)),1)))</f>
        <v/>
      </c>
      <c r="O1908" s="12" t="str">
        <f aca="false">IF($C1908="","",IFERROR(IF(INDEX(⑥商品照会CSV!$AN$2:$AN$3001,MATCH($C1908,⑥商品照会CSV!$A$2:$A$3001,0))=1,"バラ",IF(INDEX(⑥商品照会CSV!$AM$2:$AM$3001,MATCH($C1908,⑥商品照会CSV!$A$2:$A$3001,0))=1,"中間包装","ケース")),"ケース"))</f>
        <v/>
      </c>
      <c r="P1908" s="18"/>
      <c r="Q1908" s="14"/>
      <c r="R1908" s="17" t="str">
        <f aca="false">IF($C1908="","",N($Q1908)*N($K1908))</f>
        <v/>
      </c>
    </row>
    <row r="1909" customFormat="false" ht="15" hidden="false" customHeight="false" outlineLevel="0" collapsed="false">
      <c r="B1909" s="12" t="n">
        <v>1904</v>
      </c>
      <c r="C1909" s="36" t="str">
        <f aca="false">IF(①在庫CSV_発注日!$M1905="","",①在庫CSV_発注日!$M1905&amp;"")</f>
        <v/>
      </c>
      <c r="D1909" s="12" t="str">
        <f aca="false">IF($C1909="","",①在庫CSV_発注日!$N1905)</f>
        <v/>
      </c>
      <c r="E1909" s="12" t="str">
        <f aca="false">IF($C1909="","",①在庫CSV_発注日!$H1905)</f>
        <v/>
      </c>
      <c r="F1909" s="12" t="str">
        <f aca="false">IF($C1909="","",①在庫CSV_発注日!$L1905)</f>
        <v/>
      </c>
      <c r="G1909" s="18"/>
      <c r="H1909" s="17" t="str">
        <f aca="false">IF($C1909="","",N(①在庫CSV_発注日!$Z1905))</f>
        <v/>
      </c>
      <c r="I1909" s="37" t="str">
        <f aca="false">IF($C1909="","",SUMIFS(⑤減算マスタCSV!$L$2:$L$8001,⑤減算マスタCSV!$F$2:$F$8001,$C1909,⑤減算マスタCSV!$K$2:$K$8001,1))</f>
        <v/>
      </c>
      <c r="J1909" s="17" t="str">
        <f aca="false">IF($C1909="","",IFERROR(INDEX(⑤減算マスタCSV!$H$2:$H$8001,MATCH($C1909,⑤減算マスタCSV!$F$2:$F$8001,0)),1))</f>
        <v/>
      </c>
      <c r="K1909" s="17" t="str">
        <f aca="false">IF($C1909="","",MAX(1,IFERROR(INDEX(⑥商品照会CSV!$M$2:$M$3001,MATCH($C1909,⑥商品照会CSV!$A$2:$A$3001,0)),1)))</f>
        <v/>
      </c>
      <c r="L1909" s="40" t="str">
        <f aca="false">IF($C1909="","",IFERROR(INDEX(⑥商品照会CSV!$Q$2:$Q$3001,MATCH($C1909,⑥商品照会CSV!$A$2:$A$3001,0)),0))</f>
        <v/>
      </c>
      <c r="M1909" s="40" t="str">
        <f aca="false">IF($C1909="","",N($L1909)*N($K1909))</f>
        <v/>
      </c>
      <c r="N1909" s="17" t="str">
        <f aca="false">IF($C1909="","",MAX(1,IFERROR(INDEX(⑥商品照会CSV!$AK$2:$AK$3001,MATCH($C1909,⑥商品照会CSV!$A$2:$A$3001,0)),1)))</f>
        <v/>
      </c>
      <c r="O1909" s="12" t="str">
        <f aca="false">IF($C1909="","",IFERROR(IF(INDEX(⑥商品照会CSV!$AN$2:$AN$3001,MATCH($C1909,⑥商品照会CSV!$A$2:$A$3001,0))=1,"バラ",IF(INDEX(⑥商品照会CSV!$AM$2:$AM$3001,MATCH($C1909,⑥商品照会CSV!$A$2:$A$3001,0))=1,"中間包装","ケース")),"ケース"))</f>
        <v/>
      </c>
      <c r="P1909" s="18"/>
      <c r="Q1909" s="14"/>
      <c r="R1909" s="17" t="str">
        <f aca="false">IF($C1909="","",N($Q1909)*N($K1909))</f>
        <v/>
      </c>
    </row>
    <row r="1910" customFormat="false" ht="15" hidden="false" customHeight="false" outlineLevel="0" collapsed="false">
      <c r="B1910" s="12" t="n">
        <v>1905</v>
      </c>
      <c r="C1910" s="36" t="str">
        <f aca="false">IF(①在庫CSV_発注日!$M1906="","",①在庫CSV_発注日!$M1906&amp;"")</f>
        <v/>
      </c>
      <c r="D1910" s="12" t="str">
        <f aca="false">IF($C1910="","",①在庫CSV_発注日!$N1906)</f>
        <v/>
      </c>
      <c r="E1910" s="12" t="str">
        <f aca="false">IF($C1910="","",①在庫CSV_発注日!$H1906)</f>
        <v/>
      </c>
      <c r="F1910" s="12" t="str">
        <f aca="false">IF($C1910="","",①在庫CSV_発注日!$L1906)</f>
        <v/>
      </c>
      <c r="G1910" s="18"/>
      <c r="H1910" s="17" t="str">
        <f aca="false">IF($C1910="","",N(①在庫CSV_発注日!$Z1906))</f>
        <v/>
      </c>
      <c r="I1910" s="37" t="str">
        <f aca="false">IF($C1910="","",SUMIFS(⑤減算マスタCSV!$L$2:$L$8001,⑤減算マスタCSV!$F$2:$F$8001,$C1910,⑤減算マスタCSV!$K$2:$K$8001,1))</f>
        <v/>
      </c>
      <c r="J1910" s="17" t="str">
        <f aca="false">IF($C1910="","",IFERROR(INDEX(⑤減算マスタCSV!$H$2:$H$8001,MATCH($C1910,⑤減算マスタCSV!$F$2:$F$8001,0)),1))</f>
        <v/>
      </c>
      <c r="K1910" s="17" t="str">
        <f aca="false">IF($C1910="","",MAX(1,IFERROR(INDEX(⑥商品照会CSV!$M$2:$M$3001,MATCH($C1910,⑥商品照会CSV!$A$2:$A$3001,0)),1)))</f>
        <v/>
      </c>
      <c r="L1910" s="40" t="str">
        <f aca="false">IF($C1910="","",IFERROR(INDEX(⑥商品照会CSV!$Q$2:$Q$3001,MATCH($C1910,⑥商品照会CSV!$A$2:$A$3001,0)),0))</f>
        <v/>
      </c>
      <c r="M1910" s="40" t="str">
        <f aca="false">IF($C1910="","",N($L1910)*N($K1910))</f>
        <v/>
      </c>
      <c r="N1910" s="17" t="str">
        <f aca="false">IF($C1910="","",MAX(1,IFERROR(INDEX(⑥商品照会CSV!$AK$2:$AK$3001,MATCH($C1910,⑥商品照会CSV!$A$2:$A$3001,0)),1)))</f>
        <v/>
      </c>
      <c r="O1910" s="12" t="str">
        <f aca="false">IF($C1910="","",IFERROR(IF(INDEX(⑥商品照会CSV!$AN$2:$AN$3001,MATCH($C1910,⑥商品照会CSV!$A$2:$A$3001,0))=1,"バラ",IF(INDEX(⑥商品照会CSV!$AM$2:$AM$3001,MATCH($C1910,⑥商品照会CSV!$A$2:$A$3001,0))=1,"中間包装","ケース")),"ケース"))</f>
        <v/>
      </c>
      <c r="P1910" s="18"/>
      <c r="Q1910" s="14"/>
      <c r="R1910" s="17" t="str">
        <f aca="false">IF($C1910="","",N($Q1910)*N($K1910))</f>
        <v/>
      </c>
    </row>
    <row r="1911" customFormat="false" ht="15" hidden="false" customHeight="false" outlineLevel="0" collapsed="false">
      <c r="B1911" s="12" t="n">
        <v>1906</v>
      </c>
      <c r="C1911" s="36" t="str">
        <f aca="false">IF(①在庫CSV_発注日!$M1907="","",①在庫CSV_発注日!$M1907&amp;"")</f>
        <v/>
      </c>
      <c r="D1911" s="12" t="str">
        <f aca="false">IF($C1911="","",①在庫CSV_発注日!$N1907)</f>
        <v/>
      </c>
      <c r="E1911" s="12" t="str">
        <f aca="false">IF($C1911="","",①在庫CSV_発注日!$H1907)</f>
        <v/>
      </c>
      <c r="F1911" s="12" t="str">
        <f aca="false">IF($C1911="","",①在庫CSV_発注日!$L1907)</f>
        <v/>
      </c>
      <c r="G1911" s="18"/>
      <c r="H1911" s="17" t="str">
        <f aca="false">IF($C1911="","",N(①在庫CSV_発注日!$Z1907))</f>
        <v/>
      </c>
      <c r="I1911" s="37" t="str">
        <f aca="false">IF($C1911="","",SUMIFS(⑤減算マスタCSV!$L$2:$L$8001,⑤減算マスタCSV!$F$2:$F$8001,$C1911,⑤減算マスタCSV!$K$2:$K$8001,1))</f>
        <v/>
      </c>
      <c r="J1911" s="17" t="str">
        <f aca="false">IF($C1911="","",IFERROR(INDEX(⑤減算マスタCSV!$H$2:$H$8001,MATCH($C1911,⑤減算マスタCSV!$F$2:$F$8001,0)),1))</f>
        <v/>
      </c>
      <c r="K1911" s="17" t="str">
        <f aca="false">IF($C1911="","",MAX(1,IFERROR(INDEX(⑥商品照会CSV!$M$2:$M$3001,MATCH($C1911,⑥商品照会CSV!$A$2:$A$3001,0)),1)))</f>
        <v/>
      </c>
      <c r="L1911" s="40" t="str">
        <f aca="false">IF($C1911="","",IFERROR(INDEX(⑥商品照会CSV!$Q$2:$Q$3001,MATCH($C1911,⑥商品照会CSV!$A$2:$A$3001,0)),0))</f>
        <v/>
      </c>
      <c r="M1911" s="40" t="str">
        <f aca="false">IF($C1911="","",N($L1911)*N($K1911))</f>
        <v/>
      </c>
      <c r="N1911" s="17" t="str">
        <f aca="false">IF($C1911="","",MAX(1,IFERROR(INDEX(⑥商品照会CSV!$AK$2:$AK$3001,MATCH($C1911,⑥商品照会CSV!$A$2:$A$3001,0)),1)))</f>
        <v/>
      </c>
      <c r="O1911" s="12" t="str">
        <f aca="false">IF($C1911="","",IFERROR(IF(INDEX(⑥商品照会CSV!$AN$2:$AN$3001,MATCH($C1911,⑥商品照会CSV!$A$2:$A$3001,0))=1,"バラ",IF(INDEX(⑥商品照会CSV!$AM$2:$AM$3001,MATCH($C1911,⑥商品照会CSV!$A$2:$A$3001,0))=1,"中間包装","ケース")),"ケース"))</f>
        <v/>
      </c>
      <c r="P1911" s="18"/>
      <c r="Q1911" s="14"/>
      <c r="R1911" s="17" t="str">
        <f aca="false">IF($C1911="","",N($Q1911)*N($K1911))</f>
        <v/>
      </c>
    </row>
    <row r="1912" customFormat="false" ht="15" hidden="false" customHeight="false" outlineLevel="0" collapsed="false">
      <c r="B1912" s="12" t="n">
        <v>1907</v>
      </c>
      <c r="C1912" s="36" t="str">
        <f aca="false">IF(①在庫CSV_発注日!$M1908="","",①在庫CSV_発注日!$M1908&amp;"")</f>
        <v/>
      </c>
      <c r="D1912" s="12" t="str">
        <f aca="false">IF($C1912="","",①在庫CSV_発注日!$N1908)</f>
        <v/>
      </c>
      <c r="E1912" s="12" t="str">
        <f aca="false">IF($C1912="","",①在庫CSV_発注日!$H1908)</f>
        <v/>
      </c>
      <c r="F1912" s="12" t="str">
        <f aca="false">IF($C1912="","",①在庫CSV_発注日!$L1908)</f>
        <v/>
      </c>
      <c r="G1912" s="18"/>
      <c r="H1912" s="17" t="str">
        <f aca="false">IF($C1912="","",N(①在庫CSV_発注日!$Z1908))</f>
        <v/>
      </c>
      <c r="I1912" s="37" t="str">
        <f aca="false">IF($C1912="","",SUMIFS(⑤減算マスタCSV!$L$2:$L$8001,⑤減算マスタCSV!$F$2:$F$8001,$C1912,⑤減算マスタCSV!$K$2:$K$8001,1))</f>
        <v/>
      </c>
      <c r="J1912" s="17" t="str">
        <f aca="false">IF($C1912="","",IFERROR(INDEX(⑤減算マスタCSV!$H$2:$H$8001,MATCH($C1912,⑤減算マスタCSV!$F$2:$F$8001,0)),1))</f>
        <v/>
      </c>
      <c r="K1912" s="17" t="str">
        <f aca="false">IF($C1912="","",MAX(1,IFERROR(INDEX(⑥商品照会CSV!$M$2:$M$3001,MATCH($C1912,⑥商品照会CSV!$A$2:$A$3001,0)),1)))</f>
        <v/>
      </c>
      <c r="L1912" s="40" t="str">
        <f aca="false">IF($C1912="","",IFERROR(INDEX(⑥商品照会CSV!$Q$2:$Q$3001,MATCH($C1912,⑥商品照会CSV!$A$2:$A$3001,0)),0))</f>
        <v/>
      </c>
      <c r="M1912" s="40" t="str">
        <f aca="false">IF($C1912="","",N($L1912)*N($K1912))</f>
        <v/>
      </c>
      <c r="N1912" s="17" t="str">
        <f aca="false">IF($C1912="","",MAX(1,IFERROR(INDEX(⑥商品照会CSV!$AK$2:$AK$3001,MATCH($C1912,⑥商品照会CSV!$A$2:$A$3001,0)),1)))</f>
        <v/>
      </c>
      <c r="O1912" s="12" t="str">
        <f aca="false">IF($C1912="","",IFERROR(IF(INDEX(⑥商品照会CSV!$AN$2:$AN$3001,MATCH($C1912,⑥商品照会CSV!$A$2:$A$3001,0))=1,"バラ",IF(INDEX(⑥商品照会CSV!$AM$2:$AM$3001,MATCH($C1912,⑥商品照会CSV!$A$2:$A$3001,0))=1,"中間包装","ケース")),"ケース"))</f>
        <v/>
      </c>
      <c r="P1912" s="18"/>
      <c r="Q1912" s="14"/>
      <c r="R1912" s="17" t="str">
        <f aca="false">IF($C1912="","",N($Q1912)*N($K1912))</f>
        <v/>
      </c>
    </row>
    <row r="1913" customFormat="false" ht="15" hidden="false" customHeight="false" outlineLevel="0" collapsed="false">
      <c r="B1913" s="12" t="n">
        <v>1908</v>
      </c>
      <c r="C1913" s="36" t="str">
        <f aca="false">IF(①在庫CSV_発注日!$M1909="","",①在庫CSV_発注日!$M1909&amp;"")</f>
        <v/>
      </c>
      <c r="D1913" s="12" t="str">
        <f aca="false">IF($C1913="","",①在庫CSV_発注日!$N1909)</f>
        <v/>
      </c>
      <c r="E1913" s="12" t="str">
        <f aca="false">IF($C1913="","",①在庫CSV_発注日!$H1909)</f>
        <v/>
      </c>
      <c r="F1913" s="12" t="str">
        <f aca="false">IF($C1913="","",①在庫CSV_発注日!$L1909)</f>
        <v/>
      </c>
      <c r="G1913" s="18"/>
      <c r="H1913" s="17" t="str">
        <f aca="false">IF($C1913="","",N(①在庫CSV_発注日!$Z1909))</f>
        <v/>
      </c>
      <c r="I1913" s="37" t="str">
        <f aca="false">IF($C1913="","",SUMIFS(⑤減算マスタCSV!$L$2:$L$8001,⑤減算マスタCSV!$F$2:$F$8001,$C1913,⑤減算マスタCSV!$K$2:$K$8001,1))</f>
        <v/>
      </c>
      <c r="J1913" s="17" t="str">
        <f aca="false">IF($C1913="","",IFERROR(INDEX(⑤減算マスタCSV!$H$2:$H$8001,MATCH($C1913,⑤減算マスタCSV!$F$2:$F$8001,0)),1))</f>
        <v/>
      </c>
      <c r="K1913" s="17" t="str">
        <f aca="false">IF($C1913="","",MAX(1,IFERROR(INDEX(⑥商品照会CSV!$M$2:$M$3001,MATCH($C1913,⑥商品照会CSV!$A$2:$A$3001,0)),1)))</f>
        <v/>
      </c>
      <c r="L1913" s="40" t="str">
        <f aca="false">IF($C1913="","",IFERROR(INDEX(⑥商品照会CSV!$Q$2:$Q$3001,MATCH($C1913,⑥商品照会CSV!$A$2:$A$3001,0)),0))</f>
        <v/>
      </c>
      <c r="M1913" s="40" t="str">
        <f aca="false">IF($C1913="","",N($L1913)*N($K1913))</f>
        <v/>
      </c>
      <c r="N1913" s="17" t="str">
        <f aca="false">IF($C1913="","",MAX(1,IFERROR(INDEX(⑥商品照会CSV!$AK$2:$AK$3001,MATCH($C1913,⑥商品照会CSV!$A$2:$A$3001,0)),1)))</f>
        <v/>
      </c>
      <c r="O1913" s="12" t="str">
        <f aca="false">IF($C1913="","",IFERROR(IF(INDEX(⑥商品照会CSV!$AN$2:$AN$3001,MATCH($C1913,⑥商品照会CSV!$A$2:$A$3001,0))=1,"バラ",IF(INDEX(⑥商品照会CSV!$AM$2:$AM$3001,MATCH($C1913,⑥商品照会CSV!$A$2:$A$3001,0))=1,"中間包装","ケース")),"ケース"))</f>
        <v/>
      </c>
      <c r="P1913" s="18"/>
      <c r="Q1913" s="14"/>
      <c r="R1913" s="17" t="str">
        <f aca="false">IF($C1913="","",N($Q1913)*N($K1913))</f>
        <v/>
      </c>
    </row>
    <row r="1914" customFormat="false" ht="15" hidden="false" customHeight="false" outlineLevel="0" collapsed="false">
      <c r="B1914" s="12" t="n">
        <v>1909</v>
      </c>
      <c r="C1914" s="36" t="str">
        <f aca="false">IF(①在庫CSV_発注日!$M1910="","",①在庫CSV_発注日!$M1910&amp;"")</f>
        <v/>
      </c>
      <c r="D1914" s="12" t="str">
        <f aca="false">IF($C1914="","",①在庫CSV_発注日!$N1910)</f>
        <v/>
      </c>
      <c r="E1914" s="12" t="str">
        <f aca="false">IF($C1914="","",①在庫CSV_発注日!$H1910)</f>
        <v/>
      </c>
      <c r="F1914" s="12" t="str">
        <f aca="false">IF($C1914="","",①在庫CSV_発注日!$L1910)</f>
        <v/>
      </c>
      <c r="G1914" s="18"/>
      <c r="H1914" s="17" t="str">
        <f aca="false">IF($C1914="","",N(①在庫CSV_発注日!$Z1910))</f>
        <v/>
      </c>
      <c r="I1914" s="37" t="str">
        <f aca="false">IF($C1914="","",SUMIFS(⑤減算マスタCSV!$L$2:$L$8001,⑤減算マスタCSV!$F$2:$F$8001,$C1914,⑤減算マスタCSV!$K$2:$K$8001,1))</f>
        <v/>
      </c>
      <c r="J1914" s="17" t="str">
        <f aca="false">IF($C1914="","",IFERROR(INDEX(⑤減算マスタCSV!$H$2:$H$8001,MATCH($C1914,⑤減算マスタCSV!$F$2:$F$8001,0)),1))</f>
        <v/>
      </c>
      <c r="K1914" s="17" t="str">
        <f aca="false">IF($C1914="","",MAX(1,IFERROR(INDEX(⑥商品照会CSV!$M$2:$M$3001,MATCH($C1914,⑥商品照会CSV!$A$2:$A$3001,0)),1)))</f>
        <v/>
      </c>
      <c r="L1914" s="40" t="str">
        <f aca="false">IF($C1914="","",IFERROR(INDEX(⑥商品照会CSV!$Q$2:$Q$3001,MATCH($C1914,⑥商品照会CSV!$A$2:$A$3001,0)),0))</f>
        <v/>
      </c>
      <c r="M1914" s="40" t="str">
        <f aca="false">IF($C1914="","",N($L1914)*N($K1914))</f>
        <v/>
      </c>
      <c r="N1914" s="17" t="str">
        <f aca="false">IF($C1914="","",MAX(1,IFERROR(INDEX(⑥商品照会CSV!$AK$2:$AK$3001,MATCH($C1914,⑥商品照会CSV!$A$2:$A$3001,0)),1)))</f>
        <v/>
      </c>
      <c r="O1914" s="12" t="str">
        <f aca="false">IF($C1914="","",IFERROR(IF(INDEX(⑥商品照会CSV!$AN$2:$AN$3001,MATCH($C1914,⑥商品照会CSV!$A$2:$A$3001,0))=1,"バラ",IF(INDEX(⑥商品照会CSV!$AM$2:$AM$3001,MATCH($C1914,⑥商品照会CSV!$A$2:$A$3001,0))=1,"中間包装","ケース")),"ケース"))</f>
        <v/>
      </c>
      <c r="P1914" s="18"/>
      <c r="Q1914" s="14"/>
      <c r="R1914" s="17" t="str">
        <f aca="false">IF($C1914="","",N($Q1914)*N($K1914))</f>
        <v/>
      </c>
    </row>
    <row r="1915" customFormat="false" ht="15" hidden="false" customHeight="false" outlineLevel="0" collapsed="false">
      <c r="B1915" s="12" t="n">
        <v>1910</v>
      </c>
      <c r="C1915" s="36" t="str">
        <f aca="false">IF(①在庫CSV_発注日!$M1911="","",①在庫CSV_発注日!$M1911&amp;"")</f>
        <v/>
      </c>
      <c r="D1915" s="12" t="str">
        <f aca="false">IF($C1915="","",①在庫CSV_発注日!$N1911)</f>
        <v/>
      </c>
      <c r="E1915" s="12" t="str">
        <f aca="false">IF($C1915="","",①在庫CSV_発注日!$H1911)</f>
        <v/>
      </c>
      <c r="F1915" s="12" t="str">
        <f aca="false">IF($C1915="","",①在庫CSV_発注日!$L1911)</f>
        <v/>
      </c>
      <c r="G1915" s="18"/>
      <c r="H1915" s="17" t="str">
        <f aca="false">IF($C1915="","",N(①在庫CSV_発注日!$Z1911))</f>
        <v/>
      </c>
      <c r="I1915" s="37" t="str">
        <f aca="false">IF($C1915="","",SUMIFS(⑤減算マスタCSV!$L$2:$L$8001,⑤減算マスタCSV!$F$2:$F$8001,$C1915,⑤減算マスタCSV!$K$2:$K$8001,1))</f>
        <v/>
      </c>
      <c r="J1915" s="17" t="str">
        <f aca="false">IF($C1915="","",IFERROR(INDEX(⑤減算マスタCSV!$H$2:$H$8001,MATCH($C1915,⑤減算マスタCSV!$F$2:$F$8001,0)),1))</f>
        <v/>
      </c>
      <c r="K1915" s="17" t="str">
        <f aca="false">IF($C1915="","",MAX(1,IFERROR(INDEX(⑥商品照会CSV!$M$2:$M$3001,MATCH($C1915,⑥商品照会CSV!$A$2:$A$3001,0)),1)))</f>
        <v/>
      </c>
      <c r="L1915" s="40" t="str">
        <f aca="false">IF($C1915="","",IFERROR(INDEX(⑥商品照会CSV!$Q$2:$Q$3001,MATCH($C1915,⑥商品照会CSV!$A$2:$A$3001,0)),0))</f>
        <v/>
      </c>
      <c r="M1915" s="40" t="str">
        <f aca="false">IF($C1915="","",N($L1915)*N($K1915))</f>
        <v/>
      </c>
      <c r="N1915" s="17" t="str">
        <f aca="false">IF($C1915="","",MAX(1,IFERROR(INDEX(⑥商品照会CSV!$AK$2:$AK$3001,MATCH($C1915,⑥商品照会CSV!$A$2:$A$3001,0)),1)))</f>
        <v/>
      </c>
      <c r="O1915" s="12" t="str">
        <f aca="false">IF($C1915="","",IFERROR(IF(INDEX(⑥商品照会CSV!$AN$2:$AN$3001,MATCH($C1915,⑥商品照会CSV!$A$2:$A$3001,0))=1,"バラ",IF(INDEX(⑥商品照会CSV!$AM$2:$AM$3001,MATCH($C1915,⑥商品照会CSV!$A$2:$A$3001,0))=1,"中間包装","ケース")),"ケース"))</f>
        <v/>
      </c>
      <c r="P1915" s="18"/>
      <c r="Q1915" s="14"/>
      <c r="R1915" s="17" t="str">
        <f aca="false">IF($C1915="","",N($Q1915)*N($K1915))</f>
        <v/>
      </c>
    </row>
    <row r="1916" customFormat="false" ht="15" hidden="false" customHeight="false" outlineLevel="0" collapsed="false">
      <c r="B1916" s="12" t="n">
        <v>1911</v>
      </c>
      <c r="C1916" s="36" t="str">
        <f aca="false">IF(①在庫CSV_発注日!$M1912="","",①在庫CSV_発注日!$M1912&amp;"")</f>
        <v/>
      </c>
      <c r="D1916" s="12" t="str">
        <f aca="false">IF($C1916="","",①在庫CSV_発注日!$N1912)</f>
        <v/>
      </c>
      <c r="E1916" s="12" t="str">
        <f aca="false">IF($C1916="","",①在庫CSV_発注日!$H1912)</f>
        <v/>
      </c>
      <c r="F1916" s="12" t="str">
        <f aca="false">IF($C1916="","",①在庫CSV_発注日!$L1912)</f>
        <v/>
      </c>
      <c r="G1916" s="18"/>
      <c r="H1916" s="17" t="str">
        <f aca="false">IF($C1916="","",N(①在庫CSV_発注日!$Z1912))</f>
        <v/>
      </c>
      <c r="I1916" s="37" t="str">
        <f aca="false">IF($C1916="","",SUMIFS(⑤減算マスタCSV!$L$2:$L$8001,⑤減算マスタCSV!$F$2:$F$8001,$C1916,⑤減算マスタCSV!$K$2:$K$8001,1))</f>
        <v/>
      </c>
      <c r="J1916" s="17" t="str">
        <f aca="false">IF($C1916="","",IFERROR(INDEX(⑤減算マスタCSV!$H$2:$H$8001,MATCH($C1916,⑤減算マスタCSV!$F$2:$F$8001,0)),1))</f>
        <v/>
      </c>
      <c r="K1916" s="17" t="str">
        <f aca="false">IF($C1916="","",MAX(1,IFERROR(INDEX(⑥商品照会CSV!$M$2:$M$3001,MATCH($C1916,⑥商品照会CSV!$A$2:$A$3001,0)),1)))</f>
        <v/>
      </c>
      <c r="L1916" s="40" t="str">
        <f aca="false">IF($C1916="","",IFERROR(INDEX(⑥商品照会CSV!$Q$2:$Q$3001,MATCH($C1916,⑥商品照会CSV!$A$2:$A$3001,0)),0))</f>
        <v/>
      </c>
      <c r="M1916" s="40" t="str">
        <f aca="false">IF($C1916="","",N($L1916)*N($K1916))</f>
        <v/>
      </c>
      <c r="N1916" s="17" t="str">
        <f aca="false">IF($C1916="","",MAX(1,IFERROR(INDEX(⑥商品照会CSV!$AK$2:$AK$3001,MATCH($C1916,⑥商品照会CSV!$A$2:$A$3001,0)),1)))</f>
        <v/>
      </c>
      <c r="O1916" s="12" t="str">
        <f aca="false">IF($C1916="","",IFERROR(IF(INDEX(⑥商品照会CSV!$AN$2:$AN$3001,MATCH($C1916,⑥商品照会CSV!$A$2:$A$3001,0))=1,"バラ",IF(INDEX(⑥商品照会CSV!$AM$2:$AM$3001,MATCH($C1916,⑥商品照会CSV!$A$2:$A$3001,0))=1,"中間包装","ケース")),"ケース"))</f>
        <v/>
      </c>
      <c r="P1916" s="18"/>
      <c r="Q1916" s="14"/>
      <c r="R1916" s="17" t="str">
        <f aca="false">IF($C1916="","",N($Q1916)*N($K1916))</f>
        <v/>
      </c>
    </row>
    <row r="1917" customFormat="false" ht="15" hidden="false" customHeight="false" outlineLevel="0" collapsed="false">
      <c r="B1917" s="12" t="n">
        <v>1912</v>
      </c>
      <c r="C1917" s="36" t="str">
        <f aca="false">IF(①在庫CSV_発注日!$M1913="","",①在庫CSV_発注日!$M1913&amp;"")</f>
        <v/>
      </c>
      <c r="D1917" s="12" t="str">
        <f aca="false">IF($C1917="","",①在庫CSV_発注日!$N1913)</f>
        <v/>
      </c>
      <c r="E1917" s="12" t="str">
        <f aca="false">IF($C1917="","",①在庫CSV_発注日!$H1913)</f>
        <v/>
      </c>
      <c r="F1917" s="12" t="str">
        <f aca="false">IF($C1917="","",①在庫CSV_発注日!$L1913)</f>
        <v/>
      </c>
      <c r="G1917" s="18"/>
      <c r="H1917" s="17" t="str">
        <f aca="false">IF($C1917="","",N(①在庫CSV_発注日!$Z1913))</f>
        <v/>
      </c>
      <c r="I1917" s="37" t="str">
        <f aca="false">IF($C1917="","",SUMIFS(⑤減算マスタCSV!$L$2:$L$8001,⑤減算マスタCSV!$F$2:$F$8001,$C1917,⑤減算マスタCSV!$K$2:$K$8001,1))</f>
        <v/>
      </c>
      <c r="J1917" s="17" t="str">
        <f aca="false">IF($C1917="","",IFERROR(INDEX(⑤減算マスタCSV!$H$2:$H$8001,MATCH($C1917,⑤減算マスタCSV!$F$2:$F$8001,0)),1))</f>
        <v/>
      </c>
      <c r="K1917" s="17" t="str">
        <f aca="false">IF($C1917="","",MAX(1,IFERROR(INDEX(⑥商品照会CSV!$M$2:$M$3001,MATCH($C1917,⑥商品照会CSV!$A$2:$A$3001,0)),1)))</f>
        <v/>
      </c>
      <c r="L1917" s="40" t="str">
        <f aca="false">IF($C1917="","",IFERROR(INDEX(⑥商品照会CSV!$Q$2:$Q$3001,MATCH($C1917,⑥商品照会CSV!$A$2:$A$3001,0)),0))</f>
        <v/>
      </c>
      <c r="M1917" s="40" t="str">
        <f aca="false">IF($C1917="","",N($L1917)*N($K1917))</f>
        <v/>
      </c>
      <c r="N1917" s="17" t="str">
        <f aca="false">IF($C1917="","",MAX(1,IFERROR(INDEX(⑥商品照会CSV!$AK$2:$AK$3001,MATCH($C1917,⑥商品照会CSV!$A$2:$A$3001,0)),1)))</f>
        <v/>
      </c>
      <c r="O1917" s="12" t="str">
        <f aca="false">IF($C1917="","",IFERROR(IF(INDEX(⑥商品照会CSV!$AN$2:$AN$3001,MATCH($C1917,⑥商品照会CSV!$A$2:$A$3001,0))=1,"バラ",IF(INDEX(⑥商品照会CSV!$AM$2:$AM$3001,MATCH($C1917,⑥商品照会CSV!$A$2:$A$3001,0))=1,"中間包装","ケース")),"ケース"))</f>
        <v/>
      </c>
      <c r="P1917" s="18"/>
      <c r="Q1917" s="14"/>
      <c r="R1917" s="17" t="str">
        <f aca="false">IF($C1917="","",N($Q1917)*N($K1917))</f>
        <v/>
      </c>
    </row>
    <row r="1918" customFormat="false" ht="15" hidden="false" customHeight="false" outlineLevel="0" collapsed="false">
      <c r="B1918" s="12" t="n">
        <v>1913</v>
      </c>
      <c r="C1918" s="36" t="str">
        <f aca="false">IF(①在庫CSV_発注日!$M1914="","",①在庫CSV_発注日!$M1914&amp;"")</f>
        <v/>
      </c>
      <c r="D1918" s="12" t="str">
        <f aca="false">IF($C1918="","",①在庫CSV_発注日!$N1914)</f>
        <v/>
      </c>
      <c r="E1918" s="12" t="str">
        <f aca="false">IF($C1918="","",①在庫CSV_発注日!$H1914)</f>
        <v/>
      </c>
      <c r="F1918" s="12" t="str">
        <f aca="false">IF($C1918="","",①在庫CSV_発注日!$L1914)</f>
        <v/>
      </c>
      <c r="G1918" s="18"/>
      <c r="H1918" s="17" t="str">
        <f aca="false">IF($C1918="","",N(①在庫CSV_発注日!$Z1914))</f>
        <v/>
      </c>
      <c r="I1918" s="37" t="str">
        <f aca="false">IF($C1918="","",SUMIFS(⑤減算マスタCSV!$L$2:$L$8001,⑤減算マスタCSV!$F$2:$F$8001,$C1918,⑤減算マスタCSV!$K$2:$K$8001,1))</f>
        <v/>
      </c>
      <c r="J1918" s="17" t="str">
        <f aca="false">IF($C1918="","",IFERROR(INDEX(⑤減算マスタCSV!$H$2:$H$8001,MATCH($C1918,⑤減算マスタCSV!$F$2:$F$8001,0)),1))</f>
        <v/>
      </c>
      <c r="K1918" s="17" t="str">
        <f aca="false">IF($C1918="","",MAX(1,IFERROR(INDEX(⑥商品照会CSV!$M$2:$M$3001,MATCH($C1918,⑥商品照会CSV!$A$2:$A$3001,0)),1)))</f>
        <v/>
      </c>
      <c r="L1918" s="40" t="str">
        <f aca="false">IF($C1918="","",IFERROR(INDEX(⑥商品照会CSV!$Q$2:$Q$3001,MATCH($C1918,⑥商品照会CSV!$A$2:$A$3001,0)),0))</f>
        <v/>
      </c>
      <c r="M1918" s="40" t="str">
        <f aca="false">IF($C1918="","",N($L1918)*N($K1918))</f>
        <v/>
      </c>
      <c r="N1918" s="17" t="str">
        <f aca="false">IF($C1918="","",MAX(1,IFERROR(INDEX(⑥商品照会CSV!$AK$2:$AK$3001,MATCH($C1918,⑥商品照会CSV!$A$2:$A$3001,0)),1)))</f>
        <v/>
      </c>
      <c r="O1918" s="12" t="str">
        <f aca="false">IF($C1918="","",IFERROR(IF(INDEX(⑥商品照会CSV!$AN$2:$AN$3001,MATCH($C1918,⑥商品照会CSV!$A$2:$A$3001,0))=1,"バラ",IF(INDEX(⑥商品照会CSV!$AM$2:$AM$3001,MATCH($C1918,⑥商品照会CSV!$A$2:$A$3001,0))=1,"中間包装","ケース")),"ケース"))</f>
        <v/>
      </c>
      <c r="P1918" s="18"/>
      <c r="Q1918" s="14"/>
      <c r="R1918" s="17" t="str">
        <f aca="false">IF($C1918="","",N($Q1918)*N($K1918))</f>
        <v/>
      </c>
    </row>
    <row r="1919" customFormat="false" ht="15" hidden="false" customHeight="false" outlineLevel="0" collapsed="false">
      <c r="B1919" s="12" t="n">
        <v>1914</v>
      </c>
      <c r="C1919" s="36" t="str">
        <f aca="false">IF(①在庫CSV_発注日!$M1915="","",①在庫CSV_発注日!$M1915&amp;"")</f>
        <v/>
      </c>
      <c r="D1919" s="12" t="str">
        <f aca="false">IF($C1919="","",①在庫CSV_発注日!$N1915)</f>
        <v/>
      </c>
      <c r="E1919" s="12" t="str">
        <f aca="false">IF($C1919="","",①在庫CSV_発注日!$H1915)</f>
        <v/>
      </c>
      <c r="F1919" s="12" t="str">
        <f aca="false">IF($C1919="","",①在庫CSV_発注日!$L1915)</f>
        <v/>
      </c>
      <c r="G1919" s="18"/>
      <c r="H1919" s="17" t="str">
        <f aca="false">IF($C1919="","",N(①在庫CSV_発注日!$Z1915))</f>
        <v/>
      </c>
      <c r="I1919" s="37" t="str">
        <f aca="false">IF($C1919="","",SUMIFS(⑤減算マスタCSV!$L$2:$L$8001,⑤減算マスタCSV!$F$2:$F$8001,$C1919,⑤減算マスタCSV!$K$2:$K$8001,1))</f>
        <v/>
      </c>
      <c r="J1919" s="17" t="str">
        <f aca="false">IF($C1919="","",IFERROR(INDEX(⑤減算マスタCSV!$H$2:$H$8001,MATCH($C1919,⑤減算マスタCSV!$F$2:$F$8001,0)),1))</f>
        <v/>
      </c>
      <c r="K1919" s="17" t="str">
        <f aca="false">IF($C1919="","",MAX(1,IFERROR(INDEX(⑥商品照会CSV!$M$2:$M$3001,MATCH($C1919,⑥商品照会CSV!$A$2:$A$3001,0)),1)))</f>
        <v/>
      </c>
      <c r="L1919" s="40" t="str">
        <f aca="false">IF($C1919="","",IFERROR(INDEX(⑥商品照会CSV!$Q$2:$Q$3001,MATCH($C1919,⑥商品照会CSV!$A$2:$A$3001,0)),0))</f>
        <v/>
      </c>
      <c r="M1919" s="40" t="str">
        <f aca="false">IF($C1919="","",N($L1919)*N($K1919))</f>
        <v/>
      </c>
      <c r="N1919" s="17" t="str">
        <f aca="false">IF($C1919="","",MAX(1,IFERROR(INDEX(⑥商品照会CSV!$AK$2:$AK$3001,MATCH($C1919,⑥商品照会CSV!$A$2:$A$3001,0)),1)))</f>
        <v/>
      </c>
      <c r="O1919" s="12" t="str">
        <f aca="false">IF($C1919="","",IFERROR(IF(INDEX(⑥商品照会CSV!$AN$2:$AN$3001,MATCH($C1919,⑥商品照会CSV!$A$2:$A$3001,0))=1,"バラ",IF(INDEX(⑥商品照会CSV!$AM$2:$AM$3001,MATCH($C1919,⑥商品照会CSV!$A$2:$A$3001,0))=1,"中間包装","ケース")),"ケース"))</f>
        <v/>
      </c>
      <c r="P1919" s="18"/>
      <c r="Q1919" s="14"/>
      <c r="R1919" s="17" t="str">
        <f aca="false">IF($C1919="","",N($Q1919)*N($K1919))</f>
        <v/>
      </c>
    </row>
    <row r="1920" customFormat="false" ht="15" hidden="false" customHeight="false" outlineLevel="0" collapsed="false">
      <c r="B1920" s="12" t="n">
        <v>1915</v>
      </c>
      <c r="C1920" s="36" t="str">
        <f aca="false">IF(①在庫CSV_発注日!$M1916="","",①在庫CSV_発注日!$M1916&amp;"")</f>
        <v/>
      </c>
      <c r="D1920" s="12" t="str">
        <f aca="false">IF($C1920="","",①在庫CSV_発注日!$N1916)</f>
        <v/>
      </c>
      <c r="E1920" s="12" t="str">
        <f aca="false">IF($C1920="","",①在庫CSV_発注日!$H1916)</f>
        <v/>
      </c>
      <c r="F1920" s="12" t="str">
        <f aca="false">IF($C1920="","",①在庫CSV_発注日!$L1916)</f>
        <v/>
      </c>
      <c r="G1920" s="18"/>
      <c r="H1920" s="17" t="str">
        <f aca="false">IF($C1920="","",N(①在庫CSV_発注日!$Z1916))</f>
        <v/>
      </c>
      <c r="I1920" s="37" t="str">
        <f aca="false">IF($C1920="","",SUMIFS(⑤減算マスタCSV!$L$2:$L$8001,⑤減算マスタCSV!$F$2:$F$8001,$C1920,⑤減算マスタCSV!$K$2:$K$8001,1))</f>
        <v/>
      </c>
      <c r="J1920" s="17" t="str">
        <f aca="false">IF($C1920="","",IFERROR(INDEX(⑤減算マスタCSV!$H$2:$H$8001,MATCH($C1920,⑤減算マスタCSV!$F$2:$F$8001,0)),1))</f>
        <v/>
      </c>
      <c r="K1920" s="17" t="str">
        <f aca="false">IF($C1920="","",MAX(1,IFERROR(INDEX(⑥商品照会CSV!$M$2:$M$3001,MATCH($C1920,⑥商品照会CSV!$A$2:$A$3001,0)),1)))</f>
        <v/>
      </c>
      <c r="L1920" s="40" t="str">
        <f aca="false">IF($C1920="","",IFERROR(INDEX(⑥商品照会CSV!$Q$2:$Q$3001,MATCH($C1920,⑥商品照会CSV!$A$2:$A$3001,0)),0))</f>
        <v/>
      </c>
      <c r="M1920" s="40" t="str">
        <f aca="false">IF($C1920="","",N($L1920)*N($K1920))</f>
        <v/>
      </c>
      <c r="N1920" s="17" t="str">
        <f aca="false">IF($C1920="","",MAX(1,IFERROR(INDEX(⑥商品照会CSV!$AK$2:$AK$3001,MATCH($C1920,⑥商品照会CSV!$A$2:$A$3001,0)),1)))</f>
        <v/>
      </c>
      <c r="O1920" s="12" t="str">
        <f aca="false">IF($C1920="","",IFERROR(IF(INDEX(⑥商品照会CSV!$AN$2:$AN$3001,MATCH($C1920,⑥商品照会CSV!$A$2:$A$3001,0))=1,"バラ",IF(INDEX(⑥商品照会CSV!$AM$2:$AM$3001,MATCH($C1920,⑥商品照会CSV!$A$2:$A$3001,0))=1,"中間包装","ケース")),"ケース"))</f>
        <v/>
      </c>
      <c r="P1920" s="18"/>
      <c r="Q1920" s="14"/>
      <c r="R1920" s="17" t="str">
        <f aca="false">IF($C1920="","",N($Q1920)*N($K1920))</f>
        <v/>
      </c>
    </row>
    <row r="1921" customFormat="false" ht="15" hidden="false" customHeight="false" outlineLevel="0" collapsed="false">
      <c r="B1921" s="12" t="n">
        <v>1916</v>
      </c>
      <c r="C1921" s="36" t="str">
        <f aca="false">IF(①在庫CSV_発注日!$M1917="","",①在庫CSV_発注日!$M1917&amp;"")</f>
        <v/>
      </c>
      <c r="D1921" s="12" t="str">
        <f aca="false">IF($C1921="","",①在庫CSV_発注日!$N1917)</f>
        <v/>
      </c>
      <c r="E1921" s="12" t="str">
        <f aca="false">IF($C1921="","",①在庫CSV_発注日!$H1917)</f>
        <v/>
      </c>
      <c r="F1921" s="12" t="str">
        <f aca="false">IF($C1921="","",①在庫CSV_発注日!$L1917)</f>
        <v/>
      </c>
      <c r="G1921" s="18"/>
      <c r="H1921" s="17" t="str">
        <f aca="false">IF($C1921="","",N(①在庫CSV_発注日!$Z1917))</f>
        <v/>
      </c>
      <c r="I1921" s="37" t="str">
        <f aca="false">IF($C1921="","",SUMIFS(⑤減算マスタCSV!$L$2:$L$8001,⑤減算マスタCSV!$F$2:$F$8001,$C1921,⑤減算マスタCSV!$K$2:$K$8001,1))</f>
        <v/>
      </c>
      <c r="J1921" s="17" t="str">
        <f aca="false">IF($C1921="","",IFERROR(INDEX(⑤減算マスタCSV!$H$2:$H$8001,MATCH($C1921,⑤減算マスタCSV!$F$2:$F$8001,0)),1))</f>
        <v/>
      </c>
      <c r="K1921" s="17" t="str">
        <f aca="false">IF($C1921="","",MAX(1,IFERROR(INDEX(⑥商品照会CSV!$M$2:$M$3001,MATCH($C1921,⑥商品照会CSV!$A$2:$A$3001,0)),1)))</f>
        <v/>
      </c>
      <c r="L1921" s="40" t="str">
        <f aca="false">IF($C1921="","",IFERROR(INDEX(⑥商品照会CSV!$Q$2:$Q$3001,MATCH($C1921,⑥商品照会CSV!$A$2:$A$3001,0)),0))</f>
        <v/>
      </c>
      <c r="M1921" s="40" t="str">
        <f aca="false">IF($C1921="","",N($L1921)*N($K1921))</f>
        <v/>
      </c>
      <c r="N1921" s="17" t="str">
        <f aca="false">IF($C1921="","",MAX(1,IFERROR(INDEX(⑥商品照会CSV!$AK$2:$AK$3001,MATCH($C1921,⑥商品照会CSV!$A$2:$A$3001,0)),1)))</f>
        <v/>
      </c>
      <c r="O1921" s="12" t="str">
        <f aca="false">IF($C1921="","",IFERROR(IF(INDEX(⑥商品照会CSV!$AN$2:$AN$3001,MATCH($C1921,⑥商品照会CSV!$A$2:$A$3001,0))=1,"バラ",IF(INDEX(⑥商品照会CSV!$AM$2:$AM$3001,MATCH($C1921,⑥商品照会CSV!$A$2:$A$3001,0))=1,"中間包装","ケース")),"ケース"))</f>
        <v/>
      </c>
      <c r="P1921" s="18"/>
      <c r="Q1921" s="14"/>
      <c r="R1921" s="17" t="str">
        <f aca="false">IF($C1921="","",N($Q1921)*N($K1921))</f>
        <v/>
      </c>
    </row>
    <row r="1922" customFormat="false" ht="15" hidden="false" customHeight="false" outlineLevel="0" collapsed="false">
      <c r="B1922" s="12" t="n">
        <v>1917</v>
      </c>
      <c r="C1922" s="36" t="str">
        <f aca="false">IF(①在庫CSV_発注日!$M1918="","",①在庫CSV_発注日!$M1918&amp;"")</f>
        <v/>
      </c>
      <c r="D1922" s="12" t="str">
        <f aca="false">IF($C1922="","",①在庫CSV_発注日!$N1918)</f>
        <v/>
      </c>
      <c r="E1922" s="12" t="str">
        <f aca="false">IF($C1922="","",①在庫CSV_発注日!$H1918)</f>
        <v/>
      </c>
      <c r="F1922" s="12" t="str">
        <f aca="false">IF($C1922="","",①在庫CSV_発注日!$L1918)</f>
        <v/>
      </c>
      <c r="G1922" s="18"/>
      <c r="H1922" s="17" t="str">
        <f aca="false">IF($C1922="","",N(①在庫CSV_発注日!$Z1918))</f>
        <v/>
      </c>
      <c r="I1922" s="37" t="str">
        <f aca="false">IF($C1922="","",SUMIFS(⑤減算マスタCSV!$L$2:$L$8001,⑤減算マスタCSV!$F$2:$F$8001,$C1922,⑤減算マスタCSV!$K$2:$K$8001,1))</f>
        <v/>
      </c>
      <c r="J1922" s="17" t="str">
        <f aca="false">IF($C1922="","",IFERROR(INDEX(⑤減算マスタCSV!$H$2:$H$8001,MATCH($C1922,⑤減算マスタCSV!$F$2:$F$8001,0)),1))</f>
        <v/>
      </c>
      <c r="K1922" s="17" t="str">
        <f aca="false">IF($C1922="","",MAX(1,IFERROR(INDEX(⑥商品照会CSV!$M$2:$M$3001,MATCH($C1922,⑥商品照会CSV!$A$2:$A$3001,0)),1)))</f>
        <v/>
      </c>
      <c r="L1922" s="40" t="str">
        <f aca="false">IF($C1922="","",IFERROR(INDEX(⑥商品照会CSV!$Q$2:$Q$3001,MATCH($C1922,⑥商品照会CSV!$A$2:$A$3001,0)),0))</f>
        <v/>
      </c>
      <c r="M1922" s="40" t="str">
        <f aca="false">IF($C1922="","",N($L1922)*N($K1922))</f>
        <v/>
      </c>
      <c r="N1922" s="17" t="str">
        <f aca="false">IF($C1922="","",MAX(1,IFERROR(INDEX(⑥商品照会CSV!$AK$2:$AK$3001,MATCH($C1922,⑥商品照会CSV!$A$2:$A$3001,0)),1)))</f>
        <v/>
      </c>
      <c r="O1922" s="12" t="str">
        <f aca="false">IF($C1922="","",IFERROR(IF(INDEX(⑥商品照会CSV!$AN$2:$AN$3001,MATCH($C1922,⑥商品照会CSV!$A$2:$A$3001,0))=1,"バラ",IF(INDEX(⑥商品照会CSV!$AM$2:$AM$3001,MATCH($C1922,⑥商品照会CSV!$A$2:$A$3001,0))=1,"中間包装","ケース")),"ケース"))</f>
        <v/>
      </c>
      <c r="P1922" s="18"/>
      <c r="Q1922" s="14"/>
      <c r="R1922" s="17" t="str">
        <f aca="false">IF($C1922="","",N($Q1922)*N($K1922))</f>
        <v/>
      </c>
    </row>
    <row r="1923" customFormat="false" ht="15" hidden="false" customHeight="false" outlineLevel="0" collapsed="false">
      <c r="B1923" s="12" t="n">
        <v>1918</v>
      </c>
      <c r="C1923" s="36" t="str">
        <f aca="false">IF(①在庫CSV_発注日!$M1919="","",①在庫CSV_発注日!$M1919&amp;"")</f>
        <v/>
      </c>
      <c r="D1923" s="12" t="str">
        <f aca="false">IF($C1923="","",①在庫CSV_発注日!$N1919)</f>
        <v/>
      </c>
      <c r="E1923" s="12" t="str">
        <f aca="false">IF($C1923="","",①在庫CSV_発注日!$H1919)</f>
        <v/>
      </c>
      <c r="F1923" s="12" t="str">
        <f aca="false">IF($C1923="","",①在庫CSV_発注日!$L1919)</f>
        <v/>
      </c>
      <c r="G1923" s="18"/>
      <c r="H1923" s="17" t="str">
        <f aca="false">IF($C1923="","",N(①在庫CSV_発注日!$Z1919))</f>
        <v/>
      </c>
      <c r="I1923" s="37" t="str">
        <f aca="false">IF($C1923="","",SUMIFS(⑤減算マスタCSV!$L$2:$L$8001,⑤減算マスタCSV!$F$2:$F$8001,$C1923,⑤減算マスタCSV!$K$2:$K$8001,1))</f>
        <v/>
      </c>
      <c r="J1923" s="17" t="str">
        <f aca="false">IF($C1923="","",IFERROR(INDEX(⑤減算マスタCSV!$H$2:$H$8001,MATCH($C1923,⑤減算マスタCSV!$F$2:$F$8001,0)),1))</f>
        <v/>
      </c>
      <c r="K1923" s="17" t="str">
        <f aca="false">IF($C1923="","",MAX(1,IFERROR(INDEX(⑥商品照会CSV!$M$2:$M$3001,MATCH($C1923,⑥商品照会CSV!$A$2:$A$3001,0)),1)))</f>
        <v/>
      </c>
      <c r="L1923" s="40" t="str">
        <f aca="false">IF($C1923="","",IFERROR(INDEX(⑥商品照会CSV!$Q$2:$Q$3001,MATCH($C1923,⑥商品照会CSV!$A$2:$A$3001,0)),0))</f>
        <v/>
      </c>
      <c r="M1923" s="40" t="str">
        <f aca="false">IF($C1923="","",N($L1923)*N($K1923))</f>
        <v/>
      </c>
      <c r="N1923" s="17" t="str">
        <f aca="false">IF($C1923="","",MAX(1,IFERROR(INDEX(⑥商品照会CSV!$AK$2:$AK$3001,MATCH($C1923,⑥商品照会CSV!$A$2:$A$3001,0)),1)))</f>
        <v/>
      </c>
      <c r="O1923" s="12" t="str">
        <f aca="false">IF($C1923="","",IFERROR(IF(INDEX(⑥商品照会CSV!$AN$2:$AN$3001,MATCH($C1923,⑥商品照会CSV!$A$2:$A$3001,0))=1,"バラ",IF(INDEX(⑥商品照会CSV!$AM$2:$AM$3001,MATCH($C1923,⑥商品照会CSV!$A$2:$A$3001,0))=1,"中間包装","ケース")),"ケース"))</f>
        <v/>
      </c>
      <c r="P1923" s="18"/>
      <c r="Q1923" s="14"/>
      <c r="R1923" s="17" t="str">
        <f aca="false">IF($C1923="","",N($Q1923)*N($K1923))</f>
        <v/>
      </c>
    </row>
    <row r="1924" customFormat="false" ht="15" hidden="false" customHeight="false" outlineLevel="0" collapsed="false">
      <c r="B1924" s="12" t="n">
        <v>1919</v>
      </c>
      <c r="C1924" s="36" t="str">
        <f aca="false">IF(①在庫CSV_発注日!$M1920="","",①在庫CSV_発注日!$M1920&amp;"")</f>
        <v/>
      </c>
      <c r="D1924" s="12" t="str">
        <f aca="false">IF($C1924="","",①在庫CSV_発注日!$N1920)</f>
        <v/>
      </c>
      <c r="E1924" s="12" t="str">
        <f aca="false">IF($C1924="","",①在庫CSV_発注日!$H1920)</f>
        <v/>
      </c>
      <c r="F1924" s="12" t="str">
        <f aca="false">IF($C1924="","",①在庫CSV_発注日!$L1920)</f>
        <v/>
      </c>
      <c r="G1924" s="18"/>
      <c r="H1924" s="17" t="str">
        <f aca="false">IF($C1924="","",N(①在庫CSV_発注日!$Z1920))</f>
        <v/>
      </c>
      <c r="I1924" s="37" t="str">
        <f aca="false">IF($C1924="","",SUMIFS(⑤減算マスタCSV!$L$2:$L$8001,⑤減算マスタCSV!$F$2:$F$8001,$C1924,⑤減算マスタCSV!$K$2:$K$8001,1))</f>
        <v/>
      </c>
      <c r="J1924" s="17" t="str">
        <f aca="false">IF($C1924="","",IFERROR(INDEX(⑤減算マスタCSV!$H$2:$H$8001,MATCH($C1924,⑤減算マスタCSV!$F$2:$F$8001,0)),1))</f>
        <v/>
      </c>
      <c r="K1924" s="17" t="str">
        <f aca="false">IF($C1924="","",MAX(1,IFERROR(INDEX(⑥商品照会CSV!$M$2:$M$3001,MATCH($C1924,⑥商品照会CSV!$A$2:$A$3001,0)),1)))</f>
        <v/>
      </c>
      <c r="L1924" s="40" t="str">
        <f aca="false">IF($C1924="","",IFERROR(INDEX(⑥商品照会CSV!$Q$2:$Q$3001,MATCH($C1924,⑥商品照会CSV!$A$2:$A$3001,0)),0))</f>
        <v/>
      </c>
      <c r="M1924" s="40" t="str">
        <f aca="false">IF($C1924="","",N($L1924)*N($K1924))</f>
        <v/>
      </c>
      <c r="N1924" s="17" t="str">
        <f aca="false">IF($C1924="","",MAX(1,IFERROR(INDEX(⑥商品照会CSV!$AK$2:$AK$3001,MATCH($C1924,⑥商品照会CSV!$A$2:$A$3001,0)),1)))</f>
        <v/>
      </c>
      <c r="O1924" s="12" t="str">
        <f aca="false">IF($C1924="","",IFERROR(IF(INDEX(⑥商品照会CSV!$AN$2:$AN$3001,MATCH($C1924,⑥商品照会CSV!$A$2:$A$3001,0))=1,"バラ",IF(INDEX(⑥商品照会CSV!$AM$2:$AM$3001,MATCH($C1924,⑥商品照会CSV!$A$2:$A$3001,0))=1,"中間包装","ケース")),"ケース"))</f>
        <v/>
      </c>
      <c r="P1924" s="18"/>
      <c r="Q1924" s="14"/>
      <c r="R1924" s="17" t="str">
        <f aca="false">IF($C1924="","",N($Q1924)*N($K1924))</f>
        <v/>
      </c>
    </row>
    <row r="1925" customFormat="false" ht="15" hidden="false" customHeight="false" outlineLevel="0" collapsed="false">
      <c r="B1925" s="12" t="n">
        <v>1920</v>
      </c>
      <c r="C1925" s="36" t="str">
        <f aca="false">IF(①在庫CSV_発注日!$M1921="","",①在庫CSV_発注日!$M1921&amp;"")</f>
        <v/>
      </c>
      <c r="D1925" s="12" t="str">
        <f aca="false">IF($C1925="","",①在庫CSV_発注日!$N1921)</f>
        <v/>
      </c>
      <c r="E1925" s="12" t="str">
        <f aca="false">IF($C1925="","",①在庫CSV_発注日!$H1921)</f>
        <v/>
      </c>
      <c r="F1925" s="12" t="str">
        <f aca="false">IF($C1925="","",①在庫CSV_発注日!$L1921)</f>
        <v/>
      </c>
      <c r="G1925" s="18"/>
      <c r="H1925" s="17" t="str">
        <f aca="false">IF($C1925="","",N(①在庫CSV_発注日!$Z1921))</f>
        <v/>
      </c>
      <c r="I1925" s="37" t="str">
        <f aca="false">IF($C1925="","",SUMIFS(⑤減算マスタCSV!$L$2:$L$8001,⑤減算マスタCSV!$F$2:$F$8001,$C1925,⑤減算マスタCSV!$K$2:$K$8001,1))</f>
        <v/>
      </c>
      <c r="J1925" s="17" t="str">
        <f aca="false">IF($C1925="","",IFERROR(INDEX(⑤減算マスタCSV!$H$2:$H$8001,MATCH($C1925,⑤減算マスタCSV!$F$2:$F$8001,0)),1))</f>
        <v/>
      </c>
      <c r="K1925" s="17" t="str">
        <f aca="false">IF($C1925="","",MAX(1,IFERROR(INDEX(⑥商品照会CSV!$M$2:$M$3001,MATCH($C1925,⑥商品照会CSV!$A$2:$A$3001,0)),1)))</f>
        <v/>
      </c>
      <c r="L1925" s="40" t="str">
        <f aca="false">IF($C1925="","",IFERROR(INDEX(⑥商品照会CSV!$Q$2:$Q$3001,MATCH($C1925,⑥商品照会CSV!$A$2:$A$3001,0)),0))</f>
        <v/>
      </c>
      <c r="M1925" s="40" t="str">
        <f aca="false">IF($C1925="","",N($L1925)*N($K1925))</f>
        <v/>
      </c>
      <c r="N1925" s="17" t="str">
        <f aca="false">IF($C1925="","",MAX(1,IFERROR(INDEX(⑥商品照会CSV!$AK$2:$AK$3001,MATCH($C1925,⑥商品照会CSV!$A$2:$A$3001,0)),1)))</f>
        <v/>
      </c>
      <c r="O1925" s="12" t="str">
        <f aca="false">IF($C1925="","",IFERROR(IF(INDEX(⑥商品照会CSV!$AN$2:$AN$3001,MATCH($C1925,⑥商品照会CSV!$A$2:$A$3001,0))=1,"バラ",IF(INDEX(⑥商品照会CSV!$AM$2:$AM$3001,MATCH($C1925,⑥商品照会CSV!$A$2:$A$3001,0))=1,"中間包装","ケース")),"ケース"))</f>
        <v/>
      </c>
      <c r="P1925" s="18"/>
      <c r="Q1925" s="14"/>
      <c r="R1925" s="17" t="str">
        <f aca="false">IF($C1925="","",N($Q1925)*N($K1925))</f>
        <v/>
      </c>
    </row>
    <row r="1926" customFormat="false" ht="15" hidden="false" customHeight="false" outlineLevel="0" collapsed="false">
      <c r="B1926" s="12" t="n">
        <v>1921</v>
      </c>
      <c r="C1926" s="36" t="str">
        <f aca="false">IF(①在庫CSV_発注日!$M1922="","",①在庫CSV_発注日!$M1922&amp;"")</f>
        <v/>
      </c>
      <c r="D1926" s="12" t="str">
        <f aca="false">IF($C1926="","",①在庫CSV_発注日!$N1922)</f>
        <v/>
      </c>
      <c r="E1926" s="12" t="str">
        <f aca="false">IF($C1926="","",①在庫CSV_発注日!$H1922)</f>
        <v/>
      </c>
      <c r="F1926" s="12" t="str">
        <f aca="false">IF($C1926="","",①在庫CSV_発注日!$L1922)</f>
        <v/>
      </c>
      <c r="G1926" s="18"/>
      <c r="H1926" s="17" t="str">
        <f aca="false">IF($C1926="","",N(①在庫CSV_発注日!$Z1922))</f>
        <v/>
      </c>
      <c r="I1926" s="37" t="str">
        <f aca="false">IF($C1926="","",SUMIFS(⑤減算マスタCSV!$L$2:$L$8001,⑤減算マスタCSV!$F$2:$F$8001,$C1926,⑤減算マスタCSV!$K$2:$K$8001,1))</f>
        <v/>
      </c>
      <c r="J1926" s="17" t="str">
        <f aca="false">IF($C1926="","",IFERROR(INDEX(⑤減算マスタCSV!$H$2:$H$8001,MATCH($C1926,⑤減算マスタCSV!$F$2:$F$8001,0)),1))</f>
        <v/>
      </c>
      <c r="K1926" s="17" t="str">
        <f aca="false">IF($C1926="","",MAX(1,IFERROR(INDEX(⑥商品照会CSV!$M$2:$M$3001,MATCH($C1926,⑥商品照会CSV!$A$2:$A$3001,0)),1)))</f>
        <v/>
      </c>
      <c r="L1926" s="40" t="str">
        <f aca="false">IF($C1926="","",IFERROR(INDEX(⑥商品照会CSV!$Q$2:$Q$3001,MATCH($C1926,⑥商品照会CSV!$A$2:$A$3001,0)),0))</f>
        <v/>
      </c>
      <c r="M1926" s="40" t="str">
        <f aca="false">IF($C1926="","",N($L1926)*N($K1926))</f>
        <v/>
      </c>
      <c r="N1926" s="17" t="str">
        <f aca="false">IF($C1926="","",MAX(1,IFERROR(INDEX(⑥商品照会CSV!$AK$2:$AK$3001,MATCH($C1926,⑥商品照会CSV!$A$2:$A$3001,0)),1)))</f>
        <v/>
      </c>
      <c r="O1926" s="12" t="str">
        <f aca="false">IF($C1926="","",IFERROR(IF(INDEX(⑥商品照会CSV!$AN$2:$AN$3001,MATCH($C1926,⑥商品照会CSV!$A$2:$A$3001,0))=1,"バラ",IF(INDEX(⑥商品照会CSV!$AM$2:$AM$3001,MATCH($C1926,⑥商品照会CSV!$A$2:$A$3001,0))=1,"中間包装","ケース")),"ケース"))</f>
        <v/>
      </c>
      <c r="P1926" s="18"/>
      <c r="Q1926" s="14"/>
      <c r="R1926" s="17" t="str">
        <f aca="false">IF($C1926="","",N($Q1926)*N($K1926))</f>
        <v/>
      </c>
    </row>
    <row r="1927" customFormat="false" ht="15" hidden="false" customHeight="false" outlineLevel="0" collapsed="false">
      <c r="B1927" s="12" t="n">
        <v>1922</v>
      </c>
      <c r="C1927" s="36" t="str">
        <f aca="false">IF(①在庫CSV_発注日!$M1923="","",①在庫CSV_発注日!$M1923&amp;"")</f>
        <v/>
      </c>
      <c r="D1927" s="12" t="str">
        <f aca="false">IF($C1927="","",①在庫CSV_発注日!$N1923)</f>
        <v/>
      </c>
      <c r="E1927" s="12" t="str">
        <f aca="false">IF($C1927="","",①在庫CSV_発注日!$H1923)</f>
        <v/>
      </c>
      <c r="F1927" s="12" t="str">
        <f aca="false">IF($C1927="","",①在庫CSV_発注日!$L1923)</f>
        <v/>
      </c>
      <c r="G1927" s="18"/>
      <c r="H1927" s="17" t="str">
        <f aca="false">IF($C1927="","",N(①在庫CSV_発注日!$Z1923))</f>
        <v/>
      </c>
      <c r="I1927" s="37" t="str">
        <f aca="false">IF($C1927="","",SUMIFS(⑤減算マスタCSV!$L$2:$L$8001,⑤減算マスタCSV!$F$2:$F$8001,$C1927,⑤減算マスタCSV!$K$2:$K$8001,1))</f>
        <v/>
      </c>
      <c r="J1927" s="17" t="str">
        <f aca="false">IF($C1927="","",IFERROR(INDEX(⑤減算マスタCSV!$H$2:$H$8001,MATCH($C1927,⑤減算マスタCSV!$F$2:$F$8001,0)),1))</f>
        <v/>
      </c>
      <c r="K1927" s="17" t="str">
        <f aca="false">IF($C1927="","",MAX(1,IFERROR(INDEX(⑥商品照会CSV!$M$2:$M$3001,MATCH($C1927,⑥商品照会CSV!$A$2:$A$3001,0)),1)))</f>
        <v/>
      </c>
      <c r="L1927" s="40" t="str">
        <f aca="false">IF($C1927="","",IFERROR(INDEX(⑥商品照会CSV!$Q$2:$Q$3001,MATCH($C1927,⑥商品照会CSV!$A$2:$A$3001,0)),0))</f>
        <v/>
      </c>
      <c r="M1927" s="40" t="str">
        <f aca="false">IF($C1927="","",N($L1927)*N($K1927))</f>
        <v/>
      </c>
      <c r="N1927" s="17" t="str">
        <f aca="false">IF($C1927="","",MAX(1,IFERROR(INDEX(⑥商品照会CSV!$AK$2:$AK$3001,MATCH($C1927,⑥商品照会CSV!$A$2:$A$3001,0)),1)))</f>
        <v/>
      </c>
      <c r="O1927" s="12" t="str">
        <f aca="false">IF($C1927="","",IFERROR(IF(INDEX(⑥商品照会CSV!$AN$2:$AN$3001,MATCH($C1927,⑥商品照会CSV!$A$2:$A$3001,0))=1,"バラ",IF(INDEX(⑥商品照会CSV!$AM$2:$AM$3001,MATCH($C1927,⑥商品照会CSV!$A$2:$A$3001,0))=1,"中間包装","ケース")),"ケース"))</f>
        <v/>
      </c>
      <c r="P1927" s="18"/>
      <c r="Q1927" s="14"/>
      <c r="R1927" s="17" t="str">
        <f aca="false">IF($C1927="","",N($Q1927)*N($K1927))</f>
        <v/>
      </c>
    </row>
    <row r="1928" customFormat="false" ht="15" hidden="false" customHeight="false" outlineLevel="0" collapsed="false">
      <c r="B1928" s="12" t="n">
        <v>1923</v>
      </c>
      <c r="C1928" s="36" t="str">
        <f aca="false">IF(①在庫CSV_発注日!$M1924="","",①在庫CSV_発注日!$M1924&amp;"")</f>
        <v/>
      </c>
      <c r="D1928" s="12" t="str">
        <f aca="false">IF($C1928="","",①在庫CSV_発注日!$N1924)</f>
        <v/>
      </c>
      <c r="E1928" s="12" t="str">
        <f aca="false">IF($C1928="","",①在庫CSV_発注日!$H1924)</f>
        <v/>
      </c>
      <c r="F1928" s="12" t="str">
        <f aca="false">IF($C1928="","",①在庫CSV_発注日!$L1924)</f>
        <v/>
      </c>
      <c r="G1928" s="18"/>
      <c r="H1928" s="17" t="str">
        <f aca="false">IF($C1928="","",N(①在庫CSV_発注日!$Z1924))</f>
        <v/>
      </c>
      <c r="I1928" s="37" t="str">
        <f aca="false">IF($C1928="","",SUMIFS(⑤減算マスタCSV!$L$2:$L$8001,⑤減算マスタCSV!$F$2:$F$8001,$C1928,⑤減算マスタCSV!$K$2:$K$8001,1))</f>
        <v/>
      </c>
      <c r="J1928" s="17" t="str">
        <f aca="false">IF($C1928="","",IFERROR(INDEX(⑤減算マスタCSV!$H$2:$H$8001,MATCH($C1928,⑤減算マスタCSV!$F$2:$F$8001,0)),1))</f>
        <v/>
      </c>
      <c r="K1928" s="17" t="str">
        <f aca="false">IF($C1928="","",MAX(1,IFERROR(INDEX(⑥商品照会CSV!$M$2:$M$3001,MATCH($C1928,⑥商品照会CSV!$A$2:$A$3001,0)),1)))</f>
        <v/>
      </c>
      <c r="L1928" s="40" t="str">
        <f aca="false">IF($C1928="","",IFERROR(INDEX(⑥商品照会CSV!$Q$2:$Q$3001,MATCH($C1928,⑥商品照会CSV!$A$2:$A$3001,0)),0))</f>
        <v/>
      </c>
      <c r="M1928" s="40" t="str">
        <f aca="false">IF($C1928="","",N($L1928)*N($K1928))</f>
        <v/>
      </c>
      <c r="N1928" s="17" t="str">
        <f aca="false">IF($C1928="","",MAX(1,IFERROR(INDEX(⑥商品照会CSV!$AK$2:$AK$3001,MATCH($C1928,⑥商品照会CSV!$A$2:$A$3001,0)),1)))</f>
        <v/>
      </c>
      <c r="O1928" s="12" t="str">
        <f aca="false">IF($C1928="","",IFERROR(IF(INDEX(⑥商品照会CSV!$AN$2:$AN$3001,MATCH($C1928,⑥商品照会CSV!$A$2:$A$3001,0))=1,"バラ",IF(INDEX(⑥商品照会CSV!$AM$2:$AM$3001,MATCH($C1928,⑥商品照会CSV!$A$2:$A$3001,0))=1,"中間包装","ケース")),"ケース"))</f>
        <v/>
      </c>
      <c r="P1928" s="18"/>
      <c r="Q1928" s="14"/>
      <c r="R1928" s="17" t="str">
        <f aca="false">IF($C1928="","",N($Q1928)*N($K1928))</f>
        <v/>
      </c>
    </row>
    <row r="1929" customFormat="false" ht="15" hidden="false" customHeight="false" outlineLevel="0" collapsed="false">
      <c r="B1929" s="12" t="n">
        <v>1924</v>
      </c>
      <c r="C1929" s="36" t="str">
        <f aca="false">IF(①在庫CSV_発注日!$M1925="","",①在庫CSV_発注日!$M1925&amp;"")</f>
        <v/>
      </c>
      <c r="D1929" s="12" t="str">
        <f aca="false">IF($C1929="","",①在庫CSV_発注日!$N1925)</f>
        <v/>
      </c>
      <c r="E1929" s="12" t="str">
        <f aca="false">IF($C1929="","",①在庫CSV_発注日!$H1925)</f>
        <v/>
      </c>
      <c r="F1929" s="12" t="str">
        <f aca="false">IF($C1929="","",①在庫CSV_発注日!$L1925)</f>
        <v/>
      </c>
      <c r="G1929" s="18"/>
      <c r="H1929" s="17" t="str">
        <f aca="false">IF($C1929="","",N(①在庫CSV_発注日!$Z1925))</f>
        <v/>
      </c>
      <c r="I1929" s="37" t="str">
        <f aca="false">IF($C1929="","",SUMIFS(⑤減算マスタCSV!$L$2:$L$8001,⑤減算マスタCSV!$F$2:$F$8001,$C1929,⑤減算マスタCSV!$K$2:$K$8001,1))</f>
        <v/>
      </c>
      <c r="J1929" s="17" t="str">
        <f aca="false">IF($C1929="","",IFERROR(INDEX(⑤減算マスタCSV!$H$2:$H$8001,MATCH($C1929,⑤減算マスタCSV!$F$2:$F$8001,0)),1))</f>
        <v/>
      </c>
      <c r="K1929" s="17" t="str">
        <f aca="false">IF($C1929="","",MAX(1,IFERROR(INDEX(⑥商品照会CSV!$M$2:$M$3001,MATCH($C1929,⑥商品照会CSV!$A$2:$A$3001,0)),1)))</f>
        <v/>
      </c>
      <c r="L1929" s="40" t="str">
        <f aca="false">IF($C1929="","",IFERROR(INDEX(⑥商品照会CSV!$Q$2:$Q$3001,MATCH($C1929,⑥商品照会CSV!$A$2:$A$3001,0)),0))</f>
        <v/>
      </c>
      <c r="M1929" s="40" t="str">
        <f aca="false">IF($C1929="","",N($L1929)*N($K1929))</f>
        <v/>
      </c>
      <c r="N1929" s="17" t="str">
        <f aca="false">IF($C1929="","",MAX(1,IFERROR(INDEX(⑥商品照会CSV!$AK$2:$AK$3001,MATCH($C1929,⑥商品照会CSV!$A$2:$A$3001,0)),1)))</f>
        <v/>
      </c>
      <c r="O1929" s="12" t="str">
        <f aca="false">IF($C1929="","",IFERROR(IF(INDEX(⑥商品照会CSV!$AN$2:$AN$3001,MATCH($C1929,⑥商品照会CSV!$A$2:$A$3001,0))=1,"バラ",IF(INDEX(⑥商品照会CSV!$AM$2:$AM$3001,MATCH($C1929,⑥商品照会CSV!$A$2:$A$3001,0))=1,"中間包装","ケース")),"ケース"))</f>
        <v/>
      </c>
      <c r="P1929" s="18"/>
      <c r="Q1929" s="14"/>
      <c r="R1929" s="17" t="str">
        <f aca="false">IF($C1929="","",N($Q1929)*N($K1929))</f>
        <v/>
      </c>
    </row>
    <row r="1930" customFormat="false" ht="15" hidden="false" customHeight="false" outlineLevel="0" collapsed="false">
      <c r="B1930" s="12" t="n">
        <v>1925</v>
      </c>
      <c r="C1930" s="36" t="str">
        <f aca="false">IF(①在庫CSV_発注日!$M1926="","",①在庫CSV_発注日!$M1926&amp;"")</f>
        <v/>
      </c>
      <c r="D1930" s="12" t="str">
        <f aca="false">IF($C1930="","",①在庫CSV_発注日!$N1926)</f>
        <v/>
      </c>
      <c r="E1930" s="12" t="str">
        <f aca="false">IF($C1930="","",①在庫CSV_発注日!$H1926)</f>
        <v/>
      </c>
      <c r="F1930" s="12" t="str">
        <f aca="false">IF($C1930="","",①在庫CSV_発注日!$L1926)</f>
        <v/>
      </c>
      <c r="G1930" s="18"/>
      <c r="H1930" s="17" t="str">
        <f aca="false">IF($C1930="","",N(①在庫CSV_発注日!$Z1926))</f>
        <v/>
      </c>
      <c r="I1930" s="37" t="str">
        <f aca="false">IF($C1930="","",SUMIFS(⑤減算マスタCSV!$L$2:$L$8001,⑤減算マスタCSV!$F$2:$F$8001,$C1930,⑤減算マスタCSV!$K$2:$K$8001,1))</f>
        <v/>
      </c>
      <c r="J1930" s="17" t="str">
        <f aca="false">IF($C1930="","",IFERROR(INDEX(⑤減算マスタCSV!$H$2:$H$8001,MATCH($C1930,⑤減算マスタCSV!$F$2:$F$8001,0)),1))</f>
        <v/>
      </c>
      <c r="K1930" s="17" t="str">
        <f aca="false">IF($C1930="","",MAX(1,IFERROR(INDEX(⑥商品照会CSV!$M$2:$M$3001,MATCH($C1930,⑥商品照会CSV!$A$2:$A$3001,0)),1)))</f>
        <v/>
      </c>
      <c r="L1930" s="40" t="str">
        <f aca="false">IF($C1930="","",IFERROR(INDEX(⑥商品照会CSV!$Q$2:$Q$3001,MATCH($C1930,⑥商品照会CSV!$A$2:$A$3001,0)),0))</f>
        <v/>
      </c>
      <c r="M1930" s="40" t="str">
        <f aca="false">IF($C1930="","",N($L1930)*N($K1930))</f>
        <v/>
      </c>
      <c r="N1930" s="17" t="str">
        <f aca="false">IF($C1930="","",MAX(1,IFERROR(INDEX(⑥商品照会CSV!$AK$2:$AK$3001,MATCH($C1930,⑥商品照会CSV!$A$2:$A$3001,0)),1)))</f>
        <v/>
      </c>
      <c r="O1930" s="12" t="str">
        <f aca="false">IF($C1930="","",IFERROR(IF(INDEX(⑥商品照会CSV!$AN$2:$AN$3001,MATCH($C1930,⑥商品照会CSV!$A$2:$A$3001,0))=1,"バラ",IF(INDEX(⑥商品照会CSV!$AM$2:$AM$3001,MATCH($C1930,⑥商品照会CSV!$A$2:$A$3001,0))=1,"中間包装","ケース")),"ケース"))</f>
        <v/>
      </c>
      <c r="P1930" s="18"/>
      <c r="Q1930" s="14"/>
      <c r="R1930" s="17" t="str">
        <f aca="false">IF($C1930="","",N($Q1930)*N($K1930))</f>
        <v/>
      </c>
    </row>
    <row r="1931" customFormat="false" ht="15" hidden="false" customHeight="false" outlineLevel="0" collapsed="false">
      <c r="B1931" s="12" t="n">
        <v>1926</v>
      </c>
      <c r="C1931" s="36" t="str">
        <f aca="false">IF(①在庫CSV_発注日!$M1927="","",①在庫CSV_発注日!$M1927&amp;"")</f>
        <v/>
      </c>
      <c r="D1931" s="12" t="str">
        <f aca="false">IF($C1931="","",①在庫CSV_発注日!$N1927)</f>
        <v/>
      </c>
      <c r="E1931" s="12" t="str">
        <f aca="false">IF($C1931="","",①在庫CSV_発注日!$H1927)</f>
        <v/>
      </c>
      <c r="F1931" s="12" t="str">
        <f aca="false">IF($C1931="","",①在庫CSV_発注日!$L1927)</f>
        <v/>
      </c>
      <c r="G1931" s="18"/>
      <c r="H1931" s="17" t="str">
        <f aca="false">IF($C1931="","",N(①在庫CSV_発注日!$Z1927))</f>
        <v/>
      </c>
      <c r="I1931" s="37" t="str">
        <f aca="false">IF($C1931="","",SUMIFS(⑤減算マスタCSV!$L$2:$L$8001,⑤減算マスタCSV!$F$2:$F$8001,$C1931,⑤減算マスタCSV!$K$2:$K$8001,1))</f>
        <v/>
      </c>
      <c r="J1931" s="17" t="str">
        <f aca="false">IF($C1931="","",IFERROR(INDEX(⑤減算マスタCSV!$H$2:$H$8001,MATCH($C1931,⑤減算マスタCSV!$F$2:$F$8001,0)),1))</f>
        <v/>
      </c>
      <c r="K1931" s="17" t="str">
        <f aca="false">IF($C1931="","",MAX(1,IFERROR(INDEX(⑥商品照会CSV!$M$2:$M$3001,MATCH($C1931,⑥商品照会CSV!$A$2:$A$3001,0)),1)))</f>
        <v/>
      </c>
      <c r="L1931" s="40" t="str">
        <f aca="false">IF($C1931="","",IFERROR(INDEX(⑥商品照会CSV!$Q$2:$Q$3001,MATCH($C1931,⑥商品照会CSV!$A$2:$A$3001,0)),0))</f>
        <v/>
      </c>
      <c r="M1931" s="40" t="str">
        <f aca="false">IF($C1931="","",N($L1931)*N($K1931))</f>
        <v/>
      </c>
      <c r="N1931" s="17" t="str">
        <f aca="false">IF($C1931="","",MAX(1,IFERROR(INDEX(⑥商品照会CSV!$AK$2:$AK$3001,MATCH($C1931,⑥商品照会CSV!$A$2:$A$3001,0)),1)))</f>
        <v/>
      </c>
      <c r="O1931" s="12" t="str">
        <f aca="false">IF($C1931="","",IFERROR(IF(INDEX(⑥商品照会CSV!$AN$2:$AN$3001,MATCH($C1931,⑥商品照会CSV!$A$2:$A$3001,0))=1,"バラ",IF(INDEX(⑥商品照会CSV!$AM$2:$AM$3001,MATCH($C1931,⑥商品照会CSV!$A$2:$A$3001,0))=1,"中間包装","ケース")),"ケース"))</f>
        <v/>
      </c>
      <c r="P1931" s="18"/>
      <c r="Q1931" s="14"/>
      <c r="R1931" s="17" t="str">
        <f aca="false">IF($C1931="","",N($Q1931)*N($K1931))</f>
        <v/>
      </c>
    </row>
    <row r="1932" customFormat="false" ht="15" hidden="false" customHeight="false" outlineLevel="0" collapsed="false">
      <c r="B1932" s="12" t="n">
        <v>1927</v>
      </c>
      <c r="C1932" s="36" t="str">
        <f aca="false">IF(①在庫CSV_発注日!$M1928="","",①在庫CSV_発注日!$M1928&amp;"")</f>
        <v/>
      </c>
      <c r="D1932" s="12" t="str">
        <f aca="false">IF($C1932="","",①在庫CSV_発注日!$N1928)</f>
        <v/>
      </c>
      <c r="E1932" s="12" t="str">
        <f aca="false">IF($C1932="","",①在庫CSV_発注日!$H1928)</f>
        <v/>
      </c>
      <c r="F1932" s="12" t="str">
        <f aca="false">IF($C1932="","",①在庫CSV_発注日!$L1928)</f>
        <v/>
      </c>
      <c r="G1932" s="18"/>
      <c r="H1932" s="17" t="str">
        <f aca="false">IF($C1932="","",N(①在庫CSV_発注日!$Z1928))</f>
        <v/>
      </c>
      <c r="I1932" s="37" t="str">
        <f aca="false">IF($C1932="","",SUMIFS(⑤減算マスタCSV!$L$2:$L$8001,⑤減算マスタCSV!$F$2:$F$8001,$C1932,⑤減算マスタCSV!$K$2:$K$8001,1))</f>
        <v/>
      </c>
      <c r="J1932" s="17" t="str">
        <f aca="false">IF($C1932="","",IFERROR(INDEX(⑤減算マスタCSV!$H$2:$H$8001,MATCH($C1932,⑤減算マスタCSV!$F$2:$F$8001,0)),1))</f>
        <v/>
      </c>
      <c r="K1932" s="17" t="str">
        <f aca="false">IF($C1932="","",MAX(1,IFERROR(INDEX(⑥商品照会CSV!$M$2:$M$3001,MATCH($C1932,⑥商品照会CSV!$A$2:$A$3001,0)),1)))</f>
        <v/>
      </c>
      <c r="L1932" s="40" t="str">
        <f aca="false">IF($C1932="","",IFERROR(INDEX(⑥商品照会CSV!$Q$2:$Q$3001,MATCH($C1932,⑥商品照会CSV!$A$2:$A$3001,0)),0))</f>
        <v/>
      </c>
      <c r="M1932" s="40" t="str">
        <f aca="false">IF($C1932="","",N($L1932)*N($K1932))</f>
        <v/>
      </c>
      <c r="N1932" s="17" t="str">
        <f aca="false">IF($C1932="","",MAX(1,IFERROR(INDEX(⑥商品照会CSV!$AK$2:$AK$3001,MATCH($C1932,⑥商品照会CSV!$A$2:$A$3001,0)),1)))</f>
        <v/>
      </c>
      <c r="O1932" s="12" t="str">
        <f aca="false">IF($C1932="","",IFERROR(IF(INDEX(⑥商品照会CSV!$AN$2:$AN$3001,MATCH($C1932,⑥商品照会CSV!$A$2:$A$3001,0))=1,"バラ",IF(INDEX(⑥商品照会CSV!$AM$2:$AM$3001,MATCH($C1932,⑥商品照会CSV!$A$2:$A$3001,0))=1,"中間包装","ケース")),"ケース"))</f>
        <v/>
      </c>
      <c r="P1932" s="18"/>
      <c r="Q1932" s="14"/>
      <c r="R1932" s="17" t="str">
        <f aca="false">IF($C1932="","",N($Q1932)*N($K1932))</f>
        <v/>
      </c>
    </row>
    <row r="1933" customFormat="false" ht="15" hidden="false" customHeight="false" outlineLevel="0" collapsed="false">
      <c r="B1933" s="12" t="n">
        <v>1928</v>
      </c>
      <c r="C1933" s="36" t="str">
        <f aca="false">IF(①在庫CSV_発注日!$M1929="","",①在庫CSV_発注日!$M1929&amp;"")</f>
        <v/>
      </c>
      <c r="D1933" s="12" t="str">
        <f aca="false">IF($C1933="","",①在庫CSV_発注日!$N1929)</f>
        <v/>
      </c>
      <c r="E1933" s="12" t="str">
        <f aca="false">IF($C1933="","",①在庫CSV_発注日!$H1929)</f>
        <v/>
      </c>
      <c r="F1933" s="12" t="str">
        <f aca="false">IF($C1933="","",①在庫CSV_発注日!$L1929)</f>
        <v/>
      </c>
      <c r="G1933" s="18"/>
      <c r="H1933" s="17" t="str">
        <f aca="false">IF($C1933="","",N(①在庫CSV_発注日!$Z1929))</f>
        <v/>
      </c>
      <c r="I1933" s="37" t="str">
        <f aca="false">IF($C1933="","",SUMIFS(⑤減算マスタCSV!$L$2:$L$8001,⑤減算マスタCSV!$F$2:$F$8001,$C1933,⑤減算マスタCSV!$K$2:$K$8001,1))</f>
        <v/>
      </c>
      <c r="J1933" s="17" t="str">
        <f aca="false">IF($C1933="","",IFERROR(INDEX(⑤減算マスタCSV!$H$2:$H$8001,MATCH($C1933,⑤減算マスタCSV!$F$2:$F$8001,0)),1))</f>
        <v/>
      </c>
      <c r="K1933" s="17" t="str">
        <f aca="false">IF($C1933="","",MAX(1,IFERROR(INDEX(⑥商品照会CSV!$M$2:$M$3001,MATCH($C1933,⑥商品照会CSV!$A$2:$A$3001,0)),1)))</f>
        <v/>
      </c>
      <c r="L1933" s="40" t="str">
        <f aca="false">IF($C1933="","",IFERROR(INDEX(⑥商品照会CSV!$Q$2:$Q$3001,MATCH($C1933,⑥商品照会CSV!$A$2:$A$3001,0)),0))</f>
        <v/>
      </c>
      <c r="M1933" s="40" t="str">
        <f aca="false">IF($C1933="","",N($L1933)*N($K1933))</f>
        <v/>
      </c>
      <c r="N1933" s="17" t="str">
        <f aca="false">IF($C1933="","",MAX(1,IFERROR(INDEX(⑥商品照会CSV!$AK$2:$AK$3001,MATCH($C1933,⑥商品照会CSV!$A$2:$A$3001,0)),1)))</f>
        <v/>
      </c>
      <c r="O1933" s="12" t="str">
        <f aca="false">IF($C1933="","",IFERROR(IF(INDEX(⑥商品照会CSV!$AN$2:$AN$3001,MATCH($C1933,⑥商品照会CSV!$A$2:$A$3001,0))=1,"バラ",IF(INDEX(⑥商品照会CSV!$AM$2:$AM$3001,MATCH($C1933,⑥商品照会CSV!$A$2:$A$3001,0))=1,"中間包装","ケース")),"ケース"))</f>
        <v/>
      </c>
      <c r="P1933" s="18"/>
      <c r="Q1933" s="14"/>
      <c r="R1933" s="17" t="str">
        <f aca="false">IF($C1933="","",N($Q1933)*N($K1933))</f>
        <v/>
      </c>
    </row>
    <row r="1934" customFormat="false" ht="15" hidden="false" customHeight="false" outlineLevel="0" collapsed="false">
      <c r="B1934" s="12" t="n">
        <v>1929</v>
      </c>
      <c r="C1934" s="36" t="str">
        <f aca="false">IF(①在庫CSV_発注日!$M1930="","",①在庫CSV_発注日!$M1930&amp;"")</f>
        <v/>
      </c>
      <c r="D1934" s="12" t="str">
        <f aca="false">IF($C1934="","",①在庫CSV_発注日!$N1930)</f>
        <v/>
      </c>
      <c r="E1934" s="12" t="str">
        <f aca="false">IF($C1934="","",①在庫CSV_発注日!$H1930)</f>
        <v/>
      </c>
      <c r="F1934" s="12" t="str">
        <f aca="false">IF($C1934="","",①在庫CSV_発注日!$L1930)</f>
        <v/>
      </c>
      <c r="G1934" s="18"/>
      <c r="H1934" s="17" t="str">
        <f aca="false">IF($C1934="","",N(①在庫CSV_発注日!$Z1930))</f>
        <v/>
      </c>
      <c r="I1934" s="37" t="str">
        <f aca="false">IF($C1934="","",SUMIFS(⑤減算マスタCSV!$L$2:$L$8001,⑤減算マスタCSV!$F$2:$F$8001,$C1934,⑤減算マスタCSV!$K$2:$K$8001,1))</f>
        <v/>
      </c>
      <c r="J1934" s="17" t="str">
        <f aca="false">IF($C1934="","",IFERROR(INDEX(⑤減算マスタCSV!$H$2:$H$8001,MATCH($C1934,⑤減算マスタCSV!$F$2:$F$8001,0)),1))</f>
        <v/>
      </c>
      <c r="K1934" s="17" t="str">
        <f aca="false">IF($C1934="","",MAX(1,IFERROR(INDEX(⑥商品照会CSV!$M$2:$M$3001,MATCH($C1934,⑥商品照会CSV!$A$2:$A$3001,0)),1)))</f>
        <v/>
      </c>
      <c r="L1934" s="40" t="str">
        <f aca="false">IF($C1934="","",IFERROR(INDEX(⑥商品照会CSV!$Q$2:$Q$3001,MATCH($C1934,⑥商品照会CSV!$A$2:$A$3001,0)),0))</f>
        <v/>
      </c>
      <c r="M1934" s="40" t="str">
        <f aca="false">IF($C1934="","",N($L1934)*N($K1934))</f>
        <v/>
      </c>
      <c r="N1934" s="17" t="str">
        <f aca="false">IF($C1934="","",MAX(1,IFERROR(INDEX(⑥商品照会CSV!$AK$2:$AK$3001,MATCH($C1934,⑥商品照会CSV!$A$2:$A$3001,0)),1)))</f>
        <v/>
      </c>
      <c r="O1934" s="12" t="str">
        <f aca="false">IF($C1934="","",IFERROR(IF(INDEX(⑥商品照会CSV!$AN$2:$AN$3001,MATCH($C1934,⑥商品照会CSV!$A$2:$A$3001,0))=1,"バラ",IF(INDEX(⑥商品照会CSV!$AM$2:$AM$3001,MATCH($C1934,⑥商品照会CSV!$A$2:$A$3001,0))=1,"中間包装","ケース")),"ケース"))</f>
        <v/>
      </c>
      <c r="P1934" s="18"/>
      <c r="Q1934" s="14"/>
      <c r="R1934" s="17" t="str">
        <f aca="false">IF($C1934="","",N($Q1934)*N($K1934))</f>
        <v/>
      </c>
    </row>
    <row r="1935" customFormat="false" ht="15" hidden="false" customHeight="false" outlineLevel="0" collapsed="false">
      <c r="B1935" s="12" t="n">
        <v>1930</v>
      </c>
      <c r="C1935" s="36" t="str">
        <f aca="false">IF(①在庫CSV_発注日!$M1931="","",①在庫CSV_発注日!$M1931&amp;"")</f>
        <v/>
      </c>
      <c r="D1935" s="12" t="str">
        <f aca="false">IF($C1935="","",①在庫CSV_発注日!$N1931)</f>
        <v/>
      </c>
      <c r="E1935" s="12" t="str">
        <f aca="false">IF($C1935="","",①在庫CSV_発注日!$H1931)</f>
        <v/>
      </c>
      <c r="F1935" s="12" t="str">
        <f aca="false">IF($C1935="","",①在庫CSV_発注日!$L1931)</f>
        <v/>
      </c>
      <c r="G1935" s="18"/>
      <c r="H1935" s="17" t="str">
        <f aca="false">IF($C1935="","",N(①在庫CSV_発注日!$Z1931))</f>
        <v/>
      </c>
      <c r="I1935" s="37" t="str">
        <f aca="false">IF($C1935="","",SUMIFS(⑤減算マスタCSV!$L$2:$L$8001,⑤減算マスタCSV!$F$2:$F$8001,$C1935,⑤減算マスタCSV!$K$2:$K$8001,1))</f>
        <v/>
      </c>
      <c r="J1935" s="17" t="str">
        <f aca="false">IF($C1935="","",IFERROR(INDEX(⑤減算マスタCSV!$H$2:$H$8001,MATCH($C1935,⑤減算マスタCSV!$F$2:$F$8001,0)),1))</f>
        <v/>
      </c>
      <c r="K1935" s="17" t="str">
        <f aca="false">IF($C1935="","",MAX(1,IFERROR(INDEX(⑥商品照会CSV!$M$2:$M$3001,MATCH($C1935,⑥商品照会CSV!$A$2:$A$3001,0)),1)))</f>
        <v/>
      </c>
      <c r="L1935" s="40" t="str">
        <f aca="false">IF($C1935="","",IFERROR(INDEX(⑥商品照会CSV!$Q$2:$Q$3001,MATCH($C1935,⑥商品照会CSV!$A$2:$A$3001,0)),0))</f>
        <v/>
      </c>
      <c r="M1935" s="40" t="str">
        <f aca="false">IF($C1935="","",N($L1935)*N($K1935))</f>
        <v/>
      </c>
      <c r="N1935" s="17" t="str">
        <f aca="false">IF($C1935="","",MAX(1,IFERROR(INDEX(⑥商品照会CSV!$AK$2:$AK$3001,MATCH($C1935,⑥商品照会CSV!$A$2:$A$3001,0)),1)))</f>
        <v/>
      </c>
      <c r="O1935" s="12" t="str">
        <f aca="false">IF($C1935="","",IFERROR(IF(INDEX(⑥商品照会CSV!$AN$2:$AN$3001,MATCH($C1935,⑥商品照会CSV!$A$2:$A$3001,0))=1,"バラ",IF(INDEX(⑥商品照会CSV!$AM$2:$AM$3001,MATCH($C1935,⑥商品照会CSV!$A$2:$A$3001,0))=1,"中間包装","ケース")),"ケース"))</f>
        <v/>
      </c>
      <c r="P1935" s="18"/>
      <c r="Q1935" s="14"/>
      <c r="R1935" s="17" t="str">
        <f aca="false">IF($C1935="","",N($Q1935)*N($K1935))</f>
        <v/>
      </c>
    </row>
    <row r="1936" customFormat="false" ht="15" hidden="false" customHeight="false" outlineLevel="0" collapsed="false">
      <c r="B1936" s="12" t="n">
        <v>1931</v>
      </c>
      <c r="C1936" s="36" t="str">
        <f aca="false">IF(①在庫CSV_発注日!$M1932="","",①在庫CSV_発注日!$M1932&amp;"")</f>
        <v/>
      </c>
      <c r="D1936" s="12" t="str">
        <f aca="false">IF($C1936="","",①在庫CSV_発注日!$N1932)</f>
        <v/>
      </c>
      <c r="E1936" s="12" t="str">
        <f aca="false">IF($C1936="","",①在庫CSV_発注日!$H1932)</f>
        <v/>
      </c>
      <c r="F1936" s="12" t="str">
        <f aca="false">IF($C1936="","",①在庫CSV_発注日!$L1932)</f>
        <v/>
      </c>
      <c r="G1936" s="18"/>
      <c r="H1936" s="17" t="str">
        <f aca="false">IF($C1936="","",N(①在庫CSV_発注日!$Z1932))</f>
        <v/>
      </c>
      <c r="I1936" s="37" t="str">
        <f aca="false">IF($C1936="","",SUMIFS(⑤減算マスタCSV!$L$2:$L$8001,⑤減算マスタCSV!$F$2:$F$8001,$C1936,⑤減算マスタCSV!$K$2:$K$8001,1))</f>
        <v/>
      </c>
      <c r="J1936" s="17" t="str">
        <f aca="false">IF($C1936="","",IFERROR(INDEX(⑤減算マスタCSV!$H$2:$H$8001,MATCH($C1936,⑤減算マスタCSV!$F$2:$F$8001,0)),1))</f>
        <v/>
      </c>
      <c r="K1936" s="17" t="str">
        <f aca="false">IF($C1936="","",MAX(1,IFERROR(INDEX(⑥商品照会CSV!$M$2:$M$3001,MATCH($C1936,⑥商品照会CSV!$A$2:$A$3001,0)),1)))</f>
        <v/>
      </c>
      <c r="L1936" s="40" t="str">
        <f aca="false">IF($C1936="","",IFERROR(INDEX(⑥商品照会CSV!$Q$2:$Q$3001,MATCH($C1936,⑥商品照会CSV!$A$2:$A$3001,0)),0))</f>
        <v/>
      </c>
      <c r="M1936" s="40" t="str">
        <f aca="false">IF($C1936="","",N($L1936)*N($K1936))</f>
        <v/>
      </c>
      <c r="N1936" s="17" t="str">
        <f aca="false">IF($C1936="","",MAX(1,IFERROR(INDEX(⑥商品照会CSV!$AK$2:$AK$3001,MATCH($C1936,⑥商品照会CSV!$A$2:$A$3001,0)),1)))</f>
        <v/>
      </c>
      <c r="O1936" s="12" t="str">
        <f aca="false">IF($C1936="","",IFERROR(IF(INDEX(⑥商品照会CSV!$AN$2:$AN$3001,MATCH($C1936,⑥商品照会CSV!$A$2:$A$3001,0))=1,"バラ",IF(INDEX(⑥商品照会CSV!$AM$2:$AM$3001,MATCH($C1936,⑥商品照会CSV!$A$2:$A$3001,0))=1,"中間包装","ケース")),"ケース"))</f>
        <v/>
      </c>
      <c r="P1936" s="18"/>
      <c r="Q1936" s="14"/>
      <c r="R1936" s="17" t="str">
        <f aca="false">IF($C1936="","",N($Q1936)*N($K1936))</f>
        <v/>
      </c>
    </row>
    <row r="1937" customFormat="false" ht="15" hidden="false" customHeight="false" outlineLevel="0" collapsed="false">
      <c r="B1937" s="12" t="n">
        <v>1932</v>
      </c>
      <c r="C1937" s="36" t="str">
        <f aca="false">IF(①在庫CSV_発注日!$M1933="","",①在庫CSV_発注日!$M1933&amp;"")</f>
        <v/>
      </c>
      <c r="D1937" s="12" t="str">
        <f aca="false">IF($C1937="","",①在庫CSV_発注日!$N1933)</f>
        <v/>
      </c>
      <c r="E1937" s="12" t="str">
        <f aca="false">IF($C1937="","",①在庫CSV_発注日!$H1933)</f>
        <v/>
      </c>
      <c r="F1937" s="12" t="str">
        <f aca="false">IF($C1937="","",①在庫CSV_発注日!$L1933)</f>
        <v/>
      </c>
      <c r="G1937" s="18"/>
      <c r="H1937" s="17" t="str">
        <f aca="false">IF($C1937="","",N(①在庫CSV_発注日!$Z1933))</f>
        <v/>
      </c>
      <c r="I1937" s="37" t="str">
        <f aca="false">IF($C1937="","",SUMIFS(⑤減算マスタCSV!$L$2:$L$8001,⑤減算マスタCSV!$F$2:$F$8001,$C1937,⑤減算マスタCSV!$K$2:$K$8001,1))</f>
        <v/>
      </c>
      <c r="J1937" s="17" t="str">
        <f aca="false">IF($C1937="","",IFERROR(INDEX(⑤減算マスタCSV!$H$2:$H$8001,MATCH($C1937,⑤減算マスタCSV!$F$2:$F$8001,0)),1))</f>
        <v/>
      </c>
      <c r="K1937" s="17" t="str">
        <f aca="false">IF($C1937="","",MAX(1,IFERROR(INDEX(⑥商品照会CSV!$M$2:$M$3001,MATCH($C1937,⑥商品照会CSV!$A$2:$A$3001,0)),1)))</f>
        <v/>
      </c>
      <c r="L1937" s="40" t="str">
        <f aca="false">IF($C1937="","",IFERROR(INDEX(⑥商品照会CSV!$Q$2:$Q$3001,MATCH($C1937,⑥商品照会CSV!$A$2:$A$3001,0)),0))</f>
        <v/>
      </c>
      <c r="M1937" s="40" t="str">
        <f aca="false">IF($C1937="","",N($L1937)*N($K1937))</f>
        <v/>
      </c>
      <c r="N1937" s="17" t="str">
        <f aca="false">IF($C1937="","",MAX(1,IFERROR(INDEX(⑥商品照会CSV!$AK$2:$AK$3001,MATCH($C1937,⑥商品照会CSV!$A$2:$A$3001,0)),1)))</f>
        <v/>
      </c>
      <c r="O1937" s="12" t="str">
        <f aca="false">IF($C1937="","",IFERROR(IF(INDEX(⑥商品照会CSV!$AN$2:$AN$3001,MATCH($C1937,⑥商品照会CSV!$A$2:$A$3001,0))=1,"バラ",IF(INDEX(⑥商品照会CSV!$AM$2:$AM$3001,MATCH($C1937,⑥商品照会CSV!$A$2:$A$3001,0))=1,"中間包装","ケース")),"ケース"))</f>
        <v/>
      </c>
      <c r="P1937" s="18"/>
      <c r="Q1937" s="14"/>
      <c r="R1937" s="17" t="str">
        <f aca="false">IF($C1937="","",N($Q1937)*N($K1937))</f>
        <v/>
      </c>
    </row>
    <row r="1938" customFormat="false" ht="15" hidden="false" customHeight="false" outlineLevel="0" collapsed="false">
      <c r="B1938" s="12" t="n">
        <v>1933</v>
      </c>
      <c r="C1938" s="36" t="str">
        <f aca="false">IF(①在庫CSV_発注日!$M1934="","",①在庫CSV_発注日!$M1934&amp;"")</f>
        <v/>
      </c>
      <c r="D1938" s="12" t="str">
        <f aca="false">IF($C1938="","",①在庫CSV_発注日!$N1934)</f>
        <v/>
      </c>
      <c r="E1938" s="12" t="str">
        <f aca="false">IF($C1938="","",①在庫CSV_発注日!$H1934)</f>
        <v/>
      </c>
      <c r="F1938" s="12" t="str">
        <f aca="false">IF($C1938="","",①在庫CSV_発注日!$L1934)</f>
        <v/>
      </c>
      <c r="G1938" s="18"/>
      <c r="H1938" s="17" t="str">
        <f aca="false">IF($C1938="","",N(①在庫CSV_発注日!$Z1934))</f>
        <v/>
      </c>
      <c r="I1938" s="37" t="str">
        <f aca="false">IF($C1938="","",SUMIFS(⑤減算マスタCSV!$L$2:$L$8001,⑤減算マスタCSV!$F$2:$F$8001,$C1938,⑤減算マスタCSV!$K$2:$K$8001,1))</f>
        <v/>
      </c>
      <c r="J1938" s="17" t="str">
        <f aca="false">IF($C1938="","",IFERROR(INDEX(⑤減算マスタCSV!$H$2:$H$8001,MATCH($C1938,⑤減算マスタCSV!$F$2:$F$8001,0)),1))</f>
        <v/>
      </c>
      <c r="K1938" s="17" t="str">
        <f aca="false">IF($C1938="","",MAX(1,IFERROR(INDEX(⑥商品照会CSV!$M$2:$M$3001,MATCH($C1938,⑥商品照会CSV!$A$2:$A$3001,0)),1)))</f>
        <v/>
      </c>
      <c r="L1938" s="40" t="str">
        <f aca="false">IF($C1938="","",IFERROR(INDEX(⑥商品照会CSV!$Q$2:$Q$3001,MATCH($C1938,⑥商品照会CSV!$A$2:$A$3001,0)),0))</f>
        <v/>
      </c>
      <c r="M1938" s="40" t="str">
        <f aca="false">IF($C1938="","",N($L1938)*N($K1938))</f>
        <v/>
      </c>
      <c r="N1938" s="17" t="str">
        <f aca="false">IF($C1938="","",MAX(1,IFERROR(INDEX(⑥商品照会CSV!$AK$2:$AK$3001,MATCH($C1938,⑥商品照会CSV!$A$2:$A$3001,0)),1)))</f>
        <v/>
      </c>
      <c r="O1938" s="12" t="str">
        <f aca="false">IF($C1938="","",IFERROR(IF(INDEX(⑥商品照会CSV!$AN$2:$AN$3001,MATCH($C1938,⑥商品照会CSV!$A$2:$A$3001,0))=1,"バラ",IF(INDEX(⑥商品照会CSV!$AM$2:$AM$3001,MATCH($C1938,⑥商品照会CSV!$A$2:$A$3001,0))=1,"中間包装","ケース")),"ケース"))</f>
        <v/>
      </c>
      <c r="P1938" s="18"/>
      <c r="Q1938" s="14"/>
      <c r="R1938" s="17" t="str">
        <f aca="false">IF($C1938="","",N($Q1938)*N($K1938))</f>
        <v/>
      </c>
    </row>
    <row r="1939" customFormat="false" ht="15" hidden="false" customHeight="false" outlineLevel="0" collapsed="false">
      <c r="B1939" s="12" t="n">
        <v>1934</v>
      </c>
      <c r="C1939" s="36" t="str">
        <f aca="false">IF(①在庫CSV_発注日!$M1935="","",①在庫CSV_発注日!$M1935&amp;"")</f>
        <v/>
      </c>
      <c r="D1939" s="12" t="str">
        <f aca="false">IF($C1939="","",①在庫CSV_発注日!$N1935)</f>
        <v/>
      </c>
      <c r="E1939" s="12" t="str">
        <f aca="false">IF($C1939="","",①在庫CSV_発注日!$H1935)</f>
        <v/>
      </c>
      <c r="F1939" s="12" t="str">
        <f aca="false">IF($C1939="","",①在庫CSV_発注日!$L1935)</f>
        <v/>
      </c>
      <c r="G1939" s="18"/>
      <c r="H1939" s="17" t="str">
        <f aca="false">IF($C1939="","",N(①在庫CSV_発注日!$Z1935))</f>
        <v/>
      </c>
      <c r="I1939" s="37" t="str">
        <f aca="false">IF($C1939="","",SUMIFS(⑤減算マスタCSV!$L$2:$L$8001,⑤減算マスタCSV!$F$2:$F$8001,$C1939,⑤減算マスタCSV!$K$2:$K$8001,1))</f>
        <v/>
      </c>
      <c r="J1939" s="17" t="str">
        <f aca="false">IF($C1939="","",IFERROR(INDEX(⑤減算マスタCSV!$H$2:$H$8001,MATCH($C1939,⑤減算マスタCSV!$F$2:$F$8001,0)),1))</f>
        <v/>
      </c>
      <c r="K1939" s="17" t="str">
        <f aca="false">IF($C1939="","",MAX(1,IFERROR(INDEX(⑥商品照会CSV!$M$2:$M$3001,MATCH($C1939,⑥商品照会CSV!$A$2:$A$3001,0)),1)))</f>
        <v/>
      </c>
      <c r="L1939" s="40" t="str">
        <f aca="false">IF($C1939="","",IFERROR(INDEX(⑥商品照会CSV!$Q$2:$Q$3001,MATCH($C1939,⑥商品照会CSV!$A$2:$A$3001,0)),0))</f>
        <v/>
      </c>
      <c r="M1939" s="40" t="str">
        <f aca="false">IF($C1939="","",N($L1939)*N($K1939))</f>
        <v/>
      </c>
      <c r="N1939" s="17" t="str">
        <f aca="false">IF($C1939="","",MAX(1,IFERROR(INDEX(⑥商品照会CSV!$AK$2:$AK$3001,MATCH($C1939,⑥商品照会CSV!$A$2:$A$3001,0)),1)))</f>
        <v/>
      </c>
      <c r="O1939" s="12" t="str">
        <f aca="false">IF($C1939="","",IFERROR(IF(INDEX(⑥商品照会CSV!$AN$2:$AN$3001,MATCH($C1939,⑥商品照会CSV!$A$2:$A$3001,0))=1,"バラ",IF(INDEX(⑥商品照会CSV!$AM$2:$AM$3001,MATCH($C1939,⑥商品照会CSV!$A$2:$A$3001,0))=1,"中間包装","ケース")),"ケース"))</f>
        <v/>
      </c>
      <c r="P1939" s="18"/>
      <c r="Q1939" s="14"/>
      <c r="R1939" s="17" t="str">
        <f aca="false">IF($C1939="","",N($Q1939)*N($K1939))</f>
        <v/>
      </c>
    </row>
    <row r="1940" customFormat="false" ht="15" hidden="false" customHeight="false" outlineLevel="0" collapsed="false">
      <c r="B1940" s="12" t="n">
        <v>1935</v>
      </c>
      <c r="C1940" s="36" t="str">
        <f aca="false">IF(①在庫CSV_発注日!$M1936="","",①在庫CSV_発注日!$M1936&amp;"")</f>
        <v/>
      </c>
      <c r="D1940" s="12" t="str">
        <f aca="false">IF($C1940="","",①在庫CSV_発注日!$N1936)</f>
        <v/>
      </c>
      <c r="E1940" s="12" t="str">
        <f aca="false">IF($C1940="","",①在庫CSV_発注日!$H1936)</f>
        <v/>
      </c>
      <c r="F1940" s="12" t="str">
        <f aca="false">IF($C1940="","",①在庫CSV_発注日!$L1936)</f>
        <v/>
      </c>
      <c r="G1940" s="18"/>
      <c r="H1940" s="17" t="str">
        <f aca="false">IF($C1940="","",N(①在庫CSV_発注日!$Z1936))</f>
        <v/>
      </c>
      <c r="I1940" s="37" t="str">
        <f aca="false">IF($C1940="","",SUMIFS(⑤減算マスタCSV!$L$2:$L$8001,⑤減算マスタCSV!$F$2:$F$8001,$C1940,⑤減算マスタCSV!$K$2:$K$8001,1))</f>
        <v/>
      </c>
      <c r="J1940" s="17" t="str">
        <f aca="false">IF($C1940="","",IFERROR(INDEX(⑤減算マスタCSV!$H$2:$H$8001,MATCH($C1940,⑤減算マスタCSV!$F$2:$F$8001,0)),1))</f>
        <v/>
      </c>
      <c r="K1940" s="17" t="str">
        <f aca="false">IF($C1940="","",MAX(1,IFERROR(INDEX(⑥商品照会CSV!$M$2:$M$3001,MATCH($C1940,⑥商品照会CSV!$A$2:$A$3001,0)),1)))</f>
        <v/>
      </c>
      <c r="L1940" s="40" t="str">
        <f aca="false">IF($C1940="","",IFERROR(INDEX(⑥商品照会CSV!$Q$2:$Q$3001,MATCH($C1940,⑥商品照会CSV!$A$2:$A$3001,0)),0))</f>
        <v/>
      </c>
      <c r="M1940" s="40" t="str">
        <f aca="false">IF($C1940="","",N($L1940)*N($K1940))</f>
        <v/>
      </c>
      <c r="N1940" s="17" t="str">
        <f aca="false">IF($C1940="","",MAX(1,IFERROR(INDEX(⑥商品照会CSV!$AK$2:$AK$3001,MATCH($C1940,⑥商品照会CSV!$A$2:$A$3001,0)),1)))</f>
        <v/>
      </c>
      <c r="O1940" s="12" t="str">
        <f aca="false">IF($C1940="","",IFERROR(IF(INDEX(⑥商品照会CSV!$AN$2:$AN$3001,MATCH($C1940,⑥商品照会CSV!$A$2:$A$3001,0))=1,"バラ",IF(INDEX(⑥商品照会CSV!$AM$2:$AM$3001,MATCH($C1940,⑥商品照会CSV!$A$2:$A$3001,0))=1,"中間包装","ケース")),"ケース"))</f>
        <v/>
      </c>
      <c r="P1940" s="18"/>
      <c r="Q1940" s="14"/>
      <c r="R1940" s="17" t="str">
        <f aca="false">IF($C1940="","",N($Q1940)*N($K1940))</f>
        <v/>
      </c>
    </row>
    <row r="1941" customFormat="false" ht="15" hidden="false" customHeight="false" outlineLevel="0" collapsed="false">
      <c r="B1941" s="12" t="n">
        <v>1936</v>
      </c>
      <c r="C1941" s="36" t="str">
        <f aca="false">IF(①在庫CSV_発注日!$M1937="","",①在庫CSV_発注日!$M1937&amp;"")</f>
        <v/>
      </c>
      <c r="D1941" s="12" t="str">
        <f aca="false">IF($C1941="","",①在庫CSV_発注日!$N1937)</f>
        <v/>
      </c>
      <c r="E1941" s="12" t="str">
        <f aca="false">IF($C1941="","",①在庫CSV_発注日!$H1937)</f>
        <v/>
      </c>
      <c r="F1941" s="12" t="str">
        <f aca="false">IF($C1941="","",①在庫CSV_発注日!$L1937)</f>
        <v/>
      </c>
      <c r="G1941" s="18"/>
      <c r="H1941" s="17" t="str">
        <f aca="false">IF($C1941="","",N(①在庫CSV_発注日!$Z1937))</f>
        <v/>
      </c>
      <c r="I1941" s="37" t="str">
        <f aca="false">IF($C1941="","",SUMIFS(⑤減算マスタCSV!$L$2:$L$8001,⑤減算マスタCSV!$F$2:$F$8001,$C1941,⑤減算マスタCSV!$K$2:$K$8001,1))</f>
        <v/>
      </c>
      <c r="J1941" s="17" t="str">
        <f aca="false">IF($C1941="","",IFERROR(INDEX(⑤減算マスタCSV!$H$2:$H$8001,MATCH($C1941,⑤減算マスタCSV!$F$2:$F$8001,0)),1))</f>
        <v/>
      </c>
      <c r="K1941" s="17" t="str">
        <f aca="false">IF($C1941="","",MAX(1,IFERROR(INDEX(⑥商品照会CSV!$M$2:$M$3001,MATCH($C1941,⑥商品照会CSV!$A$2:$A$3001,0)),1)))</f>
        <v/>
      </c>
      <c r="L1941" s="40" t="str">
        <f aca="false">IF($C1941="","",IFERROR(INDEX(⑥商品照会CSV!$Q$2:$Q$3001,MATCH($C1941,⑥商品照会CSV!$A$2:$A$3001,0)),0))</f>
        <v/>
      </c>
      <c r="M1941" s="40" t="str">
        <f aca="false">IF($C1941="","",N($L1941)*N($K1941))</f>
        <v/>
      </c>
      <c r="N1941" s="17" t="str">
        <f aca="false">IF($C1941="","",MAX(1,IFERROR(INDEX(⑥商品照会CSV!$AK$2:$AK$3001,MATCH($C1941,⑥商品照会CSV!$A$2:$A$3001,0)),1)))</f>
        <v/>
      </c>
      <c r="O1941" s="12" t="str">
        <f aca="false">IF($C1941="","",IFERROR(IF(INDEX(⑥商品照会CSV!$AN$2:$AN$3001,MATCH($C1941,⑥商品照会CSV!$A$2:$A$3001,0))=1,"バラ",IF(INDEX(⑥商品照会CSV!$AM$2:$AM$3001,MATCH($C1941,⑥商品照会CSV!$A$2:$A$3001,0))=1,"中間包装","ケース")),"ケース"))</f>
        <v/>
      </c>
      <c r="P1941" s="18"/>
      <c r="Q1941" s="14"/>
      <c r="R1941" s="17" t="str">
        <f aca="false">IF($C1941="","",N($Q1941)*N($K1941))</f>
        <v/>
      </c>
    </row>
    <row r="1942" customFormat="false" ht="15" hidden="false" customHeight="false" outlineLevel="0" collapsed="false">
      <c r="B1942" s="12" t="n">
        <v>1937</v>
      </c>
      <c r="C1942" s="36" t="str">
        <f aca="false">IF(①在庫CSV_発注日!$M1938="","",①在庫CSV_発注日!$M1938&amp;"")</f>
        <v/>
      </c>
      <c r="D1942" s="12" t="str">
        <f aca="false">IF($C1942="","",①在庫CSV_発注日!$N1938)</f>
        <v/>
      </c>
      <c r="E1942" s="12" t="str">
        <f aca="false">IF($C1942="","",①在庫CSV_発注日!$H1938)</f>
        <v/>
      </c>
      <c r="F1942" s="12" t="str">
        <f aca="false">IF($C1942="","",①在庫CSV_発注日!$L1938)</f>
        <v/>
      </c>
      <c r="G1942" s="18"/>
      <c r="H1942" s="17" t="str">
        <f aca="false">IF($C1942="","",N(①在庫CSV_発注日!$Z1938))</f>
        <v/>
      </c>
      <c r="I1942" s="37" t="str">
        <f aca="false">IF($C1942="","",SUMIFS(⑤減算マスタCSV!$L$2:$L$8001,⑤減算マスタCSV!$F$2:$F$8001,$C1942,⑤減算マスタCSV!$K$2:$K$8001,1))</f>
        <v/>
      </c>
      <c r="J1942" s="17" t="str">
        <f aca="false">IF($C1942="","",IFERROR(INDEX(⑤減算マスタCSV!$H$2:$H$8001,MATCH($C1942,⑤減算マスタCSV!$F$2:$F$8001,0)),1))</f>
        <v/>
      </c>
      <c r="K1942" s="17" t="str">
        <f aca="false">IF($C1942="","",MAX(1,IFERROR(INDEX(⑥商品照会CSV!$M$2:$M$3001,MATCH($C1942,⑥商品照会CSV!$A$2:$A$3001,0)),1)))</f>
        <v/>
      </c>
      <c r="L1942" s="40" t="str">
        <f aca="false">IF($C1942="","",IFERROR(INDEX(⑥商品照会CSV!$Q$2:$Q$3001,MATCH($C1942,⑥商品照会CSV!$A$2:$A$3001,0)),0))</f>
        <v/>
      </c>
      <c r="M1942" s="40" t="str">
        <f aca="false">IF($C1942="","",N($L1942)*N($K1942))</f>
        <v/>
      </c>
      <c r="N1942" s="17" t="str">
        <f aca="false">IF($C1942="","",MAX(1,IFERROR(INDEX(⑥商品照会CSV!$AK$2:$AK$3001,MATCH($C1942,⑥商品照会CSV!$A$2:$A$3001,0)),1)))</f>
        <v/>
      </c>
      <c r="O1942" s="12" t="str">
        <f aca="false">IF($C1942="","",IFERROR(IF(INDEX(⑥商品照会CSV!$AN$2:$AN$3001,MATCH($C1942,⑥商品照会CSV!$A$2:$A$3001,0))=1,"バラ",IF(INDEX(⑥商品照会CSV!$AM$2:$AM$3001,MATCH($C1942,⑥商品照会CSV!$A$2:$A$3001,0))=1,"中間包装","ケース")),"ケース"))</f>
        <v/>
      </c>
      <c r="P1942" s="18"/>
      <c r="Q1942" s="14"/>
      <c r="R1942" s="17" t="str">
        <f aca="false">IF($C1942="","",N($Q1942)*N($K1942))</f>
        <v/>
      </c>
    </row>
    <row r="1943" customFormat="false" ht="15" hidden="false" customHeight="false" outlineLevel="0" collapsed="false">
      <c r="B1943" s="12" t="n">
        <v>1938</v>
      </c>
      <c r="C1943" s="36" t="str">
        <f aca="false">IF(①在庫CSV_発注日!$M1939="","",①在庫CSV_発注日!$M1939&amp;"")</f>
        <v/>
      </c>
      <c r="D1943" s="12" t="str">
        <f aca="false">IF($C1943="","",①在庫CSV_発注日!$N1939)</f>
        <v/>
      </c>
      <c r="E1943" s="12" t="str">
        <f aca="false">IF($C1943="","",①在庫CSV_発注日!$H1939)</f>
        <v/>
      </c>
      <c r="F1943" s="12" t="str">
        <f aca="false">IF($C1943="","",①在庫CSV_発注日!$L1939)</f>
        <v/>
      </c>
      <c r="G1943" s="18"/>
      <c r="H1943" s="17" t="str">
        <f aca="false">IF($C1943="","",N(①在庫CSV_発注日!$Z1939))</f>
        <v/>
      </c>
      <c r="I1943" s="37" t="str">
        <f aca="false">IF($C1943="","",SUMIFS(⑤減算マスタCSV!$L$2:$L$8001,⑤減算マスタCSV!$F$2:$F$8001,$C1943,⑤減算マスタCSV!$K$2:$K$8001,1))</f>
        <v/>
      </c>
      <c r="J1943" s="17" t="str">
        <f aca="false">IF($C1943="","",IFERROR(INDEX(⑤減算マスタCSV!$H$2:$H$8001,MATCH($C1943,⑤減算マスタCSV!$F$2:$F$8001,0)),1))</f>
        <v/>
      </c>
      <c r="K1943" s="17" t="str">
        <f aca="false">IF($C1943="","",MAX(1,IFERROR(INDEX(⑥商品照会CSV!$M$2:$M$3001,MATCH($C1943,⑥商品照会CSV!$A$2:$A$3001,0)),1)))</f>
        <v/>
      </c>
      <c r="L1943" s="40" t="str">
        <f aca="false">IF($C1943="","",IFERROR(INDEX(⑥商品照会CSV!$Q$2:$Q$3001,MATCH($C1943,⑥商品照会CSV!$A$2:$A$3001,0)),0))</f>
        <v/>
      </c>
      <c r="M1943" s="40" t="str">
        <f aca="false">IF($C1943="","",N($L1943)*N($K1943))</f>
        <v/>
      </c>
      <c r="N1943" s="17" t="str">
        <f aca="false">IF($C1943="","",MAX(1,IFERROR(INDEX(⑥商品照会CSV!$AK$2:$AK$3001,MATCH($C1943,⑥商品照会CSV!$A$2:$A$3001,0)),1)))</f>
        <v/>
      </c>
      <c r="O1943" s="12" t="str">
        <f aca="false">IF($C1943="","",IFERROR(IF(INDEX(⑥商品照会CSV!$AN$2:$AN$3001,MATCH($C1943,⑥商品照会CSV!$A$2:$A$3001,0))=1,"バラ",IF(INDEX(⑥商品照会CSV!$AM$2:$AM$3001,MATCH($C1943,⑥商品照会CSV!$A$2:$A$3001,0))=1,"中間包装","ケース")),"ケース"))</f>
        <v/>
      </c>
      <c r="P1943" s="18"/>
      <c r="Q1943" s="14"/>
      <c r="R1943" s="17" t="str">
        <f aca="false">IF($C1943="","",N($Q1943)*N($K1943))</f>
        <v/>
      </c>
    </row>
    <row r="1944" customFormat="false" ht="15" hidden="false" customHeight="false" outlineLevel="0" collapsed="false">
      <c r="B1944" s="12" t="n">
        <v>1939</v>
      </c>
      <c r="C1944" s="36" t="str">
        <f aca="false">IF(①在庫CSV_発注日!$M1940="","",①在庫CSV_発注日!$M1940&amp;"")</f>
        <v/>
      </c>
      <c r="D1944" s="12" t="str">
        <f aca="false">IF($C1944="","",①在庫CSV_発注日!$N1940)</f>
        <v/>
      </c>
      <c r="E1944" s="12" t="str">
        <f aca="false">IF($C1944="","",①在庫CSV_発注日!$H1940)</f>
        <v/>
      </c>
      <c r="F1944" s="12" t="str">
        <f aca="false">IF($C1944="","",①在庫CSV_発注日!$L1940)</f>
        <v/>
      </c>
      <c r="G1944" s="18"/>
      <c r="H1944" s="17" t="str">
        <f aca="false">IF($C1944="","",N(①在庫CSV_発注日!$Z1940))</f>
        <v/>
      </c>
      <c r="I1944" s="37" t="str">
        <f aca="false">IF($C1944="","",SUMIFS(⑤減算マスタCSV!$L$2:$L$8001,⑤減算マスタCSV!$F$2:$F$8001,$C1944,⑤減算マスタCSV!$K$2:$K$8001,1))</f>
        <v/>
      </c>
      <c r="J1944" s="17" t="str">
        <f aca="false">IF($C1944="","",IFERROR(INDEX(⑤減算マスタCSV!$H$2:$H$8001,MATCH($C1944,⑤減算マスタCSV!$F$2:$F$8001,0)),1))</f>
        <v/>
      </c>
      <c r="K1944" s="17" t="str">
        <f aca="false">IF($C1944="","",MAX(1,IFERROR(INDEX(⑥商品照会CSV!$M$2:$M$3001,MATCH($C1944,⑥商品照会CSV!$A$2:$A$3001,0)),1)))</f>
        <v/>
      </c>
      <c r="L1944" s="40" t="str">
        <f aca="false">IF($C1944="","",IFERROR(INDEX(⑥商品照会CSV!$Q$2:$Q$3001,MATCH($C1944,⑥商品照会CSV!$A$2:$A$3001,0)),0))</f>
        <v/>
      </c>
      <c r="M1944" s="40" t="str">
        <f aca="false">IF($C1944="","",N($L1944)*N($K1944))</f>
        <v/>
      </c>
      <c r="N1944" s="17" t="str">
        <f aca="false">IF($C1944="","",MAX(1,IFERROR(INDEX(⑥商品照会CSV!$AK$2:$AK$3001,MATCH($C1944,⑥商品照会CSV!$A$2:$A$3001,0)),1)))</f>
        <v/>
      </c>
      <c r="O1944" s="12" t="str">
        <f aca="false">IF($C1944="","",IFERROR(IF(INDEX(⑥商品照会CSV!$AN$2:$AN$3001,MATCH($C1944,⑥商品照会CSV!$A$2:$A$3001,0))=1,"バラ",IF(INDEX(⑥商品照会CSV!$AM$2:$AM$3001,MATCH($C1944,⑥商品照会CSV!$A$2:$A$3001,0))=1,"中間包装","ケース")),"ケース"))</f>
        <v/>
      </c>
      <c r="P1944" s="18"/>
      <c r="Q1944" s="14"/>
      <c r="R1944" s="17" t="str">
        <f aca="false">IF($C1944="","",N($Q1944)*N($K1944))</f>
        <v/>
      </c>
    </row>
    <row r="1945" customFormat="false" ht="15" hidden="false" customHeight="false" outlineLevel="0" collapsed="false">
      <c r="B1945" s="12" t="n">
        <v>1940</v>
      </c>
      <c r="C1945" s="36" t="str">
        <f aca="false">IF(①在庫CSV_発注日!$M1941="","",①在庫CSV_発注日!$M1941&amp;"")</f>
        <v/>
      </c>
      <c r="D1945" s="12" t="str">
        <f aca="false">IF($C1945="","",①在庫CSV_発注日!$N1941)</f>
        <v/>
      </c>
      <c r="E1945" s="12" t="str">
        <f aca="false">IF($C1945="","",①在庫CSV_発注日!$H1941)</f>
        <v/>
      </c>
      <c r="F1945" s="12" t="str">
        <f aca="false">IF($C1945="","",①在庫CSV_発注日!$L1941)</f>
        <v/>
      </c>
      <c r="G1945" s="18"/>
      <c r="H1945" s="17" t="str">
        <f aca="false">IF($C1945="","",N(①在庫CSV_発注日!$Z1941))</f>
        <v/>
      </c>
      <c r="I1945" s="37" t="str">
        <f aca="false">IF($C1945="","",SUMIFS(⑤減算マスタCSV!$L$2:$L$8001,⑤減算マスタCSV!$F$2:$F$8001,$C1945,⑤減算マスタCSV!$K$2:$K$8001,1))</f>
        <v/>
      </c>
      <c r="J1945" s="17" t="str">
        <f aca="false">IF($C1945="","",IFERROR(INDEX(⑤減算マスタCSV!$H$2:$H$8001,MATCH($C1945,⑤減算マスタCSV!$F$2:$F$8001,0)),1))</f>
        <v/>
      </c>
      <c r="K1945" s="17" t="str">
        <f aca="false">IF($C1945="","",MAX(1,IFERROR(INDEX(⑥商品照会CSV!$M$2:$M$3001,MATCH($C1945,⑥商品照会CSV!$A$2:$A$3001,0)),1)))</f>
        <v/>
      </c>
      <c r="L1945" s="40" t="str">
        <f aca="false">IF($C1945="","",IFERROR(INDEX(⑥商品照会CSV!$Q$2:$Q$3001,MATCH($C1945,⑥商品照会CSV!$A$2:$A$3001,0)),0))</f>
        <v/>
      </c>
      <c r="M1945" s="40" t="str">
        <f aca="false">IF($C1945="","",N($L1945)*N($K1945))</f>
        <v/>
      </c>
      <c r="N1945" s="17" t="str">
        <f aca="false">IF($C1945="","",MAX(1,IFERROR(INDEX(⑥商品照会CSV!$AK$2:$AK$3001,MATCH($C1945,⑥商品照会CSV!$A$2:$A$3001,0)),1)))</f>
        <v/>
      </c>
      <c r="O1945" s="12" t="str">
        <f aca="false">IF($C1945="","",IFERROR(IF(INDEX(⑥商品照会CSV!$AN$2:$AN$3001,MATCH($C1945,⑥商品照会CSV!$A$2:$A$3001,0))=1,"バラ",IF(INDEX(⑥商品照会CSV!$AM$2:$AM$3001,MATCH($C1945,⑥商品照会CSV!$A$2:$A$3001,0))=1,"中間包装","ケース")),"ケース"))</f>
        <v/>
      </c>
      <c r="P1945" s="18"/>
      <c r="Q1945" s="14"/>
      <c r="R1945" s="17" t="str">
        <f aca="false">IF($C1945="","",N($Q1945)*N($K1945))</f>
        <v/>
      </c>
    </row>
    <row r="1946" customFormat="false" ht="15" hidden="false" customHeight="false" outlineLevel="0" collapsed="false">
      <c r="B1946" s="12" t="n">
        <v>1941</v>
      </c>
      <c r="C1946" s="36" t="str">
        <f aca="false">IF(①在庫CSV_発注日!$M1942="","",①在庫CSV_発注日!$M1942&amp;"")</f>
        <v/>
      </c>
      <c r="D1946" s="12" t="str">
        <f aca="false">IF($C1946="","",①在庫CSV_発注日!$N1942)</f>
        <v/>
      </c>
      <c r="E1946" s="12" t="str">
        <f aca="false">IF($C1946="","",①在庫CSV_発注日!$H1942)</f>
        <v/>
      </c>
      <c r="F1946" s="12" t="str">
        <f aca="false">IF($C1946="","",①在庫CSV_発注日!$L1942)</f>
        <v/>
      </c>
      <c r="G1946" s="18"/>
      <c r="H1946" s="17" t="str">
        <f aca="false">IF($C1946="","",N(①在庫CSV_発注日!$Z1942))</f>
        <v/>
      </c>
      <c r="I1946" s="37" t="str">
        <f aca="false">IF($C1946="","",SUMIFS(⑤減算マスタCSV!$L$2:$L$8001,⑤減算マスタCSV!$F$2:$F$8001,$C1946,⑤減算マスタCSV!$K$2:$K$8001,1))</f>
        <v/>
      </c>
      <c r="J1946" s="17" t="str">
        <f aca="false">IF($C1946="","",IFERROR(INDEX(⑤減算マスタCSV!$H$2:$H$8001,MATCH($C1946,⑤減算マスタCSV!$F$2:$F$8001,0)),1))</f>
        <v/>
      </c>
      <c r="K1946" s="17" t="str">
        <f aca="false">IF($C1946="","",MAX(1,IFERROR(INDEX(⑥商品照会CSV!$M$2:$M$3001,MATCH($C1946,⑥商品照会CSV!$A$2:$A$3001,0)),1)))</f>
        <v/>
      </c>
      <c r="L1946" s="40" t="str">
        <f aca="false">IF($C1946="","",IFERROR(INDEX(⑥商品照会CSV!$Q$2:$Q$3001,MATCH($C1946,⑥商品照会CSV!$A$2:$A$3001,0)),0))</f>
        <v/>
      </c>
      <c r="M1946" s="40" t="str">
        <f aca="false">IF($C1946="","",N($L1946)*N($K1946))</f>
        <v/>
      </c>
      <c r="N1946" s="17" t="str">
        <f aca="false">IF($C1946="","",MAX(1,IFERROR(INDEX(⑥商品照会CSV!$AK$2:$AK$3001,MATCH($C1946,⑥商品照会CSV!$A$2:$A$3001,0)),1)))</f>
        <v/>
      </c>
      <c r="O1946" s="12" t="str">
        <f aca="false">IF($C1946="","",IFERROR(IF(INDEX(⑥商品照会CSV!$AN$2:$AN$3001,MATCH($C1946,⑥商品照会CSV!$A$2:$A$3001,0))=1,"バラ",IF(INDEX(⑥商品照会CSV!$AM$2:$AM$3001,MATCH($C1946,⑥商品照会CSV!$A$2:$A$3001,0))=1,"中間包装","ケース")),"ケース"))</f>
        <v/>
      </c>
      <c r="P1946" s="18"/>
      <c r="Q1946" s="14"/>
      <c r="R1946" s="17" t="str">
        <f aca="false">IF($C1946="","",N($Q1946)*N($K1946))</f>
        <v/>
      </c>
    </row>
    <row r="1947" customFormat="false" ht="15" hidden="false" customHeight="false" outlineLevel="0" collapsed="false">
      <c r="B1947" s="12" t="n">
        <v>1942</v>
      </c>
      <c r="C1947" s="36" t="str">
        <f aca="false">IF(①在庫CSV_発注日!$M1943="","",①在庫CSV_発注日!$M1943&amp;"")</f>
        <v/>
      </c>
      <c r="D1947" s="12" t="str">
        <f aca="false">IF($C1947="","",①在庫CSV_発注日!$N1943)</f>
        <v/>
      </c>
      <c r="E1947" s="12" t="str">
        <f aca="false">IF($C1947="","",①在庫CSV_発注日!$H1943)</f>
        <v/>
      </c>
      <c r="F1947" s="12" t="str">
        <f aca="false">IF($C1947="","",①在庫CSV_発注日!$L1943)</f>
        <v/>
      </c>
      <c r="G1947" s="18"/>
      <c r="H1947" s="17" t="str">
        <f aca="false">IF($C1947="","",N(①在庫CSV_発注日!$Z1943))</f>
        <v/>
      </c>
      <c r="I1947" s="37" t="str">
        <f aca="false">IF($C1947="","",SUMIFS(⑤減算マスタCSV!$L$2:$L$8001,⑤減算マスタCSV!$F$2:$F$8001,$C1947,⑤減算マスタCSV!$K$2:$K$8001,1))</f>
        <v/>
      </c>
      <c r="J1947" s="17" t="str">
        <f aca="false">IF($C1947="","",IFERROR(INDEX(⑤減算マスタCSV!$H$2:$H$8001,MATCH($C1947,⑤減算マスタCSV!$F$2:$F$8001,0)),1))</f>
        <v/>
      </c>
      <c r="K1947" s="17" t="str">
        <f aca="false">IF($C1947="","",MAX(1,IFERROR(INDEX(⑥商品照会CSV!$M$2:$M$3001,MATCH($C1947,⑥商品照会CSV!$A$2:$A$3001,0)),1)))</f>
        <v/>
      </c>
      <c r="L1947" s="40" t="str">
        <f aca="false">IF($C1947="","",IFERROR(INDEX(⑥商品照会CSV!$Q$2:$Q$3001,MATCH($C1947,⑥商品照会CSV!$A$2:$A$3001,0)),0))</f>
        <v/>
      </c>
      <c r="M1947" s="40" t="str">
        <f aca="false">IF($C1947="","",N($L1947)*N($K1947))</f>
        <v/>
      </c>
      <c r="N1947" s="17" t="str">
        <f aca="false">IF($C1947="","",MAX(1,IFERROR(INDEX(⑥商品照会CSV!$AK$2:$AK$3001,MATCH($C1947,⑥商品照会CSV!$A$2:$A$3001,0)),1)))</f>
        <v/>
      </c>
      <c r="O1947" s="12" t="str">
        <f aca="false">IF($C1947="","",IFERROR(IF(INDEX(⑥商品照会CSV!$AN$2:$AN$3001,MATCH($C1947,⑥商品照会CSV!$A$2:$A$3001,0))=1,"バラ",IF(INDEX(⑥商品照会CSV!$AM$2:$AM$3001,MATCH($C1947,⑥商品照会CSV!$A$2:$A$3001,0))=1,"中間包装","ケース")),"ケース"))</f>
        <v/>
      </c>
      <c r="P1947" s="18"/>
      <c r="Q1947" s="14"/>
      <c r="R1947" s="17" t="str">
        <f aca="false">IF($C1947="","",N($Q1947)*N($K1947))</f>
        <v/>
      </c>
    </row>
    <row r="1948" customFormat="false" ht="15" hidden="false" customHeight="false" outlineLevel="0" collapsed="false">
      <c r="B1948" s="12" t="n">
        <v>1943</v>
      </c>
      <c r="C1948" s="36" t="str">
        <f aca="false">IF(①在庫CSV_発注日!$M1944="","",①在庫CSV_発注日!$M1944&amp;"")</f>
        <v/>
      </c>
      <c r="D1948" s="12" t="str">
        <f aca="false">IF($C1948="","",①在庫CSV_発注日!$N1944)</f>
        <v/>
      </c>
      <c r="E1948" s="12" t="str">
        <f aca="false">IF($C1948="","",①在庫CSV_発注日!$H1944)</f>
        <v/>
      </c>
      <c r="F1948" s="12" t="str">
        <f aca="false">IF($C1948="","",①在庫CSV_発注日!$L1944)</f>
        <v/>
      </c>
      <c r="G1948" s="18"/>
      <c r="H1948" s="17" t="str">
        <f aca="false">IF($C1948="","",N(①在庫CSV_発注日!$Z1944))</f>
        <v/>
      </c>
      <c r="I1948" s="37" t="str">
        <f aca="false">IF($C1948="","",SUMIFS(⑤減算マスタCSV!$L$2:$L$8001,⑤減算マスタCSV!$F$2:$F$8001,$C1948,⑤減算マスタCSV!$K$2:$K$8001,1))</f>
        <v/>
      </c>
      <c r="J1948" s="17" t="str">
        <f aca="false">IF($C1948="","",IFERROR(INDEX(⑤減算マスタCSV!$H$2:$H$8001,MATCH($C1948,⑤減算マスタCSV!$F$2:$F$8001,0)),1))</f>
        <v/>
      </c>
      <c r="K1948" s="17" t="str">
        <f aca="false">IF($C1948="","",MAX(1,IFERROR(INDEX(⑥商品照会CSV!$M$2:$M$3001,MATCH($C1948,⑥商品照会CSV!$A$2:$A$3001,0)),1)))</f>
        <v/>
      </c>
      <c r="L1948" s="40" t="str">
        <f aca="false">IF($C1948="","",IFERROR(INDEX(⑥商品照会CSV!$Q$2:$Q$3001,MATCH($C1948,⑥商品照会CSV!$A$2:$A$3001,0)),0))</f>
        <v/>
      </c>
      <c r="M1948" s="40" t="str">
        <f aca="false">IF($C1948="","",N($L1948)*N($K1948))</f>
        <v/>
      </c>
      <c r="N1948" s="17" t="str">
        <f aca="false">IF($C1948="","",MAX(1,IFERROR(INDEX(⑥商品照会CSV!$AK$2:$AK$3001,MATCH($C1948,⑥商品照会CSV!$A$2:$A$3001,0)),1)))</f>
        <v/>
      </c>
      <c r="O1948" s="12" t="str">
        <f aca="false">IF($C1948="","",IFERROR(IF(INDEX(⑥商品照会CSV!$AN$2:$AN$3001,MATCH($C1948,⑥商品照会CSV!$A$2:$A$3001,0))=1,"バラ",IF(INDEX(⑥商品照会CSV!$AM$2:$AM$3001,MATCH($C1948,⑥商品照会CSV!$A$2:$A$3001,0))=1,"中間包装","ケース")),"ケース"))</f>
        <v/>
      </c>
      <c r="P1948" s="18"/>
      <c r="Q1948" s="14"/>
      <c r="R1948" s="17" t="str">
        <f aca="false">IF($C1948="","",N($Q1948)*N($K1948))</f>
        <v/>
      </c>
    </row>
    <row r="1949" customFormat="false" ht="15" hidden="false" customHeight="false" outlineLevel="0" collapsed="false">
      <c r="B1949" s="12" t="n">
        <v>1944</v>
      </c>
      <c r="C1949" s="36" t="str">
        <f aca="false">IF(①在庫CSV_発注日!$M1945="","",①在庫CSV_発注日!$M1945&amp;"")</f>
        <v/>
      </c>
      <c r="D1949" s="12" t="str">
        <f aca="false">IF($C1949="","",①在庫CSV_発注日!$N1945)</f>
        <v/>
      </c>
      <c r="E1949" s="12" t="str">
        <f aca="false">IF($C1949="","",①在庫CSV_発注日!$H1945)</f>
        <v/>
      </c>
      <c r="F1949" s="12" t="str">
        <f aca="false">IF($C1949="","",①在庫CSV_発注日!$L1945)</f>
        <v/>
      </c>
      <c r="G1949" s="18"/>
      <c r="H1949" s="17" t="str">
        <f aca="false">IF($C1949="","",N(①在庫CSV_発注日!$Z1945))</f>
        <v/>
      </c>
      <c r="I1949" s="37" t="str">
        <f aca="false">IF($C1949="","",SUMIFS(⑤減算マスタCSV!$L$2:$L$8001,⑤減算マスタCSV!$F$2:$F$8001,$C1949,⑤減算マスタCSV!$K$2:$K$8001,1))</f>
        <v/>
      </c>
      <c r="J1949" s="17" t="str">
        <f aca="false">IF($C1949="","",IFERROR(INDEX(⑤減算マスタCSV!$H$2:$H$8001,MATCH($C1949,⑤減算マスタCSV!$F$2:$F$8001,0)),1))</f>
        <v/>
      </c>
      <c r="K1949" s="17" t="str">
        <f aca="false">IF($C1949="","",MAX(1,IFERROR(INDEX(⑥商品照会CSV!$M$2:$M$3001,MATCH($C1949,⑥商品照会CSV!$A$2:$A$3001,0)),1)))</f>
        <v/>
      </c>
      <c r="L1949" s="40" t="str">
        <f aca="false">IF($C1949="","",IFERROR(INDEX(⑥商品照会CSV!$Q$2:$Q$3001,MATCH($C1949,⑥商品照会CSV!$A$2:$A$3001,0)),0))</f>
        <v/>
      </c>
      <c r="M1949" s="40" t="str">
        <f aca="false">IF($C1949="","",N($L1949)*N($K1949))</f>
        <v/>
      </c>
      <c r="N1949" s="17" t="str">
        <f aca="false">IF($C1949="","",MAX(1,IFERROR(INDEX(⑥商品照会CSV!$AK$2:$AK$3001,MATCH($C1949,⑥商品照会CSV!$A$2:$A$3001,0)),1)))</f>
        <v/>
      </c>
      <c r="O1949" s="12" t="str">
        <f aca="false">IF($C1949="","",IFERROR(IF(INDEX(⑥商品照会CSV!$AN$2:$AN$3001,MATCH($C1949,⑥商品照会CSV!$A$2:$A$3001,0))=1,"バラ",IF(INDEX(⑥商品照会CSV!$AM$2:$AM$3001,MATCH($C1949,⑥商品照会CSV!$A$2:$A$3001,0))=1,"中間包装","ケース")),"ケース"))</f>
        <v/>
      </c>
      <c r="P1949" s="18"/>
      <c r="Q1949" s="14"/>
      <c r="R1949" s="17" t="str">
        <f aca="false">IF($C1949="","",N($Q1949)*N($K1949))</f>
        <v/>
      </c>
    </row>
    <row r="1950" customFormat="false" ht="15" hidden="false" customHeight="false" outlineLevel="0" collapsed="false">
      <c r="B1950" s="12" t="n">
        <v>1945</v>
      </c>
      <c r="C1950" s="36" t="str">
        <f aca="false">IF(①在庫CSV_発注日!$M1946="","",①在庫CSV_発注日!$M1946&amp;"")</f>
        <v/>
      </c>
      <c r="D1950" s="12" t="str">
        <f aca="false">IF($C1950="","",①在庫CSV_発注日!$N1946)</f>
        <v/>
      </c>
      <c r="E1950" s="12" t="str">
        <f aca="false">IF($C1950="","",①在庫CSV_発注日!$H1946)</f>
        <v/>
      </c>
      <c r="F1950" s="12" t="str">
        <f aca="false">IF($C1950="","",①在庫CSV_発注日!$L1946)</f>
        <v/>
      </c>
      <c r="G1950" s="18"/>
      <c r="H1950" s="17" t="str">
        <f aca="false">IF($C1950="","",N(①在庫CSV_発注日!$Z1946))</f>
        <v/>
      </c>
      <c r="I1950" s="37" t="str">
        <f aca="false">IF($C1950="","",SUMIFS(⑤減算マスタCSV!$L$2:$L$8001,⑤減算マスタCSV!$F$2:$F$8001,$C1950,⑤減算マスタCSV!$K$2:$K$8001,1))</f>
        <v/>
      </c>
      <c r="J1950" s="17" t="str">
        <f aca="false">IF($C1950="","",IFERROR(INDEX(⑤減算マスタCSV!$H$2:$H$8001,MATCH($C1950,⑤減算マスタCSV!$F$2:$F$8001,0)),1))</f>
        <v/>
      </c>
      <c r="K1950" s="17" t="str">
        <f aca="false">IF($C1950="","",MAX(1,IFERROR(INDEX(⑥商品照会CSV!$M$2:$M$3001,MATCH($C1950,⑥商品照会CSV!$A$2:$A$3001,0)),1)))</f>
        <v/>
      </c>
      <c r="L1950" s="40" t="str">
        <f aca="false">IF($C1950="","",IFERROR(INDEX(⑥商品照会CSV!$Q$2:$Q$3001,MATCH($C1950,⑥商品照会CSV!$A$2:$A$3001,0)),0))</f>
        <v/>
      </c>
      <c r="M1950" s="40" t="str">
        <f aca="false">IF($C1950="","",N($L1950)*N($K1950))</f>
        <v/>
      </c>
      <c r="N1950" s="17" t="str">
        <f aca="false">IF($C1950="","",MAX(1,IFERROR(INDEX(⑥商品照会CSV!$AK$2:$AK$3001,MATCH($C1950,⑥商品照会CSV!$A$2:$A$3001,0)),1)))</f>
        <v/>
      </c>
      <c r="O1950" s="12" t="str">
        <f aca="false">IF($C1950="","",IFERROR(IF(INDEX(⑥商品照会CSV!$AN$2:$AN$3001,MATCH($C1950,⑥商品照会CSV!$A$2:$A$3001,0))=1,"バラ",IF(INDEX(⑥商品照会CSV!$AM$2:$AM$3001,MATCH($C1950,⑥商品照会CSV!$A$2:$A$3001,0))=1,"中間包装","ケース")),"ケース"))</f>
        <v/>
      </c>
      <c r="P1950" s="18"/>
      <c r="Q1950" s="14"/>
      <c r="R1950" s="17" t="str">
        <f aca="false">IF($C1950="","",N($Q1950)*N($K1950))</f>
        <v/>
      </c>
    </row>
    <row r="1951" customFormat="false" ht="15" hidden="false" customHeight="false" outlineLevel="0" collapsed="false">
      <c r="B1951" s="12" t="n">
        <v>1946</v>
      </c>
      <c r="C1951" s="36" t="str">
        <f aca="false">IF(①在庫CSV_発注日!$M1947="","",①在庫CSV_発注日!$M1947&amp;"")</f>
        <v/>
      </c>
      <c r="D1951" s="12" t="str">
        <f aca="false">IF($C1951="","",①在庫CSV_発注日!$N1947)</f>
        <v/>
      </c>
      <c r="E1951" s="12" t="str">
        <f aca="false">IF($C1951="","",①在庫CSV_発注日!$H1947)</f>
        <v/>
      </c>
      <c r="F1951" s="12" t="str">
        <f aca="false">IF($C1951="","",①在庫CSV_発注日!$L1947)</f>
        <v/>
      </c>
      <c r="G1951" s="18"/>
      <c r="H1951" s="17" t="str">
        <f aca="false">IF($C1951="","",N(①在庫CSV_発注日!$Z1947))</f>
        <v/>
      </c>
      <c r="I1951" s="37" t="str">
        <f aca="false">IF($C1951="","",SUMIFS(⑤減算マスタCSV!$L$2:$L$8001,⑤減算マスタCSV!$F$2:$F$8001,$C1951,⑤減算マスタCSV!$K$2:$K$8001,1))</f>
        <v/>
      </c>
      <c r="J1951" s="17" t="str">
        <f aca="false">IF($C1951="","",IFERROR(INDEX(⑤減算マスタCSV!$H$2:$H$8001,MATCH($C1951,⑤減算マスタCSV!$F$2:$F$8001,0)),1))</f>
        <v/>
      </c>
      <c r="K1951" s="17" t="str">
        <f aca="false">IF($C1951="","",MAX(1,IFERROR(INDEX(⑥商品照会CSV!$M$2:$M$3001,MATCH($C1951,⑥商品照会CSV!$A$2:$A$3001,0)),1)))</f>
        <v/>
      </c>
      <c r="L1951" s="40" t="str">
        <f aca="false">IF($C1951="","",IFERROR(INDEX(⑥商品照会CSV!$Q$2:$Q$3001,MATCH($C1951,⑥商品照会CSV!$A$2:$A$3001,0)),0))</f>
        <v/>
      </c>
      <c r="M1951" s="40" t="str">
        <f aca="false">IF($C1951="","",N($L1951)*N($K1951))</f>
        <v/>
      </c>
      <c r="N1951" s="17" t="str">
        <f aca="false">IF($C1951="","",MAX(1,IFERROR(INDEX(⑥商品照会CSV!$AK$2:$AK$3001,MATCH($C1951,⑥商品照会CSV!$A$2:$A$3001,0)),1)))</f>
        <v/>
      </c>
      <c r="O1951" s="12" t="str">
        <f aca="false">IF($C1951="","",IFERROR(IF(INDEX(⑥商品照会CSV!$AN$2:$AN$3001,MATCH($C1951,⑥商品照会CSV!$A$2:$A$3001,0))=1,"バラ",IF(INDEX(⑥商品照会CSV!$AM$2:$AM$3001,MATCH($C1951,⑥商品照会CSV!$A$2:$A$3001,0))=1,"中間包装","ケース")),"ケース"))</f>
        <v/>
      </c>
      <c r="P1951" s="18"/>
      <c r="Q1951" s="14"/>
      <c r="R1951" s="17" t="str">
        <f aca="false">IF($C1951="","",N($Q1951)*N($K1951))</f>
        <v/>
      </c>
    </row>
    <row r="1952" customFormat="false" ht="15" hidden="false" customHeight="false" outlineLevel="0" collapsed="false">
      <c r="B1952" s="12" t="n">
        <v>1947</v>
      </c>
      <c r="C1952" s="36" t="str">
        <f aca="false">IF(①在庫CSV_発注日!$M1948="","",①在庫CSV_発注日!$M1948&amp;"")</f>
        <v/>
      </c>
      <c r="D1952" s="12" t="str">
        <f aca="false">IF($C1952="","",①在庫CSV_発注日!$N1948)</f>
        <v/>
      </c>
      <c r="E1952" s="12" t="str">
        <f aca="false">IF($C1952="","",①在庫CSV_発注日!$H1948)</f>
        <v/>
      </c>
      <c r="F1952" s="12" t="str">
        <f aca="false">IF($C1952="","",①在庫CSV_発注日!$L1948)</f>
        <v/>
      </c>
      <c r="G1952" s="18"/>
      <c r="H1952" s="17" t="str">
        <f aca="false">IF($C1952="","",N(①在庫CSV_発注日!$Z1948))</f>
        <v/>
      </c>
      <c r="I1952" s="37" t="str">
        <f aca="false">IF($C1952="","",SUMIFS(⑤減算マスタCSV!$L$2:$L$8001,⑤減算マスタCSV!$F$2:$F$8001,$C1952,⑤減算マスタCSV!$K$2:$K$8001,1))</f>
        <v/>
      </c>
      <c r="J1952" s="17" t="str">
        <f aca="false">IF($C1952="","",IFERROR(INDEX(⑤減算マスタCSV!$H$2:$H$8001,MATCH($C1952,⑤減算マスタCSV!$F$2:$F$8001,0)),1))</f>
        <v/>
      </c>
      <c r="K1952" s="17" t="str">
        <f aca="false">IF($C1952="","",MAX(1,IFERROR(INDEX(⑥商品照会CSV!$M$2:$M$3001,MATCH($C1952,⑥商品照会CSV!$A$2:$A$3001,0)),1)))</f>
        <v/>
      </c>
      <c r="L1952" s="40" t="str">
        <f aca="false">IF($C1952="","",IFERROR(INDEX(⑥商品照会CSV!$Q$2:$Q$3001,MATCH($C1952,⑥商品照会CSV!$A$2:$A$3001,0)),0))</f>
        <v/>
      </c>
      <c r="M1952" s="40" t="str">
        <f aca="false">IF($C1952="","",N($L1952)*N($K1952))</f>
        <v/>
      </c>
      <c r="N1952" s="17" t="str">
        <f aca="false">IF($C1952="","",MAX(1,IFERROR(INDEX(⑥商品照会CSV!$AK$2:$AK$3001,MATCH($C1952,⑥商品照会CSV!$A$2:$A$3001,0)),1)))</f>
        <v/>
      </c>
      <c r="O1952" s="12" t="str">
        <f aca="false">IF($C1952="","",IFERROR(IF(INDEX(⑥商品照会CSV!$AN$2:$AN$3001,MATCH($C1952,⑥商品照会CSV!$A$2:$A$3001,0))=1,"バラ",IF(INDEX(⑥商品照会CSV!$AM$2:$AM$3001,MATCH($C1952,⑥商品照会CSV!$A$2:$A$3001,0))=1,"中間包装","ケース")),"ケース"))</f>
        <v/>
      </c>
      <c r="P1952" s="18"/>
      <c r="Q1952" s="14"/>
      <c r="R1952" s="17" t="str">
        <f aca="false">IF($C1952="","",N($Q1952)*N($K1952))</f>
        <v/>
      </c>
    </row>
    <row r="1953" customFormat="false" ht="15" hidden="false" customHeight="false" outlineLevel="0" collapsed="false">
      <c r="B1953" s="12" t="n">
        <v>1948</v>
      </c>
      <c r="C1953" s="36" t="str">
        <f aca="false">IF(①在庫CSV_発注日!$M1949="","",①在庫CSV_発注日!$M1949&amp;"")</f>
        <v/>
      </c>
      <c r="D1953" s="12" t="str">
        <f aca="false">IF($C1953="","",①在庫CSV_発注日!$N1949)</f>
        <v/>
      </c>
      <c r="E1953" s="12" t="str">
        <f aca="false">IF($C1953="","",①在庫CSV_発注日!$H1949)</f>
        <v/>
      </c>
      <c r="F1953" s="12" t="str">
        <f aca="false">IF($C1953="","",①在庫CSV_発注日!$L1949)</f>
        <v/>
      </c>
      <c r="G1953" s="18"/>
      <c r="H1953" s="17" t="str">
        <f aca="false">IF($C1953="","",N(①在庫CSV_発注日!$Z1949))</f>
        <v/>
      </c>
      <c r="I1953" s="37" t="str">
        <f aca="false">IF($C1953="","",SUMIFS(⑤減算マスタCSV!$L$2:$L$8001,⑤減算マスタCSV!$F$2:$F$8001,$C1953,⑤減算マスタCSV!$K$2:$K$8001,1))</f>
        <v/>
      </c>
      <c r="J1953" s="17" t="str">
        <f aca="false">IF($C1953="","",IFERROR(INDEX(⑤減算マスタCSV!$H$2:$H$8001,MATCH($C1953,⑤減算マスタCSV!$F$2:$F$8001,0)),1))</f>
        <v/>
      </c>
      <c r="K1953" s="17" t="str">
        <f aca="false">IF($C1953="","",MAX(1,IFERROR(INDEX(⑥商品照会CSV!$M$2:$M$3001,MATCH($C1953,⑥商品照会CSV!$A$2:$A$3001,0)),1)))</f>
        <v/>
      </c>
      <c r="L1953" s="40" t="str">
        <f aca="false">IF($C1953="","",IFERROR(INDEX(⑥商品照会CSV!$Q$2:$Q$3001,MATCH($C1953,⑥商品照会CSV!$A$2:$A$3001,0)),0))</f>
        <v/>
      </c>
      <c r="M1953" s="40" t="str">
        <f aca="false">IF($C1953="","",N($L1953)*N($K1953))</f>
        <v/>
      </c>
      <c r="N1953" s="17" t="str">
        <f aca="false">IF($C1953="","",MAX(1,IFERROR(INDEX(⑥商品照会CSV!$AK$2:$AK$3001,MATCH($C1953,⑥商品照会CSV!$A$2:$A$3001,0)),1)))</f>
        <v/>
      </c>
      <c r="O1953" s="12" t="str">
        <f aca="false">IF($C1953="","",IFERROR(IF(INDEX(⑥商品照会CSV!$AN$2:$AN$3001,MATCH($C1953,⑥商品照会CSV!$A$2:$A$3001,0))=1,"バラ",IF(INDEX(⑥商品照会CSV!$AM$2:$AM$3001,MATCH($C1953,⑥商品照会CSV!$A$2:$A$3001,0))=1,"中間包装","ケース")),"ケース"))</f>
        <v/>
      </c>
      <c r="P1953" s="18"/>
      <c r="Q1953" s="14"/>
      <c r="R1953" s="17" t="str">
        <f aca="false">IF($C1953="","",N($Q1953)*N($K1953))</f>
        <v/>
      </c>
    </row>
    <row r="1954" customFormat="false" ht="15" hidden="false" customHeight="false" outlineLevel="0" collapsed="false">
      <c r="B1954" s="12" t="n">
        <v>1949</v>
      </c>
      <c r="C1954" s="36" t="str">
        <f aca="false">IF(①在庫CSV_発注日!$M1950="","",①在庫CSV_発注日!$M1950&amp;"")</f>
        <v/>
      </c>
      <c r="D1954" s="12" t="str">
        <f aca="false">IF($C1954="","",①在庫CSV_発注日!$N1950)</f>
        <v/>
      </c>
      <c r="E1954" s="12" t="str">
        <f aca="false">IF($C1954="","",①在庫CSV_発注日!$H1950)</f>
        <v/>
      </c>
      <c r="F1954" s="12" t="str">
        <f aca="false">IF($C1954="","",①在庫CSV_発注日!$L1950)</f>
        <v/>
      </c>
      <c r="G1954" s="18"/>
      <c r="H1954" s="17" t="str">
        <f aca="false">IF($C1954="","",N(①在庫CSV_発注日!$Z1950))</f>
        <v/>
      </c>
      <c r="I1954" s="37" t="str">
        <f aca="false">IF($C1954="","",SUMIFS(⑤減算マスタCSV!$L$2:$L$8001,⑤減算マスタCSV!$F$2:$F$8001,$C1954,⑤減算マスタCSV!$K$2:$K$8001,1))</f>
        <v/>
      </c>
      <c r="J1954" s="17" t="str">
        <f aca="false">IF($C1954="","",IFERROR(INDEX(⑤減算マスタCSV!$H$2:$H$8001,MATCH($C1954,⑤減算マスタCSV!$F$2:$F$8001,0)),1))</f>
        <v/>
      </c>
      <c r="K1954" s="17" t="str">
        <f aca="false">IF($C1954="","",MAX(1,IFERROR(INDEX(⑥商品照会CSV!$M$2:$M$3001,MATCH($C1954,⑥商品照会CSV!$A$2:$A$3001,0)),1)))</f>
        <v/>
      </c>
      <c r="L1954" s="40" t="str">
        <f aca="false">IF($C1954="","",IFERROR(INDEX(⑥商品照会CSV!$Q$2:$Q$3001,MATCH($C1954,⑥商品照会CSV!$A$2:$A$3001,0)),0))</f>
        <v/>
      </c>
      <c r="M1954" s="40" t="str">
        <f aca="false">IF($C1954="","",N($L1954)*N($K1954))</f>
        <v/>
      </c>
      <c r="N1954" s="17" t="str">
        <f aca="false">IF($C1954="","",MAX(1,IFERROR(INDEX(⑥商品照会CSV!$AK$2:$AK$3001,MATCH($C1954,⑥商品照会CSV!$A$2:$A$3001,0)),1)))</f>
        <v/>
      </c>
      <c r="O1954" s="12" t="str">
        <f aca="false">IF($C1954="","",IFERROR(IF(INDEX(⑥商品照会CSV!$AN$2:$AN$3001,MATCH($C1954,⑥商品照会CSV!$A$2:$A$3001,0))=1,"バラ",IF(INDEX(⑥商品照会CSV!$AM$2:$AM$3001,MATCH($C1954,⑥商品照会CSV!$A$2:$A$3001,0))=1,"中間包装","ケース")),"ケース"))</f>
        <v/>
      </c>
      <c r="P1954" s="18"/>
      <c r="Q1954" s="14"/>
      <c r="R1954" s="17" t="str">
        <f aca="false">IF($C1954="","",N($Q1954)*N($K1954))</f>
        <v/>
      </c>
    </row>
    <row r="1955" customFormat="false" ht="15" hidden="false" customHeight="false" outlineLevel="0" collapsed="false">
      <c r="B1955" s="12" t="n">
        <v>1950</v>
      </c>
      <c r="C1955" s="36" t="str">
        <f aca="false">IF(①在庫CSV_発注日!$M1951="","",①在庫CSV_発注日!$M1951&amp;"")</f>
        <v/>
      </c>
      <c r="D1955" s="12" t="str">
        <f aca="false">IF($C1955="","",①在庫CSV_発注日!$N1951)</f>
        <v/>
      </c>
      <c r="E1955" s="12" t="str">
        <f aca="false">IF($C1955="","",①在庫CSV_発注日!$H1951)</f>
        <v/>
      </c>
      <c r="F1955" s="12" t="str">
        <f aca="false">IF($C1955="","",①在庫CSV_発注日!$L1951)</f>
        <v/>
      </c>
      <c r="G1955" s="18"/>
      <c r="H1955" s="17" t="str">
        <f aca="false">IF($C1955="","",N(①在庫CSV_発注日!$Z1951))</f>
        <v/>
      </c>
      <c r="I1955" s="37" t="str">
        <f aca="false">IF($C1955="","",SUMIFS(⑤減算マスタCSV!$L$2:$L$8001,⑤減算マスタCSV!$F$2:$F$8001,$C1955,⑤減算マスタCSV!$K$2:$K$8001,1))</f>
        <v/>
      </c>
      <c r="J1955" s="17" t="str">
        <f aca="false">IF($C1955="","",IFERROR(INDEX(⑤減算マスタCSV!$H$2:$H$8001,MATCH($C1955,⑤減算マスタCSV!$F$2:$F$8001,0)),1))</f>
        <v/>
      </c>
      <c r="K1955" s="17" t="str">
        <f aca="false">IF($C1955="","",MAX(1,IFERROR(INDEX(⑥商品照会CSV!$M$2:$M$3001,MATCH($C1955,⑥商品照会CSV!$A$2:$A$3001,0)),1)))</f>
        <v/>
      </c>
      <c r="L1955" s="40" t="str">
        <f aca="false">IF($C1955="","",IFERROR(INDEX(⑥商品照会CSV!$Q$2:$Q$3001,MATCH($C1955,⑥商品照会CSV!$A$2:$A$3001,0)),0))</f>
        <v/>
      </c>
      <c r="M1955" s="40" t="str">
        <f aca="false">IF($C1955="","",N($L1955)*N($K1955))</f>
        <v/>
      </c>
      <c r="N1955" s="17" t="str">
        <f aca="false">IF($C1955="","",MAX(1,IFERROR(INDEX(⑥商品照会CSV!$AK$2:$AK$3001,MATCH($C1955,⑥商品照会CSV!$A$2:$A$3001,0)),1)))</f>
        <v/>
      </c>
      <c r="O1955" s="12" t="str">
        <f aca="false">IF($C1955="","",IFERROR(IF(INDEX(⑥商品照会CSV!$AN$2:$AN$3001,MATCH($C1955,⑥商品照会CSV!$A$2:$A$3001,0))=1,"バラ",IF(INDEX(⑥商品照会CSV!$AM$2:$AM$3001,MATCH($C1955,⑥商品照会CSV!$A$2:$A$3001,0))=1,"中間包装","ケース")),"ケース"))</f>
        <v/>
      </c>
      <c r="P1955" s="18"/>
      <c r="Q1955" s="14"/>
      <c r="R1955" s="17" t="str">
        <f aca="false">IF($C1955="","",N($Q1955)*N($K1955))</f>
        <v/>
      </c>
    </row>
    <row r="1956" customFormat="false" ht="15" hidden="false" customHeight="false" outlineLevel="0" collapsed="false">
      <c r="B1956" s="12" t="n">
        <v>1951</v>
      </c>
      <c r="C1956" s="36" t="str">
        <f aca="false">IF(①在庫CSV_発注日!$M1952="","",①在庫CSV_発注日!$M1952&amp;"")</f>
        <v/>
      </c>
      <c r="D1956" s="12" t="str">
        <f aca="false">IF($C1956="","",①在庫CSV_発注日!$N1952)</f>
        <v/>
      </c>
      <c r="E1956" s="12" t="str">
        <f aca="false">IF($C1956="","",①在庫CSV_発注日!$H1952)</f>
        <v/>
      </c>
      <c r="F1956" s="12" t="str">
        <f aca="false">IF($C1956="","",①在庫CSV_発注日!$L1952)</f>
        <v/>
      </c>
      <c r="G1956" s="18"/>
      <c r="H1956" s="17" t="str">
        <f aca="false">IF($C1956="","",N(①在庫CSV_発注日!$Z1952))</f>
        <v/>
      </c>
      <c r="I1956" s="37" t="str">
        <f aca="false">IF($C1956="","",SUMIFS(⑤減算マスタCSV!$L$2:$L$8001,⑤減算マスタCSV!$F$2:$F$8001,$C1956,⑤減算マスタCSV!$K$2:$K$8001,1))</f>
        <v/>
      </c>
      <c r="J1956" s="17" t="str">
        <f aca="false">IF($C1956="","",IFERROR(INDEX(⑤減算マスタCSV!$H$2:$H$8001,MATCH($C1956,⑤減算マスタCSV!$F$2:$F$8001,0)),1))</f>
        <v/>
      </c>
      <c r="K1956" s="17" t="str">
        <f aca="false">IF($C1956="","",MAX(1,IFERROR(INDEX(⑥商品照会CSV!$M$2:$M$3001,MATCH($C1956,⑥商品照会CSV!$A$2:$A$3001,0)),1)))</f>
        <v/>
      </c>
      <c r="L1956" s="40" t="str">
        <f aca="false">IF($C1956="","",IFERROR(INDEX(⑥商品照会CSV!$Q$2:$Q$3001,MATCH($C1956,⑥商品照会CSV!$A$2:$A$3001,0)),0))</f>
        <v/>
      </c>
      <c r="M1956" s="40" t="str">
        <f aca="false">IF($C1956="","",N($L1956)*N($K1956))</f>
        <v/>
      </c>
      <c r="N1956" s="17" t="str">
        <f aca="false">IF($C1956="","",MAX(1,IFERROR(INDEX(⑥商品照会CSV!$AK$2:$AK$3001,MATCH($C1956,⑥商品照会CSV!$A$2:$A$3001,0)),1)))</f>
        <v/>
      </c>
      <c r="O1956" s="12" t="str">
        <f aca="false">IF($C1956="","",IFERROR(IF(INDEX(⑥商品照会CSV!$AN$2:$AN$3001,MATCH($C1956,⑥商品照会CSV!$A$2:$A$3001,0))=1,"バラ",IF(INDEX(⑥商品照会CSV!$AM$2:$AM$3001,MATCH($C1956,⑥商品照会CSV!$A$2:$A$3001,0))=1,"中間包装","ケース")),"ケース"))</f>
        <v/>
      </c>
      <c r="P1956" s="18"/>
      <c r="Q1956" s="14"/>
      <c r="R1956" s="17" t="str">
        <f aca="false">IF($C1956="","",N($Q1956)*N($K1956))</f>
        <v/>
      </c>
    </row>
    <row r="1957" customFormat="false" ht="15" hidden="false" customHeight="false" outlineLevel="0" collapsed="false">
      <c r="B1957" s="12" t="n">
        <v>1952</v>
      </c>
      <c r="C1957" s="36" t="str">
        <f aca="false">IF(①在庫CSV_発注日!$M1953="","",①在庫CSV_発注日!$M1953&amp;"")</f>
        <v/>
      </c>
      <c r="D1957" s="12" t="str">
        <f aca="false">IF($C1957="","",①在庫CSV_発注日!$N1953)</f>
        <v/>
      </c>
      <c r="E1957" s="12" t="str">
        <f aca="false">IF($C1957="","",①在庫CSV_発注日!$H1953)</f>
        <v/>
      </c>
      <c r="F1957" s="12" t="str">
        <f aca="false">IF($C1957="","",①在庫CSV_発注日!$L1953)</f>
        <v/>
      </c>
      <c r="G1957" s="18"/>
      <c r="H1957" s="17" t="str">
        <f aca="false">IF($C1957="","",N(①在庫CSV_発注日!$Z1953))</f>
        <v/>
      </c>
      <c r="I1957" s="37" t="str">
        <f aca="false">IF($C1957="","",SUMIFS(⑤減算マスタCSV!$L$2:$L$8001,⑤減算マスタCSV!$F$2:$F$8001,$C1957,⑤減算マスタCSV!$K$2:$K$8001,1))</f>
        <v/>
      </c>
      <c r="J1957" s="17" t="str">
        <f aca="false">IF($C1957="","",IFERROR(INDEX(⑤減算マスタCSV!$H$2:$H$8001,MATCH($C1957,⑤減算マスタCSV!$F$2:$F$8001,0)),1))</f>
        <v/>
      </c>
      <c r="K1957" s="17" t="str">
        <f aca="false">IF($C1957="","",MAX(1,IFERROR(INDEX(⑥商品照会CSV!$M$2:$M$3001,MATCH($C1957,⑥商品照会CSV!$A$2:$A$3001,0)),1)))</f>
        <v/>
      </c>
      <c r="L1957" s="40" t="str">
        <f aca="false">IF($C1957="","",IFERROR(INDEX(⑥商品照会CSV!$Q$2:$Q$3001,MATCH($C1957,⑥商品照会CSV!$A$2:$A$3001,0)),0))</f>
        <v/>
      </c>
      <c r="M1957" s="40" t="str">
        <f aca="false">IF($C1957="","",N($L1957)*N($K1957))</f>
        <v/>
      </c>
      <c r="N1957" s="17" t="str">
        <f aca="false">IF($C1957="","",MAX(1,IFERROR(INDEX(⑥商品照会CSV!$AK$2:$AK$3001,MATCH($C1957,⑥商品照会CSV!$A$2:$A$3001,0)),1)))</f>
        <v/>
      </c>
      <c r="O1957" s="12" t="str">
        <f aca="false">IF($C1957="","",IFERROR(IF(INDEX(⑥商品照会CSV!$AN$2:$AN$3001,MATCH($C1957,⑥商品照会CSV!$A$2:$A$3001,0))=1,"バラ",IF(INDEX(⑥商品照会CSV!$AM$2:$AM$3001,MATCH($C1957,⑥商品照会CSV!$A$2:$A$3001,0))=1,"中間包装","ケース")),"ケース"))</f>
        <v/>
      </c>
      <c r="P1957" s="18"/>
      <c r="Q1957" s="14"/>
      <c r="R1957" s="17" t="str">
        <f aca="false">IF($C1957="","",N($Q1957)*N($K1957))</f>
        <v/>
      </c>
    </row>
    <row r="1958" customFormat="false" ht="15" hidden="false" customHeight="false" outlineLevel="0" collapsed="false">
      <c r="B1958" s="12" t="n">
        <v>1953</v>
      </c>
      <c r="C1958" s="36" t="str">
        <f aca="false">IF(①在庫CSV_発注日!$M1954="","",①在庫CSV_発注日!$M1954&amp;"")</f>
        <v/>
      </c>
      <c r="D1958" s="12" t="str">
        <f aca="false">IF($C1958="","",①在庫CSV_発注日!$N1954)</f>
        <v/>
      </c>
      <c r="E1958" s="12" t="str">
        <f aca="false">IF($C1958="","",①在庫CSV_発注日!$H1954)</f>
        <v/>
      </c>
      <c r="F1958" s="12" t="str">
        <f aca="false">IF($C1958="","",①在庫CSV_発注日!$L1954)</f>
        <v/>
      </c>
      <c r="G1958" s="18"/>
      <c r="H1958" s="17" t="str">
        <f aca="false">IF($C1958="","",N(①在庫CSV_発注日!$Z1954))</f>
        <v/>
      </c>
      <c r="I1958" s="37" t="str">
        <f aca="false">IF($C1958="","",SUMIFS(⑤減算マスタCSV!$L$2:$L$8001,⑤減算マスタCSV!$F$2:$F$8001,$C1958,⑤減算マスタCSV!$K$2:$K$8001,1))</f>
        <v/>
      </c>
      <c r="J1958" s="17" t="str">
        <f aca="false">IF($C1958="","",IFERROR(INDEX(⑤減算マスタCSV!$H$2:$H$8001,MATCH($C1958,⑤減算マスタCSV!$F$2:$F$8001,0)),1))</f>
        <v/>
      </c>
      <c r="K1958" s="17" t="str">
        <f aca="false">IF($C1958="","",MAX(1,IFERROR(INDEX(⑥商品照会CSV!$M$2:$M$3001,MATCH($C1958,⑥商品照会CSV!$A$2:$A$3001,0)),1)))</f>
        <v/>
      </c>
      <c r="L1958" s="40" t="str">
        <f aca="false">IF($C1958="","",IFERROR(INDEX(⑥商品照会CSV!$Q$2:$Q$3001,MATCH($C1958,⑥商品照会CSV!$A$2:$A$3001,0)),0))</f>
        <v/>
      </c>
      <c r="M1958" s="40" t="str">
        <f aca="false">IF($C1958="","",N($L1958)*N($K1958))</f>
        <v/>
      </c>
      <c r="N1958" s="17" t="str">
        <f aca="false">IF($C1958="","",MAX(1,IFERROR(INDEX(⑥商品照会CSV!$AK$2:$AK$3001,MATCH($C1958,⑥商品照会CSV!$A$2:$A$3001,0)),1)))</f>
        <v/>
      </c>
      <c r="O1958" s="12" t="str">
        <f aca="false">IF($C1958="","",IFERROR(IF(INDEX(⑥商品照会CSV!$AN$2:$AN$3001,MATCH($C1958,⑥商品照会CSV!$A$2:$A$3001,0))=1,"バラ",IF(INDEX(⑥商品照会CSV!$AM$2:$AM$3001,MATCH($C1958,⑥商品照会CSV!$A$2:$A$3001,0))=1,"中間包装","ケース")),"ケース"))</f>
        <v/>
      </c>
      <c r="P1958" s="18"/>
      <c r="Q1958" s="14"/>
      <c r="R1958" s="17" t="str">
        <f aca="false">IF($C1958="","",N($Q1958)*N($K1958))</f>
        <v/>
      </c>
    </row>
    <row r="1959" customFormat="false" ht="15" hidden="false" customHeight="false" outlineLevel="0" collapsed="false">
      <c r="B1959" s="12" t="n">
        <v>1954</v>
      </c>
      <c r="C1959" s="36" t="str">
        <f aca="false">IF(①在庫CSV_発注日!$M1955="","",①在庫CSV_発注日!$M1955&amp;"")</f>
        <v/>
      </c>
      <c r="D1959" s="12" t="str">
        <f aca="false">IF($C1959="","",①在庫CSV_発注日!$N1955)</f>
        <v/>
      </c>
      <c r="E1959" s="12" t="str">
        <f aca="false">IF($C1959="","",①在庫CSV_発注日!$H1955)</f>
        <v/>
      </c>
      <c r="F1959" s="12" t="str">
        <f aca="false">IF($C1959="","",①在庫CSV_発注日!$L1955)</f>
        <v/>
      </c>
      <c r="G1959" s="18"/>
      <c r="H1959" s="17" t="str">
        <f aca="false">IF($C1959="","",N(①在庫CSV_発注日!$Z1955))</f>
        <v/>
      </c>
      <c r="I1959" s="37" t="str">
        <f aca="false">IF($C1959="","",SUMIFS(⑤減算マスタCSV!$L$2:$L$8001,⑤減算マスタCSV!$F$2:$F$8001,$C1959,⑤減算マスタCSV!$K$2:$K$8001,1))</f>
        <v/>
      </c>
      <c r="J1959" s="17" t="str">
        <f aca="false">IF($C1959="","",IFERROR(INDEX(⑤減算マスタCSV!$H$2:$H$8001,MATCH($C1959,⑤減算マスタCSV!$F$2:$F$8001,0)),1))</f>
        <v/>
      </c>
      <c r="K1959" s="17" t="str">
        <f aca="false">IF($C1959="","",MAX(1,IFERROR(INDEX(⑥商品照会CSV!$M$2:$M$3001,MATCH($C1959,⑥商品照会CSV!$A$2:$A$3001,0)),1)))</f>
        <v/>
      </c>
      <c r="L1959" s="40" t="str">
        <f aca="false">IF($C1959="","",IFERROR(INDEX(⑥商品照会CSV!$Q$2:$Q$3001,MATCH($C1959,⑥商品照会CSV!$A$2:$A$3001,0)),0))</f>
        <v/>
      </c>
      <c r="M1959" s="40" t="str">
        <f aca="false">IF($C1959="","",N($L1959)*N($K1959))</f>
        <v/>
      </c>
      <c r="N1959" s="17" t="str">
        <f aca="false">IF($C1959="","",MAX(1,IFERROR(INDEX(⑥商品照会CSV!$AK$2:$AK$3001,MATCH($C1959,⑥商品照会CSV!$A$2:$A$3001,0)),1)))</f>
        <v/>
      </c>
      <c r="O1959" s="12" t="str">
        <f aca="false">IF($C1959="","",IFERROR(IF(INDEX(⑥商品照会CSV!$AN$2:$AN$3001,MATCH($C1959,⑥商品照会CSV!$A$2:$A$3001,0))=1,"バラ",IF(INDEX(⑥商品照会CSV!$AM$2:$AM$3001,MATCH($C1959,⑥商品照会CSV!$A$2:$A$3001,0))=1,"中間包装","ケース")),"ケース"))</f>
        <v/>
      </c>
      <c r="P1959" s="18"/>
      <c r="Q1959" s="14"/>
      <c r="R1959" s="17" t="str">
        <f aca="false">IF($C1959="","",N($Q1959)*N($K1959))</f>
        <v/>
      </c>
    </row>
    <row r="1960" customFormat="false" ht="15" hidden="false" customHeight="false" outlineLevel="0" collapsed="false">
      <c r="B1960" s="12" t="n">
        <v>1955</v>
      </c>
      <c r="C1960" s="36" t="str">
        <f aca="false">IF(①在庫CSV_発注日!$M1956="","",①在庫CSV_発注日!$M1956&amp;"")</f>
        <v/>
      </c>
      <c r="D1960" s="12" t="str">
        <f aca="false">IF($C1960="","",①在庫CSV_発注日!$N1956)</f>
        <v/>
      </c>
      <c r="E1960" s="12" t="str">
        <f aca="false">IF($C1960="","",①在庫CSV_発注日!$H1956)</f>
        <v/>
      </c>
      <c r="F1960" s="12" t="str">
        <f aca="false">IF($C1960="","",①在庫CSV_発注日!$L1956)</f>
        <v/>
      </c>
      <c r="G1960" s="18"/>
      <c r="H1960" s="17" t="str">
        <f aca="false">IF($C1960="","",N(①在庫CSV_発注日!$Z1956))</f>
        <v/>
      </c>
      <c r="I1960" s="37" t="str">
        <f aca="false">IF($C1960="","",SUMIFS(⑤減算マスタCSV!$L$2:$L$8001,⑤減算マスタCSV!$F$2:$F$8001,$C1960,⑤減算マスタCSV!$K$2:$K$8001,1))</f>
        <v/>
      </c>
      <c r="J1960" s="17" t="str">
        <f aca="false">IF($C1960="","",IFERROR(INDEX(⑤減算マスタCSV!$H$2:$H$8001,MATCH($C1960,⑤減算マスタCSV!$F$2:$F$8001,0)),1))</f>
        <v/>
      </c>
      <c r="K1960" s="17" t="str">
        <f aca="false">IF($C1960="","",MAX(1,IFERROR(INDEX(⑥商品照会CSV!$M$2:$M$3001,MATCH($C1960,⑥商品照会CSV!$A$2:$A$3001,0)),1)))</f>
        <v/>
      </c>
      <c r="L1960" s="40" t="str">
        <f aca="false">IF($C1960="","",IFERROR(INDEX(⑥商品照会CSV!$Q$2:$Q$3001,MATCH($C1960,⑥商品照会CSV!$A$2:$A$3001,0)),0))</f>
        <v/>
      </c>
      <c r="M1960" s="40" t="str">
        <f aca="false">IF($C1960="","",N($L1960)*N($K1960))</f>
        <v/>
      </c>
      <c r="N1960" s="17" t="str">
        <f aca="false">IF($C1960="","",MAX(1,IFERROR(INDEX(⑥商品照会CSV!$AK$2:$AK$3001,MATCH($C1960,⑥商品照会CSV!$A$2:$A$3001,0)),1)))</f>
        <v/>
      </c>
      <c r="O1960" s="12" t="str">
        <f aca="false">IF($C1960="","",IFERROR(IF(INDEX(⑥商品照会CSV!$AN$2:$AN$3001,MATCH($C1960,⑥商品照会CSV!$A$2:$A$3001,0))=1,"バラ",IF(INDEX(⑥商品照会CSV!$AM$2:$AM$3001,MATCH($C1960,⑥商品照会CSV!$A$2:$A$3001,0))=1,"中間包装","ケース")),"ケース"))</f>
        <v/>
      </c>
      <c r="P1960" s="18"/>
      <c r="Q1960" s="14"/>
      <c r="R1960" s="17" t="str">
        <f aca="false">IF($C1960="","",N($Q1960)*N($K1960))</f>
        <v/>
      </c>
    </row>
    <row r="1961" customFormat="false" ht="15" hidden="false" customHeight="false" outlineLevel="0" collapsed="false">
      <c r="B1961" s="12" t="n">
        <v>1956</v>
      </c>
      <c r="C1961" s="36" t="str">
        <f aca="false">IF(①在庫CSV_発注日!$M1957="","",①在庫CSV_発注日!$M1957&amp;"")</f>
        <v/>
      </c>
      <c r="D1961" s="12" t="str">
        <f aca="false">IF($C1961="","",①在庫CSV_発注日!$N1957)</f>
        <v/>
      </c>
      <c r="E1961" s="12" t="str">
        <f aca="false">IF($C1961="","",①在庫CSV_発注日!$H1957)</f>
        <v/>
      </c>
      <c r="F1961" s="12" t="str">
        <f aca="false">IF($C1961="","",①在庫CSV_発注日!$L1957)</f>
        <v/>
      </c>
      <c r="G1961" s="18"/>
      <c r="H1961" s="17" t="str">
        <f aca="false">IF($C1961="","",N(①在庫CSV_発注日!$Z1957))</f>
        <v/>
      </c>
      <c r="I1961" s="37" t="str">
        <f aca="false">IF($C1961="","",SUMIFS(⑤減算マスタCSV!$L$2:$L$8001,⑤減算マスタCSV!$F$2:$F$8001,$C1961,⑤減算マスタCSV!$K$2:$K$8001,1))</f>
        <v/>
      </c>
      <c r="J1961" s="17" t="str">
        <f aca="false">IF($C1961="","",IFERROR(INDEX(⑤減算マスタCSV!$H$2:$H$8001,MATCH($C1961,⑤減算マスタCSV!$F$2:$F$8001,0)),1))</f>
        <v/>
      </c>
      <c r="K1961" s="17" t="str">
        <f aca="false">IF($C1961="","",MAX(1,IFERROR(INDEX(⑥商品照会CSV!$M$2:$M$3001,MATCH($C1961,⑥商品照会CSV!$A$2:$A$3001,0)),1)))</f>
        <v/>
      </c>
      <c r="L1961" s="40" t="str">
        <f aca="false">IF($C1961="","",IFERROR(INDEX(⑥商品照会CSV!$Q$2:$Q$3001,MATCH($C1961,⑥商品照会CSV!$A$2:$A$3001,0)),0))</f>
        <v/>
      </c>
      <c r="M1961" s="40" t="str">
        <f aca="false">IF($C1961="","",N($L1961)*N($K1961))</f>
        <v/>
      </c>
      <c r="N1961" s="17" t="str">
        <f aca="false">IF($C1961="","",MAX(1,IFERROR(INDEX(⑥商品照会CSV!$AK$2:$AK$3001,MATCH($C1961,⑥商品照会CSV!$A$2:$A$3001,0)),1)))</f>
        <v/>
      </c>
      <c r="O1961" s="12" t="str">
        <f aca="false">IF($C1961="","",IFERROR(IF(INDEX(⑥商品照会CSV!$AN$2:$AN$3001,MATCH($C1961,⑥商品照会CSV!$A$2:$A$3001,0))=1,"バラ",IF(INDEX(⑥商品照会CSV!$AM$2:$AM$3001,MATCH($C1961,⑥商品照会CSV!$A$2:$A$3001,0))=1,"中間包装","ケース")),"ケース"))</f>
        <v/>
      </c>
      <c r="P1961" s="18"/>
      <c r="Q1961" s="14"/>
      <c r="R1961" s="17" t="str">
        <f aca="false">IF($C1961="","",N($Q1961)*N($K1961))</f>
        <v/>
      </c>
    </row>
    <row r="1962" customFormat="false" ht="15" hidden="false" customHeight="false" outlineLevel="0" collapsed="false">
      <c r="B1962" s="12" t="n">
        <v>1957</v>
      </c>
      <c r="C1962" s="36" t="str">
        <f aca="false">IF(①在庫CSV_発注日!$M1958="","",①在庫CSV_発注日!$M1958&amp;"")</f>
        <v/>
      </c>
      <c r="D1962" s="12" t="str">
        <f aca="false">IF($C1962="","",①在庫CSV_発注日!$N1958)</f>
        <v/>
      </c>
      <c r="E1962" s="12" t="str">
        <f aca="false">IF($C1962="","",①在庫CSV_発注日!$H1958)</f>
        <v/>
      </c>
      <c r="F1962" s="12" t="str">
        <f aca="false">IF($C1962="","",①在庫CSV_発注日!$L1958)</f>
        <v/>
      </c>
      <c r="G1962" s="18"/>
      <c r="H1962" s="17" t="str">
        <f aca="false">IF($C1962="","",N(①在庫CSV_発注日!$Z1958))</f>
        <v/>
      </c>
      <c r="I1962" s="37" t="str">
        <f aca="false">IF($C1962="","",SUMIFS(⑤減算マスタCSV!$L$2:$L$8001,⑤減算マスタCSV!$F$2:$F$8001,$C1962,⑤減算マスタCSV!$K$2:$K$8001,1))</f>
        <v/>
      </c>
      <c r="J1962" s="17" t="str">
        <f aca="false">IF($C1962="","",IFERROR(INDEX(⑤減算マスタCSV!$H$2:$H$8001,MATCH($C1962,⑤減算マスタCSV!$F$2:$F$8001,0)),1))</f>
        <v/>
      </c>
      <c r="K1962" s="17" t="str">
        <f aca="false">IF($C1962="","",MAX(1,IFERROR(INDEX(⑥商品照会CSV!$M$2:$M$3001,MATCH($C1962,⑥商品照会CSV!$A$2:$A$3001,0)),1)))</f>
        <v/>
      </c>
      <c r="L1962" s="40" t="str">
        <f aca="false">IF($C1962="","",IFERROR(INDEX(⑥商品照会CSV!$Q$2:$Q$3001,MATCH($C1962,⑥商品照会CSV!$A$2:$A$3001,0)),0))</f>
        <v/>
      </c>
      <c r="M1962" s="40" t="str">
        <f aca="false">IF($C1962="","",N($L1962)*N($K1962))</f>
        <v/>
      </c>
      <c r="N1962" s="17" t="str">
        <f aca="false">IF($C1962="","",MAX(1,IFERROR(INDEX(⑥商品照会CSV!$AK$2:$AK$3001,MATCH($C1962,⑥商品照会CSV!$A$2:$A$3001,0)),1)))</f>
        <v/>
      </c>
      <c r="O1962" s="12" t="str">
        <f aca="false">IF($C1962="","",IFERROR(IF(INDEX(⑥商品照会CSV!$AN$2:$AN$3001,MATCH($C1962,⑥商品照会CSV!$A$2:$A$3001,0))=1,"バラ",IF(INDEX(⑥商品照会CSV!$AM$2:$AM$3001,MATCH($C1962,⑥商品照会CSV!$A$2:$A$3001,0))=1,"中間包装","ケース")),"ケース"))</f>
        <v/>
      </c>
      <c r="P1962" s="18"/>
      <c r="Q1962" s="14"/>
      <c r="R1962" s="17" t="str">
        <f aca="false">IF($C1962="","",N($Q1962)*N($K1962))</f>
        <v/>
      </c>
    </row>
    <row r="1963" customFormat="false" ht="15" hidden="false" customHeight="false" outlineLevel="0" collapsed="false">
      <c r="B1963" s="12" t="n">
        <v>1958</v>
      </c>
      <c r="C1963" s="36" t="str">
        <f aca="false">IF(①在庫CSV_発注日!$M1959="","",①在庫CSV_発注日!$M1959&amp;"")</f>
        <v/>
      </c>
      <c r="D1963" s="12" t="str">
        <f aca="false">IF($C1963="","",①在庫CSV_発注日!$N1959)</f>
        <v/>
      </c>
      <c r="E1963" s="12" t="str">
        <f aca="false">IF($C1963="","",①在庫CSV_発注日!$H1959)</f>
        <v/>
      </c>
      <c r="F1963" s="12" t="str">
        <f aca="false">IF($C1963="","",①在庫CSV_発注日!$L1959)</f>
        <v/>
      </c>
      <c r="G1963" s="18"/>
      <c r="H1963" s="17" t="str">
        <f aca="false">IF($C1963="","",N(①在庫CSV_発注日!$Z1959))</f>
        <v/>
      </c>
      <c r="I1963" s="37" t="str">
        <f aca="false">IF($C1963="","",SUMIFS(⑤減算マスタCSV!$L$2:$L$8001,⑤減算マスタCSV!$F$2:$F$8001,$C1963,⑤減算マスタCSV!$K$2:$K$8001,1))</f>
        <v/>
      </c>
      <c r="J1963" s="17" t="str">
        <f aca="false">IF($C1963="","",IFERROR(INDEX(⑤減算マスタCSV!$H$2:$H$8001,MATCH($C1963,⑤減算マスタCSV!$F$2:$F$8001,0)),1))</f>
        <v/>
      </c>
      <c r="K1963" s="17" t="str">
        <f aca="false">IF($C1963="","",MAX(1,IFERROR(INDEX(⑥商品照会CSV!$M$2:$M$3001,MATCH($C1963,⑥商品照会CSV!$A$2:$A$3001,0)),1)))</f>
        <v/>
      </c>
      <c r="L1963" s="40" t="str">
        <f aca="false">IF($C1963="","",IFERROR(INDEX(⑥商品照会CSV!$Q$2:$Q$3001,MATCH($C1963,⑥商品照会CSV!$A$2:$A$3001,0)),0))</f>
        <v/>
      </c>
      <c r="M1963" s="40" t="str">
        <f aca="false">IF($C1963="","",N($L1963)*N($K1963))</f>
        <v/>
      </c>
      <c r="N1963" s="17" t="str">
        <f aca="false">IF($C1963="","",MAX(1,IFERROR(INDEX(⑥商品照会CSV!$AK$2:$AK$3001,MATCH($C1963,⑥商品照会CSV!$A$2:$A$3001,0)),1)))</f>
        <v/>
      </c>
      <c r="O1963" s="12" t="str">
        <f aca="false">IF($C1963="","",IFERROR(IF(INDEX(⑥商品照会CSV!$AN$2:$AN$3001,MATCH($C1963,⑥商品照会CSV!$A$2:$A$3001,0))=1,"バラ",IF(INDEX(⑥商品照会CSV!$AM$2:$AM$3001,MATCH($C1963,⑥商品照会CSV!$A$2:$A$3001,0))=1,"中間包装","ケース")),"ケース"))</f>
        <v/>
      </c>
      <c r="P1963" s="18"/>
      <c r="Q1963" s="14"/>
      <c r="R1963" s="17" t="str">
        <f aca="false">IF($C1963="","",N($Q1963)*N($K1963))</f>
        <v/>
      </c>
    </row>
    <row r="1964" customFormat="false" ht="15" hidden="false" customHeight="false" outlineLevel="0" collapsed="false">
      <c r="B1964" s="12" t="n">
        <v>1959</v>
      </c>
      <c r="C1964" s="36" t="str">
        <f aca="false">IF(①在庫CSV_発注日!$M1960="","",①在庫CSV_発注日!$M1960&amp;"")</f>
        <v/>
      </c>
      <c r="D1964" s="12" t="str">
        <f aca="false">IF($C1964="","",①在庫CSV_発注日!$N1960)</f>
        <v/>
      </c>
      <c r="E1964" s="12" t="str">
        <f aca="false">IF($C1964="","",①在庫CSV_発注日!$H1960)</f>
        <v/>
      </c>
      <c r="F1964" s="12" t="str">
        <f aca="false">IF($C1964="","",①在庫CSV_発注日!$L1960)</f>
        <v/>
      </c>
      <c r="G1964" s="18"/>
      <c r="H1964" s="17" t="str">
        <f aca="false">IF($C1964="","",N(①在庫CSV_発注日!$Z1960))</f>
        <v/>
      </c>
      <c r="I1964" s="37" t="str">
        <f aca="false">IF($C1964="","",SUMIFS(⑤減算マスタCSV!$L$2:$L$8001,⑤減算マスタCSV!$F$2:$F$8001,$C1964,⑤減算マスタCSV!$K$2:$K$8001,1))</f>
        <v/>
      </c>
      <c r="J1964" s="17" t="str">
        <f aca="false">IF($C1964="","",IFERROR(INDEX(⑤減算マスタCSV!$H$2:$H$8001,MATCH($C1964,⑤減算マスタCSV!$F$2:$F$8001,0)),1))</f>
        <v/>
      </c>
      <c r="K1964" s="17" t="str">
        <f aca="false">IF($C1964="","",MAX(1,IFERROR(INDEX(⑥商品照会CSV!$M$2:$M$3001,MATCH($C1964,⑥商品照会CSV!$A$2:$A$3001,0)),1)))</f>
        <v/>
      </c>
      <c r="L1964" s="40" t="str">
        <f aca="false">IF($C1964="","",IFERROR(INDEX(⑥商品照会CSV!$Q$2:$Q$3001,MATCH($C1964,⑥商品照会CSV!$A$2:$A$3001,0)),0))</f>
        <v/>
      </c>
      <c r="M1964" s="40" t="str">
        <f aca="false">IF($C1964="","",N($L1964)*N($K1964))</f>
        <v/>
      </c>
      <c r="N1964" s="17" t="str">
        <f aca="false">IF($C1964="","",MAX(1,IFERROR(INDEX(⑥商品照会CSV!$AK$2:$AK$3001,MATCH($C1964,⑥商品照会CSV!$A$2:$A$3001,0)),1)))</f>
        <v/>
      </c>
      <c r="O1964" s="12" t="str">
        <f aca="false">IF($C1964="","",IFERROR(IF(INDEX(⑥商品照会CSV!$AN$2:$AN$3001,MATCH($C1964,⑥商品照会CSV!$A$2:$A$3001,0))=1,"バラ",IF(INDEX(⑥商品照会CSV!$AM$2:$AM$3001,MATCH($C1964,⑥商品照会CSV!$A$2:$A$3001,0))=1,"中間包装","ケース")),"ケース"))</f>
        <v/>
      </c>
      <c r="P1964" s="18"/>
      <c r="Q1964" s="14"/>
      <c r="R1964" s="17" t="str">
        <f aca="false">IF($C1964="","",N($Q1964)*N($K1964))</f>
        <v/>
      </c>
    </row>
    <row r="1965" customFormat="false" ht="15" hidden="false" customHeight="false" outlineLevel="0" collapsed="false">
      <c r="B1965" s="12" t="n">
        <v>1960</v>
      </c>
      <c r="C1965" s="36" t="str">
        <f aca="false">IF(①在庫CSV_発注日!$M1961="","",①在庫CSV_発注日!$M1961&amp;"")</f>
        <v/>
      </c>
      <c r="D1965" s="12" t="str">
        <f aca="false">IF($C1965="","",①在庫CSV_発注日!$N1961)</f>
        <v/>
      </c>
      <c r="E1965" s="12" t="str">
        <f aca="false">IF($C1965="","",①在庫CSV_発注日!$H1961)</f>
        <v/>
      </c>
      <c r="F1965" s="12" t="str">
        <f aca="false">IF($C1965="","",①在庫CSV_発注日!$L1961)</f>
        <v/>
      </c>
      <c r="G1965" s="18"/>
      <c r="H1965" s="17" t="str">
        <f aca="false">IF($C1965="","",N(①在庫CSV_発注日!$Z1961))</f>
        <v/>
      </c>
      <c r="I1965" s="37" t="str">
        <f aca="false">IF($C1965="","",SUMIFS(⑤減算マスタCSV!$L$2:$L$8001,⑤減算マスタCSV!$F$2:$F$8001,$C1965,⑤減算マスタCSV!$K$2:$K$8001,1))</f>
        <v/>
      </c>
      <c r="J1965" s="17" t="str">
        <f aca="false">IF($C1965="","",IFERROR(INDEX(⑤減算マスタCSV!$H$2:$H$8001,MATCH($C1965,⑤減算マスタCSV!$F$2:$F$8001,0)),1))</f>
        <v/>
      </c>
      <c r="K1965" s="17" t="str">
        <f aca="false">IF($C1965="","",MAX(1,IFERROR(INDEX(⑥商品照会CSV!$M$2:$M$3001,MATCH($C1965,⑥商品照会CSV!$A$2:$A$3001,0)),1)))</f>
        <v/>
      </c>
      <c r="L1965" s="40" t="str">
        <f aca="false">IF($C1965="","",IFERROR(INDEX(⑥商品照会CSV!$Q$2:$Q$3001,MATCH($C1965,⑥商品照会CSV!$A$2:$A$3001,0)),0))</f>
        <v/>
      </c>
      <c r="M1965" s="40" t="str">
        <f aca="false">IF($C1965="","",N($L1965)*N($K1965))</f>
        <v/>
      </c>
      <c r="N1965" s="17" t="str">
        <f aca="false">IF($C1965="","",MAX(1,IFERROR(INDEX(⑥商品照会CSV!$AK$2:$AK$3001,MATCH($C1965,⑥商品照会CSV!$A$2:$A$3001,0)),1)))</f>
        <v/>
      </c>
      <c r="O1965" s="12" t="str">
        <f aca="false">IF($C1965="","",IFERROR(IF(INDEX(⑥商品照会CSV!$AN$2:$AN$3001,MATCH($C1965,⑥商品照会CSV!$A$2:$A$3001,0))=1,"バラ",IF(INDEX(⑥商品照会CSV!$AM$2:$AM$3001,MATCH($C1965,⑥商品照会CSV!$A$2:$A$3001,0))=1,"中間包装","ケース")),"ケース"))</f>
        <v/>
      </c>
      <c r="P1965" s="18"/>
      <c r="Q1965" s="14"/>
      <c r="R1965" s="17" t="str">
        <f aca="false">IF($C1965="","",N($Q1965)*N($K1965))</f>
        <v/>
      </c>
    </row>
    <row r="1966" customFormat="false" ht="15" hidden="false" customHeight="false" outlineLevel="0" collapsed="false">
      <c r="B1966" s="12" t="n">
        <v>1961</v>
      </c>
      <c r="C1966" s="36" t="str">
        <f aca="false">IF(①在庫CSV_発注日!$M1962="","",①在庫CSV_発注日!$M1962&amp;"")</f>
        <v/>
      </c>
      <c r="D1966" s="12" t="str">
        <f aca="false">IF($C1966="","",①在庫CSV_発注日!$N1962)</f>
        <v/>
      </c>
      <c r="E1966" s="12" t="str">
        <f aca="false">IF($C1966="","",①在庫CSV_発注日!$H1962)</f>
        <v/>
      </c>
      <c r="F1966" s="12" t="str">
        <f aca="false">IF($C1966="","",①在庫CSV_発注日!$L1962)</f>
        <v/>
      </c>
      <c r="G1966" s="18"/>
      <c r="H1966" s="17" t="str">
        <f aca="false">IF($C1966="","",N(①在庫CSV_発注日!$Z1962))</f>
        <v/>
      </c>
      <c r="I1966" s="37" t="str">
        <f aca="false">IF($C1966="","",SUMIFS(⑤減算マスタCSV!$L$2:$L$8001,⑤減算マスタCSV!$F$2:$F$8001,$C1966,⑤減算マスタCSV!$K$2:$K$8001,1))</f>
        <v/>
      </c>
      <c r="J1966" s="17" t="str">
        <f aca="false">IF($C1966="","",IFERROR(INDEX(⑤減算マスタCSV!$H$2:$H$8001,MATCH($C1966,⑤減算マスタCSV!$F$2:$F$8001,0)),1))</f>
        <v/>
      </c>
      <c r="K1966" s="17" t="str">
        <f aca="false">IF($C1966="","",MAX(1,IFERROR(INDEX(⑥商品照会CSV!$M$2:$M$3001,MATCH($C1966,⑥商品照会CSV!$A$2:$A$3001,0)),1)))</f>
        <v/>
      </c>
      <c r="L1966" s="40" t="str">
        <f aca="false">IF($C1966="","",IFERROR(INDEX(⑥商品照会CSV!$Q$2:$Q$3001,MATCH($C1966,⑥商品照会CSV!$A$2:$A$3001,0)),0))</f>
        <v/>
      </c>
      <c r="M1966" s="40" t="str">
        <f aca="false">IF($C1966="","",N($L1966)*N($K1966))</f>
        <v/>
      </c>
      <c r="N1966" s="17" t="str">
        <f aca="false">IF($C1966="","",MAX(1,IFERROR(INDEX(⑥商品照会CSV!$AK$2:$AK$3001,MATCH($C1966,⑥商品照会CSV!$A$2:$A$3001,0)),1)))</f>
        <v/>
      </c>
      <c r="O1966" s="12" t="str">
        <f aca="false">IF($C1966="","",IFERROR(IF(INDEX(⑥商品照会CSV!$AN$2:$AN$3001,MATCH($C1966,⑥商品照会CSV!$A$2:$A$3001,0))=1,"バラ",IF(INDEX(⑥商品照会CSV!$AM$2:$AM$3001,MATCH($C1966,⑥商品照会CSV!$A$2:$A$3001,0))=1,"中間包装","ケース")),"ケース"))</f>
        <v/>
      </c>
      <c r="P1966" s="18"/>
      <c r="Q1966" s="14"/>
      <c r="R1966" s="17" t="str">
        <f aca="false">IF($C1966="","",N($Q1966)*N($K1966))</f>
        <v/>
      </c>
    </row>
    <row r="1967" customFormat="false" ht="15" hidden="false" customHeight="false" outlineLevel="0" collapsed="false">
      <c r="B1967" s="12" t="n">
        <v>1962</v>
      </c>
      <c r="C1967" s="36" t="str">
        <f aca="false">IF(①在庫CSV_発注日!$M1963="","",①在庫CSV_発注日!$M1963&amp;"")</f>
        <v/>
      </c>
      <c r="D1967" s="12" t="str">
        <f aca="false">IF($C1967="","",①在庫CSV_発注日!$N1963)</f>
        <v/>
      </c>
      <c r="E1967" s="12" t="str">
        <f aca="false">IF($C1967="","",①在庫CSV_発注日!$H1963)</f>
        <v/>
      </c>
      <c r="F1967" s="12" t="str">
        <f aca="false">IF($C1967="","",①在庫CSV_発注日!$L1963)</f>
        <v/>
      </c>
      <c r="G1967" s="18"/>
      <c r="H1967" s="17" t="str">
        <f aca="false">IF($C1967="","",N(①在庫CSV_発注日!$Z1963))</f>
        <v/>
      </c>
      <c r="I1967" s="37" t="str">
        <f aca="false">IF($C1967="","",SUMIFS(⑤減算マスタCSV!$L$2:$L$8001,⑤減算マスタCSV!$F$2:$F$8001,$C1967,⑤減算マスタCSV!$K$2:$K$8001,1))</f>
        <v/>
      </c>
      <c r="J1967" s="17" t="str">
        <f aca="false">IF($C1967="","",IFERROR(INDEX(⑤減算マスタCSV!$H$2:$H$8001,MATCH($C1967,⑤減算マスタCSV!$F$2:$F$8001,0)),1))</f>
        <v/>
      </c>
      <c r="K1967" s="17" t="str">
        <f aca="false">IF($C1967="","",MAX(1,IFERROR(INDEX(⑥商品照会CSV!$M$2:$M$3001,MATCH($C1967,⑥商品照会CSV!$A$2:$A$3001,0)),1)))</f>
        <v/>
      </c>
      <c r="L1967" s="40" t="str">
        <f aca="false">IF($C1967="","",IFERROR(INDEX(⑥商品照会CSV!$Q$2:$Q$3001,MATCH($C1967,⑥商品照会CSV!$A$2:$A$3001,0)),0))</f>
        <v/>
      </c>
      <c r="M1967" s="40" t="str">
        <f aca="false">IF($C1967="","",N($L1967)*N($K1967))</f>
        <v/>
      </c>
      <c r="N1967" s="17" t="str">
        <f aca="false">IF($C1967="","",MAX(1,IFERROR(INDEX(⑥商品照会CSV!$AK$2:$AK$3001,MATCH($C1967,⑥商品照会CSV!$A$2:$A$3001,0)),1)))</f>
        <v/>
      </c>
      <c r="O1967" s="12" t="str">
        <f aca="false">IF($C1967="","",IFERROR(IF(INDEX(⑥商品照会CSV!$AN$2:$AN$3001,MATCH($C1967,⑥商品照会CSV!$A$2:$A$3001,0))=1,"バラ",IF(INDEX(⑥商品照会CSV!$AM$2:$AM$3001,MATCH($C1967,⑥商品照会CSV!$A$2:$A$3001,0))=1,"中間包装","ケース")),"ケース"))</f>
        <v/>
      </c>
      <c r="P1967" s="18"/>
      <c r="Q1967" s="14"/>
      <c r="R1967" s="17" t="str">
        <f aca="false">IF($C1967="","",N($Q1967)*N($K1967))</f>
        <v/>
      </c>
    </row>
    <row r="1968" customFormat="false" ht="15" hidden="false" customHeight="false" outlineLevel="0" collapsed="false">
      <c r="B1968" s="12" t="n">
        <v>1963</v>
      </c>
      <c r="C1968" s="36" t="str">
        <f aca="false">IF(①在庫CSV_発注日!$M1964="","",①在庫CSV_発注日!$M1964&amp;"")</f>
        <v/>
      </c>
      <c r="D1968" s="12" t="str">
        <f aca="false">IF($C1968="","",①在庫CSV_発注日!$N1964)</f>
        <v/>
      </c>
      <c r="E1968" s="12" t="str">
        <f aca="false">IF($C1968="","",①在庫CSV_発注日!$H1964)</f>
        <v/>
      </c>
      <c r="F1968" s="12" t="str">
        <f aca="false">IF($C1968="","",①在庫CSV_発注日!$L1964)</f>
        <v/>
      </c>
      <c r="G1968" s="18"/>
      <c r="H1968" s="17" t="str">
        <f aca="false">IF($C1968="","",N(①在庫CSV_発注日!$Z1964))</f>
        <v/>
      </c>
      <c r="I1968" s="37" t="str">
        <f aca="false">IF($C1968="","",SUMIFS(⑤減算マスタCSV!$L$2:$L$8001,⑤減算マスタCSV!$F$2:$F$8001,$C1968,⑤減算マスタCSV!$K$2:$K$8001,1))</f>
        <v/>
      </c>
      <c r="J1968" s="17" t="str">
        <f aca="false">IF($C1968="","",IFERROR(INDEX(⑤減算マスタCSV!$H$2:$H$8001,MATCH($C1968,⑤減算マスタCSV!$F$2:$F$8001,0)),1))</f>
        <v/>
      </c>
      <c r="K1968" s="17" t="str">
        <f aca="false">IF($C1968="","",MAX(1,IFERROR(INDEX(⑥商品照会CSV!$M$2:$M$3001,MATCH($C1968,⑥商品照会CSV!$A$2:$A$3001,0)),1)))</f>
        <v/>
      </c>
      <c r="L1968" s="40" t="str">
        <f aca="false">IF($C1968="","",IFERROR(INDEX(⑥商品照会CSV!$Q$2:$Q$3001,MATCH($C1968,⑥商品照会CSV!$A$2:$A$3001,0)),0))</f>
        <v/>
      </c>
      <c r="M1968" s="40" t="str">
        <f aca="false">IF($C1968="","",N($L1968)*N($K1968))</f>
        <v/>
      </c>
      <c r="N1968" s="17" t="str">
        <f aca="false">IF($C1968="","",MAX(1,IFERROR(INDEX(⑥商品照会CSV!$AK$2:$AK$3001,MATCH($C1968,⑥商品照会CSV!$A$2:$A$3001,0)),1)))</f>
        <v/>
      </c>
      <c r="O1968" s="12" t="str">
        <f aca="false">IF($C1968="","",IFERROR(IF(INDEX(⑥商品照会CSV!$AN$2:$AN$3001,MATCH($C1968,⑥商品照会CSV!$A$2:$A$3001,0))=1,"バラ",IF(INDEX(⑥商品照会CSV!$AM$2:$AM$3001,MATCH($C1968,⑥商品照会CSV!$A$2:$A$3001,0))=1,"中間包装","ケース")),"ケース"))</f>
        <v/>
      </c>
      <c r="P1968" s="18"/>
      <c r="Q1968" s="14"/>
      <c r="R1968" s="17" t="str">
        <f aca="false">IF($C1968="","",N($Q1968)*N($K1968))</f>
        <v/>
      </c>
    </row>
    <row r="1969" customFormat="false" ht="15" hidden="false" customHeight="false" outlineLevel="0" collapsed="false">
      <c r="B1969" s="12" t="n">
        <v>1964</v>
      </c>
      <c r="C1969" s="36" t="str">
        <f aca="false">IF(①在庫CSV_発注日!$M1965="","",①在庫CSV_発注日!$M1965&amp;"")</f>
        <v/>
      </c>
      <c r="D1969" s="12" t="str">
        <f aca="false">IF($C1969="","",①在庫CSV_発注日!$N1965)</f>
        <v/>
      </c>
      <c r="E1969" s="12" t="str">
        <f aca="false">IF($C1969="","",①在庫CSV_発注日!$H1965)</f>
        <v/>
      </c>
      <c r="F1969" s="12" t="str">
        <f aca="false">IF($C1969="","",①在庫CSV_発注日!$L1965)</f>
        <v/>
      </c>
      <c r="G1969" s="18"/>
      <c r="H1969" s="17" t="str">
        <f aca="false">IF($C1969="","",N(①在庫CSV_発注日!$Z1965))</f>
        <v/>
      </c>
      <c r="I1969" s="37" t="str">
        <f aca="false">IF($C1969="","",SUMIFS(⑤減算マスタCSV!$L$2:$L$8001,⑤減算マスタCSV!$F$2:$F$8001,$C1969,⑤減算マスタCSV!$K$2:$K$8001,1))</f>
        <v/>
      </c>
      <c r="J1969" s="17" t="str">
        <f aca="false">IF($C1969="","",IFERROR(INDEX(⑤減算マスタCSV!$H$2:$H$8001,MATCH($C1969,⑤減算マスタCSV!$F$2:$F$8001,0)),1))</f>
        <v/>
      </c>
      <c r="K1969" s="17" t="str">
        <f aca="false">IF($C1969="","",MAX(1,IFERROR(INDEX(⑥商品照会CSV!$M$2:$M$3001,MATCH($C1969,⑥商品照会CSV!$A$2:$A$3001,0)),1)))</f>
        <v/>
      </c>
      <c r="L1969" s="40" t="str">
        <f aca="false">IF($C1969="","",IFERROR(INDEX(⑥商品照会CSV!$Q$2:$Q$3001,MATCH($C1969,⑥商品照会CSV!$A$2:$A$3001,0)),0))</f>
        <v/>
      </c>
      <c r="M1969" s="40" t="str">
        <f aca="false">IF($C1969="","",N($L1969)*N($K1969))</f>
        <v/>
      </c>
      <c r="N1969" s="17" t="str">
        <f aca="false">IF($C1969="","",MAX(1,IFERROR(INDEX(⑥商品照会CSV!$AK$2:$AK$3001,MATCH($C1969,⑥商品照会CSV!$A$2:$A$3001,0)),1)))</f>
        <v/>
      </c>
      <c r="O1969" s="12" t="str">
        <f aca="false">IF($C1969="","",IFERROR(IF(INDEX(⑥商品照会CSV!$AN$2:$AN$3001,MATCH($C1969,⑥商品照会CSV!$A$2:$A$3001,0))=1,"バラ",IF(INDEX(⑥商品照会CSV!$AM$2:$AM$3001,MATCH($C1969,⑥商品照会CSV!$A$2:$A$3001,0))=1,"中間包装","ケース")),"ケース"))</f>
        <v/>
      </c>
      <c r="P1969" s="18"/>
      <c r="Q1969" s="14"/>
      <c r="R1969" s="17" t="str">
        <f aca="false">IF($C1969="","",N($Q1969)*N($K1969))</f>
        <v/>
      </c>
    </row>
    <row r="1970" customFormat="false" ht="15" hidden="false" customHeight="false" outlineLevel="0" collapsed="false">
      <c r="B1970" s="12" t="n">
        <v>1965</v>
      </c>
      <c r="C1970" s="36" t="str">
        <f aca="false">IF(①在庫CSV_発注日!$M1966="","",①在庫CSV_発注日!$M1966&amp;"")</f>
        <v/>
      </c>
      <c r="D1970" s="12" t="str">
        <f aca="false">IF($C1970="","",①在庫CSV_発注日!$N1966)</f>
        <v/>
      </c>
      <c r="E1970" s="12" t="str">
        <f aca="false">IF($C1970="","",①在庫CSV_発注日!$H1966)</f>
        <v/>
      </c>
      <c r="F1970" s="12" t="str">
        <f aca="false">IF($C1970="","",①在庫CSV_発注日!$L1966)</f>
        <v/>
      </c>
      <c r="G1970" s="18"/>
      <c r="H1970" s="17" t="str">
        <f aca="false">IF($C1970="","",N(①在庫CSV_発注日!$Z1966))</f>
        <v/>
      </c>
      <c r="I1970" s="37" t="str">
        <f aca="false">IF($C1970="","",SUMIFS(⑤減算マスタCSV!$L$2:$L$8001,⑤減算マスタCSV!$F$2:$F$8001,$C1970,⑤減算マスタCSV!$K$2:$K$8001,1))</f>
        <v/>
      </c>
      <c r="J1970" s="17" t="str">
        <f aca="false">IF($C1970="","",IFERROR(INDEX(⑤減算マスタCSV!$H$2:$H$8001,MATCH($C1970,⑤減算マスタCSV!$F$2:$F$8001,0)),1))</f>
        <v/>
      </c>
      <c r="K1970" s="17" t="str">
        <f aca="false">IF($C1970="","",MAX(1,IFERROR(INDEX(⑥商品照会CSV!$M$2:$M$3001,MATCH($C1970,⑥商品照会CSV!$A$2:$A$3001,0)),1)))</f>
        <v/>
      </c>
      <c r="L1970" s="40" t="str">
        <f aca="false">IF($C1970="","",IFERROR(INDEX(⑥商品照会CSV!$Q$2:$Q$3001,MATCH($C1970,⑥商品照会CSV!$A$2:$A$3001,0)),0))</f>
        <v/>
      </c>
      <c r="M1970" s="40" t="str">
        <f aca="false">IF($C1970="","",N($L1970)*N($K1970))</f>
        <v/>
      </c>
      <c r="N1970" s="17" t="str">
        <f aca="false">IF($C1970="","",MAX(1,IFERROR(INDEX(⑥商品照会CSV!$AK$2:$AK$3001,MATCH($C1970,⑥商品照会CSV!$A$2:$A$3001,0)),1)))</f>
        <v/>
      </c>
      <c r="O1970" s="12" t="str">
        <f aca="false">IF($C1970="","",IFERROR(IF(INDEX(⑥商品照会CSV!$AN$2:$AN$3001,MATCH($C1970,⑥商品照会CSV!$A$2:$A$3001,0))=1,"バラ",IF(INDEX(⑥商品照会CSV!$AM$2:$AM$3001,MATCH($C1970,⑥商品照会CSV!$A$2:$A$3001,0))=1,"中間包装","ケース")),"ケース"))</f>
        <v/>
      </c>
      <c r="P1970" s="18"/>
      <c r="Q1970" s="14"/>
      <c r="R1970" s="17" t="str">
        <f aca="false">IF($C1970="","",N($Q1970)*N($K1970))</f>
        <v/>
      </c>
    </row>
    <row r="1971" customFormat="false" ht="15" hidden="false" customHeight="false" outlineLevel="0" collapsed="false">
      <c r="B1971" s="12" t="n">
        <v>1966</v>
      </c>
      <c r="C1971" s="36" t="str">
        <f aca="false">IF(①在庫CSV_発注日!$M1967="","",①在庫CSV_発注日!$M1967&amp;"")</f>
        <v/>
      </c>
      <c r="D1971" s="12" t="str">
        <f aca="false">IF($C1971="","",①在庫CSV_発注日!$N1967)</f>
        <v/>
      </c>
      <c r="E1971" s="12" t="str">
        <f aca="false">IF($C1971="","",①在庫CSV_発注日!$H1967)</f>
        <v/>
      </c>
      <c r="F1971" s="12" t="str">
        <f aca="false">IF($C1971="","",①在庫CSV_発注日!$L1967)</f>
        <v/>
      </c>
      <c r="G1971" s="18"/>
      <c r="H1971" s="17" t="str">
        <f aca="false">IF($C1971="","",N(①在庫CSV_発注日!$Z1967))</f>
        <v/>
      </c>
      <c r="I1971" s="37" t="str">
        <f aca="false">IF($C1971="","",SUMIFS(⑤減算マスタCSV!$L$2:$L$8001,⑤減算マスタCSV!$F$2:$F$8001,$C1971,⑤減算マスタCSV!$K$2:$K$8001,1))</f>
        <v/>
      </c>
      <c r="J1971" s="17" t="str">
        <f aca="false">IF($C1971="","",IFERROR(INDEX(⑤減算マスタCSV!$H$2:$H$8001,MATCH($C1971,⑤減算マスタCSV!$F$2:$F$8001,0)),1))</f>
        <v/>
      </c>
      <c r="K1971" s="17" t="str">
        <f aca="false">IF($C1971="","",MAX(1,IFERROR(INDEX(⑥商品照会CSV!$M$2:$M$3001,MATCH($C1971,⑥商品照会CSV!$A$2:$A$3001,0)),1)))</f>
        <v/>
      </c>
      <c r="L1971" s="40" t="str">
        <f aca="false">IF($C1971="","",IFERROR(INDEX(⑥商品照会CSV!$Q$2:$Q$3001,MATCH($C1971,⑥商品照会CSV!$A$2:$A$3001,0)),0))</f>
        <v/>
      </c>
      <c r="M1971" s="40" t="str">
        <f aca="false">IF($C1971="","",N($L1971)*N($K1971))</f>
        <v/>
      </c>
      <c r="N1971" s="17" t="str">
        <f aca="false">IF($C1971="","",MAX(1,IFERROR(INDEX(⑥商品照会CSV!$AK$2:$AK$3001,MATCH($C1971,⑥商品照会CSV!$A$2:$A$3001,0)),1)))</f>
        <v/>
      </c>
      <c r="O1971" s="12" t="str">
        <f aca="false">IF($C1971="","",IFERROR(IF(INDEX(⑥商品照会CSV!$AN$2:$AN$3001,MATCH($C1971,⑥商品照会CSV!$A$2:$A$3001,0))=1,"バラ",IF(INDEX(⑥商品照会CSV!$AM$2:$AM$3001,MATCH($C1971,⑥商品照会CSV!$A$2:$A$3001,0))=1,"中間包装","ケース")),"ケース"))</f>
        <v/>
      </c>
      <c r="P1971" s="18"/>
      <c r="Q1971" s="14"/>
      <c r="R1971" s="17" t="str">
        <f aca="false">IF($C1971="","",N($Q1971)*N($K1971))</f>
        <v/>
      </c>
    </row>
    <row r="1972" customFormat="false" ht="15" hidden="false" customHeight="false" outlineLevel="0" collapsed="false">
      <c r="B1972" s="12" t="n">
        <v>1967</v>
      </c>
      <c r="C1972" s="36" t="str">
        <f aca="false">IF(①在庫CSV_発注日!$M1968="","",①在庫CSV_発注日!$M1968&amp;"")</f>
        <v/>
      </c>
      <c r="D1972" s="12" t="str">
        <f aca="false">IF($C1972="","",①在庫CSV_発注日!$N1968)</f>
        <v/>
      </c>
      <c r="E1972" s="12" t="str">
        <f aca="false">IF($C1972="","",①在庫CSV_発注日!$H1968)</f>
        <v/>
      </c>
      <c r="F1972" s="12" t="str">
        <f aca="false">IF($C1972="","",①在庫CSV_発注日!$L1968)</f>
        <v/>
      </c>
      <c r="G1972" s="18"/>
      <c r="H1972" s="17" t="str">
        <f aca="false">IF($C1972="","",N(①在庫CSV_発注日!$Z1968))</f>
        <v/>
      </c>
      <c r="I1972" s="37" t="str">
        <f aca="false">IF($C1972="","",SUMIFS(⑤減算マスタCSV!$L$2:$L$8001,⑤減算マスタCSV!$F$2:$F$8001,$C1972,⑤減算マスタCSV!$K$2:$K$8001,1))</f>
        <v/>
      </c>
      <c r="J1972" s="17" t="str">
        <f aca="false">IF($C1972="","",IFERROR(INDEX(⑤減算マスタCSV!$H$2:$H$8001,MATCH($C1972,⑤減算マスタCSV!$F$2:$F$8001,0)),1))</f>
        <v/>
      </c>
      <c r="K1972" s="17" t="str">
        <f aca="false">IF($C1972="","",MAX(1,IFERROR(INDEX(⑥商品照会CSV!$M$2:$M$3001,MATCH($C1972,⑥商品照会CSV!$A$2:$A$3001,0)),1)))</f>
        <v/>
      </c>
      <c r="L1972" s="40" t="str">
        <f aca="false">IF($C1972="","",IFERROR(INDEX(⑥商品照会CSV!$Q$2:$Q$3001,MATCH($C1972,⑥商品照会CSV!$A$2:$A$3001,0)),0))</f>
        <v/>
      </c>
      <c r="M1972" s="40" t="str">
        <f aca="false">IF($C1972="","",N($L1972)*N($K1972))</f>
        <v/>
      </c>
      <c r="N1972" s="17" t="str">
        <f aca="false">IF($C1972="","",MAX(1,IFERROR(INDEX(⑥商品照会CSV!$AK$2:$AK$3001,MATCH($C1972,⑥商品照会CSV!$A$2:$A$3001,0)),1)))</f>
        <v/>
      </c>
      <c r="O1972" s="12" t="str">
        <f aca="false">IF($C1972="","",IFERROR(IF(INDEX(⑥商品照会CSV!$AN$2:$AN$3001,MATCH($C1972,⑥商品照会CSV!$A$2:$A$3001,0))=1,"バラ",IF(INDEX(⑥商品照会CSV!$AM$2:$AM$3001,MATCH($C1972,⑥商品照会CSV!$A$2:$A$3001,0))=1,"中間包装","ケース")),"ケース"))</f>
        <v/>
      </c>
      <c r="P1972" s="18"/>
      <c r="Q1972" s="14"/>
      <c r="R1972" s="17" t="str">
        <f aca="false">IF($C1972="","",N($Q1972)*N($K1972))</f>
        <v/>
      </c>
    </row>
    <row r="1973" customFormat="false" ht="15" hidden="false" customHeight="false" outlineLevel="0" collapsed="false">
      <c r="B1973" s="12" t="n">
        <v>1968</v>
      </c>
      <c r="C1973" s="36" t="str">
        <f aca="false">IF(①在庫CSV_発注日!$M1969="","",①在庫CSV_発注日!$M1969&amp;"")</f>
        <v/>
      </c>
      <c r="D1973" s="12" t="str">
        <f aca="false">IF($C1973="","",①在庫CSV_発注日!$N1969)</f>
        <v/>
      </c>
      <c r="E1973" s="12" t="str">
        <f aca="false">IF($C1973="","",①在庫CSV_発注日!$H1969)</f>
        <v/>
      </c>
      <c r="F1973" s="12" t="str">
        <f aca="false">IF($C1973="","",①在庫CSV_発注日!$L1969)</f>
        <v/>
      </c>
      <c r="G1973" s="18"/>
      <c r="H1973" s="17" t="str">
        <f aca="false">IF($C1973="","",N(①在庫CSV_発注日!$Z1969))</f>
        <v/>
      </c>
      <c r="I1973" s="37" t="str">
        <f aca="false">IF($C1973="","",SUMIFS(⑤減算マスタCSV!$L$2:$L$8001,⑤減算マスタCSV!$F$2:$F$8001,$C1973,⑤減算マスタCSV!$K$2:$K$8001,1))</f>
        <v/>
      </c>
      <c r="J1973" s="17" t="str">
        <f aca="false">IF($C1973="","",IFERROR(INDEX(⑤減算マスタCSV!$H$2:$H$8001,MATCH($C1973,⑤減算マスタCSV!$F$2:$F$8001,0)),1))</f>
        <v/>
      </c>
      <c r="K1973" s="17" t="str">
        <f aca="false">IF($C1973="","",MAX(1,IFERROR(INDEX(⑥商品照会CSV!$M$2:$M$3001,MATCH($C1973,⑥商品照会CSV!$A$2:$A$3001,0)),1)))</f>
        <v/>
      </c>
      <c r="L1973" s="40" t="str">
        <f aca="false">IF($C1973="","",IFERROR(INDEX(⑥商品照会CSV!$Q$2:$Q$3001,MATCH($C1973,⑥商品照会CSV!$A$2:$A$3001,0)),0))</f>
        <v/>
      </c>
      <c r="M1973" s="40" t="str">
        <f aca="false">IF($C1973="","",N($L1973)*N($K1973))</f>
        <v/>
      </c>
      <c r="N1973" s="17" t="str">
        <f aca="false">IF($C1973="","",MAX(1,IFERROR(INDEX(⑥商品照会CSV!$AK$2:$AK$3001,MATCH($C1973,⑥商品照会CSV!$A$2:$A$3001,0)),1)))</f>
        <v/>
      </c>
      <c r="O1973" s="12" t="str">
        <f aca="false">IF($C1973="","",IFERROR(IF(INDEX(⑥商品照会CSV!$AN$2:$AN$3001,MATCH($C1973,⑥商品照会CSV!$A$2:$A$3001,0))=1,"バラ",IF(INDEX(⑥商品照会CSV!$AM$2:$AM$3001,MATCH($C1973,⑥商品照会CSV!$A$2:$A$3001,0))=1,"中間包装","ケース")),"ケース"))</f>
        <v/>
      </c>
      <c r="P1973" s="18"/>
      <c r="Q1973" s="14"/>
      <c r="R1973" s="17" t="str">
        <f aca="false">IF($C1973="","",N($Q1973)*N($K1973))</f>
        <v/>
      </c>
    </row>
    <row r="1974" customFormat="false" ht="15" hidden="false" customHeight="false" outlineLevel="0" collapsed="false">
      <c r="B1974" s="12" t="n">
        <v>1969</v>
      </c>
      <c r="C1974" s="36" t="str">
        <f aca="false">IF(①在庫CSV_発注日!$M1970="","",①在庫CSV_発注日!$M1970&amp;"")</f>
        <v/>
      </c>
      <c r="D1974" s="12" t="str">
        <f aca="false">IF($C1974="","",①在庫CSV_発注日!$N1970)</f>
        <v/>
      </c>
      <c r="E1974" s="12" t="str">
        <f aca="false">IF($C1974="","",①在庫CSV_発注日!$H1970)</f>
        <v/>
      </c>
      <c r="F1974" s="12" t="str">
        <f aca="false">IF($C1974="","",①在庫CSV_発注日!$L1970)</f>
        <v/>
      </c>
      <c r="G1974" s="18"/>
      <c r="H1974" s="17" t="str">
        <f aca="false">IF($C1974="","",N(①在庫CSV_発注日!$Z1970))</f>
        <v/>
      </c>
      <c r="I1974" s="37" t="str">
        <f aca="false">IF($C1974="","",SUMIFS(⑤減算マスタCSV!$L$2:$L$8001,⑤減算マスタCSV!$F$2:$F$8001,$C1974,⑤減算マスタCSV!$K$2:$K$8001,1))</f>
        <v/>
      </c>
      <c r="J1974" s="17" t="str">
        <f aca="false">IF($C1974="","",IFERROR(INDEX(⑤減算マスタCSV!$H$2:$H$8001,MATCH($C1974,⑤減算マスタCSV!$F$2:$F$8001,0)),1))</f>
        <v/>
      </c>
      <c r="K1974" s="17" t="str">
        <f aca="false">IF($C1974="","",MAX(1,IFERROR(INDEX(⑥商品照会CSV!$M$2:$M$3001,MATCH($C1974,⑥商品照会CSV!$A$2:$A$3001,0)),1)))</f>
        <v/>
      </c>
      <c r="L1974" s="40" t="str">
        <f aca="false">IF($C1974="","",IFERROR(INDEX(⑥商品照会CSV!$Q$2:$Q$3001,MATCH($C1974,⑥商品照会CSV!$A$2:$A$3001,0)),0))</f>
        <v/>
      </c>
      <c r="M1974" s="40" t="str">
        <f aca="false">IF($C1974="","",N($L1974)*N($K1974))</f>
        <v/>
      </c>
      <c r="N1974" s="17" t="str">
        <f aca="false">IF($C1974="","",MAX(1,IFERROR(INDEX(⑥商品照会CSV!$AK$2:$AK$3001,MATCH($C1974,⑥商品照会CSV!$A$2:$A$3001,0)),1)))</f>
        <v/>
      </c>
      <c r="O1974" s="12" t="str">
        <f aca="false">IF($C1974="","",IFERROR(IF(INDEX(⑥商品照会CSV!$AN$2:$AN$3001,MATCH($C1974,⑥商品照会CSV!$A$2:$A$3001,0))=1,"バラ",IF(INDEX(⑥商品照会CSV!$AM$2:$AM$3001,MATCH($C1974,⑥商品照会CSV!$A$2:$A$3001,0))=1,"中間包装","ケース")),"ケース"))</f>
        <v/>
      </c>
      <c r="P1974" s="18"/>
      <c r="Q1974" s="14"/>
      <c r="R1974" s="17" t="str">
        <f aca="false">IF($C1974="","",N($Q1974)*N($K1974))</f>
        <v/>
      </c>
    </row>
    <row r="1975" customFormat="false" ht="15" hidden="false" customHeight="false" outlineLevel="0" collapsed="false">
      <c r="B1975" s="12" t="n">
        <v>1970</v>
      </c>
      <c r="C1975" s="36" t="str">
        <f aca="false">IF(①在庫CSV_発注日!$M1971="","",①在庫CSV_発注日!$M1971&amp;"")</f>
        <v/>
      </c>
      <c r="D1975" s="12" t="str">
        <f aca="false">IF($C1975="","",①在庫CSV_発注日!$N1971)</f>
        <v/>
      </c>
      <c r="E1975" s="12" t="str">
        <f aca="false">IF($C1975="","",①在庫CSV_発注日!$H1971)</f>
        <v/>
      </c>
      <c r="F1975" s="12" t="str">
        <f aca="false">IF($C1975="","",①在庫CSV_発注日!$L1971)</f>
        <v/>
      </c>
      <c r="G1975" s="18"/>
      <c r="H1975" s="17" t="str">
        <f aca="false">IF($C1975="","",N(①在庫CSV_発注日!$Z1971))</f>
        <v/>
      </c>
      <c r="I1975" s="37" t="str">
        <f aca="false">IF($C1975="","",SUMIFS(⑤減算マスタCSV!$L$2:$L$8001,⑤減算マスタCSV!$F$2:$F$8001,$C1975,⑤減算マスタCSV!$K$2:$K$8001,1))</f>
        <v/>
      </c>
      <c r="J1975" s="17" t="str">
        <f aca="false">IF($C1975="","",IFERROR(INDEX(⑤減算マスタCSV!$H$2:$H$8001,MATCH($C1975,⑤減算マスタCSV!$F$2:$F$8001,0)),1))</f>
        <v/>
      </c>
      <c r="K1975" s="17" t="str">
        <f aca="false">IF($C1975="","",MAX(1,IFERROR(INDEX(⑥商品照会CSV!$M$2:$M$3001,MATCH($C1975,⑥商品照会CSV!$A$2:$A$3001,0)),1)))</f>
        <v/>
      </c>
      <c r="L1975" s="40" t="str">
        <f aca="false">IF($C1975="","",IFERROR(INDEX(⑥商品照会CSV!$Q$2:$Q$3001,MATCH($C1975,⑥商品照会CSV!$A$2:$A$3001,0)),0))</f>
        <v/>
      </c>
      <c r="M1975" s="40" t="str">
        <f aca="false">IF($C1975="","",N($L1975)*N($K1975))</f>
        <v/>
      </c>
      <c r="N1975" s="17" t="str">
        <f aca="false">IF($C1975="","",MAX(1,IFERROR(INDEX(⑥商品照会CSV!$AK$2:$AK$3001,MATCH($C1975,⑥商品照会CSV!$A$2:$A$3001,0)),1)))</f>
        <v/>
      </c>
      <c r="O1975" s="12" t="str">
        <f aca="false">IF($C1975="","",IFERROR(IF(INDEX(⑥商品照会CSV!$AN$2:$AN$3001,MATCH($C1975,⑥商品照会CSV!$A$2:$A$3001,0))=1,"バラ",IF(INDEX(⑥商品照会CSV!$AM$2:$AM$3001,MATCH($C1975,⑥商品照会CSV!$A$2:$A$3001,0))=1,"中間包装","ケース")),"ケース"))</f>
        <v/>
      </c>
      <c r="P1975" s="18"/>
      <c r="Q1975" s="14"/>
      <c r="R1975" s="17" t="str">
        <f aca="false">IF($C1975="","",N($Q1975)*N($K1975))</f>
        <v/>
      </c>
    </row>
    <row r="1976" customFormat="false" ht="15" hidden="false" customHeight="false" outlineLevel="0" collapsed="false">
      <c r="B1976" s="12" t="n">
        <v>1971</v>
      </c>
      <c r="C1976" s="36" t="str">
        <f aca="false">IF(①在庫CSV_発注日!$M1972="","",①在庫CSV_発注日!$M1972&amp;"")</f>
        <v/>
      </c>
      <c r="D1976" s="12" t="str">
        <f aca="false">IF($C1976="","",①在庫CSV_発注日!$N1972)</f>
        <v/>
      </c>
      <c r="E1976" s="12" t="str">
        <f aca="false">IF($C1976="","",①在庫CSV_発注日!$H1972)</f>
        <v/>
      </c>
      <c r="F1976" s="12" t="str">
        <f aca="false">IF($C1976="","",①在庫CSV_発注日!$L1972)</f>
        <v/>
      </c>
      <c r="G1976" s="18"/>
      <c r="H1976" s="17" t="str">
        <f aca="false">IF($C1976="","",N(①在庫CSV_発注日!$Z1972))</f>
        <v/>
      </c>
      <c r="I1976" s="37" t="str">
        <f aca="false">IF($C1976="","",SUMIFS(⑤減算マスタCSV!$L$2:$L$8001,⑤減算マスタCSV!$F$2:$F$8001,$C1976,⑤減算マスタCSV!$K$2:$K$8001,1))</f>
        <v/>
      </c>
      <c r="J1976" s="17" t="str">
        <f aca="false">IF($C1976="","",IFERROR(INDEX(⑤減算マスタCSV!$H$2:$H$8001,MATCH($C1976,⑤減算マスタCSV!$F$2:$F$8001,0)),1))</f>
        <v/>
      </c>
      <c r="K1976" s="17" t="str">
        <f aca="false">IF($C1976="","",MAX(1,IFERROR(INDEX(⑥商品照会CSV!$M$2:$M$3001,MATCH($C1976,⑥商品照会CSV!$A$2:$A$3001,0)),1)))</f>
        <v/>
      </c>
      <c r="L1976" s="40" t="str">
        <f aca="false">IF($C1976="","",IFERROR(INDEX(⑥商品照会CSV!$Q$2:$Q$3001,MATCH($C1976,⑥商品照会CSV!$A$2:$A$3001,0)),0))</f>
        <v/>
      </c>
      <c r="M1976" s="40" t="str">
        <f aca="false">IF($C1976="","",N($L1976)*N($K1976))</f>
        <v/>
      </c>
      <c r="N1976" s="17" t="str">
        <f aca="false">IF($C1976="","",MAX(1,IFERROR(INDEX(⑥商品照会CSV!$AK$2:$AK$3001,MATCH($C1976,⑥商品照会CSV!$A$2:$A$3001,0)),1)))</f>
        <v/>
      </c>
      <c r="O1976" s="12" t="str">
        <f aca="false">IF($C1976="","",IFERROR(IF(INDEX(⑥商品照会CSV!$AN$2:$AN$3001,MATCH($C1976,⑥商品照会CSV!$A$2:$A$3001,0))=1,"バラ",IF(INDEX(⑥商品照会CSV!$AM$2:$AM$3001,MATCH($C1976,⑥商品照会CSV!$A$2:$A$3001,0))=1,"中間包装","ケース")),"ケース"))</f>
        <v/>
      </c>
      <c r="P1976" s="18"/>
      <c r="Q1976" s="14"/>
      <c r="R1976" s="17" t="str">
        <f aca="false">IF($C1976="","",N($Q1976)*N($K1976))</f>
        <v/>
      </c>
    </row>
    <row r="1977" customFormat="false" ht="15" hidden="false" customHeight="false" outlineLevel="0" collapsed="false">
      <c r="B1977" s="12" t="n">
        <v>1972</v>
      </c>
      <c r="C1977" s="36" t="str">
        <f aca="false">IF(①在庫CSV_発注日!$M1973="","",①在庫CSV_発注日!$M1973&amp;"")</f>
        <v/>
      </c>
      <c r="D1977" s="12" t="str">
        <f aca="false">IF($C1977="","",①在庫CSV_発注日!$N1973)</f>
        <v/>
      </c>
      <c r="E1977" s="12" t="str">
        <f aca="false">IF($C1977="","",①在庫CSV_発注日!$H1973)</f>
        <v/>
      </c>
      <c r="F1977" s="12" t="str">
        <f aca="false">IF($C1977="","",①在庫CSV_発注日!$L1973)</f>
        <v/>
      </c>
      <c r="G1977" s="18"/>
      <c r="H1977" s="17" t="str">
        <f aca="false">IF($C1977="","",N(①在庫CSV_発注日!$Z1973))</f>
        <v/>
      </c>
      <c r="I1977" s="37" t="str">
        <f aca="false">IF($C1977="","",SUMIFS(⑤減算マスタCSV!$L$2:$L$8001,⑤減算マスタCSV!$F$2:$F$8001,$C1977,⑤減算マスタCSV!$K$2:$K$8001,1))</f>
        <v/>
      </c>
      <c r="J1977" s="17" t="str">
        <f aca="false">IF($C1977="","",IFERROR(INDEX(⑤減算マスタCSV!$H$2:$H$8001,MATCH($C1977,⑤減算マスタCSV!$F$2:$F$8001,0)),1))</f>
        <v/>
      </c>
      <c r="K1977" s="17" t="str">
        <f aca="false">IF($C1977="","",MAX(1,IFERROR(INDEX(⑥商品照会CSV!$M$2:$M$3001,MATCH($C1977,⑥商品照会CSV!$A$2:$A$3001,0)),1)))</f>
        <v/>
      </c>
      <c r="L1977" s="40" t="str">
        <f aca="false">IF($C1977="","",IFERROR(INDEX(⑥商品照会CSV!$Q$2:$Q$3001,MATCH($C1977,⑥商品照会CSV!$A$2:$A$3001,0)),0))</f>
        <v/>
      </c>
      <c r="M1977" s="40" t="str">
        <f aca="false">IF($C1977="","",N($L1977)*N($K1977))</f>
        <v/>
      </c>
      <c r="N1977" s="17" t="str">
        <f aca="false">IF($C1977="","",MAX(1,IFERROR(INDEX(⑥商品照会CSV!$AK$2:$AK$3001,MATCH($C1977,⑥商品照会CSV!$A$2:$A$3001,0)),1)))</f>
        <v/>
      </c>
      <c r="O1977" s="12" t="str">
        <f aca="false">IF($C1977="","",IFERROR(IF(INDEX(⑥商品照会CSV!$AN$2:$AN$3001,MATCH($C1977,⑥商品照会CSV!$A$2:$A$3001,0))=1,"バラ",IF(INDEX(⑥商品照会CSV!$AM$2:$AM$3001,MATCH($C1977,⑥商品照会CSV!$A$2:$A$3001,0))=1,"中間包装","ケース")),"ケース"))</f>
        <v/>
      </c>
      <c r="P1977" s="18"/>
      <c r="Q1977" s="14"/>
      <c r="R1977" s="17" t="str">
        <f aca="false">IF($C1977="","",N($Q1977)*N($K1977))</f>
        <v/>
      </c>
    </row>
    <row r="1978" customFormat="false" ht="15" hidden="false" customHeight="false" outlineLevel="0" collapsed="false">
      <c r="B1978" s="12" t="n">
        <v>1973</v>
      </c>
      <c r="C1978" s="36" t="str">
        <f aca="false">IF(①在庫CSV_発注日!$M1974="","",①在庫CSV_発注日!$M1974&amp;"")</f>
        <v/>
      </c>
      <c r="D1978" s="12" t="str">
        <f aca="false">IF($C1978="","",①在庫CSV_発注日!$N1974)</f>
        <v/>
      </c>
      <c r="E1978" s="12" t="str">
        <f aca="false">IF($C1978="","",①在庫CSV_発注日!$H1974)</f>
        <v/>
      </c>
      <c r="F1978" s="12" t="str">
        <f aca="false">IF($C1978="","",①在庫CSV_発注日!$L1974)</f>
        <v/>
      </c>
      <c r="G1978" s="18"/>
      <c r="H1978" s="17" t="str">
        <f aca="false">IF($C1978="","",N(①在庫CSV_発注日!$Z1974))</f>
        <v/>
      </c>
      <c r="I1978" s="37" t="str">
        <f aca="false">IF($C1978="","",SUMIFS(⑤減算マスタCSV!$L$2:$L$8001,⑤減算マスタCSV!$F$2:$F$8001,$C1978,⑤減算マスタCSV!$K$2:$K$8001,1))</f>
        <v/>
      </c>
      <c r="J1978" s="17" t="str">
        <f aca="false">IF($C1978="","",IFERROR(INDEX(⑤減算マスタCSV!$H$2:$H$8001,MATCH($C1978,⑤減算マスタCSV!$F$2:$F$8001,0)),1))</f>
        <v/>
      </c>
      <c r="K1978" s="17" t="str">
        <f aca="false">IF($C1978="","",MAX(1,IFERROR(INDEX(⑥商品照会CSV!$M$2:$M$3001,MATCH($C1978,⑥商品照会CSV!$A$2:$A$3001,0)),1)))</f>
        <v/>
      </c>
      <c r="L1978" s="40" t="str">
        <f aca="false">IF($C1978="","",IFERROR(INDEX(⑥商品照会CSV!$Q$2:$Q$3001,MATCH($C1978,⑥商品照会CSV!$A$2:$A$3001,0)),0))</f>
        <v/>
      </c>
      <c r="M1978" s="40" t="str">
        <f aca="false">IF($C1978="","",N($L1978)*N($K1978))</f>
        <v/>
      </c>
      <c r="N1978" s="17" t="str">
        <f aca="false">IF($C1978="","",MAX(1,IFERROR(INDEX(⑥商品照会CSV!$AK$2:$AK$3001,MATCH($C1978,⑥商品照会CSV!$A$2:$A$3001,0)),1)))</f>
        <v/>
      </c>
      <c r="O1978" s="12" t="str">
        <f aca="false">IF($C1978="","",IFERROR(IF(INDEX(⑥商品照会CSV!$AN$2:$AN$3001,MATCH($C1978,⑥商品照会CSV!$A$2:$A$3001,0))=1,"バラ",IF(INDEX(⑥商品照会CSV!$AM$2:$AM$3001,MATCH($C1978,⑥商品照会CSV!$A$2:$A$3001,0))=1,"中間包装","ケース")),"ケース"))</f>
        <v/>
      </c>
      <c r="P1978" s="18"/>
      <c r="Q1978" s="14"/>
      <c r="R1978" s="17" t="str">
        <f aca="false">IF($C1978="","",N($Q1978)*N($K1978))</f>
        <v/>
      </c>
    </row>
    <row r="1979" customFormat="false" ht="15" hidden="false" customHeight="false" outlineLevel="0" collapsed="false">
      <c r="B1979" s="12" t="n">
        <v>1974</v>
      </c>
      <c r="C1979" s="36" t="str">
        <f aca="false">IF(①在庫CSV_発注日!$M1975="","",①在庫CSV_発注日!$M1975&amp;"")</f>
        <v/>
      </c>
      <c r="D1979" s="12" t="str">
        <f aca="false">IF($C1979="","",①在庫CSV_発注日!$N1975)</f>
        <v/>
      </c>
      <c r="E1979" s="12" t="str">
        <f aca="false">IF($C1979="","",①在庫CSV_発注日!$H1975)</f>
        <v/>
      </c>
      <c r="F1979" s="12" t="str">
        <f aca="false">IF($C1979="","",①在庫CSV_発注日!$L1975)</f>
        <v/>
      </c>
      <c r="G1979" s="18"/>
      <c r="H1979" s="17" t="str">
        <f aca="false">IF($C1979="","",N(①在庫CSV_発注日!$Z1975))</f>
        <v/>
      </c>
      <c r="I1979" s="37" t="str">
        <f aca="false">IF($C1979="","",SUMIFS(⑤減算マスタCSV!$L$2:$L$8001,⑤減算マスタCSV!$F$2:$F$8001,$C1979,⑤減算マスタCSV!$K$2:$K$8001,1))</f>
        <v/>
      </c>
      <c r="J1979" s="17" t="str">
        <f aca="false">IF($C1979="","",IFERROR(INDEX(⑤減算マスタCSV!$H$2:$H$8001,MATCH($C1979,⑤減算マスタCSV!$F$2:$F$8001,0)),1))</f>
        <v/>
      </c>
      <c r="K1979" s="17" t="str">
        <f aca="false">IF($C1979="","",MAX(1,IFERROR(INDEX(⑥商品照会CSV!$M$2:$M$3001,MATCH($C1979,⑥商品照会CSV!$A$2:$A$3001,0)),1)))</f>
        <v/>
      </c>
      <c r="L1979" s="40" t="str">
        <f aca="false">IF($C1979="","",IFERROR(INDEX(⑥商品照会CSV!$Q$2:$Q$3001,MATCH($C1979,⑥商品照会CSV!$A$2:$A$3001,0)),0))</f>
        <v/>
      </c>
      <c r="M1979" s="40" t="str">
        <f aca="false">IF($C1979="","",N($L1979)*N($K1979))</f>
        <v/>
      </c>
      <c r="N1979" s="17" t="str">
        <f aca="false">IF($C1979="","",MAX(1,IFERROR(INDEX(⑥商品照会CSV!$AK$2:$AK$3001,MATCH($C1979,⑥商品照会CSV!$A$2:$A$3001,0)),1)))</f>
        <v/>
      </c>
      <c r="O1979" s="12" t="str">
        <f aca="false">IF($C1979="","",IFERROR(IF(INDEX(⑥商品照会CSV!$AN$2:$AN$3001,MATCH($C1979,⑥商品照会CSV!$A$2:$A$3001,0))=1,"バラ",IF(INDEX(⑥商品照会CSV!$AM$2:$AM$3001,MATCH($C1979,⑥商品照会CSV!$A$2:$A$3001,0))=1,"中間包装","ケース")),"ケース"))</f>
        <v/>
      </c>
      <c r="P1979" s="18"/>
      <c r="Q1979" s="14"/>
      <c r="R1979" s="17" t="str">
        <f aca="false">IF($C1979="","",N($Q1979)*N($K1979))</f>
        <v/>
      </c>
    </row>
    <row r="1980" customFormat="false" ht="15" hidden="false" customHeight="false" outlineLevel="0" collapsed="false">
      <c r="B1980" s="12" t="n">
        <v>1975</v>
      </c>
      <c r="C1980" s="36" t="str">
        <f aca="false">IF(①在庫CSV_発注日!$M1976="","",①在庫CSV_発注日!$M1976&amp;"")</f>
        <v/>
      </c>
      <c r="D1980" s="12" t="str">
        <f aca="false">IF($C1980="","",①在庫CSV_発注日!$N1976)</f>
        <v/>
      </c>
      <c r="E1980" s="12" t="str">
        <f aca="false">IF($C1980="","",①在庫CSV_発注日!$H1976)</f>
        <v/>
      </c>
      <c r="F1980" s="12" t="str">
        <f aca="false">IF($C1980="","",①在庫CSV_発注日!$L1976)</f>
        <v/>
      </c>
      <c r="G1980" s="18"/>
      <c r="H1980" s="17" t="str">
        <f aca="false">IF($C1980="","",N(①在庫CSV_発注日!$Z1976))</f>
        <v/>
      </c>
      <c r="I1980" s="37" t="str">
        <f aca="false">IF($C1980="","",SUMIFS(⑤減算マスタCSV!$L$2:$L$8001,⑤減算マスタCSV!$F$2:$F$8001,$C1980,⑤減算マスタCSV!$K$2:$K$8001,1))</f>
        <v/>
      </c>
      <c r="J1980" s="17" t="str">
        <f aca="false">IF($C1980="","",IFERROR(INDEX(⑤減算マスタCSV!$H$2:$H$8001,MATCH($C1980,⑤減算マスタCSV!$F$2:$F$8001,0)),1))</f>
        <v/>
      </c>
      <c r="K1980" s="17" t="str">
        <f aca="false">IF($C1980="","",MAX(1,IFERROR(INDEX(⑥商品照会CSV!$M$2:$M$3001,MATCH($C1980,⑥商品照会CSV!$A$2:$A$3001,0)),1)))</f>
        <v/>
      </c>
      <c r="L1980" s="40" t="str">
        <f aca="false">IF($C1980="","",IFERROR(INDEX(⑥商品照会CSV!$Q$2:$Q$3001,MATCH($C1980,⑥商品照会CSV!$A$2:$A$3001,0)),0))</f>
        <v/>
      </c>
      <c r="M1980" s="40" t="str">
        <f aca="false">IF($C1980="","",N($L1980)*N($K1980))</f>
        <v/>
      </c>
      <c r="N1980" s="17" t="str">
        <f aca="false">IF($C1980="","",MAX(1,IFERROR(INDEX(⑥商品照会CSV!$AK$2:$AK$3001,MATCH($C1980,⑥商品照会CSV!$A$2:$A$3001,0)),1)))</f>
        <v/>
      </c>
      <c r="O1980" s="12" t="str">
        <f aca="false">IF($C1980="","",IFERROR(IF(INDEX(⑥商品照会CSV!$AN$2:$AN$3001,MATCH($C1980,⑥商品照会CSV!$A$2:$A$3001,0))=1,"バラ",IF(INDEX(⑥商品照会CSV!$AM$2:$AM$3001,MATCH($C1980,⑥商品照会CSV!$A$2:$A$3001,0))=1,"中間包装","ケース")),"ケース"))</f>
        <v/>
      </c>
      <c r="P1980" s="18"/>
      <c r="Q1980" s="14"/>
      <c r="R1980" s="17" t="str">
        <f aca="false">IF($C1980="","",N($Q1980)*N($K1980))</f>
        <v/>
      </c>
    </row>
    <row r="1981" customFormat="false" ht="15" hidden="false" customHeight="false" outlineLevel="0" collapsed="false">
      <c r="B1981" s="12" t="n">
        <v>1976</v>
      </c>
      <c r="C1981" s="36" t="str">
        <f aca="false">IF(①在庫CSV_発注日!$M1977="","",①在庫CSV_発注日!$M1977&amp;"")</f>
        <v/>
      </c>
      <c r="D1981" s="12" t="str">
        <f aca="false">IF($C1981="","",①在庫CSV_発注日!$N1977)</f>
        <v/>
      </c>
      <c r="E1981" s="12" t="str">
        <f aca="false">IF($C1981="","",①在庫CSV_発注日!$H1977)</f>
        <v/>
      </c>
      <c r="F1981" s="12" t="str">
        <f aca="false">IF($C1981="","",①在庫CSV_発注日!$L1977)</f>
        <v/>
      </c>
      <c r="G1981" s="18"/>
      <c r="H1981" s="17" t="str">
        <f aca="false">IF($C1981="","",N(①在庫CSV_発注日!$Z1977))</f>
        <v/>
      </c>
      <c r="I1981" s="37" t="str">
        <f aca="false">IF($C1981="","",SUMIFS(⑤減算マスタCSV!$L$2:$L$8001,⑤減算マスタCSV!$F$2:$F$8001,$C1981,⑤減算マスタCSV!$K$2:$K$8001,1))</f>
        <v/>
      </c>
      <c r="J1981" s="17" t="str">
        <f aca="false">IF($C1981="","",IFERROR(INDEX(⑤減算マスタCSV!$H$2:$H$8001,MATCH($C1981,⑤減算マスタCSV!$F$2:$F$8001,0)),1))</f>
        <v/>
      </c>
      <c r="K1981" s="17" t="str">
        <f aca="false">IF($C1981="","",MAX(1,IFERROR(INDEX(⑥商品照会CSV!$M$2:$M$3001,MATCH($C1981,⑥商品照会CSV!$A$2:$A$3001,0)),1)))</f>
        <v/>
      </c>
      <c r="L1981" s="40" t="str">
        <f aca="false">IF($C1981="","",IFERROR(INDEX(⑥商品照会CSV!$Q$2:$Q$3001,MATCH($C1981,⑥商品照会CSV!$A$2:$A$3001,0)),0))</f>
        <v/>
      </c>
      <c r="M1981" s="40" t="str">
        <f aca="false">IF($C1981="","",N($L1981)*N($K1981))</f>
        <v/>
      </c>
      <c r="N1981" s="17" t="str">
        <f aca="false">IF($C1981="","",MAX(1,IFERROR(INDEX(⑥商品照会CSV!$AK$2:$AK$3001,MATCH($C1981,⑥商品照会CSV!$A$2:$A$3001,0)),1)))</f>
        <v/>
      </c>
      <c r="O1981" s="12" t="str">
        <f aca="false">IF($C1981="","",IFERROR(IF(INDEX(⑥商品照会CSV!$AN$2:$AN$3001,MATCH($C1981,⑥商品照会CSV!$A$2:$A$3001,0))=1,"バラ",IF(INDEX(⑥商品照会CSV!$AM$2:$AM$3001,MATCH($C1981,⑥商品照会CSV!$A$2:$A$3001,0))=1,"中間包装","ケース")),"ケース"))</f>
        <v/>
      </c>
      <c r="P1981" s="18"/>
      <c r="Q1981" s="14"/>
      <c r="R1981" s="17" t="str">
        <f aca="false">IF($C1981="","",N($Q1981)*N($K1981))</f>
        <v/>
      </c>
    </row>
    <row r="1982" customFormat="false" ht="15" hidden="false" customHeight="false" outlineLevel="0" collapsed="false">
      <c r="B1982" s="12" t="n">
        <v>1977</v>
      </c>
      <c r="C1982" s="36" t="str">
        <f aca="false">IF(①在庫CSV_発注日!$M1978="","",①在庫CSV_発注日!$M1978&amp;"")</f>
        <v/>
      </c>
      <c r="D1982" s="12" t="str">
        <f aca="false">IF($C1982="","",①在庫CSV_発注日!$N1978)</f>
        <v/>
      </c>
      <c r="E1982" s="12" t="str">
        <f aca="false">IF($C1982="","",①在庫CSV_発注日!$H1978)</f>
        <v/>
      </c>
      <c r="F1982" s="12" t="str">
        <f aca="false">IF($C1982="","",①在庫CSV_発注日!$L1978)</f>
        <v/>
      </c>
      <c r="G1982" s="18"/>
      <c r="H1982" s="17" t="str">
        <f aca="false">IF($C1982="","",N(①在庫CSV_発注日!$Z1978))</f>
        <v/>
      </c>
      <c r="I1982" s="37" t="str">
        <f aca="false">IF($C1982="","",SUMIFS(⑤減算マスタCSV!$L$2:$L$8001,⑤減算マスタCSV!$F$2:$F$8001,$C1982,⑤減算マスタCSV!$K$2:$K$8001,1))</f>
        <v/>
      </c>
      <c r="J1982" s="17" t="str">
        <f aca="false">IF($C1982="","",IFERROR(INDEX(⑤減算マスタCSV!$H$2:$H$8001,MATCH($C1982,⑤減算マスタCSV!$F$2:$F$8001,0)),1))</f>
        <v/>
      </c>
      <c r="K1982" s="17" t="str">
        <f aca="false">IF($C1982="","",MAX(1,IFERROR(INDEX(⑥商品照会CSV!$M$2:$M$3001,MATCH($C1982,⑥商品照会CSV!$A$2:$A$3001,0)),1)))</f>
        <v/>
      </c>
      <c r="L1982" s="40" t="str">
        <f aca="false">IF($C1982="","",IFERROR(INDEX(⑥商品照会CSV!$Q$2:$Q$3001,MATCH($C1982,⑥商品照会CSV!$A$2:$A$3001,0)),0))</f>
        <v/>
      </c>
      <c r="M1982" s="40" t="str">
        <f aca="false">IF($C1982="","",N($L1982)*N($K1982))</f>
        <v/>
      </c>
      <c r="N1982" s="17" t="str">
        <f aca="false">IF($C1982="","",MAX(1,IFERROR(INDEX(⑥商品照会CSV!$AK$2:$AK$3001,MATCH($C1982,⑥商品照会CSV!$A$2:$A$3001,0)),1)))</f>
        <v/>
      </c>
      <c r="O1982" s="12" t="str">
        <f aca="false">IF($C1982="","",IFERROR(IF(INDEX(⑥商品照会CSV!$AN$2:$AN$3001,MATCH($C1982,⑥商品照会CSV!$A$2:$A$3001,0))=1,"バラ",IF(INDEX(⑥商品照会CSV!$AM$2:$AM$3001,MATCH($C1982,⑥商品照会CSV!$A$2:$A$3001,0))=1,"中間包装","ケース")),"ケース"))</f>
        <v/>
      </c>
      <c r="P1982" s="18"/>
      <c r="Q1982" s="14"/>
      <c r="R1982" s="17" t="str">
        <f aca="false">IF($C1982="","",N($Q1982)*N($K1982))</f>
        <v/>
      </c>
    </row>
    <row r="1983" customFormat="false" ht="15" hidden="false" customHeight="false" outlineLevel="0" collapsed="false">
      <c r="B1983" s="12" t="n">
        <v>1978</v>
      </c>
      <c r="C1983" s="36" t="str">
        <f aca="false">IF(①在庫CSV_発注日!$M1979="","",①在庫CSV_発注日!$M1979&amp;"")</f>
        <v/>
      </c>
      <c r="D1983" s="12" t="str">
        <f aca="false">IF($C1983="","",①在庫CSV_発注日!$N1979)</f>
        <v/>
      </c>
      <c r="E1983" s="12" t="str">
        <f aca="false">IF($C1983="","",①在庫CSV_発注日!$H1979)</f>
        <v/>
      </c>
      <c r="F1983" s="12" t="str">
        <f aca="false">IF($C1983="","",①在庫CSV_発注日!$L1979)</f>
        <v/>
      </c>
      <c r="G1983" s="18"/>
      <c r="H1983" s="17" t="str">
        <f aca="false">IF($C1983="","",N(①在庫CSV_発注日!$Z1979))</f>
        <v/>
      </c>
      <c r="I1983" s="37" t="str">
        <f aca="false">IF($C1983="","",SUMIFS(⑤減算マスタCSV!$L$2:$L$8001,⑤減算マスタCSV!$F$2:$F$8001,$C1983,⑤減算マスタCSV!$K$2:$K$8001,1))</f>
        <v/>
      </c>
      <c r="J1983" s="17" t="str">
        <f aca="false">IF($C1983="","",IFERROR(INDEX(⑤減算マスタCSV!$H$2:$H$8001,MATCH($C1983,⑤減算マスタCSV!$F$2:$F$8001,0)),1))</f>
        <v/>
      </c>
      <c r="K1983" s="17" t="str">
        <f aca="false">IF($C1983="","",MAX(1,IFERROR(INDEX(⑥商品照会CSV!$M$2:$M$3001,MATCH($C1983,⑥商品照会CSV!$A$2:$A$3001,0)),1)))</f>
        <v/>
      </c>
      <c r="L1983" s="40" t="str">
        <f aca="false">IF($C1983="","",IFERROR(INDEX(⑥商品照会CSV!$Q$2:$Q$3001,MATCH($C1983,⑥商品照会CSV!$A$2:$A$3001,0)),0))</f>
        <v/>
      </c>
      <c r="M1983" s="40" t="str">
        <f aca="false">IF($C1983="","",N($L1983)*N($K1983))</f>
        <v/>
      </c>
      <c r="N1983" s="17" t="str">
        <f aca="false">IF($C1983="","",MAX(1,IFERROR(INDEX(⑥商品照会CSV!$AK$2:$AK$3001,MATCH($C1983,⑥商品照会CSV!$A$2:$A$3001,0)),1)))</f>
        <v/>
      </c>
      <c r="O1983" s="12" t="str">
        <f aca="false">IF($C1983="","",IFERROR(IF(INDEX(⑥商品照会CSV!$AN$2:$AN$3001,MATCH($C1983,⑥商品照会CSV!$A$2:$A$3001,0))=1,"バラ",IF(INDEX(⑥商品照会CSV!$AM$2:$AM$3001,MATCH($C1983,⑥商品照会CSV!$A$2:$A$3001,0))=1,"中間包装","ケース")),"ケース"))</f>
        <v/>
      </c>
      <c r="P1983" s="18"/>
      <c r="Q1983" s="14"/>
      <c r="R1983" s="17" t="str">
        <f aca="false">IF($C1983="","",N($Q1983)*N($K1983))</f>
        <v/>
      </c>
    </row>
    <row r="1984" customFormat="false" ht="15" hidden="false" customHeight="false" outlineLevel="0" collapsed="false">
      <c r="B1984" s="12" t="n">
        <v>1979</v>
      </c>
      <c r="C1984" s="36" t="str">
        <f aca="false">IF(①在庫CSV_発注日!$M1980="","",①在庫CSV_発注日!$M1980&amp;"")</f>
        <v/>
      </c>
      <c r="D1984" s="12" t="str">
        <f aca="false">IF($C1984="","",①在庫CSV_発注日!$N1980)</f>
        <v/>
      </c>
      <c r="E1984" s="12" t="str">
        <f aca="false">IF($C1984="","",①在庫CSV_発注日!$H1980)</f>
        <v/>
      </c>
      <c r="F1984" s="12" t="str">
        <f aca="false">IF($C1984="","",①在庫CSV_発注日!$L1980)</f>
        <v/>
      </c>
      <c r="G1984" s="18"/>
      <c r="H1984" s="17" t="str">
        <f aca="false">IF($C1984="","",N(①在庫CSV_発注日!$Z1980))</f>
        <v/>
      </c>
      <c r="I1984" s="37" t="str">
        <f aca="false">IF($C1984="","",SUMIFS(⑤減算マスタCSV!$L$2:$L$8001,⑤減算マスタCSV!$F$2:$F$8001,$C1984,⑤減算マスタCSV!$K$2:$K$8001,1))</f>
        <v/>
      </c>
      <c r="J1984" s="17" t="str">
        <f aca="false">IF($C1984="","",IFERROR(INDEX(⑤減算マスタCSV!$H$2:$H$8001,MATCH($C1984,⑤減算マスタCSV!$F$2:$F$8001,0)),1))</f>
        <v/>
      </c>
      <c r="K1984" s="17" t="str">
        <f aca="false">IF($C1984="","",MAX(1,IFERROR(INDEX(⑥商品照会CSV!$M$2:$M$3001,MATCH($C1984,⑥商品照会CSV!$A$2:$A$3001,0)),1)))</f>
        <v/>
      </c>
      <c r="L1984" s="40" t="str">
        <f aca="false">IF($C1984="","",IFERROR(INDEX(⑥商品照会CSV!$Q$2:$Q$3001,MATCH($C1984,⑥商品照会CSV!$A$2:$A$3001,0)),0))</f>
        <v/>
      </c>
      <c r="M1984" s="40" t="str">
        <f aca="false">IF($C1984="","",N($L1984)*N($K1984))</f>
        <v/>
      </c>
      <c r="N1984" s="17" t="str">
        <f aca="false">IF($C1984="","",MAX(1,IFERROR(INDEX(⑥商品照会CSV!$AK$2:$AK$3001,MATCH($C1984,⑥商品照会CSV!$A$2:$A$3001,0)),1)))</f>
        <v/>
      </c>
      <c r="O1984" s="12" t="str">
        <f aca="false">IF($C1984="","",IFERROR(IF(INDEX(⑥商品照会CSV!$AN$2:$AN$3001,MATCH($C1984,⑥商品照会CSV!$A$2:$A$3001,0))=1,"バラ",IF(INDEX(⑥商品照会CSV!$AM$2:$AM$3001,MATCH($C1984,⑥商品照会CSV!$A$2:$A$3001,0))=1,"中間包装","ケース")),"ケース"))</f>
        <v/>
      </c>
      <c r="P1984" s="18"/>
      <c r="Q1984" s="14"/>
      <c r="R1984" s="17" t="str">
        <f aca="false">IF($C1984="","",N($Q1984)*N($K1984))</f>
        <v/>
      </c>
    </row>
    <row r="1985" customFormat="false" ht="15" hidden="false" customHeight="false" outlineLevel="0" collapsed="false">
      <c r="B1985" s="12" t="n">
        <v>1980</v>
      </c>
      <c r="C1985" s="36" t="str">
        <f aca="false">IF(①在庫CSV_発注日!$M1981="","",①在庫CSV_発注日!$M1981&amp;"")</f>
        <v/>
      </c>
      <c r="D1985" s="12" t="str">
        <f aca="false">IF($C1985="","",①在庫CSV_発注日!$N1981)</f>
        <v/>
      </c>
      <c r="E1985" s="12" t="str">
        <f aca="false">IF($C1985="","",①在庫CSV_発注日!$H1981)</f>
        <v/>
      </c>
      <c r="F1985" s="12" t="str">
        <f aca="false">IF($C1985="","",①在庫CSV_発注日!$L1981)</f>
        <v/>
      </c>
      <c r="G1985" s="18"/>
      <c r="H1985" s="17" t="str">
        <f aca="false">IF($C1985="","",N(①在庫CSV_発注日!$Z1981))</f>
        <v/>
      </c>
      <c r="I1985" s="37" t="str">
        <f aca="false">IF($C1985="","",SUMIFS(⑤減算マスタCSV!$L$2:$L$8001,⑤減算マスタCSV!$F$2:$F$8001,$C1985,⑤減算マスタCSV!$K$2:$K$8001,1))</f>
        <v/>
      </c>
      <c r="J1985" s="17" t="str">
        <f aca="false">IF($C1985="","",IFERROR(INDEX(⑤減算マスタCSV!$H$2:$H$8001,MATCH($C1985,⑤減算マスタCSV!$F$2:$F$8001,0)),1))</f>
        <v/>
      </c>
      <c r="K1985" s="17" t="str">
        <f aca="false">IF($C1985="","",MAX(1,IFERROR(INDEX(⑥商品照会CSV!$M$2:$M$3001,MATCH($C1985,⑥商品照会CSV!$A$2:$A$3001,0)),1)))</f>
        <v/>
      </c>
      <c r="L1985" s="40" t="str">
        <f aca="false">IF($C1985="","",IFERROR(INDEX(⑥商品照会CSV!$Q$2:$Q$3001,MATCH($C1985,⑥商品照会CSV!$A$2:$A$3001,0)),0))</f>
        <v/>
      </c>
      <c r="M1985" s="40" t="str">
        <f aca="false">IF($C1985="","",N($L1985)*N($K1985))</f>
        <v/>
      </c>
      <c r="N1985" s="17" t="str">
        <f aca="false">IF($C1985="","",MAX(1,IFERROR(INDEX(⑥商品照会CSV!$AK$2:$AK$3001,MATCH($C1985,⑥商品照会CSV!$A$2:$A$3001,0)),1)))</f>
        <v/>
      </c>
      <c r="O1985" s="12" t="str">
        <f aca="false">IF($C1985="","",IFERROR(IF(INDEX(⑥商品照会CSV!$AN$2:$AN$3001,MATCH($C1985,⑥商品照会CSV!$A$2:$A$3001,0))=1,"バラ",IF(INDEX(⑥商品照会CSV!$AM$2:$AM$3001,MATCH($C1985,⑥商品照会CSV!$A$2:$A$3001,0))=1,"中間包装","ケース")),"ケース"))</f>
        <v/>
      </c>
      <c r="P1985" s="18"/>
      <c r="Q1985" s="14"/>
      <c r="R1985" s="17" t="str">
        <f aca="false">IF($C1985="","",N($Q1985)*N($K1985))</f>
        <v/>
      </c>
    </row>
    <row r="1986" customFormat="false" ht="15" hidden="false" customHeight="false" outlineLevel="0" collapsed="false">
      <c r="B1986" s="12" t="n">
        <v>1981</v>
      </c>
      <c r="C1986" s="36" t="str">
        <f aca="false">IF(①在庫CSV_発注日!$M1982="","",①在庫CSV_発注日!$M1982&amp;"")</f>
        <v/>
      </c>
      <c r="D1986" s="12" t="str">
        <f aca="false">IF($C1986="","",①在庫CSV_発注日!$N1982)</f>
        <v/>
      </c>
      <c r="E1986" s="12" t="str">
        <f aca="false">IF($C1986="","",①在庫CSV_発注日!$H1982)</f>
        <v/>
      </c>
      <c r="F1986" s="12" t="str">
        <f aca="false">IF($C1986="","",①在庫CSV_発注日!$L1982)</f>
        <v/>
      </c>
      <c r="G1986" s="18"/>
      <c r="H1986" s="17" t="str">
        <f aca="false">IF($C1986="","",N(①在庫CSV_発注日!$Z1982))</f>
        <v/>
      </c>
      <c r="I1986" s="37" t="str">
        <f aca="false">IF($C1986="","",SUMIFS(⑤減算マスタCSV!$L$2:$L$8001,⑤減算マスタCSV!$F$2:$F$8001,$C1986,⑤減算マスタCSV!$K$2:$K$8001,1))</f>
        <v/>
      </c>
      <c r="J1986" s="17" t="str">
        <f aca="false">IF($C1986="","",IFERROR(INDEX(⑤減算マスタCSV!$H$2:$H$8001,MATCH($C1986,⑤減算マスタCSV!$F$2:$F$8001,0)),1))</f>
        <v/>
      </c>
      <c r="K1986" s="17" t="str">
        <f aca="false">IF($C1986="","",MAX(1,IFERROR(INDEX(⑥商品照会CSV!$M$2:$M$3001,MATCH($C1986,⑥商品照会CSV!$A$2:$A$3001,0)),1)))</f>
        <v/>
      </c>
      <c r="L1986" s="40" t="str">
        <f aca="false">IF($C1986="","",IFERROR(INDEX(⑥商品照会CSV!$Q$2:$Q$3001,MATCH($C1986,⑥商品照会CSV!$A$2:$A$3001,0)),0))</f>
        <v/>
      </c>
      <c r="M1986" s="40" t="str">
        <f aca="false">IF($C1986="","",N($L1986)*N($K1986))</f>
        <v/>
      </c>
      <c r="N1986" s="17" t="str">
        <f aca="false">IF($C1986="","",MAX(1,IFERROR(INDEX(⑥商品照会CSV!$AK$2:$AK$3001,MATCH($C1986,⑥商品照会CSV!$A$2:$A$3001,0)),1)))</f>
        <v/>
      </c>
      <c r="O1986" s="12" t="str">
        <f aca="false">IF($C1986="","",IFERROR(IF(INDEX(⑥商品照会CSV!$AN$2:$AN$3001,MATCH($C1986,⑥商品照会CSV!$A$2:$A$3001,0))=1,"バラ",IF(INDEX(⑥商品照会CSV!$AM$2:$AM$3001,MATCH($C1986,⑥商品照会CSV!$A$2:$A$3001,0))=1,"中間包装","ケース")),"ケース"))</f>
        <v/>
      </c>
      <c r="P1986" s="18"/>
      <c r="Q1986" s="14"/>
      <c r="R1986" s="17" t="str">
        <f aca="false">IF($C1986="","",N($Q1986)*N($K1986))</f>
        <v/>
      </c>
    </row>
    <row r="1987" customFormat="false" ht="15" hidden="false" customHeight="false" outlineLevel="0" collapsed="false">
      <c r="B1987" s="12" t="n">
        <v>1982</v>
      </c>
      <c r="C1987" s="36" t="str">
        <f aca="false">IF(①在庫CSV_発注日!$M1983="","",①在庫CSV_発注日!$M1983&amp;"")</f>
        <v/>
      </c>
      <c r="D1987" s="12" t="str">
        <f aca="false">IF($C1987="","",①在庫CSV_発注日!$N1983)</f>
        <v/>
      </c>
      <c r="E1987" s="12" t="str">
        <f aca="false">IF($C1987="","",①在庫CSV_発注日!$H1983)</f>
        <v/>
      </c>
      <c r="F1987" s="12" t="str">
        <f aca="false">IF($C1987="","",①在庫CSV_発注日!$L1983)</f>
        <v/>
      </c>
      <c r="G1987" s="18"/>
      <c r="H1987" s="17" t="str">
        <f aca="false">IF($C1987="","",N(①在庫CSV_発注日!$Z1983))</f>
        <v/>
      </c>
      <c r="I1987" s="37" t="str">
        <f aca="false">IF($C1987="","",SUMIFS(⑤減算マスタCSV!$L$2:$L$8001,⑤減算マスタCSV!$F$2:$F$8001,$C1987,⑤減算マスタCSV!$K$2:$K$8001,1))</f>
        <v/>
      </c>
      <c r="J1987" s="17" t="str">
        <f aca="false">IF($C1987="","",IFERROR(INDEX(⑤減算マスタCSV!$H$2:$H$8001,MATCH($C1987,⑤減算マスタCSV!$F$2:$F$8001,0)),1))</f>
        <v/>
      </c>
      <c r="K1987" s="17" t="str">
        <f aca="false">IF($C1987="","",MAX(1,IFERROR(INDEX(⑥商品照会CSV!$M$2:$M$3001,MATCH($C1987,⑥商品照会CSV!$A$2:$A$3001,0)),1)))</f>
        <v/>
      </c>
      <c r="L1987" s="40" t="str">
        <f aca="false">IF($C1987="","",IFERROR(INDEX(⑥商品照会CSV!$Q$2:$Q$3001,MATCH($C1987,⑥商品照会CSV!$A$2:$A$3001,0)),0))</f>
        <v/>
      </c>
      <c r="M1987" s="40" t="str">
        <f aca="false">IF($C1987="","",N($L1987)*N($K1987))</f>
        <v/>
      </c>
      <c r="N1987" s="17" t="str">
        <f aca="false">IF($C1987="","",MAX(1,IFERROR(INDEX(⑥商品照会CSV!$AK$2:$AK$3001,MATCH($C1987,⑥商品照会CSV!$A$2:$A$3001,0)),1)))</f>
        <v/>
      </c>
      <c r="O1987" s="12" t="str">
        <f aca="false">IF($C1987="","",IFERROR(IF(INDEX(⑥商品照会CSV!$AN$2:$AN$3001,MATCH($C1987,⑥商品照会CSV!$A$2:$A$3001,0))=1,"バラ",IF(INDEX(⑥商品照会CSV!$AM$2:$AM$3001,MATCH($C1987,⑥商品照会CSV!$A$2:$A$3001,0))=1,"中間包装","ケース")),"ケース"))</f>
        <v/>
      </c>
      <c r="P1987" s="18"/>
      <c r="Q1987" s="14"/>
      <c r="R1987" s="17" t="str">
        <f aca="false">IF($C1987="","",N($Q1987)*N($K1987))</f>
        <v/>
      </c>
    </row>
    <row r="1988" customFormat="false" ht="15" hidden="false" customHeight="false" outlineLevel="0" collapsed="false">
      <c r="B1988" s="12" t="n">
        <v>1983</v>
      </c>
      <c r="C1988" s="36" t="str">
        <f aca="false">IF(①在庫CSV_発注日!$M1984="","",①在庫CSV_発注日!$M1984&amp;"")</f>
        <v/>
      </c>
      <c r="D1988" s="12" t="str">
        <f aca="false">IF($C1988="","",①在庫CSV_発注日!$N1984)</f>
        <v/>
      </c>
      <c r="E1988" s="12" t="str">
        <f aca="false">IF($C1988="","",①在庫CSV_発注日!$H1984)</f>
        <v/>
      </c>
      <c r="F1988" s="12" t="str">
        <f aca="false">IF($C1988="","",①在庫CSV_発注日!$L1984)</f>
        <v/>
      </c>
      <c r="G1988" s="18"/>
      <c r="H1988" s="17" t="str">
        <f aca="false">IF($C1988="","",N(①在庫CSV_発注日!$Z1984))</f>
        <v/>
      </c>
      <c r="I1988" s="37" t="str">
        <f aca="false">IF($C1988="","",SUMIFS(⑤減算マスタCSV!$L$2:$L$8001,⑤減算マスタCSV!$F$2:$F$8001,$C1988,⑤減算マスタCSV!$K$2:$K$8001,1))</f>
        <v/>
      </c>
      <c r="J1988" s="17" t="str">
        <f aca="false">IF($C1988="","",IFERROR(INDEX(⑤減算マスタCSV!$H$2:$H$8001,MATCH($C1988,⑤減算マスタCSV!$F$2:$F$8001,0)),1))</f>
        <v/>
      </c>
      <c r="K1988" s="17" t="str">
        <f aca="false">IF($C1988="","",MAX(1,IFERROR(INDEX(⑥商品照会CSV!$M$2:$M$3001,MATCH($C1988,⑥商品照会CSV!$A$2:$A$3001,0)),1)))</f>
        <v/>
      </c>
      <c r="L1988" s="40" t="str">
        <f aca="false">IF($C1988="","",IFERROR(INDEX(⑥商品照会CSV!$Q$2:$Q$3001,MATCH($C1988,⑥商品照会CSV!$A$2:$A$3001,0)),0))</f>
        <v/>
      </c>
      <c r="M1988" s="40" t="str">
        <f aca="false">IF($C1988="","",N($L1988)*N($K1988))</f>
        <v/>
      </c>
      <c r="N1988" s="17" t="str">
        <f aca="false">IF($C1988="","",MAX(1,IFERROR(INDEX(⑥商品照会CSV!$AK$2:$AK$3001,MATCH($C1988,⑥商品照会CSV!$A$2:$A$3001,0)),1)))</f>
        <v/>
      </c>
      <c r="O1988" s="12" t="str">
        <f aca="false">IF($C1988="","",IFERROR(IF(INDEX(⑥商品照会CSV!$AN$2:$AN$3001,MATCH($C1988,⑥商品照会CSV!$A$2:$A$3001,0))=1,"バラ",IF(INDEX(⑥商品照会CSV!$AM$2:$AM$3001,MATCH($C1988,⑥商品照会CSV!$A$2:$A$3001,0))=1,"中間包装","ケース")),"ケース"))</f>
        <v/>
      </c>
      <c r="P1988" s="18"/>
      <c r="Q1988" s="14"/>
      <c r="R1988" s="17" t="str">
        <f aca="false">IF($C1988="","",N($Q1988)*N($K1988))</f>
        <v/>
      </c>
    </row>
    <row r="1989" customFormat="false" ht="15" hidden="false" customHeight="false" outlineLevel="0" collapsed="false">
      <c r="B1989" s="12" t="n">
        <v>1984</v>
      </c>
      <c r="C1989" s="36" t="str">
        <f aca="false">IF(①在庫CSV_発注日!$M1985="","",①在庫CSV_発注日!$M1985&amp;"")</f>
        <v/>
      </c>
      <c r="D1989" s="12" t="str">
        <f aca="false">IF($C1989="","",①在庫CSV_発注日!$N1985)</f>
        <v/>
      </c>
      <c r="E1989" s="12" t="str">
        <f aca="false">IF($C1989="","",①在庫CSV_発注日!$H1985)</f>
        <v/>
      </c>
      <c r="F1989" s="12" t="str">
        <f aca="false">IF($C1989="","",①在庫CSV_発注日!$L1985)</f>
        <v/>
      </c>
      <c r="G1989" s="18"/>
      <c r="H1989" s="17" t="str">
        <f aca="false">IF($C1989="","",N(①在庫CSV_発注日!$Z1985))</f>
        <v/>
      </c>
      <c r="I1989" s="37" t="str">
        <f aca="false">IF($C1989="","",SUMIFS(⑤減算マスタCSV!$L$2:$L$8001,⑤減算マスタCSV!$F$2:$F$8001,$C1989,⑤減算マスタCSV!$K$2:$K$8001,1))</f>
        <v/>
      </c>
      <c r="J1989" s="17" t="str">
        <f aca="false">IF($C1989="","",IFERROR(INDEX(⑤減算マスタCSV!$H$2:$H$8001,MATCH($C1989,⑤減算マスタCSV!$F$2:$F$8001,0)),1))</f>
        <v/>
      </c>
      <c r="K1989" s="17" t="str">
        <f aca="false">IF($C1989="","",MAX(1,IFERROR(INDEX(⑥商品照会CSV!$M$2:$M$3001,MATCH($C1989,⑥商品照会CSV!$A$2:$A$3001,0)),1)))</f>
        <v/>
      </c>
      <c r="L1989" s="40" t="str">
        <f aca="false">IF($C1989="","",IFERROR(INDEX(⑥商品照会CSV!$Q$2:$Q$3001,MATCH($C1989,⑥商品照会CSV!$A$2:$A$3001,0)),0))</f>
        <v/>
      </c>
      <c r="M1989" s="40" t="str">
        <f aca="false">IF($C1989="","",N($L1989)*N($K1989))</f>
        <v/>
      </c>
      <c r="N1989" s="17" t="str">
        <f aca="false">IF($C1989="","",MAX(1,IFERROR(INDEX(⑥商品照会CSV!$AK$2:$AK$3001,MATCH($C1989,⑥商品照会CSV!$A$2:$A$3001,0)),1)))</f>
        <v/>
      </c>
      <c r="O1989" s="12" t="str">
        <f aca="false">IF($C1989="","",IFERROR(IF(INDEX(⑥商品照会CSV!$AN$2:$AN$3001,MATCH($C1989,⑥商品照会CSV!$A$2:$A$3001,0))=1,"バラ",IF(INDEX(⑥商品照会CSV!$AM$2:$AM$3001,MATCH($C1989,⑥商品照会CSV!$A$2:$A$3001,0))=1,"中間包装","ケース")),"ケース"))</f>
        <v/>
      </c>
      <c r="P1989" s="18"/>
      <c r="Q1989" s="14"/>
      <c r="R1989" s="17" t="str">
        <f aca="false">IF($C1989="","",N($Q1989)*N($K1989))</f>
        <v/>
      </c>
    </row>
    <row r="1990" customFormat="false" ht="15" hidden="false" customHeight="false" outlineLevel="0" collapsed="false">
      <c r="B1990" s="12" t="n">
        <v>1985</v>
      </c>
      <c r="C1990" s="36" t="str">
        <f aca="false">IF(①在庫CSV_発注日!$M1986="","",①在庫CSV_発注日!$M1986&amp;"")</f>
        <v/>
      </c>
      <c r="D1990" s="12" t="str">
        <f aca="false">IF($C1990="","",①在庫CSV_発注日!$N1986)</f>
        <v/>
      </c>
      <c r="E1990" s="12" t="str">
        <f aca="false">IF($C1990="","",①在庫CSV_発注日!$H1986)</f>
        <v/>
      </c>
      <c r="F1990" s="12" t="str">
        <f aca="false">IF($C1990="","",①在庫CSV_発注日!$L1986)</f>
        <v/>
      </c>
      <c r="G1990" s="18"/>
      <c r="H1990" s="17" t="str">
        <f aca="false">IF($C1990="","",N(①在庫CSV_発注日!$Z1986))</f>
        <v/>
      </c>
      <c r="I1990" s="37" t="str">
        <f aca="false">IF($C1990="","",SUMIFS(⑤減算マスタCSV!$L$2:$L$8001,⑤減算マスタCSV!$F$2:$F$8001,$C1990,⑤減算マスタCSV!$K$2:$K$8001,1))</f>
        <v/>
      </c>
      <c r="J1990" s="17" t="str">
        <f aca="false">IF($C1990="","",IFERROR(INDEX(⑤減算マスタCSV!$H$2:$H$8001,MATCH($C1990,⑤減算マスタCSV!$F$2:$F$8001,0)),1))</f>
        <v/>
      </c>
      <c r="K1990" s="17" t="str">
        <f aca="false">IF($C1990="","",MAX(1,IFERROR(INDEX(⑥商品照会CSV!$M$2:$M$3001,MATCH($C1990,⑥商品照会CSV!$A$2:$A$3001,0)),1)))</f>
        <v/>
      </c>
      <c r="L1990" s="40" t="str">
        <f aca="false">IF($C1990="","",IFERROR(INDEX(⑥商品照会CSV!$Q$2:$Q$3001,MATCH($C1990,⑥商品照会CSV!$A$2:$A$3001,0)),0))</f>
        <v/>
      </c>
      <c r="M1990" s="40" t="str">
        <f aca="false">IF($C1990="","",N($L1990)*N($K1990))</f>
        <v/>
      </c>
      <c r="N1990" s="17" t="str">
        <f aca="false">IF($C1990="","",MAX(1,IFERROR(INDEX(⑥商品照会CSV!$AK$2:$AK$3001,MATCH($C1990,⑥商品照会CSV!$A$2:$A$3001,0)),1)))</f>
        <v/>
      </c>
      <c r="O1990" s="12" t="str">
        <f aca="false">IF($C1990="","",IFERROR(IF(INDEX(⑥商品照会CSV!$AN$2:$AN$3001,MATCH($C1990,⑥商品照会CSV!$A$2:$A$3001,0))=1,"バラ",IF(INDEX(⑥商品照会CSV!$AM$2:$AM$3001,MATCH($C1990,⑥商品照会CSV!$A$2:$A$3001,0))=1,"中間包装","ケース")),"ケース"))</f>
        <v/>
      </c>
      <c r="P1990" s="18"/>
      <c r="Q1990" s="14"/>
      <c r="R1990" s="17" t="str">
        <f aca="false">IF($C1990="","",N($Q1990)*N($K1990))</f>
        <v/>
      </c>
    </row>
    <row r="1991" customFormat="false" ht="15" hidden="false" customHeight="false" outlineLevel="0" collapsed="false">
      <c r="B1991" s="12" t="n">
        <v>1986</v>
      </c>
      <c r="C1991" s="36" t="str">
        <f aca="false">IF(①在庫CSV_発注日!$M1987="","",①在庫CSV_発注日!$M1987&amp;"")</f>
        <v/>
      </c>
      <c r="D1991" s="12" t="str">
        <f aca="false">IF($C1991="","",①在庫CSV_発注日!$N1987)</f>
        <v/>
      </c>
      <c r="E1991" s="12" t="str">
        <f aca="false">IF($C1991="","",①在庫CSV_発注日!$H1987)</f>
        <v/>
      </c>
      <c r="F1991" s="12" t="str">
        <f aca="false">IF($C1991="","",①在庫CSV_発注日!$L1987)</f>
        <v/>
      </c>
      <c r="G1991" s="18"/>
      <c r="H1991" s="17" t="str">
        <f aca="false">IF($C1991="","",N(①在庫CSV_発注日!$Z1987))</f>
        <v/>
      </c>
      <c r="I1991" s="37" t="str">
        <f aca="false">IF($C1991="","",SUMIFS(⑤減算マスタCSV!$L$2:$L$8001,⑤減算マスタCSV!$F$2:$F$8001,$C1991,⑤減算マスタCSV!$K$2:$K$8001,1))</f>
        <v/>
      </c>
      <c r="J1991" s="17" t="str">
        <f aca="false">IF($C1991="","",IFERROR(INDEX(⑤減算マスタCSV!$H$2:$H$8001,MATCH($C1991,⑤減算マスタCSV!$F$2:$F$8001,0)),1))</f>
        <v/>
      </c>
      <c r="K1991" s="17" t="str">
        <f aca="false">IF($C1991="","",MAX(1,IFERROR(INDEX(⑥商品照会CSV!$M$2:$M$3001,MATCH($C1991,⑥商品照会CSV!$A$2:$A$3001,0)),1)))</f>
        <v/>
      </c>
      <c r="L1991" s="40" t="str">
        <f aca="false">IF($C1991="","",IFERROR(INDEX(⑥商品照会CSV!$Q$2:$Q$3001,MATCH($C1991,⑥商品照会CSV!$A$2:$A$3001,0)),0))</f>
        <v/>
      </c>
      <c r="M1991" s="40" t="str">
        <f aca="false">IF($C1991="","",N($L1991)*N($K1991))</f>
        <v/>
      </c>
      <c r="N1991" s="17" t="str">
        <f aca="false">IF($C1991="","",MAX(1,IFERROR(INDEX(⑥商品照会CSV!$AK$2:$AK$3001,MATCH($C1991,⑥商品照会CSV!$A$2:$A$3001,0)),1)))</f>
        <v/>
      </c>
      <c r="O1991" s="12" t="str">
        <f aca="false">IF($C1991="","",IFERROR(IF(INDEX(⑥商品照会CSV!$AN$2:$AN$3001,MATCH($C1991,⑥商品照会CSV!$A$2:$A$3001,0))=1,"バラ",IF(INDEX(⑥商品照会CSV!$AM$2:$AM$3001,MATCH($C1991,⑥商品照会CSV!$A$2:$A$3001,0))=1,"中間包装","ケース")),"ケース"))</f>
        <v/>
      </c>
      <c r="P1991" s="18"/>
      <c r="Q1991" s="14"/>
      <c r="R1991" s="17" t="str">
        <f aca="false">IF($C1991="","",N($Q1991)*N($K1991))</f>
        <v/>
      </c>
    </row>
    <row r="1992" customFormat="false" ht="15" hidden="false" customHeight="false" outlineLevel="0" collapsed="false">
      <c r="B1992" s="12" t="n">
        <v>1987</v>
      </c>
      <c r="C1992" s="36" t="str">
        <f aca="false">IF(①在庫CSV_発注日!$M1988="","",①在庫CSV_発注日!$M1988&amp;"")</f>
        <v/>
      </c>
      <c r="D1992" s="12" t="str">
        <f aca="false">IF($C1992="","",①在庫CSV_発注日!$N1988)</f>
        <v/>
      </c>
      <c r="E1992" s="12" t="str">
        <f aca="false">IF($C1992="","",①在庫CSV_発注日!$H1988)</f>
        <v/>
      </c>
      <c r="F1992" s="12" t="str">
        <f aca="false">IF($C1992="","",①在庫CSV_発注日!$L1988)</f>
        <v/>
      </c>
      <c r="G1992" s="18"/>
      <c r="H1992" s="17" t="str">
        <f aca="false">IF($C1992="","",N(①在庫CSV_発注日!$Z1988))</f>
        <v/>
      </c>
      <c r="I1992" s="37" t="str">
        <f aca="false">IF($C1992="","",SUMIFS(⑤減算マスタCSV!$L$2:$L$8001,⑤減算マスタCSV!$F$2:$F$8001,$C1992,⑤減算マスタCSV!$K$2:$K$8001,1))</f>
        <v/>
      </c>
      <c r="J1992" s="17" t="str">
        <f aca="false">IF($C1992="","",IFERROR(INDEX(⑤減算マスタCSV!$H$2:$H$8001,MATCH($C1992,⑤減算マスタCSV!$F$2:$F$8001,0)),1))</f>
        <v/>
      </c>
      <c r="K1992" s="17" t="str">
        <f aca="false">IF($C1992="","",MAX(1,IFERROR(INDEX(⑥商品照会CSV!$M$2:$M$3001,MATCH($C1992,⑥商品照会CSV!$A$2:$A$3001,0)),1)))</f>
        <v/>
      </c>
      <c r="L1992" s="40" t="str">
        <f aca="false">IF($C1992="","",IFERROR(INDEX(⑥商品照会CSV!$Q$2:$Q$3001,MATCH($C1992,⑥商品照会CSV!$A$2:$A$3001,0)),0))</f>
        <v/>
      </c>
      <c r="M1992" s="40" t="str">
        <f aca="false">IF($C1992="","",N($L1992)*N($K1992))</f>
        <v/>
      </c>
      <c r="N1992" s="17" t="str">
        <f aca="false">IF($C1992="","",MAX(1,IFERROR(INDEX(⑥商品照会CSV!$AK$2:$AK$3001,MATCH($C1992,⑥商品照会CSV!$A$2:$A$3001,0)),1)))</f>
        <v/>
      </c>
      <c r="O1992" s="12" t="str">
        <f aca="false">IF($C1992="","",IFERROR(IF(INDEX(⑥商品照会CSV!$AN$2:$AN$3001,MATCH($C1992,⑥商品照会CSV!$A$2:$A$3001,0))=1,"バラ",IF(INDEX(⑥商品照会CSV!$AM$2:$AM$3001,MATCH($C1992,⑥商品照会CSV!$A$2:$A$3001,0))=1,"中間包装","ケース")),"ケース"))</f>
        <v/>
      </c>
      <c r="P1992" s="18"/>
      <c r="Q1992" s="14"/>
      <c r="R1992" s="17" t="str">
        <f aca="false">IF($C1992="","",N($Q1992)*N($K1992))</f>
        <v/>
      </c>
    </row>
    <row r="1993" customFormat="false" ht="15" hidden="false" customHeight="false" outlineLevel="0" collapsed="false">
      <c r="B1993" s="12" t="n">
        <v>1988</v>
      </c>
      <c r="C1993" s="36" t="str">
        <f aca="false">IF(①在庫CSV_発注日!$M1989="","",①在庫CSV_発注日!$M1989&amp;"")</f>
        <v/>
      </c>
      <c r="D1993" s="12" t="str">
        <f aca="false">IF($C1993="","",①在庫CSV_発注日!$N1989)</f>
        <v/>
      </c>
      <c r="E1993" s="12" t="str">
        <f aca="false">IF($C1993="","",①在庫CSV_発注日!$H1989)</f>
        <v/>
      </c>
      <c r="F1993" s="12" t="str">
        <f aca="false">IF($C1993="","",①在庫CSV_発注日!$L1989)</f>
        <v/>
      </c>
      <c r="G1993" s="18"/>
      <c r="H1993" s="17" t="str">
        <f aca="false">IF($C1993="","",N(①在庫CSV_発注日!$Z1989))</f>
        <v/>
      </c>
      <c r="I1993" s="37" t="str">
        <f aca="false">IF($C1993="","",SUMIFS(⑤減算マスタCSV!$L$2:$L$8001,⑤減算マスタCSV!$F$2:$F$8001,$C1993,⑤減算マスタCSV!$K$2:$K$8001,1))</f>
        <v/>
      </c>
      <c r="J1993" s="17" t="str">
        <f aca="false">IF($C1993="","",IFERROR(INDEX(⑤減算マスタCSV!$H$2:$H$8001,MATCH($C1993,⑤減算マスタCSV!$F$2:$F$8001,0)),1))</f>
        <v/>
      </c>
      <c r="K1993" s="17" t="str">
        <f aca="false">IF($C1993="","",MAX(1,IFERROR(INDEX(⑥商品照会CSV!$M$2:$M$3001,MATCH($C1993,⑥商品照会CSV!$A$2:$A$3001,0)),1)))</f>
        <v/>
      </c>
      <c r="L1993" s="40" t="str">
        <f aca="false">IF($C1993="","",IFERROR(INDEX(⑥商品照会CSV!$Q$2:$Q$3001,MATCH($C1993,⑥商品照会CSV!$A$2:$A$3001,0)),0))</f>
        <v/>
      </c>
      <c r="M1993" s="40" t="str">
        <f aca="false">IF($C1993="","",N($L1993)*N($K1993))</f>
        <v/>
      </c>
      <c r="N1993" s="17" t="str">
        <f aca="false">IF($C1993="","",MAX(1,IFERROR(INDEX(⑥商品照会CSV!$AK$2:$AK$3001,MATCH($C1993,⑥商品照会CSV!$A$2:$A$3001,0)),1)))</f>
        <v/>
      </c>
      <c r="O1993" s="12" t="str">
        <f aca="false">IF($C1993="","",IFERROR(IF(INDEX(⑥商品照会CSV!$AN$2:$AN$3001,MATCH($C1993,⑥商品照会CSV!$A$2:$A$3001,0))=1,"バラ",IF(INDEX(⑥商品照会CSV!$AM$2:$AM$3001,MATCH($C1993,⑥商品照会CSV!$A$2:$A$3001,0))=1,"中間包装","ケース")),"ケース"))</f>
        <v/>
      </c>
      <c r="P1993" s="18"/>
      <c r="Q1993" s="14"/>
      <c r="R1993" s="17" t="str">
        <f aca="false">IF($C1993="","",N($Q1993)*N($K1993))</f>
        <v/>
      </c>
    </row>
    <row r="1994" customFormat="false" ht="15" hidden="false" customHeight="false" outlineLevel="0" collapsed="false">
      <c r="B1994" s="12" t="n">
        <v>1989</v>
      </c>
      <c r="C1994" s="36" t="str">
        <f aca="false">IF(①在庫CSV_発注日!$M1990="","",①在庫CSV_発注日!$M1990&amp;"")</f>
        <v/>
      </c>
      <c r="D1994" s="12" t="str">
        <f aca="false">IF($C1994="","",①在庫CSV_発注日!$N1990)</f>
        <v/>
      </c>
      <c r="E1994" s="12" t="str">
        <f aca="false">IF($C1994="","",①在庫CSV_発注日!$H1990)</f>
        <v/>
      </c>
      <c r="F1994" s="12" t="str">
        <f aca="false">IF($C1994="","",①在庫CSV_発注日!$L1990)</f>
        <v/>
      </c>
      <c r="G1994" s="18"/>
      <c r="H1994" s="17" t="str">
        <f aca="false">IF($C1994="","",N(①在庫CSV_発注日!$Z1990))</f>
        <v/>
      </c>
      <c r="I1994" s="37" t="str">
        <f aca="false">IF($C1994="","",SUMIFS(⑤減算マスタCSV!$L$2:$L$8001,⑤減算マスタCSV!$F$2:$F$8001,$C1994,⑤減算マスタCSV!$K$2:$K$8001,1))</f>
        <v/>
      </c>
      <c r="J1994" s="17" t="str">
        <f aca="false">IF($C1994="","",IFERROR(INDEX(⑤減算マスタCSV!$H$2:$H$8001,MATCH($C1994,⑤減算マスタCSV!$F$2:$F$8001,0)),1))</f>
        <v/>
      </c>
      <c r="K1994" s="17" t="str">
        <f aca="false">IF($C1994="","",MAX(1,IFERROR(INDEX(⑥商品照会CSV!$M$2:$M$3001,MATCH($C1994,⑥商品照会CSV!$A$2:$A$3001,0)),1)))</f>
        <v/>
      </c>
      <c r="L1994" s="40" t="str">
        <f aca="false">IF($C1994="","",IFERROR(INDEX(⑥商品照会CSV!$Q$2:$Q$3001,MATCH($C1994,⑥商品照会CSV!$A$2:$A$3001,0)),0))</f>
        <v/>
      </c>
      <c r="M1994" s="40" t="str">
        <f aca="false">IF($C1994="","",N($L1994)*N($K1994))</f>
        <v/>
      </c>
      <c r="N1994" s="17" t="str">
        <f aca="false">IF($C1994="","",MAX(1,IFERROR(INDEX(⑥商品照会CSV!$AK$2:$AK$3001,MATCH($C1994,⑥商品照会CSV!$A$2:$A$3001,0)),1)))</f>
        <v/>
      </c>
      <c r="O1994" s="12" t="str">
        <f aca="false">IF($C1994="","",IFERROR(IF(INDEX(⑥商品照会CSV!$AN$2:$AN$3001,MATCH($C1994,⑥商品照会CSV!$A$2:$A$3001,0))=1,"バラ",IF(INDEX(⑥商品照会CSV!$AM$2:$AM$3001,MATCH($C1994,⑥商品照会CSV!$A$2:$A$3001,0))=1,"中間包装","ケース")),"ケース"))</f>
        <v/>
      </c>
      <c r="P1994" s="18"/>
      <c r="Q1994" s="14"/>
      <c r="R1994" s="17" t="str">
        <f aca="false">IF($C1994="","",N($Q1994)*N($K1994))</f>
        <v/>
      </c>
    </row>
    <row r="1995" customFormat="false" ht="15" hidden="false" customHeight="false" outlineLevel="0" collapsed="false">
      <c r="B1995" s="12" t="n">
        <v>1990</v>
      </c>
      <c r="C1995" s="36" t="str">
        <f aca="false">IF(①在庫CSV_発注日!$M1991="","",①在庫CSV_発注日!$M1991&amp;"")</f>
        <v/>
      </c>
      <c r="D1995" s="12" t="str">
        <f aca="false">IF($C1995="","",①在庫CSV_発注日!$N1991)</f>
        <v/>
      </c>
      <c r="E1995" s="12" t="str">
        <f aca="false">IF($C1995="","",①在庫CSV_発注日!$H1991)</f>
        <v/>
      </c>
      <c r="F1995" s="12" t="str">
        <f aca="false">IF($C1995="","",①在庫CSV_発注日!$L1991)</f>
        <v/>
      </c>
      <c r="G1995" s="18"/>
      <c r="H1995" s="17" t="str">
        <f aca="false">IF($C1995="","",N(①在庫CSV_発注日!$Z1991))</f>
        <v/>
      </c>
      <c r="I1995" s="37" t="str">
        <f aca="false">IF($C1995="","",SUMIFS(⑤減算マスタCSV!$L$2:$L$8001,⑤減算マスタCSV!$F$2:$F$8001,$C1995,⑤減算マスタCSV!$K$2:$K$8001,1))</f>
        <v/>
      </c>
      <c r="J1995" s="17" t="str">
        <f aca="false">IF($C1995="","",IFERROR(INDEX(⑤減算マスタCSV!$H$2:$H$8001,MATCH($C1995,⑤減算マスタCSV!$F$2:$F$8001,0)),1))</f>
        <v/>
      </c>
      <c r="K1995" s="17" t="str">
        <f aca="false">IF($C1995="","",MAX(1,IFERROR(INDEX(⑥商品照会CSV!$M$2:$M$3001,MATCH($C1995,⑥商品照会CSV!$A$2:$A$3001,0)),1)))</f>
        <v/>
      </c>
      <c r="L1995" s="40" t="str">
        <f aca="false">IF($C1995="","",IFERROR(INDEX(⑥商品照会CSV!$Q$2:$Q$3001,MATCH($C1995,⑥商品照会CSV!$A$2:$A$3001,0)),0))</f>
        <v/>
      </c>
      <c r="M1995" s="40" t="str">
        <f aca="false">IF($C1995="","",N($L1995)*N($K1995))</f>
        <v/>
      </c>
      <c r="N1995" s="17" t="str">
        <f aca="false">IF($C1995="","",MAX(1,IFERROR(INDEX(⑥商品照会CSV!$AK$2:$AK$3001,MATCH($C1995,⑥商品照会CSV!$A$2:$A$3001,0)),1)))</f>
        <v/>
      </c>
      <c r="O1995" s="12" t="str">
        <f aca="false">IF($C1995="","",IFERROR(IF(INDEX(⑥商品照会CSV!$AN$2:$AN$3001,MATCH($C1995,⑥商品照会CSV!$A$2:$A$3001,0))=1,"バラ",IF(INDEX(⑥商品照会CSV!$AM$2:$AM$3001,MATCH($C1995,⑥商品照会CSV!$A$2:$A$3001,0))=1,"中間包装","ケース")),"ケース"))</f>
        <v/>
      </c>
      <c r="P1995" s="18"/>
      <c r="Q1995" s="14"/>
      <c r="R1995" s="17" t="str">
        <f aca="false">IF($C1995="","",N($Q1995)*N($K1995))</f>
        <v/>
      </c>
    </row>
    <row r="1996" customFormat="false" ht="15" hidden="false" customHeight="false" outlineLevel="0" collapsed="false">
      <c r="B1996" s="12" t="n">
        <v>1991</v>
      </c>
      <c r="C1996" s="36" t="str">
        <f aca="false">IF(①在庫CSV_発注日!$M1992="","",①在庫CSV_発注日!$M1992&amp;"")</f>
        <v/>
      </c>
      <c r="D1996" s="12" t="str">
        <f aca="false">IF($C1996="","",①在庫CSV_発注日!$N1992)</f>
        <v/>
      </c>
      <c r="E1996" s="12" t="str">
        <f aca="false">IF($C1996="","",①在庫CSV_発注日!$H1992)</f>
        <v/>
      </c>
      <c r="F1996" s="12" t="str">
        <f aca="false">IF($C1996="","",①在庫CSV_発注日!$L1992)</f>
        <v/>
      </c>
      <c r="G1996" s="18"/>
      <c r="H1996" s="17" t="str">
        <f aca="false">IF($C1996="","",N(①在庫CSV_発注日!$Z1992))</f>
        <v/>
      </c>
      <c r="I1996" s="37" t="str">
        <f aca="false">IF($C1996="","",SUMIFS(⑤減算マスタCSV!$L$2:$L$8001,⑤減算マスタCSV!$F$2:$F$8001,$C1996,⑤減算マスタCSV!$K$2:$K$8001,1))</f>
        <v/>
      </c>
      <c r="J1996" s="17" t="str">
        <f aca="false">IF($C1996="","",IFERROR(INDEX(⑤減算マスタCSV!$H$2:$H$8001,MATCH($C1996,⑤減算マスタCSV!$F$2:$F$8001,0)),1))</f>
        <v/>
      </c>
      <c r="K1996" s="17" t="str">
        <f aca="false">IF($C1996="","",MAX(1,IFERROR(INDEX(⑥商品照会CSV!$M$2:$M$3001,MATCH($C1996,⑥商品照会CSV!$A$2:$A$3001,0)),1)))</f>
        <v/>
      </c>
      <c r="L1996" s="40" t="str">
        <f aca="false">IF($C1996="","",IFERROR(INDEX(⑥商品照会CSV!$Q$2:$Q$3001,MATCH($C1996,⑥商品照会CSV!$A$2:$A$3001,0)),0))</f>
        <v/>
      </c>
      <c r="M1996" s="40" t="str">
        <f aca="false">IF($C1996="","",N($L1996)*N($K1996))</f>
        <v/>
      </c>
      <c r="N1996" s="17" t="str">
        <f aca="false">IF($C1996="","",MAX(1,IFERROR(INDEX(⑥商品照会CSV!$AK$2:$AK$3001,MATCH($C1996,⑥商品照会CSV!$A$2:$A$3001,0)),1)))</f>
        <v/>
      </c>
      <c r="O1996" s="12" t="str">
        <f aca="false">IF($C1996="","",IFERROR(IF(INDEX(⑥商品照会CSV!$AN$2:$AN$3001,MATCH($C1996,⑥商品照会CSV!$A$2:$A$3001,0))=1,"バラ",IF(INDEX(⑥商品照会CSV!$AM$2:$AM$3001,MATCH($C1996,⑥商品照会CSV!$A$2:$A$3001,0))=1,"中間包装","ケース")),"ケース"))</f>
        <v/>
      </c>
      <c r="P1996" s="18"/>
      <c r="Q1996" s="14"/>
      <c r="R1996" s="17" t="str">
        <f aca="false">IF($C1996="","",N($Q1996)*N($K1996))</f>
        <v/>
      </c>
    </row>
    <row r="1997" customFormat="false" ht="15" hidden="false" customHeight="false" outlineLevel="0" collapsed="false">
      <c r="B1997" s="12" t="n">
        <v>1992</v>
      </c>
      <c r="C1997" s="36" t="str">
        <f aca="false">IF(①在庫CSV_発注日!$M1993="","",①在庫CSV_発注日!$M1993&amp;"")</f>
        <v/>
      </c>
      <c r="D1997" s="12" t="str">
        <f aca="false">IF($C1997="","",①在庫CSV_発注日!$N1993)</f>
        <v/>
      </c>
      <c r="E1997" s="12" t="str">
        <f aca="false">IF($C1997="","",①在庫CSV_発注日!$H1993)</f>
        <v/>
      </c>
      <c r="F1997" s="12" t="str">
        <f aca="false">IF($C1997="","",①在庫CSV_発注日!$L1993)</f>
        <v/>
      </c>
      <c r="G1997" s="18"/>
      <c r="H1997" s="17" t="str">
        <f aca="false">IF($C1997="","",N(①在庫CSV_発注日!$Z1993))</f>
        <v/>
      </c>
      <c r="I1997" s="37" t="str">
        <f aca="false">IF($C1997="","",SUMIFS(⑤減算マスタCSV!$L$2:$L$8001,⑤減算マスタCSV!$F$2:$F$8001,$C1997,⑤減算マスタCSV!$K$2:$K$8001,1))</f>
        <v/>
      </c>
      <c r="J1997" s="17" t="str">
        <f aca="false">IF($C1997="","",IFERROR(INDEX(⑤減算マスタCSV!$H$2:$H$8001,MATCH($C1997,⑤減算マスタCSV!$F$2:$F$8001,0)),1))</f>
        <v/>
      </c>
      <c r="K1997" s="17" t="str">
        <f aca="false">IF($C1997="","",MAX(1,IFERROR(INDEX(⑥商品照会CSV!$M$2:$M$3001,MATCH($C1997,⑥商品照会CSV!$A$2:$A$3001,0)),1)))</f>
        <v/>
      </c>
      <c r="L1997" s="40" t="str">
        <f aca="false">IF($C1997="","",IFERROR(INDEX(⑥商品照会CSV!$Q$2:$Q$3001,MATCH($C1997,⑥商品照会CSV!$A$2:$A$3001,0)),0))</f>
        <v/>
      </c>
      <c r="M1997" s="40" t="str">
        <f aca="false">IF($C1997="","",N($L1997)*N($K1997))</f>
        <v/>
      </c>
      <c r="N1997" s="17" t="str">
        <f aca="false">IF($C1997="","",MAX(1,IFERROR(INDEX(⑥商品照会CSV!$AK$2:$AK$3001,MATCH($C1997,⑥商品照会CSV!$A$2:$A$3001,0)),1)))</f>
        <v/>
      </c>
      <c r="O1997" s="12" t="str">
        <f aca="false">IF($C1997="","",IFERROR(IF(INDEX(⑥商品照会CSV!$AN$2:$AN$3001,MATCH($C1997,⑥商品照会CSV!$A$2:$A$3001,0))=1,"バラ",IF(INDEX(⑥商品照会CSV!$AM$2:$AM$3001,MATCH($C1997,⑥商品照会CSV!$A$2:$A$3001,0))=1,"中間包装","ケース")),"ケース"))</f>
        <v/>
      </c>
      <c r="P1997" s="18"/>
      <c r="Q1997" s="14"/>
      <c r="R1997" s="17" t="str">
        <f aca="false">IF($C1997="","",N($Q1997)*N($K1997))</f>
        <v/>
      </c>
    </row>
    <row r="1998" customFormat="false" ht="15" hidden="false" customHeight="false" outlineLevel="0" collapsed="false">
      <c r="B1998" s="12" t="n">
        <v>1993</v>
      </c>
      <c r="C1998" s="36" t="str">
        <f aca="false">IF(①在庫CSV_発注日!$M1994="","",①在庫CSV_発注日!$M1994&amp;"")</f>
        <v/>
      </c>
      <c r="D1998" s="12" t="str">
        <f aca="false">IF($C1998="","",①在庫CSV_発注日!$N1994)</f>
        <v/>
      </c>
      <c r="E1998" s="12" t="str">
        <f aca="false">IF($C1998="","",①在庫CSV_発注日!$H1994)</f>
        <v/>
      </c>
      <c r="F1998" s="12" t="str">
        <f aca="false">IF($C1998="","",①在庫CSV_発注日!$L1994)</f>
        <v/>
      </c>
      <c r="G1998" s="18"/>
      <c r="H1998" s="17" t="str">
        <f aca="false">IF($C1998="","",N(①在庫CSV_発注日!$Z1994))</f>
        <v/>
      </c>
      <c r="I1998" s="37" t="str">
        <f aca="false">IF($C1998="","",SUMIFS(⑤減算マスタCSV!$L$2:$L$8001,⑤減算マスタCSV!$F$2:$F$8001,$C1998,⑤減算マスタCSV!$K$2:$K$8001,1))</f>
        <v/>
      </c>
      <c r="J1998" s="17" t="str">
        <f aca="false">IF($C1998="","",IFERROR(INDEX(⑤減算マスタCSV!$H$2:$H$8001,MATCH($C1998,⑤減算マスタCSV!$F$2:$F$8001,0)),1))</f>
        <v/>
      </c>
      <c r="K1998" s="17" t="str">
        <f aca="false">IF($C1998="","",MAX(1,IFERROR(INDEX(⑥商品照会CSV!$M$2:$M$3001,MATCH($C1998,⑥商品照会CSV!$A$2:$A$3001,0)),1)))</f>
        <v/>
      </c>
      <c r="L1998" s="40" t="str">
        <f aca="false">IF($C1998="","",IFERROR(INDEX(⑥商品照会CSV!$Q$2:$Q$3001,MATCH($C1998,⑥商品照会CSV!$A$2:$A$3001,0)),0))</f>
        <v/>
      </c>
      <c r="M1998" s="40" t="str">
        <f aca="false">IF($C1998="","",N($L1998)*N($K1998))</f>
        <v/>
      </c>
      <c r="N1998" s="17" t="str">
        <f aca="false">IF($C1998="","",MAX(1,IFERROR(INDEX(⑥商品照会CSV!$AK$2:$AK$3001,MATCH($C1998,⑥商品照会CSV!$A$2:$A$3001,0)),1)))</f>
        <v/>
      </c>
      <c r="O1998" s="12" t="str">
        <f aca="false">IF($C1998="","",IFERROR(IF(INDEX(⑥商品照会CSV!$AN$2:$AN$3001,MATCH($C1998,⑥商品照会CSV!$A$2:$A$3001,0))=1,"バラ",IF(INDEX(⑥商品照会CSV!$AM$2:$AM$3001,MATCH($C1998,⑥商品照会CSV!$A$2:$A$3001,0))=1,"中間包装","ケース")),"ケース"))</f>
        <v/>
      </c>
      <c r="P1998" s="18"/>
      <c r="Q1998" s="14"/>
      <c r="R1998" s="17" t="str">
        <f aca="false">IF($C1998="","",N($Q1998)*N($K1998))</f>
        <v/>
      </c>
    </row>
    <row r="1999" customFormat="false" ht="15" hidden="false" customHeight="false" outlineLevel="0" collapsed="false">
      <c r="B1999" s="12" t="n">
        <v>1994</v>
      </c>
      <c r="C1999" s="36" t="str">
        <f aca="false">IF(①在庫CSV_発注日!$M1995="","",①在庫CSV_発注日!$M1995&amp;"")</f>
        <v/>
      </c>
      <c r="D1999" s="12" t="str">
        <f aca="false">IF($C1999="","",①在庫CSV_発注日!$N1995)</f>
        <v/>
      </c>
      <c r="E1999" s="12" t="str">
        <f aca="false">IF($C1999="","",①在庫CSV_発注日!$H1995)</f>
        <v/>
      </c>
      <c r="F1999" s="12" t="str">
        <f aca="false">IF($C1999="","",①在庫CSV_発注日!$L1995)</f>
        <v/>
      </c>
      <c r="G1999" s="18"/>
      <c r="H1999" s="17" t="str">
        <f aca="false">IF($C1999="","",N(①在庫CSV_発注日!$Z1995))</f>
        <v/>
      </c>
      <c r="I1999" s="37" t="str">
        <f aca="false">IF($C1999="","",SUMIFS(⑤減算マスタCSV!$L$2:$L$8001,⑤減算マスタCSV!$F$2:$F$8001,$C1999,⑤減算マスタCSV!$K$2:$K$8001,1))</f>
        <v/>
      </c>
      <c r="J1999" s="17" t="str">
        <f aca="false">IF($C1999="","",IFERROR(INDEX(⑤減算マスタCSV!$H$2:$H$8001,MATCH($C1999,⑤減算マスタCSV!$F$2:$F$8001,0)),1))</f>
        <v/>
      </c>
      <c r="K1999" s="17" t="str">
        <f aca="false">IF($C1999="","",MAX(1,IFERROR(INDEX(⑥商品照会CSV!$M$2:$M$3001,MATCH($C1999,⑥商品照会CSV!$A$2:$A$3001,0)),1)))</f>
        <v/>
      </c>
      <c r="L1999" s="40" t="str">
        <f aca="false">IF($C1999="","",IFERROR(INDEX(⑥商品照会CSV!$Q$2:$Q$3001,MATCH($C1999,⑥商品照会CSV!$A$2:$A$3001,0)),0))</f>
        <v/>
      </c>
      <c r="M1999" s="40" t="str">
        <f aca="false">IF($C1999="","",N($L1999)*N($K1999))</f>
        <v/>
      </c>
      <c r="N1999" s="17" t="str">
        <f aca="false">IF($C1999="","",MAX(1,IFERROR(INDEX(⑥商品照会CSV!$AK$2:$AK$3001,MATCH($C1999,⑥商品照会CSV!$A$2:$A$3001,0)),1)))</f>
        <v/>
      </c>
      <c r="O1999" s="12" t="str">
        <f aca="false">IF($C1999="","",IFERROR(IF(INDEX(⑥商品照会CSV!$AN$2:$AN$3001,MATCH($C1999,⑥商品照会CSV!$A$2:$A$3001,0))=1,"バラ",IF(INDEX(⑥商品照会CSV!$AM$2:$AM$3001,MATCH($C1999,⑥商品照会CSV!$A$2:$A$3001,0))=1,"中間包装","ケース")),"ケース"))</f>
        <v/>
      </c>
      <c r="P1999" s="18"/>
      <c r="Q1999" s="14"/>
      <c r="R1999" s="17" t="str">
        <f aca="false">IF($C1999="","",N($Q1999)*N($K1999))</f>
        <v/>
      </c>
    </row>
    <row r="2000" customFormat="false" ht="15" hidden="false" customHeight="false" outlineLevel="0" collapsed="false">
      <c r="B2000" s="12" t="n">
        <v>1995</v>
      </c>
      <c r="C2000" s="36" t="str">
        <f aca="false">IF(①在庫CSV_発注日!$M1996="","",①在庫CSV_発注日!$M1996&amp;"")</f>
        <v/>
      </c>
      <c r="D2000" s="12" t="str">
        <f aca="false">IF($C2000="","",①在庫CSV_発注日!$N1996)</f>
        <v/>
      </c>
      <c r="E2000" s="12" t="str">
        <f aca="false">IF($C2000="","",①在庫CSV_発注日!$H1996)</f>
        <v/>
      </c>
      <c r="F2000" s="12" t="str">
        <f aca="false">IF($C2000="","",①在庫CSV_発注日!$L1996)</f>
        <v/>
      </c>
      <c r="G2000" s="18"/>
      <c r="H2000" s="17" t="str">
        <f aca="false">IF($C2000="","",N(①在庫CSV_発注日!$Z1996))</f>
        <v/>
      </c>
      <c r="I2000" s="37" t="str">
        <f aca="false">IF($C2000="","",SUMIFS(⑤減算マスタCSV!$L$2:$L$8001,⑤減算マスタCSV!$F$2:$F$8001,$C2000,⑤減算マスタCSV!$K$2:$K$8001,1))</f>
        <v/>
      </c>
      <c r="J2000" s="17" t="str">
        <f aca="false">IF($C2000="","",IFERROR(INDEX(⑤減算マスタCSV!$H$2:$H$8001,MATCH($C2000,⑤減算マスタCSV!$F$2:$F$8001,0)),1))</f>
        <v/>
      </c>
      <c r="K2000" s="17" t="str">
        <f aca="false">IF($C2000="","",MAX(1,IFERROR(INDEX(⑥商品照会CSV!$M$2:$M$3001,MATCH($C2000,⑥商品照会CSV!$A$2:$A$3001,0)),1)))</f>
        <v/>
      </c>
      <c r="L2000" s="40" t="str">
        <f aca="false">IF($C2000="","",IFERROR(INDEX(⑥商品照会CSV!$Q$2:$Q$3001,MATCH($C2000,⑥商品照会CSV!$A$2:$A$3001,0)),0))</f>
        <v/>
      </c>
      <c r="M2000" s="40" t="str">
        <f aca="false">IF($C2000="","",N($L2000)*N($K2000))</f>
        <v/>
      </c>
      <c r="N2000" s="17" t="str">
        <f aca="false">IF($C2000="","",MAX(1,IFERROR(INDEX(⑥商品照会CSV!$AK$2:$AK$3001,MATCH($C2000,⑥商品照会CSV!$A$2:$A$3001,0)),1)))</f>
        <v/>
      </c>
      <c r="O2000" s="12" t="str">
        <f aca="false">IF($C2000="","",IFERROR(IF(INDEX(⑥商品照会CSV!$AN$2:$AN$3001,MATCH($C2000,⑥商品照会CSV!$A$2:$A$3001,0))=1,"バラ",IF(INDEX(⑥商品照会CSV!$AM$2:$AM$3001,MATCH($C2000,⑥商品照会CSV!$A$2:$A$3001,0))=1,"中間包装","ケース")),"ケース"))</f>
        <v/>
      </c>
      <c r="P2000" s="18"/>
      <c r="Q2000" s="14"/>
      <c r="R2000" s="17" t="str">
        <f aca="false">IF($C2000="","",N($Q2000)*N($K2000))</f>
        <v/>
      </c>
    </row>
    <row r="2001" customFormat="false" ht="15" hidden="false" customHeight="false" outlineLevel="0" collapsed="false">
      <c r="B2001" s="12" t="n">
        <v>1996</v>
      </c>
      <c r="C2001" s="36" t="str">
        <f aca="false">IF(①在庫CSV_発注日!$M1997="","",①在庫CSV_発注日!$M1997&amp;"")</f>
        <v/>
      </c>
      <c r="D2001" s="12" t="str">
        <f aca="false">IF($C2001="","",①在庫CSV_発注日!$N1997)</f>
        <v/>
      </c>
      <c r="E2001" s="12" t="str">
        <f aca="false">IF($C2001="","",①在庫CSV_発注日!$H1997)</f>
        <v/>
      </c>
      <c r="F2001" s="12" t="str">
        <f aca="false">IF($C2001="","",①在庫CSV_発注日!$L1997)</f>
        <v/>
      </c>
      <c r="G2001" s="18"/>
      <c r="H2001" s="17" t="str">
        <f aca="false">IF($C2001="","",N(①在庫CSV_発注日!$Z1997))</f>
        <v/>
      </c>
      <c r="I2001" s="37" t="str">
        <f aca="false">IF($C2001="","",SUMIFS(⑤減算マスタCSV!$L$2:$L$8001,⑤減算マスタCSV!$F$2:$F$8001,$C2001,⑤減算マスタCSV!$K$2:$K$8001,1))</f>
        <v/>
      </c>
      <c r="J2001" s="17" t="str">
        <f aca="false">IF($C2001="","",IFERROR(INDEX(⑤減算マスタCSV!$H$2:$H$8001,MATCH($C2001,⑤減算マスタCSV!$F$2:$F$8001,0)),1))</f>
        <v/>
      </c>
      <c r="K2001" s="17" t="str">
        <f aca="false">IF($C2001="","",MAX(1,IFERROR(INDEX(⑥商品照会CSV!$M$2:$M$3001,MATCH($C2001,⑥商品照会CSV!$A$2:$A$3001,0)),1)))</f>
        <v/>
      </c>
      <c r="L2001" s="40" t="str">
        <f aca="false">IF($C2001="","",IFERROR(INDEX(⑥商品照会CSV!$Q$2:$Q$3001,MATCH($C2001,⑥商品照会CSV!$A$2:$A$3001,0)),0))</f>
        <v/>
      </c>
      <c r="M2001" s="40" t="str">
        <f aca="false">IF($C2001="","",N($L2001)*N($K2001))</f>
        <v/>
      </c>
      <c r="N2001" s="17" t="str">
        <f aca="false">IF($C2001="","",MAX(1,IFERROR(INDEX(⑥商品照会CSV!$AK$2:$AK$3001,MATCH($C2001,⑥商品照会CSV!$A$2:$A$3001,0)),1)))</f>
        <v/>
      </c>
      <c r="O2001" s="12" t="str">
        <f aca="false">IF($C2001="","",IFERROR(IF(INDEX(⑥商品照会CSV!$AN$2:$AN$3001,MATCH($C2001,⑥商品照会CSV!$A$2:$A$3001,0))=1,"バラ",IF(INDEX(⑥商品照会CSV!$AM$2:$AM$3001,MATCH($C2001,⑥商品照会CSV!$A$2:$A$3001,0))=1,"中間包装","ケース")),"ケース"))</f>
        <v/>
      </c>
      <c r="P2001" s="18"/>
      <c r="Q2001" s="14"/>
      <c r="R2001" s="17" t="str">
        <f aca="false">IF($C2001="","",N($Q2001)*N($K2001))</f>
        <v/>
      </c>
    </row>
    <row r="2002" customFormat="false" ht="15" hidden="false" customHeight="false" outlineLevel="0" collapsed="false">
      <c r="B2002" s="12" t="n">
        <v>1997</v>
      </c>
      <c r="C2002" s="36" t="str">
        <f aca="false">IF(①在庫CSV_発注日!$M1998="","",①在庫CSV_発注日!$M1998&amp;"")</f>
        <v/>
      </c>
      <c r="D2002" s="12" t="str">
        <f aca="false">IF($C2002="","",①在庫CSV_発注日!$N1998)</f>
        <v/>
      </c>
      <c r="E2002" s="12" t="str">
        <f aca="false">IF($C2002="","",①在庫CSV_発注日!$H1998)</f>
        <v/>
      </c>
      <c r="F2002" s="12" t="str">
        <f aca="false">IF($C2002="","",①在庫CSV_発注日!$L1998)</f>
        <v/>
      </c>
      <c r="G2002" s="18"/>
      <c r="H2002" s="17" t="str">
        <f aca="false">IF($C2002="","",N(①在庫CSV_発注日!$Z1998))</f>
        <v/>
      </c>
      <c r="I2002" s="37" t="str">
        <f aca="false">IF($C2002="","",SUMIFS(⑤減算マスタCSV!$L$2:$L$8001,⑤減算マスタCSV!$F$2:$F$8001,$C2002,⑤減算マスタCSV!$K$2:$K$8001,1))</f>
        <v/>
      </c>
      <c r="J2002" s="17" t="str">
        <f aca="false">IF($C2002="","",IFERROR(INDEX(⑤減算マスタCSV!$H$2:$H$8001,MATCH($C2002,⑤減算マスタCSV!$F$2:$F$8001,0)),1))</f>
        <v/>
      </c>
      <c r="K2002" s="17" t="str">
        <f aca="false">IF($C2002="","",MAX(1,IFERROR(INDEX(⑥商品照会CSV!$M$2:$M$3001,MATCH($C2002,⑥商品照会CSV!$A$2:$A$3001,0)),1)))</f>
        <v/>
      </c>
      <c r="L2002" s="40" t="str">
        <f aca="false">IF($C2002="","",IFERROR(INDEX(⑥商品照会CSV!$Q$2:$Q$3001,MATCH($C2002,⑥商品照会CSV!$A$2:$A$3001,0)),0))</f>
        <v/>
      </c>
      <c r="M2002" s="40" t="str">
        <f aca="false">IF($C2002="","",N($L2002)*N($K2002))</f>
        <v/>
      </c>
      <c r="N2002" s="17" t="str">
        <f aca="false">IF($C2002="","",MAX(1,IFERROR(INDEX(⑥商品照会CSV!$AK$2:$AK$3001,MATCH($C2002,⑥商品照会CSV!$A$2:$A$3001,0)),1)))</f>
        <v/>
      </c>
      <c r="O2002" s="12" t="str">
        <f aca="false">IF($C2002="","",IFERROR(IF(INDEX(⑥商品照会CSV!$AN$2:$AN$3001,MATCH($C2002,⑥商品照会CSV!$A$2:$A$3001,0))=1,"バラ",IF(INDEX(⑥商品照会CSV!$AM$2:$AM$3001,MATCH($C2002,⑥商品照会CSV!$A$2:$A$3001,0))=1,"中間包装","ケース")),"ケース"))</f>
        <v/>
      </c>
      <c r="P2002" s="18"/>
      <c r="Q2002" s="14"/>
      <c r="R2002" s="17" t="str">
        <f aca="false">IF($C2002="","",N($Q2002)*N($K2002))</f>
        <v/>
      </c>
    </row>
    <row r="2003" customFormat="false" ht="15" hidden="false" customHeight="false" outlineLevel="0" collapsed="false">
      <c r="B2003" s="12" t="n">
        <v>1998</v>
      </c>
      <c r="C2003" s="36" t="str">
        <f aca="false">IF(①在庫CSV_発注日!$M1999="","",①在庫CSV_発注日!$M1999&amp;"")</f>
        <v/>
      </c>
      <c r="D2003" s="12" t="str">
        <f aca="false">IF($C2003="","",①在庫CSV_発注日!$N1999)</f>
        <v/>
      </c>
      <c r="E2003" s="12" t="str">
        <f aca="false">IF($C2003="","",①在庫CSV_発注日!$H1999)</f>
        <v/>
      </c>
      <c r="F2003" s="12" t="str">
        <f aca="false">IF($C2003="","",①在庫CSV_発注日!$L1999)</f>
        <v/>
      </c>
      <c r="G2003" s="18"/>
      <c r="H2003" s="17" t="str">
        <f aca="false">IF($C2003="","",N(①在庫CSV_発注日!$Z1999))</f>
        <v/>
      </c>
      <c r="I2003" s="37" t="str">
        <f aca="false">IF($C2003="","",SUMIFS(⑤減算マスタCSV!$L$2:$L$8001,⑤減算マスタCSV!$F$2:$F$8001,$C2003,⑤減算マスタCSV!$K$2:$K$8001,1))</f>
        <v/>
      </c>
      <c r="J2003" s="17" t="str">
        <f aca="false">IF($C2003="","",IFERROR(INDEX(⑤減算マスタCSV!$H$2:$H$8001,MATCH($C2003,⑤減算マスタCSV!$F$2:$F$8001,0)),1))</f>
        <v/>
      </c>
      <c r="K2003" s="17" t="str">
        <f aca="false">IF($C2003="","",MAX(1,IFERROR(INDEX(⑥商品照会CSV!$M$2:$M$3001,MATCH($C2003,⑥商品照会CSV!$A$2:$A$3001,0)),1)))</f>
        <v/>
      </c>
      <c r="L2003" s="40" t="str">
        <f aca="false">IF($C2003="","",IFERROR(INDEX(⑥商品照会CSV!$Q$2:$Q$3001,MATCH($C2003,⑥商品照会CSV!$A$2:$A$3001,0)),0))</f>
        <v/>
      </c>
      <c r="M2003" s="40" t="str">
        <f aca="false">IF($C2003="","",N($L2003)*N($K2003))</f>
        <v/>
      </c>
      <c r="N2003" s="17" t="str">
        <f aca="false">IF($C2003="","",MAX(1,IFERROR(INDEX(⑥商品照会CSV!$AK$2:$AK$3001,MATCH($C2003,⑥商品照会CSV!$A$2:$A$3001,0)),1)))</f>
        <v/>
      </c>
      <c r="O2003" s="12" t="str">
        <f aca="false">IF($C2003="","",IFERROR(IF(INDEX(⑥商品照会CSV!$AN$2:$AN$3001,MATCH($C2003,⑥商品照会CSV!$A$2:$A$3001,0))=1,"バラ",IF(INDEX(⑥商品照会CSV!$AM$2:$AM$3001,MATCH($C2003,⑥商品照会CSV!$A$2:$A$3001,0))=1,"中間包装","ケース")),"ケース"))</f>
        <v/>
      </c>
      <c r="P2003" s="18"/>
      <c r="Q2003" s="14"/>
      <c r="R2003" s="17" t="str">
        <f aca="false">IF($C2003="","",N($Q2003)*N($K2003))</f>
        <v/>
      </c>
    </row>
    <row r="2004" customFormat="false" ht="15" hidden="false" customHeight="false" outlineLevel="0" collapsed="false">
      <c r="B2004" s="12" t="n">
        <v>1999</v>
      </c>
      <c r="C2004" s="36" t="str">
        <f aca="false">IF(①在庫CSV_発注日!$M2000="","",①在庫CSV_発注日!$M2000&amp;"")</f>
        <v/>
      </c>
      <c r="D2004" s="12" t="str">
        <f aca="false">IF($C2004="","",①在庫CSV_発注日!$N2000)</f>
        <v/>
      </c>
      <c r="E2004" s="12" t="str">
        <f aca="false">IF($C2004="","",①在庫CSV_発注日!$H2000)</f>
        <v/>
      </c>
      <c r="F2004" s="12" t="str">
        <f aca="false">IF($C2004="","",①在庫CSV_発注日!$L2000)</f>
        <v/>
      </c>
      <c r="G2004" s="18"/>
      <c r="H2004" s="17" t="str">
        <f aca="false">IF($C2004="","",N(①在庫CSV_発注日!$Z2000))</f>
        <v/>
      </c>
      <c r="I2004" s="37" t="str">
        <f aca="false">IF($C2004="","",SUMIFS(⑤減算マスタCSV!$L$2:$L$8001,⑤減算マスタCSV!$F$2:$F$8001,$C2004,⑤減算マスタCSV!$K$2:$K$8001,1))</f>
        <v/>
      </c>
      <c r="J2004" s="17" t="str">
        <f aca="false">IF($C2004="","",IFERROR(INDEX(⑤減算マスタCSV!$H$2:$H$8001,MATCH($C2004,⑤減算マスタCSV!$F$2:$F$8001,0)),1))</f>
        <v/>
      </c>
      <c r="K2004" s="17" t="str">
        <f aca="false">IF($C2004="","",MAX(1,IFERROR(INDEX(⑥商品照会CSV!$M$2:$M$3001,MATCH($C2004,⑥商品照会CSV!$A$2:$A$3001,0)),1)))</f>
        <v/>
      </c>
      <c r="L2004" s="40" t="str">
        <f aca="false">IF($C2004="","",IFERROR(INDEX(⑥商品照会CSV!$Q$2:$Q$3001,MATCH($C2004,⑥商品照会CSV!$A$2:$A$3001,0)),0))</f>
        <v/>
      </c>
      <c r="M2004" s="40" t="str">
        <f aca="false">IF($C2004="","",N($L2004)*N($K2004))</f>
        <v/>
      </c>
      <c r="N2004" s="17" t="str">
        <f aca="false">IF($C2004="","",MAX(1,IFERROR(INDEX(⑥商品照会CSV!$AK$2:$AK$3001,MATCH($C2004,⑥商品照会CSV!$A$2:$A$3001,0)),1)))</f>
        <v/>
      </c>
      <c r="O2004" s="12" t="str">
        <f aca="false">IF($C2004="","",IFERROR(IF(INDEX(⑥商品照会CSV!$AN$2:$AN$3001,MATCH($C2004,⑥商品照会CSV!$A$2:$A$3001,0))=1,"バラ",IF(INDEX(⑥商品照会CSV!$AM$2:$AM$3001,MATCH($C2004,⑥商品照会CSV!$A$2:$A$3001,0))=1,"中間包装","ケース")),"ケース"))</f>
        <v/>
      </c>
      <c r="P2004" s="18"/>
      <c r="Q2004" s="14"/>
      <c r="R2004" s="17" t="str">
        <f aca="false">IF($C2004="","",N($Q2004)*N($K2004))</f>
        <v/>
      </c>
    </row>
    <row r="2005" customFormat="false" ht="15" hidden="false" customHeight="false" outlineLevel="0" collapsed="false">
      <c r="B2005" s="12" t="n">
        <v>2000</v>
      </c>
      <c r="C2005" s="36" t="str">
        <f aca="false">IF(①在庫CSV_発注日!$M2001="","",①在庫CSV_発注日!$M2001&amp;"")</f>
        <v/>
      </c>
      <c r="D2005" s="12" t="str">
        <f aca="false">IF($C2005="","",①在庫CSV_発注日!$N2001)</f>
        <v/>
      </c>
      <c r="E2005" s="12" t="str">
        <f aca="false">IF($C2005="","",①在庫CSV_発注日!$H2001)</f>
        <v/>
      </c>
      <c r="F2005" s="12" t="str">
        <f aca="false">IF($C2005="","",①在庫CSV_発注日!$L2001)</f>
        <v/>
      </c>
      <c r="G2005" s="18"/>
      <c r="H2005" s="17" t="str">
        <f aca="false">IF($C2005="","",N(①在庫CSV_発注日!$Z2001))</f>
        <v/>
      </c>
      <c r="I2005" s="37" t="str">
        <f aca="false">IF($C2005="","",SUMIFS(⑤減算マスタCSV!$L$2:$L$8001,⑤減算マスタCSV!$F$2:$F$8001,$C2005,⑤減算マスタCSV!$K$2:$K$8001,1))</f>
        <v/>
      </c>
      <c r="J2005" s="17" t="str">
        <f aca="false">IF($C2005="","",IFERROR(INDEX(⑤減算マスタCSV!$H$2:$H$8001,MATCH($C2005,⑤減算マスタCSV!$F$2:$F$8001,0)),1))</f>
        <v/>
      </c>
      <c r="K2005" s="17" t="str">
        <f aca="false">IF($C2005="","",MAX(1,IFERROR(INDEX(⑥商品照会CSV!$M$2:$M$3001,MATCH($C2005,⑥商品照会CSV!$A$2:$A$3001,0)),1)))</f>
        <v/>
      </c>
      <c r="L2005" s="40" t="str">
        <f aca="false">IF($C2005="","",IFERROR(INDEX(⑥商品照会CSV!$Q$2:$Q$3001,MATCH($C2005,⑥商品照会CSV!$A$2:$A$3001,0)),0))</f>
        <v/>
      </c>
      <c r="M2005" s="40" t="str">
        <f aca="false">IF($C2005="","",N($L2005)*N($K2005))</f>
        <v/>
      </c>
      <c r="N2005" s="17" t="str">
        <f aca="false">IF($C2005="","",MAX(1,IFERROR(INDEX(⑥商品照会CSV!$AK$2:$AK$3001,MATCH($C2005,⑥商品照会CSV!$A$2:$A$3001,0)),1)))</f>
        <v/>
      </c>
      <c r="O2005" s="12" t="str">
        <f aca="false">IF($C2005="","",IFERROR(IF(INDEX(⑥商品照会CSV!$AN$2:$AN$3001,MATCH($C2005,⑥商品照会CSV!$A$2:$A$3001,0))=1,"バラ",IF(INDEX(⑥商品照会CSV!$AM$2:$AM$3001,MATCH($C2005,⑥商品照会CSV!$A$2:$A$3001,0))=1,"中間包装","ケース")),"ケース"))</f>
        <v/>
      </c>
      <c r="P2005" s="18"/>
      <c r="Q2005" s="14"/>
      <c r="R2005" s="17" t="str">
        <f aca="false">IF($C2005="","",N($Q2005)*N($K2005))</f>
        <v/>
      </c>
    </row>
    <row r="2006" customFormat="false" ht="15" hidden="false" customHeight="false" outlineLevel="0" collapsed="false">
      <c r="B2006" s="12" t="n">
        <v>2001</v>
      </c>
      <c r="C2006" s="36" t="str">
        <f aca="false">IF(①在庫CSV_発注日!$M2002="","",①在庫CSV_発注日!$M2002&amp;"")</f>
        <v/>
      </c>
      <c r="D2006" s="12" t="str">
        <f aca="false">IF($C2006="","",①在庫CSV_発注日!$N2002)</f>
        <v/>
      </c>
      <c r="E2006" s="12" t="str">
        <f aca="false">IF($C2006="","",①在庫CSV_発注日!$H2002)</f>
        <v/>
      </c>
      <c r="F2006" s="12" t="str">
        <f aca="false">IF($C2006="","",①在庫CSV_発注日!$L2002)</f>
        <v/>
      </c>
      <c r="G2006" s="18"/>
      <c r="H2006" s="17" t="str">
        <f aca="false">IF($C2006="","",N(①在庫CSV_発注日!$Z2002))</f>
        <v/>
      </c>
      <c r="I2006" s="37" t="str">
        <f aca="false">IF($C2006="","",SUMIFS(⑤減算マスタCSV!$L$2:$L$8001,⑤減算マスタCSV!$F$2:$F$8001,$C2006,⑤減算マスタCSV!$K$2:$K$8001,1))</f>
        <v/>
      </c>
      <c r="J2006" s="17" t="str">
        <f aca="false">IF($C2006="","",IFERROR(INDEX(⑤減算マスタCSV!$H$2:$H$8001,MATCH($C2006,⑤減算マスタCSV!$F$2:$F$8001,0)),1))</f>
        <v/>
      </c>
      <c r="K2006" s="17" t="str">
        <f aca="false">IF($C2006="","",MAX(1,IFERROR(INDEX(⑥商品照会CSV!$M$2:$M$3001,MATCH($C2006,⑥商品照会CSV!$A$2:$A$3001,0)),1)))</f>
        <v/>
      </c>
      <c r="L2006" s="40" t="str">
        <f aca="false">IF($C2006="","",IFERROR(INDEX(⑥商品照会CSV!$Q$2:$Q$3001,MATCH($C2006,⑥商品照会CSV!$A$2:$A$3001,0)),0))</f>
        <v/>
      </c>
      <c r="M2006" s="40" t="str">
        <f aca="false">IF($C2006="","",N($L2006)*N($K2006))</f>
        <v/>
      </c>
      <c r="N2006" s="17" t="str">
        <f aca="false">IF($C2006="","",MAX(1,IFERROR(INDEX(⑥商品照会CSV!$AK$2:$AK$3001,MATCH($C2006,⑥商品照会CSV!$A$2:$A$3001,0)),1)))</f>
        <v/>
      </c>
      <c r="O2006" s="12" t="str">
        <f aca="false">IF($C2006="","",IFERROR(IF(INDEX(⑥商品照会CSV!$AN$2:$AN$3001,MATCH($C2006,⑥商品照会CSV!$A$2:$A$3001,0))=1,"バラ",IF(INDEX(⑥商品照会CSV!$AM$2:$AM$3001,MATCH($C2006,⑥商品照会CSV!$A$2:$A$3001,0))=1,"中間包装","ケース")),"ケース"))</f>
        <v/>
      </c>
      <c r="P2006" s="18"/>
      <c r="Q2006" s="14"/>
      <c r="R2006" s="17" t="str">
        <f aca="false">IF($C2006="","",N($Q2006)*N($K2006))</f>
        <v/>
      </c>
    </row>
    <row r="2007" customFormat="false" ht="15" hidden="false" customHeight="false" outlineLevel="0" collapsed="false">
      <c r="B2007" s="12" t="n">
        <v>2002</v>
      </c>
      <c r="C2007" s="36" t="str">
        <f aca="false">IF(①在庫CSV_発注日!$M2003="","",①在庫CSV_発注日!$M2003&amp;"")</f>
        <v/>
      </c>
      <c r="D2007" s="12" t="str">
        <f aca="false">IF($C2007="","",①在庫CSV_発注日!$N2003)</f>
        <v/>
      </c>
      <c r="E2007" s="12" t="str">
        <f aca="false">IF($C2007="","",①在庫CSV_発注日!$H2003)</f>
        <v/>
      </c>
      <c r="F2007" s="12" t="str">
        <f aca="false">IF($C2007="","",①在庫CSV_発注日!$L2003)</f>
        <v/>
      </c>
      <c r="G2007" s="18"/>
      <c r="H2007" s="17" t="str">
        <f aca="false">IF($C2007="","",N(①在庫CSV_発注日!$Z2003))</f>
        <v/>
      </c>
      <c r="I2007" s="37" t="str">
        <f aca="false">IF($C2007="","",SUMIFS(⑤減算マスタCSV!$L$2:$L$8001,⑤減算マスタCSV!$F$2:$F$8001,$C2007,⑤減算マスタCSV!$K$2:$K$8001,1))</f>
        <v/>
      </c>
      <c r="J2007" s="17" t="str">
        <f aca="false">IF($C2007="","",IFERROR(INDEX(⑤減算マスタCSV!$H$2:$H$8001,MATCH($C2007,⑤減算マスタCSV!$F$2:$F$8001,0)),1))</f>
        <v/>
      </c>
      <c r="K2007" s="17" t="str">
        <f aca="false">IF($C2007="","",MAX(1,IFERROR(INDEX(⑥商品照会CSV!$M$2:$M$3001,MATCH($C2007,⑥商品照会CSV!$A$2:$A$3001,0)),1)))</f>
        <v/>
      </c>
      <c r="L2007" s="40" t="str">
        <f aca="false">IF($C2007="","",IFERROR(INDEX(⑥商品照会CSV!$Q$2:$Q$3001,MATCH($C2007,⑥商品照会CSV!$A$2:$A$3001,0)),0))</f>
        <v/>
      </c>
      <c r="M2007" s="40" t="str">
        <f aca="false">IF($C2007="","",N($L2007)*N($K2007))</f>
        <v/>
      </c>
      <c r="N2007" s="17" t="str">
        <f aca="false">IF($C2007="","",MAX(1,IFERROR(INDEX(⑥商品照会CSV!$AK$2:$AK$3001,MATCH($C2007,⑥商品照会CSV!$A$2:$A$3001,0)),1)))</f>
        <v/>
      </c>
      <c r="O2007" s="12" t="str">
        <f aca="false">IF($C2007="","",IFERROR(IF(INDEX(⑥商品照会CSV!$AN$2:$AN$3001,MATCH($C2007,⑥商品照会CSV!$A$2:$A$3001,0))=1,"バラ",IF(INDEX(⑥商品照会CSV!$AM$2:$AM$3001,MATCH($C2007,⑥商品照会CSV!$A$2:$A$3001,0))=1,"中間包装","ケース")),"ケース"))</f>
        <v/>
      </c>
      <c r="P2007" s="18"/>
      <c r="Q2007" s="14"/>
      <c r="R2007" s="17" t="str">
        <f aca="false">IF($C2007="","",N($Q2007)*N($K2007))</f>
        <v/>
      </c>
    </row>
    <row r="2008" customFormat="false" ht="15" hidden="false" customHeight="false" outlineLevel="0" collapsed="false">
      <c r="B2008" s="12" t="n">
        <v>2003</v>
      </c>
      <c r="C2008" s="36" t="str">
        <f aca="false">IF(①在庫CSV_発注日!$M2004="","",①在庫CSV_発注日!$M2004&amp;"")</f>
        <v/>
      </c>
      <c r="D2008" s="12" t="str">
        <f aca="false">IF($C2008="","",①在庫CSV_発注日!$N2004)</f>
        <v/>
      </c>
      <c r="E2008" s="12" t="str">
        <f aca="false">IF($C2008="","",①在庫CSV_発注日!$H2004)</f>
        <v/>
      </c>
      <c r="F2008" s="12" t="str">
        <f aca="false">IF($C2008="","",①在庫CSV_発注日!$L2004)</f>
        <v/>
      </c>
      <c r="G2008" s="18"/>
      <c r="H2008" s="17" t="str">
        <f aca="false">IF($C2008="","",N(①在庫CSV_発注日!$Z2004))</f>
        <v/>
      </c>
      <c r="I2008" s="37" t="str">
        <f aca="false">IF($C2008="","",SUMIFS(⑤減算マスタCSV!$L$2:$L$8001,⑤減算マスタCSV!$F$2:$F$8001,$C2008,⑤減算マスタCSV!$K$2:$K$8001,1))</f>
        <v/>
      </c>
      <c r="J2008" s="17" t="str">
        <f aca="false">IF($C2008="","",IFERROR(INDEX(⑤減算マスタCSV!$H$2:$H$8001,MATCH($C2008,⑤減算マスタCSV!$F$2:$F$8001,0)),1))</f>
        <v/>
      </c>
      <c r="K2008" s="17" t="str">
        <f aca="false">IF($C2008="","",MAX(1,IFERROR(INDEX(⑥商品照会CSV!$M$2:$M$3001,MATCH($C2008,⑥商品照会CSV!$A$2:$A$3001,0)),1)))</f>
        <v/>
      </c>
      <c r="L2008" s="40" t="str">
        <f aca="false">IF($C2008="","",IFERROR(INDEX(⑥商品照会CSV!$Q$2:$Q$3001,MATCH($C2008,⑥商品照会CSV!$A$2:$A$3001,0)),0))</f>
        <v/>
      </c>
      <c r="M2008" s="40" t="str">
        <f aca="false">IF($C2008="","",N($L2008)*N($K2008))</f>
        <v/>
      </c>
      <c r="N2008" s="17" t="str">
        <f aca="false">IF($C2008="","",MAX(1,IFERROR(INDEX(⑥商品照会CSV!$AK$2:$AK$3001,MATCH($C2008,⑥商品照会CSV!$A$2:$A$3001,0)),1)))</f>
        <v/>
      </c>
      <c r="O2008" s="12" t="str">
        <f aca="false">IF($C2008="","",IFERROR(IF(INDEX(⑥商品照会CSV!$AN$2:$AN$3001,MATCH($C2008,⑥商品照会CSV!$A$2:$A$3001,0))=1,"バラ",IF(INDEX(⑥商品照会CSV!$AM$2:$AM$3001,MATCH($C2008,⑥商品照会CSV!$A$2:$A$3001,0))=1,"中間包装","ケース")),"ケース"))</f>
        <v/>
      </c>
      <c r="P2008" s="18"/>
      <c r="Q2008" s="14"/>
      <c r="R2008" s="17" t="str">
        <f aca="false">IF($C2008="","",N($Q2008)*N($K2008))</f>
        <v/>
      </c>
    </row>
    <row r="2009" customFormat="false" ht="15" hidden="false" customHeight="false" outlineLevel="0" collapsed="false">
      <c r="B2009" s="12" t="n">
        <v>2004</v>
      </c>
      <c r="C2009" s="36" t="str">
        <f aca="false">IF(①在庫CSV_発注日!$M2005="","",①在庫CSV_発注日!$M2005&amp;"")</f>
        <v/>
      </c>
      <c r="D2009" s="12" t="str">
        <f aca="false">IF($C2009="","",①在庫CSV_発注日!$N2005)</f>
        <v/>
      </c>
      <c r="E2009" s="12" t="str">
        <f aca="false">IF($C2009="","",①在庫CSV_発注日!$H2005)</f>
        <v/>
      </c>
      <c r="F2009" s="12" t="str">
        <f aca="false">IF($C2009="","",①在庫CSV_発注日!$L2005)</f>
        <v/>
      </c>
      <c r="G2009" s="18"/>
      <c r="H2009" s="17" t="str">
        <f aca="false">IF($C2009="","",N(①在庫CSV_発注日!$Z2005))</f>
        <v/>
      </c>
      <c r="I2009" s="37" t="str">
        <f aca="false">IF($C2009="","",SUMIFS(⑤減算マスタCSV!$L$2:$L$8001,⑤減算マスタCSV!$F$2:$F$8001,$C2009,⑤減算マスタCSV!$K$2:$K$8001,1))</f>
        <v/>
      </c>
      <c r="J2009" s="17" t="str">
        <f aca="false">IF($C2009="","",IFERROR(INDEX(⑤減算マスタCSV!$H$2:$H$8001,MATCH($C2009,⑤減算マスタCSV!$F$2:$F$8001,0)),1))</f>
        <v/>
      </c>
      <c r="K2009" s="17" t="str">
        <f aca="false">IF($C2009="","",MAX(1,IFERROR(INDEX(⑥商品照会CSV!$M$2:$M$3001,MATCH($C2009,⑥商品照会CSV!$A$2:$A$3001,0)),1)))</f>
        <v/>
      </c>
      <c r="L2009" s="40" t="str">
        <f aca="false">IF($C2009="","",IFERROR(INDEX(⑥商品照会CSV!$Q$2:$Q$3001,MATCH($C2009,⑥商品照会CSV!$A$2:$A$3001,0)),0))</f>
        <v/>
      </c>
      <c r="M2009" s="40" t="str">
        <f aca="false">IF($C2009="","",N($L2009)*N($K2009))</f>
        <v/>
      </c>
      <c r="N2009" s="17" t="str">
        <f aca="false">IF($C2009="","",MAX(1,IFERROR(INDEX(⑥商品照会CSV!$AK$2:$AK$3001,MATCH($C2009,⑥商品照会CSV!$A$2:$A$3001,0)),1)))</f>
        <v/>
      </c>
      <c r="O2009" s="12" t="str">
        <f aca="false">IF($C2009="","",IFERROR(IF(INDEX(⑥商品照会CSV!$AN$2:$AN$3001,MATCH($C2009,⑥商品照会CSV!$A$2:$A$3001,0))=1,"バラ",IF(INDEX(⑥商品照会CSV!$AM$2:$AM$3001,MATCH($C2009,⑥商品照会CSV!$A$2:$A$3001,0))=1,"中間包装","ケース")),"ケース"))</f>
        <v/>
      </c>
      <c r="P2009" s="18"/>
      <c r="Q2009" s="14"/>
      <c r="R2009" s="17" t="str">
        <f aca="false">IF($C2009="","",N($Q2009)*N($K2009))</f>
        <v/>
      </c>
    </row>
    <row r="2010" customFormat="false" ht="15" hidden="false" customHeight="false" outlineLevel="0" collapsed="false">
      <c r="B2010" s="12" t="n">
        <v>2005</v>
      </c>
      <c r="C2010" s="36" t="str">
        <f aca="false">IF(①在庫CSV_発注日!$M2006="","",①在庫CSV_発注日!$M2006&amp;"")</f>
        <v/>
      </c>
      <c r="D2010" s="12" t="str">
        <f aca="false">IF($C2010="","",①在庫CSV_発注日!$N2006)</f>
        <v/>
      </c>
      <c r="E2010" s="12" t="str">
        <f aca="false">IF($C2010="","",①在庫CSV_発注日!$H2006)</f>
        <v/>
      </c>
      <c r="F2010" s="12" t="str">
        <f aca="false">IF($C2010="","",①在庫CSV_発注日!$L2006)</f>
        <v/>
      </c>
      <c r="G2010" s="18"/>
      <c r="H2010" s="17" t="str">
        <f aca="false">IF($C2010="","",N(①在庫CSV_発注日!$Z2006))</f>
        <v/>
      </c>
      <c r="I2010" s="37" t="str">
        <f aca="false">IF($C2010="","",SUMIFS(⑤減算マスタCSV!$L$2:$L$8001,⑤減算マスタCSV!$F$2:$F$8001,$C2010,⑤減算マスタCSV!$K$2:$K$8001,1))</f>
        <v/>
      </c>
      <c r="J2010" s="17" t="str">
        <f aca="false">IF($C2010="","",IFERROR(INDEX(⑤減算マスタCSV!$H$2:$H$8001,MATCH($C2010,⑤減算マスタCSV!$F$2:$F$8001,0)),1))</f>
        <v/>
      </c>
      <c r="K2010" s="17" t="str">
        <f aca="false">IF($C2010="","",MAX(1,IFERROR(INDEX(⑥商品照会CSV!$M$2:$M$3001,MATCH($C2010,⑥商品照会CSV!$A$2:$A$3001,0)),1)))</f>
        <v/>
      </c>
      <c r="L2010" s="40" t="str">
        <f aca="false">IF($C2010="","",IFERROR(INDEX(⑥商品照会CSV!$Q$2:$Q$3001,MATCH($C2010,⑥商品照会CSV!$A$2:$A$3001,0)),0))</f>
        <v/>
      </c>
      <c r="M2010" s="40" t="str">
        <f aca="false">IF($C2010="","",N($L2010)*N($K2010))</f>
        <v/>
      </c>
      <c r="N2010" s="17" t="str">
        <f aca="false">IF($C2010="","",MAX(1,IFERROR(INDEX(⑥商品照会CSV!$AK$2:$AK$3001,MATCH($C2010,⑥商品照会CSV!$A$2:$A$3001,0)),1)))</f>
        <v/>
      </c>
      <c r="O2010" s="12" t="str">
        <f aca="false">IF($C2010="","",IFERROR(IF(INDEX(⑥商品照会CSV!$AN$2:$AN$3001,MATCH($C2010,⑥商品照会CSV!$A$2:$A$3001,0))=1,"バラ",IF(INDEX(⑥商品照会CSV!$AM$2:$AM$3001,MATCH($C2010,⑥商品照会CSV!$A$2:$A$3001,0))=1,"中間包装","ケース")),"ケース"))</f>
        <v/>
      </c>
      <c r="P2010" s="18"/>
      <c r="Q2010" s="14"/>
      <c r="R2010" s="17" t="str">
        <f aca="false">IF($C2010="","",N($Q2010)*N($K2010))</f>
        <v/>
      </c>
    </row>
    <row r="2011" customFormat="false" ht="15" hidden="false" customHeight="false" outlineLevel="0" collapsed="false">
      <c r="B2011" s="12" t="n">
        <v>2006</v>
      </c>
      <c r="C2011" s="36" t="str">
        <f aca="false">IF(①在庫CSV_発注日!$M2007="","",①在庫CSV_発注日!$M2007&amp;"")</f>
        <v/>
      </c>
      <c r="D2011" s="12" t="str">
        <f aca="false">IF($C2011="","",①在庫CSV_発注日!$N2007)</f>
        <v/>
      </c>
      <c r="E2011" s="12" t="str">
        <f aca="false">IF($C2011="","",①在庫CSV_発注日!$H2007)</f>
        <v/>
      </c>
      <c r="F2011" s="12" t="str">
        <f aca="false">IF($C2011="","",①在庫CSV_発注日!$L2007)</f>
        <v/>
      </c>
      <c r="G2011" s="18"/>
      <c r="H2011" s="17" t="str">
        <f aca="false">IF($C2011="","",N(①在庫CSV_発注日!$Z2007))</f>
        <v/>
      </c>
      <c r="I2011" s="37" t="str">
        <f aca="false">IF($C2011="","",SUMIFS(⑤減算マスタCSV!$L$2:$L$8001,⑤減算マスタCSV!$F$2:$F$8001,$C2011,⑤減算マスタCSV!$K$2:$K$8001,1))</f>
        <v/>
      </c>
      <c r="J2011" s="17" t="str">
        <f aca="false">IF($C2011="","",IFERROR(INDEX(⑤減算マスタCSV!$H$2:$H$8001,MATCH($C2011,⑤減算マスタCSV!$F$2:$F$8001,0)),1))</f>
        <v/>
      </c>
      <c r="K2011" s="17" t="str">
        <f aca="false">IF($C2011="","",MAX(1,IFERROR(INDEX(⑥商品照会CSV!$M$2:$M$3001,MATCH($C2011,⑥商品照会CSV!$A$2:$A$3001,0)),1)))</f>
        <v/>
      </c>
      <c r="L2011" s="40" t="str">
        <f aca="false">IF($C2011="","",IFERROR(INDEX(⑥商品照会CSV!$Q$2:$Q$3001,MATCH($C2011,⑥商品照会CSV!$A$2:$A$3001,0)),0))</f>
        <v/>
      </c>
      <c r="M2011" s="40" t="str">
        <f aca="false">IF($C2011="","",N($L2011)*N($K2011))</f>
        <v/>
      </c>
      <c r="N2011" s="17" t="str">
        <f aca="false">IF($C2011="","",MAX(1,IFERROR(INDEX(⑥商品照会CSV!$AK$2:$AK$3001,MATCH($C2011,⑥商品照会CSV!$A$2:$A$3001,0)),1)))</f>
        <v/>
      </c>
      <c r="O2011" s="12" t="str">
        <f aca="false">IF($C2011="","",IFERROR(IF(INDEX(⑥商品照会CSV!$AN$2:$AN$3001,MATCH($C2011,⑥商品照会CSV!$A$2:$A$3001,0))=1,"バラ",IF(INDEX(⑥商品照会CSV!$AM$2:$AM$3001,MATCH($C2011,⑥商品照会CSV!$A$2:$A$3001,0))=1,"中間包装","ケース")),"ケース"))</f>
        <v/>
      </c>
      <c r="P2011" s="18"/>
      <c r="Q2011" s="14"/>
      <c r="R2011" s="17" t="str">
        <f aca="false">IF($C2011="","",N($Q2011)*N($K2011))</f>
        <v/>
      </c>
    </row>
    <row r="2012" customFormat="false" ht="15" hidden="false" customHeight="false" outlineLevel="0" collapsed="false">
      <c r="B2012" s="12" t="n">
        <v>2007</v>
      </c>
      <c r="C2012" s="36" t="str">
        <f aca="false">IF(①在庫CSV_発注日!$M2008="","",①在庫CSV_発注日!$M2008&amp;"")</f>
        <v/>
      </c>
      <c r="D2012" s="12" t="str">
        <f aca="false">IF($C2012="","",①在庫CSV_発注日!$N2008)</f>
        <v/>
      </c>
      <c r="E2012" s="12" t="str">
        <f aca="false">IF($C2012="","",①在庫CSV_発注日!$H2008)</f>
        <v/>
      </c>
      <c r="F2012" s="12" t="str">
        <f aca="false">IF($C2012="","",①在庫CSV_発注日!$L2008)</f>
        <v/>
      </c>
      <c r="G2012" s="18"/>
      <c r="H2012" s="17" t="str">
        <f aca="false">IF($C2012="","",N(①在庫CSV_発注日!$Z2008))</f>
        <v/>
      </c>
      <c r="I2012" s="37" t="str">
        <f aca="false">IF($C2012="","",SUMIFS(⑤減算マスタCSV!$L$2:$L$8001,⑤減算マスタCSV!$F$2:$F$8001,$C2012,⑤減算マスタCSV!$K$2:$K$8001,1))</f>
        <v/>
      </c>
      <c r="J2012" s="17" t="str">
        <f aca="false">IF($C2012="","",IFERROR(INDEX(⑤減算マスタCSV!$H$2:$H$8001,MATCH($C2012,⑤減算マスタCSV!$F$2:$F$8001,0)),1))</f>
        <v/>
      </c>
      <c r="K2012" s="17" t="str">
        <f aca="false">IF($C2012="","",MAX(1,IFERROR(INDEX(⑥商品照会CSV!$M$2:$M$3001,MATCH($C2012,⑥商品照会CSV!$A$2:$A$3001,0)),1)))</f>
        <v/>
      </c>
      <c r="L2012" s="40" t="str">
        <f aca="false">IF($C2012="","",IFERROR(INDEX(⑥商品照会CSV!$Q$2:$Q$3001,MATCH($C2012,⑥商品照会CSV!$A$2:$A$3001,0)),0))</f>
        <v/>
      </c>
      <c r="M2012" s="40" t="str">
        <f aca="false">IF($C2012="","",N($L2012)*N($K2012))</f>
        <v/>
      </c>
      <c r="N2012" s="17" t="str">
        <f aca="false">IF($C2012="","",MAX(1,IFERROR(INDEX(⑥商品照会CSV!$AK$2:$AK$3001,MATCH($C2012,⑥商品照会CSV!$A$2:$A$3001,0)),1)))</f>
        <v/>
      </c>
      <c r="O2012" s="12" t="str">
        <f aca="false">IF($C2012="","",IFERROR(IF(INDEX(⑥商品照会CSV!$AN$2:$AN$3001,MATCH($C2012,⑥商品照会CSV!$A$2:$A$3001,0))=1,"バラ",IF(INDEX(⑥商品照会CSV!$AM$2:$AM$3001,MATCH($C2012,⑥商品照会CSV!$A$2:$A$3001,0))=1,"中間包装","ケース")),"ケース"))</f>
        <v/>
      </c>
      <c r="P2012" s="18"/>
      <c r="Q2012" s="14"/>
      <c r="R2012" s="17" t="str">
        <f aca="false">IF($C2012="","",N($Q2012)*N($K2012))</f>
        <v/>
      </c>
    </row>
    <row r="2013" customFormat="false" ht="15" hidden="false" customHeight="false" outlineLevel="0" collapsed="false">
      <c r="B2013" s="12" t="n">
        <v>2008</v>
      </c>
      <c r="C2013" s="36" t="str">
        <f aca="false">IF(①在庫CSV_発注日!$M2009="","",①在庫CSV_発注日!$M2009&amp;"")</f>
        <v/>
      </c>
      <c r="D2013" s="12" t="str">
        <f aca="false">IF($C2013="","",①在庫CSV_発注日!$N2009)</f>
        <v/>
      </c>
      <c r="E2013" s="12" t="str">
        <f aca="false">IF($C2013="","",①在庫CSV_発注日!$H2009)</f>
        <v/>
      </c>
      <c r="F2013" s="12" t="str">
        <f aca="false">IF($C2013="","",①在庫CSV_発注日!$L2009)</f>
        <v/>
      </c>
      <c r="G2013" s="18"/>
      <c r="H2013" s="17" t="str">
        <f aca="false">IF($C2013="","",N(①在庫CSV_発注日!$Z2009))</f>
        <v/>
      </c>
      <c r="I2013" s="37" t="str">
        <f aca="false">IF($C2013="","",SUMIFS(⑤減算マスタCSV!$L$2:$L$8001,⑤減算マスタCSV!$F$2:$F$8001,$C2013,⑤減算マスタCSV!$K$2:$K$8001,1))</f>
        <v/>
      </c>
      <c r="J2013" s="17" t="str">
        <f aca="false">IF($C2013="","",IFERROR(INDEX(⑤減算マスタCSV!$H$2:$H$8001,MATCH($C2013,⑤減算マスタCSV!$F$2:$F$8001,0)),1))</f>
        <v/>
      </c>
      <c r="K2013" s="17" t="str">
        <f aca="false">IF($C2013="","",MAX(1,IFERROR(INDEX(⑥商品照会CSV!$M$2:$M$3001,MATCH($C2013,⑥商品照会CSV!$A$2:$A$3001,0)),1)))</f>
        <v/>
      </c>
      <c r="L2013" s="40" t="str">
        <f aca="false">IF($C2013="","",IFERROR(INDEX(⑥商品照会CSV!$Q$2:$Q$3001,MATCH($C2013,⑥商品照会CSV!$A$2:$A$3001,0)),0))</f>
        <v/>
      </c>
      <c r="M2013" s="40" t="str">
        <f aca="false">IF($C2013="","",N($L2013)*N($K2013))</f>
        <v/>
      </c>
      <c r="N2013" s="17" t="str">
        <f aca="false">IF($C2013="","",MAX(1,IFERROR(INDEX(⑥商品照会CSV!$AK$2:$AK$3001,MATCH($C2013,⑥商品照会CSV!$A$2:$A$3001,0)),1)))</f>
        <v/>
      </c>
      <c r="O2013" s="12" t="str">
        <f aca="false">IF($C2013="","",IFERROR(IF(INDEX(⑥商品照会CSV!$AN$2:$AN$3001,MATCH($C2013,⑥商品照会CSV!$A$2:$A$3001,0))=1,"バラ",IF(INDEX(⑥商品照会CSV!$AM$2:$AM$3001,MATCH($C2013,⑥商品照会CSV!$A$2:$A$3001,0))=1,"中間包装","ケース")),"ケース"))</f>
        <v/>
      </c>
      <c r="P2013" s="18"/>
      <c r="Q2013" s="14"/>
      <c r="R2013" s="17" t="str">
        <f aca="false">IF($C2013="","",N($Q2013)*N($K2013))</f>
        <v/>
      </c>
    </row>
    <row r="2014" customFormat="false" ht="15" hidden="false" customHeight="false" outlineLevel="0" collapsed="false">
      <c r="B2014" s="12" t="n">
        <v>2009</v>
      </c>
      <c r="C2014" s="36" t="str">
        <f aca="false">IF(①在庫CSV_発注日!$M2010="","",①在庫CSV_発注日!$M2010&amp;"")</f>
        <v/>
      </c>
      <c r="D2014" s="12" t="str">
        <f aca="false">IF($C2014="","",①在庫CSV_発注日!$N2010)</f>
        <v/>
      </c>
      <c r="E2014" s="12" t="str">
        <f aca="false">IF($C2014="","",①在庫CSV_発注日!$H2010)</f>
        <v/>
      </c>
      <c r="F2014" s="12" t="str">
        <f aca="false">IF($C2014="","",①在庫CSV_発注日!$L2010)</f>
        <v/>
      </c>
      <c r="G2014" s="18"/>
      <c r="H2014" s="17" t="str">
        <f aca="false">IF($C2014="","",N(①在庫CSV_発注日!$Z2010))</f>
        <v/>
      </c>
      <c r="I2014" s="37" t="str">
        <f aca="false">IF($C2014="","",SUMIFS(⑤減算マスタCSV!$L$2:$L$8001,⑤減算マスタCSV!$F$2:$F$8001,$C2014,⑤減算マスタCSV!$K$2:$K$8001,1))</f>
        <v/>
      </c>
      <c r="J2014" s="17" t="str">
        <f aca="false">IF($C2014="","",IFERROR(INDEX(⑤減算マスタCSV!$H$2:$H$8001,MATCH($C2014,⑤減算マスタCSV!$F$2:$F$8001,0)),1))</f>
        <v/>
      </c>
      <c r="K2014" s="17" t="str">
        <f aca="false">IF($C2014="","",MAX(1,IFERROR(INDEX(⑥商品照会CSV!$M$2:$M$3001,MATCH($C2014,⑥商品照会CSV!$A$2:$A$3001,0)),1)))</f>
        <v/>
      </c>
      <c r="L2014" s="40" t="str">
        <f aca="false">IF($C2014="","",IFERROR(INDEX(⑥商品照会CSV!$Q$2:$Q$3001,MATCH($C2014,⑥商品照会CSV!$A$2:$A$3001,0)),0))</f>
        <v/>
      </c>
      <c r="M2014" s="40" t="str">
        <f aca="false">IF($C2014="","",N($L2014)*N($K2014))</f>
        <v/>
      </c>
      <c r="N2014" s="17" t="str">
        <f aca="false">IF($C2014="","",MAX(1,IFERROR(INDEX(⑥商品照会CSV!$AK$2:$AK$3001,MATCH($C2014,⑥商品照会CSV!$A$2:$A$3001,0)),1)))</f>
        <v/>
      </c>
      <c r="O2014" s="12" t="str">
        <f aca="false">IF($C2014="","",IFERROR(IF(INDEX(⑥商品照会CSV!$AN$2:$AN$3001,MATCH($C2014,⑥商品照会CSV!$A$2:$A$3001,0))=1,"バラ",IF(INDEX(⑥商品照会CSV!$AM$2:$AM$3001,MATCH($C2014,⑥商品照会CSV!$A$2:$A$3001,0))=1,"中間包装","ケース")),"ケース"))</f>
        <v/>
      </c>
      <c r="P2014" s="18"/>
      <c r="Q2014" s="14"/>
      <c r="R2014" s="17" t="str">
        <f aca="false">IF($C2014="","",N($Q2014)*N($K2014))</f>
        <v/>
      </c>
    </row>
    <row r="2015" customFormat="false" ht="15" hidden="false" customHeight="false" outlineLevel="0" collapsed="false">
      <c r="B2015" s="12" t="n">
        <v>2010</v>
      </c>
      <c r="C2015" s="36" t="str">
        <f aca="false">IF(①在庫CSV_発注日!$M2011="","",①在庫CSV_発注日!$M2011&amp;"")</f>
        <v/>
      </c>
      <c r="D2015" s="12" t="str">
        <f aca="false">IF($C2015="","",①在庫CSV_発注日!$N2011)</f>
        <v/>
      </c>
      <c r="E2015" s="12" t="str">
        <f aca="false">IF($C2015="","",①在庫CSV_発注日!$H2011)</f>
        <v/>
      </c>
      <c r="F2015" s="12" t="str">
        <f aca="false">IF($C2015="","",①在庫CSV_発注日!$L2011)</f>
        <v/>
      </c>
      <c r="G2015" s="18"/>
      <c r="H2015" s="17" t="str">
        <f aca="false">IF($C2015="","",N(①在庫CSV_発注日!$Z2011))</f>
        <v/>
      </c>
      <c r="I2015" s="37" t="str">
        <f aca="false">IF($C2015="","",SUMIFS(⑤減算マスタCSV!$L$2:$L$8001,⑤減算マスタCSV!$F$2:$F$8001,$C2015,⑤減算マスタCSV!$K$2:$K$8001,1))</f>
        <v/>
      </c>
      <c r="J2015" s="17" t="str">
        <f aca="false">IF($C2015="","",IFERROR(INDEX(⑤減算マスタCSV!$H$2:$H$8001,MATCH($C2015,⑤減算マスタCSV!$F$2:$F$8001,0)),1))</f>
        <v/>
      </c>
      <c r="K2015" s="17" t="str">
        <f aca="false">IF($C2015="","",MAX(1,IFERROR(INDEX(⑥商品照会CSV!$M$2:$M$3001,MATCH($C2015,⑥商品照会CSV!$A$2:$A$3001,0)),1)))</f>
        <v/>
      </c>
      <c r="L2015" s="40" t="str">
        <f aca="false">IF($C2015="","",IFERROR(INDEX(⑥商品照会CSV!$Q$2:$Q$3001,MATCH($C2015,⑥商品照会CSV!$A$2:$A$3001,0)),0))</f>
        <v/>
      </c>
      <c r="M2015" s="40" t="str">
        <f aca="false">IF($C2015="","",N($L2015)*N($K2015))</f>
        <v/>
      </c>
      <c r="N2015" s="17" t="str">
        <f aca="false">IF($C2015="","",MAX(1,IFERROR(INDEX(⑥商品照会CSV!$AK$2:$AK$3001,MATCH($C2015,⑥商品照会CSV!$A$2:$A$3001,0)),1)))</f>
        <v/>
      </c>
      <c r="O2015" s="12" t="str">
        <f aca="false">IF($C2015="","",IFERROR(IF(INDEX(⑥商品照会CSV!$AN$2:$AN$3001,MATCH($C2015,⑥商品照会CSV!$A$2:$A$3001,0))=1,"バラ",IF(INDEX(⑥商品照会CSV!$AM$2:$AM$3001,MATCH($C2015,⑥商品照会CSV!$A$2:$A$3001,0))=1,"中間包装","ケース")),"ケース"))</f>
        <v/>
      </c>
      <c r="P2015" s="18"/>
      <c r="Q2015" s="14"/>
      <c r="R2015" s="17" t="str">
        <f aca="false">IF($C2015="","",N($Q2015)*N($K2015))</f>
        <v/>
      </c>
    </row>
    <row r="2016" customFormat="false" ht="15" hidden="false" customHeight="false" outlineLevel="0" collapsed="false">
      <c r="B2016" s="12" t="n">
        <v>2011</v>
      </c>
      <c r="C2016" s="36" t="str">
        <f aca="false">IF(①在庫CSV_発注日!$M2012="","",①在庫CSV_発注日!$M2012&amp;"")</f>
        <v/>
      </c>
      <c r="D2016" s="12" t="str">
        <f aca="false">IF($C2016="","",①在庫CSV_発注日!$N2012)</f>
        <v/>
      </c>
      <c r="E2016" s="12" t="str">
        <f aca="false">IF($C2016="","",①在庫CSV_発注日!$H2012)</f>
        <v/>
      </c>
      <c r="F2016" s="12" t="str">
        <f aca="false">IF($C2016="","",①在庫CSV_発注日!$L2012)</f>
        <v/>
      </c>
      <c r="G2016" s="18"/>
      <c r="H2016" s="17" t="str">
        <f aca="false">IF($C2016="","",N(①在庫CSV_発注日!$Z2012))</f>
        <v/>
      </c>
      <c r="I2016" s="37" t="str">
        <f aca="false">IF($C2016="","",SUMIFS(⑤減算マスタCSV!$L$2:$L$8001,⑤減算マスタCSV!$F$2:$F$8001,$C2016,⑤減算マスタCSV!$K$2:$K$8001,1))</f>
        <v/>
      </c>
      <c r="J2016" s="17" t="str">
        <f aca="false">IF($C2016="","",IFERROR(INDEX(⑤減算マスタCSV!$H$2:$H$8001,MATCH($C2016,⑤減算マスタCSV!$F$2:$F$8001,0)),1))</f>
        <v/>
      </c>
      <c r="K2016" s="17" t="str">
        <f aca="false">IF($C2016="","",MAX(1,IFERROR(INDEX(⑥商品照会CSV!$M$2:$M$3001,MATCH($C2016,⑥商品照会CSV!$A$2:$A$3001,0)),1)))</f>
        <v/>
      </c>
      <c r="L2016" s="40" t="str">
        <f aca="false">IF($C2016="","",IFERROR(INDEX(⑥商品照会CSV!$Q$2:$Q$3001,MATCH($C2016,⑥商品照会CSV!$A$2:$A$3001,0)),0))</f>
        <v/>
      </c>
      <c r="M2016" s="40" t="str">
        <f aca="false">IF($C2016="","",N($L2016)*N($K2016))</f>
        <v/>
      </c>
      <c r="N2016" s="17" t="str">
        <f aca="false">IF($C2016="","",MAX(1,IFERROR(INDEX(⑥商品照会CSV!$AK$2:$AK$3001,MATCH($C2016,⑥商品照会CSV!$A$2:$A$3001,0)),1)))</f>
        <v/>
      </c>
      <c r="O2016" s="12" t="str">
        <f aca="false">IF($C2016="","",IFERROR(IF(INDEX(⑥商品照会CSV!$AN$2:$AN$3001,MATCH($C2016,⑥商品照会CSV!$A$2:$A$3001,0))=1,"バラ",IF(INDEX(⑥商品照会CSV!$AM$2:$AM$3001,MATCH($C2016,⑥商品照会CSV!$A$2:$A$3001,0))=1,"中間包装","ケース")),"ケース"))</f>
        <v/>
      </c>
      <c r="P2016" s="18"/>
      <c r="Q2016" s="14"/>
      <c r="R2016" s="17" t="str">
        <f aca="false">IF($C2016="","",N($Q2016)*N($K2016))</f>
        <v/>
      </c>
    </row>
    <row r="2017" customFormat="false" ht="15" hidden="false" customHeight="false" outlineLevel="0" collapsed="false">
      <c r="B2017" s="12" t="n">
        <v>2012</v>
      </c>
      <c r="C2017" s="36" t="str">
        <f aca="false">IF(①在庫CSV_発注日!$M2013="","",①在庫CSV_発注日!$M2013&amp;"")</f>
        <v/>
      </c>
      <c r="D2017" s="12" t="str">
        <f aca="false">IF($C2017="","",①在庫CSV_発注日!$N2013)</f>
        <v/>
      </c>
      <c r="E2017" s="12" t="str">
        <f aca="false">IF($C2017="","",①在庫CSV_発注日!$H2013)</f>
        <v/>
      </c>
      <c r="F2017" s="12" t="str">
        <f aca="false">IF($C2017="","",①在庫CSV_発注日!$L2013)</f>
        <v/>
      </c>
      <c r="G2017" s="18"/>
      <c r="H2017" s="17" t="str">
        <f aca="false">IF($C2017="","",N(①在庫CSV_発注日!$Z2013))</f>
        <v/>
      </c>
      <c r="I2017" s="37" t="str">
        <f aca="false">IF($C2017="","",SUMIFS(⑤減算マスタCSV!$L$2:$L$8001,⑤減算マスタCSV!$F$2:$F$8001,$C2017,⑤減算マスタCSV!$K$2:$K$8001,1))</f>
        <v/>
      </c>
      <c r="J2017" s="17" t="str">
        <f aca="false">IF($C2017="","",IFERROR(INDEX(⑤減算マスタCSV!$H$2:$H$8001,MATCH($C2017,⑤減算マスタCSV!$F$2:$F$8001,0)),1))</f>
        <v/>
      </c>
      <c r="K2017" s="17" t="str">
        <f aca="false">IF($C2017="","",MAX(1,IFERROR(INDEX(⑥商品照会CSV!$M$2:$M$3001,MATCH($C2017,⑥商品照会CSV!$A$2:$A$3001,0)),1)))</f>
        <v/>
      </c>
      <c r="L2017" s="40" t="str">
        <f aca="false">IF($C2017="","",IFERROR(INDEX(⑥商品照会CSV!$Q$2:$Q$3001,MATCH($C2017,⑥商品照会CSV!$A$2:$A$3001,0)),0))</f>
        <v/>
      </c>
      <c r="M2017" s="40" t="str">
        <f aca="false">IF($C2017="","",N($L2017)*N($K2017))</f>
        <v/>
      </c>
      <c r="N2017" s="17" t="str">
        <f aca="false">IF($C2017="","",MAX(1,IFERROR(INDEX(⑥商品照会CSV!$AK$2:$AK$3001,MATCH($C2017,⑥商品照会CSV!$A$2:$A$3001,0)),1)))</f>
        <v/>
      </c>
      <c r="O2017" s="12" t="str">
        <f aca="false">IF($C2017="","",IFERROR(IF(INDEX(⑥商品照会CSV!$AN$2:$AN$3001,MATCH($C2017,⑥商品照会CSV!$A$2:$A$3001,0))=1,"バラ",IF(INDEX(⑥商品照会CSV!$AM$2:$AM$3001,MATCH($C2017,⑥商品照会CSV!$A$2:$A$3001,0))=1,"中間包装","ケース")),"ケース"))</f>
        <v/>
      </c>
      <c r="P2017" s="18"/>
      <c r="Q2017" s="14"/>
      <c r="R2017" s="17" t="str">
        <f aca="false">IF($C2017="","",N($Q2017)*N($K2017))</f>
        <v/>
      </c>
    </row>
    <row r="2018" customFormat="false" ht="15" hidden="false" customHeight="false" outlineLevel="0" collapsed="false">
      <c r="B2018" s="12" t="n">
        <v>2013</v>
      </c>
      <c r="C2018" s="36" t="str">
        <f aca="false">IF(①在庫CSV_発注日!$M2014="","",①在庫CSV_発注日!$M2014&amp;"")</f>
        <v/>
      </c>
      <c r="D2018" s="12" t="str">
        <f aca="false">IF($C2018="","",①在庫CSV_発注日!$N2014)</f>
        <v/>
      </c>
      <c r="E2018" s="12" t="str">
        <f aca="false">IF($C2018="","",①在庫CSV_発注日!$H2014)</f>
        <v/>
      </c>
      <c r="F2018" s="12" t="str">
        <f aca="false">IF($C2018="","",①在庫CSV_発注日!$L2014)</f>
        <v/>
      </c>
      <c r="G2018" s="18"/>
      <c r="H2018" s="17" t="str">
        <f aca="false">IF($C2018="","",N(①在庫CSV_発注日!$Z2014))</f>
        <v/>
      </c>
      <c r="I2018" s="37" t="str">
        <f aca="false">IF($C2018="","",SUMIFS(⑤減算マスタCSV!$L$2:$L$8001,⑤減算マスタCSV!$F$2:$F$8001,$C2018,⑤減算マスタCSV!$K$2:$K$8001,1))</f>
        <v/>
      </c>
      <c r="J2018" s="17" t="str">
        <f aca="false">IF($C2018="","",IFERROR(INDEX(⑤減算マスタCSV!$H$2:$H$8001,MATCH($C2018,⑤減算マスタCSV!$F$2:$F$8001,0)),1))</f>
        <v/>
      </c>
      <c r="K2018" s="17" t="str">
        <f aca="false">IF($C2018="","",MAX(1,IFERROR(INDEX(⑥商品照会CSV!$M$2:$M$3001,MATCH($C2018,⑥商品照会CSV!$A$2:$A$3001,0)),1)))</f>
        <v/>
      </c>
      <c r="L2018" s="40" t="str">
        <f aca="false">IF($C2018="","",IFERROR(INDEX(⑥商品照会CSV!$Q$2:$Q$3001,MATCH($C2018,⑥商品照会CSV!$A$2:$A$3001,0)),0))</f>
        <v/>
      </c>
      <c r="M2018" s="40" t="str">
        <f aca="false">IF($C2018="","",N($L2018)*N($K2018))</f>
        <v/>
      </c>
      <c r="N2018" s="17" t="str">
        <f aca="false">IF($C2018="","",MAX(1,IFERROR(INDEX(⑥商品照会CSV!$AK$2:$AK$3001,MATCH($C2018,⑥商品照会CSV!$A$2:$A$3001,0)),1)))</f>
        <v/>
      </c>
      <c r="O2018" s="12" t="str">
        <f aca="false">IF($C2018="","",IFERROR(IF(INDEX(⑥商品照会CSV!$AN$2:$AN$3001,MATCH($C2018,⑥商品照会CSV!$A$2:$A$3001,0))=1,"バラ",IF(INDEX(⑥商品照会CSV!$AM$2:$AM$3001,MATCH($C2018,⑥商品照会CSV!$A$2:$A$3001,0))=1,"中間包装","ケース")),"ケース"))</f>
        <v/>
      </c>
      <c r="P2018" s="18"/>
      <c r="Q2018" s="14"/>
      <c r="R2018" s="17" t="str">
        <f aca="false">IF($C2018="","",N($Q2018)*N($K2018))</f>
        <v/>
      </c>
    </row>
    <row r="2019" customFormat="false" ht="15" hidden="false" customHeight="false" outlineLevel="0" collapsed="false">
      <c r="B2019" s="12" t="n">
        <v>2014</v>
      </c>
      <c r="C2019" s="36" t="str">
        <f aca="false">IF(①在庫CSV_発注日!$M2015="","",①在庫CSV_発注日!$M2015&amp;"")</f>
        <v/>
      </c>
      <c r="D2019" s="12" t="str">
        <f aca="false">IF($C2019="","",①在庫CSV_発注日!$N2015)</f>
        <v/>
      </c>
      <c r="E2019" s="12" t="str">
        <f aca="false">IF($C2019="","",①在庫CSV_発注日!$H2015)</f>
        <v/>
      </c>
      <c r="F2019" s="12" t="str">
        <f aca="false">IF($C2019="","",①在庫CSV_発注日!$L2015)</f>
        <v/>
      </c>
      <c r="G2019" s="18"/>
      <c r="H2019" s="17" t="str">
        <f aca="false">IF($C2019="","",N(①在庫CSV_発注日!$Z2015))</f>
        <v/>
      </c>
      <c r="I2019" s="37" t="str">
        <f aca="false">IF($C2019="","",SUMIFS(⑤減算マスタCSV!$L$2:$L$8001,⑤減算マスタCSV!$F$2:$F$8001,$C2019,⑤減算マスタCSV!$K$2:$K$8001,1))</f>
        <v/>
      </c>
      <c r="J2019" s="17" t="str">
        <f aca="false">IF($C2019="","",IFERROR(INDEX(⑤減算マスタCSV!$H$2:$H$8001,MATCH($C2019,⑤減算マスタCSV!$F$2:$F$8001,0)),1))</f>
        <v/>
      </c>
      <c r="K2019" s="17" t="str">
        <f aca="false">IF($C2019="","",MAX(1,IFERROR(INDEX(⑥商品照会CSV!$M$2:$M$3001,MATCH($C2019,⑥商品照会CSV!$A$2:$A$3001,0)),1)))</f>
        <v/>
      </c>
      <c r="L2019" s="40" t="str">
        <f aca="false">IF($C2019="","",IFERROR(INDEX(⑥商品照会CSV!$Q$2:$Q$3001,MATCH($C2019,⑥商品照会CSV!$A$2:$A$3001,0)),0))</f>
        <v/>
      </c>
      <c r="M2019" s="40" t="str">
        <f aca="false">IF($C2019="","",N($L2019)*N($K2019))</f>
        <v/>
      </c>
      <c r="N2019" s="17" t="str">
        <f aca="false">IF($C2019="","",MAX(1,IFERROR(INDEX(⑥商品照会CSV!$AK$2:$AK$3001,MATCH($C2019,⑥商品照会CSV!$A$2:$A$3001,0)),1)))</f>
        <v/>
      </c>
      <c r="O2019" s="12" t="str">
        <f aca="false">IF($C2019="","",IFERROR(IF(INDEX(⑥商品照会CSV!$AN$2:$AN$3001,MATCH($C2019,⑥商品照会CSV!$A$2:$A$3001,0))=1,"バラ",IF(INDEX(⑥商品照会CSV!$AM$2:$AM$3001,MATCH($C2019,⑥商品照会CSV!$A$2:$A$3001,0))=1,"中間包装","ケース")),"ケース"))</f>
        <v/>
      </c>
      <c r="P2019" s="18"/>
      <c r="Q2019" s="14"/>
      <c r="R2019" s="17" t="str">
        <f aca="false">IF($C2019="","",N($Q2019)*N($K2019))</f>
        <v/>
      </c>
    </row>
    <row r="2020" customFormat="false" ht="15" hidden="false" customHeight="false" outlineLevel="0" collapsed="false">
      <c r="B2020" s="12" t="n">
        <v>2015</v>
      </c>
      <c r="C2020" s="36" t="str">
        <f aca="false">IF(①在庫CSV_発注日!$M2016="","",①在庫CSV_発注日!$M2016&amp;"")</f>
        <v/>
      </c>
      <c r="D2020" s="12" t="str">
        <f aca="false">IF($C2020="","",①在庫CSV_発注日!$N2016)</f>
        <v/>
      </c>
      <c r="E2020" s="12" t="str">
        <f aca="false">IF($C2020="","",①在庫CSV_発注日!$H2016)</f>
        <v/>
      </c>
      <c r="F2020" s="12" t="str">
        <f aca="false">IF($C2020="","",①在庫CSV_発注日!$L2016)</f>
        <v/>
      </c>
      <c r="G2020" s="18"/>
      <c r="H2020" s="17" t="str">
        <f aca="false">IF($C2020="","",N(①在庫CSV_発注日!$Z2016))</f>
        <v/>
      </c>
      <c r="I2020" s="37" t="str">
        <f aca="false">IF($C2020="","",SUMIFS(⑤減算マスタCSV!$L$2:$L$8001,⑤減算マスタCSV!$F$2:$F$8001,$C2020,⑤減算マスタCSV!$K$2:$K$8001,1))</f>
        <v/>
      </c>
      <c r="J2020" s="17" t="str">
        <f aca="false">IF($C2020="","",IFERROR(INDEX(⑤減算マスタCSV!$H$2:$H$8001,MATCH($C2020,⑤減算マスタCSV!$F$2:$F$8001,0)),1))</f>
        <v/>
      </c>
      <c r="K2020" s="17" t="str">
        <f aca="false">IF($C2020="","",MAX(1,IFERROR(INDEX(⑥商品照会CSV!$M$2:$M$3001,MATCH($C2020,⑥商品照会CSV!$A$2:$A$3001,0)),1)))</f>
        <v/>
      </c>
      <c r="L2020" s="40" t="str">
        <f aca="false">IF($C2020="","",IFERROR(INDEX(⑥商品照会CSV!$Q$2:$Q$3001,MATCH($C2020,⑥商品照会CSV!$A$2:$A$3001,0)),0))</f>
        <v/>
      </c>
      <c r="M2020" s="40" t="str">
        <f aca="false">IF($C2020="","",N($L2020)*N($K2020))</f>
        <v/>
      </c>
      <c r="N2020" s="17" t="str">
        <f aca="false">IF($C2020="","",MAX(1,IFERROR(INDEX(⑥商品照会CSV!$AK$2:$AK$3001,MATCH($C2020,⑥商品照会CSV!$A$2:$A$3001,0)),1)))</f>
        <v/>
      </c>
      <c r="O2020" s="12" t="str">
        <f aca="false">IF($C2020="","",IFERROR(IF(INDEX(⑥商品照会CSV!$AN$2:$AN$3001,MATCH($C2020,⑥商品照会CSV!$A$2:$A$3001,0))=1,"バラ",IF(INDEX(⑥商品照会CSV!$AM$2:$AM$3001,MATCH($C2020,⑥商品照会CSV!$A$2:$A$3001,0))=1,"中間包装","ケース")),"ケース"))</f>
        <v/>
      </c>
      <c r="P2020" s="18"/>
      <c r="Q2020" s="14"/>
      <c r="R2020" s="17" t="str">
        <f aca="false">IF($C2020="","",N($Q2020)*N($K2020))</f>
        <v/>
      </c>
    </row>
    <row r="2021" customFormat="false" ht="15" hidden="false" customHeight="false" outlineLevel="0" collapsed="false">
      <c r="B2021" s="12" t="n">
        <v>2016</v>
      </c>
      <c r="C2021" s="36" t="str">
        <f aca="false">IF(①在庫CSV_発注日!$M2017="","",①在庫CSV_発注日!$M2017&amp;"")</f>
        <v/>
      </c>
      <c r="D2021" s="12" t="str">
        <f aca="false">IF($C2021="","",①在庫CSV_発注日!$N2017)</f>
        <v/>
      </c>
      <c r="E2021" s="12" t="str">
        <f aca="false">IF($C2021="","",①在庫CSV_発注日!$H2017)</f>
        <v/>
      </c>
      <c r="F2021" s="12" t="str">
        <f aca="false">IF($C2021="","",①在庫CSV_発注日!$L2017)</f>
        <v/>
      </c>
      <c r="G2021" s="18"/>
      <c r="H2021" s="17" t="str">
        <f aca="false">IF($C2021="","",N(①在庫CSV_発注日!$Z2017))</f>
        <v/>
      </c>
      <c r="I2021" s="37" t="str">
        <f aca="false">IF($C2021="","",SUMIFS(⑤減算マスタCSV!$L$2:$L$8001,⑤減算マスタCSV!$F$2:$F$8001,$C2021,⑤減算マスタCSV!$K$2:$K$8001,1))</f>
        <v/>
      </c>
      <c r="J2021" s="17" t="str">
        <f aca="false">IF($C2021="","",IFERROR(INDEX(⑤減算マスタCSV!$H$2:$H$8001,MATCH($C2021,⑤減算マスタCSV!$F$2:$F$8001,0)),1))</f>
        <v/>
      </c>
      <c r="K2021" s="17" t="str">
        <f aca="false">IF($C2021="","",MAX(1,IFERROR(INDEX(⑥商品照会CSV!$M$2:$M$3001,MATCH($C2021,⑥商品照会CSV!$A$2:$A$3001,0)),1)))</f>
        <v/>
      </c>
      <c r="L2021" s="40" t="str">
        <f aca="false">IF($C2021="","",IFERROR(INDEX(⑥商品照会CSV!$Q$2:$Q$3001,MATCH($C2021,⑥商品照会CSV!$A$2:$A$3001,0)),0))</f>
        <v/>
      </c>
      <c r="M2021" s="40" t="str">
        <f aca="false">IF($C2021="","",N($L2021)*N($K2021))</f>
        <v/>
      </c>
      <c r="N2021" s="17" t="str">
        <f aca="false">IF($C2021="","",MAX(1,IFERROR(INDEX(⑥商品照会CSV!$AK$2:$AK$3001,MATCH($C2021,⑥商品照会CSV!$A$2:$A$3001,0)),1)))</f>
        <v/>
      </c>
      <c r="O2021" s="12" t="str">
        <f aca="false">IF($C2021="","",IFERROR(IF(INDEX(⑥商品照会CSV!$AN$2:$AN$3001,MATCH($C2021,⑥商品照会CSV!$A$2:$A$3001,0))=1,"バラ",IF(INDEX(⑥商品照会CSV!$AM$2:$AM$3001,MATCH($C2021,⑥商品照会CSV!$A$2:$A$3001,0))=1,"中間包装","ケース")),"ケース"))</f>
        <v/>
      </c>
      <c r="P2021" s="18"/>
      <c r="Q2021" s="14"/>
      <c r="R2021" s="17" t="str">
        <f aca="false">IF($C2021="","",N($Q2021)*N($K2021))</f>
        <v/>
      </c>
    </row>
    <row r="2022" customFormat="false" ht="15" hidden="false" customHeight="false" outlineLevel="0" collapsed="false">
      <c r="B2022" s="12" t="n">
        <v>2017</v>
      </c>
      <c r="C2022" s="36" t="str">
        <f aca="false">IF(①在庫CSV_発注日!$M2018="","",①在庫CSV_発注日!$M2018&amp;"")</f>
        <v/>
      </c>
      <c r="D2022" s="12" t="str">
        <f aca="false">IF($C2022="","",①在庫CSV_発注日!$N2018)</f>
        <v/>
      </c>
      <c r="E2022" s="12" t="str">
        <f aca="false">IF($C2022="","",①在庫CSV_発注日!$H2018)</f>
        <v/>
      </c>
      <c r="F2022" s="12" t="str">
        <f aca="false">IF($C2022="","",①在庫CSV_発注日!$L2018)</f>
        <v/>
      </c>
      <c r="G2022" s="18"/>
      <c r="H2022" s="17" t="str">
        <f aca="false">IF($C2022="","",N(①在庫CSV_発注日!$Z2018))</f>
        <v/>
      </c>
      <c r="I2022" s="37" t="str">
        <f aca="false">IF($C2022="","",SUMIFS(⑤減算マスタCSV!$L$2:$L$8001,⑤減算マスタCSV!$F$2:$F$8001,$C2022,⑤減算マスタCSV!$K$2:$K$8001,1))</f>
        <v/>
      </c>
      <c r="J2022" s="17" t="str">
        <f aca="false">IF($C2022="","",IFERROR(INDEX(⑤減算マスタCSV!$H$2:$H$8001,MATCH($C2022,⑤減算マスタCSV!$F$2:$F$8001,0)),1))</f>
        <v/>
      </c>
      <c r="K2022" s="17" t="str">
        <f aca="false">IF($C2022="","",MAX(1,IFERROR(INDEX(⑥商品照会CSV!$M$2:$M$3001,MATCH($C2022,⑥商品照会CSV!$A$2:$A$3001,0)),1)))</f>
        <v/>
      </c>
      <c r="L2022" s="40" t="str">
        <f aca="false">IF($C2022="","",IFERROR(INDEX(⑥商品照会CSV!$Q$2:$Q$3001,MATCH($C2022,⑥商品照会CSV!$A$2:$A$3001,0)),0))</f>
        <v/>
      </c>
      <c r="M2022" s="40" t="str">
        <f aca="false">IF($C2022="","",N($L2022)*N($K2022))</f>
        <v/>
      </c>
      <c r="N2022" s="17" t="str">
        <f aca="false">IF($C2022="","",MAX(1,IFERROR(INDEX(⑥商品照会CSV!$AK$2:$AK$3001,MATCH($C2022,⑥商品照会CSV!$A$2:$A$3001,0)),1)))</f>
        <v/>
      </c>
      <c r="O2022" s="12" t="str">
        <f aca="false">IF($C2022="","",IFERROR(IF(INDEX(⑥商品照会CSV!$AN$2:$AN$3001,MATCH($C2022,⑥商品照会CSV!$A$2:$A$3001,0))=1,"バラ",IF(INDEX(⑥商品照会CSV!$AM$2:$AM$3001,MATCH($C2022,⑥商品照会CSV!$A$2:$A$3001,0))=1,"中間包装","ケース")),"ケース"))</f>
        <v/>
      </c>
      <c r="P2022" s="18"/>
      <c r="Q2022" s="14"/>
      <c r="R2022" s="17" t="str">
        <f aca="false">IF($C2022="","",N($Q2022)*N($K2022))</f>
        <v/>
      </c>
    </row>
    <row r="2023" customFormat="false" ht="15" hidden="false" customHeight="false" outlineLevel="0" collapsed="false">
      <c r="B2023" s="12" t="n">
        <v>2018</v>
      </c>
      <c r="C2023" s="36" t="str">
        <f aca="false">IF(①在庫CSV_発注日!$M2019="","",①在庫CSV_発注日!$M2019&amp;"")</f>
        <v/>
      </c>
      <c r="D2023" s="12" t="str">
        <f aca="false">IF($C2023="","",①在庫CSV_発注日!$N2019)</f>
        <v/>
      </c>
      <c r="E2023" s="12" t="str">
        <f aca="false">IF($C2023="","",①在庫CSV_発注日!$H2019)</f>
        <v/>
      </c>
      <c r="F2023" s="12" t="str">
        <f aca="false">IF($C2023="","",①在庫CSV_発注日!$L2019)</f>
        <v/>
      </c>
      <c r="G2023" s="18"/>
      <c r="H2023" s="17" t="str">
        <f aca="false">IF($C2023="","",N(①在庫CSV_発注日!$Z2019))</f>
        <v/>
      </c>
      <c r="I2023" s="37" t="str">
        <f aca="false">IF($C2023="","",SUMIFS(⑤減算マスタCSV!$L$2:$L$8001,⑤減算マスタCSV!$F$2:$F$8001,$C2023,⑤減算マスタCSV!$K$2:$K$8001,1))</f>
        <v/>
      </c>
      <c r="J2023" s="17" t="str">
        <f aca="false">IF($C2023="","",IFERROR(INDEX(⑤減算マスタCSV!$H$2:$H$8001,MATCH($C2023,⑤減算マスタCSV!$F$2:$F$8001,0)),1))</f>
        <v/>
      </c>
      <c r="K2023" s="17" t="str">
        <f aca="false">IF($C2023="","",MAX(1,IFERROR(INDEX(⑥商品照会CSV!$M$2:$M$3001,MATCH($C2023,⑥商品照会CSV!$A$2:$A$3001,0)),1)))</f>
        <v/>
      </c>
      <c r="L2023" s="40" t="str">
        <f aca="false">IF($C2023="","",IFERROR(INDEX(⑥商品照会CSV!$Q$2:$Q$3001,MATCH($C2023,⑥商品照会CSV!$A$2:$A$3001,0)),0))</f>
        <v/>
      </c>
      <c r="M2023" s="40" t="str">
        <f aca="false">IF($C2023="","",N($L2023)*N($K2023))</f>
        <v/>
      </c>
      <c r="N2023" s="17" t="str">
        <f aca="false">IF($C2023="","",MAX(1,IFERROR(INDEX(⑥商品照会CSV!$AK$2:$AK$3001,MATCH($C2023,⑥商品照会CSV!$A$2:$A$3001,0)),1)))</f>
        <v/>
      </c>
      <c r="O2023" s="12" t="str">
        <f aca="false">IF($C2023="","",IFERROR(IF(INDEX(⑥商品照会CSV!$AN$2:$AN$3001,MATCH($C2023,⑥商品照会CSV!$A$2:$A$3001,0))=1,"バラ",IF(INDEX(⑥商品照会CSV!$AM$2:$AM$3001,MATCH($C2023,⑥商品照会CSV!$A$2:$A$3001,0))=1,"中間包装","ケース")),"ケース"))</f>
        <v/>
      </c>
      <c r="P2023" s="18"/>
      <c r="Q2023" s="14"/>
      <c r="R2023" s="17" t="str">
        <f aca="false">IF($C2023="","",N($Q2023)*N($K2023))</f>
        <v/>
      </c>
    </row>
    <row r="2024" customFormat="false" ht="15" hidden="false" customHeight="false" outlineLevel="0" collapsed="false">
      <c r="B2024" s="12" t="n">
        <v>2019</v>
      </c>
      <c r="C2024" s="36" t="str">
        <f aca="false">IF(①在庫CSV_発注日!$M2020="","",①在庫CSV_発注日!$M2020&amp;"")</f>
        <v/>
      </c>
      <c r="D2024" s="12" t="str">
        <f aca="false">IF($C2024="","",①在庫CSV_発注日!$N2020)</f>
        <v/>
      </c>
      <c r="E2024" s="12" t="str">
        <f aca="false">IF($C2024="","",①在庫CSV_発注日!$H2020)</f>
        <v/>
      </c>
      <c r="F2024" s="12" t="str">
        <f aca="false">IF($C2024="","",①在庫CSV_発注日!$L2020)</f>
        <v/>
      </c>
      <c r="G2024" s="18"/>
      <c r="H2024" s="17" t="str">
        <f aca="false">IF($C2024="","",N(①在庫CSV_発注日!$Z2020))</f>
        <v/>
      </c>
      <c r="I2024" s="37" t="str">
        <f aca="false">IF($C2024="","",SUMIFS(⑤減算マスタCSV!$L$2:$L$8001,⑤減算マスタCSV!$F$2:$F$8001,$C2024,⑤減算マスタCSV!$K$2:$K$8001,1))</f>
        <v/>
      </c>
      <c r="J2024" s="17" t="str">
        <f aca="false">IF($C2024="","",IFERROR(INDEX(⑤減算マスタCSV!$H$2:$H$8001,MATCH($C2024,⑤減算マスタCSV!$F$2:$F$8001,0)),1))</f>
        <v/>
      </c>
      <c r="K2024" s="17" t="str">
        <f aca="false">IF($C2024="","",MAX(1,IFERROR(INDEX(⑥商品照会CSV!$M$2:$M$3001,MATCH($C2024,⑥商品照会CSV!$A$2:$A$3001,0)),1)))</f>
        <v/>
      </c>
      <c r="L2024" s="40" t="str">
        <f aca="false">IF($C2024="","",IFERROR(INDEX(⑥商品照会CSV!$Q$2:$Q$3001,MATCH($C2024,⑥商品照会CSV!$A$2:$A$3001,0)),0))</f>
        <v/>
      </c>
      <c r="M2024" s="40" t="str">
        <f aca="false">IF($C2024="","",N($L2024)*N($K2024))</f>
        <v/>
      </c>
      <c r="N2024" s="17" t="str">
        <f aca="false">IF($C2024="","",MAX(1,IFERROR(INDEX(⑥商品照会CSV!$AK$2:$AK$3001,MATCH($C2024,⑥商品照会CSV!$A$2:$A$3001,0)),1)))</f>
        <v/>
      </c>
      <c r="O2024" s="12" t="str">
        <f aca="false">IF($C2024="","",IFERROR(IF(INDEX(⑥商品照会CSV!$AN$2:$AN$3001,MATCH($C2024,⑥商品照会CSV!$A$2:$A$3001,0))=1,"バラ",IF(INDEX(⑥商品照会CSV!$AM$2:$AM$3001,MATCH($C2024,⑥商品照会CSV!$A$2:$A$3001,0))=1,"中間包装","ケース")),"ケース"))</f>
        <v/>
      </c>
      <c r="P2024" s="18"/>
      <c r="Q2024" s="14"/>
      <c r="R2024" s="17" t="str">
        <f aca="false">IF($C2024="","",N($Q2024)*N($K2024))</f>
        <v/>
      </c>
    </row>
    <row r="2025" customFormat="false" ht="15" hidden="false" customHeight="false" outlineLevel="0" collapsed="false">
      <c r="B2025" s="12" t="n">
        <v>2020</v>
      </c>
      <c r="C2025" s="36" t="str">
        <f aca="false">IF(①在庫CSV_発注日!$M2021="","",①在庫CSV_発注日!$M2021&amp;"")</f>
        <v/>
      </c>
      <c r="D2025" s="12" t="str">
        <f aca="false">IF($C2025="","",①在庫CSV_発注日!$N2021)</f>
        <v/>
      </c>
      <c r="E2025" s="12" t="str">
        <f aca="false">IF($C2025="","",①在庫CSV_発注日!$H2021)</f>
        <v/>
      </c>
      <c r="F2025" s="12" t="str">
        <f aca="false">IF($C2025="","",①在庫CSV_発注日!$L2021)</f>
        <v/>
      </c>
      <c r="G2025" s="18"/>
      <c r="H2025" s="17" t="str">
        <f aca="false">IF($C2025="","",N(①在庫CSV_発注日!$Z2021))</f>
        <v/>
      </c>
      <c r="I2025" s="37" t="str">
        <f aca="false">IF($C2025="","",SUMIFS(⑤減算マスタCSV!$L$2:$L$8001,⑤減算マスタCSV!$F$2:$F$8001,$C2025,⑤減算マスタCSV!$K$2:$K$8001,1))</f>
        <v/>
      </c>
      <c r="J2025" s="17" t="str">
        <f aca="false">IF($C2025="","",IFERROR(INDEX(⑤減算マスタCSV!$H$2:$H$8001,MATCH($C2025,⑤減算マスタCSV!$F$2:$F$8001,0)),1))</f>
        <v/>
      </c>
      <c r="K2025" s="17" t="str">
        <f aca="false">IF($C2025="","",MAX(1,IFERROR(INDEX(⑥商品照会CSV!$M$2:$M$3001,MATCH($C2025,⑥商品照会CSV!$A$2:$A$3001,0)),1)))</f>
        <v/>
      </c>
      <c r="L2025" s="40" t="str">
        <f aca="false">IF($C2025="","",IFERROR(INDEX(⑥商品照会CSV!$Q$2:$Q$3001,MATCH($C2025,⑥商品照会CSV!$A$2:$A$3001,0)),0))</f>
        <v/>
      </c>
      <c r="M2025" s="40" t="str">
        <f aca="false">IF($C2025="","",N($L2025)*N($K2025))</f>
        <v/>
      </c>
      <c r="N2025" s="17" t="str">
        <f aca="false">IF($C2025="","",MAX(1,IFERROR(INDEX(⑥商品照会CSV!$AK$2:$AK$3001,MATCH($C2025,⑥商品照会CSV!$A$2:$A$3001,0)),1)))</f>
        <v/>
      </c>
      <c r="O2025" s="12" t="str">
        <f aca="false">IF($C2025="","",IFERROR(IF(INDEX(⑥商品照会CSV!$AN$2:$AN$3001,MATCH($C2025,⑥商品照会CSV!$A$2:$A$3001,0))=1,"バラ",IF(INDEX(⑥商品照会CSV!$AM$2:$AM$3001,MATCH($C2025,⑥商品照会CSV!$A$2:$A$3001,0))=1,"中間包装","ケース")),"ケース"))</f>
        <v/>
      </c>
      <c r="P2025" s="18"/>
      <c r="Q2025" s="14"/>
      <c r="R2025" s="17" t="str">
        <f aca="false">IF($C2025="","",N($Q2025)*N($K2025))</f>
        <v/>
      </c>
    </row>
    <row r="2026" customFormat="false" ht="15" hidden="false" customHeight="false" outlineLevel="0" collapsed="false">
      <c r="B2026" s="12" t="n">
        <v>2021</v>
      </c>
      <c r="C2026" s="36" t="str">
        <f aca="false">IF(①在庫CSV_発注日!$M2022="","",①在庫CSV_発注日!$M2022&amp;"")</f>
        <v/>
      </c>
      <c r="D2026" s="12" t="str">
        <f aca="false">IF($C2026="","",①在庫CSV_発注日!$N2022)</f>
        <v/>
      </c>
      <c r="E2026" s="12" t="str">
        <f aca="false">IF($C2026="","",①在庫CSV_発注日!$H2022)</f>
        <v/>
      </c>
      <c r="F2026" s="12" t="str">
        <f aca="false">IF($C2026="","",①在庫CSV_発注日!$L2022)</f>
        <v/>
      </c>
      <c r="G2026" s="18"/>
      <c r="H2026" s="17" t="str">
        <f aca="false">IF($C2026="","",N(①在庫CSV_発注日!$Z2022))</f>
        <v/>
      </c>
      <c r="I2026" s="37" t="str">
        <f aca="false">IF($C2026="","",SUMIFS(⑤減算マスタCSV!$L$2:$L$8001,⑤減算マスタCSV!$F$2:$F$8001,$C2026,⑤減算マスタCSV!$K$2:$K$8001,1))</f>
        <v/>
      </c>
      <c r="J2026" s="17" t="str">
        <f aca="false">IF($C2026="","",IFERROR(INDEX(⑤減算マスタCSV!$H$2:$H$8001,MATCH($C2026,⑤減算マスタCSV!$F$2:$F$8001,0)),1))</f>
        <v/>
      </c>
      <c r="K2026" s="17" t="str">
        <f aca="false">IF($C2026="","",MAX(1,IFERROR(INDEX(⑥商品照会CSV!$M$2:$M$3001,MATCH($C2026,⑥商品照会CSV!$A$2:$A$3001,0)),1)))</f>
        <v/>
      </c>
      <c r="L2026" s="40" t="str">
        <f aca="false">IF($C2026="","",IFERROR(INDEX(⑥商品照会CSV!$Q$2:$Q$3001,MATCH($C2026,⑥商品照会CSV!$A$2:$A$3001,0)),0))</f>
        <v/>
      </c>
      <c r="M2026" s="40" t="str">
        <f aca="false">IF($C2026="","",N($L2026)*N($K2026))</f>
        <v/>
      </c>
      <c r="N2026" s="17" t="str">
        <f aca="false">IF($C2026="","",MAX(1,IFERROR(INDEX(⑥商品照会CSV!$AK$2:$AK$3001,MATCH($C2026,⑥商品照会CSV!$A$2:$A$3001,0)),1)))</f>
        <v/>
      </c>
      <c r="O2026" s="12" t="str">
        <f aca="false">IF($C2026="","",IFERROR(IF(INDEX(⑥商品照会CSV!$AN$2:$AN$3001,MATCH($C2026,⑥商品照会CSV!$A$2:$A$3001,0))=1,"バラ",IF(INDEX(⑥商品照会CSV!$AM$2:$AM$3001,MATCH($C2026,⑥商品照会CSV!$A$2:$A$3001,0))=1,"中間包装","ケース")),"ケース"))</f>
        <v/>
      </c>
      <c r="P2026" s="18"/>
      <c r="Q2026" s="14"/>
      <c r="R2026" s="17" t="str">
        <f aca="false">IF($C2026="","",N($Q2026)*N($K2026))</f>
        <v/>
      </c>
    </row>
    <row r="2027" customFormat="false" ht="15" hidden="false" customHeight="false" outlineLevel="0" collapsed="false">
      <c r="B2027" s="12" t="n">
        <v>2022</v>
      </c>
      <c r="C2027" s="36" t="str">
        <f aca="false">IF(①在庫CSV_発注日!$M2023="","",①在庫CSV_発注日!$M2023&amp;"")</f>
        <v/>
      </c>
      <c r="D2027" s="12" t="str">
        <f aca="false">IF($C2027="","",①在庫CSV_発注日!$N2023)</f>
        <v/>
      </c>
      <c r="E2027" s="12" t="str">
        <f aca="false">IF($C2027="","",①在庫CSV_発注日!$H2023)</f>
        <v/>
      </c>
      <c r="F2027" s="12" t="str">
        <f aca="false">IF($C2027="","",①在庫CSV_発注日!$L2023)</f>
        <v/>
      </c>
      <c r="G2027" s="18"/>
      <c r="H2027" s="17" t="str">
        <f aca="false">IF($C2027="","",N(①在庫CSV_発注日!$Z2023))</f>
        <v/>
      </c>
      <c r="I2027" s="37" t="str">
        <f aca="false">IF($C2027="","",SUMIFS(⑤減算マスタCSV!$L$2:$L$8001,⑤減算マスタCSV!$F$2:$F$8001,$C2027,⑤減算マスタCSV!$K$2:$K$8001,1))</f>
        <v/>
      </c>
      <c r="J2027" s="17" t="str">
        <f aca="false">IF($C2027="","",IFERROR(INDEX(⑤減算マスタCSV!$H$2:$H$8001,MATCH($C2027,⑤減算マスタCSV!$F$2:$F$8001,0)),1))</f>
        <v/>
      </c>
      <c r="K2027" s="17" t="str">
        <f aca="false">IF($C2027="","",MAX(1,IFERROR(INDEX(⑥商品照会CSV!$M$2:$M$3001,MATCH($C2027,⑥商品照会CSV!$A$2:$A$3001,0)),1)))</f>
        <v/>
      </c>
      <c r="L2027" s="40" t="str">
        <f aca="false">IF($C2027="","",IFERROR(INDEX(⑥商品照会CSV!$Q$2:$Q$3001,MATCH($C2027,⑥商品照会CSV!$A$2:$A$3001,0)),0))</f>
        <v/>
      </c>
      <c r="M2027" s="40" t="str">
        <f aca="false">IF($C2027="","",N($L2027)*N($K2027))</f>
        <v/>
      </c>
      <c r="N2027" s="17" t="str">
        <f aca="false">IF($C2027="","",MAX(1,IFERROR(INDEX(⑥商品照会CSV!$AK$2:$AK$3001,MATCH($C2027,⑥商品照会CSV!$A$2:$A$3001,0)),1)))</f>
        <v/>
      </c>
      <c r="O2027" s="12" t="str">
        <f aca="false">IF($C2027="","",IFERROR(IF(INDEX(⑥商品照会CSV!$AN$2:$AN$3001,MATCH($C2027,⑥商品照会CSV!$A$2:$A$3001,0))=1,"バラ",IF(INDEX(⑥商品照会CSV!$AM$2:$AM$3001,MATCH($C2027,⑥商品照会CSV!$A$2:$A$3001,0))=1,"中間包装","ケース")),"ケース"))</f>
        <v/>
      </c>
      <c r="P2027" s="18"/>
      <c r="Q2027" s="14"/>
      <c r="R2027" s="17" t="str">
        <f aca="false">IF($C2027="","",N($Q2027)*N($K2027))</f>
        <v/>
      </c>
    </row>
    <row r="2028" customFormat="false" ht="15" hidden="false" customHeight="false" outlineLevel="0" collapsed="false">
      <c r="B2028" s="12" t="n">
        <v>2023</v>
      </c>
      <c r="C2028" s="36" t="str">
        <f aca="false">IF(①在庫CSV_発注日!$M2024="","",①在庫CSV_発注日!$M2024&amp;"")</f>
        <v/>
      </c>
      <c r="D2028" s="12" t="str">
        <f aca="false">IF($C2028="","",①在庫CSV_発注日!$N2024)</f>
        <v/>
      </c>
      <c r="E2028" s="12" t="str">
        <f aca="false">IF($C2028="","",①在庫CSV_発注日!$H2024)</f>
        <v/>
      </c>
      <c r="F2028" s="12" t="str">
        <f aca="false">IF($C2028="","",①在庫CSV_発注日!$L2024)</f>
        <v/>
      </c>
      <c r="G2028" s="18"/>
      <c r="H2028" s="17" t="str">
        <f aca="false">IF($C2028="","",N(①在庫CSV_発注日!$Z2024))</f>
        <v/>
      </c>
      <c r="I2028" s="37" t="str">
        <f aca="false">IF($C2028="","",SUMIFS(⑤減算マスタCSV!$L$2:$L$8001,⑤減算マスタCSV!$F$2:$F$8001,$C2028,⑤減算マスタCSV!$K$2:$K$8001,1))</f>
        <v/>
      </c>
      <c r="J2028" s="17" t="str">
        <f aca="false">IF($C2028="","",IFERROR(INDEX(⑤減算マスタCSV!$H$2:$H$8001,MATCH($C2028,⑤減算マスタCSV!$F$2:$F$8001,0)),1))</f>
        <v/>
      </c>
      <c r="K2028" s="17" t="str">
        <f aca="false">IF($C2028="","",MAX(1,IFERROR(INDEX(⑥商品照会CSV!$M$2:$M$3001,MATCH($C2028,⑥商品照会CSV!$A$2:$A$3001,0)),1)))</f>
        <v/>
      </c>
      <c r="L2028" s="40" t="str">
        <f aca="false">IF($C2028="","",IFERROR(INDEX(⑥商品照会CSV!$Q$2:$Q$3001,MATCH($C2028,⑥商品照会CSV!$A$2:$A$3001,0)),0))</f>
        <v/>
      </c>
      <c r="M2028" s="40" t="str">
        <f aca="false">IF($C2028="","",N($L2028)*N($K2028))</f>
        <v/>
      </c>
      <c r="N2028" s="17" t="str">
        <f aca="false">IF($C2028="","",MAX(1,IFERROR(INDEX(⑥商品照会CSV!$AK$2:$AK$3001,MATCH($C2028,⑥商品照会CSV!$A$2:$A$3001,0)),1)))</f>
        <v/>
      </c>
      <c r="O2028" s="12" t="str">
        <f aca="false">IF($C2028="","",IFERROR(IF(INDEX(⑥商品照会CSV!$AN$2:$AN$3001,MATCH($C2028,⑥商品照会CSV!$A$2:$A$3001,0))=1,"バラ",IF(INDEX(⑥商品照会CSV!$AM$2:$AM$3001,MATCH($C2028,⑥商品照会CSV!$A$2:$A$3001,0))=1,"中間包装","ケース")),"ケース"))</f>
        <v/>
      </c>
      <c r="P2028" s="18"/>
      <c r="Q2028" s="14"/>
      <c r="R2028" s="17" t="str">
        <f aca="false">IF($C2028="","",N($Q2028)*N($K2028))</f>
        <v/>
      </c>
    </row>
    <row r="2029" customFormat="false" ht="15" hidden="false" customHeight="false" outlineLevel="0" collapsed="false">
      <c r="B2029" s="12" t="n">
        <v>2024</v>
      </c>
      <c r="C2029" s="36" t="str">
        <f aca="false">IF(①在庫CSV_発注日!$M2025="","",①在庫CSV_発注日!$M2025&amp;"")</f>
        <v/>
      </c>
      <c r="D2029" s="12" t="str">
        <f aca="false">IF($C2029="","",①在庫CSV_発注日!$N2025)</f>
        <v/>
      </c>
      <c r="E2029" s="12" t="str">
        <f aca="false">IF($C2029="","",①在庫CSV_発注日!$H2025)</f>
        <v/>
      </c>
      <c r="F2029" s="12" t="str">
        <f aca="false">IF($C2029="","",①在庫CSV_発注日!$L2025)</f>
        <v/>
      </c>
      <c r="G2029" s="18"/>
      <c r="H2029" s="17" t="str">
        <f aca="false">IF($C2029="","",N(①在庫CSV_発注日!$Z2025))</f>
        <v/>
      </c>
      <c r="I2029" s="37" t="str">
        <f aca="false">IF($C2029="","",SUMIFS(⑤減算マスタCSV!$L$2:$L$8001,⑤減算マスタCSV!$F$2:$F$8001,$C2029,⑤減算マスタCSV!$K$2:$K$8001,1))</f>
        <v/>
      </c>
      <c r="J2029" s="17" t="str">
        <f aca="false">IF($C2029="","",IFERROR(INDEX(⑤減算マスタCSV!$H$2:$H$8001,MATCH($C2029,⑤減算マスタCSV!$F$2:$F$8001,0)),1))</f>
        <v/>
      </c>
      <c r="K2029" s="17" t="str">
        <f aca="false">IF($C2029="","",MAX(1,IFERROR(INDEX(⑥商品照会CSV!$M$2:$M$3001,MATCH($C2029,⑥商品照会CSV!$A$2:$A$3001,0)),1)))</f>
        <v/>
      </c>
      <c r="L2029" s="40" t="str">
        <f aca="false">IF($C2029="","",IFERROR(INDEX(⑥商品照会CSV!$Q$2:$Q$3001,MATCH($C2029,⑥商品照会CSV!$A$2:$A$3001,0)),0))</f>
        <v/>
      </c>
      <c r="M2029" s="40" t="str">
        <f aca="false">IF($C2029="","",N($L2029)*N($K2029))</f>
        <v/>
      </c>
      <c r="N2029" s="17" t="str">
        <f aca="false">IF($C2029="","",MAX(1,IFERROR(INDEX(⑥商品照会CSV!$AK$2:$AK$3001,MATCH($C2029,⑥商品照会CSV!$A$2:$A$3001,0)),1)))</f>
        <v/>
      </c>
      <c r="O2029" s="12" t="str">
        <f aca="false">IF($C2029="","",IFERROR(IF(INDEX(⑥商品照会CSV!$AN$2:$AN$3001,MATCH($C2029,⑥商品照会CSV!$A$2:$A$3001,0))=1,"バラ",IF(INDEX(⑥商品照会CSV!$AM$2:$AM$3001,MATCH($C2029,⑥商品照会CSV!$A$2:$A$3001,0))=1,"中間包装","ケース")),"ケース"))</f>
        <v/>
      </c>
      <c r="P2029" s="18"/>
      <c r="Q2029" s="14"/>
      <c r="R2029" s="17" t="str">
        <f aca="false">IF($C2029="","",N($Q2029)*N($K2029))</f>
        <v/>
      </c>
    </row>
    <row r="2030" customFormat="false" ht="15" hidden="false" customHeight="false" outlineLevel="0" collapsed="false">
      <c r="B2030" s="12" t="n">
        <v>2025</v>
      </c>
      <c r="C2030" s="36" t="str">
        <f aca="false">IF(①在庫CSV_発注日!$M2026="","",①在庫CSV_発注日!$M2026&amp;"")</f>
        <v/>
      </c>
      <c r="D2030" s="12" t="str">
        <f aca="false">IF($C2030="","",①在庫CSV_発注日!$N2026)</f>
        <v/>
      </c>
      <c r="E2030" s="12" t="str">
        <f aca="false">IF($C2030="","",①在庫CSV_発注日!$H2026)</f>
        <v/>
      </c>
      <c r="F2030" s="12" t="str">
        <f aca="false">IF($C2030="","",①在庫CSV_発注日!$L2026)</f>
        <v/>
      </c>
      <c r="G2030" s="18"/>
      <c r="H2030" s="17" t="str">
        <f aca="false">IF($C2030="","",N(①在庫CSV_発注日!$Z2026))</f>
        <v/>
      </c>
      <c r="I2030" s="37" t="str">
        <f aca="false">IF($C2030="","",SUMIFS(⑤減算マスタCSV!$L$2:$L$8001,⑤減算マスタCSV!$F$2:$F$8001,$C2030,⑤減算マスタCSV!$K$2:$K$8001,1))</f>
        <v/>
      </c>
      <c r="J2030" s="17" t="str">
        <f aca="false">IF($C2030="","",IFERROR(INDEX(⑤減算マスタCSV!$H$2:$H$8001,MATCH($C2030,⑤減算マスタCSV!$F$2:$F$8001,0)),1))</f>
        <v/>
      </c>
      <c r="K2030" s="17" t="str">
        <f aca="false">IF($C2030="","",MAX(1,IFERROR(INDEX(⑥商品照会CSV!$M$2:$M$3001,MATCH($C2030,⑥商品照会CSV!$A$2:$A$3001,0)),1)))</f>
        <v/>
      </c>
      <c r="L2030" s="40" t="str">
        <f aca="false">IF($C2030="","",IFERROR(INDEX(⑥商品照会CSV!$Q$2:$Q$3001,MATCH($C2030,⑥商品照会CSV!$A$2:$A$3001,0)),0))</f>
        <v/>
      </c>
      <c r="M2030" s="40" t="str">
        <f aca="false">IF($C2030="","",N($L2030)*N($K2030))</f>
        <v/>
      </c>
      <c r="N2030" s="17" t="str">
        <f aca="false">IF($C2030="","",MAX(1,IFERROR(INDEX(⑥商品照会CSV!$AK$2:$AK$3001,MATCH($C2030,⑥商品照会CSV!$A$2:$A$3001,0)),1)))</f>
        <v/>
      </c>
      <c r="O2030" s="12" t="str">
        <f aca="false">IF($C2030="","",IFERROR(IF(INDEX(⑥商品照会CSV!$AN$2:$AN$3001,MATCH($C2030,⑥商品照会CSV!$A$2:$A$3001,0))=1,"バラ",IF(INDEX(⑥商品照会CSV!$AM$2:$AM$3001,MATCH($C2030,⑥商品照会CSV!$A$2:$A$3001,0))=1,"中間包装","ケース")),"ケース"))</f>
        <v/>
      </c>
      <c r="P2030" s="18"/>
      <c r="Q2030" s="14"/>
      <c r="R2030" s="17" t="str">
        <f aca="false">IF($C2030="","",N($Q2030)*N($K2030))</f>
        <v/>
      </c>
    </row>
    <row r="2031" customFormat="false" ht="15" hidden="false" customHeight="false" outlineLevel="0" collapsed="false">
      <c r="B2031" s="12" t="n">
        <v>2026</v>
      </c>
      <c r="C2031" s="36" t="str">
        <f aca="false">IF(①在庫CSV_発注日!$M2027="","",①在庫CSV_発注日!$M2027&amp;"")</f>
        <v/>
      </c>
      <c r="D2031" s="12" t="str">
        <f aca="false">IF($C2031="","",①在庫CSV_発注日!$N2027)</f>
        <v/>
      </c>
      <c r="E2031" s="12" t="str">
        <f aca="false">IF($C2031="","",①在庫CSV_発注日!$H2027)</f>
        <v/>
      </c>
      <c r="F2031" s="12" t="str">
        <f aca="false">IF($C2031="","",①在庫CSV_発注日!$L2027)</f>
        <v/>
      </c>
      <c r="G2031" s="18"/>
      <c r="H2031" s="17" t="str">
        <f aca="false">IF($C2031="","",N(①在庫CSV_発注日!$Z2027))</f>
        <v/>
      </c>
      <c r="I2031" s="37" t="str">
        <f aca="false">IF($C2031="","",SUMIFS(⑤減算マスタCSV!$L$2:$L$8001,⑤減算マスタCSV!$F$2:$F$8001,$C2031,⑤減算マスタCSV!$K$2:$K$8001,1))</f>
        <v/>
      </c>
      <c r="J2031" s="17" t="str">
        <f aca="false">IF($C2031="","",IFERROR(INDEX(⑤減算マスタCSV!$H$2:$H$8001,MATCH($C2031,⑤減算マスタCSV!$F$2:$F$8001,0)),1))</f>
        <v/>
      </c>
      <c r="K2031" s="17" t="str">
        <f aca="false">IF($C2031="","",MAX(1,IFERROR(INDEX(⑥商品照会CSV!$M$2:$M$3001,MATCH($C2031,⑥商品照会CSV!$A$2:$A$3001,0)),1)))</f>
        <v/>
      </c>
      <c r="L2031" s="40" t="str">
        <f aca="false">IF($C2031="","",IFERROR(INDEX(⑥商品照会CSV!$Q$2:$Q$3001,MATCH($C2031,⑥商品照会CSV!$A$2:$A$3001,0)),0))</f>
        <v/>
      </c>
      <c r="M2031" s="40" t="str">
        <f aca="false">IF($C2031="","",N($L2031)*N($K2031))</f>
        <v/>
      </c>
      <c r="N2031" s="17" t="str">
        <f aca="false">IF($C2031="","",MAX(1,IFERROR(INDEX(⑥商品照会CSV!$AK$2:$AK$3001,MATCH($C2031,⑥商品照会CSV!$A$2:$A$3001,0)),1)))</f>
        <v/>
      </c>
      <c r="O2031" s="12" t="str">
        <f aca="false">IF($C2031="","",IFERROR(IF(INDEX(⑥商品照会CSV!$AN$2:$AN$3001,MATCH($C2031,⑥商品照会CSV!$A$2:$A$3001,0))=1,"バラ",IF(INDEX(⑥商品照会CSV!$AM$2:$AM$3001,MATCH($C2031,⑥商品照会CSV!$A$2:$A$3001,0))=1,"中間包装","ケース")),"ケース"))</f>
        <v/>
      </c>
      <c r="P2031" s="18"/>
      <c r="Q2031" s="14"/>
      <c r="R2031" s="17" t="str">
        <f aca="false">IF($C2031="","",N($Q2031)*N($K2031))</f>
        <v/>
      </c>
    </row>
    <row r="2032" customFormat="false" ht="15" hidden="false" customHeight="false" outlineLevel="0" collapsed="false">
      <c r="B2032" s="12" t="n">
        <v>2027</v>
      </c>
      <c r="C2032" s="36" t="str">
        <f aca="false">IF(①在庫CSV_発注日!$M2028="","",①在庫CSV_発注日!$M2028&amp;"")</f>
        <v/>
      </c>
      <c r="D2032" s="12" t="str">
        <f aca="false">IF($C2032="","",①在庫CSV_発注日!$N2028)</f>
        <v/>
      </c>
      <c r="E2032" s="12" t="str">
        <f aca="false">IF($C2032="","",①在庫CSV_発注日!$H2028)</f>
        <v/>
      </c>
      <c r="F2032" s="12" t="str">
        <f aca="false">IF($C2032="","",①在庫CSV_発注日!$L2028)</f>
        <v/>
      </c>
      <c r="G2032" s="18"/>
      <c r="H2032" s="17" t="str">
        <f aca="false">IF($C2032="","",N(①在庫CSV_発注日!$Z2028))</f>
        <v/>
      </c>
      <c r="I2032" s="37" t="str">
        <f aca="false">IF($C2032="","",SUMIFS(⑤減算マスタCSV!$L$2:$L$8001,⑤減算マスタCSV!$F$2:$F$8001,$C2032,⑤減算マスタCSV!$K$2:$K$8001,1))</f>
        <v/>
      </c>
      <c r="J2032" s="17" t="str">
        <f aca="false">IF($C2032="","",IFERROR(INDEX(⑤減算マスタCSV!$H$2:$H$8001,MATCH($C2032,⑤減算マスタCSV!$F$2:$F$8001,0)),1))</f>
        <v/>
      </c>
      <c r="K2032" s="17" t="str">
        <f aca="false">IF($C2032="","",MAX(1,IFERROR(INDEX(⑥商品照会CSV!$M$2:$M$3001,MATCH($C2032,⑥商品照会CSV!$A$2:$A$3001,0)),1)))</f>
        <v/>
      </c>
      <c r="L2032" s="40" t="str">
        <f aca="false">IF($C2032="","",IFERROR(INDEX(⑥商品照会CSV!$Q$2:$Q$3001,MATCH($C2032,⑥商品照会CSV!$A$2:$A$3001,0)),0))</f>
        <v/>
      </c>
      <c r="M2032" s="40" t="str">
        <f aca="false">IF($C2032="","",N($L2032)*N($K2032))</f>
        <v/>
      </c>
      <c r="N2032" s="17" t="str">
        <f aca="false">IF($C2032="","",MAX(1,IFERROR(INDEX(⑥商品照会CSV!$AK$2:$AK$3001,MATCH($C2032,⑥商品照会CSV!$A$2:$A$3001,0)),1)))</f>
        <v/>
      </c>
      <c r="O2032" s="12" t="str">
        <f aca="false">IF($C2032="","",IFERROR(IF(INDEX(⑥商品照会CSV!$AN$2:$AN$3001,MATCH($C2032,⑥商品照会CSV!$A$2:$A$3001,0))=1,"バラ",IF(INDEX(⑥商品照会CSV!$AM$2:$AM$3001,MATCH($C2032,⑥商品照会CSV!$A$2:$A$3001,0))=1,"中間包装","ケース")),"ケース"))</f>
        <v/>
      </c>
      <c r="P2032" s="18"/>
      <c r="Q2032" s="14"/>
      <c r="R2032" s="17" t="str">
        <f aca="false">IF($C2032="","",N($Q2032)*N($K2032))</f>
        <v/>
      </c>
    </row>
    <row r="2033" customFormat="false" ht="15" hidden="false" customHeight="false" outlineLevel="0" collapsed="false">
      <c r="B2033" s="12" t="n">
        <v>2028</v>
      </c>
      <c r="C2033" s="36" t="str">
        <f aca="false">IF(①在庫CSV_発注日!$M2029="","",①在庫CSV_発注日!$M2029&amp;"")</f>
        <v/>
      </c>
      <c r="D2033" s="12" t="str">
        <f aca="false">IF($C2033="","",①在庫CSV_発注日!$N2029)</f>
        <v/>
      </c>
      <c r="E2033" s="12" t="str">
        <f aca="false">IF($C2033="","",①在庫CSV_発注日!$H2029)</f>
        <v/>
      </c>
      <c r="F2033" s="12" t="str">
        <f aca="false">IF($C2033="","",①在庫CSV_発注日!$L2029)</f>
        <v/>
      </c>
      <c r="G2033" s="18"/>
      <c r="H2033" s="17" t="str">
        <f aca="false">IF($C2033="","",N(①在庫CSV_発注日!$Z2029))</f>
        <v/>
      </c>
      <c r="I2033" s="37" t="str">
        <f aca="false">IF($C2033="","",SUMIFS(⑤減算マスタCSV!$L$2:$L$8001,⑤減算マスタCSV!$F$2:$F$8001,$C2033,⑤減算マスタCSV!$K$2:$K$8001,1))</f>
        <v/>
      </c>
      <c r="J2033" s="17" t="str">
        <f aca="false">IF($C2033="","",IFERROR(INDEX(⑤減算マスタCSV!$H$2:$H$8001,MATCH($C2033,⑤減算マスタCSV!$F$2:$F$8001,0)),1))</f>
        <v/>
      </c>
      <c r="K2033" s="17" t="str">
        <f aca="false">IF($C2033="","",MAX(1,IFERROR(INDEX(⑥商品照会CSV!$M$2:$M$3001,MATCH($C2033,⑥商品照会CSV!$A$2:$A$3001,0)),1)))</f>
        <v/>
      </c>
      <c r="L2033" s="40" t="str">
        <f aca="false">IF($C2033="","",IFERROR(INDEX(⑥商品照会CSV!$Q$2:$Q$3001,MATCH($C2033,⑥商品照会CSV!$A$2:$A$3001,0)),0))</f>
        <v/>
      </c>
      <c r="M2033" s="40" t="str">
        <f aca="false">IF($C2033="","",N($L2033)*N($K2033))</f>
        <v/>
      </c>
      <c r="N2033" s="17" t="str">
        <f aca="false">IF($C2033="","",MAX(1,IFERROR(INDEX(⑥商品照会CSV!$AK$2:$AK$3001,MATCH($C2033,⑥商品照会CSV!$A$2:$A$3001,0)),1)))</f>
        <v/>
      </c>
      <c r="O2033" s="12" t="str">
        <f aca="false">IF($C2033="","",IFERROR(IF(INDEX(⑥商品照会CSV!$AN$2:$AN$3001,MATCH($C2033,⑥商品照会CSV!$A$2:$A$3001,0))=1,"バラ",IF(INDEX(⑥商品照会CSV!$AM$2:$AM$3001,MATCH($C2033,⑥商品照会CSV!$A$2:$A$3001,0))=1,"中間包装","ケース")),"ケース"))</f>
        <v/>
      </c>
      <c r="P2033" s="18"/>
      <c r="Q2033" s="14"/>
      <c r="R2033" s="17" t="str">
        <f aca="false">IF($C2033="","",N($Q2033)*N($K2033))</f>
        <v/>
      </c>
    </row>
    <row r="2034" customFormat="false" ht="15" hidden="false" customHeight="false" outlineLevel="0" collapsed="false">
      <c r="B2034" s="12" t="n">
        <v>2029</v>
      </c>
      <c r="C2034" s="36" t="str">
        <f aca="false">IF(①在庫CSV_発注日!$M2030="","",①在庫CSV_発注日!$M2030&amp;"")</f>
        <v/>
      </c>
      <c r="D2034" s="12" t="str">
        <f aca="false">IF($C2034="","",①在庫CSV_発注日!$N2030)</f>
        <v/>
      </c>
      <c r="E2034" s="12" t="str">
        <f aca="false">IF($C2034="","",①在庫CSV_発注日!$H2030)</f>
        <v/>
      </c>
      <c r="F2034" s="12" t="str">
        <f aca="false">IF($C2034="","",①在庫CSV_発注日!$L2030)</f>
        <v/>
      </c>
      <c r="G2034" s="18"/>
      <c r="H2034" s="17" t="str">
        <f aca="false">IF($C2034="","",N(①在庫CSV_発注日!$Z2030))</f>
        <v/>
      </c>
      <c r="I2034" s="37" t="str">
        <f aca="false">IF($C2034="","",SUMIFS(⑤減算マスタCSV!$L$2:$L$8001,⑤減算マスタCSV!$F$2:$F$8001,$C2034,⑤減算マスタCSV!$K$2:$K$8001,1))</f>
        <v/>
      </c>
      <c r="J2034" s="17" t="str">
        <f aca="false">IF($C2034="","",IFERROR(INDEX(⑤減算マスタCSV!$H$2:$H$8001,MATCH($C2034,⑤減算マスタCSV!$F$2:$F$8001,0)),1))</f>
        <v/>
      </c>
      <c r="K2034" s="17" t="str">
        <f aca="false">IF($C2034="","",MAX(1,IFERROR(INDEX(⑥商品照会CSV!$M$2:$M$3001,MATCH($C2034,⑥商品照会CSV!$A$2:$A$3001,0)),1)))</f>
        <v/>
      </c>
      <c r="L2034" s="40" t="str">
        <f aca="false">IF($C2034="","",IFERROR(INDEX(⑥商品照会CSV!$Q$2:$Q$3001,MATCH($C2034,⑥商品照会CSV!$A$2:$A$3001,0)),0))</f>
        <v/>
      </c>
      <c r="M2034" s="40" t="str">
        <f aca="false">IF($C2034="","",N($L2034)*N($K2034))</f>
        <v/>
      </c>
      <c r="N2034" s="17" t="str">
        <f aca="false">IF($C2034="","",MAX(1,IFERROR(INDEX(⑥商品照会CSV!$AK$2:$AK$3001,MATCH($C2034,⑥商品照会CSV!$A$2:$A$3001,0)),1)))</f>
        <v/>
      </c>
      <c r="O2034" s="12" t="str">
        <f aca="false">IF($C2034="","",IFERROR(IF(INDEX(⑥商品照会CSV!$AN$2:$AN$3001,MATCH($C2034,⑥商品照会CSV!$A$2:$A$3001,0))=1,"バラ",IF(INDEX(⑥商品照会CSV!$AM$2:$AM$3001,MATCH($C2034,⑥商品照会CSV!$A$2:$A$3001,0))=1,"中間包装","ケース")),"ケース"))</f>
        <v/>
      </c>
      <c r="P2034" s="18"/>
      <c r="Q2034" s="14"/>
      <c r="R2034" s="17" t="str">
        <f aca="false">IF($C2034="","",N($Q2034)*N($K2034))</f>
        <v/>
      </c>
    </row>
    <row r="2035" customFormat="false" ht="15" hidden="false" customHeight="false" outlineLevel="0" collapsed="false">
      <c r="B2035" s="12" t="n">
        <v>2030</v>
      </c>
      <c r="C2035" s="36" t="str">
        <f aca="false">IF(①在庫CSV_発注日!$M2031="","",①在庫CSV_発注日!$M2031&amp;"")</f>
        <v/>
      </c>
      <c r="D2035" s="12" t="str">
        <f aca="false">IF($C2035="","",①在庫CSV_発注日!$N2031)</f>
        <v/>
      </c>
      <c r="E2035" s="12" t="str">
        <f aca="false">IF($C2035="","",①在庫CSV_発注日!$H2031)</f>
        <v/>
      </c>
      <c r="F2035" s="12" t="str">
        <f aca="false">IF($C2035="","",①在庫CSV_発注日!$L2031)</f>
        <v/>
      </c>
      <c r="G2035" s="18"/>
      <c r="H2035" s="17" t="str">
        <f aca="false">IF($C2035="","",N(①在庫CSV_発注日!$Z2031))</f>
        <v/>
      </c>
      <c r="I2035" s="37" t="str">
        <f aca="false">IF($C2035="","",SUMIFS(⑤減算マスタCSV!$L$2:$L$8001,⑤減算マスタCSV!$F$2:$F$8001,$C2035,⑤減算マスタCSV!$K$2:$K$8001,1))</f>
        <v/>
      </c>
      <c r="J2035" s="17" t="str">
        <f aca="false">IF($C2035="","",IFERROR(INDEX(⑤減算マスタCSV!$H$2:$H$8001,MATCH($C2035,⑤減算マスタCSV!$F$2:$F$8001,0)),1))</f>
        <v/>
      </c>
      <c r="K2035" s="17" t="str">
        <f aca="false">IF($C2035="","",MAX(1,IFERROR(INDEX(⑥商品照会CSV!$M$2:$M$3001,MATCH($C2035,⑥商品照会CSV!$A$2:$A$3001,0)),1)))</f>
        <v/>
      </c>
      <c r="L2035" s="40" t="str">
        <f aca="false">IF($C2035="","",IFERROR(INDEX(⑥商品照会CSV!$Q$2:$Q$3001,MATCH($C2035,⑥商品照会CSV!$A$2:$A$3001,0)),0))</f>
        <v/>
      </c>
      <c r="M2035" s="40" t="str">
        <f aca="false">IF($C2035="","",N($L2035)*N($K2035))</f>
        <v/>
      </c>
      <c r="N2035" s="17" t="str">
        <f aca="false">IF($C2035="","",MAX(1,IFERROR(INDEX(⑥商品照会CSV!$AK$2:$AK$3001,MATCH($C2035,⑥商品照会CSV!$A$2:$A$3001,0)),1)))</f>
        <v/>
      </c>
      <c r="O2035" s="12" t="str">
        <f aca="false">IF($C2035="","",IFERROR(IF(INDEX(⑥商品照会CSV!$AN$2:$AN$3001,MATCH($C2035,⑥商品照会CSV!$A$2:$A$3001,0))=1,"バラ",IF(INDEX(⑥商品照会CSV!$AM$2:$AM$3001,MATCH($C2035,⑥商品照会CSV!$A$2:$A$3001,0))=1,"中間包装","ケース")),"ケース"))</f>
        <v/>
      </c>
      <c r="P2035" s="18"/>
      <c r="Q2035" s="14"/>
      <c r="R2035" s="17" t="str">
        <f aca="false">IF($C2035="","",N($Q2035)*N($K2035))</f>
        <v/>
      </c>
    </row>
    <row r="2036" customFormat="false" ht="15" hidden="false" customHeight="false" outlineLevel="0" collapsed="false">
      <c r="B2036" s="12" t="n">
        <v>2031</v>
      </c>
      <c r="C2036" s="36" t="str">
        <f aca="false">IF(①在庫CSV_発注日!$M2032="","",①在庫CSV_発注日!$M2032&amp;"")</f>
        <v/>
      </c>
      <c r="D2036" s="12" t="str">
        <f aca="false">IF($C2036="","",①在庫CSV_発注日!$N2032)</f>
        <v/>
      </c>
      <c r="E2036" s="12" t="str">
        <f aca="false">IF($C2036="","",①在庫CSV_発注日!$H2032)</f>
        <v/>
      </c>
      <c r="F2036" s="12" t="str">
        <f aca="false">IF($C2036="","",①在庫CSV_発注日!$L2032)</f>
        <v/>
      </c>
      <c r="G2036" s="18"/>
      <c r="H2036" s="17" t="str">
        <f aca="false">IF($C2036="","",N(①在庫CSV_発注日!$Z2032))</f>
        <v/>
      </c>
      <c r="I2036" s="37" t="str">
        <f aca="false">IF($C2036="","",SUMIFS(⑤減算マスタCSV!$L$2:$L$8001,⑤減算マスタCSV!$F$2:$F$8001,$C2036,⑤減算マスタCSV!$K$2:$K$8001,1))</f>
        <v/>
      </c>
      <c r="J2036" s="17" t="str">
        <f aca="false">IF($C2036="","",IFERROR(INDEX(⑤減算マスタCSV!$H$2:$H$8001,MATCH($C2036,⑤減算マスタCSV!$F$2:$F$8001,0)),1))</f>
        <v/>
      </c>
      <c r="K2036" s="17" t="str">
        <f aca="false">IF($C2036="","",MAX(1,IFERROR(INDEX(⑥商品照会CSV!$M$2:$M$3001,MATCH($C2036,⑥商品照会CSV!$A$2:$A$3001,0)),1)))</f>
        <v/>
      </c>
      <c r="L2036" s="40" t="str">
        <f aca="false">IF($C2036="","",IFERROR(INDEX(⑥商品照会CSV!$Q$2:$Q$3001,MATCH($C2036,⑥商品照会CSV!$A$2:$A$3001,0)),0))</f>
        <v/>
      </c>
      <c r="M2036" s="40" t="str">
        <f aca="false">IF($C2036="","",N($L2036)*N($K2036))</f>
        <v/>
      </c>
      <c r="N2036" s="17" t="str">
        <f aca="false">IF($C2036="","",MAX(1,IFERROR(INDEX(⑥商品照会CSV!$AK$2:$AK$3001,MATCH($C2036,⑥商品照会CSV!$A$2:$A$3001,0)),1)))</f>
        <v/>
      </c>
      <c r="O2036" s="12" t="str">
        <f aca="false">IF($C2036="","",IFERROR(IF(INDEX(⑥商品照会CSV!$AN$2:$AN$3001,MATCH($C2036,⑥商品照会CSV!$A$2:$A$3001,0))=1,"バラ",IF(INDEX(⑥商品照会CSV!$AM$2:$AM$3001,MATCH($C2036,⑥商品照会CSV!$A$2:$A$3001,0))=1,"中間包装","ケース")),"ケース"))</f>
        <v/>
      </c>
      <c r="P2036" s="18"/>
      <c r="Q2036" s="14"/>
      <c r="R2036" s="17" t="str">
        <f aca="false">IF($C2036="","",N($Q2036)*N($K2036))</f>
        <v/>
      </c>
    </row>
    <row r="2037" customFormat="false" ht="15" hidden="false" customHeight="false" outlineLevel="0" collapsed="false">
      <c r="B2037" s="12" t="n">
        <v>2032</v>
      </c>
      <c r="C2037" s="36" t="str">
        <f aca="false">IF(①在庫CSV_発注日!$M2033="","",①在庫CSV_発注日!$M2033&amp;"")</f>
        <v/>
      </c>
      <c r="D2037" s="12" t="str">
        <f aca="false">IF($C2037="","",①在庫CSV_発注日!$N2033)</f>
        <v/>
      </c>
      <c r="E2037" s="12" t="str">
        <f aca="false">IF($C2037="","",①在庫CSV_発注日!$H2033)</f>
        <v/>
      </c>
      <c r="F2037" s="12" t="str">
        <f aca="false">IF($C2037="","",①在庫CSV_発注日!$L2033)</f>
        <v/>
      </c>
      <c r="G2037" s="18"/>
      <c r="H2037" s="17" t="str">
        <f aca="false">IF($C2037="","",N(①在庫CSV_発注日!$Z2033))</f>
        <v/>
      </c>
      <c r="I2037" s="37" t="str">
        <f aca="false">IF($C2037="","",SUMIFS(⑤減算マスタCSV!$L$2:$L$8001,⑤減算マスタCSV!$F$2:$F$8001,$C2037,⑤減算マスタCSV!$K$2:$K$8001,1))</f>
        <v/>
      </c>
      <c r="J2037" s="17" t="str">
        <f aca="false">IF($C2037="","",IFERROR(INDEX(⑤減算マスタCSV!$H$2:$H$8001,MATCH($C2037,⑤減算マスタCSV!$F$2:$F$8001,0)),1))</f>
        <v/>
      </c>
      <c r="K2037" s="17" t="str">
        <f aca="false">IF($C2037="","",MAX(1,IFERROR(INDEX(⑥商品照会CSV!$M$2:$M$3001,MATCH($C2037,⑥商品照会CSV!$A$2:$A$3001,0)),1)))</f>
        <v/>
      </c>
      <c r="L2037" s="40" t="str">
        <f aca="false">IF($C2037="","",IFERROR(INDEX(⑥商品照会CSV!$Q$2:$Q$3001,MATCH($C2037,⑥商品照会CSV!$A$2:$A$3001,0)),0))</f>
        <v/>
      </c>
      <c r="M2037" s="40" t="str">
        <f aca="false">IF($C2037="","",N($L2037)*N($K2037))</f>
        <v/>
      </c>
      <c r="N2037" s="17" t="str">
        <f aca="false">IF($C2037="","",MAX(1,IFERROR(INDEX(⑥商品照会CSV!$AK$2:$AK$3001,MATCH($C2037,⑥商品照会CSV!$A$2:$A$3001,0)),1)))</f>
        <v/>
      </c>
      <c r="O2037" s="12" t="str">
        <f aca="false">IF($C2037="","",IFERROR(IF(INDEX(⑥商品照会CSV!$AN$2:$AN$3001,MATCH($C2037,⑥商品照会CSV!$A$2:$A$3001,0))=1,"バラ",IF(INDEX(⑥商品照会CSV!$AM$2:$AM$3001,MATCH($C2037,⑥商品照会CSV!$A$2:$A$3001,0))=1,"中間包装","ケース")),"ケース"))</f>
        <v/>
      </c>
      <c r="P2037" s="18"/>
      <c r="Q2037" s="14"/>
      <c r="R2037" s="17" t="str">
        <f aca="false">IF($C2037="","",N($Q2037)*N($K2037))</f>
        <v/>
      </c>
    </row>
    <row r="2038" customFormat="false" ht="15" hidden="false" customHeight="false" outlineLevel="0" collapsed="false">
      <c r="B2038" s="12" t="n">
        <v>2033</v>
      </c>
      <c r="C2038" s="36" t="str">
        <f aca="false">IF(①在庫CSV_発注日!$M2034="","",①在庫CSV_発注日!$M2034&amp;"")</f>
        <v/>
      </c>
      <c r="D2038" s="12" t="str">
        <f aca="false">IF($C2038="","",①在庫CSV_発注日!$N2034)</f>
        <v/>
      </c>
      <c r="E2038" s="12" t="str">
        <f aca="false">IF($C2038="","",①在庫CSV_発注日!$H2034)</f>
        <v/>
      </c>
      <c r="F2038" s="12" t="str">
        <f aca="false">IF($C2038="","",①在庫CSV_発注日!$L2034)</f>
        <v/>
      </c>
      <c r="G2038" s="18"/>
      <c r="H2038" s="17" t="str">
        <f aca="false">IF($C2038="","",N(①在庫CSV_発注日!$Z2034))</f>
        <v/>
      </c>
      <c r="I2038" s="37" t="str">
        <f aca="false">IF($C2038="","",SUMIFS(⑤減算マスタCSV!$L$2:$L$8001,⑤減算マスタCSV!$F$2:$F$8001,$C2038,⑤減算マスタCSV!$K$2:$K$8001,1))</f>
        <v/>
      </c>
      <c r="J2038" s="17" t="str">
        <f aca="false">IF($C2038="","",IFERROR(INDEX(⑤減算マスタCSV!$H$2:$H$8001,MATCH($C2038,⑤減算マスタCSV!$F$2:$F$8001,0)),1))</f>
        <v/>
      </c>
      <c r="K2038" s="17" t="str">
        <f aca="false">IF($C2038="","",MAX(1,IFERROR(INDEX(⑥商品照会CSV!$M$2:$M$3001,MATCH($C2038,⑥商品照会CSV!$A$2:$A$3001,0)),1)))</f>
        <v/>
      </c>
      <c r="L2038" s="40" t="str">
        <f aca="false">IF($C2038="","",IFERROR(INDEX(⑥商品照会CSV!$Q$2:$Q$3001,MATCH($C2038,⑥商品照会CSV!$A$2:$A$3001,0)),0))</f>
        <v/>
      </c>
      <c r="M2038" s="40" t="str">
        <f aca="false">IF($C2038="","",N($L2038)*N($K2038))</f>
        <v/>
      </c>
      <c r="N2038" s="17" t="str">
        <f aca="false">IF($C2038="","",MAX(1,IFERROR(INDEX(⑥商品照会CSV!$AK$2:$AK$3001,MATCH($C2038,⑥商品照会CSV!$A$2:$A$3001,0)),1)))</f>
        <v/>
      </c>
      <c r="O2038" s="12" t="str">
        <f aca="false">IF($C2038="","",IFERROR(IF(INDEX(⑥商品照会CSV!$AN$2:$AN$3001,MATCH($C2038,⑥商品照会CSV!$A$2:$A$3001,0))=1,"バラ",IF(INDEX(⑥商品照会CSV!$AM$2:$AM$3001,MATCH($C2038,⑥商品照会CSV!$A$2:$A$3001,0))=1,"中間包装","ケース")),"ケース"))</f>
        <v/>
      </c>
      <c r="P2038" s="18"/>
      <c r="Q2038" s="14"/>
      <c r="R2038" s="17" t="str">
        <f aca="false">IF($C2038="","",N($Q2038)*N($K2038))</f>
        <v/>
      </c>
    </row>
    <row r="2039" customFormat="false" ht="15" hidden="false" customHeight="false" outlineLevel="0" collapsed="false">
      <c r="B2039" s="12" t="n">
        <v>2034</v>
      </c>
      <c r="C2039" s="36" t="str">
        <f aca="false">IF(①在庫CSV_発注日!$M2035="","",①在庫CSV_発注日!$M2035&amp;"")</f>
        <v/>
      </c>
      <c r="D2039" s="12" t="str">
        <f aca="false">IF($C2039="","",①在庫CSV_発注日!$N2035)</f>
        <v/>
      </c>
      <c r="E2039" s="12" t="str">
        <f aca="false">IF($C2039="","",①在庫CSV_発注日!$H2035)</f>
        <v/>
      </c>
      <c r="F2039" s="12" t="str">
        <f aca="false">IF($C2039="","",①在庫CSV_発注日!$L2035)</f>
        <v/>
      </c>
      <c r="G2039" s="18"/>
      <c r="H2039" s="17" t="str">
        <f aca="false">IF($C2039="","",N(①在庫CSV_発注日!$Z2035))</f>
        <v/>
      </c>
      <c r="I2039" s="37" t="str">
        <f aca="false">IF($C2039="","",SUMIFS(⑤減算マスタCSV!$L$2:$L$8001,⑤減算マスタCSV!$F$2:$F$8001,$C2039,⑤減算マスタCSV!$K$2:$K$8001,1))</f>
        <v/>
      </c>
      <c r="J2039" s="17" t="str">
        <f aca="false">IF($C2039="","",IFERROR(INDEX(⑤減算マスタCSV!$H$2:$H$8001,MATCH($C2039,⑤減算マスタCSV!$F$2:$F$8001,0)),1))</f>
        <v/>
      </c>
      <c r="K2039" s="17" t="str">
        <f aca="false">IF($C2039="","",MAX(1,IFERROR(INDEX(⑥商品照会CSV!$M$2:$M$3001,MATCH($C2039,⑥商品照会CSV!$A$2:$A$3001,0)),1)))</f>
        <v/>
      </c>
      <c r="L2039" s="40" t="str">
        <f aca="false">IF($C2039="","",IFERROR(INDEX(⑥商品照会CSV!$Q$2:$Q$3001,MATCH($C2039,⑥商品照会CSV!$A$2:$A$3001,0)),0))</f>
        <v/>
      </c>
      <c r="M2039" s="40" t="str">
        <f aca="false">IF($C2039="","",N($L2039)*N($K2039))</f>
        <v/>
      </c>
      <c r="N2039" s="17" t="str">
        <f aca="false">IF($C2039="","",MAX(1,IFERROR(INDEX(⑥商品照会CSV!$AK$2:$AK$3001,MATCH($C2039,⑥商品照会CSV!$A$2:$A$3001,0)),1)))</f>
        <v/>
      </c>
      <c r="O2039" s="12" t="str">
        <f aca="false">IF($C2039="","",IFERROR(IF(INDEX(⑥商品照会CSV!$AN$2:$AN$3001,MATCH($C2039,⑥商品照会CSV!$A$2:$A$3001,0))=1,"バラ",IF(INDEX(⑥商品照会CSV!$AM$2:$AM$3001,MATCH($C2039,⑥商品照会CSV!$A$2:$A$3001,0))=1,"中間包装","ケース")),"ケース"))</f>
        <v/>
      </c>
      <c r="P2039" s="18"/>
      <c r="Q2039" s="14"/>
      <c r="R2039" s="17" t="str">
        <f aca="false">IF($C2039="","",N($Q2039)*N($K2039))</f>
        <v/>
      </c>
    </row>
    <row r="2040" customFormat="false" ht="15" hidden="false" customHeight="false" outlineLevel="0" collapsed="false">
      <c r="B2040" s="12" t="n">
        <v>2035</v>
      </c>
      <c r="C2040" s="36" t="str">
        <f aca="false">IF(①在庫CSV_発注日!$M2036="","",①在庫CSV_発注日!$M2036&amp;"")</f>
        <v/>
      </c>
      <c r="D2040" s="12" t="str">
        <f aca="false">IF($C2040="","",①在庫CSV_発注日!$N2036)</f>
        <v/>
      </c>
      <c r="E2040" s="12" t="str">
        <f aca="false">IF($C2040="","",①在庫CSV_発注日!$H2036)</f>
        <v/>
      </c>
      <c r="F2040" s="12" t="str">
        <f aca="false">IF($C2040="","",①在庫CSV_発注日!$L2036)</f>
        <v/>
      </c>
      <c r="G2040" s="18"/>
      <c r="H2040" s="17" t="str">
        <f aca="false">IF($C2040="","",N(①在庫CSV_発注日!$Z2036))</f>
        <v/>
      </c>
      <c r="I2040" s="37" t="str">
        <f aca="false">IF($C2040="","",SUMIFS(⑤減算マスタCSV!$L$2:$L$8001,⑤減算マスタCSV!$F$2:$F$8001,$C2040,⑤減算マスタCSV!$K$2:$K$8001,1))</f>
        <v/>
      </c>
      <c r="J2040" s="17" t="str">
        <f aca="false">IF($C2040="","",IFERROR(INDEX(⑤減算マスタCSV!$H$2:$H$8001,MATCH($C2040,⑤減算マスタCSV!$F$2:$F$8001,0)),1))</f>
        <v/>
      </c>
      <c r="K2040" s="17" t="str">
        <f aca="false">IF($C2040="","",MAX(1,IFERROR(INDEX(⑥商品照会CSV!$M$2:$M$3001,MATCH($C2040,⑥商品照会CSV!$A$2:$A$3001,0)),1)))</f>
        <v/>
      </c>
      <c r="L2040" s="40" t="str">
        <f aca="false">IF($C2040="","",IFERROR(INDEX(⑥商品照会CSV!$Q$2:$Q$3001,MATCH($C2040,⑥商品照会CSV!$A$2:$A$3001,0)),0))</f>
        <v/>
      </c>
      <c r="M2040" s="40" t="str">
        <f aca="false">IF($C2040="","",N($L2040)*N($K2040))</f>
        <v/>
      </c>
      <c r="N2040" s="17" t="str">
        <f aca="false">IF($C2040="","",MAX(1,IFERROR(INDEX(⑥商品照会CSV!$AK$2:$AK$3001,MATCH($C2040,⑥商品照会CSV!$A$2:$A$3001,0)),1)))</f>
        <v/>
      </c>
      <c r="O2040" s="12" t="str">
        <f aca="false">IF($C2040="","",IFERROR(IF(INDEX(⑥商品照会CSV!$AN$2:$AN$3001,MATCH($C2040,⑥商品照会CSV!$A$2:$A$3001,0))=1,"バラ",IF(INDEX(⑥商品照会CSV!$AM$2:$AM$3001,MATCH($C2040,⑥商品照会CSV!$A$2:$A$3001,0))=1,"中間包装","ケース")),"ケース"))</f>
        <v/>
      </c>
      <c r="P2040" s="18"/>
      <c r="Q2040" s="14"/>
      <c r="R2040" s="17" t="str">
        <f aca="false">IF($C2040="","",N($Q2040)*N($K2040))</f>
        <v/>
      </c>
    </row>
    <row r="2041" customFormat="false" ht="15" hidden="false" customHeight="false" outlineLevel="0" collapsed="false">
      <c r="B2041" s="12" t="n">
        <v>2036</v>
      </c>
      <c r="C2041" s="36" t="str">
        <f aca="false">IF(①在庫CSV_発注日!$M2037="","",①在庫CSV_発注日!$M2037&amp;"")</f>
        <v/>
      </c>
      <c r="D2041" s="12" t="str">
        <f aca="false">IF($C2041="","",①在庫CSV_発注日!$N2037)</f>
        <v/>
      </c>
      <c r="E2041" s="12" t="str">
        <f aca="false">IF($C2041="","",①在庫CSV_発注日!$H2037)</f>
        <v/>
      </c>
      <c r="F2041" s="12" t="str">
        <f aca="false">IF($C2041="","",①在庫CSV_発注日!$L2037)</f>
        <v/>
      </c>
      <c r="G2041" s="18"/>
      <c r="H2041" s="17" t="str">
        <f aca="false">IF($C2041="","",N(①在庫CSV_発注日!$Z2037))</f>
        <v/>
      </c>
      <c r="I2041" s="37" t="str">
        <f aca="false">IF($C2041="","",SUMIFS(⑤減算マスタCSV!$L$2:$L$8001,⑤減算マスタCSV!$F$2:$F$8001,$C2041,⑤減算マスタCSV!$K$2:$K$8001,1))</f>
        <v/>
      </c>
      <c r="J2041" s="17" t="str">
        <f aca="false">IF($C2041="","",IFERROR(INDEX(⑤減算マスタCSV!$H$2:$H$8001,MATCH($C2041,⑤減算マスタCSV!$F$2:$F$8001,0)),1))</f>
        <v/>
      </c>
      <c r="K2041" s="17" t="str">
        <f aca="false">IF($C2041="","",MAX(1,IFERROR(INDEX(⑥商品照会CSV!$M$2:$M$3001,MATCH($C2041,⑥商品照会CSV!$A$2:$A$3001,0)),1)))</f>
        <v/>
      </c>
      <c r="L2041" s="40" t="str">
        <f aca="false">IF($C2041="","",IFERROR(INDEX(⑥商品照会CSV!$Q$2:$Q$3001,MATCH($C2041,⑥商品照会CSV!$A$2:$A$3001,0)),0))</f>
        <v/>
      </c>
      <c r="M2041" s="40" t="str">
        <f aca="false">IF($C2041="","",N($L2041)*N($K2041))</f>
        <v/>
      </c>
      <c r="N2041" s="17" t="str">
        <f aca="false">IF($C2041="","",MAX(1,IFERROR(INDEX(⑥商品照会CSV!$AK$2:$AK$3001,MATCH($C2041,⑥商品照会CSV!$A$2:$A$3001,0)),1)))</f>
        <v/>
      </c>
      <c r="O2041" s="12" t="str">
        <f aca="false">IF($C2041="","",IFERROR(IF(INDEX(⑥商品照会CSV!$AN$2:$AN$3001,MATCH($C2041,⑥商品照会CSV!$A$2:$A$3001,0))=1,"バラ",IF(INDEX(⑥商品照会CSV!$AM$2:$AM$3001,MATCH($C2041,⑥商品照会CSV!$A$2:$A$3001,0))=1,"中間包装","ケース")),"ケース"))</f>
        <v/>
      </c>
      <c r="P2041" s="18"/>
      <c r="Q2041" s="14"/>
      <c r="R2041" s="17" t="str">
        <f aca="false">IF($C2041="","",N($Q2041)*N($K2041))</f>
        <v/>
      </c>
    </row>
    <row r="2042" customFormat="false" ht="15" hidden="false" customHeight="false" outlineLevel="0" collapsed="false">
      <c r="B2042" s="12" t="n">
        <v>2037</v>
      </c>
      <c r="C2042" s="36" t="str">
        <f aca="false">IF(①在庫CSV_発注日!$M2038="","",①在庫CSV_発注日!$M2038&amp;"")</f>
        <v/>
      </c>
      <c r="D2042" s="12" t="str">
        <f aca="false">IF($C2042="","",①在庫CSV_発注日!$N2038)</f>
        <v/>
      </c>
      <c r="E2042" s="12" t="str">
        <f aca="false">IF($C2042="","",①在庫CSV_発注日!$H2038)</f>
        <v/>
      </c>
      <c r="F2042" s="12" t="str">
        <f aca="false">IF($C2042="","",①在庫CSV_発注日!$L2038)</f>
        <v/>
      </c>
      <c r="G2042" s="18"/>
      <c r="H2042" s="17" t="str">
        <f aca="false">IF($C2042="","",N(①在庫CSV_発注日!$Z2038))</f>
        <v/>
      </c>
      <c r="I2042" s="37" t="str">
        <f aca="false">IF($C2042="","",SUMIFS(⑤減算マスタCSV!$L$2:$L$8001,⑤減算マスタCSV!$F$2:$F$8001,$C2042,⑤減算マスタCSV!$K$2:$K$8001,1))</f>
        <v/>
      </c>
      <c r="J2042" s="17" t="str">
        <f aca="false">IF($C2042="","",IFERROR(INDEX(⑤減算マスタCSV!$H$2:$H$8001,MATCH($C2042,⑤減算マスタCSV!$F$2:$F$8001,0)),1))</f>
        <v/>
      </c>
      <c r="K2042" s="17" t="str">
        <f aca="false">IF($C2042="","",MAX(1,IFERROR(INDEX(⑥商品照会CSV!$M$2:$M$3001,MATCH($C2042,⑥商品照会CSV!$A$2:$A$3001,0)),1)))</f>
        <v/>
      </c>
      <c r="L2042" s="40" t="str">
        <f aca="false">IF($C2042="","",IFERROR(INDEX(⑥商品照会CSV!$Q$2:$Q$3001,MATCH($C2042,⑥商品照会CSV!$A$2:$A$3001,0)),0))</f>
        <v/>
      </c>
      <c r="M2042" s="40" t="str">
        <f aca="false">IF($C2042="","",N($L2042)*N($K2042))</f>
        <v/>
      </c>
      <c r="N2042" s="17" t="str">
        <f aca="false">IF($C2042="","",MAX(1,IFERROR(INDEX(⑥商品照会CSV!$AK$2:$AK$3001,MATCH($C2042,⑥商品照会CSV!$A$2:$A$3001,0)),1)))</f>
        <v/>
      </c>
      <c r="O2042" s="12" t="str">
        <f aca="false">IF($C2042="","",IFERROR(IF(INDEX(⑥商品照会CSV!$AN$2:$AN$3001,MATCH($C2042,⑥商品照会CSV!$A$2:$A$3001,0))=1,"バラ",IF(INDEX(⑥商品照会CSV!$AM$2:$AM$3001,MATCH($C2042,⑥商品照会CSV!$A$2:$A$3001,0))=1,"中間包装","ケース")),"ケース"))</f>
        <v/>
      </c>
      <c r="P2042" s="18"/>
      <c r="Q2042" s="14"/>
      <c r="R2042" s="17" t="str">
        <f aca="false">IF($C2042="","",N($Q2042)*N($K2042))</f>
        <v/>
      </c>
    </row>
    <row r="2043" customFormat="false" ht="15" hidden="false" customHeight="false" outlineLevel="0" collapsed="false">
      <c r="B2043" s="12" t="n">
        <v>2038</v>
      </c>
      <c r="C2043" s="36" t="str">
        <f aca="false">IF(①在庫CSV_発注日!$M2039="","",①在庫CSV_発注日!$M2039&amp;"")</f>
        <v/>
      </c>
      <c r="D2043" s="12" t="str">
        <f aca="false">IF($C2043="","",①在庫CSV_発注日!$N2039)</f>
        <v/>
      </c>
      <c r="E2043" s="12" t="str">
        <f aca="false">IF($C2043="","",①在庫CSV_発注日!$H2039)</f>
        <v/>
      </c>
      <c r="F2043" s="12" t="str">
        <f aca="false">IF($C2043="","",①在庫CSV_発注日!$L2039)</f>
        <v/>
      </c>
      <c r="G2043" s="18"/>
      <c r="H2043" s="17" t="str">
        <f aca="false">IF($C2043="","",N(①在庫CSV_発注日!$Z2039))</f>
        <v/>
      </c>
      <c r="I2043" s="37" t="str">
        <f aca="false">IF($C2043="","",SUMIFS(⑤減算マスタCSV!$L$2:$L$8001,⑤減算マスタCSV!$F$2:$F$8001,$C2043,⑤減算マスタCSV!$K$2:$K$8001,1))</f>
        <v/>
      </c>
      <c r="J2043" s="17" t="str">
        <f aca="false">IF($C2043="","",IFERROR(INDEX(⑤減算マスタCSV!$H$2:$H$8001,MATCH($C2043,⑤減算マスタCSV!$F$2:$F$8001,0)),1))</f>
        <v/>
      </c>
      <c r="K2043" s="17" t="str">
        <f aca="false">IF($C2043="","",MAX(1,IFERROR(INDEX(⑥商品照会CSV!$M$2:$M$3001,MATCH($C2043,⑥商品照会CSV!$A$2:$A$3001,0)),1)))</f>
        <v/>
      </c>
      <c r="L2043" s="40" t="str">
        <f aca="false">IF($C2043="","",IFERROR(INDEX(⑥商品照会CSV!$Q$2:$Q$3001,MATCH($C2043,⑥商品照会CSV!$A$2:$A$3001,0)),0))</f>
        <v/>
      </c>
      <c r="M2043" s="40" t="str">
        <f aca="false">IF($C2043="","",N($L2043)*N($K2043))</f>
        <v/>
      </c>
      <c r="N2043" s="17" t="str">
        <f aca="false">IF($C2043="","",MAX(1,IFERROR(INDEX(⑥商品照会CSV!$AK$2:$AK$3001,MATCH($C2043,⑥商品照会CSV!$A$2:$A$3001,0)),1)))</f>
        <v/>
      </c>
      <c r="O2043" s="12" t="str">
        <f aca="false">IF($C2043="","",IFERROR(IF(INDEX(⑥商品照会CSV!$AN$2:$AN$3001,MATCH($C2043,⑥商品照会CSV!$A$2:$A$3001,0))=1,"バラ",IF(INDEX(⑥商品照会CSV!$AM$2:$AM$3001,MATCH($C2043,⑥商品照会CSV!$A$2:$A$3001,0))=1,"中間包装","ケース")),"ケース"))</f>
        <v/>
      </c>
      <c r="P2043" s="18"/>
      <c r="Q2043" s="14"/>
      <c r="R2043" s="17" t="str">
        <f aca="false">IF($C2043="","",N($Q2043)*N($K2043))</f>
        <v/>
      </c>
    </row>
    <row r="2044" customFormat="false" ht="15" hidden="false" customHeight="false" outlineLevel="0" collapsed="false">
      <c r="B2044" s="12" t="n">
        <v>2039</v>
      </c>
      <c r="C2044" s="36" t="str">
        <f aca="false">IF(①在庫CSV_発注日!$M2040="","",①在庫CSV_発注日!$M2040&amp;"")</f>
        <v/>
      </c>
      <c r="D2044" s="12" t="str">
        <f aca="false">IF($C2044="","",①在庫CSV_発注日!$N2040)</f>
        <v/>
      </c>
      <c r="E2044" s="12" t="str">
        <f aca="false">IF($C2044="","",①在庫CSV_発注日!$H2040)</f>
        <v/>
      </c>
      <c r="F2044" s="12" t="str">
        <f aca="false">IF($C2044="","",①在庫CSV_発注日!$L2040)</f>
        <v/>
      </c>
      <c r="G2044" s="18"/>
      <c r="H2044" s="17" t="str">
        <f aca="false">IF($C2044="","",N(①在庫CSV_発注日!$Z2040))</f>
        <v/>
      </c>
      <c r="I2044" s="37" t="str">
        <f aca="false">IF($C2044="","",SUMIFS(⑤減算マスタCSV!$L$2:$L$8001,⑤減算マスタCSV!$F$2:$F$8001,$C2044,⑤減算マスタCSV!$K$2:$K$8001,1))</f>
        <v/>
      </c>
      <c r="J2044" s="17" t="str">
        <f aca="false">IF($C2044="","",IFERROR(INDEX(⑤減算マスタCSV!$H$2:$H$8001,MATCH($C2044,⑤減算マスタCSV!$F$2:$F$8001,0)),1))</f>
        <v/>
      </c>
      <c r="K2044" s="17" t="str">
        <f aca="false">IF($C2044="","",MAX(1,IFERROR(INDEX(⑥商品照会CSV!$M$2:$M$3001,MATCH($C2044,⑥商品照会CSV!$A$2:$A$3001,0)),1)))</f>
        <v/>
      </c>
      <c r="L2044" s="40" t="str">
        <f aca="false">IF($C2044="","",IFERROR(INDEX(⑥商品照会CSV!$Q$2:$Q$3001,MATCH($C2044,⑥商品照会CSV!$A$2:$A$3001,0)),0))</f>
        <v/>
      </c>
      <c r="M2044" s="40" t="str">
        <f aca="false">IF($C2044="","",N($L2044)*N($K2044))</f>
        <v/>
      </c>
      <c r="N2044" s="17" t="str">
        <f aca="false">IF($C2044="","",MAX(1,IFERROR(INDEX(⑥商品照会CSV!$AK$2:$AK$3001,MATCH($C2044,⑥商品照会CSV!$A$2:$A$3001,0)),1)))</f>
        <v/>
      </c>
      <c r="O2044" s="12" t="str">
        <f aca="false">IF($C2044="","",IFERROR(IF(INDEX(⑥商品照会CSV!$AN$2:$AN$3001,MATCH($C2044,⑥商品照会CSV!$A$2:$A$3001,0))=1,"バラ",IF(INDEX(⑥商品照会CSV!$AM$2:$AM$3001,MATCH($C2044,⑥商品照会CSV!$A$2:$A$3001,0))=1,"中間包装","ケース")),"ケース"))</f>
        <v/>
      </c>
      <c r="P2044" s="18"/>
      <c r="Q2044" s="14"/>
      <c r="R2044" s="17" t="str">
        <f aca="false">IF($C2044="","",N($Q2044)*N($K2044))</f>
        <v/>
      </c>
    </row>
    <row r="2045" customFormat="false" ht="15" hidden="false" customHeight="false" outlineLevel="0" collapsed="false">
      <c r="B2045" s="12" t="n">
        <v>2040</v>
      </c>
      <c r="C2045" s="36" t="str">
        <f aca="false">IF(①在庫CSV_発注日!$M2041="","",①在庫CSV_発注日!$M2041&amp;"")</f>
        <v/>
      </c>
      <c r="D2045" s="12" t="str">
        <f aca="false">IF($C2045="","",①在庫CSV_発注日!$N2041)</f>
        <v/>
      </c>
      <c r="E2045" s="12" t="str">
        <f aca="false">IF($C2045="","",①在庫CSV_発注日!$H2041)</f>
        <v/>
      </c>
      <c r="F2045" s="12" t="str">
        <f aca="false">IF($C2045="","",①在庫CSV_発注日!$L2041)</f>
        <v/>
      </c>
      <c r="G2045" s="18"/>
      <c r="H2045" s="17" t="str">
        <f aca="false">IF($C2045="","",N(①在庫CSV_発注日!$Z2041))</f>
        <v/>
      </c>
      <c r="I2045" s="37" t="str">
        <f aca="false">IF($C2045="","",SUMIFS(⑤減算マスタCSV!$L$2:$L$8001,⑤減算マスタCSV!$F$2:$F$8001,$C2045,⑤減算マスタCSV!$K$2:$K$8001,1))</f>
        <v/>
      </c>
      <c r="J2045" s="17" t="str">
        <f aca="false">IF($C2045="","",IFERROR(INDEX(⑤減算マスタCSV!$H$2:$H$8001,MATCH($C2045,⑤減算マスタCSV!$F$2:$F$8001,0)),1))</f>
        <v/>
      </c>
      <c r="K2045" s="17" t="str">
        <f aca="false">IF($C2045="","",MAX(1,IFERROR(INDEX(⑥商品照会CSV!$M$2:$M$3001,MATCH($C2045,⑥商品照会CSV!$A$2:$A$3001,0)),1)))</f>
        <v/>
      </c>
      <c r="L2045" s="40" t="str">
        <f aca="false">IF($C2045="","",IFERROR(INDEX(⑥商品照会CSV!$Q$2:$Q$3001,MATCH($C2045,⑥商品照会CSV!$A$2:$A$3001,0)),0))</f>
        <v/>
      </c>
      <c r="M2045" s="40" t="str">
        <f aca="false">IF($C2045="","",N($L2045)*N($K2045))</f>
        <v/>
      </c>
      <c r="N2045" s="17" t="str">
        <f aca="false">IF($C2045="","",MAX(1,IFERROR(INDEX(⑥商品照会CSV!$AK$2:$AK$3001,MATCH($C2045,⑥商品照会CSV!$A$2:$A$3001,0)),1)))</f>
        <v/>
      </c>
      <c r="O2045" s="12" t="str">
        <f aca="false">IF($C2045="","",IFERROR(IF(INDEX(⑥商品照会CSV!$AN$2:$AN$3001,MATCH($C2045,⑥商品照会CSV!$A$2:$A$3001,0))=1,"バラ",IF(INDEX(⑥商品照会CSV!$AM$2:$AM$3001,MATCH($C2045,⑥商品照会CSV!$A$2:$A$3001,0))=1,"中間包装","ケース")),"ケース"))</f>
        <v/>
      </c>
      <c r="P2045" s="18"/>
      <c r="Q2045" s="14"/>
      <c r="R2045" s="17" t="str">
        <f aca="false">IF($C2045="","",N($Q2045)*N($K2045))</f>
        <v/>
      </c>
    </row>
    <row r="2046" customFormat="false" ht="15" hidden="false" customHeight="false" outlineLevel="0" collapsed="false">
      <c r="B2046" s="12" t="n">
        <v>2041</v>
      </c>
      <c r="C2046" s="36" t="str">
        <f aca="false">IF(①在庫CSV_発注日!$M2042="","",①在庫CSV_発注日!$M2042&amp;"")</f>
        <v/>
      </c>
      <c r="D2046" s="12" t="str">
        <f aca="false">IF($C2046="","",①在庫CSV_発注日!$N2042)</f>
        <v/>
      </c>
      <c r="E2046" s="12" t="str">
        <f aca="false">IF($C2046="","",①在庫CSV_発注日!$H2042)</f>
        <v/>
      </c>
      <c r="F2046" s="12" t="str">
        <f aca="false">IF($C2046="","",①在庫CSV_発注日!$L2042)</f>
        <v/>
      </c>
      <c r="G2046" s="18"/>
      <c r="H2046" s="17" t="str">
        <f aca="false">IF($C2046="","",N(①在庫CSV_発注日!$Z2042))</f>
        <v/>
      </c>
      <c r="I2046" s="37" t="str">
        <f aca="false">IF($C2046="","",SUMIFS(⑤減算マスタCSV!$L$2:$L$8001,⑤減算マスタCSV!$F$2:$F$8001,$C2046,⑤減算マスタCSV!$K$2:$K$8001,1))</f>
        <v/>
      </c>
      <c r="J2046" s="17" t="str">
        <f aca="false">IF($C2046="","",IFERROR(INDEX(⑤減算マスタCSV!$H$2:$H$8001,MATCH($C2046,⑤減算マスタCSV!$F$2:$F$8001,0)),1))</f>
        <v/>
      </c>
      <c r="K2046" s="17" t="str">
        <f aca="false">IF($C2046="","",MAX(1,IFERROR(INDEX(⑥商品照会CSV!$M$2:$M$3001,MATCH($C2046,⑥商品照会CSV!$A$2:$A$3001,0)),1)))</f>
        <v/>
      </c>
      <c r="L2046" s="40" t="str">
        <f aca="false">IF($C2046="","",IFERROR(INDEX(⑥商品照会CSV!$Q$2:$Q$3001,MATCH($C2046,⑥商品照会CSV!$A$2:$A$3001,0)),0))</f>
        <v/>
      </c>
      <c r="M2046" s="40" t="str">
        <f aca="false">IF($C2046="","",N($L2046)*N($K2046))</f>
        <v/>
      </c>
      <c r="N2046" s="17" t="str">
        <f aca="false">IF($C2046="","",MAX(1,IFERROR(INDEX(⑥商品照会CSV!$AK$2:$AK$3001,MATCH($C2046,⑥商品照会CSV!$A$2:$A$3001,0)),1)))</f>
        <v/>
      </c>
      <c r="O2046" s="12" t="str">
        <f aca="false">IF($C2046="","",IFERROR(IF(INDEX(⑥商品照会CSV!$AN$2:$AN$3001,MATCH($C2046,⑥商品照会CSV!$A$2:$A$3001,0))=1,"バラ",IF(INDEX(⑥商品照会CSV!$AM$2:$AM$3001,MATCH($C2046,⑥商品照会CSV!$A$2:$A$3001,0))=1,"中間包装","ケース")),"ケース"))</f>
        <v/>
      </c>
      <c r="P2046" s="18"/>
      <c r="Q2046" s="14"/>
      <c r="R2046" s="17" t="str">
        <f aca="false">IF($C2046="","",N($Q2046)*N($K2046))</f>
        <v/>
      </c>
    </row>
    <row r="2047" customFormat="false" ht="15" hidden="false" customHeight="false" outlineLevel="0" collapsed="false">
      <c r="B2047" s="12" t="n">
        <v>2042</v>
      </c>
      <c r="C2047" s="36" t="str">
        <f aca="false">IF(①在庫CSV_発注日!$M2043="","",①在庫CSV_発注日!$M2043&amp;"")</f>
        <v/>
      </c>
      <c r="D2047" s="12" t="str">
        <f aca="false">IF($C2047="","",①在庫CSV_発注日!$N2043)</f>
        <v/>
      </c>
      <c r="E2047" s="12" t="str">
        <f aca="false">IF($C2047="","",①在庫CSV_発注日!$H2043)</f>
        <v/>
      </c>
      <c r="F2047" s="12" t="str">
        <f aca="false">IF($C2047="","",①在庫CSV_発注日!$L2043)</f>
        <v/>
      </c>
      <c r="G2047" s="18"/>
      <c r="H2047" s="17" t="str">
        <f aca="false">IF($C2047="","",N(①在庫CSV_発注日!$Z2043))</f>
        <v/>
      </c>
      <c r="I2047" s="37" t="str">
        <f aca="false">IF($C2047="","",SUMIFS(⑤減算マスタCSV!$L$2:$L$8001,⑤減算マスタCSV!$F$2:$F$8001,$C2047,⑤減算マスタCSV!$K$2:$K$8001,1))</f>
        <v/>
      </c>
      <c r="J2047" s="17" t="str">
        <f aca="false">IF($C2047="","",IFERROR(INDEX(⑤減算マスタCSV!$H$2:$H$8001,MATCH($C2047,⑤減算マスタCSV!$F$2:$F$8001,0)),1))</f>
        <v/>
      </c>
      <c r="K2047" s="17" t="str">
        <f aca="false">IF($C2047="","",MAX(1,IFERROR(INDEX(⑥商品照会CSV!$M$2:$M$3001,MATCH($C2047,⑥商品照会CSV!$A$2:$A$3001,0)),1)))</f>
        <v/>
      </c>
      <c r="L2047" s="40" t="str">
        <f aca="false">IF($C2047="","",IFERROR(INDEX(⑥商品照会CSV!$Q$2:$Q$3001,MATCH($C2047,⑥商品照会CSV!$A$2:$A$3001,0)),0))</f>
        <v/>
      </c>
      <c r="M2047" s="40" t="str">
        <f aca="false">IF($C2047="","",N($L2047)*N($K2047))</f>
        <v/>
      </c>
      <c r="N2047" s="17" t="str">
        <f aca="false">IF($C2047="","",MAX(1,IFERROR(INDEX(⑥商品照会CSV!$AK$2:$AK$3001,MATCH($C2047,⑥商品照会CSV!$A$2:$A$3001,0)),1)))</f>
        <v/>
      </c>
      <c r="O2047" s="12" t="str">
        <f aca="false">IF($C2047="","",IFERROR(IF(INDEX(⑥商品照会CSV!$AN$2:$AN$3001,MATCH($C2047,⑥商品照会CSV!$A$2:$A$3001,0))=1,"バラ",IF(INDEX(⑥商品照会CSV!$AM$2:$AM$3001,MATCH($C2047,⑥商品照会CSV!$A$2:$A$3001,0))=1,"中間包装","ケース")),"ケース"))</f>
        <v/>
      </c>
      <c r="P2047" s="18"/>
      <c r="Q2047" s="14"/>
      <c r="R2047" s="17" t="str">
        <f aca="false">IF($C2047="","",N($Q2047)*N($K2047))</f>
        <v/>
      </c>
    </row>
    <row r="2048" customFormat="false" ht="15" hidden="false" customHeight="false" outlineLevel="0" collapsed="false">
      <c r="B2048" s="12" t="n">
        <v>2043</v>
      </c>
      <c r="C2048" s="36" t="str">
        <f aca="false">IF(①在庫CSV_発注日!$M2044="","",①在庫CSV_発注日!$M2044&amp;"")</f>
        <v/>
      </c>
      <c r="D2048" s="12" t="str">
        <f aca="false">IF($C2048="","",①在庫CSV_発注日!$N2044)</f>
        <v/>
      </c>
      <c r="E2048" s="12" t="str">
        <f aca="false">IF($C2048="","",①在庫CSV_発注日!$H2044)</f>
        <v/>
      </c>
      <c r="F2048" s="12" t="str">
        <f aca="false">IF($C2048="","",①在庫CSV_発注日!$L2044)</f>
        <v/>
      </c>
      <c r="G2048" s="18"/>
      <c r="H2048" s="17" t="str">
        <f aca="false">IF($C2048="","",N(①在庫CSV_発注日!$Z2044))</f>
        <v/>
      </c>
      <c r="I2048" s="37" t="str">
        <f aca="false">IF($C2048="","",SUMIFS(⑤減算マスタCSV!$L$2:$L$8001,⑤減算マスタCSV!$F$2:$F$8001,$C2048,⑤減算マスタCSV!$K$2:$K$8001,1))</f>
        <v/>
      </c>
      <c r="J2048" s="17" t="str">
        <f aca="false">IF($C2048="","",IFERROR(INDEX(⑤減算マスタCSV!$H$2:$H$8001,MATCH($C2048,⑤減算マスタCSV!$F$2:$F$8001,0)),1))</f>
        <v/>
      </c>
      <c r="K2048" s="17" t="str">
        <f aca="false">IF($C2048="","",MAX(1,IFERROR(INDEX(⑥商品照会CSV!$M$2:$M$3001,MATCH($C2048,⑥商品照会CSV!$A$2:$A$3001,0)),1)))</f>
        <v/>
      </c>
      <c r="L2048" s="40" t="str">
        <f aca="false">IF($C2048="","",IFERROR(INDEX(⑥商品照会CSV!$Q$2:$Q$3001,MATCH($C2048,⑥商品照会CSV!$A$2:$A$3001,0)),0))</f>
        <v/>
      </c>
      <c r="M2048" s="40" t="str">
        <f aca="false">IF($C2048="","",N($L2048)*N($K2048))</f>
        <v/>
      </c>
      <c r="N2048" s="17" t="str">
        <f aca="false">IF($C2048="","",MAX(1,IFERROR(INDEX(⑥商品照会CSV!$AK$2:$AK$3001,MATCH($C2048,⑥商品照会CSV!$A$2:$A$3001,0)),1)))</f>
        <v/>
      </c>
      <c r="O2048" s="12" t="str">
        <f aca="false">IF($C2048="","",IFERROR(IF(INDEX(⑥商品照会CSV!$AN$2:$AN$3001,MATCH($C2048,⑥商品照会CSV!$A$2:$A$3001,0))=1,"バラ",IF(INDEX(⑥商品照会CSV!$AM$2:$AM$3001,MATCH($C2048,⑥商品照会CSV!$A$2:$A$3001,0))=1,"中間包装","ケース")),"ケース"))</f>
        <v/>
      </c>
      <c r="P2048" s="18"/>
      <c r="Q2048" s="14"/>
      <c r="R2048" s="17" t="str">
        <f aca="false">IF($C2048="","",N($Q2048)*N($K2048))</f>
        <v/>
      </c>
    </row>
    <row r="2049" customFormat="false" ht="15" hidden="false" customHeight="false" outlineLevel="0" collapsed="false">
      <c r="B2049" s="12" t="n">
        <v>2044</v>
      </c>
      <c r="C2049" s="36" t="str">
        <f aca="false">IF(①在庫CSV_発注日!$M2045="","",①在庫CSV_発注日!$M2045&amp;"")</f>
        <v/>
      </c>
      <c r="D2049" s="12" t="str">
        <f aca="false">IF($C2049="","",①在庫CSV_発注日!$N2045)</f>
        <v/>
      </c>
      <c r="E2049" s="12" t="str">
        <f aca="false">IF($C2049="","",①在庫CSV_発注日!$H2045)</f>
        <v/>
      </c>
      <c r="F2049" s="12" t="str">
        <f aca="false">IF($C2049="","",①在庫CSV_発注日!$L2045)</f>
        <v/>
      </c>
      <c r="G2049" s="18"/>
      <c r="H2049" s="17" t="str">
        <f aca="false">IF($C2049="","",N(①在庫CSV_発注日!$Z2045))</f>
        <v/>
      </c>
      <c r="I2049" s="37" t="str">
        <f aca="false">IF($C2049="","",SUMIFS(⑤減算マスタCSV!$L$2:$L$8001,⑤減算マスタCSV!$F$2:$F$8001,$C2049,⑤減算マスタCSV!$K$2:$K$8001,1))</f>
        <v/>
      </c>
      <c r="J2049" s="17" t="str">
        <f aca="false">IF($C2049="","",IFERROR(INDEX(⑤減算マスタCSV!$H$2:$H$8001,MATCH($C2049,⑤減算マスタCSV!$F$2:$F$8001,0)),1))</f>
        <v/>
      </c>
      <c r="K2049" s="17" t="str">
        <f aca="false">IF($C2049="","",MAX(1,IFERROR(INDEX(⑥商品照会CSV!$M$2:$M$3001,MATCH($C2049,⑥商品照会CSV!$A$2:$A$3001,0)),1)))</f>
        <v/>
      </c>
      <c r="L2049" s="40" t="str">
        <f aca="false">IF($C2049="","",IFERROR(INDEX(⑥商品照会CSV!$Q$2:$Q$3001,MATCH($C2049,⑥商品照会CSV!$A$2:$A$3001,0)),0))</f>
        <v/>
      </c>
      <c r="M2049" s="40" t="str">
        <f aca="false">IF($C2049="","",N($L2049)*N($K2049))</f>
        <v/>
      </c>
      <c r="N2049" s="17" t="str">
        <f aca="false">IF($C2049="","",MAX(1,IFERROR(INDEX(⑥商品照会CSV!$AK$2:$AK$3001,MATCH($C2049,⑥商品照会CSV!$A$2:$A$3001,0)),1)))</f>
        <v/>
      </c>
      <c r="O2049" s="12" t="str">
        <f aca="false">IF($C2049="","",IFERROR(IF(INDEX(⑥商品照会CSV!$AN$2:$AN$3001,MATCH($C2049,⑥商品照会CSV!$A$2:$A$3001,0))=1,"バラ",IF(INDEX(⑥商品照会CSV!$AM$2:$AM$3001,MATCH($C2049,⑥商品照会CSV!$A$2:$A$3001,0))=1,"中間包装","ケース")),"ケース"))</f>
        <v/>
      </c>
      <c r="P2049" s="18"/>
      <c r="Q2049" s="14"/>
      <c r="R2049" s="17" t="str">
        <f aca="false">IF($C2049="","",N($Q2049)*N($K2049))</f>
        <v/>
      </c>
    </row>
    <row r="2050" customFormat="false" ht="15" hidden="false" customHeight="false" outlineLevel="0" collapsed="false">
      <c r="B2050" s="12" t="n">
        <v>2045</v>
      </c>
      <c r="C2050" s="36" t="str">
        <f aca="false">IF(①在庫CSV_発注日!$M2046="","",①在庫CSV_発注日!$M2046&amp;"")</f>
        <v/>
      </c>
      <c r="D2050" s="12" t="str">
        <f aca="false">IF($C2050="","",①在庫CSV_発注日!$N2046)</f>
        <v/>
      </c>
      <c r="E2050" s="12" t="str">
        <f aca="false">IF($C2050="","",①在庫CSV_発注日!$H2046)</f>
        <v/>
      </c>
      <c r="F2050" s="12" t="str">
        <f aca="false">IF($C2050="","",①在庫CSV_発注日!$L2046)</f>
        <v/>
      </c>
      <c r="G2050" s="18"/>
      <c r="H2050" s="17" t="str">
        <f aca="false">IF($C2050="","",N(①在庫CSV_発注日!$Z2046))</f>
        <v/>
      </c>
      <c r="I2050" s="37" t="str">
        <f aca="false">IF($C2050="","",SUMIFS(⑤減算マスタCSV!$L$2:$L$8001,⑤減算マスタCSV!$F$2:$F$8001,$C2050,⑤減算マスタCSV!$K$2:$K$8001,1))</f>
        <v/>
      </c>
      <c r="J2050" s="17" t="str">
        <f aca="false">IF($C2050="","",IFERROR(INDEX(⑤減算マスタCSV!$H$2:$H$8001,MATCH($C2050,⑤減算マスタCSV!$F$2:$F$8001,0)),1))</f>
        <v/>
      </c>
      <c r="K2050" s="17" t="str">
        <f aca="false">IF($C2050="","",MAX(1,IFERROR(INDEX(⑥商品照会CSV!$M$2:$M$3001,MATCH($C2050,⑥商品照会CSV!$A$2:$A$3001,0)),1)))</f>
        <v/>
      </c>
      <c r="L2050" s="40" t="str">
        <f aca="false">IF($C2050="","",IFERROR(INDEX(⑥商品照会CSV!$Q$2:$Q$3001,MATCH($C2050,⑥商品照会CSV!$A$2:$A$3001,0)),0))</f>
        <v/>
      </c>
      <c r="M2050" s="40" t="str">
        <f aca="false">IF($C2050="","",N($L2050)*N($K2050))</f>
        <v/>
      </c>
      <c r="N2050" s="17" t="str">
        <f aca="false">IF($C2050="","",MAX(1,IFERROR(INDEX(⑥商品照会CSV!$AK$2:$AK$3001,MATCH($C2050,⑥商品照会CSV!$A$2:$A$3001,0)),1)))</f>
        <v/>
      </c>
      <c r="O2050" s="12" t="str">
        <f aca="false">IF($C2050="","",IFERROR(IF(INDEX(⑥商品照会CSV!$AN$2:$AN$3001,MATCH($C2050,⑥商品照会CSV!$A$2:$A$3001,0))=1,"バラ",IF(INDEX(⑥商品照会CSV!$AM$2:$AM$3001,MATCH($C2050,⑥商品照会CSV!$A$2:$A$3001,0))=1,"中間包装","ケース")),"ケース"))</f>
        <v/>
      </c>
      <c r="P2050" s="18"/>
      <c r="Q2050" s="14"/>
      <c r="R2050" s="17" t="str">
        <f aca="false">IF($C2050="","",N($Q2050)*N($K2050))</f>
        <v/>
      </c>
    </row>
    <row r="2051" customFormat="false" ht="15" hidden="false" customHeight="false" outlineLevel="0" collapsed="false">
      <c r="B2051" s="12" t="n">
        <v>2046</v>
      </c>
      <c r="C2051" s="36" t="str">
        <f aca="false">IF(①在庫CSV_発注日!$M2047="","",①在庫CSV_発注日!$M2047&amp;"")</f>
        <v/>
      </c>
      <c r="D2051" s="12" t="str">
        <f aca="false">IF($C2051="","",①在庫CSV_発注日!$N2047)</f>
        <v/>
      </c>
      <c r="E2051" s="12" t="str">
        <f aca="false">IF($C2051="","",①在庫CSV_発注日!$H2047)</f>
        <v/>
      </c>
      <c r="F2051" s="12" t="str">
        <f aca="false">IF($C2051="","",①在庫CSV_発注日!$L2047)</f>
        <v/>
      </c>
      <c r="G2051" s="18"/>
      <c r="H2051" s="17" t="str">
        <f aca="false">IF($C2051="","",N(①在庫CSV_発注日!$Z2047))</f>
        <v/>
      </c>
      <c r="I2051" s="37" t="str">
        <f aca="false">IF($C2051="","",SUMIFS(⑤減算マスタCSV!$L$2:$L$8001,⑤減算マスタCSV!$F$2:$F$8001,$C2051,⑤減算マスタCSV!$K$2:$K$8001,1))</f>
        <v/>
      </c>
      <c r="J2051" s="17" t="str">
        <f aca="false">IF($C2051="","",IFERROR(INDEX(⑤減算マスタCSV!$H$2:$H$8001,MATCH($C2051,⑤減算マスタCSV!$F$2:$F$8001,0)),1))</f>
        <v/>
      </c>
      <c r="K2051" s="17" t="str">
        <f aca="false">IF($C2051="","",MAX(1,IFERROR(INDEX(⑥商品照会CSV!$M$2:$M$3001,MATCH($C2051,⑥商品照会CSV!$A$2:$A$3001,0)),1)))</f>
        <v/>
      </c>
      <c r="L2051" s="40" t="str">
        <f aca="false">IF($C2051="","",IFERROR(INDEX(⑥商品照会CSV!$Q$2:$Q$3001,MATCH($C2051,⑥商品照会CSV!$A$2:$A$3001,0)),0))</f>
        <v/>
      </c>
      <c r="M2051" s="40" t="str">
        <f aca="false">IF($C2051="","",N($L2051)*N($K2051))</f>
        <v/>
      </c>
      <c r="N2051" s="17" t="str">
        <f aca="false">IF($C2051="","",MAX(1,IFERROR(INDEX(⑥商品照会CSV!$AK$2:$AK$3001,MATCH($C2051,⑥商品照会CSV!$A$2:$A$3001,0)),1)))</f>
        <v/>
      </c>
      <c r="O2051" s="12" t="str">
        <f aca="false">IF($C2051="","",IFERROR(IF(INDEX(⑥商品照会CSV!$AN$2:$AN$3001,MATCH($C2051,⑥商品照会CSV!$A$2:$A$3001,0))=1,"バラ",IF(INDEX(⑥商品照会CSV!$AM$2:$AM$3001,MATCH($C2051,⑥商品照会CSV!$A$2:$A$3001,0))=1,"中間包装","ケース")),"ケース"))</f>
        <v/>
      </c>
      <c r="P2051" s="18"/>
      <c r="Q2051" s="14"/>
      <c r="R2051" s="17" t="str">
        <f aca="false">IF($C2051="","",N($Q2051)*N($K2051))</f>
        <v/>
      </c>
    </row>
    <row r="2052" customFormat="false" ht="15" hidden="false" customHeight="false" outlineLevel="0" collapsed="false">
      <c r="B2052" s="12" t="n">
        <v>2047</v>
      </c>
      <c r="C2052" s="36" t="str">
        <f aca="false">IF(①在庫CSV_発注日!$M2048="","",①在庫CSV_発注日!$M2048&amp;"")</f>
        <v/>
      </c>
      <c r="D2052" s="12" t="str">
        <f aca="false">IF($C2052="","",①在庫CSV_発注日!$N2048)</f>
        <v/>
      </c>
      <c r="E2052" s="12" t="str">
        <f aca="false">IF($C2052="","",①在庫CSV_発注日!$H2048)</f>
        <v/>
      </c>
      <c r="F2052" s="12" t="str">
        <f aca="false">IF($C2052="","",①在庫CSV_発注日!$L2048)</f>
        <v/>
      </c>
      <c r="G2052" s="18"/>
      <c r="H2052" s="17" t="str">
        <f aca="false">IF($C2052="","",N(①在庫CSV_発注日!$Z2048))</f>
        <v/>
      </c>
      <c r="I2052" s="37" t="str">
        <f aca="false">IF($C2052="","",SUMIFS(⑤減算マスタCSV!$L$2:$L$8001,⑤減算マスタCSV!$F$2:$F$8001,$C2052,⑤減算マスタCSV!$K$2:$K$8001,1))</f>
        <v/>
      </c>
      <c r="J2052" s="17" t="str">
        <f aca="false">IF($C2052="","",IFERROR(INDEX(⑤減算マスタCSV!$H$2:$H$8001,MATCH($C2052,⑤減算マスタCSV!$F$2:$F$8001,0)),1))</f>
        <v/>
      </c>
      <c r="K2052" s="17" t="str">
        <f aca="false">IF($C2052="","",MAX(1,IFERROR(INDEX(⑥商品照会CSV!$M$2:$M$3001,MATCH($C2052,⑥商品照会CSV!$A$2:$A$3001,0)),1)))</f>
        <v/>
      </c>
      <c r="L2052" s="40" t="str">
        <f aca="false">IF($C2052="","",IFERROR(INDEX(⑥商品照会CSV!$Q$2:$Q$3001,MATCH($C2052,⑥商品照会CSV!$A$2:$A$3001,0)),0))</f>
        <v/>
      </c>
      <c r="M2052" s="40" t="str">
        <f aca="false">IF($C2052="","",N($L2052)*N($K2052))</f>
        <v/>
      </c>
      <c r="N2052" s="17" t="str">
        <f aca="false">IF($C2052="","",MAX(1,IFERROR(INDEX(⑥商品照会CSV!$AK$2:$AK$3001,MATCH($C2052,⑥商品照会CSV!$A$2:$A$3001,0)),1)))</f>
        <v/>
      </c>
      <c r="O2052" s="12" t="str">
        <f aca="false">IF($C2052="","",IFERROR(IF(INDEX(⑥商品照会CSV!$AN$2:$AN$3001,MATCH($C2052,⑥商品照会CSV!$A$2:$A$3001,0))=1,"バラ",IF(INDEX(⑥商品照会CSV!$AM$2:$AM$3001,MATCH($C2052,⑥商品照会CSV!$A$2:$A$3001,0))=1,"中間包装","ケース")),"ケース"))</f>
        <v/>
      </c>
      <c r="P2052" s="18"/>
      <c r="Q2052" s="14"/>
      <c r="R2052" s="17" t="str">
        <f aca="false">IF($C2052="","",N($Q2052)*N($K2052))</f>
        <v/>
      </c>
    </row>
    <row r="2053" customFormat="false" ht="15" hidden="false" customHeight="false" outlineLevel="0" collapsed="false">
      <c r="B2053" s="12" t="n">
        <v>2048</v>
      </c>
      <c r="C2053" s="36" t="str">
        <f aca="false">IF(①在庫CSV_発注日!$M2049="","",①在庫CSV_発注日!$M2049&amp;"")</f>
        <v/>
      </c>
      <c r="D2053" s="12" t="str">
        <f aca="false">IF($C2053="","",①在庫CSV_発注日!$N2049)</f>
        <v/>
      </c>
      <c r="E2053" s="12" t="str">
        <f aca="false">IF($C2053="","",①在庫CSV_発注日!$H2049)</f>
        <v/>
      </c>
      <c r="F2053" s="12" t="str">
        <f aca="false">IF($C2053="","",①在庫CSV_発注日!$L2049)</f>
        <v/>
      </c>
      <c r="G2053" s="18"/>
      <c r="H2053" s="17" t="str">
        <f aca="false">IF($C2053="","",N(①在庫CSV_発注日!$Z2049))</f>
        <v/>
      </c>
      <c r="I2053" s="37" t="str">
        <f aca="false">IF($C2053="","",SUMIFS(⑤減算マスタCSV!$L$2:$L$8001,⑤減算マスタCSV!$F$2:$F$8001,$C2053,⑤減算マスタCSV!$K$2:$K$8001,1))</f>
        <v/>
      </c>
      <c r="J2053" s="17" t="str">
        <f aca="false">IF($C2053="","",IFERROR(INDEX(⑤減算マスタCSV!$H$2:$H$8001,MATCH($C2053,⑤減算マスタCSV!$F$2:$F$8001,0)),1))</f>
        <v/>
      </c>
      <c r="K2053" s="17" t="str">
        <f aca="false">IF($C2053="","",MAX(1,IFERROR(INDEX(⑥商品照会CSV!$M$2:$M$3001,MATCH($C2053,⑥商品照会CSV!$A$2:$A$3001,0)),1)))</f>
        <v/>
      </c>
      <c r="L2053" s="40" t="str">
        <f aca="false">IF($C2053="","",IFERROR(INDEX(⑥商品照会CSV!$Q$2:$Q$3001,MATCH($C2053,⑥商品照会CSV!$A$2:$A$3001,0)),0))</f>
        <v/>
      </c>
      <c r="M2053" s="40" t="str">
        <f aca="false">IF($C2053="","",N($L2053)*N($K2053))</f>
        <v/>
      </c>
      <c r="N2053" s="17" t="str">
        <f aca="false">IF($C2053="","",MAX(1,IFERROR(INDEX(⑥商品照会CSV!$AK$2:$AK$3001,MATCH($C2053,⑥商品照会CSV!$A$2:$A$3001,0)),1)))</f>
        <v/>
      </c>
      <c r="O2053" s="12" t="str">
        <f aca="false">IF($C2053="","",IFERROR(IF(INDEX(⑥商品照会CSV!$AN$2:$AN$3001,MATCH($C2053,⑥商品照会CSV!$A$2:$A$3001,0))=1,"バラ",IF(INDEX(⑥商品照会CSV!$AM$2:$AM$3001,MATCH($C2053,⑥商品照会CSV!$A$2:$A$3001,0))=1,"中間包装","ケース")),"ケース"))</f>
        <v/>
      </c>
      <c r="P2053" s="18"/>
      <c r="Q2053" s="14"/>
      <c r="R2053" s="17" t="str">
        <f aca="false">IF($C2053="","",N($Q2053)*N($K2053))</f>
        <v/>
      </c>
    </row>
    <row r="2054" customFormat="false" ht="15" hidden="false" customHeight="false" outlineLevel="0" collapsed="false">
      <c r="B2054" s="12" t="n">
        <v>2049</v>
      </c>
      <c r="C2054" s="36" t="str">
        <f aca="false">IF(①在庫CSV_発注日!$M2050="","",①在庫CSV_発注日!$M2050&amp;"")</f>
        <v/>
      </c>
      <c r="D2054" s="12" t="str">
        <f aca="false">IF($C2054="","",①在庫CSV_発注日!$N2050)</f>
        <v/>
      </c>
      <c r="E2054" s="12" t="str">
        <f aca="false">IF($C2054="","",①在庫CSV_発注日!$H2050)</f>
        <v/>
      </c>
      <c r="F2054" s="12" t="str">
        <f aca="false">IF($C2054="","",①在庫CSV_発注日!$L2050)</f>
        <v/>
      </c>
      <c r="G2054" s="18"/>
      <c r="H2054" s="17" t="str">
        <f aca="false">IF($C2054="","",N(①在庫CSV_発注日!$Z2050))</f>
        <v/>
      </c>
      <c r="I2054" s="37" t="str">
        <f aca="false">IF($C2054="","",SUMIFS(⑤減算マスタCSV!$L$2:$L$8001,⑤減算マスタCSV!$F$2:$F$8001,$C2054,⑤減算マスタCSV!$K$2:$K$8001,1))</f>
        <v/>
      </c>
      <c r="J2054" s="17" t="str">
        <f aca="false">IF($C2054="","",IFERROR(INDEX(⑤減算マスタCSV!$H$2:$H$8001,MATCH($C2054,⑤減算マスタCSV!$F$2:$F$8001,0)),1))</f>
        <v/>
      </c>
      <c r="K2054" s="17" t="str">
        <f aca="false">IF($C2054="","",MAX(1,IFERROR(INDEX(⑥商品照会CSV!$M$2:$M$3001,MATCH($C2054,⑥商品照会CSV!$A$2:$A$3001,0)),1)))</f>
        <v/>
      </c>
      <c r="L2054" s="40" t="str">
        <f aca="false">IF($C2054="","",IFERROR(INDEX(⑥商品照会CSV!$Q$2:$Q$3001,MATCH($C2054,⑥商品照会CSV!$A$2:$A$3001,0)),0))</f>
        <v/>
      </c>
      <c r="M2054" s="40" t="str">
        <f aca="false">IF($C2054="","",N($L2054)*N($K2054))</f>
        <v/>
      </c>
      <c r="N2054" s="17" t="str">
        <f aca="false">IF($C2054="","",MAX(1,IFERROR(INDEX(⑥商品照会CSV!$AK$2:$AK$3001,MATCH($C2054,⑥商品照会CSV!$A$2:$A$3001,0)),1)))</f>
        <v/>
      </c>
      <c r="O2054" s="12" t="str">
        <f aca="false">IF($C2054="","",IFERROR(IF(INDEX(⑥商品照会CSV!$AN$2:$AN$3001,MATCH($C2054,⑥商品照会CSV!$A$2:$A$3001,0))=1,"バラ",IF(INDEX(⑥商品照会CSV!$AM$2:$AM$3001,MATCH($C2054,⑥商品照会CSV!$A$2:$A$3001,0))=1,"中間包装","ケース")),"ケース"))</f>
        <v/>
      </c>
      <c r="P2054" s="18"/>
      <c r="Q2054" s="14"/>
      <c r="R2054" s="17" t="str">
        <f aca="false">IF($C2054="","",N($Q2054)*N($K2054))</f>
        <v/>
      </c>
    </row>
    <row r="2055" customFormat="false" ht="15" hidden="false" customHeight="false" outlineLevel="0" collapsed="false">
      <c r="B2055" s="12" t="n">
        <v>2050</v>
      </c>
      <c r="C2055" s="36" t="str">
        <f aca="false">IF(①在庫CSV_発注日!$M2051="","",①在庫CSV_発注日!$M2051&amp;"")</f>
        <v/>
      </c>
      <c r="D2055" s="12" t="str">
        <f aca="false">IF($C2055="","",①在庫CSV_発注日!$N2051)</f>
        <v/>
      </c>
      <c r="E2055" s="12" t="str">
        <f aca="false">IF($C2055="","",①在庫CSV_発注日!$H2051)</f>
        <v/>
      </c>
      <c r="F2055" s="12" t="str">
        <f aca="false">IF($C2055="","",①在庫CSV_発注日!$L2051)</f>
        <v/>
      </c>
      <c r="G2055" s="18"/>
      <c r="H2055" s="17" t="str">
        <f aca="false">IF($C2055="","",N(①在庫CSV_発注日!$Z2051))</f>
        <v/>
      </c>
      <c r="I2055" s="37" t="str">
        <f aca="false">IF($C2055="","",SUMIFS(⑤減算マスタCSV!$L$2:$L$8001,⑤減算マスタCSV!$F$2:$F$8001,$C2055,⑤減算マスタCSV!$K$2:$K$8001,1))</f>
        <v/>
      </c>
      <c r="J2055" s="17" t="str">
        <f aca="false">IF($C2055="","",IFERROR(INDEX(⑤減算マスタCSV!$H$2:$H$8001,MATCH($C2055,⑤減算マスタCSV!$F$2:$F$8001,0)),1))</f>
        <v/>
      </c>
      <c r="K2055" s="17" t="str">
        <f aca="false">IF($C2055="","",MAX(1,IFERROR(INDEX(⑥商品照会CSV!$M$2:$M$3001,MATCH($C2055,⑥商品照会CSV!$A$2:$A$3001,0)),1)))</f>
        <v/>
      </c>
      <c r="L2055" s="40" t="str">
        <f aca="false">IF($C2055="","",IFERROR(INDEX(⑥商品照会CSV!$Q$2:$Q$3001,MATCH($C2055,⑥商品照会CSV!$A$2:$A$3001,0)),0))</f>
        <v/>
      </c>
      <c r="M2055" s="40" t="str">
        <f aca="false">IF($C2055="","",N($L2055)*N($K2055))</f>
        <v/>
      </c>
      <c r="N2055" s="17" t="str">
        <f aca="false">IF($C2055="","",MAX(1,IFERROR(INDEX(⑥商品照会CSV!$AK$2:$AK$3001,MATCH($C2055,⑥商品照会CSV!$A$2:$A$3001,0)),1)))</f>
        <v/>
      </c>
      <c r="O2055" s="12" t="str">
        <f aca="false">IF($C2055="","",IFERROR(IF(INDEX(⑥商品照会CSV!$AN$2:$AN$3001,MATCH($C2055,⑥商品照会CSV!$A$2:$A$3001,0))=1,"バラ",IF(INDEX(⑥商品照会CSV!$AM$2:$AM$3001,MATCH($C2055,⑥商品照会CSV!$A$2:$A$3001,0))=1,"中間包装","ケース")),"ケース"))</f>
        <v/>
      </c>
      <c r="P2055" s="18"/>
      <c r="Q2055" s="14"/>
      <c r="R2055" s="17" t="str">
        <f aca="false">IF($C2055="","",N($Q2055)*N($K2055))</f>
        <v/>
      </c>
    </row>
    <row r="2056" customFormat="false" ht="15" hidden="false" customHeight="false" outlineLevel="0" collapsed="false">
      <c r="B2056" s="12" t="n">
        <v>2051</v>
      </c>
      <c r="C2056" s="36" t="str">
        <f aca="false">IF(①在庫CSV_発注日!$M2052="","",①在庫CSV_発注日!$M2052&amp;"")</f>
        <v/>
      </c>
      <c r="D2056" s="12" t="str">
        <f aca="false">IF($C2056="","",①在庫CSV_発注日!$N2052)</f>
        <v/>
      </c>
      <c r="E2056" s="12" t="str">
        <f aca="false">IF($C2056="","",①在庫CSV_発注日!$H2052)</f>
        <v/>
      </c>
      <c r="F2056" s="12" t="str">
        <f aca="false">IF($C2056="","",①在庫CSV_発注日!$L2052)</f>
        <v/>
      </c>
      <c r="G2056" s="18"/>
      <c r="H2056" s="17" t="str">
        <f aca="false">IF($C2056="","",N(①在庫CSV_発注日!$Z2052))</f>
        <v/>
      </c>
      <c r="I2056" s="37" t="str">
        <f aca="false">IF($C2056="","",SUMIFS(⑤減算マスタCSV!$L$2:$L$8001,⑤減算マスタCSV!$F$2:$F$8001,$C2056,⑤減算マスタCSV!$K$2:$K$8001,1))</f>
        <v/>
      </c>
      <c r="J2056" s="17" t="str">
        <f aca="false">IF($C2056="","",IFERROR(INDEX(⑤減算マスタCSV!$H$2:$H$8001,MATCH($C2056,⑤減算マスタCSV!$F$2:$F$8001,0)),1))</f>
        <v/>
      </c>
      <c r="K2056" s="17" t="str">
        <f aca="false">IF($C2056="","",MAX(1,IFERROR(INDEX(⑥商品照会CSV!$M$2:$M$3001,MATCH($C2056,⑥商品照会CSV!$A$2:$A$3001,0)),1)))</f>
        <v/>
      </c>
      <c r="L2056" s="40" t="str">
        <f aca="false">IF($C2056="","",IFERROR(INDEX(⑥商品照会CSV!$Q$2:$Q$3001,MATCH($C2056,⑥商品照会CSV!$A$2:$A$3001,0)),0))</f>
        <v/>
      </c>
      <c r="M2056" s="40" t="str">
        <f aca="false">IF($C2056="","",N($L2056)*N($K2056))</f>
        <v/>
      </c>
      <c r="N2056" s="17" t="str">
        <f aca="false">IF($C2056="","",MAX(1,IFERROR(INDEX(⑥商品照会CSV!$AK$2:$AK$3001,MATCH($C2056,⑥商品照会CSV!$A$2:$A$3001,0)),1)))</f>
        <v/>
      </c>
      <c r="O2056" s="12" t="str">
        <f aca="false">IF($C2056="","",IFERROR(IF(INDEX(⑥商品照会CSV!$AN$2:$AN$3001,MATCH($C2056,⑥商品照会CSV!$A$2:$A$3001,0))=1,"バラ",IF(INDEX(⑥商品照会CSV!$AM$2:$AM$3001,MATCH($C2056,⑥商品照会CSV!$A$2:$A$3001,0))=1,"中間包装","ケース")),"ケース"))</f>
        <v/>
      </c>
      <c r="P2056" s="18"/>
      <c r="Q2056" s="14"/>
      <c r="R2056" s="17" t="str">
        <f aca="false">IF($C2056="","",N($Q2056)*N($K2056))</f>
        <v/>
      </c>
    </row>
    <row r="2057" customFormat="false" ht="15" hidden="false" customHeight="false" outlineLevel="0" collapsed="false">
      <c r="B2057" s="12" t="n">
        <v>2052</v>
      </c>
      <c r="C2057" s="36" t="str">
        <f aca="false">IF(①在庫CSV_発注日!$M2053="","",①在庫CSV_発注日!$M2053&amp;"")</f>
        <v/>
      </c>
      <c r="D2057" s="12" t="str">
        <f aca="false">IF($C2057="","",①在庫CSV_発注日!$N2053)</f>
        <v/>
      </c>
      <c r="E2057" s="12" t="str">
        <f aca="false">IF($C2057="","",①在庫CSV_発注日!$H2053)</f>
        <v/>
      </c>
      <c r="F2057" s="12" t="str">
        <f aca="false">IF($C2057="","",①在庫CSV_発注日!$L2053)</f>
        <v/>
      </c>
      <c r="G2057" s="18"/>
      <c r="H2057" s="17" t="str">
        <f aca="false">IF($C2057="","",N(①在庫CSV_発注日!$Z2053))</f>
        <v/>
      </c>
      <c r="I2057" s="37" t="str">
        <f aca="false">IF($C2057="","",SUMIFS(⑤減算マスタCSV!$L$2:$L$8001,⑤減算マスタCSV!$F$2:$F$8001,$C2057,⑤減算マスタCSV!$K$2:$K$8001,1))</f>
        <v/>
      </c>
      <c r="J2057" s="17" t="str">
        <f aca="false">IF($C2057="","",IFERROR(INDEX(⑤減算マスタCSV!$H$2:$H$8001,MATCH($C2057,⑤減算マスタCSV!$F$2:$F$8001,0)),1))</f>
        <v/>
      </c>
      <c r="K2057" s="17" t="str">
        <f aca="false">IF($C2057="","",MAX(1,IFERROR(INDEX(⑥商品照会CSV!$M$2:$M$3001,MATCH($C2057,⑥商品照会CSV!$A$2:$A$3001,0)),1)))</f>
        <v/>
      </c>
      <c r="L2057" s="40" t="str">
        <f aca="false">IF($C2057="","",IFERROR(INDEX(⑥商品照会CSV!$Q$2:$Q$3001,MATCH($C2057,⑥商品照会CSV!$A$2:$A$3001,0)),0))</f>
        <v/>
      </c>
      <c r="M2057" s="40" t="str">
        <f aca="false">IF($C2057="","",N($L2057)*N($K2057))</f>
        <v/>
      </c>
      <c r="N2057" s="17" t="str">
        <f aca="false">IF($C2057="","",MAX(1,IFERROR(INDEX(⑥商品照会CSV!$AK$2:$AK$3001,MATCH($C2057,⑥商品照会CSV!$A$2:$A$3001,0)),1)))</f>
        <v/>
      </c>
      <c r="O2057" s="12" t="str">
        <f aca="false">IF($C2057="","",IFERROR(IF(INDEX(⑥商品照会CSV!$AN$2:$AN$3001,MATCH($C2057,⑥商品照会CSV!$A$2:$A$3001,0))=1,"バラ",IF(INDEX(⑥商品照会CSV!$AM$2:$AM$3001,MATCH($C2057,⑥商品照会CSV!$A$2:$A$3001,0))=1,"中間包装","ケース")),"ケース"))</f>
        <v/>
      </c>
      <c r="P2057" s="18"/>
      <c r="Q2057" s="14"/>
      <c r="R2057" s="17" t="str">
        <f aca="false">IF($C2057="","",N($Q2057)*N($K2057))</f>
        <v/>
      </c>
    </row>
    <row r="2058" customFormat="false" ht="15" hidden="false" customHeight="false" outlineLevel="0" collapsed="false">
      <c r="B2058" s="12" t="n">
        <v>2053</v>
      </c>
      <c r="C2058" s="36" t="str">
        <f aca="false">IF(①在庫CSV_発注日!$M2054="","",①在庫CSV_発注日!$M2054&amp;"")</f>
        <v/>
      </c>
      <c r="D2058" s="12" t="str">
        <f aca="false">IF($C2058="","",①在庫CSV_発注日!$N2054)</f>
        <v/>
      </c>
      <c r="E2058" s="12" t="str">
        <f aca="false">IF($C2058="","",①在庫CSV_発注日!$H2054)</f>
        <v/>
      </c>
      <c r="F2058" s="12" t="str">
        <f aca="false">IF($C2058="","",①在庫CSV_発注日!$L2054)</f>
        <v/>
      </c>
      <c r="G2058" s="18"/>
      <c r="H2058" s="17" t="str">
        <f aca="false">IF($C2058="","",N(①在庫CSV_発注日!$Z2054))</f>
        <v/>
      </c>
      <c r="I2058" s="37" t="str">
        <f aca="false">IF($C2058="","",SUMIFS(⑤減算マスタCSV!$L$2:$L$8001,⑤減算マスタCSV!$F$2:$F$8001,$C2058,⑤減算マスタCSV!$K$2:$K$8001,1))</f>
        <v/>
      </c>
      <c r="J2058" s="17" t="str">
        <f aca="false">IF($C2058="","",IFERROR(INDEX(⑤減算マスタCSV!$H$2:$H$8001,MATCH($C2058,⑤減算マスタCSV!$F$2:$F$8001,0)),1))</f>
        <v/>
      </c>
      <c r="K2058" s="17" t="str">
        <f aca="false">IF($C2058="","",MAX(1,IFERROR(INDEX(⑥商品照会CSV!$M$2:$M$3001,MATCH($C2058,⑥商品照会CSV!$A$2:$A$3001,0)),1)))</f>
        <v/>
      </c>
      <c r="L2058" s="40" t="str">
        <f aca="false">IF($C2058="","",IFERROR(INDEX(⑥商品照会CSV!$Q$2:$Q$3001,MATCH($C2058,⑥商品照会CSV!$A$2:$A$3001,0)),0))</f>
        <v/>
      </c>
      <c r="M2058" s="40" t="str">
        <f aca="false">IF($C2058="","",N($L2058)*N($K2058))</f>
        <v/>
      </c>
      <c r="N2058" s="17" t="str">
        <f aca="false">IF($C2058="","",MAX(1,IFERROR(INDEX(⑥商品照会CSV!$AK$2:$AK$3001,MATCH($C2058,⑥商品照会CSV!$A$2:$A$3001,0)),1)))</f>
        <v/>
      </c>
      <c r="O2058" s="12" t="str">
        <f aca="false">IF($C2058="","",IFERROR(IF(INDEX(⑥商品照会CSV!$AN$2:$AN$3001,MATCH($C2058,⑥商品照会CSV!$A$2:$A$3001,0))=1,"バラ",IF(INDEX(⑥商品照会CSV!$AM$2:$AM$3001,MATCH($C2058,⑥商品照会CSV!$A$2:$A$3001,0))=1,"中間包装","ケース")),"ケース"))</f>
        <v/>
      </c>
      <c r="P2058" s="18"/>
      <c r="Q2058" s="14"/>
      <c r="R2058" s="17" t="str">
        <f aca="false">IF($C2058="","",N($Q2058)*N($K2058))</f>
        <v/>
      </c>
    </row>
    <row r="2059" customFormat="false" ht="15" hidden="false" customHeight="false" outlineLevel="0" collapsed="false">
      <c r="B2059" s="12" t="n">
        <v>2054</v>
      </c>
      <c r="C2059" s="36" t="str">
        <f aca="false">IF(①在庫CSV_発注日!$M2055="","",①在庫CSV_発注日!$M2055&amp;"")</f>
        <v/>
      </c>
      <c r="D2059" s="12" t="str">
        <f aca="false">IF($C2059="","",①在庫CSV_発注日!$N2055)</f>
        <v/>
      </c>
      <c r="E2059" s="12" t="str">
        <f aca="false">IF($C2059="","",①在庫CSV_発注日!$H2055)</f>
        <v/>
      </c>
      <c r="F2059" s="12" t="str">
        <f aca="false">IF($C2059="","",①在庫CSV_発注日!$L2055)</f>
        <v/>
      </c>
      <c r="G2059" s="18"/>
      <c r="H2059" s="17" t="str">
        <f aca="false">IF($C2059="","",N(①在庫CSV_発注日!$Z2055))</f>
        <v/>
      </c>
      <c r="I2059" s="37" t="str">
        <f aca="false">IF($C2059="","",SUMIFS(⑤減算マスタCSV!$L$2:$L$8001,⑤減算マスタCSV!$F$2:$F$8001,$C2059,⑤減算マスタCSV!$K$2:$K$8001,1))</f>
        <v/>
      </c>
      <c r="J2059" s="17" t="str">
        <f aca="false">IF($C2059="","",IFERROR(INDEX(⑤減算マスタCSV!$H$2:$H$8001,MATCH($C2059,⑤減算マスタCSV!$F$2:$F$8001,0)),1))</f>
        <v/>
      </c>
      <c r="K2059" s="17" t="str">
        <f aca="false">IF($C2059="","",MAX(1,IFERROR(INDEX(⑥商品照会CSV!$M$2:$M$3001,MATCH($C2059,⑥商品照会CSV!$A$2:$A$3001,0)),1)))</f>
        <v/>
      </c>
      <c r="L2059" s="40" t="str">
        <f aca="false">IF($C2059="","",IFERROR(INDEX(⑥商品照会CSV!$Q$2:$Q$3001,MATCH($C2059,⑥商品照会CSV!$A$2:$A$3001,0)),0))</f>
        <v/>
      </c>
      <c r="M2059" s="40" t="str">
        <f aca="false">IF($C2059="","",N($L2059)*N($K2059))</f>
        <v/>
      </c>
      <c r="N2059" s="17" t="str">
        <f aca="false">IF($C2059="","",MAX(1,IFERROR(INDEX(⑥商品照会CSV!$AK$2:$AK$3001,MATCH($C2059,⑥商品照会CSV!$A$2:$A$3001,0)),1)))</f>
        <v/>
      </c>
      <c r="O2059" s="12" t="str">
        <f aca="false">IF($C2059="","",IFERROR(IF(INDEX(⑥商品照会CSV!$AN$2:$AN$3001,MATCH($C2059,⑥商品照会CSV!$A$2:$A$3001,0))=1,"バラ",IF(INDEX(⑥商品照会CSV!$AM$2:$AM$3001,MATCH($C2059,⑥商品照会CSV!$A$2:$A$3001,0))=1,"中間包装","ケース")),"ケース"))</f>
        <v/>
      </c>
      <c r="P2059" s="18"/>
      <c r="Q2059" s="14"/>
      <c r="R2059" s="17" t="str">
        <f aca="false">IF($C2059="","",N($Q2059)*N($K2059))</f>
        <v/>
      </c>
    </row>
    <row r="2060" customFormat="false" ht="15" hidden="false" customHeight="false" outlineLevel="0" collapsed="false">
      <c r="B2060" s="12" t="n">
        <v>2055</v>
      </c>
      <c r="C2060" s="36" t="str">
        <f aca="false">IF(①在庫CSV_発注日!$M2056="","",①在庫CSV_発注日!$M2056&amp;"")</f>
        <v/>
      </c>
      <c r="D2060" s="12" t="str">
        <f aca="false">IF($C2060="","",①在庫CSV_発注日!$N2056)</f>
        <v/>
      </c>
      <c r="E2060" s="12" t="str">
        <f aca="false">IF($C2060="","",①在庫CSV_発注日!$H2056)</f>
        <v/>
      </c>
      <c r="F2060" s="12" t="str">
        <f aca="false">IF($C2060="","",①在庫CSV_発注日!$L2056)</f>
        <v/>
      </c>
      <c r="G2060" s="18"/>
      <c r="H2060" s="17" t="str">
        <f aca="false">IF($C2060="","",N(①在庫CSV_発注日!$Z2056))</f>
        <v/>
      </c>
      <c r="I2060" s="37" t="str">
        <f aca="false">IF($C2060="","",SUMIFS(⑤減算マスタCSV!$L$2:$L$8001,⑤減算マスタCSV!$F$2:$F$8001,$C2060,⑤減算マスタCSV!$K$2:$K$8001,1))</f>
        <v/>
      </c>
      <c r="J2060" s="17" t="str">
        <f aca="false">IF($C2060="","",IFERROR(INDEX(⑤減算マスタCSV!$H$2:$H$8001,MATCH($C2060,⑤減算マスタCSV!$F$2:$F$8001,0)),1))</f>
        <v/>
      </c>
      <c r="K2060" s="17" t="str">
        <f aca="false">IF($C2060="","",MAX(1,IFERROR(INDEX(⑥商品照会CSV!$M$2:$M$3001,MATCH($C2060,⑥商品照会CSV!$A$2:$A$3001,0)),1)))</f>
        <v/>
      </c>
      <c r="L2060" s="40" t="str">
        <f aca="false">IF($C2060="","",IFERROR(INDEX(⑥商品照会CSV!$Q$2:$Q$3001,MATCH($C2060,⑥商品照会CSV!$A$2:$A$3001,0)),0))</f>
        <v/>
      </c>
      <c r="M2060" s="40" t="str">
        <f aca="false">IF($C2060="","",N($L2060)*N($K2060))</f>
        <v/>
      </c>
      <c r="N2060" s="17" t="str">
        <f aca="false">IF($C2060="","",MAX(1,IFERROR(INDEX(⑥商品照会CSV!$AK$2:$AK$3001,MATCH($C2060,⑥商品照会CSV!$A$2:$A$3001,0)),1)))</f>
        <v/>
      </c>
      <c r="O2060" s="12" t="str">
        <f aca="false">IF($C2060="","",IFERROR(IF(INDEX(⑥商品照会CSV!$AN$2:$AN$3001,MATCH($C2060,⑥商品照会CSV!$A$2:$A$3001,0))=1,"バラ",IF(INDEX(⑥商品照会CSV!$AM$2:$AM$3001,MATCH($C2060,⑥商品照会CSV!$A$2:$A$3001,0))=1,"中間包装","ケース")),"ケース"))</f>
        <v/>
      </c>
      <c r="P2060" s="18"/>
      <c r="Q2060" s="14"/>
      <c r="R2060" s="17" t="str">
        <f aca="false">IF($C2060="","",N($Q2060)*N($K2060))</f>
        <v/>
      </c>
    </row>
    <row r="2061" customFormat="false" ht="15" hidden="false" customHeight="false" outlineLevel="0" collapsed="false">
      <c r="B2061" s="12" t="n">
        <v>2056</v>
      </c>
      <c r="C2061" s="36" t="str">
        <f aca="false">IF(①在庫CSV_発注日!$M2057="","",①在庫CSV_発注日!$M2057&amp;"")</f>
        <v/>
      </c>
      <c r="D2061" s="12" t="str">
        <f aca="false">IF($C2061="","",①在庫CSV_発注日!$N2057)</f>
        <v/>
      </c>
      <c r="E2061" s="12" t="str">
        <f aca="false">IF($C2061="","",①在庫CSV_発注日!$H2057)</f>
        <v/>
      </c>
      <c r="F2061" s="12" t="str">
        <f aca="false">IF($C2061="","",①在庫CSV_発注日!$L2057)</f>
        <v/>
      </c>
      <c r="G2061" s="18"/>
      <c r="H2061" s="17" t="str">
        <f aca="false">IF($C2061="","",N(①在庫CSV_発注日!$Z2057))</f>
        <v/>
      </c>
      <c r="I2061" s="37" t="str">
        <f aca="false">IF($C2061="","",SUMIFS(⑤減算マスタCSV!$L$2:$L$8001,⑤減算マスタCSV!$F$2:$F$8001,$C2061,⑤減算マスタCSV!$K$2:$K$8001,1))</f>
        <v/>
      </c>
      <c r="J2061" s="17" t="str">
        <f aca="false">IF($C2061="","",IFERROR(INDEX(⑤減算マスタCSV!$H$2:$H$8001,MATCH($C2061,⑤減算マスタCSV!$F$2:$F$8001,0)),1))</f>
        <v/>
      </c>
      <c r="K2061" s="17" t="str">
        <f aca="false">IF($C2061="","",MAX(1,IFERROR(INDEX(⑥商品照会CSV!$M$2:$M$3001,MATCH($C2061,⑥商品照会CSV!$A$2:$A$3001,0)),1)))</f>
        <v/>
      </c>
      <c r="L2061" s="40" t="str">
        <f aca="false">IF($C2061="","",IFERROR(INDEX(⑥商品照会CSV!$Q$2:$Q$3001,MATCH($C2061,⑥商品照会CSV!$A$2:$A$3001,0)),0))</f>
        <v/>
      </c>
      <c r="M2061" s="40" t="str">
        <f aca="false">IF($C2061="","",N($L2061)*N($K2061))</f>
        <v/>
      </c>
      <c r="N2061" s="17" t="str">
        <f aca="false">IF($C2061="","",MAX(1,IFERROR(INDEX(⑥商品照会CSV!$AK$2:$AK$3001,MATCH($C2061,⑥商品照会CSV!$A$2:$A$3001,0)),1)))</f>
        <v/>
      </c>
      <c r="O2061" s="12" t="str">
        <f aca="false">IF($C2061="","",IFERROR(IF(INDEX(⑥商品照会CSV!$AN$2:$AN$3001,MATCH($C2061,⑥商品照会CSV!$A$2:$A$3001,0))=1,"バラ",IF(INDEX(⑥商品照会CSV!$AM$2:$AM$3001,MATCH($C2061,⑥商品照会CSV!$A$2:$A$3001,0))=1,"中間包装","ケース")),"ケース"))</f>
        <v/>
      </c>
      <c r="P2061" s="18"/>
      <c r="Q2061" s="14"/>
      <c r="R2061" s="17" t="str">
        <f aca="false">IF($C2061="","",N($Q2061)*N($K2061))</f>
        <v/>
      </c>
    </row>
    <row r="2062" customFormat="false" ht="15" hidden="false" customHeight="false" outlineLevel="0" collapsed="false">
      <c r="B2062" s="12" t="n">
        <v>2057</v>
      </c>
      <c r="C2062" s="36" t="str">
        <f aca="false">IF(①在庫CSV_発注日!$M2058="","",①在庫CSV_発注日!$M2058&amp;"")</f>
        <v/>
      </c>
      <c r="D2062" s="12" t="str">
        <f aca="false">IF($C2062="","",①在庫CSV_発注日!$N2058)</f>
        <v/>
      </c>
      <c r="E2062" s="12" t="str">
        <f aca="false">IF($C2062="","",①在庫CSV_発注日!$H2058)</f>
        <v/>
      </c>
      <c r="F2062" s="12" t="str">
        <f aca="false">IF($C2062="","",①在庫CSV_発注日!$L2058)</f>
        <v/>
      </c>
      <c r="G2062" s="18"/>
      <c r="H2062" s="17" t="str">
        <f aca="false">IF($C2062="","",N(①在庫CSV_発注日!$Z2058))</f>
        <v/>
      </c>
      <c r="I2062" s="37" t="str">
        <f aca="false">IF($C2062="","",SUMIFS(⑤減算マスタCSV!$L$2:$L$8001,⑤減算マスタCSV!$F$2:$F$8001,$C2062,⑤減算マスタCSV!$K$2:$K$8001,1))</f>
        <v/>
      </c>
      <c r="J2062" s="17" t="str">
        <f aca="false">IF($C2062="","",IFERROR(INDEX(⑤減算マスタCSV!$H$2:$H$8001,MATCH($C2062,⑤減算マスタCSV!$F$2:$F$8001,0)),1))</f>
        <v/>
      </c>
      <c r="K2062" s="17" t="str">
        <f aca="false">IF($C2062="","",MAX(1,IFERROR(INDEX(⑥商品照会CSV!$M$2:$M$3001,MATCH($C2062,⑥商品照会CSV!$A$2:$A$3001,0)),1)))</f>
        <v/>
      </c>
      <c r="L2062" s="40" t="str">
        <f aca="false">IF($C2062="","",IFERROR(INDEX(⑥商品照会CSV!$Q$2:$Q$3001,MATCH($C2062,⑥商品照会CSV!$A$2:$A$3001,0)),0))</f>
        <v/>
      </c>
      <c r="M2062" s="40" t="str">
        <f aca="false">IF($C2062="","",N($L2062)*N($K2062))</f>
        <v/>
      </c>
      <c r="N2062" s="17" t="str">
        <f aca="false">IF($C2062="","",MAX(1,IFERROR(INDEX(⑥商品照会CSV!$AK$2:$AK$3001,MATCH($C2062,⑥商品照会CSV!$A$2:$A$3001,0)),1)))</f>
        <v/>
      </c>
      <c r="O2062" s="12" t="str">
        <f aca="false">IF($C2062="","",IFERROR(IF(INDEX(⑥商品照会CSV!$AN$2:$AN$3001,MATCH($C2062,⑥商品照会CSV!$A$2:$A$3001,0))=1,"バラ",IF(INDEX(⑥商品照会CSV!$AM$2:$AM$3001,MATCH($C2062,⑥商品照会CSV!$A$2:$A$3001,0))=1,"中間包装","ケース")),"ケース"))</f>
        <v/>
      </c>
      <c r="P2062" s="18"/>
      <c r="Q2062" s="14"/>
      <c r="R2062" s="17" t="str">
        <f aca="false">IF($C2062="","",N($Q2062)*N($K2062))</f>
        <v/>
      </c>
    </row>
    <row r="2063" customFormat="false" ht="15" hidden="false" customHeight="false" outlineLevel="0" collapsed="false">
      <c r="B2063" s="12" t="n">
        <v>2058</v>
      </c>
      <c r="C2063" s="36" t="str">
        <f aca="false">IF(①在庫CSV_発注日!$M2059="","",①在庫CSV_発注日!$M2059&amp;"")</f>
        <v/>
      </c>
      <c r="D2063" s="12" t="str">
        <f aca="false">IF($C2063="","",①在庫CSV_発注日!$N2059)</f>
        <v/>
      </c>
      <c r="E2063" s="12" t="str">
        <f aca="false">IF($C2063="","",①在庫CSV_発注日!$H2059)</f>
        <v/>
      </c>
      <c r="F2063" s="12" t="str">
        <f aca="false">IF($C2063="","",①在庫CSV_発注日!$L2059)</f>
        <v/>
      </c>
      <c r="G2063" s="18"/>
      <c r="H2063" s="17" t="str">
        <f aca="false">IF($C2063="","",N(①在庫CSV_発注日!$Z2059))</f>
        <v/>
      </c>
      <c r="I2063" s="37" t="str">
        <f aca="false">IF($C2063="","",SUMIFS(⑤減算マスタCSV!$L$2:$L$8001,⑤減算マスタCSV!$F$2:$F$8001,$C2063,⑤減算マスタCSV!$K$2:$K$8001,1))</f>
        <v/>
      </c>
      <c r="J2063" s="17" t="str">
        <f aca="false">IF($C2063="","",IFERROR(INDEX(⑤減算マスタCSV!$H$2:$H$8001,MATCH($C2063,⑤減算マスタCSV!$F$2:$F$8001,0)),1))</f>
        <v/>
      </c>
      <c r="K2063" s="17" t="str">
        <f aca="false">IF($C2063="","",MAX(1,IFERROR(INDEX(⑥商品照会CSV!$M$2:$M$3001,MATCH($C2063,⑥商品照会CSV!$A$2:$A$3001,0)),1)))</f>
        <v/>
      </c>
      <c r="L2063" s="40" t="str">
        <f aca="false">IF($C2063="","",IFERROR(INDEX(⑥商品照会CSV!$Q$2:$Q$3001,MATCH($C2063,⑥商品照会CSV!$A$2:$A$3001,0)),0))</f>
        <v/>
      </c>
      <c r="M2063" s="40" t="str">
        <f aca="false">IF($C2063="","",N($L2063)*N($K2063))</f>
        <v/>
      </c>
      <c r="N2063" s="17" t="str">
        <f aca="false">IF($C2063="","",MAX(1,IFERROR(INDEX(⑥商品照会CSV!$AK$2:$AK$3001,MATCH($C2063,⑥商品照会CSV!$A$2:$A$3001,0)),1)))</f>
        <v/>
      </c>
      <c r="O2063" s="12" t="str">
        <f aca="false">IF($C2063="","",IFERROR(IF(INDEX(⑥商品照会CSV!$AN$2:$AN$3001,MATCH($C2063,⑥商品照会CSV!$A$2:$A$3001,0))=1,"バラ",IF(INDEX(⑥商品照会CSV!$AM$2:$AM$3001,MATCH($C2063,⑥商品照会CSV!$A$2:$A$3001,0))=1,"中間包装","ケース")),"ケース"))</f>
        <v/>
      </c>
      <c r="P2063" s="18"/>
      <c r="Q2063" s="14"/>
      <c r="R2063" s="17" t="str">
        <f aca="false">IF($C2063="","",N($Q2063)*N($K2063))</f>
        <v/>
      </c>
    </row>
    <row r="2064" customFormat="false" ht="15" hidden="false" customHeight="false" outlineLevel="0" collapsed="false">
      <c r="B2064" s="12" t="n">
        <v>2059</v>
      </c>
      <c r="C2064" s="36" t="str">
        <f aca="false">IF(①在庫CSV_発注日!$M2060="","",①在庫CSV_発注日!$M2060&amp;"")</f>
        <v/>
      </c>
      <c r="D2064" s="12" t="str">
        <f aca="false">IF($C2064="","",①在庫CSV_発注日!$N2060)</f>
        <v/>
      </c>
      <c r="E2064" s="12" t="str">
        <f aca="false">IF($C2064="","",①在庫CSV_発注日!$H2060)</f>
        <v/>
      </c>
      <c r="F2064" s="12" t="str">
        <f aca="false">IF($C2064="","",①在庫CSV_発注日!$L2060)</f>
        <v/>
      </c>
      <c r="G2064" s="18"/>
      <c r="H2064" s="17" t="str">
        <f aca="false">IF($C2064="","",N(①在庫CSV_発注日!$Z2060))</f>
        <v/>
      </c>
      <c r="I2064" s="37" t="str">
        <f aca="false">IF($C2064="","",SUMIFS(⑤減算マスタCSV!$L$2:$L$8001,⑤減算マスタCSV!$F$2:$F$8001,$C2064,⑤減算マスタCSV!$K$2:$K$8001,1))</f>
        <v/>
      </c>
      <c r="J2064" s="17" t="str">
        <f aca="false">IF($C2064="","",IFERROR(INDEX(⑤減算マスタCSV!$H$2:$H$8001,MATCH($C2064,⑤減算マスタCSV!$F$2:$F$8001,0)),1))</f>
        <v/>
      </c>
      <c r="K2064" s="17" t="str">
        <f aca="false">IF($C2064="","",MAX(1,IFERROR(INDEX(⑥商品照会CSV!$M$2:$M$3001,MATCH($C2064,⑥商品照会CSV!$A$2:$A$3001,0)),1)))</f>
        <v/>
      </c>
      <c r="L2064" s="40" t="str">
        <f aca="false">IF($C2064="","",IFERROR(INDEX(⑥商品照会CSV!$Q$2:$Q$3001,MATCH($C2064,⑥商品照会CSV!$A$2:$A$3001,0)),0))</f>
        <v/>
      </c>
      <c r="M2064" s="40" t="str">
        <f aca="false">IF($C2064="","",N($L2064)*N($K2064))</f>
        <v/>
      </c>
      <c r="N2064" s="17" t="str">
        <f aca="false">IF($C2064="","",MAX(1,IFERROR(INDEX(⑥商品照会CSV!$AK$2:$AK$3001,MATCH($C2064,⑥商品照会CSV!$A$2:$A$3001,0)),1)))</f>
        <v/>
      </c>
      <c r="O2064" s="12" t="str">
        <f aca="false">IF($C2064="","",IFERROR(IF(INDEX(⑥商品照会CSV!$AN$2:$AN$3001,MATCH($C2064,⑥商品照会CSV!$A$2:$A$3001,0))=1,"バラ",IF(INDEX(⑥商品照会CSV!$AM$2:$AM$3001,MATCH($C2064,⑥商品照会CSV!$A$2:$A$3001,0))=1,"中間包装","ケース")),"ケース"))</f>
        <v/>
      </c>
      <c r="P2064" s="18"/>
      <c r="Q2064" s="14"/>
      <c r="R2064" s="17" t="str">
        <f aca="false">IF($C2064="","",N($Q2064)*N($K2064))</f>
        <v/>
      </c>
    </row>
    <row r="2065" customFormat="false" ht="15" hidden="false" customHeight="false" outlineLevel="0" collapsed="false">
      <c r="B2065" s="12" t="n">
        <v>2060</v>
      </c>
      <c r="C2065" s="36" t="str">
        <f aca="false">IF(①在庫CSV_発注日!$M2061="","",①在庫CSV_発注日!$M2061&amp;"")</f>
        <v/>
      </c>
      <c r="D2065" s="12" t="str">
        <f aca="false">IF($C2065="","",①在庫CSV_発注日!$N2061)</f>
        <v/>
      </c>
      <c r="E2065" s="12" t="str">
        <f aca="false">IF($C2065="","",①在庫CSV_発注日!$H2061)</f>
        <v/>
      </c>
      <c r="F2065" s="12" t="str">
        <f aca="false">IF($C2065="","",①在庫CSV_発注日!$L2061)</f>
        <v/>
      </c>
      <c r="G2065" s="18"/>
      <c r="H2065" s="17" t="str">
        <f aca="false">IF($C2065="","",N(①在庫CSV_発注日!$Z2061))</f>
        <v/>
      </c>
      <c r="I2065" s="37" t="str">
        <f aca="false">IF($C2065="","",SUMIFS(⑤減算マスタCSV!$L$2:$L$8001,⑤減算マスタCSV!$F$2:$F$8001,$C2065,⑤減算マスタCSV!$K$2:$K$8001,1))</f>
        <v/>
      </c>
      <c r="J2065" s="17" t="str">
        <f aca="false">IF($C2065="","",IFERROR(INDEX(⑤減算マスタCSV!$H$2:$H$8001,MATCH($C2065,⑤減算マスタCSV!$F$2:$F$8001,0)),1))</f>
        <v/>
      </c>
      <c r="K2065" s="17" t="str">
        <f aca="false">IF($C2065="","",MAX(1,IFERROR(INDEX(⑥商品照会CSV!$M$2:$M$3001,MATCH($C2065,⑥商品照会CSV!$A$2:$A$3001,0)),1)))</f>
        <v/>
      </c>
      <c r="L2065" s="40" t="str">
        <f aca="false">IF($C2065="","",IFERROR(INDEX(⑥商品照会CSV!$Q$2:$Q$3001,MATCH($C2065,⑥商品照会CSV!$A$2:$A$3001,0)),0))</f>
        <v/>
      </c>
      <c r="M2065" s="40" t="str">
        <f aca="false">IF($C2065="","",N($L2065)*N($K2065))</f>
        <v/>
      </c>
      <c r="N2065" s="17" t="str">
        <f aca="false">IF($C2065="","",MAX(1,IFERROR(INDEX(⑥商品照会CSV!$AK$2:$AK$3001,MATCH($C2065,⑥商品照会CSV!$A$2:$A$3001,0)),1)))</f>
        <v/>
      </c>
      <c r="O2065" s="12" t="str">
        <f aca="false">IF($C2065="","",IFERROR(IF(INDEX(⑥商品照会CSV!$AN$2:$AN$3001,MATCH($C2065,⑥商品照会CSV!$A$2:$A$3001,0))=1,"バラ",IF(INDEX(⑥商品照会CSV!$AM$2:$AM$3001,MATCH($C2065,⑥商品照会CSV!$A$2:$A$3001,0))=1,"中間包装","ケース")),"ケース"))</f>
        <v/>
      </c>
      <c r="P2065" s="18"/>
      <c r="Q2065" s="14"/>
      <c r="R2065" s="17" t="str">
        <f aca="false">IF($C2065="","",N($Q2065)*N($K2065))</f>
        <v/>
      </c>
    </row>
    <row r="2066" customFormat="false" ht="15" hidden="false" customHeight="false" outlineLevel="0" collapsed="false">
      <c r="B2066" s="12" t="n">
        <v>2061</v>
      </c>
      <c r="C2066" s="36" t="str">
        <f aca="false">IF(①在庫CSV_発注日!$M2062="","",①在庫CSV_発注日!$M2062&amp;"")</f>
        <v/>
      </c>
      <c r="D2066" s="12" t="str">
        <f aca="false">IF($C2066="","",①在庫CSV_発注日!$N2062)</f>
        <v/>
      </c>
      <c r="E2066" s="12" t="str">
        <f aca="false">IF($C2066="","",①在庫CSV_発注日!$H2062)</f>
        <v/>
      </c>
      <c r="F2066" s="12" t="str">
        <f aca="false">IF($C2066="","",①在庫CSV_発注日!$L2062)</f>
        <v/>
      </c>
      <c r="G2066" s="18"/>
      <c r="H2066" s="17" t="str">
        <f aca="false">IF($C2066="","",N(①在庫CSV_発注日!$Z2062))</f>
        <v/>
      </c>
      <c r="I2066" s="37" t="str">
        <f aca="false">IF($C2066="","",SUMIFS(⑤減算マスタCSV!$L$2:$L$8001,⑤減算マスタCSV!$F$2:$F$8001,$C2066,⑤減算マスタCSV!$K$2:$K$8001,1))</f>
        <v/>
      </c>
      <c r="J2066" s="17" t="str">
        <f aca="false">IF($C2066="","",IFERROR(INDEX(⑤減算マスタCSV!$H$2:$H$8001,MATCH($C2066,⑤減算マスタCSV!$F$2:$F$8001,0)),1))</f>
        <v/>
      </c>
      <c r="K2066" s="17" t="str">
        <f aca="false">IF($C2066="","",MAX(1,IFERROR(INDEX(⑥商品照会CSV!$M$2:$M$3001,MATCH($C2066,⑥商品照会CSV!$A$2:$A$3001,0)),1)))</f>
        <v/>
      </c>
      <c r="L2066" s="40" t="str">
        <f aca="false">IF($C2066="","",IFERROR(INDEX(⑥商品照会CSV!$Q$2:$Q$3001,MATCH($C2066,⑥商品照会CSV!$A$2:$A$3001,0)),0))</f>
        <v/>
      </c>
      <c r="M2066" s="40" t="str">
        <f aca="false">IF($C2066="","",N($L2066)*N($K2066))</f>
        <v/>
      </c>
      <c r="N2066" s="17" t="str">
        <f aca="false">IF($C2066="","",MAX(1,IFERROR(INDEX(⑥商品照会CSV!$AK$2:$AK$3001,MATCH($C2066,⑥商品照会CSV!$A$2:$A$3001,0)),1)))</f>
        <v/>
      </c>
      <c r="O2066" s="12" t="str">
        <f aca="false">IF($C2066="","",IFERROR(IF(INDEX(⑥商品照会CSV!$AN$2:$AN$3001,MATCH($C2066,⑥商品照会CSV!$A$2:$A$3001,0))=1,"バラ",IF(INDEX(⑥商品照会CSV!$AM$2:$AM$3001,MATCH($C2066,⑥商品照会CSV!$A$2:$A$3001,0))=1,"中間包装","ケース")),"ケース"))</f>
        <v/>
      </c>
      <c r="P2066" s="18"/>
      <c r="Q2066" s="14"/>
      <c r="R2066" s="17" t="str">
        <f aca="false">IF($C2066="","",N($Q2066)*N($K2066))</f>
        <v/>
      </c>
    </row>
    <row r="2067" customFormat="false" ht="15" hidden="false" customHeight="false" outlineLevel="0" collapsed="false">
      <c r="B2067" s="12" t="n">
        <v>2062</v>
      </c>
      <c r="C2067" s="36" t="str">
        <f aca="false">IF(①在庫CSV_発注日!$M2063="","",①在庫CSV_発注日!$M2063&amp;"")</f>
        <v/>
      </c>
      <c r="D2067" s="12" t="str">
        <f aca="false">IF($C2067="","",①在庫CSV_発注日!$N2063)</f>
        <v/>
      </c>
      <c r="E2067" s="12" t="str">
        <f aca="false">IF($C2067="","",①在庫CSV_発注日!$H2063)</f>
        <v/>
      </c>
      <c r="F2067" s="12" t="str">
        <f aca="false">IF($C2067="","",①在庫CSV_発注日!$L2063)</f>
        <v/>
      </c>
      <c r="G2067" s="18"/>
      <c r="H2067" s="17" t="str">
        <f aca="false">IF($C2067="","",N(①在庫CSV_発注日!$Z2063))</f>
        <v/>
      </c>
      <c r="I2067" s="37" t="str">
        <f aca="false">IF($C2067="","",SUMIFS(⑤減算マスタCSV!$L$2:$L$8001,⑤減算マスタCSV!$F$2:$F$8001,$C2067,⑤減算マスタCSV!$K$2:$K$8001,1))</f>
        <v/>
      </c>
      <c r="J2067" s="17" t="str">
        <f aca="false">IF($C2067="","",IFERROR(INDEX(⑤減算マスタCSV!$H$2:$H$8001,MATCH($C2067,⑤減算マスタCSV!$F$2:$F$8001,0)),1))</f>
        <v/>
      </c>
      <c r="K2067" s="17" t="str">
        <f aca="false">IF($C2067="","",MAX(1,IFERROR(INDEX(⑥商品照会CSV!$M$2:$M$3001,MATCH($C2067,⑥商品照会CSV!$A$2:$A$3001,0)),1)))</f>
        <v/>
      </c>
      <c r="L2067" s="40" t="str">
        <f aca="false">IF($C2067="","",IFERROR(INDEX(⑥商品照会CSV!$Q$2:$Q$3001,MATCH($C2067,⑥商品照会CSV!$A$2:$A$3001,0)),0))</f>
        <v/>
      </c>
      <c r="M2067" s="40" t="str">
        <f aca="false">IF($C2067="","",N($L2067)*N($K2067))</f>
        <v/>
      </c>
      <c r="N2067" s="17" t="str">
        <f aca="false">IF($C2067="","",MAX(1,IFERROR(INDEX(⑥商品照会CSV!$AK$2:$AK$3001,MATCH($C2067,⑥商品照会CSV!$A$2:$A$3001,0)),1)))</f>
        <v/>
      </c>
      <c r="O2067" s="12" t="str">
        <f aca="false">IF($C2067="","",IFERROR(IF(INDEX(⑥商品照会CSV!$AN$2:$AN$3001,MATCH($C2067,⑥商品照会CSV!$A$2:$A$3001,0))=1,"バラ",IF(INDEX(⑥商品照会CSV!$AM$2:$AM$3001,MATCH($C2067,⑥商品照会CSV!$A$2:$A$3001,0))=1,"中間包装","ケース")),"ケース"))</f>
        <v/>
      </c>
      <c r="P2067" s="18"/>
      <c r="Q2067" s="14"/>
      <c r="R2067" s="17" t="str">
        <f aca="false">IF($C2067="","",N($Q2067)*N($K2067))</f>
        <v/>
      </c>
    </row>
    <row r="2068" customFormat="false" ht="15" hidden="false" customHeight="false" outlineLevel="0" collapsed="false">
      <c r="B2068" s="12" t="n">
        <v>2063</v>
      </c>
      <c r="C2068" s="36" t="str">
        <f aca="false">IF(①在庫CSV_発注日!$M2064="","",①在庫CSV_発注日!$M2064&amp;"")</f>
        <v/>
      </c>
      <c r="D2068" s="12" t="str">
        <f aca="false">IF($C2068="","",①在庫CSV_発注日!$N2064)</f>
        <v/>
      </c>
      <c r="E2068" s="12" t="str">
        <f aca="false">IF($C2068="","",①在庫CSV_発注日!$H2064)</f>
        <v/>
      </c>
      <c r="F2068" s="12" t="str">
        <f aca="false">IF($C2068="","",①在庫CSV_発注日!$L2064)</f>
        <v/>
      </c>
      <c r="G2068" s="18"/>
      <c r="H2068" s="17" t="str">
        <f aca="false">IF($C2068="","",N(①在庫CSV_発注日!$Z2064))</f>
        <v/>
      </c>
      <c r="I2068" s="37" t="str">
        <f aca="false">IF($C2068="","",SUMIFS(⑤減算マスタCSV!$L$2:$L$8001,⑤減算マスタCSV!$F$2:$F$8001,$C2068,⑤減算マスタCSV!$K$2:$K$8001,1))</f>
        <v/>
      </c>
      <c r="J2068" s="17" t="str">
        <f aca="false">IF($C2068="","",IFERROR(INDEX(⑤減算マスタCSV!$H$2:$H$8001,MATCH($C2068,⑤減算マスタCSV!$F$2:$F$8001,0)),1))</f>
        <v/>
      </c>
      <c r="K2068" s="17" t="str">
        <f aca="false">IF($C2068="","",MAX(1,IFERROR(INDEX(⑥商品照会CSV!$M$2:$M$3001,MATCH($C2068,⑥商品照会CSV!$A$2:$A$3001,0)),1)))</f>
        <v/>
      </c>
      <c r="L2068" s="40" t="str">
        <f aca="false">IF($C2068="","",IFERROR(INDEX(⑥商品照会CSV!$Q$2:$Q$3001,MATCH($C2068,⑥商品照会CSV!$A$2:$A$3001,0)),0))</f>
        <v/>
      </c>
      <c r="M2068" s="40" t="str">
        <f aca="false">IF($C2068="","",N($L2068)*N($K2068))</f>
        <v/>
      </c>
      <c r="N2068" s="17" t="str">
        <f aca="false">IF($C2068="","",MAX(1,IFERROR(INDEX(⑥商品照会CSV!$AK$2:$AK$3001,MATCH($C2068,⑥商品照会CSV!$A$2:$A$3001,0)),1)))</f>
        <v/>
      </c>
      <c r="O2068" s="12" t="str">
        <f aca="false">IF($C2068="","",IFERROR(IF(INDEX(⑥商品照会CSV!$AN$2:$AN$3001,MATCH($C2068,⑥商品照会CSV!$A$2:$A$3001,0))=1,"バラ",IF(INDEX(⑥商品照会CSV!$AM$2:$AM$3001,MATCH($C2068,⑥商品照会CSV!$A$2:$A$3001,0))=1,"中間包装","ケース")),"ケース"))</f>
        <v/>
      </c>
      <c r="P2068" s="18"/>
      <c r="Q2068" s="14"/>
      <c r="R2068" s="17" t="str">
        <f aca="false">IF($C2068="","",N($Q2068)*N($K2068))</f>
        <v/>
      </c>
    </row>
    <row r="2069" customFormat="false" ht="15" hidden="false" customHeight="false" outlineLevel="0" collapsed="false">
      <c r="B2069" s="12" t="n">
        <v>2064</v>
      </c>
      <c r="C2069" s="36" t="str">
        <f aca="false">IF(①在庫CSV_発注日!$M2065="","",①在庫CSV_発注日!$M2065&amp;"")</f>
        <v/>
      </c>
      <c r="D2069" s="12" t="str">
        <f aca="false">IF($C2069="","",①在庫CSV_発注日!$N2065)</f>
        <v/>
      </c>
      <c r="E2069" s="12" t="str">
        <f aca="false">IF($C2069="","",①在庫CSV_発注日!$H2065)</f>
        <v/>
      </c>
      <c r="F2069" s="12" t="str">
        <f aca="false">IF($C2069="","",①在庫CSV_発注日!$L2065)</f>
        <v/>
      </c>
      <c r="G2069" s="18"/>
      <c r="H2069" s="17" t="str">
        <f aca="false">IF($C2069="","",N(①在庫CSV_発注日!$Z2065))</f>
        <v/>
      </c>
      <c r="I2069" s="37" t="str">
        <f aca="false">IF($C2069="","",SUMIFS(⑤減算マスタCSV!$L$2:$L$8001,⑤減算マスタCSV!$F$2:$F$8001,$C2069,⑤減算マスタCSV!$K$2:$K$8001,1))</f>
        <v/>
      </c>
      <c r="J2069" s="17" t="str">
        <f aca="false">IF($C2069="","",IFERROR(INDEX(⑤減算マスタCSV!$H$2:$H$8001,MATCH($C2069,⑤減算マスタCSV!$F$2:$F$8001,0)),1))</f>
        <v/>
      </c>
      <c r="K2069" s="17" t="str">
        <f aca="false">IF($C2069="","",MAX(1,IFERROR(INDEX(⑥商品照会CSV!$M$2:$M$3001,MATCH($C2069,⑥商品照会CSV!$A$2:$A$3001,0)),1)))</f>
        <v/>
      </c>
      <c r="L2069" s="40" t="str">
        <f aca="false">IF($C2069="","",IFERROR(INDEX(⑥商品照会CSV!$Q$2:$Q$3001,MATCH($C2069,⑥商品照会CSV!$A$2:$A$3001,0)),0))</f>
        <v/>
      </c>
      <c r="M2069" s="40" t="str">
        <f aca="false">IF($C2069="","",N($L2069)*N($K2069))</f>
        <v/>
      </c>
      <c r="N2069" s="17" t="str">
        <f aca="false">IF($C2069="","",MAX(1,IFERROR(INDEX(⑥商品照会CSV!$AK$2:$AK$3001,MATCH($C2069,⑥商品照会CSV!$A$2:$A$3001,0)),1)))</f>
        <v/>
      </c>
      <c r="O2069" s="12" t="str">
        <f aca="false">IF($C2069="","",IFERROR(IF(INDEX(⑥商品照会CSV!$AN$2:$AN$3001,MATCH($C2069,⑥商品照会CSV!$A$2:$A$3001,0))=1,"バラ",IF(INDEX(⑥商品照会CSV!$AM$2:$AM$3001,MATCH($C2069,⑥商品照会CSV!$A$2:$A$3001,0))=1,"中間包装","ケース")),"ケース"))</f>
        <v/>
      </c>
      <c r="P2069" s="18"/>
      <c r="Q2069" s="14"/>
      <c r="R2069" s="17" t="str">
        <f aca="false">IF($C2069="","",N($Q2069)*N($K2069))</f>
        <v/>
      </c>
    </row>
    <row r="2070" customFormat="false" ht="15" hidden="false" customHeight="false" outlineLevel="0" collapsed="false">
      <c r="B2070" s="12" t="n">
        <v>2065</v>
      </c>
      <c r="C2070" s="36" t="str">
        <f aca="false">IF(①在庫CSV_発注日!$M2066="","",①在庫CSV_発注日!$M2066&amp;"")</f>
        <v/>
      </c>
      <c r="D2070" s="12" t="str">
        <f aca="false">IF($C2070="","",①在庫CSV_発注日!$N2066)</f>
        <v/>
      </c>
      <c r="E2070" s="12" t="str">
        <f aca="false">IF($C2070="","",①在庫CSV_発注日!$H2066)</f>
        <v/>
      </c>
      <c r="F2070" s="12" t="str">
        <f aca="false">IF($C2070="","",①在庫CSV_発注日!$L2066)</f>
        <v/>
      </c>
      <c r="G2070" s="18"/>
      <c r="H2070" s="17" t="str">
        <f aca="false">IF($C2070="","",N(①在庫CSV_発注日!$Z2066))</f>
        <v/>
      </c>
      <c r="I2070" s="37" t="str">
        <f aca="false">IF($C2070="","",SUMIFS(⑤減算マスタCSV!$L$2:$L$8001,⑤減算マスタCSV!$F$2:$F$8001,$C2070,⑤減算マスタCSV!$K$2:$K$8001,1))</f>
        <v/>
      </c>
      <c r="J2070" s="17" t="str">
        <f aca="false">IF($C2070="","",IFERROR(INDEX(⑤減算マスタCSV!$H$2:$H$8001,MATCH($C2070,⑤減算マスタCSV!$F$2:$F$8001,0)),1))</f>
        <v/>
      </c>
      <c r="K2070" s="17" t="str">
        <f aca="false">IF($C2070="","",MAX(1,IFERROR(INDEX(⑥商品照会CSV!$M$2:$M$3001,MATCH($C2070,⑥商品照会CSV!$A$2:$A$3001,0)),1)))</f>
        <v/>
      </c>
      <c r="L2070" s="40" t="str">
        <f aca="false">IF($C2070="","",IFERROR(INDEX(⑥商品照会CSV!$Q$2:$Q$3001,MATCH($C2070,⑥商品照会CSV!$A$2:$A$3001,0)),0))</f>
        <v/>
      </c>
      <c r="M2070" s="40" t="str">
        <f aca="false">IF($C2070="","",N($L2070)*N($K2070))</f>
        <v/>
      </c>
      <c r="N2070" s="17" t="str">
        <f aca="false">IF($C2070="","",MAX(1,IFERROR(INDEX(⑥商品照会CSV!$AK$2:$AK$3001,MATCH($C2070,⑥商品照会CSV!$A$2:$A$3001,0)),1)))</f>
        <v/>
      </c>
      <c r="O2070" s="12" t="str">
        <f aca="false">IF($C2070="","",IFERROR(IF(INDEX(⑥商品照会CSV!$AN$2:$AN$3001,MATCH($C2070,⑥商品照会CSV!$A$2:$A$3001,0))=1,"バラ",IF(INDEX(⑥商品照会CSV!$AM$2:$AM$3001,MATCH($C2070,⑥商品照会CSV!$A$2:$A$3001,0))=1,"中間包装","ケース")),"ケース"))</f>
        <v/>
      </c>
      <c r="P2070" s="18"/>
      <c r="Q2070" s="14"/>
      <c r="R2070" s="17" t="str">
        <f aca="false">IF($C2070="","",N($Q2070)*N($K2070))</f>
        <v/>
      </c>
    </row>
    <row r="2071" customFormat="false" ht="15" hidden="false" customHeight="false" outlineLevel="0" collapsed="false">
      <c r="B2071" s="12" t="n">
        <v>2066</v>
      </c>
      <c r="C2071" s="36" t="str">
        <f aca="false">IF(①在庫CSV_発注日!$M2067="","",①在庫CSV_発注日!$M2067&amp;"")</f>
        <v/>
      </c>
      <c r="D2071" s="12" t="str">
        <f aca="false">IF($C2071="","",①在庫CSV_発注日!$N2067)</f>
        <v/>
      </c>
      <c r="E2071" s="12" t="str">
        <f aca="false">IF($C2071="","",①在庫CSV_発注日!$H2067)</f>
        <v/>
      </c>
      <c r="F2071" s="12" t="str">
        <f aca="false">IF($C2071="","",①在庫CSV_発注日!$L2067)</f>
        <v/>
      </c>
      <c r="G2071" s="18"/>
      <c r="H2071" s="17" t="str">
        <f aca="false">IF($C2071="","",N(①在庫CSV_発注日!$Z2067))</f>
        <v/>
      </c>
      <c r="I2071" s="37" t="str">
        <f aca="false">IF($C2071="","",SUMIFS(⑤減算マスタCSV!$L$2:$L$8001,⑤減算マスタCSV!$F$2:$F$8001,$C2071,⑤減算マスタCSV!$K$2:$K$8001,1))</f>
        <v/>
      </c>
      <c r="J2071" s="17" t="str">
        <f aca="false">IF($C2071="","",IFERROR(INDEX(⑤減算マスタCSV!$H$2:$H$8001,MATCH($C2071,⑤減算マスタCSV!$F$2:$F$8001,0)),1))</f>
        <v/>
      </c>
      <c r="K2071" s="17" t="str">
        <f aca="false">IF($C2071="","",MAX(1,IFERROR(INDEX(⑥商品照会CSV!$M$2:$M$3001,MATCH($C2071,⑥商品照会CSV!$A$2:$A$3001,0)),1)))</f>
        <v/>
      </c>
      <c r="L2071" s="40" t="str">
        <f aca="false">IF($C2071="","",IFERROR(INDEX(⑥商品照会CSV!$Q$2:$Q$3001,MATCH($C2071,⑥商品照会CSV!$A$2:$A$3001,0)),0))</f>
        <v/>
      </c>
      <c r="M2071" s="40" t="str">
        <f aca="false">IF($C2071="","",N($L2071)*N($K2071))</f>
        <v/>
      </c>
      <c r="N2071" s="17" t="str">
        <f aca="false">IF($C2071="","",MAX(1,IFERROR(INDEX(⑥商品照会CSV!$AK$2:$AK$3001,MATCH($C2071,⑥商品照会CSV!$A$2:$A$3001,0)),1)))</f>
        <v/>
      </c>
      <c r="O2071" s="12" t="str">
        <f aca="false">IF($C2071="","",IFERROR(IF(INDEX(⑥商品照会CSV!$AN$2:$AN$3001,MATCH($C2071,⑥商品照会CSV!$A$2:$A$3001,0))=1,"バラ",IF(INDEX(⑥商品照会CSV!$AM$2:$AM$3001,MATCH($C2071,⑥商品照会CSV!$A$2:$A$3001,0))=1,"中間包装","ケース")),"ケース"))</f>
        <v/>
      </c>
      <c r="P2071" s="18"/>
      <c r="Q2071" s="14"/>
      <c r="R2071" s="17" t="str">
        <f aca="false">IF($C2071="","",N($Q2071)*N($K2071))</f>
        <v/>
      </c>
    </row>
    <row r="2072" customFormat="false" ht="15" hidden="false" customHeight="false" outlineLevel="0" collapsed="false">
      <c r="B2072" s="12" t="n">
        <v>2067</v>
      </c>
      <c r="C2072" s="36" t="str">
        <f aca="false">IF(①在庫CSV_発注日!$M2068="","",①在庫CSV_発注日!$M2068&amp;"")</f>
        <v/>
      </c>
      <c r="D2072" s="12" t="str">
        <f aca="false">IF($C2072="","",①在庫CSV_発注日!$N2068)</f>
        <v/>
      </c>
      <c r="E2072" s="12" t="str">
        <f aca="false">IF($C2072="","",①在庫CSV_発注日!$H2068)</f>
        <v/>
      </c>
      <c r="F2072" s="12" t="str">
        <f aca="false">IF($C2072="","",①在庫CSV_発注日!$L2068)</f>
        <v/>
      </c>
      <c r="G2072" s="18"/>
      <c r="H2072" s="17" t="str">
        <f aca="false">IF($C2072="","",N(①在庫CSV_発注日!$Z2068))</f>
        <v/>
      </c>
      <c r="I2072" s="37" t="str">
        <f aca="false">IF($C2072="","",SUMIFS(⑤減算マスタCSV!$L$2:$L$8001,⑤減算マスタCSV!$F$2:$F$8001,$C2072,⑤減算マスタCSV!$K$2:$K$8001,1))</f>
        <v/>
      </c>
      <c r="J2072" s="17" t="str">
        <f aca="false">IF($C2072="","",IFERROR(INDEX(⑤減算マスタCSV!$H$2:$H$8001,MATCH($C2072,⑤減算マスタCSV!$F$2:$F$8001,0)),1))</f>
        <v/>
      </c>
      <c r="K2072" s="17" t="str">
        <f aca="false">IF($C2072="","",MAX(1,IFERROR(INDEX(⑥商品照会CSV!$M$2:$M$3001,MATCH($C2072,⑥商品照会CSV!$A$2:$A$3001,0)),1)))</f>
        <v/>
      </c>
      <c r="L2072" s="40" t="str">
        <f aca="false">IF($C2072="","",IFERROR(INDEX(⑥商品照会CSV!$Q$2:$Q$3001,MATCH($C2072,⑥商品照会CSV!$A$2:$A$3001,0)),0))</f>
        <v/>
      </c>
      <c r="M2072" s="40" t="str">
        <f aca="false">IF($C2072="","",N($L2072)*N($K2072))</f>
        <v/>
      </c>
      <c r="N2072" s="17" t="str">
        <f aca="false">IF($C2072="","",MAX(1,IFERROR(INDEX(⑥商品照会CSV!$AK$2:$AK$3001,MATCH($C2072,⑥商品照会CSV!$A$2:$A$3001,0)),1)))</f>
        <v/>
      </c>
      <c r="O2072" s="12" t="str">
        <f aca="false">IF($C2072="","",IFERROR(IF(INDEX(⑥商品照会CSV!$AN$2:$AN$3001,MATCH($C2072,⑥商品照会CSV!$A$2:$A$3001,0))=1,"バラ",IF(INDEX(⑥商品照会CSV!$AM$2:$AM$3001,MATCH($C2072,⑥商品照会CSV!$A$2:$A$3001,0))=1,"中間包装","ケース")),"ケース"))</f>
        <v/>
      </c>
      <c r="P2072" s="18"/>
      <c r="Q2072" s="14"/>
      <c r="R2072" s="17" t="str">
        <f aca="false">IF($C2072="","",N($Q2072)*N($K2072))</f>
        <v/>
      </c>
    </row>
    <row r="2073" customFormat="false" ht="15" hidden="false" customHeight="false" outlineLevel="0" collapsed="false">
      <c r="B2073" s="12" t="n">
        <v>2068</v>
      </c>
      <c r="C2073" s="36" t="str">
        <f aca="false">IF(①在庫CSV_発注日!$M2069="","",①在庫CSV_発注日!$M2069&amp;"")</f>
        <v/>
      </c>
      <c r="D2073" s="12" t="str">
        <f aca="false">IF($C2073="","",①在庫CSV_発注日!$N2069)</f>
        <v/>
      </c>
      <c r="E2073" s="12" t="str">
        <f aca="false">IF($C2073="","",①在庫CSV_発注日!$H2069)</f>
        <v/>
      </c>
      <c r="F2073" s="12" t="str">
        <f aca="false">IF($C2073="","",①在庫CSV_発注日!$L2069)</f>
        <v/>
      </c>
      <c r="G2073" s="18"/>
      <c r="H2073" s="17" t="str">
        <f aca="false">IF($C2073="","",N(①在庫CSV_発注日!$Z2069))</f>
        <v/>
      </c>
      <c r="I2073" s="37" t="str">
        <f aca="false">IF($C2073="","",SUMIFS(⑤減算マスタCSV!$L$2:$L$8001,⑤減算マスタCSV!$F$2:$F$8001,$C2073,⑤減算マスタCSV!$K$2:$K$8001,1))</f>
        <v/>
      </c>
      <c r="J2073" s="17" t="str">
        <f aca="false">IF($C2073="","",IFERROR(INDEX(⑤減算マスタCSV!$H$2:$H$8001,MATCH($C2073,⑤減算マスタCSV!$F$2:$F$8001,0)),1))</f>
        <v/>
      </c>
      <c r="K2073" s="17" t="str">
        <f aca="false">IF($C2073="","",MAX(1,IFERROR(INDEX(⑥商品照会CSV!$M$2:$M$3001,MATCH($C2073,⑥商品照会CSV!$A$2:$A$3001,0)),1)))</f>
        <v/>
      </c>
      <c r="L2073" s="40" t="str">
        <f aca="false">IF($C2073="","",IFERROR(INDEX(⑥商品照会CSV!$Q$2:$Q$3001,MATCH($C2073,⑥商品照会CSV!$A$2:$A$3001,0)),0))</f>
        <v/>
      </c>
      <c r="M2073" s="40" t="str">
        <f aca="false">IF($C2073="","",N($L2073)*N($K2073))</f>
        <v/>
      </c>
      <c r="N2073" s="17" t="str">
        <f aca="false">IF($C2073="","",MAX(1,IFERROR(INDEX(⑥商品照会CSV!$AK$2:$AK$3001,MATCH($C2073,⑥商品照会CSV!$A$2:$A$3001,0)),1)))</f>
        <v/>
      </c>
      <c r="O2073" s="12" t="str">
        <f aca="false">IF($C2073="","",IFERROR(IF(INDEX(⑥商品照会CSV!$AN$2:$AN$3001,MATCH($C2073,⑥商品照会CSV!$A$2:$A$3001,0))=1,"バラ",IF(INDEX(⑥商品照会CSV!$AM$2:$AM$3001,MATCH($C2073,⑥商品照会CSV!$A$2:$A$3001,0))=1,"中間包装","ケース")),"ケース"))</f>
        <v/>
      </c>
      <c r="P2073" s="18"/>
      <c r="Q2073" s="14"/>
      <c r="R2073" s="17" t="str">
        <f aca="false">IF($C2073="","",N($Q2073)*N($K2073))</f>
        <v/>
      </c>
    </row>
    <row r="2074" customFormat="false" ht="15" hidden="false" customHeight="false" outlineLevel="0" collapsed="false">
      <c r="B2074" s="12" t="n">
        <v>2069</v>
      </c>
      <c r="C2074" s="36" t="str">
        <f aca="false">IF(①在庫CSV_発注日!$M2070="","",①在庫CSV_発注日!$M2070&amp;"")</f>
        <v/>
      </c>
      <c r="D2074" s="12" t="str">
        <f aca="false">IF($C2074="","",①在庫CSV_発注日!$N2070)</f>
        <v/>
      </c>
      <c r="E2074" s="12" t="str">
        <f aca="false">IF($C2074="","",①在庫CSV_発注日!$H2070)</f>
        <v/>
      </c>
      <c r="F2074" s="12" t="str">
        <f aca="false">IF($C2074="","",①在庫CSV_発注日!$L2070)</f>
        <v/>
      </c>
      <c r="G2074" s="18"/>
      <c r="H2074" s="17" t="str">
        <f aca="false">IF($C2074="","",N(①在庫CSV_発注日!$Z2070))</f>
        <v/>
      </c>
      <c r="I2074" s="37" t="str">
        <f aca="false">IF($C2074="","",SUMIFS(⑤減算マスタCSV!$L$2:$L$8001,⑤減算マスタCSV!$F$2:$F$8001,$C2074,⑤減算マスタCSV!$K$2:$K$8001,1))</f>
        <v/>
      </c>
      <c r="J2074" s="17" t="str">
        <f aca="false">IF($C2074="","",IFERROR(INDEX(⑤減算マスタCSV!$H$2:$H$8001,MATCH($C2074,⑤減算マスタCSV!$F$2:$F$8001,0)),1))</f>
        <v/>
      </c>
      <c r="K2074" s="17" t="str">
        <f aca="false">IF($C2074="","",MAX(1,IFERROR(INDEX(⑥商品照会CSV!$M$2:$M$3001,MATCH($C2074,⑥商品照会CSV!$A$2:$A$3001,0)),1)))</f>
        <v/>
      </c>
      <c r="L2074" s="40" t="str">
        <f aca="false">IF($C2074="","",IFERROR(INDEX(⑥商品照会CSV!$Q$2:$Q$3001,MATCH($C2074,⑥商品照会CSV!$A$2:$A$3001,0)),0))</f>
        <v/>
      </c>
      <c r="M2074" s="40" t="str">
        <f aca="false">IF($C2074="","",N($L2074)*N($K2074))</f>
        <v/>
      </c>
      <c r="N2074" s="17" t="str">
        <f aca="false">IF($C2074="","",MAX(1,IFERROR(INDEX(⑥商品照会CSV!$AK$2:$AK$3001,MATCH($C2074,⑥商品照会CSV!$A$2:$A$3001,0)),1)))</f>
        <v/>
      </c>
      <c r="O2074" s="12" t="str">
        <f aca="false">IF($C2074="","",IFERROR(IF(INDEX(⑥商品照会CSV!$AN$2:$AN$3001,MATCH($C2074,⑥商品照会CSV!$A$2:$A$3001,0))=1,"バラ",IF(INDEX(⑥商品照会CSV!$AM$2:$AM$3001,MATCH($C2074,⑥商品照会CSV!$A$2:$A$3001,0))=1,"中間包装","ケース")),"ケース"))</f>
        <v/>
      </c>
      <c r="P2074" s="18"/>
      <c r="Q2074" s="14"/>
      <c r="R2074" s="17" t="str">
        <f aca="false">IF($C2074="","",N($Q2074)*N($K2074))</f>
        <v/>
      </c>
    </row>
    <row r="2075" customFormat="false" ht="15" hidden="false" customHeight="false" outlineLevel="0" collapsed="false">
      <c r="B2075" s="12" t="n">
        <v>2070</v>
      </c>
      <c r="C2075" s="36" t="str">
        <f aca="false">IF(①在庫CSV_発注日!$M2071="","",①在庫CSV_発注日!$M2071&amp;"")</f>
        <v/>
      </c>
      <c r="D2075" s="12" t="str">
        <f aca="false">IF($C2075="","",①在庫CSV_発注日!$N2071)</f>
        <v/>
      </c>
      <c r="E2075" s="12" t="str">
        <f aca="false">IF($C2075="","",①在庫CSV_発注日!$H2071)</f>
        <v/>
      </c>
      <c r="F2075" s="12" t="str">
        <f aca="false">IF($C2075="","",①在庫CSV_発注日!$L2071)</f>
        <v/>
      </c>
      <c r="G2075" s="18"/>
      <c r="H2075" s="17" t="str">
        <f aca="false">IF($C2075="","",N(①在庫CSV_発注日!$Z2071))</f>
        <v/>
      </c>
      <c r="I2075" s="37" t="str">
        <f aca="false">IF($C2075="","",SUMIFS(⑤減算マスタCSV!$L$2:$L$8001,⑤減算マスタCSV!$F$2:$F$8001,$C2075,⑤減算マスタCSV!$K$2:$K$8001,1))</f>
        <v/>
      </c>
      <c r="J2075" s="17" t="str">
        <f aca="false">IF($C2075="","",IFERROR(INDEX(⑤減算マスタCSV!$H$2:$H$8001,MATCH($C2075,⑤減算マスタCSV!$F$2:$F$8001,0)),1))</f>
        <v/>
      </c>
      <c r="K2075" s="17" t="str">
        <f aca="false">IF($C2075="","",MAX(1,IFERROR(INDEX(⑥商品照会CSV!$M$2:$M$3001,MATCH($C2075,⑥商品照会CSV!$A$2:$A$3001,0)),1)))</f>
        <v/>
      </c>
      <c r="L2075" s="40" t="str">
        <f aca="false">IF($C2075="","",IFERROR(INDEX(⑥商品照会CSV!$Q$2:$Q$3001,MATCH($C2075,⑥商品照会CSV!$A$2:$A$3001,0)),0))</f>
        <v/>
      </c>
      <c r="M2075" s="40" t="str">
        <f aca="false">IF($C2075="","",N($L2075)*N($K2075))</f>
        <v/>
      </c>
      <c r="N2075" s="17" t="str">
        <f aca="false">IF($C2075="","",MAX(1,IFERROR(INDEX(⑥商品照会CSV!$AK$2:$AK$3001,MATCH($C2075,⑥商品照会CSV!$A$2:$A$3001,0)),1)))</f>
        <v/>
      </c>
      <c r="O2075" s="12" t="str">
        <f aca="false">IF($C2075="","",IFERROR(IF(INDEX(⑥商品照会CSV!$AN$2:$AN$3001,MATCH($C2075,⑥商品照会CSV!$A$2:$A$3001,0))=1,"バラ",IF(INDEX(⑥商品照会CSV!$AM$2:$AM$3001,MATCH($C2075,⑥商品照会CSV!$A$2:$A$3001,0))=1,"中間包装","ケース")),"ケース"))</f>
        <v/>
      </c>
      <c r="P2075" s="18"/>
      <c r="Q2075" s="14"/>
      <c r="R2075" s="17" t="str">
        <f aca="false">IF($C2075="","",N($Q2075)*N($K2075))</f>
        <v/>
      </c>
    </row>
    <row r="2076" customFormat="false" ht="15" hidden="false" customHeight="false" outlineLevel="0" collapsed="false">
      <c r="B2076" s="12" t="n">
        <v>2071</v>
      </c>
      <c r="C2076" s="36" t="str">
        <f aca="false">IF(①在庫CSV_発注日!$M2072="","",①在庫CSV_発注日!$M2072&amp;"")</f>
        <v/>
      </c>
      <c r="D2076" s="12" t="str">
        <f aca="false">IF($C2076="","",①在庫CSV_発注日!$N2072)</f>
        <v/>
      </c>
      <c r="E2076" s="12" t="str">
        <f aca="false">IF($C2076="","",①在庫CSV_発注日!$H2072)</f>
        <v/>
      </c>
      <c r="F2076" s="12" t="str">
        <f aca="false">IF($C2076="","",①在庫CSV_発注日!$L2072)</f>
        <v/>
      </c>
      <c r="G2076" s="18"/>
      <c r="H2076" s="17" t="str">
        <f aca="false">IF($C2076="","",N(①在庫CSV_発注日!$Z2072))</f>
        <v/>
      </c>
      <c r="I2076" s="37" t="str">
        <f aca="false">IF($C2076="","",SUMIFS(⑤減算マスタCSV!$L$2:$L$8001,⑤減算マスタCSV!$F$2:$F$8001,$C2076,⑤減算マスタCSV!$K$2:$K$8001,1))</f>
        <v/>
      </c>
      <c r="J2076" s="17" t="str">
        <f aca="false">IF($C2076="","",IFERROR(INDEX(⑤減算マスタCSV!$H$2:$H$8001,MATCH($C2076,⑤減算マスタCSV!$F$2:$F$8001,0)),1))</f>
        <v/>
      </c>
      <c r="K2076" s="17" t="str">
        <f aca="false">IF($C2076="","",MAX(1,IFERROR(INDEX(⑥商品照会CSV!$M$2:$M$3001,MATCH($C2076,⑥商品照会CSV!$A$2:$A$3001,0)),1)))</f>
        <v/>
      </c>
      <c r="L2076" s="40" t="str">
        <f aca="false">IF($C2076="","",IFERROR(INDEX(⑥商品照会CSV!$Q$2:$Q$3001,MATCH($C2076,⑥商品照会CSV!$A$2:$A$3001,0)),0))</f>
        <v/>
      </c>
      <c r="M2076" s="40" t="str">
        <f aca="false">IF($C2076="","",N($L2076)*N($K2076))</f>
        <v/>
      </c>
      <c r="N2076" s="17" t="str">
        <f aca="false">IF($C2076="","",MAX(1,IFERROR(INDEX(⑥商品照会CSV!$AK$2:$AK$3001,MATCH($C2076,⑥商品照会CSV!$A$2:$A$3001,0)),1)))</f>
        <v/>
      </c>
      <c r="O2076" s="12" t="str">
        <f aca="false">IF($C2076="","",IFERROR(IF(INDEX(⑥商品照会CSV!$AN$2:$AN$3001,MATCH($C2076,⑥商品照会CSV!$A$2:$A$3001,0))=1,"バラ",IF(INDEX(⑥商品照会CSV!$AM$2:$AM$3001,MATCH($C2076,⑥商品照会CSV!$A$2:$A$3001,0))=1,"中間包装","ケース")),"ケース"))</f>
        <v/>
      </c>
      <c r="P2076" s="18"/>
      <c r="Q2076" s="14"/>
      <c r="R2076" s="17" t="str">
        <f aca="false">IF($C2076="","",N($Q2076)*N($K2076))</f>
        <v/>
      </c>
    </row>
    <row r="2077" customFormat="false" ht="15" hidden="false" customHeight="false" outlineLevel="0" collapsed="false">
      <c r="B2077" s="12" t="n">
        <v>2072</v>
      </c>
      <c r="C2077" s="36" t="str">
        <f aca="false">IF(①在庫CSV_発注日!$M2073="","",①在庫CSV_発注日!$M2073&amp;"")</f>
        <v/>
      </c>
      <c r="D2077" s="12" t="str">
        <f aca="false">IF($C2077="","",①在庫CSV_発注日!$N2073)</f>
        <v/>
      </c>
      <c r="E2077" s="12" t="str">
        <f aca="false">IF($C2077="","",①在庫CSV_発注日!$H2073)</f>
        <v/>
      </c>
      <c r="F2077" s="12" t="str">
        <f aca="false">IF($C2077="","",①在庫CSV_発注日!$L2073)</f>
        <v/>
      </c>
      <c r="G2077" s="18"/>
      <c r="H2077" s="17" t="str">
        <f aca="false">IF($C2077="","",N(①在庫CSV_発注日!$Z2073))</f>
        <v/>
      </c>
      <c r="I2077" s="37" t="str">
        <f aca="false">IF($C2077="","",SUMIFS(⑤減算マスタCSV!$L$2:$L$8001,⑤減算マスタCSV!$F$2:$F$8001,$C2077,⑤減算マスタCSV!$K$2:$K$8001,1))</f>
        <v/>
      </c>
      <c r="J2077" s="17" t="str">
        <f aca="false">IF($C2077="","",IFERROR(INDEX(⑤減算マスタCSV!$H$2:$H$8001,MATCH($C2077,⑤減算マスタCSV!$F$2:$F$8001,0)),1))</f>
        <v/>
      </c>
      <c r="K2077" s="17" t="str">
        <f aca="false">IF($C2077="","",MAX(1,IFERROR(INDEX(⑥商品照会CSV!$M$2:$M$3001,MATCH($C2077,⑥商品照会CSV!$A$2:$A$3001,0)),1)))</f>
        <v/>
      </c>
      <c r="L2077" s="40" t="str">
        <f aca="false">IF($C2077="","",IFERROR(INDEX(⑥商品照会CSV!$Q$2:$Q$3001,MATCH($C2077,⑥商品照会CSV!$A$2:$A$3001,0)),0))</f>
        <v/>
      </c>
      <c r="M2077" s="40" t="str">
        <f aca="false">IF($C2077="","",N($L2077)*N($K2077))</f>
        <v/>
      </c>
      <c r="N2077" s="17" t="str">
        <f aca="false">IF($C2077="","",MAX(1,IFERROR(INDEX(⑥商品照会CSV!$AK$2:$AK$3001,MATCH($C2077,⑥商品照会CSV!$A$2:$A$3001,0)),1)))</f>
        <v/>
      </c>
      <c r="O2077" s="12" t="str">
        <f aca="false">IF($C2077="","",IFERROR(IF(INDEX(⑥商品照会CSV!$AN$2:$AN$3001,MATCH($C2077,⑥商品照会CSV!$A$2:$A$3001,0))=1,"バラ",IF(INDEX(⑥商品照会CSV!$AM$2:$AM$3001,MATCH($C2077,⑥商品照会CSV!$A$2:$A$3001,0))=1,"中間包装","ケース")),"ケース"))</f>
        <v/>
      </c>
      <c r="P2077" s="18"/>
      <c r="Q2077" s="14"/>
      <c r="R2077" s="17" t="str">
        <f aca="false">IF($C2077="","",N($Q2077)*N($K2077))</f>
        <v/>
      </c>
    </row>
    <row r="2078" customFormat="false" ht="15" hidden="false" customHeight="false" outlineLevel="0" collapsed="false">
      <c r="B2078" s="12" t="n">
        <v>2073</v>
      </c>
      <c r="C2078" s="36" t="str">
        <f aca="false">IF(①在庫CSV_発注日!$M2074="","",①在庫CSV_発注日!$M2074&amp;"")</f>
        <v/>
      </c>
      <c r="D2078" s="12" t="str">
        <f aca="false">IF($C2078="","",①在庫CSV_発注日!$N2074)</f>
        <v/>
      </c>
      <c r="E2078" s="12" t="str">
        <f aca="false">IF($C2078="","",①在庫CSV_発注日!$H2074)</f>
        <v/>
      </c>
      <c r="F2078" s="12" t="str">
        <f aca="false">IF($C2078="","",①在庫CSV_発注日!$L2074)</f>
        <v/>
      </c>
      <c r="G2078" s="18"/>
      <c r="H2078" s="17" t="str">
        <f aca="false">IF($C2078="","",N(①在庫CSV_発注日!$Z2074))</f>
        <v/>
      </c>
      <c r="I2078" s="37" t="str">
        <f aca="false">IF($C2078="","",SUMIFS(⑤減算マスタCSV!$L$2:$L$8001,⑤減算マスタCSV!$F$2:$F$8001,$C2078,⑤減算マスタCSV!$K$2:$K$8001,1))</f>
        <v/>
      </c>
      <c r="J2078" s="17" t="str">
        <f aca="false">IF($C2078="","",IFERROR(INDEX(⑤減算マスタCSV!$H$2:$H$8001,MATCH($C2078,⑤減算マスタCSV!$F$2:$F$8001,0)),1))</f>
        <v/>
      </c>
      <c r="K2078" s="17" t="str">
        <f aca="false">IF($C2078="","",MAX(1,IFERROR(INDEX(⑥商品照会CSV!$M$2:$M$3001,MATCH($C2078,⑥商品照会CSV!$A$2:$A$3001,0)),1)))</f>
        <v/>
      </c>
      <c r="L2078" s="40" t="str">
        <f aca="false">IF($C2078="","",IFERROR(INDEX(⑥商品照会CSV!$Q$2:$Q$3001,MATCH($C2078,⑥商品照会CSV!$A$2:$A$3001,0)),0))</f>
        <v/>
      </c>
      <c r="M2078" s="40" t="str">
        <f aca="false">IF($C2078="","",N($L2078)*N($K2078))</f>
        <v/>
      </c>
      <c r="N2078" s="17" t="str">
        <f aca="false">IF($C2078="","",MAX(1,IFERROR(INDEX(⑥商品照会CSV!$AK$2:$AK$3001,MATCH($C2078,⑥商品照会CSV!$A$2:$A$3001,0)),1)))</f>
        <v/>
      </c>
      <c r="O2078" s="12" t="str">
        <f aca="false">IF($C2078="","",IFERROR(IF(INDEX(⑥商品照会CSV!$AN$2:$AN$3001,MATCH($C2078,⑥商品照会CSV!$A$2:$A$3001,0))=1,"バラ",IF(INDEX(⑥商品照会CSV!$AM$2:$AM$3001,MATCH($C2078,⑥商品照会CSV!$A$2:$A$3001,0))=1,"中間包装","ケース")),"ケース"))</f>
        <v/>
      </c>
      <c r="P2078" s="18"/>
      <c r="Q2078" s="14"/>
      <c r="R2078" s="17" t="str">
        <f aca="false">IF($C2078="","",N($Q2078)*N($K2078))</f>
        <v/>
      </c>
    </row>
    <row r="2079" customFormat="false" ht="15" hidden="false" customHeight="false" outlineLevel="0" collapsed="false">
      <c r="B2079" s="12" t="n">
        <v>2074</v>
      </c>
      <c r="C2079" s="36" t="str">
        <f aca="false">IF(①在庫CSV_発注日!$M2075="","",①在庫CSV_発注日!$M2075&amp;"")</f>
        <v/>
      </c>
      <c r="D2079" s="12" t="str">
        <f aca="false">IF($C2079="","",①在庫CSV_発注日!$N2075)</f>
        <v/>
      </c>
      <c r="E2079" s="12" t="str">
        <f aca="false">IF($C2079="","",①在庫CSV_発注日!$H2075)</f>
        <v/>
      </c>
      <c r="F2079" s="12" t="str">
        <f aca="false">IF($C2079="","",①在庫CSV_発注日!$L2075)</f>
        <v/>
      </c>
      <c r="G2079" s="18"/>
      <c r="H2079" s="17" t="str">
        <f aca="false">IF($C2079="","",N(①在庫CSV_発注日!$Z2075))</f>
        <v/>
      </c>
      <c r="I2079" s="37" t="str">
        <f aca="false">IF($C2079="","",SUMIFS(⑤減算マスタCSV!$L$2:$L$8001,⑤減算マスタCSV!$F$2:$F$8001,$C2079,⑤減算マスタCSV!$K$2:$K$8001,1))</f>
        <v/>
      </c>
      <c r="J2079" s="17" t="str">
        <f aca="false">IF($C2079="","",IFERROR(INDEX(⑤減算マスタCSV!$H$2:$H$8001,MATCH($C2079,⑤減算マスタCSV!$F$2:$F$8001,0)),1))</f>
        <v/>
      </c>
      <c r="K2079" s="17" t="str">
        <f aca="false">IF($C2079="","",MAX(1,IFERROR(INDEX(⑥商品照会CSV!$M$2:$M$3001,MATCH($C2079,⑥商品照会CSV!$A$2:$A$3001,0)),1)))</f>
        <v/>
      </c>
      <c r="L2079" s="40" t="str">
        <f aca="false">IF($C2079="","",IFERROR(INDEX(⑥商品照会CSV!$Q$2:$Q$3001,MATCH($C2079,⑥商品照会CSV!$A$2:$A$3001,0)),0))</f>
        <v/>
      </c>
      <c r="M2079" s="40" t="str">
        <f aca="false">IF($C2079="","",N($L2079)*N($K2079))</f>
        <v/>
      </c>
      <c r="N2079" s="17" t="str">
        <f aca="false">IF($C2079="","",MAX(1,IFERROR(INDEX(⑥商品照会CSV!$AK$2:$AK$3001,MATCH($C2079,⑥商品照会CSV!$A$2:$A$3001,0)),1)))</f>
        <v/>
      </c>
      <c r="O2079" s="12" t="str">
        <f aca="false">IF($C2079="","",IFERROR(IF(INDEX(⑥商品照会CSV!$AN$2:$AN$3001,MATCH($C2079,⑥商品照会CSV!$A$2:$A$3001,0))=1,"バラ",IF(INDEX(⑥商品照会CSV!$AM$2:$AM$3001,MATCH($C2079,⑥商品照会CSV!$A$2:$A$3001,0))=1,"中間包装","ケース")),"ケース"))</f>
        <v/>
      </c>
      <c r="P2079" s="18"/>
      <c r="Q2079" s="14"/>
      <c r="R2079" s="17" t="str">
        <f aca="false">IF($C2079="","",N($Q2079)*N($K2079))</f>
        <v/>
      </c>
    </row>
    <row r="2080" customFormat="false" ht="15" hidden="false" customHeight="false" outlineLevel="0" collapsed="false">
      <c r="B2080" s="12" t="n">
        <v>2075</v>
      </c>
      <c r="C2080" s="36" t="str">
        <f aca="false">IF(①在庫CSV_発注日!$M2076="","",①在庫CSV_発注日!$M2076&amp;"")</f>
        <v/>
      </c>
      <c r="D2080" s="12" t="str">
        <f aca="false">IF($C2080="","",①在庫CSV_発注日!$N2076)</f>
        <v/>
      </c>
      <c r="E2080" s="12" t="str">
        <f aca="false">IF($C2080="","",①在庫CSV_発注日!$H2076)</f>
        <v/>
      </c>
      <c r="F2080" s="12" t="str">
        <f aca="false">IF($C2080="","",①在庫CSV_発注日!$L2076)</f>
        <v/>
      </c>
      <c r="G2080" s="18"/>
      <c r="H2080" s="17" t="str">
        <f aca="false">IF($C2080="","",N(①在庫CSV_発注日!$Z2076))</f>
        <v/>
      </c>
      <c r="I2080" s="37" t="str">
        <f aca="false">IF($C2080="","",SUMIFS(⑤減算マスタCSV!$L$2:$L$8001,⑤減算マスタCSV!$F$2:$F$8001,$C2080,⑤減算マスタCSV!$K$2:$K$8001,1))</f>
        <v/>
      </c>
      <c r="J2080" s="17" t="str">
        <f aca="false">IF($C2080="","",IFERROR(INDEX(⑤減算マスタCSV!$H$2:$H$8001,MATCH($C2080,⑤減算マスタCSV!$F$2:$F$8001,0)),1))</f>
        <v/>
      </c>
      <c r="K2080" s="17" t="str">
        <f aca="false">IF($C2080="","",MAX(1,IFERROR(INDEX(⑥商品照会CSV!$M$2:$M$3001,MATCH($C2080,⑥商品照会CSV!$A$2:$A$3001,0)),1)))</f>
        <v/>
      </c>
      <c r="L2080" s="40" t="str">
        <f aca="false">IF($C2080="","",IFERROR(INDEX(⑥商品照会CSV!$Q$2:$Q$3001,MATCH($C2080,⑥商品照会CSV!$A$2:$A$3001,0)),0))</f>
        <v/>
      </c>
      <c r="M2080" s="40" t="str">
        <f aca="false">IF($C2080="","",N($L2080)*N($K2080))</f>
        <v/>
      </c>
      <c r="N2080" s="17" t="str">
        <f aca="false">IF($C2080="","",MAX(1,IFERROR(INDEX(⑥商品照会CSV!$AK$2:$AK$3001,MATCH($C2080,⑥商品照会CSV!$A$2:$A$3001,0)),1)))</f>
        <v/>
      </c>
      <c r="O2080" s="12" t="str">
        <f aca="false">IF($C2080="","",IFERROR(IF(INDEX(⑥商品照会CSV!$AN$2:$AN$3001,MATCH($C2080,⑥商品照会CSV!$A$2:$A$3001,0))=1,"バラ",IF(INDEX(⑥商品照会CSV!$AM$2:$AM$3001,MATCH($C2080,⑥商品照会CSV!$A$2:$A$3001,0))=1,"中間包装","ケース")),"ケース"))</f>
        <v/>
      </c>
      <c r="P2080" s="18"/>
      <c r="Q2080" s="14"/>
      <c r="R2080" s="17" t="str">
        <f aca="false">IF($C2080="","",N($Q2080)*N($K2080))</f>
        <v/>
      </c>
    </row>
    <row r="2081" customFormat="false" ht="15" hidden="false" customHeight="false" outlineLevel="0" collapsed="false">
      <c r="B2081" s="12" t="n">
        <v>2076</v>
      </c>
      <c r="C2081" s="36" t="str">
        <f aca="false">IF(①在庫CSV_発注日!$M2077="","",①在庫CSV_発注日!$M2077&amp;"")</f>
        <v/>
      </c>
      <c r="D2081" s="12" t="str">
        <f aca="false">IF($C2081="","",①在庫CSV_発注日!$N2077)</f>
        <v/>
      </c>
      <c r="E2081" s="12" t="str">
        <f aca="false">IF($C2081="","",①在庫CSV_発注日!$H2077)</f>
        <v/>
      </c>
      <c r="F2081" s="12" t="str">
        <f aca="false">IF($C2081="","",①在庫CSV_発注日!$L2077)</f>
        <v/>
      </c>
      <c r="G2081" s="18"/>
      <c r="H2081" s="17" t="str">
        <f aca="false">IF($C2081="","",N(①在庫CSV_発注日!$Z2077))</f>
        <v/>
      </c>
      <c r="I2081" s="37" t="str">
        <f aca="false">IF($C2081="","",SUMIFS(⑤減算マスタCSV!$L$2:$L$8001,⑤減算マスタCSV!$F$2:$F$8001,$C2081,⑤減算マスタCSV!$K$2:$K$8001,1))</f>
        <v/>
      </c>
      <c r="J2081" s="17" t="str">
        <f aca="false">IF($C2081="","",IFERROR(INDEX(⑤減算マスタCSV!$H$2:$H$8001,MATCH($C2081,⑤減算マスタCSV!$F$2:$F$8001,0)),1))</f>
        <v/>
      </c>
      <c r="K2081" s="17" t="str">
        <f aca="false">IF($C2081="","",MAX(1,IFERROR(INDEX(⑥商品照会CSV!$M$2:$M$3001,MATCH($C2081,⑥商品照会CSV!$A$2:$A$3001,0)),1)))</f>
        <v/>
      </c>
      <c r="L2081" s="40" t="str">
        <f aca="false">IF($C2081="","",IFERROR(INDEX(⑥商品照会CSV!$Q$2:$Q$3001,MATCH($C2081,⑥商品照会CSV!$A$2:$A$3001,0)),0))</f>
        <v/>
      </c>
      <c r="M2081" s="40" t="str">
        <f aca="false">IF($C2081="","",N($L2081)*N($K2081))</f>
        <v/>
      </c>
      <c r="N2081" s="17" t="str">
        <f aca="false">IF($C2081="","",MAX(1,IFERROR(INDEX(⑥商品照会CSV!$AK$2:$AK$3001,MATCH($C2081,⑥商品照会CSV!$A$2:$A$3001,0)),1)))</f>
        <v/>
      </c>
      <c r="O2081" s="12" t="str">
        <f aca="false">IF($C2081="","",IFERROR(IF(INDEX(⑥商品照会CSV!$AN$2:$AN$3001,MATCH($C2081,⑥商品照会CSV!$A$2:$A$3001,0))=1,"バラ",IF(INDEX(⑥商品照会CSV!$AM$2:$AM$3001,MATCH($C2081,⑥商品照会CSV!$A$2:$A$3001,0))=1,"中間包装","ケース")),"ケース"))</f>
        <v/>
      </c>
      <c r="P2081" s="18"/>
      <c r="Q2081" s="14"/>
      <c r="R2081" s="17" t="str">
        <f aca="false">IF($C2081="","",N($Q2081)*N($K2081))</f>
        <v/>
      </c>
    </row>
    <row r="2082" customFormat="false" ht="15" hidden="false" customHeight="false" outlineLevel="0" collapsed="false">
      <c r="B2082" s="12" t="n">
        <v>2077</v>
      </c>
      <c r="C2082" s="36" t="str">
        <f aca="false">IF(①在庫CSV_発注日!$M2078="","",①在庫CSV_発注日!$M2078&amp;"")</f>
        <v/>
      </c>
      <c r="D2082" s="12" t="str">
        <f aca="false">IF($C2082="","",①在庫CSV_発注日!$N2078)</f>
        <v/>
      </c>
      <c r="E2082" s="12" t="str">
        <f aca="false">IF($C2082="","",①在庫CSV_発注日!$H2078)</f>
        <v/>
      </c>
      <c r="F2082" s="12" t="str">
        <f aca="false">IF($C2082="","",①在庫CSV_発注日!$L2078)</f>
        <v/>
      </c>
      <c r="G2082" s="18"/>
      <c r="H2082" s="17" t="str">
        <f aca="false">IF($C2082="","",N(①在庫CSV_発注日!$Z2078))</f>
        <v/>
      </c>
      <c r="I2082" s="37" t="str">
        <f aca="false">IF($C2082="","",SUMIFS(⑤減算マスタCSV!$L$2:$L$8001,⑤減算マスタCSV!$F$2:$F$8001,$C2082,⑤減算マスタCSV!$K$2:$K$8001,1))</f>
        <v/>
      </c>
      <c r="J2082" s="17" t="str">
        <f aca="false">IF($C2082="","",IFERROR(INDEX(⑤減算マスタCSV!$H$2:$H$8001,MATCH($C2082,⑤減算マスタCSV!$F$2:$F$8001,0)),1))</f>
        <v/>
      </c>
      <c r="K2082" s="17" t="str">
        <f aca="false">IF($C2082="","",MAX(1,IFERROR(INDEX(⑥商品照会CSV!$M$2:$M$3001,MATCH($C2082,⑥商品照会CSV!$A$2:$A$3001,0)),1)))</f>
        <v/>
      </c>
      <c r="L2082" s="40" t="str">
        <f aca="false">IF($C2082="","",IFERROR(INDEX(⑥商品照会CSV!$Q$2:$Q$3001,MATCH($C2082,⑥商品照会CSV!$A$2:$A$3001,0)),0))</f>
        <v/>
      </c>
      <c r="M2082" s="40" t="str">
        <f aca="false">IF($C2082="","",N($L2082)*N($K2082))</f>
        <v/>
      </c>
      <c r="N2082" s="17" t="str">
        <f aca="false">IF($C2082="","",MAX(1,IFERROR(INDEX(⑥商品照会CSV!$AK$2:$AK$3001,MATCH($C2082,⑥商品照会CSV!$A$2:$A$3001,0)),1)))</f>
        <v/>
      </c>
      <c r="O2082" s="12" t="str">
        <f aca="false">IF($C2082="","",IFERROR(IF(INDEX(⑥商品照会CSV!$AN$2:$AN$3001,MATCH($C2082,⑥商品照会CSV!$A$2:$A$3001,0))=1,"バラ",IF(INDEX(⑥商品照会CSV!$AM$2:$AM$3001,MATCH($C2082,⑥商品照会CSV!$A$2:$A$3001,0))=1,"中間包装","ケース")),"ケース"))</f>
        <v/>
      </c>
      <c r="P2082" s="18"/>
      <c r="Q2082" s="14"/>
      <c r="R2082" s="17" t="str">
        <f aca="false">IF($C2082="","",N($Q2082)*N($K2082))</f>
        <v/>
      </c>
    </row>
    <row r="2083" customFormat="false" ht="15" hidden="false" customHeight="false" outlineLevel="0" collapsed="false">
      <c r="B2083" s="12" t="n">
        <v>2078</v>
      </c>
      <c r="C2083" s="36" t="str">
        <f aca="false">IF(①在庫CSV_発注日!$M2079="","",①在庫CSV_発注日!$M2079&amp;"")</f>
        <v/>
      </c>
      <c r="D2083" s="12" t="str">
        <f aca="false">IF($C2083="","",①在庫CSV_発注日!$N2079)</f>
        <v/>
      </c>
      <c r="E2083" s="12" t="str">
        <f aca="false">IF($C2083="","",①在庫CSV_発注日!$H2079)</f>
        <v/>
      </c>
      <c r="F2083" s="12" t="str">
        <f aca="false">IF($C2083="","",①在庫CSV_発注日!$L2079)</f>
        <v/>
      </c>
      <c r="G2083" s="18"/>
      <c r="H2083" s="17" t="str">
        <f aca="false">IF($C2083="","",N(①在庫CSV_発注日!$Z2079))</f>
        <v/>
      </c>
      <c r="I2083" s="37" t="str">
        <f aca="false">IF($C2083="","",SUMIFS(⑤減算マスタCSV!$L$2:$L$8001,⑤減算マスタCSV!$F$2:$F$8001,$C2083,⑤減算マスタCSV!$K$2:$K$8001,1))</f>
        <v/>
      </c>
      <c r="J2083" s="17" t="str">
        <f aca="false">IF($C2083="","",IFERROR(INDEX(⑤減算マスタCSV!$H$2:$H$8001,MATCH($C2083,⑤減算マスタCSV!$F$2:$F$8001,0)),1))</f>
        <v/>
      </c>
      <c r="K2083" s="17" t="str">
        <f aca="false">IF($C2083="","",MAX(1,IFERROR(INDEX(⑥商品照会CSV!$M$2:$M$3001,MATCH($C2083,⑥商品照会CSV!$A$2:$A$3001,0)),1)))</f>
        <v/>
      </c>
      <c r="L2083" s="40" t="str">
        <f aca="false">IF($C2083="","",IFERROR(INDEX(⑥商品照会CSV!$Q$2:$Q$3001,MATCH($C2083,⑥商品照会CSV!$A$2:$A$3001,0)),0))</f>
        <v/>
      </c>
      <c r="M2083" s="40" t="str">
        <f aca="false">IF($C2083="","",N($L2083)*N($K2083))</f>
        <v/>
      </c>
      <c r="N2083" s="17" t="str">
        <f aca="false">IF($C2083="","",MAX(1,IFERROR(INDEX(⑥商品照会CSV!$AK$2:$AK$3001,MATCH($C2083,⑥商品照会CSV!$A$2:$A$3001,0)),1)))</f>
        <v/>
      </c>
      <c r="O2083" s="12" t="str">
        <f aca="false">IF($C2083="","",IFERROR(IF(INDEX(⑥商品照会CSV!$AN$2:$AN$3001,MATCH($C2083,⑥商品照会CSV!$A$2:$A$3001,0))=1,"バラ",IF(INDEX(⑥商品照会CSV!$AM$2:$AM$3001,MATCH($C2083,⑥商品照会CSV!$A$2:$A$3001,0))=1,"中間包装","ケース")),"ケース"))</f>
        <v/>
      </c>
      <c r="P2083" s="18"/>
      <c r="Q2083" s="14"/>
      <c r="R2083" s="17" t="str">
        <f aca="false">IF($C2083="","",N($Q2083)*N($K2083))</f>
        <v/>
      </c>
    </row>
    <row r="2084" customFormat="false" ht="15" hidden="false" customHeight="false" outlineLevel="0" collapsed="false">
      <c r="B2084" s="12" t="n">
        <v>2079</v>
      </c>
      <c r="C2084" s="36" t="str">
        <f aca="false">IF(①在庫CSV_発注日!$M2080="","",①在庫CSV_発注日!$M2080&amp;"")</f>
        <v/>
      </c>
      <c r="D2084" s="12" t="str">
        <f aca="false">IF($C2084="","",①在庫CSV_発注日!$N2080)</f>
        <v/>
      </c>
      <c r="E2084" s="12" t="str">
        <f aca="false">IF($C2084="","",①在庫CSV_発注日!$H2080)</f>
        <v/>
      </c>
      <c r="F2084" s="12" t="str">
        <f aca="false">IF($C2084="","",①在庫CSV_発注日!$L2080)</f>
        <v/>
      </c>
      <c r="G2084" s="18"/>
      <c r="H2084" s="17" t="str">
        <f aca="false">IF($C2084="","",N(①在庫CSV_発注日!$Z2080))</f>
        <v/>
      </c>
      <c r="I2084" s="37" t="str">
        <f aca="false">IF($C2084="","",SUMIFS(⑤減算マスタCSV!$L$2:$L$8001,⑤減算マスタCSV!$F$2:$F$8001,$C2084,⑤減算マスタCSV!$K$2:$K$8001,1))</f>
        <v/>
      </c>
      <c r="J2084" s="17" t="str">
        <f aca="false">IF($C2084="","",IFERROR(INDEX(⑤減算マスタCSV!$H$2:$H$8001,MATCH($C2084,⑤減算マスタCSV!$F$2:$F$8001,0)),1))</f>
        <v/>
      </c>
      <c r="K2084" s="17" t="str">
        <f aca="false">IF($C2084="","",MAX(1,IFERROR(INDEX(⑥商品照会CSV!$M$2:$M$3001,MATCH($C2084,⑥商品照会CSV!$A$2:$A$3001,0)),1)))</f>
        <v/>
      </c>
      <c r="L2084" s="40" t="str">
        <f aca="false">IF($C2084="","",IFERROR(INDEX(⑥商品照会CSV!$Q$2:$Q$3001,MATCH($C2084,⑥商品照会CSV!$A$2:$A$3001,0)),0))</f>
        <v/>
      </c>
      <c r="M2084" s="40" t="str">
        <f aca="false">IF($C2084="","",N($L2084)*N($K2084))</f>
        <v/>
      </c>
      <c r="N2084" s="17" t="str">
        <f aca="false">IF($C2084="","",MAX(1,IFERROR(INDEX(⑥商品照会CSV!$AK$2:$AK$3001,MATCH($C2084,⑥商品照会CSV!$A$2:$A$3001,0)),1)))</f>
        <v/>
      </c>
      <c r="O2084" s="12" t="str">
        <f aca="false">IF($C2084="","",IFERROR(IF(INDEX(⑥商品照会CSV!$AN$2:$AN$3001,MATCH($C2084,⑥商品照会CSV!$A$2:$A$3001,0))=1,"バラ",IF(INDEX(⑥商品照会CSV!$AM$2:$AM$3001,MATCH($C2084,⑥商品照会CSV!$A$2:$A$3001,0))=1,"中間包装","ケース")),"ケース"))</f>
        <v/>
      </c>
      <c r="P2084" s="18"/>
      <c r="Q2084" s="14"/>
      <c r="R2084" s="17" t="str">
        <f aca="false">IF($C2084="","",N($Q2084)*N($K2084))</f>
        <v/>
      </c>
    </row>
    <row r="2085" customFormat="false" ht="15" hidden="false" customHeight="false" outlineLevel="0" collapsed="false">
      <c r="B2085" s="12" t="n">
        <v>2080</v>
      </c>
      <c r="C2085" s="36" t="str">
        <f aca="false">IF(①在庫CSV_発注日!$M2081="","",①在庫CSV_発注日!$M2081&amp;"")</f>
        <v/>
      </c>
      <c r="D2085" s="12" t="str">
        <f aca="false">IF($C2085="","",①在庫CSV_発注日!$N2081)</f>
        <v/>
      </c>
      <c r="E2085" s="12" t="str">
        <f aca="false">IF($C2085="","",①在庫CSV_発注日!$H2081)</f>
        <v/>
      </c>
      <c r="F2085" s="12" t="str">
        <f aca="false">IF($C2085="","",①在庫CSV_発注日!$L2081)</f>
        <v/>
      </c>
      <c r="G2085" s="18"/>
      <c r="H2085" s="17" t="str">
        <f aca="false">IF($C2085="","",N(①在庫CSV_発注日!$Z2081))</f>
        <v/>
      </c>
      <c r="I2085" s="37" t="str">
        <f aca="false">IF($C2085="","",SUMIFS(⑤減算マスタCSV!$L$2:$L$8001,⑤減算マスタCSV!$F$2:$F$8001,$C2085,⑤減算マスタCSV!$K$2:$K$8001,1))</f>
        <v/>
      </c>
      <c r="J2085" s="17" t="str">
        <f aca="false">IF($C2085="","",IFERROR(INDEX(⑤減算マスタCSV!$H$2:$H$8001,MATCH($C2085,⑤減算マスタCSV!$F$2:$F$8001,0)),1))</f>
        <v/>
      </c>
      <c r="K2085" s="17" t="str">
        <f aca="false">IF($C2085="","",MAX(1,IFERROR(INDEX(⑥商品照会CSV!$M$2:$M$3001,MATCH($C2085,⑥商品照会CSV!$A$2:$A$3001,0)),1)))</f>
        <v/>
      </c>
      <c r="L2085" s="40" t="str">
        <f aca="false">IF($C2085="","",IFERROR(INDEX(⑥商品照会CSV!$Q$2:$Q$3001,MATCH($C2085,⑥商品照会CSV!$A$2:$A$3001,0)),0))</f>
        <v/>
      </c>
      <c r="M2085" s="40" t="str">
        <f aca="false">IF($C2085="","",N($L2085)*N($K2085))</f>
        <v/>
      </c>
      <c r="N2085" s="17" t="str">
        <f aca="false">IF($C2085="","",MAX(1,IFERROR(INDEX(⑥商品照会CSV!$AK$2:$AK$3001,MATCH($C2085,⑥商品照会CSV!$A$2:$A$3001,0)),1)))</f>
        <v/>
      </c>
      <c r="O2085" s="12" t="str">
        <f aca="false">IF($C2085="","",IFERROR(IF(INDEX(⑥商品照会CSV!$AN$2:$AN$3001,MATCH($C2085,⑥商品照会CSV!$A$2:$A$3001,0))=1,"バラ",IF(INDEX(⑥商品照会CSV!$AM$2:$AM$3001,MATCH($C2085,⑥商品照会CSV!$A$2:$A$3001,0))=1,"中間包装","ケース")),"ケース"))</f>
        <v/>
      </c>
      <c r="P2085" s="18"/>
      <c r="Q2085" s="14"/>
      <c r="R2085" s="17" t="str">
        <f aca="false">IF($C2085="","",N($Q2085)*N($K2085))</f>
        <v/>
      </c>
    </row>
    <row r="2086" customFormat="false" ht="15" hidden="false" customHeight="false" outlineLevel="0" collapsed="false">
      <c r="B2086" s="12" t="n">
        <v>2081</v>
      </c>
      <c r="C2086" s="36" t="str">
        <f aca="false">IF(①在庫CSV_発注日!$M2082="","",①在庫CSV_発注日!$M2082&amp;"")</f>
        <v/>
      </c>
      <c r="D2086" s="12" t="str">
        <f aca="false">IF($C2086="","",①在庫CSV_発注日!$N2082)</f>
        <v/>
      </c>
      <c r="E2086" s="12" t="str">
        <f aca="false">IF($C2086="","",①在庫CSV_発注日!$H2082)</f>
        <v/>
      </c>
      <c r="F2086" s="12" t="str">
        <f aca="false">IF($C2086="","",①在庫CSV_発注日!$L2082)</f>
        <v/>
      </c>
      <c r="G2086" s="18"/>
      <c r="H2086" s="17" t="str">
        <f aca="false">IF($C2086="","",N(①在庫CSV_発注日!$Z2082))</f>
        <v/>
      </c>
      <c r="I2086" s="37" t="str">
        <f aca="false">IF($C2086="","",SUMIFS(⑤減算マスタCSV!$L$2:$L$8001,⑤減算マスタCSV!$F$2:$F$8001,$C2086,⑤減算マスタCSV!$K$2:$K$8001,1))</f>
        <v/>
      </c>
      <c r="J2086" s="17" t="str">
        <f aca="false">IF($C2086="","",IFERROR(INDEX(⑤減算マスタCSV!$H$2:$H$8001,MATCH($C2086,⑤減算マスタCSV!$F$2:$F$8001,0)),1))</f>
        <v/>
      </c>
      <c r="K2086" s="17" t="str">
        <f aca="false">IF($C2086="","",MAX(1,IFERROR(INDEX(⑥商品照会CSV!$M$2:$M$3001,MATCH($C2086,⑥商品照会CSV!$A$2:$A$3001,0)),1)))</f>
        <v/>
      </c>
      <c r="L2086" s="40" t="str">
        <f aca="false">IF($C2086="","",IFERROR(INDEX(⑥商品照会CSV!$Q$2:$Q$3001,MATCH($C2086,⑥商品照会CSV!$A$2:$A$3001,0)),0))</f>
        <v/>
      </c>
      <c r="M2086" s="40" t="str">
        <f aca="false">IF($C2086="","",N($L2086)*N($K2086))</f>
        <v/>
      </c>
      <c r="N2086" s="17" t="str">
        <f aca="false">IF($C2086="","",MAX(1,IFERROR(INDEX(⑥商品照会CSV!$AK$2:$AK$3001,MATCH($C2086,⑥商品照会CSV!$A$2:$A$3001,0)),1)))</f>
        <v/>
      </c>
      <c r="O2086" s="12" t="str">
        <f aca="false">IF($C2086="","",IFERROR(IF(INDEX(⑥商品照会CSV!$AN$2:$AN$3001,MATCH($C2086,⑥商品照会CSV!$A$2:$A$3001,0))=1,"バラ",IF(INDEX(⑥商品照会CSV!$AM$2:$AM$3001,MATCH($C2086,⑥商品照会CSV!$A$2:$A$3001,0))=1,"中間包装","ケース")),"ケース"))</f>
        <v/>
      </c>
      <c r="P2086" s="18"/>
      <c r="Q2086" s="14"/>
      <c r="R2086" s="17" t="str">
        <f aca="false">IF($C2086="","",N($Q2086)*N($K2086))</f>
        <v/>
      </c>
    </row>
    <row r="2087" customFormat="false" ht="15" hidden="false" customHeight="false" outlineLevel="0" collapsed="false">
      <c r="B2087" s="12" t="n">
        <v>2082</v>
      </c>
      <c r="C2087" s="36" t="str">
        <f aca="false">IF(①在庫CSV_発注日!$M2083="","",①在庫CSV_発注日!$M2083&amp;"")</f>
        <v/>
      </c>
      <c r="D2087" s="12" t="str">
        <f aca="false">IF($C2087="","",①在庫CSV_発注日!$N2083)</f>
        <v/>
      </c>
      <c r="E2087" s="12" t="str">
        <f aca="false">IF($C2087="","",①在庫CSV_発注日!$H2083)</f>
        <v/>
      </c>
      <c r="F2087" s="12" t="str">
        <f aca="false">IF($C2087="","",①在庫CSV_発注日!$L2083)</f>
        <v/>
      </c>
      <c r="G2087" s="18"/>
      <c r="H2087" s="17" t="str">
        <f aca="false">IF($C2087="","",N(①在庫CSV_発注日!$Z2083))</f>
        <v/>
      </c>
      <c r="I2087" s="37" t="str">
        <f aca="false">IF($C2087="","",SUMIFS(⑤減算マスタCSV!$L$2:$L$8001,⑤減算マスタCSV!$F$2:$F$8001,$C2087,⑤減算マスタCSV!$K$2:$K$8001,1))</f>
        <v/>
      </c>
      <c r="J2087" s="17" t="str">
        <f aca="false">IF($C2087="","",IFERROR(INDEX(⑤減算マスタCSV!$H$2:$H$8001,MATCH($C2087,⑤減算マスタCSV!$F$2:$F$8001,0)),1))</f>
        <v/>
      </c>
      <c r="K2087" s="17" t="str">
        <f aca="false">IF($C2087="","",MAX(1,IFERROR(INDEX(⑥商品照会CSV!$M$2:$M$3001,MATCH($C2087,⑥商品照会CSV!$A$2:$A$3001,0)),1)))</f>
        <v/>
      </c>
      <c r="L2087" s="40" t="str">
        <f aca="false">IF($C2087="","",IFERROR(INDEX(⑥商品照会CSV!$Q$2:$Q$3001,MATCH($C2087,⑥商品照会CSV!$A$2:$A$3001,0)),0))</f>
        <v/>
      </c>
      <c r="M2087" s="40" t="str">
        <f aca="false">IF($C2087="","",N($L2087)*N($K2087))</f>
        <v/>
      </c>
      <c r="N2087" s="17" t="str">
        <f aca="false">IF($C2087="","",MAX(1,IFERROR(INDEX(⑥商品照会CSV!$AK$2:$AK$3001,MATCH($C2087,⑥商品照会CSV!$A$2:$A$3001,0)),1)))</f>
        <v/>
      </c>
      <c r="O2087" s="12" t="str">
        <f aca="false">IF($C2087="","",IFERROR(IF(INDEX(⑥商品照会CSV!$AN$2:$AN$3001,MATCH($C2087,⑥商品照会CSV!$A$2:$A$3001,0))=1,"バラ",IF(INDEX(⑥商品照会CSV!$AM$2:$AM$3001,MATCH($C2087,⑥商品照会CSV!$A$2:$A$3001,0))=1,"中間包装","ケース")),"ケース"))</f>
        <v/>
      </c>
      <c r="P2087" s="18"/>
      <c r="Q2087" s="14"/>
      <c r="R2087" s="17" t="str">
        <f aca="false">IF($C2087="","",N($Q2087)*N($K2087))</f>
        <v/>
      </c>
    </row>
    <row r="2088" customFormat="false" ht="15" hidden="false" customHeight="false" outlineLevel="0" collapsed="false">
      <c r="B2088" s="12" t="n">
        <v>2083</v>
      </c>
      <c r="C2088" s="36" t="str">
        <f aca="false">IF(①在庫CSV_発注日!$M2084="","",①在庫CSV_発注日!$M2084&amp;"")</f>
        <v/>
      </c>
      <c r="D2088" s="12" t="str">
        <f aca="false">IF($C2088="","",①在庫CSV_発注日!$N2084)</f>
        <v/>
      </c>
      <c r="E2088" s="12" t="str">
        <f aca="false">IF($C2088="","",①在庫CSV_発注日!$H2084)</f>
        <v/>
      </c>
      <c r="F2088" s="12" t="str">
        <f aca="false">IF($C2088="","",①在庫CSV_発注日!$L2084)</f>
        <v/>
      </c>
      <c r="G2088" s="18"/>
      <c r="H2088" s="17" t="str">
        <f aca="false">IF($C2088="","",N(①在庫CSV_発注日!$Z2084))</f>
        <v/>
      </c>
      <c r="I2088" s="37" t="str">
        <f aca="false">IF($C2088="","",SUMIFS(⑤減算マスタCSV!$L$2:$L$8001,⑤減算マスタCSV!$F$2:$F$8001,$C2088,⑤減算マスタCSV!$K$2:$K$8001,1))</f>
        <v/>
      </c>
      <c r="J2088" s="17" t="str">
        <f aca="false">IF($C2088="","",IFERROR(INDEX(⑤減算マスタCSV!$H$2:$H$8001,MATCH($C2088,⑤減算マスタCSV!$F$2:$F$8001,0)),1))</f>
        <v/>
      </c>
      <c r="K2088" s="17" t="str">
        <f aca="false">IF($C2088="","",MAX(1,IFERROR(INDEX(⑥商品照会CSV!$M$2:$M$3001,MATCH($C2088,⑥商品照会CSV!$A$2:$A$3001,0)),1)))</f>
        <v/>
      </c>
      <c r="L2088" s="40" t="str">
        <f aca="false">IF($C2088="","",IFERROR(INDEX(⑥商品照会CSV!$Q$2:$Q$3001,MATCH($C2088,⑥商品照会CSV!$A$2:$A$3001,0)),0))</f>
        <v/>
      </c>
      <c r="M2088" s="40" t="str">
        <f aca="false">IF($C2088="","",N($L2088)*N($K2088))</f>
        <v/>
      </c>
      <c r="N2088" s="17" t="str">
        <f aca="false">IF($C2088="","",MAX(1,IFERROR(INDEX(⑥商品照会CSV!$AK$2:$AK$3001,MATCH($C2088,⑥商品照会CSV!$A$2:$A$3001,0)),1)))</f>
        <v/>
      </c>
      <c r="O2088" s="12" t="str">
        <f aca="false">IF($C2088="","",IFERROR(IF(INDEX(⑥商品照会CSV!$AN$2:$AN$3001,MATCH($C2088,⑥商品照会CSV!$A$2:$A$3001,0))=1,"バラ",IF(INDEX(⑥商品照会CSV!$AM$2:$AM$3001,MATCH($C2088,⑥商品照会CSV!$A$2:$A$3001,0))=1,"中間包装","ケース")),"ケース"))</f>
        <v/>
      </c>
      <c r="P2088" s="18"/>
      <c r="Q2088" s="14"/>
      <c r="R2088" s="17" t="str">
        <f aca="false">IF($C2088="","",N($Q2088)*N($K2088))</f>
        <v/>
      </c>
    </row>
    <row r="2089" customFormat="false" ht="15" hidden="false" customHeight="false" outlineLevel="0" collapsed="false">
      <c r="B2089" s="12" t="n">
        <v>2084</v>
      </c>
      <c r="C2089" s="36" t="str">
        <f aca="false">IF(①在庫CSV_発注日!$M2085="","",①在庫CSV_発注日!$M2085&amp;"")</f>
        <v/>
      </c>
      <c r="D2089" s="12" t="str">
        <f aca="false">IF($C2089="","",①在庫CSV_発注日!$N2085)</f>
        <v/>
      </c>
      <c r="E2089" s="12" t="str">
        <f aca="false">IF($C2089="","",①在庫CSV_発注日!$H2085)</f>
        <v/>
      </c>
      <c r="F2089" s="12" t="str">
        <f aca="false">IF($C2089="","",①在庫CSV_発注日!$L2085)</f>
        <v/>
      </c>
      <c r="G2089" s="18"/>
      <c r="H2089" s="17" t="str">
        <f aca="false">IF($C2089="","",N(①在庫CSV_発注日!$Z2085))</f>
        <v/>
      </c>
      <c r="I2089" s="37" t="str">
        <f aca="false">IF($C2089="","",SUMIFS(⑤減算マスタCSV!$L$2:$L$8001,⑤減算マスタCSV!$F$2:$F$8001,$C2089,⑤減算マスタCSV!$K$2:$K$8001,1))</f>
        <v/>
      </c>
      <c r="J2089" s="17" t="str">
        <f aca="false">IF($C2089="","",IFERROR(INDEX(⑤減算マスタCSV!$H$2:$H$8001,MATCH($C2089,⑤減算マスタCSV!$F$2:$F$8001,0)),1))</f>
        <v/>
      </c>
      <c r="K2089" s="17" t="str">
        <f aca="false">IF($C2089="","",MAX(1,IFERROR(INDEX(⑥商品照会CSV!$M$2:$M$3001,MATCH($C2089,⑥商品照会CSV!$A$2:$A$3001,0)),1)))</f>
        <v/>
      </c>
      <c r="L2089" s="40" t="str">
        <f aca="false">IF($C2089="","",IFERROR(INDEX(⑥商品照会CSV!$Q$2:$Q$3001,MATCH($C2089,⑥商品照会CSV!$A$2:$A$3001,0)),0))</f>
        <v/>
      </c>
      <c r="M2089" s="40" t="str">
        <f aca="false">IF($C2089="","",N($L2089)*N($K2089))</f>
        <v/>
      </c>
      <c r="N2089" s="17" t="str">
        <f aca="false">IF($C2089="","",MAX(1,IFERROR(INDEX(⑥商品照会CSV!$AK$2:$AK$3001,MATCH($C2089,⑥商品照会CSV!$A$2:$A$3001,0)),1)))</f>
        <v/>
      </c>
      <c r="O2089" s="12" t="str">
        <f aca="false">IF($C2089="","",IFERROR(IF(INDEX(⑥商品照会CSV!$AN$2:$AN$3001,MATCH($C2089,⑥商品照会CSV!$A$2:$A$3001,0))=1,"バラ",IF(INDEX(⑥商品照会CSV!$AM$2:$AM$3001,MATCH($C2089,⑥商品照会CSV!$A$2:$A$3001,0))=1,"中間包装","ケース")),"ケース"))</f>
        <v/>
      </c>
      <c r="P2089" s="18"/>
      <c r="Q2089" s="14"/>
      <c r="R2089" s="17" t="str">
        <f aca="false">IF($C2089="","",N($Q2089)*N($K2089))</f>
        <v/>
      </c>
    </row>
    <row r="2090" customFormat="false" ht="15" hidden="false" customHeight="false" outlineLevel="0" collapsed="false">
      <c r="B2090" s="12" t="n">
        <v>2085</v>
      </c>
      <c r="C2090" s="36" t="str">
        <f aca="false">IF(①在庫CSV_発注日!$M2086="","",①在庫CSV_発注日!$M2086&amp;"")</f>
        <v/>
      </c>
      <c r="D2090" s="12" t="str">
        <f aca="false">IF($C2090="","",①在庫CSV_発注日!$N2086)</f>
        <v/>
      </c>
      <c r="E2090" s="12" t="str">
        <f aca="false">IF($C2090="","",①在庫CSV_発注日!$H2086)</f>
        <v/>
      </c>
      <c r="F2090" s="12" t="str">
        <f aca="false">IF($C2090="","",①在庫CSV_発注日!$L2086)</f>
        <v/>
      </c>
      <c r="G2090" s="18"/>
      <c r="H2090" s="17" t="str">
        <f aca="false">IF($C2090="","",N(①在庫CSV_発注日!$Z2086))</f>
        <v/>
      </c>
      <c r="I2090" s="37" t="str">
        <f aca="false">IF($C2090="","",SUMIFS(⑤減算マスタCSV!$L$2:$L$8001,⑤減算マスタCSV!$F$2:$F$8001,$C2090,⑤減算マスタCSV!$K$2:$K$8001,1))</f>
        <v/>
      </c>
      <c r="J2090" s="17" t="str">
        <f aca="false">IF($C2090="","",IFERROR(INDEX(⑤減算マスタCSV!$H$2:$H$8001,MATCH($C2090,⑤減算マスタCSV!$F$2:$F$8001,0)),1))</f>
        <v/>
      </c>
      <c r="K2090" s="17" t="str">
        <f aca="false">IF($C2090="","",MAX(1,IFERROR(INDEX(⑥商品照会CSV!$M$2:$M$3001,MATCH($C2090,⑥商品照会CSV!$A$2:$A$3001,0)),1)))</f>
        <v/>
      </c>
      <c r="L2090" s="40" t="str">
        <f aca="false">IF($C2090="","",IFERROR(INDEX(⑥商品照会CSV!$Q$2:$Q$3001,MATCH($C2090,⑥商品照会CSV!$A$2:$A$3001,0)),0))</f>
        <v/>
      </c>
      <c r="M2090" s="40" t="str">
        <f aca="false">IF($C2090="","",N($L2090)*N($K2090))</f>
        <v/>
      </c>
      <c r="N2090" s="17" t="str">
        <f aca="false">IF($C2090="","",MAX(1,IFERROR(INDEX(⑥商品照会CSV!$AK$2:$AK$3001,MATCH($C2090,⑥商品照会CSV!$A$2:$A$3001,0)),1)))</f>
        <v/>
      </c>
      <c r="O2090" s="12" t="str">
        <f aca="false">IF($C2090="","",IFERROR(IF(INDEX(⑥商品照会CSV!$AN$2:$AN$3001,MATCH($C2090,⑥商品照会CSV!$A$2:$A$3001,0))=1,"バラ",IF(INDEX(⑥商品照会CSV!$AM$2:$AM$3001,MATCH($C2090,⑥商品照会CSV!$A$2:$A$3001,0))=1,"中間包装","ケース")),"ケース"))</f>
        <v/>
      </c>
      <c r="P2090" s="18"/>
      <c r="Q2090" s="14"/>
      <c r="R2090" s="17" t="str">
        <f aca="false">IF($C2090="","",N($Q2090)*N($K2090))</f>
        <v/>
      </c>
    </row>
    <row r="2091" customFormat="false" ht="15" hidden="false" customHeight="false" outlineLevel="0" collapsed="false">
      <c r="B2091" s="12" t="n">
        <v>2086</v>
      </c>
      <c r="C2091" s="36" t="str">
        <f aca="false">IF(①在庫CSV_発注日!$M2087="","",①在庫CSV_発注日!$M2087&amp;"")</f>
        <v/>
      </c>
      <c r="D2091" s="12" t="str">
        <f aca="false">IF($C2091="","",①在庫CSV_発注日!$N2087)</f>
        <v/>
      </c>
      <c r="E2091" s="12" t="str">
        <f aca="false">IF($C2091="","",①在庫CSV_発注日!$H2087)</f>
        <v/>
      </c>
      <c r="F2091" s="12" t="str">
        <f aca="false">IF($C2091="","",①在庫CSV_発注日!$L2087)</f>
        <v/>
      </c>
      <c r="G2091" s="18"/>
      <c r="H2091" s="17" t="str">
        <f aca="false">IF($C2091="","",N(①在庫CSV_発注日!$Z2087))</f>
        <v/>
      </c>
      <c r="I2091" s="37" t="str">
        <f aca="false">IF($C2091="","",SUMIFS(⑤減算マスタCSV!$L$2:$L$8001,⑤減算マスタCSV!$F$2:$F$8001,$C2091,⑤減算マスタCSV!$K$2:$K$8001,1))</f>
        <v/>
      </c>
      <c r="J2091" s="17" t="str">
        <f aca="false">IF($C2091="","",IFERROR(INDEX(⑤減算マスタCSV!$H$2:$H$8001,MATCH($C2091,⑤減算マスタCSV!$F$2:$F$8001,0)),1))</f>
        <v/>
      </c>
      <c r="K2091" s="17" t="str">
        <f aca="false">IF($C2091="","",MAX(1,IFERROR(INDEX(⑥商品照会CSV!$M$2:$M$3001,MATCH($C2091,⑥商品照会CSV!$A$2:$A$3001,0)),1)))</f>
        <v/>
      </c>
      <c r="L2091" s="40" t="str">
        <f aca="false">IF($C2091="","",IFERROR(INDEX(⑥商品照会CSV!$Q$2:$Q$3001,MATCH($C2091,⑥商品照会CSV!$A$2:$A$3001,0)),0))</f>
        <v/>
      </c>
      <c r="M2091" s="40" t="str">
        <f aca="false">IF($C2091="","",N($L2091)*N($K2091))</f>
        <v/>
      </c>
      <c r="N2091" s="17" t="str">
        <f aca="false">IF($C2091="","",MAX(1,IFERROR(INDEX(⑥商品照会CSV!$AK$2:$AK$3001,MATCH($C2091,⑥商品照会CSV!$A$2:$A$3001,0)),1)))</f>
        <v/>
      </c>
      <c r="O2091" s="12" t="str">
        <f aca="false">IF($C2091="","",IFERROR(IF(INDEX(⑥商品照会CSV!$AN$2:$AN$3001,MATCH($C2091,⑥商品照会CSV!$A$2:$A$3001,0))=1,"バラ",IF(INDEX(⑥商品照会CSV!$AM$2:$AM$3001,MATCH($C2091,⑥商品照会CSV!$A$2:$A$3001,0))=1,"中間包装","ケース")),"ケース"))</f>
        <v/>
      </c>
      <c r="P2091" s="18"/>
      <c r="Q2091" s="14"/>
      <c r="R2091" s="17" t="str">
        <f aca="false">IF($C2091="","",N($Q2091)*N($K2091))</f>
        <v/>
      </c>
    </row>
    <row r="2092" customFormat="false" ht="15" hidden="false" customHeight="false" outlineLevel="0" collapsed="false">
      <c r="B2092" s="12" t="n">
        <v>2087</v>
      </c>
      <c r="C2092" s="36" t="str">
        <f aca="false">IF(①在庫CSV_発注日!$M2088="","",①在庫CSV_発注日!$M2088&amp;"")</f>
        <v/>
      </c>
      <c r="D2092" s="12" t="str">
        <f aca="false">IF($C2092="","",①在庫CSV_発注日!$N2088)</f>
        <v/>
      </c>
      <c r="E2092" s="12" t="str">
        <f aca="false">IF($C2092="","",①在庫CSV_発注日!$H2088)</f>
        <v/>
      </c>
      <c r="F2092" s="12" t="str">
        <f aca="false">IF($C2092="","",①在庫CSV_発注日!$L2088)</f>
        <v/>
      </c>
      <c r="G2092" s="18"/>
      <c r="H2092" s="17" t="str">
        <f aca="false">IF($C2092="","",N(①在庫CSV_発注日!$Z2088))</f>
        <v/>
      </c>
      <c r="I2092" s="37" t="str">
        <f aca="false">IF($C2092="","",SUMIFS(⑤減算マスタCSV!$L$2:$L$8001,⑤減算マスタCSV!$F$2:$F$8001,$C2092,⑤減算マスタCSV!$K$2:$K$8001,1))</f>
        <v/>
      </c>
      <c r="J2092" s="17" t="str">
        <f aca="false">IF($C2092="","",IFERROR(INDEX(⑤減算マスタCSV!$H$2:$H$8001,MATCH($C2092,⑤減算マスタCSV!$F$2:$F$8001,0)),1))</f>
        <v/>
      </c>
      <c r="K2092" s="17" t="str">
        <f aca="false">IF($C2092="","",MAX(1,IFERROR(INDEX(⑥商品照会CSV!$M$2:$M$3001,MATCH($C2092,⑥商品照会CSV!$A$2:$A$3001,0)),1)))</f>
        <v/>
      </c>
      <c r="L2092" s="40" t="str">
        <f aca="false">IF($C2092="","",IFERROR(INDEX(⑥商品照会CSV!$Q$2:$Q$3001,MATCH($C2092,⑥商品照会CSV!$A$2:$A$3001,0)),0))</f>
        <v/>
      </c>
      <c r="M2092" s="40" t="str">
        <f aca="false">IF($C2092="","",N($L2092)*N($K2092))</f>
        <v/>
      </c>
      <c r="N2092" s="17" t="str">
        <f aca="false">IF($C2092="","",MAX(1,IFERROR(INDEX(⑥商品照会CSV!$AK$2:$AK$3001,MATCH($C2092,⑥商品照会CSV!$A$2:$A$3001,0)),1)))</f>
        <v/>
      </c>
      <c r="O2092" s="12" t="str">
        <f aca="false">IF($C2092="","",IFERROR(IF(INDEX(⑥商品照会CSV!$AN$2:$AN$3001,MATCH($C2092,⑥商品照会CSV!$A$2:$A$3001,0))=1,"バラ",IF(INDEX(⑥商品照会CSV!$AM$2:$AM$3001,MATCH($C2092,⑥商品照会CSV!$A$2:$A$3001,0))=1,"中間包装","ケース")),"ケース"))</f>
        <v/>
      </c>
      <c r="P2092" s="18"/>
      <c r="Q2092" s="14"/>
      <c r="R2092" s="17" t="str">
        <f aca="false">IF($C2092="","",N($Q2092)*N($K2092))</f>
        <v/>
      </c>
    </row>
    <row r="2093" customFormat="false" ht="15" hidden="false" customHeight="false" outlineLevel="0" collapsed="false">
      <c r="B2093" s="12" t="n">
        <v>2088</v>
      </c>
      <c r="C2093" s="36" t="str">
        <f aca="false">IF(①在庫CSV_発注日!$M2089="","",①在庫CSV_発注日!$M2089&amp;"")</f>
        <v/>
      </c>
      <c r="D2093" s="12" t="str">
        <f aca="false">IF($C2093="","",①在庫CSV_発注日!$N2089)</f>
        <v/>
      </c>
      <c r="E2093" s="12" t="str">
        <f aca="false">IF($C2093="","",①在庫CSV_発注日!$H2089)</f>
        <v/>
      </c>
      <c r="F2093" s="12" t="str">
        <f aca="false">IF($C2093="","",①在庫CSV_発注日!$L2089)</f>
        <v/>
      </c>
      <c r="G2093" s="18"/>
      <c r="H2093" s="17" t="str">
        <f aca="false">IF($C2093="","",N(①在庫CSV_発注日!$Z2089))</f>
        <v/>
      </c>
      <c r="I2093" s="37" t="str">
        <f aca="false">IF($C2093="","",SUMIFS(⑤減算マスタCSV!$L$2:$L$8001,⑤減算マスタCSV!$F$2:$F$8001,$C2093,⑤減算マスタCSV!$K$2:$K$8001,1))</f>
        <v/>
      </c>
      <c r="J2093" s="17" t="str">
        <f aca="false">IF($C2093="","",IFERROR(INDEX(⑤減算マスタCSV!$H$2:$H$8001,MATCH($C2093,⑤減算マスタCSV!$F$2:$F$8001,0)),1))</f>
        <v/>
      </c>
      <c r="K2093" s="17" t="str">
        <f aca="false">IF($C2093="","",MAX(1,IFERROR(INDEX(⑥商品照会CSV!$M$2:$M$3001,MATCH($C2093,⑥商品照会CSV!$A$2:$A$3001,0)),1)))</f>
        <v/>
      </c>
      <c r="L2093" s="40" t="str">
        <f aca="false">IF($C2093="","",IFERROR(INDEX(⑥商品照会CSV!$Q$2:$Q$3001,MATCH($C2093,⑥商品照会CSV!$A$2:$A$3001,0)),0))</f>
        <v/>
      </c>
      <c r="M2093" s="40" t="str">
        <f aca="false">IF($C2093="","",N($L2093)*N($K2093))</f>
        <v/>
      </c>
      <c r="N2093" s="17" t="str">
        <f aca="false">IF($C2093="","",MAX(1,IFERROR(INDEX(⑥商品照会CSV!$AK$2:$AK$3001,MATCH($C2093,⑥商品照会CSV!$A$2:$A$3001,0)),1)))</f>
        <v/>
      </c>
      <c r="O2093" s="12" t="str">
        <f aca="false">IF($C2093="","",IFERROR(IF(INDEX(⑥商品照会CSV!$AN$2:$AN$3001,MATCH($C2093,⑥商品照会CSV!$A$2:$A$3001,0))=1,"バラ",IF(INDEX(⑥商品照会CSV!$AM$2:$AM$3001,MATCH($C2093,⑥商品照会CSV!$A$2:$A$3001,0))=1,"中間包装","ケース")),"ケース"))</f>
        <v/>
      </c>
      <c r="P2093" s="18"/>
      <c r="Q2093" s="14"/>
      <c r="R2093" s="17" t="str">
        <f aca="false">IF($C2093="","",N($Q2093)*N($K2093))</f>
        <v/>
      </c>
    </row>
    <row r="2094" customFormat="false" ht="15" hidden="false" customHeight="false" outlineLevel="0" collapsed="false">
      <c r="B2094" s="12" t="n">
        <v>2089</v>
      </c>
      <c r="C2094" s="36" t="str">
        <f aca="false">IF(①在庫CSV_発注日!$M2090="","",①在庫CSV_発注日!$M2090&amp;"")</f>
        <v/>
      </c>
      <c r="D2094" s="12" t="str">
        <f aca="false">IF($C2094="","",①在庫CSV_発注日!$N2090)</f>
        <v/>
      </c>
      <c r="E2094" s="12" t="str">
        <f aca="false">IF($C2094="","",①在庫CSV_発注日!$H2090)</f>
        <v/>
      </c>
      <c r="F2094" s="12" t="str">
        <f aca="false">IF($C2094="","",①在庫CSV_発注日!$L2090)</f>
        <v/>
      </c>
      <c r="G2094" s="18"/>
      <c r="H2094" s="17" t="str">
        <f aca="false">IF($C2094="","",N(①在庫CSV_発注日!$Z2090))</f>
        <v/>
      </c>
      <c r="I2094" s="37" t="str">
        <f aca="false">IF($C2094="","",SUMIFS(⑤減算マスタCSV!$L$2:$L$8001,⑤減算マスタCSV!$F$2:$F$8001,$C2094,⑤減算マスタCSV!$K$2:$K$8001,1))</f>
        <v/>
      </c>
      <c r="J2094" s="17" t="str">
        <f aca="false">IF($C2094="","",IFERROR(INDEX(⑤減算マスタCSV!$H$2:$H$8001,MATCH($C2094,⑤減算マスタCSV!$F$2:$F$8001,0)),1))</f>
        <v/>
      </c>
      <c r="K2094" s="17" t="str">
        <f aca="false">IF($C2094="","",MAX(1,IFERROR(INDEX(⑥商品照会CSV!$M$2:$M$3001,MATCH($C2094,⑥商品照会CSV!$A$2:$A$3001,0)),1)))</f>
        <v/>
      </c>
      <c r="L2094" s="40" t="str">
        <f aca="false">IF($C2094="","",IFERROR(INDEX(⑥商品照会CSV!$Q$2:$Q$3001,MATCH($C2094,⑥商品照会CSV!$A$2:$A$3001,0)),0))</f>
        <v/>
      </c>
      <c r="M2094" s="40" t="str">
        <f aca="false">IF($C2094="","",N($L2094)*N($K2094))</f>
        <v/>
      </c>
      <c r="N2094" s="17" t="str">
        <f aca="false">IF($C2094="","",MAX(1,IFERROR(INDEX(⑥商品照会CSV!$AK$2:$AK$3001,MATCH($C2094,⑥商品照会CSV!$A$2:$A$3001,0)),1)))</f>
        <v/>
      </c>
      <c r="O2094" s="12" t="str">
        <f aca="false">IF($C2094="","",IFERROR(IF(INDEX(⑥商品照会CSV!$AN$2:$AN$3001,MATCH($C2094,⑥商品照会CSV!$A$2:$A$3001,0))=1,"バラ",IF(INDEX(⑥商品照会CSV!$AM$2:$AM$3001,MATCH($C2094,⑥商品照会CSV!$A$2:$A$3001,0))=1,"中間包装","ケース")),"ケース"))</f>
        <v/>
      </c>
      <c r="P2094" s="18"/>
      <c r="Q2094" s="14"/>
      <c r="R2094" s="17" t="str">
        <f aca="false">IF($C2094="","",N($Q2094)*N($K2094))</f>
        <v/>
      </c>
    </row>
    <row r="2095" customFormat="false" ht="15" hidden="false" customHeight="false" outlineLevel="0" collapsed="false">
      <c r="B2095" s="12" t="n">
        <v>2090</v>
      </c>
      <c r="C2095" s="36" t="str">
        <f aca="false">IF(①在庫CSV_発注日!$M2091="","",①在庫CSV_発注日!$M2091&amp;"")</f>
        <v/>
      </c>
      <c r="D2095" s="12" t="str">
        <f aca="false">IF($C2095="","",①在庫CSV_発注日!$N2091)</f>
        <v/>
      </c>
      <c r="E2095" s="12" t="str">
        <f aca="false">IF($C2095="","",①在庫CSV_発注日!$H2091)</f>
        <v/>
      </c>
      <c r="F2095" s="12" t="str">
        <f aca="false">IF($C2095="","",①在庫CSV_発注日!$L2091)</f>
        <v/>
      </c>
      <c r="G2095" s="18"/>
      <c r="H2095" s="17" t="str">
        <f aca="false">IF($C2095="","",N(①在庫CSV_発注日!$Z2091))</f>
        <v/>
      </c>
      <c r="I2095" s="37" t="str">
        <f aca="false">IF($C2095="","",SUMIFS(⑤減算マスタCSV!$L$2:$L$8001,⑤減算マスタCSV!$F$2:$F$8001,$C2095,⑤減算マスタCSV!$K$2:$K$8001,1))</f>
        <v/>
      </c>
      <c r="J2095" s="17" t="str">
        <f aca="false">IF($C2095="","",IFERROR(INDEX(⑤減算マスタCSV!$H$2:$H$8001,MATCH($C2095,⑤減算マスタCSV!$F$2:$F$8001,0)),1))</f>
        <v/>
      </c>
      <c r="K2095" s="17" t="str">
        <f aca="false">IF($C2095="","",MAX(1,IFERROR(INDEX(⑥商品照会CSV!$M$2:$M$3001,MATCH($C2095,⑥商品照会CSV!$A$2:$A$3001,0)),1)))</f>
        <v/>
      </c>
      <c r="L2095" s="40" t="str">
        <f aca="false">IF($C2095="","",IFERROR(INDEX(⑥商品照会CSV!$Q$2:$Q$3001,MATCH($C2095,⑥商品照会CSV!$A$2:$A$3001,0)),0))</f>
        <v/>
      </c>
      <c r="M2095" s="40" t="str">
        <f aca="false">IF($C2095="","",N($L2095)*N($K2095))</f>
        <v/>
      </c>
      <c r="N2095" s="17" t="str">
        <f aca="false">IF($C2095="","",MAX(1,IFERROR(INDEX(⑥商品照会CSV!$AK$2:$AK$3001,MATCH($C2095,⑥商品照会CSV!$A$2:$A$3001,0)),1)))</f>
        <v/>
      </c>
      <c r="O2095" s="12" t="str">
        <f aca="false">IF($C2095="","",IFERROR(IF(INDEX(⑥商品照会CSV!$AN$2:$AN$3001,MATCH($C2095,⑥商品照会CSV!$A$2:$A$3001,0))=1,"バラ",IF(INDEX(⑥商品照会CSV!$AM$2:$AM$3001,MATCH($C2095,⑥商品照会CSV!$A$2:$A$3001,0))=1,"中間包装","ケース")),"ケース"))</f>
        <v/>
      </c>
      <c r="P2095" s="18"/>
      <c r="Q2095" s="14"/>
      <c r="R2095" s="17" t="str">
        <f aca="false">IF($C2095="","",N($Q2095)*N($K2095))</f>
        <v/>
      </c>
    </row>
    <row r="2096" customFormat="false" ht="15" hidden="false" customHeight="false" outlineLevel="0" collapsed="false">
      <c r="B2096" s="12" t="n">
        <v>2091</v>
      </c>
      <c r="C2096" s="36" t="str">
        <f aca="false">IF(①在庫CSV_発注日!$M2092="","",①在庫CSV_発注日!$M2092&amp;"")</f>
        <v/>
      </c>
      <c r="D2096" s="12" t="str">
        <f aca="false">IF($C2096="","",①在庫CSV_発注日!$N2092)</f>
        <v/>
      </c>
      <c r="E2096" s="12" t="str">
        <f aca="false">IF($C2096="","",①在庫CSV_発注日!$H2092)</f>
        <v/>
      </c>
      <c r="F2096" s="12" t="str">
        <f aca="false">IF($C2096="","",①在庫CSV_発注日!$L2092)</f>
        <v/>
      </c>
      <c r="G2096" s="18"/>
      <c r="H2096" s="17" t="str">
        <f aca="false">IF($C2096="","",N(①在庫CSV_発注日!$Z2092))</f>
        <v/>
      </c>
      <c r="I2096" s="37" t="str">
        <f aca="false">IF($C2096="","",SUMIFS(⑤減算マスタCSV!$L$2:$L$8001,⑤減算マスタCSV!$F$2:$F$8001,$C2096,⑤減算マスタCSV!$K$2:$K$8001,1))</f>
        <v/>
      </c>
      <c r="J2096" s="17" t="str">
        <f aca="false">IF($C2096="","",IFERROR(INDEX(⑤減算マスタCSV!$H$2:$H$8001,MATCH($C2096,⑤減算マスタCSV!$F$2:$F$8001,0)),1))</f>
        <v/>
      </c>
      <c r="K2096" s="17" t="str">
        <f aca="false">IF($C2096="","",MAX(1,IFERROR(INDEX(⑥商品照会CSV!$M$2:$M$3001,MATCH($C2096,⑥商品照会CSV!$A$2:$A$3001,0)),1)))</f>
        <v/>
      </c>
      <c r="L2096" s="40" t="str">
        <f aca="false">IF($C2096="","",IFERROR(INDEX(⑥商品照会CSV!$Q$2:$Q$3001,MATCH($C2096,⑥商品照会CSV!$A$2:$A$3001,0)),0))</f>
        <v/>
      </c>
      <c r="M2096" s="40" t="str">
        <f aca="false">IF($C2096="","",N($L2096)*N($K2096))</f>
        <v/>
      </c>
      <c r="N2096" s="17" t="str">
        <f aca="false">IF($C2096="","",MAX(1,IFERROR(INDEX(⑥商品照会CSV!$AK$2:$AK$3001,MATCH($C2096,⑥商品照会CSV!$A$2:$A$3001,0)),1)))</f>
        <v/>
      </c>
      <c r="O2096" s="12" t="str">
        <f aca="false">IF($C2096="","",IFERROR(IF(INDEX(⑥商品照会CSV!$AN$2:$AN$3001,MATCH($C2096,⑥商品照会CSV!$A$2:$A$3001,0))=1,"バラ",IF(INDEX(⑥商品照会CSV!$AM$2:$AM$3001,MATCH($C2096,⑥商品照会CSV!$A$2:$A$3001,0))=1,"中間包装","ケース")),"ケース"))</f>
        <v/>
      </c>
      <c r="P2096" s="18"/>
      <c r="Q2096" s="14"/>
      <c r="R2096" s="17" t="str">
        <f aca="false">IF($C2096="","",N($Q2096)*N($K2096))</f>
        <v/>
      </c>
    </row>
    <row r="2097" customFormat="false" ht="15" hidden="false" customHeight="false" outlineLevel="0" collapsed="false">
      <c r="B2097" s="12" t="n">
        <v>2092</v>
      </c>
      <c r="C2097" s="36" t="str">
        <f aca="false">IF(①在庫CSV_発注日!$M2093="","",①在庫CSV_発注日!$M2093&amp;"")</f>
        <v/>
      </c>
      <c r="D2097" s="12" t="str">
        <f aca="false">IF($C2097="","",①在庫CSV_発注日!$N2093)</f>
        <v/>
      </c>
      <c r="E2097" s="12" t="str">
        <f aca="false">IF($C2097="","",①在庫CSV_発注日!$H2093)</f>
        <v/>
      </c>
      <c r="F2097" s="12" t="str">
        <f aca="false">IF($C2097="","",①在庫CSV_発注日!$L2093)</f>
        <v/>
      </c>
      <c r="G2097" s="18"/>
      <c r="H2097" s="17" t="str">
        <f aca="false">IF($C2097="","",N(①在庫CSV_発注日!$Z2093))</f>
        <v/>
      </c>
      <c r="I2097" s="37" t="str">
        <f aca="false">IF($C2097="","",SUMIFS(⑤減算マスタCSV!$L$2:$L$8001,⑤減算マスタCSV!$F$2:$F$8001,$C2097,⑤減算マスタCSV!$K$2:$K$8001,1))</f>
        <v/>
      </c>
      <c r="J2097" s="17" t="str">
        <f aca="false">IF($C2097="","",IFERROR(INDEX(⑤減算マスタCSV!$H$2:$H$8001,MATCH($C2097,⑤減算マスタCSV!$F$2:$F$8001,0)),1))</f>
        <v/>
      </c>
      <c r="K2097" s="17" t="str">
        <f aca="false">IF($C2097="","",MAX(1,IFERROR(INDEX(⑥商品照会CSV!$M$2:$M$3001,MATCH($C2097,⑥商品照会CSV!$A$2:$A$3001,0)),1)))</f>
        <v/>
      </c>
      <c r="L2097" s="40" t="str">
        <f aca="false">IF($C2097="","",IFERROR(INDEX(⑥商品照会CSV!$Q$2:$Q$3001,MATCH($C2097,⑥商品照会CSV!$A$2:$A$3001,0)),0))</f>
        <v/>
      </c>
      <c r="M2097" s="40" t="str">
        <f aca="false">IF($C2097="","",N($L2097)*N($K2097))</f>
        <v/>
      </c>
      <c r="N2097" s="17" t="str">
        <f aca="false">IF($C2097="","",MAX(1,IFERROR(INDEX(⑥商品照会CSV!$AK$2:$AK$3001,MATCH($C2097,⑥商品照会CSV!$A$2:$A$3001,0)),1)))</f>
        <v/>
      </c>
      <c r="O2097" s="12" t="str">
        <f aca="false">IF($C2097="","",IFERROR(IF(INDEX(⑥商品照会CSV!$AN$2:$AN$3001,MATCH($C2097,⑥商品照会CSV!$A$2:$A$3001,0))=1,"バラ",IF(INDEX(⑥商品照会CSV!$AM$2:$AM$3001,MATCH($C2097,⑥商品照会CSV!$A$2:$A$3001,0))=1,"中間包装","ケース")),"ケース"))</f>
        <v/>
      </c>
      <c r="P2097" s="18"/>
      <c r="Q2097" s="14"/>
      <c r="R2097" s="17" t="str">
        <f aca="false">IF($C2097="","",N($Q2097)*N($K2097))</f>
        <v/>
      </c>
    </row>
    <row r="2098" customFormat="false" ht="15" hidden="false" customHeight="false" outlineLevel="0" collapsed="false">
      <c r="B2098" s="12" t="n">
        <v>2093</v>
      </c>
      <c r="C2098" s="36" t="str">
        <f aca="false">IF(①在庫CSV_発注日!$M2094="","",①在庫CSV_発注日!$M2094&amp;"")</f>
        <v/>
      </c>
      <c r="D2098" s="12" t="str">
        <f aca="false">IF($C2098="","",①在庫CSV_発注日!$N2094)</f>
        <v/>
      </c>
      <c r="E2098" s="12" t="str">
        <f aca="false">IF($C2098="","",①在庫CSV_発注日!$H2094)</f>
        <v/>
      </c>
      <c r="F2098" s="12" t="str">
        <f aca="false">IF($C2098="","",①在庫CSV_発注日!$L2094)</f>
        <v/>
      </c>
      <c r="G2098" s="18"/>
      <c r="H2098" s="17" t="str">
        <f aca="false">IF($C2098="","",N(①在庫CSV_発注日!$Z2094))</f>
        <v/>
      </c>
      <c r="I2098" s="37" t="str">
        <f aca="false">IF($C2098="","",SUMIFS(⑤減算マスタCSV!$L$2:$L$8001,⑤減算マスタCSV!$F$2:$F$8001,$C2098,⑤減算マスタCSV!$K$2:$K$8001,1))</f>
        <v/>
      </c>
      <c r="J2098" s="17" t="str">
        <f aca="false">IF($C2098="","",IFERROR(INDEX(⑤減算マスタCSV!$H$2:$H$8001,MATCH($C2098,⑤減算マスタCSV!$F$2:$F$8001,0)),1))</f>
        <v/>
      </c>
      <c r="K2098" s="17" t="str">
        <f aca="false">IF($C2098="","",MAX(1,IFERROR(INDEX(⑥商品照会CSV!$M$2:$M$3001,MATCH($C2098,⑥商品照会CSV!$A$2:$A$3001,0)),1)))</f>
        <v/>
      </c>
      <c r="L2098" s="40" t="str">
        <f aca="false">IF($C2098="","",IFERROR(INDEX(⑥商品照会CSV!$Q$2:$Q$3001,MATCH($C2098,⑥商品照会CSV!$A$2:$A$3001,0)),0))</f>
        <v/>
      </c>
      <c r="M2098" s="40" t="str">
        <f aca="false">IF($C2098="","",N($L2098)*N($K2098))</f>
        <v/>
      </c>
      <c r="N2098" s="17" t="str">
        <f aca="false">IF($C2098="","",MAX(1,IFERROR(INDEX(⑥商品照会CSV!$AK$2:$AK$3001,MATCH($C2098,⑥商品照会CSV!$A$2:$A$3001,0)),1)))</f>
        <v/>
      </c>
      <c r="O2098" s="12" t="str">
        <f aca="false">IF($C2098="","",IFERROR(IF(INDEX(⑥商品照会CSV!$AN$2:$AN$3001,MATCH($C2098,⑥商品照会CSV!$A$2:$A$3001,0))=1,"バラ",IF(INDEX(⑥商品照会CSV!$AM$2:$AM$3001,MATCH($C2098,⑥商品照会CSV!$A$2:$A$3001,0))=1,"中間包装","ケース")),"ケース"))</f>
        <v/>
      </c>
      <c r="P2098" s="18"/>
      <c r="Q2098" s="14"/>
      <c r="R2098" s="17" t="str">
        <f aca="false">IF($C2098="","",N($Q2098)*N($K2098))</f>
        <v/>
      </c>
    </row>
    <row r="2099" customFormat="false" ht="15" hidden="false" customHeight="false" outlineLevel="0" collapsed="false">
      <c r="B2099" s="12" t="n">
        <v>2094</v>
      </c>
      <c r="C2099" s="36" t="str">
        <f aca="false">IF(①在庫CSV_発注日!$M2095="","",①在庫CSV_発注日!$M2095&amp;"")</f>
        <v/>
      </c>
      <c r="D2099" s="12" t="str">
        <f aca="false">IF($C2099="","",①在庫CSV_発注日!$N2095)</f>
        <v/>
      </c>
      <c r="E2099" s="12" t="str">
        <f aca="false">IF($C2099="","",①在庫CSV_発注日!$H2095)</f>
        <v/>
      </c>
      <c r="F2099" s="12" t="str">
        <f aca="false">IF($C2099="","",①在庫CSV_発注日!$L2095)</f>
        <v/>
      </c>
      <c r="G2099" s="18"/>
      <c r="H2099" s="17" t="str">
        <f aca="false">IF($C2099="","",N(①在庫CSV_発注日!$Z2095))</f>
        <v/>
      </c>
      <c r="I2099" s="37" t="str">
        <f aca="false">IF($C2099="","",SUMIFS(⑤減算マスタCSV!$L$2:$L$8001,⑤減算マスタCSV!$F$2:$F$8001,$C2099,⑤減算マスタCSV!$K$2:$K$8001,1))</f>
        <v/>
      </c>
      <c r="J2099" s="17" t="str">
        <f aca="false">IF($C2099="","",IFERROR(INDEX(⑤減算マスタCSV!$H$2:$H$8001,MATCH($C2099,⑤減算マスタCSV!$F$2:$F$8001,0)),1))</f>
        <v/>
      </c>
      <c r="K2099" s="17" t="str">
        <f aca="false">IF($C2099="","",MAX(1,IFERROR(INDEX(⑥商品照会CSV!$M$2:$M$3001,MATCH($C2099,⑥商品照会CSV!$A$2:$A$3001,0)),1)))</f>
        <v/>
      </c>
      <c r="L2099" s="40" t="str">
        <f aca="false">IF($C2099="","",IFERROR(INDEX(⑥商品照会CSV!$Q$2:$Q$3001,MATCH($C2099,⑥商品照会CSV!$A$2:$A$3001,0)),0))</f>
        <v/>
      </c>
      <c r="M2099" s="40" t="str">
        <f aca="false">IF($C2099="","",N($L2099)*N($K2099))</f>
        <v/>
      </c>
      <c r="N2099" s="17" t="str">
        <f aca="false">IF($C2099="","",MAX(1,IFERROR(INDEX(⑥商品照会CSV!$AK$2:$AK$3001,MATCH($C2099,⑥商品照会CSV!$A$2:$A$3001,0)),1)))</f>
        <v/>
      </c>
      <c r="O2099" s="12" t="str">
        <f aca="false">IF($C2099="","",IFERROR(IF(INDEX(⑥商品照会CSV!$AN$2:$AN$3001,MATCH($C2099,⑥商品照会CSV!$A$2:$A$3001,0))=1,"バラ",IF(INDEX(⑥商品照会CSV!$AM$2:$AM$3001,MATCH($C2099,⑥商品照会CSV!$A$2:$A$3001,0))=1,"中間包装","ケース")),"ケース"))</f>
        <v/>
      </c>
      <c r="P2099" s="18"/>
      <c r="Q2099" s="14"/>
      <c r="R2099" s="17" t="str">
        <f aca="false">IF($C2099="","",N($Q2099)*N($K2099))</f>
        <v/>
      </c>
    </row>
    <row r="2100" customFormat="false" ht="15" hidden="false" customHeight="false" outlineLevel="0" collapsed="false">
      <c r="B2100" s="12" t="n">
        <v>2095</v>
      </c>
      <c r="C2100" s="36" t="str">
        <f aca="false">IF(①在庫CSV_発注日!$M2096="","",①在庫CSV_発注日!$M2096&amp;"")</f>
        <v/>
      </c>
      <c r="D2100" s="12" t="str">
        <f aca="false">IF($C2100="","",①在庫CSV_発注日!$N2096)</f>
        <v/>
      </c>
      <c r="E2100" s="12" t="str">
        <f aca="false">IF($C2100="","",①在庫CSV_発注日!$H2096)</f>
        <v/>
      </c>
      <c r="F2100" s="12" t="str">
        <f aca="false">IF($C2100="","",①在庫CSV_発注日!$L2096)</f>
        <v/>
      </c>
      <c r="G2100" s="18"/>
      <c r="H2100" s="17" t="str">
        <f aca="false">IF($C2100="","",N(①在庫CSV_発注日!$Z2096))</f>
        <v/>
      </c>
      <c r="I2100" s="37" t="str">
        <f aca="false">IF($C2100="","",SUMIFS(⑤減算マスタCSV!$L$2:$L$8001,⑤減算マスタCSV!$F$2:$F$8001,$C2100,⑤減算マスタCSV!$K$2:$K$8001,1))</f>
        <v/>
      </c>
      <c r="J2100" s="17" t="str">
        <f aca="false">IF($C2100="","",IFERROR(INDEX(⑤減算マスタCSV!$H$2:$H$8001,MATCH($C2100,⑤減算マスタCSV!$F$2:$F$8001,0)),1))</f>
        <v/>
      </c>
      <c r="K2100" s="17" t="str">
        <f aca="false">IF($C2100="","",MAX(1,IFERROR(INDEX(⑥商品照会CSV!$M$2:$M$3001,MATCH($C2100,⑥商品照会CSV!$A$2:$A$3001,0)),1)))</f>
        <v/>
      </c>
      <c r="L2100" s="40" t="str">
        <f aca="false">IF($C2100="","",IFERROR(INDEX(⑥商品照会CSV!$Q$2:$Q$3001,MATCH($C2100,⑥商品照会CSV!$A$2:$A$3001,0)),0))</f>
        <v/>
      </c>
      <c r="M2100" s="40" t="str">
        <f aca="false">IF($C2100="","",N($L2100)*N($K2100))</f>
        <v/>
      </c>
      <c r="N2100" s="17" t="str">
        <f aca="false">IF($C2100="","",MAX(1,IFERROR(INDEX(⑥商品照会CSV!$AK$2:$AK$3001,MATCH($C2100,⑥商品照会CSV!$A$2:$A$3001,0)),1)))</f>
        <v/>
      </c>
      <c r="O2100" s="12" t="str">
        <f aca="false">IF($C2100="","",IFERROR(IF(INDEX(⑥商品照会CSV!$AN$2:$AN$3001,MATCH($C2100,⑥商品照会CSV!$A$2:$A$3001,0))=1,"バラ",IF(INDEX(⑥商品照会CSV!$AM$2:$AM$3001,MATCH($C2100,⑥商品照会CSV!$A$2:$A$3001,0))=1,"中間包装","ケース")),"ケース"))</f>
        <v/>
      </c>
      <c r="P2100" s="18"/>
      <c r="Q2100" s="14"/>
      <c r="R2100" s="17" t="str">
        <f aca="false">IF($C2100="","",N($Q2100)*N($K2100))</f>
        <v/>
      </c>
    </row>
    <row r="2101" customFormat="false" ht="15" hidden="false" customHeight="false" outlineLevel="0" collapsed="false">
      <c r="B2101" s="12" t="n">
        <v>2096</v>
      </c>
      <c r="C2101" s="36" t="str">
        <f aca="false">IF(①在庫CSV_発注日!$M2097="","",①在庫CSV_発注日!$M2097&amp;"")</f>
        <v/>
      </c>
      <c r="D2101" s="12" t="str">
        <f aca="false">IF($C2101="","",①在庫CSV_発注日!$N2097)</f>
        <v/>
      </c>
      <c r="E2101" s="12" t="str">
        <f aca="false">IF($C2101="","",①在庫CSV_発注日!$H2097)</f>
        <v/>
      </c>
      <c r="F2101" s="12" t="str">
        <f aca="false">IF($C2101="","",①在庫CSV_発注日!$L2097)</f>
        <v/>
      </c>
      <c r="G2101" s="18"/>
      <c r="H2101" s="17" t="str">
        <f aca="false">IF($C2101="","",N(①在庫CSV_発注日!$Z2097))</f>
        <v/>
      </c>
      <c r="I2101" s="37" t="str">
        <f aca="false">IF($C2101="","",SUMIFS(⑤減算マスタCSV!$L$2:$L$8001,⑤減算マスタCSV!$F$2:$F$8001,$C2101,⑤減算マスタCSV!$K$2:$K$8001,1))</f>
        <v/>
      </c>
      <c r="J2101" s="17" t="str">
        <f aca="false">IF($C2101="","",IFERROR(INDEX(⑤減算マスタCSV!$H$2:$H$8001,MATCH($C2101,⑤減算マスタCSV!$F$2:$F$8001,0)),1))</f>
        <v/>
      </c>
      <c r="K2101" s="17" t="str">
        <f aca="false">IF($C2101="","",MAX(1,IFERROR(INDEX(⑥商品照会CSV!$M$2:$M$3001,MATCH($C2101,⑥商品照会CSV!$A$2:$A$3001,0)),1)))</f>
        <v/>
      </c>
      <c r="L2101" s="40" t="str">
        <f aca="false">IF($C2101="","",IFERROR(INDEX(⑥商品照会CSV!$Q$2:$Q$3001,MATCH($C2101,⑥商品照会CSV!$A$2:$A$3001,0)),0))</f>
        <v/>
      </c>
      <c r="M2101" s="40" t="str">
        <f aca="false">IF($C2101="","",N($L2101)*N($K2101))</f>
        <v/>
      </c>
      <c r="N2101" s="17" t="str">
        <f aca="false">IF($C2101="","",MAX(1,IFERROR(INDEX(⑥商品照会CSV!$AK$2:$AK$3001,MATCH($C2101,⑥商品照会CSV!$A$2:$A$3001,0)),1)))</f>
        <v/>
      </c>
      <c r="O2101" s="12" t="str">
        <f aca="false">IF($C2101="","",IFERROR(IF(INDEX(⑥商品照会CSV!$AN$2:$AN$3001,MATCH($C2101,⑥商品照会CSV!$A$2:$A$3001,0))=1,"バラ",IF(INDEX(⑥商品照会CSV!$AM$2:$AM$3001,MATCH($C2101,⑥商品照会CSV!$A$2:$A$3001,0))=1,"中間包装","ケース")),"ケース"))</f>
        <v/>
      </c>
      <c r="P2101" s="18"/>
      <c r="Q2101" s="14"/>
      <c r="R2101" s="17" t="str">
        <f aca="false">IF($C2101="","",N($Q2101)*N($K2101))</f>
        <v/>
      </c>
    </row>
    <row r="2102" customFormat="false" ht="15" hidden="false" customHeight="false" outlineLevel="0" collapsed="false">
      <c r="B2102" s="12" t="n">
        <v>2097</v>
      </c>
      <c r="C2102" s="36" t="str">
        <f aca="false">IF(①在庫CSV_発注日!$M2098="","",①在庫CSV_発注日!$M2098&amp;"")</f>
        <v/>
      </c>
      <c r="D2102" s="12" t="str">
        <f aca="false">IF($C2102="","",①在庫CSV_発注日!$N2098)</f>
        <v/>
      </c>
      <c r="E2102" s="12" t="str">
        <f aca="false">IF($C2102="","",①在庫CSV_発注日!$H2098)</f>
        <v/>
      </c>
      <c r="F2102" s="12" t="str">
        <f aca="false">IF($C2102="","",①在庫CSV_発注日!$L2098)</f>
        <v/>
      </c>
      <c r="G2102" s="18"/>
      <c r="H2102" s="17" t="str">
        <f aca="false">IF($C2102="","",N(①在庫CSV_発注日!$Z2098))</f>
        <v/>
      </c>
      <c r="I2102" s="37" t="str">
        <f aca="false">IF($C2102="","",SUMIFS(⑤減算マスタCSV!$L$2:$L$8001,⑤減算マスタCSV!$F$2:$F$8001,$C2102,⑤減算マスタCSV!$K$2:$K$8001,1))</f>
        <v/>
      </c>
      <c r="J2102" s="17" t="str">
        <f aca="false">IF($C2102="","",IFERROR(INDEX(⑤減算マスタCSV!$H$2:$H$8001,MATCH($C2102,⑤減算マスタCSV!$F$2:$F$8001,0)),1))</f>
        <v/>
      </c>
      <c r="K2102" s="17" t="str">
        <f aca="false">IF($C2102="","",MAX(1,IFERROR(INDEX(⑥商品照会CSV!$M$2:$M$3001,MATCH($C2102,⑥商品照会CSV!$A$2:$A$3001,0)),1)))</f>
        <v/>
      </c>
      <c r="L2102" s="40" t="str">
        <f aca="false">IF($C2102="","",IFERROR(INDEX(⑥商品照会CSV!$Q$2:$Q$3001,MATCH($C2102,⑥商品照会CSV!$A$2:$A$3001,0)),0))</f>
        <v/>
      </c>
      <c r="M2102" s="40" t="str">
        <f aca="false">IF($C2102="","",N($L2102)*N($K2102))</f>
        <v/>
      </c>
      <c r="N2102" s="17" t="str">
        <f aca="false">IF($C2102="","",MAX(1,IFERROR(INDEX(⑥商品照会CSV!$AK$2:$AK$3001,MATCH($C2102,⑥商品照会CSV!$A$2:$A$3001,0)),1)))</f>
        <v/>
      </c>
      <c r="O2102" s="12" t="str">
        <f aca="false">IF($C2102="","",IFERROR(IF(INDEX(⑥商品照会CSV!$AN$2:$AN$3001,MATCH($C2102,⑥商品照会CSV!$A$2:$A$3001,0))=1,"バラ",IF(INDEX(⑥商品照会CSV!$AM$2:$AM$3001,MATCH($C2102,⑥商品照会CSV!$A$2:$A$3001,0))=1,"中間包装","ケース")),"ケース"))</f>
        <v/>
      </c>
      <c r="P2102" s="18"/>
      <c r="Q2102" s="14"/>
      <c r="R2102" s="17" t="str">
        <f aca="false">IF($C2102="","",N($Q2102)*N($K2102))</f>
        <v/>
      </c>
    </row>
    <row r="2103" customFormat="false" ht="15" hidden="false" customHeight="false" outlineLevel="0" collapsed="false">
      <c r="B2103" s="12" t="n">
        <v>2098</v>
      </c>
      <c r="C2103" s="36" t="str">
        <f aca="false">IF(①在庫CSV_発注日!$M2099="","",①在庫CSV_発注日!$M2099&amp;"")</f>
        <v/>
      </c>
      <c r="D2103" s="12" t="str">
        <f aca="false">IF($C2103="","",①在庫CSV_発注日!$N2099)</f>
        <v/>
      </c>
      <c r="E2103" s="12" t="str">
        <f aca="false">IF($C2103="","",①在庫CSV_発注日!$H2099)</f>
        <v/>
      </c>
      <c r="F2103" s="12" t="str">
        <f aca="false">IF($C2103="","",①在庫CSV_発注日!$L2099)</f>
        <v/>
      </c>
      <c r="G2103" s="18"/>
      <c r="H2103" s="17" t="str">
        <f aca="false">IF($C2103="","",N(①在庫CSV_発注日!$Z2099))</f>
        <v/>
      </c>
      <c r="I2103" s="37" t="str">
        <f aca="false">IF($C2103="","",SUMIFS(⑤減算マスタCSV!$L$2:$L$8001,⑤減算マスタCSV!$F$2:$F$8001,$C2103,⑤減算マスタCSV!$K$2:$K$8001,1))</f>
        <v/>
      </c>
      <c r="J2103" s="17" t="str">
        <f aca="false">IF($C2103="","",IFERROR(INDEX(⑤減算マスタCSV!$H$2:$H$8001,MATCH($C2103,⑤減算マスタCSV!$F$2:$F$8001,0)),1))</f>
        <v/>
      </c>
      <c r="K2103" s="17" t="str">
        <f aca="false">IF($C2103="","",MAX(1,IFERROR(INDEX(⑥商品照会CSV!$M$2:$M$3001,MATCH($C2103,⑥商品照会CSV!$A$2:$A$3001,0)),1)))</f>
        <v/>
      </c>
      <c r="L2103" s="40" t="str">
        <f aca="false">IF($C2103="","",IFERROR(INDEX(⑥商品照会CSV!$Q$2:$Q$3001,MATCH($C2103,⑥商品照会CSV!$A$2:$A$3001,0)),0))</f>
        <v/>
      </c>
      <c r="M2103" s="40" t="str">
        <f aca="false">IF($C2103="","",N($L2103)*N($K2103))</f>
        <v/>
      </c>
      <c r="N2103" s="17" t="str">
        <f aca="false">IF($C2103="","",MAX(1,IFERROR(INDEX(⑥商品照会CSV!$AK$2:$AK$3001,MATCH($C2103,⑥商品照会CSV!$A$2:$A$3001,0)),1)))</f>
        <v/>
      </c>
      <c r="O2103" s="12" t="str">
        <f aca="false">IF($C2103="","",IFERROR(IF(INDEX(⑥商品照会CSV!$AN$2:$AN$3001,MATCH($C2103,⑥商品照会CSV!$A$2:$A$3001,0))=1,"バラ",IF(INDEX(⑥商品照会CSV!$AM$2:$AM$3001,MATCH($C2103,⑥商品照会CSV!$A$2:$A$3001,0))=1,"中間包装","ケース")),"ケース"))</f>
        <v/>
      </c>
      <c r="P2103" s="18"/>
      <c r="Q2103" s="14"/>
      <c r="R2103" s="17" t="str">
        <f aca="false">IF($C2103="","",N($Q2103)*N($K2103))</f>
        <v/>
      </c>
    </row>
    <row r="2104" customFormat="false" ht="15" hidden="false" customHeight="false" outlineLevel="0" collapsed="false">
      <c r="B2104" s="12" t="n">
        <v>2099</v>
      </c>
      <c r="C2104" s="36" t="str">
        <f aca="false">IF(①在庫CSV_発注日!$M2100="","",①在庫CSV_発注日!$M2100&amp;"")</f>
        <v/>
      </c>
      <c r="D2104" s="12" t="str">
        <f aca="false">IF($C2104="","",①在庫CSV_発注日!$N2100)</f>
        <v/>
      </c>
      <c r="E2104" s="12" t="str">
        <f aca="false">IF($C2104="","",①在庫CSV_発注日!$H2100)</f>
        <v/>
      </c>
      <c r="F2104" s="12" t="str">
        <f aca="false">IF($C2104="","",①在庫CSV_発注日!$L2100)</f>
        <v/>
      </c>
      <c r="G2104" s="18"/>
      <c r="H2104" s="17" t="str">
        <f aca="false">IF($C2104="","",N(①在庫CSV_発注日!$Z2100))</f>
        <v/>
      </c>
      <c r="I2104" s="37" t="str">
        <f aca="false">IF($C2104="","",SUMIFS(⑤減算マスタCSV!$L$2:$L$8001,⑤減算マスタCSV!$F$2:$F$8001,$C2104,⑤減算マスタCSV!$K$2:$K$8001,1))</f>
        <v/>
      </c>
      <c r="J2104" s="17" t="str">
        <f aca="false">IF($C2104="","",IFERROR(INDEX(⑤減算マスタCSV!$H$2:$H$8001,MATCH($C2104,⑤減算マスタCSV!$F$2:$F$8001,0)),1))</f>
        <v/>
      </c>
      <c r="K2104" s="17" t="str">
        <f aca="false">IF($C2104="","",MAX(1,IFERROR(INDEX(⑥商品照会CSV!$M$2:$M$3001,MATCH($C2104,⑥商品照会CSV!$A$2:$A$3001,0)),1)))</f>
        <v/>
      </c>
      <c r="L2104" s="40" t="str">
        <f aca="false">IF($C2104="","",IFERROR(INDEX(⑥商品照会CSV!$Q$2:$Q$3001,MATCH($C2104,⑥商品照会CSV!$A$2:$A$3001,0)),0))</f>
        <v/>
      </c>
      <c r="M2104" s="40" t="str">
        <f aca="false">IF($C2104="","",N($L2104)*N($K2104))</f>
        <v/>
      </c>
      <c r="N2104" s="17" t="str">
        <f aca="false">IF($C2104="","",MAX(1,IFERROR(INDEX(⑥商品照会CSV!$AK$2:$AK$3001,MATCH($C2104,⑥商品照会CSV!$A$2:$A$3001,0)),1)))</f>
        <v/>
      </c>
      <c r="O2104" s="12" t="str">
        <f aca="false">IF($C2104="","",IFERROR(IF(INDEX(⑥商品照会CSV!$AN$2:$AN$3001,MATCH($C2104,⑥商品照会CSV!$A$2:$A$3001,0))=1,"バラ",IF(INDEX(⑥商品照会CSV!$AM$2:$AM$3001,MATCH($C2104,⑥商品照会CSV!$A$2:$A$3001,0))=1,"中間包装","ケース")),"ケース"))</f>
        <v/>
      </c>
      <c r="P2104" s="18"/>
      <c r="Q2104" s="14"/>
      <c r="R2104" s="17" t="str">
        <f aca="false">IF($C2104="","",N($Q2104)*N($K2104))</f>
        <v/>
      </c>
    </row>
    <row r="2105" customFormat="false" ht="15" hidden="false" customHeight="false" outlineLevel="0" collapsed="false">
      <c r="B2105" s="12" t="n">
        <v>2100</v>
      </c>
      <c r="C2105" s="36" t="str">
        <f aca="false">IF(①在庫CSV_発注日!$M2101="","",①在庫CSV_発注日!$M2101&amp;"")</f>
        <v/>
      </c>
      <c r="D2105" s="12" t="str">
        <f aca="false">IF($C2105="","",①在庫CSV_発注日!$N2101)</f>
        <v/>
      </c>
      <c r="E2105" s="12" t="str">
        <f aca="false">IF($C2105="","",①在庫CSV_発注日!$H2101)</f>
        <v/>
      </c>
      <c r="F2105" s="12" t="str">
        <f aca="false">IF($C2105="","",①在庫CSV_発注日!$L2101)</f>
        <v/>
      </c>
      <c r="G2105" s="18"/>
      <c r="H2105" s="17" t="str">
        <f aca="false">IF($C2105="","",N(①在庫CSV_発注日!$Z2101))</f>
        <v/>
      </c>
      <c r="I2105" s="37" t="str">
        <f aca="false">IF($C2105="","",SUMIFS(⑤減算マスタCSV!$L$2:$L$8001,⑤減算マスタCSV!$F$2:$F$8001,$C2105,⑤減算マスタCSV!$K$2:$K$8001,1))</f>
        <v/>
      </c>
      <c r="J2105" s="17" t="str">
        <f aca="false">IF($C2105="","",IFERROR(INDEX(⑤減算マスタCSV!$H$2:$H$8001,MATCH($C2105,⑤減算マスタCSV!$F$2:$F$8001,0)),1))</f>
        <v/>
      </c>
      <c r="K2105" s="17" t="str">
        <f aca="false">IF($C2105="","",MAX(1,IFERROR(INDEX(⑥商品照会CSV!$M$2:$M$3001,MATCH($C2105,⑥商品照会CSV!$A$2:$A$3001,0)),1)))</f>
        <v/>
      </c>
      <c r="L2105" s="40" t="str">
        <f aca="false">IF($C2105="","",IFERROR(INDEX(⑥商品照会CSV!$Q$2:$Q$3001,MATCH($C2105,⑥商品照会CSV!$A$2:$A$3001,0)),0))</f>
        <v/>
      </c>
      <c r="M2105" s="40" t="str">
        <f aca="false">IF($C2105="","",N($L2105)*N($K2105))</f>
        <v/>
      </c>
      <c r="N2105" s="17" t="str">
        <f aca="false">IF($C2105="","",MAX(1,IFERROR(INDEX(⑥商品照会CSV!$AK$2:$AK$3001,MATCH($C2105,⑥商品照会CSV!$A$2:$A$3001,0)),1)))</f>
        <v/>
      </c>
      <c r="O2105" s="12" t="str">
        <f aca="false">IF($C2105="","",IFERROR(IF(INDEX(⑥商品照会CSV!$AN$2:$AN$3001,MATCH($C2105,⑥商品照会CSV!$A$2:$A$3001,0))=1,"バラ",IF(INDEX(⑥商品照会CSV!$AM$2:$AM$3001,MATCH($C2105,⑥商品照会CSV!$A$2:$A$3001,0))=1,"中間包装","ケース")),"ケース"))</f>
        <v/>
      </c>
      <c r="P2105" s="18"/>
      <c r="Q2105" s="14"/>
      <c r="R2105" s="17" t="str">
        <f aca="false">IF($C2105="","",N($Q2105)*N($K2105))</f>
        <v/>
      </c>
    </row>
    <row r="2106" customFormat="false" ht="15" hidden="false" customHeight="false" outlineLevel="0" collapsed="false">
      <c r="B2106" s="12" t="n">
        <v>2101</v>
      </c>
      <c r="C2106" s="36" t="str">
        <f aca="false">IF(①在庫CSV_発注日!$M2102="","",①在庫CSV_発注日!$M2102&amp;"")</f>
        <v/>
      </c>
      <c r="D2106" s="12" t="str">
        <f aca="false">IF($C2106="","",①在庫CSV_発注日!$N2102)</f>
        <v/>
      </c>
      <c r="E2106" s="12" t="str">
        <f aca="false">IF($C2106="","",①在庫CSV_発注日!$H2102)</f>
        <v/>
      </c>
      <c r="F2106" s="12" t="str">
        <f aca="false">IF($C2106="","",①在庫CSV_発注日!$L2102)</f>
        <v/>
      </c>
      <c r="G2106" s="18"/>
      <c r="H2106" s="17" t="str">
        <f aca="false">IF($C2106="","",N(①在庫CSV_発注日!$Z2102))</f>
        <v/>
      </c>
      <c r="I2106" s="37" t="str">
        <f aca="false">IF($C2106="","",SUMIFS(⑤減算マスタCSV!$L$2:$L$8001,⑤減算マスタCSV!$F$2:$F$8001,$C2106,⑤減算マスタCSV!$K$2:$K$8001,1))</f>
        <v/>
      </c>
      <c r="J2106" s="17" t="str">
        <f aca="false">IF($C2106="","",IFERROR(INDEX(⑤減算マスタCSV!$H$2:$H$8001,MATCH($C2106,⑤減算マスタCSV!$F$2:$F$8001,0)),1))</f>
        <v/>
      </c>
      <c r="K2106" s="17" t="str">
        <f aca="false">IF($C2106="","",MAX(1,IFERROR(INDEX(⑥商品照会CSV!$M$2:$M$3001,MATCH($C2106,⑥商品照会CSV!$A$2:$A$3001,0)),1)))</f>
        <v/>
      </c>
      <c r="L2106" s="40" t="str">
        <f aca="false">IF($C2106="","",IFERROR(INDEX(⑥商品照会CSV!$Q$2:$Q$3001,MATCH($C2106,⑥商品照会CSV!$A$2:$A$3001,0)),0))</f>
        <v/>
      </c>
      <c r="M2106" s="40" t="str">
        <f aca="false">IF($C2106="","",N($L2106)*N($K2106))</f>
        <v/>
      </c>
      <c r="N2106" s="17" t="str">
        <f aca="false">IF($C2106="","",MAX(1,IFERROR(INDEX(⑥商品照会CSV!$AK$2:$AK$3001,MATCH($C2106,⑥商品照会CSV!$A$2:$A$3001,0)),1)))</f>
        <v/>
      </c>
      <c r="O2106" s="12" t="str">
        <f aca="false">IF($C2106="","",IFERROR(IF(INDEX(⑥商品照会CSV!$AN$2:$AN$3001,MATCH($C2106,⑥商品照会CSV!$A$2:$A$3001,0))=1,"バラ",IF(INDEX(⑥商品照会CSV!$AM$2:$AM$3001,MATCH($C2106,⑥商品照会CSV!$A$2:$A$3001,0))=1,"中間包装","ケース")),"ケース"))</f>
        <v/>
      </c>
      <c r="P2106" s="18"/>
      <c r="Q2106" s="14"/>
      <c r="R2106" s="17" t="str">
        <f aca="false">IF($C2106="","",N($Q2106)*N($K2106))</f>
        <v/>
      </c>
    </row>
    <row r="2107" customFormat="false" ht="15" hidden="false" customHeight="false" outlineLevel="0" collapsed="false">
      <c r="B2107" s="12" t="n">
        <v>2102</v>
      </c>
      <c r="C2107" s="36" t="str">
        <f aca="false">IF(①在庫CSV_発注日!$M2103="","",①在庫CSV_発注日!$M2103&amp;"")</f>
        <v/>
      </c>
      <c r="D2107" s="12" t="str">
        <f aca="false">IF($C2107="","",①在庫CSV_発注日!$N2103)</f>
        <v/>
      </c>
      <c r="E2107" s="12" t="str">
        <f aca="false">IF($C2107="","",①在庫CSV_発注日!$H2103)</f>
        <v/>
      </c>
      <c r="F2107" s="12" t="str">
        <f aca="false">IF($C2107="","",①在庫CSV_発注日!$L2103)</f>
        <v/>
      </c>
      <c r="G2107" s="18"/>
      <c r="H2107" s="17" t="str">
        <f aca="false">IF($C2107="","",N(①在庫CSV_発注日!$Z2103))</f>
        <v/>
      </c>
      <c r="I2107" s="37" t="str">
        <f aca="false">IF($C2107="","",SUMIFS(⑤減算マスタCSV!$L$2:$L$8001,⑤減算マスタCSV!$F$2:$F$8001,$C2107,⑤減算マスタCSV!$K$2:$K$8001,1))</f>
        <v/>
      </c>
      <c r="J2107" s="17" t="str">
        <f aca="false">IF($C2107="","",IFERROR(INDEX(⑤減算マスタCSV!$H$2:$H$8001,MATCH($C2107,⑤減算マスタCSV!$F$2:$F$8001,0)),1))</f>
        <v/>
      </c>
      <c r="K2107" s="17" t="str">
        <f aca="false">IF($C2107="","",MAX(1,IFERROR(INDEX(⑥商品照会CSV!$M$2:$M$3001,MATCH($C2107,⑥商品照会CSV!$A$2:$A$3001,0)),1)))</f>
        <v/>
      </c>
      <c r="L2107" s="40" t="str">
        <f aca="false">IF($C2107="","",IFERROR(INDEX(⑥商品照会CSV!$Q$2:$Q$3001,MATCH($C2107,⑥商品照会CSV!$A$2:$A$3001,0)),0))</f>
        <v/>
      </c>
      <c r="M2107" s="40" t="str">
        <f aca="false">IF($C2107="","",N($L2107)*N($K2107))</f>
        <v/>
      </c>
      <c r="N2107" s="17" t="str">
        <f aca="false">IF($C2107="","",MAX(1,IFERROR(INDEX(⑥商品照会CSV!$AK$2:$AK$3001,MATCH($C2107,⑥商品照会CSV!$A$2:$A$3001,0)),1)))</f>
        <v/>
      </c>
      <c r="O2107" s="12" t="str">
        <f aca="false">IF($C2107="","",IFERROR(IF(INDEX(⑥商品照会CSV!$AN$2:$AN$3001,MATCH($C2107,⑥商品照会CSV!$A$2:$A$3001,0))=1,"バラ",IF(INDEX(⑥商品照会CSV!$AM$2:$AM$3001,MATCH($C2107,⑥商品照会CSV!$A$2:$A$3001,0))=1,"中間包装","ケース")),"ケース"))</f>
        <v/>
      </c>
      <c r="P2107" s="18"/>
      <c r="Q2107" s="14"/>
      <c r="R2107" s="17" t="str">
        <f aca="false">IF($C2107="","",N($Q2107)*N($K2107))</f>
        <v/>
      </c>
    </row>
    <row r="2108" customFormat="false" ht="15" hidden="false" customHeight="false" outlineLevel="0" collapsed="false">
      <c r="B2108" s="12" t="n">
        <v>2103</v>
      </c>
      <c r="C2108" s="36" t="str">
        <f aca="false">IF(①在庫CSV_発注日!$M2104="","",①在庫CSV_発注日!$M2104&amp;"")</f>
        <v/>
      </c>
      <c r="D2108" s="12" t="str">
        <f aca="false">IF($C2108="","",①在庫CSV_発注日!$N2104)</f>
        <v/>
      </c>
      <c r="E2108" s="12" t="str">
        <f aca="false">IF($C2108="","",①在庫CSV_発注日!$H2104)</f>
        <v/>
      </c>
      <c r="F2108" s="12" t="str">
        <f aca="false">IF($C2108="","",①在庫CSV_発注日!$L2104)</f>
        <v/>
      </c>
      <c r="G2108" s="18"/>
      <c r="H2108" s="17" t="str">
        <f aca="false">IF($C2108="","",N(①在庫CSV_発注日!$Z2104))</f>
        <v/>
      </c>
      <c r="I2108" s="37" t="str">
        <f aca="false">IF($C2108="","",SUMIFS(⑤減算マスタCSV!$L$2:$L$8001,⑤減算マスタCSV!$F$2:$F$8001,$C2108,⑤減算マスタCSV!$K$2:$K$8001,1))</f>
        <v/>
      </c>
      <c r="J2108" s="17" t="str">
        <f aca="false">IF($C2108="","",IFERROR(INDEX(⑤減算マスタCSV!$H$2:$H$8001,MATCH($C2108,⑤減算マスタCSV!$F$2:$F$8001,0)),1))</f>
        <v/>
      </c>
      <c r="K2108" s="17" t="str">
        <f aca="false">IF($C2108="","",MAX(1,IFERROR(INDEX(⑥商品照会CSV!$M$2:$M$3001,MATCH($C2108,⑥商品照会CSV!$A$2:$A$3001,0)),1)))</f>
        <v/>
      </c>
      <c r="L2108" s="40" t="str">
        <f aca="false">IF($C2108="","",IFERROR(INDEX(⑥商品照会CSV!$Q$2:$Q$3001,MATCH($C2108,⑥商品照会CSV!$A$2:$A$3001,0)),0))</f>
        <v/>
      </c>
      <c r="M2108" s="40" t="str">
        <f aca="false">IF($C2108="","",N($L2108)*N($K2108))</f>
        <v/>
      </c>
      <c r="N2108" s="17" t="str">
        <f aca="false">IF($C2108="","",MAX(1,IFERROR(INDEX(⑥商品照会CSV!$AK$2:$AK$3001,MATCH($C2108,⑥商品照会CSV!$A$2:$A$3001,0)),1)))</f>
        <v/>
      </c>
      <c r="O2108" s="12" t="str">
        <f aca="false">IF($C2108="","",IFERROR(IF(INDEX(⑥商品照会CSV!$AN$2:$AN$3001,MATCH($C2108,⑥商品照会CSV!$A$2:$A$3001,0))=1,"バラ",IF(INDEX(⑥商品照会CSV!$AM$2:$AM$3001,MATCH($C2108,⑥商品照会CSV!$A$2:$A$3001,0))=1,"中間包装","ケース")),"ケース"))</f>
        <v/>
      </c>
      <c r="P2108" s="18"/>
      <c r="Q2108" s="14"/>
      <c r="R2108" s="17" t="str">
        <f aca="false">IF($C2108="","",N($Q2108)*N($K2108))</f>
        <v/>
      </c>
    </row>
    <row r="2109" customFormat="false" ht="15" hidden="false" customHeight="false" outlineLevel="0" collapsed="false">
      <c r="B2109" s="12" t="n">
        <v>2104</v>
      </c>
      <c r="C2109" s="36" t="str">
        <f aca="false">IF(①在庫CSV_発注日!$M2105="","",①在庫CSV_発注日!$M2105&amp;"")</f>
        <v/>
      </c>
      <c r="D2109" s="12" t="str">
        <f aca="false">IF($C2109="","",①在庫CSV_発注日!$N2105)</f>
        <v/>
      </c>
      <c r="E2109" s="12" t="str">
        <f aca="false">IF($C2109="","",①在庫CSV_発注日!$H2105)</f>
        <v/>
      </c>
      <c r="F2109" s="12" t="str">
        <f aca="false">IF($C2109="","",①在庫CSV_発注日!$L2105)</f>
        <v/>
      </c>
      <c r="G2109" s="18"/>
      <c r="H2109" s="17" t="str">
        <f aca="false">IF($C2109="","",N(①在庫CSV_発注日!$Z2105))</f>
        <v/>
      </c>
      <c r="I2109" s="37" t="str">
        <f aca="false">IF($C2109="","",SUMIFS(⑤減算マスタCSV!$L$2:$L$8001,⑤減算マスタCSV!$F$2:$F$8001,$C2109,⑤減算マスタCSV!$K$2:$K$8001,1))</f>
        <v/>
      </c>
      <c r="J2109" s="17" t="str">
        <f aca="false">IF($C2109="","",IFERROR(INDEX(⑤減算マスタCSV!$H$2:$H$8001,MATCH($C2109,⑤減算マスタCSV!$F$2:$F$8001,0)),1))</f>
        <v/>
      </c>
      <c r="K2109" s="17" t="str">
        <f aca="false">IF($C2109="","",MAX(1,IFERROR(INDEX(⑥商品照会CSV!$M$2:$M$3001,MATCH($C2109,⑥商品照会CSV!$A$2:$A$3001,0)),1)))</f>
        <v/>
      </c>
      <c r="L2109" s="40" t="str">
        <f aca="false">IF($C2109="","",IFERROR(INDEX(⑥商品照会CSV!$Q$2:$Q$3001,MATCH($C2109,⑥商品照会CSV!$A$2:$A$3001,0)),0))</f>
        <v/>
      </c>
      <c r="M2109" s="40" t="str">
        <f aca="false">IF($C2109="","",N($L2109)*N($K2109))</f>
        <v/>
      </c>
      <c r="N2109" s="17" t="str">
        <f aca="false">IF($C2109="","",MAX(1,IFERROR(INDEX(⑥商品照会CSV!$AK$2:$AK$3001,MATCH($C2109,⑥商品照会CSV!$A$2:$A$3001,0)),1)))</f>
        <v/>
      </c>
      <c r="O2109" s="12" t="str">
        <f aca="false">IF($C2109="","",IFERROR(IF(INDEX(⑥商品照会CSV!$AN$2:$AN$3001,MATCH($C2109,⑥商品照会CSV!$A$2:$A$3001,0))=1,"バラ",IF(INDEX(⑥商品照会CSV!$AM$2:$AM$3001,MATCH($C2109,⑥商品照会CSV!$A$2:$A$3001,0))=1,"中間包装","ケース")),"ケース"))</f>
        <v/>
      </c>
      <c r="P2109" s="18"/>
      <c r="Q2109" s="14"/>
      <c r="R2109" s="17" t="str">
        <f aca="false">IF($C2109="","",N($Q2109)*N($K2109))</f>
        <v/>
      </c>
    </row>
    <row r="2110" customFormat="false" ht="15" hidden="false" customHeight="false" outlineLevel="0" collapsed="false">
      <c r="B2110" s="12" t="n">
        <v>2105</v>
      </c>
      <c r="C2110" s="36" t="str">
        <f aca="false">IF(①在庫CSV_発注日!$M2106="","",①在庫CSV_発注日!$M2106&amp;"")</f>
        <v/>
      </c>
      <c r="D2110" s="12" t="str">
        <f aca="false">IF($C2110="","",①在庫CSV_発注日!$N2106)</f>
        <v/>
      </c>
      <c r="E2110" s="12" t="str">
        <f aca="false">IF($C2110="","",①在庫CSV_発注日!$H2106)</f>
        <v/>
      </c>
      <c r="F2110" s="12" t="str">
        <f aca="false">IF($C2110="","",①在庫CSV_発注日!$L2106)</f>
        <v/>
      </c>
      <c r="G2110" s="18"/>
      <c r="H2110" s="17" t="str">
        <f aca="false">IF($C2110="","",N(①在庫CSV_発注日!$Z2106))</f>
        <v/>
      </c>
      <c r="I2110" s="37" t="str">
        <f aca="false">IF($C2110="","",SUMIFS(⑤減算マスタCSV!$L$2:$L$8001,⑤減算マスタCSV!$F$2:$F$8001,$C2110,⑤減算マスタCSV!$K$2:$K$8001,1))</f>
        <v/>
      </c>
      <c r="J2110" s="17" t="str">
        <f aca="false">IF($C2110="","",IFERROR(INDEX(⑤減算マスタCSV!$H$2:$H$8001,MATCH($C2110,⑤減算マスタCSV!$F$2:$F$8001,0)),1))</f>
        <v/>
      </c>
      <c r="K2110" s="17" t="str">
        <f aca="false">IF($C2110="","",MAX(1,IFERROR(INDEX(⑥商品照会CSV!$M$2:$M$3001,MATCH($C2110,⑥商品照会CSV!$A$2:$A$3001,0)),1)))</f>
        <v/>
      </c>
      <c r="L2110" s="40" t="str">
        <f aca="false">IF($C2110="","",IFERROR(INDEX(⑥商品照会CSV!$Q$2:$Q$3001,MATCH($C2110,⑥商品照会CSV!$A$2:$A$3001,0)),0))</f>
        <v/>
      </c>
      <c r="M2110" s="40" t="str">
        <f aca="false">IF($C2110="","",N($L2110)*N($K2110))</f>
        <v/>
      </c>
      <c r="N2110" s="17" t="str">
        <f aca="false">IF($C2110="","",MAX(1,IFERROR(INDEX(⑥商品照会CSV!$AK$2:$AK$3001,MATCH($C2110,⑥商品照会CSV!$A$2:$A$3001,0)),1)))</f>
        <v/>
      </c>
      <c r="O2110" s="12" t="str">
        <f aca="false">IF($C2110="","",IFERROR(IF(INDEX(⑥商品照会CSV!$AN$2:$AN$3001,MATCH($C2110,⑥商品照会CSV!$A$2:$A$3001,0))=1,"バラ",IF(INDEX(⑥商品照会CSV!$AM$2:$AM$3001,MATCH($C2110,⑥商品照会CSV!$A$2:$A$3001,0))=1,"中間包装","ケース")),"ケース"))</f>
        <v/>
      </c>
      <c r="P2110" s="18"/>
      <c r="Q2110" s="14"/>
      <c r="R2110" s="17" t="str">
        <f aca="false">IF($C2110="","",N($Q2110)*N($K2110))</f>
        <v/>
      </c>
    </row>
    <row r="2111" customFormat="false" ht="15" hidden="false" customHeight="false" outlineLevel="0" collapsed="false">
      <c r="B2111" s="12" t="n">
        <v>2106</v>
      </c>
      <c r="C2111" s="36" t="str">
        <f aca="false">IF(①在庫CSV_発注日!$M2107="","",①在庫CSV_発注日!$M2107&amp;"")</f>
        <v/>
      </c>
      <c r="D2111" s="12" t="str">
        <f aca="false">IF($C2111="","",①在庫CSV_発注日!$N2107)</f>
        <v/>
      </c>
      <c r="E2111" s="12" t="str">
        <f aca="false">IF($C2111="","",①在庫CSV_発注日!$H2107)</f>
        <v/>
      </c>
      <c r="F2111" s="12" t="str">
        <f aca="false">IF($C2111="","",①在庫CSV_発注日!$L2107)</f>
        <v/>
      </c>
      <c r="G2111" s="18"/>
      <c r="H2111" s="17" t="str">
        <f aca="false">IF($C2111="","",N(①在庫CSV_発注日!$Z2107))</f>
        <v/>
      </c>
      <c r="I2111" s="37" t="str">
        <f aca="false">IF($C2111="","",SUMIFS(⑤減算マスタCSV!$L$2:$L$8001,⑤減算マスタCSV!$F$2:$F$8001,$C2111,⑤減算マスタCSV!$K$2:$K$8001,1))</f>
        <v/>
      </c>
      <c r="J2111" s="17" t="str">
        <f aca="false">IF($C2111="","",IFERROR(INDEX(⑤減算マスタCSV!$H$2:$H$8001,MATCH($C2111,⑤減算マスタCSV!$F$2:$F$8001,0)),1))</f>
        <v/>
      </c>
      <c r="K2111" s="17" t="str">
        <f aca="false">IF($C2111="","",MAX(1,IFERROR(INDEX(⑥商品照会CSV!$M$2:$M$3001,MATCH($C2111,⑥商品照会CSV!$A$2:$A$3001,0)),1)))</f>
        <v/>
      </c>
      <c r="L2111" s="40" t="str">
        <f aca="false">IF($C2111="","",IFERROR(INDEX(⑥商品照会CSV!$Q$2:$Q$3001,MATCH($C2111,⑥商品照会CSV!$A$2:$A$3001,0)),0))</f>
        <v/>
      </c>
      <c r="M2111" s="40" t="str">
        <f aca="false">IF($C2111="","",N($L2111)*N($K2111))</f>
        <v/>
      </c>
      <c r="N2111" s="17" t="str">
        <f aca="false">IF($C2111="","",MAX(1,IFERROR(INDEX(⑥商品照会CSV!$AK$2:$AK$3001,MATCH($C2111,⑥商品照会CSV!$A$2:$A$3001,0)),1)))</f>
        <v/>
      </c>
      <c r="O2111" s="12" t="str">
        <f aca="false">IF($C2111="","",IFERROR(IF(INDEX(⑥商品照会CSV!$AN$2:$AN$3001,MATCH($C2111,⑥商品照会CSV!$A$2:$A$3001,0))=1,"バラ",IF(INDEX(⑥商品照会CSV!$AM$2:$AM$3001,MATCH($C2111,⑥商品照会CSV!$A$2:$A$3001,0))=1,"中間包装","ケース")),"ケース"))</f>
        <v/>
      </c>
      <c r="P2111" s="18"/>
      <c r="Q2111" s="14"/>
      <c r="R2111" s="17" t="str">
        <f aca="false">IF($C2111="","",N($Q2111)*N($K2111))</f>
        <v/>
      </c>
    </row>
    <row r="2112" customFormat="false" ht="15" hidden="false" customHeight="false" outlineLevel="0" collapsed="false">
      <c r="B2112" s="12" t="n">
        <v>2107</v>
      </c>
      <c r="C2112" s="36" t="str">
        <f aca="false">IF(①在庫CSV_発注日!$M2108="","",①在庫CSV_発注日!$M2108&amp;"")</f>
        <v/>
      </c>
      <c r="D2112" s="12" t="str">
        <f aca="false">IF($C2112="","",①在庫CSV_発注日!$N2108)</f>
        <v/>
      </c>
      <c r="E2112" s="12" t="str">
        <f aca="false">IF($C2112="","",①在庫CSV_発注日!$H2108)</f>
        <v/>
      </c>
      <c r="F2112" s="12" t="str">
        <f aca="false">IF($C2112="","",①在庫CSV_発注日!$L2108)</f>
        <v/>
      </c>
      <c r="G2112" s="18"/>
      <c r="H2112" s="17" t="str">
        <f aca="false">IF($C2112="","",N(①在庫CSV_発注日!$Z2108))</f>
        <v/>
      </c>
      <c r="I2112" s="37" t="str">
        <f aca="false">IF($C2112="","",SUMIFS(⑤減算マスタCSV!$L$2:$L$8001,⑤減算マスタCSV!$F$2:$F$8001,$C2112,⑤減算マスタCSV!$K$2:$K$8001,1))</f>
        <v/>
      </c>
      <c r="J2112" s="17" t="str">
        <f aca="false">IF($C2112="","",IFERROR(INDEX(⑤減算マスタCSV!$H$2:$H$8001,MATCH($C2112,⑤減算マスタCSV!$F$2:$F$8001,0)),1))</f>
        <v/>
      </c>
      <c r="K2112" s="17" t="str">
        <f aca="false">IF($C2112="","",MAX(1,IFERROR(INDEX(⑥商品照会CSV!$M$2:$M$3001,MATCH($C2112,⑥商品照会CSV!$A$2:$A$3001,0)),1)))</f>
        <v/>
      </c>
      <c r="L2112" s="40" t="str">
        <f aca="false">IF($C2112="","",IFERROR(INDEX(⑥商品照会CSV!$Q$2:$Q$3001,MATCH($C2112,⑥商品照会CSV!$A$2:$A$3001,0)),0))</f>
        <v/>
      </c>
      <c r="M2112" s="40" t="str">
        <f aca="false">IF($C2112="","",N($L2112)*N($K2112))</f>
        <v/>
      </c>
      <c r="N2112" s="17" t="str">
        <f aca="false">IF($C2112="","",MAX(1,IFERROR(INDEX(⑥商品照会CSV!$AK$2:$AK$3001,MATCH($C2112,⑥商品照会CSV!$A$2:$A$3001,0)),1)))</f>
        <v/>
      </c>
      <c r="O2112" s="12" t="str">
        <f aca="false">IF($C2112="","",IFERROR(IF(INDEX(⑥商品照会CSV!$AN$2:$AN$3001,MATCH($C2112,⑥商品照会CSV!$A$2:$A$3001,0))=1,"バラ",IF(INDEX(⑥商品照会CSV!$AM$2:$AM$3001,MATCH($C2112,⑥商品照会CSV!$A$2:$A$3001,0))=1,"中間包装","ケース")),"ケース"))</f>
        <v/>
      </c>
      <c r="P2112" s="18"/>
      <c r="Q2112" s="14"/>
      <c r="R2112" s="17" t="str">
        <f aca="false">IF($C2112="","",N($Q2112)*N($K2112))</f>
        <v/>
      </c>
    </row>
    <row r="2113" customFormat="false" ht="15" hidden="false" customHeight="false" outlineLevel="0" collapsed="false">
      <c r="B2113" s="12" t="n">
        <v>2108</v>
      </c>
      <c r="C2113" s="36" t="str">
        <f aca="false">IF(①在庫CSV_発注日!$M2109="","",①在庫CSV_発注日!$M2109&amp;"")</f>
        <v/>
      </c>
      <c r="D2113" s="12" t="str">
        <f aca="false">IF($C2113="","",①在庫CSV_発注日!$N2109)</f>
        <v/>
      </c>
      <c r="E2113" s="12" t="str">
        <f aca="false">IF($C2113="","",①在庫CSV_発注日!$H2109)</f>
        <v/>
      </c>
      <c r="F2113" s="12" t="str">
        <f aca="false">IF($C2113="","",①在庫CSV_発注日!$L2109)</f>
        <v/>
      </c>
      <c r="G2113" s="18"/>
      <c r="H2113" s="17" t="str">
        <f aca="false">IF($C2113="","",N(①在庫CSV_発注日!$Z2109))</f>
        <v/>
      </c>
      <c r="I2113" s="37" t="str">
        <f aca="false">IF($C2113="","",SUMIFS(⑤減算マスタCSV!$L$2:$L$8001,⑤減算マスタCSV!$F$2:$F$8001,$C2113,⑤減算マスタCSV!$K$2:$K$8001,1))</f>
        <v/>
      </c>
      <c r="J2113" s="17" t="str">
        <f aca="false">IF($C2113="","",IFERROR(INDEX(⑤減算マスタCSV!$H$2:$H$8001,MATCH($C2113,⑤減算マスタCSV!$F$2:$F$8001,0)),1))</f>
        <v/>
      </c>
      <c r="K2113" s="17" t="str">
        <f aca="false">IF($C2113="","",MAX(1,IFERROR(INDEX(⑥商品照会CSV!$M$2:$M$3001,MATCH($C2113,⑥商品照会CSV!$A$2:$A$3001,0)),1)))</f>
        <v/>
      </c>
      <c r="L2113" s="40" t="str">
        <f aca="false">IF($C2113="","",IFERROR(INDEX(⑥商品照会CSV!$Q$2:$Q$3001,MATCH($C2113,⑥商品照会CSV!$A$2:$A$3001,0)),0))</f>
        <v/>
      </c>
      <c r="M2113" s="40" t="str">
        <f aca="false">IF($C2113="","",N($L2113)*N($K2113))</f>
        <v/>
      </c>
      <c r="N2113" s="17" t="str">
        <f aca="false">IF($C2113="","",MAX(1,IFERROR(INDEX(⑥商品照会CSV!$AK$2:$AK$3001,MATCH($C2113,⑥商品照会CSV!$A$2:$A$3001,0)),1)))</f>
        <v/>
      </c>
      <c r="O2113" s="12" t="str">
        <f aca="false">IF($C2113="","",IFERROR(IF(INDEX(⑥商品照会CSV!$AN$2:$AN$3001,MATCH($C2113,⑥商品照会CSV!$A$2:$A$3001,0))=1,"バラ",IF(INDEX(⑥商品照会CSV!$AM$2:$AM$3001,MATCH($C2113,⑥商品照会CSV!$A$2:$A$3001,0))=1,"中間包装","ケース")),"ケース"))</f>
        <v/>
      </c>
      <c r="P2113" s="18"/>
      <c r="Q2113" s="14"/>
      <c r="R2113" s="17" t="str">
        <f aca="false">IF($C2113="","",N($Q2113)*N($K2113))</f>
        <v/>
      </c>
    </row>
    <row r="2114" customFormat="false" ht="15" hidden="false" customHeight="false" outlineLevel="0" collapsed="false">
      <c r="B2114" s="12" t="n">
        <v>2109</v>
      </c>
      <c r="C2114" s="36" t="str">
        <f aca="false">IF(①在庫CSV_発注日!$M2110="","",①在庫CSV_発注日!$M2110&amp;"")</f>
        <v/>
      </c>
      <c r="D2114" s="12" t="str">
        <f aca="false">IF($C2114="","",①在庫CSV_発注日!$N2110)</f>
        <v/>
      </c>
      <c r="E2114" s="12" t="str">
        <f aca="false">IF($C2114="","",①在庫CSV_発注日!$H2110)</f>
        <v/>
      </c>
      <c r="F2114" s="12" t="str">
        <f aca="false">IF($C2114="","",①在庫CSV_発注日!$L2110)</f>
        <v/>
      </c>
      <c r="G2114" s="18"/>
      <c r="H2114" s="17" t="str">
        <f aca="false">IF($C2114="","",N(①在庫CSV_発注日!$Z2110))</f>
        <v/>
      </c>
      <c r="I2114" s="37" t="str">
        <f aca="false">IF($C2114="","",SUMIFS(⑤減算マスタCSV!$L$2:$L$8001,⑤減算マスタCSV!$F$2:$F$8001,$C2114,⑤減算マスタCSV!$K$2:$K$8001,1))</f>
        <v/>
      </c>
      <c r="J2114" s="17" t="str">
        <f aca="false">IF($C2114="","",IFERROR(INDEX(⑤減算マスタCSV!$H$2:$H$8001,MATCH($C2114,⑤減算マスタCSV!$F$2:$F$8001,0)),1))</f>
        <v/>
      </c>
      <c r="K2114" s="17" t="str">
        <f aca="false">IF($C2114="","",MAX(1,IFERROR(INDEX(⑥商品照会CSV!$M$2:$M$3001,MATCH($C2114,⑥商品照会CSV!$A$2:$A$3001,0)),1)))</f>
        <v/>
      </c>
      <c r="L2114" s="40" t="str">
        <f aca="false">IF($C2114="","",IFERROR(INDEX(⑥商品照会CSV!$Q$2:$Q$3001,MATCH($C2114,⑥商品照会CSV!$A$2:$A$3001,0)),0))</f>
        <v/>
      </c>
      <c r="M2114" s="40" t="str">
        <f aca="false">IF($C2114="","",N($L2114)*N($K2114))</f>
        <v/>
      </c>
      <c r="N2114" s="17" t="str">
        <f aca="false">IF($C2114="","",MAX(1,IFERROR(INDEX(⑥商品照会CSV!$AK$2:$AK$3001,MATCH($C2114,⑥商品照会CSV!$A$2:$A$3001,0)),1)))</f>
        <v/>
      </c>
      <c r="O2114" s="12" t="str">
        <f aca="false">IF($C2114="","",IFERROR(IF(INDEX(⑥商品照会CSV!$AN$2:$AN$3001,MATCH($C2114,⑥商品照会CSV!$A$2:$A$3001,0))=1,"バラ",IF(INDEX(⑥商品照会CSV!$AM$2:$AM$3001,MATCH($C2114,⑥商品照会CSV!$A$2:$A$3001,0))=1,"中間包装","ケース")),"ケース"))</f>
        <v/>
      </c>
      <c r="P2114" s="18"/>
      <c r="Q2114" s="14"/>
      <c r="R2114" s="17" t="str">
        <f aca="false">IF($C2114="","",N($Q2114)*N($K2114))</f>
        <v/>
      </c>
    </row>
    <row r="2115" customFormat="false" ht="15" hidden="false" customHeight="false" outlineLevel="0" collapsed="false">
      <c r="B2115" s="12" t="n">
        <v>2110</v>
      </c>
      <c r="C2115" s="36" t="str">
        <f aca="false">IF(①在庫CSV_発注日!$M2111="","",①在庫CSV_発注日!$M2111&amp;"")</f>
        <v/>
      </c>
      <c r="D2115" s="12" t="str">
        <f aca="false">IF($C2115="","",①在庫CSV_発注日!$N2111)</f>
        <v/>
      </c>
      <c r="E2115" s="12" t="str">
        <f aca="false">IF($C2115="","",①在庫CSV_発注日!$H2111)</f>
        <v/>
      </c>
      <c r="F2115" s="12" t="str">
        <f aca="false">IF($C2115="","",①在庫CSV_発注日!$L2111)</f>
        <v/>
      </c>
      <c r="G2115" s="18"/>
      <c r="H2115" s="17" t="str">
        <f aca="false">IF($C2115="","",N(①在庫CSV_発注日!$Z2111))</f>
        <v/>
      </c>
      <c r="I2115" s="37" t="str">
        <f aca="false">IF($C2115="","",SUMIFS(⑤減算マスタCSV!$L$2:$L$8001,⑤減算マスタCSV!$F$2:$F$8001,$C2115,⑤減算マスタCSV!$K$2:$K$8001,1))</f>
        <v/>
      </c>
      <c r="J2115" s="17" t="str">
        <f aca="false">IF($C2115="","",IFERROR(INDEX(⑤減算マスタCSV!$H$2:$H$8001,MATCH($C2115,⑤減算マスタCSV!$F$2:$F$8001,0)),1))</f>
        <v/>
      </c>
      <c r="K2115" s="17" t="str">
        <f aca="false">IF($C2115="","",MAX(1,IFERROR(INDEX(⑥商品照会CSV!$M$2:$M$3001,MATCH($C2115,⑥商品照会CSV!$A$2:$A$3001,0)),1)))</f>
        <v/>
      </c>
      <c r="L2115" s="40" t="str">
        <f aca="false">IF($C2115="","",IFERROR(INDEX(⑥商品照会CSV!$Q$2:$Q$3001,MATCH($C2115,⑥商品照会CSV!$A$2:$A$3001,0)),0))</f>
        <v/>
      </c>
      <c r="M2115" s="40" t="str">
        <f aca="false">IF($C2115="","",N($L2115)*N($K2115))</f>
        <v/>
      </c>
      <c r="N2115" s="17" t="str">
        <f aca="false">IF($C2115="","",MAX(1,IFERROR(INDEX(⑥商品照会CSV!$AK$2:$AK$3001,MATCH($C2115,⑥商品照会CSV!$A$2:$A$3001,0)),1)))</f>
        <v/>
      </c>
      <c r="O2115" s="12" t="str">
        <f aca="false">IF($C2115="","",IFERROR(IF(INDEX(⑥商品照会CSV!$AN$2:$AN$3001,MATCH($C2115,⑥商品照会CSV!$A$2:$A$3001,0))=1,"バラ",IF(INDEX(⑥商品照会CSV!$AM$2:$AM$3001,MATCH($C2115,⑥商品照会CSV!$A$2:$A$3001,0))=1,"中間包装","ケース")),"ケース"))</f>
        <v/>
      </c>
      <c r="P2115" s="18"/>
      <c r="Q2115" s="14"/>
      <c r="R2115" s="17" t="str">
        <f aca="false">IF($C2115="","",N($Q2115)*N($K2115))</f>
        <v/>
      </c>
    </row>
    <row r="2116" customFormat="false" ht="15" hidden="false" customHeight="false" outlineLevel="0" collapsed="false">
      <c r="B2116" s="12" t="n">
        <v>2111</v>
      </c>
      <c r="C2116" s="36" t="str">
        <f aca="false">IF(①在庫CSV_発注日!$M2112="","",①在庫CSV_発注日!$M2112&amp;"")</f>
        <v/>
      </c>
      <c r="D2116" s="12" t="str">
        <f aca="false">IF($C2116="","",①在庫CSV_発注日!$N2112)</f>
        <v/>
      </c>
      <c r="E2116" s="12" t="str">
        <f aca="false">IF($C2116="","",①在庫CSV_発注日!$H2112)</f>
        <v/>
      </c>
      <c r="F2116" s="12" t="str">
        <f aca="false">IF($C2116="","",①在庫CSV_発注日!$L2112)</f>
        <v/>
      </c>
      <c r="G2116" s="18"/>
      <c r="H2116" s="17" t="str">
        <f aca="false">IF($C2116="","",N(①在庫CSV_発注日!$Z2112))</f>
        <v/>
      </c>
      <c r="I2116" s="37" t="str">
        <f aca="false">IF($C2116="","",SUMIFS(⑤減算マスタCSV!$L$2:$L$8001,⑤減算マスタCSV!$F$2:$F$8001,$C2116,⑤減算マスタCSV!$K$2:$K$8001,1))</f>
        <v/>
      </c>
      <c r="J2116" s="17" t="str">
        <f aca="false">IF($C2116="","",IFERROR(INDEX(⑤減算マスタCSV!$H$2:$H$8001,MATCH($C2116,⑤減算マスタCSV!$F$2:$F$8001,0)),1))</f>
        <v/>
      </c>
      <c r="K2116" s="17" t="str">
        <f aca="false">IF($C2116="","",MAX(1,IFERROR(INDEX(⑥商品照会CSV!$M$2:$M$3001,MATCH($C2116,⑥商品照会CSV!$A$2:$A$3001,0)),1)))</f>
        <v/>
      </c>
      <c r="L2116" s="40" t="str">
        <f aca="false">IF($C2116="","",IFERROR(INDEX(⑥商品照会CSV!$Q$2:$Q$3001,MATCH($C2116,⑥商品照会CSV!$A$2:$A$3001,0)),0))</f>
        <v/>
      </c>
      <c r="M2116" s="40" t="str">
        <f aca="false">IF($C2116="","",N($L2116)*N($K2116))</f>
        <v/>
      </c>
      <c r="N2116" s="17" t="str">
        <f aca="false">IF($C2116="","",MAX(1,IFERROR(INDEX(⑥商品照会CSV!$AK$2:$AK$3001,MATCH($C2116,⑥商品照会CSV!$A$2:$A$3001,0)),1)))</f>
        <v/>
      </c>
      <c r="O2116" s="12" t="str">
        <f aca="false">IF($C2116="","",IFERROR(IF(INDEX(⑥商品照会CSV!$AN$2:$AN$3001,MATCH($C2116,⑥商品照会CSV!$A$2:$A$3001,0))=1,"バラ",IF(INDEX(⑥商品照会CSV!$AM$2:$AM$3001,MATCH($C2116,⑥商品照会CSV!$A$2:$A$3001,0))=1,"中間包装","ケース")),"ケース"))</f>
        <v/>
      </c>
      <c r="P2116" s="18"/>
      <c r="Q2116" s="14"/>
      <c r="R2116" s="17" t="str">
        <f aca="false">IF($C2116="","",N($Q2116)*N($K2116))</f>
        <v/>
      </c>
    </row>
    <row r="2117" customFormat="false" ht="15" hidden="false" customHeight="false" outlineLevel="0" collapsed="false">
      <c r="B2117" s="12" t="n">
        <v>2112</v>
      </c>
      <c r="C2117" s="36" t="str">
        <f aca="false">IF(①在庫CSV_発注日!$M2113="","",①在庫CSV_発注日!$M2113&amp;"")</f>
        <v/>
      </c>
      <c r="D2117" s="12" t="str">
        <f aca="false">IF($C2117="","",①在庫CSV_発注日!$N2113)</f>
        <v/>
      </c>
      <c r="E2117" s="12" t="str">
        <f aca="false">IF($C2117="","",①在庫CSV_発注日!$H2113)</f>
        <v/>
      </c>
      <c r="F2117" s="12" t="str">
        <f aca="false">IF($C2117="","",①在庫CSV_発注日!$L2113)</f>
        <v/>
      </c>
      <c r="G2117" s="18"/>
      <c r="H2117" s="17" t="str">
        <f aca="false">IF($C2117="","",N(①在庫CSV_発注日!$Z2113))</f>
        <v/>
      </c>
      <c r="I2117" s="37" t="str">
        <f aca="false">IF($C2117="","",SUMIFS(⑤減算マスタCSV!$L$2:$L$8001,⑤減算マスタCSV!$F$2:$F$8001,$C2117,⑤減算マスタCSV!$K$2:$K$8001,1))</f>
        <v/>
      </c>
      <c r="J2117" s="17" t="str">
        <f aca="false">IF($C2117="","",IFERROR(INDEX(⑤減算マスタCSV!$H$2:$H$8001,MATCH($C2117,⑤減算マスタCSV!$F$2:$F$8001,0)),1))</f>
        <v/>
      </c>
      <c r="K2117" s="17" t="str">
        <f aca="false">IF($C2117="","",MAX(1,IFERROR(INDEX(⑥商品照会CSV!$M$2:$M$3001,MATCH($C2117,⑥商品照会CSV!$A$2:$A$3001,0)),1)))</f>
        <v/>
      </c>
      <c r="L2117" s="40" t="str">
        <f aca="false">IF($C2117="","",IFERROR(INDEX(⑥商品照会CSV!$Q$2:$Q$3001,MATCH($C2117,⑥商品照会CSV!$A$2:$A$3001,0)),0))</f>
        <v/>
      </c>
      <c r="M2117" s="40" t="str">
        <f aca="false">IF($C2117="","",N($L2117)*N($K2117))</f>
        <v/>
      </c>
      <c r="N2117" s="17" t="str">
        <f aca="false">IF($C2117="","",MAX(1,IFERROR(INDEX(⑥商品照会CSV!$AK$2:$AK$3001,MATCH($C2117,⑥商品照会CSV!$A$2:$A$3001,0)),1)))</f>
        <v/>
      </c>
      <c r="O2117" s="12" t="str">
        <f aca="false">IF($C2117="","",IFERROR(IF(INDEX(⑥商品照会CSV!$AN$2:$AN$3001,MATCH($C2117,⑥商品照会CSV!$A$2:$A$3001,0))=1,"バラ",IF(INDEX(⑥商品照会CSV!$AM$2:$AM$3001,MATCH($C2117,⑥商品照会CSV!$A$2:$A$3001,0))=1,"中間包装","ケース")),"ケース"))</f>
        <v/>
      </c>
      <c r="P2117" s="18"/>
      <c r="Q2117" s="14"/>
      <c r="R2117" s="17" t="str">
        <f aca="false">IF($C2117="","",N($Q2117)*N($K2117))</f>
        <v/>
      </c>
    </row>
    <row r="2118" customFormat="false" ht="15" hidden="false" customHeight="false" outlineLevel="0" collapsed="false">
      <c r="B2118" s="12" t="n">
        <v>2113</v>
      </c>
      <c r="C2118" s="36" t="str">
        <f aca="false">IF(①在庫CSV_発注日!$M2114="","",①在庫CSV_発注日!$M2114&amp;"")</f>
        <v/>
      </c>
      <c r="D2118" s="12" t="str">
        <f aca="false">IF($C2118="","",①在庫CSV_発注日!$N2114)</f>
        <v/>
      </c>
      <c r="E2118" s="12" t="str">
        <f aca="false">IF($C2118="","",①在庫CSV_発注日!$H2114)</f>
        <v/>
      </c>
      <c r="F2118" s="12" t="str">
        <f aca="false">IF($C2118="","",①在庫CSV_発注日!$L2114)</f>
        <v/>
      </c>
      <c r="G2118" s="18"/>
      <c r="H2118" s="17" t="str">
        <f aca="false">IF($C2118="","",N(①在庫CSV_発注日!$Z2114))</f>
        <v/>
      </c>
      <c r="I2118" s="37" t="str">
        <f aca="false">IF($C2118="","",SUMIFS(⑤減算マスタCSV!$L$2:$L$8001,⑤減算マスタCSV!$F$2:$F$8001,$C2118,⑤減算マスタCSV!$K$2:$K$8001,1))</f>
        <v/>
      </c>
      <c r="J2118" s="17" t="str">
        <f aca="false">IF($C2118="","",IFERROR(INDEX(⑤減算マスタCSV!$H$2:$H$8001,MATCH($C2118,⑤減算マスタCSV!$F$2:$F$8001,0)),1))</f>
        <v/>
      </c>
      <c r="K2118" s="17" t="str">
        <f aca="false">IF($C2118="","",MAX(1,IFERROR(INDEX(⑥商品照会CSV!$M$2:$M$3001,MATCH($C2118,⑥商品照会CSV!$A$2:$A$3001,0)),1)))</f>
        <v/>
      </c>
      <c r="L2118" s="40" t="str">
        <f aca="false">IF($C2118="","",IFERROR(INDEX(⑥商品照会CSV!$Q$2:$Q$3001,MATCH($C2118,⑥商品照会CSV!$A$2:$A$3001,0)),0))</f>
        <v/>
      </c>
      <c r="M2118" s="40" t="str">
        <f aca="false">IF($C2118="","",N($L2118)*N($K2118))</f>
        <v/>
      </c>
      <c r="N2118" s="17" t="str">
        <f aca="false">IF($C2118="","",MAX(1,IFERROR(INDEX(⑥商品照会CSV!$AK$2:$AK$3001,MATCH($C2118,⑥商品照会CSV!$A$2:$A$3001,0)),1)))</f>
        <v/>
      </c>
      <c r="O2118" s="12" t="str">
        <f aca="false">IF($C2118="","",IFERROR(IF(INDEX(⑥商品照会CSV!$AN$2:$AN$3001,MATCH($C2118,⑥商品照会CSV!$A$2:$A$3001,0))=1,"バラ",IF(INDEX(⑥商品照会CSV!$AM$2:$AM$3001,MATCH($C2118,⑥商品照会CSV!$A$2:$A$3001,0))=1,"中間包装","ケース")),"ケース"))</f>
        <v/>
      </c>
      <c r="P2118" s="18"/>
      <c r="Q2118" s="14"/>
      <c r="R2118" s="17" t="str">
        <f aca="false">IF($C2118="","",N($Q2118)*N($K2118))</f>
        <v/>
      </c>
    </row>
    <row r="2119" customFormat="false" ht="15" hidden="false" customHeight="false" outlineLevel="0" collapsed="false">
      <c r="B2119" s="12" t="n">
        <v>2114</v>
      </c>
      <c r="C2119" s="36" t="str">
        <f aca="false">IF(①在庫CSV_発注日!$M2115="","",①在庫CSV_発注日!$M2115&amp;"")</f>
        <v/>
      </c>
      <c r="D2119" s="12" t="str">
        <f aca="false">IF($C2119="","",①在庫CSV_発注日!$N2115)</f>
        <v/>
      </c>
      <c r="E2119" s="12" t="str">
        <f aca="false">IF($C2119="","",①在庫CSV_発注日!$H2115)</f>
        <v/>
      </c>
      <c r="F2119" s="12" t="str">
        <f aca="false">IF($C2119="","",①在庫CSV_発注日!$L2115)</f>
        <v/>
      </c>
      <c r="G2119" s="18"/>
      <c r="H2119" s="17" t="str">
        <f aca="false">IF($C2119="","",N(①在庫CSV_発注日!$Z2115))</f>
        <v/>
      </c>
      <c r="I2119" s="37" t="str">
        <f aca="false">IF($C2119="","",SUMIFS(⑤減算マスタCSV!$L$2:$L$8001,⑤減算マスタCSV!$F$2:$F$8001,$C2119,⑤減算マスタCSV!$K$2:$K$8001,1))</f>
        <v/>
      </c>
      <c r="J2119" s="17" t="str">
        <f aca="false">IF($C2119="","",IFERROR(INDEX(⑤減算マスタCSV!$H$2:$H$8001,MATCH($C2119,⑤減算マスタCSV!$F$2:$F$8001,0)),1))</f>
        <v/>
      </c>
      <c r="K2119" s="17" t="str">
        <f aca="false">IF($C2119="","",MAX(1,IFERROR(INDEX(⑥商品照会CSV!$M$2:$M$3001,MATCH($C2119,⑥商品照会CSV!$A$2:$A$3001,0)),1)))</f>
        <v/>
      </c>
      <c r="L2119" s="40" t="str">
        <f aca="false">IF($C2119="","",IFERROR(INDEX(⑥商品照会CSV!$Q$2:$Q$3001,MATCH($C2119,⑥商品照会CSV!$A$2:$A$3001,0)),0))</f>
        <v/>
      </c>
      <c r="M2119" s="40" t="str">
        <f aca="false">IF($C2119="","",N($L2119)*N($K2119))</f>
        <v/>
      </c>
      <c r="N2119" s="17" t="str">
        <f aca="false">IF($C2119="","",MAX(1,IFERROR(INDEX(⑥商品照会CSV!$AK$2:$AK$3001,MATCH($C2119,⑥商品照会CSV!$A$2:$A$3001,0)),1)))</f>
        <v/>
      </c>
      <c r="O2119" s="12" t="str">
        <f aca="false">IF($C2119="","",IFERROR(IF(INDEX(⑥商品照会CSV!$AN$2:$AN$3001,MATCH($C2119,⑥商品照会CSV!$A$2:$A$3001,0))=1,"バラ",IF(INDEX(⑥商品照会CSV!$AM$2:$AM$3001,MATCH($C2119,⑥商品照会CSV!$A$2:$A$3001,0))=1,"中間包装","ケース")),"ケース"))</f>
        <v/>
      </c>
      <c r="P2119" s="18"/>
      <c r="Q2119" s="14"/>
      <c r="R2119" s="17" t="str">
        <f aca="false">IF($C2119="","",N($Q2119)*N($K2119))</f>
        <v/>
      </c>
    </row>
    <row r="2120" customFormat="false" ht="15" hidden="false" customHeight="false" outlineLevel="0" collapsed="false">
      <c r="B2120" s="12" t="n">
        <v>2115</v>
      </c>
      <c r="C2120" s="36" t="str">
        <f aca="false">IF(①在庫CSV_発注日!$M2116="","",①在庫CSV_発注日!$M2116&amp;"")</f>
        <v/>
      </c>
      <c r="D2120" s="12" t="str">
        <f aca="false">IF($C2120="","",①在庫CSV_発注日!$N2116)</f>
        <v/>
      </c>
      <c r="E2120" s="12" t="str">
        <f aca="false">IF($C2120="","",①在庫CSV_発注日!$H2116)</f>
        <v/>
      </c>
      <c r="F2120" s="12" t="str">
        <f aca="false">IF($C2120="","",①在庫CSV_発注日!$L2116)</f>
        <v/>
      </c>
      <c r="G2120" s="18"/>
      <c r="H2120" s="17" t="str">
        <f aca="false">IF($C2120="","",N(①在庫CSV_発注日!$Z2116))</f>
        <v/>
      </c>
      <c r="I2120" s="37" t="str">
        <f aca="false">IF($C2120="","",SUMIFS(⑤減算マスタCSV!$L$2:$L$8001,⑤減算マスタCSV!$F$2:$F$8001,$C2120,⑤減算マスタCSV!$K$2:$K$8001,1))</f>
        <v/>
      </c>
      <c r="J2120" s="17" t="str">
        <f aca="false">IF($C2120="","",IFERROR(INDEX(⑤減算マスタCSV!$H$2:$H$8001,MATCH($C2120,⑤減算マスタCSV!$F$2:$F$8001,0)),1))</f>
        <v/>
      </c>
      <c r="K2120" s="17" t="str">
        <f aca="false">IF($C2120="","",MAX(1,IFERROR(INDEX(⑥商品照会CSV!$M$2:$M$3001,MATCH($C2120,⑥商品照会CSV!$A$2:$A$3001,0)),1)))</f>
        <v/>
      </c>
      <c r="L2120" s="40" t="str">
        <f aca="false">IF($C2120="","",IFERROR(INDEX(⑥商品照会CSV!$Q$2:$Q$3001,MATCH($C2120,⑥商品照会CSV!$A$2:$A$3001,0)),0))</f>
        <v/>
      </c>
      <c r="M2120" s="40" t="str">
        <f aca="false">IF($C2120="","",N($L2120)*N($K2120))</f>
        <v/>
      </c>
      <c r="N2120" s="17" t="str">
        <f aca="false">IF($C2120="","",MAX(1,IFERROR(INDEX(⑥商品照会CSV!$AK$2:$AK$3001,MATCH($C2120,⑥商品照会CSV!$A$2:$A$3001,0)),1)))</f>
        <v/>
      </c>
      <c r="O2120" s="12" t="str">
        <f aca="false">IF($C2120="","",IFERROR(IF(INDEX(⑥商品照会CSV!$AN$2:$AN$3001,MATCH($C2120,⑥商品照会CSV!$A$2:$A$3001,0))=1,"バラ",IF(INDEX(⑥商品照会CSV!$AM$2:$AM$3001,MATCH($C2120,⑥商品照会CSV!$A$2:$A$3001,0))=1,"中間包装","ケース")),"ケース"))</f>
        <v/>
      </c>
      <c r="P2120" s="18"/>
      <c r="Q2120" s="14"/>
      <c r="R2120" s="17" t="str">
        <f aca="false">IF($C2120="","",N($Q2120)*N($K2120))</f>
        <v/>
      </c>
    </row>
    <row r="2121" customFormat="false" ht="15" hidden="false" customHeight="false" outlineLevel="0" collapsed="false">
      <c r="B2121" s="12" t="n">
        <v>2116</v>
      </c>
      <c r="C2121" s="36" t="str">
        <f aca="false">IF(①在庫CSV_発注日!$M2117="","",①在庫CSV_発注日!$M2117&amp;"")</f>
        <v/>
      </c>
      <c r="D2121" s="12" t="str">
        <f aca="false">IF($C2121="","",①在庫CSV_発注日!$N2117)</f>
        <v/>
      </c>
      <c r="E2121" s="12" t="str">
        <f aca="false">IF($C2121="","",①在庫CSV_発注日!$H2117)</f>
        <v/>
      </c>
      <c r="F2121" s="12" t="str">
        <f aca="false">IF($C2121="","",①在庫CSV_発注日!$L2117)</f>
        <v/>
      </c>
      <c r="G2121" s="18"/>
      <c r="H2121" s="17" t="str">
        <f aca="false">IF($C2121="","",N(①在庫CSV_発注日!$Z2117))</f>
        <v/>
      </c>
      <c r="I2121" s="37" t="str">
        <f aca="false">IF($C2121="","",SUMIFS(⑤減算マスタCSV!$L$2:$L$8001,⑤減算マスタCSV!$F$2:$F$8001,$C2121,⑤減算マスタCSV!$K$2:$K$8001,1))</f>
        <v/>
      </c>
      <c r="J2121" s="17" t="str">
        <f aca="false">IF($C2121="","",IFERROR(INDEX(⑤減算マスタCSV!$H$2:$H$8001,MATCH($C2121,⑤減算マスタCSV!$F$2:$F$8001,0)),1))</f>
        <v/>
      </c>
      <c r="K2121" s="17" t="str">
        <f aca="false">IF($C2121="","",MAX(1,IFERROR(INDEX(⑥商品照会CSV!$M$2:$M$3001,MATCH($C2121,⑥商品照会CSV!$A$2:$A$3001,0)),1)))</f>
        <v/>
      </c>
      <c r="L2121" s="40" t="str">
        <f aca="false">IF($C2121="","",IFERROR(INDEX(⑥商品照会CSV!$Q$2:$Q$3001,MATCH($C2121,⑥商品照会CSV!$A$2:$A$3001,0)),0))</f>
        <v/>
      </c>
      <c r="M2121" s="40" t="str">
        <f aca="false">IF($C2121="","",N($L2121)*N($K2121))</f>
        <v/>
      </c>
      <c r="N2121" s="17" t="str">
        <f aca="false">IF($C2121="","",MAX(1,IFERROR(INDEX(⑥商品照会CSV!$AK$2:$AK$3001,MATCH($C2121,⑥商品照会CSV!$A$2:$A$3001,0)),1)))</f>
        <v/>
      </c>
      <c r="O2121" s="12" t="str">
        <f aca="false">IF($C2121="","",IFERROR(IF(INDEX(⑥商品照会CSV!$AN$2:$AN$3001,MATCH($C2121,⑥商品照会CSV!$A$2:$A$3001,0))=1,"バラ",IF(INDEX(⑥商品照会CSV!$AM$2:$AM$3001,MATCH($C2121,⑥商品照会CSV!$A$2:$A$3001,0))=1,"中間包装","ケース")),"ケース"))</f>
        <v/>
      </c>
      <c r="P2121" s="18"/>
      <c r="Q2121" s="14"/>
      <c r="R2121" s="17" t="str">
        <f aca="false">IF($C2121="","",N($Q2121)*N($K2121))</f>
        <v/>
      </c>
    </row>
    <row r="2122" customFormat="false" ht="15" hidden="false" customHeight="false" outlineLevel="0" collapsed="false">
      <c r="B2122" s="12" t="n">
        <v>2117</v>
      </c>
      <c r="C2122" s="36" t="str">
        <f aca="false">IF(①在庫CSV_発注日!$M2118="","",①在庫CSV_発注日!$M2118&amp;"")</f>
        <v/>
      </c>
      <c r="D2122" s="12" t="str">
        <f aca="false">IF($C2122="","",①在庫CSV_発注日!$N2118)</f>
        <v/>
      </c>
      <c r="E2122" s="12" t="str">
        <f aca="false">IF($C2122="","",①在庫CSV_発注日!$H2118)</f>
        <v/>
      </c>
      <c r="F2122" s="12" t="str">
        <f aca="false">IF($C2122="","",①在庫CSV_発注日!$L2118)</f>
        <v/>
      </c>
      <c r="G2122" s="18"/>
      <c r="H2122" s="17" t="str">
        <f aca="false">IF($C2122="","",N(①在庫CSV_発注日!$Z2118))</f>
        <v/>
      </c>
      <c r="I2122" s="37" t="str">
        <f aca="false">IF($C2122="","",SUMIFS(⑤減算マスタCSV!$L$2:$L$8001,⑤減算マスタCSV!$F$2:$F$8001,$C2122,⑤減算マスタCSV!$K$2:$K$8001,1))</f>
        <v/>
      </c>
      <c r="J2122" s="17" t="str">
        <f aca="false">IF($C2122="","",IFERROR(INDEX(⑤減算マスタCSV!$H$2:$H$8001,MATCH($C2122,⑤減算マスタCSV!$F$2:$F$8001,0)),1))</f>
        <v/>
      </c>
      <c r="K2122" s="17" t="str">
        <f aca="false">IF($C2122="","",MAX(1,IFERROR(INDEX(⑥商品照会CSV!$M$2:$M$3001,MATCH($C2122,⑥商品照会CSV!$A$2:$A$3001,0)),1)))</f>
        <v/>
      </c>
      <c r="L2122" s="40" t="str">
        <f aca="false">IF($C2122="","",IFERROR(INDEX(⑥商品照会CSV!$Q$2:$Q$3001,MATCH($C2122,⑥商品照会CSV!$A$2:$A$3001,0)),0))</f>
        <v/>
      </c>
      <c r="M2122" s="40" t="str">
        <f aca="false">IF($C2122="","",N($L2122)*N($K2122))</f>
        <v/>
      </c>
      <c r="N2122" s="17" t="str">
        <f aca="false">IF($C2122="","",MAX(1,IFERROR(INDEX(⑥商品照会CSV!$AK$2:$AK$3001,MATCH($C2122,⑥商品照会CSV!$A$2:$A$3001,0)),1)))</f>
        <v/>
      </c>
      <c r="O2122" s="12" t="str">
        <f aca="false">IF($C2122="","",IFERROR(IF(INDEX(⑥商品照会CSV!$AN$2:$AN$3001,MATCH($C2122,⑥商品照会CSV!$A$2:$A$3001,0))=1,"バラ",IF(INDEX(⑥商品照会CSV!$AM$2:$AM$3001,MATCH($C2122,⑥商品照会CSV!$A$2:$A$3001,0))=1,"中間包装","ケース")),"ケース"))</f>
        <v/>
      </c>
      <c r="P2122" s="18"/>
      <c r="Q2122" s="14"/>
      <c r="R2122" s="17" t="str">
        <f aca="false">IF($C2122="","",N($Q2122)*N($K2122))</f>
        <v/>
      </c>
    </row>
    <row r="2123" customFormat="false" ht="15" hidden="false" customHeight="false" outlineLevel="0" collapsed="false">
      <c r="B2123" s="12" t="n">
        <v>2118</v>
      </c>
      <c r="C2123" s="36" t="str">
        <f aca="false">IF(①在庫CSV_発注日!$M2119="","",①在庫CSV_発注日!$M2119&amp;"")</f>
        <v/>
      </c>
      <c r="D2123" s="12" t="str">
        <f aca="false">IF($C2123="","",①在庫CSV_発注日!$N2119)</f>
        <v/>
      </c>
      <c r="E2123" s="12" t="str">
        <f aca="false">IF($C2123="","",①在庫CSV_発注日!$H2119)</f>
        <v/>
      </c>
      <c r="F2123" s="12" t="str">
        <f aca="false">IF($C2123="","",①在庫CSV_発注日!$L2119)</f>
        <v/>
      </c>
      <c r="G2123" s="18"/>
      <c r="H2123" s="17" t="str">
        <f aca="false">IF($C2123="","",N(①在庫CSV_発注日!$Z2119))</f>
        <v/>
      </c>
      <c r="I2123" s="37" t="str">
        <f aca="false">IF($C2123="","",SUMIFS(⑤減算マスタCSV!$L$2:$L$8001,⑤減算マスタCSV!$F$2:$F$8001,$C2123,⑤減算マスタCSV!$K$2:$K$8001,1))</f>
        <v/>
      </c>
      <c r="J2123" s="17" t="str">
        <f aca="false">IF($C2123="","",IFERROR(INDEX(⑤減算マスタCSV!$H$2:$H$8001,MATCH($C2123,⑤減算マスタCSV!$F$2:$F$8001,0)),1))</f>
        <v/>
      </c>
      <c r="K2123" s="17" t="str">
        <f aca="false">IF($C2123="","",MAX(1,IFERROR(INDEX(⑥商品照会CSV!$M$2:$M$3001,MATCH($C2123,⑥商品照会CSV!$A$2:$A$3001,0)),1)))</f>
        <v/>
      </c>
      <c r="L2123" s="40" t="str">
        <f aca="false">IF($C2123="","",IFERROR(INDEX(⑥商品照会CSV!$Q$2:$Q$3001,MATCH($C2123,⑥商品照会CSV!$A$2:$A$3001,0)),0))</f>
        <v/>
      </c>
      <c r="M2123" s="40" t="str">
        <f aca="false">IF($C2123="","",N($L2123)*N($K2123))</f>
        <v/>
      </c>
      <c r="N2123" s="17" t="str">
        <f aca="false">IF($C2123="","",MAX(1,IFERROR(INDEX(⑥商品照会CSV!$AK$2:$AK$3001,MATCH($C2123,⑥商品照会CSV!$A$2:$A$3001,0)),1)))</f>
        <v/>
      </c>
      <c r="O2123" s="12" t="str">
        <f aca="false">IF($C2123="","",IFERROR(IF(INDEX(⑥商品照会CSV!$AN$2:$AN$3001,MATCH($C2123,⑥商品照会CSV!$A$2:$A$3001,0))=1,"バラ",IF(INDEX(⑥商品照会CSV!$AM$2:$AM$3001,MATCH($C2123,⑥商品照会CSV!$A$2:$A$3001,0))=1,"中間包装","ケース")),"ケース"))</f>
        <v/>
      </c>
      <c r="P2123" s="18"/>
      <c r="Q2123" s="14"/>
      <c r="R2123" s="17" t="str">
        <f aca="false">IF($C2123="","",N($Q2123)*N($K2123))</f>
        <v/>
      </c>
    </row>
    <row r="2124" customFormat="false" ht="15" hidden="false" customHeight="false" outlineLevel="0" collapsed="false">
      <c r="B2124" s="12" t="n">
        <v>2119</v>
      </c>
      <c r="C2124" s="36" t="str">
        <f aca="false">IF(①在庫CSV_発注日!$M2120="","",①在庫CSV_発注日!$M2120&amp;"")</f>
        <v/>
      </c>
      <c r="D2124" s="12" t="str">
        <f aca="false">IF($C2124="","",①在庫CSV_発注日!$N2120)</f>
        <v/>
      </c>
      <c r="E2124" s="12" t="str">
        <f aca="false">IF($C2124="","",①在庫CSV_発注日!$H2120)</f>
        <v/>
      </c>
      <c r="F2124" s="12" t="str">
        <f aca="false">IF($C2124="","",①在庫CSV_発注日!$L2120)</f>
        <v/>
      </c>
      <c r="G2124" s="18"/>
      <c r="H2124" s="17" t="str">
        <f aca="false">IF($C2124="","",N(①在庫CSV_発注日!$Z2120))</f>
        <v/>
      </c>
      <c r="I2124" s="37" t="str">
        <f aca="false">IF($C2124="","",SUMIFS(⑤減算マスタCSV!$L$2:$L$8001,⑤減算マスタCSV!$F$2:$F$8001,$C2124,⑤減算マスタCSV!$K$2:$K$8001,1))</f>
        <v/>
      </c>
      <c r="J2124" s="17" t="str">
        <f aca="false">IF($C2124="","",IFERROR(INDEX(⑤減算マスタCSV!$H$2:$H$8001,MATCH($C2124,⑤減算マスタCSV!$F$2:$F$8001,0)),1))</f>
        <v/>
      </c>
      <c r="K2124" s="17" t="str">
        <f aca="false">IF($C2124="","",MAX(1,IFERROR(INDEX(⑥商品照会CSV!$M$2:$M$3001,MATCH($C2124,⑥商品照会CSV!$A$2:$A$3001,0)),1)))</f>
        <v/>
      </c>
      <c r="L2124" s="40" t="str">
        <f aca="false">IF($C2124="","",IFERROR(INDEX(⑥商品照会CSV!$Q$2:$Q$3001,MATCH($C2124,⑥商品照会CSV!$A$2:$A$3001,0)),0))</f>
        <v/>
      </c>
      <c r="M2124" s="40" t="str">
        <f aca="false">IF($C2124="","",N($L2124)*N($K2124))</f>
        <v/>
      </c>
      <c r="N2124" s="17" t="str">
        <f aca="false">IF($C2124="","",MAX(1,IFERROR(INDEX(⑥商品照会CSV!$AK$2:$AK$3001,MATCH($C2124,⑥商品照会CSV!$A$2:$A$3001,0)),1)))</f>
        <v/>
      </c>
      <c r="O2124" s="12" t="str">
        <f aca="false">IF($C2124="","",IFERROR(IF(INDEX(⑥商品照会CSV!$AN$2:$AN$3001,MATCH($C2124,⑥商品照会CSV!$A$2:$A$3001,0))=1,"バラ",IF(INDEX(⑥商品照会CSV!$AM$2:$AM$3001,MATCH($C2124,⑥商品照会CSV!$A$2:$A$3001,0))=1,"中間包装","ケース")),"ケース"))</f>
        <v/>
      </c>
      <c r="P2124" s="18"/>
      <c r="Q2124" s="14"/>
      <c r="R2124" s="17" t="str">
        <f aca="false">IF($C2124="","",N($Q2124)*N($K2124))</f>
        <v/>
      </c>
    </row>
    <row r="2125" customFormat="false" ht="15" hidden="false" customHeight="false" outlineLevel="0" collapsed="false">
      <c r="B2125" s="12" t="n">
        <v>2120</v>
      </c>
      <c r="C2125" s="36" t="str">
        <f aca="false">IF(①在庫CSV_発注日!$M2121="","",①在庫CSV_発注日!$M2121&amp;"")</f>
        <v/>
      </c>
      <c r="D2125" s="12" t="str">
        <f aca="false">IF($C2125="","",①在庫CSV_発注日!$N2121)</f>
        <v/>
      </c>
      <c r="E2125" s="12" t="str">
        <f aca="false">IF($C2125="","",①在庫CSV_発注日!$H2121)</f>
        <v/>
      </c>
      <c r="F2125" s="12" t="str">
        <f aca="false">IF($C2125="","",①在庫CSV_発注日!$L2121)</f>
        <v/>
      </c>
      <c r="G2125" s="18"/>
      <c r="H2125" s="17" t="str">
        <f aca="false">IF($C2125="","",N(①在庫CSV_発注日!$Z2121))</f>
        <v/>
      </c>
      <c r="I2125" s="37" t="str">
        <f aca="false">IF($C2125="","",SUMIFS(⑤減算マスタCSV!$L$2:$L$8001,⑤減算マスタCSV!$F$2:$F$8001,$C2125,⑤減算マスタCSV!$K$2:$K$8001,1))</f>
        <v/>
      </c>
      <c r="J2125" s="17" t="str">
        <f aca="false">IF($C2125="","",IFERROR(INDEX(⑤減算マスタCSV!$H$2:$H$8001,MATCH($C2125,⑤減算マスタCSV!$F$2:$F$8001,0)),1))</f>
        <v/>
      </c>
      <c r="K2125" s="17" t="str">
        <f aca="false">IF($C2125="","",MAX(1,IFERROR(INDEX(⑥商品照会CSV!$M$2:$M$3001,MATCH($C2125,⑥商品照会CSV!$A$2:$A$3001,0)),1)))</f>
        <v/>
      </c>
      <c r="L2125" s="40" t="str">
        <f aca="false">IF($C2125="","",IFERROR(INDEX(⑥商品照会CSV!$Q$2:$Q$3001,MATCH($C2125,⑥商品照会CSV!$A$2:$A$3001,0)),0))</f>
        <v/>
      </c>
      <c r="M2125" s="40" t="str">
        <f aca="false">IF($C2125="","",N($L2125)*N($K2125))</f>
        <v/>
      </c>
      <c r="N2125" s="17" t="str">
        <f aca="false">IF($C2125="","",MAX(1,IFERROR(INDEX(⑥商品照会CSV!$AK$2:$AK$3001,MATCH($C2125,⑥商品照会CSV!$A$2:$A$3001,0)),1)))</f>
        <v/>
      </c>
      <c r="O2125" s="12" t="str">
        <f aca="false">IF($C2125="","",IFERROR(IF(INDEX(⑥商品照会CSV!$AN$2:$AN$3001,MATCH($C2125,⑥商品照会CSV!$A$2:$A$3001,0))=1,"バラ",IF(INDEX(⑥商品照会CSV!$AM$2:$AM$3001,MATCH($C2125,⑥商品照会CSV!$A$2:$A$3001,0))=1,"中間包装","ケース")),"ケース"))</f>
        <v/>
      </c>
      <c r="P2125" s="18"/>
      <c r="Q2125" s="14"/>
      <c r="R2125" s="17" t="str">
        <f aca="false">IF($C2125="","",N($Q2125)*N($K2125))</f>
        <v/>
      </c>
    </row>
    <row r="2126" customFormat="false" ht="15" hidden="false" customHeight="false" outlineLevel="0" collapsed="false">
      <c r="B2126" s="12" t="n">
        <v>2121</v>
      </c>
      <c r="C2126" s="36" t="str">
        <f aca="false">IF(①在庫CSV_発注日!$M2122="","",①在庫CSV_発注日!$M2122&amp;"")</f>
        <v/>
      </c>
      <c r="D2126" s="12" t="str">
        <f aca="false">IF($C2126="","",①在庫CSV_発注日!$N2122)</f>
        <v/>
      </c>
      <c r="E2126" s="12" t="str">
        <f aca="false">IF($C2126="","",①在庫CSV_発注日!$H2122)</f>
        <v/>
      </c>
      <c r="F2126" s="12" t="str">
        <f aca="false">IF($C2126="","",①在庫CSV_発注日!$L2122)</f>
        <v/>
      </c>
      <c r="G2126" s="18"/>
      <c r="H2126" s="17" t="str">
        <f aca="false">IF($C2126="","",N(①在庫CSV_発注日!$Z2122))</f>
        <v/>
      </c>
      <c r="I2126" s="37" t="str">
        <f aca="false">IF($C2126="","",SUMIFS(⑤減算マスタCSV!$L$2:$L$8001,⑤減算マスタCSV!$F$2:$F$8001,$C2126,⑤減算マスタCSV!$K$2:$K$8001,1))</f>
        <v/>
      </c>
      <c r="J2126" s="17" t="str">
        <f aca="false">IF($C2126="","",IFERROR(INDEX(⑤減算マスタCSV!$H$2:$H$8001,MATCH($C2126,⑤減算マスタCSV!$F$2:$F$8001,0)),1))</f>
        <v/>
      </c>
      <c r="K2126" s="17" t="str">
        <f aca="false">IF($C2126="","",MAX(1,IFERROR(INDEX(⑥商品照会CSV!$M$2:$M$3001,MATCH($C2126,⑥商品照会CSV!$A$2:$A$3001,0)),1)))</f>
        <v/>
      </c>
      <c r="L2126" s="40" t="str">
        <f aca="false">IF($C2126="","",IFERROR(INDEX(⑥商品照会CSV!$Q$2:$Q$3001,MATCH($C2126,⑥商品照会CSV!$A$2:$A$3001,0)),0))</f>
        <v/>
      </c>
      <c r="M2126" s="40" t="str">
        <f aca="false">IF($C2126="","",N($L2126)*N($K2126))</f>
        <v/>
      </c>
      <c r="N2126" s="17" t="str">
        <f aca="false">IF($C2126="","",MAX(1,IFERROR(INDEX(⑥商品照会CSV!$AK$2:$AK$3001,MATCH($C2126,⑥商品照会CSV!$A$2:$A$3001,0)),1)))</f>
        <v/>
      </c>
      <c r="O2126" s="12" t="str">
        <f aca="false">IF($C2126="","",IFERROR(IF(INDEX(⑥商品照会CSV!$AN$2:$AN$3001,MATCH($C2126,⑥商品照会CSV!$A$2:$A$3001,0))=1,"バラ",IF(INDEX(⑥商品照会CSV!$AM$2:$AM$3001,MATCH($C2126,⑥商品照会CSV!$A$2:$A$3001,0))=1,"中間包装","ケース")),"ケース"))</f>
        <v/>
      </c>
      <c r="P2126" s="18"/>
      <c r="Q2126" s="14"/>
      <c r="R2126" s="17" t="str">
        <f aca="false">IF($C2126="","",N($Q2126)*N($K2126))</f>
        <v/>
      </c>
    </row>
    <row r="2127" customFormat="false" ht="15" hidden="false" customHeight="false" outlineLevel="0" collapsed="false">
      <c r="B2127" s="12" t="n">
        <v>2122</v>
      </c>
      <c r="C2127" s="36" t="str">
        <f aca="false">IF(①在庫CSV_発注日!$M2123="","",①在庫CSV_発注日!$M2123&amp;"")</f>
        <v/>
      </c>
      <c r="D2127" s="12" t="str">
        <f aca="false">IF($C2127="","",①在庫CSV_発注日!$N2123)</f>
        <v/>
      </c>
      <c r="E2127" s="12" t="str">
        <f aca="false">IF($C2127="","",①在庫CSV_発注日!$H2123)</f>
        <v/>
      </c>
      <c r="F2127" s="12" t="str">
        <f aca="false">IF($C2127="","",①在庫CSV_発注日!$L2123)</f>
        <v/>
      </c>
      <c r="G2127" s="18"/>
      <c r="H2127" s="17" t="str">
        <f aca="false">IF($C2127="","",N(①在庫CSV_発注日!$Z2123))</f>
        <v/>
      </c>
      <c r="I2127" s="37" t="str">
        <f aca="false">IF($C2127="","",SUMIFS(⑤減算マスタCSV!$L$2:$L$8001,⑤減算マスタCSV!$F$2:$F$8001,$C2127,⑤減算マスタCSV!$K$2:$K$8001,1))</f>
        <v/>
      </c>
      <c r="J2127" s="17" t="str">
        <f aca="false">IF($C2127="","",IFERROR(INDEX(⑤減算マスタCSV!$H$2:$H$8001,MATCH($C2127,⑤減算マスタCSV!$F$2:$F$8001,0)),1))</f>
        <v/>
      </c>
      <c r="K2127" s="17" t="str">
        <f aca="false">IF($C2127="","",MAX(1,IFERROR(INDEX(⑥商品照会CSV!$M$2:$M$3001,MATCH($C2127,⑥商品照会CSV!$A$2:$A$3001,0)),1)))</f>
        <v/>
      </c>
      <c r="L2127" s="40" t="str">
        <f aca="false">IF($C2127="","",IFERROR(INDEX(⑥商品照会CSV!$Q$2:$Q$3001,MATCH($C2127,⑥商品照会CSV!$A$2:$A$3001,0)),0))</f>
        <v/>
      </c>
      <c r="M2127" s="40" t="str">
        <f aca="false">IF($C2127="","",N($L2127)*N($K2127))</f>
        <v/>
      </c>
      <c r="N2127" s="17" t="str">
        <f aca="false">IF($C2127="","",MAX(1,IFERROR(INDEX(⑥商品照会CSV!$AK$2:$AK$3001,MATCH($C2127,⑥商品照会CSV!$A$2:$A$3001,0)),1)))</f>
        <v/>
      </c>
      <c r="O2127" s="12" t="str">
        <f aca="false">IF($C2127="","",IFERROR(IF(INDEX(⑥商品照会CSV!$AN$2:$AN$3001,MATCH($C2127,⑥商品照会CSV!$A$2:$A$3001,0))=1,"バラ",IF(INDEX(⑥商品照会CSV!$AM$2:$AM$3001,MATCH($C2127,⑥商品照会CSV!$A$2:$A$3001,0))=1,"中間包装","ケース")),"ケース"))</f>
        <v/>
      </c>
      <c r="P2127" s="18"/>
      <c r="Q2127" s="14"/>
      <c r="R2127" s="17" t="str">
        <f aca="false">IF($C2127="","",N($Q2127)*N($K2127))</f>
        <v/>
      </c>
    </row>
    <row r="2128" customFormat="false" ht="15" hidden="false" customHeight="false" outlineLevel="0" collapsed="false">
      <c r="B2128" s="12" t="n">
        <v>2123</v>
      </c>
      <c r="C2128" s="36" t="str">
        <f aca="false">IF(①在庫CSV_発注日!$M2124="","",①在庫CSV_発注日!$M2124&amp;"")</f>
        <v/>
      </c>
      <c r="D2128" s="12" t="str">
        <f aca="false">IF($C2128="","",①在庫CSV_発注日!$N2124)</f>
        <v/>
      </c>
      <c r="E2128" s="12" t="str">
        <f aca="false">IF($C2128="","",①在庫CSV_発注日!$H2124)</f>
        <v/>
      </c>
      <c r="F2128" s="12" t="str">
        <f aca="false">IF($C2128="","",①在庫CSV_発注日!$L2124)</f>
        <v/>
      </c>
      <c r="G2128" s="18"/>
      <c r="H2128" s="17" t="str">
        <f aca="false">IF($C2128="","",N(①在庫CSV_発注日!$Z2124))</f>
        <v/>
      </c>
      <c r="I2128" s="37" t="str">
        <f aca="false">IF($C2128="","",SUMIFS(⑤減算マスタCSV!$L$2:$L$8001,⑤減算マスタCSV!$F$2:$F$8001,$C2128,⑤減算マスタCSV!$K$2:$K$8001,1))</f>
        <v/>
      </c>
      <c r="J2128" s="17" t="str">
        <f aca="false">IF($C2128="","",IFERROR(INDEX(⑤減算マスタCSV!$H$2:$H$8001,MATCH($C2128,⑤減算マスタCSV!$F$2:$F$8001,0)),1))</f>
        <v/>
      </c>
      <c r="K2128" s="17" t="str">
        <f aca="false">IF($C2128="","",MAX(1,IFERROR(INDEX(⑥商品照会CSV!$M$2:$M$3001,MATCH($C2128,⑥商品照会CSV!$A$2:$A$3001,0)),1)))</f>
        <v/>
      </c>
      <c r="L2128" s="40" t="str">
        <f aca="false">IF($C2128="","",IFERROR(INDEX(⑥商品照会CSV!$Q$2:$Q$3001,MATCH($C2128,⑥商品照会CSV!$A$2:$A$3001,0)),0))</f>
        <v/>
      </c>
      <c r="M2128" s="40" t="str">
        <f aca="false">IF($C2128="","",N($L2128)*N($K2128))</f>
        <v/>
      </c>
      <c r="N2128" s="17" t="str">
        <f aca="false">IF($C2128="","",MAX(1,IFERROR(INDEX(⑥商品照会CSV!$AK$2:$AK$3001,MATCH($C2128,⑥商品照会CSV!$A$2:$A$3001,0)),1)))</f>
        <v/>
      </c>
      <c r="O2128" s="12" t="str">
        <f aca="false">IF($C2128="","",IFERROR(IF(INDEX(⑥商品照会CSV!$AN$2:$AN$3001,MATCH($C2128,⑥商品照会CSV!$A$2:$A$3001,0))=1,"バラ",IF(INDEX(⑥商品照会CSV!$AM$2:$AM$3001,MATCH($C2128,⑥商品照会CSV!$A$2:$A$3001,0))=1,"中間包装","ケース")),"ケース"))</f>
        <v/>
      </c>
      <c r="P2128" s="18"/>
      <c r="Q2128" s="14"/>
      <c r="R2128" s="17" t="str">
        <f aca="false">IF($C2128="","",N($Q2128)*N($K2128))</f>
        <v/>
      </c>
    </row>
    <row r="2129" customFormat="false" ht="15" hidden="false" customHeight="false" outlineLevel="0" collapsed="false">
      <c r="B2129" s="12" t="n">
        <v>2124</v>
      </c>
      <c r="C2129" s="36" t="str">
        <f aca="false">IF(①在庫CSV_発注日!$M2125="","",①在庫CSV_発注日!$M2125&amp;"")</f>
        <v/>
      </c>
      <c r="D2129" s="12" t="str">
        <f aca="false">IF($C2129="","",①在庫CSV_発注日!$N2125)</f>
        <v/>
      </c>
      <c r="E2129" s="12" t="str">
        <f aca="false">IF($C2129="","",①在庫CSV_発注日!$H2125)</f>
        <v/>
      </c>
      <c r="F2129" s="12" t="str">
        <f aca="false">IF($C2129="","",①在庫CSV_発注日!$L2125)</f>
        <v/>
      </c>
      <c r="G2129" s="18"/>
      <c r="H2129" s="17" t="str">
        <f aca="false">IF($C2129="","",N(①在庫CSV_発注日!$Z2125))</f>
        <v/>
      </c>
      <c r="I2129" s="37" t="str">
        <f aca="false">IF($C2129="","",SUMIFS(⑤減算マスタCSV!$L$2:$L$8001,⑤減算マスタCSV!$F$2:$F$8001,$C2129,⑤減算マスタCSV!$K$2:$K$8001,1))</f>
        <v/>
      </c>
      <c r="J2129" s="17" t="str">
        <f aca="false">IF($C2129="","",IFERROR(INDEX(⑤減算マスタCSV!$H$2:$H$8001,MATCH($C2129,⑤減算マスタCSV!$F$2:$F$8001,0)),1))</f>
        <v/>
      </c>
      <c r="K2129" s="17" t="str">
        <f aca="false">IF($C2129="","",MAX(1,IFERROR(INDEX(⑥商品照会CSV!$M$2:$M$3001,MATCH($C2129,⑥商品照会CSV!$A$2:$A$3001,0)),1)))</f>
        <v/>
      </c>
      <c r="L2129" s="40" t="str">
        <f aca="false">IF($C2129="","",IFERROR(INDEX(⑥商品照会CSV!$Q$2:$Q$3001,MATCH($C2129,⑥商品照会CSV!$A$2:$A$3001,0)),0))</f>
        <v/>
      </c>
      <c r="M2129" s="40" t="str">
        <f aca="false">IF($C2129="","",N($L2129)*N($K2129))</f>
        <v/>
      </c>
      <c r="N2129" s="17" t="str">
        <f aca="false">IF($C2129="","",MAX(1,IFERROR(INDEX(⑥商品照会CSV!$AK$2:$AK$3001,MATCH($C2129,⑥商品照会CSV!$A$2:$A$3001,0)),1)))</f>
        <v/>
      </c>
      <c r="O2129" s="12" t="str">
        <f aca="false">IF($C2129="","",IFERROR(IF(INDEX(⑥商品照会CSV!$AN$2:$AN$3001,MATCH($C2129,⑥商品照会CSV!$A$2:$A$3001,0))=1,"バラ",IF(INDEX(⑥商品照会CSV!$AM$2:$AM$3001,MATCH($C2129,⑥商品照会CSV!$A$2:$A$3001,0))=1,"中間包装","ケース")),"ケース"))</f>
        <v/>
      </c>
      <c r="P2129" s="18"/>
      <c r="Q2129" s="14"/>
      <c r="R2129" s="17" t="str">
        <f aca="false">IF($C2129="","",N($Q2129)*N($K2129))</f>
        <v/>
      </c>
    </row>
    <row r="2130" customFormat="false" ht="15" hidden="false" customHeight="false" outlineLevel="0" collapsed="false">
      <c r="B2130" s="12" t="n">
        <v>2125</v>
      </c>
      <c r="C2130" s="36" t="str">
        <f aca="false">IF(①在庫CSV_発注日!$M2126="","",①在庫CSV_発注日!$M2126&amp;"")</f>
        <v/>
      </c>
      <c r="D2130" s="12" t="str">
        <f aca="false">IF($C2130="","",①在庫CSV_発注日!$N2126)</f>
        <v/>
      </c>
      <c r="E2130" s="12" t="str">
        <f aca="false">IF($C2130="","",①在庫CSV_発注日!$H2126)</f>
        <v/>
      </c>
      <c r="F2130" s="12" t="str">
        <f aca="false">IF($C2130="","",①在庫CSV_発注日!$L2126)</f>
        <v/>
      </c>
      <c r="G2130" s="18"/>
      <c r="H2130" s="17" t="str">
        <f aca="false">IF($C2130="","",N(①在庫CSV_発注日!$Z2126))</f>
        <v/>
      </c>
      <c r="I2130" s="37" t="str">
        <f aca="false">IF($C2130="","",SUMIFS(⑤減算マスタCSV!$L$2:$L$8001,⑤減算マスタCSV!$F$2:$F$8001,$C2130,⑤減算マスタCSV!$K$2:$K$8001,1))</f>
        <v/>
      </c>
      <c r="J2130" s="17" t="str">
        <f aca="false">IF($C2130="","",IFERROR(INDEX(⑤減算マスタCSV!$H$2:$H$8001,MATCH($C2130,⑤減算マスタCSV!$F$2:$F$8001,0)),1))</f>
        <v/>
      </c>
      <c r="K2130" s="17" t="str">
        <f aca="false">IF($C2130="","",MAX(1,IFERROR(INDEX(⑥商品照会CSV!$M$2:$M$3001,MATCH($C2130,⑥商品照会CSV!$A$2:$A$3001,0)),1)))</f>
        <v/>
      </c>
      <c r="L2130" s="40" t="str">
        <f aca="false">IF($C2130="","",IFERROR(INDEX(⑥商品照会CSV!$Q$2:$Q$3001,MATCH($C2130,⑥商品照会CSV!$A$2:$A$3001,0)),0))</f>
        <v/>
      </c>
      <c r="M2130" s="40" t="str">
        <f aca="false">IF($C2130="","",N($L2130)*N($K2130))</f>
        <v/>
      </c>
      <c r="N2130" s="17" t="str">
        <f aca="false">IF($C2130="","",MAX(1,IFERROR(INDEX(⑥商品照会CSV!$AK$2:$AK$3001,MATCH($C2130,⑥商品照会CSV!$A$2:$A$3001,0)),1)))</f>
        <v/>
      </c>
      <c r="O2130" s="12" t="str">
        <f aca="false">IF($C2130="","",IFERROR(IF(INDEX(⑥商品照会CSV!$AN$2:$AN$3001,MATCH($C2130,⑥商品照会CSV!$A$2:$A$3001,0))=1,"バラ",IF(INDEX(⑥商品照会CSV!$AM$2:$AM$3001,MATCH($C2130,⑥商品照会CSV!$A$2:$A$3001,0))=1,"中間包装","ケース")),"ケース"))</f>
        <v/>
      </c>
      <c r="P2130" s="18"/>
      <c r="Q2130" s="14"/>
      <c r="R2130" s="17" t="str">
        <f aca="false">IF($C2130="","",N($Q2130)*N($K2130))</f>
        <v/>
      </c>
    </row>
    <row r="2131" customFormat="false" ht="15" hidden="false" customHeight="false" outlineLevel="0" collapsed="false">
      <c r="B2131" s="12" t="n">
        <v>2126</v>
      </c>
      <c r="C2131" s="36" t="str">
        <f aca="false">IF(①在庫CSV_発注日!$M2127="","",①在庫CSV_発注日!$M2127&amp;"")</f>
        <v/>
      </c>
      <c r="D2131" s="12" t="str">
        <f aca="false">IF($C2131="","",①在庫CSV_発注日!$N2127)</f>
        <v/>
      </c>
      <c r="E2131" s="12" t="str">
        <f aca="false">IF($C2131="","",①在庫CSV_発注日!$H2127)</f>
        <v/>
      </c>
      <c r="F2131" s="12" t="str">
        <f aca="false">IF($C2131="","",①在庫CSV_発注日!$L2127)</f>
        <v/>
      </c>
      <c r="G2131" s="18"/>
      <c r="H2131" s="17" t="str">
        <f aca="false">IF($C2131="","",N(①在庫CSV_発注日!$Z2127))</f>
        <v/>
      </c>
      <c r="I2131" s="37" t="str">
        <f aca="false">IF($C2131="","",SUMIFS(⑤減算マスタCSV!$L$2:$L$8001,⑤減算マスタCSV!$F$2:$F$8001,$C2131,⑤減算マスタCSV!$K$2:$K$8001,1))</f>
        <v/>
      </c>
      <c r="J2131" s="17" t="str">
        <f aca="false">IF($C2131="","",IFERROR(INDEX(⑤減算マスタCSV!$H$2:$H$8001,MATCH($C2131,⑤減算マスタCSV!$F$2:$F$8001,0)),1))</f>
        <v/>
      </c>
      <c r="K2131" s="17" t="str">
        <f aca="false">IF($C2131="","",MAX(1,IFERROR(INDEX(⑥商品照会CSV!$M$2:$M$3001,MATCH($C2131,⑥商品照会CSV!$A$2:$A$3001,0)),1)))</f>
        <v/>
      </c>
      <c r="L2131" s="40" t="str">
        <f aca="false">IF($C2131="","",IFERROR(INDEX(⑥商品照会CSV!$Q$2:$Q$3001,MATCH($C2131,⑥商品照会CSV!$A$2:$A$3001,0)),0))</f>
        <v/>
      </c>
      <c r="M2131" s="40" t="str">
        <f aca="false">IF($C2131="","",N($L2131)*N($K2131))</f>
        <v/>
      </c>
      <c r="N2131" s="17" t="str">
        <f aca="false">IF($C2131="","",MAX(1,IFERROR(INDEX(⑥商品照会CSV!$AK$2:$AK$3001,MATCH($C2131,⑥商品照会CSV!$A$2:$A$3001,0)),1)))</f>
        <v/>
      </c>
      <c r="O2131" s="12" t="str">
        <f aca="false">IF($C2131="","",IFERROR(IF(INDEX(⑥商品照会CSV!$AN$2:$AN$3001,MATCH($C2131,⑥商品照会CSV!$A$2:$A$3001,0))=1,"バラ",IF(INDEX(⑥商品照会CSV!$AM$2:$AM$3001,MATCH($C2131,⑥商品照会CSV!$A$2:$A$3001,0))=1,"中間包装","ケース")),"ケース"))</f>
        <v/>
      </c>
      <c r="P2131" s="18"/>
      <c r="Q2131" s="14"/>
      <c r="R2131" s="17" t="str">
        <f aca="false">IF($C2131="","",N($Q2131)*N($K2131))</f>
        <v/>
      </c>
    </row>
    <row r="2132" customFormat="false" ht="15" hidden="false" customHeight="false" outlineLevel="0" collapsed="false">
      <c r="B2132" s="12" t="n">
        <v>2127</v>
      </c>
      <c r="C2132" s="36" t="str">
        <f aca="false">IF(①在庫CSV_発注日!$M2128="","",①在庫CSV_発注日!$M2128&amp;"")</f>
        <v/>
      </c>
      <c r="D2132" s="12" t="str">
        <f aca="false">IF($C2132="","",①在庫CSV_発注日!$N2128)</f>
        <v/>
      </c>
      <c r="E2132" s="12" t="str">
        <f aca="false">IF($C2132="","",①在庫CSV_発注日!$H2128)</f>
        <v/>
      </c>
      <c r="F2132" s="12" t="str">
        <f aca="false">IF($C2132="","",①在庫CSV_発注日!$L2128)</f>
        <v/>
      </c>
      <c r="G2132" s="18"/>
      <c r="H2132" s="17" t="str">
        <f aca="false">IF($C2132="","",N(①在庫CSV_発注日!$Z2128))</f>
        <v/>
      </c>
      <c r="I2132" s="37" t="str">
        <f aca="false">IF($C2132="","",SUMIFS(⑤減算マスタCSV!$L$2:$L$8001,⑤減算マスタCSV!$F$2:$F$8001,$C2132,⑤減算マスタCSV!$K$2:$K$8001,1))</f>
        <v/>
      </c>
      <c r="J2132" s="17" t="str">
        <f aca="false">IF($C2132="","",IFERROR(INDEX(⑤減算マスタCSV!$H$2:$H$8001,MATCH($C2132,⑤減算マスタCSV!$F$2:$F$8001,0)),1))</f>
        <v/>
      </c>
      <c r="K2132" s="17" t="str">
        <f aca="false">IF($C2132="","",MAX(1,IFERROR(INDEX(⑥商品照会CSV!$M$2:$M$3001,MATCH($C2132,⑥商品照会CSV!$A$2:$A$3001,0)),1)))</f>
        <v/>
      </c>
      <c r="L2132" s="40" t="str">
        <f aca="false">IF($C2132="","",IFERROR(INDEX(⑥商品照会CSV!$Q$2:$Q$3001,MATCH($C2132,⑥商品照会CSV!$A$2:$A$3001,0)),0))</f>
        <v/>
      </c>
      <c r="M2132" s="40" t="str">
        <f aca="false">IF($C2132="","",N($L2132)*N($K2132))</f>
        <v/>
      </c>
      <c r="N2132" s="17" t="str">
        <f aca="false">IF($C2132="","",MAX(1,IFERROR(INDEX(⑥商品照会CSV!$AK$2:$AK$3001,MATCH($C2132,⑥商品照会CSV!$A$2:$A$3001,0)),1)))</f>
        <v/>
      </c>
      <c r="O2132" s="12" t="str">
        <f aca="false">IF($C2132="","",IFERROR(IF(INDEX(⑥商品照会CSV!$AN$2:$AN$3001,MATCH($C2132,⑥商品照会CSV!$A$2:$A$3001,0))=1,"バラ",IF(INDEX(⑥商品照会CSV!$AM$2:$AM$3001,MATCH($C2132,⑥商品照会CSV!$A$2:$A$3001,0))=1,"中間包装","ケース")),"ケース"))</f>
        <v/>
      </c>
      <c r="P2132" s="18"/>
      <c r="Q2132" s="14"/>
      <c r="R2132" s="17" t="str">
        <f aca="false">IF($C2132="","",N($Q2132)*N($K2132))</f>
        <v/>
      </c>
    </row>
    <row r="2133" customFormat="false" ht="15" hidden="false" customHeight="false" outlineLevel="0" collapsed="false">
      <c r="B2133" s="12" t="n">
        <v>2128</v>
      </c>
      <c r="C2133" s="36" t="str">
        <f aca="false">IF(①在庫CSV_発注日!$M2129="","",①在庫CSV_発注日!$M2129&amp;"")</f>
        <v/>
      </c>
      <c r="D2133" s="12" t="str">
        <f aca="false">IF($C2133="","",①在庫CSV_発注日!$N2129)</f>
        <v/>
      </c>
      <c r="E2133" s="12" t="str">
        <f aca="false">IF($C2133="","",①在庫CSV_発注日!$H2129)</f>
        <v/>
      </c>
      <c r="F2133" s="12" t="str">
        <f aca="false">IF($C2133="","",①在庫CSV_発注日!$L2129)</f>
        <v/>
      </c>
      <c r="G2133" s="18"/>
      <c r="H2133" s="17" t="str">
        <f aca="false">IF($C2133="","",N(①在庫CSV_発注日!$Z2129))</f>
        <v/>
      </c>
      <c r="I2133" s="37" t="str">
        <f aca="false">IF($C2133="","",SUMIFS(⑤減算マスタCSV!$L$2:$L$8001,⑤減算マスタCSV!$F$2:$F$8001,$C2133,⑤減算マスタCSV!$K$2:$K$8001,1))</f>
        <v/>
      </c>
      <c r="J2133" s="17" t="str">
        <f aca="false">IF($C2133="","",IFERROR(INDEX(⑤減算マスタCSV!$H$2:$H$8001,MATCH($C2133,⑤減算マスタCSV!$F$2:$F$8001,0)),1))</f>
        <v/>
      </c>
      <c r="K2133" s="17" t="str">
        <f aca="false">IF($C2133="","",MAX(1,IFERROR(INDEX(⑥商品照会CSV!$M$2:$M$3001,MATCH($C2133,⑥商品照会CSV!$A$2:$A$3001,0)),1)))</f>
        <v/>
      </c>
      <c r="L2133" s="40" t="str">
        <f aca="false">IF($C2133="","",IFERROR(INDEX(⑥商品照会CSV!$Q$2:$Q$3001,MATCH($C2133,⑥商品照会CSV!$A$2:$A$3001,0)),0))</f>
        <v/>
      </c>
      <c r="M2133" s="40" t="str">
        <f aca="false">IF($C2133="","",N($L2133)*N($K2133))</f>
        <v/>
      </c>
      <c r="N2133" s="17" t="str">
        <f aca="false">IF($C2133="","",MAX(1,IFERROR(INDEX(⑥商品照会CSV!$AK$2:$AK$3001,MATCH($C2133,⑥商品照会CSV!$A$2:$A$3001,0)),1)))</f>
        <v/>
      </c>
      <c r="O2133" s="12" t="str">
        <f aca="false">IF($C2133="","",IFERROR(IF(INDEX(⑥商品照会CSV!$AN$2:$AN$3001,MATCH($C2133,⑥商品照会CSV!$A$2:$A$3001,0))=1,"バラ",IF(INDEX(⑥商品照会CSV!$AM$2:$AM$3001,MATCH($C2133,⑥商品照会CSV!$A$2:$A$3001,0))=1,"中間包装","ケース")),"ケース"))</f>
        <v/>
      </c>
      <c r="P2133" s="18"/>
      <c r="Q2133" s="14"/>
      <c r="R2133" s="17" t="str">
        <f aca="false">IF($C2133="","",N($Q2133)*N($K2133))</f>
        <v/>
      </c>
    </row>
    <row r="2134" customFormat="false" ht="15" hidden="false" customHeight="false" outlineLevel="0" collapsed="false">
      <c r="B2134" s="12" t="n">
        <v>2129</v>
      </c>
      <c r="C2134" s="36" t="str">
        <f aca="false">IF(①在庫CSV_発注日!$M2130="","",①在庫CSV_発注日!$M2130&amp;"")</f>
        <v/>
      </c>
      <c r="D2134" s="12" t="str">
        <f aca="false">IF($C2134="","",①在庫CSV_発注日!$N2130)</f>
        <v/>
      </c>
      <c r="E2134" s="12" t="str">
        <f aca="false">IF($C2134="","",①在庫CSV_発注日!$H2130)</f>
        <v/>
      </c>
      <c r="F2134" s="12" t="str">
        <f aca="false">IF($C2134="","",①在庫CSV_発注日!$L2130)</f>
        <v/>
      </c>
      <c r="G2134" s="18"/>
      <c r="H2134" s="17" t="str">
        <f aca="false">IF($C2134="","",N(①在庫CSV_発注日!$Z2130))</f>
        <v/>
      </c>
      <c r="I2134" s="37" t="str">
        <f aca="false">IF($C2134="","",SUMIFS(⑤減算マスタCSV!$L$2:$L$8001,⑤減算マスタCSV!$F$2:$F$8001,$C2134,⑤減算マスタCSV!$K$2:$K$8001,1))</f>
        <v/>
      </c>
      <c r="J2134" s="17" t="str">
        <f aca="false">IF($C2134="","",IFERROR(INDEX(⑤減算マスタCSV!$H$2:$H$8001,MATCH($C2134,⑤減算マスタCSV!$F$2:$F$8001,0)),1))</f>
        <v/>
      </c>
      <c r="K2134" s="17" t="str">
        <f aca="false">IF($C2134="","",MAX(1,IFERROR(INDEX(⑥商品照会CSV!$M$2:$M$3001,MATCH($C2134,⑥商品照会CSV!$A$2:$A$3001,0)),1)))</f>
        <v/>
      </c>
      <c r="L2134" s="40" t="str">
        <f aca="false">IF($C2134="","",IFERROR(INDEX(⑥商品照会CSV!$Q$2:$Q$3001,MATCH($C2134,⑥商品照会CSV!$A$2:$A$3001,0)),0))</f>
        <v/>
      </c>
      <c r="M2134" s="40" t="str">
        <f aca="false">IF($C2134="","",N($L2134)*N($K2134))</f>
        <v/>
      </c>
      <c r="N2134" s="17" t="str">
        <f aca="false">IF($C2134="","",MAX(1,IFERROR(INDEX(⑥商品照会CSV!$AK$2:$AK$3001,MATCH($C2134,⑥商品照会CSV!$A$2:$A$3001,0)),1)))</f>
        <v/>
      </c>
      <c r="O2134" s="12" t="str">
        <f aca="false">IF($C2134="","",IFERROR(IF(INDEX(⑥商品照会CSV!$AN$2:$AN$3001,MATCH($C2134,⑥商品照会CSV!$A$2:$A$3001,0))=1,"バラ",IF(INDEX(⑥商品照会CSV!$AM$2:$AM$3001,MATCH($C2134,⑥商品照会CSV!$A$2:$A$3001,0))=1,"中間包装","ケース")),"ケース"))</f>
        <v/>
      </c>
      <c r="P2134" s="18"/>
      <c r="Q2134" s="14"/>
      <c r="R2134" s="17" t="str">
        <f aca="false">IF($C2134="","",N($Q2134)*N($K2134))</f>
        <v/>
      </c>
    </row>
    <row r="2135" customFormat="false" ht="15" hidden="false" customHeight="false" outlineLevel="0" collapsed="false">
      <c r="B2135" s="12" t="n">
        <v>2130</v>
      </c>
      <c r="C2135" s="36" t="str">
        <f aca="false">IF(①在庫CSV_発注日!$M2131="","",①在庫CSV_発注日!$M2131&amp;"")</f>
        <v/>
      </c>
      <c r="D2135" s="12" t="str">
        <f aca="false">IF($C2135="","",①在庫CSV_発注日!$N2131)</f>
        <v/>
      </c>
      <c r="E2135" s="12" t="str">
        <f aca="false">IF($C2135="","",①在庫CSV_発注日!$H2131)</f>
        <v/>
      </c>
      <c r="F2135" s="12" t="str">
        <f aca="false">IF($C2135="","",①在庫CSV_発注日!$L2131)</f>
        <v/>
      </c>
      <c r="G2135" s="18"/>
      <c r="H2135" s="17" t="str">
        <f aca="false">IF($C2135="","",N(①在庫CSV_発注日!$Z2131))</f>
        <v/>
      </c>
      <c r="I2135" s="37" t="str">
        <f aca="false">IF($C2135="","",SUMIFS(⑤減算マスタCSV!$L$2:$L$8001,⑤減算マスタCSV!$F$2:$F$8001,$C2135,⑤減算マスタCSV!$K$2:$K$8001,1))</f>
        <v/>
      </c>
      <c r="J2135" s="17" t="str">
        <f aca="false">IF($C2135="","",IFERROR(INDEX(⑤減算マスタCSV!$H$2:$H$8001,MATCH($C2135,⑤減算マスタCSV!$F$2:$F$8001,0)),1))</f>
        <v/>
      </c>
      <c r="K2135" s="17" t="str">
        <f aca="false">IF($C2135="","",MAX(1,IFERROR(INDEX(⑥商品照会CSV!$M$2:$M$3001,MATCH($C2135,⑥商品照会CSV!$A$2:$A$3001,0)),1)))</f>
        <v/>
      </c>
      <c r="L2135" s="40" t="str">
        <f aca="false">IF($C2135="","",IFERROR(INDEX(⑥商品照会CSV!$Q$2:$Q$3001,MATCH($C2135,⑥商品照会CSV!$A$2:$A$3001,0)),0))</f>
        <v/>
      </c>
      <c r="M2135" s="40" t="str">
        <f aca="false">IF($C2135="","",N($L2135)*N($K2135))</f>
        <v/>
      </c>
      <c r="N2135" s="17" t="str">
        <f aca="false">IF($C2135="","",MAX(1,IFERROR(INDEX(⑥商品照会CSV!$AK$2:$AK$3001,MATCH($C2135,⑥商品照会CSV!$A$2:$A$3001,0)),1)))</f>
        <v/>
      </c>
      <c r="O2135" s="12" t="str">
        <f aca="false">IF($C2135="","",IFERROR(IF(INDEX(⑥商品照会CSV!$AN$2:$AN$3001,MATCH($C2135,⑥商品照会CSV!$A$2:$A$3001,0))=1,"バラ",IF(INDEX(⑥商品照会CSV!$AM$2:$AM$3001,MATCH($C2135,⑥商品照会CSV!$A$2:$A$3001,0))=1,"中間包装","ケース")),"ケース"))</f>
        <v/>
      </c>
      <c r="P2135" s="18"/>
      <c r="Q2135" s="14"/>
      <c r="R2135" s="17" t="str">
        <f aca="false">IF($C2135="","",N($Q2135)*N($K2135))</f>
        <v/>
      </c>
    </row>
    <row r="2136" customFormat="false" ht="15" hidden="false" customHeight="false" outlineLevel="0" collapsed="false">
      <c r="B2136" s="12" t="n">
        <v>2131</v>
      </c>
      <c r="C2136" s="36" t="str">
        <f aca="false">IF(①在庫CSV_発注日!$M2132="","",①在庫CSV_発注日!$M2132&amp;"")</f>
        <v/>
      </c>
      <c r="D2136" s="12" t="str">
        <f aca="false">IF($C2136="","",①在庫CSV_発注日!$N2132)</f>
        <v/>
      </c>
      <c r="E2136" s="12" t="str">
        <f aca="false">IF($C2136="","",①在庫CSV_発注日!$H2132)</f>
        <v/>
      </c>
      <c r="F2136" s="12" t="str">
        <f aca="false">IF($C2136="","",①在庫CSV_発注日!$L2132)</f>
        <v/>
      </c>
      <c r="G2136" s="18"/>
      <c r="H2136" s="17" t="str">
        <f aca="false">IF($C2136="","",N(①在庫CSV_発注日!$Z2132))</f>
        <v/>
      </c>
      <c r="I2136" s="37" t="str">
        <f aca="false">IF($C2136="","",SUMIFS(⑤減算マスタCSV!$L$2:$L$8001,⑤減算マスタCSV!$F$2:$F$8001,$C2136,⑤減算マスタCSV!$K$2:$K$8001,1))</f>
        <v/>
      </c>
      <c r="J2136" s="17" t="str">
        <f aca="false">IF($C2136="","",IFERROR(INDEX(⑤減算マスタCSV!$H$2:$H$8001,MATCH($C2136,⑤減算マスタCSV!$F$2:$F$8001,0)),1))</f>
        <v/>
      </c>
      <c r="K2136" s="17" t="str">
        <f aca="false">IF($C2136="","",MAX(1,IFERROR(INDEX(⑥商品照会CSV!$M$2:$M$3001,MATCH($C2136,⑥商品照会CSV!$A$2:$A$3001,0)),1)))</f>
        <v/>
      </c>
      <c r="L2136" s="40" t="str">
        <f aca="false">IF($C2136="","",IFERROR(INDEX(⑥商品照会CSV!$Q$2:$Q$3001,MATCH($C2136,⑥商品照会CSV!$A$2:$A$3001,0)),0))</f>
        <v/>
      </c>
      <c r="M2136" s="40" t="str">
        <f aca="false">IF($C2136="","",N($L2136)*N($K2136))</f>
        <v/>
      </c>
      <c r="N2136" s="17" t="str">
        <f aca="false">IF($C2136="","",MAX(1,IFERROR(INDEX(⑥商品照会CSV!$AK$2:$AK$3001,MATCH($C2136,⑥商品照会CSV!$A$2:$A$3001,0)),1)))</f>
        <v/>
      </c>
      <c r="O2136" s="12" t="str">
        <f aca="false">IF($C2136="","",IFERROR(IF(INDEX(⑥商品照会CSV!$AN$2:$AN$3001,MATCH($C2136,⑥商品照会CSV!$A$2:$A$3001,0))=1,"バラ",IF(INDEX(⑥商品照会CSV!$AM$2:$AM$3001,MATCH($C2136,⑥商品照会CSV!$A$2:$A$3001,0))=1,"中間包装","ケース")),"ケース"))</f>
        <v/>
      </c>
      <c r="P2136" s="18"/>
      <c r="Q2136" s="14"/>
      <c r="R2136" s="17" t="str">
        <f aca="false">IF($C2136="","",N($Q2136)*N($K2136))</f>
        <v/>
      </c>
    </row>
    <row r="2137" customFormat="false" ht="15" hidden="false" customHeight="false" outlineLevel="0" collapsed="false">
      <c r="B2137" s="12" t="n">
        <v>2132</v>
      </c>
      <c r="C2137" s="36" t="str">
        <f aca="false">IF(①在庫CSV_発注日!$M2133="","",①在庫CSV_発注日!$M2133&amp;"")</f>
        <v/>
      </c>
      <c r="D2137" s="12" t="str">
        <f aca="false">IF($C2137="","",①在庫CSV_発注日!$N2133)</f>
        <v/>
      </c>
      <c r="E2137" s="12" t="str">
        <f aca="false">IF($C2137="","",①在庫CSV_発注日!$H2133)</f>
        <v/>
      </c>
      <c r="F2137" s="12" t="str">
        <f aca="false">IF($C2137="","",①在庫CSV_発注日!$L2133)</f>
        <v/>
      </c>
      <c r="G2137" s="18"/>
      <c r="H2137" s="17" t="str">
        <f aca="false">IF($C2137="","",N(①在庫CSV_発注日!$Z2133))</f>
        <v/>
      </c>
      <c r="I2137" s="37" t="str">
        <f aca="false">IF($C2137="","",SUMIFS(⑤減算マスタCSV!$L$2:$L$8001,⑤減算マスタCSV!$F$2:$F$8001,$C2137,⑤減算マスタCSV!$K$2:$K$8001,1))</f>
        <v/>
      </c>
      <c r="J2137" s="17" t="str">
        <f aca="false">IF($C2137="","",IFERROR(INDEX(⑤減算マスタCSV!$H$2:$H$8001,MATCH($C2137,⑤減算マスタCSV!$F$2:$F$8001,0)),1))</f>
        <v/>
      </c>
      <c r="K2137" s="17" t="str">
        <f aca="false">IF($C2137="","",MAX(1,IFERROR(INDEX(⑥商品照会CSV!$M$2:$M$3001,MATCH($C2137,⑥商品照会CSV!$A$2:$A$3001,0)),1)))</f>
        <v/>
      </c>
      <c r="L2137" s="40" t="str">
        <f aca="false">IF($C2137="","",IFERROR(INDEX(⑥商品照会CSV!$Q$2:$Q$3001,MATCH($C2137,⑥商品照会CSV!$A$2:$A$3001,0)),0))</f>
        <v/>
      </c>
      <c r="M2137" s="40" t="str">
        <f aca="false">IF($C2137="","",N($L2137)*N($K2137))</f>
        <v/>
      </c>
      <c r="N2137" s="17" t="str">
        <f aca="false">IF($C2137="","",MAX(1,IFERROR(INDEX(⑥商品照会CSV!$AK$2:$AK$3001,MATCH($C2137,⑥商品照会CSV!$A$2:$A$3001,0)),1)))</f>
        <v/>
      </c>
      <c r="O2137" s="12" t="str">
        <f aca="false">IF($C2137="","",IFERROR(IF(INDEX(⑥商品照会CSV!$AN$2:$AN$3001,MATCH($C2137,⑥商品照会CSV!$A$2:$A$3001,0))=1,"バラ",IF(INDEX(⑥商品照会CSV!$AM$2:$AM$3001,MATCH($C2137,⑥商品照会CSV!$A$2:$A$3001,0))=1,"中間包装","ケース")),"ケース"))</f>
        <v/>
      </c>
      <c r="P2137" s="18"/>
      <c r="Q2137" s="14"/>
      <c r="R2137" s="17" t="str">
        <f aca="false">IF($C2137="","",N($Q2137)*N($K2137))</f>
        <v/>
      </c>
    </row>
    <row r="2138" customFormat="false" ht="15" hidden="false" customHeight="false" outlineLevel="0" collapsed="false">
      <c r="B2138" s="12" t="n">
        <v>2133</v>
      </c>
      <c r="C2138" s="36" t="str">
        <f aca="false">IF(①在庫CSV_発注日!$M2134="","",①在庫CSV_発注日!$M2134&amp;"")</f>
        <v/>
      </c>
      <c r="D2138" s="12" t="str">
        <f aca="false">IF($C2138="","",①在庫CSV_発注日!$N2134)</f>
        <v/>
      </c>
      <c r="E2138" s="12" t="str">
        <f aca="false">IF($C2138="","",①在庫CSV_発注日!$H2134)</f>
        <v/>
      </c>
      <c r="F2138" s="12" t="str">
        <f aca="false">IF($C2138="","",①在庫CSV_発注日!$L2134)</f>
        <v/>
      </c>
      <c r="G2138" s="18"/>
      <c r="H2138" s="17" t="str">
        <f aca="false">IF($C2138="","",N(①在庫CSV_発注日!$Z2134))</f>
        <v/>
      </c>
      <c r="I2138" s="37" t="str">
        <f aca="false">IF($C2138="","",SUMIFS(⑤減算マスタCSV!$L$2:$L$8001,⑤減算マスタCSV!$F$2:$F$8001,$C2138,⑤減算マスタCSV!$K$2:$K$8001,1))</f>
        <v/>
      </c>
      <c r="J2138" s="17" t="str">
        <f aca="false">IF($C2138="","",IFERROR(INDEX(⑤減算マスタCSV!$H$2:$H$8001,MATCH($C2138,⑤減算マスタCSV!$F$2:$F$8001,0)),1))</f>
        <v/>
      </c>
      <c r="K2138" s="17" t="str">
        <f aca="false">IF($C2138="","",MAX(1,IFERROR(INDEX(⑥商品照会CSV!$M$2:$M$3001,MATCH($C2138,⑥商品照会CSV!$A$2:$A$3001,0)),1)))</f>
        <v/>
      </c>
      <c r="L2138" s="40" t="str">
        <f aca="false">IF($C2138="","",IFERROR(INDEX(⑥商品照会CSV!$Q$2:$Q$3001,MATCH($C2138,⑥商品照会CSV!$A$2:$A$3001,0)),0))</f>
        <v/>
      </c>
      <c r="M2138" s="40" t="str">
        <f aca="false">IF($C2138="","",N($L2138)*N($K2138))</f>
        <v/>
      </c>
      <c r="N2138" s="17" t="str">
        <f aca="false">IF($C2138="","",MAX(1,IFERROR(INDEX(⑥商品照会CSV!$AK$2:$AK$3001,MATCH($C2138,⑥商品照会CSV!$A$2:$A$3001,0)),1)))</f>
        <v/>
      </c>
      <c r="O2138" s="12" t="str">
        <f aca="false">IF($C2138="","",IFERROR(IF(INDEX(⑥商品照会CSV!$AN$2:$AN$3001,MATCH($C2138,⑥商品照会CSV!$A$2:$A$3001,0))=1,"バラ",IF(INDEX(⑥商品照会CSV!$AM$2:$AM$3001,MATCH($C2138,⑥商品照会CSV!$A$2:$A$3001,0))=1,"中間包装","ケース")),"ケース"))</f>
        <v/>
      </c>
      <c r="P2138" s="18"/>
      <c r="Q2138" s="14"/>
      <c r="R2138" s="17" t="str">
        <f aca="false">IF($C2138="","",N($Q2138)*N($K2138))</f>
        <v/>
      </c>
    </row>
    <row r="2139" customFormat="false" ht="15" hidden="false" customHeight="false" outlineLevel="0" collapsed="false">
      <c r="B2139" s="12" t="n">
        <v>2134</v>
      </c>
      <c r="C2139" s="36" t="str">
        <f aca="false">IF(①在庫CSV_発注日!$M2135="","",①在庫CSV_発注日!$M2135&amp;"")</f>
        <v/>
      </c>
      <c r="D2139" s="12" t="str">
        <f aca="false">IF($C2139="","",①在庫CSV_発注日!$N2135)</f>
        <v/>
      </c>
      <c r="E2139" s="12" t="str">
        <f aca="false">IF($C2139="","",①在庫CSV_発注日!$H2135)</f>
        <v/>
      </c>
      <c r="F2139" s="12" t="str">
        <f aca="false">IF($C2139="","",①在庫CSV_発注日!$L2135)</f>
        <v/>
      </c>
      <c r="G2139" s="18"/>
      <c r="H2139" s="17" t="str">
        <f aca="false">IF($C2139="","",N(①在庫CSV_発注日!$Z2135))</f>
        <v/>
      </c>
      <c r="I2139" s="37" t="str">
        <f aca="false">IF($C2139="","",SUMIFS(⑤減算マスタCSV!$L$2:$L$8001,⑤減算マスタCSV!$F$2:$F$8001,$C2139,⑤減算マスタCSV!$K$2:$K$8001,1))</f>
        <v/>
      </c>
      <c r="J2139" s="17" t="str">
        <f aca="false">IF($C2139="","",IFERROR(INDEX(⑤減算マスタCSV!$H$2:$H$8001,MATCH($C2139,⑤減算マスタCSV!$F$2:$F$8001,0)),1))</f>
        <v/>
      </c>
      <c r="K2139" s="17" t="str">
        <f aca="false">IF($C2139="","",MAX(1,IFERROR(INDEX(⑥商品照会CSV!$M$2:$M$3001,MATCH($C2139,⑥商品照会CSV!$A$2:$A$3001,0)),1)))</f>
        <v/>
      </c>
      <c r="L2139" s="40" t="str">
        <f aca="false">IF($C2139="","",IFERROR(INDEX(⑥商品照会CSV!$Q$2:$Q$3001,MATCH($C2139,⑥商品照会CSV!$A$2:$A$3001,0)),0))</f>
        <v/>
      </c>
      <c r="M2139" s="40" t="str">
        <f aca="false">IF($C2139="","",N($L2139)*N($K2139))</f>
        <v/>
      </c>
      <c r="N2139" s="17" t="str">
        <f aca="false">IF($C2139="","",MAX(1,IFERROR(INDEX(⑥商品照会CSV!$AK$2:$AK$3001,MATCH($C2139,⑥商品照会CSV!$A$2:$A$3001,0)),1)))</f>
        <v/>
      </c>
      <c r="O2139" s="12" t="str">
        <f aca="false">IF($C2139="","",IFERROR(IF(INDEX(⑥商品照会CSV!$AN$2:$AN$3001,MATCH($C2139,⑥商品照会CSV!$A$2:$A$3001,0))=1,"バラ",IF(INDEX(⑥商品照会CSV!$AM$2:$AM$3001,MATCH($C2139,⑥商品照会CSV!$A$2:$A$3001,0))=1,"中間包装","ケース")),"ケース"))</f>
        <v/>
      </c>
      <c r="P2139" s="18"/>
      <c r="Q2139" s="14"/>
      <c r="R2139" s="17" t="str">
        <f aca="false">IF($C2139="","",N($Q2139)*N($K2139))</f>
        <v/>
      </c>
    </row>
    <row r="2140" customFormat="false" ht="15" hidden="false" customHeight="false" outlineLevel="0" collapsed="false">
      <c r="B2140" s="12" t="n">
        <v>2135</v>
      </c>
      <c r="C2140" s="36" t="str">
        <f aca="false">IF(①在庫CSV_発注日!$M2136="","",①在庫CSV_発注日!$M2136&amp;"")</f>
        <v/>
      </c>
      <c r="D2140" s="12" t="str">
        <f aca="false">IF($C2140="","",①在庫CSV_発注日!$N2136)</f>
        <v/>
      </c>
      <c r="E2140" s="12" t="str">
        <f aca="false">IF($C2140="","",①在庫CSV_発注日!$H2136)</f>
        <v/>
      </c>
      <c r="F2140" s="12" t="str">
        <f aca="false">IF($C2140="","",①在庫CSV_発注日!$L2136)</f>
        <v/>
      </c>
      <c r="G2140" s="18"/>
      <c r="H2140" s="17" t="str">
        <f aca="false">IF($C2140="","",N(①在庫CSV_発注日!$Z2136))</f>
        <v/>
      </c>
      <c r="I2140" s="37" t="str">
        <f aca="false">IF($C2140="","",SUMIFS(⑤減算マスタCSV!$L$2:$L$8001,⑤減算マスタCSV!$F$2:$F$8001,$C2140,⑤減算マスタCSV!$K$2:$K$8001,1))</f>
        <v/>
      </c>
      <c r="J2140" s="17" t="str">
        <f aca="false">IF($C2140="","",IFERROR(INDEX(⑤減算マスタCSV!$H$2:$H$8001,MATCH($C2140,⑤減算マスタCSV!$F$2:$F$8001,0)),1))</f>
        <v/>
      </c>
      <c r="K2140" s="17" t="str">
        <f aca="false">IF($C2140="","",MAX(1,IFERROR(INDEX(⑥商品照会CSV!$M$2:$M$3001,MATCH($C2140,⑥商品照会CSV!$A$2:$A$3001,0)),1)))</f>
        <v/>
      </c>
      <c r="L2140" s="40" t="str">
        <f aca="false">IF($C2140="","",IFERROR(INDEX(⑥商品照会CSV!$Q$2:$Q$3001,MATCH($C2140,⑥商品照会CSV!$A$2:$A$3001,0)),0))</f>
        <v/>
      </c>
      <c r="M2140" s="40" t="str">
        <f aca="false">IF($C2140="","",N($L2140)*N($K2140))</f>
        <v/>
      </c>
      <c r="N2140" s="17" t="str">
        <f aca="false">IF($C2140="","",MAX(1,IFERROR(INDEX(⑥商品照会CSV!$AK$2:$AK$3001,MATCH($C2140,⑥商品照会CSV!$A$2:$A$3001,0)),1)))</f>
        <v/>
      </c>
      <c r="O2140" s="12" t="str">
        <f aca="false">IF($C2140="","",IFERROR(IF(INDEX(⑥商品照会CSV!$AN$2:$AN$3001,MATCH($C2140,⑥商品照会CSV!$A$2:$A$3001,0))=1,"バラ",IF(INDEX(⑥商品照会CSV!$AM$2:$AM$3001,MATCH($C2140,⑥商品照会CSV!$A$2:$A$3001,0))=1,"中間包装","ケース")),"ケース"))</f>
        <v/>
      </c>
      <c r="P2140" s="18"/>
      <c r="Q2140" s="14"/>
      <c r="R2140" s="17" t="str">
        <f aca="false">IF($C2140="","",N($Q2140)*N($K2140))</f>
        <v/>
      </c>
    </row>
    <row r="2141" customFormat="false" ht="15" hidden="false" customHeight="false" outlineLevel="0" collapsed="false">
      <c r="B2141" s="12" t="n">
        <v>2136</v>
      </c>
      <c r="C2141" s="36" t="str">
        <f aca="false">IF(①在庫CSV_発注日!$M2137="","",①在庫CSV_発注日!$M2137&amp;"")</f>
        <v/>
      </c>
      <c r="D2141" s="12" t="str">
        <f aca="false">IF($C2141="","",①在庫CSV_発注日!$N2137)</f>
        <v/>
      </c>
      <c r="E2141" s="12" t="str">
        <f aca="false">IF($C2141="","",①在庫CSV_発注日!$H2137)</f>
        <v/>
      </c>
      <c r="F2141" s="12" t="str">
        <f aca="false">IF($C2141="","",①在庫CSV_発注日!$L2137)</f>
        <v/>
      </c>
      <c r="G2141" s="18"/>
      <c r="H2141" s="17" t="str">
        <f aca="false">IF($C2141="","",N(①在庫CSV_発注日!$Z2137))</f>
        <v/>
      </c>
      <c r="I2141" s="37" t="str">
        <f aca="false">IF($C2141="","",SUMIFS(⑤減算マスタCSV!$L$2:$L$8001,⑤減算マスタCSV!$F$2:$F$8001,$C2141,⑤減算マスタCSV!$K$2:$K$8001,1))</f>
        <v/>
      </c>
      <c r="J2141" s="17" t="str">
        <f aca="false">IF($C2141="","",IFERROR(INDEX(⑤減算マスタCSV!$H$2:$H$8001,MATCH($C2141,⑤減算マスタCSV!$F$2:$F$8001,0)),1))</f>
        <v/>
      </c>
      <c r="K2141" s="17" t="str">
        <f aca="false">IF($C2141="","",MAX(1,IFERROR(INDEX(⑥商品照会CSV!$M$2:$M$3001,MATCH($C2141,⑥商品照会CSV!$A$2:$A$3001,0)),1)))</f>
        <v/>
      </c>
      <c r="L2141" s="40" t="str">
        <f aca="false">IF($C2141="","",IFERROR(INDEX(⑥商品照会CSV!$Q$2:$Q$3001,MATCH($C2141,⑥商品照会CSV!$A$2:$A$3001,0)),0))</f>
        <v/>
      </c>
      <c r="M2141" s="40" t="str">
        <f aca="false">IF($C2141="","",N($L2141)*N($K2141))</f>
        <v/>
      </c>
      <c r="N2141" s="17" t="str">
        <f aca="false">IF($C2141="","",MAX(1,IFERROR(INDEX(⑥商品照会CSV!$AK$2:$AK$3001,MATCH($C2141,⑥商品照会CSV!$A$2:$A$3001,0)),1)))</f>
        <v/>
      </c>
      <c r="O2141" s="12" t="str">
        <f aca="false">IF($C2141="","",IFERROR(IF(INDEX(⑥商品照会CSV!$AN$2:$AN$3001,MATCH($C2141,⑥商品照会CSV!$A$2:$A$3001,0))=1,"バラ",IF(INDEX(⑥商品照会CSV!$AM$2:$AM$3001,MATCH($C2141,⑥商品照会CSV!$A$2:$A$3001,0))=1,"中間包装","ケース")),"ケース"))</f>
        <v/>
      </c>
      <c r="P2141" s="18"/>
      <c r="Q2141" s="14"/>
      <c r="R2141" s="17" t="str">
        <f aca="false">IF($C2141="","",N($Q2141)*N($K2141))</f>
        <v/>
      </c>
    </row>
    <row r="2142" customFormat="false" ht="15" hidden="false" customHeight="false" outlineLevel="0" collapsed="false">
      <c r="B2142" s="12" t="n">
        <v>2137</v>
      </c>
      <c r="C2142" s="36" t="str">
        <f aca="false">IF(①在庫CSV_発注日!$M2138="","",①在庫CSV_発注日!$M2138&amp;"")</f>
        <v/>
      </c>
      <c r="D2142" s="12" t="str">
        <f aca="false">IF($C2142="","",①在庫CSV_発注日!$N2138)</f>
        <v/>
      </c>
      <c r="E2142" s="12" t="str">
        <f aca="false">IF($C2142="","",①在庫CSV_発注日!$H2138)</f>
        <v/>
      </c>
      <c r="F2142" s="12" t="str">
        <f aca="false">IF($C2142="","",①在庫CSV_発注日!$L2138)</f>
        <v/>
      </c>
      <c r="G2142" s="18"/>
      <c r="H2142" s="17" t="str">
        <f aca="false">IF($C2142="","",N(①在庫CSV_発注日!$Z2138))</f>
        <v/>
      </c>
      <c r="I2142" s="37" t="str">
        <f aca="false">IF($C2142="","",SUMIFS(⑤減算マスタCSV!$L$2:$L$8001,⑤減算マスタCSV!$F$2:$F$8001,$C2142,⑤減算マスタCSV!$K$2:$K$8001,1))</f>
        <v/>
      </c>
      <c r="J2142" s="17" t="str">
        <f aca="false">IF($C2142="","",IFERROR(INDEX(⑤減算マスタCSV!$H$2:$H$8001,MATCH($C2142,⑤減算マスタCSV!$F$2:$F$8001,0)),1))</f>
        <v/>
      </c>
      <c r="K2142" s="17" t="str">
        <f aca="false">IF($C2142="","",MAX(1,IFERROR(INDEX(⑥商品照会CSV!$M$2:$M$3001,MATCH($C2142,⑥商品照会CSV!$A$2:$A$3001,0)),1)))</f>
        <v/>
      </c>
      <c r="L2142" s="40" t="str">
        <f aca="false">IF($C2142="","",IFERROR(INDEX(⑥商品照会CSV!$Q$2:$Q$3001,MATCH($C2142,⑥商品照会CSV!$A$2:$A$3001,0)),0))</f>
        <v/>
      </c>
      <c r="M2142" s="40" t="str">
        <f aca="false">IF($C2142="","",N($L2142)*N($K2142))</f>
        <v/>
      </c>
      <c r="N2142" s="17" t="str">
        <f aca="false">IF($C2142="","",MAX(1,IFERROR(INDEX(⑥商品照会CSV!$AK$2:$AK$3001,MATCH($C2142,⑥商品照会CSV!$A$2:$A$3001,0)),1)))</f>
        <v/>
      </c>
      <c r="O2142" s="12" t="str">
        <f aca="false">IF($C2142="","",IFERROR(IF(INDEX(⑥商品照会CSV!$AN$2:$AN$3001,MATCH($C2142,⑥商品照会CSV!$A$2:$A$3001,0))=1,"バラ",IF(INDEX(⑥商品照会CSV!$AM$2:$AM$3001,MATCH($C2142,⑥商品照会CSV!$A$2:$A$3001,0))=1,"中間包装","ケース")),"ケース"))</f>
        <v/>
      </c>
      <c r="P2142" s="18"/>
      <c r="Q2142" s="14"/>
      <c r="R2142" s="17" t="str">
        <f aca="false">IF($C2142="","",N($Q2142)*N($K2142))</f>
        <v/>
      </c>
    </row>
    <row r="2143" customFormat="false" ht="15" hidden="false" customHeight="false" outlineLevel="0" collapsed="false">
      <c r="B2143" s="12" t="n">
        <v>2138</v>
      </c>
      <c r="C2143" s="36" t="str">
        <f aca="false">IF(①在庫CSV_発注日!$M2139="","",①在庫CSV_発注日!$M2139&amp;"")</f>
        <v/>
      </c>
      <c r="D2143" s="12" t="str">
        <f aca="false">IF($C2143="","",①在庫CSV_発注日!$N2139)</f>
        <v/>
      </c>
      <c r="E2143" s="12" t="str">
        <f aca="false">IF($C2143="","",①在庫CSV_発注日!$H2139)</f>
        <v/>
      </c>
      <c r="F2143" s="12" t="str">
        <f aca="false">IF($C2143="","",①在庫CSV_発注日!$L2139)</f>
        <v/>
      </c>
      <c r="G2143" s="18"/>
      <c r="H2143" s="17" t="str">
        <f aca="false">IF($C2143="","",N(①在庫CSV_発注日!$Z2139))</f>
        <v/>
      </c>
      <c r="I2143" s="37" t="str">
        <f aca="false">IF($C2143="","",SUMIFS(⑤減算マスタCSV!$L$2:$L$8001,⑤減算マスタCSV!$F$2:$F$8001,$C2143,⑤減算マスタCSV!$K$2:$K$8001,1))</f>
        <v/>
      </c>
      <c r="J2143" s="17" t="str">
        <f aca="false">IF($C2143="","",IFERROR(INDEX(⑤減算マスタCSV!$H$2:$H$8001,MATCH($C2143,⑤減算マスタCSV!$F$2:$F$8001,0)),1))</f>
        <v/>
      </c>
      <c r="K2143" s="17" t="str">
        <f aca="false">IF($C2143="","",MAX(1,IFERROR(INDEX(⑥商品照会CSV!$M$2:$M$3001,MATCH($C2143,⑥商品照会CSV!$A$2:$A$3001,0)),1)))</f>
        <v/>
      </c>
      <c r="L2143" s="40" t="str">
        <f aca="false">IF($C2143="","",IFERROR(INDEX(⑥商品照会CSV!$Q$2:$Q$3001,MATCH($C2143,⑥商品照会CSV!$A$2:$A$3001,0)),0))</f>
        <v/>
      </c>
      <c r="M2143" s="40" t="str">
        <f aca="false">IF($C2143="","",N($L2143)*N($K2143))</f>
        <v/>
      </c>
      <c r="N2143" s="17" t="str">
        <f aca="false">IF($C2143="","",MAX(1,IFERROR(INDEX(⑥商品照会CSV!$AK$2:$AK$3001,MATCH($C2143,⑥商品照会CSV!$A$2:$A$3001,0)),1)))</f>
        <v/>
      </c>
      <c r="O2143" s="12" t="str">
        <f aca="false">IF($C2143="","",IFERROR(IF(INDEX(⑥商品照会CSV!$AN$2:$AN$3001,MATCH($C2143,⑥商品照会CSV!$A$2:$A$3001,0))=1,"バラ",IF(INDEX(⑥商品照会CSV!$AM$2:$AM$3001,MATCH($C2143,⑥商品照会CSV!$A$2:$A$3001,0))=1,"中間包装","ケース")),"ケース"))</f>
        <v/>
      </c>
      <c r="P2143" s="18"/>
      <c r="Q2143" s="14"/>
      <c r="R2143" s="17" t="str">
        <f aca="false">IF($C2143="","",N($Q2143)*N($K2143))</f>
        <v/>
      </c>
    </row>
    <row r="2144" customFormat="false" ht="15" hidden="false" customHeight="false" outlineLevel="0" collapsed="false">
      <c r="B2144" s="12" t="n">
        <v>2139</v>
      </c>
      <c r="C2144" s="36" t="str">
        <f aca="false">IF(①在庫CSV_発注日!$M2140="","",①在庫CSV_発注日!$M2140&amp;"")</f>
        <v/>
      </c>
      <c r="D2144" s="12" t="str">
        <f aca="false">IF($C2144="","",①在庫CSV_発注日!$N2140)</f>
        <v/>
      </c>
      <c r="E2144" s="12" t="str">
        <f aca="false">IF($C2144="","",①在庫CSV_発注日!$H2140)</f>
        <v/>
      </c>
      <c r="F2144" s="12" t="str">
        <f aca="false">IF($C2144="","",①在庫CSV_発注日!$L2140)</f>
        <v/>
      </c>
      <c r="G2144" s="18"/>
      <c r="H2144" s="17" t="str">
        <f aca="false">IF($C2144="","",N(①在庫CSV_発注日!$Z2140))</f>
        <v/>
      </c>
      <c r="I2144" s="37" t="str">
        <f aca="false">IF($C2144="","",SUMIFS(⑤減算マスタCSV!$L$2:$L$8001,⑤減算マスタCSV!$F$2:$F$8001,$C2144,⑤減算マスタCSV!$K$2:$K$8001,1))</f>
        <v/>
      </c>
      <c r="J2144" s="17" t="str">
        <f aca="false">IF($C2144="","",IFERROR(INDEX(⑤減算マスタCSV!$H$2:$H$8001,MATCH($C2144,⑤減算マスタCSV!$F$2:$F$8001,0)),1))</f>
        <v/>
      </c>
      <c r="K2144" s="17" t="str">
        <f aca="false">IF($C2144="","",MAX(1,IFERROR(INDEX(⑥商品照会CSV!$M$2:$M$3001,MATCH($C2144,⑥商品照会CSV!$A$2:$A$3001,0)),1)))</f>
        <v/>
      </c>
      <c r="L2144" s="40" t="str">
        <f aca="false">IF($C2144="","",IFERROR(INDEX(⑥商品照会CSV!$Q$2:$Q$3001,MATCH($C2144,⑥商品照会CSV!$A$2:$A$3001,0)),0))</f>
        <v/>
      </c>
      <c r="M2144" s="40" t="str">
        <f aca="false">IF($C2144="","",N($L2144)*N($K2144))</f>
        <v/>
      </c>
      <c r="N2144" s="17" t="str">
        <f aca="false">IF($C2144="","",MAX(1,IFERROR(INDEX(⑥商品照会CSV!$AK$2:$AK$3001,MATCH($C2144,⑥商品照会CSV!$A$2:$A$3001,0)),1)))</f>
        <v/>
      </c>
      <c r="O2144" s="12" t="str">
        <f aca="false">IF($C2144="","",IFERROR(IF(INDEX(⑥商品照会CSV!$AN$2:$AN$3001,MATCH($C2144,⑥商品照会CSV!$A$2:$A$3001,0))=1,"バラ",IF(INDEX(⑥商品照会CSV!$AM$2:$AM$3001,MATCH($C2144,⑥商品照会CSV!$A$2:$A$3001,0))=1,"中間包装","ケース")),"ケース"))</f>
        <v/>
      </c>
      <c r="P2144" s="18"/>
      <c r="Q2144" s="14"/>
      <c r="R2144" s="17" t="str">
        <f aca="false">IF($C2144="","",N($Q2144)*N($K2144))</f>
        <v/>
      </c>
    </row>
    <row r="2145" customFormat="false" ht="15" hidden="false" customHeight="false" outlineLevel="0" collapsed="false">
      <c r="B2145" s="12" t="n">
        <v>2140</v>
      </c>
      <c r="C2145" s="36" t="str">
        <f aca="false">IF(①在庫CSV_発注日!$M2141="","",①在庫CSV_発注日!$M2141&amp;"")</f>
        <v/>
      </c>
      <c r="D2145" s="12" t="str">
        <f aca="false">IF($C2145="","",①在庫CSV_発注日!$N2141)</f>
        <v/>
      </c>
      <c r="E2145" s="12" t="str">
        <f aca="false">IF($C2145="","",①在庫CSV_発注日!$H2141)</f>
        <v/>
      </c>
      <c r="F2145" s="12" t="str">
        <f aca="false">IF($C2145="","",①在庫CSV_発注日!$L2141)</f>
        <v/>
      </c>
      <c r="G2145" s="18"/>
      <c r="H2145" s="17" t="str">
        <f aca="false">IF($C2145="","",N(①在庫CSV_発注日!$Z2141))</f>
        <v/>
      </c>
      <c r="I2145" s="37" t="str">
        <f aca="false">IF($C2145="","",SUMIFS(⑤減算マスタCSV!$L$2:$L$8001,⑤減算マスタCSV!$F$2:$F$8001,$C2145,⑤減算マスタCSV!$K$2:$K$8001,1))</f>
        <v/>
      </c>
      <c r="J2145" s="17" t="str">
        <f aca="false">IF($C2145="","",IFERROR(INDEX(⑤減算マスタCSV!$H$2:$H$8001,MATCH($C2145,⑤減算マスタCSV!$F$2:$F$8001,0)),1))</f>
        <v/>
      </c>
      <c r="K2145" s="17" t="str">
        <f aca="false">IF($C2145="","",MAX(1,IFERROR(INDEX(⑥商品照会CSV!$M$2:$M$3001,MATCH($C2145,⑥商品照会CSV!$A$2:$A$3001,0)),1)))</f>
        <v/>
      </c>
      <c r="L2145" s="40" t="str">
        <f aca="false">IF($C2145="","",IFERROR(INDEX(⑥商品照会CSV!$Q$2:$Q$3001,MATCH($C2145,⑥商品照会CSV!$A$2:$A$3001,0)),0))</f>
        <v/>
      </c>
      <c r="M2145" s="40" t="str">
        <f aca="false">IF($C2145="","",N($L2145)*N($K2145))</f>
        <v/>
      </c>
      <c r="N2145" s="17" t="str">
        <f aca="false">IF($C2145="","",MAX(1,IFERROR(INDEX(⑥商品照会CSV!$AK$2:$AK$3001,MATCH($C2145,⑥商品照会CSV!$A$2:$A$3001,0)),1)))</f>
        <v/>
      </c>
      <c r="O2145" s="12" t="str">
        <f aca="false">IF($C2145="","",IFERROR(IF(INDEX(⑥商品照会CSV!$AN$2:$AN$3001,MATCH($C2145,⑥商品照会CSV!$A$2:$A$3001,0))=1,"バラ",IF(INDEX(⑥商品照会CSV!$AM$2:$AM$3001,MATCH($C2145,⑥商品照会CSV!$A$2:$A$3001,0))=1,"中間包装","ケース")),"ケース"))</f>
        <v/>
      </c>
      <c r="P2145" s="18"/>
      <c r="Q2145" s="14"/>
      <c r="R2145" s="17" t="str">
        <f aca="false">IF($C2145="","",N($Q2145)*N($K2145))</f>
        <v/>
      </c>
    </row>
    <row r="2146" customFormat="false" ht="15" hidden="false" customHeight="false" outlineLevel="0" collapsed="false">
      <c r="B2146" s="12" t="n">
        <v>2141</v>
      </c>
      <c r="C2146" s="36" t="str">
        <f aca="false">IF(①在庫CSV_発注日!$M2142="","",①在庫CSV_発注日!$M2142&amp;"")</f>
        <v/>
      </c>
      <c r="D2146" s="12" t="str">
        <f aca="false">IF($C2146="","",①在庫CSV_発注日!$N2142)</f>
        <v/>
      </c>
      <c r="E2146" s="12" t="str">
        <f aca="false">IF($C2146="","",①在庫CSV_発注日!$H2142)</f>
        <v/>
      </c>
      <c r="F2146" s="12" t="str">
        <f aca="false">IF($C2146="","",①在庫CSV_発注日!$L2142)</f>
        <v/>
      </c>
      <c r="G2146" s="18"/>
      <c r="H2146" s="17" t="str">
        <f aca="false">IF($C2146="","",N(①在庫CSV_発注日!$Z2142))</f>
        <v/>
      </c>
      <c r="I2146" s="37" t="str">
        <f aca="false">IF($C2146="","",SUMIFS(⑤減算マスタCSV!$L$2:$L$8001,⑤減算マスタCSV!$F$2:$F$8001,$C2146,⑤減算マスタCSV!$K$2:$K$8001,1))</f>
        <v/>
      </c>
      <c r="J2146" s="17" t="str">
        <f aca="false">IF($C2146="","",IFERROR(INDEX(⑤減算マスタCSV!$H$2:$H$8001,MATCH($C2146,⑤減算マスタCSV!$F$2:$F$8001,0)),1))</f>
        <v/>
      </c>
      <c r="K2146" s="17" t="str">
        <f aca="false">IF($C2146="","",MAX(1,IFERROR(INDEX(⑥商品照会CSV!$M$2:$M$3001,MATCH($C2146,⑥商品照会CSV!$A$2:$A$3001,0)),1)))</f>
        <v/>
      </c>
      <c r="L2146" s="40" t="str">
        <f aca="false">IF($C2146="","",IFERROR(INDEX(⑥商品照会CSV!$Q$2:$Q$3001,MATCH($C2146,⑥商品照会CSV!$A$2:$A$3001,0)),0))</f>
        <v/>
      </c>
      <c r="M2146" s="40" t="str">
        <f aca="false">IF($C2146="","",N($L2146)*N($K2146))</f>
        <v/>
      </c>
      <c r="N2146" s="17" t="str">
        <f aca="false">IF($C2146="","",MAX(1,IFERROR(INDEX(⑥商品照会CSV!$AK$2:$AK$3001,MATCH($C2146,⑥商品照会CSV!$A$2:$A$3001,0)),1)))</f>
        <v/>
      </c>
      <c r="O2146" s="12" t="str">
        <f aca="false">IF($C2146="","",IFERROR(IF(INDEX(⑥商品照会CSV!$AN$2:$AN$3001,MATCH($C2146,⑥商品照会CSV!$A$2:$A$3001,0))=1,"バラ",IF(INDEX(⑥商品照会CSV!$AM$2:$AM$3001,MATCH($C2146,⑥商品照会CSV!$A$2:$A$3001,0))=1,"中間包装","ケース")),"ケース"))</f>
        <v/>
      </c>
      <c r="P2146" s="18"/>
      <c r="Q2146" s="14"/>
      <c r="R2146" s="17" t="str">
        <f aca="false">IF($C2146="","",N($Q2146)*N($K2146))</f>
        <v/>
      </c>
    </row>
    <row r="2147" customFormat="false" ht="15" hidden="false" customHeight="false" outlineLevel="0" collapsed="false">
      <c r="B2147" s="12" t="n">
        <v>2142</v>
      </c>
      <c r="C2147" s="36" t="str">
        <f aca="false">IF(①在庫CSV_発注日!$M2143="","",①在庫CSV_発注日!$M2143&amp;"")</f>
        <v/>
      </c>
      <c r="D2147" s="12" t="str">
        <f aca="false">IF($C2147="","",①在庫CSV_発注日!$N2143)</f>
        <v/>
      </c>
      <c r="E2147" s="12" t="str">
        <f aca="false">IF($C2147="","",①在庫CSV_発注日!$H2143)</f>
        <v/>
      </c>
      <c r="F2147" s="12" t="str">
        <f aca="false">IF($C2147="","",①在庫CSV_発注日!$L2143)</f>
        <v/>
      </c>
      <c r="G2147" s="18"/>
      <c r="H2147" s="17" t="str">
        <f aca="false">IF($C2147="","",N(①在庫CSV_発注日!$Z2143))</f>
        <v/>
      </c>
      <c r="I2147" s="37" t="str">
        <f aca="false">IF($C2147="","",SUMIFS(⑤減算マスタCSV!$L$2:$L$8001,⑤減算マスタCSV!$F$2:$F$8001,$C2147,⑤減算マスタCSV!$K$2:$K$8001,1))</f>
        <v/>
      </c>
      <c r="J2147" s="17" t="str">
        <f aca="false">IF($C2147="","",IFERROR(INDEX(⑤減算マスタCSV!$H$2:$H$8001,MATCH($C2147,⑤減算マスタCSV!$F$2:$F$8001,0)),1))</f>
        <v/>
      </c>
      <c r="K2147" s="17" t="str">
        <f aca="false">IF($C2147="","",MAX(1,IFERROR(INDEX(⑥商品照会CSV!$M$2:$M$3001,MATCH($C2147,⑥商品照会CSV!$A$2:$A$3001,0)),1)))</f>
        <v/>
      </c>
      <c r="L2147" s="40" t="str">
        <f aca="false">IF($C2147="","",IFERROR(INDEX(⑥商品照会CSV!$Q$2:$Q$3001,MATCH($C2147,⑥商品照会CSV!$A$2:$A$3001,0)),0))</f>
        <v/>
      </c>
      <c r="M2147" s="40" t="str">
        <f aca="false">IF($C2147="","",N($L2147)*N($K2147))</f>
        <v/>
      </c>
      <c r="N2147" s="17" t="str">
        <f aca="false">IF($C2147="","",MAX(1,IFERROR(INDEX(⑥商品照会CSV!$AK$2:$AK$3001,MATCH($C2147,⑥商品照会CSV!$A$2:$A$3001,0)),1)))</f>
        <v/>
      </c>
      <c r="O2147" s="12" t="str">
        <f aca="false">IF($C2147="","",IFERROR(IF(INDEX(⑥商品照会CSV!$AN$2:$AN$3001,MATCH($C2147,⑥商品照会CSV!$A$2:$A$3001,0))=1,"バラ",IF(INDEX(⑥商品照会CSV!$AM$2:$AM$3001,MATCH($C2147,⑥商品照会CSV!$A$2:$A$3001,0))=1,"中間包装","ケース")),"ケース"))</f>
        <v/>
      </c>
      <c r="P2147" s="18"/>
      <c r="Q2147" s="14"/>
      <c r="R2147" s="17" t="str">
        <f aca="false">IF($C2147="","",N($Q2147)*N($K2147))</f>
        <v/>
      </c>
    </row>
    <row r="2148" customFormat="false" ht="15" hidden="false" customHeight="false" outlineLevel="0" collapsed="false">
      <c r="B2148" s="12" t="n">
        <v>2143</v>
      </c>
      <c r="C2148" s="36" t="str">
        <f aca="false">IF(①在庫CSV_発注日!$M2144="","",①在庫CSV_発注日!$M2144&amp;"")</f>
        <v/>
      </c>
      <c r="D2148" s="12" t="str">
        <f aca="false">IF($C2148="","",①在庫CSV_発注日!$N2144)</f>
        <v/>
      </c>
      <c r="E2148" s="12" t="str">
        <f aca="false">IF($C2148="","",①在庫CSV_発注日!$H2144)</f>
        <v/>
      </c>
      <c r="F2148" s="12" t="str">
        <f aca="false">IF($C2148="","",①在庫CSV_発注日!$L2144)</f>
        <v/>
      </c>
      <c r="G2148" s="18"/>
      <c r="H2148" s="17" t="str">
        <f aca="false">IF($C2148="","",N(①在庫CSV_発注日!$Z2144))</f>
        <v/>
      </c>
      <c r="I2148" s="37" t="str">
        <f aca="false">IF($C2148="","",SUMIFS(⑤減算マスタCSV!$L$2:$L$8001,⑤減算マスタCSV!$F$2:$F$8001,$C2148,⑤減算マスタCSV!$K$2:$K$8001,1))</f>
        <v/>
      </c>
      <c r="J2148" s="17" t="str">
        <f aca="false">IF($C2148="","",IFERROR(INDEX(⑤減算マスタCSV!$H$2:$H$8001,MATCH($C2148,⑤減算マスタCSV!$F$2:$F$8001,0)),1))</f>
        <v/>
      </c>
      <c r="K2148" s="17" t="str">
        <f aca="false">IF($C2148="","",MAX(1,IFERROR(INDEX(⑥商品照会CSV!$M$2:$M$3001,MATCH($C2148,⑥商品照会CSV!$A$2:$A$3001,0)),1)))</f>
        <v/>
      </c>
      <c r="L2148" s="40" t="str">
        <f aca="false">IF($C2148="","",IFERROR(INDEX(⑥商品照会CSV!$Q$2:$Q$3001,MATCH($C2148,⑥商品照会CSV!$A$2:$A$3001,0)),0))</f>
        <v/>
      </c>
      <c r="M2148" s="40" t="str">
        <f aca="false">IF($C2148="","",N($L2148)*N($K2148))</f>
        <v/>
      </c>
      <c r="N2148" s="17" t="str">
        <f aca="false">IF($C2148="","",MAX(1,IFERROR(INDEX(⑥商品照会CSV!$AK$2:$AK$3001,MATCH($C2148,⑥商品照会CSV!$A$2:$A$3001,0)),1)))</f>
        <v/>
      </c>
      <c r="O2148" s="12" t="str">
        <f aca="false">IF($C2148="","",IFERROR(IF(INDEX(⑥商品照会CSV!$AN$2:$AN$3001,MATCH($C2148,⑥商品照会CSV!$A$2:$A$3001,0))=1,"バラ",IF(INDEX(⑥商品照会CSV!$AM$2:$AM$3001,MATCH($C2148,⑥商品照会CSV!$A$2:$A$3001,0))=1,"中間包装","ケース")),"ケース"))</f>
        <v/>
      </c>
      <c r="P2148" s="18"/>
      <c r="Q2148" s="14"/>
      <c r="R2148" s="17" t="str">
        <f aca="false">IF($C2148="","",N($Q2148)*N($K2148))</f>
        <v/>
      </c>
    </row>
    <row r="2149" customFormat="false" ht="15" hidden="false" customHeight="false" outlineLevel="0" collapsed="false">
      <c r="B2149" s="12" t="n">
        <v>2144</v>
      </c>
      <c r="C2149" s="36" t="str">
        <f aca="false">IF(①在庫CSV_発注日!$M2145="","",①在庫CSV_発注日!$M2145&amp;"")</f>
        <v/>
      </c>
      <c r="D2149" s="12" t="str">
        <f aca="false">IF($C2149="","",①在庫CSV_発注日!$N2145)</f>
        <v/>
      </c>
      <c r="E2149" s="12" t="str">
        <f aca="false">IF($C2149="","",①在庫CSV_発注日!$H2145)</f>
        <v/>
      </c>
      <c r="F2149" s="12" t="str">
        <f aca="false">IF($C2149="","",①在庫CSV_発注日!$L2145)</f>
        <v/>
      </c>
      <c r="G2149" s="18"/>
      <c r="H2149" s="17" t="str">
        <f aca="false">IF($C2149="","",N(①在庫CSV_発注日!$Z2145))</f>
        <v/>
      </c>
      <c r="I2149" s="37" t="str">
        <f aca="false">IF($C2149="","",SUMIFS(⑤減算マスタCSV!$L$2:$L$8001,⑤減算マスタCSV!$F$2:$F$8001,$C2149,⑤減算マスタCSV!$K$2:$K$8001,1))</f>
        <v/>
      </c>
      <c r="J2149" s="17" t="str">
        <f aca="false">IF($C2149="","",IFERROR(INDEX(⑤減算マスタCSV!$H$2:$H$8001,MATCH($C2149,⑤減算マスタCSV!$F$2:$F$8001,0)),1))</f>
        <v/>
      </c>
      <c r="K2149" s="17" t="str">
        <f aca="false">IF($C2149="","",MAX(1,IFERROR(INDEX(⑥商品照会CSV!$M$2:$M$3001,MATCH($C2149,⑥商品照会CSV!$A$2:$A$3001,0)),1)))</f>
        <v/>
      </c>
      <c r="L2149" s="40" t="str">
        <f aca="false">IF($C2149="","",IFERROR(INDEX(⑥商品照会CSV!$Q$2:$Q$3001,MATCH($C2149,⑥商品照会CSV!$A$2:$A$3001,0)),0))</f>
        <v/>
      </c>
      <c r="M2149" s="40" t="str">
        <f aca="false">IF($C2149="","",N($L2149)*N($K2149))</f>
        <v/>
      </c>
      <c r="N2149" s="17" t="str">
        <f aca="false">IF($C2149="","",MAX(1,IFERROR(INDEX(⑥商品照会CSV!$AK$2:$AK$3001,MATCH($C2149,⑥商品照会CSV!$A$2:$A$3001,0)),1)))</f>
        <v/>
      </c>
      <c r="O2149" s="12" t="str">
        <f aca="false">IF($C2149="","",IFERROR(IF(INDEX(⑥商品照会CSV!$AN$2:$AN$3001,MATCH($C2149,⑥商品照会CSV!$A$2:$A$3001,0))=1,"バラ",IF(INDEX(⑥商品照会CSV!$AM$2:$AM$3001,MATCH($C2149,⑥商品照会CSV!$A$2:$A$3001,0))=1,"中間包装","ケース")),"ケース"))</f>
        <v/>
      </c>
      <c r="P2149" s="18"/>
      <c r="Q2149" s="14"/>
      <c r="R2149" s="17" t="str">
        <f aca="false">IF($C2149="","",N($Q2149)*N($K2149))</f>
        <v/>
      </c>
    </row>
    <row r="2150" customFormat="false" ht="15" hidden="false" customHeight="false" outlineLevel="0" collapsed="false">
      <c r="B2150" s="12" t="n">
        <v>2145</v>
      </c>
      <c r="C2150" s="36" t="str">
        <f aca="false">IF(①在庫CSV_発注日!$M2146="","",①在庫CSV_発注日!$M2146&amp;"")</f>
        <v/>
      </c>
      <c r="D2150" s="12" t="str">
        <f aca="false">IF($C2150="","",①在庫CSV_発注日!$N2146)</f>
        <v/>
      </c>
      <c r="E2150" s="12" t="str">
        <f aca="false">IF($C2150="","",①在庫CSV_発注日!$H2146)</f>
        <v/>
      </c>
      <c r="F2150" s="12" t="str">
        <f aca="false">IF($C2150="","",①在庫CSV_発注日!$L2146)</f>
        <v/>
      </c>
      <c r="G2150" s="18"/>
      <c r="H2150" s="17" t="str">
        <f aca="false">IF($C2150="","",N(①在庫CSV_発注日!$Z2146))</f>
        <v/>
      </c>
      <c r="I2150" s="37" t="str">
        <f aca="false">IF($C2150="","",SUMIFS(⑤減算マスタCSV!$L$2:$L$8001,⑤減算マスタCSV!$F$2:$F$8001,$C2150,⑤減算マスタCSV!$K$2:$K$8001,1))</f>
        <v/>
      </c>
      <c r="J2150" s="17" t="str">
        <f aca="false">IF($C2150="","",IFERROR(INDEX(⑤減算マスタCSV!$H$2:$H$8001,MATCH($C2150,⑤減算マスタCSV!$F$2:$F$8001,0)),1))</f>
        <v/>
      </c>
      <c r="K2150" s="17" t="str">
        <f aca="false">IF($C2150="","",MAX(1,IFERROR(INDEX(⑥商品照会CSV!$M$2:$M$3001,MATCH($C2150,⑥商品照会CSV!$A$2:$A$3001,0)),1)))</f>
        <v/>
      </c>
      <c r="L2150" s="40" t="str">
        <f aca="false">IF($C2150="","",IFERROR(INDEX(⑥商品照会CSV!$Q$2:$Q$3001,MATCH($C2150,⑥商品照会CSV!$A$2:$A$3001,0)),0))</f>
        <v/>
      </c>
      <c r="M2150" s="40" t="str">
        <f aca="false">IF($C2150="","",N($L2150)*N($K2150))</f>
        <v/>
      </c>
      <c r="N2150" s="17" t="str">
        <f aca="false">IF($C2150="","",MAX(1,IFERROR(INDEX(⑥商品照会CSV!$AK$2:$AK$3001,MATCH($C2150,⑥商品照会CSV!$A$2:$A$3001,0)),1)))</f>
        <v/>
      </c>
      <c r="O2150" s="12" t="str">
        <f aca="false">IF($C2150="","",IFERROR(IF(INDEX(⑥商品照会CSV!$AN$2:$AN$3001,MATCH($C2150,⑥商品照会CSV!$A$2:$A$3001,0))=1,"バラ",IF(INDEX(⑥商品照会CSV!$AM$2:$AM$3001,MATCH($C2150,⑥商品照会CSV!$A$2:$A$3001,0))=1,"中間包装","ケース")),"ケース"))</f>
        <v/>
      </c>
      <c r="P2150" s="18"/>
      <c r="Q2150" s="14"/>
      <c r="R2150" s="17" t="str">
        <f aca="false">IF($C2150="","",N($Q2150)*N($K2150))</f>
        <v/>
      </c>
    </row>
    <row r="2151" customFormat="false" ht="15" hidden="false" customHeight="false" outlineLevel="0" collapsed="false">
      <c r="B2151" s="12" t="n">
        <v>2146</v>
      </c>
      <c r="C2151" s="36" t="str">
        <f aca="false">IF(①在庫CSV_発注日!$M2147="","",①在庫CSV_発注日!$M2147&amp;"")</f>
        <v/>
      </c>
      <c r="D2151" s="12" t="str">
        <f aca="false">IF($C2151="","",①在庫CSV_発注日!$N2147)</f>
        <v/>
      </c>
      <c r="E2151" s="12" t="str">
        <f aca="false">IF($C2151="","",①在庫CSV_発注日!$H2147)</f>
        <v/>
      </c>
      <c r="F2151" s="12" t="str">
        <f aca="false">IF($C2151="","",①在庫CSV_発注日!$L2147)</f>
        <v/>
      </c>
      <c r="G2151" s="18"/>
      <c r="H2151" s="17" t="str">
        <f aca="false">IF($C2151="","",N(①在庫CSV_発注日!$Z2147))</f>
        <v/>
      </c>
      <c r="I2151" s="37" t="str">
        <f aca="false">IF($C2151="","",SUMIFS(⑤減算マスタCSV!$L$2:$L$8001,⑤減算マスタCSV!$F$2:$F$8001,$C2151,⑤減算マスタCSV!$K$2:$K$8001,1))</f>
        <v/>
      </c>
      <c r="J2151" s="17" t="str">
        <f aca="false">IF($C2151="","",IFERROR(INDEX(⑤減算マスタCSV!$H$2:$H$8001,MATCH($C2151,⑤減算マスタCSV!$F$2:$F$8001,0)),1))</f>
        <v/>
      </c>
      <c r="K2151" s="17" t="str">
        <f aca="false">IF($C2151="","",MAX(1,IFERROR(INDEX(⑥商品照会CSV!$M$2:$M$3001,MATCH($C2151,⑥商品照会CSV!$A$2:$A$3001,0)),1)))</f>
        <v/>
      </c>
      <c r="L2151" s="40" t="str">
        <f aca="false">IF($C2151="","",IFERROR(INDEX(⑥商品照会CSV!$Q$2:$Q$3001,MATCH($C2151,⑥商品照会CSV!$A$2:$A$3001,0)),0))</f>
        <v/>
      </c>
      <c r="M2151" s="40" t="str">
        <f aca="false">IF($C2151="","",N($L2151)*N($K2151))</f>
        <v/>
      </c>
      <c r="N2151" s="17" t="str">
        <f aca="false">IF($C2151="","",MAX(1,IFERROR(INDEX(⑥商品照会CSV!$AK$2:$AK$3001,MATCH($C2151,⑥商品照会CSV!$A$2:$A$3001,0)),1)))</f>
        <v/>
      </c>
      <c r="O2151" s="12" t="str">
        <f aca="false">IF($C2151="","",IFERROR(IF(INDEX(⑥商品照会CSV!$AN$2:$AN$3001,MATCH($C2151,⑥商品照会CSV!$A$2:$A$3001,0))=1,"バラ",IF(INDEX(⑥商品照会CSV!$AM$2:$AM$3001,MATCH($C2151,⑥商品照会CSV!$A$2:$A$3001,0))=1,"中間包装","ケース")),"ケース"))</f>
        <v/>
      </c>
      <c r="P2151" s="18"/>
      <c r="Q2151" s="14"/>
      <c r="R2151" s="17" t="str">
        <f aca="false">IF($C2151="","",N($Q2151)*N($K2151))</f>
        <v/>
      </c>
    </row>
    <row r="2152" customFormat="false" ht="15" hidden="false" customHeight="false" outlineLevel="0" collapsed="false">
      <c r="B2152" s="12" t="n">
        <v>2147</v>
      </c>
      <c r="C2152" s="36" t="str">
        <f aca="false">IF(①在庫CSV_発注日!$M2148="","",①在庫CSV_発注日!$M2148&amp;"")</f>
        <v/>
      </c>
      <c r="D2152" s="12" t="str">
        <f aca="false">IF($C2152="","",①在庫CSV_発注日!$N2148)</f>
        <v/>
      </c>
      <c r="E2152" s="12" t="str">
        <f aca="false">IF($C2152="","",①在庫CSV_発注日!$H2148)</f>
        <v/>
      </c>
      <c r="F2152" s="12" t="str">
        <f aca="false">IF($C2152="","",①在庫CSV_発注日!$L2148)</f>
        <v/>
      </c>
      <c r="G2152" s="18"/>
      <c r="H2152" s="17" t="str">
        <f aca="false">IF($C2152="","",N(①在庫CSV_発注日!$Z2148))</f>
        <v/>
      </c>
      <c r="I2152" s="37" t="str">
        <f aca="false">IF($C2152="","",SUMIFS(⑤減算マスタCSV!$L$2:$L$8001,⑤減算マスタCSV!$F$2:$F$8001,$C2152,⑤減算マスタCSV!$K$2:$K$8001,1))</f>
        <v/>
      </c>
      <c r="J2152" s="17" t="str">
        <f aca="false">IF($C2152="","",IFERROR(INDEX(⑤減算マスタCSV!$H$2:$H$8001,MATCH($C2152,⑤減算マスタCSV!$F$2:$F$8001,0)),1))</f>
        <v/>
      </c>
      <c r="K2152" s="17" t="str">
        <f aca="false">IF($C2152="","",MAX(1,IFERROR(INDEX(⑥商品照会CSV!$M$2:$M$3001,MATCH($C2152,⑥商品照会CSV!$A$2:$A$3001,0)),1)))</f>
        <v/>
      </c>
      <c r="L2152" s="40" t="str">
        <f aca="false">IF($C2152="","",IFERROR(INDEX(⑥商品照会CSV!$Q$2:$Q$3001,MATCH($C2152,⑥商品照会CSV!$A$2:$A$3001,0)),0))</f>
        <v/>
      </c>
      <c r="M2152" s="40" t="str">
        <f aca="false">IF($C2152="","",N($L2152)*N($K2152))</f>
        <v/>
      </c>
      <c r="N2152" s="17" t="str">
        <f aca="false">IF($C2152="","",MAX(1,IFERROR(INDEX(⑥商品照会CSV!$AK$2:$AK$3001,MATCH($C2152,⑥商品照会CSV!$A$2:$A$3001,0)),1)))</f>
        <v/>
      </c>
      <c r="O2152" s="12" t="str">
        <f aca="false">IF($C2152="","",IFERROR(IF(INDEX(⑥商品照会CSV!$AN$2:$AN$3001,MATCH($C2152,⑥商品照会CSV!$A$2:$A$3001,0))=1,"バラ",IF(INDEX(⑥商品照会CSV!$AM$2:$AM$3001,MATCH($C2152,⑥商品照会CSV!$A$2:$A$3001,0))=1,"中間包装","ケース")),"ケース"))</f>
        <v/>
      </c>
      <c r="P2152" s="18"/>
      <c r="Q2152" s="14"/>
      <c r="R2152" s="17" t="str">
        <f aca="false">IF($C2152="","",N($Q2152)*N($K2152))</f>
        <v/>
      </c>
    </row>
    <row r="2153" customFormat="false" ht="15" hidden="false" customHeight="false" outlineLevel="0" collapsed="false">
      <c r="B2153" s="12" t="n">
        <v>2148</v>
      </c>
      <c r="C2153" s="36" t="str">
        <f aca="false">IF(①在庫CSV_発注日!$M2149="","",①在庫CSV_発注日!$M2149&amp;"")</f>
        <v/>
      </c>
      <c r="D2153" s="12" t="str">
        <f aca="false">IF($C2153="","",①在庫CSV_発注日!$N2149)</f>
        <v/>
      </c>
      <c r="E2153" s="12" t="str">
        <f aca="false">IF($C2153="","",①在庫CSV_発注日!$H2149)</f>
        <v/>
      </c>
      <c r="F2153" s="12" t="str">
        <f aca="false">IF($C2153="","",①在庫CSV_発注日!$L2149)</f>
        <v/>
      </c>
      <c r="G2153" s="18"/>
      <c r="H2153" s="17" t="str">
        <f aca="false">IF($C2153="","",N(①在庫CSV_発注日!$Z2149))</f>
        <v/>
      </c>
      <c r="I2153" s="37" t="str">
        <f aca="false">IF($C2153="","",SUMIFS(⑤減算マスタCSV!$L$2:$L$8001,⑤減算マスタCSV!$F$2:$F$8001,$C2153,⑤減算マスタCSV!$K$2:$K$8001,1))</f>
        <v/>
      </c>
      <c r="J2153" s="17" t="str">
        <f aca="false">IF($C2153="","",IFERROR(INDEX(⑤減算マスタCSV!$H$2:$H$8001,MATCH($C2153,⑤減算マスタCSV!$F$2:$F$8001,0)),1))</f>
        <v/>
      </c>
      <c r="K2153" s="17" t="str">
        <f aca="false">IF($C2153="","",MAX(1,IFERROR(INDEX(⑥商品照会CSV!$M$2:$M$3001,MATCH($C2153,⑥商品照会CSV!$A$2:$A$3001,0)),1)))</f>
        <v/>
      </c>
      <c r="L2153" s="40" t="str">
        <f aca="false">IF($C2153="","",IFERROR(INDEX(⑥商品照会CSV!$Q$2:$Q$3001,MATCH($C2153,⑥商品照会CSV!$A$2:$A$3001,0)),0))</f>
        <v/>
      </c>
      <c r="M2153" s="40" t="str">
        <f aca="false">IF($C2153="","",N($L2153)*N($K2153))</f>
        <v/>
      </c>
      <c r="N2153" s="17" t="str">
        <f aca="false">IF($C2153="","",MAX(1,IFERROR(INDEX(⑥商品照会CSV!$AK$2:$AK$3001,MATCH($C2153,⑥商品照会CSV!$A$2:$A$3001,0)),1)))</f>
        <v/>
      </c>
      <c r="O2153" s="12" t="str">
        <f aca="false">IF($C2153="","",IFERROR(IF(INDEX(⑥商品照会CSV!$AN$2:$AN$3001,MATCH($C2153,⑥商品照会CSV!$A$2:$A$3001,0))=1,"バラ",IF(INDEX(⑥商品照会CSV!$AM$2:$AM$3001,MATCH($C2153,⑥商品照会CSV!$A$2:$A$3001,0))=1,"中間包装","ケース")),"ケース"))</f>
        <v/>
      </c>
      <c r="P2153" s="18"/>
      <c r="Q2153" s="14"/>
      <c r="R2153" s="17" t="str">
        <f aca="false">IF($C2153="","",N($Q2153)*N($K2153))</f>
        <v/>
      </c>
    </row>
    <row r="2154" customFormat="false" ht="15" hidden="false" customHeight="false" outlineLevel="0" collapsed="false">
      <c r="B2154" s="12" t="n">
        <v>2149</v>
      </c>
      <c r="C2154" s="36" t="str">
        <f aca="false">IF(①在庫CSV_発注日!$M2150="","",①在庫CSV_発注日!$M2150&amp;"")</f>
        <v/>
      </c>
      <c r="D2154" s="12" t="str">
        <f aca="false">IF($C2154="","",①在庫CSV_発注日!$N2150)</f>
        <v/>
      </c>
      <c r="E2154" s="12" t="str">
        <f aca="false">IF($C2154="","",①在庫CSV_発注日!$H2150)</f>
        <v/>
      </c>
      <c r="F2154" s="12" t="str">
        <f aca="false">IF($C2154="","",①在庫CSV_発注日!$L2150)</f>
        <v/>
      </c>
      <c r="G2154" s="18"/>
      <c r="H2154" s="17" t="str">
        <f aca="false">IF($C2154="","",N(①在庫CSV_発注日!$Z2150))</f>
        <v/>
      </c>
      <c r="I2154" s="37" t="str">
        <f aca="false">IF($C2154="","",SUMIFS(⑤減算マスタCSV!$L$2:$L$8001,⑤減算マスタCSV!$F$2:$F$8001,$C2154,⑤減算マスタCSV!$K$2:$K$8001,1))</f>
        <v/>
      </c>
      <c r="J2154" s="17" t="str">
        <f aca="false">IF($C2154="","",IFERROR(INDEX(⑤減算マスタCSV!$H$2:$H$8001,MATCH($C2154,⑤減算マスタCSV!$F$2:$F$8001,0)),1))</f>
        <v/>
      </c>
      <c r="K2154" s="17" t="str">
        <f aca="false">IF($C2154="","",MAX(1,IFERROR(INDEX(⑥商品照会CSV!$M$2:$M$3001,MATCH($C2154,⑥商品照会CSV!$A$2:$A$3001,0)),1)))</f>
        <v/>
      </c>
      <c r="L2154" s="40" t="str">
        <f aca="false">IF($C2154="","",IFERROR(INDEX(⑥商品照会CSV!$Q$2:$Q$3001,MATCH($C2154,⑥商品照会CSV!$A$2:$A$3001,0)),0))</f>
        <v/>
      </c>
      <c r="M2154" s="40" t="str">
        <f aca="false">IF($C2154="","",N($L2154)*N($K2154))</f>
        <v/>
      </c>
      <c r="N2154" s="17" t="str">
        <f aca="false">IF($C2154="","",MAX(1,IFERROR(INDEX(⑥商品照会CSV!$AK$2:$AK$3001,MATCH($C2154,⑥商品照会CSV!$A$2:$A$3001,0)),1)))</f>
        <v/>
      </c>
      <c r="O2154" s="12" t="str">
        <f aca="false">IF($C2154="","",IFERROR(IF(INDEX(⑥商品照会CSV!$AN$2:$AN$3001,MATCH($C2154,⑥商品照会CSV!$A$2:$A$3001,0))=1,"バラ",IF(INDEX(⑥商品照会CSV!$AM$2:$AM$3001,MATCH($C2154,⑥商品照会CSV!$A$2:$A$3001,0))=1,"中間包装","ケース")),"ケース"))</f>
        <v/>
      </c>
      <c r="P2154" s="18"/>
      <c r="Q2154" s="14"/>
      <c r="R2154" s="17" t="str">
        <f aca="false">IF($C2154="","",N($Q2154)*N($K2154))</f>
        <v/>
      </c>
    </row>
    <row r="2155" customFormat="false" ht="15" hidden="false" customHeight="false" outlineLevel="0" collapsed="false">
      <c r="B2155" s="12" t="n">
        <v>2150</v>
      </c>
      <c r="C2155" s="36" t="str">
        <f aca="false">IF(①在庫CSV_発注日!$M2151="","",①在庫CSV_発注日!$M2151&amp;"")</f>
        <v/>
      </c>
      <c r="D2155" s="12" t="str">
        <f aca="false">IF($C2155="","",①在庫CSV_発注日!$N2151)</f>
        <v/>
      </c>
      <c r="E2155" s="12" t="str">
        <f aca="false">IF($C2155="","",①在庫CSV_発注日!$H2151)</f>
        <v/>
      </c>
      <c r="F2155" s="12" t="str">
        <f aca="false">IF($C2155="","",①在庫CSV_発注日!$L2151)</f>
        <v/>
      </c>
      <c r="G2155" s="18"/>
      <c r="H2155" s="17" t="str">
        <f aca="false">IF($C2155="","",N(①在庫CSV_発注日!$Z2151))</f>
        <v/>
      </c>
      <c r="I2155" s="37" t="str">
        <f aca="false">IF($C2155="","",SUMIFS(⑤減算マスタCSV!$L$2:$L$8001,⑤減算マスタCSV!$F$2:$F$8001,$C2155,⑤減算マスタCSV!$K$2:$K$8001,1))</f>
        <v/>
      </c>
      <c r="J2155" s="17" t="str">
        <f aca="false">IF($C2155="","",IFERROR(INDEX(⑤減算マスタCSV!$H$2:$H$8001,MATCH($C2155,⑤減算マスタCSV!$F$2:$F$8001,0)),1))</f>
        <v/>
      </c>
      <c r="K2155" s="17" t="str">
        <f aca="false">IF($C2155="","",MAX(1,IFERROR(INDEX(⑥商品照会CSV!$M$2:$M$3001,MATCH($C2155,⑥商品照会CSV!$A$2:$A$3001,0)),1)))</f>
        <v/>
      </c>
      <c r="L2155" s="40" t="str">
        <f aca="false">IF($C2155="","",IFERROR(INDEX(⑥商品照会CSV!$Q$2:$Q$3001,MATCH($C2155,⑥商品照会CSV!$A$2:$A$3001,0)),0))</f>
        <v/>
      </c>
      <c r="M2155" s="40" t="str">
        <f aca="false">IF($C2155="","",N($L2155)*N($K2155))</f>
        <v/>
      </c>
      <c r="N2155" s="17" t="str">
        <f aca="false">IF($C2155="","",MAX(1,IFERROR(INDEX(⑥商品照会CSV!$AK$2:$AK$3001,MATCH($C2155,⑥商品照会CSV!$A$2:$A$3001,0)),1)))</f>
        <v/>
      </c>
      <c r="O2155" s="12" t="str">
        <f aca="false">IF($C2155="","",IFERROR(IF(INDEX(⑥商品照会CSV!$AN$2:$AN$3001,MATCH($C2155,⑥商品照会CSV!$A$2:$A$3001,0))=1,"バラ",IF(INDEX(⑥商品照会CSV!$AM$2:$AM$3001,MATCH($C2155,⑥商品照会CSV!$A$2:$A$3001,0))=1,"中間包装","ケース")),"ケース"))</f>
        <v/>
      </c>
      <c r="P2155" s="18"/>
      <c r="Q2155" s="14"/>
      <c r="R2155" s="17" t="str">
        <f aca="false">IF($C2155="","",N($Q2155)*N($K2155))</f>
        <v/>
      </c>
    </row>
    <row r="2156" customFormat="false" ht="15" hidden="false" customHeight="false" outlineLevel="0" collapsed="false">
      <c r="B2156" s="12" t="n">
        <v>2151</v>
      </c>
      <c r="C2156" s="36" t="str">
        <f aca="false">IF(①在庫CSV_発注日!$M2152="","",①在庫CSV_発注日!$M2152&amp;"")</f>
        <v/>
      </c>
      <c r="D2156" s="12" t="str">
        <f aca="false">IF($C2156="","",①在庫CSV_発注日!$N2152)</f>
        <v/>
      </c>
      <c r="E2156" s="12" t="str">
        <f aca="false">IF($C2156="","",①在庫CSV_発注日!$H2152)</f>
        <v/>
      </c>
      <c r="F2156" s="12" t="str">
        <f aca="false">IF($C2156="","",①在庫CSV_発注日!$L2152)</f>
        <v/>
      </c>
      <c r="G2156" s="18"/>
      <c r="H2156" s="17" t="str">
        <f aca="false">IF($C2156="","",N(①在庫CSV_発注日!$Z2152))</f>
        <v/>
      </c>
      <c r="I2156" s="37" t="str">
        <f aca="false">IF($C2156="","",SUMIFS(⑤減算マスタCSV!$L$2:$L$8001,⑤減算マスタCSV!$F$2:$F$8001,$C2156,⑤減算マスタCSV!$K$2:$K$8001,1))</f>
        <v/>
      </c>
      <c r="J2156" s="17" t="str">
        <f aca="false">IF($C2156="","",IFERROR(INDEX(⑤減算マスタCSV!$H$2:$H$8001,MATCH($C2156,⑤減算マスタCSV!$F$2:$F$8001,0)),1))</f>
        <v/>
      </c>
      <c r="K2156" s="17" t="str">
        <f aca="false">IF($C2156="","",MAX(1,IFERROR(INDEX(⑥商品照会CSV!$M$2:$M$3001,MATCH($C2156,⑥商品照会CSV!$A$2:$A$3001,0)),1)))</f>
        <v/>
      </c>
      <c r="L2156" s="40" t="str">
        <f aca="false">IF($C2156="","",IFERROR(INDEX(⑥商品照会CSV!$Q$2:$Q$3001,MATCH($C2156,⑥商品照会CSV!$A$2:$A$3001,0)),0))</f>
        <v/>
      </c>
      <c r="M2156" s="40" t="str">
        <f aca="false">IF($C2156="","",N($L2156)*N($K2156))</f>
        <v/>
      </c>
      <c r="N2156" s="17" t="str">
        <f aca="false">IF($C2156="","",MAX(1,IFERROR(INDEX(⑥商品照会CSV!$AK$2:$AK$3001,MATCH($C2156,⑥商品照会CSV!$A$2:$A$3001,0)),1)))</f>
        <v/>
      </c>
      <c r="O2156" s="12" t="str">
        <f aca="false">IF($C2156="","",IFERROR(IF(INDEX(⑥商品照会CSV!$AN$2:$AN$3001,MATCH($C2156,⑥商品照会CSV!$A$2:$A$3001,0))=1,"バラ",IF(INDEX(⑥商品照会CSV!$AM$2:$AM$3001,MATCH($C2156,⑥商品照会CSV!$A$2:$A$3001,0))=1,"中間包装","ケース")),"ケース"))</f>
        <v/>
      </c>
      <c r="P2156" s="18"/>
      <c r="Q2156" s="14"/>
      <c r="R2156" s="17" t="str">
        <f aca="false">IF($C2156="","",N($Q2156)*N($K2156))</f>
        <v/>
      </c>
    </row>
    <row r="2157" customFormat="false" ht="15" hidden="false" customHeight="false" outlineLevel="0" collapsed="false">
      <c r="B2157" s="12" t="n">
        <v>2152</v>
      </c>
      <c r="C2157" s="36" t="str">
        <f aca="false">IF(①在庫CSV_発注日!$M2153="","",①在庫CSV_発注日!$M2153&amp;"")</f>
        <v/>
      </c>
      <c r="D2157" s="12" t="str">
        <f aca="false">IF($C2157="","",①在庫CSV_発注日!$N2153)</f>
        <v/>
      </c>
      <c r="E2157" s="12" t="str">
        <f aca="false">IF($C2157="","",①在庫CSV_発注日!$H2153)</f>
        <v/>
      </c>
      <c r="F2157" s="12" t="str">
        <f aca="false">IF($C2157="","",①在庫CSV_発注日!$L2153)</f>
        <v/>
      </c>
      <c r="G2157" s="18"/>
      <c r="H2157" s="17" t="str">
        <f aca="false">IF($C2157="","",N(①在庫CSV_発注日!$Z2153))</f>
        <v/>
      </c>
      <c r="I2157" s="37" t="str">
        <f aca="false">IF($C2157="","",SUMIFS(⑤減算マスタCSV!$L$2:$L$8001,⑤減算マスタCSV!$F$2:$F$8001,$C2157,⑤減算マスタCSV!$K$2:$K$8001,1))</f>
        <v/>
      </c>
      <c r="J2157" s="17" t="str">
        <f aca="false">IF($C2157="","",IFERROR(INDEX(⑤減算マスタCSV!$H$2:$H$8001,MATCH($C2157,⑤減算マスタCSV!$F$2:$F$8001,0)),1))</f>
        <v/>
      </c>
      <c r="K2157" s="17" t="str">
        <f aca="false">IF($C2157="","",MAX(1,IFERROR(INDEX(⑥商品照会CSV!$M$2:$M$3001,MATCH($C2157,⑥商品照会CSV!$A$2:$A$3001,0)),1)))</f>
        <v/>
      </c>
      <c r="L2157" s="40" t="str">
        <f aca="false">IF($C2157="","",IFERROR(INDEX(⑥商品照会CSV!$Q$2:$Q$3001,MATCH($C2157,⑥商品照会CSV!$A$2:$A$3001,0)),0))</f>
        <v/>
      </c>
      <c r="M2157" s="40" t="str">
        <f aca="false">IF($C2157="","",N($L2157)*N($K2157))</f>
        <v/>
      </c>
      <c r="N2157" s="17" t="str">
        <f aca="false">IF($C2157="","",MAX(1,IFERROR(INDEX(⑥商品照会CSV!$AK$2:$AK$3001,MATCH($C2157,⑥商品照会CSV!$A$2:$A$3001,0)),1)))</f>
        <v/>
      </c>
      <c r="O2157" s="12" t="str">
        <f aca="false">IF($C2157="","",IFERROR(IF(INDEX(⑥商品照会CSV!$AN$2:$AN$3001,MATCH($C2157,⑥商品照会CSV!$A$2:$A$3001,0))=1,"バラ",IF(INDEX(⑥商品照会CSV!$AM$2:$AM$3001,MATCH($C2157,⑥商品照会CSV!$A$2:$A$3001,0))=1,"中間包装","ケース")),"ケース"))</f>
        <v/>
      </c>
      <c r="P2157" s="18"/>
      <c r="Q2157" s="14"/>
      <c r="R2157" s="17" t="str">
        <f aca="false">IF($C2157="","",N($Q2157)*N($K2157))</f>
        <v/>
      </c>
    </row>
    <row r="2158" customFormat="false" ht="15" hidden="false" customHeight="false" outlineLevel="0" collapsed="false">
      <c r="B2158" s="12" t="n">
        <v>2153</v>
      </c>
      <c r="C2158" s="36" t="str">
        <f aca="false">IF(①在庫CSV_発注日!$M2154="","",①在庫CSV_発注日!$M2154&amp;"")</f>
        <v/>
      </c>
      <c r="D2158" s="12" t="str">
        <f aca="false">IF($C2158="","",①在庫CSV_発注日!$N2154)</f>
        <v/>
      </c>
      <c r="E2158" s="12" t="str">
        <f aca="false">IF($C2158="","",①在庫CSV_発注日!$H2154)</f>
        <v/>
      </c>
      <c r="F2158" s="12" t="str">
        <f aca="false">IF($C2158="","",①在庫CSV_発注日!$L2154)</f>
        <v/>
      </c>
      <c r="G2158" s="18"/>
      <c r="H2158" s="17" t="str">
        <f aca="false">IF($C2158="","",N(①在庫CSV_発注日!$Z2154))</f>
        <v/>
      </c>
      <c r="I2158" s="37" t="str">
        <f aca="false">IF($C2158="","",SUMIFS(⑤減算マスタCSV!$L$2:$L$8001,⑤減算マスタCSV!$F$2:$F$8001,$C2158,⑤減算マスタCSV!$K$2:$K$8001,1))</f>
        <v/>
      </c>
      <c r="J2158" s="17" t="str">
        <f aca="false">IF($C2158="","",IFERROR(INDEX(⑤減算マスタCSV!$H$2:$H$8001,MATCH($C2158,⑤減算マスタCSV!$F$2:$F$8001,0)),1))</f>
        <v/>
      </c>
      <c r="K2158" s="17" t="str">
        <f aca="false">IF($C2158="","",MAX(1,IFERROR(INDEX(⑥商品照会CSV!$M$2:$M$3001,MATCH($C2158,⑥商品照会CSV!$A$2:$A$3001,0)),1)))</f>
        <v/>
      </c>
      <c r="L2158" s="40" t="str">
        <f aca="false">IF($C2158="","",IFERROR(INDEX(⑥商品照会CSV!$Q$2:$Q$3001,MATCH($C2158,⑥商品照会CSV!$A$2:$A$3001,0)),0))</f>
        <v/>
      </c>
      <c r="M2158" s="40" t="str">
        <f aca="false">IF($C2158="","",N($L2158)*N($K2158))</f>
        <v/>
      </c>
      <c r="N2158" s="17" t="str">
        <f aca="false">IF($C2158="","",MAX(1,IFERROR(INDEX(⑥商品照会CSV!$AK$2:$AK$3001,MATCH($C2158,⑥商品照会CSV!$A$2:$A$3001,0)),1)))</f>
        <v/>
      </c>
      <c r="O2158" s="12" t="str">
        <f aca="false">IF($C2158="","",IFERROR(IF(INDEX(⑥商品照会CSV!$AN$2:$AN$3001,MATCH($C2158,⑥商品照会CSV!$A$2:$A$3001,0))=1,"バラ",IF(INDEX(⑥商品照会CSV!$AM$2:$AM$3001,MATCH($C2158,⑥商品照会CSV!$A$2:$A$3001,0))=1,"中間包装","ケース")),"ケース"))</f>
        <v/>
      </c>
      <c r="P2158" s="18"/>
      <c r="Q2158" s="14"/>
      <c r="R2158" s="17" t="str">
        <f aca="false">IF($C2158="","",N($Q2158)*N($K2158))</f>
        <v/>
      </c>
    </row>
    <row r="2159" customFormat="false" ht="15" hidden="false" customHeight="false" outlineLevel="0" collapsed="false">
      <c r="B2159" s="12" t="n">
        <v>2154</v>
      </c>
      <c r="C2159" s="36" t="str">
        <f aca="false">IF(①在庫CSV_発注日!$M2155="","",①在庫CSV_発注日!$M2155&amp;"")</f>
        <v/>
      </c>
      <c r="D2159" s="12" t="str">
        <f aca="false">IF($C2159="","",①在庫CSV_発注日!$N2155)</f>
        <v/>
      </c>
      <c r="E2159" s="12" t="str">
        <f aca="false">IF($C2159="","",①在庫CSV_発注日!$H2155)</f>
        <v/>
      </c>
      <c r="F2159" s="12" t="str">
        <f aca="false">IF($C2159="","",①在庫CSV_発注日!$L2155)</f>
        <v/>
      </c>
      <c r="G2159" s="18"/>
      <c r="H2159" s="17" t="str">
        <f aca="false">IF($C2159="","",N(①在庫CSV_発注日!$Z2155))</f>
        <v/>
      </c>
      <c r="I2159" s="37" t="str">
        <f aca="false">IF($C2159="","",SUMIFS(⑤減算マスタCSV!$L$2:$L$8001,⑤減算マスタCSV!$F$2:$F$8001,$C2159,⑤減算マスタCSV!$K$2:$K$8001,1))</f>
        <v/>
      </c>
      <c r="J2159" s="17" t="str">
        <f aca="false">IF($C2159="","",IFERROR(INDEX(⑤減算マスタCSV!$H$2:$H$8001,MATCH($C2159,⑤減算マスタCSV!$F$2:$F$8001,0)),1))</f>
        <v/>
      </c>
      <c r="K2159" s="17" t="str">
        <f aca="false">IF($C2159="","",MAX(1,IFERROR(INDEX(⑥商品照会CSV!$M$2:$M$3001,MATCH($C2159,⑥商品照会CSV!$A$2:$A$3001,0)),1)))</f>
        <v/>
      </c>
      <c r="L2159" s="40" t="str">
        <f aca="false">IF($C2159="","",IFERROR(INDEX(⑥商品照会CSV!$Q$2:$Q$3001,MATCH($C2159,⑥商品照会CSV!$A$2:$A$3001,0)),0))</f>
        <v/>
      </c>
      <c r="M2159" s="40" t="str">
        <f aca="false">IF($C2159="","",N($L2159)*N($K2159))</f>
        <v/>
      </c>
      <c r="N2159" s="17" t="str">
        <f aca="false">IF($C2159="","",MAX(1,IFERROR(INDEX(⑥商品照会CSV!$AK$2:$AK$3001,MATCH($C2159,⑥商品照会CSV!$A$2:$A$3001,0)),1)))</f>
        <v/>
      </c>
      <c r="O2159" s="12" t="str">
        <f aca="false">IF($C2159="","",IFERROR(IF(INDEX(⑥商品照会CSV!$AN$2:$AN$3001,MATCH($C2159,⑥商品照会CSV!$A$2:$A$3001,0))=1,"バラ",IF(INDEX(⑥商品照会CSV!$AM$2:$AM$3001,MATCH($C2159,⑥商品照会CSV!$A$2:$A$3001,0))=1,"中間包装","ケース")),"ケース"))</f>
        <v/>
      </c>
      <c r="P2159" s="18"/>
      <c r="Q2159" s="14"/>
      <c r="R2159" s="17" t="str">
        <f aca="false">IF($C2159="","",N($Q2159)*N($K2159))</f>
        <v/>
      </c>
    </row>
    <row r="2160" customFormat="false" ht="15" hidden="false" customHeight="false" outlineLevel="0" collapsed="false">
      <c r="B2160" s="12" t="n">
        <v>2155</v>
      </c>
      <c r="C2160" s="36" t="str">
        <f aca="false">IF(①在庫CSV_発注日!$M2156="","",①在庫CSV_発注日!$M2156&amp;"")</f>
        <v/>
      </c>
      <c r="D2160" s="12" t="str">
        <f aca="false">IF($C2160="","",①在庫CSV_発注日!$N2156)</f>
        <v/>
      </c>
      <c r="E2160" s="12" t="str">
        <f aca="false">IF($C2160="","",①在庫CSV_発注日!$H2156)</f>
        <v/>
      </c>
      <c r="F2160" s="12" t="str">
        <f aca="false">IF($C2160="","",①在庫CSV_発注日!$L2156)</f>
        <v/>
      </c>
      <c r="G2160" s="18"/>
      <c r="H2160" s="17" t="str">
        <f aca="false">IF($C2160="","",N(①在庫CSV_発注日!$Z2156))</f>
        <v/>
      </c>
      <c r="I2160" s="37" t="str">
        <f aca="false">IF($C2160="","",SUMIFS(⑤減算マスタCSV!$L$2:$L$8001,⑤減算マスタCSV!$F$2:$F$8001,$C2160,⑤減算マスタCSV!$K$2:$K$8001,1))</f>
        <v/>
      </c>
      <c r="J2160" s="17" t="str">
        <f aca="false">IF($C2160="","",IFERROR(INDEX(⑤減算マスタCSV!$H$2:$H$8001,MATCH($C2160,⑤減算マスタCSV!$F$2:$F$8001,0)),1))</f>
        <v/>
      </c>
      <c r="K2160" s="17" t="str">
        <f aca="false">IF($C2160="","",MAX(1,IFERROR(INDEX(⑥商品照会CSV!$M$2:$M$3001,MATCH($C2160,⑥商品照会CSV!$A$2:$A$3001,0)),1)))</f>
        <v/>
      </c>
      <c r="L2160" s="40" t="str">
        <f aca="false">IF($C2160="","",IFERROR(INDEX(⑥商品照会CSV!$Q$2:$Q$3001,MATCH($C2160,⑥商品照会CSV!$A$2:$A$3001,0)),0))</f>
        <v/>
      </c>
      <c r="M2160" s="40" t="str">
        <f aca="false">IF($C2160="","",N($L2160)*N($K2160))</f>
        <v/>
      </c>
      <c r="N2160" s="17" t="str">
        <f aca="false">IF($C2160="","",MAX(1,IFERROR(INDEX(⑥商品照会CSV!$AK$2:$AK$3001,MATCH($C2160,⑥商品照会CSV!$A$2:$A$3001,0)),1)))</f>
        <v/>
      </c>
      <c r="O2160" s="12" t="str">
        <f aca="false">IF($C2160="","",IFERROR(IF(INDEX(⑥商品照会CSV!$AN$2:$AN$3001,MATCH($C2160,⑥商品照会CSV!$A$2:$A$3001,0))=1,"バラ",IF(INDEX(⑥商品照会CSV!$AM$2:$AM$3001,MATCH($C2160,⑥商品照会CSV!$A$2:$A$3001,0))=1,"中間包装","ケース")),"ケース"))</f>
        <v/>
      </c>
      <c r="P2160" s="18"/>
      <c r="Q2160" s="14"/>
      <c r="R2160" s="17" t="str">
        <f aca="false">IF($C2160="","",N($Q2160)*N($K2160))</f>
        <v/>
      </c>
    </row>
    <row r="2161" customFormat="false" ht="15" hidden="false" customHeight="false" outlineLevel="0" collapsed="false">
      <c r="B2161" s="12" t="n">
        <v>2156</v>
      </c>
      <c r="C2161" s="36" t="str">
        <f aca="false">IF(①在庫CSV_発注日!$M2157="","",①在庫CSV_発注日!$M2157&amp;"")</f>
        <v/>
      </c>
      <c r="D2161" s="12" t="str">
        <f aca="false">IF($C2161="","",①在庫CSV_発注日!$N2157)</f>
        <v/>
      </c>
      <c r="E2161" s="12" t="str">
        <f aca="false">IF($C2161="","",①在庫CSV_発注日!$H2157)</f>
        <v/>
      </c>
      <c r="F2161" s="12" t="str">
        <f aca="false">IF($C2161="","",①在庫CSV_発注日!$L2157)</f>
        <v/>
      </c>
      <c r="G2161" s="18"/>
      <c r="H2161" s="17" t="str">
        <f aca="false">IF($C2161="","",N(①在庫CSV_発注日!$Z2157))</f>
        <v/>
      </c>
      <c r="I2161" s="37" t="str">
        <f aca="false">IF($C2161="","",SUMIFS(⑤減算マスタCSV!$L$2:$L$8001,⑤減算マスタCSV!$F$2:$F$8001,$C2161,⑤減算マスタCSV!$K$2:$K$8001,1))</f>
        <v/>
      </c>
      <c r="J2161" s="17" t="str">
        <f aca="false">IF($C2161="","",IFERROR(INDEX(⑤減算マスタCSV!$H$2:$H$8001,MATCH($C2161,⑤減算マスタCSV!$F$2:$F$8001,0)),1))</f>
        <v/>
      </c>
      <c r="K2161" s="17" t="str">
        <f aca="false">IF($C2161="","",MAX(1,IFERROR(INDEX(⑥商品照会CSV!$M$2:$M$3001,MATCH($C2161,⑥商品照会CSV!$A$2:$A$3001,0)),1)))</f>
        <v/>
      </c>
      <c r="L2161" s="40" t="str">
        <f aca="false">IF($C2161="","",IFERROR(INDEX(⑥商品照会CSV!$Q$2:$Q$3001,MATCH($C2161,⑥商品照会CSV!$A$2:$A$3001,0)),0))</f>
        <v/>
      </c>
      <c r="M2161" s="40" t="str">
        <f aca="false">IF($C2161="","",N($L2161)*N($K2161))</f>
        <v/>
      </c>
      <c r="N2161" s="17" t="str">
        <f aca="false">IF($C2161="","",MAX(1,IFERROR(INDEX(⑥商品照会CSV!$AK$2:$AK$3001,MATCH($C2161,⑥商品照会CSV!$A$2:$A$3001,0)),1)))</f>
        <v/>
      </c>
      <c r="O2161" s="12" t="str">
        <f aca="false">IF($C2161="","",IFERROR(IF(INDEX(⑥商品照会CSV!$AN$2:$AN$3001,MATCH($C2161,⑥商品照会CSV!$A$2:$A$3001,0))=1,"バラ",IF(INDEX(⑥商品照会CSV!$AM$2:$AM$3001,MATCH($C2161,⑥商品照会CSV!$A$2:$A$3001,0))=1,"中間包装","ケース")),"ケース"))</f>
        <v/>
      </c>
      <c r="P2161" s="18"/>
      <c r="Q2161" s="14"/>
      <c r="R2161" s="17" t="str">
        <f aca="false">IF($C2161="","",N($Q2161)*N($K2161))</f>
        <v/>
      </c>
    </row>
    <row r="2162" customFormat="false" ht="15" hidden="false" customHeight="false" outlineLevel="0" collapsed="false">
      <c r="B2162" s="12" t="n">
        <v>2157</v>
      </c>
      <c r="C2162" s="36" t="str">
        <f aca="false">IF(①在庫CSV_発注日!$M2158="","",①在庫CSV_発注日!$M2158&amp;"")</f>
        <v/>
      </c>
      <c r="D2162" s="12" t="str">
        <f aca="false">IF($C2162="","",①在庫CSV_発注日!$N2158)</f>
        <v/>
      </c>
      <c r="E2162" s="12" t="str">
        <f aca="false">IF($C2162="","",①在庫CSV_発注日!$H2158)</f>
        <v/>
      </c>
      <c r="F2162" s="12" t="str">
        <f aca="false">IF($C2162="","",①在庫CSV_発注日!$L2158)</f>
        <v/>
      </c>
      <c r="G2162" s="18"/>
      <c r="H2162" s="17" t="str">
        <f aca="false">IF($C2162="","",N(①在庫CSV_発注日!$Z2158))</f>
        <v/>
      </c>
      <c r="I2162" s="37" t="str">
        <f aca="false">IF($C2162="","",SUMIFS(⑤減算マスタCSV!$L$2:$L$8001,⑤減算マスタCSV!$F$2:$F$8001,$C2162,⑤減算マスタCSV!$K$2:$K$8001,1))</f>
        <v/>
      </c>
      <c r="J2162" s="17" t="str">
        <f aca="false">IF($C2162="","",IFERROR(INDEX(⑤減算マスタCSV!$H$2:$H$8001,MATCH($C2162,⑤減算マスタCSV!$F$2:$F$8001,0)),1))</f>
        <v/>
      </c>
      <c r="K2162" s="17" t="str">
        <f aca="false">IF($C2162="","",MAX(1,IFERROR(INDEX(⑥商品照会CSV!$M$2:$M$3001,MATCH($C2162,⑥商品照会CSV!$A$2:$A$3001,0)),1)))</f>
        <v/>
      </c>
      <c r="L2162" s="40" t="str">
        <f aca="false">IF($C2162="","",IFERROR(INDEX(⑥商品照会CSV!$Q$2:$Q$3001,MATCH($C2162,⑥商品照会CSV!$A$2:$A$3001,0)),0))</f>
        <v/>
      </c>
      <c r="M2162" s="40" t="str">
        <f aca="false">IF($C2162="","",N($L2162)*N($K2162))</f>
        <v/>
      </c>
      <c r="N2162" s="17" t="str">
        <f aca="false">IF($C2162="","",MAX(1,IFERROR(INDEX(⑥商品照会CSV!$AK$2:$AK$3001,MATCH($C2162,⑥商品照会CSV!$A$2:$A$3001,0)),1)))</f>
        <v/>
      </c>
      <c r="O2162" s="12" t="str">
        <f aca="false">IF($C2162="","",IFERROR(IF(INDEX(⑥商品照会CSV!$AN$2:$AN$3001,MATCH($C2162,⑥商品照会CSV!$A$2:$A$3001,0))=1,"バラ",IF(INDEX(⑥商品照会CSV!$AM$2:$AM$3001,MATCH($C2162,⑥商品照会CSV!$A$2:$A$3001,0))=1,"中間包装","ケース")),"ケース"))</f>
        <v/>
      </c>
      <c r="P2162" s="18"/>
      <c r="Q2162" s="14"/>
      <c r="R2162" s="17" t="str">
        <f aca="false">IF($C2162="","",N($Q2162)*N($K2162))</f>
        <v/>
      </c>
    </row>
    <row r="2163" customFormat="false" ht="15" hidden="false" customHeight="false" outlineLevel="0" collapsed="false">
      <c r="B2163" s="12" t="n">
        <v>2158</v>
      </c>
      <c r="C2163" s="36" t="str">
        <f aca="false">IF(①在庫CSV_発注日!$M2159="","",①在庫CSV_発注日!$M2159&amp;"")</f>
        <v/>
      </c>
      <c r="D2163" s="12" t="str">
        <f aca="false">IF($C2163="","",①在庫CSV_発注日!$N2159)</f>
        <v/>
      </c>
      <c r="E2163" s="12" t="str">
        <f aca="false">IF($C2163="","",①在庫CSV_発注日!$H2159)</f>
        <v/>
      </c>
      <c r="F2163" s="12" t="str">
        <f aca="false">IF($C2163="","",①在庫CSV_発注日!$L2159)</f>
        <v/>
      </c>
      <c r="G2163" s="18"/>
      <c r="H2163" s="17" t="str">
        <f aca="false">IF($C2163="","",N(①在庫CSV_発注日!$Z2159))</f>
        <v/>
      </c>
      <c r="I2163" s="37" t="str">
        <f aca="false">IF($C2163="","",SUMIFS(⑤減算マスタCSV!$L$2:$L$8001,⑤減算マスタCSV!$F$2:$F$8001,$C2163,⑤減算マスタCSV!$K$2:$K$8001,1))</f>
        <v/>
      </c>
      <c r="J2163" s="17" t="str">
        <f aca="false">IF($C2163="","",IFERROR(INDEX(⑤減算マスタCSV!$H$2:$H$8001,MATCH($C2163,⑤減算マスタCSV!$F$2:$F$8001,0)),1))</f>
        <v/>
      </c>
      <c r="K2163" s="17" t="str">
        <f aca="false">IF($C2163="","",MAX(1,IFERROR(INDEX(⑥商品照会CSV!$M$2:$M$3001,MATCH($C2163,⑥商品照会CSV!$A$2:$A$3001,0)),1)))</f>
        <v/>
      </c>
      <c r="L2163" s="40" t="str">
        <f aca="false">IF($C2163="","",IFERROR(INDEX(⑥商品照会CSV!$Q$2:$Q$3001,MATCH($C2163,⑥商品照会CSV!$A$2:$A$3001,0)),0))</f>
        <v/>
      </c>
      <c r="M2163" s="40" t="str">
        <f aca="false">IF($C2163="","",N($L2163)*N($K2163))</f>
        <v/>
      </c>
      <c r="N2163" s="17" t="str">
        <f aca="false">IF($C2163="","",MAX(1,IFERROR(INDEX(⑥商品照会CSV!$AK$2:$AK$3001,MATCH($C2163,⑥商品照会CSV!$A$2:$A$3001,0)),1)))</f>
        <v/>
      </c>
      <c r="O2163" s="12" t="str">
        <f aca="false">IF($C2163="","",IFERROR(IF(INDEX(⑥商品照会CSV!$AN$2:$AN$3001,MATCH($C2163,⑥商品照会CSV!$A$2:$A$3001,0))=1,"バラ",IF(INDEX(⑥商品照会CSV!$AM$2:$AM$3001,MATCH($C2163,⑥商品照会CSV!$A$2:$A$3001,0))=1,"中間包装","ケース")),"ケース"))</f>
        <v/>
      </c>
      <c r="P2163" s="18"/>
      <c r="Q2163" s="14"/>
      <c r="R2163" s="17" t="str">
        <f aca="false">IF($C2163="","",N($Q2163)*N($K2163))</f>
        <v/>
      </c>
    </row>
    <row r="2164" customFormat="false" ht="15" hidden="false" customHeight="false" outlineLevel="0" collapsed="false">
      <c r="B2164" s="12" t="n">
        <v>2159</v>
      </c>
      <c r="C2164" s="36" t="str">
        <f aca="false">IF(①在庫CSV_発注日!$M2160="","",①在庫CSV_発注日!$M2160&amp;"")</f>
        <v/>
      </c>
      <c r="D2164" s="12" t="str">
        <f aca="false">IF($C2164="","",①在庫CSV_発注日!$N2160)</f>
        <v/>
      </c>
      <c r="E2164" s="12" t="str">
        <f aca="false">IF($C2164="","",①在庫CSV_発注日!$H2160)</f>
        <v/>
      </c>
      <c r="F2164" s="12" t="str">
        <f aca="false">IF($C2164="","",①在庫CSV_発注日!$L2160)</f>
        <v/>
      </c>
      <c r="G2164" s="18"/>
      <c r="H2164" s="17" t="str">
        <f aca="false">IF($C2164="","",N(①在庫CSV_発注日!$Z2160))</f>
        <v/>
      </c>
      <c r="I2164" s="37" t="str">
        <f aca="false">IF($C2164="","",SUMIFS(⑤減算マスタCSV!$L$2:$L$8001,⑤減算マスタCSV!$F$2:$F$8001,$C2164,⑤減算マスタCSV!$K$2:$K$8001,1))</f>
        <v/>
      </c>
      <c r="J2164" s="17" t="str">
        <f aca="false">IF($C2164="","",IFERROR(INDEX(⑤減算マスタCSV!$H$2:$H$8001,MATCH($C2164,⑤減算マスタCSV!$F$2:$F$8001,0)),1))</f>
        <v/>
      </c>
      <c r="K2164" s="17" t="str">
        <f aca="false">IF($C2164="","",MAX(1,IFERROR(INDEX(⑥商品照会CSV!$M$2:$M$3001,MATCH($C2164,⑥商品照会CSV!$A$2:$A$3001,0)),1)))</f>
        <v/>
      </c>
      <c r="L2164" s="40" t="str">
        <f aca="false">IF($C2164="","",IFERROR(INDEX(⑥商品照会CSV!$Q$2:$Q$3001,MATCH($C2164,⑥商品照会CSV!$A$2:$A$3001,0)),0))</f>
        <v/>
      </c>
      <c r="M2164" s="40" t="str">
        <f aca="false">IF($C2164="","",N($L2164)*N($K2164))</f>
        <v/>
      </c>
      <c r="N2164" s="17" t="str">
        <f aca="false">IF($C2164="","",MAX(1,IFERROR(INDEX(⑥商品照会CSV!$AK$2:$AK$3001,MATCH($C2164,⑥商品照会CSV!$A$2:$A$3001,0)),1)))</f>
        <v/>
      </c>
      <c r="O2164" s="12" t="str">
        <f aca="false">IF($C2164="","",IFERROR(IF(INDEX(⑥商品照会CSV!$AN$2:$AN$3001,MATCH($C2164,⑥商品照会CSV!$A$2:$A$3001,0))=1,"バラ",IF(INDEX(⑥商品照会CSV!$AM$2:$AM$3001,MATCH($C2164,⑥商品照会CSV!$A$2:$A$3001,0))=1,"中間包装","ケース")),"ケース"))</f>
        <v/>
      </c>
      <c r="P2164" s="18"/>
      <c r="Q2164" s="14"/>
      <c r="R2164" s="17" t="str">
        <f aca="false">IF($C2164="","",N($Q2164)*N($K2164))</f>
        <v/>
      </c>
    </row>
    <row r="2165" customFormat="false" ht="15" hidden="false" customHeight="false" outlineLevel="0" collapsed="false">
      <c r="B2165" s="12" t="n">
        <v>2160</v>
      </c>
      <c r="C2165" s="36" t="str">
        <f aca="false">IF(①在庫CSV_発注日!$M2161="","",①在庫CSV_発注日!$M2161&amp;"")</f>
        <v/>
      </c>
      <c r="D2165" s="12" t="str">
        <f aca="false">IF($C2165="","",①在庫CSV_発注日!$N2161)</f>
        <v/>
      </c>
      <c r="E2165" s="12" t="str">
        <f aca="false">IF($C2165="","",①在庫CSV_発注日!$H2161)</f>
        <v/>
      </c>
      <c r="F2165" s="12" t="str">
        <f aca="false">IF($C2165="","",①在庫CSV_発注日!$L2161)</f>
        <v/>
      </c>
      <c r="G2165" s="18"/>
      <c r="H2165" s="17" t="str">
        <f aca="false">IF($C2165="","",N(①在庫CSV_発注日!$Z2161))</f>
        <v/>
      </c>
      <c r="I2165" s="37" t="str">
        <f aca="false">IF($C2165="","",SUMIFS(⑤減算マスタCSV!$L$2:$L$8001,⑤減算マスタCSV!$F$2:$F$8001,$C2165,⑤減算マスタCSV!$K$2:$K$8001,1))</f>
        <v/>
      </c>
      <c r="J2165" s="17" t="str">
        <f aca="false">IF($C2165="","",IFERROR(INDEX(⑤減算マスタCSV!$H$2:$H$8001,MATCH($C2165,⑤減算マスタCSV!$F$2:$F$8001,0)),1))</f>
        <v/>
      </c>
      <c r="K2165" s="17" t="str">
        <f aca="false">IF($C2165="","",MAX(1,IFERROR(INDEX(⑥商品照会CSV!$M$2:$M$3001,MATCH($C2165,⑥商品照会CSV!$A$2:$A$3001,0)),1)))</f>
        <v/>
      </c>
      <c r="L2165" s="40" t="str">
        <f aca="false">IF($C2165="","",IFERROR(INDEX(⑥商品照会CSV!$Q$2:$Q$3001,MATCH($C2165,⑥商品照会CSV!$A$2:$A$3001,0)),0))</f>
        <v/>
      </c>
      <c r="M2165" s="40" t="str">
        <f aca="false">IF($C2165="","",N($L2165)*N($K2165))</f>
        <v/>
      </c>
      <c r="N2165" s="17" t="str">
        <f aca="false">IF($C2165="","",MAX(1,IFERROR(INDEX(⑥商品照会CSV!$AK$2:$AK$3001,MATCH($C2165,⑥商品照会CSV!$A$2:$A$3001,0)),1)))</f>
        <v/>
      </c>
      <c r="O2165" s="12" t="str">
        <f aca="false">IF($C2165="","",IFERROR(IF(INDEX(⑥商品照会CSV!$AN$2:$AN$3001,MATCH($C2165,⑥商品照会CSV!$A$2:$A$3001,0))=1,"バラ",IF(INDEX(⑥商品照会CSV!$AM$2:$AM$3001,MATCH($C2165,⑥商品照会CSV!$A$2:$A$3001,0))=1,"中間包装","ケース")),"ケース"))</f>
        <v/>
      </c>
      <c r="P2165" s="18"/>
      <c r="Q2165" s="14"/>
      <c r="R2165" s="17" t="str">
        <f aca="false">IF($C2165="","",N($Q2165)*N($K2165))</f>
        <v/>
      </c>
    </row>
    <row r="2166" customFormat="false" ht="15" hidden="false" customHeight="false" outlineLevel="0" collapsed="false">
      <c r="B2166" s="12" t="n">
        <v>2161</v>
      </c>
      <c r="C2166" s="36" t="str">
        <f aca="false">IF(①在庫CSV_発注日!$M2162="","",①在庫CSV_発注日!$M2162&amp;"")</f>
        <v/>
      </c>
      <c r="D2166" s="12" t="str">
        <f aca="false">IF($C2166="","",①在庫CSV_発注日!$N2162)</f>
        <v/>
      </c>
      <c r="E2166" s="12" t="str">
        <f aca="false">IF($C2166="","",①在庫CSV_発注日!$H2162)</f>
        <v/>
      </c>
      <c r="F2166" s="12" t="str">
        <f aca="false">IF($C2166="","",①在庫CSV_発注日!$L2162)</f>
        <v/>
      </c>
      <c r="G2166" s="18"/>
      <c r="H2166" s="17" t="str">
        <f aca="false">IF($C2166="","",N(①在庫CSV_発注日!$Z2162))</f>
        <v/>
      </c>
      <c r="I2166" s="37" t="str">
        <f aca="false">IF($C2166="","",SUMIFS(⑤減算マスタCSV!$L$2:$L$8001,⑤減算マスタCSV!$F$2:$F$8001,$C2166,⑤減算マスタCSV!$K$2:$K$8001,1))</f>
        <v/>
      </c>
      <c r="J2166" s="17" t="str">
        <f aca="false">IF($C2166="","",IFERROR(INDEX(⑤減算マスタCSV!$H$2:$H$8001,MATCH($C2166,⑤減算マスタCSV!$F$2:$F$8001,0)),1))</f>
        <v/>
      </c>
      <c r="K2166" s="17" t="str">
        <f aca="false">IF($C2166="","",MAX(1,IFERROR(INDEX(⑥商品照会CSV!$M$2:$M$3001,MATCH($C2166,⑥商品照会CSV!$A$2:$A$3001,0)),1)))</f>
        <v/>
      </c>
      <c r="L2166" s="40" t="str">
        <f aca="false">IF($C2166="","",IFERROR(INDEX(⑥商品照会CSV!$Q$2:$Q$3001,MATCH($C2166,⑥商品照会CSV!$A$2:$A$3001,0)),0))</f>
        <v/>
      </c>
      <c r="M2166" s="40" t="str">
        <f aca="false">IF($C2166="","",N($L2166)*N($K2166))</f>
        <v/>
      </c>
      <c r="N2166" s="17" t="str">
        <f aca="false">IF($C2166="","",MAX(1,IFERROR(INDEX(⑥商品照会CSV!$AK$2:$AK$3001,MATCH($C2166,⑥商品照会CSV!$A$2:$A$3001,0)),1)))</f>
        <v/>
      </c>
      <c r="O2166" s="12" t="str">
        <f aca="false">IF($C2166="","",IFERROR(IF(INDEX(⑥商品照会CSV!$AN$2:$AN$3001,MATCH($C2166,⑥商品照会CSV!$A$2:$A$3001,0))=1,"バラ",IF(INDEX(⑥商品照会CSV!$AM$2:$AM$3001,MATCH($C2166,⑥商品照会CSV!$A$2:$A$3001,0))=1,"中間包装","ケース")),"ケース"))</f>
        <v/>
      </c>
      <c r="P2166" s="18"/>
      <c r="Q2166" s="14"/>
      <c r="R2166" s="17" t="str">
        <f aca="false">IF($C2166="","",N($Q2166)*N($K2166))</f>
        <v/>
      </c>
    </row>
    <row r="2167" customFormat="false" ht="15" hidden="false" customHeight="false" outlineLevel="0" collapsed="false">
      <c r="B2167" s="12" t="n">
        <v>2162</v>
      </c>
      <c r="C2167" s="36" t="str">
        <f aca="false">IF(①在庫CSV_発注日!$M2163="","",①在庫CSV_発注日!$M2163&amp;"")</f>
        <v/>
      </c>
      <c r="D2167" s="12" t="str">
        <f aca="false">IF($C2167="","",①在庫CSV_発注日!$N2163)</f>
        <v/>
      </c>
      <c r="E2167" s="12" t="str">
        <f aca="false">IF($C2167="","",①在庫CSV_発注日!$H2163)</f>
        <v/>
      </c>
      <c r="F2167" s="12" t="str">
        <f aca="false">IF($C2167="","",①在庫CSV_発注日!$L2163)</f>
        <v/>
      </c>
      <c r="G2167" s="18"/>
      <c r="H2167" s="17" t="str">
        <f aca="false">IF($C2167="","",N(①在庫CSV_発注日!$Z2163))</f>
        <v/>
      </c>
      <c r="I2167" s="37" t="str">
        <f aca="false">IF($C2167="","",SUMIFS(⑤減算マスタCSV!$L$2:$L$8001,⑤減算マスタCSV!$F$2:$F$8001,$C2167,⑤減算マスタCSV!$K$2:$K$8001,1))</f>
        <v/>
      </c>
      <c r="J2167" s="17" t="str">
        <f aca="false">IF($C2167="","",IFERROR(INDEX(⑤減算マスタCSV!$H$2:$H$8001,MATCH($C2167,⑤減算マスタCSV!$F$2:$F$8001,0)),1))</f>
        <v/>
      </c>
      <c r="K2167" s="17" t="str">
        <f aca="false">IF($C2167="","",MAX(1,IFERROR(INDEX(⑥商品照会CSV!$M$2:$M$3001,MATCH($C2167,⑥商品照会CSV!$A$2:$A$3001,0)),1)))</f>
        <v/>
      </c>
      <c r="L2167" s="40" t="str">
        <f aca="false">IF($C2167="","",IFERROR(INDEX(⑥商品照会CSV!$Q$2:$Q$3001,MATCH($C2167,⑥商品照会CSV!$A$2:$A$3001,0)),0))</f>
        <v/>
      </c>
      <c r="M2167" s="40" t="str">
        <f aca="false">IF($C2167="","",N($L2167)*N($K2167))</f>
        <v/>
      </c>
      <c r="N2167" s="17" t="str">
        <f aca="false">IF($C2167="","",MAX(1,IFERROR(INDEX(⑥商品照会CSV!$AK$2:$AK$3001,MATCH($C2167,⑥商品照会CSV!$A$2:$A$3001,0)),1)))</f>
        <v/>
      </c>
      <c r="O2167" s="12" t="str">
        <f aca="false">IF($C2167="","",IFERROR(IF(INDEX(⑥商品照会CSV!$AN$2:$AN$3001,MATCH($C2167,⑥商品照会CSV!$A$2:$A$3001,0))=1,"バラ",IF(INDEX(⑥商品照会CSV!$AM$2:$AM$3001,MATCH($C2167,⑥商品照会CSV!$A$2:$A$3001,0))=1,"中間包装","ケース")),"ケース"))</f>
        <v/>
      </c>
      <c r="P2167" s="18"/>
      <c r="Q2167" s="14"/>
      <c r="R2167" s="17" t="str">
        <f aca="false">IF($C2167="","",N($Q2167)*N($K2167))</f>
        <v/>
      </c>
    </row>
    <row r="2168" customFormat="false" ht="15" hidden="false" customHeight="false" outlineLevel="0" collapsed="false">
      <c r="B2168" s="12" t="n">
        <v>2163</v>
      </c>
      <c r="C2168" s="36" t="str">
        <f aca="false">IF(①在庫CSV_発注日!$M2164="","",①在庫CSV_発注日!$M2164&amp;"")</f>
        <v/>
      </c>
      <c r="D2168" s="12" t="str">
        <f aca="false">IF($C2168="","",①在庫CSV_発注日!$N2164)</f>
        <v/>
      </c>
      <c r="E2168" s="12" t="str">
        <f aca="false">IF($C2168="","",①在庫CSV_発注日!$H2164)</f>
        <v/>
      </c>
      <c r="F2168" s="12" t="str">
        <f aca="false">IF($C2168="","",①在庫CSV_発注日!$L2164)</f>
        <v/>
      </c>
      <c r="G2168" s="18"/>
      <c r="H2168" s="17" t="str">
        <f aca="false">IF($C2168="","",N(①在庫CSV_発注日!$Z2164))</f>
        <v/>
      </c>
      <c r="I2168" s="37" t="str">
        <f aca="false">IF($C2168="","",SUMIFS(⑤減算マスタCSV!$L$2:$L$8001,⑤減算マスタCSV!$F$2:$F$8001,$C2168,⑤減算マスタCSV!$K$2:$K$8001,1))</f>
        <v/>
      </c>
      <c r="J2168" s="17" t="str">
        <f aca="false">IF($C2168="","",IFERROR(INDEX(⑤減算マスタCSV!$H$2:$H$8001,MATCH($C2168,⑤減算マスタCSV!$F$2:$F$8001,0)),1))</f>
        <v/>
      </c>
      <c r="K2168" s="17" t="str">
        <f aca="false">IF($C2168="","",MAX(1,IFERROR(INDEX(⑥商品照会CSV!$M$2:$M$3001,MATCH($C2168,⑥商品照会CSV!$A$2:$A$3001,0)),1)))</f>
        <v/>
      </c>
      <c r="L2168" s="40" t="str">
        <f aca="false">IF($C2168="","",IFERROR(INDEX(⑥商品照会CSV!$Q$2:$Q$3001,MATCH($C2168,⑥商品照会CSV!$A$2:$A$3001,0)),0))</f>
        <v/>
      </c>
      <c r="M2168" s="40" t="str">
        <f aca="false">IF($C2168="","",N($L2168)*N($K2168))</f>
        <v/>
      </c>
      <c r="N2168" s="17" t="str">
        <f aca="false">IF($C2168="","",MAX(1,IFERROR(INDEX(⑥商品照会CSV!$AK$2:$AK$3001,MATCH($C2168,⑥商品照会CSV!$A$2:$A$3001,0)),1)))</f>
        <v/>
      </c>
      <c r="O2168" s="12" t="str">
        <f aca="false">IF($C2168="","",IFERROR(IF(INDEX(⑥商品照会CSV!$AN$2:$AN$3001,MATCH($C2168,⑥商品照会CSV!$A$2:$A$3001,0))=1,"バラ",IF(INDEX(⑥商品照会CSV!$AM$2:$AM$3001,MATCH($C2168,⑥商品照会CSV!$A$2:$A$3001,0))=1,"中間包装","ケース")),"ケース"))</f>
        <v/>
      </c>
      <c r="P2168" s="18"/>
      <c r="Q2168" s="14"/>
      <c r="R2168" s="17" t="str">
        <f aca="false">IF($C2168="","",N($Q2168)*N($K2168))</f>
        <v/>
      </c>
    </row>
    <row r="2169" customFormat="false" ht="15" hidden="false" customHeight="false" outlineLevel="0" collapsed="false">
      <c r="B2169" s="12" t="n">
        <v>2164</v>
      </c>
      <c r="C2169" s="36" t="str">
        <f aca="false">IF(①在庫CSV_発注日!$M2165="","",①在庫CSV_発注日!$M2165&amp;"")</f>
        <v/>
      </c>
      <c r="D2169" s="12" t="str">
        <f aca="false">IF($C2169="","",①在庫CSV_発注日!$N2165)</f>
        <v/>
      </c>
      <c r="E2169" s="12" t="str">
        <f aca="false">IF($C2169="","",①在庫CSV_発注日!$H2165)</f>
        <v/>
      </c>
      <c r="F2169" s="12" t="str">
        <f aca="false">IF($C2169="","",①在庫CSV_発注日!$L2165)</f>
        <v/>
      </c>
      <c r="G2169" s="18"/>
      <c r="H2169" s="17" t="str">
        <f aca="false">IF($C2169="","",N(①在庫CSV_発注日!$Z2165))</f>
        <v/>
      </c>
      <c r="I2169" s="37" t="str">
        <f aca="false">IF($C2169="","",SUMIFS(⑤減算マスタCSV!$L$2:$L$8001,⑤減算マスタCSV!$F$2:$F$8001,$C2169,⑤減算マスタCSV!$K$2:$K$8001,1))</f>
        <v/>
      </c>
      <c r="J2169" s="17" t="str">
        <f aca="false">IF($C2169="","",IFERROR(INDEX(⑤減算マスタCSV!$H$2:$H$8001,MATCH($C2169,⑤減算マスタCSV!$F$2:$F$8001,0)),1))</f>
        <v/>
      </c>
      <c r="K2169" s="17" t="str">
        <f aca="false">IF($C2169="","",MAX(1,IFERROR(INDEX(⑥商品照会CSV!$M$2:$M$3001,MATCH($C2169,⑥商品照会CSV!$A$2:$A$3001,0)),1)))</f>
        <v/>
      </c>
      <c r="L2169" s="40" t="str">
        <f aca="false">IF($C2169="","",IFERROR(INDEX(⑥商品照会CSV!$Q$2:$Q$3001,MATCH($C2169,⑥商品照会CSV!$A$2:$A$3001,0)),0))</f>
        <v/>
      </c>
      <c r="M2169" s="40" t="str">
        <f aca="false">IF($C2169="","",N($L2169)*N($K2169))</f>
        <v/>
      </c>
      <c r="N2169" s="17" t="str">
        <f aca="false">IF($C2169="","",MAX(1,IFERROR(INDEX(⑥商品照会CSV!$AK$2:$AK$3001,MATCH($C2169,⑥商品照会CSV!$A$2:$A$3001,0)),1)))</f>
        <v/>
      </c>
      <c r="O2169" s="12" t="str">
        <f aca="false">IF($C2169="","",IFERROR(IF(INDEX(⑥商品照会CSV!$AN$2:$AN$3001,MATCH($C2169,⑥商品照会CSV!$A$2:$A$3001,0))=1,"バラ",IF(INDEX(⑥商品照会CSV!$AM$2:$AM$3001,MATCH($C2169,⑥商品照会CSV!$A$2:$A$3001,0))=1,"中間包装","ケース")),"ケース"))</f>
        <v/>
      </c>
      <c r="P2169" s="18"/>
      <c r="Q2169" s="14"/>
      <c r="R2169" s="17" t="str">
        <f aca="false">IF($C2169="","",N($Q2169)*N($K2169))</f>
        <v/>
      </c>
    </row>
    <row r="2170" customFormat="false" ht="15" hidden="false" customHeight="false" outlineLevel="0" collapsed="false">
      <c r="B2170" s="12" t="n">
        <v>2165</v>
      </c>
      <c r="C2170" s="36" t="str">
        <f aca="false">IF(①在庫CSV_発注日!$M2166="","",①在庫CSV_発注日!$M2166&amp;"")</f>
        <v/>
      </c>
      <c r="D2170" s="12" t="str">
        <f aca="false">IF($C2170="","",①在庫CSV_発注日!$N2166)</f>
        <v/>
      </c>
      <c r="E2170" s="12" t="str">
        <f aca="false">IF($C2170="","",①在庫CSV_発注日!$H2166)</f>
        <v/>
      </c>
      <c r="F2170" s="12" t="str">
        <f aca="false">IF($C2170="","",①在庫CSV_発注日!$L2166)</f>
        <v/>
      </c>
      <c r="G2170" s="18"/>
      <c r="H2170" s="17" t="str">
        <f aca="false">IF($C2170="","",N(①在庫CSV_発注日!$Z2166))</f>
        <v/>
      </c>
      <c r="I2170" s="37" t="str">
        <f aca="false">IF($C2170="","",SUMIFS(⑤減算マスタCSV!$L$2:$L$8001,⑤減算マスタCSV!$F$2:$F$8001,$C2170,⑤減算マスタCSV!$K$2:$K$8001,1))</f>
        <v/>
      </c>
      <c r="J2170" s="17" t="str">
        <f aca="false">IF($C2170="","",IFERROR(INDEX(⑤減算マスタCSV!$H$2:$H$8001,MATCH($C2170,⑤減算マスタCSV!$F$2:$F$8001,0)),1))</f>
        <v/>
      </c>
      <c r="K2170" s="17" t="str">
        <f aca="false">IF($C2170="","",MAX(1,IFERROR(INDEX(⑥商品照会CSV!$M$2:$M$3001,MATCH($C2170,⑥商品照会CSV!$A$2:$A$3001,0)),1)))</f>
        <v/>
      </c>
      <c r="L2170" s="40" t="str">
        <f aca="false">IF($C2170="","",IFERROR(INDEX(⑥商品照会CSV!$Q$2:$Q$3001,MATCH($C2170,⑥商品照会CSV!$A$2:$A$3001,0)),0))</f>
        <v/>
      </c>
      <c r="M2170" s="40" t="str">
        <f aca="false">IF($C2170="","",N($L2170)*N($K2170))</f>
        <v/>
      </c>
      <c r="N2170" s="17" t="str">
        <f aca="false">IF($C2170="","",MAX(1,IFERROR(INDEX(⑥商品照会CSV!$AK$2:$AK$3001,MATCH($C2170,⑥商品照会CSV!$A$2:$A$3001,0)),1)))</f>
        <v/>
      </c>
      <c r="O2170" s="12" t="str">
        <f aca="false">IF($C2170="","",IFERROR(IF(INDEX(⑥商品照会CSV!$AN$2:$AN$3001,MATCH($C2170,⑥商品照会CSV!$A$2:$A$3001,0))=1,"バラ",IF(INDEX(⑥商品照会CSV!$AM$2:$AM$3001,MATCH($C2170,⑥商品照会CSV!$A$2:$A$3001,0))=1,"中間包装","ケース")),"ケース"))</f>
        <v/>
      </c>
      <c r="P2170" s="18"/>
      <c r="Q2170" s="14"/>
      <c r="R2170" s="17" t="str">
        <f aca="false">IF($C2170="","",N($Q2170)*N($K2170))</f>
        <v/>
      </c>
    </row>
    <row r="2171" customFormat="false" ht="15" hidden="false" customHeight="false" outlineLevel="0" collapsed="false">
      <c r="B2171" s="12" t="n">
        <v>2166</v>
      </c>
      <c r="C2171" s="36" t="str">
        <f aca="false">IF(①在庫CSV_発注日!$M2167="","",①在庫CSV_発注日!$M2167&amp;"")</f>
        <v/>
      </c>
      <c r="D2171" s="12" t="str">
        <f aca="false">IF($C2171="","",①在庫CSV_発注日!$N2167)</f>
        <v/>
      </c>
      <c r="E2171" s="12" t="str">
        <f aca="false">IF($C2171="","",①在庫CSV_発注日!$H2167)</f>
        <v/>
      </c>
      <c r="F2171" s="12" t="str">
        <f aca="false">IF($C2171="","",①在庫CSV_発注日!$L2167)</f>
        <v/>
      </c>
      <c r="G2171" s="18"/>
      <c r="H2171" s="17" t="str">
        <f aca="false">IF($C2171="","",N(①在庫CSV_発注日!$Z2167))</f>
        <v/>
      </c>
      <c r="I2171" s="37" t="str">
        <f aca="false">IF($C2171="","",SUMIFS(⑤減算マスタCSV!$L$2:$L$8001,⑤減算マスタCSV!$F$2:$F$8001,$C2171,⑤減算マスタCSV!$K$2:$K$8001,1))</f>
        <v/>
      </c>
      <c r="J2171" s="17" t="str">
        <f aca="false">IF($C2171="","",IFERROR(INDEX(⑤減算マスタCSV!$H$2:$H$8001,MATCH($C2171,⑤減算マスタCSV!$F$2:$F$8001,0)),1))</f>
        <v/>
      </c>
      <c r="K2171" s="17" t="str">
        <f aca="false">IF($C2171="","",MAX(1,IFERROR(INDEX(⑥商品照会CSV!$M$2:$M$3001,MATCH($C2171,⑥商品照会CSV!$A$2:$A$3001,0)),1)))</f>
        <v/>
      </c>
      <c r="L2171" s="40" t="str">
        <f aca="false">IF($C2171="","",IFERROR(INDEX(⑥商品照会CSV!$Q$2:$Q$3001,MATCH($C2171,⑥商品照会CSV!$A$2:$A$3001,0)),0))</f>
        <v/>
      </c>
      <c r="M2171" s="40" t="str">
        <f aca="false">IF($C2171="","",N($L2171)*N($K2171))</f>
        <v/>
      </c>
      <c r="N2171" s="17" t="str">
        <f aca="false">IF($C2171="","",MAX(1,IFERROR(INDEX(⑥商品照会CSV!$AK$2:$AK$3001,MATCH($C2171,⑥商品照会CSV!$A$2:$A$3001,0)),1)))</f>
        <v/>
      </c>
      <c r="O2171" s="12" t="str">
        <f aca="false">IF($C2171="","",IFERROR(IF(INDEX(⑥商品照会CSV!$AN$2:$AN$3001,MATCH($C2171,⑥商品照会CSV!$A$2:$A$3001,0))=1,"バラ",IF(INDEX(⑥商品照会CSV!$AM$2:$AM$3001,MATCH($C2171,⑥商品照会CSV!$A$2:$A$3001,0))=1,"中間包装","ケース")),"ケース"))</f>
        <v/>
      </c>
      <c r="P2171" s="18"/>
      <c r="Q2171" s="14"/>
      <c r="R2171" s="17" t="str">
        <f aca="false">IF($C2171="","",N($Q2171)*N($K2171))</f>
        <v/>
      </c>
    </row>
    <row r="2172" customFormat="false" ht="15" hidden="false" customHeight="false" outlineLevel="0" collapsed="false">
      <c r="B2172" s="12" t="n">
        <v>2167</v>
      </c>
      <c r="C2172" s="36" t="str">
        <f aca="false">IF(①在庫CSV_発注日!$M2168="","",①在庫CSV_発注日!$M2168&amp;"")</f>
        <v/>
      </c>
      <c r="D2172" s="12" t="str">
        <f aca="false">IF($C2172="","",①在庫CSV_発注日!$N2168)</f>
        <v/>
      </c>
      <c r="E2172" s="12" t="str">
        <f aca="false">IF($C2172="","",①在庫CSV_発注日!$H2168)</f>
        <v/>
      </c>
      <c r="F2172" s="12" t="str">
        <f aca="false">IF($C2172="","",①在庫CSV_発注日!$L2168)</f>
        <v/>
      </c>
      <c r="G2172" s="18"/>
      <c r="H2172" s="17" t="str">
        <f aca="false">IF($C2172="","",N(①在庫CSV_発注日!$Z2168))</f>
        <v/>
      </c>
      <c r="I2172" s="37" t="str">
        <f aca="false">IF($C2172="","",SUMIFS(⑤減算マスタCSV!$L$2:$L$8001,⑤減算マスタCSV!$F$2:$F$8001,$C2172,⑤減算マスタCSV!$K$2:$K$8001,1))</f>
        <v/>
      </c>
      <c r="J2172" s="17" t="str">
        <f aca="false">IF($C2172="","",IFERROR(INDEX(⑤減算マスタCSV!$H$2:$H$8001,MATCH($C2172,⑤減算マスタCSV!$F$2:$F$8001,0)),1))</f>
        <v/>
      </c>
      <c r="K2172" s="17" t="str">
        <f aca="false">IF($C2172="","",MAX(1,IFERROR(INDEX(⑥商品照会CSV!$M$2:$M$3001,MATCH($C2172,⑥商品照会CSV!$A$2:$A$3001,0)),1)))</f>
        <v/>
      </c>
      <c r="L2172" s="40" t="str">
        <f aca="false">IF($C2172="","",IFERROR(INDEX(⑥商品照会CSV!$Q$2:$Q$3001,MATCH($C2172,⑥商品照会CSV!$A$2:$A$3001,0)),0))</f>
        <v/>
      </c>
      <c r="M2172" s="40" t="str">
        <f aca="false">IF($C2172="","",N($L2172)*N($K2172))</f>
        <v/>
      </c>
      <c r="N2172" s="17" t="str">
        <f aca="false">IF($C2172="","",MAX(1,IFERROR(INDEX(⑥商品照会CSV!$AK$2:$AK$3001,MATCH($C2172,⑥商品照会CSV!$A$2:$A$3001,0)),1)))</f>
        <v/>
      </c>
      <c r="O2172" s="12" t="str">
        <f aca="false">IF($C2172="","",IFERROR(IF(INDEX(⑥商品照会CSV!$AN$2:$AN$3001,MATCH($C2172,⑥商品照会CSV!$A$2:$A$3001,0))=1,"バラ",IF(INDEX(⑥商品照会CSV!$AM$2:$AM$3001,MATCH($C2172,⑥商品照会CSV!$A$2:$A$3001,0))=1,"中間包装","ケース")),"ケース"))</f>
        <v/>
      </c>
      <c r="P2172" s="18"/>
      <c r="Q2172" s="14"/>
      <c r="R2172" s="17" t="str">
        <f aca="false">IF($C2172="","",N($Q2172)*N($K2172))</f>
        <v/>
      </c>
    </row>
    <row r="2173" customFormat="false" ht="15" hidden="false" customHeight="false" outlineLevel="0" collapsed="false">
      <c r="B2173" s="12" t="n">
        <v>2168</v>
      </c>
      <c r="C2173" s="36" t="str">
        <f aca="false">IF(①在庫CSV_発注日!$M2169="","",①在庫CSV_発注日!$M2169&amp;"")</f>
        <v/>
      </c>
      <c r="D2173" s="12" t="str">
        <f aca="false">IF($C2173="","",①在庫CSV_発注日!$N2169)</f>
        <v/>
      </c>
      <c r="E2173" s="12" t="str">
        <f aca="false">IF($C2173="","",①在庫CSV_発注日!$H2169)</f>
        <v/>
      </c>
      <c r="F2173" s="12" t="str">
        <f aca="false">IF($C2173="","",①在庫CSV_発注日!$L2169)</f>
        <v/>
      </c>
      <c r="G2173" s="18"/>
      <c r="H2173" s="17" t="str">
        <f aca="false">IF($C2173="","",N(①在庫CSV_発注日!$Z2169))</f>
        <v/>
      </c>
      <c r="I2173" s="37" t="str">
        <f aca="false">IF($C2173="","",SUMIFS(⑤減算マスタCSV!$L$2:$L$8001,⑤減算マスタCSV!$F$2:$F$8001,$C2173,⑤減算マスタCSV!$K$2:$K$8001,1))</f>
        <v/>
      </c>
      <c r="J2173" s="17" t="str">
        <f aca="false">IF($C2173="","",IFERROR(INDEX(⑤減算マスタCSV!$H$2:$H$8001,MATCH($C2173,⑤減算マスタCSV!$F$2:$F$8001,0)),1))</f>
        <v/>
      </c>
      <c r="K2173" s="17" t="str">
        <f aca="false">IF($C2173="","",MAX(1,IFERROR(INDEX(⑥商品照会CSV!$M$2:$M$3001,MATCH($C2173,⑥商品照会CSV!$A$2:$A$3001,0)),1)))</f>
        <v/>
      </c>
      <c r="L2173" s="40" t="str">
        <f aca="false">IF($C2173="","",IFERROR(INDEX(⑥商品照会CSV!$Q$2:$Q$3001,MATCH($C2173,⑥商品照会CSV!$A$2:$A$3001,0)),0))</f>
        <v/>
      </c>
      <c r="M2173" s="40" t="str">
        <f aca="false">IF($C2173="","",N($L2173)*N($K2173))</f>
        <v/>
      </c>
      <c r="N2173" s="17" t="str">
        <f aca="false">IF($C2173="","",MAX(1,IFERROR(INDEX(⑥商品照会CSV!$AK$2:$AK$3001,MATCH($C2173,⑥商品照会CSV!$A$2:$A$3001,0)),1)))</f>
        <v/>
      </c>
      <c r="O2173" s="12" t="str">
        <f aca="false">IF($C2173="","",IFERROR(IF(INDEX(⑥商品照会CSV!$AN$2:$AN$3001,MATCH($C2173,⑥商品照会CSV!$A$2:$A$3001,0))=1,"バラ",IF(INDEX(⑥商品照会CSV!$AM$2:$AM$3001,MATCH($C2173,⑥商品照会CSV!$A$2:$A$3001,0))=1,"中間包装","ケース")),"ケース"))</f>
        <v/>
      </c>
      <c r="P2173" s="18"/>
      <c r="Q2173" s="14"/>
      <c r="R2173" s="17" t="str">
        <f aca="false">IF($C2173="","",N($Q2173)*N($K2173))</f>
        <v/>
      </c>
    </row>
    <row r="2174" customFormat="false" ht="15" hidden="false" customHeight="false" outlineLevel="0" collapsed="false">
      <c r="B2174" s="12" t="n">
        <v>2169</v>
      </c>
      <c r="C2174" s="36" t="str">
        <f aca="false">IF(①在庫CSV_発注日!$M2170="","",①在庫CSV_発注日!$M2170&amp;"")</f>
        <v/>
      </c>
      <c r="D2174" s="12" t="str">
        <f aca="false">IF($C2174="","",①在庫CSV_発注日!$N2170)</f>
        <v/>
      </c>
      <c r="E2174" s="12" t="str">
        <f aca="false">IF($C2174="","",①在庫CSV_発注日!$H2170)</f>
        <v/>
      </c>
      <c r="F2174" s="12" t="str">
        <f aca="false">IF($C2174="","",①在庫CSV_発注日!$L2170)</f>
        <v/>
      </c>
      <c r="G2174" s="18"/>
      <c r="H2174" s="17" t="str">
        <f aca="false">IF($C2174="","",N(①在庫CSV_発注日!$Z2170))</f>
        <v/>
      </c>
      <c r="I2174" s="37" t="str">
        <f aca="false">IF($C2174="","",SUMIFS(⑤減算マスタCSV!$L$2:$L$8001,⑤減算マスタCSV!$F$2:$F$8001,$C2174,⑤減算マスタCSV!$K$2:$K$8001,1))</f>
        <v/>
      </c>
      <c r="J2174" s="17" t="str">
        <f aca="false">IF($C2174="","",IFERROR(INDEX(⑤減算マスタCSV!$H$2:$H$8001,MATCH($C2174,⑤減算マスタCSV!$F$2:$F$8001,0)),1))</f>
        <v/>
      </c>
      <c r="K2174" s="17" t="str">
        <f aca="false">IF($C2174="","",MAX(1,IFERROR(INDEX(⑥商品照会CSV!$M$2:$M$3001,MATCH($C2174,⑥商品照会CSV!$A$2:$A$3001,0)),1)))</f>
        <v/>
      </c>
      <c r="L2174" s="40" t="str">
        <f aca="false">IF($C2174="","",IFERROR(INDEX(⑥商品照会CSV!$Q$2:$Q$3001,MATCH($C2174,⑥商品照会CSV!$A$2:$A$3001,0)),0))</f>
        <v/>
      </c>
      <c r="M2174" s="40" t="str">
        <f aca="false">IF($C2174="","",N($L2174)*N($K2174))</f>
        <v/>
      </c>
      <c r="N2174" s="17" t="str">
        <f aca="false">IF($C2174="","",MAX(1,IFERROR(INDEX(⑥商品照会CSV!$AK$2:$AK$3001,MATCH($C2174,⑥商品照会CSV!$A$2:$A$3001,0)),1)))</f>
        <v/>
      </c>
      <c r="O2174" s="12" t="str">
        <f aca="false">IF($C2174="","",IFERROR(IF(INDEX(⑥商品照会CSV!$AN$2:$AN$3001,MATCH($C2174,⑥商品照会CSV!$A$2:$A$3001,0))=1,"バラ",IF(INDEX(⑥商品照会CSV!$AM$2:$AM$3001,MATCH($C2174,⑥商品照会CSV!$A$2:$A$3001,0))=1,"中間包装","ケース")),"ケース"))</f>
        <v/>
      </c>
      <c r="P2174" s="18"/>
      <c r="Q2174" s="14"/>
      <c r="R2174" s="17" t="str">
        <f aca="false">IF($C2174="","",N($Q2174)*N($K2174))</f>
        <v/>
      </c>
    </row>
    <row r="2175" customFormat="false" ht="15" hidden="false" customHeight="false" outlineLevel="0" collapsed="false">
      <c r="B2175" s="12" t="n">
        <v>2170</v>
      </c>
      <c r="C2175" s="36" t="str">
        <f aca="false">IF(①在庫CSV_発注日!$M2171="","",①在庫CSV_発注日!$M2171&amp;"")</f>
        <v/>
      </c>
      <c r="D2175" s="12" t="str">
        <f aca="false">IF($C2175="","",①在庫CSV_発注日!$N2171)</f>
        <v/>
      </c>
      <c r="E2175" s="12" t="str">
        <f aca="false">IF($C2175="","",①在庫CSV_発注日!$H2171)</f>
        <v/>
      </c>
      <c r="F2175" s="12" t="str">
        <f aca="false">IF($C2175="","",①在庫CSV_発注日!$L2171)</f>
        <v/>
      </c>
      <c r="G2175" s="18"/>
      <c r="H2175" s="17" t="str">
        <f aca="false">IF($C2175="","",N(①在庫CSV_発注日!$Z2171))</f>
        <v/>
      </c>
      <c r="I2175" s="37" t="str">
        <f aca="false">IF($C2175="","",SUMIFS(⑤減算マスタCSV!$L$2:$L$8001,⑤減算マスタCSV!$F$2:$F$8001,$C2175,⑤減算マスタCSV!$K$2:$K$8001,1))</f>
        <v/>
      </c>
      <c r="J2175" s="17" t="str">
        <f aca="false">IF($C2175="","",IFERROR(INDEX(⑤減算マスタCSV!$H$2:$H$8001,MATCH($C2175,⑤減算マスタCSV!$F$2:$F$8001,0)),1))</f>
        <v/>
      </c>
      <c r="K2175" s="17" t="str">
        <f aca="false">IF($C2175="","",MAX(1,IFERROR(INDEX(⑥商品照会CSV!$M$2:$M$3001,MATCH($C2175,⑥商品照会CSV!$A$2:$A$3001,0)),1)))</f>
        <v/>
      </c>
      <c r="L2175" s="40" t="str">
        <f aca="false">IF($C2175="","",IFERROR(INDEX(⑥商品照会CSV!$Q$2:$Q$3001,MATCH($C2175,⑥商品照会CSV!$A$2:$A$3001,0)),0))</f>
        <v/>
      </c>
      <c r="M2175" s="40" t="str">
        <f aca="false">IF($C2175="","",N($L2175)*N($K2175))</f>
        <v/>
      </c>
      <c r="N2175" s="17" t="str">
        <f aca="false">IF($C2175="","",MAX(1,IFERROR(INDEX(⑥商品照会CSV!$AK$2:$AK$3001,MATCH($C2175,⑥商品照会CSV!$A$2:$A$3001,0)),1)))</f>
        <v/>
      </c>
      <c r="O2175" s="12" t="str">
        <f aca="false">IF($C2175="","",IFERROR(IF(INDEX(⑥商品照会CSV!$AN$2:$AN$3001,MATCH($C2175,⑥商品照会CSV!$A$2:$A$3001,0))=1,"バラ",IF(INDEX(⑥商品照会CSV!$AM$2:$AM$3001,MATCH($C2175,⑥商品照会CSV!$A$2:$A$3001,0))=1,"中間包装","ケース")),"ケース"))</f>
        <v/>
      </c>
      <c r="P2175" s="18"/>
      <c r="Q2175" s="14"/>
      <c r="R2175" s="17" t="str">
        <f aca="false">IF($C2175="","",N($Q2175)*N($K2175))</f>
        <v/>
      </c>
    </row>
    <row r="2176" customFormat="false" ht="15" hidden="false" customHeight="false" outlineLevel="0" collapsed="false">
      <c r="B2176" s="12" t="n">
        <v>2171</v>
      </c>
      <c r="C2176" s="36" t="str">
        <f aca="false">IF(①在庫CSV_発注日!$M2172="","",①在庫CSV_発注日!$M2172&amp;"")</f>
        <v/>
      </c>
      <c r="D2176" s="12" t="str">
        <f aca="false">IF($C2176="","",①在庫CSV_発注日!$N2172)</f>
        <v/>
      </c>
      <c r="E2176" s="12" t="str">
        <f aca="false">IF($C2176="","",①在庫CSV_発注日!$H2172)</f>
        <v/>
      </c>
      <c r="F2176" s="12" t="str">
        <f aca="false">IF($C2176="","",①在庫CSV_発注日!$L2172)</f>
        <v/>
      </c>
      <c r="G2176" s="18"/>
      <c r="H2176" s="17" t="str">
        <f aca="false">IF($C2176="","",N(①在庫CSV_発注日!$Z2172))</f>
        <v/>
      </c>
      <c r="I2176" s="37" t="str">
        <f aca="false">IF($C2176="","",SUMIFS(⑤減算マスタCSV!$L$2:$L$8001,⑤減算マスタCSV!$F$2:$F$8001,$C2176,⑤減算マスタCSV!$K$2:$K$8001,1))</f>
        <v/>
      </c>
      <c r="J2176" s="17" t="str">
        <f aca="false">IF($C2176="","",IFERROR(INDEX(⑤減算マスタCSV!$H$2:$H$8001,MATCH($C2176,⑤減算マスタCSV!$F$2:$F$8001,0)),1))</f>
        <v/>
      </c>
      <c r="K2176" s="17" t="str">
        <f aca="false">IF($C2176="","",MAX(1,IFERROR(INDEX(⑥商品照会CSV!$M$2:$M$3001,MATCH($C2176,⑥商品照会CSV!$A$2:$A$3001,0)),1)))</f>
        <v/>
      </c>
      <c r="L2176" s="40" t="str">
        <f aca="false">IF($C2176="","",IFERROR(INDEX(⑥商品照会CSV!$Q$2:$Q$3001,MATCH($C2176,⑥商品照会CSV!$A$2:$A$3001,0)),0))</f>
        <v/>
      </c>
      <c r="M2176" s="40" t="str">
        <f aca="false">IF($C2176="","",N($L2176)*N($K2176))</f>
        <v/>
      </c>
      <c r="N2176" s="17" t="str">
        <f aca="false">IF($C2176="","",MAX(1,IFERROR(INDEX(⑥商品照会CSV!$AK$2:$AK$3001,MATCH($C2176,⑥商品照会CSV!$A$2:$A$3001,0)),1)))</f>
        <v/>
      </c>
      <c r="O2176" s="12" t="str">
        <f aca="false">IF($C2176="","",IFERROR(IF(INDEX(⑥商品照会CSV!$AN$2:$AN$3001,MATCH($C2176,⑥商品照会CSV!$A$2:$A$3001,0))=1,"バラ",IF(INDEX(⑥商品照会CSV!$AM$2:$AM$3001,MATCH($C2176,⑥商品照会CSV!$A$2:$A$3001,0))=1,"中間包装","ケース")),"ケース"))</f>
        <v/>
      </c>
      <c r="P2176" s="18"/>
      <c r="Q2176" s="14"/>
      <c r="R2176" s="17" t="str">
        <f aca="false">IF($C2176="","",N($Q2176)*N($K2176))</f>
        <v/>
      </c>
    </row>
    <row r="2177" customFormat="false" ht="15" hidden="false" customHeight="false" outlineLevel="0" collapsed="false">
      <c r="B2177" s="12" t="n">
        <v>2172</v>
      </c>
      <c r="C2177" s="36" t="str">
        <f aca="false">IF(①在庫CSV_発注日!$M2173="","",①在庫CSV_発注日!$M2173&amp;"")</f>
        <v/>
      </c>
      <c r="D2177" s="12" t="str">
        <f aca="false">IF($C2177="","",①在庫CSV_発注日!$N2173)</f>
        <v/>
      </c>
      <c r="E2177" s="12" t="str">
        <f aca="false">IF($C2177="","",①在庫CSV_発注日!$H2173)</f>
        <v/>
      </c>
      <c r="F2177" s="12" t="str">
        <f aca="false">IF($C2177="","",①在庫CSV_発注日!$L2173)</f>
        <v/>
      </c>
      <c r="G2177" s="18"/>
      <c r="H2177" s="17" t="str">
        <f aca="false">IF($C2177="","",N(①在庫CSV_発注日!$Z2173))</f>
        <v/>
      </c>
      <c r="I2177" s="37" t="str">
        <f aca="false">IF($C2177="","",SUMIFS(⑤減算マスタCSV!$L$2:$L$8001,⑤減算マスタCSV!$F$2:$F$8001,$C2177,⑤減算マスタCSV!$K$2:$K$8001,1))</f>
        <v/>
      </c>
      <c r="J2177" s="17" t="str">
        <f aca="false">IF($C2177="","",IFERROR(INDEX(⑤減算マスタCSV!$H$2:$H$8001,MATCH($C2177,⑤減算マスタCSV!$F$2:$F$8001,0)),1))</f>
        <v/>
      </c>
      <c r="K2177" s="17" t="str">
        <f aca="false">IF($C2177="","",MAX(1,IFERROR(INDEX(⑥商品照会CSV!$M$2:$M$3001,MATCH($C2177,⑥商品照会CSV!$A$2:$A$3001,0)),1)))</f>
        <v/>
      </c>
      <c r="L2177" s="40" t="str">
        <f aca="false">IF($C2177="","",IFERROR(INDEX(⑥商品照会CSV!$Q$2:$Q$3001,MATCH($C2177,⑥商品照会CSV!$A$2:$A$3001,0)),0))</f>
        <v/>
      </c>
      <c r="M2177" s="40" t="str">
        <f aca="false">IF($C2177="","",N($L2177)*N($K2177))</f>
        <v/>
      </c>
      <c r="N2177" s="17" t="str">
        <f aca="false">IF($C2177="","",MAX(1,IFERROR(INDEX(⑥商品照会CSV!$AK$2:$AK$3001,MATCH($C2177,⑥商品照会CSV!$A$2:$A$3001,0)),1)))</f>
        <v/>
      </c>
      <c r="O2177" s="12" t="str">
        <f aca="false">IF($C2177="","",IFERROR(IF(INDEX(⑥商品照会CSV!$AN$2:$AN$3001,MATCH($C2177,⑥商品照会CSV!$A$2:$A$3001,0))=1,"バラ",IF(INDEX(⑥商品照会CSV!$AM$2:$AM$3001,MATCH($C2177,⑥商品照会CSV!$A$2:$A$3001,0))=1,"中間包装","ケース")),"ケース"))</f>
        <v/>
      </c>
      <c r="P2177" s="18"/>
      <c r="Q2177" s="14"/>
      <c r="R2177" s="17" t="str">
        <f aca="false">IF($C2177="","",N($Q2177)*N($K2177))</f>
        <v/>
      </c>
    </row>
    <row r="2178" customFormat="false" ht="15" hidden="false" customHeight="false" outlineLevel="0" collapsed="false">
      <c r="B2178" s="12" t="n">
        <v>2173</v>
      </c>
      <c r="C2178" s="36" t="str">
        <f aca="false">IF(①在庫CSV_発注日!$M2174="","",①在庫CSV_発注日!$M2174&amp;"")</f>
        <v/>
      </c>
      <c r="D2178" s="12" t="str">
        <f aca="false">IF($C2178="","",①在庫CSV_発注日!$N2174)</f>
        <v/>
      </c>
      <c r="E2178" s="12" t="str">
        <f aca="false">IF($C2178="","",①在庫CSV_発注日!$H2174)</f>
        <v/>
      </c>
      <c r="F2178" s="12" t="str">
        <f aca="false">IF($C2178="","",①在庫CSV_発注日!$L2174)</f>
        <v/>
      </c>
      <c r="G2178" s="18"/>
      <c r="H2178" s="17" t="str">
        <f aca="false">IF($C2178="","",N(①在庫CSV_発注日!$Z2174))</f>
        <v/>
      </c>
      <c r="I2178" s="37" t="str">
        <f aca="false">IF($C2178="","",SUMIFS(⑤減算マスタCSV!$L$2:$L$8001,⑤減算マスタCSV!$F$2:$F$8001,$C2178,⑤減算マスタCSV!$K$2:$K$8001,1))</f>
        <v/>
      </c>
      <c r="J2178" s="17" t="str">
        <f aca="false">IF($C2178="","",IFERROR(INDEX(⑤減算マスタCSV!$H$2:$H$8001,MATCH($C2178,⑤減算マスタCSV!$F$2:$F$8001,0)),1))</f>
        <v/>
      </c>
      <c r="K2178" s="17" t="str">
        <f aca="false">IF($C2178="","",MAX(1,IFERROR(INDEX(⑥商品照会CSV!$M$2:$M$3001,MATCH($C2178,⑥商品照会CSV!$A$2:$A$3001,0)),1)))</f>
        <v/>
      </c>
      <c r="L2178" s="40" t="str">
        <f aca="false">IF($C2178="","",IFERROR(INDEX(⑥商品照会CSV!$Q$2:$Q$3001,MATCH($C2178,⑥商品照会CSV!$A$2:$A$3001,0)),0))</f>
        <v/>
      </c>
      <c r="M2178" s="40" t="str">
        <f aca="false">IF($C2178="","",N($L2178)*N($K2178))</f>
        <v/>
      </c>
      <c r="N2178" s="17" t="str">
        <f aca="false">IF($C2178="","",MAX(1,IFERROR(INDEX(⑥商品照会CSV!$AK$2:$AK$3001,MATCH($C2178,⑥商品照会CSV!$A$2:$A$3001,0)),1)))</f>
        <v/>
      </c>
      <c r="O2178" s="12" t="str">
        <f aca="false">IF($C2178="","",IFERROR(IF(INDEX(⑥商品照会CSV!$AN$2:$AN$3001,MATCH($C2178,⑥商品照会CSV!$A$2:$A$3001,0))=1,"バラ",IF(INDEX(⑥商品照会CSV!$AM$2:$AM$3001,MATCH($C2178,⑥商品照会CSV!$A$2:$A$3001,0))=1,"中間包装","ケース")),"ケース"))</f>
        <v/>
      </c>
      <c r="P2178" s="18"/>
      <c r="Q2178" s="14"/>
      <c r="R2178" s="17" t="str">
        <f aca="false">IF($C2178="","",N($Q2178)*N($K2178))</f>
        <v/>
      </c>
    </row>
    <row r="2179" customFormat="false" ht="15" hidden="false" customHeight="false" outlineLevel="0" collapsed="false">
      <c r="B2179" s="12" t="n">
        <v>2174</v>
      </c>
      <c r="C2179" s="36" t="str">
        <f aca="false">IF(①在庫CSV_発注日!$M2175="","",①在庫CSV_発注日!$M2175&amp;"")</f>
        <v/>
      </c>
      <c r="D2179" s="12" t="str">
        <f aca="false">IF($C2179="","",①在庫CSV_発注日!$N2175)</f>
        <v/>
      </c>
      <c r="E2179" s="12" t="str">
        <f aca="false">IF($C2179="","",①在庫CSV_発注日!$H2175)</f>
        <v/>
      </c>
      <c r="F2179" s="12" t="str">
        <f aca="false">IF($C2179="","",①在庫CSV_発注日!$L2175)</f>
        <v/>
      </c>
      <c r="G2179" s="18"/>
      <c r="H2179" s="17" t="str">
        <f aca="false">IF($C2179="","",N(①在庫CSV_発注日!$Z2175))</f>
        <v/>
      </c>
      <c r="I2179" s="37" t="str">
        <f aca="false">IF($C2179="","",SUMIFS(⑤減算マスタCSV!$L$2:$L$8001,⑤減算マスタCSV!$F$2:$F$8001,$C2179,⑤減算マスタCSV!$K$2:$K$8001,1))</f>
        <v/>
      </c>
      <c r="J2179" s="17" t="str">
        <f aca="false">IF($C2179="","",IFERROR(INDEX(⑤減算マスタCSV!$H$2:$H$8001,MATCH($C2179,⑤減算マスタCSV!$F$2:$F$8001,0)),1))</f>
        <v/>
      </c>
      <c r="K2179" s="17" t="str">
        <f aca="false">IF($C2179="","",MAX(1,IFERROR(INDEX(⑥商品照会CSV!$M$2:$M$3001,MATCH($C2179,⑥商品照会CSV!$A$2:$A$3001,0)),1)))</f>
        <v/>
      </c>
      <c r="L2179" s="40" t="str">
        <f aca="false">IF($C2179="","",IFERROR(INDEX(⑥商品照会CSV!$Q$2:$Q$3001,MATCH($C2179,⑥商品照会CSV!$A$2:$A$3001,0)),0))</f>
        <v/>
      </c>
      <c r="M2179" s="40" t="str">
        <f aca="false">IF($C2179="","",N($L2179)*N($K2179))</f>
        <v/>
      </c>
      <c r="N2179" s="17" t="str">
        <f aca="false">IF($C2179="","",MAX(1,IFERROR(INDEX(⑥商品照会CSV!$AK$2:$AK$3001,MATCH($C2179,⑥商品照会CSV!$A$2:$A$3001,0)),1)))</f>
        <v/>
      </c>
      <c r="O2179" s="12" t="str">
        <f aca="false">IF($C2179="","",IFERROR(IF(INDEX(⑥商品照会CSV!$AN$2:$AN$3001,MATCH($C2179,⑥商品照会CSV!$A$2:$A$3001,0))=1,"バラ",IF(INDEX(⑥商品照会CSV!$AM$2:$AM$3001,MATCH($C2179,⑥商品照会CSV!$A$2:$A$3001,0))=1,"中間包装","ケース")),"ケース"))</f>
        <v/>
      </c>
      <c r="P2179" s="18"/>
      <c r="Q2179" s="14"/>
      <c r="R2179" s="17" t="str">
        <f aca="false">IF($C2179="","",N($Q2179)*N($K2179))</f>
        <v/>
      </c>
    </row>
    <row r="2180" customFormat="false" ht="15" hidden="false" customHeight="false" outlineLevel="0" collapsed="false">
      <c r="B2180" s="12" t="n">
        <v>2175</v>
      </c>
      <c r="C2180" s="36" t="str">
        <f aca="false">IF(①在庫CSV_発注日!$M2176="","",①在庫CSV_発注日!$M2176&amp;"")</f>
        <v/>
      </c>
      <c r="D2180" s="12" t="str">
        <f aca="false">IF($C2180="","",①在庫CSV_発注日!$N2176)</f>
        <v/>
      </c>
      <c r="E2180" s="12" t="str">
        <f aca="false">IF($C2180="","",①在庫CSV_発注日!$H2176)</f>
        <v/>
      </c>
      <c r="F2180" s="12" t="str">
        <f aca="false">IF($C2180="","",①在庫CSV_発注日!$L2176)</f>
        <v/>
      </c>
      <c r="G2180" s="18"/>
      <c r="H2180" s="17" t="str">
        <f aca="false">IF($C2180="","",N(①在庫CSV_発注日!$Z2176))</f>
        <v/>
      </c>
      <c r="I2180" s="37" t="str">
        <f aca="false">IF($C2180="","",SUMIFS(⑤減算マスタCSV!$L$2:$L$8001,⑤減算マスタCSV!$F$2:$F$8001,$C2180,⑤減算マスタCSV!$K$2:$K$8001,1))</f>
        <v/>
      </c>
      <c r="J2180" s="17" t="str">
        <f aca="false">IF($C2180="","",IFERROR(INDEX(⑤減算マスタCSV!$H$2:$H$8001,MATCH($C2180,⑤減算マスタCSV!$F$2:$F$8001,0)),1))</f>
        <v/>
      </c>
      <c r="K2180" s="17" t="str">
        <f aca="false">IF($C2180="","",MAX(1,IFERROR(INDEX(⑥商品照会CSV!$M$2:$M$3001,MATCH($C2180,⑥商品照会CSV!$A$2:$A$3001,0)),1)))</f>
        <v/>
      </c>
      <c r="L2180" s="40" t="str">
        <f aca="false">IF($C2180="","",IFERROR(INDEX(⑥商品照会CSV!$Q$2:$Q$3001,MATCH($C2180,⑥商品照会CSV!$A$2:$A$3001,0)),0))</f>
        <v/>
      </c>
      <c r="M2180" s="40" t="str">
        <f aca="false">IF($C2180="","",N($L2180)*N($K2180))</f>
        <v/>
      </c>
      <c r="N2180" s="17" t="str">
        <f aca="false">IF($C2180="","",MAX(1,IFERROR(INDEX(⑥商品照会CSV!$AK$2:$AK$3001,MATCH($C2180,⑥商品照会CSV!$A$2:$A$3001,0)),1)))</f>
        <v/>
      </c>
      <c r="O2180" s="12" t="str">
        <f aca="false">IF($C2180="","",IFERROR(IF(INDEX(⑥商品照会CSV!$AN$2:$AN$3001,MATCH($C2180,⑥商品照会CSV!$A$2:$A$3001,0))=1,"バラ",IF(INDEX(⑥商品照会CSV!$AM$2:$AM$3001,MATCH($C2180,⑥商品照会CSV!$A$2:$A$3001,0))=1,"中間包装","ケース")),"ケース"))</f>
        <v/>
      </c>
      <c r="P2180" s="18"/>
      <c r="Q2180" s="14"/>
      <c r="R2180" s="17" t="str">
        <f aca="false">IF($C2180="","",N($Q2180)*N($K2180))</f>
        <v/>
      </c>
    </row>
    <row r="2181" customFormat="false" ht="15" hidden="false" customHeight="false" outlineLevel="0" collapsed="false">
      <c r="B2181" s="12" t="n">
        <v>2176</v>
      </c>
      <c r="C2181" s="36" t="str">
        <f aca="false">IF(①在庫CSV_発注日!$M2177="","",①在庫CSV_発注日!$M2177&amp;"")</f>
        <v/>
      </c>
      <c r="D2181" s="12" t="str">
        <f aca="false">IF($C2181="","",①在庫CSV_発注日!$N2177)</f>
        <v/>
      </c>
      <c r="E2181" s="12" t="str">
        <f aca="false">IF($C2181="","",①在庫CSV_発注日!$H2177)</f>
        <v/>
      </c>
      <c r="F2181" s="12" t="str">
        <f aca="false">IF($C2181="","",①在庫CSV_発注日!$L2177)</f>
        <v/>
      </c>
      <c r="G2181" s="18"/>
      <c r="H2181" s="17" t="str">
        <f aca="false">IF($C2181="","",N(①在庫CSV_発注日!$Z2177))</f>
        <v/>
      </c>
      <c r="I2181" s="37" t="str">
        <f aca="false">IF($C2181="","",SUMIFS(⑤減算マスタCSV!$L$2:$L$8001,⑤減算マスタCSV!$F$2:$F$8001,$C2181,⑤減算マスタCSV!$K$2:$K$8001,1))</f>
        <v/>
      </c>
      <c r="J2181" s="17" t="str">
        <f aca="false">IF($C2181="","",IFERROR(INDEX(⑤減算マスタCSV!$H$2:$H$8001,MATCH($C2181,⑤減算マスタCSV!$F$2:$F$8001,0)),1))</f>
        <v/>
      </c>
      <c r="K2181" s="17" t="str">
        <f aca="false">IF($C2181="","",MAX(1,IFERROR(INDEX(⑥商品照会CSV!$M$2:$M$3001,MATCH($C2181,⑥商品照会CSV!$A$2:$A$3001,0)),1)))</f>
        <v/>
      </c>
      <c r="L2181" s="40" t="str">
        <f aca="false">IF($C2181="","",IFERROR(INDEX(⑥商品照会CSV!$Q$2:$Q$3001,MATCH($C2181,⑥商品照会CSV!$A$2:$A$3001,0)),0))</f>
        <v/>
      </c>
      <c r="M2181" s="40" t="str">
        <f aca="false">IF($C2181="","",N($L2181)*N($K2181))</f>
        <v/>
      </c>
      <c r="N2181" s="17" t="str">
        <f aca="false">IF($C2181="","",MAX(1,IFERROR(INDEX(⑥商品照会CSV!$AK$2:$AK$3001,MATCH($C2181,⑥商品照会CSV!$A$2:$A$3001,0)),1)))</f>
        <v/>
      </c>
      <c r="O2181" s="12" t="str">
        <f aca="false">IF($C2181="","",IFERROR(IF(INDEX(⑥商品照会CSV!$AN$2:$AN$3001,MATCH($C2181,⑥商品照会CSV!$A$2:$A$3001,0))=1,"バラ",IF(INDEX(⑥商品照会CSV!$AM$2:$AM$3001,MATCH($C2181,⑥商品照会CSV!$A$2:$A$3001,0))=1,"中間包装","ケース")),"ケース"))</f>
        <v/>
      </c>
      <c r="P2181" s="18"/>
      <c r="Q2181" s="14"/>
      <c r="R2181" s="17" t="str">
        <f aca="false">IF($C2181="","",N($Q2181)*N($K2181))</f>
        <v/>
      </c>
    </row>
    <row r="2182" customFormat="false" ht="15" hidden="false" customHeight="false" outlineLevel="0" collapsed="false">
      <c r="B2182" s="12" t="n">
        <v>2177</v>
      </c>
      <c r="C2182" s="36" t="str">
        <f aca="false">IF(①在庫CSV_発注日!$M2178="","",①在庫CSV_発注日!$M2178&amp;"")</f>
        <v/>
      </c>
      <c r="D2182" s="12" t="str">
        <f aca="false">IF($C2182="","",①在庫CSV_発注日!$N2178)</f>
        <v/>
      </c>
      <c r="E2182" s="12" t="str">
        <f aca="false">IF($C2182="","",①在庫CSV_発注日!$H2178)</f>
        <v/>
      </c>
      <c r="F2182" s="12" t="str">
        <f aca="false">IF($C2182="","",①在庫CSV_発注日!$L2178)</f>
        <v/>
      </c>
      <c r="G2182" s="18"/>
      <c r="H2182" s="17" t="str">
        <f aca="false">IF($C2182="","",N(①在庫CSV_発注日!$Z2178))</f>
        <v/>
      </c>
      <c r="I2182" s="37" t="str">
        <f aca="false">IF($C2182="","",SUMIFS(⑤減算マスタCSV!$L$2:$L$8001,⑤減算マスタCSV!$F$2:$F$8001,$C2182,⑤減算マスタCSV!$K$2:$K$8001,1))</f>
        <v/>
      </c>
      <c r="J2182" s="17" t="str">
        <f aca="false">IF($C2182="","",IFERROR(INDEX(⑤減算マスタCSV!$H$2:$H$8001,MATCH($C2182,⑤減算マスタCSV!$F$2:$F$8001,0)),1))</f>
        <v/>
      </c>
      <c r="K2182" s="17" t="str">
        <f aca="false">IF($C2182="","",MAX(1,IFERROR(INDEX(⑥商品照会CSV!$M$2:$M$3001,MATCH($C2182,⑥商品照会CSV!$A$2:$A$3001,0)),1)))</f>
        <v/>
      </c>
      <c r="L2182" s="40" t="str">
        <f aca="false">IF($C2182="","",IFERROR(INDEX(⑥商品照会CSV!$Q$2:$Q$3001,MATCH($C2182,⑥商品照会CSV!$A$2:$A$3001,0)),0))</f>
        <v/>
      </c>
      <c r="M2182" s="40" t="str">
        <f aca="false">IF($C2182="","",N($L2182)*N($K2182))</f>
        <v/>
      </c>
      <c r="N2182" s="17" t="str">
        <f aca="false">IF($C2182="","",MAX(1,IFERROR(INDEX(⑥商品照会CSV!$AK$2:$AK$3001,MATCH($C2182,⑥商品照会CSV!$A$2:$A$3001,0)),1)))</f>
        <v/>
      </c>
      <c r="O2182" s="12" t="str">
        <f aca="false">IF($C2182="","",IFERROR(IF(INDEX(⑥商品照会CSV!$AN$2:$AN$3001,MATCH($C2182,⑥商品照会CSV!$A$2:$A$3001,0))=1,"バラ",IF(INDEX(⑥商品照会CSV!$AM$2:$AM$3001,MATCH($C2182,⑥商品照会CSV!$A$2:$A$3001,0))=1,"中間包装","ケース")),"ケース"))</f>
        <v/>
      </c>
      <c r="P2182" s="18"/>
      <c r="Q2182" s="14"/>
      <c r="R2182" s="17" t="str">
        <f aca="false">IF($C2182="","",N($Q2182)*N($K2182))</f>
        <v/>
      </c>
    </row>
    <row r="2183" customFormat="false" ht="15" hidden="false" customHeight="false" outlineLevel="0" collapsed="false">
      <c r="B2183" s="12" t="n">
        <v>2178</v>
      </c>
      <c r="C2183" s="36" t="str">
        <f aca="false">IF(①在庫CSV_発注日!$M2179="","",①在庫CSV_発注日!$M2179&amp;"")</f>
        <v/>
      </c>
      <c r="D2183" s="12" t="str">
        <f aca="false">IF($C2183="","",①在庫CSV_発注日!$N2179)</f>
        <v/>
      </c>
      <c r="E2183" s="12" t="str">
        <f aca="false">IF($C2183="","",①在庫CSV_発注日!$H2179)</f>
        <v/>
      </c>
      <c r="F2183" s="12" t="str">
        <f aca="false">IF($C2183="","",①在庫CSV_発注日!$L2179)</f>
        <v/>
      </c>
      <c r="G2183" s="18"/>
      <c r="H2183" s="17" t="str">
        <f aca="false">IF($C2183="","",N(①在庫CSV_発注日!$Z2179))</f>
        <v/>
      </c>
      <c r="I2183" s="37" t="str">
        <f aca="false">IF($C2183="","",SUMIFS(⑤減算マスタCSV!$L$2:$L$8001,⑤減算マスタCSV!$F$2:$F$8001,$C2183,⑤減算マスタCSV!$K$2:$K$8001,1))</f>
        <v/>
      </c>
      <c r="J2183" s="17" t="str">
        <f aca="false">IF($C2183="","",IFERROR(INDEX(⑤減算マスタCSV!$H$2:$H$8001,MATCH($C2183,⑤減算マスタCSV!$F$2:$F$8001,0)),1))</f>
        <v/>
      </c>
      <c r="K2183" s="17" t="str">
        <f aca="false">IF($C2183="","",MAX(1,IFERROR(INDEX(⑥商品照会CSV!$M$2:$M$3001,MATCH($C2183,⑥商品照会CSV!$A$2:$A$3001,0)),1)))</f>
        <v/>
      </c>
      <c r="L2183" s="40" t="str">
        <f aca="false">IF($C2183="","",IFERROR(INDEX(⑥商品照会CSV!$Q$2:$Q$3001,MATCH($C2183,⑥商品照会CSV!$A$2:$A$3001,0)),0))</f>
        <v/>
      </c>
      <c r="M2183" s="40" t="str">
        <f aca="false">IF($C2183="","",N($L2183)*N($K2183))</f>
        <v/>
      </c>
      <c r="N2183" s="17" t="str">
        <f aca="false">IF($C2183="","",MAX(1,IFERROR(INDEX(⑥商品照会CSV!$AK$2:$AK$3001,MATCH($C2183,⑥商品照会CSV!$A$2:$A$3001,0)),1)))</f>
        <v/>
      </c>
      <c r="O2183" s="12" t="str">
        <f aca="false">IF($C2183="","",IFERROR(IF(INDEX(⑥商品照会CSV!$AN$2:$AN$3001,MATCH($C2183,⑥商品照会CSV!$A$2:$A$3001,0))=1,"バラ",IF(INDEX(⑥商品照会CSV!$AM$2:$AM$3001,MATCH($C2183,⑥商品照会CSV!$A$2:$A$3001,0))=1,"中間包装","ケース")),"ケース"))</f>
        <v/>
      </c>
      <c r="P2183" s="18"/>
      <c r="Q2183" s="14"/>
      <c r="R2183" s="17" t="str">
        <f aca="false">IF($C2183="","",N($Q2183)*N($K2183))</f>
        <v/>
      </c>
    </row>
    <row r="2184" customFormat="false" ht="15" hidden="false" customHeight="false" outlineLevel="0" collapsed="false">
      <c r="B2184" s="12" t="n">
        <v>2179</v>
      </c>
      <c r="C2184" s="36" t="str">
        <f aca="false">IF(①在庫CSV_発注日!$M2180="","",①在庫CSV_発注日!$M2180&amp;"")</f>
        <v/>
      </c>
      <c r="D2184" s="12" t="str">
        <f aca="false">IF($C2184="","",①在庫CSV_発注日!$N2180)</f>
        <v/>
      </c>
      <c r="E2184" s="12" t="str">
        <f aca="false">IF($C2184="","",①在庫CSV_発注日!$H2180)</f>
        <v/>
      </c>
      <c r="F2184" s="12" t="str">
        <f aca="false">IF($C2184="","",①在庫CSV_発注日!$L2180)</f>
        <v/>
      </c>
      <c r="G2184" s="18"/>
      <c r="H2184" s="17" t="str">
        <f aca="false">IF($C2184="","",N(①在庫CSV_発注日!$Z2180))</f>
        <v/>
      </c>
      <c r="I2184" s="37" t="str">
        <f aca="false">IF($C2184="","",SUMIFS(⑤減算マスタCSV!$L$2:$L$8001,⑤減算マスタCSV!$F$2:$F$8001,$C2184,⑤減算マスタCSV!$K$2:$K$8001,1))</f>
        <v/>
      </c>
      <c r="J2184" s="17" t="str">
        <f aca="false">IF($C2184="","",IFERROR(INDEX(⑤減算マスタCSV!$H$2:$H$8001,MATCH($C2184,⑤減算マスタCSV!$F$2:$F$8001,0)),1))</f>
        <v/>
      </c>
      <c r="K2184" s="17" t="str">
        <f aca="false">IF($C2184="","",MAX(1,IFERROR(INDEX(⑥商品照会CSV!$M$2:$M$3001,MATCH($C2184,⑥商品照会CSV!$A$2:$A$3001,0)),1)))</f>
        <v/>
      </c>
      <c r="L2184" s="40" t="str">
        <f aca="false">IF($C2184="","",IFERROR(INDEX(⑥商品照会CSV!$Q$2:$Q$3001,MATCH($C2184,⑥商品照会CSV!$A$2:$A$3001,0)),0))</f>
        <v/>
      </c>
      <c r="M2184" s="40" t="str">
        <f aca="false">IF($C2184="","",N($L2184)*N($K2184))</f>
        <v/>
      </c>
      <c r="N2184" s="17" t="str">
        <f aca="false">IF($C2184="","",MAX(1,IFERROR(INDEX(⑥商品照会CSV!$AK$2:$AK$3001,MATCH($C2184,⑥商品照会CSV!$A$2:$A$3001,0)),1)))</f>
        <v/>
      </c>
      <c r="O2184" s="12" t="str">
        <f aca="false">IF($C2184="","",IFERROR(IF(INDEX(⑥商品照会CSV!$AN$2:$AN$3001,MATCH($C2184,⑥商品照会CSV!$A$2:$A$3001,0))=1,"バラ",IF(INDEX(⑥商品照会CSV!$AM$2:$AM$3001,MATCH($C2184,⑥商品照会CSV!$A$2:$A$3001,0))=1,"中間包装","ケース")),"ケース"))</f>
        <v/>
      </c>
      <c r="P2184" s="18"/>
      <c r="Q2184" s="14"/>
      <c r="R2184" s="17" t="str">
        <f aca="false">IF($C2184="","",N($Q2184)*N($K2184))</f>
        <v/>
      </c>
    </row>
    <row r="2185" customFormat="false" ht="15" hidden="false" customHeight="false" outlineLevel="0" collapsed="false">
      <c r="B2185" s="12" t="n">
        <v>2180</v>
      </c>
      <c r="C2185" s="36" t="str">
        <f aca="false">IF(①在庫CSV_発注日!$M2181="","",①在庫CSV_発注日!$M2181&amp;"")</f>
        <v/>
      </c>
      <c r="D2185" s="12" t="str">
        <f aca="false">IF($C2185="","",①在庫CSV_発注日!$N2181)</f>
        <v/>
      </c>
      <c r="E2185" s="12" t="str">
        <f aca="false">IF($C2185="","",①在庫CSV_発注日!$H2181)</f>
        <v/>
      </c>
      <c r="F2185" s="12" t="str">
        <f aca="false">IF($C2185="","",①在庫CSV_発注日!$L2181)</f>
        <v/>
      </c>
      <c r="G2185" s="18"/>
      <c r="H2185" s="17" t="str">
        <f aca="false">IF($C2185="","",N(①在庫CSV_発注日!$Z2181))</f>
        <v/>
      </c>
      <c r="I2185" s="37" t="str">
        <f aca="false">IF($C2185="","",SUMIFS(⑤減算マスタCSV!$L$2:$L$8001,⑤減算マスタCSV!$F$2:$F$8001,$C2185,⑤減算マスタCSV!$K$2:$K$8001,1))</f>
        <v/>
      </c>
      <c r="J2185" s="17" t="str">
        <f aca="false">IF($C2185="","",IFERROR(INDEX(⑤減算マスタCSV!$H$2:$H$8001,MATCH($C2185,⑤減算マスタCSV!$F$2:$F$8001,0)),1))</f>
        <v/>
      </c>
      <c r="K2185" s="17" t="str">
        <f aca="false">IF($C2185="","",MAX(1,IFERROR(INDEX(⑥商品照会CSV!$M$2:$M$3001,MATCH($C2185,⑥商品照会CSV!$A$2:$A$3001,0)),1)))</f>
        <v/>
      </c>
      <c r="L2185" s="40" t="str">
        <f aca="false">IF($C2185="","",IFERROR(INDEX(⑥商品照会CSV!$Q$2:$Q$3001,MATCH($C2185,⑥商品照会CSV!$A$2:$A$3001,0)),0))</f>
        <v/>
      </c>
      <c r="M2185" s="40" t="str">
        <f aca="false">IF($C2185="","",N($L2185)*N($K2185))</f>
        <v/>
      </c>
      <c r="N2185" s="17" t="str">
        <f aca="false">IF($C2185="","",MAX(1,IFERROR(INDEX(⑥商品照会CSV!$AK$2:$AK$3001,MATCH($C2185,⑥商品照会CSV!$A$2:$A$3001,0)),1)))</f>
        <v/>
      </c>
      <c r="O2185" s="12" t="str">
        <f aca="false">IF($C2185="","",IFERROR(IF(INDEX(⑥商品照会CSV!$AN$2:$AN$3001,MATCH($C2185,⑥商品照会CSV!$A$2:$A$3001,0))=1,"バラ",IF(INDEX(⑥商品照会CSV!$AM$2:$AM$3001,MATCH($C2185,⑥商品照会CSV!$A$2:$A$3001,0))=1,"中間包装","ケース")),"ケース"))</f>
        <v/>
      </c>
      <c r="P2185" s="18"/>
      <c r="Q2185" s="14"/>
      <c r="R2185" s="17" t="str">
        <f aca="false">IF($C2185="","",N($Q2185)*N($K2185))</f>
        <v/>
      </c>
    </row>
    <row r="2186" customFormat="false" ht="15" hidden="false" customHeight="false" outlineLevel="0" collapsed="false">
      <c r="B2186" s="12" t="n">
        <v>2181</v>
      </c>
      <c r="C2186" s="36" t="str">
        <f aca="false">IF(①在庫CSV_発注日!$M2182="","",①在庫CSV_発注日!$M2182&amp;"")</f>
        <v/>
      </c>
      <c r="D2186" s="12" t="str">
        <f aca="false">IF($C2186="","",①在庫CSV_発注日!$N2182)</f>
        <v/>
      </c>
      <c r="E2186" s="12" t="str">
        <f aca="false">IF($C2186="","",①在庫CSV_発注日!$H2182)</f>
        <v/>
      </c>
      <c r="F2186" s="12" t="str">
        <f aca="false">IF($C2186="","",①在庫CSV_発注日!$L2182)</f>
        <v/>
      </c>
      <c r="G2186" s="18"/>
      <c r="H2186" s="17" t="str">
        <f aca="false">IF($C2186="","",N(①在庫CSV_発注日!$Z2182))</f>
        <v/>
      </c>
      <c r="I2186" s="37" t="str">
        <f aca="false">IF($C2186="","",SUMIFS(⑤減算マスタCSV!$L$2:$L$8001,⑤減算マスタCSV!$F$2:$F$8001,$C2186,⑤減算マスタCSV!$K$2:$K$8001,1))</f>
        <v/>
      </c>
      <c r="J2186" s="17" t="str">
        <f aca="false">IF($C2186="","",IFERROR(INDEX(⑤減算マスタCSV!$H$2:$H$8001,MATCH($C2186,⑤減算マスタCSV!$F$2:$F$8001,0)),1))</f>
        <v/>
      </c>
      <c r="K2186" s="17" t="str">
        <f aca="false">IF($C2186="","",MAX(1,IFERROR(INDEX(⑥商品照会CSV!$M$2:$M$3001,MATCH($C2186,⑥商品照会CSV!$A$2:$A$3001,0)),1)))</f>
        <v/>
      </c>
      <c r="L2186" s="40" t="str">
        <f aca="false">IF($C2186="","",IFERROR(INDEX(⑥商品照会CSV!$Q$2:$Q$3001,MATCH($C2186,⑥商品照会CSV!$A$2:$A$3001,0)),0))</f>
        <v/>
      </c>
      <c r="M2186" s="40" t="str">
        <f aca="false">IF($C2186="","",N($L2186)*N($K2186))</f>
        <v/>
      </c>
      <c r="N2186" s="17" t="str">
        <f aca="false">IF($C2186="","",MAX(1,IFERROR(INDEX(⑥商品照会CSV!$AK$2:$AK$3001,MATCH($C2186,⑥商品照会CSV!$A$2:$A$3001,0)),1)))</f>
        <v/>
      </c>
      <c r="O2186" s="12" t="str">
        <f aca="false">IF($C2186="","",IFERROR(IF(INDEX(⑥商品照会CSV!$AN$2:$AN$3001,MATCH($C2186,⑥商品照会CSV!$A$2:$A$3001,0))=1,"バラ",IF(INDEX(⑥商品照会CSV!$AM$2:$AM$3001,MATCH($C2186,⑥商品照会CSV!$A$2:$A$3001,0))=1,"中間包装","ケース")),"ケース"))</f>
        <v/>
      </c>
      <c r="P2186" s="18"/>
      <c r="Q2186" s="14"/>
      <c r="R2186" s="17" t="str">
        <f aca="false">IF($C2186="","",N($Q2186)*N($K2186))</f>
        <v/>
      </c>
    </row>
    <row r="2187" customFormat="false" ht="15" hidden="false" customHeight="false" outlineLevel="0" collapsed="false">
      <c r="B2187" s="12" t="n">
        <v>2182</v>
      </c>
      <c r="C2187" s="36" t="str">
        <f aca="false">IF(①在庫CSV_発注日!$M2183="","",①在庫CSV_発注日!$M2183&amp;"")</f>
        <v/>
      </c>
      <c r="D2187" s="12" t="str">
        <f aca="false">IF($C2187="","",①在庫CSV_発注日!$N2183)</f>
        <v/>
      </c>
      <c r="E2187" s="12" t="str">
        <f aca="false">IF($C2187="","",①在庫CSV_発注日!$H2183)</f>
        <v/>
      </c>
      <c r="F2187" s="12" t="str">
        <f aca="false">IF($C2187="","",①在庫CSV_発注日!$L2183)</f>
        <v/>
      </c>
      <c r="G2187" s="18"/>
      <c r="H2187" s="17" t="str">
        <f aca="false">IF($C2187="","",N(①在庫CSV_発注日!$Z2183))</f>
        <v/>
      </c>
      <c r="I2187" s="37" t="str">
        <f aca="false">IF($C2187="","",SUMIFS(⑤減算マスタCSV!$L$2:$L$8001,⑤減算マスタCSV!$F$2:$F$8001,$C2187,⑤減算マスタCSV!$K$2:$K$8001,1))</f>
        <v/>
      </c>
      <c r="J2187" s="17" t="str">
        <f aca="false">IF($C2187="","",IFERROR(INDEX(⑤減算マスタCSV!$H$2:$H$8001,MATCH($C2187,⑤減算マスタCSV!$F$2:$F$8001,0)),1))</f>
        <v/>
      </c>
      <c r="K2187" s="17" t="str">
        <f aca="false">IF($C2187="","",MAX(1,IFERROR(INDEX(⑥商品照会CSV!$M$2:$M$3001,MATCH($C2187,⑥商品照会CSV!$A$2:$A$3001,0)),1)))</f>
        <v/>
      </c>
      <c r="L2187" s="40" t="str">
        <f aca="false">IF($C2187="","",IFERROR(INDEX(⑥商品照会CSV!$Q$2:$Q$3001,MATCH($C2187,⑥商品照会CSV!$A$2:$A$3001,0)),0))</f>
        <v/>
      </c>
      <c r="M2187" s="40" t="str">
        <f aca="false">IF($C2187="","",N($L2187)*N($K2187))</f>
        <v/>
      </c>
      <c r="N2187" s="17" t="str">
        <f aca="false">IF($C2187="","",MAX(1,IFERROR(INDEX(⑥商品照会CSV!$AK$2:$AK$3001,MATCH($C2187,⑥商品照会CSV!$A$2:$A$3001,0)),1)))</f>
        <v/>
      </c>
      <c r="O2187" s="12" t="str">
        <f aca="false">IF($C2187="","",IFERROR(IF(INDEX(⑥商品照会CSV!$AN$2:$AN$3001,MATCH($C2187,⑥商品照会CSV!$A$2:$A$3001,0))=1,"バラ",IF(INDEX(⑥商品照会CSV!$AM$2:$AM$3001,MATCH($C2187,⑥商品照会CSV!$A$2:$A$3001,0))=1,"中間包装","ケース")),"ケース"))</f>
        <v/>
      </c>
      <c r="P2187" s="18"/>
      <c r="Q2187" s="14"/>
      <c r="R2187" s="17" t="str">
        <f aca="false">IF($C2187="","",N($Q2187)*N($K2187))</f>
        <v/>
      </c>
    </row>
    <row r="2188" customFormat="false" ht="15" hidden="false" customHeight="false" outlineLevel="0" collapsed="false">
      <c r="B2188" s="12" t="n">
        <v>2183</v>
      </c>
      <c r="C2188" s="36" t="str">
        <f aca="false">IF(①在庫CSV_発注日!$M2184="","",①在庫CSV_発注日!$M2184&amp;"")</f>
        <v/>
      </c>
      <c r="D2188" s="12" t="str">
        <f aca="false">IF($C2188="","",①在庫CSV_発注日!$N2184)</f>
        <v/>
      </c>
      <c r="E2188" s="12" t="str">
        <f aca="false">IF($C2188="","",①在庫CSV_発注日!$H2184)</f>
        <v/>
      </c>
      <c r="F2188" s="12" t="str">
        <f aca="false">IF($C2188="","",①在庫CSV_発注日!$L2184)</f>
        <v/>
      </c>
      <c r="G2188" s="18"/>
      <c r="H2188" s="17" t="str">
        <f aca="false">IF($C2188="","",N(①在庫CSV_発注日!$Z2184))</f>
        <v/>
      </c>
      <c r="I2188" s="37" t="str">
        <f aca="false">IF($C2188="","",SUMIFS(⑤減算マスタCSV!$L$2:$L$8001,⑤減算マスタCSV!$F$2:$F$8001,$C2188,⑤減算マスタCSV!$K$2:$K$8001,1))</f>
        <v/>
      </c>
      <c r="J2188" s="17" t="str">
        <f aca="false">IF($C2188="","",IFERROR(INDEX(⑤減算マスタCSV!$H$2:$H$8001,MATCH($C2188,⑤減算マスタCSV!$F$2:$F$8001,0)),1))</f>
        <v/>
      </c>
      <c r="K2188" s="17" t="str">
        <f aca="false">IF($C2188="","",MAX(1,IFERROR(INDEX(⑥商品照会CSV!$M$2:$M$3001,MATCH($C2188,⑥商品照会CSV!$A$2:$A$3001,0)),1)))</f>
        <v/>
      </c>
      <c r="L2188" s="40" t="str">
        <f aca="false">IF($C2188="","",IFERROR(INDEX(⑥商品照会CSV!$Q$2:$Q$3001,MATCH($C2188,⑥商品照会CSV!$A$2:$A$3001,0)),0))</f>
        <v/>
      </c>
      <c r="M2188" s="40" t="str">
        <f aca="false">IF($C2188="","",N($L2188)*N($K2188))</f>
        <v/>
      </c>
      <c r="N2188" s="17" t="str">
        <f aca="false">IF($C2188="","",MAX(1,IFERROR(INDEX(⑥商品照会CSV!$AK$2:$AK$3001,MATCH($C2188,⑥商品照会CSV!$A$2:$A$3001,0)),1)))</f>
        <v/>
      </c>
      <c r="O2188" s="12" t="str">
        <f aca="false">IF($C2188="","",IFERROR(IF(INDEX(⑥商品照会CSV!$AN$2:$AN$3001,MATCH($C2188,⑥商品照会CSV!$A$2:$A$3001,0))=1,"バラ",IF(INDEX(⑥商品照会CSV!$AM$2:$AM$3001,MATCH($C2188,⑥商品照会CSV!$A$2:$A$3001,0))=1,"中間包装","ケース")),"ケース"))</f>
        <v/>
      </c>
      <c r="P2188" s="18"/>
      <c r="Q2188" s="14"/>
      <c r="R2188" s="17" t="str">
        <f aca="false">IF($C2188="","",N($Q2188)*N($K2188))</f>
        <v/>
      </c>
    </row>
    <row r="2189" customFormat="false" ht="15" hidden="false" customHeight="false" outlineLevel="0" collapsed="false">
      <c r="B2189" s="12" t="n">
        <v>2184</v>
      </c>
      <c r="C2189" s="36" t="str">
        <f aca="false">IF(①在庫CSV_発注日!$M2185="","",①在庫CSV_発注日!$M2185&amp;"")</f>
        <v/>
      </c>
      <c r="D2189" s="12" t="str">
        <f aca="false">IF($C2189="","",①在庫CSV_発注日!$N2185)</f>
        <v/>
      </c>
      <c r="E2189" s="12" t="str">
        <f aca="false">IF($C2189="","",①在庫CSV_発注日!$H2185)</f>
        <v/>
      </c>
      <c r="F2189" s="12" t="str">
        <f aca="false">IF($C2189="","",①在庫CSV_発注日!$L2185)</f>
        <v/>
      </c>
      <c r="G2189" s="18"/>
      <c r="H2189" s="17" t="str">
        <f aca="false">IF($C2189="","",N(①在庫CSV_発注日!$Z2185))</f>
        <v/>
      </c>
      <c r="I2189" s="37" t="str">
        <f aca="false">IF($C2189="","",SUMIFS(⑤減算マスタCSV!$L$2:$L$8001,⑤減算マスタCSV!$F$2:$F$8001,$C2189,⑤減算マスタCSV!$K$2:$K$8001,1))</f>
        <v/>
      </c>
      <c r="J2189" s="17" t="str">
        <f aca="false">IF($C2189="","",IFERROR(INDEX(⑤減算マスタCSV!$H$2:$H$8001,MATCH($C2189,⑤減算マスタCSV!$F$2:$F$8001,0)),1))</f>
        <v/>
      </c>
      <c r="K2189" s="17" t="str">
        <f aca="false">IF($C2189="","",MAX(1,IFERROR(INDEX(⑥商品照会CSV!$M$2:$M$3001,MATCH($C2189,⑥商品照会CSV!$A$2:$A$3001,0)),1)))</f>
        <v/>
      </c>
      <c r="L2189" s="40" t="str">
        <f aca="false">IF($C2189="","",IFERROR(INDEX(⑥商品照会CSV!$Q$2:$Q$3001,MATCH($C2189,⑥商品照会CSV!$A$2:$A$3001,0)),0))</f>
        <v/>
      </c>
      <c r="M2189" s="40" t="str">
        <f aca="false">IF($C2189="","",N($L2189)*N($K2189))</f>
        <v/>
      </c>
      <c r="N2189" s="17" t="str">
        <f aca="false">IF($C2189="","",MAX(1,IFERROR(INDEX(⑥商品照会CSV!$AK$2:$AK$3001,MATCH($C2189,⑥商品照会CSV!$A$2:$A$3001,0)),1)))</f>
        <v/>
      </c>
      <c r="O2189" s="12" t="str">
        <f aca="false">IF($C2189="","",IFERROR(IF(INDEX(⑥商品照会CSV!$AN$2:$AN$3001,MATCH($C2189,⑥商品照会CSV!$A$2:$A$3001,0))=1,"バラ",IF(INDEX(⑥商品照会CSV!$AM$2:$AM$3001,MATCH($C2189,⑥商品照会CSV!$A$2:$A$3001,0))=1,"中間包装","ケース")),"ケース"))</f>
        <v/>
      </c>
      <c r="P2189" s="18"/>
      <c r="Q2189" s="14"/>
      <c r="R2189" s="17" t="str">
        <f aca="false">IF($C2189="","",N($Q2189)*N($K2189))</f>
        <v/>
      </c>
    </row>
    <row r="2190" customFormat="false" ht="15" hidden="false" customHeight="false" outlineLevel="0" collapsed="false">
      <c r="B2190" s="12" t="n">
        <v>2185</v>
      </c>
      <c r="C2190" s="36" t="str">
        <f aca="false">IF(①在庫CSV_発注日!$M2186="","",①在庫CSV_発注日!$M2186&amp;"")</f>
        <v/>
      </c>
      <c r="D2190" s="12" t="str">
        <f aca="false">IF($C2190="","",①在庫CSV_発注日!$N2186)</f>
        <v/>
      </c>
      <c r="E2190" s="12" t="str">
        <f aca="false">IF($C2190="","",①在庫CSV_発注日!$H2186)</f>
        <v/>
      </c>
      <c r="F2190" s="12" t="str">
        <f aca="false">IF($C2190="","",①在庫CSV_発注日!$L2186)</f>
        <v/>
      </c>
      <c r="G2190" s="18"/>
      <c r="H2190" s="17" t="str">
        <f aca="false">IF($C2190="","",N(①在庫CSV_発注日!$Z2186))</f>
        <v/>
      </c>
      <c r="I2190" s="37" t="str">
        <f aca="false">IF($C2190="","",SUMIFS(⑤減算マスタCSV!$L$2:$L$8001,⑤減算マスタCSV!$F$2:$F$8001,$C2190,⑤減算マスタCSV!$K$2:$K$8001,1))</f>
        <v/>
      </c>
      <c r="J2190" s="17" t="str">
        <f aca="false">IF($C2190="","",IFERROR(INDEX(⑤減算マスタCSV!$H$2:$H$8001,MATCH($C2190,⑤減算マスタCSV!$F$2:$F$8001,0)),1))</f>
        <v/>
      </c>
      <c r="K2190" s="17" t="str">
        <f aca="false">IF($C2190="","",MAX(1,IFERROR(INDEX(⑥商品照会CSV!$M$2:$M$3001,MATCH($C2190,⑥商品照会CSV!$A$2:$A$3001,0)),1)))</f>
        <v/>
      </c>
      <c r="L2190" s="40" t="str">
        <f aca="false">IF($C2190="","",IFERROR(INDEX(⑥商品照会CSV!$Q$2:$Q$3001,MATCH($C2190,⑥商品照会CSV!$A$2:$A$3001,0)),0))</f>
        <v/>
      </c>
      <c r="M2190" s="40" t="str">
        <f aca="false">IF($C2190="","",N($L2190)*N($K2190))</f>
        <v/>
      </c>
      <c r="N2190" s="17" t="str">
        <f aca="false">IF($C2190="","",MAX(1,IFERROR(INDEX(⑥商品照会CSV!$AK$2:$AK$3001,MATCH($C2190,⑥商品照会CSV!$A$2:$A$3001,0)),1)))</f>
        <v/>
      </c>
      <c r="O2190" s="12" t="str">
        <f aca="false">IF($C2190="","",IFERROR(IF(INDEX(⑥商品照会CSV!$AN$2:$AN$3001,MATCH($C2190,⑥商品照会CSV!$A$2:$A$3001,0))=1,"バラ",IF(INDEX(⑥商品照会CSV!$AM$2:$AM$3001,MATCH($C2190,⑥商品照会CSV!$A$2:$A$3001,0))=1,"中間包装","ケース")),"ケース"))</f>
        <v/>
      </c>
      <c r="P2190" s="18"/>
      <c r="Q2190" s="14"/>
      <c r="R2190" s="17" t="str">
        <f aca="false">IF($C2190="","",N($Q2190)*N($K2190))</f>
        <v/>
      </c>
    </row>
    <row r="2191" customFormat="false" ht="15" hidden="false" customHeight="false" outlineLevel="0" collapsed="false">
      <c r="B2191" s="12" t="n">
        <v>2186</v>
      </c>
      <c r="C2191" s="36" t="str">
        <f aca="false">IF(①在庫CSV_発注日!$M2187="","",①在庫CSV_発注日!$M2187&amp;"")</f>
        <v/>
      </c>
      <c r="D2191" s="12" t="str">
        <f aca="false">IF($C2191="","",①在庫CSV_発注日!$N2187)</f>
        <v/>
      </c>
      <c r="E2191" s="12" t="str">
        <f aca="false">IF($C2191="","",①在庫CSV_発注日!$H2187)</f>
        <v/>
      </c>
      <c r="F2191" s="12" t="str">
        <f aca="false">IF($C2191="","",①在庫CSV_発注日!$L2187)</f>
        <v/>
      </c>
      <c r="G2191" s="18"/>
      <c r="H2191" s="17" t="str">
        <f aca="false">IF($C2191="","",N(①在庫CSV_発注日!$Z2187))</f>
        <v/>
      </c>
      <c r="I2191" s="37" t="str">
        <f aca="false">IF($C2191="","",SUMIFS(⑤減算マスタCSV!$L$2:$L$8001,⑤減算マスタCSV!$F$2:$F$8001,$C2191,⑤減算マスタCSV!$K$2:$K$8001,1))</f>
        <v/>
      </c>
      <c r="J2191" s="17" t="str">
        <f aca="false">IF($C2191="","",IFERROR(INDEX(⑤減算マスタCSV!$H$2:$H$8001,MATCH($C2191,⑤減算マスタCSV!$F$2:$F$8001,0)),1))</f>
        <v/>
      </c>
      <c r="K2191" s="17" t="str">
        <f aca="false">IF($C2191="","",MAX(1,IFERROR(INDEX(⑥商品照会CSV!$M$2:$M$3001,MATCH($C2191,⑥商品照会CSV!$A$2:$A$3001,0)),1)))</f>
        <v/>
      </c>
      <c r="L2191" s="40" t="str">
        <f aca="false">IF($C2191="","",IFERROR(INDEX(⑥商品照会CSV!$Q$2:$Q$3001,MATCH($C2191,⑥商品照会CSV!$A$2:$A$3001,0)),0))</f>
        <v/>
      </c>
      <c r="M2191" s="40" t="str">
        <f aca="false">IF($C2191="","",N($L2191)*N($K2191))</f>
        <v/>
      </c>
      <c r="N2191" s="17" t="str">
        <f aca="false">IF($C2191="","",MAX(1,IFERROR(INDEX(⑥商品照会CSV!$AK$2:$AK$3001,MATCH($C2191,⑥商品照会CSV!$A$2:$A$3001,0)),1)))</f>
        <v/>
      </c>
      <c r="O2191" s="12" t="str">
        <f aca="false">IF($C2191="","",IFERROR(IF(INDEX(⑥商品照会CSV!$AN$2:$AN$3001,MATCH($C2191,⑥商品照会CSV!$A$2:$A$3001,0))=1,"バラ",IF(INDEX(⑥商品照会CSV!$AM$2:$AM$3001,MATCH($C2191,⑥商品照会CSV!$A$2:$A$3001,0))=1,"中間包装","ケース")),"ケース"))</f>
        <v/>
      </c>
      <c r="P2191" s="18"/>
      <c r="Q2191" s="14"/>
      <c r="R2191" s="17" t="str">
        <f aca="false">IF($C2191="","",N($Q2191)*N($K2191))</f>
        <v/>
      </c>
    </row>
    <row r="2192" customFormat="false" ht="15" hidden="false" customHeight="false" outlineLevel="0" collapsed="false">
      <c r="B2192" s="12" t="n">
        <v>2187</v>
      </c>
      <c r="C2192" s="36" t="str">
        <f aca="false">IF(①在庫CSV_発注日!$M2188="","",①在庫CSV_発注日!$M2188&amp;"")</f>
        <v/>
      </c>
      <c r="D2192" s="12" t="str">
        <f aca="false">IF($C2192="","",①在庫CSV_発注日!$N2188)</f>
        <v/>
      </c>
      <c r="E2192" s="12" t="str">
        <f aca="false">IF($C2192="","",①在庫CSV_発注日!$H2188)</f>
        <v/>
      </c>
      <c r="F2192" s="12" t="str">
        <f aca="false">IF($C2192="","",①在庫CSV_発注日!$L2188)</f>
        <v/>
      </c>
      <c r="G2192" s="18"/>
      <c r="H2192" s="17" t="str">
        <f aca="false">IF($C2192="","",N(①在庫CSV_発注日!$Z2188))</f>
        <v/>
      </c>
      <c r="I2192" s="37" t="str">
        <f aca="false">IF($C2192="","",SUMIFS(⑤減算マスタCSV!$L$2:$L$8001,⑤減算マスタCSV!$F$2:$F$8001,$C2192,⑤減算マスタCSV!$K$2:$K$8001,1))</f>
        <v/>
      </c>
      <c r="J2192" s="17" t="str">
        <f aca="false">IF($C2192="","",IFERROR(INDEX(⑤減算マスタCSV!$H$2:$H$8001,MATCH($C2192,⑤減算マスタCSV!$F$2:$F$8001,0)),1))</f>
        <v/>
      </c>
      <c r="K2192" s="17" t="str">
        <f aca="false">IF($C2192="","",MAX(1,IFERROR(INDEX(⑥商品照会CSV!$M$2:$M$3001,MATCH($C2192,⑥商品照会CSV!$A$2:$A$3001,0)),1)))</f>
        <v/>
      </c>
      <c r="L2192" s="40" t="str">
        <f aca="false">IF($C2192="","",IFERROR(INDEX(⑥商品照会CSV!$Q$2:$Q$3001,MATCH($C2192,⑥商品照会CSV!$A$2:$A$3001,0)),0))</f>
        <v/>
      </c>
      <c r="M2192" s="40" t="str">
        <f aca="false">IF($C2192="","",N($L2192)*N($K2192))</f>
        <v/>
      </c>
      <c r="N2192" s="17" t="str">
        <f aca="false">IF($C2192="","",MAX(1,IFERROR(INDEX(⑥商品照会CSV!$AK$2:$AK$3001,MATCH($C2192,⑥商品照会CSV!$A$2:$A$3001,0)),1)))</f>
        <v/>
      </c>
      <c r="O2192" s="12" t="str">
        <f aca="false">IF($C2192="","",IFERROR(IF(INDEX(⑥商品照会CSV!$AN$2:$AN$3001,MATCH($C2192,⑥商品照会CSV!$A$2:$A$3001,0))=1,"バラ",IF(INDEX(⑥商品照会CSV!$AM$2:$AM$3001,MATCH($C2192,⑥商品照会CSV!$A$2:$A$3001,0))=1,"中間包装","ケース")),"ケース"))</f>
        <v/>
      </c>
      <c r="P2192" s="18"/>
      <c r="Q2192" s="14"/>
      <c r="R2192" s="17" t="str">
        <f aca="false">IF($C2192="","",N($Q2192)*N($K2192))</f>
        <v/>
      </c>
    </row>
    <row r="2193" customFormat="false" ht="15" hidden="false" customHeight="false" outlineLevel="0" collapsed="false">
      <c r="B2193" s="12" t="n">
        <v>2188</v>
      </c>
      <c r="C2193" s="36" t="str">
        <f aca="false">IF(①在庫CSV_発注日!$M2189="","",①在庫CSV_発注日!$M2189&amp;"")</f>
        <v/>
      </c>
      <c r="D2193" s="12" t="str">
        <f aca="false">IF($C2193="","",①在庫CSV_発注日!$N2189)</f>
        <v/>
      </c>
      <c r="E2193" s="12" t="str">
        <f aca="false">IF($C2193="","",①在庫CSV_発注日!$H2189)</f>
        <v/>
      </c>
      <c r="F2193" s="12" t="str">
        <f aca="false">IF($C2193="","",①在庫CSV_発注日!$L2189)</f>
        <v/>
      </c>
      <c r="G2193" s="18"/>
      <c r="H2193" s="17" t="str">
        <f aca="false">IF($C2193="","",N(①在庫CSV_発注日!$Z2189))</f>
        <v/>
      </c>
      <c r="I2193" s="37" t="str">
        <f aca="false">IF($C2193="","",SUMIFS(⑤減算マスタCSV!$L$2:$L$8001,⑤減算マスタCSV!$F$2:$F$8001,$C2193,⑤減算マスタCSV!$K$2:$K$8001,1))</f>
        <v/>
      </c>
      <c r="J2193" s="17" t="str">
        <f aca="false">IF($C2193="","",IFERROR(INDEX(⑤減算マスタCSV!$H$2:$H$8001,MATCH($C2193,⑤減算マスタCSV!$F$2:$F$8001,0)),1))</f>
        <v/>
      </c>
      <c r="K2193" s="17" t="str">
        <f aca="false">IF($C2193="","",MAX(1,IFERROR(INDEX(⑥商品照会CSV!$M$2:$M$3001,MATCH($C2193,⑥商品照会CSV!$A$2:$A$3001,0)),1)))</f>
        <v/>
      </c>
      <c r="L2193" s="40" t="str">
        <f aca="false">IF($C2193="","",IFERROR(INDEX(⑥商品照会CSV!$Q$2:$Q$3001,MATCH($C2193,⑥商品照会CSV!$A$2:$A$3001,0)),0))</f>
        <v/>
      </c>
      <c r="M2193" s="40" t="str">
        <f aca="false">IF($C2193="","",N($L2193)*N($K2193))</f>
        <v/>
      </c>
      <c r="N2193" s="17" t="str">
        <f aca="false">IF($C2193="","",MAX(1,IFERROR(INDEX(⑥商品照会CSV!$AK$2:$AK$3001,MATCH($C2193,⑥商品照会CSV!$A$2:$A$3001,0)),1)))</f>
        <v/>
      </c>
      <c r="O2193" s="12" t="str">
        <f aca="false">IF($C2193="","",IFERROR(IF(INDEX(⑥商品照会CSV!$AN$2:$AN$3001,MATCH($C2193,⑥商品照会CSV!$A$2:$A$3001,0))=1,"バラ",IF(INDEX(⑥商品照会CSV!$AM$2:$AM$3001,MATCH($C2193,⑥商品照会CSV!$A$2:$A$3001,0))=1,"中間包装","ケース")),"ケース"))</f>
        <v/>
      </c>
      <c r="P2193" s="18"/>
      <c r="Q2193" s="14"/>
      <c r="R2193" s="17" t="str">
        <f aca="false">IF($C2193="","",N($Q2193)*N($K2193))</f>
        <v/>
      </c>
    </row>
    <row r="2194" customFormat="false" ht="15" hidden="false" customHeight="false" outlineLevel="0" collapsed="false">
      <c r="B2194" s="12" t="n">
        <v>2189</v>
      </c>
      <c r="C2194" s="36" t="str">
        <f aca="false">IF(①在庫CSV_発注日!$M2190="","",①在庫CSV_発注日!$M2190&amp;"")</f>
        <v/>
      </c>
      <c r="D2194" s="12" t="str">
        <f aca="false">IF($C2194="","",①在庫CSV_発注日!$N2190)</f>
        <v/>
      </c>
      <c r="E2194" s="12" t="str">
        <f aca="false">IF($C2194="","",①在庫CSV_発注日!$H2190)</f>
        <v/>
      </c>
      <c r="F2194" s="12" t="str">
        <f aca="false">IF($C2194="","",①在庫CSV_発注日!$L2190)</f>
        <v/>
      </c>
      <c r="G2194" s="18"/>
      <c r="H2194" s="17" t="str">
        <f aca="false">IF($C2194="","",N(①在庫CSV_発注日!$Z2190))</f>
        <v/>
      </c>
      <c r="I2194" s="37" t="str">
        <f aca="false">IF($C2194="","",SUMIFS(⑤減算マスタCSV!$L$2:$L$8001,⑤減算マスタCSV!$F$2:$F$8001,$C2194,⑤減算マスタCSV!$K$2:$K$8001,1))</f>
        <v/>
      </c>
      <c r="J2194" s="17" t="str">
        <f aca="false">IF($C2194="","",IFERROR(INDEX(⑤減算マスタCSV!$H$2:$H$8001,MATCH($C2194,⑤減算マスタCSV!$F$2:$F$8001,0)),1))</f>
        <v/>
      </c>
      <c r="K2194" s="17" t="str">
        <f aca="false">IF($C2194="","",MAX(1,IFERROR(INDEX(⑥商品照会CSV!$M$2:$M$3001,MATCH($C2194,⑥商品照会CSV!$A$2:$A$3001,0)),1)))</f>
        <v/>
      </c>
      <c r="L2194" s="40" t="str">
        <f aca="false">IF($C2194="","",IFERROR(INDEX(⑥商品照会CSV!$Q$2:$Q$3001,MATCH($C2194,⑥商品照会CSV!$A$2:$A$3001,0)),0))</f>
        <v/>
      </c>
      <c r="M2194" s="40" t="str">
        <f aca="false">IF($C2194="","",N($L2194)*N($K2194))</f>
        <v/>
      </c>
      <c r="N2194" s="17" t="str">
        <f aca="false">IF($C2194="","",MAX(1,IFERROR(INDEX(⑥商品照会CSV!$AK$2:$AK$3001,MATCH($C2194,⑥商品照会CSV!$A$2:$A$3001,0)),1)))</f>
        <v/>
      </c>
      <c r="O2194" s="12" t="str">
        <f aca="false">IF($C2194="","",IFERROR(IF(INDEX(⑥商品照会CSV!$AN$2:$AN$3001,MATCH($C2194,⑥商品照会CSV!$A$2:$A$3001,0))=1,"バラ",IF(INDEX(⑥商品照会CSV!$AM$2:$AM$3001,MATCH($C2194,⑥商品照会CSV!$A$2:$A$3001,0))=1,"中間包装","ケース")),"ケース"))</f>
        <v/>
      </c>
      <c r="P2194" s="18"/>
      <c r="Q2194" s="14"/>
      <c r="R2194" s="17" t="str">
        <f aca="false">IF($C2194="","",N($Q2194)*N($K2194))</f>
        <v/>
      </c>
    </row>
    <row r="2195" customFormat="false" ht="15" hidden="false" customHeight="false" outlineLevel="0" collapsed="false">
      <c r="B2195" s="12" t="n">
        <v>2190</v>
      </c>
      <c r="C2195" s="36" t="str">
        <f aca="false">IF(①在庫CSV_発注日!$M2191="","",①在庫CSV_発注日!$M2191&amp;"")</f>
        <v/>
      </c>
      <c r="D2195" s="12" t="str">
        <f aca="false">IF($C2195="","",①在庫CSV_発注日!$N2191)</f>
        <v/>
      </c>
      <c r="E2195" s="12" t="str">
        <f aca="false">IF($C2195="","",①在庫CSV_発注日!$H2191)</f>
        <v/>
      </c>
      <c r="F2195" s="12" t="str">
        <f aca="false">IF($C2195="","",①在庫CSV_発注日!$L2191)</f>
        <v/>
      </c>
      <c r="G2195" s="18"/>
      <c r="H2195" s="17" t="str">
        <f aca="false">IF($C2195="","",N(①在庫CSV_発注日!$Z2191))</f>
        <v/>
      </c>
      <c r="I2195" s="37" t="str">
        <f aca="false">IF($C2195="","",SUMIFS(⑤減算マスタCSV!$L$2:$L$8001,⑤減算マスタCSV!$F$2:$F$8001,$C2195,⑤減算マスタCSV!$K$2:$K$8001,1))</f>
        <v/>
      </c>
      <c r="J2195" s="17" t="str">
        <f aca="false">IF($C2195="","",IFERROR(INDEX(⑤減算マスタCSV!$H$2:$H$8001,MATCH($C2195,⑤減算マスタCSV!$F$2:$F$8001,0)),1))</f>
        <v/>
      </c>
      <c r="K2195" s="17" t="str">
        <f aca="false">IF($C2195="","",MAX(1,IFERROR(INDEX(⑥商品照会CSV!$M$2:$M$3001,MATCH($C2195,⑥商品照会CSV!$A$2:$A$3001,0)),1)))</f>
        <v/>
      </c>
      <c r="L2195" s="40" t="str">
        <f aca="false">IF($C2195="","",IFERROR(INDEX(⑥商品照会CSV!$Q$2:$Q$3001,MATCH($C2195,⑥商品照会CSV!$A$2:$A$3001,0)),0))</f>
        <v/>
      </c>
      <c r="M2195" s="40" t="str">
        <f aca="false">IF($C2195="","",N($L2195)*N($K2195))</f>
        <v/>
      </c>
      <c r="N2195" s="17" t="str">
        <f aca="false">IF($C2195="","",MAX(1,IFERROR(INDEX(⑥商品照会CSV!$AK$2:$AK$3001,MATCH($C2195,⑥商品照会CSV!$A$2:$A$3001,0)),1)))</f>
        <v/>
      </c>
      <c r="O2195" s="12" t="str">
        <f aca="false">IF($C2195="","",IFERROR(IF(INDEX(⑥商品照会CSV!$AN$2:$AN$3001,MATCH($C2195,⑥商品照会CSV!$A$2:$A$3001,0))=1,"バラ",IF(INDEX(⑥商品照会CSV!$AM$2:$AM$3001,MATCH($C2195,⑥商品照会CSV!$A$2:$A$3001,0))=1,"中間包装","ケース")),"ケース"))</f>
        <v/>
      </c>
      <c r="P2195" s="18"/>
      <c r="Q2195" s="14"/>
      <c r="R2195" s="17" t="str">
        <f aca="false">IF($C2195="","",N($Q2195)*N($K2195))</f>
        <v/>
      </c>
    </row>
    <row r="2196" customFormat="false" ht="15" hidden="false" customHeight="false" outlineLevel="0" collapsed="false">
      <c r="B2196" s="12" t="n">
        <v>2191</v>
      </c>
      <c r="C2196" s="36" t="str">
        <f aca="false">IF(①在庫CSV_発注日!$M2192="","",①在庫CSV_発注日!$M2192&amp;"")</f>
        <v/>
      </c>
      <c r="D2196" s="12" t="str">
        <f aca="false">IF($C2196="","",①在庫CSV_発注日!$N2192)</f>
        <v/>
      </c>
      <c r="E2196" s="12" t="str">
        <f aca="false">IF($C2196="","",①在庫CSV_発注日!$H2192)</f>
        <v/>
      </c>
      <c r="F2196" s="12" t="str">
        <f aca="false">IF($C2196="","",①在庫CSV_発注日!$L2192)</f>
        <v/>
      </c>
      <c r="G2196" s="18"/>
      <c r="H2196" s="17" t="str">
        <f aca="false">IF($C2196="","",N(①在庫CSV_発注日!$Z2192))</f>
        <v/>
      </c>
      <c r="I2196" s="37" t="str">
        <f aca="false">IF($C2196="","",SUMIFS(⑤減算マスタCSV!$L$2:$L$8001,⑤減算マスタCSV!$F$2:$F$8001,$C2196,⑤減算マスタCSV!$K$2:$K$8001,1))</f>
        <v/>
      </c>
      <c r="J2196" s="17" t="str">
        <f aca="false">IF($C2196="","",IFERROR(INDEX(⑤減算マスタCSV!$H$2:$H$8001,MATCH($C2196,⑤減算マスタCSV!$F$2:$F$8001,0)),1))</f>
        <v/>
      </c>
      <c r="K2196" s="17" t="str">
        <f aca="false">IF($C2196="","",MAX(1,IFERROR(INDEX(⑥商品照会CSV!$M$2:$M$3001,MATCH($C2196,⑥商品照会CSV!$A$2:$A$3001,0)),1)))</f>
        <v/>
      </c>
      <c r="L2196" s="40" t="str">
        <f aca="false">IF($C2196="","",IFERROR(INDEX(⑥商品照会CSV!$Q$2:$Q$3001,MATCH($C2196,⑥商品照会CSV!$A$2:$A$3001,0)),0))</f>
        <v/>
      </c>
      <c r="M2196" s="40" t="str">
        <f aca="false">IF($C2196="","",N($L2196)*N($K2196))</f>
        <v/>
      </c>
      <c r="N2196" s="17" t="str">
        <f aca="false">IF($C2196="","",MAX(1,IFERROR(INDEX(⑥商品照会CSV!$AK$2:$AK$3001,MATCH($C2196,⑥商品照会CSV!$A$2:$A$3001,0)),1)))</f>
        <v/>
      </c>
      <c r="O2196" s="12" t="str">
        <f aca="false">IF($C2196="","",IFERROR(IF(INDEX(⑥商品照会CSV!$AN$2:$AN$3001,MATCH($C2196,⑥商品照会CSV!$A$2:$A$3001,0))=1,"バラ",IF(INDEX(⑥商品照会CSV!$AM$2:$AM$3001,MATCH($C2196,⑥商品照会CSV!$A$2:$A$3001,0))=1,"中間包装","ケース")),"ケース"))</f>
        <v/>
      </c>
      <c r="P2196" s="18"/>
      <c r="Q2196" s="14"/>
      <c r="R2196" s="17" t="str">
        <f aca="false">IF($C2196="","",N($Q2196)*N($K2196))</f>
        <v/>
      </c>
    </row>
    <row r="2197" customFormat="false" ht="15" hidden="false" customHeight="false" outlineLevel="0" collapsed="false">
      <c r="B2197" s="12" t="n">
        <v>2192</v>
      </c>
      <c r="C2197" s="36" t="str">
        <f aca="false">IF(①在庫CSV_発注日!$M2193="","",①在庫CSV_発注日!$M2193&amp;"")</f>
        <v/>
      </c>
      <c r="D2197" s="12" t="str">
        <f aca="false">IF($C2197="","",①在庫CSV_発注日!$N2193)</f>
        <v/>
      </c>
      <c r="E2197" s="12" t="str">
        <f aca="false">IF($C2197="","",①在庫CSV_発注日!$H2193)</f>
        <v/>
      </c>
      <c r="F2197" s="12" t="str">
        <f aca="false">IF($C2197="","",①在庫CSV_発注日!$L2193)</f>
        <v/>
      </c>
      <c r="G2197" s="18"/>
      <c r="H2197" s="17" t="str">
        <f aca="false">IF($C2197="","",N(①在庫CSV_発注日!$Z2193))</f>
        <v/>
      </c>
      <c r="I2197" s="37" t="str">
        <f aca="false">IF($C2197="","",SUMIFS(⑤減算マスタCSV!$L$2:$L$8001,⑤減算マスタCSV!$F$2:$F$8001,$C2197,⑤減算マスタCSV!$K$2:$K$8001,1))</f>
        <v/>
      </c>
      <c r="J2197" s="17" t="str">
        <f aca="false">IF($C2197="","",IFERROR(INDEX(⑤減算マスタCSV!$H$2:$H$8001,MATCH($C2197,⑤減算マスタCSV!$F$2:$F$8001,0)),1))</f>
        <v/>
      </c>
      <c r="K2197" s="17" t="str">
        <f aca="false">IF($C2197="","",MAX(1,IFERROR(INDEX(⑥商品照会CSV!$M$2:$M$3001,MATCH($C2197,⑥商品照会CSV!$A$2:$A$3001,0)),1)))</f>
        <v/>
      </c>
      <c r="L2197" s="40" t="str">
        <f aca="false">IF($C2197="","",IFERROR(INDEX(⑥商品照会CSV!$Q$2:$Q$3001,MATCH($C2197,⑥商品照会CSV!$A$2:$A$3001,0)),0))</f>
        <v/>
      </c>
      <c r="M2197" s="40" t="str">
        <f aca="false">IF($C2197="","",N($L2197)*N($K2197))</f>
        <v/>
      </c>
      <c r="N2197" s="17" t="str">
        <f aca="false">IF($C2197="","",MAX(1,IFERROR(INDEX(⑥商品照会CSV!$AK$2:$AK$3001,MATCH($C2197,⑥商品照会CSV!$A$2:$A$3001,0)),1)))</f>
        <v/>
      </c>
      <c r="O2197" s="12" t="str">
        <f aca="false">IF($C2197="","",IFERROR(IF(INDEX(⑥商品照会CSV!$AN$2:$AN$3001,MATCH($C2197,⑥商品照会CSV!$A$2:$A$3001,0))=1,"バラ",IF(INDEX(⑥商品照会CSV!$AM$2:$AM$3001,MATCH($C2197,⑥商品照会CSV!$A$2:$A$3001,0))=1,"中間包装","ケース")),"ケース"))</f>
        <v/>
      </c>
      <c r="P2197" s="18"/>
      <c r="Q2197" s="14"/>
      <c r="R2197" s="17" t="str">
        <f aca="false">IF($C2197="","",N($Q2197)*N($K2197))</f>
        <v/>
      </c>
    </row>
    <row r="2198" customFormat="false" ht="15" hidden="false" customHeight="false" outlineLevel="0" collapsed="false">
      <c r="B2198" s="12" t="n">
        <v>2193</v>
      </c>
      <c r="C2198" s="36" t="str">
        <f aca="false">IF(①在庫CSV_発注日!$M2194="","",①在庫CSV_発注日!$M2194&amp;"")</f>
        <v/>
      </c>
      <c r="D2198" s="12" t="str">
        <f aca="false">IF($C2198="","",①在庫CSV_発注日!$N2194)</f>
        <v/>
      </c>
      <c r="E2198" s="12" t="str">
        <f aca="false">IF($C2198="","",①在庫CSV_発注日!$H2194)</f>
        <v/>
      </c>
      <c r="F2198" s="12" t="str">
        <f aca="false">IF($C2198="","",①在庫CSV_発注日!$L2194)</f>
        <v/>
      </c>
      <c r="G2198" s="18"/>
      <c r="H2198" s="17" t="str">
        <f aca="false">IF($C2198="","",N(①在庫CSV_発注日!$Z2194))</f>
        <v/>
      </c>
      <c r="I2198" s="37" t="str">
        <f aca="false">IF($C2198="","",SUMIFS(⑤減算マスタCSV!$L$2:$L$8001,⑤減算マスタCSV!$F$2:$F$8001,$C2198,⑤減算マスタCSV!$K$2:$K$8001,1))</f>
        <v/>
      </c>
      <c r="J2198" s="17" t="str">
        <f aca="false">IF($C2198="","",IFERROR(INDEX(⑤減算マスタCSV!$H$2:$H$8001,MATCH($C2198,⑤減算マスタCSV!$F$2:$F$8001,0)),1))</f>
        <v/>
      </c>
      <c r="K2198" s="17" t="str">
        <f aca="false">IF($C2198="","",MAX(1,IFERROR(INDEX(⑥商品照会CSV!$M$2:$M$3001,MATCH($C2198,⑥商品照会CSV!$A$2:$A$3001,0)),1)))</f>
        <v/>
      </c>
      <c r="L2198" s="40" t="str">
        <f aca="false">IF($C2198="","",IFERROR(INDEX(⑥商品照会CSV!$Q$2:$Q$3001,MATCH($C2198,⑥商品照会CSV!$A$2:$A$3001,0)),0))</f>
        <v/>
      </c>
      <c r="M2198" s="40" t="str">
        <f aca="false">IF($C2198="","",N($L2198)*N($K2198))</f>
        <v/>
      </c>
      <c r="N2198" s="17" t="str">
        <f aca="false">IF($C2198="","",MAX(1,IFERROR(INDEX(⑥商品照会CSV!$AK$2:$AK$3001,MATCH($C2198,⑥商品照会CSV!$A$2:$A$3001,0)),1)))</f>
        <v/>
      </c>
      <c r="O2198" s="12" t="str">
        <f aca="false">IF($C2198="","",IFERROR(IF(INDEX(⑥商品照会CSV!$AN$2:$AN$3001,MATCH($C2198,⑥商品照会CSV!$A$2:$A$3001,0))=1,"バラ",IF(INDEX(⑥商品照会CSV!$AM$2:$AM$3001,MATCH($C2198,⑥商品照会CSV!$A$2:$A$3001,0))=1,"中間包装","ケース")),"ケース"))</f>
        <v/>
      </c>
      <c r="P2198" s="18"/>
      <c r="Q2198" s="14"/>
      <c r="R2198" s="17" t="str">
        <f aca="false">IF($C2198="","",N($Q2198)*N($K2198))</f>
        <v/>
      </c>
    </row>
    <row r="2199" customFormat="false" ht="15" hidden="false" customHeight="false" outlineLevel="0" collapsed="false">
      <c r="B2199" s="12" t="n">
        <v>2194</v>
      </c>
      <c r="C2199" s="36" t="str">
        <f aca="false">IF(①在庫CSV_発注日!$M2195="","",①在庫CSV_発注日!$M2195&amp;"")</f>
        <v/>
      </c>
      <c r="D2199" s="12" t="str">
        <f aca="false">IF($C2199="","",①在庫CSV_発注日!$N2195)</f>
        <v/>
      </c>
      <c r="E2199" s="12" t="str">
        <f aca="false">IF($C2199="","",①在庫CSV_発注日!$H2195)</f>
        <v/>
      </c>
      <c r="F2199" s="12" t="str">
        <f aca="false">IF($C2199="","",①在庫CSV_発注日!$L2195)</f>
        <v/>
      </c>
      <c r="G2199" s="18"/>
      <c r="H2199" s="17" t="str">
        <f aca="false">IF($C2199="","",N(①在庫CSV_発注日!$Z2195))</f>
        <v/>
      </c>
      <c r="I2199" s="37" t="str">
        <f aca="false">IF($C2199="","",SUMIFS(⑤減算マスタCSV!$L$2:$L$8001,⑤減算マスタCSV!$F$2:$F$8001,$C2199,⑤減算マスタCSV!$K$2:$K$8001,1))</f>
        <v/>
      </c>
      <c r="J2199" s="17" t="str">
        <f aca="false">IF($C2199="","",IFERROR(INDEX(⑤減算マスタCSV!$H$2:$H$8001,MATCH($C2199,⑤減算マスタCSV!$F$2:$F$8001,0)),1))</f>
        <v/>
      </c>
      <c r="K2199" s="17" t="str">
        <f aca="false">IF($C2199="","",MAX(1,IFERROR(INDEX(⑥商品照会CSV!$M$2:$M$3001,MATCH($C2199,⑥商品照会CSV!$A$2:$A$3001,0)),1)))</f>
        <v/>
      </c>
      <c r="L2199" s="40" t="str">
        <f aca="false">IF($C2199="","",IFERROR(INDEX(⑥商品照会CSV!$Q$2:$Q$3001,MATCH($C2199,⑥商品照会CSV!$A$2:$A$3001,0)),0))</f>
        <v/>
      </c>
      <c r="M2199" s="40" t="str">
        <f aca="false">IF($C2199="","",N($L2199)*N($K2199))</f>
        <v/>
      </c>
      <c r="N2199" s="17" t="str">
        <f aca="false">IF($C2199="","",MAX(1,IFERROR(INDEX(⑥商品照会CSV!$AK$2:$AK$3001,MATCH($C2199,⑥商品照会CSV!$A$2:$A$3001,0)),1)))</f>
        <v/>
      </c>
      <c r="O2199" s="12" t="str">
        <f aca="false">IF($C2199="","",IFERROR(IF(INDEX(⑥商品照会CSV!$AN$2:$AN$3001,MATCH($C2199,⑥商品照会CSV!$A$2:$A$3001,0))=1,"バラ",IF(INDEX(⑥商品照会CSV!$AM$2:$AM$3001,MATCH($C2199,⑥商品照会CSV!$A$2:$A$3001,0))=1,"中間包装","ケース")),"ケース"))</f>
        <v/>
      </c>
      <c r="P2199" s="18"/>
      <c r="Q2199" s="14"/>
      <c r="R2199" s="17" t="str">
        <f aca="false">IF($C2199="","",N($Q2199)*N($K2199))</f>
        <v/>
      </c>
    </row>
    <row r="2200" customFormat="false" ht="15" hidden="false" customHeight="false" outlineLevel="0" collapsed="false">
      <c r="B2200" s="12" t="n">
        <v>2195</v>
      </c>
      <c r="C2200" s="36" t="str">
        <f aca="false">IF(①在庫CSV_発注日!$M2196="","",①在庫CSV_発注日!$M2196&amp;"")</f>
        <v/>
      </c>
      <c r="D2200" s="12" t="str">
        <f aca="false">IF($C2200="","",①在庫CSV_発注日!$N2196)</f>
        <v/>
      </c>
      <c r="E2200" s="12" t="str">
        <f aca="false">IF($C2200="","",①在庫CSV_発注日!$H2196)</f>
        <v/>
      </c>
      <c r="F2200" s="12" t="str">
        <f aca="false">IF($C2200="","",①在庫CSV_発注日!$L2196)</f>
        <v/>
      </c>
      <c r="G2200" s="18"/>
      <c r="H2200" s="17" t="str">
        <f aca="false">IF($C2200="","",N(①在庫CSV_発注日!$Z2196))</f>
        <v/>
      </c>
      <c r="I2200" s="37" t="str">
        <f aca="false">IF($C2200="","",SUMIFS(⑤減算マスタCSV!$L$2:$L$8001,⑤減算マスタCSV!$F$2:$F$8001,$C2200,⑤減算マスタCSV!$K$2:$K$8001,1))</f>
        <v/>
      </c>
      <c r="J2200" s="17" t="str">
        <f aca="false">IF($C2200="","",IFERROR(INDEX(⑤減算マスタCSV!$H$2:$H$8001,MATCH($C2200,⑤減算マスタCSV!$F$2:$F$8001,0)),1))</f>
        <v/>
      </c>
      <c r="K2200" s="17" t="str">
        <f aca="false">IF($C2200="","",MAX(1,IFERROR(INDEX(⑥商品照会CSV!$M$2:$M$3001,MATCH($C2200,⑥商品照会CSV!$A$2:$A$3001,0)),1)))</f>
        <v/>
      </c>
      <c r="L2200" s="40" t="str">
        <f aca="false">IF($C2200="","",IFERROR(INDEX(⑥商品照会CSV!$Q$2:$Q$3001,MATCH($C2200,⑥商品照会CSV!$A$2:$A$3001,0)),0))</f>
        <v/>
      </c>
      <c r="M2200" s="40" t="str">
        <f aca="false">IF($C2200="","",N($L2200)*N($K2200))</f>
        <v/>
      </c>
      <c r="N2200" s="17" t="str">
        <f aca="false">IF($C2200="","",MAX(1,IFERROR(INDEX(⑥商品照会CSV!$AK$2:$AK$3001,MATCH($C2200,⑥商品照会CSV!$A$2:$A$3001,0)),1)))</f>
        <v/>
      </c>
      <c r="O2200" s="12" t="str">
        <f aca="false">IF($C2200="","",IFERROR(IF(INDEX(⑥商品照会CSV!$AN$2:$AN$3001,MATCH($C2200,⑥商品照会CSV!$A$2:$A$3001,0))=1,"バラ",IF(INDEX(⑥商品照会CSV!$AM$2:$AM$3001,MATCH($C2200,⑥商品照会CSV!$A$2:$A$3001,0))=1,"中間包装","ケース")),"ケース"))</f>
        <v/>
      </c>
      <c r="P2200" s="18"/>
      <c r="Q2200" s="14"/>
      <c r="R2200" s="17" t="str">
        <f aca="false">IF($C2200="","",N($Q2200)*N($K2200))</f>
        <v/>
      </c>
    </row>
    <row r="2201" customFormat="false" ht="15" hidden="false" customHeight="false" outlineLevel="0" collapsed="false">
      <c r="B2201" s="12" t="n">
        <v>2196</v>
      </c>
      <c r="C2201" s="36" t="str">
        <f aca="false">IF(①在庫CSV_発注日!$M2197="","",①在庫CSV_発注日!$M2197&amp;"")</f>
        <v/>
      </c>
      <c r="D2201" s="12" t="str">
        <f aca="false">IF($C2201="","",①在庫CSV_発注日!$N2197)</f>
        <v/>
      </c>
      <c r="E2201" s="12" t="str">
        <f aca="false">IF($C2201="","",①在庫CSV_発注日!$H2197)</f>
        <v/>
      </c>
      <c r="F2201" s="12" t="str">
        <f aca="false">IF($C2201="","",①在庫CSV_発注日!$L2197)</f>
        <v/>
      </c>
      <c r="G2201" s="18"/>
      <c r="H2201" s="17" t="str">
        <f aca="false">IF($C2201="","",N(①在庫CSV_発注日!$Z2197))</f>
        <v/>
      </c>
      <c r="I2201" s="37" t="str">
        <f aca="false">IF($C2201="","",SUMIFS(⑤減算マスタCSV!$L$2:$L$8001,⑤減算マスタCSV!$F$2:$F$8001,$C2201,⑤減算マスタCSV!$K$2:$K$8001,1))</f>
        <v/>
      </c>
      <c r="J2201" s="17" t="str">
        <f aca="false">IF($C2201="","",IFERROR(INDEX(⑤減算マスタCSV!$H$2:$H$8001,MATCH($C2201,⑤減算マスタCSV!$F$2:$F$8001,0)),1))</f>
        <v/>
      </c>
      <c r="K2201" s="17" t="str">
        <f aca="false">IF($C2201="","",MAX(1,IFERROR(INDEX(⑥商品照会CSV!$M$2:$M$3001,MATCH($C2201,⑥商品照会CSV!$A$2:$A$3001,0)),1)))</f>
        <v/>
      </c>
      <c r="L2201" s="40" t="str">
        <f aca="false">IF($C2201="","",IFERROR(INDEX(⑥商品照会CSV!$Q$2:$Q$3001,MATCH($C2201,⑥商品照会CSV!$A$2:$A$3001,0)),0))</f>
        <v/>
      </c>
      <c r="M2201" s="40" t="str">
        <f aca="false">IF($C2201="","",N($L2201)*N($K2201))</f>
        <v/>
      </c>
      <c r="N2201" s="17" t="str">
        <f aca="false">IF($C2201="","",MAX(1,IFERROR(INDEX(⑥商品照会CSV!$AK$2:$AK$3001,MATCH($C2201,⑥商品照会CSV!$A$2:$A$3001,0)),1)))</f>
        <v/>
      </c>
      <c r="O2201" s="12" t="str">
        <f aca="false">IF($C2201="","",IFERROR(IF(INDEX(⑥商品照会CSV!$AN$2:$AN$3001,MATCH($C2201,⑥商品照会CSV!$A$2:$A$3001,0))=1,"バラ",IF(INDEX(⑥商品照会CSV!$AM$2:$AM$3001,MATCH($C2201,⑥商品照会CSV!$A$2:$A$3001,0))=1,"中間包装","ケース")),"ケース"))</f>
        <v/>
      </c>
      <c r="P2201" s="18"/>
      <c r="Q2201" s="14"/>
      <c r="R2201" s="17" t="str">
        <f aca="false">IF($C2201="","",N($Q2201)*N($K2201))</f>
        <v/>
      </c>
    </row>
    <row r="2202" customFormat="false" ht="15" hidden="false" customHeight="false" outlineLevel="0" collapsed="false">
      <c r="B2202" s="12" t="n">
        <v>2197</v>
      </c>
      <c r="C2202" s="36" t="str">
        <f aca="false">IF(①在庫CSV_発注日!$M2198="","",①在庫CSV_発注日!$M2198&amp;"")</f>
        <v/>
      </c>
      <c r="D2202" s="12" t="str">
        <f aca="false">IF($C2202="","",①在庫CSV_発注日!$N2198)</f>
        <v/>
      </c>
      <c r="E2202" s="12" t="str">
        <f aca="false">IF($C2202="","",①在庫CSV_発注日!$H2198)</f>
        <v/>
      </c>
      <c r="F2202" s="12" t="str">
        <f aca="false">IF($C2202="","",①在庫CSV_発注日!$L2198)</f>
        <v/>
      </c>
      <c r="G2202" s="18"/>
      <c r="H2202" s="17" t="str">
        <f aca="false">IF($C2202="","",N(①在庫CSV_発注日!$Z2198))</f>
        <v/>
      </c>
      <c r="I2202" s="37" t="str">
        <f aca="false">IF($C2202="","",SUMIFS(⑤減算マスタCSV!$L$2:$L$8001,⑤減算マスタCSV!$F$2:$F$8001,$C2202,⑤減算マスタCSV!$K$2:$K$8001,1))</f>
        <v/>
      </c>
      <c r="J2202" s="17" t="str">
        <f aca="false">IF($C2202="","",IFERROR(INDEX(⑤減算マスタCSV!$H$2:$H$8001,MATCH($C2202,⑤減算マスタCSV!$F$2:$F$8001,0)),1))</f>
        <v/>
      </c>
      <c r="K2202" s="17" t="str">
        <f aca="false">IF($C2202="","",MAX(1,IFERROR(INDEX(⑥商品照会CSV!$M$2:$M$3001,MATCH($C2202,⑥商品照会CSV!$A$2:$A$3001,0)),1)))</f>
        <v/>
      </c>
      <c r="L2202" s="40" t="str">
        <f aca="false">IF($C2202="","",IFERROR(INDEX(⑥商品照会CSV!$Q$2:$Q$3001,MATCH($C2202,⑥商品照会CSV!$A$2:$A$3001,0)),0))</f>
        <v/>
      </c>
      <c r="M2202" s="40" t="str">
        <f aca="false">IF($C2202="","",N($L2202)*N($K2202))</f>
        <v/>
      </c>
      <c r="N2202" s="17" t="str">
        <f aca="false">IF($C2202="","",MAX(1,IFERROR(INDEX(⑥商品照会CSV!$AK$2:$AK$3001,MATCH($C2202,⑥商品照会CSV!$A$2:$A$3001,0)),1)))</f>
        <v/>
      </c>
      <c r="O2202" s="12" t="str">
        <f aca="false">IF($C2202="","",IFERROR(IF(INDEX(⑥商品照会CSV!$AN$2:$AN$3001,MATCH($C2202,⑥商品照会CSV!$A$2:$A$3001,0))=1,"バラ",IF(INDEX(⑥商品照会CSV!$AM$2:$AM$3001,MATCH($C2202,⑥商品照会CSV!$A$2:$A$3001,0))=1,"中間包装","ケース")),"ケース"))</f>
        <v/>
      </c>
      <c r="P2202" s="18"/>
      <c r="Q2202" s="14"/>
      <c r="R2202" s="17" t="str">
        <f aca="false">IF($C2202="","",N($Q2202)*N($K2202))</f>
        <v/>
      </c>
    </row>
    <row r="2203" customFormat="false" ht="15" hidden="false" customHeight="false" outlineLevel="0" collapsed="false">
      <c r="B2203" s="12" t="n">
        <v>2198</v>
      </c>
      <c r="C2203" s="36" t="str">
        <f aca="false">IF(①在庫CSV_発注日!$M2199="","",①在庫CSV_発注日!$M2199&amp;"")</f>
        <v/>
      </c>
      <c r="D2203" s="12" t="str">
        <f aca="false">IF($C2203="","",①在庫CSV_発注日!$N2199)</f>
        <v/>
      </c>
      <c r="E2203" s="12" t="str">
        <f aca="false">IF($C2203="","",①在庫CSV_発注日!$H2199)</f>
        <v/>
      </c>
      <c r="F2203" s="12" t="str">
        <f aca="false">IF($C2203="","",①在庫CSV_発注日!$L2199)</f>
        <v/>
      </c>
      <c r="G2203" s="18"/>
      <c r="H2203" s="17" t="str">
        <f aca="false">IF($C2203="","",N(①在庫CSV_発注日!$Z2199))</f>
        <v/>
      </c>
      <c r="I2203" s="37" t="str">
        <f aca="false">IF($C2203="","",SUMIFS(⑤減算マスタCSV!$L$2:$L$8001,⑤減算マスタCSV!$F$2:$F$8001,$C2203,⑤減算マスタCSV!$K$2:$K$8001,1))</f>
        <v/>
      </c>
      <c r="J2203" s="17" t="str">
        <f aca="false">IF($C2203="","",IFERROR(INDEX(⑤減算マスタCSV!$H$2:$H$8001,MATCH($C2203,⑤減算マスタCSV!$F$2:$F$8001,0)),1))</f>
        <v/>
      </c>
      <c r="K2203" s="17" t="str">
        <f aca="false">IF($C2203="","",MAX(1,IFERROR(INDEX(⑥商品照会CSV!$M$2:$M$3001,MATCH($C2203,⑥商品照会CSV!$A$2:$A$3001,0)),1)))</f>
        <v/>
      </c>
      <c r="L2203" s="40" t="str">
        <f aca="false">IF($C2203="","",IFERROR(INDEX(⑥商品照会CSV!$Q$2:$Q$3001,MATCH($C2203,⑥商品照会CSV!$A$2:$A$3001,0)),0))</f>
        <v/>
      </c>
      <c r="M2203" s="40" t="str">
        <f aca="false">IF($C2203="","",N($L2203)*N($K2203))</f>
        <v/>
      </c>
      <c r="N2203" s="17" t="str">
        <f aca="false">IF($C2203="","",MAX(1,IFERROR(INDEX(⑥商品照会CSV!$AK$2:$AK$3001,MATCH($C2203,⑥商品照会CSV!$A$2:$A$3001,0)),1)))</f>
        <v/>
      </c>
      <c r="O2203" s="12" t="str">
        <f aca="false">IF($C2203="","",IFERROR(IF(INDEX(⑥商品照会CSV!$AN$2:$AN$3001,MATCH($C2203,⑥商品照会CSV!$A$2:$A$3001,0))=1,"バラ",IF(INDEX(⑥商品照会CSV!$AM$2:$AM$3001,MATCH($C2203,⑥商品照会CSV!$A$2:$A$3001,0))=1,"中間包装","ケース")),"ケース"))</f>
        <v/>
      </c>
      <c r="P2203" s="18"/>
      <c r="Q2203" s="14"/>
      <c r="R2203" s="17" t="str">
        <f aca="false">IF($C2203="","",N($Q2203)*N($K2203))</f>
        <v/>
      </c>
    </row>
    <row r="2204" customFormat="false" ht="15" hidden="false" customHeight="false" outlineLevel="0" collapsed="false">
      <c r="B2204" s="12" t="n">
        <v>2199</v>
      </c>
      <c r="C2204" s="36" t="str">
        <f aca="false">IF(①在庫CSV_発注日!$M2200="","",①在庫CSV_発注日!$M2200&amp;"")</f>
        <v/>
      </c>
      <c r="D2204" s="12" t="str">
        <f aca="false">IF($C2204="","",①在庫CSV_発注日!$N2200)</f>
        <v/>
      </c>
      <c r="E2204" s="12" t="str">
        <f aca="false">IF($C2204="","",①在庫CSV_発注日!$H2200)</f>
        <v/>
      </c>
      <c r="F2204" s="12" t="str">
        <f aca="false">IF($C2204="","",①在庫CSV_発注日!$L2200)</f>
        <v/>
      </c>
      <c r="G2204" s="18"/>
      <c r="H2204" s="17" t="str">
        <f aca="false">IF($C2204="","",N(①在庫CSV_発注日!$Z2200))</f>
        <v/>
      </c>
      <c r="I2204" s="37" t="str">
        <f aca="false">IF($C2204="","",SUMIFS(⑤減算マスタCSV!$L$2:$L$8001,⑤減算マスタCSV!$F$2:$F$8001,$C2204,⑤減算マスタCSV!$K$2:$K$8001,1))</f>
        <v/>
      </c>
      <c r="J2204" s="17" t="str">
        <f aca="false">IF($C2204="","",IFERROR(INDEX(⑤減算マスタCSV!$H$2:$H$8001,MATCH($C2204,⑤減算マスタCSV!$F$2:$F$8001,0)),1))</f>
        <v/>
      </c>
      <c r="K2204" s="17" t="str">
        <f aca="false">IF($C2204="","",MAX(1,IFERROR(INDEX(⑥商品照会CSV!$M$2:$M$3001,MATCH($C2204,⑥商品照会CSV!$A$2:$A$3001,0)),1)))</f>
        <v/>
      </c>
      <c r="L2204" s="40" t="str">
        <f aca="false">IF($C2204="","",IFERROR(INDEX(⑥商品照会CSV!$Q$2:$Q$3001,MATCH($C2204,⑥商品照会CSV!$A$2:$A$3001,0)),0))</f>
        <v/>
      </c>
      <c r="M2204" s="40" t="str">
        <f aca="false">IF($C2204="","",N($L2204)*N($K2204))</f>
        <v/>
      </c>
      <c r="N2204" s="17" t="str">
        <f aca="false">IF($C2204="","",MAX(1,IFERROR(INDEX(⑥商品照会CSV!$AK$2:$AK$3001,MATCH($C2204,⑥商品照会CSV!$A$2:$A$3001,0)),1)))</f>
        <v/>
      </c>
      <c r="O2204" s="12" t="str">
        <f aca="false">IF($C2204="","",IFERROR(IF(INDEX(⑥商品照会CSV!$AN$2:$AN$3001,MATCH($C2204,⑥商品照会CSV!$A$2:$A$3001,0))=1,"バラ",IF(INDEX(⑥商品照会CSV!$AM$2:$AM$3001,MATCH($C2204,⑥商品照会CSV!$A$2:$A$3001,0))=1,"中間包装","ケース")),"ケース"))</f>
        <v/>
      </c>
      <c r="P2204" s="18"/>
      <c r="Q2204" s="14"/>
      <c r="R2204" s="17" t="str">
        <f aca="false">IF($C2204="","",N($Q2204)*N($K2204))</f>
        <v/>
      </c>
    </row>
    <row r="2205" customFormat="false" ht="15" hidden="false" customHeight="false" outlineLevel="0" collapsed="false">
      <c r="B2205" s="12" t="n">
        <v>2200</v>
      </c>
      <c r="C2205" s="36" t="str">
        <f aca="false">IF(①在庫CSV_発注日!$M2201="","",①在庫CSV_発注日!$M2201&amp;"")</f>
        <v/>
      </c>
      <c r="D2205" s="12" t="str">
        <f aca="false">IF($C2205="","",①在庫CSV_発注日!$N2201)</f>
        <v/>
      </c>
      <c r="E2205" s="12" t="str">
        <f aca="false">IF($C2205="","",①在庫CSV_発注日!$H2201)</f>
        <v/>
      </c>
      <c r="F2205" s="12" t="str">
        <f aca="false">IF($C2205="","",①在庫CSV_発注日!$L2201)</f>
        <v/>
      </c>
      <c r="G2205" s="18"/>
      <c r="H2205" s="17" t="str">
        <f aca="false">IF($C2205="","",N(①在庫CSV_発注日!$Z2201))</f>
        <v/>
      </c>
      <c r="I2205" s="37" t="str">
        <f aca="false">IF($C2205="","",SUMIFS(⑤減算マスタCSV!$L$2:$L$8001,⑤減算マスタCSV!$F$2:$F$8001,$C2205,⑤減算マスタCSV!$K$2:$K$8001,1))</f>
        <v/>
      </c>
      <c r="J2205" s="17" t="str">
        <f aca="false">IF($C2205="","",IFERROR(INDEX(⑤減算マスタCSV!$H$2:$H$8001,MATCH($C2205,⑤減算マスタCSV!$F$2:$F$8001,0)),1))</f>
        <v/>
      </c>
      <c r="K2205" s="17" t="str">
        <f aca="false">IF($C2205="","",MAX(1,IFERROR(INDEX(⑥商品照会CSV!$M$2:$M$3001,MATCH($C2205,⑥商品照会CSV!$A$2:$A$3001,0)),1)))</f>
        <v/>
      </c>
      <c r="L2205" s="40" t="str">
        <f aca="false">IF($C2205="","",IFERROR(INDEX(⑥商品照会CSV!$Q$2:$Q$3001,MATCH($C2205,⑥商品照会CSV!$A$2:$A$3001,0)),0))</f>
        <v/>
      </c>
      <c r="M2205" s="40" t="str">
        <f aca="false">IF($C2205="","",N($L2205)*N($K2205))</f>
        <v/>
      </c>
      <c r="N2205" s="17" t="str">
        <f aca="false">IF($C2205="","",MAX(1,IFERROR(INDEX(⑥商品照会CSV!$AK$2:$AK$3001,MATCH($C2205,⑥商品照会CSV!$A$2:$A$3001,0)),1)))</f>
        <v/>
      </c>
      <c r="O2205" s="12" t="str">
        <f aca="false">IF($C2205="","",IFERROR(IF(INDEX(⑥商品照会CSV!$AN$2:$AN$3001,MATCH($C2205,⑥商品照会CSV!$A$2:$A$3001,0))=1,"バラ",IF(INDEX(⑥商品照会CSV!$AM$2:$AM$3001,MATCH($C2205,⑥商品照会CSV!$A$2:$A$3001,0))=1,"中間包装","ケース")),"ケース"))</f>
        <v/>
      </c>
      <c r="P2205" s="18"/>
      <c r="Q2205" s="14"/>
      <c r="R2205" s="17" t="str">
        <f aca="false">IF($C2205="","",N($Q2205)*N($K2205))</f>
        <v/>
      </c>
    </row>
    <row r="2206" customFormat="false" ht="15" hidden="false" customHeight="false" outlineLevel="0" collapsed="false">
      <c r="B2206" s="12" t="n">
        <v>2201</v>
      </c>
      <c r="C2206" s="36" t="str">
        <f aca="false">IF(①在庫CSV_発注日!$M2202="","",①在庫CSV_発注日!$M2202&amp;"")</f>
        <v/>
      </c>
      <c r="D2206" s="12" t="str">
        <f aca="false">IF($C2206="","",①在庫CSV_発注日!$N2202)</f>
        <v/>
      </c>
      <c r="E2206" s="12" t="str">
        <f aca="false">IF($C2206="","",①在庫CSV_発注日!$H2202)</f>
        <v/>
      </c>
      <c r="F2206" s="12" t="str">
        <f aca="false">IF($C2206="","",①在庫CSV_発注日!$L2202)</f>
        <v/>
      </c>
      <c r="G2206" s="18"/>
      <c r="H2206" s="17" t="str">
        <f aca="false">IF($C2206="","",N(①在庫CSV_発注日!$Z2202))</f>
        <v/>
      </c>
      <c r="I2206" s="37" t="str">
        <f aca="false">IF($C2206="","",SUMIFS(⑤減算マスタCSV!$L$2:$L$8001,⑤減算マスタCSV!$F$2:$F$8001,$C2206,⑤減算マスタCSV!$K$2:$K$8001,1))</f>
        <v/>
      </c>
      <c r="J2206" s="17" t="str">
        <f aca="false">IF($C2206="","",IFERROR(INDEX(⑤減算マスタCSV!$H$2:$H$8001,MATCH($C2206,⑤減算マスタCSV!$F$2:$F$8001,0)),1))</f>
        <v/>
      </c>
      <c r="K2206" s="17" t="str">
        <f aca="false">IF($C2206="","",MAX(1,IFERROR(INDEX(⑥商品照会CSV!$M$2:$M$3001,MATCH($C2206,⑥商品照会CSV!$A$2:$A$3001,0)),1)))</f>
        <v/>
      </c>
      <c r="L2206" s="40" t="str">
        <f aca="false">IF($C2206="","",IFERROR(INDEX(⑥商品照会CSV!$Q$2:$Q$3001,MATCH($C2206,⑥商品照会CSV!$A$2:$A$3001,0)),0))</f>
        <v/>
      </c>
      <c r="M2206" s="40" t="str">
        <f aca="false">IF($C2206="","",N($L2206)*N($K2206))</f>
        <v/>
      </c>
      <c r="N2206" s="17" t="str">
        <f aca="false">IF($C2206="","",MAX(1,IFERROR(INDEX(⑥商品照会CSV!$AK$2:$AK$3001,MATCH($C2206,⑥商品照会CSV!$A$2:$A$3001,0)),1)))</f>
        <v/>
      </c>
      <c r="O2206" s="12" t="str">
        <f aca="false">IF($C2206="","",IFERROR(IF(INDEX(⑥商品照会CSV!$AN$2:$AN$3001,MATCH($C2206,⑥商品照会CSV!$A$2:$A$3001,0))=1,"バラ",IF(INDEX(⑥商品照会CSV!$AM$2:$AM$3001,MATCH($C2206,⑥商品照会CSV!$A$2:$A$3001,0))=1,"中間包装","ケース")),"ケース"))</f>
        <v/>
      </c>
      <c r="P2206" s="18"/>
      <c r="Q2206" s="14"/>
      <c r="R2206" s="17" t="str">
        <f aca="false">IF($C2206="","",N($Q2206)*N($K2206))</f>
        <v/>
      </c>
    </row>
    <row r="2207" customFormat="false" ht="15" hidden="false" customHeight="false" outlineLevel="0" collapsed="false">
      <c r="B2207" s="12" t="n">
        <v>2202</v>
      </c>
      <c r="C2207" s="36" t="str">
        <f aca="false">IF(①在庫CSV_発注日!$M2203="","",①在庫CSV_発注日!$M2203&amp;"")</f>
        <v/>
      </c>
      <c r="D2207" s="12" t="str">
        <f aca="false">IF($C2207="","",①在庫CSV_発注日!$N2203)</f>
        <v/>
      </c>
      <c r="E2207" s="12" t="str">
        <f aca="false">IF($C2207="","",①在庫CSV_発注日!$H2203)</f>
        <v/>
      </c>
      <c r="F2207" s="12" t="str">
        <f aca="false">IF($C2207="","",①在庫CSV_発注日!$L2203)</f>
        <v/>
      </c>
      <c r="G2207" s="18"/>
      <c r="H2207" s="17" t="str">
        <f aca="false">IF($C2207="","",N(①在庫CSV_発注日!$Z2203))</f>
        <v/>
      </c>
      <c r="I2207" s="37" t="str">
        <f aca="false">IF($C2207="","",SUMIFS(⑤減算マスタCSV!$L$2:$L$8001,⑤減算マスタCSV!$F$2:$F$8001,$C2207,⑤減算マスタCSV!$K$2:$K$8001,1))</f>
        <v/>
      </c>
      <c r="J2207" s="17" t="str">
        <f aca="false">IF($C2207="","",IFERROR(INDEX(⑤減算マスタCSV!$H$2:$H$8001,MATCH($C2207,⑤減算マスタCSV!$F$2:$F$8001,0)),1))</f>
        <v/>
      </c>
      <c r="K2207" s="17" t="str">
        <f aca="false">IF($C2207="","",MAX(1,IFERROR(INDEX(⑥商品照会CSV!$M$2:$M$3001,MATCH($C2207,⑥商品照会CSV!$A$2:$A$3001,0)),1)))</f>
        <v/>
      </c>
      <c r="L2207" s="40" t="str">
        <f aca="false">IF($C2207="","",IFERROR(INDEX(⑥商品照会CSV!$Q$2:$Q$3001,MATCH($C2207,⑥商品照会CSV!$A$2:$A$3001,0)),0))</f>
        <v/>
      </c>
      <c r="M2207" s="40" t="str">
        <f aca="false">IF($C2207="","",N($L2207)*N($K2207))</f>
        <v/>
      </c>
      <c r="N2207" s="17" t="str">
        <f aca="false">IF($C2207="","",MAX(1,IFERROR(INDEX(⑥商品照会CSV!$AK$2:$AK$3001,MATCH($C2207,⑥商品照会CSV!$A$2:$A$3001,0)),1)))</f>
        <v/>
      </c>
      <c r="O2207" s="12" t="str">
        <f aca="false">IF($C2207="","",IFERROR(IF(INDEX(⑥商品照会CSV!$AN$2:$AN$3001,MATCH($C2207,⑥商品照会CSV!$A$2:$A$3001,0))=1,"バラ",IF(INDEX(⑥商品照会CSV!$AM$2:$AM$3001,MATCH($C2207,⑥商品照会CSV!$A$2:$A$3001,0))=1,"中間包装","ケース")),"ケース"))</f>
        <v/>
      </c>
      <c r="P2207" s="18"/>
      <c r="Q2207" s="14"/>
      <c r="R2207" s="17" t="str">
        <f aca="false">IF($C2207="","",N($Q2207)*N($K2207))</f>
        <v/>
      </c>
    </row>
    <row r="2208" customFormat="false" ht="15" hidden="false" customHeight="false" outlineLevel="0" collapsed="false">
      <c r="B2208" s="12" t="n">
        <v>2203</v>
      </c>
      <c r="C2208" s="36" t="str">
        <f aca="false">IF(①在庫CSV_発注日!$M2204="","",①在庫CSV_発注日!$M2204&amp;"")</f>
        <v/>
      </c>
      <c r="D2208" s="12" t="str">
        <f aca="false">IF($C2208="","",①在庫CSV_発注日!$N2204)</f>
        <v/>
      </c>
      <c r="E2208" s="12" t="str">
        <f aca="false">IF($C2208="","",①在庫CSV_発注日!$H2204)</f>
        <v/>
      </c>
      <c r="F2208" s="12" t="str">
        <f aca="false">IF($C2208="","",①在庫CSV_発注日!$L2204)</f>
        <v/>
      </c>
      <c r="G2208" s="18"/>
      <c r="H2208" s="17" t="str">
        <f aca="false">IF($C2208="","",N(①在庫CSV_発注日!$Z2204))</f>
        <v/>
      </c>
      <c r="I2208" s="37" t="str">
        <f aca="false">IF($C2208="","",SUMIFS(⑤減算マスタCSV!$L$2:$L$8001,⑤減算マスタCSV!$F$2:$F$8001,$C2208,⑤減算マスタCSV!$K$2:$K$8001,1))</f>
        <v/>
      </c>
      <c r="J2208" s="17" t="str">
        <f aca="false">IF($C2208="","",IFERROR(INDEX(⑤減算マスタCSV!$H$2:$H$8001,MATCH($C2208,⑤減算マスタCSV!$F$2:$F$8001,0)),1))</f>
        <v/>
      </c>
      <c r="K2208" s="17" t="str">
        <f aca="false">IF($C2208="","",MAX(1,IFERROR(INDEX(⑥商品照会CSV!$M$2:$M$3001,MATCH($C2208,⑥商品照会CSV!$A$2:$A$3001,0)),1)))</f>
        <v/>
      </c>
      <c r="L2208" s="40" t="str">
        <f aca="false">IF($C2208="","",IFERROR(INDEX(⑥商品照会CSV!$Q$2:$Q$3001,MATCH($C2208,⑥商品照会CSV!$A$2:$A$3001,0)),0))</f>
        <v/>
      </c>
      <c r="M2208" s="40" t="str">
        <f aca="false">IF($C2208="","",N($L2208)*N($K2208))</f>
        <v/>
      </c>
      <c r="N2208" s="17" t="str">
        <f aca="false">IF($C2208="","",MAX(1,IFERROR(INDEX(⑥商品照会CSV!$AK$2:$AK$3001,MATCH($C2208,⑥商品照会CSV!$A$2:$A$3001,0)),1)))</f>
        <v/>
      </c>
      <c r="O2208" s="12" t="str">
        <f aca="false">IF($C2208="","",IFERROR(IF(INDEX(⑥商品照会CSV!$AN$2:$AN$3001,MATCH($C2208,⑥商品照会CSV!$A$2:$A$3001,0))=1,"バラ",IF(INDEX(⑥商品照会CSV!$AM$2:$AM$3001,MATCH($C2208,⑥商品照会CSV!$A$2:$A$3001,0))=1,"中間包装","ケース")),"ケース"))</f>
        <v/>
      </c>
      <c r="P2208" s="18"/>
      <c r="Q2208" s="14"/>
      <c r="R2208" s="17" t="str">
        <f aca="false">IF($C2208="","",N($Q2208)*N($K2208))</f>
        <v/>
      </c>
    </row>
    <row r="2209" customFormat="false" ht="15" hidden="false" customHeight="false" outlineLevel="0" collapsed="false">
      <c r="B2209" s="12" t="n">
        <v>2204</v>
      </c>
      <c r="C2209" s="36" t="str">
        <f aca="false">IF(①在庫CSV_発注日!$M2205="","",①在庫CSV_発注日!$M2205&amp;"")</f>
        <v/>
      </c>
      <c r="D2209" s="12" t="str">
        <f aca="false">IF($C2209="","",①在庫CSV_発注日!$N2205)</f>
        <v/>
      </c>
      <c r="E2209" s="12" t="str">
        <f aca="false">IF($C2209="","",①在庫CSV_発注日!$H2205)</f>
        <v/>
      </c>
      <c r="F2209" s="12" t="str">
        <f aca="false">IF($C2209="","",①在庫CSV_発注日!$L2205)</f>
        <v/>
      </c>
      <c r="G2209" s="18"/>
      <c r="H2209" s="17" t="str">
        <f aca="false">IF($C2209="","",N(①在庫CSV_発注日!$Z2205))</f>
        <v/>
      </c>
      <c r="I2209" s="37" t="str">
        <f aca="false">IF($C2209="","",SUMIFS(⑤減算マスタCSV!$L$2:$L$8001,⑤減算マスタCSV!$F$2:$F$8001,$C2209,⑤減算マスタCSV!$K$2:$K$8001,1))</f>
        <v/>
      </c>
      <c r="J2209" s="17" t="str">
        <f aca="false">IF($C2209="","",IFERROR(INDEX(⑤減算マスタCSV!$H$2:$H$8001,MATCH($C2209,⑤減算マスタCSV!$F$2:$F$8001,0)),1))</f>
        <v/>
      </c>
      <c r="K2209" s="17" t="str">
        <f aca="false">IF($C2209="","",MAX(1,IFERROR(INDEX(⑥商品照会CSV!$M$2:$M$3001,MATCH($C2209,⑥商品照会CSV!$A$2:$A$3001,0)),1)))</f>
        <v/>
      </c>
      <c r="L2209" s="40" t="str">
        <f aca="false">IF($C2209="","",IFERROR(INDEX(⑥商品照会CSV!$Q$2:$Q$3001,MATCH($C2209,⑥商品照会CSV!$A$2:$A$3001,0)),0))</f>
        <v/>
      </c>
      <c r="M2209" s="40" t="str">
        <f aca="false">IF($C2209="","",N($L2209)*N($K2209))</f>
        <v/>
      </c>
      <c r="N2209" s="17" t="str">
        <f aca="false">IF($C2209="","",MAX(1,IFERROR(INDEX(⑥商品照会CSV!$AK$2:$AK$3001,MATCH($C2209,⑥商品照会CSV!$A$2:$A$3001,0)),1)))</f>
        <v/>
      </c>
      <c r="O2209" s="12" t="str">
        <f aca="false">IF($C2209="","",IFERROR(IF(INDEX(⑥商品照会CSV!$AN$2:$AN$3001,MATCH($C2209,⑥商品照会CSV!$A$2:$A$3001,0))=1,"バラ",IF(INDEX(⑥商品照会CSV!$AM$2:$AM$3001,MATCH($C2209,⑥商品照会CSV!$A$2:$A$3001,0))=1,"中間包装","ケース")),"ケース"))</f>
        <v/>
      </c>
      <c r="P2209" s="18"/>
      <c r="Q2209" s="14"/>
      <c r="R2209" s="17" t="str">
        <f aca="false">IF($C2209="","",N($Q2209)*N($K2209))</f>
        <v/>
      </c>
    </row>
    <row r="2210" customFormat="false" ht="15" hidden="false" customHeight="false" outlineLevel="0" collapsed="false">
      <c r="B2210" s="12" t="n">
        <v>2205</v>
      </c>
      <c r="C2210" s="36" t="str">
        <f aca="false">IF(①在庫CSV_発注日!$M2206="","",①在庫CSV_発注日!$M2206&amp;"")</f>
        <v/>
      </c>
      <c r="D2210" s="12" t="str">
        <f aca="false">IF($C2210="","",①在庫CSV_発注日!$N2206)</f>
        <v/>
      </c>
      <c r="E2210" s="12" t="str">
        <f aca="false">IF($C2210="","",①在庫CSV_発注日!$H2206)</f>
        <v/>
      </c>
      <c r="F2210" s="12" t="str">
        <f aca="false">IF($C2210="","",①在庫CSV_発注日!$L2206)</f>
        <v/>
      </c>
      <c r="G2210" s="18"/>
      <c r="H2210" s="17" t="str">
        <f aca="false">IF($C2210="","",N(①在庫CSV_発注日!$Z2206))</f>
        <v/>
      </c>
      <c r="I2210" s="37" t="str">
        <f aca="false">IF($C2210="","",SUMIFS(⑤減算マスタCSV!$L$2:$L$8001,⑤減算マスタCSV!$F$2:$F$8001,$C2210,⑤減算マスタCSV!$K$2:$K$8001,1))</f>
        <v/>
      </c>
      <c r="J2210" s="17" t="str">
        <f aca="false">IF($C2210="","",IFERROR(INDEX(⑤減算マスタCSV!$H$2:$H$8001,MATCH($C2210,⑤減算マスタCSV!$F$2:$F$8001,0)),1))</f>
        <v/>
      </c>
      <c r="K2210" s="17" t="str">
        <f aca="false">IF($C2210="","",MAX(1,IFERROR(INDEX(⑥商品照会CSV!$M$2:$M$3001,MATCH($C2210,⑥商品照会CSV!$A$2:$A$3001,0)),1)))</f>
        <v/>
      </c>
      <c r="L2210" s="40" t="str">
        <f aca="false">IF($C2210="","",IFERROR(INDEX(⑥商品照会CSV!$Q$2:$Q$3001,MATCH($C2210,⑥商品照会CSV!$A$2:$A$3001,0)),0))</f>
        <v/>
      </c>
      <c r="M2210" s="40" t="str">
        <f aca="false">IF($C2210="","",N($L2210)*N($K2210))</f>
        <v/>
      </c>
      <c r="N2210" s="17" t="str">
        <f aca="false">IF($C2210="","",MAX(1,IFERROR(INDEX(⑥商品照会CSV!$AK$2:$AK$3001,MATCH($C2210,⑥商品照会CSV!$A$2:$A$3001,0)),1)))</f>
        <v/>
      </c>
      <c r="O2210" s="12" t="str">
        <f aca="false">IF($C2210="","",IFERROR(IF(INDEX(⑥商品照会CSV!$AN$2:$AN$3001,MATCH($C2210,⑥商品照会CSV!$A$2:$A$3001,0))=1,"バラ",IF(INDEX(⑥商品照会CSV!$AM$2:$AM$3001,MATCH($C2210,⑥商品照会CSV!$A$2:$A$3001,0))=1,"中間包装","ケース")),"ケース"))</f>
        <v/>
      </c>
      <c r="P2210" s="18"/>
      <c r="Q2210" s="14"/>
      <c r="R2210" s="17" t="str">
        <f aca="false">IF($C2210="","",N($Q2210)*N($K2210))</f>
        <v/>
      </c>
    </row>
    <row r="2211" customFormat="false" ht="15" hidden="false" customHeight="false" outlineLevel="0" collapsed="false">
      <c r="B2211" s="12" t="n">
        <v>2206</v>
      </c>
      <c r="C2211" s="36" t="str">
        <f aca="false">IF(①在庫CSV_発注日!$M2207="","",①在庫CSV_発注日!$M2207&amp;"")</f>
        <v/>
      </c>
      <c r="D2211" s="12" t="str">
        <f aca="false">IF($C2211="","",①在庫CSV_発注日!$N2207)</f>
        <v/>
      </c>
      <c r="E2211" s="12" t="str">
        <f aca="false">IF($C2211="","",①在庫CSV_発注日!$H2207)</f>
        <v/>
      </c>
      <c r="F2211" s="12" t="str">
        <f aca="false">IF($C2211="","",①在庫CSV_発注日!$L2207)</f>
        <v/>
      </c>
      <c r="G2211" s="18"/>
      <c r="H2211" s="17" t="str">
        <f aca="false">IF($C2211="","",N(①在庫CSV_発注日!$Z2207))</f>
        <v/>
      </c>
      <c r="I2211" s="37" t="str">
        <f aca="false">IF($C2211="","",SUMIFS(⑤減算マスタCSV!$L$2:$L$8001,⑤減算マスタCSV!$F$2:$F$8001,$C2211,⑤減算マスタCSV!$K$2:$K$8001,1))</f>
        <v/>
      </c>
      <c r="J2211" s="17" t="str">
        <f aca="false">IF($C2211="","",IFERROR(INDEX(⑤減算マスタCSV!$H$2:$H$8001,MATCH($C2211,⑤減算マスタCSV!$F$2:$F$8001,0)),1))</f>
        <v/>
      </c>
      <c r="K2211" s="17" t="str">
        <f aca="false">IF($C2211="","",MAX(1,IFERROR(INDEX(⑥商品照会CSV!$M$2:$M$3001,MATCH($C2211,⑥商品照会CSV!$A$2:$A$3001,0)),1)))</f>
        <v/>
      </c>
      <c r="L2211" s="40" t="str">
        <f aca="false">IF($C2211="","",IFERROR(INDEX(⑥商品照会CSV!$Q$2:$Q$3001,MATCH($C2211,⑥商品照会CSV!$A$2:$A$3001,0)),0))</f>
        <v/>
      </c>
      <c r="M2211" s="40" t="str">
        <f aca="false">IF($C2211="","",N($L2211)*N($K2211))</f>
        <v/>
      </c>
      <c r="N2211" s="17" t="str">
        <f aca="false">IF($C2211="","",MAX(1,IFERROR(INDEX(⑥商品照会CSV!$AK$2:$AK$3001,MATCH($C2211,⑥商品照会CSV!$A$2:$A$3001,0)),1)))</f>
        <v/>
      </c>
      <c r="O2211" s="12" t="str">
        <f aca="false">IF($C2211="","",IFERROR(IF(INDEX(⑥商品照会CSV!$AN$2:$AN$3001,MATCH($C2211,⑥商品照会CSV!$A$2:$A$3001,0))=1,"バラ",IF(INDEX(⑥商品照会CSV!$AM$2:$AM$3001,MATCH($C2211,⑥商品照会CSV!$A$2:$A$3001,0))=1,"中間包装","ケース")),"ケース"))</f>
        <v/>
      </c>
      <c r="P2211" s="18"/>
      <c r="Q2211" s="14"/>
      <c r="R2211" s="17" t="str">
        <f aca="false">IF($C2211="","",N($Q2211)*N($K2211))</f>
        <v/>
      </c>
    </row>
    <row r="2212" customFormat="false" ht="15" hidden="false" customHeight="false" outlineLevel="0" collapsed="false">
      <c r="B2212" s="12" t="n">
        <v>2207</v>
      </c>
      <c r="C2212" s="36" t="str">
        <f aca="false">IF(①在庫CSV_発注日!$M2208="","",①在庫CSV_発注日!$M2208&amp;"")</f>
        <v/>
      </c>
      <c r="D2212" s="12" t="str">
        <f aca="false">IF($C2212="","",①在庫CSV_発注日!$N2208)</f>
        <v/>
      </c>
      <c r="E2212" s="12" t="str">
        <f aca="false">IF($C2212="","",①在庫CSV_発注日!$H2208)</f>
        <v/>
      </c>
      <c r="F2212" s="12" t="str">
        <f aca="false">IF($C2212="","",①在庫CSV_発注日!$L2208)</f>
        <v/>
      </c>
      <c r="G2212" s="18"/>
      <c r="H2212" s="17" t="str">
        <f aca="false">IF($C2212="","",N(①在庫CSV_発注日!$Z2208))</f>
        <v/>
      </c>
      <c r="I2212" s="37" t="str">
        <f aca="false">IF($C2212="","",SUMIFS(⑤減算マスタCSV!$L$2:$L$8001,⑤減算マスタCSV!$F$2:$F$8001,$C2212,⑤減算マスタCSV!$K$2:$K$8001,1))</f>
        <v/>
      </c>
      <c r="J2212" s="17" t="str">
        <f aca="false">IF($C2212="","",IFERROR(INDEX(⑤減算マスタCSV!$H$2:$H$8001,MATCH($C2212,⑤減算マスタCSV!$F$2:$F$8001,0)),1))</f>
        <v/>
      </c>
      <c r="K2212" s="17" t="str">
        <f aca="false">IF($C2212="","",MAX(1,IFERROR(INDEX(⑥商品照会CSV!$M$2:$M$3001,MATCH($C2212,⑥商品照会CSV!$A$2:$A$3001,0)),1)))</f>
        <v/>
      </c>
      <c r="L2212" s="40" t="str">
        <f aca="false">IF($C2212="","",IFERROR(INDEX(⑥商品照会CSV!$Q$2:$Q$3001,MATCH($C2212,⑥商品照会CSV!$A$2:$A$3001,0)),0))</f>
        <v/>
      </c>
      <c r="M2212" s="40" t="str">
        <f aca="false">IF($C2212="","",N($L2212)*N($K2212))</f>
        <v/>
      </c>
      <c r="N2212" s="17" t="str">
        <f aca="false">IF($C2212="","",MAX(1,IFERROR(INDEX(⑥商品照会CSV!$AK$2:$AK$3001,MATCH($C2212,⑥商品照会CSV!$A$2:$A$3001,0)),1)))</f>
        <v/>
      </c>
      <c r="O2212" s="12" t="str">
        <f aca="false">IF($C2212="","",IFERROR(IF(INDEX(⑥商品照会CSV!$AN$2:$AN$3001,MATCH($C2212,⑥商品照会CSV!$A$2:$A$3001,0))=1,"バラ",IF(INDEX(⑥商品照会CSV!$AM$2:$AM$3001,MATCH($C2212,⑥商品照会CSV!$A$2:$A$3001,0))=1,"中間包装","ケース")),"ケース"))</f>
        <v/>
      </c>
      <c r="P2212" s="18"/>
      <c r="Q2212" s="14"/>
      <c r="R2212" s="17" t="str">
        <f aca="false">IF($C2212="","",N($Q2212)*N($K2212))</f>
        <v/>
      </c>
    </row>
    <row r="2213" customFormat="false" ht="15" hidden="false" customHeight="false" outlineLevel="0" collapsed="false">
      <c r="B2213" s="12" t="n">
        <v>2208</v>
      </c>
      <c r="C2213" s="36" t="str">
        <f aca="false">IF(①在庫CSV_発注日!$M2209="","",①在庫CSV_発注日!$M2209&amp;"")</f>
        <v/>
      </c>
      <c r="D2213" s="12" t="str">
        <f aca="false">IF($C2213="","",①在庫CSV_発注日!$N2209)</f>
        <v/>
      </c>
      <c r="E2213" s="12" t="str">
        <f aca="false">IF($C2213="","",①在庫CSV_発注日!$H2209)</f>
        <v/>
      </c>
      <c r="F2213" s="12" t="str">
        <f aca="false">IF($C2213="","",①在庫CSV_発注日!$L2209)</f>
        <v/>
      </c>
      <c r="G2213" s="18"/>
      <c r="H2213" s="17" t="str">
        <f aca="false">IF($C2213="","",N(①在庫CSV_発注日!$Z2209))</f>
        <v/>
      </c>
      <c r="I2213" s="37" t="str">
        <f aca="false">IF($C2213="","",SUMIFS(⑤減算マスタCSV!$L$2:$L$8001,⑤減算マスタCSV!$F$2:$F$8001,$C2213,⑤減算マスタCSV!$K$2:$K$8001,1))</f>
        <v/>
      </c>
      <c r="J2213" s="17" t="str">
        <f aca="false">IF($C2213="","",IFERROR(INDEX(⑤減算マスタCSV!$H$2:$H$8001,MATCH($C2213,⑤減算マスタCSV!$F$2:$F$8001,0)),1))</f>
        <v/>
      </c>
      <c r="K2213" s="17" t="str">
        <f aca="false">IF($C2213="","",MAX(1,IFERROR(INDEX(⑥商品照会CSV!$M$2:$M$3001,MATCH($C2213,⑥商品照会CSV!$A$2:$A$3001,0)),1)))</f>
        <v/>
      </c>
      <c r="L2213" s="40" t="str">
        <f aca="false">IF($C2213="","",IFERROR(INDEX(⑥商品照会CSV!$Q$2:$Q$3001,MATCH($C2213,⑥商品照会CSV!$A$2:$A$3001,0)),0))</f>
        <v/>
      </c>
      <c r="M2213" s="40" t="str">
        <f aca="false">IF($C2213="","",N($L2213)*N($K2213))</f>
        <v/>
      </c>
      <c r="N2213" s="17" t="str">
        <f aca="false">IF($C2213="","",MAX(1,IFERROR(INDEX(⑥商品照会CSV!$AK$2:$AK$3001,MATCH($C2213,⑥商品照会CSV!$A$2:$A$3001,0)),1)))</f>
        <v/>
      </c>
      <c r="O2213" s="12" t="str">
        <f aca="false">IF($C2213="","",IFERROR(IF(INDEX(⑥商品照会CSV!$AN$2:$AN$3001,MATCH($C2213,⑥商品照会CSV!$A$2:$A$3001,0))=1,"バラ",IF(INDEX(⑥商品照会CSV!$AM$2:$AM$3001,MATCH($C2213,⑥商品照会CSV!$A$2:$A$3001,0))=1,"中間包装","ケース")),"ケース"))</f>
        <v/>
      </c>
      <c r="P2213" s="18"/>
      <c r="Q2213" s="14"/>
      <c r="R2213" s="17" t="str">
        <f aca="false">IF($C2213="","",N($Q2213)*N($K2213))</f>
        <v/>
      </c>
    </row>
    <row r="2214" customFormat="false" ht="15" hidden="false" customHeight="false" outlineLevel="0" collapsed="false">
      <c r="B2214" s="12" t="n">
        <v>2209</v>
      </c>
      <c r="C2214" s="36" t="str">
        <f aca="false">IF(①在庫CSV_発注日!$M2210="","",①在庫CSV_発注日!$M2210&amp;"")</f>
        <v/>
      </c>
      <c r="D2214" s="12" t="str">
        <f aca="false">IF($C2214="","",①在庫CSV_発注日!$N2210)</f>
        <v/>
      </c>
      <c r="E2214" s="12" t="str">
        <f aca="false">IF($C2214="","",①在庫CSV_発注日!$H2210)</f>
        <v/>
      </c>
      <c r="F2214" s="12" t="str">
        <f aca="false">IF($C2214="","",①在庫CSV_発注日!$L2210)</f>
        <v/>
      </c>
      <c r="G2214" s="18"/>
      <c r="H2214" s="17" t="str">
        <f aca="false">IF($C2214="","",N(①在庫CSV_発注日!$Z2210))</f>
        <v/>
      </c>
      <c r="I2214" s="37" t="str">
        <f aca="false">IF($C2214="","",SUMIFS(⑤減算マスタCSV!$L$2:$L$8001,⑤減算マスタCSV!$F$2:$F$8001,$C2214,⑤減算マスタCSV!$K$2:$K$8001,1))</f>
        <v/>
      </c>
      <c r="J2214" s="17" t="str">
        <f aca="false">IF($C2214="","",IFERROR(INDEX(⑤減算マスタCSV!$H$2:$H$8001,MATCH($C2214,⑤減算マスタCSV!$F$2:$F$8001,0)),1))</f>
        <v/>
      </c>
      <c r="K2214" s="17" t="str">
        <f aca="false">IF($C2214="","",MAX(1,IFERROR(INDEX(⑥商品照会CSV!$M$2:$M$3001,MATCH($C2214,⑥商品照会CSV!$A$2:$A$3001,0)),1)))</f>
        <v/>
      </c>
      <c r="L2214" s="40" t="str">
        <f aca="false">IF($C2214="","",IFERROR(INDEX(⑥商品照会CSV!$Q$2:$Q$3001,MATCH($C2214,⑥商品照会CSV!$A$2:$A$3001,0)),0))</f>
        <v/>
      </c>
      <c r="M2214" s="40" t="str">
        <f aca="false">IF($C2214="","",N($L2214)*N($K2214))</f>
        <v/>
      </c>
      <c r="N2214" s="17" t="str">
        <f aca="false">IF($C2214="","",MAX(1,IFERROR(INDEX(⑥商品照会CSV!$AK$2:$AK$3001,MATCH($C2214,⑥商品照会CSV!$A$2:$A$3001,0)),1)))</f>
        <v/>
      </c>
      <c r="O2214" s="12" t="str">
        <f aca="false">IF($C2214="","",IFERROR(IF(INDEX(⑥商品照会CSV!$AN$2:$AN$3001,MATCH($C2214,⑥商品照会CSV!$A$2:$A$3001,0))=1,"バラ",IF(INDEX(⑥商品照会CSV!$AM$2:$AM$3001,MATCH($C2214,⑥商品照会CSV!$A$2:$A$3001,0))=1,"中間包装","ケース")),"ケース"))</f>
        <v/>
      </c>
      <c r="P2214" s="18"/>
      <c r="Q2214" s="14"/>
      <c r="R2214" s="17" t="str">
        <f aca="false">IF($C2214="","",N($Q2214)*N($K2214))</f>
        <v/>
      </c>
    </row>
    <row r="2215" customFormat="false" ht="15" hidden="false" customHeight="false" outlineLevel="0" collapsed="false">
      <c r="B2215" s="12" t="n">
        <v>2210</v>
      </c>
      <c r="C2215" s="36" t="str">
        <f aca="false">IF(①在庫CSV_発注日!$M2211="","",①在庫CSV_発注日!$M2211&amp;"")</f>
        <v/>
      </c>
      <c r="D2215" s="12" t="str">
        <f aca="false">IF($C2215="","",①在庫CSV_発注日!$N2211)</f>
        <v/>
      </c>
      <c r="E2215" s="12" t="str">
        <f aca="false">IF($C2215="","",①在庫CSV_発注日!$H2211)</f>
        <v/>
      </c>
      <c r="F2215" s="12" t="str">
        <f aca="false">IF($C2215="","",①在庫CSV_発注日!$L2211)</f>
        <v/>
      </c>
      <c r="G2215" s="18"/>
      <c r="H2215" s="17" t="str">
        <f aca="false">IF($C2215="","",N(①在庫CSV_発注日!$Z2211))</f>
        <v/>
      </c>
      <c r="I2215" s="37" t="str">
        <f aca="false">IF($C2215="","",SUMIFS(⑤減算マスタCSV!$L$2:$L$8001,⑤減算マスタCSV!$F$2:$F$8001,$C2215,⑤減算マスタCSV!$K$2:$K$8001,1))</f>
        <v/>
      </c>
      <c r="J2215" s="17" t="str">
        <f aca="false">IF($C2215="","",IFERROR(INDEX(⑤減算マスタCSV!$H$2:$H$8001,MATCH($C2215,⑤減算マスタCSV!$F$2:$F$8001,0)),1))</f>
        <v/>
      </c>
      <c r="K2215" s="17" t="str">
        <f aca="false">IF($C2215="","",MAX(1,IFERROR(INDEX(⑥商品照会CSV!$M$2:$M$3001,MATCH($C2215,⑥商品照会CSV!$A$2:$A$3001,0)),1)))</f>
        <v/>
      </c>
      <c r="L2215" s="40" t="str">
        <f aca="false">IF($C2215="","",IFERROR(INDEX(⑥商品照会CSV!$Q$2:$Q$3001,MATCH($C2215,⑥商品照会CSV!$A$2:$A$3001,0)),0))</f>
        <v/>
      </c>
      <c r="M2215" s="40" t="str">
        <f aca="false">IF($C2215="","",N($L2215)*N($K2215))</f>
        <v/>
      </c>
      <c r="N2215" s="17" t="str">
        <f aca="false">IF($C2215="","",MAX(1,IFERROR(INDEX(⑥商品照会CSV!$AK$2:$AK$3001,MATCH($C2215,⑥商品照会CSV!$A$2:$A$3001,0)),1)))</f>
        <v/>
      </c>
      <c r="O2215" s="12" t="str">
        <f aca="false">IF($C2215="","",IFERROR(IF(INDEX(⑥商品照会CSV!$AN$2:$AN$3001,MATCH($C2215,⑥商品照会CSV!$A$2:$A$3001,0))=1,"バラ",IF(INDEX(⑥商品照会CSV!$AM$2:$AM$3001,MATCH($C2215,⑥商品照会CSV!$A$2:$A$3001,0))=1,"中間包装","ケース")),"ケース"))</f>
        <v/>
      </c>
      <c r="P2215" s="18"/>
      <c r="Q2215" s="14"/>
      <c r="R2215" s="17" t="str">
        <f aca="false">IF($C2215="","",N($Q2215)*N($K2215))</f>
        <v/>
      </c>
    </row>
    <row r="2216" customFormat="false" ht="15" hidden="false" customHeight="false" outlineLevel="0" collapsed="false">
      <c r="B2216" s="12" t="n">
        <v>2211</v>
      </c>
      <c r="C2216" s="36" t="str">
        <f aca="false">IF(①在庫CSV_発注日!$M2212="","",①在庫CSV_発注日!$M2212&amp;"")</f>
        <v/>
      </c>
      <c r="D2216" s="12" t="str">
        <f aca="false">IF($C2216="","",①在庫CSV_発注日!$N2212)</f>
        <v/>
      </c>
      <c r="E2216" s="12" t="str">
        <f aca="false">IF($C2216="","",①在庫CSV_発注日!$H2212)</f>
        <v/>
      </c>
      <c r="F2216" s="12" t="str">
        <f aca="false">IF($C2216="","",①在庫CSV_発注日!$L2212)</f>
        <v/>
      </c>
      <c r="G2216" s="18"/>
      <c r="H2216" s="17" t="str">
        <f aca="false">IF($C2216="","",N(①在庫CSV_発注日!$Z2212))</f>
        <v/>
      </c>
      <c r="I2216" s="37" t="str">
        <f aca="false">IF($C2216="","",SUMIFS(⑤減算マスタCSV!$L$2:$L$8001,⑤減算マスタCSV!$F$2:$F$8001,$C2216,⑤減算マスタCSV!$K$2:$K$8001,1))</f>
        <v/>
      </c>
      <c r="J2216" s="17" t="str">
        <f aca="false">IF($C2216="","",IFERROR(INDEX(⑤減算マスタCSV!$H$2:$H$8001,MATCH($C2216,⑤減算マスタCSV!$F$2:$F$8001,0)),1))</f>
        <v/>
      </c>
      <c r="K2216" s="17" t="str">
        <f aca="false">IF($C2216="","",MAX(1,IFERROR(INDEX(⑥商品照会CSV!$M$2:$M$3001,MATCH($C2216,⑥商品照会CSV!$A$2:$A$3001,0)),1)))</f>
        <v/>
      </c>
      <c r="L2216" s="40" t="str">
        <f aca="false">IF($C2216="","",IFERROR(INDEX(⑥商品照会CSV!$Q$2:$Q$3001,MATCH($C2216,⑥商品照会CSV!$A$2:$A$3001,0)),0))</f>
        <v/>
      </c>
      <c r="M2216" s="40" t="str">
        <f aca="false">IF($C2216="","",N($L2216)*N($K2216))</f>
        <v/>
      </c>
      <c r="N2216" s="17" t="str">
        <f aca="false">IF($C2216="","",MAX(1,IFERROR(INDEX(⑥商品照会CSV!$AK$2:$AK$3001,MATCH($C2216,⑥商品照会CSV!$A$2:$A$3001,0)),1)))</f>
        <v/>
      </c>
      <c r="O2216" s="12" t="str">
        <f aca="false">IF($C2216="","",IFERROR(IF(INDEX(⑥商品照会CSV!$AN$2:$AN$3001,MATCH($C2216,⑥商品照会CSV!$A$2:$A$3001,0))=1,"バラ",IF(INDEX(⑥商品照会CSV!$AM$2:$AM$3001,MATCH($C2216,⑥商品照会CSV!$A$2:$A$3001,0))=1,"中間包装","ケース")),"ケース"))</f>
        <v/>
      </c>
      <c r="P2216" s="18"/>
      <c r="Q2216" s="14"/>
      <c r="R2216" s="17" t="str">
        <f aca="false">IF($C2216="","",N($Q2216)*N($K2216))</f>
        <v/>
      </c>
    </row>
    <row r="2217" customFormat="false" ht="15" hidden="false" customHeight="false" outlineLevel="0" collapsed="false">
      <c r="B2217" s="12" t="n">
        <v>2212</v>
      </c>
      <c r="C2217" s="36" t="str">
        <f aca="false">IF(①在庫CSV_発注日!$M2213="","",①在庫CSV_発注日!$M2213&amp;"")</f>
        <v/>
      </c>
      <c r="D2217" s="12" t="str">
        <f aca="false">IF($C2217="","",①在庫CSV_発注日!$N2213)</f>
        <v/>
      </c>
      <c r="E2217" s="12" t="str">
        <f aca="false">IF($C2217="","",①在庫CSV_発注日!$H2213)</f>
        <v/>
      </c>
      <c r="F2217" s="12" t="str">
        <f aca="false">IF($C2217="","",①在庫CSV_発注日!$L2213)</f>
        <v/>
      </c>
      <c r="G2217" s="18"/>
      <c r="H2217" s="17" t="str">
        <f aca="false">IF($C2217="","",N(①在庫CSV_発注日!$Z2213))</f>
        <v/>
      </c>
      <c r="I2217" s="37" t="str">
        <f aca="false">IF($C2217="","",SUMIFS(⑤減算マスタCSV!$L$2:$L$8001,⑤減算マスタCSV!$F$2:$F$8001,$C2217,⑤減算マスタCSV!$K$2:$K$8001,1))</f>
        <v/>
      </c>
      <c r="J2217" s="17" t="str">
        <f aca="false">IF($C2217="","",IFERROR(INDEX(⑤減算マスタCSV!$H$2:$H$8001,MATCH($C2217,⑤減算マスタCSV!$F$2:$F$8001,0)),1))</f>
        <v/>
      </c>
      <c r="K2217" s="17" t="str">
        <f aca="false">IF($C2217="","",MAX(1,IFERROR(INDEX(⑥商品照会CSV!$M$2:$M$3001,MATCH($C2217,⑥商品照会CSV!$A$2:$A$3001,0)),1)))</f>
        <v/>
      </c>
      <c r="L2217" s="40" t="str">
        <f aca="false">IF($C2217="","",IFERROR(INDEX(⑥商品照会CSV!$Q$2:$Q$3001,MATCH($C2217,⑥商品照会CSV!$A$2:$A$3001,0)),0))</f>
        <v/>
      </c>
      <c r="M2217" s="40" t="str">
        <f aca="false">IF($C2217="","",N($L2217)*N($K2217))</f>
        <v/>
      </c>
      <c r="N2217" s="17" t="str">
        <f aca="false">IF($C2217="","",MAX(1,IFERROR(INDEX(⑥商品照会CSV!$AK$2:$AK$3001,MATCH($C2217,⑥商品照会CSV!$A$2:$A$3001,0)),1)))</f>
        <v/>
      </c>
      <c r="O2217" s="12" t="str">
        <f aca="false">IF($C2217="","",IFERROR(IF(INDEX(⑥商品照会CSV!$AN$2:$AN$3001,MATCH($C2217,⑥商品照会CSV!$A$2:$A$3001,0))=1,"バラ",IF(INDEX(⑥商品照会CSV!$AM$2:$AM$3001,MATCH($C2217,⑥商品照会CSV!$A$2:$A$3001,0))=1,"中間包装","ケース")),"ケース"))</f>
        <v/>
      </c>
      <c r="P2217" s="18"/>
      <c r="Q2217" s="14"/>
      <c r="R2217" s="17" t="str">
        <f aca="false">IF($C2217="","",N($Q2217)*N($K2217))</f>
        <v/>
      </c>
    </row>
    <row r="2218" customFormat="false" ht="15" hidden="false" customHeight="false" outlineLevel="0" collapsed="false">
      <c r="B2218" s="12" t="n">
        <v>2213</v>
      </c>
      <c r="C2218" s="36" t="str">
        <f aca="false">IF(①在庫CSV_発注日!$M2214="","",①在庫CSV_発注日!$M2214&amp;"")</f>
        <v/>
      </c>
      <c r="D2218" s="12" t="str">
        <f aca="false">IF($C2218="","",①在庫CSV_発注日!$N2214)</f>
        <v/>
      </c>
      <c r="E2218" s="12" t="str">
        <f aca="false">IF($C2218="","",①在庫CSV_発注日!$H2214)</f>
        <v/>
      </c>
      <c r="F2218" s="12" t="str">
        <f aca="false">IF($C2218="","",①在庫CSV_発注日!$L2214)</f>
        <v/>
      </c>
      <c r="G2218" s="18"/>
      <c r="H2218" s="17" t="str">
        <f aca="false">IF($C2218="","",N(①在庫CSV_発注日!$Z2214))</f>
        <v/>
      </c>
      <c r="I2218" s="37" t="str">
        <f aca="false">IF($C2218="","",SUMIFS(⑤減算マスタCSV!$L$2:$L$8001,⑤減算マスタCSV!$F$2:$F$8001,$C2218,⑤減算マスタCSV!$K$2:$K$8001,1))</f>
        <v/>
      </c>
      <c r="J2218" s="17" t="str">
        <f aca="false">IF($C2218="","",IFERROR(INDEX(⑤減算マスタCSV!$H$2:$H$8001,MATCH($C2218,⑤減算マスタCSV!$F$2:$F$8001,0)),1))</f>
        <v/>
      </c>
      <c r="K2218" s="17" t="str">
        <f aca="false">IF($C2218="","",MAX(1,IFERROR(INDEX(⑥商品照会CSV!$M$2:$M$3001,MATCH($C2218,⑥商品照会CSV!$A$2:$A$3001,0)),1)))</f>
        <v/>
      </c>
      <c r="L2218" s="40" t="str">
        <f aca="false">IF($C2218="","",IFERROR(INDEX(⑥商品照会CSV!$Q$2:$Q$3001,MATCH($C2218,⑥商品照会CSV!$A$2:$A$3001,0)),0))</f>
        <v/>
      </c>
      <c r="M2218" s="40" t="str">
        <f aca="false">IF($C2218="","",N($L2218)*N($K2218))</f>
        <v/>
      </c>
      <c r="N2218" s="17" t="str">
        <f aca="false">IF($C2218="","",MAX(1,IFERROR(INDEX(⑥商品照会CSV!$AK$2:$AK$3001,MATCH($C2218,⑥商品照会CSV!$A$2:$A$3001,0)),1)))</f>
        <v/>
      </c>
      <c r="O2218" s="12" t="str">
        <f aca="false">IF($C2218="","",IFERROR(IF(INDEX(⑥商品照会CSV!$AN$2:$AN$3001,MATCH($C2218,⑥商品照会CSV!$A$2:$A$3001,0))=1,"バラ",IF(INDEX(⑥商品照会CSV!$AM$2:$AM$3001,MATCH($C2218,⑥商品照会CSV!$A$2:$A$3001,0))=1,"中間包装","ケース")),"ケース"))</f>
        <v/>
      </c>
      <c r="P2218" s="18"/>
      <c r="Q2218" s="14"/>
      <c r="R2218" s="17" t="str">
        <f aca="false">IF($C2218="","",N($Q2218)*N($K2218))</f>
        <v/>
      </c>
    </row>
    <row r="2219" customFormat="false" ht="15" hidden="false" customHeight="false" outlineLevel="0" collapsed="false">
      <c r="B2219" s="12" t="n">
        <v>2214</v>
      </c>
      <c r="C2219" s="36" t="str">
        <f aca="false">IF(①在庫CSV_発注日!$M2215="","",①在庫CSV_発注日!$M2215&amp;"")</f>
        <v/>
      </c>
      <c r="D2219" s="12" t="str">
        <f aca="false">IF($C2219="","",①在庫CSV_発注日!$N2215)</f>
        <v/>
      </c>
      <c r="E2219" s="12" t="str">
        <f aca="false">IF($C2219="","",①在庫CSV_発注日!$H2215)</f>
        <v/>
      </c>
      <c r="F2219" s="12" t="str">
        <f aca="false">IF($C2219="","",①在庫CSV_発注日!$L2215)</f>
        <v/>
      </c>
      <c r="G2219" s="18"/>
      <c r="H2219" s="17" t="str">
        <f aca="false">IF($C2219="","",N(①在庫CSV_発注日!$Z2215))</f>
        <v/>
      </c>
      <c r="I2219" s="37" t="str">
        <f aca="false">IF($C2219="","",SUMIFS(⑤減算マスタCSV!$L$2:$L$8001,⑤減算マスタCSV!$F$2:$F$8001,$C2219,⑤減算マスタCSV!$K$2:$K$8001,1))</f>
        <v/>
      </c>
      <c r="J2219" s="17" t="str">
        <f aca="false">IF($C2219="","",IFERROR(INDEX(⑤減算マスタCSV!$H$2:$H$8001,MATCH($C2219,⑤減算マスタCSV!$F$2:$F$8001,0)),1))</f>
        <v/>
      </c>
      <c r="K2219" s="17" t="str">
        <f aca="false">IF($C2219="","",MAX(1,IFERROR(INDEX(⑥商品照会CSV!$M$2:$M$3001,MATCH($C2219,⑥商品照会CSV!$A$2:$A$3001,0)),1)))</f>
        <v/>
      </c>
      <c r="L2219" s="40" t="str">
        <f aca="false">IF($C2219="","",IFERROR(INDEX(⑥商品照会CSV!$Q$2:$Q$3001,MATCH($C2219,⑥商品照会CSV!$A$2:$A$3001,0)),0))</f>
        <v/>
      </c>
      <c r="M2219" s="40" t="str">
        <f aca="false">IF($C2219="","",N($L2219)*N($K2219))</f>
        <v/>
      </c>
      <c r="N2219" s="17" t="str">
        <f aca="false">IF($C2219="","",MAX(1,IFERROR(INDEX(⑥商品照会CSV!$AK$2:$AK$3001,MATCH($C2219,⑥商品照会CSV!$A$2:$A$3001,0)),1)))</f>
        <v/>
      </c>
      <c r="O2219" s="12" t="str">
        <f aca="false">IF($C2219="","",IFERROR(IF(INDEX(⑥商品照会CSV!$AN$2:$AN$3001,MATCH($C2219,⑥商品照会CSV!$A$2:$A$3001,0))=1,"バラ",IF(INDEX(⑥商品照会CSV!$AM$2:$AM$3001,MATCH($C2219,⑥商品照会CSV!$A$2:$A$3001,0))=1,"中間包装","ケース")),"ケース"))</f>
        <v/>
      </c>
      <c r="P2219" s="18"/>
      <c r="Q2219" s="14"/>
      <c r="R2219" s="17" t="str">
        <f aca="false">IF($C2219="","",N($Q2219)*N($K2219))</f>
        <v/>
      </c>
    </row>
    <row r="2220" customFormat="false" ht="15" hidden="false" customHeight="false" outlineLevel="0" collapsed="false">
      <c r="B2220" s="12" t="n">
        <v>2215</v>
      </c>
      <c r="C2220" s="36" t="str">
        <f aca="false">IF(①在庫CSV_発注日!$M2216="","",①在庫CSV_発注日!$M2216&amp;"")</f>
        <v/>
      </c>
      <c r="D2220" s="12" t="str">
        <f aca="false">IF($C2220="","",①在庫CSV_発注日!$N2216)</f>
        <v/>
      </c>
      <c r="E2220" s="12" t="str">
        <f aca="false">IF($C2220="","",①在庫CSV_発注日!$H2216)</f>
        <v/>
      </c>
      <c r="F2220" s="12" t="str">
        <f aca="false">IF($C2220="","",①在庫CSV_発注日!$L2216)</f>
        <v/>
      </c>
      <c r="G2220" s="18"/>
      <c r="H2220" s="17" t="str">
        <f aca="false">IF($C2220="","",N(①在庫CSV_発注日!$Z2216))</f>
        <v/>
      </c>
      <c r="I2220" s="37" t="str">
        <f aca="false">IF($C2220="","",SUMIFS(⑤減算マスタCSV!$L$2:$L$8001,⑤減算マスタCSV!$F$2:$F$8001,$C2220,⑤減算マスタCSV!$K$2:$K$8001,1))</f>
        <v/>
      </c>
      <c r="J2220" s="17" t="str">
        <f aca="false">IF($C2220="","",IFERROR(INDEX(⑤減算マスタCSV!$H$2:$H$8001,MATCH($C2220,⑤減算マスタCSV!$F$2:$F$8001,0)),1))</f>
        <v/>
      </c>
      <c r="K2220" s="17" t="str">
        <f aca="false">IF($C2220="","",MAX(1,IFERROR(INDEX(⑥商品照会CSV!$M$2:$M$3001,MATCH($C2220,⑥商品照会CSV!$A$2:$A$3001,0)),1)))</f>
        <v/>
      </c>
      <c r="L2220" s="40" t="str">
        <f aca="false">IF($C2220="","",IFERROR(INDEX(⑥商品照会CSV!$Q$2:$Q$3001,MATCH($C2220,⑥商品照会CSV!$A$2:$A$3001,0)),0))</f>
        <v/>
      </c>
      <c r="M2220" s="40" t="str">
        <f aca="false">IF($C2220="","",N($L2220)*N($K2220))</f>
        <v/>
      </c>
      <c r="N2220" s="17" t="str">
        <f aca="false">IF($C2220="","",MAX(1,IFERROR(INDEX(⑥商品照会CSV!$AK$2:$AK$3001,MATCH($C2220,⑥商品照会CSV!$A$2:$A$3001,0)),1)))</f>
        <v/>
      </c>
      <c r="O2220" s="12" t="str">
        <f aca="false">IF($C2220="","",IFERROR(IF(INDEX(⑥商品照会CSV!$AN$2:$AN$3001,MATCH($C2220,⑥商品照会CSV!$A$2:$A$3001,0))=1,"バラ",IF(INDEX(⑥商品照会CSV!$AM$2:$AM$3001,MATCH($C2220,⑥商品照会CSV!$A$2:$A$3001,0))=1,"中間包装","ケース")),"ケース"))</f>
        <v/>
      </c>
      <c r="P2220" s="18"/>
      <c r="Q2220" s="14"/>
      <c r="R2220" s="17" t="str">
        <f aca="false">IF($C2220="","",N($Q2220)*N($K2220))</f>
        <v/>
      </c>
    </row>
    <row r="2221" customFormat="false" ht="15" hidden="false" customHeight="false" outlineLevel="0" collapsed="false">
      <c r="B2221" s="12" t="n">
        <v>2216</v>
      </c>
      <c r="C2221" s="36" t="str">
        <f aca="false">IF(①在庫CSV_発注日!$M2217="","",①在庫CSV_発注日!$M2217&amp;"")</f>
        <v/>
      </c>
      <c r="D2221" s="12" t="str">
        <f aca="false">IF($C2221="","",①在庫CSV_発注日!$N2217)</f>
        <v/>
      </c>
      <c r="E2221" s="12" t="str">
        <f aca="false">IF($C2221="","",①在庫CSV_発注日!$H2217)</f>
        <v/>
      </c>
      <c r="F2221" s="12" t="str">
        <f aca="false">IF($C2221="","",①在庫CSV_発注日!$L2217)</f>
        <v/>
      </c>
      <c r="G2221" s="18"/>
      <c r="H2221" s="17" t="str">
        <f aca="false">IF($C2221="","",N(①在庫CSV_発注日!$Z2217))</f>
        <v/>
      </c>
      <c r="I2221" s="37" t="str">
        <f aca="false">IF($C2221="","",SUMIFS(⑤減算マスタCSV!$L$2:$L$8001,⑤減算マスタCSV!$F$2:$F$8001,$C2221,⑤減算マスタCSV!$K$2:$K$8001,1))</f>
        <v/>
      </c>
      <c r="J2221" s="17" t="str">
        <f aca="false">IF($C2221="","",IFERROR(INDEX(⑤減算マスタCSV!$H$2:$H$8001,MATCH($C2221,⑤減算マスタCSV!$F$2:$F$8001,0)),1))</f>
        <v/>
      </c>
      <c r="K2221" s="17" t="str">
        <f aca="false">IF($C2221="","",MAX(1,IFERROR(INDEX(⑥商品照会CSV!$M$2:$M$3001,MATCH($C2221,⑥商品照会CSV!$A$2:$A$3001,0)),1)))</f>
        <v/>
      </c>
      <c r="L2221" s="40" t="str">
        <f aca="false">IF($C2221="","",IFERROR(INDEX(⑥商品照会CSV!$Q$2:$Q$3001,MATCH($C2221,⑥商品照会CSV!$A$2:$A$3001,0)),0))</f>
        <v/>
      </c>
      <c r="M2221" s="40" t="str">
        <f aca="false">IF($C2221="","",N($L2221)*N($K2221))</f>
        <v/>
      </c>
      <c r="N2221" s="17" t="str">
        <f aca="false">IF($C2221="","",MAX(1,IFERROR(INDEX(⑥商品照会CSV!$AK$2:$AK$3001,MATCH($C2221,⑥商品照会CSV!$A$2:$A$3001,0)),1)))</f>
        <v/>
      </c>
      <c r="O2221" s="12" t="str">
        <f aca="false">IF($C2221="","",IFERROR(IF(INDEX(⑥商品照会CSV!$AN$2:$AN$3001,MATCH($C2221,⑥商品照会CSV!$A$2:$A$3001,0))=1,"バラ",IF(INDEX(⑥商品照会CSV!$AM$2:$AM$3001,MATCH($C2221,⑥商品照会CSV!$A$2:$A$3001,0))=1,"中間包装","ケース")),"ケース"))</f>
        <v/>
      </c>
      <c r="P2221" s="18"/>
      <c r="Q2221" s="14"/>
      <c r="R2221" s="17" t="str">
        <f aca="false">IF($C2221="","",N($Q2221)*N($K2221))</f>
        <v/>
      </c>
    </row>
    <row r="2222" customFormat="false" ht="15" hidden="false" customHeight="false" outlineLevel="0" collapsed="false">
      <c r="B2222" s="12" t="n">
        <v>2217</v>
      </c>
      <c r="C2222" s="36" t="str">
        <f aca="false">IF(①在庫CSV_発注日!$M2218="","",①在庫CSV_発注日!$M2218&amp;"")</f>
        <v/>
      </c>
      <c r="D2222" s="12" t="str">
        <f aca="false">IF($C2222="","",①在庫CSV_発注日!$N2218)</f>
        <v/>
      </c>
      <c r="E2222" s="12" t="str">
        <f aca="false">IF($C2222="","",①在庫CSV_発注日!$H2218)</f>
        <v/>
      </c>
      <c r="F2222" s="12" t="str">
        <f aca="false">IF($C2222="","",①在庫CSV_発注日!$L2218)</f>
        <v/>
      </c>
      <c r="G2222" s="18"/>
      <c r="H2222" s="17" t="str">
        <f aca="false">IF($C2222="","",N(①在庫CSV_発注日!$Z2218))</f>
        <v/>
      </c>
      <c r="I2222" s="37" t="str">
        <f aca="false">IF($C2222="","",SUMIFS(⑤減算マスタCSV!$L$2:$L$8001,⑤減算マスタCSV!$F$2:$F$8001,$C2222,⑤減算マスタCSV!$K$2:$K$8001,1))</f>
        <v/>
      </c>
      <c r="J2222" s="17" t="str">
        <f aca="false">IF($C2222="","",IFERROR(INDEX(⑤減算マスタCSV!$H$2:$H$8001,MATCH($C2222,⑤減算マスタCSV!$F$2:$F$8001,0)),1))</f>
        <v/>
      </c>
      <c r="K2222" s="17" t="str">
        <f aca="false">IF($C2222="","",MAX(1,IFERROR(INDEX(⑥商品照会CSV!$M$2:$M$3001,MATCH($C2222,⑥商品照会CSV!$A$2:$A$3001,0)),1)))</f>
        <v/>
      </c>
      <c r="L2222" s="40" t="str">
        <f aca="false">IF($C2222="","",IFERROR(INDEX(⑥商品照会CSV!$Q$2:$Q$3001,MATCH($C2222,⑥商品照会CSV!$A$2:$A$3001,0)),0))</f>
        <v/>
      </c>
      <c r="M2222" s="40" t="str">
        <f aca="false">IF($C2222="","",N($L2222)*N($K2222))</f>
        <v/>
      </c>
      <c r="N2222" s="17" t="str">
        <f aca="false">IF($C2222="","",MAX(1,IFERROR(INDEX(⑥商品照会CSV!$AK$2:$AK$3001,MATCH($C2222,⑥商品照会CSV!$A$2:$A$3001,0)),1)))</f>
        <v/>
      </c>
      <c r="O2222" s="12" t="str">
        <f aca="false">IF($C2222="","",IFERROR(IF(INDEX(⑥商品照会CSV!$AN$2:$AN$3001,MATCH($C2222,⑥商品照会CSV!$A$2:$A$3001,0))=1,"バラ",IF(INDEX(⑥商品照会CSV!$AM$2:$AM$3001,MATCH($C2222,⑥商品照会CSV!$A$2:$A$3001,0))=1,"中間包装","ケース")),"ケース"))</f>
        <v/>
      </c>
      <c r="P2222" s="18"/>
      <c r="Q2222" s="14"/>
      <c r="R2222" s="17" t="str">
        <f aca="false">IF($C2222="","",N($Q2222)*N($K2222))</f>
        <v/>
      </c>
    </row>
    <row r="2223" customFormat="false" ht="15" hidden="false" customHeight="false" outlineLevel="0" collapsed="false">
      <c r="B2223" s="12" t="n">
        <v>2218</v>
      </c>
      <c r="C2223" s="36" t="str">
        <f aca="false">IF(①在庫CSV_発注日!$M2219="","",①在庫CSV_発注日!$M2219&amp;"")</f>
        <v/>
      </c>
      <c r="D2223" s="12" t="str">
        <f aca="false">IF($C2223="","",①在庫CSV_発注日!$N2219)</f>
        <v/>
      </c>
      <c r="E2223" s="12" t="str">
        <f aca="false">IF($C2223="","",①在庫CSV_発注日!$H2219)</f>
        <v/>
      </c>
      <c r="F2223" s="12" t="str">
        <f aca="false">IF($C2223="","",①在庫CSV_発注日!$L2219)</f>
        <v/>
      </c>
      <c r="G2223" s="18"/>
      <c r="H2223" s="17" t="str">
        <f aca="false">IF($C2223="","",N(①在庫CSV_発注日!$Z2219))</f>
        <v/>
      </c>
      <c r="I2223" s="37" t="str">
        <f aca="false">IF($C2223="","",SUMIFS(⑤減算マスタCSV!$L$2:$L$8001,⑤減算マスタCSV!$F$2:$F$8001,$C2223,⑤減算マスタCSV!$K$2:$K$8001,1))</f>
        <v/>
      </c>
      <c r="J2223" s="17" t="str">
        <f aca="false">IF($C2223="","",IFERROR(INDEX(⑤減算マスタCSV!$H$2:$H$8001,MATCH($C2223,⑤減算マスタCSV!$F$2:$F$8001,0)),1))</f>
        <v/>
      </c>
      <c r="K2223" s="17" t="str">
        <f aca="false">IF($C2223="","",MAX(1,IFERROR(INDEX(⑥商品照会CSV!$M$2:$M$3001,MATCH($C2223,⑥商品照会CSV!$A$2:$A$3001,0)),1)))</f>
        <v/>
      </c>
      <c r="L2223" s="40" t="str">
        <f aca="false">IF($C2223="","",IFERROR(INDEX(⑥商品照会CSV!$Q$2:$Q$3001,MATCH($C2223,⑥商品照会CSV!$A$2:$A$3001,0)),0))</f>
        <v/>
      </c>
      <c r="M2223" s="40" t="str">
        <f aca="false">IF($C2223="","",N($L2223)*N($K2223))</f>
        <v/>
      </c>
      <c r="N2223" s="17" t="str">
        <f aca="false">IF($C2223="","",MAX(1,IFERROR(INDEX(⑥商品照会CSV!$AK$2:$AK$3001,MATCH($C2223,⑥商品照会CSV!$A$2:$A$3001,0)),1)))</f>
        <v/>
      </c>
      <c r="O2223" s="12" t="str">
        <f aca="false">IF($C2223="","",IFERROR(IF(INDEX(⑥商品照会CSV!$AN$2:$AN$3001,MATCH($C2223,⑥商品照会CSV!$A$2:$A$3001,0))=1,"バラ",IF(INDEX(⑥商品照会CSV!$AM$2:$AM$3001,MATCH($C2223,⑥商品照会CSV!$A$2:$A$3001,0))=1,"中間包装","ケース")),"ケース"))</f>
        <v/>
      </c>
      <c r="P2223" s="18"/>
      <c r="Q2223" s="14"/>
      <c r="R2223" s="17" t="str">
        <f aca="false">IF($C2223="","",N($Q2223)*N($K2223))</f>
        <v/>
      </c>
    </row>
    <row r="2224" customFormat="false" ht="15" hidden="false" customHeight="false" outlineLevel="0" collapsed="false">
      <c r="B2224" s="12" t="n">
        <v>2219</v>
      </c>
      <c r="C2224" s="36" t="str">
        <f aca="false">IF(①在庫CSV_発注日!$M2220="","",①在庫CSV_発注日!$M2220&amp;"")</f>
        <v/>
      </c>
      <c r="D2224" s="12" t="str">
        <f aca="false">IF($C2224="","",①在庫CSV_発注日!$N2220)</f>
        <v/>
      </c>
      <c r="E2224" s="12" t="str">
        <f aca="false">IF($C2224="","",①在庫CSV_発注日!$H2220)</f>
        <v/>
      </c>
      <c r="F2224" s="12" t="str">
        <f aca="false">IF($C2224="","",①在庫CSV_発注日!$L2220)</f>
        <v/>
      </c>
      <c r="G2224" s="18"/>
      <c r="H2224" s="17" t="str">
        <f aca="false">IF($C2224="","",N(①在庫CSV_発注日!$Z2220))</f>
        <v/>
      </c>
      <c r="I2224" s="37" t="str">
        <f aca="false">IF($C2224="","",SUMIFS(⑤減算マスタCSV!$L$2:$L$8001,⑤減算マスタCSV!$F$2:$F$8001,$C2224,⑤減算マスタCSV!$K$2:$K$8001,1))</f>
        <v/>
      </c>
      <c r="J2224" s="17" t="str">
        <f aca="false">IF($C2224="","",IFERROR(INDEX(⑤減算マスタCSV!$H$2:$H$8001,MATCH($C2224,⑤減算マスタCSV!$F$2:$F$8001,0)),1))</f>
        <v/>
      </c>
      <c r="K2224" s="17" t="str">
        <f aca="false">IF($C2224="","",MAX(1,IFERROR(INDEX(⑥商品照会CSV!$M$2:$M$3001,MATCH($C2224,⑥商品照会CSV!$A$2:$A$3001,0)),1)))</f>
        <v/>
      </c>
      <c r="L2224" s="40" t="str">
        <f aca="false">IF($C2224="","",IFERROR(INDEX(⑥商品照会CSV!$Q$2:$Q$3001,MATCH($C2224,⑥商品照会CSV!$A$2:$A$3001,0)),0))</f>
        <v/>
      </c>
      <c r="M2224" s="40" t="str">
        <f aca="false">IF($C2224="","",N($L2224)*N($K2224))</f>
        <v/>
      </c>
      <c r="N2224" s="17" t="str">
        <f aca="false">IF($C2224="","",MAX(1,IFERROR(INDEX(⑥商品照会CSV!$AK$2:$AK$3001,MATCH($C2224,⑥商品照会CSV!$A$2:$A$3001,0)),1)))</f>
        <v/>
      </c>
      <c r="O2224" s="12" t="str">
        <f aca="false">IF($C2224="","",IFERROR(IF(INDEX(⑥商品照会CSV!$AN$2:$AN$3001,MATCH($C2224,⑥商品照会CSV!$A$2:$A$3001,0))=1,"バラ",IF(INDEX(⑥商品照会CSV!$AM$2:$AM$3001,MATCH($C2224,⑥商品照会CSV!$A$2:$A$3001,0))=1,"中間包装","ケース")),"ケース"))</f>
        <v/>
      </c>
      <c r="P2224" s="18"/>
      <c r="Q2224" s="14"/>
      <c r="R2224" s="17" t="str">
        <f aca="false">IF($C2224="","",N($Q2224)*N($K2224))</f>
        <v/>
      </c>
    </row>
    <row r="2225" customFormat="false" ht="15" hidden="false" customHeight="false" outlineLevel="0" collapsed="false">
      <c r="B2225" s="12" t="n">
        <v>2220</v>
      </c>
      <c r="C2225" s="36" t="str">
        <f aca="false">IF(①在庫CSV_発注日!$M2221="","",①在庫CSV_発注日!$M2221&amp;"")</f>
        <v/>
      </c>
      <c r="D2225" s="12" t="str">
        <f aca="false">IF($C2225="","",①在庫CSV_発注日!$N2221)</f>
        <v/>
      </c>
      <c r="E2225" s="12" t="str">
        <f aca="false">IF($C2225="","",①在庫CSV_発注日!$H2221)</f>
        <v/>
      </c>
      <c r="F2225" s="12" t="str">
        <f aca="false">IF($C2225="","",①在庫CSV_発注日!$L2221)</f>
        <v/>
      </c>
      <c r="G2225" s="18"/>
      <c r="H2225" s="17" t="str">
        <f aca="false">IF($C2225="","",N(①在庫CSV_発注日!$Z2221))</f>
        <v/>
      </c>
      <c r="I2225" s="37" t="str">
        <f aca="false">IF($C2225="","",SUMIFS(⑤減算マスタCSV!$L$2:$L$8001,⑤減算マスタCSV!$F$2:$F$8001,$C2225,⑤減算マスタCSV!$K$2:$K$8001,1))</f>
        <v/>
      </c>
      <c r="J2225" s="17" t="str">
        <f aca="false">IF($C2225="","",IFERROR(INDEX(⑤減算マスタCSV!$H$2:$H$8001,MATCH($C2225,⑤減算マスタCSV!$F$2:$F$8001,0)),1))</f>
        <v/>
      </c>
      <c r="K2225" s="17" t="str">
        <f aca="false">IF($C2225="","",MAX(1,IFERROR(INDEX(⑥商品照会CSV!$M$2:$M$3001,MATCH($C2225,⑥商品照会CSV!$A$2:$A$3001,0)),1)))</f>
        <v/>
      </c>
      <c r="L2225" s="40" t="str">
        <f aca="false">IF($C2225="","",IFERROR(INDEX(⑥商品照会CSV!$Q$2:$Q$3001,MATCH($C2225,⑥商品照会CSV!$A$2:$A$3001,0)),0))</f>
        <v/>
      </c>
      <c r="M2225" s="40" t="str">
        <f aca="false">IF($C2225="","",N($L2225)*N($K2225))</f>
        <v/>
      </c>
      <c r="N2225" s="17" t="str">
        <f aca="false">IF($C2225="","",MAX(1,IFERROR(INDEX(⑥商品照会CSV!$AK$2:$AK$3001,MATCH($C2225,⑥商品照会CSV!$A$2:$A$3001,0)),1)))</f>
        <v/>
      </c>
      <c r="O2225" s="12" t="str">
        <f aca="false">IF($C2225="","",IFERROR(IF(INDEX(⑥商品照会CSV!$AN$2:$AN$3001,MATCH($C2225,⑥商品照会CSV!$A$2:$A$3001,0))=1,"バラ",IF(INDEX(⑥商品照会CSV!$AM$2:$AM$3001,MATCH($C2225,⑥商品照会CSV!$A$2:$A$3001,0))=1,"中間包装","ケース")),"ケース"))</f>
        <v/>
      </c>
      <c r="P2225" s="18"/>
      <c r="Q2225" s="14"/>
      <c r="R2225" s="17" t="str">
        <f aca="false">IF($C2225="","",N($Q2225)*N($K2225))</f>
        <v/>
      </c>
    </row>
    <row r="2226" customFormat="false" ht="15" hidden="false" customHeight="false" outlineLevel="0" collapsed="false">
      <c r="B2226" s="12" t="n">
        <v>2221</v>
      </c>
      <c r="C2226" s="36" t="str">
        <f aca="false">IF(①在庫CSV_発注日!$M2222="","",①在庫CSV_発注日!$M2222&amp;"")</f>
        <v/>
      </c>
      <c r="D2226" s="12" t="str">
        <f aca="false">IF($C2226="","",①在庫CSV_発注日!$N2222)</f>
        <v/>
      </c>
      <c r="E2226" s="12" t="str">
        <f aca="false">IF($C2226="","",①在庫CSV_発注日!$H2222)</f>
        <v/>
      </c>
      <c r="F2226" s="12" t="str">
        <f aca="false">IF($C2226="","",①在庫CSV_発注日!$L2222)</f>
        <v/>
      </c>
      <c r="G2226" s="18"/>
      <c r="H2226" s="17" t="str">
        <f aca="false">IF($C2226="","",N(①在庫CSV_発注日!$Z2222))</f>
        <v/>
      </c>
      <c r="I2226" s="37" t="str">
        <f aca="false">IF($C2226="","",SUMIFS(⑤減算マスタCSV!$L$2:$L$8001,⑤減算マスタCSV!$F$2:$F$8001,$C2226,⑤減算マスタCSV!$K$2:$K$8001,1))</f>
        <v/>
      </c>
      <c r="J2226" s="17" t="str">
        <f aca="false">IF($C2226="","",IFERROR(INDEX(⑤減算マスタCSV!$H$2:$H$8001,MATCH($C2226,⑤減算マスタCSV!$F$2:$F$8001,0)),1))</f>
        <v/>
      </c>
      <c r="K2226" s="17" t="str">
        <f aca="false">IF($C2226="","",MAX(1,IFERROR(INDEX(⑥商品照会CSV!$M$2:$M$3001,MATCH($C2226,⑥商品照会CSV!$A$2:$A$3001,0)),1)))</f>
        <v/>
      </c>
      <c r="L2226" s="40" t="str">
        <f aca="false">IF($C2226="","",IFERROR(INDEX(⑥商品照会CSV!$Q$2:$Q$3001,MATCH($C2226,⑥商品照会CSV!$A$2:$A$3001,0)),0))</f>
        <v/>
      </c>
      <c r="M2226" s="40" t="str">
        <f aca="false">IF($C2226="","",N($L2226)*N($K2226))</f>
        <v/>
      </c>
      <c r="N2226" s="17" t="str">
        <f aca="false">IF($C2226="","",MAX(1,IFERROR(INDEX(⑥商品照会CSV!$AK$2:$AK$3001,MATCH($C2226,⑥商品照会CSV!$A$2:$A$3001,0)),1)))</f>
        <v/>
      </c>
      <c r="O2226" s="12" t="str">
        <f aca="false">IF($C2226="","",IFERROR(IF(INDEX(⑥商品照会CSV!$AN$2:$AN$3001,MATCH($C2226,⑥商品照会CSV!$A$2:$A$3001,0))=1,"バラ",IF(INDEX(⑥商品照会CSV!$AM$2:$AM$3001,MATCH($C2226,⑥商品照会CSV!$A$2:$A$3001,0))=1,"中間包装","ケース")),"ケース"))</f>
        <v/>
      </c>
      <c r="P2226" s="18"/>
      <c r="Q2226" s="14"/>
      <c r="R2226" s="17" t="str">
        <f aca="false">IF($C2226="","",N($Q2226)*N($K2226))</f>
        <v/>
      </c>
    </row>
    <row r="2227" customFormat="false" ht="15" hidden="false" customHeight="false" outlineLevel="0" collapsed="false">
      <c r="B2227" s="12" t="n">
        <v>2222</v>
      </c>
      <c r="C2227" s="36" t="str">
        <f aca="false">IF(①在庫CSV_発注日!$M2223="","",①在庫CSV_発注日!$M2223&amp;"")</f>
        <v/>
      </c>
      <c r="D2227" s="12" t="str">
        <f aca="false">IF($C2227="","",①在庫CSV_発注日!$N2223)</f>
        <v/>
      </c>
      <c r="E2227" s="12" t="str">
        <f aca="false">IF($C2227="","",①在庫CSV_発注日!$H2223)</f>
        <v/>
      </c>
      <c r="F2227" s="12" t="str">
        <f aca="false">IF($C2227="","",①在庫CSV_発注日!$L2223)</f>
        <v/>
      </c>
      <c r="G2227" s="18"/>
      <c r="H2227" s="17" t="str">
        <f aca="false">IF($C2227="","",N(①在庫CSV_発注日!$Z2223))</f>
        <v/>
      </c>
      <c r="I2227" s="37" t="str">
        <f aca="false">IF($C2227="","",SUMIFS(⑤減算マスタCSV!$L$2:$L$8001,⑤減算マスタCSV!$F$2:$F$8001,$C2227,⑤減算マスタCSV!$K$2:$K$8001,1))</f>
        <v/>
      </c>
      <c r="J2227" s="17" t="str">
        <f aca="false">IF($C2227="","",IFERROR(INDEX(⑤減算マスタCSV!$H$2:$H$8001,MATCH($C2227,⑤減算マスタCSV!$F$2:$F$8001,0)),1))</f>
        <v/>
      </c>
      <c r="K2227" s="17" t="str">
        <f aca="false">IF($C2227="","",MAX(1,IFERROR(INDEX(⑥商品照会CSV!$M$2:$M$3001,MATCH($C2227,⑥商品照会CSV!$A$2:$A$3001,0)),1)))</f>
        <v/>
      </c>
      <c r="L2227" s="40" t="str">
        <f aca="false">IF($C2227="","",IFERROR(INDEX(⑥商品照会CSV!$Q$2:$Q$3001,MATCH($C2227,⑥商品照会CSV!$A$2:$A$3001,0)),0))</f>
        <v/>
      </c>
      <c r="M2227" s="40" t="str">
        <f aca="false">IF($C2227="","",N($L2227)*N($K2227))</f>
        <v/>
      </c>
      <c r="N2227" s="17" t="str">
        <f aca="false">IF($C2227="","",MAX(1,IFERROR(INDEX(⑥商品照会CSV!$AK$2:$AK$3001,MATCH($C2227,⑥商品照会CSV!$A$2:$A$3001,0)),1)))</f>
        <v/>
      </c>
      <c r="O2227" s="12" t="str">
        <f aca="false">IF($C2227="","",IFERROR(IF(INDEX(⑥商品照会CSV!$AN$2:$AN$3001,MATCH($C2227,⑥商品照会CSV!$A$2:$A$3001,0))=1,"バラ",IF(INDEX(⑥商品照会CSV!$AM$2:$AM$3001,MATCH($C2227,⑥商品照会CSV!$A$2:$A$3001,0))=1,"中間包装","ケース")),"ケース"))</f>
        <v/>
      </c>
      <c r="P2227" s="18"/>
      <c r="Q2227" s="14"/>
      <c r="R2227" s="17" t="str">
        <f aca="false">IF($C2227="","",N($Q2227)*N($K2227))</f>
        <v/>
      </c>
    </row>
    <row r="2228" customFormat="false" ht="15" hidden="false" customHeight="false" outlineLevel="0" collapsed="false">
      <c r="B2228" s="12" t="n">
        <v>2223</v>
      </c>
      <c r="C2228" s="36" t="str">
        <f aca="false">IF(①在庫CSV_発注日!$M2224="","",①在庫CSV_発注日!$M2224&amp;"")</f>
        <v/>
      </c>
      <c r="D2228" s="12" t="str">
        <f aca="false">IF($C2228="","",①在庫CSV_発注日!$N2224)</f>
        <v/>
      </c>
      <c r="E2228" s="12" t="str">
        <f aca="false">IF($C2228="","",①在庫CSV_発注日!$H2224)</f>
        <v/>
      </c>
      <c r="F2228" s="12" t="str">
        <f aca="false">IF($C2228="","",①在庫CSV_発注日!$L2224)</f>
        <v/>
      </c>
      <c r="G2228" s="18"/>
      <c r="H2228" s="17" t="str">
        <f aca="false">IF($C2228="","",N(①在庫CSV_発注日!$Z2224))</f>
        <v/>
      </c>
      <c r="I2228" s="37" t="str">
        <f aca="false">IF($C2228="","",SUMIFS(⑤減算マスタCSV!$L$2:$L$8001,⑤減算マスタCSV!$F$2:$F$8001,$C2228,⑤減算マスタCSV!$K$2:$K$8001,1))</f>
        <v/>
      </c>
      <c r="J2228" s="17" t="str">
        <f aca="false">IF($C2228="","",IFERROR(INDEX(⑤減算マスタCSV!$H$2:$H$8001,MATCH($C2228,⑤減算マスタCSV!$F$2:$F$8001,0)),1))</f>
        <v/>
      </c>
      <c r="K2228" s="17" t="str">
        <f aca="false">IF($C2228="","",MAX(1,IFERROR(INDEX(⑥商品照会CSV!$M$2:$M$3001,MATCH($C2228,⑥商品照会CSV!$A$2:$A$3001,0)),1)))</f>
        <v/>
      </c>
      <c r="L2228" s="40" t="str">
        <f aca="false">IF($C2228="","",IFERROR(INDEX(⑥商品照会CSV!$Q$2:$Q$3001,MATCH($C2228,⑥商品照会CSV!$A$2:$A$3001,0)),0))</f>
        <v/>
      </c>
      <c r="M2228" s="40" t="str">
        <f aca="false">IF($C2228="","",N($L2228)*N($K2228))</f>
        <v/>
      </c>
      <c r="N2228" s="17" t="str">
        <f aca="false">IF($C2228="","",MAX(1,IFERROR(INDEX(⑥商品照会CSV!$AK$2:$AK$3001,MATCH($C2228,⑥商品照会CSV!$A$2:$A$3001,0)),1)))</f>
        <v/>
      </c>
      <c r="O2228" s="12" t="str">
        <f aca="false">IF($C2228="","",IFERROR(IF(INDEX(⑥商品照会CSV!$AN$2:$AN$3001,MATCH($C2228,⑥商品照会CSV!$A$2:$A$3001,0))=1,"バラ",IF(INDEX(⑥商品照会CSV!$AM$2:$AM$3001,MATCH($C2228,⑥商品照会CSV!$A$2:$A$3001,0))=1,"中間包装","ケース")),"ケース"))</f>
        <v/>
      </c>
      <c r="P2228" s="18"/>
      <c r="Q2228" s="14"/>
      <c r="R2228" s="17" t="str">
        <f aca="false">IF($C2228="","",N($Q2228)*N($K2228))</f>
        <v/>
      </c>
    </row>
    <row r="2229" customFormat="false" ht="15" hidden="false" customHeight="false" outlineLevel="0" collapsed="false">
      <c r="B2229" s="12" t="n">
        <v>2224</v>
      </c>
      <c r="C2229" s="36" t="str">
        <f aca="false">IF(①在庫CSV_発注日!$M2225="","",①在庫CSV_発注日!$M2225&amp;"")</f>
        <v/>
      </c>
      <c r="D2229" s="12" t="str">
        <f aca="false">IF($C2229="","",①在庫CSV_発注日!$N2225)</f>
        <v/>
      </c>
      <c r="E2229" s="12" t="str">
        <f aca="false">IF($C2229="","",①在庫CSV_発注日!$H2225)</f>
        <v/>
      </c>
      <c r="F2229" s="12" t="str">
        <f aca="false">IF($C2229="","",①在庫CSV_発注日!$L2225)</f>
        <v/>
      </c>
      <c r="G2229" s="18"/>
      <c r="H2229" s="17" t="str">
        <f aca="false">IF($C2229="","",N(①在庫CSV_発注日!$Z2225))</f>
        <v/>
      </c>
      <c r="I2229" s="37" t="str">
        <f aca="false">IF($C2229="","",SUMIFS(⑤減算マスタCSV!$L$2:$L$8001,⑤減算マスタCSV!$F$2:$F$8001,$C2229,⑤減算マスタCSV!$K$2:$K$8001,1))</f>
        <v/>
      </c>
      <c r="J2229" s="17" t="str">
        <f aca="false">IF($C2229="","",IFERROR(INDEX(⑤減算マスタCSV!$H$2:$H$8001,MATCH($C2229,⑤減算マスタCSV!$F$2:$F$8001,0)),1))</f>
        <v/>
      </c>
      <c r="K2229" s="17" t="str">
        <f aca="false">IF($C2229="","",MAX(1,IFERROR(INDEX(⑥商品照会CSV!$M$2:$M$3001,MATCH($C2229,⑥商品照会CSV!$A$2:$A$3001,0)),1)))</f>
        <v/>
      </c>
      <c r="L2229" s="40" t="str">
        <f aca="false">IF($C2229="","",IFERROR(INDEX(⑥商品照会CSV!$Q$2:$Q$3001,MATCH($C2229,⑥商品照会CSV!$A$2:$A$3001,0)),0))</f>
        <v/>
      </c>
      <c r="M2229" s="40" t="str">
        <f aca="false">IF($C2229="","",N($L2229)*N($K2229))</f>
        <v/>
      </c>
      <c r="N2229" s="17" t="str">
        <f aca="false">IF($C2229="","",MAX(1,IFERROR(INDEX(⑥商品照会CSV!$AK$2:$AK$3001,MATCH($C2229,⑥商品照会CSV!$A$2:$A$3001,0)),1)))</f>
        <v/>
      </c>
      <c r="O2229" s="12" t="str">
        <f aca="false">IF($C2229="","",IFERROR(IF(INDEX(⑥商品照会CSV!$AN$2:$AN$3001,MATCH($C2229,⑥商品照会CSV!$A$2:$A$3001,0))=1,"バラ",IF(INDEX(⑥商品照会CSV!$AM$2:$AM$3001,MATCH($C2229,⑥商品照会CSV!$A$2:$A$3001,0))=1,"中間包装","ケース")),"ケース"))</f>
        <v/>
      </c>
      <c r="P2229" s="18"/>
      <c r="Q2229" s="14"/>
      <c r="R2229" s="17" t="str">
        <f aca="false">IF($C2229="","",N($Q2229)*N($K2229))</f>
        <v/>
      </c>
    </row>
    <row r="2230" customFormat="false" ht="15" hidden="false" customHeight="false" outlineLevel="0" collapsed="false">
      <c r="B2230" s="12" t="n">
        <v>2225</v>
      </c>
      <c r="C2230" s="36" t="str">
        <f aca="false">IF(①在庫CSV_発注日!$M2226="","",①在庫CSV_発注日!$M2226&amp;"")</f>
        <v/>
      </c>
      <c r="D2230" s="12" t="str">
        <f aca="false">IF($C2230="","",①在庫CSV_発注日!$N2226)</f>
        <v/>
      </c>
      <c r="E2230" s="12" t="str">
        <f aca="false">IF($C2230="","",①在庫CSV_発注日!$H2226)</f>
        <v/>
      </c>
      <c r="F2230" s="12" t="str">
        <f aca="false">IF($C2230="","",①在庫CSV_発注日!$L2226)</f>
        <v/>
      </c>
      <c r="G2230" s="18"/>
      <c r="H2230" s="17" t="str">
        <f aca="false">IF($C2230="","",N(①在庫CSV_発注日!$Z2226))</f>
        <v/>
      </c>
      <c r="I2230" s="37" t="str">
        <f aca="false">IF($C2230="","",SUMIFS(⑤減算マスタCSV!$L$2:$L$8001,⑤減算マスタCSV!$F$2:$F$8001,$C2230,⑤減算マスタCSV!$K$2:$K$8001,1))</f>
        <v/>
      </c>
      <c r="J2230" s="17" t="str">
        <f aca="false">IF($C2230="","",IFERROR(INDEX(⑤減算マスタCSV!$H$2:$H$8001,MATCH($C2230,⑤減算マスタCSV!$F$2:$F$8001,0)),1))</f>
        <v/>
      </c>
      <c r="K2230" s="17" t="str">
        <f aca="false">IF($C2230="","",MAX(1,IFERROR(INDEX(⑥商品照会CSV!$M$2:$M$3001,MATCH($C2230,⑥商品照会CSV!$A$2:$A$3001,0)),1)))</f>
        <v/>
      </c>
      <c r="L2230" s="40" t="str">
        <f aca="false">IF($C2230="","",IFERROR(INDEX(⑥商品照会CSV!$Q$2:$Q$3001,MATCH($C2230,⑥商品照会CSV!$A$2:$A$3001,0)),0))</f>
        <v/>
      </c>
      <c r="M2230" s="40" t="str">
        <f aca="false">IF($C2230="","",N($L2230)*N($K2230))</f>
        <v/>
      </c>
      <c r="N2230" s="17" t="str">
        <f aca="false">IF($C2230="","",MAX(1,IFERROR(INDEX(⑥商品照会CSV!$AK$2:$AK$3001,MATCH($C2230,⑥商品照会CSV!$A$2:$A$3001,0)),1)))</f>
        <v/>
      </c>
      <c r="O2230" s="12" t="str">
        <f aca="false">IF($C2230="","",IFERROR(IF(INDEX(⑥商品照会CSV!$AN$2:$AN$3001,MATCH($C2230,⑥商品照会CSV!$A$2:$A$3001,0))=1,"バラ",IF(INDEX(⑥商品照会CSV!$AM$2:$AM$3001,MATCH($C2230,⑥商品照会CSV!$A$2:$A$3001,0))=1,"中間包装","ケース")),"ケース"))</f>
        <v/>
      </c>
      <c r="P2230" s="18"/>
      <c r="Q2230" s="14"/>
      <c r="R2230" s="17" t="str">
        <f aca="false">IF($C2230="","",N($Q2230)*N($K2230))</f>
        <v/>
      </c>
    </row>
    <row r="2231" customFormat="false" ht="15" hidden="false" customHeight="false" outlineLevel="0" collapsed="false">
      <c r="B2231" s="12" t="n">
        <v>2226</v>
      </c>
      <c r="C2231" s="36" t="str">
        <f aca="false">IF(①在庫CSV_発注日!$M2227="","",①在庫CSV_発注日!$M2227&amp;"")</f>
        <v/>
      </c>
      <c r="D2231" s="12" t="str">
        <f aca="false">IF($C2231="","",①在庫CSV_発注日!$N2227)</f>
        <v/>
      </c>
      <c r="E2231" s="12" t="str">
        <f aca="false">IF($C2231="","",①在庫CSV_発注日!$H2227)</f>
        <v/>
      </c>
      <c r="F2231" s="12" t="str">
        <f aca="false">IF($C2231="","",①在庫CSV_発注日!$L2227)</f>
        <v/>
      </c>
      <c r="G2231" s="18"/>
      <c r="H2231" s="17" t="str">
        <f aca="false">IF($C2231="","",N(①在庫CSV_発注日!$Z2227))</f>
        <v/>
      </c>
      <c r="I2231" s="37" t="str">
        <f aca="false">IF($C2231="","",SUMIFS(⑤減算マスタCSV!$L$2:$L$8001,⑤減算マスタCSV!$F$2:$F$8001,$C2231,⑤減算マスタCSV!$K$2:$K$8001,1))</f>
        <v/>
      </c>
      <c r="J2231" s="17" t="str">
        <f aca="false">IF($C2231="","",IFERROR(INDEX(⑤減算マスタCSV!$H$2:$H$8001,MATCH($C2231,⑤減算マスタCSV!$F$2:$F$8001,0)),1))</f>
        <v/>
      </c>
      <c r="K2231" s="17" t="str">
        <f aca="false">IF($C2231="","",MAX(1,IFERROR(INDEX(⑥商品照会CSV!$M$2:$M$3001,MATCH($C2231,⑥商品照会CSV!$A$2:$A$3001,0)),1)))</f>
        <v/>
      </c>
      <c r="L2231" s="40" t="str">
        <f aca="false">IF($C2231="","",IFERROR(INDEX(⑥商品照会CSV!$Q$2:$Q$3001,MATCH($C2231,⑥商品照会CSV!$A$2:$A$3001,0)),0))</f>
        <v/>
      </c>
      <c r="M2231" s="40" t="str">
        <f aca="false">IF($C2231="","",N($L2231)*N($K2231))</f>
        <v/>
      </c>
      <c r="N2231" s="17" t="str">
        <f aca="false">IF($C2231="","",MAX(1,IFERROR(INDEX(⑥商品照会CSV!$AK$2:$AK$3001,MATCH($C2231,⑥商品照会CSV!$A$2:$A$3001,0)),1)))</f>
        <v/>
      </c>
      <c r="O2231" s="12" t="str">
        <f aca="false">IF($C2231="","",IFERROR(IF(INDEX(⑥商品照会CSV!$AN$2:$AN$3001,MATCH($C2231,⑥商品照会CSV!$A$2:$A$3001,0))=1,"バラ",IF(INDEX(⑥商品照会CSV!$AM$2:$AM$3001,MATCH($C2231,⑥商品照会CSV!$A$2:$A$3001,0))=1,"中間包装","ケース")),"ケース"))</f>
        <v/>
      </c>
      <c r="P2231" s="18"/>
      <c r="Q2231" s="14"/>
      <c r="R2231" s="17" t="str">
        <f aca="false">IF($C2231="","",N($Q2231)*N($K2231))</f>
        <v/>
      </c>
    </row>
    <row r="2232" customFormat="false" ht="15" hidden="false" customHeight="false" outlineLevel="0" collapsed="false">
      <c r="B2232" s="12" t="n">
        <v>2227</v>
      </c>
      <c r="C2232" s="36" t="str">
        <f aca="false">IF(①在庫CSV_発注日!$M2228="","",①在庫CSV_発注日!$M2228&amp;"")</f>
        <v/>
      </c>
      <c r="D2232" s="12" t="str">
        <f aca="false">IF($C2232="","",①在庫CSV_発注日!$N2228)</f>
        <v/>
      </c>
      <c r="E2232" s="12" t="str">
        <f aca="false">IF($C2232="","",①在庫CSV_発注日!$H2228)</f>
        <v/>
      </c>
      <c r="F2232" s="12" t="str">
        <f aca="false">IF($C2232="","",①在庫CSV_発注日!$L2228)</f>
        <v/>
      </c>
      <c r="G2232" s="18"/>
      <c r="H2232" s="17" t="str">
        <f aca="false">IF($C2232="","",N(①在庫CSV_発注日!$Z2228))</f>
        <v/>
      </c>
      <c r="I2232" s="37" t="str">
        <f aca="false">IF($C2232="","",SUMIFS(⑤減算マスタCSV!$L$2:$L$8001,⑤減算マスタCSV!$F$2:$F$8001,$C2232,⑤減算マスタCSV!$K$2:$K$8001,1))</f>
        <v/>
      </c>
      <c r="J2232" s="17" t="str">
        <f aca="false">IF($C2232="","",IFERROR(INDEX(⑤減算マスタCSV!$H$2:$H$8001,MATCH($C2232,⑤減算マスタCSV!$F$2:$F$8001,0)),1))</f>
        <v/>
      </c>
      <c r="K2232" s="17" t="str">
        <f aca="false">IF($C2232="","",MAX(1,IFERROR(INDEX(⑥商品照会CSV!$M$2:$M$3001,MATCH($C2232,⑥商品照会CSV!$A$2:$A$3001,0)),1)))</f>
        <v/>
      </c>
      <c r="L2232" s="40" t="str">
        <f aca="false">IF($C2232="","",IFERROR(INDEX(⑥商品照会CSV!$Q$2:$Q$3001,MATCH($C2232,⑥商品照会CSV!$A$2:$A$3001,0)),0))</f>
        <v/>
      </c>
      <c r="M2232" s="40" t="str">
        <f aca="false">IF($C2232="","",N($L2232)*N($K2232))</f>
        <v/>
      </c>
      <c r="N2232" s="17" t="str">
        <f aca="false">IF($C2232="","",MAX(1,IFERROR(INDEX(⑥商品照会CSV!$AK$2:$AK$3001,MATCH($C2232,⑥商品照会CSV!$A$2:$A$3001,0)),1)))</f>
        <v/>
      </c>
      <c r="O2232" s="12" t="str">
        <f aca="false">IF($C2232="","",IFERROR(IF(INDEX(⑥商品照会CSV!$AN$2:$AN$3001,MATCH($C2232,⑥商品照会CSV!$A$2:$A$3001,0))=1,"バラ",IF(INDEX(⑥商品照会CSV!$AM$2:$AM$3001,MATCH($C2232,⑥商品照会CSV!$A$2:$A$3001,0))=1,"中間包装","ケース")),"ケース"))</f>
        <v/>
      </c>
      <c r="P2232" s="18"/>
      <c r="Q2232" s="14"/>
      <c r="R2232" s="17" t="str">
        <f aca="false">IF($C2232="","",N($Q2232)*N($K2232))</f>
        <v/>
      </c>
    </row>
    <row r="2233" customFormat="false" ht="15" hidden="false" customHeight="false" outlineLevel="0" collapsed="false">
      <c r="B2233" s="12" t="n">
        <v>2228</v>
      </c>
      <c r="C2233" s="36" t="str">
        <f aca="false">IF(①在庫CSV_発注日!$M2229="","",①在庫CSV_発注日!$M2229&amp;"")</f>
        <v/>
      </c>
      <c r="D2233" s="12" t="str">
        <f aca="false">IF($C2233="","",①在庫CSV_発注日!$N2229)</f>
        <v/>
      </c>
      <c r="E2233" s="12" t="str">
        <f aca="false">IF($C2233="","",①在庫CSV_発注日!$H2229)</f>
        <v/>
      </c>
      <c r="F2233" s="12" t="str">
        <f aca="false">IF($C2233="","",①在庫CSV_発注日!$L2229)</f>
        <v/>
      </c>
      <c r="G2233" s="18"/>
      <c r="H2233" s="17" t="str">
        <f aca="false">IF($C2233="","",N(①在庫CSV_発注日!$Z2229))</f>
        <v/>
      </c>
      <c r="I2233" s="37" t="str">
        <f aca="false">IF($C2233="","",SUMIFS(⑤減算マスタCSV!$L$2:$L$8001,⑤減算マスタCSV!$F$2:$F$8001,$C2233,⑤減算マスタCSV!$K$2:$K$8001,1))</f>
        <v/>
      </c>
      <c r="J2233" s="17" t="str">
        <f aca="false">IF($C2233="","",IFERROR(INDEX(⑤減算マスタCSV!$H$2:$H$8001,MATCH($C2233,⑤減算マスタCSV!$F$2:$F$8001,0)),1))</f>
        <v/>
      </c>
      <c r="K2233" s="17" t="str">
        <f aca="false">IF($C2233="","",MAX(1,IFERROR(INDEX(⑥商品照会CSV!$M$2:$M$3001,MATCH($C2233,⑥商品照会CSV!$A$2:$A$3001,0)),1)))</f>
        <v/>
      </c>
      <c r="L2233" s="40" t="str">
        <f aca="false">IF($C2233="","",IFERROR(INDEX(⑥商品照会CSV!$Q$2:$Q$3001,MATCH($C2233,⑥商品照会CSV!$A$2:$A$3001,0)),0))</f>
        <v/>
      </c>
      <c r="M2233" s="40" t="str">
        <f aca="false">IF($C2233="","",N($L2233)*N($K2233))</f>
        <v/>
      </c>
      <c r="N2233" s="17" t="str">
        <f aca="false">IF($C2233="","",MAX(1,IFERROR(INDEX(⑥商品照会CSV!$AK$2:$AK$3001,MATCH($C2233,⑥商品照会CSV!$A$2:$A$3001,0)),1)))</f>
        <v/>
      </c>
      <c r="O2233" s="12" t="str">
        <f aca="false">IF($C2233="","",IFERROR(IF(INDEX(⑥商品照会CSV!$AN$2:$AN$3001,MATCH($C2233,⑥商品照会CSV!$A$2:$A$3001,0))=1,"バラ",IF(INDEX(⑥商品照会CSV!$AM$2:$AM$3001,MATCH($C2233,⑥商品照会CSV!$A$2:$A$3001,0))=1,"中間包装","ケース")),"ケース"))</f>
        <v/>
      </c>
      <c r="P2233" s="18"/>
      <c r="Q2233" s="14"/>
      <c r="R2233" s="17" t="str">
        <f aca="false">IF($C2233="","",N($Q2233)*N($K2233))</f>
        <v/>
      </c>
    </row>
    <row r="2234" customFormat="false" ht="15" hidden="false" customHeight="false" outlineLevel="0" collapsed="false">
      <c r="B2234" s="12" t="n">
        <v>2229</v>
      </c>
      <c r="C2234" s="36" t="str">
        <f aca="false">IF(①在庫CSV_発注日!$M2230="","",①在庫CSV_発注日!$M2230&amp;"")</f>
        <v/>
      </c>
      <c r="D2234" s="12" t="str">
        <f aca="false">IF($C2234="","",①在庫CSV_発注日!$N2230)</f>
        <v/>
      </c>
      <c r="E2234" s="12" t="str">
        <f aca="false">IF($C2234="","",①在庫CSV_発注日!$H2230)</f>
        <v/>
      </c>
      <c r="F2234" s="12" t="str">
        <f aca="false">IF($C2234="","",①在庫CSV_発注日!$L2230)</f>
        <v/>
      </c>
      <c r="G2234" s="18"/>
      <c r="H2234" s="17" t="str">
        <f aca="false">IF($C2234="","",N(①在庫CSV_発注日!$Z2230))</f>
        <v/>
      </c>
      <c r="I2234" s="37" t="str">
        <f aca="false">IF($C2234="","",SUMIFS(⑤減算マスタCSV!$L$2:$L$8001,⑤減算マスタCSV!$F$2:$F$8001,$C2234,⑤減算マスタCSV!$K$2:$K$8001,1))</f>
        <v/>
      </c>
      <c r="J2234" s="17" t="str">
        <f aca="false">IF($C2234="","",IFERROR(INDEX(⑤減算マスタCSV!$H$2:$H$8001,MATCH($C2234,⑤減算マスタCSV!$F$2:$F$8001,0)),1))</f>
        <v/>
      </c>
      <c r="K2234" s="17" t="str">
        <f aca="false">IF($C2234="","",MAX(1,IFERROR(INDEX(⑥商品照会CSV!$M$2:$M$3001,MATCH($C2234,⑥商品照会CSV!$A$2:$A$3001,0)),1)))</f>
        <v/>
      </c>
      <c r="L2234" s="40" t="str">
        <f aca="false">IF($C2234="","",IFERROR(INDEX(⑥商品照会CSV!$Q$2:$Q$3001,MATCH($C2234,⑥商品照会CSV!$A$2:$A$3001,0)),0))</f>
        <v/>
      </c>
      <c r="M2234" s="40" t="str">
        <f aca="false">IF($C2234="","",N($L2234)*N($K2234))</f>
        <v/>
      </c>
      <c r="N2234" s="17" t="str">
        <f aca="false">IF($C2234="","",MAX(1,IFERROR(INDEX(⑥商品照会CSV!$AK$2:$AK$3001,MATCH($C2234,⑥商品照会CSV!$A$2:$A$3001,0)),1)))</f>
        <v/>
      </c>
      <c r="O2234" s="12" t="str">
        <f aca="false">IF($C2234="","",IFERROR(IF(INDEX(⑥商品照会CSV!$AN$2:$AN$3001,MATCH($C2234,⑥商品照会CSV!$A$2:$A$3001,0))=1,"バラ",IF(INDEX(⑥商品照会CSV!$AM$2:$AM$3001,MATCH($C2234,⑥商品照会CSV!$A$2:$A$3001,0))=1,"中間包装","ケース")),"ケース"))</f>
        <v/>
      </c>
      <c r="P2234" s="18"/>
      <c r="Q2234" s="14"/>
      <c r="R2234" s="17" t="str">
        <f aca="false">IF($C2234="","",N($Q2234)*N($K2234))</f>
        <v/>
      </c>
    </row>
    <row r="2235" customFormat="false" ht="15" hidden="false" customHeight="false" outlineLevel="0" collapsed="false">
      <c r="B2235" s="12" t="n">
        <v>2230</v>
      </c>
      <c r="C2235" s="36" t="str">
        <f aca="false">IF(①在庫CSV_発注日!$M2231="","",①在庫CSV_発注日!$M2231&amp;"")</f>
        <v/>
      </c>
      <c r="D2235" s="12" t="str">
        <f aca="false">IF($C2235="","",①在庫CSV_発注日!$N2231)</f>
        <v/>
      </c>
      <c r="E2235" s="12" t="str">
        <f aca="false">IF($C2235="","",①在庫CSV_発注日!$H2231)</f>
        <v/>
      </c>
      <c r="F2235" s="12" t="str">
        <f aca="false">IF($C2235="","",①在庫CSV_発注日!$L2231)</f>
        <v/>
      </c>
      <c r="G2235" s="18"/>
      <c r="H2235" s="17" t="str">
        <f aca="false">IF($C2235="","",N(①在庫CSV_発注日!$Z2231))</f>
        <v/>
      </c>
      <c r="I2235" s="37" t="str">
        <f aca="false">IF($C2235="","",SUMIFS(⑤減算マスタCSV!$L$2:$L$8001,⑤減算マスタCSV!$F$2:$F$8001,$C2235,⑤減算マスタCSV!$K$2:$K$8001,1))</f>
        <v/>
      </c>
      <c r="J2235" s="17" t="str">
        <f aca="false">IF($C2235="","",IFERROR(INDEX(⑤減算マスタCSV!$H$2:$H$8001,MATCH($C2235,⑤減算マスタCSV!$F$2:$F$8001,0)),1))</f>
        <v/>
      </c>
      <c r="K2235" s="17" t="str">
        <f aca="false">IF($C2235="","",MAX(1,IFERROR(INDEX(⑥商品照会CSV!$M$2:$M$3001,MATCH($C2235,⑥商品照会CSV!$A$2:$A$3001,0)),1)))</f>
        <v/>
      </c>
      <c r="L2235" s="40" t="str">
        <f aca="false">IF($C2235="","",IFERROR(INDEX(⑥商品照会CSV!$Q$2:$Q$3001,MATCH($C2235,⑥商品照会CSV!$A$2:$A$3001,0)),0))</f>
        <v/>
      </c>
      <c r="M2235" s="40" t="str">
        <f aca="false">IF($C2235="","",N($L2235)*N($K2235))</f>
        <v/>
      </c>
      <c r="N2235" s="17" t="str">
        <f aca="false">IF($C2235="","",MAX(1,IFERROR(INDEX(⑥商品照会CSV!$AK$2:$AK$3001,MATCH($C2235,⑥商品照会CSV!$A$2:$A$3001,0)),1)))</f>
        <v/>
      </c>
      <c r="O2235" s="12" t="str">
        <f aca="false">IF($C2235="","",IFERROR(IF(INDEX(⑥商品照会CSV!$AN$2:$AN$3001,MATCH($C2235,⑥商品照会CSV!$A$2:$A$3001,0))=1,"バラ",IF(INDEX(⑥商品照会CSV!$AM$2:$AM$3001,MATCH($C2235,⑥商品照会CSV!$A$2:$A$3001,0))=1,"中間包装","ケース")),"ケース"))</f>
        <v/>
      </c>
      <c r="P2235" s="18"/>
      <c r="Q2235" s="14"/>
      <c r="R2235" s="17" t="str">
        <f aca="false">IF($C2235="","",N($Q2235)*N($K2235))</f>
        <v/>
      </c>
    </row>
    <row r="2236" customFormat="false" ht="15" hidden="false" customHeight="false" outlineLevel="0" collapsed="false">
      <c r="B2236" s="12" t="n">
        <v>2231</v>
      </c>
      <c r="C2236" s="36" t="str">
        <f aca="false">IF(①在庫CSV_発注日!$M2232="","",①在庫CSV_発注日!$M2232&amp;"")</f>
        <v/>
      </c>
      <c r="D2236" s="12" t="str">
        <f aca="false">IF($C2236="","",①在庫CSV_発注日!$N2232)</f>
        <v/>
      </c>
      <c r="E2236" s="12" t="str">
        <f aca="false">IF($C2236="","",①在庫CSV_発注日!$H2232)</f>
        <v/>
      </c>
      <c r="F2236" s="12" t="str">
        <f aca="false">IF($C2236="","",①在庫CSV_発注日!$L2232)</f>
        <v/>
      </c>
      <c r="G2236" s="18"/>
      <c r="H2236" s="17" t="str">
        <f aca="false">IF($C2236="","",N(①在庫CSV_発注日!$Z2232))</f>
        <v/>
      </c>
      <c r="I2236" s="37" t="str">
        <f aca="false">IF($C2236="","",SUMIFS(⑤減算マスタCSV!$L$2:$L$8001,⑤減算マスタCSV!$F$2:$F$8001,$C2236,⑤減算マスタCSV!$K$2:$K$8001,1))</f>
        <v/>
      </c>
      <c r="J2236" s="17" t="str">
        <f aca="false">IF($C2236="","",IFERROR(INDEX(⑤減算マスタCSV!$H$2:$H$8001,MATCH($C2236,⑤減算マスタCSV!$F$2:$F$8001,0)),1))</f>
        <v/>
      </c>
      <c r="K2236" s="17" t="str">
        <f aca="false">IF($C2236="","",MAX(1,IFERROR(INDEX(⑥商品照会CSV!$M$2:$M$3001,MATCH($C2236,⑥商品照会CSV!$A$2:$A$3001,0)),1)))</f>
        <v/>
      </c>
      <c r="L2236" s="40" t="str">
        <f aca="false">IF($C2236="","",IFERROR(INDEX(⑥商品照会CSV!$Q$2:$Q$3001,MATCH($C2236,⑥商品照会CSV!$A$2:$A$3001,0)),0))</f>
        <v/>
      </c>
      <c r="M2236" s="40" t="str">
        <f aca="false">IF($C2236="","",N($L2236)*N($K2236))</f>
        <v/>
      </c>
      <c r="N2236" s="17" t="str">
        <f aca="false">IF($C2236="","",MAX(1,IFERROR(INDEX(⑥商品照会CSV!$AK$2:$AK$3001,MATCH($C2236,⑥商品照会CSV!$A$2:$A$3001,0)),1)))</f>
        <v/>
      </c>
      <c r="O2236" s="12" t="str">
        <f aca="false">IF($C2236="","",IFERROR(IF(INDEX(⑥商品照会CSV!$AN$2:$AN$3001,MATCH($C2236,⑥商品照会CSV!$A$2:$A$3001,0))=1,"バラ",IF(INDEX(⑥商品照会CSV!$AM$2:$AM$3001,MATCH($C2236,⑥商品照会CSV!$A$2:$A$3001,0))=1,"中間包装","ケース")),"ケース"))</f>
        <v/>
      </c>
      <c r="P2236" s="18"/>
      <c r="Q2236" s="14"/>
      <c r="R2236" s="17" t="str">
        <f aca="false">IF($C2236="","",N($Q2236)*N($K2236))</f>
        <v/>
      </c>
    </row>
    <row r="2237" customFormat="false" ht="15" hidden="false" customHeight="false" outlineLevel="0" collapsed="false">
      <c r="B2237" s="12" t="n">
        <v>2232</v>
      </c>
      <c r="C2237" s="36" t="str">
        <f aca="false">IF(①在庫CSV_発注日!$M2233="","",①在庫CSV_発注日!$M2233&amp;"")</f>
        <v/>
      </c>
      <c r="D2237" s="12" t="str">
        <f aca="false">IF($C2237="","",①在庫CSV_発注日!$N2233)</f>
        <v/>
      </c>
      <c r="E2237" s="12" t="str">
        <f aca="false">IF($C2237="","",①在庫CSV_発注日!$H2233)</f>
        <v/>
      </c>
      <c r="F2237" s="12" t="str">
        <f aca="false">IF($C2237="","",①在庫CSV_発注日!$L2233)</f>
        <v/>
      </c>
      <c r="G2237" s="18"/>
      <c r="H2237" s="17" t="str">
        <f aca="false">IF($C2237="","",N(①在庫CSV_発注日!$Z2233))</f>
        <v/>
      </c>
      <c r="I2237" s="37" t="str">
        <f aca="false">IF($C2237="","",SUMIFS(⑤減算マスタCSV!$L$2:$L$8001,⑤減算マスタCSV!$F$2:$F$8001,$C2237,⑤減算マスタCSV!$K$2:$K$8001,1))</f>
        <v/>
      </c>
      <c r="J2237" s="17" t="str">
        <f aca="false">IF($C2237="","",IFERROR(INDEX(⑤減算マスタCSV!$H$2:$H$8001,MATCH($C2237,⑤減算マスタCSV!$F$2:$F$8001,0)),1))</f>
        <v/>
      </c>
      <c r="K2237" s="17" t="str">
        <f aca="false">IF($C2237="","",MAX(1,IFERROR(INDEX(⑥商品照会CSV!$M$2:$M$3001,MATCH($C2237,⑥商品照会CSV!$A$2:$A$3001,0)),1)))</f>
        <v/>
      </c>
      <c r="L2237" s="40" t="str">
        <f aca="false">IF($C2237="","",IFERROR(INDEX(⑥商品照会CSV!$Q$2:$Q$3001,MATCH($C2237,⑥商品照会CSV!$A$2:$A$3001,0)),0))</f>
        <v/>
      </c>
      <c r="M2237" s="40" t="str">
        <f aca="false">IF($C2237="","",N($L2237)*N($K2237))</f>
        <v/>
      </c>
      <c r="N2237" s="17" t="str">
        <f aca="false">IF($C2237="","",MAX(1,IFERROR(INDEX(⑥商品照会CSV!$AK$2:$AK$3001,MATCH($C2237,⑥商品照会CSV!$A$2:$A$3001,0)),1)))</f>
        <v/>
      </c>
      <c r="O2237" s="12" t="str">
        <f aca="false">IF($C2237="","",IFERROR(IF(INDEX(⑥商品照会CSV!$AN$2:$AN$3001,MATCH($C2237,⑥商品照会CSV!$A$2:$A$3001,0))=1,"バラ",IF(INDEX(⑥商品照会CSV!$AM$2:$AM$3001,MATCH($C2237,⑥商品照会CSV!$A$2:$A$3001,0))=1,"中間包装","ケース")),"ケース"))</f>
        <v/>
      </c>
      <c r="P2237" s="18"/>
      <c r="Q2237" s="14"/>
      <c r="R2237" s="17" t="str">
        <f aca="false">IF($C2237="","",N($Q2237)*N($K2237))</f>
        <v/>
      </c>
    </row>
    <row r="2238" customFormat="false" ht="15" hidden="false" customHeight="false" outlineLevel="0" collapsed="false">
      <c r="B2238" s="12" t="n">
        <v>2233</v>
      </c>
      <c r="C2238" s="36" t="str">
        <f aca="false">IF(①在庫CSV_発注日!$M2234="","",①在庫CSV_発注日!$M2234&amp;"")</f>
        <v/>
      </c>
      <c r="D2238" s="12" t="str">
        <f aca="false">IF($C2238="","",①在庫CSV_発注日!$N2234)</f>
        <v/>
      </c>
      <c r="E2238" s="12" t="str">
        <f aca="false">IF($C2238="","",①在庫CSV_発注日!$H2234)</f>
        <v/>
      </c>
      <c r="F2238" s="12" t="str">
        <f aca="false">IF($C2238="","",①在庫CSV_発注日!$L2234)</f>
        <v/>
      </c>
      <c r="G2238" s="18"/>
      <c r="H2238" s="17" t="str">
        <f aca="false">IF($C2238="","",N(①在庫CSV_発注日!$Z2234))</f>
        <v/>
      </c>
      <c r="I2238" s="37" t="str">
        <f aca="false">IF($C2238="","",SUMIFS(⑤減算マスタCSV!$L$2:$L$8001,⑤減算マスタCSV!$F$2:$F$8001,$C2238,⑤減算マスタCSV!$K$2:$K$8001,1))</f>
        <v/>
      </c>
      <c r="J2238" s="17" t="str">
        <f aca="false">IF($C2238="","",IFERROR(INDEX(⑤減算マスタCSV!$H$2:$H$8001,MATCH($C2238,⑤減算マスタCSV!$F$2:$F$8001,0)),1))</f>
        <v/>
      </c>
      <c r="K2238" s="17" t="str">
        <f aca="false">IF($C2238="","",MAX(1,IFERROR(INDEX(⑥商品照会CSV!$M$2:$M$3001,MATCH($C2238,⑥商品照会CSV!$A$2:$A$3001,0)),1)))</f>
        <v/>
      </c>
      <c r="L2238" s="40" t="str">
        <f aca="false">IF($C2238="","",IFERROR(INDEX(⑥商品照会CSV!$Q$2:$Q$3001,MATCH($C2238,⑥商品照会CSV!$A$2:$A$3001,0)),0))</f>
        <v/>
      </c>
      <c r="M2238" s="40" t="str">
        <f aca="false">IF($C2238="","",N($L2238)*N($K2238))</f>
        <v/>
      </c>
      <c r="N2238" s="17" t="str">
        <f aca="false">IF($C2238="","",MAX(1,IFERROR(INDEX(⑥商品照会CSV!$AK$2:$AK$3001,MATCH($C2238,⑥商品照会CSV!$A$2:$A$3001,0)),1)))</f>
        <v/>
      </c>
      <c r="O2238" s="12" t="str">
        <f aca="false">IF($C2238="","",IFERROR(IF(INDEX(⑥商品照会CSV!$AN$2:$AN$3001,MATCH($C2238,⑥商品照会CSV!$A$2:$A$3001,0))=1,"バラ",IF(INDEX(⑥商品照会CSV!$AM$2:$AM$3001,MATCH($C2238,⑥商品照会CSV!$A$2:$A$3001,0))=1,"中間包装","ケース")),"ケース"))</f>
        <v/>
      </c>
      <c r="P2238" s="18"/>
      <c r="Q2238" s="14"/>
      <c r="R2238" s="17" t="str">
        <f aca="false">IF($C2238="","",N($Q2238)*N($K2238))</f>
        <v/>
      </c>
    </row>
    <row r="2239" customFormat="false" ht="15" hidden="false" customHeight="false" outlineLevel="0" collapsed="false">
      <c r="B2239" s="12" t="n">
        <v>2234</v>
      </c>
      <c r="C2239" s="36" t="str">
        <f aca="false">IF(①在庫CSV_発注日!$M2235="","",①在庫CSV_発注日!$M2235&amp;"")</f>
        <v/>
      </c>
      <c r="D2239" s="12" t="str">
        <f aca="false">IF($C2239="","",①在庫CSV_発注日!$N2235)</f>
        <v/>
      </c>
      <c r="E2239" s="12" t="str">
        <f aca="false">IF($C2239="","",①在庫CSV_発注日!$H2235)</f>
        <v/>
      </c>
      <c r="F2239" s="12" t="str">
        <f aca="false">IF($C2239="","",①在庫CSV_発注日!$L2235)</f>
        <v/>
      </c>
      <c r="G2239" s="18"/>
      <c r="H2239" s="17" t="str">
        <f aca="false">IF($C2239="","",N(①在庫CSV_発注日!$Z2235))</f>
        <v/>
      </c>
      <c r="I2239" s="37" t="str">
        <f aca="false">IF($C2239="","",SUMIFS(⑤減算マスタCSV!$L$2:$L$8001,⑤減算マスタCSV!$F$2:$F$8001,$C2239,⑤減算マスタCSV!$K$2:$K$8001,1))</f>
        <v/>
      </c>
      <c r="J2239" s="17" t="str">
        <f aca="false">IF($C2239="","",IFERROR(INDEX(⑤減算マスタCSV!$H$2:$H$8001,MATCH($C2239,⑤減算マスタCSV!$F$2:$F$8001,0)),1))</f>
        <v/>
      </c>
      <c r="K2239" s="17" t="str">
        <f aca="false">IF($C2239="","",MAX(1,IFERROR(INDEX(⑥商品照会CSV!$M$2:$M$3001,MATCH($C2239,⑥商品照会CSV!$A$2:$A$3001,0)),1)))</f>
        <v/>
      </c>
      <c r="L2239" s="40" t="str">
        <f aca="false">IF($C2239="","",IFERROR(INDEX(⑥商品照会CSV!$Q$2:$Q$3001,MATCH($C2239,⑥商品照会CSV!$A$2:$A$3001,0)),0))</f>
        <v/>
      </c>
      <c r="M2239" s="40" t="str">
        <f aca="false">IF($C2239="","",N($L2239)*N($K2239))</f>
        <v/>
      </c>
      <c r="N2239" s="17" t="str">
        <f aca="false">IF($C2239="","",MAX(1,IFERROR(INDEX(⑥商品照会CSV!$AK$2:$AK$3001,MATCH($C2239,⑥商品照会CSV!$A$2:$A$3001,0)),1)))</f>
        <v/>
      </c>
      <c r="O2239" s="12" t="str">
        <f aca="false">IF($C2239="","",IFERROR(IF(INDEX(⑥商品照会CSV!$AN$2:$AN$3001,MATCH($C2239,⑥商品照会CSV!$A$2:$A$3001,0))=1,"バラ",IF(INDEX(⑥商品照会CSV!$AM$2:$AM$3001,MATCH($C2239,⑥商品照会CSV!$A$2:$A$3001,0))=1,"中間包装","ケース")),"ケース"))</f>
        <v/>
      </c>
      <c r="P2239" s="18"/>
      <c r="Q2239" s="14"/>
      <c r="R2239" s="17" t="str">
        <f aca="false">IF($C2239="","",N($Q2239)*N($K2239))</f>
        <v/>
      </c>
    </row>
    <row r="2240" customFormat="false" ht="15" hidden="false" customHeight="false" outlineLevel="0" collapsed="false">
      <c r="B2240" s="12" t="n">
        <v>2235</v>
      </c>
      <c r="C2240" s="36" t="str">
        <f aca="false">IF(①在庫CSV_発注日!$M2236="","",①在庫CSV_発注日!$M2236&amp;"")</f>
        <v/>
      </c>
      <c r="D2240" s="12" t="str">
        <f aca="false">IF($C2240="","",①在庫CSV_発注日!$N2236)</f>
        <v/>
      </c>
      <c r="E2240" s="12" t="str">
        <f aca="false">IF($C2240="","",①在庫CSV_発注日!$H2236)</f>
        <v/>
      </c>
      <c r="F2240" s="12" t="str">
        <f aca="false">IF($C2240="","",①在庫CSV_発注日!$L2236)</f>
        <v/>
      </c>
      <c r="G2240" s="18"/>
      <c r="H2240" s="17" t="str">
        <f aca="false">IF($C2240="","",N(①在庫CSV_発注日!$Z2236))</f>
        <v/>
      </c>
      <c r="I2240" s="37" t="str">
        <f aca="false">IF($C2240="","",SUMIFS(⑤減算マスタCSV!$L$2:$L$8001,⑤減算マスタCSV!$F$2:$F$8001,$C2240,⑤減算マスタCSV!$K$2:$K$8001,1))</f>
        <v/>
      </c>
      <c r="J2240" s="17" t="str">
        <f aca="false">IF($C2240="","",IFERROR(INDEX(⑤減算マスタCSV!$H$2:$H$8001,MATCH($C2240,⑤減算マスタCSV!$F$2:$F$8001,0)),1))</f>
        <v/>
      </c>
      <c r="K2240" s="17" t="str">
        <f aca="false">IF($C2240="","",MAX(1,IFERROR(INDEX(⑥商品照会CSV!$M$2:$M$3001,MATCH($C2240,⑥商品照会CSV!$A$2:$A$3001,0)),1)))</f>
        <v/>
      </c>
      <c r="L2240" s="40" t="str">
        <f aca="false">IF($C2240="","",IFERROR(INDEX(⑥商品照会CSV!$Q$2:$Q$3001,MATCH($C2240,⑥商品照会CSV!$A$2:$A$3001,0)),0))</f>
        <v/>
      </c>
      <c r="M2240" s="40" t="str">
        <f aca="false">IF($C2240="","",N($L2240)*N($K2240))</f>
        <v/>
      </c>
      <c r="N2240" s="17" t="str">
        <f aca="false">IF($C2240="","",MAX(1,IFERROR(INDEX(⑥商品照会CSV!$AK$2:$AK$3001,MATCH($C2240,⑥商品照会CSV!$A$2:$A$3001,0)),1)))</f>
        <v/>
      </c>
      <c r="O2240" s="12" t="str">
        <f aca="false">IF($C2240="","",IFERROR(IF(INDEX(⑥商品照会CSV!$AN$2:$AN$3001,MATCH($C2240,⑥商品照会CSV!$A$2:$A$3001,0))=1,"バラ",IF(INDEX(⑥商品照会CSV!$AM$2:$AM$3001,MATCH($C2240,⑥商品照会CSV!$A$2:$A$3001,0))=1,"中間包装","ケース")),"ケース"))</f>
        <v/>
      </c>
      <c r="P2240" s="18"/>
      <c r="Q2240" s="14"/>
      <c r="R2240" s="17" t="str">
        <f aca="false">IF($C2240="","",N($Q2240)*N($K2240))</f>
        <v/>
      </c>
    </row>
    <row r="2241" customFormat="false" ht="15" hidden="false" customHeight="false" outlineLevel="0" collapsed="false">
      <c r="B2241" s="12" t="n">
        <v>2236</v>
      </c>
      <c r="C2241" s="36" t="str">
        <f aca="false">IF(①在庫CSV_発注日!$M2237="","",①在庫CSV_発注日!$M2237&amp;"")</f>
        <v/>
      </c>
      <c r="D2241" s="12" t="str">
        <f aca="false">IF($C2241="","",①在庫CSV_発注日!$N2237)</f>
        <v/>
      </c>
      <c r="E2241" s="12" t="str">
        <f aca="false">IF($C2241="","",①在庫CSV_発注日!$H2237)</f>
        <v/>
      </c>
      <c r="F2241" s="12" t="str">
        <f aca="false">IF($C2241="","",①在庫CSV_発注日!$L2237)</f>
        <v/>
      </c>
      <c r="G2241" s="18"/>
      <c r="H2241" s="17" t="str">
        <f aca="false">IF($C2241="","",N(①在庫CSV_発注日!$Z2237))</f>
        <v/>
      </c>
      <c r="I2241" s="37" t="str">
        <f aca="false">IF($C2241="","",SUMIFS(⑤減算マスタCSV!$L$2:$L$8001,⑤減算マスタCSV!$F$2:$F$8001,$C2241,⑤減算マスタCSV!$K$2:$K$8001,1))</f>
        <v/>
      </c>
      <c r="J2241" s="17" t="str">
        <f aca="false">IF($C2241="","",IFERROR(INDEX(⑤減算マスタCSV!$H$2:$H$8001,MATCH($C2241,⑤減算マスタCSV!$F$2:$F$8001,0)),1))</f>
        <v/>
      </c>
      <c r="K2241" s="17" t="str">
        <f aca="false">IF($C2241="","",MAX(1,IFERROR(INDEX(⑥商品照会CSV!$M$2:$M$3001,MATCH($C2241,⑥商品照会CSV!$A$2:$A$3001,0)),1)))</f>
        <v/>
      </c>
      <c r="L2241" s="40" t="str">
        <f aca="false">IF($C2241="","",IFERROR(INDEX(⑥商品照会CSV!$Q$2:$Q$3001,MATCH($C2241,⑥商品照会CSV!$A$2:$A$3001,0)),0))</f>
        <v/>
      </c>
      <c r="M2241" s="40" t="str">
        <f aca="false">IF($C2241="","",N($L2241)*N($K2241))</f>
        <v/>
      </c>
      <c r="N2241" s="17" t="str">
        <f aca="false">IF($C2241="","",MAX(1,IFERROR(INDEX(⑥商品照会CSV!$AK$2:$AK$3001,MATCH($C2241,⑥商品照会CSV!$A$2:$A$3001,0)),1)))</f>
        <v/>
      </c>
      <c r="O2241" s="12" t="str">
        <f aca="false">IF($C2241="","",IFERROR(IF(INDEX(⑥商品照会CSV!$AN$2:$AN$3001,MATCH($C2241,⑥商品照会CSV!$A$2:$A$3001,0))=1,"バラ",IF(INDEX(⑥商品照会CSV!$AM$2:$AM$3001,MATCH($C2241,⑥商品照会CSV!$A$2:$A$3001,0))=1,"中間包装","ケース")),"ケース"))</f>
        <v/>
      </c>
      <c r="P2241" s="18"/>
      <c r="Q2241" s="14"/>
      <c r="R2241" s="17" t="str">
        <f aca="false">IF($C2241="","",N($Q2241)*N($K2241))</f>
        <v/>
      </c>
    </row>
    <row r="2242" customFormat="false" ht="15" hidden="false" customHeight="false" outlineLevel="0" collapsed="false">
      <c r="B2242" s="12" t="n">
        <v>2237</v>
      </c>
      <c r="C2242" s="36" t="str">
        <f aca="false">IF(①在庫CSV_発注日!$M2238="","",①在庫CSV_発注日!$M2238&amp;"")</f>
        <v/>
      </c>
      <c r="D2242" s="12" t="str">
        <f aca="false">IF($C2242="","",①在庫CSV_発注日!$N2238)</f>
        <v/>
      </c>
      <c r="E2242" s="12" t="str">
        <f aca="false">IF($C2242="","",①在庫CSV_発注日!$H2238)</f>
        <v/>
      </c>
      <c r="F2242" s="12" t="str">
        <f aca="false">IF($C2242="","",①在庫CSV_発注日!$L2238)</f>
        <v/>
      </c>
      <c r="G2242" s="18"/>
      <c r="H2242" s="17" t="str">
        <f aca="false">IF($C2242="","",N(①在庫CSV_発注日!$Z2238))</f>
        <v/>
      </c>
      <c r="I2242" s="37" t="str">
        <f aca="false">IF($C2242="","",SUMIFS(⑤減算マスタCSV!$L$2:$L$8001,⑤減算マスタCSV!$F$2:$F$8001,$C2242,⑤減算マスタCSV!$K$2:$K$8001,1))</f>
        <v/>
      </c>
      <c r="J2242" s="17" t="str">
        <f aca="false">IF($C2242="","",IFERROR(INDEX(⑤減算マスタCSV!$H$2:$H$8001,MATCH($C2242,⑤減算マスタCSV!$F$2:$F$8001,0)),1))</f>
        <v/>
      </c>
      <c r="K2242" s="17" t="str">
        <f aca="false">IF($C2242="","",MAX(1,IFERROR(INDEX(⑥商品照会CSV!$M$2:$M$3001,MATCH($C2242,⑥商品照会CSV!$A$2:$A$3001,0)),1)))</f>
        <v/>
      </c>
      <c r="L2242" s="40" t="str">
        <f aca="false">IF($C2242="","",IFERROR(INDEX(⑥商品照会CSV!$Q$2:$Q$3001,MATCH($C2242,⑥商品照会CSV!$A$2:$A$3001,0)),0))</f>
        <v/>
      </c>
      <c r="M2242" s="40" t="str">
        <f aca="false">IF($C2242="","",N($L2242)*N($K2242))</f>
        <v/>
      </c>
      <c r="N2242" s="17" t="str">
        <f aca="false">IF($C2242="","",MAX(1,IFERROR(INDEX(⑥商品照会CSV!$AK$2:$AK$3001,MATCH($C2242,⑥商品照会CSV!$A$2:$A$3001,0)),1)))</f>
        <v/>
      </c>
      <c r="O2242" s="12" t="str">
        <f aca="false">IF($C2242="","",IFERROR(IF(INDEX(⑥商品照会CSV!$AN$2:$AN$3001,MATCH($C2242,⑥商品照会CSV!$A$2:$A$3001,0))=1,"バラ",IF(INDEX(⑥商品照会CSV!$AM$2:$AM$3001,MATCH($C2242,⑥商品照会CSV!$A$2:$A$3001,0))=1,"中間包装","ケース")),"ケース"))</f>
        <v/>
      </c>
      <c r="P2242" s="18"/>
      <c r="Q2242" s="14"/>
      <c r="R2242" s="17" t="str">
        <f aca="false">IF($C2242="","",N($Q2242)*N($K2242))</f>
        <v/>
      </c>
    </row>
    <row r="2243" customFormat="false" ht="15" hidden="false" customHeight="false" outlineLevel="0" collapsed="false">
      <c r="B2243" s="12" t="n">
        <v>2238</v>
      </c>
      <c r="C2243" s="36" t="str">
        <f aca="false">IF(①在庫CSV_発注日!$M2239="","",①在庫CSV_発注日!$M2239&amp;"")</f>
        <v/>
      </c>
      <c r="D2243" s="12" t="str">
        <f aca="false">IF($C2243="","",①在庫CSV_発注日!$N2239)</f>
        <v/>
      </c>
      <c r="E2243" s="12" t="str">
        <f aca="false">IF($C2243="","",①在庫CSV_発注日!$H2239)</f>
        <v/>
      </c>
      <c r="F2243" s="12" t="str">
        <f aca="false">IF($C2243="","",①在庫CSV_発注日!$L2239)</f>
        <v/>
      </c>
      <c r="G2243" s="18"/>
      <c r="H2243" s="17" t="str">
        <f aca="false">IF($C2243="","",N(①在庫CSV_発注日!$Z2239))</f>
        <v/>
      </c>
      <c r="I2243" s="37" t="str">
        <f aca="false">IF($C2243="","",SUMIFS(⑤減算マスタCSV!$L$2:$L$8001,⑤減算マスタCSV!$F$2:$F$8001,$C2243,⑤減算マスタCSV!$K$2:$K$8001,1))</f>
        <v/>
      </c>
      <c r="J2243" s="17" t="str">
        <f aca="false">IF($C2243="","",IFERROR(INDEX(⑤減算マスタCSV!$H$2:$H$8001,MATCH($C2243,⑤減算マスタCSV!$F$2:$F$8001,0)),1))</f>
        <v/>
      </c>
      <c r="K2243" s="17" t="str">
        <f aca="false">IF($C2243="","",MAX(1,IFERROR(INDEX(⑥商品照会CSV!$M$2:$M$3001,MATCH($C2243,⑥商品照会CSV!$A$2:$A$3001,0)),1)))</f>
        <v/>
      </c>
      <c r="L2243" s="40" t="str">
        <f aca="false">IF($C2243="","",IFERROR(INDEX(⑥商品照会CSV!$Q$2:$Q$3001,MATCH($C2243,⑥商品照会CSV!$A$2:$A$3001,0)),0))</f>
        <v/>
      </c>
      <c r="M2243" s="40" t="str">
        <f aca="false">IF($C2243="","",N($L2243)*N($K2243))</f>
        <v/>
      </c>
      <c r="N2243" s="17" t="str">
        <f aca="false">IF($C2243="","",MAX(1,IFERROR(INDEX(⑥商品照会CSV!$AK$2:$AK$3001,MATCH($C2243,⑥商品照会CSV!$A$2:$A$3001,0)),1)))</f>
        <v/>
      </c>
      <c r="O2243" s="12" t="str">
        <f aca="false">IF($C2243="","",IFERROR(IF(INDEX(⑥商品照会CSV!$AN$2:$AN$3001,MATCH($C2243,⑥商品照会CSV!$A$2:$A$3001,0))=1,"バラ",IF(INDEX(⑥商品照会CSV!$AM$2:$AM$3001,MATCH($C2243,⑥商品照会CSV!$A$2:$A$3001,0))=1,"中間包装","ケース")),"ケース"))</f>
        <v/>
      </c>
      <c r="P2243" s="18"/>
      <c r="Q2243" s="14"/>
      <c r="R2243" s="17" t="str">
        <f aca="false">IF($C2243="","",N($Q2243)*N($K2243))</f>
        <v/>
      </c>
    </row>
    <row r="2244" customFormat="false" ht="15" hidden="false" customHeight="false" outlineLevel="0" collapsed="false">
      <c r="B2244" s="12" t="n">
        <v>2239</v>
      </c>
      <c r="C2244" s="36" t="str">
        <f aca="false">IF(①在庫CSV_発注日!$M2240="","",①在庫CSV_発注日!$M2240&amp;"")</f>
        <v/>
      </c>
      <c r="D2244" s="12" t="str">
        <f aca="false">IF($C2244="","",①在庫CSV_発注日!$N2240)</f>
        <v/>
      </c>
      <c r="E2244" s="12" t="str">
        <f aca="false">IF($C2244="","",①在庫CSV_発注日!$H2240)</f>
        <v/>
      </c>
      <c r="F2244" s="12" t="str">
        <f aca="false">IF($C2244="","",①在庫CSV_発注日!$L2240)</f>
        <v/>
      </c>
      <c r="G2244" s="18"/>
      <c r="H2244" s="17" t="str">
        <f aca="false">IF($C2244="","",N(①在庫CSV_発注日!$Z2240))</f>
        <v/>
      </c>
      <c r="I2244" s="37" t="str">
        <f aca="false">IF($C2244="","",SUMIFS(⑤減算マスタCSV!$L$2:$L$8001,⑤減算マスタCSV!$F$2:$F$8001,$C2244,⑤減算マスタCSV!$K$2:$K$8001,1))</f>
        <v/>
      </c>
      <c r="J2244" s="17" t="str">
        <f aca="false">IF($C2244="","",IFERROR(INDEX(⑤減算マスタCSV!$H$2:$H$8001,MATCH($C2244,⑤減算マスタCSV!$F$2:$F$8001,0)),1))</f>
        <v/>
      </c>
      <c r="K2244" s="17" t="str">
        <f aca="false">IF($C2244="","",MAX(1,IFERROR(INDEX(⑥商品照会CSV!$M$2:$M$3001,MATCH($C2244,⑥商品照会CSV!$A$2:$A$3001,0)),1)))</f>
        <v/>
      </c>
      <c r="L2244" s="40" t="str">
        <f aca="false">IF($C2244="","",IFERROR(INDEX(⑥商品照会CSV!$Q$2:$Q$3001,MATCH($C2244,⑥商品照会CSV!$A$2:$A$3001,0)),0))</f>
        <v/>
      </c>
      <c r="M2244" s="40" t="str">
        <f aca="false">IF($C2244="","",N($L2244)*N($K2244))</f>
        <v/>
      </c>
      <c r="N2244" s="17" t="str">
        <f aca="false">IF($C2244="","",MAX(1,IFERROR(INDEX(⑥商品照会CSV!$AK$2:$AK$3001,MATCH($C2244,⑥商品照会CSV!$A$2:$A$3001,0)),1)))</f>
        <v/>
      </c>
      <c r="O2244" s="12" t="str">
        <f aca="false">IF($C2244="","",IFERROR(IF(INDEX(⑥商品照会CSV!$AN$2:$AN$3001,MATCH($C2244,⑥商品照会CSV!$A$2:$A$3001,0))=1,"バラ",IF(INDEX(⑥商品照会CSV!$AM$2:$AM$3001,MATCH($C2244,⑥商品照会CSV!$A$2:$A$3001,0))=1,"中間包装","ケース")),"ケース"))</f>
        <v/>
      </c>
      <c r="P2244" s="18"/>
      <c r="Q2244" s="14"/>
      <c r="R2244" s="17" t="str">
        <f aca="false">IF($C2244="","",N($Q2244)*N($K2244))</f>
        <v/>
      </c>
    </row>
    <row r="2245" customFormat="false" ht="15" hidden="false" customHeight="false" outlineLevel="0" collapsed="false">
      <c r="B2245" s="12" t="n">
        <v>2240</v>
      </c>
      <c r="C2245" s="36" t="str">
        <f aca="false">IF(①在庫CSV_発注日!$M2241="","",①在庫CSV_発注日!$M2241&amp;"")</f>
        <v/>
      </c>
      <c r="D2245" s="12" t="str">
        <f aca="false">IF($C2245="","",①在庫CSV_発注日!$N2241)</f>
        <v/>
      </c>
      <c r="E2245" s="12" t="str">
        <f aca="false">IF($C2245="","",①在庫CSV_発注日!$H2241)</f>
        <v/>
      </c>
      <c r="F2245" s="12" t="str">
        <f aca="false">IF($C2245="","",①在庫CSV_発注日!$L2241)</f>
        <v/>
      </c>
      <c r="G2245" s="18"/>
      <c r="H2245" s="17" t="str">
        <f aca="false">IF($C2245="","",N(①在庫CSV_発注日!$Z2241))</f>
        <v/>
      </c>
      <c r="I2245" s="37" t="str">
        <f aca="false">IF($C2245="","",SUMIFS(⑤減算マスタCSV!$L$2:$L$8001,⑤減算マスタCSV!$F$2:$F$8001,$C2245,⑤減算マスタCSV!$K$2:$K$8001,1))</f>
        <v/>
      </c>
      <c r="J2245" s="17" t="str">
        <f aca="false">IF($C2245="","",IFERROR(INDEX(⑤減算マスタCSV!$H$2:$H$8001,MATCH($C2245,⑤減算マスタCSV!$F$2:$F$8001,0)),1))</f>
        <v/>
      </c>
      <c r="K2245" s="17" t="str">
        <f aca="false">IF($C2245="","",MAX(1,IFERROR(INDEX(⑥商品照会CSV!$M$2:$M$3001,MATCH($C2245,⑥商品照会CSV!$A$2:$A$3001,0)),1)))</f>
        <v/>
      </c>
      <c r="L2245" s="40" t="str">
        <f aca="false">IF($C2245="","",IFERROR(INDEX(⑥商品照会CSV!$Q$2:$Q$3001,MATCH($C2245,⑥商品照会CSV!$A$2:$A$3001,0)),0))</f>
        <v/>
      </c>
      <c r="M2245" s="40" t="str">
        <f aca="false">IF($C2245="","",N($L2245)*N($K2245))</f>
        <v/>
      </c>
      <c r="N2245" s="17" t="str">
        <f aca="false">IF($C2245="","",MAX(1,IFERROR(INDEX(⑥商品照会CSV!$AK$2:$AK$3001,MATCH($C2245,⑥商品照会CSV!$A$2:$A$3001,0)),1)))</f>
        <v/>
      </c>
      <c r="O2245" s="12" t="str">
        <f aca="false">IF($C2245="","",IFERROR(IF(INDEX(⑥商品照会CSV!$AN$2:$AN$3001,MATCH($C2245,⑥商品照会CSV!$A$2:$A$3001,0))=1,"バラ",IF(INDEX(⑥商品照会CSV!$AM$2:$AM$3001,MATCH($C2245,⑥商品照会CSV!$A$2:$A$3001,0))=1,"中間包装","ケース")),"ケース"))</f>
        <v/>
      </c>
      <c r="P2245" s="18"/>
      <c r="Q2245" s="14"/>
      <c r="R2245" s="17" t="str">
        <f aca="false">IF($C2245="","",N($Q2245)*N($K2245))</f>
        <v/>
      </c>
    </row>
    <row r="2246" customFormat="false" ht="15" hidden="false" customHeight="false" outlineLevel="0" collapsed="false">
      <c r="B2246" s="12" t="n">
        <v>2241</v>
      </c>
      <c r="C2246" s="36" t="str">
        <f aca="false">IF(①在庫CSV_発注日!$M2242="","",①在庫CSV_発注日!$M2242&amp;"")</f>
        <v/>
      </c>
      <c r="D2246" s="12" t="str">
        <f aca="false">IF($C2246="","",①在庫CSV_発注日!$N2242)</f>
        <v/>
      </c>
      <c r="E2246" s="12" t="str">
        <f aca="false">IF($C2246="","",①在庫CSV_発注日!$H2242)</f>
        <v/>
      </c>
      <c r="F2246" s="12" t="str">
        <f aca="false">IF($C2246="","",①在庫CSV_発注日!$L2242)</f>
        <v/>
      </c>
      <c r="G2246" s="18"/>
      <c r="H2246" s="17" t="str">
        <f aca="false">IF($C2246="","",N(①在庫CSV_発注日!$Z2242))</f>
        <v/>
      </c>
      <c r="I2246" s="37" t="str">
        <f aca="false">IF($C2246="","",SUMIFS(⑤減算マスタCSV!$L$2:$L$8001,⑤減算マスタCSV!$F$2:$F$8001,$C2246,⑤減算マスタCSV!$K$2:$K$8001,1))</f>
        <v/>
      </c>
      <c r="J2246" s="17" t="str">
        <f aca="false">IF($C2246="","",IFERROR(INDEX(⑤減算マスタCSV!$H$2:$H$8001,MATCH($C2246,⑤減算マスタCSV!$F$2:$F$8001,0)),1))</f>
        <v/>
      </c>
      <c r="K2246" s="17" t="str">
        <f aca="false">IF($C2246="","",MAX(1,IFERROR(INDEX(⑥商品照会CSV!$M$2:$M$3001,MATCH($C2246,⑥商品照会CSV!$A$2:$A$3001,0)),1)))</f>
        <v/>
      </c>
      <c r="L2246" s="40" t="str">
        <f aca="false">IF($C2246="","",IFERROR(INDEX(⑥商品照会CSV!$Q$2:$Q$3001,MATCH($C2246,⑥商品照会CSV!$A$2:$A$3001,0)),0))</f>
        <v/>
      </c>
      <c r="M2246" s="40" t="str">
        <f aca="false">IF($C2246="","",N($L2246)*N($K2246))</f>
        <v/>
      </c>
      <c r="N2246" s="17" t="str">
        <f aca="false">IF($C2246="","",MAX(1,IFERROR(INDEX(⑥商品照会CSV!$AK$2:$AK$3001,MATCH($C2246,⑥商品照会CSV!$A$2:$A$3001,0)),1)))</f>
        <v/>
      </c>
      <c r="O2246" s="12" t="str">
        <f aca="false">IF($C2246="","",IFERROR(IF(INDEX(⑥商品照会CSV!$AN$2:$AN$3001,MATCH($C2246,⑥商品照会CSV!$A$2:$A$3001,0))=1,"バラ",IF(INDEX(⑥商品照会CSV!$AM$2:$AM$3001,MATCH($C2246,⑥商品照会CSV!$A$2:$A$3001,0))=1,"中間包装","ケース")),"ケース"))</f>
        <v/>
      </c>
      <c r="P2246" s="18"/>
      <c r="Q2246" s="14"/>
      <c r="R2246" s="17" t="str">
        <f aca="false">IF($C2246="","",N($Q2246)*N($K2246))</f>
        <v/>
      </c>
    </row>
    <row r="2247" customFormat="false" ht="15" hidden="false" customHeight="false" outlineLevel="0" collapsed="false">
      <c r="B2247" s="12" t="n">
        <v>2242</v>
      </c>
      <c r="C2247" s="36" t="str">
        <f aca="false">IF(①在庫CSV_発注日!$M2243="","",①在庫CSV_発注日!$M2243&amp;"")</f>
        <v/>
      </c>
      <c r="D2247" s="12" t="str">
        <f aca="false">IF($C2247="","",①在庫CSV_発注日!$N2243)</f>
        <v/>
      </c>
      <c r="E2247" s="12" t="str">
        <f aca="false">IF($C2247="","",①在庫CSV_発注日!$H2243)</f>
        <v/>
      </c>
      <c r="F2247" s="12" t="str">
        <f aca="false">IF($C2247="","",①在庫CSV_発注日!$L2243)</f>
        <v/>
      </c>
      <c r="G2247" s="18"/>
      <c r="H2247" s="17" t="str">
        <f aca="false">IF($C2247="","",N(①在庫CSV_発注日!$Z2243))</f>
        <v/>
      </c>
      <c r="I2247" s="37" t="str">
        <f aca="false">IF($C2247="","",SUMIFS(⑤減算マスタCSV!$L$2:$L$8001,⑤減算マスタCSV!$F$2:$F$8001,$C2247,⑤減算マスタCSV!$K$2:$K$8001,1))</f>
        <v/>
      </c>
      <c r="J2247" s="17" t="str">
        <f aca="false">IF($C2247="","",IFERROR(INDEX(⑤減算マスタCSV!$H$2:$H$8001,MATCH($C2247,⑤減算マスタCSV!$F$2:$F$8001,0)),1))</f>
        <v/>
      </c>
      <c r="K2247" s="17" t="str">
        <f aca="false">IF($C2247="","",MAX(1,IFERROR(INDEX(⑥商品照会CSV!$M$2:$M$3001,MATCH($C2247,⑥商品照会CSV!$A$2:$A$3001,0)),1)))</f>
        <v/>
      </c>
      <c r="L2247" s="40" t="str">
        <f aca="false">IF($C2247="","",IFERROR(INDEX(⑥商品照会CSV!$Q$2:$Q$3001,MATCH($C2247,⑥商品照会CSV!$A$2:$A$3001,0)),0))</f>
        <v/>
      </c>
      <c r="M2247" s="40" t="str">
        <f aca="false">IF($C2247="","",N($L2247)*N($K2247))</f>
        <v/>
      </c>
      <c r="N2247" s="17" t="str">
        <f aca="false">IF($C2247="","",MAX(1,IFERROR(INDEX(⑥商品照会CSV!$AK$2:$AK$3001,MATCH($C2247,⑥商品照会CSV!$A$2:$A$3001,0)),1)))</f>
        <v/>
      </c>
      <c r="O2247" s="12" t="str">
        <f aca="false">IF($C2247="","",IFERROR(IF(INDEX(⑥商品照会CSV!$AN$2:$AN$3001,MATCH($C2247,⑥商品照会CSV!$A$2:$A$3001,0))=1,"バラ",IF(INDEX(⑥商品照会CSV!$AM$2:$AM$3001,MATCH($C2247,⑥商品照会CSV!$A$2:$A$3001,0))=1,"中間包装","ケース")),"ケース"))</f>
        <v/>
      </c>
      <c r="P2247" s="18"/>
      <c r="Q2247" s="14"/>
      <c r="R2247" s="17" t="str">
        <f aca="false">IF($C2247="","",N($Q2247)*N($K2247))</f>
        <v/>
      </c>
    </row>
    <row r="2248" customFormat="false" ht="15" hidden="false" customHeight="false" outlineLevel="0" collapsed="false">
      <c r="B2248" s="12" t="n">
        <v>2243</v>
      </c>
      <c r="C2248" s="36" t="str">
        <f aca="false">IF(①在庫CSV_発注日!$M2244="","",①在庫CSV_発注日!$M2244&amp;"")</f>
        <v/>
      </c>
      <c r="D2248" s="12" t="str">
        <f aca="false">IF($C2248="","",①在庫CSV_発注日!$N2244)</f>
        <v/>
      </c>
      <c r="E2248" s="12" t="str">
        <f aca="false">IF($C2248="","",①在庫CSV_発注日!$H2244)</f>
        <v/>
      </c>
      <c r="F2248" s="12" t="str">
        <f aca="false">IF($C2248="","",①在庫CSV_発注日!$L2244)</f>
        <v/>
      </c>
      <c r="G2248" s="18"/>
      <c r="H2248" s="17" t="str">
        <f aca="false">IF($C2248="","",N(①在庫CSV_発注日!$Z2244))</f>
        <v/>
      </c>
      <c r="I2248" s="37" t="str">
        <f aca="false">IF($C2248="","",SUMIFS(⑤減算マスタCSV!$L$2:$L$8001,⑤減算マスタCSV!$F$2:$F$8001,$C2248,⑤減算マスタCSV!$K$2:$K$8001,1))</f>
        <v/>
      </c>
      <c r="J2248" s="17" t="str">
        <f aca="false">IF($C2248="","",IFERROR(INDEX(⑤減算マスタCSV!$H$2:$H$8001,MATCH($C2248,⑤減算マスタCSV!$F$2:$F$8001,0)),1))</f>
        <v/>
      </c>
      <c r="K2248" s="17" t="str">
        <f aca="false">IF($C2248="","",MAX(1,IFERROR(INDEX(⑥商品照会CSV!$M$2:$M$3001,MATCH($C2248,⑥商品照会CSV!$A$2:$A$3001,0)),1)))</f>
        <v/>
      </c>
      <c r="L2248" s="40" t="str">
        <f aca="false">IF($C2248="","",IFERROR(INDEX(⑥商品照会CSV!$Q$2:$Q$3001,MATCH($C2248,⑥商品照会CSV!$A$2:$A$3001,0)),0))</f>
        <v/>
      </c>
      <c r="M2248" s="40" t="str">
        <f aca="false">IF($C2248="","",N($L2248)*N($K2248))</f>
        <v/>
      </c>
      <c r="N2248" s="17" t="str">
        <f aca="false">IF($C2248="","",MAX(1,IFERROR(INDEX(⑥商品照会CSV!$AK$2:$AK$3001,MATCH($C2248,⑥商品照会CSV!$A$2:$A$3001,0)),1)))</f>
        <v/>
      </c>
      <c r="O2248" s="12" t="str">
        <f aca="false">IF($C2248="","",IFERROR(IF(INDEX(⑥商品照会CSV!$AN$2:$AN$3001,MATCH($C2248,⑥商品照会CSV!$A$2:$A$3001,0))=1,"バラ",IF(INDEX(⑥商品照会CSV!$AM$2:$AM$3001,MATCH($C2248,⑥商品照会CSV!$A$2:$A$3001,0))=1,"中間包装","ケース")),"ケース"))</f>
        <v/>
      </c>
      <c r="P2248" s="18"/>
      <c r="Q2248" s="14"/>
      <c r="R2248" s="17" t="str">
        <f aca="false">IF($C2248="","",N($Q2248)*N($K2248))</f>
        <v/>
      </c>
    </row>
    <row r="2249" customFormat="false" ht="15" hidden="false" customHeight="false" outlineLevel="0" collapsed="false">
      <c r="B2249" s="12" t="n">
        <v>2244</v>
      </c>
      <c r="C2249" s="36" t="str">
        <f aca="false">IF(①在庫CSV_発注日!$M2245="","",①在庫CSV_発注日!$M2245&amp;"")</f>
        <v/>
      </c>
      <c r="D2249" s="12" t="str">
        <f aca="false">IF($C2249="","",①在庫CSV_発注日!$N2245)</f>
        <v/>
      </c>
      <c r="E2249" s="12" t="str">
        <f aca="false">IF($C2249="","",①在庫CSV_発注日!$H2245)</f>
        <v/>
      </c>
      <c r="F2249" s="12" t="str">
        <f aca="false">IF($C2249="","",①在庫CSV_発注日!$L2245)</f>
        <v/>
      </c>
      <c r="G2249" s="18"/>
      <c r="H2249" s="17" t="str">
        <f aca="false">IF($C2249="","",N(①在庫CSV_発注日!$Z2245))</f>
        <v/>
      </c>
      <c r="I2249" s="37" t="str">
        <f aca="false">IF($C2249="","",SUMIFS(⑤減算マスタCSV!$L$2:$L$8001,⑤減算マスタCSV!$F$2:$F$8001,$C2249,⑤減算マスタCSV!$K$2:$K$8001,1))</f>
        <v/>
      </c>
      <c r="J2249" s="17" t="str">
        <f aca="false">IF($C2249="","",IFERROR(INDEX(⑤減算マスタCSV!$H$2:$H$8001,MATCH($C2249,⑤減算マスタCSV!$F$2:$F$8001,0)),1))</f>
        <v/>
      </c>
      <c r="K2249" s="17" t="str">
        <f aca="false">IF($C2249="","",MAX(1,IFERROR(INDEX(⑥商品照会CSV!$M$2:$M$3001,MATCH($C2249,⑥商品照会CSV!$A$2:$A$3001,0)),1)))</f>
        <v/>
      </c>
      <c r="L2249" s="40" t="str">
        <f aca="false">IF($C2249="","",IFERROR(INDEX(⑥商品照会CSV!$Q$2:$Q$3001,MATCH($C2249,⑥商品照会CSV!$A$2:$A$3001,0)),0))</f>
        <v/>
      </c>
      <c r="M2249" s="40" t="str">
        <f aca="false">IF($C2249="","",N($L2249)*N($K2249))</f>
        <v/>
      </c>
      <c r="N2249" s="17" t="str">
        <f aca="false">IF($C2249="","",MAX(1,IFERROR(INDEX(⑥商品照会CSV!$AK$2:$AK$3001,MATCH($C2249,⑥商品照会CSV!$A$2:$A$3001,0)),1)))</f>
        <v/>
      </c>
      <c r="O2249" s="12" t="str">
        <f aca="false">IF($C2249="","",IFERROR(IF(INDEX(⑥商品照会CSV!$AN$2:$AN$3001,MATCH($C2249,⑥商品照会CSV!$A$2:$A$3001,0))=1,"バラ",IF(INDEX(⑥商品照会CSV!$AM$2:$AM$3001,MATCH($C2249,⑥商品照会CSV!$A$2:$A$3001,0))=1,"中間包装","ケース")),"ケース"))</f>
        <v/>
      </c>
      <c r="P2249" s="18"/>
      <c r="Q2249" s="14"/>
      <c r="R2249" s="17" t="str">
        <f aca="false">IF($C2249="","",N($Q2249)*N($K2249))</f>
        <v/>
      </c>
    </row>
    <row r="2250" customFormat="false" ht="15" hidden="false" customHeight="false" outlineLevel="0" collapsed="false">
      <c r="B2250" s="12" t="n">
        <v>2245</v>
      </c>
      <c r="C2250" s="36" t="str">
        <f aca="false">IF(①在庫CSV_発注日!$M2246="","",①在庫CSV_発注日!$M2246&amp;"")</f>
        <v/>
      </c>
      <c r="D2250" s="12" t="str">
        <f aca="false">IF($C2250="","",①在庫CSV_発注日!$N2246)</f>
        <v/>
      </c>
      <c r="E2250" s="12" t="str">
        <f aca="false">IF($C2250="","",①在庫CSV_発注日!$H2246)</f>
        <v/>
      </c>
      <c r="F2250" s="12" t="str">
        <f aca="false">IF($C2250="","",①在庫CSV_発注日!$L2246)</f>
        <v/>
      </c>
      <c r="G2250" s="18"/>
      <c r="H2250" s="17" t="str">
        <f aca="false">IF($C2250="","",N(①在庫CSV_発注日!$Z2246))</f>
        <v/>
      </c>
      <c r="I2250" s="37" t="str">
        <f aca="false">IF($C2250="","",SUMIFS(⑤減算マスタCSV!$L$2:$L$8001,⑤減算マスタCSV!$F$2:$F$8001,$C2250,⑤減算マスタCSV!$K$2:$K$8001,1))</f>
        <v/>
      </c>
      <c r="J2250" s="17" t="str">
        <f aca="false">IF($C2250="","",IFERROR(INDEX(⑤減算マスタCSV!$H$2:$H$8001,MATCH($C2250,⑤減算マスタCSV!$F$2:$F$8001,0)),1))</f>
        <v/>
      </c>
      <c r="K2250" s="17" t="str">
        <f aca="false">IF($C2250="","",MAX(1,IFERROR(INDEX(⑥商品照会CSV!$M$2:$M$3001,MATCH($C2250,⑥商品照会CSV!$A$2:$A$3001,0)),1)))</f>
        <v/>
      </c>
      <c r="L2250" s="40" t="str">
        <f aca="false">IF($C2250="","",IFERROR(INDEX(⑥商品照会CSV!$Q$2:$Q$3001,MATCH($C2250,⑥商品照会CSV!$A$2:$A$3001,0)),0))</f>
        <v/>
      </c>
      <c r="M2250" s="40" t="str">
        <f aca="false">IF($C2250="","",N($L2250)*N($K2250))</f>
        <v/>
      </c>
      <c r="N2250" s="17" t="str">
        <f aca="false">IF($C2250="","",MAX(1,IFERROR(INDEX(⑥商品照会CSV!$AK$2:$AK$3001,MATCH($C2250,⑥商品照会CSV!$A$2:$A$3001,0)),1)))</f>
        <v/>
      </c>
      <c r="O2250" s="12" t="str">
        <f aca="false">IF($C2250="","",IFERROR(IF(INDEX(⑥商品照会CSV!$AN$2:$AN$3001,MATCH($C2250,⑥商品照会CSV!$A$2:$A$3001,0))=1,"バラ",IF(INDEX(⑥商品照会CSV!$AM$2:$AM$3001,MATCH($C2250,⑥商品照会CSV!$A$2:$A$3001,0))=1,"中間包装","ケース")),"ケース"))</f>
        <v/>
      </c>
      <c r="P2250" s="18"/>
      <c r="Q2250" s="14"/>
      <c r="R2250" s="17" t="str">
        <f aca="false">IF($C2250="","",N($Q2250)*N($K2250))</f>
        <v/>
      </c>
    </row>
    <row r="2251" customFormat="false" ht="15" hidden="false" customHeight="false" outlineLevel="0" collapsed="false">
      <c r="B2251" s="12" t="n">
        <v>2246</v>
      </c>
      <c r="C2251" s="36" t="str">
        <f aca="false">IF(①在庫CSV_発注日!$M2247="","",①在庫CSV_発注日!$M2247&amp;"")</f>
        <v/>
      </c>
      <c r="D2251" s="12" t="str">
        <f aca="false">IF($C2251="","",①在庫CSV_発注日!$N2247)</f>
        <v/>
      </c>
      <c r="E2251" s="12" t="str">
        <f aca="false">IF($C2251="","",①在庫CSV_発注日!$H2247)</f>
        <v/>
      </c>
      <c r="F2251" s="12" t="str">
        <f aca="false">IF($C2251="","",①在庫CSV_発注日!$L2247)</f>
        <v/>
      </c>
      <c r="G2251" s="18"/>
      <c r="H2251" s="17" t="str">
        <f aca="false">IF($C2251="","",N(①在庫CSV_発注日!$Z2247))</f>
        <v/>
      </c>
      <c r="I2251" s="37" t="str">
        <f aca="false">IF($C2251="","",SUMIFS(⑤減算マスタCSV!$L$2:$L$8001,⑤減算マスタCSV!$F$2:$F$8001,$C2251,⑤減算マスタCSV!$K$2:$K$8001,1))</f>
        <v/>
      </c>
      <c r="J2251" s="17" t="str">
        <f aca="false">IF($C2251="","",IFERROR(INDEX(⑤減算マスタCSV!$H$2:$H$8001,MATCH($C2251,⑤減算マスタCSV!$F$2:$F$8001,0)),1))</f>
        <v/>
      </c>
      <c r="K2251" s="17" t="str">
        <f aca="false">IF($C2251="","",MAX(1,IFERROR(INDEX(⑥商品照会CSV!$M$2:$M$3001,MATCH($C2251,⑥商品照会CSV!$A$2:$A$3001,0)),1)))</f>
        <v/>
      </c>
      <c r="L2251" s="40" t="str">
        <f aca="false">IF($C2251="","",IFERROR(INDEX(⑥商品照会CSV!$Q$2:$Q$3001,MATCH($C2251,⑥商品照会CSV!$A$2:$A$3001,0)),0))</f>
        <v/>
      </c>
      <c r="M2251" s="40" t="str">
        <f aca="false">IF($C2251="","",N($L2251)*N($K2251))</f>
        <v/>
      </c>
      <c r="N2251" s="17" t="str">
        <f aca="false">IF($C2251="","",MAX(1,IFERROR(INDEX(⑥商品照会CSV!$AK$2:$AK$3001,MATCH($C2251,⑥商品照会CSV!$A$2:$A$3001,0)),1)))</f>
        <v/>
      </c>
      <c r="O2251" s="12" t="str">
        <f aca="false">IF($C2251="","",IFERROR(IF(INDEX(⑥商品照会CSV!$AN$2:$AN$3001,MATCH($C2251,⑥商品照会CSV!$A$2:$A$3001,0))=1,"バラ",IF(INDEX(⑥商品照会CSV!$AM$2:$AM$3001,MATCH($C2251,⑥商品照会CSV!$A$2:$A$3001,0))=1,"中間包装","ケース")),"ケース"))</f>
        <v/>
      </c>
      <c r="P2251" s="18"/>
      <c r="Q2251" s="14"/>
      <c r="R2251" s="17" t="str">
        <f aca="false">IF($C2251="","",N($Q2251)*N($K2251))</f>
        <v/>
      </c>
    </row>
    <row r="2252" customFormat="false" ht="15" hidden="false" customHeight="false" outlineLevel="0" collapsed="false">
      <c r="B2252" s="12" t="n">
        <v>2247</v>
      </c>
      <c r="C2252" s="36" t="str">
        <f aca="false">IF(①在庫CSV_発注日!$M2248="","",①在庫CSV_発注日!$M2248&amp;"")</f>
        <v/>
      </c>
      <c r="D2252" s="12" t="str">
        <f aca="false">IF($C2252="","",①在庫CSV_発注日!$N2248)</f>
        <v/>
      </c>
      <c r="E2252" s="12" t="str">
        <f aca="false">IF($C2252="","",①在庫CSV_発注日!$H2248)</f>
        <v/>
      </c>
      <c r="F2252" s="12" t="str">
        <f aca="false">IF($C2252="","",①在庫CSV_発注日!$L2248)</f>
        <v/>
      </c>
      <c r="G2252" s="18"/>
      <c r="H2252" s="17" t="str">
        <f aca="false">IF($C2252="","",N(①在庫CSV_発注日!$Z2248))</f>
        <v/>
      </c>
      <c r="I2252" s="37" t="str">
        <f aca="false">IF($C2252="","",SUMIFS(⑤減算マスタCSV!$L$2:$L$8001,⑤減算マスタCSV!$F$2:$F$8001,$C2252,⑤減算マスタCSV!$K$2:$K$8001,1))</f>
        <v/>
      </c>
      <c r="J2252" s="17" t="str">
        <f aca="false">IF($C2252="","",IFERROR(INDEX(⑤減算マスタCSV!$H$2:$H$8001,MATCH($C2252,⑤減算マスタCSV!$F$2:$F$8001,0)),1))</f>
        <v/>
      </c>
      <c r="K2252" s="17" t="str">
        <f aca="false">IF($C2252="","",MAX(1,IFERROR(INDEX(⑥商品照会CSV!$M$2:$M$3001,MATCH($C2252,⑥商品照会CSV!$A$2:$A$3001,0)),1)))</f>
        <v/>
      </c>
      <c r="L2252" s="40" t="str">
        <f aca="false">IF($C2252="","",IFERROR(INDEX(⑥商品照会CSV!$Q$2:$Q$3001,MATCH($C2252,⑥商品照会CSV!$A$2:$A$3001,0)),0))</f>
        <v/>
      </c>
      <c r="M2252" s="40" t="str">
        <f aca="false">IF($C2252="","",N($L2252)*N($K2252))</f>
        <v/>
      </c>
      <c r="N2252" s="17" t="str">
        <f aca="false">IF($C2252="","",MAX(1,IFERROR(INDEX(⑥商品照会CSV!$AK$2:$AK$3001,MATCH($C2252,⑥商品照会CSV!$A$2:$A$3001,0)),1)))</f>
        <v/>
      </c>
      <c r="O2252" s="12" t="str">
        <f aca="false">IF($C2252="","",IFERROR(IF(INDEX(⑥商品照会CSV!$AN$2:$AN$3001,MATCH($C2252,⑥商品照会CSV!$A$2:$A$3001,0))=1,"バラ",IF(INDEX(⑥商品照会CSV!$AM$2:$AM$3001,MATCH($C2252,⑥商品照会CSV!$A$2:$A$3001,0))=1,"中間包装","ケース")),"ケース"))</f>
        <v/>
      </c>
      <c r="P2252" s="18"/>
      <c r="Q2252" s="14"/>
      <c r="R2252" s="17" t="str">
        <f aca="false">IF($C2252="","",N($Q2252)*N($K2252))</f>
        <v/>
      </c>
    </row>
    <row r="2253" customFormat="false" ht="15" hidden="false" customHeight="false" outlineLevel="0" collapsed="false">
      <c r="B2253" s="12" t="n">
        <v>2248</v>
      </c>
      <c r="C2253" s="36" t="str">
        <f aca="false">IF(①在庫CSV_発注日!$M2249="","",①在庫CSV_発注日!$M2249&amp;"")</f>
        <v/>
      </c>
      <c r="D2253" s="12" t="str">
        <f aca="false">IF($C2253="","",①在庫CSV_発注日!$N2249)</f>
        <v/>
      </c>
      <c r="E2253" s="12" t="str">
        <f aca="false">IF($C2253="","",①在庫CSV_発注日!$H2249)</f>
        <v/>
      </c>
      <c r="F2253" s="12" t="str">
        <f aca="false">IF($C2253="","",①在庫CSV_発注日!$L2249)</f>
        <v/>
      </c>
      <c r="G2253" s="18"/>
      <c r="H2253" s="17" t="str">
        <f aca="false">IF($C2253="","",N(①在庫CSV_発注日!$Z2249))</f>
        <v/>
      </c>
      <c r="I2253" s="37" t="str">
        <f aca="false">IF($C2253="","",SUMIFS(⑤減算マスタCSV!$L$2:$L$8001,⑤減算マスタCSV!$F$2:$F$8001,$C2253,⑤減算マスタCSV!$K$2:$K$8001,1))</f>
        <v/>
      </c>
      <c r="J2253" s="17" t="str">
        <f aca="false">IF($C2253="","",IFERROR(INDEX(⑤減算マスタCSV!$H$2:$H$8001,MATCH($C2253,⑤減算マスタCSV!$F$2:$F$8001,0)),1))</f>
        <v/>
      </c>
      <c r="K2253" s="17" t="str">
        <f aca="false">IF($C2253="","",MAX(1,IFERROR(INDEX(⑥商品照会CSV!$M$2:$M$3001,MATCH($C2253,⑥商品照会CSV!$A$2:$A$3001,0)),1)))</f>
        <v/>
      </c>
      <c r="L2253" s="40" t="str">
        <f aca="false">IF($C2253="","",IFERROR(INDEX(⑥商品照会CSV!$Q$2:$Q$3001,MATCH($C2253,⑥商品照会CSV!$A$2:$A$3001,0)),0))</f>
        <v/>
      </c>
      <c r="M2253" s="40" t="str">
        <f aca="false">IF($C2253="","",N($L2253)*N($K2253))</f>
        <v/>
      </c>
      <c r="N2253" s="17" t="str">
        <f aca="false">IF($C2253="","",MAX(1,IFERROR(INDEX(⑥商品照会CSV!$AK$2:$AK$3001,MATCH($C2253,⑥商品照会CSV!$A$2:$A$3001,0)),1)))</f>
        <v/>
      </c>
      <c r="O2253" s="12" t="str">
        <f aca="false">IF($C2253="","",IFERROR(IF(INDEX(⑥商品照会CSV!$AN$2:$AN$3001,MATCH($C2253,⑥商品照会CSV!$A$2:$A$3001,0))=1,"バラ",IF(INDEX(⑥商品照会CSV!$AM$2:$AM$3001,MATCH($C2253,⑥商品照会CSV!$A$2:$A$3001,0))=1,"中間包装","ケース")),"ケース"))</f>
        <v/>
      </c>
      <c r="P2253" s="18"/>
      <c r="Q2253" s="14"/>
      <c r="R2253" s="17" t="str">
        <f aca="false">IF($C2253="","",N($Q2253)*N($K2253))</f>
        <v/>
      </c>
    </row>
    <row r="2254" customFormat="false" ht="15" hidden="false" customHeight="false" outlineLevel="0" collapsed="false">
      <c r="B2254" s="12" t="n">
        <v>2249</v>
      </c>
      <c r="C2254" s="36" t="str">
        <f aca="false">IF(①在庫CSV_発注日!$M2250="","",①在庫CSV_発注日!$M2250&amp;"")</f>
        <v/>
      </c>
      <c r="D2254" s="12" t="str">
        <f aca="false">IF($C2254="","",①在庫CSV_発注日!$N2250)</f>
        <v/>
      </c>
      <c r="E2254" s="12" t="str">
        <f aca="false">IF($C2254="","",①在庫CSV_発注日!$H2250)</f>
        <v/>
      </c>
      <c r="F2254" s="12" t="str">
        <f aca="false">IF($C2254="","",①在庫CSV_発注日!$L2250)</f>
        <v/>
      </c>
      <c r="G2254" s="18"/>
      <c r="H2254" s="17" t="str">
        <f aca="false">IF($C2254="","",N(①在庫CSV_発注日!$Z2250))</f>
        <v/>
      </c>
      <c r="I2254" s="37" t="str">
        <f aca="false">IF($C2254="","",SUMIFS(⑤減算マスタCSV!$L$2:$L$8001,⑤減算マスタCSV!$F$2:$F$8001,$C2254,⑤減算マスタCSV!$K$2:$K$8001,1))</f>
        <v/>
      </c>
      <c r="J2254" s="17" t="str">
        <f aca="false">IF($C2254="","",IFERROR(INDEX(⑤減算マスタCSV!$H$2:$H$8001,MATCH($C2254,⑤減算マスタCSV!$F$2:$F$8001,0)),1))</f>
        <v/>
      </c>
      <c r="K2254" s="17" t="str">
        <f aca="false">IF($C2254="","",MAX(1,IFERROR(INDEX(⑥商品照会CSV!$M$2:$M$3001,MATCH($C2254,⑥商品照会CSV!$A$2:$A$3001,0)),1)))</f>
        <v/>
      </c>
      <c r="L2254" s="40" t="str">
        <f aca="false">IF($C2254="","",IFERROR(INDEX(⑥商品照会CSV!$Q$2:$Q$3001,MATCH($C2254,⑥商品照会CSV!$A$2:$A$3001,0)),0))</f>
        <v/>
      </c>
      <c r="M2254" s="40" t="str">
        <f aca="false">IF($C2254="","",N($L2254)*N($K2254))</f>
        <v/>
      </c>
      <c r="N2254" s="17" t="str">
        <f aca="false">IF($C2254="","",MAX(1,IFERROR(INDEX(⑥商品照会CSV!$AK$2:$AK$3001,MATCH($C2254,⑥商品照会CSV!$A$2:$A$3001,0)),1)))</f>
        <v/>
      </c>
      <c r="O2254" s="12" t="str">
        <f aca="false">IF($C2254="","",IFERROR(IF(INDEX(⑥商品照会CSV!$AN$2:$AN$3001,MATCH($C2254,⑥商品照会CSV!$A$2:$A$3001,0))=1,"バラ",IF(INDEX(⑥商品照会CSV!$AM$2:$AM$3001,MATCH($C2254,⑥商品照会CSV!$A$2:$A$3001,0))=1,"中間包装","ケース")),"ケース"))</f>
        <v/>
      </c>
      <c r="P2254" s="18"/>
      <c r="Q2254" s="14"/>
      <c r="R2254" s="17" t="str">
        <f aca="false">IF($C2254="","",N($Q2254)*N($K2254))</f>
        <v/>
      </c>
    </row>
    <row r="2255" customFormat="false" ht="15" hidden="false" customHeight="false" outlineLevel="0" collapsed="false">
      <c r="B2255" s="12" t="n">
        <v>2250</v>
      </c>
      <c r="C2255" s="36" t="str">
        <f aca="false">IF(①在庫CSV_発注日!$M2251="","",①在庫CSV_発注日!$M2251&amp;"")</f>
        <v/>
      </c>
      <c r="D2255" s="12" t="str">
        <f aca="false">IF($C2255="","",①在庫CSV_発注日!$N2251)</f>
        <v/>
      </c>
      <c r="E2255" s="12" t="str">
        <f aca="false">IF($C2255="","",①在庫CSV_発注日!$H2251)</f>
        <v/>
      </c>
      <c r="F2255" s="12" t="str">
        <f aca="false">IF($C2255="","",①在庫CSV_発注日!$L2251)</f>
        <v/>
      </c>
      <c r="G2255" s="18"/>
      <c r="H2255" s="17" t="str">
        <f aca="false">IF($C2255="","",N(①在庫CSV_発注日!$Z2251))</f>
        <v/>
      </c>
      <c r="I2255" s="37" t="str">
        <f aca="false">IF($C2255="","",SUMIFS(⑤減算マスタCSV!$L$2:$L$8001,⑤減算マスタCSV!$F$2:$F$8001,$C2255,⑤減算マスタCSV!$K$2:$K$8001,1))</f>
        <v/>
      </c>
      <c r="J2255" s="17" t="str">
        <f aca="false">IF($C2255="","",IFERROR(INDEX(⑤減算マスタCSV!$H$2:$H$8001,MATCH($C2255,⑤減算マスタCSV!$F$2:$F$8001,0)),1))</f>
        <v/>
      </c>
      <c r="K2255" s="17" t="str">
        <f aca="false">IF($C2255="","",MAX(1,IFERROR(INDEX(⑥商品照会CSV!$M$2:$M$3001,MATCH($C2255,⑥商品照会CSV!$A$2:$A$3001,0)),1)))</f>
        <v/>
      </c>
      <c r="L2255" s="40" t="str">
        <f aca="false">IF($C2255="","",IFERROR(INDEX(⑥商品照会CSV!$Q$2:$Q$3001,MATCH($C2255,⑥商品照会CSV!$A$2:$A$3001,0)),0))</f>
        <v/>
      </c>
      <c r="M2255" s="40" t="str">
        <f aca="false">IF($C2255="","",N($L2255)*N($K2255))</f>
        <v/>
      </c>
      <c r="N2255" s="17" t="str">
        <f aca="false">IF($C2255="","",MAX(1,IFERROR(INDEX(⑥商品照会CSV!$AK$2:$AK$3001,MATCH($C2255,⑥商品照会CSV!$A$2:$A$3001,0)),1)))</f>
        <v/>
      </c>
      <c r="O2255" s="12" t="str">
        <f aca="false">IF($C2255="","",IFERROR(IF(INDEX(⑥商品照会CSV!$AN$2:$AN$3001,MATCH($C2255,⑥商品照会CSV!$A$2:$A$3001,0))=1,"バラ",IF(INDEX(⑥商品照会CSV!$AM$2:$AM$3001,MATCH($C2255,⑥商品照会CSV!$A$2:$A$3001,0))=1,"中間包装","ケース")),"ケース"))</f>
        <v/>
      </c>
      <c r="P2255" s="18"/>
      <c r="Q2255" s="14"/>
      <c r="R2255" s="17" t="str">
        <f aca="false">IF($C2255="","",N($Q2255)*N($K2255))</f>
        <v/>
      </c>
    </row>
    <row r="2256" customFormat="false" ht="15" hidden="false" customHeight="false" outlineLevel="0" collapsed="false">
      <c r="B2256" s="12" t="n">
        <v>2251</v>
      </c>
      <c r="C2256" s="36" t="str">
        <f aca="false">IF(①在庫CSV_発注日!$M2252="","",①在庫CSV_発注日!$M2252&amp;"")</f>
        <v/>
      </c>
      <c r="D2256" s="12" t="str">
        <f aca="false">IF($C2256="","",①在庫CSV_発注日!$N2252)</f>
        <v/>
      </c>
      <c r="E2256" s="12" t="str">
        <f aca="false">IF($C2256="","",①在庫CSV_発注日!$H2252)</f>
        <v/>
      </c>
      <c r="F2256" s="12" t="str">
        <f aca="false">IF($C2256="","",①在庫CSV_発注日!$L2252)</f>
        <v/>
      </c>
      <c r="G2256" s="18"/>
      <c r="H2256" s="17" t="str">
        <f aca="false">IF($C2256="","",N(①在庫CSV_発注日!$Z2252))</f>
        <v/>
      </c>
      <c r="I2256" s="37" t="str">
        <f aca="false">IF($C2256="","",SUMIFS(⑤減算マスタCSV!$L$2:$L$8001,⑤減算マスタCSV!$F$2:$F$8001,$C2256,⑤減算マスタCSV!$K$2:$K$8001,1))</f>
        <v/>
      </c>
      <c r="J2256" s="17" t="str">
        <f aca="false">IF($C2256="","",IFERROR(INDEX(⑤減算マスタCSV!$H$2:$H$8001,MATCH($C2256,⑤減算マスタCSV!$F$2:$F$8001,0)),1))</f>
        <v/>
      </c>
      <c r="K2256" s="17" t="str">
        <f aca="false">IF($C2256="","",MAX(1,IFERROR(INDEX(⑥商品照会CSV!$M$2:$M$3001,MATCH($C2256,⑥商品照会CSV!$A$2:$A$3001,0)),1)))</f>
        <v/>
      </c>
      <c r="L2256" s="40" t="str">
        <f aca="false">IF($C2256="","",IFERROR(INDEX(⑥商品照会CSV!$Q$2:$Q$3001,MATCH($C2256,⑥商品照会CSV!$A$2:$A$3001,0)),0))</f>
        <v/>
      </c>
      <c r="M2256" s="40" t="str">
        <f aca="false">IF($C2256="","",N($L2256)*N($K2256))</f>
        <v/>
      </c>
      <c r="N2256" s="17" t="str">
        <f aca="false">IF($C2256="","",MAX(1,IFERROR(INDEX(⑥商品照会CSV!$AK$2:$AK$3001,MATCH($C2256,⑥商品照会CSV!$A$2:$A$3001,0)),1)))</f>
        <v/>
      </c>
      <c r="O2256" s="12" t="str">
        <f aca="false">IF($C2256="","",IFERROR(IF(INDEX(⑥商品照会CSV!$AN$2:$AN$3001,MATCH($C2256,⑥商品照会CSV!$A$2:$A$3001,0))=1,"バラ",IF(INDEX(⑥商品照会CSV!$AM$2:$AM$3001,MATCH($C2256,⑥商品照会CSV!$A$2:$A$3001,0))=1,"中間包装","ケース")),"ケース"))</f>
        <v/>
      </c>
      <c r="P2256" s="18"/>
      <c r="Q2256" s="14"/>
      <c r="R2256" s="17" t="str">
        <f aca="false">IF($C2256="","",N($Q2256)*N($K2256))</f>
        <v/>
      </c>
    </row>
    <row r="2257" customFormat="false" ht="15" hidden="false" customHeight="false" outlineLevel="0" collapsed="false">
      <c r="B2257" s="12" t="n">
        <v>2252</v>
      </c>
      <c r="C2257" s="36" t="str">
        <f aca="false">IF(①在庫CSV_発注日!$M2253="","",①在庫CSV_発注日!$M2253&amp;"")</f>
        <v/>
      </c>
      <c r="D2257" s="12" t="str">
        <f aca="false">IF($C2257="","",①在庫CSV_発注日!$N2253)</f>
        <v/>
      </c>
      <c r="E2257" s="12" t="str">
        <f aca="false">IF($C2257="","",①在庫CSV_発注日!$H2253)</f>
        <v/>
      </c>
      <c r="F2257" s="12" t="str">
        <f aca="false">IF($C2257="","",①在庫CSV_発注日!$L2253)</f>
        <v/>
      </c>
      <c r="G2257" s="18"/>
      <c r="H2257" s="17" t="str">
        <f aca="false">IF($C2257="","",N(①在庫CSV_発注日!$Z2253))</f>
        <v/>
      </c>
      <c r="I2257" s="37" t="str">
        <f aca="false">IF($C2257="","",SUMIFS(⑤減算マスタCSV!$L$2:$L$8001,⑤減算マスタCSV!$F$2:$F$8001,$C2257,⑤減算マスタCSV!$K$2:$K$8001,1))</f>
        <v/>
      </c>
      <c r="J2257" s="17" t="str">
        <f aca="false">IF($C2257="","",IFERROR(INDEX(⑤減算マスタCSV!$H$2:$H$8001,MATCH($C2257,⑤減算マスタCSV!$F$2:$F$8001,0)),1))</f>
        <v/>
      </c>
      <c r="K2257" s="17" t="str">
        <f aca="false">IF($C2257="","",MAX(1,IFERROR(INDEX(⑥商品照会CSV!$M$2:$M$3001,MATCH($C2257,⑥商品照会CSV!$A$2:$A$3001,0)),1)))</f>
        <v/>
      </c>
      <c r="L2257" s="40" t="str">
        <f aca="false">IF($C2257="","",IFERROR(INDEX(⑥商品照会CSV!$Q$2:$Q$3001,MATCH($C2257,⑥商品照会CSV!$A$2:$A$3001,0)),0))</f>
        <v/>
      </c>
      <c r="M2257" s="40" t="str">
        <f aca="false">IF($C2257="","",N($L2257)*N($K2257))</f>
        <v/>
      </c>
      <c r="N2257" s="17" t="str">
        <f aca="false">IF($C2257="","",MAX(1,IFERROR(INDEX(⑥商品照会CSV!$AK$2:$AK$3001,MATCH($C2257,⑥商品照会CSV!$A$2:$A$3001,0)),1)))</f>
        <v/>
      </c>
      <c r="O2257" s="12" t="str">
        <f aca="false">IF($C2257="","",IFERROR(IF(INDEX(⑥商品照会CSV!$AN$2:$AN$3001,MATCH($C2257,⑥商品照会CSV!$A$2:$A$3001,0))=1,"バラ",IF(INDEX(⑥商品照会CSV!$AM$2:$AM$3001,MATCH($C2257,⑥商品照会CSV!$A$2:$A$3001,0))=1,"中間包装","ケース")),"ケース"))</f>
        <v/>
      </c>
      <c r="P2257" s="18"/>
      <c r="Q2257" s="14"/>
      <c r="R2257" s="17" t="str">
        <f aca="false">IF($C2257="","",N($Q2257)*N($K2257))</f>
        <v/>
      </c>
    </row>
    <row r="2258" customFormat="false" ht="15" hidden="false" customHeight="false" outlineLevel="0" collapsed="false">
      <c r="B2258" s="12" t="n">
        <v>2253</v>
      </c>
      <c r="C2258" s="36" t="str">
        <f aca="false">IF(①在庫CSV_発注日!$M2254="","",①在庫CSV_発注日!$M2254&amp;"")</f>
        <v/>
      </c>
      <c r="D2258" s="12" t="str">
        <f aca="false">IF($C2258="","",①在庫CSV_発注日!$N2254)</f>
        <v/>
      </c>
      <c r="E2258" s="12" t="str">
        <f aca="false">IF($C2258="","",①在庫CSV_発注日!$H2254)</f>
        <v/>
      </c>
      <c r="F2258" s="12" t="str">
        <f aca="false">IF($C2258="","",①在庫CSV_発注日!$L2254)</f>
        <v/>
      </c>
      <c r="G2258" s="18"/>
      <c r="H2258" s="17" t="str">
        <f aca="false">IF($C2258="","",N(①在庫CSV_発注日!$Z2254))</f>
        <v/>
      </c>
      <c r="I2258" s="37" t="str">
        <f aca="false">IF($C2258="","",SUMIFS(⑤減算マスタCSV!$L$2:$L$8001,⑤減算マスタCSV!$F$2:$F$8001,$C2258,⑤減算マスタCSV!$K$2:$K$8001,1))</f>
        <v/>
      </c>
      <c r="J2258" s="17" t="str">
        <f aca="false">IF($C2258="","",IFERROR(INDEX(⑤減算マスタCSV!$H$2:$H$8001,MATCH($C2258,⑤減算マスタCSV!$F$2:$F$8001,0)),1))</f>
        <v/>
      </c>
      <c r="K2258" s="17" t="str">
        <f aca="false">IF($C2258="","",MAX(1,IFERROR(INDEX(⑥商品照会CSV!$M$2:$M$3001,MATCH($C2258,⑥商品照会CSV!$A$2:$A$3001,0)),1)))</f>
        <v/>
      </c>
      <c r="L2258" s="40" t="str">
        <f aca="false">IF($C2258="","",IFERROR(INDEX(⑥商品照会CSV!$Q$2:$Q$3001,MATCH($C2258,⑥商品照会CSV!$A$2:$A$3001,0)),0))</f>
        <v/>
      </c>
      <c r="M2258" s="40" t="str">
        <f aca="false">IF($C2258="","",N($L2258)*N($K2258))</f>
        <v/>
      </c>
      <c r="N2258" s="17" t="str">
        <f aca="false">IF($C2258="","",MAX(1,IFERROR(INDEX(⑥商品照会CSV!$AK$2:$AK$3001,MATCH($C2258,⑥商品照会CSV!$A$2:$A$3001,0)),1)))</f>
        <v/>
      </c>
      <c r="O2258" s="12" t="str">
        <f aca="false">IF($C2258="","",IFERROR(IF(INDEX(⑥商品照会CSV!$AN$2:$AN$3001,MATCH($C2258,⑥商品照会CSV!$A$2:$A$3001,0))=1,"バラ",IF(INDEX(⑥商品照会CSV!$AM$2:$AM$3001,MATCH($C2258,⑥商品照会CSV!$A$2:$A$3001,0))=1,"中間包装","ケース")),"ケース"))</f>
        <v/>
      </c>
      <c r="P2258" s="18"/>
      <c r="Q2258" s="14"/>
      <c r="R2258" s="17" t="str">
        <f aca="false">IF($C2258="","",N($Q2258)*N($K2258))</f>
        <v/>
      </c>
    </row>
    <row r="2259" customFormat="false" ht="15" hidden="false" customHeight="false" outlineLevel="0" collapsed="false">
      <c r="B2259" s="12" t="n">
        <v>2254</v>
      </c>
      <c r="C2259" s="36" t="str">
        <f aca="false">IF(①在庫CSV_発注日!$M2255="","",①在庫CSV_発注日!$M2255&amp;"")</f>
        <v/>
      </c>
      <c r="D2259" s="12" t="str">
        <f aca="false">IF($C2259="","",①在庫CSV_発注日!$N2255)</f>
        <v/>
      </c>
      <c r="E2259" s="12" t="str">
        <f aca="false">IF($C2259="","",①在庫CSV_発注日!$H2255)</f>
        <v/>
      </c>
      <c r="F2259" s="12" t="str">
        <f aca="false">IF($C2259="","",①在庫CSV_発注日!$L2255)</f>
        <v/>
      </c>
      <c r="G2259" s="18"/>
      <c r="H2259" s="17" t="str">
        <f aca="false">IF($C2259="","",N(①在庫CSV_発注日!$Z2255))</f>
        <v/>
      </c>
      <c r="I2259" s="37" t="str">
        <f aca="false">IF($C2259="","",SUMIFS(⑤減算マスタCSV!$L$2:$L$8001,⑤減算マスタCSV!$F$2:$F$8001,$C2259,⑤減算マスタCSV!$K$2:$K$8001,1))</f>
        <v/>
      </c>
      <c r="J2259" s="17" t="str">
        <f aca="false">IF($C2259="","",IFERROR(INDEX(⑤減算マスタCSV!$H$2:$H$8001,MATCH($C2259,⑤減算マスタCSV!$F$2:$F$8001,0)),1))</f>
        <v/>
      </c>
      <c r="K2259" s="17" t="str">
        <f aca="false">IF($C2259="","",MAX(1,IFERROR(INDEX(⑥商品照会CSV!$M$2:$M$3001,MATCH($C2259,⑥商品照会CSV!$A$2:$A$3001,0)),1)))</f>
        <v/>
      </c>
      <c r="L2259" s="40" t="str">
        <f aca="false">IF($C2259="","",IFERROR(INDEX(⑥商品照会CSV!$Q$2:$Q$3001,MATCH($C2259,⑥商品照会CSV!$A$2:$A$3001,0)),0))</f>
        <v/>
      </c>
      <c r="M2259" s="40" t="str">
        <f aca="false">IF($C2259="","",N($L2259)*N($K2259))</f>
        <v/>
      </c>
      <c r="N2259" s="17" t="str">
        <f aca="false">IF($C2259="","",MAX(1,IFERROR(INDEX(⑥商品照会CSV!$AK$2:$AK$3001,MATCH($C2259,⑥商品照会CSV!$A$2:$A$3001,0)),1)))</f>
        <v/>
      </c>
      <c r="O2259" s="12" t="str">
        <f aca="false">IF($C2259="","",IFERROR(IF(INDEX(⑥商品照会CSV!$AN$2:$AN$3001,MATCH($C2259,⑥商品照会CSV!$A$2:$A$3001,0))=1,"バラ",IF(INDEX(⑥商品照会CSV!$AM$2:$AM$3001,MATCH($C2259,⑥商品照会CSV!$A$2:$A$3001,0))=1,"中間包装","ケース")),"ケース"))</f>
        <v/>
      </c>
      <c r="P2259" s="18"/>
      <c r="Q2259" s="14"/>
      <c r="R2259" s="17" t="str">
        <f aca="false">IF($C2259="","",N($Q2259)*N($K2259))</f>
        <v/>
      </c>
    </row>
    <row r="2260" customFormat="false" ht="15" hidden="false" customHeight="false" outlineLevel="0" collapsed="false">
      <c r="B2260" s="12" t="n">
        <v>2255</v>
      </c>
      <c r="C2260" s="36" t="str">
        <f aca="false">IF(①在庫CSV_発注日!$M2256="","",①在庫CSV_発注日!$M2256&amp;"")</f>
        <v/>
      </c>
      <c r="D2260" s="12" t="str">
        <f aca="false">IF($C2260="","",①在庫CSV_発注日!$N2256)</f>
        <v/>
      </c>
      <c r="E2260" s="12" t="str">
        <f aca="false">IF($C2260="","",①在庫CSV_発注日!$H2256)</f>
        <v/>
      </c>
      <c r="F2260" s="12" t="str">
        <f aca="false">IF($C2260="","",①在庫CSV_発注日!$L2256)</f>
        <v/>
      </c>
      <c r="G2260" s="18"/>
      <c r="H2260" s="17" t="str">
        <f aca="false">IF($C2260="","",N(①在庫CSV_発注日!$Z2256))</f>
        <v/>
      </c>
      <c r="I2260" s="37" t="str">
        <f aca="false">IF($C2260="","",SUMIFS(⑤減算マスタCSV!$L$2:$L$8001,⑤減算マスタCSV!$F$2:$F$8001,$C2260,⑤減算マスタCSV!$K$2:$K$8001,1))</f>
        <v/>
      </c>
      <c r="J2260" s="17" t="str">
        <f aca="false">IF($C2260="","",IFERROR(INDEX(⑤減算マスタCSV!$H$2:$H$8001,MATCH($C2260,⑤減算マスタCSV!$F$2:$F$8001,0)),1))</f>
        <v/>
      </c>
      <c r="K2260" s="17" t="str">
        <f aca="false">IF($C2260="","",MAX(1,IFERROR(INDEX(⑥商品照会CSV!$M$2:$M$3001,MATCH($C2260,⑥商品照会CSV!$A$2:$A$3001,0)),1)))</f>
        <v/>
      </c>
      <c r="L2260" s="40" t="str">
        <f aca="false">IF($C2260="","",IFERROR(INDEX(⑥商品照会CSV!$Q$2:$Q$3001,MATCH($C2260,⑥商品照会CSV!$A$2:$A$3001,0)),0))</f>
        <v/>
      </c>
      <c r="M2260" s="40" t="str">
        <f aca="false">IF($C2260="","",N($L2260)*N($K2260))</f>
        <v/>
      </c>
      <c r="N2260" s="17" t="str">
        <f aca="false">IF($C2260="","",MAX(1,IFERROR(INDEX(⑥商品照会CSV!$AK$2:$AK$3001,MATCH($C2260,⑥商品照会CSV!$A$2:$A$3001,0)),1)))</f>
        <v/>
      </c>
      <c r="O2260" s="12" t="str">
        <f aca="false">IF($C2260="","",IFERROR(IF(INDEX(⑥商品照会CSV!$AN$2:$AN$3001,MATCH($C2260,⑥商品照会CSV!$A$2:$A$3001,0))=1,"バラ",IF(INDEX(⑥商品照会CSV!$AM$2:$AM$3001,MATCH($C2260,⑥商品照会CSV!$A$2:$A$3001,0))=1,"中間包装","ケース")),"ケース"))</f>
        <v/>
      </c>
      <c r="P2260" s="18"/>
      <c r="Q2260" s="14"/>
      <c r="R2260" s="17" t="str">
        <f aca="false">IF($C2260="","",N($Q2260)*N($K2260))</f>
        <v/>
      </c>
    </row>
    <row r="2261" customFormat="false" ht="15" hidden="false" customHeight="false" outlineLevel="0" collapsed="false">
      <c r="B2261" s="12" t="n">
        <v>2256</v>
      </c>
      <c r="C2261" s="36" t="str">
        <f aca="false">IF(①在庫CSV_発注日!$M2257="","",①在庫CSV_発注日!$M2257&amp;"")</f>
        <v/>
      </c>
      <c r="D2261" s="12" t="str">
        <f aca="false">IF($C2261="","",①在庫CSV_発注日!$N2257)</f>
        <v/>
      </c>
      <c r="E2261" s="12" t="str">
        <f aca="false">IF($C2261="","",①在庫CSV_発注日!$H2257)</f>
        <v/>
      </c>
      <c r="F2261" s="12" t="str">
        <f aca="false">IF($C2261="","",①在庫CSV_発注日!$L2257)</f>
        <v/>
      </c>
      <c r="G2261" s="18"/>
      <c r="H2261" s="17" t="str">
        <f aca="false">IF($C2261="","",N(①在庫CSV_発注日!$Z2257))</f>
        <v/>
      </c>
      <c r="I2261" s="37" t="str">
        <f aca="false">IF($C2261="","",SUMIFS(⑤減算マスタCSV!$L$2:$L$8001,⑤減算マスタCSV!$F$2:$F$8001,$C2261,⑤減算マスタCSV!$K$2:$K$8001,1))</f>
        <v/>
      </c>
      <c r="J2261" s="17" t="str">
        <f aca="false">IF($C2261="","",IFERROR(INDEX(⑤減算マスタCSV!$H$2:$H$8001,MATCH($C2261,⑤減算マスタCSV!$F$2:$F$8001,0)),1))</f>
        <v/>
      </c>
      <c r="K2261" s="17" t="str">
        <f aca="false">IF($C2261="","",MAX(1,IFERROR(INDEX(⑥商品照会CSV!$M$2:$M$3001,MATCH($C2261,⑥商品照会CSV!$A$2:$A$3001,0)),1)))</f>
        <v/>
      </c>
      <c r="L2261" s="40" t="str">
        <f aca="false">IF($C2261="","",IFERROR(INDEX(⑥商品照会CSV!$Q$2:$Q$3001,MATCH($C2261,⑥商品照会CSV!$A$2:$A$3001,0)),0))</f>
        <v/>
      </c>
      <c r="M2261" s="40" t="str">
        <f aca="false">IF($C2261="","",N($L2261)*N($K2261))</f>
        <v/>
      </c>
      <c r="N2261" s="17" t="str">
        <f aca="false">IF($C2261="","",MAX(1,IFERROR(INDEX(⑥商品照会CSV!$AK$2:$AK$3001,MATCH($C2261,⑥商品照会CSV!$A$2:$A$3001,0)),1)))</f>
        <v/>
      </c>
      <c r="O2261" s="12" t="str">
        <f aca="false">IF($C2261="","",IFERROR(IF(INDEX(⑥商品照会CSV!$AN$2:$AN$3001,MATCH($C2261,⑥商品照会CSV!$A$2:$A$3001,0))=1,"バラ",IF(INDEX(⑥商品照会CSV!$AM$2:$AM$3001,MATCH($C2261,⑥商品照会CSV!$A$2:$A$3001,0))=1,"中間包装","ケース")),"ケース"))</f>
        <v/>
      </c>
      <c r="P2261" s="18"/>
      <c r="Q2261" s="14"/>
      <c r="R2261" s="17" t="str">
        <f aca="false">IF($C2261="","",N($Q2261)*N($K2261))</f>
        <v/>
      </c>
    </row>
    <row r="2262" customFormat="false" ht="15" hidden="false" customHeight="false" outlineLevel="0" collapsed="false">
      <c r="B2262" s="12" t="n">
        <v>2257</v>
      </c>
      <c r="C2262" s="36" t="str">
        <f aca="false">IF(①在庫CSV_発注日!$M2258="","",①在庫CSV_発注日!$M2258&amp;"")</f>
        <v/>
      </c>
      <c r="D2262" s="12" t="str">
        <f aca="false">IF($C2262="","",①在庫CSV_発注日!$N2258)</f>
        <v/>
      </c>
      <c r="E2262" s="12" t="str">
        <f aca="false">IF($C2262="","",①在庫CSV_発注日!$H2258)</f>
        <v/>
      </c>
      <c r="F2262" s="12" t="str">
        <f aca="false">IF($C2262="","",①在庫CSV_発注日!$L2258)</f>
        <v/>
      </c>
      <c r="G2262" s="18"/>
      <c r="H2262" s="17" t="str">
        <f aca="false">IF($C2262="","",N(①在庫CSV_発注日!$Z2258))</f>
        <v/>
      </c>
      <c r="I2262" s="37" t="str">
        <f aca="false">IF($C2262="","",SUMIFS(⑤減算マスタCSV!$L$2:$L$8001,⑤減算マスタCSV!$F$2:$F$8001,$C2262,⑤減算マスタCSV!$K$2:$K$8001,1))</f>
        <v/>
      </c>
      <c r="J2262" s="17" t="str">
        <f aca="false">IF($C2262="","",IFERROR(INDEX(⑤減算マスタCSV!$H$2:$H$8001,MATCH($C2262,⑤減算マスタCSV!$F$2:$F$8001,0)),1))</f>
        <v/>
      </c>
      <c r="K2262" s="17" t="str">
        <f aca="false">IF($C2262="","",MAX(1,IFERROR(INDEX(⑥商品照会CSV!$M$2:$M$3001,MATCH($C2262,⑥商品照会CSV!$A$2:$A$3001,0)),1)))</f>
        <v/>
      </c>
      <c r="L2262" s="40" t="str">
        <f aca="false">IF($C2262="","",IFERROR(INDEX(⑥商品照会CSV!$Q$2:$Q$3001,MATCH($C2262,⑥商品照会CSV!$A$2:$A$3001,0)),0))</f>
        <v/>
      </c>
      <c r="M2262" s="40" t="str">
        <f aca="false">IF($C2262="","",N($L2262)*N($K2262))</f>
        <v/>
      </c>
      <c r="N2262" s="17" t="str">
        <f aca="false">IF($C2262="","",MAX(1,IFERROR(INDEX(⑥商品照会CSV!$AK$2:$AK$3001,MATCH($C2262,⑥商品照会CSV!$A$2:$A$3001,0)),1)))</f>
        <v/>
      </c>
      <c r="O2262" s="12" t="str">
        <f aca="false">IF($C2262="","",IFERROR(IF(INDEX(⑥商品照会CSV!$AN$2:$AN$3001,MATCH($C2262,⑥商品照会CSV!$A$2:$A$3001,0))=1,"バラ",IF(INDEX(⑥商品照会CSV!$AM$2:$AM$3001,MATCH($C2262,⑥商品照会CSV!$A$2:$A$3001,0))=1,"中間包装","ケース")),"ケース"))</f>
        <v/>
      </c>
      <c r="P2262" s="18"/>
      <c r="Q2262" s="14"/>
      <c r="R2262" s="17" t="str">
        <f aca="false">IF($C2262="","",N($Q2262)*N($K2262))</f>
        <v/>
      </c>
    </row>
    <row r="2263" customFormat="false" ht="15" hidden="false" customHeight="false" outlineLevel="0" collapsed="false">
      <c r="B2263" s="12" t="n">
        <v>2258</v>
      </c>
      <c r="C2263" s="36" t="str">
        <f aca="false">IF(①在庫CSV_発注日!$M2259="","",①在庫CSV_発注日!$M2259&amp;"")</f>
        <v/>
      </c>
      <c r="D2263" s="12" t="str">
        <f aca="false">IF($C2263="","",①在庫CSV_発注日!$N2259)</f>
        <v/>
      </c>
      <c r="E2263" s="12" t="str">
        <f aca="false">IF($C2263="","",①在庫CSV_発注日!$H2259)</f>
        <v/>
      </c>
      <c r="F2263" s="12" t="str">
        <f aca="false">IF($C2263="","",①在庫CSV_発注日!$L2259)</f>
        <v/>
      </c>
      <c r="G2263" s="18"/>
      <c r="H2263" s="17" t="str">
        <f aca="false">IF($C2263="","",N(①在庫CSV_発注日!$Z2259))</f>
        <v/>
      </c>
      <c r="I2263" s="37" t="str">
        <f aca="false">IF($C2263="","",SUMIFS(⑤減算マスタCSV!$L$2:$L$8001,⑤減算マスタCSV!$F$2:$F$8001,$C2263,⑤減算マスタCSV!$K$2:$K$8001,1))</f>
        <v/>
      </c>
      <c r="J2263" s="17" t="str">
        <f aca="false">IF($C2263="","",IFERROR(INDEX(⑤減算マスタCSV!$H$2:$H$8001,MATCH($C2263,⑤減算マスタCSV!$F$2:$F$8001,0)),1))</f>
        <v/>
      </c>
      <c r="K2263" s="17" t="str">
        <f aca="false">IF($C2263="","",MAX(1,IFERROR(INDEX(⑥商品照会CSV!$M$2:$M$3001,MATCH($C2263,⑥商品照会CSV!$A$2:$A$3001,0)),1)))</f>
        <v/>
      </c>
      <c r="L2263" s="40" t="str">
        <f aca="false">IF($C2263="","",IFERROR(INDEX(⑥商品照会CSV!$Q$2:$Q$3001,MATCH($C2263,⑥商品照会CSV!$A$2:$A$3001,0)),0))</f>
        <v/>
      </c>
      <c r="M2263" s="40" t="str">
        <f aca="false">IF($C2263="","",N($L2263)*N($K2263))</f>
        <v/>
      </c>
      <c r="N2263" s="17" t="str">
        <f aca="false">IF($C2263="","",MAX(1,IFERROR(INDEX(⑥商品照会CSV!$AK$2:$AK$3001,MATCH($C2263,⑥商品照会CSV!$A$2:$A$3001,0)),1)))</f>
        <v/>
      </c>
      <c r="O2263" s="12" t="str">
        <f aca="false">IF($C2263="","",IFERROR(IF(INDEX(⑥商品照会CSV!$AN$2:$AN$3001,MATCH($C2263,⑥商品照会CSV!$A$2:$A$3001,0))=1,"バラ",IF(INDEX(⑥商品照会CSV!$AM$2:$AM$3001,MATCH($C2263,⑥商品照会CSV!$A$2:$A$3001,0))=1,"中間包装","ケース")),"ケース"))</f>
        <v/>
      </c>
      <c r="P2263" s="18"/>
      <c r="Q2263" s="14"/>
      <c r="R2263" s="17" t="str">
        <f aca="false">IF($C2263="","",N($Q2263)*N($K2263))</f>
        <v/>
      </c>
    </row>
    <row r="2264" customFormat="false" ht="15" hidden="false" customHeight="false" outlineLevel="0" collapsed="false">
      <c r="B2264" s="12" t="n">
        <v>2259</v>
      </c>
      <c r="C2264" s="36" t="str">
        <f aca="false">IF(①在庫CSV_発注日!$M2260="","",①在庫CSV_発注日!$M2260&amp;"")</f>
        <v/>
      </c>
      <c r="D2264" s="12" t="str">
        <f aca="false">IF($C2264="","",①在庫CSV_発注日!$N2260)</f>
        <v/>
      </c>
      <c r="E2264" s="12" t="str">
        <f aca="false">IF($C2264="","",①在庫CSV_発注日!$H2260)</f>
        <v/>
      </c>
      <c r="F2264" s="12" t="str">
        <f aca="false">IF($C2264="","",①在庫CSV_発注日!$L2260)</f>
        <v/>
      </c>
      <c r="G2264" s="18"/>
      <c r="H2264" s="17" t="str">
        <f aca="false">IF($C2264="","",N(①在庫CSV_発注日!$Z2260))</f>
        <v/>
      </c>
      <c r="I2264" s="37" t="str">
        <f aca="false">IF($C2264="","",SUMIFS(⑤減算マスタCSV!$L$2:$L$8001,⑤減算マスタCSV!$F$2:$F$8001,$C2264,⑤減算マスタCSV!$K$2:$K$8001,1))</f>
        <v/>
      </c>
      <c r="J2264" s="17" t="str">
        <f aca="false">IF($C2264="","",IFERROR(INDEX(⑤減算マスタCSV!$H$2:$H$8001,MATCH($C2264,⑤減算マスタCSV!$F$2:$F$8001,0)),1))</f>
        <v/>
      </c>
      <c r="K2264" s="17" t="str">
        <f aca="false">IF($C2264="","",MAX(1,IFERROR(INDEX(⑥商品照会CSV!$M$2:$M$3001,MATCH($C2264,⑥商品照会CSV!$A$2:$A$3001,0)),1)))</f>
        <v/>
      </c>
      <c r="L2264" s="40" t="str">
        <f aca="false">IF($C2264="","",IFERROR(INDEX(⑥商品照会CSV!$Q$2:$Q$3001,MATCH($C2264,⑥商品照会CSV!$A$2:$A$3001,0)),0))</f>
        <v/>
      </c>
      <c r="M2264" s="40" t="str">
        <f aca="false">IF($C2264="","",N($L2264)*N($K2264))</f>
        <v/>
      </c>
      <c r="N2264" s="17" t="str">
        <f aca="false">IF($C2264="","",MAX(1,IFERROR(INDEX(⑥商品照会CSV!$AK$2:$AK$3001,MATCH($C2264,⑥商品照会CSV!$A$2:$A$3001,0)),1)))</f>
        <v/>
      </c>
      <c r="O2264" s="12" t="str">
        <f aca="false">IF($C2264="","",IFERROR(IF(INDEX(⑥商品照会CSV!$AN$2:$AN$3001,MATCH($C2264,⑥商品照会CSV!$A$2:$A$3001,0))=1,"バラ",IF(INDEX(⑥商品照会CSV!$AM$2:$AM$3001,MATCH($C2264,⑥商品照会CSV!$A$2:$A$3001,0))=1,"中間包装","ケース")),"ケース"))</f>
        <v/>
      </c>
      <c r="P2264" s="18"/>
      <c r="Q2264" s="14"/>
      <c r="R2264" s="17" t="str">
        <f aca="false">IF($C2264="","",N($Q2264)*N($K2264))</f>
        <v/>
      </c>
    </row>
    <row r="2265" customFormat="false" ht="15" hidden="false" customHeight="false" outlineLevel="0" collapsed="false">
      <c r="B2265" s="12" t="n">
        <v>2260</v>
      </c>
      <c r="C2265" s="36" t="str">
        <f aca="false">IF(①在庫CSV_発注日!$M2261="","",①在庫CSV_発注日!$M2261&amp;"")</f>
        <v/>
      </c>
      <c r="D2265" s="12" t="str">
        <f aca="false">IF($C2265="","",①在庫CSV_発注日!$N2261)</f>
        <v/>
      </c>
      <c r="E2265" s="12" t="str">
        <f aca="false">IF($C2265="","",①在庫CSV_発注日!$H2261)</f>
        <v/>
      </c>
      <c r="F2265" s="12" t="str">
        <f aca="false">IF($C2265="","",①在庫CSV_発注日!$L2261)</f>
        <v/>
      </c>
      <c r="G2265" s="18"/>
      <c r="H2265" s="17" t="str">
        <f aca="false">IF($C2265="","",N(①在庫CSV_発注日!$Z2261))</f>
        <v/>
      </c>
      <c r="I2265" s="37" t="str">
        <f aca="false">IF($C2265="","",SUMIFS(⑤減算マスタCSV!$L$2:$L$8001,⑤減算マスタCSV!$F$2:$F$8001,$C2265,⑤減算マスタCSV!$K$2:$K$8001,1))</f>
        <v/>
      </c>
      <c r="J2265" s="17" t="str">
        <f aca="false">IF($C2265="","",IFERROR(INDEX(⑤減算マスタCSV!$H$2:$H$8001,MATCH($C2265,⑤減算マスタCSV!$F$2:$F$8001,0)),1))</f>
        <v/>
      </c>
      <c r="K2265" s="17" t="str">
        <f aca="false">IF($C2265="","",MAX(1,IFERROR(INDEX(⑥商品照会CSV!$M$2:$M$3001,MATCH($C2265,⑥商品照会CSV!$A$2:$A$3001,0)),1)))</f>
        <v/>
      </c>
      <c r="L2265" s="40" t="str">
        <f aca="false">IF($C2265="","",IFERROR(INDEX(⑥商品照会CSV!$Q$2:$Q$3001,MATCH($C2265,⑥商品照会CSV!$A$2:$A$3001,0)),0))</f>
        <v/>
      </c>
      <c r="M2265" s="40" t="str">
        <f aca="false">IF($C2265="","",N($L2265)*N($K2265))</f>
        <v/>
      </c>
      <c r="N2265" s="17" t="str">
        <f aca="false">IF($C2265="","",MAX(1,IFERROR(INDEX(⑥商品照会CSV!$AK$2:$AK$3001,MATCH($C2265,⑥商品照会CSV!$A$2:$A$3001,0)),1)))</f>
        <v/>
      </c>
      <c r="O2265" s="12" t="str">
        <f aca="false">IF($C2265="","",IFERROR(IF(INDEX(⑥商品照会CSV!$AN$2:$AN$3001,MATCH($C2265,⑥商品照会CSV!$A$2:$A$3001,0))=1,"バラ",IF(INDEX(⑥商品照会CSV!$AM$2:$AM$3001,MATCH($C2265,⑥商品照会CSV!$A$2:$A$3001,0))=1,"中間包装","ケース")),"ケース"))</f>
        <v/>
      </c>
      <c r="P2265" s="18"/>
      <c r="Q2265" s="14"/>
      <c r="R2265" s="17" t="str">
        <f aca="false">IF($C2265="","",N($Q2265)*N($K2265))</f>
        <v/>
      </c>
    </row>
    <row r="2266" customFormat="false" ht="15" hidden="false" customHeight="false" outlineLevel="0" collapsed="false">
      <c r="B2266" s="12" t="n">
        <v>2261</v>
      </c>
      <c r="C2266" s="36" t="str">
        <f aca="false">IF(①在庫CSV_発注日!$M2262="","",①在庫CSV_発注日!$M2262&amp;"")</f>
        <v/>
      </c>
      <c r="D2266" s="12" t="str">
        <f aca="false">IF($C2266="","",①在庫CSV_発注日!$N2262)</f>
        <v/>
      </c>
      <c r="E2266" s="12" t="str">
        <f aca="false">IF($C2266="","",①在庫CSV_発注日!$H2262)</f>
        <v/>
      </c>
      <c r="F2266" s="12" t="str">
        <f aca="false">IF($C2266="","",①在庫CSV_発注日!$L2262)</f>
        <v/>
      </c>
      <c r="G2266" s="18"/>
      <c r="H2266" s="17" t="str">
        <f aca="false">IF($C2266="","",N(①在庫CSV_発注日!$Z2262))</f>
        <v/>
      </c>
      <c r="I2266" s="37" t="str">
        <f aca="false">IF($C2266="","",SUMIFS(⑤減算マスタCSV!$L$2:$L$8001,⑤減算マスタCSV!$F$2:$F$8001,$C2266,⑤減算マスタCSV!$K$2:$K$8001,1))</f>
        <v/>
      </c>
      <c r="J2266" s="17" t="str">
        <f aca="false">IF($C2266="","",IFERROR(INDEX(⑤減算マスタCSV!$H$2:$H$8001,MATCH($C2266,⑤減算マスタCSV!$F$2:$F$8001,0)),1))</f>
        <v/>
      </c>
      <c r="K2266" s="17" t="str">
        <f aca="false">IF($C2266="","",MAX(1,IFERROR(INDEX(⑥商品照会CSV!$M$2:$M$3001,MATCH($C2266,⑥商品照会CSV!$A$2:$A$3001,0)),1)))</f>
        <v/>
      </c>
      <c r="L2266" s="40" t="str">
        <f aca="false">IF($C2266="","",IFERROR(INDEX(⑥商品照会CSV!$Q$2:$Q$3001,MATCH($C2266,⑥商品照会CSV!$A$2:$A$3001,0)),0))</f>
        <v/>
      </c>
      <c r="M2266" s="40" t="str">
        <f aca="false">IF($C2266="","",N($L2266)*N($K2266))</f>
        <v/>
      </c>
      <c r="N2266" s="17" t="str">
        <f aca="false">IF($C2266="","",MAX(1,IFERROR(INDEX(⑥商品照会CSV!$AK$2:$AK$3001,MATCH($C2266,⑥商品照会CSV!$A$2:$A$3001,0)),1)))</f>
        <v/>
      </c>
      <c r="O2266" s="12" t="str">
        <f aca="false">IF($C2266="","",IFERROR(IF(INDEX(⑥商品照会CSV!$AN$2:$AN$3001,MATCH($C2266,⑥商品照会CSV!$A$2:$A$3001,0))=1,"バラ",IF(INDEX(⑥商品照会CSV!$AM$2:$AM$3001,MATCH($C2266,⑥商品照会CSV!$A$2:$A$3001,0))=1,"中間包装","ケース")),"ケース"))</f>
        <v/>
      </c>
      <c r="P2266" s="18"/>
      <c r="Q2266" s="14"/>
      <c r="R2266" s="17" t="str">
        <f aca="false">IF($C2266="","",N($Q2266)*N($K2266))</f>
        <v/>
      </c>
    </row>
    <row r="2267" customFormat="false" ht="15" hidden="false" customHeight="false" outlineLevel="0" collapsed="false">
      <c r="B2267" s="12" t="n">
        <v>2262</v>
      </c>
      <c r="C2267" s="36" t="str">
        <f aca="false">IF(①在庫CSV_発注日!$M2263="","",①在庫CSV_発注日!$M2263&amp;"")</f>
        <v/>
      </c>
      <c r="D2267" s="12" t="str">
        <f aca="false">IF($C2267="","",①在庫CSV_発注日!$N2263)</f>
        <v/>
      </c>
      <c r="E2267" s="12" t="str">
        <f aca="false">IF($C2267="","",①在庫CSV_発注日!$H2263)</f>
        <v/>
      </c>
      <c r="F2267" s="12" t="str">
        <f aca="false">IF($C2267="","",①在庫CSV_発注日!$L2263)</f>
        <v/>
      </c>
      <c r="G2267" s="18"/>
      <c r="H2267" s="17" t="str">
        <f aca="false">IF($C2267="","",N(①在庫CSV_発注日!$Z2263))</f>
        <v/>
      </c>
      <c r="I2267" s="37" t="str">
        <f aca="false">IF($C2267="","",SUMIFS(⑤減算マスタCSV!$L$2:$L$8001,⑤減算マスタCSV!$F$2:$F$8001,$C2267,⑤減算マスタCSV!$K$2:$K$8001,1))</f>
        <v/>
      </c>
      <c r="J2267" s="17" t="str">
        <f aca="false">IF($C2267="","",IFERROR(INDEX(⑤減算マスタCSV!$H$2:$H$8001,MATCH($C2267,⑤減算マスタCSV!$F$2:$F$8001,0)),1))</f>
        <v/>
      </c>
      <c r="K2267" s="17" t="str">
        <f aca="false">IF($C2267="","",MAX(1,IFERROR(INDEX(⑥商品照会CSV!$M$2:$M$3001,MATCH($C2267,⑥商品照会CSV!$A$2:$A$3001,0)),1)))</f>
        <v/>
      </c>
      <c r="L2267" s="40" t="str">
        <f aca="false">IF($C2267="","",IFERROR(INDEX(⑥商品照会CSV!$Q$2:$Q$3001,MATCH($C2267,⑥商品照会CSV!$A$2:$A$3001,0)),0))</f>
        <v/>
      </c>
      <c r="M2267" s="40" t="str">
        <f aca="false">IF($C2267="","",N($L2267)*N($K2267))</f>
        <v/>
      </c>
      <c r="N2267" s="17" t="str">
        <f aca="false">IF($C2267="","",MAX(1,IFERROR(INDEX(⑥商品照会CSV!$AK$2:$AK$3001,MATCH($C2267,⑥商品照会CSV!$A$2:$A$3001,0)),1)))</f>
        <v/>
      </c>
      <c r="O2267" s="12" t="str">
        <f aca="false">IF($C2267="","",IFERROR(IF(INDEX(⑥商品照会CSV!$AN$2:$AN$3001,MATCH($C2267,⑥商品照会CSV!$A$2:$A$3001,0))=1,"バラ",IF(INDEX(⑥商品照会CSV!$AM$2:$AM$3001,MATCH($C2267,⑥商品照会CSV!$A$2:$A$3001,0))=1,"中間包装","ケース")),"ケース"))</f>
        <v/>
      </c>
      <c r="P2267" s="18"/>
      <c r="Q2267" s="14"/>
      <c r="R2267" s="17" t="str">
        <f aca="false">IF($C2267="","",N($Q2267)*N($K2267))</f>
        <v/>
      </c>
    </row>
    <row r="2268" customFormat="false" ht="15" hidden="false" customHeight="false" outlineLevel="0" collapsed="false">
      <c r="B2268" s="12" t="n">
        <v>2263</v>
      </c>
      <c r="C2268" s="36" t="str">
        <f aca="false">IF(①在庫CSV_発注日!$M2264="","",①在庫CSV_発注日!$M2264&amp;"")</f>
        <v/>
      </c>
      <c r="D2268" s="12" t="str">
        <f aca="false">IF($C2268="","",①在庫CSV_発注日!$N2264)</f>
        <v/>
      </c>
      <c r="E2268" s="12" t="str">
        <f aca="false">IF($C2268="","",①在庫CSV_発注日!$H2264)</f>
        <v/>
      </c>
      <c r="F2268" s="12" t="str">
        <f aca="false">IF($C2268="","",①在庫CSV_発注日!$L2264)</f>
        <v/>
      </c>
      <c r="G2268" s="18"/>
      <c r="H2268" s="17" t="str">
        <f aca="false">IF($C2268="","",N(①在庫CSV_発注日!$Z2264))</f>
        <v/>
      </c>
      <c r="I2268" s="37" t="str">
        <f aca="false">IF($C2268="","",SUMIFS(⑤減算マスタCSV!$L$2:$L$8001,⑤減算マスタCSV!$F$2:$F$8001,$C2268,⑤減算マスタCSV!$K$2:$K$8001,1))</f>
        <v/>
      </c>
      <c r="J2268" s="17" t="str">
        <f aca="false">IF($C2268="","",IFERROR(INDEX(⑤減算マスタCSV!$H$2:$H$8001,MATCH($C2268,⑤減算マスタCSV!$F$2:$F$8001,0)),1))</f>
        <v/>
      </c>
      <c r="K2268" s="17" t="str">
        <f aca="false">IF($C2268="","",MAX(1,IFERROR(INDEX(⑥商品照会CSV!$M$2:$M$3001,MATCH($C2268,⑥商品照会CSV!$A$2:$A$3001,0)),1)))</f>
        <v/>
      </c>
      <c r="L2268" s="40" t="str">
        <f aca="false">IF($C2268="","",IFERROR(INDEX(⑥商品照会CSV!$Q$2:$Q$3001,MATCH($C2268,⑥商品照会CSV!$A$2:$A$3001,0)),0))</f>
        <v/>
      </c>
      <c r="M2268" s="40" t="str">
        <f aca="false">IF($C2268="","",N($L2268)*N($K2268))</f>
        <v/>
      </c>
      <c r="N2268" s="17" t="str">
        <f aca="false">IF($C2268="","",MAX(1,IFERROR(INDEX(⑥商品照会CSV!$AK$2:$AK$3001,MATCH($C2268,⑥商品照会CSV!$A$2:$A$3001,0)),1)))</f>
        <v/>
      </c>
      <c r="O2268" s="12" t="str">
        <f aca="false">IF($C2268="","",IFERROR(IF(INDEX(⑥商品照会CSV!$AN$2:$AN$3001,MATCH($C2268,⑥商品照会CSV!$A$2:$A$3001,0))=1,"バラ",IF(INDEX(⑥商品照会CSV!$AM$2:$AM$3001,MATCH($C2268,⑥商品照会CSV!$A$2:$A$3001,0))=1,"中間包装","ケース")),"ケース"))</f>
        <v/>
      </c>
      <c r="P2268" s="18"/>
      <c r="Q2268" s="14"/>
      <c r="R2268" s="17" t="str">
        <f aca="false">IF($C2268="","",N($Q2268)*N($K2268))</f>
        <v/>
      </c>
    </row>
    <row r="2269" customFormat="false" ht="15" hidden="false" customHeight="false" outlineLevel="0" collapsed="false">
      <c r="B2269" s="12" t="n">
        <v>2264</v>
      </c>
      <c r="C2269" s="36" t="str">
        <f aca="false">IF(①在庫CSV_発注日!$M2265="","",①在庫CSV_発注日!$M2265&amp;"")</f>
        <v/>
      </c>
      <c r="D2269" s="12" t="str">
        <f aca="false">IF($C2269="","",①在庫CSV_発注日!$N2265)</f>
        <v/>
      </c>
      <c r="E2269" s="12" t="str">
        <f aca="false">IF($C2269="","",①在庫CSV_発注日!$H2265)</f>
        <v/>
      </c>
      <c r="F2269" s="12" t="str">
        <f aca="false">IF($C2269="","",①在庫CSV_発注日!$L2265)</f>
        <v/>
      </c>
      <c r="G2269" s="18"/>
      <c r="H2269" s="17" t="str">
        <f aca="false">IF($C2269="","",N(①在庫CSV_発注日!$Z2265))</f>
        <v/>
      </c>
      <c r="I2269" s="37" t="str">
        <f aca="false">IF($C2269="","",SUMIFS(⑤減算マスタCSV!$L$2:$L$8001,⑤減算マスタCSV!$F$2:$F$8001,$C2269,⑤減算マスタCSV!$K$2:$K$8001,1))</f>
        <v/>
      </c>
      <c r="J2269" s="17" t="str">
        <f aca="false">IF($C2269="","",IFERROR(INDEX(⑤減算マスタCSV!$H$2:$H$8001,MATCH($C2269,⑤減算マスタCSV!$F$2:$F$8001,0)),1))</f>
        <v/>
      </c>
      <c r="K2269" s="17" t="str">
        <f aca="false">IF($C2269="","",MAX(1,IFERROR(INDEX(⑥商品照会CSV!$M$2:$M$3001,MATCH($C2269,⑥商品照会CSV!$A$2:$A$3001,0)),1)))</f>
        <v/>
      </c>
      <c r="L2269" s="40" t="str">
        <f aca="false">IF($C2269="","",IFERROR(INDEX(⑥商品照会CSV!$Q$2:$Q$3001,MATCH($C2269,⑥商品照会CSV!$A$2:$A$3001,0)),0))</f>
        <v/>
      </c>
      <c r="M2269" s="40" t="str">
        <f aca="false">IF($C2269="","",N($L2269)*N($K2269))</f>
        <v/>
      </c>
      <c r="N2269" s="17" t="str">
        <f aca="false">IF($C2269="","",MAX(1,IFERROR(INDEX(⑥商品照会CSV!$AK$2:$AK$3001,MATCH($C2269,⑥商品照会CSV!$A$2:$A$3001,0)),1)))</f>
        <v/>
      </c>
      <c r="O2269" s="12" t="str">
        <f aca="false">IF($C2269="","",IFERROR(IF(INDEX(⑥商品照会CSV!$AN$2:$AN$3001,MATCH($C2269,⑥商品照会CSV!$A$2:$A$3001,0))=1,"バラ",IF(INDEX(⑥商品照会CSV!$AM$2:$AM$3001,MATCH($C2269,⑥商品照会CSV!$A$2:$A$3001,0))=1,"中間包装","ケース")),"ケース"))</f>
        <v/>
      </c>
      <c r="P2269" s="18"/>
      <c r="Q2269" s="14"/>
      <c r="R2269" s="17" t="str">
        <f aca="false">IF($C2269="","",N($Q2269)*N($K2269))</f>
        <v/>
      </c>
    </row>
    <row r="2270" customFormat="false" ht="15" hidden="false" customHeight="false" outlineLevel="0" collapsed="false">
      <c r="B2270" s="12" t="n">
        <v>2265</v>
      </c>
      <c r="C2270" s="36" t="str">
        <f aca="false">IF(①在庫CSV_発注日!$M2266="","",①在庫CSV_発注日!$M2266&amp;"")</f>
        <v/>
      </c>
      <c r="D2270" s="12" t="str">
        <f aca="false">IF($C2270="","",①在庫CSV_発注日!$N2266)</f>
        <v/>
      </c>
      <c r="E2270" s="12" t="str">
        <f aca="false">IF($C2270="","",①在庫CSV_発注日!$H2266)</f>
        <v/>
      </c>
      <c r="F2270" s="12" t="str">
        <f aca="false">IF($C2270="","",①在庫CSV_発注日!$L2266)</f>
        <v/>
      </c>
      <c r="G2270" s="18"/>
      <c r="H2270" s="17" t="str">
        <f aca="false">IF($C2270="","",N(①在庫CSV_発注日!$Z2266))</f>
        <v/>
      </c>
      <c r="I2270" s="37" t="str">
        <f aca="false">IF($C2270="","",SUMIFS(⑤減算マスタCSV!$L$2:$L$8001,⑤減算マスタCSV!$F$2:$F$8001,$C2270,⑤減算マスタCSV!$K$2:$K$8001,1))</f>
        <v/>
      </c>
      <c r="J2270" s="17" t="str">
        <f aca="false">IF($C2270="","",IFERROR(INDEX(⑤減算マスタCSV!$H$2:$H$8001,MATCH($C2270,⑤減算マスタCSV!$F$2:$F$8001,0)),1))</f>
        <v/>
      </c>
      <c r="K2270" s="17" t="str">
        <f aca="false">IF($C2270="","",MAX(1,IFERROR(INDEX(⑥商品照会CSV!$M$2:$M$3001,MATCH($C2270,⑥商品照会CSV!$A$2:$A$3001,0)),1)))</f>
        <v/>
      </c>
      <c r="L2270" s="40" t="str">
        <f aca="false">IF($C2270="","",IFERROR(INDEX(⑥商品照会CSV!$Q$2:$Q$3001,MATCH($C2270,⑥商品照会CSV!$A$2:$A$3001,0)),0))</f>
        <v/>
      </c>
      <c r="M2270" s="40" t="str">
        <f aca="false">IF($C2270="","",N($L2270)*N($K2270))</f>
        <v/>
      </c>
      <c r="N2270" s="17" t="str">
        <f aca="false">IF($C2270="","",MAX(1,IFERROR(INDEX(⑥商品照会CSV!$AK$2:$AK$3001,MATCH($C2270,⑥商品照会CSV!$A$2:$A$3001,0)),1)))</f>
        <v/>
      </c>
      <c r="O2270" s="12" t="str">
        <f aca="false">IF($C2270="","",IFERROR(IF(INDEX(⑥商品照会CSV!$AN$2:$AN$3001,MATCH($C2270,⑥商品照会CSV!$A$2:$A$3001,0))=1,"バラ",IF(INDEX(⑥商品照会CSV!$AM$2:$AM$3001,MATCH($C2270,⑥商品照会CSV!$A$2:$A$3001,0))=1,"中間包装","ケース")),"ケース"))</f>
        <v/>
      </c>
      <c r="P2270" s="18"/>
      <c r="Q2270" s="14"/>
      <c r="R2270" s="17" t="str">
        <f aca="false">IF($C2270="","",N($Q2270)*N($K2270))</f>
        <v/>
      </c>
    </row>
    <row r="2271" customFormat="false" ht="15" hidden="false" customHeight="false" outlineLevel="0" collapsed="false">
      <c r="B2271" s="12" t="n">
        <v>2266</v>
      </c>
      <c r="C2271" s="36" t="str">
        <f aca="false">IF(①在庫CSV_発注日!$M2267="","",①在庫CSV_発注日!$M2267&amp;"")</f>
        <v/>
      </c>
      <c r="D2271" s="12" t="str">
        <f aca="false">IF($C2271="","",①在庫CSV_発注日!$N2267)</f>
        <v/>
      </c>
      <c r="E2271" s="12" t="str">
        <f aca="false">IF($C2271="","",①在庫CSV_発注日!$H2267)</f>
        <v/>
      </c>
      <c r="F2271" s="12" t="str">
        <f aca="false">IF($C2271="","",①在庫CSV_発注日!$L2267)</f>
        <v/>
      </c>
      <c r="G2271" s="18"/>
      <c r="H2271" s="17" t="str">
        <f aca="false">IF($C2271="","",N(①在庫CSV_発注日!$Z2267))</f>
        <v/>
      </c>
      <c r="I2271" s="37" t="str">
        <f aca="false">IF($C2271="","",SUMIFS(⑤減算マスタCSV!$L$2:$L$8001,⑤減算マスタCSV!$F$2:$F$8001,$C2271,⑤減算マスタCSV!$K$2:$K$8001,1))</f>
        <v/>
      </c>
      <c r="J2271" s="17" t="str">
        <f aca="false">IF($C2271="","",IFERROR(INDEX(⑤減算マスタCSV!$H$2:$H$8001,MATCH($C2271,⑤減算マスタCSV!$F$2:$F$8001,0)),1))</f>
        <v/>
      </c>
      <c r="K2271" s="17" t="str">
        <f aca="false">IF($C2271="","",MAX(1,IFERROR(INDEX(⑥商品照会CSV!$M$2:$M$3001,MATCH($C2271,⑥商品照会CSV!$A$2:$A$3001,0)),1)))</f>
        <v/>
      </c>
      <c r="L2271" s="40" t="str">
        <f aca="false">IF($C2271="","",IFERROR(INDEX(⑥商品照会CSV!$Q$2:$Q$3001,MATCH($C2271,⑥商品照会CSV!$A$2:$A$3001,0)),0))</f>
        <v/>
      </c>
      <c r="M2271" s="40" t="str">
        <f aca="false">IF($C2271="","",N($L2271)*N($K2271))</f>
        <v/>
      </c>
      <c r="N2271" s="17" t="str">
        <f aca="false">IF($C2271="","",MAX(1,IFERROR(INDEX(⑥商品照会CSV!$AK$2:$AK$3001,MATCH($C2271,⑥商品照会CSV!$A$2:$A$3001,0)),1)))</f>
        <v/>
      </c>
      <c r="O2271" s="12" t="str">
        <f aca="false">IF($C2271="","",IFERROR(IF(INDEX(⑥商品照会CSV!$AN$2:$AN$3001,MATCH($C2271,⑥商品照会CSV!$A$2:$A$3001,0))=1,"バラ",IF(INDEX(⑥商品照会CSV!$AM$2:$AM$3001,MATCH($C2271,⑥商品照会CSV!$A$2:$A$3001,0))=1,"中間包装","ケース")),"ケース"))</f>
        <v/>
      </c>
      <c r="P2271" s="18"/>
      <c r="Q2271" s="14"/>
      <c r="R2271" s="17" t="str">
        <f aca="false">IF($C2271="","",N($Q2271)*N($K2271))</f>
        <v/>
      </c>
    </row>
    <row r="2272" customFormat="false" ht="15" hidden="false" customHeight="false" outlineLevel="0" collapsed="false">
      <c r="B2272" s="12" t="n">
        <v>2267</v>
      </c>
      <c r="C2272" s="36" t="str">
        <f aca="false">IF(①在庫CSV_発注日!$M2268="","",①在庫CSV_発注日!$M2268&amp;"")</f>
        <v/>
      </c>
      <c r="D2272" s="12" t="str">
        <f aca="false">IF($C2272="","",①在庫CSV_発注日!$N2268)</f>
        <v/>
      </c>
      <c r="E2272" s="12" t="str">
        <f aca="false">IF($C2272="","",①在庫CSV_発注日!$H2268)</f>
        <v/>
      </c>
      <c r="F2272" s="12" t="str">
        <f aca="false">IF($C2272="","",①在庫CSV_発注日!$L2268)</f>
        <v/>
      </c>
      <c r="G2272" s="18"/>
      <c r="H2272" s="17" t="str">
        <f aca="false">IF($C2272="","",N(①在庫CSV_発注日!$Z2268))</f>
        <v/>
      </c>
      <c r="I2272" s="37" t="str">
        <f aca="false">IF($C2272="","",SUMIFS(⑤減算マスタCSV!$L$2:$L$8001,⑤減算マスタCSV!$F$2:$F$8001,$C2272,⑤減算マスタCSV!$K$2:$K$8001,1))</f>
        <v/>
      </c>
      <c r="J2272" s="17" t="str">
        <f aca="false">IF($C2272="","",IFERROR(INDEX(⑤減算マスタCSV!$H$2:$H$8001,MATCH($C2272,⑤減算マスタCSV!$F$2:$F$8001,0)),1))</f>
        <v/>
      </c>
      <c r="K2272" s="17" t="str">
        <f aca="false">IF($C2272="","",MAX(1,IFERROR(INDEX(⑥商品照会CSV!$M$2:$M$3001,MATCH($C2272,⑥商品照会CSV!$A$2:$A$3001,0)),1)))</f>
        <v/>
      </c>
      <c r="L2272" s="40" t="str">
        <f aca="false">IF($C2272="","",IFERROR(INDEX(⑥商品照会CSV!$Q$2:$Q$3001,MATCH($C2272,⑥商品照会CSV!$A$2:$A$3001,0)),0))</f>
        <v/>
      </c>
      <c r="M2272" s="40" t="str">
        <f aca="false">IF($C2272="","",N($L2272)*N($K2272))</f>
        <v/>
      </c>
      <c r="N2272" s="17" t="str">
        <f aca="false">IF($C2272="","",MAX(1,IFERROR(INDEX(⑥商品照会CSV!$AK$2:$AK$3001,MATCH($C2272,⑥商品照会CSV!$A$2:$A$3001,0)),1)))</f>
        <v/>
      </c>
      <c r="O2272" s="12" t="str">
        <f aca="false">IF($C2272="","",IFERROR(IF(INDEX(⑥商品照会CSV!$AN$2:$AN$3001,MATCH($C2272,⑥商品照会CSV!$A$2:$A$3001,0))=1,"バラ",IF(INDEX(⑥商品照会CSV!$AM$2:$AM$3001,MATCH($C2272,⑥商品照会CSV!$A$2:$A$3001,0))=1,"中間包装","ケース")),"ケース"))</f>
        <v/>
      </c>
      <c r="P2272" s="18"/>
      <c r="Q2272" s="14"/>
      <c r="R2272" s="17" t="str">
        <f aca="false">IF($C2272="","",N($Q2272)*N($K2272))</f>
        <v/>
      </c>
    </row>
    <row r="2273" customFormat="false" ht="15" hidden="false" customHeight="false" outlineLevel="0" collapsed="false">
      <c r="B2273" s="12" t="n">
        <v>2268</v>
      </c>
      <c r="C2273" s="36" t="str">
        <f aca="false">IF(①在庫CSV_発注日!$M2269="","",①在庫CSV_発注日!$M2269&amp;"")</f>
        <v/>
      </c>
      <c r="D2273" s="12" t="str">
        <f aca="false">IF($C2273="","",①在庫CSV_発注日!$N2269)</f>
        <v/>
      </c>
      <c r="E2273" s="12" t="str">
        <f aca="false">IF($C2273="","",①在庫CSV_発注日!$H2269)</f>
        <v/>
      </c>
      <c r="F2273" s="12" t="str">
        <f aca="false">IF($C2273="","",①在庫CSV_発注日!$L2269)</f>
        <v/>
      </c>
      <c r="G2273" s="18"/>
      <c r="H2273" s="17" t="str">
        <f aca="false">IF($C2273="","",N(①在庫CSV_発注日!$Z2269))</f>
        <v/>
      </c>
      <c r="I2273" s="37" t="str">
        <f aca="false">IF($C2273="","",SUMIFS(⑤減算マスタCSV!$L$2:$L$8001,⑤減算マスタCSV!$F$2:$F$8001,$C2273,⑤減算マスタCSV!$K$2:$K$8001,1))</f>
        <v/>
      </c>
      <c r="J2273" s="17" t="str">
        <f aca="false">IF($C2273="","",IFERROR(INDEX(⑤減算マスタCSV!$H$2:$H$8001,MATCH($C2273,⑤減算マスタCSV!$F$2:$F$8001,0)),1))</f>
        <v/>
      </c>
      <c r="K2273" s="17" t="str">
        <f aca="false">IF($C2273="","",MAX(1,IFERROR(INDEX(⑥商品照会CSV!$M$2:$M$3001,MATCH($C2273,⑥商品照会CSV!$A$2:$A$3001,0)),1)))</f>
        <v/>
      </c>
      <c r="L2273" s="40" t="str">
        <f aca="false">IF($C2273="","",IFERROR(INDEX(⑥商品照会CSV!$Q$2:$Q$3001,MATCH($C2273,⑥商品照会CSV!$A$2:$A$3001,0)),0))</f>
        <v/>
      </c>
      <c r="M2273" s="40" t="str">
        <f aca="false">IF($C2273="","",N($L2273)*N($K2273))</f>
        <v/>
      </c>
      <c r="N2273" s="17" t="str">
        <f aca="false">IF($C2273="","",MAX(1,IFERROR(INDEX(⑥商品照会CSV!$AK$2:$AK$3001,MATCH($C2273,⑥商品照会CSV!$A$2:$A$3001,0)),1)))</f>
        <v/>
      </c>
      <c r="O2273" s="12" t="str">
        <f aca="false">IF($C2273="","",IFERROR(IF(INDEX(⑥商品照会CSV!$AN$2:$AN$3001,MATCH($C2273,⑥商品照会CSV!$A$2:$A$3001,0))=1,"バラ",IF(INDEX(⑥商品照会CSV!$AM$2:$AM$3001,MATCH($C2273,⑥商品照会CSV!$A$2:$A$3001,0))=1,"中間包装","ケース")),"ケース"))</f>
        <v/>
      </c>
      <c r="P2273" s="18"/>
      <c r="Q2273" s="14"/>
      <c r="R2273" s="17" t="str">
        <f aca="false">IF($C2273="","",N($Q2273)*N($K2273))</f>
        <v/>
      </c>
    </row>
    <row r="2274" customFormat="false" ht="15" hidden="false" customHeight="false" outlineLevel="0" collapsed="false">
      <c r="B2274" s="12" t="n">
        <v>2269</v>
      </c>
      <c r="C2274" s="36" t="str">
        <f aca="false">IF(①在庫CSV_発注日!$M2270="","",①在庫CSV_発注日!$M2270&amp;"")</f>
        <v/>
      </c>
      <c r="D2274" s="12" t="str">
        <f aca="false">IF($C2274="","",①在庫CSV_発注日!$N2270)</f>
        <v/>
      </c>
      <c r="E2274" s="12" t="str">
        <f aca="false">IF($C2274="","",①在庫CSV_発注日!$H2270)</f>
        <v/>
      </c>
      <c r="F2274" s="12" t="str">
        <f aca="false">IF($C2274="","",①在庫CSV_発注日!$L2270)</f>
        <v/>
      </c>
      <c r="G2274" s="18"/>
      <c r="H2274" s="17" t="str">
        <f aca="false">IF($C2274="","",N(①在庫CSV_発注日!$Z2270))</f>
        <v/>
      </c>
      <c r="I2274" s="37" t="str">
        <f aca="false">IF($C2274="","",SUMIFS(⑤減算マスタCSV!$L$2:$L$8001,⑤減算マスタCSV!$F$2:$F$8001,$C2274,⑤減算マスタCSV!$K$2:$K$8001,1))</f>
        <v/>
      </c>
      <c r="J2274" s="17" t="str">
        <f aca="false">IF($C2274="","",IFERROR(INDEX(⑤減算マスタCSV!$H$2:$H$8001,MATCH($C2274,⑤減算マスタCSV!$F$2:$F$8001,0)),1))</f>
        <v/>
      </c>
      <c r="K2274" s="17" t="str">
        <f aca="false">IF($C2274="","",MAX(1,IFERROR(INDEX(⑥商品照会CSV!$M$2:$M$3001,MATCH($C2274,⑥商品照会CSV!$A$2:$A$3001,0)),1)))</f>
        <v/>
      </c>
      <c r="L2274" s="40" t="str">
        <f aca="false">IF($C2274="","",IFERROR(INDEX(⑥商品照会CSV!$Q$2:$Q$3001,MATCH($C2274,⑥商品照会CSV!$A$2:$A$3001,0)),0))</f>
        <v/>
      </c>
      <c r="M2274" s="40" t="str">
        <f aca="false">IF($C2274="","",N($L2274)*N($K2274))</f>
        <v/>
      </c>
      <c r="N2274" s="17" t="str">
        <f aca="false">IF($C2274="","",MAX(1,IFERROR(INDEX(⑥商品照会CSV!$AK$2:$AK$3001,MATCH($C2274,⑥商品照会CSV!$A$2:$A$3001,0)),1)))</f>
        <v/>
      </c>
      <c r="O2274" s="12" t="str">
        <f aca="false">IF($C2274="","",IFERROR(IF(INDEX(⑥商品照会CSV!$AN$2:$AN$3001,MATCH($C2274,⑥商品照会CSV!$A$2:$A$3001,0))=1,"バラ",IF(INDEX(⑥商品照会CSV!$AM$2:$AM$3001,MATCH($C2274,⑥商品照会CSV!$A$2:$A$3001,0))=1,"中間包装","ケース")),"ケース"))</f>
        <v/>
      </c>
      <c r="P2274" s="18"/>
      <c r="Q2274" s="14"/>
      <c r="R2274" s="17" t="str">
        <f aca="false">IF($C2274="","",N($Q2274)*N($K2274))</f>
        <v/>
      </c>
    </row>
    <row r="2275" customFormat="false" ht="15" hidden="false" customHeight="false" outlineLevel="0" collapsed="false">
      <c r="B2275" s="12" t="n">
        <v>2270</v>
      </c>
      <c r="C2275" s="36" t="str">
        <f aca="false">IF(①在庫CSV_発注日!$M2271="","",①在庫CSV_発注日!$M2271&amp;"")</f>
        <v/>
      </c>
      <c r="D2275" s="12" t="str">
        <f aca="false">IF($C2275="","",①在庫CSV_発注日!$N2271)</f>
        <v/>
      </c>
      <c r="E2275" s="12" t="str">
        <f aca="false">IF($C2275="","",①在庫CSV_発注日!$H2271)</f>
        <v/>
      </c>
      <c r="F2275" s="12" t="str">
        <f aca="false">IF($C2275="","",①在庫CSV_発注日!$L2271)</f>
        <v/>
      </c>
      <c r="G2275" s="18"/>
      <c r="H2275" s="17" t="str">
        <f aca="false">IF($C2275="","",N(①在庫CSV_発注日!$Z2271))</f>
        <v/>
      </c>
      <c r="I2275" s="37" t="str">
        <f aca="false">IF($C2275="","",SUMIFS(⑤減算マスタCSV!$L$2:$L$8001,⑤減算マスタCSV!$F$2:$F$8001,$C2275,⑤減算マスタCSV!$K$2:$K$8001,1))</f>
        <v/>
      </c>
      <c r="J2275" s="17" t="str">
        <f aca="false">IF($C2275="","",IFERROR(INDEX(⑤減算マスタCSV!$H$2:$H$8001,MATCH($C2275,⑤減算マスタCSV!$F$2:$F$8001,0)),1))</f>
        <v/>
      </c>
      <c r="K2275" s="17" t="str">
        <f aca="false">IF($C2275="","",MAX(1,IFERROR(INDEX(⑥商品照会CSV!$M$2:$M$3001,MATCH($C2275,⑥商品照会CSV!$A$2:$A$3001,0)),1)))</f>
        <v/>
      </c>
      <c r="L2275" s="40" t="str">
        <f aca="false">IF($C2275="","",IFERROR(INDEX(⑥商品照会CSV!$Q$2:$Q$3001,MATCH($C2275,⑥商品照会CSV!$A$2:$A$3001,0)),0))</f>
        <v/>
      </c>
      <c r="M2275" s="40" t="str">
        <f aca="false">IF($C2275="","",N($L2275)*N($K2275))</f>
        <v/>
      </c>
      <c r="N2275" s="17" t="str">
        <f aca="false">IF($C2275="","",MAX(1,IFERROR(INDEX(⑥商品照会CSV!$AK$2:$AK$3001,MATCH($C2275,⑥商品照会CSV!$A$2:$A$3001,0)),1)))</f>
        <v/>
      </c>
      <c r="O2275" s="12" t="str">
        <f aca="false">IF($C2275="","",IFERROR(IF(INDEX(⑥商品照会CSV!$AN$2:$AN$3001,MATCH($C2275,⑥商品照会CSV!$A$2:$A$3001,0))=1,"バラ",IF(INDEX(⑥商品照会CSV!$AM$2:$AM$3001,MATCH($C2275,⑥商品照会CSV!$A$2:$A$3001,0))=1,"中間包装","ケース")),"ケース"))</f>
        <v/>
      </c>
      <c r="P2275" s="18"/>
      <c r="Q2275" s="14"/>
      <c r="R2275" s="17" t="str">
        <f aca="false">IF($C2275="","",N($Q2275)*N($K2275))</f>
        <v/>
      </c>
    </row>
    <row r="2276" customFormat="false" ht="15" hidden="false" customHeight="false" outlineLevel="0" collapsed="false">
      <c r="B2276" s="12" t="n">
        <v>2271</v>
      </c>
      <c r="C2276" s="36" t="str">
        <f aca="false">IF(①在庫CSV_発注日!$M2272="","",①在庫CSV_発注日!$M2272&amp;"")</f>
        <v/>
      </c>
      <c r="D2276" s="12" t="str">
        <f aca="false">IF($C2276="","",①在庫CSV_発注日!$N2272)</f>
        <v/>
      </c>
      <c r="E2276" s="12" t="str">
        <f aca="false">IF($C2276="","",①在庫CSV_発注日!$H2272)</f>
        <v/>
      </c>
      <c r="F2276" s="12" t="str">
        <f aca="false">IF($C2276="","",①在庫CSV_発注日!$L2272)</f>
        <v/>
      </c>
      <c r="G2276" s="18"/>
      <c r="H2276" s="17" t="str">
        <f aca="false">IF($C2276="","",N(①在庫CSV_発注日!$Z2272))</f>
        <v/>
      </c>
      <c r="I2276" s="37" t="str">
        <f aca="false">IF($C2276="","",SUMIFS(⑤減算マスタCSV!$L$2:$L$8001,⑤減算マスタCSV!$F$2:$F$8001,$C2276,⑤減算マスタCSV!$K$2:$K$8001,1))</f>
        <v/>
      </c>
      <c r="J2276" s="17" t="str">
        <f aca="false">IF($C2276="","",IFERROR(INDEX(⑤減算マスタCSV!$H$2:$H$8001,MATCH($C2276,⑤減算マスタCSV!$F$2:$F$8001,0)),1))</f>
        <v/>
      </c>
      <c r="K2276" s="17" t="str">
        <f aca="false">IF($C2276="","",MAX(1,IFERROR(INDEX(⑥商品照会CSV!$M$2:$M$3001,MATCH($C2276,⑥商品照会CSV!$A$2:$A$3001,0)),1)))</f>
        <v/>
      </c>
      <c r="L2276" s="40" t="str">
        <f aca="false">IF($C2276="","",IFERROR(INDEX(⑥商品照会CSV!$Q$2:$Q$3001,MATCH($C2276,⑥商品照会CSV!$A$2:$A$3001,0)),0))</f>
        <v/>
      </c>
      <c r="M2276" s="40" t="str">
        <f aca="false">IF($C2276="","",N($L2276)*N($K2276))</f>
        <v/>
      </c>
      <c r="N2276" s="17" t="str">
        <f aca="false">IF($C2276="","",MAX(1,IFERROR(INDEX(⑥商品照会CSV!$AK$2:$AK$3001,MATCH($C2276,⑥商品照会CSV!$A$2:$A$3001,0)),1)))</f>
        <v/>
      </c>
      <c r="O2276" s="12" t="str">
        <f aca="false">IF($C2276="","",IFERROR(IF(INDEX(⑥商品照会CSV!$AN$2:$AN$3001,MATCH($C2276,⑥商品照会CSV!$A$2:$A$3001,0))=1,"バラ",IF(INDEX(⑥商品照会CSV!$AM$2:$AM$3001,MATCH($C2276,⑥商品照会CSV!$A$2:$A$3001,0))=1,"中間包装","ケース")),"ケース"))</f>
        <v/>
      </c>
      <c r="P2276" s="18"/>
      <c r="Q2276" s="14"/>
      <c r="R2276" s="17" t="str">
        <f aca="false">IF($C2276="","",N($Q2276)*N($K2276))</f>
        <v/>
      </c>
    </row>
    <row r="2277" customFormat="false" ht="15" hidden="false" customHeight="false" outlineLevel="0" collapsed="false">
      <c r="B2277" s="12" t="n">
        <v>2272</v>
      </c>
      <c r="C2277" s="36" t="str">
        <f aca="false">IF(①在庫CSV_発注日!$M2273="","",①在庫CSV_発注日!$M2273&amp;"")</f>
        <v/>
      </c>
      <c r="D2277" s="12" t="str">
        <f aca="false">IF($C2277="","",①在庫CSV_発注日!$N2273)</f>
        <v/>
      </c>
      <c r="E2277" s="12" t="str">
        <f aca="false">IF($C2277="","",①在庫CSV_発注日!$H2273)</f>
        <v/>
      </c>
      <c r="F2277" s="12" t="str">
        <f aca="false">IF($C2277="","",①在庫CSV_発注日!$L2273)</f>
        <v/>
      </c>
      <c r="G2277" s="18"/>
      <c r="H2277" s="17" t="str">
        <f aca="false">IF($C2277="","",N(①在庫CSV_発注日!$Z2273))</f>
        <v/>
      </c>
      <c r="I2277" s="37" t="str">
        <f aca="false">IF($C2277="","",SUMIFS(⑤減算マスタCSV!$L$2:$L$8001,⑤減算マスタCSV!$F$2:$F$8001,$C2277,⑤減算マスタCSV!$K$2:$K$8001,1))</f>
        <v/>
      </c>
      <c r="J2277" s="17" t="str">
        <f aca="false">IF($C2277="","",IFERROR(INDEX(⑤減算マスタCSV!$H$2:$H$8001,MATCH($C2277,⑤減算マスタCSV!$F$2:$F$8001,0)),1))</f>
        <v/>
      </c>
      <c r="K2277" s="17" t="str">
        <f aca="false">IF($C2277="","",MAX(1,IFERROR(INDEX(⑥商品照会CSV!$M$2:$M$3001,MATCH($C2277,⑥商品照会CSV!$A$2:$A$3001,0)),1)))</f>
        <v/>
      </c>
      <c r="L2277" s="40" t="str">
        <f aca="false">IF($C2277="","",IFERROR(INDEX(⑥商品照会CSV!$Q$2:$Q$3001,MATCH($C2277,⑥商品照会CSV!$A$2:$A$3001,0)),0))</f>
        <v/>
      </c>
      <c r="M2277" s="40" t="str">
        <f aca="false">IF($C2277="","",N($L2277)*N($K2277))</f>
        <v/>
      </c>
      <c r="N2277" s="17" t="str">
        <f aca="false">IF($C2277="","",MAX(1,IFERROR(INDEX(⑥商品照会CSV!$AK$2:$AK$3001,MATCH($C2277,⑥商品照会CSV!$A$2:$A$3001,0)),1)))</f>
        <v/>
      </c>
      <c r="O2277" s="12" t="str">
        <f aca="false">IF($C2277="","",IFERROR(IF(INDEX(⑥商品照会CSV!$AN$2:$AN$3001,MATCH($C2277,⑥商品照会CSV!$A$2:$A$3001,0))=1,"バラ",IF(INDEX(⑥商品照会CSV!$AM$2:$AM$3001,MATCH($C2277,⑥商品照会CSV!$A$2:$A$3001,0))=1,"中間包装","ケース")),"ケース"))</f>
        <v/>
      </c>
      <c r="P2277" s="18"/>
      <c r="Q2277" s="14"/>
      <c r="R2277" s="17" t="str">
        <f aca="false">IF($C2277="","",N($Q2277)*N($K2277))</f>
        <v/>
      </c>
    </row>
    <row r="2278" customFormat="false" ht="15" hidden="false" customHeight="false" outlineLevel="0" collapsed="false">
      <c r="B2278" s="12" t="n">
        <v>2273</v>
      </c>
      <c r="C2278" s="36" t="str">
        <f aca="false">IF(①在庫CSV_発注日!$M2274="","",①在庫CSV_発注日!$M2274&amp;"")</f>
        <v/>
      </c>
      <c r="D2278" s="12" t="str">
        <f aca="false">IF($C2278="","",①在庫CSV_発注日!$N2274)</f>
        <v/>
      </c>
      <c r="E2278" s="12" t="str">
        <f aca="false">IF($C2278="","",①在庫CSV_発注日!$H2274)</f>
        <v/>
      </c>
      <c r="F2278" s="12" t="str">
        <f aca="false">IF($C2278="","",①在庫CSV_発注日!$L2274)</f>
        <v/>
      </c>
      <c r="G2278" s="18"/>
      <c r="H2278" s="17" t="str">
        <f aca="false">IF($C2278="","",N(①在庫CSV_発注日!$Z2274))</f>
        <v/>
      </c>
      <c r="I2278" s="37" t="str">
        <f aca="false">IF($C2278="","",SUMIFS(⑤減算マスタCSV!$L$2:$L$8001,⑤減算マスタCSV!$F$2:$F$8001,$C2278,⑤減算マスタCSV!$K$2:$K$8001,1))</f>
        <v/>
      </c>
      <c r="J2278" s="17" t="str">
        <f aca="false">IF($C2278="","",IFERROR(INDEX(⑤減算マスタCSV!$H$2:$H$8001,MATCH($C2278,⑤減算マスタCSV!$F$2:$F$8001,0)),1))</f>
        <v/>
      </c>
      <c r="K2278" s="17" t="str">
        <f aca="false">IF($C2278="","",MAX(1,IFERROR(INDEX(⑥商品照会CSV!$M$2:$M$3001,MATCH($C2278,⑥商品照会CSV!$A$2:$A$3001,0)),1)))</f>
        <v/>
      </c>
      <c r="L2278" s="40" t="str">
        <f aca="false">IF($C2278="","",IFERROR(INDEX(⑥商品照会CSV!$Q$2:$Q$3001,MATCH($C2278,⑥商品照会CSV!$A$2:$A$3001,0)),0))</f>
        <v/>
      </c>
      <c r="M2278" s="40" t="str">
        <f aca="false">IF($C2278="","",N($L2278)*N($K2278))</f>
        <v/>
      </c>
      <c r="N2278" s="17" t="str">
        <f aca="false">IF($C2278="","",MAX(1,IFERROR(INDEX(⑥商品照会CSV!$AK$2:$AK$3001,MATCH($C2278,⑥商品照会CSV!$A$2:$A$3001,0)),1)))</f>
        <v/>
      </c>
      <c r="O2278" s="12" t="str">
        <f aca="false">IF($C2278="","",IFERROR(IF(INDEX(⑥商品照会CSV!$AN$2:$AN$3001,MATCH($C2278,⑥商品照会CSV!$A$2:$A$3001,0))=1,"バラ",IF(INDEX(⑥商品照会CSV!$AM$2:$AM$3001,MATCH($C2278,⑥商品照会CSV!$A$2:$A$3001,0))=1,"中間包装","ケース")),"ケース"))</f>
        <v/>
      </c>
      <c r="P2278" s="18"/>
      <c r="Q2278" s="14"/>
      <c r="R2278" s="17" t="str">
        <f aca="false">IF($C2278="","",N($Q2278)*N($K2278))</f>
        <v/>
      </c>
    </row>
    <row r="2279" customFormat="false" ht="15" hidden="false" customHeight="false" outlineLevel="0" collapsed="false">
      <c r="B2279" s="12" t="n">
        <v>2274</v>
      </c>
      <c r="C2279" s="36" t="str">
        <f aca="false">IF(①在庫CSV_発注日!$M2275="","",①在庫CSV_発注日!$M2275&amp;"")</f>
        <v/>
      </c>
      <c r="D2279" s="12" t="str">
        <f aca="false">IF($C2279="","",①在庫CSV_発注日!$N2275)</f>
        <v/>
      </c>
      <c r="E2279" s="12" t="str">
        <f aca="false">IF($C2279="","",①在庫CSV_発注日!$H2275)</f>
        <v/>
      </c>
      <c r="F2279" s="12" t="str">
        <f aca="false">IF($C2279="","",①在庫CSV_発注日!$L2275)</f>
        <v/>
      </c>
      <c r="G2279" s="18"/>
      <c r="H2279" s="17" t="str">
        <f aca="false">IF($C2279="","",N(①在庫CSV_発注日!$Z2275))</f>
        <v/>
      </c>
      <c r="I2279" s="37" t="str">
        <f aca="false">IF($C2279="","",SUMIFS(⑤減算マスタCSV!$L$2:$L$8001,⑤減算マスタCSV!$F$2:$F$8001,$C2279,⑤減算マスタCSV!$K$2:$K$8001,1))</f>
        <v/>
      </c>
      <c r="J2279" s="17" t="str">
        <f aca="false">IF($C2279="","",IFERROR(INDEX(⑤減算マスタCSV!$H$2:$H$8001,MATCH($C2279,⑤減算マスタCSV!$F$2:$F$8001,0)),1))</f>
        <v/>
      </c>
      <c r="K2279" s="17" t="str">
        <f aca="false">IF($C2279="","",MAX(1,IFERROR(INDEX(⑥商品照会CSV!$M$2:$M$3001,MATCH($C2279,⑥商品照会CSV!$A$2:$A$3001,0)),1)))</f>
        <v/>
      </c>
      <c r="L2279" s="40" t="str">
        <f aca="false">IF($C2279="","",IFERROR(INDEX(⑥商品照会CSV!$Q$2:$Q$3001,MATCH($C2279,⑥商品照会CSV!$A$2:$A$3001,0)),0))</f>
        <v/>
      </c>
      <c r="M2279" s="40" t="str">
        <f aca="false">IF($C2279="","",N($L2279)*N($K2279))</f>
        <v/>
      </c>
      <c r="N2279" s="17" t="str">
        <f aca="false">IF($C2279="","",MAX(1,IFERROR(INDEX(⑥商品照会CSV!$AK$2:$AK$3001,MATCH($C2279,⑥商品照会CSV!$A$2:$A$3001,0)),1)))</f>
        <v/>
      </c>
      <c r="O2279" s="12" t="str">
        <f aca="false">IF($C2279="","",IFERROR(IF(INDEX(⑥商品照会CSV!$AN$2:$AN$3001,MATCH($C2279,⑥商品照会CSV!$A$2:$A$3001,0))=1,"バラ",IF(INDEX(⑥商品照会CSV!$AM$2:$AM$3001,MATCH($C2279,⑥商品照会CSV!$A$2:$A$3001,0))=1,"中間包装","ケース")),"ケース"))</f>
        <v/>
      </c>
      <c r="P2279" s="18"/>
      <c r="Q2279" s="14"/>
      <c r="R2279" s="17" t="str">
        <f aca="false">IF($C2279="","",N($Q2279)*N($K2279))</f>
        <v/>
      </c>
    </row>
    <row r="2280" customFormat="false" ht="15" hidden="false" customHeight="false" outlineLevel="0" collapsed="false">
      <c r="B2280" s="12" t="n">
        <v>2275</v>
      </c>
      <c r="C2280" s="36" t="str">
        <f aca="false">IF(①在庫CSV_発注日!$M2276="","",①在庫CSV_発注日!$M2276&amp;"")</f>
        <v/>
      </c>
      <c r="D2280" s="12" t="str">
        <f aca="false">IF($C2280="","",①在庫CSV_発注日!$N2276)</f>
        <v/>
      </c>
      <c r="E2280" s="12" t="str">
        <f aca="false">IF($C2280="","",①在庫CSV_発注日!$H2276)</f>
        <v/>
      </c>
      <c r="F2280" s="12" t="str">
        <f aca="false">IF($C2280="","",①在庫CSV_発注日!$L2276)</f>
        <v/>
      </c>
      <c r="G2280" s="18"/>
      <c r="H2280" s="17" t="str">
        <f aca="false">IF($C2280="","",N(①在庫CSV_発注日!$Z2276))</f>
        <v/>
      </c>
      <c r="I2280" s="37" t="str">
        <f aca="false">IF($C2280="","",SUMIFS(⑤減算マスタCSV!$L$2:$L$8001,⑤減算マスタCSV!$F$2:$F$8001,$C2280,⑤減算マスタCSV!$K$2:$K$8001,1))</f>
        <v/>
      </c>
      <c r="J2280" s="17" t="str">
        <f aca="false">IF($C2280="","",IFERROR(INDEX(⑤減算マスタCSV!$H$2:$H$8001,MATCH($C2280,⑤減算マスタCSV!$F$2:$F$8001,0)),1))</f>
        <v/>
      </c>
      <c r="K2280" s="17" t="str">
        <f aca="false">IF($C2280="","",MAX(1,IFERROR(INDEX(⑥商品照会CSV!$M$2:$M$3001,MATCH($C2280,⑥商品照会CSV!$A$2:$A$3001,0)),1)))</f>
        <v/>
      </c>
      <c r="L2280" s="40" t="str">
        <f aca="false">IF($C2280="","",IFERROR(INDEX(⑥商品照会CSV!$Q$2:$Q$3001,MATCH($C2280,⑥商品照会CSV!$A$2:$A$3001,0)),0))</f>
        <v/>
      </c>
      <c r="M2280" s="40" t="str">
        <f aca="false">IF($C2280="","",N($L2280)*N($K2280))</f>
        <v/>
      </c>
      <c r="N2280" s="17" t="str">
        <f aca="false">IF($C2280="","",MAX(1,IFERROR(INDEX(⑥商品照会CSV!$AK$2:$AK$3001,MATCH($C2280,⑥商品照会CSV!$A$2:$A$3001,0)),1)))</f>
        <v/>
      </c>
      <c r="O2280" s="12" t="str">
        <f aca="false">IF($C2280="","",IFERROR(IF(INDEX(⑥商品照会CSV!$AN$2:$AN$3001,MATCH($C2280,⑥商品照会CSV!$A$2:$A$3001,0))=1,"バラ",IF(INDEX(⑥商品照会CSV!$AM$2:$AM$3001,MATCH($C2280,⑥商品照会CSV!$A$2:$A$3001,0))=1,"中間包装","ケース")),"ケース"))</f>
        <v/>
      </c>
      <c r="P2280" s="18"/>
      <c r="Q2280" s="14"/>
      <c r="R2280" s="17" t="str">
        <f aca="false">IF($C2280="","",N($Q2280)*N($K2280))</f>
        <v/>
      </c>
    </row>
    <row r="2281" customFormat="false" ht="15" hidden="false" customHeight="false" outlineLevel="0" collapsed="false">
      <c r="B2281" s="12" t="n">
        <v>2276</v>
      </c>
      <c r="C2281" s="36" t="str">
        <f aca="false">IF(①在庫CSV_発注日!$M2277="","",①在庫CSV_発注日!$M2277&amp;"")</f>
        <v/>
      </c>
      <c r="D2281" s="12" t="str">
        <f aca="false">IF($C2281="","",①在庫CSV_発注日!$N2277)</f>
        <v/>
      </c>
      <c r="E2281" s="12" t="str">
        <f aca="false">IF($C2281="","",①在庫CSV_発注日!$H2277)</f>
        <v/>
      </c>
      <c r="F2281" s="12" t="str">
        <f aca="false">IF($C2281="","",①在庫CSV_発注日!$L2277)</f>
        <v/>
      </c>
      <c r="G2281" s="18"/>
      <c r="H2281" s="17" t="str">
        <f aca="false">IF($C2281="","",N(①在庫CSV_発注日!$Z2277))</f>
        <v/>
      </c>
      <c r="I2281" s="37" t="str">
        <f aca="false">IF($C2281="","",SUMIFS(⑤減算マスタCSV!$L$2:$L$8001,⑤減算マスタCSV!$F$2:$F$8001,$C2281,⑤減算マスタCSV!$K$2:$K$8001,1))</f>
        <v/>
      </c>
      <c r="J2281" s="17" t="str">
        <f aca="false">IF($C2281="","",IFERROR(INDEX(⑤減算マスタCSV!$H$2:$H$8001,MATCH($C2281,⑤減算マスタCSV!$F$2:$F$8001,0)),1))</f>
        <v/>
      </c>
      <c r="K2281" s="17" t="str">
        <f aca="false">IF($C2281="","",MAX(1,IFERROR(INDEX(⑥商品照会CSV!$M$2:$M$3001,MATCH($C2281,⑥商品照会CSV!$A$2:$A$3001,0)),1)))</f>
        <v/>
      </c>
      <c r="L2281" s="40" t="str">
        <f aca="false">IF($C2281="","",IFERROR(INDEX(⑥商品照会CSV!$Q$2:$Q$3001,MATCH($C2281,⑥商品照会CSV!$A$2:$A$3001,0)),0))</f>
        <v/>
      </c>
      <c r="M2281" s="40" t="str">
        <f aca="false">IF($C2281="","",N($L2281)*N($K2281))</f>
        <v/>
      </c>
      <c r="N2281" s="17" t="str">
        <f aca="false">IF($C2281="","",MAX(1,IFERROR(INDEX(⑥商品照会CSV!$AK$2:$AK$3001,MATCH($C2281,⑥商品照会CSV!$A$2:$A$3001,0)),1)))</f>
        <v/>
      </c>
      <c r="O2281" s="12" t="str">
        <f aca="false">IF($C2281="","",IFERROR(IF(INDEX(⑥商品照会CSV!$AN$2:$AN$3001,MATCH($C2281,⑥商品照会CSV!$A$2:$A$3001,0))=1,"バラ",IF(INDEX(⑥商品照会CSV!$AM$2:$AM$3001,MATCH($C2281,⑥商品照会CSV!$A$2:$A$3001,0))=1,"中間包装","ケース")),"ケース"))</f>
        <v/>
      </c>
      <c r="P2281" s="18"/>
      <c r="Q2281" s="14"/>
      <c r="R2281" s="17" t="str">
        <f aca="false">IF($C2281="","",N($Q2281)*N($K2281))</f>
        <v/>
      </c>
    </row>
    <row r="2282" customFormat="false" ht="15" hidden="false" customHeight="false" outlineLevel="0" collapsed="false">
      <c r="B2282" s="12" t="n">
        <v>2277</v>
      </c>
      <c r="C2282" s="36" t="str">
        <f aca="false">IF(①在庫CSV_発注日!$M2278="","",①在庫CSV_発注日!$M2278&amp;"")</f>
        <v/>
      </c>
      <c r="D2282" s="12" t="str">
        <f aca="false">IF($C2282="","",①在庫CSV_発注日!$N2278)</f>
        <v/>
      </c>
      <c r="E2282" s="12" t="str">
        <f aca="false">IF($C2282="","",①在庫CSV_発注日!$H2278)</f>
        <v/>
      </c>
      <c r="F2282" s="12" t="str">
        <f aca="false">IF($C2282="","",①在庫CSV_発注日!$L2278)</f>
        <v/>
      </c>
      <c r="G2282" s="18"/>
      <c r="H2282" s="17" t="str">
        <f aca="false">IF($C2282="","",N(①在庫CSV_発注日!$Z2278))</f>
        <v/>
      </c>
      <c r="I2282" s="37" t="str">
        <f aca="false">IF($C2282="","",SUMIFS(⑤減算マスタCSV!$L$2:$L$8001,⑤減算マスタCSV!$F$2:$F$8001,$C2282,⑤減算マスタCSV!$K$2:$K$8001,1))</f>
        <v/>
      </c>
      <c r="J2282" s="17" t="str">
        <f aca="false">IF($C2282="","",IFERROR(INDEX(⑤減算マスタCSV!$H$2:$H$8001,MATCH($C2282,⑤減算マスタCSV!$F$2:$F$8001,0)),1))</f>
        <v/>
      </c>
      <c r="K2282" s="17" t="str">
        <f aca="false">IF($C2282="","",MAX(1,IFERROR(INDEX(⑥商品照会CSV!$M$2:$M$3001,MATCH($C2282,⑥商品照会CSV!$A$2:$A$3001,0)),1)))</f>
        <v/>
      </c>
      <c r="L2282" s="40" t="str">
        <f aca="false">IF($C2282="","",IFERROR(INDEX(⑥商品照会CSV!$Q$2:$Q$3001,MATCH($C2282,⑥商品照会CSV!$A$2:$A$3001,0)),0))</f>
        <v/>
      </c>
      <c r="M2282" s="40" t="str">
        <f aca="false">IF($C2282="","",N($L2282)*N($K2282))</f>
        <v/>
      </c>
      <c r="N2282" s="17" t="str">
        <f aca="false">IF($C2282="","",MAX(1,IFERROR(INDEX(⑥商品照会CSV!$AK$2:$AK$3001,MATCH($C2282,⑥商品照会CSV!$A$2:$A$3001,0)),1)))</f>
        <v/>
      </c>
      <c r="O2282" s="12" t="str">
        <f aca="false">IF($C2282="","",IFERROR(IF(INDEX(⑥商品照会CSV!$AN$2:$AN$3001,MATCH($C2282,⑥商品照会CSV!$A$2:$A$3001,0))=1,"バラ",IF(INDEX(⑥商品照会CSV!$AM$2:$AM$3001,MATCH($C2282,⑥商品照会CSV!$A$2:$A$3001,0))=1,"中間包装","ケース")),"ケース"))</f>
        <v/>
      </c>
      <c r="P2282" s="18"/>
      <c r="Q2282" s="14"/>
      <c r="R2282" s="17" t="str">
        <f aca="false">IF($C2282="","",N($Q2282)*N($K2282))</f>
        <v/>
      </c>
    </row>
    <row r="2283" customFormat="false" ht="15" hidden="false" customHeight="false" outlineLevel="0" collapsed="false">
      <c r="B2283" s="12" t="n">
        <v>2278</v>
      </c>
      <c r="C2283" s="36" t="str">
        <f aca="false">IF(①在庫CSV_発注日!$M2279="","",①在庫CSV_発注日!$M2279&amp;"")</f>
        <v/>
      </c>
      <c r="D2283" s="12" t="str">
        <f aca="false">IF($C2283="","",①在庫CSV_発注日!$N2279)</f>
        <v/>
      </c>
      <c r="E2283" s="12" t="str">
        <f aca="false">IF($C2283="","",①在庫CSV_発注日!$H2279)</f>
        <v/>
      </c>
      <c r="F2283" s="12" t="str">
        <f aca="false">IF($C2283="","",①在庫CSV_発注日!$L2279)</f>
        <v/>
      </c>
      <c r="G2283" s="18"/>
      <c r="H2283" s="17" t="str">
        <f aca="false">IF($C2283="","",N(①在庫CSV_発注日!$Z2279))</f>
        <v/>
      </c>
      <c r="I2283" s="37" t="str">
        <f aca="false">IF($C2283="","",SUMIFS(⑤減算マスタCSV!$L$2:$L$8001,⑤減算マスタCSV!$F$2:$F$8001,$C2283,⑤減算マスタCSV!$K$2:$K$8001,1))</f>
        <v/>
      </c>
      <c r="J2283" s="17" t="str">
        <f aca="false">IF($C2283="","",IFERROR(INDEX(⑤減算マスタCSV!$H$2:$H$8001,MATCH($C2283,⑤減算マスタCSV!$F$2:$F$8001,0)),1))</f>
        <v/>
      </c>
      <c r="K2283" s="17" t="str">
        <f aca="false">IF($C2283="","",MAX(1,IFERROR(INDEX(⑥商品照会CSV!$M$2:$M$3001,MATCH($C2283,⑥商品照会CSV!$A$2:$A$3001,0)),1)))</f>
        <v/>
      </c>
      <c r="L2283" s="40" t="str">
        <f aca="false">IF($C2283="","",IFERROR(INDEX(⑥商品照会CSV!$Q$2:$Q$3001,MATCH($C2283,⑥商品照会CSV!$A$2:$A$3001,0)),0))</f>
        <v/>
      </c>
      <c r="M2283" s="40" t="str">
        <f aca="false">IF($C2283="","",N($L2283)*N($K2283))</f>
        <v/>
      </c>
      <c r="N2283" s="17" t="str">
        <f aca="false">IF($C2283="","",MAX(1,IFERROR(INDEX(⑥商品照会CSV!$AK$2:$AK$3001,MATCH($C2283,⑥商品照会CSV!$A$2:$A$3001,0)),1)))</f>
        <v/>
      </c>
      <c r="O2283" s="12" t="str">
        <f aca="false">IF($C2283="","",IFERROR(IF(INDEX(⑥商品照会CSV!$AN$2:$AN$3001,MATCH($C2283,⑥商品照会CSV!$A$2:$A$3001,0))=1,"バラ",IF(INDEX(⑥商品照会CSV!$AM$2:$AM$3001,MATCH($C2283,⑥商品照会CSV!$A$2:$A$3001,0))=1,"中間包装","ケース")),"ケース"))</f>
        <v/>
      </c>
      <c r="P2283" s="18"/>
      <c r="Q2283" s="14"/>
      <c r="R2283" s="17" t="str">
        <f aca="false">IF($C2283="","",N($Q2283)*N($K2283))</f>
        <v/>
      </c>
    </row>
    <row r="2284" customFormat="false" ht="15" hidden="false" customHeight="false" outlineLevel="0" collapsed="false">
      <c r="B2284" s="12" t="n">
        <v>2279</v>
      </c>
      <c r="C2284" s="36" t="str">
        <f aca="false">IF(①在庫CSV_発注日!$M2280="","",①在庫CSV_発注日!$M2280&amp;"")</f>
        <v/>
      </c>
      <c r="D2284" s="12" t="str">
        <f aca="false">IF($C2284="","",①在庫CSV_発注日!$N2280)</f>
        <v/>
      </c>
      <c r="E2284" s="12" t="str">
        <f aca="false">IF($C2284="","",①在庫CSV_発注日!$H2280)</f>
        <v/>
      </c>
      <c r="F2284" s="12" t="str">
        <f aca="false">IF($C2284="","",①在庫CSV_発注日!$L2280)</f>
        <v/>
      </c>
      <c r="G2284" s="18"/>
      <c r="H2284" s="17" t="str">
        <f aca="false">IF($C2284="","",N(①在庫CSV_発注日!$Z2280))</f>
        <v/>
      </c>
      <c r="I2284" s="37" t="str">
        <f aca="false">IF($C2284="","",SUMIFS(⑤減算マスタCSV!$L$2:$L$8001,⑤減算マスタCSV!$F$2:$F$8001,$C2284,⑤減算マスタCSV!$K$2:$K$8001,1))</f>
        <v/>
      </c>
      <c r="J2284" s="17" t="str">
        <f aca="false">IF($C2284="","",IFERROR(INDEX(⑤減算マスタCSV!$H$2:$H$8001,MATCH($C2284,⑤減算マスタCSV!$F$2:$F$8001,0)),1))</f>
        <v/>
      </c>
      <c r="K2284" s="17" t="str">
        <f aca="false">IF($C2284="","",MAX(1,IFERROR(INDEX(⑥商品照会CSV!$M$2:$M$3001,MATCH($C2284,⑥商品照会CSV!$A$2:$A$3001,0)),1)))</f>
        <v/>
      </c>
      <c r="L2284" s="40" t="str">
        <f aca="false">IF($C2284="","",IFERROR(INDEX(⑥商品照会CSV!$Q$2:$Q$3001,MATCH($C2284,⑥商品照会CSV!$A$2:$A$3001,0)),0))</f>
        <v/>
      </c>
      <c r="M2284" s="40" t="str">
        <f aca="false">IF($C2284="","",N($L2284)*N($K2284))</f>
        <v/>
      </c>
      <c r="N2284" s="17" t="str">
        <f aca="false">IF($C2284="","",MAX(1,IFERROR(INDEX(⑥商品照会CSV!$AK$2:$AK$3001,MATCH($C2284,⑥商品照会CSV!$A$2:$A$3001,0)),1)))</f>
        <v/>
      </c>
      <c r="O2284" s="12" t="str">
        <f aca="false">IF($C2284="","",IFERROR(IF(INDEX(⑥商品照会CSV!$AN$2:$AN$3001,MATCH($C2284,⑥商品照会CSV!$A$2:$A$3001,0))=1,"バラ",IF(INDEX(⑥商品照会CSV!$AM$2:$AM$3001,MATCH($C2284,⑥商品照会CSV!$A$2:$A$3001,0))=1,"中間包装","ケース")),"ケース"))</f>
        <v/>
      </c>
      <c r="P2284" s="18"/>
      <c r="Q2284" s="14"/>
      <c r="R2284" s="17" t="str">
        <f aca="false">IF($C2284="","",N($Q2284)*N($K2284))</f>
        <v/>
      </c>
    </row>
    <row r="2285" customFormat="false" ht="15" hidden="false" customHeight="false" outlineLevel="0" collapsed="false">
      <c r="B2285" s="12" t="n">
        <v>2280</v>
      </c>
      <c r="C2285" s="36" t="str">
        <f aca="false">IF(①在庫CSV_発注日!$M2281="","",①在庫CSV_発注日!$M2281&amp;"")</f>
        <v/>
      </c>
      <c r="D2285" s="12" t="str">
        <f aca="false">IF($C2285="","",①在庫CSV_発注日!$N2281)</f>
        <v/>
      </c>
      <c r="E2285" s="12" t="str">
        <f aca="false">IF($C2285="","",①在庫CSV_発注日!$H2281)</f>
        <v/>
      </c>
      <c r="F2285" s="12" t="str">
        <f aca="false">IF($C2285="","",①在庫CSV_発注日!$L2281)</f>
        <v/>
      </c>
      <c r="G2285" s="18"/>
      <c r="H2285" s="17" t="str">
        <f aca="false">IF($C2285="","",N(①在庫CSV_発注日!$Z2281))</f>
        <v/>
      </c>
      <c r="I2285" s="37" t="str">
        <f aca="false">IF($C2285="","",SUMIFS(⑤減算マスタCSV!$L$2:$L$8001,⑤減算マスタCSV!$F$2:$F$8001,$C2285,⑤減算マスタCSV!$K$2:$K$8001,1))</f>
        <v/>
      </c>
      <c r="J2285" s="17" t="str">
        <f aca="false">IF($C2285="","",IFERROR(INDEX(⑤減算マスタCSV!$H$2:$H$8001,MATCH($C2285,⑤減算マスタCSV!$F$2:$F$8001,0)),1))</f>
        <v/>
      </c>
      <c r="K2285" s="17" t="str">
        <f aca="false">IF($C2285="","",MAX(1,IFERROR(INDEX(⑥商品照会CSV!$M$2:$M$3001,MATCH($C2285,⑥商品照会CSV!$A$2:$A$3001,0)),1)))</f>
        <v/>
      </c>
      <c r="L2285" s="40" t="str">
        <f aca="false">IF($C2285="","",IFERROR(INDEX(⑥商品照会CSV!$Q$2:$Q$3001,MATCH($C2285,⑥商品照会CSV!$A$2:$A$3001,0)),0))</f>
        <v/>
      </c>
      <c r="M2285" s="40" t="str">
        <f aca="false">IF($C2285="","",N($L2285)*N($K2285))</f>
        <v/>
      </c>
      <c r="N2285" s="17" t="str">
        <f aca="false">IF($C2285="","",MAX(1,IFERROR(INDEX(⑥商品照会CSV!$AK$2:$AK$3001,MATCH($C2285,⑥商品照会CSV!$A$2:$A$3001,0)),1)))</f>
        <v/>
      </c>
      <c r="O2285" s="12" t="str">
        <f aca="false">IF($C2285="","",IFERROR(IF(INDEX(⑥商品照会CSV!$AN$2:$AN$3001,MATCH($C2285,⑥商品照会CSV!$A$2:$A$3001,0))=1,"バラ",IF(INDEX(⑥商品照会CSV!$AM$2:$AM$3001,MATCH($C2285,⑥商品照会CSV!$A$2:$A$3001,0))=1,"中間包装","ケース")),"ケース"))</f>
        <v/>
      </c>
      <c r="P2285" s="18"/>
      <c r="Q2285" s="14"/>
      <c r="R2285" s="17" t="str">
        <f aca="false">IF($C2285="","",N($Q2285)*N($K2285))</f>
        <v/>
      </c>
    </row>
    <row r="2286" customFormat="false" ht="15" hidden="false" customHeight="false" outlineLevel="0" collapsed="false">
      <c r="B2286" s="12" t="n">
        <v>2281</v>
      </c>
      <c r="C2286" s="36" t="str">
        <f aca="false">IF(①在庫CSV_発注日!$M2282="","",①在庫CSV_発注日!$M2282&amp;"")</f>
        <v/>
      </c>
      <c r="D2286" s="12" t="str">
        <f aca="false">IF($C2286="","",①在庫CSV_発注日!$N2282)</f>
        <v/>
      </c>
      <c r="E2286" s="12" t="str">
        <f aca="false">IF($C2286="","",①在庫CSV_発注日!$H2282)</f>
        <v/>
      </c>
      <c r="F2286" s="12" t="str">
        <f aca="false">IF($C2286="","",①在庫CSV_発注日!$L2282)</f>
        <v/>
      </c>
      <c r="G2286" s="18"/>
      <c r="H2286" s="17" t="str">
        <f aca="false">IF($C2286="","",N(①在庫CSV_発注日!$Z2282))</f>
        <v/>
      </c>
      <c r="I2286" s="37" t="str">
        <f aca="false">IF($C2286="","",SUMIFS(⑤減算マスタCSV!$L$2:$L$8001,⑤減算マスタCSV!$F$2:$F$8001,$C2286,⑤減算マスタCSV!$K$2:$K$8001,1))</f>
        <v/>
      </c>
      <c r="J2286" s="17" t="str">
        <f aca="false">IF($C2286="","",IFERROR(INDEX(⑤減算マスタCSV!$H$2:$H$8001,MATCH($C2286,⑤減算マスタCSV!$F$2:$F$8001,0)),1))</f>
        <v/>
      </c>
      <c r="K2286" s="17" t="str">
        <f aca="false">IF($C2286="","",MAX(1,IFERROR(INDEX(⑥商品照会CSV!$M$2:$M$3001,MATCH($C2286,⑥商品照会CSV!$A$2:$A$3001,0)),1)))</f>
        <v/>
      </c>
      <c r="L2286" s="40" t="str">
        <f aca="false">IF($C2286="","",IFERROR(INDEX(⑥商品照会CSV!$Q$2:$Q$3001,MATCH($C2286,⑥商品照会CSV!$A$2:$A$3001,0)),0))</f>
        <v/>
      </c>
      <c r="M2286" s="40" t="str">
        <f aca="false">IF($C2286="","",N($L2286)*N($K2286))</f>
        <v/>
      </c>
      <c r="N2286" s="17" t="str">
        <f aca="false">IF($C2286="","",MAX(1,IFERROR(INDEX(⑥商品照会CSV!$AK$2:$AK$3001,MATCH($C2286,⑥商品照会CSV!$A$2:$A$3001,0)),1)))</f>
        <v/>
      </c>
      <c r="O2286" s="12" t="str">
        <f aca="false">IF($C2286="","",IFERROR(IF(INDEX(⑥商品照会CSV!$AN$2:$AN$3001,MATCH($C2286,⑥商品照会CSV!$A$2:$A$3001,0))=1,"バラ",IF(INDEX(⑥商品照会CSV!$AM$2:$AM$3001,MATCH($C2286,⑥商品照会CSV!$A$2:$A$3001,0))=1,"中間包装","ケース")),"ケース"))</f>
        <v/>
      </c>
      <c r="P2286" s="18"/>
      <c r="Q2286" s="14"/>
      <c r="R2286" s="17" t="str">
        <f aca="false">IF($C2286="","",N($Q2286)*N($K2286))</f>
        <v/>
      </c>
    </row>
    <row r="2287" customFormat="false" ht="15" hidden="false" customHeight="false" outlineLevel="0" collapsed="false">
      <c r="B2287" s="12" t="n">
        <v>2282</v>
      </c>
      <c r="C2287" s="36" t="str">
        <f aca="false">IF(①在庫CSV_発注日!$M2283="","",①在庫CSV_発注日!$M2283&amp;"")</f>
        <v/>
      </c>
      <c r="D2287" s="12" t="str">
        <f aca="false">IF($C2287="","",①在庫CSV_発注日!$N2283)</f>
        <v/>
      </c>
      <c r="E2287" s="12" t="str">
        <f aca="false">IF($C2287="","",①在庫CSV_発注日!$H2283)</f>
        <v/>
      </c>
      <c r="F2287" s="12" t="str">
        <f aca="false">IF($C2287="","",①在庫CSV_発注日!$L2283)</f>
        <v/>
      </c>
      <c r="G2287" s="18"/>
      <c r="H2287" s="17" t="str">
        <f aca="false">IF($C2287="","",N(①在庫CSV_発注日!$Z2283))</f>
        <v/>
      </c>
      <c r="I2287" s="37" t="str">
        <f aca="false">IF($C2287="","",SUMIFS(⑤減算マスタCSV!$L$2:$L$8001,⑤減算マスタCSV!$F$2:$F$8001,$C2287,⑤減算マスタCSV!$K$2:$K$8001,1))</f>
        <v/>
      </c>
      <c r="J2287" s="17" t="str">
        <f aca="false">IF($C2287="","",IFERROR(INDEX(⑤減算マスタCSV!$H$2:$H$8001,MATCH($C2287,⑤減算マスタCSV!$F$2:$F$8001,0)),1))</f>
        <v/>
      </c>
      <c r="K2287" s="17" t="str">
        <f aca="false">IF($C2287="","",MAX(1,IFERROR(INDEX(⑥商品照会CSV!$M$2:$M$3001,MATCH($C2287,⑥商品照会CSV!$A$2:$A$3001,0)),1)))</f>
        <v/>
      </c>
      <c r="L2287" s="40" t="str">
        <f aca="false">IF($C2287="","",IFERROR(INDEX(⑥商品照会CSV!$Q$2:$Q$3001,MATCH($C2287,⑥商品照会CSV!$A$2:$A$3001,0)),0))</f>
        <v/>
      </c>
      <c r="M2287" s="40" t="str">
        <f aca="false">IF($C2287="","",N($L2287)*N($K2287))</f>
        <v/>
      </c>
      <c r="N2287" s="17" t="str">
        <f aca="false">IF($C2287="","",MAX(1,IFERROR(INDEX(⑥商品照会CSV!$AK$2:$AK$3001,MATCH($C2287,⑥商品照会CSV!$A$2:$A$3001,0)),1)))</f>
        <v/>
      </c>
      <c r="O2287" s="12" t="str">
        <f aca="false">IF($C2287="","",IFERROR(IF(INDEX(⑥商品照会CSV!$AN$2:$AN$3001,MATCH($C2287,⑥商品照会CSV!$A$2:$A$3001,0))=1,"バラ",IF(INDEX(⑥商品照会CSV!$AM$2:$AM$3001,MATCH($C2287,⑥商品照会CSV!$A$2:$A$3001,0))=1,"中間包装","ケース")),"ケース"))</f>
        <v/>
      </c>
      <c r="P2287" s="18"/>
      <c r="Q2287" s="14"/>
      <c r="R2287" s="17" t="str">
        <f aca="false">IF($C2287="","",N($Q2287)*N($K2287))</f>
        <v/>
      </c>
    </row>
    <row r="2288" customFormat="false" ht="15" hidden="false" customHeight="false" outlineLevel="0" collapsed="false">
      <c r="B2288" s="12" t="n">
        <v>2283</v>
      </c>
      <c r="C2288" s="36" t="str">
        <f aca="false">IF(①在庫CSV_発注日!$M2284="","",①在庫CSV_発注日!$M2284&amp;"")</f>
        <v/>
      </c>
      <c r="D2288" s="12" t="str">
        <f aca="false">IF($C2288="","",①在庫CSV_発注日!$N2284)</f>
        <v/>
      </c>
      <c r="E2288" s="12" t="str">
        <f aca="false">IF($C2288="","",①在庫CSV_発注日!$H2284)</f>
        <v/>
      </c>
      <c r="F2288" s="12" t="str">
        <f aca="false">IF($C2288="","",①在庫CSV_発注日!$L2284)</f>
        <v/>
      </c>
      <c r="G2288" s="18"/>
      <c r="H2288" s="17" t="str">
        <f aca="false">IF($C2288="","",N(①在庫CSV_発注日!$Z2284))</f>
        <v/>
      </c>
      <c r="I2288" s="37" t="str">
        <f aca="false">IF($C2288="","",SUMIFS(⑤減算マスタCSV!$L$2:$L$8001,⑤減算マスタCSV!$F$2:$F$8001,$C2288,⑤減算マスタCSV!$K$2:$K$8001,1))</f>
        <v/>
      </c>
      <c r="J2288" s="17" t="str">
        <f aca="false">IF($C2288="","",IFERROR(INDEX(⑤減算マスタCSV!$H$2:$H$8001,MATCH($C2288,⑤減算マスタCSV!$F$2:$F$8001,0)),1))</f>
        <v/>
      </c>
      <c r="K2288" s="17" t="str">
        <f aca="false">IF($C2288="","",MAX(1,IFERROR(INDEX(⑥商品照会CSV!$M$2:$M$3001,MATCH($C2288,⑥商品照会CSV!$A$2:$A$3001,0)),1)))</f>
        <v/>
      </c>
      <c r="L2288" s="40" t="str">
        <f aca="false">IF($C2288="","",IFERROR(INDEX(⑥商品照会CSV!$Q$2:$Q$3001,MATCH($C2288,⑥商品照会CSV!$A$2:$A$3001,0)),0))</f>
        <v/>
      </c>
      <c r="M2288" s="40" t="str">
        <f aca="false">IF($C2288="","",N($L2288)*N($K2288))</f>
        <v/>
      </c>
      <c r="N2288" s="17" t="str">
        <f aca="false">IF($C2288="","",MAX(1,IFERROR(INDEX(⑥商品照会CSV!$AK$2:$AK$3001,MATCH($C2288,⑥商品照会CSV!$A$2:$A$3001,0)),1)))</f>
        <v/>
      </c>
      <c r="O2288" s="12" t="str">
        <f aca="false">IF($C2288="","",IFERROR(IF(INDEX(⑥商品照会CSV!$AN$2:$AN$3001,MATCH($C2288,⑥商品照会CSV!$A$2:$A$3001,0))=1,"バラ",IF(INDEX(⑥商品照会CSV!$AM$2:$AM$3001,MATCH($C2288,⑥商品照会CSV!$A$2:$A$3001,0))=1,"中間包装","ケース")),"ケース"))</f>
        <v/>
      </c>
      <c r="P2288" s="18"/>
      <c r="Q2288" s="14"/>
      <c r="R2288" s="17" t="str">
        <f aca="false">IF($C2288="","",N($Q2288)*N($K2288))</f>
        <v/>
      </c>
    </row>
    <row r="2289" customFormat="false" ht="15" hidden="false" customHeight="false" outlineLevel="0" collapsed="false">
      <c r="B2289" s="12" t="n">
        <v>2284</v>
      </c>
      <c r="C2289" s="36" t="str">
        <f aca="false">IF(①在庫CSV_発注日!$M2285="","",①在庫CSV_発注日!$M2285&amp;"")</f>
        <v/>
      </c>
      <c r="D2289" s="12" t="str">
        <f aca="false">IF($C2289="","",①在庫CSV_発注日!$N2285)</f>
        <v/>
      </c>
      <c r="E2289" s="12" t="str">
        <f aca="false">IF($C2289="","",①在庫CSV_発注日!$H2285)</f>
        <v/>
      </c>
      <c r="F2289" s="12" t="str">
        <f aca="false">IF($C2289="","",①在庫CSV_発注日!$L2285)</f>
        <v/>
      </c>
      <c r="G2289" s="18"/>
      <c r="H2289" s="17" t="str">
        <f aca="false">IF($C2289="","",N(①在庫CSV_発注日!$Z2285))</f>
        <v/>
      </c>
      <c r="I2289" s="37" t="str">
        <f aca="false">IF($C2289="","",SUMIFS(⑤減算マスタCSV!$L$2:$L$8001,⑤減算マスタCSV!$F$2:$F$8001,$C2289,⑤減算マスタCSV!$K$2:$K$8001,1))</f>
        <v/>
      </c>
      <c r="J2289" s="17" t="str">
        <f aca="false">IF($C2289="","",IFERROR(INDEX(⑤減算マスタCSV!$H$2:$H$8001,MATCH($C2289,⑤減算マスタCSV!$F$2:$F$8001,0)),1))</f>
        <v/>
      </c>
      <c r="K2289" s="17" t="str">
        <f aca="false">IF($C2289="","",MAX(1,IFERROR(INDEX(⑥商品照会CSV!$M$2:$M$3001,MATCH($C2289,⑥商品照会CSV!$A$2:$A$3001,0)),1)))</f>
        <v/>
      </c>
      <c r="L2289" s="40" t="str">
        <f aca="false">IF($C2289="","",IFERROR(INDEX(⑥商品照会CSV!$Q$2:$Q$3001,MATCH($C2289,⑥商品照会CSV!$A$2:$A$3001,0)),0))</f>
        <v/>
      </c>
      <c r="M2289" s="40" t="str">
        <f aca="false">IF($C2289="","",N($L2289)*N($K2289))</f>
        <v/>
      </c>
      <c r="N2289" s="17" t="str">
        <f aca="false">IF($C2289="","",MAX(1,IFERROR(INDEX(⑥商品照会CSV!$AK$2:$AK$3001,MATCH($C2289,⑥商品照会CSV!$A$2:$A$3001,0)),1)))</f>
        <v/>
      </c>
      <c r="O2289" s="12" t="str">
        <f aca="false">IF($C2289="","",IFERROR(IF(INDEX(⑥商品照会CSV!$AN$2:$AN$3001,MATCH($C2289,⑥商品照会CSV!$A$2:$A$3001,0))=1,"バラ",IF(INDEX(⑥商品照会CSV!$AM$2:$AM$3001,MATCH($C2289,⑥商品照会CSV!$A$2:$A$3001,0))=1,"中間包装","ケース")),"ケース"))</f>
        <v/>
      </c>
      <c r="P2289" s="18"/>
      <c r="Q2289" s="14"/>
      <c r="R2289" s="17" t="str">
        <f aca="false">IF($C2289="","",N($Q2289)*N($K2289))</f>
        <v/>
      </c>
    </row>
    <row r="2290" customFormat="false" ht="15" hidden="false" customHeight="false" outlineLevel="0" collapsed="false">
      <c r="B2290" s="12" t="n">
        <v>2285</v>
      </c>
      <c r="C2290" s="36" t="str">
        <f aca="false">IF(①在庫CSV_発注日!$M2286="","",①在庫CSV_発注日!$M2286&amp;"")</f>
        <v/>
      </c>
      <c r="D2290" s="12" t="str">
        <f aca="false">IF($C2290="","",①在庫CSV_発注日!$N2286)</f>
        <v/>
      </c>
      <c r="E2290" s="12" t="str">
        <f aca="false">IF($C2290="","",①在庫CSV_発注日!$H2286)</f>
        <v/>
      </c>
      <c r="F2290" s="12" t="str">
        <f aca="false">IF($C2290="","",①在庫CSV_発注日!$L2286)</f>
        <v/>
      </c>
      <c r="G2290" s="18"/>
      <c r="H2290" s="17" t="str">
        <f aca="false">IF($C2290="","",N(①在庫CSV_発注日!$Z2286))</f>
        <v/>
      </c>
      <c r="I2290" s="37" t="str">
        <f aca="false">IF($C2290="","",SUMIFS(⑤減算マスタCSV!$L$2:$L$8001,⑤減算マスタCSV!$F$2:$F$8001,$C2290,⑤減算マスタCSV!$K$2:$K$8001,1))</f>
        <v/>
      </c>
      <c r="J2290" s="17" t="str">
        <f aca="false">IF($C2290="","",IFERROR(INDEX(⑤減算マスタCSV!$H$2:$H$8001,MATCH($C2290,⑤減算マスタCSV!$F$2:$F$8001,0)),1))</f>
        <v/>
      </c>
      <c r="K2290" s="17" t="str">
        <f aca="false">IF($C2290="","",MAX(1,IFERROR(INDEX(⑥商品照会CSV!$M$2:$M$3001,MATCH($C2290,⑥商品照会CSV!$A$2:$A$3001,0)),1)))</f>
        <v/>
      </c>
      <c r="L2290" s="40" t="str">
        <f aca="false">IF($C2290="","",IFERROR(INDEX(⑥商品照会CSV!$Q$2:$Q$3001,MATCH($C2290,⑥商品照会CSV!$A$2:$A$3001,0)),0))</f>
        <v/>
      </c>
      <c r="M2290" s="40" t="str">
        <f aca="false">IF($C2290="","",N($L2290)*N($K2290))</f>
        <v/>
      </c>
      <c r="N2290" s="17" t="str">
        <f aca="false">IF($C2290="","",MAX(1,IFERROR(INDEX(⑥商品照会CSV!$AK$2:$AK$3001,MATCH($C2290,⑥商品照会CSV!$A$2:$A$3001,0)),1)))</f>
        <v/>
      </c>
      <c r="O2290" s="12" t="str">
        <f aca="false">IF($C2290="","",IFERROR(IF(INDEX(⑥商品照会CSV!$AN$2:$AN$3001,MATCH($C2290,⑥商品照会CSV!$A$2:$A$3001,0))=1,"バラ",IF(INDEX(⑥商品照会CSV!$AM$2:$AM$3001,MATCH($C2290,⑥商品照会CSV!$A$2:$A$3001,0))=1,"中間包装","ケース")),"ケース"))</f>
        <v/>
      </c>
      <c r="P2290" s="18"/>
      <c r="Q2290" s="14"/>
      <c r="R2290" s="17" t="str">
        <f aca="false">IF($C2290="","",N($Q2290)*N($K2290))</f>
        <v/>
      </c>
    </row>
    <row r="2291" customFormat="false" ht="15" hidden="false" customHeight="false" outlineLevel="0" collapsed="false">
      <c r="B2291" s="12" t="n">
        <v>2286</v>
      </c>
      <c r="C2291" s="36" t="str">
        <f aca="false">IF(①在庫CSV_発注日!$M2287="","",①在庫CSV_発注日!$M2287&amp;"")</f>
        <v/>
      </c>
      <c r="D2291" s="12" t="str">
        <f aca="false">IF($C2291="","",①在庫CSV_発注日!$N2287)</f>
        <v/>
      </c>
      <c r="E2291" s="12" t="str">
        <f aca="false">IF($C2291="","",①在庫CSV_発注日!$H2287)</f>
        <v/>
      </c>
      <c r="F2291" s="12" t="str">
        <f aca="false">IF($C2291="","",①在庫CSV_発注日!$L2287)</f>
        <v/>
      </c>
      <c r="G2291" s="18"/>
      <c r="H2291" s="17" t="str">
        <f aca="false">IF($C2291="","",N(①在庫CSV_発注日!$Z2287))</f>
        <v/>
      </c>
      <c r="I2291" s="37" t="str">
        <f aca="false">IF($C2291="","",SUMIFS(⑤減算マスタCSV!$L$2:$L$8001,⑤減算マスタCSV!$F$2:$F$8001,$C2291,⑤減算マスタCSV!$K$2:$K$8001,1))</f>
        <v/>
      </c>
      <c r="J2291" s="17" t="str">
        <f aca="false">IF($C2291="","",IFERROR(INDEX(⑤減算マスタCSV!$H$2:$H$8001,MATCH($C2291,⑤減算マスタCSV!$F$2:$F$8001,0)),1))</f>
        <v/>
      </c>
      <c r="K2291" s="17" t="str">
        <f aca="false">IF($C2291="","",MAX(1,IFERROR(INDEX(⑥商品照会CSV!$M$2:$M$3001,MATCH($C2291,⑥商品照会CSV!$A$2:$A$3001,0)),1)))</f>
        <v/>
      </c>
      <c r="L2291" s="40" t="str">
        <f aca="false">IF($C2291="","",IFERROR(INDEX(⑥商品照会CSV!$Q$2:$Q$3001,MATCH($C2291,⑥商品照会CSV!$A$2:$A$3001,0)),0))</f>
        <v/>
      </c>
      <c r="M2291" s="40" t="str">
        <f aca="false">IF($C2291="","",N($L2291)*N($K2291))</f>
        <v/>
      </c>
      <c r="N2291" s="17" t="str">
        <f aca="false">IF($C2291="","",MAX(1,IFERROR(INDEX(⑥商品照会CSV!$AK$2:$AK$3001,MATCH($C2291,⑥商品照会CSV!$A$2:$A$3001,0)),1)))</f>
        <v/>
      </c>
      <c r="O2291" s="12" t="str">
        <f aca="false">IF($C2291="","",IFERROR(IF(INDEX(⑥商品照会CSV!$AN$2:$AN$3001,MATCH($C2291,⑥商品照会CSV!$A$2:$A$3001,0))=1,"バラ",IF(INDEX(⑥商品照会CSV!$AM$2:$AM$3001,MATCH($C2291,⑥商品照会CSV!$A$2:$A$3001,0))=1,"中間包装","ケース")),"ケース"))</f>
        <v/>
      </c>
      <c r="P2291" s="18"/>
      <c r="Q2291" s="14"/>
      <c r="R2291" s="17" t="str">
        <f aca="false">IF($C2291="","",N($Q2291)*N($K2291))</f>
        <v/>
      </c>
    </row>
    <row r="2292" customFormat="false" ht="15" hidden="false" customHeight="false" outlineLevel="0" collapsed="false">
      <c r="B2292" s="12" t="n">
        <v>2287</v>
      </c>
      <c r="C2292" s="36" t="str">
        <f aca="false">IF(①在庫CSV_発注日!$M2288="","",①在庫CSV_発注日!$M2288&amp;"")</f>
        <v/>
      </c>
      <c r="D2292" s="12" t="str">
        <f aca="false">IF($C2292="","",①在庫CSV_発注日!$N2288)</f>
        <v/>
      </c>
      <c r="E2292" s="12" t="str">
        <f aca="false">IF($C2292="","",①在庫CSV_発注日!$H2288)</f>
        <v/>
      </c>
      <c r="F2292" s="12" t="str">
        <f aca="false">IF($C2292="","",①在庫CSV_発注日!$L2288)</f>
        <v/>
      </c>
      <c r="G2292" s="18"/>
      <c r="H2292" s="17" t="str">
        <f aca="false">IF($C2292="","",N(①在庫CSV_発注日!$Z2288))</f>
        <v/>
      </c>
      <c r="I2292" s="37" t="str">
        <f aca="false">IF($C2292="","",SUMIFS(⑤減算マスタCSV!$L$2:$L$8001,⑤減算マスタCSV!$F$2:$F$8001,$C2292,⑤減算マスタCSV!$K$2:$K$8001,1))</f>
        <v/>
      </c>
      <c r="J2292" s="17" t="str">
        <f aca="false">IF($C2292="","",IFERROR(INDEX(⑤減算マスタCSV!$H$2:$H$8001,MATCH($C2292,⑤減算マスタCSV!$F$2:$F$8001,0)),1))</f>
        <v/>
      </c>
      <c r="K2292" s="17" t="str">
        <f aca="false">IF($C2292="","",MAX(1,IFERROR(INDEX(⑥商品照会CSV!$M$2:$M$3001,MATCH($C2292,⑥商品照会CSV!$A$2:$A$3001,0)),1)))</f>
        <v/>
      </c>
      <c r="L2292" s="40" t="str">
        <f aca="false">IF($C2292="","",IFERROR(INDEX(⑥商品照会CSV!$Q$2:$Q$3001,MATCH($C2292,⑥商品照会CSV!$A$2:$A$3001,0)),0))</f>
        <v/>
      </c>
      <c r="M2292" s="40" t="str">
        <f aca="false">IF($C2292="","",N($L2292)*N($K2292))</f>
        <v/>
      </c>
      <c r="N2292" s="17" t="str">
        <f aca="false">IF($C2292="","",MAX(1,IFERROR(INDEX(⑥商品照会CSV!$AK$2:$AK$3001,MATCH($C2292,⑥商品照会CSV!$A$2:$A$3001,0)),1)))</f>
        <v/>
      </c>
      <c r="O2292" s="12" t="str">
        <f aca="false">IF($C2292="","",IFERROR(IF(INDEX(⑥商品照会CSV!$AN$2:$AN$3001,MATCH($C2292,⑥商品照会CSV!$A$2:$A$3001,0))=1,"バラ",IF(INDEX(⑥商品照会CSV!$AM$2:$AM$3001,MATCH($C2292,⑥商品照会CSV!$A$2:$A$3001,0))=1,"中間包装","ケース")),"ケース"))</f>
        <v/>
      </c>
      <c r="P2292" s="18"/>
      <c r="Q2292" s="14"/>
      <c r="R2292" s="17" t="str">
        <f aca="false">IF($C2292="","",N($Q2292)*N($K2292))</f>
        <v/>
      </c>
    </row>
    <row r="2293" customFormat="false" ht="15" hidden="false" customHeight="false" outlineLevel="0" collapsed="false">
      <c r="B2293" s="12" t="n">
        <v>2288</v>
      </c>
      <c r="C2293" s="36" t="str">
        <f aca="false">IF(①在庫CSV_発注日!$M2289="","",①在庫CSV_発注日!$M2289&amp;"")</f>
        <v/>
      </c>
      <c r="D2293" s="12" t="str">
        <f aca="false">IF($C2293="","",①在庫CSV_発注日!$N2289)</f>
        <v/>
      </c>
      <c r="E2293" s="12" t="str">
        <f aca="false">IF($C2293="","",①在庫CSV_発注日!$H2289)</f>
        <v/>
      </c>
      <c r="F2293" s="12" t="str">
        <f aca="false">IF($C2293="","",①在庫CSV_発注日!$L2289)</f>
        <v/>
      </c>
      <c r="G2293" s="18"/>
      <c r="H2293" s="17" t="str">
        <f aca="false">IF($C2293="","",N(①在庫CSV_発注日!$Z2289))</f>
        <v/>
      </c>
      <c r="I2293" s="37" t="str">
        <f aca="false">IF($C2293="","",SUMIFS(⑤減算マスタCSV!$L$2:$L$8001,⑤減算マスタCSV!$F$2:$F$8001,$C2293,⑤減算マスタCSV!$K$2:$K$8001,1))</f>
        <v/>
      </c>
      <c r="J2293" s="17" t="str">
        <f aca="false">IF($C2293="","",IFERROR(INDEX(⑤減算マスタCSV!$H$2:$H$8001,MATCH($C2293,⑤減算マスタCSV!$F$2:$F$8001,0)),1))</f>
        <v/>
      </c>
      <c r="K2293" s="17" t="str">
        <f aca="false">IF($C2293="","",MAX(1,IFERROR(INDEX(⑥商品照会CSV!$M$2:$M$3001,MATCH($C2293,⑥商品照会CSV!$A$2:$A$3001,0)),1)))</f>
        <v/>
      </c>
      <c r="L2293" s="40" t="str">
        <f aca="false">IF($C2293="","",IFERROR(INDEX(⑥商品照会CSV!$Q$2:$Q$3001,MATCH($C2293,⑥商品照会CSV!$A$2:$A$3001,0)),0))</f>
        <v/>
      </c>
      <c r="M2293" s="40" t="str">
        <f aca="false">IF($C2293="","",N($L2293)*N($K2293))</f>
        <v/>
      </c>
      <c r="N2293" s="17" t="str">
        <f aca="false">IF($C2293="","",MAX(1,IFERROR(INDEX(⑥商品照会CSV!$AK$2:$AK$3001,MATCH($C2293,⑥商品照会CSV!$A$2:$A$3001,0)),1)))</f>
        <v/>
      </c>
      <c r="O2293" s="12" t="str">
        <f aca="false">IF($C2293="","",IFERROR(IF(INDEX(⑥商品照会CSV!$AN$2:$AN$3001,MATCH($C2293,⑥商品照会CSV!$A$2:$A$3001,0))=1,"バラ",IF(INDEX(⑥商品照会CSV!$AM$2:$AM$3001,MATCH($C2293,⑥商品照会CSV!$A$2:$A$3001,0))=1,"中間包装","ケース")),"ケース"))</f>
        <v/>
      </c>
      <c r="P2293" s="18"/>
      <c r="Q2293" s="14"/>
      <c r="R2293" s="17" t="str">
        <f aca="false">IF($C2293="","",N($Q2293)*N($K2293))</f>
        <v/>
      </c>
    </row>
    <row r="2294" customFormat="false" ht="15" hidden="false" customHeight="false" outlineLevel="0" collapsed="false">
      <c r="B2294" s="12" t="n">
        <v>2289</v>
      </c>
      <c r="C2294" s="36" t="str">
        <f aca="false">IF(①在庫CSV_発注日!$M2290="","",①在庫CSV_発注日!$M2290&amp;"")</f>
        <v/>
      </c>
      <c r="D2294" s="12" t="str">
        <f aca="false">IF($C2294="","",①在庫CSV_発注日!$N2290)</f>
        <v/>
      </c>
      <c r="E2294" s="12" t="str">
        <f aca="false">IF($C2294="","",①在庫CSV_発注日!$H2290)</f>
        <v/>
      </c>
      <c r="F2294" s="12" t="str">
        <f aca="false">IF($C2294="","",①在庫CSV_発注日!$L2290)</f>
        <v/>
      </c>
      <c r="G2294" s="18"/>
      <c r="H2294" s="17" t="str">
        <f aca="false">IF($C2294="","",N(①在庫CSV_発注日!$Z2290))</f>
        <v/>
      </c>
      <c r="I2294" s="37" t="str">
        <f aca="false">IF($C2294="","",SUMIFS(⑤減算マスタCSV!$L$2:$L$8001,⑤減算マスタCSV!$F$2:$F$8001,$C2294,⑤減算マスタCSV!$K$2:$K$8001,1))</f>
        <v/>
      </c>
      <c r="J2294" s="17" t="str">
        <f aca="false">IF($C2294="","",IFERROR(INDEX(⑤減算マスタCSV!$H$2:$H$8001,MATCH($C2294,⑤減算マスタCSV!$F$2:$F$8001,0)),1))</f>
        <v/>
      </c>
      <c r="K2294" s="17" t="str">
        <f aca="false">IF($C2294="","",MAX(1,IFERROR(INDEX(⑥商品照会CSV!$M$2:$M$3001,MATCH($C2294,⑥商品照会CSV!$A$2:$A$3001,0)),1)))</f>
        <v/>
      </c>
      <c r="L2294" s="40" t="str">
        <f aca="false">IF($C2294="","",IFERROR(INDEX(⑥商品照会CSV!$Q$2:$Q$3001,MATCH($C2294,⑥商品照会CSV!$A$2:$A$3001,0)),0))</f>
        <v/>
      </c>
      <c r="M2294" s="40" t="str">
        <f aca="false">IF($C2294="","",N($L2294)*N($K2294))</f>
        <v/>
      </c>
      <c r="N2294" s="17" t="str">
        <f aca="false">IF($C2294="","",MAX(1,IFERROR(INDEX(⑥商品照会CSV!$AK$2:$AK$3001,MATCH($C2294,⑥商品照会CSV!$A$2:$A$3001,0)),1)))</f>
        <v/>
      </c>
      <c r="O2294" s="12" t="str">
        <f aca="false">IF($C2294="","",IFERROR(IF(INDEX(⑥商品照会CSV!$AN$2:$AN$3001,MATCH($C2294,⑥商品照会CSV!$A$2:$A$3001,0))=1,"バラ",IF(INDEX(⑥商品照会CSV!$AM$2:$AM$3001,MATCH($C2294,⑥商品照会CSV!$A$2:$A$3001,0))=1,"中間包装","ケース")),"ケース"))</f>
        <v/>
      </c>
      <c r="P2294" s="18"/>
      <c r="Q2294" s="14"/>
      <c r="R2294" s="17" t="str">
        <f aca="false">IF($C2294="","",N($Q2294)*N($K2294))</f>
        <v/>
      </c>
    </row>
    <row r="2295" customFormat="false" ht="15" hidden="false" customHeight="false" outlineLevel="0" collapsed="false">
      <c r="B2295" s="12" t="n">
        <v>2290</v>
      </c>
      <c r="C2295" s="36" t="str">
        <f aca="false">IF(①在庫CSV_発注日!$M2291="","",①在庫CSV_発注日!$M2291&amp;"")</f>
        <v/>
      </c>
      <c r="D2295" s="12" t="str">
        <f aca="false">IF($C2295="","",①在庫CSV_発注日!$N2291)</f>
        <v/>
      </c>
      <c r="E2295" s="12" t="str">
        <f aca="false">IF($C2295="","",①在庫CSV_発注日!$H2291)</f>
        <v/>
      </c>
      <c r="F2295" s="12" t="str">
        <f aca="false">IF($C2295="","",①在庫CSV_発注日!$L2291)</f>
        <v/>
      </c>
      <c r="G2295" s="18"/>
      <c r="H2295" s="17" t="str">
        <f aca="false">IF($C2295="","",N(①在庫CSV_発注日!$Z2291))</f>
        <v/>
      </c>
      <c r="I2295" s="37" t="str">
        <f aca="false">IF($C2295="","",SUMIFS(⑤減算マスタCSV!$L$2:$L$8001,⑤減算マスタCSV!$F$2:$F$8001,$C2295,⑤減算マスタCSV!$K$2:$K$8001,1))</f>
        <v/>
      </c>
      <c r="J2295" s="17" t="str">
        <f aca="false">IF($C2295="","",IFERROR(INDEX(⑤減算マスタCSV!$H$2:$H$8001,MATCH($C2295,⑤減算マスタCSV!$F$2:$F$8001,0)),1))</f>
        <v/>
      </c>
      <c r="K2295" s="17" t="str">
        <f aca="false">IF($C2295="","",MAX(1,IFERROR(INDEX(⑥商品照会CSV!$M$2:$M$3001,MATCH($C2295,⑥商品照会CSV!$A$2:$A$3001,0)),1)))</f>
        <v/>
      </c>
      <c r="L2295" s="40" t="str">
        <f aca="false">IF($C2295="","",IFERROR(INDEX(⑥商品照会CSV!$Q$2:$Q$3001,MATCH($C2295,⑥商品照会CSV!$A$2:$A$3001,0)),0))</f>
        <v/>
      </c>
      <c r="M2295" s="40" t="str">
        <f aca="false">IF($C2295="","",N($L2295)*N($K2295))</f>
        <v/>
      </c>
      <c r="N2295" s="17" t="str">
        <f aca="false">IF($C2295="","",MAX(1,IFERROR(INDEX(⑥商品照会CSV!$AK$2:$AK$3001,MATCH($C2295,⑥商品照会CSV!$A$2:$A$3001,0)),1)))</f>
        <v/>
      </c>
      <c r="O2295" s="12" t="str">
        <f aca="false">IF($C2295="","",IFERROR(IF(INDEX(⑥商品照会CSV!$AN$2:$AN$3001,MATCH($C2295,⑥商品照会CSV!$A$2:$A$3001,0))=1,"バラ",IF(INDEX(⑥商品照会CSV!$AM$2:$AM$3001,MATCH($C2295,⑥商品照会CSV!$A$2:$A$3001,0))=1,"中間包装","ケース")),"ケース"))</f>
        <v/>
      </c>
      <c r="P2295" s="18"/>
      <c r="Q2295" s="14"/>
      <c r="R2295" s="17" t="str">
        <f aca="false">IF($C2295="","",N($Q2295)*N($K2295))</f>
        <v/>
      </c>
    </row>
    <row r="2296" customFormat="false" ht="15" hidden="false" customHeight="false" outlineLevel="0" collapsed="false">
      <c r="B2296" s="12" t="n">
        <v>2291</v>
      </c>
      <c r="C2296" s="36" t="str">
        <f aca="false">IF(①在庫CSV_発注日!$M2292="","",①在庫CSV_発注日!$M2292&amp;"")</f>
        <v/>
      </c>
      <c r="D2296" s="12" t="str">
        <f aca="false">IF($C2296="","",①在庫CSV_発注日!$N2292)</f>
        <v/>
      </c>
      <c r="E2296" s="12" t="str">
        <f aca="false">IF($C2296="","",①在庫CSV_発注日!$H2292)</f>
        <v/>
      </c>
      <c r="F2296" s="12" t="str">
        <f aca="false">IF($C2296="","",①在庫CSV_発注日!$L2292)</f>
        <v/>
      </c>
      <c r="G2296" s="18"/>
      <c r="H2296" s="17" t="str">
        <f aca="false">IF($C2296="","",N(①在庫CSV_発注日!$Z2292))</f>
        <v/>
      </c>
      <c r="I2296" s="37" t="str">
        <f aca="false">IF($C2296="","",SUMIFS(⑤減算マスタCSV!$L$2:$L$8001,⑤減算マスタCSV!$F$2:$F$8001,$C2296,⑤減算マスタCSV!$K$2:$K$8001,1))</f>
        <v/>
      </c>
      <c r="J2296" s="17" t="str">
        <f aca="false">IF($C2296="","",IFERROR(INDEX(⑤減算マスタCSV!$H$2:$H$8001,MATCH($C2296,⑤減算マスタCSV!$F$2:$F$8001,0)),1))</f>
        <v/>
      </c>
      <c r="K2296" s="17" t="str">
        <f aca="false">IF($C2296="","",MAX(1,IFERROR(INDEX(⑥商品照会CSV!$M$2:$M$3001,MATCH($C2296,⑥商品照会CSV!$A$2:$A$3001,0)),1)))</f>
        <v/>
      </c>
      <c r="L2296" s="40" t="str">
        <f aca="false">IF($C2296="","",IFERROR(INDEX(⑥商品照会CSV!$Q$2:$Q$3001,MATCH($C2296,⑥商品照会CSV!$A$2:$A$3001,0)),0))</f>
        <v/>
      </c>
      <c r="M2296" s="40" t="str">
        <f aca="false">IF($C2296="","",N($L2296)*N($K2296))</f>
        <v/>
      </c>
      <c r="N2296" s="17" t="str">
        <f aca="false">IF($C2296="","",MAX(1,IFERROR(INDEX(⑥商品照会CSV!$AK$2:$AK$3001,MATCH($C2296,⑥商品照会CSV!$A$2:$A$3001,0)),1)))</f>
        <v/>
      </c>
      <c r="O2296" s="12" t="str">
        <f aca="false">IF($C2296="","",IFERROR(IF(INDEX(⑥商品照会CSV!$AN$2:$AN$3001,MATCH($C2296,⑥商品照会CSV!$A$2:$A$3001,0))=1,"バラ",IF(INDEX(⑥商品照会CSV!$AM$2:$AM$3001,MATCH($C2296,⑥商品照会CSV!$A$2:$A$3001,0))=1,"中間包装","ケース")),"ケース"))</f>
        <v/>
      </c>
      <c r="P2296" s="18"/>
      <c r="Q2296" s="14"/>
      <c r="R2296" s="17" t="str">
        <f aca="false">IF($C2296="","",N($Q2296)*N($K2296))</f>
        <v/>
      </c>
    </row>
    <row r="2297" customFormat="false" ht="15" hidden="false" customHeight="false" outlineLevel="0" collapsed="false">
      <c r="B2297" s="12" t="n">
        <v>2292</v>
      </c>
      <c r="C2297" s="36" t="str">
        <f aca="false">IF(①在庫CSV_発注日!$M2293="","",①在庫CSV_発注日!$M2293&amp;"")</f>
        <v/>
      </c>
      <c r="D2297" s="12" t="str">
        <f aca="false">IF($C2297="","",①在庫CSV_発注日!$N2293)</f>
        <v/>
      </c>
      <c r="E2297" s="12" t="str">
        <f aca="false">IF($C2297="","",①在庫CSV_発注日!$H2293)</f>
        <v/>
      </c>
      <c r="F2297" s="12" t="str">
        <f aca="false">IF($C2297="","",①在庫CSV_発注日!$L2293)</f>
        <v/>
      </c>
      <c r="G2297" s="18"/>
      <c r="H2297" s="17" t="str">
        <f aca="false">IF($C2297="","",N(①在庫CSV_発注日!$Z2293))</f>
        <v/>
      </c>
      <c r="I2297" s="37" t="str">
        <f aca="false">IF($C2297="","",SUMIFS(⑤減算マスタCSV!$L$2:$L$8001,⑤減算マスタCSV!$F$2:$F$8001,$C2297,⑤減算マスタCSV!$K$2:$K$8001,1))</f>
        <v/>
      </c>
      <c r="J2297" s="17" t="str">
        <f aca="false">IF($C2297="","",IFERROR(INDEX(⑤減算マスタCSV!$H$2:$H$8001,MATCH($C2297,⑤減算マスタCSV!$F$2:$F$8001,0)),1))</f>
        <v/>
      </c>
      <c r="K2297" s="17" t="str">
        <f aca="false">IF($C2297="","",MAX(1,IFERROR(INDEX(⑥商品照会CSV!$M$2:$M$3001,MATCH($C2297,⑥商品照会CSV!$A$2:$A$3001,0)),1)))</f>
        <v/>
      </c>
      <c r="L2297" s="40" t="str">
        <f aca="false">IF($C2297="","",IFERROR(INDEX(⑥商品照会CSV!$Q$2:$Q$3001,MATCH($C2297,⑥商品照会CSV!$A$2:$A$3001,0)),0))</f>
        <v/>
      </c>
      <c r="M2297" s="40" t="str">
        <f aca="false">IF($C2297="","",N($L2297)*N($K2297))</f>
        <v/>
      </c>
      <c r="N2297" s="17" t="str">
        <f aca="false">IF($C2297="","",MAX(1,IFERROR(INDEX(⑥商品照会CSV!$AK$2:$AK$3001,MATCH($C2297,⑥商品照会CSV!$A$2:$A$3001,0)),1)))</f>
        <v/>
      </c>
      <c r="O2297" s="12" t="str">
        <f aca="false">IF($C2297="","",IFERROR(IF(INDEX(⑥商品照会CSV!$AN$2:$AN$3001,MATCH($C2297,⑥商品照会CSV!$A$2:$A$3001,0))=1,"バラ",IF(INDEX(⑥商品照会CSV!$AM$2:$AM$3001,MATCH($C2297,⑥商品照会CSV!$A$2:$A$3001,0))=1,"中間包装","ケース")),"ケース"))</f>
        <v/>
      </c>
      <c r="P2297" s="18"/>
      <c r="Q2297" s="14"/>
      <c r="R2297" s="17" t="str">
        <f aca="false">IF($C2297="","",N($Q2297)*N($K2297))</f>
        <v/>
      </c>
    </row>
    <row r="2298" customFormat="false" ht="15" hidden="false" customHeight="false" outlineLevel="0" collapsed="false">
      <c r="B2298" s="12" t="n">
        <v>2293</v>
      </c>
      <c r="C2298" s="36" t="str">
        <f aca="false">IF(①在庫CSV_発注日!$M2294="","",①在庫CSV_発注日!$M2294&amp;"")</f>
        <v/>
      </c>
      <c r="D2298" s="12" t="str">
        <f aca="false">IF($C2298="","",①在庫CSV_発注日!$N2294)</f>
        <v/>
      </c>
      <c r="E2298" s="12" t="str">
        <f aca="false">IF($C2298="","",①在庫CSV_発注日!$H2294)</f>
        <v/>
      </c>
      <c r="F2298" s="12" t="str">
        <f aca="false">IF($C2298="","",①在庫CSV_発注日!$L2294)</f>
        <v/>
      </c>
      <c r="G2298" s="18"/>
      <c r="H2298" s="17" t="str">
        <f aca="false">IF($C2298="","",N(①在庫CSV_発注日!$Z2294))</f>
        <v/>
      </c>
      <c r="I2298" s="37" t="str">
        <f aca="false">IF($C2298="","",SUMIFS(⑤減算マスタCSV!$L$2:$L$8001,⑤減算マスタCSV!$F$2:$F$8001,$C2298,⑤減算マスタCSV!$K$2:$K$8001,1))</f>
        <v/>
      </c>
      <c r="J2298" s="17" t="str">
        <f aca="false">IF($C2298="","",IFERROR(INDEX(⑤減算マスタCSV!$H$2:$H$8001,MATCH($C2298,⑤減算マスタCSV!$F$2:$F$8001,0)),1))</f>
        <v/>
      </c>
      <c r="K2298" s="17" t="str">
        <f aca="false">IF($C2298="","",MAX(1,IFERROR(INDEX(⑥商品照会CSV!$M$2:$M$3001,MATCH($C2298,⑥商品照会CSV!$A$2:$A$3001,0)),1)))</f>
        <v/>
      </c>
      <c r="L2298" s="40" t="str">
        <f aca="false">IF($C2298="","",IFERROR(INDEX(⑥商品照会CSV!$Q$2:$Q$3001,MATCH($C2298,⑥商品照会CSV!$A$2:$A$3001,0)),0))</f>
        <v/>
      </c>
      <c r="M2298" s="40" t="str">
        <f aca="false">IF($C2298="","",N($L2298)*N($K2298))</f>
        <v/>
      </c>
      <c r="N2298" s="17" t="str">
        <f aca="false">IF($C2298="","",MAX(1,IFERROR(INDEX(⑥商品照会CSV!$AK$2:$AK$3001,MATCH($C2298,⑥商品照会CSV!$A$2:$A$3001,0)),1)))</f>
        <v/>
      </c>
      <c r="O2298" s="12" t="str">
        <f aca="false">IF($C2298="","",IFERROR(IF(INDEX(⑥商品照会CSV!$AN$2:$AN$3001,MATCH($C2298,⑥商品照会CSV!$A$2:$A$3001,0))=1,"バラ",IF(INDEX(⑥商品照会CSV!$AM$2:$AM$3001,MATCH($C2298,⑥商品照会CSV!$A$2:$A$3001,0))=1,"中間包装","ケース")),"ケース"))</f>
        <v/>
      </c>
      <c r="P2298" s="18"/>
      <c r="Q2298" s="14"/>
      <c r="R2298" s="17" t="str">
        <f aca="false">IF($C2298="","",N($Q2298)*N($K2298))</f>
        <v/>
      </c>
    </row>
    <row r="2299" customFormat="false" ht="15" hidden="false" customHeight="false" outlineLevel="0" collapsed="false">
      <c r="B2299" s="12" t="n">
        <v>2294</v>
      </c>
      <c r="C2299" s="36" t="str">
        <f aca="false">IF(①在庫CSV_発注日!$M2295="","",①在庫CSV_発注日!$M2295&amp;"")</f>
        <v/>
      </c>
      <c r="D2299" s="12" t="str">
        <f aca="false">IF($C2299="","",①在庫CSV_発注日!$N2295)</f>
        <v/>
      </c>
      <c r="E2299" s="12" t="str">
        <f aca="false">IF($C2299="","",①在庫CSV_発注日!$H2295)</f>
        <v/>
      </c>
      <c r="F2299" s="12" t="str">
        <f aca="false">IF($C2299="","",①在庫CSV_発注日!$L2295)</f>
        <v/>
      </c>
      <c r="G2299" s="18"/>
      <c r="H2299" s="17" t="str">
        <f aca="false">IF($C2299="","",N(①在庫CSV_発注日!$Z2295))</f>
        <v/>
      </c>
      <c r="I2299" s="37" t="str">
        <f aca="false">IF($C2299="","",SUMIFS(⑤減算マスタCSV!$L$2:$L$8001,⑤減算マスタCSV!$F$2:$F$8001,$C2299,⑤減算マスタCSV!$K$2:$K$8001,1))</f>
        <v/>
      </c>
      <c r="J2299" s="17" t="str">
        <f aca="false">IF($C2299="","",IFERROR(INDEX(⑤減算マスタCSV!$H$2:$H$8001,MATCH($C2299,⑤減算マスタCSV!$F$2:$F$8001,0)),1))</f>
        <v/>
      </c>
      <c r="K2299" s="17" t="str">
        <f aca="false">IF($C2299="","",MAX(1,IFERROR(INDEX(⑥商品照会CSV!$M$2:$M$3001,MATCH($C2299,⑥商品照会CSV!$A$2:$A$3001,0)),1)))</f>
        <v/>
      </c>
      <c r="L2299" s="40" t="str">
        <f aca="false">IF($C2299="","",IFERROR(INDEX(⑥商品照会CSV!$Q$2:$Q$3001,MATCH($C2299,⑥商品照会CSV!$A$2:$A$3001,0)),0))</f>
        <v/>
      </c>
      <c r="M2299" s="40" t="str">
        <f aca="false">IF($C2299="","",N($L2299)*N($K2299))</f>
        <v/>
      </c>
      <c r="N2299" s="17" t="str">
        <f aca="false">IF($C2299="","",MAX(1,IFERROR(INDEX(⑥商品照会CSV!$AK$2:$AK$3001,MATCH($C2299,⑥商品照会CSV!$A$2:$A$3001,0)),1)))</f>
        <v/>
      </c>
      <c r="O2299" s="12" t="str">
        <f aca="false">IF($C2299="","",IFERROR(IF(INDEX(⑥商品照会CSV!$AN$2:$AN$3001,MATCH($C2299,⑥商品照会CSV!$A$2:$A$3001,0))=1,"バラ",IF(INDEX(⑥商品照会CSV!$AM$2:$AM$3001,MATCH($C2299,⑥商品照会CSV!$A$2:$A$3001,0))=1,"中間包装","ケース")),"ケース"))</f>
        <v/>
      </c>
      <c r="P2299" s="18"/>
      <c r="Q2299" s="14"/>
      <c r="R2299" s="17" t="str">
        <f aca="false">IF($C2299="","",N($Q2299)*N($K2299))</f>
        <v/>
      </c>
    </row>
    <row r="2300" customFormat="false" ht="15" hidden="false" customHeight="false" outlineLevel="0" collapsed="false">
      <c r="B2300" s="12" t="n">
        <v>2295</v>
      </c>
      <c r="C2300" s="36" t="str">
        <f aca="false">IF(①在庫CSV_発注日!$M2296="","",①在庫CSV_発注日!$M2296&amp;"")</f>
        <v/>
      </c>
      <c r="D2300" s="12" t="str">
        <f aca="false">IF($C2300="","",①在庫CSV_発注日!$N2296)</f>
        <v/>
      </c>
      <c r="E2300" s="12" t="str">
        <f aca="false">IF($C2300="","",①在庫CSV_発注日!$H2296)</f>
        <v/>
      </c>
      <c r="F2300" s="12" t="str">
        <f aca="false">IF($C2300="","",①在庫CSV_発注日!$L2296)</f>
        <v/>
      </c>
      <c r="G2300" s="18"/>
      <c r="H2300" s="17" t="str">
        <f aca="false">IF($C2300="","",N(①在庫CSV_発注日!$Z2296))</f>
        <v/>
      </c>
      <c r="I2300" s="37" t="str">
        <f aca="false">IF($C2300="","",SUMIFS(⑤減算マスタCSV!$L$2:$L$8001,⑤減算マスタCSV!$F$2:$F$8001,$C2300,⑤減算マスタCSV!$K$2:$K$8001,1))</f>
        <v/>
      </c>
      <c r="J2300" s="17" t="str">
        <f aca="false">IF($C2300="","",IFERROR(INDEX(⑤減算マスタCSV!$H$2:$H$8001,MATCH($C2300,⑤減算マスタCSV!$F$2:$F$8001,0)),1))</f>
        <v/>
      </c>
      <c r="K2300" s="17" t="str">
        <f aca="false">IF($C2300="","",MAX(1,IFERROR(INDEX(⑥商品照会CSV!$M$2:$M$3001,MATCH($C2300,⑥商品照会CSV!$A$2:$A$3001,0)),1)))</f>
        <v/>
      </c>
      <c r="L2300" s="40" t="str">
        <f aca="false">IF($C2300="","",IFERROR(INDEX(⑥商品照会CSV!$Q$2:$Q$3001,MATCH($C2300,⑥商品照会CSV!$A$2:$A$3001,0)),0))</f>
        <v/>
      </c>
      <c r="M2300" s="40" t="str">
        <f aca="false">IF($C2300="","",N($L2300)*N($K2300))</f>
        <v/>
      </c>
      <c r="N2300" s="17" t="str">
        <f aca="false">IF($C2300="","",MAX(1,IFERROR(INDEX(⑥商品照会CSV!$AK$2:$AK$3001,MATCH($C2300,⑥商品照会CSV!$A$2:$A$3001,0)),1)))</f>
        <v/>
      </c>
      <c r="O2300" s="12" t="str">
        <f aca="false">IF($C2300="","",IFERROR(IF(INDEX(⑥商品照会CSV!$AN$2:$AN$3001,MATCH($C2300,⑥商品照会CSV!$A$2:$A$3001,0))=1,"バラ",IF(INDEX(⑥商品照会CSV!$AM$2:$AM$3001,MATCH($C2300,⑥商品照会CSV!$A$2:$A$3001,0))=1,"中間包装","ケース")),"ケース"))</f>
        <v/>
      </c>
      <c r="P2300" s="18"/>
      <c r="Q2300" s="14"/>
      <c r="R2300" s="17" t="str">
        <f aca="false">IF($C2300="","",N($Q2300)*N($K2300))</f>
        <v/>
      </c>
    </row>
    <row r="2301" customFormat="false" ht="15" hidden="false" customHeight="false" outlineLevel="0" collapsed="false">
      <c r="B2301" s="12" t="n">
        <v>2296</v>
      </c>
      <c r="C2301" s="36" t="str">
        <f aca="false">IF(①在庫CSV_発注日!$M2297="","",①在庫CSV_発注日!$M2297&amp;"")</f>
        <v/>
      </c>
      <c r="D2301" s="12" t="str">
        <f aca="false">IF($C2301="","",①在庫CSV_発注日!$N2297)</f>
        <v/>
      </c>
      <c r="E2301" s="12" t="str">
        <f aca="false">IF($C2301="","",①在庫CSV_発注日!$H2297)</f>
        <v/>
      </c>
      <c r="F2301" s="12" t="str">
        <f aca="false">IF($C2301="","",①在庫CSV_発注日!$L2297)</f>
        <v/>
      </c>
      <c r="G2301" s="18"/>
      <c r="H2301" s="17" t="str">
        <f aca="false">IF($C2301="","",N(①在庫CSV_発注日!$Z2297))</f>
        <v/>
      </c>
      <c r="I2301" s="37" t="str">
        <f aca="false">IF($C2301="","",SUMIFS(⑤減算マスタCSV!$L$2:$L$8001,⑤減算マスタCSV!$F$2:$F$8001,$C2301,⑤減算マスタCSV!$K$2:$K$8001,1))</f>
        <v/>
      </c>
      <c r="J2301" s="17" t="str">
        <f aca="false">IF($C2301="","",IFERROR(INDEX(⑤減算マスタCSV!$H$2:$H$8001,MATCH($C2301,⑤減算マスタCSV!$F$2:$F$8001,0)),1))</f>
        <v/>
      </c>
      <c r="K2301" s="17" t="str">
        <f aca="false">IF($C2301="","",MAX(1,IFERROR(INDEX(⑥商品照会CSV!$M$2:$M$3001,MATCH($C2301,⑥商品照会CSV!$A$2:$A$3001,0)),1)))</f>
        <v/>
      </c>
      <c r="L2301" s="40" t="str">
        <f aca="false">IF($C2301="","",IFERROR(INDEX(⑥商品照会CSV!$Q$2:$Q$3001,MATCH($C2301,⑥商品照会CSV!$A$2:$A$3001,0)),0))</f>
        <v/>
      </c>
      <c r="M2301" s="40" t="str">
        <f aca="false">IF($C2301="","",N($L2301)*N($K2301))</f>
        <v/>
      </c>
      <c r="N2301" s="17" t="str">
        <f aca="false">IF($C2301="","",MAX(1,IFERROR(INDEX(⑥商品照会CSV!$AK$2:$AK$3001,MATCH($C2301,⑥商品照会CSV!$A$2:$A$3001,0)),1)))</f>
        <v/>
      </c>
      <c r="O2301" s="12" t="str">
        <f aca="false">IF($C2301="","",IFERROR(IF(INDEX(⑥商品照会CSV!$AN$2:$AN$3001,MATCH($C2301,⑥商品照会CSV!$A$2:$A$3001,0))=1,"バラ",IF(INDEX(⑥商品照会CSV!$AM$2:$AM$3001,MATCH($C2301,⑥商品照会CSV!$A$2:$A$3001,0))=1,"中間包装","ケース")),"ケース"))</f>
        <v/>
      </c>
      <c r="P2301" s="18"/>
      <c r="Q2301" s="14"/>
      <c r="R2301" s="17" t="str">
        <f aca="false">IF($C2301="","",N($Q2301)*N($K2301))</f>
        <v/>
      </c>
    </row>
    <row r="2302" customFormat="false" ht="15" hidden="false" customHeight="false" outlineLevel="0" collapsed="false">
      <c r="B2302" s="12" t="n">
        <v>2297</v>
      </c>
      <c r="C2302" s="36" t="str">
        <f aca="false">IF(①在庫CSV_発注日!$M2298="","",①在庫CSV_発注日!$M2298&amp;"")</f>
        <v/>
      </c>
      <c r="D2302" s="12" t="str">
        <f aca="false">IF($C2302="","",①在庫CSV_発注日!$N2298)</f>
        <v/>
      </c>
      <c r="E2302" s="12" t="str">
        <f aca="false">IF($C2302="","",①在庫CSV_発注日!$H2298)</f>
        <v/>
      </c>
      <c r="F2302" s="12" t="str">
        <f aca="false">IF($C2302="","",①在庫CSV_発注日!$L2298)</f>
        <v/>
      </c>
      <c r="G2302" s="18"/>
      <c r="H2302" s="17" t="str">
        <f aca="false">IF($C2302="","",N(①在庫CSV_発注日!$Z2298))</f>
        <v/>
      </c>
      <c r="I2302" s="37" t="str">
        <f aca="false">IF($C2302="","",SUMIFS(⑤減算マスタCSV!$L$2:$L$8001,⑤減算マスタCSV!$F$2:$F$8001,$C2302,⑤減算マスタCSV!$K$2:$K$8001,1))</f>
        <v/>
      </c>
      <c r="J2302" s="17" t="str">
        <f aca="false">IF($C2302="","",IFERROR(INDEX(⑤減算マスタCSV!$H$2:$H$8001,MATCH($C2302,⑤減算マスタCSV!$F$2:$F$8001,0)),1))</f>
        <v/>
      </c>
      <c r="K2302" s="17" t="str">
        <f aca="false">IF($C2302="","",MAX(1,IFERROR(INDEX(⑥商品照会CSV!$M$2:$M$3001,MATCH($C2302,⑥商品照会CSV!$A$2:$A$3001,0)),1)))</f>
        <v/>
      </c>
      <c r="L2302" s="40" t="str">
        <f aca="false">IF($C2302="","",IFERROR(INDEX(⑥商品照会CSV!$Q$2:$Q$3001,MATCH($C2302,⑥商品照会CSV!$A$2:$A$3001,0)),0))</f>
        <v/>
      </c>
      <c r="M2302" s="40" t="str">
        <f aca="false">IF($C2302="","",N($L2302)*N($K2302))</f>
        <v/>
      </c>
      <c r="N2302" s="17" t="str">
        <f aca="false">IF($C2302="","",MAX(1,IFERROR(INDEX(⑥商品照会CSV!$AK$2:$AK$3001,MATCH($C2302,⑥商品照会CSV!$A$2:$A$3001,0)),1)))</f>
        <v/>
      </c>
      <c r="O2302" s="12" t="str">
        <f aca="false">IF($C2302="","",IFERROR(IF(INDEX(⑥商品照会CSV!$AN$2:$AN$3001,MATCH($C2302,⑥商品照会CSV!$A$2:$A$3001,0))=1,"バラ",IF(INDEX(⑥商品照会CSV!$AM$2:$AM$3001,MATCH($C2302,⑥商品照会CSV!$A$2:$A$3001,0))=1,"中間包装","ケース")),"ケース"))</f>
        <v/>
      </c>
      <c r="P2302" s="18"/>
      <c r="Q2302" s="14"/>
      <c r="R2302" s="17" t="str">
        <f aca="false">IF($C2302="","",N($Q2302)*N($K2302))</f>
        <v/>
      </c>
    </row>
    <row r="2303" customFormat="false" ht="15" hidden="false" customHeight="false" outlineLevel="0" collapsed="false">
      <c r="B2303" s="12" t="n">
        <v>2298</v>
      </c>
      <c r="C2303" s="36" t="str">
        <f aca="false">IF(①在庫CSV_発注日!$M2299="","",①在庫CSV_発注日!$M2299&amp;"")</f>
        <v/>
      </c>
      <c r="D2303" s="12" t="str">
        <f aca="false">IF($C2303="","",①在庫CSV_発注日!$N2299)</f>
        <v/>
      </c>
      <c r="E2303" s="12" t="str">
        <f aca="false">IF($C2303="","",①在庫CSV_発注日!$H2299)</f>
        <v/>
      </c>
      <c r="F2303" s="12" t="str">
        <f aca="false">IF($C2303="","",①在庫CSV_発注日!$L2299)</f>
        <v/>
      </c>
      <c r="G2303" s="18"/>
      <c r="H2303" s="17" t="str">
        <f aca="false">IF($C2303="","",N(①在庫CSV_発注日!$Z2299))</f>
        <v/>
      </c>
      <c r="I2303" s="37" t="str">
        <f aca="false">IF($C2303="","",SUMIFS(⑤減算マスタCSV!$L$2:$L$8001,⑤減算マスタCSV!$F$2:$F$8001,$C2303,⑤減算マスタCSV!$K$2:$K$8001,1))</f>
        <v/>
      </c>
      <c r="J2303" s="17" t="str">
        <f aca="false">IF($C2303="","",IFERROR(INDEX(⑤減算マスタCSV!$H$2:$H$8001,MATCH($C2303,⑤減算マスタCSV!$F$2:$F$8001,0)),1))</f>
        <v/>
      </c>
      <c r="K2303" s="17" t="str">
        <f aca="false">IF($C2303="","",MAX(1,IFERROR(INDEX(⑥商品照会CSV!$M$2:$M$3001,MATCH($C2303,⑥商品照会CSV!$A$2:$A$3001,0)),1)))</f>
        <v/>
      </c>
      <c r="L2303" s="40" t="str">
        <f aca="false">IF($C2303="","",IFERROR(INDEX(⑥商品照会CSV!$Q$2:$Q$3001,MATCH($C2303,⑥商品照会CSV!$A$2:$A$3001,0)),0))</f>
        <v/>
      </c>
      <c r="M2303" s="40" t="str">
        <f aca="false">IF($C2303="","",N($L2303)*N($K2303))</f>
        <v/>
      </c>
      <c r="N2303" s="17" t="str">
        <f aca="false">IF($C2303="","",MAX(1,IFERROR(INDEX(⑥商品照会CSV!$AK$2:$AK$3001,MATCH($C2303,⑥商品照会CSV!$A$2:$A$3001,0)),1)))</f>
        <v/>
      </c>
      <c r="O2303" s="12" t="str">
        <f aca="false">IF($C2303="","",IFERROR(IF(INDEX(⑥商品照会CSV!$AN$2:$AN$3001,MATCH($C2303,⑥商品照会CSV!$A$2:$A$3001,0))=1,"バラ",IF(INDEX(⑥商品照会CSV!$AM$2:$AM$3001,MATCH($C2303,⑥商品照会CSV!$A$2:$A$3001,0))=1,"中間包装","ケース")),"ケース"))</f>
        <v/>
      </c>
      <c r="P2303" s="18"/>
      <c r="Q2303" s="14"/>
      <c r="R2303" s="17" t="str">
        <f aca="false">IF($C2303="","",N($Q2303)*N($K2303))</f>
        <v/>
      </c>
    </row>
    <row r="2304" customFormat="false" ht="15" hidden="false" customHeight="false" outlineLevel="0" collapsed="false">
      <c r="B2304" s="12" t="n">
        <v>2299</v>
      </c>
      <c r="C2304" s="36" t="str">
        <f aca="false">IF(①在庫CSV_発注日!$M2300="","",①在庫CSV_発注日!$M2300&amp;"")</f>
        <v/>
      </c>
      <c r="D2304" s="12" t="str">
        <f aca="false">IF($C2304="","",①在庫CSV_発注日!$N2300)</f>
        <v/>
      </c>
      <c r="E2304" s="12" t="str">
        <f aca="false">IF($C2304="","",①在庫CSV_発注日!$H2300)</f>
        <v/>
      </c>
      <c r="F2304" s="12" t="str">
        <f aca="false">IF($C2304="","",①在庫CSV_発注日!$L2300)</f>
        <v/>
      </c>
      <c r="G2304" s="18"/>
      <c r="H2304" s="17" t="str">
        <f aca="false">IF($C2304="","",N(①在庫CSV_発注日!$Z2300))</f>
        <v/>
      </c>
      <c r="I2304" s="37" t="str">
        <f aca="false">IF($C2304="","",SUMIFS(⑤減算マスタCSV!$L$2:$L$8001,⑤減算マスタCSV!$F$2:$F$8001,$C2304,⑤減算マスタCSV!$K$2:$K$8001,1))</f>
        <v/>
      </c>
      <c r="J2304" s="17" t="str">
        <f aca="false">IF($C2304="","",IFERROR(INDEX(⑤減算マスタCSV!$H$2:$H$8001,MATCH($C2304,⑤減算マスタCSV!$F$2:$F$8001,0)),1))</f>
        <v/>
      </c>
      <c r="K2304" s="17" t="str">
        <f aca="false">IF($C2304="","",MAX(1,IFERROR(INDEX(⑥商品照会CSV!$M$2:$M$3001,MATCH($C2304,⑥商品照会CSV!$A$2:$A$3001,0)),1)))</f>
        <v/>
      </c>
      <c r="L2304" s="40" t="str">
        <f aca="false">IF($C2304="","",IFERROR(INDEX(⑥商品照会CSV!$Q$2:$Q$3001,MATCH($C2304,⑥商品照会CSV!$A$2:$A$3001,0)),0))</f>
        <v/>
      </c>
      <c r="M2304" s="40" t="str">
        <f aca="false">IF($C2304="","",N($L2304)*N($K2304))</f>
        <v/>
      </c>
      <c r="N2304" s="17" t="str">
        <f aca="false">IF($C2304="","",MAX(1,IFERROR(INDEX(⑥商品照会CSV!$AK$2:$AK$3001,MATCH($C2304,⑥商品照会CSV!$A$2:$A$3001,0)),1)))</f>
        <v/>
      </c>
      <c r="O2304" s="12" t="str">
        <f aca="false">IF($C2304="","",IFERROR(IF(INDEX(⑥商品照会CSV!$AN$2:$AN$3001,MATCH($C2304,⑥商品照会CSV!$A$2:$A$3001,0))=1,"バラ",IF(INDEX(⑥商品照会CSV!$AM$2:$AM$3001,MATCH($C2304,⑥商品照会CSV!$A$2:$A$3001,0))=1,"中間包装","ケース")),"ケース"))</f>
        <v/>
      </c>
      <c r="P2304" s="18"/>
      <c r="Q2304" s="14"/>
      <c r="R2304" s="17" t="str">
        <f aca="false">IF($C2304="","",N($Q2304)*N($K2304))</f>
        <v/>
      </c>
    </row>
    <row r="2305" customFormat="false" ht="15" hidden="false" customHeight="false" outlineLevel="0" collapsed="false">
      <c r="B2305" s="12" t="n">
        <v>2300</v>
      </c>
      <c r="C2305" s="36" t="str">
        <f aca="false">IF(①在庫CSV_発注日!$M2301="","",①在庫CSV_発注日!$M2301&amp;"")</f>
        <v/>
      </c>
      <c r="D2305" s="12" t="str">
        <f aca="false">IF($C2305="","",①在庫CSV_発注日!$N2301)</f>
        <v/>
      </c>
      <c r="E2305" s="12" t="str">
        <f aca="false">IF($C2305="","",①在庫CSV_発注日!$H2301)</f>
        <v/>
      </c>
      <c r="F2305" s="12" t="str">
        <f aca="false">IF($C2305="","",①在庫CSV_発注日!$L2301)</f>
        <v/>
      </c>
      <c r="G2305" s="18"/>
      <c r="H2305" s="17" t="str">
        <f aca="false">IF($C2305="","",N(①在庫CSV_発注日!$Z2301))</f>
        <v/>
      </c>
      <c r="I2305" s="37" t="str">
        <f aca="false">IF($C2305="","",SUMIFS(⑤減算マスタCSV!$L$2:$L$8001,⑤減算マスタCSV!$F$2:$F$8001,$C2305,⑤減算マスタCSV!$K$2:$K$8001,1))</f>
        <v/>
      </c>
      <c r="J2305" s="17" t="str">
        <f aca="false">IF($C2305="","",IFERROR(INDEX(⑤減算マスタCSV!$H$2:$H$8001,MATCH($C2305,⑤減算マスタCSV!$F$2:$F$8001,0)),1))</f>
        <v/>
      </c>
      <c r="K2305" s="17" t="str">
        <f aca="false">IF($C2305="","",MAX(1,IFERROR(INDEX(⑥商品照会CSV!$M$2:$M$3001,MATCH($C2305,⑥商品照会CSV!$A$2:$A$3001,0)),1)))</f>
        <v/>
      </c>
      <c r="L2305" s="40" t="str">
        <f aca="false">IF($C2305="","",IFERROR(INDEX(⑥商品照会CSV!$Q$2:$Q$3001,MATCH($C2305,⑥商品照会CSV!$A$2:$A$3001,0)),0))</f>
        <v/>
      </c>
      <c r="M2305" s="40" t="str">
        <f aca="false">IF($C2305="","",N($L2305)*N($K2305))</f>
        <v/>
      </c>
      <c r="N2305" s="17" t="str">
        <f aca="false">IF($C2305="","",MAX(1,IFERROR(INDEX(⑥商品照会CSV!$AK$2:$AK$3001,MATCH($C2305,⑥商品照会CSV!$A$2:$A$3001,0)),1)))</f>
        <v/>
      </c>
      <c r="O2305" s="12" t="str">
        <f aca="false">IF($C2305="","",IFERROR(IF(INDEX(⑥商品照会CSV!$AN$2:$AN$3001,MATCH($C2305,⑥商品照会CSV!$A$2:$A$3001,0))=1,"バラ",IF(INDEX(⑥商品照会CSV!$AM$2:$AM$3001,MATCH($C2305,⑥商品照会CSV!$A$2:$A$3001,0))=1,"中間包装","ケース")),"ケース"))</f>
        <v/>
      </c>
      <c r="P2305" s="18"/>
      <c r="Q2305" s="14"/>
      <c r="R2305" s="17" t="str">
        <f aca="false">IF($C2305="","",N($Q2305)*N($K2305))</f>
        <v/>
      </c>
    </row>
    <row r="2306" customFormat="false" ht="15" hidden="false" customHeight="false" outlineLevel="0" collapsed="false">
      <c r="B2306" s="12" t="n">
        <v>2301</v>
      </c>
      <c r="C2306" s="36" t="str">
        <f aca="false">IF(①在庫CSV_発注日!$M2302="","",①在庫CSV_発注日!$M2302&amp;"")</f>
        <v/>
      </c>
      <c r="D2306" s="12" t="str">
        <f aca="false">IF($C2306="","",①在庫CSV_発注日!$N2302)</f>
        <v/>
      </c>
      <c r="E2306" s="12" t="str">
        <f aca="false">IF($C2306="","",①在庫CSV_発注日!$H2302)</f>
        <v/>
      </c>
      <c r="F2306" s="12" t="str">
        <f aca="false">IF($C2306="","",①在庫CSV_発注日!$L2302)</f>
        <v/>
      </c>
      <c r="G2306" s="18"/>
      <c r="H2306" s="17" t="str">
        <f aca="false">IF($C2306="","",N(①在庫CSV_発注日!$Z2302))</f>
        <v/>
      </c>
      <c r="I2306" s="37" t="str">
        <f aca="false">IF($C2306="","",SUMIFS(⑤減算マスタCSV!$L$2:$L$8001,⑤減算マスタCSV!$F$2:$F$8001,$C2306,⑤減算マスタCSV!$K$2:$K$8001,1))</f>
        <v/>
      </c>
      <c r="J2306" s="17" t="str">
        <f aca="false">IF($C2306="","",IFERROR(INDEX(⑤減算マスタCSV!$H$2:$H$8001,MATCH($C2306,⑤減算マスタCSV!$F$2:$F$8001,0)),1))</f>
        <v/>
      </c>
      <c r="K2306" s="17" t="str">
        <f aca="false">IF($C2306="","",MAX(1,IFERROR(INDEX(⑥商品照会CSV!$M$2:$M$3001,MATCH($C2306,⑥商品照会CSV!$A$2:$A$3001,0)),1)))</f>
        <v/>
      </c>
      <c r="L2306" s="40" t="str">
        <f aca="false">IF($C2306="","",IFERROR(INDEX(⑥商品照会CSV!$Q$2:$Q$3001,MATCH($C2306,⑥商品照会CSV!$A$2:$A$3001,0)),0))</f>
        <v/>
      </c>
      <c r="M2306" s="40" t="str">
        <f aca="false">IF($C2306="","",N($L2306)*N($K2306))</f>
        <v/>
      </c>
      <c r="N2306" s="17" t="str">
        <f aca="false">IF($C2306="","",MAX(1,IFERROR(INDEX(⑥商品照会CSV!$AK$2:$AK$3001,MATCH($C2306,⑥商品照会CSV!$A$2:$A$3001,0)),1)))</f>
        <v/>
      </c>
      <c r="O2306" s="12" t="str">
        <f aca="false">IF($C2306="","",IFERROR(IF(INDEX(⑥商品照会CSV!$AN$2:$AN$3001,MATCH($C2306,⑥商品照会CSV!$A$2:$A$3001,0))=1,"バラ",IF(INDEX(⑥商品照会CSV!$AM$2:$AM$3001,MATCH($C2306,⑥商品照会CSV!$A$2:$A$3001,0))=1,"中間包装","ケース")),"ケース"))</f>
        <v/>
      </c>
      <c r="P2306" s="18"/>
      <c r="Q2306" s="14"/>
      <c r="R2306" s="17" t="str">
        <f aca="false">IF($C2306="","",N($Q2306)*N($K2306))</f>
        <v/>
      </c>
    </row>
    <row r="2307" customFormat="false" ht="15" hidden="false" customHeight="false" outlineLevel="0" collapsed="false">
      <c r="B2307" s="12" t="n">
        <v>2302</v>
      </c>
      <c r="C2307" s="36" t="str">
        <f aca="false">IF(①在庫CSV_発注日!$M2303="","",①在庫CSV_発注日!$M2303&amp;"")</f>
        <v/>
      </c>
      <c r="D2307" s="12" t="str">
        <f aca="false">IF($C2307="","",①在庫CSV_発注日!$N2303)</f>
        <v/>
      </c>
      <c r="E2307" s="12" t="str">
        <f aca="false">IF($C2307="","",①在庫CSV_発注日!$H2303)</f>
        <v/>
      </c>
      <c r="F2307" s="12" t="str">
        <f aca="false">IF($C2307="","",①在庫CSV_発注日!$L2303)</f>
        <v/>
      </c>
      <c r="G2307" s="18"/>
      <c r="H2307" s="17" t="str">
        <f aca="false">IF($C2307="","",N(①在庫CSV_発注日!$Z2303))</f>
        <v/>
      </c>
      <c r="I2307" s="37" t="str">
        <f aca="false">IF($C2307="","",SUMIFS(⑤減算マスタCSV!$L$2:$L$8001,⑤減算マスタCSV!$F$2:$F$8001,$C2307,⑤減算マスタCSV!$K$2:$K$8001,1))</f>
        <v/>
      </c>
      <c r="J2307" s="17" t="str">
        <f aca="false">IF($C2307="","",IFERROR(INDEX(⑤減算マスタCSV!$H$2:$H$8001,MATCH($C2307,⑤減算マスタCSV!$F$2:$F$8001,0)),1))</f>
        <v/>
      </c>
      <c r="K2307" s="17" t="str">
        <f aca="false">IF($C2307="","",MAX(1,IFERROR(INDEX(⑥商品照会CSV!$M$2:$M$3001,MATCH($C2307,⑥商品照会CSV!$A$2:$A$3001,0)),1)))</f>
        <v/>
      </c>
      <c r="L2307" s="40" t="str">
        <f aca="false">IF($C2307="","",IFERROR(INDEX(⑥商品照会CSV!$Q$2:$Q$3001,MATCH($C2307,⑥商品照会CSV!$A$2:$A$3001,0)),0))</f>
        <v/>
      </c>
      <c r="M2307" s="40" t="str">
        <f aca="false">IF($C2307="","",N($L2307)*N($K2307))</f>
        <v/>
      </c>
      <c r="N2307" s="17" t="str">
        <f aca="false">IF($C2307="","",MAX(1,IFERROR(INDEX(⑥商品照会CSV!$AK$2:$AK$3001,MATCH($C2307,⑥商品照会CSV!$A$2:$A$3001,0)),1)))</f>
        <v/>
      </c>
      <c r="O2307" s="12" t="str">
        <f aca="false">IF($C2307="","",IFERROR(IF(INDEX(⑥商品照会CSV!$AN$2:$AN$3001,MATCH($C2307,⑥商品照会CSV!$A$2:$A$3001,0))=1,"バラ",IF(INDEX(⑥商品照会CSV!$AM$2:$AM$3001,MATCH($C2307,⑥商品照会CSV!$A$2:$A$3001,0))=1,"中間包装","ケース")),"ケース"))</f>
        <v/>
      </c>
      <c r="P2307" s="18"/>
      <c r="Q2307" s="14"/>
      <c r="R2307" s="17" t="str">
        <f aca="false">IF($C2307="","",N($Q2307)*N($K2307))</f>
        <v/>
      </c>
    </row>
    <row r="2308" customFormat="false" ht="15" hidden="false" customHeight="false" outlineLevel="0" collapsed="false">
      <c r="B2308" s="12" t="n">
        <v>2303</v>
      </c>
      <c r="C2308" s="36" t="str">
        <f aca="false">IF(①在庫CSV_発注日!$M2304="","",①在庫CSV_発注日!$M2304&amp;"")</f>
        <v/>
      </c>
      <c r="D2308" s="12" t="str">
        <f aca="false">IF($C2308="","",①在庫CSV_発注日!$N2304)</f>
        <v/>
      </c>
      <c r="E2308" s="12" t="str">
        <f aca="false">IF($C2308="","",①在庫CSV_発注日!$H2304)</f>
        <v/>
      </c>
      <c r="F2308" s="12" t="str">
        <f aca="false">IF($C2308="","",①在庫CSV_発注日!$L2304)</f>
        <v/>
      </c>
      <c r="G2308" s="18"/>
      <c r="H2308" s="17" t="str">
        <f aca="false">IF($C2308="","",N(①在庫CSV_発注日!$Z2304))</f>
        <v/>
      </c>
      <c r="I2308" s="37" t="str">
        <f aca="false">IF($C2308="","",SUMIFS(⑤減算マスタCSV!$L$2:$L$8001,⑤減算マスタCSV!$F$2:$F$8001,$C2308,⑤減算マスタCSV!$K$2:$K$8001,1))</f>
        <v/>
      </c>
      <c r="J2308" s="17" t="str">
        <f aca="false">IF($C2308="","",IFERROR(INDEX(⑤減算マスタCSV!$H$2:$H$8001,MATCH($C2308,⑤減算マスタCSV!$F$2:$F$8001,0)),1))</f>
        <v/>
      </c>
      <c r="K2308" s="17" t="str">
        <f aca="false">IF($C2308="","",MAX(1,IFERROR(INDEX(⑥商品照会CSV!$M$2:$M$3001,MATCH($C2308,⑥商品照会CSV!$A$2:$A$3001,0)),1)))</f>
        <v/>
      </c>
      <c r="L2308" s="40" t="str">
        <f aca="false">IF($C2308="","",IFERROR(INDEX(⑥商品照会CSV!$Q$2:$Q$3001,MATCH($C2308,⑥商品照会CSV!$A$2:$A$3001,0)),0))</f>
        <v/>
      </c>
      <c r="M2308" s="40" t="str">
        <f aca="false">IF($C2308="","",N($L2308)*N($K2308))</f>
        <v/>
      </c>
      <c r="N2308" s="17" t="str">
        <f aca="false">IF($C2308="","",MAX(1,IFERROR(INDEX(⑥商品照会CSV!$AK$2:$AK$3001,MATCH($C2308,⑥商品照会CSV!$A$2:$A$3001,0)),1)))</f>
        <v/>
      </c>
      <c r="O2308" s="12" t="str">
        <f aca="false">IF($C2308="","",IFERROR(IF(INDEX(⑥商品照会CSV!$AN$2:$AN$3001,MATCH($C2308,⑥商品照会CSV!$A$2:$A$3001,0))=1,"バラ",IF(INDEX(⑥商品照会CSV!$AM$2:$AM$3001,MATCH($C2308,⑥商品照会CSV!$A$2:$A$3001,0))=1,"中間包装","ケース")),"ケース"))</f>
        <v/>
      </c>
      <c r="P2308" s="18"/>
      <c r="Q2308" s="14"/>
      <c r="R2308" s="17" t="str">
        <f aca="false">IF($C2308="","",N($Q2308)*N($K2308))</f>
        <v/>
      </c>
    </row>
    <row r="2309" customFormat="false" ht="15" hidden="false" customHeight="false" outlineLevel="0" collapsed="false">
      <c r="B2309" s="12" t="n">
        <v>2304</v>
      </c>
      <c r="C2309" s="36" t="str">
        <f aca="false">IF(①在庫CSV_発注日!$M2305="","",①在庫CSV_発注日!$M2305&amp;"")</f>
        <v/>
      </c>
      <c r="D2309" s="12" t="str">
        <f aca="false">IF($C2309="","",①在庫CSV_発注日!$N2305)</f>
        <v/>
      </c>
      <c r="E2309" s="12" t="str">
        <f aca="false">IF($C2309="","",①在庫CSV_発注日!$H2305)</f>
        <v/>
      </c>
      <c r="F2309" s="12" t="str">
        <f aca="false">IF($C2309="","",①在庫CSV_発注日!$L2305)</f>
        <v/>
      </c>
      <c r="G2309" s="18"/>
      <c r="H2309" s="17" t="str">
        <f aca="false">IF($C2309="","",N(①在庫CSV_発注日!$Z2305))</f>
        <v/>
      </c>
      <c r="I2309" s="37" t="str">
        <f aca="false">IF($C2309="","",SUMIFS(⑤減算マスタCSV!$L$2:$L$8001,⑤減算マスタCSV!$F$2:$F$8001,$C2309,⑤減算マスタCSV!$K$2:$K$8001,1))</f>
        <v/>
      </c>
      <c r="J2309" s="17" t="str">
        <f aca="false">IF($C2309="","",IFERROR(INDEX(⑤減算マスタCSV!$H$2:$H$8001,MATCH($C2309,⑤減算マスタCSV!$F$2:$F$8001,0)),1))</f>
        <v/>
      </c>
      <c r="K2309" s="17" t="str">
        <f aca="false">IF($C2309="","",MAX(1,IFERROR(INDEX(⑥商品照会CSV!$M$2:$M$3001,MATCH($C2309,⑥商品照会CSV!$A$2:$A$3001,0)),1)))</f>
        <v/>
      </c>
      <c r="L2309" s="40" t="str">
        <f aca="false">IF($C2309="","",IFERROR(INDEX(⑥商品照会CSV!$Q$2:$Q$3001,MATCH($C2309,⑥商品照会CSV!$A$2:$A$3001,0)),0))</f>
        <v/>
      </c>
      <c r="M2309" s="40" t="str">
        <f aca="false">IF($C2309="","",N($L2309)*N($K2309))</f>
        <v/>
      </c>
      <c r="N2309" s="17" t="str">
        <f aca="false">IF($C2309="","",MAX(1,IFERROR(INDEX(⑥商品照会CSV!$AK$2:$AK$3001,MATCH($C2309,⑥商品照会CSV!$A$2:$A$3001,0)),1)))</f>
        <v/>
      </c>
      <c r="O2309" s="12" t="str">
        <f aca="false">IF($C2309="","",IFERROR(IF(INDEX(⑥商品照会CSV!$AN$2:$AN$3001,MATCH($C2309,⑥商品照会CSV!$A$2:$A$3001,0))=1,"バラ",IF(INDEX(⑥商品照会CSV!$AM$2:$AM$3001,MATCH($C2309,⑥商品照会CSV!$A$2:$A$3001,0))=1,"中間包装","ケース")),"ケース"))</f>
        <v/>
      </c>
      <c r="P2309" s="18"/>
      <c r="Q2309" s="14"/>
      <c r="R2309" s="17" t="str">
        <f aca="false">IF($C2309="","",N($Q2309)*N($K2309))</f>
        <v/>
      </c>
    </row>
    <row r="2310" customFormat="false" ht="15" hidden="false" customHeight="false" outlineLevel="0" collapsed="false">
      <c r="B2310" s="12" t="n">
        <v>2305</v>
      </c>
      <c r="C2310" s="36" t="str">
        <f aca="false">IF(①在庫CSV_発注日!$M2306="","",①在庫CSV_発注日!$M2306&amp;"")</f>
        <v/>
      </c>
      <c r="D2310" s="12" t="str">
        <f aca="false">IF($C2310="","",①在庫CSV_発注日!$N2306)</f>
        <v/>
      </c>
      <c r="E2310" s="12" t="str">
        <f aca="false">IF($C2310="","",①在庫CSV_発注日!$H2306)</f>
        <v/>
      </c>
      <c r="F2310" s="12" t="str">
        <f aca="false">IF($C2310="","",①在庫CSV_発注日!$L2306)</f>
        <v/>
      </c>
      <c r="G2310" s="18"/>
      <c r="H2310" s="17" t="str">
        <f aca="false">IF($C2310="","",N(①在庫CSV_発注日!$Z2306))</f>
        <v/>
      </c>
      <c r="I2310" s="37" t="str">
        <f aca="false">IF($C2310="","",SUMIFS(⑤減算マスタCSV!$L$2:$L$8001,⑤減算マスタCSV!$F$2:$F$8001,$C2310,⑤減算マスタCSV!$K$2:$K$8001,1))</f>
        <v/>
      </c>
      <c r="J2310" s="17" t="str">
        <f aca="false">IF($C2310="","",IFERROR(INDEX(⑤減算マスタCSV!$H$2:$H$8001,MATCH($C2310,⑤減算マスタCSV!$F$2:$F$8001,0)),1))</f>
        <v/>
      </c>
      <c r="K2310" s="17" t="str">
        <f aca="false">IF($C2310="","",MAX(1,IFERROR(INDEX(⑥商品照会CSV!$M$2:$M$3001,MATCH($C2310,⑥商品照会CSV!$A$2:$A$3001,0)),1)))</f>
        <v/>
      </c>
      <c r="L2310" s="40" t="str">
        <f aca="false">IF($C2310="","",IFERROR(INDEX(⑥商品照会CSV!$Q$2:$Q$3001,MATCH($C2310,⑥商品照会CSV!$A$2:$A$3001,0)),0))</f>
        <v/>
      </c>
      <c r="M2310" s="40" t="str">
        <f aca="false">IF($C2310="","",N($L2310)*N($K2310))</f>
        <v/>
      </c>
      <c r="N2310" s="17" t="str">
        <f aca="false">IF($C2310="","",MAX(1,IFERROR(INDEX(⑥商品照会CSV!$AK$2:$AK$3001,MATCH($C2310,⑥商品照会CSV!$A$2:$A$3001,0)),1)))</f>
        <v/>
      </c>
      <c r="O2310" s="12" t="str">
        <f aca="false">IF($C2310="","",IFERROR(IF(INDEX(⑥商品照会CSV!$AN$2:$AN$3001,MATCH($C2310,⑥商品照会CSV!$A$2:$A$3001,0))=1,"バラ",IF(INDEX(⑥商品照会CSV!$AM$2:$AM$3001,MATCH($C2310,⑥商品照会CSV!$A$2:$A$3001,0))=1,"中間包装","ケース")),"ケース"))</f>
        <v/>
      </c>
      <c r="P2310" s="18"/>
      <c r="Q2310" s="14"/>
      <c r="R2310" s="17" t="str">
        <f aca="false">IF($C2310="","",N($Q2310)*N($K2310))</f>
        <v/>
      </c>
    </row>
    <row r="2311" customFormat="false" ht="15" hidden="false" customHeight="false" outlineLevel="0" collapsed="false">
      <c r="B2311" s="12" t="n">
        <v>2306</v>
      </c>
      <c r="C2311" s="36" t="str">
        <f aca="false">IF(①在庫CSV_発注日!$M2307="","",①在庫CSV_発注日!$M2307&amp;"")</f>
        <v/>
      </c>
      <c r="D2311" s="12" t="str">
        <f aca="false">IF($C2311="","",①在庫CSV_発注日!$N2307)</f>
        <v/>
      </c>
      <c r="E2311" s="12" t="str">
        <f aca="false">IF($C2311="","",①在庫CSV_発注日!$H2307)</f>
        <v/>
      </c>
      <c r="F2311" s="12" t="str">
        <f aca="false">IF($C2311="","",①在庫CSV_発注日!$L2307)</f>
        <v/>
      </c>
      <c r="G2311" s="18"/>
      <c r="H2311" s="17" t="str">
        <f aca="false">IF($C2311="","",N(①在庫CSV_発注日!$Z2307))</f>
        <v/>
      </c>
      <c r="I2311" s="37" t="str">
        <f aca="false">IF($C2311="","",SUMIFS(⑤減算マスタCSV!$L$2:$L$8001,⑤減算マスタCSV!$F$2:$F$8001,$C2311,⑤減算マスタCSV!$K$2:$K$8001,1))</f>
        <v/>
      </c>
      <c r="J2311" s="17" t="str">
        <f aca="false">IF($C2311="","",IFERROR(INDEX(⑤減算マスタCSV!$H$2:$H$8001,MATCH($C2311,⑤減算マスタCSV!$F$2:$F$8001,0)),1))</f>
        <v/>
      </c>
      <c r="K2311" s="17" t="str">
        <f aca="false">IF($C2311="","",MAX(1,IFERROR(INDEX(⑥商品照会CSV!$M$2:$M$3001,MATCH($C2311,⑥商品照会CSV!$A$2:$A$3001,0)),1)))</f>
        <v/>
      </c>
      <c r="L2311" s="40" t="str">
        <f aca="false">IF($C2311="","",IFERROR(INDEX(⑥商品照会CSV!$Q$2:$Q$3001,MATCH($C2311,⑥商品照会CSV!$A$2:$A$3001,0)),0))</f>
        <v/>
      </c>
      <c r="M2311" s="40" t="str">
        <f aca="false">IF($C2311="","",N($L2311)*N($K2311))</f>
        <v/>
      </c>
      <c r="N2311" s="17" t="str">
        <f aca="false">IF($C2311="","",MAX(1,IFERROR(INDEX(⑥商品照会CSV!$AK$2:$AK$3001,MATCH($C2311,⑥商品照会CSV!$A$2:$A$3001,0)),1)))</f>
        <v/>
      </c>
      <c r="O2311" s="12" t="str">
        <f aca="false">IF($C2311="","",IFERROR(IF(INDEX(⑥商品照会CSV!$AN$2:$AN$3001,MATCH($C2311,⑥商品照会CSV!$A$2:$A$3001,0))=1,"バラ",IF(INDEX(⑥商品照会CSV!$AM$2:$AM$3001,MATCH($C2311,⑥商品照会CSV!$A$2:$A$3001,0))=1,"中間包装","ケース")),"ケース"))</f>
        <v/>
      </c>
      <c r="P2311" s="18"/>
      <c r="Q2311" s="14"/>
      <c r="R2311" s="17" t="str">
        <f aca="false">IF($C2311="","",N($Q2311)*N($K2311))</f>
        <v/>
      </c>
    </row>
    <row r="2312" customFormat="false" ht="15" hidden="false" customHeight="false" outlineLevel="0" collapsed="false">
      <c r="B2312" s="12" t="n">
        <v>2307</v>
      </c>
      <c r="C2312" s="36" t="str">
        <f aca="false">IF(①在庫CSV_発注日!$M2308="","",①在庫CSV_発注日!$M2308&amp;"")</f>
        <v/>
      </c>
      <c r="D2312" s="12" t="str">
        <f aca="false">IF($C2312="","",①在庫CSV_発注日!$N2308)</f>
        <v/>
      </c>
      <c r="E2312" s="12" t="str">
        <f aca="false">IF($C2312="","",①在庫CSV_発注日!$H2308)</f>
        <v/>
      </c>
      <c r="F2312" s="12" t="str">
        <f aca="false">IF($C2312="","",①在庫CSV_発注日!$L2308)</f>
        <v/>
      </c>
      <c r="G2312" s="18"/>
      <c r="H2312" s="17" t="str">
        <f aca="false">IF($C2312="","",N(①在庫CSV_発注日!$Z2308))</f>
        <v/>
      </c>
      <c r="I2312" s="37" t="str">
        <f aca="false">IF($C2312="","",SUMIFS(⑤減算マスタCSV!$L$2:$L$8001,⑤減算マスタCSV!$F$2:$F$8001,$C2312,⑤減算マスタCSV!$K$2:$K$8001,1))</f>
        <v/>
      </c>
      <c r="J2312" s="17" t="str">
        <f aca="false">IF($C2312="","",IFERROR(INDEX(⑤減算マスタCSV!$H$2:$H$8001,MATCH($C2312,⑤減算マスタCSV!$F$2:$F$8001,0)),1))</f>
        <v/>
      </c>
      <c r="K2312" s="17" t="str">
        <f aca="false">IF($C2312="","",MAX(1,IFERROR(INDEX(⑥商品照会CSV!$M$2:$M$3001,MATCH($C2312,⑥商品照会CSV!$A$2:$A$3001,0)),1)))</f>
        <v/>
      </c>
      <c r="L2312" s="40" t="str">
        <f aca="false">IF($C2312="","",IFERROR(INDEX(⑥商品照会CSV!$Q$2:$Q$3001,MATCH($C2312,⑥商品照会CSV!$A$2:$A$3001,0)),0))</f>
        <v/>
      </c>
      <c r="M2312" s="40" t="str">
        <f aca="false">IF($C2312="","",N($L2312)*N($K2312))</f>
        <v/>
      </c>
      <c r="N2312" s="17" t="str">
        <f aca="false">IF($C2312="","",MAX(1,IFERROR(INDEX(⑥商品照会CSV!$AK$2:$AK$3001,MATCH($C2312,⑥商品照会CSV!$A$2:$A$3001,0)),1)))</f>
        <v/>
      </c>
      <c r="O2312" s="12" t="str">
        <f aca="false">IF($C2312="","",IFERROR(IF(INDEX(⑥商品照会CSV!$AN$2:$AN$3001,MATCH($C2312,⑥商品照会CSV!$A$2:$A$3001,0))=1,"バラ",IF(INDEX(⑥商品照会CSV!$AM$2:$AM$3001,MATCH($C2312,⑥商品照会CSV!$A$2:$A$3001,0))=1,"中間包装","ケース")),"ケース"))</f>
        <v/>
      </c>
      <c r="P2312" s="18"/>
      <c r="Q2312" s="14"/>
      <c r="R2312" s="17" t="str">
        <f aca="false">IF($C2312="","",N($Q2312)*N($K2312))</f>
        <v/>
      </c>
    </row>
    <row r="2313" customFormat="false" ht="15" hidden="false" customHeight="false" outlineLevel="0" collapsed="false">
      <c r="B2313" s="12" t="n">
        <v>2308</v>
      </c>
      <c r="C2313" s="36" t="str">
        <f aca="false">IF(①在庫CSV_発注日!$M2309="","",①在庫CSV_発注日!$M2309&amp;"")</f>
        <v/>
      </c>
      <c r="D2313" s="12" t="str">
        <f aca="false">IF($C2313="","",①在庫CSV_発注日!$N2309)</f>
        <v/>
      </c>
      <c r="E2313" s="12" t="str">
        <f aca="false">IF($C2313="","",①在庫CSV_発注日!$H2309)</f>
        <v/>
      </c>
      <c r="F2313" s="12" t="str">
        <f aca="false">IF($C2313="","",①在庫CSV_発注日!$L2309)</f>
        <v/>
      </c>
      <c r="G2313" s="18"/>
      <c r="H2313" s="17" t="str">
        <f aca="false">IF($C2313="","",N(①在庫CSV_発注日!$Z2309))</f>
        <v/>
      </c>
      <c r="I2313" s="37" t="str">
        <f aca="false">IF($C2313="","",SUMIFS(⑤減算マスタCSV!$L$2:$L$8001,⑤減算マスタCSV!$F$2:$F$8001,$C2313,⑤減算マスタCSV!$K$2:$K$8001,1))</f>
        <v/>
      </c>
      <c r="J2313" s="17" t="str">
        <f aca="false">IF($C2313="","",IFERROR(INDEX(⑤減算マスタCSV!$H$2:$H$8001,MATCH($C2313,⑤減算マスタCSV!$F$2:$F$8001,0)),1))</f>
        <v/>
      </c>
      <c r="K2313" s="17" t="str">
        <f aca="false">IF($C2313="","",MAX(1,IFERROR(INDEX(⑥商品照会CSV!$M$2:$M$3001,MATCH($C2313,⑥商品照会CSV!$A$2:$A$3001,0)),1)))</f>
        <v/>
      </c>
      <c r="L2313" s="40" t="str">
        <f aca="false">IF($C2313="","",IFERROR(INDEX(⑥商品照会CSV!$Q$2:$Q$3001,MATCH($C2313,⑥商品照会CSV!$A$2:$A$3001,0)),0))</f>
        <v/>
      </c>
      <c r="M2313" s="40" t="str">
        <f aca="false">IF($C2313="","",N($L2313)*N($K2313))</f>
        <v/>
      </c>
      <c r="N2313" s="17" t="str">
        <f aca="false">IF($C2313="","",MAX(1,IFERROR(INDEX(⑥商品照会CSV!$AK$2:$AK$3001,MATCH($C2313,⑥商品照会CSV!$A$2:$A$3001,0)),1)))</f>
        <v/>
      </c>
      <c r="O2313" s="12" t="str">
        <f aca="false">IF($C2313="","",IFERROR(IF(INDEX(⑥商品照会CSV!$AN$2:$AN$3001,MATCH($C2313,⑥商品照会CSV!$A$2:$A$3001,0))=1,"バラ",IF(INDEX(⑥商品照会CSV!$AM$2:$AM$3001,MATCH($C2313,⑥商品照会CSV!$A$2:$A$3001,0))=1,"中間包装","ケース")),"ケース"))</f>
        <v/>
      </c>
      <c r="P2313" s="18"/>
      <c r="Q2313" s="14"/>
      <c r="R2313" s="17" t="str">
        <f aca="false">IF($C2313="","",N($Q2313)*N($K2313))</f>
        <v/>
      </c>
    </row>
    <row r="2314" customFormat="false" ht="15" hidden="false" customHeight="false" outlineLevel="0" collapsed="false">
      <c r="B2314" s="12" t="n">
        <v>2309</v>
      </c>
      <c r="C2314" s="36" t="str">
        <f aca="false">IF(①在庫CSV_発注日!$M2310="","",①在庫CSV_発注日!$M2310&amp;"")</f>
        <v/>
      </c>
      <c r="D2314" s="12" t="str">
        <f aca="false">IF($C2314="","",①在庫CSV_発注日!$N2310)</f>
        <v/>
      </c>
      <c r="E2314" s="12" t="str">
        <f aca="false">IF($C2314="","",①在庫CSV_発注日!$H2310)</f>
        <v/>
      </c>
      <c r="F2314" s="12" t="str">
        <f aca="false">IF($C2314="","",①在庫CSV_発注日!$L2310)</f>
        <v/>
      </c>
      <c r="G2314" s="18"/>
      <c r="H2314" s="17" t="str">
        <f aca="false">IF($C2314="","",N(①在庫CSV_発注日!$Z2310))</f>
        <v/>
      </c>
      <c r="I2314" s="37" t="str">
        <f aca="false">IF($C2314="","",SUMIFS(⑤減算マスタCSV!$L$2:$L$8001,⑤減算マスタCSV!$F$2:$F$8001,$C2314,⑤減算マスタCSV!$K$2:$K$8001,1))</f>
        <v/>
      </c>
      <c r="J2314" s="17" t="str">
        <f aca="false">IF($C2314="","",IFERROR(INDEX(⑤減算マスタCSV!$H$2:$H$8001,MATCH($C2314,⑤減算マスタCSV!$F$2:$F$8001,0)),1))</f>
        <v/>
      </c>
      <c r="K2314" s="17" t="str">
        <f aca="false">IF($C2314="","",MAX(1,IFERROR(INDEX(⑥商品照会CSV!$M$2:$M$3001,MATCH($C2314,⑥商品照会CSV!$A$2:$A$3001,0)),1)))</f>
        <v/>
      </c>
      <c r="L2314" s="40" t="str">
        <f aca="false">IF($C2314="","",IFERROR(INDEX(⑥商品照会CSV!$Q$2:$Q$3001,MATCH($C2314,⑥商品照会CSV!$A$2:$A$3001,0)),0))</f>
        <v/>
      </c>
      <c r="M2314" s="40" t="str">
        <f aca="false">IF($C2314="","",N($L2314)*N($K2314))</f>
        <v/>
      </c>
      <c r="N2314" s="17" t="str">
        <f aca="false">IF($C2314="","",MAX(1,IFERROR(INDEX(⑥商品照会CSV!$AK$2:$AK$3001,MATCH($C2314,⑥商品照会CSV!$A$2:$A$3001,0)),1)))</f>
        <v/>
      </c>
      <c r="O2314" s="12" t="str">
        <f aca="false">IF($C2314="","",IFERROR(IF(INDEX(⑥商品照会CSV!$AN$2:$AN$3001,MATCH($C2314,⑥商品照会CSV!$A$2:$A$3001,0))=1,"バラ",IF(INDEX(⑥商品照会CSV!$AM$2:$AM$3001,MATCH($C2314,⑥商品照会CSV!$A$2:$A$3001,0))=1,"中間包装","ケース")),"ケース"))</f>
        <v/>
      </c>
      <c r="P2314" s="18"/>
      <c r="Q2314" s="14"/>
      <c r="R2314" s="17" t="str">
        <f aca="false">IF($C2314="","",N($Q2314)*N($K2314))</f>
        <v/>
      </c>
    </row>
    <row r="2315" customFormat="false" ht="15" hidden="false" customHeight="false" outlineLevel="0" collapsed="false">
      <c r="B2315" s="12" t="n">
        <v>2310</v>
      </c>
      <c r="C2315" s="36" t="str">
        <f aca="false">IF(①在庫CSV_発注日!$M2311="","",①在庫CSV_発注日!$M2311&amp;"")</f>
        <v/>
      </c>
      <c r="D2315" s="12" t="str">
        <f aca="false">IF($C2315="","",①在庫CSV_発注日!$N2311)</f>
        <v/>
      </c>
      <c r="E2315" s="12" t="str">
        <f aca="false">IF($C2315="","",①在庫CSV_発注日!$H2311)</f>
        <v/>
      </c>
      <c r="F2315" s="12" t="str">
        <f aca="false">IF($C2315="","",①在庫CSV_発注日!$L2311)</f>
        <v/>
      </c>
      <c r="G2315" s="18"/>
      <c r="H2315" s="17" t="str">
        <f aca="false">IF($C2315="","",N(①在庫CSV_発注日!$Z2311))</f>
        <v/>
      </c>
      <c r="I2315" s="37" t="str">
        <f aca="false">IF($C2315="","",SUMIFS(⑤減算マスタCSV!$L$2:$L$8001,⑤減算マスタCSV!$F$2:$F$8001,$C2315,⑤減算マスタCSV!$K$2:$K$8001,1))</f>
        <v/>
      </c>
      <c r="J2315" s="17" t="str">
        <f aca="false">IF($C2315="","",IFERROR(INDEX(⑤減算マスタCSV!$H$2:$H$8001,MATCH($C2315,⑤減算マスタCSV!$F$2:$F$8001,0)),1))</f>
        <v/>
      </c>
      <c r="K2315" s="17" t="str">
        <f aca="false">IF($C2315="","",MAX(1,IFERROR(INDEX(⑥商品照会CSV!$M$2:$M$3001,MATCH($C2315,⑥商品照会CSV!$A$2:$A$3001,0)),1)))</f>
        <v/>
      </c>
      <c r="L2315" s="40" t="str">
        <f aca="false">IF($C2315="","",IFERROR(INDEX(⑥商品照会CSV!$Q$2:$Q$3001,MATCH($C2315,⑥商品照会CSV!$A$2:$A$3001,0)),0))</f>
        <v/>
      </c>
      <c r="M2315" s="40" t="str">
        <f aca="false">IF($C2315="","",N($L2315)*N($K2315))</f>
        <v/>
      </c>
      <c r="N2315" s="17" t="str">
        <f aca="false">IF($C2315="","",MAX(1,IFERROR(INDEX(⑥商品照会CSV!$AK$2:$AK$3001,MATCH($C2315,⑥商品照会CSV!$A$2:$A$3001,0)),1)))</f>
        <v/>
      </c>
      <c r="O2315" s="12" t="str">
        <f aca="false">IF($C2315="","",IFERROR(IF(INDEX(⑥商品照会CSV!$AN$2:$AN$3001,MATCH($C2315,⑥商品照会CSV!$A$2:$A$3001,0))=1,"バラ",IF(INDEX(⑥商品照会CSV!$AM$2:$AM$3001,MATCH($C2315,⑥商品照会CSV!$A$2:$A$3001,0))=1,"中間包装","ケース")),"ケース"))</f>
        <v/>
      </c>
      <c r="P2315" s="18"/>
      <c r="Q2315" s="14"/>
      <c r="R2315" s="17" t="str">
        <f aca="false">IF($C2315="","",N($Q2315)*N($K2315))</f>
        <v/>
      </c>
    </row>
    <row r="2316" customFormat="false" ht="15" hidden="false" customHeight="false" outlineLevel="0" collapsed="false">
      <c r="B2316" s="12" t="n">
        <v>2311</v>
      </c>
      <c r="C2316" s="36" t="str">
        <f aca="false">IF(①在庫CSV_発注日!$M2312="","",①在庫CSV_発注日!$M2312&amp;"")</f>
        <v/>
      </c>
      <c r="D2316" s="12" t="str">
        <f aca="false">IF($C2316="","",①在庫CSV_発注日!$N2312)</f>
        <v/>
      </c>
      <c r="E2316" s="12" t="str">
        <f aca="false">IF($C2316="","",①在庫CSV_発注日!$H2312)</f>
        <v/>
      </c>
      <c r="F2316" s="12" t="str">
        <f aca="false">IF($C2316="","",①在庫CSV_発注日!$L2312)</f>
        <v/>
      </c>
      <c r="G2316" s="18"/>
      <c r="H2316" s="17" t="str">
        <f aca="false">IF($C2316="","",N(①在庫CSV_発注日!$Z2312))</f>
        <v/>
      </c>
      <c r="I2316" s="37" t="str">
        <f aca="false">IF($C2316="","",SUMIFS(⑤減算マスタCSV!$L$2:$L$8001,⑤減算マスタCSV!$F$2:$F$8001,$C2316,⑤減算マスタCSV!$K$2:$K$8001,1))</f>
        <v/>
      </c>
      <c r="J2316" s="17" t="str">
        <f aca="false">IF($C2316="","",IFERROR(INDEX(⑤減算マスタCSV!$H$2:$H$8001,MATCH($C2316,⑤減算マスタCSV!$F$2:$F$8001,0)),1))</f>
        <v/>
      </c>
      <c r="K2316" s="17" t="str">
        <f aca="false">IF($C2316="","",MAX(1,IFERROR(INDEX(⑥商品照会CSV!$M$2:$M$3001,MATCH($C2316,⑥商品照会CSV!$A$2:$A$3001,0)),1)))</f>
        <v/>
      </c>
      <c r="L2316" s="40" t="str">
        <f aca="false">IF($C2316="","",IFERROR(INDEX(⑥商品照会CSV!$Q$2:$Q$3001,MATCH($C2316,⑥商品照会CSV!$A$2:$A$3001,0)),0))</f>
        <v/>
      </c>
      <c r="M2316" s="40" t="str">
        <f aca="false">IF($C2316="","",N($L2316)*N($K2316))</f>
        <v/>
      </c>
      <c r="N2316" s="17" t="str">
        <f aca="false">IF($C2316="","",MAX(1,IFERROR(INDEX(⑥商品照会CSV!$AK$2:$AK$3001,MATCH($C2316,⑥商品照会CSV!$A$2:$A$3001,0)),1)))</f>
        <v/>
      </c>
      <c r="O2316" s="12" t="str">
        <f aca="false">IF($C2316="","",IFERROR(IF(INDEX(⑥商品照会CSV!$AN$2:$AN$3001,MATCH($C2316,⑥商品照会CSV!$A$2:$A$3001,0))=1,"バラ",IF(INDEX(⑥商品照会CSV!$AM$2:$AM$3001,MATCH($C2316,⑥商品照会CSV!$A$2:$A$3001,0))=1,"中間包装","ケース")),"ケース"))</f>
        <v/>
      </c>
      <c r="P2316" s="18"/>
      <c r="Q2316" s="14"/>
      <c r="R2316" s="17" t="str">
        <f aca="false">IF($C2316="","",N($Q2316)*N($K2316))</f>
        <v/>
      </c>
    </row>
    <row r="2317" customFormat="false" ht="15" hidden="false" customHeight="false" outlineLevel="0" collapsed="false">
      <c r="B2317" s="12" t="n">
        <v>2312</v>
      </c>
      <c r="C2317" s="36" t="str">
        <f aca="false">IF(①在庫CSV_発注日!$M2313="","",①在庫CSV_発注日!$M2313&amp;"")</f>
        <v/>
      </c>
      <c r="D2317" s="12" t="str">
        <f aca="false">IF($C2317="","",①在庫CSV_発注日!$N2313)</f>
        <v/>
      </c>
      <c r="E2317" s="12" t="str">
        <f aca="false">IF($C2317="","",①在庫CSV_発注日!$H2313)</f>
        <v/>
      </c>
      <c r="F2317" s="12" t="str">
        <f aca="false">IF($C2317="","",①在庫CSV_発注日!$L2313)</f>
        <v/>
      </c>
      <c r="G2317" s="18"/>
      <c r="H2317" s="17" t="str">
        <f aca="false">IF($C2317="","",N(①在庫CSV_発注日!$Z2313))</f>
        <v/>
      </c>
      <c r="I2317" s="37" t="str">
        <f aca="false">IF($C2317="","",SUMIFS(⑤減算マスタCSV!$L$2:$L$8001,⑤減算マスタCSV!$F$2:$F$8001,$C2317,⑤減算マスタCSV!$K$2:$K$8001,1))</f>
        <v/>
      </c>
      <c r="J2317" s="17" t="str">
        <f aca="false">IF($C2317="","",IFERROR(INDEX(⑤減算マスタCSV!$H$2:$H$8001,MATCH($C2317,⑤減算マスタCSV!$F$2:$F$8001,0)),1))</f>
        <v/>
      </c>
      <c r="K2317" s="17" t="str">
        <f aca="false">IF($C2317="","",MAX(1,IFERROR(INDEX(⑥商品照会CSV!$M$2:$M$3001,MATCH($C2317,⑥商品照会CSV!$A$2:$A$3001,0)),1)))</f>
        <v/>
      </c>
      <c r="L2317" s="40" t="str">
        <f aca="false">IF($C2317="","",IFERROR(INDEX(⑥商品照会CSV!$Q$2:$Q$3001,MATCH($C2317,⑥商品照会CSV!$A$2:$A$3001,0)),0))</f>
        <v/>
      </c>
      <c r="M2317" s="40" t="str">
        <f aca="false">IF($C2317="","",N($L2317)*N($K2317))</f>
        <v/>
      </c>
      <c r="N2317" s="17" t="str">
        <f aca="false">IF($C2317="","",MAX(1,IFERROR(INDEX(⑥商品照会CSV!$AK$2:$AK$3001,MATCH($C2317,⑥商品照会CSV!$A$2:$A$3001,0)),1)))</f>
        <v/>
      </c>
      <c r="O2317" s="12" t="str">
        <f aca="false">IF($C2317="","",IFERROR(IF(INDEX(⑥商品照会CSV!$AN$2:$AN$3001,MATCH($C2317,⑥商品照会CSV!$A$2:$A$3001,0))=1,"バラ",IF(INDEX(⑥商品照会CSV!$AM$2:$AM$3001,MATCH($C2317,⑥商品照会CSV!$A$2:$A$3001,0))=1,"中間包装","ケース")),"ケース"))</f>
        <v/>
      </c>
      <c r="P2317" s="18"/>
      <c r="Q2317" s="14"/>
      <c r="R2317" s="17" t="str">
        <f aca="false">IF($C2317="","",N($Q2317)*N($K2317))</f>
        <v/>
      </c>
    </row>
    <row r="2318" customFormat="false" ht="15" hidden="false" customHeight="false" outlineLevel="0" collapsed="false">
      <c r="B2318" s="12" t="n">
        <v>2313</v>
      </c>
      <c r="C2318" s="36" t="str">
        <f aca="false">IF(①在庫CSV_発注日!$M2314="","",①在庫CSV_発注日!$M2314&amp;"")</f>
        <v/>
      </c>
      <c r="D2318" s="12" t="str">
        <f aca="false">IF($C2318="","",①在庫CSV_発注日!$N2314)</f>
        <v/>
      </c>
      <c r="E2318" s="12" t="str">
        <f aca="false">IF($C2318="","",①在庫CSV_発注日!$H2314)</f>
        <v/>
      </c>
      <c r="F2318" s="12" t="str">
        <f aca="false">IF($C2318="","",①在庫CSV_発注日!$L2314)</f>
        <v/>
      </c>
      <c r="G2318" s="18"/>
      <c r="H2318" s="17" t="str">
        <f aca="false">IF($C2318="","",N(①在庫CSV_発注日!$Z2314))</f>
        <v/>
      </c>
      <c r="I2318" s="37" t="str">
        <f aca="false">IF($C2318="","",SUMIFS(⑤減算マスタCSV!$L$2:$L$8001,⑤減算マスタCSV!$F$2:$F$8001,$C2318,⑤減算マスタCSV!$K$2:$K$8001,1))</f>
        <v/>
      </c>
      <c r="J2318" s="17" t="str">
        <f aca="false">IF($C2318="","",IFERROR(INDEX(⑤減算マスタCSV!$H$2:$H$8001,MATCH($C2318,⑤減算マスタCSV!$F$2:$F$8001,0)),1))</f>
        <v/>
      </c>
      <c r="K2318" s="17" t="str">
        <f aca="false">IF($C2318="","",MAX(1,IFERROR(INDEX(⑥商品照会CSV!$M$2:$M$3001,MATCH($C2318,⑥商品照会CSV!$A$2:$A$3001,0)),1)))</f>
        <v/>
      </c>
      <c r="L2318" s="40" t="str">
        <f aca="false">IF($C2318="","",IFERROR(INDEX(⑥商品照会CSV!$Q$2:$Q$3001,MATCH($C2318,⑥商品照会CSV!$A$2:$A$3001,0)),0))</f>
        <v/>
      </c>
      <c r="M2318" s="40" t="str">
        <f aca="false">IF($C2318="","",N($L2318)*N($K2318))</f>
        <v/>
      </c>
      <c r="N2318" s="17" t="str">
        <f aca="false">IF($C2318="","",MAX(1,IFERROR(INDEX(⑥商品照会CSV!$AK$2:$AK$3001,MATCH($C2318,⑥商品照会CSV!$A$2:$A$3001,0)),1)))</f>
        <v/>
      </c>
      <c r="O2318" s="12" t="str">
        <f aca="false">IF($C2318="","",IFERROR(IF(INDEX(⑥商品照会CSV!$AN$2:$AN$3001,MATCH($C2318,⑥商品照会CSV!$A$2:$A$3001,0))=1,"バラ",IF(INDEX(⑥商品照会CSV!$AM$2:$AM$3001,MATCH($C2318,⑥商品照会CSV!$A$2:$A$3001,0))=1,"中間包装","ケース")),"ケース"))</f>
        <v/>
      </c>
      <c r="P2318" s="18"/>
      <c r="Q2318" s="14"/>
      <c r="R2318" s="17" t="str">
        <f aca="false">IF($C2318="","",N($Q2318)*N($K2318))</f>
        <v/>
      </c>
    </row>
    <row r="2319" customFormat="false" ht="15" hidden="false" customHeight="false" outlineLevel="0" collapsed="false">
      <c r="B2319" s="12" t="n">
        <v>2314</v>
      </c>
      <c r="C2319" s="36" t="str">
        <f aca="false">IF(①在庫CSV_発注日!$M2315="","",①在庫CSV_発注日!$M2315&amp;"")</f>
        <v/>
      </c>
      <c r="D2319" s="12" t="str">
        <f aca="false">IF($C2319="","",①在庫CSV_発注日!$N2315)</f>
        <v/>
      </c>
      <c r="E2319" s="12" t="str">
        <f aca="false">IF($C2319="","",①在庫CSV_発注日!$H2315)</f>
        <v/>
      </c>
      <c r="F2319" s="12" t="str">
        <f aca="false">IF($C2319="","",①在庫CSV_発注日!$L2315)</f>
        <v/>
      </c>
      <c r="G2319" s="18"/>
      <c r="H2319" s="17" t="str">
        <f aca="false">IF($C2319="","",N(①在庫CSV_発注日!$Z2315))</f>
        <v/>
      </c>
      <c r="I2319" s="37" t="str">
        <f aca="false">IF($C2319="","",SUMIFS(⑤減算マスタCSV!$L$2:$L$8001,⑤減算マスタCSV!$F$2:$F$8001,$C2319,⑤減算マスタCSV!$K$2:$K$8001,1))</f>
        <v/>
      </c>
      <c r="J2319" s="17" t="str">
        <f aca="false">IF($C2319="","",IFERROR(INDEX(⑤減算マスタCSV!$H$2:$H$8001,MATCH($C2319,⑤減算マスタCSV!$F$2:$F$8001,0)),1))</f>
        <v/>
      </c>
      <c r="K2319" s="17" t="str">
        <f aca="false">IF($C2319="","",MAX(1,IFERROR(INDEX(⑥商品照会CSV!$M$2:$M$3001,MATCH($C2319,⑥商品照会CSV!$A$2:$A$3001,0)),1)))</f>
        <v/>
      </c>
      <c r="L2319" s="40" t="str">
        <f aca="false">IF($C2319="","",IFERROR(INDEX(⑥商品照会CSV!$Q$2:$Q$3001,MATCH($C2319,⑥商品照会CSV!$A$2:$A$3001,0)),0))</f>
        <v/>
      </c>
      <c r="M2319" s="40" t="str">
        <f aca="false">IF($C2319="","",N($L2319)*N($K2319))</f>
        <v/>
      </c>
      <c r="N2319" s="17" t="str">
        <f aca="false">IF($C2319="","",MAX(1,IFERROR(INDEX(⑥商品照会CSV!$AK$2:$AK$3001,MATCH($C2319,⑥商品照会CSV!$A$2:$A$3001,0)),1)))</f>
        <v/>
      </c>
      <c r="O2319" s="12" t="str">
        <f aca="false">IF($C2319="","",IFERROR(IF(INDEX(⑥商品照会CSV!$AN$2:$AN$3001,MATCH($C2319,⑥商品照会CSV!$A$2:$A$3001,0))=1,"バラ",IF(INDEX(⑥商品照会CSV!$AM$2:$AM$3001,MATCH($C2319,⑥商品照会CSV!$A$2:$A$3001,0))=1,"中間包装","ケース")),"ケース"))</f>
        <v/>
      </c>
      <c r="P2319" s="18"/>
      <c r="Q2319" s="14"/>
      <c r="R2319" s="17" t="str">
        <f aca="false">IF($C2319="","",N($Q2319)*N($K2319))</f>
        <v/>
      </c>
    </row>
    <row r="2320" customFormat="false" ht="15" hidden="false" customHeight="false" outlineLevel="0" collapsed="false">
      <c r="B2320" s="12" t="n">
        <v>2315</v>
      </c>
      <c r="C2320" s="36" t="str">
        <f aca="false">IF(①在庫CSV_発注日!$M2316="","",①在庫CSV_発注日!$M2316&amp;"")</f>
        <v/>
      </c>
      <c r="D2320" s="12" t="str">
        <f aca="false">IF($C2320="","",①在庫CSV_発注日!$N2316)</f>
        <v/>
      </c>
      <c r="E2320" s="12" t="str">
        <f aca="false">IF($C2320="","",①在庫CSV_発注日!$H2316)</f>
        <v/>
      </c>
      <c r="F2320" s="12" t="str">
        <f aca="false">IF($C2320="","",①在庫CSV_発注日!$L2316)</f>
        <v/>
      </c>
      <c r="G2320" s="18"/>
      <c r="H2320" s="17" t="str">
        <f aca="false">IF($C2320="","",N(①在庫CSV_発注日!$Z2316))</f>
        <v/>
      </c>
      <c r="I2320" s="37" t="str">
        <f aca="false">IF($C2320="","",SUMIFS(⑤減算マスタCSV!$L$2:$L$8001,⑤減算マスタCSV!$F$2:$F$8001,$C2320,⑤減算マスタCSV!$K$2:$K$8001,1))</f>
        <v/>
      </c>
      <c r="J2320" s="17" t="str">
        <f aca="false">IF($C2320="","",IFERROR(INDEX(⑤減算マスタCSV!$H$2:$H$8001,MATCH($C2320,⑤減算マスタCSV!$F$2:$F$8001,0)),1))</f>
        <v/>
      </c>
      <c r="K2320" s="17" t="str">
        <f aca="false">IF($C2320="","",MAX(1,IFERROR(INDEX(⑥商品照会CSV!$M$2:$M$3001,MATCH($C2320,⑥商品照会CSV!$A$2:$A$3001,0)),1)))</f>
        <v/>
      </c>
      <c r="L2320" s="40" t="str">
        <f aca="false">IF($C2320="","",IFERROR(INDEX(⑥商品照会CSV!$Q$2:$Q$3001,MATCH($C2320,⑥商品照会CSV!$A$2:$A$3001,0)),0))</f>
        <v/>
      </c>
      <c r="M2320" s="40" t="str">
        <f aca="false">IF($C2320="","",N($L2320)*N($K2320))</f>
        <v/>
      </c>
      <c r="N2320" s="17" t="str">
        <f aca="false">IF($C2320="","",MAX(1,IFERROR(INDEX(⑥商品照会CSV!$AK$2:$AK$3001,MATCH($C2320,⑥商品照会CSV!$A$2:$A$3001,0)),1)))</f>
        <v/>
      </c>
      <c r="O2320" s="12" t="str">
        <f aca="false">IF($C2320="","",IFERROR(IF(INDEX(⑥商品照会CSV!$AN$2:$AN$3001,MATCH($C2320,⑥商品照会CSV!$A$2:$A$3001,0))=1,"バラ",IF(INDEX(⑥商品照会CSV!$AM$2:$AM$3001,MATCH($C2320,⑥商品照会CSV!$A$2:$A$3001,0))=1,"中間包装","ケース")),"ケース"))</f>
        <v/>
      </c>
      <c r="P2320" s="18"/>
      <c r="Q2320" s="14"/>
      <c r="R2320" s="17" t="str">
        <f aca="false">IF($C2320="","",N($Q2320)*N($K2320))</f>
        <v/>
      </c>
    </row>
    <row r="2321" customFormat="false" ht="15" hidden="false" customHeight="false" outlineLevel="0" collapsed="false">
      <c r="B2321" s="12" t="n">
        <v>2316</v>
      </c>
      <c r="C2321" s="36" t="str">
        <f aca="false">IF(①在庫CSV_発注日!$M2317="","",①在庫CSV_発注日!$M2317&amp;"")</f>
        <v/>
      </c>
      <c r="D2321" s="12" t="str">
        <f aca="false">IF($C2321="","",①在庫CSV_発注日!$N2317)</f>
        <v/>
      </c>
      <c r="E2321" s="12" t="str">
        <f aca="false">IF($C2321="","",①在庫CSV_発注日!$H2317)</f>
        <v/>
      </c>
      <c r="F2321" s="12" t="str">
        <f aca="false">IF($C2321="","",①在庫CSV_発注日!$L2317)</f>
        <v/>
      </c>
      <c r="G2321" s="18"/>
      <c r="H2321" s="17" t="str">
        <f aca="false">IF($C2321="","",N(①在庫CSV_発注日!$Z2317))</f>
        <v/>
      </c>
      <c r="I2321" s="37" t="str">
        <f aca="false">IF($C2321="","",SUMIFS(⑤減算マスタCSV!$L$2:$L$8001,⑤減算マスタCSV!$F$2:$F$8001,$C2321,⑤減算マスタCSV!$K$2:$K$8001,1))</f>
        <v/>
      </c>
      <c r="J2321" s="17" t="str">
        <f aca="false">IF($C2321="","",IFERROR(INDEX(⑤減算マスタCSV!$H$2:$H$8001,MATCH($C2321,⑤減算マスタCSV!$F$2:$F$8001,0)),1))</f>
        <v/>
      </c>
      <c r="K2321" s="17" t="str">
        <f aca="false">IF($C2321="","",MAX(1,IFERROR(INDEX(⑥商品照会CSV!$M$2:$M$3001,MATCH($C2321,⑥商品照会CSV!$A$2:$A$3001,0)),1)))</f>
        <v/>
      </c>
      <c r="L2321" s="40" t="str">
        <f aca="false">IF($C2321="","",IFERROR(INDEX(⑥商品照会CSV!$Q$2:$Q$3001,MATCH($C2321,⑥商品照会CSV!$A$2:$A$3001,0)),0))</f>
        <v/>
      </c>
      <c r="M2321" s="40" t="str">
        <f aca="false">IF($C2321="","",N($L2321)*N($K2321))</f>
        <v/>
      </c>
      <c r="N2321" s="17" t="str">
        <f aca="false">IF($C2321="","",MAX(1,IFERROR(INDEX(⑥商品照会CSV!$AK$2:$AK$3001,MATCH($C2321,⑥商品照会CSV!$A$2:$A$3001,0)),1)))</f>
        <v/>
      </c>
      <c r="O2321" s="12" t="str">
        <f aca="false">IF($C2321="","",IFERROR(IF(INDEX(⑥商品照会CSV!$AN$2:$AN$3001,MATCH($C2321,⑥商品照会CSV!$A$2:$A$3001,0))=1,"バラ",IF(INDEX(⑥商品照会CSV!$AM$2:$AM$3001,MATCH($C2321,⑥商品照会CSV!$A$2:$A$3001,0))=1,"中間包装","ケース")),"ケース"))</f>
        <v/>
      </c>
      <c r="P2321" s="18"/>
      <c r="Q2321" s="14"/>
      <c r="R2321" s="17" t="str">
        <f aca="false">IF($C2321="","",N($Q2321)*N($K2321))</f>
        <v/>
      </c>
    </row>
    <row r="2322" customFormat="false" ht="15" hidden="false" customHeight="false" outlineLevel="0" collapsed="false">
      <c r="B2322" s="12" t="n">
        <v>2317</v>
      </c>
      <c r="C2322" s="36" t="str">
        <f aca="false">IF(①在庫CSV_発注日!$M2318="","",①在庫CSV_発注日!$M2318&amp;"")</f>
        <v/>
      </c>
      <c r="D2322" s="12" t="str">
        <f aca="false">IF($C2322="","",①在庫CSV_発注日!$N2318)</f>
        <v/>
      </c>
      <c r="E2322" s="12" t="str">
        <f aca="false">IF($C2322="","",①在庫CSV_発注日!$H2318)</f>
        <v/>
      </c>
      <c r="F2322" s="12" t="str">
        <f aca="false">IF($C2322="","",①在庫CSV_発注日!$L2318)</f>
        <v/>
      </c>
      <c r="G2322" s="18"/>
      <c r="H2322" s="17" t="str">
        <f aca="false">IF($C2322="","",N(①在庫CSV_発注日!$Z2318))</f>
        <v/>
      </c>
      <c r="I2322" s="37" t="str">
        <f aca="false">IF($C2322="","",SUMIFS(⑤減算マスタCSV!$L$2:$L$8001,⑤減算マスタCSV!$F$2:$F$8001,$C2322,⑤減算マスタCSV!$K$2:$K$8001,1))</f>
        <v/>
      </c>
      <c r="J2322" s="17" t="str">
        <f aca="false">IF($C2322="","",IFERROR(INDEX(⑤減算マスタCSV!$H$2:$H$8001,MATCH($C2322,⑤減算マスタCSV!$F$2:$F$8001,0)),1))</f>
        <v/>
      </c>
      <c r="K2322" s="17" t="str">
        <f aca="false">IF($C2322="","",MAX(1,IFERROR(INDEX(⑥商品照会CSV!$M$2:$M$3001,MATCH($C2322,⑥商品照会CSV!$A$2:$A$3001,0)),1)))</f>
        <v/>
      </c>
      <c r="L2322" s="40" t="str">
        <f aca="false">IF($C2322="","",IFERROR(INDEX(⑥商品照会CSV!$Q$2:$Q$3001,MATCH($C2322,⑥商品照会CSV!$A$2:$A$3001,0)),0))</f>
        <v/>
      </c>
      <c r="M2322" s="40" t="str">
        <f aca="false">IF($C2322="","",N($L2322)*N($K2322))</f>
        <v/>
      </c>
      <c r="N2322" s="17" t="str">
        <f aca="false">IF($C2322="","",MAX(1,IFERROR(INDEX(⑥商品照会CSV!$AK$2:$AK$3001,MATCH($C2322,⑥商品照会CSV!$A$2:$A$3001,0)),1)))</f>
        <v/>
      </c>
      <c r="O2322" s="12" t="str">
        <f aca="false">IF($C2322="","",IFERROR(IF(INDEX(⑥商品照会CSV!$AN$2:$AN$3001,MATCH($C2322,⑥商品照会CSV!$A$2:$A$3001,0))=1,"バラ",IF(INDEX(⑥商品照会CSV!$AM$2:$AM$3001,MATCH($C2322,⑥商品照会CSV!$A$2:$A$3001,0))=1,"中間包装","ケース")),"ケース"))</f>
        <v/>
      </c>
      <c r="P2322" s="18"/>
      <c r="Q2322" s="14"/>
      <c r="R2322" s="17" t="str">
        <f aca="false">IF($C2322="","",N($Q2322)*N($K2322))</f>
        <v/>
      </c>
    </row>
    <row r="2323" customFormat="false" ht="15" hidden="false" customHeight="false" outlineLevel="0" collapsed="false">
      <c r="B2323" s="12" t="n">
        <v>2318</v>
      </c>
      <c r="C2323" s="36" t="str">
        <f aca="false">IF(①在庫CSV_発注日!$M2319="","",①在庫CSV_発注日!$M2319&amp;"")</f>
        <v/>
      </c>
      <c r="D2323" s="12" t="str">
        <f aca="false">IF($C2323="","",①在庫CSV_発注日!$N2319)</f>
        <v/>
      </c>
      <c r="E2323" s="12" t="str">
        <f aca="false">IF($C2323="","",①在庫CSV_発注日!$H2319)</f>
        <v/>
      </c>
      <c r="F2323" s="12" t="str">
        <f aca="false">IF($C2323="","",①在庫CSV_発注日!$L2319)</f>
        <v/>
      </c>
      <c r="G2323" s="18"/>
      <c r="H2323" s="17" t="str">
        <f aca="false">IF($C2323="","",N(①在庫CSV_発注日!$Z2319))</f>
        <v/>
      </c>
      <c r="I2323" s="37" t="str">
        <f aca="false">IF($C2323="","",SUMIFS(⑤減算マスタCSV!$L$2:$L$8001,⑤減算マスタCSV!$F$2:$F$8001,$C2323,⑤減算マスタCSV!$K$2:$K$8001,1))</f>
        <v/>
      </c>
      <c r="J2323" s="17" t="str">
        <f aca="false">IF($C2323="","",IFERROR(INDEX(⑤減算マスタCSV!$H$2:$H$8001,MATCH($C2323,⑤減算マスタCSV!$F$2:$F$8001,0)),1))</f>
        <v/>
      </c>
      <c r="K2323" s="17" t="str">
        <f aca="false">IF($C2323="","",MAX(1,IFERROR(INDEX(⑥商品照会CSV!$M$2:$M$3001,MATCH($C2323,⑥商品照会CSV!$A$2:$A$3001,0)),1)))</f>
        <v/>
      </c>
      <c r="L2323" s="40" t="str">
        <f aca="false">IF($C2323="","",IFERROR(INDEX(⑥商品照会CSV!$Q$2:$Q$3001,MATCH($C2323,⑥商品照会CSV!$A$2:$A$3001,0)),0))</f>
        <v/>
      </c>
      <c r="M2323" s="40" t="str">
        <f aca="false">IF($C2323="","",N($L2323)*N($K2323))</f>
        <v/>
      </c>
      <c r="N2323" s="17" t="str">
        <f aca="false">IF($C2323="","",MAX(1,IFERROR(INDEX(⑥商品照会CSV!$AK$2:$AK$3001,MATCH($C2323,⑥商品照会CSV!$A$2:$A$3001,0)),1)))</f>
        <v/>
      </c>
      <c r="O2323" s="12" t="str">
        <f aca="false">IF($C2323="","",IFERROR(IF(INDEX(⑥商品照会CSV!$AN$2:$AN$3001,MATCH($C2323,⑥商品照会CSV!$A$2:$A$3001,0))=1,"バラ",IF(INDEX(⑥商品照会CSV!$AM$2:$AM$3001,MATCH($C2323,⑥商品照会CSV!$A$2:$A$3001,0))=1,"中間包装","ケース")),"ケース"))</f>
        <v/>
      </c>
      <c r="P2323" s="18"/>
      <c r="Q2323" s="14"/>
      <c r="R2323" s="17" t="str">
        <f aca="false">IF($C2323="","",N($Q2323)*N($K2323))</f>
        <v/>
      </c>
    </row>
    <row r="2324" customFormat="false" ht="15" hidden="false" customHeight="false" outlineLevel="0" collapsed="false">
      <c r="B2324" s="12" t="n">
        <v>2319</v>
      </c>
      <c r="C2324" s="36" t="str">
        <f aca="false">IF(①在庫CSV_発注日!$M2320="","",①在庫CSV_発注日!$M2320&amp;"")</f>
        <v/>
      </c>
      <c r="D2324" s="12" t="str">
        <f aca="false">IF($C2324="","",①在庫CSV_発注日!$N2320)</f>
        <v/>
      </c>
      <c r="E2324" s="12" t="str">
        <f aca="false">IF($C2324="","",①在庫CSV_発注日!$H2320)</f>
        <v/>
      </c>
      <c r="F2324" s="12" t="str">
        <f aca="false">IF($C2324="","",①在庫CSV_発注日!$L2320)</f>
        <v/>
      </c>
      <c r="G2324" s="18"/>
      <c r="H2324" s="17" t="str">
        <f aca="false">IF($C2324="","",N(①在庫CSV_発注日!$Z2320))</f>
        <v/>
      </c>
      <c r="I2324" s="37" t="str">
        <f aca="false">IF($C2324="","",SUMIFS(⑤減算マスタCSV!$L$2:$L$8001,⑤減算マスタCSV!$F$2:$F$8001,$C2324,⑤減算マスタCSV!$K$2:$K$8001,1))</f>
        <v/>
      </c>
      <c r="J2324" s="17" t="str">
        <f aca="false">IF($C2324="","",IFERROR(INDEX(⑤減算マスタCSV!$H$2:$H$8001,MATCH($C2324,⑤減算マスタCSV!$F$2:$F$8001,0)),1))</f>
        <v/>
      </c>
      <c r="K2324" s="17" t="str">
        <f aca="false">IF($C2324="","",MAX(1,IFERROR(INDEX(⑥商品照会CSV!$M$2:$M$3001,MATCH($C2324,⑥商品照会CSV!$A$2:$A$3001,0)),1)))</f>
        <v/>
      </c>
      <c r="L2324" s="40" t="str">
        <f aca="false">IF($C2324="","",IFERROR(INDEX(⑥商品照会CSV!$Q$2:$Q$3001,MATCH($C2324,⑥商品照会CSV!$A$2:$A$3001,0)),0))</f>
        <v/>
      </c>
      <c r="M2324" s="40" t="str">
        <f aca="false">IF($C2324="","",N($L2324)*N($K2324))</f>
        <v/>
      </c>
      <c r="N2324" s="17" t="str">
        <f aca="false">IF($C2324="","",MAX(1,IFERROR(INDEX(⑥商品照会CSV!$AK$2:$AK$3001,MATCH($C2324,⑥商品照会CSV!$A$2:$A$3001,0)),1)))</f>
        <v/>
      </c>
      <c r="O2324" s="12" t="str">
        <f aca="false">IF($C2324="","",IFERROR(IF(INDEX(⑥商品照会CSV!$AN$2:$AN$3001,MATCH($C2324,⑥商品照会CSV!$A$2:$A$3001,0))=1,"バラ",IF(INDEX(⑥商品照会CSV!$AM$2:$AM$3001,MATCH($C2324,⑥商品照会CSV!$A$2:$A$3001,0))=1,"中間包装","ケース")),"ケース"))</f>
        <v/>
      </c>
      <c r="P2324" s="18"/>
      <c r="Q2324" s="14"/>
      <c r="R2324" s="17" t="str">
        <f aca="false">IF($C2324="","",N($Q2324)*N($K2324))</f>
        <v/>
      </c>
    </row>
    <row r="2325" customFormat="false" ht="15" hidden="false" customHeight="false" outlineLevel="0" collapsed="false">
      <c r="B2325" s="12" t="n">
        <v>2320</v>
      </c>
      <c r="C2325" s="36" t="str">
        <f aca="false">IF(①在庫CSV_発注日!$M2321="","",①在庫CSV_発注日!$M2321&amp;"")</f>
        <v/>
      </c>
      <c r="D2325" s="12" t="str">
        <f aca="false">IF($C2325="","",①在庫CSV_発注日!$N2321)</f>
        <v/>
      </c>
      <c r="E2325" s="12" t="str">
        <f aca="false">IF($C2325="","",①在庫CSV_発注日!$H2321)</f>
        <v/>
      </c>
      <c r="F2325" s="12" t="str">
        <f aca="false">IF($C2325="","",①在庫CSV_発注日!$L2321)</f>
        <v/>
      </c>
      <c r="G2325" s="18"/>
      <c r="H2325" s="17" t="str">
        <f aca="false">IF($C2325="","",N(①在庫CSV_発注日!$Z2321))</f>
        <v/>
      </c>
      <c r="I2325" s="37" t="str">
        <f aca="false">IF($C2325="","",SUMIFS(⑤減算マスタCSV!$L$2:$L$8001,⑤減算マスタCSV!$F$2:$F$8001,$C2325,⑤減算マスタCSV!$K$2:$K$8001,1))</f>
        <v/>
      </c>
      <c r="J2325" s="17" t="str">
        <f aca="false">IF($C2325="","",IFERROR(INDEX(⑤減算マスタCSV!$H$2:$H$8001,MATCH($C2325,⑤減算マスタCSV!$F$2:$F$8001,0)),1))</f>
        <v/>
      </c>
      <c r="K2325" s="17" t="str">
        <f aca="false">IF($C2325="","",MAX(1,IFERROR(INDEX(⑥商品照会CSV!$M$2:$M$3001,MATCH($C2325,⑥商品照会CSV!$A$2:$A$3001,0)),1)))</f>
        <v/>
      </c>
      <c r="L2325" s="40" t="str">
        <f aca="false">IF($C2325="","",IFERROR(INDEX(⑥商品照会CSV!$Q$2:$Q$3001,MATCH($C2325,⑥商品照会CSV!$A$2:$A$3001,0)),0))</f>
        <v/>
      </c>
      <c r="M2325" s="40" t="str">
        <f aca="false">IF($C2325="","",N($L2325)*N($K2325))</f>
        <v/>
      </c>
      <c r="N2325" s="17" t="str">
        <f aca="false">IF($C2325="","",MAX(1,IFERROR(INDEX(⑥商品照会CSV!$AK$2:$AK$3001,MATCH($C2325,⑥商品照会CSV!$A$2:$A$3001,0)),1)))</f>
        <v/>
      </c>
      <c r="O2325" s="12" t="str">
        <f aca="false">IF($C2325="","",IFERROR(IF(INDEX(⑥商品照会CSV!$AN$2:$AN$3001,MATCH($C2325,⑥商品照会CSV!$A$2:$A$3001,0))=1,"バラ",IF(INDEX(⑥商品照会CSV!$AM$2:$AM$3001,MATCH($C2325,⑥商品照会CSV!$A$2:$A$3001,0))=1,"中間包装","ケース")),"ケース"))</f>
        <v/>
      </c>
      <c r="P2325" s="18"/>
      <c r="Q2325" s="14"/>
      <c r="R2325" s="17" t="str">
        <f aca="false">IF($C2325="","",N($Q2325)*N($K2325))</f>
        <v/>
      </c>
    </row>
    <row r="2326" customFormat="false" ht="15" hidden="false" customHeight="false" outlineLevel="0" collapsed="false">
      <c r="B2326" s="12" t="n">
        <v>2321</v>
      </c>
      <c r="C2326" s="36" t="str">
        <f aca="false">IF(①在庫CSV_発注日!$M2322="","",①在庫CSV_発注日!$M2322&amp;"")</f>
        <v/>
      </c>
      <c r="D2326" s="12" t="str">
        <f aca="false">IF($C2326="","",①在庫CSV_発注日!$N2322)</f>
        <v/>
      </c>
      <c r="E2326" s="12" t="str">
        <f aca="false">IF($C2326="","",①在庫CSV_発注日!$H2322)</f>
        <v/>
      </c>
      <c r="F2326" s="12" t="str">
        <f aca="false">IF($C2326="","",①在庫CSV_発注日!$L2322)</f>
        <v/>
      </c>
      <c r="G2326" s="18"/>
      <c r="H2326" s="17" t="str">
        <f aca="false">IF($C2326="","",N(①在庫CSV_発注日!$Z2322))</f>
        <v/>
      </c>
      <c r="I2326" s="37" t="str">
        <f aca="false">IF($C2326="","",SUMIFS(⑤減算マスタCSV!$L$2:$L$8001,⑤減算マスタCSV!$F$2:$F$8001,$C2326,⑤減算マスタCSV!$K$2:$K$8001,1))</f>
        <v/>
      </c>
      <c r="J2326" s="17" t="str">
        <f aca="false">IF($C2326="","",IFERROR(INDEX(⑤減算マスタCSV!$H$2:$H$8001,MATCH($C2326,⑤減算マスタCSV!$F$2:$F$8001,0)),1))</f>
        <v/>
      </c>
      <c r="K2326" s="17" t="str">
        <f aca="false">IF($C2326="","",MAX(1,IFERROR(INDEX(⑥商品照会CSV!$M$2:$M$3001,MATCH($C2326,⑥商品照会CSV!$A$2:$A$3001,0)),1)))</f>
        <v/>
      </c>
      <c r="L2326" s="40" t="str">
        <f aca="false">IF($C2326="","",IFERROR(INDEX(⑥商品照会CSV!$Q$2:$Q$3001,MATCH($C2326,⑥商品照会CSV!$A$2:$A$3001,0)),0))</f>
        <v/>
      </c>
      <c r="M2326" s="40" t="str">
        <f aca="false">IF($C2326="","",N($L2326)*N($K2326))</f>
        <v/>
      </c>
      <c r="N2326" s="17" t="str">
        <f aca="false">IF($C2326="","",MAX(1,IFERROR(INDEX(⑥商品照会CSV!$AK$2:$AK$3001,MATCH($C2326,⑥商品照会CSV!$A$2:$A$3001,0)),1)))</f>
        <v/>
      </c>
      <c r="O2326" s="12" t="str">
        <f aca="false">IF($C2326="","",IFERROR(IF(INDEX(⑥商品照会CSV!$AN$2:$AN$3001,MATCH($C2326,⑥商品照会CSV!$A$2:$A$3001,0))=1,"バラ",IF(INDEX(⑥商品照会CSV!$AM$2:$AM$3001,MATCH($C2326,⑥商品照会CSV!$A$2:$A$3001,0))=1,"中間包装","ケース")),"ケース"))</f>
        <v/>
      </c>
      <c r="P2326" s="18"/>
      <c r="Q2326" s="14"/>
      <c r="R2326" s="17" t="str">
        <f aca="false">IF($C2326="","",N($Q2326)*N($K2326))</f>
        <v/>
      </c>
    </row>
    <row r="2327" customFormat="false" ht="15" hidden="false" customHeight="false" outlineLevel="0" collapsed="false">
      <c r="B2327" s="12" t="n">
        <v>2322</v>
      </c>
      <c r="C2327" s="36" t="str">
        <f aca="false">IF(①在庫CSV_発注日!$M2323="","",①在庫CSV_発注日!$M2323&amp;"")</f>
        <v/>
      </c>
      <c r="D2327" s="12" t="str">
        <f aca="false">IF($C2327="","",①在庫CSV_発注日!$N2323)</f>
        <v/>
      </c>
      <c r="E2327" s="12" t="str">
        <f aca="false">IF($C2327="","",①在庫CSV_発注日!$H2323)</f>
        <v/>
      </c>
      <c r="F2327" s="12" t="str">
        <f aca="false">IF($C2327="","",①在庫CSV_発注日!$L2323)</f>
        <v/>
      </c>
      <c r="G2327" s="18"/>
      <c r="H2327" s="17" t="str">
        <f aca="false">IF($C2327="","",N(①在庫CSV_発注日!$Z2323))</f>
        <v/>
      </c>
      <c r="I2327" s="37" t="str">
        <f aca="false">IF($C2327="","",SUMIFS(⑤減算マスタCSV!$L$2:$L$8001,⑤減算マスタCSV!$F$2:$F$8001,$C2327,⑤減算マスタCSV!$K$2:$K$8001,1))</f>
        <v/>
      </c>
      <c r="J2327" s="17" t="str">
        <f aca="false">IF($C2327="","",IFERROR(INDEX(⑤減算マスタCSV!$H$2:$H$8001,MATCH($C2327,⑤減算マスタCSV!$F$2:$F$8001,0)),1))</f>
        <v/>
      </c>
      <c r="K2327" s="17" t="str">
        <f aca="false">IF($C2327="","",MAX(1,IFERROR(INDEX(⑥商品照会CSV!$M$2:$M$3001,MATCH($C2327,⑥商品照会CSV!$A$2:$A$3001,0)),1)))</f>
        <v/>
      </c>
      <c r="L2327" s="40" t="str">
        <f aca="false">IF($C2327="","",IFERROR(INDEX(⑥商品照会CSV!$Q$2:$Q$3001,MATCH($C2327,⑥商品照会CSV!$A$2:$A$3001,0)),0))</f>
        <v/>
      </c>
      <c r="M2327" s="40" t="str">
        <f aca="false">IF($C2327="","",N($L2327)*N($K2327))</f>
        <v/>
      </c>
      <c r="N2327" s="17" t="str">
        <f aca="false">IF($C2327="","",MAX(1,IFERROR(INDEX(⑥商品照会CSV!$AK$2:$AK$3001,MATCH($C2327,⑥商品照会CSV!$A$2:$A$3001,0)),1)))</f>
        <v/>
      </c>
      <c r="O2327" s="12" t="str">
        <f aca="false">IF($C2327="","",IFERROR(IF(INDEX(⑥商品照会CSV!$AN$2:$AN$3001,MATCH($C2327,⑥商品照会CSV!$A$2:$A$3001,0))=1,"バラ",IF(INDEX(⑥商品照会CSV!$AM$2:$AM$3001,MATCH($C2327,⑥商品照会CSV!$A$2:$A$3001,0))=1,"中間包装","ケース")),"ケース"))</f>
        <v/>
      </c>
      <c r="P2327" s="18"/>
      <c r="Q2327" s="14"/>
      <c r="R2327" s="17" t="str">
        <f aca="false">IF($C2327="","",N($Q2327)*N($K2327))</f>
        <v/>
      </c>
    </row>
    <row r="2328" customFormat="false" ht="15" hidden="false" customHeight="false" outlineLevel="0" collapsed="false">
      <c r="B2328" s="12" t="n">
        <v>2323</v>
      </c>
      <c r="C2328" s="36" t="str">
        <f aca="false">IF(①在庫CSV_発注日!$M2324="","",①在庫CSV_発注日!$M2324&amp;"")</f>
        <v/>
      </c>
      <c r="D2328" s="12" t="str">
        <f aca="false">IF($C2328="","",①在庫CSV_発注日!$N2324)</f>
        <v/>
      </c>
      <c r="E2328" s="12" t="str">
        <f aca="false">IF($C2328="","",①在庫CSV_発注日!$H2324)</f>
        <v/>
      </c>
      <c r="F2328" s="12" t="str">
        <f aca="false">IF($C2328="","",①在庫CSV_発注日!$L2324)</f>
        <v/>
      </c>
      <c r="G2328" s="18"/>
      <c r="H2328" s="17" t="str">
        <f aca="false">IF($C2328="","",N(①在庫CSV_発注日!$Z2324))</f>
        <v/>
      </c>
      <c r="I2328" s="37" t="str">
        <f aca="false">IF($C2328="","",SUMIFS(⑤減算マスタCSV!$L$2:$L$8001,⑤減算マスタCSV!$F$2:$F$8001,$C2328,⑤減算マスタCSV!$K$2:$K$8001,1))</f>
        <v/>
      </c>
      <c r="J2328" s="17" t="str">
        <f aca="false">IF($C2328="","",IFERROR(INDEX(⑤減算マスタCSV!$H$2:$H$8001,MATCH($C2328,⑤減算マスタCSV!$F$2:$F$8001,0)),1))</f>
        <v/>
      </c>
      <c r="K2328" s="17" t="str">
        <f aca="false">IF($C2328="","",MAX(1,IFERROR(INDEX(⑥商品照会CSV!$M$2:$M$3001,MATCH($C2328,⑥商品照会CSV!$A$2:$A$3001,0)),1)))</f>
        <v/>
      </c>
      <c r="L2328" s="40" t="str">
        <f aca="false">IF($C2328="","",IFERROR(INDEX(⑥商品照会CSV!$Q$2:$Q$3001,MATCH($C2328,⑥商品照会CSV!$A$2:$A$3001,0)),0))</f>
        <v/>
      </c>
      <c r="M2328" s="40" t="str">
        <f aca="false">IF($C2328="","",N($L2328)*N($K2328))</f>
        <v/>
      </c>
      <c r="N2328" s="17" t="str">
        <f aca="false">IF($C2328="","",MAX(1,IFERROR(INDEX(⑥商品照会CSV!$AK$2:$AK$3001,MATCH($C2328,⑥商品照会CSV!$A$2:$A$3001,0)),1)))</f>
        <v/>
      </c>
      <c r="O2328" s="12" t="str">
        <f aca="false">IF($C2328="","",IFERROR(IF(INDEX(⑥商品照会CSV!$AN$2:$AN$3001,MATCH($C2328,⑥商品照会CSV!$A$2:$A$3001,0))=1,"バラ",IF(INDEX(⑥商品照会CSV!$AM$2:$AM$3001,MATCH($C2328,⑥商品照会CSV!$A$2:$A$3001,0))=1,"中間包装","ケース")),"ケース"))</f>
        <v/>
      </c>
      <c r="P2328" s="18"/>
      <c r="Q2328" s="14"/>
      <c r="R2328" s="17" t="str">
        <f aca="false">IF($C2328="","",N($Q2328)*N($K2328))</f>
        <v/>
      </c>
    </row>
    <row r="2329" customFormat="false" ht="15" hidden="false" customHeight="false" outlineLevel="0" collapsed="false">
      <c r="B2329" s="12" t="n">
        <v>2324</v>
      </c>
      <c r="C2329" s="36" t="str">
        <f aca="false">IF(①在庫CSV_発注日!$M2325="","",①在庫CSV_発注日!$M2325&amp;"")</f>
        <v/>
      </c>
      <c r="D2329" s="12" t="str">
        <f aca="false">IF($C2329="","",①在庫CSV_発注日!$N2325)</f>
        <v/>
      </c>
      <c r="E2329" s="12" t="str">
        <f aca="false">IF($C2329="","",①在庫CSV_発注日!$H2325)</f>
        <v/>
      </c>
      <c r="F2329" s="12" t="str">
        <f aca="false">IF($C2329="","",①在庫CSV_発注日!$L2325)</f>
        <v/>
      </c>
      <c r="G2329" s="18"/>
      <c r="H2329" s="17" t="str">
        <f aca="false">IF($C2329="","",N(①在庫CSV_発注日!$Z2325))</f>
        <v/>
      </c>
      <c r="I2329" s="37" t="str">
        <f aca="false">IF($C2329="","",SUMIFS(⑤減算マスタCSV!$L$2:$L$8001,⑤減算マスタCSV!$F$2:$F$8001,$C2329,⑤減算マスタCSV!$K$2:$K$8001,1))</f>
        <v/>
      </c>
      <c r="J2329" s="17" t="str">
        <f aca="false">IF($C2329="","",IFERROR(INDEX(⑤減算マスタCSV!$H$2:$H$8001,MATCH($C2329,⑤減算マスタCSV!$F$2:$F$8001,0)),1))</f>
        <v/>
      </c>
      <c r="K2329" s="17" t="str">
        <f aca="false">IF($C2329="","",MAX(1,IFERROR(INDEX(⑥商品照会CSV!$M$2:$M$3001,MATCH($C2329,⑥商品照会CSV!$A$2:$A$3001,0)),1)))</f>
        <v/>
      </c>
      <c r="L2329" s="40" t="str">
        <f aca="false">IF($C2329="","",IFERROR(INDEX(⑥商品照会CSV!$Q$2:$Q$3001,MATCH($C2329,⑥商品照会CSV!$A$2:$A$3001,0)),0))</f>
        <v/>
      </c>
      <c r="M2329" s="40" t="str">
        <f aca="false">IF($C2329="","",N($L2329)*N($K2329))</f>
        <v/>
      </c>
      <c r="N2329" s="17" t="str">
        <f aca="false">IF($C2329="","",MAX(1,IFERROR(INDEX(⑥商品照会CSV!$AK$2:$AK$3001,MATCH($C2329,⑥商品照会CSV!$A$2:$A$3001,0)),1)))</f>
        <v/>
      </c>
      <c r="O2329" s="12" t="str">
        <f aca="false">IF($C2329="","",IFERROR(IF(INDEX(⑥商品照会CSV!$AN$2:$AN$3001,MATCH($C2329,⑥商品照会CSV!$A$2:$A$3001,0))=1,"バラ",IF(INDEX(⑥商品照会CSV!$AM$2:$AM$3001,MATCH($C2329,⑥商品照会CSV!$A$2:$A$3001,0))=1,"中間包装","ケース")),"ケース"))</f>
        <v/>
      </c>
      <c r="P2329" s="18"/>
      <c r="Q2329" s="14"/>
      <c r="R2329" s="17" t="str">
        <f aca="false">IF($C2329="","",N($Q2329)*N($K2329))</f>
        <v/>
      </c>
    </row>
    <row r="2330" customFormat="false" ht="15" hidden="false" customHeight="false" outlineLevel="0" collapsed="false">
      <c r="B2330" s="12" t="n">
        <v>2325</v>
      </c>
      <c r="C2330" s="36" t="str">
        <f aca="false">IF(①在庫CSV_発注日!$M2326="","",①在庫CSV_発注日!$M2326&amp;"")</f>
        <v/>
      </c>
      <c r="D2330" s="12" t="str">
        <f aca="false">IF($C2330="","",①在庫CSV_発注日!$N2326)</f>
        <v/>
      </c>
      <c r="E2330" s="12" t="str">
        <f aca="false">IF($C2330="","",①在庫CSV_発注日!$H2326)</f>
        <v/>
      </c>
      <c r="F2330" s="12" t="str">
        <f aca="false">IF($C2330="","",①在庫CSV_発注日!$L2326)</f>
        <v/>
      </c>
      <c r="G2330" s="18"/>
      <c r="H2330" s="17" t="str">
        <f aca="false">IF($C2330="","",N(①在庫CSV_発注日!$Z2326))</f>
        <v/>
      </c>
      <c r="I2330" s="37" t="str">
        <f aca="false">IF($C2330="","",SUMIFS(⑤減算マスタCSV!$L$2:$L$8001,⑤減算マスタCSV!$F$2:$F$8001,$C2330,⑤減算マスタCSV!$K$2:$K$8001,1))</f>
        <v/>
      </c>
      <c r="J2330" s="17" t="str">
        <f aca="false">IF($C2330="","",IFERROR(INDEX(⑤減算マスタCSV!$H$2:$H$8001,MATCH($C2330,⑤減算マスタCSV!$F$2:$F$8001,0)),1))</f>
        <v/>
      </c>
      <c r="K2330" s="17" t="str">
        <f aca="false">IF($C2330="","",MAX(1,IFERROR(INDEX(⑥商品照会CSV!$M$2:$M$3001,MATCH($C2330,⑥商品照会CSV!$A$2:$A$3001,0)),1)))</f>
        <v/>
      </c>
      <c r="L2330" s="40" t="str">
        <f aca="false">IF($C2330="","",IFERROR(INDEX(⑥商品照会CSV!$Q$2:$Q$3001,MATCH($C2330,⑥商品照会CSV!$A$2:$A$3001,0)),0))</f>
        <v/>
      </c>
      <c r="M2330" s="40" t="str">
        <f aca="false">IF($C2330="","",N($L2330)*N($K2330))</f>
        <v/>
      </c>
      <c r="N2330" s="17" t="str">
        <f aca="false">IF($C2330="","",MAX(1,IFERROR(INDEX(⑥商品照会CSV!$AK$2:$AK$3001,MATCH($C2330,⑥商品照会CSV!$A$2:$A$3001,0)),1)))</f>
        <v/>
      </c>
      <c r="O2330" s="12" t="str">
        <f aca="false">IF($C2330="","",IFERROR(IF(INDEX(⑥商品照会CSV!$AN$2:$AN$3001,MATCH($C2330,⑥商品照会CSV!$A$2:$A$3001,0))=1,"バラ",IF(INDEX(⑥商品照会CSV!$AM$2:$AM$3001,MATCH($C2330,⑥商品照会CSV!$A$2:$A$3001,0))=1,"中間包装","ケース")),"ケース"))</f>
        <v/>
      </c>
      <c r="P2330" s="18"/>
      <c r="Q2330" s="14"/>
      <c r="R2330" s="17" t="str">
        <f aca="false">IF($C2330="","",N($Q2330)*N($K2330))</f>
        <v/>
      </c>
    </row>
    <row r="2331" customFormat="false" ht="15" hidden="false" customHeight="false" outlineLevel="0" collapsed="false">
      <c r="B2331" s="12" t="n">
        <v>2326</v>
      </c>
      <c r="C2331" s="36" t="str">
        <f aca="false">IF(①在庫CSV_発注日!$M2327="","",①在庫CSV_発注日!$M2327&amp;"")</f>
        <v/>
      </c>
      <c r="D2331" s="12" t="str">
        <f aca="false">IF($C2331="","",①在庫CSV_発注日!$N2327)</f>
        <v/>
      </c>
      <c r="E2331" s="12" t="str">
        <f aca="false">IF($C2331="","",①在庫CSV_発注日!$H2327)</f>
        <v/>
      </c>
      <c r="F2331" s="12" t="str">
        <f aca="false">IF($C2331="","",①在庫CSV_発注日!$L2327)</f>
        <v/>
      </c>
      <c r="G2331" s="18"/>
      <c r="H2331" s="17" t="str">
        <f aca="false">IF($C2331="","",N(①在庫CSV_発注日!$Z2327))</f>
        <v/>
      </c>
      <c r="I2331" s="37" t="str">
        <f aca="false">IF($C2331="","",SUMIFS(⑤減算マスタCSV!$L$2:$L$8001,⑤減算マスタCSV!$F$2:$F$8001,$C2331,⑤減算マスタCSV!$K$2:$K$8001,1))</f>
        <v/>
      </c>
      <c r="J2331" s="17" t="str">
        <f aca="false">IF($C2331="","",IFERROR(INDEX(⑤減算マスタCSV!$H$2:$H$8001,MATCH($C2331,⑤減算マスタCSV!$F$2:$F$8001,0)),1))</f>
        <v/>
      </c>
      <c r="K2331" s="17" t="str">
        <f aca="false">IF($C2331="","",MAX(1,IFERROR(INDEX(⑥商品照会CSV!$M$2:$M$3001,MATCH($C2331,⑥商品照会CSV!$A$2:$A$3001,0)),1)))</f>
        <v/>
      </c>
      <c r="L2331" s="40" t="str">
        <f aca="false">IF($C2331="","",IFERROR(INDEX(⑥商品照会CSV!$Q$2:$Q$3001,MATCH($C2331,⑥商品照会CSV!$A$2:$A$3001,0)),0))</f>
        <v/>
      </c>
      <c r="M2331" s="40" t="str">
        <f aca="false">IF($C2331="","",N($L2331)*N($K2331))</f>
        <v/>
      </c>
      <c r="N2331" s="17" t="str">
        <f aca="false">IF($C2331="","",MAX(1,IFERROR(INDEX(⑥商品照会CSV!$AK$2:$AK$3001,MATCH($C2331,⑥商品照会CSV!$A$2:$A$3001,0)),1)))</f>
        <v/>
      </c>
      <c r="O2331" s="12" t="str">
        <f aca="false">IF($C2331="","",IFERROR(IF(INDEX(⑥商品照会CSV!$AN$2:$AN$3001,MATCH($C2331,⑥商品照会CSV!$A$2:$A$3001,0))=1,"バラ",IF(INDEX(⑥商品照会CSV!$AM$2:$AM$3001,MATCH($C2331,⑥商品照会CSV!$A$2:$A$3001,0))=1,"中間包装","ケース")),"ケース"))</f>
        <v/>
      </c>
      <c r="P2331" s="18"/>
      <c r="Q2331" s="14"/>
      <c r="R2331" s="17" t="str">
        <f aca="false">IF($C2331="","",N($Q2331)*N($K2331))</f>
        <v/>
      </c>
    </row>
    <row r="2332" customFormat="false" ht="15" hidden="false" customHeight="false" outlineLevel="0" collapsed="false">
      <c r="B2332" s="12" t="n">
        <v>2327</v>
      </c>
      <c r="C2332" s="36" t="str">
        <f aca="false">IF(①在庫CSV_発注日!$M2328="","",①在庫CSV_発注日!$M2328&amp;"")</f>
        <v/>
      </c>
      <c r="D2332" s="12" t="str">
        <f aca="false">IF($C2332="","",①在庫CSV_発注日!$N2328)</f>
        <v/>
      </c>
      <c r="E2332" s="12" t="str">
        <f aca="false">IF($C2332="","",①在庫CSV_発注日!$H2328)</f>
        <v/>
      </c>
      <c r="F2332" s="12" t="str">
        <f aca="false">IF($C2332="","",①在庫CSV_発注日!$L2328)</f>
        <v/>
      </c>
      <c r="G2332" s="18"/>
      <c r="H2332" s="17" t="str">
        <f aca="false">IF($C2332="","",N(①在庫CSV_発注日!$Z2328))</f>
        <v/>
      </c>
      <c r="I2332" s="37" t="str">
        <f aca="false">IF($C2332="","",SUMIFS(⑤減算マスタCSV!$L$2:$L$8001,⑤減算マスタCSV!$F$2:$F$8001,$C2332,⑤減算マスタCSV!$K$2:$K$8001,1))</f>
        <v/>
      </c>
      <c r="J2332" s="17" t="str">
        <f aca="false">IF($C2332="","",IFERROR(INDEX(⑤減算マスタCSV!$H$2:$H$8001,MATCH($C2332,⑤減算マスタCSV!$F$2:$F$8001,0)),1))</f>
        <v/>
      </c>
      <c r="K2332" s="17" t="str">
        <f aca="false">IF($C2332="","",MAX(1,IFERROR(INDEX(⑥商品照会CSV!$M$2:$M$3001,MATCH($C2332,⑥商品照会CSV!$A$2:$A$3001,0)),1)))</f>
        <v/>
      </c>
      <c r="L2332" s="40" t="str">
        <f aca="false">IF($C2332="","",IFERROR(INDEX(⑥商品照会CSV!$Q$2:$Q$3001,MATCH($C2332,⑥商品照会CSV!$A$2:$A$3001,0)),0))</f>
        <v/>
      </c>
      <c r="M2332" s="40" t="str">
        <f aca="false">IF($C2332="","",N($L2332)*N($K2332))</f>
        <v/>
      </c>
      <c r="N2332" s="17" t="str">
        <f aca="false">IF($C2332="","",MAX(1,IFERROR(INDEX(⑥商品照会CSV!$AK$2:$AK$3001,MATCH($C2332,⑥商品照会CSV!$A$2:$A$3001,0)),1)))</f>
        <v/>
      </c>
      <c r="O2332" s="12" t="str">
        <f aca="false">IF($C2332="","",IFERROR(IF(INDEX(⑥商品照会CSV!$AN$2:$AN$3001,MATCH($C2332,⑥商品照会CSV!$A$2:$A$3001,0))=1,"バラ",IF(INDEX(⑥商品照会CSV!$AM$2:$AM$3001,MATCH($C2332,⑥商品照会CSV!$A$2:$A$3001,0))=1,"中間包装","ケース")),"ケース"))</f>
        <v/>
      </c>
      <c r="P2332" s="18"/>
      <c r="Q2332" s="14"/>
      <c r="R2332" s="17" t="str">
        <f aca="false">IF($C2332="","",N($Q2332)*N($K2332))</f>
        <v/>
      </c>
    </row>
    <row r="2333" customFormat="false" ht="15" hidden="false" customHeight="false" outlineLevel="0" collapsed="false">
      <c r="B2333" s="12" t="n">
        <v>2328</v>
      </c>
      <c r="C2333" s="36" t="str">
        <f aca="false">IF(①在庫CSV_発注日!$M2329="","",①在庫CSV_発注日!$M2329&amp;"")</f>
        <v/>
      </c>
      <c r="D2333" s="12" t="str">
        <f aca="false">IF($C2333="","",①在庫CSV_発注日!$N2329)</f>
        <v/>
      </c>
      <c r="E2333" s="12" t="str">
        <f aca="false">IF($C2333="","",①在庫CSV_発注日!$H2329)</f>
        <v/>
      </c>
      <c r="F2333" s="12" t="str">
        <f aca="false">IF($C2333="","",①在庫CSV_発注日!$L2329)</f>
        <v/>
      </c>
      <c r="G2333" s="18"/>
      <c r="H2333" s="17" t="str">
        <f aca="false">IF($C2333="","",N(①在庫CSV_発注日!$Z2329))</f>
        <v/>
      </c>
      <c r="I2333" s="37" t="str">
        <f aca="false">IF($C2333="","",SUMIFS(⑤減算マスタCSV!$L$2:$L$8001,⑤減算マスタCSV!$F$2:$F$8001,$C2333,⑤減算マスタCSV!$K$2:$K$8001,1))</f>
        <v/>
      </c>
      <c r="J2333" s="17" t="str">
        <f aca="false">IF($C2333="","",IFERROR(INDEX(⑤減算マスタCSV!$H$2:$H$8001,MATCH($C2333,⑤減算マスタCSV!$F$2:$F$8001,0)),1))</f>
        <v/>
      </c>
      <c r="K2333" s="17" t="str">
        <f aca="false">IF($C2333="","",MAX(1,IFERROR(INDEX(⑥商品照会CSV!$M$2:$M$3001,MATCH($C2333,⑥商品照会CSV!$A$2:$A$3001,0)),1)))</f>
        <v/>
      </c>
      <c r="L2333" s="40" t="str">
        <f aca="false">IF($C2333="","",IFERROR(INDEX(⑥商品照会CSV!$Q$2:$Q$3001,MATCH($C2333,⑥商品照会CSV!$A$2:$A$3001,0)),0))</f>
        <v/>
      </c>
      <c r="M2333" s="40" t="str">
        <f aca="false">IF($C2333="","",N($L2333)*N($K2333))</f>
        <v/>
      </c>
      <c r="N2333" s="17" t="str">
        <f aca="false">IF($C2333="","",MAX(1,IFERROR(INDEX(⑥商品照会CSV!$AK$2:$AK$3001,MATCH($C2333,⑥商品照会CSV!$A$2:$A$3001,0)),1)))</f>
        <v/>
      </c>
      <c r="O2333" s="12" t="str">
        <f aca="false">IF($C2333="","",IFERROR(IF(INDEX(⑥商品照会CSV!$AN$2:$AN$3001,MATCH($C2333,⑥商品照会CSV!$A$2:$A$3001,0))=1,"バラ",IF(INDEX(⑥商品照会CSV!$AM$2:$AM$3001,MATCH($C2333,⑥商品照会CSV!$A$2:$A$3001,0))=1,"中間包装","ケース")),"ケース"))</f>
        <v/>
      </c>
      <c r="P2333" s="18"/>
      <c r="Q2333" s="14"/>
      <c r="R2333" s="17" t="str">
        <f aca="false">IF($C2333="","",N($Q2333)*N($K2333))</f>
        <v/>
      </c>
    </row>
    <row r="2334" customFormat="false" ht="15" hidden="false" customHeight="false" outlineLevel="0" collapsed="false">
      <c r="B2334" s="12" t="n">
        <v>2329</v>
      </c>
      <c r="C2334" s="36" t="str">
        <f aca="false">IF(①在庫CSV_発注日!$M2330="","",①在庫CSV_発注日!$M2330&amp;"")</f>
        <v/>
      </c>
      <c r="D2334" s="12" t="str">
        <f aca="false">IF($C2334="","",①在庫CSV_発注日!$N2330)</f>
        <v/>
      </c>
      <c r="E2334" s="12" t="str">
        <f aca="false">IF($C2334="","",①在庫CSV_発注日!$H2330)</f>
        <v/>
      </c>
      <c r="F2334" s="12" t="str">
        <f aca="false">IF($C2334="","",①在庫CSV_発注日!$L2330)</f>
        <v/>
      </c>
      <c r="G2334" s="18"/>
      <c r="H2334" s="17" t="str">
        <f aca="false">IF($C2334="","",N(①在庫CSV_発注日!$Z2330))</f>
        <v/>
      </c>
      <c r="I2334" s="37" t="str">
        <f aca="false">IF($C2334="","",SUMIFS(⑤減算マスタCSV!$L$2:$L$8001,⑤減算マスタCSV!$F$2:$F$8001,$C2334,⑤減算マスタCSV!$K$2:$K$8001,1))</f>
        <v/>
      </c>
      <c r="J2334" s="17" t="str">
        <f aca="false">IF($C2334="","",IFERROR(INDEX(⑤減算マスタCSV!$H$2:$H$8001,MATCH($C2334,⑤減算マスタCSV!$F$2:$F$8001,0)),1))</f>
        <v/>
      </c>
      <c r="K2334" s="17" t="str">
        <f aca="false">IF($C2334="","",MAX(1,IFERROR(INDEX(⑥商品照会CSV!$M$2:$M$3001,MATCH($C2334,⑥商品照会CSV!$A$2:$A$3001,0)),1)))</f>
        <v/>
      </c>
      <c r="L2334" s="40" t="str">
        <f aca="false">IF($C2334="","",IFERROR(INDEX(⑥商品照会CSV!$Q$2:$Q$3001,MATCH($C2334,⑥商品照会CSV!$A$2:$A$3001,0)),0))</f>
        <v/>
      </c>
      <c r="M2334" s="40" t="str">
        <f aca="false">IF($C2334="","",N($L2334)*N($K2334))</f>
        <v/>
      </c>
      <c r="N2334" s="17" t="str">
        <f aca="false">IF($C2334="","",MAX(1,IFERROR(INDEX(⑥商品照会CSV!$AK$2:$AK$3001,MATCH($C2334,⑥商品照会CSV!$A$2:$A$3001,0)),1)))</f>
        <v/>
      </c>
      <c r="O2334" s="12" t="str">
        <f aca="false">IF($C2334="","",IFERROR(IF(INDEX(⑥商品照会CSV!$AN$2:$AN$3001,MATCH($C2334,⑥商品照会CSV!$A$2:$A$3001,0))=1,"バラ",IF(INDEX(⑥商品照会CSV!$AM$2:$AM$3001,MATCH($C2334,⑥商品照会CSV!$A$2:$A$3001,0))=1,"中間包装","ケース")),"ケース"))</f>
        <v/>
      </c>
      <c r="P2334" s="18"/>
      <c r="Q2334" s="14"/>
      <c r="R2334" s="17" t="str">
        <f aca="false">IF($C2334="","",N($Q2334)*N($K2334))</f>
        <v/>
      </c>
    </row>
    <row r="2335" customFormat="false" ht="15" hidden="false" customHeight="false" outlineLevel="0" collapsed="false">
      <c r="B2335" s="12" t="n">
        <v>2330</v>
      </c>
      <c r="C2335" s="36" t="str">
        <f aca="false">IF(①在庫CSV_発注日!$M2331="","",①在庫CSV_発注日!$M2331&amp;"")</f>
        <v/>
      </c>
      <c r="D2335" s="12" t="str">
        <f aca="false">IF($C2335="","",①在庫CSV_発注日!$N2331)</f>
        <v/>
      </c>
      <c r="E2335" s="12" t="str">
        <f aca="false">IF($C2335="","",①在庫CSV_発注日!$H2331)</f>
        <v/>
      </c>
      <c r="F2335" s="12" t="str">
        <f aca="false">IF($C2335="","",①在庫CSV_発注日!$L2331)</f>
        <v/>
      </c>
      <c r="G2335" s="18"/>
      <c r="H2335" s="17" t="str">
        <f aca="false">IF($C2335="","",N(①在庫CSV_発注日!$Z2331))</f>
        <v/>
      </c>
      <c r="I2335" s="37" t="str">
        <f aca="false">IF($C2335="","",SUMIFS(⑤減算マスタCSV!$L$2:$L$8001,⑤減算マスタCSV!$F$2:$F$8001,$C2335,⑤減算マスタCSV!$K$2:$K$8001,1))</f>
        <v/>
      </c>
      <c r="J2335" s="17" t="str">
        <f aca="false">IF($C2335="","",IFERROR(INDEX(⑤減算マスタCSV!$H$2:$H$8001,MATCH($C2335,⑤減算マスタCSV!$F$2:$F$8001,0)),1))</f>
        <v/>
      </c>
      <c r="K2335" s="17" t="str">
        <f aca="false">IF($C2335="","",MAX(1,IFERROR(INDEX(⑥商品照会CSV!$M$2:$M$3001,MATCH($C2335,⑥商品照会CSV!$A$2:$A$3001,0)),1)))</f>
        <v/>
      </c>
      <c r="L2335" s="40" t="str">
        <f aca="false">IF($C2335="","",IFERROR(INDEX(⑥商品照会CSV!$Q$2:$Q$3001,MATCH($C2335,⑥商品照会CSV!$A$2:$A$3001,0)),0))</f>
        <v/>
      </c>
      <c r="M2335" s="40" t="str">
        <f aca="false">IF($C2335="","",N($L2335)*N($K2335))</f>
        <v/>
      </c>
      <c r="N2335" s="17" t="str">
        <f aca="false">IF($C2335="","",MAX(1,IFERROR(INDEX(⑥商品照会CSV!$AK$2:$AK$3001,MATCH($C2335,⑥商品照会CSV!$A$2:$A$3001,0)),1)))</f>
        <v/>
      </c>
      <c r="O2335" s="12" t="str">
        <f aca="false">IF($C2335="","",IFERROR(IF(INDEX(⑥商品照会CSV!$AN$2:$AN$3001,MATCH($C2335,⑥商品照会CSV!$A$2:$A$3001,0))=1,"バラ",IF(INDEX(⑥商品照会CSV!$AM$2:$AM$3001,MATCH($C2335,⑥商品照会CSV!$A$2:$A$3001,0))=1,"中間包装","ケース")),"ケース"))</f>
        <v/>
      </c>
      <c r="P2335" s="18"/>
      <c r="Q2335" s="14"/>
      <c r="R2335" s="17" t="str">
        <f aca="false">IF($C2335="","",N($Q2335)*N($K2335))</f>
        <v/>
      </c>
    </row>
    <row r="2336" customFormat="false" ht="15" hidden="false" customHeight="false" outlineLevel="0" collapsed="false">
      <c r="B2336" s="12" t="n">
        <v>2331</v>
      </c>
      <c r="C2336" s="36" t="str">
        <f aca="false">IF(①在庫CSV_発注日!$M2332="","",①在庫CSV_発注日!$M2332&amp;"")</f>
        <v/>
      </c>
      <c r="D2336" s="12" t="str">
        <f aca="false">IF($C2336="","",①在庫CSV_発注日!$N2332)</f>
        <v/>
      </c>
      <c r="E2336" s="12" t="str">
        <f aca="false">IF($C2336="","",①在庫CSV_発注日!$H2332)</f>
        <v/>
      </c>
      <c r="F2336" s="12" t="str">
        <f aca="false">IF($C2336="","",①在庫CSV_発注日!$L2332)</f>
        <v/>
      </c>
      <c r="G2336" s="18"/>
      <c r="H2336" s="17" t="str">
        <f aca="false">IF($C2336="","",N(①在庫CSV_発注日!$Z2332))</f>
        <v/>
      </c>
      <c r="I2336" s="37" t="str">
        <f aca="false">IF($C2336="","",SUMIFS(⑤減算マスタCSV!$L$2:$L$8001,⑤減算マスタCSV!$F$2:$F$8001,$C2336,⑤減算マスタCSV!$K$2:$K$8001,1))</f>
        <v/>
      </c>
      <c r="J2336" s="17" t="str">
        <f aca="false">IF($C2336="","",IFERROR(INDEX(⑤減算マスタCSV!$H$2:$H$8001,MATCH($C2336,⑤減算マスタCSV!$F$2:$F$8001,0)),1))</f>
        <v/>
      </c>
      <c r="K2336" s="17" t="str">
        <f aca="false">IF($C2336="","",MAX(1,IFERROR(INDEX(⑥商品照会CSV!$M$2:$M$3001,MATCH($C2336,⑥商品照会CSV!$A$2:$A$3001,0)),1)))</f>
        <v/>
      </c>
      <c r="L2336" s="40" t="str">
        <f aca="false">IF($C2336="","",IFERROR(INDEX(⑥商品照会CSV!$Q$2:$Q$3001,MATCH($C2336,⑥商品照会CSV!$A$2:$A$3001,0)),0))</f>
        <v/>
      </c>
      <c r="M2336" s="40" t="str">
        <f aca="false">IF($C2336="","",N($L2336)*N($K2336))</f>
        <v/>
      </c>
      <c r="N2336" s="17" t="str">
        <f aca="false">IF($C2336="","",MAX(1,IFERROR(INDEX(⑥商品照会CSV!$AK$2:$AK$3001,MATCH($C2336,⑥商品照会CSV!$A$2:$A$3001,0)),1)))</f>
        <v/>
      </c>
      <c r="O2336" s="12" t="str">
        <f aca="false">IF($C2336="","",IFERROR(IF(INDEX(⑥商品照会CSV!$AN$2:$AN$3001,MATCH($C2336,⑥商品照会CSV!$A$2:$A$3001,0))=1,"バラ",IF(INDEX(⑥商品照会CSV!$AM$2:$AM$3001,MATCH($C2336,⑥商品照会CSV!$A$2:$A$3001,0))=1,"中間包装","ケース")),"ケース"))</f>
        <v/>
      </c>
      <c r="P2336" s="18"/>
      <c r="Q2336" s="14"/>
      <c r="R2336" s="17" t="str">
        <f aca="false">IF($C2336="","",N($Q2336)*N($K2336))</f>
        <v/>
      </c>
    </row>
    <row r="2337" customFormat="false" ht="15" hidden="false" customHeight="false" outlineLevel="0" collapsed="false">
      <c r="B2337" s="12" t="n">
        <v>2332</v>
      </c>
      <c r="C2337" s="36" t="str">
        <f aca="false">IF(①在庫CSV_発注日!$M2333="","",①在庫CSV_発注日!$M2333&amp;"")</f>
        <v/>
      </c>
      <c r="D2337" s="12" t="str">
        <f aca="false">IF($C2337="","",①在庫CSV_発注日!$N2333)</f>
        <v/>
      </c>
      <c r="E2337" s="12" t="str">
        <f aca="false">IF($C2337="","",①在庫CSV_発注日!$H2333)</f>
        <v/>
      </c>
      <c r="F2337" s="12" t="str">
        <f aca="false">IF($C2337="","",①在庫CSV_発注日!$L2333)</f>
        <v/>
      </c>
      <c r="G2337" s="18"/>
      <c r="H2337" s="17" t="str">
        <f aca="false">IF($C2337="","",N(①在庫CSV_発注日!$Z2333))</f>
        <v/>
      </c>
      <c r="I2337" s="37" t="str">
        <f aca="false">IF($C2337="","",SUMIFS(⑤減算マスタCSV!$L$2:$L$8001,⑤減算マスタCSV!$F$2:$F$8001,$C2337,⑤減算マスタCSV!$K$2:$K$8001,1))</f>
        <v/>
      </c>
      <c r="J2337" s="17" t="str">
        <f aca="false">IF($C2337="","",IFERROR(INDEX(⑤減算マスタCSV!$H$2:$H$8001,MATCH($C2337,⑤減算マスタCSV!$F$2:$F$8001,0)),1))</f>
        <v/>
      </c>
      <c r="K2337" s="17" t="str">
        <f aca="false">IF($C2337="","",MAX(1,IFERROR(INDEX(⑥商品照会CSV!$M$2:$M$3001,MATCH($C2337,⑥商品照会CSV!$A$2:$A$3001,0)),1)))</f>
        <v/>
      </c>
      <c r="L2337" s="40" t="str">
        <f aca="false">IF($C2337="","",IFERROR(INDEX(⑥商品照会CSV!$Q$2:$Q$3001,MATCH($C2337,⑥商品照会CSV!$A$2:$A$3001,0)),0))</f>
        <v/>
      </c>
      <c r="M2337" s="40" t="str">
        <f aca="false">IF($C2337="","",N($L2337)*N($K2337))</f>
        <v/>
      </c>
      <c r="N2337" s="17" t="str">
        <f aca="false">IF($C2337="","",MAX(1,IFERROR(INDEX(⑥商品照会CSV!$AK$2:$AK$3001,MATCH($C2337,⑥商品照会CSV!$A$2:$A$3001,0)),1)))</f>
        <v/>
      </c>
      <c r="O2337" s="12" t="str">
        <f aca="false">IF($C2337="","",IFERROR(IF(INDEX(⑥商品照会CSV!$AN$2:$AN$3001,MATCH($C2337,⑥商品照会CSV!$A$2:$A$3001,0))=1,"バラ",IF(INDEX(⑥商品照会CSV!$AM$2:$AM$3001,MATCH($C2337,⑥商品照会CSV!$A$2:$A$3001,0))=1,"中間包装","ケース")),"ケース"))</f>
        <v/>
      </c>
      <c r="P2337" s="18"/>
      <c r="Q2337" s="14"/>
      <c r="R2337" s="17" t="str">
        <f aca="false">IF($C2337="","",N($Q2337)*N($K2337))</f>
        <v/>
      </c>
    </row>
    <row r="2338" customFormat="false" ht="15" hidden="false" customHeight="false" outlineLevel="0" collapsed="false">
      <c r="B2338" s="12" t="n">
        <v>2333</v>
      </c>
      <c r="C2338" s="36" t="str">
        <f aca="false">IF(①在庫CSV_発注日!$M2334="","",①在庫CSV_発注日!$M2334&amp;"")</f>
        <v/>
      </c>
      <c r="D2338" s="12" t="str">
        <f aca="false">IF($C2338="","",①在庫CSV_発注日!$N2334)</f>
        <v/>
      </c>
      <c r="E2338" s="12" t="str">
        <f aca="false">IF($C2338="","",①在庫CSV_発注日!$H2334)</f>
        <v/>
      </c>
      <c r="F2338" s="12" t="str">
        <f aca="false">IF($C2338="","",①在庫CSV_発注日!$L2334)</f>
        <v/>
      </c>
      <c r="G2338" s="18"/>
      <c r="H2338" s="17" t="str">
        <f aca="false">IF($C2338="","",N(①在庫CSV_発注日!$Z2334))</f>
        <v/>
      </c>
      <c r="I2338" s="37" t="str">
        <f aca="false">IF($C2338="","",SUMIFS(⑤減算マスタCSV!$L$2:$L$8001,⑤減算マスタCSV!$F$2:$F$8001,$C2338,⑤減算マスタCSV!$K$2:$K$8001,1))</f>
        <v/>
      </c>
      <c r="J2338" s="17" t="str">
        <f aca="false">IF($C2338="","",IFERROR(INDEX(⑤減算マスタCSV!$H$2:$H$8001,MATCH($C2338,⑤減算マスタCSV!$F$2:$F$8001,0)),1))</f>
        <v/>
      </c>
      <c r="K2338" s="17" t="str">
        <f aca="false">IF($C2338="","",MAX(1,IFERROR(INDEX(⑥商品照会CSV!$M$2:$M$3001,MATCH($C2338,⑥商品照会CSV!$A$2:$A$3001,0)),1)))</f>
        <v/>
      </c>
      <c r="L2338" s="40" t="str">
        <f aca="false">IF($C2338="","",IFERROR(INDEX(⑥商品照会CSV!$Q$2:$Q$3001,MATCH($C2338,⑥商品照会CSV!$A$2:$A$3001,0)),0))</f>
        <v/>
      </c>
      <c r="M2338" s="40" t="str">
        <f aca="false">IF($C2338="","",N($L2338)*N($K2338))</f>
        <v/>
      </c>
      <c r="N2338" s="17" t="str">
        <f aca="false">IF($C2338="","",MAX(1,IFERROR(INDEX(⑥商品照会CSV!$AK$2:$AK$3001,MATCH($C2338,⑥商品照会CSV!$A$2:$A$3001,0)),1)))</f>
        <v/>
      </c>
      <c r="O2338" s="12" t="str">
        <f aca="false">IF($C2338="","",IFERROR(IF(INDEX(⑥商品照会CSV!$AN$2:$AN$3001,MATCH($C2338,⑥商品照会CSV!$A$2:$A$3001,0))=1,"バラ",IF(INDEX(⑥商品照会CSV!$AM$2:$AM$3001,MATCH($C2338,⑥商品照会CSV!$A$2:$A$3001,0))=1,"中間包装","ケース")),"ケース"))</f>
        <v/>
      </c>
      <c r="P2338" s="18"/>
      <c r="Q2338" s="14"/>
      <c r="R2338" s="17" t="str">
        <f aca="false">IF($C2338="","",N($Q2338)*N($K2338))</f>
        <v/>
      </c>
    </row>
    <row r="2339" customFormat="false" ht="15" hidden="false" customHeight="false" outlineLevel="0" collapsed="false">
      <c r="B2339" s="12" t="n">
        <v>2334</v>
      </c>
      <c r="C2339" s="36" t="str">
        <f aca="false">IF(①在庫CSV_発注日!$M2335="","",①在庫CSV_発注日!$M2335&amp;"")</f>
        <v/>
      </c>
      <c r="D2339" s="12" t="str">
        <f aca="false">IF($C2339="","",①在庫CSV_発注日!$N2335)</f>
        <v/>
      </c>
      <c r="E2339" s="12" t="str">
        <f aca="false">IF($C2339="","",①在庫CSV_発注日!$H2335)</f>
        <v/>
      </c>
      <c r="F2339" s="12" t="str">
        <f aca="false">IF($C2339="","",①在庫CSV_発注日!$L2335)</f>
        <v/>
      </c>
      <c r="G2339" s="18"/>
      <c r="H2339" s="17" t="str">
        <f aca="false">IF($C2339="","",N(①在庫CSV_発注日!$Z2335))</f>
        <v/>
      </c>
      <c r="I2339" s="37" t="str">
        <f aca="false">IF($C2339="","",SUMIFS(⑤減算マスタCSV!$L$2:$L$8001,⑤減算マスタCSV!$F$2:$F$8001,$C2339,⑤減算マスタCSV!$K$2:$K$8001,1))</f>
        <v/>
      </c>
      <c r="J2339" s="17" t="str">
        <f aca="false">IF($C2339="","",IFERROR(INDEX(⑤減算マスタCSV!$H$2:$H$8001,MATCH($C2339,⑤減算マスタCSV!$F$2:$F$8001,0)),1))</f>
        <v/>
      </c>
      <c r="K2339" s="17" t="str">
        <f aca="false">IF($C2339="","",MAX(1,IFERROR(INDEX(⑥商品照会CSV!$M$2:$M$3001,MATCH($C2339,⑥商品照会CSV!$A$2:$A$3001,0)),1)))</f>
        <v/>
      </c>
      <c r="L2339" s="40" t="str">
        <f aca="false">IF($C2339="","",IFERROR(INDEX(⑥商品照会CSV!$Q$2:$Q$3001,MATCH($C2339,⑥商品照会CSV!$A$2:$A$3001,0)),0))</f>
        <v/>
      </c>
      <c r="M2339" s="40" t="str">
        <f aca="false">IF($C2339="","",N($L2339)*N($K2339))</f>
        <v/>
      </c>
      <c r="N2339" s="17" t="str">
        <f aca="false">IF($C2339="","",MAX(1,IFERROR(INDEX(⑥商品照会CSV!$AK$2:$AK$3001,MATCH($C2339,⑥商品照会CSV!$A$2:$A$3001,0)),1)))</f>
        <v/>
      </c>
      <c r="O2339" s="12" t="str">
        <f aca="false">IF($C2339="","",IFERROR(IF(INDEX(⑥商品照会CSV!$AN$2:$AN$3001,MATCH($C2339,⑥商品照会CSV!$A$2:$A$3001,0))=1,"バラ",IF(INDEX(⑥商品照会CSV!$AM$2:$AM$3001,MATCH($C2339,⑥商品照会CSV!$A$2:$A$3001,0))=1,"中間包装","ケース")),"ケース"))</f>
        <v/>
      </c>
      <c r="P2339" s="18"/>
      <c r="Q2339" s="14"/>
      <c r="R2339" s="17" t="str">
        <f aca="false">IF($C2339="","",N($Q2339)*N($K2339))</f>
        <v/>
      </c>
    </row>
    <row r="2340" customFormat="false" ht="15" hidden="false" customHeight="false" outlineLevel="0" collapsed="false">
      <c r="B2340" s="12" t="n">
        <v>2335</v>
      </c>
      <c r="C2340" s="36" t="str">
        <f aca="false">IF(①在庫CSV_発注日!$M2336="","",①在庫CSV_発注日!$M2336&amp;"")</f>
        <v/>
      </c>
      <c r="D2340" s="12" t="str">
        <f aca="false">IF($C2340="","",①在庫CSV_発注日!$N2336)</f>
        <v/>
      </c>
      <c r="E2340" s="12" t="str">
        <f aca="false">IF($C2340="","",①在庫CSV_発注日!$H2336)</f>
        <v/>
      </c>
      <c r="F2340" s="12" t="str">
        <f aca="false">IF($C2340="","",①在庫CSV_発注日!$L2336)</f>
        <v/>
      </c>
      <c r="G2340" s="18"/>
      <c r="H2340" s="17" t="str">
        <f aca="false">IF($C2340="","",N(①在庫CSV_発注日!$Z2336))</f>
        <v/>
      </c>
      <c r="I2340" s="37" t="str">
        <f aca="false">IF($C2340="","",SUMIFS(⑤減算マスタCSV!$L$2:$L$8001,⑤減算マスタCSV!$F$2:$F$8001,$C2340,⑤減算マスタCSV!$K$2:$K$8001,1))</f>
        <v/>
      </c>
      <c r="J2340" s="17" t="str">
        <f aca="false">IF($C2340="","",IFERROR(INDEX(⑤減算マスタCSV!$H$2:$H$8001,MATCH($C2340,⑤減算マスタCSV!$F$2:$F$8001,0)),1))</f>
        <v/>
      </c>
      <c r="K2340" s="17" t="str">
        <f aca="false">IF($C2340="","",MAX(1,IFERROR(INDEX(⑥商品照会CSV!$M$2:$M$3001,MATCH($C2340,⑥商品照会CSV!$A$2:$A$3001,0)),1)))</f>
        <v/>
      </c>
      <c r="L2340" s="40" t="str">
        <f aca="false">IF($C2340="","",IFERROR(INDEX(⑥商品照会CSV!$Q$2:$Q$3001,MATCH($C2340,⑥商品照会CSV!$A$2:$A$3001,0)),0))</f>
        <v/>
      </c>
      <c r="M2340" s="40" t="str">
        <f aca="false">IF($C2340="","",N($L2340)*N($K2340))</f>
        <v/>
      </c>
      <c r="N2340" s="17" t="str">
        <f aca="false">IF($C2340="","",MAX(1,IFERROR(INDEX(⑥商品照会CSV!$AK$2:$AK$3001,MATCH($C2340,⑥商品照会CSV!$A$2:$A$3001,0)),1)))</f>
        <v/>
      </c>
      <c r="O2340" s="12" t="str">
        <f aca="false">IF($C2340="","",IFERROR(IF(INDEX(⑥商品照会CSV!$AN$2:$AN$3001,MATCH($C2340,⑥商品照会CSV!$A$2:$A$3001,0))=1,"バラ",IF(INDEX(⑥商品照会CSV!$AM$2:$AM$3001,MATCH($C2340,⑥商品照会CSV!$A$2:$A$3001,0))=1,"中間包装","ケース")),"ケース"))</f>
        <v/>
      </c>
      <c r="P2340" s="18"/>
      <c r="Q2340" s="14"/>
      <c r="R2340" s="17" t="str">
        <f aca="false">IF($C2340="","",N($Q2340)*N($K2340))</f>
        <v/>
      </c>
    </row>
    <row r="2341" customFormat="false" ht="15" hidden="false" customHeight="false" outlineLevel="0" collapsed="false">
      <c r="B2341" s="12" t="n">
        <v>2336</v>
      </c>
      <c r="C2341" s="36" t="str">
        <f aca="false">IF(①在庫CSV_発注日!$M2337="","",①在庫CSV_発注日!$M2337&amp;"")</f>
        <v/>
      </c>
      <c r="D2341" s="12" t="str">
        <f aca="false">IF($C2341="","",①在庫CSV_発注日!$N2337)</f>
        <v/>
      </c>
      <c r="E2341" s="12" t="str">
        <f aca="false">IF($C2341="","",①在庫CSV_発注日!$H2337)</f>
        <v/>
      </c>
      <c r="F2341" s="12" t="str">
        <f aca="false">IF($C2341="","",①在庫CSV_発注日!$L2337)</f>
        <v/>
      </c>
      <c r="G2341" s="18"/>
      <c r="H2341" s="17" t="str">
        <f aca="false">IF($C2341="","",N(①在庫CSV_発注日!$Z2337))</f>
        <v/>
      </c>
      <c r="I2341" s="37" t="str">
        <f aca="false">IF($C2341="","",SUMIFS(⑤減算マスタCSV!$L$2:$L$8001,⑤減算マスタCSV!$F$2:$F$8001,$C2341,⑤減算マスタCSV!$K$2:$K$8001,1))</f>
        <v/>
      </c>
      <c r="J2341" s="17" t="str">
        <f aca="false">IF($C2341="","",IFERROR(INDEX(⑤減算マスタCSV!$H$2:$H$8001,MATCH($C2341,⑤減算マスタCSV!$F$2:$F$8001,0)),1))</f>
        <v/>
      </c>
      <c r="K2341" s="17" t="str">
        <f aca="false">IF($C2341="","",MAX(1,IFERROR(INDEX(⑥商品照会CSV!$M$2:$M$3001,MATCH($C2341,⑥商品照会CSV!$A$2:$A$3001,0)),1)))</f>
        <v/>
      </c>
      <c r="L2341" s="40" t="str">
        <f aca="false">IF($C2341="","",IFERROR(INDEX(⑥商品照会CSV!$Q$2:$Q$3001,MATCH($C2341,⑥商品照会CSV!$A$2:$A$3001,0)),0))</f>
        <v/>
      </c>
      <c r="M2341" s="40" t="str">
        <f aca="false">IF($C2341="","",N($L2341)*N($K2341))</f>
        <v/>
      </c>
      <c r="N2341" s="17" t="str">
        <f aca="false">IF($C2341="","",MAX(1,IFERROR(INDEX(⑥商品照会CSV!$AK$2:$AK$3001,MATCH($C2341,⑥商品照会CSV!$A$2:$A$3001,0)),1)))</f>
        <v/>
      </c>
      <c r="O2341" s="12" t="str">
        <f aca="false">IF($C2341="","",IFERROR(IF(INDEX(⑥商品照会CSV!$AN$2:$AN$3001,MATCH($C2341,⑥商品照会CSV!$A$2:$A$3001,0))=1,"バラ",IF(INDEX(⑥商品照会CSV!$AM$2:$AM$3001,MATCH($C2341,⑥商品照会CSV!$A$2:$A$3001,0))=1,"中間包装","ケース")),"ケース"))</f>
        <v/>
      </c>
      <c r="P2341" s="18"/>
      <c r="Q2341" s="14"/>
      <c r="R2341" s="17" t="str">
        <f aca="false">IF($C2341="","",N($Q2341)*N($K2341))</f>
        <v/>
      </c>
    </row>
    <row r="2342" customFormat="false" ht="15" hidden="false" customHeight="false" outlineLevel="0" collapsed="false">
      <c r="B2342" s="12" t="n">
        <v>2337</v>
      </c>
      <c r="C2342" s="36" t="str">
        <f aca="false">IF(①在庫CSV_発注日!$M2338="","",①在庫CSV_発注日!$M2338&amp;"")</f>
        <v/>
      </c>
      <c r="D2342" s="12" t="str">
        <f aca="false">IF($C2342="","",①在庫CSV_発注日!$N2338)</f>
        <v/>
      </c>
      <c r="E2342" s="12" t="str">
        <f aca="false">IF($C2342="","",①在庫CSV_発注日!$H2338)</f>
        <v/>
      </c>
      <c r="F2342" s="12" t="str">
        <f aca="false">IF($C2342="","",①在庫CSV_発注日!$L2338)</f>
        <v/>
      </c>
      <c r="G2342" s="18"/>
      <c r="H2342" s="17" t="str">
        <f aca="false">IF($C2342="","",N(①在庫CSV_発注日!$Z2338))</f>
        <v/>
      </c>
      <c r="I2342" s="37" t="str">
        <f aca="false">IF($C2342="","",SUMIFS(⑤減算マスタCSV!$L$2:$L$8001,⑤減算マスタCSV!$F$2:$F$8001,$C2342,⑤減算マスタCSV!$K$2:$K$8001,1))</f>
        <v/>
      </c>
      <c r="J2342" s="17" t="str">
        <f aca="false">IF($C2342="","",IFERROR(INDEX(⑤減算マスタCSV!$H$2:$H$8001,MATCH($C2342,⑤減算マスタCSV!$F$2:$F$8001,0)),1))</f>
        <v/>
      </c>
      <c r="K2342" s="17" t="str">
        <f aca="false">IF($C2342="","",MAX(1,IFERROR(INDEX(⑥商品照会CSV!$M$2:$M$3001,MATCH($C2342,⑥商品照会CSV!$A$2:$A$3001,0)),1)))</f>
        <v/>
      </c>
      <c r="L2342" s="40" t="str">
        <f aca="false">IF($C2342="","",IFERROR(INDEX(⑥商品照会CSV!$Q$2:$Q$3001,MATCH($C2342,⑥商品照会CSV!$A$2:$A$3001,0)),0))</f>
        <v/>
      </c>
      <c r="M2342" s="40" t="str">
        <f aca="false">IF($C2342="","",N($L2342)*N($K2342))</f>
        <v/>
      </c>
      <c r="N2342" s="17" t="str">
        <f aca="false">IF($C2342="","",MAX(1,IFERROR(INDEX(⑥商品照会CSV!$AK$2:$AK$3001,MATCH($C2342,⑥商品照会CSV!$A$2:$A$3001,0)),1)))</f>
        <v/>
      </c>
      <c r="O2342" s="12" t="str">
        <f aca="false">IF($C2342="","",IFERROR(IF(INDEX(⑥商品照会CSV!$AN$2:$AN$3001,MATCH($C2342,⑥商品照会CSV!$A$2:$A$3001,0))=1,"バラ",IF(INDEX(⑥商品照会CSV!$AM$2:$AM$3001,MATCH($C2342,⑥商品照会CSV!$A$2:$A$3001,0))=1,"中間包装","ケース")),"ケース"))</f>
        <v/>
      </c>
      <c r="P2342" s="18"/>
      <c r="Q2342" s="14"/>
      <c r="R2342" s="17" t="str">
        <f aca="false">IF($C2342="","",N($Q2342)*N($K2342))</f>
        <v/>
      </c>
    </row>
    <row r="2343" customFormat="false" ht="15" hidden="false" customHeight="false" outlineLevel="0" collapsed="false">
      <c r="B2343" s="12" t="n">
        <v>2338</v>
      </c>
      <c r="C2343" s="36" t="str">
        <f aca="false">IF(①在庫CSV_発注日!$M2339="","",①在庫CSV_発注日!$M2339&amp;"")</f>
        <v/>
      </c>
      <c r="D2343" s="12" t="str">
        <f aca="false">IF($C2343="","",①在庫CSV_発注日!$N2339)</f>
        <v/>
      </c>
      <c r="E2343" s="12" t="str">
        <f aca="false">IF($C2343="","",①在庫CSV_発注日!$H2339)</f>
        <v/>
      </c>
      <c r="F2343" s="12" t="str">
        <f aca="false">IF($C2343="","",①在庫CSV_発注日!$L2339)</f>
        <v/>
      </c>
      <c r="G2343" s="18"/>
      <c r="H2343" s="17" t="str">
        <f aca="false">IF($C2343="","",N(①在庫CSV_発注日!$Z2339))</f>
        <v/>
      </c>
      <c r="I2343" s="37" t="str">
        <f aca="false">IF($C2343="","",SUMIFS(⑤減算マスタCSV!$L$2:$L$8001,⑤減算マスタCSV!$F$2:$F$8001,$C2343,⑤減算マスタCSV!$K$2:$K$8001,1))</f>
        <v/>
      </c>
      <c r="J2343" s="17" t="str">
        <f aca="false">IF($C2343="","",IFERROR(INDEX(⑤減算マスタCSV!$H$2:$H$8001,MATCH($C2343,⑤減算マスタCSV!$F$2:$F$8001,0)),1))</f>
        <v/>
      </c>
      <c r="K2343" s="17" t="str">
        <f aca="false">IF($C2343="","",MAX(1,IFERROR(INDEX(⑥商品照会CSV!$M$2:$M$3001,MATCH($C2343,⑥商品照会CSV!$A$2:$A$3001,0)),1)))</f>
        <v/>
      </c>
      <c r="L2343" s="40" t="str">
        <f aca="false">IF($C2343="","",IFERROR(INDEX(⑥商品照会CSV!$Q$2:$Q$3001,MATCH($C2343,⑥商品照会CSV!$A$2:$A$3001,0)),0))</f>
        <v/>
      </c>
      <c r="M2343" s="40" t="str">
        <f aca="false">IF($C2343="","",N($L2343)*N($K2343))</f>
        <v/>
      </c>
      <c r="N2343" s="17" t="str">
        <f aca="false">IF($C2343="","",MAX(1,IFERROR(INDEX(⑥商品照会CSV!$AK$2:$AK$3001,MATCH($C2343,⑥商品照会CSV!$A$2:$A$3001,0)),1)))</f>
        <v/>
      </c>
      <c r="O2343" s="12" t="str">
        <f aca="false">IF($C2343="","",IFERROR(IF(INDEX(⑥商品照会CSV!$AN$2:$AN$3001,MATCH($C2343,⑥商品照会CSV!$A$2:$A$3001,0))=1,"バラ",IF(INDEX(⑥商品照会CSV!$AM$2:$AM$3001,MATCH($C2343,⑥商品照会CSV!$A$2:$A$3001,0))=1,"中間包装","ケース")),"ケース"))</f>
        <v/>
      </c>
      <c r="P2343" s="18"/>
      <c r="Q2343" s="14"/>
      <c r="R2343" s="17" t="str">
        <f aca="false">IF($C2343="","",N($Q2343)*N($K2343))</f>
        <v/>
      </c>
    </row>
    <row r="2344" customFormat="false" ht="15" hidden="false" customHeight="false" outlineLevel="0" collapsed="false">
      <c r="B2344" s="12" t="n">
        <v>2339</v>
      </c>
      <c r="C2344" s="36" t="str">
        <f aca="false">IF(①在庫CSV_発注日!$M2340="","",①在庫CSV_発注日!$M2340&amp;"")</f>
        <v/>
      </c>
      <c r="D2344" s="12" t="str">
        <f aca="false">IF($C2344="","",①在庫CSV_発注日!$N2340)</f>
        <v/>
      </c>
      <c r="E2344" s="12" t="str">
        <f aca="false">IF($C2344="","",①在庫CSV_発注日!$H2340)</f>
        <v/>
      </c>
      <c r="F2344" s="12" t="str">
        <f aca="false">IF($C2344="","",①在庫CSV_発注日!$L2340)</f>
        <v/>
      </c>
      <c r="G2344" s="18"/>
      <c r="H2344" s="17" t="str">
        <f aca="false">IF($C2344="","",N(①在庫CSV_発注日!$Z2340))</f>
        <v/>
      </c>
      <c r="I2344" s="37" t="str">
        <f aca="false">IF($C2344="","",SUMIFS(⑤減算マスタCSV!$L$2:$L$8001,⑤減算マスタCSV!$F$2:$F$8001,$C2344,⑤減算マスタCSV!$K$2:$K$8001,1))</f>
        <v/>
      </c>
      <c r="J2344" s="17" t="str">
        <f aca="false">IF($C2344="","",IFERROR(INDEX(⑤減算マスタCSV!$H$2:$H$8001,MATCH($C2344,⑤減算マスタCSV!$F$2:$F$8001,0)),1))</f>
        <v/>
      </c>
      <c r="K2344" s="17" t="str">
        <f aca="false">IF($C2344="","",MAX(1,IFERROR(INDEX(⑥商品照会CSV!$M$2:$M$3001,MATCH($C2344,⑥商品照会CSV!$A$2:$A$3001,0)),1)))</f>
        <v/>
      </c>
      <c r="L2344" s="40" t="str">
        <f aca="false">IF($C2344="","",IFERROR(INDEX(⑥商品照会CSV!$Q$2:$Q$3001,MATCH($C2344,⑥商品照会CSV!$A$2:$A$3001,0)),0))</f>
        <v/>
      </c>
      <c r="M2344" s="40" t="str">
        <f aca="false">IF($C2344="","",N($L2344)*N($K2344))</f>
        <v/>
      </c>
      <c r="N2344" s="17" t="str">
        <f aca="false">IF($C2344="","",MAX(1,IFERROR(INDEX(⑥商品照会CSV!$AK$2:$AK$3001,MATCH($C2344,⑥商品照会CSV!$A$2:$A$3001,0)),1)))</f>
        <v/>
      </c>
      <c r="O2344" s="12" t="str">
        <f aca="false">IF($C2344="","",IFERROR(IF(INDEX(⑥商品照会CSV!$AN$2:$AN$3001,MATCH($C2344,⑥商品照会CSV!$A$2:$A$3001,0))=1,"バラ",IF(INDEX(⑥商品照会CSV!$AM$2:$AM$3001,MATCH($C2344,⑥商品照会CSV!$A$2:$A$3001,0))=1,"中間包装","ケース")),"ケース"))</f>
        <v/>
      </c>
      <c r="P2344" s="18"/>
      <c r="Q2344" s="14"/>
      <c r="R2344" s="17" t="str">
        <f aca="false">IF($C2344="","",N($Q2344)*N($K2344))</f>
        <v/>
      </c>
    </row>
    <row r="2345" customFormat="false" ht="15" hidden="false" customHeight="false" outlineLevel="0" collapsed="false">
      <c r="B2345" s="12" t="n">
        <v>2340</v>
      </c>
      <c r="C2345" s="36" t="str">
        <f aca="false">IF(①在庫CSV_発注日!$M2341="","",①在庫CSV_発注日!$M2341&amp;"")</f>
        <v/>
      </c>
      <c r="D2345" s="12" t="str">
        <f aca="false">IF($C2345="","",①在庫CSV_発注日!$N2341)</f>
        <v/>
      </c>
      <c r="E2345" s="12" t="str">
        <f aca="false">IF($C2345="","",①在庫CSV_発注日!$H2341)</f>
        <v/>
      </c>
      <c r="F2345" s="12" t="str">
        <f aca="false">IF($C2345="","",①在庫CSV_発注日!$L2341)</f>
        <v/>
      </c>
      <c r="G2345" s="18"/>
      <c r="H2345" s="17" t="str">
        <f aca="false">IF($C2345="","",N(①在庫CSV_発注日!$Z2341))</f>
        <v/>
      </c>
      <c r="I2345" s="37" t="str">
        <f aca="false">IF($C2345="","",SUMIFS(⑤減算マスタCSV!$L$2:$L$8001,⑤減算マスタCSV!$F$2:$F$8001,$C2345,⑤減算マスタCSV!$K$2:$K$8001,1))</f>
        <v/>
      </c>
      <c r="J2345" s="17" t="str">
        <f aca="false">IF($C2345="","",IFERROR(INDEX(⑤減算マスタCSV!$H$2:$H$8001,MATCH($C2345,⑤減算マスタCSV!$F$2:$F$8001,0)),1))</f>
        <v/>
      </c>
      <c r="K2345" s="17" t="str">
        <f aca="false">IF($C2345="","",MAX(1,IFERROR(INDEX(⑥商品照会CSV!$M$2:$M$3001,MATCH($C2345,⑥商品照会CSV!$A$2:$A$3001,0)),1)))</f>
        <v/>
      </c>
      <c r="L2345" s="40" t="str">
        <f aca="false">IF($C2345="","",IFERROR(INDEX(⑥商品照会CSV!$Q$2:$Q$3001,MATCH($C2345,⑥商品照会CSV!$A$2:$A$3001,0)),0))</f>
        <v/>
      </c>
      <c r="M2345" s="40" t="str">
        <f aca="false">IF($C2345="","",N($L2345)*N($K2345))</f>
        <v/>
      </c>
      <c r="N2345" s="17" t="str">
        <f aca="false">IF($C2345="","",MAX(1,IFERROR(INDEX(⑥商品照会CSV!$AK$2:$AK$3001,MATCH($C2345,⑥商品照会CSV!$A$2:$A$3001,0)),1)))</f>
        <v/>
      </c>
      <c r="O2345" s="12" t="str">
        <f aca="false">IF($C2345="","",IFERROR(IF(INDEX(⑥商品照会CSV!$AN$2:$AN$3001,MATCH($C2345,⑥商品照会CSV!$A$2:$A$3001,0))=1,"バラ",IF(INDEX(⑥商品照会CSV!$AM$2:$AM$3001,MATCH($C2345,⑥商品照会CSV!$A$2:$A$3001,0))=1,"中間包装","ケース")),"ケース"))</f>
        <v/>
      </c>
      <c r="P2345" s="18"/>
      <c r="Q2345" s="14"/>
      <c r="R2345" s="17" t="str">
        <f aca="false">IF($C2345="","",N($Q2345)*N($K2345))</f>
        <v/>
      </c>
    </row>
    <row r="2346" customFormat="false" ht="15" hidden="false" customHeight="false" outlineLevel="0" collapsed="false">
      <c r="B2346" s="12" t="n">
        <v>2341</v>
      </c>
      <c r="C2346" s="36" t="str">
        <f aca="false">IF(①在庫CSV_発注日!$M2342="","",①在庫CSV_発注日!$M2342&amp;"")</f>
        <v/>
      </c>
      <c r="D2346" s="12" t="str">
        <f aca="false">IF($C2346="","",①在庫CSV_発注日!$N2342)</f>
        <v/>
      </c>
      <c r="E2346" s="12" t="str">
        <f aca="false">IF($C2346="","",①在庫CSV_発注日!$H2342)</f>
        <v/>
      </c>
      <c r="F2346" s="12" t="str">
        <f aca="false">IF($C2346="","",①在庫CSV_発注日!$L2342)</f>
        <v/>
      </c>
      <c r="G2346" s="18"/>
      <c r="H2346" s="17" t="str">
        <f aca="false">IF($C2346="","",N(①在庫CSV_発注日!$Z2342))</f>
        <v/>
      </c>
      <c r="I2346" s="37" t="str">
        <f aca="false">IF($C2346="","",SUMIFS(⑤減算マスタCSV!$L$2:$L$8001,⑤減算マスタCSV!$F$2:$F$8001,$C2346,⑤減算マスタCSV!$K$2:$K$8001,1))</f>
        <v/>
      </c>
      <c r="J2346" s="17" t="str">
        <f aca="false">IF($C2346="","",IFERROR(INDEX(⑤減算マスタCSV!$H$2:$H$8001,MATCH($C2346,⑤減算マスタCSV!$F$2:$F$8001,0)),1))</f>
        <v/>
      </c>
      <c r="K2346" s="17" t="str">
        <f aca="false">IF($C2346="","",MAX(1,IFERROR(INDEX(⑥商品照会CSV!$M$2:$M$3001,MATCH($C2346,⑥商品照会CSV!$A$2:$A$3001,0)),1)))</f>
        <v/>
      </c>
      <c r="L2346" s="40" t="str">
        <f aca="false">IF($C2346="","",IFERROR(INDEX(⑥商品照会CSV!$Q$2:$Q$3001,MATCH($C2346,⑥商品照会CSV!$A$2:$A$3001,0)),0))</f>
        <v/>
      </c>
      <c r="M2346" s="40" t="str">
        <f aca="false">IF($C2346="","",N($L2346)*N($K2346))</f>
        <v/>
      </c>
      <c r="N2346" s="17" t="str">
        <f aca="false">IF($C2346="","",MAX(1,IFERROR(INDEX(⑥商品照会CSV!$AK$2:$AK$3001,MATCH($C2346,⑥商品照会CSV!$A$2:$A$3001,0)),1)))</f>
        <v/>
      </c>
      <c r="O2346" s="12" t="str">
        <f aca="false">IF($C2346="","",IFERROR(IF(INDEX(⑥商品照会CSV!$AN$2:$AN$3001,MATCH($C2346,⑥商品照会CSV!$A$2:$A$3001,0))=1,"バラ",IF(INDEX(⑥商品照会CSV!$AM$2:$AM$3001,MATCH($C2346,⑥商品照会CSV!$A$2:$A$3001,0))=1,"中間包装","ケース")),"ケース"))</f>
        <v/>
      </c>
      <c r="P2346" s="18"/>
      <c r="Q2346" s="14"/>
      <c r="R2346" s="17" t="str">
        <f aca="false">IF($C2346="","",N($Q2346)*N($K2346))</f>
        <v/>
      </c>
    </row>
    <row r="2347" customFormat="false" ht="15" hidden="false" customHeight="false" outlineLevel="0" collapsed="false">
      <c r="B2347" s="12" t="n">
        <v>2342</v>
      </c>
      <c r="C2347" s="36" t="str">
        <f aca="false">IF(①在庫CSV_発注日!$M2343="","",①在庫CSV_発注日!$M2343&amp;"")</f>
        <v/>
      </c>
      <c r="D2347" s="12" t="str">
        <f aca="false">IF($C2347="","",①在庫CSV_発注日!$N2343)</f>
        <v/>
      </c>
      <c r="E2347" s="12" t="str">
        <f aca="false">IF($C2347="","",①在庫CSV_発注日!$H2343)</f>
        <v/>
      </c>
      <c r="F2347" s="12" t="str">
        <f aca="false">IF($C2347="","",①在庫CSV_発注日!$L2343)</f>
        <v/>
      </c>
      <c r="G2347" s="18"/>
      <c r="H2347" s="17" t="str">
        <f aca="false">IF($C2347="","",N(①在庫CSV_発注日!$Z2343))</f>
        <v/>
      </c>
      <c r="I2347" s="37" t="str">
        <f aca="false">IF($C2347="","",SUMIFS(⑤減算マスタCSV!$L$2:$L$8001,⑤減算マスタCSV!$F$2:$F$8001,$C2347,⑤減算マスタCSV!$K$2:$K$8001,1))</f>
        <v/>
      </c>
      <c r="J2347" s="17" t="str">
        <f aca="false">IF($C2347="","",IFERROR(INDEX(⑤減算マスタCSV!$H$2:$H$8001,MATCH($C2347,⑤減算マスタCSV!$F$2:$F$8001,0)),1))</f>
        <v/>
      </c>
      <c r="K2347" s="17" t="str">
        <f aca="false">IF($C2347="","",MAX(1,IFERROR(INDEX(⑥商品照会CSV!$M$2:$M$3001,MATCH($C2347,⑥商品照会CSV!$A$2:$A$3001,0)),1)))</f>
        <v/>
      </c>
      <c r="L2347" s="40" t="str">
        <f aca="false">IF($C2347="","",IFERROR(INDEX(⑥商品照会CSV!$Q$2:$Q$3001,MATCH($C2347,⑥商品照会CSV!$A$2:$A$3001,0)),0))</f>
        <v/>
      </c>
      <c r="M2347" s="40" t="str">
        <f aca="false">IF($C2347="","",N($L2347)*N($K2347))</f>
        <v/>
      </c>
      <c r="N2347" s="17" t="str">
        <f aca="false">IF($C2347="","",MAX(1,IFERROR(INDEX(⑥商品照会CSV!$AK$2:$AK$3001,MATCH($C2347,⑥商品照会CSV!$A$2:$A$3001,0)),1)))</f>
        <v/>
      </c>
      <c r="O2347" s="12" t="str">
        <f aca="false">IF($C2347="","",IFERROR(IF(INDEX(⑥商品照会CSV!$AN$2:$AN$3001,MATCH($C2347,⑥商品照会CSV!$A$2:$A$3001,0))=1,"バラ",IF(INDEX(⑥商品照会CSV!$AM$2:$AM$3001,MATCH($C2347,⑥商品照会CSV!$A$2:$A$3001,0))=1,"中間包装","ケース")),"ケース"))</f>
        <v/>
      </c>
      <c r="P2347" s="18"/>
      <c r="Q2347" s="14"/>
      <c r="R2347" s="17" t="str">
        <f aca="false">IF($C2347="","",N($Q2347)*N($K2347))</f>
        <v/>
      </c>
    </row>
    <row r="2348" customFormat="false" ht="15" hidden="false" customHeight="false" outlineLevel="0" collapsed="false">
      <c r="B2348" s="12" t="n">
        <v>2343</v>
      </c>
      <c r="C2348" s="36" t="str">
        <f aca="false">IF(①在庫CSV_発注日!$M2344="","",①在庫CSV_発注日!$M2344&amp;"")</f>
        <v/>
      </c>
      <c r="D2348" s="12" t="str">
        <f aca="false">IF($C2348="","",①在庫CSV_発注日!$N2344)</f>
        <v/>
      </c>
      <c r="E2348" s="12" t="str">
        <f aca="false">IF($C2348="","",①在庫CSV_発注日!$H2344)</f>
        <v/>
      </c>
      <c r="F2348" s="12" t="str">
        <f aca="false">IF($C2348="","",①在庫CSV_発注日!$L2344)</f>
        <v/>
      </c>
      <c r="G2348" s="18"/>
      <c r="H2348" s="17" t="str">
        <f aca="false">IF($C2348="","",N(①在庫CSV_発注日!$Z2344))</f>
        <v/>
      </c>
      <c r="I2348" s="37" t="str">
        <f aca="false">IF($C2348="","",SUMIFS(⑤減算マスタCSV!$L$2:$L$8001,⑤減算マスタCSV!$F$2:$F$8001,$C2348,⑤減算マスタCSV!$K$2:$K$8001,1))</f>
        <v/>
      </c>
      <c r="J2348" s="17" t="str">
        <f aca="false">IF($C2348="","",IFERROR(INDEX(⑤減算マスタCSV!$H$2:$H$8001,MATCH($C2348,⑤減算マスタCSV!$F$2:$F$8001,0)),1))</f>
        <v/>
      </c>
      <c r="K2348" s="17" t="str">
        <f aca="false">IF($C2348="","",MAX(1,IFERROR(INDEX(⑥商品照会CSV!$M$2:$M$3001,MATCH($C2348,⑥商品照会CSV!$A$2:$A$3001,0)),1)))</f>
        <v/>
      </c>
      <c r="L2348" s="40" t="str">
        <f aca="false">IF($C2348="","",IFERROR(INDEX(⑥商品照会CSV!$Q$2:$Q$3001,MATCH($C2348,⑥商品照会CSV!$A$2:$A$3001,0)),0))</f>
        <v/>
      </c>
      <c r="M2348" s="40" t="str">
        <f aca="false">IF($C2348="","",N($L2348)*N($K2348))</f>
        <v/>
      </c>
      <c r="N2348" s="17" t="str">
        <f aca="false">IF($C2348="","",MAX(1,IFERROR(INDEX(⑥商品照会CSV!$AK$2:$AK$3001,MATCH($C2348,⑥商品照会CSV!$A$2:$A$3001,0)),1)))</f>
        <v/>
      </c>
      <c r="O2348" s="12" t="str">
        <f aca="false">IF($C2348="","",IFERROR(IF(INDEX(⑥商品照会CSV!$AN$2:$AN$3001,MATCH($C2348,⑥商品照会CSV!$A$2:$A$3001,0))=1,"バラ",IF(INDEX(⑥商品照会CSV!$AM$2:$AM$3001,MATCH($C2348,⑥商品照会CSV!$A$2:$A$3001,0))=1,"中間包装","ケース")),"ケース"))</f>
        <v/>
      </c>
      <c r="P2348" s="18"/>
      <c r="Q2348" s="14"/>
      <c r="R2348" s="17" t="str">
        <f aca="false">IF($C2348="","",N($Q2348)*N($K2348))</f>
        <v/>
      </c>
    </row>
    <row r="2349" customFormat="false" ht="15" hidden="false" customHeight="false" outlineLevel="0" collapsed="false">
      <c r="B2349" s="12" t="n">
        <v>2344</v>
      </c>
      <c r="C2349" s="36" t="str">
        <f aca="false">IF(①在庫CSV_発注日!$M2345="","",①在庫CSV_発注日!$M2345&amp;"")</f>
        <v/>
      </c>
      <c r="D2349" s="12" t="str">
        <f aca="false">IF($C2349="","",①在庫CSV_発注日!$N2345)</f>
        <v/>
      </c>
      <c r="E2349" s="12" t="str">
        <f aca="false">IF($C2349="","",①在庫CSV_発注日!$H2345)</f>
        <v/>
      </c>
      <c r="F2349" s="12" t="str">
        <f aca="false">IF($C2349="","",①在庫CSV_発注日!$L2345)</f>
        <v/>
      </c>
      <c r="G2349" s="18"/>
      <c r="H2349" s="17" t="str">
        <f aca="false">IF($C2349="","",N(①在庫CSV_発注日!$Z2345))</f>
        <v/>
      </c>
      <c r="I2349" s="37" t="str">
        <f aca="false">IF($C2349="","",SUMIFS(⑤減算マスタCSV!$L$2:$L$8001,⑤減算マスタCSV!$F$2:$F$8001,$C2349,⑤減算マスタCSV!$K$2:$K$8001,1))</f>
        <v/>
      </c>
      <c r="J2349" s="17" t="str">
        <f aca="false">IF($C2349="","",IFERROR(INDEX(⑤減算マスタCSV!$H$2:$H$8001,MATCH($C2349,⑤減算マスタCSV!$F$2:$F$8001,0)),1))</f>
        <v/>
      </c>
      <c r="K2349" s="17" t="str">
        <f aca="false">IF($C2349="","",MAX(1,IFERROR(INDEX(⑥商品照会CSV!$M$2:$M$3001,MATCH($C2349,⑥商品照会CSV!$A$2:$A$3001,0)),1)))</f>
        <v/>
      </c>
      <c r="L2349" s="40" t="str">
        <f aca="false">IF($C2349="","",IFERROR(INDEX(⑥商品照会CSV!$Q$2:$Q$3001,MATCH($C2349,⑥商品照会CSV!$A$2:$A$3001,0)),0))</f>
        <v/>
      </c>
      <c r="M2349" s="40" t="str">
        <f aca="false">IF($C2349="","",N($L2349)*N($K2349))</f>
        <v/>
      </c>
      <c r="N2349" s="17" t="str">
        <f aca="false">IF($C2349="","",MAX(1,IFERROR(INDEX(⑥商品照会CSV!$AK$2:$AK$3001,MATCH($C2349,⑥商品照会CSV!$A$2:$A$3001,0)),1)))</f>
        <v/>
      </c>
      <c r="O2349" s="12" t="str">
        <f aca="false">IF($C2349="","",IFERROR(IF(INDEX(⑥商品照会CSV!$AN$2:$AN$3001,MATCH($C2349,⑥商品照会CSV!$A$2:$A$3001,0))=1,"バラ",IF(INDEX(⑥商品照会CSV!$AM$2:$AM$3001,MATCH($C2349,⑥商品照会CSV!$A$2:$A$3001,0))=1,"中間包装","ケース")),"ケース"))</f>
        <v/>
      </c>
      <c r="P2349" s="18"/>
      <c r="Q2349" s="14"/>
      <c r="R2349" s="17" t="str">
        <f aca="false">IF($C2349="","",N($Q2349)*N($K2349))</f>
        <v/>
      </c>
    </row>
    <row r="2350" customFormat="false" ht="15" hidden="false" customHeight="false" outlineLevel="0" collapsed="false">
      <c r="B2350" s="12" t="n">
        <v>2345</v>
      </c>
      <c r="C2350" s="36" t="str">
        <f aca="false">IF(①在庫CSV_発注日!$M2346="","",①在庫CSV_発注日!$M2346&amp;"")</f>
        <v/>
      </c>
      <c r="D2350" s="12" t="str">
        <f aca="false">IF($C2350="","",①在庫CSV_発注日!$N2346)</f>
        <v/>
      </c>
      <c r="E2350" s="12" t="str">
        <f aca="false">IF($C2350="","",①在庫CSV_発注日!$H2346)</f>
        <v/>
      </c>
      <c r="F2350" s="12" t="str">
        <f aca="false">IF($C2350="","",①在庫CSV_発注日!$L2346)</f>
        <v/>
      </c>
      <c r="G2350" s="18"/>
      <c r="H2350" s="17" t="str">
        <f aca="false">IF($C2350="","",N(①在庫CSV_発注日!$Z2346))</f>
        <v/>
      </c>
      <c r="I2350" s="37" t="str">
        <f aca="false">IF($C2350="","",SUMIFS(⑤減算マスタCSV!$L$2:$L$8001,⑤減算マスタCSV!$F$2:$F$8001,$C2350,⑤減算マスタCSV!$K$2:$K$8001,1))</f>
        <v/>
      </c>
      <c r="J2350" s="17" t="str">
        <f aca="false">IF($C2350="","",IFERROR(INDEX(⑤減算マスタCSV!$H$2:$H$8001,MATCH($C2350,⑤減算マスタCSV!$F$2:$F$8001,0)),1))</f>
        <v/>
      </c>
      <c r="K2350" s="17" t="str">
        <f aca="false">IF($C2350="","",MAX(1,IFERROR(INDEX(⑥商品照会CSV!$M$2:$M$3001,MATCH($C2350,⑥商品照会CSV!$A$2:$A$3001,0)),1)))</f>
        <v/>
      </c>
      <c r="L2350" s="40" t="str">
        <f aca="false">IF($C2350="","",IFERROR(INDEX(⑥商品照会CSV!$Q$2:$Q$3001,MATCH($C2350,⑥商品照会CSV!$A$2:$A$3001,0)),0))</f>
        <v/>
      </c>
      <c r="M2350" s="40" t="str">
        <f aca="false">IF($C2350="","",N($L2350)*N($K2350))</f>
        <v/>
      </c>
      <c r="N2350" s="17" t="str">
        <f aca="false">IF($C2350="","",MAX(1,IFERROR(INDEX(⑥商品照会CSV!$AK$2:$AK$3001,MATCH($C2350,⑥商品照会CSV!$A$2:$A$3001,0)),1)))</f>
        <v/>
      </c>
      <c r="O2350" s="12" t="str">
        <f aca="false">IF($C2350="","",IFERROR(IF(INDEX(⑥商品照会CSV!$AN$2:$AN$3001,MATCH($C2350,⑥商品照会CSV!$A$2:$A$3001,0))=1,"バラ",IF(INDEX(⑥商品照会CSV!$AM$2:$AM$3001,MATCH($C2350,⑥商品照会CSV!$A$2:$A$3001,0))=1,"中間包装","ケース")),"ケース"))</f>
        <v/>
      </c>
      <c r="P2350" s="18"/>
      <c r="Q2350" s="14"/>
      <c r="R2350" s="17" t="str">
        <f aca="false">IF($C2350="","",N($Q2350)*N($K2350))</f>
        <v/>
      </c>
    </row>
    <row r="2351" customFormat="false" ht="15" hidden="false" customHeight="false" outlineLevel="0" collapsed="false">
      <c r="B2351" s="12" t="n">
        <v>2346</v>
      </c>
      <c r="C2351" s="36" t="str">
        <f aca="false">IF(①在庫CSV_発注日!$M2347="","",①在庫CSV_発注日!$M2347&amp;"")</f>
        <v/>
      </c>
      <c r="D2351" s="12" t="str">
        <f aca="false">IF($C2351="","",①在庫CSV_発注日!$N2347)</f>
        <v/>
      </c>
      <c r="E2351" s="12" t="str">
        <f aca="false">IF($C2351="","",①在庫CSV_発注日!$H2347)</f>
        <v/>
      </c>
      <c r="F2351" s="12" t="str">
        <f aca="false">IF($C2351="","",①在庫CSV_発注日!$L2347)</f>
        <v/>
      </c>
      <c r="G2351" s="18"/>
      <c r="H2351" s="17" t="str">
        <f aca="false">IF($C2351="","",N(①在庫CSV_発注日!$Z2347))</f>
        <v/>
      </c>
      <c r="I2351" s="37" t="str">
        <f aca="false">IF($C2351="","",SUMIFS(⑤減算マスタCSV!$L$2:$L$8001,⑤減算マスタCSV!$F$2:$F$8001,$C2351,⑤減算マスタCSV!$K$2:$K$8001,1))</f>
        <v/>
      </c>
      <c r="J2351" s="17" t="str">
        <f aca="false">IF($C2351="","",IFERROR(INDEX(⑤減算マスタCSV!$H$2:$H$8001,MATCH($C2351,⑤減算マスタCSV!$F$2:$F$8001,0)),1))</f>
        <v/>
      </c>
      <c r="K2351" s="17" t="str">
        <f aca="false">IF($C2351="","",MAX(1,IFERROR(INDEX(⑥商品照会CSV!$M$2:$M$3001,MATCH($C2351,⑥商品照会CSV!$A$2:$A$3001,0)),1)))</f>
        <v/>
      </c>
      <c r="L2351" s="40" t="str">
        <f aca="false">IF($C2351="","",IFERROR(INDEX(⑥商品照会CSV!$Q$2:$Q$3001,MATCH($C2351,⑥商品照会CSV!$A$2:$A$3001,0)),0))</f>
        <v/>
      </c>
      <c r="M2351" s="40" t="str">
        <f aca="false">IF($C2351="","",N($L2351)*N($K2351))</f>
        <v/>
      </c>
      <c r="N2351" s="17" t="str">
        <f aca="false">IF($C2351="","",MAX(1,IFERROR(INDEX(⑥商品照会CSV!$AK$2:$AK$3001,MATCH($C2351,⑥商品照会CSV!$A$2:$A$3001,0)),1)))</f>
        <v/>
      </c>
      <c r="O2351" s="12" t="str">
        <f aca="false">IF($C2351="","",IFERROR(IF(INDEX(⑥商品照会CSV!$AN$2:$AN$3001,MATCH($C2351,⑥商品照会CSV!$A$2:$A$3001,0))=1,"バラ",IF(INDEX(⑥商品照会CSV!$AM$2:$AM$3001,MATCH($C2351,⑥商品照会CSV!$A$2:$A$3001,0))=1,"中間包装","ケース")),"ケース"))</f>
        <v/>
      </c>
      <c r="P2351" s="18"/>
      <c r="Q2351" s="14"/>
      <c r="R2351" s="17" t="str">
        <f aca="false">IF($C2351="","",N($Q2351)*N($K2351))</f>
        <v/>
      </c>
    </row>
    <row r="2352" customFormat="false" ht="15" hidden="false" customHeight="false" outlineLevel="0" collapsed="false">
      <c r="B2352" s="12" t="n">
        <v>2347</v>
      </c>
      <c r="C2352" s="36" t="str">
        <f aca="false">IF(①在庫CSV_発注日!$M2348="","",①在庫CSV_発注日!$M2348&amp;"")</f>
        <v/>
      </c>
      <c r="D2352" s="12" t="str">
        <f aca="false">IF($C2352="","",①在庫CSV_発注日!$N2348)</f>
        <v/>
      </c>
      <c r="E2352" s="12" t="str">
        <f aca="false">IF($C2352="","",①在庫CSV_発注日!$H2348)</f>
        <v/>
      </c>
      <c r="F2352" s="12" t="str">
        <f aca="false">IF($C2352="","",①在庫CSV_発注日!$L2348)</f>
        <v/>
      </c>
      <c r="G2352" s="18"/>
      <c r="H2352" s="17" t="str">
        <f aca="false">IF($C2352="","",N(①在庫CSV_発注日!$Z2348))</f>
        <v/>
      </c>
      <c r="I2352" s="37" t="str">
        <f aca="false">IF($C2352="","",SUMIFS(⑤減算マスタCSV!$L$2:$L$8001,⑤減算マスタCSV!$F$2:$F$8001,$C2352,⑤減算マスタCSV!$K$2:$K$8001,1))</f>
        <v/>
      </c>
      <c r="J2352" s="17" t="str">
        <f aca="false">IF($C2352="","",IFERROR(INDEX(⑤減算マスタCSV!$H$2:$H$8001,MATCH($C2352,⑤減算マスタCSV!$F$2:$F$8001,0)),1))</f>
        <v/>
      </c>
      <c r="K2352" s="17" t="str">
        <f aca="false">IF($C2352="","",MAX(1,IFERROR(INDEX(⑥商品照会CSV!$M$2:$M$3001,MATCH($C2352,⑥商品照会CSV!$A$2:$A$3001,0)),1)))</f>
        <v/>
      </c>
      <c r="L2352" s="40" t="str">
        <f aca="false">IF($C2352="","",IFERROR(INDEX(⑥商品照会CSV!$Q$2:$Q$3001,MATCH($C2352,⑥商品照会CSV!$A$2:$A$3001,0)),0))</f>
        <v/>
      </c>
      <c r="M2352" s="40" t="str">
        <f aca="false">IF($C2352="","",N($L2352)*N($K2352))</f>
        <v/>
      </c>
      <c r="N2352" s="17" t="str">
        <f aca="false">IF($C2352="","",MAX(1,IFERROR(INDEX(⑥商品照会CSV!$AK$2:$AK$3001,MATCH($C2352,⑥商品照会CSV!$A$2:$A$3001,0)),1)))</f>
        <v/>
      </c>
      <c r="O2352" s="12" t="str">
        <f aca="false">IF($C2352="","",IFERROR(IF(INDEX(⑥商品照会CSV!$AN$2:$AN$3001,MATCH($C2352,⑥商品照会CSV!$A$2:$A$3001,0))=1,"バラ",IF(INDEX(⑥商品照会CSV!$AM$2:$AM$3001,MATCH($C2352,⑥商品照会CSV!$A$2:$A$3001,0))=1,"中間包装","ケース")),"ケース"))</f>
        <v/>
      </c>
      <c r="P2352" s="18"/>
      <c r="Q2352" s="14"/>
      <c r="R2352" s="17" t="str">
        <f aca="false">IF($C2352="","",N($Q2352)*N($K2352))</f>
        <v/>
      </c>
    </row>
    <row r="2353" customFormat="false" ht="15" hidden="false" customHeight="false" outlineLevel="0" collapsed="false">
      <c r="B2353" s="12" t="n">
        <v>2348</v>
      </c>
      <c r="C2353" s="36" t="str">
        <f aca="false">IF(①在庫CSV_発注日!$M2349="","",①在庫CSV_発注日!$M2349&amp;"")</f>
        <v/>
      </c>
      <c r="D2353" s="12" t="str">
        <f aca="false">IF($C2353="","",①在庫CSV_発注日!$N2349)</f>
        <v/>
      </c>
      <c r="E2353" s="12" t="str">
        <f aca="false">IF($C2353="","",①在庫CSV_発注日!$H2349)</f>
        <v/>
      </c>
      <c r="F2353" s="12" t="str">
        <f aca="false">IF($C2353="","",①在庫CSV_発注日!$L2349)</f>
        <v/>
      </c>
      <c r="G2353" s="18"/>
      <c r="H2353" s="17" t="str">
        <f aca="false">IF($C2353="","",N(①在庫CSV_発注日!$Z2349))</f>
        <v/>
      </c>
      <c r="I2353" s="37" t="str">
        <f aca="false">IF($C2353="","",SUMIFS(⑤減算マスタCSV!$L$2:$L$8001,⑤減算マスタCSV!$F$2:$F$8001,$C2353,⑤減算マスタCSV!$K$2:$K$8001,1))</f>
        <v/>
      </c>
      <c r="J2353" s="17" t="str">
        <f aca="false">IF($C2353="","",IFERROR(INDEX(⑤減算マスタCSV!$H$2:$H$8001,MATCH($C2353,⑤減算マスタCSV!$F$2:$F$8001,0)),1))</f>
        <v/>
      </c>
      <c r="K2353" s="17" t="str">
        <f aca="false">IF($C2353="","",MAX(1,IFERROR(INDEX(⑥商品照会CSV!$M$2:$M$3001,MATCH($C2353,⑥商品照会CSV!$A$2:$A$3001,0)),1)))</f>
        <v/>
      </c>
      <c r="L2353" s="40" t="str">
        <f aca="false">IF($C2353="","",IFERROR(INDEX(⑥商品照会CSV!$Q$2:$Q$3001,MATCH($C2353,⑥商品照会CSV!$A$2:$A$3001,0)),0))</f>
        <v/>
      </c>
      <c r="M2353" s="40" t="str">
        <f aca="false">IF($C2353="","",N($L2353)*N($K2353))</f>
        <v/>
      </c>
      <c r="N2353" s="17" t="str">
        <f aca="false">IF($C2353="","",MAX(1,IFERROR(INDEX(⑥商品照会CSV!$AK$2:$AK$3001,MATCH($C2353,⑥商品照会CSV!$A$2:$A$3001,0)),1)))</f>
        <v/>
      </c>
      <c r="O2353" s="12" t="str">
        <f aca="false">IF($C2353="","",IFERROR(IF(INDEX(⑥商品照会CSV!$AN$2:$AN$3001,MATCH($C2353,⑥商品照会CSV!$A$2:$A$3001,0))=1,"バラ",IF(INDEX(⑥商品照会CSV!$AM$2:$AM$3001,MATCH($C2353,⑥商品照会CSV!$A$2:$A$3001,0))=1,"中間包装","ケース")),"ケース"))</f>
        <v/>
      </c>
      <c r="P2353" s="18"/>
      <c r="Q2353" s="14"/>
      <c r="R2353" s="17" t="str">
        <f aca="false">IF($C2353="","",N($Q2353)*N($K2353))</f>
        <v/>
      </c>
    </row>
    <row r="2354" customFormat="false" ht="15" hidden="false" customHeight="false" outlineLevel="0" collapsed="false">
      <c r="B2354" s="12" t="n">
        <v>2349</v>
      </c>
      <c r="C2354" s="36" t="str">
        <f aca="false">IF(①在庫CSV_発注日!$M2350="","",①在庫CSV_発注日!$M2350&amp;"")</f>
        <v/>
      </c>
      <c r="D2354" s="12" t="str">
        <f aca="false">IF($C2354="","",①在庫CSV_発注日!$N2350)</f>
        <v/>
      </c>
      <c r="E2354" s="12" t="str">
        <f aca="false">IF($C2354="","",①在庫CSV_発注日!$H2350)</f>
        <v/>
      </c>
      <c r="F2354" s="12" t="str">
        <f aca="false">IF($C2354="","",①在庫CSV_発注日!$L2350)</f>
        <v/>
      </c>
      <c r="G2354" s="18"/>
      <c r="H2354" s="17" t="str">
        <f aca="false">IF($C2354="","",N(①在庫CSV_発注日!$Z2350))</f>
        <v/>
      </c>
      <c r="I2354" s="37" t="str">
        <f aca="false">IF($C2354="","",SUMIFS(⑤減算マスタCSV!$L$2:$L$8001,⑤減算マスタCSV!$F$2:$F$8001,$C2354,⑤減算マスタCSV!$K$2:$K$8001,1))</f>
        <v/>
      </c>
      <c r="J2354" s="17" t="str">
        <f aca="false">IF($C2354="","",IFERROR(INDEX(⑤減算マスタCSV!$H$2:$H$8001,MATCH($C2354,⑤減算マスタCSV!$F$2:$F$8001,0)),1))</f>
        <v/>
      </c>
      <c r="K2354" s="17" t="str">
        <f aca="false">IF($C2354="","",MAX(1,IFERROR(INDEX(⑥商品照会CSV!$M$2:$M$3001,MATCH($C2354,⑥商品照会CSV!$A$2:$A$3001,0)),1)))</f>
        <v/>
      </c>
      <c r="L2354" s="40" t="str">
        <f aca="false">IF($C2354="","",IFERROR(INDEX(⑥商品照会CSV!$Q$2:$Q$3001,MATCH($C2354,⑥商品照会CSV!$A$2:$A$3001,0)),0))</f>
        <v/>
      </c>
      <c r="M2354" s="40" t="str">
        <f aca="false">IF($C2354="","",N($L2354)*N($K2354))</f>
        <v/>
      </c>
      <c r="N2354" s="17" t="str">
        <f aca="false">IF($C2354="","",MAX(1,IFERROR(INDEX(⑥商品照会CSV!$AK$2:$AK$3001,MATCH($C2354,⑥商品照会CSV!$A$2:$A$3001,0)),1)))</f>
        <v/>
      </c>
      <c r="O2354" s="12" t="str">
        <f aca="false">IF($C2354="","",IFERROR(IF(INDEX(⑥商品照会CSV!$AN$2:$AN$3001,MATCH($C2354,⑥商品照会CSV!$A$2:$A$3001,0))=1,"バラ",IF(INDEX(⑥商品照会CSV!$AM$2:$AM$3001,MATCH($C2354,⑥商品照会CSV!$A$2:$A$3001,0))=1,"中間包装","ケース")),"ケース"))</f>
        <v/>
      </c>
      <c r="P2354" s="18"/>
      <c r="Q2354" s="14"/>
      <c r="R2354" s="17" t="str">
        <f aca="false">IF($C2354="","",N($Q2354)*N($K2354))</f>
        <v/>
      </c>
    </row>
    <row r="2355" customFormat="false" ht="15" hidden="false" customHeight="false" outlineLevel="0" collapsed="false">
      <c r="B2355" s="12" t="n">
        <v>2350</v>
      </c>
      <c r="C2355" s="36" t="str">
        <f aca="false">IF(①在庫CSV_発注日!$M2351="","",①在庫CSV_発注日!$M2351&amp;"")</f>
        <v/>
      </c>
      <c r="D2355" s="12" t="str">
        <f aca="false">IF($C2355="","",①在庫CSV_発注日!$N2351)</f>
        <v/>
      </c>
      <c r="E2355" s="12" t="str">
        <f aca="false">IF($C2355="","",①在庫CSV_発注日!$H2351)</f>
        <v/>
      </c>
      <c r="F2355" s="12" t="str">
        <f aca="false">IF($C2355="","",①在庫CSV_発注日!$L2351)</f>
        <v/>
      </c>
      <c r="G2355" s="18"/>
      <c r="H2355" s="17" t="str">
        <f aca="false">IF($C2355="","",N(①在庫CSV_発注日!$Z2351))</f>
        <v/>
      </c>
      <c r="I2355" s="37" t="str">
        <f aca="false">IF($C2355="","",SUMIFS(⑤減算マスタCSV!$L$2:$L$8001,⑤減算マスタCSV!$F$2:$F$8001,$C2355,⑤減算マスタCSV!$K$2:$K$8001,1))</f>
        <v/>
      </c>
      <c r="J2355" s="17" t="str">
        <f aca="false">IF($C2355="","",IFERROR(INDEX(⑤減算マスタCSV!$H$2:$H$8001,MATCH($C2355,⑤減算マスタCSV!$F$2:$F$8001,0)),1))</f>
        <v/>
      </c>
      <c r="K2355" s="17" t="str">
        <f aca="false">IF($C2355="","",MAX(1,IFERROR(INDEX(⑥商品照会CSV!$M$2:$M$3001,MATCH($C2355,⑥商品照会CSV!$A$2:$A$3001,0)),1)))</f>
        <v/>
      </c>
      <c r="L2355" s="40" t="str">
        <f aca="false">IF($C2355="","",IFERROR(INDEX(⑥商品照会CSV!$Q$2:$Q$3001,MATCH($C2355,⑥商品照会CSV!$A$2:$A$3001,0)),0))</f>
        <v/>
      </c>
      <c r="M2355" s="40" t="str">
        <f aca="false">IF($C2355="","",N($L2355)*N($K2355))</f>
        <v/>
      </c>
      <c r="N2355" s="17" t="str">
        <f aca="false">IF($C2355="","",MAX(1,IFERROR(INDEX(⑥商品照会CSV!$AK$2:$AK$3001,MATCH($C2355,⑥商品照会CSV!$A$2:$A$3001,0)),1)))</f>
        <v/>
      </c>
      <c r="O2355" s="12" t="str">
        <f aca="false">IF($C2355="","",IFERROR(IF(INDEX(⑥商品照会CSV!$AN$2:$AN$3001,MATCH($C2355,⑥商品照会CSV!$A$2:$A$3001,0))=1,"バラ",IF(INDEX(⑥商品照会CSV!$AM$2:$AM$3001,MATCH($C2355,⑥商品照会CSV!$A$2:$A$3001,0))=1,"中間包装","ケース")),"ケース"))</f>
        <v/>
      </c>
      <c r="P2355" s="18"/>
      <c r="Q2355" s="14"/>
      <c r="R2355" s="17" t="str">
        <f aca="false">IF($C2355="","",N($Q2355)*N($K2355))</f>
        <v/>
      </c>
    </row>
    <row r="2356" customFormat="false" ht="15" hidden="false" customHeight="false" outlineLevel="0" collapsed="false">
      <c r="B2356" s="12" t="n">
        <v>2351</v>
      </c>
      <c r="C2356" s="36" t="str">
        <f aca="false">IF(①在庫CSV_発注日!$M2352="","",①在庫CSV_発注日!$M2352&amp;"")</f>
        <v/>
      </c>
      <c r="D2356" s="12" t="str">
        <f aca="false">IF($C2356="","",①在庫CSV_発注日!$N2352)</f>
        <v/>
      </c>
      <c r="E2356" s="12" t="str">
        <f aca="false">IF($C2356="","",①在庫CSV_発注日!$H2352)</f>
        <v/>
      </c>
      <c r="F2356" s="12" t="str">
        <f aca="false">IF($C2356="","",①在庫CSV_発注日!$L2352)</f>
        <v/>
      </c>
      <c r="G2356" s="18"/>
      <c r="H2356" s="17" t="str">
        <f aca="false">IF($C2356="","",N(①在庫CSV_発注日!$Z2352))</f>
        <v/>
      </c>
      <c r="I2356" s="37" t="str">
        <f aca="false">IF($C2356="","",SUMIFS(⑤減算マスタCSV!$L$2:$L$8001,⑤減算マスタCSV!$F$2:$F$8001,$C2356,⑤減算マスタCSV!$K$2:$K$8001,1))</f>
        <v/>
      </c>
      <c r="J2356" s="17" t="str">
        <f aca="false">IF($C2356="","",IFERROR(INDEX(⑤減算マスタCSV!$H$2:$H$8001,MATCH($C2356,⑤減算マスタCSV!$F$2:$F$8001,0)),1))</f>
        <v/>
      </c>
      <c r="K2356" s="17" t="str">
        <f aca="false">IF($C2356="","",MAX(1,IFERROR(INDEX(⑥商品照会CSV!$M$2:$M$3001,MATCH($C2356,⑥商品照会CSV!$A$2:$A$3001,0)),1)))</f>
        <v/>
      </c>
      <c r="L2356" s="40" t="str">
        <f aca="false">IF($C2356="","",IFERROR(INDEX(⑥商品照会CSV!$Q$2:$Q$3001,MATCH($C2356,⑥商品照会CSV!$A$2:$A$3001,0)),0))</f>
        <v/>
      </c>
      <c r="M2356" s="40" t="str">
        <f aca="false">IF($C2356="","",N($L2356)*N($K2356))</f>
        <v/>
      </c>
      <c r="N2356" s="17" t="str">
        <f aca="false">IF($C2356="","",MAX(1,IFERROR(INDEX(⑥商品照会CSV!$AK$2:$AK$3001,MATCH($C2356,⑥商品照会CSV!$A$2:$A$3001,0)),1)))</f>
        <v/>
      </c>
      <c r="O2356" s="12" t="str">
        <f aca="false">IF($C2356="","",IFERROR(IF(INDEX(⑥商品照会CSV!$AN$2:$AN$3001,MATCH($C2356,⑥商品照会CSV!$A$2:$A$3001,0))=1,"バラ",IF(INDEX(⑥商品照会CSV!$AM$2:$AM$3001,MATCH($C2356,⑥商品照会CSV!$A$2:$A$3001,0))=1,"中間包装","ケース")),"ケース"))</f>
        <v/>
      </c>
      <c r="P2356" s="18"/>
      <c r="Q2356" s="14"/>
      <c r="R2356" s="17" t="str">
        <f aca="false">IF($C2356="","",N($Q2356)*N($K2356))</f>
        <v/>
      </c>
    </row>
    <row r="2357" customFormat="false" ht="15" hidden="false" customHeight="false" outlineLevel="0" collapsed="false">
      <c r="B2357" s="12" t="n">
        <v>2352</v>
      </c>
      <c r="C2357" s="36" t="str">
        <f aca="false">IF(①在庫CSV_発注日!$M2353="","",①在庫CSV_発注日!$M2353&amp;"")</f>
        <v/>
      </c>
      <c r="D2357" s="12" t="str">
        <f aca="false">IF($C2357="","",①在庫CSV_発注日!$N2353)</f>
        <v/>
      </c>
      <c r="E2357" s="12" t="str">
        <f aca="false">IF($C2357="","",①在庫CSV_発注日!$H2353)</f>
        <v/>
      </c>
      <c r="F2357" s="12" t="str">
        <f aca="false">IF($C2357="","",①在庫CSV_発注日!$L2353)</f>
        <v/>
      </c>
      <c r="G2357" s="18"/>
      <c r="H2357" s="17" t="str">
        <f aca="false">IF($C2357="","",N(①在庫CSV_発注日!$Z2353))</f>
        <v/>
      </c>
      <c r="I2357" s="37" t="str">
        <f aca="false">IF($C2357="","",SUMIFS(⑤減算マスタCSV!$L$2:$L$8001,⑤減算マスタCSV!$F$2:$F$8001,$C2357,⑤減算マスタCSV!$K$2:$K$8001,1))</f>
        <v/>
      </c>
      <c r="J2357" s="17" t="str">
        <f aca="false">IF($C2357="","",IFERROR(INDEX(⑤減算マスタCSV!$H$2:$H$8001,MATCH($C2357,⑤減算マスタCSV!$F$2:$F$8001,0)),1))</f>
        <v/>
      </c>
      <c r="K2357" s="17" t="str">
        <f aca="false">IF($C2357="","",MAX(1,IFERROR(INDEX(⑥商品照会CSV!$M$2:$M$3001,MATCH($C2357,⑥商品照会CSV!$A$2:$A$3001,0)),1)))</f>
        <v/>
      </c>
      <c r="L2357" s="40" t="str">
        <f aca="false">IF($C2357="","",IFERROR(INDEX(⑥商品照会CSV!$Q$2:$Q$3001,MATCH($C2357,⑥商品照会CSV!$A$2:$A$3001,0)),0))</f>
        <v/>
      </c>
      <c r="M2357" s="40" t="str">
        <f aca="false">IF($C2357="","",N($L2357)*N($K2357))</f>
        <v/>
      </c>
      <c r="N2357" s="17" t="str">
        <f aca="false">IF($C2357="","",MAX(1,IFERROR(INDEX(⑥商品照会CSV!$AK$2:$AK$3001,MATCH($C2357,⑥商品照会CSV!$A$2:$A$3001,0)),1)))</f>
        <v/>
      </c>
      <c r="O2357" s="12" t="str">
        <f aca="false">IF($C2357="","",IFERROR(IF(INDEX(⑥商品照会CSV!$AN$2:$AN$3001,MATCH($C2357,⑥商品照会CSV!$A$2:$A$3001,0))=1,"バラ",IF(INDEX(⑥商品照会CSV!$AM$2:$AM$3001,MATCH($C2357,⑥商品照会CSV!$A$2:$A$3001,0))=1,"中間包装","ケース")),"ケース"))</f>
        <v/>
      </c>
      <c r="P2357" s="18"/>
      <c r="Q2357" s="14"/>
      <c r="R2357" s="17" t="str">
        <f aca="false">IF($C2357="","",N($Q2357)*N($K2357))</f>
        <v/>
      </c>
    </row>
    <row r="2358" customFormat="false" ht="15" hidden="false" customHeight="false" outlineLevel="0" collapsed="false">
      <c r="B2358" s="12" t="n">
        <v>2353</v>
      </c>
      <c r="C2358" s="36" t="str">
        <f aca="false">IF(①在庫CSV_発注日!$M2354="","",①在庫CSV_発注日!$M2354&amp;"")</f>
        <v/>
      </c>
      <c r="D2358" s="12" t="str">
        <f aca="false">IF($C2358="","",①在庫CSV_発注日!$N2354)</f>
        <v/>
      </c>
      <c r="E2358" s="12" t="str">
        <f aca="false">IF($C2358="","",①在庫CSV_発注日!$H2354)</f>
        <v/>
      </c>
      <c r="F2358" s="12" t="str">
        <f aca="false">IF($C2358="","",①在庫CSV_発注日!$L2354)</f>
        <v/>
      </c>
      <c r="G2358" s="18"/>
      <c r="H2358" s="17" t="str">
        <f aca="false">IF($C2358="","",N(①在庫CSV_発注日!$Z2354))</f>
        <v/>
      </c>
      <c r="I2358" s="37" t="str">
        <f aca="false">IF($C2358="","",SUMIFS(⑤減算マスタCSV!$L$2:$L$8001,⑤減算マスタCSV!$F$2:$F$8001,$C2358,⑤減算マスタCSV!$K$2:$K$8001,1))</f>
        <v/>
      </c>
      <c r="J2358" s="17" t="str">
        <f aca="false">IF($C2358="","",IFERROR(INDEX(⑤減算マスタCSV!$H$2:$H$8001,MATCH($C2358,⑤減算マスタCSV!$F$2:$F$8001,0)),1))</f>
        <v/>
      </c>
      <c r="K2358" s="17" t="str">
        <f aca="false">IF($C2358="","",MAX(1,IFERROR(INDEX(⑥商品照会CSV!$M$2:$M$3001,MATCH($C2358,⑥商品照会CSV!$A$2:$A$3001,0)),1)))</f>
        <v/>
      </c>
      <c r="L2358" s="40" t="str">
        <f aca="false">IF($C2358="","",IFERROR(INDEX(⑥商品照会CSV!$Q$2:$Q$3001,MATCH($C2358,⑥商品照会CSV!$A$2:$A$3001,0)),0))</f>
        <v/>
      </c>
      <c r="M2358" s="40" t="str">
        <f aca="false">IF($C2358="","",N($L2358)*N($K2358))</f>
        <v/>
      </c>
      <c r="N2358" s="17" t="str">
        <f aca="false">IF($C2358="","",MAX(1,IFERROR(INDEX(⑥商品照会CSV!$AK$2:$AK$3001,MATCH($C2358,⑥商品照会CSV!$A$2:$A$3001,0)),1)))</f>
        <v/>
      </c>
      <c r="O2358" s="12" t="str">
        <f aca="false">IF($C2358="","",IFERROR(IF(INDEX(⑥商品照会CSV!$AN$2:$AN$3001,MATCH($C2358,⑥商品照会CSV!$A$2:$A$3001,0))=1,"バラ",IF(INDEX(⑥商品照会CSV!$AM$2:$AM$3001,MATCH($C2358,⑥商品照会CSV!$A$2:$A$3001,0))=1,"中間包装","ケース")),"ケース"))</f>
        <v/>
      </c>
      <c r="P2358" s="18"/>
      <c r="Q2358" s="14"/>
      <c r="R2358" s="17" t="str">
        <f aca="false">IF($C2358="","",N($Q2358)*N($K2358))</f>
        <v/>
      </c>
    </row>
    <row r="2359" customFormat="false" ht="15" hidden="false" customHeight="false" outlineLevel="0" collapsed="false">
      <c r="B2359" s="12" t="n">
        <v>2354</v>
      </c>
      <c r="C2359" s="36" t="str">
        <f aca="false">IF(①在庫CSV_発注日!$M2355="","",①在庫CSV_発注日!$M2355&amp;"")</f>
        <v/>
      </c>
      <c r="D2359" s="12" t="str">
        <f aca="false">IF($C2359="","",①在庫CSV_発注日!$N2355)</f>
        <v/>
      </c>
      <c r="E2359" s="12" t="str">
        <f aca="false">IF($C2359="","",①在庫CSV_発注日!$H2355)</f>
        <v/>
      </c>
      <c r="F2359" s="12" t="str">
        <f aca="false">IF($C2359="","",①在庫CSV_発注日!$L2355)</f>
        <v/>
      </c>
      <c r="G2359" s="18"/>
      <c r="H2359" s="17" t="str">
        <f aca="false">IF($C2359="","",N(①在庫CSV_発注日!$Z2355))</f>
        <v/>
      </c>
      <c r="I2359" s="37" t="str">
        <f aca="false">IF($C2359="","",SUMIFS(⑤減算マスタCSV!$L$2:$L$8001,⑤減算マスタCSV!$F$2:$F$8001,$C2359,⑤減算マスタCSV!$K$2:$K$8001,1))</f>
        <v/>
      </c>
      <c r="J2359" s="17" t="str">
        <f aca="false">IF($C2359="","",IFERROR(INDEX(⑤減算マスタCSV!$H$2:$H$8001,MATCH($C2359,⑤減算マスタCSV!$F$2:$F$8001,0)),1))</f>
        <v/>
      </c>
      <c r="K2359" s="17" t="str">
        <f aca="false">IF($C2359="","",MAX(1,IFERROR(INDEX(⑥商品照会CSV!$M$2:$M$3001,MATCH($C2359,⑥商品照会CSV!$A$2:$A$3001,0)),1)))</f>
        <v/>
      </c>
      <c r="L2359" s="40" t="str">
        <f aca="false">IF($C2359="","",IFERROR(INDEX(⑥商品照会CSV!$Q$2:$Q$3001,MATCH($C2359,⑥商品照会CSV!$A$2:$A$3001,0)),0))</f>
        <v/>
      </c>
      <c r="M2359" s="40" t="str">
        <f aca="false">IF($C2359="","",N($L2359)*N($K2359))</f>
        <v/>
      </c>
      <c r="N2359" s="17" t="str">
        <f aca="false">IF($C2359="","",MAX(1,IFERROR(INDEX(⑥商品照会CSV!$AK$2:$AK$3001,MATCH($C2359,⑥商品照会CSV!$A$2:$A$3001,0)),1)))</f>
        <v/>
      </c>
      <c r="O2359" s="12" t="str">
        <f aca="false">IF($C2359="","",IFERROR(IF(INDEX(⑥商品照会CSV!$AN$2:$AN$3001,MATCH($C2359,⑥商品照会CSV!$A$2:$A$3001,0))=1,"バラ",IF(INDEX(⑥商品照会CSV!$AM$2:$AM$3001,MATCH($C2359,⑥商品照会CSV!$A$2:$A$3001,0))=1,"中間包装","ケース")),"ケース"))</f>
        <v/>
      </c>
      <c r="P2359" s="18"/>
      <c r="Q2359" s="14"/>
      <c r="R2359" s="17" t="str">
        <f aca="false">IF($C2359="","",N($Q2359)*N($K2359))</f>
        <v/>
      </c>
    </row>
    <row r="2360" customFormat="false" ht="15" hidden="false" customHeight="false" outlineLevel="0" collapsed="false">
      <c r="B2360" s="12" t="n">
        <v>2355</v>
      </c>
      <c r="C2360" s="36" t="str">
        <f aca="false">IF(①在庫CSV_発注日!$M2356="","",①在庫CSV_発注日!$M2356&amp;"")</f>
        <v/>
      </c>
      <c r="D2360" s="12" t="str">
        <f aca="false">IF($C2360="","",①在庫CSV_発注日!$N2356)</f>
        <v/>
      </c>
      <c r="E2360" s="12" t="str">
        <f aca="false">IF($C2360="","",①在庫CSV_発注日!$H2356)</f>
        <v/>
      </c>
      <c r="F2360" s="12" t="str">
        <f aca="false">IF($C2360="","",①在庫CSV_発注日!$L2356)</f>
        <v/>
      </c>
      <c r="G2360" s="18"/>
      <c r="H2360" s="17" t="str">
        <f aca="false">IF($C2360="","",N(①在庫CSV_発注日!$Z2356))</f>
        <v/>
      </c>
      <c r="I2360" s="37" t="str">
        <f aca="false">IF($C2360="","",SUMIFS(⑤減算マスタCSV!$L$2:$L$8001,⑤減算マスタCSV!$F$2:$F$8001,$C2360,⑤減算マスタCSV!$K$2:$K$8001,1))</f>
        <v/>
      </c>
      <c r="J2360" s="17" t="str">
        <f aca="false">IF($C2360="","",IFERROR(INDEX(⑤減算マスタCSV!$H$2:$H$8001,MATCH($C2360,⑤減算マスタCSV!$F$2:$F$8001,0)),1))</f>
        <v/>
      </c>
      <c r="K2360" s="17" t="str">
        <f aca="false">IF($C2360="","",MAX(1,IFERROR(INDEX(⑥商品照会CSV!$M$2:$M$3001,MATCH($C2360,⑥商品照会CSV!$A$2:$A$3001,0)),1)))</f>
        <v/>
      </c>
      <c r="L2360" s="40" t="str">
        <f aca="false">IF($C2360="","",IFERROR(INDEX(⑥商品照会CSV!$Q$2:$Q$3001,MATCH($C2360,⑥商品照会CSV!$A$2:$A$3001,0)),0))</f>
        <v/>
      </c>
      <c r="M2360" s="40" t="str">
        <f aca="false">IF($C2360="","",N($L2360)*N($K2360))</f>
        <v/>
      </c>
      <c r="N2360" s="17" t="str">
        <f aca="false">IF($C2360="","",MAX(1,IFERROR(INDEX(⑥商品照会CSV!$AK$2:$AK$3001,MATCH($C2360,⑥商品照会CSV!$A$2:$A$3001,0)),1)))</f>
        <v/>
      </c>
      <c r="O2360" s="12" t="str">
        <f aca="false">IF($C2360="","",IFERROR(IF(INDEX(⑥商品照会CSV!$AN$2:$AN$3001,MATCH($C2360,⑥商品照会CSV!$A$2:$A$3001,0))=1,"バラ",IF(INDEX(⑥商品照会CSV!$AM$2:$AM$3001,MATCH($C2360,⑥商品照会CSV!$A$2:$A$3001,0))=1,"中間包装","ケース")),"ケース"))</f>
        <v/>
      </c>
      <c r="P2360" s="18"/>
      <c r="Q2360" s="14"/>
      <c r="R2360" s="17" t="str">
        <f aca="false">IF($C2360="","",N($Q2360)*N($K2360))</f>
        <v/>
      </c>
    </row>
    <row r="2361" customFormat="false" ht="15" hidden="false" customHeight="false" outlineLevel="0" collapsed="false">
      <c r="B2361" s="12" t="n">
        <v>2356</v>
      </c>
      <c r="C2361" s="36" t="str">
        <f aca="false">IF(①在庫CSV_発注日!$M2357="","",①在庫CSV_発注日!$M2357&amp;"")</f>
        <v/>
      </c>
      <c r="D2361" s="12" t="str">
        <f aca="false">IF($C2361="","",①在庫CSV_発注日!$N2357)</f>
        <v/>
      </c>
      <c r="E2361" s="12" t="str">
        <f aca="false">IF($C2361="","",①在庫CSV_発注日!$H2357)</f>
        <v/>
      </c>
      <c r="F2361" s="12" t="str">
        <f aca="false">IF($C2361="","",①在庫CSV_発注日!$L2357)</f>
        <v/>
      </c>
      <c r="G2361" s="18"/>
      <c r="H2361" s="17" t="str">
        <f aca="false">IF($C2361="","",N(①在庫CSV_発注日!$Z2357))</f>
        <v/>
      </c>
      <c r="I2361" s="37" t="str">
        <f aca="false">IF($C2361="","",SUMIFS(⑤減算マスタCSV!$L$2:$L$8001,⑤減算マスタCSV!$F$2:$F$8001,$C2361,⑤減算マスタCSV!$K$2:$K$8001,1))</f>
        <v/>
      </c>
      <c r="J2361" s="17" t="str">
        <f aca="false">IF($C2361="","",IFERROR(INDEX(⑤減算マスタCSV!$H$2:$H$8001,MATCH($C2361,⑤減算マスタCSV!$F$2:$F$8001,0)),1))</f>
        <v/>
      </c>
      <c r="K2361" s="17" t="str">
        <f aca="false">IF($C2361="","",MAX(1,IFERROR(INDEX(⑥商品照会CSV!$M$2:$M$3001,MATCH($C2361,⑥商品照会CSV!$A$2:$A$3001,0)),1)))</f>
        <v/>
      </c>
      <c r="L2361" s="40" t="str">
        <f aca="false">IF($C2361="","",IFERROR(INDEX(⑥商品照会CSV!$Q$2:$Q$3001,MATCH($C2361,⑥商品照会CSV!$A$2:$A$3001,0)),0))</f>
        <v/>
      </c>
      <c r="M2361" s="40" t="str">
        <f aca="false">IF($C2361="","",N($L2361)*N($K2361))</f>
        <v/>
      </c>
      <c r="N2361" s="17" t="str">
        <f aca="false">IF($C2361="","",MAX(1,IFERROR(INDEX(⑥商品照会CSV!$AK$2:$AK$3001,MATCH($C2361,⑥商品照会CSV!$A$2:$A$3001,0)),1)))</f>
        <v/>
      </c>
      <c r="O2361" s="12" t="str">
        <f aca="false">IF($C2361="","",IFERROR(IF(INDEX(⑥商品照会CSV!$AN$2:$AN$3001,MATCH($C2361,⑥商品照会CSV!$A$2:$A$3001,0))=1,"バラ",IF(INDEX(⑥商品照会CSV!$AM$2:$AM$3001,MATCH($C2361,⑥商品照会CSV!$A$2:$A$3001,0))=1,"中間包装","ケース")),"ケース"))</f>
        <v/>
      </c>
      <c r="P2361" s="18"/>
      <c r="Q2361" s="14"/>
      <c r="R2361" s="17" t="str">
        <f aca="false">IF($C2361="","",N($Q2361)*N($K2361))</f>
        <v/>
      </c>
    </row>
    <row r="2362" customFormat="false" ht="15" hidden="false" customHeight="false" outlineLevel="0" collapsed="false">
      <c r="B2362" s="12" t="n">
        <v>2357</v>
      </c>
      <c r="C2362" s="36" t="str">
        <f aca="false">IF(①在庫CSV_発注日!$M2358="","",①在庫CSV_発注日!$M2358&amp;"")</f>
        <v/>
      </c>
      <c r="D2362" s="12" t="str">
        <f aca="false">IF($C2362="","",①在庫CSV_発注日!$N2358)</f>
        <v/>
      </c>
      <c r="E2362" s="12" t="str">
        <f aca="false">IF($C2362="","",①在庫CSV_発注日!$H2358)</f>
        <v/>
      </c>
      <c r="F2362" s="12" t="str">
        <f aca="false">IF($C2362="","",①在庫CSV_発注日!$L2358)</f>
        <v/>
      </c>
      <c r="G2362" s="18"/>
      <c r="H2362" s="17" t="str">
        <f aca="false">IF($C2362="","",N(①在庫CSV_発注日!$Z2358))</f>
        <v/>
      </c>
      <c r="I2362" s="37" t="str">
        <f aca="false">IF($C2362="","",SUMIFS(⑤減算マスタCSV!$L$2:$L$8001,⑤減算マスタCSV!$F$2:$F$8001,$C2362,⑤減算マスタCSV!$K$2:$K$8001,1))</f>
        <v/>
      </c>
      <c r="J2362" s="17" t="str">
        <f aca="false">IF($C2362="","",IFERROR(INDEX(⑤減算マスタCSV!$H$2:$H$8001,MATCH($C2362,⑤減算マスタCSV!$F$2:$F$8001,0)),1))</f>
        <v/>
      </c>
      <c r="K2362" s="17" t="str">
        <f aca="false">IF($C2362="","",MAX(1,IFERROR(INDEX(⑥商品照会CSV!$M$2:$M$3001,MATCH($C2362,⑥商品照会CSV!$A$2:$A$3001,0)),1)))</f>
        <v/>
      </c>
      <c r="L2362" s="40" t="str">
        <f aca="false">IF($C2362="","",IFERROR(INDEX(⑥商品照会CSV!$Q$2:$Q$3001,MATCH($C2362,⑥商品照会CSV!$A$2:$A$3001,0)),0))</f>
        <v/>
      </c>
      <c r="M2362" s="40" t="str">
        <f aca="false">IF($C2362="","",N($L2362)*N($K2362))</f>
        <v/>
      </c>
      <c r="N2362" s="17" t="str">
        <f aca="false">IF($C2362="","",MAX(1,IFERROR(INDEX(⑥商品照会CSV!$AK$2:$AK$3001,MATCH($C2362,⑥商品照会CSV!$A$2:$A$3001,0)),1)))</f>
        <v/>
      </c>
      <c r="O2362" s="12" t="str">
        <f aca="false">IF($C2362="","",IFERROR(IF(INDEX(⑥商品照会CSV!$AN$2:$AN$3001,MATCH($C2362,⑥商品照会CSV!$A$2:$A$3001,0))=1,"バラ",IF(INDEX(⑥商品照会CSV!$AM$2:$AM$3001,MATCH($C2362,⑥商品照会CSV!$A$2:$A$3001,0))=1,"中間包装","ケース")),"ケース"))</f>
        <v/>
      </c>
      <c r="P2362" s="18"/>
      <c r="Q2362" s="14"/>
      <c r="R2362" s="17" t="str">
        <f aca="false">IF($C2362="","",N($Q2362)*N($K2362))</f>
        <v/>
      </c>
    </row>
    <row r="2363" customFormat="false" ht="15" hidden="false" customHeight="false" outlineLevel="0" collapsed="false">
      <c r="B2363" s="12" t="n">
        <v>2358</v>
      </c>
      <c r="C2363" s="36" t="str">
        <f aca="false">IF(①在庫CSV_発注日!$M2359="","",①在庫CSV_発注日!$M2359&amp;"")</f>
        <v/>
      </c>
      <c r="D2363" s="12" t="str">
        <f aca="false">IF($C2363="","",①在庫CSV_発注日!$N2359)</f>
        <v/>
      </c>
      <c r="E2363" s="12" t="str">
        <f aca="false">IF($C2363="","",①在庫CSV_発注日!$H2359)</f>
        <v/>
      </c>
      <c r="F2363" s="12" t="str">
        <f aca="false">IF($C2363="","",①在庫CSV_発注日!$L2359)</f>
        <v/>
      </c>
      <c r="G2363" s="18"/>
      <c r="H2363" s="17" t="str">
        <f aca="false">IF($C2363="","",N(①在庫CSV_発注日!$Z2359))</f>
        <v/>
      </c>
      <c r="I2363" s="37" t="str">
        <f aca="false">IF($C2363="","",SUMIFS(⑤減算マスタCSV!$L$2:$L$8001,⑤減算マスタCSV!$F$2:$F$8001,$C2363,⑤減算マスタCSV!$K$2:$K$8001,1))</f>
        <v/>
      </c>
      <c r="J2363" s="17" t="str">
        <f aca="false">IF($C2363="","",IFERROR(INDEX(⑤減算マスタCSV!$H$2:$H$8001,MATCH($C2363,⑤減算マスタCSV!$F$2:$F$8001,0)),1))</f>
        <v/>
      </c>
      <c r="K2363" s="17" t="str">
        <f aca="false">IF($C2363="","",MAX(1,IFERROR(INDEX(⑥商品照会CSV!$M$2:$M$3001,MATCH($C2363,⑥商品照会CSV!$A$2:$A$3001,0)),1)))</f>
        <v/>
      </c>
      <c r="L2363" s="40" t="str">
        <f aca="false">IF($C2363="","",IFERROR(INDEX(⑥商品照会CSV!$Q$2:$Q$3001,MATCH($C2363,⑥商品照会CSV!$A$2:$A$3001,0)),0))</f>
        <v/>
      </c>
      <c r="M2363" s="40" t="str">
        <f aca="false">IF($C2363="","",N($L2363)*N($K2363))</f>
        <v/>
      </c>
      <c r="N2363" s="17" t="str">
        <f aca="false">IF($C2363="","",MAX(1,IFERROR(INDEX(⑥商品照会CSV!$AK$2:$AK$3001,MATCH($C2363,⑥商品照会CSV!$A$2:$A$3001,0)),1)))</f>
        <v/>
      </c>
      <c r="O2363" s="12" t="str">
        <f aca="false">IF($C2363="","",IFERROR(IF(INDEX(⑥商品照会CSV!$AN$2:$AN$3001,MATCH($C2363,⑥商品照会CSV!$A$2:$A$3001,0))=1,"バラ",IF(INDEX(⑥商品照会CSV!$AM$2:$AM$3001,MATCH($C2363,⑥商品照会CSV!$A$2:$A$3001,0))=1,"中間包装","ケース")),"ケース"))</f>
        <v/>
      </c>
      <c r="P2363" s="18"/>
      <c r="Q2363" s="14"/>
      <c r="R2363" s="17" t="str">
        <f aca="false">IF($C2363="","",N($Q2363)*N($K2363))</f>
        <v/>
      </c>
    </row>
    <row r="2364" customFormat="false" ht="15" hidden="false" customHeight="false" outlineLevel="0" collapsed="false">
      <c r="B2364" s="12" t="n">
        <v>2359</v>
      </c>
      <c r="C2364" s="36" t="str">
        <f aca="false">IF(①在庫CSV_発注日!$M2360="","",①在庫CSV_発注日!$M2360&amp;"")</f>
        <v/>
      </c>
      <c r="D2364" s="12" t="str">
        <f aca="false">IF($C2364="","",①在庫CSV_発注日!$N2360)</f>
        <v/>
      </c>
      <c r="E2364" s="12" t="str">
        <f aca="false">IF($C2364="","",①在庫CSV_発注日!$H2360)</f>
        <v/>
      </c>
      <c r="F2364" s="12" t="str">
        <f aca="false">IF($C2364="","",①在庫CSV_発注日!$L2360)</f>
        <v/>
      </c>
      <c r="G2364" s="18"/>
      <c r="H2364" s="17" t="str">
        <f aca="false">IF($C2364="","",N(①在庫CSV_発注日!$Z2360))</f>
        <v/>
      </c>
      <c r="I2364" s="37" t="str">
        <f aca="false">IF($C2364="","",SUMIFS(⑤減算マスタCSV!$L$2:$L$8001,⑤減算マスタCSV!$F$2:$F$8001,$C2364,⑤減算マスタCSV!$K$2:$K$8001,1))</f>
        <v/>
      </c>
      <c r="J2364" s="17" t="str">
        <f aca="false">IF($C2364="","",IFERROR(INDEX(⑤減算マスタCSV!$H$2:$H$8001,MATCH($C2364,⑤減算マスタCSV!$F$2:$F$8001,0)),1))</f>
        <v/>
      </c>
      <c r="K2364" s="17" t="str">
        <f aca="false">IF($C2364="","",MAX(1,IFERROR(INDEX(⑥商品照会CSV!$M$2:$M$3001,MATCH($C2364,⑥商品照会CSV!$A$2:$A$3001,0)),1)))</f>
        <v/>
      </c>
      <c r="L2364" s="40" t="str">
        <f aca="false">IF($C2364="","",IFERROR(INDEX(⑥商品照会CSV!$Q$2:$Q$3001,MATCH($C2364,⑥商品照会CSV!$A$2:$A$3001,0)),0))</f>
        <v/>
      </c>
      <c r="M2364" s="40" t="str">
        <f aca="false">IF($C2364="","",N($L2364)*N($K2364))</f>
        <v/>
      </c>
      <c r="N2364" s="17" t="str">
        <f aca="false">IF($C2364="","",MAX(1,IFERROR(INDEX(⑥商品照会CSV!$AK$2:$AK$3001,MATCH($C2364,⑥商品照会CSV!$A$2:$A$3001,0)),1)))</f>
        <v/>
      </c>
      <c r="O2364" s="12" t="str">
        <f aca="false">IF($C2364="","",IFERROR(IF(INDEX(⑥商品照会CSV!$AN$2:$AN$3001,MATCH($C2364,⑥商品照会CSV!$A$2:$A$3001,0))=1,"バラ",IF(INDEX(⑥商品照会CSV!$AM$2:$AM$3001,MATCH($C2364,⑥商品照会CSV!$A$2:$A$3001,0))=1,"中間包装","ケース")),"ケース"))</f>
        <v/>
      </c>
      <c r="P2364" s="18"/>
      <c r="Q2364" s="14"/>
      <c r="R2364" s="17" t="str">
        <f aca="false">IF($C2364="","",N($Q2364)*N($K2364))</f>
        <v/>
      </c>
    </row>
    <row r="2365" customFormat="false" ht="15" hidden="false" customHeight="false" outlineLevel="0" collapsed="false">
      <c r="B2365" s="12" t="n">
        <v>2360</v>
      </c>
      <c r="C2365" s="36" t="str">
        <f aca="false">IF(①在庫CSV_発注日!$M2361="","",①在庫CSV_発注日!$M2361&amp;"")</f>
        <v/>
      </c>
      <c r="D2365" s="12" t="str">
        <f aca="false">IF($C2365="","",①在庫CSV_発注日!$N2361)</f>
        <v/>
      </c>
      <c r="E2365" s="12" t="str">
        <f aca="false">IF($C2365="","",①在庫CSV_発注日!$H2361)</f>
        <v/>
      </c>
      <c r="F2365" s="12" t="str">
        <f aca="false">IF($C2365="","",①在庫CSV_発注日!$L2361)</f>
        <v/>
      </c>
      <c r="G2365" s="18"/>
      <c r="H2365" s="17" t="str">
        <f aca="false">IF($C2365="","",N(①在庫CSV_発注日!$Z2361))</f>
        <v/>
      </c>
      <c r="I2365" s="37" t="str">
        <f aca="false">IF($C2365="","",SUMIFS(⑤減算マスタCSV!$L$2:$L$8001,⑤減算マスタCSV!$F$2:$F$8001,$C2365,⑤減算マスタCSV!$K$2:$K$8001,1))</f>
        <v/>
      </c>
      <c r="J2365" s="17" t="str">
        <f aca="false">IF($C2365="","",IFERROR(INDEX(⑤減算マスタCSV!$H$2:$H$8001,MATCH($C2365,⑤減算マスタCSV!$F$2:$F$8001,0)),1))</f>
        <v/>
      </c>
      <c r="K2365" s="17" t="str">
        <f aca="false">IF($C2365="","",MAX(1,IFERROR(INDEX(⑥商品照会CSV!$M$2:$M$3001,MATCH($C2365,⑥商品照会CSV!$A$2:$A$3001,0)),1)))</f>
        <v/>
      </c>
      <c r="L2365" s="40" t="str">
        <f aca="false">IF($C2365="","",IFERROR(INDEX(⑥商品照会CSV!$Q$2:$Q$3001,MATCH($C2365,⑥商品照会CSV!$A$2:$A$3001,0)),0))</f>
        <v/>
      </c>
      <c r="M2365" s="40" t="str">
        <f aca="false">IF($C2365="","",N($L2365)*N($K2365))</f>
        <v/>
      </c>
      <c r="N2365" s="17" t="str">
        <f aca="false">IF($C2365="","",MAX(1,IFERROR(INDEX(⑥商品照会CSV!$AK$2:$AK$3001,MATCH($C2365,⑥商品照会CSV!$A$2:$A$3001,0)),1)))</f>
        <v/>
      </c>
      <c r="O2365" s="12" t="str">
        <f aca="false">IF($C2365="","",IFERROR(IF(INDEX(⑥商品照会CSV!$AN$2:$AN$3001,MATCH($C2365,⑥商品照会CSV!$A$2:$A$3001,0))=1,"バラ",IF(INDEX(⑥商品照会CSV!$AM$2:$AM$3001,MATCH($C2365,⑥商品照会CSV!$A$2:$A$3001,0))=1,"中間包装","ケース")),"ケース"))</f>
        <v/>
      </c>
      <c r="P2365" s="18"/>
      <c r="Q2365" s="14"/>
      <c r="R2365" s="17" t="str">
        <f aca="false">IF($C2365="","",N($Q2365)*N($K2365))</f>
        <v/>
      </c>
    </row>
    <row r="2366" customFormat="false" ht="15" hidden="false" customHeight="false" outlineLevel="0" collapsed="false">
      <c r="B2366" s="12" t="n">
        <v>2361</v>
      </c>
      <c r="C2366" s="36" t="str">
        <f aca="false">IF(①在庫CSV_発注日!$M2362="","",①在庫CSV_発注日!$M2362&amp;"")</f>
        <v/>
      </c>
      <c r="D2366" s="12" t="str">
        <f aca="false">IF($C2366="","",①在庫CSV_発注日!$N2362)</f>
        <v/>
      </c>
      <c r="E2366" s="12" t="str">
        <f aca="false">IF($C2366="","",①在庫CSV_発注日!$H2362)</f>
        <v/>
      </c>
      <c r="F2366" s="12" t="str">
        <f aca="false">IF($C2366="","",①在庫CSV_発注日!$L2362)</f>
        <v/>
      </c>
      <c r="G2366" s="18"/>
      <c r="H2366" s="17" t="str">
        <f aca="false">IF($C2366="","",N(①在庫CSV_発注日!$Z2362))</f>
        <v/>
      </c>
      <c r="I2366" s="37" t="str">
        <f aca="false">IF($C2366="","",SUMIFS(⑤減算マスタCSV!$L$2:$L$8001,⑤減算マスタCSV!$F$2:$F$8001,$C2366,⑤減算マスタCSV!$K$2:$K$8001,1))</f>
        <v/>
      </c>
      <c r="J2366" s="17" t="str">
        <f aca="false">IF($C2366="","",IFERROR(INDEX(⑤減算マスタCSV!$H$2:$H$8001,MATCH($C2366,⑤減算マスタCSV!$F$2:$F$8001,0)),1))</f>
        <v/>
      </c>
      <c r="K2366" s="17" t="str">
        <f aca="false">IF($C2366="","",MAX(1,IFERROR(INDEX(⑥商品照会CSV!$M$2:$M$3001,MATCH($C2366,⑥商品照会CSV!$A$2:$A$3001,0)),1)))</f>
        <v/>
      </c>
      <c r="L2366" s="40" t="str">
        <f aca="false">IF($C2366="","",IFERROR(INDEX(⑥商品照会CSV!$Q$2:$Q$3001,MATCH($C2366,⑥商品照会CSV!$A$2:$A$3001,0)),0))</f>
        <v/>
      </c>
      <c r="M2366" s="40" t="str">
        <f aca="false">IF($C2366="","",N($L2366)*N($K2366))</f>
        <v/>
      </c>
      <c r="N2366" s="17" t="str">
        <f aca="false">IF($C2366="","",MAX(1,IFERROR(INDEX(⑥商品照会CSV!$AK$2:$AK$3001,MATCH($C2366,⑥商品照会CSV!$A$2:$A$3001,0)),1)))</f>
        <v/>
      </c>
      <c r="O2366" s="12" t="str">
        <f aca="false">IF($C2366="","",IFERROR(IF(INDEX(⑥商品照会CSV!$AN$2:$AN$3001,MATCH($C2366,⑥商品照会CSV!$A$2:$A$3001,0))=1,"バラ",IF(INDEX(⑥商品照会CSV!$AM$2:$AM$3001,MATCH($C2366,⑥商品照会CSV!$A$2:$A$3001,0))=1,"中間包装","ケース")),"ケース"))</f>
        <v/>
      </c>
      <c r="P2366" s="18"/>
      <c r="Q2366" s="14"/>
      <c r="R2366" s="17" t="str">
        <f aca="false">IF($C2366="","",N($Q2366)*N($K2366))</f>
        <v/>
      </c>
    </row>
    <row r="2367" customFormat="false" ht="15" hidden="false" customHeight="false" outlineLevel="0" collapsed="false">
      <c r="B2367" s="12" t="n">
        <v>2362</v>
      </c>
      <c r="C2367" s="36" t="str">
        <f aca="false">IF(①在庫CSV_発注日!$M2363="","",①在庫CSV_発注日!$M2363&amp;"")</f>
        <v/>
      </c>
      <c r="D2367" s="12" t="str">
        <f aca="false">IF($C2367="","",①在庫CSV_発注日!$N2363)</f>
        <v/>
      </c>
      <c r="E2367" s="12" t="str">
        <f aca="false">IF($C2367="","",①在庫CSV_発注日!$H2363)</f>
        <v/>
      </c>
      <c r="F2367" s="12" t="str">
        <f aca="false">IF($C2367="","",①在庫CSV_発注日!$L2363)</f>
        <v/>
      </c>
      <c r="G2367" s="18"/>
      <c r="H2367" s="17" t="str">
        <f aca="false">IF($C2367="","",N(①在庫CSV_発注日!$Z2363))</f>
        <v/>
      </c>
      <c r="I2367" s="37" t="str">
        <f aca="false">IF($C2367="","",SUMIFS(⑤減算マスタCSV!$L$2:$L$8001,⑤減算マスタCSV!$F$2:$F$8001,$C2367,⑤減算マスタCSV!$K$2:$K$8001,1))</f>
        <v/>
      </c>
      <c r="J2367" s="17" t="str">
        <f aca="false">IF($C2367="","",IFERROR(INDEX(⑤減算マスタCSV!$H$2:$H$8001,MATCH($C2367,⑤減算マスタCSV!$F$2:$F$8001,0)),1))</f>
        <v/>
      </c>
      <c r="K2367" s="17" t="str">
        <f aca="false">IF($C2367="","",MAX(1,IFERROR(INDEX(⑥商品照会CSV!$M$2:$M$3001,MATCH($C2367,⑥商品照会CSV!$A$2:$A$3001,0)),1)))</f>
        <v/>
      </c>
      <c r="L2367" s="40" t="str">
        <f aca="false">IF($C2367="","",IFERROR(INDEX(⑥商品照会CSV!$Q$2:$Q$3001,MATCH($C2367,⑥商品照会CSV!$A$2:$A$3001,0)),0))</f>
        <v/>
      </c>
      <c r="M2367" s="40" t="str">
        <f aca="false">IF($C2367="","",N($L2367)*N($K2367))</f>
        <v/>
      </c>
      <c r="N2367" s="17" t="str">
        <f aca="false">IF($C2367="","",MAX(1,IFERROR(INDEX(⑥商品照会CSV!$AK$2:$AK$3001,MATCH($C2367,⑥商品照会CSV!$A$2:$A$3001,0)),1)))</f>
        <v/>
      </c>
      <c r="O2367" s="12" t="str">
        <f aca="false">IF($C2367="","",IFERROR(IF(INDEX(⑥商品照会CSV!$AN$2:$AN$3001,MATCH($C2367,⑥商品照会CSV!$A$2:$A$3001,0))=1,"バラ",IF(INDEX(⑥商品照会CSV!$AM$2:$AM$3001,MATCH($C2367,⑥商品照会CSV!$A$2:$A$3001,0))=1,"中間包装","ケース")),"ケース"))</f>
        <v/>
      </c>
      <c r="P2367" s="18"/>
      <c r="Q2367" s="14"/>
      <c r="R2367" s="17" t="str">
        <f aca="false">IF($C2367="","",N($Q2367)*N($K2367))</f>
        <v/>
      </c>
    </row>
    <row r="2368" customFormat="false" ht="15" hidden="false" customHeight="false" outlineLevel="0" collapsed="false">
      <c r="B2368" s="12" t="n">
        <v>2363</v>
      </c>
      <c r="C2368" s="36" t="str">
        <f aca="false">IF(①在庫CSV_発注日!$M2364="","",①在庫CSV_発注日!$M2364&amp;"")</f>
        <v/>
      </c>
      <c r="D2368" s="12" t="str">
        <f aca="false">IF($C2368="","",①在庫CSV_発注日!$N2364)</f>
        <v/>
      </c>
      <c r="E2368" s="12" t="str">
        <f aca="false">IF($C2368="","",①在庫CSV_発注日!$H2364)</f>
        <v/>
      </c>
      <c r="F2368" s="12" t="str">
        <f aca="false">IF($C2368="","",①在庫CSV_発注日!$L2364)</f>
        <v/>
      </c>
      <c r="G2368" s="18"/>
      <c r="H2368" s="17" t="str">
        <f aca="false">IF($C2368="","",N(①在庫CSV_発注日!$Z2364))</f>
        <v/>
      </c>
      <c r="I2368" s="37" t="str">
        <f aca="false">IF($C2368="","",SUMIFS(⑤減算マスタCSV!$L$2:$L$8001,⑤減算マスタCSV!$F$2:$F$8001,$C2368,⑤減算マスタCSV!$K$2:$K$8001,1))</f>
        <v/>
      </c>
      <c r="J2368" s="17" t="str">
        <f aca="false">IF($C2368="","",IFERROR(INDEX(⑤減算マスタCSV!$H$2:$H$8001,MATCH($C2368,⑤減算マスタCSV!$F$2:$F$8001,0)),1))</f>
        <v/>
      </c>
      <c r="K2368" s="17" t="str">
        <f aca="false">IF($C2368="","",MAX(1,IFERROR(INDEX(⑥商品照会CSV!$M$2:$M$3001,MATCH($C2368,⑥商品照会CSV!$A$2:$A$3001,0)),1)))</f>
        <v/>
      </c>
      <c r="L2368" s="40" t="str">
        <f aca="false">IF($C2368="","",IFERROR(INDEX(⑥商品照会CSV!$Q$2:$Q$3001,MATCH($C2368,⑥商品照会CSV!$A$2:$A$3001,0)),0))</f>
        <v/>
      </c>
      <c r="M2368" s="40" t="str">
        <f aca="false">IF($C2368="","",N($L2368)*N($K2368))</f>
        <v/>
      </c>
      <c r="N2368" s="17" t="str">
        <f aca="false">IF($C2368="","",MAX(1,IFERROR(INDEX(⑥商品照会CSV!$AK$2:$AK$3001,MATCH($C2368,⑥商品照会CSV!$A$2:$A$3001,0)),1)))</f>
        <v/>
      </c>
      <c r="O2368" s="12" t="str">
        <f aca="false">IF($C2368="","",IFERROR(IF(INDEX(⑥商品照会CSV!$AN$2:$AN$3001,MATCH($C2368,⑥商品照会CSV!$A$2:$A$3001,0))=1,"バラ",IF(INDEX(⑥商品照会CSV!$AM$2:$AM$3001,MATCH($C2368,⑥商品照会CSV!$A$2:$A$3001,0))=1,"中間包装","ケース")),"ケース"))</f>
        <v/>
      </c>
      <c r="P2368" s="18"/>
      <c r="Q2368" s="14"/>
      <c r="R2368" s="17" t="str">
        <f aca="false">IF($C2368="","",N($Q2368)*N($K2368))</f>
        <v/>
      </c>
    </row>
    <row r="2369" customFormat="false" ht="15" hidden="false" customHeight="false" outlineLevel="0" collapsed="false">
      <c r="B2369" s="12" t="n">
        <v>2364</v>
      </c>
      <c r="C2369" s="36" t="str">
        <f aca="false">IF(①在庫CSV_発注日!$M2365="","",①在庫CSV_発注日!$M2365&amp;"")</f>
        <v/>
      </c>
      <c r="D2369" s="12" t="str">
        <f aca="false">IF($C2369="","",①在庫CSV_発注日!$N2365)</f>
        <v/>
      </c>
      <c r="E2369" s="12" t="str">
        <f aca="false">IF($C2369="","",①在庫CSV_発注日!$H2365)</f>
        <v/>
      </c>
      <c r="F2369" s="12" t="str">
        <f aca="false">IF($C2369="","",①在庫CSV_発注日!$L2365)</f>
        <v/>
      </c>
      <c r="G2369" s="18"/>
      <c r="H2369" s="17" t="str">
        <f aca="false">IF($C2369="","",N(①在庫CSV_発注日!$Z2365))</f>
        <v/>
      </c>
      <c r="I2369" s="37" t="str">
        <f aca="false">IF($C2369="","",SUMIFS(⑤減算マスタCSV!$L$2:$L$8001,⑤減算マスタCSV!$F$2:$F$8001,$C2369,⑤減算マスタCSV!$K$2:$K$8001,1))</f>
        <v/>
      </c>
      <c r="J2369" s="17" t="str">
        <f aca="false">IF($C2369="","",IFERROR(INDEX(⑤減算マスタCSV!$H$2:$H$8001,MATCH($C2369,⑤減算マスタCSV!$F$2:$F$8001,0)),1))</f>
        <v/>
      </c>
      <c r="K2369" s="17" t="str">
        <f aca="false">IF($C2369="","",MAX(1,IFERROR(INDEX(⑥商品照会CSV!$M$2:$M$3001,MATCH($C2369,⑥商品照会CSV!$A$2:$A$3001,0)),1)))</f>
        <v/>
      </c>
      <c r="L2369" s="40" t="str">
        <f aca="false">IF($C2369="","",IFERROR(INDEX(⑥商品照会CSV!$Q$2:$Q$3001,MATCH($C2369,⑥商品照会CSV!$A$2:$A$3001,0)),0))</f>
        <v/>
      </c>
      <c r="M2369" s="40" t="str">
        <f aca="false">IF($C2369="","",N($L2369)*N($K2369))</f>
        <v/>
      </c>
      <c r="N2369" s="17" t="str">
        <f aca="false">IF($C2369="","",MAX(1,IFERROR(INDEX(⑥商品照会CSV!$AK$2:$AK$3001,MATCH($C2369,⑥商品照会CSV!$A$2:$A$3001,0)),1)))</f>
        <v/>
      </c>
      <c r="O2369" s="12" t="str">
        <f aca="false">IF($C2369="","",IFERROR(IF(INDEX(⑥商品照会CSV!$AN$2:$AN$3001,MATCH($C2369,⑥商品照会CSV!$A$2:$A$3001,0))=1,"バラ",IF(INDEX(⑥商品照会CSV!$AM$2:$AM$3001,MATCH($C2369,⑥商品照会CSV!$A$2:$A$3001,0))=1,"中間包装","ケース")),"ケース"))</f>
        <v/>
      </c>
      <c r="P2369" s="18"/>
      <c r="Q2369" s="14"/>
      <c r="R2369" s="17" t="str">
        <f aca="false">IF($C2369="","",N($Q2369)*N($K2369))</f>
        <v/>
      </c>
    </row>
    <row r="2370" customFormat="false" ht="15" hidden="false" customHeight="false" outlineLevel="0" collapsed="false">
      <c r="B2370" s="12" t="n">
        <v>2365</v>
      </c>
      <c r="C2370" s="36" t="str">
        <f aca="false">IF(①在庫CSV_発注日!$M2366="","",①在庫CSV_発注日!$M2366&amp;"")</f>
        <v/>
      </c>
      <c r="D2370" s="12" t="str">
        <f aca="false">IF($C2370="","",①在庫CSV_発注日!$N2366)</f>
        <v/>
      </c>
      <c r="E2370" s="12" t="str">
        <f aca="false">IF($C2370="","",①在庫CSV_発注日!$H2366)</f>
        <v/>
      </c>
      <c r="F2370" s="12" t="str">
        <f aca="false">IF($C2370="","",①在庫CSV_発注日!$L2366)</f>
        <v/>
      </c>
      <c r="G2370" s="18"/>
      <c r="H2370" s="17" t="str">
        <f aca="false">IF($C2370="","",N(①在庫CSV_発注日!$Z2366))</f>
        <v/>
      </c>
      <c r="I2370" s="37" t="str">
        <f aca="false">IF($C2370="","",SUMIFS(⑤減算マスタCSV!$L$2:$L$8001,⑤減算マスタCSV!$F$2:$F$8001,$C2370,⑤減算マスタCSV!$K$2:$K$8001,1))</f>
        <v/>
      </c>
      <c r="J2370" s="17" t="str">
        <f aca="false">IF($C2370="","",IFERROR(INDEX(⑤減算マスタCSV!$H$2:$H$8001,MATCH($C2370,⑤減算マスタCSV!$F$2:$F$8001,0)),1))</f>
        <v/>
      </c>
      <c r="K2370" s="17" t="str">
        <f aca="false">IF($C2370="","",MAX(1,IFERROR(INDEX(⑥商品照会CSV!$M$2:$M$3001,MATCH($C2370,⑥商品照会CSV!$A$2:$A$3001,0)),1)))</f>
        <v/>
      </c>
      <c r="L2370" s="40" t="str">
        <f aca="false">IF($C2370="","",IFERROR(INDEX(⑥商品照会CSV!$Q$2:$Q$3001,MATCH($C2370,⑥商品照会CSV!$A$2:$A$3001,0)),0))</f>
        <v/>
      </c>
      <c r="M2370" s="40" t="str">
        <f aca="false">IF($C2370="","",N($L2370)*N($K2370))</f>
        <v/>
      </c>
      <c r="N2370" s="17" t="str">
        <f aca="false">IF($C2370="","",MAX(1,IFERROR(INDEX(⑥商品照会CSV!$AK$2:$AK$3001,MATCH($C2370,⑥商品照会CSV!$A$2:$A$3001,0)),1)))</f>
        <v/>
      </c>
      <c r="O2370" s="12" t="str">
        <f aca="false">IF($C2370="","",IFERROR(IF(INDEX(⑥商品照会CSV!$AN$2:$AN$3001,MATCH($C2370,⑥商品照会CSV!$A$2:$A$3001,0))=1,"バラ",IF(INDEX(⑥商品照会CSV!$AM$2:$AM$3001,MATCH($C2370,⑥商品照会CSV!$A$2:$A$3001,0))=1,"中間包装","ケース")),"ケース"))</f>
        <v/>
      </c>
      <c r="P2370" s="18"/>
      <c r="Q2370" s="14"/>
      <c r="R2370" s="17" t="str">
        <f aca="false">IF($C2370="","",N($Q2370)*N($K2370))</f>
        <v/>
      </c>
    </row>
    <row r="2371" customFormat="false" ht="15" hidden="false" customHeight="false" outlineLevel="0" collapsed="false">
      <c r="B2371" s="12" t="n">
        <v>2366</v>
      </c>
      <c r="C2371" s="36" t="str">
        <f aca="false">IF(①在庫CSV_発注日!$M2367="","",①在庫CSV_発注日!$M2367&amp;"")</f>
        <v/>
      </c>
      <c r="D2371" s="12" t="str">
        <f aca="false">IF($C2371="","",①在庫CSV_発注日!$N2367)</f>
        <v/>
      </c>
      <c r="E2371" s="12" t="str">
        <f aca="false">IF($C2371="","",①在庫CSV_発注日!$H2367)</f>
        <v/>
      </c>
      <c r="F2371" s="12" t="str">
        <f aca="false">IF($C2371="","",①在庫CSV_発注日!$L2367)</f>
        <v/>
      </c>
      <c r="G2371" s="18"/>
      <c r="H2371" s="17" t="str">
        <f aca="false">IF($C2371="","",N(①在庫CSV_発注日!$Z2367))</f>
        <v/>
      </c>
      <c r="I2371" s="37" t="str">
        <f aca="false">IF($C2371="","",SUMIFS(⑤減算マスタCSV!$L$2:$L$8001,⑤減算マスタCSV!$F$2:$F$8001,$C2371,⑤減算マスタCSV!$K$2:$K$8001,1))</f>
        <v/>
      </c>
      <c r="J2371" s="17" t="str">
        <f aca="false">IF($C2371="","",IFERROR(INDEX(⑤減算マスタCSV!$H$2:$H$8001,MATCH($C2371,⑤減算マスタCSV!$F$2:$F$8001,0)),1))</f>
        <v/>
      </c>
      <c r="K2371" s="17" t="str">
        <f aca="false">IF($C2371="","",MAX(1,IFERROR(INDEX(⑥商品照会CSV!$M$2:$M$3001,MATCH($C2371,⑥商品照会CSV!$A$2:$A$3001,0)),1)))</f>
        <v/>
      </c>
      <c r="L2371" s="40" t="str">
        <f aca="false">IF($C2371="","",IFERROR(INDEX(⑥商品照会CSV!$Q$2:$Q$3001,MATCH($C2371,⑥商品照会CSV!$A$2:$A$3001,0)),0))</f>
        <v/>
      </c>
      <c r="M2371" s="40" t="str">
        <f aca="false">IF($C2371="","",N($L2371)*N($K2371))</f>
        <v/>
      </c>
      <c r="N2371" s="17" t="str">
        <f aca="false">IF($C2371="","",MAX(1,IFERROR(INDEX(⑥商品照会CSV!$AK$2:$AK$3001,MATCH($C2371,⑥商品照会CSV!$A$2:$A$3001,0)),1)))</f>
        <v/>
      </c>
      <c r="O2371" s="12" t="str">
        <f aca="false">IF($C2371="","",IFERROR(IF(INDEX(⑥商品照会CSV!$AN$2:$AN$3001,MATCH($C2371,⑥商品照会CSV!$A$2:$A$3001,0))=1,"バラ",IF(INDEX(⑥商品照会CSV!$AM$2:$AM$3001,MATCH($C2371,⑥商品照会CSV!$A$2:$A$3001,0))=1,"中間包装","ケース")),"ケース"))</f>
        <v/>
      </c>
      <c r="P2371" s="18"/>
      <c r="Q2371" s="14"/>
      <c r="R2371" s="17" t="str">
        <f aca="false">IF($C2371="","",N($Q2371)*N($K2371))</f>
        <v/>
      </c>
    </row>
    <row r="2372" customFormat="false" ht="15" hidden="false" customHeight="false" outlineLevel="0" collapsed="false">
      <c r="B2372" s="12" t="n">
        <v>2367</v>
      </c>
      <c r="C2372" s="36" t="str">
        <f aca="false">IF(①在庫CSV_発注日!$M2368="","",①在庫CSV_発注日!$M2368&amp;"")</f>
        <v/>
      </c>
      <c r="D2372" s="12" t="str">
        <f aca="false">IF($C2372="","",①在庫CSV_発注日!$N2368)</f>
        <v/>
      </c>
      <c r="E2372" s="12" t="str">
        <f aca="false">IF($C2372="","",①在庫CSV_発注日!$H2368)</f>
        <v/>
      </c>
      <c r="F2372" s="12" t="str">
        <f aca="false">IF($C2372="","",①在庫CSV_発注日!$L2368)</f>
        <v/>
      </c>
      <c r="G2372" s="18"/>
      <c r="H2372" s="17" t="str">
        <f aca="false">IF($C2372="","",N(①在庫CSV_発注日!$Z2368))</f>
        <v/>
      </c>
      <c r="I2372" s="37" t="str">
        <f aca="false">IF($C2372="","",SUMIFS(⑤減算マスタCSV!$L$2:$L$8001,⑤減算マスタCSV!$F$2:$F$8001,$C2372,⑤減算マスタCSV!$K$2:$K$8001,1))</f>
        <v/>
      </c>
      <c r="J2372" s="17" t="str">
        <f aca="false">IF($C2372="","",IFERROR(INDEX(⑤減算マスタCSV!$H$2:$H$8001,MATCH($C2372,⑤減算マスタCSV!$F$2:$F$8001,0)),1))</f>
        <v/>
      </c>
      <c r="K2372" s="17" t="str">
        <f aca="false">IF($C2372="","",MAX(1,IFERROR(INDEX(⑥商品照会CSV!$M$2:$M$3001,MATCH($C2372,⑥商品照会CSV!$A$2:$A$3001,0)),1)))</f>
        <v/>
      </c>
      <c r="L2372" s="40" t="str">
        <f aca="false">IF($C2372="","",IFERROR(INDEX(⑥商品照会CSV!$Q$2:$Q$3001,MATCH($C2372,⑥商品照会CSV!$A$2:$A$3001,0)),0))</f>
        <v/>
      </c>
      <c r="M2372" s="40" t="str">
        <f aca="false">IF($C2372="","",N($L2372)*N($K2372))</f>
        <v/>
      </c>
      <c r="N2372" s="17" t="str">
        <f aca="false">IF($C2372="","",MAX(1,IFERROR(INDEX(⑥商品照会CSV!$AK$2:$AK$3001,MATCH($C2372,⑥商品照会CSV!$A$2:$A$3001,0)),1)))</f>
        <v/>
      </c>
      <c r="O2372" s="12" t="str">
        <f aca="false">IF($C2372="","",IFERROR(IF(INDEX(⑥商品照会CSV!$AN$2:$AN$3001,MATCH($C2372,⑥商品照会CSV!$A$2:$A$3001,0))=1,"バラ",IF(INDEX(⑥商品照会CSV!$AM$2:$AM$3001,MATCH($C2372,⑥商品照会CSV!$A$2:$A$3001,0))=1,"中間包装","ケース")),"ケース"))</f>
        <v/>
      </c>
      <c r="P2372" s="18"/>
      <c r="Q2372" s="14"/>
      <c r="R2372" s="17" t="str">
        <f aca="false">IF($C2372="","",N($Q2372)*N($K2372))</f>
        <v/>
      </c>
    </row>
    <row r="2373" customFormat="false" ht="15" hidden="false" customHeight="false" outlineLevel="0" collapsed="false">
      <c r="B2373" s="12" t="n">
        <v>2368</v>
      </c>
      <c r="C2373" s="36" t="str">
        <f aca="false">IF(①在庫CSV_発注日!$M2369="","",①在庫CSV_発注日!$M2369&amp;"")</f>
        <v/>
      </c>
      <c r="D2373" s="12" t="str">
        <f aca="false">IF($C2373="","",①在庫CSV_発注日!$N2369)</f>
        <v/>
      </c>
      <c r="E2373" s="12" t="str">
        <f aca="false">IF($C2373="","",①在庫CSV_発注日!$H2369)</f>
        <v/>
      </c>
      <c r="F2373" s="12" t="str">
        <f aca="false">IF($C2373="","",①在庫CSV_発注日!$L2369)</f>
        <v/>
      </c>
      <c r="G2373" s="18"/>
      <c r="H2373" s="17" t="str">
        <f aca="false">IF($C2373="","",N(①在庫CSV_発注日!$Z2369))</f>
        <v/>
      </c>
      <c r="I2373" s="37" t="str">
        <f aca="false">IF($C2373="","",SUMIFS(⑤減算マスタCSV!$L$2:$L$8001,⑤減算マスタCSV!$F$2:$F$8001,$C2373,⑤減算マスタCSV!$K$2:$K$8001,1))</f>
        <v/>
      </c>
      <c r="J2373" s="17" t="str">
        <f aca="false">IF($C2373="","",IFERROR(INDEX(⑤減算マスタCSV!$H$2:$H$8001,MATCH($C2373,⑤減算マスタCSV!$F$2:$F$8001,0)),1))</f>
        <v/>
      </c>
      <c r="K2373" s="17" t="str">
        <f aca="false">IF($C2373="","",MAX(1,IFERROR(INDEX(⑥商品照会CSV!$M$2:$M$3001,MATCH($C2373,⑥商品照会CSV!$A$2:$A$3001,0)),1)))</f>
        <v/>
      </c>
      <c r="L2373" s="40" t="str">
        <f aca="false">IF($C2373="","",IFERROR(INDEX(⑥商品照会CSV!$Q$2:$Q$3001,MATCH($C2373,⑥商品照会CSV!$A$2:$A$3001,0)),0))</f>
        <v/>
      </c>
      <c r="M2373" s="40" t="str">
        <f aca="false">IF($C2373="","",N($L2373)*N($K2373))</f>
        <v/>
      </c>
      <c r="N2373" s="17" t="str">
        <f aca="false">IF($C2373="","",MAX(1,IFERROR(INDEX(⑥商品照会CSV!$AK$2:$AK$3001,MATCH($C2373,⑥商品照会CSV!$A$2:$A$3001,0)),1)))</f>
        <v/>
      </c>
      <c r="O2373" s="12" t="str">
        <f aca="false">IF($C2373="","",IFERROR(IF(INDEX(⑥商品照会CSV!$AN$2:$AN$3001,MATCH($C2373,⑥商品照会CSV!$A$2:$A$3001,0))=1,"バラ",IF(INDEX(⑥商品照会CSV!$AM$2:$AM$3001,MATCH($C2373,⑥商品照会CSV!$A$2:$A$3001,0))=1,"中間包装","ケース")),"ケース"))</f>
        <v/>
      </c>
      <c r="P2373" s="18"/>
      <c r="Q2373" s="14"/>
      <c r="R2373" s="17" t="str">
        <f aca="false">IF($C2373="","",N($Q2373)*N($K2373))</f>
        <v/>
      </c>
    </row>
    <row r="2374" customFormat="false" ht="15" hidden="false" customHeight="false" outlineLevel="0" collapsed="false">
      <c r="B2374" s="12" t="n">
        <v>2369</v>
      </c>
      <c r="C2374" s="36" t="str">
        <f aca="false">IF(①在庫CSV_発注日!$M2370="","",①在庫CSV_発注日!$M2370&amp;"")</f>
        <v/>
      </c>
      <c r="D2374" s="12" t="str">
        <f aca="false">IF($C2374="","",①在庫CSV_発注日!$N2370)</f>
        <v/>
      </c>
      <c r="E2374" s="12" t="str">
        <f aca="false">IF($C2374="","",①在庫CSV_発注日!$H2370)</f>
        <v/>
      </c>
      <c r="F2374" s="12" t="str">
        <f aca="false">IF($C2374="","",①在庫CSV_発注日!$L2370)</f>
        <v/>
      </c>
      <c r="G2374" s="18"/>
      <c r="H2374" s="17" t="str">
        <f aca="false">IF($C2374="","",N(①在庫CSV_発注日!$Z2370))</f>
        <v/>
      </c>
      <c r="I2374" s="37" t="str">
        <f aca="false">IF($C2374="","",SUMIFS(⑤減算マスタCSV!$L$2:$L$8001,⑤減算マスタCSV!$F$2:$F$8001,$C2374,⑤減算マスタCSV!$K$2:$K$8001,1))</f>
        <v/>
      </c>
      <c r="J2374" s="17" t="str">
        <f aca="false">IF($C2374="","",IFERROR(INDEX(⑤減算マスタCSV!$H$2:$H$8001,MATCH($C2374,⑤減算マスタCSV!$F$2:$F$8001,0)),1))</f>
        <v/>
      </c>
      <c r="K2374" s="17" t="str">
        <f aca="false">IF($C2374="","",MAX(1,IFERROR(INDEX(⑥商品照会CSV!$M$2:$M$3001,MATCH($C2374,⑥商品照会CSV!$A$2:$A$3001,0)),1)))</f>
        <v/>
      </c>
      <c r="L2374" s="40" t="str">
        <f aca="false">IF($C2374="","",IFERROR(INDEX(⑥商品照会CSV!$Q$2:$Q$3001,MATCH($C2374,⑥商品照会CSV!$A$2:$A$3001,0)),0))</f>
        <v/>
      </c>
      <c r="M2374" s="40" t="str">
        <f aca="false">IF($C2374="","",N($L2374)*N($K2374))</f>
        <v/>
      </c>
      <c r="N2374" s="17" t="str">
        <f aca="false">IF($C2374="","",MAX(1,IFERROR(INDEX(⑥商品照会CSV!$AK$2:$AK$3001,MATCH($C2374,⑥商品照会CSV!$A$2:$A$3001,0)),1)))</f>
        <v/>
      </c>
      <c r="O2374" s="12" t="str">
        <f aca="false">IF($C2374="","",IFERROR(IF(INDEX(⑥商品照会CSV!$AN$2:$AN$3001,MATCH($C2374,⑥商品照会CSV!$A$2:$A$3001,0))=1,"バラ",IF(INDEX(⑥商品照会CSV!$AM$2:$AM$3001,MATCH($C2374,⑥商品照会CSV!$A$2:$A$3001,0))=1,"中間包装","ケース")),"ケース"))</f>
        <v/>
      </c>
      <c r="P2374" s="18"/>
      <c r="Q2374" s="14"/>
      <c r="R2374" s="17" t="str">
        <f aca="false">IF($C2374="","",N($Q2374)*N($K2374))</f>
        <v/>
      </c>
    </row>
    <row r="2375" customFormat="false" ht="15" hidden="false" customHeight="false" outlineLevel="0" collapsed="false">
      <c r="B2375" s="12" t="n">
        <v>2370</v>
      </c>
      <c r="C2375" s="36" t="str">
        <f aca="false">IF(①在庫CSV_発注日!$M2371="","",①在庫CSV_発注日!$M2371&amp;"")</f>
        <v/>
      </c>
      <c r="D2375" s="12" t="str">
        <f aca="false">IF($C2375="","",①在庫CSV_発注日!$N2371)</f>
        <v/>
      </c>
      <c r="E2375" s="12" t="str">
        <f aca="false">IF($C2375="","",①在庫CSV_発注日!$H2371)</f>
        <v/>
      </c>
      <c r="F2375" s="12" t="str">
        <f aca="false">IF($C2375="","",①在庫CSV_発注日!$L2371)</f>
        <v/>
      </c>
      <c r="G2375" s="18"/>
      <c r="H2375" s="17" t="str">
        <f aca="false">IF($C2375="","",N(①在庫CSV_発注日!$Z2371))</f>
        <v/>
      </c>
      <c r="I2375" s="37" t="str">
        <f aca="false">IF($C2375="","",SUMIFS(⑤減算マスタCSV!$L$2:$L$8001,⑤減算マスタCSV!$F$2:$F$8001,$C2375,⑤減算マスタCSV!$K$2:$K$8001,1))</f>
        <v/>
      </c>
      <c r="J2375" s="17" t="str">
        <f aca="false">IF($C2375="","",IFERROR(INDEX(⑤減算マスタCSV!$H$2:$H$8001,MATCH($C2375,⑤減算マスタCSV!$F$2:$F$8001,0)),1))</f>
        <v/>
      </c>
      <c r="K2375" s="17" t="str">
        <f aca="false">IF($C2375="","",MAX(1,IFERROR(INDEX(⑥商品照会CSV!$M$2:$M$3001,MATCH($C2375,⑥商品照会CSV!$A$2:$A$3001,0)),1)))</f>
        <v/>
      </c>
      <c r="L2375" s="40" t="str">
        <f aca="false">IF($C2375="","",IFERROR(INDEX(⑥商品照会CSV!$Q$2:$Q$3001,MATCH($C2375,⑥商品照会CSV!$A$2:$A$3001,0)),0))</f>
        <v/>
      </c>
      <c r="M2375" s="40" t="str">
        <f aca="false">IF($C2375="","",N($L2375)*N($K2375))</f>
        <v/>
      </c>
      <c r="N2375" s="17" t="str">
        <f aca="false">IF($C2375="","",MAX(1,IFERROR(INDEX(⑥商品照会CSV!$AK$2:$AK$3001,MATCH($C2375,⑥商品照会CSV!$A$2:$A$3001,0)),1)))</f>
        <v/>
      </c>
      <c r="O2375" s="12" t="str">
        <f aca="false">IF($C2375="","",IFERROR(IF(INDEX(⑥商品照会CSV!$AN$2:$AN$3001,MATCH($C2375,⑥商品照会CSV!$A$2:$A$3001,0))=1,"バラ",IF(INDEX(⑥商品照会CSV!$AM$2:$AM$3001,MATCH($C2375,⑥商品照会CSV!$A$2:$A$3001,0))=1,"中間包装","ケース")),"ケース"))</f>
        <v/>
      </c>
      <c r="P2375" s="18"/>
      <c r="Q2375" s="14"/>
      <c r="R2375" s="17" t="str">
        <f aca="false">IF($C2375="","",N($Q2375)*N($K2375))</f>
        <v/>
      </c>
    </row>
    <row r="2376" customFormat="false" ht="15" hidden="false" customHeight="false" outlineLevel="0" collapsed="false">
      <c r="B2376" s="12" t="n">
        <v>2371</v>
      </c>
      <c r="C2376" s="36" t="str">
        <f aca="false">IF(①在庫CSV_発注日!$M2372="","",①在庫CSV_発注日!$M2372&amp;"")</f>
        <v/>
      </c>
      <c r="D2376" s="12" t="str">
        <f aca="false">IF($C2376="","",①在庫CSV_発注日!$N2372)</f>
        <v/>
      </c>
      <c r="E2376" s="12" t="str">
        <f aca="false">IF($C2376="","",①在庫CSV_発注日!$H2372)</f>
        <v/>
      </c>
      <c r="F2376" s="12" t="str">
        <f aca="false">IF($C2376="","",①在庫CSV_発注日!$L2372)</f>
        <v/>
      </c>
      <c r="G2376" s="18"/>
      <c r="H2376" s="17" t="str">
        <f aca="false">IF($C2376="","",N(①在庫CSV_発注日!$Z2372))</f>
        <v/>
      </c>
      <c r="I2376" s="37" t="str">
        <f aca="false">IF($C2376="","",SUMIFS(⑤減算マスタCSV!$L$2:$L$8001,⑤減算マスタCSV!$F$2:$F$8001,$C2376,⑤減算マスタCSV!$K$2:$K$8001,1))</f>
        <v/>
      </c>
      <c r="J2376" s="17" t="str">
        <f aca="false">IF($C2376="","",IFERROR(INDEX(⑤減算マスタCSV!$H$2:$H$8001,MATCH($C2376,⑤減算マスタCSV!$F$2:$F$8001,0)),1))</f>
        <v/>
      </c>
      <c r="K2376" s="17" t="str">
        <f aca="false">IF($C2376="","",MAX(1,IFERROR(INDEX(⑥商品照会CSV!$M$2:$M$3001,MATCH($C2376,⑥商品照会CSV!$A$2:$A$3001,0)),1)))</f>
        <v/>
      </c>
      <c r="L2376" s="40" t="str">
        <f aca="false">IF($C2376="","",IFERROR(INDEX(⑥商品照会CSV!$Q$2:$Q$3001,MATCH($C2376,⑥商品照会CSV!$A$2:$A$3001,0)),0))</f>
        <v/>
      </c>
      <c r="M2376" s="40" t="str">
        <f aca="false">IF($C2376="","",N($L2376)*N($K2376))</f>
        <v/>
      </c>
      <c r="N2376" s="17" t="str">
        <f aca="false">IF($C2376="","",MAX(1,IFERROR(INDEX(⑥商品照会CSV!$AK$2:$AK$3001,MATCH($C2376,⑥商品照会CSV!$A$2:$A$3001,0)),1)))</f>
        <v/>
      </c>
      <c r="O2376" s="12" t="str">
        <f aca="false">IF($C2376="","",IFERROR(IF(INDEX(⑥商品照会CSV!$AN$2:$AN$3001,MATCH($C2376,⑥商品照会CSV!$A$2:$A$3001,0))=1,"バラ",IF(INDEX(⑥商品照会CSV!$AM$2:$AM$3001,MATCH($C2376,⑥商品照会CSV!$A$2:$A$3001,0))=1,"中間包装","ケース")),"ケース"))</f>
        <v/>
      </c>
      <c r="P2376" s="18"/>
      <c r="Q2376" s="14"/>
      <c r="R2376" s="17" t="str">
        <f aca="false">IF($C2376="","",N($Q2376)*N($K2376))</f>
        <v/>
      </c>
    </row>
    <row r="2377" customFormat="false" ht="15" hidden="false" customHeight="false" outlineLevel="0" collapsed="false">
      <c r="B2377" s="12" t="n">
        <v>2372</v>
      </c>
      <c r="C2377" s="36" t="str">
        <f aca="false">IF(①在庫CSV_発注日!$M2373="","",①在庫CSV_発注日!$M2373&amp;"")</f>
        <v/>
      </c>
      <c r="D2377" s="12" t="str">
        <f aca="false">IF($C2377="","",①在庫CSV_発注日!$N2373)</f>
        <v/>
      </c>
      <c r="E2377" s="12" t="str">
        <f aca="false">IF($C2377="","",①在庫CSV_発注日!$H2373)</f>
        <v/>
      </c>
      <c r="F2377" s="12" t="str">
        <f aca="false">IF($C2377="","",①在庫CSV_発注日!$L2373)</f>
        <v/>
      </c>
      <c r="G2377" s="18"/>
      <c r="H2377" s="17" t="str">
        <f aca="false">IF($C2377="","",N(①在庫CSV_発注日!$Z2373))</f>
        <v/>
      </c>
      <c r="I2377" s="37" t="str">
        <f aca="false">IF($C2377="","",SUMIFS(⑤減算マスタCSV!$L$2:$L$8001,⑤減算マスタCSV!$F$2:$F$8001,$C2377,⑤減算マスタCSV!$K$2:$K$8001,1))</f>
        <v/>
      </c>
      <c r="J2377" s="17" t="str">
        <f aca="false">IF($C2377="","",IFERROR(INDEX(⑤減算マスタCSV!$H$2:$H$8001,MATCH($C2377,⑤減算マスタCSV!$F$2:$F$8001,0)),1))</f>
        <v/>
      </c>
      <c r="K2377" s="17" t="str">
        <f aca="false">IF($C2377="","",MAX(1,IFERROR(INDEX(⑥商品照会CSV!$M$2:$M$3001,MATCH($C2377,⑥商品照会CSV!$A$2:$A$3001,0)),1)))</f>
        <v/>
      </c>
      <c r="L2377" s="40" t="str">
        <f aca="false">IF($C2377="","",IFERROR(INDEX(⑥商品照会CSV!$Q$2:$Q$3001,MATCH($C2377,⑥商品照会CSV!$A$2:$A$3001,0)),0))</f>
        <v/>
      </c>
      <c r="M2377" s="40" t="str">
        <f aca="false">IF($C2377="","",N($L2377)*N($K2377))</f>
        <v/>
      </c>
      <c r="N2377" s="17" t="str">
        <f aca="false">IF($C2377="","",MAX(1,IFERROR(INDEX(⑥商品照会CSV!$AK$2:$AK$3001,MATCH($C2377,⑥商品照会CSV!$A$2:$A$3001,0)),1)))</f>
        <v/>
      </c>
      <c r="O2377" s="12" t="str">
        <f aca="false">IF($C2377="","",IFERROR(IF(INDEX(⑥商品照会CSV!$AN$2:$AN$3001,MATCH($C2377,⑥商品照会CSV!$A$2:$A$3001,0))=1,"バラ",IF(INDEX(⑥商品照会CSV!$AM$2:$AM$3001,MATCH($C2377,⑥商品照会CSV!$A$2:$A$3001,0))=1,"中間包装","ケース")),"ケース"))</f>
        <v/>
      </c>
      <c r="P2377" s="18"/>
      <c r="Q2377" s="14"/>
      <c r="R2377" s="17" t="str">
        <f aca="false">IF($C2377="","",N($Q2377)*N($K2377))</f>
        <v/>
      </c>
    </row>
    <row r="2378" customFormat="false" ht="15" hidden="false" customHeight="false" outlineLevel="0" collapsed="false">
      <c r="B2378" s="12" t="n">
        <v>2373</v>
      </c>
      <c r="C2378" s="36" t="str">
        <f aca="false">IF(①在庫CSV_発注日!$M2374="","",①在庫CSV_発注日!$M2374&amp;"")</f>
        <v/>
      </c>
      <c r="D2378" s="12" t="str">
        <f aca="false">IF($C2378="","",①在庫CSV_発注日!$N2374)</f>
        <v/>
      </c>
      <c r="E2378" s="12" t="str">
        <f aca="false">IF($C2378="","",①在庫CSV_発注日!$H2374)</f>
        <v/>
      </c>
      <c r="F2378" s="12" t="str">
        <f aca="false">IF($C2378="","",①在庫CSV_発注日!$L2374)</f>
        <v/>
      </c>
      <c r="G2378" s="18"/>
      <c r="H2378" s="17" t="str">
        <f aca="false">IF($C2378="","",N(①在庫CSV_発注日!$Z2374))</f>
        <v/>
      </c>
      <c r="I2378" s="37" t="str">
        <f aca="false">IF($C2378="","",SUMIFS(⑤減算マスタCSV!$L$2:$L$8001,⑤減算マスタCSV!$F$2:$F$8001,$C2378,⑤減算マスタCSV!$K$2:$K$8001,1))</f>
        <v/>
      </c>
      <c r="J2378" s="17" t="str">
        <f aca="false">IF($C2378="","",IFERROR(INDEX(⑤減算マスタCSV!$H$2:$H$8001,MATCH($C2378,⑤減算マスタCSV!$F$2:$F$8001,0)),1))</f>
        <v/>
      </c>
      <c r="K2378" s="17" t="str">
        <f aca="false">IF($C2378="","",MAX(1,IFERROR(INDEX(⑥商品照会CSV!$M$2:$M$3001,MATCH($C2378,⑥商品照会CSV!$A$2:$A$3001,0)),1)))</f>
        <v/>
      </c>
      <c r="L2378" s="40" t="str">
        <f aca="false">IF($C2378="","",IFERROR(INDEX(⑥商品照会CSV!$Q$2:$Q$3001,MATCH($C2378,⑥商品照会CSV!$A$2:$A$3001,0)),0))</f>
        <v/>
      </c>
      <c r="M2378" s="40" t="str">
        <f aca="false">IF($C2378="","",N($L2378)*N($K2378))</f>
        <v/>
      </c>
      <c r="N2378" s="17" t="str">
        <f aca="false">IF($C2378="","",MAX(1,IFERROR(INDEX(⑥商品照会CSV!$AK$2:$AK$3001,MATCH($C2378,⑥商品照会CSV!$A$2:$A$3001,0)),1)))</f>
        <v/>
      </c>
      <c r="O2378" s="12" t="str">
        <f aca="false">IF($C2378="","",IFERROR(IF(INDEX(⑥商品照会CSV!$AN$2:$AN$3001,MATCH($C2378,⑥商品照会CSV!$A$2:$A$3001,0))=1,"バラ",IF(INDEX(⑥商品照会CSV!$AM$2:$AM$3001,MATCH($C2378,⑥商品照会CSV!$A$2:$A$3001,0))=1,"中間包装","ケース")),"ケース"))</f>
        <v/>
      </c>
      <c r="P2378" s="18"/>
      <c r="Q2378" s="14"/>
      <c r="R2378" s="17" t="str">
        <f aca="false">IF($C2378="","",N($Q2378)*N($K2378))</f>
        <v/>
      </c>
    </row>
    <row r="2379" customFormat="false" ht="15" hidden="false" customHeight="false" outlineLevel="0" collapsed="false">
      <c r="B2379" s="12" t="n">
        <v>2374</v>
      </c>
      <c r="C2379" s="36" t="str">
        <f aca="false">IF(①在庫CSV_発注日!$M2375="","",①在庫CSV_発注日!$M2375&amp;"")</f>
        <v/>
      </c>
      <c r="D2379" s="12" t="str">
        <f aca="false">IF($C2379="","",①在庫CSV_発注日!$N2375)</f>
        <v/>
      </c>
      <c r="E2379" s="12" t="str">
        <f aca="false">IF($C2379="","",①在庫CSV_発注日!$H2375)</f>
        <v/>
      </c>
      <c r="F2379" s="12" t="str">
        <f aca="false">IF($C2379="","",①在庫CSV_発注日!$L2375)</f>
        <v/>
      </c>
      <c r="G2379" s="18"/>
      <c r="H2379" s="17" t="str">
        <f aca="false">IF($C2379="","",N(①在庫CSV_発注日!$Z2375))</f>
        <v/>
      </c>
      <c r="I2379" s="37" t="str">
        <f aca="false">IF($C2379="","",SUMIFS(⑤減算マスタCSV!$L$2:$L$8001,⑤減算マスタCSV!$F$2:$F$8001,$C2379,⑤減算マスタCSV!$K$2:$K$8001,1))</f>
        <v/>
      </c>
      <c r="J2379" s="17" t="str">
        <f aca="false">IF($C2379="","",IFERROR(INDEX(⑤減算マスタCSV!$H$2:$H$8001,MATCH($C2379,⑤減算マスタCSV!$F$2:$F$8001,0)),1))</f>
        <v/>
      </c>
      <c r="K2379" s="17" t="str">
        <f aca="false">IF($C2379="","",MAX(1,IFERROR(INDEX(⑥商品照会CSV!$M$2:$M$3001,MATCH($C2379,⑥商品照会CSV!$A$2:$A$3001,0)),1)))</f>
        <v/>
      </c>
      <c r="L2379" s="40" t="str">
        <f aca="false">IF($C2379="","",IFERROR(INDEX(⑥商品照会CSV!$Q$2:$Q$3001,MATCH($C2379,⑥商品照会CSV!$A$2:$A$3001,0)),0))</f>
        <v/>
      </c>
      <c r="M2379" s="40" t="str">
        <f aca="false">IF($C2379="","",N($L2379)*N($K2379))</f>
        <v/>
      </c>
      <c r="N2379" s="17" t="str">
        <f aca="false">IF($C2379="","",MAX(1,IFERROR(INDEX(⑥商品照会CSV!$AK$2:$AK$3001,MATCH($C2379,⑥商品照会CSV!$A$2:$A$3001,0)),1)))</f>
        <v/>
      </c>
      <c r="O2379" s="12" t="str">
        <f aca="false">IF($C2379="","",IFERROR(IF(INDEX(⑥商品照会CSV!$AN$2:$AN$3001,MATCH($C2379,⑥商品照会CSV!$A$2:$A$3001,0))=1,"バラ",IF(INDEX(⑥商品照会CSV!$AM$2:$AM$3001,MATCH($C2379,⑥商品照会CSV!$A$2:$A$3001,0))=1,"中間包装","ケース")),"ケース"))</f>
        <v/>
      </c>
      <c r="P2379" s="18"/>
      <c r="Q2379" s="14"/>
      <c r="R2379" s="17" t="str">
        <f aca="false">IF($C2379="","",N($Q2379)*N($K2379))</f>
        <v/>
      </c>
    </row>
    <row r="2380" customFormat="false" ht="15" hidden="false" customHeight="false" outlineLevel="0" collapsed="false">
      <c r="B2380" s="12" t="n">
        <v>2375</v>
      </c>
      <c r="C2380" s="36" t="str">
        <f aca="false">IF(①在庫CSV_発注日!$M2376="","",①在庫CSV_発注日!$M2376&amp;"")</f>
        <v/>
      </c>
      <c r="D2380" s="12" t="str">
        <f aca="false">IF($C2380="","",①在庫CSV_発注日!$N2376)</f>
        <v/>
      </c>
      <c r="E2380" s="12" t="str">
        <f aca="false">IF($C2380="","",①在庫CSV_発注日!$H2376)</f>
        <v/>
      </c>
      <c r="F2380" s="12" t="str">
        <f aca="false">IF($C2380="","",①在庫CSV_発注日!$L2376)</f>
        <v/>
      </c>
      <c r="G2380" s="18"/>
      <c r="H2380" s="17" t="str">
        <f aca="false">IF($C2380="","",N(①在庫CSV_発注日!$Z2376))</f>
        <v/>
      </c>
      <c r="I2380" s="37" t="str">
        <f aca="false">IF($C2380="","",SUMIFS(⑤減算マスタCSV!$L$2:$L$8001,⑤減算マスタCSV!$F$2:$F$8001,$C2380,⑤減算マスタCSV!$K$2:$K$8001,1))</f>
        <v/>
      </c>
      <c r="J2380" s="17" t="str">
        <f aca="false">IF($C2380="","",IFERROR(INDEX(⑤減算マスタCSV!$H$2:$H$8001,MATCH($C2380,⑤減算マスタCSV!$F$2:$F$8001,0)),1))</f>
        <v/>
      </c>
      <c r="K2380" s="17" t="str">
        <f aca="false">IF($C2380="","",MAX(1,IFERROR(INDEX(⑥商品照会CSV!$M$2:$M$3001,MATCH($C2380,⑥商品照会CSV!$A$2:$A$3001,0)),1)))</f>
        <v/>
      </c>
      <c r="L2380" s="40" t="str">
        <f aca="false">IF($C2380="","",IFERROR(INDEX(⑥商品照会CSV!$Q$2:$Q$3001,MATCH($C2380,⑥商品照会CSV!$A$2:$A$3001,0)),0))</f>
        <v/>
      </c>
      <c r="M2380" s="40" t="str">
        <f aca="false">IF($C2380="","",N($L2380)*N($K2380))</f>
        <v/>
      </c>
      <c r="N2380" s="17" t="str">
        <f aca="false">IF($C2380="","",MAX(1,IFERROR(INDEX(⑥商品照会CSV!$AK$2:$AK$3001,MATCH($C2380,⑥商品照会CSV!$A$2:$A$3001,0)),1)))</f>
        <v/>
      </c>
      <c r="O2380" s="12" t="str">
        <f aca="false">IF($C2380="","",IFERROR(IF(INDEX(⑥商品照会CSV!$AN$2:$AN$3001,MATCH($C2380,⑥商品照会CSV!$A$2:$A$3001,0))=1,"バラ",IF(INDEX(⑥商品照会CSV!$AM$2:$AM$3001,MATCH($C2380,⑥商品照会CSV!$A$2:$A$3001,0))=1,"中間包装","ケース")),"ケース"))</f>
        <v/>
      </c>
      <c r="P2380" s="18"/>
      <c r="Q2380" s="14"/>
      <c r="R2380" s="17" t="str">
        <f aca="false">IF($C2380="","",N($Q2380)*N($K2380))</f>
        <v/>
      </c>
    </row>
    <row r="2381" customFormat="false" ht="15" hidden="false" customHeight="false" outlineLevel="0" collapsed="false">
      <c r="B2381" s="12" t="n">
        <v>2376</v>
      </c>
      <c r="C2381" s="36" t="str">
        <f aca="false">IF(①在庫CSV_発注日!$M2377="","",①在庫CSV_発注日!$M2377&amp;"")</f>
        <v/>
      </c>
      <c r="D2381" s="12" t="str">
        <f aca="false">IF($C2381="","",①在庫CSV_発注日!$N2377)</f>
        <v/>
      </c>
      <c r="E2381" s="12" t="str">
        <f aca="false">IF($C2381="","",①在庫CSV_発注日!$H2377)</f>
        <v/>
      </c>
      <c r="F2381" s="12" t="str">
        <f aca="false">IF($C2381="","",①在庫CSV_発注日!$L2377)</f>
        <v/>
      </c>
      <c r="G2381" s="18"/>
      <c r="H2381" s="17" t="str">
        <f aca="false">IF($C2381="","",N(①在庫CSV_発注日!$Z2377))</f>
        <v/>
      </c>
      <c r="I2381" s="37" t="str">
        <f aca="false">IF($C2381="","",SUMIFS(⑤減算マスタCSV!$L$2:$L$8001,⑤減算マスタCSV!$F$2:$F$8001,$C2381,⑤減算マスタCSV!$K$2:$K$8001,1))</f>
        <v/>
      </c>
      <c r="J2381" s="17" t="str">
        <f aca="false">IF($C2381="","",IFERROR(INDEX(⑤減算マスタCSV!$H$2:$H$8001,MATCH($C2381,⑤減算マスタCSV!$F$2:$F$8001,0)),1))</f>
        <v/>
      </c>
      <c r="K2381" s="17" t="str">
        <f aca="false">IF($C2381="","",MAX(1,IFERROR(INDEX(⑥商品照会CSV!$M$2:$M$3001,MATCH($C2381,⑥商品照会CSV!$A$2:$A$3001,0)),1)))</f>
        <v/>
      </c>
      <c r="L2381" s="40" t="str">
        <f aca="false">IF($C2381="","",IFERROR(INDEX(⑥商品照会CSV!$Q$2:$Q$3001,MATCH($C2381,⑥商品照会CSV!$A$2:$A$3001,0)),0))</f>
        <v/>
      </c>
      <c r="M2381" s="40" t="str">
        <f aca="false">IF($C2381="","",N($L2381)*N($K2381))</f>
        <v/>
      </c>
      <c r="N2381" s="17" t="str">
        <f aca="false">IF($C2381="","",MAX(1,IFERROR(INDEX(⑥商品照会CSV!$AK$2:$AK$3001,MATCH($C2381,⑥商品照会CSV!$A$2:$A$3001,0)),1)))</f>
        <v/>
      </c>
      <c r="O2381" s="12" t="str">
        <f aca="false">IF($C2381="","",IFERROR(IF(INDEX(⑥商品照会CSV!$AN$2:$AN$3001,MATCH($C2381,⑥商品照会CSV!$A$2:$A$3001,0))=1,"バラ",IF(INDEX(⑥商品照会CSV!$AM$2:$AM$3001,MATCH($C2381,⑥商品照会CSV!$A$2:$A$3001,0))=1,"中間包装","ケース")),"ケース"))</f>
        <v/>
      </c>
      <c r="P2381" s="18"/>
      <c r="Q2381" s="14"/>
      <c r="R2381" s="17" t="str">
        <f aca="false">IF($C2381="","",N($Q2381)*N($K2381))</f>
        <v/>
      </c>
    </row>
    <row r="2382" customFormat="false" ht="15" hidden="false" customHeight="false" outlineLevel="0" collapsed="false">
      <c r="B2382" s="12" t="n">
        <v>2377</v>
      </c>
      <c r="C2382" s="36" t="str">
        <f aca="false">IF(①在庫CSV_発注日!$M2378="","",①在庫CSV_発注日!$M2378&amp;"")</f>
        <v/>
      </c>
      <c r="D2382" s="12" t="str">
        <f aca="false">IF($C2382="","",①在庫CSV_発注日!$N2378)</f>
        <v/>
      </c>
      <c r="E2382" s="12" t="str">
        <f aca="false">IF($C2382="","",①在庫CSV_発注日!$H2378)</f>
        <v/>
      </c>
      <c r="F2382" s="12" t="str">
        <f aca="false">IF($C2382="","",①在庫CSV_発注日!$L2378)</f>
        <v/>
      </c>
      <c r="G2382" s="18"/>
      <c r="H2382" s="17" t="str">
        <f aca="false">IF($C2382="","",N(①在庫CSV_発注日!$Z2378))</f>
        <v/>
      </c>
      <c r="I2382" s="37" t="str">
        <f aca="false">IF($C2382="","",SUMIFS(⑤減算マスタCSV!$L$2:$L$8001,⑤減算マスタCSV!$F$2:$F$8001,$C2382,⑤減算マスタCSV!$K$2:$K$8001,1))</f>
        <v/>
      </c>
      <c r="J2382" s="17" t="str">
        <f aca="false">IF($C2382="","",IFERROR(INDEX(⑤減算マスタCSV!$H$2:$H$8001,MATCH($C2382,⑤減算マスタCSV!$F$2:$F$8001,0)),1))</f>
        <v/>
      </c>
      <c r="K2382" s="17" t="str">
        <f aca="false">IF($C2382="","",MAX(1,IFERROR(INDEX(⑥商品照会CSV!$M$2:$M$3001,MATCH($C2382,⑥商品照会CSV!$A$2:$A$3001,0)),1)))</f>
        <v/>
      </c>
      <c r="L2382" s="40" t="str">
        <f aca="false">IF($C2382="","",IFERROR(INDEX(⑥商品照会CSV!$Q$2:$Q$3001,MATCH($C2382,⑥商品照会CSV!$A$2:$A$3001,0)),0))</f>
        <v/>
      </c>
      <c r="M2382" s="40" t="str">
        <f aca="false">IF($C2382="","",N($L2382)*N($K2382))</f>
        <v/>
      </c>
      <c r="N2382" s="17" t="str">
        <f aca="false">IF($C2382="","",MAX(1,IFERROR(INDEX(⑥商品照会CSV!$AK$2:$AK$3001,MATCH($C2382,⑥商品照会CSV!$A$2:$A$3001,0)),1)))</f>
        <v/>
      </c>
      <c r="O2382" s="12" t="str">
        <f aca="false">IF($C2382="","",IFERROR(IF(INDEX(⑥商品照会CSV!$AN$2:$AN$3001,MATCH($C2382,⑥商品照会CSV!$A$2:$A$3001,0))=1,"バラ",IF(INDEX(⑥商品照会CSV!$AM$2:$AM$3001,MATCH($C2382,⑥商品照会CSV!$A$2:$A$3001,0))=1,"中間包装","ケース")),"ケース"))</f>
        <v/>
      </c>
      <c r="P2382" s="18"/>
      <c r="Q2382" s="14"/>
      <c r="R2382" s="17" t="str">
        <f aca="false">IF($C2382="","",N($Q2382)*N($K2382))</f>
        <v/>
      </c>
    </row>
    <row r="2383" customFormat="false" ht="15" hidden="false" customHeight="false" outlineLevel="0" collapsed="false">
      <c r="B2383" s="12" t="n">
        <v>2378</v>
      </c>
      <c r="C2383" s="36" t="str">
        <f aca="false">IF(①在庫CSV_発注日!$M2379="","",①在庫CSV_発注日!$M2379&amp;"")</f>
        <v/>
      </c>
      <c r="D2383" s="12" t="str">
        <f aca="false">IF($C2383="","",①在庫CSV_発注日!$N2379)</f>
        <v/>
      </c>
      <c r="E2383" s="12" t="str">
        <f aca="false">IF($C2383="","",①在庫CSV_発注日!$H2379)</f>
        <v/>
      </c>
      <c r="F2383" s="12" t="str">
        <f aca="false">IF($C2383="","",①在庫CSV_発注日!$L2379)</f>
        <v/>
      </c>
      <c r="G2383" s="18"/>
      <c r="H2383" s="17" t="str">
        <f aca="false">IF($C2383="","",N(①在庫CSV_発注日!$Z2379))</f>
        <v/>
      </c>
      <c r="I2383" s="37" t="str">
        <f aca="false">IF($C2383="","",SUMIFS(⑤減算マスタCSV!$L$2:$L$8001,⑤減算マスタCSV!$F$2:$F$8001,$C2383,⑤減算マスタCSV!$K$2:$K$8001,1))</f>
        <v/>
      </c>
      <c r="J2383" s="17" t="str">
        <f aca="false">IF($C2383="","",IFERROR(INDEX(⑤減算マスタCSV!$H$2:$H$8001,MATCH($C2383,⑤減算マスタCSV!$F$2:$F$8001,0)),1))</f>
        <v/>
      </c>
      <c r="K2383" s="17" t="str">
        <f aca="false">IF($C2383="","",MAX(1,IFERROR(INDEX(⑥商品照会CSV!$M$2:$M$3001,MATCH($C2383,⑥商品照会CSV!$A$2:$A$3001,0)),1)))</f>
        <v/>
      </c>
      <c r="L2383" s="40" t="str">
        <f aca="false">IF($C2383="","",IFERROR(INDEX(⑥商品照会CSV!$Q$2:$Q$3001,MATCH($C2383,⑥商品照会CSV!$A$2:$A$3001,0)),0))</f>
        <v/>
      </c>
      <c r="M2383" s="40" t="str">
        <f aca="false">IF($C2383="","",N($L2383)*N($K2383))</f>
        <v/>
      </c>
      <c r="N2383" s="17" t="str">
        <f aca="false">IF($C2383="","",MAX(1,IFERROR(INDEX(⑥商品照会CSV!$AK$2:$AK$3001,MATCH($C2383,⑥商品照会CSV!$A$2:$A$3001,0)),1)))</f>
        <v/>
      </c>
      <c r="O2383" s="12" t="str">
        <f aca="false">IF($C2383="","",IFERROR(IF(INDEX(⑥商品照会CSV!$AN$2:$AN$3001,MATCH($C2383,⑥商品照会CSV!$A$2:$A$3001,0))=1,"バラ",IF(INDEX(⑥商品照会CSV!$AM$2:$AM$3001,MATCH($C2383,⑥商品照会CSV!$A$2:$A$3001,0))=1,"中間包装","ケース")),"ケース"))</f>
        <v/>
      </c>
      <c r="P2383" s="18"/>
      <c r="Q2383" s="14"/>
      <c r="R2383" s="17" t="str">
        <f aca="false">IF($C2383="","",N($Q2383)*N($K2383))</f>
        <v/>
      </c>
    </row>
    <row r="2384" customFormat="false" ht="15" hidden="false" customHeight="false" outlineLevel="0" collapsed="false">
      <c r="B2384" s="12" t="n">
        <v>2379</v>
      </c>
      <c r="C2384" s="36" t="str">
        <f aca="false">IF(①在庫CSV_発注日!$M2380="","",①在庫CSV_発注日!$M2380&amp;"")</f>
        <v/>
      </c>
      <c r="D2384" s="12" t="str">
        <f aca="false">IF($C2384="","",①在庫CSV_発注日!$N2380)</f>
        <v/>
      </c>
      <c r="E2384" s="12" t="str">
        <f aca="false">IF($C2384="","",①在庫CSV_発注日!$H2380)</f>
        <v/>
      </c>
      <c r="F2384" s="12" t="str">
        <f aca="false">IF($C2384="","",①在庫CSV_発注日!$L2380)</f>
        <v/>
      </c>
      <c r="G2384" s="18"/>
      <c r="H2384" s="17" t="str">
        <f aca="false">IF($C2384="","",N(①在庫CSV_発注日!$Z2380))</f>
        <v/>
      </c>
      <c r="I2384" s="37" t="str">
        <f aca="false">IF($C2384="","",SUMIFS(⑤減算マスタCSV!$L$2:$L$8001,⑤減算マスタCSV!$F$2:$F$8001,$C2384,⑤減算マスタCSV!$K$2:$K$8001,1))</f>
        <v/>
      </c>
      <c r="J2384" s="17" t="str">
        <f aca="false">IF($C2384="","",IFERROR(INDEX(⑤減算マスタCSV!$H$2:$H$8001,MATCH($C2384,⑤減算マスタCSV!$F$2:$F$8001,0)),1))</f>
        <v/>
      </c>
      <c r="K2384" s="17" t="str">
        <f aca="false">IF($C2384="","",MAX(1,IFERROR(INDEX(⑥商品照会CSV!$M$2:$M$3001,MATCH($C2384,⑥商品照会CSV!$A$2:$A$3001,0)),1)))</f>
        <v/>
      </c>
      <c r="L2384" s="40" t="str">
        <f aca="false">IF($C2384="","",IFERROR(INDEX(⑥商品照会CSV!$Q$2:$Q$3001,MATCH($C2384,⑥商品照会CSV!$A$2:$A$3001,0)),0))</f>
        <v/>
      </c>
      <c r="M2384" s="40" t="str">
        <f aca="false">IF($C2384="","",N($L2384)*N($K2384))</f>
        <v/>
      </c>
      <c r="N2384" s="17" t="str">
        <f aca="false">IF($C2384="","",MAX(1,IFERROR(INDEX(⑥商品照会CSV!$AK$2:$AK$3001,MATCH($C2384,⑥商品照会CSV!$A$2:$A$3001,0)),1)))</f>
        <v/>
      </c>
      <c r="O2384" s="12" t="str">
        <f aca="false">IF($C2384="","",IFERROR(IF(INDEX(⑥商品照会CSV!$AN$2:$AN$3001,MATCH($C2384,⑥商品照会CSV!$A$2:$A$3001,0))=1,"バラ",IF(INDEX(⑥商品照会CSV!$AM$2:$AM$3001,MATCH($C2384,⑥商品照会CSV!$A$2:$A$3001,0))=1,"中間包装","ケース")),"ケース"))</f>
        <v/>
      </c>
      <c r="P2384" s="18"/>
      <c r="Q2384" s="14"/>
      <c r="R2384" s="17" t="str">
        <f aca="false">IF($C2384="","",N($Q2384)*N($K2384))</f>
        <v/>
      </c>
    </row>
    <row r="2385" customFormat="false" ht="15" hidden="false" customHeight="false" outlineLevel="0" collapsed="false">
      <c r="B2385" s="12" t="n">
        <v>2380</v>
      </c>
      <c r="C2385" s="36" t="str">
        <f aca="false">IF(①在庫CSV_発注日!$M2381="","",①在庫CSV_発注日!$M2381&amp;"")</f>
        <v/>
      </c>
      <c r="D2385" s="12" t="str">
        <f aca="false">IF($C2385="","",①在庫CSV_発注日!$N2381)</f>
        <v/>
      </c>
      <c r="E2385" s="12" t="str">
        <f aca="false">IF($C2385="","",①在庫CSV_発注日!$H2381)</f>
        <v/>
      </c>
      <c r="F2385" s="12" t="str">
        <f aca="false">IF($C2385="","",①在庫CSV_発注日!$L2381)</f>
        <v/>
      </c>
      <c r="G2385" s="18"/>
      <c r="H2385" s="17" t="str">
        <f aca="false">IF($C2385="","",N(①在庫CSV_発注日!$Z2381))</f>
        <v/>
      </c>
      <c r="I2385" s="37" t="str">
        <f aca="false">IF($C2385="","",SUMIFS(⑤減算マスタCSV!$L$2:$L$8001,⑤減算マスタCSV!$F$2:$F$8001,$C2385,⑤減算マスタCSV!$K$2:$K$8001,1))</f>
        <v/>
      </c>
      <c r="J2385" s="17" t="str">
        <f aca="false">IF($C2385="","",IFERROR(INDEX(⑤減算マスタCSV!$H$2:$H$8001,MATCH($C2385,⑤減算マスタCSV!$F$2:$F$8001,0)),1))</f>
        <v/>
      </c>
      <c r="K2385" s="17" t="str">
        <f aca="false">IF($C2385="","",MAX(1,IFERROR(INDEX(⑥商品照会CSV!$M$2:$M$3001,MATCH($C2385,⑥商品照会CSV!$A$2:$A$3001,0)),1)))</f>
        <v/>
      </c>
      <c r="L2385" s="40" t="str">
        <f aca="false">IF($C2385="","",IFERROR(INDEX(⑥商品照会CSV!$Q$2:$Q$3001,MATCH($C2385,⑥商品照会CSV!$A$2:$A$3001,0)),0))</f>
        <v/>
      </c>
      <c r="M2385" s="40" t="str">
        <f aca="false">IF($C2385="","",N($L2385)*N($K2385))</f>
        <v/>
      </c>
      <c r="N2385" s="17" t="str">
        <f aca="false">IF($C2385="","",MAX(1,IFERROR(INDEX(⑥商品照会CSV!$AK$2:$AK$3001,MATCH($C2385,⑥商品照会CSV!$A$2:$A$3001,0)),1)))</f>
        <v/>
      </c>
      <c r="O2385" s="12" t="str">
        <f aca="false">IF($C2385="","",IFERROR(IF(INDEX(⑥商品照会CSV!$AN$2:$AN$3001,MATCH($C2385,⑥商品照会CSV!$A$2:$A$3001,0))=1,"バラ",IF(INDEX(⑥商品照会CSV!$AM$2:$AM$3001,MATCH($C2385,⑥商品照会CSV!$A$2:$A$3001,0))=1,"中間包装","ケース")),"ケース"))</f>
        <v/>
      </c>
      <c r="P2385" s="18"/>
      <c r="Q2385" s="14"/>
      <c r="R2385" s="17" t="str">
        <f aca="false">IF($C2385="","",N($Q2385)*N($K2385))</f>
        <v/>
      </c>
    </row>
    <row r="2386" customFormat="false" ht="15" hidden="false" customHeight="false" outlineLevel="0" collapsed="false">
      <c r="B2386" s="12" t="n">
        <v>2381</v>
      </c>
      <c r="C2386" s="36" t="str">
        <f aca="false">IF(①在庫CSV_発注日!$M2382="","",①在庫CSV_発注日!$M2382&amp;"")</f>
        <v/>
      </c>
      <c r="D2386" s="12" t="str">
        <f aca="false">IF($C2386="","",①在庫CSV_発注日!$N2382)</f>
        <v/>
      </c>
      <c r="E2386" s="12" t="str">
        <f aca="false">IF($C2386="","",①在庫CSV_発注日!$H2382)</f>
        <v/>
      </c>
      <c r="F2386" s="12" t="str">
        <f aca="false">IF($C2386="","",①在庫CSV_発注日!$L2382)</f>
        <v/>
      </c>
      <c r="G2386" s="18"/>
      <c r="H2386" s="17" t="str">
        <f aca="false">IF($C2386="","",N(①在庫CSV_発注日!$Z2382))</f>
        <v/>
      </c>
      <c r="I2386" s="37" t="str">
        <f aca="false">IF($C2386="","",SUMIFS(⑤減算マスタCSV!$L$2:$L$8001,⑤減算マスタCSV!$F$2:$F$8001,$C2386,⑤減算マスタCSV!$K$2:$K$8001,1))</f>
        <v/>
      </c>
      <c r="J2386" s="17" t="str">
        <f aca="false">IF($C2386="","",IFERROR(INDEX(⑤減算マスタCSV!$H$2:$H$8001,MATCH($C2386,⑤減算マスタCSV!$F$2:$F$8001,0)),1))</f>
        <v/>
      </c>
      <c r="K2386" s="17" t="str">
        <f aca="false">IF($C2386="","",MAX(1,IFERROR(INDEX(⑥商品照会CSV!$M$2:$M$3001,MATCH($C2386,⑥商品照会CSV!$A$2:$A$3001,0)),1)))</f>
        <v/>
      </c>
      <c r="L2386" s="40" t="str">
        <f aca="false">IF($C2386="","",IFERROR(INDEX(⑥商品照会CSV!$Q$2:$Q$3001,MATCH($C2386,⑥商品照会CSV!$A$2:$A$3001,0)),0))</f>
        <v/>
      </c>
      <c r="M2386" s="40" t="str">
        <f aca="false">IF($C2386="","",N($L2386)*N($K2386))</f>
        <v/>
      </c>
      <c r="N2386" s="17" t="str">
        <f aca="false">IF($C2386="","",MAX(1,IFERROR(INDEX(⑥商品照会CSV!$AK$2:$AK$3001,MATCH($C2386,⑥商品照会CSV!$A$2:$A$3001,0)),1)))</f>
        <v/>
      </c>
      <c r="O2386" s="12" t="str">
        <f aca="false">IF($C2386="","",IFERROR(IF(INDEX(⑥商品照会CSV!$AN$2:$AN$3001,MATCH($C2386,⑥商品照会CSV!$A$2:$A$3001,0))=1,"バラ",IF(INDEX(⑥商品照会CSV!$AM$2:$AM$3001,MATCH($C2386,⑥商品照会CSV!$A$2:$A$3001,0))=1,"中間包装","ケース")),"ケース"))</f>
        <v/>
      </c>
      <c r="P2386" s="18"/>
      <c r="Q2386" s="14"/>
      <c r="R2386" s="17" t="str">
        <f aca="false">IF($C2386="","",N($Q2386)*N($K2386))</f>
        <v/>
      </c>
    </row>
    <row r="2387" customFormat="false" ht="15" hidden="false" customHeight="false" outlineLevel="0" collapsed="false">
      <c r="B2387" s="12" t="n">
        <v>2382</v>
      </c>
      <c r="C2387" s="36" t="str">
        <f aca="false">IF(①在庫CSV_発注日!$M2383="","",①在庫CSV_発注日!$M2383&amp;"")</f>
        <v/>
      </c>
      <c r="D2387" s="12" t="str">
        <f aca="false">IF($C2387="","",①在庫CSV_発注日!$N2383)</f>
        <v/>
      </c>
      <c r="E2387" s="12" t="str">
        <f aca="false">IF($C2387="","",①在庫CSV_発注日!$H2383)</f>
        <v/>
      </c>
      <c r="F2387" s="12" t="str">
        <f aca="false">IF($C2387="","",①在庫CSV_発注日!$L2383)</f>
        <v/>
      </c>
      <c r="G2387" s="18"/>
      <c r="H2387" s="17" t="str">
        <f aca="false">IF($C2387="","",N(①在庫CSV_発注日!$Z2383))</f>
        <v/>
      </c>
      <c r="I2387" s="37" t="str">
        <f aca="false">IF($C2387="","",SUMIFS(⑤減算マスタCSV!$L$2:$L$8001,⑤減算マスタCSV!$F$2:$F$8001,$C2387,⑤減算マスタCSV!$K$2:$K$8001,1))</f>
        <v/>
      </c>
      <c r="J2387" s="17" t="str">
        <f aca="false">IF($C2387="","",IFERROR(INDEX(⑤減算マスタCSV!$H$2:$H$8001,MATCH($C2387,⑤減算マスタCSV!$F$2:$F$8001,0)),1))</f>
        <v/>
      </c>
      <c r="K2387" s="17" t="str">
        <f aca="false">IF($C2387="","",MAX(1,IFERROR(INDEX(⑥商品照会CSV!$M$2:$M$3001,MATCH($C2387,⑥商品照会CSV!$A$2:$A$3001,0)),1)))</f>
        <v/>
      </c>
      <c r="L2387" s="40" t="str">
        <f aca="false">IF($C2387="","",IFERROR(INDEX(⑥商品照会CSV!$Q$2:$Q$3001,MATCH($C2387,⑥商品照会CSV!$A$2:$A$3001,0)),0))</f>
        <v/>
      </c>
      <c r="M2387" s="40" t="str">
        <f aca="false">IF($C2387="","",N($L2387)*N($K2387))</f>
        <v/>
      </c>
      <c r="N2387" s="17" t="str">
        <f aca="false">IF($C2387="","",MAX(1,IFERROR(INDEX(⑥商品照会CSV!$AK$2:$AK$3001,MATCH($C2387,⑥商品照会CSV!$A$2:$A$3001,0)),1)))</f>
        <v/>
      </c>
      <c r="O2387" s="12" t="str">
        <f aca="false">IF($C2387="","",IFERROR(IF(INDEX(⑥商品照会CSV!$AN$2:$AN$3001,MATCH($C2387,⑥商品照会CSV!$A$2:$A$3001,0))=1,"バラ",IF(INDEX(⑥商品照会CSV!$AM$2:$AM$3001,MATCH($C2387,⑥商品照会CSV!$A$2:$A$3001,0))=1,"中間包装","ケース")),"ケース"))</f>
        <v/>
      </c>
      <c r="P2387" s="18"/>
      <c r="Q2387" s="14"/>
      <c r="R2387" s="17" t="str">
        <f aca="false">IF($C2387="","",N($Q2387)*N($K2387))</f>
        <v/>
      </c>
    </row>
    <row r="2388" customFormat="false" ht="15" hidden="false" customHeight="false" outlineLevel="0" collapsed="false">
      <c r="B2388" s="12" t="n">
        <v>2383</v>
      </c>
      <c r="C2388" s="36" t="str">
        <f aca="false">IF(①在庫CSV_発注日!$M2384="","",①在庫CSV_発注日!$M2384&amp;"")</f>
        <v/>
      </c>
      <c r="D2388" s="12" t="str">
        <f aca="false">IF($C2388="","",①在庫CSV_発注日!$N2384)</f>
        <v/>
      </c>
      <c r="E2388" s="12" t="str">
        <f aca="false">IF($C2388="","",①在庫CSV_発注日!$H2384)</f>
        <v/>
      </c>
      <c r="F2388" s="12" t="str">
        <f aca="false">IF($C2388="","",①在庫CSV_発注日!$L2384)</f>
        <v/>
      </c>
      <c r="G2388" s="18"/>
      <c r="H2388" s="17" t="str">
        <f aca="false">IF($C2388="","",N(①在庫CSV_発注日!$Z2384))</f>
        <v/>
      </c>
      <c r="I2388" s="37" t="str">
        <f aca="false">IF($C2388="","",SUMIFS(⑤減算マスタCSV!$L$2:$L$8001,⑤減算マスタCSV!$F$2:$F$8001,$C2388,⑤減算マスタCSV!$K$2:$K$8001,1))</f>
        <v/>
      </c>
      <c r="J2388" s="17" t="str">
        <f aca="false">IF($C2388="","",IFERROR(INDEX(⑤減算マスタCSV!$H$2:$H$8001,MATCH($C2388,⑤減算マスタCSV!$F$2:$F$8001,0)),1))</f>
        <v/>
      </c>
      <c r="K2388" s="17" t="str">
        <f aca="false">IF($C2388="","",MAX(1,IFERROR(INDEX(⑥商品照会CSV!$M$2:$M$3001,MATCH($C2388,⑥商品照会CSV!$A$2:$A$3001,0)),1)))</f>
        <v/>
      </c>
      <c r="L2388" s="40" t="str">
        <f aca="false">IF($C2388="","",IFERROR(INDEX(⑥商品照会CSV!$Q$2:$Q$3001,MATCH($C2388,⑥商品照会CSV!$A$2:$A$3001,0)),0))</f>
        <v/>
      </c>
      <c r="M2388" s="40" t="str">
        <f aca="false">IF($C2388="","",N($L2388)*N($K2388))</f>
        <v/>
      </c>
      <c r="N2388" s="17" t="str">
        <f aca="false">IF($C2388="","",MAX(1,IFERROR(INDEX(⑥商品照会CSV!$AK$2:$AK$3001,MATCH($C2388,⑥商品照会CSV!$A$2:$A$3001,0)),1)))</f>
        <v/>
      </c>
      <c r="O2388" s="12" t="str">
        <f aca="false">IF($C2388="","",IFERROR(IF(INDEX(⑥商品照会CSV!$AN$2:$AN$3001,MATCH($C2388,⑥商品照会CSV!$A$2:$A$3001,0))=1,"バラ",IF(INDEX(⑥商品照会CSV!$AM$2:$AM$3001,MATCH($C2388,⑥商品照会CSV!$A$2:$A$3001,0))=1,"中間包装","ケース")),"ケース"))</f>
        <v/>
      </c>
      <c r="P2388" s="18"/>
      <c r="Q2388" s="14"/>
      <c r="R2388" s="17" t="str">
        <f aca="false">IF($C2388="","",N($Q2388)*N($K2388))</f>
        <v/>
      </c>
    </row>
    <row r="2389" customFormat="false" ht="15" hidden="false" customHeight="false" outlineLevel="0" collapsed="false">
      <c r="B2389" s="12" t="n">
        <v>2384</v>
      </c>
      <c r="C2389" s="36" t="str">
        <f aca="false">IF(①在庫CSV_発注日!$M2385="","",①在庫CSV_発注日!$M2385&amp;"")</f>
        <v/>
      </c>
      <c r="D2389" s="12" t="str">
        <f aca="false">IF($C2389="","",①在庫CSV_発注日!$N2385)</f>
        <v/>
      </c>
      <c r="E2389" s="12" t="str">
        <f aca="false">IF($C2389="","",①在庫CSV_発注日!$H2385)</f>
        <v/>
      </c>
      <c r="F2389" s="12" t="str">
        <f aca="false">IF($C2389="","",①在庫CSV_発注日!$L2385)</f>
        <v/>
      </c>
      <c r="G2389" s="18"/>
      <c r="H2389" s="17" t="str">
        <f aca="false">IF($C2389="","",N(①在庫CSV_発注日!$Z2385))</f>
        <v/>
      </c>
      <c r="I2389" s="37" t="str">
        <f aca="false">IF($C2389="","",SUMIFS(⑤減算マスタCSV!$L$2:$L$8001,⑤減算マスタCSV!$F$2:$F$8001,$C2389,⑤減算マスタCSV!$K$2:$K$8001,1))</f>
        <v/>
      </c>
      <c r="J2389" s="17" t="str">
        <f aca="false">IF($C2389="","",IFERROR(INDEX(⑤減算マスタCSV!$H$2:$H$8001,MATCH($C2389,⑤減算マスタCSV!$F$2:$F$8001,0)),1))</f>
        <v/>
      </c>
      <c r="K2389" s="17" t="str">
        <f aca="false">IF($C2389="","",MAX(1,IFERROR(INDEX(⑥商品照会CSV!$M$2:$M$3001,MATCH($C2389,⑥商品照会CSV!$A$2:$A$3001,0)),1)))</f>
        <v/>
      </c>
      <c r="L2389" s="40" t="str">
        <f aca="false">IF($C2389="","",IFERROR(INDEX(⑥商品照会CSV!$Q$2:$Q$3001,MATCH($C2389,⑥商品照会CSV!$A$2:$A$3001,0)),0))</f>
        <v/>
      </c>
      <c r="M2389" s="40" t="str">
        <f aca="false">IF($C2389="","",N($L2389)*N($K2389))</f>
        <v/>
      </c>
      <c r="N2389" s="17" t="str">
        <f aca="false">IF($C2389="","",MAX(1,IFERROR(INDEX(⑥商品照会CSV!$AK$2:$AK$3001,MATCH($C2389,⑥商品照会CSV!$A$2:$A$3001,0)),1)))</f>
        <v/>
      </c>
      <c r="O2389" s="12" t="str">
        <f aca="false">IF($C2389="","",IFERROR(IF(INDEX(⑥商品照会CSV!$AN$2:$AN$3001,MATCH($C2389,⑥商品照会CSV!$A$2:$A$3001,0))=1,"バラ",IF(INDEX(⑥商品照会CSV!$AM$2:$AM$3001,MATCH($C2389,⑥商品照会CSV!$A$2:$A$3001,0))=1,"中間包装","ケース")),"ケース"))</f>
        <v/>
      </c>
      <c r="P2389" s="18"/>
      <c r="Q2389" s="14"/>
      <c r="R2389" s="17" t="str">
        <f aca="false">IF($C2389="","",N($Q2389)*N($K2389))</f>
        <v/>
      </c>
    </row>
    <row r="2390" customFormat="false" ht="15" hidden="false" customHeight="false" outlineLevel="0" collapsed="false">
      <c r="B2390" s="12" t="n">
        <v>2385</v>
      </c>
      <c r="C2390" s="36" t="str">
        <f aca="false">IF(①在庫CSV_発注日!$M2386="","",①在庫CSV_発注日!$M2386&amp;"")</f>
        <v/>
      </c>
      <c r="D2390" s="12" t="str">
        <f aca="false">IF($C2390="","",①在庫CSV_発注日!$N2386)</f>
        <v/>
      </c>
      <c r="E2390" s="12" t="str">
        <f aca="false">IF($C2390="","",①在庫CSV_発注日!$H2386)</f>
        <v/>
      </c>
      <c r="F2390" s="12" t="str">
        <f aca="false">IF($C2390="","",①在庫CSV_発注日!$L2386)</f>
        <v/>
      </c>
      <c r="G2390" s="18"/>
      <c r="H2390" s="17" t="str">
        <f aca="false">IF($C2390="","",N(①在庫CSV_発注日!$Z2386))</f>
        <v/>
      </c>
      <c r="I2390" s="37" t="str">
        <f aca="false">IF($C2390="","",SUMIFS(⑤減算マスタCSV!$L$2:$L$8001,⑤減算マスタCSV!$F$2:$F$8001,$C2390,⑤減算マスタCSV!$K$2:$K$8001,1))</f>
        <v/>
      </c>
      <c r="J2390" s="17" t="str">
        <f aca="false">IF($C2390="","",IFERROR(INDEX(⑤減算マスタCSV!$H$2:$H$8001,MATCH($C2390,⑤減算マスタCSV!$F$2:$F$8001,0)),1))</f>
        <v/>
      </c>
      <c r="K2390" s="17" t="str">
        <f aca="false">IF($C2390="","",MAX(1,IFERROR(INDEX(⑥商品照会CSV!$M$2:$M$3001,MATCH($C2390,⑥商品照会CSV!$A$2:$A$3001,0)),1)))</f>
        <v/>
      </c>
      <c r="L2390" s="40" t="str">
        <f aca="false">IF($C2390="","",IFERROR(INDEX(⑥商品照会CSV!$Q$2:$Q$3001,MATCH($C2390,⑥商品照会CSV!$A$2:$A$3001,0)),0))</f>
        <v/>
      </c>
      <c r="M2390" s="40" t="str">
        <f aca="false">IF($C2390="","",N($L2390)*N($K2390))</f>
        <v/>
      </c>
      <c r="N2390" s="17" t="str">
        <f aca="false">IF($C2390="","",MAX(1,IFERROR(INDEX(⑥商品照会CSV!$AK$2:$AK$3001,MATCH($C2390,⑥商品照会CSV!$A$2:$A$3001,0)),1)))</f>
        <v/>
      </c>
      <c r="O2390" s="12" t="str">
        <f aca="false">IF($C2390="","",IFERROR(IF(INDEX(⑥商品照会CSV!$AN$2:$AN$3001,MATCH($C2390,⑥商品照会CSV!$A$2:$A$3001,0))=1,"バラ",IF(INDEX(⑥商品照会CSV!$AM$2:$AM$3001,MATCH($C2390,⑥商品照会CSV!$A$2:$A$3001,0))=1,"中間包装","ケース")),"ケース"))</f>
        <v/>
      </c>
      <c r="P2390" s="18"/>
      <c r="Q2390" s="14"/>
      <c r="R2390" s="17" t="str">
        <f aca="false">IF($C2390="","",N($Q2390)*N($K2390))</f>
        <v/>
      </c>
    </row>
    <row r="2391" customFormat="false" ht="15" hidden="false" customHeight="false" outlineLevel="0" collapsed="false">
      <c r="B2391" s="12" t="n">
        <v>2386</v>
      </c>
      <c r="C2391" s="36" t="str">
        <f aca="false">IF(①在庫CSV_発注日!$M2387="","",①在庫CSV_発注日!$M2387&amp;"")</f>
        <v/>
      </c>
      <c r="D2391" s="12" t="str">
        <f aca="false">IF($C2391="","",①在庫CSV_発注日!$N2387)</f>
        <v/>
      </c>
      <c r="E2391" s="12" t="str">
        <f aca="false">IF($C2391="","",①在庫CSV_発注日!$H2387)</f>
        <v/>
      </c>
      <c r="F2391" s="12" t="str">
        <f aca="false">IF($C2391="","",①在庫CSV_発注日!$L2387)</f>
        <v/>
      </c>
      <c r="G2391" s="18"/>
      <c r="H2391" s="17" t="str">
        <f aca="false">IF($C2391="","",N(①在庫CSV_発注日!$Z2387))</f>
        <v/>
      </c>
      <c r="I2391" s="37" t="str">
        <f aca="false">IF($C2391="","",SUMIFS(⑤減算マスタCSV!$L$2:$L$8001,⑤減算マスタCSV!$F$2:$F$8001,$C2391,⑤減算マスタCSV!$K$2:$K$8001,1))</f>
        <v/>
      </c>
      <c r="J2391" s="17" t="str">
        <f aca="false">IF($C2391="","",IFERROR(INDEX(⑤減算マスタCSV!$H$2:$H$8001,MATCH($C2391,⑤減算マスタCSV!$F$2:$F$8001,0)),1))</f>
        <v/>
      </c>
      <c r="K2391" s="17" t="str">
        <f aca="false">IF($C2391="","",MAX(1,IFERROR(INDEX(⑥商品照会CSV!$M$2:$M$3001,MATCH($C2391,⑥商品照会CSV!$A$2:$A$3001,0)),1)))</f>
        <v/>
      </c>
      <c r="L2391" s="40" t="str">
        <f aca="false">IF($C2391="","",IFERROR(INDEX(⑥商品照会CSV!$Q$2:$Q$3001,MATCH($C2391,⑥商品照会CSV!$A$2:$A$3001,0)),0))</f>
        <v/>
      </c>
      <c r="M2391" s="40" t="str">
        <f aca="false">IF($C2391="","",N($L2391)*N($K2391))</f>
        <v/>
      </c>
      <c r="N2391" s="17" t="str">
        <f aca="false">IF($C2391="","",MAX(1,IFERROR(INDEX(⑥商品照会CSV!$AK$2:$AK$3001,MATCH($C2391,⑥商品照会CSV!$A$2:$A$3001,0)),1)))</f>
        <v/>
      </c>
      <c r="O2391" s="12" t="str">
        <f aca="false">IF($C2391="","",IFERROR(IF(INDEX(⑥商品照会CSV!$AN$2:$AN$3001,MATCH($C2391,⑥商品照会CSV!$A$2:$A$3001,0))=1,"バラ",IF(INDEX(⑥商品照会CSV!$AM$2:$AM$3001,MATCH($C2391,⑥商品照会CSV!$A$2:$A$3001,0))=1,"中間包装","ケース")),"ケース"))</f>
        <v/>
      </c>
      <c r="P2391" s="18"/>
      <c r="Q2391" s="14"/>
      <c r="R2391" s="17" t="str">
        <f aca="false">IF($C2391="","",N($Q2391)*N($K2391))</f>
        <v/>
      </c>
    </row>
    <row r="2392" customFormat="false" ht="15" hidden="false" customHeight="false" outlineLevel="0" collapsed="false">
      <c r="B2392" s="12" t="n">
        <v>2387</v>
      </c>
      <c r="C2392" s="36" t="str">
        <f aca="false">IF(①在庫CSV_発注日!$M2388="","",①在庫CSV_発注日!$M2388&amp;"")</f>
        <v/>
      </c>
      <c r="D2392" s="12" t="str">
        <f aca="false">IF($C2392="","",①在庫CSV_発注日!$N2388)</f>
        <v/>
      </c>
      <c r="E2392" s="12" t="str">
        <f aca="false">IF($C2392="","",①在庫CSV_発注日!$H2388)</f>
        <v/>
      </c>
      <c r="F2392" s="12" t="str">
        <f aca="false">IF($C2392="","",①在庫CSV_発注日!$L2388)</f>
        <v/>
      </c>
      <c r="G2392" s="18"/>
      <c r="H2392" s="17" t="str">
        <f aca="false">IF($C2392="","",N(①在庫CSV_発注日!$Z2388))</f>
        <v/>
      </c>
      <c r="I2392" s="37" t="str">
        <f aca="false">IF($C2392="","",SUMIFS(⑤減算マスタCSV!$L$2:$L$8001,⑤減算マスタCSV!$F$2:$F$8001,$C2392,⑤減算マスタCSV!$K$2:$K$8001,1))</f>
        <v/>
      </c>
      <c r="J2392" s="17" t="str">
        <f aca="false">IF($C2392="","",IFERROR(INDEX(⑤減算マスタCSV!$H$2:$H$8001,MATCH($C2392,⑤減算マスタCSV!$F$2:$F$8001,0)),1))</f>
        <v/>
      </c>
      <c r="K2392" s="17" t="str">
        <f aca="false">IF($C2392="","",MAX(1,IFERROR(INDEX(⑥商品照会CSV!$M$2:$M$3001,MATCH($C2392,⑥商品照会CSV!$A$2:$A$3001,0)),1)))</f>
        <v/>
      </c>
      <c r="L2392" s="40" t="str">
        <f aca="false">IF($C2392="","",IFERROR(INDEX(⑥商品照会CSV!$Q$2:$Q$3001,MATCH($C2392,⑥商品照会CSV!$A$2:$A$3001,0)),0))</f>
        <v/>
      </c>
      <c r="M2392" s="40" t="str">
        <f aca="false">IF($C2392="","",N($L2392)*N($K2392))</f>
        <v/>
      </c>
      <c r="N2392" s="17" t="str">
        <f aca="false">IF($C2392="","",MAX(1,IFERROR(INDEX(⑥商品照会CSV!$AK$2:$AK$3001,MATCH($C2392,⑥商品照会CSV!$A$2:$A$3001,0)),1)))</f>
        <v/>
      </c>
      <c r="O2392" s="12" t="str">
        <f aca="false">IF($C2392="","",IFERROR(IF(INDEX(⑥商品照会CSV!$AN$2:$AN$3001,MATCH($C2392,⑥商品照会CSV!$A$2:$A$3001,0))=1,"バラ",IF(INDEX(⑥商品照会CSV!$AM$2:$AM$3001,MATCH($C2392,⑥商品照会CSV!$A$2:$A$3001,0))=1,"中間包装","ケース")),"ケース"))</f>
        <v/>
      </c>
      <c r="P2392" s="18"/>
      <c r="Q2392" s="14"/>
      <c r="R2392" s="17" t="str">
        <f aca="false">IF($C2392="","",N($Q2392)*N($K2392))</f>
        <v/>
      </c>
    </row>
    <row r="2393" customFormat="false" ht="15" hidden="false" customHeight="false" outlineLevel="0" collapsed="false">
      <c r="B2393" s="12" t="n">
        <v>2388</v>
      </c>
      <c r="C2393" s="36" t="str">
        <f aca="false">IF(①在庫CSV_発注日!$M2389="","",①在庫CSV_発注日!$M2389&amp;"")</f>
        <v/>
      </c>
      <c r="D2393" s="12" t="str">
        <f aca="false">IF($C2393="","",①在庫CSV_発注日!$N2389)</f>
        <v/>
      </c>
      <c r="E2393" s="12" t="str">
        <f aca="false">IF($C2393="","",①在庫CSV_発注日!$H2389)</f>
        <v/>
      </c>
      <c r="F2393" s="12" t="str">
        <f aca="false">IF($C2393="","",①在庫CSV_発注日!$L2389)</f>
        <v/>
      </c>
      <c r="G2393" s="18"/>
      <c r="H2393" s="17" t="str">
        <f aca="false">IF($C2393="","",N(①在庫CSV_発注日!$Z2389))</f>
        <v/>
      </c>
      <c r="I2393" s="37" t="str">
        <f aca="false">IF($C2393="","",SUMIFS(⑤減算マスタCSV!$L$2:$L$8001,⑤減算マスタCSV!$F$2:$F$8001,$C2393,⑤減算マスタCSV!$K$2:$K$8001,1))</f>
        <v/>
      </c>
      <c r="J2393" s="17" t="str">
        <f aca="false">IF($C2393="","",IFERROR(INDEX(⑤減算マスタCSV!$H$2:$H$8001,MATCH($C2393,⑤減算マスタCSV!$F$2:$F$8001,0)),1))</f>
        <v/>
      </c>
      <c r="K2393" s="17" t="str">
        <f aca="false">IF($C2393="","",MAX(1,IFERROR(INDEX(⑥商品照会CSV!$M$2:$M$3001,MATCH($C2393,⑥商品照会CSV!$A$2:$A$3001,0)),1)))</f>
        <v/>
      </c>
      <c r="L2393" s="40" t="str">
        <f aca="false">IF($C2393="","",IFERROR(INDEX(⑥商品照会CSV!$Q$2:$Q$3001,MATCH($C2393,⑥商品照会CSV!$A$2:$A$3001,0)),0))</f>
        <v/>
      </c>
      <c r="M2393" s="40" t="str">
        <f aca="false">IF($C2393="","",N($L2393)*N($K2393))</f>
        <v/>
      </c>
      <c r="N2393" s="17" t="str">
        <f aca="false">IF($C2393="","",MAX(1,IFERROR(INDEX(⑥商品照会CSV!$AK$2:$AK$3001,MATCH($C2393,⑥商品照会CSV!$A$2:$A$3001,0)),1)))</f>
        <v/>
      </c>
      <c r="O2393" s="12" t="str">
        <f aca="false">IF($C2393="","",IFERROR(IF(INDEX(⑥商品照会CSV!$AN$2:$AN$3001,MATCH($C2393,⑥商品照会CSV!$A$2:$A$3001,0))=1,"バラ",IF(INDEX(⑥商品照会CSV!$AM$2:$AM$3001,MATCH($C2393,⑥商品照会CSV!$A$2:$A$3001,0))=1,"中間包装","ケース")),"ケース"))</f>
        <v/>
      </c>
      <c r="P2393" s="18"/>
      <c r="Q2393" s="14"/>
      <c r="R2393" s="17" t="str">
        <f aca="false">IF($C2393="","",N($Q2393)*N($K2393))</f>
        <v/>
      </c>
    </row>
    <row r="2394" customFormat="false" ht="15" hidden="false" customHeight="false" outlineLevel="0" collapsed="false">
      <c r="B2394" s="12" t="n">
        <v>2389</v>
      </c>
      <c r="C2394" s="36" t="str">
        <f aca="false">IF(①在庫CSV_発注日!$M2390="","",①在庫CSV_発注日!$M2390&amp;"")</f>
        <v/>
      </c>
      <c r="D2394" s="12" t="str">
        <f aca="false">IF($C2394="","",①在庫CSV_発注日!$N2390)</f>
        <v/>
      </c>
      <c r="E2394" s="12" t="str">
        <f aca="false">IF($C2394="","",①在庫CSV_発注日!$H2390)</f>
        <v/>
      </c>
      <c r="F2394" s="12" t="str">
        <f aca="false">IF($C2394="","",①在庫CSV_発注日!$L2390)</f>
        <v/>
      </c>
      <c r="G2394" s="18"/>
      <c r="H2394" s="17" t="str">
        <f aca="false">IF($C2394="","",N(①在庫CSV_発注日!$Z2390))</f>
        <v/>
      </c>
      <c r="I2394" s="37" t="str">
        <f aca="false">IF($C2394="","",SUMIFS(⑤減算マスタCSV!$L$2:$L$8001,⑤減算マスタCSV!$F$2:$F$8001,$C2394,⑤減算マスタCSV!$K$2:$K$8001,1))</f>
        <v/>
      </c>
      <c r="J2394" s="17" t="str">
        <f aca="false">IF($C2394="","",IFERROR(INDEX(⑤減算マスタCSV!$H$2:$H$8001,MATCH($C2394,⑤減算マスタCSV!$F$2:$F$8001,0)),1))</f>
        <v/>
      </c>
      <c r="K2394" s="17" t="str">
        <f aca="false">IF($C2394="","",MAX(1,IFERROR(INDEX(⑥商品照会CSV!$M$2:$M$3001,MATCH($C2394,⑥商品照会CSV!$A$2:$A$3001,0)),1)))</f>
        <v/>
      </c>
      <c r="L2394" s="40" t="str">
        <f aca="false">IF($C2394="","",IFERROR(INDEX(⑥商品照会CSV!$Q$2:$Q$3001,MATCH($C2394,⑥商品照会CSV!$A$2:$A$3001,0)),0))</f>
        <v/>
      </c>
      <c r="M2394" s="40" t="str">
        <f aca="false">IF($C2394="","",N($L2394)*N($K2394))</f>
        <v/>
      </c>
      <c r="N2394" s="17" t="str">
        <f aca="false">IF($C2394="","",MAX(1,IFERROR(INDEX(⑥商品照会CSV!$AK$2:$AK$3001,MATCH($C2394,⑥商品照会CSV!$A$2:$A$3001,0)),1)))</f>
        <v/>
      </c>
      <c r="O2394" s="12" t="str">
        <f aca="false">IF($C2394="","",IFERROR(IF(INDEX(⑥商品照会CSV!$AN$2:$AN$3001,MATCH($C2394,⑥商品照会CSV!$A$2:$A$3001,0))=1,"バラ",IF(INDEX(⑥商品照会CSV!$AM$2:$AM$3001,MATCH($C2394,⑥商品照会CSV!$A$2:$A$3001,0))=1,"中間包装","ケース")),"ケース"))</f>
        <v/>
      </c>
      <c r="P2394" s="18"/>
      <c r="Q2394" s="14"/>
      <c r="R2394" s="17" t="str">
        <f aca="false">IF($C2394="","",N($Q2394)*N($K2394))</f>
        <v/>
      </c>
    </row>
    <row r="2395" customFormat="false" ht="15" hidden="false" customHeight="false" outlineLevel="0" collapsed="false">
      <c r="B2395" s="12" t="n">
        <v>2390</v>
      </c>
      <c r="C2395" s="36" t="str">
        <f aca="false">IF(①在庫CSV_発注日!$M2391="","",①在庫CSV_発注日!$M2391&amp;"")</f>
        <v/>
      </c>
      <c r="D2395" s="12" t="str">
        <f aca="false">IF($C2395="","",①在庫CSV_発注日!$N2391)</f>
        <v/>
      </c>
      <c r="E2395" s="12" t="str">
        <f aca="false">IF($C2395="","",①在庫CSV_発注日!$H2391)</f>
        <v/>
      </c>
      <c r="F2395" s="12" t="str">
        <f aca="false">IF($C2395="","",①在庫CSV_発注日!$L2391)</f>
        <v/>
      </c>
      <c r="G2395" s="18"/>
      <c r="H2395" s="17" t="str">
        <f aca="false">IF($C2395="","",N(①在庫CSV_発注日!$Z2391))</f>
        <v/>
      </c>
      <c r="I2395" s="37" t="str">
        <f aca="false">IF($C2395="","",SUMIFS(⑤減算マスタCSV!$L$2:$L$8001,⑤減算マスタCSV!$F$2:$F$8001,$C2395,⑤減算マスタCSV!$K$2:$K$8001,1))</f>
        <v/>
      </c>
      <c r="J2395" s="17" t="str">
        <f aca="false">IF($C2395="","",IFERROR(INDEX(⑤減算マスタCSV!$H$2:$H$8001,MATCH($C2395,⑤減算マスタCSV!$F$2:$F$8001,0)),1))</f>
        <v/>
      </c>
      <c r="K2395" s="17" t="str">
        <f aca="false">IF($C2395="","",MAX(1,IFERROR(INDEX(⑥商品照会CSV!$M$2:$M$3001,MATCH($C2395,⑥商品照会CSV!$A$2:$A$3001,0)),1)))</f>
        <v/>
      </c>
      <c r="L2395" s="40" t="str">
        <f aca="false">IF($C2395="","",IFERROR(INDEX(⑥商品照会CSV!$Q$2:$Q$3001,MATCH($C2395,⑥商品照会CSV!$A$2:$A$3001,0)),0))</f>
        <v/>
      </c>
      <c r="M2395" s="40" t="str">
        <f aca="false">IF($C2395="","",N($L2395)*N($K2395))</f>
        <v/>
      </c>
      <c r="N2395" s="17" t="str">
        <f aca="false">IF($C2395="","",MAX(1,IFERROR(INDEX(⑥商品照会CSV!$AK$2:$AK$3001,MATCH($C2395,⑥商品照会CSV!$A$2:$A$3001,0)),1)))</f>
        <v/>
      </c>
      <c r="O2395" s="12" t="str">
        <f aca="false">IF($C2395="","",IFERROR(IF(INDEX(⑥商品照会CSV!$AN$2:$AN$3001,MATCH($C2395,⑥商品照会CSV!$A$2:$A$3001,0))=1,"バラ",IF(INDEX(⑥商品照会CSV!$AM$2:$AM$3001,MATCH($C2395,⑥商品照会CSV!$A$2:$A$3001,0))=1,"中間包装","ケース")),"ケース"))</f>
        <v/>
      </c>
      <c r="P2395" s="18"/>
      <c r="Q2395" s="14"/>
      <c r="R2395" s="17" t="str">
        <f aca="false">IF($C2395="","",N($Q2395)*N($K2395))</f>
        <v/>
      </c>
    </row>
    <row r="2396" customFormat="false" ht="15" hidden="false" customHeight="false" outlineLevel="0" collapsed="false">
      <c r="B2396" s="12" t="n">
        <v>2391</v>
      </c>
      <c r="C2396" s="36" t="str">
        <f aca="false">IF(①在庫CSV_発注日!$M2392="","",①在庫CSV_発注日!$M2392&amp;"")</f>
        <v/>
      </c>
      <c r="D2396" s="12" t="str">
        <f aca="false">IF($C2396="","",①在庫CSV_発注日!$N2392)</f>
        <v/>
      </c>
      <c r="E2396" s="12" t="str">
        <f aca="false">IF($C2396="","",①在庫CSV_発注日!$H2392)</f>
        <v/>
      </c>
      <c r="F2396" s="12" t="str">
        <f aca="false">IF($C2396="","",①在庫CSV_発注日!$L2392)</f>
        <v/>
      </c>
      <c r="G2396" s="18"/>
      <c r="H2396" s="17" t="str">
        <f aca="false">IF($C2396="","",N(①在庫CSV_発注日!$Z2392))</f>
        <v/>
      </c>
      <c r="I2396" s="37" t="str">
        <f aca="false">IF($C2396="","",SUMIFS(⑤減算マスタCSV!$L$2:$L$8001,⑤減算マスタCSV!$F$2:$F$8001,$C2396,⑤減算マスタCSV!$K$2:$K$8001,1))</f>
        <v/>
      </c>
      <c r="J2396" s="17" t="str">
        <f aca="false">IF($C2396="","",IFERROR(INDEX(⑤減算マスタCSV!$H$2:$H$8001,MATCH($C2396,⑤減算マスタCSV!$F$2:$F$8001,0)),1))</f>
        <v/>
      </c>
      <c r="K2396" s="17" t="str">
        <f aca="false">IF($C2396="","",MAX(1,IFERROR(INDEX(⑥商品照会CSV!$M$2:$M$3001,MATCH($C2396,⑥商品照会CSV!$A$2:$A$3001,0)),1)))</f>
        <v/>
      </c>
      <c r="L2396" s="40" t="str">
        <f aca="false">IF($C2396="","",IFERROR(INDEX(⑥商品照会CSV!$Q$2:$Q$3001,MATCH($C2396,⑥商品照会CSV!$A$2:$A$3001,0)),0))</f>
        <v/>
      </c>
      <c r="M2396" s="40" t="str">
        <f aca="false">IF($C2396="","",N($L2396)*N($K2396))</f>
        <v/>
      </c>
      <c r="N2396" s="17" t="str">
        <f aca="false">IF($C2396="","",MAX(1,IFERROR(INDEX(⑥商品照会CSV!$AK$2:$AK$3001,MATCH($C2396,⑥商品照会CSV!$A$2:$A$3001,0)),1)))</f>
        <v/>
      </c>
      <c r="O2396" s="12" t="str">
        <f aca="false">IF($C2396="","",IFERROR(IF(INDEX(⑥商品照会CSV!$AN$2:$AN$3001,MATCH($C2396,⑥商品照会CSV!$A$2:$A$3001,0))=1,"バラ",IF(INDEX(⑥商品照会CSV!$AM$2:$AM$3001,MATCH($C2396,⑥商品照会CSV!$A$2:$A$3001,0))=1,"中間包装","ケース")),"ケース"))</f>
        <v/>
      </c>
      <c r="P2396" s="18"/>
      <c r="Q2396" s="14"/>
      <c r="R2396" s="17" t="str">
        <f aca="false">IF($C2396="","",N($Q2396)*N($K2396))</f>
        <v/>
      </c>
    </row>
    <row r="2397" customFormat="false" ht="15" hidden="false" customHeight="false" outlineLevel="0" collapsed="false">
      <c r="B2397" s="12" t="n">
        <v>2392</v>
      </c>
      <c r="C2397" s="36" t="str">
        <f aca="false">IF(①在庫CSV_発注日!$M2393="","",①在庫CSV_発注日!$M2393&amp;"")</f>
        <v/>
      </c>
      <c r="D2397" s="12" t="str">
        <f aca="false">IF($C2397="","",①在庫CSV_発注日!$N2393)</f>
        <v/>
      </c>
      <c r="E2397" s="12" t="str">
        <f aca="false">IF($C2397="","",①在庫CSV_発注日!$H2393)</f>
        <v/>
      </c>
      <c r="F2397" s="12" t="str">
        <f aca="false">IF($C2397="","",①在庫CSV_発注日!$L2393)</f>
        <v/>
      </c>
      <c r="G2397" s="18"/>
      <c r="H2397" s="17" t="str">
        <f aca="false">IF($C2397="","",N(①在庫CSV_発注日!$Z2393))</f>
        <v/>
      </c>
      <c r="I2397" s="37" t="str">
        <f aca="false">IF($C2397="","",SUMIFS(⑤減算マスタCSV!$L$2:$L$8001,⑤減算マスタCSV!$F$2:$F$8001,$C2397,⑤減算マスタCSV!$K$2:$K$8001,1))</f>
        <v/>
      </c>
      <c r="J2397" s="17" t="str">
        <f aca="false">IF($C2397="","",IFERROR(INDEX(⑤減算マスタCSV!$H$2:$H$8001,MATCH($C2397,⑤減算マスタCSV!$F$2:$F$8001,0)),1))</f>
        <v/>
      </c>
      <c r="K2397" s="17" t="str">
        <f aca="false">IF($C2397="","",MAX(1,IFERROR(INDEX(⑥商品照会CSV!$M$2:$M$3001,MATCH($C2397,⑥商品照会CSV!$A$2:$A$3001,0)),1)))</f>
        <v/>
      </c>
      <c r="L2397" s="40" t="str">
        <f aca="false">IF($C2397="","",IFERROR(INDEX(⑥商品照会CSV!$Q$2:$Q$3001,MATCH($C2397,⑥商品照会CSV!$A$2:$A$3001,0)),0))</f>
        <v/>
      </c>
      <c r="M2397" s="40" t="str">
        <f aca="false">IF($C2397="","",N($L2397)*N($K2397))</f>
        <v/>
      </c>
      <c r="N2397" s="17" t="str">
        <f aca="false">IF($C2397="","",MAX(1,IFERROR(INDEX(⑥商品照会CSV!$AK$2:$AK$3001,MATCH($C2397,⑥商品照会CSV!$A$2:$A$3001,0)),1)))</f>
        <v/>
      </c>
      <c r="O2397" s="12" t="str">
        <f aca="false">IF($C2397="","",IFERROR(IF(INDEX(⑥商品照会CSV!$AN$2:$AN$3001,MATCH($C2397,⑥商品照会CSV!$A$2:$A$3001,0))=1,"バラ",IF(INDEX(⑥商品照会CSV!$AM$2:$AM$3001,MATCH($C2397,⑥商品照会CSV!$A$2:$A$3001,0))=1,"中間包装","ケース")),"ケース"))</f>
        <v/>
      </c>
      <c r="P2397" s="18"/>
      <c r="Q2397" s="14"/>
      <c r="R2397" s="17" t="str">
        <f aca="false">IF($C2397="","",N($Q2397)*N($K2397))</f>
        <v/>
      </c>
    </row>
    <row r="2398" customFormat="false" ht="15" hidden="false" customHeight="false" outlineLevel="0" collapsed="false">
      <c r="B2398" s="12" t="n">
        <v>2393</v>
      </c>
      <c r="C2398" s="36" t="str">
        <f aca="false">IF(①在庫CSV_発注日!$M2394="","",①在庫CSV_発注日!$M2394&amp;"")</f>
        <v/>
      </c>
      <c r="D2398" s="12" t="str">
        <f aca="false">IF($C2398="","",①在庫CSV_発注日!$N2394)</f>
        <v/>
      </c>
      <c r="E2398" s="12" t="str">
        <f aca="false">IF($C2398="","",①在庫CSV_発注日!$H2394)</f>
        <v/>
      </c>
      <c r="F2398" s="12" t="str">
        <f aca="false">IF($C2398="","",①在庫CSV_発注日!$L2394)</f>
        <v/>
      </c>
      <c r="G2398" s="18"/>
      <c r="H2398" s="17" t="str">
        <f aca="false">IF($C2398="","",N(①在庫CSV_発注日!$Z2394))</f>
        <v/>
      </c>
      <c r="I2398" s="37" t="str">
        <f aca="false">IF($C2398="","",SUMIFS(⑤減算マスタCSV!$L$2:$L$8001,⑤減算マスタCSV!$F$2:$F$8001,$C2398,⑤減算マスタCSV!$K$2:$K$8001,1))</f>
        <v/>
      </c>
      <c r="J2398" s="17" t="str">
        <f aca="false">IF($C2398="","",IFERROR(INDEX(⑤減算マスタCSV!$H$2:$H$8001,MATCH($C2398,⑤減算マスタCSV!$F$2:$F$8001,0)),1))</f>
        <v/>
      </c>
      <c r="K2398" s="17" t="str">
        <f aca="false">IF($C2398="","",MAX(1,IFERROR(INDEX(⑥商品照会CSV!$M$2:$M$3001,MATCH($C2398,⑥商品照会CSV!$A$2:$A$3001,0)),1)))</f>
        <v/>
      </c>
      <c r="L2398" s="40" t="str">
        <f aca="false">IF($C2398="","",IFERROR(INDEX(⑥商品照会CSV!$Q$2:$Q$3001,MATCH($C2398,⑥商品照会CSV!$A$2:$A$3001,0)),0))</f>
        <v/>
      </c>
      <c r="M2398" s="40" t="str">
        <f aca="false">IF($C2398="","",N($L2398)*N($K2398))</f>
        <v/>
      </c>
      <c r="N2398" s="17" t="str">
        <f aca="false">IF($C2398="","",MAX(1,IFERROR(INDEX(⑥商品照会CSV!$AK$2:$AK$3001,MATCH($C2398,⑥商品照会CSV!$A$2:$A$3001,0)),1)))</f>
        <v/>
      </c>
      <c r="O2398" s="12" t="str">
        <f aca="false">IF($C2398="","",IFERROR(IF(INDEX(⑥商品照会CSV!$AN$2:$AN$3001,MATCH($C2398,⑥商品照会CSV!$A$2:$A$3001,0))=1,"バラ",IF(INDEX(⑥商品照会CSV!$AM$2:$AM$3001,MATCH($C2398,⑥商品照会CSV!$A$2:$A$3001,0))=1,"中間包装","ケース")),"ケース"))</f>
        <v/>
      </c>
      <c r="P2398" s="18"/>
      <c r="Q2398" s="14"/>
      <c r="R2398" s="17" t="str">
        <f aca="false">IF($C2398="","",N($Q2398)*N($K2398))</f>
        <v/>
      </c>
    </row>
    <row r="2399" customFormat="false" ht="15" hidden="false" customHeight="false" outlineLevel="0" collapsed="false">
      <c r="B2399" s="12" t="n">
        <v>2394</v>
      </c>
      <c r="C2399" s="36" t="str">
        <f aca="false">IF(①在庫CSV_発注日!$M2395="","",①在庫CSV_発注日!$M2395&amp;"")</f>
        <v/>
      </c>
      <c r="D2399" s="12" t="str">
        <f aca="false">IF($C2399="","",①在庫CSV_発注日!$N2395)</f>
        <v/>
      </c>
      <c r="E2399" s="12" t="str">
        <f aca="false">IF($C2399="","",①在庫CSV_発注日!$H2395)</f>
        <v/>
      </c>
      <c r="F2399" s="12" t="str">
        <f aca="false">IF($C2399="","",①在庫CSV_発注日!$L2395)</f>
        <v/>
      </c>
      <c r="G2399" s="18"/>
      <c r="H2399" s="17" t="str">
        <f aca="false">IF($C2399="","",N(①在庫CSV_発注日!$Z2395))</f>
        <v/>
      </c>
      <c r="I2399" s="37" t="str">
        <f aca="false">IF($C2399="","",SUMIFS(⑤減算マスタCSV!$L$2:$L$8001,⑤減算マスタCSV!$F$2:$F$8001,$C2399,⑤減算マスタCSV!$K$2:$K$8001,1))</f>
        <v/>
      </c>
      <c r="J2399" s="17" t="str">
        <f aca="false">IF($C2399="","",IFERROR(INDEX(⑤減算マスタCSV!$H$2:$H$8001,MATCH($C2399,⑤減算マスタCSV!$F$2:$F$8001,0)),1))</f>
        <v/>
      </c>
      <c r="K2399" s="17" t="str">
        <f aca="false">IF($C2399="","",MAX(1,IFERROR(INDEX(⑥商品照会CSV!$M$2:$M$3001,MATCH($C2399,⑥商品照会CSV!$A$2:$A$3001,0)),1)))</f>
        <v/>
      </c>
      <c r="L2399" s="40" t="str">
        <f aca="false">IF($C2399="","",IFERROR(INDEX(⑥商品照会CSV!$Q$2:$Q$3001,MATCH($C2399,⑥商品照会CSV!$A$2:$A$3001,0)),0))</f>
        <v/>
      </c>
      <c r="M2399" s="40" t="str">
        <f aca="false">IF($C2399="","",N($L2399)*N($K2399))</f>
        <v/>
      </c>
      <c r="N2399" s="17" t="str">
        <f aca="false">IF($C2399="","",MAX(1,IFERROR(INDEX(⑥商品照会CSV!$AK$2:$AK$3001,MATCH($C2399,⑥商品照会CSV!$A$2:$A$3001,0)),1)))</f>
        <v/>
      </c>
      <c r="O2399" s="12" t="str">
        <f aca="false">IF($C2399="","",IFERROR(IF(INDEX(⑥商品照会CSV!$AN$2:$AN$3001,MATCH($C2399,⑥商品照会CSV!$A$2:$A$3001,0))=1,"バラ",IF(INDEX(⑥商品照会CSV!$AM$2:$AM$3001,MATCH($C2399,⑥商品照会CSV!$A$2:$A$3001,0))=1,"中間包装","ケース")),"ケース"))</f>
        <v/>
      </c>
      <c r="P2399" s="18"/>
      <c r="Q2399" s="14"/>
      <c r="R2399" s="17" t="str">
        <f aca="false">IF($C2399="","",N($Q2399)*N($K2399))</f>
        <v/>
      </c>
    </row>
    <row r="2400" customFormat="false" ht="15" hidden="false" customHeight="false" outlineLevel="0" collapsed="false">
      <c r="B2400" s="12" t="n">
        <v>2395</v>
      </c>
      <c r="C2400" s="36" t="str">
        <f aca="false">IF(①在庫CSV_発注日!$M2396="","",①在庫CSV_発注日!$M2396&amp;"")</f>
        <v/>
      </c>
      <c r="D2400" s="12" t="str">
        <f aca="false">IF($C2400="","",①在庫CSV_発注日!$N2396)</f>
        <v/>
      </c>
      <c r="E2400" s="12" t="str">
        <f aca="false">IF($C2400="","",①在庫CSV_発注日!$H2396)</f>
        <v/>
      </c>
      <c r="F2400" s="12" t="str">
        <f aca="false">IF($C2400="","",①在庫CSV_発注日!$L2396)</f>
        <v/>
      </c>
      <c r="G2400" s="18"/>
      <c r="H2400" s="17" t="str">
        <f aca="false">IF($C2400="","",N(①在庫CSV_発注日!$Z2396))</f>
        <v/>
      </c>
      <c r="I2400" s="37" t="str">
        <f aca="false">IF($C2400="","",SUMIFS(⑤減算マスタCSV!$L$2:$L$8001,⑤減算マスタCSV!$F$2:$F$8001,$C2400,⑤減算マスタCSV!$K$2:$K$8001,1))</f>
        <v/>
      </c>
      <c r="J2400" s="17" t="str">
        <f aca="false">IF($C2400="","",IFERROR(INDEX(⑤減算マスタCSV!$H$2:$H$8001,MATCH($C2400,⑤減算マスタCSV!$F$2:$F$8001,0)),1))</f>
        <v/>
      </c>
      <c r="K2400" s="17" t="str">
        <f aca="false">IF($C2400="","",MAX(1,IFERROR(INDEX(⑥商品照会CSV!$M$2:$M$3001,MATCH($C2400,⑥商品照会CSV!$A$2:$A$3001,0)),1)))</f>
        <v/>
      </c>
      <c r="L2400" s="40" t="str">
        <f aca="false">IF($C2400="","",IFERROR(INDEX(⑥商品照会CSV!$Q$2:$Q$3001,MATCH($C2400,⑥商品照会CSV!$A$2:$A$3001,0)),0))</f>
        <v/>
      </c>
      <c r="M2400" s="40" t="str">
        <f aca="false">IF($C2400="","",N($L2400)*N($K2400))</f>
        <v/>
      </c>
      <c r="N2400" s="17" t="str">
        <f aca="false">IF($C2400="","",MAX(1,IFERROR(INDEX(⑥商品照会CSV!$AK$2:$AK$3001,MATCH($C2400,⑥商品照会CSV!$A$2:$A$3001,0)),1)))</f>
        <v/>
      </c>
      <c r="O2400" s="12" t="str">
        <f aca="false">IF($C2400="","",IFERROR(IF(INDEX(⑥商品照会CSV!$AN$2:$AN$3001,MATCH($C2400,⑥商品照会CSV!$A$2:$A$3001,0))=1,"バラ",IF(INDEX(⑥商品照会CSV!$AM$2:$AM$3001,MATCH($C2400,⑥商品照会CSV!$A$2:$A$3001,0))=1,"中間包装","ケース")),"ケース"))</f>
        <v/>
      </c>
      <c r="P2400" s="18"/>
      <c r="Q2400" s="14"/>
      <c r="R2400" s="17" t="str">
        <f aca="false">IF($C2400="","",N($Q2400)*N($K2400))</f>
        <v/>
      </c>
    </row>
    <row r="2401" customFormat="false" ht="15" hidden="false" customHeight="false" outlineLevel="0" collapsed="false">
      <c r="B2401" s="12" t="n">
        <v>2396</v>
      </c>
      <c r="C2401" s="36" t="str">
        <f aca="false">IF(①在庫CSV_発注日!$M2397="","",①在庫CSV_発注日!$M2397&amp;"")</f>
        <v/>
      </c>
      <c r="D2401" s="12" t="str">
        <f aca="false">IF($C2401="","",①在庫CSV_発注日!$N2397)</f>
        <v/>
      </c>
      <c r="E2401" s="12" t="str">
        <f aca="false">IF($C2401="","",①在庫CSV_発注日!$H2397)</f>
        <v/>
      </c>
      <c r="F2401" s="12" t="str">
        <f aca="false">IF($C2401="","",①在庫CSV_発注日!$L2397)</f>
        <v/>
      </c>
      <c r="G2401" s="18"/>
      <c r="H2401" s="17" t="str">
        <f aca="false">IF($C2401="","",N(①在庫CSV_発注日!$Z2397))</f>
        <v/>
      </c>
      <c r="I2401" s="37" t="str">
        <f aca="false">IF($C2401="","",SUMIFS(⑤減算マスタCSV!$L$2:$L$8001,⑤減算マスタCSV!$F$2:$F$8001,$C2401,⑤減算マスタCSV!$K$2:$K$8001,1))</f>
        <v/>
      </c>
      <c r="J2401" s="17" t="str">
        <f aca="false">IF($C2401="","",IFERROR(INDEX(⑤減算マスタCSV!$H$2:$H$8001,MATCH($C2401,⑤減算マスタCSV!$F$2:$F$8001,0)),1))</f>
        <v/>
      </c>
      <c r="K2401" s="17" t="str">
        <f aca="false">IF($C2401="","",MAX(1,IFERROR(INDEX(⑥商品照会CSV!$M$2:$M$3001,MATCH($C2401,⑥商品照会CSV!$A$2:$A$3001,0)),1)))</f>
        <v/>
      </c>
      <c r="L2401" s="40" t="str">
        <f aca="false">IF($C2401="","",IFERROR(INDEX(⑥商品照会CSV!$Q$2:$Q$3001,MATCH($C2401,⑥商品照会CSV!$A$2:$A$3001,0)),0))</f>
        <v/>
      </c>
      <c r="M2401" s="40" t="str">
        <f aca="false">IF($C2401="","",N($L2401)*N($K2401))</f>
        <v/>
      </c>
      <c r="N2401" s="17" t="str">
        <f aca="false">IF($C2401="","",MAX(1,IFERROR(INDEX(⑥商品照会CSV!$AK$2:$AK$3001,MATCH($C2401,⑥商品照会CSV!$A$2:$A$3001,0)),1)))</f>
        <v/>
      </c>
      <c r="O2401" s="12" t="str">
        <f aca="false">IF($C2401="","",IFERROR(IF(INDEX(⑥商品照会CSV!$AN$2:$AN$3001,MATCH($C2401,⑥商品照会CSV!$A$2:$A$3001,0))=1,"バラ",IF(INDEX(⑥商品照会CSV!$AM$2:$AM$3001,MATCH($C2401,⑥商品照会CSV!$A$2:$A$3001,0))=1,"中間包装","ケース")),"ケース"))</f>
        <v/>
      </c>
      <c r="P2401" s="18"/>
      <c r="Q2401" s="14"/>
      <c r="R2401" s="17" t="str">
        <f aca="false">IF($C2401="","",N($Q2401)*N($K2401))</f>
        <v/>
      </c>
    </row>
    <row r="2402" customFormat="false" ht="15" hidden="false" customHeight="false" outlineLevel="0" collapsed="false">
      <c r="B2402" s="12" t="n">
        <v>2397</v>
      </c>
      <c r="C2402" s="36" t="str">
        <f aca="false">IF(①在庫CSV_発注日!$M2398="","",①在庫CSV_発注日!$M2398&amp;"")</f>
        <v/>
      </c>
      <c r="D2402" s="12" t="str">
        <f aca="false">IF($C2402="","",①在庫CSV_発注日!$N2398)</f>
        <v/>
      </c>
      <c r="E2402" s="12" t="str">
        <f aca="false">IF($C2402="","",①在庫CSV_発注日!$H2398)</f>
        <v/>
      </c>
      <c r="F2402" s="12" t="str">
        <f aca="false">IF($C2402="","",①在庫CSV_発注日!$L2398)</f>
        <v/>
      </c>
      <c r="G2402" s="18"/>
      <c r="H2402" s="17" t="str">
        <f aca="false">IF($C2402="","",N(①在庫CSV_発注日!$Z2398))</f>
        <v/>
      </c>
      <c r="I2402" s="37" t="str">
        <f aca="false">IF($C2402="","",SUMIFS(⑤減算マスタCSV!$L$2:$L$8001,⑤減算マスタCSV!$F$2:$F$8001,$C2402,⑤減算マスタCSV!$K$2:$K$8001,1))</f>
        <v/>
      </c>
      <c r="J2402" s="17" t="str">
        <f aca="false">IF($C2402="","",IFERROR(INDEX(⑤減算マスタCSV!$H$2:$H$8001,MATCH($C2402,⑤減算マスタCSV!$F$2:$F$8001,0)),1))</f>
        <v/>
      </c>
      <c r="K2402" s="17" t="str">
        <f aca="false">IF($C2402="","",MAX(1,IFERROR(INDEX(⑥商品照会CSV!$M$2:$M$3001,MATCH($C2402,⑥商品照会CSV!$A$2:$A$3001,0)),1)))</f>
        <v/>
      </c>
      <c r="L2402" s="40" t="str">
        <f aca="false">IF($C2402="","",IFERROR(INDEX(⑥商品照会CSV!$Q$2:$Q$3001,MATCH($C2402,⑥商品照会CSV!$A$2:$A$3001,0)),0))</f>
        <v/>
      </c>
      <c r="M2402" s="40" t="str">
        <f aca="false">IF($C2402="","",N($L2402)*N($K2402))</f>
        <v/>
      </c>
      <c r="N2402" s="17" t="str">
        <f aca="false">IF($C2402="","",MAX(1,IFERROR(INDEX(⑥商品照会CSV!$AK$2:$AK$3001,MATCH($C2402,⑥商品照会CSV!$A$2:$A$3001,0)),1)))</f>
        <v/>
      </c>
      <c r="O2402" s="12" t="str">
        <f aca="false">IF($C2402="","",IFERROR(IF(INDEX(⑥商品照会CSV!$AN$2:$AN$3001,MATCH($C2402,⑥商品照会CSV!$A$2:$A$3001,0))=1,"バラ",IF(INDEX(⑥商品照会CSV!$AM$2:$AM$3001,MATCH($C2402,⑥商品照会CSV!$A$2:$A$3001,0))=1,"中間包装","ケース")),"ケース"))</f>
        <v/>
      </c>
      <c r="P2402" s="18"/>
      <c r="Q2402" s="14"/>
      <c r="R2402" s="17" t="str">
        <f aca="false">IF($C2402="","",N($Q2402)*N($K2402))</f>
        <v/>
      </c>
    </row>
    <row r="2403" customFormat="false" ht="15" hidden="false" customHeight="false" outlineLevel="0" collapsed="false">
      <c r="B2403" s="12" t="n">
        <v>2398</v>
      </c>
      <c r="C2403" s="36" t="str">
        <f aca="false">IF(①在庫CSV_発注日!$M2399="","",①在庫CSV_発注日!$M2399&amp;"")</f>
        <v/>
      </c>
      <c r="D2403" s="12" t="str">
        <f aca="false">IF($C2403="","",①在庫CSV_発注日!$N2399)</f>
        <v/>
      </c>
      <c r="E2403" s="12" t="str">
        <f aca="false">IF($C2403="","",①在庫CSV_発注日!$H2399)</f>
        <v/>
      </c>
      <c r="F2403" s="12" t="str">
        <f aca="false">IF($C2403="","",①在庫CSV_発注日!$L2399)</f>
        <v/>
      </c>
      <c r="G2403" s="18"/>
      <c r="H2403" s="17" t="str">
        <f aca="false">IF($C2403="","",N(①在庫CSV_発注日!$Z2399))</f>
        <v/>
      </c>
      <c r="I2403" s="37" t="str">
        <f aca="false">IF($C2403="","",SUMIFS(⑤減算マスタCSV!$L$2:$L$8001,⑤減算マスタCSV!$F$2:$F$8001,$C2403,⑤減算マスタCSV!$K$2:$K$8001,1))</f>
        <v/>
      </c>
      <c r="J2403" s="17" t="str">
        <f aca="false">IF($C2403="","",IFERROR(INDEX(⑤減算マスタCSV!$H$2:$H$8001,MATCH($C2403,⑤減算マスタCSV!$F$2:$F$8001,0)),1))</f>
        <v/>
      </c>
      <c r="K2403" s="17" t="str">
        <f aca="false">IF($C2403="","",MAX(1,IFERROR(INDEX(⑥商品照会CSV!$M$2:$M$3001,MATCH($C2403,⑥商品照会CSV!$A$2:$A$3001,0)),1)))</f>
        <v/>
      </c>
      <c r="L2403" s="40" t="str">
        <f aca="false">IF($C2403="","",IFERROR(INDEX(⑥商品照会CSV!$Q$2:$Q$3001,MATCH($C2403,⑥商品照会CSV!$A$2:$A$3001,0)),0))</f>
        <v/>
      </c>
      <c r="M2403" s="40" t="str">
        <f aca="false">IF($C2403="","",N($L2403)*N($K2403))</f>
        <v/>
      </c>
      <c r="N2403" s="17" t="str">
        <f aca="false">IF($C2403="","",MAX(1,IFERROR(INDEX(⑥商品照会CSV!$AK$2:$AK$3001,MATCH($C2403,⑥商品照会CSV!$A$2:$A$3001,0)),1)))</f>
        <v/>
      </c>
      <c r="O2403" s="12" t="str">
        <f aca="false">IF($C2403="","",IFERROR(IF(INDEX(⑥商品照会CSV!$AN$2:$AN$3001,MATCH($C2403,⑥商品照会CSV!$A$2:$A$3001,0))=1,"バラ",IF(INDEX(⑥商品照会CSV!$AM$2:$AM$3001,MATCH($C2403,⑥商品照会CSV!$A$2:$A$3001,0))=1,"中間包装","ケース")),"ケース"))</f>
        <v/>
      </c>
      <c r="P2403" s="18"/>
      <c r="Q2403" s="14"/>
      <c r="R2403" s="17" t="str">
        <f aca="false">IF($C2403="","",N($Q2403)*N($K2403))</f>
        <v/>
      </c>
    </row>
    <row r="2404" customFormat="false" ht="15" hidden="false" customHeight="false" outlineLevel="0" collapsed="false">
      <c r="B2404" s="12" t="n">
        <v>2399</v>
      </c>
      <c r="C2404" s="36" t="str">
        <f aca="false">IF(①在庫CSV_発注日!$M2400="","",①在庫CSV_発注日!$M2400&amp;"")</f>
        <v/>
      </c>
      <c r="D2404" s="12" t="str">
        <f aca="false">IF($C2404="","",①在庫CSV_発注日!$N2400)</f>
        <v/>
      </c>
      <c r="E2404" s="12" t="str">
        <f aca="false">IF($C2404="","",①在庫CSV_発注日!$H2400)</f>
        <v/>
      </c>
      <c r="F2404" s="12" t="str">
        <f aca="false">IF($C2404="","",①在庫CSV_発注日!$L2400)</f>
        <v/>
      </c>
      <c r="G2404" s="18"/>
      <c r="H2404" s="17" t="str">
        <f aca="false">IF($C2404="","",N(①在庫CSV_発注日!$Z2400))</f>
        <v/>
      </c>
      <c r="I2404" s="37" t="str">
        <f aca="false">IF($C2404="","",SUMIFS(⑤減算マスタCSV!$L$2:$L$8001,⑤減算マスタCSV!$F$2:$F$8001,$C2404,⑤減算マスタCSV!$K$2:$K$8001,1))</f>
        <v/>
      </c>
      <c r="J2404" s="17" t="str">
        <f aca="false">IF($C2404="","",IFERROR(INDEX(⑤減算マスタCSV!$H$2:$H$8001,MATCH($C2404,⑤減算マスタCSV!$F$2:$F$8001,0)),1))</f>
        <v/>
      </c>
      <c r="K2404" s="17" t="str">
        <f aca="false">IF($C2404="","",MAX(1,IFERROR(INDEX(⑥商品照会CSV!$M$2:$M$3001,MATCH($C2404,⑥商品照会CSV!$A$2:$A$3001,0)),1)))</f>
        <v/>
      </c>
      <c r="L2404" s="40" t="str">
        <f aca="false">IF($C2404="","",IFERROR(INDEX(⑥商品照会CSV!$Q$2:$Q$3001,MATCH($C2404,⑥商品照会CSV!$A$2:$A$3001,0)),0))</f>
        <v/>
      </c>
      <c r="M2404" s="40" t="str">
        <f aca="false">IF($C2404="","",N($L2404)*N($K2404))</f>
        <v/>
      </c>
      <c r="N2404" s="17" t="str">
        <f aca="false">IF($C2404="","",MAX(1,IFERROR(INDEX(⑥商品照会CSV!$AK$2:$AK$3001,MATCH($C2404,⑥商品照会CSV!$A$2:$A$3001,0)),1)))</f>
        <v/>
      </c>
      <c r="O2404" s="12" t="str">
        <f aca="false">IF($C2404="","",IFERROR(IF(INDEX(⑥商品照会CSV!$AN$2:$AN$3001,MATCH($C2404,⑥商品照会CSV!$A$2:$A$3001,0))=1,"バラ",IF(INDEX(⑥商品照会CSV!$AM$2:$AM$3001,MATCH($C2404,⑥商品照会CSV!$A$2:$A$3001,0))=1,"中間包装","ケース")),"ケース"))</f>
        <v/>
      </c>
      <c r="P2404" s="18"/>
      <c r="Q2404" s="14"/>
      <c r="R2404" s="17" t="str">
        <f aca="false">IF($C2404="","",N($Q2404)*N($K2404))</f>
        <v/>
      </c>
    </row>
    <row r="2405" customFormat="false" ht="15" hidden="false" customHeight="false" outlineLevel="0" collapsed="false">
      <c r="B2405" s="12" t="n">
        <v>2400</v>
      </c>
      <c r="C2405" s="36" t="str">
        <f aca="false">IF(①在庫CSV_発注日!$M2401="","",①在庫CSV_発注日!$M2401&amp;"")</f>
        <v/>
      </c>
      <c r="D2405" s="12" t="str">
        <f aca="false">IF($C2405="","",①在庫CSV_発注日!$N2401)</f>
        <v/>
      </c>
      <c r="E2405" s="12" t="str">
        <f aca="false">IF($C2405="","",①在庫CSV_発注日!$H2401)</f>
        <v/>
      </c>
      <c r="F2405" s="12" t="str">
        <f aca="false">IF($C2405="","",①在庫CSV_発注日!$L2401)</f>
        <v/>
      </c>
      <c r="G2405" s="18"/>
      <c r="H2405" s="17" t="str">
        <f aca="false">IF($C2405="","",N(①在庫CSV_発注日!$Z2401))</f>
        <v/>
      </c>
      <c r="I2405" s="37" t="str">
        <f aca="false">IF($C2405="","",SUMIFS(⑤減算マスタCSV!$L$2:$L$8001,⑤減算マスタCSV!$F$2:$F$8001,$C2405,⑤減算マスタCSV!$K$2:$K$8001,1))</f>
        <v/>
      </c>
      <c r="J2405" s="17" t="str">
        <f aca="false">IF($C2405="","",IFERROR(INDEX(⑤減算マスタCSV!$H$2:$H$8001,MATCH($C2405,⑤減算マスタCSV!$F$2:$F$8001,0)),1))</f>
        <v/>
      </c>
      <c r="K2405" s="17" t="str">
        <f aca="false">IF($C2405="","",MAX(1,IFERROR(INDEX(⑥商品照会CSV!$M$2:$M$3001,MATCH($C2405,⑥商品照会CSV!$A$2:$A$3001,0)),1)))</f>
        <v/>
      </c>
      <c r="L2405" s="40" t="str">
        <f aca="false">IF($C2405="","",IFERROR(INDEX(⑥商品照会CSV!$Q$2:$Q$3001,MATCH($C2405,⑥商品照会CSV!$A$2:$A$3001,0)),0))</f>
        <v/>
      </c>
      <c r="M2405" s="40" t="str">
        <f aca="false">IF($C2405="","",N($L2405)*N($K2405))</f>
        <v/>
      </c>
      <c r="N2405" s="17" t="str">
        <f aca="false">IF($C2405="","",MAX(1,IFERROR(INDEX(⑥商品照会CSV!$AK$2:$AK$3001,MATCH($C2405,⑥商品照会CSV!$A$2:$A$3001,0)),1)))</f>
        <v/>
      </c>
      <c r="O2405" s="12" t="str">
        <f aca="false">IF($C2405="","",IFERROR(IF(INDEX(⑥商品照会CSV!$AN$2:$AN$3001,MATCH($C2405,⑥商品照会CSV!$A$2:$A$3001,0))=1,"バラ",IF(INDEX(⑥商品照会CSV!$AM$2:$AM$3001,MATCH($C2405,⑥商品照会CSV!$A$2:$A$3001,0))=1,"中間包装","ケース")),"ケース"))</f>
        <v/>
      </c>
      <c r="P2405" s="18"/>
      <c r="Q2405" s="14"/>
      <c r="R2405" s="17" t="str">
        <f aca="false">IF($C2405="","",N($Q2405)*N($K2405))</f>
        <v/>
      </c>
    </row>
    <row r="2406" customFormat="false" ht="15" hidden="false" customHeight="false" outlineLevel="0" collapsed="false">
      <c r="B2406" s="12" t="n">
        <v>2401</v>
      </c>
      <c r="C2406" s="36" t="str">
        <f aca="false">IF(①在庫CSV_発注日!$M2402="","",①在庫CSV_発注日!$M2402&amp;"")</f>
        <v/>
      </c>
      <c r="D2406" s="12" t="str">
        <f aca="false">IF($C2406="","",①在庫CSV_発注日!$N2402)</f>
        <v/>
      </c>
      <c r="E2406" s="12" t="str">
        <f aca="false">IF($C2406="","",①在庫CSV_発注日!$H2402)</f>
        <v/>
      </c>
      <c r="F2406" s="12" t="str">
        <f aca="false">IF($C2406="","",①在庫CSV_発注日!$L2402)</f>
        <v/>
      </c>
      <c r="G2406" s="18"/>
      <c r="H2406" s="17" t="str">
        <f aca="false">IF($C2406="","",N(①在庫CSV_発注日!$Z2402))</f>
        <v/>
      </c>
      <c r="I2406" s="37" t="str">
        <f aca="false">IF($C2406="","",SUMIFS(⑤減算マスタCSV!$L$2:$L$8001,⑤減算マスタCSV!$F$2:$F$8001,$C2406,⑤減算マスタCSV!$K$2:$K$8001,1))</f>
        <v/>
      </c>
      <c r="J2406" s="17" t="str">
        <f aca="false">IF($C2406="","",IFERROR(INDEX(⑤減算マスタCSV!$H$2:$H$8001,MATCH($C2406,⑤減算マスタCSV!$F$2:$F$8001,0)),1))</f>
        <v/>
      </c>
      <c r="K2406" s="17" t="str">
        <f aca="false">IF($C2406="","",MAX(1,IFERROR(INDEX(⑥商品照会CSV!$M$2:$M$3001,MATCH($C2406,⑥商品照会CSV!$A$2:$A$3001,0)),1)))</f>
        <v/>
      </c>
      <c r="L2406" s="40" t="str">
        <f aca="false">IF($C2406="","",IFERROR(INDEX(⑥商品照会CSV!$Q$2:$Q$3001,MATCH($C2406,⑥商品照会CSV!$A$2:$A$3001,0)),0))</f>
        <v/>
      </c>
      <c r="M2406" s="40" t="str">
        <f aca="false">IF($C2406="","",N($L2406)*N($K2406))</f>
        <v/>
      </c>
      <c r="N2406" s="17" t="str">
        <f aca="false">IF($C2406="","",MAX(1,IFERROR(INDEX(⑥商品照会CSV!$AK$2:$AK$3001,MATCH($C2406,⑥商品照会CSV!$A$2:$A$3001,0)),1)))</f>
        <v/>
      </c>
      <c r="O2406" s="12" t="str">
        <f aca="false">IF($C2406="","",IFERROR(IF(INDEX(⑥商品照会CSV!$AN$2:$AN$3001,MATCH($C2406,⑥商品照会CSV!$A$2:$A$3001,0))=1,"バラ",IF(INDEX(⑥商品照会CSV!$AM$2:$AM$3001,MATCH($C2406,⑥商品照会CSV!$A$2:$A$3001,0))=1,"中間包装","ケース")),"ケース"))</f>
        <v/>
      </c>
      <c r="P2406" s="18"/>
      <c r="Q2406" s="14"/>
      <c r="R2406" s="17" t="str">
        <f aca="false">IF($C2406="","",N($Q2406)*N($K2406))</f>
        <v/>
      </c>
    </row>
    <row r="2407" customFormat="false" ht="15" hidden="false" customHeight="false" outlineLevel="0" collapsed="false">
      <c r="B2407" s="12" t="n">
        <v>2402</v>
      </c>
      <c r="C2407" s="36" t="str">
        <f aca="false">IF(①在庫CSV_発注日!$M2403="","",①在庫CSV_発注日!$M2403&amp;"")</f>
        <v/>
      </c>
      <c r="D2407" s="12" t="str">
        <f aca="false">IF($C2407="","",①在庫CSV_発注日!$N2403)</f>
        <v/>
      </c>
      <c r="E2407" s="12" t="str">
        <f aca="false">IF($C2407="","",①在庫CSV_発注日!$H2403)</f>
        <v/>
      </c>
      <c r="F2407" s="12" t="str">
        <f aca="false">IF($C2407="","",①在庫CSV_発注日!$L2403)</f>
        <v/>
      </c>
      <c r="G2407" s="18"/>
      <c r="H2407" s="17" t="str">
        <f aca="false">IF($C2407="","",N(①在庫CSV_発注日!$Z2403))</f>
        <v/>
      </c>
      <c r="I2407" s="37" t="str">
        <f aca="false">IF($C2407="","",SUMIFS(⑤減算マスタCSV!$L$2:$L$8001,⑤減算マスタCSV!$F$2:$F$8001,$C2407,⑤減算マスタCSV!$K$2:$K$8001,1))</f>
        <v/>
      </c>
      <c r="J2407" s="17" t="str">
        <f aca="false">IF($C2407="","",IFERROR(INDEX(⑤減算マスタCSV!$H$2:$H$8001,MATCH($C2407,⑤減算マスタCSV!$F$2:$F$8001,0)),1))</f>
        <v/>
      </c>
      <c r="K2407" s="17" t="str">
        <f aca="false">IF($C2407="","",MAX(1,IFERROR(INDEX(⑥商品照会CSV!$M$2:$M$3001,MATCH($C2407,⑥商品照会CSV!$A$2:$A$3001,0)),1)))</f>
        <v/>
      </c>
      <c r="L2407" s="40" t="str">
        <f aca="false">IF($C2407="","",IFERROR(INDEX(⑥商品照会CSV!$Q$2:$Q$3001,MATCH($C2407,⑥商品照会CSV!$A$2:$A$3001,0)),0))</f>
        <v/>
      </c>
      <c r="M2407" s="40" t="str">
        <f aca="false">IF($C2407="","",N($L2407)*N($K2407))</f>
        <v/>
      </c>
      <c r="N2407" s="17" t="str">
        <f aca="false">IF($C2407="","",MAX(1,IFERROR(INDEX(⑥商品照会CSV!$AK$2:$AK$3001,MATCH($C2407,⑥商品照会CSV!$A$2:$A$3001,0)),1)))</f>
        <v/>
      </c>
      <c r="O2407" s="12" t="str">
        <f aca="false">IF($C2407="","",IFERROR(IF(INDEX(⑥商品照会CSV!$AN$2:$AN$3001,MATCH($C2407,⑥商品照会CSV!$A$2:$A$3001,0))=1,"バラ",IF(INDEX(⑥商品照会CSV!$AM$2:$AM$3001,MATCH($C2407,⑥商品照会CSV!$A$2:$A$3001,0))=1,"中間包装","ケース")),"ケース"))</f>
        <v/>
      </c>
      <c r="P2407" s="18"/>
      <c r="Q2407" s="14"/>
      <c r="R2407" s="17" t="str">
        <f aca="false">IF($C2407="","",N($Q2407)*N($K2407))</f>
        <v/>
      </c>
    </row>
    <row r="2408" customFormat="false" ht="15" hidden="false" customHeight="false" outlineLevel="0" collapsed="false">
      <c r="B2408" s="12" t="n">
        <v>2403</v>
      </c>
      <c r="C2408" s="36" t="str">
        <f aca="false">IF(①在庫CSV_発注日!$M2404="","",①在庫CSV_発注日!$M2404&amp;"")</f>
        <v/>
      </c>
      <c r="D2408" s="12" t="str">
        <f aca="false">IF($C2408="","",①在庫CSV_発注日!$N2404)</f>
        <v/>
      </c>
      <c r="E2408" s="12" t="str">
        <f aca="false">IF($C2408="","",①在庫CSV_発注日!$H2404)</f>
        <v/>
      </c>
      <c r="F2408" s="12" t="str">
        <f aca="false">IF($C2408="","",①在庫CSV_発注日!$L2404)</f>
        <v/>
      </c>
      <c r="G2408" s="18"/>
      <c r="H2408" s="17" t="str">
        <f aca="false">IF($C2408="","",N(①在庫CSV_発注日!$Z2404))</f>
        <v/>
      </c>
      <c r="I2408" s="37" t="str">
        <f aca="false">IF($C2408="","",SUMIFS(⑤減算マスタCSV!$L$2:$L$8001,⑤減算マスタCSV!$F$2:$F$8001,$C2408,⑤減算マスタCSV!$K$2:$K$8001,1))</f>
        <v/>
      </c>
      <c r="J2408" s="17" t="str">
        <f aca="false">IF($C2408="","",IFERROR(INDEX(⑤減算マスタCSV!$H$2:$H$8001,MATCH($C2408,⑤減算マスタCSV!$F$2:$F$8001,0)),1))</f>
        <v/>
      </c>
      <c r="K2408" s="17" t="str">
        <f aca="false">IF($C2408="","",MAX(1,IFERROR(INDEX(⑥商品照会CSV!$M$2:$M$3001,MATCH($C2408,⑥商品照会CSV!$A$2:$A$3001,0)),1)))</f>
        <v/>
      </c>
      <c r="L2408" s="40" t="str">
        <f aca="false">IF($C2408="","",IFERROR(INDEX(⑥商品照会CSV!$Q$2:$Q$3001,MATCH($C2408,⑥商品照会CSV!$A$2:$A$3001,0)),0))</f>
        <v/>
      </c>
      <c r="M2408" s="40" t="str">
        <f aca="false">IF($C2408="","",N($L2408)*N($K2408))</f>
        <v/>
      </c>
      <c r="N2408" s="17" t="str">
        <f aca="false">IF($C2408="","",MAX(1,IFERROR(INDEX(⑥商品照会CSV!$AK$2:$AK$3001,MATCH($C2408,⑥商品照会CSV!$A$2:$A$3001,0)),1)))</f>
        <v/>
      </c>
      <c r="O2408" s="12" t="str">
        <f aca="false">IF($C2408="","",IFERROR(IF(INDEX(⑥商品照会CSV!$AN$2:$AN$3001,MATCH($C2408,⑥商品照会CSV!$A$2:$A$3001,0))=1,"バラ",IF(INDEX(⑥商品照会CSV!$AM$2:$AM$3001,MATCH($C2408,⑥商品照会CSV!$A$2:$A$3001,0))=1,"中間包装","ケース")),"ケース"))</f>
        <v/>
      </c>
      <c r="P2408" s="18"/>
      <c r="Q2408" s="14"/>
      <c r="R2408" s="17" t="str">
        <f aca="false">IF($C2408="","",N($Q2408)*N($K2408))</f>
        <v/>
      </c>
    </row>
    <row r="2409" customFormat="false" ht="15" hidden="false" customHeight="false" outlineLevel="0" collapsed="false">
      <c r="B2409" s="12" t="n">
        <v>2404</v>
      </c>
      <c r="C2409" s="36" t="str">
        <f aca="false">IF(①在庫CSV_発注日!$M2405="","",①在庫CSV_発注日!$M2405&amp;"")</f>
        <v/>
      </c>
      <c r="D2409" s="12" t="str">
        <f aca="false">IF($C2409="","",①在庫CSV_発注日!$N2405)</f>
        <v/>
      </c>
      <c r="E2409" s="12" t="str">
        <f aca="false">IF($C2409="","",①在庫CSV_発注日!$H2405)</f>
        <v/>
      </c>
      <c r="F2409" s="12" t="str">
        <f aca="false">IF($C2409="","",①在庫CSV_発注日!$L2405)</f>
        <v/>
      </c>
      <c r="G2409" s="18"/>
      <c r="H2409" s="17" t="str">
        <f aca="false">IF($C2409="","",N(①在庫CSV_発注日!$Z2405))</f>
        <v/>
      </c>
      <c r="I2409" s="37" t="str">
        <f aca="false">IF($C2409="","",SUMIFS(⑤減算マスタCSV!$L$2:$L$8001,⑤減算マスタCSV!$F$2:$F$8001,$C2409,⑤減算マスタCSV!$K$2:$K$8001,1))</f>
        <v/>
      </c>
      <c r="J2409" s="17" t="str">
        <f aca="false">IF($C2409="","",IFERROR(INDEX(⑤減算マスタCSV!$H$2:$H$8001,MATCH($C2409,⑤減算マスタCSV!$F$2:$F$8001,0)),1))</f>
        <v/>
      </c>
      <c r="K2409" s="17" t="str">
        <f aca="false">IF($C2409="","",MAX(1,IFERROR(INDEX(⑥商品照会CSV!$M$2:$M$3001,MATCH($C2409,⑥商品照会CSV!$A$2:$A$3001,0)),1)))</f>
        <v/>
      </c>
      <c r="L2409" s="40" t="str">
        <f aca="false">IF($C2409="","",IFERROR(INDEX(⑥商品照会CSV!$Q$2:$Q$3001,MATCH($C2409,⑥商品照会CSV!$A$2:$A$3001,0)),0))</f>
        <v/>
      </c>
      <c r="M2409" s="40" t="str">
        <f aca="false">IF($C2409="","",N($L2409)*N($K2409))</f>
        <v/>
      </c>
      <c r="N2409" s="17" t="str">
        <f aca="false">IF($C2409="","",MAX(1,IFERROR(INDEX(⑥商品照会CSV!$AK$2:$AK$3001,MATCH($C2409,⑥商品照会CSV!$A$2:$A$3001,0)),1)))</f>
        <v/>
      </c>
      <c r="O2409" s="12" t="str">
        <f aca="false">IF($C2409="","",IFERROR(IF(INDEX(⑥商品照会CSV!$AN$2:$AN$3001,MATCH($C2409,⑥商品照会CSV!$A$2:$A$3001,0))=1,"バラ",IF(INDEX(⑥商品照会CSV!$AM$2:$AM$3001,MATCH($C2409,⑥商品照会CSV!$A$2:$A$3001,0))=1,"中間包装","ケース")),"ケース"))</f>
        <v/>
      </c>
      <c r="P2409" s="18"/>
      <c r="Q2409" s="14"/>
      <c r="R2409" s="17" t="str">
        <f aca="false">IF($C2409="","",N($Q2409)*N($K2409))</f>
        <v/>
      </c>
    </row>
    <row r="2410" customFormat="false" ht="15" hidden="false" customHeight="false" outlineLevel="0" collapsed="false">
      <c r="B2410" s="12" t="n">
        <v>2405</v>
      </c>
      <c r="C2410" s="36" t="str">
        <f aca="false">IF(①在庫CSV_発注日!$M2406="","",①在庫CSV_発注日!$M2406&amp;"")</f>
        <v/>
      </c>
      <c r="D2410" s="12" t="str">
        <f aca="false">IF($C2410="","",①在庫CSV_発注日!$N2406)</f>
        <v/>
      </c>
      <c r="E2410" s="12" t="str">
        <f aca="false">IF($C2410="","",①在庫CSV_発注日!$H2406)</f>
        <v/>
      </c>
      <c r="F2410" s="12" t="str">
        <f aca="false">IF($C2410="","",①在庫CSV_発注日!$L2406)</f>
        <v/>
      </c>
      <c r="G2410" s="18"/>
      <c r="H2410" s="17" t="str">
        <f aca="false">IF($C2410="","",N(①在庫CSV_発注日!$Z2406))</f>
        <v/>
      </c>
      <c r="I2410" s="37" t="str">
        <f aca="false">IF($C2410="","",SUMIFS(⑤減算マスタCSV!$L$2:$L$8001,⑤減算マスタCSV!$F$2:$F$8001,$C2410,⑤減算マスタCSV!$K$2:$K$8001,1))</f>
        <v/>
      </c>
      <c r="J2410" s="17" t="str">
        <f aca="false">IF($C2410="","",IFERROR(INDEX(⑤減算マスタCSV!$H$2:$H$8001,MATCH($C2410,⑤減算マスタCSV!$F$2:$F$8001,0)),1))</f>
        <v/>
      </c>
      <c r="K2410" s="17" t="str">
        <f aca="false">IF($C2410="","",MAX(1,IFERROR(INDEX(⑥商品照会CSV!$M$2:$M$3001,MATCH($C2410,⑥商品照会CSV!$A$2:$A$3001,0)),1)))</f>
        <v/>
      </c>
      <c r="L2410" s="40" t="str">
        <f aca="false">IF($C2410="","",IFERROR(INDEX(⑥商品照会CSV!$Q$2:$Q$3001,MATCH($C2410,⑥商品照会CSV!$A$2:$A$3001,0)),0))</f>
        <v/>
      </c>
      <c r="M2410" s="40" t="str">
        <f aca="false">IF($C2410="","",N($L2410)*N($K2410))</f>
        <v/>
      </c>
      <c r="N2410" s="17" t="str">
        <f aca="false">IF($C2410="","",MAX(1,IFERROR(INDEX(⑥商品照会CSV!$AK$2:$AK$3001,MATCH($C2410,⑥商品照会CSV!$A$2:$A$3001,0)),1)))</f>
        <v/>
      </c>
      <c r="O2410" s="12" t="str">
        <f aca="false">IF($C2410="","",IFERROR(IF(INDEX(⑥商品照会CSV!$AN$2:$AN$3001,MATCH($C2410,⑥商品照会CSV!$A$2:$A$3001,0))=1,"バラ",IF(INDEX(⑥商品照会CSV!$AM$2:$AM$3001,MATCH($C2410,⑥商品照会CSV!$A$2:$A$3001,0))=1,"中間包装","ケース")),"ケース"))</f>
        <v/>
      </c>
      <c r="P2410" s="18"/>
      <c r="Q2410" s="14"/>
      <c r="R2410" s="17" t="str">
        <f aca="false">IF($C2410="","",N($Q2410)*N($K2410))</f>
        <v/>
      </c>
    </row>
    <row r="2411" customFormat="false" ht="15" hidden="false" customHeight="false" outlineLevel="0" collapsed="false">
      <c r="B2411" s="12" t="n">
        <v>2406</v>
      </c>
      <c r="C2411" s="36" t="str">
        <f aca="false">IF(①在庫CSV_発注日!$M2407="","",①在庫CSV_発注日!$M2407&amp;"")</f>
        <v/>
      </c>
      <c r="D2411" s="12" t="str">
        <f aca="false">IF($C2411="","",①在庫CSV_発注日!$N2407)</f>
        <v/>
      </c>
      <c r="E2411" s="12" t="str">
        <f aca="false">IF($C2411="","",①在庫CSV_発注日!$H2407)</f>
        <v/>
      </c>
      <c r="F2411" s="12" t="str">
        <f aca="false">IF($C2411="","",①在庫CSV_発注日!$L2407)</f>
        <v/>
      </c>
      <c r="G2411" s="18"/>
      <c r="H2411" s="17" t="str">
        <f aca="false">IF($C2411="","",N(①在庫CSV_発注日!$Z2407))</f>
        <v/>
      </c>
      <c r="I2411" s="37" t="str">
        <f aca="false">IF($C2411="","",SUMIFS(⑤減算マスタCSV!$L$2:$L$8001,⑤減算マスタCSV!$F$2:$F$8001,$C2411,⑤減算マスタCSV!$K$2:$K$8001,1))</f>
        <v/>
      </c>
      <c r="J2411" s="17" t="str">
        <f aca="false">IF($C2411="","",IFERROR(INDEX(⑤減算マスタCSV!$H$2:$H$8001,MATCH($C2411,⑤減算マスタCSV!$F$2:$F$8001,0)),1))</f>
        <v/>
      </c>
      <c r="K2411" s="17" t="str">
        <f aca="false">IF($C2411="","",MAX(1,IFERROR(INDEX(⑥商品照会CSV!$M$2:$M$3001,MATCH($C2411,⑥商品照会CSV!$A$2:$A$3001,0)),1)))</f>
        <v/>
      </c>
      <c r="L2411" s="40" t="str">
        <f aca="false">IF($C2411="","",IFERROR(INDEX(⑥商品照会CSV!$Q$2:$Q$3001,MATCH($C2411,⑥商品照会CSV!$A$2:$A$3001,0)),0))</f>
        <v/>
      </c>
      <c r="M2411" s="40" t="str">
        <f aca="false">IF($C2411="","",N($L2411)*N($K2411))</f>
        <v/>
      </c>
      <c r="N2411" s="17" t="str">
        <f aca="false">IF($C2411="","",MAX(1,IFERROR(INDEX(⑥商品照会CSV!$AK$2:$AK$3001,MATCH($C2411,⑥商品照会CSV!$A$2:$A$3001,0)),1)))</f>
        <v/>
      </c>
      <c r="O2411" s="12" t="str">
        <f aca="false">IF($C2411="","",IFERROR(IF(INDEX(⑥商品照会CSV!$AN$2:$AN$3001,MATCH($C2411,⑥商品照会CSV!$A$2:$A$3001,0))=1,"バラ",IF(INDEX(⑥商品照会CSV!$AM$2:$AM$3001,MATCH($C2411,⑥商品照会CSV!$A$2:$A$3001,0))=1,"中間包装","ケース")),"ケース"))</f>
        <v/>
      </c>
      <c r="P2411" s="18"/>
      <c r="Q2411" s="14"/>
      <c r="R2411" s="17" t="str">
        <f aca="false">IF($C2411="","",N($Q2411)*N($K2411))</f>
        <v/>
      </c>
    </row>
    <row r="2412" customFormat="false" ht="15" hidden="false" customHeight="false" outlineLevel="0" collapsed="false">
      <c r="B2412" s="12" t="n">
        <v>2407</v>
      </c>
      <c r="C2412" s="36" t="str">
        <f aca="false">IF(①在庫CSV_発注日!$M2408="","",①在庫CSV_発注日!$M2408&amp;"")</f>
        <v/>
      </c>
      <c r="D2412" s="12" t="str">
        <f aca="false">IF($C2412="","",①在庫CSV_発注日!$N2408)</f>
        <v/>
      </c>
      <c r="E2412" s="12" t="str">
        <f aca="false">IF($C2412="","",①在庫CSV_発注日!$H2408)</f>
        <v/>
      </c>
      <c r="F2412" s="12" t="str">
        <f aca="false">IF($C2412="","",①在庫CSV_発注日!$L2408)</f>
        <v/>
      </c>
      <c r="G2412" s="18"/>
      <c r="H2412" s="17" t="str">
        <f aca="false">IF($C2412="","",N(①在庫CSV_発注日!$Z2408))</f>
        <v/>
      </c>
      <c r="I2412" s="37" t="str">
        <f aca="false">IF($C2412="","",SUMIFS(⑤減算マスタCSV!$L$2:$L$8001,⑤減算マスタCSV!$F$2:$F$8001,$C2412,⑤減算マスタCSV!$K$2:$K$8001,1))</f>
        <v/>
      </c>
      <c r="J2412" s="17" t="str">
        <f aca="false">IF($C2412="","",IFERROR(INDEX(⑤減算マスタCSV!$H$2:$H$8001,MATCH($C2412,⑤減算マスタCSV!$F$2:$F$8001,0)),1))</f>
        <v/>
      </c>
      <c r="K2412" s="17" t="str">
        <f aca="false">IF($C2412="","",MAX(1,IFERROR(INDEX(⑥商品照会CSV!$M$2:$M$3001,MATCH($C2412,⑥商品照会CSV!$A$2:$A$3001,0)),1)))</f>
        <v/>
      </c>
      <c r="L2412" s="40" t="str">
        <f aca="false">IF($C2412="","",IFERROR(INDEX(⑥商品照会CSV!$Q$2:$Q$3001,MATCH($C2412,⑥商品照会CSV!$A$2:$A$3001,0)),0))</f>
        <v/>
      </c>
      <c r="M2412" s="40" t="str">
        <f aca="false">IF($C2412="","",N($L2412)*N($K2412))</f>
        <v/>
      </c>
      <c r="N2412" s="17" t="str">
        <f aca="false">IF($C2412="","",MAX(1,IFERROR(INDEX(⑥商品照会CSV!$AK$2:$AK$3001,MATCH($C2412,⑥商品照会CSV!$A$2:$A$3001,0)),1)))</f>
        <v/>
      </c>
      <c r="O2412" s="12" t="str">
        <f aca="false">IF($C2412="","",IFERROR(IF(INDEX(⑥商品照会CSV!$AN$2:$AN$3001,MATCH($C2412,⑥商品照会CSV!$A$2:$A$3001,0))=1,"バラ",IF(INDEX(⑥商品照会CSV!$AM$2:$AM$3001,MATCH($C2412,⑥商品照会CSV!$A$2:$A$3001,0))=1,"中間包装","ケース")),"ケース"))</f>
        <v/>
      </c>
      <c r="P2412" s="18"/>
      <c r="Q2412" s="14"/>
      <c r="R2412" s="17" t="str">
        <f aca="false">IF($C2412="","",N($Q2412)*N($K2412))</f>
        <v/>
      </c>
    </row>
    <row r="2413" customFormat="false" ht="15" hidden="false" customHeight="false" outlineLevel="0" collapsed="false">
      <c r="B2413" s="12" t="n">
        <v>2408</v>
      </c>
      <c r="C2413" s="36" t="str">
        <f aca="false">IF(①在庫CSV_発注日!$M2409="","",①在庫CSV_発注日!$M2409&amp;"")</f>
        <v/>
      </c>
      <c r="D2413" s="12" t="str">
        <f aca="false">IF($C2413="","",①在庫CSV_発注日!$N2409)</f>
        <v/>
      </c>
      <c r="E2413" s="12" t="str">
        <f aca="false">IF($C2413="","",①在庫CSV_発注日!$H2409)</f>
        <v/>
      </c>
      <c r="F2413" s="12" t="str">
        <f aca="false">IF($C2413="","",①在庫CSV_発注日!$L2409)</f>
        <v/>
      </c>
      <c r="G2413" s="18"/>
      <c r="H2413" s="17" t="str">
        <f aca="false">IF($C2413="","",N(①在庫CSV_発注日!$Z2409))</f>
        <v/>
      </c>
      <c r="I2413" s="37" t="str">
        <f aca="false">IF($C2413="","",SUMIFS(⑤減算マスタCSV!$L$2:$L$8001,⑤減算マスタCSV!$F$2:$F$8001,$C2413,⑤減算マスタCSV!$K$2:$K$8001,1))</f>
        <v/>
      </c>
      <c r="J2413" s="17" t="str">
        <f aca="false">IF($C2413="","",IFERROR(INDEX(⑤減算マスタCSV!$H$2:$H$8001,MATCH($C2413,⑤減算マスタCSV!$F$2:$F$8001,0)),1))</f>
        <v/>
      </c>
      <c r="K2413" s="17" t="str">
        <f aca="false">IF($C2413="","",MAX(1,IFERROR(INDEX(⑥商品照会CSV!$M$2:$M$3001,MATCH($C2413,⑥商品照会CSV!$A$2:$A$3001,0)),1)))</f>
        <v/>
      </c>
      <c r="L2413" s="40" t="str">
        <f aca="false">IF($C2413="","",IFERROR(INDEX(⑥商品照会CSV!$Q$2:$Q$3001,MATCH($C2413,⑥商品照会CSV!$A$2:$A$3001,0)),0))</f>
        <v/>
      </c>
      <c r="M2413" s="40" t="str">
        <f aca="false">IF($C2413="","",N($L2413)*N($K2413))</f>
        <v/>
      </c>
      <c r="N2413" s="17" t="str">
        <f aca="false">IF($C2413="","",MAX(1,IFERROR(INDEX(⑥商品照会CSV!$AK$2:$AK$3001,MATCH($C2413,⑥商品照会CSV!$A$2:$A$3001,0)),1)))</f>
        <v/>
      </c>
      <c r="O2413" s="12" t="str">
        <f aca="false">IF($C2413="","",IFERROR(IF(INDEX(⑥商品照会CSV!$AN$2:$AN$3001,MATCH($C2413,⑥商品照会CSV!$A$2:$A$3001,0))=1,"バラ",IF(INDEX(⑥商品照会CSV!$AM$2:$AM$3001,MATCH($C2413,⑥商品照会CSV!$A$2:$A$3001,0))=1,"中間包装","ケース")),"ケース"))</f>
        <v/>
      </c>
      <c r="P2413" s="18"/>
      <c r="Q2413" s="14"/>
      <c r="R2413" s="17" t="str">
        <f aca="false">IF($C2413="","",N($Q2413)*N($K2413))</f>
        <v/>
      </c>
    </row>
    <row r="2414" customFormat="false" ht="15" hidden="false" customHeight="false" outlineLevel="0" collapsed="false">
      <c r="B2414" s="12" t="n">
        <v>2409</v>
      </c>
      <c r="C2414" s="36" t="str">
        <f aca="false">IF(①在庫CSV_発注日!$M2410="","",①在庫CSV_発注日!$M2410&amp;"")</f>
        <v/>
      </c>
      <c r="D2414" s="12" t="str">
        <f aca="false">IF($C2414="","",①在庫CSV_発注日!$N2410)</f>
        <v/>
      </c>
      <c r="E2414" s="12" t="str">
        <f aca="false">IF($C2414="","",①在庫CSV_発注日!$H2410)</f>
        <v/>
      </c>
      <c r="F2414" s="12" t="str">
        <f aca="false">IF($C2414="","",①在庫CSV_発注日!$L2410)</f>
        <v/>
      </c>
      <c r="G2414" s="18"/>
      <c r="H2414" s="17" t="str">
        <f aca="false">IF($C2414="","",N(①在庫CSV_発注日!$Z2410))</f>
        <v/>
      </c>
      <c r="I2414" s="37" t="str">
        <f aca="false">IF($C2414="","",SUMIFS(⑤減算マスタCSV!$L$2:$L$8001,⑤減算マスタCSV!$F$2:$F$8001,$C2414,⑤減算マスタCSV!$K$2:$K$8001,1))</f>
        <v/>
      </c>
      <c r="J2414" s="17" t="str">
        <f aca="false">IF($C2414="","",IFERROR(INDEX(⑤減算マスタCSV!$H$2:$H$8001,MATCH($C2414,⑤減算マスタCSV!$F$2:$F$8001,0)),1))</f>
        <v/>
      </c>
      <c r="K2414" s="17" t="str">
        <f aca="false">IF($C2414="","",MAX(1,IFERROR(INDEX(⑥商品照会CSV!$M$2:$M$3001,MATCH($C2414,⑥商品照会CSV!$A$2:$A$3001,0)),1)))</f>
        <v/>
      </c>
      <c r="L2414" s="40" t="str">
        <f aca="false">IF($C2414="","",IFERROR(INDEX(⑥商品照会CSV!$Q$2:$Q$3001,MATCH($C2414,⑥商品照会CSV!$A$2:$A$3001,0)),0))</f>
        <v/>
      </c>
      <c r="M2414" s="40" t="str">
        <f aca="false">IF($C2414="","",N($L2414)*N($K2414))</f>
        <v/>
      </c>
      <c r="N2414" s="17" t="str">
        <f aca="false">IF($C2414="","",MAX(1,IFERROR(INDEX(⑥商品照会CSV!$AK$2:$AK$3001,MATCH($C2414,⑥商品照会CSV!$A$2:$A$3001,0)),1)))</f>
        <v/>
      </c>
      <c r="O2414" s="12" t="str">
        <f aca="false">IF($C2414="","",IFERROR(IF(INDEX(⑥商品照会CSV!$AN$2:$AN$3001,MATCH($C2414,⑥商品照会CSV!$A$2:$A$3001,0))=1,"バラ",IF(INDEX(⑥商品照会CSV!$AM$2:$AM$3001,MATCH($C2414,⑥商品照会CSV!$A$2:$A$3001,0))=1,"中間包装","ケース")),"ケース"))</f>
        <v/>
      </c>
      <c r="P2414" s="18"/>
      <c r="Q2414" s="14"/>
      <c r="R2414" s="17" t="str">
        <f aca="false">IF($C2414="","",N($Q2414)*N($K2414))</f>
        <v/>
      </c>
    </row>
    <row r="2415" customFormat="false" ht="15" hidden="false" customHeight="false" outlineLevel="0" collapsed="false">
      <c r="B2415" s="12" t="n">
        <v>2410</v>
      </c>
      <c r="C2415" s="36" t="str">
        <f aca="false">IF(①在庫CSV_発注日!$M2411="","",①在庫CSV_発注日!$M2411&amp;"")</f>
        <v/>
      </c>
      <c r="D2415" s="12" t="str">
        <f aca="false">IF($C2415="","",①在庫CSV_発注日!$N2411)</f>
        <v/>
      </c>
      <c r="E2415" s="12" t="str">
        <f aca="false">IF($C2415="","",①在庫CSV_発注日!$H2411)</f>
        <v/>
      </c>
      <c r="F2415" s="12" t="str">
        <f aca="false">IF($C2415="","",①在庫CSV_発注日!$L2411)</f>
        <v/>
      </c>
      <c r="G2415" s="18"/>
      <c r="H2415" s="17" t="str">
        <f aca="false">IF($C2415="","",N(①在庫CSV_発注日!$Z2411))</f>
        <v/>
      </c>
      <c r="I2415" s="37" t="str">
        <f aca="false">IF($C2415="","",SUMIFS(⑤減算マスタCSV!$L$2:$L$8001,⑤減算マスタCSV!$F$2:$F$8001,$C2415,⑤減算マスタCSV!$K$2:$K$8001,1))</f>
        <v/>
      </c>
      <c r="J2415" s="17" t="str">
        <f aca="false">IF($C2415="","",IFERROR(INDEX(⑤減算マスタCSV!$H$2:$H$8001,MATCH($C2415,⑤減算マスタCSV!$F$2:$F$8001,0)),1))</f>
        <v/>
      </c>
      <c r="K2415" s="17" t="str">
        <f aca="false">IF($C2415="","",MAX(1,IFERROR(INDEX(⑥商品照会CSV!$M$2:$M$3001,MATCH($C2415,⑥商品照会CSV!$A$2:$A$3001,0)),1)))</f>
        <v/>
      </c>
      <c r="L2415" s="40" t="str">
        <f aca="false">IF($C2415="","",IFERROR(INDEX(⑥商品照会CSV!$Q$2:$Q$3001,MATCH($C2415,⑥商品照会CSV!$A$2:$A$3001,0)),0))</f>
        <v/>
      </c>
      <c r="M2415" s="40" t="str">
        <f aca="false">IF($C2415="","",N($L2415)*N($K2415))</f>
        <v/>
      </c>
      <c r="N2415" s="17" t="str">
        <f aca="false">IF($C2415="","",MAX(1,IFERROR(INDEX(⑥商品照会CSV!$AK$2:$AK$3001,MATCH($C2415,⑥商品照会CSV!$A$2:$A$3001,0)),1)))</f>
        <v/>
      </c>
      <c r="O2415" s="12" t="str">
        <f aca="false">IF($C2415="","",IFERROR(IF(INDEX(⑥商品照会CSV!$AN$2:$AN$3001,MATCH($C2415,⑥商品照会CSV!$A$2:$A$3001,0))=1,"バラ",IF(INDEX(⑥商品照会CSV!$AM$2:$AM$3001,MATCH($C2415,⑥商品照会CSV!$A$2:$A$3001,0))=1,"中間包装","ケース")),"ケース"))</f>
        <v/>
      </c>
      <c r="P2415" s="18"/>
      <c r="Q2415" s="14"/>
      <c r="R2415" s="17" t="str">
        <f aca="false">IF($C2415="","",N($Q2415)*N($K2415))</f>
        <v/>
      </c>
    </row>
    <row r="2416" customFormat="false" ht="15" hidden="false" customHeight="false" outlineLevel="0" collapsed="false">
      <c r="B2416" s="12" t="n">
        <v>2411</v>
      </c>
      <c r="C2416" s="36" t="str">
        <f aca="false">IF(①在庫CSV_発注日!$M2412="","",①在庫CSV_発注日!$M2412&amp;"")</f>
        <v/>
      </c>
      <c r="D2416" s="12" t="str">
        <f aca="false">IF($C2416="","",①在庫CSV_発注日!$N2412)</f>
        <v/>
      </c>
      <c r="E2416" s="12" t="str">
        <f aca="false">IF($C2416="","",①在庫CSV_発注日!$H2412)</f>
        <v/>
      </c>
      <c r="F2416" s="12" t="str">
        <f aca="false">IF($C2416="","",①在庫CSV_発注日!$L2412)</f>
        <v/>
      </c>
      <c r="G2416" s="18"/>
      <c r="H2416" s="17" t="str">
        <f aca="false">IF($C2416="","",N(①在庫CSV_発注日!$Z2412))</f>
        <v/>
      </c>
      <c r="I2416" s="37" t="str">
        <f aca="false">IF($C2416="","",SUMIFS(⑤減算マスタCSV!$L$2:$L$8001,⑤減算マスタCSV!$F$2:$F$8001,$C2416,⑤減算マスタCSV!$K$2:$K$8001,1))</f>
        <v/>
      </c>
      <c r="J2416" s="17" t="str">
        <f aca="false">IF($C2416="","",IFERROR(INDEX(⑤減算マスタCSV!$H$2:$H$8001,MATCH($C2416,⑤減算マスタCSV!$F$2:$F$8001,0)),1))</f>
        <v/>
      </c>
      <c r="K2416" s="17" t="str">
        <f aca="false">IF($C2416="","",MAX(1,IFERROR(INDEX(⑥商品照会CSV!$M$2:$M$3001,MATCH($C2416,⑥商品照会CSV!$A$2:$A$3001,0)),1)))</f>
        <v/>
      </c>
      <c r="L2416" s="40" t="str">
        <f aca="false">IF($C2416="","",IFERROR(INDEX(⑥商品照会CSV!$Q$2:$Q$3001,MATCH($C2416,⑥商品照会CSV!$A$2:$A$3001,0)),0))</f>
        <v/>
      </c>
      <c r="M2416" s="40" t="str">
        <f aca="false">IF($C2416="","",N($L2416)*N($K2416))</f>
        <v/>
      </c>
      <c r="N2416" s="17" t="str">
        <f aca="false">IF($C2416="","",MAX(1,IFERROR(INDEX(⑥商品照会CSV!$AK$2:$AK$3001,MATCH($C2416,⑥商品照会CSV!$A$2:$A$3001,0)),1)))</f>
        <v/>
      </c>
      <c r="O2416" s="12" t="str">
        <f aca="false">IF($C2416="","",IFERROR(IF(INDEX(⑥商品照会CSV!$AN$2:$AN$3001,MATCH($C2416,⑥商品照会CSV!$A$2:$A$3001,0))=1,"バラ",IF(INDEX(⑥商品照会CSV!$AM$2:$AM$3001,MATCH($C2416,⑥商品照会CSV!$A$2:$A$3001,0))=1,"中間包装","ケース")),"ケース"))</f>
        <v/>
      </c>
      <c r="P2416" s="18"/>
      <c r="Q2416" s="14"/>
      <c r="R2416" s="17" t="str">
        <f aca="false">IF($C2416="","",N($Q2416)*N($K2416))</f>
        <v/>
      </c>
    </row>
    <row r="2417" customFormat="false" ht="15" hidden="false" customHeight="false" outlineLevel="0" collapsed="false">
      <c r="B2417" s="12" t="n">
        <v>2412</v>
      </c>
      <c r="C2417" s="36" t="str">
        <f aca="false">IF(①在庫CSV_発注日!$M2413="","",①在庫CSV_発注日!$M2413&amp;"")</f>
        <v/>
      </c>
      <c r="D2417" s="12" t="str">
        <f aca="false">IF($C2417="","",①在庫CSV_発注日!$N2413)</f>
        <v/>
      </c>
      <c r="E2417" s="12" t="str">
        <f aca="false">IF($C2417="","",①在庫CSV_発注日!$H2413)</f>
        <v/>
      </c>
      <c r="F2417" s="12" t="str">
        <f aca="false">IF($C2417="","",①在庫CSV_発注日!$L2413)</f>
        <v/>
      </c>
      <c r="G2417" s="18"/>
      <c r="H2417" s="17" t="str">
        <f aca="false">IF($C2417="","",N(①在庫CSV_発注日!$Z2413))</f>
        <v/>
      </c>
      <c r="I2417" s="37" t="str">
        <f aca="false">IF($C2417="","",SUMIFS(⑤減算マスタCSV!$L$2:$L$8001,⑤減算マスタCSV!$F$2:$F$8001,$C2417,⑤減算マスタCSV!$K$2:$K$8001,1))</f>
        <v/>
      </c>
      <c r="J2417" s="17" t="str">
        <f aca="false">IF($C2417="","",IFERROR(INDEX(⑤減算マスタCSV!$H$2:$H$8001,MATCH($C2417,⑤減算マスタCSV!$F$2:$F$8001,0)),1))</f>
        <v/>
      </c>
      <c r="K2417" s="17" t="str">
        <f aca="false">IF($C2417="","",MAX(1,IFERROR(INDEX(⑥商品照会CSV!$M$2:$M$3001,MATCH($C2417,⑥商品照会CSV!$A$2:$A$3001,0)),1)))</f>
        <v/>
      </c>
      <c r="L2417" s="40" t="str">
        <f aca="false">IF($C2417="","",IFERROR(INDEX(⑥商品照会CSV!$Q$2:$Q$3001,MATCH($C2417,⑥商品照会CSV!$A$2:$A$3001,0)),0))</f>
        <v/>
      </c>
      <c r="M2417" s="40" t="str">
        <f aca="false">IF($C2417="","",N($L2417)*N($K2417))</f>
        <v/>
      </c>
      <c r="N2417" s="17" t="str">
        <f aca="false">IF($C2417="","",MAX(1,IFERROR(INDEX(⑥商品照会CSV!$AK$2:$AK$3001,MATCH($C2417,⑥商品照会CSV!$A$2:$A$3001,0)),1)))</f>
        <v/>
      </c>
      <c r="O2417" s="12" t="str">
        <f aca="false">IF($C2417="","",IFERROR(IF(INDEX(⑥商品照会CSV!$AN$2:$AN$3001,MATCH($C2417,⑥商品照会CSV!$A$2:$A$3001,0))=1,"バラ",IF(INDEX(⑥商品照会CSV!$AM$2:$AM$3001,MATCH($C2417,⑥商品照会CSV!$A$2:$A$3001,0))=1,"中間包装","ケース")),"ケース"))</f>
        <v/>
      </c>
      <c r="P2417" s="18"/>
      <c r="Q2417" s="14"/>
      <c r="R2417" s="17" t="str">
        <f aca="false">IF($C2417="","",N($Q2417)*N($K2417))</f>
        <v/>
      </c>
    </row>
    <row r="2418" customFormat="false" ht="15" hidden="false" customHeight="false" outlineLevel="0" collapsed="false">
      <c r="B2418" s="12" t="n">
        <v>2413</v>
      </c>
      <c r="C2418" s="36" t="str">
        <f aca="false">IF(①在庫CSV_発注日!$M2414="","",①在庫CSV_発注日!$M2414&amp;"")</f>
        <v/>
      </c>
      <c r="D2418" s="12" t="str">
        <f aca="false">IF($C2418="","",①在庫CSV_発注日!$N2414)</f>
        <v/>
      </c>
      <c r="E2418" s="12" t="str">
        <f aca="false">IF($C2418="","",①在庫CSV_発注日!$H2414)</f>
        <v/>
      </c>
      <c r="F2418" s="12" t="str">
        <f aca="false">IF($C2418="","",①在庫CSV_発注日!$L2414)</f>
        <v/>
      </c>
      <c r="G2418" s="18"/>
      <c r="H2418" s="17" t="str">
        <f aca="false">IF($C2418="","",N(①在庫CSV_発注日!$Z2414))</f>
        <v/>
      </c>
      <c r="I2418" s="37" t="str">
        <f aca="false">IF($C2418="","",SUMIFS(⑤減算マスタCSV!$L$2:$L$8001,⑤減算マスタCSV!$F$2:$F$8001,$C2418,⑤減算マスタCSV!$K$2:$K$8001,1))</f>
        <v/>
      </c>
      <c r="J2418" s="17" t="str">
        <f aca="false">IF($C2418="","",IFERROR(INDEX(⑤減算マスタCSV!$H$2:$H$8001,MATCH($C2418,⑤減算マスタCSV!$F$2:$F$8001,0)),1))</f>
        <v/>
      </c>
      <c r="K2418" s="17" t="str">
        <f aca="false">IF($C2418="","",MAX(1,IFERROR(INDEX(⑥商品照会CSV!$M$2:$M$3001,MATCH($C2418,⑥商品照会CSV!$A$2:$A$3001,0)),1)))</f>
        <v/>
      </c>
      <c r="L2418" s="40" t="str">
        <f aca="false">IF($C2418="","",IFERROR(INDEX(⑥商品照会CSV!$Q$2:$Q$3001,MATCH($C2418,⑥商品照会CSV!$A$2:$A$3001,0)),0))</f>
        <v/>
      </c>
      <c r="M2418" s="40" t="str">
        <f aca="false">IF($C2418="","",N($L2418)*N($K2418))</f>
        <v/>
      </c>
      <c r="N2418" s="17" t="str">
        <f aca="false">IF($C2418="","",MAX(1,IFERROR(INDEX(⑥商品照会CSV!$AK$2:$AK$3001,MATCH($C2418,⑥商品照会CSV!$A$2:$A$3001,0)),1)))</f>
        <v/>
      </c>
      <c r="O2418" s="12" t="str">
        <f aca="false">IF($C2418="","",IFERROR(IF(INDEX(⑥商品照会CSV!$AN$2:$AN$3001,MATCH($C2418,⑥商品照会CSV!$A$2:$A$3001,0))=1,"バラ",IF(INDEX(⑥商品照会CSV!$AM$2:$AM$3001,MATCH($C2418,⑥商品照会CSV!$A$2:$A$3001,0))=1,"中間包装","ケース")),"ケース"))</f>
        <v/>
      </c>
      <c r="P2418" s="18"/>
      <c r="Q2418" s="14"/>
      <c r="R2418" s="17" t="str">
        <f aca="false">IF($C2418="","",N($Q2418)*N($K2418))</f>
        <v/>
      </c>
    </row>
    <row r="2419" customFormat="false" ht="15" hidden="false" customHeight="false" outlineLevel="0" collapsed="false">
      <c r="B2419" s="12" t="n">
        <v>2414</v>
      </c>
      <c r="C2419" s="36" t="str">
        <f aca="false">IF(①在庫CSV_発注日!$M2415="","",①在庫CSV_発注日!$M2415&amp;"")</f>
        <v/>
      </c>
      <c r="D2419" s="12" t="str">
        <f aca="false">IF($C2419="","",①在庫CSV_発注日!$N2415)</f>
        <v/>
      </c>
      <c r="E2419" s="12" t="str">
        <f aca="false">IF($C2419="","",①在庫CSV_発注日!$H2415)</f>
        <v/>
      </c>
      <c r="F2419" s="12" t="str">
        <f aca="false">IF($C2419="","",①在庫CSV_発注日!$L2415)</f>
        <v/>
      </c>
      <c r="G2419" s="18"/>
      <c r="H2419" s="17" t="str">
        <f aca="false">IF($C2419="","",N(①在庫CSV_発注日!$Z2415))</f>
        <v/>
      </c>
      <c r="I2419" s="37" t="str">
        <f aca="false">IF($C2419="","",SUMIFS(⑤減算マスタCSV!$L$2:$L$8001,⑤減算マスタCSV!$F$2:$F$8001,$C2419,⑤減算マスタCSV!$K$2:$K$8001,1))</f>
        <v/>
      </c>
      <c r="J2419" s="17" t="str">
        <f aca="false">IF($C2419="","",IFERROR(INDEX(⑤減算マスタCSV!$H$2:$H$8001,MATCH($C2419,⑤減算マスタCSV!$F$2:$F$8001,0)),1))</f>
        <v/>
      </c>
      <c r="K2419" s="17" t="str">
        <f aca="false">IF($C2419="","",MAX(1,IFERROR(INDEX(⑥商品照会CSV!$M$2:$M$3001,MATCH($C2419,⑥商品照会CSV!$A$2:$A$3001,0)),1)))</f>
        <v/>
      </c>
      <c r="L2419" s="40" t="str">
        <f aca="false">IF($C2419="","",IFERROR(INDEX(⑥商品照会CSV!$Q$2:$Q$3001,MATCH($C2419,⑥商品照会CSV!$A$2:$A$3001,0)),0))</f>
        <v/>
      </c>
      <c r="M2419" s="40" t="str">
        <f aca="false">IF($C2419="","",N($L2419)*N($K2419))</f>
        <v/>
      </c>
      <c r="N2419" s="17" t="str">
        <f aca="false">IF($C2419="","",MAX(1,IFERROR(INDEX(⑥商品照会CSV!$AK$2:$AK$3001,MATCH($C2419,⑥商品照会CSV!$A$2:$A$3001,0)),1)))</f>
        <v/>
      </c>
      <c r="O2419" s="12" t="str">
        <f aca="false">IF($C2419="","",IFERROR(IF(INDEX(⑥商品照会CSV!$AN$2:$AN$3001,MATCH($C2419,⑥商品照会CSV!$A$2:$A$3001,0))=1,"バラ",IF(INDEX(⑥商品照会CSV!$AM$2:$AM$3001,MATCH($C2419,⑥商品照会CSV!$A$2:$A$3001,0))=1,"中間包装","ケース")),"ケース"))</f>
        <v/>
      </c>
      <c r="P2419" s="18"/>
      <c r="Q2419" s="14"/>
      <c r="R2419" s="17" t="str">
        <f aca="false">IF($C2419="","",N($Q2419)*N($K2419))</f>
        <v/>
      </c>
    </row>
    <row r="2420" customFormat="false" ht="15" hidden="false" customHeight="false" outlineLevel="0" collapsed="false">
      <c r="B2420" s="12" t="n">
        <v>2415</v>
      </c>
      <c r="C2420" s="36" t="str">
        <f aca="false">IF(①在庫CSV_発注日!$M2416="","",①在庫CSV_発注日!$M2416&amp;"")</f>
        <v/>
      </c>
      <c r="D2420" s="12" t="str">
        <f aca="false">IF($C2420="","",①在庫CSV_発注日!$N2416)</f>
        <v/>
      </c>
      <c r="E2420" s="12" t="str">
        <f aca="false">IF($C2420="","",①在庫CSV_発注日!$H2416)</f>
        <v/>
      </c>
      <c r="F2420" s="12" t="str">
        <f aca="false">IF($C2420="","",①在庫CSV_発注日!$L2416)</f>
        <v/>
      </c>
      <c r="G2420" s="18"/>
      <c r="H2420" s="17" t="str">
        <f aca="false">IF($C2420="","",N(①在庫CSV_発注日!$Z2416))</f>
        <v/>
      </c>
      <c r="I2420" s="37" t="str">
        <f aca="false">IF($C2420="","",SUMIFS(⑤減算マスタCSV!$L$2:$L$8001,⑤減算マスタCSV!$F$2:$F$8001,$C2420,⑤減算マスタCSV!$K$2:$K$8001,1))</f>
        <v/>
      </c>
      <c r="J2420" s="17" t="str">
        <f aca="false">IF($C2420="","",IFERROR(INDEX(⑤減算マスタCSV!$H$2:$H$8001,MATCH($C2420,⑤減算マスタCSV!$F$2:$F$8001,0)),1))</f>
        <v/>
      </c>
      <c r="K2420" s="17" t="str">
        <f aca="false">IF($C2420="","",MAX(1,IFERROR(INDEX(⑥商品照会CSV!$M$2:$M$3001,MATCH($C2420,⑥商品照会CSV!$A$2:$A$3001,0)),1)))</f>
        <v/>
      </c>
      <c r="L2420" s="40" t="str">
        <f aca="false">IF($C2420="","",IFERROR(INDEX(⑥商品照会CSV!$Q$2:$Q$3001,MATCH($C2420,⑥商品照会CSV!$A$2:$A$3001,0)),0))</f>
        <v/>
      </c>
      <c r="M2420" s="40" t="str">
        <f aca="false">IF($C2420="","",N($L2420)*N($K2420))</f>
        <v/>
      </c>
      <c r="N2420" s="17" t="str">
        <f aca="false">IF($C2420="","",MAX(1,IFERROR(INDEX(⑥商品照会CSV!$AK$2:$AK$3001,MATCH($C2420,⑥商品照会CSV!$A$2:$A$3001,0)),1)))</f>
        <v/>
      </c>
      <c r="O2420" s="12" t="str">
        <f aca="false">IF($C2420="","",IFERROR(IF(INDEX(⑥商品照会CSV!$AN$2:$AN$3001,MATCH($C2420,⑥商品照会CSV!$A$2:$A$3001,0))=1,"バラ",IF(INDEX(⑥商品照会CSV!$AM$2:$AM$3001,MATCH($C2420,⑥商品照会CSV!$A$2:$A$3001,0))=1,"中間包装","ケース")),"ケース"))</f>
        <v/>
      </c>
      <c r="P2420" s="18"/>
      <c r="Q2420" s="14"/>
      <c r="R2420" s="17" t="str">
        <f aca="false">IF($C2420="","",N($Q2420)*N($K2420))</f>
        <v/>
      </c>
    </row>
    <row r="2421" customFormat="false" ht="15" hidden="false" customHeight="false" outlineLevel="0" collapsed="false">
      <c r="B2421" s="12" t="n">
        <v>2416</v>
      </c>
      <c r="C2421" s="36" t="str">
        <f aca="false">IF(①在庫CSV_発注日!$M2417="","",①在庫CSV_発注日!$M2417&amp;"")</f>
        <v/>
      </c>
      <c r="D2421" s="12" t="str">
        <f aca="false">IF($C2421="","",①在庫CSV_発注日!$N2417)</f>
        <v/>
      </c>
      <c r="E2421" s="12" t="str">
        <f aca="false">IF($C2421="","",①在庫CSV_発注日!$H2417)</f>
        <v/>
      </c>
      <c r="F2421" s="12" t="str">
        <f aca="false">IF($C2421="","",①在庫CSV_発注日!$L2417)</f>
        <v/>
      </c>
      <c r="G2421" s="18"/>
      <c r="H2421" s="17" t="str">
        <f aca="false">IF($C2421="","",N(①在庫CSV_発注日!$Z2417))</f>
        <v/>
      </c>
      <c r="I2421" s="37" t="str">
        <f aca="false">IF($C2421="","",SUMIFS(⑤減算マスタCSV!$L$2:$L$8001,⑤減算マスタCSV!$F$2:$F$8001,$C2421,⑤減算マスタCSV!$K$2:$K$8001,1))</f>
        <v/>
      </c>
      <c r="J2421" s="17" t="str">
        <f aca="false">IF($C2421="","",IFERROR(INDEX(⑤減算マスタCSV!$H$2:$H$8001,MATCH($C2421,⑤減算マスタCSV!$F$2:$F$8001,0)),1))</f>
        <v/>
      </c>
      <c r="K2421" s="17" t="str">
        <f aca="false">IF($C2421="","",MAX(1,IFERROR(INDEX(⑥商品照会CSV!$M$2:$M$3001,MATCH($C2421,⑥商品照会CSV!$A$2:$A$3001,0)),1)))</f>
        <v/>
      </c>
      <c r="L2421" s="40" t="str">
        <f aca="false">IF($C2421="","",IFERROR(INDEX(⑥商品照会CSV!$Q$2:$Q$3001,MATCH($C2421,⑥商品照会CSV!$A$2:$A$3001,0)),0))</f>
        <v/>
      </c>
      <c r="M2421" s="40" t="str">
        <f aca="false">IF($C2421="","",N($L2421)*N($K2421))</f>
        <v/>
      </c>
      <c r="N2421" s="17" t="str">
        <f aca="false">IF($C2421="","",MAX(1,IFERROR(INDEX(⑥商品照会CSV!$AK$2:$AK$3001,MATCH($C2421,⑥商品照会CSV!$A$2:$A$3001,0)),1)))</f>
        <v/>
      </c>
      <c r="O2421" s="12" t="str">
        <f aca="false">IF($C2421="","",IFERROR(IF(INDEX(⑥商品照会CSV!$AN$2:$AN$3001,MATCH($C2421,⑥商品照会CSV!$A$2:$A$3001,0))=1,"バラ",IF(INDEX(⑥商品照会CSV!$AM$2:$AM$3001,MATCH($C2421,⑥商品照会CSV!$A$2:$A$3001,0))=1,"中間包装","ケース")),"ケース"))</f>
        <v/>
      </c>
      <c r="P2421" s="18"/>
      <c r="Q2421" s="14"/>
      <c r="R2421" s="17" t="str">
        <f aca="false">IF($C2421="","",N($Q2421)*N($K2421))</f>
        <v/>
      </c>
    </row>
    <row r="2422" customFormat="false" ht="15" hidden="false" customHeight="false" outlineLevel="0" collapsed="false">
      <c r="B2422" s="12" t="n">
        <v>2417</v>
      </c>
      <c r="C2422" s="36" t="str">
        <f aca="false">IF(①在庫CSV_発注日!$M2418="","",①在庫CSV_発注日!$M2418&amp;"")</f>
        <v/>
      </c>
      <c r="D2422" s="12" t="str">
        <f aca="false">IF($C2422="","",①在庫CSV_発注日!$N2418)</f>
        <v/>
      </c>
      <c r="E2422" s="12" t="str">
        <f aca="false">IF($C2422="","",①在庫CSV_発注日!$H2418)</f>
        <v/>
      </c>
      <c r="F2422" s="12" t="str">
        <f aca="false">IF($C2422="","",①在庫CSV_発注日!$L2418)</f>
        <v/>
      </c>
      <c r="G2422" s="18"/>
      <c r="H2422" s="17" t="str">
        <f aca="false">IF($C2422="","",N(①在庫CSV_発注日!$Z2418))</f>
        <v/>
      </c>
      <c r="I2422" s="37" t="str">
        <f aca="false">IF($C2422="","",SUMIFS(⑤減算マスタCSV!$L$2:$L$8001,⑤減算マスタCSV!$F$2:$F$8001,$C2422,⑤減算マスタCSV!$K$2:$K$8001,1))</f>
        <v/>
      </c>
      <c r="J2422" s="17" t="str">
        <f aca="false">IF($C2422="","",IFERROR(INDEX(⑤減算マスタCSV!$H$2:$H$8001,MATCH($C2422,⑤減算マスタCSV!$F$2:$F$8001,0)),1))</f>
        <v/>
      </c>
      <c r="K2422" s="17" t="str">
        <f aca="false">IF($C2422="","",MAX(1,IFERROR(INDEX(⑥商品照会CSV!$M$2:$M$3001,MATCH($C2422,⑥商品照会CSV!$A$2:$A$3001,0)),1)))</f>
        <v/>
      </c>
      <c r="L2422" s="40" t="str">
        <f aca="false">IF($C2422="","",IFERROR(INDEX(⑥商品照会CSV!$Q$2:$Q$3001,MATCH($C2422,⑥商品照会CSV!$A$2:$A$3001,0)),0))</f>
        <v/>
      </c>
      <c r="M2422" s="40" t="str">
        <f aca="false">IF($C2422="","",N($L2422)*N($K2422))</f>
        <v/>
      </c>
      <c r="N2422" s="17" t="str">
        <f aca="false">IF($C2422="","",MAX(1,IFERROR(INDEX(⑥商品照会CSV!$AK$2:$AK$3001,MATCH($C2422,⑥商品照会CSV!$A$2:$A$3001,0)),1)))</f>
        <v/>
      </c>
      <c r="O2422" s="12" t="str">
        <f aca="false">IF($C2422="","",IFERROR(IF(INDEX(⑥商品照会CSV!$AN$2:$AN$3001,MATCH($C2422,⑥商品照会CSV!$A$2:$A$3001,0))=1,"バラ",IF(INDEX(⑥商品照会CSV!$AM$2:$AM$3001,MATCH($C2422,⑥商品照会CSV!$A$2:$A$3001,0))=1,"中間包装","ケース")),"ケース"))</f>
        <v/>
      </c>
      <c r="P2422" s="18"/>
      <c r="Q2422" s="14"/>
      <c r="R2422" s="17" t="str">
        <f aca="false">IF($C2422="","",N($Q2422)*N($K2422))</f>
        <v/>
      </c>
    </row>
    <row r="2423" customFormat="false" ht="15" hidden="false" customHeight="false" outlineLevel="0" collapsed="false">
      <c r="B2423" s="12" t="n">
        <v>2418</v>
      </c>
      <c r="C2423" s="36" t="str">
        <f aca="false">IF(①在庫CSV_発注日!$M2419="","",①在庫CSV_発注日!$M2419&amp;"")</f>
        <v/>
      </c>
      <c r="D2423" s="12" t="str">
        <f aca="false">IF($C2423="","",①在庫CSV_発注日!$N2419)</f>
        <v/>
      </c>
      <c r="E2423" s="12" t="str">
        <f aca="false">IF($C2423="","",①在庫CSV_発注日!$H2419)</f>
        <v/>
      </c>
      <c r="F2423" s="12" t="str">
        <f aca="false">IF($C2423="","",①在庫CSV_発注日!$L2419)</f>
        <v/>
      </c>
      <c r="G2423" s="18"/>
      <c r="H2423" s="17" t="str">
        <f aca="false">IF($C2423="","",N(①在庫CSV_発注日!$Z2419))</f>
        <v/>
      </c>
      <c r="I2423" s="37" t="str">
        <f aca="false">IF($C2423="","",SUMIFS(⑤減算マスタCSV!$L$2:$L$8001,⑤減算マスタCSV!$F$2:$F$8001,$C2423,⑤減算マスタCSV!$K$2:$K$8001,1))</f>
        <v/>
      </c>
      <c r="J2423" s="17" t="str">
        <f aca="false">IF($C2423="","",IFERROR(INDEX(⑤減算マスタCSV!$H$2:$H$8001,MATCH($C2423,⑤減算マスタCSV!$F$2:$F$8001,0)),1))</f>
        <v/>
      </c>
      <c r="K2423" s="17" t="str">
        <f aca="false">IF($C2423="","",MAX(1,IFERROR(INDEX(⑥商品照会CSV!$M$2:$M$3001,MATCH($C2423,⑥商品照会CSV!$A$2:$A$3001,0)),1)))</f>
        <v/>
      </c>
      <c r="L2423" s="40" t="str">
        <f aca="false">IF($C2423="","",IFERROR(INDEX(⑥商品照会CSV!$Q$2:$Q$3001,MATCH($C2423,⑥商品照会CSV!$A$2:$A$3001,0)),0))</f>
        <v/>
      </c>
      <c r="M2423" s="40" t="str">
        <f aca="false">IF($C2423="","",N($L2423)*N($K2423))</f>
        <v/>
      </c>
      <c r="N2423" s="17" t="str">
        <f aca="false">IF($C2423="","",MAX(1,IFERROR(INDEX(⑥商品照会CSV!$AK$2:$AK$3001,MATCH($C2423,⑥商品照会CSV!$A$2:$A$3001,0)),1)))</f>
        <v/>
      </c>
      <c r="O2423" s="12" t="str">
        <f aca="false">IF($C2423="","",IFERROR(IF(INDEX(⑥商品照会CSV!$AN$2:$AN$3001,MATCH($C2423,⑥商品照会CSV!$A$2:$A$3001,0))=1,"バラ",IF(INDEX(⑥商品照会CSV!$AM$2:$AM$3001,MATCH($C2423,⑥商品照会CSV!$A$2:$A$3001,0))=1,"中間包装","ケース")),"ケース"))</f>
        <v/>
      </c>
      <c r="P2423" s="18"/>
      <c r="Q2423" s="14"/>
      <c r="R2423" s="17" t="str">
        <f aca="false">IF($C2423="","",N($Q2423)*N($K2423))</f>
        <v/>
      </c>
    </row>
    <row r="2424" customFormat="false" ht="15" hidden="false" customHeight="false" outlineLevel="0" collapsed="false">
      <c r="B2424" s="12" t="n">
        <v>2419</v>
      </c>
      <c r="C2424" s="36" t="str">
        <f aca="false">IF(①在庫CSV_発注日!$M2420="","",①在庫CSV_発注日!$M2420&amp;"")</f>
        <v/>
      </c>
      <c r="D2424" s="12" t="str">
        <f aca="false">IF($C2424="","",①在庫CSV_発注日!$N2420)</f>
        <v/>
      </c>
      <c r="E2424" s="12" t="str">
        <f aca="false">IF($C2424="","",①在庫CSV_発注日!$H2420)</f>
        <v/>
      </c>
      <c r="F2424" s="12" t="str">
        <f aca="false">IF($C2424="","",①在庫CSV_発注日!$L2420)</f>
        <v/>
      </c>
      <c r="G2424" s="18"/>
      <c r="H2424" s="17" t="str">
        <f aca="false">IF($C2424="","",N(①在庫CSV_発注日!$Z2420))</f>
        <v/>
      </c>
      <c r="I2424" s="37" t="str">
        <f aca="false">IF($C2424="","",SUMIFS(⑤減算マスタCSV!$L$2:$L$8001,⑤減算マスタCSV!$F$2:$F$8001,$C2424,⑤減算マスタCSV!$K$2:$K$8001,1))</f>
        <v/>
      </c>
      <c r="J2424" s="17" t="str">
        <f aca="false">IF($C2424="","",IFERROR(INDEX(⑤減算マスタCSV!$H$2:$H$8001,MATCH($C2424,⑤減算マスタCSV!$F$2:$F$8001,0)),1))</f>
        <v/>
      </c>
      <c r="K2424" s="17" t="str">
        <f aca="false">IF($C2424="","",MAX(1,IFERROR(INDEX(⑥商品照会CSV!$M$2:$M$3001,MATCH($C2424,⑥商品照会CSV!$A$2:$A$3001,0)),1)))</f>
        <v/>
      </c>
      <c r="L2424" s="40" t="str">
        <f aca="false">IF($C2424="","",IFERROR(INDEX(⑥商品照会CSV!$Q$2:$Q$3001,MATCH($C2424,⑥商品照会CSV!$A$2:$A$3001,0)),0))</f>
        <v/>
      </c>
      <c r="M2424" s="40" t="str">
        <f aca="false">IF($C2424="","",N($L2424)*N($K2424))</f>
        <v/>
      </c>
      <c r="N2424" s="17" t="str">
        <f aca="false">IF($C2424="","",MAX(1,IFERROR(INDEX(⑥商品照会CSV!$AK$2:$AK$3001,MATCH($C2424,⑥商品照会CSV!$A$2:$A$3001,0)),1)))</f>
        <v/>
      </c>
      <c r="O2424" s="12" t="str">
        <f aca="false">IF($C2424="","",IFERROR(IF(INDEX(⑥商品照会CSV!$AN$2:$AN$3001,MATCH($C2424,⑥商品照会CSV!$A$2:$A$3001,0))=1,"バラ",IF(INDEX(⑥商品照会CSV!$AM$2:$AM$3001,MATCH($C2424,⑥商品照会CSV!$A$2:$A$3001,0))=1,"中間包装","ケース")),"ケース"))</f>
        <v/>
      </c>
      <c r="P2424" s="18"/>
      <c r="Q2424" s="14"/>
      <c r="R2424" s="17" t="str">
        <f aca="false">IF($C2424="","",N($Q2424)*N($K2424))</f>
        <v/>
      </c>
    </row>
    <row r="2425" customFormat="false" ht="15" hidden="false" customHeight="false" outlineLevel="0" collapsed="false">
      <c r="B2425" s="12" t="n">
        <v>2420</v>
      </c>
      <c r="C2425" s="36" t="str">
        <f aca="false">IF(①在庫CSV_発注日!$M2421="","",①在庫CSV_発注日!$M2421&amp;"")</f>
        <v/>
      </c>
      <c r="D2425" s="12" t="str">
        <f aca="false">IF($C2425="","",①在庫CSV_発注日!$N2421)</f>
        <v/>
      </c>
      <c r="E2425" s="12" t="str">
        <f aca="false">IF($C2425="","",①在庫CSV_発注日!$H2421)</f>
        <v/>
      </c>
      <c r="F2425" s="12" t="str">
        <f aca="false">IF($C2425="","",①在庫CSV_発注日!$L2421)</f>
        <v/>
      </c>
      <c r="G2425" s="18"/>
      <c r="H2425" s="17" t="str">
        <f aca="false">IF($C2425="","",N(①在庫CSV_発注日!$Z2421))</f>
        <v/>
      </c>
      <c r="I2425" s="37" t="str">
        <f aca="false">IF($C2425="","",SUMIFS(⑤減算マスタCSV!$L$2:$L$8001,⑤減算マスタCSV!$F$2:$F$8001,$C2425,⑤減算マスタCSV!$K$2:$K$8001,1))</f>
        <v/>
      </c>
      <c r="J2425" s="17" t="str">
        <f aca="false">IF($C2425="","",IFERROR(INDEX(⑤減算マスタCSV!$H$2:$H$8001,MATCH($C2425,⑤減算マスタCSV!$F$2:$F$8001,0)),1))</f>
        <v/>
      </c>
      <c r="K2425" s="17" t="str">
        <f aca="false">IF($C2425="","",MAX(1,IFERROR(INDEX(⑥商品照会CSV!$M$2:$M$3001,MATCH($C2425,⑥商品照会CSV!$A$2:$A$3001,0)),1)))</f>
        <v/>
      </c>
      <c r="L2425" s="40" t="str">
        <f aca="false">IF($C2425="","",IFERROR(INDEX(⑥商品照会CSV!$Q$2:$Q$3001,MATCH($C2425,⑥商品照会CSV!$A$2:$A$3001,0)),0))</f>
        <v/>
      </c>
      <c r="M2425" s="40" t="str">
        <f aca="false">IF($C2425="","",N($L2425)*N($K2425))</f>
        <v/>
      </c>
      <c r="N2425" s="17" t="str">
        <f aca="false">IF($C2425="","",MAX(1,IFERROR(INDEX(⑥商品照会CSV!$AK$2:$AK$3001,MATCH($C2425,⑥商品照会CSV!$A$2:$A$3001,0)),1)))</f>
        <v/>
      </c>
      <c r="O2425" s="12" t="str">
        <f aca="false">IF($C2425="","",IFERROR(IF(INDEX(⑥商品照会CSV!$AN$2:$AN$3001,MATCH($C2425,⑥商品照会CSV!$A$2:$A$3001,0))=1,"バラ",IF(INDEX(⑥商品照会CSV!$AM$2:$AM$3001,MATCH($C2425,⑥商品照会CSV!$A$2:$A$3001,0))=1,"中間包装","ケース")),"ケース"))</f>
        <v/>
      </c>
      <c r="P2425" s="18"/>
      <c r="Q2425" s="14"/>
      <c r="R2425" s="17" t="str">
        <f aca="false">IF($C2425="","",N($Q2425)*N($K2425))</f>
        <v/>
      </c>
    </row>
    <row r="2426" customFormat="false" ht="15" hidden="false" customHeight="false" outlineLevel="0" collapsed="false">
      <c r="B2426" s="12" t="n">
        <v>2421</v>
      </c>
      <c r="C2426" s="36" t="str">
        <f aca="false">IF(①在庫CSV_発注日!$M2422="","",①在庫CSV_発注日!$M2422&amp;"")</f>
        <v/>
      </c>
      <c r="D2426" s="12" t="str">
        <f aca="false">IF($C2426="","",①在庫CSV_発注日!$N2422)</f>
        <v/>
      </c>
      <c r="E2426" s="12" t="str">
        <f aca="false">IF($C2426="","",①在庫CSV_発注日!$H2422)</f>
        <v/>
      </c>
      <c r="F2426" s="12" t="str">
        <f aca="false">IF($C2426="","",①在庫CSV_発注日!$L2422)</f>
        <v/>
      </c>
      <c r="G2426" s="18"/>
      <c r="H2426" s="17" t="str">
        <f aca="false">IF($C2426="","",N(①在庫CSV_発注日!$Z2422))</f>
        <v/>
      </c>
      <c r="I2426" s="37" t="str">
        <f aca="false">IF($C2426="","",SUMIFS(⑤減算マスタCSV!$L$2:$L$8001,⑤減算マスタCSV!$F$2:$F$8001,$C2426,⑤減算マスタCSV!$K$2:$K$8001,1))</f>
        <v/>
      </c>
      <c r="J2426" s="17" t="str">
        <f aca="false">IF($C2426="","",IFERROR(INDEX(⑤減算マスタCSV!$H$2:$H$8001,MATCH($C2426,⑤減算マスタCSV!$F$2:$F$8001,0)),1))</f>
        <v/>
      </c>
      <c r="K2426" s="17" t="str">
        <f aca="false">IF($C2426="","",MAX(1,IFERROR(INDEX(⑥商品照会CSV!$M$2:$M$3001,MATCH($C2426,⑥商品照会CSV!$A$2:$A$3001,0)),1)))</f>
        <v/>
      </c>
      <c r="L2426" s="40" t="str">
        <f aca="false">IF($C2426="","",IFERROR(INDEX(⑥商品照会CSV!$Q$2:$Q$3001,MATCH($C2426,⑥商品照会CSV!$A$2:$A$3001,0)),0))</f>
        <v/>
      </c>
      <c r="M2426" s="40" t="str">
        <f aca="false">IF($C2426="","",N($L2426)*N($K2426))</f>
        <v/>
      </c>
      <c r="N2426" s="17" t="str">
        <f aca="false">IF($C2426="","",MAX(1,IFERROR(INDEX(⑥商品照会CSV!$AK$2:$AK$3001,MATCH($C2426,⑥商品照会CSV!$A$2:$A$3001,0)),1)))</f>
        <v/>
      </c>
      <c r="O2426" s="12" t="str">
        <f aca="false">IF($C2426="","",IFERROR(IF(INDEX(⑥商品照会CSV!$AN$2:$AN$3001,MATCH($C2426,⑥商品照会CSV!$A$2:$A$3001,0))=1,"バラ",IF(INDEX(⑥商品照会CSV!$AM$2:$AM$3001,MATCH($C2426,⑥商品照会CSV!$A$2:$A$3001,0))=1,"中間包装","ケース")),"ケース"))</f>
        <v/>
      </c>
      <c r="P2426" s="18"/>
      <c r="Q2426" s="14"/>
      <c r="R2426" s="17" t="str">
        <f aca="false">IF($C2426="","",N($Q2426)*N($K2426))</f>
        <v/>
      </c>
    </row>
    <row r="2427" customFormat="false" ht="15" hidden="false" customHeight="false" outlineLevel="0" collapsed="false">
      <c r="B2427" s="12" t="n">
        <v>2422</v>
      </c>
      <c r="C2427" s="36" t="str">
        <f aca="false">IF(①在庫CSV_発注日!$M2423="","",①在庫CSV_発注日!$M2423&amp;"")</f>
        <v/>
      </c>
      <c r="D2427" s="12" t="str">
        <f aca="false">IF($C2427="","",①在庫CSV_発注日!$N2423)</f>
        <v/>
      </c>
      <c r="E2427" s="12" t="str">
        <f aca="false">IF($C2427="","",①在庫CSV_発注日!$H2423)</f>
        <v/>
      </c>
      <c r="F2427" s="12" t="str">
        <f aca="false">IF($C2427="","",①在庫CSV_発注日!$L2423)</f>
        <v/>
      </c>
      <c r="G2427" s="18"/>
      <c r="H2427" s="17" t="str">
        <f aca="false">IF($C2427="","",N(①在庫CSV_発注日!$Z2423))</f>
        <v/>
      </c>
      <c r="I2427" s="37" t="str">
        <f aca="false">IF($C2427="","",SUMIFS(⑤減算マスタCSV!$L$2:$L$8001,⑤減算マスタCSV!$F$2:$F$8001,$C2427,⑤減算マスタCSV!$K$2:$K$8001,1))</f>
        <v/>
      </c>
      <c r="J2427" s="17" t="str">
        <f aca="false">IF($C2427="","",IFERROR(INDEX(⑤減算マスタCSV!$H$2:$H$8001,MATCH($C2427,⑤減算マスタCSV!$F$2:$F$8001,0)),1))</f>
        <v/>
      </c>
      <c r="K2427" s="17" t="str">
        <f aca="false">IF($C2427="","",MAX(1,IFERROR(INDEX(⑥商品照会CSV!$M$2:$M$3001,MATCH($C2427,⑥商品照会CSV!$A$2:$A$3001,0)),1)))</f>
        <v/>
      </c>
      <c r="L2427" s="40" t="str">
        <f aca="false">IF($C2427="","",IFERROR(INDEX(⑥商品照会CSV!$Q$2:$Q$3001,MATCH($C2427,⑥商品照会CSV!$A$2:$A$3001,0)),0))</f>
        <v/>
      </c>
      <c r="M2427" s="40" t="str">
        <f aca="false">IF($C2427="","",N($L2427)*N($K2427))</f>
        <v/>
      </c>
      <c r="N2427" s="17" t="str">
        <f aca="false">IF($C2427="","",MAX(1,IFERROR(INDEX(⑥商品照会CSV!$AK$2:$AK$3001,MATCH($C2427,⑥商品照会CSV!$A$2:$A$3001,0)),1)))</f>
        <v/>
      </c>
      <c r="O2427" s="12" t="str">
        <f aca="false">IF($C2427="","",IFERROR(IF(INDEX(⑥商品照会CSV!$AN$2:$AN$3001,MATCH($C2427,⑥商品照会CSV!$A$2:$A$3001,0))=1,"バラ",IF(INDEX(⑥商品照会CSV!$AM$2:$AM$3001,MATCH($C2427,⑥商品照会CSV!$A$2:$A$3001,0))=1,"中間包装","ケース")),"ケース"))</f>
        <v/>
      </c>
      <c r="P2427" s="18"/>
      <c r="Q2427" s="14"/>
      <c r="R2427" s="17" t="str">
        <f aca="false">IF($C2427="","",N($Q2427)*N($K2427))</f>
        <v/>
      </c>
    </row>
    <row r="2428" customFormat="false" ht="15" hidden="false" customHeight="false" outlineLevel="0" collapsed="false">
      <c r="B2428" s="12" t="n">
        <v>2423</v>
      </c>
      <c r="C2428" s="36" t="str">
        <f aca="false">IF(①在庫CSV_発注日!$M2424="","",①在庫CSV_発注日!$M2424&amp;"")</f>
        <v/>
      </c>
      <c r="D2428" s="12" t="str">
        <f aca="false">IF($C2428="","",①在庫CSV_発注日!$N2424)</f>
        <v/>
      </c>
      <c r="E2428" s="12" t="str">
        <f aca="false">IF($C2428="","",①在庫CSV_発注日!$H2424)</f>
        <v/>
      </c>
      <c r="F2428" s="12" t="str">
        <f aca="false">IF($C2428="","",①在庫CSV_発注日!$L2424)</f>
        <v/>
      </c>
      <c r="G2428" s="18"/>
      <c r="H2428" s="17" t="str">
        <f aca="false">IF($C2428="","",N(①在庫CSV_発注日!$Z2424))</f>
        <v/>
      </c>
      <c r="I2428" s="37" t="str">
        <f aca="false">IF($C2428="","",SUMIFS(⑤減算マスタCSV!$L$2:$L$8001,⑤減算マスタCSV!$F$2:$F$8001,$C2428,⑤減算マスタCSV!$K$2:$K$8001,1))</f>
        <v/>
      </c>
      <c r="J2428" s="17" t="str">
        <f aca="false">IF($C2428="","",IFERROR(INDEX(⑤減算マスタCSV!$H$2:$H$8001,MATCH($C2428,⑤減算マスタCSV!$F$2:$F$8001,0)),1))</f>
        <v/>
      </c>
      <c r="K2428" s="17" t="str">
        <f aca="false">IF($C2428="","",MAX(1,IFERROR(INDEX(⑥商品照会CSV!$M$2:$M$3001,MATCH($C2428,⑥商品照会CSV!$A$2:$A$3001,0)),1)))</f>
        <v/>
      </c>
      <c r="L2428" s="40" t="str">
        <f aca="false">IF($C2428="","",IFERROR(INDEX(⑥商品照会CSV!$Q$2:$Q$3001,MATCH($C2428,⑥商品照会CSV!$A$2:$A$3001,0)),0))</f>
        <v/>
      </c>
      <c r="M2428" s="40" t="str">
        <f aca="false">IF($C2428="","",N($L2428)*N($K2428))</f>
        <v/>
      </c>
      <c r="N2428" s="17" t="str">
        <f aca="false">IF($C2428="","",MAX(1,IFERROR(INDEX(⑥商品照会CSV!$AK$2:$AK$3001,MATCH($C2428,⑥商品照会CSV!$A$2:$A$3001,0)),1)))</f>
        <v/>
      </c>
      <c r="O2428" s="12" t="str">
        <f aca="false">IF($C2428="","",IFERROR(IF(INDEX(⑥商品照会CSV!$AN$2:$AN$3001,MATCH($C2428,⑥商品照会CSV!$A$2:$A$3001,0))=1,"バラ",IF(INDEX(⑥商品照会CSV!$AM$2:$AM$3001,MATCH($C2428,⑥商品照会CSV!$A$2:$A$3001,0))=1,"中間包装","ケース")),"ケース"))</f>
        <v/>
      </c>
      <c r="P2428" s="18"/>
      <c r="Q2428" s="14"/>
      <c r="R2428" s="17" t="str">
        <f aca="false">IF($C2428="","",N($Q2428)*N($K2428))</f>
        <v/>
      </c>
    </row>
    <row r="2429" customFormat="false" ht="15" hidden="false" customHeight="false" outlineLevel="0" collapsed="false">
      <c r="B2429" s="12" t="n">
        <v>2424</v>
      </c>
      <c r="C2429" s="36" t="str">
        <f aca="false">IF(①在庫CSV_発注日!$M2425="","",①在庫CSV_発注日!$M2425&amp;"")</f>
        <v/>
      </c>
      <c r="D2429" s="12" t="str">
        <f aca="false">IF($C2429="","",①在庫CSV_発注日!$N2425)</f>
        <v/>
      </c>
      <c r="E2429" s="12" t="str">
        <f aca="false">IF($C2429="","",①在庫CSV_発注日!$H2425)</f>
        <v/>
      </c>
      <c r="F2429" s="12" t="str">
        <f aca="false">IF($C2429="","",①在庫CSV_発注日!$L2425)</f>
        <v/>
      </c>
      <c r="G2429" s="18"/>
      <c r="H2429" s="17" t="str">
        <f aca="false">IF($C2429="","",N(①在庫CSV_発注日!$Z2425))</f>
        <v/>
      </c>
      <c r="I2429" s="37" t="str">
        <f aca="false">IF($C2429="","",SUMIFS(⑤減算マスタCSV!$L$2:$L$8001,⑤減算マスタCSV!$F$2:$F$8001,$C2429,⑤減算マスタCSV!$K$2:$K$8001,1))</f>
        <v/>
      </c>
      <c r="J2429" s="17" t="str">
        <f aca="false">IF($C2429="","",IFERROR(INDEX(⑤減算マスタCSV!$H$2:$H$8001,MATCH($C2429,⑤減算マスタCSV!$F$2:$F$8001,0)),1))</f>
        <v/>
      </c>
      <c r="K2429" s="17" t="str">
        <f aca="false">IF($C2429="","",MAX(1,IFERROR(INDEX(⑥商品照会CSV!$M$2:$M$3001,MATCH($C2429,⑥商品照会CSV!$A$2:$A$3001,0)),1)))</f>
        <v/>
      </c>
      <c r="L2429" s="40" t="str">
        <f aca="false">IF($C2429="","",IFERROR(INDEX(⑥商品照会CSV!$Q$2:$Q$3001,MATCH($C2429,⑥商品照会CSV!$A$2:$A$3001,0)),0))</f>
        <v/>
      </c>
      <c r="M2429" s="40" t="str">
        <f aca="false">IF($C2429="","",N($L2429)*N($K2429))</f>
        <v/>
      </c>
      <c r="N2429" s="17" t="str">
        <f aca="false">IF($C2429="","",MAX(1,IFERROR(INDEX(⑥商品照会CSV!$AK$2:$AK$3001,MATCH($C2429,⑥商品照会CSV!$A$2:$A$3001,0)),1)))</f>
        <v/>
      </c>
      <c r="O2429" s="12" t="str">
        <f aca="false">IF($C2429="","",IFERROR(IF(INDEX(⑥商品照会CSV!$AN$2:$AN$3001,MATCH($C2429,⑥商品照会CSV!$A$2:$A$3001,0))=1,"バラ",IF(INDEX(⑥商品照会CSV!$AM$2:$AM$3001,MATCH($C2429,⑥商品照会CSV!$A$2:$A$3001,0))=1,"中間包装","ケース")),"ケース"))</f>
        <v/>
      </c>
      <c r="P2429" s="18"/>
      <c r="Q2429" s="14"/>
      <c r="R2429" s="17" t="str">
        <f aca="false">IF($C2429="","",N($Q2429)*N($K2429))</f>
        <v/>
      </c>
    </row>
    <row r="2430" customFormat="false" ht="15" hidden="false" customHeight="false" outlineLevel="0" collapsed="false">
      <c r="B2430" s="12" t="n">
        <v>2425</v>
      </c>
      <c r="C2430" s="36" t="str">
        <f aca="false">IF(①在庫CSV_発注日!$M2426="","",①在庫CSV_発注日!$M2426&amp;"")</f>
        <v/>
      </c>
      <c r="D2430" s="12" t="str">
        <f aca="false">IF($C2430="","",①在庫CSV_発注日!$N2426)</f>
        <v/>
      </c>
      <c r="E2430" s="12" t="str">
        <f aca="false">IF($C2430="","",①在庫CSV_発注日!$H2426)</f>
        <v/>
      </c>
      <c r="F2430" s="12" t="str">
        <f aca="false">IF($C2430="","",①在庫CSV_発注日!$L2426)</f>
        <v/>
      </c>
      <c r="G2430" s="18"/>
      <c r="H2430" s="17" t="str">
        <f aca="false">IF($C2430="","",N(①在庫CSV_発注日!$Z2426))</f>
        <v/>
      </c>
      <c r="I2430" s="37" t="str">
        <f aca="false">IF($C2430="","",SUMIFS(⑤減算マスタCSV!$L$2:$L$8001,⑤減算マスタCSV!$F$2:$F$8001,$C2430,⑤減算マスタCSV!$K$2:$K$8001,1))</f>
        <v/>
      </c>
      <c r="J2430" s="17" t="str">
        <f aca="false">IF($C2430="","",IFERROR(INDEX(⑤減算マスタCSV!$H$2:$H$8001,MATCH($C2430,⑤減算マスタCSV!$F$2:$F$8001,0)),1))</f>
        <v/>
      </c>
      <c r="K2430" s="17" t="str">
        <f aca="false">IF($C2430="","",MAX(1,IFERROR(INDEX(⑥商品照会CSV!$M$2:$M$3001,MATCH($C2430,⑥商品照会CSV!$A$2:$A$3001,0)),1)))</f>
        <v/>
      </c>
      <c r="L2430" s="40" t="str">
        <f aca="false">IF($C2430="","",IFERROR(INDEX(⑥商品照会CSV!$Q$2:$Q$3001,MATCH($C2430,⑥商品照会CSV!$A$2:$A$3001,0)),0))</f>
        <v/>
      </c>
      <c r="M2430" s="40" t="str">
        <f aca="false">IF($C2430="","",N($L2430)*N($K2430))</f>
        <v/>
      </c>
      <c r="N2430" s="17" t="str">
        <f aca="false">IF($C2430="","",MAX(1,IFERROR(INDEX(⑥商品照会CSV!$AK$2:$AK$3001,MATCH($C2430,⑥商品照会CSV!$A$2:$A$3001,0)),1)))</f>
        <v/>
      </c>
      <c r="O2430" s="12" t="str">
        <f aca="false">IF($C2430="","",IFERROR(IF(INDEX(⑥商品照会CSV!$AN$2:$AN$3001,MATCH($C2430,⑥商品照会CSV!$A$2:$A$3001,0))=1,"バラ",IF(INDEX(⑥商品照会CSV!$AM$2:$AM$3001,MATCH($C2430,⑥商品照会CSV!$A$2:$A$3001,0))=1,"中間包装","ケース")),"ケース"))</f>
        <v/>
      </c>
      <c r="P2430" s="18"/>
      <c r="Q2430" s="14"/>
      <c r="R2430" s="17" t="str">
        <f aca="false">IF($C2430="","",N($Q2430)*N($K2430))</f>
        <v/>
      </c>
    </row>
    <row r="2431" customFormat="false" ht="15" hidden="false" customHeight="false" outlineLevel="0" collapsed="false">
      <c r="B2431" s="12" t="n">
        <v>2426</v>
      </c>
      <c r="C2431" s="36" t="str">
        <f aca="false">IF(①在庫CSV_発注日!$M2427="","",①在庫CSV_発注日!$M2427&amp;"")</f>
        <v/>
      </c>
      <c r="D2431" s="12" t="str">
        <f aca="false">IF($C2431="","",①在庫CSV_発注日!$N2427)</f>
        <v/>
      </c>
      <c r="E2431" s="12" t="str">
        <f aca="false">IF($C2431="","",①在庫CSV_発注日!$H2427)</f>
        <v/>
      </c>
      <c r="F2431" s="12" t="str">
        <f aca="false">IF($C2431="","",①在庫CSV_発注日!$L2427)</f>
        <v/>
      </c>
      <c r="G2431" s="18"/>
      <c r="H2431" s="17" t="str">
        <f aca="false">IF($C2431="","",N(①在庫CSV_発注日!$Z2427))</f>
        <v/>
      </c>
      <c r="I2431" s="37" t="str">
        <f aca="false">IF($C2431="","",SUMIFS(⑤減算マスタCSV!$L$2:$L$8001,⑤減算マスタCSV!$F$2:$F$8001,$C2431,⑤減算マスタCSV!$K$2:$K$8001,1))</f>
        <v/>
      </c>
      <c r="J2431" s="17" t="str">
        <f aca="false">IF($C2431="","",IFERROR(INDEX(⑤減算マスタCSV!$H$2:$H$8001,MATCH($C2431,⑤減算マスタCSV!$F$2:$F$8001,0)),1))</f>
        <v/>
      </c>
      <c r="K2431" s="17" t="str">
        <f aca="false">IF($C2431="","",MAX(1,IFERROR(INDEX(⑥商品照会CSV!$M$2:$M$3001,MATCH($C2431,⑥商品照会CSV!$A$2:$A$3001,0)),1)))</f>
        <v/>
      </c>
      <c r="L2431" s="40" t="str">
        <f aca="false">IF($C2431="","",IFERROR(INDEX(⑥商品照会CSV!$Q$2:$Q$3001,MATCH($C2431,⑥商品照会CSV!$A$2:$A$3001,0)),0))</f>
        <v/>
      </c>
      <c r="M2431" s="40" t="str">
        <f aca="false">IF($C2431="","",N($L2431)*N($K2431))</f>
        <v/>
      </c>
      <c r="N2431" s="17" t="str">
        <f aca="false">IF($C2431="","",MAX(1,IFERROR(INDEX(⑥商品照会CSV!$AK$2:$AK$3001,MATCH($C2431,⑥商品照会CSV!$A$2:$A$3001,0)),1)))</f>
        <v/>
      </c>
      <c r="O2431" s="12" t="str">
        <f aca="false">IF($C2431="","",IFERROR(IF(INDEX(⑥商品照会CSV!$AN$2:$AN$3001,MATCH($C2431,⑥商品照会CSV!$A$2:$A$3001,0))=1,"バラ",IF(INDEX(⑥商品照会CSV!$AM$2:$AM$3001,MATCH($C2431,⑥商品照会CSV!$A$2:$A$3001,0))=1,"中間包装","ケース")),"ケース"))</f>
        <v/>
      </c>
      <c r="P2431" s="18"/>
      <c r="Q2431" s="14"/>
      <c r="R2431" s="17" t="str">
        <f aca="false">IF($C2431="","",N($Q2431)*N($K2431))</f>
        <v/>
      </c>
    </row>
    <row r="2432" customFormat="false" ht="15" hidden="false" customHeight="false" outlineLevel="0" collapsed="false">
      <c r="B2432" s="12" t="n">
        <v>2427</v>
      </c>
      <c r="C2432" s="36" t="str">
        <f aca="false">IF(①在庫CSV_発注日!$M2428="","",①在庫CSV_発注日!$M2428&amp;"")</f>
        <v/>
      </c>
      <c r="D2432" s="12" t="str">
        <f aca="false">IF($C2432="","",①在庫CSV_発注日!$N2428)</f>
        <v/>
      </c>
      <c r="E2432" s="12" t="str">
        <f aca="false">IF($C2432="","",①在庫CSV_発注日!$H2428)</f>
        <v/>
      </c>
      <c r="F2432" s="12" t="str">
        <f aca="false">IF($C2432="","",①在庫CSV_発注日!$L2428)</f>
        <v/>
      </c>
      <c r="G2432" s="18"/>
      <c r="H2432" s="17" t="str">
        <f aca="false">IF($C2432="","",N(①在庫CSV_発注日!$Z2428))</f>
        <v/>
      </c>
      <c r="I2432" s="37" t="str">
        <f aca="false">IF($C2432="","",SUMIFS(⑤減算マスタCSV!$L$2:$L$8001,⑤減算マスタCSV!$F$2:$F$8001,$C2432,⑤減算マスタCSV!$K$2:$K$8001,1))</f>
        <v/>
      </c>
      <c r="J2432" s="17" t="str">
        <f aca="false">IF($C2432="","",IFERROR(INDEX(⑤減算マスタCSV!$H$2:$H$8001,MATCH($C2432,⑤減算マスタCSV!$F$2:$F$8001,0)),1))</f>
        <v/>
      </c>
      <c r="K2432" s="17" t="str">
        <f aca="false">IF($C2432="","",MAX(1,IFERROR(INDEX(⑥商品照会CSV!$M$2:$M$3001,MATCH($C2432,⑥商品照会CSV!$A$2:$A$3001,0)),1)))</f>
        <v/>
      </c>
      <c r="L2432" s="40" t="str">
        <f aca="false">IF($C2432="","",IFERROR(INDEX(⑥商品照会CSV!$Q$2:$Q$3001,MATCH($C2432,⑥商品照会CSV!$A$2:$A$3001,0)),0))</f>
        <v/>
      </c>
      <c r="M2432" s="40" t="str">
        <f aca="false">IF($C2432="","",N($L2432)*N($K2432))</f>
        <v/>
      </c>
      <c r="N2432" s="17" t="str">
        <f aca="false">IF($C2432="","",MAX(1,IFERROR(INDEX(⑥商品照会CSV!$AK$2:$AK$3001,MATCH($C2432,⑥商品照会CSV!$A$2:$A$3001,0)),1)))</f>
        <v/>
      </c>
      <c r="O2432" s="12" t="str">
        <f aca="false">IF($C2432="","",IFERROR(IF(INDEX(⑥商品照会CSV!$AN$2:$AN$3001,MATCH($C2432,⑥商品照会CSV!$A$2:$A$3001,0))=1,"バラ",IF(INDEX(⑥商品照会CSV!$AM$2:$AM$3001,MATCH($C2432,⑥商品照会CSV!$A$2:$A$3001,0))=1,"中間包装","ケース")),"ケース"))</f>
        <v/>
      </c>
      <c r="P2432" s="18"/>
      <c r="Q2432" s="14"/>
      <c r="R2432" s="17" t="str">
        <f aca="false">IF($C2432="","",N($Q2432)*N($K2432))</f>
        <v/>
      </c>
    </row>
    <row r="2433" customFormat="false" ht="15" hidden="false" customHeight="false" outlineLevel="0" collapsed="false">
      <c r="B2433" s="12" t="n">
        <v>2428</v>
      </c>
      <c r="C2433" s="36" t="str">
        <f aca="false">IF(①在庫CSV_発注日!$M2429="","",①在庫CSV_発注日!$M2429&amp;"")</f>
        <v/>
      </c>
      <c r="D2433" s="12" t="str">
        <f aca="false">IF($C2433="","",①在庫CSV_発注日!$N2429)</f>
        <v/>
      </c>
      <c r="E2433" s="12" t="str">
        <f aca="false">IF($C2433="","",①在庫CSV_発注日!$H2429)</f>
        <v/>
      </c>
      <c r="F2433" s="12" t="str">
        <f aca="false">IF($C2433="","",①在庫CSV_発注日!$L2429)</f>
        <v/>
      </c>
      <c r="G2433" s="18"/>
      <c r="H2433" s="17" t="str">
        <f aca="false">IF($C2433="","",N(①在庫CSV_発注日!$Z2429))</f>
        <v/>
      </c>
      <c r="I2433" s="37" t="str">
        <f aca="false">IF($C2433="","",SUMIFS(⑤減算マスタCSV!$L$2:$L$8001,⑤減算マスタCSV!$F$2:$F$8001,$C2433,⑤減算マスタCSV!$K$2:$K$8001,1))</f>
        <v/>
      </c>
      <c r="J2433" s="17" t="str">
        <f aca="false">IF($C2433="","",IFERROR(INDEX(⑤減算マスタCSV!$H$2:$H$8001,MATCH($C2433,⑤減算マスタCSV!$F$2:$F$8001,0)),1))</f>
        <v/>
      </c>
      <c r="K2433" s="17" t="str">
        <f aca="false">IF($C2433="","",MAX(1,IFERROR(INDEX(⑥商品照会CSV!$M$2:$M$3001,MATCH($C2433,⑥商品照会CSV!$A$2:$A$3001,0)),1)))</f>
        <v/>
      </c>
      <c r="L2433" s="40" t="str">
        <f aca="false">IF($C2433="","",IFERROR(INDEX(⑥商品照会CSV!$Q$2:$Q$3001,MATCH($C2433,⑥商品照会CSV!$A$2:$A$3001,0)),0))</f>
        <v/>
      </c>
      <c r="M2433" s="40" t="str">
        <f aca="false">IF($C2433="","",N($L2433)*N($K2433))</f>
        <v/>
      </c>
      <c r="N2433" s="17" t="str">
        <f aca="false">IF($C2433="","",MAX(1,IFERROR(INDEX(⑥商品照会CSV!$AK$2:$AK$3001,MATCH($C2433,⑥商品照会CSV!$A$2:$A$3001,0)),1)))</f>
        <v/>
      </c>
      <c r="O2433" s="12" t="str">
        <f aca="false">IF($C2433="","",IFERROR(IF(INDEX(⑥商品照会CSV!$AN$2:$AN$3001,MATCH($C2433,⑥商品照会CSV!$A$2:$A$3001,0))=1,"バラ",IF(INDEX(⑥商品照会CSV!$AM$2:$AM$3001,MATCH($C2433,⑥商品照会CSV!$A$2:$A$3001,0))=1,"中間包装","ケース")),"ケース"))</f>
        <v/>
      </c>
      <c r="P2433" s="18"/>
      <c r="Q2433" s="14"/>
      <c r="R2433" s="17" t="str">
        <f aca="false">IF($C2433="","",N($Q2433)*N($K2433))</f>
        <v/>
      </c>
    </row>
    <row r="2434" customFormat="false" ht="15" hidden="false" customHeight="false" outlineLevel="0" collapsed="false">
      <c r="B2434" s="12" t="n">
        <v>2429</v>
      </c>
      <c r="C2434" s="36" t="str">
        <f aca="false">IF(①在庫CSV_発注日!$M2430="","",①在庫CSV_発注日!$M2430&amp;"")</f>
        <v/>
      </c>
      <c r="D2434" s="12" t="str">
        <f aca="false">IF($C2434="","",①在庫CSV_発注日!$N2430)</f>
        <v/>
      </c>
      <c r="E2434" s="12" t="str">
        <f aca="false">IF($C2434="","",①在庫CSV_発注日!$H2430)</f>
        <v/>
      </c>
      <c r="F2434" s="12" t="str">
        <f aca="false">IF($C2434="","",①在庫CSV_発注日!$L2430)</f>
        <v/>
      </c>
      <c r="G2434" s="18"/>
      <c r="H2434" s="17" t="str">
        <f aca="false">IF($C2434="","",N(①在庫CSV_発注日!$Z2430))</f>
        <v/>
      </c>
      <c r="I2434" s="37" t="str">
        <f aca="false">IF($C2434="","",SUMIFS(⑤減算マスタCSV!$L$2:$L$8001,⑤減算マスタCSV!$F$2:$F$8001,$C2434,⑤減算マスタCSV!$K$2:$K$8001,1))</f>
        <v/>
      </c>
      <c r="J2434" s="17" t="str">
        <f aca="false">IF($C2434="","",IFERROR(INDEX(⑤減算マスタCSV!$H$2:$H$8001,MATCH($C2434,⑤減算マスタCSV!$F$2:$F$8001,0)),1))</f>
        <v/>
      </c>
      <c r="K2434" s="17" t="str">
        <f aca="false">IF($C2434="","",MAX(1,IFERROR(INDEX(⑥商品照会CSV!$M$2:$M$3001,MATCH($C2434,⑥商品照会CSV!$A$2:$A$3001,0)),1)))</f>
        <v/>
      </c>
      <c r="L2434" s="40" t="str">
        <f aca="false">IF($C2434="","",IFERROR(INDEX(⑥商品照会CSV!$Q$2:$Q$3001,MATCH($C2434,⑥商品照会CSV!$A$2:$A$3001,0)),0))</f>
        <v/>
      </c>
      <c r="M2434" s="40" t="str">
        <f aca="false">IF($C2434="","",N($L2434)*N($K2434))</f>
        <v/>
      </c>
      <c r="N2434" s="17" t="str">
        <f aca="false">IF($C2434="","",MAX(1,IFERROR(INDEX(⑥商品照会CSV!$AK$2:$AK$3001,MATCH($C2434,⑥商品照会CSV!$A$2:$A$3001,0)),1)))</f>
        <v/>
      </c>
      <c r="O2434" s="12" t="str">
        <f aca="false">IF($C2434="","",IFERROR(IF(INDEX(⑥商品照会CSV!$AN$2:$AN$3001,MATCH($C2434,⑥商品照会CSV!$A$2:$A$3001,0))=1,"バラ",IF(INDEX(⑥商品照会CSV!$AM$2:$AM$3001,MATCH($C2434,⑥商品照会CSV!$A$2:$A$3001,0))=1,"中間包装","ケース")),"ケース"))</f>
        <v/>
      </c>
      <c r="P2434" s="18"/>
      <c r="Q2434" s="14"/>
      <c r="R2434" s="17" t="str">
        <f aca="false">IF($C2434="","",N($Q2434)*N($K2434))</f>
        <v/>
      </c>
    </row>
    <row r="2435" customFormat="false" ht="15" hidden="false" customHeight="false" outlineLevel="0" collapsed="false">
      <c r="B2435" s="12" t="n">
        <v>2430</v>
      </c>
      <c r="C2435" s="36" t="str">
        <f aca="false">IF(①在庫CSV_発注日!$M2431="","",①在庫CSV_発注日!$M2431&amp;"")</f>
        <v/>
      </c>
      <c r="D2435" s="12" t="str">
        <f aca="false">IF($C2435="","",①在庫CSV_発注日!$N2431)</f>
        <v/>
      </c>
      <c r="E2435" s="12" t="str">
        <f aca="false">IF($C2435="","",①在庫CSV_発注日!$H2431)</f>
        <v/>
      </c>
      <c r="F2435" s="12" t="str">
        <f aca="false">IF($C2435="","",①在庫CSV_発注日!$L2431)</f>
        <v/>
      </c>
      <c r="G2435" s="18"/>
      <c r="H2435" s="17" t="str">
        <f aca="false">IF($C2435="","",N(①在庫CSV_発注日!$Z2431))</f>
        <v/>
      </c>
      <c r="I2435" s="37" t="str">
        <f aca="false">IF($C2435="","",SUMIFS(⑤減算マスタCSV!$L$2:$L$8001,⑤減算マスタCSV!$F$2:$F$8001,$C2435,⑤減算マスタCSV!$K$2:$K$8001,1))</f>
        <v/>
      </c>
      <c r="J2435" s="17" t="str">
        <f aca="false">IF($C2435="","",IFERROR(INDEX(⑤減算マスタCSV!$H$2:$H$8001,MATCH($C2435,⑤減算マスタCSV!$F$2:$F$8001,0)),1))</f>
        <v/>
      </c>
      <c r="K2435" s="17" t="str">
        <f aca="false">IF($C2435="","",MAX(1,IFERROR(INDEX(⑥商品照会CSV!$M$2:$M$3001,MATCH($C2435,⑥商品照会CSV!$A$2:$A$3001,0)),1)))</f>
        <v/>
      </c>
      <c r="L2435" s="40" t="str">
        <f aca="false">IF($C2435="","",IFERROR(INDEX(⑥商品照会CSV!$Q$2:$Q$3001,MATCH($C2435,⑥商品照会CSV!$A$2:$A$3001,0)),0))</f>
        <v/>
      </c>
      <c r="M2435" s="40" t="str">
        <f aca="false">IF($C2435="","",N($L2435)*N($K2435))</f>
        <v/>
      </c>
      <c r="N2435" s="17" t="str">
        <f aca="false">IF($C2435="","",MAX(1,IFERROR(INDEX(⑥商品照会CSV!$AK$2:$AK$3001,MATCH($C2435,⑥商品照会CSV!$A$2:$A$3001,0)),1)))</f>
        <v/>
      </c>
      <c r="O2435" s="12" t="str">
        <f aca="false">IF($C2435="","",IFERROR(IF(INDEX(⑥商品照会CSV!$AN$2:$AN$3001,MATCH($C2435,⑥商品照会CSV!$A$2:$A$3001,0))=1,"バラ",IF(INDEX(⑥商品照会CSV!$AM$2:$AM$3001,MATCH($C2435,⑥商品照会CSV!$A$2:$A$3001,0))=1,"中間包装","ケース")),"ケース"))</f>
        <v/>
      </c>
      <c r="P2435" s="18"/>
      <c r="Q2435" s="14"/>
      <c r="R2435" s="17" t="str">
        <f aca="false">IF($C2435="","",N($Q2435)*N($K2435))</f>
        <v/>
      </c>
    </row>
    <row r="2436" customFormat="false" ht="15" hidden="false" customHeight="false" outlineLevel="0" collapsed="false">
      <c r="B2436" s="12" t="n">
        <v>2431</v>
      </c>
      <c r="C2436" s="36" t="str">
        <f aca="false">IF(①在庫CSV_発注日!$M2432="","",①在庫CSV_発注日!$M2432&amp;"")</f>
        <v/>
      </c>
      <c r="D2436" s="12" t="str">
        <f aca="false">IF($C2436="","",①在庫CSV_発注日!$N2432)</f>
        <v/>
      </c>
      <c r="E2436" s="12" t="str">
        <f aca="false">IF($C2436="","",①在庫CSV_発注日!$H2432)</f>
        <v/>
      </c>
      <c r="F2436" s="12" t="str">
        <f aca="false">IF($C2436="","",①在庫CSV_発注日!$L2432)</f>
        <v/>
      </c>
      <c r="G2436" s="18"/>
      <c r="H2436" s="17" t="str">
        <f aca="false">IF($C2436="","",N(①在庫CSV_発注日!$Z2432))</f>
        <v/>
      </c>
      <c r="I2436" s="37" t="str">
        <f aca="false">IF($C2436="","",SUMIFS(⑤減算マスタCSV!$L$2:$L$8001,⑤減算マスタCSV!$F$2:$F$8001,$C2436,⑤減算マスタCSV!$K$2:$K$8001,1))</f>
        <v/>
      </c>
      <c r="J2436" s="17" t="str">
        <f aca="false">IF($C2436="","",IFERROR(INDEX(⑤減算マスタCSV!$H$2:$H$8001,MATCH($C2436,⑤減算マスタCSV!$F$2:$F$8001,0)),1))</f>
        <v/>
      </c>
      <c r="K2436" s="17" t="str">
        <f aca="false">IF($C2436="","",MAX(1,IFERROR(INDEX(⑥商品照会CSV!$M$2:$M$3001,MATCH($C2436,⑥商品照会CSV!$A$2:$A$3001,0)),1)))</f>
        <v/>
      </c>
      <c r="L2436" s="40" t="str">
        <f aca="false">IF($C2436="","",IFERROR(INDEX(⑥商品照会CSV!$Q$2:$Q$3001,MATCH($C2436,⑥商品照会CSV!$A$2:$A$3001,0)),0))</f>
        <v/>
      </c>
      <c r="M2436" s="40" t="str">
        <f aca="false">IF($C2436="","",N($L2436)*N($K2436))</f>
        <v/>
      </c>
      <c r="N2436" s="17" t="str">
        <f aca="false">IF($C2436="","",MAX(1,IFERROR(INDEX(⑥商品照会CSV!$AK$2:$AK$3001,MATCH($C2436,⑥商品照会CSV!$A$2:$A$3001,0)),1)))</f>
        <v/>
      </c>
      <c r="O2436" s="12" t="str">
        <f aca="false">IF($C2436="","",IFERROR(IF(INDEX(⑥商品照会CSV!$AN$2:$AN$3001,MATCH($C2436,⑥商品照会CSV!$A$2:$A$3001,0))=1,"バラ",IF(INDEX(⑥商品照会CSV!$AM$2:$AM$3001,MATCH($C2436,⑥商品照会CSV!$A$2:$A$3001,0))=1,"中間包装","ケース")),"ケース"))</f>
        <v/>
      </c>
      <c r="P2436" s="18"/>
      <c r="Q2436" s="14"/>
      <c r="R2436" s="17" t="str">
        <f aca="false">IF($C2436="","",N($Q2436)*N($K2436))</f>
        <v/>
      </c>
    </row>
    <row r="2437" customFormat="false" ht="15" hidden="false" customHeight="false" outlineLevel="0" collapsed="false">
      <c r="B2437" s="12" t="n">
        <v>2432</v>
      </c>
      <c r="C2437" s="36" t="str">
        <f aca="false">IF(①在庫CSV_発注日!$M2433="","",①在庫CSV_発注日!$M2433&amp;"")</f>
        <v/>
      </c>
      <c r="D2437" s="12" t="str">
        <f aca="false">IF($C2437="","",①在庫CSV_発注日!$N2433)</f>
        <v/>
      </c>
      <c r="E2437" s="12" t="str">
        <f aca="false">IF($C2437="","",①在庫CSV_発注日!$H2433)</f>
        <v/>
      </c>
      <c r="F2437" s="12" t="str">
        <f aca="false">IF($C2437="","",①在庫CSV_発注日!$L2433)</f>
        <v/>
      </c>
      <c r="G2437" s="18"/>
      <c r="H2437" s="17" t="str">
        <f aca="false">IF($C2437="","",N(①在庫CSV_発注日!$Z2433))</f>
        <v/>
      </c>
      <c r="I2437" s="37" t="str">
        <f aca="false">IF($C2437="","",SUMIFS(⑤減算マスタCSV!$L$2:$L$8001,⑤減算マスタCSV!$F$2:$F$8001,$C2437,⑤減算マスタCSV!$K$2:$K$8001,1))</f>
        <v/>
      </c>
      <c r="J2437" s="17" t="str">
        <f aca="false">IF($C2437="","",IFERROR(INDEX(⑤減算マスタCSV!$H$2:$H$8001,MATCH($C2437,⑤減算マスタCSV!$F$2:$F$8001,0)),1))</f>
        <v/>
      </c>
      <c r="K2437" s="17" t="str">
        <f aca="false">IF($C2437="","",MAX(1,IFERROR(INDEX(⑥商品照会CSV!$M$2:$M$3001,MATCH($C2437,⑥商品照会CSV!$A$2:$A$3001,0)),1)))</f>
        <v/>
      </c>
      <c r="L2437" s="40" t="str">
        <f aca="false">IF($C2437="","",IFERROR(INDEX(⑥商品照会CSV!$Q$2:$Q$3001,MATCH($C2437,⑥商品照会CSV!$A$2:$A$3001,0)),0))</f>
        <v/>
      </c>
      <c r="M2437" s="40" t="str">
        <f aca="false">IF($C2437="","",N($L2437)*N($K2437))</f>
        <v/>
      </c>
      <c r="N2437" s="17" t="str">
        <f aca="false">IF($C2437="","",MAX(1,IFERROR(INDEX(⑥商品照会CSV!$AK$2:$AK$3001,MATCH($C2437,⑥商品照会CSV!$A$2:$A$3001,0)),1)))</f>
        <v/>
      </c>
      <c r="O2437" s="12" t="str">
        <f aca="false">IF($C2437="","",IFERROR(IF(INDEX(⑥商品照会CSV!$AN$2:$AN$3001,MATCH($C2437,⑥商品照会CSV!$A$2:$A$3001,0))=1,"バラ",IF(INDEX(⑥商品照会CSV!$AM$2:$AM$3001,MATCH($C2437,⑥商品照会CSV!$A$2:$A$3001,0))=1,"中間包装","ケース")),"ケース"))</f>
        <v/>
      </c>
      <c r="P2437" s="18"/>
      <c r="Q2437" s="14"/>
      <c r="R2437" s="17" t="str">
        <f aca="false">IF($C2437="","",N($Q2437)*N($K2437))</f>
        <v/>
      </c>
    </row>
    <row r="2438" customFormat="false" ht="15" hidden="false" customHeight="false" outlineLevel="0" collapsed="false">
      <c r="B2438" s="12" t="n">
        <v>2433</v>
      </c>
      <c r="C2438" s="36" t="str">
        <f aca="false">IF(①在庫CSV_発注日!$M2434="","",①在庫CSV_発注日!$M2434&amp;"")</f>
        <v/>
      </c>
      <c r="D2438" s="12" t="str">
        <f aca="false">IF($C2438="","",①在庫CSV_発注日!$N2434)</f>
        <v/>
      </c>
      <c r="E2438" s="12" t="str">
        <f aca="false">IF($C2438="","",①在庫CSV_発注日!$H2434)</f>
        <v/>
      </c>
      <c r="F2438" s="12" t="str">
        <f aca="false">IF($C2438="","",①在庫CSV_発注日!$L2434)</f>
        <v/>
      </c>
      <c r="G2438" s="18"/>
      <c r="H2438" s="17" t="str">
        <f aca="false">IF($C2438="","",N(①在庫CSV_発注日!$Z2434))</f>
        <v/>
      </c>
      <c r="I2438" s="37" t="str">
        <f aca="false">IF($C2438="","",SUMIFS(⑤減算マスタCSV!$L$2:$L$8001,⑤減算マスタCSV!$F$2:$F$8001,$C2438,⑤減算マスタCSV!$K$2:$K$8001,1))</f>
        <v/>
      </c>
      <c r="J2438" s="17" t="str">
        <f aca="false">IF($C2438="","",IFERROR(INDEX(⑤減算マスタCSV!$H$2:$H$8001,MATCH($C2438,⑤減算マスタCSV!$F$2:$F$8001,0)),1))</f>
        <v/>
      </c>
      <c r="K2438" s="17" t="str">
        <f aca="false">IF($C2438="","",MAX(1,IFERROR(INDEX(⑥商品照会CSV!$M$2:$M$3001,MATCH($C2438,⑥商品照会CSV!$A$2:$A$3001,0)),1)))</f>
        <v/>
      </c>
      <c r="L2438" s="40" t="str">
        <f aca="false">IF($C2438="","",IFERROR(INDEX(⑥商品照会CSV!$Q$2:$Q$3001,MATCH($C2438,⑥商品照会CSV!$A$2:$A$3001,0)),0))</f>
        <v/>
      </c>
      <c r="M2438" s="40" t="str">
        <f aca="false">IF($C2438="","",N($L2438)*N($K2438))</f>
        <v/>
      </c>
      <c r="N2438" s="17" t="str">
        <f aca="false">IF($C2438="","",MAX(1,IFERROR(INDEX(⑥商品照会CSV!$AK$2:$AK$3001,MATCH($C2438,⑥商品照会CSV!$A$2:$A$3001,0)),1)))</f>
        <v/>
      </c>
      <c r="O2438" s="12" t="str">
        <f aca="false">IF($C2438="","",IFERROR(IF(INDEX(⑥商品照会CSV!$AN$2:$AN$3001,MATCH($C2438,⑥商品照会CSV!$A$2:$A$3001,0))=1,"バラ",IF(INDEX(⑥商品照会CSV!$AM$2:$AM$3001,MATCH($C2438,⑥商品照会CSV!$A$2:$A$3001,0))=1,"中間包装","ケース")),"ケース"))</f>
        <v/>
      </c>
      <c r="P2438" s="18"/>
      <c r="Q2438" s="14"/>
      <c r="R2438" s="17" t="str">
        <f aca="false">IF($C2438="","",N($Q2438)*N($K2438))</f>
        <v/>
      </c>
    </row>
    <row r="2439" customFormat="false" ht="15" hidden="false" customHeight="false" outlineLevel="0" collapsed="false">
      <c r="B2439" s="12" t="n">
        <v>2434</v>
      </c>
      <c r="C2439" s="36" t="str">
        <f aca="false">IF(①在庫CSV_発注日!$M2435="","",①在庫CSV_発注日!$M2435&amp;"")</f>
        <v/>
      </c>
      <c r="D2439" s="12" t="str">
        <f aca="false">IF($C2439="","",①在庫CSV_発注日!$N2435)</f>
        <v/>
      </c>
      <c r="E2439" s="12" t="str">
        <f aca="false">IF($C2439="","",①在庫CSV_発注日!$H2435)</f>
        <v/>
      </c>
      <c r="F2439" s="12" t="str">
        <f aca="false">IF($C2439="","",①在庫CSV_発注日!$L2435)</f>
        <v/>
      </c>
      <c r="G2439" s="18"/>
      <c r="H2439" s="17" t="str">
        <f aca="false">IF($C2439="","",N(①在庫CSV_発注日!$Z2435))</f>
        <v/>
      </c>
      <c r="I2439" s="37" t="str">
        <f aca="false">IF($C2439="","",SUMIFS(⑤減算マスタCSV!$L$2:$L$8001,⑤減算マスタCSV!$F$2:$F$8001,$C2439,⑤減算マスタCSV!$K$2:$K$8001,1))</f>
        <v/>
      </c>
      <c r="J2439" s="17" t="str">
        <f aca="false">IF($C2439="","",IFERROR(INDEX(⑤減算マスタCSV!$H$2:$H$8001,MATCH($C2439,⑤減算マスタCSV!$F$2:$F$8001,0)),1))</f>
        <v/>
      </c>
      <c r="K2439" s="17" t="str">
        <f aca="false">IF($C2439="","",MAX(1,IFERROR(INDEX(⑥商品照会CSV!$M$2:$M$3001,MATCH($C2439,⑥商品照会CSV!$A$2:$A$3001,0)),1)))</f>
        <v/>
      </c>
      <c r="L2439" s="40" t="str">
        <f aca="false">IF($C2439="","",IFERROR(INDEX(⑥商品照会CSV!$Q$2:$Q$3001,MATCH($C2439,⑥商品照会CSV!$A$2:$A$3001,0)),0))</f>
        <v/>
      </c>
      <c r="M2439" s="40" t="str">
        <f aca="false">IF($C2439="","",N($L2439)*N($K2439))</f>
        <v/>
      </c>
      <c r="N2439" s="17" t="str">
        <f aca="false">IF($C2439="","",MAX(1,IFERROR(INDEX(⑥商品照会CSV!$AK$2:$AK$3001,MATCH($C2439,⑥商品照会CSV!$A$2:$A$3001,0)),1)))</f>
        <v/>
      </c>
      <c r="O2439" s="12" t="str">
        <f aca="false">IF($C2439="","",IFERROR(IF(INDEX(⑥商品照会CSV!$AN$2:$AN$3001,MATCH($C2439,⑥商品照会CSV!$A$2:$A$3001,0))=1,"バラ",IF(INDEX(⑥商品照会CSV!$AM$2:$AM$3001,MATCH($C2439,⑥商品照会CSV!$A$2:$A$3001,0))=1,"中間包装","ケース")),"ケース"))</f>
        <v/>
      </c>
      <c r="P2439" s="18"/>
      <c r="Q2439" s="14"/>
      <c r="R2439" s="17" t="str">
        <f aca="false">IF($C2439="","",N($Q2439)*N($K2439))</f>
        <v/>
      </c>
    </row>
    <row r="2440" customFormat="false" ht="15" hidden="false" customHeight="false" outlineLevel="0" collapsed="false">
      <c r="B2440" s="12" t="n">
        <v>2435</v>
      </c>
      <c r="C2440" s="36" t="str">
        <f aca="false">IF(①在庫CSV_発注日!$M2436="","",①在庫CSV_発注日!$M2436&amp;"")</f>
        <v/>
      </c>
      <c r="D2440" s="12" t="str">
        <f aca="false">IF($C2440="","",①在庫CSV_発注日!$N2436)</f>
        <v/>
      </c>
      <c r="E2440" s="12" t="str">
        <f aca="false">IF($C2440="","",①在庫CSV_発注日!$H2436)</f>
        <v/>
      </c>
      <c r="F2440" s="12" t="str">
        <f aca="false">IF($C2440="","",①在庫CSV_発注日!$L2436)</f>
        <v/>
      </c>
      <c r="G2440" s="18"/>
      <c r="H2440" s="17" t="str">
        <f aca="false">IF($C2440="","",N(①在庫CSV_発注日!$Z2436))</f>
        <v/>
      </c>
      <c r="I2440" s="37" t="str">
        <f aca="false">IF($C2440="","",SUMIFS(⑤減算マスタCSV!$L$2:$L$8001,⑤減算マスタCSV!$F$2:$F$8001,$C2440,⑤減算マスタCSV!$K$2:$K$8001,1))</f>
        <v/>
      </c>
      <c r="J2440" s="17" t="str">
        <f aca="false">IF($C2440="","",IFERROR(INDEX(⑤減算マスタCSV!$H$2:$H$8001,MATCH($C2440,⑤減算マスタCSV!$F$2:$F$8001,0)),1))</f>
        <v/>
      </c>
      <c r="K2440" s="17" t="str">
        <f aca="false">IF($C2440="","",MAX(1,IFERROR(INDEX(⑥商品照会CSV!$M$2:$M$3001,MATCH($C2440,⑥商品照会CSV!$A$2:$A$3001,0)),1)))</f>
        <v/>
      </c>
      <c r="L2440" s="40" t="str">
        <f aca="false">IF($C2440="","",IFERROR(INDEX(⑥商品照会CSV!$Q$2:$Q$3001,MATCH($C2440,⑥商品照会CSV!$A$2:$A$3001,0)),0))</f>
        <v/>
      </c>
      <c r="M2440" s="40" t="str">
        <f aca="false">IF($C2440="","",N($L2440)*N($K2440))</f>
        <v/>
      </c>
      <c r="N2440" s="17" t="str">
        <f aca="false">IF($C2440="","",MAX(1,IFERROR(INDEX(⑥商品照会CSV!$AK$2:$AK$3001,MATCH($C2440,⑥商品照会CSV!$A$2:$A$3001,0)),1)))</f>
        <v/>
      </c>
      <c r="O2440" s="12" t="str">
        <f aca="false">IF($C2440="","",IFERROR(IF(INDEX(⑥商品照会CSV!$AN$2:$AN$3001,MATCH($C2440,⑥商品照会CSV!$A$2:$A$3001,0))=1,"バラ",IF(INDEX(⑥商品照会CSV!$AM$2:$AM$3001,MATCH($C2440,⑥商品照会CSV!$A$2:$A$3001,0))=1,"中間包装","ケース")),"ケース"))</f>
        <v/>
      </c>
      <c r="P2440" s="18"/>
      <c r="Q2440" s="14"/>
      <c r="R2440" s="17" t="str">
        <f aca="false">IF($C2440="","",N($Q2440)*N($K2440))</f>
        <v/>
      </c>
    </row>
    <row r="2441" customFormat="false" ht="15" hidden="false" customHeight="false" outlineLevel="0" collapsed="false">
      <c r="B2441" s="12" t="n">
        <v>2436</v>
      </c>
      <c r="C2441" s="36" t="str">
        <f aca="false">IF(①在庫CSV_発注日!$M2437="","",①在庫CSV_発注日!$M2437&amp;"")</f>
        <v/>
      </c>
      <c r="D2441" s="12" t="str">
        <f aca="false">IF($C2441="","",①在庫CSV_発注日!$N2437)</f>
        <v/>
      </c>
      <c r="E2441" s="12" t="str">
        <f aca="false">IF($C2441="","",①在庫CSV_発注日!$H2437)</f>
        <v/>
      </c>
      <c r="F2441" s="12" t="str">
        <f aca="false">IF($C2441="","",①在庫CSV_発注日!$L2437)</f>
        <v/>
      </c>
      <c r="G2441" s="18"/>
      <c r="H2441" s="17" t="str">
        <f aca="false">IF($C2441="","",N(①在庫CSV_発注日!$Z2437))</f>
        <v/>
      </c>
      <c r="I2441" s="37" t="str">
        <f aca="false">IF($C2441="","",SUMIFS(⑤減算マスタCSV!$L$2:$L$8001,⑤減算マスタCSV!$F$2:$F$8001,$C2441,⑤減算マスタCSV!$K$2:$K$8001,1))</f>
        <v/>
      </c>
      <c r="J2441" s="17" t="str">
        <f aca="false">IF($C2441="","",IFERROR(INDEX(⑤減算マスタCSV!$H$2:$H$8001,MATCH($C2441,⑤減算マスタCSV!$F$2:$F$8001,0)),1))</f>
        <v/>
      </c>
      <c r="K2441" s="17" t="str">
        <f aca="false">IF($C2441="","",MAX(1,IFERROR(INDEX(⑥商品照会CSV!$M$2:$M$3001,MATCH($C2441,⑥商品照会CSV!$A$2:$A$3001,0)),1)))</f>
        <v/>
      </c>
      <c r="L2441" s="40" t="str">
        <f aca="false">IF($C2441="","",IFERROR(INDEX(⑥商品照会CSV!$Q$2:$Q$3001,MATCH($C2441,⑥商品照会CSV!$A$2:$A$3001,0)),0))</f>
        <v/>
      </c>
      <c r="M2441" s="40" t="str">
        <f aca="false">IF($C2441="","",N($L2441)*N($K2441))</f>
        <v/>
      </c>
      <c r="N2441" s="17" t="str">
        <f aca="false">IF($C2441="","",MAX(1,IFERROR(INDEX(⑥商品照会CSV!$AK$2:$AK$3001,MATCH($C2441,⑥商品照会CSV!$A$2:$A$3001,0)),1)))</f>
        <v/>
      </c>
      <c r="O2441" s="12" t="str">
        <f aca="false">IF($C2441="","",IFERROR(IF(INDEX(⑥商品照会CSV!$AN$2:$AN$3001,MATCH($C2441,⑥商品照会CSV!$A$2:$A$3001,0))=1,"バラ",IF(INDEX(⑥商品照会CSV!$AM$2:$AM$3001,MATCH($C2441,⑥商品照会CSV!$A$2:$A$3001,0))=1,"中間包装","ケース")),"ケース"))</f>
        <v/>
      </c>
      <c r="P2441" s="18"/>
      <c r="Q2441" s="14"/>
      <c r="R2441" s="17" t="str">
        <f aca="false">IF($C2441="","",N($Q2441)*N($K2441))</f>
        <v/>
      </c>
    </row>
    <row r="2442" customFormat="false" ht="15" hidden="false" customHeight="false" outlineLevel="0" collapsed="false">
      <c r="B2442" s="12" t="n">
        <v>2437</v>
      </c>
      <c r="C2442" s="36" t="str">
        <f aca="false">IF(①在庫CSV_発注日!$M2438="","",①在庫CSV_発注日!$M2438&amp;"")</f>
        <v/>
      </c>
      <c r="D2442" s="12" t="str">
        <f aca="false">IF($C2442="","",①在庫CSV_発注日!$N2438)</f>
        <v/>
      </c>
      <c r="E2442" s="12" t="str">
        <f aca="false">IF($C2442="","",①在庫CSV_発注日!$H2438)</f>
        <v/>
      </c>
      <c r="F2442" s="12" t="str">
        <f aca="false">IF($C2442="","",①在庫CSV_発注日!$L2438)</f>
        <v/>
      </c>
      <c r="G2442" s="18"/>
      <c r="H2442" s="17" t="str">
        <f aca="false">IF($C2442="","",N(①在庫CSV_発注日!$Z2438))</f>
        <v/>
      </c>
      <c r="I2442" s="37" t="str">
        <f aca="false">IF($C2442="","",SUMIFS(⑤減算マスタCSV!$L$2:$L$8001,⑤減算マスタCSV!$F$2:$F$8001,$C2442,⑤減算マスタCSV!$K$2:$K$8001,1))</f>
        <v/>
      </c>
      <c r="J2442" s="17" t="str">
        <f aca="false">IF($C2442="","",IFERROR(INDEX(⑤減算マスタCSV!$H$2:$H$8001,MATCH($C2442,⑤減算マスタCSV!$F$2:$F$8001,0)),1))</f>
        <v/>
      </c>
      <c r="K2442" s="17" t="str">
        <f aca="false">IF($C2442="","",MAX(1,IFERROR(INDEX(⑥商品照会CSV!$M$2:$M$3001,MATCH($C2442,⑥商品照会CSV!$A$2:$A$3001,0)),1)))</f>
        <v/>
      </c>
      <c r="L2442" s="40" t="str">
        <f aca="false">IF($C2442="","",IFERROR(INDEX(⑥商品照会CSV!$Q$2:$Q$3001,MATCH($C2442,⑥商品照会CSV!$A$2:$A$3001,0)),0))</f>
        <v/>
      </c>
      <c r="M2442" s="40" t="str">
        <f aca="false">IF($C2442="","",N($L2442)*N($K2442))</f>
        <v/>
      </c>
      <c r="N2442" s="17" t="str">
        <f aca="false">IF($C2442="","",MAX(1,IFERROR(INDEX(⑥商品照会CSV!$AK$2:$AK$3001,MATCH($C2442,⑥商品照会CSV!$A$2:$A$3001,0)),1)))</f>
        <v/>
      </c>
      <c r="O2442" s="12" t="str">
        <f aca="false">IF($C2442="","",IFERROR(IF(INDEX(⑥商品照会CSV!$AN$2:$AN$3001,MATCH($C2442,⑥商品照会CSV!$A$2:$A$3001,0))=1,"バラ",IF(INDEX(⑥商品照会CSV!$AM$2:$AM$3001,MATCH($C2442,⑥商品照会CSV!$A$2:$A$3001,0))=1,"中間包装","ケース")),"ケース"))</f>
        <v/>
      </c>
      <c r="P2442" s="18"/>
      <c r="Q2442" s="14"/>
      <c r="R2442" s="17" t="str">
        <f aca="false">IF($C2442="","",N($Q2442)*N($K2442))</f>
        <v/>
      </c>
    </row>
    <row r="2443" customFormat="false" ht="15" hidden="false" customHeight="false" outlineLevel="0" collapsed="false">
      <c r="B2443" s="12" t="n">
        <v>2438</v>
      </c>
      <c r="C2443" s="36" t="str">
        <f aca="false">IF(①在庫CSV_発注日!$M2439="","",①在庫CSV_発注日!$M2439&amp;"")</f>
        <v/>
      </c>
      <c r="D2443" s="12" t="str">
        <f aca="false">IF($C2443="","",①在庫CSV_発注日!$N2439)</f>
        <v/>
      </c>
      <c r="E2443" s="12" t="str">
        <f aca="false">IF($C2443="","",①在庫CSV_発注日!$H2439)</f>
        <v/>
      </c>
      <c r="F2443" s="12" t="str">
        <f aca="false">IF($C2443="","",①在庫CSV_発注日!$L2439)</f>
        <v/>
      </c>
      <c r="G2443" s="18"/>
      <c r="H2443" s="17" t="str">
        <f aca="false">IF($C2443="","",N(①在庫CSV_発注日!$Z2439))</f>
        <v/>
      </c>
      <c r="I2443" s="37" t="str">
        <f aca="false">IF($C2443="","",SUMIFS(⑤減算マスタCSV!$L$2:$L$8001,⑤減算マスタCSV!$F$2:$F$8001,$C2443,⑤減算マスタCSV!$K$2:$K$8001,1))</f>
        <v/>
      </c>
      <c r="J2443" s="17" t="str">
        <f aca="false">IF($C2443="","",IFERROR(INDEX(⑤減算マスタCSV!$H$2:$H$8001,MATCH($C2443,⑤減算マスタCSV!$F$2:$F$8001,0)),1))</f>
        <v/>
      </c>
      <c r="K2443" s="17" t="str">
        <f aca="false">IF($C2443="","",MAX(1,IFERROR(INDEX(⑥商品照会CSV!$M$2:$M$3001,MATCH($C2443,⑥商品照会CSV!$A$2:$A$3001,0)),1)))</f>
        <v/>
      </c>
      <c r="L2443" s="40" t="str">
        <f aca="false">IF($C2443="","",IFERROR(INDEX(⑥商品照会CSV!$Q$2:$Q$3001,MATCH($C2443,⑥商品照会CSV!$A$2:$A$3001,0)),0))</f>
        <v/>
      </c>
      <c r="M2443" s="40" t="str">
        <f aca="false">IF($C2443="","",N($L2443)*N($K2443))</f>
        <v/>
      </c>
      <c r="N2443" s="17" t="str">
        <f aca="false">IF($C2443="","",MAX(1,IFERROR(INDEX(⑥商品照会CSV!$AK$2:$AK$3001,MATCH($C2443,⑥商品照会CSV!$A$2:$A$3001,0)),1)))</f>
        <v/>
      </c>
      <c r="O2443" s="12" t="str">
        <f aca="false">IF($C2443="","",IFERROR(IF(INDEX(⑥商品照会CSV!$AN$2:$AN$3001,MATCH($C2443,⑥商品照会CSV!$A$2:$A$3001,0))=1,"バラ",IF(INDEX(⑥商品照会CSV!$AM$2:$AM$3001,MATCH($C2443,⑥商品照会CSV!$A$2:$A$3001,0))=1,"中間包装","ケース")),"ケース"))</f>
        <v/>
      </c>
      <c r="P2443" s="18"/>
      <c r="Q2443" s="14"/>
      <c r="R2443" s="17" t="str">
        <f aca="false">IF($C2443="","",N($Q2443)*N($K2443))</f>
        <v/>
      </c>
    </row>
    <row r="2444" customFormat="false" ht="15" hidden="false" customHeight="false" outlineLevel="0" collapsed="false">
      <c r="B2444" s="12" t="n">
        <v>2439</v>
      </c>
      <c r="C2444" s="36" t="str">
        <f aca="false">IF(①在庫CSV_発注日!$M2440="","",①在庫CSV_発注日!$M2440&amp;"")</f>
        <v/>
      </c>
      <c r="D2444" s="12" t="str">
        <f aca="false">IF($C2444="","",①在庫CSV_発注日!$N2440)</f>
        <v/>
      </c>
      <c r="E2444" s="12" t="str">
        <f aca="false">IF($C2444="","",①在庫CSV_発注日!$H2440)</f>
        <v/>
      </c>
      <c r="F2444" s="12" t="str">
        <f aca="false">IF($C2444="","",①在庫CSV_発注日!$L2440)</f>
        <v/>
      </c>
      <c r="G2444" s="18"/>
      <c r="H2444" s="17" t="str">
        <f aca="false">IF($C2444="","",N(①在庫CSV_発注日!$Z2440))</f>
        <v/>
      </c>
      <c r="I2444" s="37" t="str">
        <f aca="false">IF($C2444="","",SUMIFS(⑤減算マスタCSV!$L$2:$L$8001,⑤減算マスタCSV!$F$2:$F$8001,$C2444,⑤減算マスタCSV!$K$2:$K$8001,1))</f>
        <v/>
      </c>
      <c r="J2444" s="17" t="str">
        <f aca="false">IF($C2444="","",IFERROR(INDEX(⑤減算マスタCSV!$H$2:$H$8001,MATCH($C2444,⑤減算マスタCSV!$F$2:$F$8001,0)),1))</f>
        <v/>
      </c>
      <c r="K2444" s="17" t="str">
        <f aca="false">IF($C2444="","",MAX(1,IFERROR(INDEX(⑥商品照会CSV!$M$2:$M$3001,MATCH($C2444,⑥商品照会CSV!$A$2:$A$3001,0)),1)))</f>
        <v/>
      </c>
      <c r="L2444" s="40" t="str">
        <f aca="false">IF($C2444="","",IFERROR(INDEX(⑥商品照会CSV!$Q$2:$Q$3001,MATCH($C2444,⑥商品照会CSV!$A$2:$A$3001,0)),0))</f>
        <v/>
      </c>
      <c r="M2444" s="40" t="str">
        <f aca="false">IF($C2444="","",N($L2444)*N($K2444))</f>
        <v/>
      </c>
      <c r="N2444" s="17" t="str">
        <f aca="false">IF($C2444="","",MAX(1,IFERROR(INDEX(⑥商品照会CSV!$AK$2:$AK$3001,MATCH($C2444,⑥商品照会CSV!$A$2:$A$3001,0)),1)))</f>
        <v/>
      </c>
      <c r="O2444" s="12" t="str">
        <f aca="false">IF($C2444="","",IFERROR(IF(INDEX(⑥商品照会CSV!$AN$2:$AN$3001,MATCH($C2444,⑥商品照会CSV!$A$2:$A$3001,0))=1,"バラ",IF(INDEX(⑥商品照会CSV!$AM$2:$AM$3001,MATCH($C2444,⑥商品照会CSV!$A$2:$A$3001,0))=1,"中間包装","ケース")),"ケース"))</f>
        <v/>
      </c>
      <c r="P2444" s="18"/>
      <c r="Q2444" s="14"/>
      <c r="R2444" s="17" t="str">
        <f aca="false">IF($C2444="","",N($Q2444)*N($K2444))</f>
        <v/>
      </c>
    </row>
    <row r="2445" customFormat="false" ht="15" hidden="false" customHeight="false" outlineLevel="0" collapsed="false">
      <c r="B2445" s="12" t="n">
        <v>2440</v>
      </c>
      <c r="C2445" s="36" t="str">
        <f aca="false">IF(①在庫CSV_発注日!$M2441="","",①在庫CSV_発注日!$M2441&amp;"")</f>
        <v/>
      </c>
      <c r="D2445" s="12" t="str">
        <f aca="false">IF($C2445="","",①在庫CSV_発注日!$N2441)</f>
        <v/>
      </c>
      <c r="E2445" s="12" t="str">
        <f aca="false">IF($C2445="","",①在庫CSV_発注日!$H2441)</f>
        <v/>
      </c>
      <c r="F2445" s="12" t="str">
        <f aca="false">IF($C2445="","",①在庫CSV_発注日!$L2441)</f>
        <v/>
      </c>
      <c r="G2445" s="18"/>
      <c r="H2445" s="17" t="str">
        <f aca="false">IF($C2445="","",N(①在庫CSV_発注日!$Z2441))</f>
        <v/>
      </c>
      <c r="I2445" s="37" t="str">
        <f aca="false">IF($C2445="","",SUMIFS(⑤減算マスタCSV!$L$2:$L$8001,⑤減算マスタCSV!$F$2:$F$8001,$C2445,⑤減算マスタCSV!$K$2:$K$8001,1))</f>
        <v/>
      </c>
      <c r="J2445" s="17" t="str">
        <f aca="false">IF($C2445="","",IFERROR(INDEX(⑤減算マスタCSV!$H$2:$H$8001,MATCH($C2445,⑤減算マスタCSV!$F$2:$F$8001,0)),1))</f>
        <v/>
      </c>
      <c r="K2445" s="17" t="str">
        <f aca="false">IF($C2445="","",MAX(1,IFERROR(INDEX(⑥商品照会CSV!$M$2:$M$3001,MATCH($C2445,⑥商品照会CSV!$A$2:$A$3001,0)),1)))</f>
        <v/>
      </c>
      <c r="L2445" s="40" t="str">
        <f aca="false">IF($C2445="","",IFERROR(INDEX(⑥商品照会CSV!$Q$2:$Q$3001,MATCH($C2445,⑥商品照会CSV!$A$2:$A$3001,0)),0))</f>
        <v/>
      </c>
      <c r="M2445" s="40" t="str">
        <f aca="false">IF($C2445="","",N($L2445)*N($K2445))</f>
        <v/>
      </c>
      <c r="N2445" s="17" t="str">
        <f aca="false">IF($C2445="","",MAX(1,IFERROR(INDEX(⑥商品照会CSV!$AK$2:$AK$3001,MATCH($C2445,⑥商品照会CSV!$A$2:$A$3001,0)),1)))</f>
        <v/>
      </c>
      <c r="O2445" s="12" t="str">
        <f aca="false">IF($C2445="","",IFERROR(IF(INDEX(⑥商品照会CSV!$AN$2:$AN$3001,MATCH($C2445,⑥商品照会CSV!$A$2:$A$3001,0))=1,"バラ",IF(INDEX(⑥商品照会CSV!$AM$2:$AM$3001,MATCH($C2445,⑥商品照会CSV!$A$2:$A$3001,0))=1,"中間包装","ケース")),"ケース"))</f>
        <v/>
      </c>
      <c r="P2445" s="18"/>
      <c r="Q2445" s="14"/>
      <c r="R2445" s="17" t="str">
        <f aca="false">IF($C2445="","",N($Q2445)*N($K2445))</f>
        <v/>
      </c>
    </row>
    <row r="2446" customFormat="false" ht="15" hidden="false" customHeight="false" outlineLevel="0" collapsed="false">
      <c r="B2446" s="12" t="n">
        <v>2441</v>
      </c>
      <c r="C2446" s="36" t="str">
        <f aca="false">IF(①在庫CSV_発注日!$M2442="","",①在庫CSV_発注日!$M2442&amp;"")</f>
        <v/>
      </c>
      <c r="D2446" s="12" t="str">
        <f aca="false">IF($C2446="","",①在庫CSV_発注日!$N2442)</f>
        <v/>
      </c>
      <c r="E2446" s="12" t="str">
        <f aca="false">IF($C2446="","",①在庫CSV_発注日!$H2442)</f>
        <v/>
      </c>
      <c r="F2446" s="12" t="str">
        <f aca="false">IF($C2446="","",①在庫CSV_発注日!$L2442)</f>
        <v/>
      </c>
      <c r="G2446" s="18"/>
      <c r="H2446" s="17" t="str">
        <f aca="false">IF($C2446="","",N(①在庫CSV_発注日!$Z2442))</f>
        <v/>
      </c>
      <c r="I2446" s="37" t="str">
        <f aca="false">IF($C2446="","",SUMIFS(⑤減算マスタCSV!$L$2:$L$8001,⑤減算マスタCSV!$F$2:$F$8001,$C2446,⑤減算マスタCSV!$K$2:$K$8001,1))</f>
        <v/>
      </c>
      <c r="J2446" s="17" t="str">
        <f aca="false">IF($C2446="","",IFERROR(INDEX(⑤減算マスタCSV!$H$2:$H$8001,MATCH($C2446,⑤減算マスタCSV!$F$2:$F$8001,0)),1))</f>
        <v/>
      </c>
      <c r="K2446" s="17" t="str">
        <f aca="false">IF($C2446="","",MAX(1,IFERROR(INDEX(⑥商品照会CSV!$M$2:$M$3001,MATCH($C2446,⑥商品照会CSV!$A$2:$A$3001,0)),1)))</f>
        <v/>
      </c>
      <c r="L2446" s="40" t="str">
        <f aca="false">IF($C2446="","",IFERROR(INDEX(⑥商品照会CSV!$Q$2:$Q$3001,MATCH($C2446,⑥商品照会CSV!$A$2:$A$3001,0)),0))</f>
        <v/>
      </c>
      <c r="M2446" s="40" t="str">
        <f aca="false">IF($C2446="","",N($L2446)*N($K2446))</f>
        <v/>
      </c>
      <c r="N2446" s="17" t="str">
        <f aca="false">IF($C2446="","",MAX(1,IFERROR(INDEX(⑥商品照会CSV!$AK$2:$AK$3001,MATCH($C2446,⑥商品照会CSV!$A$2:$A$3001,0)),1)))</f>
        <v/>
      </c>
      <c r="O2446" s="12" t="str">
        <f aca="false">IF($C2446="","",IFERROR(IF(INDEX(⑥商品照会CSV!$AN$2:$AN$3001,MATCH($C2446,⑥商品照会CSV!$A$2:$A$3001,0))=1,"バラ",IF(INDEX(⑥商品照会CSV!$AM$2:$AM$3001,MATCH($C2446,⑥商品照会CSV!$A$2:$A$3001,0))=1,"中間包装","ケース")),"ケース"))</f>
        <v/>
      </c>
      <c r="P2446" s="18"/>
      <c r="Q2446" s="14"/>
      <c r="R2446" s="17" t="str">
        <f aca="false">IF($C2446="","",N($Q2446)*N($K2446))</f>
        <v/>
      </c>
    </row>
    <row r="2447" customFormat="false" ht="15" hidden="false" customHeight="false" outlineLevel="0" collapsed="false">
      <c r="B2447" s="12" t="n">
        <v>2442</v>
      </c>
      <c r="C2447" s="36" t="str">
        <f aca="false">IF(①在庫CSV_発注日!$M2443="","",①在庫CSV_発注日!$M2443&amp;"")</f>
        <v/>
      </c>
      <c r="D2447" s="12" t="str">
        <f aca="false">IF($C2447="","",①在庫CSV_発注日!$N2443)</f>
        <v/>
      </c>
      <c r="E2447" s="12" t="str">
        <f aca="false">IF($C2447="","",①在庫CSV_発注日!$H2443)</f>
        <v/>
      </c>
      <c r="F2447" s="12" t="str">
        <f aca="false">IF($C2447="","",①在庫CSV_発注日!$L2443)</f>
        <v/>
      </c>
      <c r="G2447" s="18"/>
      <c r="H2447" s="17" t="str">
        <f aca="false">IF($C2447="","",N(①在庫CSV_発注日!$Z2443))</f>
        <v/>
      </c>
      <c r="I2447" s="37" t="str">
        <f aca="false">IF($C2447="","",SUMIFS(⑤減算マスタCSV!$L$2:$L$8001,⑤減算マスタCSV!$F$2:$F$8001,$C2447,⑤減算マスタCSV!$K$2:$K$8001,1))</f>
        <v/>
      </c>
      <c r="J2447" s="17" t="str">
        <f aca="false">IF($C2447="","",IFERROR(INDEX(⑤減算マスタCSV!$H$2:$H$8001,MATCH($C2447,⑤減算マスタCSV!$F$2:$F$8001,0)),1))</f>
        <v/>
      </c>
      <c r="K2447" s="17" t="str">
        <f aca="false">IF($C2447="","",MAX(1,IFERROR(INDEX(⑥商品照会CSV!$M$2:$M$3001,MATCH($C2447,⑥商品照会CSV!$A$2:$A$3001,0)),1)))</f>
        <v/>
      </c>
      <c r="L2447" s="40" t="str">
        <f aca="false">IF($C2447="","",IFERROR(INDEX(⑥商品照会CSV!$Q$2:$Q$3001,MATCH($C2447,⑥商品照会CSV!$A$2:$A$3001,0)),0))</f>
        <v/>
      </c>
      <c r="M2447" s="40" t="str">
        <f aca="false">IF($C2447="","",N($L2447)*N($K2447))</f>
        <v/>
      </c>
      <c r="N2447" s="17" t="str">
        <f aca="false">IF($C2447="","",MAX(1,IFERROR(INDEX(⑥商品照会CSV!$AK$2:$AK$3001,MATCH($C2447,⑥商品照会CSV!$A$2:$A$3001,0)),1)))</f>
        <v/>
      </c>
      <c r="O2447" s="12" t="str">
        <f aca="false">IF($C2447="","",IFERROR(IF(INDEX(⑥商品照会CSV!$AN$2:$AN$3001,MATCH($C2447,⑥商品照会CSV!$A$2:$A$3001,0))=1,"バラ",IF(INDEX(⑥商品照会CSV!$AM$2:$AM$3001,MATCH($C2447,⑥商品照会CSV!$A$2:$A$3001,0))=1,"中間包装","ケース")),"ケース"))</f>
        <v/>
      </c>
      <c r="P2447" s="18"/>
      <c r="Q2447" s="14"/>
      <c r="R2447" s="17" t="str">
        <f aca="false">IF($C2447="","",N($Q2447)*N($K2447))</f>
        <v/>
      </c>
    </row>
    <row r="2448" customFormat="false" ht="15" hidden="false" customHeight="false" outlineLevel="0" collapsed="false">
      <c r="B2448" s="12" t="n">
        <v>2443</v>
      </c>
      <c r="C2448" s="36" t="str">
        <f aca="false">IF(①在庫CSV_発注日!$M2444="","",①在庫CSV_発注日!$M2444&amp;"")</f>
        <v/>
      </c>
      <c r="D2448" s="12" t="str">
        <f aca="false">IF($C2448="","",①在庫CSV_発注日!$N2444)</f>
        <v/>
      </c>
      <c r="E2448" s="12" t="str">
        <f aca="false">IF($C2448="","",①在庫CSV_発注日!$H2444)</f>
        <v/>
      </c>
      <c r="F2448" s="12" t="str">
        <f aca="false">IF($C2448="","",①在庫CSV_発注日!$L2444)</f>
        <v/>
      </c>
      <c r="G2448" s="18"/>
      <c r="H2448" s="17" t="str">
        <f aca="false">IF($C2448="","",N(①在庫CSV_発注日!$Z2444))</f>
        <v/>
      </c>
      <c r="I2448" s="37" t="str">
        <f aca="false">IF($C2448="","",SUMIFS(⑤減算マスタCSV!$L$2:$L$8001,⑤減算マスタCSV!$F$2:$F$8001,$C2448,⑤減算マスタCSV!$K$2:$K$8001,1))</f>
        <v/>
      </c>
      <c r="J2448" s="17" t="str">
        <f aca="false">IF($C2448="","",IFERROR(INDEX(⑤減算マスタCSV!$H$2:$H$8001,MATCH($C2448,⑤減算マスタCSV!$F$2:$F$8001,0)),1))</f>
        <v/>
      </c>
      <c r="K2448" s="17" t="str">
        <f aca="false">IF($C2448="","",MAX(1,IFERROR(INDEX(⑥商品照会CSV!$M$2:$M$3001,MATCH($C2448,⑥商品照会CSV!$A$2:$A$3001,0)),1)))</f>
        <v/>
      </c>
      <c r="L2448" s="40" t="str">
        <f aca="false">IF($C2448="","",IFERROR(INDEX(⑥商品照会CSV!$Q$2:$Q$3001,MATCH($C2448,⑥商品照会CSV!$A$2:$A$3001,0)),0))</f>
        <v/>
      </c>
      <c r="M2448" s="40" t="str">
        <f aca="false">IF($C2448="","",N($L2448)*N($K2448))</f>
        <v/>
      </c>
      <c r="N2448" s="17" t="str">
        <f aca="false">IF($C2448="","",MAX(1,IFERROR(INDEX(⑥商品照会CSV!$AK$2:$AK$3001,MATCH($C2448,⑥商品照会CSV!$A$2:$A$3001,0)),1)))</f>
        <v/>
      </c>
      <c r="O2448" s="12" t="str">
        <f aca="false">IF($C2448="","",IFERROR(IF(INDEX(⑥商品照会CSV!$AN$2:$AN$3001,MATCH($C2448,⑥商品照会CSV!$A$2:$A$3001,0))=1,"バラ",IF(INDEX(⑥商品照会CSV!$AM$2:$AM$3001,MATCH($C2448,⑥商品照会CSV!$A$2:$A$3001,0))=1,"中間包装","ケース")),"ケース"))</f>
        <v/>
      </c>
      <c r="P2448" s="18"/>
      <c r="Q2448" s="14"/>
      <c r="R2448" s="17" t="str">
        <f aca="false">IF($C2448="","",N($Q2448)*N($K2448))</f>
        <v/>
      </c>
    </row>
    <row r="2449" customFormat="false" ht="15" hidden="false" customHeight="false" outlineLevel="0" collapsed="false">
      <c r="B2449" s="12" t="n">
        <v>2444</v>
      </c>
      <c r="C2449" s="36" t="str">
        <f aca="false">IF(①在庫CSV_発注日!$M2445="","",①在庫CSV_発注日!$M2445&amp;"")</f>
        <v/>
      </c>
      <c r="D2449" s="12" t="str">
        <f aca="false">IF($C2449="","",①在庫CSV_発注日!$N2445)</f>
        <v/>
      </c>
      <c r="E2449" s="12" t="str">
        <f aca="false">IF($C2449="","",①在庫CSV_発注日!$H2445)</f>
        <v/>
      </c>
      <c r="F2449" s="12" t="str">
        <f aca="false">IF($C2449="","",①在庫CSV_発注日!$L2445)</f>
        <v/>
      </c>
      <c r="G2449" s="18"/>
      <c r="H2449" s="17" t="str">
        <f aca="false">IF($C2449="","",N(①在庫CSV_発注日!$Z2445))</f>
        <v/>
      </c>
      <c r="I2449" s="37" t="str">
        <f aca="false">IF($C2449="","",SUMIFS(⑤減算マスタCSV!$L$2:$L$8001,⑤減算マスタCSV!$F$2:$F$8001,$C2449,⑤減算マスタCSV!$K$2:$K$8001,1))</f>
        <v/>
      </c>
      <c r="J2449" s="17" t="str">
        <f aca="false">IF($C2449="","",IFERROR(INDEX(⑤減算マスタCSV!$H$2:$H$8001,MATCH($C2449,⑤減算マスタCSV!$F$2:$F$8001,0)),1))</f>
        <v/>
      </c>
      <c r="K2449" s="17" t="str">
        <f aca="false">IF($C2449="","",MAX(1,IFERROR(INDEX(⑥商品照会CSV!$M$2:$M$3001,MATCH($C2449,⑥商品照会CSV!$A$2:$A$3001,0)),1)))</f>
        <v/>
      </c>
      <c r="L2449" s="40" t="str">
        <f aca="false">IF($C2449="","",IFERROR(INDEX(⑥商品照会CSV!$Q$2:$Q$3001,MATCH($C2449,⑥商品照会CSV!$A$2:$A$3001,0)),0))</f>
        <v/>
      </c>
      <c r="M2449" s="40" t="str">
        <f aca="false">IF($C2449="","",N($L2449)*N($K2449))</f>
        <v/>
      </c>
      <c r="N2449" s="17" t="str">
        <f aca="false">IF($C2449="","",MAX(1,IFERROR(INDEX(⑥商品照会CSV!$AK$2:$AK$3001,MATCH($C2449,⑥商品照会CSV!$A$2:$A$3001,0)),1)))</f>
        <v/>
      </c>
      <c r="O2449" s="12" t="str">
        <f aca="false">IF($C2449="","",IFERROR(IF(INDEX(⑥商品照会CSV!$AN$2:$AN$3001,MATCH($C2449,⑥商品照会CSV!$A$2:$A$3001,0))=1,"バラ",IF(INDEX(⑥商品照会CSV!$AM$2:$AM$3001,MATCH($C2449,⑥商品照会CSV!$A$2:$A$3001,0))=1,"中間包装","ケース")),"ケース"))</f>
        <v/>
      </c>
      <c r="P2449" s="18"/>
      <c r="Q2449" s="14"/>
      <c r="R2449" s="17" t="str">
        <f aca="false">IF($C2449="","",N($Q2449)*N($K2449))</f>
        <v/>
      </c>
    </row>
    <row r="2450" customFormat="false" ht="15" hidden="false" customHeight="false" outlineLevel="0" collapsed="false">
      <c r="B2450" s="12" t="n">
        <v>2445</v>
      </c>
      <c r="C2450" s="36" t="str">
        <f aca="false">IF(①在庫CSV_発注日!$M2446="","",①在庫CSV_発注日!$M2446&amp;"")</f>
        <v/>
      </c>
      <c r="D2450" s="12" t="str">
        <f aca="false">IF($C2450="","",①在庫CSV_発注日!$N2446)</f>
        <v/>
      </c>
      <c r="E2450" s="12" t="str">
        <f aca="false">IF($C2450="","",①在庫CSV_発注日!$H2446)</f>
        <v/>
      </c>
      <c r="F2450" s="12" t="str">
        <f aca="false">IF($C2450="","",①在庫CSV_発注日!$L2446)</f>
        <v/>
      </c>
      <c r="G2450" s="18"/>
      <c r="H2450" s="17" t="str">
        <f aca="false">IF($C2450="","",N(①在庫CSV_発注日!$Z2446))</f>
        <v/>
      </c>
      <c r="I2450" s="37" t="str">
        <f aca="false">IF($C2450="","",SUMIFS(⑤減算マスタCSV!$L$2:$L$8001,⑤減算マスタCSV!$F$2:$F$8001,$C2450,⑤減算マスタCSV!$K$2:$K$8001,1))</f>
        <v/>
      </c>
      <c r="J2450" s="17" t="str">
        <f aca="false">IF($C2450="","",IFERROR(INDEX(⑤減算マスタCSV!$H$2:$H$8001,MATCH($C2450,⑤減算マスタCSV!$F$2:$F$8001,0)),1))</f>
        <v/>
      </c>
      <c r="K2450" s="17" t="str">
        <f aca="false">IF($C2450="","",MAX(1,IFERROR(INDEX(⑥商品照会CSV!$M$2:$M$3001,MATCH($C2450,⑥商品照会CSV!$A$2:$A$3001,0)),1)))</f>
        <v/>
      </c>
      <c r="L2450" s="40" t="str">
        <f aca="false">IF($C2450="","",IFERROR(INDEX(⑥商品照会CSV!$Q$2:$Q$3001,MATCH($C2450,⑥商品照会CSV!$A$2:$A$3001,0)),0))</f>
        <v/>
      </c>
      <c r="M2450" s="40" t="str">
        <f aca="false">IF($C2450="","",N($L2450)*N($K2450))</f>
        <v/>
      </c>
      <c r="N2450" s="17" t="str">
        <f aca="false">IF($C2450="","",MAX(1,IFERROR(INDEX(⑥商品照会CSV!$AK$2:$AK$3001,MATCH($C2450,⑥商品照会CSV!$A$2:$A$3001,0)),1)))</f>
        <v/>
      </c>
      <c r="O2450" s="12" t="str">
        <f aca="false">IF($C2450="","",IFERROR(IF(INDEX(⑥商品照会CSV!$AN$2:$AN$3001,MATCH($C2450,⑥商品照会CSV!$A$2:$A$3001,0))=1,"バラ",IF(INDEX(⑥商品照会CSV!$AM$2:$AM$3001,MATCH($C2450,⑥商品照会CSV!$A$2:$A$3001,0))=1,"中間包装","ケース")),"ケース"))</f>
        <v/>
      </c>
      <c r="P2450" s="18"/>
      <c r="Q2450" s="14"/>
      <c r="R2450" s="17" t="str">
        <f aca="false">IF($C2450="","",N($Q2450)*N($K2450))</f>
        <v/>
      </c>
    </row>
    <row r="2451" customFormat="false" ht="15" hidden="false" customHeight="false" outlineLevel="0" collapsed="false">
      <c r="B2451" s="12" t="n">
        <v>2446</v>
      </c>
      <c r="C2451" s="36" t="str">
        <f aca="false">IF(①在庫CSV_発注日!$M2447="","",①在庫CSV_発注日!$M2447&amp;"")</f>
        <v/>
      </c>
      <c r="D2451" s="12" t="str">
        <f aca="false">IF($C2451="","",①在庫CSV_発注日!$N2447)</f>
        <v/>
      </c>
      <c r="E2451" s="12" t="str">
        <f aca="false">IF($C2451="","",①在庫CSV_発注日!$H2447)</f>
        <v/>
      </c>
      <c r="F2451" s="12" t="str">
        <f aca="false">IF($C2451="","",①在庫CSV_発注日!$L2447)</f>
        <v/>
      </c>
      <c r="G2451" s="18"/>
      <c r="H2451" s="17" t="str">
        <f aca="false">IF($C2451="","",N(①在庫CSV_発注日!$Z2447))</f>
        <v/>
      </c>
      <c r="I2451" s="37" t="str">
        <f aca="false">IF($C2451="","",SUMIFS(⑤減算マスタCSV!$L$2:$L$8001,⑤減算マスタCSV!$F$2:$F$8001,$C2451,⑤減算マスタCSV!$K$2:$K$8001,1))</f>
        <v/>
      </c>
      <c r="J2451" s="17" t="str">
        <f aca="false">IF($C2451="","",IFERROR(INDEX(⑤減算マスタCSV!$H$2:$H$8001,MATCH($C2451,⑤減算マスタCSV!$F$2:$F$8001,0)),1))</f>
        <v/>
      </c>
      <c r="K2451" s="17" t="str">
        <f aca="false">IF($C2451="","",MAX(1,IFERROR(INDEX(⑥商品照会CSV!$M$2:$M$3001,MATCH($C2451,⑥商品照会CSV!$A$2:$A$3001,0)),1)))</f>
        <v/>
      </c>
      <c r="L2451" s="40" t="str">
        <f aca="false">IF($C2451="","",IFERROR(INDEX(⑥商品照会CSV!$Q$2:$Q$3001,MATCH($C2451,⑥商品照会CSV!$A$2:$A$3001,0)),0))</f>
        <v/>
      </c>
      <c r="M2451" s="40" t="str">
        <f aca="false">IF($C2451="","",N($L2451)*N($K2451))</f>
        <v/>
      </c>
      <c r="N2451" s="17" t="str">
        <f aca="false">IF($C2451="","",MAX(1,IFERROR(INDEX(⑥商品照会CSV!$AK$2:$AK$3001,MATCH($C2451,⑥商品照会CSV!$A$2:$A$3001,0)),1)))</f>
        <v/>
      </c>
      <c r="O2451" s="12" t="str">
        <f aca="false">IF($C2451="","",IFERROR(IF(INDEX(⑥商品照会CSV!$AN$2:$AN$3001,MATCH($C2451,⑥商品照会CSV!$A$2:$A$3001,0))=1,"バラ",IF(INDEX(⑥商品照会CSV!$AM$2:$AM$3001,MATCH($C2451,⑥商品照会CSV!$A$2:$A$3001,0))=1,"中間包装","ケース")),"ケース"))</f>
        <v/>
      </c>
      <c r="P2451" s="18"/>
      <c r="Q2451" s="14"/>
      <c r="R2451" s="17" t="str">
        <f aca="false">IF($C2451="","",N($Q2451)*N($K2451))</f>
        <v/>
      </c>
    </row>
    <row r="2452" customFormat="false" ht="15" hidden="false" customHeight="false" outlineLevel="0" collapsed="false">
      <c r="B2452" s="12" t="n">
        <v>2447</v>
      </c>
      <c r="C2452" s="36" t="str">
        <f aca="false">IF(①在庫CSV_発注日!$M2448="","",①在庫CSV_発注日!$M2448&amp;"")</f>
        <v/>
      </c>
      <c r="D2452" s="12" t="str">
        <f aca="false">IF($C2452="","",①在庫CSV_発注日!$N2448)</f>
        <v/>
      </c>
      <c r="E2452" s="12" t="str">
        <f aca="false">IF($C2452="","",①在庫CSV_発注日!$H2448)</f>
        <v/>
      </c>
      <c r="F2452" s="12" t="str">
        <f aca="false">IF($C2452="","",①在庫CSV_発注日!$L2448)</f>
        <v/>
      </c>
      <c r="G2452" s="18"/>
      <c r="H2452" s="17" t="str">
        <f aca="false">IF($C2452="","",N(①在庫CSV_発注日!$Z2448))</f>
        <v/>
      </c>
      <c r="I2452" s="37" t="str">
        <f aca="false">IF($C2452="","",SUMIFS(⑤減算マスタCSV!$L$2:$L$8001,⑤減算マスタCSV!$F$2:$F$8001,$C2452,⑤減算マスタCSV!$K$2:$K$8001,1))</f>
        <v/>
      </c>
      <c r="J2452" s="17" t="str">
        <f aca="false">IF($C2452="","",IFERROR(INDEX(⑤減算マスタCSV!$H$2:$H$8001,MATCH($C2452,⑤減算マスタCSV!$F$2:$F$8001,0)),1))</f>
        <v/>
      </c>
      <c r="K2452" s="17" t="str">
        <f aca="false">IF($C2452="","",MAX(1,IFERROR(INDEX(⑥商品照会CSV!$M$2:$M$3001,MATCH($C2452,⑥商品照会CSV!$A$2:$A$3001,0)),1)))</f>
        <v/>
      </c>
      <c r="L2452" s="40" t="str">
        <f aca="false">IF($C2452="","",IFERROR(INDEX(⑥商品照会CSV!$Q$2:$Q$3001,MATCH($C2452,⑥商品照会CSV!$A$2:$A$3001,0)),0))</f>
        <v/>
      </c>
      <c r="M2452" s="40" t="str">
        <f aca="false">IF($C2452="","",N($L2452)*N($K2452))</f>
        <v/>
      </c>
      <c r="N2452" s="17" t="str">
        <f aca="false">IF($C2452="","",MAX(1,IFERROR(INDEX(⑥商品照会CSV!$AK$2:$AK$3001,MATCH($C2452,⑥商品照会CSV!$A$2:$A$3001,0)),1)))</f>
        <v/>
      </c>
      <c r="O2452" s="12" t="str">
        <f aca="false">IF($C2452="","",IFERROR(IF(INDEX(⑥商品照会CSV!$AN$2:$AN$3001,MATCH($C2452,⑥商品照会CSV!$A$2:$A$3001,0))=1,"バラ",IF(INDEX(⑥商品照会CSV!$AM$2:$AM$3001,MATCH($C2452,⑥商品照会CSV!$A$2:$A$3001,0))=1,"中間包装","ケース")),"ケース"))</f>
        <v/>
      </c>
      <c r="P2452" s="18"/>
      <c r="Q2452" s="14"/>
      <c r="R2452" s="17" t="str">
        <f aca="false">IF($C2452="","",N($Q2452)*N($K2452))</f>
        <v/>
      </c>
    </row>
    <row r="2453" customFormat="false" ht="15" hidden="false" customHeight="false" outlineLevel="0" collapsed="false">
      <c r="B2453" s="12" t="n">
        <v>2448</v>
      </c>
      <c r="C2453" s="36" t="str">
        <f aca="false">IF(①在庫CSV_発注日!$M2449="","",①在庫CSV_発注日!$M2449&amp;"")</f>
        <v/>
      </c>
      <c r="D2453" s="12" t="str">
        <f aca="false">IF($C2453="","",①在庫CSV_発注日!$N2449)</f>
        <v/>
      </c>
      <c r="E2453" s="12" t="str">
        <f aca="false">IF($C2453="","",①在庫CSV_発注日!$H2449)</f>
        <v/>
      </c>
      <c r="F2453" s="12" t="str">
        <f aca="false">IF($C2453="","",①在庫CSV_発注日!$L2449)</f>
        <v/>
      </c>
      <c r="G2453" s="18"/>
      <c r="H2453" s="17" t="str">
        <f aca="false">IF($C2453="","",N(①在庫CSV_発注日!$Z2449))</f>
        <v/>
      </c>
      <c r="I2453" s="37" t="str">
        <f aca="false">IF($C2453="","",SUMIFS(⑤減算マスタCSV!$L$2:$L$8001,⑤減算マスタCSV!$F$2:$F$8001,$C2453,⑤減算マスタCSV!$K$2:$K$8001,1))</f>
        <v/>
      </c>
      <c r="J2453" s="17" t="str">
        <f aca="false">IF($C2453="","",IFERROR(INDEX(⑤減算マスタCSV!$H$2:$H$8001,MATCH($C2453,⑤減算マスタCSV!$F$2:$F$8001,0)),1))</f>
        <v/>
      </c>
      <c r="K2453" s="17" t="str">
        <f aca="false">IF($C2453="","",MAX(1,IFERROR(INDEX(⑥商品照会CSV!$M$2:$M$3001,MATCH($C2453,⑥商品照会CSV!$A$2:$A$3001,0)),1)))</f>
        <v/>
      </c>
      <c r="L2453" s="40" t="str">
        <f aca="false">IF($C2453="","",IFERROR(INDEX(⑥商品照会CSV!$Q$2:$Q$3001,MATCH($C2453,⑥商品照会CSV!$A$2:$A$3001,0)),0))</f>
        <v/>
      </c>
      <c r="M2453" s="40" t="str">
        <f aca="false">IF($C2453="","",N($L2453)*N($K2453))</f>
        <v/>
      </c>
      <c r="N2453" s="17" t="str">
        <f aca="false">IF($C2453="","",MAX(1,IFERROR(INDEX(⑥商品照会CSV!$AK$2:$AK$3001,MATCH($C2453,⑥商品照会CSV!$A$2:$A$3001,0)),1)))</f>
        <v/>
      </c>
      <c r="O2453" s="12" t="str">
        <f aca="false">IF($C2453="","",IFERROR(IF(INDEX(⑥商品照会CSV!$AN$2:$AN$3001,MATCH($C2453,⑥商品照会CSV!$A$2:$A$3001,0))=1,"バラ",IF(INDEX(⑥商品照会CSV!$AM$2:$AM$3001,MATCH($C2453,⑥商品照会CSV!$A$2:$A$3001,0))=1,"中間包装","ケース")),"ケース"))</f>
        <v/>
      </c>
      <c r="P2453" s="18"/>
      <c r="Q2453" s="14"/>
      <c r="R2453" s="17" t="str">
        <f aca="false">IF($C2453="","",N($Q2453)*N($K2453))</f>
        <v/>
      </c>
    </row>
    <row r="2454" customFormat="false" ht="15" hidden="false" customHeight="false" outlineLevel="0" collapsed="false">
      <c r="B2454" s="12" t="n">
        <v>2449</v>
      </c>
      <c r="C2454" s="36" t="str">
        <f aca="false">IF(①在庫CSV_発注日!$M2450="","",①在庫CSV_発注日!$M2450&amp;"")</f>
        <v/>
      </c>
      <c r="D2454" s="12" t="str">
        <f aca="false">IF($C2454="","",①在庫CSV_発注日!$N2450)</f>
        <v/>
      </c>
      <c r="E2454" s="12" t="str">
        <f aca="false">IF($C2454="","",①在庫CSV_発注日!$H2450)</f>
        <v/>
      </c>
      <c r="F2454" s="12" t="str">
        <f aca="false">IF($C2454="","",①在庫CSV_発注日!$L2450)</f>
        <v/>
      </c>
      <c r="G2454" s="18"/>
      <c r="H2454" s="17" t="str">
        <f aca="false">IF($C2454="","",N(①在庫CSV_発注日!$Z2450))</f>
        <v/>
      </c>
      <c r="I2454" s="37" t="str">
        <f aca="false">IF($C2454="","",SUMIFS(⑤減算マスタCSV!$L$2:$L$8001,⑤減算マスタCSV!$F$2:$F$8001,$C2454,⑤減算マスタCSV!$K$2:$K$8001,1))</f>
        <v/>
      </c>
      <c r="J2454" s="17" t="str">
        <f aca="false">IF($C2454="","",IFERROR(INDEX(⑤減算マスタCSV!$H$2:$H$8001,MATCH($C2454,⑤減算マスタCSV!$F$2:$F$8001,0)),1))</f>
        <v/>
      </c>
      <c r="K2454" s="17" t="str">
        <f aca="false">IF($C2454="","",MAX(1,IFERROR(INDEX(⑥商品照会CSV!$M$2:$M$3001,MATCH($C2454,⑥商品照会CSV!$A$2:$A$3001,0)),1)))</f>
        <v/>
      </c>
      <c r="L2454" s="40" t="str">
        <f aca="false">IF($C2454="","",IFERROR(INDEX(⑥商品照会CSV!$Q$2:$Q$3001,MATCH($C2454,⑥商品照会CSV!$A$2:$A$3001,0)),0))</f>
        <v/>
      </c>
      <c r="M2454" s="40" t="str">
        <f aca="false">IF($C2454="","",N($L2454)*N($K2454))</f>
        <v/>
      </c>
      <c r="N2454" s="17" t="str">
        <f aca="false">IF($C2454="","",MAX(1,IFERROR(INDEX(⑥商品照会CSV!$AK$2:$AK$3001,MATCH($C2454,⑥商品照会CSV!$A$2:$A$3001,0)),1)))</f>
        <v/>
      </c>
      <c r="O2454" s="12" t="str">
        <f aca="false">IF($C2454="","",IFERROR(IF(INDEX(⑥商品照会CSV!$AN$2:$AN$3001,MATCH($C2454,⑥商品照会CSV!$A$2:$A$3001,0))=1,"バラ",IF(INDEX(⑥商品照会CSV!$AM$2:$AM$3001,MATCH($C2454,⑥商品照会CSV!$A$2:$A$3001,0))=1,"中間包装","ケース")),"ケース"))</f>
        <v/>
      </c>
      <c r="P2454" s="18"/>
      <c r="Q2454" s="14"/>
      <c r="R2454" s="17" t="str">
        <f aca="false">IF($C2454="","",N($Q2454)*N($K2454))</f>
        <v/>
      </c>
    </row>
    <row r="2455" customFormat="false" ht="15" hidden="false" customHeight="false" outlineLevel="0" collapsed="false">
      <c r="B2455" s="12" t="n">
        <v>2450</v>
      </c>
      <c r="C2455" s="36" t="str">
        <f aca="false">IF(①在庫CSV_発注日!$M2451="","",①在庫CSV_発注日!$M2451&amp;"")</f>
        <v/>
      </c>
      <c r="D2455" s="12" t="str">
        <f aca="false">IF($C2455="","",①在庫CSV_発注日!$N2451)</f>
        <v/>
      </c>
      <c r="E2455" s="12" t="str">
        <f aca="false">IF($C2455="","",①在庫CSV_発注日!$H2451)</f>
        <v/>
      </c>
      <c r="F2455" s="12" t="str">
        <f aca="false">IF($C2455="","",①在庫CSV_発注日!$L2451)</f>
        <v/>
      </c>
      <c r="G2455" s="18"/>
      <c r="H2455" s="17" t="str">
        <f aca="false">IF($C2455="","",N(①在庫CSV_発注日!$Z2451))</f>
        <v/>
      </c>
      <c r="I2455" s="37" t="str">
        <f aca="false">IF($C2455="","",SUMIFS(⑤減算マスタCSV!$L$2:$L$8001,⑤減算マスタCSV!$F$2:$F$8001,$C2455,⑤減算マスタCSV!$K$2:$K$8001,1))</f>
        <v/>
      </c>
      <c r="J2455" s="17" t="str">
        <f aca="false">IF($C2455="","",IFERROR(INDEX(⑤減算マスタCSV!$H$2:$H$8001,MATCH($C2455,⑤減算マスタCSV!$F$2:$F$8001,0)),1))</f>
        <v/>
      </c>
      <c r="K2455" s="17" t="str">
        <f aca="false">IF($C2455="","",MAX(1,IFERROR(INDEX(⑥商品照会CSV!$M$2:$M$3001,MATCH($C2455,⑥商品照会CSV!$A$2:$A$3001,0)),1)))</f>
        <v/>
      </c>
      <c r="L2455" s="40" t="str">
        <f aca="false">IF($C2455="","",IFERROR(INDEX(⑥商品照会CSV!$Q$2:$Q$3001,MATCH($C2455,⑥商品照会CSV!$A$2:$A$3001,0)),0))</f>
        <v/>
      </c>
      <c r="M2455" s="40" t="str">
        <f aca="false">IF($C2455="","",N($L2455)*N($K2455))</f>
        <v/>
      </c>
      <c r="N2455" s="17" t="str">
        <f aca="false">IF($C2455="","",MAX(1,IFERROR(INDEX(⑥商品照会CSV!$AK$2:$AK$3001,MATCH($C2455,⑥商品照会CSV!$A$2:$A$3001,0)),1)))</f>
        <v/>
      </c>
      <c r="O2455" s="12" t="str">
        <f aca="false">IF($C2455="","",IFERROR(IF(INDEX(⑥商品照会CSV!$AN$2:$AN$3001,MATCH($C2455,⑥商品照会CSV!$A$2:$A$3001,0))=1,"バラ",IF(INDEX(⑥商品照会CSV!$AM$2:$AM$3001,MATCH($C2455,⑥商品照会CSV!$A$2:$A$3001,0))=1,"中間包装","ケース")),"ケース"))</f>
        <v/>
      </c>
      <c r="P2455" s="18"/>
      <c r="Q2455" s="14"/>
      <c r="R2455" s="17" t="str">
        <f aca="false">IF($C2455="","",N($Q2455)*N($K2455))</f>
        <v/>
      </c>
    </row>
    <row r="2456" customFormat="false" ht="15" hidden="false" customHeight="false" outlineLevel="0" collapsed="false">
      <c r="B2456" s="12" t="n">
        <v>2451</v>
      </c>
      <c r="C2456" s="36" t="str">
        <f aca="false">IF(①在庫CSV_発注日!$M2452="","",①在庫CSV_発注日!$M2452&amp;"")</f>
        <v/>
      </c>
      <c r="D2456" s="12" t="str">
        <f aca="false">IF($C2456="","",①在庫CSV_発注日!$N2452)</f>
        <v/>
      </c>
      <c r="E2456" s="12" t="str">
        <f aca="false">IF($C2456="","",①在庫CSV_発注日!$H2452)</f>
        <v/>
      </c>
      <c r="F2456" s="12" t="str">
        <f aca="false">IF($C2456="","",①在庫CSV_発注日!$L2452)</f>
        <v/>
      </c>
      <c r="G2456" s="18"/>
      <c r="H2456" s="17" t="str">
        <f aca="false">IF($C2456="","",N(①在庫CSV_発注日!$Z2452))</f>
        <v/>
      </c>
      <c r="I2456" s="37" t="str">
        <f aca="false">IF($C2456="","",SUMIFS(⑤減算マスタCSV!$L$2:$L$8001,⑤減算マスタCSV!$F$2:$F$8001,$C2456,⑤減算マスタCSV!$K$2:$K$8001,1))</f>
        <v/>
      </c>
      <c r="J2456" s="17" t="str">
        <f aca="false">IF($C2456="","",IFERROR(INDEX(⑤減算マスタCSV!$H$2:$H$8001,MATCH($C2456,⑤減算マスタCSV!$F$2:$F$8001,0)),1))</f>
        <v/>
      </c>
      <c r="K2456" s="17" t="str">
        <f aca="false">IF($C2456="","",MAX(1,IFERROR(INDEX(⑥商品照会CSV!$M$2:$M$3001,MATCH($C2456,⑥商品照会CSV!$A$2:$A$3001,0)),1)))</f>
        <v/>
      </c>
      <c r="L2456" s="40" t="str">
        <f aca="false">IF($C2456="","",IFERROR(INDEX(⑥商品照会CSV!$Q$2:$Q$3001,MATCH($C2456,⑥商品照会CSV!$A$2:$A$3001,0)),0))</f>
        <v/>
      </c>
      <c r="M2456" s="40" t="str">
        <f aca="false">IF($C2456="","",N($L2456)*N($K2456))</f>
        <v/>
      </c>
      <c r="N2456" s="17" t="str">
        <f aca="false">IF($C2456="","",MAX(1,IFERROR(INDEX(⑥商品照会CSV!$AK$2:$AK$3001,MATCH($C2456,⑥商品照会CSV!$A$2:$A$3001,0)),1)))</f>
        <v/>
      </c>
      <c r="O2456" s="12" t="str">
        <f aca="false">IF($C2456="","",IFERROR(IF(INDEX(⑥商品照会CSV!$AN$2:$AN$3001,MATCH($C2456,⑥商品照会CSV!$A$2:$A$3001,0))=1,"バラ",IF(INDEX(⑥商品照会CSV!$AM$2:$AM$3001,MATCH($C2456,⑥商品照会CSV!$A$2:$A$3001,0))=1,"中間包装","ケース")),"ケース"))</f>
        <v/>
      </c>
      <c r="P2456" s="18"/>
      <c r="Q2456" s="14"/>
      <c r="R2456" s="17" t="str">
        <f aca="false">IF($C2456="","",N($Q2456)*N($K2456))</f>
        <v/>
      </c>
    </row>
    <row r="2457" customFormat="false" ht="15" hidden="false" customHeight="false" outlineLevel="0" collapsed="false">
      <c r="B2457" s="12" t="n">
        <v>2452</v>
      </c>
      <c r="C2457" s="36" t="str">
        <f aca="false">IF(①在庫CSV_発注日!$M2453="","",①在庫CSV_発注日!$M2453&amp;"")</f>
        <v/>
      </c>
      <c r="D2457" s="12" t="str">
        <f aca="false">IF($C2457="","",①在庫CSV_発注日!$N2453)</f>
        <v/>
      </c>
      <c r="E2457" s="12" t="str">
        <f aca="false">IF($C2457="","",①在庫CSV_発注日!$H2453)</f>
        <v/>
      </c>
      <c r="F2457" s="12" t="str">
        <f aca="false">IF($C2457="","",①在庫CSV_発注日!$L2453)</f>
        <v/>
      </c>
      <c r="G2457" s="18"/>
      <c r="H2457" s="17" t="str">
        <f aca="false">IF($C2457="","",N(①在庫CSV_発注日!$Z2453))</f>
        <v/>
      </c>
      <c r="I2457" s="37" t="str">
        <f aca="false">IF($C2457="","",SUMIFS(⑤減算マスタCSV!$L$2:$L$8001,⑤減算マスタCSV!$F$2:$F$8001,$C2457,⑤減算マスタCSV!$K$2:$K$8001,1))</f>
        <v/>
      </c>
      <c r="J2457" s="17" t="str">
        <f aca="false">IF($C2457="","",IFERROR(INDEX(⑤減算マスタCSV!$H$2:$H$8001,MATCH($C2457,⑤減算マスタCSV!$F$2:$F$8001,0)),1))</f>
        <v/>
      </c>
      <c r="K2457" s="17" t="str">
        <f aca="false">IF($C2457="","",MAX(1,IFERROR(INDEX(⑥商品照会CSV!$M$2:$M$3001,MATCH($C2457,⑥商品照会CSV!$A$2:$A$3001,0)),1)))</f>
        <v/>
      </c>
      <c r="L2457" s="40" t="str">
        <f aca="false">IF($C2457="","",IFERROR(INDEX(⑥商品照会CSV!$Q$2:$Q$3001,MATCH($C2457,⑥商品照会CSV!$A$2:$A$3001,0)),0))</f>
        <v/>
      </c>
      <c r="M2457" s="40" t="str">
        <f aca="false">IF($C2457="","",N($L2457)*N($K2457))</f>
        <v/>
      </c>
      <c r="N2457" s="17" t="str">
        <f aca="false">IF($C2457="","",MAX(1,IFERROR(INDEX(⑥商品照会CSV!$AK$2:$AK$3001,MATCH($C2457,⑥商品照会CSV!$A$2:$A$3001,0)),1)))</f>
        <v/>
      </c>
      <c r="O2457" s="12" t="str">
        <f aca="false">IF($C2457="","",IFERROR(IF(INDEX(⑥商品照会CSV!$AN$2:$AN$3001,MATCH($C2457,⑥商品照会CSV!$A$2:$A$3001,0))=1,"バラ",IF(INDEX(⑥商品照会CSV!$AM$2:$AM$3001,MATCH($C2457,⑥商品照会CSV!$A$2:$A$3001,0))=1,"中間包装","ケース")),"ケース"))</f>
        <v/>
      </c>
      <c r="P2457" s="18"/>
      <c r="Q2457" s="14"/>
      <c r="R2457" s="17" t="str">
        <f aca="false">IF($C2457="","",N($Q2457)*N($K2457))</f>
        <v/>
      </c>
    </row>
    <row r="2458" customFormat="false" ht="15" hidden="false" customHeight="false" outlineLevel="0" collapsed="false">
      <c r="B2458" s="12" t="n">
        <v>2453</v>
      </c>
      <c r="C2458" s="36" t="str">
        <f aca="false">IF(①在庫CSV_発注日!$M2454="","",①在庫CSV_発注日!$M2454&amp;"")</f>
        <v/>
      </c>
      <c r="D2458" s="12" t="str">
        <f aca="false">IF($C2458="","",①在庫CSV_発注日!$N2454)</f>
        <v/>
      </c>
      <c r="E2458" s="12" t="str">
        <f aca="false">IF($C2458="","",①在庫CSV_発注日!$H2454)</f>
        <v/>
      </c>
      <c r="F2458" s="12" t="str">
        <f aca="false">IF($C2458="","",①在庫CSV_発注日!$L2454)</f>
        <v/>
      </c>
      <c r="G2458" s="18"/>
      <c r="H2458" s="17" t="str">
        <f aca="false">IF($C2458="","",N(①在庫CSV_発注日!$Z2454))</f>
        <v/>
      </c>
      <c r="I2458" s="37" t="str">
        <f aca="false">IF($C2458="","",SUMIFS(⑤減算マスタCSV!$L$2:$L$8001,⑤減算マスタCSV!$F$2:$F$8001,$C2458,⑤減算マスタCSV!$K$2:$K$8001,1))</f>
        <v/>
      </c>
      <c r="J2458" s="17" t="str">
        <f aca="false">IF($C2458="","",IFERROR(INDEX(⑤減算マスタCSV!$H$2:$H$8001,MATCH($C2458,⑤減算マスタCSV!$F$2:$F$8001,0)),1))</f>
        <v/>
      </c>
      <c r="K2458" s="17" t="str">
        <f aca="false">IF($C2458="","",MAX(1,IFERROR(INDEX(⑥商品照会CSV!$M$2:$M$3001,MATCH($C2458,⑥商品照会CSV!$A$2:$A$3001,0)),1)))</f>
        <v/>
      </c>
      <c r="L2458" s="40" t="str">
        <f aca="false">IF($C2458="","",IFERROR(INDEX(⑥商品照会CSV!$Q$2:$Q$3001,MATCH($C2458,⑥商品照会CSV!$A$2:$A$3001,0)),0))</f>
        <v/>
      </c>
      <c r="M2458" s="40" t="str">
        <f aca="false">IF($C2458="","",N($L2458)*N($K2458))</f>
        <v/>
      </c>
      <c r="N2458" s="17" t="str">
        <f aca="false">IF($C2458="","",MAX(1,IFERROR(INDEX(⑥商品照会CSV!$AK$2:$AK$3001,MATCH($C2458,⑥商品照会CSV!$A$2:$A$3001,0)),1)))</f>
        <v/>
      </c>
      <c r="O2458" s="12" t="str">
        <f aca="false">IF($C2458="","",IFERROR(IF(INDEX(⑥商品照会CSV!$AN$2:$AN$3001,MATCH($C2458,⑥商品照会CSV!$A$2:$A$3001,0))=1,"バラ",IF(INDEX(⑥商品照会CSV!$AM$2:$AM$3001,MATCH($C2458,⑥商品照会CSV!$A$2:$A$3001,0))=1,"中間包装","ケース")),"ケース"))</f>
        <v/>
      </c>
      <c r="P2458" s="18"/>
      <c r="Q2458" s="14"/>
      <c r="R2458" s="17" t="str">
        <f aca="false">IF($C2458="","",N($Q2458)*N($K2458))</f>
        <v/>
      </c>
    </row>
    <row r="2459" customFormat="false" ht="15" hidden="false" customHeight="false" outlineLevel="0" collapsed="false">
      <c r="B2459" s="12" t="n">
        <v>2454</v>
      </c>
      <c r="C2459" s="36" t="str">
        <f aca="false">IF(①在庫CSV_発注日!$M2455="","",①在庫CSV_発注日!$M2455&amp;"")</f>
        <v/>
      </c>
      <c r="D2459" s="12" t="str">
        <f aca="false">IF($C2459="","",①在庫CSV_発注日!$N2455)</f>
        <v/>
      </c>
      <c r="E2459" s="12" t="str">
        <f aca="false">IF($C2459="","",①在庫CSV_発注日!$H2455)</f>
        <v/>
      </c>
      <c r="F2459" s="12" t="str">
        <f aca="false">IF($C2459="","",①在庫CSV_発注日!$L2455)</f>
        <v/>
      </c>
      <c r="G2459" s="18"/>
      <c r="H2459" s="17" t="str">
        <f aca="false">IF($C2459="","",N(①在庫CSV_発注日!$Z2455))</f>
        <v/>
      </c>
      <c r="I2459" s="37" t="str">
        <f aca="false">IF($C2459="","",SUMIFS(⑤減算マスタCSV!$L$2:$L$8001,⑤減算マスタCSV!$F$2:$F$8001,$C2459,⑤減算マスタCSV!$K$2:$K$8001,1))</f>
        <v/>
      </c>
      <c r="J2459" s="17" t="str">
        <f aca="false">IF($C2459="","",IFERROR(INDEX(⑤減算マスタCSV!$H$2:$H$8001,MATCH($C2459,⑤減算マスタCSV!$F$2:$F$8001,0)),1))</f>
        <v/>
      </c>
      <c r="K2459" s="17" t="str">
        <f aca="false">IF($C2459="","",MAX(1,IFERROR(INDEX(⑥商品照会CSV!$M$2:$M$3001,MATCH($C2459,⑥商品照会CSV!$A$2:$A$3001,0)),1)))</f>
        <v/>
      </c>
      <c r="L2459" s="40" t="str">
        <f aca="false">IF($C2459="","",IFERROR(INDEX(⑥商品照会CSV!$Q$2:$Q$3001,MATCH($C2459,⑥商品照会CSV!$A$2:$A$3001,0)),0))</f>
        <v/>
      </c>
      <c r="M2459" s="40" t="str">
        <f aca="false">IF($C2459="","",N($L2459)*N($K2459))</f>
        <v/>
      </c>
      <c r="N2459" s="17" t="str">
        <f aca="false">IF($C2459="","",MAX(1,IFERROR(INDEX(⑥商品照会CSV!$AK$2:$AK$3001,MATCH($C2459,⑥商品照会CSV!$A$2:$A$3001,0)),1)))</f>
        <v/>
      </c>
      <c r="O2459" s="12" t="str">
        <f aca="false">IF($C2459="","",IFERROR(IF(INDEX(⑥商品照会CSV!$AN$2:$AN$3001,MATCH($C2459,⑥商品照会CSV!$A$2:$A$3001,0))=1,"バラ",IF(INDEX(⑥商品照会CSV!$AM$2:$AM$3001,MATCH($C2459,⑥商品照会CSV!$A$2:$A$3001,0))=1,"中間包装","ケース")),"ケース"))</f>
        <v/>
      </c>
      <c r="P2459" s="18"/>
      <c r="Q2459" s="14"/>
      <c r="R2459" s="17" t="str">
        <f aca="false">IF($C2459="","",N($Q2459)*N($K2459))</f>
        <v/>
      </c>
    </row>
    <row r="2460" customFormat="false" ht="15" hidden="false" customHeight="false" outlineLevel="0" collapsed="false">
      <c r="B2460" s="12" t="n">
        <v>2455</v>
      </c>
      <c r="C2460" s="36" t="str">
        <f aca="false">IF(①在庫CSV_発注日!$M2456="","",①在庫CSV_発注日!$M2456&amp;"")</f>
        <v/>
      </c>
      <c r="D2460" s="12" t="str">
        <f aca="false">IF($C2460="","",①在庫CSV_発注日!$N2456)</f>
        <v/>
      </c>
      <c r="E2460" s="12" t="str">
        <f aca="false">IF($C2460="","",①在庫CSV_発注日!$H2456)</f>
        <v/>
      </c>
      <c r="F2460" s="12" t="str">
        <f aca="false">IF($C2460="","",①在庫CSV_発注日!$L2456)</f>
        <v/>
      </c>
      <c r="G2460" s="18"/>
      <c r="H2460" s="17" t="str">
        <f aca="false">IF($C2460="","",N(①在庫CSV_発注日!$Z2456))</f>
        <v/>
      </c>
      <c r="I2460" s="37" t="str">
        <f aca="false">IF($C2460="","",SUMIFS(⑤減算マスタCSV!$L$2:$L$8001,⑤減算マスタCSV!$F$2:$F$8001,$C2460,⑤減算マスタCSV!$K$2:$K$8001,1))</f>
        <v/>
      </c>
      <c r="J2460" s="17" t="str">
        <f aca="false">IF($C2460="","",IFERROR(INDEX(⑤減算マスタCSV!$H$2:$H$8001,MATCH($C2460,⑤減算マスタCSV!$F$2:$F$8001,0)),1))</f>
        <v/>
      </c>
      <c r="K2460" s="17" t="str">
        <f aca="false">IF($C2460="","",MAX(1,IFERROR(INDEX(⑥商品照会CSV!$M$2:$M$3001,MATCH($C2460,⑥商品照会CSV!$A$2:$A$3001,0)),1)))</f>
        <v/>
      </c>
      <c r="L2460" s="40" t="str">
        <f aca="false">IF($C2460="","",IFERROR(INDEX(⑥商品照会CSV!$Q$2:$Q$3001,MATCH($C2460,⑥商品照会CSV!$A$2:$A$3001,0)),0))</f>
        <v/>
      </c>
      <c r="M2460" s="40" t="str">
        <f aca="false">IF($C2460="","",N($L2460)*N($K2460))</f>
        <v/>
      </c>
      <c r="N2460" s="17" t="str">
        <f aca="false">IF($C2460="","",MAX(1,IFERROR(INDEX(⑥商品照会CSV!$AK$2:$AK$3001,MATCH($C2460,⑥商品照会CSV!$A$2:$A$3001,0)),1)))</f>
        <v/>
      </c>
      <c r="O2460" s="12" t="str">
        <f aca="false">IF($C2460="","",IFERROR(IF(INDEX(⑥商品照会CSV!$AN$2:$AN$3001,MATCH($C2460,⑥商品照会CSV!$A$2:$A$3001,0))=1,"バラ",IF(INDEX(⑥商品照会CSV!$AM$2:$AM$3001,MATCH($C2460,⑥商品照会CSV!$A$2:$A$3001,0))=1,"中間包装","ケース")),"ケース"))</f>
        <v/>
      </c>
      <c r="P2460" s="18"/>
      <c r="Q2460" s="14"/>
      <c r="R2460" s="17" t="str">
        <f aca="false">IF($C2460="","",N($Q2460)*N($K2460))</f>
        <v/>
      </c>
    </row>
    <row r="2461" customFormat="false" ht="15" hidden="false" customHeight="false" outlineLevel="0" collapsed="false">
      <c r="B2461" s="12" t="n">
        <v>2456</v>
      </c>
      <c r="C2461" s="36" t="str">
        <f aca="false">IF(①在庫CSV_発注日!$M2457="","",①在庫CSV_発注日!$M2457&amp;"")</f>
        <v/>
      </c>
      <c r="D2461" s="12" t="str">
        <f aca="false">IF($C2461="","",①在庫CSV_発注日!$N2457)</f>
        <v/>
      </c>
      <c r="E2461" s="12" t="str">
        <f aca="false">IF($C2461="","",①在庫CSV_発注日!$H2457)</f>
        <v/>
      </c>
      <c r="F2461" s="12" t="str">
        <f aca="false">IF($C2461="","",①在庫CSV_発注日!$L2457)</f>
        <v/>
      </c>
      <c r="G2461" s="18"/>
      <c r="H2461" s="17" t="str">
        <f aca="false">IF($C2461="","",N(①在庫CSV_発注日!$Z2457))</f>
        <v/>
      </c>
      <c r="I2461" s="37" t="str">
        <f aca="false">IF($C2461="","",SUMIFS(⑤減算マスタCSV!$L$2:$L$8001,⑤減算マスタCSV!$F$2:$F$8001,$C2461,⑤減算マスタCSV!$K$2:$K$8001,1))</f>
        <v/>
      </c>
      <c r="J2461" s="17" t="str">
        <f aca="false">IF($C2461="","",IFERROR(INDEX(⑤減算マスタCSV!$H$2:$H$8001,MATCH($C2461,⑤減算マスタCSV!$F$2:$F$8001,0)),1))</f>
        <v/>
      </c>
      <c r="K2461" s="17" t="str">
        <f aca="false">IF($C2461="","",MAX(1,IFERROR(INDEX(⑥商品照会CSV!$M$2:$M$3001,MATCH($C2461,⑥商品照会CSV!$A$2:$A$3001,0)),1)))</f>
        <v/>
      </c>
      <c r="L2461" s="40" t="str">
        <f aca="false">IF($C2461="","",IFERROR(INDEX(⑥商品照会CSV!$Q$2:$Q$3001,MATCH($C2461,⑥商品照会CSV!$A$2:$A$3001,0)),0))</f>
        <v/>
      </c>
      <c r="M2461" s="40" t="str">
        <f aca="false">IF($C2461="","",N($L2461)*N($K2461))</f>
        <v/>
      </c>
      <c r="N2461" s="17" t="str">
        <f aca="false">IF($C2461="","",MAX(1,IFERROR(INDEX(⑥商品照会CSV!$AK$2:$AK$3001,MATCH($C2461,⑥商品照会CSV!$A$2:$A$3001,0)),1)))</f>
        <v/>
      </c>
      <c r="O2461" s="12" t="str">
        <f aca="false">IF($C2461="","",IFERROR(IF(INDEX(⑥商品照会CSV!$AN$2:$AN$3001,MATCH($C2461,⑥商品照会CSV!$A$2:$A$3001,0))=1,"バラ",IF(INDEX(⑥商品照会CSV!$AM$2:$AM$3001,MATCH($C2461,⑥商品照会CSV!$A$2:$A$3001,0))=1,"中間包装","ケース")),"ケース"))</f>
        <v/>
      </c>
      <c r="P2461" s="18"/>
      <c r="Q2461" s="14"/>
      <c r="R2461" s="17" t="str">
        <f aca="false">IF($C2461="","",N($Q2461)*N($K2461))</f>
        <v/>
      </c>
    </row>
    <row r="2462" customFormat="false" ht="15" hidden="false" customHeight="false" outlineLevel="0" collapsed="false">
      <c r="B2462" s="12" t="n">
        <v>2457</v>
      </c>
      <c r="C2462" s="36" t="str">
        <f aca="false">IF(①在庫CSV_発注日!$M2458="","",①在庫CSV_発注日!$M2458&amp;"")</f>
        <v/>
      </c>
      <c r="D2462" s="12" t="str">
        <f aca="false">IF($C2462="","",①在庫CSV_発注日!$N2458)</f>
        <v/>
      </c>
      <c r="E2462" s="12" t="str">
        <f aca="false">IF($C2462="","",①在庫CSV_発注日!$H2458)</f>
        <v/>
      </c>
      <c r="F2462" s="12" t="str">
        <f aca="false">IF($C2462="","",①在庫CSV_発注日!$L2458)</f>
        <v/>
      </c>
      <c r="G2462" s="18"/>
      <c r="H2462" s="17" t="str">
        <f aca="false">IF($C2462="","",N(①在庫CSV_発注日!$Z2458))</f>
        <v/>
      </c>
      <c r="I2462" s="37" t="str">
        <f aca="false">IF($C2462="","",SUMIFS(⑤減算マスタCSV!$L$2:$L$8001,⑤減算マスタCSV!$F$2:$F$8001,$C2462,⑤減算マスタCSV!$K$2:$K$8001,1))</f>
        <v/>
      </c>
      <c r="J2462" s="17" t="str">
        <f aca="false">IF($C2462="","",IFERROR(INDEX(⑤減算マスタCSV!$H$2:$H$8001,MATCH($C2462,⑤減算マスタCSV!$F$2:$F$8001,0)),1))</f>
        <v/>
      </c>
      <c r="K2462" s="17" t="str">
        <f aca="false">IF($C2462="","",MAX(1,IFERROR(INDEX(⑥商品照会CSV!$M$2:$M$3001,MATCH($C2462,⑥商品照会CSV!$A$2:$A$3001,0)),1)))</f>
        <v/>
      </c>
      <c r="L2462" s="40" t="str">
        <f aca="false">IF($C2462="","",IFERROR(INDEX(⑥商品照会CSV!$Q$2:$Q$3001,MATCH($C2462,⑥商品照会CSV!$A$2:$A$3001,0)),0))</f>
        <v/>
      </c>
      <c r="M2462" s="40" t="str">
        <f aca="false">IF($C2462="","",N($L2462)*N($K2462))</f>
        <v/>
      </c>
      <c r="N2462" s="17" t="str">
        <f aca="false">IF($C2462="","",MAX(1,IFERROR(INDEX(⑥商品照会CSV!$AK$2:$AK$3001,MATCH($C2462,⑥商品照会CSV!$A$2:$A$3001,0)),1)))</f>
        <v/>
      </c>
      <c r="O2462" s="12" t="str">
        <f aca="false">IF($C2462="","",IFERROR(IF(INDEX(⑥商品照会CSV!$AN$2:$AN$3001,MATCH($C2462,⑥商品照会CSV!$A$2:$A$3001,0))=1,"バラ",IF(INDEX(⑥商品照会CSV!$AM$2:$AM$3001,MATCH($C2462,⑥商品照会CSV!$A$2:$A$3001,0))=1,"中間包装","ケース")),"ケース"))</f>
        <v/>
      </c>
      <c r="P2462" s="18"/>
      <c r="Q2462" s="14"/>
      <c r="R2462" s="17" t="str">
        <f aca="false">IF($C2462="","",N($Q2462)*N($K2462))</f>
        <v/>
      </c>
    </row>
    <row r="2463" customFormat="false" ht="15" hidden="false" customHeight="false" outlineLevel="0" collapsed="false">
      <c r="B2463" s="12" t="n">
        <v>2458</v>
      </c>
      <c r="C2463" s="36" t="str">
        <f aca="false">IF(①在庫CSV_発注日!$M2459="","",①在庫CSV_発注日!$M2459&amp;"")</f>
        <v/>
      </c>
      <c r="D2463" s="12" t="str">
        <f aca="false">IF($C2463="","",①在庫CSV_発注日!$N2459)</f>
        <v/>
      </c>
      <c r="E2463" s="12" t="str">
        <f aca="false">IF($C2463="","",①在庫CSV_発注日!$H2459)</f>
        <v/>
      </c>
      <c r="F2463" s="12" t="str">
        <f aca="false">IF($C2463="","",①在庫CSV_発注日!$L2459)</f>
        <v/>
      </c>
      <c r="G2463" s="18"/>
      <c r="H2463" s="17" t="str">
        <f aca="false">IF($C2463="","",N(①在庫CSV_発注日!$Z2459))</f>
        <v/>
      </c>
      <c r="I2463" s="37" t="str">
        <f aca="false">IF($C2463="","",SUMIFS(⑤減算マスタCSV!$L$2:$L$8001,⑤減算マスタCSV!$F$2:$F$8001,$C2463,⑤減算マスタCSV!$K$2:$K$8001,1))</f>
        <v/>
      </c>
      <c r="J2463" s="17" t="str">
        <f aca="false">IF($C2463="","",IFERROR(INDEX(⑤減算マスタCSV!$H$2:$H$8001,MATCH($C2463,⑤減算マスタCSV!$F$2:$F$8001,0)),1))</f>
        <v/>
      </c>
      <c r="K2463" s="17" t="str">
        <f aca="false">IF($C2463="","",MAX(1,IFERROR(INDEX(⑥商品照会CSV!$M$2:$M$3001,MATCH($C2463,⑥商品照会CSV!$A$2:$A$3001,0)),1)))</f>
        <v/>
      </c>
      <c r="L2463" s="40" t="str">
        <f aca="false">IF($C2463="","",IFERROR(INDEX(⑥商品照会CSV!$Q$2:$Q$3001,MATCH($C2463,⑥商品照会CSV!$A$2:$A$3001,0)),0))</f>
        <v/>
      </c>
      <c r="M2463" s="40" t="str">
        <f aca="false">IF($C2463="","",N($L2463)*N($K2463))</f>
        <v/>
      </c>
      <c r="N2463" s="17" t="str">
        <f aca="false">IF($C2463="","",MAX(1,IFERROR(INDEX(⑥商品照会CSV!$AK$2:$AK$3001,MATCH($C2463,⑥商品照会CSV!$A$2:$A$3001,0)),1)))</f>
        <v/>
      </c>
      <c r="O2463" s="12" t="str">
        <f aca="false">IF($C2463="","",IFERROR(IF(INDEX(⑥商品照会CSV!$AN$2:$AN$3001,MATCH($C2463,⑥商品照会CSV!$A$2:$A$3001,0))=1,"バラ",IF(INDEX(⑥商品照会CSV!$AM$2:$AM$3001,MATCH($C2463,⑥商品照会CSV!$A$2:$A$3001,0))=1,"中間包装","ケース")),"ケース"))</f>
        <v/>
      </c>
      <c r="P2463" s="18"/>
      <c r="Q2463" s="14"/>
      <c r="R2463" s="17" t="str">
        <f aca="false">IF($C2463="","",N($Q2463)*N($K2463))</f>
        <v/>
      </c>
    </row>
    <row r="2464" customFormat="false" ht="15" hidden="false" customHeight="false" outlineLevel="0" collapsed="false">
      <c r="B2464" s="12" t="n">
        <v>2459</v>
      </c>
      <c r="C2464" s="36" t="str">
        <f aca="false">IF(①在庫CSV_発注日!$M2460="","",①在庫CSV_発注日!$M2460&amp;"")</f>
        <v/>
      </c>
      <c r="D2464" s="12" t="str">
        <f aca="false">IF($C2464="","",①在庫CSV_発注日!$N2460)</f>
        <v/>
      </c>
      <c r="E2464" s="12" t="str">
        <f aca="false">IF($C2464="","",①在庫CSV_発注日!$H2460)</f>
        <v/>
      </c>
      <c r="F2464" s="12" t="str">
        <f aca="false">IF($C2464="","",①在庫CSV_発注日!$L2460)</f>
        <v/>
      </c>
      <c r="G2464" s="18"/>
      <c r="H2464" s="17" t="str">
        <f aca="false">IF($C2464="","",N(①在庫CSV_発注日!$Z2460))</f>
        <v/>
      </c>
      <c r="I2464" s="37" t="str">
        <f aca="false">IF($C2464="","",SUMIFS(⑤減算マスタCSV!$L$2:$L$8001,⑤減算マスタCSV!$F$2:$F$8001,$C2464,⑤減算マスタCSV!$K$2:$K$8001,1))</f>
        <v/>
      </c>
      <c r="J2464" s="17" t="str">
        <f aca="false">IF($C2464="","",IFERROR(INDEX(⑤減算マスタCSV!$H$2:$H$8001,MATCH($C2464,⑤減算マスタCSV!$F$2:$F$8001,0)),1))</f>
        <v/>
      </c>
      <c r="K2464" s="17" t="str">
        <f aca="false">IF($C2464="","",MAX(1,IFERROR(INDEX(⑥商品照会CSV!$M$2:$M$3001,MATCH($C2464,⑥商品照会CSV!$A$2:$A$3001,0)),1)))</f>
        <v/>
      </c>
      <c r="L2464" s="40" t="str">
        <f aca="false">IF($C2464="","",IFERROR(INDEX(⑥商品照会CSV!$Q$2:$Q$3001,MATCH($C2464,⑥商品照会CSV!$A$2:$A$3001,0)),0))</f>
        <v/>
      </c>
      <c r="M2464" s="40" t="str">
        <f aca="false">IF($C2464="","",N($L2464)*N($K2464))</f>
        <v/>
      </c>
      <c r="N2464" s="17" t="str">
        <f aca="false">IF($C2464="","",MAX(1,IFERROR(INDEX(⑥商品照会CSV!$AK$2:$AK$3001,MATCH($C2464,⑥商品照会CSV!$A$2:$A$3001,0)),1)))</f>
        <v/>
      </c>
      <c r="O2464" s="12" t="str">
        <f aca="false">IF($C2464="","",IFERROR(IF(INDEX(⑥商品照会CSV!$AN$2:$AN$3001,MATCH($C2464,⑥商品照会CSV!$A$2:$A$3001,0))=1,"バラ",IF(INDEX(⑥商品照会CSV!$AM$2:$AM$3001,MATCH($C2464,⑥商品照会CSV!$A$2:$A$3001,0))=1,"中間包装","ケース")),"ケース"))</f>
        <v/>
      </c>
      <c r="P2464" s="18"/>
      <c r="Q2464" s="14"/>
      <c r="R2464" s="17" t="str">
        <f aca="false">IF($C2464="","",N($Q2464)*N($K2464))</f>
        <v/>
      </c>
    </row>
    <row r="2465" customFormat="false" ht="15" hidden="false" customHeight="false" outlineLevel="0" collapsed="false">
      <c r="B2465" s="12" t="n">
        <v>2460</v>
      </c>
      <c r="C2465" s="36" t="str">
        <f aca="false">IF(①在庫CSV_発注日!$M2461="","",①在庫CSV_発注日!$M2461&amp;"")</f>
        <v/>
      </c>
      <c r="D2465" s="12" t="str">
        <f aca="false">IF($C2465="","",①在庫CSV_発注日!$N2461)</f>
        <v/>
      </c>
      <c r="E2465" s="12" t="str">
        <f aca="false">IF($C2465="","",①在庫CSV_発注日!$H2461)</f>
        <v/>
      </c>
      <c r="F2465" s="12" t="str">
        <f aca="false">IF($C2465="","",①在庫CSV_発注日!$L2461)</f>
        <v/>
      </c>
      <c r="G2465" s="18"/>
      <c r="H2465" s="17" t="str">
        <f aca="false">IF($C2465="","",N(①在庫CSV_発注日!$Z2461))</f>
        <v/>
      </c>
      <c r="I2465" s="37" t="str">
        <f aca="false">IF($C2465="","",SUMIFS(⑤減算マスタCSV!$L$2:$L$8001,⑤減算マスタCSV!$F$2:$F$8001,$C2465,⑤減算マスタCSV!$K$2:$K$8001,1))</f>
        <v/>
      </c>
      <c r="J2465" s="17" t="str">
        <f aca="false">IF($C2465="","",IFERROR(INDEX(⑤減算マスタCSV!$H$2:$H$8001,MATCH($C2465,⑤減算マスタCSV!$F$2:$F$8001,0)),1))</f>
        <v/>
      </c>
      <c r="K2465" s="17" t="str">
        <f aca="false">IF($C2465="","",MAX(1,IFERROR(INDEX(⑥商品照会CSV!$M$2:$M$3001,MATCH($C2465,⑥商品照会CSV!$A$2:$A$3001,0)),1)))</f>
        <v/>
      </c>
      <c r="L2465" s="40" t="str">
        <f aca="false">IF($C2465="","",IFERROR(INDEX(⑥商品照会CSV!$Q$2:$Q$3001,MATCH($C2465,⑥商品照会CSV!$A$2:$A$3001,0)),0))</f>
        <v/>
      </c>
      <c r="M2465" s="40" t="str">
        <f aca="false">IF($C2465="","",N($L2465)*N($K2465))</f>
        <v/>
      </c>
      <c r="N2465" s="17" t="str">
        <f aca="false">IF($C2465="","",MAX(1,IFERROR(INDEX(⑥商品照会CSV!$AK$2:$AK$3001,MATCH($C2465,⑥商品照会CSV!$A$2:$A$3001,0)),1)))</f>
        <v/>
      </c>
      <c r="O2465" s="12" t="str">
        <f aca="false">IF($C2465="","",IFERROR(IF(INDEX(⑥商品照会CSV!$AN$2:$AN$3001,MATCH($C2465,⑥商品照会CSV!$A$2:$A$3001,0))=1,"バラ",IF(INDEX(⑥商品照会CSV!$AM$2:$AM$3001,MATCH($C2465,⑥商品照会CSV!$A$2:$A$3001,0))=1,"中間包装","ケース")),"ケース"))</f>
        <v/>
      </c>
      <c r="P2465" s="18"/>
      <c r="Q2465" s="14"/>
      <c r="R2465" s="17" t="str">
        <f aca="false">IF($C2465="","",N($Q2465)*N($K2465))</f>
        <v/>
      </c>
    </row>
    <row r="2466" customFormat="false" ht="15" hidden="false" customHeight="false" outlineLevel="0" collapsed="false">
      <c r="B2466" s="12" t="n">
        <v>2461</v>
      </c>
      <c r="C2466" s="36" t="str">
        <f aca="false">IF(①在庫CSV_発注日!$M2462="","",①在庫CSV_発注日!$M2462&amp;"")</f>
        <v/>
      </c>
      <c r="D2466" s="12" t="str">
        <f aca="false">IF($C2466="","",①在庫CSV_発注日!$N2462)</f>
        <v/>
      </c>
      <c r="E2466" s="12" t="str">
        <f aca="false">IF($C2466="","",①在庫CSV_発注日!$H2462)</f>
        <v/>
      </c>
      <c r="F2466" s="12" t="str">
        <f aca="false">IF($C2466="","",①在庫CSV_発注日!$L2462)</f>
        <v/>
      </c>
      <c r="G2466" s="18"/>
      <c r="H2466" s="17" t="str">
        <f aca="false">IF($C2466="","",N(①在庫CSV_発注日!$Z2462))</f>
        <v/>
      </c>
      <c r="I2466" s="37" t="str">
        <f aca="false">IF($C2466="","",SUMIFS(⑤減算マスタCSV!$L$2:$L$8001,⑤減算マスタCSV!$F$2:$F$8001,$C2466,⑤減算マスタCSV!$K$2:$K$8001,1))</f>
        <v/>
      </c>
      <c r="J2466" s="17" t="str">
        <f aca="false">IF($C2466="","",IFERROR(INDEX(⑤減算マスタCSV!$H$2:$H$8001,MATCH($C2466,⑤減算マスタCSV!$F$2:$F$8001,0)),1))</f>
        <v/>
      </c>
      <c r="K2466" s="17" t="str">
        <f aca="false">IF($C2466="","",MAX(1,IFERROR(INDEX(⑥商品照会CSV!$M$2:$M$3001,MATCH($C2466,⑥商品照会CSV!$A$2:$A$3001,0)),1)))</f>
        <v/>
      </c>
      <c r="L2466" s="40" t="str">
        <f aca="false">IF($C2466="","",IFERROR(INDEX(⑥商品照会CSV!$Q$2:$Q$3001,MATCH($C2466,⑥商品照会CSV!$A$2:$A$3001,0)),0))</f>
        <v/>
      </c>
      <c r="M2466" s="40" t="str">
        <f aca="false">IF($C2466="","",N($L2466)*N($K2466))</f>
        <v/>
      </c>
      <c r="N2466" s="17" t="str">
        <f aca="false">IF($C2466="","",MAX(1,IFERROR(INDEX(⑥商品照会CSV!$AK$2:$AK$3001,MATCH($C2466,⑥商品照会CSV!$A$2:$A$3001,0)),1)))</f>
        <v/>
      </c>
      <c r="O2466" s="12" t="str">
        <f aca="false">IF($C2466="","",IFERROR(IF(INDEX(⑥商品照会CSV!$AN$2:$AN$3001,MATCH($C2466,⑥商品照会CSV!$A$2:$A$3001,0))=1,"バラ",IF(INDEX(⑥商品照会CSV!$AM$2:$AM$3001,MATCH($C2466,⑥商品照会CSV!$A$2:$A$3001,0))=1,"中間包装","ケース")),"ケース"))</f>
        <v/>
      </c>
      <c r="P2466" s="18"/>
      <c r="Q2466" s="14"/>
      <c r="R2466" s="17" t="str">
        <f aca="false">IF($C2466="","",N($Q2466)*N($K2466))</f>
        <v/>
      </c>
    </row>
    <row r="2467" customFormat="false" ht="15" hidden="false" customHeight="false" outlineLevel="0" collapsed="false">
      <c r="B2467" s="12" t="n">
        <v>2462</v>
      </c>
      <c r="C2467" s="36" t="str">
        <f aca="false">IF(①在庫CSV_発注日!$M2463="","",①在庫CSV_発注日!$M2463&amp;"")</f>
        <v/>
      </c>
      <c r="D2467" s="12" t="str">
        <f aca="false">IF($C2467="","",①在庫CSV_発注日!$N2463)</f>
        <v/>
      </c>
      <c r="E2467" s="12" t="str">
        <f aca="false">IF($C2467="","",①在庫CSV_発注日!$H2463)</f>
        <v/>
      </c>
      <c r="F2467" s="12" t="str">
        <f aca="false">IF($C2467="","",①在庫CSV_発注日!$L2463)</f>
        <v/>
      </c>
      <c r="G2467" s="18"/>
      <c r="H2467" s="17" t="str">
        <f aca="false">IF($C2467="","",N(①在庫CSV_発注日!$Z2463))</f>
        <v/>
      </c>
      <c r="I2467" s="37" t="str">
        <f aca="false">IF($C2467="","",SUMIFS(⑤減算マスタCSV!$L$2:$L$8001,⑤減算マスタCSV!$F$2:$F$8001,$C2467,⑤減算マスタCSV!$K$2:$K$8001,1))</f>
        <v/>
      </c>
      <c r="J2467" s="17" t="str">
        <f aca="false">IF($C2467="","",IFERROR(INDEX(⑤減算マスタCSV!$H$2:$H$8001,MATCH($C2467,⑤減算マスタCSV!$F$2:$F$8001,0)),1))</f>
        <v/>
      </c>
      <c r="K2467" s="17" t="str">
        <f aca="false">IF($C2467="","",MAX(1,IFERROR(INDEX(⑥商品照会CSV!$M$2:$M$3001,MATCH($C2467,⑥商品照会CSV!$A$2:$A$3001,0)),1)))</f>
        <v/>
      </c>
      <c r="L2467" s="40" t="str">
        <f aca="false">IF($C2467="","",IFERROR(INDEX(⑥商品照会CSV!$Q$2:$Q$3001,MATCH($C2467,⑥商品照会CSV!$A$2:$A$3001,0)),0))</f>
        <v/>
      </c>
      <c r="M2467" s="40" t="str">
        <f aca="false">IF($C2467="","",N($L2467)*N($K2467))</f>
        <v/>
      </c>
      <c r="N2467" s="17" t="str">
        <f aca="false">IF($C2467="","",MAX(1,IFERROR(INDEX(⑥商品照会CSV!$AK$2:$AK$3001,MATCH($C2467,⑥商品照会CSV!$A$2:$A$3001,0)),1)))</f>
        <v/>
      </c>
      <c r="O2467" s="12" t="str">
        <f aca="false">IF($C2467="","",IFERROR(IF(INDEX(⑥商品照会CSV!$AN$2:$AN$3001,MATCH($C2467,⑥商品照会CSV!$A$2:$A$3001,0))=1,"バラ",IF(INDEX(⑥商品照会CSV!$AM$2:$AM$3001,MATCH($C2467,⑥商品照会CSV!$A$2:$A$3001,0))=1,"中間包装","ケース")),"ケース"))</f>
        <v/>
      </c>
      <c r="P2467" s="18"/>
      <c r="Q2467" s="14"/>
      <c r="R2467" s="17" t="str">
        <f aca="false">IF($C2467="","",N($Q2467)*N($K2467))</f>
        <v/>
      </c>
    </row>
    <row r="2468" customFormat="false" ht="15" hidden="false" customHeight="false" outlineLevel="0" collapsed="false">
      <c r="B2468" s="12" t="n">
        <v>2463</v>
      </c>
      <c r="C2468" s="36" t="str">
        <f aca="false">IF(①在庫CSV_発注日!$M2464="","",①在庫CSV_発注日!$M2464&amp;"")</f>
        <v/>
      </c>
      <c r="D2468" s="12" t="str">
        <f aca="false">IF($C2468="","",①在庫CSV_発注日!$N2464)</f>
        <v/>
      </c>
      <c r="E2468" s="12" t="str">
        <f aca="false">IF($C2468="","",①在庫CSV_発注日!$H2464)</f>
        <v/>
      </c>
      <c r="F2468" s="12" t="str">
        <f aca="false">IF($C2468="","",①在庫CSV_発注日!$L2464)</f>
        <v/>
      </c>
      <c r="G2468" s="18"/>
      <c r="H2468" s="17" t="str">
        <f aca="false">IF($C2468="","",N(①在庫CSV_発注日!$Z2464))</f>
        <v/>
      </c>
      <c r="I2468" s="37" t="str">
        <f aca="false">IF($C2468="","",SUMIFS(⑤減算マスタCSV!$L$2:$L$8001,⑤減算マスタCSV!$F$2:$F$8001,$C2468,⑤減算マスタCSV!$K$2:$K$8001,1))</f>
        <v/>
      </c>
      <c r="J2468" s="17" t="str">
        <f aca="false">IF($C2468="","",IFERROR(INDEX(⑤減算マスタCSV!$H$2:$H$8001,MATCH($C2468,⑤減算マスタCSV!$F$2:$F$8001,0)),1))</f>
        <v/>
      </c>
      <c r="K2468" s="17" t="str">
        <f aca="false">IF($C2468="","",MAX(1,IFERROR(INDEX(⑥商品照会CSV!$M$2:$M$3001,MATCH($C2468,⑥商品照会CSV!$A$2:$A$3001,0)),1)))</f>
        <v/>
      </c>
      <c r="L2468" s="40" t="str">
        <f aca="false">IF($C2468="","",IFERROR(INDEX(⑥商品照会CSV!$Q$2:$Q$3001,MATCH($C2468,⑥商品照会CSV!$A$2:$A$3001,0)),0))</f>
        <v/>
      </c>
      <c r="M2468" s="40" t="str">
        <f aca="false">IF($C2468="","",N($L2468)*N($K2468))</f>
        <v/>
      </c>
      <c r="N2468" s="17" t="str">
        <f aca="false">IF($C2468="","",MAX(1,IFERROR(INDEX(⑥商品照会CSV!$AK$2:$AK$3001,MATCH($C2468,⑥商品照会CSV!$A$2:$A$3001,0)),1)))</f>
        <v/>
      </c>
      <c r="O2468" s="12" t="str">
        <f aca="false">IF($C2468="","",IFERROR(IF(INDEX(⑥商品照会CSV!$AN$2:$AN$3001,MATCH($C2468,⑥商品照会CSV!$A$2:$A$3001,0))=1,"バラ",IF(INDEX(⑥商品照会CSV!$AM$2:$AM$3001,MATCH($C2468,⑥商品照会CSV!$A$2:$A$3001,0))=1,"中間包装","ケース")),"ケース"))</f>
        <v/>
      </c>
      <c r="P2468" s="18"/>
      <c r="Q2468" s="14"/>
      <c r="R2468" s="17" t="str">
        <f aca="false">IF($C2468="","",N($Q2468)*N($K2468))</f>
        <v/>
      </c>
    </row>
    <row r="2469" customFormat="false" ht="15" hidden="false" customHeight="false" outlineLevel="0" collapsed="false">
      <c r="B2469" s="12" t="n">
        <v>2464</v>
      </c>
      <c r="C2469" s="36" t="str">
        <f aca="false">IF(①在庫CSV_発注日!$M2465="","",①在庫CSV_発注日!$M2465&amp;"")</f>
        <v/>
      </c>
      <c r="D2469" s="12" t="str">
        <f aca="false">IF($C2469="","",①在庫CSV_発注日!$N2465)</f>
        <v/>
      </c>
      <c r="E2469" s="12" t="str">
        <f aca="false">IF($C2469="","",①在庫CSV_発注日!$H2465)</f>
        <v/>
      </c>
      <c r="F2469" s="12" t="str">
        <f aca="false">IF($C2469="","",①在庫CSV_発注日!$L2465)</f>
        <v/>
      </c>
      <c r="G2469" s="18"/>
      <c r="H2469" s="17" t="str">
        <f aca="false">IF($C2469="","",N(①在庫CSV_発注日!$Z2465))</f>
        <v/>
      </c>
      <c r="I2469" s="37" t="str">
        <f aca="false">IF($C2469="","",SUMIFS(⑤減算マスタCSV!$L$2:$L$8001,⑤減算マスタCSV!$F$2:$F$8001,$C2469,⑤減算マスタCSV!$K$2:$K$8001,1))</f>
        <v/>
      </c>
      <c r="J2469" s="17" t="str">
        <f aca="false">IF($C2469="","",IFERROR(INDEX(⑤減算マスタCSV!$H$2:$H$8001,MATCH($C2469,⑤減算マスタCSV!$F$2:$F$8001,0)),1))</f>
        <v/>
      </c>
      <c r="K2469" s="17" t="str">
        <f aca="false">IF($C2469="","",MAX(1,IFERROR(INDEX(⑥商品照会CSV!$M$2:$M$3001,MATCH($C2469,⑥商品照会CSV!$A$2:$A$3001,0)),1)))</f>
        <v/>
      </c>
      <c r="L2469" s="40" t="str">
        <f aca="false">IF($C2469="","",IFERROR(INDEX(⑥商品照会CSV!$Q$2:$Q$3001,MATCH($C2469,⑥商品照会CSV!$A$2:$A$3001,0)),0))</f>
        <v/>
      </c>
      <c r="M2469" s="40" t="str">
        <f aca="false">IF($C2469="","",N($L2469)*N($K2469))</f>
        <v/>
      </c>
      <c r="N2469" s="17" t="str">
        <f aca="false">IF($C2469="","",MAX(1,IFERROR(INDEX(⑥商品照会CSV!$AK$2:$AK$3001,MATCH($C2469,⑥商品照会CSV!$A$2:$A$3001,0)),1)))</f>
        <v/>
      </c>
      <c r="O2469" s="12" t="str">
        <f aca="false">IF($C2469="","",IFERROR(IF(INDEX(⑥商品照会CSV!$AN$2:$AN$3001,MATCH($C2469,⑥商品照会CSV!$A$2:$A$3001,0))=1,"バラ",IF(INDEX(⑥商品照会CSV!$AM$2:$AM$3001,MATCH($C2469,⑥商品照会CSV!$A$2:$A$3001,0))=1,"中間包装","ケース")),"ケース"))</f>
        <v/>
      </c>
      <c r="P2469" s="18"/>
      <c r="Q2469" s="14"/>
      <c r="R2469" s="17" t="str">
        <f aca="false">IF($C2469="","",N($Q2469)*N($K2469))</f>
        <v/>
      </c>
    </row>
    <row r="2470" customFormat="false" ht="15" hidden="false" customHeight="false" outlineLevel="0" collapsed="false">
      <c r="B2470" s="12" t="n">
        <v>2465</v>
      </c>
      <c r="C2470" s="36" t="str">
        <f aca="false">IF(①在庫CSV_発注日!$M2466="","",①在庫CSV_発注日!$M2466&amp;"")</f>
        <v/>
      </c>
      <c r="D2470" s="12" t="str">
        <f aca="false">IF($C2470="","",①在庫CSV_発注日!$N2466)</f>
        <v/>
      </c>
      <c r="E2470" s="12" t="str">
        <f aca="false">IF($C2470="","",①在庫CSV_発注日!$H2466)</f>
        <v/>
      </c>
      <c r="F2470" s="12" t="str">
        <f aca="false">IF($C2470="","",①在庫CSV_発注日!$L2466)</f>
        <v/>
      </c>
      <c r="G2470" s="18"/>
      <c r="H2470" s="17" t="str">
        <f aca="false">IF($C2470="","",N(①在庫CSV_発注日!$Z2466))</f>
        <v/>
      </c>
      <c r="I2470" s="37" t="str">
        <f aca="false">IF($C2470="","",SUMIFS(⑤減算マスタCSV!$L$2:$L$8001,⑤減算マスタCSV!$F$2:$F$8001,$C2470,⑤減算マスタCSV!$K$2:$K$8001,1))</f>
        <v/>
      </c>
      <c r="J2470" s="17" t="str">
        <f aca="false">IF($C2470="","",IFERROR(INDEX(⑤減算マスタCSV!$H$2:$H$8001,MATCH($C2470,⑤減算マスタCSV!$F$2:$F$8001,0)),1))</f>
        <v/>
      </c>
      <c r="K2470" s="17" t="str">
        <f aca="false">IF($C2470="","",MAX(1,IFERROR(INDEX(⑥商品照会CSV!$M$2:$M$3001,MATCH($C2470,⑥商品照会CSV!$A$2:$A$3001,0)),1)))</f>
        <v/>
      </c>
      <c r="L2470" s="40" t="str">
        <f aca="false">IF($C2470="","",IFERROR(INDEX(⑥商品照会CSV!$Q$2:$Q$3001,MATCH($C2470,⑥商品照会CSV!$A$2:$A$3001,0)),0))</f>
        <v/>
      </c>
      <c r="M2470" s="40" t="str">
        <f aca="false">IF($C2470="","",N($L2470)*N($K2470))</f>
        <v/>
      </c>
      <c r="N2470" s="17" t="str">
        <f aca="false">IF($C2470="","",MAX(1,IFERROR(INDEX(⑥商品照会CSV!$AK$2:$AK$3001,MATCH($C2470,⑥商品照会CSV!$A$2:$A$3001,0)),1)))</f>
        <v/>
      </c>
      <c r="O2470" s="12" t="str">
        <f aca="false">IF($C2470="","",IFERROR(IF(INDEX(⑥商品照会CSV!$AN$2:$AN$3001,MATCH($C2470,⑥商品照会CSV!$A$2:$A$3001,0))=1,"バラ",IF(INDEX(⑥商品照会CSV!$AM$2:$AM$3001,MATCH($C2470,⑥商品照会CSV!$A$2:$A$3001,0))=1,"中間包装","ケース")),"ケース"))</f>
        <v/>
      </c>
      <c r="P2470" s="18"/>
      <c r="Q2470" s="14"/>
      <c r="R2470" s="17" t="str">
        <f aca="false">IF($C2470="","",N($Q2470)*N($K2470))</f>
        <v/>
      </c>
    </row>
    <row r="2471" customFormat="false" ht="15" hidden="false" customHeight="false" outlineLevel="0" collapsed="false">
      <c r="B2471" s="12" t="n">
        <v>2466</v>
      </c>
      <c r="C2471" s="36" t="str">
        <f aca="false">IF(①在庫CSV_発注日!$M2467="","",①在庫CSV_発注日!$M2467&amp;"")</f>
        <v/>
      </c>
      <c r="D2471" s="12" t="str">
        <f aca="false">IF($C2471="","",①在庫CSV_発注日!$N2467)</f>
        <v/>
      </c>
      <c r="E2471" s="12" t="str">
        <f aca="false">IF($C2471="","",①在庫CSV_発注日!$H2467)</f>
        <v/>
      </c>
      <c r="F2471" s="12" t="str">
        <f aca="false">IF($C2471="","",①在庫CSV_発注日!$L2467)</f>
        <v/>
      </c>
      <c r="G2471" s="18"/>
      <c r="H2471" s="17" t="str">
        <f aca="false">IF($C2471="","",N(①在庫CSV_発注日!$Z2467))</f>
        <v/>
      </c>
      <c r="I2471" s="37" t="str">
        <f aca="false">IF($C2471="","",SUMIFS(⑤減算マスタCSV!$L$2:$L$8001,⑤減算マスタCSV!$F$2:$F$8001,$C2471,⑤減算マスタCSV!$K$2:$K$8001,1))</f>
        <v/>
      </c>
      <c r="J2471" s="17" t="str">
        <f aca="false">IF($C2471="","",IFERROR(INDEX(⑤減算マスタCSV!$H$2:$H$8001,MATCH($C2471,⑤減算マスタCSV!$F$2:$F$8001,0)),1))</f>
        <v/>
      </c>
      <c r="K2471" s="17" t="str">
        <f aca="false">IF($C2471="","",MAX(1,IFERROR(INDEX(⑥商品照会CSV!$M$2:$M$3001,MATCH($C2471,⑥商品照会CSV!$A$2:$A$3001,0)),1)))</f>
        <v/>
      </c>
      <c r="L2471" s="40" t="str">
        <f aca="false">IF($C2471="","",IFERROR(INDEX(⑥商品照会CSV!$Q$2:$Q$3001,MATCH($C2471,⑥商品照会CSV!$A$2:$A$3001,0)),0))</f>
        <v/>
      </c>
      <c r="M2471" s="40" t="str">
        <f aca="false">IF($C2471="","",N($L2471)*N($K2471))</f>
        <v/>
      </c>
      <c r="N2471" s="17" t="str">
        <f aca="false">IF($C2471="","",MAX(1,IFERROR(INDEX(⑥商品照会CSV!$AK$2:$AK$3001,MATCH($C2471,⑥商品照会CSV!$A$2:$A$3001,0)),1)))</f>
        <v/>
      </c>
      <c r="O2471" s="12" t="str">
        <f aca="false">IF($C2471="","",IFERROR(IF(INDEX(⑥商品照会CSV!$AN$2:$AN$3001,MATCH($C2471,⑥商品照会CSV!$A$2:$A$3001,0))=1,"バラ",IF(INDEX(⑥商品照会CSV!$AM$2:$AM$3001,MATCH($C2471,⑥商品照会CSV!$A$2:$A$3001,0))=1,"中間包装","ケース")),"ケース"))</f>
        <v/>
      </c>
      <c r="P2471" s="18"/>
      <c r="Q2471" s="14"/>
      <c r="R2471" s="17" t="str">
        <f aca="false">IF($C2471="","",N($Q2471)*N($K2471))</f>
        <v/>
      </c>
    </row>
    <row r="2472" customFormat="false" ht="15" hidden="false" customHeight="false" outlineLevel="0" collapsed="false">
      <c r="B2472" s="12" t="n">
        <v>2467</v>
      </c>
      <c r="C2472" s="36" t="str">
        <f aca="false">IF(①在庫CSV_発注日!$M2468="","",①在庫CSV_発注日!$M2468&amp;"")</f>
        <v/>
      </c>
      <c r="D2472" s="12" t="str">
        <f aca="false">IF($C2472="","",①在庫CSV_発注日!$N2468)</f>
        <v/>
      </c>
      <c r="E2472" s="12" t="str">
        <f aca="false">IF($C2472="","",①在庫CSV_発注日!$H2468)</f>
        <v/>
      </c>
      <c r="F2472" s="12" t="str">
        <f aca="false">IF($C2472="","",①在庫CSV_発注日!$L2468)</f>
        <v/>
      </c>
      <c r="G2472" s="18"/>
      <c r="H2472" s="17" t="str">
        <f aca="false">IF($C2472="","",N(①在庫CSV_発注日!$Z2468))</f>
        <v/>
      </c>
      <c r="I2472" s="37" t="str">
        <f aca="false">IF($C2472="","",SUMIFS(⑤減算マスタCSV!$L$2:$L$8001,⑤減算マスタCSV!$F$2:$F$8001,$C2472,⑤減算マスタCSV!$K$2:$K$8001,1))</f>
        <v/>
      </c>
      <c r="J2472" s="17" t="str">
        <f aca="false">IF($C2472="","",IFERROR(INDEX(⑤減算マスタCSV!$H$2:$H$8001,MATCH($C2472,⑤減算マスタCSV!$F$2:$F$8001,0)),1))</f>
        <v/>
      </c>
      <c r="K2472" s="17" t="str">
        <f aca="false">IF($C2472="","",MAX(1,IFERROR(INDEX(⑥商品照会CSV!$M$2:$M$3001,MATCH($C2472,⑥商品照会CSV!$A$2:$A$3001,0)),1)))</f>
        <v/>
      </c>
      <c r="L2472" s="40" t="str">
        <f aca="false">IF($C2472="","",IFERROR(INDEX(⑥商品照会CSV!$Q$2:$Q$3001,MATCH($C2472,⑥商品照会CSV!$A$2:$A$3001,0)),0))</f>
        <v/>
      </c>
      <c r="M2472" s="40" t="str">
        <f aca="false">IF($C2472="","",N($L2472)*N($K2472))</f>
        <v/>
      </c>
      <c r="N2472" s="17" t="str">
        <f aca="false">IF($C2472="","",MAX(1,IFERROR(INDEX(⑥商品照会CSV!$AK$2:$AK$3001,MATCH($C2472,⑥商品照会CSV!$A$2:$A$3001,0)),1)))</f>
        <v/>
      </c>
      <c r="O2472" s="12" t="str">
        <f aca="false">IF($C2472="","",IFERROR(IF(INDEX(⑥商品照会CSV!$AN$2:$AN$3001,MATCH($C2472,⑥商品照会CSV!$A$2:$A$3001,0))=1,"バラ",IF(INDEX(⑥商品照会CSV!$AM$2:$AM$3001,MATCH($C2472,⑥商品照会CSV!$A$2:$A$3001,0))=1,"中間包装","ケース")),"ケース"))</f>
        <v/>
      </c>
      <c r="P2472" s="18"/>
      <c r="Q2472" s="14"/>
      <c r="R2472" s="17" t="str">
        <f aca="false">IF($C2472="","",N($Q2472)*N($K2472))</f>
        <v/>
      </c>
    </row>
    <row r="2473" customFormat="false" ht="15" hidden="false" customHeight="false" outlineLevel="0" collapsed="false">
      <c r="B2473" s="12" t="n">
        <v>2468</v>
      </c>
      <c r="C2473" s="36" t="str">
        <f aca="false">IF(①在庫CSV_発注日!$M2469="","",①在庫CSV_発注日!$M2469&amp;"")</f>
        <v/>
      </c>
      <c r="D2473" s="12" t="str">
        <f aca="false">IF($C2473="","",①在庫CSV_発注日!$N2469)</f>
        <v/>
      </c>
      <c r="E2473" s="12" t="str">
        <f aca="false">IF($C2473="","",①在庫CSV_発注日!$H2469)</f>
        <v/>
      </c>
      <c r="F2473" s="12" t="str">
        <f aca="false">IF($C2473="","",①在庫CSV_発注日!$L2469)</f>
        <v/>
      </c>
      <c r="G2473" s="18"/>
      <c r="H2473" s="17" t="str">
        <f aca="false">IF($C2473="","",N(①在庫CSV_発注日!$Z2469))</f>
        <v/>
      </c>
      <c r="I2473" s="37" t="str">
        <f aca="false">IF($C2473="","",SUMIFS(⑤減算マスタCSV!$L$2:$L$8001,⑤減算マスタCSV!$F$2:$F$8001,$C2473,⑤減算マスタCSV!$K$2:$K$8001,1))</f>
        <v/>
      </c>
      <c r="J2473" s="17" t="str">
        <f aca="false">IF($C2473="","",IFERROR(INDEX(⑤減算マスタCSV!$H$2:$H$8001,MATCH($C2473,⑤減算マスタCSV!$F$2:$F$8001,0)),1))</f>
        <v/>
      </c>
      <c r="K2473" s="17" t="str">
        <f aca="false">IF($C2473="","",MAX(1,IFERROR(INDEX(⑥商品照会CSV!$M$2:$M$3001,MATCH($C2473,⑥商品照会CSV!$A$2:$A$3001,0)),1)))</f>
        <v/>
      </c>
      <c r="L2473" s="40" t="str">
        <f aca="false">IF($C2473="","",IFERROR(INDEX(⑥商品照会CSV!$Q$2:$Q$3001,MATCH($C2473,⑥商品照会CSV!$A$2:$A$3001,0)),0))</f>
        <v/>
      </c>
      <c r="M2473" s="40" t="str">
        <f aca="false">IF($C2473="","",N($L2473)*N($K2473))</f>
        <v/>
      </c>
      <c r="N2473" s="17" t="str">
        <f aca="false">IF($C2473="","",MAX(1,IFERROR(INDEX(⑥商品照会CSV!$AK$2:$AK$3001,MATCH($C2473,⑥商品照会CSV!$A$2:$A$3001,0)),1)))</f>
        <v/>
      </c>
      <c r="O2473" s="12" t="str">
        <f aca="false">IF($C2473="","",IFERROR(IF(INDEX(⑥商品照会CSV!$AN$2:$AN$3001,MATCH($C2473,⑥商品照会CSV!$A$2:$A$3001,0))=1,"バラ",IF(INDEX(⑥商品照会CSV!$AM$2:$AM$3001,MATCH($C2473,⑥商品照会CSV!$A$2:$A$3001,0))=1,"中間包装","ケース")),"ケース"))</f>
        <v/>
      </c>
      <c r="P2473" s="18"/>
      <c r="Q2473" s="14"/>
      <c r="R2473" s="17" t="str">
        <f aca="false">IF($C2473="","",N($Q2473)*N($K2473))</f>
        <v/>
      </c>
    </row>
    <row r="2474" customFormat="false" ht="15" hidden="false" customHeight="false" outlineLevel="0" collapsed="false">
      <c r="B2474" s="12" t="n">
        <v>2469</v>
      </c>
      <c r="C2474" s="36" t="str">
        <f aca="false">IF(①在庫CSV_発注日!$M2470="","",①在庫CSV_発注日!$M2470&amp;"")</f>
        <v/>
      </c>
      <c r="D2474" s="12" t="str">
        <f aca="false">IF($C2474="","",①在庫CSV_発注日!$N2470)</f>
        <v/>
      </c>
      <c r="E2474" s="12" t="str">
        <f aca="false">IF($C2474="","",①在庫CSV_発注日!$H2470)</f>
        <v/>
      </c>
      <c r="F2474" s="12" t="str">
        <f aca="false">IF($C2474="","",①在庫CSV_発注日!$L2470)</f>
        <v/>
      </c>
      <c r="G2474" s="18"/>
      <c r="H2474" s="17" t="str">
        <f aca="false">IF($C2474="","",N(①在庫CSV_発注日!$Z2470))</f>
        <v/>
      </c>
      <c r="I2474" s="37" t="str">
        <f aca="false">IF($C2474="","",SUMIFS(⑤減算マスタCSV!$L$2:$L$8001,⑤減算マスタCSV!$F$2:$F$8001,$C2474,⑤減算マスタCSV!$K$2:$K$8001,1))</f>
        <v/>
      </c>
      <c r="J2474" s="17" t="str">
        <f aca="false">IF($C2474="","",IFERROR(INDEX(⑤減算マスタCSV!$H$2:$H$8001,MATCH($C2474,⑤減算マスタCSV!$F$2:$F$8001,0)),1))</f>
        <v/>
      </c>
      <c r="K2474" s="17" t="str">
        <f aca="false">IF($C2474="","",MAX(1,IFERROR(INDEX(⑥商品照会CSV!$M$2:$M$3001,MATCH($C2474,⑥商品照会CSV!$A$2:$A$3001,0)),1)))</f>
        <v/>
      </c>
      <c r="L2474" s="40" t="str">
        <f aca="false">IF($C2474="","",IFERROR(INDEX(⑥商品照会CSV!$Q$2:$Q$3001,MATCH($C2474,⑥商品照会CSV!$A$2:$A$3001,0)),0))</f>
        <v/>
      </c>
      <c r="M2474" s="40" t="str">
        <f aca="false">IF($C2474="","",N($L2474)*N($K2474))</f>
        <v/>
      </c>
      <c r="N2474" s="17" t="str">
        <f aca="false">IF($C2474="","",MAX(1,IFERROR(INDEX(⑥商品照会CSV!$AK$2:$AK$3001,MATCH($C2474,⑥商品照会CSV!$A$2:$A$3001,0)),1)))</f>
        <v/>
      </c>
      <c r="O2474" s="12" t="str">
        <f aca="false">IF($C2474="","",IFERROR(IF(INDEX(⑥商品照会CSV!$AN$2:$AN$3001,MATCH($C2474,⑥商品照会CSV!$A$2:$A$3001,0))=1,"バラ",IF(INDEX(⑥商品照会CSV!$AM$2:$AM$3001,MATCH($C2474,⑥商品照会CSV!$A$2:$A$3001,0))=1,"中間包装","ケース")),"ケース"))</f>
        <v/>
      </c>
      <c r="P2474" s="18"/>
      <c r="Q2474" s="14"/>
      <c r="R2474" s="17" t="str">
        <f aca="false">IF($C2474="","",N($Q2474)*N($K2474))</f>
        <v/>
      </c>
    </row>
    <row r="2475" customFormat="false" ht="15" hidden="false" customHeight="false" outlineLevel="0" collapsed="false">
      <c r="B2475" s="12" t="n">
        <v>2470</v>
      </c>
      <c r="C2475" s="36" t="str">
        <f aca="false">IF(①在庫CSV_発注日!$M2471="","",①在庫CSV_発注日!$M2471&amp;"")</f>
        <v/>
      </c>
      <c r="D2475" s="12" t="str">
        <f aca="false">IF($C2475="","",①在庫CSV_発注日!$N2471)</f>
        <v/>
      </c>
      <c r="E2475" s="12" t="str">
        <f aca="false">IF($C2475="","",①在庫CSV_発注日!$H2471)</f>
        <v/>
      </c>
      <c r="F2475" s="12" t="str">
        <f aca="false">IF($C2475="","",①在庫CSV_発注日!$L2471)</f>
        <v/>
      </c>
      <c r="G2475" s="18"/>
      <c r="H2475" s="17" t="str">
        <f aca="false">IF($C2475="","",N(①在庫CSV_発注日!$Z2471))</f>
        <v/>
      </c>
      <c r="I2475" s="37" t="str">
        <f aca="false">IF($C2475="","",SUMIFS(⑤減算マスタCSV!$L$2:$L$8001,⑤減算マスタCSV!$F$2:$F$8001,$C2475,⑤減算マスタCSV!$K$2:$K$8001,1))</f>
        <v/>
      </c>
      <c r="J2475" s="17" t="str">
        <f aca="false">IF($C2475="","",IFERROR(INDEX(⑤減算マスタCSV!$H$2:$H$8001,MATCH($C2475,⑤減算マスタCSV!$F$2:$F$8001,0)),1))</f>
        <v/>
      </c>
      <c r="K2475" s="17" t="str">
        <f aca="false">IF($C2475="","",MAX(1,IFERROR(INDEX(⑥商品照会CSV!$M$2:$M$3001,MATCH($C2475,⑥商品照会CSV!$A$2:$A$3001,0)),1)))</f>
        <v/>
      </c>
      <c r="L2475" s="40" t="str">
        <f aca="false">IF($C2475="","",IFERROR(INDEX(⑥商品照会CSV!$Q$2:$Q$3001,MATCH($C2475,⑥商品照会CSV!$A$2:$A$3001,0)),0))</f>
        <v/>
      </c>
      <c r="M2475" s="40" t="str">
        <f aca="false">IF($C2475="","",N($L2475)*N($K2475))</f>
        <v/>
      </c>
      <c r="N2475" s="17" t="str">
        <f aca="false">IF($C2475="","",MAX(1,IFERROR(INDEX(⑥商品照会CSV!$AK$2:$AK$3001,MATCH($C2475,⑥商品照会CSV!$A$2:$A$3001,0)),1)))</f>
        <v/>
      </c>
      <c r="O2475" s="12" t="str">
        <f aca="false">IF($C2475="","",IFERROR(IF(INDEX(⑥商品照会CSV!$AN$2:$AN$3001,MATCH($C2475,⑥商品照会CSV!$A$2:$A$3001,0))=1,"バラ",IF(INDEX(⑥商品照会CSV!$AM$2:$AM$3001,MATCH($C2475,⑥商品照会CSV!$A$2:$A$3001,0))=1,"中間包装","ケース")),"ケース"))</f>
        <v/>
      </c>
      <c r="P2475" s="18"/>
      <c r="Q2475" s="14"/>
      <c r="R2475" s="17" t="str">
        <f aca="false">IF($C2475="","",N($Q2475)*N($K2475))</f>
        <v/>
      </c>
    </row>
    <row r="2476" customFormat="false" ht="15" hidden="false" customHeight="false" outlineLevel="0" collapsed="false">
      <c r="B2476" s="12" t="n">
        <v>2471</v>
      </c>
      <c r="C2476" s="36" t="str">
        <f aca="false">IF(①在庫CSV_発注日!$M2472="","",①在庫CSV_発注日!$M2472&amp;"")</f>
        <v/>
      </c>
      <c r="D2476" s="12" t="str">
        <f aca="false">IF($C2476="","",①在庫CSV_発注日!$N2472)</f>
        <v/>
      </c>
      <c r="E2476" s="12" t="str">
        <f aca="false">IF($C2476="","",①在庫CSV_発注日!$H2472)</f>
        <v/>
      </c>
      <c r="F2476" s="12" t="str">
        <f aca="false">IF($C2476="","",①在庫CSV_発注日!$L2472)</f>
        <v/>
      </c>
      <c r="G2476" s="18"/>
      <c r="H2476" s="17" t="str">
        <f aca="false">IF($C2476="","",N(①在庫CSV_発注日!$Z2472))</f>
        <v/>
      </c>
      <c r="I2476" s="37" t="str">
        <f aca="false">IF($C2476="","",SUMIFS(⑤減算マスタCSV!$L$2:$L$8001,⑤減算マスタCSV!$F$2:$F$8001,$C2476,⑤減算マスタCSV!$K$2:$K$8001,1))</f>
        <v/>
      </c>
      <c r="J2476" s="17" t="str">
        <f aca="false">IF($C2476="","",IFERROR(INDEX(⑤減算マスタCSV!$H$2:$H$8001,MATCH($C2476,⑤減算マスタCSV!$F$2:$F$8001,0)),1))</f>
        <v/>
      </c>
      <c r="K2476" s="17" t="str">
        <f aca="false">IF($C2476="","",MAX(1,IFERROR(INDEX(⑥商品照会CSV!$M$2:$M$3001,MATCH($C2476,⑥商品照会CSV!$A$2:$A$3001,0)),1)))</f>
        <v/>
      </c>
      <c r="L2476" s="40" t="str">
        <f aca="false">IF($C2476="","",IFERROR(INDEX(⑥商品照会CSV!$Q$2:$Q$3001,MATCH($C2476,⑥商品照会CSV!$A$2:$A$3001,0)),0))</f>
        <v/>
      </c>
      <c r="M2476" s="40" t="str">
        <f aca="false">IF($C2476="","",N($L2476)*N($K2476))</f>
        <v/>
      </c>
      <c r="N2476" s="17" t="str">
        <f aca="false">IF($C2476="","",MAX(1,IFERROR(INDEX(⑥商品照会CSV!$AK$2:$AK$3001,MATCH($C2476,⑥商品照会CSV!$A$2:$A$3001,0)),1)))</f>
        <v/>
      </c>
      <c r="O2476" s="12" t="str">
        <f aca="false">IF($C2476="","",IFERROR(IF(INDEX(⑥商品照会CSV!$AN$2:$AN$3001,MATCH($C2476,⑥商品照会CSV!$A$2:$A$3001,0))=1,"バラ",IF(INDEX(⑥商品照会CSV!$AM$2:$AM$3001,MATCH($C2476,⑥商品照会CSV!$A$2:$A$3001,0))=1,"中間包装","ケース")),"ケース"))</f>
        <v/>
      </c>
      <c r="P2476" s="18"/>
      <c r="Q2476" s="14"/>
      <c r="R2476" s="17" t="str">
        <f aca="false">IF($C2476="","",N($Q2476)*N($K2476))</f>
        <v/>
      </c>
    </row>
    <row r="2477" customFormat="false" ht="15" hidden="false" customHeight="false" outlineLevel="0" collapsed="false">
      <c r="B2477" s="12" t="n">
        <v>2472</v>
      </c>
      <c r="C2477" s="36" t="str">
        <f aca="false">IF(①在庫CSV_発注日!$M2473="","",①在庫CSV_発注日!$M2473&amp;"")</f>
        <v/>
      </c>
      <c r="D2477" s="12" t="str">
        <f aca="false">IF($C2477="","",①在庫CSV_発注日!$N2473)</f>
        <v/>
      </c>
      <c r="E2477" s="12" t="str">
        <f aca="false">IF($C2477="","",①在庫CSV_発注日!$H2473)</f>
        <v/>
      </c>
      <c r="F2477" s="12" t="str">
        <f aca="false">IF($C2477="","",①在庫CSV_発注日!$L2473)</f>
        <v/>
      </c>
      <c r="G2477" s="18"/>
      <c r="H2477" s="17" t="str">
        <f aca="false">IF($C2477="","",N(①在庫CSV_発注日!$Z2473))</f>
        <v/>
      </c>
      <c r="I2477" s="37" t="str">
        <f aca="false">IF($C2477="","",SUMIFS(⑤減算マスタCSV!$L$2:$L$8001,⑤減算マスタCSV!$F$2:$F$8001,$C2477,⑤減算マスタCSV!$K$2:$K$8001,1))</f>
        <v/>
      </c>
      <c r="J2477" s="17" t="str">
        <f aca="false">IF($C2477="","",IFERROR(INDEX(⑤減算マスタCSV!$H$2:$H$8001,MATCH($C2477,⑤減算マスタCSV!$F$2:$F$8001,0)),1))</f>
        <v/>
      </c>
      <c r="K2477" s="17" t="str">
        <f aca="false">IF($C2477="","",MAX(1,IFERROR(INDEX(⑥商品照会CSV!$M$2:$M$3001,MATCH($C2477,⑥商品照会CSV!$A$2:$A$3001,0)),1)))</f>
        <v/>
      </c>
      <c r="L2477" s="40" t="str">
        <f aca="false">IF($C2477="","",IFERROR(INDEX(⑥商品照会CSV!$Q$2:$Q$3001,MATCH($C2477,⑥商品照会CSV!$A$2:$A$3001,0)),0))</f>
        <v/>
      </c>
      <c r="M2477" s="40" t="str">
        <f aca="false">IF($C2477="","",N($L2477)*N($K2477))</f>
        <v/>
      </c>
      <c r="N2477" s="17" t="str">
        <f aca="false">IF($C2477="","",MAX(1,IFERROR(INDEX(⑥商品照会CSV!$AK$2:$AK$3001,MATCH($C2477,⑥商品照会CSV!$A$2:$A$3001,0)),1)))</f>
        <v/>
      </c>
      <c r="O2477" s="12" t="str">
        <f aca="false">IF($C2477="","",IFERROR(IF(INDEX(⑥商品照会CSV!$AN$2:$AN$3001,MATCH($C2477,⑥商品照会CSV!$A$2:$A$3001,0))=1,"バラ",IF(INDEX(⑥商品照会CSV!$AM$2:$AM$3001,MATCH($C2477,⑥商品照会CSV!$A$2:$A$3001,0))=1,"中間包装","ケース")),"ケース"))</f>
        <v/>
      </c>
      <c r="P2477" s="18"/>
      <c r="Q2477" s="14"/>
      <c r="R2477" s="17" t="str">
        <f aca="false">IF($C2477="","",N($Q2477)*N($K2477))</f>
        <v/>
      </c>
    </row>
    <row r="2478" customFormat="false" ht="15" hidden="false" customHeight="false" outlineLevel="0" collapsed="false">
      <c r="B2478" s="12" t="n">
        <v>2473</v>
      </c>
      <c r="C2478" s="36" t="str">
        <f aca="false">IF(①在庫CSV_発注日!$M2474="","",①在庫CSV_発注日!$M2474&amp;"")</f>
        <v/>
      </c>
      <c r="D2478" s="12" t="str">
        <f aca="false">IF($C2478="","",①在庫CSV_発注日!$N2474)</f>
        <v/>
      </c>
      <c r="E2478" s="12" t="str">
        <f aca="false">IF($C2478="","",①在庫CSV_発注日!$H2474)</f>
        <v/>
      </c>
      <c r="F2478" s="12" t="str">
        <f aca="false">IF($C2478="","",①在庫CSV_発注日!$L2474)</f>
        <v/>
      </c>
      <c r="G2478" s="18"/>
      <c r="H2478" s="17" t="str">
        <f aca="false">IF($C2478="","",N(①在庫CSV_発注日!$Z2474))</f>
        <v/>
      </c>
      <c r="I2478" s="37" t="str">
        <f aca="false">IF($C2478="","",SUMIFS(⑤減算マスタCSV!$L$2:$L$8001,⑤減算マスタCSV!$F$2:$F$8001,$C2478,⑤減算マスタCSV!$K$2:$K$8001,1))</f>
        <v/>
      </c>
      <c r="J2478" s="17" t="str">
        <f aca="false">IF($C2478="","",IFERROR(INDEX(⑤減算マスタCSV!$H$2:$H$8001,MATCH($C2478,⑤減算マスタCSV!$F$2:$F$8001,0)),1))</f>
        <v/>
      </c>
      <c r="K2478" s="17" t="str">
        <f aca="false">IF($C2478="","",MAX(1,IFERROR(INDEX(⑥商品照会CSV!$M$2:$M$3001,MATCH($C2478,⑥商品照会CSV!$A$2:$A$3001,0)),1)))</f>
        <v/>
      </c>
      <c r="L2478" s="40" t="str">
        <f aca="false">IF($C2478="","",IFERROR(INDEX(⑥商品照会CSV!$Q$2:$Q$3001,MATCH($C2478,⑥商品照会CSV!$A$2:$A$3001,0)),0))</f>
        <v/>
      </c>
      <c r="M2478" s="40" t="str">
        <f aca="false">IF($C2478="","",N($L2478)*N($K2478))</f>
        <v/>
      </c>
      <c r="N2478" s="17" t="str">
        <f aca="false">IF($C2478="","",MAX(1,IFERROR(INDEX(⑥商品照会CSV!$AK$2:$AK$3001,MATCH($C2478,⑥商品照会CSV!$A$2:$A$3001,0)),1)))</f>
        <v/>
      </c>
      <c r="O2478" s="12" t="str">
        <f aca="false">IF($C2478="","",IFERROR(IF(INDEX(⑥商品照会CSV!$AN$2:$AN$3001,MATCH($C2478,⑥商品照会CSV!$A$2:$A$3001,0))=1,"バラ",IF(INDEX(⑥商品照会CSV!$AM$2:$AM$3001,MATCH($C2478,⑥商品照会CSV!$A$2:$A$3001,0))=1,"中間包装","ケース")),"ケース"))</f>
        <v/>
      </c>
      <c r="P2478" s="18"/>
      <c r="Q2478" s="14"/>
      <c r="R2478" s="17" t="str">
        <f aca="false">IF($C2478="","",N($Q2478)*N($K2478))</f>
        <v/>
      </c>
    </row>
    <row r="2479" customFormat="false" ht="15" hidden="false" customHeight="false" outlineLevel="0" collapsed="false">
      <c r="B2479" s="12" t="n">
        <v>2474</v>
      </c>
      <c r="C2479" s="36" t="str">
        <f aca="false">IF(①在庫CSV_発注日!$M2475="","",①在庫CSV_発注日!$M2475&amp;"")</f>
        <v/>
      </c>
      <c r="D2479" s="12" t="str">
        <f aca="false">IF($C2479="","",①在庫CSV_発注日!$N2475)</f>
        <v/>
      </c>
      <c r="E2479" s="12" t="str">
        <f aca="false">IF($C2479="","",①在庫CSV_発注日!$H2475)</f>
        <v/>
      </c>
      <c r="F2479" s="12" t="str">
        <f aca="false">IF($C2479="","",①在庫CSV_発注日!$L2475)</f>
        <v/>
      </c>
      <c r="G2479" s="18"/>
      <c r="H2479" s="17" t="str">
        <f aca="false">IF($C2479="","",N(①在庫CSV_発注日!$Z2475))</f>
        <v/>
      </c>
      <c r="I2479" s="37" t="str">
        <f aca="false">IF($C2479="","",SUMIFS(⑤減算マスタCSV!$L$2:$L$8001,⑤減算マスタCSV!$F$2:$F$8001,$C2479,⑤減算マスタCSV!$K$2:$K$8001,1))</f>
        <v/>
      </c>
      <c r="J2479" s="17" t="str">
        <f aca="false">IF($C2479="","",IFERROR(INDEX(⑤減算マスタCSV!$H$2:$H$8001,MATCH($C2479,⑤減算マスタCSV!$F$2:$F$8001,0)),1))</f>
        <v/>
      </c>
      <c r="K2479" s="17" t="str">
        <f aca="false">IF($C2479="","",MAX(1,IFERROR(INDEX(⑥商品照会CSV!$M$2:$M$3001,MATCH($C2479,⑥商品照会CSV!$A$2:$A$3001,0)),1)))</f>
        <v/>
      </c>
      <c r="L2479" s="40" t="str">
        <f aca="false">IF($C2479="","",IFERROR(INDEX(⑥商品照会CSV!$Q$2:$Q$3001,MATCH($C2479,⑥商品照会CSV!$A$2:$A$3001,0)),0))</f>
        <v/>
      </c>
      <c r="M2479" s="40" t="str">
        <f aca="false">IF($C2479="","",N($L2479)*N($K2479))</f>
        <v/>
      </c>
      <c r="N2479" s="17" t="str">
        <f aca="false">IF($C2479="","",MAX(1,IFERROR(INDEX(⑥商品照会CSV!$AK$2:$AK$3001,MATCH($C2479,⑥商品照会CSV!$A$2:$A$3001,0)),1)))</f>
        <v/>
      </c>
      <c r="O2479" s="12" t="str">
        <f aca="false">IF($C2479="","",IFERROR(IF(INDEX(⑥商品照会CSV!$AN$2:$AN$3001,MATCH($C2479,⑥商品照会CSV!$A$2:$A$3001,0))=1,"バラ",IF(INDEX(⑥商品照会CSV!$AM$2:$AM$3001,MATCH($C2479,⑥商品照会CSV!$A$2:$A$3001,0))=1,"中間包装","ケース")),"ケース"))</f>
        <v/>
      </c>
      <c r="P2479" s="18"/>
      <c r="Q2479" s="14"/>
      <c r="R2479" s="17" t="str">
        <f aca="false">IF($C2479="","",N($Q2479)*N($K2479))</f>
        <v/>
      </c>
    </row>
    <row r="2480" customFormat="false" ht="15" hidden="false" customHeight="false" outlineLevel="0" collapsed="false">
      <c r="B2480" s="12" t="n">
        <v>2475</v>
      </c>
      <c r="C2480" s="36" t="str">
        <f aca="false">IF(①在庫CSV_発注日!$M2476="","",①在庫CSV_発注日!$M2476&amp;"")</f>
        <v/>
      </c>
      <c r="D2480" s="12" t="str">
        <f aca="false">IF($C2480="","",①在庫CSV_発注日!$N2476)</f>
        <v/>
      </c>
      <c r="E2480" s="12" t="str">
        <f aca="false">IF($C2480="","",①在庫CSV_発注日!$H2476)</f>
        <v/>
      </c>
      <c r="F2480" s="12" t="str">
        <f aca="false">IF($C2480="","",①在庫CSV_発注日!$L2476)</f>
        <v/>
      </c>
      <c r="G2480" s="18"/>
      <c r="H2480" s="17" t="str">
        <f aca="false">IF($C2480="","",N(①在庫CSV_発注日!$Z2476))</f>
        <v/>
      </c>
      <c r="I2480" s="37" t="str">
        <f aca="false">IF($C2480="","",SUMIFS(⑤減算マスタCSV!$L$2:$L$8001,⑤減算マスタCSV!$F$2:$F$8001,$C2480,⑤減算マスタCSV!$K$2:$K$8001,1))</f>
        <v/>
      </c>
      <c r="J2480" s="17" t="str">
        <f aca="false">IF($C2480="","",IFERROR(INDEX(⑤減算マスタCSV!$H$2:$H$8001,MATCH($C2480,⑤減算マスタCSV!$F$2:$F$8001,0)),1))</f>
        <v/>
      </c>
      <c r="K2480" s="17" t="str">
        <f aca="false">IF($C2480="","",MAX(1,IFERROR(INDEX(⑥商品照会CSV!$M$2:$M$3001,MATCH($C2480,⑥商品照会CSV!$A$2:$A$3001,0)),1)))</f>
        <v/>
      </c>
      <c r="L2480" s="40" t="str">
        <f aca="false">IF($C2480="","",IFERROR(INDEX(⑥商品照会CSV!$Q$2:$Q$3001,MATCH($C2480,⑥商品照会CSV!$A$2:$A$3001,0)),0))</f>
        <v/>
      </c>
      <c r="M2480" s="40" t="str">
        <f aca="false">IF($C2480="","",N($L2480)*N($K2480))</f>
        <v/>
      </c>
      <c r="N2480" s="17" t="str">
        <f aca="false">IF($C2480="","",MAX(1,IFERROR(INDEX(⑥商品照会CSV!$AK$2:$AK$3001,MATCH($C2480,⑥商品照会CSV!$A$2:$A$3001,0)),1)))</f>
        <v/>
      </c>
      <c r="O2480" s="12" t="str">
        <f aca="false">IF($C2480="","",IFERROR(IF(INDEX(⑥商品照会CSV!$AN$2:$AN$3001,MATCH($C2480,⑥商品照会CSV!$A$2:$A$3001,0))=1,"バラ",IF(INDEX(⑥商品照会CSV!$AM$2:$AM$3001,MATCH($C2480,⑥商品照会CSV!$A$2:$A$3001,0))=1,"中間包装","ケース")),"ケース"))</f>
        <v/>
      </c>
      <c r="P2480" s="18"/>
      <c r="Q2480" s="14"/>
      <c r="R2480" s="17" t="str">
        <f aca="false">IF($C2480="","",N($Q2480)*N($K2480))</f>
        <v/>
      </c>
    </row>
    <row r="2481" customFormat="false" ht="15" hidden="false" customHeight="false" outlineLevel="0" collapsed="false">
      <c r="B2481" s="12" t="n">
        <v>2476</v>
      </c>
      <c r="C2481" s="36" t="str">
        <f aca="false">IF(①在庫CSV_発注日!$M2477="","",①在庫CSV_発注日!$M2477&amp;"")</f>
        <v/>
      </c>
      <c r="D2481" s="12" t="str">
        <f aca="false">IF($C2481="","",①在庫CSV_発注日!$N2477)</f>
        <v/>
      </c>
      <c r="E2481" s="12" t="str">
        <f aca="false">IF($C2481="","",①在庫CSV_発注日!$H2477)</f>
        <v/>
      </c>
      <c r="F2481" s="12" t="str">
        <f aca="false">IF($C2481="","",①在庫CSV_発注日!$L2477)</f>
        <v/>
      </c>
      <c r="G2481" s="18"/>
      <c r="H2481" s="17" t="str">
        <f aca="false">IF($C2481="","",N(①在庫CSV_発注日!$Z2477))</f>
        <v/>
      </c>
      <c r="I2481" s="37" t="str">
        <f aca="false">IF($C2481="","",SUMIFS(⑤減算マスタCSV!$L$2:$L$8001,⑤減算マスタCSV!$F$2:$F$8001,$C2481,⑤減算マスタCSV!$K$2:$K$8001,1))</f>
        <v/>
      </c>
      <c r="J2481" s="17" t="str">
        <f aca="false">IF($C2481="","",IFERROR(INDEX(⑤減算マスタCSV!$H$2:$H$8001,MATCH($C2481,⑤減算マスタCSV!$F$2:$F$8001,0)),1))</f>
        <v/>
      </c>
      <c r="K2481" s="17" t="str">
        <f aca="false">IF($C2481="","",MAX(1,IFERROR(INDEX(⑥商品照会CSV!$M$2:$M$3001,MATCH($C2481,⑥商品照会CSV!$A$2:$A$3001,0)),1)))</f>
        <v/>
      </c>
      <c r="L2481" s="40" t="str">
        <f aca="false">IF($C2481="","",IFERROR(INDEX(⑥商品照会CSV!$Q$2:$Q$3001,MATCH($C2481,⑥商品照会CSV!$A$2:$A$3001,0)),0))</f>
        <v/>
      </c>
      <c r="M2481" s="40" t="str">
        <f aca="false">IF($C2481="","",N($L2481)*N($K2481))</f>
        <v/>
      </c>
      <c r="N2481" s="17" t="str">
        <f aca="false">IF($C2481="","",MAX(1,IFERROR(INDEX(⑥商品照会CSV!$AK$2:$AK$3001,MATCH($C2481,⑥商品照会CSV!$A$2:$A$3001,0)),1)))</f>
        <v/>
      </c>
      <c r="O2481" s="12" t="str">
        <f aca="false">IF($C2481="","",IFERROR(IF(INDEX(⑥商品照会CSV!$AN$2:$AN$3001,MATCH($C2481,⑥商品照会CSV!$A$2:$A$3001,0))=1,"バラ",IF(INDEX(⑥商品照会CSV!$AM$2:$AM$3001,MATCH($C2481,⑥商品照会CSV!$A$2:$A$3001,0))=1,"中間包装","ケース")),"ケース"))</f>
        <v/>
      </c>
      <c r="P2481" s="18"/>
      <c r="Q2481" s="14"/>
      <c r="R2481" s="17" t="str">
        <f aca="false">IF($C2481="","",N($Q2481)*N($K2481))</f>
        <v/>
      </c>
    </row>
    <row r="2482" customFormat="false" ht="15" hidden="false" customHeight="false" outlineLevel="0" collapsed="false">
      <c r="B2482" s="12" t="n">
        <v>2477</v>
      </c>
      <c r="C2482" s="36" t="str">
        <f aca="false">IF(①在庫CSV_発注日!$M2478="","",①在庫CSV_発注日!$M2478&amp;"")</f>
        <v/>
      </c>
      <c r="D2482" s="12" t="str">
        <f aca="false">IF($C2482="","",①在庫CSV_発注日!$N2478)</f>
        <v/>
      </c>
      <c r="E2482" s="12" t="str">
        <f aca="false">IF($C2482="","",①在庫CSV_発注日!$H2478)</f>
        <v/>
      </c>
      <c r="F2482" s="12" t="str">
        <f aca="false">IF($C2482="","",①在庫CSV_発注日!$L2478)</f>
        <v/>
      </c>
      <c r="G2482" s="18"/>
      <c r="H2482" s="17" t="str">
        <f aca="false">IF($C2482="","",N(①在庫CSV_発注日!$Z2478))</f>
        <v/>
      </c>
      <c r="I2482" s="37" t="str">
        <f aca="false">IF($C2482="","",SUMIFS(⑤減算マスタCSV!$L$2:$L$8001,⑤減算マスタCSV!$F$2:$F$8001,$C2482,⑤減算マスタCSV!$K$2:$K$8001,1))</f>
        <v/>
      </c>
      <c r="J2482" s="17" t="str">
        <f aca="false">IF($C2482="","",IFERROR(INDEX(⑤減算マスタCSV!$H$2:$H$8001,MATCH($C2482,⑤減算マスタCSV!$F$2:$F$8001,0)),1))</f>
        <v/>
      </c>
      <c r="K2482" s="17" t="str">
        <f aca="false">IF($C2482="","",MAX(1,IFERROR(INDEX(⑥商品照会CSV!$M$2:$M$3001,MATCH($C2482,⑥商品照会CSV!$A$2:$A$3001,0)),1)))</f>
        <v/>
      </c>
      <c r="L2482" s="40" t="str">
        <f aca="false">IF($C2482="","",IFERROR(INDEX(⑥商品照会CSV!$Q$2:$Q$3001,MATCH($C2482,⑥商品照会CSV!$A$2:$A$3001,0)),0))</f>
        <v/>
      </c>
      <c r="M2482" s="40" t="str">
        <f aca="false">IF($C2482="","",N($L2482)*N($K2482))</f>
        <v/>
      </c>
      <c r="N2482" s="17" t="str">
        <f aca="false">IF($C2482="","",MAX(1,IFERROR(INDEX(⑥商品照会CSV!$AK$2:$AK$3001,MATCH($C2482,⑥商品照会CSV!$A$2:$A$3001,0)),1)))</f>
        <v/>
      </c>
      <c r="O2482" s="12" t="str">
        <f aca="false">IF($C2482="","",IFERROR(IF(INDEX(⑥商品照会CSV!$AN$2:$AN$3001,MATCH($C2482,⑥商品照会CSV!$A$2:$A$3001,0))=1,"バラ",IF(INDEX(⑥商品照会CSV!$AM$2:$AM$3001,MATCH($C2482,⑥商品照会CSV!$A$2:$A$3001,0))=1,"中間包装","ケース")),"ケース"))</f>
        <v/>
      </c>
      <c r="P2482" s="18"/>
      <c r="Q2482" s="14"/>
      <c r="R2482" s="17" t="str">
        <f aca="false">IF($C2482="","",N($Q2482)*N($K2482))</f>
        <v/>
      </c>
    </row>
    <row r="2483" customFormat="false" ht="15" hidden="false" customHeight="false" outlineLevel="0" collapsed="false">
      <c r="B2483" s="12" t="n">
        <v>2478</v>
      </c>
      <c r="C2483" s="36" t="str">
        <f aca="false">IF(①在庫CSV_発注日!$M2479="","",①在庫CSV_発注日!$M2479&amp;"")</f>
        <v/>
      </c>
      <c r="D2483" s="12" t="str">
        <f aca="false">IF($C2483="","",①在庫CSV_発注日!$N2479)</f>
        <v/>
      </c>
      <c r="E2483" s="12" t="str">
        <f aca="false">IF($C2483="","",①在庫CSV_発注日!$H2479)</f>
        <v/>
      </c>
      <c r="F2483" s="12" t="str">
        <f aca="false">IF($C2483="","",①在庫CSV_発注日!$L2479)</f>
        <v/>
      </c>
      <c r="G2483" s="18"/>
      <c r="H2483" s="17" t="str">
        <f aca="false">IF($C2483="","",N(①在庫CSV_発注日!$Z2479))</f>
        <v/>
      </c>
      <c r="I2483" s="37" t="str">
        <f aca="false">IF($C2483="","",SUMIFS(⑤減算マスタCSV!$L$2:$L$8001,⑤減算マスタCSV!$F$2:$F$8001,$C2483,⑤減算マスタCSV!$K$2:$K$8001,1))</f>
        <v/>
      </c>
      <c r="J2483" s="17" t="str">
        <f aca="false">IF($C2483="","",IFERROR(INDEX(⑤減算マスタCSV!$H$2:$H$8001,MATCH($C2483,⑤減算マスタCSV!$F$2:$F$8001,0)),1))</f>
        <v/>
      </c>
      <c r="K2483" s="17" t="str">
        <f aca="false">IF($C2483="","",MAX(1,IFERROR(INDEX(⑥商品照会CSV!$M$2:$M$3001,MATCH($C2483,⑥商品照会CSV!$A$2:$A$3001,0)),1)))</f>
        <v/>
      </c>
      <c r="L2483" s="40" t="str">
        <f aca="false">IF($C2483="","",IFERROR(INDEX(⑥商品照会CSV!$Q$2:$Q$3001,MATCH($C2483,⑥商品照会CSV!$A$2:$A$3001,0)),0))</f>
        <v/>
      </c>
      <c r="M2483" s="40" t="str">
        <f aca="false">IF($C2483="","",N($L2483)*N($K2483))</f>
        <v/>
      </c>
      <c r="N2483" s="17" t="str">
        <f aca="false">IF($C2483="","",MAX(1,IFERROR(INDEX(⑥商品照会CSV!$AK$2:$AK$3001,MATCH($C2483,⑥商品照会CSV!$A$2:$A$3001,0)),1)))</f>
        <v/>
      </c>
      <c r="O2483" s="12" t="str">
        <f aca="false">IF($C2483="","",IFERROR(IF(INDEX(⑥商品照会CSV!$AN$2:$AN$3001,MATCH($C2483,⑥商品照会CSV!$A$2:$A$3001,0))=1,"バラ",IF(INDEX(⑥商品照会CSV!$AM$2:$AM$3001,MATCH($C2483,⑥商品照会CSV!$A$2:$A$3001,0))=1,"中間包装","ケース")),"ケース"))</f>
        <v/>
      </c>
      <c r="P2483" s="18"/>
      <c r="Q2483" s="14"/>
      <c r="R2483" s="17" t="str">
        <f aca="false">IF($C2483="","",N($Q2483)*N($K2483))</f>
        <v/>
      </c>
    </row>
    <row r="2484" customFormat="false" ht="15" hidden="false" customHeight="false" outlineLevel="0" collapsed="false">
      <c r="B2484" s="12" t="n">
        <v>2479</v>
      </c>
      <c r="C2484" s="36" t="str">
        <f aca="false">IF(①在庫CSV_発注日!$M2480="","",①在庫CSV_発注日!$M2480&amp;"")</f>
        <v/>
      </c>
      <c r="D2484" s="12" t="str">
        <f aca="false">IF($C2484="","",①在庫CSV_発注日!$N2480)</f>
        <v/>
      </c>
      <c r="E2484" s="12" t="str">
        <f aca="false">IF($C2484="","",①在庫CSV_発注日!$H2480)</f>
        <v/>
      </c>
      <c r="F2484" s="12" t="str">
        <f aca="false">IF($C2484="","",①在庫CSV_発注日!$L2480)</f>
        <v/>
      </c>
      <c r="G2484" s="18"/>
      <c r="H2484" s="17" t="str">
        <f aca="false">IF($C2484="","",N(①在庫CSV_発注日!$Z2480))</f>
        <v/>
      </c>
      <c r="I2484" s="37" t="str">
        <f aca="false">IF($C2484="","",SUMIFS(⑤減算マスタCSV!$L$2:$L$8001,⑤減算マスタCSV!$F$2:$F$8001,$C2484,⑤減算マスタCSV!$K$2:$K$8001,1))</f>
        <v/>
      </c>
      <c r="J2484" s="17" t="str">
        <f aca="false">IF($C2484="","",IFERROR(INDEX(⑤減算マスタCSV!$H$2:$H$8001,MATCH($C2484,⑤減算マスタCSV!$F$2:$F$8001,0)),1))</f>
        <v/>
      </c>
      <c r="K2484" s="17" t="str">
        <f aca="false">IF($C2484="","",MAX(1,IFERROR(INDEX(⑥商品照会CSV!$M$2:$M$3001,MATCH($C2484,⑥商品照会CSV!$A$2:$A$3001,0)),1)))</f>
        <v/>
      </c>
      <c r="L2484" s="40" t="str">
        <f aca="false">IF($C2484="","",IFERROR(INDEX(⑥商品照会CSV!$Q$2:$Q$3001,MATCH($C2484,⑥商品照会CSV!$A$2:$A$3001,0)),0))</f>
        <v/>
      </c>
      <c r="M2484" s="40" t="str">
        <f aca="false">IF($C2484="","",N($L2484)*N($K2484))</f>
        <v/>
      </c>
      <c r="N2484" s="17" t="str">
        <f aca="false">IF($C2484="","",MAX(1,IFERROR(INDEX(⑥商品照会CSV!$AK$2:$AK$3001,MATCH($C2484,⑥商品照会CSV!$A$2:$A$3001,0)),1)))</f>
        <v/>
      </c>
      <c r="O2484" s="12" t="str">
        <f aca="false">IF($C2484="","",IFERROR(IF(INDEX(⑥商品照会CSV!$AN$2:$AN$3001,MATCH($C2484,⑥商品照会CSV!$A$2:$A$3001,0))=1,"バラ",IF(INDEX(⑥商品照会CSV!$AM$2:$AM$3001,MATCH($C2484,⑥商品照会CSV!$A$2:$A$3001,0))=1,"中間包装","ケース")),"ケース"))</f>
        <v/>
      </c>
      <c r="P2484" s="18"/>
      <c r="Q2484" s="14"/>
      <c r="R2484" s="17" t="str">
        <f aca="false">IF($C2484="","",N($Q2484)*N($K2484))</f>
        <v/>
      </c>
    </row>
    <row r="2485" customFormat="false" ht="15" hidden="false" customHeight="false" outlineLevel="0" collapsed="false">
      <c r="B2485" s="12" t="n">
        <v>2480</v>
      </c>
      <c r="C2485" s="36" t="str">
        <f aca="false">IF(①在庫CSV_発注日!$M2481="","",①在庫CSV_発注日!$M2481&amp;"")</f>
        <v/>
      </c>
      <c r="D2485" s="12" t="str">
        <f aca="false">IF($C2485="","",①在庫CSV_発注日!$N2481)</f>
        <v/>
      </c>
      <c r="E2485" s="12" t="str">
        <f aca="false">IF($C2485="","",①在庫CSV_発注日!$H2481)</f>
        <v/>
      </c>
      <c r="F2485" s="12" t="str">
        <f aca="false">IF($C2485="","",①在庫CSV_発注日!$L2481)</f>
        <v/>
      </c>
      <c r="G2485" s="18"/>
      <c r="H2485" s="17" t="str">
        <f aca="false">IF($C2485="","",N(①在庫CSV_発注日!$Z2481))</f>
        <v/>
      </c>
      <c r="I2485" s="37" t="str">
        <f aca="false">IF($C2485="","",SUMIFS(⑤減算マスタCSV!$L$2:$L$8001,⑤減算マスタCSV!$F$2:$F$8001,$C2485,⑤減算マスタCSV!$K$2:$K$8001,1))</f>
        <v/>
      </c>
      <c r="J2485" s="17" t="str">
        <f aca="false">IF($C2485="","",IFERROR(INDEX(⑤減算マスタCSV!$H$2:$H$8001,MATCH($C2485,⑤減算マスタCSV!$F$2:$F$8001,0)),1))</f>
        <v/>
      </c>
      <c r="K2485" s="17" t="str">
        <f aca="false">IF($C2485="","",MAX(1,IFERROR(INDEX(⑥商品照会CSV!$M$2:$M$3001,MATCH($C2485,⑥商品照会CSV!$A$2:$A$3001,0)),1)))</f>
        <v/>
      </c>
      <c r="L2485" s="40" t="str">
        <f aca="false">IF($C2485="","",IFERROR(INDEX(⑥商品照会CSV!$Q$2:$Q$3001,MATCH($C2485,⑥商品照会CSV!$A$2:$A$3001,0)),0))</f>
        <v/>
      </c>
      <c r="M2485" s="40" t="str">
        <f aca="false">IF($C2485="","",N($L2485)*N($K2485))</f>
        <v/>
      </c>
      <c r="N2485" s="17" t="str">
        <f aca="false">IF($C2485="","",MAX(1,IFERROR(INDEX(⑥商品照会CSV!$AK$2:$AK$3001,MATCH($C2485,⑥商品照会CSV!$A$2:$A$3001,0)),1)))</f>
        <v/>
      </c>
      <c r="O2485" s="12" t="str">
        <f aca="false">IF($C2485="","",IFERROR(IF(INDEX(⑥商品照会CSV!$AN$2:$AN$3001,MATCH($C2485,⑥商品照会CSV!$A$2:$A$3001,0))=1,"バラ",IF(INDEX(⑥商品照会CSV!$AM$2:$AM$3001,MATCH($C2485,⑥商品照会CSV!$A$2:$A$3001,0))=1,"中間包装","ケース")),"ケース"))</f>
        <v/>
      </c>
      <c r="P2485" s="18"/>
      <c r="Q2485" s="14"/>
      <c r="R2485" s="17" t="str">
        <f aca="false">IF($C2485="","",N($Q2485)*N($K2485))</f>
        <v/>
      </c>
    </row>
    <row r="2486" customFormat="false" ht="15" hidden="false" customHeight="false" outlineLevel="0" collapsed="false">
      <c r="B2486" s="12" t="n">
        <v>2481</v>
      </c>
      <c r="C2486" s="36" t="str">
        <f aca="false">IF(①在庫CSV_発注日!$M2482="","",①在庫CSV_発注日!$M2482&amp;"")</f>
        <v/>
      </c>
      <c r="D2486" s="12" t="str">
        <f aca="false">IF($C2486="","",①在庫CSV_発注日!$N2482)</f>
        <v/>
      </c>
      <c r="E2486" s="12" t="str">
        <f aca="false">IF($C2486="","",①在庫CSV_発注日!$H2482)</f>
        <v/>
      </c>
      <c r="F2486" s="12" t="str">
        <f aca="false">IF($C2486="","",①在庫CSV_発注日!$L2482)</f>
        <v/>
      </c>
      <c r="G2486" s="18"/>
      <c r="H2486" s="17" t="str">
        <f aca="false">IF($C2486="","",N(①在庫CSV_発注日!$Z2482))</f>
        <v/>
      </c>
      <c r="I2486" s="37" t="str">
        <f aca="false">IF($C2486="","",SUMIFS(⑤減算マスタCSV!$L$2:$L$8001,⑤減算マスタCSV!$F$2:$F$8001,$C2486,⑤減算マスタCSV!$K$2:$K$8001,1))</f>
        <v/>
      </c>
      <c r="J2486" s="17" t="str">
        <f aca="false">IF($C2486="","",IFERROR(INDEX(⑤減算マスタCSV!$H$2:$H$8001,MATCH($C2486,⑤減算マスタCSV!$F$2:$F$8001,0)),1))</f>
        <v/>
      </c>
      <c r="K2486" s="17" t="str">
        <f aca="false">IF($C2486="","",MAX(1,IFERROR(INDEX(⑥商品照会CSV!$M$2:$M$3001,MATCH($C2486,⑥商品照会CSV!$A$2:$A$3001,0)),1)))</f>
        <v/>
      </c>
      <c r="L2486" s="40" t="str">
        <f aca="false">IF($C2486="","",IFERROR(INDEX(⑥商品照会CSV!$Q$2:$Q$3001,MATCH($C2486,⑥商品照会CSV!$A$2:$A$3001,0)),0))</f>
        <v/>
      </c>
      <c r="M2486" s="40" t="str">
        <f aca="false">IF($C2486="","",N($L2486)*N($K2486))</f>
        <v/>
      </c>
      <c r="N2486" s="17" t="str">
        <f aca="false">IF($C2486="","",MAX(1,IFERROR(INDEX(⑥商品照会CSV!$AK$2:$AK$3001,MATCH($C2486,⑥商品照会CSV!$A$2:$A$3001,0)),1)))</f>
        <v/>
      </c>
      <c r="O2486" s="12" t="str">
        <f aca="false">IF($C2486="","",IFERROR(IF(INDEX(⑥商品照会CSV!$AN$2:$AN$3001,MATCH($C2486,⑥商品照会CSV!$A$2:$A$3001,0))=1,"バラ",IF(INDEX(⑥商品照会CSV!$AM$2:$AM$3001,MATCH($C2486,⑥商品照会CSV!$A$2:$A$3001,0))=1,"中間包装","ケース")),"ケース"))</f>
        <v/>
      </c>
      <c r="P2486" s="18"/>
      <c r="Q2486" s="14"/>
      <c r="R2486" s="17" t="str">
        <f aca="false">IF($C2486="","",N($Q2486)*N($K2486))</f>
        <v/>
      </c>
    </row>
    <row r="2487" customFormat="false" ht="15" hidden="false" customHeight="false" outlineLevel="0" collapsed="false">
      <c r="B2487" s="12" t="n">
        <v>2482</v>
      </c>
      <c r="C2487" s="36" t="str">
        <f aca="false">IF(①在庫CSV_発注日!$M2483="","",①在庫CSV_発注日!$M2483&amp;"")</f>
        <v/>
      </c>
      <c r="D2487" s="12" t="str">
        <f aca="false">IF($C2487="","",①在庫CSV_発注日!$N2483)</f>
        <v/>
      </c>
      <c r="E2487" s="12" t="str">
        <f aca="false">IF($C2487="","",①在庫CSV_発注日!$H2483)</f>
        <v/>
      </c>
      <c r="F2487" s="12" t="str">
        <f aca="false">IF($C2487="","",①在庫CSV_発注日!$L2483)</f>
        <v/>
      </c>
      <c r="G2487" s="18"/>
      <c r="H2487" s="17" t="str">
        <f aca="false">IF($C2487="","",N(①在庫CSV_発注日!$Z2483))</f>
        <v/>
      </c>
      <c r="I2487" s="37" t="str">
        <f aca="false">IF($C2487="","",SUMIFS(⑤減算マスタCSV!$L$2:$L$8001,⑤減算マスタCSV!$F$2:$F$8001,$C2487,⑤減算マスタCSV!$K$2:$K$8001,1))</f>
        <v/>
      </c>
      <c r="J2487" s="17" t="str">
        <f aca="false">IF($C2487="","",IFERROR(INDEX(⑤減算マスタCSV!$H$2:$H$8001,MATCH($C2487,⑤減算マスタCSV!$F$2:$F$8001,0)),1))</f>
        <v/>
      </c>
      <c r="K2487" s="17" t="str">
        <f aca="false">IF($C2487="","",MAX(1,IFERROR(INDEX(⑥商品照会CSV!$M$2:$M$3001,MATCH($C2487,⑥商品照会CSV!$A$2:$A$3001,0)),1)))</f>
        <v/>
      </c>
      <c r="L2487" s="40" t="str">
        <f aca="false">IF($C2487="","",IFERROR(INDEX(⑥商品照会CSV!$Q$2:$Q$3001,MATCH($C2487,⑥商品照会CSV!$A$2:$A$3001,0)),0))</f>
        <v/>
      </c>
      <c r="M2487" s="40" t="str">
        <f aca="false">IF($C2487="","",N($L2487)*N($K2487))</f>
        <v/>
      </c>
      <c r="N2487" s="17" t="str">
        <f aca="false">IF($C2487="","",MAX(1,IFERROR(INDEX(⑥商品照会CSV!$AK$2:$AK$3001,MATCH($C2487,⑥商品照会CSV!$A$2:$A$3001,0)),1)))</f>
        <v/>
      </c>
      <c r="O2487" s="12" t="str">
        <f aca="false">IF($C2487="","",IFERROR(IF(INDEX(⑥商品照会CSV!$AN$2:$AN$3001,MATCH($C2487,⑥商品照会CSV!$A$2:$A$3001,0))=1,"バラ",IF(INDEX(⑥商品照会CSV!$AM$2:$AM$3001,MATCH($C2487,⑥商品照会CSV!$A$2:$A$3001,0))=1,"中間包装","ケース")),"ケース"))</f>
        <v/>
      </c>
      <c r="P2487" s="18"/>
      <c r="Q2487" s="14"/>
      <c r="R2487" s="17" t="str">
        <f aca="false">IF($C2487="","",N($Q2487)*N($K2487))</f>
        <v/>
      </c>
    </row>
    <row r="2488" customFormat="false" ht="15" hidden="false" customHeight="false" outlineLevel="0" collapsed="false">
      <c r="B2488" s="12" t="n">
        <v>2483</v>
      </c>
      <c r="C2488" s="36" t="str">
        <f aca="false">IF(①在庫CSV_発注日!$M2484="","",①在庫CSV_発注日!$M2484&amp;"")</f>
        <v/>
      </c>
      <c r="D2488" s="12" t="str">
        <f aca="false">IF($C2488="","",①在庫CSV_発注日!$N2484)</f>
        <v/>
      </c>
      <c r="E2488" s="12" t="str">
        <f aca="false">IF($C2488="","",①在庫CSV_発注日!$H2484)</f>
        <v/>
      </c>
      <c r="F2488" s="12" t="str">
        <f aca="false">IF($C2488="","",①在庫CSV_発注日!$L2484)</f>
        <v/>
      </c>
      <c r="G2488" s="18"/>
      <c r="H2488" s="17" t="str">
        <f aca="false">IF($C2488="","",N(①在庫CSV_発注日!$Z2484))</f>
        <v/>
      </c>
      <c r="I2488" s="37" t="str">
        <f aca="false">IF($C2488="","",SUMIFS(⑤減算マスタCSV!$L$2:$L$8001,⑤減算マスタCSV!$F$2:$F$8001,$C2488,⑤減算マスタCSV!$K$2:$K$8001,1))</f>
        <v/>
      </c>
      <c r="J2488" s="17" t="str">
        <f aca="false">IF($C2488="","",IFERROR(INDEX(⑤減算マスタCSV!$H$2:$H$8001,MATCH($C2488,⑤減算マスタCSV!$F$2:$F$8001,0)),1))</f>
        <v/>
      </c>
      <c r="K2488" s="17" t="str">
        <f aca="false">IF($C2488="","",MAX(1,IFERROR(INDEX(⑥商品照会CSV!$M$2:$M$3001,MATCH($C2488,⑥商品照会CSV!$A$2:$A$3001,0)),1)))</f>
        <v/>
      </c>
      <c r="L2488" s="40" t="str">
        <f aca="false">IF($C2488="","",IFERROR(INDEX(⑥商品照会CSV!$Q$2:$Q$3001,MATCH($C2488,⑥商品照会CSV!$A$2:$A$3001,0)),0))</f>
        <v/>
      </c>
      <c r="M2488" s="40" t="str">
        <f aca="false">IF($C2488="","",N($L2488)*N($K2488))</f>
        <v/>
      </c>
      <c r="N2488" s="17" t="str">
        <f aca="false">IF($C2488="","",MAX(1,IFERROR(INDEX(⑥商品照会CSV!$AK$2:$AK$3001,MATCH($C2488,⑥商品照会CSV!$A$2:$A$3001,0)),1)))</f>
        <v/>
      </c>
      <c r="O2488" s="12" t="str">
        <f aca="false">IF($C2488="","",IFERROR(IF(INDEX(⑥商品照会CSV!$AN$2:$AN$3001,MATCH($C2488,⑥商品照会CSV!$A$2:$A$3001,0))=1,"バラ",IF(INDEX(⑥商品照会CSV!$AM$2:$AM$3001,MATCH($C2488,⑥商品照会CSV!$A$2:$A$3001,0))=1,"中間包装","ケース")),"ケース"))</f>
        <v/>
      </c>
      <c r="P2488" s="18"/>
      <c r="Q2488" s="14"/>
      <c r="R2488" s="17" t="str">
        <f aca="false">IF($C2488="","",N($Q2488)*N($K2488))</f>
        <v/>
      </c>
    </row>
    <row r="2489" customFormat="false" ht="15" hidden="false" customHeight="false" outlineLevel="0" collapsed="false">
      <c r="B2489" s="12" t="n">
        <v>2484</v>
      </c>
      <c r="C2489" s="36" t="str">
        <f aca="false">IF(①在庫CSV_発注日!$M2485="","",①在庫CSV_発注日!$M2485&amp;"")</f>
        <v/>
      </c>
      <c r="D2489" s="12" t="str">
        <f aca="false">IF($C2489="","",①在庫CSV_発注日!$N2485)</f>
        <v/>
      </c>
      <c r="E2489" s="12" t="str">
        <f aca="false">IF($C2489="","",①在庫CSV_発注日!$H2485)</f>
        <v/>
      </c>
      <c r="F2489" s="12" t="str">
        <f aca="false">IF($C2489="","",①在庫CSV_発注日!$L2485)</f>
        <v/>
      </c>
      <c r="G2489" s="18"/>
      <c r="H2489" s="17" t="str">
        <f aca="false">IF($C2489="","",N(①在庫CSV_発注日!$Z2485))</f>
        <v/>
      </c>
      <c r="I2489" s="37" t="str">
        <f aca="false">IF($C2489="","",SUMIFS(⑤減算マスタCSV!$L$2:$L$8001,⑤減算マスタCSV!$F$2:$F$8001,$C2489,⑤減算マスタCSV!$K$2:$K$8001,1))</f>
        <v/>
      </c>
      <c r="J2489" s="17" t="str">
        <f aca="false">IF($C2489="","",IFERROR(INDEX(⑤減算マスタCSV!$H$2:$H$8001,MATCH($C2489,⑤減算マスタCSV!$F$2:$F$8001,0)),1))</f>
        <v/>
      </c>
      <c r="K2489" s="17" t="str">
        <f aca="false">IF($C2489="","",MAX(1,IFERROR(INDEX(⑥商品照会CSV!$M$2:$M$3001,MATCH($C2489,⑥商品照会CSV!$A$2:$A$3001,0)),1)))</f>
        <v/>
      </c>
      <c r="L2489" s="40" t="str">
        <f aca="false">IF($C2489="","",IFERROR(INDEX(⑥商品照会CSV!$Q$2:$Q$3001,MATCH($C2489,⑥商品照会CSV!$A$2:$A$3001,0)),0))</f>
        <v/>
      </c>
      <c r="M2489" s="40" t="str">
        <f aca="false">IF($C2489="","",N($L2489)*N($K2489))</f>
        <v/>
      </c>
      <c r="N2489" s="17" t="str">
        <f aca="false">IF($C2489="","",MAX(1,IFERROR(INDEX(⑥商品照会CSV!$AK$2:$AK$3001,MATCH($C2489,⑥商品照会CSV!$A$2:$A$3001,0)),1)))</f>
        <v/>
      </c>
      <c r="O2489" s="12" t="str">
        <f aca="false">IF($C2489="","",IFERROR(IF(INDEX(⑥商品照会CSV!$AN$2:$AN$3001,MATCH($C2489,⑥商品照会CSV!$A$2:$A$3001,0))=1,"バラ",IF(INDEX(⑥商品照会CSV!$AM$2:$AM$3001,MATCH($C2489,⑥商品照会CSV!$A$2:$A$3001,0))=1,"中間包装","ケース")),"ケース"))</f>
        <v/>
      </c>
      <c r="P2489" s="18"/>
      <c r="Q2489" s="14"/>
      <c r="R2489" s="17" t="str">
        <f aca="false">IF($C2489="","",N($Q2489)*N($K2489))</f>
        <v/>
      </c>
    </row>
    <row r="2490" customFormat="false" ht="15" hidden="false" customHeight="false" outlineLevel="0" collapsed="false">
      <c r="B2490" s="12" t="n">
        <v>2485</v>
      </c>
      <c r="C2490" s="36" t="str">
        <f aca="false">IF(①在庫CSV_発注日!$M2486="","",①在庫CSV_発注日!$M2486&amp;"")</f>
        <v/>
      </c>
      <c r="D2490" s="12" t="str">
        <f aca="false">IF($C2490="","",①在庫CSV_発注日!$N2486)</f>
        <v/>
      </c>
      <c r="E2490" s="12" t="str">
        <f aca="false">IF($C2490="","",①在庫CSV_発注日!$H2486)</f>
        <v/>
      </c>
      <c r="F2490" s="12" t="str">
        <f aca="false">IF($C2490="","",①在庫CSV_発注日!$L2486)</f>
        <v/>
      </c>
      <c r="G2490" s="18"/>
      <c r="H2490" s="17" t="str">
        <f aca="false">IF($C2490="","",N(①在庫CSV_発注日!$Z2486))</f>
        <v/>
      </c>
      <c r="I2490" s="37" t="str">
        <f aca="false">IF($C2490="","",SUMIFS(⑤減算マスタCSV!$L$2:$L$8001,⑤減算マスタCSV!$F$2:$F$8001,$C2490,⑤減算マスタCSV!$K$2:$K$8001,1))</f>
        <v/>
      </c>
      <c r="J2490" s="17" t="str">
        <f aca="false">IF($C2490="","",IFERROR(INDEX(⑤減算マスタCSV!$H$2:$H$8001,MATCH($C2490,⑤減算マスタCSV!$F$2:$F$8001,0)),1))</f>
        <v/>
      </c>
      <c r="K2490" s="17" t="str">
        <f aca="false">IF($C2490="","",MAX(1,IFERROR(INDEX(⑥商品照会CSV!$M$2:$M$3001,MATCH($C2490,⑥商品照会CSV!$A$2:$A$3001,0)),1)))</f>
        <v/>
      </c>
      <c r="L2490" s="40" t="str">
        <f aca="false">IF($C2490="","",IFERROR(INDEX(⑥商品照会CSV!$Q$2:$Q$3001,MATCH($C2490,⑥商品照会CSV!$A$2:$A$3001,0)),0))</f>
        <v/>
      </c>
      <c r="M2490" s="40" t="str">
        <f aca="false">IF($C2490="","",N($L2490)*N($K2490))</f>
        <v/>
      </c>
      <c r="N2490" s="17" t="str">
        <f aca="false">IF($C2490="","",MAX(1,IFERROR(INDEX(⑥商品照会CSV!$AK$2:$AK$3001,MATCH($C2490,⑥商品照会CSV!$A$2:$A$3001,0)),1)))</f>
        <v/>
      </c>
      <c r="O2490" s="12" t="str">
        <f aca="false">IF($C2490="","",IFERROR(IF(INDEX(⑥商品照会CSV!$AN$2:$AN$3001,MATCH($C2490,⑥商品照会CSV!$A$2:$A$3001,0))=1,"バラ",IF(INDEX(⑥商品照会CSV!$AM$2:$AM$3001,MATCH($C2490,⑥商品照会CSV!$A$2:$A$3001,0))=1,"中間包装","ケース")),"ケース"))</f>
        <v/>
      </c>
      <c r="P2490" s="18"/>
      <c r="Q2490" s="14"/>
      <c r="R2490" s="17" t="str">
        <f aca="false">IF($C2490="","",N($Q2490)*N($K2490))</f>
        <v/>
      </c>
    </row>
    <row r="2491" customFormat="false" ht="15" hidden="false" customHeight="false" outlineLevel="0" collapsed="false">
      <c r="B2491" s="12" t="n">
        <v>2486</v>
      </c>
      <c r="C2491" s="36" t="str">
        <f aca="false">IF(①在庫CSV_発注日!$M2487="","",①在庫CSV_発注日!$M2487&amp;"")</f>
        <v/>
      </c>
      <c r="D2491" s="12" t="str">
        <f aca="false">IF($C2491="","",①在庫CSV_発注日!$N2487)</f>
        <v/>
      </c>
      <c r="E2491" s="12" t="str">
        <f aca="false">IF($C2491="","",①在庫CSV_発注日!$H2487)</f>
        <v/>
      </c>
      <c r="F2491" s="12" t="str">
        <f aca="false">IF($C2491="","",①在庫CSV_発注日!$L2487)</f>
        <v/>
      </c>
      <c r="G2491" s="18"/>
      <c r="H2491" s="17" t="str">
        <f aca="false">IF($C2491="","",N(①在庫CSV_発注日!$Z2487))</f>
        <v/>
      </c>
      <c r="I2491" s="37" t="str">
        <f aca="false">IF($C2491="","",SUMIFS(⑤減算マスタCSV!$L$2:$L$8001,⑤減算マスタCSV!$F$2:$F$8001,$C2491,⑤減算マスタCSV!$K$2:$K$8001,1))</f>
        <v/>
      </c>
      <c r="J2491" s="17" t="str">
        <f aca="false">IF($C2491="","",IFERROR(INDEX(⑤減算マスタCSV!$H$2:$H$8001,MATCH($C2491,⑤減算マスタCSV!$F$2:$F$8001,0)),1))</f>
        <v/>
      </c>
      <c r="K2491" s="17" t="str">
        <f aca="false">IF($C2491="","",MAX(1,IFERROR(INDEX(⑥商品照会CSV!$M$2:$M$3001,MATCH($C2491,⑥商品照会CSV!$A$2:$A$3001,0)),1)))</f>
        <v/>
      </c>
      <c r="L2491" s="40" t="str">
        <f aca="false">IF($C2491="","",IFERROR(INDEX(⑥商品照会CSV!$Q$2:$Q$3001,MATCH($C2491,⑥商品照会CSV!$A$2:$A$3001,0)),0))</f>
        <v/>
      </c>
      <c r="M2491" s="40" t="str">
        <f aca="false">IF($C2491="","",N($L2491)*N($K2491))</f>
        <v/>
      </c>
      <c r="N2491" s="17" t="str">
        <f aca="false">IF($C2491="","",MAX(1,IFERROR(INDEX(⑥商品照会CSV!$AK$2:$AK$3001,MATCH($C2491,⑥商品照会CSV!$A$2:$A$3001,0)),1)))</f>
        <v/>
      </c>
      <c r="O2491" s="12" t="str">
        <f aca="false">IF($C2491="","",IFERROR(IF(INDEX(⑥商品照会CSV!$AN$2:$AN$3001,MATCH($C2491,⑥商品照会CSV!$A$2:$A$3001,0))=1,"バラ",IF(INDEX(⑥商品照会CSV!$AM$2:$AM$3001,MATCH($C2491,⑥商品照会CSV!$A$2:$A$3001,0))=1,"中間包装","ケース")),"ケース"))</f>
        <v/>
      </c>
      <c r="P2491" s="18"/>
      <c r="Q2491" s="14"/>
      <c r="R2491" s="17" t="str">
        <f aca="false">IF($C2491="","",N($Q2491)*N($K2491))</f>
        <v/>
      </c>
    </row>
    <row r="2492" customFormat="false" ht="15" hidden="false" customHeight="false" outlineLevel="0" collapsed="false">
      <c r="B2492" s="12" t="n">
        <v>2487</v>
      </c>
      <c r="C2492" s="36" t="str">
        <f aca="false">IF(①在庫CSV_発注日!$M2488="","",①在庫CSV_発注日!$M2488&amp;"")</f>
        <v/>
      </c>
      <c r="D2492" s="12" t="str">
        <f aca="false">IF($C2492="","",①在庫CSV_発注日!$N2488)</f>
        <v/>
      </c>
      <c r="E2492" s="12" t="str">
        <f aca="false">IF($C2492="","",①在庫CSV_発注日!$H2488)</f>
        <v/>
      </c>
      <c r="F2492" s="12" t="str">
        <f aca="false">IF($C2492="","",①在庫CSV_発注日!$L2488)</f>
        <v/>
      </c>
      <c r="G2492" s="18"/>
      <c r="H2492" s="17" t="str">
        <f aca="false">IF($C2492="","",N(①在庫CSV_発注日!$Z2488))</f>
        <v/>
      </c>
      <c r="I2492" s="37" t="str">
        <f aca="false">IF($C2492="","",SUMIFS(⑤減算マスタCSV!$L$2:$L$8001,⑤減算マスタCSV!$F$2:$F$8001,$C2492,⑤減算マスタCSV!$K$2:$K$8001,1))</f>
        <v/>
      </c>
      <c r="J2492" s="17" t="str">
        <f aca="false">IF($C2492="","",IFERROR(INDEX(⑤減算マスタCSV!$H$2:$H$8001,MATCH($C2492,⑤減算マスタCSV!$F$2:$F$8001,0)),1))</f>
        <v/>
      </c>
      <c r="K2492" s="17" t="str">
        <f aca="false">IF($C2492="","",MAX(1,IFERROR(INDEX(⑥商品照会CSV!$M$2:$M$3001,MATCH($C2492,⑥商品照会CSV!$A$2:$A$3001,0)),1)))</f>
        <v/>
      </c>
      <c r="L2492" s="40" t="str">
        <f aca="false">IF($C2492="","",IFERROR(INDEX(⑥商品照会CSV!$Q$2:$Q$3001,MATCH($C2492,⑥商品照会CSV!$A$2:$A$3001,0)),0))</f>
        <v/>
      </c>
      <c r="M2492" s="40" t="str">
        <f aca="false">IF($C2492="","",N($L2492)*N($K2492))</f>
        <v/>
      </c>
      <c r="N2492" s="17" t="str">
        <f aca="false">IF($C2492="","",MAX(1,IFERROR(INDEX(⑥商品照会CSV!$AK$2:$AK$3001,MATCH($C2492,⑥商品照会CSV!$A$2:$A$3001,0)),1)))</f>
        <v/>
      </c>
      <c r="O2492" s="12" t="str">
        <f aca="false">IF($C2492="","",IFERROR(IF(INDEX(⑥商品照会CSV!$AN$2:$AN$3001,MATCH($C2492,⑥商品照会CSV!$A$2:$A$3001,0))=1,"バラ",IF(INDEX(⑥商品照会CSV!$AM$2:$AM$3001,MATCH($C2492,⑥商品照会CSV!$A$2:$A$3001,0))=1,"中間包装","ケース")),"ケース"))</f>
        <v/>
      </c>
      <c r="P2492" s="18"/>
      <c r="Q2492" s="14"/>
      <c r="R2492" s="17" t="str">
        <f aca="false">IF($C2492="","",N($Q2492)*N($K2492))</f>
        <v/>
      </c>
    </row>
    <row r="2493" customFormat="false" ht="15" hidden="false" customHeight="false" outlineLevel="0" collapsed="false">
      <c r="B2493" s="12" t="n">
        <v>2488</v>
      </c>
      <c r="C2493" s="36" t="str">
        <f aca="false">IF(①在庫CSV_発注日!$M2489="","",①在庫CSV_発注日!$M2489&amp;"")</f>
        <v/>
      </c>
      <c r="D2493" s="12" t="str">
        <f aca="false">IF($C2493="","",①在庫CSV_発注日!$N2489)</f>
        <v/>
      </c>
      <c r="E2493" s="12" t="str">
        <f aca="false">IF($C2493="","",①在庫CSV_発注日!$H2489)</f>
        <v/>
      </c>
      <c r="F2493" s="12" t="str">
        <f aca="false">IF($C2493="","",①在庫CSV_発注日!$L2489)</f>
        <v/>
      </c>
      <c r="G2493" s="18"/>
      <c r="H2493" s="17" t="str">
        <f aca="false">IF($C2493="","",N(①在庫CSV_発注日!$Z2489))</f>
        <v/>
      </c>
      <c r="I2493" s="37" t="str">
        <f aca="false">IF($C2493="","",SUMIFS(⑤減算マスタCSV!$L$2:$L$8001,⑤減算マスタCSV!$F$2:$F$8001,$C2493,⑤減算マスタCSV!$K$2:$K$8001,1))</f>
        <v/>
      </c>
      <c r="J2493" s="17" t="str">
        <f aca="false">IF($C2493="","",IFERROR(INDEX(⑤減算マスタCSV!$H$2:$H$8001,MATCH($C2493,⑤減算マスタCSV!$F$2:$F$8001,0)),1))</f>
        <v/>
      </c>
      <c r="K2493" s="17" t="str">
        <f aca="false">IF($C2493="","",MAX(1,IFERROR(INDEX(⑥商品照会CSV!$M$2:$M$3001,MATCH($C2493,⑥商品照会CSV!$A$2:$A$3001,0)),1)))</f>
        <v/>
      </c>
      <c r="L2493" s="40" t="str">
        <f aca="false">IF($C2493="","",IFERROR(INDEX(⑥商品照会CSV!$Q$2:$Q$3001,MATCH($C2493,⑥商品照会CSV!$A$2:$A$3001,0)),0))</f>
        <v/>
      </c>
      <c r="M2493" s="40" t="str">
        <f aca="false">IF($C2493="","",N($L2493)*N($K2493))</f>
        <v/>
      </c>
      <c r="N2493" s="17" t="str">
        <f aca="false">IF($C2493="","",MAX(1,IFERROR(INDEX(⑥商品照会CSV!$AK$2:$AK$3001,MATCH($C2493,⑥商品照会CSV!$A$2:$A$3001,0)),1)))</f>
        <v/>
      </c>
      <c r="O2493" s="12" t="str">
        <f aca="false">IF($C2493="","",IFERROR(IF(INDEX(⑥商品照会CSV!$AN$2:$AN$3001,MATCH($C2493,⑥商品照会CSV!$A$2:$A$3001,0))=1,"バラ",IF(INDEX(⑥商品照会CSV!$AM$2:$AM$3001,MATCH($C2493,⑥商品照会CSV!$A$2:$A$3001,0))=1,"中間包装","ケース")),"ケース"))</f>
        <v/>
      </c>
      <c r="P2493" s="18"/>
      <c r="Q2493" s="14"/>
      <c r="R2493" s="17" t="str">
        <f aca="false">IF($C2493="","",N($Q2493)*N($K2493))</f>
        <v/>
      </c>
    </row>
    <row r="2494" customFormat="false" ht="15" hidden="false" customHeight="false" outlineLevel="0" collapsed="false">
      <c r="B2494" s="12" t="n">
        <v>2489</v>
      </c>
      <c r="C2494" s="36" t="str">
        <f aca="false">IF(①在庫CSV_発注日!$M2490="","",①在庫CSV_発注日!$M2490&amp;"")</f>
        <v/>
      </c>
      <c r="D2494" s="12" t="str">
        <f aca="false">IF($C2494="","",①在庫CSV_発注日!$N2490)</f>
        <v/>
      </c>
      <c r="E2494" s="12" t="str">
        <f aca="false">IF($C2494="","",①在庫CSV_発注日!$H2490)</f>
        <v/>
      </c>
      <c r="F2494" s="12" t="str">
        <f aca="false">IF($C2494="","",①在庫CSV_発注日!$L2490)</f>
        <v/>
      </c>
      <c r="G2494" s="18"/>
      <c r="H2494" s="17" t="str">
        <f aca="false">IF($C2494="","",N(①在庫CSV_発注日!$Z2490))</f>
        <v/>
      </c>
      <c r="I2494" s="37" t="str">
        <f aca="false">IF($C2494="","",SUMIFS(⑤減算マスタCSV!$L$2:$L$8001,⑤減算マスタCSV!$F$2:$F$8001,$C2494,⑤減算マスタCSV!$K$2:$K$8001,1))</f>
        <v/>
      </c>
      <c r="J2494" s="17" t="str">
        <f aca="false">IF($C2494="","",IFERROR(INDEX(⑤減算マスタCSV!$H$2:$H$8001,MATCH($C2494,⑤減算マスタCSV!$F$2:$F$8001,0)),1))</f>
        <v/>
      </c>
      <c r="K2494" s="17" t="str">
        <f aca="false">IF($C2494="","",MAX(1,IFERROR(INDEX(⑥商品照会CSV!$M$2:$M$3001,MATCH($C2494,⑥商品照会CSV!$A$2:$A$3001,0)),1)))</f>
        <v/>
      </c>
      <c r="L2494" s="40" t="str">
        <f aca="false">IF($C2494="","",IFERROR(INDEX(⑥商品照会CSV!$Q$2:$Q$3001,MATCH($C2494,⑥商品照会CSV!$A$2:$A$3001,0)),0))</f>
        <v/>
      </c>
      <c r="M2494" s="40" t="str">
        <f aca="false">IF($C2494="","",N($L2494)*N($K2494))</f>
        <v/>
      </c>
      <c r="N2494" s="17" t="str">
        <f aca="false">IF($C2494="","",MAX(1,IFERROR(INDEX(⑥商品照会CSV!$AK$2:$AK$3001,MATCH($C2494,⑥商品照会CSV!$A$2:$A$3001,0)),1)))</f>
        <v/>
      </c>
      <c r="O2494" s="12" t="str">
        <f aca="false">IF($C2494="","",IFERROR(IF(INDEX(⑥商品照会CSV!$AN$2:$AN$3001,MATCH($C2494,⑥商品照会CSV!$A$2:$A$3001,0))=1,"バラ",IF(INDEX(⑥商品照会CSV!$AM$2:$AM$3001,MATCH($C2494,⑥商品照会CSV!$A$2:$A$3001,0))=1,"中間包装","ケース")),"ケース"))</f>
        <v/>
      </c>
      <c r="P2494" s="18"/>
      <c r="Q2494" s="14"/>
      <c r="R2494" s="17" t="str">
        <f aca="false">IF($C2494="","",N($Q2494)*N($K2494))</f>
        <v/>
      </c>
    </row>
    <row r="2495" customFormat="false" ht="15" hidden="false" customHeight="false" outlineLevel="0" collapsed="false">
      <c r="B2495" s="12" t="n">
        <v>2490</v>
      </c>
      <c r="C2495" s="36" t="str">
        <f aca="false">IF(①在庫CSV_発注日!$M2491="","",①在庫CSV_発注日!$M2491&amp;"")</f>
        <v/>
      </c>
      <c r="D2495" s="12" t="str">
        <f aca="false">IF($C2495="","",①在庫CSV_発注日!$N2491)</f>
        <v/>
      </c>
      <c r="E2495" s="12" t="str">
        <f aca="false">IF($C2495="","",①在庫CSV_発注日!$H2491)</f>
        <v/>
      </c>
      <c r="F2495" s="12" t="str">
        <f aca="false">IF($C2495="","",①在庫CSV_発注日!$L2491)</f>
        <v/>
      </c>
      <c r="G2495" s="18"/>
      <c r="H2495" s="17" t="str">
        <f aca="false">IF($C2495="","",N(①在庫CSV_発注日!$Z2491))</f>
        <v/>
      </c>
      <c r="I2495" s="37" t="str">
        <f aca="false">IF($C2495="","",SUMIFS(⑤減算マスタCSV!$L$2:$L$8001,⑤減算マスタCSV!$F$2:$F$8001,$C2495,⑤減算マスタCSV!$K$2:$K$8001,1))</f>
        <v/>
      </c>
      <c r="J2495" s="17" t="str">
        <f aca="false">IF($C2495="","",IFERROR(INDEX(⑤減算マスタCSV!$H$2:$H$8001,MATCH($C2495,⑤減算マスタCSV!$F$2:$F$8001,0)),1))</f>
        <v/>
      </c>
      <c r="K2495" s="17" t="str">
        <f aca="false">IF($C2495="","",MAX(1,IFERROR(INDEX(⑥商品照会CSV!$M$2:$M$3001,MATCH($C2495,⑥商品照会CSV!$A$2:$A$3001,0)),1)))</f>
        <v/>
      </c>
      <c r="L2495" s="40" t="str">
        <f aca="false">IF($C2495="","",IFERROR(INDEX(⑥商品照会CSV!$Q$2:$Q$3001,MATCH($C2495,⑥商品照会CSV!$A$2:$A$3001,0)),0))</f>
        <v/>
      </c>
      <c r="M2495" s="40" t="str">
        <f aca="false">IF($C2495="","",N($L2495)*N($K2495))</f>
        <v/>
      </c>
      <c r="N2495" s="17" t="str">
        <f aca="false">IF($C2495="","",MAX(1,IFERROR(INDEX(⑥商品照会CSV!$AK$2:$AK$3001,MATCH($C2495,⑥商品照会CSV!$A$2:$A$3001,0)),1)))</f>
        <v/>
      </c>
      <c r="O2495" s="12" t="str">
        <f aca="false">IF($C2495="","",IFERROR(IF(INDEX(⑥商品照会CSV!$AN$2:$AN$3001,MATCH($C2495,⑥商品照会CSV!$A$2:$A$3001,0))=1,"バラ",IF(INDEX(⑥商品照会CSV!$AM$2:$AM$3001,MATCH($C2495,⑥商品照会CSV!$A$2:$A$3001,0))=1,"中間包装","ケース")),"ケース"))</f>
        <v/>
      </c>
      <c r="P2495" s="18"/>
      <c r="Q2495" s="14"/>
      <c r="R2495" s="17" t="str">
        <f aca="false">IF($C2495="","",N($Q2495)*N($K2495))</f>
        <v/>
      </c>
    </row>
    <row r="2496" customFormat="false" ht="15" hidden="false" customHeight="false" outlineLevel="0" collapsed="false">
      <c r="B2496" s="12" t="n">
        <v>2491</v>
      </c>
      <c r="C2496" s="36" t="str">
        <f aca="false">IF(①在庫CSV_発注日!$M2492="","",①在庫CSV_発注日!$M2492&amp;"")</f>
        <v/>
      </c>
      <c r="D2496" s="12" t="str">
        <f aca="false">IF($C2496="","",①在庫CSV_発注日!$N2492)</f>
        <v/>
      </c>
      <c r="E2496" s="12" t="str">
        <f aca="false">IF($C2496="","",①在庫CSV_発注日!$H2492)</f>
        <v/>
      </c>
      <c r="F2496" s="12" t="str">
        <f aca="false">IF($C2496="","",①在庫CSV_発注日!$L2492)</f>
        <v/>
      </c>
      <c r="G2496" s="18"/>
      <c r="H2496" s="17" t="str">
        <f aca="false">IF($C2496="","",N(①在庫CSV_発注日!$Z2492))</f>
        <v/>
      </c>
      <c r="I2496" s="37" t="str">
        <f aca="false">IF($C2496="","",SUMIFS(⑤減算マスタCSV!$L$2:$L$8001,⑤減算マスタCSV!$F$2:$F$8001,$C2496,⑤減算マスタCSV!$K$2:$K$8001,1))</f>
        <v/>
      </c>
      <c r="J2496" s="17" t="str">
        <f aca="false">IF($C2496="","",IFERROR(INDEX(⑤減算マスタCSV!$H$2:$H$8001,MATCH($C2496,⑤減算マスタCSV!$F$2:$F$8001,0)),1))</f>
        <v/>
      </c>
      <c r="K2496" s="17" t="str">
        <f aca="false">IF($C2496="","",MAX(1,IFERROR(INDEX(⑥商品照会CSV!$M$2:$M$3001,MATCH($C2496,⑥商品照会CSV!$A$2:$A$3001,0)),1)))</f>
        <v/>
      </c>
      <c r="L2496" s="40" t="str">
        <f aca="false">IF($C2496="","",IFERROR(INDEX(⑥商品照会CSV!$Q$2:$Q$3001,MATCH($C2496,⑥商品照会CSV!$A$2:$A$3001,0)),0))</f>
        <v/>
      </c>
      <c r="M2496" s="40" t="str">
        <f aca="false">IF($C2496="","",N($L2496)*N($K2496))</f>
        <v/>
      </c>
      <c r="N2496" s="17" t="str">
        <f aca="false">IF($C2496="","",MAX(1,IFERROR(INDEX(⑥商品照会CSV!$AK$2:$AK$3001,MATCH($C2496,⑥商品照会CSV!$A$2:$A$3001,0)),1)))</f>
        <v/>
      </c>
      <c r="O2496" s="12" t="str">
        <f aca="false">IF($C2496="","",IFERROR(IF(INDEX(⑥商品照会CSV!$AN$2:$AN$3001,MATCH($C2496,⑥商品照会CSV!$A$2:$A$3001,0))=1,"バラ",IF(INDEX(⑥商品照会CSV!$AM$2:$AM$3001,MATCH($C2496,⑥商品照会CSV!$A$2:$A$3001,0))=1,"中間包装","ケース")),"ケース"))</f>
        <v/>
      </c>
      <c r="P2496" s="18"/>
      <c r="Q2496" s="14"/>
      <c r="R2496" s="17" t="str">
        <f aca="false">IF($C2496="","",N($Q2496)*N($K2496))</f>
        <v/>
      </c>
    </row>
    <row r="2497" customFormat="false" ht="15" hidden="false" customHeight="false" outlineLevel="0" collapsed="false">
      <c r="B2497" s="12" t="n">
        <v>2492</v>
      </c>
      <c r="C2497" s="36" t="str">
        <f aca="false">IF(①在庫CSV_発注日!$M2493="","",①在庫CSV_発注日!$M2493&amp;"")</f>
        <v/>
      </c>
      <c r="D2497" s="12" t="str">
        <f aca="false">IF($C2497="","",①在庫CSV_発注日!$N2493)</f>
        <v/>
      </c>
      <c r="E2497" s="12" t="str">
        <f aca="false">IF($C2497="","",①在庫CSV_発注日!$H2493)</f>
        <v/>
      </c>
      <c r="F2497" s="12" t="str">
        <f aca="false">IF($C2497="","",①在庫CSV_発注日!$L2493)</f>
        <v/>
      </c>
      <c r="G2497" s="18"/>
      <c r="H2497" s="17" t="str">
        <f aca="false">IF($C2497="","",N(①在庫CSV_発注日!$Z2493))</f>
        <v/>
      </c>
      <c r="I2497" s="37" t="str">
        <f aca="false">IF($C2497="","",SUMIFS(⑤減算マスタCSV!$L$2:$L$8001,⑤減算マスタCSV!$F$2:$F$8001,$C2497,⑤減算マスタCSV!$K$2:$K$8001,1))</f>
        <v/>
      </c>
      <c r="J2497" s="17" t="str">
        <f aca="false">IF($C2497="","",IFERROR(INDEX(⑤減算マスタCSV!$H$2:$H$8001,MATCH($C2497,⑤減算マスタCSV!$F$2:$F$8001,0)),1))</f>
        <v/>
      </c>
      <c r="K2497" s="17" t="str">
        <f aca="false">IF($C2497="","",MAX(1,IFERROR(INDEX(⑥商品照会CSV!$M$2:$M$3001,MATCH($C2497,⑥商品照会CSV!$A$2:$A$3001,0)),1)))</f>
        <v/>
      </c>
      <c r="L2497" s="40" t="str">
        <f aca="false">IF($C2497="","",IFERROR(INDEX(⑥商品照会CSV!$Q$2:$Q$3001,MATCH($C2497,⑥商品照会CSV!$A$2:$A$3001,0)),0))</f>
        <v/>
      </c>
      <c r="M2497" s="40" t="str">
        <f aca="false">IF($C2497="","",N($L2497)*N($K2497))</f>
        <v/>
      </c>
      <c r="N2497" s="17" t="str">
        <f aca="false">IF($C2497="","",MAX(1,IFERROR(INDEX(⑥商品照会CSV!$AK$2:$AK$3001,MATCH($C2497,⑥商品照会CSV!$A$2:$A$3001,0)),1)))</f>
        <v/>
      </c>
      <c r="O2497" s="12" t="str">
        <f aca="false">IF($C2497="","",IFERROR(IF(INDEX(⑥商品照会CSV!$AN$2:$AN$3001,MATCH($C2497,⑥商品照会CSV!$A$2:$A$3001,0))=1,"バラ",IF(INDEX(⑥商品照会CSV!$AM$2:$AM$3001,MATCH($C2497,⑥商品照会CSV!$A$2:$A$3001,0))=1,"中間包装","ケース")),"ケース"))</f>
        <v/>
      </c>
      <c r="P2497" s="18"/>
      <c r="Q2497" s="14"/>
      <c r="R2497" s="17" t="str">
        <f aca="false">IF($C2497="","",N($Q2497)*N($K2497))</f>
        <v/>
      </c>
    </row>
    <row r="2498" customFormat="false" ht="15" hidden="false" customHeight="false" outlineLevel="0" collapsed="false">
      <c r="B2498" s="12" t="n">
        <v>2493</v>
      </c>
      <c r="C2498" s="36" t="str">
        <f aca="false">IF(①在庫CSV_発注日!$M2494="","",①在庫CSV_発注日!$M2494&amp;"")</f>
        <v/>
      </c>
      <c r="D2498" s="12" t="str">
        <f aca="false">IF($C2498="","",①在庫CSV_発注日!$N2494)</f>
        <v/>
      </c>
      <c r="E2498" s="12" t="str">
        <f aca="false">IF($C2498="","",①在庫CSV_発注日!$H2494)</f>
        <v/>
      </c>
      <c r="F2498" s="12" t="str">
        <f aca="false">IF($C2498="","",①在庫CSV_発注日!$L2494)</f>
        <v/>
      </c>
      <c r="G2498" s="18"/>
      <c r="H2498" s="17" t="str">
        <f aca="false">IF($C2498="","",N(①在庫CSV_発注日!$Z2494))</f>
        <v/>
      </c>
      <c r="I2498" s="37" t="str">
        <f aca="false">IF($C2498="","",SUMIFS(⑤減算マスタCSV!$L$2:$L$8001,⑤減算マスタCSV!$F$2:$F$8001,$C2498,⑤減算マスタCSV!$K$2:$K$8001,1))</f>
        <v/>
      </c>
      <c r="J2498" s="17" t="str">
        <f aca="false">IF($C2498="","",IFERROR(INDEX(⑤減算マスタCSV!$H$2:$H$8001,MATCH($C2498,⑤減算マスタCSV!$F$2:$F$8001,0)),1))</f>
        <v/>
      </c>
      <c r="K2498" s="17" t="str">
        <f aca="false">IF($C2498="","",MAX(1,IFERROR(INDEX(⑥商品照会CSV!$M$2:$M$3001,MATCH($C2498,⑥商品照会CSV!$A$2:$A$3001,0)),1)))</f>
        <v/>
      </c>
      <c r="L2498" s="40" t="str">
        <f aca="false">IF($C2498="","",IFERROR(INDEX(⑥商品照会CSV!$Q$2:$Q$3001,MATCH($C2498,⑥商品照会CSV!$A$2:$A$3001,0)),0))</f>
        <v/>
      </c>
      <c r="M2498" s="40" t="str">
        <f aca="false">IF($C2498="","",N($L2498)*N($K2498))</f>
        <v/>
      </c>
      <c r="N2498" s="17" t="str">
        <f aca="false">IF($C2498="","",MAX(1,IFERROR(INDEX(⑥商品照会CSV!$AK$2:$AK$3001,MATCH($C2498,⑥商品照会CSV!$A$2:$A$3001,0)),1)))</f>
        <v/>
      </c>
      <c r="O2498" s="12" t="str">
        <f aca="false">IF($C2498="","",IFERROR(IF(INDEX(⑥商品照会CSV!$AN$2:$AN$3001,MATCH($C2498,⑥商品照会CSV!$A$2:$A$3001,0))=1,"バラ",IF(INDEX(⑥商品照会CSV!$AM$2:$AM$3001,MATCH($C2498,⑥商品照会CSV!$A$2:$A$3001,0))=1,"中間包装","ケース")),"ケース"))</f>
        <v/>
      </c>
      <c r="P2498" s="18"/>
      <c r="Q2498" s="14"/>
      <c r="R2498" s="17" t="str">
        <f aca="false">IF($C2498="","",N($Q2498)*N($K2498))</f>
        <v/>
      </c>
    </row>
    <row r="2499" customFormat="false" ht="15" hidden="false" customHeight="false" outlineLevel="0" collapsed="false">
      <c r="B2499" s="12" t="n">
        <v>2494</v>
      </c>
      <c r="C2499" s="36" t="str">
        <f aca="false">IF(①在庫CSV_発注日!$M2495="","",①在庫CSV_発注日!$M2495&amp;"")</f>
        <v/>
      </c>
      <c r="D2499" s="12" t="str">
        <f aca="false">IF($C2499="","",①在庫CSV_発注日!$N2495)</f>
        <v/>
      </c>
      <c r="E2499" s="12" t="str">
        <f aca="false">IF($C2499="","",①在庫CSV_発注日!$H2495)</f>
        <v/>
      </c>
      <c r="F2499" s="12" t="str">
        <f aca="false">IF($C2499="","",①在庫CSV_発注日!$L2495)</f>
        <v/>
      </c>
      <c r="G2499" s="18"/>
      <c r="H2499" s="17" t="str">
        <f aca="false">IF($C2499="","",N(①在庫CSV_発注日!$Z2495))</f>
        <v/>
      </c>
      <c r="I2499" s="37" t="str">
        <f aca="false">IF($C2499="","",SUMIFS(⑤減算マスタCSV!$L$2:$L$8001,⑤減算マスタCSV!$F$2:$F$8001,$C2499,⑤減算マスタCSV!$K$2:$K$8001,1))</f>
        <v/>
      </c>
      <c r="J2499" s="17" t="str">
        <f aca="false">IF($C2499="","",IFERROR(INDEX(⑤減算マスタCSV!$H$2:$H$8001,MATCH($C2499,⑤減算マスタCSV!$F$2:$F$8001,0)),1))</f>
        <v/>
      </c>
      <c r="K2499" s="17" t="str">
        <f aca="false">IF($C2499="","",MAX(1,IFERROR(INDEX(⑥商品照会CSV!$M$2:$M$3001,MATCH($C2499,⑥商品照会CSV!$A$2:$A$3001,0)),1)))</f>
        <v/>
      </c>
      <c r="L2499" s="40" t="str">
        <f aca="false">IF($C2499="","",IFERROR(INDEX(⑥商品照会CSV!$Q$2:$Q$3001,MATCH($C2499,⑥商品照会CSV!$A$2:$A$3001,0)),0))</f>
        <v/>
      </c>
      <c r="M2499" s="40" t="str">
        <f aca="false">IF($C2499="","",N($L2499)*N($K2499))</f>
        <v/>
      </c>
      <c r="N2499" s="17" t="str">
        <f aca="false">IF($C2499="","",MAX(1,IFERROR(INDEX(⑥商品照会CSV!$AK$2:$AK$3001,MATCH($C2499,⑥商品照会CSV!$A$2:$A$3001,0)),1)))</f>
        <v/>
      </c>
      <c r="O2499" s="12" t="str">
        <f aca="false">IF($C2499="","",IFERROR(IF(INDEX(⑥商品照会CSV!$AN$2:$AN$3001,MATCH($C2499,⑥商品照会CSV!$A$2:$A$3001,0))=1,"バラ",IF(INDEX(⑥商品照会CSV!$AM$2:$AM$3001,MATCH($C2499,⑥商品照会CSV!$A$2:$A$3001,0))=1,"中間包装","ケース")),"ケース"))</f>
        <v/>
      </c>
      <c r="P2499" s="18"/>
      <c r="Q2499" s="14"/>
      <c r="R2499" s="17" t="str">
        <f aca="false">IF($C2499="","",N($Q2499)*N($K2499))</f>
        <v/>
      </c>
    </row>
    <row r="2500" customFormat="false" ht="15" hidden="false" customHeight="false" outlineLevel="0" collapsed="false">
      <c r="B2500" s="12" t="n">
        <v>2495</v>
      </c>
      <c r="C2500" s="36" t="str">
        <f aca="false">IF(①在庫CSV_発注日!$M2496="","",①在庫CSV_発注日!$M2496&amp;"")</f>
        <v/>
      </c>
      <c r="D2500" s="12" t="str">
        <f aca="false">IF($C2500="","",①在庫CSV_発注日!$N2496)</f>
        <v/>
      </c>
      <c r="E2500" s="12" t="str">
        <f aca="false">IF($C2500="","",①在庫CSV_発注日!$H2496)</f>
        <v/>
      </c>
      <c r="F2500" s="12" t="str">
        <f aca="false">IF($C2500="","",①在庫CSV_発注日!$L2496)</f>
        <v/>
      </c>
      <c r="G2500" s="18"/>
      <c r="H2500" s="17" t="str">
        <f aca="false">IF($C2500="","",N(①在庫CSV_発注日!$Z2496))</f>
        <v/>
      </c>
      <c r="I2500" s="37" t="str">
        <f aca="false">IF($C2500="","",SUMIFS(⑤減算マスタCSV!$L$2:$L$8001,⑤減算マスタCSV!$F$2:$F$8001,$C2500,⑤減算マスタCSV!$K$2:$K$8001,1))</f>
        <v/>
      </c>
      <c r="J2500" s="17" t="str">
        <f aca="false">IF($C2500="","",IFERROR(INDEX(⑤減算マスタCSV!$H$2:$H$8001,MATCH($C2500,⑤減算マスタCSV!$F$2:$F$8001,0)),1))</f>
        <v/>
      </c>
      <c r="K2500" s="17" t="str">
        <f aca="false">IF($C2500="","",MAX(1,IFERROR(INDEX(⑥商品照会CSV!$M$2:$M$3001,MATCH($C2500,⑥商品照会CSV!$A$2:$A$3001,0)),1)))</f>
        <v/>
      </c>
      <c r="L2500" s="40" t="str">
        <f aca="false">IF($C2500="","",IFERROR(INDEX(⑥商品照会CSV!$Q$2:$Q$3001,MATCH($C2500,⑥商品照会CSV!$A$2:$A$3001,0)),0))</f>
        <v/>
      </c>
      <c r="M2500" s="40" t="str">
        <f aca="false">IF($C2500="","",N($L2500)*N($K2500))</f>
        <v/>
      </c>
      <c r="N2500" s="17" t="str">
        <f aca="false">IF($C2500="","",MAX(1,IFERROR(INDEX(⑥商品照会CSV!$AK$2:$AK$3001,MATCH($C2500,⑥商品照会CSV!$A$2:$A$3001,0)),1)))</f>
        <v/>
      </c>
      <c r="O2500" s="12" t="str">
        <f aca="false">IF($C2500="","",IFERROR(IF(INDEX(⑥商品照会CSV!$AN$2:$AN$3001,MATCH($C2500,⑥商品照会CSV!$A$2:$A$3001,0))=1,"バラ",IF(INDEX(⑥商品照会CSV!$AM$2:$AM$3001,MATCH($C2500,⑥商品照会CSV!$A$2:$A$3001,0))=1,"中間包装","ケース")),"ケース"))</f>
        <v/>
      </c>
      <c r="P2500" s="18"/>
      <c r="Q2500" s="14"/>
      <c r="R2500" s="17" t="str">
        <f aca="false">IF($C2500="","",N($Q2500)*N($K2500))</f>
        <v/>
      </c>
    </row>
    <row r="2501" customFormat="false" ht="15" hidden="false" customHeight="false" outlineLevel="0" collapsed="false">
      <c r="B2501" s="12" t="n">
        <v>2496</v>
      </c>
      <c r="C2501" s="36" t="str">
        <f aca="false">IF(①在庫CSV_発注日!$M2497="","",①在庫CSV_発注日!$M2497&amp;"")</f>
        <v/>
      </c>
      <c r="D2501" s="12" t="str">
        <f aca="false">IF($C2501="","",①在庫CSV_発注日!$N2497)</f>
        <v/>
      </c>
      <c r="E2501" s="12" t="str">
        <f aca="false">IF($C2501="","",①在庫CSV_発注日!$H2497)</f>
        <v/>
      </c>
      <c r="F2501" s="12" t="str">
        <f aca="false">IF($C2501="","",①在庫CSV_発注日!$L2497)</f>
        <v/>
      </c>
      <c r="G2501" s="18"/>
      <c r="H2501" s="17" t="str">
        <f aca="false">IF($C2501="","",N(①在庫CSV_発注日!$Z2497))</f>
        <v/>
      </c>
      <c r="I2501" s="37" t="str">
        <f aca="false">IF($C2501="","",SUMIFS(⑤減算マスタCSV!$L$2:$L$8001,⑤減算マスタCSV!$F$2:$F$8001,$C2501,⑤減算マスタCSV!$K$2:$K$8001,1))</f>
        <v/>
      </c>
      <c r="J2501" s="17" t="str">
        <f aca="false">IF($C2501="","",IFERROR(INDEX(⑤減算マスタCSV!$H$2:$H$8001,MATCH($C2501,⑤減算マスタCSV!$F$2:$F$8001,0)),1))</f>
        <v/>
      </c>
      <c r="K2501" s="17" t="str">
        <f aca="false">IF($C2501="","",MAX(1,IFERROR(INDEX(⑥商品照会CSV!$M$2:$M$3001,MATCH($C2501,⑥商品照会CSV!$A$2:$A$3001,0)),1)))</f>
        <v/>
      </c>
      <c r="L2501" s="40" t="str">
        <f aca="false">IF($C2501="","",IFERROR(INDEX(⑥商品照会CSV!$Q$2:$Q$3001,MATCH($C2501,⑥商品照会CSV!$A$2:$A$3001,0)),0))</f>
        <v/>
      </c>
      <c r="M2501" s="40" t="str">
        <f aca="false">IF($C2501="","",N($L2501)*N($K2501))</f>
        <v/>
      </c>
      <c r="N2501" s="17" t="str">
        <f aca="false">IF($C2501="","",MAX(1,IFERROR(INDEX(⑥商品照会CSV!$AK$2:$AK$3001,MATCH($C2501,⑥商品照会CSV!$A$2:$A$3001,0)),1)))</f>
        <v/>
      </c>
      <c r="O2501" s="12" t="str">
        <f aca="false">IF($C2501="","",IFERROR(IF(INDEX(⑥商品照会CSV!$AN$2:$AN$3001,MATCH($C2501,⑥商品照会CSV!$A$2:$A$3001,0))=1,"バラ",IF(INDEX(⑥商品照会CSV!$AM$2:$AM$3001,MATCH($C2501,⑥商品照会CSV!$A$2:$A$3001,0))=1,"中間包装","ケース")),"ケース"))</f>
        <v/>
      </c>
      <c r="P2501" s="18"/>
      <c r="Q2501" s="14"/>
      <c r="R2501" s="17" t="str">
        <f aca="false">IF($C2501="","",N($Q2501)*N($K2501))</f>
        <v/>
      </c>
    </row>
    <row r="2502" customFormat="false" ht="15" hidden="false" customHeight="false" outlineLevel="0" collapsed="false">
      <c r="B2502" s="12" t="n">
        <v>2497</v>
      </c>
      <c r="C2502" s="36" t="str">
        <f aca="false">IF(①在庫CSV_発注日!$M2498="","",①在庫CSV_発注日!$M2498&amp;"")</f>
        <v/>
      </c>
      <c r="D2502" s="12" t="str">
        <f aca="false">IF($C2502="","",①在庫CSV_発注日!$N2498)</f>
        <v/>
      </c>
      <c r="E2502" s="12" t="str">
        <f aca="false">IF($C2502="","",①在庫CSV_発注日!$H2498)</f>
        <v/>
      </c>
      <c r="F2502" s="12" t="str">
        <f aca="false">IF($C2502="","",①在庫CSV_発注日!$L2498)</f>
        <v/>
      </c>
      <c r="G2502" s="18"/>
      <c r="H2502" s="17" t="str">
        <f aca="false">IF($C2502="","",N(①在庫CSV_発注日!$Z2498))</f>
        <v/>
      </c>
      <c r="I2502" s="37" t="str">
        <f aca="false">IF($C2502="","",SUMIFS(⑤減算マスタCSV!$L$2:$L$8001,⑤減算マスタCSV!$F$2:$F$8001,$C2502,⑤減算マスタCSV!$K$2:$K$8001,1))</f>
        <v/>
      </c>
      <c r="J2502" s="17" t="str">
        <f aca="false">IF($C2502="","",IFERROR(INDEX(⑤減算マスタCSV!$H$2:$H$8001,MATCH($C2502,⑤減算マスタCSV!$F$2:$F$8001,0)),1))</f>
        <v/>
      </c>
      <c r="K2502" s="17" t="str">
        <f aca="false">IF($C2502="","",MAX(1,IFERROR(INDEX(⑥商品照会CSV!$M$2:$M$3001,MATCH($C2502,⑥商品照会CSV!$A$2:$A$3001,0)),1)))</f>
        <v/>
      </c>
      <c r="L2502" s="40" t="str">
        <f aca="false">IF($C2502="","",IFERROR(INDEX(⑥商品照会CSV!$Q$2:$Q$3001,MATCH($C2502,⑥商品照会CSV!$A$2:$A$3001,0)),0))</f>
        <v/>
      </c>
      <c r="M2502" s="40" t="str">
        <f aca="false">IF($C2502="","",N($L2502)*N($K2502))</f>
        <v/>
      </c>
      <c r="N2502" s="17" t="str">
        <f aca="false">IF($C2502="","",MAX(1,IFERROR(INDEX(⑥商品照会CSV!$AK$2:$AK$3001,MATCH($C2502,⑥商品照会CSV!$A$2:$A$3001,0)),1)))</f>
        <v/>
      </c>
      <c r="O2502" s="12" t="str">
        <f aca="false">IF($C2502="","",IFERROR(IF(INDEX(⑥商品照会CSV!$AN$2:$AN$3001,MATCH($C2502,⑥商品照会CSV!$A$2:$A$3001,0))=1,"バラ",IF(INDEX(⑥商品照会CSV!$AM$2:$AM$3001,MATCH($C2502,⑥商品照会CSV!$A$2:$A$3001,0))=1,"中間包装","ケース")),"ケース"))</f>
        <v/>
      </c>
      <c r="P2502" s="18"/>
      <c r="Q2502" s="14"/>
      <c r="R2502" s="17" t="str">
        <f aca="false">IF($C2502="","",N($Q2502)*N($K2502))</f>
        <v/>
      </c>
    </row>
    <row r="2503" customFormat="false" ht="15" hidden="false" customHeight="false" outlineLevel="0" collapsed="false">
      <c r="B2503" s="12" t="n">
        <v>2498</v>
      </c>
      <c r="C2503" s="36" t="str">
        <f aca="false">IF(①在庫CSV_発注日!$M2499="","",①在庫CSV_発注日!$M2499&amp;"")</f>
        <v/>
      </c>
      <c r="D2503" s="12" t="str">
        <f aca="false">IF($C2503="","",①在庫CSV_発注日!$N2499)</f>
        <v/>
      </c>
      <c r="E2503" s="12" t="str">
        <f aca="false">IF($C2503="","",①在庫CSV_発注日!$H2499)</f>
        <v/>
      </c>
      <c r="F2503" s="12" t="str">
        <f aca="false">IF($C2503="","",①在庫CSV_発注日!$L2499)</f>
        <v/>
      </c>
      <c r="G2503" s="18"/>
      <c r="H2503" s="17" t="str">
        <f aca="false">IF($C2503="","",N(①在庫CSV_発注日!$Z2499))</f>
        <v/>
      </c>
      <c r="I2503" s="37" t="str">
        <f aca="false">IF($C2503="","",SUMIFS(⑤減算マスタCSV!$L$2:$L$8001,⑤減算マスタCSV!$F$2:$F$8001,$C2503,⑤減算マスタCSV!$K$2:$K$8001,1))</f>
        <v/>
      </c>
      <c r="J2503" s="17" t="str">
        <f aca="false">IF($C2503="","",IFERROR(INDEX(⑤減算マスタCSV!$H$2:$H$8001,MATCH($C2503,⑤減算マスタCSV!$F$2:$F$8001,0)),1))</f>
        <v/>
      </c>
      <c r="K2503" s="17" t="str">
        <f aca="false">IF($C2503="","",MAX(1,IFERROR(INDEX(⑥商品照会CSV!$M$2:$M$3001,MATCH($C2503,⑥商品照会CSV!$A$2:$A$3001,0)),1)))</f>
        <v/>
      </c>
      <c r="L2503" s="40" t="str">
        <f aca="false">IF($C2503="","",IFERROR(INDEX(⑥商品照会CSV!$Q$2:$Q$3001,MATCH($C2503,⑥商品照会CSV!$A$2:$A$3001,0)),0))</f>
        <v/>
      </c>
      <c r="M2503" s="40" t="str">
        <f aca="false">IF($C2503="","",N($L2503)*N($K2503))</f>
        <v/>
      </c>
      <c r="N2503" s="17" t="str">
        <f aca="false">IF($C2503="","",MAX(1,IFERROR(INDEX(⑥商品照会CSV!$AK$2:$AK$3001,MATCH($C2503,⑥商品照会CSV!$A$2:$A$3001,0)),1)))</f>
        <v/>
      </c>
      <c r="O2503" s="12" t="str">
        <f aca="false">IF($C2503="","",IFERROR(IF(INDEX(⑥商品照会CSV!$AN$2:$AN$3001,MATCH($C2503,⑥商品照会CSV!$A$2:$A$3001,0))=1,"バラ",IF(INDEX(⑥商品照会CSV!$AM$2:$AM$3001,MATCH($C2503,⑥商品照会CSV!$A$2:$A$3001,0))=1,"中間包装","ケース")),"ケース"))</f>
        <v/>
      </c>
      <c r="P2503" s="18"/>
      <c r="Q2503" s="14"/>
      <c r="R2503" s="17" t="str">
        <f aca="false">IF($C2503="","",N($Q2503)*N($K2503))</f>
        <v/>
      </c>
    </row>
    <row r="2504" customFormat="false" ht="15" hidden="false" customHeight="false" outlineLevel="0" collapsed="false">
      <c r="B2504" s="12" t="n">
        <v>2499</v>
      </c>
      <c r="C2504" s="36" t="str">
        <f aca="false">IF(①在庫CSV_発注日!$M2500="","",①在庫CSV_発注日!$M2500&amp;"")</f>
        <v/>
      </c>
      <c r="D2504" s="12" t="str">
        <f aca="false">IF($C2504="","",①在庫CSV_発注日!$N2500)</f>
        <v/>
      </c>
      <c r="E2504" s="12" t="str">
        <f aca="false">IF($C2504="","",①在庫CSV_発注日!$H2500)</f>
        <v/>
      </c>
      <c r="F2504" s="12" t="str">
        <f aca="false">IF($C2504="","",①在庫CSV_発注日!$L2500)</f>
        <v/>
      </c>
      <c r="G2504" s="18"/>
      <c r="H2504" s="17" t="str">
        <f aca="false">IF($C2504="","",N(①在庫CSV_発注日!$Z2500))</f>
        <v/>
      </c>
      <c r="I2504" s="37" t="str">
        <f aca="false">IF($C2504="","",SUMIFS(⑤減算マスタCSV!$L$2:$L$8001,⑤減算マスタCSV!$F$2:$F$8001,$C2504,⑤減算マスタCSV!$K$2:$K$8001,1))</f>
        <v/>
      </c>
      <c r="J2504" s="17" t="str">
        <f aca="false">IF($C2504="","",IFERROR(INDEX(⑤減算マスタCSV!$H$2:$H$8001,MATCH($C2504,⑤減算マスタCSV!$F$2:$F$8001,0)),1))</f>
        <v/>
      </c>
      <c r="K2504" s="17" t="str">
        <f aca="false">IF($C2504="","",MAX(1,IFERROR(INDEX(⑥商品照会CSV!$M$2:$M$3001,MATCH($C2504,⑥商品照会CSV!$A$2:$A$3001,0)),1)))</f>
        <v/>
      </c>
      <c r="L2504" s="40" t="str">
        <f aca="false">IF($C2504="","",IFERROR(INDEX(⑥商品照会CSV!$Q$2:$Q$3001,MATCH($C2504,⑥商品照会CSV!$A$2:$A$3001,0)),0))</f>
        <v/>
      </c>
      <c r="M2504" s="40" t="str">
        <f aca="false">IF($C2504="","",N($L2504)*N($K2504))</f>
        <v/>
      </c>
      <c r="N2504" s="17" t="str">
        <f aca="false">IF($C2504="","",MAX(1,IFERROR(INDEX(⑥商品照会CSV!$AK$2:$AK$3001,MATCH($C2504,⑥商品照会CSV!$A$2:$A$3001,0)),1)))</f>
        <v/>
      </c>
      <c r="O2504" s="12" t="str">
        <f aca="false">IF($C2504="","",IFERROR(IF(INDEX(⑥商品照会CSV!$AN$2:$AN$3001,MATCH($C2504,⑥商品照会CSV!$A$2:$A$3001,0))=1,"バラ",IF(INDEX(⑥商品照会CSV!$AM$2:$AM$3001,MATCH($C2504,⑥商品照会CSV!$A$2:$A$3001,0))=1,"中間包装","ケース")),"ケース"))</f>
        <v/>
      </c>
      <c r="P2504" s="18"/>
      <c r="Q2504" s="14"/>
      <c r="R2504" s="17" t="str">
        <f aca="false">IF($C2504="","",N($Q2504)*N($K2504))</f>
        <v/>
      </c>
    </row>
    <row r="2505" customFormat="false" ht="15" hidden="false" customHeight="false" outlineLevel="0" collapsed="false">
      <c r="B2505" s="12" t="n">
        <v>2500</v>
      </c>
      <c r="C2505" s="36" t="str">
        <f aca="false">IF(①在庫CSV_発注日!$M2501="","",①在庫CSV_発注日!$M2501&amp;"")</f>
        <v/>
      </c>
      <c r="D2505" s="12" t="str">
        <f aca="false">IF($C2505="","",①在庫CSV_発注日!$N2501)</f>
        <v/>
      </c>
      <c r="E2505" s="12" t="str">
        <f aca="false">IF($C2505="","",①在庫CSV_発注日!$H2501)</f>
        <v/>
      </c>
      <c r="F2505" s="12" t="str">
        <f aca="false">IF($C2505="","",①在庫CSV_発注日!$L2501)</f>
        <v/>
      </c>
      <c r="G2505" s="18"/>
      <c r="H2505" s="17" t="str">
        <f aca="false">IF($C2505="","",N(①在庫CSV_発注日!$Z2501))</f>
        <v/>
      </c>
      <c r="I2505" s="37" t="str">
        <f aca="false">IF($C2505="","",SUMIFS(⑤減算マスタCSV!$L$2:$L$8001,⑤減算マスタCSV!$F$2:$F$8001,$C2505,⑤減算マスタCSV!$K$2:$K$8001,1))</f>
        <v/>
      </c>
      <c r="J2505" s="17" t="str">
        <f aca="false">IF($C2505="","",IFERROR(INDEX(⑤減算マスタCSV!$H$2:$H$8001,MATCH($C2505,⑤減算マスタCSV!$F$2:$F$8001,0)),1))</f>
        <v/>
      </c>
      <c r="K2505" s="17" t="str">
        <f aca="false">IF($C2505="","",MAX(1,IFERROR(INDEX(⑥商品照会CSV!$M$2:$M$3001,MATCH($C2505,⑥商品照会CSV!$A$2:$A$3001,0)),1)))</f>
        <v/>
      </c>
      <c r="L2505" s="40" t="str">
        <f aca="false">IF($C2505="","",IFERROR(INDEX(⑥商品照会CSV!$Q$2:$Q$3001,MATCH($C2505,⑥商品照会CSV!$A$2:$A$3001,0)),0))</f>
        <v/>
      </c>
      <c r="M2505" s="40" t="str">
        <f aca="false">IF($C2505="","",N($L2505)*N($K2505))</f>
        <v/>
      </c>
      <c r="N2505" s="17" t="str">
        <f aca="false">IF($C2505="","",MAX(1,IFERROR(INDEX(⑥商品照会CSV!$AK$2:$AK$3001,MATCH($C2505,⑥商品照会CSV!$A$2:$A$3001,0)),1)))</f>
        <v/>
      </c>
      <c r="O2505" s="12" t="str">
        <f aca="false">IF($C2505="","",IFERROR(IF(INDEX(⑥商品照会CSV!$AN$2:$AN$3001,MATCH($C2505,⑥商品照会CSV!$A$2:$A$3001,0))=1,"バラ",IF(INDEX(⑥商品照会CSV!$AM$2:$AM$3001,MATCH($C2505,⑥商品照会CSV!$A$2:$A$3001,0))=1,"中間包装","ケース")),"ケース"))</f>
        <v/>
      </c>
      <c r="P2505" s="18"/>
      <c r="Q2505" s="14"/>
      <c r="R2505" s="17" t="str">
        <f aca="false">IF($C2505="","",N($Q2505)*N($K2505))</f>
        <v/>
      </c>
    </row>
    <row r="2506" customFormat="false" ht="15" hidden="false" customHeight="false" outlineLevel="0" collapsed="false">
      <c r="B2506" s="12" t="n">
        <v>2501</v>
      </c>
      <c r="C2506" s="36" t="str">
        <f aca="false">IF(①在庫CSV_発注日!$M2502="","",①在庫CSV_発注日!$M2502&amp;"")</f>
        <v/>
      </c>
      <c r="D2506" s="12" t="str">
        <f aca="false">IF($C2506="","",①在庫CSV_発注日!$N2502)</f>
        <v/>
      </c>
      <c r="E2506" s="12" t="str">
        <f aca="false">IF($C2506="","",①在庫CSV_発注日!$H2502)</f>
        <v/>
      </c>
      <c r="F2506" s="12" t="str">
        <f aca="false">IF($C2506="","",①在庫CSV_発注日!$L2502)</f>
        <v/>
      </c>
      <c r="G2506" s="18"/>
      <c r="H2506" s="17" t="str">
        <f aca="false">IF($C2506="","",N(①在庫CSV_発注日!$Z2502))</f>
        <v/>
      </c>
      <c r="I2506" s="37" t="str">
        <f aca="false">IF($C2506="","",SUMIFS(⑤減算マスタCSV!$L$2:$L$8001,⑤減算マスタCSV!$F$2:$F$8001,$C2506,⑤減算マスタCSV!$K$2:$K$8001,1))</f>
        <v/>
      </c>
      <c r="J2506" s="17" t="str">
        <f aca="false">IF($C2506="","",IFERROR(INDEX(⑤減算マスタCSV!$H$2:$H$8001,MATCH($C2506,⑤減算マスタCSV!$F$2:$F$8001,0)),1))</f>
        <v/>
      </c>
      <c r="K2506" s="17" t="str">
        <f aca="false">IF($C2506="","",MAX(1,IFERROR(INDEX(⑥商品照会CSV!$M$2:$M$3001,MATCH($C2506,⑥商品照会CSV!$A$2:$A$3001,0)),1)))</f>
        <v/>
      </c>
      <c r="L2506" s="40" t="str">
        <f aca="false">IF($C2506="","",IFERROR(INDEX(⑥商品照会CSV!$Q$2:$Q$3001,MATCH($C2506,⑥商品照会CSV!$A$2:$A$3001,0)),0))</f>
        <v/>
      </c>
      <c r="M2506" s="40" t="str">
        <f aca="false">IF($C2506="","",N($L2506)*N($K2506))</f>
        <v/>
      </c>
      <c r="N2506" s="17" t="str">
        <f aca="false">IF($C2506="","",MAX(1,IFERROR(INDEX(⑥商品照会CSV!$AK$2:$AK$3001,MATCH($C2506,⑥商品照会CSV!$A$2:$A$3001,0)),1)))</f>
        <v/>
      </c>
      <c r="O2506" s="12" t="str">
        <f aca="false">IF($C2506="","",IFERROR(IF(INDEX(⑥商品照会CSV!$AN$2:$AN$3001,MATCH($C2506,⑥商品照会CSV!$A$2:$A$3001,0))=1,"バラ",IF(INDEX(⑥商品照会CSV!$AM$2:$AM$3001,MATCH($C2506,⑥商品照会CSV!$A$2:$A$3001,0))=1,"中間包装","ケース")),"ケース"))</f>
        <v/>
      </c>
      <c r="P2506" s="18"/>
      <c r="Q2506" s="14"/>
      <c r="R2506" s="17" t="str">
        <f aca="false">IF($C2506="","",N($Q2506)*N($K2506))</f>
        <v/>
      </c>
    </row>
    <row r="2507" customFormat="false" ht="15" hidden="false" customHeight="false" outlineLevel="0" collapsed="false">
      <c r="B2507" s="12" t="n">
        <v>2502</v>
      </c>
      <c r="C2507" s="36" t="str">
        <f aca="false">IF(①在庫CSV_発注日!$M2503="","",①在庫CSV_発注日!$M2503&amp;"")</f>
        <v/>
      </c>
      <c r="D2507" s="12" t="str">
        <f aca="false">IF($C2507="","",①在庫CSV_発注日!$N2503)</f>
        <v/>
      </c>
      <c r="E2507" s="12" t="str">
        <f aca="false">IF($C2507="","",①在庫CSV_発注日!$H2503)</f>
        <v/>
      </c>
      <c r="F2507" s="12" t="str">
        <f aca="false">IF($C2507="","",①在庫CSV_発注日!$L2503)</f>
        <v/>
      </c>
      <c r="G2507" s="18"/>
      <c r="H2507" s="17" t="str">
        <f aca="false">IF($C2507="","",N(①在庫CSV_発注日!$Z2503))</f>
        <v/>
      </c>
      <c r="I2507" s="37" t="str">
        <f aca="false">IF($C2507="","",SUMIFS(⑤減算マスタCSV!$L$2:$L$8001,⑤減算マスタCSV!$F$2:$F$8001,$C2507,⑤減算マスタCSV!$K$2:$K$8001,1))</f>
        <v/>
      </c>
      <c r="J2507" s="17" t="str">
        <f aca="false">IF($C2507="","",IFERROR(INDEX(⑤減算マスタCSV!$H$2:$H$8001,MATCH($C2507,⑤減算マスタCSV!$F$2:$F$8001,0)),1))</f>
        <v/>
      </c>
      <c r="K2507" s="17" t="str">
        <f aca="false">IF($C2507="","",MAX(1,IFERROR(INDEX(⑥商品照会CSV!$M$2:$M$3001,MATCH($C2507,⑥商品照会CSV!$A$2:$A$3001,0)),1)))</f>
        <v/>
      </c>
      <c r="L2507" s="40" t="str">
        <f aca="false">IF($C2507="","",IFERROR(INDEX(⑥商品照会CSV!$Q$2:$Q$3001,MATCH($C2507,⑥商品照会CSV!$A$2:$A$3001,0)),0))</f>
        <v/>
      </c>
      <c r="M2507" s="40" t="str">
        <f aca="false">IF($C2507="","",N($L2507)*N($K2507))</f>
        <v/>
      </c>
      <c r="N2507" s="17" t="str">
        <f aca="false">IF($C2507="","",MAX(1,IFERROR(INDEX(⑥商品照会CSV!$AK$2:$AK$3001,MATCH($C2507,⑥商品照会CSV!$A$2:$A$3001,0)),1)))</f>
        <v/>
      </c>
      <c r="O2507" s="12" t="str">
        <f aca="false">IF($C2507="","",IFERROR(IF(INDEX(⑥商品照会CSV!$AN$2:$AN$3001,MATCH($C2507,⑥商品照会CSV!$A$2:$A$3001,0))=1,"バラ",IF(INDEX(⑥商品照会CSV!$AM$2:$AM$3001,MATCH($C2507,⑥商品照会CSV!$A$2:$A$3001,0))=1,"中間包装","ケース")),"ケース"))</f>
        <v/>
      </c>
      <c r="P2507" s="18"/>
      <c r="Q2507" s="14"/>
      <c r="R2507" s="17" t="str">
        <f aca="false">IF($C2507="","",N($Q2507)*N($K2507))</f>
        <v/>
      </c>
    </row>
    <row r="2508" customFormat="false" ht="15" hidden="false" customHeight="false" outlineLevel="0" collapsed="false">
      <c r="B2508" s="12" t="n">
        <v>2503</v>
      </c>
      <c r="C2508" s="36" t="str">
        <f aca="false">IF(①在庫CSV_発注日!$M2504="","",①在庫CSV_発注日!$M2504&amp;"")</f>
        <v/>
      </c>
      <c r="D2508" s="12" t="str">
        <f aca="false">IF($C2508="","",①在庫CSV_発注日!$N2504)</f>
        <v/>
      </c>
      <c r="E2508" s="12" t="str">
        <f aca="false">IF($C2508="","",①在庫CSV_発注日!$H2504)</f>
        <v/>
      </c>
      <c r="F2508" s="12" t="str">
        <f aca="false">IF($C2508="","",①在庫CSV_発注日!$L2504)</f>
        <v/>
      </c>
      <c r="G2508" s="18"/>
      <c r="H2508" s="17" t="str">
        <f aca="false">IF($C2508="","",N(①在庫CSV_発注日!$Z2504))</f>
        <v/>
      </c>
      <c r="I2508" s="37" t="str">
        <f aca="false">IF($C2508="","",SUMIFS(⑤減算マスタCSV!$L$2:$L$8001,⑤減算マスタCSV!$F$2:$F$8001,$C2508,⑤減算マスタCSV!$K$2:$K$8001,1))</f>
        <v/>
      </c>
      <c r="J2508" s="17" t="str">
        <f aca="false">IF($C2508="","",IFERROR(INDEX(⑤減算マスタCSV!$H$2:$H$8001,MATCH($C2508,⑤減算マスタCSV!$F$2:$F$8001,0)),1))</f>
        <v/>
      </c>
      <c r="K2508" s="17" t="str">
        <f aca="false">IF($C2508="","",MAX(1,IFERROR(INDEX(⑥商品照会CSV!$M$2:$M$3001,MATCH($C2508,⑥商品照会CSV!$A$2:$A$3001,0)),1)))</f>
        <v/>
      </c>
      <c r="L2508" s="40" t="str">
        <f aca="false">IF($C2508="","",IFERROR(INDEX(⑥商品照会CSV!$Q$2:$Q$3001,MATCH($C2508,⑥商品照会CSV!$A$2:$A$3001,0)),0))</f>
        <v/>
      </c>
      <c r="M2508" s="40" t="str">
        <f aca="false">IF($C2508="","",N($L2508)*N($K2508))</f>
        <v/>
      </c>
      <c r="N2508" s="17" t="str">
        <f aca="false">IF($C2508="","",MAX(1,IFERROR(INDEX(⑥商品照会CSV!$AK$2:$AK$3001,MATCH($C2508,⑥商品照会CSV!$A$2:$A$3001,0)),1)))</f>
        <v/>
      </c>
      <c r="O2508" s="12" t="str">
        <f aca="false">IF($C2508="","",IFERROR(IF(INDEX(⑥商品照会CSV!$AN$2:$AN$3001,MATCH($C2508,⑥商品照会CSV!$A$2:$A$3001,0))=1,"バラ",IF(INDEX(⑥商品照会CSV!$AM$2:$AM$3001,MATCH($C2508,⑥商品照会CSV!$A$2:$A$3001,0))=1,"中間包装","ケース")),"ケース"))</f>
        <v/>
      </c>
      <c r="P2508" s="18"/>
      <c r="Q2508" s="14"/>
      <c r="R2508" s="17" t="str">
        <f aca="false">IF($C2508="","",N($Q2508)*N($K2508))</f>
        <v/>
      </c>
    </row>
    <row r="2509" customFormat="false" ht="15" hidden="false" customHeight="false" outlineLevel="0" collapsed="false">
      <c r="B2509" s="12" t="n">
        <v>2504</v>
      </c>
      <c r="C2509" s="36" t="str">
        <f aca="false">IF(①在庫CSV_発注日!$M2505="","",①在庫CSV_発注日!$M2505&amp;"")</f>
        <v/>
      </c>
      <c r="D2509" s="12" t="str">
        <f aca="false">IF($C2509="","",①在庫CSV_発注日!$N2505)</f>
        <v/>
      </c>
      <c r="E2509" s="12" t="str">
        <f aca="false">IF($C2509="","",①在庫CSV_発注日!$H2505)</f>
        <v/>
      </c>
      <c r="F2509" s="12" t="str">
        <f aca="false">IF($C2509="","",①在庫CSV_発注日!$L2505)</f>
        <v/>
      </c>
      <c r="G2509" s="18"/>
      <c r="H2509" s="17" t="str">
        <f aca="false">IF($C2509="","",N(①在庫CSV_発注日!$Z2505))</f>
        <v/>
      </c>
      <c r="I2509" s="37" t="str">
        <f aca="false">IF($C2509="","",SUMIFS(⑤減算マスタCSV!$L$2:$L$8001,⑤減算マスタCSV!$F$2:$F$8001,$C2509,⑤減算マスタCSV!$K$2:$K$8001,1))</f>
        <v/>
      </c>
      <c r="J2509" s="17" t="str">
        <f aca="false">IF($C2509="","",IFERROR(INDEX(⑤減算マスタCSV!$H$2:$H$8001,MATCH($C2509,⑤減算マスタCSV!$F$2:$F$8001,0)),1))</f>
        <v/>
      </c>
      <c r="K2509" s="17" t="str">
        <f aca="false">IF($C2509="","",MAX(1,IFERROR(INDEX(⑥商品照会CSV!$M$2:$M$3001,MATCH($C2509,⑥商品照会CSV!$A$2:$A$3001,0)),1)))</f>
        <v/>
      </c>
      <c r="L2509" s="40" t="str">
        <f aca="false">IF($C2509="","",IFERROR(INDEX(⑥商品照会CSV!$Q$2:$Q$3001,MATCH($C2509,⑥商品照会CSV!$A$2:$A$3001,0)),0))</f>
        <v/>
      </c>
      <c r="M2509" s="40" t="str">
        <f aca="false">IF($C2509="","",N($L2509)*N($K2509))</f>
        <v/>
      </c>
      <c r="N2509" s="17" t="str">
        <f aca="false">IF($C2509="","",MAX(1,IFERROR(INDEX(⑥商品照会CSV!$AK$2:$AK$3001,MATCH($C2509,⑥商品照会CSV!$A$2:$A$3001,0)),1)))</f>
        <v/>
      </c>
      <c r="O2509" s="12" t="str">
        <f aca="false">IF($C2509="","",IFERROR(IF(INDEX(⑥商品照会CSV!$AN$2:$AN$3001,MATCH($C2509,⑥商品照会CSV!$A$2:$A$3001,0))=1,"バラ",IF(INDEX(⑥商品照会CSV!$AM$2:$AM$3001,MATCH($C2509,⑥商品照会CSV!$A$2:$A$3001,0))=1,"中間包装","ケース")),"ケース"))</f>
        <v/>
      </c>
      <c r="P2509" s="18"/>
      <c r="Q2509" s="14"/>
      <c r="R2509" s="17" t="str">
        <f aca="false">IF($C2509="","",N($Q2509)*N($K2509))</f>
        <v/>
      </c>
    </row>
    <row r="2510" customFormat="false" ht="15" hidden="false" customHeight="false" outlineLevel="0" collapsed="false">
      <c r="B2510" s="12" t="n">
        <v>2505</v>
      </c>
      <c r="C2510" s="36" t="str">
        <f aca="false">IF(①在庫CSV_発注日!$M2506="","",①在庫CSV_発注日!$M2506&amp;"")</f>
        <v/>
      </c>
      <c r="D2510" s="12" t="str">
        <f aca="false">IF($C2510="","",①在庫CSV_発注日!$N2506)</f>
        <v/>
      </c>
      <c r="E2510" s="12" t="str">
        <f aca="false">IF($C2510="","",①在庫CSV_発注日!$H2506)</f>
        <v/>
      </c>
      <c r="F2510" s="12" t="str">
        <f aca="false">IF($C2510="","",①在庫CSV_発注日!$L2506)</f>
        <v/>
      </c>
      <c r="G2510" s="18"/>
      <c r="H2510" s="17" t="str">
        <f aca="false">IF($C2510="","",N(①在庫CSV_発注日!$Z2506))</f>
        <v/>
      </c>
      <c r="I2510" s="37" t="str">
        <f aca="false">IF($C2510="","",SUMIFS(⑤減算マスタCSV!$L$2:$L$8001,⑤減算マスタCSV!$F$2:$F$8001,$C2510,⑤減算マスタCSV!$K$2:$K$8001,1))</f>
        <v/>
      </c>
      <c r="J2510" s="17" t="str">
        <f aca="false">IF($C2510="","",IFERROR(INDEX(⑤減算マスタCSV!$H$2:$H$8001,MATCH($C2510,⑤減算マスタCSV!$F$2:$F$8001,0)),1))</f>
        <v/>
      </c>
      <c r="K2510" s="17" t="str">
        <f aca="false">IF($C2510="","",MAX(1,IFERROR(INDEX(⑥商品照会CSV!$M$2:$M$3001,MATCH($C2510,⑥商品照会CSV!$A$2:$A$3001,0)),1)))</f>
        <v/>
      </c>
      <c r="L2510" s="40" t="str">
        <f aca="false">IF($C2510="","",IFERROR(INDEX(⑥商品照会CSV!$Q$2:$Q$3001,MATCH($C2510,⑥商品照会CSV!$A$2:$A$3001,0)),0))</f>
        <v/>
      </c>
      <c r="M2510" s="40" t="str">
        <f aca="false">IF($C2510="","",N($L2510)*N($K2510))</f>
        <v/>
      </c>
      <c r="N2510" s="17" t="str">
        <f aca="false">IF($C2510="","",MAX(1,IFERROR(INDEX(⑥商品照会CSV!$AK$2:$AK$3001,MATCH($C2510,⑥商品照会CSV!$A$2:$A$3001,0)),1)))</f>
        <v/>
      </c>
      <c r="O2510" s="12" t="str">
        <f aca="false">IF($C2510="","",IFERROR(IF(INDEX(⑥商品照会CSV!$AN$2:$AN$3001,MATCH($C2510,⑥商品照会CSV!$A$2:$A$3001,0))=1,"バラ",IF(INDEX(⑥商品照会CSV!$AM$2:$AM$3001,MATCH($C2510,⑥商品照会CSV!$A$2:$A$3001,0))=1,"中間包装","ケース")),"ケース"))</f>
        <v/>
      </c>
      <c r="P2510" s="18"/>
      <c r="Q2510" s="14"/>
      <c r="R2510" s="17" t="str">
        <f aca="false">IF($C2510="","",N($Q2510)*N($K2510))</f>
        <v/>
      </c>
    </row>
    <row r="2511" customFormat="false" ht="15" hidden="false" customHeight="false" outlineLevel="0" collapsed="false">
      <c r="B2511" s="12" t="n">
        <v>2506</v>
      </c>
      <c r="C2511" s="36" t="str">
        <f aca="false">IF(①在庫CSV_発注日!$M2507="","",①在庫CSV_発注日!$M2507&amp;"")</f>
        <v/>
      </c>
      <c r="D2511" s="12" t="str">
        <f aca="false">IF($C2511="","",①在庫CSV_発注日!$N2507)</f>
        <v/>
      </c>
      <c r="E2511" s="12" t="str">
        <f aca="false">IF($C2511="","",①在庫CSV_発注日!$H2507)</f>
        <v/>
      </c>
      <c r="F2511" s="12" t="str">
        <f aca="false">IF($C2511="","",①在庫CSV_発注日!$L2507)</f>
        <v/>
      </c>
      <c r="G2511" s="18"/>
      <c r="H2511" s="17" t="str">
        <f aca="false">IF($C2511="","",N(①在庫CSV_発注日!$Z2507))</f>
        <v/>
      </c>
      <c r="I2511" s="37" t="str">
        <f aca="false">IF($C2511="","",SUMIFS(⑤減算マスタCSV!$L$2:$L$8001,⑤減算マスタCSV!$F$2:$F$8001,$C2511,⑤減算マスタCSV!$K$2:$K$8001,1))</f>
        <v/>
      </c>
      <c r="J2511" s="17" t="str">
        <f aca="false">IF($C2511="","",IFERROR(INDEX(⑤減算マスタCSV!$H$2:$H$8001,MATCH($C2511,⑤減算マスタCSV!$F$2:$F$8001,0)),1))</f>
        <v/>
      </c>
      <c r="K2511" s="17" t="str">
        <f aca="false">IF($C2511="","",MAX(1,IFERROR(INDEX(⑥商品照会CSV!$M$2:$M$3001,MATCH($C2511,⑥商品照会CSV!$A$2:$A$3001,0)),1)))</f>
        <v/>
      </c>
      <c r="L2511" s="40" t="str">
        <f aca="false">IF($C2511="","",IFERROR(INDEX(⑥商品照会CSV!$Q$2:$Q$3001,MATCH($C2511,⑥商品照会CSV!$A$2:$A$3001,0)),0))</f>
        <v/>
      </c>
      <c r="M2511" s="40" t="str">
        <f aca="false">IF($C2511="","",N($L2511)*N($K2511))</f>
        <v/>
      </c>
      <c r="N2511" s="17" t="str">
        <f aca="false">IF($C2511="","",MAX(1,IFERROR(INDEX(⑥商品照会CSV!$AK$2:$AK$3001,MATCH($C2511,⑥商品照会CSV!$A$2:$A$3001,0)),1)))</f>
        <v/>
      </c>
      <c r="O2511" s="12" t="str">
        <f aca="false">IF($C2511="","",IFERROR(IF(INDEX(⑥商品照会CSV!$AN$2:$AN$3001,MATCH($C2511,⑥商品照会CSV!$A$2:$A$3001,0))=1,"バラ",IF(INDEX(⑥商品照会CSV!$AM$2:$AM$3001,MATCH($C2511,⑥商品照会CSV!$A$2:$A$3001,0))=1,"中間包装","ケース")),"ケース"))</f>
        <v/>
      </c>
      <c r="P2511" s="18"/>
      <c r="Q2511" s="14"/>
      <c r="R2511" s="17" t="str">
        <f aca="false">IF($C2511="","",N($Q2511)*N($K2511))</f>
        <v/>
      </c>
    </row>
    <row r="2512" customFormat="false" ht="15" hidden="false" customHeight="false" outlineLevel="0" collapsed="false">
      <c r="B2512" s="12" t="n">
        <v>2507</v>
      </c>
      <c r="C2512" s="36" t="str">
        <f aca="false">IF(①在庫CSV_発注日!$M2508="","",①在庫CSV_発注日!$M2508&amp;"")</f>
        <v/>
      </c>
      <c r="D2512" s="12" t="str">
        <f aca="false">IF($C2512="","",①在庫CSV_発注日!$N2508)</f>
        <v/>
      </c>
      <c r="E2512" s="12" t="str">
        <f aca="false">IF($C2512="","",①在庫CSV_発注日!$H2508)</f>
        <v/>
      </c>
      <c r="F2512" s="12" t="str">
        <f aca="false">IF($C2512="","",①在庫CSV_発注日!$L2508)</f>
        <v/>
      </c>
      <c r="G2512" s="18"/>
      <c r="H2512" s="17" t="str">
        <f aca="false">IF($C2512="","",N(①在庫CSV_発注日!$Z2508))</f>
        <v/>
      </c>
      <c r="I2512" s="37" t="str">
        <f aca="false">IF($C2512="","",SUMIFS(⑤減算マスタCSV!$L$2:$L$8001,⑤減算マスタCSV!$F$2:$F$8001,$C2512,⑤減算マスタCSV!$K$2:$K$8001,1))</f>
        <v/>
      </c>
      <c r="J2512" s="17" t="str">
        <f aca="false">IF($C2512="","",IFERROR(INDEX(⑤減算マスタCSV!$H$2:$H$8001,MATCH($C2512,⑤減算マスタCSV!$F$2:$F$8001,0)),1))</f>
        <v/>
      </c>
      <c r="K2512" s="17" t="str">
        <f aca="false">IF($C2512="","",MAX(1,IFERROR(INDEX(⑥商品照会CSV!$M$2:$M$3001,MATCH($C2512,⑥商品照会CSV!$A$2:$A$3001,0)),1)))</f>
        <v/>
      </c>
      <c r="L2512" s="40" t="str">
        <f aca="false">IF($C2512="","",IFERROR(INDEX(⑥商品照会CSV!$Q$2:$Q$3001,MATCH($C2512,⑥商品照会CSV!$A$2:$A$3001,0)),0))</f>
        <v/>
      </c>
      <c r="M2512" s="40" t="str">
        <f aca="false">IF($C2512="","",N($L2512)*N($K2512))</f>
        <v/>
      </c>
      <c r="N2512" s="17" t="str">
        <f aca="false">IF($C2512="","",MAX(1,IFERROR(INDEX(⑥商品照会CSV!$AK$2:$AK$3001,MATCH($C2512,⑥商品照会CSV!$A$2:$A$3001,0)),1)))</f>
        <v/>
      </c>
      <c r="O2512" s="12" t="str">
        <f aca="false">IF($C2512="","",IFERROR(IF(INDEX(⑥商品照会CSV!$AN$2:$AN$3001,MATCH($C2512,⑥商品照会CSV!$A$2:$A$3001,0))=1,"バラ",IF(INDEX(⑥商品照会CSV!$AM$2:$AM$3001,MATCH($C2512,⑥商品照会CSV!$A$2:$A$3001,0))=1,"中間包装","ケース")),"ケース"))</f>
        <v/>
      </c>
      <c r="P2512" s="18"/>
      <c r="Q2512" s="14"/>
      <c r="R2512" s="17" t="str">
        <f aca="false">IF($C2512="","",N($Q2512)*N($K2512))</f>
        <v/>
      </c>
    </row>
    <row r="2513" customFormat="false" ht="15" hidden="false" customHeight="false" outlineLevel="0" collapsed="false">
      <c r="B2513" s="12" t="n">
        <v>2508</v>
      </c>
      <c r="C2513" s="36" t="str">
        <f aca="false">IF(①在庫CSV_発注日!$M2509="","",①在庫CSV_発注日!$M2509&amp;"")</f>
        <v/>
      </c>
      <c r="D2513" s="12" t="str">
        <f aca="false">IF($C2513="","",①在庫CSV_発注日!$N2509)</f>
        <v/>
      </c>
      <c r="E2513" s="12" t="str">
        <f aca="false">IF($C2513="","",①在庫CSV_発注日!$H2509)</f>
        <v/>
      </c>
      <c r="F2513" s="12" t="str">
        <f aca="false">IF($C2513="","",①在庫CSV_発注日!$L2509)</f>
        <v/>
      </c>
      <c r="G2513" s="18"/>
      <c r="H2513" s="17" t="str">
        <f aca="false">IF($C2513="","",N(①在庫CSV_発注日!$Z2509))</f>
        <v/>
      </c>
      <c r="I2513" s="37" t="str">
        <f aca="false">IF($C2513="","",SUMIFS(⑤減算マスタCSV!$L$2:$L$8001,⑤減算マスタCSV!$F$2:$F$8001,$C2513,⑤減算マスタCSV!$K$2:$K$8001,1))</f>
        <v/>
      </c>
      <c r="J2513" s="17" t="str">
        <f aca="false">IF($C2513="","",IFERROR(INDEX(⑤減算マスタCSV!$H$2:$H$8001,MATCH($C2513,⑤減算マスタCSV!$F$2:$F$8001,0)),1))</f>
        <v/>
      </c>
      <c r="K2513" s="17" t="str">
        <f aca="false">IF($C2513="","",MAX(1,IFERROR(INDEX(⑥商品照会CSV!$M$2:$M$3001,MATCH($C2513,⑥商品照会CSV!$A$2:$A$3001,0)),1)))</f>
        <v/>
      </c>
      <c r="L2513" s="40" t="str">
        <f aca="false">IF($C2513="","",IFERROR(INDEX(⑥商品照会CSV!$Q$2:$Q$3001,MATCH($C2513,⑥商品照会CSV!$A$2:$A$3001,0)),0))</f>
        <v/>
      </c>
      <c r="M2513" s="40" t="str">
        <f aca="false">IF($C2513="","",N($L2513)*N($K2513))</f>
        <v/>
      </c>
      <c r="N2513" s="17" t="str">
        <f aca="false">IF($C2513="","",MAX(1,IFERROR(INDEX(⑥商品照会CSV!$AK$2:$AK$3001,MATCH($C2513,⑥商品照会CSV!$A$2:$A$3001,0)),1)))</f>
        <v/>
      </c>
      <c r="O2513" s="12" t="str">
        <f aca="false">IF($C2513="","",IFERROR(IF(INDEX(⑥商品照会CSV!$AN$2:$AN$3001,MATCH($C2513,⑥商品照会CSV!$A$2:$A$3001,0))=1,"バラ",IF(INDEX(⑥商品照会CSV!$AM$2:$AM$3001,MATCH($C2513,⑥商品照会CSV!$A$2:$A$3001,0))=1,"中間包装","ケース")),"ケース"))</f>
        <v/>
      </c>
      <c r="P2513" s="18"/>
      <c r="Q2513" s="14"/>
      <c r="R2513" s="17" t="str">
        <f aca="false">IF($C2513="","",N($Q2513)*N($K2513))</f>
        <v/>
      </c>
    </row>
    <row r="2514" customFormat="false" ht="15" hidden="false" customHeight="false" outlineLevel="0" collapsed="false">
      <c r="B2514" s="12" t="n">
        <v>2509</v>
      </c>
      <c r="C2514" s="36" t="str">
        <f aca="false">IF(①在庫CSV_発注日!$M2510="","",①在庫CSV_発注日!$M2510&amp;"")</f>
        <v/>
      </c>
      <c r="D2514" s="12" t="str">
        <f aca="false">IF($C2514="","",①在庫CSV_発注日!$N2510)</f>
        <v/>
      </c>
      <c r="E2514" s="12" t="str">
        <f aca="false">IF($C2514="","",①在庫CSV_発注日!$H2510)</f>
        <v/>
      </c>
      <c r="F2514" s="12" t="str">
        <f aca="false">IF($C2514="","",①在庫CSV_発注日!$L2510)</f>
        <v/>
      </c>
      <c r="G2514" s="18"/>
      <c r="H2514" s="17" t="str">
        <f aca="false">IF($C2514="","",N(①在庫CSV_発注日!$Z2510))</f>
        <v/>
      </c>
      <c r="I2514" s="37" t="str">
        <f aca="false">IF($C2514="","",SUMIFS(⑤減算マスタCSV!$L$2:$L$8001,⑤減算マスタCSV!$F$2:$F$8001,$C2514,⑤減算マスタCSV!$K$2:$K$8001,1))</f>
        <v/>
      </c>
      <c r="J2514" s="17" t="str">
        <f aca="false">IF($C2514="","",IFERROR(INDEX(⑤減算マスタCSV!$H$2:$H$8001,MATCH($C2514,⑤減算マスタCSV!$F$2:$F$8001,0)),1))</f>
        <v/>
      </c>
      <c r="K2514" s="17" t="str">
        <f aca="false">IF($C2514="","",MAX(1,IFERROR(INDEX(⑥商品照会CSV!$M$2:$M$3001,MATCH($C2514,⑥商品照会CSV!$A$2:$A$3001,0)),1)))</f>
        <v/>
      </c>
      <c r="L2514" s="40" t="str">
        <f aca="false">IF($C2514="","",IFERROR(INDEX(⑥商品照会CSV!$Q$2:$Q$3001,MATCH($C2514,⑥商品照会CSV!$A$2:$A$3001,0)),0))</f>
        <v/>
      </c>
      <c r="M2514" s="40" t="str">
        <f aca="false">IF($C2514="","",N($L2514)*N($K2514))</f>
        <v/>
      </c>
      <c r="N2514" s="17" t="str">
        <f aca="false">IF($C2514="","",MAX(1,IFERROR(INDEX(⑥商品照会CSV!$AK$2:$AK$3001,MATCH($C2514,⑥商品照会CSV!$A$2:$A$3001,0)),1)))</f>
        <v/>
      </c>
      <c r="O2514" s="12" t="str">
        <f aca="false">IF($C2514="","",IFERROR(IF(INDEX(⑥商品照会CSV!$AN$2:$AN$3001,MATCH($C2514,⑥商品照会CSV!$A$2:$A$3001,0))=1,"バラ",IF(INDEX(⑥商品照会CSV!$AM$2:$AM$3001,MATCH($C2514,⑥商品照会CSV!$A$2:$A$3001,0))=1,"中間包装","ケース")),"ケース"))</f>
        <v/>
      </c>
      <c r="P2514" s="18"/>
      <c r="Q2514" s="14"/>
      <c r="R2514" s="17" t="str">
        <f aca="false">IF($C2514="","",N($Q2514)*N($K2514))</f>
        <v/>
      </c>
    </row>
    <row r="2515" customFormat="false" ht="15" hidden="false" customHeight="false" outlineLevel="0" collapsed="false">
      <c r="B2515" s="12" t="n">
        <v>2510</v>
      </c>
      <c r="C2515" s="36" t="str">
        <f aca="false">IF(①在庫CSV_発注日!$M2511="","",①在庫CSV_発注日!$M2511&amp;"")</f>
        <v/>
      </c>
      <c r="D2515" s="12" t="str">
        <f aca="false">IF($C2515="","",①在庫CSV_発注日!$N2511)</f>
        <v/>
      </c>
      <c r="E2515" s="12" t="str">
        <f aca="false">IF($C2515="","",①在庫CSV_発注日!$H2511)</f>
        <v/>
      </c>
      <c r="F2515" s="12" t="str">
        <f aca="false">IF($C2515="","",①在庫CSV_発注日!$L2511)</f>
        <v/>
      </c>
      <c r="G2515" s="18"/>
      <c r="H2515" s="17" t="str">
        <f aca="false">IF($C2515="","",N(①在庫CSV_発注日!$Z2511))</f>
        <v/>
      </c>
      <c r="I2515" s="37" t="str">
        <f aca="false">IF($C2515="","",SUMIFS(⑤減算マスタCSV!$L$2:$L$8001,⑤減算マスタCSV!$F$2:$F$8001,$C2515,⑤減算マスタCSV!$K$2:$K$8001,1))</f>
        <v/>
      </c>
      <c r="J2515" s="17" t="str">
        <f aca="false">IF($C2515="","",IFERROR(INDEX(⑤減算マスタCSV!$H$2:$H$8001,MATCH($C2515,⑤減算マスタCSV!$F$2:$F$8001,0)),1))</f>
        <v/>
      </c>
      <c r="K2515" s="17" t="str">
        <f aca="false">IF($C2515="","",MAX(1,IFERROR(INDEX(⑥商品照会CSV!$M$2:$M$3001,MATCH($C2515,⑥商品照会CSV!$A$2:$A$3001,0)),1)))</f>
        <v/>
      </c>
      <c r="L2515" s="40" t="str">
        <f aca="false">IF($C2515="","",IFERROR(INDEX(⑥商品照会CSV!$Q$2:$Q$3001,MATCH($C2515,⑥商品照会CSV!$A$2:$A$3001,0)),0))</f>
        <v/>
      </c>
      <c r="M2515" s="40" t="str">
        <f aca="false">IF($C2515="","",N($L2515)*N($K2515))</f>
        <v/>
      </c>
      <c r="N2515" s="17" t="str">
        <f aca="false">IF($C2515="","",MAX(1,IFERROR(INDEX(⑥商品照会CSV!$AK$2:$AK$3001,MATCH($C2515,⑥商品照会CSV!$A$2:$A$3001,0)),1)))</f>
        <v/>
      </c>
      <c r="O2515" s="12" t="str">
        <f aca="false">IF($C2515="","",IFERROR(IF(INDEX(⑥商品照会CSV!$AN$2:$AN$3001,MATCH($C2515,⑥商品照会CSV!$A$2:$A$3001,0))=1,"バラ",IF(INDEX(⑥商品照会CSV!$AM$2:$AM$3001,MATCH($C2515,⑥商品照会CSV!$A$2:$A$3001,0))=1,"中間包装","ケース")),"ケース"))</f>
        <v/>
      </c>
      <c r="P2515" s="18"/>
      <c r="Q2515" s="14"/>
      <c r="R2515" s="17" t="str">
        <f aca="false">IF($C2515="","",N($Q2515)*N($K2515))</f>
        <v/>
      </c>
    </row>
    <row r="2516" customFormat="false" ht="15" hidden="false" customHeight="false" outlineLevel="0" collapsed="false">
      <c r="B2516" s="12" t="n">
        <v>2511</v>
      </c>
      <c r="C2516" s="36" t="str">
        <f aca="false">IF(①在庫CSV_発注日!$M2512="","",①在庫CSV_発注日!$M2512&amp;"")</f>
        <v/>
      </c>
      <c r="D2516" s="12" t="str">
        <f aca="false">IF($C2516="","",①在庫CSV_発注日!$N2512)</f>
        <v/>
      </c>
      <c r="E2516" s="12" t="str">
        <f aca="false">IF($C2516="","",①在庫CSV_発注日!$H2512)</f>
        <v/>
      </c>
      <c r="F2516" s="12" t="str">
        <f aca="false">IF($C2516="","",①在庫CSV_発注日!$L2512)</f>
        <v/>
      </c>
      <c r="G2516" s="18"/>
      <c r="H2516" s="17" t="str">
        <f aca="false">IF($C2516="","",N(①在庫CSV_発注日!$Z2512))</f>
        <v/>
      </c>
      <c r="I2516" s="37" t="str">
        <f aca="false">IF($C2516="","",SUMIFS(⑤減算マスタCSV!$L$2:$L$8001,⑤減算マスタCSV!$F$2:$F$8001,$C2516,⑤減算マスタCSV!$K$2:$K$8001,1))</f>
        <v/>
      </c>
      <c r="J2516" s="17" t="str">
        <f aca="false">IF($C2516="","",IFERROR(INDEX(⑤減算マスタCSV!$H$2:$H$8001,MATCH($C2516,⑤減算マスタCSV!$F$2:$F$8001,0)),1))</f>
        <v/>
      </c>
      <c r="K2516" s="17" t="str">
        <f aca="false">IF($C2516="","",MAX(1,IFERROR(INDEX(⑥商品照会CSV!$M$2:$M$3001,MATCH($C2516,⑥商品照会CSV!$A$2:$A$3001,0)),1)))</f>
        <v/>
      </c>
      <c r="L2516" s="40" t="str">
        <f aca="false">IF($C2516="","",IFERROR(INDEX(⑥商品照会CSV!$Q$2:$Q$3001,MATCH($C2516,⑥商品照会CSV!$A$2:$A$3001,0)),0))</f>
        <v/>
      </c>
      <c r="M2516" s="40" t="str">
        <f aca="false">IF($C2516="","",N($L2516)*N($K2516))</f>
        <v/>
      </c>
      <c r="N2516" s="17" t="str">
        <f aca="false">IF($C2516="","",MAX(1,IFERROR(INDEX(⑥商品照会CSV!$AK$2:$AK$3001,MATCH($C2516,⑥商品照会CSV!$A$2:$A$3001,0)),1)))</f>
        <v/>
      </c>
      <c r="O2516" s="12" t="str">
        <f aca="false">IF($C2516="","",IFERROR(IF(INDEX(⑥商品照会CSV!$AN$2:$AN$3001,MATCH($C2516,⑥商品照会CSV!$A$2:$A$3001,0))=1,"バラ",IF(INDEX(⑥商品照会CSV!$AM$2:$AM$3001,MATCH($C2516,⑥商品照会CSV!$A$2:$A$3001,0))=1,"中間包装","ケース")),"ケース"))</f>
        <v/>
      </c>
      <c r="P2516" s="18"/>
      <c r="Q2516" s="14"/>
      <c r="R2516" s="17" t="str">
        <f aca="false">IF($C2516="","",N($Q2516)*N($K2516))</f>
        <v/>
      </c>
    </row>
    <row r="2517" customFormat="false" ht="15" hidden="false" customHeight="false" outlineLevel="0" collapsed="false">
      <c r="B2517" s="12" t="n">
        <v>2512</v>
      </c>
      <c r="C2517" s="36" t="str">
        <f aca="false">IF(①在庫CSV_発注日!$M2513="","",①在庫CSV_発注日!$M2513&amp;"")</f>
        <v/>
      </c>
      <c r="D2517" s="12" t="str">
        <f aca="false">IF($C2517="","",①在庫CSV_発注日!$N2513)</f>
        <v/>
      </c>
      <c r="E2517" s="12" t="str">
        <f aca="false">IF($C2517="","",①在庫CSV_発注日!$H2513)</f>
        <v/>
      </c>
      <c r="F2517" s="12" t="str">
        <f aca="false">IF($C2517="","",①在庫CSV_発注日!$L2513)</f>
        <v/>
      </c>
      <c r="G2517" s="18"/>
      <c r="H2517" s="17" t="str">
        <f aca="false">IF($C2517="","",N(①在庫CSV_発注日!$Z2513))</f>
        <v/>
      </c>
      <c r="I2517" s="37" t="str">
        <f aca="false">IF($C2517="","",SUMIFS(⑤減算マスタCSV!$L$2:$L$8001,⑤減算マスタCSV!$F$2:$F$8001,$C2517,⑤減算マスタCSV!$K$2:$K$8001,1))</f>
        <v/>
      </c>
      <c r="J2517" s="17" t="str">
        <f aca="false">IF($C2517="","",IFERROR(INDEX(⑤減算マスタCSV!$H$2:$H$8001,MATCH($C2517,⑤減算マスタCSV!$F$2:$F$8001,0)),1))</f>
        <v/>
      </c>
      <c r="K2517" s="17" t="str">
        <f aca="false">IF($C2517="","",MAX(1,IFERROR(INDEX(⑥商品照会CSV!$M$2:$M$3001,MATCH($C2517,⑥商品照会CSV!$A$2:$A$3001,0)),1)))</f>
        <v/>
      </c>
      <c r="L2517" s="40" t="str">
        <f aca="false">IF($C2517="","",IFERROR(INDEX(⑥商品照会CSV!$Q$2:$Q$3001,MATCH($C2517,⑥商品照会CSV!$A$2:$A$3001,0)),0))</f>
        <v/>
      </c>
      <c r="M2517" s="40" t="str">
        <f aca="false">IF($C2517="","",N($L2517)*N($K2517))</f>
        <v/>
      </c>
      <c r="N2517" s="17" t="str">
        <f aca="false">IF($C2517="","",MAX(1,IFERROR(INDEX(⑥商品照会CSV!$AK$2:$AK$3001,MATCH($C2517,⑥商品照会CSV!$A$2:$A$3001,0)),1)))</f>
        <v/>
      </c>
      <c r="O2517" s="12" t="str">
        <f aca="false">IF($C2517="","",IFERROR(IF(INDEX(⑥商品照会CSV!$AN$2:$AN$3001,MATCH($C2517,⑥商品照会CSV!$A$2:$A$3001,0))=1,"バラ",IF(INDEX(⑥商品照会CSV!$AM$2:$AM$3001,MATCH($C2517,⑥商品照会CSV!$A$2:$A$3001,0))=1,"中間包装","ケース")),"ケース"))</f>
        <v/>
      </c>
      <c r="P2517" s="18"/>
      <c r="Q2517" s="14"/>
      <c r="R2517" s="17" t="str">
        <f aca="false">IF($C2517="","",N($Q2517)*N($K2517))</f>
        <v/>
      </c>
    </row>
    <row r="2518" customFormat="false" ht="15" hidden="false" customHeight="false" outlineLevel="0" collapsed="false">
      <c r="B2518" s="12" t="n">
        <v>2513</v>
      </c>
      <c r="C2518" s="36" t="str">
        <f aca="false">IF(①在庫CSV_発注日!$M2514="","",①在庫CSV_発注日!$M2514&amp;"")</f>
        <v/>
      </c>
      <c r="D2518" s="12" t="str">
        <f aca="false">IF($C2518="","",①在庫CSV_発注日!$N2514)</f>
        <v/>
      </c>
      <c r="E2518" s="12" t="str">
        <f aca="false">IF($C2518="","",①在庫CSV_発注日!$H2514)</f>
        <v/>
      </c>
      <c r="F2518" s="12" t="str">
        <f aca="false">IF($C2518="","",①在庫CSV_発注日!$L2514)</f>
        <v/>
      </c>
      <c r="G2518" s="18"/>
      <c r="H2518" s="17" t="str">
        <f aca="false">IF($C2518="","",N(①在庫CSV_発注日!$Z2514))</f>
        <v/>
      </c>
      <c r="I2518" s="37" t="str">
        <f aca="false">IF($C2518="","",SUMIFS(⑤減算マスタCSV!$L$2:$L$8001,⑤減算マスタCSV!$F$2:$F$8001,$C2518,⑤減算マスタCSV!$K$2:$K$8001,1))</f>
        <v/>
      </c>
      <c r="J2518" s="17" t="str">
        <f aca="false">IF($C2518="","",IFERROR(INDEX(⑤減算マスタCSV!$H$2:$H$8001,MATCH($C2518,⑤減算マスタCSV!$F$2:$F$8001,0)),1))</f>
        <v/>
      </c>
      <c r="K2518" s="17" t="str">
        <f aca="false">IF($C2518="","",MAX(1,IFERROR(INDEX(⑥商品照会CSV!$M$2:$M$3001,MATCH($C2518,⑥商品照会CSV!$A$2:$A$3001,0)),1)))</f>
        <v/>
      </c>
      <c r="L2518" s="40" t="str">
        <f aca="false">IF($C2518="","",IFERROR(INDEX(⑥商品照会CSV!$Q$2:$Q$3001,MATCH($C2518,⑥商品照会CSV!$A$2:$A$3001,0)),0))</f>
        <v/>
      </c>
      <c r="M2518" s="40" t="str">
        <f aca="false">IF($C2518="","",N($L2518)*N($K2518))</f>
        <v/>
      </c>
      <c r="N2518" s="17" t="str">
        <f aca="false">IF($C2518="","",MAX(1,IFERROR(INDEX(⑥商品照会CSV!$AK$2:$AK$3001,MATCH($C2518,⑥商品照会CSV!$A$2:$A$3001,0)),1)))</f>
        <v/>
      </c>
      <c r="O2518" s="12" t="str">
        <f aca="false">IF($C2518="","",IFERROR(IF(INDEX(⑥商品照会CSV!$AN$2:$AN$3001,MATCH($C2518,⑥商品照会CSV!$A$2:$A$3001,0))=1,"バラ",IF(INDEX(⑥商品照会CSV!$AM$2:$AM$3001,MATCH($C2518,⑥商品照会CSV!$A$2:$A$3001,0))=1,"中間包装","ケース")),"ケース"))</f>
        <v/>
      </c>
      <c r="P2518" s="18"/>
      <c r="Q2518" s="14"/>
      <c r="R2518" s="17" t="str">
        <f aca="false">IF($C2518="","",N($Q2518)*N($K2518))</f>
        <v/>
      </c>
    </row>
    <row r="2519" customFormat="false" ht="15" hidden="false" customHeight="false" outlineLevel="0" collapsed="false">
      <c r="B2519" s="12" t="n">
        <v>2514</v>
      </c>
      <c r="C2519" s="36" t="str">
        <f aca="false">IF(①在庫CSV_発注日!$M2515="","",①在庫CSV_発注日!$M2515&amp;"")</f>
        <v/>
      </c>
      <c r="D2519" s="12" t="str">
        <f aca="false">IF($C2519="","",①在庫CSV_発注日!$N2515)</f>
        <v/>
      </c>
      <c r="E2519" s="12" t="str">
        <f aca="false">IF($C2519="","",①在庫CSV_発注日!$H2515)</f>
        <v/>
      </c>
      <c r="F2519" s="12" t="str">
        <f aca="false">IF($C2519="","",①在庫CSV_発注日!$L2515)</f>
        <v/>
      </c>
      <c r="G2519" s="18"/>
      <c r="H2519" s="17" t="str">
        <f aca="false">IF($C2519="","",N(①在庫CSV_発注日!$Z2515))</f>
        <v/>
      </c>
      <c r="I2519" s="37" t="str">
        <f aca="false">IF($C2519="","",SUMIFS(⑤減算マスタCSV!$L$2:$L$8001,⑤減算マスタCSV!$F$2:$F$8001,$C2519,⑤減算マスタCSV!$K$2:$K$8001,1))</f>
        <v/>
      </c>
      <c r="J2519" s="17" t="str">
        <f aca="false">IF($C2519="","",IFERROR(INDEX(⑤減算マスタCSV!$H$2:$H$8001,MATCH($C2519,⑤減算マスタCSV!$F$2:$F$8001,0)),1))</f>
        <v/>
      </c>
      <c r="K2519" s="17" t="str">
        <f aca="false">IF($C2519="","",MAX(1,IFERROR(INDEX(⑥商品照会CSV!$M$2:$M$3001,MATCH($C2519,⑥商品照会CSV!$A$2:$A$3001,0)),1)))</f>
        <v/>
      </c>
      <c r="L2519" s="40" t="str">
        <f aca="false">IF($C2519="","",IFERROR(INDEX(⑥商品照会CSV!$Q$2:$Q$3001,MATCH($C2519,⑥商品照会CSV!$A$2:$A$3001,0)),0))</f>
        <v/>
      </c>
      <c r="M2519" s="40" t="str">
        <f aca="false">IF($C2519="","",N($L2519)*N($K2519))</f>
        <v/>
      </c>
      <c r="N2519" s="17" t="str">
        <f aca="false">IF($C2519="","",MAX(1,IFERROR(INDEX(⑥商品照会CSV!$AK$2:$AK$3001,MATCH($C2519,⑥商品照会CSV!$A$2:$A$3001,0)),1)))</f>
        <v/>
      </c>
      <c r="O2519" s="12" t="str">
        <f aca="false">IF($C2519="","",IFERROR(IF(INDEX(⑥商品照会CSV!$AN$2:$AN$3001,MATCH($C2519,⑥商品照会CSV!$A$2:$A$3001,0))=1,"バラ",IF(INDEX(⑥商品照会CSV!$AM$2:$AM$3001,MATCH($C2519,⑥商品照会CSV!$A$2:$A$3001,0))=1,"中間包装","ケース")),"ケース"))</f>
        <v/>
      </c>
      <c r="P2519" s="18"/>
      <c r="Q2519" s="14"/>
      <c r="R2519" s="17" t="str">
        <f aca="false">IF($C2519="","",N($Q2519)*N($K2519))</f>
        <v/>
      </c>
    </row>
    <row r="2520" customFormat="false" ht="15" hidden="false" customHeight="false" outlineLevel="0" collapsed="false">
      <c r="B2520" s="12" t="n">
        <v>2515</v>
      </c>
      <c r="C2520" s="36" t="str">
        <f aca="false">IF(①在庫CSV_発注日!$M2516="","",①在庫CSV_発注日!$M2516&amp;"")</f>
        <v/>
      </c>
      <c r="D2520" s="12" t="str">
        <f aca="false">IF($C2520="","",①在庫CSV_発注日!$N2516)</f>
        <v/>
      </c>
      <c r="E2520" s="12" t="str">
        <f aca="false">IF($C2520="","",①在庫CSV_発注日!$H2516)</f>
        <v/>
      </c>
      <c r="F2520" s="12" t="str">
        <f aca="false">IF($C2520="","",①在庫CSV_発注日!$L2516)</f>
        <v/>
      </c>
      <c r="G2520" s="18"/>
      <c r="H2520" s="17" t="str">
        <f aca="false">IF($C2520="","",N(①在庫CSV_発注日!$Z2516))</f>
        <v/>
      </c>
      <c r="I2520" s="37" t="str">
        <f aca="false">IF($C2520="","",SUMIFS(⑤減算マスタCSV!$L$2:$L$8001,⑤減算マスタCSV!$F$2:$F$8001,$C2520,⑤減算マスタCSV!$K$2:$K$8001,1))</f>
        <v/>
      </c>
      <c r="J2520" s="17" t="str">
        <f aca="false">IF($C2520="","",IFERROR(INDEX(⑤減算マスタCSV!$H$2:$H$8001,MATCH($C2520,⑤減算マスタCSV!$F$2:$F$8001,0)),1))</f>
        <v/>
      </c>
      <c r="K2520" s="17" t="str">
        <f aca="false">IF($C2520="","",MAX(1,IFERROR(INDEX(⑥商品照会CSV!$M$2:$M$3001,MATCH($C2520,⑥商品照会CSV!$A$2:$A$3001,0)),1)))</f>
        <v/>
      </c>
      <c r="L2520" s="40" t="str">
        <f aca="false">IF($C2520="","",IFERROR(INDEX(⑥商品照会CSV!$Q$2:$Q$3001,MATCH($C2520,⑥商品照会CSV!$A$2:$A$3001,0)),0))</f>
        <v/>
      </c>
      <c r="M2520" s="40" t="str">
        <f aca="false">IF($C2520="","",N($L2520)*N($K2520))</f>
        <v/>
      </c>
      <c r="N2520" s="17" t="str">
        <f aca="false">IF($C2520="","",MAX(1,IFERROR(INDEX(⑥商品照会CSV!$AK$2:$AK$3001,MATCH($C2520,⑥商品照会CSV!$A$2:$A$3001,0)),1)))</f>
        <v/>
      </c>
      <c r="O2520" s="12" t="str">
        <f aca="false">IF($C2520="","",IFERROR(IF(INDEX(⑥商品照会CSV!$AN$2:$AN$3001,MATCH($C2520,⑥商品照会CSV!$A$2:$A$3001,0))=1,"バラ",IF(INDEX(⑥商品照会CSV!$AM$2:$AM$3001,MATCH($C2520,⑥商品照会CSV!$A$2:$A$3001,0))=1,"中間包装","ケース")),"ケース"))</f>
        <v/>
      </c>
      <c r="P2520" s="18"/>
      <c r="Q2520" s="14"/>
      <c r="R2520" s="17" t="str">
        <f aca="false">IF($C2520="","",N($Q2520)*N($K2520))</f>
        <v/>
      </c>
    </row>
    <row r="2521" customFormat="false" ht="15" hidden="false" customHeight="false" outlineLevel="0" collapsed="false">
      <c r="B2521" s="12" t="n">
        <v>2516</v>
      </c>
      <c r="C2521" s="36" t="str">
        <f aca="false">IF(①在庫CSV_発注日!$M2517="","",①在庫CSV_発注日!$M2517&amp;"")</f>
        <v/>
      </c>
      <c r="D2521" s="12" t="str">
        <f aca="false">IF($C2521="","",①在庫CSV_発注日!$N2517)</f>
        <v/>
      </c>
      <c r="E2521" s="12" t="str">
        <f aca="false">IF($C2521="","",①在庫CSV_発注日!$H2517)</f>
        <v/>
      </c>
      <c r="F2521" s="12" t="str">
        <f aca="false">IF($C2521="","",①在庫CSV_発注日!$L2517)</f>
        <v/>
      </c>
      <c r="G2521" s="18"/>
      <c r="H2521" s="17" t="str">
        <f aca="false">IF($C2521="","",N(①在庫CSV_発注日!$Z2517))</f>
        <v/>
      </c>
      <c r="I2521" s="37" t="str">
        <f aca="false">IF($C2521="","",SUMIFS(⑤減算マスタCSV!$L$2:$L$8001,⑤減算マスタCSV!$F$2:$F$8001,$C2521,⑤減算マスタCSV!$K$2:$K$8001,1))</f>
        <v/>
      </c>
      <c r="J2521" s="17" t="str">
        <f aca="false">IF($C2521="","",IFERROR(INDEX(⑤減算マスタCSV!$H$2:$H$8001,MATCH($C2521,⑤減算マスタCSV!$F$2:$F$8001,0)),1))</f>
        <v/>
      </c>
      <c r="K2521" s="17" t="str">
        <f aca="false">IF($C2521="","",MAX(1,IFERROR(INDEX(⑥商品照会CSV!$M$2:$M$3001,MATCH($C2521,⑥商品照会CSV!$A$2:$A$3001,0)),1)))</f>
        <v/>
      </c>
      <c r="L2521" s="40" t="str">
        <f aca="false">IF($C2521="","",IFERROR(INDEX(⑥商品照会CSV!$Q$2:$Q$3001,MATCH($C2521,⑥商品照会CSV!$A$2:$A$3001,0)),0))</f>
        <v/>
      </c>
      <c r="M2521" s="40" t="str">
        <f aca="false">IF($C2521="","",N($L2521)*N($K2521))</f>
        <v/>
      </c>
      <c r="N2521" s="17" t="str">
        <f aca="false">IF($C2521="","",MAX(1,IFERROR(INDEX(⑥商品照会CSV!$AK$2:$AK$3001,MATCH($C2521,⑥商品照会CSV!$A$2:$A$3001,0)),1)))</f>
        <v/>
      </c>
      <c r="O2521" s="12" t="str">
        <f aca="false">IF($C2521="","",IFERROR(IF(INDEX(⑥商品照会CSV!$AN$2:$AN$3001,MATCH($C2521,⑥商品照会CSV!$A$2:$A$3001,0))=1,"バラ",IF(INDEX(⑥商品照会CSV!$AM$2:$AM$3001,MATCH($C2521,⑥商品照会CSV!$A$2:$A$3001,0))=1,"中間包装","ケース")),"ケース"))</f>
        <v/>
      </c>
      <c r="P2521" s="18"/>
      <c r="Q2521" s="14"/>
      <c r="R2521" s="17" t="str">
        <f aca="false">IF($C2521="","",N($Q2521)*N($K2521))</f>
        <v/>
      </c>
    </row>
    <row r="2522" customFormat="false" ht="15" hidden="false" customHeight="false" outlineLevel="0" collapsed="false">
      <c r="B2522" s="12" t="n">
        <v>2517</v>
      </c>
      <c r="C2522" s="36" t="str">
        <f aca="false">IF(①在庫CSV_発注日!$M2518="","",①在庫CSV_発注日!$M2518&amp;"")</f>
        <v/>
      </c>
      <c r="D2522" s="12" t="str">
        <f aca="false">IF($C2522="","",①在庫CSV_発注日!$N2518)</f>
        <v/>
      </c>
      <c r="E2522" s="12" t="str">
        <f aca="false">IF($C2522="","",①在庫CSV_発注日!$H2518)</f>
        <v/>
      </c>
      <c r="F2522" s="12" t="str">
        <f aca="false">IF($C2522="","",①在庫CSV_発注日!$L2518)</f>
        <v/>
      </c>
      <c r="G2522" s="18"/>
      <c r="H2522" s="17" t="str">
        <f aca="false">IF($C2522="","",N(①在庫CSV_発注日!$Z2518))</f>
        <v/>
      </c>
      <c r="I2522" s="37" t="str">
        <f aca="false">IF($C2522="","",SUMIFS(⑤減算マスタCSV!$L$2:$L$8001,⑤減算マスタCSV!$F$2:$F$8001,$C2522,⑤減算マスタCSV!$K$2:$K$8001,1))</f>
        <v/>
      </c>
      <c r="J2522" s="17" t="str">
        <f aca="false">IF($C2522="","",IFERROR(INDEX(⑤減算マスタCSV!$H$2:$H$8001,MATCH($C2522,⑤減算マスタCSV!$F$2:$F$8001,0)),1))</f>
        <v/>
      </c>
      <c r="K2522" s="17" t="str">
        <f aca="false">IF($C2522="","",MAX(1,IFERROR(INDEX(⑥商品照会CSV!$M$2:$M$3001,MATCH($C2522,⑥商品照会CSV!$A$2:$A$3001,0)),1)))</f>
        <v/>
      </c>
      <c r="L2522" s="40" t="str">
        <f aca="false">IF($C2522="","",IFERROR(INDEX(⑥商品照会CSV!$Q$2:$Q$3001,MATCH($C2522,⑥商品照会CSV!$A$2:$A$3001,0)),0))</f>
        <v/>
      </c>
      <c r="M2522" s="40" t="str">
        <f aca="false">IF($C2522="","",N($L2522)*N($K2522))</f>
        <v/>
      </c>
      <c r="N2522" s="17" t="str">
        <f aca="false">IF($C2522="","",MAX(1,IFERROR(INDEX(⑥商品照会CSV!$AK$2:$AK$3001,MATCH($C2522,⑥商品照会CSV!$A$2:$A$3001,0)),1)))</f>
        <v/>
      </c>
      <c r="O2522" s="12" t="str">
        <f aca="false">IF($C2522="","",IFERROR(IF(INDEX(⑥商品照会CSV!$AN$2:$AN$3001,MATCH($C2522,⑥商品照会CSV!$A$2:$A$3001,0))=1,"バラ",IF(INDEX(⑥商品照会CSV!$AM$2:$AM$3001,MATCH($C2522,⑥商品照会CSV!$A$2:$A$3001,0))=1,"中間包装","ケース")),"ケース"))</f>
        <v/>
      </c>
      <c r="P2522" s="18"/>
      <c r="Q2522" s="14"/>
      <c r="R2522" s="17" t="str">
        <f aca="false">IF($C2522="","",N($Q2522)*N($K2522))</f>
        <v/>
      </c>
    </row>
    <row r="2523" customFormat="false" ht="15" hidden="false" customHeight="false" outlineLevel="0" collapsed="false">
      <c r="B2523" s="12" t="n">
        <v>2518</v>
      </c>
      <c r="C2523" s="36" t="str">
        <f aca="false">IF(①在庫CSV_発注日!$M2519="","",①在庫CSV_発注日!$M2519&amp;"")</f>
        <v/>
      </c>
      <c r="D2523" s="12" t="str">
        <f aca="false">IF($C2523="","",①在庫CSV_発注日!$N2519)</f>
        <v/>
      </c>
      <c r="E2523" s="12" t="str">
        <f aca="false">IF($C2523="","",①在庫CSV_発注日!$H2519)</f>
        <v/>
      </c>
      <c r="F2523" s="12" t="str">
        <f aca="false">IF($C2523="","",①在庫CSV_発注日!$L2519)</f>
        <v/>
      </c>
      <c r="G2523" s="18"/>
      <c r="H2523" s="17" t="str">
        <f aca="false">IF($C2523="","",N(①在庫CSV_発注日!$Z2519))</f>
        <v/>
      </c>
      <c r="I2523" s="37" t="str">
        <f aca="false">IF($C2523="","",SUMIFS(⑤減算マスタCSV!$L$2:$L$8001,⑤減算マスタCSV!$F$2:$F$8001,$C2523,⑤減算マスタCSV!$K$2:$K$8001,1))</f>
        <v/>
      </c>
      <c r="J2523" s="17" t="str">
        <f aca="false">IF($C2523="","",IFERROR(INDEX(⑤減算マスタCSV!$H$2:$H$8001,MATCH($C2523,⑤減算マスタCSV!$F$2:$F$8001,0)),1))</f>
        <v/>
      </c>
      <c r="K2523" s="17" t="str">
        <f aca="false">IF($C2523="","",MAX(1,IFERROR(INDEX(⑥商品照会CSV!$M$2:$M$3001,MATCH($C2523,⑥商品照会CSV!$A$2:$A$3001,0)),1)))</f>
        <v/>
      </c>
      <c r="L2523" s="40" t="str">
        <f aca="false">IF($C2523="","",IFERROR(INDEX(⑥商品照会CSV!$Q$2:$Q$3001,MATCH($C2523,⑥商品照会CSV!$A$2:$A$3001,0)),0))</f>
        <v/>
      </c>
      <c r="M2523" s="40" t="str">
        <f aca="false">IF($C2523="","",N($L2523)*N($K2523))</f>
        <v/>
      </c>
      <c r="N2523" s="17" t="str">
        <f aca="false">IF($C2523="","",MAX(1,IFERROR(INDEX(⑥商品照会CSV!$AK$2:$AK$3001,MATCH($C2523,⑥商品照会CSV!$A$2:$A$3001,0)),1)))</f>
        <v/>
      </c>
      <c r="O2523" s="12" t="str">
        <f aca="false">IF($C2523="","",IFERROR(IF(INDEX(⑥商品照会CSV!$AN$2:$AN$3001,MATCH($C2523,⑥商品照会CSV!$A$2:$A$3001,0))=1,"バラ",IF(INDEX(⑥商品照会CSV!$AM$2:$AM$3001,MATCH($C2523,⑥商品照会CSV!$A$2:$A$3001,0))=1,"中間包装","ケース")),"ケース"))</f>
        <v/>
      </c>
      <c r="P2523" s="18"/>
      <c r="Q2523" s="14"/>
      <c r="R2523" s="17" t="str">
        <f aca="false">IF($C2523="","",N($Q2523)*N($K2523))</f>
        <v/>
      </c>
    </row>
    <row r="2524" customFormat="false" ht="15" hidden="false" customHeight="false" outlineLevel="0" collapsed="false">
      <c r="B2524" s="12" t="n">
        <v>2519</v>
      </c>
      <c r="C2524" s="36" t="str">
        <f aca="false">IF(①在庫CSV_発注日!$M2520="","",①在庫CSV_発注日!$M2520&amp;"")</f>
        <v/>
      </c>
      <c r="D2524" s="12" t="str">
        <f aca="false">IF($C2524="","",①在庫CSV_発注日!$N2520)</f>
        <v/>
      </c>
      <c r="E2524" s="12" t="str">
        <f aca="false">IF($C2524="","",①在庫CSV_発注日!$H2520)</f>
        <v/>
      </c>
      <c r="F2524" s="12" t="str">
        <f aca="false">IF($C2524="","",①在庫CSV_発注日!$L2520)</f>
        <v/>
      </c>
      <c r="G2524" s="18"/>
      <c r="H2524" s="17" t="str">
        <f aca="false">IF($C2524="","",N(①在庫CSV_発注日!$Z2520))</f>
        <v/>
      </c>
      <c r="I2524" s="37" t="str">
        <f aca="false">IF($C2524="","",SUMIFS(⑤減算マスタCSV!$L$2:$L$8001,⑤減算マスタCSV!$F$2:$F$8001,$C2524,⑤減算マスタCSV!$K$2:$K$8001,1))</f>
        <v/>
      </c>
      <c r="J2524" s="17" t="str">
        <f aca="false">IF($C2524="","",IFERROR(INDEX(⑤減算マスタCSV!$H$2:$H$8001,MATCH($C2524,⑤減算マスタCSV!$F$2:$F$8001,0)),1))</f>
        <v/>
      </c>
      <c r="K2524" s="17" t="str">
        <f aca="false">IF($C2524="","",MAX(1,IFERROR(INDEX(⑥商品照会CSV!$M$2:$M$3001,MATCH($C2524,⑥商品照会CSV!$A$2:$A$3001,0)),1)))</f>
        <v/>
      </c>
      <c r="L2524" s="40" t="str">
        <f aca="false">IF($C2524="","",IFERROR(INDEX(⑥商品照会CSV!$Q$2:$Q$3001,MATCH($C2524,⑥商品照会CSV!$A$2:$A$3001,0)),0))</f>
        <v/>
      </c>
      <c r="M2524" s="40" t="str">
        <f aca="false">IF($C2524="","",N($L2524)*N($K2524))</f>
        <v/>
      </c>
      <c r="N2524" s="17" t="str">
        <f aca="false">IF($C2524="","",MAX(1,IFERROR(INDEX(⑥商品照会CSV!$AK$2:$AK$3001,MATCH($C2524,⑥商品照会CSV!$A$2:$A$3001,0)),1)))</f>
        <v/>
      </c>
      <c r="O2524" s="12" t="str">
        <f aca="false">IF($C2524="","",IFERROR(IF(INDEX(⑥商品照会CSV!$AN$2:$AN$3001,MATCH($C2524,⑥商品照会CSV!$A$2:$A$3001,0))=1,"バラ",IF(INDEX(⑥商品照会CSV!$AM$2:$AM$3001,MATCH($C2524,⑥商品照会CSV!$A$2:$A$3001,0))=1,"中間包装","ケース")),"ケース"))</f>
        <v/>
      </c>
      <c r="P2524" s="18"/>
      <c r="Q2524" s="14"/>
      <c r="R2524" s="17" t="str">
        <f aca="false">IF($C2524="","",N($Q2524)*N($K2524))</f>
        <v/>
      </c>
    </row>
    <row r="2525" customFormat="false" ht="15" hidden="false" customHeight="false" outlineLevel="0" collapsed="false">
      <c r="B2525" s="12" t="n">
        <v>2520</v>
      </c>
      <c r="C2525" s="36" t="str">
        <f aca="false">IF(①在庫CSV_発注日!$M2521="","",①在庫CSV_発注日!$M2521&amp;"")</f>
        <v/>
      </c>
      <c r="D2525" s="12" t="str">
        <f aca="false">IF($C2525="","",①在庫CSV_発注日!$N2521)</f>
        <v/>
      </c>
      <c r="E2525" s="12" t="str">
        <f aca="false">IF($C2525="","",①在庫CSV_発注日!$H2521)</f>
        <v/>
      </c>
      <c r="F2525" s="12" t="str">
        <f aca="false">IF($C2525="","",①在庫CSV_発注日!$L2521)</f>
        <v/>
      </c>
      <c r="G2525" s="18"/>
      <c r="H2525" s="17" t="str">
        <f aca="false">IF($C2525="","",N(①在庫CSV_発注日!$Z2521))</f>
        <v/>
      </c>
      <c r="I2525" s="37" t="str">
        <f aca="false">IF($C2525="","",SUMIFS(⑤減算マスタCSV!$L$2:$L$8001,⑤減算マスタCSV!$F$2:$F$8001,$C2525,⑤減算マスタCSV!$K$2:$K$8001,1))</f>
        <v/>
      </c>
      <c r="J2525" s="17" t="str">
        <f aca="false">IF($C2525="","",IFERROR(INDEX(⑤減算マスタCSV!$H$2:$H$8001,MATCH($C2525,⑤減算マスタCSV!$F$2:$F$8001,0)),1))</f>
        <v/>
      </c>
      <c r="K2525" s="17" t="str">
        <f aca="false">IF($C2525="","",MAX(1,IFERROR(INDEX(⑥商品照会CSV!$M$2:$M$3001,MATCH($C2525,⑥商品照会CSV!$A$2:$A$3001,0)),1)))</f>
        <v/>
      </c>
      <c r="L2525" s="40" t="str">
        <f aca="false">IF($C2525="","",IFERROR(INDEX(⑥商品照会CSV!$Q$2:$Q$3001,MATCH($C2525,⑥商品照会CSV!$A$2:$A$3001,0)),0))</f>
        <v/>
      </c>
      <c r="M2525" s="40" t="str">
        <f aca="false">IF($C2525="","",N($L2525)*N($K2525))</f>
        <v/>
      </c>
      <c r="N2525" s="17" t="str">
        <f aca="false">IF($C2525="","",MAX(1,IFERROR(INDEX(⑥商品照会CSV!$AK$2:$AK$3001,MATCH($C2525,⑥商品照会CSV!$A$2:$A$3001,0)),1)))</f>
        <v/>
      </c>
      <c r="O2525" s="12" t="str">
        <f aca="false">IF($C2525="","",IFERROR(IF(INDEX(⑥商品照会CSV!$AN$2:$AN$3001,MATCH($C2525,⑥商品照会CSV!$A$2:$A$3001,0))=1,"バラ",IF(INDEX(⑥商品照会CSV!$AM$2:$AM$3001,MATCH($C2525,⑥商品照会CSV!$A$2:$A$3001,0))=1,"中間包装","ケース")),"ケース"))</f>
        <v/>
      </c>
      <c r="P2525" s="18"/>
      <c r="Q2525" s="14"/>
      <c r="R2525" s="17" t="str">
        <f aca="false">IF($C2525="","",N($Q2525)*N($K2525))</f>
        <v/>
      </c>
    </row>
    <row r="2526" customFormat="false" ht="15" hidden="false" customHeight="false" outlineLevel="0" collapsed="false">
      <c r="B2526" s="12" t="n">
        <v>2521</v>
      </c>
      <c r="C2526" s="36" t="str">
        <f aca="false">IF(①在庫CSV_発注日!$M2522="","",①在庫CSV_発注日!$M2522&amp;"")</f>
        <v/>
      </c>
      <c r="D2526" s="12" t="str">
        <f aca="false">IF($C2526="","",①在庫CSV_発注日!$N2522)</f>
        <v/>
      </c>
      <c r="E2526" s="12" t="str">
        <f aca="false">IF($C2526="","",①在庫CSV_発注日!$H2522)</f>
        <v/>
      </c>
      <c r="F2526" s="12" t="str">
        <f aca="false">IF($C2526="","",①在庫CSV_発注日!$L2522)</f>
        <v/>
      </c>
      <c r="G2526" s="18"/>
      <c r="H2526" s="17" t="str">
        <f aca="false">IF($C2526="","",N(①在庫CSV_発注日!$Z2522))</f>
        <v/>
      </c>
      <c r="I2526" s="37" t="str">
        <f aca="false">IF($C2526="","",SUMIFS(⑤減算マスタCSV!$L$2:$L$8001,⑤減算マスタCSV!$F$2:$F$8001,$C2526,⑤減算マスタCSV!$K$2:$K$8001,1))</f>
        <v/>
      </c>
      <c r="J2526" s="17" t="str">
        <f aca="false">IF($C2526="","",IFERROR(INDEX(⑤減算マスタCSV!$H$2:$H$8001,MATCH($C2526,⑤減算マスタCSV!$F$2:$F$8001,0)),1))</f>
        <v/>
      </c>
      <c r="K2526" s="17" t="str">
        <f aca="false">IF($C2526="","",MAX(1,IFERROR(INDEX(⑥商品照会CSV!$M$2:$M$3001,MATCH($C2526,⑥商品照会CSV!$A$2:$A$3001,0)),1)))</f>
        <v/>
      </c>
      <c r="L2526" s="40" t="str">
        <f aca="false">IF($C2526="","",IFERROR(INDEX(⑥商品照会CSV!$Q$2:$Q$3001,MATCH($C2526,⑥商品照会CSV!$A$2:$A$3001,0)),0))</f>
        <v/>
      </c>
      <c r="M2526" s="40" t="str">
        <f aca="false">IF($C2526="","",N($L2526)*N($K2526))</f>
        <v/>
      </c>
      <c r="N2526" s="17" t="str">
        <f aca="false">IF($C2526="","",MAX(1,IFERROR(INDEX(⑥商品照会CSV!$AK$2:$AK$3001,MATCH($C2526,⑥商品照会CSV!$A$2:$A$3001,0)),1)))</f>
        <v/>
      </c>
      <c r="O2526" s="12" t="str">
        <f aca="false">IF($C2526="","",IFERROR(IF(INDEX(⑥商品照会CSV!$AN$2:$AN$3001,MATCH($C2526,⑥商品照会CSV!$A$2:$A$3001,0))=1,"バラ",IF(INDEX(⑥商品照会CSV!$AM$2:$AM$3001,MATCH($C2526,⑥商品照会CSV!$A$2:$A$3001,0))=1,"中間包装","ケース")),"ケース"))</f>
        <v/>
      </c>
      <c r="P2526" s="18"/>
      <c r="Q2526" s="14"/>
      <c r="R2526" s="17" t="str">
        <f aca="false">IF($C2526="","",N($Q2526)*N($K2526))</f>
        <v/>
      </c>
    </row>
    <row r="2527" customFormat="false" ht="15" hidden="false" customHeight="false" outlineLevel="0" collapsed="false">
      <c r="B2527" s="12" t="n">
        <v>2522</v>
      </c>
      <c r="C2527" s="36" t="str">
        <f aca="false">IF(①在庫CSV_発注日!$M2523="","",①在庫CSV_発注日!$M2523&amp;"")</f>
        <v/>
      </c>
      <c r="D2527" s="12" t="str">
        <f aca="false">IF($C2527="","",①在庫CSV_発注日!$N2523)</f>
        <v/>
      </c>
      <c r="E2527" s="12" t="str">
        <f aca="false">IF($C2527="","",①在庫CSV_発注日!$H2523)</f>
        <v/>
      </c>
      <c r="F2527" s="12" t="str">
        <f aca="false">IF($C2527="","",①在庫CSV_発注日!$L2523)</f>
        <v/>
      </c>
      <c r="G2527" s="18"/>
      <c r="H2527" s="17" t="str">
        <f aca="false">IF($C2527="","",N(①在庫CSV_発注日!$Z2523))</f>
        <v/>
      </c>
      <c r="I2527" s="37" t="str">
        <f aca="false">IF($C2527="","",SUMIFS(⑤減算マスタCSV!$L$2:$L$8001,⑤減算マスタCSV!$F$2:$F$8001,$C2527,⑤減算マスタCSV!$K$2:$K$8001,1))</f>
        <v/>
      </c>
      <c r="J2527" s="17" t="str">
        <f aca="false">IF($C2527="","",IFERROR(INDEX(⑤減算マスタCSV!$H$2:$H$8001,MATCH($C2527,⑤減算マスタCSV!$F$2:$F$8001,0)),1))</f>
        <v/>
      </c>
      <c r="K2527" s="17" t="str">
        <f aca="false">IF($C2527="","",MAX(1,IFERROR(INDEX(⑥商品照会CSV!$M$2:$M$3001,MATCH($C2527,⑥商品照会CSV!$A$2:$A$3001,0)),1)))</f>
        <v/>
      </c>
      <c r="L2527" s="40" t="str">
        <f aca="false">IF($C2527="","",IFERROR(INDEX(⑥商品照会CSV!$Q$2:$Q$3001,MATCH($C2527,⑥商品照会CSV!$A$2:$A$3001,0)),0))</f>
        <v/>
      </c>
      <c r="M2527" s="40" t="str">
        <f aca="false">IF($C2527="","",N($L2527)*N($K2527))</f>
        <v/>
      </c>
      <c r="N2527" s="17" t="str">
        <f aca="false">IF($C2527="","",MAX(1,IFERROR(INDEX(⑥商品照会CSV!$AK$2:$AK$3001,MATCH($C2527,⑥商品照会CSV!$A$2:$A$3001,0)),1)))</f>
        <v/>
      </c>
      <c r="O2527" s="12" t="str">
        <f aca="false">IF($C2527="","",IFERROR(IF(INDEX(⑥商品照会CSV!$AN$2:$AN$3001,MATCH($C2527,⑥商品照会CSV!$A$2:$A$3001,0))=1,"バラ",IF(INDEX(⑥商品照会CSV!$AM$2:$AM$3001,MATCH($C2527,⑥商品照会CSV!$A$2:$A$3001,0))=1,"中間包装","ケース")),"ケース"))</f>
        <v/>
      </c>
      <c r="P2527" s="18"/>
      <c r="Q2527" s="14"/>
      <c r="R2527" s="17" t="str">
        <f aca="false">IF($C2527="","",N($Q2527)*N($K2527))</f>
        <v/>
      </c>
    </row>
    <row r="2528" customFormat="false" ht="15" hidden="false" customHeight="false" outlineLevel="0" collapsed="false">
      <c r="B2528" s="12" t="n">
        <v>2523</v>
      </c>
      <c r="C2528" s="36" t="str">
        <f aca="false">IF(①在庫CSV_発注日!$M2524="","",①在庫CSV_発注日!$M2524&amp;"")</f>
        <v/>
      </c>
      <c r="D2528" s="12" t="str">
        <f aca="false">IF($C2528="","",①在庫CSV_発注日!$N2524)</f>
        <v/>
      </c>
      <c r="E2528" s="12" t="str">
        <f aca="false">IF($C2528="","",①在庫CSV_発注日!$H2524)</f>
        <v/>
      </c>
      <c r="F2528" s="12" t="str">
        <f aca="false">IF($C2528="","",①在庫CSV_発注日!$L2524)</f>
        <v/>
      </c>
      <c r="G2528" s="18"/>
      <c r="H2528" s="17" t="str">
        <f aca="false">IF($C2528="","",N(①在庫CSV_発注日!$Z2524))</f>
        <v/>
      </c>
      <c r="I2528" s="37" t="str">
        <f aca="false">IF($C2528="","",SUMIFS(⑤減算マスタCSV!$L$2:$L$8001,⑤減算マスタCSV!$F$2:$F$8001,$C2528,⑤減算マスタCSV!$K$2:$K$8001,1))</f>
        <v/>
      </c>
      <c r="J2528" s="17" t="str">
        <f aca="false">IF($C2528="","",IFERROR(INDEX(⑤減算マスタCSV!$H$2:$H$8001,MATCH($C2528,⑤減算マスタCSV!$F$2:$F$8001,0)),1))</f>
        <v/>
      </c>
      <c r="K2528" s="17" t="str">
        <f aca="false">IF($C2528="","",MAX(1,IFERROR(INDEX(⑥商品照会CSV!$M$2:$M$3001,MATCH($C2528,⑥商品照会CSV!$A$2:$A$3001,0)),1)))</f>
        <v/>
      </c>
      <c r="L2528" s="40" t="str">
        <f aca="false">IF($C2528="","",IFERROR(INDEX(⑥商品照会CSV!$Q$2:$Q$3001,MATCH($C2528,⑥商品照会CSV!$A$2:$A$3001,0)),0))</f>
        <v/>
      </c>
      <c r="M2528" s="40" t="str">
        <f aca="false">IF($C2528="","",N($L2528)*N($K2528))</f>
        <v/>
      </c>
      <c r="N2528" s="17" t="str">
        <f aca="false">IF($C2528="","",MAX(1,IFERROR(INDEX(⑥商品照会CSV!$AK$2:$AK$3001,MATCH($C2528,⑥商品照会CSV!$A$2:$A$3001,0)),1)))</f>
        <v/>
      </c>
      <c r="O2528" s="12" t="str">
        <f aca="false">IF($C2528="","",IFERROR(IF(INDEX(⑥商品照会CSV!$AN$2:$AN$3001,MATCH($C2528,⑥商品照会CSV!$A$2:$A$3001,0))=1,"バラ",IF(INDEX(⑥商品照会CSV!$AM$2:$AM$3001,MATCH($C2528,⑥商品照会CSV!$A$2:$A$3001,0))=1,"中間包装","ケース")),"ケース"))</f>
        <v/>
      </c>
      <c r="P2528" s="18"/>
      <c r="Q2528" s="14"/>
      <c r="R2528" s="17" t="str">
        <f aca="false">IF($C2528="","",N($Q2528)*N($K2528))</f>
        <v/>
      </c>
    </row>
    <row r="2529" customFormat="false" ht="15" hidden="false" customHeight="false" outlineLevel="0" collapsed="false">
      <c r="B2529" s="12" t="n">
        <v>2524</v>
      </c>
      <c r="C2529" s="36" t="str">
        <f aca="false">IF(①在庫CSV_発注日!$M2525="","",①在庫CSV_発注日!$M2525&amp;"")</f>
        <v/>
      </c>
      <c r="D2529" s="12" t="str">
        <f aca="false">IF($C2529="","",①在庫CSV_発注日!$N2525)</f>
        <v/>
      </c>
      <c r="E2529" s="12" t="str">
        <f aca="false">IF($C2529="","",①在庫CSV_発注日!$H2525)</f>
        <v/>
      </c>
      <c r="F2529" s="12" t="str">
        <f aca="false">IF($C2529="","",①在庫CSV_発注日!$L2525)</f>
        <v/>
      </c>
      <c r="G2529" s="18"/>
      <c r="H2529" s="17" t="str">
        <f aca="false">IF($C2529="","",N(①在庫CSV_発注日!$Z2525))</f>
        <v/>
      </c>
      <c r="I2529" s="37" t="str">
        <f aca="false">IF($C2529="","",SUMIFS(⑤減算マスタCSV!$L$2:$L$8001,⑤減算マスタCSV!$F$2:$F$8001,$C2529,⑤減算マスタCSV!$K$2:$K$8001,1))</f>
        <v/>
      </c>
      <c r="J2529" s="17" t="str">
        <f aca="false">IF($C2529="","",IFERROR(INDEX(⑤減算マスタCSV!$H$2:$H$8001,MATCH($C2529,⑤減算マスタCSV!$F$2:$F$8001,0)),1))</f>
        <v/>
      </c>
      <c r="K2529" s="17" t="str">
        <f aca="false">IF($C2529="","",MAX(1,IFERROR(INDEX(⑥商品照会CSV!$M$2:$M$3001,MATCH($C2529,⑥商品照会CSV!$A$2:$A$3001,0)),1)))</f>
        <v/>
      </c>
      <c r="L2529" s="40" t="str">
        <f aca="false">IF($C2529="","",IFERROR(INDEX(⑥商品照会CSV!$Q$2:$Q$3001,MATCH($C2529,⑥商品照会CSV!$A$2:$A$3001,0)),0))</f>
        <v/>
      </c>
      <c r="M2529" s="40" t="str">
        <f aca="false">IF($C2529="","",N($L2529)*N($K2529))</f>
        <v/>
      </c>
      <c r="N2529" s="17" t="str">
        <f aca="false">IF($C2529="","",MAX(1,IFERROR(INDEX(⑥商品照会CSV!$AK$2:$AK$3001,MATCH($C2529,⑥商品照会CSV!$A$2:$A$3001,0)),1)))</f>
        <v/>
      </c>
      <c r="O2529" s="12" t="str">
        <f aca="false">IF($C2529="","",IFERROR(IF(INDEX(⑥商品照会CSV!$AN$2:$AN$3001,MATCH($C2529,⑥商品照会CSV!$A$2:$A$3001,0))=1,"バラ",IF(INDEX(⑥商品照会CSV!$AM$2:$AM$3001,MATCH($C2529,⑥商品照会CSV!$A$2:$A$3001,0))=1,"中間包装","ケース")),"ケース"))</f>
        <v/>
      </c>
      <c r="P2529" s="18"/>
      <c r="Q2529" s="14"/>
      <c r="R2529" s="17" t="str">
        <f aca="false">IF($C2529="","",N($Q2529)*N($K2529))</f>
        <v/>
      </c>
    </row>
    <row r="2530" customFormat="false" ht="15" hidden="false" customHeight="false" outlineLevel="0" collapsed="false">
      <c r="B2530" s="12" t="n">
        <v>2525</v>
      </c>
      <c r="C2530" s="36" t="str">
        <f aca="false">IF(①在庫CSV_発注日!$M2526="","",①在庫CSV_発注日!$M2526&amp;"")</f>
        <v/>
      </c>
      <c r="D2530" s="12" t="str">
        <f aca="false">IF($C2530="","",①在庫CSV_発注日!$N2526)</f>
        <v/>
      </c>
      <c r="E2530" s="12" t="str">
        <f aca="false">IF($C2530="","",①在庫CSV_発注日!$H2526)</f>
        <v/>
      </c>
      <c r="F2530" s="12" t="str">
        <f aca="false">IF($C2530="","",①在庫CSV_発注日!$L2526)</f>
        <v/>
      </c>
      <c r="G2530" s="18"/>
      <c r="H2530" s="17" t="str">
        <f aca="false">IF($C2530="","",N(①在庫CSV_発注日!$Z2526))</f>
        <v/>
      </c>
      <c r="I2530" s="37" t="str">
        <f aca="false">IF($C2530="","",SUMIFS(⑤減算マスタCSV!$L$2:$L$8001,⑤減算マスタCSV!$F$2:$F$8001,$C2530,⑤減算マスタCSV!$K$2:$K$8001,1))</f>
        <v/>
      </c>
      <c r="J2530" s="17" t="str">
        <f aca="false">IF($C2530="","",IFERROR(INDEX(⑤減算マスタCSV!$H$2:$H$8001,MATCH($C2530,⑤減算マスタCSV!$F$2:$F$8001,0)),1))</f>
        <v/>
      </c>
      <c r="K2530" s="17" t="str">
        <f aca="false">IF($C2530="","",MAX(1,IFERROR(INDEX(⑥商品照会CSV!$M$2:$M$3001,MATCH($C2530,⑥商品照会CSV!$A$2:$A$3001,0)),1)))</f>
        <v/>
      </c>
      <c r="L2530" s="40" t="str">
        <f aca="false">IF($C2530="","",IFERROR(INDEX(⑥商品照会CSV!$Q$2:$Q$3001,MATCH($C2530,⑥商品照会CSV!$A$2:$A$3001,0)),0))</f>
        <v/>
      </c>
      <c r="M2530" s="40" t="str">
        <f aca="false">IF($C2530="","",N($L2530)*N($K2530))</f>
        <v/>
      </c>
      <c r="N2530" s="17" t="str">
        <f aca="false">IF($C2530="","",MAX(1,IFERROR(INDEX(⑥商品照会CSV!$AK$2:$AK$3001,MATCH($C2530,⑥商品照会CSV!$A$2:$A$3001,0)),1)))</f>
        <v/>
      </c>
      <c r="O2530" s="12" t="str">
        <f aca="false">IF($C2530="","",IFERROR(IF(INDEX(⑥商品照会CSV!$AN$2:$AN$3001,MATCH($C2530,⑥商品照会CSV!$A$2:$A$3001,0))=1,"バラ",IF(INDEX(⑥商品照会CSV!$AM$2:$AM$3001,MATCH($C2530,⑥商品照会CSV!$A$2:$A$3001,0))=1,"中間包装","ケース")),"ケース"))</f>
        <v/>
      </c>
      <c r="P2530" s="18"/>
      <c r="Q2530" s="14"/>
      <c r="R2530" s="17" t="str">
        <f aca="false">IF($C2530="","",N($Q2530)*N($K2530))</f>
        <v/>
      </c>
    </row>
    <row r="2531" customFormat="false" ht="15" hidden="false" customHeight="false" outlineLevel="0" collapsed="false">
      <c r="B2531" s="12" t="n">
        <v>2526</v>
      </c>
      <c r="C2531" s="36" t="str">
        <f aca="false">IF(①在庫CSV_発注日!$M2527="","",①在庫CSV_発注日!$M2527&amp;"")</f>
        <v/>
      </c>
      <c r="D2531" s="12" t="str">
        <f aca="false">IF($C2531="","",①在庫CSV_発注日!$N2527)</f>
        <v/>
      </c>
      <c r="E2531" s="12" t="str">
        <f aca="false">IF($C2531="","",①在庫CSV_発注日!$H2527)</f>
        <v/>
      </c>
      <c r="F2531" s="12" t="str">
        <f aca="false">IF($C2531="","",①在庫CSV_発注日!$L2527)</f>
        <v/>
      </c>
      <c r="G2531" s="18"/>
      <c r="H2531" s="17" t="str">
        <f aca="false">IF($C2531="","",N(①在庫CSV_発注日!$Z2527))</f>
        <v/>
      </c>
      <c r="I2531" s="37" t="str">
        <f aca="false">IF($C2531="","",SUMIFS(⑤減算マスタCSV!$L$2:$L$8001,⑤減算マスタCSV!$F$2:$F$8001,$C2531,⑤減算マスタCSV!$K$2:$K$8001,1))</f>
        <v/>
      </c>
      <c r="J2531" s="17" t="str">
        <f aca="false">IF($C2531="","",IFERROR(INDEX(⑤減算マスタCSV!$H$2:$H$8001,MATCH($C2531,⑤減算マスタCSV!$F$2:$F$8001,0)),1))</f>
        <v/>
      </c>
      <c r="K2531" s="17" t="str">
        <f aca="false">IF($C2531="","",MAX(1,IFERROR(INDEX(⑥商品照会CSV!$M$2:$M$3001,MATCH($C2531,⑥商品照会CSV!$A$2:$A$3001,0)),1)))</f>
        <v/>
      </c>
      <c r="L2531" s="40" t="str">
        <f aca="false">IF($C2531="","",IFERROR(INDEX(⑥商品照会CSV!$Q$2:$Q$3001,MATCH($C2531,⑥商品照会CSV!$A$2:$A$3001,0)),0))</f>
        <v/>
      </c>
      <c r="M2531" s="40" t="str">
        <f aca="false">IF($C2531="","",N($L2531)*N($K2531))</f>
        <v/>
      </c>
      <c r="N2531" s="17" t="str">
        <f aca="false">IF($C2531="","",MAX(1,IFERROR(INDEX(⑥商品照会CSV!$AK$2:$AK$3001,MATCH($C2531,⑥商品照会CSV!$A$2:$A$3001,0)),1)))</f>
        <v/>
      </c>
      <c r="O2531" s="12" t="str">
        <f aca="false">IF($C2531="","",IFERROR(IF(INDEX(⑥商品照会CSV!$AN$2:$AN$3001,MATCH($C2531,⑥商品照会CSV!$A$2:$A$3001,0))=1,"バラ",IF(INDEX(⑥商品照会CSV!$AM$2:$AM$3001,MATCH($C2531,⑥商品照会CSV!$A$2:$A$3001,0))=1,"中間包装","ケース")),"ケース"))</f>
        <v/>
      </c>
      <c r="P2531" s="18"/>
      <c r="Q2531" s="14"/>
      <c r="R2531" s="17" t="str">
        <f aca="false">IF($C2531="","",N($Q2531)*N($K2531))</f>
        <v/>
      </c>
    </row>
    <row r="2532" customFormat="false" ht="15" hidden="false" customHeight="false" outlineLevel="0" collapsed="false">
      <c r="B2532" s="12" t="n">
        <v>2527</v>
      </c>
      <c r="C2532" s="36" t="str">
        <f aca="false">IF(①在庫CSV_発注日!$M2528="","",①在庫CSV_発注日!$M2528&amp;"")</f>
        <v/>
      </c>
      <c r="D2532" s="12" t="str">
        <f aca="false">IF($C2532="","",①在庫CSV_発注日!$N2528)</f>
        <v/>
      </c>
      <c r="E2532" s="12" t="str">
        <f aca="false">IF($C2532="","",①在庫CSV_発注日!$H2528)</f>
        <v/>
      </c>
      <c r="F2532" s="12" t="str">
        <f aca="false">IF($C2532="","",①在庫CSV_発注日!$L2528)</f>
        <v/>
      </c>
      <c r="G2532" s="18"/>
      <c r="H2532" s="17" t="str">
        <f aca="false">IF($C2532="","",N(①在庫CSV_発注日!$Z2528))</f>
        <v/>
      </c>
      <c r="I2532" s="37" t="str">
        <f aca="false">IF($C2532="","",SUMIFS(⑤減算マスタCSV!$L$2:$L$8001,⑤減算マスタCSV!$F$2:$F$8001,$C2532,⑤減算マスタCSV!$K$2:$K$8001,1))</f>
        <v/>
      </c>
      <c r="J2532" s="17" t="str">
        <f aca="false">IF($C2532="","",IFERROR(INDEX(⑤減算マスタCSV!$H$2:$H$8001,MATCH($C2532,⑤減算マスタCSV!$F$2:$F$8001,0)),1))</f>
        <v/>
      </c>
      <c r="K2532" s="17" t="str">
        <f aca="false">IF($C2532="","",MAX(1,IFERROR(INDEX(⑥商品照会CSV!$M$2:$M$3001,MATCH($C2532,⑥商品照会CSV!$A$2:$A$3001,0)),1)))</f>
        <v/>
      </c>
      <c r="L2532" s="40" t="str">
        <f aca="false">IF($C2532="","",IFERROR(INDEX(⑥商品照会CSV!$Q$2:$Q$3001,MATCH($C2532,⑥商品照会CSV!$A$2:$A$3001,0)),0))</f>
        <v/>
      </c>
      <c r="M2532" s="40" t="str">
        <f aca="false">IF($C2532="","",N($L2532)*N($K2532))</f>
        <v/>
      </c>
      <c r="N2532" s="17" t="str">
        <f aca="false">IF($C2532="","",MAX(1,IFERROR(INDEX(⑥商品照会CSV!$AK$2:$AK$3001,MATCH($C2532,⑥商品照会CSV!$A$2:$A$3001,0)),1)))</f>
        <v/>
      </c>
      <c r="O2532" s="12" t="str">
        <f aca="false">IF($C2532="","",IFERROR(IF(INDEX(⑥商品照会CSV!$AN$2:$AN$3001,MATCH($C2532,⑥商品照会CSV!$A$2:$A$3001,0))=1,"バラ",IF(INDEX(⑥商品照会CSV!$AM$2:$AM$3001,MATCH($C2532,⑥商品照会CSV!$A$2:$A$3001,0))=1,"中間包装","ケース")),"ケース"))</f>
        <v/>
      </c>
      <c r="P2532" s="18"/>
      <c r="Q2532" s="14"/>
      <c r="R2532" s="17" t="str">
        <f aca="false">IF($C2532="","",N($Q2532)*N($K2532))</f>
        <v/>
      </c>
    </row>
    <row r="2533" customFormat="false" ht="15" hidden="false" customHeight="false" outlineLevel="0" collapsed="false">
      <c r="B2533" s="12" t="n">
        <v>2528</v>
      </c>
      <c r="C2533" s="36" t="str">
        <f aca="false">IF(①在庫CSV_発注日!$M2529="","",①在庫CSV_発注日!$M2529&amp;"")</f>
        <v/>
      </c>
      <c r="D2533" s="12" t="str">
        <f aca="false">IF($C2533="","",①在庫CSV_発注日!$N2529)</f>
        <v/>
      </c>
      <c r="E2533" s="12" t="str">
        <f aca="false">IF($C2533="","",①在庫CSV_発注日!$H2529)</f>
        <v/>
      </c>
      <c r="F2533" s="12" t="str">
        <f aca="false">IF($C2533="","",①在庫CSV_発注日!$L2529)</f>
        <v/>
      </c>
      <c r="G2533" s="18"/>
      <c r="H2533" s="17" t="str">
        <f aca="false">IF($C2533="","",N(①在庫CSV_発注日!$Z2529))</f>
        <v/>
      </c>
      <c r="I2533" s="37" t="str">
        <f aca="false">IF($C2533="","",SUMIFS(⑤減算マスタCSV!$L$2:$L$8001,⑤減算マスタCSV!$F$2:$F$8001,$C2533,⑤減算マスタCSV!$K$2:$K$8001,1))</f>
        <v/>
      </c>
      <c r="J2533" s="17" t="str">
        <f aca="false">IF($C2533="","",IFERROR(INDEX(⑤減算マスタCSV!$H$2:$H$8001,MATCH($C2533,⑤減算マスタCSV!$F$2:$F$8001,0)),1))</f>
        <v/>
      </c>
      <c r="K2533" s="17" t="str">
        <f aca="false">IF($C2533="","",MAX(1,IFERROR(INDEX(⑥商品照会CSV!$M$2:$M$3001,MATCH($C2533,⑥商品照会CSV!$A$2:$A$3001,0)),1)))</f>
        <v/>
      </c>
      <c r="L2533" s="40" t="str">
        <f aca="false">IF($C2533="","",IFERROR(INDEX(⑥商品照会CSV!$Q$2:$Q$3001,MATCH($C2533,⑥商品照会CSV!$A$2:$A$3001,0)),0))</f>
        <v/>
      </c>
      <c r="M2533" s="40" t="str">
        <f aca="false">IF($C2533="","",N($L2533)*N($K2533))</f>
        <v/>
      </c>
      <c r="N2533" s="17" t="str">
        <f aca="false">IF($C2533="","",MAX(1,IFERROR(INDEX(⑥商品照会CSV!$AK$2:$AK$3001,MATCH($C2533,⑥商品照会CSV!$A$2:$A$3001,0)),1)))</f>
        <v/>
      </c>
      <c r="O2533" s="12" t="str">
        <f aca="false">IF($C2533="","",IFERROR(IF(INDEX(⑥商品照会CSV!$AN$2:$AN$3001,MATCH($C2533,⑥商品照会CSV!$A$2:$A$3001,0))=1,"バラ",IF(INDEX(⑥商品照会CSV!$AM$2:$AM$3001,MATCH($C2533,⑥商品照会CSV!$A$2:$A$3001,0))=1,"中間包装","ケース")),"ケース"))</f>
        <v/>
      </c>
      <c r="P2533" s="18"/>
      <c r="Q2533" s="14"/>
      <c r="R2533" s="17" t="str">
        <f aca="false">IF($C2533="","",N($Q2533)*N($K2533))</f>
        <v/>
      </c>
    </row>
    <row r="2534" customFormat="false" ht="15" hidden="false" customHeight="false" outlineLevel="0" collapsed="false">
      <c r="B2534" s="12" t="n">
        <v>2529</v>
      </c>
      <c r="C2534" s="36" t="str">
        <f aca="false">IF(①在庫CSV_発注日!$M2530="","",①在庫CSV_発注日!$M2530&amp;"")</f>
        <v/>
      </c>
      <c r="D2534" s="12" t="str">
        <f aca="false">IF($C2534="","",①在庫CSV_発注日!$N2530)</f>
        <v/>
      </c>
      <c r="E2534" s="12" t="str">
        <f aca="false">IF($C2534="","",①在庫CSV_発注日!$H2530)</f>
        <v/>
      </c>
      <c r="F2534" s="12" t="str">
        <f aca="false">IF($C2534="","",①在庫CSV_発注日!$L2530)</f>
        <v/>
      </c>
      <c r="G2534" s="18"/>
      <c r="H2534" s="17" t="str">
        <f aca="false">IF($C2534="","",N(①在庫CSV_発注日!$Z2530))</f>
        <v/>
      </c>
      <c r="I2534" s="37" t="str">
        <f aca="false">IF($C2534="","",SUMIFS(⑤減算マスタCSV!$L$2:$L$8001,⑤減算マスタCSV!$F$2:$F$8001,$C2534,⑤減算マスタCSV!$K$2:$K$8001,1))</f>
        <v/>
      </c>
      <c r="J2534" s="17" t="str">
        <f aca="false">IF($C2534="","",IFERROR(INDEX(⑤減算マスタCSV!$H$2:$H$8001,MATCH($C2534,⑤減算マスタCSV!$F$2:$F$8001,0)),1))</f>
        <v/>
      </c>
      <c r="K2534" s="17" t="str">
        <f aca="false">IF($C2534="","",MAX(1,IFERROR(INDEX(⑥商品照会CSV!$M$2:$M$3001,MATCH($C2534,⑥商品照会CSV!$A$2:$A$3001,0)),1)))</f>
        <v/>
      </c>
      <c r="L2534" s="40" t="str">
        <f aca="false">IF($C2534="","",IFERROR(INDEX(⑥商品照会CSV!$Q$2:$Q$3001,MATCH($C2534,⑥商品照会CSV!$A$2:$A$3001,0)),0))</f>
        <v/>
      </c>
      <c r="M2534" s="40" t="str">
        <f aca="false">IF($C2534="","",N($L2534)*N($K2534))</f>
        <v/>
      </c>
      <c r="N2534" s="17" t="str">
        <f aca="false">IF($C2534="","",MAX(1,IFERROR(INDEX(⑥商品照会CSV!$AK$2:$AK$3001,MATCH($C2534,⑥商品照会CSV!$A$2:$A$3001,0)),1)))</f>
        <v/>
      </c>
      <c r="O2534" s="12" t="str">
        <f aca="false">IF($C2534="","",IFERROR(IF(INDEX(⑥商品照会CSV!$AN$2:$AN$3001,MATCH($C2534,⑥商品照会CSV!$A$2:$A$3001,0))=1,"バラ",IF(INDEX(⑥商品照会CSV!$AM$2:$AM$3001,MATCH($C2534,⑥商品照会CSV!$A$2:$A$3001,0))=1,"中間包装","ケース")),"ケース"))</f>
        <v/>
      </c>
      <c r="P2534" s="18"/>
      <c r="Q2534" s="14"/>
      <c r="R2534" s="17" t="str">
        <f aca="false">IF($C2534="","",N($Q2534)*N($K2534))</f>
        <v/>
      </c>
    </row>
    <row r="2535" customFormat="false" ht="15" hidden="false" customHeight="false" outlineLevel="0" collapsed="false">
      <c r="B2535" s="12" t="n">
        <v>2530</v>
      </c>
      <c r="C2535" s="36" t="str">
        <f aca="false">IF(①在庫CSV_発注日!$M2531="","",①在庫CSV_発注日!$M2531&amp;"")</f>
        <v/>
      </c>
      <c r="D2535" s="12" t="str">
        <f aca="false">IF($C2535="","",①在庫CSV_発注日!$N2531)</f>
        <v/>
      </c>
      <c r="E2535" s="12" t="str">
        <f aca="false">IF($C2535="","",①在庫CSV_発注日!$H2531)</f>
        <v/>
      </c>
      <c r="F2535" s="12" t="str">
        <f aca="false">IF($C2535="","",①在庫CSV_発注日!$L2531)</f>
        <v/>
      </c>
      <c r="G2535" s="18"/>
      <c r="H2535" s="17" t="str">
        <f aca="false">IF($C2535="","",N(①在庫CSV_発注日!$Z2531))</f>
        <v/>
      </c>
      <c r="I2535" s="37" t="str">
        <f aca="false">IF($C2535="","",SUMIFS(⑤減算マスタCSV!$L$2:$L$8001,⑤減算マスタCSV!$F$2:$F$8001,$C2535,⑤減算マスタCSV!$K$2:$K$8001,1))</f>
        <v/>
      </c>
      <c r="J2535" s="17" t="str">
        <f aca="false">IF($C2535="","",IFERROR(INDEX(⑤減算マスタCSV!$H$2:$H$8001,MATCH($C2535,⑤減算マスタCSV!$F$2:$F$8001,0)),1))</f>
        <v/>
      </c>
      <c r="K2535" s="17" t="str">
        <f aca="false">IF($C2535="","",MAX(1,IFERROR(INDEX(⑥商品照会CSV!$M$2:$M$3001,MATCH($C2535,⑥商品照会CSV!$A$2:$A$3001,0)),1)))</f>
        <v/>
      </c>
      <c r="L2535" s="40" t="str">
        <f aca="false">IF($C2535="","",IFERROR(INDEX(⑥商品照会CSV!$Q$2:$Q$3001,MATCH($C2535,⑥商品照会CSV!$A$2:$A$3001,0)),0))</f>
        <v/>
      </c>
      <c r="M2535" s="40" t="str">
        <f aca="false">IF($C2535="","",N($L2535)*N($K2535))</f>
        <v/>
      </c>
      <c r="N2535" s="17" t="str">
        <f aca="false">IF($C2535="","",MAX(1,IFERROR(INDEX(⑥商品照会CSV!$AK$2:$AK$3001,MATCH($C2535,⑥商品照会CSV!$A$2:$A$3001,0)),1)))</f>
        <v/>
      </c>
      <c r="O2535" s="12" t="str">
        <f aca="false">IF($C2535="","",IFERROR(IF(INDEX(⑥商品照会CSV!$AN$2:$AN$3001,MATCH($C2535,⑥商品照会CSV!$A$2:$A$3001,0))=1,"バラ",IF(INDEX(⑥商品照会CSV!$AM$2:$AM$3001,MATCH($C2535,⑥商品照会CSV!$A$2:$A$3001,0))=1,"中間包装","ケース")),"ケース"))</f>
        <v/>
      </c>
      <c r="P2535" s="18"/>
      <c r="Q2535" s="14"/>
      <c r="R2535" s="17" t="str">
        <f aca="false">IF($C2535="","",N($Q2535)*N($K2535))</f>
        <v/>
      </c>
    </row>
    <row r="2536" customFormat="false" ht="15" hidden="false" customHeight="false" outlineLevel="0" collapsed="false">
      <c r="B2536" s="12" t="n">
        <v>2531</v>
      </c>
      <c r="C2536" s="36" t="str">
        <f aca="false">IF(①在庫CSV_発注日!$M2532="","",①在庫CSV_発注日!$M2532&amp;"")</f>
        <v/>
      </c>
      <c r="D2536" s="12" t="str">
        <f aca="false">IF($C2536="","",①在庫CSV_発注日!$N2532)</f>
        <v/>
      </c>
      <c r="E2536" s="12" t="str">
        <f aca="false">IF($C2536="","",①在庫CSV_発注日!$H2532)</f>
        <v/>
      </c>
      <c r="F2536" s="12" t="str">
        <f aca="false">IF($C2536="","",①在庫CSV_発注日!$L2532)</f>
        <v/>
      </c>
      <c r="G2536" s="18"/>
      <c r="H2536" s="17" t="str">
        <f aca="false">IF($C2536="","",N(①在庫CSV_発注日!$Z2532))</f>
        <v/>
      </c>
      <c r="I2536" s="37" t="str">
        <f aca="false">IF($C2536="","",SUMIFS(⑤減算マスタCSV!$L$2:$L$8001,⑤減算マスタCSV!$F$2:$F$8001,$C2536,⑤減算マスタCSV!$K$2:$K$8001,1))</f>
        <v/>
      </c>
      <c r="J2536" s="17" t="str">
        <f aca="false">IF($C2536="","",IFERROR(INDEX(⑤減算マスタCSV!$H$2:$H$8001,MATCH($C2536,⑤減算マスタCSV!$F$2:$F$8001,0)),1))</f>
        <v/>
      </c>
      <c r="K2536" s="17" t="str">
        <f aca="false">IF($C2536="","",MAX(1,IFERROR(INDEX(⑥商品照会CSV!$M$2:$M$3001,MATCH($C2536,⑥商品照会CSV!$A$2:$A$3001,0)),1)))</f>
        <v/>
      </c>
      <c r="L2536" s="40" t="str">
        <f aca="false">IF($C2536="","",IFERROR(INDEX(⑥商品照会CSV!$Q$2:$Q$3001,MATCH($C2536,⑥商品照会CSV!$A$2:$A$3001,0)),0))</f>
        <v/>
      </c>
      <c r="M2536" s="40" t="str">
        <f aca="false">IF($C2536="","",N($L2536)*N($K2536))</f>
        <v/>
      </c>
      <c r="N2536" s="17" t="str">
        <f aca="false">IF($C2536="","",MAX(1,IFERROR(INDEX(⑥商品照会CSV!$AK$2:$AK$3001,MATCH($C2536,⑥商品照会CSV!$A$2:$A$3001,0)),1)))</f>
        <v/>
      </c>
      <c r="O2536" s="12" t="str">
        <f aca="false">IF($C2536="","",IFERROR(IF(INDEX(⑥商品照会CSV!$AN$2:$AN$3001,MATCH($C2536,⑥商品照会CSV!$A$2:$A$3001,0))=1,"バラ",IF(INDEX(⑥商品照会CSV!$AM$2:$AM$3001,MATCH($C2536,⑥商品照会CSV!$A$2:$A$3001,0))=1,"中間包装","ケース")),"ケース"))</f>
        <v/>
      </c>
      <c r="P2536" s="18"/>
      <c r="Q2536" s="14"/>
      <c r="R2536" s="17" t="str">
        <f aca="false">IF($C2536="","",N($Q2536)*N($K2536))</f>
        <v/>
      </c>
    </row>
    <row r="2537" customFormat="false" ht="15" hidden="false" customHeight="false" outlineLevel="0" collapsed="false">
      <c r="B2537" s="12" t="n">
        <v>2532</v>
      </c>
      <c r="C2537" s="36" t="str">
        <f aca="false">IF(①在庫CSV_発注日!$M2533="","",①在庫CSV_発注日!$M2533&amp;"")</f>
        <v/>
      </c>
      <c r="D2537" s="12" t="str">
        <f aca="false">IF($C2537="","",①在庫CSV_発注日!$N2533)</f>
        <v/>
      </c>
      <c r="E2537" s="12" t="str">
        <f aca="false">IF($C2537="","",①在庫CSV_発注日!$H2533)</f>
        <v/>
      </c>
      <c r="F2537" s="12" t="str">
        <f aca="false">IF($C2537="","",①在庫CSV_発注日!$L2533)</f>
        <v/>
      </c>
      <c r="G2537" s="18"/>
      <c r="H2537" s="17" t="str">
        <f aca="false">IF($C2537="","",N(①在庫CSV_発注日!$Z2533))</f>
        <v/>
      </c>
      <c r="I2537" s="37" t="str">
        <f aca="false">IF($C2537="","",SUMIFS(⑤減算マスタCSV!$L$2:$L$8001,⑤減算マスタCSV!$F$2:$F$8001,$C2537,⑤減算マスタCSV!$K$2:$K$8001,1))</f>
        <v/>
      </c>
      <c r="J2537" s="17" t="str">
        <f aca="false">IF($C2537="","",IFERROR(INDEX(⑤減算マスタCSV!$H$2:$H$8001,MATCH($C2537,⑤減算マスタCSV!$F$2:$F$8001,0)),1))</f>
        <v/>
      </c>
      <c r="K2537" s="17" t="str">
        <f aca="false">IF($C2537="","",MAX(1,IFERROR(INDEX(⑥商品照会CSV!$M$2:$M$3001,MATCH($C2537,⑥商品照会CSV!$A$2:$A$3001,0)),1)))</f>
        <v/>
      </c>
      <c r="L2537" s="40" t="str">
        <f aca="false">IF($C2537="","",IFERROR(INDEX(⑥商品照会CSV!$Q$2:$Q$3001,MATCH($C2537,⑥商品照会CSV!$A$2:$A$3001,0)),0))</f>
        <v/>
      </c>
      <c r="M2537" s="40" t="str">
        <f aca="false">IF($C2537="","",N($L2537)*N($K2537))</f>
        <v/>
      </c>
      <c r="N2537" s="17" t="str">
        <f aca="false">IF($C2537="","",MAX(1,IFERROR(INDEX(⑥商品照会CSV!$AK$2:$AK$3001,MATCH($C2537,⑥商品照会CSV!$A$2:$A$3001,0)),1)))</f>
        <v/>
      </c>
      <c r="O2537" s="12" t="str">
        <f aca="false">IF($C2537="","",IFERROR(IF(INDEX(⑥商品照会CSV!$AN$2:$AN$3001,MATCH($C2537,⑥商品照会CSV!$A$2:$A$3001,0))=1,"バラ",IF(INDEX(⑥商品照会CSV!$AM$2:$AM$3001,MATCH($C2537,⑥商品照会CSV!$A$2:$A$3001,0))=1,"中間包装","ケース")),"ケース"))</f>
        <v/>
      </c>
      <c r="P2537" s="18"/>
      <c r="Q2537" s="14"/>
      <c r="R2537" s="17" t="str">
        <f aca="false">IF($C2537="","",N($Q2537)*N($K2537))</f>
        <v/>
      </c>
    </row>
    <row r="2538" customFormat="false" ht="15" hidden="false" customHeight="false" outlineLevel="0" collapsed="false">
      <c r="B2538" s="12" t="n">
        <v>2533</v>
      </c>
      <c r="C2538" s="36" t="str">
        <f aca="false">IF(①在庫CSV_発注日!$M2534="","",①在庫CSV_発注日!$M2534&amp;"")</f>
        <v/>
      </c>
      <c r="D2538" s="12" t="str">
        <f aca="false">IF($C2538="","",①在庫CSV_発注日!$N2534)</f>
        <v/>
      </c>
      <c r="E2538" s="12" t="str">
        <f aca="false">IF($C2538="","",①在庫CSV_発注日!$H2534)</f>
        <v/>
      </c>
      <c r="F2538" s="12" t="str">
        <f aca="false">IF($C2538="","",①在庫CSV_発注日!$L2534)</f>
        <v/>
      </c>
      <c r="G2538" s="18"/>
      <c r="H2538" s="17" t="str">
        <f aca="false">IF($C2538="","",N(①在庫CSV_発注日!$Z2534))</f>
        <v/>
      </c>
      <c r="I2538" s="37" t="str">
        <f aca="false">IF($C2538="","",SUMIFS(⑤減算マスタCSV!$L$2:$L$8001,⑤減算マスタCSV!$F$2:$F$8001,$C2538,⑤減算マスタCSV!$K$2:$K$8001,1))</f>
        <v/>
      </c>
      <c r="J2538" s="17" t="str">
        <f aca="false">IF($C2538="","",IFERROR(INDEX(⑤減算マスタCSV!$H$2:$H$8001,MATCH($C2538,⑤減算マスタCSV!$F$2:$F$8001,0)),1))</f>
        <v/>
      </c>
      <c r="K2538" s="17" t="str">
        <f aca="false">IF($C2538="","",MAX(1,IFERROR(INDEX(⑥商品照会CSV!$M$2:$M$3001,MATCH($C2538,⑥商品照会CSV!$A$2:$A$3001,0)),1)))</f>
        <v/>
      </c>
      <c r="L2538" s="40" t="str">
        <f aca="false">IF($C2538="","",IFERROR(INDEX(⑥商品照会CSV!$Q$2:$Q$3001,MATCH($C2538,⑥商品照会CSV!$A$2:$A$3001,0)),0))</f>
        <v/>
      </c>
      <c r="M2538" s="40" t="str">
        <f aca="false">IF($C2538="","",N($L2538)*N($K2538))</f>
        <v/>
      </c>
      <c r="N2538" s="17" t="str">
        <f aca="false">IF($C2538="","",MAX(1,IFERROR(INDEX(⑥商品照会CSV!$AK$2:$AK$3001,MATCH($C2538,⑥商品照会CSV!$A$2:$A$3001,0)),1)))</f>
        <v/>
      </c>
      <c r="O2538" s="12" t="str">
        <f aca="false">IF($C2538="","",IFERROR(IF(INDEX(⑥商品照会CSV!$AN$2:$AN$3001,MATCH($C2538,⑥商品照会CSV!$A$2:$A$3001,0))=1,"バラ",IF(INDEX(⑥商品照会CSV!$AM$2:$AM$3001,MATCH($C2538,⑥商品照会CSV!$A$2:$A$3001,0))=1,"中間包装","ケース")),"ケース"))</f>
        <v/>
      </c>
      <c r="P2538" s="18"/>
      <c r="Q2538" s="14"/>
      <c r="R2538" s="17" t="str">
        <f aca="false">IF($C2538="","",N($Q2538)*N($K2538))</f>
        <v/>
      </c>
    </row>
    <row r="2539" customFormat="false" ht="15" hidden="false" customHeight="false" outlineLevel="0" collapsed="false">
      <c r="B2539" s="12" t="n">
        <v>2534</v>
      </c>
      <c r="C2539" s="36" t="str">
        <f aca="false">IF(①在庫CSV_発注日!$M2535="","",①在庫CSV_発注日!$M2535&amp;"")</f>
        <v/>
      </c>
      <c r="D2539" s="12" t="str">
        <f aca="false">IF($C2539="","",①在庫CSV_発注日!$N2535)</f>
        <v/>
      </c>
      <c r="E2539" s="12" t="str">
        <f aca="false">IF($C2539="","",①在庫CSV_発注日!$H2535)</f>
        <v/>
      </c>
      <c r="F2539" s="12" t="str">
        <f aca="false">IF($C2539="","",①在庫CSV_発注日!$L2535)</f>
        <v/>
      </c>
      <c r="G2539" s="18"/>
      <c r="H2539" s="17" t="str">
        <f aca="false">IF($C2539="","",N(①在庫CSV_発注日!$Z2535))</f>
        <v/>
      </c>
      <c r="I2539" s="37" t="str">
        <f aca="false">IF($C2539="","",SUMIFS(⑤減算マスタCSV!$L$2:$L$8001,⑤減算マスタCSV!$F$2:$F$8001,$C2539,⑤減算マスタCSV!$K$2:$K$8001,1))</f>
        <v/>
      </c>
      <c r="J2539" s="17" t="str">
        <f aca="false">IF($C2539="","",IFERROR(INDEX(⑤減算マスタCSV!$H$2:$H$8001,MATCH($C2539,⑤減算マスタCSV!$F$2:$F$8001,0)),1))</f>
        <v/>
      </c>
      <c r="K2539" s="17" t="str">
        <f aca="false">IF($C2539="","",MAX(1,IFERROR(INDEX(⑥商品照会CSV!$M$2:$M$3001,MATCH($C2539,⑥商品照会CSV!$A$2:$A$3001,0)),1)))</f>
        <v/>
      </c>
      <c r="L2539" s="40" t="str">
        <f aca="false">IF($C2539="","",IFERROR(INDEX(⑥商品照会CSV!$Q$2:$Q$3001,MATCH($C2539,⑥商品照会CSV!$A$2:$A$3001,0)),0))</f>
        <v/>
      </c>
      <c r="M2539" s="40" t="str">
        <f aca="false">IF($C2539="","",N($L2539)*N($K2539))</f>
        <v/>
      </c>
      <c r="N2539" s="17" t="str">
        <f aca="false">IF($C2539="","",MAX(1,IFERROR(INDEX(⑥商品照会CSV!$AK$2:$AK$3001,MATCH($C2539,⑥商品照会CSV!$A$2:$A$3001,0)),1)))</f>
        <v/>
      </c>
      <c r="O2539" s="12" t="str">
        <f aca="false">IF($C2539="","",IFERROR(IF(INDEX(⑥商品照会CSV!$AN$2:$AN$3001,MATCH($C2539,⑥商品照会CSV!$A$2:$A$3001,0))=1,"バラ",IF(INDEX(⑥商品照会CSV!$AM$2:$AM$3001,MATCH($C2539,⑥商品照会CSV!$A$2:$A$3001,0))=1,"中間包装","ケース")),"ケース"))</f>
        <v/>
      </c>
      <c r="P2539" s="18"/>
      <c r="Q2539" s="14"/>
      <c r="R2539" s="17" t="str">
        <f aca="false">IF($C2539="","",N($Q2539)*N($K2539))</f>
        <v/>
      </c>
    </row>
    <row r="2540" customFormat="false" ht="15" hidden="false" customHeight="false" outlineLevel="0" collapsed="false">
      <c r="B2540" s="12" t="n">
        <v>2535</v>
      </c>
      <c r="C2540" s="36" t="str">
        <f aca="false">IF(①在庫CSV_発注日!$M2536="","",①在庫CSV_発注日!$M2536&amp;"")</f>
        <v/>
      </c>
      <c r="D2540" s="12" t="str">
        <f aca="false">IF($C2540="","",①在庫CSV_発注日!$N2536)</f>
        <v/>
      </c>
      <c r="E2540" s="12" t="str">
        <f aca="false">IF($C2540="","",①在庫CSV_発注日!$H2536)</f>
        <v/>
      </c>
      <c r="F2540" s="12" t="str">
        <f aca="false">IF($C2540="","",①在庫CSV_発注日!$L2536)</f>
        <v/>
      </c>
      <c r="G2540" s="18"/>
      <c r="H2540" s="17" t="str">
        <f aca="false">IF($C2540="","",N(①在庫CSV_発注日!$Z2536))</f>
        <v/>
      </c>
      <c r="I2540" s="37" t="str">
        <f aca="false">IF($C2540="","",SUMIFS(⑤減算マスタCSV!$L$2:$L$8001,⑤減算マスタCSV!$F$2:$F$8001,$C2540,⑤減算マスタCSV!$K$2:$K$8001,1))</f>
        <v/>
      </c>
      <c r="J2540" s="17" t="str">
        <f aca="false">IF($C2540="","",IFERROR(INDEX(⑤減算マスタCSV!$H$2:$H$8001,MATCH($C2540,⑤減算マスタCSV!$F$2:$F$8001,0)),1))</f>
        <v/>
      </c>
      <c r="K2540" s="17" t="str">
        <f aca="false">IF($C2540="","",MAX(1,IFERROR(INDEX(⑥商品照会CSV!$M$2:$M$3001,MATCH($C2540,⑥商品照会CSV!$A$2:$A$3001,0)),1)))</f>
        <v/>
      </c>
      <c r="L2540" s="40" t="str">
        <f aca="false">IF($C2540="","",IFERROR(INDEX(⑥商品照会CSV!$Q$2:$Q$3001,MATCH($C2540,⑥商品照会CSV!$A$2:$A$3001,0)),0))</f>
        <v/>
      </c>
      <c r="M2540" s="40" t="str">
        <f aca="false">IF($C2540="","",N($L2540)*N($K2540))</f>
        <v/>
      </c>
      <c r="N2540" s="17" t="str">
        <f aca="false">IF($C2540="","",MAX(1,IFERROR(INDEX(⑥商品照会CSV!$AK$2:$AK$3001,MATCH($C2540,⑥商品照会CSV!$A$2:$A$3001,0)),1)))</f>
        <v/>
      </c>
      <c r="O2540" s="12" t="str">
        <f aca="false">IF($C2540="","",IFERROR(IF(INDEX(⑥商品照会CSV!$AN$2:$AN$3001,MATCH($C2540,⑥商品照会CSV!$A$2:$A$3001,0))=1,"バラ",IF(INDEX(⑥商品照会CSV!$AM$2:$AM$3001,MATCH($C2540,⑥商品照会CSV!$A$2:$A$3001,0))=1,"中間包装","ケース")),"ケース"))</f>
        <v/>
      </c>
      <c r="P2540" s="18"/>
      <c r="Q2540" s="14"/>
      <c r="R2540" s="17" t="str">
        <f aca="false">IF($C2540="","",N($Q2540)*N($K2540))</f>
        <v/>
      </c>
    </row>
    <row r="2541" customFormat="false" ht="15" hidden="false" customHeight="false" outlineLevel="0" collapsed="false">
      <c r="B2541" s="12" t="n">
        <v>2536</v>
      </c>
      <c r="C2541" s="36" t="str">
        <f aca="false">IF(①在庫CSV_発注日!$M2537="","",①在庫CSV_発注日!$M2537&amp;"")</f>
        <v/>
      </c>
      <c r="D2541" s="12" t="str">
        <f aca="false">IF($C2541="","",①在庫CSV_発注日!$N2537)</f>
        <v/>
      </c>
      <c r="E2541" s="12" t="str">
        <f aca="false">IF($C2541="","",①在庫CSV_発注日!$H2537)</f>
        <v/>
      </c>
      <c r="F2541" s="12" t="str">
        <f aca="false">IF($C2541="","",①在庫CSV_発注日!$L2537)</f>
        <v/>
      </c>
      <c r="G2541" s="18"/>
      <c r="H2541" s="17" t="str">
        <f aca="false">IF($C2541="","",N(①在庫CSV_発注日!$Z2537))</f>
        <v/>
      </c>
      <c r="I2541" s="37" t="str">
        <f aca="false">IF($C2541="","",SUMIFS(⑤減算マスタCSV!$L$2:$L$8001,⑤減算マスタCSV!$F$2:$F$8001,$C2541,⑤減算マスタCSV!$K$2:$K$8001,1))</f>
        <v/>
      </c>
      <c r="J2541" s="17" t="str">
        <f aca="false">IF($C2541="","",IFERROR(INDEX(⑤減算マスタCSV!$H$2:$H$8001,MATCH($C2541,⑤減算マスタCSV!$F$2:$F$8001,0)),1))</f>
        <v/>
      </c>
      <c r="K2541" s="17" t="str">
        <f aca="false">IF($C2541="","",MAX(1,IFERROR(INDEX(⑥商品照会CSV!$M$2:$M$3001,MATCH($C2541,⑥商品照会CSV!$A$2:$A$3001,0)),1)))</f>
        <v/>
      </c>
      <c r="L2541" s="40" t="str">
        <f aca="false">IF($C2541="","",IFERROR(INDEX(⑥商品照会CSV!$Q$2:$Q$3001,MATCH($C2541,⑥商品照会CSV!$A$2:$A$3001,0)),0))</f>
        <v/>
      </c>
      <c r="M2541" s="40" t="str">
        <f aca="false">IF($C2541="","",N($L2541)*N($K2541))</f>
        <v/>
      </c>
      <c r="N2541" s="17" t="str">
        <f aca="false">IF($C2541="","",MAX(1,IFERROR(INDEX(⑥商品照会CSV!$AK$2:$AK$3001,MATCH($C2541,⑥商品照会CSV!$A$2:$A$3001,0)),1)))</f>
        <v/>
      </c>
      <c r="O2541" s="12" t="str">
        <f aca="false">IF($C2541="","",IFERROR(IF(INDEX(⑥商品照会CSV!$AN$2:$AN$3001,MATCH($C2541,⑥商品照会CSV!$A$2:$A$3001,0))=1,"バラ",IF(INDEX(⑥商品照会CSV!$AM$2:$AM$3001,MATCH($C2541,⑥商品照会CSV!$A$2:$A$3001,0))=1,"中間包装","ケース")),"ケース"))</f>
        <v/>
      </c>
      <c r="P2541" s="18"/>
      <c r="Q2541" s="14"/>
      <c r="R2541" s="17" t="str">
        <f aca="false">IF($C2541="","",N($Q2541)*N($K2541))</f>
        <v/>
      </c>
    </row>
    <row r="2542" customFormat="false" ht="15" hidden="false" customHeight="false" outlineLevel="0" collapsed="false">
      <c r="B2542" s="12" t="n">
        <v>2537</v>
      </c>
      <c r="C2542" s="36" t="str">
        <f aca="false">IF(①在庫CSV_発注日!$M2538="","",①在庫CSV_発注日!$M2538&amp;"")</f>
        <v/>
      </c>
      <c r="D2542" s="12" t="str">
        <f aca="false">IF($C2542="","",①在庫CSV_発注日!$N2538)</f>
        <v/>
      </c>
      <c r="E2542" s="12" t="str">
        <f aca="false">IF($C2542="","",①在庫CSV_発注日!$H2538)</f>
        <v/>
      </c>
      <c r="F2542" s="12" t="str">
        <f aca="false">IF($C2542="","",①在庫CSV_発注日!$L2538)</f>
        <v/>
      </c>
      <c r="G2542" s="18"/>
      <c r="H2542" s="17" t="str">
        <f aca="false">IF($C2542="","",N(①在庫CSV_発注日!$Z2538))</f>
        <v/>
      </c>
      <c r="I2542" s="37" t="str">
        <f aca="false">IF($C2542="","",SUMIFS(⑤減算マスタCSV!$L$2:$L$8001,⑤減算マスタCSV!$F$2:$F$8001,$C2542,⑤減算マスタCSV!$K$2:$K$8001,1))</f>
        <v/>
      </c>
      <c r="J2542" s="17" t="str">
        <f aca="false">IF($C2542="","",IFERROR(INDEX(⑤減算マスタCSV!$H$2:$H$8001,MATCH($C2542,⑤減算マスタCSV!$F$2:$F$8001,0)),1))</f>
        <v/>
      </c>
      <c r="K2542" s="17" t="str">
        <f aca="false">IF($C2542="","",MAX(1,IFERROR(INDEX(⑥商品照会CSV!$M$2:$M$3001,MATCH($C2542,⑥商品照会CSV!$A$2:$A$3001,0)),1)))</f>
        <v/>
      </c>
      <c r="L2542" s="40" t="str">
        <f aca="false">IF($C2542="","",IFERROR(INDEX(⑥商品照会CSV!$Q$2:$Q$3001,MATCH($C2542,⑥商品照会CSV!$A$2:$A$3001,0)),0))</f>
        <v/>
      </c>
      <c r="M2542" s="40" t="str">
        <f aca="false">IF($C2542="","",N($L2542)*N($K2542))</f>
        <v/>
      </c>
      <c r="N2542" s="17" t="str">
        <f aca="false">IF($C2542="","",MAX(1,IFERROR(INDEX(⑥商品照会CSV!$AK$2:$AK$3001,MATCH($C2542,⑥商品照会CSV!$A$2:$A$3001,0)),1)))</f>
        <v/>
      </c>
      <c r="O2542" s="12" t="str">
        <f aca="false">IF($C2542="","",IFERROR(IF(INDEX(⑥商品照会CSV!$AN$2:$AN$3001,MATCH($C2542,⑥商品照会CSV!$A$2:$A$3001,0))=1,"バラ",IF(INDEX(⑥商品照会CSV!$AM$2:$AM$3001,MATCH($C2542,⑥商品照会CSV!$A$2:$A$3001,0))=1,"中間包装","ケース")),"ケース"))</f>
        <v/>
      </c>
      <c r="P2542" s="18"/>
      <c r="Q2542" s="14"/>
      <c r="R2542" s="17" t="str">
        <f aca="false">IF($C2542="","",N($Q2542)*N($K2542))</f>
        <v/>
      </c>
    </row>
    <row r="2543" customFormat="false" ht="15" hidden="false" customHeight="false" outlineLevel="0" collapsed="false">
      <c r="B2543" s="12" t="n">
        <v>2538</v>
      </c>
      <c r="C2543" s="36" t="str">
        <f aca="false">IF(①在庫CSV_発注日!$M2539="","",①在庫CSV_発注日!$M2539&amp;"")</f>
        <v/>
      </c>
      <c r="D2543" s="12" t="str">
        <f aca="false">IF($C2543="","",①在庫CSV_発注日!$N2539)</f>
        <v/>
      </c>
      <c r="E2543" s="12" t="str">
        <f aca="false">IF($C2543="","",①在庫CSV_発注日!$H2539)</f>
        <v/>
      </c>
      <c r="F2543" s="12" t="str">
        <f aca="false">IF($C2543="","",①在庫CSV_発注日!$L2539)</f>
        <v/>
      </c>
      <c r="G2543" s="18"/>
      <c r="H2543" s="17" t="str">
        <f aca="false">IF($C2543="","",N(①在庫CSV_発注日!$Z2539))</f>
        <v/>
      </c>
      <c r="I2543" s="37" t="str">
        <f aca="false">IF($C2543="","",SUMIFS(⑤減算マスタCSV!$L$2:$L$8001,⑤減算マスタCSV!$F$2:$F$8001,$C2543,⑤減算マスタCSV!$K$2:$K$8001,1))</f>
        <v/>
      </c>
      <c r="J2543" s="17" t="str">
        <f aca="false">IF($C2543="","",IFERROR(INDEX(⑤減算マスタCSV!$H$2:$H$8001,MATCH($C2543,⑤減算マスタCSV!$F$2:$F$8001,0)),1))</f>
        <v/>
      </c>
      <c r="K2543" s="17" t="str">
        <f aca="false">IF($C2543="","",MAX(1,IFERROR(INDEX(⑥商品照会CSV!$M$2:$M$3001,MATCH($C2543,⑥商品照会CSV!$A$2:$A$3001,0)),1)))</f>
        <v/>
      </c>
      <c r="L2543" s="40" t="str">
        <f aca="false">IF($C2543="","",IFERROR(INDEX(⑥商品照会CSV!$Q$2:$Q$3001,MATCH($C2543,⑥商品照会CSV!$A$2:$A$3001,0)),0))</f>
        <v/>
      </c>
      <c r="M2543" s="40" t="str">
        <f aca="false">IF($C2543="","",N($L2543)*N($K2543))</f>
        <v/>
      </c>
      <c r="N2543" s="17" t="str">
        <f aca="false">IF($C2543="","",MAX(1,IFERROR(INDEX(⑥商品照会CSV!$AK$2:$AK$3001,MATCH($C2543,⑥商品照会CSV!$A$2:$A$3001,0)),1)))</f>
        <v/>
      </c>
      <c r="O2543" s="12" t="str">
        <f aca="false">IF($C2543="","",IFERROR(IF(INDEX(⑥商品照会CSV!$AN$2:$AN$3001,MATCH($C2543,⑥商品照会CSV!$A$2:$A$3001,0))=1,"バラ",IF(INDEX(⑥商品照会CSV!$AM$2:$AM$3001,MATCH($C2543,⑥商品照会CSV!$A$2:$A$3001,0))=1,"中間包装","ケース")),"ケース"))</f>
        <v/>
      </c>
      <c r="P2543" s="18"/>
      <c r="Q2543" s="14"/>
      <c r="R2543" s="17" t="str">
        <f aca="false">IF($C2543="","",N($Q2543)*N($K2543))</f>
        <v/>
      </c>
    </row>
    <row r="2544" customFormat="false" ht="15" hidden="false" customHeight="false" outlineLevel="0" collapsed="false">
      <c r="B2544" s="12" t="n">
        <v>2539</v>
      </c>
      <c r="C2544" s="36" t="str">
        <f aca="false">IF(①在庫CSV_発注日!$M2540="","",①在庫CSV_発注日!$M2540&amp;"")</f>
        <v/>
      </c>
      <c r="D2544" s="12" t="str">
        <f aca="false">IF($C2544="","",①在庫CSV_発注日!$N2540)</f>
        <v/>
      </c>
      <c r="E2544" s="12" t="str">
        <f aca="false">IF($C2544="","",①在庫CSV_発注日!$H2540)</f>
        <v/>
      </c>
      <c r="F2544" s="12" t="str">
        <f aca="false">IF($C2544="","",①在庫CSV_発注日!$L2540)</f>
        <v/>
      </c>
      <c r="G2544" s="18"/>
      <c r="H2544" s="17" t="str">
        <f aca="false">IF($C2544="","",N(①在庫CSV_発注日!$Z2540))</f>
        <v/>
      </c>
      <c r="I2544" s="37" t="str">
        <f aca="false">IF($C2544="","",SUMIFS(⑤減算マスタCSV!$L$2:$L$8001,⑤減算マスタCSV!$F$2:$F$8001,$C2544,⑤減算マスタCSV!$K$2:$K$8001,1))</f>
        <v/>
      </c>
      <c r="J2544" s="17" t="str">
        <f aca="false">IF($C2544="","",IFERROR(INDEX(⑤減算マスタCSV!$H$2:$H$8001,MATCH($C2544,⑤減算マスタCSV!$F$2:$F$8001,0)),1))</f>
        <v/>
      </c>
      <c r="K2544" s="17" t="str">
        <f aca="false">IF($C2544="","",MAX(1,IFERROR(INDEX(⑥商品照会CSV!$M$2:$M$3001,MATCH($C2544,⑥商品照会CSV!$A$2:$A$3001,0)),1)))</f>
        <v/>
      </c>
      <c r="L2544" s="40" t="str">
        <f aca="false">IF($C2544="","",IFERROR(INDEX(⑥商品照会CSV!$Q$2:$Q$3001,MATCH($C2544,⑥商品照会CSV!$A$2:$A$3001,0)),0))</f>
        <v/>
      </c>
      <c r="M2544" s="40" t="str">
        <f aca="false">IF($C2544="","",N($L2544)*N($K2544))</f>
        <v/>
      </c>
      <c r="N2544" s="17" t="str">
        <f aca="false">IF($C2544="","",MAX(1,IFERROR(INDEX(⑥商品照会CSV!$AK$2:$AK$3001,MATCH($C2544,⑥商品照会CSV!$A$2:$A$3001,0)),1)))</f>
        <v/>
      </c>
      <c r="O2544" s="12" t="str">
        <f aca="false">IF($C2544="","",IFERROR(IF(INDEX(⑥商品照会CSV!$AN$2:$AN$3001,MATCH($C2544,⑥商品照会CSV!$A$2:$A$3001,0))=1,"バラ",IF(INDEX(⑥商品照会CSV!$AM$2:$AM$3001,MATCH($C2544,⑥商品照会CSV!$A$2:$A$3001,0))=1,"中間包装","ケース")),"ケース"))</f>
        <v/>
      </c>
      <c r="P2544" s="18"/>
      <c r="Q2544" s="14"/>
      <c r="R2544" s="17" t="str">
        <f aca="false">IF($C2544="","",N($Q2544)*N($K2544))</f>
        <v/>
      </c>
    </row>
    <row r="2545" customFormat="false" ht="15" hidden="false" customHeight="false" outlineLevel="0" collapsed="false">
      <c r="B2545" s="12" t="n">
        <v>2540</v>
      </c>
      <c r="C2545" s="36" t="str">
        <f aca="false">IF(①在庫CSV_発注日!$M2541="","",①在庫CSV_発注日!$M2541&amp;"")</f>
        <v/>
      </c>
      <c r="D2545" s="12" t="str">
        <f aca="false">IF($C2545="","",①在庫CSV_発注日!$N2541)</f>
        <v/>
      </c>
      <c r="E2545" s="12" t="str">
        <f aca="false">IF($C2545="","",①在庫CSV_発注日!$H2541)</f>
        <v/>
      </c>
      <c r="F2545" s="12" t="str">
        <f aca="false">IF($C2545="","",①在庫CSV_発注日!$L2541)</f>
        <v/>
      </c>
      <c r="G2545" s="18"/>
      <c r="H2545" s="17" t="str">
        <f aca="false">IF($C2545="","",N(①在庫CSV_発注日!$Z2541))</f>
        <v/>
      </c>
      <c r="I2545" s="37" t="str">
        <f aca="false">IF($C2545="","",SUMIFS(⑤減算マスタCSV!$L$2:$L$8001,⑤減算マスタCSV!$F$2:$F$8001,$C2545,⑤減算マスタCSV!$K$2:$K$8001,1))</f>
        <v/>
      </c>
      <c r="J2545" s="17" t="str">
        <f aca="false">IF($C2545="","",IFERROR(INDEX(⑤減算マスタCSV!$H$2:$H$8001,MATCH($C2545,⑤減算マスタCSV!$F$2:$F$8001,0)),1))</f>
        <v/>
      </c>
      <c r="K2545" s="17" t="str">
        <f aca="false">IF($C2545="","",MAX(1,IFERROR(INDEX(⑥商品照会CSV!$M$2:$M$3001,MATCH($C2545,⑥商品照会CSV!$A$2:$A$3001,0)),1)))</f>
        <v/>
      </c>
      <c r="L2545" s="40" t="str">
        <f aca="false">IF($C2545="","",IFERROR(INDEX(⑥商品照会CSV!$Q$2:$Q$3001,MATCH($C2545,⑥商品照会CSV!$A$2:$A$3001,0)),0))</f>
        <v/>
      </c>
      <c r="M2545" s="40" t="str">
        <f aca="false">IF($C2545="","",N($L2545)*N($K2545))</f>
        <v/>
      </c>
      <c r="N2545" s="17" t="str">
        <f aca="false">IF($C2545="","",MAX(1,IFERROR(INDEX(⑥商品照会CSV!$AK$2:$AK$3001,MATCH($C2545,⑥商品照会CSV!$A$2:$A$3001,0)),1)))</f>
        <v/>
      </c>
      <c r="O2545" s="12" t="str">
        <f aca="false">IF($C2545="","",IFERROR(IF(INDEX(⑥商品照会CSV!$AN$2:$AN$3001,MATCH($C2545,⑥商品照会CSV!$A$2:$A$3001,0))=1,"バラ",IF(INDEX(⑥商品照会CSV!$AM$2:$AM$3001,MATCH($C2545,⑥商品照会CSV!$A$2:$A$3001,0))=1,"中間包装","ケース")),"ケース"))</f>
        <v/>
      </c>
      <c r="P2545" s="18"/>
      <c r="Q2545" s="14"/>
      <c r="R2545" s="17" t="str">
        <f aca="false">IF($C2545="","",N($Q2545)*N($K2545))</f>
        <v/>
      </c>
    </row>
    <row r="2546" customFormat="false" ht="15" hidden="false" customHeight="false" outlineLevel="0" collapsed="false">
      <c r="B2546" s="12" t="n">
        <v>2541</v>
      </c>
      <c r="C2546" s="36" t="str">
        <f aca="false">IF(①在庫CSV_発注日!$M2542="","",①在庫CSV_発注日!$M2542&amp;"")</f>
        <v/>
      </c>
      <c r="D2546" s="12" t="str">
        <f aca="false">IF($C2546="","",①在庫CSV_発注日!$N2542)</f>
        <v/>
      </c>
      <c r="E2546" s="12" t="str">
        <f aca="false">IF($C2546="","",①在庫CSV_発注日!$H2542)</f>
        <v/>
      </c>
      <c r="F2546" s="12" t="str">
        <f aca="false">IF($C2546="","",①在庫CSV_発注日!$L2542)</f>
        <v/>
      </c>
      <c r="G2546" s="18"/>
      <c r="H2546" s="17" t="str">
        <f aca="false">IF($C2546="","",N(①在庫CSV_発注日!$Z2542))</f>
        <v/>
      </c>
      <c r="I2546" s="37" t="str">
        <f aca="false">IF($C2546="","",SUMIFS(⑤減算マスタCSV!$L$2:$L$8001,⑤減算マスタCSV!$F$2:$F$8001,$C2546,⑤減算マスタCSV!$K$2:$K$8001,1))</f>
        <v/>
      </c>
      <c r="J2546" s="17" t="str">
        <f aca="false">IF($C2546="","",IFERROR(INDEX(⑤減算マスタCSV!$H$2:$H$8001,MATCH($C2546,⑤減算マスタCSV!$F$2:$F$8001,0)),1))</f>
        <v/>
      </c>
      <c r="K2546" s="17" t="str">
        <f aca="false">IF($C2546="","",MAX(1,IFERROR(INDEX(⑥商品照会CSV!$M$2:$M$3001,MATCH($C2546,⑥商品照会CSV!$A$2:$A$3001,0)),1)))</f>
        <v/>
      </c>
      <c r="L2546" s="40" t="str">
        <f aca="false">IF($C2546="","",IFERROR(INDEX(⑥商品照会CSV!$Q$2:$Q$3001,MATCH($C2546,⑥商品照会CSV!$A$2:$A$3001,0)),0))</f>
        <v/>
      </c>
      <c r="M2546" s="40" t="str">
        <f aca="false">IF($C2546="","",N($L2546)*N($K2546))</f>
        <v/>
      </c>
      <c r="N2546" s="17" t="str">
        <f aca="false">IF($C2546="","",MAX(1,IFERROR(INDEX(⑥商品照会CSV!$AK$2:$AK$3001,MATCH($C2546,⑥商品照会CSV!$A$2:$A$3001,0)),1)))</f>
        <v/>
      </c>
      <c r="O2546" s="12" t="str">
        <f aca="false">IF($C2546="","",IFERROR(IF(INDEX(⑥商品照会CSV!$AN$2:$AN$3001,MATCH($C2546,⑥商品照会CSV!$A$2:$A$3001,0))=1,"バラ",IF(INDEX(⑥商品照会CSV!$AM$2:$AM$3001,MATCH($C2546,⑥商品照会CSV!$A$2:$A$3001,0))=1,"中間包装","ケース")),"ケース"))</f>
        <v/>
      </c>
      <c r="P2546" s="18"/>
      <c r="Q2546" s="14"/>
      <c r="R2546" s="17" t="str">
        <f aca="false">IF($C2546="","",N($Q2546)*N($K2546))</f>
        <v/>
      </c>
    </row>
    <row r="2547" customFormat="false" ht="15" hidden="false" customHeight="false" outlineLevel="0" collapsed="false">
      <c r="B2547" s="12" t="n">
        <v>2542</v>
      </c>
      <c r="C2547" s="36" t="str">
        <f aca="false">IF(①在庫CSV_発注日!$M2543="","",①在庫CSV_発注日!$M2543&amp;"")</f>
        <v/>
      </c>
      <c r="D2547" s="12" t="str">
        <f aca="false">IF($C2547="","",①在庫CSV_発注日!$N2543)</f>
        <v/>
      </c>
      <c r="E2547" s="12" t="str">
        <f aca="false">IF($C2547="","",①在庫CSV_発注日!$H2543)</f>
        <v/>
      </c>
      <c r="F2547" s="12" t="str">
        <f aca="false">IF($C2547="","",①在庫CSV_発注日!$L2543)</f>
        <v/>
      </c>
      <c r="G2547" s="18"/>
      <c r="H2547" s="17" t="str">
        <f aca="false">IF($C2547="","",N(①在庫CSV_発注日!$Z2543))</f>
        <v/>
      </c>
      <c r="I2547" s="37" t="str">
        <f aca="false">IF($C2547="","",SUMIFS(⑤減算マスタCSV!$L$2:$L$8001,⑤減算マスタCSV!$F$2:$F$8001,$C2547,⑤減算マスタCSV!$K$2:$K$8001,1))</f>
        <v/>
      </c>
      <c r="J2547" s="17" t="str">
        <f aca="false">IF($C2547="","",IFERROR(INDEX(⑤減算マスタCSV!$H$2:$H$8001,MATCH($C2547,⑤減算マスタCSV!$F$2:$F$8001,0)),1))</f>
        <v/>
      </c>
      <c r="K2547" s="17" t="str">
        <f aca="false">IF($C2547="","",MAX(1,IFERROR(INDEX(⑥商品照会CSV!$M$2:$M$3001,MATCH($C2547,⑥商品照会CSV!$A$2:$A$3001,0)),1)))</f>
        <v/>
      </c>
      <c r="L2547" s="40" t="str">
        <f aca="false">IF($C2547="","",IFERROR(INDEX(⑥商品照会CSV!$Q$2:$Q$3001,MATCH($C2547,⑥商品照会CSV!$A$2:$A$3001,0)),0))</f>
        <v/>
      </c>
      <c r="M2547" s="40" t="str">
        <f aca="false">IF($C2547="","",N($L2547)*N($K2547))</f>
        <v/>
      </c>
      <c r="N2547" s="17" t="str">
        <f aca="false">IF($C2547="","",MAX(1,IFERROR(INDEX(⑥商品照会CSV!$AK$2:$AK$3001,MATCH($C2547,⑥商品照会CSV!$A$2:$A$3001,0)),1)))</f>
        <v/>
      </c>
      <c r="O2547" s="12" t="str">
        <f aca="false">IF($C2547="","",IFERROR(IF(INDEX(⑥商品照会CSV!$AN$2:$AN$3001,MATCH($C2547,⑥商品照会CSV!$A$2:$A$3001,0))=1,"バラ",IF(INDEX(⑥商品照会CSV!$AM$2:$AM$3001,MATCH($C2547,⑥商品照会CSV!$A$2:$A$3001,0))=1,"中間包装","ケース")),"ケース"))</f>
        <v/>
      </c>
      <c r="P2547" s="18"/>
      <c r="Q2547" s="14"/>
      <c r="R2547" s="17" t="str">
        <f aca="false">IF($C2547="","",N($Q2547)*N($K2547))</f>
        <v/>
      </c>
    </row>
    <row r="2548" customFormat="false" ht="15" hidden="false" customHeight="false" outlineLevel="0" collapsed="false">
      <c r="B2548" s="12" t="n">
        <v>2543</v>
      </c>
      <c r="C2548" s="36" t="str">
        <f aca="false">IF(①在庫CSV_発注日!$M2544="","",①在庫CSV_発注日!$M2544&amp;"")</f>
        <v/>
      </c>
      <c r="D2548" s="12" t="str">
        <f aca="false">IF($C2548="","",①在庫CSV_発注日!$N2544)</f>
        <v/>
      </c>
      <c r="E2548" s="12" t="str">
        <f aca="false">IF($C2548="","",①在庫CSV_発注日!$H2544)</f>
        <v/>
      </c>
      <c r="F2548" s="12" t="str">
        <f aca="false">IF($C2548="","",①在庫CSV_発注日!$L2544)</f>
        <v/>
      </c>
      <c r="G2548" s="18"/>
      <c r="H2548" s="17" t="str">
        <f aca="false">IF($C2548="","",N(①在庫CSV_発注日!$Z2544))</f>
        <v/>
      </c>
      <c r="I2548" s="37" t="str">
        <f aca="false">IF($C2548="","",SUMIFS(⑤減算マスタCSV!$L$2:$L$8001,⑤減算マスタCSV!$F$2:$F$8001,$C2548,⑤減算マスタCSV!$K$2:$K$8001,1))</f>
        <v/>
      </c>
      <c r="J2548" s="17" t="str">
        <f aca="false">IF($C2548="","",IFERROR(INDEX(⑤減算マスタCSV!$H$2:$H$8001,MATCH($C2548,⑤減算マスタCSV!$F$2:$F$8001,0)),1))</f>
        <v/>
      </c>
      <c r="K2548" s="17" t="str">
        <f aca="false">IF($C2548="","",MAX(1,IFERROR(INDEX(⑥商品照会CSV!$M$2:$M$3001,MATCH($C2548,⑥商品照会CSV!$A$2:$A$3001,0)),1)))</f>
        <v/>
      </c>
      <c r="L2548" s="40" t="str">
        <f aca="false">IF($C2548="","",IFERROR(INDEX(⑥商品照会CSV!$Q$2:$Q$3001,MATCH($C2548,⑥商品照会CSV!$A$2:$A$3001,0)),0))</f>
        <v/>
      </c>
      <c r="M2548" s="40" t="str">
        <f aca="false">IF($C2548="","",N($L2548)*N($K2548))</f>
        <v/>
      </c>
      <c r="N2548" s="17" t="str">
        <f aca="false">IF($C2548="","",MAX(1,IFERROR(INDEX(⑥商品照会CSV!$AK$2:$AK$3001,MATCH($C2548,⑥商品照会CSV!$A$2:$A$3001,0)),1)))</f>
        <v/>
      </c>
      <c r="O2548" s="12" t="str">
        <f aca="false">IF($C2548="","",IFERROR(IF(INDEX(⑥商品照会CSV!$AN$2:$AN$3001,MATCH($C2548,⑥商品照会CSV!$A$2:$A$3001,0))=1,"バラ",IF(INDEX(⑥商品照会CSV!$AM$2:$AM$3001,MATCH($C2548,⑥商品照会CSV!$A$2:$A$3001,0))=1,"中間包装","ケース")),"ケース"))</f>
        <v/>
      </c>
      <c r="P2548" s="18"/>
      <c r="Q2548" s="14"/>
      <c r="R2548" s="17" t="str">
        <f aca="false">IF($C2548="","",N($Q2548)*N($K2548))</f>
        <v/>
      </c>
    </row>
    <row r="2549" customFormat="false" ht="15" hidden="false" customHeight="false" outlineLevel="0" collapsed="false">
      <c r="B2549" s="12" t="n">
        <v>2544</v>
      </c>
      <c r="C2549" s="36" t="str">
        <f aca="false">IF(①在庫CSV_発注日!$M2545="","",①在庫CSV_発注日!$M2545&amp;"")</f>
        <v/>
      </c>
      <c r="D2549" s="12" t="str">
        <f aca="false">IF($C2549="","",①在庫CSV_発注日!$N2545)</f>
        <v/>
      </c>
      <c r="E2549" s="12" t="str">
        <f aca="false">IF($C2549="","",①在庫CSV_発注日!$H2545)</f>
        <v/>
      </c>
      <c r="F2549" s="12" t="str">
        <f aca="false">IF($C2549="","",①在庫CSV_発注日!$L2545)</f>
        <v/>
      </c>
      <c r="G2549" s="18"/>
      <c r="H2549" s="17" t="str">
        <f aca="false">IF($C2549="","",N(①在庫CSV_発注日!$Z2545))</f>
        <v/>
      </c>
      <c r="I2549" s="37" t="str">
        <f aca="false">IF($C2549="","",SUMIFS(⑤減算マスタCSV!$L$2:$L$8001,⑤減算マスタCSV!$F$2:$F$8001,$C2549,⑤減算マスタCSV!$K$2:$K$8001,1))</f>
        <v/>
      </c>
      <c r="J2549" s="17" t="str">
        <f aca="false">IF($C2549="","",IFERROR(INDEX(⑤減算マスタCSV!$H$2:$H$8001,MATCH($C2549,⑤減算マスタCSV!$F$2:$F$8001,0)),1))</f>
        <v/>
      </c>
      <c r="K2549" s="17" t="str">
        <f aca="false">IF($C2549="","",MAX(1,IFERROR(INDEX(⑥商品照会CSV!$M$2:$M$3001,MATCH($C2549,⑥商品照会CSV!$A$2:$A$3001,0)),1)))</f>
        <v/>
      </c>
      <c r="L2549" s="40" t="str">
        <f aca="false">IF($C2549="","",IFERROR(INDEX(⑥商品照会CSV!$Q$2:$Q$3001,MATCH($C2549,⑥商品照会CSV!$A$2:$A$3001,0)),0))</f>
        <v/>
      </c>
      <c r="M2549" s="40" t="str">
        <f aca="false">IF($C2549="","",N($L2549)*N($K2549))</f>
        <v/>
      </c>
      <c r="N2549" s="17" t="str">
        <f aca="false">IF($C2549="","",MAX(1,IFERROR(INDEX(⑥商品照会CSV!$AK$2:$AK$3001,MATCH($C2549,⑥商品照会CSV!$A$2:$A$3001,0)),1)))</f>
        <v/>
      </c>
      <c r="O2549" s="12" t="str">
        <f aca="false">IF($C2549="","",IFERROR(IF(INDEX(⑥商品照会CSV!$AN$2:$AN$3001,MATCH($C2549,⑥商品照会CSV!$A$2:$A$3001,0))=1,"バラ",IF(INDEX(⑥商品照会CSV!$AM$2:$AM$3001,MATCH($C2549,⑥商品照会CSV!$A$2:$A$3001,0))=1,"中間包装","ケース")),"ケース"))</f>
        <v/>
      </c>
      <c r="P2549" s="18"/>
      <c r="Q2549" s="14"/>
      <c r="R2549" s="17" t="str">
        <f aca="false">IF($C2549="","",N($Q2549)*N($K2549))</f>
        <v/>
      </c>
    </row>
    <row r="2550" customFormat="false" ht="15" hidden="false" customHeight="false" outlineLevel="0" collapsed="false">
      <c r="B2550" s="12" t="n">
        <v>2545</v>
      </c>
      <c r="C2550" s="36" t="str">
        <f aca="false">IF(①在庫CSV_発注日!$M2546="","",①在庫CSV_発注日!$M2546&amp;"")</f>
        <v/>
      </c>
      <c r="D2550" s="12" t="str">
        <f aca="false">IF($C2550="","",①在庫CSV_発注日!$N2546)</f>
        <v/>
      </c>
      <c r="E2550" s="12" t="str">
        <f aca="false">IF($C2550="","",①在庫CSV_発注日!$H2546)</f>
        <v/>
      </c>
      <c r="F2550" s="12" t="str">
        <f aca="false">IF($C2550="","",①在庫CSV_発注日!$L2546)</f>
        <v/>
      </c>
      <c r="G2550" s="18"/>
      <c r="H2550" s="17" t="str">
        <f aca="false">IF($C2550="","",N(①在庫CSV_発注日!$Z2546))</f>
        <v/>
      </c>
      <c r="I2550" s="37" t="str">
        <f aca="false">IF($C2550="","",SUMIFS(⑤減算マスタCSV!$L$2:$L$8001,⑤減算マスタCSV!$F$2:$F$8001,$C2550,⑤減算マスタCSV!$K$2:$K$8001,1))</f>
        <v/>
      </c>
      <c r="J2550" s="17" t="str">
        <f aca="false">IF($C2550="","",IFERROR(INDEX(⑤減算マスタCSV!$H$2:$H$8001,MATCH($C2550,⑤減算マスタCSV!$F$2:$F$8001,0)),1))</f>
        <v/>
      </c>
      <c r="K2550" s="17" t="str">
        <f aca="false">IF($C2550="","",MAX(1,IFERROR(INDEX(⑥商品照会CSV!$M$2:$M$3001,MATCH($C2550,⑥商品照会CSV!$A$2:$A$3001,0)),1)))</f>
        <v/>
      </c>
      <c r="L2550" s="40" t="str">
        <f aca="false">IF($C2550="","",IFERROR(INDEX(⑥商品照会CSV!$Q$2:$Q$3001,MATCH($C2550,⑥商品照会CSV!$A$2:$A$3001,0)),0))</f>
        <v/>
      </c>
      <c r="M2550" s="40" t="str">
        <f aca="false">IF($C2550="","",N($L2550)*N($K2550))</f>
        <v/>
      </c>
      <c r="N2550" s="17" t="str">
        <f aca="false">IF($C2550="","",MAX(1,IFERROR(INDEX(⑥商品照会CSV!$AK$2:$AK$3001,MATCH($C2550,⑥商品照会CSV!$A$2:$A$3001,0)),1)))</f>
        <v/>
      </c>
      <c r="O2550" s="12" t="str">
        <f aca="false">IF($C2550="","",IFERROR(IF(INDEX(⑥商品照会CSV!$AN$2:$AN$3001,MATCH($C2550,⑥商品照会CSV!$A$2:$A$3001,0))=1,"バラ",IF(INDEX(⑥商品照会CSV!$AM$2:$AM$3001,MATCH($C2550,⑥商品照会CSV!$A$2:$A$3001,0))=1,"中間包装","ケース")),"ケース"))</f>
        <v/>
      </c>
      <c r="P2550" s="18"/>
      <c r="Q2550" s="14"/>
      <c r="R2550" s="17" t="str">
        <f aca="false">IF($C2550="","",N($Q2550)*N($K2550))</f>
        <v/>
      </c>
    </row>
    <row r="2551" customFormat="false" ht="15" hidden="false" customHeight="false" outlineLevel="0" collapsed="false">
      <c r="B2551" s="12" t="n">
        <v>2546</v>
      </c>
      <c r="C2551" s="36" t="str">
        <f aca="false">IF(①在庫CSV_発注日!$M2547="","",①在庫CSV_発注日!$M2547&amp;"")</f>
        <v/>
      </c>
      <c r="D2551" s="12" t="str">
        <f aca="false">IF($C2551="","",①在庫CSV_発注日!$N2547)</f>
        <v/>
      </c>
      <c r="E2551" s="12" t="str">
        <f aca="false">IF($C2551="","",①在庫CSV_発注日!$H2547)</f>
        <v/>
      </c>
      <c r="F2551" s="12" t="str">
        <f aca="false">IF($C2551="","",①在庫CSV_発注日!$L2547)</f>
        <v/>
      </c>
      <c r="G2551" s="18"/>
      <c r="H2551" s="17" t="str">
        <f aca="false">IF($C2551="","",N(①在庫CSV_発注日!$Z2547))</f>
        <v/>
      </c>
      <c r="I2551" s="37" t="str">
        <f aca="false">IF($C2551="","",SUMIFS(⑤減算マスタCSV!$L$2:$L$8001,⑤減算マスタCSV!$F$2:$F$8001,$C2551,⑤減算マスタCSV!$K$2:$K$8001,1))</f>
        <v/>
      </c>
      <c r="J2551" s="17" t="str">
        <f aca="false">IF($C2551="","",IFERROR(INDEX(⑤減算マスタCSV!$H$2:$H$8001,MATCH($C2551,⑤減算マスタCSV!$F$2:$F$8001,0)),1))</f>
        <v/>
      </c>
      <c r="K2551" s="17" t="str">
        <f aca="false">IF($C2551="","",MAX(1,IFERROR(INDEX(⑥商品照会CSV!$M$2:$M$3001,MATCH($C2551,⑥商品照会CSV!$A$2:$A$3001,0)),1)))</f>
        <v/>
      </c>
      <c r="L2551" s="40" t="str">
        <f aca="false">IF($C2551="","",IFERROR(INDEX(⑥商品照会CSV!$Q$2:$Q$3001,MATCH($C2551,⑥商品照会CSV!$A$2:$A$3001,0)),0))</f>
        <v/>
      </c>
      <c r="M2551" s="40" t="str">
        <f aca="false">IF($C2551="","",N($L2551)*N($K2551))</f>
        <v/>
      </c>
      <c r="N2551" s="17" t="str">
        <f aca="false">IF($C2551="","",MAX(1,IFERROR(INDEX(⑥商品照会CSV!$AK$2:$AK$3001,MATCH($C2551,⑥商品照会CSV!$A$2:$A$3001,0)),1)))</f>
        <v/>
      </c>
      <c r="O2551" s="12" t="str">
        <f aca="false">IF($C2551="","",IFERROR(IF(INDEX(⑥商品照会CSV!$AN$2:$AN$3001,MATCH($C2551,⑥商品照会CSV!$A$2:$A$3001,0))=1,"バラ",IF(INDEX(⑥商品照会CSV!$AM$2:$AM$3001,MATCH($C2551,⑥商品照会CSV!$A$2:$A$3001,0))=1,"中間包装","ケース")),"ケース"))</f>
        <v/>
      </c>
      <c r="P2551" s="18"/>
      <c r="Q2551" s="14"/>
      <c r="R2551" s="17" t="str">
        <f aca="false">IF($C2551="","",N($Q2551)*N($K2551))</f>
        <v/>
      </c>
    </row>
    <row r="2552" customFormat="false" ht="15" hidden="false" customHeight="false" outlineLevel="0" collapsed="false">
      <c r="B2552" s="12" t="n">
        <v>2547</v>
      </c>
      <c r="C2552" s="36" t="str">
        <f aca="false">IF(①在庫CSV_発注日!$M2548="","",①在庫CSV_発注日!$M2548&amp;"")</f>
        <v/>
      </c>
      <c r="D2552" s="12" t="str">
        <f aca="false">IF($C2552="","",①在庫CSV_発注日!$N2548)</f>
        <v/>
      </c>
      <c r="E2552" s="12" t="str">
        <f aca="false">IF($C2552="","",①在庫CSV_発注日!$H2548)</f>
        <v/>
      </c>
      <c r="F2552" s="12" t="str">
        <f aca="false">IF($C2552="","",①在庫CSV_発注日!$L2548)</f>
        <v/>
      </c>
      <c r="G2552" s="18"/>
      <c r="H2552" s="17" t="str">
        <f aca="false">IF($C2552="","",N(①在庫CSV_発注日!$Z2548))</f>
        <v/>
      </c>
      <c r="I2552" s="37" t="str">
        <f aca="false">IF($C2552="","",SUMIFS(⑤減算マスタCSV!$L$2:$L$8001,⑤減算マスタCSV!$F$2:$F$8001,$C2552,⑤減算マスタCSV!$K$2:$K$8001,1))</f>
        <v/>
      </c>
      <c r="J2552" s="17" t="str">
        <f aca="false">IF($C2552="","",IFERROR(INDEX(⑤減算マスタCSV!$H$2:$H$8001,MATCH($C2552,⑤減算マスタCSV!$F$2:$F$8001,0)),1))</f>
        <v/>
      </c>
      <c r="K2552" s="17" t="str">
        <f aca="false">IF($C2552="","",MAX(1,IFERROR(INDEX(⑥商品照会CSV!$M$2:$M$3001,MATCH($C2552,⑥商品照会CSV!$A$2:$A$3001,0)),1)))</f>
        <v/>
      </c>
      <c r="L2552" s="40" t="str">
        <f aca="false">IF($C2552="","",IFERROR(INDEX(⑥商品照会CSV!$Q$2:$Q$3001,MATCH($C2552,⑥商品照会CSV!$A$2:$A$3001,0)),0))</f>
        <v/>
      </c>
      <c r="M2552" s="40" t="str">
        <f aca="false">IF($C2552="","",N($L2552)*N($K2552))</f>
        <v/>
      </c>
      <c r="N2552" s="17" t="str">
        <f aca="false">IF($C2552="","",MAX(1,IFERROR(INDEX(⑥商品照会CSV!$AK$2:$AK$3001,MATCH($C2552,⑥商品照会CSV!$A$2:$A$3001,0)),1)))</f>
        <v/>
      </c>
      <c r="O2552" s="12" t="str">
        <f aca="false">IF($C2552="","",IFERROR(IF(INDEX(⑥商品照会CSV!$AN$2:$AN$3001,MATCH($C2552,⑥商品照会CSV!$A$2:$A$3001,0))=1,"バラ",IF(INDEX(⑥商品照会CSV!$AM$2:$AM$3001,MATCH($C2552,⑥商品照会CSV!$A$2:$A$3001,0))=1,"中間包装","ケース")),"ケース"))</f>
        <v/>
      </c>
      <c r="P2552" s="18"/>
      <c r="Q2552" s="14"/>
      <c r="R2552" s="17" t="str">
        <f aca="false">IF($C2552="","",N($Q2552)*N($K2552))</f>
        <v/>
      </c>
    </row>
    <row r="2553" customFormat="false" ht="15" hidden="false" customHeight="false" outlineLevel="0" collapsed="false">
      <c r="B2553" s="12" t="n">
        <v>2548</v>
      </c>
      <c r="C2553" s="36" t="str">
        <f aca="false">IF(①在庫CSV_発注日!$M2549="","",①在庫CSV_発注日!$M2549&amp;"")</f>
        <v/>
      </c>
      <c r="D2553" s="12" t="str">
        <f aca="false">IF($C2553="","",①在庫CSV_発注日!$N2549)</f>
        <v/>
      </c>
      <c r="E2553" s="12" t="str">
        <f aca="false">IF($C2553="","",①在庫CSV_発注日!$H2549)</f>
        <v/>
      </c>
      <c r="F2553" s="12" t="str">
        <f aca="false">IF($C2553="","",①在庫CSV_発注日!$L2549)</f>
        <v/>
      </c>
      <c r="G2553" s="18"/>
      <c r="H2553" s="17" t="str">
        <f aca="false">IF($C2553="","",N(①在庫CSV_発注日!$Z2549))</f>
        <v/>
      </c>
      <c r="I2553" s="37" t="str">
        <f aca="false">IF($C2553="","",SUMIFS(⑤減算マスタCSV!$L$2:$L$8001,⑤減算マスタCSV!$F$2:$F$8001,$C2553,⑤減算マスタCSV!$K$2:$K$8001,1))</f>
        <v/>
      </c>
      <c r="J2553" s="17" t="str">
        <f aca="false">IF($C2553="","",IFERROR(INDEX(⑤減算マスタCSV!$H$2:$H$8001,MATCH($C2553,⑤減算マスタCSV!$F$2:$F$8001,0)),1))</f>
        <v/>
      </c>
      <c r="K2553" s="17" t="str">
        <f aca="false">IF($C2553="","",MAX(1,IFERROR(INDEX(⑥商品照会CSV!$M$2:$M$3001,MATCH($C2553,⑥商品照会CSV!$A$2:$A$3001,0)),1)))</f>
        <v/>
      </c>
      <c r="L2553" s="40" t="str">
        <f aca="false">IF($C2553="","",IFERROR(INDEX(⑥商品照会CSV!$Q$2:$Q$3001,MATCH($C2553,⑥商品照会CSV!$A$2:$A$3001,0)),0))</f>
        <v/>
      </c>
      <c r="M2553" s="40" t="str">
        <f aca="false">IF($C2553="","",N($L2553)*N($K2553))</f>
        <v/>
      </c>
      <c r="N2553" s="17" t="str">
        <f aca="false">IF($C2553="","",MAX(1,IFERROR(INDEX(⑥商品照会CSV!$AK$2:$AK$3001,MATCH($C2553,⑥商品照会CSV!$A$2:$A$3001,0)),1)))</f>
        <v/>
      </c>
      <c r="O2553" s="12" t="str">
        <f aca="false">IF($C2553="","",IFERROR(IF(INDEX(⑥商品照会CSV!$AN$2:$AN$3001,MATCH($C2553,⑥商品照会CSV!$A$2:$A$3001,0))=1,"バラ",IF(INDEX(⑥商品照会CSV!$AM$2:$AM$3001,MATCH($C2553,⑥商品照会CSV!$A$2:$A$3001,0))=1,"中間包装","ケース")),"ケース"))</f>
        <v/>
      </c>
      <c r="P2553" s="18"/>
      <c r="Q2553" s="14"/>
      <c r="R2553" s="17" t="str">
        <f aca="false">IF($C2553="","",N($Q2553)*N($K2553))</f>
        <v/>
      </c>
    </row>
    <row r="2554" customFormat="false" ht="15" hidden="false" customHeight="false" outlineLevel="0" collapsed="false">
      <c r="B2554" s="12" t="n">
        <v>2549</v>
      </c>
      <c r="C2554" s="36" t="str">
        <f aca="false">IF(①在庫CSV_発注日!$M2550="","",①在庫CSV_発注日!$M2550&amp;"")</f>
        <v/>
      </c>
      <c r="D2554" s="12" t="str">
        <f aca="false">IF($C2554="","",①在庫CSV_発注日!$N2550)</f>
        <v/>
      </c>
      <c r="E2554" s="12" t="str">
        <f aca="false">IF($C2554="","",①在庫CSV_発注日!$H2550)</f>
        <v/>
      </c>
      <c r="F2554" s="12" t="str">
        <f aca="false">IF($C2554="","",①在庫CSV_発注日!$L2550)</f>
        <v/>
      </c>
      <c r="G2554" s="18"/>
      <c r="H2554" s="17" t="str">
        <f aca="false">IF($C2554="","",N(①在庫CSV_発注日!$Z2550))</f>
        <v/>
      </c>
      <c r="I2554" s="37" t="str">
        <f aca="false">IF($C2554="","",SUMIFS(⑤減算マスタCSV!$L$2:$L$8001,⑤減算マスタCSV!$F$2:$F$8001,$C2554,⑤減算マスタCSV!$K$2:$K$8001,1))</f>
        <v/>
      </c>
      <c r="J2554" s="17" t="str">
        <f aca="false">IF($C2554="","",IFERROR(INDEX(⑤減算マスタCSV!$H$2:$H$8001,MATCH($C2554,⑤減算マスタCSV!$F$2:$F$8001,0)),1))</f>
        <v/>
      </c>
      <c r="K2554" s="17" t="str">
        <f aca="false">IF($C2554="","",MAX(1,IFERROR(INDEX(⑥商品照会CSV!$M$2:$M$3001,MATCH($C2554,⑥商品照会CSV!$A$2:$A$3001,0)),1)))</f>
        <v/>
      </c>
      <c r="L2554" s="40" t="str">
        <f aca="false">IF($C2554="","",IFERROR(INDEX(⑥商品照会CSV!$Q$2:$Q$3001,MATCH($C2554,⑥商品照会CSV!$A$2:$A$3001,0)),0))</f>
        <v/>
      </c>
      <c r="M2554" s="40" t="str">
        <f aca="false">IF($C2554="","",N($L2554)*N($K2554))</f>
        <v/>
      </c>
      <c r="N2554" s="17" t="str">
        <f aca="false">IF($C2554="","",MAX(1,IFERROR(INDEX(⑥商品照会CSV!$AK$2:$AK$3001,MATCH($C2554,⑥商品照会CSV!$A$2:$A$3001,0)),1)))</f>
        <v/>
      </c>
      <c r="O2554" s="12" t="str">
        <f aca="false">IF($C2554="","",IFERROR(IF(INDEX(⑥商品照会CSV!$AN$2:$AN$3001,MATCH($C2554,⑥商品照会CSV!$A$2:$A$3001,0))=1,"バラ",IF(INDEX(⑥商品照会CSV!$AM$2:$AM$3001,MATCH($C2554,⑥商品照会CSV!$A$2:$A$3001,0))=1,"中間包装","ケース")),"ケース"))</f>
        <v/>
      </c>
      <c r="P2554" s="18"/>
      <c r="Q2554" s="14"/>
      <c r="R2554" s="17" t="str">
        <f aca="false">IF($C2554="","",N($Q2554)*N($K2554))</f>
        <v/>
      </c>
    </row>
    <row r="2555" customFormat="false" ht="15" hidden="false" customHeight="false" outlineLevel="0" collapsed="false">
      <c r="B2555" s="12" t="n">
        <v>2550</v>
      </c>
      <c r="C2555" s="36" t="str">
        <f aca="false">IF(①在庫CSV_発注日!$M2551="","",①在庫CSV_発注日!$M2551&amp;"")</f>
        <v/>
      </c>
      <c r="D2555" s="12" t="str">
        <f aca="false">IF($C2555="","",①在庫CSV_発注日!$N2551)</f>
        <v/>
      </c>
      <c r="E2555" s="12" t="str">
        <f aca="false">IF($C2555="","",①在庫CSV_発注日!$H2551)</f>
        <v/>
      </c>
      <c r="F2555" s="12" t="str">
        <f aca="false">IF($C2555="","",①在庫CSV_発注日!$L2551)</f>
        <v/>
      </c>
      <c r="G2555" s="18"/>
      <c r="H2555" s="17" t="str">
        <f aca="false">IF($C2555="","",N(①在庫CSV_発注日!$Z2551))</f>
        <v/>
      </c>
      <c r="I2555" s="37" t="str">
        <f aca="false">IF($C2555="","",SUMIFS(⑤減算マスタCSV!$L$2:$L$8001,⑤減算マスタCSV!$F$2:$F$8001,$C2555,⑤減算マスタCSV!$K$2:$K$8001,1))</f>
        <v/>
      </c>
      <c r="J2555" s="17" t="str">
        <f aca="false">IF($C2555="","",IFERROR(INDEX(⑤減算マスタCSV!$H$2:$H$8001,MATCH($C2555,⑤減算マスタCSV!$F$2:$F$8001,0)),1))</f>
        <v/>
      </c>
      <c r="K2555" s="17" t="str">
        <f aca="false">IF($C2555="","",MAX(1,IFERROR(INDEX(⑥商品照会CSV!$M$2:$M$3001,MATCH($C2555,⑥商品照会CSV!$A$2:$A$3001,0)),1)))</f>
        <v/>
      </c>
      <c r="L2555" s="40" t="str">
        <f aca="false">IF($C2555="","",IFERROR(INDEX(⑥商品照会CSV!$Q$2:$Q$3001,MATCH($C2555,⑥商品照会CSV!$A$2:$A$3001,0)),0))</f>
        <v/>
      </c>
      <c r="M2555" s="40" t="str">
        <f aca="false">IF($C2555="","",N($L2555)*N($K2555))</f>
        <v/>
      </c>
      <c r="N2555" s="17" t="str">
        <f aca="false">IF($C2555="","",MAX(1,IFERROR(INDEX(⑥商品照会CSV!$AK$2:$AK$3001,MATCH($C2555,⑥商品照会CSV!$A$2:$A$3001,0)),1)))</f>
        <v/>
      </c>
      <c r="O2555" s="12" t="str">
        <f aca="false">IF($C2555="","",IFERROR(IF(INDEX(⑥商品照会CSV!$AN$2:$AN$3001,MATCH($C2555,⑥商品照会CSV!$A$2:$A$3001,0))=1,"バラ",IF(INDEX(⑥商品照会CSV!$AM$2:$AM$3001,MATCH($C2555,⑥商品照会CSV!$A$2:$A$3001,0))=1,"中間包装","ケース")),"ケース"))</f>
        <v/>
      </c>
      <c r="P2555" s="18"/>
      <c r="Q2555" s="14"/>
      <c r="R2555" s="17" t="str">
        <f aca="false">IF($C2555="","",N($Q2555)*N($K2555))</f>
        <v/>
      </c>
    </row>
    <row r="2556" customFormat="false" ht="15" hidden="false" customHeight="false" outlineLevel="0" collapsed="false">
      <c r="B2556" s="12" t="n">
        <v>2551</v>
      </c>
      <c r="C2556" s="36" t="str">
        <f aca="false">IF(①在庫CSV_発注日!$M2552="","",①在庫CSV_発注日!$M2552&amp;"")</f>
        <v/>
      </c>
      <c r="D2556" s="12" t="str">
        <f aca="false">IF($C2556="","",①在庫CSV_発注日!$N2552)</f>
        <v/>
      </c>
      <c r="E2556" s="12" t="str">
        <f aca="false">IF($C2556="","",①在庫CSV_発注日!$H2552)</f>
        <v/>
      </c>
      <c r="F2556" s="12" t="str">
        <f aca="false">IF($C2556="","",①在庫CSV_発注日!$L2552)</f>
        <v/>
      </c>
      <c r="G2556" s="18"/>
      <c r="H2556" s="17" t="str">
        <f aca="false">IF($C2556="","",N(①在庫CSV_発注日!$Z2552))</f>
        <v/>
      </c>
      <c r="I2556" s="37" t="str">
        <f aca="false">IF($C2556="","",SUMIFS(⑤減算マスタCSV!$L$2:$L$8001,⑤減算マスタCSV!$F$2:$F$8001,$C2556,⑤減算マスタCSV!$K$2:$K$8001,1))</f>
        <v/>
      </c>
      <c r="J2556" s="17" t="str">
        <f aca="false">IF($C2556="","",IFERROR(INDEX(⑤減算マスタCSV!$H$2:$H$8001,MATCH($C2556,⑤減算マスタCSV!$F$2:$F$8001,0)),1))</f>
        <v/>
      </c>
      <c r="K2556" s="17" t="str">
        <f aca="false">IF($C2556="","",MAX(1,IFERROR(INDEX(⑥商品照会CSV!$M$2:$M$3001,MATCH($C2556,⑥商品照会CSV!$A$2:$A$3001,0)),1)))</f>
        <v/>
      </c>
      <c r="L2556" s="40" t="str">
        <f aca="false">IF($C2556="","",IFERROR(INDEX(⑥商品照会CSV!$Q$2:$Q$3001,MATCH($C2556,⑥商品照会CSV!$A$2:$A$3001,0)),0))</f>
        <v/>
      </c>
      <c r="M2556" s="40" t="str">
        <f aca="false">IF($C2556="","",N($L2556)*N($K2556))</f>
        <v/>
      </c>
      <c r="N2556" s="17" t="str">
        <f aca="false">IF($C2556="","",MAX(1,IFERROR(INDEX(⑥商品照会CSV!$AK$2:$AK$3001,MATCH($C2556,⑥商品照会CSV!$A$2:$A$3001,0)),1)))</f>
        <v/>
      </c>
      <c r="O2556" s="12" t="str">
        <f aca="false">IF($C2556="","",IFERROR(IF(INDEX(⑥商品照会CSV!$AN$2:$AN$3001,MATCH($C2556,⑥商品照会CSV!$A$2:$A$3001,0))=1,"バラ",IF(INDEX(⑥商品照会CSV!$AM$2:$AM$3001,MATCH($C2556,⑥商品照会CSV!$A$2:$A$3001,0))=1,"中間包装","ケース")),"ケース"))</f>
        <v/>
      </c>
      <c r="P2556" s="18"/>
      <c r="Q2556" s="14"/>
      <c r="R2556" s="17" t="str">
        <f aca="false">IF($C2556="","",N($Q2556)*N($K2556))</f>
        <v/>
      </c>
    </row>
    <row r="2557" customFormat="false" ht="15" hidden="false" customHeight="false" outlineLevel="0" collapsed="false">
      <c r="B2557" s="12" t="n">
        <v>2552</v>
      </c>
      <c r="C2557" s="36" t="str">
        <f aca="false">IF(①在庫CSV_発注日!$M2553="","",①在庫CSV_発注日!$M2553&amp;"")</f>
        <v/>
      </c>
      <c r="D2557" s="12" t="str">
        <f aca="false">IF($C2557="","",①在庫CSV_発注日!$N2553)</f>
        <v/>
      </c>
      <c r="E2557" s="12" t="str">
        <f aca="false">IF($C2557="","",①在庫CSV_発注日!$H2553)</f>
        <v/>
      </c>
      <c r="F2557" s="12" t="str">
        <f aca="false">IF($C2557="","",①在庫CSV_発注日!$L2553)</f>
        <v/>
      </c>
      <c r="G2557" s="18"/>
      <c r="H2557" s="17" t="str">
        <f aca="false">IF($C2557="","",N(①在庫CSV_発注日!$Z2553))</f>
        <v/>
      </c>
      <c r="I2557" s="37" t="str">
        <f aca="false">IF($C2557="","",SUMIFS(⑤減算マスタCSV!$L$2:$L$8001,⑤減算マスタCSV!$F$2:$F$8001,$C2557,⑤減算マスタCSV!$K$2:$K$8001,1))</f>
        <v/>
      </c>
      <c r="J2557" s="17" t="str">
        <f aca="false">IF($C2557="","",IFERROR(INDEX(⑤減算マスタCSV!$H$2:$H$8001,MATCH($C2557,⑤減算マスタCSV!$F$2:$F$8001,0)),1))</f>
        <v/>
      </c>
      <c r="K2557" s="17" t="str">
        <f aca="false">IF($C2557="","",MAX(1,IFERROR(INDEX(⑥商品照会CSV!$M$2:$M$3001,MATCH($C2557,⑥商品照会CSV!$A$2:$A$3001,0)),1)))</f>
        <v/>
      </c>
      <c r="L2557" s="40" t="str">
        <f aca="false">IF($C2557="","",IFERROR(INDEX(⑥商品照会CSV!$Q$2:$Q$3001,MATCH($C2557,⑥商品照会CSV!$A$2:$A$3001,0)),0))</f>
        <v/>
      </c>
      <c r="M2557" s="40" t="str">
        <f aca="false">IF($C2557="","",N($L2557)*N($K2557))</f>
        <v/>
      </c>
      <c r="N2557" s="17" t="str">
        <f aca="false">IF($C2557="","",MAX(1,IFERROR(INDEX(⑥商品照会CSV!$AK$2:$AK$3001,MATCH($C2557,⑥商品照会CSV!$A$2:$A$3001,0)),1)))</f>
        <v/>
      </c>
      <c r="O2557" s="12" t="str">
        <f aca="false">IF($C2557="","",IFERROR(IF(INDEX(⑥商品照会CSV!$AN$2:$AN$3001,MATCH($C2557,⑥商品照会CSV!$A$2:$A$3001,0))=1,"バラ",IF(INDEX(⑥商品照会CSV!$AM$2:$AM$3001,MATCH($C2557,⑥商品照会CSV!$A$2:$A$3001,0))=1,"中間包装","ケース")),"ケース"))</f>
        <v/>
      </c>
      <c r="P2557" s="18"/>
      <c r="Q2557" s="14"/>
      <c r="R2557" s="17" t="str">
        <f aca="false">IF($C2557="","",N($Q2557)*N($K2557))</f>
        <v/>
      </c>
    </row>
    <row r="2558" customFormat="false" ht="15" hidden="false" customHeight="false" outlineLevel="0" collapsed="false">
      <c r="B2558" s="12" t="n">
        <v>2553</v>
      </c>
      <c r="C2558" s="36" t="str">
        <f aca="false">IF(①在庫CSV_発注日!$M2554="","",①在庫CSV_発注日!$M2554&amp;"")</f>
        <v/>
      </c>
      <c r="D2558" s="12" t="str">
        <f aca="false">IF($C2558="","",①在庫CSV_発注日!$N2554)</f>
        <v/>
      </c>
      <c r="E2558" s="12" t="str">
        <f aca="false">IF($C2558="","",①在庫CSV_発注日!$H2554)</f>
        <v/>
      </c>
      <c r="F2558" s="12" t="str">
        <f aca="false">IF($C2558="","",①在庫CSV_発注日!$L2554)</f>
        <v/>
      </c>
      <c r="G2558" s="18"/>
      <c r="H2558" s="17" t="str">
        <f aca="false">IF($C2558="","",N(①在庫CSV_発注日!$Z2554))</f>
        <v/>
      </c>
      <c r="I2558" s="37" t="str">
        <f aca="false">IF($C2558="","",SUMIFS(⑤減算マスタCSV!$L$2:$L$8001,⑤減算マスタCSV!$F$2:$F$8001,$C2558,⑤減算マスタCSV!$K$2:$K$8001,1))</f>
        <v/>
      </c>
      <c r="J2558" s="17" t="str">
        <f aca="false">IF($C2558="","",IFERROR(INDEX(⑤減算マスタCSV!$H$2:$H$8001,MATCH($C2558,⑤減算マスタCSV!$F$2:$F$8001,0)),1))</f>
        <v/>
      </c>
      <c r="K2558" s="17" t="str">
        <f aca="false">IF($C2558="","",MAX(1,IFERROR(INDEX(⑥商品照会CSV!$M$2:$M$3001,MATCH($C2558,⑥商品照会CSV!$A$2:$A$3001,0)),1)))</f>
        <v/>
      </c>
      <c r="L2558" s="40" t="str">
        <f aca="false">IF($C2558="","",IFERROR(INDEX(⑥商品照会CSV!$Q$2:$Q$3001,MATCH($C2558,⑥商品照会CSV!$A$2:$A$3001,0)),0))</f>
        <v/>
      </c>
      <c r="M2558" s="40" t="str">
        <f aca="false">IF($C2558="","",N($L2558)*N($K2558))</f>
        <v/>
      </c>
      <c r="N2558" s="17" t="str">
        <f aca="false">IF($C2558="","",MAX(1,IFERROR(INDEX(⑥商品照会CSV!$AK$2:$AK$3001,MATCH($C2558,⑥商品照会CSV!$A$2:$A$3001,0)),1)))</f>
        <v/>
      </c>
      <c r="O2558" s="12" t="str">
        <f aca="false">IF($C2558="","",IFERROR(IF(INDEX(⑥商品照会CSV!$AN$2:$AN$3001,MATCH($C2558,⑥商品照会CSV!$A$2:$A$3001,0))=1,"バラ",IF(INDEX(⑥商品照会CSV!$AM$2:$AM$3001,MATCH($C2558,⑥商品照会CSV!$A$2:$A$3001,0))=1,"中間包装","ケース")),"ケース"))</f>
        <v/>
      </c>
      <c r="P2558" s="18"/>
      <c r="Q2558" s="14"/>
      <c r="R2558" s="17" t="str">
        <f aca="false">IF($C2558="","",N($Q2558)*N($K2558))</f>
        <v/>
      </c>
    </row>
    <row r="2559" customFormat="false" ht="15" hidden="false" customHeight="false" outlineLevel="0" collapsed="false">
      <c r="B2559" s="12" t="n">
        <v>2554</v>
      </c>
      <c r="C2559" s="36" t="str">
        <f aca="false">IF(①在庫CSV_発注日!$M2555="","",①在庫CSV_発注日!$M2555&amp;"")</f>
        <v/>
      </c>
      <c r="D2559" s="12" t="str">
        <f aca="false">IF($C2559="","",①在庫CSV_発注日!$N2555)</f>
        <v/>
      </c>
      <c r="E2559" s="12" t="str">
        <f aca="false">IF($C2559="","",①在庫CSV_発注日!$H2555)</f>
        <v/>
      </c>
      <c r="F2559" s="12" t="str">
        <f aca="false">IF($C2559="","",①在庫CSV_発注日!$L2555)</f>
        <v/>
      </c>
      <c r="G2559" s="18"/>
      <c r="H2559" s="17" t="str">
        <f aca="false">IF($C2559="","",N(①在庫CSV_発注日!$Z2555))</f>
        <v/>
      </c>
      <c r="I2559" s="37" t="str">
        <f aca="false">IF($C2559="","",SUMIFS(⑤減算マスタCSV!$L$2:$L$8001,⑤減算マスタCSV!$F$2:$F$8001,$C2559,⑤減算マスタCSV!$K$2:$K$8001,1))</f>
        <v/>
      </c>
      <c r="J2559" s="17" t="str">
        <f aca="false">IF($C2559="","",IFERROR(INDEX(⑤減算マスタCSV!$H$2:$H$8001,MATCH($C2559,⑤減算マスタCSV!$F$2:$F$8001,0)),1))</f>
        <v/>
      </c>
      <c r="K2559" s="17" t="str">
        <f aca="false">IF($C2559="","",MAX(1,IFERROR(INDEX(⑥商品照会CSV!$M$2:$M$3001,MATCH($C2559,⑥商品照会CSV!$A$2:$A$3001,0)),1)))</f>
        <v/>
      </c>
      <c r="L2559" s="40" t="str">
        <f aca="false">IF($C2559="","",IFERROR(INDEX(⑥商品照会CSV!$Q$2:$Q$3001,MATCH($C2559,⑥商品照会CSV!$A$2:$A$3001,0)),0))</f>
        <v/>
      </c>
      <c r="M2559" s="40" t="str">
        <f aca="false">IF($C2559="","",N($L2559)*N($K2559))</f>
        <v/>
      </c>
      <c r="N2559" s="17" t="str">
        <f aca="false">IF($C2559="","",MAX(1,IFERROR(INDEX(⑥商品照会CSV!$AK$2:$AK$3001,MATCH($C2559,⑥商品照会CSV!$A$2:$A$3001,0)),1)))</f>
        <v/>
      </c>
      <c r="O2559" s="12" t="str">
        <f aca="false">IF($C2559="","",IFERROR(IF(INDEX(⑥商品照会CSV!$AN$2:$AN$3001,MATCH($C2559,⑥商品照会CSV!$A$2:$A$3001,0))=1,"バラ",IF(INDEX(⑥商品照会CSV!$AM$2:$AM$3001,MATCH($C2559,⑥商品照会CSV!$A$2:$A$3001,0))=1,"中間包装","ケース")),"ケース"))</f>
        <v/>
      </c>
      <c r="P2559" s="18"/>
      <c r="Q2559" s="14"/>
      <c r="R2559" s="17" t="str">
        <f aca="false">IF($C2559="","",N($Q2559)*N($K2559))</f>
        <v/>
      </c>
    </row>
    <row r="2560" customFormat="false" ht="15" hidden="false" customHeight="false" outlineLevel="0" collapsed="false">
      <c r="B2560" s="12" t="n">
        <v>2555</v>
      </c>
      <c r="C2560" s="36" t="str">
        <f aca="false">IF(①在庫CSV_発注日!$M2556="","",①在庫CSV_発注日!$M2556&amp;"")</f>
        <v/>
      </c>
      <c r="D2560" s="12" t="str">
        <f aca="false">IF($C2560="","",①在庫CSV_発注日!$N2556)</f>
        <v/>
      </c>
      <c r="E2560" s="12" t="str">
        <f aca="false">IF($C2560="","",①在庫CSV_発注日!$H2556)</f>
        <v/>
      </c>
      <c r="F2560" s="12" t="str">
        <f aca="false">IF($C2560="","",①在庫CSV_発注日!$L2556)</f>
        <v/>
      </c>
      <c r="G2560" s="18"/>
      <c r="H2560" s="17" t="str">
        <f aca="false">IF($C2560="","",N(①在庫CSV_発注日!$Z2556))</f>
        <v/>
      </c>
      <c r="I2560" s="37" t="str">
        <f aca="false">IF($C2560="","",SUMIFS(⑤減算マスタCSV!$L$2:$L$8001,⑤減算マスタCSV!$F$2:$F$8001,$C2560,⑤減算マスタCSV!$K$2:$K$8001,1))</f>
        <v/>
      </c>
      <c r="J2560" s="17" t="str">
        <f aca="false">IF($C2560="","",IFERROR(INDEX(⑤減算マスタCSV!$H$2:$H$8001,MATCH($C2560,⑤減算マスタCSV!$F$2:$F$8001,0)),1))</f>
        <v/>
      </c>
      <c r="K2560" s="17" t="str">
        <f aca="false">IF($C2560="","",MAX(1,IFERROR(INDEX(⑥商品照会CSV!$M$2:$M$3001,MATCH($C2560,⑥商品照会CSV!$A$2:$A$3001,0)),1)))</f>
        <v/>
      </c>
      <c r="L2560" s="40" t="str">
        <f aca="false">IF($C2560="","",IFERROR(INDEX(⑥商品照会CSV!$Q$2:$Q$3001,MATCH($C2560,⑥商品照会CSV!$A$2:$A$3001,0)),0))</f>
        <v/>
      </c>
      <c r="M2560" s="40" t="str">
        <f aca="false">IF($C2560="","",N($L2560)*N($K2560))</f>
        <v/>
      </c>
      <c r="N2560" s="17" t="str">
        <f aca="false">IF($C2560="","",MAX(1,IFERROR(INDEX(⑥商品照会CSV!$AK$2:$AK$3001,MATCH($C2560,⑥商品照会CSV!$A$2:$A$3001,0)),1)))</f>
        <v/>
      </c>
      <c r="O2560" s="12" t="str">
        <f aca="false">IF($C2560="","",IFERROR(IF(INDEX(⑥商品照会CSV!$AN$2:$AN$3001,MATCH($C2560,⑥商品照会CSV!$A$2:$A$3001,0))=1,"バラ",IF(INDEX(⑥商品照会CSV!$AM$2:$AM$3001,MATCH($C2560,⑥商品照会CSV!$A$2:$A$3001,0))=1,"中間包装","ケース")),"ケース"))</f>
        <v/>
      </c>
      <c r="P2560" s="18"/>
      <c r="Q2560" s="14"/>
      <c r="R2560" s="17" t="str">
        <f aca="false">IF($C2560="","",N($Q2560)*N($K2560))</f>
        <v/>
      </c>
    </row>
    <row r="2561" customFormat="false" ht="15" hidden="false" customHeight="false" outlineLevel="0" collapsed="false">
      <c r="B2561" s="12" t="n">
        <v>2556</v>
      </c>
      <c r="C2561" s="36" t="str">
        <f aca="false">IF(①在庫CSV_発注日!$M2557="","",①在庫CSV_発注日!$M2557&amp;"")</f>
        <v/>
      </c>
      <c r="D2561" s="12" t="str">
        <f aca="false">IF($C2561="","",①在庫CSV_発注日!$N2557)</f>
        <v/>
      </c>
      <c r="E2561" s="12" t="str">
        <f aca="false">IF($C2561="","",①在庫CSV_発注日!$H2557)</f>
        <v/>
      </c>
      <c r="F2561" s="12" t="str">
        <f aca="false">IF($C2561="","",①在庫CSV_発注日!$L2557)</f>
        <v/>
      </c>
      <c r="G2561" s="18"/>
      <c r="H2561" s="17" t="str">
        <f aca="false">IF($C2561="","",N(①在庫CSV_発注日!$Z2557))</f>
        <v/>
      </c>
      <c r="I2561" s="37" t="str">
        <f aca="false">IF($C2561="","",SUMIFS(⑤減算マスタCSV!$L$2:$L$8001,⑤減算マスタCSV!$F$2:$F$8001,$C2561,⑤減算マスタCSV!$K$2:$K$8001,1))</f>
        <v/>
      </c>
      <c r="J2561" s="17" t="str">
        <f aca="false">IF($C2561="","",IFERROR(INDEX(⑤減算マスタCSV!$H$2:$H$8001,MATCH($C2561,⑤減算マスタCSV!$F$2:$F$8001,0)),1))</f>
        <v/>
      </c>
      <c r="K2561" s="17" t="str">
        <f aca="false">IF($C2561="","",MAX(1,IFERROR(INDEX(⑥商品照会CSV!$M$2:$M$3001,MATCH($C2561,⑥商品照会CSV!$A$2:$A$3001,0)),1)))</f>
        <v/>
      </c>
      <c r="L2561" s="40" t="str">
        <f aca="false">IF($C2561="","",IFERROR(INDEX(⑥商品照会CSV!$Q$2:$Q$3001,MATCH($C2561,⑥商品照会CSV!$A$2:$A$3001,0)),0))</f>
        <v/>
      </c>
      <c r="M2561" s="40" t="str">
        <f aca="false">IF($C2561="","",N($L2561)*N($K2561))</f>
        <v/>
      </c>
      <c r="N2561" s="17" t="str">
        <f aca="false">IF($C2561="","",MAX(1,IFERROR(INDEX(⑥商品照会CSV!$AK$2:$AK$3001,MATCH($C2561,⑥商品照会CSV!$A$2:$A$3001,0)),1)))</f>
        <v/>
      </c>
      <c r="O2561" s="12" t="str">
        <f aca="false">IF($C2561="","",IFERROR(IF(INDEX(⑥商品照会CSV!$AN$2:$AN$3001,MATCH($C2561,⑥商品照会CSV!$A$2:$A$3001,0))=1,"バラ",IF(INDEX(⑥商品照会CSV!$AM$2:$AM$3001,MATCH($C2561,⑥商品照会CSV!$A$2:$A$3001,0))=1,"中間包装","ケース")),"ケース"))</f>
        <v/>
      </c>
      <c r="P2561" s="18"/>
      <c r="Q2561" s="14"/>
      <c r="R2561" s="17" t="str">
        <f aca="false">IF($C2561="","",N($Q2561)*N($K2561))</f>
        <v/>
      </c>
    </row>
    <row r="2562" customFormat="false" ht="15" hidden="false" customHeight="false" outlineLevel="0" collapsed="false">
      <c r="B2562" s="12" t="n">
        <v>2557</v>
      </c>
      <c r="C2562" s="36" t="str">
        <f aca="false">IF(①在庫CSV_発注日!$M2558="","",①在庫CSV_発注日!$M2558&amp;"")</f>
        <v/>
      </c>
      <c r="D2562" s="12" t="str">
        <f aca="false">IF($C2562="","",①在庫CSV_発注日!$N2558)</f>
        <v/>
      </c>
      <c r="E2562" s="12" t="str">
        <f aca="false">IF($C2562="","",①在庫CSV_発注日!$H2558)</f>
        <v/>
      </c>
      <c r="F2562" s="12" t="str">
        <f aca="false">IF($C2562="","",①在庫CSV_発注日!$L2558)</f>
        <v/>
      </c>
      <c r="G2562" s="18"/>
      <c r="H2562" s="17" t="str">
        <f aca="false">IF($C2562="","",N(①在庫CSV_発注日!$Z2558))</f>
        <v/>
      </c>
      <c r="I2562" s="37" t="str">
        <f aca="false">IF($C2562="","",SUMIFS(⑤減算マスタCSV!$L$2:$L$8001,⑤減算マスタCSV!$F$2:$F$8001,$C2562,⑤減算マスタCSV!$K$2:$K$8001,1))</f>
        <v/>
      </c>
      <c r="J2562" s="17" t="str">
        <f aca="false">IF($C2562="","",IFERROR(INDEX(⑤減算マスタCSV!$H$2:$H$8001,MATCH($C2562,⑤減算マスタCSV!$F$2:$F$8001,0)),1))</f>
        <v/>
      </c>
      <c r="K2562" s="17" t="str">
        <f aca="false">IF($C2562="","",MAX(1,IFERROR(INDEX(⑥商品照会CSV!$M$2:$M$3001,MATCH($C2562,⑥商品照会CSV!$A$2:$A$3001,0)),1)))</f>
        <v/>
      </c>
      <c r="L2562" s="40" t="str">
        <f aca="false">IF($C2562="","",IFERROR(INDEX(⑥商品照会CSV!$Q$2:$Q$3001,MATCH($C2562,⑥商品照会CSV!$A$2:$A$3001,0)),0))</f>
        <v/>
      </c>
      <c r="M2562" s="40" t="str">
        <f aca="false">IF($C2562="","",N($L2562)*N($K2562))</f>
        <v/>
      </c>
      <c r="N2562" s="17" t="str">
        <f aca="false">IF($C2562="","",MAX(1,IFERROR(INDEX(⑥商品照会CSV!$AK$2:$AK$3001,MATCH($C2562,⑥商品照会CSV!$A$2:$A$3001,0)),1)))</f>
        <v/>
      </c>
      <c r="O2562" s="12" t="str">
        <f aca="false">IF($C2562="","",IFERROR(IF(INDEX(⑥商品照会CSV!$AN$2:$AN$3001,MATCH($C2562,⑥商品照会CSV!$A$2:$A$3001,0))=1,"バラ",IF(INDEX(⑥商品照会CSV!$AM$2:$AM$3001,MATCH($C2562,⑥商品照会CSV!$A$2:$A$3001,0))=1,"中間包装","ケース")),"ケース"))</f>
        <v/>
      </c>
      <c r="P2562" s="18"/>
      <c r="Q2562" s="14"/>
      <c r="R2562" s="17" t="str">
        <f aca="false">IF($C2562="","",N($Q2562)*N($K2562))</f>
        <v/>
      </c>
    </row>
    <row r="2563" customFormat="false" ht="15" hidden="false" customHeight="false" outlineLevel="0" collapsed="false">
      <c r="B2563" s="12" t="n">
        <v>2558</v>
      </c>
      <c r="C2563" s="36" t="str">
        <f aca="false">IF(①在庫CSV_発注日!$M2559="","",①在庫CSV_発注日!$M2559&amp;"")</f>
        <v/>
      </c>
      <c r="D2563" s="12" t="str">
        <f aca="false">IF($C2563="","",①在庫CSV_発注日!$N2559)</f>
        <v/>
      </c>
      <c r="E2563" s="12" t="str">
        <f aca="false">IF($C2563="","",①在庫CSV_発注日!$H2559)</f>
        <v/>
      </c>
      <c r="F2563" s="12" t="str">
        <f aca="false">IF($C2563="","",①在庫CSV_発注日!$L2559)</f>
        <v/>
      </c>
      <c r="G2563" s="18"/>
      <c r="H2563" s="17" t="str">
        <f aca="false">IF($C2563="","",N(①在庫CSV_発注日!$Z2559))</f>
        <v/>
      </c>
      <c r="I2563" s="37" t="str">
        <f aca="false">IF($C2563="","",SUMIFS(⑤減算マスタCSV!$L$2:$L$8001,⑤減算マスタCSV!$F$2:$F$8001,$C2563,⑤減算マスタCSV!$K$2:$K$8001,1))</f>
        <v/>
      </c>
      <c r="J2563" s="17" t="str">
        <f aca="false">IF($C2563="","",IFERROR(INDEX(⑤減算マスタCSV!$H$2:$H$8001,MATCH($C2563,⑤減算マスタCSV!$F$2:$F$8001,0)),1))</f>
        <v/>
      </c>
      <c r="K2563" s="17" t="str">
        <f aca="false">IF($C2563="","",MAX(1,IFERROR(INDEX(⑥商品照会CSV!$M$2:$M$3001,MATCH($C2563,⑥商品照会CSV!$A$2:$A$3001,0)),1)))</f>
        <v/>
      </c>
      <c r="L2563" s="40" t="str">
        <f aca="false">IF($C2563="","",IFERROR(INDEX(⑥商品照会CSV!$Q$2:$Q$3001,MATCH($C2563,⑥商品照会CSV!$A$2:$A$3001,0)),0))</f>
        <v/>
      </c>
      <c r="M2563" s="40" t="str">
        <f aca="false">IF($C2563="","",N($L2563)*N($K2563))</f>
        <v/>
      </c>
      <c r="N2563" s="17" t="str">
        <f aca="false">IF($C2563="","",MAX(1,IFERROR(INDEX(⑥商品照会CSV!$AK$2:$AK$3001,MATCH($C2563,⑥商品照会CSV!$A$2:$A$3001,0)),1)))</f>
        <v/>
      </c>
      <c r="O2563" s="12" t="str">
        <f aca="false">IF($C2563="","",IFERROR(IF(INDEX(⑥商品照会CSV!$AN$2:$AN$3001,MATCH($C2563,⑥商品照会CSV!$A$2:$A$3001,0))=1,"バラ",IF(INDEX(⑥商品照会CSV!$AM$2:$AM$3001,MATCH($C2563,⑥商品照会CSV!$A$2:$A$3001,0))=1,"中間包装","ケース")),"ケース"))</f>
        <v/>
      </c>
      <c r="P2563" s="18"/>
      <c r="Q2563" s="14"/>
      <c r="R2563" s="17" t="str">
        <f aca="false">IF($C2563="","",N($Q2563)*N($K2563))</f>
        <v/>
      </c>
    </row>
    <row r="2564" customFormat="false" ht="15" hidden="false" customHeight="false" outlineLevel="0" collapsed="false">
      <c r="B2564" s="12" t="n">
        <v>2559</v>
      </c>
      <c r="C2564" s="36" t="str">
        <f aca="false">IF(①在庫CSV_発注日!$M2560="","",①在庫CSV_発注日!$M2560&amp;"")</f>
        <v/>
      </c>
      <c r="D2564" s="12" t="str">
        <f aca="false">IF($C2564="","",①在庫CSV_発注日!$N2560)</f>
        <v/>
      </c>
      <c r="E2564" s="12" t="str">
        <f aca="false">IF($C2564="","",①在庫CSV_発注日!$H2560)</f>
        <v/>
      </c>
      <c r="F2564" s="12" t="str">
        <f aca="false">IF($C2564="","",①在庫CSV_発注日!$L2560)</f>
        <v/>
      </c>
      <c r="G2564" s="18"/>
      <c r="H2564" s="17" t="str">
        <f aca="false">IF($C2564="","",N(①在庫CSV_発注日!$Z2560))</f>
        <v/>
      </c>
      <c r="I2564" s="37" t="str">
        <f aca="false">IF($C2564="","",SUMIFS(⑤減算マスタCSV!$L$2:$L$8001,⑤減算マスタCSV!$F$2:$F$8001,$C2564,⑤減算マスタCSV!$K$2:$K$8001,1))</f>
        <v/>
      </c>
      <c r="J2564" s="17" t="str">
        <f aca="false">IF($C2564="","",IFERROR(INDEX(⑤減算マスタCSV!$H$2:$H$8001,MATCH($C2564,⑤減算マスタCSV!$F$2:$F$8001,0)),1))</f>
        <v/>
      </c>
      <c r="K2564" s="17" t="str">
        <f aca="false">IF($C2564="","",MAX(1,IFERROR(INDEX(⑥商品照会CSV!$M$2:$M$3001,MATCH($C2564,⑥商品照会CSV!$A$2:$A$3001,0)),1)))</f>
        <v/>
      </c>
      <c r="L2564" s="40" t="str">
        <f aca="false">IF($C2564="","",IFERROR(INDEX(⑥商品照会CSV!$Q$2:$Q$3001,MATCH($C2564,⑥商品照会CSV!$A$2:$A$3001,0)),0))</f>
        <v/>
      </c>
      <c r="M2564" s="40" t="str">
        <f aca="false">IF($C2564="","",N($L2564)*N($K2564))</f>
        <v/>
      </c>
      <c r="N2564" s="17" t="str">
        <f aca="false">IF($C2564="","",MAX(1,IFERROR(INDEX(⑥商品照会CSV!$AK$2:$AK$3001,MATCH($C2564,⑥商品照会CSV!$A$2:$A$3001,0)),1)))</f>
        <v/>
      </c>
      <c r="O2564" s="12" t="str">
        <f aca="false">IF($C2564="","",IFERROR(IF(INDEX(⑥商品照会CSV!$AN$2:$AN$3001,MATCH($C2564,⑥商品照会CSV!$A$2:$A$3001,0))=1,"バラ",IF(INDEX(⑥商品照会CSV!$AM$2:$AM$3001,MATCH($C2564,⑥商品照会CSV!$A$2:$A$3001,0))=1,"中間包装","ケース")),"ケース"))</f>
        <v/>
      </c>
      <c r="P2564" s="18"/>
      <c r="Q2564" s="14"/>
      <c r="R2564" s="17" t="str">
        <f aca="false">IF($C2564="","",N($Q2564)*N($K2564))</f>
        <v/>
      </c>
    </row>
    <row r="2565" customFormat="false" ht="15" hidden="false" customHeight="false" outlineLevel="0" collapsed="false">
      <c r="B2565" s="12" t="n">
        <v>2560</v>
      </c>
      <c r="C2565" s="36" t="str">
        <f aca="false">IF(①在庫CSV_発注日!$M2561="","",①在庫CSV_発注日!$M2561&amp;"")</f>
        <v/>
      </c>
      <c r="D2565" s="12" t="str">
        <f aca="false">IF($C2565="","",①在庫CSV_発注日!$N2561)</f>
        <v/>
      </c>
      <c r="E2565" s="12" t="str">
        <f aca="false">IF($C2565="","",①在庫CSV_発注日!$H2561)</f>
        <v/>
      </c>
      <c r="F2565" s="12" t="str">
        <f aca="false">IF($C2565="","",①在庫CSV_発注日!$L2561)</f>
        <v/>
      </c>
      <c r="G2565" s="18"/>
      <c r="H2565" s="17" t="str">
        <f aca="false">IF($C2565="","",N(①在庫CSV_発注日!$Z2561))</f>
        <v/>
      </c>
      <c r="I2565" s="37" t="str">
        <f aca="false">IF($C2565="","",SUMIFS(⑤減算マスタCSV!$L$2:$L$8001,⑤減算マスタCSV!$F$2:$F$8001,$C2565,⑤減算マスタCSV!$K$2:$K$8001,1))</f>
        <v/>
      </c>
      <c r="J2565" s="17" t="str">
        <f aca="false">IF($C2565="","",IFERROR(INDEX(⑤減算マスタCSV!$H$2:$H$8001,MATCH($C2565,⑤減算マスタCSV!$F$2:$F$8001,0)),1))</f>
        <v/>
      </c>
      <c r="K2565" s="17" t="str">
        <f aca="false">IF($C2565="","",MAX(1,IFERROR(INDEX(⑥商品照会CSV!$M$2:$M$3001,MATCH($C2565,⑥商品照会CSV!$A$2:$A$3001,0)),1)))</f>
        <v/>
      </c>
      <c r="L2565" s="40" t="str">
        <f aca="false">IF($C2565="","",IFERROR(INDEX(⑥商品照会CSV!$Q$2:$Q$3001,MATCH($C2565,⑥商品照会CSV!$A$2:$A$3001,0)),0))</f>
        <v/>
      </c>
      <c r="M2565" s="40" t="str">
        <f aca="false">IF($C2565="","",N($L2565)*N($K2565))</f>
        <v/>
      </c>
      <c r="N2565" s="17" t="str">
        <f aca="false">IF($C2565="","",MAX(1,IFERROR(INDEX(⑥商品照会CSV!$AK$2:$AK$3001,MATCH($C2565,⑥商品照会CSV!$A$2:$A$3001,0)),1)))</f>
        <v/>
      </c>
      <c r="O2565" s="12" t="str">
        <f aca="false">IF($C2565="","",IFERROR(IF(INDEX(⑥商品照会CSV!$AN$2:$AN$3001,MATCH($C2565,⑥商品照会CSV!$A$2:$A$3001,0))=1,"バラ",IF(INDEX(⑥商品照会CSV!$AM$2:$AM$3001,MATCH($C2565,⑥商品照会CSV!$A$2:$A$3001,0))=1,"中間包装","ケース")),"ケース"))</f>
        <v/>
      </c>
      <c r="P2565" s="18"/>
      <c r="Q2565" s="14"/>
      <c r="R2565" s="17" t="str">
        <f aca="false">IF($C2565="","",N($Q2565)*N($K2565))</f>
        <v/>
      </c>
    </row>
    <row r="2566" customFormat="false" ht="15" hidden="false" customHeight="false" outlineLevel="0" collapsed="false">
      <c r="B2566" s="12" t="n">
        <v>2561</v>
      </c>
      <c r="C2566" s="36" t="str">
        <f aca="false">IF(①在庫CSV_発注日!$M2562="","",①在庫CSV_発注日!$M2562&amp;"")</f>
        <v/>
      </c>
      <c r="D2566" s="12" t="str">
        <f aca="false">IF($C2566="","",①在庫CSV_発注日!$N2562)</f>
        <v/>
      </c>
      <c r="E2566" s="12" t="str">
        <f aca="false">IF($C2566="","",①在庫CSV_発注日!$H2562)</f>
        <v/>
      </c>
      <c r="F2566" s="12" t="str">
        <f aca="false">IF($C2566="","",①在庫CSV_発注日!$L2562)</f>
        <v/>
      </c>
      <c r="G2566" s="18"/>
      <c r="H2566" s="17" t="str">
        <f aca="false">IF($C2566="","",N(①在庫CSV_発注日!$Z2562))</f>
        <v/>
      </c>
      <c r="I2566" s="37" t="str">
        <f aca="false">IF($C2566="","",SUMIFS(⑤減算マスタCSV!$L$2:$L$8001,⑤減算マスタCSV!$F$2:$F$8001,$C2566,⑤減算マスタCSV!$K$2:$K$8001,1))</f>
        <v/>
      </c>
      <c r="J2566" s="17" t="str">
        <f aca="false">IF($C2566="","",IFERROR(INDEX(⑤減算マスタCSV!$H$2:$H$8001,MATCH($C2566,⑤減算マスタCSV!$F$2:$F$8001,0)),1))</f>
        <v/>
      </c>
      <c r="K2566" s="17" t="str">
        <f aca="false">IF($C2566="","",MAX(1,IFERROR(INDEX(⑥商品照会CSV!$M$2:$M$3001,MATCH($C2566,⑥商品照会CSV!$A$2:$A$3001,0)),1)))</f>
        <v/>
      </c>
      <c r="L2566" s="40" t="str">
        <f aca="false">IF($C2566="","",IFERROR(INDEX(⑥商品照会CSV!$Q$2:$Q$3001,MATCH($C2566,⑥商品照会CSV!$A$2:$A$3001,0)),0))</f>
        <v/>
      </c>
      <c r="M2566" s="40" t="str">
        <f aca="false">IF($C2566="","",N($L2566)*N($K2566))</f>
        <v/>
      </c>
      <c r="N2566" s="17" t="str">
        <f aca="false">IF($C2566="","",MAX(1,IFERROR(INDEX(⑥商品照会CSV!$AK$2:$AK$3001,MATCH($C2566,⑥商品照会CSV!$A$2:$A$3001,0)),1)))</f>
        <v/>
      </c>
      <c r="O2566" s="12" t="str">
        <f aca="false">IF($C2566="","",IFERROR(IF(INDEX(⑥商品照会CSV!$AN$2:$AN$3001,MATCH($C2566,⑥商品照会CSV!$A$2:$A$3001,0))=1,"バラ",IF(INDEX(⑥商品照会CSV!$AM$2:$AM$3001,MATCH($C2566,⑥商品照会CSV!$A$2:$A$3001,0))=1,"中間包装","ケース")),"ケース"))</f>
        <v/>
      </c>
      <c r="P2566" s="18"/>
      <c r="Q2566" s="14"/>
      <c r="R2566" s="17" t="str">
        <f aca="false">IF($C2566="","",N($Q2566)*N($K2566))</f>
        <v/>
      </c>
    </row>
    <row r="2567" customFormat="false" ht="15" hidden="false" customHeight="false" outlineLevel="0" collapsed="false">
      <c r="B2567" s="12" t="n">
        <v>2562</v>
      </c>
      <c r="C2567" s="36" t="str">
        <f aca="false">IF(①在庫CSV_発注日!$M2563="","",①在庫CSV_発注日!$M2563&amp;"")</f>
        <v/>
      </c>
      <c r="D2567" s="12" t="str">
        <f aca="false">IF($C2567="","",①在庫CSV_発注日!$N2563)</f>
        <v/>
      </c>
      <c r="E2567" s="12" t="str">
        <f aca="false">IF($C2567="","",①在庫CSV_発注日!$H2563)</f>
        <v/>
      </c>
      <c r="F2567" s="12" t="str">
        <f aca="false">IF($C2567="","",①在庫CSV_発注日!$L2563)</f>
        <v/>
      </c>
      <c r="G2567" s="18"/>
      <c r="H2567" s="17" t="str">
        <f aca="false">IF($C2567="","",N(①在庫CSV_発注日!$Z2563))</f>
        <v/>
      </c>
      <c r="I2567" s="37" t="str">
        <f aca="false">IF($C2567="","",SUMIFS(⑤減算マスタCSV!$L$2:$L$8001,⑤減算マスタCSV!$F$2:$F$8001,$C2567,⑤減算マスタCSV!$K$2:$K$8001,1))</f>
        <v/>
      </c>
      <c r="J2567" s="17" t="str">
        <f aca="false">IF($C2567="","",IFERROR(INDEX(⑤減算マスタCSV!$H$2:$H$8001,MATCH($C2567,⑤減算マスタCSV!$F$2:$F$8001,0)),1))</f>
        <v/>
      </c>
      <c r="K2567" s="17" t="str">
        <f aca="false">IF($C2567="","",MAX(1,IFERROR(INDEX(⑥商品照会CSV!$M$2:$M$3001,MATCH($C2567,⑥商品照会CSV!$A$2:$A$3001,0)),1)))</f>
        <v/>
      </c>
      <c r="L2567" s="40" t="str">
        <f aca="false">IF($C2567="","",IFERROR(INDEX(⑥商品照会CSV!$Q$2:$Q$3001,MATCH($C2567,⑥商品照会CSV!$A$2:$A$3001,0)),0))</f>
        <v/>
      </c>
      <c r="M2567" s="40" t="str">
        <f aca="false">IF($C2567="","",N($L2567)*N($K2567))</f>
        <v/>
      </c>
      <c r="N2567" s="17" t="str">
        <f aca="false">IF($C2567="","",MAX(1,IFERROR(INDEX(⑥商品照会CSV!$AK$2:$AK$3001,MATCH($C2567,⑥商品照会CSV!$A$2:$A$3001,0)),1)))</f>
        <v/>
      </c>
      <c r="O2567" s="12" t="str">
        <f aca="false">IF($C2567="","",IFERROR(IF(INDEX(⑥商品照会CSV!$AN$2:$AN$3001,MATCH($C2567,⑥商品照会CSV!$A$2:$A$3001,0))=1,"バラ",IF(INDEX(⑥商品照会CSV!$AM$2:$AM$3001,MATCH($C2567,⑥商品照会CSV!$A$2:$A$3001,0))=1,"中間包装","ケース")),"ケース"))</f>
        <v/>
      </c>
      <c r="P2567" s="18"/>
      <c r="Q2567" s="14"/>
      <c r="R2567" s="17" t="str">
        <f aca="false">IF($C2567="","",N($Q2567)*N($K2567))</f>
        <v/>
      </c>
    </row>
    <row r="2568" customFormat="false" ht="15" hidden="false" customHeight="false" outlineLevel="0" collapsed="false">
      <c r="B2568" s="12" t="n">
        <v>2563</v>
      </c>
      <c r="C2568" s="36" t="str">
        <f aca="false">IF(①在庫CSV_発注日!$M2564="","",①在庫CSV_発注日!$M2564&amp;"")</f>
        <v/>
      </c>
      <c r="D2568" s="12" t="str">
        <f aca="false">IF($C2568="","",①在庫CSV_発注日!$N2564)</f>
        <v/>
      </c>
      <c r="E2568" s="12" t="str">
        <f aca="false">IF($C2568="","",①在庫CSV_発注日!$H2564)</f>
        <v/>
      </c>
      <c r="F2568" s="12" t="str">
        <f aca="false">IF($C2568="","",①在庫CSV_発注日!$L2564)</f>
        <v/>
      </c>
      <c r="G2568" s="18"/>
      <c r="H2568" s="17" t="str">
        <f aca="false">IF($C2568="","",N(①在庫CSV_発注日!$Z2564))</f>
        <v/>
      </c>
      <c r="I2568" s="37" t="str">
        <f aca="false">IF($C2568="","",SUMIFS(⑤減算マスタCSV!$L$2:$L$8001,⑤減算マスタCSV!$F$2:$F$8001,$C2568,⑤減算マスタCSV!$K$2:$K$8001,1))</f>
        <v/>
      </c>
      <c r="J2568" s="17" t="str">
        <f aca="false">IF($C2568="","",IFERROR(INDEX(⑤減算マスタCSV!$H$2:$H$8001,MATCH($C2568,⑤減算マスタCSV!$F$2:$F$8001,0)),1))</f>
        <v/>
      </c>
      <c r="K2568" s="17" t="str">
        <f aca="false">IF($C2568="","",MAX(1,IFERROR(INDEX(⑥商品照会CSV!$M$2:$M$3001,MATCH($C2568,⑥商品照会CSV!$A$2:$A$3001,0)),1)))</f>
        <v/>
      </c>
      <c r="L2568" s="40" t="str">
        <f aca="false">IF($C2568="","",IFERROR(INDEX(⑥商品照会CSV!$Q$2:$Q$3001,MATCH($C2568,⑥商品照会CSV!$A$2:$A$3001,0)),0))</f>
        <v/>
      </c>
      <c r="M2568" s="40" t="str">
        <f aca="false">IF($C2568="","",N($L2568)*N($K2568))</f>
        <v/>
      </c>
      <c r="N2568" s="17" t="str">
        <f aca="false">IF($C2568="","",MAX(1,IFERROR(INDEX(⑥商品照会CSV!$AK$2:$AK$3001,MATCH($C2568,⑥商品照会CSV!$A$2:$A$3001,0)),1)))</f>
        <v/>
      </c>
      <c r="O2568" s="12" t="str">
        <f aca="false">IF($C2568="","",IFERROR(IF(INDEX(⑥商品照会CSV!$AN$2:$AN$3001,MATCH($C2568,⑥商品照会CSV!$A$2:$A$3001,0))=1,"バラ",IF(INDEX(⑥商品照会CSV!$AM$2:$AM$3001,MATCH($C2568,⑥商品照会CSV!$A$2:$A$3001,0))=1,"中間包装","ケース")),"ケース"))</f>
        <v/>
      </c>
      <c r="P2568" s="18"/>
      <c r="Q2568" s="14"/>
      <c r="R2568" s="17" t="str">
        <f aca="false">IF($C2568="","",N($Q2568)*N($K2568))</f>
        <v/>
      </c>
    </row>
    <row r="2569" customFormat="false" ht="15" hidden="false" customHeight="false" outlineLevel="0" collapsed="false">
      <c r="B2569" s="12" t="n">
        <v>2564</v>
      </c>
      <c r="C2569" s="36" t="str">
        <f aca="false">IF(①在庫CSV_発注日!$M2565="","",①在庫CSV_発注日!$M2565&amp;"")</f>
        <v/>
      </c>
      <c r="D2569" s="12" t="str">
        <f aca="false">IF($C2569="","",①在庫CSV_発注日!$N2565)</f>
        <v/>
      </c>
      <c r="E2569" s="12" t="str">
        <f aca="false">IF($C2569="","",①在庫CSV_発注日!$H2565)</f>
        <v/>
      </c>
      <c r="F2569" s="12" t="str">
        <f aca="false">IF($C2569="","",①在庫CSV_発注日!$L2565)</f>
        <v/>
      </c>
      <c r="G2569" s="18"/>
      <c r="H2569" s="17" t="str">
        <f aca="false">IF($C2569="","",N(①在庫CSV_発注日!$Z2565))</f>
        <v/>
      </c>
      <c r="I2569" s="37" t="str">
        <f aca="false">IF($C2569="","",SUMIFS(⑤減算マスタCSV!$L$2:$L$8001,⑤減算マスタCSV!$F$2:$F$8001,$C2569,⑤減算マスタCSV!$K$2:$K$8001,1))</f>
        <v/>
      </c>
      <c r="J2569" s="17" t="str">
        <f aca="false">IF($C2569="","",IFERROR(INDEX(⑤減算マスタCSV!$H$2:$H$8001,MATCH($C2569,⑤減算マスタCSV!$F$2:$F$8001,0)),1))</f>
        <v/>
      </c>
      <c r="K2569" s="17" t="str">
        <f aca="false">IF($C2569="","",MAX(1,IFERROR(INDEX(⑥商品照会CSV!$M$2:$M$3001,MATCH($C2569,⑥商品照会CSV!$A$2:$A$3001,0)),1)))</f>
        <v/>
      </c>
      <c r="L2569" s="40" t="str">
        <f aca="false">IF($C2569="","",IFERROR(INDEX(⑥商品照会CSV!$Q$2:$Q$3001,MATCH($C2569,⑥商品照会CSV!$A$2:$A$3001,0)),0))</f>
        <v/>
      </c>
      <c r="M2569" s="40" t="str">
        <f aca="false">IF($C2569="","",N($L2569)*N($K2569))</f>
        <v/>
      </c>
      <c r="N2569" s="17" t="str">
        <f aca="false">IF($C2569="","",MAX(1,IFERROR(INDEX(⑥商品照会CSV!$AK$2:$AK$3001,MATCH($C2569,⑥商品照会CSV!$A$2:$A$3001,0)),1)))</f>
        <v/>
      </c>
      <c r="O2569" s="12" t="str">
        <f aca="false">IF($C2569="","",IFERROR(IF(INDEX(⑥商品照会CSV!$AN$2:$AN$3001,MATCH($C2569,⑥商品照会CSV!$A$2:$A$3001,0))=1,"バラ",IF(INDEX(⑥商品照会CSV!$AM$2:$AM$3001,MATCH($C2569,⑥商品照会CSV!$A$2:$A$3001,0))=1,"中間包装","ケース")),"ケース"))</f>
        <v/>
      </c>
      <c r="P2569" s="18"/>
      <c r="Q2569" s="14"/>
      <c r="R2569" s="17" t="str">
        <f aca="false">IF($C2569="","",N($Q2569)*N($K2569))</f>
        <v/>
      </c>
    </row>
    <row r="2570" customFormat="false" ht="15" hidden="false" customHeight="false" outlineLevel="0" collapsed="false">
      <c r="B2570" s="12" t="n">
        <v>2565</v>
      </c>
      <c r="C2570" s="36" t="str">
        <f aca="false">IF(①在庫CSV_発注日!$M2566="","",①在庫CSV_発注日!$M2566&amp;"")</f>
        <v/>
      </c>
      <c r="D2570" s="12" t="str">
        <f aca="false">IF($C2570="","",①在庫CSV_発注日!$N2566)</f>
        <v/>
      </c>
      <c r="E2570" s="12" t="str">
        <f aca="false">IF($C2570="","",①在庫CSV_発注日!$H2566)</f>
        <v/>
      </c>
      <c r="F2570" s="12" t="str">
        <f aca="false">IF($C2570="","",①在庫CSV_発注日!$L2566)</f>
        <v/>
      </c>
      <c r="G2570" s="18"/>
      <c r="H2570" s="17" t="str">
        <f aca="false">IF($C2570="","",N(①在庫CSV_発注日!$Z2566))</f>
        <v/>
      </c>
      <c r="I2570" s="37" t="str">
        <f aca="false">IF($C2570="","",SUMIFS(⑤減算マスタCSV!$L$2:$L$8001,⑤減算マスタCSV!$F$2:$F$8001,$C2570,⑤減算マスタCSV!$K$2:$K$8001,1))</f>
        <v/>
      </c>
      <c r="J2570" s="17" t="str">
        <f aca="false">IF($C2570="","",IFERROR(INDEX(⑤減算マスタCSV!$H$2:$H$8001,MATCH($C2570,⑤減算マスタCSV!$F$2:$F$8001,0)),1))</f>
        <v/>
      </c>
      <c r="K2570" s="17" t="str">
        <f aca="false">IF($C2570="","",MAX(1,IFERROR(INDEX(⑥商品照会CSV!$M$2:$M$3001,MATCH($C2570,⑥商品照会CSV!$A$2:$A$3001,0)),1)))</f>
        <v/>
      </c>
      <c r="L2570" s="40" t="str">
        <f aca="false">IF($C2570="","",IFERROR(INDEX(⑥商品照会CSV!$Q$2:$Q$3001,MATCH($C2570,⑥商品照会CSV!$A$2:$A$3001,0)),0))</f>
        <v/>
      </c>
      <c r="M2570" s="40" t="str">
        <f aca="false">IF($C2570="","",N($L2570)*N($K2570))</f>
        <v/>
      </c>
      <c r="N2570" s="17" t="str">
        <f aca="false">IF($C2570="","",MAX(1,IFERROR(INDEX(⑥商品照会CSV!$AK$2:$AK$3001,MATCH($C2570,⑥商品照会CSV!$A$2:$A$3001,0)),1)))</f>
        <v/>
      </c>
      <c r="O2570" s="12" t="str">
        <f aca="false">IF($C2570="","",IFERROR(IF(INDEX(⑥商品照会CSV!$AN$2:$AN$3001,MATCH($C2570,⑥商品照会CSV!$A$2:$A$3001,0))=1,"バラ",IF(INDEX(⑥商品照会CSV!$AM$2:$AM$3001,MATCH($C2570,⑥商品照会CSV!$A$2:$A$3001,0))=1,"中間包装","ケース")),"ケース"))</f>
        <v/>
      </c>
      <c r="P2570" s="18"/>
      <c r="Q2570" s="14"/>
      <c r="R2570" s="17" t="str">
        <f aca="false">IF($C2570="","",N($Q2570)*N($K2570))</f>
        <v/>
      </c>
    </row>
    <row r="2571" customFormat="false" ht="15" hidden="false" customHeight="false" outlineLevel="0" collapsed="false">
      <c r="B2571" s="12" t="n">
        <v>2566</v>
      </c>
      <c r="C2571" s="36" t="str">
        <f aca="false">IF(①在庫CSV_発注日!$M2567="","",①在庫CSV_発注日!$M2567&amp;"")</f>
        <v/>
      </c>
      <c r="D2571" s="12" t="str">
        <f aca="false">IF($C2571="","",①在庫CSV_発注日!$N2567)</f>
        <v/>
      </c>
      <c r="E2571" s="12" t="str">
        <f aca="false">IF($C2571="","",①在庫CSV_発注日!$H2567)</f>
        <v/>
      </c>
      <c r="F2571" s="12" t="str">
        <f aca="false">IF($C2571="","",①在庫CSV_発注日!$L2567)</f>
        <v/>
      </c>
      <c r="G2571" s="18"/>
      <c r="H2571" s="17" t="str">
        <f aca="false">IF($C2571="","",N(①在庫CSV_発注日!$Z2567))</f>
        <v/>
      </c>
      <c r="I2571" s="37" t="str">
        <f aca="false">IF($C2571="","",SUMIFS(⑤減算マスタCSV!$L$2:$L$8001,⑤減算マスタCSV!$F$2:$F$8001,$C2571,⑤減算マスタCSV!$K$2:$K$8001,1))</f>
        <v/>
      </c>
      <c r="J2571" s="17" t="str">
        <f aca="false">IF($C2571="","",IFERROR(INDEX(⑤減算マスタCSV!$H$2:$H$8001,MATCH($C2571,⑤減算マスタCSV!$F$2:$F$8001,0)),1))</f>
        <v/>
      </c>
      <c r="K2571" s="17" t="str">
        <f aca="false">IF($C2571="","",MAX(1,IFERROR(INDEX(⑥商品照会CSV!$M$2:$M$3001,MATCH($C2571,⑥商品照会CSV!$A$2:$A$3001,0)),1)))</f>
        <v/>
      </c>
      <c r="L2571" s="40" t="str">
        <f aca="false">IF($C2571="","",IFERROR(INDEX(⑥商品照会CSV!$Q$2:$Q$3001,MATCH($C2571,⑥商品照会CSV!$A$2:$A$3001,0)),0))</f>
        <v/>
      </c>
      <c r="M2571" s="40" t="str">
        <f aca="false">IF($C2571="","",N($L2571)*N($K2571))</f>
        <v/>
      </c>
      <c r="N2571" s="17" t="str">
        <f aca="false">IF($C2571="","",MAX(1,IFERROR(INDEX(⑥商品照会CSV!$AK$2:$AK$3001,MATCH($C2571,⑥商品照会CSV!$A$2:$A$3001,0)),1)))</f>
        <v/>
      </c>
      <c r="O2571" s="12" t="str">
        <f aca="false">IF($C2571="","",IFERROR(IF(INDEX(⑥商品照会CSV!$AN$2:$AN$3001,MATCH($C2571,⑥商品照会CSV!$A$2:$A$3001,0))=1,"バラ",IF(INDEX(⑥商品照会CSV!$AM$2:$AM$3001,MATCH($C2571,⑥商品照会CSV!$A$2:$A$3001,0))=1,"中間包装","ケース")),"ケース"))</f>
        <v/>
      </c>
      <c r="P2571" s="18"/>
      <c r="Q2571" s="14"/>
      <c r="R2571" s="17" t="str">
        <f aca="false">IF($C2571="","",N($Q2571)*N($K2571))</f>
        <v/>
      </c>
    </row>
    <row r="2572" customFormat="false" ht="15" hidden="false" customHeight="false" outlineLevel="0" collapsed="false">
      <c r="B2572" s="12" t="n">
        <v>2567</v>
      </c>
      <c r="C2572" s="36" t="str">
        <f aca="false">IF(①在庫CSV_発注日!$M2568="","",①在庫CSV_発注日!$M2568&amp;"")</f>
        <v/>
      </c>
      <c r="D2572" s="12" t="str">
        <f aca="false">IF($C2572="","",①在庫CSV_発注日!$N2568)</f>
        <v/>
      </c>
      <c r="E2572" s="12" t="str">
        <f aca="false">IF($C2572="","",①在庫CSV_発注日!$H2568)</f>
        <v/>
      </c>
      <c r="F2572" s="12" t="str">
        <f aca="false">IF($C2572="","",①在庫CSV_発注日!$L2568)</f>
        <v/>
      </c>
      <c r="G2572" s="18"/>
      <c r="H2572" s="17" t="str">
        <f aca="false">IF($C2572="","",N(①在庫CSV_発注日!$Z2568))</f>
        <v/>
      </c>
      <c r="I2572" s="37" t="str">
        <f aca="false">IF($C2572="","",SUMIFS(⑤減算マスタCSV!$L$2:$L$8001,⑤減算マスタCSV!$F$2:$F$8001,$C2572,⑤減算マスタCSV!$K$2:$K$8001,1))</f>
        <v/>
      </c>
      <c r="J2572" s="17" t="str">
        <f aca="false">IF($C2572="","",IFERROR(INDEX(⑤減算マスタCSV!$H$2:$H$8001,MATCH($C2572,⑤減算マスタCSV!$F$2:$F$8001,0)),1))</f>
        <v/>
      </c>
      <c r="K2572" s="17" t="str">
        <f aca="false">IF($C2572="","",MAX(1,IFERROR(INDEX(⑥商品照会CSV!$M$2:$M$3001,MATCH($C2572,⑥商品照会CSV!$A$2:$A$3001,0)),1)))</f>
        <v/>
      </c>
      <c r="L2572" s="40" t="str">
        <f aca="false">IF($C2572="","",IFERROR(INDEX(⑥商品照会CSV!$Q$2:$Q$3001,MATCH($C2572,⑥商品照会CSV!$A$2:$A$3001,0)),0))</f>
        <v/>
      </c>
      <c r="M2572" s="40" t="str">
        <f aca="false">IF($C2572="","",N($L2572)*N($K2572))</f>
        <v/>
      </c>
      <c r="N2572" s="17" t="str">
        <f aca="false">IF($C2572="","",MAX(1,IFERROR(INDEX(⑥商品照会CSV!$AK$2:$AK$3001,MATCH($C2572,⑥商品照会CSV!$A$2:$A$3001,0)),1)))</f>
        <v/>
      </c>
      <c r="O2572" s="12" t="str">
        <f aca="false">IF($C2572="","",IFERROR(IF(INDEX(⑥商品照会CSV!$AN$2:$AN$3001,MATCH($C2572,⑥商品照会CSV!$A$2:$A$3001,0))=1,"バラ",IF(INDEX(⑥商品照会CSV!$AM$2:$AM$3001,MATCH($C2572,⑥商品照会CSV!$A$2:$A$3001,0))=1,"中間包装","ケース")),"ケース"))</f>
        <v/>
      </c>
      <c r="P2572" s="18"/>
      <c r="Q2572" s="14"/>
      <c r="R2572" s="17" t="str">
        <f aca="false">IF($C2572="","",N($Q2572)*N($K2572))</f>
        <v/>
      </c>
    </row>
    <row r="2573" customFormat="false" ht="15" hidden="false" customHeight="false" outlineLevel="0" collapsed="false">
      <c r="B2573" s="12" t="n">
        <v>2568</v>
      </c>
      <c r="C2573" s="36" t="str">
        <f aca="false">IF(①在庫CSV_発注日!$M2569="","",①在庫CSV_発注日!$M2569&amp;"")</f>
        <v/>
      </c>
      <c r="D2573" s="12" t="str">
        <f aca="false">IF($C2573="","",①在庫CSV_発注日!$N2569)</f>
        <v/>
      </c>
      <c r="E2573" s="12" t="str">
        <f aca="false">IF($C2573="","",①在庫CSV_発注日!$H2569)</f>
        <v/>
      </c>
      <c r="F2573" s="12" t="str">
        <f aca="false">IF($C2573="","",①在庫CSV_発注日!$L2569)</f>
        <v/>
      </c>
      <c r="G2573" s="18"/>
      <c r="H2573" s="17" t="str">
        <f aca="false">IF($C2573="","",N(①在庫CSV_発注日!$Z2569))</f>
        <v/>
      </c>
      <c r="I2573" s="37" t="str">
        <f aca="false">IF($C2573="","",SUMIFS(⑤減算マスタCSV!$L$2:$L$8001,⑤減算マスタCSV!$F$2:$F$8001,$C2573,⑤減算マスタCSV!$K$2:$K$8001,1))</f>
        <v/>
      </c>
      <c r="J2573" s="17" t="str">
        <f aca="false">IF($C2573="","",IFERROR(INDEX(⑤減算マスタCSV!$H$2:$H$8001,MATCH($C2573,⑤減算マスタCSV!$F$2:$F$8001,0)),1))</f>
        <v/>
      </c>
      <c r="K2573" s="17" t="str">
        <f aca="false">IF($C2573="","",MAX(1,IFERROR(INDEX(⑥商品照会CSV!$M$2:$M$3001,MATCH($C2573,⑥商品照会CSV!$A$2:$A$3001,0)),1)))</f>
        <v/>
      </c>
      <c r="L2573" s="40" t="str">
        <f aca="false">IF($C2573="","",IFERROR(INDEX(⑥商品照会CSV!$Q$2:$Q$3001,MATCH($C2573,⑥商品照会CSV!$A$2:$A$3001,0)),0))</f>
        <v/>
      </c>
      <c r="M2573" s="40" t="str">
        <f aca="false">IF($C2573="","",N($L2573)*N($K2573))</f>
        <v/>
      </c>
      <c r="N2573" s="17" t="str">
        <f aca="false">IF($C2573="","",MAX(1,IFERROR(INDEX(⑥商品照会CSV!$AK$2:$AK$3001,MATCH($C2573,⑥商品照会CSV!$A$2:$A$3001,0)),1)))</f>
        <v/>
      </c>
      <c r="O2573" s="12" t="str">
        <f aca="false">IF($C2573="","",IFERROR(IF(INDEX(⑥商品照会CSV!$AN$2:$AN$3001,MATCH($C2573,⑥商品照会CSV!$A$2:$A$3001,0))=1,"バラ",IF(INDEX(⑥商品照会CSV!$AM$2:$AM$3001,MATCH($C2573,⑥商品照会CSV!$A$2:$A$3001,0))=1,"中間包装","ケース")),"ケース"))</f>
        <v/>
      </c>
      <c r="P2573" s="18"/>
      <c r="Q2573" s="14"/>
      <c r="R2573" s="17" t="str">
        <f aca="false">IF($C2573="","",N($Q2573)*N($K2573))</f>
        <v/>
      </c>
    </row>
    <row r="2574" customFormat="false" ht="15" hidden="false" customHeight="false" outlineLevel="0" collapsed="false">
      <c r="B2574" s="12" t="n">
        <v>2569</v>
      </c>
      <c r="C2574" s="36" t="str">
        <f aca="false">IF(①在庫CSV_発注日!$M2570="","",①在庫CSV_発注日!$M2570&amp;"")</f>
        <v/>
      </c>
      <c r="D2574" s="12" t="str">
        <f aca="false">IF($C2574="","",①在庫CSV_発注日!$N2570)</f>
        <v/>
      </c>
      <c r="E2574" s="12" t="str">
        <f aca="false">IF($C2574="","",①在庫CSV_発注日!$H2570)</f>
        <v/>
      </c>
      <c r="F2574" s="12" t="str">
        <f aca="false">IF($C2574="","",①在庫CSV_発注日!$L2570)</f>
        <v/>
      </c>
      <c r="G2574" s="18"/>
      <c r="H2574" s="17" t="str">
        <f aca="false">IF($C2574="","",N(①在庫CSV_発注日!$Z2570))</f>
        <v/>
      </c>
      <c r="I2574" s="37" t="str">
        <f aca="false">IF($C2574="","",SUMIFS(⑤減算マスタCSV!$L$2:$L$8001,⑤減算マスタCSV!$F$2:$F$8001,$C2574,⑤減算マスタCSV!$K$2:$K$8001,1))</f>
        <v/>
      </c>
      <c r="J2574" s="17" t="str">
        <f aca="false">IF($C2574="","",IFERROR(INDEX(⑤減算マスタCSV!$H$2:$H$8001,MATCH($C2574,⑤減算マスタCSV!$F$2:$F$8001,0)),1))</f>
        <v/>
      </c>
      <c r="K2574" s="17" t="str">
        <f aca="false">IF($C2574="","",MAX(1,IFERROR(INDEX(⑥商品照会CSV!$M$2:$M$3001,MATCH($C2574,⑥商品照会CSV!$A$2:$A$3001,0)),1)))</f>
        <v/>
      </c>
      <c r="L2574" s="40" t="str">
        <f aca="false">IF($C2574="","",IFERROR(INDEX(⑥商品照会CSV!$Q$2:$Q$3001,MATCH($C2574,⑥商品照会CSV!$A$2:$A$3001,0)),0))</f>
        <v/>
      </c>
      <c r="M2574" s="40" t="str">
        <f aca="false">IF($C2574="","",N($L2574)*N($K2574))</f>
        <v/>
      </c>
      <c r="N2574" s="17" t="str">
        <f aca="false">IF($C2574="","",MAX(1,IFERROR(INDEX(⑥商品照会CSV!$AK$2:$AK$3001,MATCH($C2574,⑥商品照会CSV!$A$2:$A$3001,0)),1)))</f>
        <v/>
      </c>
      <c r="O2574" s="12" t="str">
        <f aca="false">IF($C2574="","",IFERROR(IF(INDEX(⑥商品照会CSV!$AN$2:$AN$3001,MATCH($C2574,⑥商品照会CSV!$A$2:$A$3001,0))=1,"バラ",IF(INDEX(⑥商品照会CSV!$AM$2:$AM$3001,MATCH($C2574,⑥商品照会CSV!$A$2:$A$3001,0))=1,"中間包装","ケース")),"ケース"))</f>
        <v/>
      </c>
      <c r="P2574" s="18"/>
      <c r="Q2574" s="14"/>
      <c r="R2574" s="17" t="str">
        <f aca="false">IF($C2574="","",N($Q2574)*N($K2574))</f>
        <v/>
      </c>
    </row>
    <row r="2575" customFormat="false" ht="15" hidden="false" customHeight="false" outlineLevel="0" collapsed="false">
      <c r="B2575" s="12" t="n">
        <v>2570</v>
      </c>
      <c r="C2575" s="36" t="str">
        <f aca="false">IF(①在庫CSV_発注日!$M2571="","",①在庫CSV_発注日!$M2571&amp;"")</f>
        <v/>
      </c>
      <c r="D2575" s="12" t="str">
        <f aca="false">IF($C2575="","",①在庫CSV_発注日!$N2571)</f>
        <v/>
      </c>
      <c r="E2575" s="12" t="str">
        <f aca="false">IF($C2575="","",①在庫CSV_発注日!$H2571)</f>
        <v/>
      </c>
      <c r="F2575" s="12" t="str">
        <f aca="false">IF($C2575="","",①在庫CSV_発注日!$L2571)</f>
        <v/>
      </c>
      <c r="G2575" s="18"/>
      <c r="H2575" s="17" t="str">
        <f aca="false">IF($C2575="","",N(①在庫CSV_発注日!$Z2571))</f>
        <v/>
      </c>
      <c r="I2575" s="37" t="str">
        <f aca="false">IF($C2575="","",SUMIFS(⑤減算マスタCSV!$L$2:$L$8001,⑤減算マスタCSV!$F$2:$F$8001,$C2575,⑤減算マスタCSV!$K$2:$K$8001,1))</f>
        <v/>
      </c>
      <c r="J2575" s="17" t="str">
        <f aca="false">IF($C2575="","",IFERROR(INDEX(⑤減算マスタCSV!$H$2:$H$8001,MATCH($C2575,⑤減算マスタCSV!$F$2:$F$8001,0)),1))</f>
        <v/>
      </c>
      <c r="K2575" s="17" t="str">
        <f aca="false">IF($C2575="","",MAX(1,IFERROR(INDEX(⑥商品照会CSV!$M$2:$M$3001,MATCH($C2575,⑥商品照会CSV!$A$2:$A$3001,0)),1)))</f>
        <v/>
      </c>
      <c r="L2575" s="40" t="str">
        <f aca="false">IF($C2575="","",IFERROR(INDEX(⑥商品照会CSV!$Q$2:$Q$3001,MATCH($C2575,⑥商品照会CSV!$A$2:$A$3001,0)),0))</f>
        <v/>
      </c>
      <c r="M2575" s="40" t="str">
        <f aca="false">IF($C2575="","",N($L2575)*N($K2575))</f>
        <v/>
      </c>
      <c r="N2575" s="17" t="str">
        <f aca="false">IF($C2575="","",MAX(1,IFERROR(INDEX(⑥商品照会CSV!$AK$2:$AK$3001,MATCH($C2575,⑥商品照会CSV!$A$2:$A$3001,0)),1)))</f>
        <v/>
      </c>
      <c r="O2575" s="12" t="str">
        <f aca="false">IF($C2575="","",IFERROR(IF(INDEX(⑥商品照会CSV!$AN$2:$AN$3001,MATCH($C2575,⑥商品照会CSV!$A$2:$A$3001,0))=1,"バラ",IF(INDEX(⑥商品照会CSV!$AM$2:$AM$3001,MATCH($C2575,⑥商品照会CSV!$A$2:$A$3001,0))=1,"中間包装","ケース")),"ケース"))</f>
        <v/>
      </c>
      <c r="P2575" s="18"/>
      <c r="Q2575" s="14"/>
      <c r="R2575" s="17" t="str">
        <f aca="false">IF($C2575="","",N($Q2575)*N($K2575))</f>
        <v/>
      </c>
    </row>
    <row r="2576" customFormat="false" ht="15" hidden="false" customHeight="false" outlineLevel="0" collapsed="false">
      <c r="B2576" s="12" t="n">
        <v>2571</v>
      </c>
      <c r="C2576" s="36" t="str">
        <f aca="false">IF(①在庫CSV_発注日!$M2572="","",①在庫CSV_発注日!$M2572&amp;"")</f>
        <v/>
      </c>
      <c r="D2576" s="12" t="str">
        <f aca="false">IF($C2576="","",①在庫CSV_発注日!$N2572)</f>
        <v/>
      </c>
      <c r="E2576" s="12" t="str">
        <f aca="false">IF($C2576="","",①在庫CSV_発注日!$H2572)</f>
        <v/>
      </c>
      <c r="F2576" s="12" t="str">
        <f aca="false">IF($C2576="","",①在庫CSV_発注日!$L2572)</f>
        <v/>
      </c>
      <c r="G2576" s="18"/>
      <c r="H2576" s="17" t="str">
        <f aca="false">IF($C2576="","",N(①在庫CSV_発注日!$Z2572))</f>
        <v/>
      </c>
      <c r="I2576" s="37" t="str">
        <f aca="false">IF($C2576="","",SUMIFS(⑤減算マスタCSV!$L$2:$L$8001,⑤減算マスタCSV!$F$2:$F$8001,$C2576,⑤減算マスタCSV!$K$2:$K$8001,1))</f>
        <v/>
      </c>
      <c r="J2576" s="17" t="str">
        <f aca="false">IF($C2576="","",IFERROR(INDEX(⑤減算マスタCSV!$H$2:$H$8001,MATCH($C2576,⑤減算マスタCSV!$F$2:$F$8001,0)),1))</f>
        <v/>
      </c>
      <c r="K2576" s="17" t="str">
        <f aca="false">IF($C2576="","",MAX(1,IFERROR(INDEX(⑥商品照会CSV!$M$2:$M$3001,MATCH($C2576,⑥商品照会CSV!$A$2:$A$3001,0)),1)))</f>
        <v/>
      </c>
      <c r="L2576" s="40" t="str">
        <f aca="false">IF($C2576="","",IFERROR(INDEX(⑥商品照会CSV!$Q$2:$Q$3001,MATCH($C2576,⑥商品照会CSV!$A$2:$A$3001,0)),0))</f>
        <v/>
      </c>
      <c r="M2576" s="40" t="str">
        <f aca="false">IF($C2576="","",N($L2576)*N($K2576))</f>
        <v/>
      </c>
      <c r="N2576" s="17" t="str">
        <f aca="false">IF($C2576="","",MAX(1,IFERROR(INDEX(⑥商品照会CSV!$AK$2:$AK$3001,MATCH($C2576,⑥商品照会CSV!$A$2:$A$3001,0)),1)))</f>
        <v/>
      </c>
      <c r="O2576" s="12" t="str">
        <f aca="false">IF($C2576="","",IFERROR(IF(INDEX(⑥商品照会CSV!$AN$2:$AN$3001,MATCH($C2576,⑥商品照会CSV!$A$2:$A$3001,0))=1,"バラ",IF(INDEX(⑥商品照会CSV!$AM$2:$AM$3001,MATCH($C2576,⑥商品照会CSV!$A$2:$A$3001,0))=1,"中間包装","ケース")),"ケース"))</f>
        <v/>
      </c>
      <c r="P2576" s="18"/>
      <c r="Q2576" s="14"/>
      <c r="R2576" s="17" t="str">
        <f aca="false">IF($C2576="","",N($Q2576)*N($K2576))</f>
        <v/>
      </c>
    </row>
    <row r="2577" customFormat="false" ht="15" hidden="false" customHeight="false" outlineLevel="0" collapsed="false">
      <c r="B2577" s="12" t="n">
        <v>2572</v>
      </c>
      <c r="C2577" s="36" t="str">
        <f aca="false">IF(①在庫CSV_発注日!$M2573="","",①在庫CSV_発注日!$M2573&amp;"")</f>
        <v/>
      </c>
      <c r="D2577" s="12" t="str">
        <f aca="false">IF($C2577="","",①在庫CSV_発注日!$N2573)</f>
        <v/>
      </c>
      <c r="E2577" s="12" t="str">
        <f aca="false">IF($C2577="","",①在庫CSV_発注日!$H2573)</f>
        <v/>
      </c>
      <c r="F2577" s="12" t="str">
        <f aca="false">IF($C2577="","",①在庫CSV_発注日!$L2573)</f>
        <v/>
      </c>
      <c r="G2577" s="18"/>
      <c r="H2577" s="17" t="str">
        <f aca="false">IF($C2577="","",N(①在庫CSV_発注日!$Z2573))</f>
        <v/>
      </c>
      <c r="I2577" s="37" t="str">
        <f aca="false">IF($C2577="","",SUMIFS(⑤減算マスタCSV!$L$2:$L$8001,⑤減算マスタCSV!$F$2:$F$8001,$C2577,⑤減算マスタCSV!$K$2:$K$8001,1))</f>
        <v/>
      </c>
      <c r="J2577" s="17" t="str">
        <f aca="false">IF($C2577="","",IFERROR(INDEX(⑤減算マスタCSV!$H$2:$H$8001,MATCH($C2577,⑤減算マスタCSV!$F$2:$F$8001,0)),1))</f>
        <v/>
      </c>
      <c r="K2577" s="17" t="str">
        <f aca="false">IF($C2577="","",MAX(1,IFERROR(INDEX(⑥商品照会CSV!$M$2:$M$3001,MATCH($C2577,⑥商品照会CSV!$A$2:$A$3001,0)),1)))</f>
        <v/>
      </c>
      <c r="L2577" s="40" t="str">
        <f aca="false">IF($C2577="","",IFERROR(INDEX(⑥商品照会CSV!$Q$2:$Q$3001,MATCH($C2577,⑥商品照会CSV!$A$2:$A$3001,0)),0))</f>
        <v/>
      </c>
      <c r="M2577" s="40" t="str">
        <f aca="false">IF($C2577="","",N($L2577)*N($K2577))</f>
        <v/>
      </c>
      <c r="N2577" s="17" t="str">
        <f aca="false">IF($C2577="","",MAX(1,IFERROR(INDEX(⑥商品照会CSV!$AK$2:$AK$3001,MATCH($C2577,⑥商品照会CSV!$A$2:$A$3001,0)),1)))</f>
        <v/>
      </c>
      <c r="O2577" s="12" t="str">
        <f aca="false">IF($C2577="","",IFERROR(IF(INDEX(⑥商品照会CSV!$AN$2:$AN$3001,MATCH($C2577,⑥商品照会CSV!$A$2:$A$3001,0))=1,"バラ",IF(INDEX(⑥商品照会CSV!$AM$2:$AM$3001,MATCH($C2577,⑥商品照会CSV!$A$2:$A$3001,0))=1,"中間包装","ケース")),"ケース"))</f>
        <v/>
      </c>
      <c r="P2577" s="18"/>
      <c r="Q2577" s="14"/>
      <c r="R2577" s="17" t="str">
        <f aca="false">IF($C2577="","",N($Q2577)*N($K2577))</f>
        <v/>
      </c>
    </row>
    <row r="2578" customFormat="false" ht="15" hidden="false" customHeight="false" outlineLevel="0" collapsed="false">
      <c r="B2578" s="12" t="n">
        <v>2573</v>
      </c>
      <c r="C2578" s="36" t="str">
        <f aca="false">IF(①在庫CSV_発注日!$M2574="","",①在庫CSV_発注日!$M2574&amp;"")</f>
        <v/>
      </c>
      <c r="D2578" s="12" t="str">
        <f aca="false">IF($C2578="","",①在庫CSV_発注日!$N2574)</f>
        <v/>
      </c>
      <c r="E2578" s="12" t="str">
        <f aca="false">IF($C2578="","",①在庫CSV_発注日!$H2574)</f>
        <v/>
      </c>
      <c r="F2578" s="12" t="str">
        <f aca="false">IF($C2578="","",①在庫CSV_発注日!$L2574)</f>
        <v/>
      </c>
      <c r="G2578" s="18"/>
      <c r="H2578" s="17" t="str">
        <f aca="false">IF($C2578="","",N(①在庫CSV_発注日!$Z2574))</f>
        <v/>
      </c>
      <c r="I2578" s="37" t="str">
        <f aca="false">IF($C2578="","",SUMIFS(⑤減算マスタCSV!$L$2:$L$8001,⑤減算マスタCSV!$F$2:$F$8001,$C2578,⑤減算マスタCSV!$K$2:$K$8001,1))</f>
        <v/>
      </c>
      <c r="J2578" s="17" t="str">
        <f aca="false">IF($C2578="","",IFERROR(INDEX(⑤減算マスタCSV!$H$2:$H$8001,MATCH($C2578,⑤減算マスタCSV!$F$2:$F$8001,0)),1))</f>
        <v/>
      </c>
      <c r="K2578" s="17" t="str">
        <f aca="false">IF($C2578="","",MAX(1,IFERROR(INDEX(⑥商品照会CSV!$M$2:$M$3001,MATCH($C2578,⑥商品照会CSV!$A$2:$A$3001,0)),1)))</f>
        <v/>
      </c>
      <c r="L2578" s="40" t="str">
        <f aca="false">IF($C2578="","",IFERROR(INDEX(⑥商品照会CSV!$Q$2:$Q$3001,MATCH($C2578,⑥商品照会CSV!$A$2:$A$3001,0)),0))</f>
        <v/>
      </c>
      <c r="M2578" s="40" t="str">
        <f aca="false">IF($C2578="","",N($L2578)*N($K2578))</f>
        <v/>
      </c>
      <c r="N2578" s="17" t="str">
        <f aca="false">IF($C2578="","",MAX(1,IFERROR(INDEX(⑥商品照会CSV!$AK$2:$AK$3001,MATCH($C2578,⑥商品照会CSV!$A$2:$A$3001,0)),1)))</f>
        <v/>
      </c>
      <c r="O2578" s="12" t="str">
        <f aca="false">IF($C2578="","",IFERROR(IF(INDEX(⑥商品照会CSV!$AN$2:$AN$3001,MATCH($C2578,⑥商品照会CSV!$A$2:$A$3001,0))=1,"バラ",IF(INDEX(⑥商品照会CSV!$AM$2:$AM$3001,MATCH($C2578,⑥商品照会CSV!$A$2:$A$3001,0))=1,"中間包装","ケース")),"ケース"))</f>
        <v/>
      </c>
      <c r="P2578" s="18"/>
      <c r="Q2578" s="14"/>
      <c r="R2578" s="17" t="str">
        <f aca="false">IF($C2578="","",N($Q2578)*N($K2578))</f>
        <v/>
      </c>
    </row>
    <row r="2579" customFormat="false" ht="15" hidden="false" customHeight="false" outlineLevel="0" collapsed="false">
      <c r="B2579" s="12" t="n">
        <v>2574</v>
      </c>
      <c r="C2579" s="36" t="str">
        <f aca="false">IF(①在庫CSV_発注日!$M2575="","",①在庫CSV_発注日!$M2575&amp;"")</f>
        <v/>
      </c>
      <c r="D2579" s="12" t="str">
        <f aca="false">IF($C2579="","",①在庫CSV_発注日!$N2575)</f>
        <v/>
      </c>
      <c r="E2579" s="12" t="str">
        <f aca="false">IF($C2579="","",①在庫CSV_発注日!$H2575)</f>
        <v/>
      </c>
      <c r="F2579" s="12" t="str">
        <f aca="false">IF($C2579="","",①在庫CSV_発注日!$L2575)</f>
        <v/>
      </c>
      <c r="G2579" s="18"/>
      <c r="H2579" s="17" t="str">
        <f aca="false">IF($C2579="","",N(①在庫CSV_発注日!$Z2575))</f>
        <v/>
      </c>
      <c r="I2579" s="37" t="str">
        <f aca="false">IF($C2579="","",SUMIFS(⑤減算マスタCSV!$L$2:$L$8001,⑤減算マスタCSV!$F$2:$F$8001,$C2579,⑤減算マスタCSV!$K$2:$K$8001,1))</f>
        <v/>
      </c>
      <c r="J2579" s="17" t="str">
        <f aca="false">IF($C2579="","",IFERROR(INDEX(⑤減算マスタCSV!$H$2:$H$8001,MATCH($C2579,⑤減算マスタCSV!$F$2:$F$8001,0)),1))</f>
        <v/>
      </c>
      <c r="K2579" s="17" t="str">
        <f aca="false">IF($C2579="","",MAX(1,IFERROR(INDEX(⑥商品照会CSV!$M$2:$M$3001,MATCH($C2579,⑥商品照会CSV!$A$2:$A$3001,0)),1)))</f>
        <v/>
      </c>
      <c r="L2579" s="40" t="str">
        <f aca="false">IF($C2579="","",IFERROR(INDEX(⑥商品照会CSV!$Q$2:$Q$3001,MATCH($C2579,⑥商品照会CSV!$A$2:$A$3001,0)),0))</f>
        <v/>
      </c>
      <c r="M2579" s="40" t="str">
        <f aca="false">IF($C2579="","",N($L2579)*N($K2579))</f>
        <v/>
      </c>
      <c r="N2579" s="17" t="str">
        <f aca="false">IF($C2579="","",MAX(1,IFERROR(INDEX(⑥商品照会CSV!$AK$2:$AK$3001,MATCH($C2579,⑥商品照会CSV!$A$2:$A$3001,0)),1)))</f>
        <v/>
      </c>
      <c r="O2579" s="12" t="str">
        <f aca="false">IF($C2579="","",IFERROR(IF(INDEX(⑥商品照会CSV!$AN$2:$AN$3001,MATCH($C2579,⑥商品照会CSV!$A$2:$A$3001,0))=1,"バラ",IF(INDEX(⑥商品照会CSV!$AM$2:$AM$3001,MATCH($C2579,⑥商品照会CSV!$A$2:$A$3001,0))=1,"中間包装","ケース")),"ケース"))</f>
        <v/>
      </c>
      <c r="P2579" s="18"/>
      <c r="Q2579" s="14"/>
      <c r="R2579" s="17" t="str">
        <f aca="false">IF($C2579="","",N($Q2579)*N($K2579))</f>
        <v/>
      </c>
    </row>
    <row r="2580" customFormat="false" ht="15" hidden="false" customHeight="false" outlineLevel="0" collapsed="false">
      <c r="B2580" s="12" t="n">
        <v>2575</v>
      </c>
      <c r="C2580" s="36" t="str">
        <f aca="false">IF(①在庫CSV_発注日!$M2576="","",①在庫CSV_発注日!$M2576&amp;"")</f>
        <v/>
      </c>
      <c r="D2580" s="12" t="str">
        <f aca="false">IF($C2580="","",①在庫CSV_発注日!$N2576)</f>
        <v/>
      </c>
      <c r="E2580" s="12" t="str">
        <f aca="false">IF($C2580="","",①在庫CSV_発注日!$H2576)</f>
        <v/>
      </c>
      <c r="F2580" s="12" t="str">
        <f aca="false">IF($C2580="","",①在庫CSV_発注日!$L2576)</f>
        <v/>
      </c>
      <c r="G2580" s="18"/>
      <c r="H2580" s="17" t="str">
        <f aca="false">IF($C2580="","",N(①在庫CSV_発注日!$Z2576))</f>
        <v/>
      </c>
      <c r="I2580" s="37" t="str">
        <f aca="false">IF($C2580="","",SUMIFS(⑤減算マスタCSV!$L$2:$L$8001,⑤減算マスタCSV!$F$2:$F$8001,$C2580,⑤減算マスタCSV!$K$2:$K$8001,1))</f>
        <v/>
      </c>
      <c r="J2580" s="17" t="str">
        <f aca="false">IF($C2580="","",IFERROR(INDEX(⑤減算マスタCSV!$H$2:$H$8001,MATCH($C2580,⑤減算マスタCSV!$F$2:$F$8001,0)),1))</f>
        <v/>
      </c>
      <c r="K2580" s="17" t="str">
        <f aca="false">IF($C2580="","",MAX(1,IFERROR(INDEX(⑥商品照会CSV!$M$2:$M$3001,MATCH($C2580,⑥商品照会CSV!$A$2:$A$3001,0)),1)))</f>
        <v/>
      </c>
      <c r="L2580" s="40" t="str">
        <f aca="false">IF($C2580="","",IFERROR(INDEX(⑥商品照会CSV!$Q$2:$Q$3001,MATCH($C2580,⑥商品照会CSV!$A$2:$A$3001,0)),0))</f>
        <v/>
      </c>
      <c r="M2580" s="40" t="str">
        <f aca="false">IF($C2580="","",N($L2580)*N($K2580))</f>
        <v/>
      </c>
      <c r="N2580" s="17" t="str">
        <f aca="false">IF($C2580="","",MAX(1,IFERROR(INDEX(⑥商品照会CSV!$AK$2:$AK$3001,MATCH($C2580,⑥商品照会CSV!$A$2:$A$3001,0)),1)))</f>
        <v/>
      </c>
      <c r="O2580" s="12" t="str">
        <f aca="false">IF($C2580="","",IFERROR(IF(INDEX(⑥商品照会CSV!$AN$2:$AN$3001,MATCH($C2580,⑥商品照会CSV!$A$2:$A$3001,0))=1,"バラ",IF(INDEX(⑥商品照会CSV!$AM$2:$AM$3001,MATCH($C2580,⑥商品照会CSV!$A$2:$A$3001,0))=1,"中間包装","ケース")),"ケース"))</f>
        <v/>
      </c>
      <c r="P2580" s="18"/>
      <c r="Q2580" s="14"/>
      <c r="R2580" s="17" t="str">
        <f aca="false">IF($C2580="","",N($Q2580)*N($K2580))</f>
        <v/>
      </c>
    </row>
    <row r="2581" customFormat="false" ht="15" hidden="false" customHeight="false" outlineLevel="0" collapsed="false">
      <c r="B2581" s="12" t="n">
        <v>2576</v>
      </c>
      <c r="C2581" s="36" t="str">
        <f aca="false">IF(①在庫CSV_発注日!$M2577="","",①在庫CSV_発注日!$M2577&amp;"")</f>
        <v/>
      </c>
      <c r="D2581" s="12" t="str">
        <f aca="false">IF($C2581="","",①在庫CSV_発注日!$N2577)</f>
        <v/>
      </c>
      <c r="E2581" s="12" t="str">
        <f aca="false">IF($C2581="","",①在庫CSV_発注日!$H2577)</f>
        <v/>
      </c>
      <c r="F2581" s="12" t="str">
        <f aca="false">IF($C2581="","",①在庫CSV_発注日!$L2577)</f>
        <v/>
      </c>
      <c r="G2581" s="18"/>
      <c r="H2581" s="17" t="str">
        <f aca="false">IF($C2581="","",N(①在庫CSV_発注日!$Z2577))</f>
        <v/>
      </c>
      <c r="I2581" s="37" t="str">
        <f aca="false">IF($C2581="","",SUMIFS(⑤減算マスタCSV!$L$2:$L$8001,⑤減算マスタCSV!$F$2:$F$8001,$C2581,⑤減算マスタCSV!$K$2:$K$8001,1))</f>
        <v/>
      </c>
      <c r="J2581" s="17" t="str">
        <f aca="false">IF($C2581="","",IFERROR(INDEX(⑤減算マスタCSV!$H$2:$H$8001,MATCH($C2581,⑤減算マスタCSV!$F$2:$F$8001,0)),1))</f>
        <v/>
      </c>
      <c r="K2581" s="17" t="str">
        <f aca="false">IF($C2581="","",MAX(1,IFERROR(INDEX(⑥商品照会CSV!$M$2:$M$3001,MATCH($C2581,⑥商品照会CSV!$A$2:$A$3001,0)),1)))</f>
        <v/>
      </c>
      <c r="L2581" s="40" t="str">
        <f aca="false">IF($C2581="","",IFERROR(INDEX(⑥商品照会CSV!$Q$2:$Q$3001,MATCH($C2581,⑥商品照会CSV!$A$2:$A$3001,0)),0))</f>
        <v/>
      </c>
      <c r="M2581" s="40" t="str">
        <f aca="false">IF($C2581="","",N($L2581)*N($K2581))</f>
        <v/>
      </c>
      <c r="N2581" s="17" t="str">
        <f aca="false">IF($C2581="","",MAX(1,IFERROR(INDEX(⑥商品照会CSV!$AK$2:$AK$3001,MATCH($C2581,⑥商品照会CSV!$A$2:$A$3001,0)),1)))</f>
        <v/>
      </c>
      <c r="O2581" s="12" t="str">
        <f aca="false">IF($C2581="","",IFERROR(IF(INDEX(⑥商品照会CSV!$AN$2:$AN$3001,MATCH($C2581,⑥商品照会CSV!$A$2:$A$3001,0))=1,"バラ",IF(INDEX(⑥商品照会CSV!$AM$2:$AM$3001,MATCH($C2581,⑥商品照会CSV!$A$2:$A$3001,0))=1,"中間包装","ケース")),"ケース"))</f>
        <v/>
      </c>
      <c r="P2581" s="18"/>
      <c r="Q2581" s="14"/>
      <c r="R2581" s="17" t="str">
        <f aca="false">IF($C2581="","",N($Q2581)*N($K2581))</f>
        <v/>
      </c>
    </row>
    <row r="2582" customFormat="false" ht="15" hidden="false" customHeight="false" outlineLevel="0" collapsed="false">
      <c r="B2582" s="12" t="n">
        <v>2577</v>
      </c>
      <c r="C2582" s="36" t="str">
        <f aca="false">IF(①在庫CSV_発注日!$M2578="","",①在庫CSV_発注日!$M2578&amp;"")</f>
        <v/>
      </c>
      <c r="D2582" s="12" t="str">
        <f aca="false">IF($C2582="","",①在庫CSV_発注日!$N2578)</f>
        <v/>
      </c>
      <c r="E2582" s="12" t="str">
        <f aca="false">IF($C2582="","",①在庫CSV_発注日!$H2578)</f>
        <v/>
      </c>
      <c r="F2582" s="12" t="str">
        <f aca="false">IF($C2582="","",①在庫CSV_発注日!$L2578)</f>
        <v/>
      </c>
      <c r="G2582" s="18"/>
      <c r="H2582" s="17" t="str">
        <f aca="false">IF($C2582="","",N(①在庫CSV_発注日!$Z2578))</f>
        <v/>
      </c>
      <c r="I2582" s="37" t="str">
        <f aca="false">IF($C2582="","",SUMIFS(⑤減算マスタCSV!$L$2:$L$8001,⑤減算マスタCSV!$F$2:$F$8001,$C2582,⑤減算マスタCSV!$K$2:$K$8001,1))</f>
        <v/>
      </c>
      <c r="J2582" s="17" t="str">
        <f aca="false">IF($C2582="","",IFERROR(INDEX(⑤減算マスタCSV!$H$2:$H$8001,MATCH($C2582,⑤減算マスタCSV!$F$2:$F$8001,0)),1))</f>
        <v/>
      </c>
      <c r="K2582" s="17" t="str">
        <f aca="false">IF($C2582="","",MAX(1,IFERROR(INDEX(⑥商品照会CSV!$M$2:$M$3001,MATCH($C2582,⑥商品照会CSV!$A$2:$A$3001,0)),1)))</f>
        <v/>
      </c>
      <c r="L2582" s="40" t="str">
        <f aca="false">IF($C2582="","",IFERROR(INDEX(⑥商品照会CSV!$Q$2:$Q$3001,MATCH($C2582,⑥商品照会CSV!$A$2:$A$3001,0)),0))</f>
        <v/>
      </c>
      <c r="M2582" s="40" t="str">
        <f aca="false">IF($C2582="","",N($L2582)*N($K2582))</f>
        <v/>
      </c>
      <c r="N2582" s="17" t="str">
        <f aca="false">IF($C2582="","",MAX(1,IFERROR(INDEX(⑥商品照会CSV!$AK$2:$AK$3001,MATCH($C2582,⑥商品照会CSV!$A$2:$A$3001,0)),1)))</f>
        <v/>
      </c>
      <c r="O2582" s="12" t="str">
        <f aca="false">IF($C2582="","",IFERROR(IF(INDEX(⑥商品照会CSV!$AN$2:$AN$3001,MATCH($C2582,⑥商品照会CSV!$A$2:$A$3001,0))=1,"バラ",IF(INDEX(⑥商品照会CSV!$AM$2:$AM$3001,MATCH($C2582,⑥商品照会CSV!$A$2:$A$3001,0))=1,"中間包装","ケース")),"ケース"))</f>
        <v/>
      </c>
      <c r="P2582" s="18"/>
      <c r="Q2582" s="14"/>
      <c r="R2582" s="17" t="str">
        <f aca="false">IF($C2582="","",N($Q2582)*N($K2582))</f>
        <v/>
      </c>
    </row>
    <row r="2583" customFormat="false" ht="15" hidden="false" customHeight="false" outlineLevel="0" collapsed="false">
      <c r="B2583" s="12" t="n">
        <v>2578</v>
      </c>
      <c r="C2583" s="36" t="str">
        <f aca="false">IF(①在庫CSV_発注日!$M2579="","",①在庫CSV_発注日!$M2579&amp;"")</f>
        <v/>
      </c>
      <c r="D2583" s="12" t="str">
        <f aca="false">IF($C2583="","",①在庫CSV_発注日!$N2579)</f>
        <v/>
      </c>
      <c r="E2583" s="12" t="str">
        <f aca="false">IF($C2583="","",①在庫CSV_発注日!$H2579)</f>
        <v/>
      </c>
      <c r="F2583" s="12" t="str">
        <f aca="false">IF($C2583="","",①在庫CSV_発注日!$L2579)</f>
        <v/>
      </c>
      <c r="G2583" s="18"/>
      <c r="H2583" s="17" t="str">
        <f aca="false">IF($C2583="","",N(①在庫CSV_発注日!$Z2579))</f>
        <v/>
      </c>
      <c r="I2583" s="37" t="str">
        <f aca="false">IF($C2583="","",SUMIFS(⑤減算マスタCSV!$L$2:$L$8001,⑤減算マスタCSV!$F$2:$F$8001,$C2583,⑤減算マスタCSV!$K$2:$K$8001,1))</f>
        <v/>
      </c>
      <c r="J2583" s="17" t="str">
        <f aca="false">IF($C2583="","",IFERROR(INDEX(⑤減算マスタCSV!$H$2:$H$8001,MATCH($C2583,⑤減算マスタCSV!$F$2:$F$8001,0)),1))</f>
        <v/>
      </c>
      <c r="K2583" s="17" t="str">
        <f aca="false">IF($C2583="","",MAX(1,IFERROR(INDEX(⑥商品照会CSV!$M$2:$M$3001,MATCH($C2583,⑥商品照会CSV!$A$2:$A$3001,0)),1)))</f>
        <v/>
      </c>
      <c r="L2583" s="40" t="str">
        <f aca="false">IF($C2583="","",IFERROR(INDEX(⑥商品照会CSV!$Q$2:$Q$3001,MATCH($C2583,⑥商品照会CSV!$A$2:$A$3001,0)),0))</f>
        <v/>
      </c>
      <c r="M2583" s="40" t="str">
        <f aca="false">IF($C2583="","",N($L2583)*N($K2583))</f>
        <v/>
      </c>
      <c r="N2583" s="17" t="str">
        <f aca="false">IF($C2583="","",MAX(1,IFERROR(INDEX(⑥商品照会CSV!$AK$2:$AK$3001,MATCH($C2583,⑥商品照会CSV!$A$2:$A$3001,0)),1)))</f>
        <v/>
      </c>
      <c r="O2583" s="12" t="str">
        <f aca="false">IF($C2583="","",IFERROR(IF(INDEX(⑥商品照会CSV!$AN$2:$AN$3001,MATCH($C2583,⑥商品照会CSV!$A$2:$A$3001,0))=1,"バラ",IF(INDEX(⑥商品照会CSV!$AM$2:$AM$3001,MATCH($C2583,⑥商品照会CSV!$A$2:$A$3001,0))=1,"中間包装","ケース")),"ケース"))</f>
        <v/>
      </c>
      <c r="P2583" s="18"/>
      <c r="Q2583" s="14"/>
      <c r="R2583" s="17" t="str">
        <f aca="false">IF($C2583="","",N($Q2583)*N($K2583))</f>
        <v/>
      </c>
    </row>
    <row r="2584" customFormat="false" ht="15" hidden="false" customHeight="false" outlineLevel="0" collapsed="false">
      <c r="B2584" s="12" t="n">
        <v>2579</v>
      </c>
      <c r="C2584" s="36" t="str">
        <f aca="false">IF(①在庫CSV_発注日!$M2580="","",①在庫CSV_発注日!$M2580&amp;"")</f>
        <v/>
      </c>
      <c r="D2584" s="12" t="str">
        <f aca="false">IF($C2584="","",①在庫CSV_発注日!$N2580)</f>
        <v/>
      </c>
      <c r="E2584" s="12" t="str">
        <f aca="false">IF($C2584="","",①在庫CSV_発注日!$H2580)</f>
        <v/>
      </c>
      <c r="F2584" s="12" t="str">
        <f aca="false">IF($C2584="","",①在庫CSV_発注日!$L2580)</f>
        <v/>
      </c>
      <c r="G2584" s="18"/>
      <c r="H2584" s="17" t="str">
        <f aca="false">IF($C2584="","",N(①在庫CSV_発注日!$Z2580))</f>
        <v/>
      </c>
      <c r="I2584" s="37" t="str">
        <f aca="false">IF($C2584="","",SUMIFS(⑤減算マスタCSV!$L$2:$L$8001,⑤減算マスタCSV!$F$2:$F$8001,$C2584,⑤減算マスタCSV!$K$2:$K$8001,1))</f>
        <v/>
      </c>
      <c r="J2584" s="17" t="str">
        <f aca="false">IF($C2584="","",IFERROR(INDEX(⑤減算マスタCSV!$H$2:$H$8001,MATCH($C2584,⑤減算マスタCSV!$F$2:$F$8001,0)),1))</f>
        <v/>
      </c>
      <c r="K2584" s="17" t="str">
        <f aca="false">IF($C2584="","",MAX(1,IFERROR(INDEX(⑥商品照会CSV!$M$2:$M$3001,MATCH($C2584,⑥商品照会CSV!$A$2:$A$3001,0)),1)))</f>
        <v/>
      </c>
      <c r="L2584" s="40" t="str">
        <f aca="false">IF($C2584="","",IFERROR(INDEX(⑥商品照会CSV!$Q$2:$Q$3001,MATCH($C2584,⑥商品照会CSV!$A$2:$A$3001,0)),0))</f>
        <v/>
      </c>
      <c r="M2584" s="40" t="str">
        <f aca="false">IF($C2584="","",N($L2584)*N($K2584))</f>
        <v/>
      </c>
      <c r="N2584" s="17" t="str">
        <f aca="false">IF($C2584="","",MAX(1,IFERROR(INDEX(⑥商品照会CSV!$AK$2:$AK$3001,MATCH($C2584,⑥商品照会CSV!$A$2:$A$3001,0)),1)))</f>
        <v/>
      </c>
      <c r="O2584" s="12" t="str">
        <f aca="false">IF($C2584="","",IFERROR(IF(INDEX(⑥商品照会CSV!$AN$2:$AN$3001,MATCH($C2584,⑥商品照会CSV!$A$2:$A$3001,0))=1,"バラ",IF(INDEX(⑥商品照会CSV!$AM$2:$AM$3001,MATCH($C2584,⑥商品照会CSV!$A$2:$A$3001,0))=1,"中間包装","ケース")),"ケース"))</f>
        <v/>
      </c>
      <c r="P2584" s="18"/>
      <c r="Q2584" s="14"/>
      <c r="R2584" s="17" t="str">
        <f aca="false">IF($C2584="","",N($Q2584)*N($K2584))</f>
        <v/>
      </c>
    </row>
    <row r="2585" customFormat="false" ht="15" hidden="false" customHeight="false" outlineLevel="0" collapsed="false">
      <c r="B2585" s="12" t="n">
        <v>2580</v>
      </c>
      <c r="C2585" s="36" t="str">
        <f aca="false">IF(①在庫CSV_発注日!$M2581="","",①在庫CSV_発注日!$M2581&amp;"")</f>
        <v/>
      </c>
      <c r="D2585" s="12" t="str">
        <f aca="false">IF($C2585="","",①在庫CSV_発注日!$N2581)</f>
        <v/>
      </c>
      <c r="E2585" s="12" t="str">
        <f aca="false">IF($C2585="","",①在庫CSV_発注日!$H2581)</f>
        <v/>
      </c>
      <c r="F2585" s="12" t="str">
        <f aca="false">IF($C2585="","",①在庫CSV_発注日!$L2581)</f>
        <v/>
      </c>
      <c r="G2585" s="18"/>
      <c r="H2585" s="17" t="str">
        <f aca="false">IF($C2585="","",N(①在庫CSV_発注日!$Z2581))</f>
        <v/>
      </c>
      <c r="I2585" s="37" t="str">
        <f aca="false">IF($C2585="","",SUMIFS(⑤減算マスタCSV!$L$2:$L$8001,⑤減算マスタCSV!$F$2:$F$8001,$C2585,⑤減算マスタCSV!$K$2:$K$8001,1))</f>
        <v/>
      </c>
      <c r="J2585" s="17" t="str">
        <f aca="false">IF($C2585="","",IFERROR(INDEX(⑤減算マスタCSV!$H$2:$H$8001,MATCH($C2585,⑤減算マスタCSV!$F$2:$F$8001,0)),1))</f>
        <v/>
      </c>
      <c r="K2585" s="17" t="str">
        <f aca="false">IF($C2585="","",MAX(1,IFERROR(INDEX(⑥商品照会CSV!$M$2:$M$3001,MATCH($C2585,⑥商品照会CSV!$A$2:$A$3001,0)),1)))</f>
        <v/>
      </c>
      <c r="L2585" s="40" t="str">
        <f aca="false">IF($C2585="","",IFERROR(INDEX(⑥商品照会CSV!$Q$2:$Q$3001,MATCH($C2585,⑥商品照会CSV!$A$2:$A$3001,0)),0))</f>
        <v/>
      </c>
      <c r="M2585" s="40" t="str">
        <f aca="false">IF($C2585="","",N($L2585)*N($K2585))</f>
        <v/>
      </c>
      <c r="N2585" s="17" t="str">
        <f aca="false">IF($C2585="","",MAX(1,IFERROR(INDEX(⑥商品照会CSV!$AK$2:$AK$3001,MATCH($C2585,⑥商品照会CSV!$A$2:$A$3001,0)),1)))</f>
        <v/>
      </c>
      <c r="O2585" s="12" t="str">
        <f aca="false">IF($C2585="","",IFERROR(IF(INDEX(⑥商品照会CSV!$AN$2:$AN$3001,MATCH($C2585,⑥商品照会CSV!$A$2:$A$3001,0))=1,"バラ",IF(INDEX(⑥商品照会CSV!$AM$2:$AM$3001,MATCH($C2585,⑥商品照会CSV!$A$2:$A$3001,0))=1,"中間包装","ケース")),"ケース"))</f>
        <v/>
      </c>
      <c r="P2585" s="18"/>
      <c r="Q2585" s="14"/>
      <c r="R2585" s="17" t="str">
        <f aca="false">IF($C2585="","",N($Q2585)*N($K2585))</f>
        <v/>
      </c>
    </row>
    <row r="2586" customFormat="false" ht="15" hidden="false" customHeight="false" outlineLevel="0" collapsed="false">
      <c r="B2586" s="12" t="n">
        <v>2581</v>
      </c>
      <c r="C2586" s="36" t="str">
        <f aca="false">IF(①在庫CSV_発注日!$M2582="","",①在庫CSV_発注日!$M2582&amp;"")</f>
        <v/>
      </c>
      <c r="D2586" s="12" t="str">
        <f aca="false">IF($C2586="","",①在庫CSV_発注日!$N2582)</f>
        <v/>
      </c>
      <c r="E2586" s="12" t="str">
        <f aca="false">IF($C2586="","",①在庫CSV_発注日!$H2582)</f>
        <v/>
      </c>
      <c r="F2586" s="12" t="str">
        <f aca="false">IF($C2586="","",①在庫CSV_発注日!$L2582)</f>
        <v/>
      </c>
      <c r="G2586" s="18"/>
      <c r="H2586" s="17" t="str">
        <f aca="false">IF($C2586="","",N(①在庫CSV_発注日!$Z2582))</f>
        <v/>
      </c>
      <c r="I2586" s="37" t="str">
        <f aca="false">IF($C2586="","",SUMIFS(⑤減算マスタCSV!$L$2:$L$8001,⑤減算マスタCSV!$F$2:$F$8001,$C2586,⑤減算マスタCSV!$K$2:$K$8001,1))</f>
        <v/>
      </c>
      <c r="J2586" s="17" t="str">
        <f aca="false">IF($C2586="","",IFERROR(INDEX(⑤減算マスタCSV!$H$2:$H$8001,MATCH($C2586,⑤減算マスタCSV!$F$2:$F$8001,0)),1))</f>
        <v/>
      </c>
      <c r="K2586" s="17" t="str">
        <f aca="false">IF($C2586="","",MAX(1,IFERROR(INDEX(⑥商品照会CSV!$M$2:$M$3001,MATCH($C2586,⑥商品照会CSV!$A$2:$A$3001,0)),1)))</f>
        <v/>
      </c>
      <c r="L2586" s="40" t="str">
        <f aca="false">IF($C2586="","",IFERROR(INDEX(⑥商品照会CSV!$Q$2:$Q$3001,MATCH($C2586,⑥商品照会CSV!$A$2:$A$3001,0)),0))</f>
        <v/>
      </c>
      <c r="M2586" s="40" t="str">
        <f aca="false">IF($C2586="","",N($L2586)*N($K2586))</f>
        <v/>
      </c>
      <c r="N2586" s="17" t="str">
        <f aca="false">IF($C2586="","",MAX(1,IFERROR(INDEX(⑥商品照会CSV!$AK$2:$AK$3001,MATCH($C2586,⑥商品照会CSV!$A$2:$A$3001,0)),1)))</f>
        <v/>
      </c>
      <c r="O2586" s="12" t="str">
        <f aca="false">IF($C2586="","",IFERROR(IF(INDEX(⑥商品照会CSV!$AN$2:$AN$3001,MATCH($C2586,⑥商品照会CSV!$A$2:$A$3001,0))=1,"バラ",IF(INDEX(⑥商品照会CSV!$AM$2:$AM$3001,MATCH($C2586,⑥商品照会CSV!$A$2:$A$3001,0))=1,"中間包装","ケース")),"ケース"))</f>
        <v/>
      </c>
      <c r="P2586" s="18"/>
      <c r="Q2586" s="14"/>
      <c r="R2586" s="17" t="str">
        <f aca="false">IF($C2586="","",N($Q2586)*N($K2586))</f>
        <v/>
      </c>
    </row>
    <row r="2587" customFormat="false" ht="15" hidden="false" customHeight="false" outlineLevel="0" collapsed="false">
      <c r="B2587" s="12" t="n">
        <v>2582</v>
      </c>
      <c r="C2587" s="36" t="str">
        <f aca="false">IF(①在庫CSV_発注日!$M2583="","",①在庫CSV_発注日!$M2583&amp;"")</f>
        <v/>
      </c>
      <c r="D2587" s="12" t="str">
        <f aca="false">IF($C2587="","",①在庫CSV_発注日!$N2583)</f>
        <v/>
      </c>
      <c r="E2587" s="12" t="str">
        <f aca="false">IF($C2587="","",①在庫CSV_発注日!$H2583)</f>
        <v/>
      </c>
      <c r="F2587" s="12" t="str">
        <f aca="false">IF($C2587="","",①在庫CSV_発注日!$L2583)</f>
        <v/>
      </c>
      <c r="G2587" s="18"/>
      <c r="H2587" s="17" t="str">
        <f aca="false">IF($C2587="","",N(①在庫CSV_発注日!$Z2583))</f>
        <v/>
      </c>
      <c r="I2587" s="37" t="str">
        <f aca="false">IF($C2587="","",SUMIFS(⑤減算マスタCSV!$L$2:$L$8001,⑤減算マスタCSV!$F$2:$F$8001,$C2587,⑤減算マスタCSV!$K$2:$K$8001,1))</f>
        <v/>
      </c>
      <c r="J2587" s="17" t="str">
        <f aca="false">IF($C2587="","",IFERROR(INDEX(⑤減算マスタCSV!$H$2:$H$8001,MATCH($C2587,⑤減算マスタCSV!$F$2:$F$8001,0)),1))</f>
        <v/>
      </c>
      <c r="K2587" s="17" t="str">
        <f aca="false">IF($C2587="","",MAX(1,IFERROR(INDEX(⑥商品照会CSV!$M$2:$M$3001,MATCH($C2587,⑥商品照会CSV!$A$2:$A$3001,0)),1)))</f>
        <v/>
      </c>
      <c r="L2587" s="40" t="str">
        <f aca="false">IF($C2587="","",IFERROR(INDEX(⑥商品照会CSV!$Q$2:$Q$3001,MATCH($C2587,⑥商品照会CSV!$A$2:$A$3001,0)),0))</f>
        <v/>
      </c>
      <c r="M2587" s="40" t="str">
        <f aca="false">IF($C2587="","",N($L2587)*N($K2587))</f>
        <v/>
      </c>
      <c r="N2587" s="17" t="str">
        <f aca="false">IF($C2587="","",MAX(1,IFERROR(INDEX(⑥商品照会CSV!$AK$2:$AK$3001,MATCH($C2587,⑥商品照会CSV!$A$2:$A$3001,0)),1)))</f>
        <v/>
      </c>
      <c r="O2587" s="12" t="str">
        <f aca="false">IF($C2587="","",IFERROR(IF(INDEX(⑥商品照会CSV!$AN$2:$AN$3001,MATCH($C2587,⑥商品照会CSV!$A$2:$A$3001,0))=1,"バラ",IF(INDEX(⑥商品照会CSV!$AM$2:$AM$3001,MATCH($C2587,⑥商品照会CSV!$A$2:$A$3001,0))=1,"中間包装","ケース")),"ケース"))</f>
        <v/>
      </c>
      <c r="P2587" s="18"/>
      <c r="Q2587" s="14"/>
      <c r="R2587" s="17" t="str">
        <f aca="false">IF($C2587="","",N($Q2587)*N($K2587))</f>
        <v/>
      </c>
    </row>
    <row r="2588" customFormat="false" ht="15" hidden="false" customHeight="false" outlineLevel="0" collapsed="false">
      <c r="B2588" s="12" t="n">
        <v>2583</v>
      </c>
      <c r="C2588" s="36" t="str">
        <f aca="false">IF(①在庫CSV_発注日!$M2584="","",①在庫CSV_発注日!$M2584&amp;"")</f>
        <v/>
      </c>
      <c r="D2588" s="12" t="str">
        <f aca="false">IF($C2588="","",①在庫CSV_発注日!$N2584)</f>
        <v/>
      </c>
      <c r="E2588" s="12" t="str">
        <f aca="false">IF($C2588="","",①在庫CSV_発注日!$H2584)</f>
        <v/>
      </c>
      <c r="F2588" s="12" t="str">
        <f aca="false">IF($C2588="","",①在庫CSV_発注日!$L2584)</f>
        <v/>
      </c>
      <c r="G2588" s="18"/>
      <c r="H2588" s="17" t="str">
        <f aca="false">IF($C2588="","",N(①在庫CSV_発注日!$Z2584))</f>
        <v/>
      </c>
      <c r="I2588" s="37" t="str">
        <f aca="false">IF($C2588="","",SUMIFS(⑤減算マスタCSV!$L$2:$L$8001,⑤減算マスタCSV!$F$2:$F$8001,$C2588,⑤減算マスタCSV!$K$2:$K$8001,1))</f>
        <v/>
      </c>
      <c r="J2588" s="17" t="str">
        <f aca="false">IF($C2588="","",IFERROR(INDEX(⑤減算マスタCSV!$H$2:$H$8001,MATCH($C2588,⑤減算マスタCSV!$F$2:$F$8001,0)),1))</f>
        <v/>
      </c>
      <c r="K2588" s="17" t="str">
        <f aca="false">IF($C2588="","",MAX(1,IFERROR(INDEX(⑥商品照会CSV!$M$2:$M$3001,MATCH($C2588,⑥商品照会CSV!$A$2:$A$3001,0)),1)))</f>
        <v/>
      </c>
      <c r="L2588" s="40" t="str">
        <f aca="false">IF($C2588="","",IFERROR(INDEX(⑥商品照会CSV!$Q$2:$Q$3001,MATCH($C2588,⑥商品照会CSV!$A$2:$A$3001,0)),0))</f>
        <v/>
      </c>
      <c r="M2588" s="40" t="str">
        <f aca="false">IF($C2588="","",N($L2588)*N($K2588))</f>
        <v/>
      </c>
      <c r="N2588" s="17" t="str">
        <f aca="false">IF($C2588="","",MAX(1,IFERROR(INDEX(⑥商品照会CSV!$AK$2:$AK$3001,MATCH($C2588,⑥商品照会CSV!$A$2:$A$3001,0)),1)))</f>
        <v/>
      </c>
      <c r="O2588" s="12" t="str">
        <f aca="false">IF($C2588="","",IFERROR(IF(INDEX(⑥商品照会CSV!$AN$2:$AN$3001,MATCH($C2588,⑥商品照会CSV!$A$2:$A$3001,0))=1,"バラ",IF(INDEX(⑥商品照会CSV!$AM$2:$AM$3001,MATCH($C2588,⑥商品照会CSV!$A$2:$A$3001,0))=1,"中間包装","ケース")),"ケース"))</f>
        <v/>
      </c>
      <c r="P2588" s="18"/>
      <c r="Q2588" s="14"/>
      <c r="R2588" s="17" t="str">
        <f aca="false">IF($C2588="","",N($Q2588)*N($K2588))</f>
        <v/>
      </c>
    </row>
    <row r="2589" customFormat="false" ht="15" hidden="false" customHeight="false" outlineLevel="0" collapsed="false">
      <c r="B2589" s="12" t="n">
        <v>2584</v>
      </c>
      <c r="C2589" s="36" t="str">
        <f aca="false">IF(①在庫CSV_発注日!$M2585="","",①在庫CSV_発注日!$M2585&amp;"")</f>
        <v/>
      </c>
      <c r="D2589" s="12" t="str">
        <f aca="false">IF($C2589="","",①在庫CSV_発注日!$N2585)</f>
        <v/>
      </c>
      <c r="E2589" s="12" t="str">
        <f aca="false">IF($C2589="","",①在庫CSV_発注日!$H2585)</f>
        <v/>
      </c>
      <c r="F2589" s="12" t="str">
        <f aca="false">IF($C2589="","",①在庫CSV_発注日!$L2585)</f>
        <v/>
      </c>
      <c r="G2589" s="18"/>
      <c r="H2589" s="17" t="str">
        <f aca="false">IF($C2589="","",N(①在庫CSV_発注日!$Z2585))</f>
        <v/>
      </c>
      <c r="I2589" s="37" t="str">
        <f aca="false">IF($C2589="","",SUMIFS(⑤減算マスタCSV!$L$2:$L$8001,⑤減算マスタCSV!$F$2:$F$8001,$C2589,⑤減算マスタCSV!$K$2:$K$8001,1))</f>
        <v/>
      </c>
      <c r="J2589" s="17" t="str">
        <f aca="false">IF($C2589="","",IFERROR(INDEX(⑤減算マスタCSV!$H$2:$H$8001,MATCH($C2589,⑤減算マスタCSV!$F$2:$F$8001,0)),1))</f>
        <v/>
      </c>
      <c r="K2589" s="17" t="str">
        <f aca="false">IF($C2589="","",MAX(1,IFERROR(INDEX(⑥商品照会CSV!$M$2:$M$3001,MATCH($C2589,⑥商品照会CSV!$A$2:$A$3001,0)),1)))</f>
        <v/>
      </c>
      <c r="L2589" s="40" t="str">
        <f aca="false">IF($C2589="","",IFERROR(INDEX(⑥商品照会CSV!$Q$2:$Q$3001,MATCH($C2589,⑥商品照会CSV!$A$2:$A$3001,0)),0))</f>
        <v/>
      </c>
      <c r="M2589" s="40" t="str">
        <f aca="false">IF($C2589="","",N($L2589)*N($K2589))</f>
        <v/>
      </c>
      <c r="N2589" s="17" t="str">
        <f aca="false">IF($C2589="","",MAX(1,IFERROR(INDEX(⑥商品照会CSV!$AK$2:$AK$3001,MATCH($C2589,⑥商品照会CSV!$A$2:$A$3001,0)),1)))</f>
        <v/>
      </c>
      <c r="O2589" s="12" t="str">
        <f aca="false">IF($C2589="","",IFERROR(IF(INDEX(⑥商品照会CSV!$AN$2:$AN$3001,MATCH($C2589,⑥商品照会CSV!$A$2:$A$3001,0))=1,"バラ",IF(INDEX(⑥商品照会CSV!$AM$2:$AM$3001,MATCH($C2589,⑥商品照会CSV!$A$2:$A$3001,0))=1,"中間包装","ケース")),"ケース"))</f>
        <v/>
      </c>
      <c r="P2589" s="18"/>
      <c r="Q2589" s="14"/>
      <c r="R2589" s="17" t="str">
        <f aca="false">IF($C2589="","",N($Q2589)*N($K2589))</f>
        <v/>
      </c>
    </row>
    <row r="2590" customFormat="false" ht="15" hidden="false" customHeight="false" outlineLevel="0" collapsed="false">
      <c r="B2590" s="12" t="n">
        <v>2585</v>
      </c>
      <c r="C2590" s="36" t="str">
        <f aca="false">IF(①在庫CSV_発注日!$M2586="","",①在庫CSV_発注日!$M2586&amp;"")</f>
        <v/>
      </c>
      <c r="D2590" s="12" t="str">
        <f aca="false">IF($C2590="","",①在庫CSV_発注日!$N2586)</f>
        <v/>
      </c>
      <c r="E2590" s="12" t="str">
        <f aca="false">IF($C2590="","",①在庫CSV_発注日!$H2586)</f>
        <v/>
      </c>
      <c r="F2590" s="12" t="str">
        <f aca="false">IF($C2590="","",①在庫CSV_発注日!$L2586)</f>
        <v/>
      </c>
      <c r="G2590" s="18"/>
      <c r="H2590" s="17" t="str">
        <f aca="false">IF($C2590="","",N(①在庫CSV_発注日!$Z2586))</f>
        <v/>
      </c>
      <c r="I2590" s="37" t="str">
        <f aca="false">IF($C2590="","",SUMIFS(⑤減算マスタCSV!$L$2:$L$8001,⑤減算マスタCSV!$F$2:$F$8001,$C2590,⑤減算マスタCSV!$K$2:$K$8001,1))</f>
        <v/>
      </c>
      <c r="J2590" s="17" t="str">
        <f aca="false">IF($C2590="","",IFERROR(INDEX(⑤減算マスタCSV!$H$2:$H$8001,MATCH($C2590,⑤減算マスタCSV!$F$2:$F$8001,0)),1))</f>
        <v/>
      </c>
      <c r="K2590" s="17" t="str">
        <f aca="false">IF($C2590="","",MAX(1,IFERROR(INDEX(⑥商品照会CSV!$M$2:$M$3001,MATCH($C2590,⑥商品照会CSV!$A$2:$A$3001,0)),1)))</f>
        <v/>
      </c>
      <c r="L2590" s="40" t="str">
        <f aca="false">IF($C2590="","",IFERROR(INDEX(⑥商品照会CSV!$Q$2:$Q$3001,MATCH($C2590,⑥商品照会CSV!$A$2:$A$3001,0)),0))</f>
        <v/>
      </c>
      <c r="M2590" s="40" t="str">
        <f aca="false">IF($C2590="","",N($L2590)*N($K2590))</f>
        <v/>
      </c>
      <c r="N2590" s="17" t="str">
        <f aca="false">IF($C2590="","",MAX(1,IFERROR(INDEX(⑥商品照会CSV!$AK$2:$AK$3001,MATCH($C2590,⑥商品照会CSV!$A$2:$A$3001,0)),1)))</f>
        <v/>
      </c>
      <c r="O2590" s="12" t="str">
        <f aca="false">IF($C2590="","",IFERROR(IF(INDEX(⑥商品照会CSV!$AN$2:$AN$3001,MATCH($C2590,⑥商品照会CSV!$A$2:$A$3001,0))=1,"バラ",IF(INDEX(⑥商品照会CSV!$AM$2:$AM$3001,MATCH($C2590,⑥商品照会CSV!$A$2:$A$3001,0))=1,"中間包装","ケース")),"ケース"))</f>
        <v/>
      </c>
      <c r="P2590" s="18"/>
      <c r="Q2590" s="14"/>
      <c r="R2590" s="17" t="str">
        <f aca="false">IF($C2590="","",N($Q2590)*N($K2590))</f>
        <v/>
      </c>
    </row>
    <row r="2591" customFormat="false" ht="15" hidden="false" customHeight="false" outlineLevel="0" collapsed="false">
      <c r="B2591" s="12" t="n">
        <v>2586</v>
      </c>
      <c r="C2591" s="36" t="str">
        <f aca="false">IF(①在庫CSV_発注日!$M2587="","",①在庫CSV_発注日!$M2587&amp;"")</f>
        <v/>
      </c>
      <c r="D2591" s="12" t="str">
        <f aca="false">IF($C2591="","",①在庫CSV_発注日!$N2587)</f>
        <v/>
      </c>
      <c r="E2591" s="12" t="str">
        <f aca="false">IF($C2591="","",①在庫CSV_発注日!$H2587)</f>
        <v/>
      </c>
      <c r="F2591" s="12" t="str">
        <f aca="false">IF($C2591="","",①在庫CSV_発注日!$L2587)</f>
        <v/>
      </c>
      <c r="G2591" s="18"/>
      <c r="H2591" s="17" t="str">
        <f aca="false">IF($C2591="","",N(①在庫CSV_発注日!$Z2587))</f>
        <v/>
      </c>
      <c r="I2591" s="37" t="str">
        <f aca="false">IF($C2591="","",SUMIFS(⑤減算マスタCSV!$L$2:$L$8001,⑤減算マスタCSV!$F$2:$F$8001,$C2591,⑤減算マスタCSV!$K$2:$K$8001,1))</f>
        <v/>
      </c>
      <c r="J2591" s="17" t="str">
        <f aca="false">IF($C2591="","",IFERROR(INDEX(⑤減算マスタCSV!$H$2:$H$8001,MATCH($C2591,⑤減算マスタCSV!$F$2:$F$8001,0)),1))</f>
        <v/>
      </c>
      <c r="K2591" s="17" t="str">
        <f aca="false">IF($C2591="","",MAX(1,IFERROR(INDEX(⑥商品照会CSV!$M$2:$M$3001,MATCH($C2591,⑥商品照会CSV!$A$2:$A$3001,0)),1)))</f>
        <v/>
      </c>
      <c r="L2591" s="40" t="str">
        <f aca="false">IF($C2591="","",IFERROR(INDEX(⑥商品照会CSV!$Q$2:$Q$3001,MATCH($C2591,⑥商品照会CSV!$A$2:$A$3001,0)),0))</f>
        <v/>
      </c>
      <c r="M2591" s="40" t="str">
        <f aca="false">IF($C2591="","",N($L2591)*N($K2591))</f>
        <v/>
      </c>
      <c r="N2591" s="17" t="str">
        <f aca="false">IF($C2591="","",MAX(1,IFERROR(INDEX(⑥商品照会CSV!$AK$2:$AK$3001,MATCH($C2591,⑥商品照会CSV!$A$2:$A$3001,0)),1)))</f>
        <v/>
      </c>
      <c r="O2591" s="12" t="str">
        <f aca="false">IF($C2591="","",IFERROR(IF(INDEX(⑥商品照会CSV!$AN$2:$AN$3001,MATCH($C2591,⑥商品照会CSV!$A$2:$A$3001,0))=1,"バラ",IF(INDEX(⑥商品照会CSV!$AM$2:$AM$3001,MATCH($C2591,⑥商品照会CSV!$A$2:$A$3001,0))=1,"中間包装","ケース")),"ケース"))</f>
        <v/>
      </c>
      <c r="P2591" s="18"/>
      <c r="Q2591" s="14"/>
      <c r="R2591" s="17" t="str">
        <f aca="false">IF($C2591="","",N($Q2591)*N($K2591))</f>
        <v/>
      </c>
    </row>
    <row r="2592" customFormat="false" ht="15" hidden="false" customHeight="false" outlineLevel="0" collapsed="false">
      <c r="B2592" s="12" t="n">
        <v>2587</v>
      </c>
      <c r="C2592" s="36" t="str">
        <f aca="false">IF(①在庫CSV_発注日!$M2588="","",①在庫CSV_発注日!$M2588&amp;"")</f>
        <v/>
      </c>
      <c r="D2592" s="12" t="str">
        <f aca="false">IF($C2592="","",①在庫CSV_発注日!$N2588)</f>
        <v/>
      </c>
      <c r="E2592" s="12" t="str">
        <f aca="false">IF($C2592="","",①在庫CSV_発注日!$H2588)</f>
        <v/>
      </c>
      <c r="F2592" s="12" t="str">
        <f aca="false">IF($C2592="","",①在庫CSV_発注日!$L2588)</f>
        <v/>
      </c>
      <c r="G2592" s="18"/>
      <c r="H2592" s="17" t="str">
        <f aca="false">IF($C2592="","",N(①在庫CSV_発注日!$Z2588))</f>
        <v/>
      </c>
      <c r="I2592" s="37" t="str">
        <f aca="false">IF($C2592="","",SUMIFS(⑤減算マスタCSV!$L$2:$L$8001,⑤減算マスタCSV!$F$2:$F$8001,$C2592,⑤減算マスタCSV!$K$2:$K$8001,1))</f>
        <v/>
      </c>
      <c r="J2592" s="17" t="str">
        <f aca="false">IF($C2592="","",IFERROR(INDEX(⑤減算マスタCSV!$H$2:$H$8001,MATCH($C2592,⑤減算マスタCSV!$F$2:$F$8001,0)),1))</f>
        <v/>
      </c>
      <c r="K2592" s="17" t="str">
        <f aca="false">IF($C2592="","",MAX(1,IFERROR(INDEX(⑥商品照会CSV!$M$2:$M$3001,MATCH($C2592,⑥商品照会CSV!$A$2:$A$3001,0)),1)))</f>
        <v/>
      </c>
      <c r="L2592" s="40" t="str">
        <f aca="false">IF($C2592="","",IFERROR(INDEX(⑥商品照会CSV!$Q$2:$Q$3001,MATCH($C2592,⑥商品照会CSV!$A$2:$A$3001,0)),0))</f>
        <v/>
      </c>
      <c r="M2592" s="40" t="str">
        <f aca="false">IF($C2592="","",N($L2592)*N($K2592))</f>
        <v/>
      </c>
      <c r="N2592" s="17" t="str">
        <f aca="false">IF($C2592="","",MAX(1,IFERROR(INDEX(⑥商品照会CSV!$AK$2:$AK$3001,MATCH($C2592,⑥商品照会CSV!$A$2:$A$3001,0)),1)))</f>
        <v/>
      </c>
      <c r="O2592" s="12" t="str">
        <f aca="false">IF($C2592="","",IFERROR(IF(INDEX(⑥商品照会CSV!$AN$2:$AN$3001,MATCH($C2592,⑥商品照会CSV!$A$2:$A$3001,0))=1,"バラ",IF(INDEX(⑥商品照会CSV!$AM$2:$AM$3001,MATCH($C2592,⑥商品照会CSV!$A$2:$A$3001,0))=1,"中間包装","ケース")),"ケース"))</f>
        <v/>
      </c>
      <c r="P2592" s="18"/>
      <c r="Q2592" s="14"/>
      <c r="R2592" s="17" t="str">
        <f aca="false">IF($C2592="","",N($Q2592)*N($K2592))</f>
        <v/>
      </c>
    </row>
    <row r="2593" customFormat="false" ht="15" hidden="false" customHeight="false" outlineLevel="0" collapsed="false">
      <c r="B2593" s="12" t="n">
        <v>2588</v>
      </c>
      <c r="C2593" s="36" t="str">
        <f aca="false">IF(①在庫CSV_発注日!$M2589="","",①在庫CSV_発注日!$M2589&amp;"")</f>
        <v/>
      </c>
      <c r="D2593" s="12" t="str">
        <f aca="false">IF($C2593="","",①在庫CSV_発注日!$N2589)</f>
        <v/>
      </c>
      <c r="E2593" s="12" t="str">
        <f aca="false">IF($C2593="","",①在庫CSV_発注日!$H2589)</f>
        <v/>
      </c>
      <c r="F2593" s="12" t="str">
        <f aca="false">IF($C2593="","",①在庫CSV_発注日!$L2589)</f>
        <v/>
      </c>
      <c r="G2593" s="18"/>
      <c r="H2593" s="17" t="str">
        <f aca="false">IF($C2593="","",N(①在庫CSV_発注日!$Z2589))</f>
        <v/>
      </c>
      <c r="I2593" s="37" t="str">
        <f aca="false">IF($C2593="","",SUMIFS(⑤減算マスタCSV!$L$2:$L$8001,⑤減算マスタCSV!$F$2:$F$8001,$C2593,⑤減算マスタCSV!$K$2:$K$8001,1))</f>
        <v/>
      </c>
      <c r="J2593" s="17" t="str">
        <f aca="false">IF($C2593="","",IFERROR(INDEX(⑤減算マスタCSV!$H$2:$H$8001,MATCH($C2593,⑤減算マスタCSV!$F$2:$F$8001,0)),1))</f>
        <v/>
      </c>
      <c r="K2593" s="17" t="str">
        <f aca="false">IF($C2593="","",MAX(1,IFERROR(INDEX(⑥商品照会CSV!$M$2:$M$3001,MATCH($C2593,⑥商品照会CSV!$A$2:$A$3001,0)),1)))</f>
        <v/>
      </c>
      <c r="L2593" s="40" t="str">
        <f aca="false">IF($C2593="","",IFERROR(INDEX(⑥商品照会CSV!$Q$2:$Q$3001,MATCH($C2593,⑥商品照会CSV!$A$2:$A$3001,0)),0))</f>
        <v/>
      </c>
      <c r="M2593" s="40" t="str">
        <f aca="false">IF($C2593="","",N($L2593)*N($K2593))</f>
        <v/>
      </c>
      <c r="N2593" s="17" t="str">
        <f aca="false">IF($C2593="","",MAX(1,IFERROR(INDEX(⑥商品照会CSV!$AK$2:$AK$3001,MATCH($C2593,⑥商品照会CSV!$A$2:$A$3001,0)),1)))</f>
        <v/>
      </c>
      <c r="O2593" s="12" t="str">
        <f aca="false">IF($C2593="","",IFERROR(IF(INDEX(⑥商品照会CSV!$AN$2:$AN$3001,MATCH($C2593,⑥商品照会CSV!$A$2:$A$3001,0))=1,"バラ",IF(INDEX(⑥商品照会CSV!$AM$2:$AM$3001,MATCH($C2593,⑥商品照会CSV!$A$2:$A$3001,0))=1,"中間包装","ケース")),"ケース"))</f>
        <v/>
      </c>
      <c r="P2593" s="18"/>
      <c r="Q2593" s="14"/>
      <c r="R2593" s="17" t="str">
        <f aca="false">IF($C2593="","",N($Q2593)*N($K2593))</f>
        <v/>
      </c>
    </row>
    <row r="2594" customFormat="false" ht="15" hidden="false" customHeight="false" outlineLevel="0" collapsed="false">
      <c r="B2594" s="12" t="n">
        <v>2589</v>
      </c>
      <c r="C2594" s="36" t="str">
        <f aca="false">IF(①在庫CSV_発注日!$M2590="","",①在庫CSV_発注日!$M2590&amp;"")</f>
        <v/>
      </c>
      <c r="D2594" s="12" t="str">
        <f aca="false">IF($C2594="","",①在庫CSV_発注日!$N2590)</f>
        <v/>
      </c>
      <c r="E2594" s="12" t="str">
        <f aca="false">IF($C2594="","",①在庫CSV_発注日!$H2590)</f>
        <v/>
      </c>
      <c r="F2594" s="12" t="str">
        <f aca="false">IF($C2594="","",①在庫CSV_発注日!$L2590)</f>
        <v/>
      </c>
      <c r="G2594" s="18"/>
      <c r="H2594" s="17" t="str">
        <f aca="false">IF($C2594="","",N(①在庫CSV_発注日!$Z2590))</f>
        <v/>
      </c>
      <c r="I2594" s="37" t="str">
        <f aca="false">IF($C2594="","",SUMIFS(⑤減算マスタCSV!$L$2:$L$8001,⑤減算マスタCSV!$F$2:$F$8001,$C2594,⑤減算マスタCSV!$K$2:$K$8001,1))</f>
        <v/>
      </c>
      <c r="J2594" s="17" t="str">
        <f aca="false">IF($C2594="","",IFERROR(INDEX(⑤減算マスタCSV!$H$2:$H$8001,MATCH($C2594,⑤減算マスタCSV!$F$2:$F$8001,0)),1))</f>
        <v/>
      </c>
      <c r="K2594" s="17" t="str">
        <f aca="false">IF($C2594="","",MAX(1,IFERROR(INDEX(⑥商品照会CSV!$M$2:$M$3001,MATCH($C2594,⑥商品照会CSV!$A$2:$A$3001,0)),1)))</f>
        <v/>
      </c>
      <c r="L2594" s="40" t="str">
        <f aca="false">IF($C2594="","",IFERROR(INDEX(⑥商品照会CSV!$Q$2:$Q$3001,MATCH($C2594,⑥商品照会CSV!$A$2:$A$3001,0)),0))</f>
        <v/>
      </c>
      <c r="M2594" s="40" t="str">
        <f aca="false">IF($C2594="","",N($L2594)*N($K2594))</f>
        <v/>
      </c>
      <c r="N2594" s="17" t="str">
        <f aca="false">IF($C2594="","",MAX(1,IFERROR(INDEX(⑥商品照会CSV!$AK$2:$AK$3001,MATCH($C2594,⑥商品照会CSV!$A$2:$A$3001,0)),1)))</f>
        <v/>
      </c>
      <c r="O2594" s="12" t="str">
        <f aca="false">IF($C2594="","",IFERROR(IF(INDEX(⑥商品照会CSV!$AN$2:$AN$3001,MATCH($C2594,⑥商品照会CSV!$A$2:$A$3001,0))=1,"バラ",IF(INDEX(⑥商品照会CSV!$AM$2:$AM$3001,MATCH($C2594,⑥商品照会CSV!$A$2:$A$3001,0))=1,"中間包装","ケース")),"ケース"))</f>
        <v/>
      </c>
      <c r="P2594" s="18"/>
      <c r="Q2594" s="14"/>
      <c r="R2594" s="17" t="str">
        <f aca="false">IF($C2594="","",N($Q2594)*N($K2594))</f>
        <v/>
      </c>
    </row>
    <row r="2595" customFormat="false" ht="15" hidden="false" customHeight="false" outlineLevel="0" collapsed="false">
      <c r="B2595" s="12" t="n">
        <v>2590</v>
      </c>
      <c r="C2595" s="36" t="str">
        <f aca="false">IF(①在庫CSV_発注日!$M2591="","",①在庫CSV_発注日!$M2591&amp;"")</f>
        <v/>
      </c>
      <c r="D2595" s="12" t="str">
        <f aca="false">IF($C2595="","",①在庫CSV_発注日!$N2591)</f>
        <v/>
      </c>
      <c r="E2595" s="12" t="str">
        <f aca="false">IF($C2595="","",①在庫CSV_発注日!$H2591)</f>
        <v/>
      </c>
      <c r="F2595" s="12" t="str">
        <f aca="false">IF($C2595="","",①在庫CSV_発注日!$L2591)</f>
        <v/>
      </c>
      <c r="G2595" s="18"/>
      <c r="H2595" s="17" t="str">
        <f aca="false">IF($C2595="","",N(①在庫CSV_発注日!$Z2591))</f>
        <v/>
      </c>
      <c r="I2595" s="37" t="str">
        <f aca="false">IF($C2595="","",SUMIFS(⑤減算マスタCSV!$L$2:$L$8001,⑤減算マスタCSV!$F$2:$F$8001,$C2595,⑤減算マスタCSV!$K$2:$K$8001,1))</f>
        <v/>
      </c>
      <c r="J2595" s="17" t="str">
        <f aca="false">IF($C2595="","",IFERROR(INDEX(⑤減算マスタCSV!$H$2:$H$8001,MATCH($C2595,⑤減算マスタCSV!$F$2:$F$8001,0)),1))</f>
        <v/>
      </c>
      <c r="K2595" s="17" t="str">
        <f aca="false">IF($C2595="","",MAX(1,IFERROR(INDEX(⑥商品照会CSV!$M$2:$M$3001,MATCH($C2595,⑥商品照会CSV!$A$2:$A$3001,0)),1)))</f>
        <v/>
      </c>
      <c r="L2595" s="40" t="str">
        <f aca="false">IF($C2595="","",IFERROR(INDEX(⑥商品照会CSV!$Q$2:$Q$3001,MATCH($C2595,⑥商品照会CSV!$A$2:$A$3001,0)),0))</f>
        <v/>
      </c>
      <c r="M2595" s="40" t="str">
        <f aca="false">IF($C2595="","",N($L2595)*N($K2595))</f>
        <v/>
      </c>
      <c r="N2595" s="17" t="str">
        <f aca="false">IF($C2595="","",MAX(1,IFERROR(INDEX(⑥商品照会CSV!$AK$2:$AK$3001,MATCH($C2595,⑥商品照会CSV!$A$2:$A$3001,0)),1)))</f>
        <v/>
      </c>
      <c r="O2595" s="12" t="str">
        <f aca="false">IF($C2595="","",IFERROR(IF(INDEX(⑥商品照会CSV!$AN$2:$AN$3001,MATCH($C2595,⑥商品照会CSV!$A$2:$A$3001,0))=1,"バラ",IF(INDEX(⑥商品照会CSV!$AM$2:$AM$3001,MATCH($C2595,⑥商品照会CSV!$A$2:$A$3001,0))=1,"中間包装","ケース")),"ケース"))</f>
        <v/>
      </c>
      <c r="P2595" s="18"/>
      <c r="Q2595" s="14"/>
      <c r="R2595" s="17" t="str">
        <f aca="false">IF($C2595="","",N($Q2595)*N($K2595))</f>
        <v/>
      </c>
    </row>
    <row r="2596" customFormat="false" ht="15" hidden="false" customHeight="false" outlineLevel="0" collapsed="false">
      <c r="B2596" s="12" t="n">
        <v>2591</v>
      </c>
      <c r="C2596" s="36" t="str">
        <f aca="false">IF(①在庫CSV_発注日!$M2592="","",①在庫CSV_発注日!$M2592&amp;"")</f>
        <v/>
      </c>
      <c r="D2596" s="12" t="str">
        <f aca="false">IF($C2596="","",①在庫CSV_発注日!$N2592)</f>
        <v/>
      </c>
      <c r="E2596" s="12" t="str">
        <f aca="false">IF($C2596="","",①在庫CSV_発注日!$H2592)</f>
        <v/>
      </c>
      <c r="F2596" s="12" t="str">
        <f aca="false">IF($C2596="","",①在庫CSV_発注日!$L2592)</f>
        <v/>
      </c>
      <c r="G2596" s="18"/>
      <c r="H2596" s="17" t="str">
        <f aca="false">IF($C2596="","",N(①在庫CSV_発注日!$Z2592))</f>
        <v/>
      </c>
      <c r="I2596" s="37" t="str">
        <f aca="false">IF($C2596="","",SUMIFS(⑤減算マスタCSV!$L$2:$L$8001,⑤減算マスタCSV!$F$2:$F$8001,$C2596,⑤減算マスタCSV!$K$2:$K$8001,1))</f>
        <v/>
      </c>
      <c r="J2596" s="17" t="str">
        <f aca="false">IF($C2596="","",IFERROR(INDEX(⑤減算マスタCSV!$H$2:$H$8001,MATCH($C2596,⑤減算マスタCSV!$F$2:$F$8001,0)),1))</f>
        <v/>
      </c>
      <c r="K2596" s="17" t="str">
        <f aca="false">IF($C2596="","",MAX(1,IFERROR(INDEX(⑥商品照会CSV!$M$2:$M$3001,MATCH($C2596,⑥商品照会CSV!$A$2:$A$3001,0)),1)))</f>
        <v/>
      </c>
      <c r="L2596" s="40" t="str">
        <f aca="false">IF($C2596="","",IFERROR(INDEX(⑥商品照会CSV!$Q$2:$Q$3001,MATCH($C2596,⑥商品照会CSV!$A$2:$A$3001,0)),0))</f>
        <v/>
      </c>
      <c r="M2596" s="40" t="str">
        <f aca="false">IF($C2596="","",N($L2596)*N($K2596))</f>
        <v/>
      </c>
      <c r="N2596" s="17" t="str">
        <f aca="false">IF($C2596="","",MAX(1,IFERROR(INDEX(⑥商品照会CSV!$AK$2:$AK$3001,MATCH($C2596,⑥商品照会CSV!$A$2:$A$3001,0)),1)))</f>
        <v/>
      </c>
      <c r="O2596" s="12" t="str">
        <f aca="false">IF($C2596="","",IFERROR(IF(INDEX(⑥商品照会CSV!$AN$2:$AN$3001,MATCH($C2596,⑥商品照会CSV!$A$2:$A$3001,0))=1,"バラ",IF(INDEX(⑥商品照会CSV!$AM$2:$AM$3001,MATCH($C2596,⑥商品照会CSV!$A$2:$A$3001,0))=1,"中間包装","ケース")),"ケース"))</f>
        <v/>
      </c>
      <c r="P2596" s="18"/>
      <c r="Q2596" s="14"/>
      <c r="R2596" s="17" t="str">
        <f aca="false">IF($C2596="","",N($Q2596)*N($K2596))</f>
        <v/>
      </c>
    </row>
    <row r="2597" customFormat="false" ht="15" hidden="false" customHeight="false" outlineLevel="0" collapsed="false">
      <c r="B2597" s="12" t="n">
        <v>2592</v>
      </c>
      <c r="C2597" s="36" t="str">
        <f aca="false">IF(①在庫CSV_発注日!$M2593="","",①在庫CSV_発注日!$M2593&amp;"")</f>
        <v/>
      </c>
      <c r="D2597" s="12" t="str">
        <f aca="false">IF($C2597="","",①在庫CSV_発注日!$N2593)</f>
        <v/>
      </c>
      <c r="E2597" s="12" t="str">
        <f aca="false">IF($C2597="","",①在庫CSV_発注日!$H2593)</f>
        <v/>
      </c>
      <c r="F2597" s="12" t="str">
        <f aca="false">IF($C2597="","",①在庫CSV_発注日!$L2593)</f>
        <v/>
      </c>
      <c r="G2597" s="18"/>
      <c r="H2597" s="17" t="str">
        <f aca="false">IF($C2597="","",N(①在庫CSV_発注日!$Z2593))</f>
        <v/>
      </c>
      <c r="I2597" s="37" t="str">
        <f aca="false">IF($C2597="","",SUMIFS(⑤減算マスタCSV!$L$2:$L$8001,⑤減算マスタCSV!$F$2:$F$8001,$C2597,⑤減算マスタCSV!$K$2:$K$8001,1))</f>
        <v/>
      </c>
      <c r="J2597" s="17" t="str">
        <f aca="false">IF($C2597="","",IFERROR(INDEX(⑤減算マスタCSV!$H$2:$H$8001,MATCH($C2597,⑤減算マスタCSV!$F$2:$F$8001,0)),1))</f>
        <v/>
      </c>
      <c r="K2597" s="17" t="str">
        <f aca="false">IF($C2597="","",MAX(1,IFERROR(INDEX(⑥商品照会CSV!$M$2:$M$3001,MATCH($C2597,⑥商品照会CSV!$A$2:$A$3001,0)),1)))</f>
        <v/>
      </c>
      <c r="L2597" s="40" t="str">
        <f aca="false">IF($C2597="","",IFERROR(INDEX(⑥商品照会CSV!$Q$2:$Q$3001,MATCH($C2597,⑥商品照会CSV!$A$2:$A$3001,0)),0))</f>
        <v/>
      </c>
      <c r="M2597" s="40" t="str">
        <f aca="false">IF($C2597="","",N($L2597)*N($K2597))</f>
        <v/>
      </c>
      <c r="N2597" s="17" t="str">
        <f aca="false">IF($C2597="","",MAX(1,IFERROR(INDEX(⑥商品照会CSV!$AK$2:$AK$3001,MATCH($C2597,⑥商品照会CSV!$A$2:$A$3001,0)),1)))</f>
        <v/>
      </c>
      <c r="O2597" s="12" t="str">
        <f aca="false">IF($C2597="","",IFERROR(IF(INDEX(⑥商品照会CSV!$AN$2:$AN$3001,MATCH($C2597,⑥商品照会CSV!$A$2:$A$3001,0))=1,"バラ",IF(INDEX(⑥商品照会CSV!$AM$2:$AM$3001,MATCH($C2597,⑥商品照会CSV!$A$2:$A$3001,0))=1,"中間包装","ケース")),"ケース"))</f>
        <v/>
      </c>
      <c r="P2597" s="18"/>
      <c r="Q2597" s="14"/>
      <c r="R2597" s="17" t="str">
        <f aca="false">IF($C2597="","",N($Q2597)*N($K2597))</f>
        <v/>
      </c>
    </row>
    <row r="2598" customFormat="false" ht="15" hidden="false" customHeight="false" outlineLevel="0" collapsed="false">
      <c r="B2598" s="12" t="n">
        <v>2593</v>
      </c>
      <c r="C2598" s="36" t="str">
        <f aca="false">IF(①在庫CSV_発注日!$M2594="","",①在庫CSV_発注日!$M2594&amp;"")</f>
        <v/>
      </c>
      <c r="D2598" s="12" t="str">
        <f aca="false">IF($C2598="","",①在庫CSV_発注日!$N2594)</f>
        <v/>
      </c>
      <c r="E2598" s="12" t="str">
        <f aca="false">IF($C2598="","",①在庫CSV_発注日!$H2594)</f>
        <v/>
      </c>
      <c r="F2598" s="12" t="str">
        <f aca="false">IF($C2598="","",①在庫CSV_発注日!$L2594)</f>
        <v/>
      </c>
      <c r="G2598" s="18"/>
      <c r="H2598" s="17" t="str">
        <f aca="false">IF($C2598="","",N(①在庫CSV_発注日!$Z2594))</f>
        <v/>
      </c>
      <c r="I2598" s="37" t="str">
        <f aca="false">IF($C2598="","",SUMIFS(⑤減算マスタCSV!$L$2:$L$8001,⑤減算マスタCSV!$F$2:$F$8001,$C2598,⑤減算マスタCSV!$K$2:$K$8001,1))</f>
        <v/>
      </c>
      <c r="J2598" s="17" t="str">
        <f aca="false">IF($C2598="","",IFERROR(INDEX(⑤減算マスタCSV!$H$2:$H$8001,MATCH($C2598,⑤減算マスタCSV!$F$2:$F$8001,0)),1))</f>
        <v/>
      </c>
      <c r="K2598" s="17" t="str">
        <f aca="false">IF($C2598="","",MAX(1,IFERROR(INDEX(⑥商品照会CSV!$M$2:$M$3001,MATCH($C2598,⑥商品照会CSV!$A$2:$A$3001,0)),1)))</f>
        <v/>
      </c>
      <c r="L2598" s="40" t="str">
        <f aca="false">IF($C2598="","",IFERROR(INDEX(⑥商品照会CSV!$Q$2:$Q$3001,MATCH($C2598,⑥商品照会CSV!$A$2:$A$3001,0)),0))</f>
        <v/>
      </c>
      <c r="M2598" s="40" t="str">
        <f aca="false">IF($C2598="","",N($L2598)*N($K2598))</f>
        <v/>
      </c>
      <c r="N2598" s="17" t="str">
        <f aca="false">IF($C2598="","",MAX(1,IFERROR(INDEX(⑥商品照会CSV!$AK$2:$AK$3001,MATCH($C2598,⑥商品照会CSV!$A$2:$A$3001,0)),1)))</f>
        <v/>
      </c>
      <c r="O2598" s="12" t="str">
        <f aca="false">IF($C2598="","",IFERROR(IF(INDEX(⑥商品照会CSV!$AN$2:$AN$3001,MATCH($C2598,⑥商品照会CSV!$A$2:$A$3001,0))=1,"バラ",IF(INDEX(⑥商品照会CSV!$AM$2:$AM$3001,MATCH($C2598,⑥商品照会CSV!$A$2:$A$3001,0))=1,"中間包装","ケース")),"ケース"))</f>
        <v/>
      </c>
      <c r="P2598" s="18"/>
      <c r="Q2598" s="14"/>
      <c r="R2598" s="17" t="str">
        <f aca="false">IF($C2598="","",N($Q2598)*N($K2598))</f>
        <v/>
      </c>
    </row>
    <row r="2599" customFormat="false" ht="15" hidden="false" customHeight="false" outlineLevel="0" collapsed="false">
      <c r="B2599" s="12" t="n">
        <v>2594</v>
      </c>
      <c r="C2599" s="36" t="str">
        <f aca="false">IF(①在庫CSV_発注日!$M2595="","",①在庫CSV_発注日!$M2595&amp;"")</f>
        <v/>
      </c>
      <c r="D2599" s="12" t="str">
        <f aca="false">IF($C2599="","",①在庫CSV_発注日!$N2595)</f>
        <v/>
      </c>
      <c r="E2599" s="12" t="str">
        <f aca="false">IF($C2599="","",①在庫CSV_発注日!$H2595)</f>
        <v/>
      </c>
      <c r="F2599" s="12" t="str">
        <f aca="false">IF($C2599="","",①在庫CSV_発注日!$L2595)</f>
        <v/>
      </c>
      <c r="G2599" s="18"/>
      <c r="H2599" s="17" t="str">
        <f aca="false">IF($C2599="","",N(①在庫CSV_発注日!$Z2595))</f>
        <v/>
      </c>
      <c r="I2599" s="37" t="str">
        <f aca="false">IF($C2599="","",SUMIFS(⑤減算マスタCSV!$L$2:$L$8001,⑤減算マスタCSV!$F$2:$F$8001,$C2599,⑤減算マスタCSV!$K$2:$K$8001,1))</f>
        <v/>
      </c>
      <c r="J2599" s="17" t="str">
        <f aca="false">IF($C2599="","",IFERROR(INDEX(⑤減算マスタCSV!$H$2:$H$8001,MATCH($C2599,⑤減算マスタCSV!$F$2:$F$8001,0)),1))</f>
        <v/>
      </c>
      <c r="K2599" s="17" t="str">
        <f aca="false">IF($C2599="","",MAX(1,IFERROR(INDEX(⑥商品照会CSV!$M$2:$M$3001,MATCH($C2599,⑥商品照会CSV!$A$2:$A$3001,0)),1)))</f>
        <v/>
      </c>
      <c r="L2599" s="40" t="str">
        <f aca="false">IF($C2599="","",IFERROR(INDEX(⑥商品照会CSV!$Q$2:$Q$3001,MATCH($C2599,⑥商品照会CSV!$A$2:$A$3001,0)),0))</f>
        <v/>
      </c>
      <c r="M2599" s="40" t="str">
        <f aca="false">IF($C2599="","",N($L2599)*N($K2599))</f>
        <v/>
      </c>
      <c r="N2599" s="17" t="str">
        <f aca="false">IF($C2599="","",MAX(1,IFERROR(INDEX(⑥商品照会CSV!$AK$2:$AK$3001,MATCH($C2599,⑥商品照会CSV!$A$2:$A$3001,0)),1)))</f>
        <v/>
      </c>
      <c r="O2599" s="12" t="str">
        <f aca="false">IF($C2599="","",IFERROR(IF(INDEX(⑥商品照会CSV!$AN$2:$AN$3001,MATCH($C2599,⑥商品照会CSV!$A$2:$A$3001,0))=1,"バラ",IF(INDEX(⑥商品照会CSV!$AM$2:$AM$3001,MATCH($C2599,⑥商品照会CSV!$A$2:$A$3001,0))=1,"中間包装","ケース")),"ケース"))</f>
        <v/>
      </c>
      <c r="P2599" s="18"/>
      <c r="Q2599" s="14"/>
      <c r="R2599" s="17" t="str">
        <f aca="false">IF($C2599="","",N($Q2599)*N($K2599))</f>
        <v/>
      </c>
    </row>
    <row r="2600" customFormat="false" ht="15" hidden="false" customHeight="false" outlineLevel="0" collapsed="false">
      <c r="B2600" s="12" t="n">
        <v>2595</v>
      </c>
      <c r="C2600" s="36" t="str">
        <f aca="false">IF(①在庫CSV_発注日!$M2596="","",①在庫CSV_発注日!$M2596&amp;"")</f>
        <v/>
      </c>
      <c r="D2600" s="12" t="str">
        <f aca="false">IF($C2600="","",①在庫CSV_発注日!$N2596)</f>
        <v/>
      </c>
      <c r="E2600" s="12" t="str">
        <f aca="false">IF($C2600="","",①在庫CSV_発注日!$H2596)</f>
        <v/>
      </c>
      <c r="F2600" s="12" t="str">
        <f aca="false">IF($C2600="","",①在庫CSV_発注日!$L2596)</f>
        <v/>
      </c>
      <c r="G2600" s="18"/>
      <c r="H2600" s="17" t="str">
        <f aca="false">IF($C2600="","",N(①在庫CSV_発注日!$Z2596))</f>
        <v/>
      </c>
      <c r="I2600" s="37" t="str">
        <f aca="false">IF($C2600="","",SUMIFS(⑤減算マスタCSV!$L$2:$L$8001,⑤減算マスタCSV!$F$2:$F$8001,$C2600,⑤減算マスタCSV!$K$2:$K$8001,1))</f>
        <v/>
      </c>
      <c r="J2600" s="17" t="str">
        <f aca="false">IF($C2600="","",IFERROR(INDEX(⑤減算マスタCSV!$H$2:$H$8001,MATCH($C2600,⑤減算マスタCSV!$F$2:$F$8001,0)),1))</f>
        <v/>
      </c>
      <c r="K2600" s="17" t="str">
        <f aca="false">IF($C2600="","",MAX(1,IFERROR(INDEX(⑥商品照会CSV!$M$2:$M$3001,MATCH($C2600,⑥商品照会CSV!$A$2:$A$3001,0)),1)))</f>
        <v/>
      </c>
      <c r="L2600" s="40" t="str">
        <f aca="false">IF($C2600="","",IFERROR(INDEX(⑥商品照会CSV!$Q$2:$Q$3001,MATCH($C2600,⑥商品照会CSV!$A$2:$A$3001,0)),0))</f>
        <v/>
      </c>
      <c r="M2600" s="40" t="str">
        <f aca="false">IF($C2600="","",N($L2600)*N($K2600))</f>
        <v/>
      </c>
      <c r="N2600" s="17" t="str">
        <f aca="false">IF($C2600="","",MAX(1,IFERROR(INDEX(⑥商品照会CSV!$AK$2:$AK$3001,MATCH($C2600,⑥商品照会CSV!$A$2:$A$3001,0)),1)))</f>
        <v/>
      </c>
      <c r="O2600" s="12" t="str">
        <f aca="false">IF($C2600="","",IFERROR(IF(INDEX(⑥商品照会CSV!$AN$2:$AN$3001,MATCH($C2600,⑥商品照会CSV!$A$2:$A$3001,0))=1,"バラ",IF(INDEX(⑥商品照会CSV!$AM$2:$AM$3001,MATCH($C2600,⑥商品照会CSV!$A$2:$A$3001,0))=1,"中間包装","ケース")),"ケース"))</f>
        <v/>
      </c>
      <c r="P2600" s="18"/>
      <c r="Q2600" s="14"/>
      <c r="R2600" s="17" t="str">
        <f aca="false">IF($C2600="","",N($Q2600)*N($K2600))</f>
        <v/>
      </c>
    </row>
    <row r="2601" customFormat="false" ht="15" hidden="false" customHeight="false" outlineLevel="0" collapsed="false">
      <c r="B2601" s="12" t="n">
        <v>2596</v>
      </c>
      <c r="C2601" s="36" t="str">
        <f aca="false">IF(①在庫CSV_発注日!$M2597="","",①在庫CSV_発注日!$M2597&amp;"")</f>
        <v/>
      </c>
      <c r="D2601" s="12" t="str">
        <f aca="false">IF($C2601="","",①在庫CSV_発注日!$N2597)</f>
        <v/>
      </c>
      <c r="E2601" s="12" t="str">
        <f aca="false">IF($C2601="","",①在庫CSV_発注日!$H2597)</f>
        <v/>
      </c>
      <c r="F2601" s="12" t="str">
        <f aca="false">IF($C2601="","",①在庫CSV_発注日!$L2597)</f>
        <v/>
      </c>
      <c r="G2601" s="18"/>
      <c r="H2601" s="17" t="str">
        <f aca="false">IF($C2601="","",N(①在庫CSV_発注日!$Z2597))</f>
        <v/>
      </c>
      <c r="I2601" s="37" t="str">
        <f aca="false">IF($C2601="","",SUMIFS(⑤減算マスタCSV!$L$2:$L$8001,⑤減算マスタCSV!$F$2:$F$8001,$C2601,⑤減算マスタCSV!$K$2:$K$8001,1))</f>
        <v/>
      </c>
      <c r="J2601" s="17" t="str">
        <f aca="false">IF($C2601="","",IFERROR(INDEX(⑤減算マスタCSV!$H$2:$H$8001,MATCH($C2601,⑤減算マスタCSV!$F$2:$F$8001,0)),1))</f>
        <v/>
      </c>
      <c r="K2601" s="17" t="str">
        <f aca="false">IF($C2601="","",MAX(1,IFERROR(INDEX(⑥商品照会CSV!$M$2:$M$3001,MATCH($C2601,⑥商品照会CSV!$A$2:$A$3001,0)),1)))</f>
        <v/>
      </c>
      <c r="L2601" s="40" t="str">
        <f aca="false">IF($C2601="","",IFERROR(INDEX(⑥商品照会CSV!$Q$2:$Q$3001,MATCH($C2601,⑥商品照会CSV!$A$2:$A$3001,0)),0))</f>
        <v/>
      </c>
      <c r="M2601" s="40" t="str">
        <f aca="false">IF($C2601="","",N($L2601)*N($K2601))</f>
        <v/>
      </c>
      <c r="N2601" s="17" t="str">
        <f aca="false">IF($C2601="","",MAX(1,IFERROR(INDEX(⑥商品照会CSV!$AK$2:$AK$3001,MATCH($C2601,⑥商品照会CSV!$A$2:$A$3001,0)),1)))</f>
        <v/>
      </c>
      <c r="O2601" s="12" t="str">
        <f aca="false">IF($C2601="","",IFERROR(IF(INDEX(⑥商品照会CSV!$AN$2:$AN$3001,MATCH($C2601,⑥商品照会CSV!$A$2:$A$3001,0))=1,"バラ",IF(INDEX(⑥商品照会CSV!$AM$2:$AM$3001,MATCH($C2601,⑥商品照会CSV!$A$2:$A$3001,0))=1,"中間包装","ケース")),"ケース"))</f>
        <v/>
      </c>
      <c r="P2601" s="18"/>
      <c r="Q2601" s="14"/>
      <c r="R2601" s="17" t="str">
        <f aca="false">IF($C2601="","",N($Q2601)*N($K2601))</f>
        <v/>
      </c>
    </row>
    <row r="2602" customFormat="false" ht="15" hidden="false" customHeight="false" outlineLevel="0" collapsed="false">
      <c r="B2602" s="12" t="n">
        <v>2597</v>
      </c>
      <c r="C2602" s="36" t="str">
        <f aca="false">IF(①在庫CSV_発注日!$M2598="","",①在庫CSV_発注日!$M2598&amp;"")</f>
        <v/>
      </c>
      <c r="D2602" s="12" t="str">
        <f aca="false">IF($C2602="","",①在庫CSV_発注日!$N2598)</f>
        <v/>
      </c>
      <c r="E2602" s="12" t="str">
        <f aca="false">IF($C2602="","",①在庫CSV_発注日!$H2598)</f>
        <v/>
      </c>
      <c r="F2602" s="12" t="str">
        <f aca="false">IF($C2602="","",①在庫CSV_発注日!$L2598)</f>
        <v/>
      </c>
      <c r="G2602" s="18"/>
      <c r="H2602" s="17" t="str">
        <f aca="false">IF($C2602="","",N(①在庫CSV_発注日!$Z2598))</f>
        <v/>
      </c>
      <c r="I2602" s="37" t="str">
        <f aca="false">IF($C2602="","",SUMIFS(⑤減算マスタCSV!$L$2:$L$8001,⑤減算マスタCSV!$F$2:$F$8001,$C2602,⑤減算マスタCSV!$K$2:$K$8001,1))</f>
        <v/>
      </c>
      <c r="J2602" s="17" t="str">
        <f aca="false">IF($C2602="","",IFERROR(INDEX(⑤減算マスタCSV!$H$2:$H$8001,MATCH($C2602,⑤減算マスタCSV!$F$2:$F$8001,0)),1))</f>
        <v/>
      </c>
      <c r="K2602" s="17" t="str">
        <f aca="false">IF($C2602="","",MAX(1,IFERROR(INDEX(⑥商品照会CSV!$M$2:$M$3001,MATCH($C2602,⑥商品照会CSV!$A$2:$A$3001,0)),1)))</f>
        <v/>
      </c>
      <c r="L2602" s="40" t="str">
        <f aca="false">IF($C2602="","",IFERROR(INDEX(⑥商品照会CSV!$Q$2:$Q$3001,MATCH($C2602,⑥商品照会CSV!$A$2:$A$3001,0)),0))</f>
        <v/>
      </c>
      <c r="M2602" s="40" t="str">
        <f aca="false">IF($C2602="","",N($L2602)*N($K2602))</f>
        <v/>
      </c>
      <c r="N2602" s="17" t="str">
        <f aca="false">IF($C2602="","",MAX(1,IFERROR(INDEX(⑥商品照会CSV!$AK$2:$AK$3001,MATCH($C2602,⑥商品照会CSV!$A$2:$A$3001,0)),1)))</f>
        <v/>
      </c>
      <c r="O2602" s="12" t="str">
        <f aca="false">IF($C2602="","",IFERROR(IF(INDEX(⑥商品照会CSV!$AN$2:$AN$3001,MATCH($C2602,⑥商品照会CSV!$A$2:$A$3001,0))=1,"バラ",IF(INDEX(⑥商品照会CSV!$AM$2:$AM$3001,MATCH($C2602,⑥商品照会CSV!$A$2:$A$3001,0))=1,"中間包装","ケース")),"ケース"))</f>
        <v/>
      </c>
      <c r="P2602" s="18"/>
      <c r="Q2602" s="14"/>
      <c r="R2602" s="17" t="str">
        <f aca="false">IF($C2602="","",N($Q2602)*N($K2602))</f>
        <v/>
      </c>
    </row>
    <row r="2603" customFormat="false" ht="15" hidden="false" customHeight="false" outlineLevel="0" collapsed="false">
      <c r="B2603" s="12" t="n">
        <v>2598</v>
      </c>
      <c r="C2603" s="36" t="str">
        <f aca="false">IF(①在庫CSV_発注日!$M2599="","",①在庫CSV_発注日!$M2599&amp;"")</f>
        <v/>
      </c>
      <c r="D2603" s="12" t="str">
        <f aca="false">IF($C2603="","",①在庫CSV_発注日!$N2599)</f>
        <v/>
      </c>
      <c r="E2603" s="12" t="str">
        <f aca="false">IF($C2603="","",①在庫CSV_発注日!$H2599)</f>
        <v/>
      </c>
      <c r="F2603" s="12" t="str">
        <f aca="false">IF($C2603="","",①在庫CSV_発注日!$L2599)</f>
        <v/>
      </c>
      <c r="G2603" s="18"/>
      <c r="H2603" s="17" t="str">
        <f aca="false">IF($C2603="","",N(①在庫CSV_発注日!$Z2599))</f>
        <v/>
      </c>
      <c r="I2603" s="37" t="str">
        <f aca="false">IF($C2603="","",SUMIFS(⑤減算マスタCSV!$L$2:$L$8001,⑤減算マスタCSV!$F$2:$F$8001,$C2603,⑤減算マスタCSV!$K$2:$K$8001,1))</f>
        <v/>
      </c>
      <c r="J2603" s="17" t="str">
        <f aca="false">IF($C2603="","",IFERROR(INDEX(⑤減算マスタCSV!$H$2:$H$8001,MATCH($C2603,⑤減算マスタCSV!$F$2:$F$8001,0)),1))</f>
        <v/>
      </c>
      <c r="K2603" s="17" t="str">
        <f aca="false">IF($C2603="","",MAX(1,IFERROR(INDEX(⑥商品照会CSV!$M$2:$M$3001,MATCH($C2603,⑥商品照会CSV!$A$2:$A$3001,0)),1)))</f>
        <v/>
      </c>
      <c r="L2603" s="40" t="str">
        <f aca="false">IF($C2603="","",IFERROR(INDEX(⑥商品照会CSV!$Q$2:$Q$3001,MATCH($C2603,⑥商品照会CSV!$A$2:$A$3001,0)),0))</f>
        <v/>
      </c>
      <c r="M2603" s="40" t="str">
        <f aca="false">IF($C2603="","",N($L2603)*N($K2603))</f>
        <v/>
      </c>
      <c r="N2603" s="17" t="str">
        <f aca="false">IF($C2603="","",MAX(1,IFERROR(INDEX(⑥商品照会CSV!$AK$2:$AK$3001,MATCH($C2603,⑥商品照会CSV!$A$2:$A$3001,0)),1)))</f>
        <v/>
      </c>
      <c r="O2603" s="12" t="str">
        <f aca="false">IF($C2603="","",IFERROR(IF(INDEX(⑥商品照会CSV!$AN$2:$AN$3001,MATCH($C2603,⑥商品照会CSV!$A$2:$A$3001,0))=1,"バラ",IF(INDEX(⑥商品照会CSV!$AM$2:$AM$3001,MATCH($C2603,⑥商品照会CSV!$A$2:$A$3001,0))=1,"中間包装","ケース")),"ケース"))</f>
        <v/>
      </c>
      <c r="P2603" s="18"/>
      <c r="Q2603" s="14"/>
      <c r="R2603" s="17" t="str">
        <f aca="false">IF($C2603="","",N($Q2603)*N($K2603))</f>
        <v/>
      </c>
    </row>
    <row r="2604" customFormat="false" ht="15" hidden="false" customHeight="false" outlineLevel="0" collapsed="false">
      <c r="B2604" s="12" t="n">
        <v>2599</v>
      </c>
      <c r="C2604" s="36" t="str">
        <f aca="false">IF(①在庫CSV_発注日!$M2600="","",①在庫CSV_発注日!$M2600&amp;"")</f>
        <v/>
      </c>
      <c r="D2604" s="12" t="str">
        <f aca="false">IF($C2604="","",①在庫CSV_発注日!$N2600)</f>
        <v/>
      </c>
      <c r="E2604" s="12" t="str">
        <f aca="false">IF($C2604="","",①在庫CSV_発注日!$H2600)</f>
        <v/>
      </c>
      <c r="F2604" s="12" t="str">
        <f aca="false">IF($C2604="","",①在庫CSV_発注日!$L2600)</f>
        <v/>
      </c>
      <c r="G2604" s="18"/>
      <c r="H2604" s="17" t="str">
        <f aca="false">IF($C2604="","",N(①在庫CSV_発注日!$Z2600))</f>
        <v/>
      </c>
      <c r="I2604" s="37" t="str">
        <f aca="false">IF($C2604="","",SUMIFS(⑤減算マスタCSV!$L$2:$L$8001,⑤減算マスタCSV!$F$2:$F$8001,$C2604,⑤減算マスタCSV!$K$2:$K$8001,1))</f>
        <v/>
      </c>
      <c r="J2604" s="17" t="str">
        <f aca="false">IF($C2604="","",IFERROR(INDEX(⑤減算マスタCSV!$H$2:$H$8001,MATCH($C2604,⑤減算マスタCSV!$F$2:$F$8001,0)),1))</f>
        <v/>
      </c>
      <c r="K2604" s="17" t="str">
        <f aca="false">IF($C2604="","",MAX(1,IFERROR(INDEX(⑥商品照会CSV!$M$2:$M$3001,MATCH($C2604,⑥商品照会CSV!$A$2:$A$3001,0)),1)))</f>
        <v/>
      </c>
      <c r="L2604" s="40" t="str">
        <f aca="false">IF($C2604="","",IFERROR(INDEX(⑥商品照会CSV!$Q$2:$Q$3001,MATCH($C2604,⑥商品照会CSV!$A$2:$A$3001,0)),0))</f>
        <v/>
      </c>
      <c r="M2604" s="40" t="str">
        <f aca="false">IF($C2604="","",N($L2604)*N($K2604))</f>
        <v/>
      </c>
      <c r="N2604" s="17" t="str">
        <f aca="false">IF($C2604="","",MAX(1,IFERROR(INDEX(⑥商品照会CSV!$AK$2:$AK$3001,MATCH($C2604,⑥商品照会CSV!$A$2:$A$3001,0)),1)))</f>
        <v/>
      </c>
      <c r="O2604" s="12" t="str">
        <f aca="false">IF($C2604="","",IFERROR(IF(INDEX(⑥商品照会CSV!$AN$2:$AN$3001,MATCH($C2604,⑥商品照会CSV!$A$2:$A$3001,0))=1,"バラ",IF(INDEX(⑥商品照会CSV!$AM$2:$AM$3001,MATCH($C2604,⑥商品照会CSV!$A$2:$A$3001,0))=1,"中間包装","ケース")),"ケース"))</f>
        <v/>
      </c>
      <c r="P2604" s="18"/>
      <c r="Q2604" s="14"/>
      <c r="R2604" s="17" t="str">
        <f aca="false">IF($C2604="","",N($Q2604)*N($K2604))</f>
        <v/>
      </c>
    </row>
    <row r="2605" customFormat="false" ht="15" hidden="false" customHeight="false" outlineLevel="0" collapsed="false">
      <c r="B2605" s="12" t="n">
        <v>2600</v>
      </c>
      <c r="C2605" s="36" t="str">
        <f aca="false">IF(①在庫CSV_発注日!$M2601="","",①在庫CSV_発注日!$M2601&amp;"")</f>
        <v/>
      </c>
      <c r="D2605" s="12" t="str">
        <f aca="false">IF($C2605="","",①在庫CSV_発注日!$N2601)</f>
        <v/>
      </c>
      <c r="E2605" s="12" t="str">
        <f aca="false">IF($C2605="","",①在庫CSV_発注日!$H2601)</f>
        <v/>
      </c>
      <c r="F2605" s="12" t="str">
        <f aca="false">IF($C2605="","",①在庫CSV_発注日!$L2601)</f>
        <v/>
      </c>
      <c r="G2605" s="18"/>
      <c r="H2605" s="17" t="str">
        <f aca="false">IF($C2605="","",N(①在庫CSV_発注日!$Z2601))</f>
        <v/>
      </c>
      <c r="I2605" s="37" t="str">
        <f aca="false">IF($C2605="","",SUMIFS(⑤減算マスタCSV!$L$2:$L$8001,⑤減算マスタCSV!$F$2:$F$8001,$C2605,⑤減算マスタCSV!$K$2:$K$8001,1))</f>
        <v/>
      </c>
      <c r="J2605" s="17" t="str">
        <f aca="false">IF($C2605="","",IFERROR(INDEX(⑤減算マスタCSV!$H$2:$H$8001,MATCH($C2605,⑤減算マスタCSV!$F$2:$F$8001,0)),1))</f>
        <v/>
      </c>
      <c r="K2605" s="17" t="str">
        <f aca="false">IF($C2605="","",MAX(1,IFERROR(INDEX(⑥商品照会CSV!$M$2:$M$3001,MATCH($C2605,⑥商品照会CSV!$A$2:$A$3001,0)),1)))</f>
        <v/>
      </c>
      <c r="L2605" s="40" t="str">
        <f aca="false">IF($C2605="","",IFERROR(INDEX(⑥商品照会CSV!$Q$2:$Q$3001,MATCH($C2605,⑥商品照会CSV!$A$2:$A$3001,0)),0))</f>
        <v/>
      </c>
      <c r="M2605" s="40" t="str">
        <f aca="false">IF($C2605="","",N($L2605)*N($K2605))</f>
        <v/>
      </c>
      <c r="N2605" s="17" t="str">
        <f aca="false">IF($C2605="","",MAX(1,IFERROR(INDEX(⑥商品照会CSV!$AK$2:$AK$3001,MATCH($C2605,⑥商品照会CSV!$A$2:$A$3001,0)),1)))</f>
        <v/>
      </c>
      <c r="O2605" s="12" t="str">
        <f aca="false">IF($C2605="","",IFERROR(IF(INDEX(⑥商品照会CSV!$AN$2:$AN$3001,MATCH($C2605,⑥商品照会CSV!$A$2:$A$3001,0))=1,"バラ",IF(INDEX(⑥商品照会CSV!$AM$2:$AM$3001,MATCH($C2605,⑥商品照会CSV!$A$2:$A$3001,0))=1,"中間包装","ケース")),"ケース"))</f>
        <v/>
      </c>
      <c r="P2605" s="18"/>
      <c r="Q2605" s="14"/>
      <c r="R2605" s="17" t="str">
        <f aca="false">IF($C2605="","",N($Q2605)*N($K2605))</f>
        <v/>
      </c>
    </row>
    <row r="2606" customFormat="false" ht="15" hidden="false" customHeight="false" outlineLevel="0" collapsed="false">
      <c r="B2606" s="12" t="n">
        <v>2601</v>
      </c>
      <c r="C2606" s="36" t="str">
        <f aca="false">IF(①在庫CSV_発注日!$M2602="","",①在庫CSV_発注日!$M2602&amp;"")</f>
        <v/>
      </c>
      <c r="D2606" s="12" t="str">
        <f aca="false">IF($C2606="","",①在庫CSV_発注日!$N2602)</f>
        <v/>
      </c>
      <c r="E2606" s="12" t="str">
        <f aca="false">IF($C2606="","",①在庫CSV_発注日!$H2602)</f>
        <v/>
      </c>
      <c r="F2606" s="12" t="str">
        <f aca="false">IF($C2606="","",①在庫CSV_発注日!$L2602)</f>
        <v/>
      </c>
      <c r="G2606" s="18"/>
      <c r="H2606" s="17" t="str">
        <f aca="false">IF($C2606="","",N(①在庫CSV_発注日!$Z2602))</f>
        <v/>
      </c>
      <c r="I2606" s="37" t="str">
        <f aca="false">IF($C2606="","",SUMIFS(⑤減算マスタCSV!$L$2:$L$8001,⑤減算マスタCSV!$F$2:$F$8001,$C2606,⑤減算マスタCSV!$K$2:$K$8001,1))</f>
        <v/>
      </c>
      <c r="J2606" s="17" t="str">
        <f aca="false">IF($C2606="","",IFERROR(INDEX(⑤減算マスタCSV!$H$2:$H$8001,MATCH($C2606,⑤減算マスタCSV!$F$2:$F$8001,0)),1))</f>
        <v/>
      </c>
      <c r="K2606" s="17" t="str">
        <f aca="false">IF($C2606="","",MAX(1,IFERROR(INDEX(⑥商品照会CSV!$M$2:$M$3001,MATCH($C2606,⑥商品照会CSV!$A$2:$A$3001,0)),1)))</f>
        <v/>
      </c>
      <c r="L2606" s="40" t="str">
        <f aca="false">IF($C2606="","",IFERROR(INDEX(⑥商品照会CSV!$Q$2:$Q$3001,MATCH($C2606,⑥商品照会CSV!$A$2:$A$3001,0)),0))</f>
        <v/>
      </c>
      <c r="M2606" s="40" t="str">
        <f aca="false">IF($C2606="","",N($L2606)*N($K2606))</f>
        <v/>
      </c>
      <c r="N2606" s="17" t="str">
        <f aca="false">IF($C2606="","",MAX(1,IFERROR(INDEX(⑥商品照会CSV!$AK$2:$AK$3001,MATCH($C2606,⑥商品照会CSV!$A$2:$A$3001,0)),1)))</f>
        <v/>
      </c>
      <c r="O2606" s="12" t="str">
        <f aca="false">IF($C2606="","",IFERROR(IF(INDEX(⑥商品照会CSV!$AN$2:$AN$3001,MATCH($C2606,⑥商品照会CSV!$A$2:$A$3001,0))=1,"バラ",IF(INDEX(⑥商品照会CSV!$AM$2:$AM$3001,MATCH($C2606,⑥商品照会CSV!$A$2:$A$3001,0))=1,"中間包装","ケース")),"ケース"))</f>
        <v/>
      </c>
      <c r="P2606" s="18"/>
      <c r="Q2606" s="14"/>
      <c r="R2606" s="17" t="str">
        <f aca="false">IF($C2606="","",N($Q2606)*N($K2606))</f>
        <v/>
      </c>
    </row>
    <row r="2607" customFormat="false" ht="15" hidden="false" customHeight="false" outlineLevel="0" collapsed="false">
      <c r="B2607" s="12" t="n">
        <v>2602</v>
      </c>
      <c r="C2607" s="36" t="str">
        <f aca="false">IF(①在庫CSV_発注日!$M2603="","",①在庫CSV_発注日!$M2603&amp;"")</f>
        <v/>
      </c>
      <c r="D2607" s="12" t="str">
        <f aca="false">IF($C2607="","",①在庫CSV_発注日!$N2603)</f>
        <v/>
      </c>
      <c r="E2607" s="12" t="str">
        <f aca="false">IF($C2607="","",①在庫CSV_発注日!$H2603)</f>
        <v/>
      </c>
      <c r="F2607" s="12" t="str">
        <f aca="false">IF($C2607="","",①在庫CSV_発注日!$L2603)</f>
        <v/>
      </c>
      <c r="G2607" s="18"/>
      <c r="H2607" s="17" t="str">
        <f aca="false">IF($C2607="","",N(①在庫CSV_発注日!$Z2603))</f>
        <v/>
      </c>
      <c r="I2607" s="37" t="str">
        <f aca="false">IF($C2607="","",SUMIFS(⑤減算マスタCSV!$L$2:$L$8001,⑤減算マスタCSV!$F$2:$F$8001,$C2607,⑤減算マスタCSV!$K$2:$K$8001,1))</f>
        <v/>
      </c>
      <c r="J2607" s="17" t="str">
        <f aca="false">IF($C2607="","",IFERROR(INDEX(⑤減算マスタCSV!$H$2:$H$8001,MATCH($C2607,⑤減算マスタCSV!$F$2:$F$8001,0)),1))</f>
        <v/>
      </c>
      <c r="K2607" s="17" t="str">
        <f aca="false">IF($C2607="","",MAX(1,IFERROR(INDEX(⑥商品照会CSV!$M$2:$M$3001,MATCH($C2607,⑥商品照会CSV!$A$2:$A$3001,0)),1)))</f>
        <v/>
      </c>
      <c r="L2607" s="40" t="str">
        <f aca="false">IF($C2607="","",IFERROR(INDEX(⑥商品照会CSV!$Q$2:$Q$3001,MATCH($C2607,⑥商品照会CSV!$A$2:$A$3001,0)),0))</f>
        <v/>
      </c>
      <c r="M2607" s="40" t="str">
        <f aca="false">IF($C2607="","",N($L2607)*N($K2607))</f>
        <v/>
      </c>
      <c r="N2607" s="17" t="str">
        <f aca="false">IF($C2607="","",MAX(1,IFERROR(INDEX(⑥商品照会CSV!$AK$2:$AK$3001,MATCH($C2607,⑥商品照会CSV!$A$2:$A$3001,0)),1)))</f>
        <v/>
      </c>
      <c r="O2607" s="12" t="str">
        <f aca="false">IF($C2607="","",IFERROR(IF(INDEX(⑥商品照会CSV!$AN$2:$AN$3001,MATCH($C2607,⑥商品照会CSV!$A$2:$A$3001,0))=1,"バラ",IF(INDEX(⑥商品照会CSV!$AM$2:$AM$3001,MATCH($C2607,⑥商品照会CSV!$A$2:$A$3001,0))=1,"中間包装","ケース")),"ケース"))</f>
        <v/>
      </c>
      <c r="P2607" s="18"/>
      <c r="Q2607" s="14"/>
      <c r="R2607" s="17" t="str">
        <f aca="false">IF($C2607="","",N($Q2607)*N($K2607))</f>
        <v/>
      </c>
    </row>
    <row r="2608" customFormat="false" ht="15" hidden="false" customHeight="false" outlineLevel="0" collapsed="false">
      <c r="B2608" s="12" t="n">
        <v>2603</v>
      </c>
      <c r="C2608" s="36" t="str">
        <f aca="false">IF(①在庫CSV_発注日!$M2604="","",①在庫CSV_発注日!$M2604&amp;"")</f>
        <v/>
      </c>
      <c r="D2608" s="12" t="str">
        <f aca="false">IF($C2608="","",①在庫CSV_発注日!$N2604)</f>
        <v/>
      </c>
      <c r="E2608" s="12" t="str">
        <f aca="false">IF($C2608="","",①在庫CSV_発注日!$H2604)</f>
        <v/>
      </c>
      <c r="F2608" s="12" t="str">
        <f aca="false">IF($C2608="","",①在庫CSV_発注日!$L2604)</f>
        <v/>
      </c>
      <c r="G2608" s="18"/>
      <c r="H2608" s="17" t="str">
        <f aca="false">IF($C2608="","",N(①在庫CSV_発注日!$Z2604))</f>
        <v/>
      </c>
      <c r="I2608" s="37" t="str">
        <f aca="false">IF($C2608="","",SUMIFS(⑤減算マスタCSV!$L$2:$L$8001,⑤減算マスタCSV!$F$2:$F$8001,$C2608,⑤減算マスタCSV!$K$2:$K$8001,1))</f>
        <v/>
      </c>
      <c r="J2608" s="17" t="str">
        <f aca="false">IF($C2608="","",IFERROR(INDEX(⑤減算マスタCSV!$H$2:$H$8001,MATCH($C2608,⑤減算マスタCSV!$F$2:$F$8001,0)),1))</f>
        <v/>
      </c>
      <c r="K2608" s="17" t="str">
        <f aca="false">IF($C2608="","",MAX(1,IFERROR(INDEX(⑥商品照会CSV!$M$2:$M$3001,MATCH($C2608,⑥商品照会CSV!$A$2:$A$3001,0)),1)))</f>
        <v/>
      </c>
      <c r="L2608" s="40" t="str">
        <f aca="false">IF($C2608="","",IFERROR(INDEX(⑥商品照会CSV!$Q$2:$Q$3001,MATCH($C2608,⑥商品照会CSV!$A$2:$A$3001,0)),0))</f>
        <v/>
      </c>
      <c r="M2608" s="40" t="str">
        <f aca="false">IF($C2608="","",N($L2608)*N($K2608))</f>
        <v/>
      </c>
      <c r="N2608" s="17" t="str">
        <f aca="false">IF($C2608="","",MAX(1,IFERROR(INDEX(⑥商品照会CSV!$AK$2:$AK$3001,MATCH($C2608,⑥商品照会CSV!$A$2:$A$3001,0)),1)))</f>
        <v/>
      </c>
      <c r="O2608" s="12" t="str">
        <f aca="false">IF($C2608="","",IFERROR(IF(INDEX(⑥商品照会CSV!$AN$2:$AN$3001,MATCH($C2608,⑥商品照会CSV!$A$2:$A$3001,0))=1,"バラ",IF(INDEX(⑥商品照会CSV!$AM$2:$AM$3001,MATCH($C2608,⑥商品照会CSV!$A$2:$A$3001,0))=1,"中間包装","ケース")),"ケース"))</f>
        <v/>
      </c>
      <c r="P2608" s="18"/>
      <c r="Q2608" s="14"/>
      <c r="R2608" s="17" t="str">
        <f aca="false">IF($C2608="","",N($Q2608)*N($K2608))</f>
        <v/>
      </c>
    </row>
    <row r="2609" customFormat="false" ht="15" hidden="false" customHeight="false" outlineLevel="0" collapsed="false">
      <c r="B2609" s="12" t="n">
        <v>2604</v>
      </c>
      <c r="C2609" s="36" t="str">
        <f aca="false">IF(①在庫CSV_発注日!$M2605="","",①在庫CSV_発注日!$M2605&amp;"")</f>
        <v/>
      </c>
      <c r="D2609" s="12" t="str">
        <f aca="false">IF($C2609="","",①在庫CSV_発注日!$N2605)</f>
        <v/>
      </c>
      <c r="E2609" s="12" t="str">
        <f aca="false">IF($C2609="","",①在庫CSV_発注日!$H2605)</f>
        <v/>
      </c>
      <c r="F2609" s="12" t="str">
        <f aca="false">IF($C2609="","",①在庫CSV_発注日!$L2605)</f>
        <v/>
      </c>
      <c r="G2609" s="18"/>
      <c r="H2609" s="17" t="str">
        <f aca="false">IF($C2609="","",N(①在庫CSV_発注日!$Z2605))</f>
        <v/>
      </c>
      <c r="I2609" s="37" t="str">
        <f aca="false">IF($C2609="","",SUMIFS(⑤減算マスタCSV!$L$2:$L$8001,⑤減算マスタCSV!$F$2:$F$8001,$C2609,⑤減算マスタCSV!$K$2:$K$8001,1))</f>
        <v/>
      </c>
      <c r="J2609" s="17" t="str">
        <f aca="false">IF($C2609="","",IFERROR(INDEX(⑤減算マスタCSV!$H$2:$H$8001,MATCH($C2609,⑤減算マスタCSV!$F$2:$F$8001,0)),1))</f>
        <v/>
      </c>
      <c r="K2609" s="17" t="str">
        <f aca="false">IF($C2609="","",MAX(1,IFERROR(INDEX(⑥商品照会CSV!$M$2:$M$3001,MATCH($C2609,⑥商品照会CSV!$A$2:$A$3001,0)),1)))</f>
        <v/>
      </c>
      <c r="L2609" s="40" t="str">
        <f aca="false">IF($C2609="","",IFERROR(INDEX(⑥商品照会CSV!$Q$2:$Q$3001,MATCH($C2609,⑥商品照会CSV!$A$2:$A$3001,0)),0))</f>
        <v/>
      </c>
      <c r="M2609" s="40" t="str">
        <f aca="false">IF($C2609="","",N($L2609)*N($K2609))</f>
        <v/>
      </c>
      <c r="N2609" s="17" t="str">
        <f aca="false">IF($C2609="","",MAX(1,IFERROR(INDEX(⑥商品照会CSV!$AK$2:$AK$3001,MATCH($C2609,⑥商品照会CSV!$A$2:$A$3001,0)),1)))</f>
        <v/>
      </c>
      <c r="O2609" s="12" t="str">
        <f aca="false">IF($C2609="","",IFERROR(IF(INDEX(⑥商品照会CSV!$AN$2:$AN$3001,MATCH($C2609,⑥商品照会CSV!$A$2:$A$3001,0))=1,"バラ",IF(INDEX(⑥商品照会CSV!$AM$2:$AM$3001,MATCH($C2609,⑥商品照会CSV!$A$2:$A$3001,0))=1,"中間包装","ケース")),"ケース"))</f>
        <v/>
      </c>
      <c r="P2609" s="18"/>
      <c r="Q2609" s="14"/>
      <c r="R2609" s="17" t="str">
        <f aca="false">IF($C2609="","",N($Q2609)*N($K2609))</f>
        <v/>
      </c>
    </row>
    <row r="2610" customFormat="false" ht="15" hidden="false" customHeight="false" outlineLevel="0" collapsed="false">
      <c r="B2610" s="12" t="n">
        <v>2605</v>
      </c>
      <c r="C2610" s="36" t="str">
        <f aca="false">IF(①在庫CSV_発注日!$M2606="","",①在庫CSV_発注日!$M2606&amp;"")</f>
        <v/>
      </c>
      <c r="D2610" s="12" t="str">
        <f aca="false">IF($C2610="","",①在庫CSV_発注日!$N2606)</f>
        <v/>
      </c>
      <c r="E2610" s="12" t="str">
        <f aca="false">IF($C2610="","",①在庫CSV_発注日!$H2606)</f>
        <v/>
      </c>
      <c r="F2610" s="12" t="str">
        <f aca="false">IF($C2610="","",①在庫CSV_発注日!$L2606)</f>
        <v/>
      </c>
      <c r="G2610" s="18"/>
      <c r="H2610" s="17" t="str">
        <f aca="false">IF($C2610="","",N(①在庫CSV_発注日!$Z2606))</f>
        <v/>
      </c>
      <c r="I2610" s="37" t="str">
        <f aca="false">IF($C2610="","",SUMIFS(⑤減算マスタCSV!$L$2:$L$8001,⑤減算マスタCSV!$F$2:$F$8001,$C2610,⑤減算マスタCSV!$K$2:$K$8001,1))</f>
        <v/>
      </c>
      <c r="J2610" s="17" t="str">
        <f aca="false">IF($C2610="","",IFERROR(INDEX(⑤減算マスタCSV!$H$2:$H$8001,MATCH($C2610,⑤減算マスタCSV!$F$2:$F$8001,0)),1))</f>
        <v/>
      </c>
      <c r="K2610" s="17" t="str">
        <f aca="false">IF($C2610="","",MAX(1,IFERROR(INDEX(⑥商品照会CSV!$M$2:$M$3001,MATCH($C2610,⑥商品照会CSV!$A$2:$A$3001,0)),1)))</f>
        <v/>
      </c>
      <c r="L2610" s="40" t="str">
        <f aca="false">IF($C2610="","",IFERROR(INDEX(⑥商品照会CSV!$Q$2:$Q$3001,MATCH($C2610,⑥商品照会CSV!$A$2:$A$3001,0)),0))</f>
        <v/>
      </c>
      <c r="M2610" s="40" t="str">
        <f aca="false">IF($C2610="","",N($L2610)*N($K2610))</f>
        <v/>
      </c>
      <c r="N2610" s="17" t="str">
        <f aca="false">IF($C2610="","",MAX(1,IFERROR(INDEX(⑥商品照会CSV!$AK$2:$AK$3001,MATCH($C2610,⑥商品照会CSV!$A$2:$A$3001,0)),1)))</f>
        <v/>
      </c>
      <c r="O2610" s="12" t="str">
        <f aca="false">IF($C2610="","",IFERROR(IF(INDEX(⑥商品照会CSV!$AN$2:$AN$3001,MATCH($C2610,⑥商品照会CSV!$A$2:$A$3001,0))=1,"バラ",IF(INDEX(⑥商品照会CSV!$AM$2:$AM$3001,MATCH($C2610,⑥商品照会CSV!$A$2:$A$3001,0))=1,"中間包装","ケース")),"ケース"))</f>
        <v/>
      </c>
      <c r="P2610" s="18"/>
      <c r="Q2610" s="14"/>
      <c r="R2610" s="17" t="str">
        <f aca="false">IF($C2610="","",N($Q2610)*N($K2610))</f>
        <v/>
      </c>
    </row>
    <row r="2611" customFormat="false" ht="15" hidden="false" customHeight="false" outlineLevel="0" collapsed="false">
      <c r="B2611" s="12" t="n">
        <v>2606</v>
      </c>
      <c r="C2611" s="36" t="str">
        <f aca="false">IF(①在庫CSV_発注日!$M2607="","",①在庫CSV_発注日!$M2607&amp;"")</f>
        <v/>
      </c>
      <c r="D2611" s="12" t="str">
        <f aca="false">IF($C2611="","",①在庫CSV_発注日!$N2607)</f>
        <v/>
      </c>
      <c r="E2611" s="12" t="str">
        <f aca="false">IF($C2611="","",①在庫CSV_発注日!$H2607)</f>
        <v/>
      </c>
      <c r="F2611" s="12" t="str">
        <f aca="false">IF($C2611="","",①在庫CSV_発注日!$L2607)</f>
        <v/>
      </c>
      <c r="G2611" s="18"/>
      <c r="H2611" s="17" t="str">
        <f aca="false">IF($C2611="","",N(①在庫CSV_発注日!$Z2607))</f>
        <v/>
      </c>
      <c r="I2611" s="37" t="str">
        <f aca="false">IF($C2611="","",SUMIFS(⑤減算マスタCSV!$L$2:$L$8001,⑤減算マスタCSV!$F$2:$F$8001,$C2611,⑤減算マスタCSV!$K$2:$K$8001,1))</f>
        <v/>
      </c>
      <c r="J2611" s="17" t="str">
        <f aca="false">IF($C2611="","",IFERROR(INDEX(⑤減算マスタCSV!$H$2:$H$8001,MATCH($C2611,⑤減算マスタCSV!$F$2:$F$8001,0)),1))</f>
        <v/>
      </c>
      <c r="K2611" s="17" t="str">
        <f aca="false">IF($C2611="","",MAX(1,IFERROR(INDEX(⑥商品照会CSV!$M$2:$M$3001,MATCH($C2611,⑥商品照会CSV!$A$2:$A$3001,0)),1)))</f>
        <v/>
      </c>
      <c r="L2611" s="40" t="str">
        <f aca="false">IF($C2611="","",IFERROR(INDEX(⑥商品照会CSV!$Q$2:$Q$3001,MATCH($C2611,⑥商品照会CSV!$A$2:$A$3001,0)),0))</f>
        <v/>
      </c>
      <c r="M2611" s="40" t="str">
        <f aca="false">IF($C2611="","",N($L2611)*N($K2611))</f>
        <v/>
      </c>
      <c r="N2611" s="17" t="str">
        <f aca="false">IF($C2611="","",MAX(1,IFERROR(INDEX(⑥商品照会CSV!$AK$2:$AK$3001,MATCH($C2611,⑥商品照会CSV!$A$2:$A$3001,0)),1)))</f>
        <v/>
      </c>
      <c r="O2611" s="12" t="str">
        <f aca="false">IF($C2611="","",IFERROR(IF(INDEX(⑥商品照会CSV!$AN$2:$AN$3001,MATCH($C2611,⑥商品照会CSV!$A$2:$A$3001,0))=1,"バラ",IF(INDEX(⑥商品照会CSV!$AM$2:$AM$3001,MATCH($C2611,⑥商品照会CSV!$A$2:$A$3001,0))=1,"中間包装","ケース")),"ケース"))</f>
        <v/>
      </c>
      <c r="P2611" s="18"/>
      <c r="Q2611" s="14"/>
      <c r="R2611" s="17" t="str">
        <f aca="false">IF($C2611="","",N($Q2611)*N($K2611))</f>
        <v/>
      </c>
    </row>
    <row r="2612" customFormat="false" ht="15" hidden="false" customHeight="false" outlineLevel="0" collapsed="false">
      <c r="B2612" s="12" t="n">
        <v>2607</v>
      </c>
      <c r="C2612" s="36" t="str">
        <f aca="false">IF(①在庫CSV_発注日!$M2608="","",①在庫CSV_発注日!$M2608&amp;"")</f>
        <v/>
      </c>
      <c r="D2612" s="12" t="str">
        <f aca="false">IF($C2612="","",①在庫CSV_発注日!$N2608)</f>
        <v/>
      </c>
      <c r="E2612" s="12" t="str">
        <f aca="false">IF($C2612="","",①在庫CSV_発注日!$H2608)</f>
        <v/>
      </c>
      <c r="F2612" s="12" t="str">
        <f aca="false">IF($C2612="","",①在庫CSV_発注日!$L2608)</f>
        <v/>
      </c>
      <c r="G2612" s="18"/>
      <c r="H2612" s="17" t="str">
        <f aca="false">IF($C2612="","",N(①在庫CSV_発注日!$Z2608))</f>
        <v/>
      </c>
      <c r="I2612" s="37" t="str">
        <f aca="false">IF($C2612="","",SUMIFS(⑤減算マスタCSV!$L$2:$L$8001,⑤減算マスタCSV!$F$2:$F$8001,$C2612,⑤減算マスタCSV!$K$2:$K$8001,1))</f>
        <v/>
      </c>
      <c r="J2612" s="17" t="str">
        <f aca="false">IF($C2612="","",IFERROR(INDEX(⑤減算マスタCSV!$H$2:$H$8001,MATCH($C2612,⑤減算マスタCSV!$F$2:$F$8001,0)),1))</f>
        <v/>
      </c>
      <c r="K2612" s="17" t="str">
        <f aca="false">IF($C2612="","",MAX(1,IFERROR(INDEX(⑥商品照会CSV!$M$2:$M$3001,MATCH($C2612,⑥商品照会CSV!$A$2:$A$3001,0)),1)))</f>
        <v/>
      </c>
      <c r="L2612" s="40" t="str">
        <f aca="false">IF($C2612="","",IFERROR(INDEX(⑥商品照会CSV!$Q$2:$Q$3001,MATCH($C2612,⑥商品照会CSV!$A$2:$A$3001,0)),0))</f>
        <v/>
      </c>
      <c r="M2612" s="40" t="str">
        <f aca="false">IF($C2612="","",N($L2612)*N($K2612))</f>
        <v/>
      </c>
      <c r="N2612" s="17" t="str">
        <f aca="false">IF($C2612="","",MAX(1,IFERROR(INDEX(⑥商品照会CSV!$AK$2:$AK$3001,MATCH($C2612,⑥商品照会CSV!$A$2:$A$3001,0)),1)))</f>
        <v/>
      </c>
      <c r="O2612" s="12" t="str">
        <f aca="false">IF($C2612="","",IFERROR(IF(INDEX(⑥商品照会CSV!$AN$2:$AN$3001,MATCH($C2612,⑥商品照会CSV!$A$2:$A$3001,0))=1,"バラ",IF(INDEX(⑥商品照会CSV!$AM$2:$AM$3001,MATCH($C2612,⑥商品照会CSV!$A$2:$A$3001,0))=1,"中間包装","ケース")),"ケース"))</f>
        <v/>
      </c>
      <c r="P2612" s="18"/>
      <c r="Q2612" s="14"/>
      <c r="R2612" s="17" t="str">
        <f aca="false">IF($C2612="","",N($Q2612)*N($K2612))</f>
        <v/>
      </c>
    </row>
    <row r="2613" customFormat="false" ht="15" hidden="false" customHeight="false" outlineLevel="0" collapsed="false">
      <c r="B2613" s="12" t="n">
        <v>2608</v>
      </c>
      <c r="C2613" s="36" t="str">
        <f aca="false">IF(①在庫CSV_発注日!$M2609="","",①在庫CSV_発注日!$M2609&amp;"")</f>
        <v/>
      </c>
      <c r="D2613" s="12" t="str">
        <f aca="false">IF($C2613="","",①在庫CSV_発注日!$N2609)</f>
        <v/>
      </c>
      <c r="E2613" s="12" t="str">
        <f aca="false">IF($C2613="","",①在庫CSV_発注日!$H2609)</f>
        <v/>
      </c>
      <c r="F2613" s="12" t="str">
        <f aca="false">IF($C2613="","",①在庫CSV_発注日!$L2609)</f>
        <v/>
      </c>
      <c r="G2613" s="18"/>
      <c r="H2613" s="17" t="str">
        <f aca="false">IF($C2613="","",N(①在庫CSV_発注日!$Z2609))</f>
        <v/>
      </c>
      <c r="I2613" s="37" t="str">
        <f aca="false">IF($C2613="","",SUMIFS(⑤減算マスタCSV!$L$2:$L$8001,⑤減算マスタCSV!$F$2:$F$8001,$C2613,⑤減算マスタCSV!$K$2:$K$8001,1))</f>
        <v/>
      </c>
      <c r="J2613" s="17" t="str">
        <f aca="false">IF($C2613="","",IFERROR(INDEX(⑤減算マスタCSV!$H$2:$H$8001,MATCH($C2613,⑤減算マスタCSV!$F$2:$F$8001,0)),1))</f>
        <v/>
      </c>
      <c r="K2613" s="17" t="str">
        <f aca="false">IF($C2613="","",MAX(1,IFERROR(INDEX(⑥商品照会CSV!$M$2:$M$3001,MATCH($C2613,⑥商品照会CSV!$A$2:$A$3001,0)),1)))</f>
        <v/>
      </c>
      <c r="L2613" s="40" t="str">
        <f aca="false">IF($C2613="","",IFERROR(INDEX(⑥商品照会CSV!$Q$2:$Q$3001,MATCH($C2613,⑥商品照会CSV!$A$2:$A$3001,0)),0))</f>
        <v/>
      </c>
      <c r="M2613" s="40" t="str">
        <f aca="false">IF($C2613="","",N($L2613)*N($K2613))</f>
        <v/>
      </c>
      <c r="N2613" s="17" t="str">
        <f aca="false">IF($C2613="","",MAX(1,IFERROR(INDEX(⑥商品照会CSV!$AK$2:$AK$3001,MATCH($C2613,⑥商品照会CSV!$A$2:$A$3001,0)),1)))</f>
        <v/>
      </c>
      <c r="O2613" s="12" t="str">
        <f aca="false">IF($C2613="","",IFERROR(IF(INDEX(⑥商品照会CSV!$AN$2:$AN$3001,MATCH($C2613,⑥商品照会CSV!$A$2:$A$3001,0))=1,"バラ",IF(INDEX(⑥商品照会CSV!$AM$2:$AM$3001,MATCH($C2613,⑥商品照会CSV!$A$2:$A$3001,0))=1,"中間包装","ケース")),"ケース"))</f>
        <v/>
      </c>
      <c r="P2613" s="18"/>
      <c r="Q2613" s="14"/>
      <c r="R2613" s="17" t="str">
        <f aca="false">IF($C2613="","",N($Q2613)*N($K2613))</f>
        <v/>
      </c>
    </row>
    <row r="2614" customFormat="false" ht="15" hidden="false" customHeight="false" outlineLevel="0" collapsed="false">
      <c r="B2614" s="12" t="n">
        <v>2609</v>
      </c>
      <c r="C2614" s="36" t="str">
        <f aca="false">IF(①在庫CSV_発注日!$M2610="","",①在庫CSV_発注日!$M2610&amp;"")</f>
        <v/>
      </c>
      <c r="D2614" s="12" t="str">
        <f aca="false">IF($C2614="","",①在庫CSV_発注日!$N2610)</f>
        <v/>
      </c>
      <c r="E2614" s="12" t="str">
        <f aca="false">IF($C2614="","",①在庫CSV_発注日!$H2610)</f>
        <v/>
      </c>
      <c r="F2614" s="12" t="str">
        <f aca="false">IF($C2614="","",①在庫CSV_発注日!$L2610)</f>
        <v/>
      </c>
      <c r="G2614" s="18"/>
      <c r="H2614" s="17" t="str">
        <f aca="false">IF($C2614="","",N(①在庫CSV_発注日!$Z2610))</f>
        <v/>
      </c>
      <c r="I2614" s="37" t="str">
        <f aca="false">IF($C2614="","",SUMIFS(⑤減算マスタCSV!$L$2:$L$8001,⑤減算マスタCSV!$F$2:$F$8001,$C2614,⑤減算マスタCSV!$K$2:$K$8001,1))</f>
        <v/>
      </c>
      <c r="J2614" s="17" t="str">
        <f aca="false">IF($C2614="","",IFERROR(INDEX(⑤減算マスタCSV!$H$2:$H$8001,MATCH($C2614,⑤減算マスタCSV!$F$2:$F$8001,0)),1))</f>
        <v/>
      </c>
      <c r="K2614" s="17" t="str">
        <f aca="false">IF($C2614="","",MAX(1,IFERROR(INDEX(⑥商品照会CSV!$M$2:$M$3001,MATCH($C2614,⑥商品照会CSV!$A$2:$A$3001,0)),1)))</f>
        <v/>
      </c>
      <c r="L2614" s="40" t="str">
        <f aca="false">IF($C2614="","",IFERROR(INDEX(⑥商品照会CSV!$Q$2:$Q$3001,MATCH($C2614,⑥商品照会CSV!$A$2:$A$3001,0)),0))</f>
        <v/>
      </c>
      <c r="M2614" s="40" t="str">
        <f aca="false">IF($C2614="","",N($L2614)*N($K2614))</f>
        <v/>
      </c>
      <c r="N2614" s="17" t="str">
        <f aca="false">IF($C2614="","",MAX(1,IFERROR(INDEX(⑥商品照会CSV!$AK$2:$AK$3001,MATCH($C2614,⑥商品照会CSV!$A$2:$A$3001,0)),1)))</f>
        <v/>
      </c>
      <c r="O2614" s="12" t="str">
        <f aca="false">IF($C2614="","",IFERROR(IF(INDEX(⑥商品照会CSV!$AN$2:$AN$3001,MATCH($C2614,⑥商品照会CSV!$A$2:$A$3001,0))=1,"バラ",IF(INDEX(⑥商品照会CSV!$AM$2:$AM$3001,MATCH($C2614,⑥商品照会CSV!$A$2:$A$3001,0))=1,"中間包装","ケース")),"ケース"))</f>
        <v/>
      </c>
      <c r="P2614" s="18"/>
      <c r="Q2614" s="14"/>
      <c r="R2614" s="17" t="str">
        <f aca="false">IF($C2614="","",N($Q2614)*N($K2614))</f>
        <v/>
      </c>
    </row>
    <row r="2615" customFormat="false" ht="15" hidden="false" customHeight="false" outlineLevel="0" collapsed="false">
      <c r="B2615" s="12" t="n">
        <v>2610</v>
      </c>
      <c r="C2615" s="36" t="str">
        <f aca="false">IF(①在庫CSV_発注日!$M2611="","",①在庫CSV_発注日!$M2611&amp;"")</f>
        <v/>
      </c>
      <c r="D2615" s="12" t="str">
        <f aca="false">IF($C2615="","",①在庫CSV_発注日!$N2611)</f>
        <v/>
      </c>
      <c r="E2615" s="12" t="str">
        <f aca="false">IF($C2615="","",①在庫CSV_発注日!$H2611)</f>
        <v/>
      </c>
      <c r="F2615" s="12" t="str">
        <f aca="false">IF($C2615="","",①在庫CSV_発注日!$L2611)</f>
        <v/>
      </c>
      <c r="G2615" s="18"/>
      <c r="H2615" s="17" t="str">
        <f aca="false">IF($C2615="","",N(①在庫CSV_発注日!$Z2611))</f>
        <v/>
      </c>
      <c r="I2615" s="37" t="str">
        <f aca="false">IF($C2615="","",SUMIFS(⑤減算マスタCSV!$L$2:$L$8001,⑤減算マスタCSV!$F$2:$F$8001,$C2615,⑤減算マスタCSV!$K$2:$K$8001,1))</f>
        <v/>
      </c>
      <c r="J2615" s="17" t="str">
        <f aca="false">IF($C2615="","",IFERROR(INDEX(⑤減算マスタCSV!$H$2:$H$8001,MATCH($C2615,⑤減算マスタCSV!$F$2:$F$8001,0)),1))</f>
        <v/>
      </c>
      <c r="K2615" s="17" t="str">
        <f aca="false">IF($C2615="","",MAX(1,IFERROR(INDEX(⑥商品照会CSV!$M$2:$M$3001,MATCH($C2615,⑥商品照会CSV!$A$2:$A$3001,0)),1)))</f>
        <v/>
      </c>
      <c r="L2615" s="40" t="str">
        <f aca="false">IF($C2615="","",IFERROR(INDEX(⑥商品照会CSV!$Q$2:$Q$3001,MATCH($C2615,⑥商品照会CSV!$A$2:$A$3001,0)),0))</f>
        <v/>
      </c>
      <c r="M2615" s="40" t="str">
        <f aca="false">IF($C2615="","",N($L2615)*N($K2615))</f>
        <v/>
      </c>
      <c r="N2615" s="17" t="str">
        <f aca="false">IF($C2615="","",MAX(1,IFERROR(INDEX(⑥商品照会CSV!$AK$2:$AK$3001,MATCH($C2615,⑥商品照会CSV!$A$2:$A$3001,0)),1)))</f>
        <v/>
      </c>
      <c r="O2615" s="12" t="str">
        <f aca="false">IF($C2615="","",IFERROR(IF(INDEX(⑥商品照会CSV!$AN$2:$AN$3001,MATCH($C2615,⑥商品照会CSV!$A$2:$A$3001,0))=1,"バラ",IF(INDEX(⑥商品照会CSV!$AM$2:$AM$3001,MATCH($C2615,⑥商品照会CSV!$A$2:$A$3001,0))=1,"中間包装","ケース")),"ケース"))</f>
        <v/>
      </c>
      <c r="P2615" s="18"/>
      <c r="Q2615" s="14"/>
      <c r="R2615" s="17" t="str">
        <f aca="false">IF($C2615="","",N($Q2615)*N($K2615))</f>
        <v/>
      </c>
    </row>
    <row r="2616" customFormat="false" ht="15" hidden="false" customHeight="false" outlineLevel="0" collapsed="false">
      <c r="B2616" s="12" t="n">
        <v>2611</v>
      </c>
      <c r="C2616" s="36" t="str">
        <f aca="false">IF(①在庫CSV_発注日!$M2612="","",①在庫CSV_発注日!$M2612&amp;"")</f>
        <v/>
      </c>
      <c r="D2616" s="12" t="str">
        <f aca="false">IF($C2616="","",①在庫CSV_発注日!$N2612)</f>
        <v/>
      </c>
      <c r="E2616" s="12" t="str">
        <f aca="false">IF($C2616="","",①在庫CSV_発注日!$H2612)</f>
        <v/>
      </c>
      <c r="F2616" s="12" t="str">
        <f aca="false">IF($C2616="","",①在庫CSV_発注日!$L2612)</f>
        <v/>
      </c>
      <c r="G2616" s="18"/>
      <c r="H2616" s="17" t="str">
        <f aca="false">IF($C2616="","",N(①在庫CSV_発注日!$Z2612))</f>
        <v/>
      </c>
      <c r="I2616" s="37" t="str">
        <f aca="false">IF($C2616="","",SUMIFS(⑤減算マスタCSV!$L$2:$L$8001,⑤減算マスタCSV!$F$2:$F$8001,$C2616,⑤減算マスタCSV!$K$2:$K$8001,1))</f>
        <v/>
      </c>
      <c r="J2616" s="17" t="str">
        <f aca="false">IF($C2616="","",IFERROR(INDEX(⑤減算マスタCSV!$H$2:$H$8001,MATCH($C2616,⑤減算マスタCSV!$F$2:$F$8001,0)),1))</f>
        <v/>
      </c>
      <c r="K2616" s="17" t="str">
        <f aca="false">IF($C2616="","",MAX(1,IFERROR(INDEX(⑥商品照会CSV!$M$2:$M$3001,MATCH($C2616,⑥商品照会CSV!$A$2:$A$3001,0)),1)))</f>
        <v/>
      </c>
      <c r="L2616" s="40" t="str">
        <f aca="false">IF($C2616="","",IFERROR(INDEX(⑥商品照会CSV!$Q$2:$Q$3001,MATCH($C2616,⑥商品照会CSV!$A$2:$A$3001,0)),0))</f>
        <v/>
      </c>
      <c r="M2616" s="40" t="str">
        <f aca="false">IF($C2616="","",N($L2616)*N($K2616))</f>
        <v/>
      </c>
      <c r="N2616" s="17" t="str">
        <f aca="false">IF($C2616="","",MAX(1,IFERROR(INDEX(⑥商品照会CSV!$AK$2:$AK$3001,MATCH($C2616,⑥商品照会CSV!$A$2:$A$3001,0)),1)))</f>
        <v/>
      </c>
      <c r="O2616" s="12" t="str">
        <f aca="false">IF($C2616="","",IFERROR(IF(INDEX(⑥商品照会CSV!$AN$2:$AN$3001,MATCH($C2616,⑥商品照会CSV!$A$2:$A$3001,0))=1,"バラ",IF(INDEX(⑥商品照会CSV!$AM$2:$AM$3001,MATCH($C2616,⑥商品照会CSV!$A$2:$A$3001,0))=1,"中間包装","ケース")),"ケース"))</f>
        <v/>
      </c>
      <c r="P2616" s="18"/>
      <c r="Q2616" s="14"/>
      <c r="R2616" s="17" t="str">
        <f aca="false">IF($C2616="","",N($Q2616)*N($K2616))</f>
        <v/>
      </c>
    </row>
    <row r="2617" customFormat="false" ht="15" hidden="false" customHeight="false" outlineLevel="0" collapsed="false">
      <c r="B2617" s="12" t="n">
        <v>2612</v>
      </c>
      <c r="C2617" s="36" t="str">
        <f aca="false">IF(①在庫CSV_発注日!$M2613="","",①在庫CSV_発注日!$M2613&amp;"")</f>
        <v/>
      </c>
      <c r="D2617" s="12" t="str">
        <f aca="false">IF($C2617="","",①在庫CSV_発注日!$N2613)</f>
        <v/>
      </c>
      <c r="E2617" s="12" t="str">
        <f aca="false">IF($C2617="","",①在庫CSV_発注日!$H2613)</f>
        <v/>
      </c>
      <c r="F2617" s="12" t="str">
        <f aca="false">IF($C2617="","",①在庫CSV_発注日!$L2613)</f>
        <v/>
      </c>
      <c r="G2617" s="18"/>
      <c r="H2617" s="17" t="str">
        <f aca="false">IF($C2617="","",N(①在庫CSV_発注日!$Z2613))</f>
        <v/>
      </c>
      <c r="I2617" s="37" t="str">
        <f aca="false">IF($C2617="","",SUMIFS(⑤減算マスタCSV!$L$2:$L$8001,⑤減算マスタCSV!$F$2:$F$8001,$C2617,⑤減算マスタCSV!$K$2:$K$8001,1))</f>
        <v/>
      </c>
      <c r="J2617" s="17" t="str">
        <f aca="false">IF($C2617="","",IFERROR(INDEX(⑤減算マスタCSV!$H$2:$H$8001,MATCH($C2617,⑤減算マスタCSV!$F$2:$F$8001,0)),1))</f>
        <v/>
      </c>
      <c r="K2617" s="17" t="str">
        <f aca="false">IF($C2617="","",MAX(1,IFERROR(INDEX(⑥商品照会CSV!$M$2:$M$3001,MATCH($C2617,⑥商品照会CSV!$A$2:$A$3001,0)),1)))</f>
        <v/>
      </c>
      <c r="L2617" s="40" t="str">
        <f aca="false">IF($C2617="","",IFERROR(INDEX(⑥商品照会CSV!$Q$2:$Q$3001,MATCH($C2617,⑥商品照会CSV!$A$2:$A$3001,0)),0))</f>
        <v/>
      </c>
      <c r="M2617" s="40" t="str">
        <f aca="false">IF($C2617="","",N($L2617)*N($K2617))</f>
        <v/>
      </c>
      <c r="N2617" s="17" t="str">
        <f aca="false">IF($C2617="","",MAX(1,IFERROR(INDEX(⑥商品照会CSV!$AK$2:$AK$3001,MATCH($C2617,⑥商品照会CSV!$A$2:$A$3001,0)),1)))</f>
        <v/>
      </c>
      <c r="O2617" s="12" t="str">
        <f aca="false">IF($C2617="","",IFERROR(IF(INDEX(⑥商品照会CSV!$AN$2:$AN$3001,MATCH($C2617,⑥商品照会CSV!$A$2:$A$3001,0))=1,"バラ",IF(INDEX(⑥商品照会CSV!$AM$2:$AM$3001,MATCH($C2617,⑥商品照会CSV!$A$2:$A$3001,0))=1,"中間包装","ケース")),"ケース"))</f>
        <v/>
      </c>
      <c r="P2617" s="18"/>
      <c r="Q2617" s="14"/>
      <c r="R2617" s="17" t="str">
        <f aca="false">IF($C2617="","",N($Q2617)*N($K2617))</f>
        <v/>
      </c>
    </row>
    <row r="2618" customFormat="false" ht="15" hidden="false" customHeight="false" outlineLevel="0" collapsed="false">
      <c r="B2618" s="12" t="n">
        <v>2613</v>
      </c>
      <c r="C2618" s="36" t="str">
        <f aca="false">IF(①在庫CSV_発注日!$M2614="","",①在庫CSV_発注日!$M2614&amp;"")</f>
        <v/>
      </c>
      <c r="D2618" s="12" t="str">
        <f aca="false">IF($C2618="","",①在庫CSV_発注日!$N2614)</f>
        <v/>
      </c>
      <c r="E2618" s="12" t="str">
        <f aca="false">IF($C2618="","",①在庫CSV_発注日!$H2614)</f>
        <v/>
      </c>
      <c r="F2618" s="12" t="str">
        <f aca="false">IF($C2618="","",①在庫CSV_発注日!$L2614)</f>
        <v/>
      </c>
      <c r="G2618" s="18"/>
      <c r="H2618" s="17" t="str">
        <f aca="false">IF($C2618="","",N(①在庫CSV_発注日!$Z2614))</f>
        <v/>
      </c>
      <c r="I2618" s="37" t="str">
        <f aca="false">IF($C2618="","",SUMIFS(⑤減算マスタCSV!$L$2:$L$8001,⑤減算マスタCSV!$F$2:$F$8001,$C2618,⑤減算マスタCSV!$K$2:$K$8001,1))</f>
        <v/>
      </c>
      <c r="J2618" s="17" t="str">
        <f aca="false">IF($C2618="","",IFERROR(INDEX(⑤減算マスタCSV!$H$2:$H$8001,MATCH($C2618,⑤減算マスタCSV!$F$2:$F$8001,0)),1))</f>
        <v/>
      </c>
      <c r="K2618" s="17" t="str">
        <f aca="false">IF($C2618="","",MAX(1,IFERROR(INDEX(⑥商品照会CSV!$M$2:$M$3001,MATCH($C2618,⑥商品照会CSV!$A$2:$A$3001,0)),1)))</f>
        <v/>
      </c>
      <c r="L2618" s="40" t="str">
        <f aca="false">IF($C2618="","",IFERROR(INDEX(⑥商品照会CSV!$Q$2:$Q$3001,MATCH($C2618,⑥商品照会CSV!$A$2:$A$3001,0)),0))</f>
        <v/>
      </c>
      <c r="M2618" s="40" t="str">
        <f aca="false">IF($C2618="","",N($L2618)*N($K2618))</f>
        <v/>
      </c>
      <c r="N2618" s="17" t="str">
        <f aca="false">IF($C2618="","",MAX(1,IFERROR(INDEX(⑥商品照会CSV!$AK$2:$AK$3001,MATCH($C2618,⑥商品照会CSV!$A$2:$A$3001,0)),1)))</f>
        <v/>
      </c>
      <c r="O2618" s="12" t="str">
        <f aca="false">IF($C2618="","",IFERROR(IF(INDEX(⑥商品照会CSV!$AN$2:$AN$3001,MATCH($C2618,⑥商品照会CSV!$A$2:$A$3001,0))=1,"バラ",IF(INDEX(⑥商品照会CSV!$AM$2:$AM$3001,MATCH($C2618,⑥商品照会CSV!$A$2:$A$3001,0))=1,"中間包装","ケース")),"ケース"))</f>
        <v/>
      </c>
      <c r="P2618" s="18"/>
      <c r="Q2618" s="14"/>
      <c r="R2618" s="17" t="str">
        <f aca="false">IF($C2618="","",N($Q2618)*N($K2618))</f>
        <v/>
      </c>
    </row>
    <row r="2619" customFormat="false" ht="15" hidden="false" customHeight="false" outlineLevel="0" collapsed="false">
      <c r="B2619" s="12" t="n">
        <v>2614</v>
      </c>
      <c r="C2619" s="36" t="str">
        <f aca="false">IF(①在庫CSV_発注日!$M2615="","",①在庫CSV_発注日!$M2615&amp;"")</f>
        <v/>
      </c>
      <c r="D2619" s="12" t="str">
        <f aca="false">IF($C2619="","",①在庫CSV_発注日!$N2615)</f>
        <v/>
      </c>
      <c r="E2619" s="12" t="str">
        <f aca="false">IF($C2619="","",①在庫CSV_発注日!$H2615)</f>
        <v/>
      </c>
      <c r="F2619" s="12" t="str">
        <f aca="false">IF($C2619="","",①在庫CSV_発注日!$L2615)</f>
        <v/>
      </c>
      <c r="G2619" s="18"/>
      <c r="H2619" s="17" t="str">
        <f aca="false">IF($C2619="","",N(①在庫CSV_発注日!$Z2615))</f>
        <v/>
      </c>
      <c r="I2619" s="37" t="str">
        <f aca="false">IF($C2619="","",SUMIFS(⑤減算マスタCSV!$L$2:$L$8001,⑤減算マスタCSV!$F$2:$F$8001,$C2619,⑤減算マスタCSV!$K$2:$K$8001,1))</f>
        <v/>
      </c>
      <c r="J2619" s="17" t="str">
        <f aca="false">IF($C2619="","",IFERROR(INDEX(⑤減算マスタCSV!$H$2:$H$8001,MATCH($C2619,⑤減算マスタCSV!$F$2:$F$8001,0)),1))</f>
        <v/>
      </c>
      <c r="K2619" s="17" t="str">
        <f aca="false">IF($C2619="","",MAX(1,IFERROR(INDEX(⑥商品照会CSV!$M$2:$M$3001,MATCH($C2619,⑥商品照会CSV!$A$2:$A$3001,0)),1)))</f>
        <v/>
      </c>
      <c r="L2619" s="40" t="str">
        <f aca="false">IF($C2619="","",IFERROR(INDEX(⑥商品照会CSV!$Q$2:$Q$3001,MATCH($C2619,⑥商品照会CSV!$A$2:$A$3001,0)),0))</f>
        <v/>
      </c>
      <c r="M2619" s="40" t="str">
        <f aca="false">IF($C2619="","",N($L2619)*N($K2619))</f>
        <v/>
      </c>
      <c r="N2619" s="17" t="str">
        <f aca="false">IF($C2619="","",MAX(1,IFERROR(INDEX(⑥商品照会CSV!$AK$2:$AK$3001,MATCH($C2619,⑥商品照会CSV!$A$2:$A$3001,0)),1)))</f>
        <v/>
      </c>
      <c r="O2619" s="12" t="str">
        <f aca="false">IF($C2619="","",IFERROR(IF(INDEX(⑥商品照会CSV!$AN$2:$AN$3001,MATCH($C2619,⑥商品照会CSV!$A$2:$A$3001,0))=1,"バラ",IF(INDEX(⑥商品照会CSV!$AM$2:$AM$3001,MATCH($C2619,⑥商品照会CSV!$A$2:$A$3001,0))=1,"中間包装","ケース")),"ケース"))</f>
        <v/>
      </c>
      <c r="P2619" s="18"/>
      <c r="Q2619" s="14"/>
      <c r="R2619" s="17" t="str">
        <f aca="false">IF($C2619="","",N($Q2619)*N($K2619))</f>
        <v/>
      </c>
    </row>
    <row r="2620" customFormat="false" ht="15" hidden="false" customHeight="false" outlineLevel="0" collapsed="false">
      <c r="B2620" s="12" t="n">
        <v>2615</v>
      </c>
      <c r="C2620" s="36" t="str">
        <f aca="false">IF(①在庫CSV_発注日!$M2616="","",①在庫CSV_発注日!$M2616&amp;"")</f>
        <v/>
      </c>
      <c r="D2620" s="12" t="str">
        <f aca="false">IF($C2620="","",①在庫CSV_発注日!$N2616)</f>
        <v/>
      </c>
      <c r="E2620" s="12" t="str">
        <f aca="false">IF($C2620="","",①在庫CSV_発注日!$H2616)</f>
        <v/>
      </c>
      <c r="F2620" s="12" t="str">
        <f aca="false">IF($C2620="","",①在庫CSV_発注日!$L2616)</f>
        <v/>
      </c>
      <c r="G2620" s="18"/>
      <c r="H2620" s="17" t="str">
        <f aca="false">IF($C2620="","",N(①在庫CSV_発注日!$Z2616))</f>
        <v/>
      </c>
      <c r="I2620" s="37" t="str">
        <f aca="false">IF($C2620="","",SUMIFS(⑤減算マスタCSV!$L$2:$L$8001,⑤減算マスタCSV!$F$2:$F$8001,$C2620,⑤減算マスタCSV!$K$2:$K$8001,1))</f>
        <v/>
      </c>
      <c r="J2620" s="17" t="str">
        <f aca="false">IF($C2620="","",IFERROR(INDEX(⑤減算マスタCSV!$H$2:$H$8001,MATCH($C2620,⑤減算マスタCSV!$F$2:$F$8001,0)),1))</f>
        <v/>
      </c>
      <c r="K2620" s="17" t="str">
        <f aca="false">IF($C2620="","",MAX(1,IFERROR(INDEX(⑥商品照会CSV!$M$2:$M$3001,MATCH($C2620,⑥商品照会CSV!$A$2:$A$3001,0)),1)))</f>
        <v/>
      </c>
      <c r="L2620" s="40" t="str">
        <f aca="false">IF($C2620="","",IFERROR(INDEX(⑥商品照会CSV!$Q$2:$Q$3001,MATCH($C2620,⑥商品照会CSV!$A$2:$A$3001,0)),0))</f>
        <v/>
      </c>
      <c r="M2620" s="40" t="str">
        <f aca="false">IF($C2620="","",N($L2620)*N($K2620))</f>
        <v/>
      </c>
      <c r="N2620" s="17" t="str">
        <f aca="false">IF($C2620="","",MAX(1,IFERROR(INDEX(⑥商品照会CSV!$AK$2:$AK$3001,MATCH($C2620,⑥商品照会CSV!$A$2:$A$3001,0)),1)))</f>
        <v/>
      </c>
      <c r="O2620" s="12" t="str">
        <f aca="false">IF($C2620="","",IFERROR(IF(INDEX(⑥商品照会CSV!$AN$2:$AN$3001,MATCH($C2620,⑥商品照会CSV!$A$2:$A$3001,0))=1,"バラ",IF(INDEX(⑥商品照会CSV!$AM$2:$AM$3001,MATCH($C2620,⑥商品照会CSV!$A$2:$A$3001,0))=1,"中間包装","ケース")),"ケース"))</f>
        <v/>
      </c>
      <c r="P2620" s="18"/>
      <c r="Q2620" s="14"/>
      <c r="R2620" s="17" t="str">
        <f aca="false">IF($C2620="","",N($Q2620)*N($K2620))</f>
        <v/>
      </c>
    </row>
    <row r="2621" customFormat="false" ht="15" hidden="false" customHeight="false" outlineLevel="0" collapsed="false">
      <c r="B2621" s="12" t="n">
        <v>2616</v>
      </c>
      <c r="C2621" s="36" t="str">
        <f aca="false">IF(①在庫CSV_発注日!$M2617="","",①在庫CSV_発注日!$M2617&amp;"")</f>
        <v/>
      </c>
      <c r="D2621" s="12" t="str">
        <f aca="false">IF($C2621="","",①在庫CSV_発注日!$N2617)</f>
        <v/>
      </c>
      <c r="E2621" s="12" t="str">
        <f aca="false">IF($C2621="","",①在庫CSV_発注日!$H2617)</f>
        <v/>
      </c>
      <c r="F2621" s="12" t="str">
        <f aca="false">IF($C2621="","",①在庫CSV_発注日!$L2617)</f>
        <v/>
      </c>
      <c r="G2621" s="18"/>
      <c r="H2621" s="17" t="str">
        <f aca="false">IF($C2621="","",N(①在庫CSV_発注日!$Z2617))</f>
        <v/>
      </c>
      <c r="I2621" s="37" t="str">
        <f aca="false">IF($C2621="","",SUMIFS(⑤減算マスタCSV!$L$2:$L$8001,⑤減算マスタCSV!$F$2:$F$8001,$C2621,⑤減算マスタCSV!$K$2:$K$8001,1))</f>
        <v/>
      </c>
      <c r="J2621" s="17" t="str">
        <f aca="false">IF($C2621="","",IFERROR(INDEX(⑤減算マスタCSV!$H$2:$H$8001,MATCH($C2621,⑤減算マスタCSV!$F$2:$F$8001,0)),1))</f>
        <v/>
      </c>
      <c r="K2621" s="17" t="str">
        <f aca="false">IF($C2621="","",MAX(1,IFERROR(INDEX(⑥商品照会CSV!$M$2:$M$3001,MATCH($C2621,⑥商品照会CSV!$A$2:$A$3001,0)),1)))</f>
        <v/>
      </c>
      <c r="L2621" s="40" t="str">
        <f aca="false">IF($C2621="","",IFERROR(INDEX(⑥商品照会CSV!$Q$2:$Q$3001,MATCH($C2621,⑥商品照会CSV!$A$2:$A$3001,0)),0))</f>
        <v/>
      </c>
      <c r="M2621" s="40" t="str">
        <f aca="false">IF($C2621="","",N($L2621)*N($K2621))</f>
        <v/>
      </c>
      <c r="N2621" s="17" t="str">
        <f aca="false">IF($C2621="","",MAX(1,IFERROR(INDEX(⑥商品照会CSV!$AK$2:$AK$3001,MATCH($C2621,⑥商品照会CSV!$A$2:$A$3001,0)),1)))</f>
        <v/>
      </c>
      <c r="O2621" s="12" t="str">
        <f aca="false">IF($C2621="","",IFERROR(IF(INDEX(⑥商品照会CSV!$AN$2:$AN$3001,MATCH($C2621,⑥商品照会CSV!$A$2:$A$3001,0))=1,"バラ",IF(INDEX(⑥商品照会CSV!$AM$2:$AM$3001,MATCH($C2621,⑥商品照会CSV!$A$2:$A$3001,0))=1,"中間包装","ケース")),"ケース"))</f>
        <v/>
      </c>
      <c r="P2621" s="18"/>
      <c r="Q2621" s="14"/>
      <c r="R2621" s="17" t="str">
        <f aca="false">IF($C2621="","",N($Q2621)*N($K2621))</f>
        <v/>
      </c>
    </row>
    <row r="2622" customFormat="false" ht="15" hidden="false" customHeight="false" outlineLevel="0" collapsed="false">
      <c r="B2622" s="12" t="n">
        <v>2617</v>
      </c>
      <c r="C2622" s="36" t="str">
        <f aca="false">IF(①在庫CSV_発注日!$M2618="","",①在庫CSV_発注日!$M2618&amp;"")</f>
        <v/>
      </c>
      <c r="D2622" s="12" t="str">
        <f aca="false">IF($C2622="","",①在庫CSV_発注日!$N2618)</f>
        <v/>
      </c>
      <c r="E2622" s="12" t="str">
        <f aca="false">IF($C2622="","",①在庫CSV_発注日!$H2618)</f>
        <v/>
      </c>
      <c r="F2622" s="12" t="str">
        <f aca="false">IF($C2622="","",①在庫CSV_発注日!$L2618)</f>
        <v/>
      </c>
      <c r="G2622" s="18"/>
      <c r="H2622" s="17" t="str">
        <f aca="false">IF($C2622="","",N(①在庫CSV_発注日!$Z2618))</f>
        <v/>
      </c>
      <c r="I2622" s="37" t="str">
        <f aca="false">IF($C2622="","",SUMIFS(⑤減算マスタCSV!$L$2:$L$8001,⑤減算マスタCSV!$F$2:$F$8001,$C2622,⑤減算マスタCSV!$K$2:$K$8001,1))</f>
        <v/>
      </c>
      <c r="J2622" s="17" t="str">
        <f aca="false">IF($C2622="","",IFERROR(INDEX(⑤減算マスタCSV!$H$2:$H$8001,MATCH($C2622,⑤減算マスタCSV!$F$2:$F$8001,0)),1))</f>
        <v/>
      </c>
      <c r="K2622" s="17" t="str">
        <f aca="false">IF($C2622="","",MAX(1,IFERROR(INDEX(⑥商品照会CSV!$M$2:$M$3001,MATCH($C2622,⑥商品照会CSV!$A$2:$A$3001,0)),1)))</f>
        <v/>
      </c>
      <c r="L2622" s="40" t="str">
        <f aca="false">IF($C2622="","",IFERROR(INDEX(⑥商品照会CSV!$Q$2:$Q$3001,MATCH($C2622,⑥商品照会CSV!$A$2:$A$3001,0)),0))</f>
        <v/>
      </c>
      <c r="M2622" s="40" t="str">
        <f aca="false">IF($C2622="","",N($L2622)*N($K2622))</f>
        <v/>
      </c>
      <c r="N2622" s="17" t="str">
        <f aca="false">IF($C2622="","",MAX(1,IFERROR(INDEX(⑥商品照会CSV!$AK$2:$AK$3001,MATCH($C2622,⑥商品照会CSV!$A$2:$A$3001,0)),1)))</f>
        <v/>
      </c>
      <c r="O2622" s="12" t="str">
        <f aca="false">IF($C2622="","",IFERROR(IF(INDEX(⑥商品照会CSV!$AN$2:$AN$3001,MATCH($C2622,⑥商品照会CSV!$A$2:$A$3001,0))=1,"バラ",IF(INDEX(⑥商品照会CSV!$AM$2:$AM$3001,MATCH($C2622,⑥商品照会CSV!$A$2:$A$3001,0))=1,"中間包装","ケース")),"ケース"))</f>
        <v/>
      </c>
      <c r="P2622" s="18"/>
      <c r="Q2622" s="14"/>
      <c r="R2622" s="17" t="str">
        <f aca="false">IF($C2622="","",N($Q2622)*N($K2622))</f>
        <v/>
      </c>
    </row>
    <row r="2623" customFormat="false" ht="15" hidden="false" customHeight="false" outlineLevel="0" collapsed="false">
      <c r="B2623" s="12" t="n">
        <v>2618</v>
      </c>
      <c r="C2623" s="36" t="str">
        <f aca="false">IF(①在庫CSV_発注日!$M2619="","",①在庫CSV_発注日!$M2619&amp;"")</f>
        <v/>
      </c>
      <c r="D2623" s="12" t="str">
        <f aca="false">IF($C2623="","",①在庫CSV_発注日!$N2619)</f>
        <v/>
      </c>
      <c r="E2623" s="12" t="str">
        <f aca="false">IF($C2623="","",①在庫CSV_発注日!$H2619)</f>
        <v/>
      </c>
      <c r="F2623" s="12" t="str">
        <f aca="false">IF($C2623="","",①在庫CSV_発注日!$L2619)</f>
        <v/>
      </c>
      <c r="G2623" s="18"/>
      <c r="H2623" s="17" t="str">
        <f aca="false">IF($C2623="","",N(①在庫CSV_発注日!$Z2619))</f>
        <v/>
      </c>
      <c r="I2623" s="37" t="str">
        <f aca="false">IF($C2623="","",SUMIFS(⑤減算マスタCSV!$L$2:$L$8001,⑤減算マスタCSV!$F$2:$F$8001,$C2623,⑤減算マスタCSV!$K$2:$K$8001,1))</f>
        <v/>
      </c>
      <c r="J2623" s="17" t="str">
        <f aca="false">IF($C2623="","",IFERROR(INDEX(⑤減算マスタCSV!$H$2:$H$8001,MATCH($C2623,⑤減算マスタCSV!$F$2:$F$8001,0)),1))</f>
        <v/>
      </c>
      <c r="K2623" s="17" t="str">
        <f aca="false">IF($C2623="","",MAX(1,IFERROR(INDEX(⑥商品照会CSV!$M$2:$M$3001,MATCH($C2623,⑥商品照会CSV!$A$2:$A$3001,0)),1)))</f>
        <v/>
      </c>
      <c r="L2623" s="40" t="str">
        <f aca="false">IF($C2623="","",IFERROR(INDEX(⑥商品照会CSV!$Q$2:$Q$3001,MATCH($C2623,⑥商品照会CSV!$A$2:$A$3001,0)),0))</f>
        <v/>
      </c>
      <c r="M2623" s="40" t="str">
        <f aca="false">IF($C2623="","",N($L2623)*N($K2623))</f>
        <v/>
      </c>
      <c r="N2623" s="17" t="str">
        <f aca="false">IF($C2623="","",MAX(1,IFERROR(INDEX(⑥商品照会CSV!$AK$2:$AK$3001,MATCH($C2623,⑥商品照会CSV!$A$2:$A$3001,0)),1)))</f>
        <v/>
      </c>
      <c r="O2623" s="12" t="str">
        <f aca="false">IF($C2623="","",IFERROR(IF(INDEX(⑥商品照会CSV!$AN$2:$AN$3001,MATCH($C2623,⑥商品照会CSV!$A$2:$A$3001,0))=1,"バラ",IF(INDEX(⑥商品照会CSV!$AM$2:$AM$3001,MATCH($C2623,⑥商品照会CSV!$A$2:$A$3001,0))=1,"中間包装","ケース")),"ケース"))</f>
        <v/>
      </c>
      <c r="P2623" s="18"/>
      <c r="Q2623" s="14"/>
      <c r="R2623" s="17" t="str">
        <f aca="false">IF($C2623="","",N($Q2623)*N($K2623))</f>
        <v/>
      </c>
    </row>
    <row r="2624" customFormat="false" ht="15" hidden="false" customHeight="false" outlineLevel="0" collapsed="false">
      <c r="B2624" s="12" t="n">
        <v>2619</v>
      </c>
      <c r="C2624" s="36" t="str">
        <f aca="false">IF(①在庫CSV_発注日!$M2620="","",①在庫CSV_発注日!$M2620&amp;"")</f>
        <v/>
      </c>
      <c r="D2624" s="12" t="str">
        <f aca="false">IF($C2624="","",①在庫CSV_発注日!$N2620)</f>
        <v/>
      </c>
      <c r="E2624" s="12" t="str">
        <f aca="false">IF($C2624="","",①在庫CSV_発注日!$H2620)</f>
        <v/>
      </c>
      <c r="F2624" s="12" t="str">
        <f aca="false">IF($C2624="","",①在庫CSV_発注日!$L2620)</f>
        <v/>
      </c>
      <c r="G2624" s="18"/>
      <c r="H2624" s="17" t="str">
        <f aca="false">IF($C2624="","",N(①在庫CSV_発注日!$Z2620))</f>
        <v/>
      </c>
      <c r="I2624" s="37" t="str">
        <f aca="false">IF($C2624="","",SUMIFS(⑤減算マスタCSV!$L$2:$L$8001,⑤減算マスタCSV!$F$2:$F$8001,$C2624,⑤減算マスタCSV!$K$2:$K$8001,1))</f>
        <v/>
      </c>
      <c r="J2624" s="17" t="str">
        <f aca="false">IF($C2624="","",IFERROR(INDEX(⑤減算マスタCSV!$H$2:$H$8001,MATCH($C2624,⑤減算マスタCSV!$F$2:$F$8001,0)),1))</f>
        <v/>
      </c>
      <c r="K2624" s="17" t="str">
        <f aca="false">IF($C2624="","",MAX(1,IFERROR(INDEX(⑥商品照会CSV!$M$2:$M$3001,MATCH($C2624,⑥商品照会CSV!$A$2:$A$3001,0)),1)))</f>
        <v/>
      </c>
      <c r="L2624" s="40" t="str">
        <f aca="false">IF($C2624="","",IFERROR(INDEX(⑥商品照会CSV!$Q$2:$Q$3001,MATCH($C2624,⑥商品照会CSV!$A$2:$A$3001,0)),0))</f>
        <v/>
      </c>
      <c r="M2624" s="40" t="str">
        <f aca="false">IF($C2624="","",N($L2624)*N($K2624))</f>
        <v/>
      </c>
      <c r="N2624" s="17" t="str">
        <f aca="false">IF($C2624="","",MAX(1,IFERROR(INDEX(⑥商品照会CSV!$AK$2:$AK$3001,MATCH($C2624,⑥商品照会CSV!$A$2:$A$3001,0)),1)))</f>
        <v/>
      </c>
      <c r="O2624" s="12" t="str">
        <f aca="false">IF($C2624="","",IFERROR(IF(INDEX(⑥商品照会CSV!$AN$2:$AN$3001,MATCH($C2624,⑥商品照会CSV!$A$2:$A$3001,0))=1,"バラ",IF(INDEX(⑥商品照会CSV!$AM$2:$AM$3001,MATCH($C2624,⑥商品照会CSV!$A$2:$A$3001,0))=1,"中間包装","ケース")),"ケース"))</f>
        <v/>
      </c>
      <c r="P2624" s="18"/>
      <c r="Q2624" s="14"/>
      <c r="R2624" s="17" t="str">
        <f aca="false">IF($C2624="","",N($Q2624)*N($K2624))</f>
        <v/>
      </c>
    </row>
    <row r="2625" customFormat="false" ht="15" hidden="false" customHeight="false" outlineLevel="0" collapsed="false">
      <c r="B2625" s="12" t="n">
        <v>2620</v>
      </c>
      <c r="C2625" s="36" t="str">
        <f aca="false">IF(①在庫CSV_発注日!$M2621="","",①在庫CSV_発注日!$M2621&amp;"")</f>
        <v/>
      </c>
      <c r="D2625" s="12" t="str">
        <f aca="false">IF($C2625="","",①在庫CSV_発注日!$N2621)</f>
        <v/>
      </c>
      <c r="E2625" s="12" t="str">
        <f aca="false">IF($C2625="","",①在庫CSV_発注日!$H2621)</f>
        <v/>
      </c>
      <c r="F2625" s="12" t="str">
        <f aca="false">IF($C2625="","",①在庫CSV_発注日!$L2621)</f>
        <v/>
      </c>
      <c r="G2625" s="18"/>
      <c r="H2625" s="17" t="str">
        <f aca="false">IF($C2625="","",N(①在庫CSV_発注日!$Z2621))</f>
        <v/>
      </c>
      <c r="I2625" s="37" t="str">
        <f aca="false">IF($C2625="","",SUMIFS(⑤減算マスタCSV!$L$2:$L$8001,⑤減算マスタCSV!$F$2:$F$8001,$C2625,⑤減算マスタCSV!$K$2:$K$8001,1))</f>
        <v/>
      </c>
      <c r="J2625" s="17" t="str">
        <f aca="false">IF($C2625="","",IFERROR(INDEX(⑤減算マスタCSV!$H$2:$H$8001,MATCH($C2625,⑤減算マスタCSV!$F$2:$F$8001,0)),1))</f>
        <v/>
      </c>
      <c r="K2625" s="17" t="str">
        <f aca="false">IF($C2625="","",MAX(1,IFERROR(INDEX(⑥商品照会CSV!$M$2:$M$3001,MATCH($C2625,⑥商品照会CSV!$A$2:$A$3001,0)),1)))</f>
        <v/>
      </c>
      <c r="L2625" s="40" t="str">
        <f aca="false">IF($C2625="","",IFERROR(INDEX(⑥商品照会CSV!$Q$2:$Q$3001,MATCH($C2625,⑥商品照会CSV!$A$2:$A$3001,0)),0))</f>
        <v/>
      </c>
      <c r="M2625" s="40" t="str">
        <f aca="false">IF($C2625="","",N($L2625)*N($K2625))</f>
        <v/>
      </c>
      <c r="N2625" s="17" t="str">
        <f aca="false">IF($C2625="","",MAX(1,IFERROR(INDEX(⑥商品照会CSV!$AK$2:$AK$3001,MATCH($C2625,⑥商品照会CSV!$A$2:$A$3001,0)),1)))</f>
        <v/>
      </c>
      <c r="O2625" s="12" t="str">
        <f aca="false">IF($C2625="","",IFERROR(IF(INDEX(⑥商品照会CSV!$AN$2:$AN$3001,MATCH($C2625,⑥商品照会CSV!$A$2:$A$3001,0))=1,"バラ",IF(INDEX(⑥商品照会CSV!$AM$2:$AM$3001,MATCH($C2625,⑥商品照会CSV!$A$2:$A$3001,0))=1,"中間包装","ケース")),"ケース"))</f>
        <v/>
      </c>
      <c r="P2625" s="18"/>
      <c r="Q2625" s="14"/>
      <c r="R2625" s="17" t="str">
        <f aca="false">IF($C2625="","",N($Q2625)*N($K2625))</f>
        <v/>
      </c>
    </row>
    <row r="2626" customFormat="false" ht="15" hidden="false" customHeight="false" outlineLevel="0" collapsed="false">
      <c r="B2626" s="12" t="n">
        <v>2621</v>
      </c>
      <c r="C2626" s="36" t="str">
        <f aca="false">IF(①在庫CSV_発注日!$M2622="","",①在庫CSV_発注日!$M2622&amp;"")</f>
        <v/>
      </c>
      <c r="D2626" s="12" t="str">
        <f aca="false">IF($C2626="","",①在庫CSV_発注日!$N2622)</f>
        <v/>
      </c>
      <c r="E2626" s="12" t="str">
        <f aca="false">IF($C2626="","",①在庫CSV_発注日!$H2622)</f>
        <v/>
      </c>
      <c r="F2626" s="12" t="str">
        <f aca="false">IF($C2626="","",①在庫CSV_発注日!$L2622)</f>
        <v/>
      </c>
      <c r="G2626" s="18"/>
      <c r="H2626" s="17" t="str">
        <f aca="false">IF($C2626="","",N(①在庫CSV_発注日!$Z2622))</f>
        <v/>
      </c>
      <c r="I2626" s="37" t="str">
        <f aca="false">IF($C2626="","",SUMIFS(⑤減算マスタCSV!$L$2:$L$8001,⑤減算マスタCSV!$F$2:$F$8001,$C2626,⑤減算マスタCSV!$K$2:$K$8001,1))</f>
        <v/>
      </c>
      <c r="J2626" s="17" t="str">
        <f aca="false">IF($C2626="","",IFERROR(INDEX(⑤減算マスタCSV!$H$2:$H$8001,MATCH($C2626,⑤減算マスタCSV!$F$2:$F$8001,0)),1))</f>
        <v/>
      </c>
      <c r="K2626" s="17" t="str">
        <f aca="false">IF($C2626="","",MAX(1,IFERROR(INDEX(⑥商品照会CSV!$M$2:$M$3001,MATCH($C2626,⑥商品照会CSV!$A$2:$A$3001,0)),1)))</f>
        <v/>
      </c>
      <c r="L2626" s="40" t="str">
        <f aca="false">IF($C2626="","",IFERROR(INDEX(⑥商品照会CSV!$Q$2:$Q$3001,MATCH($C2626,⑥商品照会CSV!$A$2:$A$3001,0)),0))</f>
        <v/>
      </c>
      <c r="M2626" s="40" t="str">
        <f aca="false">IF($C2626="","",N($L2626)*N($K2626))</f>
        <v/>
      </c>
      <c r="N2626" s="17" t="str">
        <f aca="false">IF($C2626="","",MAX(1,IFERROR(INDEX(⑥商品照会CSV!$AK$2:$AK$3001,MATCH($C2626,⑥商品照会CSV!$A$2:$A$3001,0)),1)))</f>
        <v/>
      </c>
      <c r="O2626" s="12" t="str">
        <f aca="false">IF($C2626="","",IFERROR(IF(INDEX(⑥商品照会CSV!$AN$2:$AN$3001,MATCH($C2626,⑥商品照会CSV!$A$2:$A$3001,0))=1,"バラ",IF(INDEX(⑥商品照会CSV!$AM$2:$AM$3001,MATCH($C2626,⑥商品照会CSV!$A$2:$A$3001,0))=1,"中間包装","ケース")),"ケース"))</f>
        <v/>
      </c>
      <c r="P2626" s="18"/>
      <c r="Q2626" s="14"/>
      <c r="R2626" s="17" t="str">
        <f aca="false">IF($C2626="","",N($Q2626)*N($K2626))</f>
        <v/>
      </c>
    </row>
    <row r="2627" customFormat="false" ht="15" hidden="false" customHeight="false" outlineLevel="0" collapsed="false">
      <c r="B2627" s="12" t="n">
        <v>2622</v>
      </c>
      <c r="C2627" s="36" t="str">
        <f aca="false">IF(①在庫CSV_発注日!$M2623="","",①在庫CSV_発注日!$M2623&amp;"")</f>
        <v/>
      </c>
      <c r="D2627" s="12" t="str">
        <f aca="false">IF($C2627="","",①在庫CSV_発注日!$N2623)</f>
        <v/>
      </c>
      <c r="E2627" s="12" t="str">
        <f aca="false">IF($C2627="","",①在庫CSV_発注日!$H2623)</f>
        <v/>
      </c>
      <c r="F2627" s="12" t="str">
        <f aca="false">IF($C2627="","",①在庫CSV_発注日!$L2623)</f>
        <v/>
      </c>
      <c r="G2627" s="18"/>
      <c r="H2627" s="17" t="str">
        <f aca="false">IF($C2627="","",N(①在庫CSV_発注日!$Z2623))</f>
        <v/>
      </c>
      <c r="I2627" s="37" t="str">
        <f aca="false">IF($C2627="","",SUMIFS(⑤減算マスタCSV!$L$2:$L$8001,⑤減算マスタCSV!$F$2:$F$8001,$C2627,⑤減算マスタCSV!$K$2:$K$8001,1))</f>
        <v/>
      </c>
      <c r="J2627" s="17" t="str">
        <f aca="false">IF($C2627="","",IFERROR(INDEX(⑤減算マスタCSV!$H$2:$H$8001,MATCH($C2627,⑤減算マスタCSV!$F$2:$F$8001,0)),1))</f>
        <v/>
      </c>
      <c r="K2627" s="17" t="str">
        <f aca="false">IF($C2627="","",MAX(1,IFERROR(INDEX(⑥商品照会CSV!$M$2:$M$3001,MATCH($C2627,⑥商品照会CSV!$A$2:$A$3001,0)),1)))</f>
        <v/>
      </c>
      <c r="L2627" s="40" t="str">
        <f aca="false">IF($C2627="","",IFERROR(INDEX(⑥商品照会CSV!$Q$2:$Q$3001,MATCH($C2627,⑥商品照会CSV!$A$2:$A$3001,0)),0))</f>
        <v/>
      </c>
      <c r="M2627" s="40" t="str">
        <f aca="false">IF($C2627="","",N($L2627)*N($K2627))</f>
        <v/>
      </c>
      <c r="N2627" s="17" t="str">
        <f aca="false">IF($C2627="","",MAX(1,IFERROR(INDEX(⑥商品照会CSV!$AK$2:$AK$3001,MATCH($C2627,⑥商品照会CSV!$A$2:$A$3001,0)),1)))</f>
        <v/>
      </c>
      <c r="O2627" s="12" t="str">
        <f aca="false">IF($C2627="","",IFERROR(IF(INDEX(⑥商品照会CSV!$AN$2:$AN$3001,MATCH($C2627,⑥商品照会CSV!$A$2:$A$3001,0))=1,"バラ",IF(INDEX(⑥商品照会CSV!$AM$2:$AM$3001,MATCH($C2627,⑥商品照会CSV!$A$2:$A$3001,0))=1,"中間包装","ケース")),"ケース"))</f>
        <v/>
      </c>
      <c r="P2627" s="18"/>
      <c r="Q2627" s="14"/>
      <c r="R2627" s="17" t="str">
        <f aca="false">IF($C2627="","",N($Q2627)*N($K2627))</f>
        <v/>
      </c>
    </row>
    <row r="2628" customFormat="false" ht="15" hidden="false" customHeight="false" outlineLevel="0" collapsed="false">
      <c r="B2628" s="12" t="n">
        <v>2623</v>
      </c>
      <c r="C2628" s="36" t="str">
        <f aca="false">IF(①在庫CSV_発注日!$M2624="","",①在庫CSV_発注日!$M2624&amp;"")</f>
        <v/>
      </c>
      <c r="D2628" s="12" t="str">
        <f aca="false">IF($C2628="","",①在庫CSV_発注日!$N2624)</f>
        <v/>
      </c>
      <c r="E2628" s="12" t="str">
        <f aca="false">IF($C2628="","",①在庫CSV_発注日!$H2624)</f>
        <v/>
      </c>
      <c r="F2628" s="12" t="str">
        <f aca="false">IF($C2628="","",①在庫CSV_発注日!$L2624)</f>
        <v/>
      </c>
      <c r="G2628" s="18"/>
      <c r="H2628" s="17" t="str">
        <f aca="false">IF($C2628="","",N(①在庫CSV_発注日!$Z2624))</f>
        <v/>
      </c>
      <c r="I2628" s="37" t="str">
        <f aca="false">IF($C2628="","",SUMIFS(⑤減算マスタCSV!$L$2:$L$8001,⑤減算マスタCSV!$F$2:$F$8001,$C2628,⑤減算マスタCSV!$K$2:$K$8001,1))</f>
        <v/>
      </c>
      <c r="J2628" s="17" t="str">
        <f aca="false">IF($C2628="","",IFERROR(INDEX(⑤減算マスタCSV!$H$2:$H$8001,MATCH($C2628,⑤減算マスタCSV!$F$2:$F$8001,0)),1))</f>
        <v/>
      </c>
      <c r="K2628" s="17" t="str">
        <f aca="false">IF($C2628="","",MAX(1,IFERROR(INDEX(⑥商品照会CSV!$M$2:$M$3001,MATCH($C2628,⑥商品照会CSV!$A$2:$A$3001,0)),1)))</f>
        <v/>
      </c>
      <c r="L2628" s="40" t="str">
        <f aca="false">IF($C2628="","",IFERROR(INDEX(⑥商品照会CSV!$Q$2:$Q$3001,MATCH($C2628,⑥商品照会CSV!$A$2:$A$3001,0)),0))</f>
        <v/>
      </c>
      <c r="M2628" s="40" t="str">
        <f aca="false">IF($C2628="","",N($L2628)*N($K2628))</f>
        <v/>
      </c>
      <c r="N2628" s="17" t="str">
        <f aca="false">IF($C2628="","",MAX(1,IFERROR(INDEX(⑥商品照会CSV!$AK$2:$AK$3001,MATCH($C2628,⑥商品照会CSV!$A$2:$A$3001,0)),1)))</f>
        <v/>
      </c>
      <c r="O2628" s="12" t="str">
        <f aca="false">IF($C2628="","",IFERROR(IF(INDEX(⑥商品照会CSV!$AN$2:$AN$3001,MATCH($C2628,⑥商品照会CSV!$A$2:$A$3001,0))=1,"バラ",IF(INDEX(⑥商品照会CSV!$AM$2:$AM$3001,MATCH($C2628,⑥商品照会CSV!$A$2:$A$3001,0))=1,"中間包装","ケース")),"ケース"))</f>
        <v/>
      </c>
      <c r="P2628" s="18"/>
      <c r="Q2628" s="14"/>
      <c r="R2628" s="17" t="str">
        <f aca="false">IF($C2628="","",N($Q2628)*N($K2628))</f>
        <v/>
      </c>
    </row>
    <row r="2629" customFormat="false" ht="15" hidden="false" customHeight="false" outlineLevel="0" collapsed="false">
      <c r="B2629" s="12" t="n">
        <v>2624</v>
      </c>
      <c r="C2629" s="36" t="str">
        <f aca="false">IF(①在庫CSV_発注日!$M2625="","",①在庫CSV_発注日!$M2625&amp;"")</f>
        <v/>
      </c>
      <c r="D2629" s="12" t="str">
        <f aca="false">IF($C2629="","",①在庫CSV_発注日!$N2625)</f>
        <v/>
      </c>
      <c r="E2629" s="12" t="str">
        <f aca="false">IF($C2629="","",①在庫CSV_発注日!$H2625)</f>
        <v/>
      </c>
      <c r="F2629" s="12" t="str">
        <f aca="false">IF($C2629="","",①在庫CSV_発注日!$L2625)</f>
        <v/>
      </c>
      <c r="G2629" s="18"/>
      <c r="H2629" s="17" t="str">
        <f aca="false">IF($C2629="","",N(①在庫CSV_発注日!$Z2625))</f>
        <v/>
      </c>
      <c r="I2629" s="37" t="str">
        <f aca="false">IF($C2629="","",SUMIFS(⑤減算マスタCSV!$L$2:$L$8001,⑤減算マスタCSV!$F$2:$F$8001,$C2629,⑤減算マスタCSV!$K$2:$K$8001,1))</f>
        <v/>
      </c>
      <c r="J2629" s="17" t="str">
        <f aca="false">IF($C2629="","",IFERROR(INDEX(⑤減算マスタCSV!$H$2:$H$8001,MATCH($C2629,⑤減算マスタCSV!$F$2:$F$8001,0)),1))</f>
        <v/>
      </c>
      <c r="K2629" s="17" t="str">
        <f aca="false">IF($C2629="","",MAX(1,IFERROR(INDEX(⑥商品照会CSV!$M$2:$M$3001,MATCH($C2629,⑥商品照会CSV!$A$2:$A$3001,0)),1)))</f>
        <v/>
      </c>
      <c r="L2629" s="40" t="str">
        <f aca="false">IF($C2629="","",IFERROR(INDEX(⑥商品照会CSV!$Q$2:$Q$3001,MATCH($C2629,⑥商品照会CSV!$A$2:$A$3001,0)),0))</f>
        <v/>
      </c>
      <c r="M2629" s="40" t="str">
        <f aca="false">IF($C2629="","",N($L2629)*N($K2629))</f>
        <v/>
      </c>
      <c r="N2629" s="17" t="str">
        <f aca="false">IF($C2629="","",MAX(1,IFERROR(INDEX(⑥商品照会CSV!$AK$2:$AK$3001,MATCH($C2629,⑥商品照会CSV!$A$2:$A$3001,0)),1)))</f>
        <v/>
      </c>
      <c r="O2629" s="12" t="str">
        <f aca="false">IF($C2629="","",IFERROR(IF(INDEX(⑥商品照会CSV!$AN$2:$AN$3001,MATCH($C2629,⑥商品照会CSV!$A$2:$A$3001,0))=1,"バラ",IF(INDEX(⑥商品照会CSV!$AM$2:$AM$3001,MATCH($C2629,⑥商品照会CSV!$A$2:$A$3001,0))=1,"中間包装","ケース")),"ケース"))</f>
        <v/>
      </c>
      <c r="P2629" s="18"/>
      <c r="Q2629" s="14"/>
      <c r="R2629" s="17" t="str">
        <f aca="false">IF($C2629="","",N($Q2629)*N($K2629))</f>
        <v/>
      </c>
    </row>
    <row r="2630" customFormat="false" ht="15" hidden="false" customHeight="false" outlineLevel="0" collapsed="false">
      <c r="B2630" s="12" t="n">
        <v>2625</v>
      </c>
      <c r="C2630" s="36" t="str">
        <f aca="false">IF(①在庫CSV_発注日!$M2626="","",①在庫CSV_発注日!$M2626&amp;"")</f>
        <v/>
      </c>
      <c r="D2630" s="12" t="str">
        <f aca="false">IF($C2630="","",①在庫CSV_発注日!$N2626)</f>
        <v/>
      </c>
      <c r="E2630" s="12" t="str">
        <f aca="false">IF($C2630="","",①在庫CSV_発注日!$H2626)</f>
        <v/>
      </c>
      <c r="F2630" s="12" t="str">
        <f aca="false">IF($C2630="","",①在庫CSV_発注日!$L2626)</f>
        <v/>
      </c>
      <c r="G2630" s="18"/>
      <c r="H2630" s="17" t="str">
        <f aca="false">IF($C2630="","",N(①在庫CSV_発注日!$Z2626))</f>
        <v/>
      </c>
      <c r="I2630" s="37" t="str">
        <f aca="false">IF($C2630="","",SUMIFS(⑤減算マスタCSV!$L$2:$L$8001,⑤減算マスタCSV!$F$2:$F$8001,$C2630,⑤減算マスタCSV!$K$2:$K$8001,1))</f>
        <v/>
      </c>
      <c r="J2630" s="17" t="str">
        <f aca="false">IF($C2630="","",IFERROR(INDEX(⑤減算マスタCSV!$H$2:$H$8001,MATCH($C2630,⑤減算マスタCSV!$F$2:$F$8001,0)),1))</f>
        <v/>
      </c>
      <c r="K2630" s="17" t="str">
        <f aca="false">IF($C2630="","",MAX(1,IFERROR(INDEX(⑥商品照会CSV!$M$2:$M$3001,MATCH($C2630,⑥商品照会CSV!$A$2:$A$3001,0)),1)))</f>
        <v/>
      </c>
      <c r="L2630" s="40" t="str">
        <f aca="false">IF($C2630="","",IFERROR(INDEX(⑥商品照会CSV!$Q$2:$Q$3001,MATCH($C2630,⑥商品照会CSV!$A$2:$A$3001,0)),0))</f>
        <v/>
      </c>
      <c r="M2630" s="40" t="str">
        <f aca="false">IF($C2630="","",N($L2630)*N($K2630))</f>
        <v/>
      </c>
      <c r="N2630" s="17" t="str">
        <f aca="false">IF($C2630="","",MAX(1,IFERROR(INDEX(⑥商品照会CSV!$AK$2:$AK$3001,MATCH($C2630,⑥商品照会CSV!$A$2:$A$3001,0)),1)))</f>
        <v/>
      </c>
      <c r="O2630" s="12" t="str">
        <f aca="false">IF($C2630="","",IFERROR(IF(INDEX(⑥商品照会CSV!$AN$2:$AN$3001,MATCH($C2630,⑥商品照会CSV!$A$2:$A$3001,0))=1,"バラ",IF(INDEX(⑥商品照会CSV!$AM$2:$AM$3001,MATCH($C2630,⑥商品照会CSV!$A$2:$A$3001,0))=1,"中間包装","ケース")),"ケース"))</f>
        <v/>
      </c>
      <c r="P2630" s="18"/>
      <c r="Q2630" s="14"/>
      <c r="R2630" s="17" t="str">
        <f aca="false">IF($C2630="","",N($Q2630)*N($K2630))</f>
        <v/>
      </c>
    </row>
    <row r="2631" customFormat="false" ht="15" hidden="false" customHeight="false" outlineLevel="0" collapsed="false">
      <c r="B2631" s="12" t="n">
        <v>2626</v>
      </c>
      <c r="C2631" s="36" t="str">
        <f aca="false">IF(①在庫CSV_発注日!$M2627="","",①在庫CSV_発注日!$M2627&amp;"")</f>
        <v/>
      </c>
      <c r="D2631" s="12" t="str">
        <f aca="false">IF($C2631="","",①在庫CSV_発注日!$N2627)</f>
        <v/>
      </c>
      <c r="E2631" s="12" t="str">
        <f aca="false">IF($C2631="","",①在庫CSV_発注日!$H2627)</f>
        <v/>
      </c>
      <c r="F2631" s="12" t="str">
        <f aca="false">IF($C2631="","",①在庫CSV_発注日!$L2627)</f>
        <v/>
      </c>
      <c r="G2631" s="18"/>
      <c r="H2631" s="17" t="str">
        <f aca="false">IF($C2631="","",N(①在庫CSV_発注日!$Z2627))</f>
        <v/>
      </c>
      <c r="I2631" s="37" t="str">
        <f aca="false">IF($C2631="","",SUMIFS(⑤減算マスタCSV!$L$2:$L$8001,⑤減算マスタCSV!$F$2:$F$8001,$C2631,⑤減算マスタCSV!$K$2:$K$8001,1))</f>
        <v/>
      </c>
      <c r="J2631" s="17" t="str">
        <f aca="false">IF($C2631="","",IFERROR(INDEX(⑤減算マスタCSV!$H$2:$H$8001,MATCH($C2631,⑤減算マスタCSV!$F$2:$F$8001,0)),1))</f>
        <v/>
      </c>
      <c r="K2631" s="17" t="str">
        <f aca="false">IF($C2631="","",MAX(1,IFERROR(INDEX(⑥商品照会CSV!$M$2:$M$3001,MATCH($C2631,⑥商品照会CSV!$A$2:$A$3001,0)),1)))</f>
        <v/>
      </c>
      <c r="L2631" s="40" t="str">
        <f aca="false">IF($C2631="","",IFERROR(INDEX(⑥商品照会CSV!$Q$2:$Q$3001,MATCH($C2631,⑥商品照会CSV!$A$2:$A$3001,0)),0))</f>
        <v/>
      </c>
      <c r="M2631" s="40" t="str">
        <f aca="false">IF($C2631="","",N($L2631)*N($K2631))</f>
        <v/>
      </c>
      <c r="N2631" s="17" t="str">
        <f aca="false">IF($C2631="","",MAX(1,IFERROR(INDEX(⑥商品照会CSV!$AK$2:$AK$3001,MATCH($C2631,⑥商品照会CSV!$A$2:$A$3001,0)),1)))</f>
        <v/>
      </c>
      <c r="O2631" s="12" t="str">
        <f aca="false">IF($C2631="","",IFERROR(IF(INDEX(⑥商品照会CSV!$AN$2:$AN$3001,MATCH($C2631,⑥商品照会CSV!$A$2:$A$3001,0))=1,"バラ",IF(INDEX(⑥商品照会CSV!$AM$2:$AM$3001,MATCH($C2631,⑥商品照会CSV!$A$2:$A$3001,0))=1,"中間包装","ケース")),"ケース"))</f>
        <v/>
      </c>
      <c r="P2631" s="18"/>
      <c r="Q2631" s="14"/>
      <c r="R2631" s="17" t="str">
        <f aca="false">IF($C2631="","",N($Q2631)*N($K2631))</f>
        <v/>
      </c>
    </row>
    <row r="2632" customFormat="false" ht="15" hidden="false" customHeight="false" outlineLevel="0" collapsed="false">
      <c r="B2632" s="12" t="n">
        <v>2627</v>
      </c>
      <c r="C2632" s="36" t="str">
        <f aca="false">IF(①在庫CSV_発注日!$M2628="","",①在庫CSV_発注日!$M2628&amp;"")</f>
        <v/>
      </c>
      <c r="D2632" s="12" t="str">
        <f aca="false">IF($C2632="","",①在庫CSV_発注日!$N2628)</f>
        <v/>
      </c>
      <c r="E2632" s="12" t="str">
        <f aca="false">IF($C2632="","",①在庫CSV_発注日!$H2628)</f>
        <v/>
      </c>
      <c r="F2632" s="12" t="str">
        <f aca="false">IF($C2632="","",①在庫CSV_発注日!$L2628)</f>
        <v/>
      </c>
      <c r="G2632" s="18"/>
      <c r="H2632" s="17" t="str">
        <f aca="false">IF($C2632="","",N(①在庫CSV_発注日!$Z2628))</f>
        <v/>
      </c>
      <c r="I2632" s="37" t="str">
        <f aca="false">IF($C2632="","",SUMIFS(⑤減算マスタCSV!$L$2:$L$8001,⑤減算マスタCSV!$F$2:$F$8001,$C2632,⑤減算マスタCSV!$K$2:$K$8001,1))</f>
        <v/>
      </c>
      <c r="J2632" s="17" t="str">
        <f aca="false">IF($C2632="","",IFERROR(INDEX(⑤減算マスタCSV!$H$2:$H$8001,MATCH($C2632,⑤減算マスタCSV!$F$2:$F$8001,0)),1))</f>
        <v/>
      </c>
      <c r="K2632" s="17" t="str">
        <f aca="false">IF($C2632="","",MAX(1,IFERROR(INDEX(⑥商品照会CSV!$M$2:$M$3001,MATCH($C2632,⑥商品照会CSV!$A$2:$A$3001,0)),1)))</f>
        <v/>
      </c>
      <c r="L2632" s="40" t="str">
        <f aca="false">IF($C2632="","",IFERROR(INDEX(⑥商品照会CSV!$Q$2:$Q$3001,MATCH($C2632,⑥商品照会CSV!$A$2:$A$3001,0)),0))</f>
        <v/>
      </c>
      <c r="M2632" s="40" t="str">
        <f aca="false">IF($C2632="","",N($L2632)*N($K2632))</f>
        <v/>
      </c>
      <c r="N2632" s="17" t="str">
        <f aca="false">IF($C2632="","",MAX(1,IFERROR(INDEX(⑥商品照会CSV!$AK$2:$AK$3001,MATCH($C2632,⑥商品照会CSV!$A$2:$A$3001,0)),1)))</f>
        <v/>
      </c>
      <c r="O2632" s="12" t="str">
        <f aca="false">IF($C2632="","",IFERROR(IF(INDEX(⑥商品照会CSV!$AN$2:$AN$3001,MATCH($C2632,⑥商品照会CSV!$A$2:$A$3001,0))=1,"バラ",IF(INDEX(⑥商品照会CSV!$AM$2:$AM$3001,MATCH($C2632,⑥商品照会CSV!$A$2:$A$3001,0))=1,"中間包装","ケース")),"ケース"))</f>
        <v/>
      </c>
      <c r="P2632" s="18"/>
      <c r="Q2632" s="14"/>
      <c r="R2632" s="17" t="str">
        <f aca="false">IF($C2632="","",N($Q2632)*N($K2632))</f>
        <v/>
      </c>
    </row>
    <row r="2633" customFormat="false" ht="15" hidden="false" customHeight="false" outlineLevel="0" collapsed="false">
      <c r="B2633" s="12" t="n">
        <v>2628</v>
      </c>
      <c r="C2633" s="36" t="str">
        <f aca="false">IF(①在庫CSV_発注日!$M2629="","",①在庫CSV_発注日!$M2629&amp;"")</f>
        <v/>
      </c>
      <c r="D2633" s="12" t="str">
        <f aca="false">IF($C2633="","",①在庫CSV_発注日!$N2629)</f>
        <v/>
      </c>
      <c r="E2633" s="12" t="str">
        <f aca="false">IF($C2633="","",①在庫CSV_発注日!$H2629)</f>
        <v/>
      </c>
      <c r="F2633" s="12" t="str">
        <f aca="false">IF($C2633="","",①在庫CSV_発注日!$L2629)</f>
        <v/>
      </c>
      <c r="G2633" s="18"/>
      <c r="H2633" s="17" t="str">
        <f aca="false">IF($C2633="","",N(①在庫CSV_発注日!$Z2629))</f>
        <v/>
      </c>
      <c r="I2633" s="37" t="str">
        <f aca="false">IF($C2633="","",SUMIFS(⑤減算マスタCSV!$L$2:$L$8001,⑤減算マスタCSV!$F$2:$F$8001,$C2633,⑤減算マスタCSV!$K$2:$K$8001,1))</f>
        <v/>
      </c>
      <c r="J2633" s="17" t="str">
        <f aca="false">IF($C2633="","",IFERROR(INDEX(⑤減算マスタCSV!$H$2:$H$8001,MATCH($C2633,⑤減算マスタCSV!$F$2:$F$8001,0)),1))</f>
        <v/>
      </c>
      <c r="K2633" s="17" t="str">
        <f aca="false">IF($C2633="","",MAX(1,IFERROR(INDEX(⑥商品照会CSV!$M$2:$M$3001,MATCH($C2633,⑥商品照会CSV!$A$2:$A$3001,0)),1)))</f>
        <v/>
      </c>
      <c r="L2633" s="40" t="str">
        <f aca="false">IF($C2633="","",IFERROR(INDEX(⑥商品照会CSV!$Q$2:$Q$3001,MATCH($C2633,⑥商品照会CSV!$A$2:$A$3001,0)),0))</f>
        <v/>
      </c>
      <c r="M2633" s="40" t="str">
        <f aca="false">IF($C2633="","",N($L2633)*N($K2633))</f>
        <v/>
      </c>
      <c r="N2633" s="17" t="str">
        <f aca="false">IF($C2633="","",MAX(1,IFERROR(INDEX(⑥商品照会CSV!$AK$2:$AK$3001,MATCH($C2633,⑥商品照会CSV!$A$2:$A$3001,0)),1)))</f>
        <v/>
      </c>
      <c r="O2633" s="12" t="str">
        <f aca="false">IF($C2633="","",IFERROR(IF(INDEX(⑥商品照会CSV!$AN$2:$AN$3001,MATCH($C2633,⑥商品照会CSV!$A$2:$A$3001,0))=1,"バラ",IF(INDEX(⑥商品照会CSV!$AM$2:$AM$3001,MATCH($C2633,⑥商品照会CSV!$A$2:$A$3001,0))=1,"中間包装","ケース")),"ケース"))</f>
        <v/>
      </c>
      <c r="P2633" s="18"/>
      <c r="Q2633" s="14"/>
      <c r="R2633" s="17" t="str">
        <f aca="false">IF($C2633="","",N($Q2633)*N($K2633))</f>
        <v/>
      </c>
    </row>
    <row r="2634" customFormat="false" ht="15" hidden="false" customHeight="false" outlineLevel="0" collapsed="false">
      <c r="B2634" s="12" t="n">
        <v>2629</v>
      </c>
      <c r="C2634" s="36" t="str">
        <f aca="false">IF(①在庫CSV_発注日!$M2630="","",①在庫CSV_発注日!$M2630&amp;"")</f>
        <v/>
      </c>
      <c r="D2634" s="12" t="str">
        <f aca="false">IF($C2634="","",①在庫CSV_発注日!$N2630)</f>
        <v/>
      </c>
      <c r="E2634" s="12" t="str">
        <f aca="false">IF($C2634="","",①在庫CSV_発注日!$H2630)</f>
        <v/>
      </c>
      <c r="F2634" s="12" t="str">
        <f aca="false">IF($C2634="","",①在庫CSV_発注日!$L2630)</f>
        <v/>
      </c>
      <c r="G2634" s="18"/>
      <c r="H2634" s="17" t="str">
        <f aca="false">IF($C2634="","",N(①在庫CSV_発注日!$Z2630))</f>
        <v/>
      </c>
      <c r="I2634" s="37" t="str">
        <f aca="false">IF($C2634="","",SUMIFS(⑤減算マスタCSV!$L$2:$L$8001,⑤減算マスタCSV!$F$2:$F$8001,$C2634,⑤減算マスタCSV!$K$2:$K$8001,1))</f>
        <v/>
      </c>
      <c r="J2634" s="17" t="str">
        <f aca="false">IF($C2634="","",IFERROR(INDEX(⑤減算マスタCSV!$H$2:$H$8001,MATCH($C2634,⑤減算マスタCSV!$F$2:$F$8001,0)),1))</f>
        <v/>
      </c>
      <c r="K2634" s="17" t="str">
        <f aca="false">IF($C2634="","",MAX(1,IFERROR(INDEX(⑥商品照会CSV!$M$2:$M$3001,MATCH($C2634,⑥商品照会CSV!$A$2:$A$3001,0)),1)))</f>
        <v/>
      </c>
      <c r="L2634" s="40" t="str">
        <f aca="false">IF($C2634="","",IFERROR(INDEX(⑥商品照会CSV!$Q$2:$Q$3001,MATCH($C2634,⑥商品照会CSV!$A$2:$A$3001,0)),0))</f>
        <v/>
      </c>
      <c r="M2634" s="40" t="str">
        <f aca="false">IF($C2634="","",N($L2634)*N($K2634))</f>
        <v/>
      </c>
      <c r="N2634" s="17" t="str">
        <f aca="false">IF($C2634="","",MAX(1,IFERROR(INDEX(⑥商品照会CSV!$AK$2:$AK$3001,MATCH($C2634,⑥商品照会CSV!$A$2:$A$3001,0)),1)))</f>
        <v/>
      </c>
      <c r="O2634" s="12" t="str">
        <f aca="false">IF($C2634="","",IFERROR(IF(INDEX(⑥商品照会CSV!$AN$2:$AN$3001,MATCH($C2634,⑥商品照会CSV!$A$2:$A$3001,0))=1,"バラ",IF(INDEX(⑥商品照会CSV!$AM$2:$AM$3001,MATCH($C2634,⑥商品照会CSV!$A$2:$A$3001,0))=1,"中間包装","ケース")),"ケース"))</f>
        <v/>
      </c>
      <c r="P2634" s="18"/>
      <c r="Q2634" s="14"/>
      <c r="R2634" s="17" t="str">
        <f aca="false">IF($C2634="","",N($Q2634)*N($K2634))</f>
        <v/>
      </c>
    </row>
    <row r="2635" customFormat="false" ht="15" hidden="false" customHeight="false" outlineLevel="0" collapsed="false">
      <c r="B2635" s="12" t="n">
        <v>2630</v>
      </c>
      <c r="C2635" s="36" t="str">
        <f aca="false">IF(①在庫CSV_発注日!$M2631="","",①在庫CSV_発注日!$M2631&amp;"")</f>
        <v/>
      </c>
      <c r="D2635" s="12" t="str">
        <f aca="false">IF($C2635="","",①在庫CSV_発注日!$N2631)</f>
        <v/>
      </c>
      <c r="E2635" s="12" t="str">
        <f aca="false">IF($C2635="","",①在庫CSV_発注日!$H2631)</f>
        <v/>
      </c>
      <c r="F2635" s="12" t="str">
        <f aca="false">IF($C2635="","",①在庫CSV_発注日!$L2631)</f>
        <v/>
      </c>
      <c r="G2635" s="18"/>
      <c r="H2635" s="17" t="str">
        <f aca="false">IF($C2635="","",N(①在庫CSV_発注日!$Z2631))</f>
        <v/>
      </c>
      <c r="I2635" s="37" t="str">
        <f aca="false">IF($C2635="","",SUMIFS(⑤減算マスタCSV!$L$2:$L$8001,⑤減算マスタCSV!$F$2:$F$8001,$C2635,⑤減算マスタCSV!$K$2:$K$8001,1))</f>
        <v/>
      </c>
      <c r="J2635" s="17" t="str">
        <f aca="false">IF($C2635="","",IFERROR(INDEX(⑤減算マスタCSV!$H$2:$H$8001,MATCH($C2635,⑤減算マスタCSV!$F$2:$F$8001,0)),1))</f>
        <v/>
      </c>
      <c r="K2635" s="17" t="str">
        <f aca="false">IF($C2635="","",MAX(1,IFERROR(INDEX(⑥商品照会CSV!$M$2:$M$3001,MATCH($C2635,⑥商品照会CSV!$A$2:$A$3001,0)),1)))</f>
        <v/>
      </c>
      <c r="L2635" s="40" t="str">
        <f aca="false">IF($C2635="","",IFERROR(INDEX(⑥商品照会CSV!$Q$2:$Q$3001,MATCH($C2635,⑥商品照会CSV!$A$2:$A$3001,0)),0))</f>
        <v/>
      </c>
      <c r="M2635" s="40" t="str">
        <f aca="false">IF($C2635="","",N($L2635)*N($K2635))</f>
        <v/>
      </c>
      <c r="N2635" s="17" t="str">
        <f aca="false">IF($C2635="","",MAX(1,IFERROR(INDEX(⑥商品照会CSV!$AK$2:$AK$3001,MATCH($C2635,⑥商品照会CSV!$A$2:$A$3001,0)),1)))</f>
        <v/>
      </c>
      <c r="O2635" s="12" t="str">
        <f aca="false">IF($C2635="","",IFERROR(IF(INDEX(⑥商品照会CSV!$AN$2:$AN$3001,MATCH($C2635,⑥商品照会CSV!$A$2:$A$3001,0))=1,"バラ",IF(INDEX(⑥商品照会CSV!$AM$2:$AM$3001,MATCH($C2635,⑥商品照会CSV!$A$2:$A$3001,0))=1,"中間包装","ケース")),"ケース"))</f>
        <v/>
      </c>
      <c r="P2635" s="18"/>
      <c r="Q2635" s="14"/>
      <c r="R2635" s="17" t="str">
        <f aca="false">IF($C2635="","",N($Q2635)*N($K2635))</f>
        <v/>
      </c>
    </row>
    <row r="2636" customFormat="false" ht="15" hidden="false" customHeight="false" outlineLevel="0" collapsed="false">
      <c r="B2636" s="12" t="n">
        <v>2631</v>
      </c>
      <c r="C2636" s="36" t="str">
        <f aca="false">IF(①在庫CSV_発注日!$M2632="","",①在庫CSV_発注日!$M2632&amp;"")</f>
        <v/>
      </c>
      <c r="D2636" s="12" t="str">
        <f aca="false">IF($C2636="","",①在庫CSV_発注日!$N2632)</f>
        <v/>
      </c>
      <c r="E2636" s="12" t="str">
        <f aca="false">IF($C2636="","",①在庫CSV_発注日!$H2632)</f>
        <v/>
      </c>
      <c r="F2636" s="12" t="str">
        <f aca="false">IF($C2636="","",①在庫CSV_発注日!$L2632)</f>
        <v/>
      </c>
      <c r="G2636" s="18"/>
      <c r="H2636" s="17" t="str">
        <f aca="false">IF($C2636="","",N(①在庫CSV_発注日!$Z2632))</f>
        <v/>
      </c>
      <c r="I2636" s="37" t="str">
        <f aca="false">IF($C2636="","",SUMIFS(⑤減算マスタCSV!$L$2:$L$8001,⑤減算マスタCSV!$F$2:$F$8001,$C2636,⑤減算マスタCSV!$K$2:$K$8001,1))</f>
        <v/>
      </c>
      <c r="J2636" s="17" t="str">
        <f aca="false">IF($C2636="","",IFERROR(INDEX(⑤減算マスタCSV!$H$2:$H$8001,MATCH($C2636,⑤減算マスタCSV!$F$2:$F$8001,0)),1))</f>
        <v/>
      </c>
      <c r="K2636" s="17" t="str">
        <f aca="false">IF($C2636="","",MAX(1,IFERROR(INDEX(⑥商品照会CSV!$M$2:$M$3001,MATCH($C2636,⑥商品照会CSV!$A$2:$A$3001,0)),1)))</f>
        <v/>
      </c>
      <c r="L2636" s="40" t="str">
        <f aca="false">IF($C2636="","",IFERROR(INDEX(⑥商品照会CSV!$Q$2:$Q$3001,MATCH($C2636,⑥商品照会CSV!$A$2:$A$3001,0)),0))</f>
        <v/>
      </c>
      <c r="M2636" s="40" t="str">
        <f aca="false">IF($C2636="","",N($L2636)*N($K2636))</f>
        <v/>
      </c>
      <c r="N2636" s="17" t="str">
        <f aca="false">IF($C2636="","",MAX(1,IFERROR(INDEX(⑥商品照会CSV!$AK$2:$AK$3001,MATCH($C2636,⑥商品照会CSV!$A$2:$A$3001,0)),1)))</f>
        <v/>
      </c>
      <c r="O2636" s="12" t="str">
        <f aca="false">IF($C2636="","",IFERROR(IF(INDEX(⑥商品照会CSV!$AN$2:$AN$3001,MATCH($C2636,⑥商品照会CSV!$A$2:$A$3001,0))=1,"バラ",IF(INDEX(⑥商品照会CSV!$AM$2:$AM$3001,MATCH($C2636,⑥商品照会CSV!$A$2:$A$3001,0))=1,"中間包装","ケース")),"ケース"))</f>
        <v/>
      </c>
      <c r="P2636" s="18"/>
      <c r="Q2636" s="14"/>
      <c r="R2636" s="17" t="str">
        <f aca="false">IF($C2636="","",N($Q2636)*N($K2636))</f>
        <v/>
      </c>
    </row>
    <row r="2637" customFormat="false" ht="15" hidden="false" customHeight="false" outlineLevel="0" collapsed="false">
      <c r="B2637" s="12" t="n">
        <v>2632</v>
      </c>
      <c r="C2637" s="36" t="str">
        <f aca="false">IF(①在庫CSV_発注日!$M2633="","",①在庫CSV_発注日!$M2633&amp;"")</f>
        <v/>
      </c>
      <c r="D2637" s="12" t="str">
        <f aca="false">IF($C2637="","",①在庫CSV_発注日!$N2633)</f>
        <v/>
      </c>
      <c r="E2637" s="12" t="str">
        <f aca="false">IF($C2637="","",①在庫CSV_発注日!$H2633)</f>
        <v/>
      </c>
      <c r="F2637" s="12" t="str">
        <f aca="false">IF($C2637="","",①在庫CSV_発注日!$L2633)</f>
        <v/>
      </c>
      <c r="G2637" s="18"/>
      <c r="H2637" s="17" t="str">
        <f aca="false">IF($C2637="","",N(①在庫CSV_発注日!$Z2633))</f>
        <v/>
      </c>
      <c r="I2637" s="37" t="str">
        <f aca="false">IF($C2637="","",SUMIFS(⑤減算マスタCSV!$L$2:$L$8001,⑤減算マスタCSV!$F$2:$F$8001,$C2637,⑤減算マスタCSV!$K$2:$K$8001,1))</f>
        <v/>
      </c>
      <c r="J2637" s="17" t="str">
        <f aca="false">IF($C2637="","",IFERROR(INDEX(⑤減算マスタCSV!$H$2:$H$8001,MATCH($C2637,⑤減算マスタCSV!$F$2:$F$8001,0)),1))</f>
        <v/>
      </c>
      <c r="K2637" s="17" t="str">
        <f aca="false">IF($C2637="","",MAX(1,IFERROR(INDEX(⑥商品照会CSV!$M$2:$M$3001,MATCH($C2637,⑥商品照会CSV!$A$2:$A$3001,0)),1)))</f>
        <v/>
      </c>
      <c r="L2637" s="40" t="str">
        <f aca="false">IF($C2637="","",IFERROR(INDEX(⑥商品照会CSV!$Q$2:$Q$3001,MATCH($C2637,⑥商品照会CSV!$A$2:$A$3001,0)),0))</f>
        <v/>
      </c>
      <c r="M2637" s="40" t="str">
        <f aca="false">IF($C2637="","",N($L2637)*N($K2637))</f>
        <v/>
      </c>
      <c r="N2637" s="17" t="str">
        <f aca="false">IF($C2637="","",MAX(1,IFERROR(INDEX(⑥商品照会CSV!$AK$2:$AK$3001,MATCH($C2637,⑥商品照会CSV!$A$2:$A$3001,0)),1)))</f>
        <v/>
      </c>
      <c r="O2637" s="12" t="str">
        <f aca="false">IF($C2637="","",IFERROR(IF(INDEX(⑥商品照会CSV!$AN$2:$AN$3001,MATCH($C2637,⑥商品照会CSV!$A$2:$A$3001,0))=1,"バラ",IF(INDEX(⑥商品照会CSV!$AM$2:$AM$3001,MATCH($C2637,⑥商品照会CSV!$A$2:$A$3001,0))=1,"中間包装","ケース")),"ケース"))</f>
        <v/>
      </c>
      <c r="P2637" s="18"/>
      <c r="Q2637" s="14"/>
      <c r="R2637" s="17" t="str">
        <f aca="false">IF($C2637="","",N($Q2637)*N($K2637))</f>
        <v/>
      </c>
    </row>
    <row r="2638" customFormat="false" ht="15" hidden="false" customHeight="false" outlineLevel="0" collapsed="false">
      <c r="B2638" s="12" t="n">
        <v>2633</v>
      </c>
      <c r="C2638" s="36" t="str">
        <f aca="false">IF(①在庫CSV_発注日!$M2634="","",①在庫CSV_発注日!$M2634&amp;"")</f>
        <v/>
      </c>
      <c r="D2638" s="12" t="str">
        <f aca="false">IF($C2638="","",①在庫CSV_発注日!$N2634)</f>
        <v/>
      </c>
      <c r="E2638" s="12" t="str">
        <f aca="false">IF($C2638="","",①在庫CSV_発注日!$H2634)</f>
        <v/>
      </c>
      <c r="F2638" s="12" t="str">
        <f aca="false">IF($C2638="","",①在庫CSV_発注日!$L2634)</f>
        <v/>
      </c>
      <c r="G2638" s="18"/>
      <c r="H2638" s="17" t="str">
        <f aca="false">IF($C2638="","",N(①在庫CSV_発注日!$Z2634))</f>
        <v/>
      </c>
      <c r="I2638" s="37" t="str">
        <f aca="false">IF($C2638="","",SUMIFS(⑤減算マスタCSV!$L$2:$L$8001,⑤減算マスタCSV!$F$2:$F$8001,$C2638,⑤減算マスタCSV!$K$2:$K$8001,1))</f>
        <v/>
      </c>
      <c r="J2638" s="17" t="str">
        <f aca="false">IF($C2638="","",IFERROR(INDEX(⑤減算マスタCSV!$H$2:$H$8001,MATCH($C2638,⑤減算マスタCSV!$F$2:$F$8001,0)),1))</f>
        <v/>
      </c>
      <c r="K2638" s="17" t="str">
        <f aca="false">IF($C2638="","",MAX(1,IFERROR(INDEX(⑥商品照会CSV!$M$2:$M$3001,MATCH($C2638,⑥商品照会CSV!$A$2:$A$3001,0)),1)))</f>
        <v/>
      </c>
      <c r="L2638" s="40" t="str">
        <f aca="false">IF($C2638="","",IFERROR(INDEX(⑥商品照会CSV!$Q$2:$Q$3001,MATCH($C2638,⑥商品照会CSV!$A$2:$A$3001,0)),0))</f>
        <v/>
      </c>
      <c r="M2638" s="40" t="str">
        <f aca="false">IF($C2638="","",N($L2638)*N($K2638))</f>
        <v/>
      </c>
      <c r="N2638" s="17" t="str">
        <f aca="false">IF($C2638="","",MAX(1,IFERROR(INDEX(⑥商品照会CSV!$AK$2:$AK$3001,MATCH($C2638,⑥商品照会CSV!$A$2:$A$3001,0)),1)))</f>
        <v/>
      </c>
      <c r="O2638" s="12" t="str">
        <f aca="false">IF($C2638="","",IFERROR(IF(INDEX(⑥商品照会CSV!$AN$2:$AN$3001,MATCH($C2638,⑥商品照会CSV!$A$2:$A$3001,0))=1,"バラ",IF(INDEX(⑥商品照会CSV!$AM$2:$AM$3001,MATCH($C2638,⑥商品照会CSV!$A$2:$A$3001,0))=1,"中間包装","ケース")),"ケース"))</f>
        <v/>
      </c>
      <c r="P2638" s="18"/>
      <c r="Q2638" s="14"/>
      <c r="R2638" s="17" t="str">
        <f aca="false">IF($C2638="","",N($Q2638)*N($K2638))</f>
        <v/>
      </c>
    </row>
    <row r="2639" customFormat="false" ht="15" hidden="false" customHeight="false" outlineLevel="0" collapsed="false">
      <c r="B2639" s="12" t="n">
        <v>2634</v>
      </c>
      <c r="C2639" s="36" t="str">
        <f aca="false">IF(①在庫CSV_発注日!$M2635="","",①在庫CSV_発注日!$M2635&amp;"")</f>
        <v/>
      </c>
      <c r="D2639" s="12" t="str">
        <f aca="false">IF($C2639="","",①在庫CSV_発注日!$N2635)</f>
        <v/>
      </c>
      <c r="E2639" s="12" t="str">
        <f aca="false">IF($C2639="","",①在庫CSV_発注日!$H2635)</f>
        <v/>
      </c>
      <c r="F2639" s="12" t="str">
        <f aca="false">IF($C2639="","",①在庫CSV_発注日!$L2635)</f>
        <v/>
      </c>
      <c r="G2639" s="18"/>
      <c r="H2639" s="17" t="str">
        <f aca="false">IF($C2639="","",N(①在庫CSV_発注日!$Z2635))</f>
        <v/>
      </c>
      <c r="I2639" s="37" t="str">
        <f aca="false">IF($C2639="","",SUMIFS(⑤減算マスタCSV!$L$2:$L$8001,⑤減算マスタCSV!$F$2:$F$8001,$C2639,⑤減算マスタCSV!$K$2:$K$8001,1))</f>
        <v/>
      </c>
      <c r="J2639" s="17" t="str">
        <f aca="false">IF($C2639="","",IFERROR(INDEX(⑤減算マスタCSV!$H$2:$H$8001,MATCH($C2639,⑤減算マスタCSV!$F$2:$F$8001,0)),1))</f>
        <v/>
      </c>
      <c r="K2639" s="17" t="str">
        <f aca="false">IF($C2639="","",MAX(1,IFERROR(INDEX(⑥商品照会CSV!$M$2:$M$3001,MATCH($C2639,⑥商品照会CSV!$A$2:$A$3001,0)),1)))</f>
        <v/>
      </c>
      <c r="L2639" s="40" t="str">
        <f aca="false">IF($C2639="","",IFERROR(INDEX(⑥商品照会CSV!$Q$2:$Q$3001,MATCH($C2639,⑥商品照会CSV!$A$2:$A$3001,0)),0))</f>
        <v/>
      </c>
      <c r="M2639" s="40" t="str">
        <f aca="false">IF($C2639="","",N($L2639)*N($K2639))</f>
        <v/>
      </c>
      <c r="N2639" s="17" t="str">
        <f aca="false">IF($C2639="","",MAX(1,IFERROR(INDEX(⑥商品照会CSV!$AK$2:$AK$3001,MATCH($C2639,⑥商品照会CSV!$A$2:$A$3001,0)),1)))</f>
        <v/>
      </c>
      <c r="O2639" s="12" t="str">
        <f aca="false">IF($C2639="","",IFERROR(IF(INDEX(⑥商品照会CSV!$AN$2:$AN$3001,MATCH($C2639,⑥商品照会CSV!$A$2:$A$3001,0))=1,"バラ",IF(INDEX(⑥商品照会CSV!$AM$2:$AM$3001,MATCH($C2639,⑥商品照会CSV!$A$2:$A$3001,0))=1,"中間包装","ケース")),"ケース"))</f>
        <v/>
      </c>
      <c r="P2639" s="18"/>
      <c r="Q2639" s="14"/>
      <c r="R2639" s="17" t="str">
        <f aca="false">IF($C2639="","",N($Q2639)*N($K2639))</f>
        <v/>
      </c>
    </row>
    <row r="2640" customFormat="false" ht="15" hidden="false" customHeight="false" outlineLevel="0" collapsed="false">
      <c r="B2640" s="12" t="n">
        <v>2635</v>
      </c>
      <c r="C2640" s="36" t="str">
        <f aca="false">IF(①在庫CSV_発注日!$M2636="","",①在庫CSV_発注日!$M2636&amp;"")</f>
        <v/>
      </c>
      <c r="D2640" s="12" t="str">
        <f aca="false">IF($C2640="","",①在庫CSV_発注日!$N2636)</f>
        <v/>
      </c>
      <c r="E2640" s="12" t="str">
        <f aca="false">IF($C2640="","",①在庫CSV_発注日!$H2636)</f>
        <v/>
      </c>
      <c r="F2640" s="12" t="str">
        <f aca="false">IF($C2640="","",①在庫CSV_発注日!$L2636)</f>
        <v/>
      </c>
      <c r="G2640" s="18"/>
      <c r="H2640" s="17" t="str">
        <f aca="false">IF($C2640="","",N(①在庫CSV_発注日!$Z2636))</f>
        <v/>
      </c>
      <c r="I2640" s="37" t="str">
        <f aca="false">IF($C2640="","",SUMIFS(⑤減算マスタCSV!$L$2:$L$8001,⑤減算マスタCSV!$F$2:$F$8001,$C2640,⑤減算マスタCSV!$K$2:$K$8001,1))</f>
        <v/>
      </c>
      <c r="J2640" s="17" t="str">
        <f aca="false">IF($C2640="","",IFERROR(INDEX(⑤減算マスタCSV!$H$2:$H$8001,MATCH($C2640,⑤減算マスタCSV!$F$2:$F$8001,0)),1))</f>
        <v/>
      </c>
      <c r="K2640" s="17" t="str">
        <f aca="false">IF($C2640="","",MAX(1,IFERROR(INDEX(⑥商品照会CSV!$M$2:$M$3001,MATCH($C2640,⑥商品照会CSV!$A$2:$A$3001,0)),1)))</f>
        <v/>
      </c>
      <c r="L2640" s="40" t="str">
        <f aca="false">IF($C2640="","",IFERROR(INDEX(⑥商品照会CSV!$Q$2:$Q$3001,MATCH($C2640,⑥商品照会CSV!$A$2:$A$3001,0)),0))</f>
        <v/>
      </c>
      <c r="M2640" s="40" t="str">
        <f aca="false">IF($C2640="","",N($L2640)*N($K2640))</f>
        <v/>
      </c>
      <c r="N2640" s="17" t="str">
        <f aca="false">IF($C2640="","",MAX(1,IFERROR(INDEX(⑥商品照会CSV!$AK$2:$AK$3001,MATCH($C2640,⑥商品照会CSV!$A$2:$A$3001,0)),1)))</f>
        <v/>
      </c>
      <c r="O2640" s="12" t="str">
        <f aca="false">IF($C2640="","",IFERROR(IF(INDEX(⑥商品照会CSV!$AN$2:$AN$3001,MATCH($C2640,⑥商品照会CSV!$A$2:$A$3001,0))=1,"バラ",IF(INDEX(⑥商品照会CSV!$AM$2:$AM$3001,MATCH($C2640,⑥商品照会CSV!$A$2:$A$3001,0))=1,"中間包装","ケース")),"ケース"))</f>
        <v/>
      </c>
      <c r="P2640" s="18"/>
      <c r="Q2640" s="14"/>
      <c r="R2640" s="17" t="str">
        <f aca="false">IF($C2640="","",N($Q2640)*N($K2640))</f>
        <v/>
      </c>
    </row>
    <row r="2641" customFormat="false" ht="15" hidden="false" customHeight="false" outlineLevel="0" collapsed="false">
      <c r="B2641" s="12" t="n">
        <v>2636</v>
      </c>
      <c r="C2641" s="36" t="str">
        <f aca="false">IF(①在庫CSV_発注日!$M2637="","",①在庫CSV_発注日!$M2637&amp;"")</f>
        <v/>
      </c>
      <c r="D2641" s="12" t="str">
        <f aca="false">IF($C2641="","",①在庫CSV_発注日!$N2637)</f>
        <v/>
      </c>
      <c r="E2641" s="12" t="str">
        <f aca="false">IF($C2641="","",①在庫CSV_発注日!$H2637)</f>
        <v/>
      </c>
      <c r="F2641" s="12" t="str">
        <f aca="false">IF($C2641="","",①在庫CSV_発注日!$L2637)</f>
        <v/>
      </c>
      <c r="G2641" s="18"/>
      <c r="H2641" s="17" t="str">
        <f aca="false">IF($C2641="","",N(①在庫CSV_発注日!$Z2637))</f>
        <v/>
      </c>
      <c r="I2641" s="37" t="str">
        <f aca="false">IF($C2641="","",SUMIFS(⑤減算マスタCSV!$L$2:$L$8001,⑤減算マスタCSV!$F$2:$F$8001,$C2641,⑤減算マスタCSV!$K$2:$K$8001,1))</f>
        <v/>
      </c>
      <c r="J2641" s="17" t="str">
        <f aca="false">IF($C2641="","",IFERROR(INDEX(⑤減算マスタCSV!$H$2:$H$8001,MATCH($C2641,⑤減算マスタCSV!$F$2:$F$8001,0)),1))</f>
        <v/>
      </c>
      <c r="K2641" s="17" t="str">
        <f aca="false">IF($C2641="","",MAX(1,IFERROR(INDEX(⑥商品照会CSV!$M$2:$M$3001,MATCH($C2641,⑥商品照会CSV!$A$2:$A$3001,0)),1)))</f>
        <v/>
      </c>
      <c r="L2641" s="40" t="str">
        <f aca="false">IF($C2641="","",IFERROR(INDEX(⑥商品照会CSV!$Q$2:$Q$3001,MATCH($C2641,⑥商品照会CSV!$A$2:$A$3001,0)),0))</f>
        <v/>
      </c>
      <c r="M2641" s="40" t="str">
        <f aca="false">IF($C2641="","",N($L2641)*N($K2641))</f>
        <v/>
      </c>
      <c r="N2641" s="17" t="str">
        <f aca="false">IF($C2641="","",MAX(1,IFERROR(INDEX(⑥商品照会CSV!$AK$2:$AK$3001,MATCH($C2641,⑥商品照会CSV!$A$2:$A$3001,0)),1)))</f>
        <v/>
      </c>
      <c r="O2641" s="12" t="str">
        <f aca="false">IF($C2641="","",IFERROR(IF(INDEX(⑥商品照会CSV!$AN$2:$AN$3001,MATCH($C2641,⑥商品照会CSV!$A$2:$A$3001,0))=1,"バラ",IF(INDEX(⑥商品照会CSV!$AM$2:$AM$3001,MATCH($C2641,⑥商品照会CSV!$A$2:$A$3001,0))=1,"中間包装","ケース")),"ケース"))</f>
        <v/>
      </c>
      <c r="P2641" s="18"/>
      <c r="Q2641" s="14"/>
      <c r="R2641" s="17" t="str">
        <f aca="false">IF($C2641="","",N($Q2641)*N($K2641))</f>
        <v/>
      </c>
    </row>
    <row r="2642" customFormat="false" ht="15" hidden="false" customHeight="false" outlineLevel="0" collapsed="false">
      <c r="B2642" s="12" t="n">
        <v>2637</v>
      </c>
      <c r="C2642" s="36" t="str">
        <f aca="false">IF(①在庫CSV_発注日!$M2638="","",①在庫CSV_発注日!$M2638&amp;"")</f>
        <v/>
      </c>
      <c r="D2642" s="12" t="str">
        <f aca="false">IF($C2642="","",①在庫CSV_発注日!$N2638)</f>
        <v/>
      </c>
      <c r="E2642" s="12" t="str">
        <f aca="false">IF($C2642="","",①在庫CSV_発注日!$H2638)</f>
        <v/>
      </c>
      <c r="F2642" s="12" t="str">
        <f aca="false">IF($C2642="","",①在庫CSV_発注日!$L2638)</f>
        <v/>
      </c>
      <c r="G2642" s="18"/>
      <c r="H2642" s="17" t="str">
        <f aca="false">IF($C2642="","",N(①在庫CSV_発注日!$Z2638))</f>
        <v/>
      </c>
      <c r="I2642" s="37" t="str">
        <f aca="false">IF($C2642="","",SUMIFS(⑤減算マスタCSV!$L$2:$L$8001,⑤減算マスタCSV!$F$2:$F$8001,$C2642,⑤減算マスタCSV!$K$2:$K$8001,1))</f>
        <v/>
      </c>
      <c r="J2642" s="17" t="str">
        <f aca="false">IF($C2642="","",IFERROR(INDEX(⑤減算マスタCSV!$H$2:$H$8001,MATCH($C2642,⑤減算マスタCSV!$F$2:$F$8001,0)),1))</f>
        <v/>
      </c>
      <c r="K2642" s="17" t="str">
        <f aca="false">IF($C2642="","",MAX(1,IFERROR(INDEX(⑥商品照会CSV!$M$2:$M$3001,MATCH($C2642,⑥商品照会CSV!$A$2:$A$3001,0)),1)))</f>
        <v/>
      </c>
      <c r="L2642" s="40" t="str">
        <f aca="false">IF($C2642="","",IFERROR(INDEX(⑥商品照会CSV!$Q$2:$Q$3001,MATCH($C2642,⑥商品照会CSV!$A$2:$A$3001,0)),0))</f>
        <v/>
      </c>
      <c r="M2642" s="40" t="str">
        <f aca="false">IF($C2642="","",N($L2642)*N($K2642))</f>
        <v/>
      </c>
      <c r="N2642" s="17" t="str">
        <f aca="false">IF($C2642="","",MAX(1,IFERROR(INDEX(⑥商品照会CSV!$AK$2:$AK$3001,MATCH($C2642,⑥商品照会CSV!$A$2:$A$3001,0)),1)))</f>
        <v/>
      </c>
      <c r="O2642" s="12" t="str">
        <f aca="false">IF($C2642="","",IFERROR(IF(INDEX(⑥商品照会CSV!$AN$2:$AN$3001,MATCH($C2642,⑥商品照会CSV!$A$2:$A$3001,0))=1,"バラ",IF(INDEX(⑥商品照会CSV!$AM$2:$AM$3001,MATCH($C2642,⑥商品照会CSV!$A$2:$A$3001,0))=1,"中間包装","ケース")),"ケース"))</f>
        <v/>
      </c>
      <c r="P2642" s="18"/>
      <c r="Q2642" s="14"/>
      <c r="R2642" s="17" t="str">
        <f aca="false">IF($C2642="","",N($Q2642)*N($K2642))</f>
        <v/>
      </c>
    </row>
    <row r="2643" customFormat="false" ht="15" hidden="false" customHeight="false" outlineLevel="0" collapsed="false">
      <c r="B2643" s="12" t="n">
        <v>2638</v>
      </c>
      <c r="C2643" s="36" t="str">
        <f aca="false">IF(①在庫CSV_発注日!$M2639="","",①在庫CSV_発注日!$M2639&amp;"")</f>
        <v/>
      </c>
      <c r="D2643" s="12" t="str">
        <f aca="false">IF($C2643="","",①在庫CSV_発注日!$N2639)</f>
        <v/>
      </c>
      <c r="E2643" s="12" t="str">
        <f aca="false">IF($C2643="","",①在庫CSV_発注日!$H2639)</f>
        <v/>
      </c>
      <c r="F2643" s="12" t="str">
        <f aca="false">IF($C2643="","",①在庫CSV_発注日!$L2639)</f>
        <v/>
      </c>
      <c r="G2643" s="18"/>
      <c r="H2643" s="17" t="str">
        <f aca="false">IF($C2643="","",N(①在庫CSV_発注日!$Z2639))</f>
        <v/>
      </c>
      <c r="I2643" s="37" t="str">
        <f aca="false">IF($C2643="","",SUMIFS(⑤減算マスタCSV!$L$2:$L$8001,⑤減算マスタCSV!$F$2:$F$8001,$C2643,⑤減算マスタCSV!$K$2:$K$8001,1))</f>
        <v/>
      </c>
      <c r="J2643" s="17" t="str">
        <f aca="false">IF($C2643="","",IFERROR(INDEX(⑤減算マスタCSV!$H$2:$H$8001,MATCH($C2643,⑤減算マスタCSV!$F$2:$F$8001,0)),1))</f>
        <v/>
      </c>
      <c r="K2643" s="17" t="str">
        <f aca="false">IF($C2643="","",MAX(1,IFERROR(INDEX(⑥商品照会CSV!$M$2:$M$3001,MATCH($C2643,⑥商品照会CSV!$A$2:$A$3001,0)),1)))</f>
        <v/>
      </c>
      <c r="L2643" s="40" t="str">
        <f aca="false">IF($C2643="","",IFERROR(INDEX(⑥商品照会CSV!$Q$2:$Q$3001,MATCH($C2643,⑥商品照会CSV!$A$2:$A$3001,0)),0))</f>
        <v/>
      </c>
      <c r="M2643" s="40" t="str">
        <f aca="false">IF($C2643="","",N($L2643)*N($K2643))</f>
        <v/>
      </c>
      <c r="N2643" s="17" t="str">
        <f aca="false">IF($C2643="","",MAX(1,IFERROR(INDEX(⑥商品照会CSV!$AK$2:$AK$3001,MATCH($C2643,⑥商品照会CSV!$A$2:$A$3001,0)),1)))</f>
        <v/>
      </c>
      <c r="O2643" s="12" t="str">
        <f aca="false">IF($C2643="","",IFERROR(IF(INDEX(⑥商品照会CSV!$AN$2:$AN$3001,MATCH($C2643,⑥商品照会CSV!$A$2:$A$3001,0))=1,"バラ",IF(INDEX(⑥商品照会CSV!$AM$2:$AM$3001,MATCH($C2643,⑥商品照会CSV!$A$2:$A$3001,0))=1,"中間包装","ケース")),"ケース"))</f>
        <v/>
      </c>
      <c r="P2643" s="18"/>
      <c r="Q2643" s="14"/>
      <c r="R2643" s="17" t="str">
        <f aca="false">IF($C2643="","",N($Q2643)*N($K2643))</f>
        <v/>
      </c>
    </row>
    <row r="2644" customFormat="false" ht="15" hidden="false" customHeight="false" outlineLevel="0" collapsed="false">
      <c r="B2644" s="12" t="n">
        <v>2639</v>
      </c>
      <c r="C2644" s="36" t="str">
        <f aca="false">IF(①在庫CSV_発注日!$M2640="","",①在庫CSV_発注日!$M2640&amp;"")</f>
        <v/>
      </c>
      <c r="D2644" s="12" t="str">
        <f aca="false">IF($C2644="","",①在庫CSV_発注日!$N2640)</f>
        <v/>
      </c>
      <c r="E2644" s="12" t="str">
        <f aca="false">IF($C2644="","",①在庫CSV_発注日!$H2640)</f>
        <v/>
      </c>
      <c r="F2644" s="12" t="str">
        <f aca="false">IF($C2644="","",①在庫CSV_発注日!$L2640)</f>
        <v/>
      </c>
      <c r="G2644" s="18"/>
      <c r="H2644" s="17" t="str">
        <f aca="false">IF($C2644="","",N(①在庫CSV_発注日!$Z2640))</f>
        <v/>
      </c>
      <c r="I2644" s="37" t="str">
        <f aca="false">IF($C2644="","",SUMIFS(⑤減算マスタCSV!$L$2:$L$8001,⑤減算マスタCSV!$F$2:$F$8001,$C2644,⑤減算マスタCSV!$K$2:$K$8001,1))</f>
        <v/>
      </c>
      <c r="J2644" s="17" t="str">
        <f aca="false">IF($C2644="","",IFERROR(INDEX(⑤減算マスタCSV!$H$2:$H$8001,MATCH($C2644,⑤減算マスタCSV!$F$2:$F$8001,0)),1))</f>
        <v/>
      </c>
      <c r="K2644" s="17" t="str">
        <f aca="false">IF($C2644="","",MAX(1,IFERROR(INDEX(⑥商品照会CSV!$M$2:$M$3001,MATCH($C2644,⑥商品照会CSV!$A$2:$A$3001,0)),1)))</f>
        <v/>
      </c>
      <c r="L2644" s="40" t="str">
        <f aca="false">IF($C2644="","",IFERROR(INDEX(⑥商品照会CSV!$Q$2:$Q$3001,MATCH($C2644,⑥商品照会CSV!$A$2:$A$3001,0)),0))</f>
        <v/>
      </c>
      <c r="M2644" s="40" t="str">
        <f aca="false">IF($C2644="","",N($L2644)*N($K2644))</f>
        <v/>
      </c>
      <c r="N2644" s="17" t="str">
        <f aca="false">IF($C2644="","",MAX(1,IFERROR(INDEX(⑥商品照会CSV!$AK$2:$AK$3001,MATCH($C2644,⑥商品照会CSV!$A$2:$A$3001,0)),1)))</f>
        <v/>
      </c>
      <c r="O2644" s="12" t="str">
        <f aca="false">IF($C2644="","",IFERROR(IF(INDEX(⑥商品照会CSV!$AN$2:$AN$3001,MATCH($C2644,⑥商品照会CSV!$A$2:$A$3001,0))=1,"バラ",IF(INDEX(⑥商品照会CSV!$AM$2:$AM$3001,MATCH($C2644,⑥商品照会CSV!$A$2:$A$3001,0))=1,"中間包装","ケース")),"ケース"))</f>
        <v/>
      </c>
      <c r="P2644" s="18"/>
      <c r="Q2644" s="14"/>
      <c r="R2644" s="17" t="str">
        <f aca="false">IF($C2644="","",N($Q2644)*N($K2644))</f>
        <v/>
      </c>
    </row>
    <row r="2645" customFormat="false" ht="15" hidden="false" customHeight="false" outlineLevel="0" collapsed="false">
      <c r="B2645" s="12" t="n">
        <v>2640</v>
      </c>
      <c r="C2645" s="36" t="str">
        <f aca="false">IF(①在庫CSV_発注日!$M2641="","",①在庫CSV_発注日!$M2641&amp;"")</f>
        <v/>
      </c>
      <c r="D2645" s="12" t="str">
        <f aca="false">IF($C2645="","",①在庫CSV_発注日!$N2641)</f>
        <v/>
      </c>
      <c r="E2645" s="12" t="str">
        <f aca="false">IF($C2645="","",①在庫CSV_発注日!$H2641)</f>
        <v/>
      </c>
      <c r="F2645" s="12" t="str">
        <f aca="false">IF($C2645="","",①在庫CSV_発注日!$L2641)</f>
        <v/>
      </c>
      <c r="G2645" s="18"/>
      <c r="H2645" s="17" t="str">
        <f aca="false">IF($C2645="","",N(①在庫CSV_発注日!$Z2641))</f>
        <v/>
      </c>
      <c r="I2645" s="37" t="str">
        <f aca="false">IF($C2645="","",SUMIFS(⑤減算マスタCSV!$L$2:$L$8001,⑤減算マスタCSV!$F$2:$F$8001,$C2645,⑤減算マスタCSV!$K$2:$K$8001,1))</f>
        <v/>
      </c>
      <c r="J2645" s="17" t="str">
        <f aca="false">IF($C2645="","",IFERROR(INDEX(⑤減算マスタCSV!$H$2:$H$8001,MATCH($C2645,⑤減算マスタCSV!$F$2:$F$8001,0)),1))</f>
        <v/>
      </c>
      <c r="K2645" s="17" t="str">
        <f aca="false">IF($C2645="","",MAX(1,IFERROR(INDEX(⑥商品照会CSV!$M$2:$M$3001,MATCH($C2645,⑥商品照会CSV!$A$2:$A$3001,0)),1)))</f>
        <v/>
      </c>
      <c r="L2645" s="40" t="str">
        <f aca="false">IF($C2645="","",IFERROR(INDEX(⑥商品照会CSV!$Q$2:$Q$3001,MATCH($C2645,⑥商品照会CSV!$A$2:$A$3001,0)),0))</f>
        <v/>
      </c>
      <c r="M2645" s="40" t="str">
        <f aca="false">IF($C2645="","",N($L2645)*N($K2645))</f>
        <v/>
      </c>
      <c r="N2645" s="17" t="str">
        <f aca="false">IF($C2645="","",MAX(1,IFERROR(INDEX(⑥商品照会CSV!$AK$2:$AK$3001,MATCH($C2645,⑥商品照会CSV!$A$2:$A$3001,0)),1)))</f>
        <v/>
      </c>
      <c r="O2645" s="12" t="str">
        <f aca="false">IF($C2645="","",IFERROR(IF(INDEX(⑥商品照会CSV!$AN$2:$AN$3001,MATCH($C2645,⑥商品照会CSV!$A$2:$A$3001,0))=1,"バラ",IF(INDEX(⑥商品照会CSV!$AM$2:$AM$3001,MATCH($C2645,⑥商品照会CSV!$A$2:$A$3001,0))=1,"中間包装","ケース")),"ケース"))</f>
        <v/>
      </c>
      <c r="P2645" s="18"/>
      <c r="Q2645" s="14"/>
      <c r="R2645" s="17" t="str">
        <f aca="false">IF($C2645="","",N($Q2645)*N($K2645))</f>
        <v/>
      </c>
    </row>
    <row r="2646" customFormat="false" ht="15" hidden="false" customHeight="false" outlineLevel="0" collapsed="false">
      <c r="B2646" s="12" t="n">
        <v>2641</v>
      </c>
      <c r="C2646" s="36" t="str">
        <f aca="false">IF(①在庫CSV_発注日!$M2642="","",①在庫CSV_発注日!$M2642&amp;"")</f>
        <v/>
      </c>
      <c r="D2646" s="12" t="str">
        <f aca="false">IF($C2646="","",①在庫CSV_発注日!$N2642)</f>
        <v/>
      </c>
      <c r="E2646" s="12" t="str">
        <f aca="false">IF($C2646="","",①在庫CSV_発注日!$H2642)</f>
        <v/>
      </c>
      <c r="F2646" s="12" t="str">
        <f aca="false">IF($C2646="","",①在庫CSV_発注日!$L2642)</f>
        <v/>
      </c>
      <c r="G2646" s="18"/>
      <c r="H2646" s="17" t="str">
        <f aca="false">IF($C2646="","",N(①在庫CSV_発注日!$Z2642))</f>
        <v/>
      </c>
      <c r="I2646" s="37" t="str">
        <f aca="false">IF($C2646="","",SUMIFS(⑤減算マスタCSV!$L$2:$L$8001,⑤減算マスタCSV!$F$2:$F$8001,$C2646,⑤減算マスタCSV!$K$2:$K$8001,1))</f>
        <v/>
      </c>
      <c r="J2646" s="17" t="str">
        <f aca="false">IF($C2646="","",IFERROR(INDEX(⑤減算マスタCSV!$H$2:$H$8001,MATCH($C2646,⑤減算マスタCSV!$F$2:$F$8001,0)),1))</f>
        <v/>
      </c>
      <c r="K2646" s="17" t="str">
        <f aca="false">IF($C2646="","",MAX(1,IFERROR(INDEX(⑥商品照会CSV!$M$2:$M$3001,MATCH($C2646,⑥商品照会CSV!$A$2:$A$3001,0)),1)))</f>
        <v/>
      </c>
      <c r="L2646" s="40" t="str">
        <f aca="false">IF($C2646="","",IFERROR(INDEX(⑥商品照会CSV!$Q$2:$Q$3001,MATCH($C2646,⑥商品照会CSV!$A$2:$A$3001,0)),0))</f>
        <v/>
      </c>
      <c r="M2646" s="40" t="str">
        <f aca="false">IF($C2646="","",N($L2646)*N($K2646))</f>
        <v/>
      </c>
      <c r="N2646" s="17" t="str">
        <f aca="false">IF($C2646="","",MAX(1,IFERROR(INDEX(⑥商品照会CSV!$AK$2:$AK$3001,MATCH($C2646,⑥商品照会CSV!$A$2:$A$3001,0)),1)))</f>
        <v/>
      </c>
      <c r="O2646" s="12" t="str">
        <f aca="false">IF($C2646="","",IFERROR(IF(INDEX(⑥商品照会CSV!$AN$2:$AN$3001,MATCH($C2646,⑥商品照会CSV!$A$2:$A$3001,0))=1,"バラ",IF(INDEX(⑥商品照会CSV!$AM$2:$AM$3001,MATCH($C2646,⑥商品照会CSV!$A$2:$A$3001,0))=1,"中間包装","ケース")),"ケース"))</f>
        <v/>
      </c>
      <c r="P2646" s="18"/>
      <c r="Q2646" s="14"/>
      <c r="R2646" s="17" t="str">
        <f aca="false">IF($C2646="","",N($Q2646)*N($K2646))</f>
        <v/>
      </c>
    </row>
    <row r="2647" customFormat="false" ht="15" hidden="false" customHeight="false" outlineLevel="0" collapsed="false">
      <c r="B2647" s="12" t="n">
        <v>2642</v>
      </c>
      <c r="C2647" s="36" t="str">
        <f aca="false">IF(①在庫CSV_発注日!$M2643="","",①在庫CSV_発注日!$M2643&amp;"")</f>
        <v/>
      </c>
      <c r="D2647" s="12" t="str">
        <f aca="false">IF($C2647="","",①在庫CSV_発注日!$N2643)</f>
        <v/>
      </c>
      <c r="E2647" s="12" t="str">
        <f aca="false">IF($C2647="","",①在庫CSV_発注日!$H2643)</f>
        <v/>
      </c>
      <c r="F2647" s="12" t="str">
        <f aca="false">IF($C2647="","",①在庫CSV_発注日!$L2643)</f>
        <v/>
      </c>
      <c r="G2647" s="18"/>
      <c r="H2647" s="17" t="str">
        <f aca="false">IF($C2647="","",N(①在庫CSV_発注日!$Z2643))</f>
        <v/>
      </c>
      <c r="I2647" s="37" t="str">
        <f aca="false">IF($C2647="","",SUMIFS(⑤減算マスタCSV!$L$2:$L$8001,⑤減算マスタCSV!$F$2:$F$8001,$C2647,⑤減算マスタCSV!$K$2:$K$8001,1))</f>
        <v/>
      </c>
      <c r="J2647" s="17" t="str">
        <f aca="false">IF($C2647="","",IFERROR(INDEX(⑤減算マスタCSV!$H$2:$H$8001,MATCH($C2647,⑤減算マスタCSV!$F$2:$F$8001,0)),1))</f>
        <v/>
      </c>
      <c r="K2647" s="17" t="str">
        <f aca="false">IF($C2647="","",MAX(1,IFERROR(INDEX(⑥商品照会CSV!$M$2:$M$3001,MATCH($C2647,⑥商品照会CSV!$A$2:$A$3001,0)),1)))</f>
        <v/>
      </c>
      <c r="L2647" s="40" t="str">
        <f aca="false">IF($C2647="","",IFERROR(INDEX(⑥商品照会CSV!$Q$2:$Q$3001,MATCH($C2647,⑥商品照会CSV!$A$2:$A$3001,0)),0))</f>
        <v/>
      </c>
      <c r="M2647" s="40" t="str">
        <f aca="false">IF($C2647="","",N($L2647)*N($K2647))</f>
        <v/>
      </c>
      <c r="N2647" s="17" t="str">
        <f aca="false">IF($C2647="","",MAX(1,IFERROR(INDEX(⑥商品照会CSV!$AK$2:$AK$3001,MATCH($C2647,⑥商品照会CSV!$A$2:$A$3001,0)),1)))</f>
        <v/>
      </c>
      <c r="O2647" s="12" t="str">
        <f aca="false">IF($C2647="","",IFERROR(IF(INDEX(⑥商品照会CSV!$AN$2:$AN$3001,MATCH($C2647,⑥商品照会CSV!$A$2:$A$3001,0))=1,"バラ",IF(INDEX(⑥商品照会CSV!$AM$2:$AM$3001,MATCH($C2647,⑥商品照会CSV!$A$2:$A$3001,0))=1,"中間包装","ケース")),"ケース"))</f>
        <v/>
      </c>
      <c r="P2647" s="18"/>
      <c r="Q2647" s="14"/>
      <c r="R2647" s="17" t="str">
        <f aca="false">IF($C2647="","",N($Q2647)*N($K2647))</f>
        <v/>
      </c>
    </row>
    <row r="2648" customFormat="false" ht="15" hidden="false" customHeight="false" outlineLevel="0" collapsed="false">
      <c r="B2648" s="12" t="n">
        <v>2643</v>
      </c>
      <c r="C2648" s="36" t="str">
        <f aca="false">IF(①在庫CSV_発注日!$M2644="","",①在庫CSV_発注日!$M2644&amp;"")</f>
        <v/>
      </c>
      <c r="D2648" s="12" t="str">
        <f aca="false">IF($C2648="","",①在庫CSV_発注日!$N2644)</f>
        <v/>
      </c>
      <c r="E2648" s="12" t="str">
        <f aca="false">IF($C2648="","",①在庫CSV_発注日!$H2644)</f>
        <v/>
      </c>
      <c r="F2648" s="12" t="str">
        <f aca="false">IF($C2648="","",①在庫CSV_発注日!$L2644)</f>
        <v/>
      </c>
      <c r="G2648" s="18"/>
      <c r="H2648" s="17" t="str">
        <f aca="false">IF($C2648="","",N(①在庫CSV_発注日!$Z2644))</f>
        <v/>
      </c>
      <c r="I2648" s="37" t="str">
        <f aca="false">IF($C2648="","",SUMIFS(⑤減算マスタCSV!$L$2:$L$8001,⑤減算マスタCSV!$F$2:$F$8001,$C2648,⑤減算マスタCSV!$K$2:$K$8001,1))</f>
        <v/>
      </c>
      <c r="J2648" s="17" t="str">
        <f aca="false">IF($C2648="","",IFERROR(INDEX(⑤減算マスタCSV!$H$2:$H$8001,MATCH($C2648,⑤減算マスタCSV!$F$2:$F$8001,0)),1))</f>
        <v/>
      </c>
      <c r="K2648" s="17" t="str">
        <f aca="false">IF($C2648="","",MAX(1,IFERROR(INDEX(⑥商品照会CSV!$M$2:$M$3001,MATCH($C2648,⑥商品照会CSV!$A$2:$A$3001,0)),1)))</f>
        <v/>
      </c>
      <c r="L2648" s="40" t="str">
        <f aca="false">IF($C2648="","",IFERROR(INDEX(⑥商品照会CSV!$Q$2:$Q$3001,MATCH($C2648,⑥商品照会CSV!$A$2:$A$3001,0)),0))</f>
        <v/>
      </c>
      <c r="M2648" s="40" t="str">
        <f aca="false">IF($C2648="","",N($L2648)*N($K2648))</f>
        <v/>
      </c>
      <c r="N2648" s="17" t="str">
        <f aca="false">IF($C2648="","",MAX(1,IFERROR(INDEX(⑥商品照会CSV!$AK$2:$AK$3001,MATCH($C2648,⑥商品照会CSV!$A$2:$A$3001,0)),1)))</f>
        <v/>
      </c>
      <c r="O2648" s="12" t="str">
        <f aca="false">IF($C2648="","",IFERROR(IF(INDEX(⑥商品照会CSV!$AN$2:$AN$3001,MATCH($C2648,⑥商品照会CSV!$A$2:$A$3001,0))=1,"バラ",IF(INDEX(⑥商品照会CSV!$AM$2:$AM$3001,MATCH($C2648,⑥商品照会CSV!$A$2:$A$3001,0))=1,"中間包装","ケース")),"ケース"))</f>
        <v/>
      </c>
      <c r="P2648" s="18"/>
      <c r="Q2648" s="14"/>
      <c r="R2648" s="17" t="str">
        <f aca="false">IF($C2648="","",N($Q2648)*N($K2648))</f>
        <v/>
      </c>
    </row>
    <row r="2649" customFormat="false" ht="15" hidden="false" customHeight="false" outlineLevel="0" collapsed="false">
      <c r="B2649" s="12" t="n">
        <v>2644</v>
      </c>
      <c r="C2649" s="36" t="str">
        <f aca="false">IF(①在庫CSV_発注日!$M2645="","",①在庫CSV_発注日!$M2645&amp;"")</f>
        <v/>
      </c>
      <c r="D2649" s="12" t="str">
        <f aca="false">IF($C2649="","",①在庫CSV_発注日!$N2645)</f>
        <v/>
      </c>
      <c r="E2649" s="12" t="str">
        <f aca="false">IF($C2649="","",①在庫CSV_発注日!$H2645)</f>
        <v/>
      </c>
      <c r="F2649" s="12" t="str">
        <f aca="false">IF($C2649="","",①在庫CSV_発注日!$L2645)</f>
        <v/>
      </c>
      <c r="G2649" s="18"/>
      <c r="H2649" s="17" t="str">
        <f aca="false">IF($C2649="","",N(①在庫CSV_発注日!$Z2645))</f>
        <v/>
      </c>
      <c r="I2649" s="37" t="str">
        <f aca="false">IF($C2649="","",SUMIFS(⑤減算マスタCSV!$L$2:$L$8001,⑤減算マスタCSV!$F$2:$F$8001,$C2649,⑤減算マスタCSV!$K$2:$K$8001,1))</f>
        <v/>
      </c>
      <c r="J2649" s="17" t="str">
        <f aca="false">IF($C2649="","",IFERROR(INDEX(⑤減算マスタCSV!$H$2:$H$8001,MATCH($C2649,⑤減算マスタCSV!$F$2:$F$8001,0)),1))</f>
        <v/>
      </c>
      <c r="K2649" s="17" t="str">
        <f aca="false">IF($C2649="","",MAX(1,IFERROR(INDEX(⑥商品照会CSV!$M$2:$M$3001,MATCH($C2649,⑥商品照会CSV!$A$2:$A$3001,0)),1)))</f>
        <v/>
      </c>
      <c r="L2649" s="40" t="str">
        <f aca="false">IF($C2649="","",IFERROR(INDEX(⑥商品照会CSV!$Q$2:$Q$3001,MATCH($C2649,⑥商品照会CSV!$A$2:$A$3001,0)),0))</f>
        <v/>
      </c>
      <c r="M2649" s="40" t="str">
        <f aca="false">IF($C2649="","",N($L2649)*N($K2649))</f>
        <v/>
      </c>
      <c r="N2649" s="17" t="str">
        <f aca="false">IF($C2649="","",MAX(1,IFERROR(INDEX(⑥商品照会CSV!$AK$2:$AK$3001,MATCH($C2649,⑥商品照会CSV!$A$2:$A$3001,0)),1)))</f>
        <v/>
      </c>
      <c r="O2649" s="12" t="str">
        <f aca="false">IF($C2649="","",IFERROR(IF(INDEX(⑥商品照会CSV!$AN$2:$AN$3001,MATCH($C2649,⑥商品照会CSV!$A$2:$A$3001,0))=1,"バラ",IF(INDEX(⑥商品照会CSV!$AM$2:$AM$3001,MATCH($C2649,⑥商品照会CSV!$A$2:$A$3001,0))=1,"中間包装","ケース")),"ケース"))</f>
        <v/>
      </c>
      <c r="P2649" s="18"/>
      <c r="Q2649" s="14"/>
      <c r="R2649" s="17" t="str">
        <f aca="false">IF($C2649="","",N($Q2649)*N($K2649))</f>
        <v/>
      </c>
    </row>
    <row r="2650" customFormat="false" ht="15" hidden="false" customHeight="false" outlineLevel="0" collapsed="false">
      <c r="B2650" s="12" t="n">
        <v>2645</v>
      </c>
      <c r="C2650" s="36" t="str">
        <f aca="false">IF(①在庫CSV_発注日!$M2646="","",①在庫CSV_発注日!$M2646&amp;"")</f>
        <v/>
      </c>
      <c r="D2650" s="12" t="str">
        <f aca="false">IF($C2650="","",①在庫CSV_発注日!$N2646)</f>
        <v/>
      </c>
      <c r="E2650" s="12" t="str">
        <f aca="false">IF($C2650="","",①在庫CSV_発注日!$H2646)</f>
        <v/>
      </c>
      <c r="F2650" s="12" t="str">
        <f aca="false">IF($C2650="","",①在庫CSV_発注日!$L2646)</f>
        <v/>
      </c>
      <c r="G2650" s="18"/>
      <c r="H2650" s="17" t="str">
        <f aca="false">IF($C2650="","",N(①在庫CSV_発注日!$Z2646))</f>
        <v/>
      </c>
      <c r="I2650" s="37" t="str">
        <f aca="false">IF($C2650="","",SUMIFS(⑤減算マスタCSV!$L$2:$L$8001,⑤減算マスタCSV!$F$2:$F$8001,$C2650,⑤減算マスタCSV!$K$2:$K$8001,1))</f>
        <v/>
      </c>
      <c r="J2650" s="17" t="str">
        <f aca="false">IF($C2650="","",IFERROR(INDEX(⑤減算マスタCSV!$H$2:$H$8001,MATCH($C2650,⑤減算マスタCSV!$F$2:$F$8001,0)),1))</f>
        <v/>
      </c>
      <c r="K2650" s="17" t="str">
        <f aca="false">IF($C2650="","",MAX(1,IFERROR(INDEX(⑥商品照会CSV!$M$2:$M$3001,MATCH($C2650,⑥商品照会CSV!$A$2:$A$3001,0)),1)))</f>
        <v/>
      </c>
      <c r="L2650" s="40" t="str">
        <f aca="false">IF($C2650="","",IFERROR(INDEX(⑥商品照会CSV!$Q$2:$Q$3001,MATCH($C2650,⑥商品照会CSV!$A$2:$A$3001,0)),0))</f>
        <v/>
      </c>
      <c r="M2650" s="40" t="str">
        <f aca="false">IF($C2650="","",N($L2650)*N($K2650))</f>
        <v/>
      </c>
      <c r="N2650" s="17" t="str">
        <f aca="false">IF($C2650="","",MAX(1,IFERROR(INDEX(⑥商品照会CSV!$AK$2:$AK$3001,MATCH($C2650,⑥商品照会CSV!$A$2:$A$3001,0)),1)))</f>
        <v/>
      </c>
      <c r="O2650" s="12" t="str">
        <f aca="false">IF($C2650="","",IFERROR(IF(INDEX(⑥商品照会CSV!$AN$2:$AN$3001,MATCH($C2650,⑥商品照会CSV!$A$2:$A$3001,0))=1,"バラ",IF(INDEX(⑥商品照会CSV!$AM$2:$AM$3001,MATCH($C2650,⑥商品照会CSV!$A$2:$A$3001,0))=1,"中間包装","ケース")),"ケース"))</f>
        <v/>
      </c>
      <c r="P2650" s="18"/>
      <c r="Q2650" s="14"/>
      <c r="R2650" s="17" t="str">
        <f aca="false">IF($C2650="","",N($Q2650)*N($K2650))</f>
        <v/>
      </c>
    </row>
    <row r="2651" customFormat="false" ht="15" hidden="false" customHeight="false" outlineLevel="0" collapsed="false">
      <c r="B2651" s="12" t="n">
        <v>2646</v>
      </c>
      <c r="C2651" s="36" t="str">
        <f aca="false">IF(①在庫CSV_発注日!$M2647="","",①在庫CSV_発注日!$M2647&amp;"")</f>
        <v/>
      </c>
      <c r="D2651" s="12" t="str">
        <f aca="false">IF($C2651="","",①在庫CSV_発注日!$N2647)</f>
        <v/>
      </c>
      <c r="E2651" s="12" t="str">
        <f aca="false">IF($C2651="","",①在庫CSV_発注日!$H2647)</f>
        <v/>
      </c>
      <c r="F2651" s="12" t="str">
        <f aca="false">IF($C2651="","",①在庫CSV_発注日!$L2647)</f>
        <v/>
      </c>
      <c r="G2651" s="18"/>
      <c r="H2651" s="17" t="str">
        <f aca="false">IF($C2651="","",N(①在庫CSV_発注日!$Z2647))</f>
        <v/>
      </c>
      <c r="I2651" s="37" t="str">
        <f aca="false">IF($C2651="","",SUMIFS(⑤減算マスタCSV!$L$2:$L$8001,⑤減算マスタCSV!$F$2:$F$8001,$C2651,⑤減算マスタCSV!$K$2:$K$8001,1))</f>
        <v/>
      </c>
      <c r="J2651" s="17" t="str">
        <f aca="false">IF($C2651="","",IFERROR(INDEX(⑤減算マスタCSV!$H$2:$H$8001,MATCH($C2651,⑤減算マスタCSV!$F$2:$F$8001,0)),1))</f>
        <v/>
      </c>
      <c r="K2651" s="17" t="str">
        <f aca="false">IF($C2651="","",MAX(1,IFERROR(INDEX(⑥商品照会CSV!$M$2:$M$3001,MATCH($C2651,⑥商品照会CSV!$A$2:$A$3001,0)),1)))</f>
        <v/>
      </c>
      <c r="L2651" s="40" t="str">
        <f aca="false">IF($C2651="","",IFERROR(INDEX(⑥商品照会CSV!$Q$2:$Q$3001,MATCH($C2651,⑥商品照会CSV!$A$2:$A$3001,0)),0))</f>
        <v/>
      </c>
      <c r="M2651" s="40" t="str">
        <f aca="false">IF($C2651="","",N($L2651)*N($K2651))</f>
        <v/>
      </c>
      <c r="N2651" s="17" t="str">
        <f aca="false">IF($C2651="","",MAX(1,IFERROR(INDEX(⑥商品照会CSV!$AK$2:$AK$3001,MATCH($C2651,⑥商品照会CSV!$A$2:$A$3001,0)),1)))</f>
        <v/>
      </c>
      <c r="O2651" s="12" t="str">
        <f aca="false">IF($C2651="","",IFERROR(IF(INDEX(⑥商品照会CSV!$AN$2:$AN$3001,MATCH($C2651,⑥商品照会CSV!$A$2:$A$3001,0))=1,"バラ",IF(INDEX(⑥商品照会CSV!$AM$2:$AM$3001,MATCH($C2651,⑥商品照会CSV!$A$2:$A$3001,0))=1,"中間包装","ケース")),"ケース"))</f>
        <v/>
      </c>
      <c r="P2651" s="18"/>
      <c r="Q2651" s="14"/>
      <c r="R2651" s="17" t="str">
        <f aca="false">IF($C2651="","",N($Q2651)*N($K2651))</f>
        <v/>
      </c>
    </row>
    <row r="2652" customFormat="false" ht="15" hidden="false" customHeight="false" outlineLevel="0" collapsed="false">
      <c r="B2652" s="12" t="n">
        <v>2647</v>
      </c>
      <c r="C2652" s="36" t="str">
        <f aca="false">IF(①在庫CSV_発注日!$M2648="","",①在庫CSV_発注日!$M2648&amp;"")</f>
        <v/>
      </c>
      <c r="D2652" s="12" t="str">
        <f aca="false">IF($C2652="","",①在庫CSV_発注日!$N2648)</f>
        <v/>
      </c>
      <c r="E2652" s="12" t="str">
        <f aca="false">IF($C2652="","",①在庫CSV_発注日!$H2648)</f>
        <v/>
      </c>
      <c r="F2652" s="12" t="str">
        <f aca="false">IF($C2652="","",①在庫CSV_発注日!$L2648)</f>
        <v/>
      </c>
      <c r="G2652" s="18"/>
      <c r="H2652" s="17" t="str">
        <f aca="false">IF($C2652="","",N(①在庫CSV_発注日!$Z2648))</f>
        <v/>
      </c>
      <c r="I2652" s="37" t="str">
        <f aca="false">IF($C2652="","",SUMIFS(⑤減算マスタCSV!$L$2:$L$8001,⑤減算マスタCSV!$F$2:$F$8001,$C2652,⑤減算マスタCSV!$K$2:$K$8001,1))</f>
        <v/>
      </c>
      <c r="J2652" s="17" t="str">
        <f aca="false">IF($C2652="","",IFERROR(INDEX(⑤減算マスタCSV!$H$2:$H$8001,MATCH($C2652,⑤減算マスタCSV!$F$2:$F$8001,0)),1))</f>
        <v/>
      </c>
      <c r="K2652" s="17" t="str">
        <f aca="false">IF($C2652="","",MAX(1,IFERROR(INDEX(⑥商品照会CSV!$M$2:$M$3001,MATCH($C2652,⑥商品照会CSV!$A$2:$A$3001,0)),1)))</f>
        <v/>
      </c>
      <c r="L2652" s="40" t="str">
        <f aca="false">IF($C2652="","",IFERROR(INDEX(⑥商品照会CSV!$Q$2:$Q$3001,MATCH($C2652,⑥商品照会CSV!$A$2:$A$3001,0)),0))</f>
        <v/>
      </c>
      <c r="M2652" s="40" t="str">
        <f aca="false">IF($C2652="","",N($L2652)*N($K2652))</f>
        <v/>
      </c>
      <c r="N2652" s="17" t="str">
        <f aca="false">IF($C2652="","",MAX(1,IFERROR(INDEX(⑥商品照会CSV!$AK$2:$AK$3001,MATCH($C2652,⑥商品照会CSV!$A$2:$A$3001,0)),1)))</f>
        <v/>
      </c>
      <c r="O2652" s="12" t="str">
        <f aca="false">IF($C2652="","",IFERROR(IF(INDEX(⑥商品照会CSV!$AN$2:$AN$3001,MATCH($C2652,⑥商品照会CSV!$A$2:$A$3001,0))=1,"バラ",IF(INDEX(⑥商品照会CSV!$AM$2:$AM$3001,MATCH($C2652,⑥商品照会CSV!$A$2:$A$3001,0))=1,"中間包装","ケース")),"ケース"))</f>
        <v/>
      </c>
      <c r="P2652" s="18"/>
      <c r="Q2652" s="14"/>
      <c r="R2652" s="17" t="str">
        <f aca="false">IF($C2652="","",N($Q2652)*N($K2652))</f>
        <v/>
      </c>
    </row>
    <row r="2653" customFormat="false" ht="15" hidden="false" customHeight="false" outlineLevel="0" collapsed="false">
      <c r="B2653" s="12" t="n">
        <v>2648</v>
      </c>
      <c r="C2653" s="36" t="str">
        <f aca="false">IF(①在庫CSV_発注日!$M2649="","",①在庫CSV_発注日!$M2649&amp;"")</f>
        <v/>
      </c>
      <c r="D2653" s="12" t="str">
        <f aca="false">IF($C2653="","",①在庫CSV_発注日!$N2649)</f>
        <v/>
      </c>
      <c r="E2653" s="12" t="str">
        <f aca="false">IF($C2653="","",①在庫CSV_発注日!$H2649)</f>
        <v/>
      </c>
      <c r="F2653" s="12" t="str">
        <f aca="false">IF($C2653="","",①在庫CSV_発注日!$L2649)</f>
        <v/>
      </c>
      <c r="G2653" s="18"/>
      <c r="H2653" s="17" t="str">
        <f aca="false">IF($C2653="","",N(①在庫CSV_発注日!$Z2649))</f>
        <v/>
      </c>
      <c r="I2653" s="37" t="str">
        <f aca="false">IF($C2653="","",SUMIFS(⑤減算マスタCSV!$L$2:$L$8001,⑤減算マスタCSV!$F$2:$F$8001,$C2653,⑤減算マスタCSV!$K$2:$K$8001,1))</f>
        <v/>
      </c>
      <c r="J2653" s="17" t="str">
        <f aca="false">IF($C2653="","",IFERROR(INDEX(⑤減算マスタCSV!$H$2:$H$8001,MATCH($C2653,⑤減算マスタCSV!$F$2:$F$8001,0)),1))</f>
        <v/>
      </c>
      <c r="K2653" s="17" t="str">
        <f aca="false">IF($C2653="","",MAX(1,IFERROR(INDEX(⑥商品照会CSV!$M$2:$M$3001,MATCH($C2653,⑥商品照会CSV!$A$2:$A$3001,0)),1)))</f>
        <v/>
      </c>
      <c r="L2653" s="40" t="str">
        <f aca="false">IF($C2653="","",IFERROR(INDEX(⑥商品照会CSV!$Q$2:$Q$3001,MATCH($C2653,⑥商品照会CSV!$A$2:$A$3001,0)),0))</f>
        <v/>
      </c>
      <c r="M2653" s="40" t="str">
        <f aca="false">IF($C2653="","",N($L2653)*N($K2653))</f>
        <v/>
      </c>
      <c r="N2653" s="17" t="str">
        <f aca="false">IF($C2653="","",MAX(1,IFERROR(INDEX(⑥商品照会CSV!$AK$2:$AK$3001,MATCH($C2653,⑥商品照会CSV!$A$2:$A$3001,0)),1)))</f>
        <v/>
      </c>
      <c r="O2653" s="12" t="str">
        <f aca="false">IF($C2653="","",IFERROR(IF(INDEX(⑥商品照会CSV!$AN$2:$AN$3001,MATCH($C2653,⑥商品照会CSV!$A$2:$A$3001,0))=1,"バラ",IF(INDEX(⑥商品照会CSV!$AM$2:$AM$3001,MATCH($C2653,⑥商品照会CSV!$A$2:$A$3001,0))=1,"中間包装","ケース")),"ケース"))</f>
        <v/>
      </c>
      <c r="P2653" s="18"/>
      <c r="Q2653" s="14"/>
      <c r="R2653" s="17" t="str">
        <f aca="false">IF($C2653="","",N($Q2653)*N($K2653))</f>
        <v/>
      </c>
    </row>
    <row r="2654" customFormat="false" ht="15" hidden="false" customHeight="false" outlineLevel="0" collapsed="false">
      <c r="B2654" s="12" t="n">
        <v>2649</v>
      </c>
      <c r="C2654" s="36" t="str">
        <f aca="false">IF(①在庫CSV_発注日!$M2650="","",①在庫CSV_発注日!$M2650&amp;"")</f>
        <v/>
      </c>
      <c r="D2654" s="12" t="str">
        <f aca="false">IF($C2654="","",①在庫CSV_発注日!$N2650)</f>
        <v/>
      </c>
      <c r="E2654" s="12" t="str">
        <f aca="false">IF($C2654="","",①在庫CSV_発注日!$H2650)</f>
        <v/>
      </c>
      <c r="F2654" s="12" t="str">
        <f aca="false">IF($C2654="","",①在庫CSV_発注日!$L2650)</f>
        <v/>
      </c>
      <c r="G2654" s="18"/>
      <c r="H2654" s="17" t="str">
        <f aca="false">IF($C2654="","",N(①在庫CSV_発注日!$Z2650))</f>
        <v/>
      </c>
      <c r="I2654" s="37" t="str">
        <f aca="false">IF($C2654="","",SUMIFS(⑤減算マスタCSV!$L$2:$L$8001,⑤減算マスタCSV!$F$2:$F$8001,$C2654,⑤減算マスタCSV!$K$2:$K$8001,1))</f>
        <v/>
      </c>
      <c r="J2654" s="17" t="str">
        <f aca="false">IF($C2654="","",IFERROR(INDEX(⑤減算マスタCSV!$H$2:$H$8001,MATCH($C2654,⑤減算マスタCSV!$F$2:$F$8001,0)),1))</f>
        <v/>
      </c>
      <c r="K2654" s="17" t="str">
        <f aca="false">IF($C2654="","",MAX(1,IFERROR(INDEX(⑥商品照会CSV!$M$2:$M$3001,MATCH($C2654,⑥商品照会CSV!$A$2:$A$3001,0)),1)))</f>
        <v/>
      </c>
      <c r="L2654" s="40" t="str">
        <f aca="false">IF($C2654="","",IFERROR(INDEX(⑥商品照会CSV!$Q$2:$Q$3001,MATCH($C2654,⑥商品照会CSV!$A$2:$A$3001,0)),0))</f>
        <v/>
      </c>
      <c r="M2654" s="40" t="str">
        <f aca="false">IF($C2654="","",N($L2654)*N($K2654))</f>
        <v/>
      </c>
      <c r="N2654" s="17" t="str">
        <f aca="false">IF($C2654="","",MAX(1,IFERROR(INDEX(⑥商品照会CSV!$AK$2:$AK$3001,MATCH($C2654,⑥商品照会CSV!$A$2:$A$3001,0)),1)))</f>
        <v/>
      </c>
      <c r="O2654" s="12" t="str">
        <f aca="false">IF($C2654="","",IFERROR(IF(INDEX(⑥商品照会CSV!$AN$2:$AN$3001,MATCH($C2654,⑥商品照会CSV!$A$2:$A$3001,0))=1,"バラ",IF(INDEX(⑥商品照会CSV!$AM$2:$AM$3001,MATCH($C2654,⑥商品照会CSV!$A$2:$A$3001,0))=1,"中間包装","ケース")),"ケース"))</f>
        <v/>
      </c>
      <c r="P2654" s="18"/>
      <c r="Q2654" s="14"/>
      <c r="R2654" s="17" t="str">
        <f aca="false">IF($C2654="","",N($Q2654)*N($K2654))</f>
        <v/>
      </c>
    </row>
    <row r="2655" customFormat="false" ht="15" hidden="false" customHeight="false" outlineLevel="0" collapsed="false">
      <c r="B2655" s="12" t="n">
        <v>2650</v>
      </c>
      <c r="C2655" s="36" t="str">
        <f aca="false">IF(①在庫CSV_発注日!$M2651="","",①在庫CSV_発注日!$M2651&amp;"")</f>
        <v/>
      </c>
      <c r="D2655" s="12" t="str">
        <f aca="false">IF($C2655="","",①在庫CSV_発注日!$N2651)</f>
        <v/>
      </c>
      <c r="E2655" s="12" t="str">
        <f aca="false">IF($C2655="","",①在庫CSV_発注日!$H2651)</f>
        <v/>
      </c>
      <c r="F2655" s="12" t="str">
        <f aca="false">IF($C2655="","",①在庫CSV_発注日!$L2651)</f>
        <v/>
      </c>
      <c r="G2655" s="18"/>
      <c r="H2655" s="17" t="str">
        <f aca="false">IF($C2655="","",N(①在庫CSV_発注日!$Z2651))</f>
        <v/>
      </c>
      <c r="I2655" s="37" t="str">
        <f aca="false">IF($C2655="","",SUMIFS(⑤減算マスタCSV!$L$2:$L$8001,⑤減算マスタCSV!$F$2:$F$8001,$C2655,⑤減算マスタCSV!$K$2:$K$8001,1))</f>
        <v/>
      </c>
      <c r="J2655" s="17" t="str">
        <f aca="false">IF($C2655="","",IFERROR(INDEX(⑤減算マスタCSV!$H$2:$H$8001,MATCH($C2655,⑤減算マスタCSV!$F$2:$F$8001,0)),1))</f>
        <v/>
      </c>
      <c r="K2655" s="17" t="str">
        <f aca="false">IF($C2655="","",MAX(1,IFERROR(INDEX(⑥商品照会CSV!$M$2:$M$3001,MATCH($C2655,⑥商品照会CSV!$A$2:$A$3001,0)),1)))</f>
        <v/>
      </c>
      <c r="L2655" s="40" t="str">
        <f aca="false">IF($C2655="","",IFERROR(INDEX(⑥商品照会CSV!$Q$2:$Q$3001,MATCH($C2655,⑥商品照会CSV!$A$2:$A$3001,0)),0))</f>
        <v/>
      </c>
      <c r="M2655" s="40" t="str">
        <f aca="false">IF($C2655="","",N($L2655)*N($K2655))</f>
        <v/>
      </c>
      <c r="N2655" s="17" t="str">
        <f aca="false">IF($C2655="","",MAX(1,IFERROR(INDEX(⑥商品照会CSV!$AK$2:$AK$3001,MATCH($C2655,⑥商品照会CSV!$A$2:$A$3001,0)),1)))</f>
        <v/>
      </c>
      <c r="O2655" s="12" t="str">
        <f aca="false">IF($C2655="","",IFERROR(IF(INDEX(⑥商品照会CSV!$AN$2:$AN$3001,MATCH($C2655,⑥商品照会CSV!$A$2:$A$3001,0))=1,"バラ",IF(INDEX(⑥商品照会CSV!$AM$2:$AM$3001,MATCH($C2655,⑥商品照会CSV!$A$2:$A$3001,0))=1,"中間包装","ケース")),"ケース"))</f>
        <v/>
      </c>
      <c r="P2655" s="18"/>
      <c r="Q2655" s="14"/>
      <c r="R2655" s="17" t="str">
        <f aca="false">IF($C2655="","",N($Q2655)*N($K2655))</f>
        <v/>
      </c>
    </row>
    <row r="2656" customFormat="false" ht="15" hidden="false" customHeight="false" outlineLevel="0" collapsed="false">
      <c r="B2656" s="12" t="n">
        <v>2651</v>
      </c>
      <c r="C2656" s="36" t="str">
        <f aca="false">IF(①在庫CSV_発注日!$M2652="","",①在庫CSV_発注日!$M2652&amp;"")</f>
        <v/>
      </c>
      <c r="D2656" s="12" t="str">
        <f aca="false">IF($C2656="","",①在庫CSV_発注日!$N2652)</f>
        <v/>
      </c>
      <c r="E2656" s="12" t="str">
        <f aca="false">IF($C2656="","",①在庫CSV_発注日!$H2652)</f>
        <v/>
      </c>
      <c r="F2656" s="12" t="str">
        <f aca="false">IF($C2656="","",①在庫CSV_発注日!$L2652)</f>
        <v/>
      </c>
      <c r="G2656" s="18"/>
      <c r="H2656" s="17" t="str">
        <f aca="false">IF($C2656="","",N(①在庫CSV_発注日!$Z2652))</f>
        <v/>
      </c>
      <c r="I2656" s="37" t="str">
        <f aca="false">IF($C2656="","",SUMIFS(⑤減算マスタCSV!$L$2:$L$8001,⑤減算マスタCSV!$F$2:$F$8001,$C2656,⑤減算マスタCSV!$K$2:$K$8001,1))</f>
        <v/>
      </c>
      <c r="J2656" s="17" t="str">
        <f aca="false">IF($C2656="","",IFERROR(INDEX(⑤減算マスタCSV!$H$2:$H$8001,MATCH($C2656,⑤減算マスタCSV!$F$2:$F$8001,0)),1))</f>
        <v/>
      </c>
      <c r="K2656" s="17" t="str">
        <f aca="false">IF($C2656="","",MAX(1,IFERROR(INDEX(⑥商品照会CSV!$M$2:$M$3001,MATCH($C2656,⑥商品照会CSV!$A$2:$A$3001,0)),1)))</f>
        <v/>
      </c>
      <c r="L2656" s="40" t="str">
        <f aca="false">IF($C2656="","",IFERROR(INDEX(⑥商品照会CSV!$Q$2:$Q$3001,MATCH($C2656,⑥商品照会CSV!$A$2:$A$3001,0)),0))</f>
        <v/>
      </c>
      <c r="M2656" s="40" t="str">
        <f aca="false">IF($C2656="","",N($L2656)*N($K2656))</f>
        <v/>
      </c>
      <c r="N2656" s="17" t="str">
        <f aca="false">IF($C2656="","",MAX(1,IFERROR(INDEX(⑥商品照会CSV!$AK$2:$AK$3001,MATCH($C2656,⑥商品照会CSV!$A$2:$A$3001,0)),1)))</f>
        <v/>
      </c>
      <c r="O2656" s="12" t="str">
        <f aca="false">IF($C2656="","",IFERROR(IF(INDEX(⑥商品照会CSV!$AN$2:$AN$3001,MATCH($C2656,⑥商品照会CSV!$A$2:$A$3001,0))=1,"バラ",IF(INDEX(⑥商品照会CSV!$AM$2:$AM$3001,MATCH($C2656,⑥商品照会CSV!$A$2:$A$3001,0))=1,"中間包装","ケース")),"ケース"))</f>
        <v/>
      </c>
      <c r="P2656" s="18"/>
      <c r="Q2656" s="14"/>
      <c r="R2656" s="17" t="str">
        <f aca="false">IF($C2656="","",N($Q2656)*N($K2656))</f>
        <v/>
      </c>
    </row>
    <row r="2657" customFormat="false" ht="15" hidden="false" customHeight="false" outlineLevel="0" collapsed="false">
      <c r="B2657" s="12" t="n">
        <v>2652</v>
      </c>
      <c r="C2657" s="36" t="str">
        <f aca="false">IF(①在庫CSV_発注日!$M2653="","",①在庫CSV_発注日!$M2653&amp;"")</f>
        <v/>
      </c>
      <c r="D2657" s="12" t="str">
        <f aca="false">IF($C2657="","",①在庫CSV_発注日!$N2653)</f>
        <v/>
      </c>
      <c r="E2657" s="12" t="str">
        <f aca="false">IF($C2657="","",①在庫CSV_発注日!$H2653)</f>
        <v/>
      </c>
      <c r="F2657" s="12" t="str">
        <f aca="false">IF($C2657="","",①在庫CSV_発注日!$L2653)</f>
        <v/>
      </c>
      <c r="G2657" s="18"/>
      <c r="H2657" s="17" t="str">
        <f aca="false">IF($C2657="","",N(①在庫CSV_発注日!$Z2653))</f>
        <v/>
      </c>
      <c r="I2657" s="37" t="str">
        <f aca="false">IF($C2657="","",SUMIFS(⑤減算マスタCSV!$L$2:$L$8001,⑤減算マスタCSV!$F$2:$F$8001,$C2657,⑤減算マスタCSV!$K$2:$K$8001,1))</f>
        <v/>
      </c>
      <c r="J2657" s="17" t="str">
        <f aca="false">IF($C2657="","",IFERROR(INDEX(⑤減算マスタCSV!$H$2:$H$8001,MATCH($C2657,⑤減算マスタCSV!$F$2:$F$8001,0)),1))</f>
        <v/>
      </c>
      <c r="K2657" s="17" t="str">
        <f aca="false">IF($C2657="","",MAX(1,IFERROR(INDEX(⑥商品照会CSV!$M$2:$M$3001,MATCH($C2657,⑥商品照会CSV!$A$2:$A$3001,0)),1)))</f>
        <v/>
      </c>
      <c r="L2657" s="40" t="str">
        <f aca="false">IF($C2657="","",IFERROR(INDEX(⑥商品照会CSV!$Q$2:$Q$3001,MATCH($C2657,⑥商品照会CSV!$A$2:$A$3001,0)),0))</f>
        <v/>
      </c>
      <c r="M2657" s="40" t="str">
        <f aca="false">IF($C2657="","",N($L2657)*N($K2657))</f>
        <v/>
      </c>
      <c r="N2657" s="17" t="str">
        <f aca="false">IF($C2657="","",MAX(1,IFERROR(INDEX(⑥商品照会CSV!$AK$2:$AK$3001,MATCH($C2657,⑥商品照会CSV!$A$2:$A$3001,0)),1)))</f>
        <v/>
      </c>
      <c r="O2657" s="12" t="str">
        <f aca="false">IF($C2657="","",IFERROR(IF(INDEX(⑥商品照会CSV!$AN$2:$AN$3001,MATCH($C2657,⑥商品照会CSV!$A$2:$A$3001,0))=1,"バラ",IF(INDEX(⑥商品照会CSV!$AM$2:$AM$3001,MATCH($C2657,⑥商品照会CSV!$A$2:$A$3001,0))=1,"中間包装","ケース")),"ケース"))</f>
        <v/>
      </c>
      <c r="P2657" s="18"/>
      <c r="Q2657" s="14"/>
      <c r="R2657" s="17" t="str">
        <f aca="false">IF($C2657="","",N($Q2657)*N($K2657))</f>
        <v/>
      </c>
    </row>
    <row r="2658" customFormat="false" ht="15" hidden="false" customHeight="false" outlineLevel="0" collapsed="false">
      <c r="B2658" s="12" t="n">
        <v>2653</v>
      </c>
      <c r="C2658" s="36" t="str">
        <f aca="false">IF(①在庫CSV_発注日!$M2654="","",①在庫CSV_発注日!$M2654&amp;"")</f>
        <v/>
      </c>
      <c r="D2658" s="12" t="str">
        <f aca="false">IF($C2658="","",①在庫CSV_発注日!$N2654)</f>
        <v/>
      </c>
      <c r="E2658" s="12" t="str">
        <f aca="false">IF($C2658="","",①在庫CSV_発注日!$H2654)</f>
        <v/>
      </c>
      <c r="F2658" s="12" t="str">
        <f aca="false">IF($C2658="","",①在庫CSV_発注日!$L2654)</f>
        <v/>
      </c>
      <c r="G2658" s="18"/>
      <c r="H2658" s="17" t="str">
        <f aca="false">IF($C2658="","",N(①在庫CSV_発注日!$Z2654))</f>
        <v/>
      </c>
      <c r="I2658" s="37" t="str">
        <f aca="false">IF($C2658="","",SUMIFS(⑤減算マスタCSV!$L$2:$L$8001,⑤減算マスタCSV!$F$2:$F$8001,$C2658,⑤減算マスタCSV!$K$2:$K$8001,1))</f>
        <v/>
      </c>
      <c r="J2658" s="17" t="str">
        <f aca="false">IF($C2658="","",IFERROR(INDEX(⑤減算マスタCSV!$H$2:$H$8001,MATCH($C2658,⑤減算マスタCSV!$F$2:$F$8001,0)),1))</f>
        <v/>
      </c>
      <c r="K2658" s="17" t="str">
        <f aca="false">IF($C2658="","",MAX(1,IFERROR(INDEX(⑥商品照会CSV!$M$2:$M$3001,MATCH($C2658,⑥商品照会CSV!$A$2:$A$3001,0)),1)))</f>
        <v/>
      </c>
      <c r="L2658" s="40" t="str">
        <f aca="false">IF($C2658="","",IFERROR(INDEX(⑥商品照会CSV!$Q$2:$Q$3001,MATCH($C2658,⑥商品照会CSV!$A$2:$A$3001,0)),0))</f>
        <v/>
      </c>
      <c r="M2658" s="40" t="str">
        <f aca="false">IF($C2658="","",N($L2658)*N($K2658))</f>
        <v/>
      </c>
      <c r="N2658" s="17" t="str">
        <f aca="false">IF($C2658="","",MAX(1,IFERROR(INDEX(⑥商品照会CSV!$AK$2:$AK$3001,MATCH($C2658,⑥商品照会CSV!$A$2:$A$3001,0)),1)))</f>
        <v/>
      </c>
      <c r="O2658" s="12" t="str">
        <f aca="false">IF($C2658="","",IFERROR(IF(INDEX(⑥商品照会CSV!$AN$2:$AN$3001,MATCH($C2658,⑥商品照会CSV!$A$2:$A$3001,0))=1,"バラ",IF(INDEX(⑥商品照会CSV!$AM$2:$AM$3001,MATCH($C2658,⑥商品照会CSV!$A$2:$A$3001,0))=1,"中間包装","ケース")),"ケース"))</f>
        <v/>
      </c>
      <c r="P2658" s="18"/>
      <c r="Q2658" s="14"/>
      <c r="R2658" s="17" t="str">
        <f aca="false">IF($C2658="","",N($Q2658)*N($K2658))</f>
        <v/>
      </c>
    </row>
    <row r="2659" customFormat="false" ht="15" hidden="false" customHeight="false" outlineLevel="0" collapsed="false">
      <c r="B2659" s="12" t="n">
        <v>2654</v>
      </c>
      <c r="C2659" s="36" t="str">
        <f aca="false">IF(①在庫CSV_発注日!$M2655="","",①在庫CSV_発注日!$M2655&amp;"")</f>
        <v/>
      </c>
      <c r="D2659" s="12" t="str">
        <f aca="false">IF($C2659="","",①在庫CSV_発注日!$N2655)</f>
        <v/>
      </c>
      <c r="E2659" s="12" t="str">
        <f aca="false">IF($C2659="","",①在庫CSV_発注日!$H2655)</f>
        <v/>
      </c>
      <c r="F2659" s="12" t="str">
        <f aca="false">IF($C2659="","",①在庫CSV_発注日!$L2655)</f>
        <v/>
      </c>
      <c r="G2659" s="18"/>
      <c r="H2659" s="17" t="str">
        <f aca="false">IF($C2659="","",N(①在庫CSV_発注日!$Z2655))</f>
        <v/>
      </c>
      <c r="I2659" s="37" t="str">
        <f aca="false">IF($C2659="","",SUMIFS(⑤減算マスタCSV!$L$2:$L$8001,⑤減算マスタCSV!$F$2:$F$8001,$C2659,⑤減算マスタCSV!$K$2:$K$8001,1))</f>
        <v/>
      </c>
      <c r="J2659" s="17" t="str">
        <f aca="false">IF($C2659="","",IFERROR(INDEX(⑤減算マスタCSV!$H$2:$H$8001,MATCH($C2659,⑤減算マスタCSV!$F$2:$F$8001,0)),1))</f>
        <v/>
      </c>
      <c r="K2659" s="17" t="str">
        <f aca="false">IF($C2659="","",MAX(1,IFERROR(INDEX(⑥商品照会CSV!$M$2:$M$3001,MATCH($C2659,⑥商品照会CSV!$A$2:$A$3001,0)),1)))</f>
        <v/>
      </c>
      <c r="L2659" s="40" t="str">
        <f aca="false">IF($C2659="","",IFERROR(INDEX(⑥商品照会CSV!$Q$2:$Q$3001,MATCH($C2659,⑥商品照会CSV!$A$2:$A$3001,0)),0))</f>
        <v/>
      </c>
      <c r="M2659" s="40" t="str">
        <f aca="false">IF($C2659="","",N($L2659)*N($K2659))</f>
        <v/>
      </c>
      <c r="N2659" s="17" t="str">
        <f aca="false">IF($C2659="","",MAX(1,IFERROR(INDEX(⑥商品照会CSV!$AK$2:$AK$3001,MATCH($C2659,⑥商品照会CSV!$A$2:$A$3001,0)),1)))</f>
        <v/>
      </c>
      <c r="O2659" s="12" t="str">
        <f aca="false">IF($C2659="","",IFERROR(IF(INDEX(⑥商品照会CSV!$AN$2:$AN$3001,MATCH($C2659,⑥商品照会CSV!$A$2:$A$3001,0))=1,"バラ",IF(INDEX(⑥商品照会CSV!$AM$2:$AM$3001,MATCH($C2659,⑥商品照会CSV!$A$2:$A$3001,0))=1,"中間包装","ケース")),"ケース"))</f>
        <v/>
      </c>
      <c r="P2659" s="18"/>
      <c r="Q2659" s="14"/>
      <c r="R2659" s="17" t="str">
        <f aca="false">IF($C2659="","",N($Q2659)*N($K2659))</f>
        <v/>
      </c>
    </row>
    <row r="2660" customFormat="false" ht="15" hidden="false" customHeight="false" outlineLevel="0" collapsed="false">
      <c r="B2660" s="12" t="n">
        <v>2655</v>
      </c>
      <c r="C2660" s="36" t="str">
        <f aca="false">IF(①在庫CSV_発注日!$M2656="","",①在庫CSV_発注日!$M2656&amp;"")</f>
        <v/>
      </c>
      <c r="D2660" s="12" t="str">
        <f aca="false">IF($C2660="","",①在庫CSV_発注日!$N2656)</f>
        <v/>
      </c>
      <c r="E2660" s="12" t="str">
        <f aca="false">IF($C2660="","",①在庫CSV_発注日!$H2656)</f>
        <v/>
      </c>
      <c r="F2660" s="12" t="str">
        <f aca="false">IF($C2660="","",①在庫CSV_発注日!$L2656)</f>
        <v/>
      </c>
      <c r="G2660" s="18"/>
      <c r="H2660" s="17" t="str">
        <f aca="false">IF($C2660="","",N(①在庫CSV_発注日!$Z2656))</f>
        <v/>
      </c>
      <c r="I2660" s="37" t="str">
        <f aca="false">IF($C2660="","",SUMIFS(⑤減算マスタCSV!$L$2:$L$8001,⑤減算マスタCSV!$F$2:$F$8001,$C2660,⑤減算マスタCSV!$K$2:$K$8001,1))</f>
        <v/>
      </c>
      <c r="J2660" s="17" t="str">
        <f aca="false">IF($C2660="","",IFERROR(INDEX(⑤減算マスタCSV!$H$2:$H$8001,MATCH($C2660,⑤減算マスタCSV!$F$2:$F$8001,0)),1))</f>
        <v/>
      </c>
      <c r="K2660" s="17" t="str">
        <f aca="false">IF($C2660="","",MAX(1,IFERROR(INDEX(⑥商品照会CSV!$M$2:$M$3001,MATCH($C2660,⑥商品照会CSV!$A$2:$A$3001,0)),1)))</f>
        <v/>
      </c>
      <c r="L2660" s="40" t="str">
        <f aca="false">IF($C2660="","",IFERROR(INDEX(⑥商品照会CSV!$Q$2:$Q$3001,MATCH($C2660,⑥商品照会CSV!$A$2:$A$3001,0)),0))</f>
        <v/>
      </c>
      <c r="M2660" s="40" t="str">
        <f aca="false">IF($C2660="","",N($L2660)*N($K2660))</f>
        <v/>
      </c>
      <c r="N2660" s="17" t="str">
        <f aca="false">IF($C2660="","",MAX(1,IFERROR(INDEX(⑥商品照会CSV!$AK$2:$AK$3001,MATCH($C2660,⑥商品照会CSV!$A$2:$A$3001,0)),1)))</f>
        <v/>
      </c>
      <c r="O2660" s="12" t="str">
        <f aca="false">IF($C2660="","",IFERROR(IF(INDEX(⑥商品照会CSV!$AN$2:$AN$3001,MATCH($C2660,⑥商品照会CSV!$A$2:$A$3001,0))=1,"バラ",IF(INDEX(⑥商品照会CSV!$AM$2:$AM$3001,MATCH($C2660,⑥商品照会CSV!$A$2:$A$3001,0))=1,"中間包装","ケース")),"ケース"))</f>
        <v/>
      </c>
      <c r="P2660" s="18"/>
      <c r="Q2660" s="14"/>
      <c r="R2660" s="17" t="str">
        <f aca="false">IF($C2660="","",N($Q2660)*N($K2660))</f>
        <v/>
      </c>
    </row>
    <row r="2661" customFormat="false" ht="15" hidden="false" customHeight="false" outlineLevel="0" collapsed="false">
      <c r="B2661" s="12" t="n">
        <v>2656</v>
      </c>
      <c r="C2661" s="36" t="str">
        <f aca="false">IF(①在庫CSV_発注日!$M2657="","",①在庫CSV_発注日!$M2657&amp;"")</f>
        <v/>
      </c>
      <c r="D2661" s="12" t="str">
        <f aca="false">IF($C2661="","",①在庫CSV_発注日!$N2657)</f>
        <v/>
      </c>
      <c r="E2661" s="12" t="str">
        <f aca="false">IF($C2661="","",①在庫CSV_発注日!$H2657)</f>
        <v/>
      </c>
      <c r="F2661" s="12" t="str">
        <f aca="false">IF($C2661="","",①在庫CSV_発注日!$L2657)</f>
        <v/>
      </c>
      <c r="G2661" s="18"/>
      <c r="H2661" s="17" t="str">
        <f aca="false">IF($C2661="","",N(①在庫CSV_発注日!$Z2657))</f>
        <v/>
      </c>
      <c r="I2661" s="37" t="str">
        <f aca="false">IF($C2661="","",SUMIFS(⑤減算マスタCSV!$L$2:$L$8001,⑤減算マスタCSV!$F$2:$F$8001,$C2661,⑤減算マスタCSV!$K$2:$K$8001,1))</f>
        <v/>
      </c>
      <c r="J2661" s="17" t="str">
        <f aca="false">IF($C2661="","",IFERROR(INDEX(⑤減算マスタCSV!$H$2:$H$8001,MATCH($C2661,⑤減算マスタCSV!$F$2:$F$8001,0)),1))</f>
        <v/>
      </c>
      <c r="K2661" s="17" t="str">
        <f aca="false">IF($C2661="","",MAX(1,IFERROR(INDEX(⑥商品照会CSV!$M$2:$M$3001,MATCH($C2661,⑥商品照会CSV!$A$2:$A$3001,0)),1)))</f>
        <v/>
      </c>
      <c r="L2661" s="40" t="str">
        <f aca="false">IF($C2661="","",IFERROR(INDEX(⑥商品照会CSV!$Q$2:$Q$3001,MATCH($C2661,⑥商品照会CSV!$A$2:$A$3001,0)),0))</f>
        <v/>
      </c>
      <c r="M2661" s="40" t="str">
        <f aca="false">IF($C2661="","",N($L2661)*N($K2661))</f>
        <v/>
      </c>
      <c r="N2661" s="17" t="str">
        <f aca="false">IF($C2661="","",MAX(1,IFERROR(INDEX(⑥商品照会CSV!$AK$2:$AK$3001,MATCH($C2661,⑥商品照会CSV!$A$2:$A$3001,0)),1)))</f>
        <v/>
      </c>
      <c r="O2661" s="12" t="str">
        <f aca="false">IF($C2661="","",IFERROR(IF(INDEX(⑥商品照会CSV!$AN$2:$AN$3001,MATCH($C2661,⑥商品照会CSV!$A$2:$A$3001,0))=1,"バラ",IF(INDEX(⑥商品照会CSV!$AM$2:$AM$3001,MATCH($C2661,⑥商品照会CSV!$A$2:$A$3001,0))=1,"中間包装","ケース")),"ケース"))</f>
        <v/>
      </c>
      <c r="P2661" s="18"/>
      <c r="Q2661" s="14"/>
      <c r="R2661" s="17" t="str">
        <f aca="false">IF($C2661="","",N($Q2661)*N($K2661))</f>
        <v/>
      </c>
    </row>
    <row r="2662" customFormat="false" ht="15" hidden="false" customHeight="false" outlineLevel="0" collapsed="false">
      <c r="B2662" s="12" t="n">
        <v>2657</v>
      </c>
      <c r="C2662" s="36" t="str">
        <f aca="false">IF(①在庫CSV_発注日!$M2658="","",①在庫CSV_発注日!$M2658&amp;"")</f>
        <v/>
      </c>
      <c r="D2662" s="12" t="str">
        <f aca="false">IF($C2662="","",①在庫CSV_発注日!$N2658)</f>
        <v/>
      </c>
      <c r="E2662" s="12" t="str">
        <f aca="false">IF($C2662="","",①在庫CSV_発注日!$H2658)</f>
        <v/>
      </c>
      <c r="F2662" s="12" t="str">
        <f aca="false">IF($C2662="","",①在庫CSV_発注日!$L2658)</f>
        <v/>
      </c>
      <c r="G2662" s="18"/>
      <c r="H2662" s="17" t="str">
        <f aca="false">IF($C2662="","",N(①在庫CSV_発注日!$Z2658))</f>
        <v/>
      </c>
      <c r="I2662" s="37" t="str">
        <f aca="false">IF($C2662="","",SUMIFS(⑤減算マスタCSV!$L$2:$L$8001,⑤減算マスタCSV!$F$2:$F$8001,$C2662,⑤減算マスタCSV!$K$2:$K$8001,1))</f>
        <v/>
      </c>
      <c r="J2662" s="17" t="str">
        <f aca="false">IF($C2662="","",IFERROR(INDEX(⑤減算マスタCSV!$H$2:$H$8001,MATCH($C2662,⑤減算マスタCSV!$F$2:$F$8001,0)),1))</f>
        <v/>
      </c>
      <c r="K2662" s="17" t="str">
        <f aca="false">IF($C2662="","",MAX(1,IFERROR(INDEX(⑥商品照会CSV!$M$2:$M$3001,MATCH($C2662,⑥商品照会CSV!$A$2:$A$3001,0)),1)))</f>
        <v/>
      </c>
      <c r="L2662" s="40" t="str">
        <f aca="false">IF($C2662="","",IFERROR(INDEX(⑥商品照会CSV!$Q$2:$Q$3001,MATCH($C2662,⑥商品照会CSV!$A$2:$A$3001,0)),0))</f>
        <v/>
      </c>
      <c r="M2662" s="40" t="str">
        <f aca="false">IF($C2662="","",N($L2662)*N($K2662))</f>
        <v/>
      </c>
      <c r="N2662" s="17" t="str">
        <f aca="false">IF($C2662="","",MAX(1,IFERROR(INDEX(⑥商品照会CSV!$AK$2:$AK$3001,MATCH($C2662,⑥商品照会CSV!$A$2:$A$3001,0)),1)))</f>
        <v/>
      </c>
      <c r="O2662" s="12" t="str">
        <f aca="false">IF($C2662="","",IFERROR(IF(INDEX(⑥商品照会CSV!$AN$2:$AN$3001,MATCH($C2662,⑥商品照会CSV!$A$2:$A$3001,0))=1,"バラ",IF(INDEX(⑥商品照会CSV!$AM$2:$AM$3001,MATCH($C2662,⑥商品照会CSV!$A$2:$A$3001,0))=1,"中間包装","ケース")),"ケース"))</f>
        <v/>
      </c>
      <c r="P2662" s="18"/>
      <c r="Q2662" s="14"/>
      <c r="R2662" s="17" t="str">
        <f aca="false">IF($C2662="","",N($Q2662)*N($K2662))</f>
        <v/>
      </c>
    </row>
    <row r="2663" customFormat="false" ht="15" hidden="false" customHeight="false" outlineLevel="0" collapsed="false">
      <c r="B2663" s="12" t="n">
        <v>2658</v>
      </c>
      <c r="C2663" s="36" t="str">
        <f aca="false">IF(①在庫CSV_発注日!$M2659="","",①在庫CSV_発注日!$M2659&amp;"")</f>
        <v/>
      </c>
      <c r="D2663" s="12" t="str">
        <f aca="false">IF($C2663="","",①在庫CSV_発注日!$N2659)</f>
        <v/>
      </c>
      <c r="E2663" s="12" t="str">
        <f aca="false">IF($C2663="","",①在庫CSV_発注日!$H2659)</f>
        <v/>
      </c>
      <c r="F2663" s="12" t="str">
        <f aca="false">IF($C2663="","",①在庫CSV_発注日!$L2659)</f>
        <v/>
      </c>
      <c r="G2663" s="18"/>
      <c r="H2663" s="17" t="str">
        <f aca="false">IF($C2663="","",N(①在庫CSV_発注日!$Z2659))</f>
        <v/>
      </c>
      <c r="I2663" s="37" t="str">
        <f aca="false">IF($C2663="","",SUMIFS(⑤減算マスタCSV!$L$2:$L$8001,⑤減算マスタCSV!$F$2:$F$8001,$C2663,⑤減算マスタCSV!$K$2:$K$8001,1))</f>
        <v/>
      </c>
      <c r="J2663" s="17" t="str">
        <f aca="false">IF($C2663="","",IFERROR(INDEX(⑤減算マスタCSV!$H$2:$H$8001,MATCH($C2663,⑤減算マスタCSV!$F$2:$F$8001,0)),1))</f>
        <v/>
      </c>
      <c r="K2663" s="17" t="str">
        <f aca="false">IF($C2663="","",MAX(1,IFERROR(INDEX(⑥商品照会CSV!$M$2:$M$3001,MATCH($C2663,⑥商品照会CSV!$A$2:$A$3001,0)),1)))</f>
        <v/>
      </c>
      <c r="L2663" s="40" t="str">
        <f aca="false">IF($C2663="","",IFERROR(INDEX(⑥商品照会CSV!$Q$2:$Q$3001,MATCH($C2663,⑥商品照会CSV!$A$2:$A$3001,0)),0))</f>
        <v/>
      </c>
      <c r="M2663" s="40" t="str">
        <f aca="false">IF($C2663="","",N($L2663)*N($K2663))</f>
        <v/>
      </c>
      <c r="N2663" s="17" t="str">
        <f aca="false">IF($C2663="","",MAX(1,IFERROR(INDEX(⑥商品照会CSV!$AK$2:$AK$3001,MATCH($C2663,⑥商品照会CSV!$A$2:$A$3001,0)),1)))</f>
        <v/>
      </c>
      <c r="O2663" s="12" t="str">
        <f aca="false">IF($C2663="","",IFERROR(IF(INDEX(⑥商品照会CSV!$AN$2:$AN$3001,MATCH($C2663,⑥商品照会CSV!$A$2:$A$3001,0))=1,"バラ",IF(INDEX(⑥商品照会CSV!$AM$2:$AM$3001,MATCH($C2663,⑥商品照会CSV!$A$2:$A$3001,0))=1,"中間包装","ケース")),"ケース"))</f>
        <v/>
      </c>
      <c r="P2663" s="18"/>
      <c r="Q2663" s="14"/>
      <c r="R2663" s="17" t="str">
        <f aca="false">IF($C2663="","",N($Q2663)*N($K2663))</f>
        <v/>
      </c>
    </row>
    <row r="2664" customFormat="false" ht="15" hidden="false" customHeight="false" outlineLevel="0" collapsed="false">
      <c r="B2664" s="12" t="n">
        <v>2659</v>
      </c>
      <c r="C2664" s="36" t="str">
        <f aca="false">IF(①在庫CSV_発注日!$M2660="","",①在庫CSV_発注日!$M2660&amp;"")</f>
        <v/>
      </c>
      <c r="D2664" s="12" t="str">
        <f aca="false">IF($C2664="","",①在庫CSV_発注日!$N2660)</f>
        <v/>
      </c>
      <c r="E2664" s="12" t="str">
        <f aca="false">IF($C2664="","",①在庫CSV_発注日!$H2660)</f>
        <v/>
      </c>
      <c r="F2664" s="12" t="str">
        <f aca="false">IF($C2664="","",①在庫CSV_発注日!$L2660)</f>
        <v/>
      </c>
      <c r="G2664" s="18"/>
      <c r="H2664" s="17" t="str">
        <f aca="false">IF($C2664="","",N(①在庫CSV_発注日!$Z2660))</f>
        <v/>
      </c>
      <c r="I2664" s="37" t="str">
        <f aca="false">IF($C2664="","",SUMIFS(⑤減算マスタCSV!$L$2:$L$8001,⑤減算マスタCSV!$F$2:$F$8001,$C2664,⑤減算マスタCSV!$K$2:$K$8001,1))</f>
        <v/>
      </c>
      <c r="J2664" s="17" t="str">
        <f aca="false">IF($C2664="","",IFERROR(INDEX(⑤減算マスタCSV!$H$2:$H$8001,MATCH($C2664,⑤減算マスタCSV!$F$2:$F$8001,0)),1))</f>
        <v/>
      </c>
      <c r="K2664" s="17" t="str">
        <f aca="false">IF($C2664="","",MAX(1,IFERROR(INDEX(⑥商品照会CSV!$M$2:$M$3001,MATCH($C2664,⑥商品照会CSV!$A$2:$A$3001,0)),1)))</f>
        <v/>
      </c>
      <c r="L2664" s="40" t="str">
        <f aca="false">IF($C2664="","",IFERROR(INDEX(⑥商品照会CSV!$Q$2:$Q$3001,MATCH($C2664,⑥商品照会CSV!$A$2:$A$3001,0)),0))</f>
        <v/>
      </c>
      <c r="M2664" s="40" t="str">
        <f aca="false">IF($C2664="","",N($L2664)*N($K2664))</f>
        <v/>
      </c>
      <c r="N2664" s="17" t="str">
        <f aca="false">IF($C2664="","",MAX(1,IFERROR(INDEX(⑥商品照会CSV!$AK$2:$AK$3001,MATCH($C2664,⑥商品照会CSV!$A$2:$A$3001,0)),1)))</f>
        <v/>
      </c>
      <c r="O2664" s="12" t="str">
        <f aca="false">IF($C2664="","",IFERROR(IF(INDEX(⑥商品照会CSV!$AN$2:$AN$3001,MATCH($C2664,⑥商品照会CSV!$A$2:$A$3001,0))=1,"バラ",IF(INDEX(⑥商品照会CSV!$AM$2:$AM$3001,MATCH($C2664,⑥商品照会CSV!$A$2:$A$3001,0))=1,"中間包装","ケース")),"ケース"))</f>
        <v/>
      </c>
      <c r="P2664" s="18"/>
      <c r="Q2664" s="14"/>
      <c r="R2664" s="17" t="str">
        <f aca="false">IF($C2664="","",N($Q2664)*N($K2664))</f>
        <v/>
      </c>
    </row>
    <row r="2665" customFormat="false" ht="15" hidden="false" customHeight="false" outlineLevel="0" collapsed="false">
      <c r="B2665" s="12" t="n">
        <v>2660</v>
      </c>
      <c r="C2665" s="36" t="str">
        <f aca="false">IF(①在庫CSV_発注日!$M2661="","",①在庫CSV_発注日!$M2661&amp;"")</f>
        <v/>
      </c>
      <c r="D2665" s="12" t="str">
        <f aca="false">IF($C2665="","",①在庫CSV_発注日!$N2661)</f>
        <v/>
      </c>
      <c r="E2665" s="12" t="str">
        <f aca="false">IF($C2665="","",①在庫CSV_発注日!$H2661)</f>
        <v/>
      </c>
      <c r="F2665" s="12" t="str">
        <f aca="false">IF($C2665="","",①在庫CSV_発注日!$L2661)</f>
        <v/>
      </c>
      <c r="G2665" s="18"/>
      <c r="H2665" s="17" t="str">
        <f aca="false">IF($C2665="","",N(①在庫CSV_発注日!$Z2661))</f>
        <v/>
      </c>
      <c r="I2665" s="37" t="str">
        <f aca="false">IF($C2665="","",SUMIFS(⑤減算マスタCSV!$L$2:$L$8001,⑤減算マスタCSV!$F$2:$F$8001,$C2665,⑤減算マスタCSV!$K$2:$K$8001,1))</f>
        <v/>
      </c>
      <c r="J2665" s="17" t="str">
        <f aca="false">IF($C2665="","",IFERROR(INDEX(⑤減算マスタCSV!$H$2:$H$8001,MATCH($C2665,⑤減算マスタCSV!$F$2:$F$8001,0)),1))</f>
        <v/>
      </c>
      <c r="K2665" s="17" t="str">
        <f aca="false">IF($C2665="","",MAX(1,IFERROR(INDEX(⑥商品照会CSV!$M$2:$M$3001,MATCH($C2665,⑥商品照会CSV!$A$2:$A$3001,0)),1)))</f>
        <v/>
      </c>
      <c r="L2665" s="40" t="str">
        <f aca="false">IF($C2665="","",IFERROR(INDEX(⑥商品照会CSV!$Q$2:$Q$3001,MATCH($C2665,⑥商品照会CSV!$A$2:$A$3001,0)),0))</f>
        <v/>
      </c>
      <c r="M2665" s="40" t="str">
        <f aca="false">IF($C2665="","",N($L2665)*N($K2665))</f>
        <v/>
      </c>
      <c r="N2665" s="17" t="str">
        <f aca="false">IF($C2665="","",MAX(1,IFERROR(INDEX(⑥商品照会CSV!$AK$2:$AK$3001,MATCH($C2665,⑥商品照会CSV!$A$2:$A$3001,0)),1)))</f>
        <v/>
      </c>
      <c r="O2665" s="12" t="str">
        <f aca="false">IF($C2665="","",IFERROR(IF(INDEX(⑥商品照会CSV!$AN$2:$AN$3001,MATCH($C2665,⑥商品照会CSV!$A$2:$A$3001,0))=1,"バラ",IF(INDEX(⑥商品照会CSV!$AM$2:$AM$3001,MATCH($C2665,⑥商品照会CSV!$A$2:$A$3001,0))=1,"中間包装","ケース")),"ケース"))</f>
        <v/>
      </c>
      <c r="P2665" s="18"/>
      <c r="Q2665" s="14"/>
      <c r="R2665" s="17" t="str">
        <f aca="false">IF($C2665="","",N($Q2665)*N($K2665))</f>
        <v/>
      </c>
    </row>
    <row r="2666" customFormat="false" ht="15" hidden="false" customHeight="false" outlineLevel="0" collapsed="false">
      <c r="B2666" s="12" t="n">
        <v>2661</v>
      </c>
      <c r="C2666" s="36" t="str">
        <f aca="false">IF(①在庫CSV_発注日!$M2662="","",①在庫CSV_発注日!$M2662&amp;"")</f>
        <v/>
      </c>
      <c r="D2666" s="12" t="str">
        <f aca="false">IF($C2666="","",①在庫CSV_発注日!$N2662)</f>
        <v/>
      </c>
      <c r="E2666" s="12" t="str">
        <f aca="false">IF($C2666="","",①在庫CSV_発注日!$H2662)</f>
        <v/>
      </c>
      <c r="F2666" s="12" t="str">
        <f aca="false">IF($C2666="","",①在庫CSV_発注日!$L2662)</f>
        <v/>
      </c>
      <c r="G2666" s="18"/>
      <c r="H2666" s="17" t="str">
        <f aca="false">IF($C2666="","",N(①在庫CSV_発注日!$Z2662))</f>
        <v/>
      </c>
      <c r="I2666" s="37" t="str">
        <f aca="false">IF($C2666="","",SUMIFS(⑤減算マスタCSV!$L$2:$L$8001,⑤減算マスタCSV!$F$2:$F$8001,$C2666,⑤減算マスタCSV!$K$2:$K$8001,1))</f>
        <v/>
      </c>
      <c r="J2666" s="17" t="str">
        <f aca="false">IF($C2666="","",IFERROR(INDEX(⑤減算マスタCSV!$H$2:$H$8001,MATCH($C2666,⑤減算マスタCSV!$F$2:$F$8001,0)),1))</f>
        <v/>
      </c>
      <c r="K2666" s="17" t="str">
        <f aca="false">IF($C2666="","",MAX(1,IFERROR(INDEX(⑥商品照会CSV!$M$2:$M$3001,MATCH($C2666,⑥商品照会CSV!$A$2:$A$3001,0)),1)))</f>
        <v/>
      </c>
      <c r="L2666" s="40" t="str">
        <f aca="false">IF($C2666="","",IFERROR(INDEX(⑥商品照会CSV!$Q$2:$Q$3001,MATCH($C2666,⑥商品照会CSV!$A$2:$A$3001,0)),0))</f>
        <v/>
      </c>
      <c r="M2666" s="40" t="str">
        <f aca="false">IF($C2666="","",N($L2666)*N($K2666))</f>
        <v/>
      </c>
      <c r="N2666" s="17" t="str">
        <f aca="false">IF($C2666="","",MAX(1,IFERROR(INDEX(⑥商品照会CSV!$AK$2:$AK$3001,MATCH($C2666,⑥商品照会CSV!$A$2:$A$3001,0)),1)))</f>
        <v/>
      </c>
      <c r="O2666" s="12" t="str">
        <f aca="false">IF($C2666="","",IFERROR(IF(INDEX(⑥商品照会CSV!$AN$2:$AN$3001,MATCH($C2666,⑥商品照会CSV!$A$2:$A$3001,0))=1,"バラ",IF(INDEX(⑥商品照会CSV!$AM$2:$AM$3001,MATCH($C2666,⑥商品照会CSV!$A$2:$A$3001,0))=1,"中間包装","ケース")),"ケース"))</f>
        <v/>
      </c>
      <c r="P2666" s="18"/>
      <c r="Q2666" s="14"/>
      <c r="R2666" s="17" t="str">
        <f aca="false">IF($C2666="","",N($Q2666)*N($K2666))</f>
        <v/>
      </c>
    </row>
    <row r="2667" customFormat="false" ht="15" hidden="false" customHeight="false" outlineLevel="0" collapsed="false">
      <c r="B2667" s="12" t="n">
        <v>2662</v>
      </c>
      <c r="C2667" s="36" t="str">
        <f aca="false">IF(①在庫CSV_発注日!$M2663="","",①在庫CSV_発注日!$M2663&amp;"")</f>
        <v/>
      </c>
      <c r="D2667" s="12" t="str">
        <f aca="false">IF($C2667="","",①在庫CSV_発注日!$N2663)</f>
        <v/>
      </c>
      <c r="E2667" s="12" t="str">
        <f aca="false">IF($C2667="","",①在庫CSV_発注日!$H2663)</f>
        <v/>
      </c>
      <c r="F2667" s="12" t="str">
        <f aca="false">IF($C2667="","",①在庫CSV_発注日!$L2663)</f>
        <v/>
      </c>
      <c r="G2667" s="18"/>
      <c r="H2667" s="17" t="str">
        <f aca="false">IF($C2667="","",N(①在庫CSV_発注日!$Z2663))</f>
        <v/>
      </c>
      <c r="I2667" s="37" t="str">
        <f aca="false">IF($C2667="","",SUMIFS(⑤減算マスタCSV!$L$2:$L$8001,⑤減算マスタCSV!$F$2:$F$8001,$C2667,⑤減算マスタCSV!$K$2:$K$8001,1))</f>
        <v/>
      </c>
      <c r="J2667" s="17" t="str">
        <f aca="false">IF($C2667="","",IFERROR(INDEX(⑤減算マスタCSV!$H$2:$H$8001,MATCH($C2667,⑤減算マスタCSV!$F$2:$F$8001,0)),1))</f>
        <v/>
      </c>
      <c r="K2667" s="17" t="str">
        <f aca="false">IF($C2667="","",MAX(1,IFERROR(INDEX(⑥商品照会CSV!$M$2:$M$3001,MATCH($C2667,⑥商品照会CSV!$A$2:$A$3001,0)),1)))</f>
        <v/>
      </c>
      <c r="L2667" s="40" t="str">
        <f aca="false">IF($C2667="","",IFERROR(INDEX(⑥商品照会CSV!$Q$2:$Q$3001,MATCH($C2667,⑥商品照会CSV!$A$2:$A$3001,0)),0))</f>
        <v/>
      </c>
      <c r="M2667" s="40" t="str">
        <f aca="false">IF($C2667="","",N($L2667)*N($K2667))</f>
        <v/>
      </c>
      <c r="N2667" s="17" t="str">
        <f aca="false">IF($C2667="","",MAX(1,IFERROR(INDEX(⑥商品照会CSV!$AK$2:$AK$3001,MATCH($C2667,⑥商品照会CSV!$A$2:$A$3001,0)),1)))</f>
        <v/>
      </c>
      <c r="O2667" s="12" t="str">
        <f aca="false">IF($C2667="","",IFERROR(IF(INDEX(⑥商品照会CSV!$AN$2:$AN$3001,MATCH($C2667,⑥商品照会CSV!$A$2:$A$3001,0))=1,"バラ",IF(INDEX(⑥商品照会CSV!$AM$2:$AM$3001,MATCH($C2667,⑥商品照会CSV!$A$2:$A$3001,0))=1,"中間包装","ケース")),"ケース"))</f>
        <v/>
      </c>
      <c r="P2667" s="18"/>
      <c r="Q2667" s="14"/>
      <c r="R2667" s="17" t="str">
        <f aca="false">IF($C2667="","",N($Q2667)*N($K2667))</f>
        <v/>
      </c>
    </row>
    <row r="2668" customFormat="false" ht="15" hidden="false" customHeight="false" outlineLevel="0" collapsed="false">
      <c r="B2668" s="12" t="n">
        <v>2663</v>
      </c>
      <c r="C2668" s="36" t="str">
        <f aca="false">IF(①在庫CSV_発注日!$M2664="","",①在庫CSV_発注日!$M2664&amp;"")</f>
        <v/>
      </c>
      <c r="D2668" s="12" t="str">
        <f aca="false">IF($C2668="","",①在庫CSV_発注日!$N2664)</f>
        <v/>
      </c>
      <c r="E2668" s="12" t="str">
        <f aca="false">IF($C2668="","",①在庫CSV_発注日!$H2664)</f>
        <v/>
      </c>
      <c r="F2668" s="12" t="str">
        <f aca="false">IF($C2668="","",①在庫CSV_発注日!$L2664)</f>
        <v/>
      </c>
      <c r="G2668" s="18"/>
      <c r="H2668" s="17" t="str">
        <f aca="false">IF($C2668="","",N(①在庫CSV_発注日!$Z2664))</f>
        <v/>
      </c>
      <c r="I2668" s="37" t="str">
        <f aca="false">IF($C2668="","",SUMIFS(⑤減算マスタCSV!$L$2:$L$8001,⑤減算マスタCSV!$F$2:$F$8001,$C2668,⑤減算マスタCSV!$K$2:$K$8001,1))</f>
        <v/>
      </c>
      <c r="J2668" s="17" t="str">
        <f aca="false">IF($C2668="","",IFERROR(INDEX(⑤減算マスタCSV!$H$2:$H$8001,MATCH($C2668,⑤減算マスタCSV!$F$2:$F$8001,0)),1))</f>
        <v/>
      </c>
      <c r="K2668" s="17" t="str">
        <f aca="false">IF($C2668="","",MAX(1,IFERROR(INDEX(⑥商品照会CSV!$M$2:$M$3001,MATCH($C2668,⑥商品照会CSV!$A$2:$A$3001,0)),1)))</f>
        <v/>
      </c>
      <c r="L2668" s="40" t="str">
        <f aca="false">IF($C2668="","",IFERROR(INDEX(⑥商品照会CSV!$Q$2:$Q$3001,MATCH($C2668,⑥商品照会CSV!$A$2:$A$3001,0)),0))</f>
        <v/>
      </c>
      <c r="M2668" s="40" t="str">
        <f aca="false">IF($C2668="","",N($L2668)*N($K2668))</f>
        <v/>
      </c>
      <c r="N2668" s="17" t="str">
        <f aca="false">IF($C2668="","",MAX(1,IFERROR(INDEX(⑥商品照会CSV!$AK$2:$AK$3001,MATCH($C2668,⑥商品照会CSV!$A$2:$A$3001,0)),1)))</f>
        <v/>
      </c>
      <c r="O2668" s="12" t="str">
        <f aca="false">IF($C2668="","",IFERROR(IF(INDEX(⑥商品照会CSV!$AN$2:$AN$3001,MATCH($C2668,⑥商品照会CSV!$A$2:$A$3001,0))=1,"バラ",IF(INDEX(⑥商品照会CSV!$AM$2:$AM$3001,MATCH($C2668,⑥商品照会CSV!$A$2:$A$3001,0))=1,"中間包装","ケース")),"ケース"))</f>
        <v/>
      </c>
      <c r="P2668" s="18"/>
      <c r="Q2668" s="14"/>
      <c r="R2668" s="17" t="str">
        <f aca="false">IF($C2668="","",N($Q2668)*N($K2668))</f>
        <v/>
      </c>
    </row>
    <row r="2669" customFormat="false" ht="15" hidden="false" customHeight="false" outlineLevel="0" collapsed="false">
      <c r="B2669" s="12" t="n">
        <v>2664</v>
      </c>
      <c r="C2669" s="36" t="str">
        <f aca="false">IF(①在庫CSV_発注日!$M2665="","",①在庫CSV_発注日!$M2665&amp;"")</f>
        <v/>
      </c>
      <c r="D2669" s="12" t="str">
        <f aca="false">IF($C2669="","",①在庫CSV_発注日!$N2665)</f>
        <v/>
      </c>
      <c r="E2669" s="12" t="str">
        <f aca="false">IF($C2669="","",①在庫CSV_発注日!$H2665)</f>
        <v/>
      </c>
      <c r="F2669" s="12" t="str">
        <f aca="false">IF($C2669="","",①在庫CSV_発注日!$L2665)</f>
        <v/>
      </c>
      <c r="G2669" s="18"/>
      <c r="H2669" s="17" t="str">
        <f aca="false">IF($C2669="","",N(①在庫CSV_発注日!$Z2665))</f>
        <v/>
      </c>
      <c r="I2669" s="37" t="str">
        <f aca="false">IF($C2669="","",SUMIFS(⑤減算マスタCSV!$L$2:$L$8001,⑤減算マスタCSV!$F$2:$F$8001,$C2669,⑤減算マスタCSV!$K$2:$K$8001,1))</f>
        <v/>
      </c>
      <c r="J2669" s="17" t="str">
        <f aca="false">IF($C2669="","",IFERROR(INDEX(⑤減算マスタCSV!$H$2:$H$8001,MATCH($C2669,⑤減算マスタCSV!$F$2:$F$8001,0)),1))</f>
        <v/>
      </c>
      <c r="K2669" s="17" t="str">
        <f aca="false">IF($C2669="","",MAX(1,IFERROR(INDEX(⑥商品照会CSV!$M$2:$M$3001,MATCH($C2669,⑥商品照会CSV!$A$2:$A$3001,0)),1)))</f>
        <v/>
      </c>
      <c r="L2669" s="40" t="str">
        <f aca="false">IF($C2669="","",IFERROR(INDEX(⑥商品照会CSV!$Q$2:$Q$3001,MATCH($C2669,⑥商品照会CSV!$A$2:$A$3001,0)),0))</f>
        <v/>
      </c>
      <c r="M2669" s="40" t="str">
        <f aca="false">IF($C2669="","",N($L2669)*N($K2669))</f>
        <v/>
      </c>
      <c r="N2669" s="17" t="str">
        <f aca="false">IF($C2669="","",MAX(1,IFERROR(INDEX(⑥商品照会CSV!$AK$2:$AK$3001,MATCH($C2669,⑥商品照会CSV!$A$2:$A$3001,0)),1)))</f>
        <v/>
      </c>
      <c r="O2669" s="12" t="str">
        <f aca="false">IF($C2669="","",IFERROR(IF(INDEX(⑥商品照会CSV!$AN$2:$AN$3001,MATCH($C2669,⑥商品照会CSV!$A$2:$A$3001,0))=1,"バラ",IF(INDEX(⑥商品照会CSV!$AM$2:$AM$3001,MATCH($C2669,⑥商品照会CSV!$A$2:$A$3001,0))=1,"中間包装","ケース")),"ケース"))</f>
        <v/>
      </c>
      <c r="P2669" s="18"/>
      <c r="Q2669" s="14"/>
      <c r="R2669" s="17" t="str">
        <f aca="false">IF($C2669="","",N($Q2669)*N($K2669))</f>
        <v/>
      </c>
    </row>
    <row r="2670" customFormat="false" ht="15" hidden="false" customHeight="false" outlineLevel="0" collapsed="false">
      <c r="B2670" s="12" t="n">
        <v>2665</v>
      </c>
      <c r="C2670" s="36" t="str">
        <f aca="false">IF(①在庫CSV_発注日!$M2666="","",①在庫CSV_発注日!$M2666&amp;"")</f>
        <v/>
      </c>
      <c r="D2670" s="12" t="str">
        <f aca="false">IF($C2670="","",①在庫CSV_発注日!$N2666)</f>
        <v/>
      </c>
      <c r="E2670" s="12" t="str">
        <f aca="false">IF($C2670="","",①在庫CSV_発注日!$H2666)</f>
        <v/>
      </c>
      <c r="F2670" s="12" t="str">
        <f aca="false">IF($C2670="","",①在庫CSV_発注日!$L2666)</f>
        <v/>
      </c>
      <c r="G2670" s="18"/>
      <c r="H2670" s="17" t="str">
        <f aca="false">IF($C2670="","",N(①在庫CSV_発注日!$Z2666))</f>
        <v/>
      </c>
      <c r="I2670" s="37" t="str">
        <f aca="false">IF($C2670="","",SUMIFS(⑤減算マスタCSV!$L$2:$L$8001,⑤減算マスタCSV!$F$2:$F$8001,$C2670,⑤減算マスタCSV!$K$2:$K$8001,1))</f>
        <v/>
      </c>
      <c r="J2670" s="17" t="str">
        <f aca="false">IF($C2670="","",IFERROR(INDEX(⑤減算マスタCSV!$H$2:$H$8001,MATCH($C2670,⑤減算マスタCSV!$F$2:$F$8001,0)),1))</f>
        <v/>
      </c>
      <c r="K2670" s="17" t="str">
        <f aca="false">IF($C2670="","",MAX(1,IFERROR(INDEX(⑥商品照会CSV!$M$2:$M$3001,MATCH($C2670,⑥商品照会CSV!$A$2:$A$3001,0)),1)))</f>
        <v/>
      </c>
      <c r="L2670" s="40" t="str">
        <f aca="false">IF($C2670="","",IFERROR(INDEX(⑥商品照会CSV!$Q$2:$Q$3001,MATCH($C2670,⑥商品照会CSV!$A$2:$A$3001,0)),0))</f>
        <v/>
      </c>
      <c r="M2670" s="40" t="str">
        <f aca="false">IF($C2670="","",N($L2670)*N($K2670))</f>
        <v/>
      </c>
      <c r="N2670" s="17" t="str">
        <f aca="false">IF($C2670="","",MAX(1,IFERROR(INDEX(⑥商品照会CSV!$AK$2:$AK$3001,MATCH($C2670,⑥商品照会CSV!$A$2:$A$3001,0)),1)))</f>
        <v/>
      </c>
      <c r="O2670" s="12" t="str">
        <f aca="false">IF($C2670="","",IFERROR(IF(INDEX(⑥商品照会CSV!$AN$2:$AN$3001,MATCH($C2670,⑥商品照会CSV!$A$2:$A$3001,0))=1,"バラ",IF(INDEX(⑥商品照会CSV!$AM$2:$AM$3001,MATCH($C2670,⑥商品照会CSV!$A$2:$A$3001,0))=1,"中間包装","ケース")),"ケース"))</f>
        <v/>
      </c>
      <c r="P2670" s="18"/>
      <c r="Q2670" s="14"/>
      <c r="R2670" s="17" t="str">
        <f aca="false">IF($C2670="","",N($Q2670)*N($K2670))</f>
        <v/>
      </c>
    </row>
    <row r="2671" customFormat="false" ht="15" hidden="false" customHeight="false" outlineLevel="0" collapsed="false">
      <c r="B2671" s="12" t="n">
        <v>2666</v>
      </c>
      <c r="C2671" s="36" t="str">
        <f aca="false">IF(①在庫CSV_発注日!$M2667="","",①在庫CSV_発注日!$M2667&amp;"")</f>
        <v/>
      </c>
      <c r="D2671" s="12" t="str">
        <f aca="false">IF($C2671="","",①在庫CSV_発注日!$N2667)</f>
        <v/>
      </c>
      <c r="E2671" s="12" t="str">
        <f aca="false">IF($C2671="","",①在庫CSV_発注日!$H2667)</f>
        <v/>
      </c>
      <c r="F2671" s="12" t="str">
        <f aca="false">IF($C2671="","",①在庫CSV_発注日!$L2667)</f>
        <v/>
      </c>
      <c r="G2671" s="18"/>
      <c r="H2671" s="17" t="str">
        <f aca="false">IF($C2671="","",N(①在庫CSV_発注日!$Z2667))</f>
        <v/>
      </c>
      <c r="I2671" s="37" t="str">
        <f aca="false">IF($C2671="","",SUMIFS(⑤減算マスタCSV!$L$2:$L$8001,⑤減算マスタCSV!$F$2:$F$8001,$C2671,⑤減算マスタCSV!$K$2:$K$8001,1))</f>
        <v/>
      </c>
      <c r="J2671" s="17" t="str">
        <f aca="false">IF($C2671="","",IFERROR(INDEX(⑤減算マスタCSV!$H$2:$H$8001,MATCH($C2671,⑤減算マスタCSV!$F$2:$F$8001,0)),1))</f>
        <v/>
      </c>
      <c r="K2671" s="17" t="str">
        <f aca="false">IF($C2671="","",MAX(1,IFERROR(INDEX(⑥商品照会CSV!$M$2:$M$3001,MATCH($C2671,⑥商品照会CSV!$A$2:$A$3001,0)),1)))</f>
        <v/>
      </c>
      <c r="L2671" s="40" t="str">
        <f aca="false">IF($C2671="","",IFERROR(INDEX(⑥商品照会CSV!$Q$2:$Q$3001,MATCH($C2671,⑥商品照会CSV!$A$2:$A$3001,0)),0))</f>
        <v/>
      </c>
      <c r="M2671" s="40" t="str">
        <f aca="false">IF($C2671="","",N($L2671)*N($K2671))</f>
        <v/>
      </c>
      <c r="N2671" s="17" t="str">
        <f aca="false">IF($C2671="","",MAX(1,IFERROR(INDEX(⑥商品照会CSV!$AK$2:$AK$3001,MATCH($C2671,⑥商品照会CSV!$A$2:$A$3001,0)),1)))</f>
        <v/>
      </c>
      <c r="O2671" s="12" t="str">
        <f aca="false">IF($C2671="","",IFERROR(IF(INDEX(⑥商品照会CSV!$AN$2:$AN$3001,MATCH($C2671,⑥商品照会CSV!$A$2:$A$3001,0))=1,"バラ",IF(INDEX(⑥商品照会CSV!$AM$2:$AM$3001,MATCH($C2671,⑥商品照会CSV!$A$2:$A$3001,0))=1,"中間包装","ケース")),"ケース"))</f>
        <v/>
      </c>
      <c r="P2671" s="18"/>
      <c r="Q2671" s="14"/>
      <c r="R2671" s="17" t="str">
        <f aca="false">IF($C2671="","",N($Q2671)*N($K2671))</f>
        <v/>
      </c>
    </row>
    <row r="2672" customFormat="false" ht="15" hidden="false" customHeight="false" outlineLevel="0" collapsed="false">
      <c r="B2672" s="12" t="n">
        <v>2667</v>
      </c>
      <c r="C2672" s="36" t="str">
        <f aca="false">IF(①在庫CSV_発注日!$M2668="","",①在庫CSV_発注日!$M2668&amp;"")</f>
        <v/>
      </c>
      <c r="D2672" s="12" t="str">
        <f aca="false">IF($C2672="","",①在庫CSV_発注日!$N2668)</f>
        <v/>
      </c>
      <c r="E2672" s="12" t="str">
        <f aca="false">IF($C2672="","",①在庫CSV_発注日!$H2668)</f>
        <v/>
      </c>
      <c r="F2672" s="12" t="str">
        <f aca="false">IF($C2672="","",①在庫CSV_発注日!$L2668)</f>
        <v/>
      </c>
      <c r="G2672" s="18"/>
      <c r="H2672" s="17" t="str">
        <f aca="false">IF($C2672="","",N(①在庫CSV_発注日!$Z2668))</f>
        <v/>
      </c>
      <c r="I2672" s="37" t="str">
        <f aca="false">IF($C2672="","",SUMIFS(⑤減算マスタCSV!$L$2:$L$8001,⑤減算マスタCSV!$F$2:$F$8001,$C2672,⑤減算マスタCSV!$K$2:$K$8001,1))</f>
        <v/>
      </c>
      <c r="J2672" s="17" t="str">
        <f aca="false">IF($C2672="","",IFERROR(INDEX(⑤減算マスタCSV!$H$2:$H$8001,MATCH($C2672,⑤減算マスタCSV!$F$2:$F$8001,0)),1))</f>
        <v/>
      </c>
      <c r="K2672" s="17" t="str">
        <f aca="false">IF($C2672="","",MAX(1,IFERROR(INDEX(⑥商品照会CSV!$M$2:$M$3001,MATCH($C2672,⑥商品照会CSV!$A$2:$A$3001,0)),1)))</f>
        <v/>
      </c>
      <c r="L2672" s="40" t="str">
        <f aca="false">IF($C2672="","",IFERROR(INDEX(⑥商品照会CSV!$Q$2:$Q$3001,MATCH($C2672,⑥商品照会CSV!$A$2:$A$3001,0)),0))</f>
        <v/>
      </c>
      <c r="M2672" s="40" t="str">
        <f aca="false">IF($C2672="","",N($L2672)*N($K2672))</f>
        <v/>
      </c>
      <c r="N2672" s="17" t="str">
        <f aca="false">IF($C2672="","",MAX(1,IFERROR(INDEX(⑥商品照会CSV!$AK$2:$AK$3001,MATCH($C2672,⑥商品照会CSV!$A$2:$A$3001,0)),1)))</f>
        <v/>
      </c>
      <c r="O2672" s="12" t="str">
        <f aca="false">IF($C2672="","",IFERROR(IF(INDEX(⑥商品照会CSV!$AN$2:$AN$3001,MATCH($C2672,⑥商品照会CSV!$A$2:$A$3001,0))=1,"バラ",IF(INDEX(⑥商品照会CSV!$AM$2:$AM$3001,MATCH($C2672,⑥商品照会CSV!$A$2:$A$3001,0))=1,"中間包装","ケース")),"ケース"))</f>
        <v/>
      </c>
      <c r="P2672" s="18"/>
      <c r="Q2672" s="14"/>
      <c r="R2672" s="17" t="str">
        <f aca="false">IF($C2672="","",N($Q2672)*N($K2672))</f>
        <v/>
      </c>
    </row>
    <row r="2673" customFormat="false" ht="15" hidden="false" customHeight="false" outlineLevel="0" collapsed="false">
      <c r="B2673" s="12" t="n">
        <v>2668</v>
      </c>
      <c r="C2673" s="36" t="str">
        <f aca="false">IF(①在庫CSV_発注日!$M2669="","",①在庫CSV_発注日!$M2669&amp;"")</f>
        <v/>
      </c>
      <c r="D2673" s="12" t="str">
        <f aca="false">IF($C2673="","",①在庫CSV_発注日!$N2669)</f>
        <v/>
      </c>
      <c r="E2673" s="12" t="str">
        <f aca="false">IF($C2673="","",①在庫CSV_発注日!$H2669)</f>
        <v/>
      </c>
      <c r="F2673" s="12" t="str">
        <f aca="false">IF($C2673="","",①在庫CSV_発注日!$L2669)</f>
        <v/>
      </c>
      <c r="G2673" s="18"/>
      <c r="H2673" s="17" t="str">
        <f aca="false">IF($C2673="","",N(①在庫CSV_発注日!$Z2669))</f>
        <v/>
      </c>
      <c r="I2673" s="37" t="str">
        <f aca="false">IF($C2673="","",SUMIFS(⑤減算マスタCSV!$L$2:$L$8001,⑤減算マスタCSV!$F$2:$F$8001,$C2673,⑤減算マスタCSV!$K$2:$K$8001,1))</f>
        <v/>
      </c>
      <c r="J2673" s="17" t="str">
        <f aca="false">IF($C2673="","",IFERROR(INDEX(⑤減算マスタCSV!$H$2:$H$8001,MATCH($C2673,⑤減算マスタCSV!$F$2:$F$8001,0)),1))</f>
        <v/>
      </c>
      <c r="K2673" s="17" t="str">
        <f aca="false">IF($C2673="","",MAX(1,IFERROR(INDEX(⑥商品照会CSV!$M$2:$M$3001,MATCH($C2673,⑥商品照会CSV!$A$2:$A$3001,0)),1)))</f>
        <v/>
      </c>
      <c r="L2673" s="40" t="str">
        <f aca="false">IF($C2673="","",IFERROR(INDEX(⑥商品照会CSV!$Q$2:$Q$3001,MATCH($C2673,⑥商品照会CSV!$A$2:$A$3001,0)),0))</f>
        <v/>
      </c>
      <c r="M2673" s="40" t="str">
        <f aca="false">IF($C2673="","",N($L2673)*N($K2673))</f>
        <v/>
      </c>
      <c r="N2673" s="17" t="str">
        <f aca="false">IF($C2673="","",MAX(1,IFERROR(INDEX(⑥商品照会CSV!$AK$2:$AK$3001,MATCH($C2673,⑥商品照会CSV!$A$2:$A$3001,0)),1)))</f>
        <v/>
      </c>
      <c r="O2673" s="12" t="str">
        <f aca="false">IF($C2673="","",IFERROR(IF(INDEX(⑥商品照会CSV!$AN$2:$AN$3001,MATCH($C2673,⑥商品照会CSV!$A$2:$A$3001,0))=1,"バラ",IF(INDEX(⑥商品照会CSV!$AM$2:$AM$3001,MATCH($C2673,⑥商品照会CSV!$A$2:$A$3001,0))=1,"中間包装","ケース")),"ケース"))</f>
        <v/>
      </c>
      <c r="P2673" s="18"/>
      <c r="Q2673" s="14"/>
      <c r="R2673" s="17" t="str">
        <f aca="false">IF($C2673="","",N($Q2673)*N($K2673))</f>
        <v/>
      </c>
    </row>
    <row r="2674" customFormat="false" ht="15" hidden="false" customHeight="false" outlineLevel="0" collapsed="false">
      <c r="B2674" s="12" t="n">
        <v>2669</v>
      </c>
      <c r="C2674" s="36" t="str">
        <f aca="false">IF(①在庫CSV_発注日!$M2670="","",①在庫CSV_発注日!$M2670&amp;"")</f>
        <v/>
      </c>
      <c r="D2674" s="12" t="str">
        <f aca="false">IF($C2674="","",①在庫CSV_発注日!$N2670)</f>
        <v/>
      </c>
      <c r="E2674" s="12" t="str">
        <f aca="false">IF($C2674="","",①在庫CSV_発注日!$H2670)</f>
        <v/>
      </c>
      <c r="F2674" s="12" t="str">
        <f aca="false">IF($C2674="","",①在庫CSV_発注日!$L2670)</f>
        <v/>
      </c>
      <c r="G2674" s="18"/>
      <c r="H2674" s="17" t="str">
        <f aca="false">IF($C2674="","",N(①在庫CSV_発注日!$Z2670))</f>
        <v/>
      </c>
      <c r="I2674" s="37" t="str">
        <f aca="false">IF($C2674="","",SUMIFS(⑤減算マスタCSV!$L$2:$L$8001,⑤減算マスタCSV!$F$2:$F$8001,$C2674,⑤減算マスタCSV!$K$2:$K$8001,1))</f>
        <v/>
      </c>
      <c r="J2674" s="17" t="str">
        <f aca="false">IF($C2674="","",IFERROR(INDEX(⑤減算マスタCSV!$H$2:$H$8001,MATCH($C2674,⑤減算マスタCSV!$F$2:$F$8001,0)),1))</f>
        <v/>
      </c>
      <c r="K2674" s="17" t="str">
        <f aca="false">IF($C2674="","",MAX(1,IFERROR(INDEX(⑥商品照会CSV!$M$2:$M$3001,MATCH($C2674,⑥商品照会CSV!$A$2:$A$3001,0)),1)))</f>
        <v/>
      </c>
      <c r="L2674" s="40" t="str">
        <f aca="false">IF($C2674="","",IFERROR(INDEX(⑥商品照会CSV!$Q$2:$Q$3001,MATCH($C2674,⑥商品照会CSV!$A$2:$A$3001,0)),0))</f>
        <v/>
      </c>
      <c r="M2674" s="40" t="str">
        <f aca="false">IF($C2674="","",N($L2674)*N($K2674))</f>
        <v/>
      </c>
      <c r="N2674" s="17" t="str">
        <f aca="false">IF($C2674="","",MAX(1,IFERROR(INDEX(⑥商品照会CSV!$AK$2:$AK$3001,MATCH($C2674,⑥商品照会CSV!$A$2:$A$3001,0)),1)))</f>
        <v/>
      </c>
      <c r="O2674" s="12" t="str">
        <f aca="false">IF($C2674="","",IFERROR(IF(INDEX(⑥商品照会CSV!$AN$2:$AN$3001,MATCH($C2674,⑥商品照会CSV!$A$2:$A$3001,0))=1,"バラ",IF(INDEX(⑥商品照会CSV!$AM$2:$AM$3001,MATCH($C2674,⑥商品照会CSV!$A$2:$A$3001,0))=1,"中間包装","ケース")),"ケース"))</f>
        <v/>
      </c>
      <c r="P2674" s="18"/>
      <c r="Q2674" s="14"/>
      <c r="R2674" s="17" t="str">
        <f aca="false">IF($C2674="","",N($Q2674)*N($K2674))</f>
        <v/>
      </c>
    </row>
    <row r="2675" customFormat="false" ht="15" hidden="false" customHeight="false" outlineLevel="0" collapsed="false">
      <c r="B2675" s="12" t="n">
        <v>2670</v>
      </c>
      <c r="C2675" s="36" t="str">
        <f aca="false">IF(①在庫CSV_発注日!$M2671="","",①在庫CSV_発注日!$M2671&amp;"")</f>
        <v/>
      </c>
      <c r="D2675" s="12" t="str">
        <f aca="false">IF($C2675="","",①在庫CSV_発注日!$N2671)</f>
        <v/>
      </c>
      <c r="E2675" s="12" t="str">
        <f aca="false">IF($C2675="","",①在庫CSV_発注日!$H2671)</f>
        <v/>
      </c>
      <c r="F2675" s="12" t="str">
        <f aca="false">IF($C2675="","",①在庫CSV_発注日!$L2671)</f>
        <v/>
      </c>
      <c r="G2675" s="18"/>
      <c r="H2675" s="17" t="str">
        <f aca="false">IF($C2675="","",N(①在庫CSV_発注日!$Z2671))</f>
        <v/>
      </c>
      <c r="I2675" s="37" t="str">
        <f aca="false">IF($C2675="","",SUMIFS(⑤減算マスタCSV!$L$2:$L$8001,⑤減算マスタCSV!$F$2:$F$8001,$C2675,⑤減算マスタCSV!$K$2:$K$8001,1))</f>
        <v/>
      </c>
      <c r="J2675" s="17" t="str">
        <f aca="false">IF($C2675="","",IFERROR(INDEX(⑤減算マスタCSV!$H$2:$H$8001,MATCH($C2675,⑤減算マスタCSV!$F$2:$F$8001,0)),1))</f>
        <v/>
      </c>
      <c r="K2675" s="17" t="str">
        <f aca="false">IF($C2675="","",MAX(1,IFERROR(INDEX(⑥商品照会CSV!$M$2:$M$3001,MATCH($C2675,⑥商品照会CSV!$A$2:$A$3001,0)),1)))</f>
        <v/>
      </c>
      <c r="L2675" s="40" t="str">
        <f aca="false">IF($C2675="","",IFERROR(INDEX(⑥商品照会CSV!$Q$2:$Q$3001,MATCH($C2675,⑥商品照会CSV!$A$2:$A$3001,0)),0))</f>
        <v/>
      </c>
      <c r="M2675" s="40" t="str">
        <f aca="false">IF($C2675="","",N($L2675)*N($K2675))</f>
        <v/>
      </c>
      <c r="N2675" s="17" t="str">
        <f aca="false">IF($C2675="","",MAX(1,IFERROR(INDEX(⑥商品照会CSV!$AK$2:$AK$3001,MATCH($C2675,⑥商品照会CSV!$A$2:$A$3001,0)),1)))</f>
        <v/>
      </c>
      <c r="O2675" s="12" t="str">
        <f aca="false">IF($C2675="","",IFERROR(IF(INDEX(⑥商品照会CSV!$AN$2:$AN$3001,MATCH($C2675,⑥商品照会CSV!$A$2:$A$3001,0))=1,"バラ",IF(INDEX(⑥商品照会CSV!$AM$2:$AM$3001,MATCH($C2675,⑥商品照会CSV!$A$2:$A$3001,0))=1,"中間包装","ケース")),"ケース"))</f>
        <v/>
      </c>
      <c r="P2675" s="18"/>
      <c r="Q2675" s="14"/>
      <c r="R2675" s="17" t="str">
        <f aca="false">IF($C2675="","",N($Q2675)*N($K2675))</f>
        <v/>
      </c>
    </row>
    <row r="2676" customFormat="false" ht="15" hidden="false" customHeight="false" outlineLevel="0" collapsed="false">
      <c r="B2676" s="12" t="n">
        <v>2671</v>
      </c>
      <c r="C2676" s="36" t="str">
        <f aca="false">IF(①在庫CSV_発注日!$M2672="","",①在庫CSV_発注日!$M2672&amp;"")</f>
        <v/>
      </c>
      <c r="D2676" s="12" t="str">
        <f aca="false">IF($C2676="","",①在庫CSV_発注日!$N2672)</f>
        <v/>
      </c>
      <c r="E2676" s="12" t="str">
        <f aca="false">IF($C2676="","",①在庫CSV_発注日!$H2672)</f>
        <v/>
      </c>
      <c r="F2676" s="12" t="str">
        <f aca="false">IF($C2676="","",①在庫CSV_発注日!$L2672)</f>
        <v/>
      </c>
      <c r="G2676" s="18"/>
      <c r="H2676" s="17" t="str">
        <f aca="false">IF($C2676="","",N(①在庫CSV_発注日!$Z2672))</f>
        <v/>
      </c>
      <c r="I2676" s="37" t="str">
        <f aca="false">IF($C2676="","",SUMIFS(⑤減算マスタCSV!$L$2:$L$8001,⑤減算マスタCSV!$F$2:$F$8001,$C2676,⑤減算マスタCSV!$K$2:$K$8001,1))</f>
        <v/>
      </c>
      <c r="J2676" s="17" t="str">
        <f aca="false">IF($C2676="","",IFERROR(INDEX(⑤減算マスタCSV!$H$2:$H$8001,MATCH($C2676,⑤減算マスタCSV!$F$2:$F$8001,0)),1))</f>
        <v/>
      </c>
      <c r="K2676" s="17" t="str">
        <f aca="false">IF($C2676="","",MAX(1,IFERROR(INDEX(⑥商品照会CSV!$M$2:$M$3001,MATCH($C2676,⑥商品照会CSV!$A$2:$A$3001,0)),1)))</f>
        <v/>
      </c>
      <c r="L2676" s="40" t="str">
        <f aca="false">IF($C2676="","",IFERROR(INDEX(⑥商品照会CSV!$Q$2:$Q$3001,MATCH($C2676,⑥商品照会CSV!$A$2:$A$3001,0)),0))</f>
        <v/>
      </c>
      <c r="M2676" s="40" t="str">
        <f aca="false">IF($C2676="","",N($L2676)*N($K2676))</f>
        <v/>
      </c>
      <c r="N2676" s="17" t="str">
        <f aca="false">IF($C2676="","",MAX(1,IFERROR(INDEX(⑥商品照会CSV!$AK$2:$AK$3001,MATCH($C2676,⑥商品照会CSV!$A$2:$A$3001,0)),1)))</f>
        <v/>
      </c>
      <c r="O2676" s="12" t="str">
        <f aca="false">IF($C2676="","",IFERROR(IF(INDEX(⑥商品照会CSV!$AN$2:$AN$3001,MATCH($C2676,⑥商品照会CSV!$A$2:$A$3001,0))=1,"バラ",IF(INDEX(⑥商品照会CSV!$AM$2:$AM$3001,MATCH($C2676,⑥商品照会CSV!$A$2:$A$3001,0))=1,"中間包装","ケース")),"ケース"))</f>
        <v/>
      </c>
      <c r="P2676" s="18"/>
      <c r="Q2676" s="14"/>
      <c r="R2676" s="17" t="str">
        <f aca="false">IF($C2676="","",N($Q2676)*N($K2676))</f>
        <v/>
      </c>
    </row>
    <row r="2677" customFormat="false" ht="15" hidden="false" customHeight="false" outlineLevel="0" collapsed="false">
      <c r="B2677" s="12" t="n">
        <v>2672</v>
      </c>
      <c r="C2677" s="36" t="str">
        <f aca="false">IF(①在庫CSV_発注日!$M2673="","",①在庫CSV_発注日!$M2673&amp;"")</f>
        <v/>
      </c>
      <c r="D2677" s="12" t="str">
        <f aca="false">IF($C2677="","",①在庫CSV_発注日!$N2673)</f>
        <v/>
      </c>
      <c r="E2677" s="12" t="str">
        <f aca="false">IF($C2677="","",①在庫CSV_発注日!$H2673)</f>
        <v/>
      </c>
      <c r="F2677" s="12" t="str">
        <f aca="false">IF($C2677="","",①在庫CSV_発注日!$L2673)</f>
        <v/>
      </c>
      <c r="G2677" s="18"/>
      <c r="H2677" s="17" t="str">
        <f aca="false">IF($C2677="","",N(①在庫CSV_発注日!$Z2673))</f>
        <v/>
      </c>
      <c r="I2677" s="37" t="str">
        <f aca="false">IF($C2677="","",SUMIFS(⑤減算マスタCSV!$L$2:$L$8001,⑤減算マスタCSV!$F$2:$F$8001,$C2677,⑤減算マスタCSV!$K$2:$K$8001,1))</f>
        <v/>
      </c>
      <c r="J2677" s="17" t="str">
        <f aca="false">IF($C2677="","",IFERROR(INDEX(⑤減算マスタCSV!$H$2:$H$8001,MATCH($C2677,⑤減算マスタCSV!$F$2:$F$8001,0)),1))</f>
        <v/>
      </c>
      <c r="K2677" s="17" t="str">
        <f aca="false">IF($C2677="","",MAX(1,IFERROR(INDEX(⑥商品照会CSV!$M$2:$M$3001,MATCH($C2677,⑥商品照会CSV!$A$2:$A$3001,0)),1)))</f>
        <v/>
      </c>
      <c r="L2677" s="40" t="str">
        <f aca="false">IF($C2677="","",IFERROR(INDEX(⑥商品照会CSV!$Q$2:$Q$3001,MATCH($C2677,⑥商品照会CSV!$A$2:$A$3001,0)),0))</f>
        <v/>
      </c>
      <c r="M2677" s="40" t="str">
        <f aca="false">IF($C2677="","",N($L2677)*N($K2677))</f>
        <v/>
      </c>
      <c r="N2677" s="17" t="str">
        <f aca="false">IF($C2677="","",MAX(1,IFERROR(INDEX(⑥商品照会CSV!$AK$2:$AK$3001,MATCH($C2677,⑥商品照会CSV!$A$2:$A$3001,0)),1)))</f>
        <v/>
      </c>
      <c r="O2677" s="12" t="str">
        <f aca="false">IF($C2677="","",IFERROR(IF(INDEX(⑥商品照会CSV!$AN$2:$AN$3001,MATCH($C2677,⑥商品照会CSV!$A$2:$A$3001,0))=1,"バラ",IF(INDEX(⑥商品照会CSV!$AM$2:$AM$3001,MATCH($C2677,⑥商品照会CSV!$A$2:$A$3001,0))=1,"中間包装","ケース")),"ケース"))</f>
        <v/>
      </c>
      <c r="P2677" s="18"/>
      <c r="Q2677" s="14"/>
      <c r="R2677" s="17" t="str">
        <f aca="false">IF($C2677="","",N($Q2677)*N($K2677))</f>
        <v/>
      </c>
    </row>
    <row r="2678" customFormat="false" ht="15" hidden="false" customHeight="false" outlineLevel="0" collapsed="false">
      <c r="B2678" s="12" t="n">
        <v>2673</v>
      </c>
      <c r="C2678" s="36" t="str">
        <f aca="false">IF(①在庫CSV_発注日!$M2674="","",①在庫CSV_発注日!$M2674&amp;"")</f>
        <v/>
      </c>
      <c r="D2678" s="12" t="str">
        <f aca="false">IF($C2678="","",①在庫CSV_発注日!$N2674)</f>
        <v/>
      </c>
      <c r="E2678" s="12" t="str">
        <f aca="false">IF($C2678="","",①在庫CSV_発注日!$H2674)</f>
        <v/>
      </c>
      <c r="F2678" s="12" t="str">
        <f aca="false">IF($C2678="","",①在庫CSV_発注日!$L2674)</f>
        <v/>
      </c>
      <c r="G2678" s="18"/>
      <c r="H2678" s="17" t="str">
        <f aca="false">IF($C2678="","",N(①在庫CSV_発注日!$Z2674))</f>
        <v/>
      </c>
      <c r="I2678" s="37" t="str">
        <f aca="false">IF($C2678="","",SUMIFS(⑤減算マスタCSV!$L$2:$L$8001,⑤減算マスタCSV!$F$2:$F$8001,$C2678,⑤減算マスタCSV!$K$2:$K$8001,1))</f>
        <v/>
      </c>
      <c r="J2678" s="17" t="str">
        <f aca="false">IF($C2678="","",IFERROR(INDEX(⑤減算マスタCSV!$H$2:$H$8001,MATCH($C2678,⑤減算マスタCSV!$F$2:$F$8001,0)),1))</f>
        <v/>
      </c>
      <c r="K2678" s="17" t="str">
        <f aca="false">IF($C2678="","",MAX(1,IFERROR(INDEX(⑥商品照会CSV!$M$2:$M$3001,MATCH($C2678,⑥商品照会CSV!$A$2:$A$3001,0)),1)))</f>
        <v/>
      </c>
      <c r="L2678" s="40" t="str">
        <f aca="false">IF($C2678="","",IFERROR(INDEX(⑥商品照会CSV!$Q$2:$Q$3001,MATCH($C2678,⑥商品照会CSV!$A$2:$A$3001,0)),0))</f>
        <v/>
      </c>
      <c r="M2678" s="40" t="str">
        <f aca="false">IF($C2678="","",N($L2678)*N($K2678))</f>
        <v/>
      </c>
      <c r="N2678" s="17" t="str">
        <f aca="false">IF($C2678="","",MAX(1,IFERROR(INDEX(⑥商品照会CSV!$AK$2:$AK$3001,MATCH($C2678,⑥商品照会CSV!$A$2:$A$3001,0)),1)))</f>
        <v/>
      </c>
      <c r="O2678" s="12" t="str">
        <f aca="false">IF($C2678="","",IFERROR(IF(INDEX(⑥商品照会CSV!$AN$2:$AN$3001,MATCH($C2678,⑥商品照会CSV!$A$2:$A$3001,0))=1,"バラ",IF(INDEX(⑥商品照会CSV!$AM$2:$AM$3001,MATCH($C2678,⑥商品照会CSV!$A$2:$A$3001,0))=1,"中間包装","ケース")),"ケース"))</f>
        <v/>
      </c>
      <c r="P2678" s="18"/>
      <c r="Q2678" s="14"/>
      <c r="R2678" s="17" t="str">
        <f aca="false">IF($C2678="","",N($Q2678)*N($K2678))</f>
        <v/>
      </c>
    </row>
    <row r="2679" customFormat="false" ht="15" hidden="false" customHeight="false" outlineLevel="0" collapsed="false">
      <c r="B2679" s="12" t="n">
        <v>2674</v>
      </c>
      <c r="C2679" s="36" t="str">
        <f aca="false">IF(①在庫CSV_発注日!$M2675="","",①在庫CSV_発注日!$M2675&amp;"")</f>
        <v/>
      </c>
      <c r="D2679" s="12" t="str">
        <f aca="false">IF($C2679="","",①在庫CSV_発注日!$N2675)</f>
        <v/>
      </c>
      <c r="E2679" s="12" t="str">
        <f aca="false">IF($C2679="","",①在庫CSV_発注日!$H2675)</f>
        <v/>
      </c>
      <c r="F2679" s="12" t="str">
        <f aca="false">IF($C2679="","",①在庫CSV_発注日!$L2675)</f>
        <v/>
      </c>
      <c r="G2679" s="18"/>
      <c r="H2679" s="17" t="str">
        <f aca="false">IF($C2679="","",N(①在庫CSV_発注日!$Z2675))</f>
        <v/>
      </c>
      <c r="I2679" s="37" t="str">
        <f aca="false">IF($C2679="","",SUMIFS(⑤減算マスタCSV!$L$2:$L$8001,⑤減算マスタCSV!$F$2:$F$8001,$C2679,⑤減算マスタCSV!$K$2:$K$8001,1))</f>
        <v/>
      </c>
      <c r="J2679" s="17" t="str">
        <f aca="false">IF($C2679="","",IFERROR(INDEX(⑤減算マスタCSV!$H$2:$H$8001,MATCH($C2679,⑤減算マスタCSV!$F$2:$F$8001,0)),1))</f>
        <v/>
      </c>
      <c r="K2679" s="17" t="str">
        <f aca="false">IF($C2679="","",MAX(1,IFERROR(INDEX(⑥商品照会CSV!$M$2:$M$3001,MATCH($C2679,⑥商品照会CSV!$A$2:$A$3001,0)),1)))</f>
        <v/>
      </c>
      <c r="L2679" s="40" t="str">
        <f aca="false">IF($C2679="","",IFERROR(INDEX(⑥商品照会CSV!$Q$2:$Q$3001,MATCH($C2679,⑥商品照会CSV!$A$2:$A$3001,0)),0))</f>
        <v/>
      </c>
      <c r="M2679" s="40" t="str">
        <f aca="false">IF($C2679="","",N($L2679)*N($K2679))</f>
        <v/>
      </c>
      <c r="N2679" s="17" t="str">
        <f aca="false">IF($C2679="","",MAX(1,IFERROR(INDEX(⑥商品照会CSV!$AK$2:$AK$3001,MATCH($C2679,⑥商品照会CSV!$A$2:$A$3001,0)),1)))</f>
        <v/>
      </c>
      <c r="O2679" s="12" t="str">
        <f aca="false">IF($C2679="","",IFERROR(IF(INDEX(⑥商品照会CSV!$AN$2:$AN$3001,MATCH($C2679,⑥商品照会CSV!$A$2:$A$3001,0))=1,"バラ",IF(INDEX(⑥商品照会CSV!$AM$2:$AM$3001,MATCH($C2679,⑥商品照会CSV!$A$2:$A$3001,0))=1,"中間包装","ケース")),"ケース"))</f>
        <v/>
      </c>
      <c r="P2679" s="18"/>
      <c r="Q2679" s="14"/>
      <c r="R2679" s="17" t="str">
        <f aca="false">IF($C2679="","",N($Q2679)*N($K2679))</f>
        <v/>
      </c>
    </row>
    <row r="2680" customFormat="false" ht="15" hidden="false" customHeight="false" outlineLevel="0" collapsed="false">
      <c r="B2680" s="12" t="n">
        <v>2675</v>
      </c>
      <c r="C2680" s="36" t="str">
        <f aca="false">IF(①在庫CSV_発注日!$M2676="","",①在庫CSV_発注日!$M2676&amp;"")</f>
        <v/>
      </c>
      <c r="D2680" s="12" t="str">
        <f aca="false">IF($C2680="","",①在庫CSV_発注日!$N2676)</f>
        <v/>
      </c>
      <c r="E2680" s="12" t="str">
        <f aca="false">IF($C2680="","",①在庫CSV_発注日!$H2676)</f>
        <v/>
      </c>
      <c r="F2680" s="12" t="str">
        <f aca="false">IF($C2680="","",①在庫CSV_発注日!$L2676)</f>
        <v/>
      </c>
      <c r="G2680" s="18"/>
      <c r="H2680" s="17" t="str">
        <f aca="false">IF($C2680="","",N(①在庫CSV_発注日!$Z2676))</f>
        <v/>
      </c>
      <c r="I2680" s="37" t="str">
        <f aca="false">IF($C2680="","",SUMIFS(⑤減算マスタCSV!$L$2:$L$8001,⑤減算マスタCSV!$F$2:$F$8001,$C2680,⑤減算マスタCSV!$K$2:$K$8001,1))</f>
        <v/>
      </c>
      <c r="J2680" s="17" t="str">
        <f aca="false">IF($C2680="","",IFERROR(INDEX(⑤減算マスタCSV!$H$2:$H$8001,MATCH($C2680,⑤減算マスタCSV!$F$2:$F$8001,0)),1))</f>
        <v/>
      </c>
      <c r="K2680" s="17" t="str">
        <f aca="false">IF($C2680="","",MAX(1,IFERROR(INDEX(⑥商品照会CSV!$M$2:$M$3001,MATCH($C2680,⑥商品照会CSV!$A$2:$A$3001,0)),1)))</f>
        <v/>
      </c>
      <c r="L2680" s="40" t="str">
        <f aca="false">IF($C2680="","",IFERROR(INDEX(⑥商品照会CSV!$Q$2:$Q$3001,MATCH($C2680,⑥商品照会CSV!$A$2:$A$3001,0)),0))</f>
        <v/>
      </c>
      <c r="M2680" s="40" t="str">
        <f aca="false">IF($C2680="","",N($L2680)*N($K2680))</f>
        <v/>
      </c>
      <c r="N2680" s="17" t="str">
        <f aca="false">IF($C2680="","",MAX(1,IFERROR(INDEX(⑥商品照会CSV!$AK$2:$AK$3001,MATCH($C2680,⑥商品照会CSV!$A$2:$A$3001,0)),1)))</f>
        <v/>
      </c>
      <c r="O2680" s="12" t="str">
        <f aca="false">IF($C2680="","",IFERROR(IF(INDEX(⑥商品照会CSV!$AN$2:$AN$3001,MATCH($C2680,⑥商品照会CSV!$A$2:$A$3001,0))=1,"バラ",IF(INDEX(⑥商品照会CSV!$AM$2:$AM$3001,MATCH($C2680,⑥商品照会CSV!$A$2:$A$3001,0))=1,"中間包装","ケース")),"ケース"))</f>
        <v/>
      </c>
      <c r="P2680" s="18"/>
      <c r="Q2680" s="14"/>
      <c r="R2680" s="17" t="str">
        <f aca="false">IF($C2680="","",N($Q2680)*N($K2680))</f>
        <v/>
      </c>
    </row>
    <row r="2681" customFormat="false" ht="15" hidden="false" customHeight="false" outlineLevel="0" collapsed="false">
      <c r="B2681" s="12" t="n">
        <v>2676</v>
      </c>
      <c r="C2681" s="36" t="str">
        <f aca="false">IF(①在庫CSV_発注日!$M2677="","",①在庫CSV_発注日!$M2677&amp;"")</f>
        <v/>
      </c>
      <c r="D2681" s="12" t="str">
        <f aca="false">IF($C2681="","",①在庫CSV_発注日!$N2677)</f>
        <v/>
      </c>
      <c r="E2681" s="12" t="str">
        <f aca="false">IF($C2681="","",①在庫CSV_発注日!$H2677)</f>
        <v/>
      </c>
      <c r="F2681" s="12" t="str">
        <f aca="false">IF($C2681="","",①在庫CSV_発注日!$L2677)</f>
        <v/>
      </c>
      <c r="G2681" s="18"/>
      <c r="H2681" s="17" t="str">
        <f aca="false">IF($C2681="","",N(①在庫CSV_発注日!$Z2677))</f>
        <v/>
      </c>
      <c r="I2681" s="37" t="str">
        <f aca="false">IF($C2681="","",SUMIFS(⑤減算マスタCSV!$L$2:$L$8001,⑤減算マスタCSV!$F$2:$F$8001,$C2681,⑤減算マスタCSV!$K$2:$K$8001,1))</f>
        <v/>
      </c>
      <c r="J2681" s="17" t="str">
        <f aca="false">IF($C2681="","",IFERROR(INDEX(⑤減算マスタCSV!$H$2:$H$8001,MATCH($C2681,⑤減算マスタCSV!$F$2:$F$8001,0)),1))</f>
        <v/>
      </c>
      <c r="K2681" s="17" t="str">
        <f aca="false">IF($C2681="","",MAX(1,IFERROR(INDEX(⑥商品照会CSV!$M$2:$M$3001,MATCH($C2681,⑥商品照会CSV!$A$2:$A$3001,0)),1)))</f>
        <v/>
      </c>
      <c r="L2681" s="40" t="str">
        <f aca="false">IF($C2681="","",IFERROR(INDEX(⑥商品照会CSV!$Q$2:$Q$3001,MATCH($C2681,⑥商品照会CSV!$A$2:$A$3001,0)),0))</f>
        <v/>
      </c>
      <c r="M2681" s="40" t="str">
        <f aca="false">IF($C2681="","",N($L2681)*N($K2681))</f>
        <v/>
      </c>
      <c r="N2681" s="17" t="str">
        <f aca="false">IF($C2681="","",MAX(1,IFERROR(INDEX(⑥商品照会CSV!$AK$2:$AK$3001,MATCH($C2681,⑥商品照会CSV!$A$2:$A$3001,0)),1)))</f>
        <v/>
      </c>
      <c r="O2681" s="12" t="str">
        <f aca="false">IF($C2681="","",IFERROR(IF(INDEX(⑥商品照会CSV!$AN$2:$AN$3001,MATCH($C2681,⑥商品照会CSV!$A$2:$A$3001,0))=1,"バラ",IF(INDEX(⑥商品照会CSV!$AM$2:$AM$3001,MATCH($C2681,⑥商品照会CSV!$A$2:$A$3001,0))=1,"中間包装","ケース")),"ケース"))</f>
        <v/>
      </c>
      <c r="P2681" s="18"/>
      <c r="Q2681" s="14"/>
      <c r="R2681" s="17" t="str">
        <f aca="false">IF($C2681="","",N($Q2681)*N($K2681))</f>
        <v/>
      </c>
    </row>
    <row r="2682" customFormat="false" ht="15" hidden="false" customHeight="false" outlineLevel="0" collapsed="false">
      <c r="B2682" s="12" t="n">
        <v>2677</v>
      </c>
      <c r="C2682" s="36" t="str">
        <f aca="false">IF(①在庫CSV_発注日!$M2678="","",①在庫CSV_発注日!$M2678&amp;"")</f>
        <v/>
      </c>
      <c r="D2682" s="12" t="str">
        <f aca="false">IF($C2682="","",①在庫CSV_発注日!$N2678)</f>
        <v/>
      </c>
      <c r="E2682" s="12" t="str">
        <f aca="false">IF($C2682="","",①在庫CSV_発注日!$H2678)</f>
        <v/>
      </c>
      <c r="F2682" s="12" t="str">
        <f aca="false">IF($C2682="","",①在庫CSV_発注日!$L2678)</f>
        <v/>
      </c>
      <c r="G2682" s="18"/>
      <c r="H2682" s="17" t="str">
        <f aca="false">IF($C2682="","",N(①在庫CSV_発注日!$Z2678))</f>
        <v/>
      </c>
      <c r="I2682" s="37" t="str">
        <f aca="false">IF($C2682="","",SUMIFS(⑤減算マスタCSV!$L$2:$L$8001,⑤減算マスタCSV!$F$2:$F$8001,$C2682,⑤減算マスタCSV!$K$2:$K$8001,1))</f>
        <v/>
      </c>
      <c r="J2682" s="17" t="str">
        <f aca="false">IF($C2682="","",IFERROR(INDEX(⑤減算マスタCSV!$H$2:$H$8001,MATCH($C2682,⑤減算マスタCSV!$F$2:$F$8001,0)),1))</f>
        <v/>
      </c>
      <c r="K2682" s="17" t="str">
        <f aca="false">IF($C2682="","",MAX(1,IFERROR(INDEX(⑥商品照会CSV!$M$2:$M$3001,MATCH($C2682,⑥商品照会CSV!$A$2:$A$3001,0)),1)))</f>
        <v/>
      </c>
      <c r="L2682" s="40" t="str">
        <f aca="false">IF($C2682="","",IFERROR(INDEX(⑥商品照会CSV!$Q$2:$Q$3001,MATCH($C2682,⑥商品照会CSV!$A$2:$A$3001,0)),0))</f>
        <v/>
      </c>
      <c r="M2682" s="40" t="str">
        <f aca="false">IF($C2682="","",N($L2682)*N($K2682))</f>
        <v/>
      </c>
      <c r="N2682" s="17" t="str">
        <f aca="false">IF($C2682="","",MAX(1,IFERROR(INDEX(⑥商品照会CSV!$AK$2:$AK$3001,MATCH($C2682,⑥商品照会CSV!$A$2:$A$3001,0)),1)))</f>
        <v/>
      </c>
      <c r="O2682" s="12" t="str">
        <f aca="false">IF($C2682="","",IFERROR(IF(INDEX(⑥商品照会CSV!$AN$2:$AN$3001,MATCH($C2682,⑥商品照会CSV!$A$2:$A$3001,0))=1,"バラ",IF(INDEX(⑥商品照会CSV!$AM$2:$AM$3001,MATCH($C2682,⑥商品照会CSV!$A$2:$A$3001,0))=1,"中間包装","ケース")),"ケース"))</f>
        <v/>
      </c>
      <c r="P2682" s="18"/>
      <c r="Q2682" s="14"/>
      <c r="R2682" s="17" t="str">
        <f aca="false">IF($C2682="","",N($Q2682)*N($K2682))</f>
        <v/>
      </c>
    </row>
    <row r="2683" customFormat="false" ht="15" hidden="false" customHeight="false" outlineLevel="0" collapsed="false">
      <c r="B2683" s="12" t="n">
        <v>2678</v>
      </c>
      <c r="C2683" s="36" t="str">
        <f aca="false">IF(①在庫CSV_発注日!$M2679="","",①在庫CSV_発注日!$M2679&amp;"")</f>
        <v/>
      </c>
      <c r="D2683" s="12" t="str">
        <f aca="false">IF($C2683="","",①在庫CSV_発注日!$N2679)</f>
        <v/>
      </c>
      <c r="E2683" s="12" t="str">
        <f aca="false">IF($C2683="","",①在庫CSV_発注日!$H2679)</f>
        <v/>
      </c>
      <c r="F2683" s="12" t="str">
        <f aca="false">IF($C2683="","",①在庫CSV_発注日!$L2679)</f>
        <v/>
      </c>
      <c r="G2683" s="18"/>
      <c r="H2683" s="17" t="str">
        <f aca="false">IF($C2683="","",N(①在庫CSV_発注日!$Z2679))</f>
        <v/>
      </c>
      <c r="I2683" s="37" t="str">
        <f aca="false">IF($C2683="","",SUMIFS(⑤減算マスタCSV!$L$2:$L$8001,⑤減算マスタCSV!$F$2:$F$8001,$C2683,⑤減算マスタCSV!$K$2:$K$8001,1))</f>
        <v/>
      </c>
      <c r="J2683" s="17" t="str">
        <f aca="false">IF($C2683="","",IFERROR(INDEX(⑤減算マスタCSV!$H$2:$H$8001,MATCH($C2683,⑤減算マスタCSV!$F$2:$F$8001,0)),1))</f>
        <v/>
      </c>
      <c r="K2683" s="17" t="str">
        <f aca="false">IF($C2683="","",MAX(1,IFERROR(INDEX(⑥商品照会CSV!$M$2:$M$3001,MATCH($C2683,⑥商品照会CSV!$A$2:$A$3001,0)),1)))</f>
        <v/>
      </c>
      <c r="L2683" s="40" t="str">
        <f aca="false">IF($C2683="","",IFERROR(INDEX(⑥商品照会CSV!$Q$2:$Q$3001,MATCH($C2683,⑥商品照会CSV!$A$2:$A$3001,0)),0))</f>
        <v/>
      </c>
      <c r="M2683" s="40" t="str">
        <f aca="false">IF($C2683="","",N($L2683)*N($K2683))</f>
        <v/>
      </c>
      <c r="N2683" s="17" t="str">
        <f aca="false">IF($C2683="","",MAX(1,IFERROR(INDEX(⑥商品照会CSV!$AK$2:$AK$3001,MATCH($C2683,⑥商品照会CSV!$A$2:$A$3001,0)),1)))</f>
        <v/>
      </c>
      <c r="O2683" s="12" t="str">
        <f aca="false">IF($C2683="","",IFERROR(IF(INDEX(⑥商品照会CSV!$AN$2:$AN$3001,MATCH($C2683,⑥商品照会CSV!$A$2:$A$3001,0))=1,"バラ",IF(INDEX(⑥商品照会CSV!$AM$2:$AM$3001,MATCH($C2683,⑥商品照会CSV!$A$2:$A$3001,0))=1,"中間包装","ケース")),"ケース"))</f>
        <v/>
      </c>
      <c r="P2683" s="18"/>
      <c r="Q2683" s="14"/>
      <c r="R2683" s="17" t="str">
        <f aca="false">IF($C2683="","",N($Q2683)*N($K2683))</f>
        <v/>
      </c>
    </row>
    <row r="2684" customFormat="false" ht="15" hidden="false" customHeight="false" outlineLevel="0" collapsed="false">
      <c r="B2684" s="12" t="n">
        <v>2679</v>
      </c>
      <c r="C2684" s="36" t="str">
        <f aca="false">IF(①在庫CSV_発注日!$M2680="","",①在庫CSV_発注日!$M2680&amp;"")</f>
        <v/>
      </c>
      <c r="D2684" s="12" t="str">
        <f aca="false">IF($C2684="","",①在庫CSV_発注日!$N2680)</f>
        <v/>
      </c>
      <c r="E2684" s="12" t="str">
        <f aca="false">IF($C2684="","",①在庫CSV_発注日!$H2680)</f>
        <v/>
      </c>
      <c r="F2684" s="12" t="str">
        <f aca="false">IF($C2684="","",①在庫CSV_発注日!$L2680)</f>
        <v/>
      </c>
      <c r="G2684" s="18"/>
      <c r="H2684" s="17" t="str">
        <f aca="false">IF($C2684="","",N(①在庫CSV_発注日!$Z2680))</f>
        <v/>
      </c>
      <c r="I2684" s="37" t="str">
        <f aca="false">IF($C2684="","",SUMIFS(⑤減算マスタCSV!$L$2:$L$8001,⑤減算マスタCSV!$F$2:$F$8001,$C2684,⑤減算マスタCSV!$K$2:$K$8001,1))</f>
        <v/>
      </c>
      <c r="J2684" s="17" t="str">
        <f aca="false">IF($C2684="","",IFERROR(INDEX(⑤減算マスタCSV!$H$2:$H$8001,MATCH($C2684,⑤減算マスタCSV!$F$2:$F$8001,0)),1))</f>
        <v/>
      </c>
      <c r="K2684" s="17" t="str">
        <f aca="false">IF($C2684="","",MAX(1,IFERROR(INDEX(⑥商品照会CSV!$M$2:$M$3001,MATCH($C2684,⑥商品照会CSV!$A$2:$A$3001,0)),1)))</f>
        <v/>
      </c>
      <c r="L2684" s="40" t="str">
        <f aca="false">IF($C2684="","",IFERROR(INDEX(⑥商品照会CSV!$Q$2:$Q$3001,MATCH($C2684,⑥商品照会CSV!$A$2:$A$3001,0)),0))</f>
        <v/>
      </c>
      <c r="M2684" s="40" t="str">
        <f aca="false">IF($C2684="","",N($L2684)*N($K2684))</f>
        <v/>
      </c>
      <c r="N2684" s="17" t="str">
        <f aca="false">IF($C2684="","",MAX(1,IFERROR(INDEX(⑥商品照会CSV!$AK$2:$AK$3001,MATCH($C2684,⑥商品照会CSV!$A$2:$A$3001,0)),1)))</f>
        <v/>
      </c>
      <c r="O2684" s="12" t="str">
        <f aca="false">IF($C2684="","",IFERROR(IF(INDEX(⑥商品照会CSV!$AN$2:$AN$3001,MATCH($C2684,⑥商品照会CSV!$A$2:$A$3001,0))=1,"バラ",IF(INDEX(⑥商品照会CSV!$AM$2:$AM$3001,MATCH($C2684,⑥商品照会CSV!$A$2:$A$3001,0))=1,"中間包装","ケース")),"ケース"))</f>
        <v/>
      </c>
      <c r="P2684" s="18"/>
      <c r="Q2684" s="14"/>
      <c r="R2684" s="17" t="str">
        <f aca="false">IF($C2684="","",N($Q2684)*N($K2684))</f>
        <v/>
      </c>
    </row>
    <row r="2685" customFormat="false" ht="15" hidden="false" customHeight="false" outlineLevel="0" collapsed="false">
      <c r="B2685" s="12" t="n">
        <v>2680</v>
      </c>
      <c r="C2685" s="36" t="str">
        <f aca="false">IF(①在庫CSV_発注日!$M2681="","",①在庫CSV_発注日!$M2681&amp;"")</f>
        <v/>
      </c>
      <c r="D2685" s="12" t="str">
        <f aca="false">IF($C2685="","",①在庫CSV_発注日!$N2681)</f>
        <v/>
      </c>
      <c r="E2685" s="12" t="str">
        <f aca="false">IF($C2685="","",①在庫CSV_発注日!$H2681)</f>
        <v/>
      </c>
      <c r="F2685" s="12" t="str">
        <f aca="false">IF($C2685="","",①在庫CSV_発注日!$L2681)</f>
        <v/>
      </c>
      <c r="G2685" s="18"/>
      <c r="H2685" s="17" t="str">
        <f aca="false">IF($C2685="","",N(①在庫CSV_発注日!$Z2681))</f>
        <v/>
      </c>
      <c r="I2685" s="37" t="str">
        <f aca="false">IF($C2685="","",SUMIFS(⑤減算マスタCSV!$L$2:$L$8001,⑤減算マスタCSV!$F$2:$F$8001,$C2685,⑤減算マスタCSV!$K$2:$K$8001,1))</f>
        <v/>
      </c>
      <c r="J2685" s="17" t="str">
        <f aca="false">IF($C2685="","",IFERROR(INDEX(⑤減算マスタCSV!$H$2:$H$8001,MATCH($C2685,⑤減算マスタCSV!$F$2:$F$8001,0)),1))</f>
        <v/>
      </c>
      <c r="K2685" s="17" t="str">
        <f aca="false">IF($C2685="","",MAX(1,IFERROR(INDEX(⑥商品照会CSV!$M$2:$M$3001,MATCH($C2685,⑥商品照会CSV!$A$2:$A$3001,0)),1)))</f>
        <v/>
      </c>
      <c r="L2685" s="40" t="str">
        <f aca="false">IF($C2685="","",IFERROR(INDEX(⑥商品照会CSV!$Q$2:$Q$3001,MATCH($C2685,⑥商品照会CSV!$A$2:$A$3001,0)),0))</f>
        <v/>
      </c>
      <c r="M2685" s="40" t="str">
        <f aca="false">IF($C2685="","",N($L2685)*N($K2685))</f>
        <v/>
      </c>
      <c r="N2685" s="17" t="str">
        <f aca="false">IF($C2685="","",MAX(1,IFERROR(INDEX(⑥商品照会CSV!$AK$2:$AK$3001,MATCH($C2685,⑥商品照会CSV!$A$2:$A$3001,0)),1)))</f>
        <v/>
      </c>
      <c r="O2685" s="12" t="str">
        <f aca="false">IF($C2685="","",IFERROR(IF(INDEX(⑥商品照会CSV!$AN$2:$AN$3001,MATCH($C2685,⑥商品照会CSV!$A$2:$A$3001,0))=1,"バラ",IF(INDEX(⑥商品照会CSV!$AM$2:$AM$3001,MATCH($C2685,⑥商品照会CSV!$A$2:$A$3001,0))=1,"中間包装","ケース")),"ケース"))</f>
        <v/>
      </c>
      <c r="P2685" s="18"/>
      <c r="Q2685" s="14"/>
      <c r="R2685" s="17" t="str">
        <f aca="false">IF($C2685="","",N($Q2685)*N($K2685))</f>
        <v/>
      </c>
    </row>
    <row r="2686" customFormat="false" ht="15" hidden="false" customHeight="false" outlineLevel="0" collapsed="false">
      <c r="B2686" s="12" t="n">
        <v>2681</v>
      </c>
      <c r="C2686" s="36" t="str">
        <f aca="false">IF(①在庫CSV_発注日!$M2682="","",①在庫CSV_発注日!$M2682&amp;"")</f>
        <v/>
      </c>
      <c r="D2686" s="12" t="str">
        <f aca="false">IF($C2686="","",①在庫CSV_発注日!$N2682)</f>
        <v/>
      </c>
      <c r="E2686" s="12" t="str">
        <f aca="false">IF($C2686="","",①在庫CSV_発注日!$H2682)</f>
        <v/>
      </c>
      <c r="F2686" s="12" t="str">
        <f aca="false">IF($C2686="","",①在庫CSV_発注日!$L2682)</f>
        <v/>
      </c>
      <c r="G2686" s="18"/>
      <c r="H2686" s="17" t="str">
        <f aca="false">IF($C2686="","",N(①在庫CSV_発注日!$Z2682))</f>
        <v/>
      </c>
      <c r="I2686" s="37" t="str">
        <f aca="false">IF($C2686="","",SUMIFS(⑤減算マスタCSV!$L$2:$L$8001,⑤減算マスタCSV!$F$2:$F$8001,$C2686,⑤減算マスタCSV!$K$2:$K$8001,1))</f>
        <v/>
      </c>
      <c r="J2686" s="17" t="str">
        <f aca="false">IF($C2686="","",IFERROR(INDEX(⑤減算マスタCSV!$H$2:$H$8001,MATCH($C2686,⑤減算マスタCSV!$F$2:$F$8001,0)),1))</f>
        <v/>
      </c>
      <c r="K2686" s="17" t="str">
        <f aca="false">IF($C2686="","",MAX(1,IFERROR(INDEX(⑥商品照会CSV!$M$2:$M$3001,MATCH($C2686,⑥商品照会CSV!$A$2:$A$3001,0)),1)))</f>
        <v/>
      </c>
      <c r="L2686" s="40" t="str">
        <f aca="false">IF($C2686="","",IFERROR(INDEX(⑥商品照会CSV!$Q$2:$Q$3001,MATCH($C2686,⑥商品照会CSV!$A$2:$A$3001,0)),0))</f>
        <v/>
      </c>
      <c r="M2686" s="40" t="str">
        <f aca="false">IF($C2686="","",N($L2686)*N($K2686))</f>
        <v/>
      </c>
      <c r="N2686" s="17" t="str">
        <f aca="false">IF($C2686="","",MAX(1,IFERROR(INDEX(⑥商品照会CSV!$AK$2:$AK$3001,MATCH($C2686,⑥商品照会CSV!$A$2:$A$3001,0)),1)))</f>
        <v/>
      </c>
      <c r="O2686" s="12" t="str">
        <f aca="false">IF($C2686="","",IFERROR(IF(INDEX(⑥商品照会CSV!$AN$2:$AN$3001,MATCH($C2686,⑥商品照会CSV!$A$2:$A$3001,0))=1,"バラ",IF(INDEX(⑥商品照会CSV!$AM$2:$AM$3001,MATCH($C2686,⑥商品照会CSV!$A$2:$A$3001,0))=1,"中間包装","ケース")),"ケース"))</f>
        <v/>
      </c>
      <c r="P2686" s="18"/>
      <c r="Q2686" s="14"/>
      <c r="R2686" s="17" t="str">
        <f aca="false">IF($C2686="","",N($Q2686)*N($K2686))</f>
        <v/>
      </c>
    </row>
    <row r="2687" customFormat="false" ht="15" hidden="false" customHeight="false" outlineLevel="0" collapsed="false">
      <c r="B2687" s="12" t="n">
        <v>2682</v>
      </c>
      <c r="C2687" s="36" t="str">
        <f aca="false">IF(①在庫CSV_発注日!$M2683="","",①在庫CSV_発注日!$M2683&amp;"")</f>
        <v/>
      </c>
      <c r="D2687" s="12" t="str">
        <f aca="false">IF($C2687="","",①在庫CSV_発注日!$N2683)</f>
        <v/>
      </c>
      <c r="E2687" s="12" t="str">
        <f aca="false">IF($C2687="","",①在庫CSV_発注日!$H2683)</f>
        <v/>
      </c>
      <c r="F2687" s="12" t="str">
        <f aca="false">IF($C2687="","",①在庫CSV_発注日!$L2683)</f>
        <v/>
      </c>
      <c r="G2687" s="18"/>
      <c r="H2687" s="17" t="str">
        <f aca="false">IF($C2687="","",N(①在庫CSV_発注日!$Z2683))</f>
        <v/>
      </c>
      <c r="I2687" s="37" t="str">
        <f aca="false">IF($C2687="","",SUMIFS(⑤減算マスタCSV!$L$2:$L$8001,⑤減算マスタCSV!$F$2:$F$8001,$C2687,⑤減算マスタCSV!$K$2:$K$8001,1))</f>
        <v/>
      </c>
      <c r="J2687" s="17" t="str">
        <f aca="false">IF($C2687="","",IFERROR(INDEX(⑤減算マスタCSV!$H$2:$H$8001,MATCH($C2687,⑤減算マスタCSV!$F$2:$F$8001,0)),1))</f>
        <v/>
      </c>
      <c r="K2687" s="17" t="str">
        <f aca="false">IF($C2687="","",MAX(1,IFERROR(INDEX(⑥商品照会CSV!$M$2:$M$3001,MATCH($C2687,⑥商品照会CSV!$A$2:$A$3001,0)),1)))</f>
        <v/>
      </c>
      <c r="L2687" s="40" t="str">
        <f aca="false">IF($C2687="","",IFERROR(INDEX(⑥商品照会CSV!$Q$2:$Q$3001,MATCH($C2687,⑥商品照会CSV!$A$2:$A$3001,0)),0))</f>
        <v/>
      </c>
      <c r="M2687" s="40" t="str">
        <f aca="false">IF($C2687="","",N($L2687)*N($K2687))</f>
        <v/>
      </c>
      <c r="N2687" s="17" t="str">
        <f aca="false">IF($C2687="","",MAX(1,IFERROR(INDEX(⑥商品照会CSV!$AK$2:$AK$3001,MATCH($C2687,⑥商品照会CSV!$A$2:$A$3001,0)),1)))</f>
        <v/>
      </c>
      <c r="O2687" s="12" t="str">
        <f aca="false">IF($C2687="","",IFERROR(IF(INDEX(⑥商品照会CSV!$AN$2:$AN$3001,MATCH($C2687,⑥商品照会CSV!$A$2:$A$3001,0))=1,"バラ",IF(INDEX(⑥商品照会CSV!$AM$2:$AM$3001,MATCH($C2687,⑥商品照会CSV!$A$2:$A$3001,0))=1,"中間包装","ケース")),"ケース"))</f>
        <v/>
      </c>
      <c r="P2687" s="18"/>
      <c r="Q2687" s="14"/>
      <c r="R2687" s="17" t="str">
        <f aca="false">IF($C2687="","",N($Q2687)*N($K2687))</f>
        <v/>
      </c>
    </row>
    <row r="2688" customFormat="false" ht="15" hidden="false" customHeight="false" outlineLevel="0" collapsed="false">
      <c r="B2688" s="12" t="n">
        <v>2683</v>
      </c>
      <c r="C2688" s="36" t="str">
        <f aca="false">IF(①在庫CSV_発注日!$M2684="","",①在庫CSV_発注日!$M2684&amp;"")</f>
        <v/>
      </c>
      <c r="D2688" s="12" t="str">
        <f aca="false">IF($C2688="","",①在庫CSV_発注日!$N2684)</f>
        <v/>
      </c>
      <c r="E2688" s="12" t="str">
        <f aca="false">IF($C2688="","",①在庫CSV_発注日!$H2684)</f>
        <v/>
      </c>
      <c r="F2688" s="12" t="str">
        <f aca="false">IF($C2688="","",①在庫CSV_発注日!$L2684)</f>
        <v/>
      </c>
      <c r="G2688" s="18"/>
      <c r="H2688" s="17" t="str">
        <f aca="false">IF($C2688="","",N(①在庫CSV_発注日!$Z2684))</f>
        <v/>
      </c>
      <c r="I2688" s="37" t="str">
        <f aca="false">IF($C2688="","",SUMIFS(⑤減算マスタCSV!$L$2:$L$8001,⑤減算マスタCSV!$F$2:$F$8001,$C2688,⑤減算マスタCSV!$K$2:$K$8001,1))</f>
        <v/>
      </c>
      <c r="J2688" s="17" t="str">
        <f aca="false">IF($C2688="","",IFERROR(INDEX(⑤減算マスタCSV!$H$2:$H$8001,MATCH($C2688,⑤減算マスタCSV!$F$2:$F$8001,0)),1))</f>
        <v/>
      </c>
      <c r="K2688" s="17" t="str">
        <f aca="false">IF($C2688="","",MAX(1,IFERROR(INDEX(⑥商品照会CSV!$M$2:$M$3001,MATCH($C2688,⑥商品照会CSV!$A$2:$A$3001,0)),1)))</f>
        <v/>
      </c>
      <c r="L2688" s="40" t="str">
        <f aca="false">IF($C2688="","",IFERROR(INDEX(⑥商品照会CSV!$Q$2:$Q$3001,MATCH($C2688,⑥商品照会CSV!$A$2:$A$3001,0)),0))</f>
        <v/>
      </c>
      <c r="M2688" s="40" t="str">
        <f aca="false">IF($C2688="","",N($L2688)*N($K2688))</f>
        <v/>
      </c>
      <c r="N2688" s="17" t="str">
        <f aca="false">IF($C2688="","",MAX(1,IFERROR(INDEX(⑥商品照会CSV!$AK$2:$AK$3001,MATCH($C2688,⑥商品照会CSV!$A$2:$A$3001,0)),1)))</f>
        <v/>
      </c>
      <c r="O2688" s="12" t="str">
        <f aca="false">IF($C2688="","",IFERROR(IF(INDEX(⑥商品照会CSV!$AN$2:$AN$3001,MATCH($C2688,⑥商品照会CSV!$A$2:$A$3001,0))=1,"バラ",IF(INDEX(⑥商品照会CSV!$AM$2:$AM$3001,MATCH($C2688,⑥商品照会CSV!$A$2:$A$3001,0))=1,"中間包装","ケース")),"ケース"))</f>
        <v/>
      </c>
      <c r="P2688" s="18"/>
      <c r="Q2688" s="14"/>
      <c r="R2688" s="17" t="str">
        <f aca="false">IF($C2688="","",N($Q2688)*N($K2688))</f>
        <v/>
      </c>
    </row>
    <row r="2689" customFormat="false" ht="15" hidden="false" customHeight="false" outlineLevel="0" collapsed="false">
      <c r="B2689" s="12" t="n">
        <v>2684</v>
      </c>
      <c r="C2689" s="36" t="str">
        <f aca="false">IF(①在庫CSV_発注日!$M2685="","",①在庫CSV_発注日!$M2685&amp;"")</f>
        <v/>
      </c>
      <c r="D2689" s="12" t="str">
        <f aca="false">IF($C2689="","",①在庫CSV_発注日!$N2685)</f>
        <v/>
      </c>
      <c r="E2689" s="12" t="str">
        <f aca="false">IF($C2689="","",①在庫CSV_発注日!$H2685)</f>
        <v/>
      </c>
      <c r="F2689" s="12" t="str">
        <f aca="false">IF($C2689="","",①在庫CSV_発注日!$L2685)</f>
        <v/>
      </c>
      <c r="G2689" s="18"/>
      <c r="H2689" s="17" t="str">
        <f aca="false">IF($C2689="","",N(①在庫CSV_発注日!$Z2685))</f>
        <v/>
      </c>
      <c r="I2689" s="37" t="str">
        <f aca="false">IF($C2689="","",SUMIFS(⑤減算マスタCSV!$L$2:$L$8001,⑤減算マスタCSV!$F$2:$F$8001,$C2689,⑤減算マスタCSV!$K$2:$K$8001,1))</f>
        <v/>
      </c>
      <c r="J2689" s="17" t="str">
        <f aca="false">IF($C2689="","",IFERROR(INDEX(⑤減算マスタCSV!$H$2:$H$8001,MATCH($C2689,⑤減算マスタCSV!$F$2:$F$8001,0)),1))</f>
        <v/>
      </c>
      <c r="K2689" s="17" t="str">
        <f aca="false">IF($C2689="","",MAX(1,IFERROR(INDEX(⑥商品照会CSV!$M$2:$M$3001,MATCH($C2689,⑥商品照会CSV!$A$2:$A$3001,0)),1)))</f>
        <v/>
      </c>
      <c r="L2689" s="40" t="str">
        <f aca="false">IF($C2689="","",IFERROR(INDEX(⑥商品照会CSV!$Q$2:$Q$3001,MATCH($C2689,⑥商品照会CSV!$A$2:$A$3001,0)),0))</f>
        <v/>
      </c>
      <c r="M2689" s="40" t="str">
        <f aca="false">IF($C2689="","",N($L2689)*N($K2689))</f>
        <v/>
      </c>
      <c r="N2689" s="17" t="str">
        <f aca="false">IF($C2689="","",MAX(1,IFERROR(INDEX(⑥商品照会CSV!$AK$2:$AK$3001,MATCH($C2689,⑥商品照会CSV!$A$2:$A$3001,0)),1)))</f>
        <v/>
      </c>
      <c r="O2689" s="12" t="str">
        <f aca="false">IF($C2689="","",IFERROR(IF(INDEX(⑥商品照会CSV!$AN$2:$AN$3001,MATCH($C2689,⑥商品照会CSV!$A$2:$A$3001,0))=1,"バラ",IF(INDEX(⑥商品照会CSV!$AM$2:$AM$3001,MATCH($C2689,⑥商品照会CSV!$A$2:$A$3001,0))=1,"中間包装","ケース")),"ケース"))</f>
        <v/>
      </c>
      <c r="P2689" s="18"/>
      <c r="Q2689" s="14"/>
      <c r="R2689" s="17" t="str">
        <f aca="false">IF($C2689="","",N($Q2689)*N($K2689))</f>
        <v/>
      </c>
    </row>
    <row r="2690" customFormat="false" ht="15" hidden="false" customHeight="false" outlineLevel="0" collapsed="false">
      <c r="B2690" s="12" t="n">
        <v>2685</v>
      </c>
      <c r="C2690" s="36" t="str">
        <f aca="false">IF(①在庫CSV_発注日!$M2686="","",①在庫CSV_発注日!$M2686&amp;"")</f>
        <v/>
      </c>
      <c r="D2690" s="12" t="str">
        <f aca="false">IF($C2690="","",①在庫CSV_発注日!$N2686)</f>
        <v/>
      </c>
      <c r="E2690" s="12" t="str">
        <f aca="false">IF($C2690="","",①在庫CSV_発注日!$H2686)</f>
        <v/>
      </c>
      <c r="F2690" s="12" t="str">
        <f aca="false">IF($C2690="","",①在庫CSV_発注日!$L2686)</f>
        <v/>
      </c>
      <c r="G2690" s="18"/>
      <c r="H2690" s="17" t="str">
        <f aca="false">IF($C2690="","",N(①在庫CSV_発注日!$Z2686))</f>
        <v/>
      </c>
      <c r="I2690" s="37" t="str">
        <f aca="false">IF($C2690="","",SUMIFS(⑤減算マスタCSV!$L$2:$L$8001,⑤減算マスタCSV!$F$2:$F$8001,$C2690,⑤減算マスタCSV!$K$2:$K$8001,1))</f>
        <v/>
      </c>
      <c r="J2690" s="17" t="str">
        <f aca="false">IF($C2690="","",IFERROR(INDEX(⑤減算マスタCSV!$H$2:$H$8001,MATCH($C2690,⑤減算マスタCSV!$F$2:$F$8001,0)),1))</f>
        <v/>
      </c>
      <c r="K2690" s="17" t="str">
        <f aca="false">IF($C2690="","",MAX(1,IFERROR(INDEX(⑥商品照会CSV!$M$2:$M$3001,MATCH($C2690,⑥商品照会CSV!$A$2:$A$3001,0)),1)))</f>
        <v/>
      </c>
      <c r="L2690" s="40" t="str">
        <f aca="false">IF($C2690="","",IFERROR(INDEX(⑥商品照会CSV!$Q$2:$Q$3001,MATCH($C2690,⑥商品照会CSV!$A$2:$A$3001,0)),0))</f>
        <v/>
      </c>
      <c r="M2690" s="40" t="str">
        <f aca="false">IF($C2690="","",N($L2690)*N($K2690))</f>
        <v/>
      </c>
      <c r="N2690" s="17" t="str">
        <f aca="false">IF($C2690="","",MAX(1,IFERROR(INDEX(⑥商品照会CSV!$AK$2:$AK$3001,MATCH($C2690,⑥商品照会CSV!$A$2:$A$3001,0)),1)))</f>
        <v/>
      </c>
      <c r="O2690" s="12" t="str">
        <f aca="false">IF($C2690="","",IFERROR(IF(INDEX(⑥商品照会CSV!$AN$2:$AN$3001,MATCH($C2690,⑥商品照会CSV!$A$2:$A$3001,0))=1,"バラ",IF(INDEX(⑥商品照会CSV!$AM$2:$AM$3001,MATCH($C2690,⑥商品照会CSV!$A$2:$A$3001,0))=1,"中間包装","ケース")),"ケース"))</f>
        <v/>
      </c>
      <c r="P2690" s="18"/>
      <c r="Q2690" s="14"/>
      <c r="R2690" s="17" t="str">
        <f aca="false">IF($C2690="","",N($Q2690)*N($K2690))</f>
        <v/>
      </c>
    </row>
    <row r="2691" customFormat="false" ht="15" hidden="false" customHeight="false" outlineLevel="0" collapsed="false">
      <c r="B2691" s="12" t="n">
        <v>2686</v>
      </c>
      <c r="C2691" s="36" t="str">
        <f aca="false">IF(①在庫CSV_発注日!$M2687="","",①在庫CSV_発注日!$M2687&amp;"")</f>
        <v/>
      </c>
      <c r="D2691" s="12" t="str">
        <f aca="false">IF($C2691="","",①在庫CSV_発注日!$N2687)</f>
        <v/>
      </c>
      <c r="E2691" s="12" t="str">
        <f aca="false">IF($C2691="","",①在庫CSV_発注日!$H2687)</f>
        <v/>
      </c>
      <c r="F2691" s="12" t="str">
        <f aca="false">IF($C2691="","",①在庫CSV_発注日!$L2687)</f>
        <v/>
      </c>
      <c r="G2691" s="18"/>
      <c r="H2691" s="17" t="str">
        <f aca="false">IF($C2691="","",N(①在庫CSV_発注日!$Z2687))</f>
        <v/>
      </c>
      <c r="I2691" s="37" t="str">
        <f aca="false">IF($C2691="","",SUMIFS(⑤減算マスタCSV!$L$2:$L$8001,⑤減算マスタCSV!$F$2:$F$8001,$C2691,⑤減算マスタCSV!$K$2:$K$8001,1))</f>
        <v/>
      </c>
      <c r="J2691" s="17" t="str">
        <f aca="false">IF($C2691="","",IFERROR(INDEX(⑤減算マスタCSV!$H$2:$H$8001,MATCH($C2691,⑤減算マスタCSV!$F$2:$F$8001,0)),1))</f>
        <v/>
      </c>
      <c r="K2691" s="17" t="str">
        <f aca="false">IF($C2691="","",MAX(1,IFERROR(INDEX(⑥商品照会CSV!$M$2:$M$3001,MATCH($C2691,⑥商品照会CSV!$A$2:$A$3001,0)),1)))</f>
        <v/>
      </c>
      <c r="L2691" s="40" t="str">
        <f aca="false">IF($C2691="","",IFERROR(INDEX(⑥商品照会CSV!$Q$2:$Q$3001,MATCH($C2691,⑥商品照会CSV!$A$2:$A$3001,0)),0))</f>
        <v/>
      </c>
      <c r="M2691" s="40" t="str">
        <f aca="false">IF($C2691="","",N($L2691)*N($K2691))</f>
        <v/>
      </c>
      <c r="N2691" s="17" t="str">
        <f aca="false">IF($C2691="","",MAX(1,IFERROR(INDEX(⑥商品照会CSV!$AK$2:$AK$3001,MATCH($C2691,⑥商品照会CSV!$A$2:$A$3001,0)),1)))</f>
        <v/>
      </c>
      <c r="O2691" s="12" t="str">
        <f aca="false">IF($C2691="","",IFERROR(IF(INDEX(⑥商品照会CSV!$AN$2:$AN$3001,MATCH($C2691,⑥商品照会CSV!$A$2:$A$3001,0))=1,"バラ",IF(INDEX(⑥商品照会CSV!$AM$2:$AM$3001,MATCH($C2691,⑥商品照会CSV!$A$2:$A$3001,0))=1,"中間包装","ケース")),"ケース"))</f>
        <v/>
      </c>
      <c r="P2691" s="18"/>
      <c r="Q2691" s="14"/>
      <c r="R2691" s="17" t="str">
        <f aca="false">IF($C2691="","",N($Q2691)*N($K2691))</f>
        <v/>
      </c>
    </row>
    <row r="2692" customFormat="false" ht="15" hidden="false" customHeight="false" outlineLevel="0" collapsed="false">
      <c r="B2692" s="12" t="n">
        <v>2687</v>
      </c>
      <c r="C2692" s="36" t="str">
        <f aca="false">IF(①在庫CSV_発注日!$M2688="","",①在庫CSV_発注日!$M2688&amp;"")</f>
        <v/>
      </c>
      <c r="D2692" s="12" t="str">
        <f aca="false">IF($C2692="","",①在庫CSV_発注日!$N2688)</f>
        <v/>
      </c>
      <c r="E2692" s="12" t="str">
        <f aca="false">IF($C2692="","",①在庫CSV_発注日!$H2688)</f>
        <v/>
      </c>
      <c r="F2692" s="12" t="str">
        <f aca="false">IF($C2692="","",①在庫CSV_発注日!$L2688)</f>
        <v/>
      </c>
      <c r="G2692" s="18"/>
      <c r="H2692" s="17" t="str">
        <f aca="false">IF($C2692="","",N(①在庫CSV_発注日!$Z2688))</f>
        <v/>
      </c>
      <c r="I2692" s="37" t="str">
        <f aca="false">IF($C2692="","",SUMIFS(⑤減算マスタCSV!$L$2:$L$8001,⑤減算マスタCSV!$F$2:$F$8001,$C2692,⑤減算マスタCSV!$K$2:$K$8001,1))</f>
        <v/>
      </c>
      <c r="J2692" s="17" t="str">
        <f aca="false">IF($C2692="","",IFERROR(INDEX(⑤減算マスタCSV!$H$2:$H$8001,MATCH($C2692,⑤減算マスタCSV!$F$2:$F$8001,0)),1))</f>
        <v/>
      </c>
      <c r="K2692" s="17" t="str">
        <f aca="false">IF($C2692="","",MAX(1,IFERROR(INDEX(⑥商品照会CSV!$M$2:$M$3001,MATCH($C2692,⑥商品照会CSV!$A$2:$A$3001,0)),1)))</f>
        <v/>
      </c>
      <c r="L2692" s="40" t="str">
        <f aca="false">IF($C2692="","",IFERROR(INDEX(⑥商品照会CSV!$Q$2:$Q$3001,MATCH($C2692,⑥商品照会CSV!$A$2:$A$3001,0)),0))</f>
        <v/>
      </c>
      <c r="M2692" s="40" t="str">
        <f aca="false">IF($C2692="","",N($L2692)*N($K2692))</f>
        <v/>
      </c>
      <c r="N2692" s="17" t="str">
        <f aca="false">IF($C2692="","",MAX(1,IFERROR(INDEX(⑥商品照会CSV!$AK$2:$AK$3001,MATCH($C2692,⑥商品照会CSV!$A$2:$A$3001,0)),1)))</f>
        <v/>
      </c>
      <c r="O2692" s="12" t="str">
        <f aca="false">IF($C2692="","",IFERROR(IF(INDEX(⑥商品照会CSV!$AN$2:$AN$3001,MATCH($C2692,⑥商品照会CSV!$A$2:$A$3001,0))=1,"バラ",IF(INDEX(⑥商品照会CSV!$AM$2:$AM$3001,MATCH($C2692,⑥商品照会CSV!$A$2:$A$3001,0))=1,"中間包装","ケース")),"ケース"))</f>
        <v/>
      </c>
      <c r="P2692" s="18"/>
      <c r="Q2692" s="14"/>
      <c r="R2692" s="17" t="str">
        <f aca="false">IF($C2692="","",N($Q2692)*N($K2692))</f>
        <v/>
      </c>
    </row>
    <row r="2693" customFormat="false" ht="15" hidden="false" customHeight="false" outlineLevel="0" collapsed="false">
      <c r="B2693" s="12" t="n">
        <v>2688</v>
      </c>
      <c r="C2693" s="36" t="str">
        <f aca="false">IF(①在庫CSV_発注日!$M2689="","",①在庫CSV_発注日!$M2689&amp;"")</f>
        <v/>
      </c>
      <c r="D2693" s="12" t="str">
        <f aca="false">IF($C2693="","",①在庫CSV_発注日!$N2689)</f>
        <v/>
      </c>
      <c r="E2693" s="12" t="str">
        <f aca="false">IF($C2693="","",①在庫CSV_発注日!$H2689)</f>
        <v/>
      </c>
      <c r="F2693" s="12" t="str">
        <f aca="false">IF($C2693="","",①在庫CSV_発注日!$L2689)</f>
        <v/>
      </c>
      <c r="G2693" s="18"/>
      <c r="H2693" s="17" t="str">
        <f aca="false">IF($C2693="","",N(①在庫CSV_発注日!$Z2689))</f>
        <v/>
      </c>
      <c r="I2693" s="37" t="str">
        <f aca="false">IF($C2693="","",SUMIFS(⑤減算マスタCSV!$L$2:$L$8001,⑤減算マスタCSV!$F$2:$F$8001,$C2693,⑤減算マスタCSV!$K$2:$K$8001,1))</f>
        <v/>
      </c>
      <c r="J2693" s="17" t="str">
        <f aca="false">IF($C2693="","",IFERROR(INDEX(⑤減算マスタCSV!$H$2:$H$8001,MATCH($C2693,⑤減算マスタCSV!$F$2:$F$8001,0)),1))</f>
        <v/>
      </c>
      <c r="K2693" s="17" t="str">
        <f aca="false">IF($C2693="","",MAX(1,IFERROR(INDEX(⑥商品照会CSV!$M$2:$M$3001,MATCH($C2693,⑥商品照会CSV!$A$2:$A$3001,0)),1)))</f>
        <v/>
      </c>
      <c r="L2693" s="40" t="str">
        <f aca="false">IF($C2693="","",IFERROR(INDEX(⑥商品照会CSV!$Q$2:$Q$3001,MATCH($C2693,⑥商品照会CSV!$A$2:$A$3001,0)),0))</f>
        <v/>
      </c>
      <c r="M2693" s="40" t="str">
        <f aca="false">IF($C2693="","",N($L2693)*N($K2693))</f>
        <v/>
      </c>
      <c r="N2693" s="17" t="str">
        <f aca="false">IF($C2693="","",MAX(1,IFERROR(INDEX(⑥商品照会CSV!$AK$2:$AK$3001,MATCH($C2693,⑥商品照会CSV!$A$2:$A$3001,0)),1)))</f>
        <v/>
      </c>
      <c r="O2693" s="12" t="str">
        <f aca="false">IF($C2693="","",IFERROR(IF(INDEX(⑥商品照会CSV!$AN$2:$AN$3001,MATCH($C2693,⑥商品照会CSV!$A$2:$A$3001,0))=1,"バラ",IF(INDEX(⑥商品照会CSV!$AM$2:$AM$3001,MATCH($C2693,⑥商品照会CSV!$A$2:$A$3001,0))=1,"中間包装","ケース")),"ケース"))</f>
        <v/>
      </c>
      <c r="P2693" s="18"/>
      <c r="Q2693" s="14"/>
      <c r="R2693" s="17" t="str">
        <f aca="false">IF($C2693="","",N($Q2693)*N($K2693))</f>
        <v/>
      </c>
    </row>
    <row r="2694" customFormat="false" ht="15" hidden="false" customHeight="false" outlineLevel="0" collapsed="false">
      <c r="B2694" s="12" t="n">
        <v>2689</v>
      </c>
      <c r="C2694" s="36" t="str">
        <f aca="false">IF(①在庫CSV_発注日!$M2690="","",①在庫CSV_発注日!$M2690&amp;"")</f>
        <v/>
      </c>
      <c r="D2694" s="12" t="str">
        <f aca="false">IF($C2694="","",①在庫CSV_発注日!$N2690)</f>
        <v/>
      </c>
      <c r="E2694" s="12" t="str">
        <f aca="false">IF($C2694="","",①在庫CSV_発注日!$H2690)</f>
        <v/>
      </c>
      <c r="F2694" s="12" t="str">
        <f aca="false">IF($C2694="","",①在庫CSV_発注日!$L2690)</f>
        <v/>
      </c>
      <c r="G2694" s="18"/>
      <c r="H2694" s="17" t="str">
        <f aca="false">IF($C2694="","",N(①在庫CSV_発注日!$Z2690))</f>
        <v/>
      </c>
      <c r="I2694" s="37" t="str">
        <f aca="false">IF($C2694="","",SUMIFS(⑤減算マスタCSV!$L$2:$L$8001,⑤減算マスタCSV!$F$2:$F$8001,$C2694,⑤減算マスタCSV!$K$2:$K$8001,1))</f>
        <v/>
      </c>
      <c r="J2694" s="17" t="str">
        <f aca="false">IF($C2694="","",IFERROR(INDEX(⑤減算マスタCSV!$H$2:$H$8001,MATCH($C2694,⑤減算マスタCSV!$F$2:$F$8001,0)),1))</f>
        <v/>
      </c>
      <c r="K2694" s="17" t="str">
        <f aca="false">IF($C2694="","",MAX(1,IFERROR(INDEX(⑥商品照会CSV!$M$2:$M$3001,MATCH($C2694,⑥商品照会CSV!$A$2:$A$3001,0)),1)))</f>
        <v/>
      </c>
      <c r="L2694" s="40" t="str">
        <f aca="false">IF($C2694="","",IFERROR(INDEX(⑥商品照会CSV!$Q$2:$Q$3001,MATCH($C2694,⑥商品照会CSV!$A$2:$A$3001,0)),0))</f>
        <v/>
      </c>
      <c r="M2694" s="40" t="str">
        <f aca="false">IF($C2694="","",N($L2694)*N($K2694))</f>
        <v/>
      </c>
      <c r="N2694" s="17" t="str">
        <f aca="false">IF($C2694="","",MAX(1,IFERROR(INDEX(⑥商品照会CSV!$AK$2:$AK$3001,MATCH($C2694,⑥商品照会CSV!$A$2:$A$3001,0)),1)))</f>
        <v/>
      </c>
      <c r="O2694" s="12" t="str">
        <f aca="false">IF($C2694="","",IFERROR(IF(INDEX(⑥商品照会CSV!$AN$2:$AN$3001,MATCH($C2694,⑥商品照会CSV!$A$2:$A$3001,0))=1,"バラ",IF(INDEX(⑥商品照会CSV!$AM$2:$AM$3001,MATCH($C2694,⑥商品照会CSV!$A$2:$A$3001,0))=1,"中間包装","ケース")),"ケース"))</f>
        <v/>
      </c>
      <c r="P2694" s="18"/>
      <c r="Q2694" s="14"/>
      <c r="R2694" s="17" t="str">
        <f aca="false">IF($C2694="","",N($Q2694)*N($K2694))</f>
        <v/>
      </c>
    </row>
    <row r="2695" customFormat="false" ht="15" hidden="false" customHeight="false" outlineLevel="0" collapsed="false">
      <c r="B2695" s="12" t="n">
        <v>2690</v>
      </c>
      <c r="C2695" s="36" t="str">
        <f aca="false">IF(①在庫CSV_発注日!$M2691="","",①在庫CSV_発注日!$M2691&amp;"")</f>
        <v/>
      </c>
      <c r="D2695" s="12" t="str">
        <f aca="false">IF($C2695="","",①在庫CSV_発注日!$N2691)</f>
        <v/>
      </c>
      <c r="E2695" s="12" t="str">
        <f aca="false">IF($C2695="","",①在庫CSV_発注日!$H2691)</f>
        <v/>
      </c>
      <c r="F2695" s="12" t="str">
        <f aca="false">IF($C2695="","",①在庫CSV_発注日!$L2691)</f>
        <v/>
      </c>
      <c r="G2695" s="18"/>
      <c r="H2695" s="17" t="str">
        <f aca="false">IF($C2695="","",N(①在庫CSV_発注日!$Z2691))</f>
        <v/>
      </c>
      <c r="I2695" s="37" t="str">
        <f aca="false">IF($C2695="","",SUMIFS(⑤減算マスタCSV!$L$2:$L$8001,⑤減算マスタCSV!$F$2:$F$8001,$C2695,⑤減算マスタCSV!$K$2:$K$8001,1))</f>
        <v/>
      </c>
      <c r="J2695" s="17" t="str">
        <f aca="false">IF($C2695="","",IFERROR(INDEX(⑤減算マスタCSV!$H$2:$H$8001,MATCH($C2695,⑤減算マスタCSV!$F$2:$F$8001,0)),1))</f>
        <v/>
      </c>
      <c r="K2695" s="17" t="str">
        <f aca="false">IF($C2695="","",MAX(1,IFERROR(INDEX(⑥商品照会CSV!$M$2:$M$3001,MATCH($C2695,⑥商品照会CSV!$A$2:$A$3001,0)),1)))</f>
        <v/>
      </c>
      <c r="L2695" s="40" t="str">
        <f aca="false">IF($C2695="","",IFERROR(INDEX(⑥商品照会CSV!$Q$2:$Q$3001,MATCH($C2695,⑥商品照会CSV!$A$2:$A$3001,0)),0))</f>
        <v/>
      </c>
      <c r="M2695" s="40" t="str">
        <f aca="false">IF($C2695="","",N($L2695)*N($K2695))</f>
        <v/>
      </c>
      <c r="N2695" s="17" t="str">
        <f aca="false">IF($C2695="","",MAX(1,IFERROR(INDEX(⑥商品照会CSV!$AK$2:$AK$3001,MATCH($C2695,⑥商品照会CSV!$A$2:$A$3001,0)),1)))</f>
        <v/>
      </c>
      <c r="O2695" s="12" t="str">
        <f aca="false">IF($C2695="","",IFERROR(IF(INDEX(⑥商品照会CSV!$AN$2:$AN$3001,MATCH($C2695,⑥商品照会CSV!$A$2:$A$3001,0))=1,"バラ",IF(INDEX(⑥商品照会CSV!$AM$2:$AM$3001,MATCH($C2695,⑥商品照会CSV!$A$2:$A$3001,0))=1,"中間包装","ケース")),"ケース"))</f>
        <v/>
      </c>
      <c r="P2695" s="18"/>
      <c r="Q2695" s="14"/>
      <c r="R2695" s="17" t="str">
        <f aca="false">IF($C2695="","",N($Q2695)*N($K2695))</f>
        <v/>
      </c>
    </row>
    <row r="2696" customFormat="false" ht="15" hidden="false" customHeight="false" outlineLevel="0" collapsed="false">
      <c r="B2696" s="12" t="n">
        <v>2691</v>
      </c>
      <c r="C2696" s="36" t="str">
        <f aca="false">IF(①在庫CSV_発注日!$M2692="","",①在庫CSV_発注日!$M2692&amp;"")</f>
        <v/>
      </c>
      <c r="D2696" s="12" t="str">
        <f aca="false">IF($C2696="","",①在庫CSV_発注日!$N2692)</f>
        <v/>
      </c>
      <c r="E2696" s="12" t="str">
        <f aca="false">IF($C2696="","",①在庫CSV_発注日!$H2692)</f>
        <v/>
      </c>
      <c r="F2696" s="12" t="str">
        <f aca="false">IF($C2696="","",①在庫CSV_発注日!$L2692)</f>
        <v/>
      </c>
      <c r="G2696" s="18"/>
      <c r="H2696" s="17" t="str">
        <f aca="false">IF($C2696="","",N(①在庫CSV_発注日!$Z2692))</f>
        <v/>
      </c>
      <c r="I2696" s="37" t="str">
        <f aca="false">IF($C2696="","",SUMIFS(⑤減算マスタCSV!$L$2:$L$8001,⑤減算マスタCSV!$F$2:$F$8001,$C2696,⑤減算マスタCSV!$K$2:$K$8001,1))</f>
        <v/>
      </c>
      <c r="J2696" s="17" t="str">
        <f aca="false">IF($C2696="","",IFERROR(INDEX(⑤減算マスタCSV!$H$2:$H$8001,MATCH($C2696,⑤減算マスタCSV!$F$2:$F$8001,0)),1))</f>
        <v/>
      </c>
      <c r="K2696" s="17" t="str">
        <f aca="false">IF($C2696="","",MAX(1,IFERROR(INDEX(⑥商品照会CSV!$M$2:$M$3001,MATCH($C2696,⑥商品照会CSV!$A$2:$A$3001,0)),1)))</f>
        <v/>
      </c>
      <c r="L2696" s="40" t="str">
        <f aca="false">IF($C2696="","",IFERROR(INDEX(⑥商品照会CSV!$Q$2:$Q$3001,MATCH($C2696,⑥商品照会CSV!$A$2:$A$3001,0)),0))</f>
        <v/>
      </c>
      <c r="M2696" s="40" t="str">
        <f aca="false">IF($C2696="","",N($L2696)*N($K2696))</f>
        <v/>
      </c>
      <c r="N2696" s="17" t="str">
        <f aca="false">IF($C2696="","",MAX(1,IFERROR(INDEX(⑥商品照会CSV!$AK$2:$AK$3001,MATCH($C2696,⑥商品照会CSV!$A$2:$A$3001,0)),1)))</f>
        <v/>
      </c>
      <c r="O2696" s="12" t="str">
        <f aca="false">IF($C2696="","",IFERROR(IF(INDEX(⑥商品照会CSV!$AN$2:$AN$3001,MATCH($C2696,⑥商品照会CSV!$A$2:$A$3001,0))=1,"バラ",IF(INDEX(⑥商品照会CSV!$AM$2:$AM$3001,MATCH($C2696,⑥商品照会CSV!$A$2:$A$3001,0))=1,"中間包装","ケース")),"ケース"))</f>
        <v/>
      </c>
      <c r="P2696" s="18"/>
      <c r="Q2696" s="14"/>
      <c r="R2696" s="17" t="str">
        <f aca="false">IF($C2696="","",N($Q2696)*N($K2696))</f>
        <v/>
      </c>
    </row>
    <row r="2697" customFormat="false" ht="15" hidden="false" customHeight="false" outlineLevel="0" collapsed="false">
      <c r="B2697" s="12" t="n">
        <v>2692</v>
      </c>
      <c r="C2697" s="36" t="str">
        <f aca="false">IF(①在庫CSV_発注日!$M2693="","",①在庫CSV_発注日!$M2693&amp;"")</f>
        <v/>
      </c>
      <c r="D2697" s="12" t="str">
        <f aca="false">IF($C2697="","",①在庫CSV_発注日!$N2693)</f>
        <v/>
      </c>
      <c r="E2697" s="12" t="str">
        <f aca="false">IF($C2697="","",①在庫CSV_発注日!$H2693)</f>
        <v/>
      </c>
      <c r="F2697" s="12" t="str">
        <f aca="false">IF($C2697="","",①在庫CSV_発注日!$L2693)</f>
        <v/>
      </c>
      <c r="G2697" s="18"/>
      <c r="H2697" s="17" t="str">
        <f aca="false">IF($C2697="","",N(①在庫CSV_発注日!$Z2693))</f>
        <v/>
      </c>
      <c r="I2697" s="37" t="str">
        <f aca="false">IF($C2697="","",SUMIFS(⑤減算マスタCSV!$L$2:$L$8001,⑤減算マスタCSV!$F$2:$F$8001,$C2697,⑤減算マスタCSV!$K$2:$K$8001,1))</f>
        <v/>
      </c>
      <c r="J2697" s="17" t="str">
        <f aca="false">IF($C2697="","",IFERROR(INDEX(⑤減算マスタCSV!$H$2:$H$8001,MATCH($C2697,⑤減算マスタCSV!$F$2:$F$8001,0)),1))</f>
        <v/>
      </c>
      <c r="K2697" s="17" t="str">
        <f aca="false">IF($C2697="","",MAX(1,IFERROR(INDEX(⑥商品照会CSV!$M$2:$M$3001,MATCH($C2697,⑥商品照会CSV!$A$2:$A$3001,0)),1)))</f>
        <v/>
      </c>
      <c r="L2697" s="40" t="str">
        <f aca="false">IF($C2697="","",IFERROR(INDEX(⑥商品照会CSV!$Q$2:$Q$3001,MATCH($C2697,⑥商品照会CSV!$A$2:$A$3001,0)),0))</f>
        <v/>
      </c>
      <c r="M2697" s="40" t="str">
        <f aca="false">IF($C2697="","",N($L2697)*N($K2697))</f>
        <v/>
      </c>
      <c r="N2697" s="17" t="str">
        <f aca="false">IF($C2697="","",MAX(1,IFERROR(INDEX(⑥商品照会CSV!$AK$2:$AK$3001,MATCH($C2697,⑥商品照会CSV!$A$2:$A$3001,0)),1)))</f>
        <v/>
      </c>
      <c r="O2697" s="12" t="str">
        <f aca="false">IF($C2697="","",IFERROR(IF(INDEX(⑥商品照会CSV!$AN$2:$AN$3001,MATCH($C2697,⑥商品照会CSV!$A$2:$A$3001,0))=1,"バラ",IF(INDEX(⑥商品照会CSV!$AM$2:$AM$3001,MATCH($C2697,⑥商品照会CSV!$A$2:$A$3001,0))=1,"中間包装","ケース")),"ケース"))</f>
        <v/>
      </c>
      <c r="P2697" s="18"/>
      <c r="Q2697" s="14"/>
      <c r="R2697" s="17" t="str">
        <f aca="false">IF($C2697="","",N($Q2697)*N($K2697))</f>
        <v/>
      </c>
    </row>
    <row r="2698" customFormat="false" ht="15" hidden="false" customHeight="false" outlineLevel="0" collapsed="false">
      <c r="B2698" s="12" t="n">
        <v>2693</v>
      </c>
      <c r="C2698" s="36" t="str">
        <f aca="false">IF(①在庫CSV_発注日!$M2694="","",①在庫CSV_発注日!$M2694&amp;"")</f>
        <v/>
      </c>
      <c r="D2698" s="12" t="str">
        <f aca="false">IF($C2698="","",①在庫CSV_発注日!$N2694)</f>
        <v/>
      </c>
      <c r="E2698" s="12" t="str">
        <f aca="false">IF($C2698="","",①在庫CSV_発注日!$H2694)</f>
        <v/>
      </c>
      <c r="F2698" s="12" t="str">
        <f aca="false">IF($C2698="","",①在庫CSV_発注日!$L2694)</f>
        <v/>
      </c>
      <c r="G2698" s="18"/>
      <c r="H2698" s="17" t="str">
        <f aca="false">IF($C2698="","",N(①在庫CSV_発注日!$Z2694))</f>
        <v/>
      </c>
      <c r="I2698" s="37" t="str">
        <f aca="false">IF($C2698="","",SUMIFS(⑤減算マスタCSV!$L$2:$L$8001,⑤減算マスタCSV!$F$2:$F$8001,$C2698,⑤減算マスタCSV!$K$2:$K$8001,1))</f>
        <v/>
      </c>
      <c r="J2698" s="17" t="str">
        <f aca="false">IF($C2698="","",IFERROR(INDEX(⑤減算マスタCSV!$H$2:$H$8001,MATCH($C2698,⑤減算マスタCSV!$F$2:$F$8001,0)),1))</f>
        <v/>
      </c>
      <c r="K2698" s="17" t="str">
        <f aca="false">IF($C2698="","",MAX(1,IFERROR(INDEX(⑥商品照会CSV!$M$2:$M$3001,MATCH($C2698,⑥商品照会CSV!$A$2:$A$3001,0)),1)))</f>
        <v/>
      </c>
      <c r="L2698" s="40" t="str">
        <f aca="false">IF($C2698="","",IFERROR(INDEX(⑥商品照会CSV!$Q$2:$Q$3001,MATCH($C2698,⑥商品照会CSV!$A$2:$A$3001,0)),0))</f>
        <v/>
      </c>
      <c r="M2698" s="40" t="str">
        <f aca="false">IF($C2698="","",N($L2698)*N($K2698))</f>
        <v/>
      </c>
      <c r="N2698" s="17" t="str">
        <f aca="false">IF($C2698="","",MAX(1,IFERROR(INDEX(⑥商品照会CSV!$AK$2:$AK$3001,MATCH($C2698,⑥商品照会CSV!$A$2:$A$3001,0)),1)))</f>
        <v/>
      </c>
      <c r="O2698" s="12" t="str">
        <f aca="false">IF($C2698="","",IFERROR(IF(INDEX(⑥商品照会CSV!$AN$2:$AN$3001,MATCH($C2698,⑥商品照会CSV!$A$2:$A$3001,0))=1,"バラ",IF(INDEX(⑥商品照会CSV!$AM$2:$AM$3001,MATCH($C2698,⑥商品照会CSV!$A$2:$A$3001,0))=1,"中間包装","ケース")),"ケース"))</f>
        <v/>
      </c>
      <c r="P2698" s="18"/>
      <c r="Q2698" s="14"/>
      <c r="R2698" s="17" t="str">
        <f aca="false">IF($C2698="","",N($Q2698)*N($K2698))</f>
        <v/>
      </c>
    </row>
    <row r="2699" customFormat="false" ht="15" hidden="false" customHeight="false" outlineLevel="0" collapsed="false">
      <c r="B2699" s="12" t="n">
        <v>2694</v>
      </c>
      <c r="C2699" s="36" t="str">
        <f aca="false">IF(①在庫CSV_発注日!$M2695="","",①在庫CSV_発注日!$M2695&amp;"")</f>
        <v/>
      </c>
      <c r="D2699" s="12" t="str">
        <f aca="false">IF($C2699="","",①在庫CSV_発注日!$N2695)</f>
        <v/>
      </c>
      <c r="E2699" s="12" t="str">
        <f aca="false">IF($C2699="","",①在庫CSV_発注日!$H2695)</f>
        <v/>
      </c>
      <c r="F2699" s="12" t="str">
        <f aca="false">IF($C2699="","",①在庫CSV_発注日!$L2695)</f>
        <v/>
      </c>
      <c r="G2699" s="18"/>
      <c r="H2699" s="17" t="str">
        <f aca="false">IF($C2699="","",N(①在庫CSV_発注日!$Z2695))</f>
        <v/>
      </c>
      <c r="I2699" s="37" t="str">
        <f aca="false">IF($C2699="","",SUMIFS(⑤減算マスタCSV!$L$2:$L$8001,⑤減算マスタCSV!$F$2:$F$8001,$C2699,⑤減算マスタCSV!$K$2:$K$8001,1))</f>
        <v/>
      </c>
      <c r="J2699" s="17" t="str">
        <f aca="false">IF($C2699="","",IFERROR(INDEX(⑤減算マスタCSV!$H$2:$H$8001,MATCH($C2699,⑤減算マスタCSV!$F$2:$F$8001,0)),1))</f>
        <v/>
      </c>
      <c r="K2699" s="17" t="str">
        <f aca="false">IF($C2699="","",MAX(1,IFERROR(INDEX(⑥商品照会CSV!$M$2:$M$3001,MATCH($C2699,⑥商品照会CSV!$A$2:$A$3001,0)),1)))</f>
        <v/>
      </c>
      <c r="L2699" s="40" t="str">
        <f aca="false">IF($C2699="","",IFERROR(INDEX(⑥商品照会CSV!$Q$2:$Q$3001,MATCH($C2699,⑥商品照会CSV!$A$2:$A$3001,0)),0))</f>
        <v/>
      </c>
      <c r="M2699" s="40" t="str">
        <f aca="false">IF($C2699="","",N($L2699)*N($K2699))</f>
        <v/>
      </c>
      <c r="N2699" s="17" t="str">
        <f aca="false">IF($C2699="","",MAX(1,IFERROR(INDEX(⑥商品照会CSV!$AK$2:$AK$3001,MATCH($C2699,⑥商品照会CSV!$A$2:$A$3001,0)),1)))</f>
        <v/>
      </c>
      <c r="O2699" s="12" t="str">
        <f aca="false">IF($C2699="","",IFERROR(IF(INDEX(⑥商品照会CSV!$AN$2:$AN$3001,MATCH($C2699,⑥商品照会CSV!$A$2:$A$3001,0))=1,"バラ",IF(INDEX(⑥商品照会CSV!$AM$2:$AM$3001,MATCH($C2699,⑥商品照会CSV!$A$2:$A$3001,0))=1,"中間包装","ケース")),"ケース"))</f>
        <v/>
      </c>
      <c r="P2699" s="18"/>
      <c r="Q2699" s="14"/>
      <c r="R2699" s="17" t="str">
        <f aca="false">IF($C2699="","",N($Q2699)*N($K2699))</f>
        <v/>
      </c>
    </row>
    <row r="2700" customFormat="false" ht="15" hidden="false" customHeight="false" outlineLevel="0" collapsed="false">
      <c r="B2700" s="12" t="n">
        <v>2695</v>
      </c>
      <c r="C2700" s="36" t="str">
        <f aca="false">IF(①在庫CSV_発注日!$M2696="","",①在庫CSV_発注日!$M2696&amp;"")</f>
        <v/>
      </c>
      <c r="D2700" s="12" t="str">
        <f aca="false">IF($C2700="","",①在庫CSV_発注日!$N2696)</f>
        <v/>
      </c>
      <c r="E2700" s="12" t="str">
        <f aca="false">IF($C2700="","",①在庫CSV_発注日!$H2696)</f>
        <v/>
      </c>
      <c r="F2700" s="12" t="str">
        <f aca="false">IF($C2700="","",①在庫CSV_発注日!$L2696)</f>
        <v/>
      </c>
      <c r="G2700" s="18"/>
      <c r="H2700" s="17" t="str">
        <f aca="false">IF($C2700="","",N(①在庫CSV_発注日!$Z2696))</f>
        <v/>
      </c>
      <c r="I2700" s="37" t="str">
        <f aca="false">IF($C2700="","",SUMIFS(⑤減算マスタCSV!$L$2:$L$8001,⑤減算マスタCSV!$F$2:$F$8001,$C2700,⑤減算マスタCSV!$K$2:$K$8001,1))</f>
        <v/>
      </c>
      <c r="J2700" s="17" t="str">
        <f aca="false">IF($C2700="","",IFERROR(INDEX(⑤減算マスタCSV!$H$2:$H$8001,MATCH($C2700,⑤減算マスタCSV!$F$2:$F$8001,0)),1))</f>
        <v/>
      </c>
      <c r="K2700" s="17" t="str">
        <f aca="false">IF($C2700="","",MAX(1,IFERROR(INDEX(⑥商品照会CSV!$M$2:$M$3001,MATCH($C2700,⑥商品照会CSV!$A$2:$A$3001,0)),1)))</f>
        <v/>
      </c>
      <c r="L2700" s="40" t="str">
        <f aca="false">IF($C2700="","",IFERROR(INDEX(⑥商品照会CSV!$Q$2:$Q$3001,MATCH($C2700,⑥商品照会CSV!$A$2:$A$3001,0)),0))</f>
        <v/>
      </c>
      <c r="M2700" s="40" t="str">
        <f aca="false">IF($C2700="","",N($L2700)*N($K2700))</f>
        <v/>
      </c>
      <c r="N2700" s="17" t="str">
        <f aca="false">IF($C2700="","",MAX(1,IFERROR(INDEX(⑥商品照会CSV!$AK$2:$AK$3001,MATCH($C2700,⑥商品照会CSV!$A$2:$A$3001,0)),1)))</f>
        <v/>
      </c>
      <c r="O2700" s="12" t="str">
        <f aca="false">IF($C2700="","",IFERROR(IF(INDEX(⑥商品照会CSV!$AN$2:$AN$3001,MATCH($C2700,⑥商品照会CSV!$A$2:$A$3001,0))=1,"バラ",IF(INDEX(⑥商品照会CSV!$AM$2:$AM$3001,MATCH($C2700,⑥商品照会CSV!$A$2:$A$3001,0))=1,"中間包装","ケース")),"ケース"))</f>
        <v/>
      </c>
      <c r="P2700" s="18"/>
      <c r="Q2700" s="14"/>
      <c r="R2700" s="17" t="str">
        <f aca="false">IF($C2700="","",N($Q2700)*N($K2700))</f>
        <v/>
      </c>
    </row>
    <row r="2701" customFormat="false" ht="15" hidden="false" customHeight="false" outlineLevel="0" collapsed="false">
      <c r="B2701" s="12" t="n">
        <v>2696</v>
      </c>
      <c r="C2701" s="36" t="str">
        <f aca="false">IF(①在庫CSV_発注日!$M2697="","",①在庫CSV_発注日!$M2697&amp;"")</f>
        <v/>
      </c>
      <c r="D2701" s="12" t="str">
        <f aca="false">IF($C2701="","",①在庫CSV_発注日!$N2697)</f>
        <v/>
      </c>
      <c r="E2701" s="12" t="str">
        <f aca="false">IF($C2701="","",①在庫CSV_発注日!$H2697)</f>
        <v/>
      </c>
      <c r="F2701" s="12" t="str">
        <f aca="false">IF($C2701="","",①在庫CSV_発注日!$L2697)</f>
        <v/>
      </c>
      <c r="G2701" s="18"/>
      <c r="H2701" s="17" t="str">
        <f aca="false">IF($C2701="","",N(①在庫CSV_発注日!$Z2697))</f>
        <v/>
      </c>
      <c r="I2701" s="37" t="str">
        <f aca="false">IF($C2701="","",SUMIFS(⑤減算マスタCSV!$L$2:$L$8001,⑤減算マスタCSV!$F$2:$F$8001,$C2701,⑤減算マスタCSV!$K$2:$K$8001,1))</f>
        <v/>
      </c>
      <c r="J2701" s="17" t="str">
        <f aca="false">IF($C2701="","",IFERROR(INDEX(⑤減算マスタCSV!$H$2:$H$8001,MATCH($C2701,⑤減算マスタCSV!$F$2:$F$8001,0)),1))</f>
        <v/>
      </c>
      <c r="K2701" s="17" t="str">
        <f aca="false">IF($C2701="","",MAX(1,IFERROR(INDEX(⑥商品照会CSV!$M$2:$M$3001,MATCH($C2701,⑥商品照会CSV!$A$2:$A$3001,0)),1)))</f>
        <v/>
      </c>
      <c r="L2701" s="40" t="str">
        <f aca="false">IF($C2701="","",IFERROR(INDEX(⑥商品照会CSV!$Q$2:$Q$3001,MATCH($C2701,⑥商品照会CSV!$A$2:$A$3001,0)),0))</f>
        <v/>
      </c>
      <c r="M2701" s="40" t="str">
        <f aca="false">IF($C2701="","",N($L2701)*N($K2701))</f>
        <v/>
      </c>
      <c r="N2701" s="17" t="str">
        <f aca="false">IF($C2701="","",MAX(1,IFERROR(INDEX(⑥商品照会CSV!$AK$2:$AK$3001,MATCH($C2701,⑥商品照会CSV!$A$2:$A$3001,0)),1)))</f>
        <v/>
      </c>
      <c r="O2701" s="12" t="str">
        <f aca="false">IF($C2701="","",IFERROR(IF(INDEX(⑥商品照会CSV!$AN$2:$AN$3001,MATCH($C2701,⑥商品照会CSV!$A$2:$A$3001,0))=1,"バラ",IF(INDEX(⑥商品照会CSV!$AM$2:$AM$3001,MATCH($C2701,⑥商品照会CSV!$A$2:$A$3001,0))=1,"中間包装","ケース")),"ケース"))</f>
        <v/>
      </c>
      <c r="P2701" s="18"/>
      <c r="Q2701" s="14"/>
      <c r="R2701" s="17" t="str">
        <f aca="false">IF($C2701="","",N($Q2701)*N($K2701))</f>
        <v/>
      </c>
    </row>
    <row r="2702" customFormat="false" ht="15" hidden="false" customHeight="false" outlineLevel="0" collapsed="false">
      <c r="B2702" s="12" t="n">
        <v>2697</v>
      </c>
      <c r="C2702" s="36" t="str">
        <f aca="false">IF(①在庫CSV_発注日!$M2698="","",①在庫CSV_発注日!$M2698&amp;"")</f>
        <v/>
      </c>
      <c r="D2702" s="12" t="str">
        <f aca="false">IF($C2702="","",①在庫CSV_発注日!$N2698)</f>
        <v/>
      </c>
      <c r="E2702" s="12" t="str">
        <f aca="false">IF($C2702="","",①在庫CSV_発注日!$H2698)</f>
        <v/>
      </c>
      <c r="F2702" s="12" t="str">
        <f aca="false">IF($C2702="","",①在庫CSV_発注日!$L2698)</f>
        <v/>
      </c>
      <c r="G2702" s="18"/>
      <c r="H2702" s="17" t="str">
        <f aca="false">IF($C2702="","",N(①在庫CSV_発注日!$Z2698))</f>
        <v/>
      </c>
      <c r="I2702" s="37" t="str">
        <f aca="false">IF($C2702="","",SUMIFS(⑤減算マスタCSV!$L$2:$L$8001,⑤減算マスタCSV!$F$2:$F$8001,$C2702,⑤減算マスタCSV!$K$2:$K$8001,1))</f>
        <v/>
      </c>
      <c r="J2702" s="17" t="str">
        <f aca="false">IF($C2702="","",IFERROR(INDEX(⑤減算マスタCSV!$H$2:$H$8001,MATCH($C2702,⑤減算マスタCSV!$F$2:$F$8001,0)),1))</f>
        <v/>
      </c>
      <c r="K2702" s="17" t="str">
        <f aca="false">IF($C2702="","",MAX(1,IFERROR(INDEX(⑥商品照会CSV!$M$2:$M$3001,MATCH($C2702,⑥商品照会CSV!$A$2:$A$3001,0)),1)))</f>
        <v/>
      </c>
      <c r="L2702" s="40" t="str">
        <f aca="false">IF($C2702="","",IFERROR(INDEX(⑥商品照会CSV!$Q$2:$Q$3001,MATCH($C2702,⑥商品照会CSV!$A$2:$A$3001,0)),0))</f>
        <v/>
      </c>
      <c r="M2702" s="40" t="str">
        <f aca="false">IF($C2702="","",N($L2702)*N($K2702))</f>
        <v/>
      </c>
      <c r="N2702" s="17" t="str">
        <f aca="false">IF($C2702="","",MAX(1,IFERROR(INDEX(⑥商品照会CSV!$AK$2:$AK$3001,MATCH($C2702,⑥商品照会CSV!$A$2:$A$3001,0)),1)))</f>
        <v/>
      </c>
      <c r="O2702" s="12" t="str">
        <f aca="false">IF($C2702="","",IFERROR(IF(INDEX(⑥商品照会CSV!$AN$2:$AN$3001,MATCH($C2702,⑥商品照会CSV!$A$2:$A$3001,0))=1,"バラ",IF(INDEX(⑥商品照会CSV!$AM$2:$AM$3001,MATCH($C2702,⑥商品照会CSV!$A$2:$A$3001,0))=1,"中間包装","ケース")),"ケース"))</f>
        <v/>
      </c>
      <c r="P2702" s="18"/>
      <c r="Q2702" s="14"/>
      <c r="R2702" s="17" t="str">
        <f aca="false">IF($C2702="","",N($Q2702)*N($K2702))</f>
        <v/>
      </c>
    </row>
    <row r="2703" customFormat="false" ht="15" hidden="false" customHeight="false" outlineLevel="0" collapsed="false">
      <c r="B2703" s="12" t="n">
        <v>2698</v>
      </c>
      <c r="C2703" s="36" t="str">
        <f aca="false">IF(①在庫CSV_発注日!$M2699="","",①在庫CSV_発注日!$M2699&amp;"")</f>
        <v/>
      </c>
      <c r="D2703" s="12" t="str">
        <f aca="false">IF($C2703="","",①在庫CSV_発注日!$N2699)</f>
        <v/>
      </c>
      <c r="E2703" s="12" t="str">
        <f aca="false">IF($C2703="","",①在庫CSV_発注日!$H2699)</f>
        <v/>
      </c>
      <c r="F2703" s="12" t="str">
        <f aca="false">IF($C2703="","",①在庫CSV_発注日!$L2699)</f>
        <v/>
      </c>
      <c r="G2703" s="18"/>
      <c r="H2703" s="17" t="str">
        <f aca="false">IF($C2703="","",N(①在庫CSV_発注日!$Z2699))</f>
        <v/>
      </c>
      <c r="I2703" s="37" t="str">
        <f aca="false">IF($C2703="","",SUMIFS(⑤減算マスタCSV!$L$2:$L$8001,⑤減算マスタCSV!$F$2:$F$8001,$C2703,⑤減算マスタCSV!$K$2:$K$8001,1))</f>
        <v/>
      </c>
      <c r="J2703" s="17" t="str">
        <f aca="false">IF($C2703="","",IFERROR(INDEX(⑤減算マスタCSV!$H$2:$H$8001,MATCH($C2703,⑤減算マスタCSV!$F$2:$F$8001,0)),1))</f>
        <v/>
      </c>
      <c r="K2703" s="17" t="str">
        <f aca="false">IF($C2703="","",MAX(1,IFERROR(INDEX(⑥商品照会CSV!$M$2:$M$3001,MATCH($C2703,⑥商品照会CSV!$A$2:$A$3001,0)),1)))</f>
        <v/>
      </c>
      <c r="L2703" s="40" t="str">
        <f aca="false">IF($C2703="","",IFERROR(INDEX(⑥商品照会CSV!$Q$2:$Q$3001,MATCH($C2703,⑥商品照会CSV!$A$2:$A$3001,0)),0))</f>
        <v/>
      </c>
      <c r="M2703" s="40" t="str">
        <f aca="false">IF($C2703="","",N($L2703)*N($K2703))</f>
        <v/>
      </c>
      <c r="N2703" s="17" t="str">
        <f aca="false">IF($C2703="","",MAX(1,IFERROR(INDEX(⑥商品照会CSV!$AK$2:$AK$3001,MATCH($C2703,⑥商品照会CSV!$A$2:$A$3001,0)),1)))</f>
        <v/>
      </c>
      <c r="O2703" s="12" t="str">
        <f aca="false">IF($C2703="","",IFERROR(IF(INDEX(⑥商品照会CSV!$AN$2:$AN$3001,MATCH($C2703,⑥商品照会CSV!$A$2:$A$3001,0))=1,"バラ",IF(INDEX(⑥商品照会CSV!$AM$2:$AM$3001,MATCH($C2703,⑥商品照会CSV!$A$2:$A$3001,0))=1,"中間包装","ケース")),"ケース"))</f>
        <v/>
      </c>
      <c r="P2703" s="18"/>
      <c r="Q2703" s="14"/>
      <c r="R2703" s="17" t="str">
        <f aca="false">IF($C2703="","",N($Q2703)*N($K2703))</f>
        <v/>
      </c>
    </row>
    <row r="2704" customFormat="false" ht="15" hidden="false" customHeight="false" outlineLevel="0" collapsed="false">
      <c r="B2704" s="12" t="n">
        <v>2699</v>
      </c>
      <c r="C2704" s="36" t="str">
        <f aca="false">IF(①在庫CSV_発注日!$M2700="","",①在庫CSV_発注日!$M2700&amp;"")</f>
        <v/>
      </c>
      <c r="D2704" s="12" t="str">
        <f aca="false">IF($C2704="","",①在庫CSV_発注日!$N2700)</f>
        <v/>
      </c>
      <c r="E2704" s="12" t="str">
        <f aca="false">IF($C2704="","",①在庫CSV_発注日!$H2700)</f>
        <v/>
      </c>
      <c r="F2704" s="12" t="str">
        <f aca="false">IF($C2704="","",①在庫CSV_発注日!$L2700)</f>
        <v/>
      </c>
      <c r="G2704" s="18"/>
      <c r="H2704" s="17" t="str">
        <f aca="false">IF($C2704="","",N(①在庫CSV_発注日!$Z2700))</f>
        <v/>
      </c>
      <c r="I2704" s="37" t="str">
        <f aca="false">IF($C2704="","",SUMIFS(⑤減算マスタCSV!$L$2:$L$8001,⑤減算マスタCSV!$F$2:$F$8001,$C2704,⑤減算マスタCSV!$K$2:$K$8001,1))</f>
        <v/>
      </c>
      <c r="J2704" s="17" t="str">
        <f aca="false">IF($C2704="","",IFERROR(INDEX(⑤減算マスタCSV!$H$2:$H$8001,MATCH($C2704,⑤減算マスタCSV!$F$2:$F$8001,0)),1))</f>
        <v/>
      </c>
      <c r="K2704" s="17" t="str">
        <f aca="false">IF($C2704="","",MAX(1,IFERROR(INDEX(⑥商品照会CSV!$M$2:$M$3001,MATCH($C2704,⑥商品照会CSV!$A$2:$A$3001,0)),1)))</f>
        <v/>
      </c>
      <c r="L2704" s="40" t="str">
        <f aca="false">IF($C2704="","",IFERROR(INDEX(⑥商品照会CSV!$Q$2:$Q$3001,MATCH($C2704,⑥商品照会CSV!$A$2:$A$3001,0)),0))</f>
        <v/>
      </c>
      <c r="M2704" s="40" t="str">
        <f aca="false">IF($C2704="","",N($L2704)*N($K2704))</f>
        <v/>
      </c>
      <c r="N2704" s="17" t="str">
        <f aca="false">IF($C2704="","",MAX(1,IFERROR(INDEX(⑥商品照会CSV!$AK$2:$AK$3001,MATCH($C2704,⑥商品照会CSV!$A$2:$A$3001,0)),1)))</f>
        <v/>
      </c>
      <c r="O2704" s="12" t="str">
        <f aca="false">IF($C2704="","",IFERROR(IF(INDEX(⑥商品照会CSV!$AN$2:$AN$3001,MATCH($C2704,⑥商品照会CSV!$A$2:$A$3001,0))=1,"バラ",IF(INDEX(⑥商品照会CSV!$AM$2:$AM$3001,MATCH($C2704,⑥商品照会CSV!$A$2:$A$3001,0))=1,"中間包装","ケース")),"ケース"))</f>
        <v/>
      </c>
      <c r="P2704" s="18"/>
      <c r="Q2704" s="14"/>
      <c r="R2704" s="17" t="str">
        <f aca="false">IF($C2704="","",N($Q2704)*N($K2704))</f>
        <v/>
      </c>
    </row>
    <row r="2705" customFormat="false" ht="15" hidden="false" customHeight="false" outlineLevel="0" collapsed="false">
      <c r="B2705" s="12" t="n">
        <v>2700</v>
      </c>
      <c r="C2705" s="36" t="str">
        <f aca="false">IF(①在庫CSV_発注日!$M2701="","",①在庫CSV_発注日!$M2701&amp;"")</f>
        <v/>
      </c>
      <c r="D2705" s="12" t="str">
        <f aca="false">IF($C2705="","",①在庫CSV_発注日!$N2701)</f>
        <v/>
      </c>
      <c r="E2705" s="12" t="str">
        <f aca="false">IF($C2705="","",①在庫CSV_発注日!$H2701)</f>
        <v/>
      </c>
      <c r="F2705" s="12" t="str">
        <f aca="false">IF($C2705="","",①在庫CSV_発注日!$L2701)</f>
        <v/>
      </c>
      <c r="G2705" s="18"/>
      <c r="H2705" s="17" t="str">
        <f aca="false">IF($C2705="","",N(①在庫CSV_発注日!$Z2701))</f>
        <v/>
      </c>
      <c r="I2705" s="37" t="str">
        <f aca="false">IF($C2705="","",SUMIFS(⑤減算マスタCSV!$L$2:$L$8001,⑤減算マスタCSV!$F$2:$F$8001,$C2705,⑤減算マスタCSV!$K$2:$K$8001,1))</f>
        <v/>
      </c>
      <c r="J2705" s="17" t="str">
        <f aca="false">IF($C2705="","",IFERROR(INDEX(⑤減算マスタCSV!$H$2:$H$8001,MATCH($C2705,⑤減算マスタCSV!$F$2:$F$8001,0)),1))</f>
        <v/>
      </c>
      <c r="K2705" s="17" t="str">
        <f aca="false">IF($C2705="","",MAX(1,IFERROR(INDEX(⑥商品照会CSV!$M$2:$M$3001,MATCH($C2705,⑥商品照会CSV!$A$2:$A$3001,0)),1)))</f>
        <v/>
      </c>
      <c r="L2705" s="40" t="str">
        <f aca="false">IF($C2705="","",IFERROR(INDEX(⑥商品照会CSV!$Q$2:$Q$3001,MATCH($C2705,⑥商品照会CSV!$A$2:$A$3001,0)),0))</f>
        <v/>
      </c>
      <c r="M2705" s="40" t="str">
        <f aca="false">IF($C2705="","",N($L2705)*N($K2705))</f>
        <v/>
      </c>
      <c r="N2705" s="17" t="str">
        <f aca="false">IF($C2705="","",MAX(1,IFERROR(INDEX(⑥商品照会CSV!$AK$2:$AK$3001,MATCH($C2705,⑥商品照会CSV!$A$2:$A$3001,0)),1)))</f>
        <v/>
      </c>
      <c r="O2705" s="12" t="str">
        <f aca="false">IF($C2705="","",IFERROR(IF(INDEX(⑥商品照会CSV!$AN$2:$AN$3001,MATCH($C2705,⑥商品照会CSV!$A$2:$A$3001,0))=1,"バラ",IF(INDEX(⑥商品照会CSV!$AM$2:$AM$3001,MATCH($C2705,⑥商品照会CSV!$A$2:$A$3001,0))=1,"中間包装","ケース")),"ケース"))</f>
        <v/>
      </c>
      <c r="P2705" s="18"/>
      <c r="Q2705" s="14"/>
      <c r="R2705" s="17" t="str">
        <f aca="false">IF($C2705="","",N($Q2705)*N($K2705))</f>
        <v/>
      </c>
    </row>
    <row r="2706" customFormat="false" ht="15" hidden="false" customHeight="false" outlineLevel="0" collapsed="false">
      <c r="B2706" s="12" t="n">
        <v>2701</v>
      </c>
      <c r="C2706" s="36" t="str">
        <f aca="false">IF(①在庫CSV_発注日!$M2702="","",①在庫CSV_発注日!$M2702&amp;"")</f>
        <v/>
      </c>
      <c r="D2706" s="12" t="str">
        <f aca="false">IF($C2706="","",①在庫CSV_発注日!$N2702)</f>
        <v/>
      </c>
      <c r="E2706" s="12" t="str">
        <f aca="false">IF($C2706="","",①在庫CSV_発注日!$H2702)</f>
        <v/>
      </c>
      <c r="F2706" s="12" t="str">
        <f aca="false">IF($C2706="","",①在庫CSV_発注日!$L2702)</f>
        <v/>
      </c>
      <c r="G2706" s="18"/>
      <c r="H2706" s="17" t="str">
        <f aca="false">IF($C2706="","",N(①在庫CSV_発注日!$Z2702))</f>
        <v/>
      </c>
      <c r="I2706" s="37" t="str">
        <f aca="false">IF($C2706="","",SUMIFS(⑤減算マスタCSV!$L$2:$L$8001,⑤減算マスタCSV!$F$2:$F$8001,$C2706,⑤減算マスタCSV!$K$2:$K$8001,1))</f>
        <v/>
      </c>
      <c r="J2706" s="17" t="str">
        <f aca="false">IF($C2706="","",IFERROR(INDEX(⑤減算マスタCSV!$H$2:$H$8001,MATCH($C2706,⑤減算マスタCSV!$F$2:$F$8001,0)),1))</f>
        <v/>
      </c>
      <c r="K2706" s="17" t="str">
        <f aca="false">IF($C2706="","",MAX(1,IFERROR(INDEX(⑥商品照会CSV!$M$2:$M$3001,MATCH($C2706,⑥商品照会CSV!$A$2:$A$3001,0)),1)))</f>
        <v/>
      </c>
      <c r="L2706" s="40" t="str">
        <f aca="false">IF($C2706="","",IFERROR(INDEX(⑥商品照会CSV!$Q$2:$Q$3001,MATCH($C2706,⑥商品照会CSV!$A$2:$A$3001,0)),0))</f>
        <v/>
      </c>
      <c r="M2706" s="40" t="str">
        <f aca="false">IF($C2706="","",N($L2706)*N($K2706))</f>
        <v/>
      </c>
      <c r="N2706" s="17" t="str">
        <f aca="false">IF($C2706="","",MAX(1,IFERROR(INDEX(⑥商品照会CSV!$AK$2:$AK$3001,MATCH($C2706,⑥商品照会CSV!$A$2:$A$3001,0)),1)))</f>
        <v/>
      </c>
      <c r="O2706" s="12" t="str">
        <f aca="false">IF($C2706="","",IFERROR(IF(INDEX(⑥商品照会CSV!$AN$2:$AN$3001,MATCH($C2706,⑥商品照会CSV!$A$2:$A$3001,0))=1,"バラ",IF(INDEX(⑥商品照会CSV!$AM$2:$AM$3001,MATCH($C2706,⑥商品照会CSV!$A$2:$A$3001,0))=1,"中間包装","ケース")),"ケース"))</f>
        <v/>
      </c>
      <c r="P2706" s="18"/>
      <c r="Q2706" s="14"/>
      <c r="R2706" s="17" t="str">
        <f aca="false">IF($C2706="","",N($Q2706)*N($K2706))</f>
        <v/>
      </c>
    </row>
    <row r="2707" customFormat="false" ht="15" hidden="false" customHeight="false" outlineLevel="0" collapsed="false">
      <c r="B2707" s="12" t="n">
        <v>2702</v>
      </c>
      <c r="C2707" s="36" t="str">
        <f aca="false">IF(①在庫CSV_発注日!$M2703="","",①在庫CSV_発注日!$M2703&amp;"")</f>
        <v/>
      </c>
      <c r="D2707" s="12" t="str">
        <f aca="false">IF($C2707="","",①在庫CSV_発注日!$N2703)</f>
        <v/>
      </c>
      <c r="E2707" s="12" t="str">
        <f aca="false">IF($C2707="","",①在庫CSV_発注日!$H2703)</f>
        <v/>
      </c>
      <c r="F2707" s="12" t="str">
        <f aca="false">IF($C2707="","",①在庫CSV_発注日!$L2703)</f>
        <v/>
      </c>
      <c r="G2707" s="18"/>
      <c r="H2707" s="17" t="str">
        <f aca="false">IF($C2707="","",N(①在庫CSV_発注日!$Z2703))</f>
        <v/>
      </c>
      <c r="I2707" s="37" t="str">
        <f aca="false">IF($C2707="","",SUMIFS(⑤減算マスタCSV!$L$2:$L$8001,⑤減算マスタCSV!$F$2:$F$8001,$C2707,⑤減算マスタCSV!$K$2:$K$8001,1))</f>
        <v/>
      </c>
      <c r="J2707" s="17" t="str">
        <f aca="false">IF($C2707="","",IFERROR(INDEX(⑤減算マスタCSV!$H$2:$H$8001,MATCH($C2707,⑤減算マスタCSV!$F$2:$F$8001,0)),1))</f>
        <v/>
      </c>
      <c r="K2707" s="17" t="str">
        <f aca="false">IF($C2707="","",MAX(1,IFERROR(INDEX(⑥商品照会CSV!$M$2:$M$3001,MATCH($C2707,⑥商品照会CSV!$A$2:$A$3001,0)),1)))</f>
        <v/>
      </c>
      <c r="L2707" s="40" t="str">
        <f aca="false">IF($C2707="","",IFERROR(INDEX(⑥商品照会CSV!$Q$2:$Q$3001,MATCH($C2707,⑥商品照会CSV!$A$2:$A$3001,0)),0))</f>
        <v/>
      </c>
      <c r="M2707" s="40" t="str">
        <f aca="false">IF($C2707="","",N($L2707)*N($K2707))</f>
        <v/>
      </c>
      <c r="N2707" s="17" t="str">
        <f aca="false">IF($C2707="","",MAX(1,IFERROR(INDEX(⑥商品照会CSV!$AK$2:$AK$3001,MATCH($C2707,⑥商品照会CSV!$A$2:$A$3001,0)),1)))</f>
        <v/>
      </c>
      <c r="O2707" s="12" t="str">
        <f aca="false">IF($C2707="","",IFERROR(IF(INDEX(⑥商品照会CSV!$AN$2:$AN$3001,MATCH($C2707,⑥商品照会CSV!$A$2:$A$3001,0))=1,"バラ",IF(INDEX(⑥商品照会CSV!$AM$2:$AM$3001,MATCH($C2707,⑥商品照会CSV!$A$2:$A$3001,0))=1,"中間包装","ケース")),"ケース"))</f>
        <v/>
      </c>
      <c r="P2707" s="18"/>
      <c r="Q2707" s="14"/>
      <c r="R2707" s="17" t="str">
        <f aca="false">IF($C2707="","",N($Q2707)*N($K2707))</f>
        <v/>
      </c>
    </row>
    <row r="2708" customFormat="false" ht="15" hidden="false" customHeight="false" outlineLevel="0" collapsed="false">
      <c r="B2708" s="12" t="n">
        <v>2703</v>
      </c>
      <c r="C2708" s="36" t="str">
        <f aca="false">IF(①在庫CSV_発注日!$M2704="","",①在庫CSV_発注日!$M2704&amp;"")</f>
        <v/>
      </c>
      <c r="D2708" s="12" t="str">
        <f aca="false">IF($C2708="","",①在庫CSV_発注日!$N2704)</f>
        <v/>
      </c>
      <c r="E2708" s="12" t="str">
        <f aca="false">IF($C2708="","",①在庫CSV_発注日!$H2704)</f>
        <v/>
      </c>
      <c r="F2708" s="12" t="str">
        <f aca="false">IF($C2708="","",①在庫CSV_発注日!$L2704)</f>
        <v/>
      </c>
      <c r="G2708" s="18"/>
      <c r="H2708" s="17" t="str">
        <f aca="false">IF($C2708="","",N(①在庫CSV_発注日!$Z2704))</f>
        <v/>
      </c>
      <c r="I2708" s="37" t="str">
        <f aca="false">IF($C2708="","",SUMIFS(⑤減算マスタCSV!$L$2:$L$8001,⑤減算マスタCSV!$F$2:$F$8001,$C2708,⑤減算マスタCSV!$K$2:$K$8001,1))</f>
        <v/>
      </c>
      <c r="J2708" s="17" t="str">
        <f aca="false">IF($C2708="","",IFERROR(INDEX(⑤減算マスタCSV!$H$2:$H$8001,MATCH($C2708,⑤減算マスタCSV!$F$2:$F$8001,0)),1))</f>
        <v/>
      </c>
      <c r="K2708" s="17" t="str">
        <f aca="false">IF($C2708="","",MAX(1,IFERROR(INDEX(⑥商品照会CSV!$M$2:$M$3001,MATCH($C2708,⑥商品照会CSV!$A$2:$A$3001,0)),1)))</f>
        <v/>
      </c>
      <c r="L2708" s="40" t="str">
        <f aca="false">IF($C2708="","",IFERROR(INDEX(⑥商品照会CSV!$Q$2:$Q$3001,MATCH($C2708,⑥商品照会CSV!$A$2:$A$3001,0)),0))</f>
        <v/>
      </c>
      <c r="M2708" s="40" t="str">
        <f aca="false">IF($C2708="","",N($L2708)*N($K2708))</f>
        <v/>
      </c>
      <c r="N2708" s="17" t="str">
        <f aca="false">IF($C2708="","",MAX(1,IFERROR(INDEX(⑥商品照会CSV!$AK$2:$AK$3001,MATCH($C2708,⑥商品照会CSV!$A$2:$A$3001,0)),1)))</f>
        <v/>
      </c>
      <c r="O2708" s="12" t="str">
        <f aca="false">IF($C2708="","",IFERROR(IF(INDEX(⑥商品照会CSV!$AN$2:$AN$3001,MATCH($C2708,⑥商品照会CSV!$A$2:$A$3001,0))=1,"バラ",IF(INDEX(⑥商品照会CSV!$AM$2:$AM$3001,MATCH($C2708,⑥商品照会CSV!$A$2:$A$3001,0))=1,"中間包装","ケース")),"ケース"))</f>
        <v/>
      </c>
      <c r="P2708" s="18"/>
      <c r="Q2708" s="14"/>
      <c r="R2708" s="17" t="str">
        <f aca="false">IF($C2708="","",N($Q2708)*N($K2708))</f>
        <v/>
      </c>
    </row>
    <row r="2709" customFormat="false" ht="15" hidden="false" customHeight="false" outlineLevel="0" collapsed="false">
      <c r="B2709" s="12" t="n">
        <v>2704</v>
      </c>
      <c r="C2709" s="36" t="str">
        <f aca="false">IF(①在庫CSV_発注日!$M2705="","",①在庫CSV_発注日!$M2705&amp;"")</f>
        <v/>
      </c>
      <c r="D2709" s="12" t="str">
        <f aca="false">IF($C2709="","",①在庫CSV_発注日!$N2705)</f>
        <v/>
      </c>
      <c r="E2709" s="12" t="str">
        <f aca="false">IF($C2709="","",①在庫CSV_発注日!$H2705)</f>
        <v/>
      </c>
      <c r="F2709" s="12" t="str">
        <f aca="false">IF($C2709="","",①在庫CSV_発注日!$L2705)</f>
        <v/>
      </c>
      <c r="G2709" s="18"/>
      <c r="H2709" s="17" t="str">
        <f aca="false">IF($C2709="","",N(①在庫CSV_発注日!$Z2705))</f>
        <v/>
      </c>
      <c r="I2709" s="37" t="str">
        <f aca="false">IF($C2709="","",SUMIFS(⑤減算マスタCSV!$L$2:$L$8001,⑤減算マスタCSV!$F$2:$F$8001,$C2709,⑤減算マスタCSV!$K$2:$K$8001,1))</f>
        <v/>
      </c>
      <c r="J2709" s="17" t="str">
        <f aca="false">IF($C2709="","",IFERROR(INDEX(⑤減算マスタCSV!$H$2:$H$8001,MATCH($C2709,⑤減算マスタCSV!$F$2:$F$8001,0)),1))</f>
        <v/>
      </c>
      <c r="K2709" s="17" t="str">
        <f aca="false">IF($C2709="","",MAX(1,IFERROR(INDEX(⑥商品照会CSV!$M$2:$M$3001,MATCH($C2709,⑥商品照会CSV!$A$2:$A$3001,0)),1)))</f>
        <v/>
      </c>
      <c r="L2709" s="40" t="str">
        <f aca="false">IF($C2709="","",IFERROR(INDEX(⑥商品照会CSV!$Q$2:$Q$3001,MATCH($C2709,⑥商品照会CSV!$A$2:$A$3001,0)),0))</f>
        <v/>
      </c>
      <c r="M2709" s="40" t="str">
        <f aca="false">IF($C2709="","",N($L2709)*N($K2709))</f>
        <v/>
      </c>
      <c r="N2709" s="17" t="str">
        <f aca="false">IF($C2709="","",MAX(1,IFERROR(INDEX(⑥商品照会CSV!$AK$2:$AK$3001,MATCH($C2709,⑥商品照会CSV!$A$2:$A$3001,0)),1)))</f>
        <v/>
      </c>
      <c r="O2709" s="12" t="str">
        <f aca="false">IF($C2709="","",IFERROR(IF(INDEX(⑥商品照会CSV!$AN$2:$AN$3001,MATCH($C2709,⑥商品照会CSV!$A$2:$A$3001,0))=1,"バラ",IF(INDEX(⑥商品照会CSV!$AM$2:$AM$3001,MATCH($C2709,⑥商品照会CSV!$A$2:$A$3001,0))=1,"中間包装","ケース")),"ケース"))</f>
        <v/>
      </c>
      <c r="P2709" s="18"/>
      <c r="Q2709" s="14"/>
      <c r="R2709" s="17" t="str">
        <f aca="false">IF($C2709="","",N($Q2709)*N($K2709))</f>
        <v/>
      </c>
    </row>
    <row r="2710" customFormat="false" ht="15" hidden="false" customHeight="false" outlineLevel="0" collapsed="false">
      <c r="B2710" s="12" t="n">
        <v>2705</v>
      </c>
      <c r="C2710" s="36" t="str">
        <f aca="false">IF(①在庫CSV_発注日!$M2706="","",①在庫CSV_発注日!$M2706&amp;"")</f>
        <v/>
      </c>
      <c r="D2710" s="12" t="str">
        <f aca="false">IF($C2710="","",①在庫CSV_発注日!$N2706)</f>
        <v/>
      </c>
      <c r="E2710" s="12" t="str">
        <f aca="false">IF($C2710="","",①在庫CSV_発注日!$H2706)</f>
        <v/>
      </c>
      <c r="F2710" s="12" t="str">
        <f aca="false">IF($C2710="","",①在庫CSV_発注日!$L2706)</f>
        <v/>
      </c>
      <c r="G2710" s="18"/>
      <c r="H2710" s="17" t="str">
        <f aca="false">IF($C2710="","",N(①在庫CSV_発注日!$Z2706))</f>
        <v/>
      </c>
      <c r="I2710" s="37" t="str">
        <f aca="false">IF($C2710="","",SUMIFS(⑤減算マスタCSV!$L$2:$L$8001,⑤減算マスタCSV!$F$2:$F$8001,$C2710,⑤減算マスタCSV!$K$2:$K$8001,1))</f>
        <v/>
      </c>
      <c r="J2710" s="17" t="str">
        <f aca="false">IF($C2710="","",IFERROR(INDEX(⑤減算マスタCSV!$H$2:$H$8001,MATCH($C2710,⑤減算マスタCSV!$F$2:$F$8001,0)),1))</f>
        <v/>
      </c>
      <c r="K2710" s="17" t="str">
        <f aca="false">IF($C2710="","",MAX(1,IFERROR(INDEX(⑥商品照会CSV!$M$2:$M$3001,MATCH($C2710,⑥商品照会CSV!$A$2:$A$3001,0)),1)))</f>
        <v/>
      </c>
      <c r="L2710" s="40" t="str">
        <f aca="false">IF($C2710="","",IFERROR(INDEX(⑥商品照会CSV!$Q$2:$Q$3001,MATCH($C2710,⑥商品照会CSV!$A$2:$A$3001,0)),0))</f>
        <v/>
      </c>
      <c r="M2710" s="40" t="str">
        <f aca="false">IF($C2710="","",N($L2710)*N($K2710))</f>
        <v/>
      </c>
      <c r="N2710" s="17" t="str">
        <f aca="false">IF($C2710="","",MAX(1,IFERROR(INDEX(⑥商品照会CSV!$AK$2:$AK$3001,MATCH($C2710,⑥商品照会CSV!$A$2:$A$3001,0)),1)))</f>
        <v/>
      </c>
      <c r="O2710" s="12" t="str">
        <f aca="false">IF($C2710="","",IFERROR(IF(INDEX(⑥商品照会CSV!$AN$2:$AN$3001,MATCH($C2710,⑥商品照会CSV!$A$2:$A$3001,0))=1,"バラ",IF(INDEX(⑥商品照会CSV!$AM$2:$AM$3001,MATCH($C2710,⑥商品照会CSV!$A$2:$A$3001,0))=1,"中間包装","ケース")),"ケース"))</f>
        <v/>
      </c>
      <c r="P2710" s="18"/>
      <c r="Q2710" s="14"/>
      <c r="R2710" s="17" t="str">
        <f aca="false">IF($C2710="","",N($Q2710)*N($K2710))</f>
        <v/>
      </c>
    </row>
    <row r="2711" customFormat="false" ht="15" hidden="false" customHeight="false" outlineLevel="0" collapsed="false">
      <c r="B2711" s="12" t="n">
        <v>2706</v>
      </c>
      <c r="C2711" s="36" t="str">
        <f aca="false">IF(①在庫CSV_発注日!$M2707="","",①在庫CSV_発注日!$M2707&amp;"")</f>
        <v/>
      </c>
      <c r="D2711" s="12" t="str">
        <f aca="false">IF($C2711="","",①在庫CSV_発注日!$N2707)</f>
        <v/>
      </c>
      <c r="E2711" s="12" t="str">
        <f aca="false">IF($C2711="","",①在庫CSV_発注日!$H2707)</f>
        <v/>
      </c>
      <c r="F2711" s="12" t="str">
        <f aca="false">IF($C2711="","",①在庫CSV_発注日!$L2707)</f>
        <v/>
      </c>
      <c r="G2711" s="18"/>
      <c r="H2711" s="17" t="str">
        <f aca="false">IF($C2711="","",N(①在庫CSV_発注日!$Z2707))</f>
        <v/>
      </c>
      <c r="I2711" s="37" t="str">
        <f aca="false">IF($C2711="","",SUMIFS(⑤減算マスタCSV!$L$2:$L$8001,⑤減算マスタCSV!$F$2:$F$8001,$C2711,⑤減算マスタCSV!$K$2:$K$8001,1))</f>
        <v/>
      </c>
      <c r="J2711" s="17" t="str">
        <f aca="false">IF($C2711="","",IFERROR(INDEX(⑤減算マスタCSV!$H$2:$H$8001,MATCH($C2711,⑤減算マスタCSV!$F$2:$F$8001,0)),1))</f>
        <v/>
      </c>
      <c r="K2711" s="17" t="str">
        <f aca="false">IF($C2711="","",MAX(1,IFERROR(INDEX(⑥商品照会CSV!$M$2:$M$3001,MATCH($C2711,⑥商品照会CSV!$A$2:$A$3001,0)),1)))</f>
        <v/>
      </c>
      <c r="L2711" s="40" t="str">
        <f aca="false">IF($C2711="","",IFERROR(INDEX(⑥商品照会CSV!$Q$2:$Q$3001,MATCH($C2711,⑥商品照会CSV!$A$2:$A$3001,0)),0))</f>
        <v/>
      </c>
      <c r="M2711" s="40" t="str">
        <f aca="false">IF($C2711="","",N($L2711)*N($K2711))</f>
        <v/>
      </c>
      <c r="N2711" s="17" t="str">
        <f aca="false">IF($C2711="","",MAX(1,IFERROR(INDEX(⑥商品照会CSV!$AK$2:$AK$3001,MATCH($C2711,⑥商品照会CSV!$A$2:$A$3001,0)),1)))</f>
        <v/>
      </c>
      <c r="O2711" s="12" t="str">
        <f aca="false">IF($C2711="","",IFERROR(IF(INDEX(⑥商品照会CSV!$AN$2:$AN$3001,MATCH($C2711,⑥商品照会CSV!$A$2:$A$3001,0))=1,"バラ",IF(INDEX(⑥商品照会CSV!$AM$2:$AM$3001,MATCH($C2711,⑥商品照会CSV!$A$2:$A$3001,0))=1,"中間包装","ケース")),"ケース"))</f>
        <v/>
      </c>
      <c r="P2711" s="18"/>
      <c r="Q2711" s="14"/>
      <c r="R2711" s="17" t="str">
        <f aca="false">IF($C2711="","",N($Q2711)*N($K2711))</f>
        <v/>
      </c>
    </row>
    <row r="2712" customFormat="false" ht="15" hidden="false" customHeight="false" outlineLevel="0" collapsed="false">
      <c r="B2712" s="12" t="n">
        <v>2707</v>
      </c>
      <c r="C2712" s="36" t="str">
        <f aca="false">IF(①在庫CSV_発注日!$M2708="","",①在庫CSV_発注日!$M2708&amp;"")</f>
        <v/>
      </c>
      <c r="D2712" s="12" t="str">
        <f aca="false">IF($C2712="","",①在庫CSV_発注日!$N2708)</f>
        <v/>
      </c>
      <c r="E2712" s="12" t="str">
        <f aca="false">IF($C2712="","",①在庫CSV_発注日!$H2708)</f>
        <v/>
      </c>
      <c r="F2712" s="12" t="str">
        <f aca="false">IF($C2712="","",①在庫CSV_発注日!$L2708)</f>
        <v/>
      </c>
      <c r="G2712" s="18"/>
      <c r="H2712" s="17" t="str">
        <f aca="false">IF($C2712="","",N(①在庫CSV_発注日!$Z2708))</f>
        <v/>
      </c>
      <c r="I2712" s="37" t="str">
        <f aca="false">IF($C2712="","",SUMIFS(⑤減算マスタCSV!$L$2:$L$8001,⑤減算マスタCSV!$F$2:$F$8001,$C2712,⑤減算マスタCSV!$K$2:$K$8001,1))</f>
        <v/>
      </c>
      <c r="J2712" s="17" t="str">
        <f aca="false">IF($C2712="","",IFERROR(INDEX(⑤減算マスタCSV!$H$2:$H$8001,MATCH($C2712,⑤減算マスタCSV!$F$2:$F$8001,0)),1))</f>
        <v/>
      </c>
      <c r="K2712" s="17" t="str">
        <f aca="false">IF($C2712="","",MAX(1,IFERROR(INDEX(⑥商品照会CSV!$M$2:$M$3001,MATCH($C2712,⑥商品照会CSV!$A$2:$A$3001,0)),1)))</f>
        <v/>
      </c>
      <c r="L2712" s="40" t="str">
        <f aca="false">IF($C2712="","",IFERROR(INDEX(⑥商品照会CSV!$Q$2:$Q$3001,MATCH($C2712,⑥商品照会CSV!$A$2:$A$3001,0)),0))</f>
        <v/>
      </c>
      <c r="M2712" s="40" t="str">
        <f aca="false">IF($C2712="","",N($L2712)*N($K2712))</f>
        <v/>
      </c>
      <c r="N2712" s="17" t="str">
        <f aca="false">IF($C2712="","",MAX(1,IFERROR(INDEX(⑥商品照会CSV!$AK$2:$AK$3001,MATCH($C2712,⑥商品照会CSV!$A$2:$A$3001,0)),1)))</f>
        <v/>
      </c>
      <c r="O2712" s="12" t="str">
        <f aca="false">IF($C2712="","",IFERROR(IF(INDEX(⑥商品照会CSV!$AN$2:$AN$3001,MATCH($C2712,⑥商品照会CSV!$A$2:$A$3001,0))=1,"バラ",IF(INDEX(⑥商品照会CSV!$AM$2:$AM$3001,MATCH($C2712,⑥商品照会CSV!$A$2:$A$3001,0))=1,"中間包装","ケース")),"ケース"))</f>
        <v/>
      </c>
      <c r="P2712" s="18"/>
      <c r="Q2712" s="14"/>
      <c r="R2712" s="17" t="str">
        <f aca="false">IF($C2712="","",N($Q2712)*N($K2712))</f>
        <v/>
      </c>
    </row>
    <row r="2713" customFormat="false" ht="15" hidden="false" customHeight="false" outlineLevel="0" collapsed="false">
      <c r="B2713" s="12" t="n">
        <v>2708</v>
      </c>
      <c r="C2713" s="36" t="str">
        <f aca="false">IF(①在庫CSV_発注日!$M2709="","",①在庫CSV_発注日!$M2709&amp;"")</f>
        <v/>
      </c>
      <c r="D2713" s="12" t="str">
        <f aca="false">IF($C2713="","",①在庫CSV_発注日!$N2709)</f>
        <v/>
      </c>
      <c r="E2713" s="12" t="str">
        <f aca="false">IF($C2713="","",①在庫CSV_発注日!$H2709)</f>
        <v/>
      </c>
      <c r="F2713" s="12" t="str">
        <f aca="false">IF($C2713="","",①在庫CSV_発注日!$L2709)</f>
        <v/>
      </c>
      <c r="G2713" s="18"/>
      <c r="H2713" s="17" t="str">
        <f aca="false">IF($C2713="","",N(①在庫CSV_発注日!$Z2709))</f>
        <v/>
      </c>
      <c r="I2713" s="37" t="str">
        <f aca="false">IF($C2713="","",SUMIFS(⑤減算マスタCSV!$L$2:$L$8001,⑤減算マスタCSV!$F$2:$F$8001,$C2713,⑤減算マスタCSV!$K$2:$K$8001,1))</f>
        <v/>
      </c>
      <c r="J2713" s="17" t="str">
        <f aca="false">IF($C2713="","",IFERROR(INDEX(⑤減算マスタCSV!$H$2:$H$8001,MATCH($C2713,⑤減算マスタCSV!$F$2:$F$8001,0)),1))</f>
        <v/>
      </c>
      <c r="K2713" s="17" t="str">
        <f aca="false">IF($C2713="","",MAX(1,IFERROR(INDEX(⑥商品照会CSV!$M$2:$M$3001,MATCH($C2713,⑥商品照会CSV!$A$2:$A$3001,0)),1)))</f>
        <v/>
      </c>
      <c r="L2713" s="40" t="str">
        <f aca="false">IF($C2713="","",IFERROR(INDEX(⑥商品照会CSV!$Q$2:$Q$3001,MATCH($C2713,⑥商品照会CSV!$A$2:$A$3001,0)),0))</f>
        <v/>
      </c>
      <c r="M2713" s="40" t="str">
        <f aca="false">IF($C2713="","",N($L2713)*N($K2713))</f>
        <v/>
      </c>
      <c r="N2713" s="17" t="str">
        <f aca="false">IF($C2713="","",MAX(1,IFERROR(INDEX(⑥商品照会CSV!$AK$2:$AK$3001,MATCH($C2713,⑥商品照会CSV!$A$2:$A$3001,0)),1)))</f>
        <v/>
      </c>
      <c r="O2713" s="12" t="str">
        <f aca="false">IF($C2713="","",IFERROR(IF(INDEX(⑥商品照会CSV!$AN$2:$AN$3001,MATCH($C2713,⑥商品照会CSV!$A$2:$A$3001,0))=1,"バラ",IF(INDEX(⑥商品照会CSV!$AM$2:$AM$3001,MATCH($C2713,⑥商品照会CSV!$A$2:$A$3001,0))=1,"中間包装","ケース")),"ケース"))</f>
        <v/>
      </c>
      <c r="P2713" s="18"/>
      <c r="Q2713" s="14"/>
      <c r="R2713" s="17" t="str">
        <f aca="false">IF($C2713="","",N($Q2713)*N($K2713))</f>
        <v/>
      </c>
    </row>
    <row r="2714" customFormat="false" ht="15" hidden="false" customHeight="false" outlineLevel="0" collapsed="false">
      <c r="B2714" s="12" t="n">
        <v>2709</v>
      </c>
      <c r="C2714" s="36" t="str">
        <f aca="false">IF(①在庫CSV_発注日!$M2710="","",①在庫CSV_発注日!$M2710&amp;"")</f>
        <v/>
      </c>
      <c r="D2714" s="12" t="str">
        <f aca="false">IF($C2714="","",①在庫CSV_発注日!$N2710)</f>
        <v/>
      </c>
      <c r="E2714" s="12" t="str">
        <f aca="false">IF($C2714="","",①在庫CSV_発注日!$H2710)</f>
        <v/>
      </c>
      <c r="F2714" s="12" t="str">
        <f aca="false">IF($C2714="","",①在庫CSV_発注日!$L2710)</f>
        <v/>
      </c>
      <c r="G2714" s="18"/>
      <c r="H2714" s="17" t="str">
        <f aca="false">IF($C2714="","",N(①在庫CSV_発注日!$Z2710))</f>
        <v/>
      </c>
      <c r="I2714" s="37" t="str">
        <f aca="false">IF($C2714="","",SUMIFS(⑤減算マスタCSV!$L$2:$L$8001,⑤減算マスタCSV!$F$2:$F$8001,$C2714,⑤減算マスタCSV!$K$2:$K$8001,1))</f>
        <v/>
      </c>
      <c r="J2714" s="17" t="str">
        <f aca="false">IF($C2714="","",IFERROR(INDEX(⑤減算マスタCSV!$H$2:$H$8001,MATCH($C2714,⑤減算マスタCSV!$F$2:$F$8001,0)),1))</f>
        <v/>
      </c>
      <c r="K2714" s="17" t="str">
        <f aca="false">IF($C2714="","",MAX(1,IFERROR(INDEX(⑥商品照会CSV!$M$2:$M$3001,MATCH($C2714,⑥商品照会CSV!$A$2:$A$3001,0)),1)))</f>
        <v/>
      </c>
      <c r="L2714" s="40" t="str">
        <f aca="false">IF($C2714="","",IFERROR(INDEX(⑥商品照会CSV!$Q$2:$Q$3001,MATCH($C2714,⑥商品照会CSV!$A$2:$A$3001,0)),0))</f>
        <v/>
      </c>
      <c r="M2714" s="40" t="str">
        <f aca="false">IF($C2714="","",N($L2714)*N($K2714))</f>
        <v/>
      </c>
      <c r="N2714" s="17" t="str">
        <f aca="false">IF($C2714="","",MAX(1,IFERROR(INDEX(⑥商品照会CSV!$AK$2:$AK$3001,MATCH($C2714,⑥商品照会CSV!$A$2:$A$3001,0)),1)))</f>
        <v/>
      </c>
      <c r="O2714" s="12" t="str">
        <f aca="false">IF($C2714="","",IFERROR(IF(INDEX(⑥商品照会CSV!$AN$2:$AN$3001,MATCH($C2714,⑥商品照会CSV!$A$2:$A$3001,0))=1,"バラ",IF(INDEX(⑥商品照会CSV!$AM$2:$AM$3001,MATCH($C2714,⑥商品照会CSV!$A$2:$A$3001,0))=1,"中間包装","ケース")),"ケース"))</f>
        <v/>
      </c>
      <c r="P2714" s="18"/>
      <c r="Q2714" s="14"/>
      <c r="R2714" s="17" t="str">
        <f aca="false">IF($C2714="","",N($Q2714)*N($K2714))</f>
        <v/>
      </c>
    </row>
    <row r="2715" customFormat="false" ht="15" hidden="false" customHeight="false" outlineLevel="0" collapsed="false">
      <c r="B2715" s="12" t="n">
        <v>2710</v>
      </c>
      <c r="C2715" s="36" t="str">
        <f aca="false">IF(①在庫CSV_発注日!$M2711="","",①在庫CSV_発注日!$M2711&amp;"")</f>
        <v/>
      </c>
      <c r="D2715" s="12" t="str">
        <f aca="false">IF($C2715="","",①在庫CSV_発注日!$N2711)</f>
        <v/>
      </c>
      <c r="E2715" s="12" t="str">
        <f aca="false">IF($C2715="","",①在庫CSV_発注日!$H2711)</f>
        <v/>
      </c>
      <c r="F2715" s="12" t="str">
        <f aca="false">IF($C2715="","",①在庫CSV_発注日!$L2711)</f>
        <v/>
      </c>
      <c r="G2715" s="18"/>
      <c r="H2715" s="17" t="str">
        <f aca="false">IF($C2715="","",N(①在庫CSV_発注日!$Z2711))</f>
        <v/>
      </c>
      <c r="I2715" s="37" t="str">
        <f aca="false">IF($C2715="","",SUMIFS(⑤減算マスタCSV!$L$2:$L$8001,⑤減算マスタCSV!$F$2:$F$8001,$C2715,⑤減算マスタCSV!$K$2:$K$8001,1))</f>
        <v/>
      </c>
      <c r="J2715" s="17" t="str">
        <f aca="false">IF($C2715="","",IFERROR(INDEX(⑤減算マスタCSV!$H$2:$H$8001,MATCH($C2715,⑤減算マスタCSV!$F$2:$F$8001,0)),1))</f>
        <v/>
      </c>
      <c r="K2715" s="17" t="str">
        <f aca="false">IF($C2715="","",MAX(1,IFERROR(INDEX(⑥商品照会CSV!$M$2:$M$3001,MATCH($C2715,⑥商品照会CSV!$A$2:$A$3001,0)),1)))</f>
        <v/>
      </c>
      <c r="L2715" s="40" t="str">
        <f aca="false">IF($C2715="","",IFERROR(INDEX(⑥商品照会CSV!$Q$2:$Q$3001,MATCH($C2715,⑥商品照会CSV!$A$2:$A$3001,0)),0))</f>
        <v/>
      </c>
      <c r="M2715" s="40" t="str">
        <f aca="false">IF($C2715="","",N($L2715)*N($K2715))</f>
        <v/>
      </c>
      <c r="N2715" s="17" t="str">
        <f aca="false">IF($C2715="","",MAX(1,IFERROR(INDEX(⑥商品照会CSV!$AK$2:$AK$3001,MATCH($C2715,⑥商品照会CSV!$A$2:$A$3001,0)),1)))</f>
        <v/>
      </c>
      <c r="O2715" s="12" t="str">
        <f aca="false">IF($C2715="","",IFERROR(IF(INDEX(⑥商品照会CSV!$AN$2:$AN$3001,MATCH($C2715,⑥商品照会CSV!$A$2:$A$3001,0))=1,"バラ",IF(INDEX(⑥商品照会CSV!$AM$2:$AM$3001,MATCH($C2715,⑥商品照会CSV!$A$2:$A$3001,0))=1,"中間包装","ケース")),"ケース"))</f>
        <v/>
      </c>
      <c r="P2715" s="18"/>
      <c r="Q2715" s="14"/>
      <c r="R2715" s="17" t="str">
        <f aca="false">IF($C2715="","",N($Q2715)*N($K2715))</f>
        <v/>
      </c>
    </row>
    <row r="2716" customFormat="false" ht="15" hidden="false" customHeight="false" outlineLevel="0" collapsed="false">
      <c r="B2716" s="12" t="n">
        <v>2711</v>
      </c>
      <c r="C2716" s="36" t="str">
        <f aca="false">IF(①在庫CSV_発注日!$M2712="","",①在庫CSV_発注日!$M2712&amp;"")</f>
        <v/>
      </c>
      <c r="D2716" s="12" t="str">
        <f aca="false">IF($C2716="","",①在庫CSV_発注日!$N2712)</f>
        <v/>
      </c>
      <c r="E2716" s="12" t="str">
        <f aca="false">IF($C2716="","",①在庫CSV_発注日!$H2712)</f>
        <v/>
      </c>
      <c r="F2716" s="12" t="str">
        <f aca="false">IF($C2716="","",①在庫CSV_発注日!$L2712)</f>
        <v/>
      </c>
      <c r="G2716" s="18"/>
      <c r="H2716" s="17" t="str">
        <f aca="false">IF($C2716="","",N(①在庫CSV_発注日!$Z2712))</f>
        <v/>
      </c>
      <c r="I2716" s="37" t="str">
        <f aca="false">IF($C2716="","",SUMIFS(⑤減算マスタCSV!$L$2:$L$8001,⑤減算マスタCSV!$F$2:$F$8001,$C2716,⑤減算マスタCSV!$K$2:$K$8001,1))</f>
        <v/>
      </c>
      <c r="J2716" s="17" t="str">
        <f aca="false">IF($C2716="","",IFERROR(INDEX(⑤減算マスタCSV!$H$2:$H$8001,MATCH($C2716,⑤減算マスタCSV!$F$2:$F$8001,0)),1))</f>
        <v/>
      </c>
      <c r="K2716" s="17" t="str">
        <f aca="false">IF($C2716="","",MAX(1,IFERROR(INDEX(⑥商品照会CSV!$M$2:$M$3001,MATCH($C2716,⑥商品照会CSV!$A$2:$A$3001,0)),1)))</f>
        <v/>
      </c>
      <c r="L2716" s="40" t="str">
        <f aca="false">IF($C2716="","",IFERROR(INDEX(⑥商品照会CSV!$Q$2:$Q$3001,MATCH($C2716,⑥商品照会CSV!$A$2:$A$3001,0)),0))</f>
        <v/>
      </c>
      <c r="M2716" s="40" t="str">
        <f aca="false">IF($C2716="","",N($L2716)*N($K2716))</f>
        <v/>
      </c>
      <c r="N2716" s="17" t="str">
        <f aca="false">IF($C2716="","",MAX(1,IFERROR(INDEX(⑥商品照会CSV!$AK$2:$AK$3001,MATCH($C2716,⑥商品照会CSV!$A$2:$A$3001,0)),1)))</f>
        <v/>
      </c>
      <c r="O2716" s="12" t="str">
        <f aca="false">IF($C2716="","",IFERROR(IF(INDEX(⑥商品照会CSV!$AN$2:$AN$3001,MATCH($C2716,⑥商品照会CSV!$A$2:$A$3001,0))=1,"バラ",IF(INDEX(⑥商品照会CSV!$AM$2:$AM$3001,MATCH($C2716,⑥商品照会CSV!$A$2:$A$3001,0))=1,"中間包装","ケース")),"ケース"))</f>
        <v/>
      </c>
      <c r="P2716" s="18"/>
      <c r="Q2716" s="14"/>
      <c r="R2716" s="17" t="str">
        <f aca="false">IF($C2716="","",N($Q2716)*N($K2716))</f>
        <v/>
      </c>
    </row>
    <row r="2717" customFormat="false" ht="15" hidden="false" customHeight="false" outlineLevel="0" collapsed="false">
      <c r="B2717" s="12" t="n">
        <v>2712</v>
      </c>
      <c r="C2717" s="36" t="str">
        <f aca="false">IF(①在庫CSV_発注日!$M2713="","",①在庫CSV_発注日!$M2713&amp;"")</f>
        <v/>
      </c>
      <c r="D2717" s="12" t="str">
        <f aca="false">IF($C2717="","",①在庫CSV_発注日!$N2713)</f>
        <v/>
      </c>
      <c r="E2717" s="12" t="str">
        <f aca="false">IF($C2717="","",①在庫CSV_発注日!$H2713)</f>
        <v/>
      </c>
      <c r="F2717" s="12" t="str">
        <f aca="false">IF($C2717="","",①在庫CSV_発注日!$L2713)</f>
        <v/>
      </c>
      <c r="G2717" s="18"/>
      <c r="H2717" s="17" t="str">
        <f aca="false">IF($C2717="","",N(①在庫CSV_発注日!$Z2713))</f>
        <v/>
      </c>
      <c r="I2717" s="37" t="str">
        <f aca="false">IF($C2717="","",SUMIFS(⑤減算マスタCSV!$L$2:$L$8001,⑤減算マスタCSV!$F$2:$F$8001,$C2717,⑤減算マスタCSV!$K$2:$K$8001,1))</f>
        <v/>
      </c>
      <c r="J2717" s="17" t="str">
        <f aca="false">IF($C2717="","",IFERROR(INDEX(⑤減算マスタCSV!$H$2:$H$8001,MATCH($C2717,⑤減算マスタCSV!$F$2:$F$8001,0)),1))</f>
        <v/>
      </c>
      <c r="K2717" s="17" t="str">
        <f aca="false">IF($C2717="","",MAX(1,IFERROR(INDEX(⑥商品照会CSV!$M$2:$M$3001,MATCH($C2717,⑥商品照会CSV!$A$2:$A$3001,0)),1)))</f>
        <v/>
      </c>
      <c r="L2717" s="40" t="str">
        <f aca="false">IF($C2717="","",IFERROR(INDEX(⑥商品照会CSV!$Q$2:$Q$3001,MATCH($C2717,⑥商品照会CSV!$A$2:$A$3001,0)),0))</f>
        <v/>
      </c>
      <c r="M2717" s="40" t="str">
        <f aca="false">IF($C2717="","",N($L2717)*N($K2717))</f>
        <v/>
      </c>
      <c r="N2717" s="17" t="str">
        <f aca="false">IF($C2717="","",MAX(1,IFERROR(INDEX(⑥商品照会CSV!$AK$2:$AK$3001,MATCH($C2717,⑥商品照会CSV!$A$2:$A$3001,0)),1)))</f>
        <v/>
      </c>
      <c r="O2717" s="12" t="str">
        <f aca="false">IF($C2717="","",IFERROR(IF(INDEX(⑥商品照会CSV!$AN$2:$AN$3001,MATCH($C2717,⑥商品照会CSV!$A$2:$A$3001,0))=1,"バラ",IF(INDEX(⑥商品照会CSV!$AM$2:$AM$3001,MATCH($C2717,⑥商品照会CSV!$A$2:$A$3001,0))=1,"中間包装","ケース")),"ケース"))</f>
        <v/>
      </c>
      <c r="P2717" s="18"/>
      <c r="Q2717" s="14"/>
      <c r="R2717" s="17" t="str">
        <f aca="false">IF($C2717="","",N($Q2717)*N($K2717))</f>
        <v/>
      </c>
    </row>
    <row r="2718" customFormat="false" ht="15" hidden="false" customHeight="false" outlineLevel="0" collapsed="false">
      <c r="B2718" s="12" t="n">
        <v>2713</v>
      </c>
      <c r="C2718" s="36" t="str">
        <f aca="false">IF(①在庫CSV_発注日!$M2714="","",①在庫CSV_発注日!$M2714&amp;"")</f>
        <v/>
      </c>
      <c r="D2718" s="12" t="str">
        <f aca="false">IF($C2718="","",①在庫CSV_発注日!$N2714)</f>
        <v/>
      </c>
      <c r="E2718" s="12" t="str">
        <f aca="false">IF($C2718="","",①在庫CSV_発注日!$H2714)</f>
        <v/>
      </c>
      <c r="F2718" s="12" t="str">
        <f aca="false">IF($C2718="","",①在庫CSV_発注日!$L2714)</f>
        <v/>
      </c>
      <c r="G2718" s="18"/>
      <c r="H2718" s="17" t="str">
        <f aca="false">IF($C2718="","",N(①在庫CSV_発注日!$Z2714))</f>
        <v/>
      </c>
      <c r="I2718" s="37" t="str">
        <f aca="false">IF($C2718="","",SUMIFS(⑤減算マスタCSV!$L$2:$L$8001,⑤減算マスタCSV!$F$2:$F$8001,$C2718,⑤減算マスタCSV!$K$2:$K$8001,1))</f>
        <v/>
      </c>
      <c r="J2718" s="17" t="str">
        <f aca="false">IF($C2718="","",IFERROR(INDEX(⑤減算マスタCSV!$H$2:$H$8001,MATCH($C2718,⑤減算マスタCSV!$F$2:$F$8001,0)),1))</f>
        <v/>
      </c>
      <c r="K2718" s="17" t="str">
        <f aca="false">IF($C2718="","",MAX(1,IFERROR(INDEX(⑥商品照会CSV!$M$2:$M$3001,MATCH($C2718,⑥商品照会CSV!$A$2:$A$3001,0)),1)))</f>
        <v/>
      </c>
      <c r="L2718" s="40" t="str">
        <f aca="false">IF($C2718="","",IFERROR(INDEX(⑥商品照会CSV!$Q$2:$Q$3001,MATCH($C2718,⑥商品照会CSV!$A$2:$A$3001,0)),0))</f>
        <v/>
      </c>
      <c r="M2718" s="40" t="str">
        <f aca="false">IF($C2718="","",N($L2718)*N($K2718))</f>
        <v/>
      </c>
      <c r="N2718" s="17" t="str">
        <f aca="false">IF($C2718="","",MAX(1,IFERROR(INDEX(⑥商品照会CSV!$AK$2:$AK$3001,MATCH($C2718,⑥商品照会CSV!$A$2:$A$3001,0)),1)))</f>
        <v/>
      </c>
      <c r="O2718" s="12" t="str">
        <f aca="false">IF($C2718="","",IFERROR(IF(INDEX(⑥商品照会CSV!$AN$2:$AN$3001,MATCH($C2718,⑥商品照会CSV!$A$2:$A$3001,0))=1,"バラ",IF(INDEX(⑥商品照会CSV!$AM$2:$AM$3001,MATCH($C2718,⑥商品照会CSV!$A$2:$A$3001,0))=1,"中間包装","ケース")),"ケース"))</f>
        <v/>
      </c>
      <c r="P2718" s="18"/>
      <c r="Q2718" s="14"/>
      <c r="R2718" s="17" t="str">
        <f aca="false">IF($C2718="","",N($Q2718)*N($K2718))</f>
        <v/>
      </c>
    </row>
    <row r="2719" customFormat="false" ht="15" hidden="false" customHeight="false" outlineLevel="0" collapsed="false">
      <c r="B2719" s="12" t="n">
        <v>2714</v>
      </c>
      <c r="C2719" s="36" t="str">
        <f aca="false">IF(①在庫CSV_発注日!$M2715="","",①在庫CSV_発注日!$M2715&amp;"")</f>
        <v/>
      </c>
      <c r="D2719" s="12" t="str">
        <f aca="false">IF($C2719="","",①在庫CSV_発注日!$N2715)</f>
        <v/>
      </c>
      <c r="E2719" s="12" t="str">
        <f aca="false">IF($C2719="","",①在庫CSV_発注日!$H2715)</f>
        <v/>
      </c>
      <c r="F2719" s="12" t="str">
        <f aca="false">IF($C2719="","",①在庫CSV_発注日!$L2715)</f>
        <v/>
      </c>
      <c r="G2719" s="18"/>
      <c r="H2719" s="17" t="str">
        <f aca="false">IF($C2719="","",N(①在庫CSV_発注日!$Z2715))</f>
        <v/>
      </c>
      <c r="I2719" s="37" t="str">
        <f aca="false">IF($C2719="","",SUMIFS(⑤減算マスタCSV!$L$2:$L$8001,⑤減算マスタCSV!$F$2:$F$8001,$C2719,⑤減算マスタCSV!$K$2:$K$8001,1))</f>
        <v/>
      </c>
      <c r="J2719" s="17" t="str">
        <f aca="false">IF($C2719="","",IFERROR(INDEX(⑤減算マスタCSV!$H$2:$H$8001,MATCH($C2719,⑤減算マスタCSV!$F$2:$F$8001,0)),1))</f>
        <v/>
      </c>
      <c r="K2719" s="17" t="str">
        <f aca="false">IF($C2719="","",MAX(1,IFERROR(INDEX(⑥商品照会CSV!$M$2:$M$3001,MATCH($C2719,⑥商品照会CSV!$A$2:$A$3001,0)),1)))</f>
        <v/>
      </c>
      <c r="L2719" s="40" t="str">
        <f aca="false">IF($C2719="","",IFERROR(INDEX(⑥商品照会CSV!$Q$2:$Q$3001,MATCH($C2719,⑥商品照会CSV!$A$2:$A$3001,0)),0))</f>
        <v/>
      </c>
      <c r="M2719" s="40" t="str">
        <f aca="false">IF($C2719="","",N($L2719)*N($K2719))</f>
        <v/>
      </c>
      <c r="N2719" s="17" t="str">
        <f aca="false">IF($C2719="","",MAX(1,IFERROR(INDEX(⑥商品照会CSV!$AK$2:$AK$3001,MATCH($C2719,⑥商品照会CSV!$A$2:$A$3001,0)),1)))</f>
        <v/>
      </c>
      <c r="O2719" s="12" t="str">
        <f aca="false">IF($C2719="","",IFERROR(IF(INDEX(⑥商品照会CSV!$AN$2:$AN$3001,MATCH($C2719,⑥商品照会CSV!$A$2:$A$3001,0))=1,"バラ",IF(INDEX(⑥商品照会CSV!$AM$2:$AM$3001,MATCH($C2719,⑥商品照会CSV!$A$2:$A$3001,0))=1,"中間包装","ケース")),"ケース"))</f>
        <v/>
      </c>
      <c r="P2719" s="18"/>
      <c r="Q2719" s="14"/>
      <c r="R2719" s="17" t="str">
        <f aca="false">IF($C2719="","",N($Q2719)*N($K2719))</f>
        <v/>
      </c>
    </row>
    <row r="2720" customFormat="false" ht="15" hidden="false" customHeight="false" outlineLevel="0" collapsed="false">
      <c r="B2720" s="12" t="n">
        <v>2715</v>
      </c>
      <c r="C2720" s="36" t="str">
        <f aca="false">IF(①在庫CSV_発注日!$M2716="","",①在庫CSV_発注日!$M2716&amp;"")</f>
        <v/>
      </c>
      <c r="D2720" s="12" t="str">
        <f aca="false">IF($C2720="","",①在庫CSV_発注日!$N2716)</f>
        <v/>
      </c>
      <c r="E2720" s="12" t="str">
        <f aca="false">IF($C2720="","",①在庫CSV_発注日!$H2716)</f>
        <v/>
      </c>
      <c r="F2720" s="12" t="str">
        <f aca="false">IF($C2720="","",①在庫CSV_発注日!$L2716)</f>
        <v/>
      </c>
      <c r="G2720" s="18"/>
      <c r="H2720" s="17" t="str">
        <f aca="false">IF($C2720="","",N(①在庫CSV_発注日!$Z2716))</f>
        <v/>
      </c>
      <c r="I2720" s="37" t="str">
        <f aca="false">IF($C2720="","",SUMIFS(⑤減算マスタCSV!$L$2:$L$8001,⑤減算マスタCSV!$F$2:$F$8001,$C2720,⑤減算マスタCSV!$K$2:$K$8001,1))</f>
        <v/>
      </c>
      <c r="J2720" s="17" t="str">
        <f aca="false">IF($C2720="","",IFERROR(INDEX(⑤減算マスタCSV!$H$2:$H$8001,MATCH($C2720,⑤減算マスタCSV!$F$2:$F$8001,0)),1))</f>
        <v/>
      </c>
      <c r="K2720" s="17" t="str">
        <f aca="false">IF($C2720="","",MAX(1,IFERROR(INDEX(⑥商品照会CSV!$M$2:$M$3001,MATCH($C2720,⑥商品照会CSV!$A$2:$A$3001,0)),1)))</f>
        <v/>
      </c>
      <c r="L2720" s="40" t="str">
        <f aca="false">IF($C2720="","",IFERROR(INDEX(⑥商品照会CSV!$Q$2:$Q$3001,MATCH($C2720,⑥商品照会CSV!$A$2:$A$3001,0)),0))</f>
        <v/>
      </c>
      <c r="M2720" s="40" t="str">
        <f aca="false">IF($C2720="","",N($L2720)*N($K2720))</f>
        <v/>
      </c>
      <c r="N2720" s="17" t="str">
        <f aca="false">IF($C2720="","",MAX(1,IFERROR(INDEX(⑥商品照会CSV!$AK$2:$AK$3001,MATCH($C2720,⑥商品照会CSV!$A$2:$A$3001,0)),1)))</f>
        <v/>
      </c>
      <c r="O2720" s="12" t="str">
        <f aca="false">IF($C2720="","",IFERROR(IF(INDEX(⑥商品照会CSV!$AN$2:$AN$3001,MATCH($C2720,⑥商品照会CSV!$A$2:$A$3001,0))=1,"バラ",IF(INDEX(⑥商品照会CSV!$AM$2:$AM$3001,MATCH($C2720,⑥商品照会CSV!$A$2:$A$3001,0))=1,"中間包装","ケース")),"ケース"))</f>
        <v/>
      </c>
      <c r="P2720" s="18"/>
      <c r="Q2720" s="14"/>
      <c r="R2720" s="17" t="str">
        <f aca="false">IF($C2720="","",N($Q2720)*N($K2720))</f>
        <v/>
      </c>
    </row>
    <row r="2721" customFormat="false" ht="15" hidden="false" customHeight="false" outlineLevel="0" collapsed="false">
      <c r="B2721" s="12" t="n">
        <v>2716</v>
      </c>
      <c r="C2721" s="36" t="str">
        <f aca="false">IF(①在庫CSV_発注日!$M2717="","",①在庫CSV_発注日!$M2717&amp;"")</f>
        <v/>
      </c>
      <c r="D2721" s="12" t="str">
        <f aca="false">IF($C2721="","",①在庫CSV_発注日!$N2717)</f>
        <v/>
      </c>
      <c r="E2721" s="12" t="str">
        <f aca="false">IF($C2721="","",①在庫CSV_発注日!$H2717)</f>
        <v/>
      </c>
      <c r="F2721" s="12" t="str">
        <f aca="false">IF($C2721="","",①在庫CSV_発注日!$L2717)</f>
        <v/>
      </c>
      <c r="G2721" s="18"/>
      <c r="H2721" s="17" t="str">
        <f aca="false">IF($C2721="","",N(①在庫CSV_発注日!$Z2717))</f>
        <v/>
      </c>
      <c r="I2721" s="37" t="str">
        <f aca="false">IF($C2721="","",SUMIFS(⑤減算マスタCSV!$L$2:$L$8001,⑤減算マスタCSV!$F$2:$F$8001,$C2721,⑤減算マスタCSV!$K$2:$K$8001,1))</f>
        <v/>
      </c>
      <c r="J2721" s="17" t="str">
        <f aca="false">IF($C2721="","",IFERROR(INDEX(⑤減算マスタCSV!$H$2:$H$8001,MATCH($C2721,⑤減算マスタCSV!$F$2:$F$8001,0)),1))</f>
        <v/>
      </c>
      <c r="K2721" s="17" t="str">
        <f aca="false">IF($C2721="","",MAX(1,IFERROR(INDEX(⑥商品照会CSV!$M$2:$M$3001,MATCH($C2721,⑥商品照会CSV!$A$2:$A$3001,0)),1)))</f>
        <v/>
      </c>
      <c r="L2721" s="40" t="str">
        <f aca="false">IF($C2721="","",IFERROR(INDEX(⑥商品照会CSV!$Q$2:$Q$3001,MATCH($C2721,⑥商品照会CSV!$A$2:$A$3001,0)),0))</f>
        <v/>
      </c>
      <c r="M2721" s="40" t="str">
        <f aca="false">IF($C2721="","",N($L2721)*N($K2721))</f>
        <v/>
      </c>
      <c r="N2721" s="17" t="str">
        <f aca="false">IF($C2721="","",MAX(1,IFERROR(INDEX(⑥商品照会CSV!$AK$2:$AK$3001,MATCH($C2721,⑥商品照会CSV!$A$2:$A$3001,0)),1)))</f>
        <v/>
      </c>
      <c r="O2721" s="12" t="str">
        <f aca="false">IF($C2721="","",IFERROR(IF(INDEX(⑥商品照会CSV!$AN$2:$AN$3001,MATCH($C2721,⑥商品照会CSV!$A$2:$A$3001,0))=1,"バラ",IF(INDEX(⑥商品照会CSV!$AM$2:$AM$3001,MATCH($C2721,⑥商品照会CSV!$A$2:$A$3001,0))=1,"中間包装","ケース")),"ケース"))</f>
        <v/>
      </c>
      <c r="P2721" s="18"/>
      <c r="Q2721" s="14"/>
      <c r="R2721" s="17" t="str">
        <f aca="false">IF($C2721="","",N($Q2721)*N($K2721))</f>
        <v/>
      </c>
    </row>
    <row r="2722" customFormat="false" ht="15" hidden="false" customHeight="false" outlineLevel="0" collapsed="false">
      <c r="B2722" s="12" t="n">
        <v>2717</v>
      </c>
      <c r="C2722" s="36" t="str">
        <f aca="false">IF(①在庫CSV_発注日!$M2718="","",①在庫CSV_発注日!$M2718&amp;"")</f>
        <v/>
      </c>
      <c r="D2722" s="12" t="str">
        <f aca="false">IF($C2722="","",①在庫CSV_発注日!$N2718)</f>
        <v/>
      </c>
      <c r="E2722" s="12" t="str">
        <f aca="false">IF($C2722="","",①在庫CSV_発注日!$H2718)</f>
        <v/>
      </c>
      <c r="F2722" s="12" t="str">
        <f aca="false">IF($C2722="","",①在庫CSV_発注日!$L2718)</f>
        <v/>
      </c>
      <c r="G2722" s="18"/>
      <c r="H2722" s="17" t="str">
        <f aca="false">IF($C2722="","",N(①在庫CSV_発注日!$Z2718))</f>
        <v/>
      </c>
      <c r="I2722" s="37" t="str">
        <f aca="false">IF($C2722="","",SUMIFS(⑤減算マスタCSV!$L$2:$L$8001,⑤減算マスタCSV!$F$2:$F$8001,$C2722,⑤減算マスタCSV!$K$2:$K$8001,1))</f>
        <v/>
      </c>
      <c r="J2722" s="17" t="str">
        <f aca="false">IF($C2722="","",IFERROR(INDEX(⑤減算マスタCSV!$H$2:$H$8001,MATCH($C2722,⑤減算マスタCSV!$F$2:$F$8001,0)),1))</f>
        <v/>
      </c>
      <c r="K2722" s="17" t="str">
        <f aca="false">IF($C2722="","",MAX(1,IFERROR(INDEX(⑥商品照会CSV!$M$2:$M$3001,MATCH($C2722,⑥商品照会CSV!$A$2:$A$3001,0)),1)))</f>
        <v/>
      </c>
      <c r="L2722" s="40" t="str">
        <f aca="false">IF($C2722="","",IFERROR(INDEX(⑥商品照会CSV!$Q$2:$Q$3001,MATCH($C2722,⑥商品照会CSV!$A$2:$A$3001,0)),0))</f>
        <v/>
      </c>
      <c r="M2722" s="40" t="str">
        <f aca="false">IF($C2722="","",N($L2722)*N($K2722))</f>
        <v/>
      </c>
      <c r="N2722" s="17" t="str">
        <f aca="false">IF($C2722="","",MAX(1,IFERROR(INDEX(⑥商品照会CSV!$AK$2:$AK$3001,MATCH($C2722,⑥商品照会CSV!$A$2:$A$3001,0)),1)))</f>
        <v/>
      </c>
      <c r="O2722" s="12" t="str">
        <f aca="false">IF($C2722="","",IFERROR(IF(INDEX(⑥商品照会CSV!$AN$2:$AN$3001,MATCH($C2722,⑥商品照会CSV!$A$2:$A$3001,0))=1,"バラ",IF(INDEX(⑥商品照会CSV!$AM$2:$AM$3001,MATCH($C2722,⑥商品照会CSV!$A$2:$A$3001,0))=1,"中間包装","ケース")),"ケース"))</f>
        <v/>
      </c>
      <c r="P2722" s="18"/>
      <c r="Q2722" s="14"/>
      <c r="R2722" s="17" t="str">
        <f aca="false">IF($C2722="","",N($Q2722)*N($K2722))</f>
        <v/>
      </c>
    </row>
    <row r="2723" customFormat="false" ht="15" hidden="false" customHeight="false" outlineLevel="0" collapsed="false">
      <c r="B2723" s="12" t="n">
        <v>2718</v>
      </c>
      <c r="C2723" s="36" t="str">
        <f aca="false">IF(①在庫CSV_発注日!$M2719="","",①在庫CSV_発注日!$M2719&amp;"")</f>
        <v/>
      </c>
      <c r="D2723" s="12" t="str">
        <f aca="false">IF($C2723="","",①在庫CSV_発注日!$N2719)</f>
        <v/>
      </c>
      <c r="E2723" s="12" t="str">
        <f aca="false">IF($C2723="","",①在庫CSV_発注日!$H2719)</f>
        <v/>
      </c>
      <c r="F2723" s="12" t="str">
        <f aca="false">IF($C2723="","",①在庫CSV_発注日!$L2719)</f>
        <v/>
      </c>
      <c r="G2723" s="18"/>
      <c r="H2723" s="17" t="str">
        <f aca="false">IF($C2723="","",N(①在庫CSV_発注日!$Z2719))</f>
        <v/>
      </c>
      <c r="I2723" s="37" t="str">
        <f aca="false">IF($C2723="","",SUMIFS(⑤減算マスタCSV!$L$2:$L$8001,⑤減算マスタCSV!$F$2:$F$8001,$C2723,⑤減算マスタCSV!$K$2:$K$8001,1))</f>
        <v/>
      </c>
      <c r="J2723" s="17" t="str">
        <f aca="false">IF($C2723="","",IFERROR(INDEX(⑤減算マスタCSV!$H$2:$H$8001,MATCH($C2723,⑤減算マスタCSV!$F$2:$F$8001,0)),1))</f>
        <v/>
      </c>
      <c r="K2723" s="17" t="str">
        <f aca="false">IF($C2723="","",MAX(1,IFERROR(INDEX(⑥商品照会CSV!$M$2:$M$3001,MATCH($C2723,⑥商品照会CSV!$A$2:$A$3001,0)),1)))</f>
        <v/>
      </c>
      <c r="L2723" s="40" t="str">
        <f aca="false">IF($C2723="","",IFERROR(INDEX(⑥商品照会CSV!$Q$2:$Q$3001,MATCH($C2723,⑥商品照会CSV!$A$2:$A$3001,0)),0))</f>
        <v/>
      </c>
      <c r="M2723" s="40" t="str">
        <f aca="false">IF($C2723="","",N($L2723)*N($K2723))</f>
        <v/>
      </c>
      <c r="N2723" s="17" t="str">
        <f aca="false">IF($C2723="","",MAX(1,IFERROR(INDEX(⑥商品照会CSV!$AK$2:$AK$3001,MATCH($C2723,⑥商品照会CSV!$A$2:$A$3001,0)),1)))</f>
        <v/>
      </c>
      <c r="O2723" s="12" t="str">
        <f aca="false">IF($C2723="","",IFERROR(IF(INDEX(⑥商品照会CSV!$AN$2:$AN$3001,MATCH($C2723,⑥商品照会CSV!$A$2:$A$3001,0))=1,"バラ",IF(INDEX(⑥商品照会CSV!$AM$2:$AM$3001,MATCH($C2723,⑥商品照会CSV!$A$2:$A$3001,0))=1,"中間包装","ケース")),"ケース"))</f>
        <v/>
      </c>
      <c r="P2723" s="18"/>
      <c r="Q2723" s="14"/>
      <c r="R2723" s="17" t="str">
        <f aca="false">IF($C2723="","",N($Q2723)*N($K2723))</f>
        <v/>
      </c>
    </row>
    <row r="2724" customFormat="false" ht="15" hidden="false" customHeight="false" outlineLevel="0" collapsed="false">
      <c r="B2724" s="12" t="n">
        <v>2719</v>
      </c>
      <c r="C2724" s="36" t="str">
        <f aca="false">IF(①在庫CSV_発注日!$M2720="","",①在庫CSV_発注日!$M2720&amp;"")</f>
        <v/>
      </c>
      <c r="D2724" s="12" t="str">
        <f aca="false">IF($C2724="","",①在庫CSV_発注日!$N2720)</f>
        <v/>
      </c>
      <c r="E2724" s="12" t="str">
        <f aca="false">IF($C2724="","",①在庫CSV_発注日!$H2720)</f>
        <v/>
      </c>
      <c r="F2724" s="12" t="str">
        <f aca="false">IF($C2724="","",①在庫CSV_発注日!$L2720)</f>
        <v/>
      </c>
      <c r="G2724" s="18"/>
      <c r="H2724" s="17" t="str">
        <f aca="false">IF($C2724="","",N(①在庫CSV_発注日!$Z2720))</f>
        <v/>
      </c>
      <c r="I2724" s="37" t="str">
        <f aca="false">IF($C2724="","",SUMIFS(⑤減算マスタCSV!$L$2:$L$8001,⑤減算マスタCSV!$F$2:$F$8001,$C2724,⑤減算マスタCSV!$K$2:$K$8001,1))</f>
        <v/>
      </c>
      <c r="J2724" s="17" t="str">
        <f aca="false">IF($C2724="","",IFERROR(INDEX(⑤減算マスタCSV!$H$2:$H$8001,MATCH($C2724,⑤減算マスタCSV!$F$2:$F$8001,0)),1))</f>
        <v/>
      </c>
      <c r="K2724" s="17" t="str">
        <f aca="false">IF($C2724="","",MAX(1,IFERROR(INDEX(⑥商品照会CSV!$M$2:$M$3001,MATCH($C2724,⑥商品照会CSV!$A$2:$A$3001,0)),1)))</f>
        <v/>
      </c>
      <c r="L2724" s="40" t="str">
        <f aca="false">IF($C2724="","",IFERROR(INDEX(⑥商品照会CSV!$Q$2:$Q$3001,MATCH($C2724,⑥商品照会CSV!$A$2:$A$3001,0)),0))</f>
        <v/>
      </c>
      <c r="M2724" s="40" t="str">
        <f aca="false">IF($C2724="","",N($L2724)*N($K2724))</f>
        <v/>
      </c>
      <c r="N2724" s="17" t="str">
        <f aca="false">IF($C2724="","",MAX(1,IFERROR(INDEX(⑥商品照会CSV!$AK$2:$AK$3001,MATCH($C2724,⑥商品照会CSV!$A$2:$A$3001,0)),1)))</f>
        <v/>
      </c>
      <c r="O2724" s="12" t="str">
        <f aca="false">IF($C2724="","",IFERROR(IF(INDEX(⑥商品照会CSV!$AN$2:$AN$3001,MATCH($C2724,⑥商品照会CSV!$A$2:$A$3001,0))=1,"バラ",IF(INDEX(⑥商品照会CSV!$AM$2:$AM$3001,MATCH($C2724,⑥商品照会CSV!$A$2:$A$3001,0))=1,"中間包装","ケース")),"ケース"))</f>
        <v/>
      </c>
      <c r="P2724" s="18"/>
      <c r="Q2724" s="14"/>
      <c r="R2724" s="17" t="str">
        <f aca="false">IF($C2724="","",N($Q2724)*N($K2724))</f>
        <v/>
      </c>
    </row>
    <row r="2725" customFormat="false" ht="15" hidden="false" customHeight="false" outlineLevel="0" collapsed="false">
      <c r="B2725" s="12" t="n">
        <v>2720</v>
      </c>
      <c r="C2725" s="36" t="str">
        <f aca="false">IF(①在庫CSV_発注日!$M2721="","",①在庫CSV_発注日!$M2721&amp;"")</f>
        <v/>
      </c>
      <c r="D2725" s="12" t="str">
        <f aca="false">IF($C2725="","",①在庫CSV_発注日!$N2721)</f>
        <v/>
      </c>
      <c r="E2725" s="12" t="str">
        <f aca="false">IF($C2725="","",①在庫CSV_発注日!$H2721)</f>
        <v/>
      </c>
      <c r="F2725" s="12" t="str">
        <f aca="false">IF($C2725="","",①在庫CSV_発注日!$L2721)</f>
        <v/>
      </c>
      <c r="G2725" s="18"/>
      <c r="H2725" s="17" t="str">
        <f aca="false">IF($C2725="","",N(①在庫CSV_発注日!$Z2721))</f>
        <v/>
      </c>
      <c r="I2725" s="37" t="str">
        <f aca="false">IF($C2725="","",SUMIFS(⑤減算マスタCSV!$L$2:$L$8001,⑤減算マスタCSV!$F$2:$F$8001,$C2725,⑤減算マスタCSV!$K$2:$K$8001,1))</f>
        <v/>
      </c>
      <c r="J2725" s="17" t="str">
        <f aca="false">IF($C2725="","",IFERROR(INDEX(⑤減算マスタCSV!$H$2:$H$8001,MATCH($C2725,⑤減算マスタCSV!$F$2:$F$8001,0)),1))</f>
        <v/>
      </c>
      <c r="K2725" s="17" t="str">
        <f aca="false">IF($C2725="","",MAX(1,IFERROR(INDEX(⑥商品照会CSV!$M$2:$M$3001,MATCH($C2725,⑥商品照会CSV!$A$2:$A$3001,0)),1)))</f>
        <v/>
      </c>
      <c r="L2725" s="40" t="str">
        <f aca="false">IF($C2725="","",IFERROR(INDEX(⑥商品照会CSV!$Q$2:$Q$3001,MATCH($C2725,⑥商品照会CSV!$A$2:$A$3001,0)),0))</f>
        <v/>
      </c>
      <c r="M2725" s="40" t="str">
        <f aca="false">IF($C2725="","",N($L2725)*N($K2725))</f>
        <v/>
      </c>
      <c r="N2725" s="17" t="str">
        <f aca="false">IF($C2725="","",MAX(1,IFERROR(INDEX(⑥商品照会CSV!$AK$2:$AK$3001,MATCH($C2725,⑥商品照会CSV!$A$2:$A$3001,0)),1)))</f>
        <v/>
      </c>
      <c r="O2725" s="12" t="str">
        <f aca="false">IF($C2725="","",IFERROR(IF(INDEX(⑥商品照会CSV!$AN$2:$AN$3001,MATCH($C2725,⑥商品照会CSV!$A$2:$A$3001,0))=1,"バラ",IF(INDEX(⑥商品照会CSV!$AM$2:$AM$3001,MATCH($C2725,⑥商品照会CSV!$A$2:$A$3001,0))=1,"中間包装","ケース")),"ケース"))</f>
        <v/>
      </c>
      <c r="P2725" s="18"/>
      <c r="Q2725" s="14"/>
      <c r="R2725" s="17" t="str">
        <f aca="false">IF($C2725="","",N($Q2725)*N($K2725))</f>
        <v/>
      </c>
    </row>
    <row r="2726" customFormat="false" ht="15" hidden="false" customHeight="false" outlineLevel="0" collapsed="false">
      <c r="B2726" s="12" t="n">
        <v>2721</v>
      </c>
      <c r="C2726" s="36" t="str">
        <f aca="false">IF(①在庫CSV_発注日!$M2722="","",①在庫CSV_発注日!$M2722&amp;"")</f>
        <v/>
      </c>
      <c r="D2726" s="12" t="str">
        <f aca="false">IF($C2726="","",①在庫CSV_発注日!$N2722)</f>
        <v/>
      </c>
      <c r="E2726" s="12" t="str">
        <f aca="false">IF($C2726="","",①在庫CSV_発注日!$H2722)</f>
        <v/>
      </c>
      <c r="F2726" s="12" t="str">
        <f aca="false">IF($C2726="","",①在庫CSV_発注日!$L2722)</f>
        <v/>
      </c>
      <c r="G2726" s="18"/>
      <c r="H2726" s="17" t="str">
        <f aca="false">IF($C2726="","",N(①在庫CSV_発注日!$Z2722))</f>
        <v/>
      </c>
      <c r="I2726" s="37" t="str">
        <f aca="false">IF($C2726="","",SUMIFS(⑤減算マスタCSV!$L$2:$L$8001,⑤減算マスタCSV!$F$2:$F$8001,$C2726,⑤減算マスタCSV!$K$2:$K$8001,1))</f>
        <v/>
      </c>
      <c r="J2726" s="17" t="str">
        <f aca="false">IF($C2726="","",IFERROR(INDEX(⑤減算マスタCSV!$H$2:$H$8001,MATCH($C2726,⑤減算マスタCSV!$F$2:$F$8001,0)),1))</f>
        <v/>
      </c>
      <c r="K2726" s="17" t="str">
        <f aca="false">IF($C2726="","",MAX(1,IFERROR(INDEX(⑥商品照会CSV!$M$2:$M$3001,MATCH($C2726,⑥商品照会CSV!$A$2:$A$3001,0)),1)))</f>
        <v/>
      </c>
      <c r="L2726" s="40" t="str">
        <f aca="false">IF($C2726="","",IFERROR(INDEX(⑥商品照会CSV!$Q$2:$Q$3001,MATCH($C2726,⑥商品照会CSV!$A$2:$A$3001,0)),0))</f>
        <v/>
      </c>
      <c r="M2726" s="40" t="str">
        <f aca="false">IF($C2726="","",N($L2726)*N($K2726))</f>
        <v/>
      </c>
      <c r="N2726" s="17" t="str">
        <f aca="false">IF($C2726="","",MAX(1,IFERROR(INDEX(⑥商品照会CSV!$AK$2:$AK$3001,MATCH($C2726,⑥商品照会CSV!$A$2:$A$3001,0)),1)))</f>
        <v/>
      </c>
      <c r="O2726" s="12" t="str">
        <f aca="false">IF($C2726="","",IFERROR(IF(INDEX(⑥商品照会CSV!$AN$2:$AN$3001,MATCH($C2726,⑥商品照会CSV!$A$2:$A$3001,0))=1,"バラ",IF(INDEX(⑥商品照会CSV!$AM$2:$AM$3001,MATCH($C2726,⑥商品照会CSV!$A$2:$A$3001,0))=1,"中間包装","ケース")),"ケース"))</f>
        <v/>
      </c>
      <c r="P2726" s="18"/>
      <c r="Q2726" s="14"/>
      <c r="R2726" s="17" t="str">
        <f aca="false">IF($C2726="","",N($Q2726)*N($K2726))</f>
        <v/>
      </c>
    </row>
    <row r="2727" customFormat="false" ht="15" hidden="false" customHeight="false" outlineLevel="0" collapsed="false">
      <c r="B2727" s="12" t="n">
        <v>2722</v>
      </c>
      <c r="C2727" s="36" t="str">
        <f aca="false">IF(①在庫CSV_発注日!$M2723="","",①在庫CSV_発注日!$M2723&amp;"")</f>
        <v/>
      </c>
      <c r="D2727" s="12" t="str">
        <f aca="false">IF($C2727="","",①在庫CSV_発注日!$N2723)</f>
        <v/>
      </c>
      <c r="E2727" s="12" t="str">
        <f aca="false">IF($C2727="","",①在庫CSV_発注日!$H2723)</f>
        <v/>
      </c>
      <c r="F2727" s="12" t="str">
        <f aca="false">IF($C2727="","",①在庫CSV_発注日!$L2723)</f>
        <v/>
      </c>
      <c r="G2727" s="18"/>
      <c r="H2727" s="17" t="str">
        <f aca="false">IF($C2727="","",N(①在庫CSV_発注日!$Z2723))</f>
        <v/>
      </c>
      <c r="I2727" s="37" t="str">
        <f aca="false">IF($C2727="","",SUMIFS(⑤減算マスタCSV!$L$2:$L$8001,⑤減算マスタCSV!$F$2:$F$8001,$C2727,⑤減算マスタCSV!$K$2:$K$8001,1))</f>
        <v/>
      </c>
      <c r="J2727" s="17" t="str">
        <f aca="false">IF($C2727="","",IFERROR(INDEX(⑤減算マスタCSV!$H$2:$H$8001,MATCH($C2727,⑤減算マスタCSV!$F$2:$F$8001,0)),1))</f>
        <v/>
      </c>
      <c r="K2727" s="17" t="str">
        <f aca="false">IF($C2727="","",MAX(1,IFERROR(INDEX(⑥商品照会CSV!$M$2:$M$3001,MATCH($C2727,⑥商品照会CSV!$A$2:$A$3001,0)),1)))</f>
        <v/>
      </c>
      <c r="L2727" s="40" t="str">
        <f aca="false">IF($C2727="","",IFERROR(INDEX(⑥商品照会CSV!$Q$2:$Q$3001,MATCH($C2727,⑥商品照会CSV!$A$2:$A$3001,0)),0))</f>
        <v/>
      </c>
      <c r="M2727" s="40" t="str">
        <f aca="false">IF($C2727="","",N($L2727)*N($K2727))</f>
        <v/>
      </c>
      <c r="N2727" s="17" t="str">
        <f aca="false">IF($C2727="","",MAX(1,IFERROR(INDEX(⑥商品照会CSV!$AK$2:$AK$3001,MATCH($C2727,⑥商品照会CSV!$A$2:$A$3001,0)),1)))</f>
        <v/>
      </c>
      <c r="O2727" s="12" t="str">
        <f aca="false">IF($C2727="","",IFERROR(IF(INDEX(⑥商品照会CSV!$AN$2:$AN$3001,MATCH($C2727,⑥商品照会CSV!$A$2:$A$3001,0))=1,"バラ",IF(INDEX(⑥商品照会CSV!$AM$2:$AM$3001,MATCH($C2727,⑥商品照会CSV!$A$2:$A$3001,0))=1,"中間包装","ケース")),"ケース"))</f>
        <v/>
      </c>
      <c r="P2727" s="18"/>
      <c r="Q2727" s="14"/>
      <c r="R2727" s="17" t="str">
        <f aca="false">IF($C2727="","",N($Q2727)*N($K2727))</f>
        <v/>
      </c>
    </row>
    <row r="2728" customFormat="false" ht="15" hidden="false" customHeight="false" outlineLevel="0" collapsed="false">
      <c r="B2728" s="12" t="n">
        <v>2723</v>
      </c>
      <c r="C2728" s="36" t="str">
        <f aca="false">IF(①在庫CSV_発注日!$M2724="","",①在庫CSV_発注日!$M2724&amp;"")</f>
        <v/>
      </c>
      <c r="D2728" s="12" t="str">
        <f aca="false">IF($C2728="","",①在庫CSV_発注日!$N2724)</f>
        <v/>
      </c>
      <c r="E2728" s="12" t="str">
        <f aca="false">IF($C2728="","",①在庫CSV_発注日!$H2724)</f>
        <v/>
      </c>
      <c r="F2728" s="12" t="str">
        <f aca="false">IF($C2728="","",①在庫CSV_発注日!$L2724)</f>
        <v/>
      </c>
      <c r="G2728" s="18"/>
      <c r="H2728" s="17" t="str">
        <f aca="false">IF($C2728="","",N(①在庫CSV_発注日!$Z2724))</f>
        <v/>
      </c>
      <c r="I2728" s="37" t="str">
        <f aca="false">IF($C2728="","",SUMIFS(⑤減算マスタCSV!$L$2:$L$8001,⑤減算マスタCSV!$F$2:$F$8001,$C2728,⑤減算マスタCSV!$K$2:$K$8001,1))</f>
        <v/>
      </c>
      <c r="J2728" s="17" t="str">
        <f aca="false">IF($C2728="","",IFERROR(INDEX(⑤減算マスタCSV!$H$2:$H$8001,MATCH($C2728,⑤減算マスタCSV!$F$2:$F$8001,0)),1))</f>
        <v/>
      </c>
      <c r="K2728" s="17" t="str">
        <f aca="false">IF($C2728="","",MAX(1,IFERROR(INDEX(⑥商品照会CSV!$M$2:$M$3001,MATCH($C2728,⑥商品照会CSV!$A$2:$A$3001,0)),1)))</f>
        <v/>
      </c>
      <c r="L2728" s="40" t="str">
        <f aca="false">IF($C2728="","",IFERROR(INDEX(⑥商品照会CSV!$Q$2:$Q$3001,MATCH($C2728,⑥商品照会CSV!$A$2:$A$3001,0)),0))</f>
        <v/>
      </c>
      <c r="M2728" s="40" t="str">
        <f aca="false">IF($C2728="","",N($L2728)*N($K2728))</f>
        <v/>
      </c>
      <c r="N2728" s="17" t="str">
        <f aca="false">IF($C2728="","",MAX(1,IFERROR(INDEX(⑥商品照会CSV!$AK$2:$AK$3001,MATCH($C2728,⑥商品照会CSV!$A$2:$A$3001,0)),1)))</f>
        <v/>
      </c>
      <c r="O2728" s="12" t="str">
        <f aca="false">IF($C2728="","",IFERROR(IF(INDEX(⑥商品照会CSV!$AN$2:$AN$3001,MATCH($C2728,⑥商品照会CSV!$A$2:$A$3001,0))=1,"バラ",IF(INDEX(⑥商品照会CSV!$AM$2:$AM$3001,MATCH($C2728,⑥商品照会CSV!$A$2:$A$3001,0))=1,"中間包装","ケース")),"ケース"))</f>
        <v/>
      </c>
      <c r="P2728" s="18"/>
      <c r="Q2728" s="14"/>
      <c r="R2728" s="17" t="str">
        <f aca="false">IF($C2728="","",N($Q2728)*N($K2728))</f>
        <v/>
      </c>
    </row>
    <row r="2729" customFormat="false" ht="15" hidden="false" customHeight="false" outlineLevel="0" collapsed="false">
      <c r="B2729" s="12" t="n">
        <v>2724</v>
      </c>
      <c r="C2729" s="36" t="str">
        <f aca="false">IF(①在庫CSV_発注日!$M2725="","",①在庫CSV_発注日!$M2725&amp;"")</f>
        <v/>
      </c>
      <c r="D2729" s="12" t="str">
        <f aca="false">IF($C2729="","",①在庫CSV_発注日!$N2725)</f>
        <v/>
      </c>
      <c r="E2729" s="12" t="str">
        <f aca="false">IF($C2729="","",①在庫CSV_発注日!$H2725)</f>
        <v/>
      </c>
      <c r="F2729" s="12" t="str">
        <f aca="false">IF($C2729="","",①在庫CSV_発注日!$L2725)</f>
        <v/>
      </c>
      <c r="G2729" s="18"/>
      <c r="H2729" s="17" t="str">
        <f aca="false">IF($C2729="","",N(①在庫CSV_発注日!$Z2725))</f>
        <v/>
      </c>
      <c r="I2729" s="37" t="str">
        <f aca="false">IF($C2729="","",SUMIFS(⑤減算マスタCSV!$L$2:$L$8001,⑤減算マスタCSV!$F$2:$F$8001,$C2729,⑤減算マスタCSV!$K$2:$K$8001,1))</f>
        <v/>
      </c>
      <c r="J2729" s="17" t="str">
        <f aca="false">IF($C2729="","",IFERROR(INDEX(⑤減算マスタCSV!$H$2:$H$8001,MATCH($C2729,⑤減算マスタCSV!$F$2:$F$8001,0)),1))</f>
        <v/>
      </c>
      <c r="K2729" s="17" t="str">
        <f aca="false">IF($C2729="","",MAX(1,IFERROR(INDEX(⑥商品照会CSV!$M$2:$M$3001,MATCH($C2729,⑥商品照会CSV!$A$2:$A$3001,0)),1)))</f>
        <v/>
      </c>
      <c r="L2729" s="40" t="str">
        <f aca="false">IF($C2729="","",IFERROR(INDEX(⑥商品照会CSV!$Q$2:$Q$3001,MATCH($C2729,⑥商品照会CSV!$A$2:$A$3001,0)),0))</f>
        <v/>
      </c>
      <c r="M2729" s="40" t="str">
        <f aca="false">IF($C2729="","",N($L2729)*N($K2729))</f>
        <v/>
      </c>
      <c r="N2729" s="17" t="str">
        <f aca="false">IF($C2729="","",MAX(1,IFERROR(INDEX(⑥商品照会CSV!$AK$2:$AK$3001,MATCH($C2729,⑥商品照会CSV!$A$2:$A$3001,0)),1)))</f>
        <v/>
      </c>
      <c r="O2729" s="12" t="str">
        <f aca="false">IF($C2729="","",IFERROR(IF(INDEX(⑥商品照会CSV!$AN$2:$AN$3001,MATCH($C2729,⑥商品照会CSV!$A$2:$A$3001,0))=1,"バラ",IF(INDEX(⑥商品照会CSV!$AM$2:$AM$3001,MATCH($C2729,⑥商品照会CSV!$A$2:$A$3001,0))=1,"中間包装","ケース")),"ケース"))</f>
        <v/>
      </c>
      <c r="P2729" s="18"/>
      <c r="Q2729" s="14"/>
      <c r="R2729" s="17" t="str">
        <f aca="false">IF($C2729="","",N($Q2729)*N($K2729))</f>
        <v/>
      </c>
    </row>
    <row r="2730" customFormat="false" ht="15" hidden="false" customHeight="false" outlineLevel="0" collapsed="false">
      <c r="B2730" s="12" t="n">
        <v>2725</v>
      </c>
      <c r="C2730" s="36" t="str">
        <f aca="false">IF(①在庫CSV_発注日!$M2726="","",①在庫CSV_発注日!$M2726&amp;"")</f>
        <v/>
      </c>
      <c r="D2730" s="12" t="str">
        <f aca="false">IF($C2730="","",①在庫CSV_発注日!$N2726)</f>
        <v/>
      </c>
      <c r="E2730" s="12" t="str">
        <f aca="false">IF($C2730="","",①在庫CSV_発注日!$H2726)</f>
        <v/>
      </c>
      <c r="F2730" s="12" t="str">
        <f aca="false">IF($C2730="","",①在庫CSV_発注日!$L2726)</f>
        <v/>
      </c>
      <c r="G2730" s="18"/>
      <c r="H2730" s="17" t="str">
        <f aca="false">IF($C2730="","",N(①在庫CSV_発注日!$Z2726))</f>
        <v/>
      </c>
      <c r="I2730" s="37" t="str">
        <f aca="false">IF($C2730="","",SUMIFS(⑤減算マスタCSV!$L$2:$L$8001,⑤減算マスタCSV!$F$2:$F$8001,$C2730,⑤減算マスタCSV!$K$2:$K$8001,1))</f>
        <v/>
      </c>
      <c r="J2730" s="17" t="str">
        <f aca="false">IF($C2730="","",IFERROR(INDEX(⑤減算マスタCSV!$H$2:$H$8001,MATCH($C2730,⑤減算マスタCSV!$F$2:$F$8001,0)),1))</f>
        <v/>
      </c>
      <c r="K2730" s="17" t="str">
        <f aca="false">IF($C2730="","",MAX(1,IFERROR(INDEX(⑥商品照会CSV!$M$2:$M$3001,MATCH($C2730,⑥商品照会CSV!$A$2:$A$3001,0)),1)))</f>
        <v/>
      </c>
      <c r="L2730" s="40" t="str">
        <f aca="false">IF($C2730="","",IFERROR(INDEX(⑥商品照会CSV!$Q$2:$Q$3001,MATCH($C2730,⑥商品照会CSV!$A$2:$A$3001,0)),0))</f>
        <v/>
      </c>
      <c r="M2730" s="40" t="str">
        <f aca="false">IF($C2730="","",N($L2730)*N($K2730))</f>
        <v/>
      </c>
      <c r="N2730" s="17" t="str">
        <f aca="false">IF($C2730="","",MAX(1,IFERROR(INDEX(⑥商品照会CSV!$AK$2:$AK$3001,MATCH($C2730,⑥商品照会CSV!$A$2:$A$3001,0)),1)))</f>
        <v/>
      </c>
      <c r="O2730" s="12" t="str">
        <f aca="false">IF($C2730="","",IFERROR(IF(INDEX(⑥商品照会CSV!$AN$2:$AN$3001,MATCH($C2730,⑥商品照会CSV!$A$2:$A$3001,0))=1,"バラ",IF(INDEX(⑥商品照会CSV!$AM$2:$AM$3001,MATCH($C2730,⑥商品照会CSV!$A$2:$A$3001,0))=1,"中間包装","ケース")),"ケース"))</f>
        <v/>
      </c>
      <c r="P2730" s="18"/>
      <c r="Q2730" s="14"/>
      <c r="R2730" s="17" t="str">
        <f aca="false">IF($C2730="","",N($Q2730)*N($K2730))</f>
        <v/>
      </c>
    </row>
    <row r="2731" customFormat="false" ht="15" hidden="false" customHeight="false" outlineLevel="0" collapsed="false">
      <c r="B2731" s="12" t="n">
        <v>2726</v>
      </c>
      <c r="C2731" s="36" t="str">
        <f aca="false">IF(①在庫CSV_発注日!$M2727="","",①在庫CSV_発注日!$M2727&amp;"")</f>
        <v/>
      </c>
      <c r="D2731" s="12" t="str">
        <f aca="false">IF($C2731="","",①在庫CSV_発注日!$N2727)</f>
        <v/>
      </c>
      <c r="E2731" s="12" t="str">
        <f aca="false">IF($C2731="","",①在庫CSV_発注日!$H2727)</f>
        <v/>
      </c>
      <c r="F2731" s="12" t="str">
        <f aca="false">IF($C2731="","",①在庫CSV_発注日!$L2727)</f>
        <v/>
      </c>
      <c r="G2731" s="18"/>
      <c r="H2731" s="17" t="str">
        <f aca="false">IF($C2731="","",N(①在庫CSV_発注日!$Z2727))</f>
        <v/>
      </c>
      <c r="I2731" s="37" t="str">
        <f aca="false">IF($C2731="","",SUMIFS(⑤減算マスタCSV!$L$2:$L$8001,⑤減算マスタCSV!$F$2:$F$8001,$C2731,⑤減算マスタCSV!$K$2:$K$8001,1))</f>
        <v/>
      </c>
      <c r="J2731" s="17" t="str">
        <f aca="false">IF($C2731="","",IFERROR(INDEX(⑤減算マスタCSV!$H$2:$H$8001,MATCH($C2731,⑤減算マスタCSV!$F$2:$F$8001,0)),1))</f>
        <v/>
      </c>
      <c r="K2731" s="17" t="str">
        <f aca="false">IF($C2731="","",MAX(1,IFERROR(INDEX(⑥商品照会CSV!$M$2:$M$3001,MATCH($C2731,⑥商品照会CSV!$A$2:$A$3001,0)),1)))</f>
        <v/>
      </c>
      <c r="L2731" s="40" t="str">
        <f aca="false">IF($C2731="","",IFERROR(INDEX(⑥商品照会CSV!$Q$2:$Q$3001,MATCH($C2731,⑥商品照会CSV!$A$2:$A$3001,0)),0))</f>
        <v/>
      </c>
      <c r="M2731" s="40" t="str">
        <f aca="false">IF($C2731="","",N($L2731)*N($K2731))</f>
        <v/>
      </c>
      <c r="N2731" s="17" t="str">
        <f aca="false">IF($C2731="","",MAX(1,IFERROR(INDEX(⑥商品照会CSV!$AK$2:$AK$3001,MATCH($C2731,⑥商品照会CSV!$A$2:$A$3001,0)),1)))</f>
        <v/>
      </c>
      <c r="O2731" s="12" t="str">
        <f aca="false">IF($C2731="","",IFERROR(IF(INDEX(⑥商品照会CSV!$AN$2:$AN$3001,MATCH($C2731,⑥商品照会CSV!$A$2:$A$3001,0))=1,"バラ",IF(INDEX(⑥商品照会CSV!$AM$2:$AM$3001,MATCH($C2731,⑥商品照会CSV!$A$2:$A$3001,0))=1,"中間包装","ケース")),"ケース"))</f>
        <v/>
      </c>
      <c r="P2731" s="18"/>
      <c r="Q2731" s="14"/>
      <c r="R2731" s="17" t="str">
        <f aca="false">IF($C2731="","",N($Q2731)*N($K2731))</f>
        <v/>
      </c>
    </row>
    <row r="2732" customFormat="false" ht="15" hidden="false" customHeight="false" outlineLevel="0" collapsed="false">
      <c r="B2732" s="12" t="n">
        <v>2727</v>
      </c>
      <c r="C2732" s="36" t="str">
        <f aca="false">IF(①在庫CSV_発注日!$M2728="","",①在庫CSV_発注日!$M2728&amp;"")</f>
        <v/>
      </c>
      <c r="D2732" s="12" t="str">
        <f aca="false">IF($C2732="","",①在庫CSV_発注日!$N2728)</f>
        <v/>
      </c>
      <c r="E2732" s="12" t="str">
        <f aca="false">IF($C2732="","",①在庫CSV_発注日!$H2728)</f>
        <v/>
      </c>
      <c r="F2732" s="12" t="str">
        <f aca="false">IF($C2732="","",①在庫CSV_発注日!$L2728)</f>
        <v/>
      </c>
      <c r="G2732" s="18"/>
      <c r="H2732" s="17" t="str">
        <f aca="false">IF($C2732="","",N(①在庫CSV_発注日!$Z2728))</f>
        <v/>
      </c>
      <c r="I2732" s="37" t="str">
        <f aca="false">IF($C2732="","",SUMIFS(⑤減算マスタCSV!$L$2:$L$8001,⑤減算マスタCSV!$F$2:$F$8001,$C2732,⑤減算マスタCSV!$K$2:$K$8001,1))</f>
        <v/>
      </c>
      <c r="J2732" s="17" t="str">
        <f aca="false">IF($C2732="","",IFERROR(INDEX(⑤減算マスタCSV!$H$2:$H$8001,MATCH($C2732,⑤減算マスタCSV!$F$2:$F$8001,0)),1))</f>
        <v/>
      </c>
      <c r="K2732" s="17" t="str">
        <f aca="false">IF($C2732="","",MAX(1,IFERROR(INDEX(⑥商品照会CSV!$M$2:$M$3001,MATCH($C2732,⑥商品照会CSV!$A$2:$A$3001,0)),1)))</f>
        <v/>
      </c>
      <c r="L2732" s="40" t="str">
        <f aca="false">IF($C2732="","",IFERROR(INDEX(⑥商品照会CSV!$Q$2:$Q$3001,MATCH($C2732,⑥商品照会CSV!$A$2:$A$3001,0)),0))</f>
        <v/>
      </c>
      <c r="M2732" s="40" t="str">
        <f aca="false">IF($C2732="","",N($L2732)*N($K2732))</f>
        <v/>
      </c>
      <c r="N2732" s="17" t="str">
        <f aca="false">IF($C2732="","",MAX(1,IFERROR(INDEX(⑥商品照会CSV!$AK$2:$AK$3001,MATCH($C2732,⑥商品照会CSV!$A$2:$A$3001,0)),1)))</f>
        <v/>
      </c>
      <c r="O2732" s="12" t="str">
        <f aca="false">IF($C2732="","",IFERROR(IF(INDEX(⑥商品照会CSV!$AN$2:$AN$3001,MATCH($C2732,⑥商品照会CSV!$A$2:$A$3001,0))=1,"バラ",IF(INDEX(⑥商品照会CSV!$AM$2:$AM$3001,MATCH($C2732,⑥商品照会CSV!$A$2:$A$3001,0))=1,"中間包装","ケース")),"ケース"))</f>
        <v/>
      </c>
      <c r="P2732" s="18"/>
      <c r="Q2732" s="14"/>
      <c r="R2732" s="17" t="str">
        <f aca="false">IF($C2732="","",N($Q2732)*N($K2732))</f>
        <v/>
      </c>
    </row>
    <row r="2733" customFormat="false" ht="15" hidden="false" customHeight="false" outlineLevel="0" collapsed="false">
      <c r="B2733" s="12" t="n">
        <v>2728</v>
      </c>
      <c r="C2733" s="36" t="str">
        <f aca="false">IF(①在庫CSV_発注日!$M2729="","",①在庫CSV_発注日!$M2729&amp;"")</f>
        <v/>
      </c>
      <c r="D2733" s="12" t="str">
        <f aca="false">IF($C2733="","",①在庫CSV_発注日!$N2729)</f>
        <v/>
      </c>
      <c r="E2733" s="12" t="str">
        <f aca="false">IF($C2733="","",①在庫CSV_発注日!$H2729)</f>
        <v/>
      </c>
      <c r="F2733" s="12" t="str">
        <f aca="false">IF($C2733="","",①在庫CSV_発注日!$L2729)</f>
        <v/>
      </c>
      <c r="G2733" s="18"/>
      <c r="H2733" s="17" t="str">
        <f aca="false">IF($C2733="","",N(①在庫CSV_発注日!$Z2729))</f>
        <v/>
      </c>
      <c r="I2733" s="37" t="str">
        <f aca="false">IF($C2733="","",SUMIFS(⑤減算マスタCSV!$L$2:$L$8001,⑤減算マスタCSV!$F$2:$F$8001,$C2733,⑤減算マスタCSV!$K$2:$K$8001,1))</f>
        <v/>
      </c>
      <c r="J2733" s="17" t="str">
        <f aca="false">IF($C2733="","",IFERROR(INDEX(⑤減算マスタCSV!$H$2:$H$8001,MATCH($C2733,⑤減算マスタCSV!$F$2:$F$8001,0)),1))</f>
        <v/>
      </c>
      <c r="K2733" s="17" t="str">
        <f aca="false">IF($C2733="","",MAX(1,IFERROR(INDEX(⑥商品照会CSV!$M$2:$M$3001,MATCH($C2733,⑥商品照会CSV!$A$2:$A$3001,0)),1)))</f>
        <v/>
      </c>
      <c r="L2733" s="40" t="str">
        <f aca="false">IF($C2733="","",IFERROR(INDEX(⑥商品照会CSV!$Q$2:$Q$3001,MATCH($C2733,⑥商品照会CSV!$A$2:$A$3001,0)),0))</f>
        <v/>
      </c>
      <c r="M2733" s="40" t="str">
        <f aca="false">IF($C2733="","",N($L2733)*N($K2733))</f>
        <v/>
      </c>
      <c r="N2733" s="17" t="str">
        <f aca="false">IF($C2733="","",MAX(1,IFERROR(INDEX(⑥商品照会CSV!$AK$2:$AK$3001,MATCH($C2733,⑥商品照会CSV!$A$2:$A$3001,0)),1)))</f>
        <v/>
      </c>
      <c r="O2733" s="12" t="str">
        <f aca="false">IF($C2733="","",IFERROR(IF(INDEX(⑥商品照会CSV!$AN$2:$AN$3001,MATCH($C2733,⑥商品照会CSV!$A$2:$A$3001,0))=1,"バラ",IF(INDEX(⑥商品照会CSV!$AM$2:$AM$3001,MATCH($C2733,⑥商品照会CSV!$A$2:$A$3001,0))=1,"中間包装","ケース")),"ケース"))</f>
        <v/>
      </c>
      <c r="P2733" s="18"/>
      <c r="Q2733" s="14"/>
      <c r="R2733" s="17" t="str">
        <f aca="false">IF($C2733="","",N($Q2733)*N($K2733))</f>
        <v/>
      </c>
    </row>
    <row r="2734" customFormat="false" ht="15" hidden="false" customHeight="false" outlineLevel="0" collapsed="false">
      <c r="B2734" s="12" t="n">
        <v>2729</v>
      </c>
      <c r="C2734" s="36" t="str">
        <f aca="false">IF(①在庫CSV_発注日!$M2730="","",①在庫CSV_発注日!$M2730&amp;"")</f>
        <v/>
      </c>
      <c r="D2734" s="12" t="str">
        <f aca="false">IF($C2734="","",①在庫CSV_発注日!$N2730)</f>
        <v/>
      </c>
      <c r="E2734" s="12" t="str">
        <f aca="false">IF($C2734="","",①在庫CSV_発注日!$H2730)</f>
        <v/>
      </c>
      <c r="F2734" s="12" t="str">
        <f aca="false">IF($C2734="","",①在庫CSV_発注日!$L2730)</f>
        <v/>
      </c>
      <c r="G2734" s="18"/>
      <c r="H2734" s="17" t="str">
        <f aca="false">IF($C2734="","",N(①在庫CSV_発注日!$Z2730))</f>
        <v/>
      </c>
      <c r="I2734" s="37" t="str">
        <f aca="false">IF($C2734="","",SUMIFS(⑤減算マスタCSV!$L$2:$L$8001,⑤減算マスタCSV!$F$2:$F$8001,$C2734,⑤減算マスタCSV!$K$2:$K$8001,1))</f>
        <v/>
      </c>
      <c r="J2734" s="17" t="str">
        <f aca="false">IF($C2734="","",IFERROR(INDEX(⑤減算マスタCSV!$H$2:$H$8001,MATCH($C2734,⑤減算マスタCSV!$F$2:$F$8001,0)),1))</f>
        <v/>
      </c>
      <c r="K2734" s="17" t="str">
        <f aca="false">IF($C2734="","",MAX(1,IFERROR(INDEX(⑥商品照会CSV!$M$2:$M$3001,MATCH($C2734,⑥商品照会CSV!$A$2:$A$3001,0)),1)))</f>
        <v/>
      </c>
      <c r="L2734" s="40" t="str">
        <f aca="false">IF($C2734="","",IFERROR(INDEX(⑥商品照会CSV!$Q$2:$Q$3001,MATCH($C2734,⑥商品照会CSV!$A$2:$A$3001,0)),0))</f>
        <v/>
      </c>
      <c r="M2734" s="40" t="str">
        <f aca="false">IF($C2734="","",N($L2734)*N($K2734))</f>
        <v/>
      </c>
      <c r="N2734" s="17" t="str">
        <f aca="false">IF($C2734="","",MAX(1,IFERROR(INDEX(⑥商品照会CSV!$AK$2:$AK$3001,MATCH($C2734,⑥商品照会CSV!$A$2:$A$3001,0)),1)))</f>
        <v/>
      </c>
      <c r="O2734" s="12" t="str">
        <f aca="false">IF($C2734="","",IFERROR(IF(INDEX(⑥商品照会CSV!$AN$2:$AN$3001,MATCH($C2734,⑥商品照会CSV!$A$2:$A$3001,0))=1,"バラ",IF(INDEX(⑥商品照会CSV!$AM$2:$AM$3001,MATCH($C2734,⑥商品照会CSV!$A$2:$A$3001,0))=1,"中間包装","ケース")),"ケース"))</f>
        <v/>
      </c>
      <c r="P2734" s="18"/>
      <c r="Q2734" s="14"/>
      <c r="R2734" s="17" t="str">
        <f aca="false">IF($C2734="","",N($Q2734)*N($K2734))</f>
        <v/>
      </c>
    </row>
    <row r="2735" customFormat="false" ht="15" hidden="false" customHeight="false" outlineLevel="0" collapsed="false">
      <c r="B2735" s="12" t="n">
        <v>2730</v>
      </c>
      <c r="C2735" s="36" t="str">
        <f aca="false">IF(①在庫CSV_発注日!$M2731="","",①在庫CSV_発注日!$M2731&amp;"")</f>
        <v/>
      </c>
      <c r="D2735" s="12" t="str">
        <f aca="false">IF($C2735="","",①在庫CSV_発注日!$N2731)</f>
        <v/>
      </c>
      <c r="E2735" s="12" t="str">
        <f aca="false">IF($C2735="","",①在庫CSV_発注日!$H2731)</f>
        <v/>
      </c>
      <c r="F2735" s="12" t="str">
        <f aca="false">IF($C2735="","",①在庫CSV_発注日!$L2731)</f>
        <v/>
      </c>
      <c r="G2735" s="18"/>
      <c r="H2735" s="17" t="str">
        <f aca="false">IF($C2735="","",N(①在庫CSV_発注日!$Z2731))</f>
        <v/>
      </c>
      <c r="I2735" s="37" t="str">
        <f aca="false">IF($C2735="","",SUMIFS(⑤減算マスタCSV!$L$2:$L$8001,⑤減算マスタCSV!$F$2:$F$8001,$C2735,⑤減算マスタCSV!$K$2:$K$8001,1))</f>
        <v/>
      </c>
      <c r="J2735" s="17" t="str">
        <f aca="false">IF($C2735="","",IFERROR(INDEX(⑤減算マスタCSV!$H$2:$H$8001,MATCH($C2735,⑤減算マスタCSV!$F$2:$F$8001,0)),1))</f>
        <v/>
      </c>
      <c r="K2735" s="17" t="str">
        <f aca="false">IF($C2735="","",MAX(1,IFERROR(INDEX(⑥商品照会CSV!$M$2:$M$3001,MATCH($C2735,⑥商品照会CSV!$A$2:$A$3001,0)),1)))</f>
        <v/>
      </c>
      <c r="L2735" s="40" t="str">
        <f aca="false">IF($C2735="","",IFERROR(INDEX(⑥商品照会CSV!$Q$2:$Q$3001,MATCH($C2735,⑥商品照会CSV!$A$2:$A$3001,0)),0))</f>
        <v/>
      </c>
      <c r="M2735" s="40" t="str">
        <f aca="false">IF($C2735="","",N($L2735)*N($K2735))</f>
        <v/>
      </c>
      <c r="N2735" s="17" t="str">
        <f aca="false">IF($C2735="","",MAX(1,IFERROR(INDEX(⑥商品照会CSV!$AK$2:$AK$3001,MATCH($C2735,⑥商品照会CSV!$A$2:$A$3001,0)),1)))</f>
        <v/>
      </c>
      <c r="O2735" s="12" t="str">
        <f aca="false">IF($C2735="","",IFERROR(IF(INDEX(⑥商品照会CSV!$AN$2:$AN$3001,MATCH($C2735,⑥商品照会CSV!$A$2:$A$3001,0))=1,"バラ",IF(INDEX(⑥商品照会CSV!$AM$2:$AM$3001,MATCH($C2735,⑥商品照会CSV!$A$2:$A$3001,0))=1,"中間包装","ケース")),"ケース"))</f>
        <v/>
      </c>
      <c r="P2735" s="18"/>
      <c r="Q2735" s="14"/>
      <c r="R2735" s="17" t="str">
        <f aca="false">IF($C2735="","",N($Q2735)*N($K2735))</f>
        <v/>
      </c>
    </row>
    <row r="2736" customFormat="false" ht="15" hidden="false" customHeight="false" outlineLevel="0" collapsed="false">
      <c r="B2736" s="12" t="n">
        <v>2731</v>
      </c>
      <c r="C2736" s="36" t="str">
        <f aca="false">IF(①在庫CSV_発注日!$M2732="","",①在庫CSV_発注日!$M2732&amp;"")</f>
        <v/>
      </c>
      <c r="D2736" s="12" t="str">
        <f aca="false">IF($C2736="","",①在庫CSV_発注日!$N2732)</f>
        <v/>
      </c>
      <c r="E2736" s="12" t="str">
        <f aca="false">IF($C2736="","",①在庫CSV_発注日!$H2732)</f>
        <v/>
      </c>
      <c r="F2736" s="12" t="str">
        <f aca="false">IF($C2736="","",①在庫CSV_発注日!$L2732)</f>
        <v/>
      </c>
      <c r="G2736" s="18"/>
      <c r="H2736" s="17" t="str">
        <f aca="false">IF($C2736="","",N(①在庫CSV_発注日!$Z2732))</f>
        <v/>
      </c>
      <c r="I2736" s="37" t="str">
        <f aca="false">IF($C2736="","",SUMIFS(⑤減算マスタCSV!$L$2:$L$8001,⑤減算マスタCSV!$F$2:$F$8001,$C2736,⑤減算マスタCSV!$K$2:$K$8001,1))</f>
        <v/>
      </c>
      <c r="J2736" s="17" t="str">
        <f aca="false">IF($C2736="","",IFERROR(INDEX(⑤減算マスタCSV!$H$2:$H$8001,MATCH($C2736,⑤減算マスタCSV!$F$2:$F$8001,0)),1))</f>
        <v/>
      </c>
      <c r="K2736" s="17" t="str">
        <f aca="false">IF($C2736="","",MAX(1,IFERROR(INDEX(⑥商品照会CSV!$M$2:$M$3001,MATCH($C2736,⑥商品照会CSV!$A$2:$A$3001,0)),1)))</f>
        <v/>
      </c>
      <c r="L2736" s="40" t="str">
        <f aca="false">IF($C2736="","",IFERROR(INDEX(⑥商品照会CSV!$Q$2:$Q$3001,MATCH($C2736,⑥商品照会CSV!$A$2:$A$3001,0)),0))</f>
        <v/>
      </c>
      <c r="M2736" s="40" t="str">
        <f aca="false">IF($C2736="","",N($L2736)*N($K2736))</f>
        <v/>
      </c>
      <c r="N2736" s="17" t="str">
        <f aca="false">IF($C2736="","",MAX(1,IFERROR(INDEX(⑥商品照会CSV!$AK$2:$AK$3001,MATCH($C2736,⑥商品照会CSV!$A$2:$A$3001,0)),1)))</f>
        <v/>
      </c>
      <c r="O2736" s="12" t="str">
        <f aca="false">IF($C2736="","",IFERROR(IF(INDEX(⑥商品照会CSV!$AN$2:$AN$3001,MATCH($C2736,⑥商品照会CSV!$A$2:$A$3001,0))=1,"バラ",IF(INDEX(⑥商品照会CSV!$AM$2:$AM$3001,MATCH($C2736,⑥商品照会CSV!$A$2:$A$3001,0))=1,"中間包装","ケース")),"ケース"))</f>
        <v/>
      </c>
      <c r="P2736" s="18"/>
      <c r="Q2736" s="14"/>
      <c r="R2736" s="17" t="str">
        <f aca="false">IF($C2736="","",N($Q2736)*N($K2736))</f>
        <v/>
      </c>
    </row>
    <row r="2737" customFormat="false" ht="15" hidden="false" customHeight="false" outlineLevel="0" collapsed="false">
      <c r="B2737" s="12" t="n">
        <v>2732</v>
      </c>
      <c r="C2737" s="36" t="str">
        <f aca="false">IF(①在庫CSV_発注日!$M2733="","",①在庫CSV_発注日!$M2733&amp;"")</f>
        <v/>
      </c>
      <c r="D2737" s="12" t="str">
        <f aca="false">IF($C2737="","",①在庫CSV_発注日!$N2733)</f>
        <v/>
      </c>
      <c r="E2737" s="12" t="str">
        <f aca="false">IF($C2737="","",①在庫CSV_発注日!$H2733)</f>
        <v/>
      </c>
      <c r="F2737" s="12" t="str">
        <f aca="false">IF($C2737="","",①在庫CSV_発注日!$L2733)</f>
        <v/>
      </c>
      <c r="G2737" s="18"/>
      <c r="H2737" s="17" t="str">
        <f aca="false">IF($C2737="","",N(①在庫CSV_発注日!$Z2733))</f>
        <v/>
      </c>
      <c r="I2737" s="37" t="str">
        <f aca="false">IF($C2737="","",SUMIFS(⑤減算マスタCSV!$L$2:$L$8001,⑤減算マスタCSV!$F$2:$F$8001,$C2737,⑤減算マスタCSV!$K$2:$K$8001,1))</f>
        <v/>
      </c>
      <c r="J2737" s="17" t="str">
        <f aca="false">IF($C2737="","",IFERROR(INDEX(⑤減算マスタCSV!$H$2:$H$8001,MATCH($C2737,⑤減算マスタCSV!$F$2:$F$8001,0)),1))</f>
        <v/>
      </c>
      <c r="K2737" s="17" t="str">
        <f aca="false">IF($C2737="","",MAX(1,IFERROR(INDEX(⑥商品照会CSV!$M$2:$M$3001,MATCH($C2737,⑥商品照会CSV!$A$2:$A$3001,0)),1)))</f>
        <v/>
      </c>
      <c r="L2737" s="40" t="str">
        <f aca="false">IF($C2737="","",IFERROR(INDEX(⑥商品照会CSV!$Q$2:$Q$3001,MATCH($C2737,⑥商品照会CSV!$A$2:$A$3001,0)),0))</f>
        <v/>
      </c>
      <c r="M2737" s="40" t="str">
        <f aca="false">IF($C2737="","",N($L2737)*N($K2737))</f>
        <v/>
      </c>
      <c r="N2737" s="17" t="str">
        <f aca="false">IF($C2737="","",MAX(1,IFERROR(INDEX(⑥商品照会CSV!$AK$2:$AK$3001,MATCH($C2737,⑥商品照会CSV!$A$2:$A$3001,0)),1)))</f>
        <v/>
      </c>
      <c r="O2737" s="12" t="str">
        <f aca="false">IF($C2737="","",IFERROR(IF(INDEX(⑥商品照会CSV!$AN$2:$AN$3001,MATCH($C2737,⑥商品照会CSV!$A$2:$A$3001,0))=1,"バラ",IF(INDEX(⑥商品照会CSV!$AM$2:$AM$3001,MATCH($C2737,⑥商品照会CSV!$A$2:$A$3001,0))=1,"中間包装","ケース")),"ケース"))</f>
        <v/>
      </c>
      <c r="P2737" s="18"/>
      <c r="Q2737" s="14"/>
      <c r="R2737" s="17" t="str">
        <f aca="false">IF($C2737="","",N($Q2737)*N($K2737))</f>
        <v/>
      </c>
    </row>
    <row r="2738" customFormat="false" ht="15" hidden="false" customHeight="false" outlineLevel="0" collapsed="false">
      <c r="B2738" s="12" t="n">
        <v>2733</v>
      </c>
      <c r="C2738" s="36" t="str">
        <f aca="false">IF(①在庫CSV_発注日!$M2734="","",①在庫CSV_発注日!$M2734&amp;"")</f>
        <v/>
      </c>
      <c r="D2738" s="12" t="str">
        <f aca="false">IF($C2738="","",①在庫CSV_発注日!$N2734)</f>
        <v/>
      </c>
      <c r="E2738" s="12" t="str">
        <f aca="false">IF($C2738="","",①在庫CSV_発注日!$H2734)</f>
        <v/>
      </c>
      <c r="F2738" s="12" t="str">
        <f aca="false">IF($C2738="","",①在庫CSV_発注日!$L2734)</f>
        <v/>
      </c>
      <c r="G2738" s="18"/>
      <c r="H2738" s="17" t="str">
        <f aca="false">IF($C2738="","",N(①在庫CSV_発注日!$Z2734))</f>
        <v/>
      </c>
      <c r="I2738" s="37" t="str">
        <f aca="false">IF($C2738="","",SUMIFS(⑤減算マスタCSV!$L$2:$L$8001,⑤減算マスタCSV!$F$2:$F$8001,$C2738,⑤減算マスタCSV!$K$2:$K$8001,1))</f>
        <v/>
      </c>
      <c r="J2738" s="17" t="str">
        <f aca="false">IF($C2738="","",IFERROR(INDEX(⑤減算マスタCSV!$H$2:$H$8001,MATCH($C2738,⑤減算マスタCSV!$F$2:$F$8001,0)),1))</f>
        <v/>
      </c>
      <c r="K2738" s="17" t="str">
        <f aca="false">IF($C2738="","",MAX(1,IFERROR(INDEX(⑥商品照会CSV!$M$2:$M$3001,MATCH($C2738,⑥商品照会CSV!$A$2:$A$3001,0)),1)))</f>
        <v/>
      </c>
      <c r="L2738" s="40" t="str">
        <f aca="false">IF($C2738="","",IFERROR(INDEX(⑥商品照会CSV!$Q$2:$Q$3001,MATCH($C2738,⑥商品照会CSV!$A$2:$A$3001,0)),0))</f>
        <v/>
      </c>
      <c r="M2738" s="40" t="str">
        <f aca="false">IF($C2738="","",N($L2738)*N($K2738))</f>
        <v/>
      </c>
      <c r="N2738" s="17" t="str">
        <f aca="false">IF($C2738="","",MAX(1,IFERROR(INDEX(⑥商品照会CSV!$AK$2:$AK$3001,MATCH($C2738,⑥商品照会CSV!$A$2:$A$3001,0)),1)))</f>
        <v/>
      </c>
      <c r="O2738" s="12" t="str">
        <f aca="false">IF($C2738="","",IFERROR(IF(INDEX(⑥商品照会CSV!$AN$2:$AN$3001,MATCH($C2738,⑥商品照会CSV!$A$2:$A$3001,0))=1,"バラ",IF(INDEX(⑥商品照会CSV!$AM$2:$AM$3001,MATCH($C2738,⑥商品照会CSV!$A$2:$A$3001,0))=1,"中間包装","ケース")),"ケース"))</f>
        <v/>
      </c>
      <c r="P2738" s="18"/>
      <c r="Q2738" s="14"/>
      <c r="R2738" s="17" t="str">
        <f aca="false">IF($C2738="","",N($Q2738)*N($K2738))</f>
        <v/>
      </c>
    </row>
    <row r="2739" customFormat="false" ht="15" hidden="false" customHeight="false" outlineLevel="0" collapsed="false">
      <c r="B2739" s="12" t="n">
        <v>2734</v>
      </c>
      <c r="C2739" s="36" t="str">
        <f aca="false">IF(①在庫CSV_発注日!$M2735="","",①在庫CSV_発注日!$M2735&amp;"")</f>
        <v/>
      </c>
      <c r="D2739" s="12" t="str">
        <f aca="false">IF($C2739="","",①在庫CSV_発注日!$N2735)</f>
        <v/>
      </c>
      <c r="E2739" s="12" t="str">
        <f aca="false">IF($C2739="","",①在庫CSV_発注日!$H2735)</f>
        <v/>
      </c>
      <c r="F2739" s="12" t="str">
        <f aca="false">IF($C2739="","",①在庫CSV_発注日!$L2735)</f>
        <v/>
      </c>
      <c r="G2739" s="18"/>
      <c r="H2739" s="17" t="str">
        <f aca="false">IF($C2739="","",N(①在庫CSV_発注日!$Z2735))</f>
        <v/>
      </c>
      <c r="I2739" s="37" t="str">
        <f aca="false">IF($C2739="","",SUMIFS(⑤減算マスタCSV!$L$2:$L$8001,⑤減算マスタCSV!$F$2:$F$8001,$C2739,⑤減算マスタCSV!$K$2:$K$8001,1))</f>
        <v/>
      </c>
      <c r="J2739" s="17" t="str">
        <f aca="false">IF($C2739="","",IFERROR(INDEX(⑤減算マスタCSV!$H$2:$H$8001,MATCH($C2739,⑤減算マスタCSV!$F$2:$F$8001,0)),1))</f>
        <v/>
      </c>
      <c r="K2739" s="17" t="str">
        <f aca="false">IF($C2739="","",MAX(1,IFERROR(INDEX(⑥商品照会CSV!$M$2:$M$3001,MATCH($C2739,⑥商品照会CSV!$A$2:$A$3001,0)),1)))</f>
        <v/>
      </c>
      <c r="L2739" s="40" t="str">
        <f aca="false">IF($C2739="","",IFERROR(INDEX(⑥商品照会CSV!$Q$2:$Q$3001,MATCH($C2739,⑥商品照会CSV!$A$2:$A$3001,0)),0))</f>
        <v/>
      </c>
      <c r="M2739" s="40" t="str">
        <f aca="false">IF($C2739="","",N($L2739)*N($K2739))</f>
        <v/>
      </c>
      <c r="N2739" s="17" t="str">
        <f aca="false">IF($C2739="","",MAX(1,IFERROR(INDEX(⑥商品照会CSV!$AK$2:$AK$3001,MATCH($C2739,⑥商品照会CSV!$A$2:$A$3001,0)),1)))</f>
        <v/>
      </c>
      <c r="O2739" s="12" t="str">
        <f aca="false">IF($C2739="","",IFERROR(IF(INDEX(⑥商品照会CSV!$AN$2:$AN$3001,MATCH($C2739,⑥商品照会CSV!$A$2:$A$3001,0))=1,"バラ",IF(INDEX(⑥商品照会CSV!$AM$2:$AM$3001,MATCH($C2739,⑥商品照会CSV!$A$2:$A$3001,0))=1,"中間包装","ケース")),"ケース"))</f>
        <v/>
      </c>
      <c r="P2739" s="18"/>
      <c r="Q2739" s="14"/>
      <c r="R2739" s="17" t="str">
        <f aca="false">IF($C2739="","",N($Q2739)*N($K2739))</f>
        <v/>
      </c>
    </row>
    <row r="2740" customFormat="false" ht="15" hidden="false" customHeight="false" outlineLevel="0" collapsed="false">
      <c r="B2740" s="12" t="n">
        <v>2735</v>
      </c>
      <c r="C2740" s="36" t="str">
        <f aca="false">IF(①在庫CSV_発注日!$M2736="","",①在庫CSV_発注日!$M2736&amp;"")</f>
        <v/>
      </c>
      <c r="D2740" s="12" t="str">
        <f aca="false">IF($C2740="","",①在庫CSV_発注日!$N2736)</f>
        <v/>
      </c>
      <c r="E2740" s="12" t="str">
        <f aca="false">IF($C2740="","",①在庫CSV_発注日!$H2736)</f>
        <v/>
      </c>
      <c r="F2740" s="12" t="str">
        <f aca="false">IF($C2740="","",①在庫CSV_発注日!$L2736)</f>
        <v/>
      </c>
      <c r="G2740" s="18"/>
      <c r="H2740" s="17" t="str">
        <f aca="false">IF($C2740="","",N(①在庫CSV_発注日!$Z2736))</f>
        <v/>
      </c>
      <c r="I2740" s="37" t="str">
        <f aca="false">IF($C2740="","",SUMIFS(⑤減算マスタCSV!$L$2:$L$8001,⑤減算マスタCSV!$F$2:$F$8001,$C2740,⑤減算マスタCSV!$K$2:$K$8001,1))</f>
        <v/>
      </c>
      <c r="J2740" s="17" t="str">
        <f aca="false">IF($C2740="","",IFERROR(INDEX(⑤減算マスタCSV!$H$2:$H$8001,MATCH($C2740,⑤減算マスタCSV!$F$2:$F$8001,0)),1))</f>
        <v/>
      </c>
      <c r="K2740" s="17" t="str">
        <f aca="false">IF($C2740="","",MAX(1,IFERROR(INDEX(⑥商品照会CSV!$M$2:$M$3001,MATCH($C2740,⑥商品照会CSV!$A$2:$A$3001,0)),1)))</f>
        <v/>
      </c>
      <c r="L2740" s="40" t="str">
        <f aca="false">IF($C2740="","",IFERROR(INDEX(⑥商品照会CSV!$Q$2:$Q$3001,MATCH($C2740,⑥商品照会CSV!$A$2:$A$3001,0)),0))</f>
        <v/>
      </c>
      <c r="M2740" s="40" t="str">
        <f aca="false">IF($C2740="","",N($L2740)*N($K2740))</f>
        <v/>
      </c>
      <c r="N2740" s="17" t="str">
        <f aca="false">IF($C2740="","",MAX(1,IFERROR(INDEX(⑥商品照会CSV!$AK$2:$AK$3001,MATCH($C2740,⑥商品照会CSV!$A$2:$A$3001,0)),1)))</f>
        <v/>
      </c>
      <c r="O2740" s="12" t="str">
        <f aca="false">IF($C2740="","",IFERROR(IF(INDEX(⑥商品照会CSV!$AN$2:$AN$3001,MATCH($C2740,⑥商品照会CSV!$A$2:$A$3001,0))=1,"バラ",IF(INDEX(⑥商品照会CSV!$AM$2:$AM$3001,MATCH($C2740,⑥商品照会CSV!$A$2:$A$3001,0))=1,"中間包装","ケース")),"ケース"))</f>
        <v/>
      </c>
      <c r="P2740" s="18"/>
      <c r="Q2740" s="14"/>
      <c r="R2740" s="17" t="str">
        <f aca="false">IF($C2740="","",N($Q2740)*N($K2740))</f>
        <v/>
      </c>
    </row>
    <row r="2741" customFormat="false" ht="15" hidden="false" customHeight="false" outlineLevel="0" collapsed="false">
      <c r="B2741" s="12" t="n">
        <v>2736</v>
      </c>
      <c r="C2741" s="36" t="str">
        <f aca="false">IF(①在庫CSV_発注日!$M2737="","",①在庫CSV_発注日!$M2737&amp;"")</f>
        <v/>
      </c>
      <c r="D2741" s="12" t="str">
        <f aca="false">IF($C2741="","",①在庫CSV_発注日!$N2737)</f>
        <v/>
      </c>
      <c r="E2741" s="12" t="str">
        <f aca="false">IF($C2741="","",①在庫CSV_発注日!$H2737)</f>
        <v/>
      </c>
      <c r="F2741" s="12" t="str">
        <f aca="false">IF($C2741="","",①在庫CSV_発注日!$L2737)</f>
        <v/>
      </c>
      <c r="G2741" s="18"/>
      <c r="H2741" s="17" t="str">
        <f aca="false">IF($C2741="","",N(①在庫CSV_発注日!$Z2737))</f>
        <v/>
      </c>
      <c r="I2741" s="37" t="str">
        <f aca="false">IF($C2741="","",SUMIFS(⑤減算マスタCSV!$L$2:$L$8001,⑤減算マスタCSV!$F$2:$F$8001,$C2741,⑤減算マスタCSV!$K$2:$K$8001,1))</f>
        <v/>
      </c>
      <c r="J2741" s="17" t="str">
        <f aca="false">IF($C2741="","",IFERROR(INDEX(⑤減算マスタCSV!$H$2:$H$8001,MATCH($C2741,⑤減算マスタCSV!$F$2:$F$8001,0)),1))</f>
        <v/>
      </c>
      <c r="K2741" s="17" t="str">
        <f aca="false">IF($C2741="","",MAX(1,IFERROR(INDEX(⑥商品照会CSV!$M$2:$M$3001,MATCH($C2741,⑥商品照会CSV!$A$2:$A$3001,0)),1)))</f>
        <v/>
      </c>
      <c r="L2741" s="40" t="str">
        <f aca="false">IF($C2741="","",IFERROR(INDEX(⑥商品照会CSV!$Q$2:$Q$3001,MATCH($C2741,⑥商品照会CSV!$A$2:$A$3001,0)),0))</f>
        <v/>
      </c>
      <c r="M2741" s="40" t="str">
        <f aca="false">IF($C2741="","",N($L2741)*N($K2741))</f>
        <v/>
      </c>
      <c r="N2741" s="17" t="str">
        <f aca="false">IF($C2741="","",MAX(1,IFERROR(INDEX(⑥商品照会CSV!$AK$2:$AK$3001,MATCH($C2741,⑥商品照会CSV!$A$2:$A$3001,0)),1)))</f>
        <v/>
      </c>
      <c r="O2741" s="12" t="str">
        <f aca="false">IF($C2741="","",IFERROR(IF(INDEX(⑥商品照会CSV!$AN$2:$AN$3001,MATCH($C2741,⑥商品照会CSV!$A$2:$A$3001,0))=1,"バラ",IF(INDEX(⑥商品照会CSV!$AM$2:$AM$3001,MATCH($C2741,⑥商品照会CSV!$A$2:$A$3001,0))=1,"中間包装","ケース")),"ケース"))</f>
        <v/>
      </c>
      <c r="P2741" s="18"/>
      <c r="Q2741" s="14"/>
      <c r="R2741" s="17" t="str">
        <f aca="false">IF($C2741="","",N($Q2741)*N($K2741))</f>
        <v/>
      </c>
    </row>
    <row r="2742" customFormat="false" ht="15" hidden="false" customHeight="false" outlineLevel="0" collapsed="false">
      <c r="B2742" s="12" t="n">
        <v>2737</v>
      </c>
      <c r="C2742" s="36" t="str">
        <f aca="false">IF(①在庫CSV_発注日!$M2738="","",①在庫CSV_発注日!$M2738&amp;"")</f>
        <v/>
      </c>
      <c r="D2742" s="12" t="str">
        <f aca="false">IF($C2742="","",①在庫CSV_発注日!$N2738)</f>
        <v/>
      </c>
      <c r="E2742" s="12" t="str">
        <f aca="false">IF($C2742="","",①在庫CSV_発注日!$H2738)</f>
        <v/>
      </c>
      <c r="F2742" s="12" t="str">
        <f aca="false">IF($C2742="","",①在庫CSV_発注日!$L2738)</f>
        <v/>
      </c>
      <c r="G2742" s="18"/>
      <c r="H2742" s="17" t="str">
        <f aca="false">IF($C2742="","",N(①在庫CSV_発注日!$Z2738))</f>
        <v/>
      </c>
      <c r="I2742" s="37" t="str">
        <f aca="false">IF($C2742="","",SUMIFS(⑤減算マスタCSV!$L$2:$L$8001,⑤減算マスタCSV!$F$2:$F$8001,$C2742,⑤減算マスタCSV!$K$2:$K$8001,1))</f>
        <v/>
      </c>
      <c r="J2742" s="17" t="str">
        <f aca="false">IF($C2742="","",IFERROR(INDEX(⑤減算マスタCSV!$H$2:$H$8001,MATCH($C2742,⑤減算マスタCSV!$F$2:$F$8001,0)),1))</f>
        <v/>
      </c>
      <c r="K2742" s="17" t="str">
        <f aca="false">IF($C2742="","",MAX(1,IFERROR(INDEX(⑥商品照会CSV!$M$2:$M$3001,MATCH($C2742,⑥商品照会CSV!$A$2:$A$3001,0)),1)))</f>
        <v/>
      </c>
      <c r="L2742" s="40" t="str">
        <f aca="false">IF($C2742="","",IFERROR(INDEX(⑥商品照会CSV!$Q$2:$Q$3001,MATCH($C2742,⑥商品照会CSV!$A$2:$A$3001,0)),0))</f>
        <v/>
      </c>
      <c r="M2742" s="40" t="str">
        <f aca="false">IF($C2742="","",N($L2742)*N($K2742))</f>
        <v/>
      </c>
      <c r="N2742" s="17" t="str">
        <f aca="false">IF($C2742="","",MAX(1,IFERROR(INDEX(⑥商品照会CSV!$AK$2:$AK$3001,MATCH($C2742,⑥商品照会CSV!$A$2:$A$3001,0)),1)))</f>
        <v/>
      </c>
      <c r="O2742" s="12" t="str">
        <f aca="false">IF($C2742="","",IFERROR(IF(INDEX(⑥商品照会CSV!$AN$2:$AN$3001,MATCH($C2742,⑥商品照会CSV!$A$2:$A$3001,0))=1,"バラ",IF(INDEX(⑥商品照会CSV!$AM$2:$AM$3001,MATCH($C2742,⑥商品照会CSV!$A$2:$A$3001,0))=1,"中間包装","ケース")),"ケース"))</f>
        <v/>
      </c>
      <c r="P2742" s="18"/>
      <c r="Q2742" s="14"/>
      <c r="R2742" s="17" t="str">
        <f aca="false">IF($C2742="","",N($Q2742)*N($K2742))</f>
        <v/>
      </c>
    </row>
    <row r="2743" customFormat="false" ht="15" hidden="false" customHeight="false" outlineLevel="0" collapsed="false">
      <c r="B2743" s="12" t="n">
        <v>2738</v>
      </c>
      <c r="C2743" s="36" t="str">
        <f aca="false">IF(①在庫CSV_発注日!$M2739="","",①在庫CSV_発注日!$M2739&amp;"")</f>
        <v/>
      </c>
      <c r="D2743" s="12" t="str">
        <f aca="false">IF($C2743="","",①在庫CSV_発注日!$N2739)</f>
        <v/>
      </c>
      <c r="E2743" s="12" t="str">
        <f aca="false">IF($C2743="","",①在庫CSV_発注日!$H2739)</f>
        <v/>
      </c>
      <c r="F2743" s="12" t="str">
        <f aca="false">IF($C2743="","",①在庫CSV_発注日!$L2739)</f>
        <v/>
      </c>
      <c r="G2743" s="18"/>
      <c r="H2743" s="17" t="str">
        <f aca="false">IF($C2743="","",N(①在庫CSV_発注日!$Z2739))</f>
        <v/>
      </c>
      <c r="I2743" s="37" t="str">
        <f aca="false">IF($C2743="","",SUMIFS(⑤減算マスタCSV!$L$2:$L$8001,⑤減算マスタCSV!$F$2:$F$8001,$C2743,⑤減算マスタCSV!$K$2:$K$8001,1))</f>
        <v/>
      </c>
      <c r="J2743" s="17" t="str">
        <f aca="false">IF($C2743="","",IFERROR(INDEX(⑤減算マスタCSV!$H$2:$H$8001,MATCH($C2743,⑤減算マスタCSV!$F$2:$F$8001,0)),1))</f>
        <v/>
      </c>
      <c r="K2743" s="17" t="str">
        <f aca="false">IF($C2743="","",MAX(1,IFERROR(INDEX(⑥商品照会CSV!$M$2:$M$3001,MATCH($C2743,⑥商品照会CSV!$A$2:$A$3001,0)),1)))</f>
        <v/>
      </c>
      <c r="L2743" s="40" t="str">
        <f aca="false">IF($C2743="","",IFERROR(INDEX(⑥商品照会CSV!$Q$2:$Q$3001,MATCH($C2743,⑥商品照会CSV!$A$2:$A$3001,0)),0))</f>
        <v/>
      </c>
      <c r="M2743" s="40" t="str">
        <f aca="false">IF($C2743="","",N($L2743)*N($K2743))</f>
        <v/>
      </c>
      <c r="N2743" s="17" t="str">
        <f aca="false">IF($C2743="","",MAX(1,IFERROR(INDEX(⑥商品照会CSV!$AK$2:$AK$3001,MATCH($C2743,⑥商品照会CSV!$A$2:$A$3001,0)),1)))</f>
        <v/>
      </c>
      <c r="O2743" s="12" t="str">
        <f aca="false">IF($C2743="","",IFERROR(IF(INDEX(⑥商品照会CSV!$AN$2:$AN$3001,MATCH($C2743,⑥商品照会CSV!$A$2:$A$3001,0))=1,"バラ",IF(INDEX(⑥商品照会CSV!$AM$2:$AM$3001,MATCH($C2743,⑥商品照会CSV!$A$2:$A$3001,0))=1,"中間包装","ケース")),"ケース"))</f>
        <v/>
      </c>
      <c r="P2743" s="18"/>
      <c r="Q2743" s="14"/>
      <c r="R2743" s="17" t="str">
        <f aca="false">IF($C2743="","",N($Q2743)*N($K2743))</f>
        <v/>
      </c>
    </row>
    <row r="2744" customFormat="false" ht="15" hidden="false" customHeight="false" outlineLevel="0" collapsed="false">
      <c r="B2744" s="12" t="n">
        <v>2739</v>
      </c>
      <c r="C2744" s="36" t="str">
        <f aca="false">IF(①在庫CSV_発注日!$M2740="","",①在庫CSV_発注日!$M2740&amp;"")</f>
        <v/>
      </c>
      <c r="D2744" s="12" t="str">
        <f aca="false">IF($C2744="","",①在庫CSV_発注日!$N2740)</f>
        <v/>
      </c>
      <c r="E2744" s="12" t="str">
        <f aca="false">IF($C2744="","",①在庫CSV_発注日!$H2740)</f>
        <v/>
      </c>
      <c r="F2744" s="12" t="str">
        <f aca="false">IF($C2744="","",①在庫CSV_発注日!$L2740)</f>
        <v/>
      </c>
      <c r="G2744" s="18"/>
      <c r="H2744" s="17" t="str">
        <f aca="false">IF($C2744="","",N(①在庫CSV_発注日!$Z2740))</f>
        <v/>
      </c>
      <c r="I2744" s="37" t="str">
        <f aca="false">IF($C2744="","",SUMIFS(⑤減算マスタCSV!$L$2:$L$8001,⑤減算マスタCSV!$F$2:$F$8001,$C2744,⑤減算マスタCSV!$K$2:$K$8001,1))</f>
        <v/>
      </c>
      <c r="J2744" s="17" t="str">
        <f aca="false">IF($C2744="","",IFERROR(INDEX(⑤減算マスタCSV!$H$2:$H$8001,MATCH($C2744,⑤減算マスタCSV!$F$2:$F$8001,0)),1))</f>
        <v/>
      </c>
      <c r="K2744" s="17" t="str">
        <f aca="false">IF($C2744="","",MAX(1,IFERROR(INDEX(⑥商品照会CSV!$M$2:$M$3001,MATCH($C2744,⑥商品照会CSV!$A$2:$A$3001,0)),1)))</f>
        <v/>
      </c>
      <c r="L2744" s="40" t="str">
        <f aca="false">IF($C2744="","",IFERROR(INDEX(⑥商品照会CSV!$Q$2:$Q$3001,MATCH($C2744,⑥商品照会CSV!$A$2:$A$3001,0)),0))</f>
        <v/>
      </c>
      <c r="M2744" s="40" t="str">
        <f aca="false">IF($C2744="","",N($L2744)*N($K2744))</f>
        <v/>
      </c>
      <c r="N2744" s="17" t="str">
        <f aca="false">IF($C2744="","",MAX(1,IFERROR(INDEX(⑥商品照会CSV!$AK$2:$AK$3001,MATCH($C2744,⑥商品照会CSV!$A$2:$A$3001,0)),1)))</f>
        <v/>
      </c>
      <c r="O2744" s="12" t="str">
        <f aca="false">IF($C2744="","",IFERROR(IF(INDEX(⑥商品照会CSV!$AN$2:$AN$3001,MATCH($C2744,⑥商品照会CSV!$A$2:$A$3001,0))=1,"バラ",IF(INDEX(⑥商品照会CSV!$AM$2:$AM$3001,MATCH($C2744,⑥商品照会CSV!$A$2:$A$3001,0))=1,"中間包装","ケース")),"ケース"))</f>
        <v/>
      </c>
      <c r="P2744" s="18"/>
      <c r="Q2744" s="14"/>
      <c r="R2744" s="17" t="str">
        <f aca="false">IF($C2744="","",N($Q2744)*N($K2744))</f>
        <v/>
      </c>
    </row>
    <row r="2745" customFormat="false" ht="15" hidden="false" customHeight="false" outlineLevel="0" collapsed="false">
      <c r="B2745" s="12" t="n">
        <v>2740</v>
      </c>
      <c r="C2745" s="36" t="str">
        <f aca="false">IF(①在庫CSV_発注日!$M2741="","",①在庫CSV_発注日!$M2741&amp;"")</f>
        <v/>
      </c>
      <c r="D2745" s="12" t="str">
        <f aca="false">IF($C2745="","",①在庫CSV_発注日!$N2741)</f>
        <v/>
      </c>
      <c r="E2745" s="12" t="str">
        <f aca="false">IF($C2745="","",①在庫CSV_発注日!$H2741)</f>
        <v/>
      </c>
      <c r="F2745" s="12" t="str">
        <f aca="false">IF($C2745="","",①在庫CSV_発注日!$L2741)</f>
        <v/>
      </c>
      <c r="G2745" s="18"/>
      <c r="H2745" s="17" t="str">
        <f aca="false">IF($C2745="","",N(①在庫CSV_発注日!$Z2741))</f>
        <v/>
      </c>
      <c r="I2745" s="37" t="str">
        <f aca="false">IF($C2745="","",SUMIFS(⑤減算マスタCSV!$L$2:$L$8001,⑤減算マスタCSV!$F$2:$F$8001,$C2745,⑤減算マスタCSV!$K$2:$K$8001,1))</f>
        <v/>
      </c>
      <c r="J2745" s="17" t="str">
        <f aca="false">IF($C2745="","",IFERROR(INDEX(⑤減算マスタCSV!$H$2:$H$8001,MATCH($C2745,⑤減算マスタCSV!$F$2:$F$8001,0)),1))</f>
        <v/>
      </c>
      <c r="K2745" s="17" t="str">
        <f aca="false">IF($C2745="","",MAX(1,IFERROR(INDEX(⑥商品照会CSV!$M$2:$M$3001,MATCH($C2745,⑥商品照会CSV!$A$2:$A$3001,0)),1)))</f>
        <v/>
      </c>
      <c r="L2745" s="40" t="str">
        <f aca="false">IF($C2745="","",IFERROR(INDEX(⑥商品照会CSV!$Q$2:$Q$3001,MATCH($C2745,⑥商品照会CSV!$A$2:$A$3001,0)),0))</f>
        <v/>
      </c>
      <c r="M2745" s="40" t="str">
        <f aca="false">IF($C2745="","",N($L2745)*N($K2745))</f>
        <v/>
      </c>
      <c r="N2745" s="17" t="str">
        <f aca="false">IF($C2745="","",MAX(1,IFERROR(INDEX(⑥商品照会CSV!$AK$2:$AK$3001,MATCH($C2745,⑥商品照会CSV!$A$2:$A$3001,0)),1)))</f>
        <v/>
      </c>
      <c r="O2745" s="12" t="str">
        <f aca="false">IF($C2745="","",IFERROR(IF(INDEX(⑥商品照会CSV!$AN$2:$AN$3001,MATCH($C2745,⑥商品照会CSV!$A$2:$A$3001,0))=1,"バラ",IF(INDEX(⑥商品照会CSV!$AM$2:$AM$3001,MATCH($C2745,⑥商品照会CSV!$A$2:$A$3001,0))=1,"中間包装","ケース")),"ケース"))</f>
        <v/>
      </c>
      <c r="P2745" s="18"/>
      <c r="Q2745" s="14"/>
      <c r="R2745" s="17" t="str">
        <f aca="false">IF($C2745="","",N($Q2745)*N($K2745))</f>
        <v/>
      </c>
    </row>
    <row r="2746" customFormat="false" ht="15" hidden="false" customHeight="false" outlineLevel="0" collapsed="false">
      <c r="B2746" s="12" t="n">
        <v>2741</v>
      </c>
      <c r="C2746" s="36" t="str">
        <f aca="false">IF(①在庫CSV_発注日!$M2742="","",①在庫CSV_発注日!$M2742&amp;"")</f>
        <v/>
      </c>
      <c r="D2746" s="12" t="str">
        <f aca="false">IF($C2746="","",①在庫CSV_発注日!$N2742)</f>
        <v/>
      </c>
      <c r="E2746" s="12" t="str">
        <f aca="false">IF($C2746="","",①在庫CSV_発注日!$H2742)</f>
        <v/>
      </c>
      <c r="F2746" s="12" t="str">
        <f aca="false">IF($C2746="","",①在庫CSV_発注日!$L2742)</f>
        <v/>
      </c>
      <c r="G2746" s="18"/>
      <c r="H2746" s="17" t="str">
        <f aca="false">IF($C2746="","",N(①在庫CSV_発注日!$Z2742))</f>
        <v/>
      </c>
      <c r="I2746" s="37" t="str">
        <f aca="false">IF($C2746="","",SUMIFS(⑤減算マスタCSV!$L$2:$L$8001,⑤減算マスタCSV!$F$2:$F$8001,$C2746,⑤減算マスタCSV!$K$2:$K$8001,1))</f>
        <v/>
      </c>
      <c r="J2746" s="17" t="str">
        <f aca="false">IF($C2746="","",IFERROR(INDEX(⑤減算マスタCSV!$H$2:$H$8001,MATCH($C2746,⑤減算マスタCSV!$F$2:$F$8001,0)),1))</f>
        <v/>
      </c>
      <c r="K2746" s="17" t="str">
        <f aca="false">IF($C2746="","",MAX(1,IFERROR(INDEX(⑥商品照会CSV!$M$2:$M$3001,MATCH($C2746,⑥商品照会CSV!$A$2:$A$3001,0)),1)))</f>
        <v/>
      </c>
      <c r="L2746" s="40" t="str">
        <f aca="false">IF($C2746="","",IFERROR(INDEX(⑥商品照会CSV!$Q$2:$Q$3001,MATCH($C2746,⑥商品照会CSV!$A$2:$A$3001,0)),0))</f>
        <v/>
      </c>
      <c r="M2746" s="40" t="str">
        <f aca="false">IF($C2746="","",N($L2746)*N($K2746))</f>
        <v/>
      </c>
      <c r="N2746" s="17" t="str">
        <f aca="false">IF($C2746="","",MAX(1,IFERROR(INDEX(⑥商品照会CSV!$AK$2:$AK$3001,MATCH($C2746,⑥商品照会CSV!$A$2:$A$3001,0)),1)))</f>
        <v/>
      </c>
      <c r="O2746" s="12" t="str">
        <f aca="false">IF($C2746="","",IFERROR(IF(INDEX(⑥商品照会CSV!$AN$2:$AN$3001,MATCH($C2746,⑥商品照会CSV!$A$2:$A$3001,0))=1,"バラ",IF(INDEX(⑥商品照会CSV!$AM$2:$AM$3001,MATCH($C2746,⑥商品照会CSV!$A$2:$A$3001,0))=1,"中間包装","ケース")),"ケース"))</f>
        <v/>
      </c>
      <c r="P2746" s="18"/>
      <c r="Q2746" s="14"/>
      <c r="R2746" s="17" t="str">
        <f aca="false">IF($C2746="","",N($Q2746)*N($K2746))</f>
        <v/>
      </c>
    </row>
    <row r="2747" customFormat="false" ht="15" hidden="false" customHeight="false" outlineLevel="0" collapsed="false">
      <c r="B2747" s="12" t="n">
        <v>2742</v>
      </c>
      <c r="C2747" s="36" t="str">
        <f aca="false">IF(①在庫CSV_発注日!$M2743="","",①在庫CSV_発注日!$M2743&amp;"")</f>
        <v/>
      </c>
      <c r="D2747" s="12" t="str">
        <f aca="false">IF($C2747="","",①在庫CSV_発注日!$N2743)</f>
        <v/>
      </c>
      <c r="E2747" s="12" t="str">
        <f aca="false">IF($C2747="","",①在庫CSV_発注日!$H2743)</f>
        <v/>
      </c>
      <c r="F2747" s="12" t="str">
        <f aca="false">IF($C2747="","",①在庫CSV_発注日!$L2743)</f>
        <v/>
      </c>
      <c r="G2747" s="18"/>
      <c r="H2747" s="17" t="str">
        <f aca="false">IF($C2747="","",N(①在庫CSV_発注日!$Z2743))</f>
        <v/>
      </c>
      <c r="I2747" s="37" t="str">
        <f aca="false">IF($C2747="","",SUMIFS(⑤減算マスタCSV!$L$2:$L$8001,⑤減算マスタCSV!$F$2:$F$8001,$C2747,⑤減算マスタCSV!$K$2:$K$8001,1))</f>
        <v/>
      </c>
      <c r="J2747" s="17" t="str">
        <f aca="false">IF($C2747="","",IFERROR(INDEX(⑤減算マスタCSV!$H$2:$H$8001,MATCH($C2747,⑤減算マスタCSV!$F$2:$F$8001,0)),1))</f>
        <v/>
      </c>
      <c r="K2747" s="17" t="str">
        <f aca="false">IF($C2747="","",MAX(1,IFERROR(INDEX(⑥商品照会CSV!$M$2:$M$3001,MATCH($C2747,⑥商品照会CSV!$A$2:$A$3001,0)),1)))</f>
        <v/>
      </c>
      <c r="L2747" s="40" t="str">
        <f aca="false">IF($C2747="","",IFERROR(INDEX(⑥商品照会CSV!$Q$2:$Q$3001,MATCH($C2747,⑥商品照会CSV!$A$2:$A$3001,0)),0))</f>
        <v/>
      </c>
      <c r="M2747" s="40" t="str">
        <f aca="false">IF($C2747="","",N($L2747)*N($K2747))</f>
        <v/>
      </c>
      <c r="N2747" s="17" t="str">
        <f aca="false">IF($C2747="","",MAX(1,IFERROR(INDEX(⑥商品照会CSV!$AK$2:$AK$3001,MATCH($C2747,⑥商品照会CSV!$A$2:$A$3001,0)),1)))</f>
        <v/>
      </c>
      <c r="O2747" s="12" t="str">
        <f aca="false">IF($C2747="","",IFERROR(IF(INDEX(⑥商品照会CSV!$AN$2:$AN$3001,MATCH($C2747,⑥商品照会CSV!$A$2:$A$3001,0))=1,"バラ",IF(INDEX(⑥商品照会CSV!$AM$2:$AM$3001,MATCH($C2747,⑥商品照会CSV!$A$2:$A$3001,0))=1,"中間包装","ケース")),"ケース"))</f>
        <v/>
      </c>
      <c r="P2747" s="18"/>
      <c r="Q2747" s="14"/>
      <c r="R2747" s="17" t="str">
        <f aca="false">IF($C2747="","",N($Q2747)*N($K2747))</f>
        <v/>
      </c>
    </row>
    <row r="2748" customFormat="false" ht="15" hidden="false" customHeight="false" outlineLevel="0" collapsed="false">
      <c r="B2748" s="12" t="n">
        <v>2743</v>
      </c>
      <c r="C2748" s="36" t="str">
        <f aca="false">IF(①在庫CSV_発注日!$M2744="","",①在庫CSV_発注日!$M2744&amp;"")</f>
        <v/>
      </c>
      <c r="D2748" s="12" t="str">
        <f aca="false">IF($C2748="","",①在庫CSV_発注日!$N2744)</f>
        <v/>
      </c>
      <c r="E2748" s="12" t="str">
        <f aca="false">IF($C2748="","",①在庫CSV_発注日!$H2744)</f>
        <v/>
      </c>
      <c r="F2748" s="12" t="str">
        <f aca="false">IF($C2748="","",①在庫CSV_発注日!$L2744)</f>
        <v/>
      </c>
      <c r="G2748" s="18"/>
      <c r="H2748" s="17" t="str">
        <f aca="false">IF($C2748="","",N(①在庫CSV_発注日!$Z2744))</f>
        <v/>
      </c>
      <c r="I2748" s="37" t="str">
        <f aca="false">IF($C2748="","",SUMIFS(⑤減算マスタCSV!$L$2:$L$8001,⑤減算マスタCSV!$F$2:$F$8001,$C2748,⑤減算マスタCSV!$K$2:$K$8001,1))</f>
        <v/>
      </c>
      <c r="J2748" s="17" t="str">
        <f aca="false">IF($C2748="","",IFERROR(INDEX(⑤減算マスタCSV!$H$2:$H$8001,MATCH($C2748,⑤減算マスタCSV!$F$2:$F$8001,0)),1))</f>
        <v/>
      </c>
      <c r="K2748" s="17" t="str">
        <f aca="false">IF($C2748="","",MAX(1,IFERROR(INDEX(⑥商品照会CSV!$M$2:$M$3001,MATCH($C2748,⑥商品照会CSV!$A$2:$A$3001,0)),1)))</f>
        <v/>
      </c>
      <c r="L2748" s="40" t="str">
        <f aca="false">IF($C2748="","",IFERROR(INDEX(⑥商品照会CSV!$Q$2:$Q$3001,MATCH($C2748,⑥商品照会CSV!$A$2:$A$3001,0)),0))</f>
        <v/>
      </c>
      <c r="M2748" s="40" t="str">
        <f aca="false">IF($C2748="","",N($L2748)*N($K2748))</f>
        <v/>
      </c>
      <c r="N2748" s="17" t="str">
        <f aca="false">IF($C2748="","",MAX(1,IFERROR(INDEX(⑥商品照会CSV!$AK$2:$AK$3001,MATCH($C2748,⑥商品照会CSV!$A$2:$A$3001,0)),1)))</f>
        <v/>
      </c>
      <c r="O2748" s="12" t="str">
        <f aca="false">IF($C2748="","",IFERROR(IF(INDEX(⑥商品照会CSV!$AN$2:$AN$3001,MATCH($C2748,⑥商品照会CSV!$A$2:$A$3001,0))=1,"バラ",IF(INDEX(⑥商品照会CSV!$AM$2:$AM$3001,MATCH($C2748,⑥商品照会CSV!$A$2:$A$3001,0))=1,"中間包装","ケース")),"ケース"))</f>
        <v/>
      </c>
      <c r="P2748" s="18"/>
      <c r="Q2748" s="14"/>
      <c r="R2748" s="17" t="str">
        <f aca="false">IF($C2748="","",N($Q2748)*N($K2748))</f>
        <v/>
      </c>
    </row>
    <row r="2749" customFormat="false" ht="15" hidden="false" customHeight="false" outlineLevel="0" collapsed="false">
      <c r="B2749" s="12" t="n">
        <v>2744</v>
      </c>
      <c r="C2749" s="36" t="str">
        <f aca="false">IF(①在庫CSV_発注日!$M2745="","",①在庫CSV_発注日!$M2745&amp;"")</f>
        <v/>
      </c>
      <c r="D2749" s="12" t="str">
        <f aca="false">IF($C2749="","",①在庫CSV_発注日!$N2745)</f>
        <v/>
      </c>
      <c r="E2749" s="12" t="str">
        <f aca="false">IF($C2749="","",①在庫CSV_発注日!$H2745)</f>
        <v/>
      </c>
      <c r="F2749" s="12" t="str">
        <f aca="false">IF($C2749="","",①在庫CSV_発注日!$L2745)</f>
        <v/>
      </c>
      <c r="G2749" s="18"/>
      <c r="H2749" s="17" t="str">
        <f aca="false">IF($C2749="","",N(①在庫CSV_発注日!$Z2745))</f>
        <v/>
      </c>
      <c r="I2749" s="37" t="str">
        <f aca="false">IF($C2749="","",SUMIFS(⑤減算マスタCSV!$L$2:$L$8001,⑤減算マスタCSV!$F$2:$F$8001,$C2749,⑤減算マスタCSV!$K$2:$K$8001,1))</f>
        <v/>
      </c>
      <c r="J2749" s="17" t="str">
        <f aca="false">IF($C2749="","",IFERROR(INDEX(⑤減算マスタCSV!$H$2:$H$8001,MATCH($C2749,⑤減算マスタCSV!$F$2:$F$8001,0)),1))</f>
        <v/>
      </c>
      <c r="K2749" s="17" t="str">
        <f aca="false">IF($C2749="","",MAX(1,IFERROR(INDEX(⑥商品照会CSV!$M$2:$M$3001,MATCH($C2749,⑥商品照会CSV!$A$2:$A$3001,0)),1)))</f>
        <v/>
      </c>
      <c r="L2749" s="40" t="str">
        <f aca="false">IF($C2749="","",IFERROR(INDEX(⑥商品照会CSV!$Q$2:$Q$3001,MATCH($C2749,⑥商品照会CSV!$A$2:$A$3001,0)),0))</f>
        <v/>
      </c>
      <c r="M2749" s="40" t="str">
        <f aca="false">IF($C2749="","",N($L2749)*N($K2749))</f>
        <v/>
      </c>
      <c r="N2749" s="17" t="str">
        <f aca="false">IF($C2749="","",MAX(1,IFERROR(INDEX(⑥商品照会CSV!$AK$2:$AK$3001,MATCH($C2749,⑥商品照会CSV!$A$2:$A$3001,0)),1)))</f>
        <v/>
      </c>
      <c r="O2749" s="12" t="str">
        <f aca="false">IF($C2749="","",IFERROR(IF(INDEX(⑥商品照会CSV!$AN$2:$AN$3001,MATCH($C2749,⑥商品照会CSV!$A$2:$A$3001,0))=1,"バラ",IF(INDEX(⑥商品照会CSV!$AM$2:$AM$3001,MATCH($C2749,⑥商品照会CSV!$A$2:$A$3001,0))=1,"中間包装","ケース")),"ケース"))</f>
        <v/>
      </c>
      <c r="P2749" s="18"/>
      <c r="Q2749" s="14"/>
      <c r="R2749" s="17" t="str">
        <f aca="false">IF($C2749="","",N($Q2749)*N($K2749))</f>
        <v/>
      </c>
    </row>
    <row r="2750" customFormat="false" ht="15" hidden="false" customHeight="false" outlineLevel="0" collapsed="false">
      <c r="B2750" s="12" t="n">
        <v>2745</v>
      </c>
      <c r="C2750" s="36" t="str">
        <f aca="false">IF(①在庫CSV_発注日!$M2746="","",①在庫CSV_発注日!$M2746&amp;"")</f>
        <v/>
      </c>
      <c r="D2750" s="12" t="str">
        <f aca="false">IF($C2750="","",①在庫CSV_発注日!$N2746)</f>
        <v/>
      </c>
      <c r="E2750" s="12" t="str">
        <f aca="false">IF($C2750="","",①在庫CSV_発注日!$H2746)</f>
        <v/>
      </c>
      <c r="F2750" s="12" t="str">
        <f aca="false">IF($C2750="","",①在庫CSV_発注日!$L2746)</f>
        <v/>
      </c>
      <c r="G2750" s="18"/>
      <c r="H2750" s="17" t="str">
        <f aca="false">IF($C2750="","",N(①在庫CSV_発注日!$Z2746))</f>
        <v/>
      </c>
      <c r="I2750" s="37" t="str">
        <f aca="false">IF($C2750="","",SUMIFS(⑤減算マスタCSV!$L$2:$L$8001,⑤減算マスタCSV!$F$2:$F$8001,$C2750,⑤減算マスタCSV!$K$2:$K$8001,1))</f>
        <v/>
      </c>
      <c r="J2750" s="17" t="str">
        <f aca="false">IF($C2750="","",IFERROR(INDEX(⑤減算マスタCSV!$H$2:$H$8001,MATCH($C2750,⑤減算マスタCSV!$F$2:$F$8001,0)),1))</f>
        <v/>
      </c>
      <c r="K2750" s="17" t="str">
        <f aca="false">IF($C2750="","",MAX(1,IFERROR(INDEX(⑥商品照会CSV!$M$2:$M$3001,MATCH($C2750,⑥商品照会CSV!$A$2:$A$3001,0)),1)))</f>
        <v/>
      </c>
      <c r="L2750" s="40" t="str">
        <f aca="false">IF($C2750="","",IFERROR(INDEX(⑥商品照会CSV!$Q$2:$Q$3001,MATCH($C2750,⑥商品照会CSV!$A$2:$A$3001,0)),0))</f>
        <v/>
      </c>
      <c r="M2750" s="40" t="str">
        <f aca="false">IF($C2750="","",N($L2750)*N($K2750))</f>
        <v/>
      </c>
      <c r="N2750" s="17" t="str">
        <f aca="false">IF($C2750="","",MAX(1,IFERROR(INDEX(⑥商品照会CSV!$AK$2:$AK$3001,MATCH($C2750,⑥商品照会CSV!$A$2:$A$3001,0)),1)))</f>
        <v/>
      </c>
      <c r="O2750" s="12" t="str">
        <f aca="false">IF($C2750="","",IFERROR(IF(INDEX(⑥商品照会CSV!$AN$2:$AN$3001,MATCH($C2750,⑥商品照会CSV!$A$2:$A$3001,0))=1,"バラ",IF(INDEX(⑥商品照会CSV!$AM$2:$AM$3001,MATCH($C2750,⑥商品照会CSV!$A$2:$A$3001,0))=1,"中間包装","ケース")),"ケース"))</f>
        <v/>
      </c>
      <c r="P2750" s="18"/>
      <c r="Q2750" s="14"/>
      <c r="R2750" s="17" t="str">
        <f aca="false">IF($C2750="","",N($Q2750)*N($K2750))</f>
        <v/>
      </c>
    </row>
    <row r="2751" customFormat="false" ht="15" hidden="false" customHeight="false" outlineLevel="0" collapsed="false">
      <c r="B2751" s="12" t="n">
        <v>2746</v>
      </c>
      <c r="C2751" s="36" t="str">
        <f aca="false">IF(①在庫CSV_発注日!$M2747="","",①在庫CSV_発注日!$M2747&amp;"")</f>
        <v/>
      </c>
      <c r="D2751" s="12" t="str">
        <f aca="false">IF($C2751="","",①在庫CSV_発注日!$N2747)</f>
        <v/>
      </c>
      <c r="E2751" s="12" t="str">
        <f aca="false">IF($C2751="","",①在庫CSV_発注日!$H2747)</f>
        <v/>
      </c>
      <c r="F2751" s="12" t="str">
        <f aca="false">IF($C2751="","",①在庫CSV_発注日!$L2747)</f>
        <v/>
      </c>
      <c r="G2751" s="18"/>
      <c r="H2751" s="17" t="str">
        <f aca="false">IF($C2751="","",N(①在庫CSV_発注日!$Z2747))</f>
        <v/>
      </c>
      <c r="I2751" s="37" t="str">
        <f aca="false">IF($C2751="","",SUMIFS(⑤減算マスタCSV!$L$2:$L$8001,⑤減算マスタCSV!$F$2:$F$8001,$C2751,⑤減算マスタCSV!$K$2:$K$8001,1))</f>
        <v/>
      </c>
      <c r="J2751" s="17" t="str">
        <f aca="false">IF($C2751="","",IFERROR(INDEX(⑤減算マスタCSV!$H$2:$H$8001,MATCH($C2751,⑤減算マスタCSV!$F$2:$F$8001,0)),1))</f>
        <v/>
      </c>
      <c r="K2751" s="17" t="str">
        <f aca="false">IF($C2751="","",MAX(1,IFERROR(INDEX(⑥商品照会CSV!$M$2:$M$3001,MATCH($C2751,⑥商品照会CSV!$A$2:$A$3001,0)),1)))</f>
        <v/>
      </c>
      <c r="L2751" s="40" t="str">
        <f aca="false">IF($C2751="","",IFERROR(INDEX(⑥商品照会CSV!$Q$2:$Q$3001,MATCH($C2751,⑥商品照会CSV!$A$2:$A$3001,0)),0))</f>
        <v/>
      </c>
      <c r="M2751" s="40" t="str">
        <f aca="false">IF($C2751="","",N($L2751)*N($K2751))</f>
        <v/>
      </c>
      <c r="N2751" s="17" t="str">
        <f aca="false">IF($C2751="","",MAX(1,IFERROR(INDEX(⑥商品照会CSV!$AK$2:$AK$3001,MATCH($C2751,⑥商品照会CSV!$A$2:$A$3001,0)),1)))</f>
        <v/>
      </c>
      <c r="O2751" s="12" t="str">
        <f aca="false">IF($C2751="","",IFERROR(IF(INDEX(⑥商品照会CSV!$AN$2:$AN$3001,MATCH($C2751,⑥商品照会CSV!$A$2:$A$3001,0))=1,"バラ",IF(INDEX(⑥商品照会CSV!$AM$2:$AM$3001,MATCH($C2751,⑥商品照会CSV!$A$2:$A$3001,0))=1,"中間包装","ケース")),"ケース"))</f>
        <v/>
      </c>
      <c r="P2751" s="18"/>
      <c r="Q2751" s="14"/>
      <c r="R2751" s="17" t="str">
        <f aca="false">IF($C2751="","",N($Q2751)*N($K2751))</f>
        <v/>
      </c>
    </row>
    <row r="2752" customFormat="false" ht="15" hidden="false" customHeight="false" outlineLevel="0" collapsed="false">
      <c r="B2752" s="12" t="n">
        <v>2747</v>
      </c>
      <c r="C2752" s="36" t="str">
        <f aca="false">IF(①在庫CSV_発注日!$M2748="","",①在庫CSV_発注日!$M2748&amp;"")</f>
        <v/>
      </c>
      <c r="D2752" s="12" t="str">
        <f aca="false">IF($C2752="","",①在庫CSV_発注日!$N2748)</f>
        <v/>
      </c>
      <c r="E2752" s="12" t="str">
        <f aca="false">IF($C2752="","",①在庫CSV_発注日!$H2748)</f>
        <v/>
      </c>
      <c r="F2752" s="12" t="str">
        <f aca="false">IF($C2752="","",①在庫CSV_発注日!$L2748)</f>
        <v/>
      </c>
      <c r="G2752" s="18"/>
      <c r="H2752" s="17" t="str">
        <f aca="false">IF($C2752="","",N(①在庫CSV_発注日!$Z2748))</f>
        <v/>
      </c>
      <c r="I2752" s="37" t="str">
        <f aca="false">IF($C2752="","",SUMIFS(⑤減算マスタCSV!$L$2:$L$8001,⑤減算マスタCSV!$F$2:$F$8001,$C2752,⑤減算マスタCSV!$K$2:$K$8001,1))</f>
        <v/>
      </c>
      <c r="J2752" s="17" t="str">
        <f aca="false">IF($C2752="","",IFERROR(INDEX(⑤減算マスタCSV!$H$2:$H$8001,MATCH($C2752,⑤減算マスタCSV!$F$2:$F$8001,0)),1))</f>
        <v/>
      </c>
      <c r="K2752" s="17" t="str">
        <f aca="false">IF($C2752="","",MAX(1,IFERROR(INDEX(⑥商品照会CSV!$M$2:$M$3001,MATCH($C2752,⑥商品照会CSV!$A$2:$A$3001,0)),1)))</f>
        <v/>
      </c>
      <c r="L2752" s="40" t="str">
        <f aca="false">IF($C2752="","",IFERROR(INDEX(⑥商品照会CSV!$Q$2:$Q$3001,MATCH($C2752,⑥商品照会CSV!$A$2:$A$3001,0)),0))</f>
        <v/>
      </c>
      <c r="M2752" s="40" t="str">
        <f aca="false">IF($C2752="","",N($L2752)*N($K2752))</f>
        <v/>
      </c>
      <c r="N2752" s="17" t="str">
        <f aca="false">IF($C2752="","",MAX(1,IFERROR(INDEX(⑥商品照会CSV!$AK$2:$AK$3001,MATCH($C2752,⑥商品照会CSV!$A$2:$A$3001,0)),1)))</f>
        <v/>
      </c>
      <c r="O2752" s="12" t="str">
        <f aca="false">IF($C2752="","",IFERROR(IF(INDEX(⑥商品照会CSV!$AN$2:$AN$3001,MATCH($C2752,⑥商品照会CSV!$A$2:$A$3001,0))=1,"バラ",IF(INDEX(⑥商品照会CSV!$AM$2:$AM$3001,MATCH($C2752,⑥商品照会CSV!$A$2:$A$3001,0))=1,"中間包装","ケース")),"ケース"))</f>
        <v/>
      </c>
      <c r="P2752" s="18"/>
      <c r="Q2752" s="14"/>
      <c r="R2752" s="17" t="str">
        <f aca="false">IF($C2752="","",N($Q2752)*N($K2752))</f>
        <v/>
      </c>
    </row>
    <row r="2753" customFormat="false" ht="15" hidden="false" customHeight="false" outlineLevel="0" collapsed="false">
      <c r="B2753" s="12" t="n">
        <v>2748</v>
      </c>
      <c r="C2753" s="36" t="str">
        <f aca="false">IF(①在庫CSV_発注日!$M2749="","",①在庫CSV_発注日!$M2749&amp;"")</f>
        <v/>
      </c>
      <c r="D2753" s="12" t="str">
        <f aca="false">IF($C2753="","",①在庫CSV_発注日!$N2749)</f>
        <v/>
      </c>
      <c r="E2753" s="12" t="str">
        <f aca="false">IF($C2753="","",①在庫CSV_発注日!$H2749)</f>
        <v/>
      </c>
      <c r="F2753" s="12" t="str">
        <f aca="false">IF($C2753="","",①在庫CSV_発注日!$L2749)</f>
        <v/>
      </c>
      <c r="G2753" s="18"/>
      <c r="H2753" s="17" t="str">
        <f aca="false">IF($C2753="","",N(①在庫CSV_発注日!$Z2749))</f>
        <v/>
      </c>
      <c r="I2753" s="37" t="str">
        <f aca="false">IF($C2753="","",SUMIFS(⑤減算マスタCSV!$L$2:$L$8001,⑤減算マスタCSV!$F$2:$F$8001,$C2753,⑤減算マスタCSV!$K$2:$K$8001,1))</f>
        <v/>
      </c>
      <c r="J2753" s="17" t="str">
        <f aca="false">IF($C2753="","",IFERROR(INDEX(⑤減算マスタCSV!$H$2:$H$8001,MATCH($C2753,⑤減算マスタCSV!$F$2:$F$8001,0)),1))</f>
        <v/>
      </c>
      <c r="K2753" s="17" t="str">
        <f aca="false">IF($C2753="","",MAX(1,IFERROR(INDEX(⑥商品照会CSV!$M$2:$M$3001,MATCH($C2753,⑥商品照会CSV!$A$2:$A$3001,0)),1)))</f>
        <v/>
      </c>
      <c r="L2753" s="40" t="str">
        <f aca="false">IF($C2753="","",IFERROR(INDEX(⑥商品照会CSV!$Q$2:$Q$3001,MATCH($C2753,⑥商品照会CSV!$A$2:$A$3001,0)),0))</f>
        <v/>
      </c>
      <c r="M2753" s="40" t="str">
        <f aca="false">IF($C2753="","",N($L2753)*N($K2753))</f>
        <v/>
      </c>
      <c r="N2753" s="17" t="str">
        <f aca="false">IF($C2753="","",MAX(1,IFERROR(INDEX(⑥商品照会CSV!$AK$2:$AK$3001,MATCH($C2753,⑥商品照会CSV!$A$2:$A$3001,0)),1)))</f>
        <v/>
      </c>
      <c r="O2753" s="12" t="str">
        <f aca="false">IF($C2753="","",IFERROR(IF(INDEX(⑥商品照会CSV!$AN$2:$AN$3001,MATCH($C2753,⑥商品照会CSV!$A$2:$A$3001,0))=1,"バラ",IF(INDEX(⑥商品照会CSV!$AM$2:$AM$3001,MATCH($C2753,⑥商品照会CSV!$A$2:$A$3001,0))=1,"中間包装","ケース")),"ケース"))</f>
        <v/>
      </c>
      <c r="P2753" s="18"/>
      <c r="Q2753" s="14"/>
      <c r="R2753" s="17" t="str">
        <f aca="false">IF($C2753="","",N($Q2753)*N($K2753))</f>
        <v/>
      </c>
    </row>
    <row r="2754" customFormat="false" ht="15" hidden="false" customHeight="false" outlineLevel="0" collapsed="false">
      <c r="B2754" s="12" t="n">
        <v>2749</v>
      </c>
      <c r="C2754" s="36" t="str">
        <f aca="false">IF(①在庫CSV_発注日!$M2750="","",①在庫CSV_発注日!$M2750&amp;"")</f>
        <v/>
      </c>
      <c r="D2754" s="12" t="str">
        <f aca="false">IF($C2754="","",①在庫CSV_発注日!$N2750)</f>
        <v/>
      </c>
      <c r="E2754" s="12" t="str">
        <f aca="false">IF($C2754="","",①在庫CSV_発注日!$H2750)</f>
        <v/>
      </c>
      <c r="F2754" s="12" t="str">
        <f aca="false">IF($C2754="","",①在庫CSV_発注日!$L2750)</f>
        <v/>
      </c>
      <c r="G2754" s="18"/>
      <c r="H2754" s="17" t="str">
        <f aca="false">IF($C2754="","",N(①在庫CSV_発注日!$Z2750))</f>
        <v/>
      </c>
      <c r="I2754" s="37" t="str">
        <f aca="false">IF($C2754="","",SUMIFS(⑤減算マスタCSV!$L$2:$L$8001,⑤減算マスタCSV!$F$2:$F$8001,$C2754,⑤減算マスタCSV!$K$2:$K$8001,1))</f>
        <v/>
      </c>
      <c r="J2754" s="17" t="str">
        <f aca="false">IF($C2754="","",IFERROR(INDEX(⑤減算マスタCSV!$H$2:$H$8001,MATCH($C2754,⑤減算マスタCSV!$F$2:$F$8001,0)),1))</f>
        <v/>
      </c>
      <c r="K2754" s="17" t="str">
        <f aca="false">IF($C2754="","",MAX(1,IFERROR(INDEX(⑥商品照会CSV!$M$2:$M$3001,MATCH($C2754,⑥商品照会CSV!$A$2:$A$3001,0)),1)))</f>
        <v/>
      </c>
      <c r="L2754" s="40" t="str">
        <f aca="false">IF($C2754="","",IFERROR(INDEX(⑥商品照会CSV!$Q$2:$Q$3001,MATCH($C2754,⑥商品照会CSV!$A$2:$A$3001,0)),0))</f>
        <v/>
      </c>
      <c r="M2754" s="40" t="str">
        <f aca="false">IF($C2754="","",N($L2754)*N($K2754))</f>
        <v/>
      </c>
      <c r="N2754" s="17" t="str">
        <f aca="false">IF($C2754="","",MAX(1,IFERROR(INDEX(⑥商品照会CSV!$AK$2:$AK$3001,MATCH($C2754,⑥商品照会CSV!$A$2:$A$3001,0)),1)))</f>
        <v/>
      </c>
      <c r="O2754" s="12" t="str">
        <f aca="false">IF($C2754="","",IFERROR(IF(INDEX(⑥商品照会CSV!$AN$2:$AN$3001,MATCH($C2754,⑥商品照会CSV!$A$2:$A$3001,0))=1,"バラ",IF(INDEX(⑥商品照会CSV!$AM$2:$AM$3001,MATCH($C2754,⑥商品照会CSV!$A$2:$A$3001,0))=1,"中間包装","ケース")),"ケース"))</f>
        <v/>
      </c>
      <c r="P2754" s="18"/>
      <c r="Q2754" s="14"/>
      <c r="R2754" s="17" t="str">
        <f aca="false">IF($C2754="","",N($Q2754)*N($K2754))</f>
        <v/>
      </c>
    </row>
    <row r="2755" customFormat="false" ht="15" hidden="false" customHeight="false" outlineLevel="0" collapsed="false">
      <c r="B2755" s="12" t="n">
        <v>2750</v>
      </c>
      <c r="C2755" s="36" t="str">
        <f aca="false">IF(①在庫CSV_発注日!$M2751="","",①在庫CSV_発注日!$M2751&amp;"")</f>
        <v/>
      </c>
      <c r="D2755" s="12" t="str">
        <f aca="false">IF($C2755="","",①在庫CSV_発注日!$N2751)</f>
        <v/>
      </c>
      <c r="E2755" s="12" t="str">
        <f aca="false">IF($C2755="","",①在庫CSV_発注日!$H2751)</f>
        <v/>
      </c>
      <c r="F2755" s="12" t="str">
        <f aca="false">IF($C2755="","",①在庫CSV_発注日!$L2751)</f>
        <v/>
      </c>
      <c r="G2755" s="18"/>
      <c r="H2755" s="17" t="str">
        <f aca="false">IF($C2755="","",N(①在庫CSV_発注日!$Z2751))</f>
        <v/>
      </c>
      <c r="I2755" s="37" t="str">
        <f aca="false">IF($C2755="","",SUMIFS(⑤減算マスタCSV!$L$2:$L$8001,⑤減算マスタCSV!$F$2:$F$8001,$C2755,⑤減算マスタCSV!$K$2:$K$8001,1))</f>
        <v/>
      </c>
      <c r="J2755" s="17" t="str">
        <f aca="false">IF($C2755="","",IFERROR(INDEX(⑤減算マスタCSV!$H$2:$H$8001,MATCH($C2755,⑤減算マスタCSV!$F$2:$F$8001,0)),1))</f>
        <v/>
      </c>
      <c r="K2755" s="17" t="str">
        <f aca="false">IF($C2755="","",MAX(1,IFERROR(INDEX(⑥商品照会CSV!$M$2:$M$3001,MATCH($C2755,⑥商品照会CSV!$A$2:$A$3001,0)),1)))</f>
        <v/>
      </c>
      <c r="L2755" s="40" t="str">
        <f aca="false">IF($C2755="","",IFERROR(INDEX(⑥商品照会CSV!$Q$2:$Q$3001,MATCH($C2755,⑥商品照会CSV!$A$2:$A$3001,0)),0))</f>
        <v/>
      </c>
      <c r="M2755" s="40" t="str">
        <f aca="false">IF($C2755="","",N($L2755)*N($K2755))</f>
        <v/>
      </c>
      <c r="N2755" s="17" t="str">
        <f aca="false">IF($C2755="","",MAX(1,IFERROR(INDEX(⑥商品照会CSV!$AK$2:$AK$3001,MATCH($C2755,⑥商品照会CSV!$A$2:$A$3001,0)),1)))</f>
        <v/>
      </c>
      <c r="O2755" s="12" t="str">
        <f aca="false">IF($C2755="","",IFERROR(IF(INDEX(⑥商品照会CSV!$AN$2:$AN$3001,MATCH($C2755,⑥商品照会CSV!$A$2:$A$3001,0))=1,"バラ",IF(INDEX(⑥商品照会CSV!$AM$2:$AM$3001,MATCH($C2755,⑥商品照会CSV!$A$2:$A$3001,0))=1,"中間包装","ケース")),"ケース"))</f>
        <v/>
      </c>
      <c r="P2755" s="18"/>
      <c r="Q2755" s="14"/>
      <c r="R2755" s="17" t="str">
        <f aca="false">IF($C2755="","",N($Q2755)*N($K2755))</f>
        <v/>
      </c>
    </row>
    <row r="2756" customFormat="false" ht="15" hidden="false" customHeight="false" outlineLevel="0" collapsed="false">
      <c r="B2756" s="12" t="n">
        <v>2751</v>
      </c>
      <c r="C2756" s="36" t="str">
        <f aca="false">IF(①在庫CSV_発注日!$M2752="","",①在庫CSV_発注日!$M2752&amp;"")</f>
        <v/>
      </c>
      <c r="D2756" s="12" t="str">
        <f aca="false">IF($C2756="","",①在庫CSV_発注日!$N2752)</f>
        <v/>
      </c>
      <c r="E2756" s="12" t="str">
        <f aca="false">IF($C2756="","",①在庫CSV_発注日!$H2752)</f>
        <v/>
      </c>
      <c r="F2756" s="12" t="str">
        <f aca="false">IF($C2756="","",①在庫CSV_発注日!$L2752)</f>
        <v/>
      </c>
      <c r="G2756" s="18"/>
      <c r="H2756" s="17" t="str">
        <f aca="false">IF($C2756="","",N(①在庫CSV_発注日!$Z2752))</f>
        <v/>
      </c>
      <c r="I2756" s="37" t="str">
        <f aca="false">IF($C2756="","",SUMIFS(⑤減算マスタCSV!$L$2:$L$8001,⑤減算マスタCSV!$F$2:$F$8001,$C2756,⑤減算マスタCSV!$K$2:$K$8001,1))</f>
        <v/>
      </c>
      <c r="J2756" s="17" t="str">
        <f aca="false">IF($C2756="","",IFERROR(INDEX(⑤減算マスタCSV!$H$2:$H$8001,MATCH($C2756,⑤減算マスタCSV!$F$2:$F$8001,0)),1))</f>
        <v/>
      </c>
      <c r="K2756" s="17" t="str">
        <f aca="false">IF($C2756="","",MAX(1,IFERROR(INDEX(⑥商品照会CSV!$M$2:$M$3001,MATCH($C2756,⑥商品照会CSV!$A$2:$A$3001,0)),1)))</f>
        <v/>
      </c>
      <c r="L2756" s="40" t="str">
        <f aca="false">IF($C2756="","",IFERROR(INDEX(⑥商品照会CSV!$Q$2:$Q$3001,MATCH($C2756,⑥商品照会CSV!$A$2:$A$3001,0)),0))</f>
        <v/>
      </c>
      <c r="M2756" s="40" t="str">
        <f aca="false">IF($C2756="","",N($L2756)*N($K2756))</f>
        <v/>
      </c>
      <c r="N2756" s="17" t="str">
        <f aca="false">IF($C2756="","",MAX(1,IFERROR(INDEX(⑥商品照会CSV!$AK$2:$AK$3001,MATCH($C2756,⑥商品照会CSV!$A$2:$A$3001,0)),1)))</f>
        <v/>
      </c>
      <c r="O2756" s="12" t="str">
        <f aca="false">IF($C2756="","",IFERROR(IF(INDEX(⑥商品照会CSV!$AN$2:$AN$3001,MATCH($C2756,⑥商品照会CSV!$A$2:$A$3001,0))=1,"バラ",IF(INDEX(⑥商品照会CSV!$AM$2:$AM$3001,MATCH($C2756,⑥商品照会CSV!$A$2:$A$3001,0))=1,"中間包装","ケース")),"ケース"))</f>
        <v/>
      </c>
      <c r="P2756" s="18"/>
      <c r="Q2756" s="14"/>
      <c r="R2756" s="17" t="str">
        <f aca="false">IF($C2756="","",N($Q2756)*N($K2756))</f>
        <v/>
      </c>
    </row>
    <row r="2757" customFormat="false" ht="15" hidden="false" customHeight="false" outlineLevel="0" collapsed="false">
      <c r="B2757" s="12" t="n">
        <v>2752</v>
      </c>
      <c r="C2757" s="36" t="str">
        <f aca="false">IF(①在庫CSV_発注日!$M2753="","",①在庫CSV_発注日!$M2753&amp;"")</f>
        <v/>
      </c>
      <c r="D2757" s="12" t="str">
        <f aca="false">IF($C2757="","",①在庫CSV_発注日!$N2753)</f>
        <v/>
      </c>
      <c r="E2757" s="12" t="str">
        <f aca="false">IF($C2757="","",①在庫CSV_発注日!$H2753)</f>
        <v/>
      </c>
      <c r="F2757" s="12" t="str">
        <f aca="false">IF($C2757="","",①在庫CSV_発注日!$L2753)</f>
        <v/>
      </c>
      <c r="G2757" s="18"/>
      <c r="H2757" s="17" t="str">
        <f aca="false">IF($C2757="","",N(①在庫CSV_発注日!$Z2753))</f>
        <v/>
      </c>
      <c r="I2757" s="37" t="str">
        <f aca="false">IF($C2757="","",SUMIFS(⑤減算マスタCSV!$L$2:$L$8001,⑤減算マスタCSV!$F$2:$F$8001,$C2757,⑤減算マスタCSV!$K$2:$K$8001,1))</f>
        <v/>
      </c>
      <c r="J2757" s="17" t="str">
        <f aca="false">IF($C2757="","",IFERROR(INDEX(⑤減算マスタCSV!$H$2:$H$8001,MATCH($C2757,⑤減算マスタCSV!$F$2:$F$8001,0)),1))</f>
        <v/>
      </c>
      <c r="K2757" s="17" t="str">
        <f aca="false">IF($C2757="","",MAX(1,IFERROR(INDEX(⑥商品照会CSV!$M$2:$M$3001,MATCH($C2757,⑥商品照会CSV!$A$2:$A$3001,0)),1)))</f>
        <v/>
      </c>
      <c r="L2757" s="40" t="str">
        <f aca="false">IF($C2757="","",IFERROR(INDEX(⑥商品照会CSV!$Q$2:$Q$3001,MATCH($C2757,⑥商品照会CSV!$A$2:$A$3001,0)),0))</f>
        <v/>
      </c>
      <c r="M2757" s="40" t="str">
        <f aca="false">IF($C2757="","",N($L2757)*N($K2757))</f>
        <v/>
      </c>
      <c r="N2757" s="17" t="str">
        <f aca="false">IF($C2757="","",MAX(1,IFERROR(INDEX(⑥商品照会CSV!$AK$2:$AK$3001,MATCH($C2757,⑥商品照会CSV!$A$2:$A$3001,0)),1)))</f>
        <v/>
      </c>
      <c r="O2757" s="12" t="str">
        <f aca="false">IF($C2757="","",IFERROR(IF(INDEX(⑥商品照会CSV!$AN$2:$AN$3001,MATCH($C2757,⑥商品照会CSV!$A$2:$A$3001,0))=1,"バラ",IF(INDEX(⑥商品照会CSV!$AM$2:$AM$3001,MATCH($C2757,⑥商品照会CSV!$A$2:$A$3001,0))=1,"中間包装","ケース")),"ケース"))</f>
        <v/>
      </c>
      <c r="P2757" s="18"/>
      <c r="Q2757" s="14"/>
      <c r="R2757" s="17" t="str">
        <f aca="false">IF($C2757="","",N($Q2757)*N($K2757))</f>
        <v/>
      </c>
    </row>
    <row r="2758" customFormat="false" ht="15" hidden="false" customHeight="false" outlineLevel="0" collapsed="false">
      <c r="B2758" s="12" t="n">
        <v>2753</v>
      </c>
      <c r="C2758" s="36" t="str">
        <f aca="false">IF(①在庫CSV_発注日!$M2754="","",①在庫CSV_発注日!$M2754&amp;"")</f>
        <v/>
      </c>
      <c r="D2758" s="12" t="str">
        <f aca="false">IF($C2758="","",①在庫CSV_発注日!$N2754)</f>
        <v/>
      </c>
      <c r="E2758" s="12" t="str">
        <f aca="false">IF($C2758="","",①在庫CSV_発注日!$H2754)</f>
        <v/>
      </c>
      <c r="F2758" s="12" t="str">
        <f aca="false">IF($C2758="","",①在庫CSV_発注日!$L2754)</f>
        <v/>
      </c>
      <c r="G2758" s="18"/>
      <c r="H2758" s="17" t="str">
        <f aca="false">IF($C2758="","",N(①在庫CSV_発注日!$Z2754))</f>
        <v/>
      </c>
      <c r="I2758" s="37" t="str">
        <f aca="false">IF($C2758="","",SUMIFS(⑤減算マスタCSV!$L$2:$L$8001,⑤減算マスタCSV!$F$2:$F$8001,$C2758,⑤減算マスタCSV!$K$2:$K$8001,1))</f>
        <v/>
      </c>
      <c r="J2758" s="17" t="str">
        <f aca="false">IF($C2758="","",IFERROR(INDEX(⑤減算マスタCSV!$H$2:$H$8001,MATCH($C2758,⑤減算マスタCSV!$F$2:$F$8001,0)),1))</f>
        <v/>
      </c>
      <c r="K2758" s="17" t="str">
        <f aca="false">IF($C2758="","",MAX(1,IFERROR(INDEX(⑥商品照会CSV!$M$2:$M$3001,MATCH($C2758,⑥商品照会CSV!$A$2:$A$3001,0)),1)))</f>
        <v/>
      </c>
      <c r="L2758" s="40" t="str">
        <f aca="false">IF($C2758="","",IFERROR(INDEX(⑥商品照会CSV!$Q$2:$Q$3001,MATCH($C2758,⑥商品照会CSV!$A$2:$A$3001,0)),0))</f>
        <v/>
      </c>
      <c r="M2758" s="40" t="str">
        <f aca="false">IF($C2758="","",N($L2758)*N($K2758))</f>
        <v/>
      </c>
      <c r="N2758" s="17" t="str">
        <f aca="false">IF($C2758="","",MAX(1,IFERROR(INDEX(⑥商品照会CSV!$AK$2:$AK$3001,MATCH($C2758,⑥商品照会CSV!$A$2:$A$3001,0)),1)))</f>
        <v/>
      </c>
      <c r="O2758" s="12" t="str">
        <f aca="false">IF($C2758="","",IFERROR(IF(INDEX(⑥商品照会CSV!$AN$2:$AN$3001,MATCH($C2758,⑥商品照会CSV!$A$2:$A$3001,0))=1,"バラ",IF(INDEX(⑥商品照会CSV!$AM$2:$AM$3001,MATCH($C2758,⑥商品照会CSV!$A$2:$A$3001,0))=1,"中間包装","ケース")),"ケース"))</f>
        <v/>
      </c>
      <c r="P2758" s="18"/>
      <c r="Q2758" s="14"/>
      <c r="R2758" s="17" t="str">
        <f aca="false">IF($C2758="","",N($Q2758)*N($K2758))</f>
        <v/>
      </c>
    </row>
    <row r="2759" customFormat="false" ht="15" hidden="false" customHeight="false" outlineLevel="0" collapsed="false">
      <c r="B2759" s="12" t="n">
        <v>2754</v>
      </c>
      <c r="C2759" s="36" t="str">
        <f aca="false">IF(①在庫CSV_発注日!$M2755="","",①在庫CSV_発注日!$M2755&amp;"")</f>
        <v/>
      </c>
      <c r="D2759" s="12" t="str">
        <f aca="false">IF($C2759="","",①在庫CSV_発注日!$N2755)</f>
        <v/>
      </c>
      <c r="E2759" s="12" t="str">
        <f aca="false">IF($C2759="","",①在庫CSV_発注日!$H2755)</f>
        <v/>
      </c>
      <c r="F2759" s="12" t="str">
        <f aca="false">IF($C2759="","",①在庫CSV_発注日!$L2755)</f>
        <v/>
      </c>
      <c r="G2759" s="18"/>
      <c r="H2759" s="17" t="str">
        <f aca="false">IF($C2759="","",N(①在庫CSV_発注日!$Z2755))</f>
        <v/>
      </c>
      <c r="I2759" s="37" t="str">
        <f aca="false">IF($C2759="","",SUMIFS(⑤減算マスタCSV!$L$2:$L$8001,⑤減算マスタCSV!$F$2:$F$8001,$C2759,⑤減算マスタCSV!$K$2:$K$8001,1))</f>
        <v/>
      </c>
      <c r="J2759" s="17" t="str">
        <f aca="false">IF($C2759="","",IFERROR(INDEX(⑤減算マスタCSV!$H$2:$H$8001,MATCH($C2759,⑤減算マスタCSV!$F$2:$F$8001,0)),1))</f>
        <v/>
      </c>
      <c r="K2759" s="17" t="str">
        <f aca="false">IF($C2759="","",MAX(1,IFERROR(INDEX(⑥商品照会CSV!$M$2:$M$3001,MATCH($C2759,⑥商品照会CSV!$A$2:$A$3001,0)),1)))</f>
        <v/>
      </c>
      <c r="L2759" s="40" t="str">
        <f aca="false">IF($C2759="","",IFERROR(INDEX(⑥商品照会CSV!$Q$2:$Q$3001,MATCH($C2759,⑥商品照会CSV!$A$2:$A$3001,0)),0))</f>
        <v/>
      </c>
      <c r="M2759" s="40" t="str">
        <f aca="false">IF($C2759="","",N($L2759)*N($K2759))</f>
        <v/>
      </c>
      <c r="N2759" s="17" t="str">
        <f aca="false">IF($C2759="","",MAX(1,IFERROR(INDEX(⑥商品照会CSV!$AK$2:$AK$3001,MATCH($C2759,⑥商品照会CSV!$A$2:$A$3001,0)),1)))</f>
        <v/>
      </c>
      <c r="O2759" s="12" t="str">
        <f aca="false">IF($C2759="","",IFERROR(IF(INDEX(⑥商品照会CSV!$AN$2:$AN$3001,MATCH($C2759,⑥商品照会CSV!$A$2:$A$3001,0))=1,"バラ",IF(INDEX(⑥商品照会CSV!$AM$2:$AM$3001,MATCH($C2759,⑥商品照会CSV!$A$2:$A$3001,0))=1,"中間包装","ケース")),"ケース"))</f>
        <v/>
      </c>
      <c r="P2759" s="18"/>
      <c r="Q2759" s="14"/>
      <c r="R2759" s="17" t="str">
        <f aca="false">IF($C2759="","",N($Q2759)*N($K2759))</f>
        <v/>
      </c>
    </row>
    <row r="2760" customFormat="false" ht="15" hidden="false" customHeight="false" outlineLevel="0" collapsed="false">
      <c r="B2760" s="12" t="n">
        <v>2755</v>
      </c>
      <c r="C2760" s="36" t="str">
        <f aca="false">IF(①在庫CSV_発注日!$M2756="","",①在庫CSV_発注日!$M2756&amp;"")</f>
        <v/>
      </c>
      <c r="D2760" s="12" t="str">
        <f aca="false">IF($C2760="","",①在庫CSV_発注日!$N2756)</f>
        <v/>
      </c>
      <c r="E2760" s="12" t="str">
        <f aca="false">IF($C2760="","",①在庫CSV_発注日!$H2756)</f>
        <v/>
      </c>
      <c r="F2760" s="12" t="str">
        <f aca="false">IF($C2760="","",①在庫CSV_発注日!$L2756)</f>
        <v/>
      </c>
      <c r="G2760" s="18"/>
      <c r="H2760" s="17" t="str">
        <f aca="false">IF($C2760="","",N(①在庫CSV_発注日!$Z2756))</f>
        <v/>
      </c>
      <c r="I2760" s="37" t="str">
        <f aca="false">IF($C2760="","",SUMIFS(⑤減算マスタCSV!$L$2:$L$8001,⑤減算マスタCSV!$F$2:$F$8001,$C2760,⑤減算マスタCSV!$K$2:$K$8001,1))</f>
        <v/>
      </c>
      <c r="J2760" s="17" t="str">
        <f aca="false">IF($C2760="","",IFERROR(INDEX(⑤減算マスタCSV!$H$2:$H$8001,MATCH($C2760,⑤減算マスタCSV!$F$2:$F$8001,0)),1))</f>
        <v/>
      </c>
      <c r="K2760" s="17" t="str">
        <f aca="false">IF($C2760="","",MAX(1,IFERROR(INDEX(⑥商品照会CSV!$M$2:$M$3001,MATCH($C2760,⑥商品照会CSV!$A$2:$A$3001,0)),1)))</f>
        <v/>
      </c>
      <c r="L2760" s="40" t="str">
        <f aca="false">IF($C2760="","",IFERROR(INDEX(⑥商品照会CSV!$Q$2:$Q$3001,MATCH($C2760,⑥商品照会CSV!$A$2:$A$3001,0)),0))</f>
        <v/>
      </c>
      <c r="M2760" s="40" t="str">
        <f aca="false">IF($C2760="","",N($L2760)*N($K2760))</f>
        <v/>
      </c>
      <c r="N2760" s="17" t="str">
        <f aca="false">IF($C2760="","",MAX(1,IFERROR(INDEX(⑥商品照会CSV!$AK$2:$AK$3001,MATCH($C2760,⑥商品照会CSV!$A$2:$A$3001,0)),1)))</f>
        <v/>
      </c>
      <c r="O2760" s="12" t="str">
        <f aca="false">IF($C2760="","",IFERROR(IF(INDEX(⑥商品照会CSV!$AN$2:$AN$3001,MATCH($C2760,⑥商品照会CSV!$A$2:$A$3001,0))=1,"バラ",IF(INDEX(⑥商品照会CSV!$AM$2:$AM$3001,MATCH($C2760,⑥商品照会CSV!$A$2:$A$3001,0))=1,"中間包装","ケース")),"ケース"))</f>
        <v/>
      </c>
      <c r="P2760" s="18"/>
      <c r="Q2760" s="14"/>
      <c r="R2760" s="17" t="str">
        <f aca="false">IF($C2760="","",N($Q2760)*N($K2760))</f>
        <v/>
      </c>
    </row>
    <row r="2761" customFormat="false" ht="15" hidden="false" customHeight="false" outlineLevel="0" collapsed="false">
      <c r="B2761" s="12" t="n">
        <v>2756</v>
      </c>
      <c r="C2761" s="36" t="str">
        <f aca="false">IF(①在庫CSV_発注日!$M2757="","",①在庫CSV_発注日!$M2757&amp;"")</f>
        <v/>
      </c>
      <c r="D2761" s="12" t="str">
        <f aca="false">IF($C2761="","",①在庫CSV_発注日!$N2757)</f>
        <v/>
      </c>
      <c r="E2761" s="12" t="str">
        <f aca="false">IF($C2761="","",①在庫CSV_発注日!$H2757)</f>
        <v/>
      </c>
      <c r="F2761" s="12" t="str">
        <f aca="false">IF($C2761="","",①在庫CSV_発注日!$L2757)</f>
        <v/>
      </c>
      <c r="G2761" s="18"/>
      <c r="H2761" s="17" t="str">
        <f aca="false">IF($C2761="","",N(①在庫CSV_発注日!$Z2757))</f>
        <v/>
      </c>
      <c r="I2761" s="37" t="str">
        <f aca="false">IF($C2761="","",SUMIFS(⑤減算マスタCSV!$L$2:$L$8001,⑤減算マスタCSV!$F$2:$F$8001,$C2761,⑤減算マスタCSV!$K$2:$K$8001,1))</f>
        <v/>
      </c>
      <c r="J2761" s="17" t="str">
        <f aca="false">IF($C2761="","",IFERROR(INDEX(⑤減算マスタCSV!$H$2:$H$8001,MATCH($C2761,⑤減算マスタCSV!$F$2:$F$8001,0)),1))</f>
        <v/>
      </c>
      <c r="K2761" s="17" t="str">
        <f aca="false">IF($C2761="","",MAX(1,IFERROR(INDEX(⑥商品照会CSV!$M$2:$M$3001,MATCH($C2761,⑥商品照会CSV!$A$2:$A$3001,0)),1)))</f>
        <v/>
      </c>
      <c r="L2761" s="40" t="str">
        <f aca="false">IF($C2761="","",IFERROR(INDEX(⑥商品照会CSV!$Q$2:$Q$3001,MATCH($C2761,⑥商品照会CSV!$A$2:$A$3001,0)),0))</f>
        <v/>
      </c>
      <c r="M2761" s="40" t="str">
        <f aca="false">IF($C2761="","",N($L2761)*N($K2761))</f>
        <v/>
      </c>
      <c r="N2761" s="17" t="str">
        <f aca="false">IF($C2761="","",MAX(1,IFERROR(INDEX(⑥商品照会CSV!$AK$2:$AK$3001,MATCH($C2761,⑥商品照会CSV!$A$2:$A$3001,0)),1)))</f>
        <v/>
      </c>
      <c r="O2761" s="12" t="str">
        <f aca="false">IF($C2761="","",IFERROR(IF(INDEX(⑥商品照会CSV!$AN$2:$AN$3001,MATCH($C2761,⑥商品照会CSV!$A$2:$A$3001,0))=1,"バラ",IF(INDEX(⑥商品照会CSV!$AM$2:$AM$3001,MATCH($C2761,⑥商品照会CSV!$A$2:$A$3001,0))=1,"中間包装","ケース")),"ケース"))</f>
        <v/>
      </c>
      <c r="P2761" s="18"/>
      <c r="Q2761" s="14"/>
      <c r="R2761" s="17" t="str">
        <f aca="false">IF($C2761="","",N($Q2761)*N($K2761))</f>
        <v/>
      </c>
    </row>
    <row r="2762" customFormat="false" ht="15" hidden="false" customHeight="false" outlineLevel="0" collapsed="false">
      <c r="B2762" s="12" t="n">
        <v>2757</v>
      </c>
      <c r="C2762" s="36" t="str">
        <f aca="false">IF(①在庫CSV_発注日!$M2758="","",①在庫CSV_発注日!$M2758&amp;"")</f>
        <v/>
      </c>
      <c r="D2762" s="12" t="str">
        <f aca="false">IF($C2762="","",①在庫CSV_発注日!$N2758)</f>
        <v/>
      </c>
      <c r="E2762" s="12" t="str">
        <f aca="false">IF($C2762="","",①在庫CSV_発注日!$H2758)</f>
        <v/>
      </c>
      <c r="F2762" s="12" t="str">
        <f aca="false">IF($C2762="","",①在庫CSV_発注日!$L2758)</f>
        <v/>
      </c>
      <c r="G2762" s="18"/>
      <c r="H2762" s="17" t="str">
        <f aca="false">IF($C2762="","",N(①在庫CSV_発注日!$Z2758))</f>
        <v/>
      </c>
      <c r="I2762" s="37" t="str">
        <f aca="false">IF($C2762="","",SUMIFS(⑤減算マスタCSV!$L$2:$L$8001,⑤減算マスタCSV!$F$2:$F$8001,$C2762,⑤減算マスタCSV!$K$2:$K$8001,1))</f>
        <v/>
      </c>
      <c r="J2762" s="17" t="str">
        <f aca="false">IF($C2762="","",IFERROR(INDEX(⑤減算マスタCSV!$H$2:$H$8001,MATCH($C2762,⑤減算マスタCSV!$F$2:$F$8001,0)),1))</f>
        <v/>
      </c>
      <c r="K2762" s="17" t="str">
        <f aca="false">IF($C2762="","",MAX(1,IFERROR(INDEX(⑥商品照会CSV!$M$2:$M$3001,MATCH($C2762,⑥商品照会CSV!$A$2:$A$3001,0)),1)))</f>
        <v/>
      </c>
      <c r="L2762" s="40" t="str">
        <f aca="false">IF($C2762="","",IFERROR(INDEX(⑥商品照会CSV!$Q$2:$Q$3001,MATCH($C2762,⑥商品照会CSV!$A$2:$A$3001,0)),0))</f>
        <v/>
      </c>
      <c r="M2762" s="40" t="str">
        <f aca="false">IF($C2762="","",N($L2762)*N($K2762))</f>
        <v/>
      </c>
      <c r="N2762" s="17" t="str">
        <f aca="false">IF($C2762="","",MAX(1,IFERROR(INDEX(⑥商品照会CSV!$AK$2:$AK$3001,MATCH($C2762,⑥商品照会CSV!$A$2:$A$3001,0)),1)))</f>
        <v/>
      </c>
      <c r="O2762" s="12" t="str">
        <f aca="false">IF($C2762="","",IFERROR(IF(INDEX(⑥商品照会CSV!$AN$2:$AN$3001,MATCH($C2762,⑥商品照会CSV!$A$2:$A$3001,0))=1,"バラ",IF(INDEX(⑥商品照会CSV!$AM$2:$AM$3001,MATCH($C2762,⑥商品照会CSV!$A$2:$A$3001,0))=1,"中間包装","ケース")),"ケース"))</f>
        <v/>
      </c>
      <c r="P2762" s="18"/>
      <c r="Q2762" s="14"/>
      <c r="R2762" s="17" t="str">
        <f aca="false">IF($C2762="","",N($Q2762)*N($K2762))</f>
        <v/>
      </c>
    </row>
    <row r="2763" customFormat="false" ht="15" hidden="false" customHeight="false" outlineLevel="0" collapsed="false">
      <c r="B2763" s="12" t="n">
        <v>2758</v>
      </c>
      <c r="C2763" s="36" t="str">
        <f aca="false">IF(①在庫CSV_発注日!$M2759="","",①在庫CSV_発注日!$M2759&amp;"")</f>
        <v/>
      </c>
      <c r="D2763" s="12" t="str">
        <f aca="false">IF($C2763="","",①在庫CSV_発注日!$N2759)</f>
        <v/>
      </c>
      <c r="E2763" s="12" t="str">
        <f aca="false">IF($C2763="","",①在庫CSV_発注日!$H2759)</f>
        <v/>
      </c>
      <c r="F2763" s="12" t="str">
        <f aca="false">IF($C2763="","",①在庫CSV_発注日!$L2759)</f>
        <v/>
      </c>
      <c r="G2763" s="18"/>
      <c r="H2763" s="17" t="str">
        <f aca="false">IF($C2763="","",N(①在庫CSV_発注日!$Z2759))</f>
        <v/>
      </c>
      <c r="I2763" s="37" t="str">
        <f aca="false">IF($C2763="","",SUMIFS(⑤減算マスタCSV!$L$2:$L$8001,⑤減算マスタCSV!$F$2:$F$8001,$C2763,⑤減算マスタCSV!$K$2:$K$8001,1))</f>
        <v/>
      </c>
      <c r="J2763" s="17" t="str">
        <f aca="false">IF($C2763="","",IFERROR(INDEX(⑤減算マスタCSV!$H$2:$H$8001,MATCH($C2763,⑤減算マスタCSV!$F$2:$F$8001,0)),1))</f>
        <v/>
      </c>
      <c r="K2763" s="17" t="str">
        <f aca="false">IF($C2763="","",MAX(1,IFERROR(INDEX(⑥商品照会CSV!$M$2:$M$3001,MATCH($C2763,⑥商品照会CSV!$A$2:$A$3001,0)),1)))</f>
        <v/>
      </c>
      <c r="L2763" s="40" t="str">
        <f aca="false">IF($C2763="","",IFERROR(INDEX(⑥商品照会CSV!$Q$2:$Q$3001,MATCH($C2763,⑥商品照会CSV!$A$2:$A$3001,0)),0))</f>
        <v/>
      </c>
      <c r="M2763" s="40" t="str">
        <f aca="false">IF($C2763="","",N($L2763)*N($K2763))</f>
        <v/>
      </c>
      <c r="N2763" s="17" t="str">
        <f aca="false">IF($C2763="","",MAX(1,IFERROR(INDEX(⑥商品照会CSV!$AK$2:$AK$3001,MATCH($C2763,⑥商品照会CSV!$A$2:$A$3001,0)),1)))</f>
        <v/>
      </c>
      <c r="O2763" s="12" t="str">
        <f aca="false">IF($C2763="","",IFERROR(IF(INDEX(⑥商品照会CSV!$AN$2:$AN$3001,MATCH($C2763,⑥商品照会CSV!$A$2:$A$3001,0))=1,"バラ",IF(INDEX(⑥商品照会CSV!$AM$2:$AM$3001,MATCH($C2763,⑥商品照会CSV!$A$2:$A$3001,0))=1,"中間包装","ケース")),"ケース"))</f>
        <v/>
      </c>
      <c r="P2763" s="18"/>
      <c r="Q2763" s="14"/>
      <c r="R2763" s="17" t="str">
        <f aca="false">IF($C2763="","",N($Q2763)*N($K2763))</f>
        <v/>
      </c>
    </row>
    <row r="2764" customFormat="false" ht="15" hidden="false" customHeight="false" outlineLevel="0" collapsed="false">
      <c r="B2764" s="12" t="n">
        <v>2759</v>
      </c>
      <c r="C2764" s="36" t="str">
        <f aca="false">IF(①在庫CSV_発注日!$M2760="","",①在庫CSV_発注日!$M2760&amp;"")</f>
        <v/>
      </c>
      <c r="D2764" s="12" t="str">
        <f aca="false">IF($C2764="","",①在庫CSV_発注日!$N2760)</f>
        <v/>
      </c>
      <c r="E2764" s="12" t="str">
        <f aca="false">IF($C2764="","",①在庫CSV_発注日!$H2760)</f>
        <v/>
      </c>
      <c r="F2764" s="12" t="str">
        <f aca="false">IF($C2764="","",①在庫CSV_発注日!$L2760)</f>
        <v/>
      </c>
      <c r="G2764" s="18"/>
      <c r="H2764" s="17" t="str">
        <f aca="false">IF($C2764="","",N(①在庫CSV_発注日!$Z2760))</f>
        <v/>
      </c>
      <c r="I2764" s="37" t="str">
        <f aca="false">IF($C2764="","",SUMIFS(⑤減算マスタCSV!$L$2:$L$8001,⑤減算マスタCSV!$F$2:$F$8001,$C2764,⑤減算マスタCSV!$K$2:$K$8001,1))</f>
        <v/>
      </c>
      <c r="J2764" s="17" t="str">
        <f aca="false">IF($C2764="","",IFERROR(INDEX(⑤減算マスタCSV!$H$2:$H$8001,MATCH($C2764,⑤減算マスタCSV!$F$2:$F$8001,0)),1))</f>
        <v/>
      </c>
      <c r="K2764" s="17" t="str">
        <f aca="false">IF($C2764="","",MAX(1,IFERROR(INDEX(⑥商品照会CSV!$M$2:$M$3001,MATCH($C2764,⑥商品照会CSV!$A$2:$A$3001,0)),1)))</f>
        <v/>
      </c>
      <c r="L2764" s="40" t="str">
        <f aca="false">IF($C2764="","",IFERROR(INDEX(⑥商品照会CSV!$Q$2:$Q$3001,MATCH($C2764,⑥商品照会CSV!$A$2:$A$3001,0)),0))</f>
        <v/>
      </c>
      <c r="M2764" s="40" t="str">
        <f aca="false">IF($C2764="","",N($L2764)*N($K2764))</f>
        <v/>
      </c>
      <c r="N2764" s="17" t="str">
        <f aca="false">IF($C2764="","",MAX(1,IFERROR(INDEX(⑥商品照会CSV!$AK$2:$AK$3001,MATCH($C2764,⑥商品照会CSV!$A$2:$A$3001,0)),1)))</f>
        <v/>
      </c>
      <c r="O2764" s="12" t="str">
        <f aca="false">IF($C2764="","",IFERROR(IF(INDEX(⑥商品照会CSV!$AN$2:$AN$3001,MATCH($C2764,⑥商品照会CSV!$A$2:$A$3001,0))=1,"バラ",IF(INDEX(⑥商品照会CSV!$AM$2:$AM$3001,MATCH($C2764,⑥商品照会CSV!$A$2:$A$3001,0))=1,"中間包装","ケース")),"ケース"))</f>
        <v/>
      </c>
      <c r="P2764" s="18"/>
      <c r="Q2764" s="14"/>
      <c r="R2764" s="17" t="str">
        <f aca="false">IF($C2764="","",N($Q2764)*N($K2764))</f>
        <v/>
      </c>
    </row>
    <row r="2765" customFormat="false" ht="15" hidden="false" customHeight="false" outlineLevel="0" collapsed="false">
      <c r="B2765" s="12" t="n">
        <v>2760</v>
      </c>
      <c r="C2765" s="36" t="str">
        <f aca="false">IF(①在庫CSV_発注日!$M2761="","",①在庫CSV_発注日!$M2761&amp;"")</f>
        <v/>
      </c>
      <c r="D2765" s="12" t="str">
        <f aca="false">IF($C2765="","",①在庫CSV_発注日!$N2761)</f>
        <v/>
      </c>
      <c r="E2765" s="12" t="str">
        <f aca="false">IF($C2765="","",①在庫CSV_発注日!$H2761)</f>
        <v/>
      </c>
      <c r="F2765" s="12" t="str">
        <f aca="false">IF($C2765="","",①在庫CSV_発注日!$L2761)</f>
        <v/>
      </c>
      <c r="G2765" s="18"/>
      <c r="H2765" s="17" t="str">
        <f aca="false">IF($C2765="","",N(①在庫CSV_発注日!$Z2761))</f>
        <v/>
      </c>
      <c r="I2765" s="37" t="str">
        <f aca="false">IF($C2765="","",SUMIFS(⑤減算マスタCSV!$L$2:$L$8001,⑤減算マスタCSV!$F$2:$F$8001,$C2765,⑤減算マスタCSV!$K$2:$K$8001,1))</f>
        <v/>
      </c>
      <c r="J2765" s="17" t="str">
        <f aca="false">IF($C2765="","",IFERROR(INDEX(⑤減算マスタCSV!$H$2:$H$8001,MATCH($C2765,⑤減算マスタCSV!$F$2:$F$8001,0)),1))</f>
        <v/>
      </c>
      <c r="K2765" s="17" t="str">
        <f aca="false">IF($C2765="","",MAX(1,IFERROR(INDEX(⑥商品照会CSV!$M$2:$M$3001,MATCH($C2765,⑥商品照会CSV!$A$2:$A$3001,0)),1)))</f>
        <v/>
      </c>
      <c r="L2765" s="40" t="str">
        <f aca="false">IF($C2765="","",IFERROR(INDEX(⑥商品照会CSV!$Q$2:$Q$3001,MATCH($C2765,⑥商品照会CSV!$A$2:$A$3001,0)),0))</f>
        <v/>
      </c>
      <c r="M2765" s="40" t="str">
        <f aca="false">IF($C2765="","",N($L2765)*N($K2765))</f>
        <v/>
      </c>
      <c r="N2765" s="17" t="str">
        <f aca="false">IF($C2765="","",MAX(1,IFERROR(INDEX(⑥商品照会CSV!$AK$2:$AK$3001,MATCH($C2765,⑥商品照会CSV!$A$2:$A$3001,0)),1)))</f>
        <v/>
      </c>
      <c r="O2765" s="12" t="str">
        <f aca="false">IF($C2765="","",IFERROR(IF(INDEX(⑥商品照会CSV!$AN$2:$AN$3001,MATCH($C2765,⑥商品照会CSV!$A$2:$A$3001,0))=1,"バラ",IF(INDEX(⑥商品照会CSV!$AM$2:$AM$3001,MATCH($C2765,⑥商品照会CSV!$A$2:$A$3001,0))=1,"中間包装","ケース")),"ケース"))</f>
        <v/>
      </c>
      <c r="P2765" s="18"/>
      <c r="Q2765" s="14"/>
      <c r="R2765" s="17" t="str">
        <f aca="false">IF($C2765="","",N($Q2765)*N($K2765))</f>
        <v/>
      </c>
    </row>
    <row r="2766" customFormat="false" ht="15" hidden="false" customHeight="false" outlineLevel="0" collapsed="false">
      <c r="B2766" s="12" t="n">
        <v>2761</v>
      </c>
      <c r="C2766" s="36" t="str">
        <f aca="false">IF(①在庫CSV_発注日!$M2762="","",①在庫CSV_発注日!$M2762&amp;"")</f>
        <v/>
      </c>
      <c r="D2766" s="12" t="str">
        <f aca="false">IF($C2766="","",①在庫CSV_発注日!$N2762)</f>
        <v/>
      </c>
      <c r="E2766" s="12" t="str">
        <f aca="false">IF($C2766="","",①在庫CSV_発注日!$H2762)</f>
        <v/>
      </c>
      <c r="F2766" s="12" t="str">
        <f aca="false">IF($C2766="","",①在庫CSV_発注日!$L2762)</f>
        <v/>
      </c>
      <c r="G2766" s="18"/>
      <c r="H2766" s="17" t="str">
        <f aca="false">IF($C2766="","",N(①在庫CSV_発注日!$Z2762))</f>
        <v/>
      </c>
      <c r="I2766" s="37" t="str">
        <f aca="false">IF($C2766="","",SUMIFS(⑤減算マスタCSV!$L$2:$L$8001,⑤減算マスタCSV!$F$2:$F$8001,$C2766,⑤減算マスタCSV!$K$2:$K$8001,1))</f>
        <v/>
      </c>
      <c r="J2766" s="17" t="str">
        <f aca="false">IF($C2766="","",IFERROR(INDEX(⑤減算マスタCSV!$H$2:$H$8001,MATCH($C2766,⑤減算マスタCSV!$F$2:$F$8001,0)),1))</f>
        <v/>
      </c>
      <c r="K2766" s="17" t="str">
        <f aca="false">IF($C2766="","",MAX(1,IFERROR(INDEX(⑥商品照会CSV!$M$2:$M$3001,MATCH($C2766,⑥商品照会CSV!$A$2:$A$3001,0)),1)))</f>
        <v/>
      </c>
      <c r="L2766" s="40" t="str">
        <f aca="false">IF($C2766="","",IFERROR(INDEX(⑥商品照会CSV!$Q$2:$Q$3001,MATCH($C2766,⑥商品照会CSV!$A$2:$A$3001,0)),0))</f>
        <v/>
      </c>
      <c r="M2766" s="40" t="str">
        <f aca="false">IF($C2766="","",N($L2766)*N($K2766))</f>
        <v/>
      </c>
      <c r="N2766" s="17" t="str">
        <f aca="false">IF($C2766="","",MAX(1,IFERROR(INDEX(⑥商品照会CSV!$AK$2:$AK$3001,MATCH($C2766,⑥商品照会CSV!$A$2:$A$3001,0)),1)))</f>
        <v/>
      </c>
      <c r="O2766" s="12" t="str">
        <f aca="false">IF($C2766="","",IFERROR(IF(INDEX(⑥商品照会CSV!$AN$2:$AN$3001,MATCH($C2766,⑥商品照会CSV!$A$2:$A$3001,0))=1,"バラ",IF(INDEX(⑥商品照会CSV!$AM$2:$AM$3001,MATCH($C2766,⑥商品照会CSV!$A$2:$A$3001,0))=1,"中間包装","ケース")),"ケース"))</f>
        <v/>
      </c>
      <c r="P2766" s="18"/>
      <c r="Q2766" s="14"/>
      <c r="R2766" s="17" t="str">
        <f aca="false">IF($C2766="","",N($Q2766)*N($K2766))</f>
        <v/>
      </c>
    </row>
    <row r="2767" customFormat="false" ht="15" hidden="false" customHeight="false" outlineLevel="0" collapsed="false">
      <c r="B2767" s="12" t="n">
        <v>2762</v>
      </c>
      <c r="C2767" s="36" t="str">
        <f aca="false">IF(①在庫CSV_発注日!$M2763="","",①在庫CSV_発注日!$M2763&amp;"")</f>
        <v/>
      </c>
      <c r="D2767" s="12" t="str">
        <f aca="false">IF($C2767="","",①在庫CSV_発注日!$N2763)</f>
        <v/>
      </c>
      <c r="E2767" s="12" t="str">
        <f aca="false">IF($C2767="","",①在庫CSV_発注日!$H2763)</f>
        <v/>
      </c>
      <c r="F2767" s="12" t="str">
        <f aca="false">IF($C2767="","",①在庫CSV_発注日!$L2763)</f>
        <v/>
      </c>
      <c r="G2767" s="18"/>
      <c r="H2767" s="17" t="str">
        <f aca="false">IF($C2767="","",N(①在庫CSV_発注日!$Z2763))</f>
        <v/>
      </c>
      <c r="I2767" s="37" t="str">
        <f aca="false">IF($C2767="","",SUMIFS(⑤減算マスタCSV!$L$2:$L$8001,⑤減算マスタCSV!$F$2:$F$8001,$C2767,⑤減算マスタCSV!$K$2:$K$8001,1))</f>
        <v/>
      </c>
      <c r="J2767" s="17" t="str">
        <f aca="false">IF($C2767="","",IFERROR(INDEX(⑤減算マスタCSV!$H$2:$H$8001,MATCH($C2767,⑤減算マスタCSV!$F$2:$F$8001,0)),1))</f>
        <v/>
      </c>
      <c r="K2767" s="17" t="str">
        <f aca="false">IF($C2767="","",MAX(1,IFERROR(INDEX(⑥商品照会CSV!$M$2:$M$3001,MATCH($C2767,⑥商品照会CSV!$A$2:$A$3001,0)),1)))</f>
        <v/>
      </c>
      <c r="L2767" s="40" t="str">
        <f aca="false">IF($C2767="","",IFERROR(INDEX(⑥商品照会CSV!$Q$2:$Q$3001,MATCH($C2767,⑥商品照会CSV!$A$2:$A$3001,0)),0))</f>
        <v/>
      </c>
      <c r="M2767" s="40" t="str">
        <f aca="false">IF($C2767="","",N($L2767)*N($K2767))</f>
        <v/>
      </c>
      <c r="N2767" s="17" t="str">
        <f aca="false">IF($C2767="","",MAX(1,IFERROR(INDEX(⑥商品照会CSV!$AK$2:$AK$3001,MATCH($C2767,⑥商品照会CSV!$A$2:$A$3001,0)),1)))</f>
        <v/>
      </c>
      <c r="O2767" s="12" t="str">
        <f aca="false">IF($C2767="","",IFERROR(IF(INDEX(⑥商品照会CSV!$AN$2:$AN$3001,MATCH($C2767,⑥商品照会CSV!$A$2:$A$3001,0))=1,"バラ",IF(INDEX(⑥商品照会CSV!$AM$2:$AM$3001,MATCH($C2767,⑥商品照会CSV!$A$2:$A$3001,0))=1,"中間包装","ケース")),"ケース"))</f>
        <v/>
      </c>
      <c r="P2767" s="18"/>
      <c r="Q2767" s="14"/>
      <c r="R2767" s="17" t="str">
        <f aca="false">IF($C2767="","",N($Q2767)*N($K2767))</f>
        <v/>
      </c>
    </row>
    <row r="2768" customFormat="false" ht="15" hidden="false" customHeight="false" outlineLevel="0" collapsed="false">
      <c r="B2768" s="12" t="n">
        <v>2763</v>
      </c>
      <c r="C2768" s="36" t="str">
        <f aca="false">IF(①在庫CSV_発注日!$M2764="","",①在庫CSV_発注日!$M2764&amp;"")</f>
        <v/>
      </c>
      <c r="D2768" s="12" t="str">
        <f aca="false">IF($C2768="","",①在庫CSV_発注日!$N2764)</f>
        <v/>
      </c>
      <c r="E2768" s="12" t="str">
        <f aca="false">IF($C2768="","",①在庫CSV_発注日!$H2764)</f>
        <v/>
      </c>
      <c r="F2768" s="12" t="str">
        <f aca="false">IF($C2768="","",①在庫CSV_発注日!$L2764)</f>
        <v/>
      </c>
      <c r="G2768" s="18"/>
      <c r="H2768" s="17" t="str">
        <f aca="false">IF($C2768="","",N(①在庫CSV_発注日!$Z2764))</f>
        <v/>
      </c>
      <c r="I2768" s="37" t="str">
        <f aca="false">IF($C2768="","",SUMIFS(⑤減算マスタCSV!$L$2:$L$8001,⑤減算マスタCSV!$F$2:$F$8001,$C2768,⑤減算マスタCSV!$K$2:$K$8001,1))</f>
        <v/>
      </c>
      <c r="J2768" s="17" t="str">
        <f aca="false">IF($C2768="","",IFERROR(INDEX(⑤減算マスタCSV!$H$2:$H$8001,MATCH($C2768,⑤減算マスタCSV!$F$2:$F$8001,0)),1))</f>
        <v/>
      </c>
      <c r="K2768" s="17" t="str">
        <f aca="false">IF($C2768="","",MAX(1,IFERROR(INDEX(⑥商品照会CSV!$M$2:$M$3001,MATCH($C2768,⑥商品照会CSV!$A$2:$A$3001,0)),1)))</f>
        <v/>
      </c>
      <c r="L2768" s="40" t="str">
        <f aca="false">IF($C2768="","",IFERROR(INDEX(⑥商品照会CSV!$Q$2:$Q$3001,MATCH($C2768,⑥商品照会CSV!$A$2:$A$3001,0)),0))</f>
        <v/>
      </c>
      <c r="M2768" s="40" t="str">
        <f aca="false">IF($C2768="","",N($L2768)*N($K2768))</f>
        <v/>
      </c>
      <c r="N2768" s="17" t="str">
        <f aca="false">IF($C2768="","",MAX(1,IFERROR(INDEX(⑥商品照会CSV!$AK$2:$AK$3001,MATCH($C2768,⑥商品照会CSV!$A$2:$A$3001,0)),1)))</f>
        <v/>
      </c>
      <c r="O2768" s="12" t="str">
        <f aca="false">IF($C2768="","",IFERROR(IF(INDEX(⑥商品照会CSV!$AN$2:$AN$3001,MATCH($C2768,⑥商品照会CSV!$A$2:$A$3001,0))=1,"バラ",IF(INDEX(⑥商品照会CSV!$AM$2:$AM$3001,MATCH($C2768,⑥商品照会CSV!$A$2:$A$3001,0))=1,"中間包装","ケース")),"ケース"))</f>
        <v/>
      </c>
      <c r="P2768" s="18"/>
      <c r="Q2768" s="14"/>
      <c r="R2768" s="17" t="str">
        <f aca="false">IF($C2768="","",N($Q2768)*N($K2768))</f>
        <v/>
      </c>
    </row>
    <row r="2769" customFormat="false" ht="15" hidden="false" customHeight="false" outlineLevel="0" collapsed="false">
      <c r="B2769" s="12" t="n">
        <v>2764</v>
      </c>
      <c r="C2769" s="36" t="str">
        <f aca="false">IF(①在庫CSV_発注日!$M2765="","",①在庫CSV_発注日!$M2765&amp;"")</f>
        <v/>
      </c>
      <c r="D2769" s="12" t="str">
        <f aca="false">IF($C2769="","",①在庫CSV_発注日!$N2765)</f>
        <v/>
      </c>
      <c r="E2769" s="12" t="str">
        <f aca="false">IF($C2769="","",①在庫CSV_発注日!$H2765)</f>
        <v/>
      </c>
      <c r="F2769" s="12" t="str">
        <f aca="false">IF($C2769="","",①在庫CSV_発注日!$L2765)</f>
        <v/>
      </c>
      <c r="G2769" s="18"/>
      <c r="H2769" s="17" t="str">
        <f aca="false">IF($C2769="","",N(①在庫CSV_発注日!$Z2765))</f>
        <v/>
      </c>
      <c r="I2769" s="37" t="str">
        <f aca="false">IF($C2769="","",SUMIFS(⑤減算マスタCSV!$L$2:$L$8001,⑤減算マスタCSV!$F$2:$F$8001,$C2769,⑤減算マスタCSV!$K$2:$K$8001,1))</f>
        <v/>
      </c>
      <c r="J2769" s="17" t="str">
        <f aca="false">IF($C2769="","",IFERROR(INDEX(⑤減算マスタCSV!$H$2:$H$8001,MATCH($C2769,⑤減算マスタCSV!$F$2:$F$8001,0)),1))</f>
        <v/>
      </c>
      <c r="K2769" s="17" t="str">
        <f aca="false">IF($C2769="","",MAX(1,IFERROR(INDEX(⑥商品照会CSV!$M$2:$M$3001,MATCH($C2769,⑥商品照会CSV!$A$2:$A$3001,0)),1)))</f>
        <v/>
      </c>
      <c r="L2769" s="40" t="str">
        <f aca="false">IF($C2769="","",IFERROR(INDEX(⑥商品照会CSV!$Q$2:$Q$3001,MATCH($C2769,⑥商品照会CSV!$A$2:$A$3001,0)),0))</f>
        <v/>
      </c>
      <c r="M2769" s="40" t="str">
        <f aca="false">IF($C2769="","",N($L2769)*N($K2769))</f>
        <v/>
      </c>
      <c r="N2769" s="17" t="str">
        <f aca="false">IF($C2769="","",MAX(1,IFERROR(INDEX(⑥商品照会CSV!$AK$2:$AK$3001,MATCH($C2769,⑥商品照会CSV!$A$2:$A$3001,0)),1)))</f>
        <v/>
      </c>
      <c r="O2769" s="12" t="str">
        <f aca="false">IF($C2769="","",IFERROR(IF(INDEX(⑥商品照会CSV!$AN$2:$AN$3001,MATCH($C2769,⑥商品照会CSV!$A$2:$A$3001,0))=1,"バラ",IF(INDEX(⑥商品照会CSV!$AM$2:$AM$3001,MATCH($C2769,⑥商品照会CSV!$A$2:$A$3001,0))=1,"中間包装","ケース")),"ケース"))</f>
        <v/>
      </c>
      <c r="P2769" s="18"/>
      <c r="Q2769" s="14"/>
      <c r="R2769" s="17" t="str">
        <f aca="false">IF($C2769="","",N($Q2769)*N($K2769))</f>
        <v/>
      </c>
    </row>
    <row r="2770" customFormat="false" ht="15" hidden="false" customHeight="false" outlineLevel="0" collapsed="false">
      <c r="B2770" s="12" t="n">
        <v>2765</v>
      </c>
      <c r="C2770" s="36" t="str">
        <f aca="false">IF(①在庫CSV_発注日!$M2766="","",①在庫CSV_発注日!$M2766&amp;"")</f>
        <v/>
      </c>
      <c r="D2770" s="12" t="str">
        <f aca="false">IF($C2770="","",①在庫CSV_発注日!$N2766)</f>
        <v/>
      </c>
      <c r="E2770" s="12" t="str">
        <f aca="false">IF($C2770="","",①在庫CSV_発注日!$H2766)</f>
        <v/>
      </c>
      <c r="F2770" s="12" t="str">
        <f aca="false">IF($C2770="","",①在庫CSV_発注日!$L2766)</f>
        <v/>
      </c>
      <c r="G2770" s="18"/>
      <c r="H2770" s="17" t="str">
        <f aca="false">IF($C2770="","",N(①在庫CSV_発注日!$Z2766))</f>
        <v/>
      </c>
      <c r="I2770" s="37" t="str">
        <f aca="false">IF($C2770="","",SUMIFS(⑤減算マスタCSV!$L$2:$L$8001,⑤減算マスタCSV!$F$2:$F$8001,$C2770,⑤減算マスタCSV!$K$2:$K$8001,1))</f>
        <v/>
      </c>
      <c r="J2770" s="17" t="str">
        <f aca="false">IF($C2770="","",IFERROR(INDEX(⑤減算マスタCSV!$H$2:$H$8001,MATCH($C2770,⑤減算マスタCSV!$F$2:$F$8001,0)),1))</f>
        <v/>
      </c>
      <c r="K2770" s="17" t="str">
        <f aca="false">IF($C2770="","",MAX(1,IFERROR(INDEX(⑥商品照会CSV!$M$2:$M$3001,MATCH($C2770,⑥商品照会CSV!$A$2:$A$3001,0)),1)))</f>
        <v/>
      </c>
      <c r="L2770" s="40" t="str">
        <f aca="false">IF($C2770="","",IFERROR(INDEX(⑥商品照会CSV!$Q$2:$Q$3001,MATCH($C2770,⑥商品照会CSV!$A$2:$A$3001,0)),0))</f>
        <v/>
      </c>
      <c r="M2770" s="40" t="str">
        <f aca="false">IF($C2770="","",N($L2770)*N($K2770))</f>
        <v/>
      </c>
      <c r="N2770" s="17" t="str">
        <f aca="false">IF($C2770="","",MAX(1,IFERROR(INDEX(⑥商品照会CSV!$AK$2:$AK$3001,MATCH($C2770,⑥商品照会CSV!$A$2:$A$3001,0)),1)))</f>
        <v/>
      </c>
      <c r="O2770" s="12" t="str">
        <f aca="false">IF($C2770="","",IFERROR(IF(INDEX(⑥商品照会CSV!$AN$2:$AN$3001,MATCH($C2770,⑥商品照会CSV!$A$2:$A$3001,0))=1,"バラ",IF(INDEX(⑥商品照会CSV!$AM$2:$AM$3001,MATCH($C2770,⑥商品照会CSV!$A$2:$A$3001,0))=1,"中間包装","ケース")),"ケース"))</f>
        <v/>
      </c>
      <c r="P2770" s="18"/>
      <c r="Q2770" s="14"/>
      <c r="R2770" s="17" t="str">
        <f aca="false">IF($C2770="","",N($Q2770)*N($K2770))</f>
        <v/>
      </c>
    </row>
    <row r="2771" customFormat="false" ht="15" hidden="false" customHeight="false" outlineLevel="0" collapsed="false">
      <c r="B2771" s="12" t="n">
        <v>2766</v>
      </c>
      <c r="C2771" s="36" t="str">
        <f aca="false">IF(①在庫CSV_発注日!$M2767="","",①在庫CSV_発注日!$M2767&amp;"")</f>
        <v/>
      </c>
      <c r="D2771" s="12" t="str">
        <f aca="false">IF($C2771="","",①在庫CSV_発注日!$N2767)</f>
        <v/>
      </c>
      <c r="E2771" s="12" t="str">
        <f aca="false">IF($C2771="","",①在庫CSV_発注日!$H2767)</f>
        <v/>
      </c>
      <c r="F2771" s="12" t="str">
        <f aca="false">IF($C2771="","",①在庫CSV_発注日!$L2767)</f>
        <v/>
      </c>
      <c r="G2771" s="18"/>
      <c r="H2771" s="17" t="str">
        <f aca="false">IF($C2771="","",N(①在庫CSV_発注日!$Z2767))</f>
        <v/>
      </c>
      <c r="I2771" s="37" t="str">
        <f aca="false">IF($C2771="","",SUMIFS(⑤減算マスタCSV!$L$2:$L$8001,⑤減算マスタCSV!$F$2:$F$8001,$C2771,⑤減算マスタCSV!$K$2:$K$8001,1))</f>
        <v/>
      </c>
      <c r="J2771" s="17" t="str">
        <f aca="false">IF($C2771="","",IFERROR(INDEX(⑤減算マスタCSV!$H$2:$H$8001,MATCH($C2771,⑤減算マスタCSV!$F$2:$F$8001,0)),1))</f>
        <v/>
      </c>
      <c r="K2771" s="17" t="str">
        <f aca="false">IF($C2771="","",MAX(1,IFERROR(INDEX(⑥商品照会CSV!$M$2:$M$3001,MATCH($C2771,⑥商品照会CSV!$A$2:$A$3001,0)),1)))</f>
        <v/>
      </c>
      <c r="L2771" s="40" t="str">
        <f aca="false">IF($C2771="","",IFERROR(INDEX(⑥商品照会CSV!$Q$2:$Q$3001,MATCH($C2771,⑥商品照会CSV!$A$2:$A$3001,0)),0))</f>
        <v/>
      </c>
      <c r="M2771" s="40" t="str">
        <f aca="false">IF($C2771="","",N($L2771)*N($K2771))</f>
        <v/>
      </c>
      <c r="N2771" s="17" t="str">
        <f aca="false">IF($C2771="","",MAX(1,IFERROR(INDEX(⑥商品照会CSV!$AK$2:$AK$3001,MATCH($C2771,⑥商品照会CSV!$A$2:$A$3001,0)),1)))</f>
        <v/>
      </c>
      <c r="O2771" s="12" t="str">
        <f aca="false">IF($C2771="","",IFERROR(IF(INDEX(⑥商品照会CSV!$AN$2:$AN$3001,MATCH($C2771,⑥商品照会CSV!$A$2:$A$3001,0))=1,"バラ",IF(INDEX(⑥商品照会CSV!$AM$2:$AM$3001,MATCH($C2771,⑥商品照会CSV!$A$2:$A$3001,0))=1,"中間包装","ケース")),"ケース"))</f>
        <v/>
      </c>
      <c r="P2771" s="18"/>
      <c r="Q2771" s="14"/>
      <c r="R2771" s="17" t="str">
        <f aca="false">IF($C2771="","",N($Q2771)*N($K2771))</f>
        <v/>
      </c>
    </row>
    <row r="2772" customFormat="false" ht="15" hidden="false" customHeight="false" outlineLevel="0" collapsed="false">
      <c r="B2772" s="12" t="n">
        <v>2767</v>
      </c>
      <c r="C2772" s="36" t="str">
        <f aca="false">IF(①在庫CSV_発注日!$M2768="","",①在庫CSV_発注日!$M2768&amp;"")</f>
        <v/>
      </c>
      <c r="D2772" s="12" t="str">
        <f aca="false">IF($C2772="","",①在庫CSV_発注日!$N2768)</f>
        <v/>
      </c>
      <c r="E2772" s="12" t="str">
        <f aca="false">IF($C2772="","",①在庫CSV_発注日!$H2768)</f>
        <v/>
      </c>
      <c r="F2772" s="12" t="str">
        <f aca="false">IF($C2772="","",①在庫CSV_発注日!$L2768)</f>
        <v/>
      </c>
      <c r="G2772" s="18"/>
      <c r="H2772" s="17" t="str">
        <f aca="false">IF($C2772="","",N(①在庫CSV_発注日!$Z2768))</f>
        <v/>
      </c>
      <c r="I2772" s="37" t="str">
        <f aca="false">IF($C2772="","",SUMIFS(⑤減算マスタCSV!$L$2:$L$8001,⑤減算マスタCSV!$F$2:$F$8001,$C2772,⑤減算マスタCSV!$K$2:$K$8001,1))</f>
        <v/>
      </c>
      <c r="J2772" s="17" t="str">
        <f aca="false">IF($C2772="","",IFERROR(INDEX(⑤減算マスタCSV!$H$2:$H$8001,MATCH($C2772,⑤減算マスタCSV!$F$2:$F$8001,0)),1))</f>
        <v/>
      </c>
      <c r="K2772" s="17" t="str">
        <f aca="false">IF($C2772="","",MAX(1,IFERROR(INDEX(⑥商品照会CSV!$M$2:$M$3001,MATCH($C2772,⑥商品照会CSV!$A$2:$A$3001,0)),1)))</f>
        <v/>
      </c>
      <c r="L2772" s="40" t="str">
        <f aca="false">IF($C2772="","",IFERROR(INDEX(⑥商品照会CSV!$Q$2:$Q$3001,MATCH($C2772,⑥商品照会CSV!$A$2:$A$3001,0)),0))</f>
        <v/>
      </c>
      <c r="M2772" s="40" t="str">
        <f aca="false">IF($C2772="","",N($L2772)*N($K2772))</f>
        <v/>
      </c>
      <c r="N2772" s="17" t="str">
        <f aca="false">IF($C2772="","",MAX(1,IFERROR(INDEX(⑥商品照会CSV!$AK$2:$AK$3001,MATCH($C2772,⑥商品照会CSV!$A$2:$A$3001,0)),1)))</f>
        <v/>
      </c>
      <c r="O2772" s="12" t="str">
        <f aca="false">IF($C2772="","",IFERROR(IF(INDEX(⑥商品照会CSV!$AN$2:$AN$3001,MATCH($C2772,⑥商品照会CSV!$A$2:$A$3001,0))=1,"バラ",IF(INDEX(⑥商品照会CSV!$AM$2:$AM$3001,MATCH($C2772,⑥商品照会CSV!$A$2:$A$3001,0))=1,"中間包装","ケース")),"ケース"))</f>
        <v/>
      </c>
      <c r="P2772" s="18"/>
      <c r="Q2772" s="14"/>
      <c r="R2772" s="17" t="str">
        <f aca="false">IF($C2772="","",N($Q2772)*N($K2772))</f>
        <v/>
      </c>
    </row>
    <row r="2773" customFormat="false" ht="15" hidden="false" customHeight="false" outlineLevel="0" collapsed="false">
      <c r="B2773" s="12" t="n">
        <v>2768</v>
      </c>
      <c r="C2773" s="36" t="str">
        <f aca="false">IF(①在庫CSV_発注日!$M2769="","",①在庫CSV_発注日!$M2769&amp;"")</f>
        <v/>
      </c>
      <c r="D2773" s="12" t="str">
        <f aca="false">IF($C2773="","",①在庫CSV_発注日!$N2769)</f>
        <v/>
      </c>
      <c r="E2773" s="12" t="str">
        <f aca="false">IF($C2773="","",①在庫CSV_発注日!$H2769)</f>
        <v/>
      </c>
      <c r="F2773" s="12" t="str">
        <f aca="false">IF($C2773="","",①在庫CSV_発注日!$L2769)</f>
        <v/>
      </c>
      <c r="G2773" s="18"/>
      <c r="H2773" s="17" t="str">
        <f aca="false">IF($C2773="","",N(①在庫CSV_発注日!$Z2769))</f>
        <v/>
      </c>
      <c r="I2773" s="37" t="str">
        <f aca="false">IF($C2773="","",SUMIFS(⑤減算マスタCSV!$L$2:$L$8001,⑤減算マスタCSV!$F$2:$F$8001,$C2773,⑤減算マスタCSV!$K$2:$K$8001,1))</f>
        <v/>
      </c>
      <c r="J2773" s="17" t="str">
        <f aca="false">IF($C2773="","",IFERROR(INDEX(⑤減算マスタCSV!$H$2:$H$8001,MATCH($C2773,⑤減算マスタCSV!$F$2:$F$8001,0)),1))</f>
        <v/>
      </c>
      <c r="K2773" s="17" t="str">
        <f aca="false">IF($C2773="","",MAX(1,IFERROR(INDEX(⑥商品照会CSV!$M$2:$M$3001,MATCH($C2773,⑥商品照会CSV!$A$2:$A$3001,0)),1)))</f>
        <v/>
      </c>
      <c r="L2773" s="40" t="str">
        <f aca="false">IF($C2773="","",IFERROR(INDEX(⑥商品照会CSV!$Q$2:$Q$3001,MATCH($C2773,⑥商品照会CSV!$A$2:$A$3001,0)),0))</f>
        <v/>
      </c>
      <c r="M2773" s="40" t="str">
        <f aca="false">IF($C2773="","",N($L2773)*N($K2773))</f>
        <v/>
      </c>
      <c r="N2773" s="17" t="str">
        <f aca="false">IF($C2773="","",MAX(1,IFERROR(INDEX(⑥商品照会CSV!$AK$2:$AK$3001,MATCH($C2773,⑥商品照会CSV!$A$2:$A$3001,0)),1)))</f>
        <v/>
      </c>
      <c r="O2773" s="12" t="str">
        <f aca="false">IF($C2773="","",IFERROR(IF(INDEX(⑥商品照会CSV!$AN$2:$AN$3001,MATCH($C2773,⑥商品照会CSV!$A$2:$A$3001,0))=1,"バラ",IF(INDEX(⑥商品照会CSV!$AM$2:$AM$3001,MATCH($C2773,⑥商品照会CSV!$A$2:$A$3001,0))=1,"中間包装","ケース")),"ケース"))</f>
        <v/>
      </c>
      <c r="P2773" s="18"/>
      <c r="Q2773" s="14"/>
      <c r="R2773" s="17" t="str">
        <f aca="false">IF($C2773="","",N($Q2773)*N($K2773))</f>
        <v/>
      </c>
    </row>
    <row r="2774" customFormat="false" ht="15" hidden="false" customHeight="false" outlineLevel="0" collapsed="false">
      <c r="B2774" s="12" t="n">
        <v>2769</v>
      </c>
      <c r="C2774" s="36" t="str">
        <f aca="false">IF(①在庫CSV_発注日!$M2770="","",①在庫CSV_発注日!$M2770&amp;"")</f>
        <v/>
      </c>
      <c r="D2774" s="12" t="str">
        <f aca="false">IF($C2774="","",①在庫CSV_発注日!$N2770)</f>
        <v/>
      </c>
      <c r="E2774" s="12" t="str">
        <f aca="false">IF($C2774="","",①在庫CSV_発注日!$H2770)</f>
        <v/>
      </c>
      <c r="F2774" s="12" t="str">
        <f aca="false">IF($C2774="","",①在庫CSV_発注日!$L2770)</f>
        <v/>
      </c>
      <c r="G2774" s="18"/>
      <c r="H2774" s="17" t="str">
        <f aca="false">IF($C2774="","",N(①在庫CSV_発注日!$Z2770))</f>
        <v/>
      </c>
      <c r="I2774" s="37" t="str">
        <f aca="false">IF($C2774="","",SUMIFS(⑤減算マスタCSV!$L$2:$L$8001,⑤減算マスタCSV!$F$2:$F$8001,$C2774,⑤減算マスタCSV!$K$2:$K$8001,1))</f>
        <v/>
      </c>
      <c r="J2774" s="17" t="str">
        <f aca="false">IF($C2774="","",IFERROR(INDEX(⑤減算マスタCSV!$H$2:$H$8001,MATCH($C2774,⑤減算マスタCSV!$F$2:$F$8001,0)),1))</f>
        <v/>
      </c>
      <c r="K2774" s="17" t="str">
        <f aca="false">IF($C2774="","",MAX(1,IFERROR(INDEX(⑥商品照会CSV!$M$2:$M$3001,MATCH($C2774,⑥商品照会CSV!$A$2:$A$3001,0)),1)))</f>
        <v/>
      </c>
      <c r="L2774" s="40" t="str">
        <f aca="false">IF($C2774="","",IFERROR(INDEX(⑥商品照会CSV!$Q$2:$Q$3001,MATCH($C2774,⑥商品照会CSV!$A$2:$A$3001,0)),0))</f>
        <v/>
      </c>
      <c r="M2774" s="40" t="str">
        <f aca="false">IF($C2774="","",N($L2774)*N($K2774))</f>
        <v/>
      </c>
      <c r="N2774" s="17" t="str">
        <f aca="false">IF($C2774="","",MAX(1,IFERROR(INDEX(⑥商品照会CSV!$AK$2:$AK$3001,MATCH($C2774,⑥商品照会CSV!$A$2:$A$3001,0)),1)))</f>
        <v/>
      </c>
      <c r="O2774" s="12" t="str">
        <f aca="false">IF($C2774="","",IFERROR(IF(INDEX(⑥商品照会CSV!$AN$2:$AN$3001,MATCH($C2774,⑥商品照会CSV!$A$2:$A$3001,0))=1,"バラ",IF(INDEX(⑥商品照会CSV!$AM$2:$AM$3001,MATCH($C2774,⑥商品照会CSV!$A$2:$A$3001,0))=1,"中間包装","ケース")),"ケース"))</f>
        <v/>
      </c>
      <c r="P2774" s="18"/>
      <c r="Q2774" s="14"/>
      <c r="R2774" s="17" t="str">
        <f aca="false">IF($C2774="","",N($Q2774)*N($K2774))</f>
        <v/>
      </c>
    </row>
    <row r="2775" customFormat="false" ht="15" hidden="false" customHeight="false" outlineLevel="0" collapsed="false">
      <c r="B2775" s="12" t="n">
        <v>2770</v>
      </c>
      <c r="C2775" s="36" t="str">
        <f aca="false">IF(①在庫CSV_発注日!$M2771="","",①在庫CSV_発注日!$M2771&amp;"")</f>
        <v/>
      </c>
      <c r="D2775" s="12" t="str">
        <f aca="false">IF($C2775="","",①在庫CSV_発注日!$N2771)</f>
        <v/>
      </c>
      <c r="E2775" s="12" t="str">
        <f aca="false">IF($C2775="","",①在庫CSV_発注日!$H2771)</f>
        <v/>
      </c>
      <c r="F2775" s="12" t="str">
        <f aca="false">IF($C2775="","",①在庫CSV_発注日!$L2771)</f>
        <v/>
      </c>
      <c r="G2775" s="18"/>
      <c r="H2775" s="17" t="str">
        <f aca="false">IF($C2775="","",N(①在庫CSV_発注日!$Z2771))</f>
        <v/>
      </c>
      <c r="I2775" s="37" t="str">
        <f aca="false">IF($C2775="","",SUMIFS(⑤減算マスタCSV!$L$2:$L$8001,⑤減算マスタCSV!$F$2:$F$8001,$C2775,⑤減算マスタCSV!$K$2:$K$8001,1))</f>
        <v/>
      </c>
      <c r="J2775" s="17" t="str">
        <f aca="false">IF($C2775="","",IFERROR(INDEX(⑤減算マスタCSV!$H$2:$H$8001,MATCH($C2775,⑤減算マスタCSV!$F$2:$F$8001,0)),1))</f>
        <v/>
      </c>
      <c r="K2775" s="17" t="str">
        <f aca="false">IF($C2775="","",MAX(1,IFERROR(INDEX(⑥商品照会CSV!$M$2:$M$3001,MATCH($C2775,⑥商品照会CSV!$A$2:$A$3001,0)),1)))</f>
        <v/>
      </c>
      <c r="L2775" s="40" t="str">
        <f aca="false">IF($C2775="","",IFERROR(INDEX(⑥商品照会CSV!$Q$2:$Q$3001,MATCH($C2775,⑥商品照会CSV!$A$2:$A$3001,0)),0))</f>
        <v/>
      </c>
      <c r="M2775" s="40" t="str">
        <f aca="false">IF($C2775="","",N($L2775)*N($K2775))</f>
        <v/>
      </c>
      <c r="N2775" s="17" t="str">
        <f aca="false">IF($C2775="","",MAX(1,IFERROR(INDEX(⑥商品照会CSV!$AK$2:$AK$3001,MATCH($C2775,⑥商品照会CSV!$A$2:$A$3001,0)),1)))</f>
        <v/>
      </c>
      <c r="O2775" s="12" t="str">
        <f aca="false">IF($C2775="","",IFERROR(IF(INDEX(⑥商品照会CSV!$AN$2:$AN$3001,MATCH($C2775,⑥商品照会CSV!$A$2:$A$3001,0))=1,"バラ",IF(INDEX(⑥商品照会CSV!$AM$2:$AM$3001,MATCH($C2775,⑥商品照会CSV!$A$2:$A$3001,0))=1,"中間包装","ケース")),"ケース"))</f>
        <v/>
      </c>
      <c r="P2775" s="18"/>
      <c r="Q2775" s="14"/>
      <c r="R2775" s="17" t="str">
        <f aca="false">IF($C2775="","",N($Q2775)*N($K2775))</f>
        <v/>
      </c>
    </row>
    <row r="2776" customFormat="false" ht="15" hidden="false" customHeight="false" outlineLevel="0" collapsed="false">
      <c r="B2776" s="12" t="n">
        <v>2771</v>
      </c>
      <c r="C2776" s="36" t="str">
        <f aca="false">IF(①在庫CSV_発注日!$M2772="","",①在庫CSV_発注日!$M2772&amp;"")</f>
        <v/>
      </c>
      <c r="D2776" s="12" t="str">
        <f aca="false">IF($C2776="","",①在庫CSV_発注日!$N2772)</f>
        <v/>
      </c>
      <c r="E2776" s="12" t="str">
        <f aca="false">IF($C2776="","",①在庫CSV_発注日!$H2772)</f>
        <v/>
      </c>
      <c r="F2776" s="12" t="str">
        <f aca="false">IF($C2776="","",①在庫CSV_発注日!$L2772)</f>
        <v/>
      </c>
      <c r="G2776" s="18"/>
      <c r="H2776" s="17" t="str">
        <f aca="false">IF($C2776="","",N(①在庫CSV_発注日!$Z2772))</f>
        <v/>
      </c>
      <c r="I2776" s="37" t="str">
        <f aca="false">IF($C2776="","",SUMIFS(⑤減算マスタCSV!$L$2:$L$8001,⑤減算マスタCSV!$F$2:$F$8001,$C2776,⑤減算マスタCSV!$K$2:$K$8001,1))</f>
        <v/>
      </c>
      <c r="J2776" s="17" t="str">
        <f aca="false">IF($C2776="","",IFERROR(INDEX(⑤減算マスタCSV!$H$2:$H$8001,MATCH($C2776,⑤減算マスタCSV!$F$2:$F$8001,0)),1))</f>
        <v/>
      </c>
      <c r="K2776" s="17" t="str">
        <f aca="false">IF($C2776="","",MAX(1,IFERROR(INDEX(⑥商品照会CSV!$M$2:$M$3001,MATCH($C2776,⑥商品照会CSV!$A$2:$A$3001,0)),1)))</f>
        <v/>
      </c>
      <c r="L2776" s="40" t="str">
        <f aca="false">IF($C2776="","",IFERROR(INDEX(⑥商品照会CSV!$Q$2:$Q$3001,MATCH($C2776,⑥商品照会CSV!$A$2:$A$3001,0)),0))</f>
        <v/>
      </c>
      <c r="M2776" s="40" t="str">
        <f aca="false">IF($C2776="","",N($L2776)*N($K2776))</f>
        <v/>
      </c>
      <c r="N2776" s="17" t="str">
        <f aca="false">IF($C2776="","",MAX(1,IFERROR(INDEX(⑥商品照会CSV!$AK$2:$AK$3001,MATCH($C2776,⑥商品照会CSV!$A$2:$A$3001,0)),1)))</f>
        <v/>
      </c>
      <c r="O2776" s="12" t="str">
        <f aca="false">IF($C2776="","",IFERROR(IF(INDEX(⑥商品照会CSV!$AN$2:$AN$3001,MATCH($C2776,⑥商品照会CSV!$A$2:$A$3001,0))=1,"バラ",IF(INDEX(⑥商品照会CSV!$AM$2:$AM$3001,MATCH($C2776,⑥商品照会CSV!$A$2:$A$3001,0))=1,"中間包装","ケース")),"ケース"))</f>
        <v/>
      </c>
      <c r="P2776" s="18"/>
      <c r="Q2776" s="14"/>
      <c r="R2776" s="17" t="str">
        <f aca="false">IF($C2776="","",N($Q2776)*N($K2776))</f>
        <v/>
      </c>
    </row>
    <row r="2777" customFormat="false" ht="15" hidden="false" customHeight="false" outlineLevel="0" collapsed="false">
      <c r="B2777" s="12" t="n">
        <v>2772</v>
      </c>
      <c r="C2777" s="36" t="str">
        <f aca="false">IF(①在庫CSV_発注日!$M2773="","",①在庫CSV_発注日!$M2773&amp;"")</f>
        <v/>
      </c>
      <c r="D2777" s="12" t="str">
        <f aca="false">IF($C2777="","",①在庫CSV_発注日!$N2773)</f>
        <v/>
      </c>
      <c r="E2777" s="12" t="str">
        <f aca="false">IF($C2777="","",①在庫CSV_発注日!$H2773)</f>
        <v/>
      </c>
      <c r="F2777" s="12" t="str">
        <f aca="false">IF($C2777="","",①在庫CSV_発注日!$L2773)</f>
        <v/>
      </c>
      <c r="G2777" s="18"/>
      <c r="H2777" s="17" t="str">
        <f aca="false">IF($C2777="","",N(①在庫CSV_発注日!$Z2773))</f>
        <v/>
      </c>
      <c r="I2777" s="37" t="str">
        <f aca="false">IF($C2777="","",SUMIFS(⑤減算マスタCSV!$L$2:$L$8001,⑤減算マスタCSV!$F$2:$F$8001,$C2777,⑤減算マスタCSV!$K$2:$K$8001,1))</f>
        <v/>
      </c>
      <c r="J2777" s="17" t="str">
        <f aca="false">IF($C2777="","",IFERROR(INDEX(⑤減算マスタCSV!$H$2:$H$8001,MATCH($C2777,⑤減算マスタCSV!$F$2:$F$8001,0)),1))</f>
        <v/>
      </c>
      <c r="K2777" s="17" t="str">
        <f aca="false">IF($C2777="","",MAX(1,IFERROR(INDEX(⑥商品照会CSV!$M$2:$M$3001,MATCH($C2777,⑥商品照会CSV!$A$2:$A$3001,0)),1)))</f>
        <v/>
      </c>
      <c r="L2777" s="40" t="str">
        <f aca="false">IF($C2777="","",IFERROR(INDEX(⑥商品照会CSV!$Q$2:$Q$3001,MATCH($C2777,⑥商品照会CSV!$A$2:$A$3001,0)),0))</f>
        <v/>
      </c>
      <c r="M2777" s="40" t="str">
        <f aca="false">IF($C2777="","",N($L2777)*N($K2777))</f>
        <v/>
      </c>
      <c r="N2777" s="17" t="str">
        <f aca="false">IF($C2777="","",MAX(1,IFERROR(INDEX(⑥商品照会CSV!$AK$2:$AK$3001,MATCH($C2777,⑥商品照会CSV!$A$2:$A$3001,0)),1)))</f>
        <v/>
      </c>
      <c r="O2777" s="12" t="str">
        <f aca="false">IF($C2777="","",IFERROR(IF(INDEX(⑥商品照会CSV!$AN$2:$AN$3001,MATCH($C2777,⑥商品照会CSV!$A$2:$A$3001,0))=1,"バラ",IF(INDEX(⑥商品照会CSV!$AM$2:$AM$3001,MATCH($C2777,⑥商品照会CSV!$A$2:$A$3001,0))=1,"中間包装","ケース")),"ケース"))</f>
        <v/>
      </c>
      <c r="P2777" s="18"/>
      <c r="Q2777" s="14"/>
      <c r="R2777" s="17" t="str">
        <f aca="false">IF($C2777="","",N($Q2777)*N($K2777))</f>
        <v/>
      </c>
    </row>
    <row r="2778" customFormat="false" ht="15" hidden="false" customHeight="false" outlineLevel="0" collapsed="false">
      <c r="B2778" s="12" t="n">
        <v>2773</v>
      </c>
      <c r="C2778" s="36" t="str">
        <f aca="false">IF(①在庫CSV_発注日!$M2774="","",①在庫CSV_発注日!$M2774&amp;"")</f>
        <v/>
      </c>
      <c r="D2778" s="12" t="str">
        <f aca="false">IF($C2778="","",①在庫CSV_発注日!$N2774)</f>
        <v/>
      </c>
      <c r="E2778" s="12" t="str">
        <f aca="false">IF($C2778="","",①在庫CSV_発注日!$H2774)</f>
        <v/>
      </c>
      <c r="F2778" s="12" t="str">
        <f aca="false">IF($C2778="","",①在庫CSV_発注日!$L2774)</f>
        <v/>
      </c>
      <c r="G2778" s="18"/>
      <c r="H2778" s="17" t="str">
        <f aca="false">IF($C2778="","",N(①在庫CSV_発注日!$Z2774))</f>
        <v/>
      </c>
      <c r="I2778" s="37" t="str">
        <f aca="false">IF($C2778="","",SUMIFS(⑤減算マスタCSV!$L$2:$L$8001,⑤減算マスタCSV!$F$2:$F$8001,$C2778,⑤減算マスタCSV!$K$2:$K$8001,1))</f>
        <v/>
      </c>
      <c r="J2778" s="17" t="str">
        <f aca="false">IF($C2778="","",IFERROR(INDEX(⑤減算マスタCSV!$H$2:$H$8001,MATCH($C2778,⑤減算マスタCSV!$F$2:$F$8001,0)),1))</f>
        <v/>
      </c>
      <c r="K2778" s="17" t="str">
        <f aca="false">IF($C2778="","",MAX(1,IFERROR(INDEX(⑥商品照会CSV!$M$2:$M$3001,MATCH($C2778,⑥商品照会CSV!$A$2:$A$3001,0)),1)))</f>
        <v/>
      </c>
      <c r="L2778" s="40" t="str">
        <f aca="false">IF($C2778="","",IFERROR(INDEX(⑥商品照会CSV!$Q$2:$Q$3001,MATCH($C2778,⑥商品照会CSV!$A$2:$A$3001,0)),0))</f>
        <v/>
      </c>
      <c r="M2778" s="40" t="str">
        <f aca="false">IF($C2778="","",N($L2778)*N($K2778))</f>
        <v/>
      </c>
      <c r="N2778" s="17" t="str">
        <f aca="false">IF($C2778="","",MAX(1,IFERROR(INDEX(⑥商品照会CSV!$AK$2:$AK$3001,MATCH($C2778,⑥商品照会CSV!$A$2:$A$3001,0)),1)))</f>
        <v/>
      </c>
      <c r="O2778" s="12" t="str">
        <f aca="false">IF($C2778="","",IFERROR(IF(INDEX(⑥商品照会CSV!$AN$2:$AN$3001,MATCH($C2778,⑥商品照会CSV!$A$2:$A$3001,0))=1,"バラ",IF(INDEX(⑥商品照会CSV!$AM$2:$AM$3001,MATCH($C2778,⑥商品照会CSV!$A$2:$A$3001,0))=1,"中間包装","ケース")),"ケース"))</f>
        <v/>
      </c>
      <c r="P2778" s="18"/>
      <c r="Q2778" s="14"/>
      <c r="R2778" s="17" t="str">
        <f aca="false">IF($C2778="","",N($Q2778)*N($K2778))</f>
        <v/>
      </c>
    </row>
    <row r="2779" customFormat="false" ht="15" hidden="false" customHeight="false" outlineLevel="0" collapsed="false">
      <c r="B2779" s="12" t="n">
        <v>2774</v>
      </c>
      <c r="C2779" s="36" t="str">
        <f aca="false">IF(①在庫CSV_発注日!$M2775="","",①在庫CSV_発注日!$M2775&amp;"")</f>
        <v/>
      </c>
      <c r="D2779" s="12" t="str">
        <f aca="false">IF($C2779="","",①在庫CSV_発注日!$N2775)</f>
        <v/>
      </c>
      <c r="E2779" s="12" t="str">
        <f aca="false">IF($C2779="","",①在庫CSV_発注日!$H2775)</f>
        <v/>
      </c>
      <c r="F2779" s="12" t="str">
        <f aca="false">IF($C2779="","",①在庫CSV_発注日!$L2775)</f>
        <v/>
      </c>
      <c r="G2779" s="18"/>
      <c r="H2779" s="17" t="str">
        <f aca="false">IF($C2779="","",N(①在庫CSV_発注日!$Z2775))</f>
        <v/>
      </c>
      <c r="I2779" s="37" t="str">
        <f aca="false">IF($C2779="","",SUMIFS(⑤減算マスタCSV!$L$2:$L$8001,⑤減算マスタCSV!$F$2:$F$8001,$C2779,⑤減算マスタCSV!$K$2:$K$8001,1))</f>
        <v/>
      </c>
      <c r="J2779" s="17" t="str">
        <f aca="false">IF($C2779="","",IFERROR(INDEX(⑤減算マスタCSV!$H$2:$H$8001,MATCH($C2779,⑤減算マスタCSV!$F$2:$F$8001,0)),1))</f>
        <v/>
      </c>
      <c r="K2779" s="17" t="str">
        <f aca="false">IF($C2779="","",MAX(1,IFERROR(INDEX(⑥商品照会CSV!$M$2:$M$3001,MATCH($C2779,⑥商品照会CSV!$A$2:$A$3001,0)),1)))</f>
        <v/>
      </c>
      <c r="L2779" s="40" t="str">
        <f aca="false">IF($C2779="","",IFERROR(INDEX(⑥商品照会CSV!$Q$2:$Q$3001,MATCH($C2779,⑥商品照会CSV!$A$2:$A$3001,0)),0))</f>
        <v/>
      </c>
      <c r="M2779" s="40" t="str">
        <f aca="false">IF($C2779="","",N($L2779)*N($K2779))</f>
        <v/>
      </c>
      <c r="N2779" s="17" t="str">
        <f aca="false">IF($C2779="","",MAX(1,IFERROR(INDEX(⑥商品照会CSV!$AK$2:$AK$3001,MATCH($C2779,⑥商品照会CSV!$A$2:$A$3001,0)),1)))</f>
        <v/>
      </c>
      <c r="O2779" s="12" t="str">
        <f aca="false">IF($C2779="","",IFERROR(IF(INDEX(⑥商品照会CSV!$AN$2:$AN$3001,MATCH($C2779,⑥商品照会CSV!$A$2:$A$3001,0))=1,"バラ",IF(INDEX(⑥商品照会CSV!$AM$2:$AM$3001,MATCH($C2779,⑥商品照会CSV!$A$2:$A$3001,0))=1,"中間包装","ケース")),"ケース"))</f>
        <v/>
      </c>
      <c r="P2779" s="18"/>
      <c r="Q2779" s="14"/>
      <c r="R2779" s="17" t="str">
        <f aca="false">IF($C2779="","",N($Q2779)*N($K2779))</f>
        <v/>
      </c>
    </row>
    <row r="2780" customFormat="false" ht="15" hidden="false" customHeight="false" outlineLevel="0" collapsed="false">
      <c r="B2780" s="12" t="n">
        <v>2775</v>
      </c>
      <c r="C2780" s="36" t="str">
        <f aca="false">IF(①在庫CSV_発注日!$M2776="","",①在庫CSV_発注日!$M2776&amp;"")</f>
        <v/>
      </c>
      <c r="D2780" s="12" t="str">
        <f aca="false">IF($C2780="","",①在庫CSV_発注日!$N2776)</f>
        <v/>
      </c>
      <c r="E2780" s="12" t="str">
        <f aca="false">IF($C2780="","",①在庫CSV_発注日!$H2776)</f>
        <v/>
      </c>
      <c r="F2780" s="12" t="str">
        <f aca="false">IF($C2780="","",①在庫CSV_発注日!$L2776)</f>
        <v/>
      </c>
      <c r="G2780" s="18"/>
      <c r="H2780" s="17" t="str">
        <f aca="false">IF($C2780="","",N(①在庫CSV_発注日!$Z2776))</f>
        <v/>
      </c>
      <c r="I2780" s="37" t="str">
        <f aca="false">IF($C2780="","",SUMIFS(⑤減算マスタCSV!$L$2:$L$8001,⑤減算マスタCSV!$F$2:$F$8001,$C2780,⑤減算マスタCSV!$K$2:$K$8001,1))</f>
        <v/>
      </c>
      <c r="J2780" s="17" t="str">
        <f aca="false">IF($C2780="","",IFERROR(INDEX(⑤減算マスタCSV!$H$2:$H$8001,MATCH($C2780,⑤減算マスタCSV!$F$2:$F$8001,0)),1))</f>
        <v/>
      </c>
      <c r="K2780" s="17" t="str">
        <f aca="false">IF($C2780="","",MAX(1,IFERROR(INDEX(⑥商品照会CSV!$M$2:$M$3001,MATCH($C2780,⑥商品照会CSV!$A$2:$A$3001,0)),1)))</f>
        <v/>
      </c>
      <c r="L2780" s="40" t="str">
        <f aca="false">IF($C2780="","",IFERROR(INDEX(⑥商品照会CSV!$Q$2:$Q$3001,MATCH($C2780,⑥商品照会CSV!$A$2:$A$3001,0)),0))</f>
        <v/>
      </c>
      <c r="M2780" s="40" t="str">
        <f aca="false">IF($C2780="","",N($L2780)*N($K2780))</f>
        <v/>
      </c>
      <c r="N2780" s="17" t="str">
        <f aca="false">IF($C2780="","",MAX(1,IFERROR(INDEX(⑥商品照会CSV!$AK$2:$AK$3001,MATCH($C2780,⑥商品照会CSV!$A$2:$A$3001,0)),1)))</f>
        <v/>
      </c>
      <c r="O2780" s="12" t="str">
        <f aca="false">IF($C2780="","",IFERROR(IF(INDEX(⑥商品照会CSV!$AN$2:$AN$3001,MATCH($C2780,⑥商品照会CSV!$A$2:$A$3001,0))=1,"バラ",IF(INDEX(⑥商品照会CSV!$AM$2:$AM$3001,MATCH($C2780,⑥商品照会CSV!$A$2:$A$3001,0))=1,"中間包装","ケース")),"ケース"))</f>
        <v/>
      </c>
      <c r="P2780" s="18"/>
      <c r="Q2780" s="14"/>
      <c r="R2780" s="17" t="str">
        <f aca="false">IF($C2780="","",N($Q2780)*N($K2780))</f>
        <v/>
      </c>
    </row>
    <row r="2781" customFormat="false" ht="15" hidden="false" customHeight="false" outlineLevel="0" collapsed="false">
      <c r="B2781" s="12" t="n">
        <v>2776</v>
      </c>
      <c r="C2781" s="36" t="str">
        <f aca="false">IF(①在庫CSV_発注日!$M2777="","",①在庫CSV_発注日!$M2777&amp;"")</f>
        <v/>
      </c>
      <c r="D2781" s="12" t="str">
        <f aca="false">IF($C2781="","",①在庫CSV_発注日!$N2777)</f>
        <v/>
      </c>
      <c r="E2781" s="12" t="str">
        <f aca="false">IF($C2781="","",①在庫CSV_発注日!$H2777)</f>
        <v/>
      </c>
      <c r="F2781" s="12" t="str">
        <f aca="false">IF($C2781="","",①在庫CSV_発注日!$L2777)</f>
        <v/>
      </c>
      <c r="G2781" s="18"/>
      <c r="H2781" s="17" t="str">
        <f aca="false">IF($C2781="","",N(①在庫CSV_発注日!$Z2777))</f>
        <v/>
      </c>
      <c r="I2781" s="37" t="str">
        <f aca="false">IF($C2781="","",SUMIFS(⑤減算マスタCSV!$L$2:$L$8001,⑤減算マスタCSV!$F$2:$F$8001,$C2781,⑤減算マスタCSV!$K$2:$K$8001,1))</f>
        <v/>
      </c>
      <c r="J2781" s="17" t="str">
        <f aca="false">IF($C2781="","",IFERROR(INDEX(⑤減算マスタCSV!$H$2:$H$8001,MATCH($C2781,⑤減算マスタCSV!$F$2:$F$8001,0)),1))</f>
        <v/>
      </c>
      <c r="K2781" s="17" t="str">
        <f aca="false">IF($C2781="","",MAX(1,IFERROR(INDEX(⑥商品照会CSV!$M$2:$M$3001,MATCH($C2781,⑥商品照会CSV!$A$2:$A$3001,0)),1)))</f>
        <v/>
      </c>
      <c r="L2781" s="40" t="str">
        <f aca="false">IF($C2781="","",IFERROR(INDEX(⑥商品照会CSV!$Q$2:$Q$3001,MATCH($C2781,⑥商品照会CSV!$A$2:$A$3001,0)),0))</f>
        <v/>
      </c>
      <c r="M2781" s="40" t="str">
        <f aca="false">IF($C2781="","",N($L2781)*N($K2781))</f>
        <v/>
      </c>
      <c r="N2781" s="17" t="str">
        <f aca="false">IF($C2781="","",MAX(1,IFERROR(INDEX(⑥商品照会CSV!$AK$2:$AK$3001,MATCH($C2781,⑥商品照会CSV!$A$2:$A$3001,0)),1)))</f>
        <v/>
      </c>
      <c r="O2781" s="12" t="str">
        <f aca="false">IF($C2781="","",IFERROR(IF(INDEX(⑥商品照会CSV!$AN$2:$AN$3001,MATCH($C2781,⑥商品照会CSV!$A$2:$A$3001,0))=1,"バラ",IF(INDEX(⑥商品照会CSV!$AM$2:$AM$3001,MATCH($C2781,⑥商品照会CSV!$A$2:$A$3001,0))=1,"中間包装","ケース")),"ケース"))</f>
        <v/>
      </c>
      <c r="P2781" s="18"/>
      <c r="Q2781" s="14"/>
      <c r="R2781" s="17" t="str">
        <f aca="false">IF($C2781="","",N($Q2781)*N($K2781))</f>
        <v/>
      </c>
    </row>
    <row r="2782" customFormat="false" ht="15" hidden="false" customHeight="false" outlineLevel="0" collapsed="false">
      <c r="B2782" s="12" t="n">
        <v>2777</v>
      </c>
      <c r="C2782" s="36" t="str">
        <f aca="false">IF(①在庫CSV_発注日!$M2778="","",①在庫CSV_発注日!$M2778&amp;"")</f>
        <v/>
      </c>
      <c r="D2782" s="12" t="str">
        <f aca="false">IF($C2782="","",①在庫CSV_発注日!$N2778)</f>
        <v/>
      </c>
      <c r="E2782" s="12" t="str">
        <f aca="false">IF($C2782="","",①在庫CSV_発注日!$H2778)</f>
        <v/>
      </c>
      <c r="F2782" s="12" t="str">
        <f aca="false">IF($C2782="","",①在庫CSV_発注日!$L2778)</f>
        <v/>
      </c>
      <c r="G2782" s="18"/>
      <c r="H2782" s="17" t="str">
        <f aca="false">IF($C2782="","",N(①在庫CSV_発注日!$Z2778))</f>
        <v/>
      </c>
      <c r="I2782" s="37" t="str">
        <f aca="false">IF($C2782="","",SUMIFS(⑤減算マスタCSV!$L$2:$L$8001,⑤減算マスタCSV!$F$2:$F$8001,$C2782,⑤減算マスタCSV!$K$2:$K$8001,1))</f>
        <v/>
      </c>
      <c r="J2782" s="17" t="str">
        <f aca="false">IF($C2782="","",IFERROR(INDEX(⑤減算マスタCSV!$H$2:$H$8001,MATCH($C2782,⑤減算マスタCSV!$F$2:$F$8001,0)),1))</f>
        <v/>
      </c>
      <c r="K2782" s="17" t="str">
        <f aca="false">IF($C2782="","",MAX(1,IFERROR(INDEX(⑥商品照会CSV!$M$2:$M$3001,MATCH($C2782,⑥商品照会CSV!$A$2:$A$3001,0)),1)))</f>
        <v/>
      </c>
      <c r="L2782" s="40" t="str">
        <f aca="false">IF($C2782="","",IFERROR(INDEX(⑥商品照会CSV!$Q$2:$Q$3001,MATCH($C2782,⑥商品照会CSV!$A$2:$A$3001,0)),0))</f>
        <v/>
      </c>
      <c r="M2782" s="40" t="str">
        <f aca="false">IF($C2782="","",N($L2782)*N($K2782))</f>
        <v/>
      </c>
      <c r="N2782" s="17" t="str">
        <f aca="false">IF($C2782="","",MAX(1,IFERROR(INDEX(⑥商品照会CSV!$AK$2:$AK$3001,MATCH($C2782,⑥商品照会CSV!$A$2:$A$3001,0)),1)))</f>
        <v/>
      </c>
      <c r="O2782" s="12" t="str">
        <f aca="false">IF($C2782="","",IFERROR(IF(INDEX(⑥商品照会CSV!$AN$2:$AN$3001,MATCH($C2782,⑥商品照会CSV!$A$2:$A$3001,0))=1,"バラ",IF(INDEX(⑥商品照会CSV!$AM$2:$AM$3001,MATCH($C2782,⑥商品照会CSV!$A$2:$A$3001,0))=1,"中間包装","ケース")),"ケース"))</f>
        <v/>
      </c>
      <c r="P2782" s="18"/>
      <c r="Q2782" s="14"/>
      <c r="R2782" s="17" t="str">
        <f aca="false">IF($C2782="","",N($Q2782)*N($K2782))</f>
        <v/>
      </c>
    </row>
    <row r="2783" customFormat="false" ht="15" hidden="false" customHeight="false" outlineLevel="0" collapsed="false">
      <c r="B2783" s="12" t="n">
        <v>2778</v>
      </c>
      <c r="C2783" s="36" t="str">
        <f aca="false">IF(①在庫CSV_発注日!$M2779="","",①在庫CSV_発注日!$M2779&amp;"")</f>
        <v/>
      </c>
      <c r="D2783" s="12" t="str">
        <f aca="false">IF($C2783="","",①在庫CSV_発注日!$N2779)</f>
        <v/>
      </c>
      <c r="E2783" s="12" t="str">
        <f aca="false">IF($C2783="","",①在庫CSV_発注日!$H2779)</f>
        <v/>
      </c>
      <c r="F2783" s="12" t="str">
        <f aca="false">IF($C2783="","",①在庫CSV_発注日!$L2779)</f>
        <v/>
      </c>
      <c r="G2783" s="18"/>
      <c r="H2783" s="17" t="str">
        <f aca="false">IF($C2783="","",N(①在庫CSV_発注日!$Z2779))</f>
        <v/>
      </c>
      <c r="I2783" s="37" t="str">
        <f aca="false">IF($C2783="","",SUMIFS(⑤減算マスタCSV!$L$2:$L$8001,⑤減算マスタCSV!$F$2:$F$8001,$C2783,⑤減算マスタCSV!$K$2:$K$8001,1))</f>
        <v/>
      </c>
      <c r="J2783" s="17" t="str">
        <f aca="false">IF($C2783="","",IFERROR(INDEX(⑤減算マスタCSV!$H$2:$H$8001,MATCH($C2783,⑤減算マスタCSV!$F$2:$F$8001,0)),1))</f>
        <v/>
      </c>
      <c r="K2783" s="17" t="str">
        <f aca="false">IF($C2783="","",MAX(1,IFERROR(INDEX(⑥商品照会CSV!$M$2:$M$3001,MATCH($C2783,⑥商品照会CSV!$A$2:$A$3001,0)),1)))</f>
        <v/>
      </c>
      <c r="L2783" s="40" t="str">
        <f aca="false">IF($C2783="","",IFERROR(INDEX(⑥商品照会CSV!$Q$2:$Q$3001,MATCH($C2783,⑥商品照会CSV!$A$2:$A$3001,0)),0))</f>
        <v/>
      </c>
      <c r="M2783" s="40" t="str">
        <f aca="false">IF($C2783="","",N($L2783)*N($K2783))</f>
        <v/>
      </c>
      <c r="N2783" s="17" t="str">
        <f aca="false">IF($C2783="","",MAX(1,IFERROR(INDEX(⑥商品照会CSV!$AK$2:$AK$3001,MATCH($C2783,⑥商品照会CSV!$A$2:$A$3001,0)),1)))</f>
        <v/>
      </c>
      <c r="O2783" s="12" t="str">
        <f aca="false">IF($C2783="","",IFERROR(IF(INDEX(⑥商品照会CSV!$AN$2:$AN$3001,MATCH($C2783,⑥商品照会CSV!$A$2:$A$3001,0))=1,"バラ",IF(INDEX(⑥商品照会CSV!$AM$2:$AM$3001,MATCH($C2783,⑥商品照会CSV!$A$2:$A$3001,0))=1,"中間包装","ケース")),"ケース"))</f>
        <v/>
      </c>
      <c r="P2783" s="18"/>
      <c r="Q2783" s="14"/>
      <c r="R2783" s="17" t="str">
        <f aca="false">IF($C2783="","",N($Q2783)*N($K2783))</f>
        <v/>
      </c>
    </row>
    <row r="2784" customFormat="false" ht="15" hidden="false" customHeight="false" outlineLevel="0" collapsed="false">
      <c r="B2784" s="12" t="n">
        <v>2779</v>
      </c>
      <c r="C2784" s="36" t="str">
        <f aca="false">IF(①在庫CSV_発注日!$M2780="","",①在庫CSV_発注日!$M2780&amp;"")</f>
        <v/>
      </c>
      <c r="D2784" s="12" t="str">
        <f aca="false">IF($C2784="","",①在庫CSV_発注日!$N2780)</f>
        <v/>
      </c>
      <c r="E2784" s="12" t="str">
        <f aca="false">IF($C2784="","",①在庫CSV_発注日!$H2780)</f>
        <v/>
      </c>
      <c r="F2784" s="12" t="str">
        <f aca="false">IF($C2784="","",①在庫CSV_発注日!$L2780)</f>
        <v/>
      </c>
      <c r="G2784" s="18"/>
      <c r="H2784" s="17" t="str">
        <f aca="false">IF($C2784="","",N(①在庫CSV_発注日!$Z2780))</f>
        <v/>
      </c>
      <c r="I2784" s="37" t="str">
        <f aca="false">IF($C2784="","",SUMIFS(⑤減算マスタCSV!$L$2:$L$8001,⑤減算マスタCSV!$F$2:$F$8001,$C2784,⑤減算マスタCSV!$K$2:$K$8001,1))</f>
        <v/>
      </c>
      <c r="J2784" s="17" t="str">
        <f aca="false">IF($C2784="","",IFERROR(INDEX(⑤減算マスタCSV!$H$2:$H$8001,MATCH($C2784,⑤減算マスタCSV!$F$2:$F$8001,0)),1))</f>
        <v/>
      </c>
      <c r="K2784" s="17" t="str">
        <f aca="false">IF($C2784="","",MAX(1,IFERROR(INDEX(⑥商品照会CSV!$M$2:$M$3001,MATCH($C2784,⑥商品照会CSV!$A$2:$A$3001,0)),1)))</f>
        <v/>
      </c>
      <c r="L2784" s="40" t="str">
        <f aca="false">IF($C2784="","",IFERROR(INDEX(⑥商品照会CSV!$Q$2:$Q$3001,MATCH($C2784,⑥商品照会CSV!$A$2:$A$3001,0)),0))</f>
        <v/>
      </c>
      <c r="M2784" s="40" t="str">
        <f aca="false">IF($C2784="","",N($L2784)*N($K2784))</f>
        <v/>
      </c>
      <c r="N2784" s="17" t="str">
        <f aca="false">IF($C2784="","",MAX(1,IFERROR(INDEX(⑥商品照会CSV!$AK$2:$AK$3001,MATCH($C2784,⑥商品照会CSV!$A$2:$A$3001,0)),1)))</f>
        <v/>
      </c>
      <c r="O2784" s="12" t="str">
        <f aca="false">IF($C2784="","",IFERROR(IF(INDEX(⑥商品照会CSV!$AN$2:$AN$3001,MATCH($C2784,⑥商品照会CSV!$A$2:$A$3001,0))=1,"バラ",IF(INDEX(⑥商品照会CSV!$AM$2:$AM$3001,MATCH($C2784,⑥商品照会CSV!$A$2:$A$3001,0))=1,"中間包装","ケース")),"ケース"))</f>
        <v/>
      </c>
      <c r="P2784" s="18"/>
      <c r="Q2784" s="14"/>
      <c r="R2784" s="17" t="str">
        <f aca="false">IF($C2784="","",N($Q2784)*N($K2784))</f>
        <v/>
      </c>
    </row>
    <row r="2785" customFormat="false" ht="15" hidden="false" customHeight="false" outlineLevel="0" collapsed="false">
      <c r="B2785" s="12" t="n">
        <v>2780</v>
      </c>
      <c r="C2785" s="36" t="str">
        <f aca="false">IF(①在庫CSV_発注日!$M2781="","",①在庫CSV_発注日!$M2781&amp;"")</f>
        <v/>
      </c>
      <c r="D2785" s="12" t="str">
        <f aca="false">IF($C2785="","",①在庫CSV_発注日!$N2781)</f>
        <v/>
      </c>
      <c r="E2785" s="12" t="str">
        <f aca="false">IF($C2785="","",①在庫CSV_発注日!$H2781)</f>
        <v/>
      </c>
      <c r="F2785" s="12" t="str">
        <f aca="false">IF($C2785="","",①在庫CSV_発注日!$L2781)</f>
        <v/>
      </c>
      <c r="G2785" s="18"/>
      <c r="H2785" s="17" t="str">
        <f aca="false">IF($C2785="","",N(①在庫CSV_発注日!$Z2781))</f>
        <v/>
      </c>
      <c r="I2785" s="37" t="str">
        <f aca="false">IF($C2785="","",SUMIFS(⑤減算マスタCSV!$L$2:$L$8001,⑤減算マスタCSV!$F$2:$F$8001,$C2785,⑤減算マスタCSV!$K$2:$K$8001,1))</f>
        <v/>
      </c>
      <c r="J2785" s="17" t="str">
        <f aca="false">IF($C2785="","",IFERROR(INDEX(⑤減算マスタCSV!$H$2:$H$8001,MATCH($C2785,⑤減算マスタCSV!$F$2:$F$8001,0)),1))</f>
        <v/>
      </c>
      <c r="K2785" s="17" t="str">
        <f aca="false">IF($C2785="","",MAX(1,IFERROR(INDEX(⑥商品照会CSV!$M$2:$M$3001,MATCH($C2785,⑥商品照会CSV!$A$2:$A$3001,0)),1)))</f>
        <v/>
      </c>
      <c r="L2785" s="40" t="str">
        <f aca="false">IF($C2785="","",IFERROR(INDEX(⑥商品照会CSV!$Q$2:$Q$3001,MATCH($C2785,⑥商品照会CSV!$A$2:$A$3001,0)),0))</f>
        <v/>
      </c>
      <c r="M2785" s="40" t="str">
        <f aca="false">IF($C2785="","",N($L2785)*N($K2785))</f>
        <v/>
      </c>
      <c r="N2785" s="17" t="str">
        <f aca="false">IF($C2785="","",MAX(1,IFERROR(INDEX(⑥商品照会CSV!$AK$2:$AK$3001,MATCH($C2785,⑥商品照会CSV!$A$2:$A$3001,0)),1)))</f>
        <v/>
      </c>
      <c r="O2785" s="12" t="str">
        <f aca="false">IF($C2785="","",IFERROR(IF(INDEX(⑥商品照会CSV!$AN$2:$AN$3001,MATCH($C2785,⑥商品照会CSV!$A$2:$A$3001,0))=1,"バラ",IF(INDEX(⑥商品照会CSV!$AM$2:$AM$3001,MATCH($C2785,⑥商品照会CSV!$A$2:$A$3001,0))=1,"中間包装","ケース")),"ケース"))</f>
        <v/>
      </c>
      <c r="P2785" s="18"/>
      <c r="Q2785" s="14"/>
      <c r="R2785" s="17" t="str">
        <f aca="false">IF($C2785="","",N($Q2785)*N($K2785))</f>
        <v/>
      </c>
    </row>
    <row r="2786" customFormat="false" ht="15" hidden="false" customHeight="false" outlineLevel="0" collapsed="false">
      <c r="B2786" s="12" t="n">
        <v>2781</v>
      </c>
      <c r="C2786" s="36" t="str">
        <f aca="false">IF(①在庫CSV_発注日!$M2782="","",①在庫CSV_発注日!$M2782&amp;"")</f>
        <v/>
      </c>
      <c r="D2786" s="12" t="str">
        <f aca="false">IF($C2786="","",①在庫CSV_発注日!$N2782)</f>
        <v/>
      </c>
      <c r="E2786" s="12" t="str">
        <f aca="false">IF($C2786="","",①在庫CSV_発注日!$H2782)</f>
        <v/>
      </c>
      <c r="F2786" s="12" t="str">
        <f aca="false">IF($C2786="","",①在庫CSV_発注日!$L2782)</f>
        <v/>
      </c>
      <c r="G2786" s="18"/>
      <c r="H2786" s="17" t="str">
        <f aca="false">IF($C2786="","",N(①在庫CSV_発注日!$Z2782))</f>
        <v/>
      </c>
      <c r="I2786" s="37" t="str">
        <f aca="false">IF($C2786="","",SUMIFS(⑤減算マスタCSV!$L$2:$L$8001,⑤減算マスタCSV!$F$2:$F$8001,$C2786,⑤減算マスタCSV!$K$2:$K$8001,1))</f>
        <v/>
      </c>
      <c r="J2786" s="17" t="str">
        <f aca="false">IF($C2786="","",IFERROR(INDEX(⑤減算マスタCSV!$H$2:$H$8001,MATCH($C2786,⑤減算マスタCSV!$F$2:$F$8001,0)),1))</f>
        <v/>
      </c>
      <c r="K2786" s="17" t="str">
        <f aca="false">IF($C2786="","",MAX(1,IFERROR(INDEX(⑥商品照会CSV!$M$2:$M$3001,MATCH($C2786,⑥商品照会CSV!$A$2:$A$3001,0)),1)))</f>
        <v/>
      </c>
      <c r="L2786" s="40" t="str">
        <f aca="false">IF($C2786="","",IFERROR(INDEX(⑥商品照会CSV!$Q$2:$Q$3001,MATCH($C2786,⑥商品照会CSV!$A$2:$A$3001,0)),0))</f>
        <v/>
      </c>
      <c r="M2786" s="40" t="str">
        <f aca="false">IF($C2786="","",N($L2786)*N($K2786))</f>
        <v/>
      </c>
      <c r="N2786" s="17" t="str">
        <f aca="false">IF($C2786="","",MAX(1,IFERROR(INDEX(⑥商品照会CSV!$AK$2:$AK$3001,MATCH($C2786,⑥商品照会CSV!$A$2:$A$3001,0)),1)))</f>
        <v/>
      </c>
      <c r="O2786" s="12" t="str">
        <f aca="false">IF($C2786="","",IFERROR(IF(INDEX(⑥商品照会CSV!$AN$2:$AN$3001,MATCH($C2786,⑥商品照会CSV!$A$2:$A$3001,0))=1,"バラ",IF(INDEX(⑥商品照会CSV!$AM$2:$AM$3001,MATCH($C2786,⑥商品照会CSV!$A$2:$A$3001,0))=1,"中間包装","ケース")),"ケース"))</f>
        <v/>
      </c>
      <c r="P2786" s="18"/>
      <c r="Q2786" s="14"/>
      <c r="R2786" s="17" t="str">
        <f aca="false">IF($C2786="","",N($Q2786)*N($K2786))</f>
        <v/>
      </c>
    </row>
    <row r="2787" customFormat="false" ht="15" hidden="false" customHeight="false" outlineLevel="0" collapsed="false">
      <c r="B2787" s="12" t="n">
        <v>2782</v>
      </c>
      <c r="C2787" s="36" t="str">
        <f aca="false">IF(①在庫CSV_発注日!$M2783="","",①在庫CSV_発注日!$M2783&amp;"")</f>
        <v/>
      </c>
      <c r="D2787" s="12" t="str">
        <f aca="false">IF($C2787="","",①在庫CSV_発注日!$N2783)</f>
        <v/>
      </c>
      <c r="E2787" s="12" t="str">
        <f aca="false">IF($C2787="","",①在庫CSV_発注日!$H2783)</f>
        <v/>
      </c>
      <c r="F2787" s="12" t="str">
        <f aca="false">IF($C2787="","",①在庫CSV_発注日!$L2783)</f>
        <v/>
      </c>
      <c r="G2787" s="18"/>
      <c r="H2787" s="17" t="str">
        <f aca="false">IF($C2787="","",N(①在庫CSV_発注日!$Z2783))</f>
        <v/>
      </c>
      <c r="I2787" s="37" t="str">
        <f aca="false">IF($C2787="","",SUMIFS(⑤減算マスタCSV!$L$2:$L$8001,⑤減算マスタCSV!$F$2:$F$8001,$C2787,⑤減算マスタCSV!$K$2:$K$8001,1))</f>
        <v/>
      </c>
      <c r="J2787" s="17" t="str">
        <f aca="false">IF($C2787="","",IFERROR(INDEX(⑤減算マスタCSV!$H$2:$H$8001,MATCH($C2787,⑤減算マスタCSV!$F$2:$F$8001,0)),1))</f>
        <v/>
      </c>
      <c r="K2787" s="17" t="str">
        <f aca="false">IF($C2787="","",MAX(1,IFERROR(INDEX(⑥商品照会CSV!$M$2:$M$3001,MATCH($C2787,⑥商品照会CSV!$A$2:$A$3001,0)),1)))</f>
        <v/>
      </c>
      <c r="L2787" s="40" t="str">
        <f aca="false">IF($C2787="","",IFERROR(INDEX(⑥商品照会CSV!$Q$2:$Q$3001,MATCH($C2787,⑥商品照会CSV!$A$2:$A$3001,0)),0))</f>
        <v/>
      </c>
      <c r="M2787" s="40" t="str">
        <f aca="false">IF($C2787="","",N($L2787)*N($K2787))</f>
        <v/>
      </c>
      <c r="N2787" s="17" t="str">
        <f aca="false">IF($C2787="","",MAX(1,IFERROR(INDEX(⑥商品照会CSV!$AK$2:$AK$3001,MATCH($C2787,⑥商品照会CSV!$A$2:$A$3001,0)),1)))</f>
        <v/>
      </c>
      <c r="O2787" s="12" t="str">
        <f aca="false">IF($C2787="","",IFERROR(IF(INDEX(⑥商品照会CSV!$AN$2:$AN$3001,MATCH($C2787,⑥商品照会CSV!$A$2:$A$3001,0))=1,"バラ",IF(INDEX(⑥商品照会CSV!$AM$2:$AM$3001,MATCH($C2787,⑥商品照会CSV!$A$2:$A$3001,0))=1,"中間包装","ケース")),"ケース"))</f>
        <v/>
      </c>
      <c r="P2787" s="18"/>
      <c r="Q2787" s="14"/>
      <c r="R2787" s="17" t="str">
        <f aca="false">IF($C2787="","",N($Q2787)*N($K2787))</f>
        <v/>
      </c>
    </row>
    <row r="2788" customFormat="false" ht="15" hidden="false" customHeight="false" outlineLevel="0" collapsed="false">
      <c r="B2788" s="12" t="n">
        <v>2783</v>
      </c>
      <c r="C2788" s="36" t="str">
        <f aca="false">IF(①在庫CSV_発注日!$M2784="","",①在庫CSV_発注日!$M2784&amp;"")</f>
        <v/>
      </c>
      <c r="D2788" s="12" t="str">
        <f aca="false">IF($C2788="","",①在庫CSV_発注日!$N2784)</f>
        <v/>
      </c>
      <c r="E2788" s="12" t="str">
        <f aca="false">IF($C2788="","",①在庫CSV_発注日!$H2784)</f>
        <v/>
      </c>
      <c r="F2788" s="12" t="str">
        <f aca="false">IF($C2788="","",①在庫CSV_発注日!$L2784)</f>
        <v/>
      </c>
      <c r="G2788" s="18"/>
      <c r="H2788" s="17" t="str">
        <f aca="false">IF($C2788="","",N(①在庫CSV_発注日!$Z2784))</f>
        <v/>
      </c>
      <c r="I2788" s="37" t="str">
        <f aca="false">IF($C2788="","",SUMIFS(⑤減算マスタCSV!$L$2:$L$8001,⑤減算マスタCSV!$F$2:$F$8001,$C2788,⑤減算マスタCSV!$K$2:$K$8001,1))</f>
        <v/>
      </c>
      <c r="J2788" s="17" t="str">
        <f aca="false">IF($C2788="","",IFERROR(INDEX(⑤減算マスタCSV!$H$2:$H$8001,MATCH($C2788,⑤減算マスタCSV!$F$2:$F$8001,0)),1))</f>
        <v/>
      </c>
      <c r="K2788" s="17" t="str">
        <f aca="false">IF($C2788="","",MAX(1,IFERROR(INDEX(⑥商品照会CSV!$M$2:$M$3001,MATCH($C2788,⑥商品照会CSV!$A$2:$A$3001,0)),1)))</f>
        <v/>
      </c>
      <c r="L2788" s="40" t="str">
        <f aca="false">IF($C2788="","",IFERROR(INDEX(⑥商品照会CSV!$Q$2:$Q$3001,MATCH($C2788,⑥商品照会CSV!$A$2:$A$3001,0)),0))</f>
        <v/>
      </c>
      <c r="M2788" s="40" t="str">
        <f aca="false">IF($C2788="","",N($L2788)*N($K2788))</f>
        <v/>
      </c>
      <c r="N2788" s="17" t="str">
        <f aca="false">IF($C2788="","",MAX(1,IFERROR(INDEX(⑥商品照会CSV!$AK$2:$AK$3001,MATCH($C2788,⑥商品照会CSV!$A$2:$A$3001,0)),1)))</f>
        <v/>
      </c>
      <c r="O2788" s="12" t="str">
        <f aca="false">IF($C2788="","",IFERROR(IF(INDEX(⑥商品照会CSV!$AN$2:$AN$3001,MATCH($C2788,⑥商品照会CSV!$A$2:$A$3001,0))=1,"バラ",IF(INDEX(⑥商品照会CSV!$AM$2:$AM$3001,MATCH($C2788,⑥商品照会CSV!$A$2:$A$3001,0))=1,"中間包装","ケース")),"ケース"))</f>
        <v/>
      </c>
      <c r="P2788" s="18"/>
      <c r="Q2788" s="14"/>
      <c r="R2788" s="17" t="str">
        <f aca="false">IF($C2788="","",N($Q2788)*N($K2788))</f>
        <v/>
      </c>
    </row>
    <row r="2789" customFormat="false" ht="15" hidden="false" customHeight="false" outlineLevel="0" collapsed="false">
      <c r="B2789" s="12" t="n">
        <v>2784</v>
      </c>
      <c r="C2789" s="36" t="str">
        <f aca="false">IF(①在庫CSV_発注日!$M2785="","",①在庫CSV_発注日!$M2785&amp;"")</f>
        <v/>
      </c>
      <c r="D2789" s="12" t="str">
        <f aca="false">IF($C2789="","",①在庫CSV_発注日!$N2785)</f>
        <v/>
      </c>
      <c r="E2789" s="12" t="str">
        <f aca="false">IF($C2789="","",①在庫CSV_発注日!$H2785)</f>
        <v/>
      </c>
      <c r="F2789" s="12" t="str">
        <f aca="false">IF($C2789="","",①在庫CSV_発注日!$L2785)</f>
        <v/>
      </c>
      <c r="G2789" s="18"/>
      <c r="H2789" s="17" t="str">
        <f aca="false">IF($C2789="","",N(①在庫CSV_発注日!$Z2785))</f>
        <v/>
      </c>
      <c r="I2789" s="37" t="str">
        <f aca="false">IF($C2789="","",SUMIFS(⑤減算マスタCSV!$L$2:$L$8001,⑤減算マスタCSV!$F$2:$F$8001,$C2789,⑤減算マスタCSV!$K$2:$K$8001,1))</f>
        <v/>
      </c>
      <c r="J2789" s="17" t="str">
        <f aca="false">IF($C2789="","",IFERROR(INDEX(⑤減算マスタCSV!$H$2:$H$8001,MATCH($C2789,⑤減算マスタCSV!$F$2:$F$8001,0)),1))</f>
        <v/>
      </c>
      <c r="K2789" s="17" t="str">
        <f aca="false">IF($C2789="","",MAX(1,IFERROR(INDEX(⑥商品照会CSV!$M$2:$M$3001,MATCH($C2789,⑥商品照会CSV!$A$2:$A$3001,0)),1)))</f>
        <v/>
      </c>
      <c r="L2789" s="40" t="str">
        <f aca="false">IF($C2789="","",IFERROR(INDEX(⑥商品照会CSV!$Q$2:$Q$3001,MATCH($C2789,⑥商品照会CSV!$A$2:$A$3001,0)),0))</f>
        <v/>
      </c>
      <c r="M2789" s="40" t="str">
        <f aca="false">IF($C2789="","",N($L2789)*N($K2789))</f>
        <v/>
      </c>
      <c r="N2789" s="17" t="str">
        <f aca="false">IF($C2789="","",MAX(1,IFERROR(INDEX(⑥商品照会CSV!$AK$2:$AK$3001,MATCH($C2789,⑥商品照会CSV!$A$2:$A$3001,0)),1)))</f>
        <v/>
      </c>
      <c r="O2789" s="12" t="str">
        <f aca="false">IF($C2789="","",IFERROR(IF(INDEX(⑥商品照会CSV!$AN$2:$AN$3001,MATCH($C2789,⑥商品照会CSV!$A$2:$A$3001,0))=1,"バラ",IF(INDEX(⑥商品照会CSV!$AM$2:$AM$3001,MATCH($C2789,⑥商品照会CSV!$A$2:$A$3001,0))=1,"中間包装","ケース")),"ケース"))</f>
        <v/>
      </c>
      <c r="P2789" s="18"/>
      <c r="Q2789" s="14"/>
      <c r="R2789" s="17" t="str">
        <f aca="false">IF($C2789="","",N($Q2789)*N($K2789))</f>
        <v/>
      </c>
    </row>
    <row r="2790" customFormat="false" ht="15" hidden="false" customHeight="false" outlineLevel="0" collapsed="false">
      <c r="B2790" s="12" t="n">
        <v>2785</v>
      </c>
      <c r="C2790" s="36" t="str">
        <f aca="false">IF(①在庫CSV_発注日!$M2786="","",①在庫CSV_発注日!$M2786&amp;"")</f>
        <v/>
      </c>
      <c r="D2790" s="12" t="str">
        <f aca="false">IF($C2790="","",①在庫CSV_発注日!$N2786)</f>
        <v/>
      </c>
      <c r="E2790" s="12" t="str">
        <f aca="false">IF($C2790="","",①在庫CSV_発注日!$H2786)</f>
        <v/>
      </c>
      <c r="F2790" s="12" t="str">
        <f aca="false">IF($C2790="","",①在庫CSV_発注日!$L2786)</f>
        <v/>
      </c>
      <c r="G2790" s="18"/>
      <c r="H2790" s="17" t="str">
        <f aca="false">IF($C2790="","",N(①在庫CSV_発注日!$Z2786))</f>
        <v/>
      </c>
      <c r="I2790" s="37" t="str">
        <f aca="false">IF($C2790="","",SUMIFS(⑤減算マスタCSV!$L$2:$L$8001,⑤減算マスタCSV!$F$2:$F$8001,$C2790,⑤減算マスタCSV!$K$2:$K$8001,1))</f>
        <v/>
      </c>
      <c r="J2790" s="17" t="str">
        <f aca="false">IF($C2790="","",IFERROR(INDEX(⑤減算マスタCSV!$H$2:$H$8001,MATCH($C2790,⑤減算マスタCSV!$F$2:$F$8001,0)),1))</f>
        <v/>
      </c>
      <c r="K2790" s="17" t="str">
        <f aca="false">IF($C2790="","",MAX(1,IFERROR(INDEX(⑥商品照会CSV!$M$2:$M$3001,MATCH($C2790,⑥商品照会CSV!$A$2:$A$3001,0)),1)))</f>
        <v/>
      </c>
      <c r="L2790" s="40" t="str">
        <f aca="false">IF($C2790="","",IFERROR(INDEX(⑥商品照会CSV!$Q$2:$Q$3001,MATCH($C2790,⑥商品照会CSV!$A$2:$A$3001,0)),0))</f>
        <v/>
      </c>
      <c r="M2790" s="40" t="str">
        <f aca="false">IF($C2790="","",N($L2790)*N($K2790))</f>
        <v/>
      </c>
      <c r="N2790" s="17" t="str">
        <f aca="false">IF($C2790="","",MAX(1,IFERROR(INDEX(⑥商品照会CSV!$AK$2:$AK$3001,MATCH($C2790,⑥商品照会CSV!$A$2:$A$3001,0)),1)))</f>
        <v/>
      </c>
      <c r="O2790" s="12" t="str">
        <f aca="false">IF($C2790="","",IFERROR(IF(INDEX(⑥商品照会CSV!$AN$2:$AN$3001,MATCH($C2790,⑥商品照会CSV!$A$2:$A$3001,0))=1,"バラ",IF(INDEX(⑥商品照会CSV!$AM$2:$AM$3001,MATCH($C2790,⑥商品照会CSV!$A$2:$A$3001,0))=1,"中間包装","ケース")),"ケース"))</f>
        <v/>
      </c>
      <c r="P2790" s="18"/>
      <c r="Q2790" s="14"/>
      <c r="R2790" s="17" t="str">
        <f aca="false">IF($C2790="","",N($Q2790)*N($K2790))</f>
        <v/>
      </c>
    </row>
    <row r="2791" customFormat="false" ht="15" hidden="false" customHeight="false" outlineLevel="0" collapsed="false">
      <c r="B2791" s="12" t="n">
        <v>2786</v>
      </c>
      <c r="C2791" s="36" t="str">
        <f aca="false">IF(①在庫CSV_発注日!$M2787="","",①在庫CSV_発注日!$M2787&amp;"")</f>
        <v/>
      </c>
      <c r="D2791" s="12" t="str">
        <f aca="false">IF($C2791="","",①在庫CSV_発注日!$N2787)</f>
        <v/>
      </c>
      <c r="E2791" s="12" t="str">
        <f aca="false">IF($C2791="","",①在庫CSV_発注日!$H2787)</f>
        <v/>
      </c>
      <c r="F2791" s="12" t="str">
        <f aca="false">IF($C2791="","",①在庫CSV_発注日!$L2787)</f>
        <v/>
      </c>
      <c r="G2791" s="18"/>
      <c r="H2791" s="17" t="str">
        <f aca="false">IF($C2791="","",N(①在庫CSV_発注日!$Z2787))</f>
        <v/>
      </c>
      <c r="I2791" s="37" t="str">
        <f aca="false">IF($C2791="","",SUMIFS(⑤減算マスタCSV!$L$2:$L$8001,⑤減算マスタCSV!$F$2:$F$8001,$C2791,⑤減算マスタCSV!$K$2:$K$8001,1))</f>
        <v/>
      </c>
      <c r="J2791" s="17" t="str">
        <f aca="false">IF($C2791="","",IFERROR(INDEX(⑤減算マスタCSV!$H$2:$H$8001,MATCH($C2791,⑤減算マスタCSV!$F$2:$F$8001,0)),1))</f>
        <v/>
      </c>
      <c r="K2791" s="17" t="str">
        <f aca="false">IF($C2791="","",MAX(1,IFERROR(INDEX(⑥商品照会CSV!$M$2:$M$3001,MATCH($C2791,⑥商品照会CSV!$A$2:$A$3001,0)),1)))</f>
        <v/>
      </c>
      <c r="L2791" s="40" t="str">
        <f aca="false">IF($C2791="","",IFERROR(INDEX(⑥商品照会CSV!$Q$2:$Q$3001,MATCH($C2791,⑥商品照会CSV!$A$2:$A$3001,0)),0))</f>
        <v/>
      </c>
      <c r="M2791" s="40" t="str">
        <f aca="false">IF($C2791="","",N($L2791)*N($K2791))</f>
        <v/>
      </c>
      <c r="N2791" s="17" t="str">
        <f aca="false">IF($C2791="","",MAX(1,IFERROR(INDEX(⑥商品照会CSV!$AK$2:$AK$3001,MATCH($C2791,⑥商品照会CSV!$A$2:$A$3001,0)),1)))</f>
        <v/>
      </c>
      <c r="O2791" s="12" t="str">
        <f aca="false">IF($C2791="","",IFERROR(IF(INDEX(⑥商品照会CSV!$AN$2:$AN$3001,MATCH($C2791,⑥商品照会CSV!$A$2:$A$3001,0))=1,"バラ",IF(INDEX(⑥商品照会CSV!$AM$2:$AM$3001,MATCH($C2791,⑥商品照会CSV!$A$2:$A$3001,0))=1,"中間包装","ケース")),"ケース"))</f>
        <v/>
      </c>
      <c r="P2791" s="18"/>
      <c r="Q2791" s="14"/>
      <c r="R2791" s="17" t="str">
        <f aca="false">IF($C2791="","",N($Q2791)*N($K2791))</f>
        <v/>
      </c>
    </row>
    <row r="2792" customFormat="false" ht="15" hidden="false" customHeight="false" outlineLevel="0" collapsed="false">
      <c r="B2792" s="12" t="n">
        <v>2787</v>
      </c>
      <c r="C2792" s="36" t="str">
        <f aca="false">IF(①在庫CSV_発注日!$M2788="","",①在庫CSV_発注日!$M2788&amp;"")</f>
        <v/>
      </c>
      <c r="D2792" s="12" t="str">
        <f aca="false">IF($C2792="","",①在庫CSV_発注日!$N2788)</f>
        <v/>
      </c>
      <c r="E2792" s="12" t="str">
        <f aca="false">IF($C2792="","",①在庫CSV_発注日!$H2788)</f>
        <v/>
      </c>
      <c r="F2792" s="12" t="str">
        <f aca="false">IF($C2792="","",①在庫CSV_発注日!$L2788)</f>
        <v/>
      </c>
      <c r="G2792" s="18"/>
      <c r="H2792" s="17" t="str">
        <f aca="false">IF($C2792="","",N(①在庫CSV_発注日!$Z2788))</f>
        <v/>
      </c>
      <c r="I2792" s="37" t="str">
        <f aca="false">IF($C2792="","",SUMIFS(⑤減算マスタCSV!$L$2:$L$8001,⑤減算マスタCSV!$F$2:$F$8001,$C2792,⑤減算マスタCSV!$K$2:$K$8001,1))</f>
        <v/>
      </c>
      <c r="J2792" s="17" t="str">
        <f aca="false">IF($C2792="","",IFERROR(INDEX(⑤減算マスタCSV!$H$2:$H$8001,MATCH($C2792,⑤減算マスタCSV!$F$2:$F$8001,0)),1))</f>
        <v/>
      </c>
      <c r="K2792" s="17" t="str">
        <f aca="false">IF($C2792="","",MAX(1,IFERROR(INDEX(⑥商品照会CSV!$M$2:$M$3001,MATCH($C2792,⑥商品照会CSV!$A$2:$A$3001,0)),1)))</f>
        <v/>
      </c>
      <c r="L2792" s="40" t="str">
        <f aca="false">IF($C2792="","",IFERROR(INDEX(⑥商品照会CSV!$Q$2:$Q$3001,MATCH($C2792,⑥商品照会CSV!$A$2:$A$3001,0)),0))</f>
        <v/>
      </c>
      <c r="M2792" s="40" t="str">
        <f aca="false">IF($C2792="","",N($L2792)*N($K2792))</f>
        <v/>
      </c>
      <c r="N2792" s="17" t="str">
        <f aca="false">IF($C2792="","",MAX(1,IFERROR(INDEX(⑥商品照会CSV!$AK$2:$AK$3001,MATCH($C2792,⑥商品照会CSV!$A$2:$A$3001,0)),1)))</f>
        <v/>
      </c>
      <c r="O2792" s="12" t="str">
        <f aca="false">IF($C2792="","",IFERROR(IF(INDEX(⑥商品照会CSV!$AN$2:$AN$3001,MATCH($C2792,⑥商品照会CSV!$A$2:$A$3001,0))=1,"バラ",IF(INDEX(⑥商品照会CSV!$AM$2:$AM$3001,MATCH($C2792,⑥商品照会CSV!$A$2:$A$3001,0))=1,"中間包装","ケース")),"ケース"))</f>
        <v/>
      </c>
      <c r="P2792" s="18"/>
      <c r="Q2792" s="14"/>
      <c r="R2792" s="17" t="str">
        <f aca="false">IF($C2792="","",N($Q2792)*N($K2792))</f>
        <v/>
      </c>
    </row>
    <row r="2793" customFormat="false" ht="15" hidden="false" customHeight="false" outlineLevel="0" collapsed="false">
      <c r="B2793" s="12" t="n">
        <v>2788</v>
      </c>
      <c r="C2793" s="36" t="str">
        <f aca="false">IF(①在庫CSV_発注日!$M2789="","",①在庫CSV_発注日!$M2789&amp;"")</f>
        <v/>
      </c>
      <c r="D2793" s="12" t="str">
        <f aca="false">IF($C2793="","",①在庫CSV_発注日!$N2789)</f>
        <v/>
      </c>
      <c r="E2793" s="12" t="str">
        <f aca="false">IF($C2793="","",①在庫CSV_発注日!$H2789)</f>
        <v/>
      </c>
      <c r="F2793" s="12" t="str">
        <f aca="false">IF($C2793="","",①在庫CSV_発注日!$L2789)</f>
        <v/>
      </c>
      <c r="G2793" s="18"/>
      <c r="H2793" s="17" t="str">
        <f aca="false">IF($C2793="","",N(①在庫CSV_発注日!$Z2789))</f>
        <v/>
      </c>
      <c r="I2793" s="37" t="str">
        <f aca="false">IF($C2793="","",SUMIFS(⑤減算マスタCSV!$L$2:$L$8001,⑤減算マスタCSV!$F$2:$F$8001,$C2793,⑤減算マスタCSV!$K$2:$K$8001,1))</f>
        <v/>
      </c>
      <c r="J2793" s="17" t="str">
        <f aca="false">IF($C2793="","",IFERROR(INDEX(⑤減算マスタCSV!$H$2:$H$8001,MATCH($C2793,⑤減算マスタCSV!$F$2:$F$8001,0)),1))</f>
        <v/>
      </c>
      <c r="K2793" s="17" t="str">
        <f aca="false">IF($C2793="","",MAX(1,IFERROR(INDEX(⑥商品照会CSV!$M$2:$M$3001,MATCH($C2793,⑥商品照会CSV!$A$2:$A$3001,0)),1)))</f>
        <v/>
      </c>
      <c r="L2793" s="40" t="str">
        <f aca="false">IF($C2793="","",IFERROR(INDEX(⑥商品照会CSV!$Q$2:$Q$3001,MATCH($C2793,⑥商品照会CSV!$A$2:$A$3001,0)),0))</f>
        <v/>
      </c>
      <c r="M2793" s="40" t="str">
        <f aca="false">IF($C2793="","",N($L2793)*N($K2793))</f>
        <v/>
      </c>
      <c r="N2793" s="17" t="str">
        <f aca="false">IF($C2793="","",MAX(1,IFERROR(INDEX(⑥商品照会CSV!$AK$2:$AK$3001,MATCH($C2793,⑥商品照会CSV!$A$2:$A$3001,0)),1)))</f>
        <v/>
      </c>
      <c r="O2793" s="12" t="str">
        <f aca="false">IF($C2793="","",IFERROR(IF(INDEX(⑥商品照会CSV!$AN$2:$AN$3001,MATCH($C2793,⑥商品照会CSV!$A$2:$A$3001,0))=1,"バラ",IF(INDEX(⑥商品照会CSV!$AM$2:$AM$3001,MATCH($C2793,⑥商品照会CSV!$A$2:$A$3001,0))=1,"中間包装","ケース")),"ケース"))</f>
        <v/>
      </c>
      <c r="P2793" s="18"/>
      <c r="Q2793" s="14"/>
      <c r="R2793" s="17" t="str">
        <f aca="false">IF($C2793="","",N($Q2793)*N($K2793))</f>
        <v/>
      </c>
    </row>
    <row r="2794" customFormat="false" ht="15" hidden="false" customHeight="false" outlineLevel="0" collapsed="false">
      <c r="B2794" s="12" t="n">
        <v>2789</v>
      </c>
      <c r="C2794" s="36" t="str">
        <f aca="false">IF(①在庫CSV_発注日!$M2790="","",①在庫CSV_発注日!$M2790&amp;"")</f>
        <v/>
      </c>
      <c r="D2794" s="12" t="str">
        <f aca="false">IF($C2794="","",①在庫CSV_発注日!$N2790)</f>
        <v/>
      </c>
      <c r="E2794" s="12" t="str">
        <f aca="false">IF($C2794="","",①在庫CSV_発注日!$H2790)</f>
        <v/>
      </c>
      <c r="F2794" s="12" t="str">
        <f aca="false">IF($C2794="","",①在庫CSV_発注日!$L2790)</f>
        <v/>
      </c>
      <c r="G2794" s="18"/>
      <c r="H2794" s="17" t="str">
        <f aca="false">IF($C2794="","",N(①在庫CSV_発注日!$Z2790))</f>
        <v/>
      </c>
      <c r="I2794" s="37" t="str">
        <f aca="false">IF($C2794="","",SUMIFS(⑤減算マスタCSV!$L$2:$L$8001,⑤減算マスタCSV!$F$2:$F$8001,$C2794,⑤減算マスタCSV!$K$2:$K$8001,1))</f>
        <v/>
      </c>
      <c r="J2794" s="17" t="str">
        <f aca="false">IF($C2794="","",IFERROR(INDEX(⑤減算マスタCSV!$H$2:$H$8001,MATCH($C2794,⑤減算マスタCSV!$F$2:$F$8001,0)),1))</f>
        <v/>
      </c>
      <c r="K2794" s="17" t="str">
        <f aca="false">IF($C2794="","",MAX(1,IFERROR(INDEX(⑥商品照会CSV!$M$2:$M$3001,MATCH($C2794,⑥商品照会CSV!$A$2:$A$3001,0)),1)))</f>
        <v/>
      </c>
      <c r="L2794" s="40" t="str">
        <f aca="false">IF($C2794="","",IFERROR(INDEX(⑥商品照会CSV!$Q$2:$Q$3001,MATCH($C2794,⑥商品照会CSV!$A$2:$A$3001,0)),0))</f>
        <v/>
      </c>
      <c r="M2794" s="40" t="str">
        <f aca="false">IF($C2794="","",N($L2794)*N($K2794))</f>
        <v/>
      </c>
      <c r="N2794" s="17" t="str">
        <f aca="false">IF($C2794="","",MAX(1,IFERROR(INDEX(⑥商品照会CSV!$AK$2:$AK$3001,MATCH($C2794,⑥商品照会CSV!$A$2:$A$3001,0)),1)))</f>
        <v/>
      </c>
      <c r="O2794" s="12" t="str">
        <f aca="false">IF($C2794="","",IFERROR(IF(INDEX(⑥商品照会CSV!$AN$2:$AN$3001,MATCH($C2794,⑥商品照会CSV!$A$2:$A$3001,0))=1,"バラ",IF(INDEX(⑥商品照会CSV!$AM$2:$AM$3001,MATCH($C2794,⑥商品照会CSV!$A$2:$A$3001,0))=1,"中間包装","ケース")),"ケース"))</f>
        <v/>
      </c>
      <c r="P2794" s="18"/>
      <c r="Q2794" s="14"/>
      <c r="R2794" s="17" t="str">
        <f aca="false">IF($C2794="","",N($Q2794)*N($K2794))</f>
        <v/>
      </c>
    </row>
    <row r="2795" customFormat="false" ht="15" hidden="false" customHeight="false" outlineLevel="0" collapsed="false">
      <c r="B2795" s="12" t="n">
        <v>2790</v>
      </c>
      <c r="C2795" s="36" t="str">
        <f aca="false">IF(①在庫CSV_発注日!$M2791="","",①在庫CSV_発注日!$M2791&amp;"")</f>
        <v/>
      </c>
      <c r="D2795" s="12" t="str">
        <f aca="false">IF($C2795="","",①在庫CSV_発注日!$N2791)</f>
        <v/>
      </c>
      <c r="E2795" s="12" t="str">
        <f aca="false">IF($C2795="","",①在庫CSV_発注日!$H2791)</f>
        <v/>
      </c>
      <c r="F2795" s="12" t="str">
        <f aca="false">IF($C2795="","",①在庫CSV_発注日!$L2791)</f>
        <v/>
      </c>
      <c r="G2795" s="18"/>
      <c r="H2795" s="17" t="str">
        <f aca="false">IF($C2795="","",N(①在庫CSV_発注日!$Z2791))</f>
        <v/>
      </c>
      <c r="I2795" s="37" t="str">
        <f aca="false">IF($C2795="","",SUMIFS(⑤減算マスタCSV!$L$2:$L$8001,⑤減算マスタCSV!$F$2:$F$8001,$C2795,⑤減算マスタCSV!$K$2:$K$8001,1))</f>
        <v/>
      </c>
      <c r="J2795" s="17" t="str">
        <f aca="false">IF($C2795="","",IFERROR(INDEX(⑤減算マスタCSV!$H$2:$H$8001,MATCH($C2795,⑤減算マスタCSV!$F$2:$F$8001,0)),1))</f>
        <v/>
      </c>
      <c r="K2795" s="17" t="str">
        <f aca="false">IF($C2795="","",MAX(1,IFERROR(INDEX(⑥商品照会CSV!$M$2:$M$3001,MATCH($C2795,⑥商品照会CSV!$A$2:$A$3001,0)),1)))</f>
        <v/>
      </c>
      <c r="L2795" s="40" t="str">
        <f aca="false">IF($C2795="","",IFERROR(INDEX(⑥商品照会CSV!$Q$2:$Q$3001,MATCH($C2795,⑥商品照会CSV!$A$2:$A$3001,0)),0))</f>
        <v/>
      </c>
      <c r="M2795" s="40" t="str">
        <f aca="false">IF($C2795="","",N($L2795)*N($K2795))</f>
        <v/>
      </c>
      <c r="N2795" s="17" t="str">
        <f aca="false">IF($C2795="","",MAX(1,IFERROR(INDEX(⑥商品照会CSV!$AK$2:$AK$3001,MATCH($C2795,⑥商品照会CSV!$A$2:$A$3001,0)),1)))</f>
        <v/>
      </c>
      <c r="O2795" s="12" t="str">
        <f aca="false">IF($C2795="","",IFERROR(IF(INDEX(⑥商品照会CSV!$AN$2:$AN$3001,MATCH($C2795,⑥商品照会CSV!$A$2:$A$3001,0))=1,"バラ",IF(INDEX(⑥商品照会CSV!$AM$2:$AM$3001,MATCH($C2795,⑥商品照会CSV!$A$2:$A$3001,0))=1,"中間包装","ケース")),"ケース"))</f>
        <v/>
      </c>
      <c r="P2795" s="18"/>
      <c r="Q2795" s="14"/>
      <c r="R2795" s="17" t="str">
        <f aca="false">IF($C2795="","",N($Q2795)*N($K2795))</f>
        <v/>
      </c>
    </row>
    <row r="2796" customFormat="false" ht="15" hidden="false" customHeight="false" outlineLevel="0" collapsed="false">
      <c r="B2796" s="12" t="n">
        <v>2791</v>
      </c>
      <c r="C2796" s="36" t="str">
        <f aca="false">IF(①在庫CSV_発注日!$M2792="","",①在庫CSV_発注日!$M2792&amp;"")</f>
        <v/>
      </c>
      <c r="D2796" s="12" t="str">
        <f aca="false">IF($C2796="","",①在庫CSV_発注日!$N2792)</f>
        <v/>
      </c>
      <c r="E2796" s="12" t="str">
        <f aca="false">IF($C2796="","",①在庫CSV_発注日!$H2792)</f>
        <v/>
      </c>
      <c r="F2796" s="12" t="str">
        <f aca="false">IF($C2796="","",①在庫CSV_発注日!$L2792)</f>
        <v/>
      </c>
      <c r="G2796" s="18"/>
      <c r="H2796" s="17" t="str">
        <f aca="false">IF($C2796="","",N(①在庫CSV_発注日!$Z2792))</f>
        <v/>
      </c>
      <c r="I2796" s="37" t="str">
        <f aca="false">IF($C2796="","",SUMIFS(⑤減算マスタCSV!$L$2:$L$8001,⑤減算マスタCSV!$F$2:$F$8001,$C2796,⑤減算マスタCSV!$K$2:$K$8001,1))</f>
        <v/>
      </c>
      <c r="J2796" s="17" t="str">
        <f aca="false">IF($C2796="","",IFERROR(INDEX(⑤減算マスタCSV!$H$2:$H$8001,MATCH($C2796,⑤減算マスタCSV!$F$2:$F$8001,0)),1))</f>
        <v/>
      </c>
      <c r="K2796" s="17" t="str">
        <f aca="false">IF($C2796="","",MAX(1,IFERROR(INDEX(⑥商品照会CSV!$M$2:$M$3001,MATCH($C2796,⑥商品照会CSV!$A$2:$A$3001,0)),1)))</f>
        <v/>
      </c>
      <c r="L2796" s="40" t="str">
        <f aca="false">IF($C2796="","",IFERROR(INDEX(⑥商品照会CSV!$Q$2:$Q$3001,MATCH($C2796,⑥商品照会CSV!$A$2:$A$3001,0)),0))</f>
        <v/>
      </c>
      <c r="M2796" s="40" t="str">
        <f aca="false">IF($C2796="","",N($L2796)*N($K2796))</f>
        <v/>
      </c>
      <c r="N2796" s="17" t="str">
        <f aca="false">IF($C2796="","",MAX(1,IFERROR(INDEX(⑥商品照会CSV!$AK$2:$AK$3001,MATCH($C2796,⑥商品照会CSV!$A$2:$A$3001,0)),1)))</f>
        <v/>
      </c>
      <c r="O2796" s="12" t="str">
        <f aca="false">IF($C2796="","",IFERROR(IF(INDEX(⑥商品照会CSV!$AN$2:$AN$3001,MATCH($C2796,⑥商品照会CSV!$A$2:$A$3001,0))=1,"バラ",IF(INDEX(⑥商品照会CSV!$AM$2:$AM$3001,MATCH($C2796,⑥商品照会CSV!$A$2:$A$3001,0))=1,"中間包装","ケース")),"ケース"))</f>
        <v/>
      </c>
      <c r="P2796" s="18"/>
      <c r="Q2796" s="14"/>
      <c r="R2796" s="17" t="str">
        <f aca="false">IF($C2796="","",N($Q2796)*N($K2796))</f>
        <v/>
      </c>
    </row>
    <row r="2797" customFormat="false" ht="15" hidden="false" customHeight="false" outlineLevel="0" collapsed="false">
      <c r="B2797" s="12" t="n">
        <v>2792</v>
      </c>
      <c r="C2797" s="36" t="str">
        <f aca="false">IF(①在庫CSV_発注日!$M2793="","",①在庫CSV_発注日!$M2793&amp;"")</f>
        <v/>
      </c>
      <c r="D2797" s="12" t="str">
        <f aca="false">IF($C2797="","",①在庫CSV_発注日!$N2793)</f>
        <v/>
      </c>
      <c r="E2797" s="12" t="str">
        <f aca="false">IF($C2797="","",①在庫CSV_発注日!$H2793)</f>
        <v/>
      </c>
      <c r="F2797" s="12" t="str">
        <f aca="false">IF($C2797="","",①在庫CSV_発注日!$L2793)</f>
        <v/>
      </c>
      <c r="G2797" s="18"/>
      <c r="H2797" s="17" t="str">
        <f aca="false">IF($C2797="","",N(①在庫CSV_発注日!$Z2793))</f>
        <v/>
      </c>
      <c r="I2797" s="37" t="str">
        <f aca="false">IF($C2797="","",SUMIFS(⑤減算マスタCSV!$L$2:$L$8001,⑤減算マスタCSV!$F$2:$F$8001,$C2797,⑤減算マスタCSV!$K$2:$K$8001,1))</f>
        <v/>
      </c>
      <c r="J2797" s="17" t="str">
        <f aca="false">IF($C2797="","",IFERROR(INDEX(⑤減算マスタCSV!$H$2:$H$8001,MATCH($C2797,⑤減算マスタCSV!$F$2:$F$8001,0)),1))</f>
        <v/>
      </c>
      <c r="K2797" s="17" t="str">
        <f aca="false">IF($C2797="","",MAX(1,IFERROR(INDEX(⑥商品照会CSV!$M$2:$M$3001,MATCH($C2797,⑥商品照会CSV!$A$2:$A$3001,0)),1)))</f>
        <v/>
      </c>
      <c r="L2797" s="40" t="str">
        <f aca="false">IF($C2797="","",IFERROR(INDEX(⑥商品照会CSV!$Q$2:$Q$3001,MATCH($C2797,⑥商品照会CSV!$A$2:$A$3001,0)),0))</f>
        <v/>
      </c>
      <c r="M2797" s="40" t="str">
        <f aca="false">IF($C2797="","",N($L2797)*N($K2797))</f>
        <v/>
      </c>
      <c r="N2797" s="17" t="str">
        <f aca="false">IF($C2797="","",MAX(1,IFERROR(INDEX(⑥商品照会CSV!$AK$2:$AK$3001,MATCH($C2797,⑥商品照会CSV!$A$2:$A$3001,0)),1)))</f>
        <v/>
      </c>
      <c r="O2797" s="12" t="str">
        <f aca="false">IF($C2797="","",IFERROR(IF(INDEX(⑥商品照会CSV!$AN$2:$AN$3001,MATCH($C2797,⑥商品照会CSV!$A$2:$A$3001,0))=1,"バラ",IF(INDEX(⑥商品照会CSV!$AM$2:$AM$3001,MATCH($C2797,⑥商品照会CSV!$A$2:$A$3001,0))=1,"中間包装","ケース")),"ケース"))</f>
        <v/>
      </c>
      <c r="P2797" s="18"/>
      <c r="Q2797" s="14"/>
      <c r="R2797" s="17" t="str">
        <f aca="false">IF($C2797="","",N($Q2797)*N($K2797))</f>
        <v/>
      </c>
    </row>
    <row r="2798" customFormat="false" ht="15" hidden="false" customHeight="false" outlineLevel="0" collapsed="false">
      <c r="B2798" s="12" t="n">
        <v>2793</v>
      </c>
      <c r="C2798" s="36" t="str">
        <f aca="false">IF(①在庫CSV_発注日!$M2794="","",①在庫CSV_発注日!$M2794&amp;"")</f>
        <v/>
      </c>
      <c r="D2798" s="12" t="str">
        <f aca="false">IF($C2798="","",①在庫CSV_発注日!$N2794)</f>
        <v/>
      </c>
      <c r="E2798" s="12" t="str">
        <f aca="false">IF($C2798="","",①在庫CSV_発注日!$H2794)</f>
        <v/>
      </c>
      <c r="F2798" s="12" t="str">
        <f aca="false">IF($C2798="","",①在庫CSV_発注日!$L2794)</f>
        <v/>
      </c>
      <c r="G2798" s="18"/>
      <c r="H2798" s="17" t="str">
        <f aca="false">IF($C2798="","",N(①在庫CSV_発注日!$Z2794))</f>
        <v/>
      </c>
      <c r="I2798" s="37" t="str">
        <f aca="false">IF($C2798="","",SUMIFS(⑤減算マスタCSV!$L$2:$L$8001,⑤減算マスタCSV!$F$2:$F$8001,$C2798,⑤減算マスタCSV!$K$2:$K$8001,1))</f>
        <v/>
      </c>
      <c r="J2798" s="17" t="str">
        <f aca="false">IF($C2798="","",IFERROR(INDEX(⑤減算マスタCSV!$H$2:$H$8001,MATCH($C2798,⑤減算マスタCSV!$F$2:$F$8001,0)),1))</f>
        <v/>
      </c>
      <c r="K2798" s="17" t="str">
        <f aca="false">IF($C2798="","",MAX(1,IFERROR(INDEX(⑥商品照会CSV!$M$2:$M$3001,MATCH($C2798,⑥商品照会CSV!$A$2:$A$3001,0)),1)))</f>
        <v/>
      </c>
      <c r="L2798" s="40" t="str">
        <f aca="false">IF($C2798="","",IFERROR(INDEX(⑥商品照会CSV!$Q$2:$Q$3001,MATCH($C2798,⑥商品照会CSV!$A$2:$A$3001,0)),0))</f>
        <v/>
      </c>
      <c r="M2798" s="40" t="str">
        <f aca="false">IF($C2798="","",N($L2798)*N($K2798))</f>
        <v/>
      </c>
      <c r="N2798" s="17" t="str">
        <f aca="false">IF($C2798="","",MAX(1,IFERROR(INDEX(⑥商品照会CSV!$AK$2:$AK$3001,MATCH($C2798,⑥商品照会CSV!$A$2:$A$3001,0)),1)))</f>
        <v/>
      </c>
      <c r="O2798" s="12" t="str">
        <f aca="false">IF($C2798="","",IFERROR(IF(INDEX(⑥商品照会CSV!$AN$2:$AN$3001,MATCH($C2798,⑥商品照会CSV!$A$2:$A$3001,0))=1,"バラ",IF(INDEX(⑥商品照会CSV!$AM$2:$AM$3001,MATCH($C2798,⑥商品照会CSV!$A$2:$A$3001,0))=1,"中間包装","ケース")),"ケース"))</f>
        <v/>
      </c>
      <c r="P2798" s="18"/>
      <c r="Q2798" s="14"/>
      <c r="R2798" s="17" t="str">
        <f aca="false">IF($C2798="","",N($Q2798)*N($K2798))</f>
        <v/>
      </c>
    </row>
    <row r="2799" customFormat="false" ht="15" hidden="false" customHeight="false" outlineLevel="0" collapsed="false">
      <c r="B2799" s="12" t="n">
        <v>2794</v>
      </c>
      <c r="C2799" s="36" t="str">
        <f aca="false">IF(①在庫CSV_発注日!$M2795="","",①在庫CSV_発注日!$M2795&amp;"")</f>
        <v/>
      </c>
      <c r="D2799" s="12" t="str">
        <f aca="false">IF($C2799="","",①在庫CSV_発注日!$N2795)</f>
        <v/>
      </c>
      <c r="E2799" s="12" t="str">
        <f aca="false">IF($C2799="","",①在庫CSV_発注日!$H2795)</f>
        <v/>
      </c>
      <c r="F2799" s="12" t="str">
        <f aca="false">IF($C2799="","",①在庫CSV_発注日!$L2795)</f>
        <v/>
      </c>
      <c r="G2799" s="18"/>
      <c r="H2799" s="17" t="str">
        <f aca="false">IF($C2799="","",N(①在庫CSV_発注日!$Z2795))</f>
        <v/>
      </c>
      <c r="I2799" s="37" t="str">
        <f aca="false">IF($C2799="","",SUMIFS(⑤減算マスタCSV!$L$2:$L$8001,⑤減算マスタCSV!$F$2:$F$8001,$C2799,⑤減算マスタCSV!$K$2:$K$8001,1))</f>
        <v/>
      </c>
      <c r="J2799" s="17" t="str">
        <f aca="false">IF($C2799="","",IFERROR(INDEX(⑤減算マスタCSV!$H$2:$H$8001,MATCH($C2799,⑤減算マスタCSV!$F$2:$F$8001,0)),1))</f>
        <v/>
      </c>
      <c r="K2799" s="17" t="str">
        <f aca="false">IF($C2799="","",MAX(1,IFERROR(INDEX(⑥商品照会CSV!$M$2:$M$3001,MATCH($C2799,⑥商品照会CSV!$A$2:$A$3001,0)),1)))</f>
        <v/>
      </c>
      <c r="L2799" s="40" t="str">
        <f aca="false">IF($C2799="","",IFERROR(INDEX(⑥商品照会CSV!$Q$2:$Q$3001,MATCH($C2799,⑥商品照会CSV!$A$2:$A$3001,0)),0))</f>
        <v/>
      </c>
      <c r="M2799" s="40" t="str">
        <f aca="false">IF($C2799="","",N($L2799)*N($K2799))</f>
        <v/>
      </c>
      <c r="N2799" s="17" t="str">
        <f aca="false">IF($C2799="","",MAX(1,IFERROR(INDEX(⑥商品照会CSV!$AK$2:$AK$3001,MATCH($C2799,⑥商品照会CSV!$A$2:$A$3001,0)),1)))</f>
        <v/>
      </c>
      <c r="O2799" s="12" t="str">
        <f aca="false">IF($C2799="","",IFERROR(IF(INDEX(⑥商品照会CSV!$AN$2:$AN$3001,MATCH($C2799,⑥商品照会CSV!$A$2:$A$3001,0))=1,"バラ",IF(INDEX(⑥商品照会CSV!$AM$2:$AM$3001,MATCH($C2799,⑥商品照会CSV!$A$2:$A$3001,0))=1,"中間包装","ケース")),"ケース"))</f>
        <v/>
      </c>
      <c r="P2799" s="18"/>
      <c r="Q2799" s="14"/>
      <c r="R2799" s="17" t="str">
        <f aca="false">IF($C2799="","",N($Q2799)*N($K2799))</f>
        <v/>
      </c>
    </row>
    <row r="2800" customFormat="false" ht="15" hidden="false" customHeight="false" outlineLevel="0" collapsed="false">
      <c r="B2800" s="12" t="n">
        <v>2795</v>
      </c>
      <c r="C2800" s="36" t="str">
        <f aca="false">IF(①在庫CSV_発注日!$M2796="","",①在庫CSV_発注日!$M2796&amp;"")</f>
        <v/>
      </c>
      <c r="D2800" s="12" t="str">
        <f aca="false">IF($C2800="","",①在庫CSV_発注日!$N2796)</f>
        <v/>
      </c>
      <c r="E2800" s="12" t="str">
        <f aca="false">IF($C2800="","",①在庫CSV_発注日!$H2796)</f>
        <v/>
      </c>
      <c r="F2800" s="12" t="str">
        <f aca="false">IF($C2800="","",①在庫CSV_発注日!$L2796)</f>
        <v/>
      </c>
      <c r="G2800" s="18"/>
      <c r="H2800" s="17" t="str">
        <f aca="false">IF($C2800="","",N(①在庫CSV_発注日!$Z2796))</f>
        <v/>
      </c>
      <c r="I2800" s="37" t="str">
        <f aca="false">IF($C2800="","",SUMIFS(⑤減算マスタCSV!$L$2:$L$8001,⑤減算マスタCSV!$F$2:$F$8001,$C2800,⑤減算マスタCSV!$K$2:$K$8001,1))</f>
        <v/>
      </c>
      <c r="J2800" s="17" t="str">
        <f aca="false">IF($C2800="","",IFERROR(INDEX(⑤減算マスタCSV!$H$2:$H$8001,MATCH($C2800,⑤減算マスタCSV!$F$2:$F$8001,0)),1))</f>
        <v/>
      </c>
      <c r="K2800" s="17" t="str">
        <f aca="false">IF($C2800="","",MAX(1,IFERROR(INDEX(⑥商品照会CSV!$M$2:$M$3001,MATCH($C2800,⑥商品照会CSV!$A$2:$A$3001,0)),1)))</f>
        <v/>
      </c>
      <c r="L2800" s="40" t="str">
        <f aca="false">IF($C2800="","",IFERROR(INDEX(⑥商品照会CSV!$Q$2:$Q$3001,MATCH($C2800,⑥商品照会CSV!$A$2:$A$3001,0)),0))</f>
        <v/>
      </c>
      <c r="M2800" s="40" t="str">
        <f aca="false">IF($C2800="","",N($L2800)*N($K2800))</f>
        <v/>
      </c>
      <c r="N2800" s="17" t="str">
        <f aca="false">IF($C2800="","",MAX(1,IFERROR(INDEX(⑥商品照会CSV!$AK$2:$AK$3001,MATCH($C2800,⑥商品照会CSV!$A$2:$A$3001,0)),1)))</f>
        <v/>
      </c>
      <c r="O2800" s="12" t="str">
        <f aca="false">IF($C2800="","",IFERROR(IF(INDEX(⑥商品照会CSV!$AN$2:$AN$3001,MATCH($C2800,⑥商品照会CSV!$A$2:$A$3001,0))=1,"バラ",IF(INDEX(⑥商品照会CSV!$AM$2:$AM$3001,MATCH($C2800,⑥商品照会CSV!$A$2:$A$3001,0))=1,"中間包装","ケース")),"ケース"))</f>
        <v/>
      </c>
      <c r="P2800" s="18"/>
      <c r="Q2800" s="14"/>
      <c r="R2800" s="17" t="str">
        <f aca="false">IF($C2800="","",N($Q2800)*N($K2800))</f>
        <v/>
      </c>
    </row>
    <row r="2801" customFormat="false" ht="15" hidden="false" customHeight="false" outlineLevel="0" collapsed="false">
      <c r="B2801" s="12" t="n">
        <v>2796</v>
      </c>
      <c r="C2801" s="36" t="str">
        <f aca="false">IF(①在庫CSV_発注日!$M2797="","",①在庫CSV_発注日!$M2797&amp;"")</f>
        <v/>
      </c>
      <c r="D2801" s="12" t="str">
        <f aca="false">IF($C2801="","",①在庫CSV_発注日!$N2797)</f>
        <v/>
      </c>
      <c r="E2801" s="12" t="str">
        <f aca="false">IF($C2801="","",①在庫CSV_発注日!$H2797)</f>
        <v/>
      </c>
      <c r="F2801" s="12" t="str">
        <f aca="false">IF($C2801="","",①在庫CSV_発注日!$L2797)</f>
        <v/>
      </c>
      <c r="G2801" s="18"/>
      <c r="H2801" s="17" t="str">
        <f aca="false">IF($C2801="","",N(①在庫CSV_発注日!$Z2797))</f>
        <v/>
      </c>
      <c r="I2801" s="37" t="str">
        <f aca="false">IF($C2801="","",SUMIFS(⑤減算マスタCSV!$L$2:$L$8001,⑤減算マスタCSV!$F$2:$F$8001,$C2801,⑤減算マスタCSV!$K$2:$K$8001,1))</f>
        <v/>
      </c>
      <c r="J2801" s="17" t="str">
        <f aca="false">IF($C2801="","",IFERROR(INDEX(⑤減算マスタCSV!$H$2:$H$8001,MATCH($C2801,⑤減算マスタCSV!$F$2:$F$8001,0)),1))</f>
        <v/>
      </c>
      <c r="K2801" s="17" t="str">
        <f aca="false">IF($C2801="","",MAX(1,IFERROR(INDEX(⑥商品照会CSV!$M$2:$M$3001,MATCH($C2801,⑥商品照会CSV!$A$2:$A$3001,0)),1)))</f>
        <v/>
      </c>
      <c r="L2801" s="40" t="str">
        <f aca="false">IF($C2801="","",IFERROR(INDEX(⑥商品照会CSV!$Q$2:$Q$3001,MATCH($C2801,⑥商品照会CSV!$A$2:$A$3001,0)),0))</f>
        <v/>
      </c>
      <c r="M2801" s="40" t="str">
        <f aca="false">IF($C2801="","",N($L2801)*N($K2801))</f>
        <v/>
      </c>
      <c r="N2801" s="17" t="str">
        <f aca="false">IF($C2801="","",MAX(1,IFERROR(INDEX(⑥商品照会CSV!$AK$2:$AK$3001,MATCH($C2801,⑥商品照会CSV!$A$2:$A$3001,0)),1)))</f>
        <v/>
      </c>
      <c r="O2801" s="12" t="str">
        <f aca="false">IF($C2801="","",IFERROR(IF(INDEX(⑥商品照会CSV!$AN$2:$AN$3001,MATCH($C2801,⑥商品照会CSV!$A$2:$A$3001,0))=1,"バラ",IF(INDEX(⑥商品照会CSV!$AM$2:$AM$3001,MATCH($C2801,⑥商品照会CSV!$A$2:$A$3001,0))=1,"中間包装","ケース")),"ケース"))</f>
        <v/>
      </c>
      <c r="P2801" s="18"/>
      <c r="Q2801" s="14"/>
      <c r="R2801" s="17" t="str">
        <f aca="false">IF($C2801="","",N($Q2801)*N($K2801))</f>
        <v/>
      </c>
    </row>
    <row r="2802" customFormat="false" ht="15" hidden="false" customHeight="false" outlineLevel="0" collapsed="false">
      <c r="B2802" s="12" t="n">
        <v>2797</v>
      </c>
      <c r="C2802" s="36" t="str">
        <f aca="false">IF(①在庫CSV_発注日!$M2798="","",①在庫CSV_発注日!$M2798&amp;"")</f>
        <v/>
      </c>
      <c r="D2802" s="12" t="str">
        <f aca="false">IF($C2802="","",①在庫CSV_発注日!$N2798)</f>
        <v/>
      </c>
      <c r="E2802" s="12" t="str">
        <f aca="false">IF($C2802="","",①在庫CSV_発注日!$H2798)</f>
        <v/>
      </c>
      <c r="F2802" s="12" t="str">
        <f aca="false">IF($C2802="","",①在庫CSV_発注日!$L2798)</f>
        <v/>
      </c>
      <c r="G2802" s="18"/>
      <c r="H2802" s="17" t="str">
        <f aca="false">IF($C2802="","",N(①在庫CSV_発注日!$Z2798))</f>
        <v/>
      </c>
      <c r="I2802" s="37" t="str">
        <f aca="false">IF($C2802="","",SUMIFS(⑤減算マスタCSV!$L$2:$L$8001,⑤減算マスタCSV!$F$2:$F$8001,$C2802,⑤減算マスタCSV!$K$2:$K$8001,1))</f>
        <v/>
      </c>
      <c r="J2802" s="17" t="str">
        <f aca="false">IF($C2802="","",IFERROR(INDEX(⑤減算マスタCSV!$H$2:$H$8001,MATCH($C2802,⑤減算マスタCSV!$F$2:$F$8001,0)),1))</f>
        <v/>
      </c>
      <c r="K2802" s="17" t="str">
        <f aca="false">IF($C2802="","",MAX(1,IFERROR(INDEX(⑥商品照会CSV!$M$2:$M$3001,MATCH($C2802,⑥商品照会CSV!$A$2:$A$3001,0)),1)))</f>
        <v/>
      </c>
      <c r="L2802" s="40" t="str">
        <f aca="false">IF($C2802="","",IFERROR(INDEX(⑥商品照会CSV!$Q$2:$Q$3001,MATCH($C2802,⑥商品照会CSV!$A$2:$A$3001,0)),0))</f>
        <v/>
      </c>
      <c r="M2802" s="40" t="str">
        <f aca="false">IF($C2802="","",N($L2802)*N($K2802))</f>
        <v/>
      </c>
      <c r="N2802" s="17" t="str">
        <f aca="false">IF($C2802="","",MAX(1,IFERROR(INDEX(⑥商品照会CSV!$AK$2:$AK$3001,MATCH($C2802,⑥商品照会CSV!$A$2:$A$3001,0)),1)))</f>
        <v/>
      </c>
      <c r="O2802" s="12" t="str">
        <f aca="false">IF($C2802="","",IFERROR(IF(INDEX(⑥商品照会CSV!$AN$2:$AN$3001,MATCH($C2802,⑥商品照会CSV!$A$2:$A$3001,0))=1,"バラ",IF(INDEX(⑥商品照会CSV!$AM$2:$AM$3001,MATCH($C2802,⑥商品照会CSV!$A$2:$A$3001,0))=1,"中間包装","ケース")),"ケース"))</f>
        <v/>
      </c>
      <c r="P2802" s="18"/>
      <c r="Q2802" s="14"/>
      <c r="R2802" s="17" t="str">
        <f aca="false">IF($C2802="","",N($Q2802)*N($K2802))</f>
        <v/>
      </c>
    </row>
    <row r="2803" customFormat="false" ht="15" hidden="false" customHeight="false" outlineLevel="0" collapsed="false">
      <c r="B2803" s="12" t="n">
        <v>2798</v>
      </c>
      <c r="C2803" s="36" t="str">
        <f aca="false">IF(①在庫CSV_発注日!$M2799="","",①在庫CSV_発注日!$M2799&amp;"")</f>
        <v/>
      </c>
      <c r="D2803" s="12" t="str">
        <f aca="false">IF($C2803="","",①在庫CSV_発注日!$N2799)</f>
        <v/>
      </c>
      <c r="E2803" s="12" t="str">
        <f aca="false">IF($C2803="","",①在庫CSV_発注日!$H2799)</f>
        <v/>
      </c>
      <c r="F2803" s="12" t="str">
        <f aca="false">IF($C2803="","",①在庫CSV_発注日!$L2799)</f>
        <v/>
      </c>
      <c r="G2803" s="18"/>
      <c r="H2803" s="17" t="str">
        <f aca="false">IF($C2803="","",N(①在庫CSV_発注日!$Z2799))</f>
        <v/>
      </c>
      <c r="I2803" s="37" t="str">
        <f aca="false">IF($C2803="","",SUMIFS(⑤減算マスタCSV!$L$2:$L$8001,⑤減算マスタCSV!$F$2:$F$8001,$C2803,⑤減算マスタCSV!$K$2:$K$8001,1))</f>
        <v/>
      </c>
      <c r="J2803" s="17" t="str">
        <f aca="false">IF($C2803="","",IFERROR(INDEX(⑤減算マスタCSV!$H$2:$H$8001,MATCH($C2803,⑤減算マスタCSV!$F$2:$F$8001,0)),1))</f>
        <v/>
      </c>
      <c r="K2803" s="17" t="str">
        <f aca="false">IF($C2803="","",MAX(1,IFERROR(INDEX(⑥商品照会CSV!$M$2:$M$3001,MATCH($C2803,⑥商品照会CSV!$A$2:$A$3001,0)),1)))</f>
        <v/>
      </c>
      <c r="L2803" s="40" t="str">
        <f aca="false">IF($C2803="","",IFERROR(INDEX(⑥商品照会CSV!$Q$2:$Q$3001,MATCH($C2803,⑥商品照会CSV!$A$2:$A$3001,0)),0))</f>
        <v/>
      </c>
      <c r="M2803" s="40" t="str">
        <f aca="false">IF($C2803="","",N($L2803)*N($K2803))</f>
        <v/>
      </c>
      <c r="N2803" s="17" t="str">
        <f aca="false">IF($C2803="","",MAX(1,IFERROR(INDEX(⑥商品照会CSV!$AK$2:$AK$3001,MATCH($C2803,⑥商品照会CSV!$A$2:$A$3001,0)),1)))</f>
        <v/>
      </c>
      <c r="O2803" s="12" t="str">
        <f aca="false">IF($C2803="","",IFERROR(IF(INDEX(⑥商品照会CSV!$AN$2:$AN$3001,MATCH($C2803,⑥商品照会CSV!$A$2:$A$3001,0))=1,"バラ",IF(INDEX(⑥商品照会CSV!$AM$2:$AM$3001,MATCH($C2803,⑥商品照会CSV!$A$2:$A$3001,0))=1,"中間包装","ケース")),"ケース"))</f>
        <v/>
      </c>
      <c r="P2803" s="18"/>
      <c r="Q2803" s="14"/>
      <c r="R2803" s="17" t="str">
        <f aca="false">IF($C2803="","",N($Q2803)*N($K2803))</f>
        <v/>
      </c>
    </row>
    <row r="2804" customFormat="false" ht="15" hidden="false" customHeight="false" outlineLevel="0" collapsed="false">
      <c r="B2804" s="12" t="n">
        <v>2799</v>
      </c>
      <c r="C2804" s="36" t="str">
        <f aca="false">IF(①在庫CSV_発注日!$M2800="","",①在庫CSV_発注日!$M2800&amp;"")</f>
        <v/>
      </c>
      <c r="D2804" s="12" t="str">
        <f aca="false">IF($C2804="","",①在庫CSV_発注日!$N2800)</f>
        <v/>
      </c>
      <c r="E2804" s="12" t="str">
        <f aca="false">IF($C2804="","",①在庫CSV_発注日!$H2800)</f>
        <v/>
      </c>
      <c r="F2804" s="12" t="str">
        <f aca="false">IF($C2804="","",①在庫CSV_発注日!$L2800)</f>
        <v/>
      </c>
      <c r="G2804" s="18"/>
      <c r="H2804" s="17" t="str">
        <f aca="false">IF($C2804="","",N(①在庫CSV_発注日!$Z2800))</f>
        <v/>
      </c>
      <c r="I2804" s="37" t="str">
        <f aca="false">IF($C2804="","",SUMIFS(⑤減算マスタCSV!$L$2:$L$8001,⑤減算マスタCSV!$F$2:$F$8001,$C2804,⑤減算マスタCSV!$K$2:$K$8001,1))</f>
        <v/>
      </c>
      <c r="J2804" s="17" t="str">
        <f aca="false">IF($C2804="","",IFERROR(INDEX(⑤減算マスタCSV!$H$2:$H$8001,MATCH($C2804,⑤減算マスタCSV!$F$2:$F$8001,0)),1))</f>
        <v/>
      </c>
      <c r="K2804" s="17" t="str">
        <f aca="false">IF($C2804="","",MAX(1,IFERROR(INDEX(⑥商品照会CSV!$M$2:$M$3001,MATCH($C2804,⑥商品照会CSV!$A$2:$A$3001,0)),1)))</f>
        <v/>
      </c>
      <c r="L2804" s="40" t="str">
        <f aca="false">IF($C2804="","",IFERROR(INDEX(⑥商品照会CSV!$Q$2:$Q$3001,MATCH($C2804,⑥商品照会CSV!$A$2:$A$3001,0)),0))</f>
        <v/>
      </c>
      <c r="M2804" s="40" t="str">
        <f aca="false">IF($C2804="","",N($L2804)*N($K2804))</f>
        <v/>
      </c>
      <c r="N2804" s="17" t="str">
        <f aca="false">IF($C2804="","",MAX(1,IFERROR(INDEX(⑥商品照会CSV!$AK$2:$AK$3001,MATCH($C2804,⑥商品照会CSV!$A$2:$A$3001,0)),1)))</f>
        <v/>
      </c>
      <c r="O2804" s="12" t="str">
        <f aca="false">IF($C2804="","",IFERROR(IF(INDEX(⑥商品照会CSV!$AN$2:$AN$3001,MATCH($C2804,⑥商品照会CSV!$A$2:$A$3001,0))=1,"バラ",IF(INDEX(⑥商品照会CSV!$AM$2:$AM$3001,MATCH($C2804,⑥商品照会CSV!$A$2:$A$3001,0))=1,"中間包装","ケース")),"ケース"))</f>
        <v/>
      </c>
      <c r="P2804" s="18"/>
      <c r="Q2804" s="14"/>
      <c r="R2804" s="17" t="str">
        <f aca="false">IF($C2804="","",N($Q2804)*N($K2804))</f>
        <v/>
      </c>
    </row>
    <row r="2805" customFormat="false" ht="15" hidden="false" customHeight="false" outlineLevel="0" collapsed="false">
      <c r="B2805" s="12" t="n">
        <v>2800</v>
      </c>
      <c r="C2805" s="36" t="str">
        <f aca="false">IF(①在庫CSV_発注日!$M2801="","",①在庫CSV_発注日!$M2801&amp;"")</f>
        <v/>
      </c>
      <c r="D2805" s="12" t="str">
        <f aca="false">IF($C2805="","",①在庫CSV_発注日!$N2801)</f>
        <v/>
      </c>
      <c r="E2805" s="12" t="str">
        <f aca="false">IF($C2805="","",①在庫CSV_発注日!$H2801)</f>
        <v/>
      </c>
      <c r="F2805" s="12" t="str">
        <f aca="false">IF($C2805="","",①在庫CSV_発注日!$L2801)</f>
        <v/>
      </c>
      <c r="G2805" s="18"/>
      <c r="H2805" s="17" t="str">
        <f aca="false">IF($C2805="","",N(①在庫CSV_発注日!$Z2801))</f>
        <v/>
      </c>
      <c r="I2805" s="37" t="str">
        <f aca="false">IF($C2805="","",SUMIFS(⑤減算マスタCSV!$L$2:$L$8001,⑤減算マスタCSV!$F$2:$F$8001,$C2805,⑤減算マスタCSV!$K$2:$K$8001,1))</f>
        <v/>
      </c>
      <c r="J2805" s="17" t="str">
        <f aca="false">IF($C2805="","",IFERROR(INDEX(⑤減算マスタCSV!$H$2:$H$8001,MATCH($C2805,⑤減算マスタCSV!$F$2:$F$8001,0)),1))</f>
        <v/>
      </c>
      <c r="K2805" s="17" t="str">
        <f aca="false">IF($C2805="","",MAX(1,IFERROR(INDEX(⑥商品照会CSV!$M$2:$M$3001,MATCH($C2805,⑥商品照会CSV!$A$2:$A$3001,0)),1)))</f>
        <v/>
      </c>
      <c r="L2805" s="40" t="str">
        <f aca="false">IF($C2805="","",IFERROR(INDEX(⑥商品照会CSV!$Q$2:$Q$3001,MATCH($C2805,⑥商品照会CSV!$A$2:$A$3001,0)),0))</f>
        <v/>
      </c>
      <c r="M2805" s="40" t="str">
        <f aca="false">IF($C2805="","",N($L2805)*N($K2805))</f>
        <v/>
      </c>
      <c r="N2805" s="17" t="str">
        <f aca="false">IF($C2805="","",MAX(1,IFERROR(INDEX(⑥商品照会CSV!$AK$2:$AK$3001,MATCH($C2805,⑥商品照会CSV!$A$2:$A$3001,0)),1)))</f>
        <v/>
      </c>
      <c r="O2805" s="12" t="str">
        <f aca="false">IF($C2805="","",IFERROR(IF(INDEX(⑥商品照会CSV!$AN$2:$AN$3001,MATCH($C2805,⑥商品照会CSV!$A$2:$A$3001,0))=1,"バラ",IF(INDEX(⑥商品照会CSV!$AM$2:$AM$3001,MATCH($C2805,⑥商品照会CSV!$A$2:$A$3001,0))=1,"中間包装","ケース")),"ケース"))</f>
        <v/>
      </c>
      <c r="P2805" s="18"/>
      <c r="Q2805" s="14"/>
      <c r="R2805" s="17" t="str">
        <f aca="false">IF($C2805="","",N($Q2805)*N($K2805))</f>
        <v/>
      </c>
    </row>
    <row r="2806" customFormat="false" ht="15" hidden="false" customHeight="false" outlineLevel="0" collapsed="false">
      <c r="B2806" s="12" t="n">
        <v>2801</v>
      </c>
      <c r="C2806" s="36" t="str">
        <f aca="false">IF(①在庫CSV_発注日!$M2802="","",①在庫CSV_発注日!$M2802&amp;"")</f>
        <v/>
      </c>
      <c r="D2806" s="12" t="str">
        <f aca="false">IF($C2806="","",①在庫CSV_発注日!$N2802)</f>
        <v/>
      </c>
      <c r="E2806" s="12" t="str">
        <f aca="false">IF($C2806="","",①在庫CSV_発注日!$H2802)</f>
        <v/>
      </c>
      <c r="F2806" s="12" t="str">
        <f aca="false">IF($C2806="","",①在庫CSV_発注日!$L2802)</f>
        <v/>
      </c>
      <c r="G2806" s="18"/>
      <c r="H2806" s="17" t="str">
        <f aca="false">IF($C2806="","",N(①在庫CSV_発注日!$Z2802))</f>
        <v/>
      </c>
      <c r="I2806" s="37" t="str">
        <f aca="false">IF($C2806="","",SUMIFS(⑤減算マスタCSV!$L$2:$L$8001,⑤減算マスタCSV!$F$2:$F$8001,$C2806,⑤減算マスタCSV!$K$2:$K$8001,1))</f>
        <v/>
      </c>
      <c r="J2806" s="17" t="str">
        <f aca="false">IF($C2806="","",IFERROR(INDEX(⑤減算マスタCSV!$H$2:$H$8001,MATCH($C2806,⑤減算マスタCSV!$F$2:$F$8001,0)),1))</f>
        <v/>
      </c>
      <c r="K2806" s="17" t="str">
        <f aca="false">IF($C2806="","",MAX(1,IFERROR(INDEX(⑥商品照会CSV!$M$2:$M$3001,MATCH($C2806,⑥商品照会CSV!$A$2:$A$3001,0)),1)))</f>
        <v/>
      </c>
      <c r="L2806" s="40" t="str">
        <f aca="false">IF($C2806="","",IFERROR(INDEX(⑥商品照会CSV!$Q$2:$Q$3001,MATCH($C2806,⑥商品照会CSV!$A$2:$A$3001,0)),0))</f>
        <v/>
      </c>
      <c r="M2806" s="40" t="str">
        <f aca="false">IF($C2806="","",N($L2806)*N($K2806))</f>
        <v/>
      </c>
      <c r="N2806" s="17" t="str">
        <f aca="false">IF($C2806="","",MAX(1,IFERROR(INDEX(⑥商品照会CSV!$AK$2:$AK$3001,MATCH($C2806,⑥商品照会CSV!$A$2:$A$3001,0)),1)))</f>
        <v/>
      </c>
      <c r="O2806" s="12" t="str">
        <f aca="false">IF($C2806="","",IFERROR(IF(INDEX(⑥商品照会CSV!$AN$2:$AN$3001,MATCH($C2806,⑥商品照会CSV!$A$2:$A$3001,0))=1,"バラ",IF(INDEX(⑥商品照会CSV!$AM$2:$AM$3001,MATCH($C2806,⑥商品照会CSV!$A$2:$A$3001,0))=1,"中間包装","ケース")),"ケース"))</f>
        <v/>
      </c>
      <c r="P2806" s="18"/>
      <c r="Q2806" s="14"/>
      <c r="R2806" s="17" t="str">
        <f aca="false">IF($C2806="","",N($Q2806)*N($K2806))</f>
        <v/>
      </c>
    </row>
    <row r="2807" customFormat="false" ht="15" hidden="false" customHeight="false" outlineLevel="0" collapsed="false">
      <c r="B2807" s="12" t="n">
        <v>2802</v>
      </c>
      <c r="C2807" s="36" t="str">
        <f aca="false">IF(①在庫CSV_発注日!$M2803="","",①在庫CSV_発注日!$M2803&amp;"")</f>
        <v/>
      </c>
      <c r="D2807" s="12" t="str">
        <f aca="false">IF($C2807="","",①在庫CSV_発注日!$N2803)</f>
        <v/>
      </c>
      <c r="E2807" s="12" t="str">
        <f aca="false">IF($C2807="","",①在庫CSV_発注日!$H2803)</f>
        <v/>
      </c>
      <c r="F2807" s="12" t="str">
        <f aca="false">IF($C2807="","",①在庫CSV_発注日!$L2803)</f>
        <v/>
      </c>
      <c r="G2807" s="18"/>
      <c r="H2807" s="17" t="str">
        <f aca="false">IF($C2807="","",N(①在庫CSV_発注日!$Z2803))</f>
        <v/>
      </c>
      <c r="I2807" s="37" t="str">
        <f aca="false">IF($C2807="","",SUMIFS(⑤減算マスタCSV!$L$2:$L$8001,⑤減算マスタCSV!$F$2:$F$8001,$C2807,⑤減算マスタCSV!$K$2:$K$8001,1))</f>
        <v/>
      </c>
      <c r="J2807" s="17" t="str">
        <f aca="false">IF($C2807="","",IFERROR(INDEX(⑤減算マスタCSV!$H$2:$H$8001,MATCH($C2807,⑤減算マスタCSV!$F$2:$F$8001,0)),1))</f>
        <v/>
      </c>
      <c r="K2807" s="17" t="str">
        <f aca="false">IF($C2807="","",MAX(1,IFERROR(INDEX(⑥商品照会CSV!$M$2:$M$3001,MATCH($C2807,⑥商品照会CSV!$A$2:$A$3001,0)),1)))</f>
        <v/>
      </c>
      <c r="L2807" s="40" t="str">
        <f aca="false">IF($C2807="","",IFERROR(INDEX(⑥商品照会CSV!$Q$2:$Q$3001,MATCH($C2807,⑥商品照会CSV!$A$2:$A$3001,0)),0))</f>
        <v/>
      </c>
      <c r="M2807" s="40" t="str">
        <f aca="false">IF($C2807="","",N($L2807)*N($K2807))</f>
        <v/>
      </c>
      <c r="N2807" s="17" t="str">
        <f aca="false">IF($C2807="","",MAX(1,IFERROR(INDEX(⑥商品照会CSV!$AK$2:$AK$3001,MATCH($C2807,⑥商品照会CSV!$A$2:$A$3001,0)),1)))</f>
        <v/>
      </c>
      <c r="O2807" s="12" t="str">
        <f aca="false">IF($C2807="","",IFERROR(IF(INDEX(⑥商品照会CSV!$AN$2:$AN$3001,MATCH($C2807,⑥商品照会CSV!$A$2:$A$3001,0))=1,"バラ",IF(INDEX(⑥商品照会CSV!$AM$2:$AM$3001,MATCH($C2807,⑥商品照会CSV!$A$2:$A$3001,0))=1,"中間包装","ケース")),"ケース"))</f>
        <v/>
      </c>
      <c r="P2807" s="18"/>
      <c r="Q2807" s="14"/>
      <c r="R2807" s="17" t="str">
        <f aca="false">IF($C2807="","",N($Q2807)*N($K2807))</f>
        <v/>
      </c>
    </row>
    <row r="2808" customFormat="false" ht="15" hidden="false" customHeight="false" outlineLevel="0" collapsed="false">
      <c r="B2808" s="12" t="n">
        <v>2803</v>
      </c>
      <c r="C2808" s="36" t="str">
        <f aca="false">IF(①在庫CSV_発注日!$M2804="","",①在庫CSV_発注日!$M2804&amp;"")</f>
        <v/>
      </c>
      <c r="D2808" s="12" t="str">
        <f aca="false">IF($C2808="","",①在庫CSV_発注日!$N2804)</f>
        <v/>
      </c>
      <c r="E2808" s="12" t="str">
        <f aca="false">IF($C2808="","",①在庫CSV_発注日!$H2804)</f>
        <v/>
      </c>
      <c r="F2808" s="12" t="str">
        <f aca="false">IF($C2808="","",①在庫CSV_発注日!$L2804)</f>
        <v/>
      </c>
      <c r="G2808" s="18"/>
      <c r="H2808" s="17" t="str">
        <f aca="false">IF($C2808="","",N(①在庫CSV_発注日!$Z2804))</f>
        <v/>
      </c>
      <c r="I2808" s="37" t="str">
        <f aca="false">IF($C2808="","",SUMIFS(⑤減算マスタCSV!$L$2:$L$8001,⑤減算マスタCSV!$F$2:$F$8001,$C2808,⑤減算マスタCSV!$K$2:$K$8001,1))</f>
        <v/>
      </c>
      <c r="J2808" s="17" t="str">
        <f aca="false">IF($C2808="","",IFERROR(INDEX(⑤減算マスタCSV!$H$2:$H$8001,MATCH($C2808,⑤減算マスタCSV!$F$2:$F$8001,0)),1))</f>
        <v/>
      </c>
      <c r="K2808" s="17" t="str">
        <f aca="false">IF($C2808="","",MAX(1,IFERROR(INDEX(⑥商品照会CSV!$M$2:$M$3001,MATCH($C2808,⑥商品照会CSV!$A$2:$A$3001,0)),1)))</f>
        <v/>
      </c>
      <c r="L2808" s="40" t="str">
        <f aca="false">IF($C2808="","",IFERROR(INDEX(⑥商品照会CSV!$Q$2:$Q$3001,MATCH($C2808,⑥商品照会CSV!$A$2:$A$3001,0)),0))</f>
        <v/>
      </c>
      <c r="M2808" s="40" t="str">
        <f aca="false">IF($C2808="","",N($L2808)*N($K2808))</f>
        <v/>
      </c>
      <c r="N2808" s="17" t="str">
        <f aca="false">IF($C2808="","",MAX(1,IFERROR(INDEX(⑥商品照会CSV!$AK$2:$AK$3001,MATCH($C2808,⑥商品照会CSV!$A$2:$A$3001,0)),1)))</f>
        <v/>
      </c>
      <c r="O2808" s="12" t="str">
        <f aca="false">IF($C2808="","",IFERROR(IF(INDEX(⑥商品照会CSV!$AN$2:$AN$3001,MATCH($C2808,⑥商品照会CSV!$A$2:$A$3001,0))=1,"バラ",IF(INDEX(⑥商品照会CSV!$AM$2:$AM$3001,MATCH($C2808,⑥商品照会CSV!$A$2:$A$3001,0))=1,"中間包装","ケース")),"ケース"))</f>
        <v/>
      </c>
      <c r="P2808" s="18"/>
      <c r="Q2808" s="14"/>
      <c r="R2808" s="17" t="str">
        <f aca="false">IF($C2808="","",N($Q2808)*N($K2808))</f>
        <v/>
      </c>
    </row>
    <row r="2809" customFormat="false" ht="15" hidden="false" customHeight="false" outlineLevel="0" collapsed="false">
      <c r="B2809" s="12" t="n">
        <v>2804</v>
      </c>
      <c r="C2809" s="36" t="str">
        <f aca="false">IF(①在庫CSV_発注日!$M2805="","",①在庫CSV_発注日!$M2805&amp;"")</f>
        <v/>
      </c>
      <c r="D2809" s="12" t="str">
        <f aca="false">IF($C2809="","",①在庫CSV_発注日!$N2805)</f>
        <v/>
      </c>
      <c r="E2809" s="12" t="str">
        <f aca="false">IF($C2809="","",①在庫CSV_発注日!$H2805)</f>
        <v/>
      </c>
      <c r="F2809" s="12" t="str">
        <f aca="false">IF($C2809="","",①在庫CSV_発注日!$L2805)</f>
        <v/>
      </c>
      <c r="G2809" s="18"/>
      <c r="H2809" s="17" t="str">
        <f aca="false">IF($C2809="","",N(①在庫CSV_発注日!$Z2805))</f>
        <v/>
      </c>
      <c r="I2809" s="37" t="str">
        <f aca="false">IF($C2809="","",SUMIFS(⑤減算マスタCSV!$L$2:$L$8001,⑤減算マスタCSV!$F$2:$F$8001,$C2809,⑤減算マスタCSV!$K$2:$K$8001,1))</f>
        <v/>
      </c>
      <c r="J2809" s="17" t="str">
        <f aca="false">IF($C2809="","",IFERROR(INDEX(⑤減算マスタCSV!$H$2:$H$8001,MATCH($C2809,⑤減算マスタCSV!$F$2:$F$8001,0)),1))</f>
        <v/>
      </c>
      <c r="K2809" s="17" t="str">
        <f aca="false">IF($C2809="","",MAX(1,IFERROR(INDEX(⑥商品照会CSV!$M$2:$M$3001,MATCH($C2809,⑥商品照会CSV!$A$2:$A$3001,0)),1)))</f>
        <v/>
      </c>
      <c r="L2809" s="40" t="str">
        <f aca="false">IF($C2809="","",IFERROR(INDEX(⑥商品照会CSV!$Q$2:$Q$3001,MATCH($C2809,⑥商品照会CSV!$A$2:$A$3001,0)),0))</f>
        <v/>
      </c>
      <c r="M2809" s="40" t="str">
        <f aca="false">IF($C2809="","",N($L2809)*N($K2809))</f>
        <v/>
      </c>
      <c r="N2809" s="17" t="str">
        <f aca="false">IF($C2809="","",MAX(1,IFERROR(INDEX(⑥商品照会CSV!$AK$2:$AK$3001,MATCH($C2809,⑥商品照会CSV!$A$2:$A$3001,0)),1)))</f>
        <v/>
      </c>
      <c r="O2809" s="12" t="str">
        <f aca="false">IF($C2809="","",IFERROR(IF(INDEX(⑥商品照会CSV!$AN$2:$AN$3001,MATCH($C2809,⑥商品照会CSV!$A$2:$A$3001,0))=1,"バラ",IF(INDEX(⑥商品照会CSV!$AM$2:$AM$3001,MATCH($C2809,⑥商品照会CSV!$A$2:$A$3001,0))=1,"中間包装","ケース")),"ケース"))</f>
        <v/>
      </c>
      <c r="P2809" s="18"/>
      <c r="Q2809" s="14"/>
      <c r="R2809" s="17" t="str">
        <f aca="false">IF($C2809="","",N($Q2809)*N($K2809))</f>
        <v/>
      </c>
    </row>
    <row r="2810" customFormat="false" ht="15" hidden="false" customHeight="false" outlineLevel="0" collapsed="false">
      <c r="B2810" s="12" t="n">
        <v>2805</v>
      </c>
      <c r="C2810" s="36" t="str">
        <f aca="false">IF(①在庫CSV_発注日!$M2806="","",①在庫CSV_発注日!$M2806&amp;"")</f>
        <v/>
      </c>
      <c r="D2810" s="12" t="str">
        <f aca="false">IF($C2810="","",①在庫CSV_発注日!$N2806)</f>
        <v/>
      </c>
      <c r="E2810" s="12" t="str">
        <f aca="false">IF($C2810="","",①在庫CSV_発注日!$H2806)</f>
        <v/>
      </c>
      <c r="F2810" s="12" t="str">
        <f aca="false">IF($C2810="","",①在庫CSV_発注日!$L2806)</f>
        <v/>
      </c>
      <c r="G2810" s="18"/>
      <c r="H2810" s="17" t="str">
        <f aca="false">IF($C2810="","",N(①在庫CSV_発注日!$Z2806))</f>
        <v/>
      </c>
      <c r="I2810" s="37" t="str">
        <f aca="false">IF($C2810="","",SUMIFS(⑤減算マスタCSV!$L$2:$L$8001,⑤減算マスタCSV!$F$2:$F$8001,$C2810,⑤減算マスタCSV!$K$2:$K$8001,1))</f>
        <v/>
      </c>
      <c r="J2810" s="17" t="str">
        <f aca="false">IF($C2810="","",IFERROR(INDEX(⑤減算マスタCSV!$H$2:$H$8001,MATCH($C2810,⑤減算マスタCSV!$F$2:$F$8001,0)),1))</f>
        <v/>
      </c>
      <c r="K2810" s="17" t="str">
        <f aca="false">IF($C2810="","",MAX(1,IFERROR(INDEX(⑥商品照会CSV!$M$2:$M$3001,MATCH($C2810,⑥商品照会CSV!$A$2:$A$3001,0)),1)))</f>
        <v/>
      </c>
      <c r="L2810" s="40" t="str">
        <f aca="false">IF($C2810="","",IFERROR(INDEX(⑥商品照会CSV!$Q$2:$Q$3001,MATCH($C2810,⑥商品照会CSV!$A$2:$A$3001,0)),0))</f>
        <v/>
      </c>
      <c r="M2810" s="40" t="str">
        <f aca="false">IF($C2810="","",N($L2810)*N($K2810))</f>
        <v/>
      </c>
      <c r="N2810" s="17" t="str">
        <f aca="false">IF($C2810="","",MAX(1,IFERROR(INDEX(⑥商品照会CSV!$AK$2:$AK$3001,MATCH($C2810,⑥商品照会CSV!$A$2:$A$3001,0)),1)))</f>
        <v/>
      </c>
      <c r="O2810" s="12" t="str">
        <f aca="false">IF($C2810="","",IFERROR(IF(INDEX(⑥商品照会CSV!$AN$2:$AN$3001,MATCH($C2810,⑥商品照会CSV!$A$2:$A$3001,0))=1,"バラ",IF(INDEX(⑥商品照会CSV!$AM$2:$AM$3001,MATCH($C2810,⑥商品照会CSV!$A$2:$A$3001,0))=1,"中間包装","ケース")),"ケース"))</f>
        <v/>
      </c>
      <c r="P2810" s="18"/>
      <c r="Q2810" s="14"/>
      <c r="R2810" s="17" t="str">
        <f aca="false">IF($C2810="","",N($Q2810)*N($K2810))</f>
        <v/>
      </c>
    </row>
    <row r="2811" customFormat="false" ht="15" hidden="false" customHeight="false" outlineLevel="0" collapsed="false">
      <c r="B2811" s="12" t="n">
        <v>2806</v>
      </c>
      <c r="C2811" s="36" t="str">
        <f aca="false">IF(①在庫CSV_発注日!$M2807="","",①在庫CSV_発注日!$M2807&amp;"")</f>
        <v/>
      </c>
      <c r="D2811" s="12" t="str">
        <f aca="false">IF($C2811="","",①在庫CSV_発注日!$N2807)</f>
        <v/>
      </c>
      <c r="E2811" s="12" t="str">
        <f aca="false">IF($C2811="","",①在庫CSV_発注日!$H2807)</f>
        <v/>
      </c>
      <c r="F2811" s="12" t="str">
        <f aca="false">IF($C2811="","",①在庫CSV_発注日!$L2807)</f>
        <v/>
      </c>
      <c r="G2811" s="18"/>
      <c r="H2811" s="17" t="str">
        <f aca="false">IF($C2811="","",N(①在庫CSV_発注日!$Z2807))</f>
        <v/>
      </c>
      <c r="I2811" s="37" t="str">
        <f aca="false">IF($C2811="","",SUMIFS(⑤減算マスタCSV!$L$2:$L$8001,⑤減算マスタCSV!$F$2:$F$8001,$C2811,⑤減算マスタCSV!$K$2:$K$8001,1))</f>
        <v/>
      </c>
      <c r="J2811" s="17" t="str">
        <f aca="false">IF($C2811="","",IFERROR(INDEX(⑤減算マスタCSV!$H$2:$H$8001,MATCH($C2811,⑤減算マスタCSV!$F$2:$F$8001,0)),1))</f>
        <v/>
      </c>
      <c r="K2811" s="17" t="str">
        <f aca="false">IF($C2811="","",MAX(1,IFERROR(INDEX(⑥商品照会CSV!$M$2:$M$3001,MATCH($C2811,⑥商品照会CSV!$A$2:$A$3001,0)),1)))</f>
        <v/>
      </c>
      <c r="L2811" s="40" t="str">
        <f aca="false">IF($C2811="","",IFERROR(INDEX(⑥商品照会CSV!$Q$2:$Q$3001,MATCH($C2811,⑥商品照会CSV!$A$2:$A$3001,0)),0))</f>
        <v/>
      </c>
      <c r="M2811" s="40" t="str">
        <f aca="false">IF($C2811="","",N($L2811)*N($K2811))</f>
        <v/>
      </c>
      <c r="N2811" s="17" t="str">
        <f aca="false">IF($C2811="","",MAX(1,IFERROR(INDEX(⑥商品照会CSV!$AK$2:$AK$3001,MATCH($C2811,⑥商品照会CSV!$A$2:$A$3001,0)),1)))</f>
        <v/>
      </c>
      <c r="O2811" s="12" t="str">
        <f aca="false">IF($C2811="","",IFERROR(IF(INDEX(⑥商品照会CSV!$AN$2:$AN$3001,MATCH($C2811,⑥商品照会CSV!$A$2:$A$3001,0))=1,"バラ",IF(INDEX(⑥商品照会CSV!$AM$2:$AM$3001,MATCH($C2811,⑥商品照会CSV!$A$2:$A$3001,0))=1,"中間包装","ケース")),"ケース"))</f>
        <v/>
      </c>
      <c r="P2811" s="18"/>
      <c r="Q2811" s="14"/>
      <c r="R2811" s="17" t="str">
        <f aca="false">IF($C2811="","",N($Q2811)*N($K2811))</f>
        <v/>
      </c>
    </row>
    <row r="2812" customFormat="false" ht="15" hidden="false" customHeight="false" outlineLevel="0" collapsed="false">
      <c r="B2812" s="12" t="n">
        <v>2807</v>
      </c>
      <c r="C2812" s="36" t="str">
        <f aca="false">IF(①在庫CSV_発注日!$M2808="","",①在庫CSV_発注日!$M2808&amp;"")</f>
        <v/>
      </c>
      <c r="D2812" s="12" t="str">
        <f aca="false">IF($C2812="","",①在庫CSV_発注日!$N2808)</f>
        <v/>
      </c>
      <c r="E2812" s="12" t="str">
        <f aca="false">IF($C2812="","",①在庫CSV_発注日!$H2808)</f>
        <v/>
      </c>
      <c r="F2812" s="12" t="str">
        <f aca="false">IF($C2812="","",①在庫CSV_発注日!$L2808)</f>
        <v/>
      </c>
      <c r="G2812" s="18"/>
      <c r="H2812" s="17" t="str">
        <f aca="false">IF($C2812="","",N(①在庫CSV_発注日!$Z2808))</f>
        <v/>
      </c>
      <c r="I2812" s="37" t="str">
        <f aca="false">IF($C2812="","",SUMIFS(⑤減算マスタCSV!$L$2:$L$8001,⑤減算マスタCSV!$F$2:$F$8001,$C2812,⑤減算マスタCSV!$K$2:$K$8001,1))</f>
        <v/>
      </c>
      <c r="J2812" s="17" t="str">
        <f aca="false">IF($C2812="","",IFERROR(INDEX(⑤減算マスタCSV!$H$2:$H$8001,MATCH($C2812,⑤減算マスタCSV!$F$2:$F$8001,0)),1))</f>
        <v/>
      </c>
      <c r="K2812" s="17" t="str">
        <f aca="false">IF($C2812="","",MAX(1,IFERROR(INDEX(⑥商品照会CSV!$M$2:$M$3001,MATCH($C2812,⑥商品照会CSV!$A$2:$A$3001,0)),1)))</f>
        <v/>
      </c>
      <c r="L2812" s="40" t="str">
        <f aca="false">IF($C2812="","",IFERROR(INDEX(⑥商品照会CSV!$Q$2:$Q$3001,MATCH($C2812,⑥商品照会CSV!$A$2:$A$3001,0)),0))</f>
        <v/>
      </c>
      <c r="M2812" s="40" t="str">
        <f aca="false">IF($C2812="","",N($L2812)*N($K2812))</f>
        <v/>
      </c>
      <c r="N2812" s="17" t="str">
        <f aca="false">IF($C2812="","",MAX(1,IFERROR(INDEX(⑥商品照会CSV!$AK$2:$AK$3001,MATCH($C2812,⑥商品照会CSV!$A$2:$A$3001,0)),1)))</f>
        <v/>
      </c>
      <c r="O2812" s="12" t="str">
        <f aca="false">IF($C2812="","",IFERROR(IF(INDEX(⑥商品照会CSV!$AN$2:$AN$3001,MATCH($C2812,⑥商品照会CSV!$A$2:$A$3001,0))=1,"バラ",IF(INDEX(⑥商品照会CSV!$AM$2:$AM$3001,MATCH($C2812,⑥商品照会CSV!$A$2:$A$3001,0))=1,"中間包装","ケース")),"ケース"))</f>
        <v/>
      </c>
      <c r="P2812" s="18"/>
      <c r="Q2812" s="14"/>
      <c r="R2812" s="17" t="str">
        <f aca="false">IF($C2812="","",N($Q2812)*N($K2812))</f>
        <v/>
      </c>
    </row>
    <row r="2813" customFormat="false" ht="15" hidden="false" customHeight="false" outlineLevel="0" collapsed="false">
      <c r="B2813" s="12" t="n">
        <v>2808</v>
      </c>
      <c r="C2813" s="36" t="str">
        <f aca="false">IF(①在庫CSV_発注日!$M2809="","",①在庫CSV_発注日!$M2809&amp;"")</f>
        <v/>
      </c>
      <c r="D2813" s="12" t="str">
        <f aca="false">IF($C2813="","",①在庫CSV_発注日!$N2809)</f>
        <v/>
      </c>
      <c r="E2813" s="12" t="str">
        <f aca="false">IF($C2813="","",①在庫CSV_発注日!$H2809)</f>
        <v/>
      </c>
      <c r="F2813" s="12" t="str">
        <f aca="false">IF($C2813="","",①在庫CSV_発注日!$L2809)</f>
        <v/>
      </c>
      <c r="G2813" s="18"/>
      <c r="H2813" s="17" t="str">
        <f aca="false">IF($C2813="","",N(①在庫CSV_発注日!$Z2809))</f>
        <v/>
      </c>
      <c r="I2813" s="37" t="str">
        <f aca="false">IF($C2813="","",SUMIFS(⑤減算マスタCSV!$L$2:$L$8001,⑤減算マスタCSV!$F$2:$F$8001,$C2813,⑤減算マスタCSV!$K$2:$K$8001,1))</f>
        <v/>
      </c>
      <c r="J2813" s="17" t="str">
        <f aca="false">IF($C2813="","",IFERROR(INDEX(⑤減算マスタCSV!$H$2:$H$8001,MATCH($C2813,⑤減算マスタCSV!$F$2:$F$8001,0)),1))</f>
        <v/>
      </c>
      <c r="K2813" s="17" t="str">
        <f aca="false">IF($C2813="","",MAX(1,IFERROR(INDEX(⑥商品照会CSV!$M$2:$M$3001,MATCH($C2813,⑥商品照会CSV!$A$2:$A$3001,0)),1)))</f>
        <v/>
      </c>
      <c r="L2813" s="40" t="str">
        <f aca="false">IF($C2813="","",IFERROR(INDEX(⑥商品照会CSV!$Q$2:$Q$3001,MATCH($C2813,⑥商品照会CSV!$A$2:$A$3001,0)),0))</f>
        <v/>
      </c>
      <c r="M2813" s="40" t="str">
        <f aca="false">IF($C2813="","",N($L2813)*N($K2813))</f>
        <v/>
      </c>
      <c r="N2813" s="17" t="str">
        <f aca="false">IF($C2813="","",MAX(1,IFERROR(INDEX(⑥商品照会CSV!$AK$2:$AK$3001,MATCH($C2813,⑥商品照会CSV!$A$2:$A$3001,0)),1)))</f>
        <v/>
      </c>
      <c r="O2813" s="12" t="str">
        <f aca="false">IF($C2813="","",IFERROR(IF(INDEX(⑥商品照会CSV!$AN$2:$AN$3001,MATCH($C2813,⑥商品照会CSV!$A$2:$A$3001,0))=1,"バラ",IF(INDEX(⑥商品照会CSV!$AM$2:$AM$3001,MATCH($C2813,⑥商品照会CSV!$A$2:$A$3001,0))=1,"中間包装","ケース")),"ケース"))</f>
        <v/>
      </c>
      <c r="P2813" s="18"/>
      <c r="Q2813" s="14"/>
      <c r="R2813" s="17" t="str">
        <f aca="false">IF($C2813="","",N($Q2813)*N($K2813))</f>
        <v/>
      </c>
    </row>
    <row r="2814" customFormat="false" ht="15" hidden="false" customHeight="false" outlineLevel="0" collapsed="false">
      <c r="B2814" s="12" t="n">
        <v>2809</v>
      </c>
      <c r="C2814" s="36" t="str">
        <f aca="false">IF(①在庫CSV_発注日!$M2810="","",①在庫CSV_発注日!$M2810&amp;"")</f>
        <v/>
      </c>
      <c r="D2814" s="12" t="str">
        <f aca="false">IF($C2814="","",①在庫CSV_発注日!$N2810)</f>
        <v/>
      </c>
      <c r="E2814" s="12" t="str">
        <f aca="false">IF($C2814="","",①在庫CSV_発注日!$H2810)</f>
        <v/>
      </c>
      <c r="F2814" s="12" t="str">
        <f aca="false">IF($C2814="","",①在庫CSV_発注日!$L2810)</f>
        <v/>
      </c>
      <c r="G2814" s="18"/>
      <c r="H2814" s="17" t="str">
        <f aca="false">IF($C2814="","",N(①在庫CSV_発注日!$Z2810))</f>
        <v/>
      </c>
      <c r="I2814" s="37" t="str">
        <f aca="false">IF($C2814="","",SUMIFS(⑤減算マスタCSV!$L$2:$L$8001,⑤減算マスタCSV!$F$2:$F$8001,$C2814,⑤減算マスタCSV!$K$2:$K$8001,1))</f>
        <v/>
      </c>
      <c r="J2814" s="17" t="str">
        <f aca="false">IF($C2814="","",IFERROR(INDEX(⑤減算マスタCSV!$H$2:$H$8001,MATCH($C2814,⑤減算マスタCSV!$F$2:$F$8001,0)),1))</f>
        <v/>
      </c>
      <c r="K2814" s="17" t="str">
        <f aca="false">IF($C2814="","",MAX(1,IFERROR(INDEX(⑥商品照会CSV!$M$2:$M$3001,MATCH($C2814,⑥商品照会CSV!$A$2:$A$3001,0)),1)))</f>
        <v/>
      </c>
      <c r="L2814" s="40" t="str">
        <f aca="false">IF($C2814="","",IFERROR(INDEX(⑥商品照会CSV!$Q$2:$Q$3001,MATCH($C2814,⑥商品照会CSV!$A$2:$A$3001,0)),0))</f>
        <v/>
      </c>
      <c r="M2814" s="40" t="str">
        <f aca="false">IF($C2814="","",N($L2814)*N($K2814))</f>
        <v/>
      </c>
      <c r="N2814" s="17" t="str">
        <f aca="false">IF($C2814="","",MAX(1,IFERROR(INDEX(⑥商品照会CSV!$AK$2:$AK$3001,MATCH($C2814,⑥商品照会CSV!$A$2:$A$3001,0)),1)))</f>
        <v/>
      </c>
      <c r="O2814" s="12" t="str">
        <f aca="false">IF($C2814="","",IFERROR(IF(INDEX(⑥商品照会CSV!$AN$2:$AN$3001,MATCH($C2814,⑥商品照会CSV!$A$2:$A$3001,0))=1,"バラ",IF(INDEX(⑥商品照会CSV!$AM$2:$AM$3001,MATCH($C2814,⑥商品照会CSV!$A$2:$A$3001,0))=1,"中間包装","ケース")),"ケース"))</f>
        <v/>
      </c>
      <c r="P2814" s="18"/>
      <c r="Q2814" s="14"/>
      <c r="R2814" s="17" t="str">
        <f aca="false">IF($C2814="","",N($Q2814)*N($K2814))</f>
        <v/>
      </c>
    </row>
    <row r="2815" customFormat="false" ht="15" hidden="false" customHeight="false" outlineLevel="0" collapsed="false">
      <c r="B2815" s="12" t="n">
        <v>2810</v>
      </c>
      <c r="C2815" s="36" t="str">
        <f aca="false">IF(①在庫CSV_発注日!$M2811="","",①在庫CSV_発注日!$M2811&amp;"")</f>
        <v/>
      </c>
      <c r="D2815" s="12" t="str">
        <f aca="false">IF($C2815="","",①在庫CSV_発注日!$N2811)</f>
        <v/>
      </c>
      <c r="E2815" s="12" t="str">
        <f aca="false">IF($C2815="","",①在庫CSV_発注日!$H2811)</f>
        <v/>
      </c>
      <c r="F2815" s="12" t="str">
        <f aca="false">IF($C2815="","",①在庫CSV_発注日!$L2811)</f>
        <v/>
      </c>
      <c r="G2815" s="18"/>
      <c r="H2815" s="17" t="str">
        <f aca="false">IF($C2815="","",N(①在庫CSV_発注日!$Z2811))</f>
        <v/>
      </c>
      <c r="I2815" s="37" t="str">
        <f aca="false">IF($C2815="","",SUMIFS(⑤減算マスタCSV!$L$2:$L$8001,⑤減算マスタCSV!$F$2:$F$8001,$C2815,⑤減算マスタCSV!$K$2:$K$8001,1))</f>
        <v/>
      </c>
      <c r="J2815" s="17" t="str">
        <f aca="false">IF($C2815="","",IFERROR(INDEX(⑤減算マスタCSV!$H$2:$H$8001,MATCH($C2815,⑤減算マスタCSV!$F$2:$F$8001,0)),1))</f>
        <v/>
      </c>
      <c r="K2815" s="17" t="str">
        <f aca="false">IF($C2815="","",MAX(1,IFERROR(INDEX(⑥商品照会CSV!$M$2:$M$3001,MATCH($C2815,⑥商品照会CSV!$A$2:$A$3001,0)),1)))</f>
        <v/>
      </c>
      <c r="L2815" s="40" t="str">
        <f aca="false">IF($C2815="","",IFERROR(INDEX(⑥商品照会CSV!$Q$2:$Q$3001,MATCH($C2815,⑥商品照会CSV!$A$2:$A$3001,0)),0))</f>
        <v/>
      </c>
      <c r="M2815" s="40" t="str">
        <f aca="false">IF($C2815="","",N($L2815)*N($K2815))</f>
        <v/>
      </c>
      <c r="N2815" s="17" t="str">
        <f aca="false">IF($C2815="","",MAX(1,IFERROR(INDEX(⑥商品照会CSV!$AK$2:$AK$3001,MATCH($C2815,⑥商品照会CSV!$A$2:$A$3001,0)),1)))</f>
        <v/>
      </c>
      <c r="O2815" s="12" t="str">
        <f aca="false">IF($C2815="","",IFERROR(IF(INDEX(⑥商品照会CSV!$AN$2:$AN$3001,MATCH($C2815,⑥商品照会CSV!$A$2:$A$3001,0))=1,"バラ",IF(INDEX(⑥商品照会CSV!$AM$2:$AM$3001,MATCH($C2815,⑥商品照会CSV!$A$2:$A$3001,0))=1,"中間包装","ケース")),"ケース"))</f>
        <v/>
      </c>
      <c r="P2815" s="18"/>
      <c r="Q2815" s="14"/>
      <c r="R2815" s="17" t="str">
        <f aca="false">IF($C2815="","",N($Q2815)*N($K2815))</f>
        <v/>
      </c>
    </row>
    <row r="2816" customFormat="false" ht="15" hidden="false" customHeight="false" outlineLevel="0" collapsed="false">
      <c r="B2816" s="12" t="n">
        <v>2811</v>
      </c>
      <c r="C2816" s="36" t="str">
        <f aca="false">IF(①在庫CSV_発注日!$M2812="","",①在庫CSV_発注日!$M2812&amp;"")</f>
        <v/>
      </c>
      <c r="D2816" s="12" t="str">
        <f aca="false">IF($C2816="","",①在庫CSV_発注日!$N2812)</f>
        <v/>
      </c>
      <c r="E2816" s="12" t="str">
        <f aca="false">IF($C2816="","",①在庫CSV_発注日!$H2812)</f>
        <v/>
      </c>
      <c r="F2816" s="12" t="str">
        <f aca="false">IF($C2816="","",①在庫CSV_発注日!$L2812)</f>
        <v/>
      </c>
      <c r="G2816" s="18"/>
      <c r="H2816" s="17" t="str">
        <f aca="false">IF($C2816="","",N(①在庫CSV_発注日!$Z2812))</f>
        <v/>
      </c>
      <c r="I2816" s="37" t="str">
        <f aca="false">IF($C2816="","",SUMIFS(⑤減算マスタCSV!$L$2:$L$8001,⑤減算マスタCSV!$F$2:$F$8001,$C2816,⑤減算マスタCSV!$K$2:$K$8001,1))</f>
        <v/>
      </c>
      <c r="J2816" s="17" t="str">
        <f aca="false">IF($C2816="","",IFERROR(INDEX(⑤減算マスタCSV!$H$2:$H$8001,MATCH($C2816,⑤減算マスタCSV!$F$2:$F$8001,0)),1))</f>
        <v/>
      </c>
      <c r="K2816" s="17" t="str">
        <f aca="false">IF($C2816="","",MAX(1,IFERROR(INDEX(⑥商品照会CSV!$M$2:$M$3001,MATCH($C2816,⑥商品照会CSV!$A$2:$A$3001,0)),1)))</f>
        <v/>
      </c>
      <c r="L2816" s="40" t="str">
        <f aca="false">IF($C2816="","",IFERROR(INDEX(⑥商品照会CSV!$Q$2:$Q$3001,MATCH($C2816,⑥商品照会CSV!$A$2:$A$3001,0)),0))</f>
        <v/>
      </c>
      <c r="M2816" s="40" t="str">
        <f aca="false">IF($C2816="","",N($L2816)*N($K2816))</f>
        <v/>
      </c>
      <c r="N2816" s="17" t="str">
        <f aca="false">IF($C2816="","",MAX(1,IFERROR(INDEX(⑥商品照会CSV!$AK$2:$AK$3001,MATCH($C2816,⑥商品照会CSV!$A$2:$A$3001,0)),1)))</f>
        <v/>
      </c>
      <c r="O2816" s="12" t="str">
        <f aca="false">IF($C2816="","",IFERROR(IF(INDEX(⑥商品照会CSV!$AN$2:$AN$3001,MATCH($C2816,⑥商品照会CSV!$A$2:$A$3001,0))=1,"バラ",IF(INDEX(⑥商品照会CSV!$AM$2:$AM$3001,MATCH($C2816,⑥商品照会CSV!$A$2:$A$3001,0))=1,"中間包装","ケース")),"ケース"))</f>
        <v/>
      </c>
      <c r="P2816" s="18"/>
      <c r="Q2816" s="14"/>
      <c r="R2816" s="17" t="str">
        <f aca="false">IF($C2816="","",N($Q2816)*N($K2816))</f>
        <v/>
      </c>
    </row>
    <row r="2817" customFormat="false" ht="15" hidden="false" customHeight="false" outlineLevel="0" collapsed="false">
      <c r="B2817" s="12" t="n">
        <v>2812</v>
      </c>
      <c r="C2817" s="36" t="str">
        <f aca="false">IF(①在庫CSV_発注日!$M2813="","",①在庫CSV_発注日!$M2813&amp;"")</f>
        <v/>
      </c>
      <c r="D2817" s="12" t="str">
        <f aca="false">IF($C2817="","",①在庫CSV_発注日!$N2813)</f>
        <v/>
      </c>
      <c r="E2817" s="12" t="str">
        <f aca="false">IF($C2817="","",①在庫CSV_発注日!$H2813)</f>
        <v/>
      </c>
      <c r="F2817" s="12" t="str">
        <f aca="false">IF($C2817="","",①在庫CSV_発注日!$L2813)</f>
        <v/>
      </c>
      <c r="G2817" s="18"/>
      <c r="H2817" s="17" t="str">
        <f aca="false">IF($C2817="","",N(①在庫CSV_発注日!$Z2813))</f>
        <v/>
      </c>
      <c r="I2817" s="37" t="str">
        <f aca="false">IF($C2817="","",SUMIFS(⑤減算マスタCSV!$L$2:$L$8001,⑤減算マスタCSV!$F$2:$F$8001,$C2817,⑤減算マスタCSV!$K$2:$K$8001,1))</f>
        <v/>
      </c>
      <c r="J2817" s="17" t="str">
        <f aca="false">IF($C2817="","",IFERROR(INDEX(⑤減算マスタCSV!$H$2:$H$8001,MATCH($C2817,⑤減算マスタCSV!$F$2:$F$8001,0)),1))</f>
        <v/>
      </c>
      <c r="K2817" s="17" t="str">
        <f aca="false">IF($C2817="","",MAX(1,IFERROR(INDEX(⑥商品照会CSV!$M$2:$M$3001,MATCH($C2817,⑥商品照会CSV!$A$2:$A$3001,0)),1)))</f>
        <v/>
      </c>
      <c r="L2817" s="40" t="str">
        <f aca="false">IF($C2817="","",IFERROR(INDEX(⑥商品照会CSV!$Q$2:$Q$3001,MATCH($C2817,⑥商品照会CSV!$A$2:$A$3001,0)),0))</f>
        <v/>
      </c>
      <c r="M2817" s="40" t="str">
        <f aca="false">IF($C2817="","",N($L2817)*N($K2817))</f>
        <v/>
      </c>
      <c r="N2817" s="17" t="str">
        <f aca="false">IF($C2817="","",MAX(1,IFERROR(INDEX(⑥商品照会CSV!$AK$2:$AK$3001,MATCH($C2817,⑥商品照会CSV!$A$2:$A$3001,0)),1)))</f>
        <v/>
      </c>
      <c r="O2817" s="12" t="str">
        <f aca="false">IF($C2817="","",IFERROR(IF(INDEX(⑥商品照会CSV!$AN$2:$AN$3001,MATCH($C2817,⑥商品照会CSV!$A$2:$A$3001,0))=1,"バラ",IF(INDEX(⑥商品照会CSV!$AM$2:$AM$3001,MATCH($C2817,⑥商品照会CSV!$A$2:$A$3001,0))=1,"中間包装","ケース")),"ケース"))</f>
        <v/>
      </c>
      <c r="P2817" s="18"/>
      <c r="Q2817" s="14"/>
      <c r="R2817" s="17" t="str">
        <f aca="false">IF($C2817="","",N($Q2817)*N($K2817))</f>
        <v/>
      </c>
    </row>
    <row r="2818" customFormat="false" ht="15" hidden="false" customHeight="false" outlineLevel="0" collapsed="false">
      <c r="B2818" s="12" t="n">
        <v>2813</v>
      </c>
      <c r="C2818" s="36" t="str">
        <f aca="false">IF(①在庫CSV_発注日!$M2814="","",①在庫CSV_発注日!$M2814&amp;"")</f>
        <v/>
      </c>
      <c r="D2818" s="12" t="str">
        <f aca="false">IF($C2818="","",①在庫CSV_発注日!$N2814)</f>
        <v/>
      </c>
      <c r="E2818" s="12" t="str">
        <f aca="false">IF($C2818="","",①在庫CSV_発注日!$H2814)</f>
        <v/>
      </c>
      <c r="F2818" s="12" t="str">
        <f aca="false">IF($C2818="","",①在庫CSV_発注日!$L2814)</f>
        <v/>
      </c>
      <c r="G2818" s="18"/>
      <c r="H2818" s="17" t="str">
        <f aca="false">IF($C2818="","",N(①在庫CSV_発注日!$Z2814))</f>
        <v/>
      </c>
      <c r="I2818" s="37" t="str">
        <f aca="false">IF($C2818="","",SUMIFS(⑤減算マスタCSV!$L$2:$L$8001,⑤減算マスタCSV!$F$2:$F$8001,$C2818,⑤減算マスタCSV!$K$2:$K$8001,1))</f>
        <v/>
      </c>
      <c r="J2818" s="17" t="str">
        <f aca="false">IF($C2818="","",IFERROR(INDEX(⑤減算マスタCSV!$H$2:$H$8001,MATCH($C2818,⑤減算マスタCSV!$F$2:$F$8001,0)),1))</f>
        <v/>
      </c>
      <c r="K2818" s="17" t="str">
        <f aca="false">IF($C2818="","",MAX(1,IFERROR(INDEX(⑥商品照会CSV!$M$2:$M$3001,MATCH($C2818,⑥商品照会CSV!$A$2:$A$3001,0)),1)))</f>
        <v/>
      </c>
      <c r="L2818" s="40" t="str">
        <f aca="false">IF($C2818="","",IFERROR(INDEX(⑥商品照会CSV!$Q$2:$Q$3001,MATCH($C2818,⑥商品照会CSV!$A$2:$A$3001,0)),0))</f>
        <v/>
      </c>
      <c r="M2818" s="40" t="str">
        <f aca="false">IF($C2818="","",N($L2818)*N($K2818))</f>
        <v/>
      </c>
      <c r="N2818" s="17" t="str">
        <f aca="false">IF($C2818="","",MAX(1,IFERROR(INDEX(⑥商品照会CSV!$AK$2:$AK$3001,MATCH($C2818,⑥商品照会CSV!$A$2:$A$3001,0)),1)))</f>
        <v/>
      </c>
      <c r="O2818" s="12" t="str">
        <f aca="false">IF($C2818="","",IFERROR(IF(INDEX(⑥商品照会CSV!$AN$2:$AN$3001,MATCH($C2818,⑥商品照会CSV!$A$2:$A$3001,0))=1,"バラ",IF(INDEX(⑥商品照会CSV!$AM$2:$AM$3001,MATCH($C2818,⑥商品照会CSV!$A$2:$A$3001,0))=1,"中間包装","ケース")),"ケース"))</f>
        <v/>
      </c>
      <c r="P2818" s="18"/>
      <c r="Q2818" s="14"/>
      <c r="R2818" s="17" t="str">
        <f aca="false">IF($C2818="","",N($Q2818)*N($K2818))</f>
        <v/>
      </c>
    </row>
    <row r="2819" customFormat="false" ht="15" hidden="false" customHeight="false" outlineLevel="0" collapsed="false">
      <c r="B2819" s="12" t="n">
        <v>2814</v>
      </c>
      <c r="C2819" s="36" t="str">
        <f aca="false">IF(①在庫CSV_発注日!$M2815="","",①在庫CSV_発注日!$M2815&amp;"")</f>
        <v/>
      </c>
      <c r="D2819" s="12" t="str">
        <f aca="false">IF($C2819="","",①在庫CSV_発注日!$N2815)</f>
        <v/>
      </c>
      <c r="E2819" s="12" t="str">
        <f aca="false">IF($C2819="","",①在庫CSV_発注日!$H2815)</f>
        <v/>
      </c>
      <c r="F2819" s="12" t="str">
        <f aca="false">IF($C2819="","",①在庫CSV_発注日!$L2815)</f>
        <v/>
      </c>
      <c r="G2819" s="18"/>
      <c r="H2819" s="17" t="str">
        <f aca="false">IF($C2819="","",N(①在庫CSV_発注日!$Z2815))</f>
        <v/>
      </c>
      <c r="I2819" s="37" t="str">
        <f aca="false">IF($C2819="","",SUMIFS(⑤減算マスタCSV!$L$2:$L$8001,⑤減算マスタCSV!$F$2:$F$8001,$C2819,⑤減算マスタCSV!$K$2:$K$8001,1))</f>
        <v/>
      </c>
      <c r="J2819" s="17" t="str">
        <f aca="false">IF($C2819="","",IFERROR(INDEX(⑤減算マスタCSV!$H$2:$H$8001,MATCH($C2819,⑤減算マスタCSV!$F$2:$F$8001,0)),1))</f>
        <v/>
      </c>
      <c r="K2819" s="17" t="str">
        <f aca="false">IF($C2819="","",MAX(1,IFERROR(INDEX(⑥商品照会CSV!$M$2:$M$3001,MATCH($C2819,⑥商品照会CSV!$A$2:$A$3001,0)),1)))</f>
        <v/>
      </c>
      <c r="L2819" s="40" t="str">
        <f aca="false">IF($C2819="","",IFERROR(INDEX(⑥商品照会CSV!$Q$2:$Q$3001,MATCH($C2819,⑥商品照会CSV!$A$2:$A$3001,0)),0))</f>
        <v/>
      </c>
      <c r="M2819" s="40" t="str">
        <f aca="false">IF($C2819="","",N($L2819)*N($K2819))</f>
        <v/>
      </c>
      <c r="N2819" s="17" t="str">
        <f aca="false">IF($C2819="","",MAX(1,IFERROR(INDEX(⑥商品照会CSV!$AK$2:$AK$3001,MATCH($C2819,⑥商品照会CSV!$A$2:$A$3001,0)),1)))</f>
        <v/>
      </c>
      <c r="O2819" s="12" t="str">
        <f aca="false">IF($C2819="","",IFERROR(IF(INDEX(⑥商品照会CSV!$AN$2:$AN$3001,MATCH($C2819,⑥商品照会CSV!$A$2:$A$3001,0))=1,"バラ",IF(INDEX(⑥商品照会CSV!$AM$2:$AM$3001,MATCH($C2819,⑥商品照会CSV!$A$2:$A$3001,0))=1,"中間包装","ケース")),"ケース"))</f>
        <v/>
      </c>
      <c r="P2819" s="18"/>
      <c r="Q2819" s="14"/>
      <c r="R2819" s="17" t="str">
        <f aca="false">IF($C2819="","",N($Q2819)*N($K2819))</f>
        <v/>
      </c>
    </row>
    <row r="2820" customFormat="false" ht="15" hidden="false" customHeight="false" outlineLevel="0" collapsed="false">
      <c r="B2820" s="12" t="n">
        <v>2815</v>
      </c>
      <c r="C2820" s="36" t="str">
        <f aca="false">IF(①在庫CSV_発注日!$M2816="","",①在庫CSV_発注日!$M2816&amp;"")</f>
        <v/>
      </c>
      <c r="D2820" s="12" t="str">
        <f aca="false">IF($C2820="","",①在庫CSV_発注日!$N2816)</f>
        <v/>
      </c>
      <c r="E2820" s="12" t="str">
        <f aca="false">IF($C2820="","",①在庫CSV_発注日!$H2816)</f>
        <v/>
      </c>
      <c r="F2820" s="12" t="str">
        <f aca="false">IF($C2820="","",①在庫CSV_発注日!$L2816)</f>
        <v/>
      </c>
      <c r="G2820" s="18"/>
      <c r="H2820" s="17" t="str">
        <f aca="false">IF($C2820="","",N(①在庫CSV_発注日!$Z2816))</f>
        <v/>
      </c>
      <c r="I2820" s="37" t="str">
        <f aca="false">IF($C2820="","",SUMIFS(⑤減算マスタCSV!$L$2:$L$8001,⑤減算マスタCSV!$F$2:$F$8001,$C2820,⑤減算マスタCSV!$K$2:$K$8001,1))</f>
        <v/>
      </c>
      <c r="J2820" s="17" t="str">
        <f aca="false">IF($C2820="","",IFERROR(INDEX(⑤減算マスタCSV!$H$2:$H$8001,MATCH($C2820,⑤減算マスタCSV!$F$2:$F$8001,0)),1))</f>
        <v/>
      </c>
      <c r="K2820" s="17" t="str">
        <f aca="false">IF($C2820="","",MAX(1,IFERROR(INDEX(⑥商品照会CSV!$M$2:$M$3001,MATCH($C2820,⑥商品照会CSV!$A$2:$A$3001,0)),1)))</f>
        <v/>
      </c>
      <c r="L2820" s="40" t="str">
        <f aca="false">IF($C2820="","",IFERROR(INDEX(⑥商品照会CSV!$Q$2:$Q$3001,MATCH($C2820,⑥商品照会CSV!$A$2:$A$3001,0)),0))</f>
        <v/>
      </c>
      <c r="M2820" s="40" t="str">
        <f aca="false">IF($C2820="","",N($L2820)*N($K2820))</f>
        <v/>
      </c>
      <c r="N2820" s="17" t="str">
        <f aca="false">IF($C2820="","",MAX(1,IFERROR(INDEX(⑥商品照会CSV!$AK$2:$AK$3001,MATCH($C2820,⑥商品照会CSV!$A$2:$A$3001,0)),1)))</f>
        <v/>
      </c>
      <c r="O2820" s="12" t="str">
        <f aca="false">IF($C2820="","",IFERROR(IF(INDEX(⑥商品照会CSV!$AN$2:$AN$3001,MATCH($C2820,⑥商品照会CSV!$A$2:$A$3001,0))=1,"バラ",IF(INDEX(⑥商品照会CSV!$AM$2:$AM$3001,MATCH($C2820,⑥商品照会CSV!$A$2:$A$3001,0))=1,"中間包装","ケース")),"ケース"))</f>
        <v/>
      </c>
      <c r="P2820" s="18"/>
      <c r="Q2820" s="14"/>
      <c r="R2820" s="17" t="str">
        <f aca="false">IF($C2820="","",N($Q2820)*N($K2820))</f>
        <v/>
      </c>
    </row>
    <row r="2821" customFormat="false" ht="15" hidden="false" customHeight="false" outlineLevel="0" collapsed="false">
      <c r="B2821" s="12" t="n">
        <v>2816</v>
      </c>
      <c r="C2821" s="36" t="str">
        <f aca="false">IF(①在庫CSV_発注日!$M2817="","",①在庫CSV_発注日!$M2817&amp;"")</f>
        <v/>
      </c>
      <c r="D2821" s="12" t="str">
        <f aca="false">IF($C2821="","",①在庫CSV_発注日!$N2817)</f>
        <v/>
      </c>
      <c r="E2821" s="12" t="str">
        <f aca="false">IF($C2821="","",①在庫CSV_発注日!$H2817)</f>
        <v/>
      </c>
      <c r="F2821" s="12" t="str">
        <f aca="false">IF($C2821="","",①在庫CSV_発注日!$L2817)</f>
        <v/>
      </c>
      <c r="G2821" s="18"/>
      <c r="H2821" s="17" t="str">
        <f aca="false">IF($C2821="","",N(①在庫CSV_発注日!$Z2817))</f>
        <v/>
      </c>
      <c r="I2821" s="37" t="str">
        <f aca="false">IF($C2821="","",SUMIFS(⑤減算マスタCSV!$L$2:$L$8001,⑤減算マスタCSV!$F$2:$F$8001,$C2821,⑤減算マスタCSV!$K$2:$K$8001,1))</f>
        <v/>
      </c>
      <c r="J2821" s="17" t="str">
        <f aca="false">IF($C2821="","",IFERROR(INDEX(⑤減算マスタCSV!$H$2:$H$8001,MATCH($C2821,⑤減算マスタCSV!$F$2:$F$8001,0)),1))</f>
        <v/>
      </c>
      <c r="K2821" s="17" t="str">
        <f aca="false">IF($C2821="","",MAX(1,IFERROR(INDEX(⑥商品照会CSV!$M$2:$M$3001,MATCH($C2821,⑥商品照会CSV!$A$2:$A$3001,0)),1)))</f>
        <v/>
      </c>
      <c r="L2821" s="40" t="str">
        <f aca="false">IF($C2821="","",IFERROR(INDEX(⑥商品照会CSV!$Q$2:$Q$3001,MATCH($C2821,⑥商品照会CSV!$A$2:$A$3001,0)),0))</f>
        <v/>
      </c>
      <c r="M2821" s="40" t="str">
        <f aca="false">IF($C2821="","",N($L2821)*N($K2821))</f>
        <v/>
      </c>
      <c r="N2821" s="17" t="str">
        <f aca="false">IF($C2821="","",MAX(1,IFERROR(INDEX(⑥商品照会CSV!$AK$2:$AK$3001,MATCH($C2821,⑥商品照会CSV!$A$2:$A$3001,0)),1)))</f>
        <v/>
      </c>
      <c r="O2821" s="12" t="str">
        <f aca="false">IF($C2821="","",IFERROR(IF(INDEX(⑥商品照会CSV!$AN$2:$AN$3001,MATCH($C2821,⑥商品照会CSV!$A$2:$A$3001,0))=1,"バラ",IF(INDEX(⑥商品照会CSV!$AM$2:$AM$3001,MATCH($C2821,⑥商品照会CSV!$A$2:$A$3001,0))=1,"中間包装","ケース")),"ケース"))</f>
        <v/>
      </c>
      <c r="P2821" s="18"/>
      <c r="Q2821" s="14"/>
      <c r="R2821" s="17" t="str">
        <f aca="false">IF($C2821="","",N($Q2821)*N($K2821))</f>
        <v/>
      </c>
    </row>
    <row r="2822" customFormat="false" ht="15" hidden="false" customHeight="false" outlineLevel="0" collapsed="false">
      <c r="B2822" s="12" t="n">
        <v>2817</v>
      </c>
      <c r="C2822" s="36" t="str">
        <f aca="false">IF(①在庫CSV_発注日!$M2818="","",①在庫CSV_発注日!$M2818&amp;"")</f>
        <v/>
      </c>
      <c r="D2822" s="12" t="str">
        <f aca="false">IF($C2822="","",①在庫CSV_発注日!$N2818)</f>
        <v/>
      </c>
      <c r="E2822" s="12" t="str">
        <f aca="false">IF($C2822="","",①在庫CSV_発注日!$H2818)</f>
        <v/>
      </c>
      <c r="F2822" s="12" t="str">
        <f aca="false">IF($C2822="","",①在庫CSV_発注日!$L2818)</f>
        <v/>
      </c>
      <c r="G2822" s="18"/>
      <c r="H2822" s="17" t="str">
        <f aca="false">IF($C2822="","",N(①在庫CSV_発注日!$Z2818))</f>
        <v/>
      </c>
      <c r="I2822" s="37" t="str">
        <f aca="false">IF($C2822="","",SUMIFS(⑤減算マスタCSV!$L$2:$L$8001,⑤減算マスタCSV!$F$2:$F$8001,$C2822,⑤減算マスタCSV!$K$2:$K$8001,1))</f>
        <v/>
      </c>
      <c r="J2822" s="17" t="str">
        <f aca="false">IF($C2822="","",IFERROR(INDEX(⑤減算マスタCSV!$H$2:$H$8001,MATCH($C2822,⑤減算マスタCSV!$F$2:$F$8001,0)),1))</f>
        <v/>
      </c>
      <c r="K2822" s="17" t="str">
        <f aca="false">IF($C2822="","",MAX(1,IFERROR(INDEX(⑥商品照会CSV!$M$2:$M$3001,MATCH($C2822,⑥商品照会CSV!$A$2:$A$3001,0)),1)))</f>
        <v/>
      </c>
      <c r="L2822" s="40" t="str">
        <f aca="false">IF($C2822="","",IFERROR(INDEX(⑥商品照会CSV!$Q$2:$Q$3001,MATCH($C2822,⑥商品照会CSV!$A$2:$A$3001,0)),0))</f>
        <v/>
      </c>
      <c r="M2822" s="40" t="str">
        <f aca="false">IF($C2822="","",N($L2822)*N($K2822))</f>
        <v/>
      </c>
      <c r="N2822" s="17" t="str">
        <f aca="false">IF($C2822="","",MAX(1,IFERROR(INDEX(⑥商品照会CSV!$AK$2:$AK$3001,MATCH($C2822,⑥商品照会CSV!$A$2:$A$3001,0)),1)))</f>
        <v/>
      </c>
      <c r="O2822" s="12" t="str">
        <f aca="false">IF($C2822="","",IFERROR(IF(INDEX(⑥商品照会CSV!$AN$2:$AN$3001,MATCH($C2822,⑥商品照会CSV!$A$2:$A$3001,0))=1,"バラ",IF(INDEX(⑥商品照会CSV!$AM$2:$AM$3001,MATCH($C2822,⑥商品照会CSV!$A$2:$A$3001,0))=1,"中間包装","ケース")),"ケース"))</f>
        <v/>
      </c>
      <c r="P2822" s="18"/>
      <c r="Q2822" s="14"/>
      <c r="R2822" s="17" t="str">
        <f aca="false">IF($C2822="","",N($Q2822)*N($K2822))</f>
        <v/>
      </c>
    </row>
    <row r="2823" customFormat="false" ht="15" hidden="false" customHeight="false" outlineLevel="0" collapsed="false">
      <c r="B2823" s="12" t="n">
        <v>2818</v>
      </c>
      <c r="C2823" s="36" t="str">
        <f aca="false">IF(①在庫CSV_発注日!$M2819="","",①在庫CSV_発注日!$M2819&amp;"")</f>
        <v/>
      </c>
      <c r="D2823" s="12" t="str">
        <f aca="false">IF($C2823="","",①在庫CSV_発注日!$N2819)</f>
        <v/>
      </c>
      <c r="E2823" s="12" t="str">
        <f aca="false">IF($C2823="","",①在庫CSV_発注日!$H2819)</f>
        <v/>
      </c>
      <c r="F2823" s="12" t="str">
        <f aca="false">IF($C2823="","",①在庫CSV_発注日!$L2819)</f>
        <v/>
      </c>
      <c r="G2823" s="18"/>
      <c r="H2823" s="17" t="str">
        <f aca="false">IF($C2823="","",N(①在庫CSV_発注日!$Z2819))</f>
        <v/>
      </c>
      <c r="I2823" s="37" t="str">
        <f aca="false">IF($C2823="","",SUMIFS(⑤減算マスタCSV!$L$2:$L$8001,⑤減算マスタCSV!$F$2:$F$8001,$C2823,⑤減算マスタCSV!$K$2:$K$8001,1))</f>
        <v/>
      </c>
      <c r="J2823" s="17" t="str">
        <f aca="false">IF($C2823="","",IFERROR(INDEX(⑤減算マスタCSV!$H$2:$H$8001,MATCH($C2823,⑤減算マスタCSV!$F$2:$F$8001,0)),1))</f>
        <v/>
      </c>
      <c r="K2823" s="17" t="str">
        <f aca="false">IF($C2823="","",MAX(1,IFERROR(INDEX(⑥商品照会CSV!$M$2:$M$3001,MATCH($C2823,⑥商品照会CSV!$A$2:$A$3001,0)),1)))</f>
        <v/>
      </c>
      <c r="L2823" s="40" t="str">
        <f aca="false">IF($C2823="","",IFERROR(INDEX(⑥商品照会CSV!$Q$2:$Q$3001,MATCH($C2823,⑥商品照会CSV!$A$2:$A$3001,0)),0))</f>
        <v/>
      </c>
      <c r="M2823" s="40" t="str">
        <f aca="false">IF($C2823="","",N($L2823)*N($K2823))</f>
        <v/>
      </c>
      <c r="N2823" s="17" t="str">
        <f aca="false">IF($C2823="","",MAX(1,IFERROR(INDEX(⑥商品照会CSV!$AK$2:$AK$3001,MATCH($C2823,⑥商品照会CSV!$A$2:$A$3001,0)),1)))</f>
        <v/>
      </c>
      <c r="O2823" s="12" t="str">
        <f aca="false">IF($C2823="","",IFERROR(IF(INDEX(⑥商品照会CSV!$AN$2:$AN$3001,MATCH($C2823,⑥商品照会CSV!$A$2:$A$3001,0))=1,"バラ",IF(INDEX(⑥商品照会CSV!$AM$2:$AM$3001,MATCH($C2823,⑥商品照会CSV!$A$2:$A$3001,0))=1,"中間包装","ケース")),"ケース"))</f>
        <v/>
      </c>
      <c r="P2823" s="18"/>
      <c r="Q2823" s="14"/>
      <c r="R2823" s="17" t="str">
        <f aca="false">IF($C2823="","",N($Q2823)*N($K2823))</f>
        <v/>
      </c>
    </row>
    <row r="2824" customFormat="false" ht="15" hidden="false" customHeight="false" outlineLevel="0" collapsed="false">
      <c r="B2824" s="12" t="n">
        <v>2819</v>
      </c>
      <c r="C2824" s="36" t="str">
        <f aca="false">IF(①在庫CSV_発注日!$M2820="","",①在庫CSV_発注日!$M2820&amp;"")</f>
        <v/>
      </c>
      <c r="D2824" s="12" t="str">
        <f aca="false">IF($C2824="","",①在庫CSV_発注日!$N2820)</f>
        <v/>
      </c>
      <c r="E2824" s="12" t="str">
        <f aca="false">IF($C2824="","",①在庫CSV_発注日!$H2820)</f>
        <v/>
      </c>
      <c r="F2824" s="12" t="str">
        <f aca="false">IF($C2824="","",①在庫CSV_発注日!$L2820)</f>
        <v/>
      </c>
      <c r="G2824" s="18"/>
      <c r="H2824" s="17" t="str">
        <f aca="false">IF($C2824="","",N(①在庫CSV_発注日!$Z2820))</f>
        <v/>
      </c>
      <c r="I2824" s="37" t="str">
        <f aca="false">IF($C2824="","",SUMIFS(⑤減算マスタCSV!$L$2:$L$8001,⑤減算マスタCSV!$F$2:$F$8001,$C2824,⑤減算マスタCSV!$K$2:$K$8001,1))</f>
        <v/>
      </c>
      <c r="J2824" s="17" t="str">
        <f aca="false">IF($C2824="","",IFERROR(INDEX(⑤減算マスタCSV!$H$2:$H$8001,MATCH($C2824,⑤減算マスタCSV!$F$2:$F$8001,0)),1))</f>
        <v/>
      </c>
      <c r="K2824" s="17" t="str">
        <f aca="false">IF($C2824="","",MAX(1,IFERROR(INDEX(⑥商品照会CSV!$M$2:$M$3001,MATCH($C2824,⑥商品照会CSV!$A$2:$A$3001,0)),1)))</f>
        <v/>
      </c>
      <c r="L2824" s="40" t="str">
        <f aca="false">IF($C2824="","",IFERROR(INDEX(⑥商品照会CSV!$Q$2:$Q$3001,MATCH($C2824,⑥商品照会CSV!$A$2:$A$3001,0)),0))</f>
        <v/>
      </c>
      <c r="M2824" s="40" t="str">
        <f aca="false">IF($C2824="","",N($L2824)*N($K2824))</f>
        <v/>
      </c>
      <c r="N2824" s="17" t="str">
        <f aca="false">IF($C2824="","",MAX(1,IFERROR(INDEX(⑥商品照会CSV!$AK$2:$AK$3001,MATCH($C2824,⑥商品照会CSV!$A$2:$A$3001,0)),1)))</f>
        <v/>
      </c>
      <c r="O2824" s="12" t="str">
        <f aca="false">IF($C2824="","",IFERROR(IF(INDEX(⑥商品照会CSV!$AN$2:$AN$3001,MATCH($C2824,⑥商品照会CSV!$A$2:$A$3001,0))=1,"バラ",IF(INDEX(⑥商品照会CSV!$AM$2:$AM$3001,MATCH($C2824,⑥商品照会CSV!$A$2:$A$3001,0))=1,"中間包装","ケース")),"ケース"))</f>
        <v/>
      </c>
      <c r="P2824" s="18"/>
      <c r="Q2824" s="14"/>
      <c r="R2824" s="17" t="str">
        <f aca="false">IF($C2824="","",N($Q2824)*N($K2824))</f>
        <v/>
      </c>
    </row>
    <row r="2825" customFormat="false" ht="15" hidden="false" customHeight="false" outlineLevel="0" collapsed="false">
      <c r="B2825" s="12" t="n">
        <v>2820</v>
      </c>
      <c r="C2825" s="36" t="str">
        <f aca="false">IF(①在庫CSV_発注日!$M2821="","",①在庫CSV_発注日!$M2821&amp;"")</f>
        <v/>
      </c>
      <c r="D2825" s="12" t="str">
        <f aca="false">IF($C2825="","",①在庫CSV_発注日!$N2821)</f>
        <v/>
      </c>
      <c r="E2825" s="12" t="str">
        <f aca="false">IF($C2825="","",①在庫CSV_発注日!$H2821)</f>
        <v/>
      </c>
      <c r="F2825" s="12" t="str">
        <f aca="false">IF($C2825="","",①在庫CSV_発注日!$L2821)</f>
        <v/>
      </c>
      <c r="G2825" s="18"/>
      <c r="H2825" s="17" t="str">
        <f aca="false">IF($C2825="","",N(①在庫CSV_発注日!$Z2821))</f>
        <v/>
      </c>
      <c r="I2825" s="37" t="str">
        <f aca="false">IF($C2825="","",SUMIFS(⑤減算マスタCSV!$L$2:$L$8001,⑤減算マスタCSV!$F$2:$F$8001,$C2825,⑤減算マスタCSV!$K$2:$K$8001,1))</f>
        <v/>
      </c>
      <c r="J2825" s="17" t="str">
        <f aca="false">IF($C2825="","",IFERROR(INDEX(⑤減算マスタCSV!$H$2:$H$8001,MATCH($C2825,⑤減算マスタCSV!$F$2:$F$8001,0)),1))</f>
        <v/>
      </c>
      <c r="K2825" s="17" t="str">
        <f aca="false">IF($C2825="","",MAX(1,IFERROR(INDEX(⑥商品照会CSV!$M$2:$M$3001,MATCH($C2825,⑥商品照会CSV!$A$2:$A$3001,0)),1)))</f>
        <v/>
      </c>
      <c r="L2825" s="40" t="str">
        <f aca="false">IF($C2825="","",IFERROR(INDEX(⑥商品照会CSV!$Q$2:$Q$3001,MATCH($C2825,⑥商品照会CSV!$A$2:$A$3001,0)),0))</f>
        <v/>
      </c>
      <c r="M2825" s="40" t="str">
        <f aca="false">IF($C2825="","",N($L2825)*N($K2825))</f>
        <v/>
      </c>
      <c r="N2825" s="17" t="str">
        <f aca="false">IF($C2825="","",MAX(1,IFERROR(INDEX(⑥商品照会CSV!$AK$2:$AK$3001,MATCH($C2825,⑥商品照会CSV!$A$2:$A$3001,0)),1)))</f>
        <v/>
      </c>
      <c r="O2825" s="12" t="str">
        <f aca="false">IF($C2825="","",IFERROR(IF(INDEX(⑥商品照会CSV!$AN$2:$AN$3001,MATCH($C2825,⑥商品照会CSV!$A$2:$A$3001,0))=1,"バラ",IF(INDEX(⑥商品照会CSV!$AM$2:$AM$3001,MATCH($C2825,⑥商品照会CSV!$A$2:$A$3001,0))=1,"中間包装","ケース")),"ケース"))</f>
        <v/>
      </c>
      <c r="P2825" s="18"/>
      <c r="Q2825" s="14"/>
      <c r="R2825" s="17" t="str">
        <f aca="false">IF($C2825="","",N($Q2825)*N($K2825))</f>
        <v/>
      </c>
    </row>
    <row r="2826" customFormat="false" ht="15" hidden="false" customHeight="false" outlineLevel="0" collapsed="false">
      <c r="B2826" s="12" t="n">
        <v>2821</v>
      </c>
      <c r="C2826" s="36" t="str">
        <f aca="false">IF(①在庫CSV_発注日!$M2822="","",①在庫CSV_発注日!$M2822&amp;"")</f>
        <v/>
      </c>
      <c r="D2826" s="12" t="str">
        <f aca="false">IF($C2826="","",①在庫CSV_発注日!$N2822)</f>
        <v/>
      </c>
      <c r="E2826" s="12" t="str">
        <f aca="false">IF($C2826="","",①在庫CSV_発注日!$H2822)</f>
        <v/>
      </c>
      <c r="F2826" s="12" t="str">
        <f aca="false">IF($C2826="","",①在庫CSV_発注日!$L2822)</f>
        <v/>
      </c>
      <c r="G2826" s="18"/>
      <c r="H2826" s="17" t="str">
        <f aca="false">IF($C2826="","",N(①在庫CSV_発注日!$Z2822))</f>
        <v/>
      </c>
      <c r="I2826" s="37" t="str">
        <f aca="false">IF($C2826="","",SUMIFS(⑤減算マスタCSV!$L$2:$L$8001,⑤減算マスタCSV!$F$2:$F$8001,$C2826,⑤減算マスタCSV!$K$2:$K$8001,1))</f>
        <v/>
      </c>
      <c r="J2826" s="17" t="str">
        <f aca="false">IF($C2826="","",IFERROR(INDEX(⑤減算マスタCSV!$H$2:$H$8001,MATCH($C2826,⑤減算マスタCSV!$F$2:$F$8001,0)),1))</f>
        <v/>
      </c>
      <c r="K2826" s="17" t="str">
        <f aca="false">IF($C2826="","",MAX(1,IFERROR(INDEX(⑥商品照会CSV!$M$2:$M$3001,MATCH($C2826,⑥商品照会CSV!$A$2:$A$3001,0)),1)))</f>
        <v/>
      </c>
      <c r="L2826" s="40" t="str">
        <f aca="false">IF($C2826="","",IFERROR(INDEX(⑥商品照会CSV!$Q$2:$Q$3001,MATCH($C2826,⑥商品照会CSV!$A$2:$A$3001,0)),0))</f>
        <v/>
      </c>
      <c r="M2826" s="40" t="str">
        <f aca="false">IF($C2826="","",N($L2826)*N($K2826))</f>
        <v/>
      </c>
      <c r="N2826" s="17" t="str">
        <f aca="false">IF($C2826="","",MAX(1,IFERROR(INDEX(⑥商品照会CSV!$AK$2:$AK$3001,MATCH($C2826,⑥商品照会CSV!$A$2:$A$3001,0)),1)))</f>
        <v/>
      </c>
      <c r="O2826" s="12" t="str">
        <f aca="false">IF($C2826="","",IFERROR(IF(INDEX(⑥商品照会CSV!$AN$2:$AN$3001,MATCH($C2826,⑥商品照会CSV!$A$2:$A$3001,0))=1,"バラ",IF(INDEX(⑥商品照会CSV!$AM$2:$AM$3001,MATCH($C2826,⑥商品照会CSV!$A$2:$A$3001,0))=1,"中間包装","ケース")),"ケース"))</f>
        <v/>
      </c>
      <c r="P2826" s="18"/>
      <c r="Q2826" s="14"/>
      <c r="R2826" s="17" t="str">
        <f aca="false">IF($C2826="","",N($Q2826)*N($K2826))</f>
        <v/>
      </c>
    </row>
    <row r="2827" customFormat="false" ht="15" hidden="false" customHeight="false" outlineLevel="0" collapsed="false">
      <c r="B2827" s="12" t="n">
        <v>2822</v>
      </c>
      <c r="C2827" s="36" t="str">
        <f aca="false">IF(①在庫CSV_発注日!$M2823="","",①在庫CSV_発注日!$M2823&amp;"")</f>
        <v/>
      </c>
      <c r="D2827" s="12" t="str">
        <f aca="false">IF($C2827="","",①在庫CSV_発注日!$N2823)</f>
        <v/>
      </c>
      <c r="E2827" s="12" t="str">
        <f aca="false">IF($C2827="","",①在庫CSV_発注日!$H2823)</f>
        <v/>
      </c>
      <c r="F2827" s="12" t="str">
        <f aca="false">IF($C2827="","",①在庫CSV_発注日!$L2823)</f>
        <v/>
      </c>
      <c r="G2827" s="18"/>
      <c r="H2827" s="17" t="str">
        <f aca="false">IF($C2827="","",N(①在庫CSV_発注日!$Z2823))</f>
        <v/>
      </c>
      <c r="I2827" s="37" t="str">
        <f aca="false">IF($C2827="","",SUMIFS(⑤減算マスタCSV!$L$2:$L$8001,⑤減算マスタCSV!$F$2:$F$8001,$C2827,⑤減算マスタCSV!$K$2:$K$8001,1))</f>
        <v/>
      </c>
      <c r="J2827" s="17" t="str">
        <f aca="false">IF($C2827="","",IFERROR(INDEX(⑤減算マスタCSV!$H$2:$H$8001,MATCH($C2827,⑤減算マスタCSV!$F$2:$F$8001,0)),1))</f>
        <v/>
      </c>
      <c r="K2827" s="17" t="str">
        <f aca="false">IF($C2827="","",MAX(1,IFERROR(INDEX(⑥商品照会CSV!$M$2:$M$3001,MATCH($C2827,⑥商品照会CSV!$A$2:$A$3001,0)),1)))</f>
        <v/>
      </c>
      <c r="L2827" s="40" t="str">
        <f aca="false">IF($C2827="","",IFERROR(INDEX(⑥商品照会CSV!$Q$2:$Q$3001,MATCH($C2827,⑥商品照会CSV!$A$2:$A$3001,0)),0))</f>
        <v/>
      </c>
      <c r="M2827" s="40" t="str">
        <f aca="false">IF($C2827="","",N($L2827)*N($K2827))</f>
        <v/>
      </c>
      <c r="N2827" s="17" t="str">
        <f aca="false">IF($C2827="","",MAX(1,IFERROR(INDEX(⑥商品照会CSV!$AK$2:$AK$3001,MATCH($C2827,⑥商品照会CSV!$A$2:$A$3001,0)),1)))</f>
        <v/>
      </c>
      <c r="O2827" s="12" t="str">
        <f aca="false">IF($C2827="","",IFERROR(IF(INDEX(⑥商品照会CSV!$AN$2:$AN$3001,MATCH($C2827,⑥商品照会CSV!$A$2:$A$3001,0))=1,"バラ",IF(INDEX(⑥商品照会CSV!$AM$2:$AM$3001,MATCH($C2827,⑥商品照会CSV!$A$2:$A$3001,0))=1,"中間包装","ケース")),"ケース"))</f>
        <v/>
      </c>
      <c r="P2827" s="18"/>
      <c r="Q2827" s="14"/>
      <c r="R2827" s="17" t="str">
        <f aca="false">IF($C2827="","",N($Q2827)*N($K2827))</f>
        <v/>
      </c>
    </row>
    <row r="2828" customFormat="false" ht="15" hidden="false" customHeight="false" outlineLevel="0" collapsed="false">
      <c r="B2828" s="12" t="n">
        <v>2823</v>
      </c>
      <c r="C2828" s="36" t="str">
        <f aca="false">IF(①在庫CSV_発注日!$M2824="","",①在庫CSV_発注日!$M2824&amp;"")</f>
        <v/>
      </c>
      <c r="D2828" s="12" t="str">
        <f aca="false">IF($C2828="","",①在庫CSV_発注日!$N2824)</f>
        <v/>
      </c>
      <c r="E2828" s="12" t="str">
        <f aca="false">IF($C2828="","",①在庫CSV_発注日!$H2824)</f>
        <v/>
      </c>
      <c r="F2828" s="12" t="str">
        <f aca="false">IF($C2828="","",①在庫CSV_発注日!$L2824)</f>
        <v/>
      </c>
      <c r="G2828" s="18"/>
      <c r="H2828" s="17" t="str">
        <f aca="false">IF($C2828="","",N(①在庫CSV_発注日!$Z2824))</f>
        <v/>
      </c>
      <c r="I2828" s="37" t="str">
        <f aca="false">IF($C2828="","",SUMIFS(⑤減算マスタCSV!$L$2:$L$8001,⑤減算マスタCSV!$F$2:$F$8001,$C2828,⑤減算マスタCSV!$K$2:$K$8001,1))</f>
        <v/>
      </c>
      <c r="J2828" s="17" t="str">
        <f aca="false">IF($C2828="","",IFERROR(INDEX(⑤減算マスタCSV!$H$2:$H$8001,MATCH($C2828,⑤減算マスタCSV!$F$2:$F$8001,0)),1))</f>
        <v/>
      </c>
      <c r="K2828" s="17" t="str">
        <f aca="false">IF($C2828="","",MAX(1,IFERROR(INDEX(⑥商品照会CSV!$M$2:$M$3001,MATCH($C2828,⑥商品照会CSV!$A$2:$A$3001,0)),1)))</f>
        <v/>
      </c>
      <c r="L2828" s="40" t="str">
        <f aca="false">IF($C2828="","",IFERROR(INDEX(⑥商品照会CSV!$Q$2:$Q$3001,MATCH($C2828,⑥商品照会CSV!$A$2:$A$3001,0)),0))</f>
        <v/>
      </c>
      <c r="M2828" s="40" t="str">
        <f aca="false">IF($C2828="","",N($L2828)*N($K2828))</f>
        <v/>
      </c>
      <c r="N2828" s="17" t="str">
        <f aca="false">IF($C2828="","",MAX(1,IFERROR(INDEX(⑥商品照会CSV!$AK$2:$AK$3001,MATCH($C2828,⑥商品照会CSV!$A$2:$A$3001,0)),1)))</f>
        <v/>
      </c>
      <c r="O2828" s="12" t="str">
        <f aca="false">IF($C2828="","",IFERROR(IF(INDEX(⑥商品照会CSV!$AN$2:$AN$3001,MATCH($C2828,⑥商品照会CSV!$A$2:$A$3001,0))=1,"バラ",IF(INDEX(⑥商品照会CSV!$AM$2:$AM$3001,MATCH($C2828,⑥商品照会CSV!$A$2:$A$3001,0))=1,"中間包装","ケース")),"ケース"))</f>
        <v/>
      </c>
      <c r="P2828" s="18"/>
      <c r="Q2828" s="14"/>
      <c r="R2828" s="17" t="str">
        <f aca="false">IF($C2828="","",N($Q2828)*N($K2828))</f>
        <v/>
      </c>
    </row>
    <row r="2829" customFormat="false" ht="15" hidden="false" customHeight="false" outlineLevel="0" collapsed="false">
      <c r="B2829" s="12" t="n">
        <v>2824</v>
      </c>
      <c r="C2829" s="36" t="str">
        <f aca="false">IF(①在庫CSV_発注日!$M2825="","",①在庫CSV_発注日!$M2825&amp;"")</f>
        <v/>
      </c>
      <c r="D2829" s="12" t="str">
        <f aca="false">IF($C2829="","",①在庫CSV_発注日!$N2825)</f>
        <v/>
      </c>
      <c r="E2829" s="12" t="str">
        <f aca="false">IF($C2829="","",①在庫CSV_発注日!$H2825)</f>
        <v/>
      </c>
      <c r="F2829" s="12" t="str">
        <f aca="false">IF($C2829="","",①在庫CSV_発注日!$L2825)</f>
        <v/>
      </c>
      <c r="G2829" s="18"/>
      <c r="H2829" s="17" t="str">
        <f aca="false">IF($C2829="","",N(①在庫CSV_発注日!$Z2825))</f>
        <v/>
      </c>
      <c r="I2829" s="37" t="str">
        <f aca="false">IF($C2829="","",SUMIFS(⑤減算マスタCSV!$L$2:$L$8001,⑤減算マスタCSV!$F$2:$F$8001,$C2829,⑤減算マスタCSV!$K$2:$K$8001,1))</f>
        <v/>
      </c>
      <c r="J2829" s="17" t="str">
        <f aca="false">IF($C2829="","",IFERROR(INDEX(⑤減算マスタCSV!$H$2:$H$8001,MATCH($C2829,⑤減算マスタCSV!$F$2:$F$8001,0)),1))</f>
        <v/>
      </c>
      <c r="K2829" s="17" t="str">
        <f aca="false">IF($C2829="","",MAX(1,IFERROR(INDEX(⑥商品照会CSV!$M$2:$M$3001,MATCH($C2829,⑥商品照会CSV!$A$2:$A$3001,0)),1)))</f>
        <v/>
      </c>
      <c r="L2829" s="40" t="str">
        <f aca="false">IF($C2829="","",IFERROR(INDEX(⑥商品照会CSV!$Q$2:$Q$3001,MATCH($C2829,⑥商品照会CSV!$A$2:$A$3001,0)),0))</f>
        <v/>
      </c>
      <c r="M2829" s="40" t="str">
        <f aca="false">IF($C2829="","",N($L2829)*N($K2829))</f>
        <v/>
      </c>
      <c r="N2829" s="17" t="str">
        <f aca="false">IF($C2829="","",MAX(1,IFERROR(INDEX(⑥商品照会CSV!$AK$2:$AK$3001,MATCH($C2829,⑥商品照会CSV!$A$2:$A$3001,0)),1)))</f>
        <v/>
      </c>
      <c r="O2829" s="12" t="str">
        <f aca="false">IF($C2829="","",IFERROR(IF(INDEX(⑥商品照会CSV!$AN$2:$AN$3001,MATCH($C2829,⑥商品照会CSV!$A$2:$A$3001,0))=1,"バラ",IF(INDEX(⑥商品照会CSV!$AM$2:$AM$3001,MATCH($C2829,⑥商品照会CSV!$A$2:$A$3001,0))=1,"中間包装","ケース")),"ケース"))</f>
        <v/>
      </c>
      <c r="P2829" s="18"/>
      <c r="Q2829" s="14"/>
      <c r="R2829" s="17" t="str">
        <f aca="false">IF($C2829="","",N($Q2829)*N($K2829))</f>
        <v/>
      </c>
    </row>
    <row r="2830" customFormat="false" ht="15" hidden="false" customHeight="false" outlineLevel="0" collapsed="false">
      <c r="B2830" s="12" t="n">
        <v>2825</v>
      </c>
      <c r="C2830" s="36" t="str">
        <f aca="false">IF(①在庫CSV_発注日!$M2826="","",①在庫CSV_発注日!$M2826&amp;"")</f>
        <v/>
      </c>
      <c r="D2830" s="12" t="str">
        <f aca="false">IF($C2830="","",①在庫CSV_発注日!$N2826)</f>
        <v/>
      </c>
      <c r="E2830" s="12" t="str">
        <f aca="false">IF($C2830="","",①在庫CSV_発注日!$H2826)</f>
        <v/>
      </c>
      <c r="F2830" s="12" t="str">
        <f aca="false">IF($C2830="","",①在庫CSV_発注日!$L2826)</f>
        <v/>
      </c>
      <c r="G2830" s="18"/>
      <c r="H2830" s="17" t="str">
        <f aca="false">IF($C2830="","",N(①在庫CSV_発注日!$Z2826))</f>
        <v/>
      </c>
      <c r="I2830" s="37" t="str">
        <f aca="false">IF($C2830="","",SUMIFS(⑤減算マスタCSV!$L$2:$L$8001,⑤減算マスタCSV!$F$2:$F$8001,$C2830,⑤減算マスタCSV!$K$2:$K$8001,1))</f>
        <v/>
      </c>
      <c r="J2830" s="17" t="str">
        <f aca="false">IF($C2830="","",IFERROR(INDEX(⑤減算マスタCSV!$H$2:$H$8001,MATCH($C2830,⑤減算マスタCSV!$F$2:$F$8001,0)),1))</f>
        <v/>
      </c>
      <c r="K2830" s="17" t="str">
        <f aca="false">IF($C2830="","",MAX(1,IFERROR(INDEX(⑥商品照会CSV!$M$2:$M$3001,MATCH($C2830,⑥商品照会CSV!$A$2:$A$3001,0)),1)))</f>
        <v/>
      </c>
      <c r="L2830" s="40" t="str">
        <f aca="false">IF($C2830="","",IFERROR(INDEX(⑥商品照会CSV!$Q$2:$Q$3001,MATCH($C2830,⑥商品照会CSV!$A$2:$A$3001,0)),0))</f>
        <v/>
      </c>
      <c r="M2830" s="40" t="str">
        <f aca="false">IF($C2830="","",N($L2830)*N($K2830))</f>
        <v/>
      </c>
      <c r="N2830" s="17" t="str">
        <f aca="false">IF($C2830="","",MAX(1,IFERROR(INDEX(⑥商品照会CSV!$AK$2:$AK$3001,MATCH($C2830,⑥商品照会CSV!$A$2:$A$3001,0)),1)))</f>
        <v/>
      </c>
      <c r="O2830" s="12" t="str">
        <f aca="false">IF($C2830="","",IFERROR(IF(INDEX(⑥商品照会CSV!$AN$2:$AN$3001,MATCH($C2830,⑥商品照会CSV!$A$2:$A$3001,0))=1,"バラ",IF(INDEX(⑥商品照会CSV!$AM$2:$AM$3001,MATCH($C2830,⑥商品照会CSV!$A$2:$A$3001,0))=1,"中間包装","ケース")),"ケース"))</f>
        <v/>
      </c>
      <c r="P2830" s="18"/>
      <c r="Q2830" s="14"/>
      <c r="R2830" s="17" t="str">
        <f aca="false">IF($C2830="","",N($Q2830)*N($K2830))</f>
        <v/>
      </c>
    </row>
    <row r="2831" customFormat="false" ht="15" hidden="false" customHeight="false" outlineLevel="0" collapsed="false">
      <c r="B2831" s="12" t="n">
        <v>2826</v>
      </c>
      <c r="C2831" s="36" t="str">
        <f aca="false">IF(①在庫CSV_発注日!$M2827="","",①在庫CSV_発注日!$M2827&amp;"")</f>
        <v/>
      </c>
      <c r="D2831" s="12" t="str">
        <f aca="false">IF($C2831="","",①在庫CSV_発注日!$N2827)</f>
        <v/>
      </c>
      <c r="E2831" s="12" t="str">
        <f aca="false">IF($C2831="","",①在庫CSV_発注日!$H2827)</f>
        <v/>
      </c>
      <c r="F2831" s="12" t="str">
        <f aca="false">IF($C2831="","",①在庫CSV_発注日!$L2827)</f>
        <v/>
      </c>
      <c r="G2831" s="18"/>
      <c r="H2831" s="17" t="str">
        <f aca="false">IF($C2831="","",N(①在庫CSV_発注日!$Z2827))</f>
        <v/>
      </c>
      <c r="I2831" s="37" t="str">
        <f aca="false">IF($C2831="","",SUMIFS(⑤減算マスタCSV!$L$2:$L$8001,⑤減算マスタCSV!$F$2:$F$8001,$C2831,⑤減算マスタCSV!$K$2:$K$8001,1))</f>
        <v/>
      </c>
      <c r="J2831" s="17" t="str">
        <f aca="false">IF($C2831="","",IFERROR(INDEX(⑤減算マスタCSV!$H$2:$H$8001,MATCH($C2831,⑤減算マスタCSV!$F$2:$F$8001,0)),1))</f>
        <v/>
      </c>
      <c r="K2831" s="17" t="str">
        <f aca="false">IF($C2831="","",MAX(1,IFERROR(INDEX(⑥商品照会CSV!$M$2:$M$3001,MATCH($C2831,⑥商品照会CSV!$A$2:$A$3001,0)),1)))</f>
        <v/>
      </c>
      <c r="L2831" s="40" t="str">
        <f aca="false">IF($C2831="","",IFERROR(INDEX(⑥商品照会CSV!$Q$2:$Q$3001,MATCH($C2831,⑥商品照会CSV!$A$2:$A$3001,0)),0))</f>
        <v/>
      </c>
      <c r="M2831" s="40" t="str">
        <f aca="false">IF($C2831="","",N($L2831)*N($K2831))</f>
        <v/>
      </c>
      <c r="N2831" s="17" t="str">
        <f aca="false">IF($C2831="","",MAX(1,IFERROR(INDEX(⑥商品照会CSV!$AK$2:$AK$3001,MATCH($C2831,⑥商品照会CSV!$A$2:$A$3001,0)),1)))</f>
        <v/>
      </c>
      <c r="O2831" s="12" t="str">
        <f aca="false">IF($C2831="","",IFERROR(IF(INDEX(⑥商品照会CSV!$AN$2:$AN$3001,MATCH($C2831,⑥商品照会CSV!$A$2:$A$3001,0))=1,"バラ",IF(INDEX(⑥商品照会CSV!$AM$2:$AM$3001,MATCH($C2831,⑥商品照会CSV!$A$2:$A$3001,0))=1,"中間包装","ケース")),"ケース"))</f>
        <v/>
      </c>
      <c r="P2831" s="18"/>
      <c r="Q2831" s="14"/>
      <c r="R2831" s="17" t="str">
        <f aca="false">IF($C2831="","",N($Q2831)*N($K2831))</f>
        <v/>
      </c>
    </row>
    <row r="2832" customFormat="false" ht="15" hidden="false" customHeight="false" outlineLevel="0" collapsed="false">
      <c r="B2832" s="12" t="n">
        <v>2827</v>
      </c>
      <c r="C2832" s="36" t="str">
        <f aca="false">IF(①在庫CSV_発注日!$M2828="","",①在庫CSV_発注日!$M2828&amp;"")</f>
        <v/>
      </c>
      <c r="D2832" s="12" t="str">
        <f aca="false">IF($C2832="","",①在庫CSV_発注日!$N2828)</f>
        <v/>
      </c>
      <c r="E2832" s="12" t="str">
        <f aca="false">IF($C2832="","",①在庫CSV_発注日!$H2828)</f>
        <v/>
      </c>
      <c r="F2832" s="12" t="str">
        <f aca="false">IF($C2832="","",①在庫CSV_発注日!$L2828)</f>
        <v/>
      </c>
      <c r="G2832" s="18"/>
      <c r="H2832" s="17" t="str">
        <f aca="false">IF($C2832="","",N(①在庫CSV_発注日!$Z2828))</f>
        <v/>
      </c>
      <c r="I2832" s="37" t="str">
        <f aca="false">IF($C2832="","",SUMIFS(⑤減算マスタCSV!$L$2:$L$8001,⑤減算マスタCSV!$F$2:$F$8001,$C2832,⑤減算マスタCSV!$K$2:$K$8001,1))</f>
        <v/>
      </c>
      <c r="J2832" s="17" t="str">
        <f aca="false">IF($C2832="","",IFERROR(INDEX(⑤減算マスタCSV!$H$2:$H$8001,MATCH($C2832,⑤減算マスタCSV!$F$2:$F$8001,0)),1))</f>
        <v/>
      </c>
      <c r="K2832" s="17" t="str">
        <f aca="false">IF($C2832="","",MAX(1,IFERROR(INDEX(⑥商品照会CSV!$M$2:$M$3001,MATCH($C2832,⑥商品照会CSV!$A$2:$A$3001,0)),1)))</f>
        <v/>
      </c>
      <c r="L2832" s="40" t="str">
        <f aca="false">IF($C2832="","",IFERROR(INDEX(⑥商品照会CSV!$Q$2:$Q$3001,MATCH($C2832,⑥商品照会CSV!$A$2:$A$3001,0)),0))</f>
        <v/>
      </c>
      <c r="M2832" s="40" t="str">
        <f aca="false">IF($C2832="","",N($L2832)*N($K2832))</f>
        <v/>
      </c>
      <c r="N2832" s="17" t="str">
        <f aca="false">IF($C2832="","",MAX(1,IFERROR(INDEX(⑥商品照会CSV!$AK$2:$AK$3001,MATCH($C2832,⑥商品照会CSV!$A$2:$A$3001,0)),1)))</f>
        <v/>
      </c>
      <c r="O2832" s="12" t="str">
        <f aca="false">IF($C2832="","",IFERROR(IF(INDEX(⑥商品照会CSV!$AN$2:$AN$3001,MATCH($C2832,⑥商品照会CSV!$A$2:$A$3001,0))=1,"バラ",IF(INDEX(⑥商品照会CSV!$AM$2:$AM$3001,MATCH($C2832,⑥商品照会CSV!$A$2:$A$3001,0))=1,"中間包装","ケース")),"ケース"))</f>
        <v/>
      </c>
      <c r="P2832" s="18"/>
      <c r="Q2832" s="14"/>
      <c r="R2832" s="17" t="str">
        <f aca="false">IF($C2832="","",N($Q2832)*N($K2832))</f>
        <v/>
      </c>
    </row>
    <row r="2833" customFormat="false" ht="15" hidden="false" customHeight="false" outlineLevel="0" collapsed="false">
      <c r="B2833" s="12" t="n">
        <v>2828</v>
      </c>
      <c r="C2833" s="36" t="str">
        <f aca="false">IF(①在庫CSV_発注日!$M2829="","",①在庫CSV_発注日!$M2829&amp;"")</f>
        <v/>
      </c>
      <c r="D2833" s="12" t="str">
        <f aca="false">IF($C2833="","",①在庫CSV_発注日!$N2829)</f>
        <v/>
      </c>
      <c r="E2833" s="12" t="str">
        <f aca="false">IF($C2833="","",①在庫CSV_発注日!$H2829)</f>
        <v/>
      </c>
      <c r="F2833" s="12" t="str">
        <f aca="false">IF($C2833="","",①在庫CSV_発注日!$L2829)</f>
        <v/>
      </c>
      <c r="G2833" s="18"/>
      <c r="H2833" s="17" t="str">
        <f aca="false">IF($C2833="","",N(①在庫CSV_発注日!$Z2829))</f>
        <v/>
      </c>
      <c r="I2833" s="37" t="str">
        <f aca="false">IF($C2833="","",SUMIFS(⑤減算マスタCSV!$L$2:$L$8001,⑤減算マスタCSV!$F$2:$F$8001,$C2833,⑤減算マスタCSV!$K$2:$K$8001,1))</f>
        <v/>
      </c>
      <c r="J2833" s="17" t="str">
        <f aca="false">IF($C2833="","",IFERROR(INDEX(⑤減算マスタCSV!$H$2:$H$8001,MATCH($C2833,⑤減算マスタCSV!$F$2:$F$8001,0)),1))</f>
        <v/>
      </c>
      <c r="K2833" s="17" t="str">
        <f aca="false">IF($C2833="","",MAX(1,IFERROR(INDEX(⑥商品照会CSV!$M$2:$M$3001,MATCH($C2833,⑥商品照会CSV!$A$2:$A$3001,0)),1)))</f>
        <v/>
      </c>
      <c r="L2833" s="40" t="str">
        <f aca="false">IF($C2833="","",IFERROR(INDEX(⑥商品照会CSV!$Q$2:$Q$3001,MATCH($C2833,⑥商品照会CSV!$A$2:$A$3001,0)),0))</f>
        <v/>
      </c>
      <c r="M2833" s="40" t="str">
        <f aca="false">IF($C2833="","",N($L2833)*N($K2833))</f>
        <v/>
      </c>
      <c r="N2833" s="17" t="str">
        <f aca="false">IF($C2833="","",MAX(1,IFERROR(INDEX(⑥商品照会CSV!$AK$2:$AK$3001,MATCH($C2833,⑥商品照会CSV!$A$2:$A$3001,0)),1)))</f>
        <v/>
      </c>
      <c r="O2833" s="12" t="str">
        <f aca="false">IF($C2833="","",IFERROR(IF(INDEX(⑥商品照会CSV!$AN$2:$AN$3001,MATCH($C2833,⑥商品照会CSV!$A$2:$A$3001,0))=1,"バラ",IF(INDEX(⑥商品照会CSV!$AM$2:$AM$3001,MATCH($C2833,⑥商品照会CSV!$A$2:$A$3001,0))=1,"中間包装","ケース")),"ケース"))</f>
        <v/>
      </c>
      <c r="P2833" s="18"/>
      <c r="Q2833" s="14"/>
      <c r="R2833" s="17" t="str">
        <f aca="false">IF($C2833="","",N($Q2833)*N($K2833))</f>
        <v/>
      </c>
    </row>
    <row r="2834" customFormat="false" ht="15" hidden="false" customHeight="false" outlineLevel="0" collapsed="false">
      <c r="B2834" s="12" t="n">
        <v>2829</v>
      </c>
      <c r="C2834" s="36" t="str">
        <f aca="false">IF(①在庫CSV_発注日!$M2830="","",①在庫CSV_発注日!$M2830&amp;"")</f>
        <v/>
      </c>
      <c r="D2834" s="12" t="str">
        <f aca="false">IF($C2834="","",①在庫CSV_発注日!$N2830)</f>
        <v/>
      </c>
      <c r="E2834" s="12" t="str">
        <f aca="false">IF($C2834="","",①在庫CSV_発注日!$H2830)</f>
        <v/>
      </c>
      <c r="F2834" s="12" t="str">
        <f aca="false">IF($C2834="","",①在庫CSV_発注日!$L2830)</f>
        <v/>
      </c>
      <c r="G2834" s="18"/>
      <c r="H2834" s="17" t="str">
        <f aca="false">IF($C2834="","",N(①在庫CSV_発注日!$Z2830))</f>
        <v/>
      </c>
      <c r="I2834" s="37" t="str">
        <f aca="false">IF($C2834="","",SUMIFS(⑤減算マスタCSV!$L$2:$L$8001,⑤減算マスタCSV!$F$2:$F$8001,$C2834,⑤減算マスタCSV!$K$2:$K$8001,1))</f>
        <v/>
      </c>
      <c r="J2834" s="17" t="str">
        <f aca="false">IF($C2834="","",IFERROR(INDEX(⑤減算マスタCSV!$H$2:$H$8001,MATCH($C2834,⑤減算マスタCSV!$F$2:$F$8001,0)),1))</f>
        <v/>
      </c>
      <c r="K2834" s="17" t="str">
        <f aca="false">IF($C2834="","",MAX(1,IFERROR(INDEX(⑥商品照会CSV!$M$2:$M$3001,MATCH($C2834,⑥商品照会CSV!$A$2:$A$3001,0)),1)))</f>
        <v/>
      </c>
      <c r="L2834" s="40" t="str">
        <f aca="false">IF($C2834="","",IFERROR(INDEX(⑥商品照会CSV!$Q$2:$Q$3001,MATCH($C2834,⑥商品照会CSV!$A$2:$A$3001,0)),0))</f>
        <v/>
      </c>
      <c r="M2834" s="40" t="str">
        <f aca="false">IF($C2834="","",N($L2834)*N($K2834))</f>
        <v/>
      </c>
      <c r="N2834" s="17" t="str">
        <f aca="false">IF($C2834="","",MAX(1,IFERROR(INDEX(⑥商品照会CSV!$AK$2:$AK$3001,MATCH($C2834,⑥商品照会CSV!$A$2:$A$3001,0)),1)))</f>
        <v/>
      </c>
      <c r="O2834" s="12" t="str">
        <f aca="false">IF($C2834="","",IFERROR(IF(INDEX(⑥商品照会CSV!$AN$2:$AN$3001,MATCH($C2834,⑥商品照会CSV!$A$2:$A$3001,0))=1,"バラ",IF(INDEX(⑥商品照会CSV!$AM$2:$AM$3001,MATCH($C2834,⑥商品照会CSV!$A$2:$A$3001,0))=1,"中間包装","ケース")),"ケース"))</f>
        <v/>
      </c>
      <c r="P2834" s="18"/>
      <c r="Q2834" s="14"/>
      <c r="R2834" s="17" t="str">
        <f aca="false">IF($C2834="","",N($Q2834)*N($K2834))</f>
        <v/>
      </c>
    </row>
    <row r="2835" customFormat="false" ht="15" hidden="false" customHeight="false" outlineLevel="0" collapsed="false">
      <c r="B2835" s="12" t="n">
        <v>2830</v>
      </c>
      <c r="C2835" s="36" t="str">
        <f aca="false">IF(①在庫CSV_発注日!$M2831="","",①在庫CSV_発注日!$M2831&amp;"")</f>
        <v/>
      </c>
      <c r="D2835" s="12" t="str">
        <f aca="false">IF($C2835="","",①在庫CSV_発注日!$N2831)</f>
        <v/>
      </c>
      <c r="E2835" s="12" t="str">
        <f aca="false">IF($C2835="","",①在庫CSV_発注日!$H2831)</f>
        <v/>
      </c>
      <c r="F2835" s="12" t="str">
        <f aca="false">IF($C2835="","",①在庫CSV_発注日!$L2831)</f>
        <v/>
      </c>
      <c r="G2835" s="18"/>
      <c r="H2835" s="17" t="str">
        <f aca="false">IF($C2835="","",N(①在庫CSV_発注日!$Z2831))</f>
        <v/>
      </c>
      <c r="I2835" s="37" t="str">
        <f aca="false">IF($C2835="","",SUMIFS(⑤減算マスタCSV!$L$2:$L$8001,⑤減算マスタCSV!$F$2:$F$8001,$C2835,⑤減算マスタCSV!$K$2:$K$8001,1))</f>
        <v/>
      </c>
      <c r="J2835" s="17" t="str">
        <f aca="false">IF($C2835="","",IFERROR(INDEX(⑤減算マスタCSV!$H$2:$H$8001,MATCH($C2835,⑤減算マスタCSV!$F$2:$F$8001,0)),1))</f>
        <v/>
      </c>
      <c r="K2835" s="17" t="str">
        <f aca="false">IF($C2835="","",MAX(1,IFERROR(INDEX(⑥商品照会CSV!$M$2:$M$3001,MATCH($C2835,⑥商品照会CSV!$A$2:$A$3001,0)),1)))</f>
        <v/>
      </c>
      <c r="L2835" s="40" t="str">
        <f aca="false">IF($C2835="","",IFERROR(INDEX(⑥商品照会CSV!$Q$2:$Q$3001,MATCH($C2835,⑥商品照会CSV!$A$2:$A$3001,0)),0))</f>
        <v/>
      </c>
      <c r="M2835" s="40" t="str">
        <f aca="false">IF($C2835="","",N($L2835)*N($K2835))</f>
        <v/>
      </c>
      <c r="N2835" s="17" t="str">
        <f aca="false">IF($C2835="","",MAX(1,IFERROR(INDEX(⑥商品照会CSV!$AK$2:$AK$3001,MATCH($C2835,⑥商品照会CSV!$A$2:$A$3001,0)),1)))</f>
        <v/>
      </c>
      <c r="O2835" s="12" t="str">
        <f aca="false">IF($C2835="","",IFERROR(IF(INDEX(⑥商品照会CSV!$AN$2:$AN$3001,MATCH($C2835,⑥商品照会CSV!$A$2:$A$3001,0))=1,"バラ",IF(INDEX(⑥商品照会CSV!$AM$2:$AM$3001,MATCH($C2835,⑥商品照会CSV!$A$2:$A$3001,0))=1,"中間包装","ケース")),"ケース"))</f>
        <v/>
      </c>
      <c r="P2835" s="18"/>
      <c r="Q2835" s="14"/>
      <c r="R2835" s="17" t="str">
        <f aca="false">IF($C2835="","",N($Q2835)*N($K2835))</f>
        <v/>
      </c>
    </row>
    <row r="2836" customFormat="false" ht="15" hidden="false" customHeight="false" outlineLevel="0" collapsed="false">
      <c r="B2836" s="12" t="n">
        <v>2831</v>
      </c>
      <c r="C2836" s="36" t="str">
        <f aca="false">IF(①在庫CSV_発注日!$M2832="","",①在庫CSV_発注日!$M2832&amp;"")</f>
        <v/>
      </c>
      <c r="D2836" s="12" t="str">
        <f aca="false">IF($C2836="","",①在庫CSV_発注日!$N2832)</f>
        <v/>
      </c>
      <c r="E2836" s="12" t="str">
        <f aca="false">IF($C2836="","",①在庫CSV_発注日!$H2832)</f>
        <v/>
      </c>
      <c r="F2836" s="12" t="str">
        <f aca="false">IF($C2836="","",①在庫CSV_発注日!$L2832)</f>
        <v/>
      </c>
      <c r="G2836" s="18"/>
      <c r="H2836" s="17" t="str">
        <f aca="false">IF($C2836="","",N(①在庫CSV_発注日!$Z2832))</f>
        <v/>
      </c>
      <c r="I2836" s="37" t="str">
        <f aca="false">IF($C2836="","",SUMIFS(⑤減算マスタCSV!$L$2:$L$8001,⑤減算マスタCSV!$F$2:$F$8001,$C2836,⑤減算マスタCSV!$K$2:$K$8001,1))</f>
        <v/>
      </c>
      <c r="J2836" s="17" t="str">
        <f aca="false">IF($C2836="","",IFERROR(INDEX(⑤減算マスタCSV!$H$2:$H$8001,MATCH($C2836,⑤減算マスタCSV!$F$2:$F$8001,0)),1))</f>
        <v/>
      </c>
      <c r="K2836" s="17" t="str">
        <f aca="false">IF($C2836="","",MAX(1,IFERROR(INDEX(⑥商品照会CSV!$M$2:$M$3001,MATCH($C2836,⑥商品照会CSV!$A$2:$A$3001,0)),1)))</f>
        <v/>
      </c>
      <c r="L2836" s="40" t="str">
        <f aca="false">IF($C2836="","",IFERROR(INDEX(⑥商品照会CSV!$Q$2:$Q$3001,MATCH($C2836,⑥商品照会CSV!$A$2:$A$3001,0)),0))</f>
        <v/>
      </c>
      <c r="M2836" s="40" t="str">
        <f aca="false">IF($C2836="","",N($L2836)*N($K2836))</f>
        <v/>
      </c>
      <c r="N2836" s="17" t="str">
        <f aca="false">IF($C2836="","",MAX(1,IFERROR(INDEX(⑥商品照会CSV!$AK$2:$AK$3001,MATCH($C2836,⑥商品照会CSV!$A$2:$A$3001,0)),1)))</f>
        <v/>
      </c>
      <c r="O2836" s="12" t="str">
        <f aca="false">IF($C2836="","",IFERROR(IF(INDEX(⑥商品照会CSV!$AN$2:$AN$3001,MATCH($C2836,⑥商品照会CSV!$A$2:$A$3001,0))=1,"バラ",IF(INDEX(⑥商品照会CSV!$AM$2:$AM$3001,MATCH($C2836,⑥商品照会CSV!$A$2:$A$3001,0))=1,"中間包装","ケース")),"ケース"))</f>
        <v/>
      </c>
      <c r="P2836" s="18"/>
      <c r="Q2836" s="14"/>
      <c r="R2836" s="17" t="str">
        <f aca="false">IF($C2836="","",N($Q2836)*N($K2836))</f>
        <v/>
      </c>
    </row>
    <row r="2837" customFormat="false" ht="15" hidden="false" customHeight="false" outlineLevel="0" collapsed="false">
      <c r="B2837" s="12" t="n">
        <v>2832</v>
      </c>
      <c r="C2837" s="36" t="str">
        <f aca="false">IF(①在庫CSV_発注日!$M2833="","",①在庫CSV_発注日!$M2833&amp;"")</f>
        <v/>
      </c>
      <c r="D2837" s="12" t="str">
        <f aca="false">IF($C2837="","",①在庫CSV_発注日!$N2833)</f>
        <v/>
      </c>
      <c r="E2837" s="12" t="str">
        <f aca="false">IF($C2837="","",①在庫CSV_発注日!$H2833)</f>
        <v/>
      </c>
      <c r="F2837" s="12" t="str">
        <f aca="false">IF($C2837="","",①在庫CSV_発注日!$L2833)</f>
        <v/>
      </c>
      <c r="G2837" s="18"/>
      <c r="H2837" s="17" t="str">
        <f aca="false">IF($C2837="","",N(①在庫CSV_発注日!$Z2833))</f>
        <v/>
      </c>
      <c r="I2837" s="37" t="str">
        <f aca="false">IF($C2837="","",SUMIFS(⑤減算マスタCSV!$L$2:$L$8001,⑤減算マスタCSV!$F$2:$F$8001,$C2837,⑤減算マスタCSV!$K$2:$K$8001,1))</f>
        <v/>
      </c>
      <c r="J2837" s="17" t="str">
        <f aca="false">IF($C2837="","",IFERROR(INDEX(⑤減算マスタCSV!$H$2:$H$8001,MATCH($C2837,⑤減算マスタCSV!$F$2:$F$8001,0)),1))</f>
        <v/>
      </c>
      <c r="K2837" s="17" t="str">
        <f aca="false">IF($C2837="","",MAX(1,IFERROR(INDEX(⑥商品照会CSV!$M$2:$M$3001,MATCH($C2837,⑥商品照会CSV!$A$2:$A$3001,0)),1)))</f>
        <v/>
      </c>
      <c r="L2837" s="40" t="str">
        <f aca="false">IF($C2837="","",IFERROR(INDEX(⑥商品照会CSV!$Q$2:$Q$3001,MATCH($C2837,⑥商品照会CSV!$A$2:$A$3001,0)),0))</f>
        <v/>
      </c>
      <c r="M2837" s="40" t="str">
        <f aca="false">IF($C2837="","",N($L2837)*N($K2837))</f>
        <v/>
      </c>
      <c r="N2837" s="17" t="str">
        <f aca="false">IF($C2837="","",MAX(1,IFERROR(INDEX(⑥商品照会CSV!$AK$2:$AK$3001,MATCH($C2837,⑥商品照会CSV!$A$2:$A$3001,0)),1)))</f>
        <v/>
      </c>
      <c r="O2837" s="12" t="str">
        <f aca="false">IF($C2837="","",IFERROR(IF(INDEX(⑥商品照会CSV!$AN$2:$AN$3001,MATCH($C2837,⑥商品照会CSV!$A$2:$A$3001,0))=1,"バラ",IF(INDEX(⑥商品照会CSV!$AM$2:$AM$3001,MATCH($C2837,⑥商品照会CSV!$A$2:$A$3001,0))=1,"中間包装","ケース")),"ケース"))</f>
        <v/>
      </c>
      <c r="P2837" s="18"/>
      <c r="Q2837" s="14"/>
      <c r="R2837" s="17" t="str">
        <f aca="false">IF($C2837="","",N($Q2837)*N($K2837))</f>
        <v/>
      </c>
    </row>
    <row r="2838" customFormat="false" ht="15" hidden="false" customHeight="false" outlineLevel="0" collapsed="false">
      <c r="B2838" s="12" t="n">
        <v>2833</v>
      </c>
      <c r="C2838" s="36" t="str">
        <f aca="false">IF(①在庫CSV_発注日!$M2834="","",①在庫CSV_発注日!$M2834&amp;"")</f>
        <v/>
      </c>
      <c r="D2838" s="12" t="str">
        <f aca="false">IF($C2838="","",①在庫CSV_発注日!$N2834)</f>
        <v/>
      </c>
      <c r="E2838" s="12" t="str">
        <f aca="false">IF($C2838="","",①在庫CSV_発注日!$H2834)</f>
        <v/>
      </c>
      <c r="F2838" s="12" t="str">
        <f aca="false">IF($C2838="","",①在庫CSV_発注日!$L2834)</f>
        <v/>
      </c>
      <c r="G2838" s="18"/>
      <c r="H2838" s="17" t="str">
        <f aca="false">IF($C2838="","",N(①在庫CSV_発注日!$Z2834))</f>
        <v/>
      </c>
      <c r="I2838" s="37" t="str">
        <f aca="false">IF($C2838="","",SUMIFS(⑤減算マスタCSV!$L$2:$L$8001,⑤減算マスタCSV!$F$2:$F$8001,$C2838,⑤減算マスタCSV!$K$2:$K$8001,1))</f>
        <v/>
      </c>
      <c r="J2838" s="17" t="str">
        <f aca="false">IF($C2838="","",IFERROR(INDEX(⑤減算マスタCSV!$H$2:$H$8001,MATCH($C2838,⑤減算マスタCSV!$F$2:$F$8001,0)),1))</f>
        <v/>
      </c>
      <c r="K2838" s="17" t="str">
        <f aca="false">IF($C2838="","",MAX(1,IFERROR(INDEX(⑥商品照会CSV!$M$2:$M$3001,MATCH($C2838,⑥商品照会CSV!$A$2:$A$3001,0)),1)))</f>
        <v/>
      </c>
      <c r="L2838" s="40" t="str">
        <f aca="false">IF($C2838="","",IFERROR(INDEX(⑥商品照会CSV!$Q$2:$Q$3001,MATCH($C2838,⑥商品照会CSV!$A$2:$A$3001,0)),0))</f>
        <v/>
      </c>
      <c r="M2838" s="40" t="str">
        <f aca="false">IF($C2838="","",N($L2838)*N($K2838))</f>
        <v/>
      </c>
      <c r="N2838" s="17" t="str">
        <f aca="false">IF($C2838="","",MAX(1,IFERROR(INDEX(⑥商品照会CSV!$AK$2:$AK$3001,MATCH($C2838,⑥商品照会CSV!$A$2:$A$3001,0)),1)))</f>
        <v/>
      </c>
      <c r="O2838" s="12" t="str">
        <f aca="false">IF($C2838="","",IFERROR(IF(INDEX(⑥商品照会CSV!$AN$2:$AN$3001,MATCH($C2838,⑥商品照会CSV!$A$2:$A$3001,0))=1,"バラ",IF(INDEX(⑥商品照会CSV!$AM$2:$AM$3001,MATCH($C2838,⑥商品照会CSV!$A$2:$A$3001,0))=1,"中間包装","ケース")),"ケース"))</f>
        <v/>
      </c>
      <c r="P2838" s="18"/>
      <c r="Q2838" s="14"/>
      <c r="R2838" s="17" t="str">
        <f aca="false">IF($C2838="","",N($Q2838)*N($K2838))</f>
        <v/>
      </c>
    </row>
    <row r="2839" customFormat="false" ht="15" hidden="false" customHeight="false" outlineLevel="0" collapsed="false">
      <c r="B2839" s="12" t="n">
        <v>2834</v>
      </c>
      <c r="C2839" s="36" t="str">
        <f aca="false">IF(①在庫CSV_発注日!$M2835="","",①在庫CSV_発注日!$M2835&amp;"")</f>
        <v/>
      </c>
      <c r="D2839" s="12" t="str">
        <f aca="false">IF($C2839="","",①在庫CSV_発注日!$N2835)</f>
        <v/>
      </c>
      <c r="E2839" s="12" t="str">
        <f aca="false">IF($C2839="","",①在庫CSV_発注日!$H2835)</f>
        <v/>
      </c>
      <c r="F2839" s="12" t="str">
        <f aca="false">IF($C2839="","",①在庫CSV_発注日!$L2835)</f>
        <v/>
      </c>
      <c r="G2839" s="18"/>
      <c r="H2839" s="17" t="str">
        <f aca="false">IF($C2839="","",N(①在庫CSV_発注日!$Z2835))</f>
        <v/>
      </c>
      <c r="I2839" s="37" t="str">
        <f aca="false">IF($C2839="","",SUMIFS(⑤減算マスタCSV!$L$2:$L$8001,⑤減算マスタCSV!$F$2:$F$8001,$C2839,⑤減算マスタCSV!$K$2:$K$8001,1))</f>
        <v/>
      </c>
      <c r="J2839" s="17" t="str">
        <f aca="false">IF($C2839="","",IFERROR(INDEX(⑤減算マスタCSV!$H$2:$H$8001,MATCH($C2839,⑤減算マスタCSV!$F$2:$F$8001,0)),1))</f>
        <v/>
      </c>
      <c r="K2839" s="17" t="str">
        <f aca="false">IF($C2839="","",MAX(1,IFERROR(INDEX(⑥商品照会CSV!$M$2:$M$3001,MATCH($C2839,⑥商品照会CSV!$A$2:$A$3001,0)),1)))</f>
        <v/>
      </c>
      <c r="L2839" s="40" t="str">
        <f aca="false">IF($C2839="","",IFERROR(INDEX(⑥商品照会CSV!$Q$2:$Q$3001,MATCH($C2839,⑥商品照会CSV!$A$2:$A$3001,0)),0))</f>
        <v/>
      </c>
      <c r="M2839" s="40" t="str">
        <f aca="false">IF($C2839="","",N($L2839)*N($K2839))</f>
        <v/>
      </c>
      <c r="N2839" s="17" t="str">
        <f aca="false">IF($C2839="","",MAX(1,IFERROR(INDEX(⑥商品照会CSV!$AK$2:$AK$3001,MATCH($C2839,⑥商品照会CSV!$A$2:$A$3001,0)),1)))</f>
        <v/>
      </c>
      <c r="O2839" s="12" t="str">
        <f aca="false">IF($C2839="","",IFERROR(IF(INDEX(⑥商品照会CSV!$AN$2:$AN$3001,MATCH($C2839,⑥商品照会CSV!$A$2:$A$3001,0))=1,"バラ",IF(INDEX(⑥商品照会CSV!$AM$2:$AM$3001,MATCH($C2839,⑥商品照会CSV!$A$2:$A$3001,0))=1,"中間包装","ケース")),"ケース"))</f>
        <v/>
      </c>
      <c r="P2839" s="18"/>
      <c r="Q2839" s="14"/>
      <c r="R2839" s="17" t="str">
        <f aca="false">IF($C2839="","",N($Q2839)*N($K2839))</f>
        <v/>
      </c>
    </row>
    <row r="2840" customFormat="false" ht="15" hidden="false" customHeight="false" outlineLevel="0" collapsed="false">
      <c r="B2840" s="12" t="n">
        <v>2835</v>
      </c>
      <c r="C2840" s="36" t="str">
        <f aca="false">IF(①在庫CSV_発注日!$M2836="","",①在庫CSV_発注日!$M2836&amp;"")</f>
        <v/>
      </c>
      <c r="D2840" s="12" t="str">
        <f aca="false">IF($C2840="","",①在庫CSV_発注日!$N2836)</f>
        <v/>
      </c>
      <c r="E2840" s="12" t="str">
        <f aca="false">IF($C2840="","",①在庫CSV_発注日!$H2836)</f>
        <v/>
      </c>
      <c r="F2840" s="12" t="str">
        <f aca="false">IF($C2840="","",①在庫CSV_発注日!$L2836)</f>
        <v/>
      </c>
      <c r="G2840" s="18"/>
      <c r="H2840" s="17" t="str">
        <f aca="false">IF($C2840="","",N(①在庫CSV_発注日!$Z2836))</f>
        <v/>
      </c>
      <c r="I2840" s="37" t="str">
        <f aca="false">IF($C2840="","",SUMIFS(⑤減算マスタCSV!$L$2:$L$8001,⑤減算マスタCSV!$F$2:$F$8001,$C2840,⑤減算マスタCSV!$K$2:$K$8001,1))</f>
        <v/>
      </c>
      <c r="J2840" s="17" t="str">
        <f aca="false">IF($C2840="","",IFERROR(INDEX(⑤減算マスタCSV!$H$2:$H$8001,MATCH($C2840,⑤減算マスタCSV!$F$2:$F$8001,0)),1))</f>
        <v/>
      </c>
      <c r="K2840" s="17" t="str">
        <f aca="false">IF($C2840="","",MAX(1,IFERROR(INDEX(⑥商品照会CSV!$M$2:$M$3001,MATCH($C2840,⑥商品照会CSV!$A$2:$A$3001,0)),1)))</f>
        <v/>
      </c>
      <c r="L2840" s="40" t="str">
        <f aca="false">IF($C2840="","",IFERROR(INDEX(⑥商品照会CSV!$Q$2:$Q$3001,MATCH($C2840,⑥商品照会CSV!$A$2:$A$3001,0)),0))</f>
        <v/>
      </c>
      <c r="M2840" s="40" t="str">
        <f aca="false">IF($C2840="","",N($L2840)*N($K2840))</f>
        <v/>
      </c>
      <c r="N2840" s="17" t="str">
        <f aca="false">IF($C2840="","",MAX(1,IFERROR(INDEX(⑥商品照会CSV!$AK$2:$AK$3001,MATCH($C2840,⑥商品照会CSV!$A$2:$A$3001,0)),1)))</f>
        <v/>
      </c>
      <c r="O2840" s="12" t="str">
        <f aca="false">IF($C2840="","",IFERROR(IF(INDEX(⑥商品照会CSV!$AN$2:$AN$3001,MATCH($C2840,⑥商品照会CSV!$A$2:$A$3001,0))=1,"バラ",IF(INDEX(⑥商品照会CSV!$AM$2:$AM$3001,MATCH($C2840,⑥商品照会CSV!$A$2:$A$3001,0))=1,"中間包装","ケース")),"ケース"))</f>
        <v/>
      </c>
      <c r="P2840" s="18"/>
      <c r="Q2840" s="14"/>
      <c r="R2840" s="17" t="str">
        <f aca="false">IF($C2840="","",N($Q2840)*N($K2840))</f>
        <v/>
      </c>
    </row>
    <row r="2841" customFormat="false" ht="15" hidden="false" customHeight="false" outlineLevel="0" collapsed="false">
      <c r="B2841" s="12" t="n">
        <v>2836</v>
      </c>
      <c r="C2841" s="36" t="str">
        <f aca="false">IF(①在庫CSV_発注日!$M2837="","",①在庫CSV_発注日!$M2837&amp;"")</f>
        <v/>
      </c>
      <c r="D2841" s="12" t="str">
        <f aca="false">IF($C2841="","",①在庫CSV_発注日!$N2837)</f>
        <v/>
      </c>
      <c r="E2841" s="12" t="str">
        <f aca="false">IF($C2841="","",①在庫CSV_発注日!$H2837)</f>
        <v/>
      </c>
      <c r="F2841" s="12" t="str">
        <f aca="false">IF($C2841="","",①在庫CSV_発注日!$L2837)</f>
        <v/>
      </c>
      <c r="G2841" s="18"/>
      <c r="H2841" s="17" t="str">
        <f aca="false">IF($C2841="","",N(①在庫CSV_発注日!$Z2837))</f>
        <v/>
      </c>
      <c r="I2841" s="37" t="str">
        <f aca="false">IF($C2841="","",SUMIFS(⑤減算マスタCSV!$L$2:$L$8001,⑤減算マスタCSV!$F$2:$F$8001,$C2841,⑤減算マスタCSV!$K$2:$K$8001,1))</f>
        <v/>
      </c>
      <c r="J2841" s="17" t="str">
        <f aca="false">IF($C2841="","",IFERROR(INDEX(⑤減算マスタCSV!$H$2:$H$8001,MATCH($C2841,⑤減算マスタCSV!$F$2:$F$8001,0)),1))</f>
        <v/>
      </c>
      <c r="K2841" s="17" t="str">
        <f aca="false">IF($C2841="","",MAX(1,IFERROR(INDEX(⑥商品照会CSV!$M$2:$M$3001,MATCH($C2841,⑥商品照会CSV!$A$2:$A$3001,0)),1)))</f>
        <v/>
      </c>
      <c r="L2841" s="40" t="str">
        <f aca="false">IF($C2841="","",IFERROR(INDEX(⑥商品照会CSV!$Q$2:$Q$3001,MATCH($C2841,⑥商品照会CSV!$A$2:$A$3001,0)),0))</f>
        <v/>
      </c>
      <c r="M2841" s="40" t="str">
        <f aca="false">IF($C2841="","",N($L2841)*N($K2841))</f>
        <v/>
      </c>
      <c r="N2841" s="17" t="str">
        <f aca="false">IF($C2841="","",MAX(1,IFERROR(INDEX(⑥商品照会CSV!$AK$2:$AK$3001,MATCH($C2841,⑥商品照会CSV!$A$2:$A$3001,0)),1)))</f>
        <v/>
      </c>
      <c r="O2841" s="12" t="str">
        <f aca="false">IF($C2841="","",IFERROR(IF(INDEX(⑥商品照会CSV!$AN$2:$AN$3001,MATCH($C2841,⑥商品照会CSV!$A$2:$A$3001,0))=1,"バラ",IF(INDEX(⑥商品照会CSV!$AM$2:$AM$3001,MATCH($C2841,⑥商品照会CSV!$A$2:$A$3001,0))=1,"中間包装","ケース")),"ケース"))</f>
        <v/>
      </c>
      <c r="P2841" s="18"/>
      <c r="Q2841" s="14"/>
      <c r="R2841" s="17" t="str">
        <f aca="false">IF($C2841="","",N($Q2841)*N($K2841))</f>
        <v/>
      </c>
    </row>
    <row r="2842" customFormat="false" ht="15" hidden="false" customHeight="false" outlineLevel="0" collapsed="false">
      <c r="B2842" s="12" t="n">
        <v>2837</v>
      </c>
      <c r="C2842" s="36" t="str">
        <f aca="false">IF(①在庫CSV_発注日!$M2838="","",①在庫CSV_発注日!$M2838&amp;"")</f>
        <v/>
      </c>
      <c r="D2842" s="12" t="str">
        <f aca="false">IF($C2842="","",①在庫CSV_発注日!$N2838)</f>
        <v/>
      </c>
      <c r="E2842" s="12" t="str">
        <f aca="false">IF($C2842="","",①在庫CSV_発注日!$H2838)</f>
        <v/>
      </c>
      <c r="F2842" s="12" t="str">
        <f aca="false">IF($C2842="","",①在庫CSV_発注日!$L2838)</f>
        <v/>
      </c>
      <c r="G2842" s="18"/>
      <c r="H2842" s="17" t="str">
        <f aca="false">IF($C2842="","",N(①在庫CSV_発注日!$Z2838))</f>
        <v/>
      </c>
      <c r="I2842" s="37" t="str">
        <f aca="false">IF($C2842="","",SUMIFS(⑤減算マスタCSV!$L$2:$L$8001,⑤減算マスタCSV!$F$2:$F$8001,$C2842,⑤減算マスタCSV!$K$2:$K$8001,1))</f>
        <v/>
      </c>
      <c r="J2842" s="17" t="str">
        <f aca="false">IF($C2842="","",IFERROR(INDEX(⑤減算マスタCSV!$H$2:$H$8001,MATCH($C2842,⑤減算マスタCSV!$F$2:$F$8001,0)),1))</f>
        <v/>
      </c>
      <c r="K2842" s="17" t="str">
        <f aca="false">IF($C2842="","",MAX(1,IFERROR(INDEX(⑥商品照会CSV!$M$2:$M$3001,MATCH($C2842,⑥商品照会CSV!$A$2:$A$3001,0)),1)))</f>
        <v/>
      </c>
      <c r="L2842" s="40" t="str">
        <f aca="false">IF($C2842="","",IFERROR(INDEX(⑥商品照会CSV!$Q$2:$Q$3001,MATCH($C2842,⑥商品照会CSV!$A$2:$A$3001,0)),0))</f>
        <v/>
      </c>
      <c r="M2842" s="40" t="str">
        <f aca="false">IF($C2842="","",N($L2842)*N($K2842))</f>
        <v/>
      </c>
      <c r="N2842" s="17" t="str">
        <f aca="false">IF($C2842="","",MAX(1,IFERROR(INDEX(⑥商品照会CSV!$AK$2:$AK$3001,MATCH($C2842,⑥商品照会CSV!$A$2:$A$3001,0)),1)))</f>
        <v/>
      </c>
      <c r="O2842" s="12" t="str">
        <f aca="false">IF($C2842="","",IFERROR(IF(INDEX(⑥商品照会CSV!$AN$2:$AN$3001,MATCH($C2842,⑥商品照会CSV!$A$2:$A$3001,0))=1,"バラ",IF(INDEX(⑥商品照会CSV!$AM$2:$AM$3001,MATCH($C2842,⑥商品照会CSV!$A$2:$A$3001,0))=1,"中間包装","ケース")),"ケース"))</f>
        <v/>
      </c>
      <c r="P2842" s="18"/>
      <c r="Q2842" s="14"/>
      <c r="R2842" s="17" t="str">
        <f aca="false">IF($C2842="","",N($Q2842)*N($K2842))</f>
        <v/>
      </c>
    </row>
    <row r="2843" customFormat="false" ht="15" hidden="false" customHeight="false" outlineLevel="0" collapsed="false">
      <c r="B2843" s="12" t="n">
        <v>2838</v>
      </c>
      <c r="C2843" s="36" t="str">
        <f aca="false">IF(①在庫CSV_発注日!$M2839="","",①在庫CSV_発注日!$M2839&amp;"")</f>
        <v/>
      </c>
      <c r="D2843" s="12" t="str">
        <f aca="false">IF($C2843="","",①在庫CSV_発注日!$N2839)</f>
        <v/>
      </c>
      <c r="E2843" s="12" t="str">
        <f aca="false">IF($C2843="","",①在庫CSV_発注日!$H2839)</f>
        <v/>
      </c>
      <c r="F2843" s="12" t="str">
        <f aca="false">IF($C2843="","",①在庫CSV_発注日!$L2839)</f>
        <v/>
      </c>
      <c r="G2843" s="18"/>
      <c r="H2843" s="17" t="str">
        <f aca="false">IF($C2843="","",N(①在庫CSV_発注日!$Z2839))</f>
        <v/>
      </c>
      <c r="I2843" s="37" t="str">
        <f aca="false">IF($C2843="","",SUMIFS(⑤減算マスタCSV!$L$2:$L$8001,⑤減算マスタCSV!$F$2:$F$8001,$C2843,⑤減算マスタCSV!$K$2:$K$8001,1))</f>
        <v/>
      </c>
      <c r="J2843" s="17" t="str">
        <f aca="false">IF($C2843="","",IFERROR(INDEX(⑤減算マスタCSV!$H$2:$H$8001,MATCH($C2843,⑤減算マスタCSV!$F$2:$F$8001,0)),1))</f>
        <v/>
      </c>
      <c r="K2843" s="17" t="str">
        <f aca="false">IF($C2843="","",MAX(1,IFERROR(INDEX(⑥商品照会CSV!$M$2:$M$3001,MATCH($C2843,⑥商品照会CSV!$A$2:$A$3001,0)),1)))</f>
        <v/>
      </c>
      <c r="L2843" s="40" t="str">
        <f aca="false">IF($C2843="","",IFERROR(INDEX(⑥商品照会CSV!$Q$2:$Q$3001,MATCH($C2843,⑥商品照会CSV!$A$2:$A$3001,0)),0))</f>
        <v/>
      </c>
      <c r="M2843" s="40" t="str">
        <f aca="false">IF($C2843="","",N($L2843)*N($K2843))</f>
        <v/>
      </c>
      <c r="N2843" s="17" t="str">
        <f aca="false">IF($C2843="","",MAX(1,IFERROR(INDEX(⑥商品照会CSV!$AK$2:$AK$3001,MATCH($C2843,⑥商品照会CSV!$A$2:$A$3001,0)),1)))</f>
        <v/>
      </c>
      <c r="O2843" s="12" t="str">
        <f aca="false">IF($C2843="","",IFERROR(IF(INDEX(⑥商品照会CSV!$AN$2:$AN$3001,MATCH($C2843,⑥商品照会CSV!$A$2:$A$3001,0))=1,"バラ",IF(INDEX(⑥商品照会CSV!$AM$2:$AM$3001,MATCH($C2843,⑥商品照会CSV!$A$2:$A$3001,0))=1,"中間包装","ケース")),"ケース"))</f>
        <v/>
      </c>
      <c r="P2843" s="18"/>
      <c r="Q2843" s="14"/>
      <c r="R2843" s="17" t="str">
        <f aca="false">IF($C2843="","",N($Q2843)*N($K2843))</f>
        <v/>
      </c>
    </row>
    <row r="2844" customFormat="false" ht="15" hidden="false" customHeight="false" outlineLevel="0" collapsed="false">
      <c r="B2844" s="12" t="n">
        <v>2839</v>
      </c>
      <c r="C2844" s="36" t="str">
        <f aca="false">IF(①在庫CSV_発注日!$M2840="","",①在庫CSV_発注日!$M2840&amp;"")</f>
        <v/>
      </c>
      <c r="D2844" s="12" t="str">
        <f aca="false">IF($C2844="","",①在庫CSV_発注日!$N2840)</f>
        <v/>
      </c>
      <c r="E2844" s="12" t="str">
        <f aca="false">IF($C2844="","",①在庫CSV_発注日!$H2840)</f>
        <v/>
      </c>
      <c r="F2844" s="12" t="str">
        <f aca="false">IF($C2844="","",①在庫CSV_発注日!$L2840)</f>
        <v/>
      </c>
      <c r="G2844" s="18"/>
      <c r="H2844" s="17" t="str">
        <f aca="false">IF($C2844="","",N(①在庫CSV_発注日!$Z2840))</f>
        <v/>
      </c>
      <c r="I2844" s="37" t="str">
        <f aca="false">IF($C2844="","",SUMIFS(⑤減算マスタCSV!$L$2:$L$8001,⑤減算マスタCSV!$F$2:$F$8001,$C2844,⑤減算マスタCSV!$K$2:$K$8001,1))</f>
        <v/>
      </c>
      <c r="J2844" s="17" t="str">
        <f aca="false">IF($C2844="","",IFERROR(INDEX(⑤減算マスタCSV!$H$2:$H$8001,MATCH($C2844,⑤減算マスタCSV!$F$2:$F$8001,0)),1))</f>
        <v/>
      </c>
      <c r="K2844" s="17" t="str">
        <f aca="false">IF($C2844="","",MAX(1,IFERROR(INDEX(⑥商品照会CSV!$M$2:$M$3001,MATCH($C2844,⑥商品照会CSV!$A$2:$A$3001,0)),1)))</f>
        <v/>
      </c>
      <c r="L2844" s="40" t="str">
        <f aca="false">IF($C2844="","",IFERROR(INDEX(⑥商品照会CSV!$Q$2:$Q$3001,MATCH($C2844,⑥商品照会CSV!$A$2:$A$3001,0)),0))</f>
        <v/>
      </c>
      <c r="M2844" s="40" t="str">
        <f aca="false">IF($C2844="","",N($L2844)*N($K2844))</f>
        <v/>
      </c>
      <c r="N2844" s="17" t="str">
        <f aca="false">IF($C2844="","",MAX(1,IFERROR(INDEX(⑥商品照会CSV!$AK$2:$AK$3001,MATCH($C2844,⑥商品照会CSV!$A$2:$A$3001,0)),1)))</f>
        <v/>
      </c>
      <c r="O2844" s="12" t="str">
        <f aca="false">IF($C2844="","",IFERROR(IF(INDEX(⑥商品照会CSV!$AN$2:$AN$3001,MATCH($C2844,⑥商品照会CSV!$A$2:$A$3001,0))=1,"バラ",IF(INDEX(⑥商品照会CSV!$AM$2:$AM$3001,MATCH($C2844,⑥商品照会CSV!$A$2:$A$3001,0))=1,"中間包装","ケース")),"ケース"))</f>
        <v/>
      </c>
      <c r="P2844" s="18"/>
      <c r="Q2844" s="14"/>
      <c r="R2844" s="17" t="str">
        <f aca="false">IF($C2844="","",N($Q2844)*N($K2844))</f>
        <v/>
      </c>
    </row>
    <row r="2845" customFormat="false" ht="15" hidden="false" customHeight="false" outlineLevel="0" collapsed="false">
      <c r="B2845" s="12" t="n">
        <v>2840</v>
      </c>
      <c r="C2845" s="36" t="str">
        <f aca="false">IF(①在庫CSV_発注日!$M2841="","",①在庫CSV_発注日!$M2841&amp;"")</f>
        <v/>
      </c>
      <c r="D2845" s="12" t="str">
        <f aca="false">IF($C2845="","",①在庫CSV_発注日!$N2841)</f>
        <v/>
      </c>
      <c r="E2845" s="12" t="str">
        <f aca="false">IF($C2845="","",①在庫CSV_発注日!$H2841)</f>
        <v/>
      </c>
      <c r="F2845" s="12" t="str">
        <f aca="false">IF($C2845="","",①在庫CSV_発注日!$L2841)</f>
        <v/>
      </c>
      <c r="G2845" s="18"/>
      <c r="H2845" s="17" t="str">
        <f aca="false">IF($C2845="","",N(①在庫CSV_発注日!$Z2841))</f>
        <v/>
      </c>
      <c r="I2845" s="37" t="str">
        <f aca="false">IF($C2845="","",SUMIFS(⑤減算マスタCSV!$L$2:$L$8001,⑤減算マスタCSV!$F$2:$F$8001,$C2845,⑤減算マスタCSV!$K$2:$K$8001,1))</f>
        <v/>
      </c>
      <c r="J2845" s="17" t="str">
        <f aca="false">IF($C2845="","",IFERROR(INDEX(⑤減算マスタCSV!$H$2:$H$8001,MATCH($C2845,⑤減算マスタCSV!$F$2:$F$8001,0)),1))</f>
        <v/>
      </c>
      <c r="K2845" s="17" t="str">
        <f aca="false">IF($C2845="","",MAX(1,IFERROR(INDEX(⑥商品照会CSV!$M$2:$M$3001,MATCH($C2845,⑥商品照会CSV!$A$2:$A$3001,0)),1)))</f>
        <v/>
      </c>
      <c r="L2845" s="40" t="str">
        <f aca="false">IF($C2845="","",IFERROR(INDEX(⑥商品照会CSV!$Q$2:$Q$3001,MATCH($C2845,⑥商品照会CSV!$A$2:$A$3001,0)),0))</f>
        <v/>
      </c>
      <c r="M2845" s="40" t="str">
        <f aca="false">IF($C2845="","",N($L2845)*N($K2845))</f>
        <v/>
      </c>
      <c r="N2845" s="17" t="str">
        <f aca="false">IF($C2845="","",MAX(1,IFERROR(INDEX(⑥商品照会CSV!$AK$2:$AK$3001,MATCH($C2845,⑥商品照会CSV!$A$2:$A$3001,0)),1)))</f>
        <v/>
      </c>
      <c r="O2845" s="12" t="str">
        <f aca="false">IF($C2845="","",IFERROR(IF(INDEX(⑥商品照会CSV!$AN$2:$AN$3001,MATCH($C2845,⑥商品照会CSV!$A$2:$A$3001,0))=1,"バラ",IF(INDEX(⑥商品照会CSV!$AM$2:$AM$3001,MATCH($C2845,⑥商品照会CSV!$A$2:$A$3001,0))=1,"中間包装","ケース")),"ケース"))</f>
        <v/>
      </c>
      <c r="P2845" s="18"/>
      <c r="Q2845" s="14"/>
      <c r="R2845" s="17" t="str">
        <f aca="false">IF($C2845="","",N($Q2845)*N($K2845))</f>
        <v/>
      </c>
    </row>
    <row r="2846" customFormat="false" ht="15" hidden="false" customHeight="false" outlineLevel="0" collapsed="false">
      <c r="B2846" s="12" t="n">
        <v>2841</v>
      </c>
      <c r="C2846" s="36" t="str">
        <f aca="false">IF(①在庫CSV_発注日!$M2842="","",①在庫CSV_発注日!$M2842&amp;"")</f>
        <v/>
      </c>
      <c r="D2846" s="12" t="str">
        <f aca="false">IF($C2846="","",①在庫CSV_発注日!$N2842)</f>
        <v/>
      </c>
      <c r="E2846" s="12" t="str">
        <f aca="false">IF($C2846="","",①在庫CSV_発注日!$H2842)</f>
        <v/>
      </c>
      <c r="F2846" s="12" t="str">
        <f aca="false">IF($C2846="","",①在庫CSV_発注日!$L2842)</f>
        <v/>
      </c>
      <c r="G2846" s="18"/>
      <c r="H2846" s="17" t="str">
        <f aca="false">IF($C2846="","",N(①在庫CSV_発注日!$Z2842))</f>
        <v/>
      </c>
      <c r="I2846" s="37" t="str">
        <f aca="false">IF($C2846="","",SUMIFS(⑤減算マスタCSV!$L$2:$L$8001,⑤減算マスタCSV!$F$2:$F$8001,$C2846,⑤減算マスタCSV!$K$2:$K$8001,1))</f>
        <v/>
      </c>
      <c r="J2846" s="17" t="str">
        <f aca="false">IF($C2846="","",IFERROR(INDEX(⑤減算マスタCSV!$H$2:$H$8001,MATCH($C2846,⑤減算マスタCSV!$F$2:$F$8001,0)),1))</f>
        <v/>
      </c>
      <c r="K2846" s="17" t="str">
        <f aca="false">IF($C2846="","",MAX(1,IFERROR(INDEX(⑥商品照会CSV!$M$2:$M$3001,MATCH($C2846,⑥商品照会CSV!$A$2:$A$3001,0)),1)))</f>
        <v/>
      </c>
      <c r="L2846" s="40" t="str">
        <f aca="false">IF($C2846="","",IFERROR(INDEX(⑥商品照会CSV!$Q$2:$Q$3001,MATCH($C2846,⑥商品照会CSV!$A$2:$A$3001,0)),0))</f>
        <v/>
      </c>
      <c r="M2846" s="40" t="str">
        <f aca="false">IF($C2846="","",N($L2846)*N($K2846))</f>
        <v/>
      </c>
      <c r="N2846" s="17" t="str">
        <f aca="false">IF($C2846="","",MAX(1,IFERROR(INDEX(⑥商品照会CSV!$AK$2:$AK$3001,MATCH($C2846,⑥商品照会CSV!$A$2:$A$3001,0)),1)))</f>
        <v/>
      </c>
      <c r="O2846" s="12" t="str">
        <f aca="false">IF($C2846="","",IFERROR(IF(INDEX(⑥商品照会CSV!$AN$2:$AN$3001,MATCH($C2846,⑥商品照会CSV!$A$2:$A$3001,0))=1,"バラ",IF(INDEX(⑥商品照会CSV!$AM$2:$AM$3001,MATCH($C2846,⑥商品照会CSV!$A$2:$A$3001,0))=1,"中間包装","ケース")),"ケース"))</f>
        <v/>
      </c>
      <c r="P2846" s="18"/>
      <c r="Q2846" s="14"/>
      <c r="R2846" s="17" t="str">
        <f aca="false">IF($C2846="","",N($Q2846)*N($K2846))</f>
        <v/>
      </c>
    </row>
    <row r="2847" customFormat="false" ht="15" hidden="false" customHeight="false" outlineLevel="0" collapsed="false">
      <c r="B2847" s="12" t="n">
        <v>2842</v>
      </c>
      <c r="C2847" s="36" t="str">
        <f aca="false">IF(①在庫CSV_発注日!$M2843="","",①在庫CSV_発注日!$M2843&amp;"")</f>
        <v/>
      </c>
      <c r="D2847" s="12" t="str">
        <f aca="false">IF($C2847="","",①在庫CSV_発注日!$N2843)</f>
        <v/>
      </c>
      <c r="E2847" s="12" t="str">
        <f aca="false">IF($C2847="","",①在庫CSV_発注日!$H2843)</f>
        <v/>
      </c>
      <c r="F2847" s="12" t="str">
        <f aca="false">IF($C2847="","",①在庫CSV_発注日!$L2843)</f>
        <v/>
      </c>
      <c r="G2847" s="18"/>
      <c r="H2847" s="17" t="str">
        <f aca="false">IF($C2847="","",N(①在庫CSV_発注日!$Z2843))</f>
        <v/>
      </c>
      <c r="I2847" s="37" t="str">
        <f aca="false">IF($C2847="","",SUMIFS(⑤減算マスタCSV!$L$2:$L$8001,⑤減算マスタCSV!$F$2:$F$8001,$C2847,⑤減算マスタCSV!$K$2:$K$8001,1))</f>
        <v/>
      </c>
      <c r="J2847" s="17" t="str">
        <f aca="false">IF($C2847="","",IFERROR(INDEX(⑤減算マスタCSV!$H$2:$H$8001,MATCH($C2847,⑤減算マスタCSV!$F$2:$F$8001,0)),1))</f>
        <v/>
      </c>
      <c r="K2847" s="17" t="str">
        <f aca="false">IF($C2847="","",MAX(1,IFERROR(INDEX(⑥商品照会CSV!$M$2:$M$3001,MATCH($C2847,⑥商品照会CSV!$A$2:$A$3001,0)),1)))</f>
        <v/>
      </c>
      <c r="L2847" s="40" t="str">
        <f aca="false">IF($C2847="","",IFERROR(INDEX(⑥商品照会CSV!$Q$2:$Q$3001,MATCH($C2847,⑥商品照会CSV!$A$2:$A$3001,0)),0))</f>
        <v/>
      </c>
      <c r="M2847" s="40" t="str">
        <f aca="false">IF($C2847="","",N($L2847)*N($K2847))</f>
        <v/>
      </c>
      <c r="N2847" s="17" t="str">
        <f aca="false">IF($C2847="","",MAX(1,IFERROR(INDEX(⑥商品照会CSV!$AK$2:$AK$3001,MATCH($C2847,⑥商品照会CSV!$A$2:$A$3001,0)),1)))</f>
        <v/>
      </c>
      <c r="O2847" s="12" t="str">
        <f aca="false">IF($C2847="","",IFERROR(IF(INDEX(⑥商品照会CSV!$AN$2:$AN$3001,MATCH($C2847,⑥商品照会CSV!$A$2:$A$3001,0))=1,"バラ",IF(INDEX(⑥商品照会CSV!$AM$2:$AM$3001,MATCH($C2847,⑥商品照会CSV!$A$2:$A$3001,0))=1,"中間包装","ケース")),"ケース"))</f>
        <v/>
      </c>
      <c r="P2847" s="18"/>
      <c r="Q2847" s="14"/>
      <c r="R2847" s="17" t="str">
        <f aca="false">IF($C2847="","",N($Q2847)*N($K2847))</f>
        <v/>
      </c>
    </row>
    <row r="2848" customFormat="false" ht="15" hidden="false" customHeight="false" outlineLevel="0" collapsed="false">
      <c r="B2848" s="12" t="n">
        <v>2843</v>
      </c>
      <c r="C2848" s="36" t="str">
        <f aca="false">IF(①在庫CSV_発注日!$M2844="","",①在庫CSV_発注日!$M2844&amp;"")</f>
        <v/>
      </c>
      <c r="D2848" s="12" t="str">
        <f aca="false">IF($C2848="","",①在庫CSV_発注日!$N2844)</f>
        <v/>
      </c>
      <c r="E2848" s="12" t="str">
        <f aca="false">IF($C2848="","",①在庫CSV_発注日!$H2844)</f>
        <v/>
      </c>
      <c r="F2848" s="12" t="str">
        <f aca="false">IF($C2848="","",①在庫CSV_発注日!$L2844)</f>
        <v/>
      </c>
      <c r="G2848" s="18"/>
      <c r="H2848" s="17" t="str">
        <f aca="false">IF($C2848="","",N(①在庫CSV_発注日!$Z2844))</f>
        <v/>
      </c>
      <c r="I2848" s="37" t="str">
        <f aca="false">IF($C2848="","",SUMIFS(⑤減算マスタCSV!$L$2:$L$8001,⑤減算マスタCSV!$F$2:$F$8001,$C2848,⑤減算マスタCSV!$K$2:$K$8001,1))</f>
        <v/>
      </c>
      <c r="J2848" s="17" t="str">
        <f aca="false">IF($C2848="","",IFERROR(INDEX(⑤減算マスタCSV!$H$2:$H$8001,MATCH($C2848,⑤減算マスタCSV!$F$2:$F$8001,0)),1))</f>
        <v/>
      </c>
      <c r="K2848" s="17" t="str">
        <f aca="false">IF($C2848="","",MAX(1,IFERROR(INDEX(⑥商品照会CSV!$M$2:$M$3001,MATCH($C2848,⑥商品照会CSV!$A$2:$A$3001,0)),1)))</f>
        <v/>
      </c>
      <c r="L2848" s="40" t="str">
        <f aca="false">IF($C2848="","",IFERROR(INDEX(⑥商品照会CSV!$Q$2:$Q$3001,MATCH($C2848,⑥商品照会CSV!$A$2:$A$3001,0)),0))</f>
        <v/>
      </c>
      <c r="M2848" s="40" t="str">
        <f aca="false">IF($C2848="","",N($L2848)*N($K2848))</f>
        <v/>
      </c>
      <c r="N2848" s="17" t="str">
        <f aca="false">IF($C2848="","",MAX(1,IFERROR(INDEX(⑥商品照会CSV!$AK$2:$AK$3001,MATCH($C2848,⑥商品照会CSV!$A$2:$A$3001,0)),1)))</f>
        <v/>
      </c>
      <c r="O2848" s="12" t="str">
        <f aca="false">IF($C2848="","",IFERROR(IF(INDEX(⑥商品照会CSV!$AN$2:$AN$3001,MATCH($C2848,⑥商品照会CSV!$A$2:$A$3001,0))=1,"バラ",IF(INDEX(⑥商品照会CSV!$AM$2:$AM$3001,MATCH($C2848,⑥商品照会CSV!$A$2:$A$3001,0))=1,"中間包装","ケース")),"ケース"))</f>
        <v/>
      </c>
      <c r="P2848" s="18"/>
      <c r="Q2848" s="14"/>
      <c r="R2848" s="17" t="str">
        <f aca="false">IF($C2848="","",N($Q2848)*N($K2848))</f>
        <v/>
      </c>
    </row>
    <row r="2849" customFormat="false" ht="15" hidden="false" customHeight="false" outlineLevel="0" collapsed="false">
      <c r="B2849" s="12" t="n">
        <v>2844</v>
      </c>
      <c r="C2849" s="36" t="str">
        <f aca="false">IF(①在庫CSV_発注日!$M2845="","",①在庫CSV_発注日!$M2845&amp;"")</f>
        <v/>
      </c>
      <c r="D2849" s="12" t="str">
        <f aca="false">IF($C2849="","",①在庫CSV_発注日!$N2845)</f>
        <v/>
      </c>
      <c r="E2849" s="12" t="str">
        <f aca="false">IF($C2849="","",①在庫CSV_発注日!$H2845)</f>
        <v/>
      </c>
      <c r="F2849" s="12" t="str">
        <f aca="false">IF($C2849="","",①在庫CSV_発注日!$L2845)</f>
        <v/>
      </c>
      <c r="G2849" s="18"/>
      <c r="H2849" s="17" t="str">
        <f aca="false">IF($C2849="","",N(①在庫CSV_発注日!$Z2845))</f>
        <v/>
      </c>
      <c r="I2849" s="37" t="str">
        <f aca="false">IF($C2849="","",SUMIFS(⑤減算マスタCSV!$L$2:$L$8001,⑤減算マスタCSV!$F$2:$F$8001,$C2849,⑤減算マスタCSV!$K$2:$K$8001,1))</f>
        <v/>
      </c>
      <c r="J2849" s="17" t="str">
        <f aca="false">IF($C2849="","",IFERROR(INDEX(⑤減算マスタCSV!$H$2:$H$8001,MATCH($C2849,⑤減算マスタCSV!$F$2:$F$8001,0)),1))</f>
        <v/>
      </c>
      <c r="K2849" s="17" t="str">
        <f aca="false">IF($C2849="","",MAX(1,IFERROR(INDEX(⑥商品照会CSV!$M$2:$M$3001,MATCH($C2849,⑥商品照会CSV!$A$2:$A$3001,0)),1)))</f>
        <v/>
      </c>
      <c r="L2849" s="40" t="str">
        <f aca="false">IF($C2849="","",IFERROR(INDEX(⑥商品照会CSV!$Q$2:$Q$3001,MATCH($C2849,⑥商品照会CSV!$A$2:$A$3001,0)),0))</f>
        <v/>
      </c>
      <c r="M2849" s="40" t="str">
        <f aca="false">IF($C2849="","",N($L2849)*N($K2849))</f>
        <v/>
      </c>
      <c r="N2849" s="17" t="str">
        <f aca="false">IF($C2849="","",MAX(1,IFERROR(INDEX(⑥商品照会CSV!$AK$2:$AK$3001,MATCH($C2849,⑥商品照会CSV!$A$2:$A$3001,0)),1)))</f>
        <v/>
      </c>
      <c r="O2849" s="12" t="str">
        <f aca="false">IF($C2849="","",IFERROR(IF(INDEX(⑥商品照会CSV!$AN$2:$AN$3001,MATCH($C2849,⑥商品照会CSV!$A$2:$A$3001,0))=1,"バラ",IF(INDEX(⑥商品照会CSV!$AM$2:$AM$3001,MATCH($C2849,⑥商品照会CSV!$A$2:$A$3001,0))=1,"中間包装","ケース")),"ケース"))</f>
        <v/>
      </c>
      <c r="P2849" s="18"/>
      <c r="Q2849" s="14"/>
      <c r="R2849" s="17" t="str">
        <f aca="false">IF($C2849="","",N($Q2849)*N($K2849))</f>
        <v/>
      </c>
    </row>
    <row r="2850" customFormat="false" ht="15" hidden="false" customHeight="false" outlineLevel="0" collapsed="false">
      <c r="B2850" s="12" t="n">
        <v>2845</v>
      </c>
      <c r="C2850" s="36" t="str">
        <f aca="false">IF(①在庫CSV_発注日!$M2846="","",①在庫CSV_発注日!$M2846&amp;"")</f>
        <v/>
      </c>
      <c r="D2850" s="12" t="str">
        <f aca="false">IF($C2850="","",①在庫CSV_発注日!$N2846)</f>
        <v/>
      </c>
      <c r="E2850" s="12" t="str">
        <f aca="false">IF($C2850="","",①在庫CSV_発注日!$H2846)</f>
        <v/>
      </c>
      <c r="F2850" s="12" t="str">
        <f aca="false">IF($C2850="","",①在庫CSV_発注日!$L2846)</f>
        <v/>
      </c>
      <c r="G2850" s="18"/>
      <c r="H2850" s="17" t="str">
        <f aca="false">IF($C2850="","",N(①在庫CSV_発注日!$Z2846))</f>
        <v/>
      </c>
      <c r="I2850" s="37" t="str">
        <f aca="false">IF($C2850="","",SUMIFS(⑤減算マスタCSV!$L$2:$L$8001,⑤減算マスタCSV!$F$2:$F$8001,$C2850,⑤減算マスタCSV!$K$2:$K$8001,1))</f>
        <v/>
      </c>
      <c r="J2850" s="17" t="str">
        <f aca="false">IF($C2850="","",IFERROR(INDEX(⑤減算マスタCSV!$H$2:$H$8001,MATCH($C2850,⑤減算マスタCSV!$F$2:$F$8001,0)),1))</f>
        <v/>
      </c>
      <c r="K2850" s="17" t="str">
        <f aca="false">IF($C2850="","",MAX(1,IFERROR(INDEX(⑥商品照会CSV!$M$2:$M$3001,MATCH($C2850,⑥商品照会CSV!$A$2:$A$3001,0)),1)))</f>
        <v/>
      </c>
      <c r="L2850" s="40" t="str">
        <f aca="false">IF($C2850="","",IFERROR(INDEX(⑥商品照会CSV!$Q$2:$Q$3001,MATCH($C2850,⑥商品照会CSV!$A$2:$A$3001,0)),0))</f>
        <v/>
      </c>
      <c r="M2850" s="40" t="str">
        <f aca="false">IF($C2850="","",N($L2850)*N($K2850))</f>
        <v/>
      </c>
      <c r="N2850" s="17" t="str">
        <f aca="false">IF($C2850="","",MAX(1,IFERROR(INDEX(⑥商品照会CSV!$AK$2:$AK$3001,MATCH($C2850,⑥商品照会CSV!$A$2:$A$3001,0)),1)))</f>
        <v/>
      </c>
      <c r="O2850" s="12" t="str">
        <f aca="false">IF($C2850="","",IFERROR(IF(INDEX(⑥商品照会CSV!$AN$2:$AN$3001,MATCH($C2850,⑥商品照会CSV!$A$2:$A$3001,0))=1,"バラ",IF(INDEX(⑥商品照会CSV!$AM$2:$AM$3001,MATCH($C2850,⑥商品照会CSV!$A$2:$A$3001,0))=1,"中間包装","ケース")),"ケース"))</f>
        <v/>
      </c>
      <c r="P2850" s="18"/>
      <c r="Q2850" s="14"/>
      <c r="R2850" s="17" t="str">
        <f aca="false">IF($C2850="","",N($Q2850)*N($K2850))</f>
        <v/>
      </c>
    </row>
    <row r="2851" customFormat="false" ht="15" hidden="false" customHeight="false" outlineLevel="0" collapsed="false">
      <c r="B2851" s="12" t="n">
        <v>2846</v>
      </c>
      <c r="C2851" s="36" t="str">
        <f aca="false">IF(①在庫CSV_発注日!$M2847="","",①在庫CSV_発注日!$M2847&amp;"")</f>
        <v/>
      </c>
      <c r="D2851" s="12" t="str">
        <f aca="false">IF($C2851="","",①在庫CSV_発注日!$N2847)</f>
        <v/>
      </c>
      <c r="E2851" s="12" t="str">
        <f aca="false">IF($C2851="","",①在庫CSV_発注日!$H2847)</f>
        <v/>
      </c>
      <c r="F2851" s="12" t="str">
        <f aca="false">IF($C2851="","",①在庫CSV_発注日!$L2847)</f>
        <v/>
      </c>
      <c r="G2851" s="18"/>
      <c r="H2851" s="17" t="str">
        <f aca="false">IF($C2851="","",N(①在庫CSV_発注日!$Z2847))</f>
        <v/>
      </c>
      <c r="I2851" s="37" t="str">
        <f aca="false">IF($C2851="","",SUMIFS(⑤減算マスタCSV!$L$2:$L$8001,⑤減算マスタCSV!$F$2:$F$8001,$C2851,⑤減算マスタCSV!$K$2:$K$8001,1))</f>
        <v/>
      </c>
      <c r="J2851" s="17" t="str">
        <f aca="false">IF($C2851="","",IFERROR(INDEX(⑤減算マスタCSV!$H$2:$H$8001,MATCH($C2851,⑤減算マスタCSV!$F$2:$F$8001,0)),1))</f>
        <v/>
      </c>
      <c r="K2851" s="17" t="str">
        <f aca="false">IF($C2851="","",MAX(1,IFERROR(INDEX(⑥商品照会CSV!$M$2:$M$3001,MATCH($C2851,⑥商品照会CSV!$A$2:$A$3001,0)),1)))</f>
        <v/>
      </c>
      <c r="L2851" s="40" t="str">
        <f aca="false">IF($C2851="","",IFERROR(INDEX(⑥商品照会CSV!$Q$2:$Q$3001,MATCH($C2851,⑥商品照会CSV!$A$2:$A$3001,0)),0))</f>
        <v/>
      </c>
      <c r="M2851" s="40" t="str">
        <f aca="false">IF($C2851="","",N($L2851)*N($K2851))</f>
        <v/>
      </c>
      <c r="N2851" s="17" t="str">
        <f aca="false">IF($C2851="","",MAX(1,IFERROR(INDEX(⑥商品照会CSV!$AK$2:$AK$3001,MATCH($C2851,⑥商品照会CSV!$A$2:$A$3001,0)),1)))</f>
        <v/>
      </c>
      <c r="O2851" s="12" t="str">
        <f aca="false">IF($C2851="","",IFERROR(IF(INDEX(⑥商品照会CSV!$AN$2:$AN$3001,MATCH($C2851,⑥商品照会CSV!$A$2:$A$3001,0))=1,"バラ",IF(INDEX(⑥商品照会CSV!$AM$2:$AM$3001,MATCH($C2851,⑥商品照会CSV!$A$2:$A$3001,0))=1,"中間包装","ケース")),"ケース"))</f>
        <v/>
      </c>
      <c r="P2851" s="18"/>
      <c r="Q2851" s="14"/>
      <c r="R2851" s="17" t="str">
        <f aca="false">IF($C2851="","",N($Q2851)*N($K2851))</f>
        <v/>
      </c>
    </row>
    <row r="2852" customFormat="false" ht="15" hidden="false" customHeight="false" outlineLevel="0" collapsed="false">
      <c r="B2852" s="12" t="n">
        <v>2847</v>
      </c>
      <c r="C2852" s="36" t="str">
        <f aca="false">IF(①在庫CSV_発注日!$M2848="","",①在庫CSV_発注日!$M2848&amp;"")</f>
        <v/>
      </c>
      <c r="D2852" s="12" t="str">
        <f aca="false">IF($C2852="","",①在庫CSV_発注日!$N2848)</f>
        <v/>
      </c>
      <c r="E2852" s="12" t="str">
        <f aca="false">IF($C2852="","",①在庫CSV_発注日!$H2848)</f>
        <v/>
      </c>
      <c r="F2852" s="12" t="str">
        <f aca="false">IF($C2852="","",①在庫CSV_発注日!$L2848)</f>
        <v/>
      </c>
      <c r="G2852" s="18"/>
      <c r="H2852" s="17" t="str">
        <f aca="false">IF($C2852="","",N(①在庫CSV_発注日!$Z2848))</f>
        <v/>
      </c>
      <c r="I2852" s="37" t="str">
        <f aca="false">IF($C2852="","",SUMIFS(⑤減算マスタCSV!$L$2:$L$8001,⑤減算マスタCSV!$F$2:$F$8001,$C2852,⑤減算マスタCSV!$K$2:$K$8001,1))</f>
        <v/>
      </c>
      <c r="J2852" s="17" t="str">
        <f aca="false">IF($C2852="","",IFERROR(INDEX(⑤減算マスタCSV!$H$2:$H$8001,MATCH($C2852,⑤減算マスタCSV!$F$2:$F$8001,0)),1))</f>
        <v/>
      </c>
      <c r="K2852" s="17" t="str">
        <f aca="false">IF($C2852="","",MAX(1,IFERROR(INDEX(⑥商品照会CSV!$M$2:$M$3001,MATCH($C2852,⑥商品照会CSV!$A$2:$A$3001,0)),1)))</f>
        <v/>
      </c>
      <c r="L2852" s="40" t="str">
        <f aca="false">IF($C2852="","",IFERROR(INDEX(⑥商品照会CSV!$Q$2:$Q$3001,MATCH($C2852,⑥商品照会CSV!$A$2:$A$3001,0)),0))</f>
        <v/>
      </c>
      <c r="M2852" s="40" t="str">
        <f aca="false">IF($C2852="","",N($L2852)*N($K2852))</f>
        <v/>
      </c>
      <c r="N2852" s="17" t="str">
        <f aca="false">IF($C2852="","",MAX(1,IFERROR(INDEX(⑥商品照会CSV!$AK$2:$AK$3001,MATCH($C2852,⑥商品照会CSV!$A$2:$A$3001,0)),1)))</f>
        <v/>
      </c>
      <c r="O2852" s="12" t="str">
        <f aca="false">IF($C2852="","",IFERROR(IF(INDEX(⑥商品照会CSV!$AN$2:$AN$3001,MATCH($C2852,⑥商品照会CSV!$A$2:$A$3001,0))=1,"バラ",IF(INDEX(⑥商品照会CSV!$AM$2:$AM$3001,MATCH($C2852,⑥商品照会CSV!$A$2:$A$3001,0))=1,"中間包装","ケース")),"ケース"))</f>
        <v/>
      </c>
      <c r="P2852" s="18"/>
      <c r="Q2852" s="14"/>
      <c r="R2852" s="17" t="str">
        <f aca="false">IF($C2852="","",N($Q2852)*N($K2852))</f>
        <v/>
      </c>
    </row>
    <row r="2853" customFormat="false" ht="15" hidden="false" customHeight="false" outlineLevel="0" collapsed="false">
      <c r="B2853" s="12" t="n">
        <v>2848</v>
      </c>
      <c r="C2853" s="36" t="str">
        <f aca="false">IF(①在庫CSV_発注日!$M2849="","",①在庫CSV_発注日!$M2849&amp;"")</f>
        <v/>
      </c>
      <c r="D2853" s="12" t="str">
        <f aca="false">IF($C2853="","",①在庫CSV_発注日!$N2849)</f>
        <v/>
      </c>
      <c r="E2853" s="12" t="str">
        <f aca="false">IF($C2853="","",①在庫CSV_発注日!$H2849)</f>
        <v/>
      </c>
      <c r="F2853" s="12" t="str">
        <f aca="false">IF($C2853="","",①在庫CSV_発注日!$L2849)</f>
        <v/>
      </c>
      <c r="G2853" s="18"/>
      <c r="H2853" s="17" t="str">
        <f aca="false">IF($C2853="","",N(①在庫CSV_発注日!$Z2849))</f>
        <v/>
      </c>
      <c r="I2853" s="37" t="str">
        <f aca="false">IF($C2853="","",SUMIFS(⑤減算マスタCSV!$L$2:$L$8001,⑤減算マスタCSV!$F$2:$F$8001,$C2853,⑤減算マスタCSV!$K$2:$K$8001,1))</f>
        <v/>
      </c>
      <c r="J2853" s="17" t="str">
        <f aca="false">IF($C2853="","",IFERROR(INDEX(⑤減算マスタCSV!$H$2:$H$8001,MATCH($C2853,⑤減算マスタCSV!$F$2:$F$8001,0)),1))</f>
        <v/>
      </c>
      <c r="K2853" s="17" t="str">
        <f aca="false">IF($C2853="","",MAX(1,IFERROR(INDEX(⑥商品照会CSV!$M$2:$M$3001,MATCH($C2853,⑥商品照会CSV!$A$2:$A$3001,0)),1)))</f>
        <v/>
      </c>
      <c r="L2853" s="40" t="str">
        <f aca="false">IF($C2853="","",IFERROR(INDEX(⑥商品照会CSV!$Q$2:$Q$3001,MATCH($C2853,⑥商品照会CSV!$A$2:$A$3001,0)),0))</f>
        <v/>
      </c>
      <c r="M2853" s="40" t="str">
        <f aca="false">IF($C2853="","",N($L2853)*N($K2853))</f>
        <v/>
      </c>
      <c r="N2853" s="17" t="str">
        <f aca="false">IF($C2853="","",MAX(1,IFERROR(INDEX(⑥商品照会CSV!$AK$2:$AK$3001,MATCH($C2853,⑥商品照会CSV!$A$2:$A$3001,0)),1)))</f>
        <v/>
      </c>
      <c r="O2853" s="12" t="str">
        <f aca="false">IF($C2853="","",IFERROR(IF(INDEX(⑥商品照会CSV!$AN$2:$AN$3001,MATCH($C2853,⑥商品照会CSV!$A$2:$A$3001,0))=1,"バラ",IF(INDEX(⑥商品照会CSV!$AM$2:$AM$3001,MATCH($C2853,⑥商品照会CSV!$A$2:$A$3001,0))=1,"中間包装","ケース")),"ケース"))</f>
        <v/>
      </c>
      <c r="P2853" s="18"/>
      <c r="Q2853" s="14"/>
      <c r="R2853" s="17" t="str">
        <f aca="false">IF($C2853="","",N($Q2853)*N($K2853))</f>
        <v/>
      </c>
    </row>
    <row r="2854" customFormat="false" ht="15" hidden="false" customHeight="false" outlineLevel="0" collapsed="false">
      <c r="B2854" s="12" t="n">
        <v>2849</v>
      </c>
      <c r="C2854" s="36" t="str">
        <f aca="false">IF(①在庫CSV_発注日!$M2850="","",①在庫CSV_発注日!$M2850&amp;"")</f>
        <v/>
      </c>
      <c r="D2854" s="12" t="str">
        <f aca="false">IF($C2854="","",①在庫CSV_発注日!$N2850)</f>
        <v/>
      </c>
      <c r="E2854" s="12" t="str">
        <f aca="false">IF($C2854="","",①在庫CSV_発注日!$H2850)</f>
        <v/>
      </c>
      <c r="F2854" s="12" t="str">
        <f aca="false">IF($C2854="","",①在庫CSV_発注日!$L2850)</f>
        <v/>
      </c>
      <c r="G2854" s="18"/>
      <c r="H2854" s="17" t="str">
        <f aca="false">IF($C2854="","",N(①在庫CSV_発注日!$Z2850))</f>
        <v/>
      </c>
      <c r="I2854" s="37" t="str">
        <f aca="false">IF($C2854="","",SUMIFS(⑤減算マスタCSV!$L$2:$L$8001,⑤減算マスタCSV!$F$2:$F$8001,$C2854,⑤減算マスタCSV!$K$2:$K$8001,1))</f>
        <v/>
      </c>
      <c r="J2854" s="17" t="str">
        <f aca="false">IF($C2854="","",IFERROR(INDEX(⑤減算マスタCSV!$H$2:$H$8001,MATCH($C2854,⑤減算マスタCSV!$F$2:$F$8001,0)),1))</f>
        <v/>
      </c>
      <c r="K2854" s="17" t="str">
        <f aca="false">IF($C2854="","",MAX(1,IFERROR(INDEX(⑥商品照会CSV!$M$2:$M$3001,MATCH($C2854,⑥商品照会CSV!$A$2:$A$3001,0)),1)))</f>
        <v/>
      </c>
      <c r="L2854" s="40" t="str">
        <f aca="false">IF($C2854="","",IFERROR(INDEX(⑥商品照会CSV!$Q$2:$Q$3001,MATCH($C2854,⑥商品照会CSV!$A$2:$A$3001,0)),0))</f>
        <v/>
      </c>
      <c r="M2854" s="40" t="str">
        <f aca="false">IF($C2854="","",N($L2854)*N($K2854))</f>
        <v/>
      </c>
      <c r="N2854" s="17" t="str">
        <f aca="false">IF($C2854="","",MAX(1,IFERROR(INDEX(⑥商品照会CSV!$AK$2:$AK$3001,MATCH($C2854,⑥商品照会CSV!$A$2:$A$3001,0)),1)))</f>
        <v/>
      </c>
      <c r="O2854" s="12" t="str">
        <f aca="false">IF($C2854="","",IFERROR(IF(INDEX(⑥商品照会CSV!$AN$2:$AN$3001,MATCH($C2854,⑥商品照会CSV!$A$2:$A$3001,0))=1,"バラ",IF(INDEX(⑥商品照会CSV!$AM$2:$AM$3001,MATCH($C2854,⑥商品照会CSV!$A$2:$A$3001,0))=1,"中間包装","ケース")),"ケース"))</f>
        <v/>
      </c>
      <c r="P2854" s="18"/>
      <c r="Q2854" s="14"/>
      <c r="R2854" s="17" t="str">
        <f aca="false">IF($C2854="","",N($Q2854)*N($K2854))</f>
        <v/>
      </c>
    </row>
    <row r="2855" customFormat="false" ht="15" hidden="false" customHeight="false" outlineLevel="0" collapsed="false">
      <c r="B2855" s="12" t="n">
        <v>2850</v>
      </c>
      <c r="C2855" s="36" t="str">
        <f aca="false">IF(①在庫CSV_発注日!$M2851="","",①在庫CSV_発注日!$M2851&amp;"")</f>
        <v/>
      </c>
      <c r="D2855" s="12" t="str">
        <f aca="false">IF($C2855="","",①在庫CSV_発注日!$N2851)</f>
        <v/>
      </c>
      <c r="E2855" s="12" t="str">
        <f aca="false">IF($C2855="","",①在庫CSV_発注日!$H2851)</f>
        <v/>
      </c>
      <c r="F2855" s="12" t="str">
        <f aca="false">IF($C2855="","",①在庫CSV_発注日!$L2851)</f>
        <v/>
      </c>
      <c r="G2855" s="18"/>
      <c r="H2855" s="17" t="str">
        <f aca="false">IF($C2855="","",N(①在庫CSV_発注日!$Z2851))</f>
        <v/>
      </c>
      <c r="I2855" s="37" t="str">
        <f aca="false">IF($C2855="","",SUMIFS(⑤減算マスタCSV!$L$2:$L$8001,⑤減算マスタCSV!$F$2:$F$8001,$C2855,⑤減算マスタCSV!$K$2:$K$8001,1))</f>
        <v/>
      </c>
      <c r="J2855" s="17" t="str">
        <f aca="false">IF($C2855="","",IFERROR(INDEX(⑤減算マスタCSV!$H$2:$H$8001,MATCH($C2855,⑤減算マスタCSV!$F$2:$F$8001,0)),1))</f>
        <v/>
      </c>
      <c r="K2855" s="17" t="str">
        <f aca="false">IF($C2855="","",MAX(1,IFERROR(INDEX(⑥商品照会CSV!$M$2:$M$3001,MATCH($C2855,⑥商品照会CSV!$A$2:$A$3001,0)),1)))</f>
        <v/>
      </c>
      <c r="L2855" s="40" t="str">
        <f aca="false">IF($C2855="","",IFERROR(INDEX(⑥商品照会CSV!$Q$2:$Q$3001,MATCH($C2855,⑥商品照会CSV!$A$2:$A$3001,0)),0))</f>
        <v/>
      </c>
      <c r="M2855" s="40" t="str">
        <f aca="false">IF($C2855="","",N($L2855)*N($K2855))</f>
        <v/>
      </c>
      <c r="N2855" s="17" t="str">
        <f aca="false">IF($C2855="","",MAX(1,IFERROR(INDEX(⑥商品照会CSV!$AK$2:$AK$3001,MATCH($C2855,⑥商品照会CSV!$A$2:$A$3001,0)),1)))</f>
        <v/>
      </c>
      <c r="O2855" s="12" t="str">
        <f aca="false">IF($C2855="","",IFERROR(IF(INDEX(⑥商品照会CSV!$AN$2:$AN$3001,MATCH($C2855,⑥商品照会CSV!$A$2:$A$3001,0))=1,"バラ",IF(INDEX(⑥商品照会CSV!$AM$2:$AM$3001,MATCH($C2855,⑥商品照会CSV!$A$2:$A$3001,0))=1,"中間包装","ケース")),"ケース"))</f>
        <v/>
      </c>
      <c r="P2855" s="18"/>
      <c r="Q2855" s="14"/>
      <c r="R2855" s="17" t="str">
        <f aca="false">IF($C2855="","",N($Q2855)*N($K2855))</f>
        <v/>
      </c>
    </row>
    <row r="2856" customFormat="false" ht="15" hidden="false" customHeight="false" outlineLevel="0" collapsed="false">
      <c r="B2856" s="12" t="n">
        <v>2851</v>
      </c>
      <c r="C2856" s="36" t="str">
        <f aca="false">IF(①在庫CSV_発注日!$M2852="","",①在庫CSV_発注日!$M2852&amp;"")</f>
        <v/>
      </c>
      <c r="D2856" s="12" t="str">
        <f aca="false">IF($C2856="","",①在庫CSV_発注日!$N2852)</f>
        <v/>
      </c>
      <c r="E2856" s="12" t="str">
        <f aca="false">IF($C2856="","",①在庫CSV_発注日!$H2852)</f>
        <v/>
      </c>
      <c r="F2856" s="12" t="str">
        <f aca="false">IF($C2856="","",①在庫CSV_発注日!$L2852)</f>
        <v/>
      </c>
      <c r="G2856" s="18"/>
      <c r="H2856" s="17" t="str">
        <f aca="false">IF($C2856="","",N(①在庫CSV_発注日!$Z2852))</f>
        <v/>
      </c>
      <c r="I2856" s="37" t="str">
        <f aca="false">IF($C2856="","",SUMIFS(⑤減算マスタCSV!$L$2:$L$8001,⑤減算マスタCSV!$F$2:$F$8001,$C2856,⑤減算マスタCSV!$K$2:$K$8001,1))</f>
        <v/>
      </c>
      <c r="J2856" s="17" t="str">
        <f aca="false">IF($C2856="","",IFERROR(INDEX(⑤減算マスタCSV!$H$2:$H$8001,MATCH($C2856,⑤減算マスタCSV!$F$2:$F$8001,0)),1))</f>
        <v/>
      </c>
      <c r="K2856" s="17" t="str">
        <f aca="false">IF($C2856="","",MAX(1,IFERROR(INDEX(⑥商品照会CSV!$M$2:$M$3001,MATCH($C2856,⑥商品照会CSV!$A$2:$A$3001,0)),1)))</f>
        <v/>
      </c>
      <c r="L2856" s="40" t="str">
        <f aca="false">IF($C2856="","",IFERROR(INDEX(⑥商品照会CSV!$Q$2:$Q$3001,MATCH($C2856,⑥商品照会CSV!$A$2:$A$3001,0)),0))</f>
        <v/>
      </c>
      <c r="M2856" s="40" t="str">
        <f aca="false">IF($C2856="","",N($L2856)*N($K2856))</f>
        <v/>
      </c>
      <c r="N2856" s="17" t="str">
        <f aca="false">IF($C2856="","",MAX(1,IFERROR(INDEX(⑥商品照会CSV!$AK$2:$AK$3001,MATCH($C2856,⑥商品照会CSV!$A$2:$A$3001,0)),1)))</f>
        <v/>
      </c>
      <c r="O2856" s="12" t="str">
        <f aca="false">IF($C2856="","",IFERROR(IF(INDEX(⑥商品照会CSV!$AN$2:$AN$3001,MATCH($C2856,⑥商品照会CSV!$A$2:$A$3001,0))=1,"バラ",IF(INDEX(⑥商品照会CSV!$AM$2:$AM$3001,MATCH($C2856,⑥商品照会CSV!$A$2:$A$3001,0))=1,"中間包装","ケース")),"ケース"))</f>
        <v/>
      </c>
      <c r="P2856" s="18"/>
      <c r="Q2856" s="14"/>
      <c r="R2856" s="17" t="str">
        <f aca="false">IF($C2856="","",N($Q2856)*N($K2856))</f>
        <v/>
      </c>
    </row>
    <row r="2857" customFormat="false" ht="15" hidden="false" customHeight="false" outlineLevel="0" collapsed="false">
      <c r="B2857" s="12" t="n">
        <v>2852</v>
      </c>
      <c r="C2857" s="36" t="str">
        <f aca="false">IF(①在庫CSV_発注日!$M2853="","",①在庫CSV_発注日!$M2853&amp;"")</f>
        <v/>
      </c>
      <c r="D2857" s="12" t="str">
        <f aca="false">IF($C2857="","",①在庫CSV_発注日!$N2853)</f>
        <v/>
      </c>
      <c r="E2857" s="12" t="str">
        <f aca="false">IF($C2857="","",①在庫CSV_発注日!$H2853)</f>
        <v/>
      </c>
      <c r="F2857" s="12" t="str">
        <f aca="false">IF($C2857="","",①在庫CSV_発注日!$L2853)</f>
        <v/>
      </c>
      <c r="G2857" s="18"/>
      <c r="H2857" s="17" t="str">
        <f aca="false">IF($C2857="","",N(①在庫CSV_発注日!$Z2853))</f>
        <v/>
      </c>
      <c r="I2857" s="37" t="str">
        <f aca="false">IF($C2857="","",SUMIFS(⑤減算マスタCSV!$L$2:$L$8001,⑤減算マスタCSV!$F$2:$F$8001,$C2857,⑤減算マスタCSV!$K$2:$K$8001,1))</f>
        <v/>
      </c>
      <c r="J2857" s="17" t="str">
        <f aca="false">IF($C2857="","",IFERROR(INDEX(⑤減算マスタCSV!$H$2:$H$8001,MATCH($C2857,⑤減算マスタCSV!$F$2:$F$8001,0)),1))</f>
        <v/>
      </c>
      <c r="K2857" s="17" t="str">
        <f aca="false">IF($C2857="","",MAX(1,IFERROR(INDEX(⑥商品照会CSV!$M$2:$M$3001,MATCH($C2857,⑥商品照会CSV!$A$2:$A$3001,0)),1)))</f>
        <v/>
      </c>
      <c r="L2857" s="40" t="str">
        <f aca="false">IF($C2857="","",IFERROR(INDEX(⑥商品照会CSV!$Q$2:$Q$3001,MATCH($C2857,⑥商品照会CSV!$A$2:$A$3001,0)),0))</f>
        <v/>
      </c>
      <c r="M2857" s="40" t="str">
        <f aca="false">IF($C2857="","",N($L2857)*N($K2857))</f>
        <v/>
      </c>
      <c r="N2857" s="17" t="str">
        <f aca="false">IF($C2857="","",MAX(1,IFERROR(INDEX(⑥商品照会CSV!$AK$2:$AK$3001,MATCH($C2857,⑥商品照会CSV!$A$2:$A$3001,0)),1)))</f>
        <v/>
      </c>
      <c r="O2857" s="12" t="str">
        <f aca="false">IF($C2857="","",IFERROR(IF(INDEX(⑥商品照会CSV!$AN$2:$AN$3001,MATCH($C2857,⑥商品照会CSV!$A$2:$A$3001,0))=1,"バラ",IF(INDEX(⑥商品照会CSV!$AM$2:$AM$3001,MATCH($C2857,⑥商品照会CSV!$A$2:$A$3001,0))=1,"中間包装","ケース")),"ケース"))</f>
        <v/>
      </c>
      <c r="P2857" s="18"/>
      <c r="Q2857" s="14"/>
      <c r="R2857" s="17" t="str">
        <f aca="false">IF($C2857="","",N($Q2857)*N($K2857))</f>
        <v/>
      </c>
    </row>
    <row r="2858" customFormat="false" ht="15" hidden="false" customHeight="false" outlineLevel="0" collapsed="false">
      <c r="B2858" s="12" t="n">
        <v>2853</v>
      </c>
      <c r="C2858" s="36" t="str">
        <f aca="false">IF(①在庫CSV_発注日!$M2854="","",①在庫CSV_発注日!$M2854&amp;"")</f>
        <v/>
      </c>
      <c r="D2858" s="12" t="str">
        <f aca="false">IF($C2858="","",①在庫CSV_発注日!$N2854)</f>
        <v/>
      </c>
      <c r="E2858" s="12" t="str">
        <f aca="false">IF($C2858="","",①在庫CSV_発注日!$H2854)</f>
        <v/>
      </c>
      <c r="F2858" s="12" t="str">
        <f aca="false">IF($C2858="","",①在庫CSV_発注日!$L2854)</f>
        <v/>
      </c>
      <c r="G2858" s="18"/>
      <c r="H2858" s="17" t="str">
        <f aca="false">IF($C2858="","",N(①在庫CSV_発注日!$Z2854))</f>
        <v/>
      </c>
      <c r="I2858" s="37" t="str">
        <f aca="false">IF($C2858="","",SUMIFS(⑤減算マスタCSV!$L$2:$L$8001,⑤減算マスタCSV!$F$2:$F$8001,$C2858,⑤減算マスタCSV!$K$2:$K$8001,1))</f>
        <v/>
      </c>
      <c r="J2858" s="17" t="str">
        <f aca="false">IF($C2858="","",IFERROR(INDEX(⑤減算マスタCSV!$H$2:$H$8001,MATCH($C2858,⑤減算マスタCSV!$F$2:$F$8001,0)),1))</f>
        <v/>
      </c>
      <c r="K2858" s="17" t="str">
        <f aca="false">IF($C2858="","",MAX(1,IFERROR(INDEX(⑥商品照会CSV!$M$2:$M$3001,MATCH($C2858,⑥商品照会CSV!$A$2:$A$3001,0)),1)))</f>
        <v/>
      </c>
      <c r="L2858" s="40" t="str">
        <f aca="false">IF($C2858="","",IFERROR(INDEX(⑥商品照会CSV!$Q$2:$Q$3001,MATCH($C2858,⑥商品照会CSV!$A$2:$A$3001,0)),0))</f>
        <v/>
      </c>
      <c r="M2858" s="40" t="str">
        <f aca="false">IF($C2858="","",N($L2858)*N($K2858))</f>
        <v/>
      </c>
      <c r="N2858" s="17" t="str">
        <f aca="false">IF($C2858="","",MAX(1,IFERROR(INDEX(⑥商品照会CSV!$AK$2:$AK$3001,MATCH($C2858,⑥商品照会CSV!$A$2:$A$3001,0)),1)))</f>
        <v/>
      </c>
      <c r="O2858" s="12" t="str">
        <f aca="false">IF($C2858="","",IFERROR(IF(INDEX(⑥商品照会CSV!$AN$2:$AN$3001,MATCH($C2858,⑥商品照会CSV!$A$2:$A$3001,0))=1,"バラ",IF(INDEX(⑥商品照会CSV!$AM$2:$AM$3001,MATCH($C2858,⑥商品照会CSV!$A$2:$A$3001,0))=1,"中間包装","ケース")),"ケース"))</f>
        <v/>
      </c>
      <c r="P2858" s="18"/>
      <c r="Q2858" s="14"/>
      <c r="R2858" s="17" t="str">
        <f aca="false">IF($C2858="","",N($Q2858)*N($K2858))</f>
        <v/>
      </c>
    </row>
    <row r="2859" customFormat="false" ht="15" hidden="false" customHeight="false" outlineLevel="0" collapsed="false">
      <c r="B2859" s="12" t="n">
        <v>2854</v>
      </c>
      <c r="C2859" s="36" t="str">
        <f aca="false">IF(①在庫CSV_発注日!$M2855="","",①在庫CSV_発注日!$M2855&amp;"")</f>
        <v/>
      </c>
      <c r="D2859" s="12" t="str">
        <f aca="false">IF($C2859="","",①在庫CSV_発注日!$N2855)</f>
        <v/>
      </c>
      <c r="E2859" s="12" t="str">
        <f aca="false">IF($C2859="","",①在庫CSV_発注日!$H2855)</f>
        <v/>
      </c>
      <c r="F2859" s="12" t="str">
        <f aca="false">IF($C2859="","",①在庫CSV_発注日!$L2855)</f>
        <v/>
      </c>
      <c r="G2859" s="18"/>
      <c r="H2859" s="17" t="str">
        <f aca="false">IF($C2859="","",N(①在庫CSV_発注日!$Z2855))</f>
        <v/>
      </c>
      <c r="I2859" s="37" t="str">
        <f aca="false">IF($C2859="","",SUMIFS(⑤減算マスタCSV!$L$2:$L$8001,⑤減算マスタCSV!$F$2:$F$8001,$C2859,⑤減算マスタCSV!$K$2:$K$8001,1))</f>
        <v/>
      </c>
      <c r="J2859" s="17" t="str">
        <f aca="false">IF($C2859="","",IFERROR(INDEX(⑤減算マスタCSV!$H$2:$H$8001,MATCH($C2859,⑤減算マスタCSV!$F$2:$F$8001,0)),1))</f>
        <v/>
      </c>
      <c r="K2859" s="17" t="str">
        <f aca="false">IF($C2859="","",MAX(1,IFERROR(INDEX(⑥商品照会CSV!$M$2:$M$3001,MATCH($C2859,⑥商品照会CSV!$A$2:$A$3001,0)),1)))</f>
        <v/>
      </c>
      <c r="L2859" s="40" t="str">
        <f aca="false">IF($C2859="","",IFERROR(INDEX(⑥商品照会CSV!$Q$2:$Q$3001,MATCH($C2859,⑥商品照会CSV!$A$2:$A$3001,0)),0))</f>
        <v/>
      </c>
      <c r="M2859" s="40" t="str">
        <f aca="false">IF($C2859="","",N($L2859)*N($K2859))</f>
        <v/>
      </c>
      <c r="N2859" s="17" t="str">
        <f aca="false">IF($C2859="","",MAX(1,IFERROR(INDEX(⑥商品照会CSV!$AK$2:$AK$3001,MATCH($C2859,⑥商品照会CSV!$A$2:$A$3001,0)),1)))</f>
        <v/>
      </c>
      <c r="O2859" s="12" t="str">
        <f aca="false">IF($C2859="","",IFERROR(IF(INDEX(⑥商品照会CSV!$AN$2:$AN$3001,MATCH($C2859,⑥商品照会CSV!$A$2:$A$3001,0))=1,"バラ",IF(INDEX(⑥商品照会CSV!$AM$2:$AM$3001,MATCH($C2859,⑥商品照会CSV!$A$2:$A$3001,0))=1,"中間包装","ケース")),"ケース"))</f>
        <v/>
      </c>
      <c r="P2859" s="18"/>
      <c r="Q2859" s="14"/>
      <c r="R2859" s="17" t="str">
        <f aca="false">IF($C2859="","",N($Q2859)*N($K2859))</f>
        <v/>
      </c>
    </row>
    <row r="2860" customFormat="false" ht="15" hidden="false" customHeight="false" outlineLevel="0" collapsed="false">
      <c r="B2860" s="12" t="n">
        <v>2855</v>
      </c>
      <c r="C2860" s="36" t="str">
        <f aca="false">IF(①在庫CSV_発注日!$M2856="","",①在庫CSV_発注日!$M2856&amp;"")</f>
        <v/>
      </c>
      <c r="D2860" s="12" t="str">
        <f aca="false">IF($C2860="","",①在庫CSV_発注日!$N2856)</f>
        <v/>
      </c>
      <c r="E2860" s="12" t="str">
        <f aca="false">IF($C2860="","",①在庫CSV_発注日!$H2856)</f>
        <v/>
      </c>
      <c r="F2860" s="12" t="str">
        <f aca="false">IF($C2860="","",①在庫CSV_発注日!$L2856)</f>
        <v/>
      </c>
      <c r="G2860" s="18"/>
      <c r="H2860" s="17" t="str">
        <f aca="false">IF($C2860="","",N(①在庫CSV_発注日!$Z2856))</f>
        <v/>
      </c>
      <c r="I2860" s="37" t="str">
        <f aca="false">IF($C2860="","",SUMIFS(⑤減算マスタCSV!$L$2:$L$8001,⑤減算マスタCSV!$F$2:$F$8001,$C2860,⑤減算マスタCSV!$K$2:$K$8001,1))</f>
        <v/>
      </c>
      <c r="J2860" s="17" t="str">
        <f aca="false">IF($C2860="","",IFERROR(INDEX(⑤減算マスタCSV!$H$2:$H$8001,MATCH($C2860,⑤減算マスタCSV!$F$2:$F$8001,0)),1))</f>
        <v/>
      </c>
      <c r="K2860" s="17" t="str">
        <f aca="false">IF($C2860="","",MAX(1,IFERROR(INDEX(⑥商品照会CSV!$M$2:$M$3001,MATCH($C2860,⑥商品照会CSV!$A$2:$A$3001,0)),1)))</f>
        <v/>
      </c>
      <c r="L2860" s="40" t="str">
        <f aca="false">IF($C2860="","",IFERROR(INDEX(⑥商品照会CSV!$Q$2:$Q$3001,MATCH($C2860,⑥商品照会CSV!$A$2:$A$3001,0)),0))</f>
        <v/>
      </c>
      <c r="M2860" s="40" t="str">
        <f aca="false">IF($C2860="","",N($L2860)*N($K2860))</f>
        <v/>
      </c>
      <c r="N2860" s="17" t="str">
        <f aca="false">IF($C2860="","",MAX(1,IFERROR(INDEX(⑥商品照会CSV!$AK$2:$AK$3001,MATCH($C2860,⑥商品照会CSV!$A$2:$A$3001,0)),1)))</f>
        <v/>
      </c>
      <c r="O2860" s="12" t="str">
        <f aca="false">IF($C2860="","",IFERROR(IF(INDEX(⑥商品照会CSV!$AN$2:$AN$3001,MATCH($C2860,⑥商品照会CSV!$A$2:$A$3001,0))=1,"バラ",IF(INDEX(⑥商品照会CSV!$AM$2:$AM$3001,MATCH($C2860,⑥商品照会CSV!$A$2:$A$3001,0))=1,"中間包装","ケース")),"ケース"))</f>
        <v/>
      </c>
      <c r="P2860" s="18"/>
      <c r="Q2860" s="14"/>
      <c r="R2860" s="17" t="str">
        <f aca="false">IF($C2860="","",N($Q2860)*N($K2860))</f>
        <v/>
      </c>
    </row>
    <row r="2861" customFormat="false" ht="15" hidden="false" customHeight="false" outlineLevel="0" collapsed="false">
      <c r="B2861" s="12" t="n">
        <v>2856</v>
      </c>
      <c r="C2861" s="36" t="str">
        <f aca="false">IF(①在庫CSV_発注日!$M2857="","",①在庫CSV_発注日!$M2857&amp;"")</f>
        <v/>
      </c>
      <c r="D2861" s="12" t="str">
        <f aca="false">IF($C2861="","",①在庫CSV_発注日!$N2857)</f>
        <v/>
      </c>
      <c r="E2861" s="12" t="str">
        <f aca="false">IF($C2861="","",①在庫CSV_発注日!$H2857)</f>
        <v/>
      </c>
      <c r="F2861" s="12" t="str">
        <f aca="false">IF($C2861="","",①在庫CSV_発注日!$L2857)</f>
        <v/>
      </c>
      <c r="G2861" s="18"/>
      <c r="H2861" s="17" t="str">
        <f aca="false">IF($C2861="","",N(①在庫CSV_発注日!$Z2857))</f>
        <v/>
      </c>
      <c r="I2861" s="37" t="str">
        <f aca="false">IF($C2861="","",SUMIFS(⑤減算マスタCSV!$L$2:$L$8001,⑤減算マスタCSV!$F$2:$F$8001,$C2861,⑤減算マスタCSV!$K$2:$K$8001,1))</f>
        <v/>
      </c>
      <c r="J2861" s="17" t="str">
        <f aca="false">IF($C2861="","",IFERROR(INDEX(⑤減算マスタCSV!$H$2:$H$8001,MATCH($C2861,⑤減算マスタCSV!$F$2:$F$8001,0)),1))</f>
        <v/>
      </c>
      <c r="K2861" s="17" t="str">
        <f aca="false">IF($C2861="","",MAX(1,IFERROR(INDEX(⑥商品照会CSV!$M$2:$M$3001,MATCH($C2861,⑥商品照会CSV!$A$2:$A$3001,0)),1)))</f>
        <v/>
      </c>
      <c r="L2861" s="40" t="str">
        <f aca="false">IF($C2861="","",IFERROR(INDEX(⑥商品照会CSV!$Q$2:$Q$3001,MATCH($C2861,⑥商品照会CSV!$A$2:$A$3001,0)),0))</f>
        <v/>
      </c>
      <c r="M2861" s="40" t="str">
        <f aca="false">IF($C2861="","",N($L2861)*N($K2861))</f>
        <v/>
      </c>
      <c r="N2861" s="17" t="str">
        <f aca="false">IF($C2861="","",MAX(1,IFERROR(INDEX(⑥商品照会CSV!$AK$2:$AK$3001,MATCH($C2861,⑥商品照会CSV!$A$2:$A$3001,0)),1)))</f>
        <v/>
      </c>
      <c r="O2861" s="12" t="str">
        <f aca="false">IF($C2861="","",IFERROR(IF(INDEX(⑥商品照会CSV!$AN$2:$AN$3001,MATCH($C2861,⑥商品照会CSV!$A$2:$A$3001,0))=1,"バラ",IF(INDEX(⑥商品照会CSV!$AM$2:$AM$3001,MATCH($C2861,⑥商品照会CSV!$A$2:$A$3001,0))=1,"中間包装","ケース")),"ケース"))</f>
        <v/>
      </c>
      <c r="P2861" s="18"/>
      <c r="Q2861" s="14"/>
      <c r="R2861" s="17" t="str">
        <f aca="false">IF($C2861="","",N($Q2861)*N($K2861))</f>
        <v/>
      </c>
    </row>
    <row r="2862" customFormat="false" ht="15" hidden="false" customHeight="false" outlineLevel="0" collapsed="false">
      <c r="B2862" s="12" t="n">
        <v>2857</v>
      </c>
      <c r="C2862" s="36" t="str">
        <f aca="false">IF(①在庫CSV_発注日!$M2858="","",①在庫CSV_発注日!$M2858&amp;"")</f>
        <v/>
      </c>
      <c r="D2862" s="12" t="str">
        <f aca="false">IF($C2862="","",①在庫CSV_発注日!$N2858)</f>
        <v/>
      </c>
      <c r="E2862" s="12" t="str">
        <f aca="false">IF($C2862="","",①在庫CSV_発注日!$H2858)</f>
        <v/>
      </c>
      <c r="F2862" s="12" t="str">
        <f aca="false">IF($C2862="","",①在庫CSV_発注日!$L2858)</f>
        <v/>
      </c>
      <c r="G2862" s="18"/>
      <c r="H2862" s="17" t="str">
        <f aca="false">IF($C2862="","",N(①在庫CSV_発注日!$Z2858))</f>
        <v/>
      </c>
      <c r="I2862" s="37" t="str">
        <f aca="false">IF($C2862="","",SUMIFS(⑤減算マスタCSV!$L$2:$L$8001,⑤減算マスタCSV!$F$2:$F$8001,$C2862,⑤減算マスタCSV!$K$2:$K$8001,1))</f>
        <v/>
      </c>
      <c r="J2862" s="17" t="str">
        <f aca="false">IF($C2862="","",IFERROR(INDEX(⑤減算マスタCSV!$H$2:$H$8001,MATCH($C2862,⑤減算マスタCSV!$F$2:$F$8001,0)),1))</f>
        <v/>
      </c>
      <c r="K2862" s="17" t="str">
        <f aca="false">IF($C2862="","",MAX(1,IFERROR(INDEX(⑥商品照会CSV!$M$2:$M$3001,MATCH($C2862,⑥商品照会CSV!$A$2:$A$3001,0)),1)))</f>
        <v/>
      </c>
      <c r="L2862" s="40" t="str">
        <f aca="false">IF($C2862="","",IFERROR(INDEX(⑥商品照会CSV!$Q$2:$Q$3001,MATCH($C2862,⑥商品照会CSV!$A$2:$A$3001,0)),0))</f>
        <v/>
      </c>
      <c r="M2862" s="40" t="str">
        <f aca="false">IF($C2862="","",N($L2862)*N($K2862))</f>
        <v/>
      </c>
      <c r="N2862" s="17" t="str">
        <f aca="false">IF($C2862="","",MAX(1,IFERROR(INDEX(⑥商品照会CSV!$AK$2:$AK$3001,MATCH($C2862,⑥商品照会CSV!$A$2:$A$3001,0)),1)))</f>
        <v/>
      </c>
      <c r="O2862" s="12" t="str">
        <f aca="false">IF($C2862="","",IFERROR(IF(INDEX(⑥商品照会CSV!$AN$2:$AN$3001,MATCH($C2862,⑥商品照会CSV!$A$2:$A$3001,0))=1,"バラ",IF(INDEX(⑥商品照会CSV!$AM$2:$AM$3001,MATCH($C2862,⑥商品照会CSV!$A$2:$A$3001,0))=1,"中間包装","ケース")),"ケース"))</f>
        <v/>
      </c>
      <c r="P2862" s="18"/>
      <c r="Q2862" s="14"/>
      <c r="R2862" s="17" t="str">
        <f aca="false">IF($C2862="","",N($Q2862)*N($K2862))</f>
        <v/>
      </c>
    </row>
    <row r="2863" customFormat="false" ht="15" hidden="false" customHeight="false" outlineLevel="0" collapsed="false">
      <c r="B2863" s="12" t="n">
        <v>2858</v>
      </c>
      <c r="C2863" s="36" t="str">
        <f aca="false">IF(①在庫CSV_発注日!$M2859="","",①在庫CSV_発注日!$M2859&amp;"")</f>
        <v/>
      </c>
      <c r="D2863" s="12" t="str">
        <f aca="false">IF($C2863="","",①在庫CSV_発注日!$N2859)</f>
        <v/>
      </c>
      <c r="E2863" s="12" t="str">
        <f aca="false">IF($C2863="","",①在庫CSV_発注日!$H2859)</f>
        <v/>
      </c>
      <c r="F2863" s="12" t="str">
        <f aca="false">IF($C2863="","",①在庫CSV_発注日!$L2859)</f>
        <v/>
      </c>
      <c r="G2863" s="18"/>
      <c r="H2863" s="17" t="str">
        <f aca="false">IF($C2863="","",N(①在庫CSV_発注日!$Z2859))</f>
        <v/>
      </c>
      <c r="I2863" s="37" t="str">
        <f aca="false">IF($C2863="","",SUMIFS(⑤減算マスタCSV!$L$2:$L$8001,⑤減算マスタCSV!$F$2:$F$8001,$C2863,⑤減算マスタCSV!$K$2:$K$8001,1))</f>
        <v/>
      </c>
      <c r="J2863" s="17" t="str">
        <f aca="false">IF($C2863="","",IFERROR(INDEX(⑤減算マスタCSV!$H$2:$H$8001,MATCH($C2863,⑤減算マスタCSV!$F$2:$F$8001,0)),1))</f>
        <v/>
      </c>
      <c r="K2863" s="17" t="str">
        <f aca="false">IF($C2863="","",MAX(1,IFERROR(INDEX(⑥商品照会CSV!$M$2:$M$3001,MATCH($C2863,⑥商品照会CSV!$A$2:$A$3001,0)),1)))</f>
        <v/>
      </c>
      <c r="L2863" s="40" t="str">
        <f aca="false">IF($C2863="","",IFERROR(INDEX(⑥商品照会CSV!$Q$2:$Q$3001,MATCH($C2863,⑥商品照会CSV!$A$2:$A$3001,0)),0))</f>
        <v/>
      </c>
      <c r="M2863" s="40" t="str">
        <f aca="false">IF($C2863="","",N($L2863)*N($K2863))</f>
        <v/>
      </c>
      <c r="N2863" s="17" t="str">
        <f aca="false">IF($C2863="","",MAX(1,IFERROR(INDEX(⑥商品照会CSV!$AK$2:$AK$3001,MATCH($C2863,⑥商品照会CSV!$A$2:$A$3001,0)),1)))</f>
        <v/>
      </c>
      <c r="O2863" s="12" t="str">
        <f aca="false">IF($C2863="","",IFERROR(IF(INDEX(⑥商品照会CSV!$AN$2:$AN$3001,MATCH($C2863,⑥商品照会CSV!$A$2:$A$3001,0))=1,"バラ",IF(INDEX(⑥商品照会CSV!$AM$2:$AM$3001,MATCH($C2863,⑥商品照会CSV!$A$2:$A$3001,0))=1,"中間包装","ケース")),"ケース"))</f>
        <v/>
      </c>
      <c r="P2863" s="18"/>
      <c r="Q2863" s="14"/>
      <c r="R2863" s="17" t="str">
        <f aca="false">IF($C2863="","",N($Q2863)*N($K2863))</f>
        <v/>
      </c>
    </row>
    <row r="2864" customFormat="false" ht="15" hidden="false" customHeight="false" outlineLevel="0" collapsed="false">
      <c r="B2864" s="12" t="n">
        <v>2859</v>
      </c>
      <c r="C2864" s="36" t="str">
        <f aca="false">IF(①在庫CSV_発注日!$M2860="","",①在庫CSV_発注日!$M2860&amp;"")</f>
        <v/>
      </c>
      <c r="D2864" s="12" t="str">
        <f aca="false">IF($C2864="","",①在庫CSV_発注日!$N2860)</f>
        <v/>
      </c>
      <c r="E2864" s="12" t="str">
        <f aca="false">IF($C2864="","",①在庫CSV_発注日!$H2860)</f>
        <v/>
      </c>
      <c r="F2864" s="12" t="str">
        <f aca="false">IF($C2864="","",①在庫CSV_発注日!$L2860)</f>
        <v/>
      </c>
      <c r="G2864" s="18"/>
      <c r="H2864" s="17" t="str">
        <f aca="false">IF($C2864="","",N(①在庫CSV_発注日!$Z2860))</f>
        <v/>
      </c>
      <c r="I2864" s="37" t="str">
        <f aca="false">IF($C2864="","",SUMIFS(⑤減算マスタCSV!$L$2:$L$8001,⑤減算マスタCSV!$F$2:$F$8001,$C2864,⑤減算マスタCSV!$K$2:$K$8001,1))</f>
        <v/>
      </c>
      <c r="J2864" s="17" t="str">
        <f aca="false">IF($C2864="","",IFERROR(INDEX(⑤減算マスタCSV!$H$2:$H$8001,MATCH($C2864,⑤減算マスタCSV!$F$2:$F$8001,0)),1))</f>
        <v/>
      </c>
      <c r="K2864" s="17" t="str">
        <f aca="false">IF($C2864="","",MAX(1,IFERROR(INDEX(⑥商品照会CSV!$M$2:$M$3001,MATCH($C2864,⑥商品照会CSV!$A$2:$A$3001,0)),1)))</f>
        <v/>
      </c>
      <c r="L2864" s="40" t="str">
        <f aca="false">IF($C2864="","",IFERROR(INDEX(⑥商品照会CSV!$Q$2:$Q$3001,MATCH($C2864,⑥商品照会CSV!$A$2:$A$3001,0)),0))</f>
        <v/>
      </c>
      <c r="M2864" s="40" t="str">
        <f aca="false">IF($C2864="","",N($L2864)*N($K2864))</f>
        <v/>
      </c>
      <c r="N2864" s="17" t="str">
        <f aca="false">IF($C2864="","",MAX(1,IFERROR(INDEX(⑥商品照会CSV!$AK$2:$AK$3001,MATCH($C2864,⑥商品照会CSV!$A$2:$A$3001,0)),1)))</f>
        <v/>
      </c>
      <c r="O2864" s="12" t="str">
        <f aca="false">IF($C2864="","",IFERROR(IF(INDEX(⑥商品照会CSV!$AN$2:$AN$3001,MATCH($C2864,⑥商品照会CSV!$A$2:$A$3001,0))=1,"バラ",IF(INDEX(⑥商品照会CSV!$AM$2:$AM$3001,MATCH($C2864,⑥商品照会CSV!$A$2:$A$3001,0))=1,"中間包装","ケース")),"ケース"))</f>
        <v/>
      </c>
      <c r="P2864" s="18"/>
      <c r="Q2864" s="14"/>
      <c r="R2864" s="17" t="str">
        <f aca="false">IF($C2864="","",N($Q2864)*N($K2864))</f>
        <v/>
      </c>
    </row>
    <row r="2865" customFormat="false" ht="15" hidden="false" customHeight="false" outlineLevel="0" collapsed="false">
      <c r="B2865" s="12" t="n">
        <v>2860</v>
      </c>
      <c r="C2865" s="36" t="str">
        <f aca="false">IF(①在庫CSV_発注日!$M2861="","",①在庫CSV_発注日!$M2861&amp;"")</f>
        <v/>
      </c>
      <c r="D2865" s="12" t="str">
        <f aca="false">IF($C2865="","",①在庫CSV_発注日!$N2861)</f>
        <v/>
      </c>
      <c r="E2865" s="12" t="str">
        <f aca="false">IF($C2865="","",①在庫CSV_発注日!$H2861)</f>
        <v/>
      </c>
      <c r="F2865" s="12" t="str">
        <f aca="false">IF($C2865="","",①在庫CSV_発注日!$L2861)</f>
        <v/>
      </c>
      <c r="G2865" s="18"/>
      <c r="H2865" s="17" t="str">
        <f aca="false">IF($C2865="","",N(①在庫CSV_発注日!$Z2861))</f>
        <v/>
      </c>
      <c r="I2865" s="37" t="str">
        <f aca="false">IF($C2865="","",SUMIFS(⑤減算マスタCSV!$L$2:$L$8001,⑤減算マスタCSV!$F$2:$F$8001,$C2865,⑤減算マスタCSV!$K$2:$K$8001,1))</f>
        <v/>
      </c>
      <c r="J2865" s="17" t="str">
        <f aca="false">IF($C2865="","",IFERROR(INDEX(⑤減算マスタCSV!$H$2:$H$8001,MATCH($C2865,⑤減算マスタCSV!$F$2:$F$8001,0)),1))</f>
        <v/>
      </c>
      <c r="K2865" s="17" t="str">
        <f aca="false">IF($C2865="","",MAX(1,IFERROR(INDEX(⑥商品照会CSV!$M$2:$M$3001,MATCH($C2865,⑥商品照会CSV!$A$2:$A$3001,0)),1)))</f>
        <v/>
      </c>
      <c r="L2865" s="40" t="str">
        <f aca="false">IF($C2865="","",IFERROR(INDEX(⑥商品照会CSV!$Q$2:$Q$3001,MATCH($C2865,⑥商品照会CSV!$A$2:$A$3001,0)),0))</f>
        <v/>
      </c>
      <c r="M2865" s="40" t="str">
        <f aca="false">IF($C2865="","",N($L2865)*N($K2865))</f>
        <v/>
      </c>
      <c r="N2865" s="17" t="str">
        <f aca="false">IF($C2865="","",MAX(1,IFERROR(INDEX(⑥商品照会CSV!$AK$2:$AK$3001,MATCH($C2865,⑥商品照会CSV!$A$2:$A$3001,0)),1)))</f>
        <v/>
      </c>
      <c r="O2865" s="12" t="str">
        <f aca="false">IF($C2865="","",IFERROR(IF(INDEX(⑥商品照会CSV!$AN$2:$AN$3001,MATCH($C2865,⑥商品照会CSV!$A$2:$A$3001,0))=1,"バラ",IF(INDEX(⑥商品照会CSV!$AM$2:$AM$3001,MATCH($C2865,⑥商品照会CSV!$A$2:$A$3001,0))=1,"中間包装","ケース")),"ケース"))</f>
        <v/>
      </c>
      <c r="P2865" s="18"/>
      <c r="Q2865" s="14"/>
      <c r="R2865" s="17" t="str">
        <f aca="false">IF($C2865="","",N($Q2865)*N($K2865))</f>
        <v/>
      </c>
    </row>
    <row r="2866" customFormat="false" ht="15" hidden="false" customHeight="false" outlineLevel="0" collapsed="false">
      <c r="B2866" s="12" t="n">
        <v>2861</v>
      </c>
      <c r="C2866" s="36" t="str">
        <f aca="false">IF(①在庫CSV_発注日!$M2862="","",①在庫CSV_発注日!$M2862&amp;"")</f>
        <v/>
      </c>
      <c r="D2866" s="12" t="str">
        <f aca="false">IF($C2866="","",①在庫CSV_発注日!$N2862)</f>
        <v/>
      </c>
      <c r="E2866" s="12" t="str">
        <f aca="false">IF($C2866="","",①在庫CSV_発注日!$H2862)</f>
        <v/>
      </c>
      <c r="F2866" s="12" t="str">
        <f aca="false">IF($C2866="","",①在庫CSV_発注日!$L2862)</f>
        <v/>
      </c>
      <c r="G2866" s="18"/>
      <c r="H2866" s="17" t="str">
        <f aca="false">IF($C2866="","",N(①在庫CSV_発注日!$Z2862))</f>
        <v/>
      </c>
      <c r="I2866" s="37" t="str">
        <f aca="false">IF($C2866="","",SUMIFS(⑤減算マスタCSV!$L$2:$L$8001,⑤減算マスタCSV!$F$2:$F$8001,$C2866,⑤減算マスタCSV!$K$2:$K$8001,1))</f>
        <v/>
      </c>
      <c r="J2866" s="17" t="str">
        <f aca="false">IF($C2866="","",IFERROR(INDEX(⑤減算マスタCSV!$H$2:$H$8001,MATCH($C2866,⑤減算マスタCSV!$F$2:$F$8001,0)),1))</f>
        <v/>
      </c>
      <c r="K2866" s="17" t="str">
        <f aca="false">IF($C2866="","",MAX(1,IFERROR(INDEX(⑥商品照会CSV!$M$2:$M$3001,MATCH($C2866,⑥商品照会CSV!$A$2:$A$3001,0)),1)))</f>
        <v/>
      </c>
      <c r="L2866" s="40" t="str">
        <f aca="false">IF($C2866="","",IFERROR(INDEX(⑥商品照会CSV!$Q$2:$Q$3001,MATCH($C2866,⑥商品照会CSV!$A$2:$A$3001,0)),0))</f>
        <v/>
      </c>
      <c r="M2866" s="40" t="str">
        <f aca="false">IF($C2866="","",N($L2866)*N($K2866))</f>
        <v/>
      </c>
      <c r="N2866" s="17" t="str">
        <f aca="false">IF($C2866="","",MAX(1,IFERROR(INDEX(⑥商品照会CSV!$AK$2:$AK$3001,MATCH($C2866,⑥商品照会CSV!$A$2:$A$3001,0)),1)))</f>
        <v/>
      </c>
      <c r="O2866" s="12" t="str">
        <f aca="false">IF($C2866="","",IFERROR(IF(INDEX(⑥商品照会CSV!$AN$2:$AN$3001,MATCH($C2866,⑥商品照会CSV!$A$2:$A$3001,0))=1,"バラ",IF(INDEX(⑥商品照会CSV!$AM$2:$AM$3001,MATCH($C2866,⑥商品照会CSV!$A$2:$A$3001,0))=1,"中間包装","ケース")),"ケース"))</f>
        <v/>
      </c>
      <c r="P2866" s="18"/>
      <c r="Q2866" s="14"/>
      <c r="R2866" s="17" t="str">
        <f aca="false">IF($C2866="","",N($Q2866)*N($K2866))</f>
        <v/>
      </c>
    </row>
    <row r="2867" customFormat="false" ht="15" hidden="false" customHeight="false" outlineLevel="0" collapsed="false">
      <c r="B2867" s="12" t="n">
        <v>2862</v>
      </c>
      <c r="C2867" s="36" t="str">
        <f aca="false">IF(①在庫CSV_発注日!$M2863="","",①在庫CSV_発注日!$M2863&amp;"")</f>
        <v/>
      </c>
      <c r="D2867" s="12" t="str">
        <f aca="false">IF($C2867="","",①在庫CSV_発注日!$N2863)</f>
        <v/>
      </c>
      <c r="E2867" s="12" t="str">
        <f aca="false">IF($C2867="","",①在庫CSV_発注日!$H2863)</f>
        <v/>
      </c>
      <c r="F2867" s="12" t="str">
        <f aca="false">IF($C2867="","",①在庫CSV_発注日!$L2863)</f>
        <v/>
      </c>
      <c r="G2867" s="18"/>
      <c r="H2867" s="17" t="str">
        <f aca="false">IF($C2867="","",N(①在庫CSV_発注日!$Z2863))</f>
        <v/>
      </c>
      <c r="I2867" s="37" t="str">
        <f aca="false">IF($C2867="","",SUMIFS(⑤減算マスタCSV!$L$2:$L$8001,⑤減算マスタCSV!$F$2:$F$8001,$C2867,⑤減算マスタCSV!$K$2:$K$8001,1))</f>
        <v/>
      </c>
      <c r="J2867" s="17" t="str">
        <f aca="false">IF($C2867="","",IFERROR(INDEX(⑤減算マスタCSV!$H$2:$H$8001,MATCH($C2867,⑤減算マスタCSV!$F$2:$F$8001,0)),1))</f>
        <v/>
      </c>
      <c r="K2867" s="17" t="str">
        <f aca="false">IF($C2867="","",MAX(1,IFERROR(INDEX(⑥商品照会CSV!$M$2:$M$3001,MATCH($C2867,⑥商品照会CSV!$A$2:$A$3001,0)),1)))</f>
        <v/>
      </c>
      <c r="L2867" s="40" t="str">
        <f aca="false">IF($C2867="","",IFERROR(INDEX(⑥商品照会CSV!$Q$2:$Q$3001,MATCH($C2867,⑥商品照会CSV!$A$2:$A$3001,0)),0))</f>
        <v/>
      </c>
      <c r="M2867" s="40" t="str">
        <f aca="false">IF($C2867="","",N($L2867)*N($K2867))</f>
        <v/>
      </c>
      <c r="N2867" s="17" t="str">
        <f aca="false">IF($C2867="","",MAX(1,IFERROR(INDEX(⑥商品照会CSV!$AK$2:$AK$3001,MATCH($C2867,⑥商品照会CSV!$A$2:$A$3001,0)),1)))</f>
        <v/>
      </c>
      <c r="O2867" s="12" t="str">
        <f aca="false">IF($C2867="","",IFERROR(IF(INDEX(⑥商品照会CSV!$AN$2:$AN$3001,MATCH($C2867,⑥商品照会CSV!$A$2:$A$3001,0))=1,"バラ",IF(INDEX(⑥商品照会CSV!$AM$2:$AM$3001,MATCH($C2867,⑥商品照会CSV!$A$2:$A$3001,0))=1,"中間包装","ケース")),"ケース"))</f>
        <v/>
      </c>
      <c r="P2867" s="18"/>
      <c r="Q2867" s="14"/>
      <c r="R2867" s="17" t="str">
        <f aca="false">IF($C2867="","",N($Q2867)*N($K2867))</f>
        <v/>
      </c>
    </row>
    <row r="2868" customFormat="false" ht="15" hidden="false" customHeight="false" outlineLevel="0" collapsed="false">
      <c r="B2868" s="12" t="n">
        <v>2863</v>
      </c>
      <c r="C2868" s="36" t="str">
        <f aca="false">IF(①在庫CSV_発注日!$M2864="","",①在庫CSV_発注日!$M2864&amp;"")</f>
        <v/>
      </c>
      <c r="D2868" s="12" t="str">
        <f aca="false">IF($C2868="","",①在庫CSV_発注日!$N2864)</f>
        <v/>
      </c>
      <c r="E2868" s="12" t="str">
        <f aca="false">IF($C2868="","",①在庫CSV_発注日!$H2864)</f>
        <v/>
      </c>
      <c r="F2868" s="12" t="str">
        <f aca="false">IF($C2868="","",①在庫CSV_発注日!$L2864)</f>
        <v/>
      </c>
      <c r="G2868" s="18"/>
      <c r="H2868" s="17" t="str">
        <f aca="false">IF($C2868="","",N(①在庫CSV_発注日!$Z2864))</f>
        <v/>
      </c>
      <c r="I2868" s="37" t="str">
        <f aca="false">IF($C2868="","",SUMIFS(⑤減算マスタCSV!$L$2:$L$8001,⑤減算マスタCSV!$F$2:$F$8001,$C2868,⑤減算マスタCSV!$K$2:$K$8001,1))</f>
        <v/>
      </c>
      <c r="J2868" s="17" t="str">
        <f aca="false">IF($C2868="","",IFERROR(INDEX(⑤減算マスタCSV!$H$2:$H$8001,MATCH($C2868,⑤減算マスタCSV!$F$2:$F$8001,0)),1))</f>
        <v/>
      </c>
      <c r="K2868" s="17" t="str">
        <f aca="false">IF($C2868="","",MAX(1,IFERROR(INDEX(⑥商品照会CSV!$M$2:$M$3001,MATCH($C2868,⑥商品照会CSV!$A$2:$A$3001,0)),1)))</f>
        <v/>
      </c>
      <c r="L2868" s="40" t="str">
        <f aca="false">IF($C2868="","",IFERROR(INDEX(⑥商品照会CSV!$Q$2:$Q$3001,MATCH($C2868,⑥商品照会CSV!$A$2:$A$3001,0)),0))</f>
        <v/>
      </c>
      <c r="M2868" s="40" t="str">
        <f aca="false">IF($C2868="","",N($L2868)*N($K2868))</f>
        <v/>
      </c>
      <c r="N2868" s="17" t="str">
        <f aca="false">IF($C2868="","",MAX(1,IFERROR(INDEX(⑥商品照会CSV!$AK$2:$AK$3001,MATCH($C2868,⑥商品照会CSV!$A$2:$A$3001,0)),1)))</f>
        <v/>
      </c>
      <c r="O2868" s="12" t="str">
        <f aca="false">IF($C2868="","",IFERROR(IF(INDEX(⑥商品照会CSV!$AN$2:$AN$3001,MATCH($C2868,⑥商品照会CSV!$A$2:$A$3001,0))=1,"バラ",IF(INDEX(⑥商品照会CSV!$AM$2:$AM$3001,MATCH($C2868,⑥商品照会CSV!$A$2:$A$3001,0))=1,"中間包装","ケース")),"ケース"))</f>
        <v/>
      </c>
      <c r="P2868" s="18"/>
      <c r="Q2868" s="14"/>
      <c r="R2868" s="17" t="str">
        <f aca="false">IF($C2868="","",N($Q2868)*N($K2868))</f>
        <v/>
      </c>
    </row>
    <row r="2869" customFormat="false" ht="15" hidden="false" customHeight="false" outlineLevel="0" collapsed="false">
      <c r="B2869" s="12" t="n">
        <v>2864</v>
      </c>
      <c r="C2869" s="36" t="str">
        <f aca="false">IF(①在庫CSV_発注日!$M2865="","",①在庫CSV_発注日!$M2865&amp;"")</f>
        <v/>
      </c>
      <c r="D2869" s="12" t="str">
        <f aca="false">IF($C2869="","",①在庫CSV_発注日!$N2865)</f>
        <v/>
      </c>
      <c r="E2869" s="12" t="str">
        <f aca="false">IF($C2869="","",①在庫CSV_発注日!$H2865)</f>
        <v/>
      </c>
      <c r="F2869" s="12" t="str">
        <f aca="false">IF($C2869="","",①在庫CSV_発注日!$L2865)</f>
        <v/>
      </c>
      <c r="G2869" s="18"/>
      <c r="H2869" s="17" t="str">
        <f aca="false">IF($C2869="","",N(①在庫CSV_発注日!$Z2865))</f>
        <v/>
      </c>
      <c r="I2869" s="37" t="str">
        <f aca="false">IF($C2869="","",SUMIFS(⑤減算マスタCSV!$L$2:$L$8001,⑤減算マスタCSV!$F$2:$F$8001,$C2869,⑤減算マスタCSV!$K$2:$K$8001,1))</f>
        <v/>
      </c>
      <c r="J2869" s="17" t="str">
        <f aca="false">IF($C2869="","",IFERROR(INDEX(⑤減算マスタCSV!$H$2:$H$8001,MATCH($C2869,⑤減算マスタCSV!$F$2:$F$8001,0)),1))</f>
        <v/>
      </c>
      <c r="K2869" s="17" t="str">
        <f aca="false">IF($C2869="","",MAX(1,IFERROR(INDEX(⑥商品照会CSV!$M$2:$M$3001,MATCH($C2869,⑥商品照会CSV!$A$2:$A$3001,0)),1)))</f>
        <v/>
      </c>
      <c r="L2869" s="40" t="str">
        <f aca="false">IF($C2869="","",IFERROR(INDEX(⑥商品照会CSV!$Q$2:$Q$3001,MATCH($C2869,⑥商品照会CSV!$A$2:$A$3001,0)),0))</f>
        <v/>
      </c>
      <c r="M2869" s="40" t="str">
        <f aca="false">IF($C2869="","",N($L2869)*N($K2869))</f>
        <v/>
      </c>
      <c r="N2869" s="17" t="str">
        <f aca="false">IF($C2869="","",MAX(1,IFERROR(INDEX(⑥商品照会CSV!$AK$2:$AK$3001,MATCH($C2869,⑥商品照会CSV!$A$2:$A$3001,0)),1)))</f>
        <v/>
      </c>
      <c r="O2869" s="12" t="str">
        <f aca="false">IF($C2869="","",IFERROR(IF(INDEX(⑥商品照会CSV!$AN$2:$AN$3001,MATCH($C2869,⑥商品照会CSV!$A$2:$A$3001,0))=1,"バラ",IF(INDEX(⑥商品照会CSV!$AM$2:$AM$3001,MATCH($C2869,⑥商品照会CSV!$A$2:$A$3001,0))=1,"中間包装","ケース")),"ケース"))</f>
        <v/>
      </c>
      <c r="P2869" s="18"/>
      <c r="Q2869" s="14"/>
      <c r="R2869" s="17" t="str">
        <f aca="false">IF($C2869="","",N($Q2869)*N($K2869))</f>
        <v/>
      </c>
    </row>
    <row r="2870" customFormat="false" ht="15" hidden="false" customHeight="false" outlineLevel="0" collapsed="false">
      <c r="B2870" s="12" t="n">
        <v>2865</v>
      </c>
      <c r="C2870" s="36" t="str">
        <f aca="false">IF(①在庫CSV_発注日!$M2866="","",①在庫CSV_発注日!$M2866&amp;"")</f>
        <v/>
      </c>
      <c r="D2870" s="12" t="str">
        <f aca="false">IF($C2870="","",①在庫CSV_発注日!$N2866)</f>
        <v/>
      </c>
      <c r="E2870" s="12" t="str">
        <f aca="false">IF($C2870="","",①在庫CSV_発注日!$H2866)</f>
        <v/>
      </c>
      <c r="F2870" s="12" t="str">
        <f aca="false">IF($C2870="","",①在庫CSV_発注日!$L2866)</f>
        <v/>
      </c>
      <c r="G2870" s="18"/>
      <c r="H2870" s="17" t="str">
        <f aca="false">IF($C2870="","",N(①在庫CSV_発注日!$Z2866))</f>
        <v/>
      </c>
      <c r="I2870" s="37" t="str">
        <f aca="false">IF($C2870="","",SUMIFS(⑤減算マスタCSV!$L$2:$L$8001,⑤減算マスタCSV!$F$2:$F$8001,$C2870,⑤減算マスタCSV!$K$2:$K$8001,1))</f>
        <v/>
      </c>
      <c r="J2870" s="17" t="str">
        <f aca="false">IF($C2870="","",IFERROR(INDEX(⑤減算マスタCSV!$H$2:$H$8001,MATCH($C2870,⑤減算マスタCSV!$F$2:$F$8001,0)),1))</f>
        <v/>
      </c>
      <c r="K2870" s="17" t="str">
        <f aca="false">IF($C2870="","",MAX(1,IFERROR(INDEX(⑥商品照会CSV!$M$2:$M$3001,MATCH($C2870,⑥商品照会CSV!$A$2:$A$3001,0)),1)))</f>
        <v/>
      </c>
      <c r="L2870" s="40" t="str">
        <f aca="false">IF($C2870="","",IFERROR(INDEX(⑥商品照会CSV!$Q$2:$Q$3001,MATCH($C2870,⑥商品照会CSV!$A$2:$A$3001,0)),0))</f>
        <v/>
      </c>
      <c r="M2870" s="40" t="str">
        <f aca="false">IF($C2870="","",N($L2870)*N($K2870))</f>
        <v/>
      </c>
      <c r="N2870" s="17" t="str">
        <f aca="false">IF($C2870="","",MAX(1,IFERROR(INDEX(⑥商品照会CSV!$AK$2:$AK$3001,MATCH($C2870,⑥商品照会CSV!$A$2:$A$3001,0)),1)))</f>
        <v/>
      </c>
      <c r="O2870" s="12" t="str">
        <f aca="false">IF($C2870="","",IFERROR(IF(INDEX(⑥商品照会CSV!$AN$2:$AN$3001,MATCH($C2870,⑥商品照会CSV!$A$2:$A$3001,0))=1,"バラ",IF(INDEX(⑥商品照会CSV!$AM$2:$AM$3001,MATCH($C2870,⑥商品照会CSV!$A$2:$A$3001,0))=1,"中間包装","ケース")),"ケース"))</f>
        <v/>
      </c>
      <c r="P2870" s="18"/>
      <c r="Q2870" s="14"/>
      <c r="R2870" s="17" t="str">
        <f aca="false">IF($C2870="","",N($Q2870)*N($K2870))</f>
        <v/>
      </c>
    </row>
    <row r="2871" customFormat="false" ht="15" hidden="false" customHeight="false" outlineLevel="0" collapsed="false">
      <c r="B2871" s="12" t="n">
        <v>2866</v>
      </c>
      <c r="C2871" s="36" t="str">
        <f aca="false">IF(①在庫CSV_発注日!$M2867="","",①在庫CSV_発注日!$M2867&amp;"")</f>
        <v/>
      </c>
      <c r="D2871" s="12" t="str">
        <f aca="false">IF($C2871="","",①在庫CSV_発注日!$N2867)</f>
        <v/>
      </c>
      <c r="E2871" s="12" t="str">
        <f aca="false">IF($C2871="","",①在庫CSV_発注日!$H2867)</f>
        <v/>
      </c>
      <c r="F2871" s="12" t="str">
        <f aca="false">IF($C2871="","",①在庫CSV_発注日!$L2867)</f>
        <v/>
      </c>
      <c r="G2871" s="18"/>
      <c r="H2871" s="17" t="str">
        <f aca="false">IF($C2871="","",N(①在庫CSV_発注日!$Z2867))</f>
        <v/>
      </c>
      <c r="I2871" s="37" t="str">
        <f aca="false">IF($C2871="","",SUMIFS(⑤減算マスタCSV!$L$2:$L$8001,⑤減算マスタCSV!$F$2:$F$8001,$C2871,⑤減算マスタCSV!$K$2:$K$8001,1))</f>
        <v/>
      </c>
      <c r="J2871" s="17" t="str">
        <f aca="false">IF($C2871="","",IFERROR(INDEX(⑤減算マスタCSV!$H$2:$H$8001,MATCH($C2871,⑤減算マスタCSV!$F$2:$F$8001,0)),1))</f>
        <v/>
      </c>
      <c r="K2871" s="17" t="str">
        <f aca="false">IF($C2871="","",MAX(1,IFERROR(INDEX(⑥商品照会CSV!$M$2:$M$3001,MATCH($C2871,⑥商品照会CSV!$A$2:$A$3001,0)),1)))</f>
        <v/>
      </c>
      <c r="L2871" s="40" t="str">
        <f aca="false">IF($C2871="","",IFERROR(INDEX(⑥商品照会CSV!$Q$2:$Q$3001,MATCH($C2871,⑥商品照会CSV!$A$2:$A$3001,0)),0))</f>
        <v/>
      </c>
      <c r="M2871" s="40" t="str">
        <f aca="false">IF($C2871="","",N($L2871)*N($K2871))</f>
        <v/>
      </c>
      <c r="N2871" s="17" t="str">
        <f aca="false">IF($C2871="","",MAX(1,IFERROR(INDEX(⑥商品照会CSV!$AK$2:$AK$3001,MATCH($C2871,⑥商品照会CSV!$A$2:$A$3001,0)),1)))</f>
        <v/>
      </c>
      <c r="O2871" s="12" t="str">
        <f aca="false">IF($C2871="","",IFERROR(IF(INDEX(⑥商品照会CSV!$AN$2:$AN$3001,MATCH($C2871,⑥商品照会CSV!$A$2:$A$3001,0))=1,"バラ",IF(INDEX(⑥商品照会CSV!$AM$2:$AM$3001,MATCH($C2871,⑥商品照会CSV!$A$2:$A$3001,0))=1,"中間包装","ケース")),"ケース"))</f>
        <v/>
      </c>
      <c r="P2871" s="18"/>
      <c r="Q2871" s="14"/>
      <c r="R2871" s="17" t="str">
        <f aca="false">IF($C2871="","",N($Q2871)*N($K2871))</f>
        <v/>
      </c>
    </row>
    <row r="2872" customFormat="false" ht="15" hidden="false" customHeight="false" outlineLevel="0" collapsed="false">
      <c r="B2872" s="12" t="n">
        <v>2867</v>
      </c>
      <c r="C2872" s="36" t="str">
        <f aca="false">IF(①在庫CSV_発注日!$M2868="","",①在庫CSV_発注日!$M2868&amp;"")</f>
        <v/>
      </c>
      <c r="D2872" s="12" t="str">
        <f aca="false">IF($C2872="","",①在庫CSV_発注日!$N2868)</f>
        <v/>
      </c>
      <c r="E2872" s="12" t="str">
        <f aca="false">IF($C2872="","",①在庫CSV_発注日!$H2868)</f>
        <v/>
      </c>
      <c r="F2872" s="12" t="str">
        <f aca="false">IF($C2872="","",①在庫CSV_発注日!$L2868)</f>
        <v/>
      </c>
      <c r="G2872" s="18"/>
      <c r="H2872" s="17" t="str">
        <f aca="false">IF($C2872="","",N(①在庫CSV_発注日!$Z2868))</f>
        <v/>
      </c>
      <c r="I2872" s="37" t="str">
        <f aca="false">IF($C2872="","",SUMIFS(⑤減算マスタCSV!$L$2:$L$8001,⑤減算マスタCSV!$F$2:$F$8001,$C2872,⑤減算マスタCSV!$K$2:$K$8001,1))</f>
        <v/>
      </c>
      <c r="J2872" s="17" t="str">
        <f aca="false">IF($C2872="","",IFERROR(INDEX(⑤減算マスタCSV!$H$2:$H$8001,MATCH($C2872,⑤減算マスタCSV!$F$2:$F$8001,0)),1))</f>
        <v/>
      </c>
      <c r="K2872" s="17" t="str">
        <f aca="false">IF($C2872="","",MAX(1,IFERROR(INDEX(⑥商品照会CSV!$M$2:$M$3001,MATCH($C2872,⑥商品照会CSV!$A$2:$A$3001,0)),1)))</f>
        <v/>
      </c>
      <c r="L2872" s="40" t="str">
        <f aca="false">IF($C2872="","",IFERROR(INDEX(⑥商品照会CSV!$Q$2:$Q$3001,MATCH($C2872,⑥商品照会CSV!$A$2:$A$3001,0)),0))</f>
        <v/>
      </c>
      <c r="M2872" s="40" t="str">
        <f aca="false">IF($C2872="","",N($L2872)*N($K2872))</f>
        <v/>
      </c>
      <c r="N2872" s="17" t="str">
        <f aca="false">IF($C2872="","",MAX(1,IFERROR(INDEX(⑥商品照会CSV!$AK$2:$AK$3001,MATCH($C2872,⑥商品照会CSV!$A$2:$A$3001,0)),1)))</f>
        <v/>
      </c>
      <c r="O2872" s="12" t="str">
        <f aca="false">IF($C2872="","",IFERROR(IF(INDEX(⑥商品照会CSV!$AN$2:$AN$3001,MATCH($C2872,⑥商品照会CSV!$A$2:$A$3001,0))=1,"バラ",IF(INDEX(⑥商品照会CSV!$AM$2:$AM$3001,MATCH($C2872,⑥商品照会CSV!$A$2:$A$3001,0))=1,"中間包装","ケース")),"ケース"))</f>
        <v/>
      </c>
      <c r="P2872" s="18"/>
      <c r="Q2872" s="14"/>
      <c r="R2872" s="17" t="str">
        <f aca="false">IF($C2872="","",N($Q2872)*N($K2872))</f>
        <v/>
      </c>
    </row>
    <row r="2873" customFormat="false" ht="15" hidden="false" customHeight="false" outlineLevel="0" collapsed="false">
      <c r="B2873" s="12" t="n">
        <v>2868</v>
      </c>
      <c r="C2873" s="36" t="str">
        <f aca="false">IF(①在庫CSV_発注日!$M2869="","",①在庫CSV_発注日!$M2869&amp;"")</f>
        <v/>
      </c>
      <c r="D2873" s="12" t="str">
        <f aca="false">IF($C2873="","",①在庫CSV_発注日!$N2869)</f>
        <v/>
      </c>
      <c r="E2873" s="12" t="str">
        <f aca="false">IF($C2873="","",①在庫CSV_発注日!$H2869)</f>
        <v/>
      </c>
      <c r="F2873" s="12" t="str">
        <f aca="false">IF($C2873="","",①在庫CSV_発注日!$L2869)</f>
        <v/>
      </c>
      <c r="G2873" s="18"/>
      <c r="H2873" s="17" t="str">
        <f aca="false">IF($C2873="","",N(①在庫CSV_発注日!$Z2869))</f>
        <v/>
      </c>
      <c r="I2873" s="37" t="str">
        <f aca="false">IF($C2873="","",SUMIFS(⑤減算マスタCSV!$L$2:$L$8001,⑤減算マスタCSV!$F$2:$F$8001,$C2873,⑤減算マスタCSV!$K$2:$K$8001,1))</f>
        <v/>
      </c>
      <c r="J2873" s="17" t="str">
        <f aca="false">IF($C2873="","",IFERROR(INDEX(⑤減算マスタCSV!$H$2:$H$8001,MATCH($C2873,⑤減算マスタCSV!$F$2:$F$8001,0)),1))</f>
        <v/>
      </c>
      <c r="K2873" s="17" t="str">
        <f aca="false">IF($C2873="","",MAX(1,IFERROR(INDEX(⑥商品照会CSV!$M$2:$M$3001,MATCH($C2873,⑥商品照会CSV!$A$2:$A$3001,0)),1)))</f>
        <v/>
      </c>
      <c r="L2873" s="40" t="str">
        <f aca="false">IF($C2873="","",IFERROR(INDEX(⑥商品照会CSV!$Q$2:$Q$3001,MATCH($C2873,⑥商品照会CSV!$A$2:$A$3001,0)),0))</f>
        <v/>
      </c>
      <c r="M2873" s="40" t="str">
        <f aca="false">IF($C2873="","",N($L2873)*N($K2873))</f>
        <v/>
      </c>
      <c r="N2873" s="17" t="str">
        <f aca="false">IF($C2873="","",MAX(1,IFERROR(INDEX(⑥商品照会CSV!$AK$2:$AK$3001,MATCH($C2873,⑥商品照会CSV!$A$2:$A$3001,0)),1)))</f>
        <v/>
      </c>
      <c r="O2873" s="12" t="str">
        <f aca="false">IF($C2873="","",IFERROR(IF(INDEX(⑥商品照会CSV!$AN$2:$AN$3001,MATCH($C2873,⑥商品照会CSV!$A$2:$A$3001,0))=1,"バラ",IF(INDEX(⑥商品照会CSV!$AM$2:$AM$3001,MATCH($C2873,⑥商品照会CSV!$A$2:$A$3001,0))=1,"中間包装","ケース")),"ケース"))</f>
        <v/>
      </c>
      <c r="P2873" s="18"/>
      <c r="Q2873" s="14"/>
      <c r="R2873" s="17" t="str">
        <f aca="false">IF($C2873="","",N($Q2873)*N($K2873))</f>
        <v/>
      </c>
    </row>
    <row r="2874" customFormat="false" ht="15" hidden="false" customHeight="false" outlineLevel="0" collapsed="false">
      <c r="B2874" s="12" t="n">
        <v>2869</v>
      </c>
      <c r="C2874" s="36" t="str">
        <f aca="false">IF(①在庫CSV_発注日!$M2870="","",①在庫CSV_発注日!$M2870&amp;"")</f>
        <v/>
      </c>
      <c r="D2874" s="12" t="str">
        <f aca="false">IF($C2874="","",①在庫CSV_発注日!$N2870)</f>
        <v/>
      </c>
      <c r="E2874" s="12" t="str">
        <f aca="false">IF($C2874="","",①在庫CSV_発注日!$H2870)</f>
        <v/>
      </c>
      <c r="F2874" s="12" t="str">
        <f aca="false">IF($C2874="","",①在庫CSV_発注日!$L2870)</f>
        <v/>
      </c>
      <c r="G2874" s="18"/>
      <c r="H2874" s="17" t="str">
        <f aca="false">IF($C2874="","",N(①在庫CSV_発注日!$Z2870))</f>
        <v/>
      </c>
      <c r="I2874" s="37" t="str">
        <f aca="false">IF($C2874="","",SUMIFS(⑤減算マスタCSV!$L$2:$L$8001,⑤減算マスタCSV!$F$2:$F$8001,$C2874,⑤減算マスタCSV!$K$2:$K$8001,1))</f>
        <v/>
      </c>
      <c r="J2874" s="17" t="str">
        <f aca="false">IF($C2874="","",IFERROR(INDEX(⑤減算マスタCSV!$H$2:$H$8001,MATCH($C2874,⑤減算マスタCSV!$F$2:$F$8001,0)),1))</f>
        <v/>
      </c>
      <c r="K2874" s="17" t="str">
        <f aca="false">IF($C2874="","",MAX(1,IFERROR(INDEX(⑥商品照会CSV!$M$2:$M$3001,MATCH($C2874,⑥商品照会CSV!$A$2:$A$3001,0)),1)))</f>
        <v/>
      </c>
      <c r="L2874" s="40" t="str">
        <f aca="false">IF($C2874="","",IFERROR(INDEX(⑥商品照会CSV!$Q$2:$Q$3001,MATCH($C2874,⑥商品照会CSV!$A$2:$A$3001,0)),0))</f>
        <v/>
      </c>
      <c r="M2874" s="40" t="str">
        <f aca="false">IF($C2874="","",N($L2874)*N($K2874))</f>
        <v/>
      </c>
      <c r="N2874" s="17" t="str">
        <f aca="false">IF($C2874="","",MAX(1,IFERROR(INDEX(⑥商品照会CSV!$AK$2:$AK$3001,MATCH($C2874,⑥商品照会CSV!$A$2:$A$3001,0)),1)))</f>
        <v/>
      </c>
      <c r="O2874" s="12" t="str">
        <f aca="false">IF($C2874="","",IFERROR(IF(INDEX(⑥商品照会CSV!$AN$2:$AN$3001,MATCH($C2874,⑥商品照会CSV!$A$2:$A$3001,0))=1,"バラ",IF(INDEX(⑥商品照会CSV!$AM$2:$AM$3001,MATCH($C2874,⑥商品照会CSV!$A$2:$A$3001,0))=1,"中間包装","ケース")),"ケース"))</f>
        <v/>
      </c>
      <c r="P2874" s="18"/>
      <c r="Q2874" s="14"/>
      <c r="R2874" s="17" t="str">
        <f aca="false">IF($C2874="","",N($Q2874)*N($K2874))</f>
        <v/>
      </c>
    </row>
    <row r="2875" customFormat="false" ht="15" hidden="false" customHeight="false" outlineLevel="0" collapsed="false">
      <c r="B2875" s="12" t="n">
        <v>2870</v>
      </c>
      <c r="C2875" s="36" t="str">
        <f aca="false">IF(①在庫CSV_発注日!$M2871="","",①在庫CSV_発注日!$M2871&amp;"")</f>
        <v/>
      </c>
      <c r="D2875" s="12" t="str">
        <f aca="false">IF($C2875="","",①在庫CSV_発注日!$N2871)</f>
        <v/>
      </c>
      <c r="E2875" s="12" t="str">
        <f aca="false">IF($C2875="","",①在庫CSV_発注日!$H2871)</f>
        <v/>
      </c>
      <c r="F2875" s="12" t="str">
        <f aca="false">IF($C2875="","",①在庫CSV_発注日!$L2871)</f>
        <v/>
      </c>
      <c r="G2875" s="18"/>
      <c r="H2875" s="17" t="str">
        <f aca="false">IF($C2875="","",N(①在庫CSV_発注日!$Z2871))</f>
        <v/>
      </c>
      <c r="I2875" s="37" t="str">
        <f aca="false">IF($C2875="","",SUMIFS(⑤減算マスタCSV!$L$2:$L$8001,⑤減算マスタCSV!$F$2:$F$8001,$C2875,⑤減算マスタCSV!$K$2:$K$8001,1))</f>
        <v/>
      </c>
      <c r="J2875" s="17" t="str">
        <f aca="false">IF($C2875="","",IFERROR(INDEX(⑤減算マスタCSV!$H$2:$H$8001,MATCH($C2875,⑤減算マスタCSV!$F$2:$F$8001,0)),1))</f>
        <v/>
      </c>
      <c r="K2875" s="17" t="str">
        <f aca="false">IF($C2875="","",MAX(1,IFERROR(INDEX(⑥商品照会CSV!$M$2:$M$3001,MATCH($C2875,⑥商品照会CSV!$A$2:$A$3001,0)),1)))</f>
        <v/>
      </c>
      <c r="L2875" s="40" t="str">
        <f aca="false">IF($C2875="","",IFERROR(INDEX(⑥商品照会CSV!$Q$2:$Q$3001,MATCH($C2875,⑥商品照会CSV!$A$2:$A$3001,0)),0))</f>
        <v/>
      </c>
      <c r="M2875" s="40" t="str">
        <f aca="false">IF($C2875="","",N($L2875)*N($K2875))</f>
        <v/>
      </c>
      <c r="N2875" s="17" t="str">
        <f aca="false">IF($C2875="","",MAX(1,IFERROR(INDEX(⑥商品照会CSV!$AK$2:$AK$3001,MATCH($C2875,⑥商品照会CSV!$A$2:$A$3001,0)),1)))</f>
        <v/>
      </c>
      <c r="O2875" s="12" t="str">
        <f aca="false">IF($C2875="","",IFERROR(IF(INDEX(⑥商品照会CSV!$AN$2:$AN$3001,MATCH($C2875,⑥商品照会CSV!$A$2:$A$3001,0))=1,"バラ",IF(INDEX(⑥商品照会CSV!$AM$2:$AM$3001,MATCH($C2875,⑥商品照会CSV!$A$2:$A$3001,0))=1,"中間包装","ケース")),"ケース"))</f>
        <v/>
      </c>
      <c r="P2875" s="18"/>
      <c r="Q2875" s="14"/>
      <c r="R2875" s="17" t="str">
        <f aca="false">IF($C2875="","",N($Q2875)*N($K2875))</f>
        <v/>
      </c>
    </row>
    <row r="2876" customFormat="false" ht="15" hidden="false" customHeight="false" outlineLevel="0" collapsed="false">
      <c r="B2876" s="12" t="n">
        <v>2871</v>
      </c>
      <c r="C2876" s="36" t="str">
        <f aca="false">IF(①在庫CSV_発注日!$M2872="","",①在庫CSV_発注日!$M2872&amp;"")</f>
        <v/>
      </c>
      <c r="D2876" s="12" t="str">
        <f aca="false">IF($C2876="","",①在庫CSV_発注日!$N2872)</f>
        <v/>
      </c>
      <c r="E2876" s="12" t="str">
        <f aca="false">IF($C2876="","",①在庫CSV_発注日!$H2872)</f>
        <v/>
      </c>
      <c r="F2876" s="12" t="str">
        <f aca="false">IF($C2876="","",①在庫CSV_発注日!$L2872)</f>
        <v/>
      </c>
      <c r="G2876" s="18"/>
      <c r="H2876" s="17" t="str">
        <f aca="false">IF($C2876="","",N(①在庫CSV_発注日!$Z2872))</f>
        <v/>
      </c>
      <c r="I2876" s="37" t="str">
        <f aca="false">IF($C2876="","",SUMIFS(⑤減算マスタCSV!$L$2:$L$8001,⑤減算マスタCSV!$F$2:$F$8001,$C2876,⑤減算マスタCSV!$K$2:$K$8001,1))</f>
        <v/>
      </c>
      <c r="J2876" s="17" t="str">
        <f aca="false">IF($C2876="","",IFERROR(INDEX(⑤減算マスタCSV!$H$2:$H$8001,MATCH($C2876,⑤減算マスタCSV!$F$2:$F$8001,0)),1))</f>
        <v/>
      </c>
      <c r="K2876" s="17" t="str">
        <f aca="false">IF($C2876="","",MAX(1,IFERROR(INDEX(⑥商品照会CSV!$M$2:$M$3001,MATCH($C2876,⑥商品照会CSV!$A$2:$A$3001,0)),1)))</f>
        <v/>
      </c>
      <c r="L2876" s="40" t="str">
        <f aca="false">IF($C2876="","",IFERROR(INDEX(⑥商品照会CSV!$Q$2:$Q$3001,MATCH($C2876,⑥商品照会CSV!$A$2:$A$3001,0)),0))</f>
        <v/>
      </c>
      <c r="M2876" s="40" t="str">
        <f aca="false">IF($C2876="","",N($L2876)*N($K2876))</f>
        <v/>
      </c>
      <c r="N2876" s="17" t="str">
        <f aca="false">IF($C2876="","",MAX(1,IFERROR(INDEX(⑥商品照会CSV!$AK$2:$AK$3001,MATCH($C2876,⑥商品照会CSV!$A$2:$A$3001,0)),1)))</f>
        <v/>
      </c>
      <c r="O2876" s="12" t="str">
        <f aca="false">IF($C2876="","",IFERROR(IF(INDEX(⑥商品照会CSV!$AN$2:$AN$3001,MATCH($C2876,⑥商品照会CSV!$A$2:$A$3001,0))=1,"バラ",IF(INDEX(⑥商品照会CSV!$AM$2:$AM$3001,MATCH($C2876,⑥商品照会CSV!$A$2:$A$3001,0))=1,"中間包装","ケース")),"ケース"))</f>
        <v/>
      </c>
      <c r="P2876" s="18"/>
      <c r="Q2876" s="14"/>
      <c r="R2876" s="17" t="str">
        <f aca="false">IF($C2876="","",N($Q2876)*N($K2876))</f>
        <v/>
      </c>
    </row>
    <row r="2877" customFormat="false" ht="15" hidden="false" customHeight="false" outlineLevel="0" collapsed="false">
      <c r="B2877" s="12" t="n">
        <v>2872</v>
      </c>
      <c r="C2877" s="36" t="str">
        <f aca="false">IF(①在庫CSV_発注日!$M2873="","",①在庫CSV_発注日!$M2873&amp;"")</f>
        <v/>
      </c>
      <c r="D2877" s="12" t="str">
        <f aca="false">IF($C2877="","",①在庫CSV_発注日!$N2873)</f>
        <v/>
      </c>
      <c r="E2877" s="12" t="str">
        <f aca="false">IF($C2877="","",①在庫CSV_発注日!$H2873)</f>
        <v/>
      </c>
      <c r="F2877" s="12" t="str">
        <f aca="false">IF($C2877="","",①在庫CSV_発注日!$L2873)</f>
        <v/>
      </c>
      <c r="G2877" s="18"/>
      <c r="H2877" s="17" t="str">
        <f aca="false">IF($C2877="","",N(①在庫CSV_発注日!$Z2873))</f>
        <v/>
      </c>
      <c r="I2877" s="37" t="str">
        <f aca="false">IF($C2877="","",SUMIFS(⑤減算マスタCSV!$L$2:$L$8001,⑤減算マスタCSV!$F$2:$F$8001,$C2877,⑤減算マスタCSV!$K$2:$K$8001,1))</f>
        <v/>
      </c>
      <c r="J2877" s="17" t="str">
        <f aca="false">IF($C2877="","",IFERROR(INDEX(⑤減算マスタCSV!$H$2:$H$8001,MATCH($C2877,⑤減算マスタCSV!$F$2:$F$8001,0)),1))</f>
        <v/>
      </c>
      <c r="K2877" s="17" t="str">
        <f aca="false">IF($C2877="","",MAX(1,IFERROR(INDEX(⑥商品照会CSV!$M$2:$M$3001,MATCH($C2877,⑥商品照会CSV!$A$2:$A$3001,0)),1)))</f>
        <v/>
      </c>
      <c r="L2877" s="40" t="str">
        <f aca="false">IF($C2877="","",IFERROR(INDEX(⑥商品照会CSV!$Q$2:$Q$3001,MATCH($C2877,⑥商品照会CSV!$A$2:$A$3001,0)),0))</f>
        <v/>
      </c>
      <c r="M2877" s="40" t="str">
        <f aca="false">IF($C2877="","",N($L2877)*N($K2877))</f>
        <v/>
      </c>
      <c r="N2877" s="17" t="str">
        <f aca="false">IF($C2877="","",MAX(1,IFERROR(INDEX(⑥商品照会CSV!$AK$2:$AK$3001,MATCH($C2877,⑥商品照会CSV!$A$2:$A$3001,0)),1)))</f>
        <v/>
      </c>
      <c r="O2877" s="12" t="str">
        <f aca="false">IF($C2877="","",IFERROR(IF(INDEX(⑥商品照会CSV!$AN$2:$AN$3001,MATCH($C2877,⑥商品照会CSV!$A$2:$A$3001,0))=1,"バラ",IF(INDEX(⑥商品照会CSV!$AM$2:$AM$3001,MATCH($C2877,⑥商品照会CSV!$A$2:$A$3001,0))=1,"中間包装","ケース")),"ケース"))</f>
        <v/>
      </c>
      <c r="P2877" s="18"/>
      <c r="Q2877" s="14"/>
      <c r="R2877" s="17" t="str">
        <f aca="false">IF($C2877="","",N($Q2877)*N($K2877))</f>
        <v/>
      </c>
    </row>
    <row r="2878" customFormat="false" ht="15" hidden="false" customHeight="false" outlineLevel="0" collapsed="false">
      <c r="B2878" s="12" t="n">
        <v>2873</v>
      </c>
      <c r="C2878" s="36" t="str">
        <f aca="false">IF(①在庫CSV_発注日!$M2874="","",①在庫CSV_発注日!$M2874&amp;"")</f>
        <v/>
      </c>
      <c r="D2878" s="12" t="str">
        <f aca="false">IF($C2878="","",①在庫CSV_発注日!$N2874)</f>
        <v/>
      </c>
      <c r="E2878" s="12" t="str">
        <f aca="false">IF($C2878="","",①在庫CSV_発注日!$H2874)</f>
        <v/>
      </c>
      <c r="F2878" s="12" t="str">
        <f aca="false">IF($C2878="","",①在庫CSV_発注日!$L2874)</f>
        <v/>
      </c>
      <c r="G2878" s="18"/>
      <c r="H2878" s="17" t="str">
        <f aca="false">IF($C2878="","",N(①在庫CSV_発注日!$Z2874))</f>
        <v/>
      </c>
      <c r="I2878" s="37" t="str">
        <f aca="false">IF($C2878="","",SUMIFS(⑤減算マスタCSV!$L$2:$L$8001,⑤減算マスタCSV!$F$2:$F$8001,$C2878,⑤減算マスタCSV!$K$2:$K$8001,1))</f>
        <v/>
      </c>
      <c r="J2878" s="17" t="str">
        <f aca="false">IF($C2878="","",IFERROR(INDEX(⑤減算マスタCSV!$H$2:$H$8001,MATCH($C2878,⑤減算マスタCSV!$F$2:$F$8001,0)),1))</f>
        <v/>
      </c>
      <c r="K2878" s="17" t="str">
        <f aca="false">IF($C2878="","",MAX(1,IFERROR(INDEX(⑥商品照会CSV!$M$2:$M$3001,MATCH($C2878,⑥商品照会CSV!$A$2:$A$3001,0)),1)))</f>
        <v/>
      </c>
      <c r="L2878" s="40" t="str">
        <f aca="false">IF($C2878="","",IFERROR(INDEX(⑥商品照会CSV!$Q$2:$Q$3001,MATCH($C2878,⑥商品照会CSV!$A$2:$A$3001,0)),0))</f>
        <v/>
      </c>
      <c r="M2878" s="40" t="str">
        <f aca="false">IF($C2878="","",N($L2878)*N($K2878))</f>
        <v/>
      </c>
      <c r="N2878" s="17" t="str">
        <f aca="false">IF($C2878="","",MAX(1,IFERROR(INDEX(⑥商品照会CSV!$AK$2:$AK$3001,MATCH($C2878,⑥商品照会CSV!$A$2:$A$3001,0)),1)))</f>
        <v/>
      </c>
      <c r="O2878" s="12" t="str">
        <f aca="false">IF($C2878="","",IFERROR(IF(INDEX(⑥商品照会CSV!$AN$2:$AN$3001,MATCH($C2878,⑥商品照会CSV!$A$2:$A$3001,0))=1,"バラ",IF(INDEX(⑥商品照会CSV!$AM$2:$AM$3001,MATCH($C2878,⑥商品照会CSV!$A$2:$A$3001,0))=1,"中間包装","ケース")),"ケース"))</f>
        <v/>
      </c>
      <c r="P2878" s="18"/>
      <c r="Q2878" s="14"/>
      <c r="R2878" s="17" t="str">
        <f aca="false">IF($C2878="","",N($Q2878)*N($K2878))</f>
        <v/>
      </c>
    </row>
    <row r="2879" customFormat="false" ht="15" hidden="false" customHeight="false" outlineLevel="0" collapsed="false">
      <c r="B2879" s="12" t="n">
        <v>2874</v>
      </c>
      <c r="C2879" s="36" t="str">
        <f aca="false">IF(①在庫CSV_発注日!$M2875="","",①在庫CSV_発注日!$M2875&amp;"")</f>
        <v/>
      </c>
      <c r="D2879" s="12" t="str">
        <f aca="false">IF($C2879="","",①在庫CSV_発注日!$N2875)</f>
        <v/>
      </c>
      <c r="E2879" s="12" t="str">
        <f aca="false">IF($C2879="","",①在庫CSV_発注日!$H2875)</f>
        <v/>
      </c>
      <c r="F2879" s="12" t="str">
        <f aca="false">IF($C2879="","",①在庫CSV_発注日!$L2875)</f>
        <v/>
      </c>
      <c r="G2879" s="18"/>
      <c r="H2879" s="17" t="str">
        <f aca="false">IF($C2879="","",N(①在庫CSV_発注日!$Z2875))</f>
        <v/>
      </c>
      <c r="I2879" s="37" t="str">
        <f aca="false">IF($C2879="","",SUMIFS(⑤減算マスタCSV!$L$2:$L$8001,⑤減算マスタCSV!$F$2:$F$8001,$C2879,⑤減算マスタCSV!$K$2:$K$8001,1))</f>
        <v/>
      </c>
      <c r="J2879" s="17" t="str">
        <f aca="false">IF($C2879="","",IFERROR(INDEX(⑤減算マスタCSV!$H$2:$H$8001,MATCH($C2879,⑤減算マスタCSV!$F$2:$F$8001,0)),1))</f>
        <v/>
      </c>
      <c r="K2879" s="17" t="str">
        <f aca="false">IF($C2879="","",MAX(1,IFERROR(INDEX(⑥商品照会CSV!$M$2:$M$3001,MATCH($C2879,⑥商品照会CSV!$A$2:$A$3001,0)),1)))</f>
        <v/>
      </c>
      <c r="L2879" s="40" t="str">
        <f aca="false">IF($C2879="","",IFERROR(INDEX(⑥商品照会CSV!$Q$2:$Q$3001,MATCH($C2879,⑥商品照会CSV!$A$2:$A$3001,0)),0))</f>
        <v/>
      </c>
      <c r="M2879" s="40" t="str">
        <f aca="false">IF($C2879="","",N($L2879)*N($K2879))</f>
        <v/>
      </c>
      <c r="N2879" s="17" t="str">
        <f aca="false">IF($C2879="","",MAX(1,IFERROR(INDEX(⑥商品照会CSV!$AK$2:$AK$3001,MATCH($C2879,⑥商品照会CSV!$A$2:$A$3001,0)),1)))</f>
        <v/>
      </c>
      <c r="O2879" s="12" t="str">
        <f aca="false">IF($C2879="","",IFERROR(IF(INDEX(⑥商品照会CSV!$AN$2:$AN$3001,MATCH($C2879,⑥商品照会CSV!$A$2:$A$3001,0))=1,"バラ",IF(INDEX(⑥商品照会CSV!$AM$2:$AM$3001,MATCH($C2879,⑥商品照会CSV!$A$2:$A$3001,0))=1,"中間包装","ケース")),"ケース"))</f>
        <v/>
      </c>
      <c r="P2879" s="18"/>
      <c r="Q2879" s="14"/>
      <c r="R2879" s="17" t="str">
        <f aca="false">IF($C2879="","",N($Q2879)*N($K2879))</f>
        <v/>
      </c>
    </row>
    <row r="2880" customFormat="false" ht="15" hidden="false" customHeight="false" outlineLevel="0" collapsed="false">
      <c r="B2880" s="12" t="n">
        <v>2875</v>
      </c>
      <c r="C2880" s="36" t="str">
        <f aca="false">IF(①在庫CSV_発注日!$M2876="","",①在庫CSV_発注日!$M2876&amp;"")</f>
        <v/>
      </c>
      <c r="D2880" s="12" t="str">
        <f aca="false">IF($C2880="","",①在庫CSV_発注日!$N2876)</f>
        <v/>
      </c>
      <c r="E2880" s="12" t="str">
        <f aca="false">IF($C2880="","",①在庫CSV_発注日!$H2876)</f>
        <v/>
      </c>
      <c r="F2880" s="12" t="str">
        <f aca="false">IF($C2880="","",①在庫CSV_発注日!$L2876)</f>
        <v/>
      </c>
      <c r="G2880" s="18"/>
      <c r="H2880" s="17" t="str">
        <f aca="false">IF($C2880="","",N(①在庫CSV_発注日!$Z2876))</f>
        <v/>
      </c>
      <c r="I2880" s="37" t="str">
        <f aca="false">IF($C2880="","",SUMIFS(⑤減算マスタCSV!$L$2:$L$8001,⑤減算マスタCSV!$F$2:$F$8001,$C2880,⑤減算マスタCSV!$K$2:$K$8001,1))</f>
        <v/>
      </c>
      <c r="J2880" s="17" t="str">
        <f aca="false">IF($C2880="","",IFERROR(INDEX(⑤減算マスタCSV!$H$2:$H$8001,MATCH($C2880,⑤減算マスタCSV!$F$2:$F$8001,0)),1))</f>
        <v/>
      </c>
      <c r="K2880" s="17" t="str">
        <f aca="false">IF($C2880="","",MAX(1,IFERROR(INDEX(⑥商品照会CSV!$M$2:$M$3001,MATCH($C2880,⑥商品照会CSV!$A$2:$A$3001,0)),1)))</f>
        <v/>
      </c>
      <c r="L2880" s="40" t="str">
        <f aca="false">IF($C2880="","",IFERROR(INDEX(⑥商品照会CSV!$Q$2:$Q$3001,MATCH($C2880,⑥商品照会CSV!$A$2:$A$3001,0)),0))</f>
        <v/>
      </c>
      <c r="M2880" s="40" t="str">
        <f aca="false">IF($C2880="","",N($L2880)*N($K2880))</f>
        <v/>
      </c>
      <c r="N2880" s="17" t="str">
        <f aca="false">IF($C2880="","",MAX(1,IFERROR(INDEX(⑥商品照会CSV!$AK$2:$AK$3001,MATCH($C2880,⑥商品照会CSV!$A$2:$A$3001,0)),1)))</f>
        <v/>
      </c>
      <c r="O2880" s="12" t="str">
        <f aca="false">IF($C2880="","",IFERROR(IF(INDEX(⑥商品照会CSV!$AN$2:$AN$3001,MATCH($C2880,⑥商品照会CSV!$A$2:$A$3001,0))=1,"バラ",IF(INDEX(⑥商品照会CSV!$AM$2:$AM$3001,MATCH($C2880,⑥商品照会CSV!$A$2:$A$3001,0))=1,"中間包装","ケース")),"ケース"))</f>
        <v/>
      </c>
      <c r="P2880" s="18"/>
      <c r="Q2880" s="14"/>
      <c r="R2880" s="17" t="str">
        <f aca="false">IF($C2880="","",N($Q2880)*N($K2880))</f>
        <v/>
      </c>
    </row>
    <row r="2881" customFormat="false" ht="15" hidden="false" customHeight="false" outlineLevel="0" collapsed="false">
      <c r="B2881" s="12" t="n">
        <v>2876</v>
      </c>
      <c r="C2881" s="36" t="str">
        <f aca="false">IF(①在庫CSV_発注日!$M2877="","",①在庫CSV_発注日!$M2877&amp;"")</f>
        <v/>
      </c>
      <c r="D2881" s="12" t="str">
        <f aca="false">IF($C2881="","",①在庫CSV_発注日!$N2877)</f>
        <v/>
      </c>
      <c r="E2881" s="12" t="str">
        <f aca="false">IF($C2881="","",①在庫CSV_発注日!$H2877)</f>
        <v/>
      </c>
      <c r="F2881" s="12" t="str">
        <f aca="false">IF($C2881="","",①在庫CSV_発注日!$L2877)</f>
        <v/>
      </c>
      <c r="G2881" s="18"/>
      <c r="H2881" s="17" t="str">
        <f aca="false">IF($C2881="","",N(①在庫CSV_発注日!$Z2877))</f>
        <v/>
      </c>
      <c r="I2881" s="37" t="str">
        <f aca="false">IF($C2881="","",SUMIFS(⑤減算マスタCSV!$L$2:$L$8001,⑤減算マスタCSV!$F$2:$F$8001,$C2881,⑤減算マスタCSV!$K$2:$K$8001,1))</f>
        <v/>
      </c>
      <c r="J2881" s="17" t="str">
        <f aca="false">IF($C2881="","",IFERROR(INDEX(⑤減算マスタCSV!$H$2:$H$8001,MATCH($C2881,⑤減算マスタCSV!$F$2:$F$8001,0)),1))</f>
        <v/>
      </c>
      <c r="K2881" s="17" t="str">
        <f aca="false">IF($C2881="","",MAX(1,IFERROR(INDEX(⑥商品照会CSV!$M$2:$M$3001,MATCH($C2881,⑥商品照会CSV!$A$2:$A$3001,0)),1)))</f>
        <v/>
      </c>
      <c r="L2881" s="40" t="str">
        <f aca="false">IF($C2881="","",IFERROR(INDEX(⑥商品照会CSV!$Q$2:$Q$3001,MATCH($C2881,⑥商品照会CSV!$A$2:$A$3001,0)),0))</f>
        <v/>
      </c>
      <c r="M2881" s="40" t="str">
        <f aca="false">IF($C2881="","",N($L2881)*N($K2881))</f>
        <v/>
      </c>
      <c r="N2881" s="17" t="str">
        <f aca="false">IF($C2881="","",MAX(1,IFERROR(INDEX(⑥商品照会CSV!$AK$2:$AK$3001,MATCH($C2881,⑥商品照会CSV!$A$2:$A$3001,0)),1)))</f>
        <v/>
      </c>
      <c r="O2881" s="12" t="str">
        <f aca="false">IF($C2881="","",IFERROR(IF(INDEX(⑥商品照会CSV!$AN$2:$AN$3001,MATCH($C2881,⑥商品照会CSV!$A$2:$A$3001,0))=1,"バラ",IF(INDEX(⑥商品照会CSV!$AM$2:$AM$3001,MATCH($C2881,⑥商品照会CSV!$A$2:$A$3001,0))=1,"中間包装","ケース")),"ケース"))</f>
        <v/>
      </c>
      <c r="P2881" s="18"/>
      <c r="Q2881" s="14"/>
      <c r="R2881" s="17" t="str">
        <f aca="false">IF($C2881="","",N($Q2881)*N($K2881))</f>
        <v/>
      </c>
    </row>
    <row r="2882" customFormat="false" ht="15" hidden="false" customHeight="false" outlineLevel="0" collapsed="false">
      <c r="B2882" s="12" t="n">
        <v>2877</v>
      </c>
      <c r="C2882" s="36" t="str">
        <f aca="false">IF(①在庫CSV_発注日!$M2878="","",①在庫CSV_発注日!$M2878&amp;"")</f>
        <v/>
      </c>
      <c r="D2882" s="12" t="str">
        <f aca="false">IF($C2882="","",①在庫CSV_発注日!$N2878)</f>
        <v/>
      </c>
      <c r="E2882" s="12" t="str">
        <f aca="false">IF($C2882="","",①在庫CSV_発注日!$H2878)</f>
        <v/>
      </c>
      <c r="F2882" s="12" t="str">
        <f aca="false">IF($C2882="","",①在庫CSV_発注日!$L2878)</f>
        <v/>
      </c>
      <c r="G2882" s="18"/>
      <c r="H2882" s="17" t="str">
        <f aca="false">IF($C2882="","",N(①在庫CSV_発注日!$Z2878))</f>
        <v/>
      </c>
      <c r="I2882" s="37" t="str">
        <f aca="false">IF($C2882="","",SUMIFS(⑤減算マスタCSV!$L$2:$L$8001,⑤減算マスタCSV!$F$2:$F$8001,$C2882,⑤減算マスタCSV!$K$2:$K$8001,1))</f>
        <v/>
      </c>
      <c r="J2882" s="17" t="str">
        <f aca="false">IF($C2882="","",IFERROR(INDEX(⑤減算マスタCSV!$H$2:$H$8001,MATCH($C2882,⑤減算マスタCSV!$F$2:$F$8001,0)),1))</f>
        <v/>
      </c>
      <c r="K2882" s="17" t="str">
        <f aca="false">IF($C2882="","",MAX(1,IFERROR(INDEX(⑥商品照会CSV!$M$2:$M$3001,MATCH($C2882,⑥商品照会CSV!$A$2:$A$3001,0)),1)))</f>
        <v/>
      </c>
      <c r="L2882" s="40" t="str">
        <f aca="false">IF($C2882="","",IFERROR(INDEX(⑥商品照会CSV!$Q$2:$Q$3001,MATCH($C2882,⑥商品照会CSV!$A$2:$A$3001,0)),0))</f>
        <v/>
      </c>
      <c r="M2882" s="40" t="str">
        <f aca="false">IF($C2882="","",N($L2882)*N($K2882))</f>
        <v/>
      </c>
      <c r="N2882" s="17" t="str">
        <f aca="false">IF($C2882="","",MAX(1,IFERROR(INDEX(⑥商品照会CSV!$AK$2:$AK$3001,MATCH($C2882,⑥商品照会CSV!$A$2:$A$3001,0)),1)))</f>
        <v/>
      </c>
      <c r="O2882" s="12" t="str">
        <f aca="false">IF($C2882="","",IFERROR(IF(INDEX(⑥商品照会CSV!$AN$2:$AN$3001,MATCH($C2882,⑥商品照会CSV!$A$2:$A$3001,0))=1,"バラ",IF(INDEX(⑥商品照会CSV!$AM$2:$AM$3001,MATCH($C2882,⑥商品照会CSV!$A$2:$A$3001,0))=1,"中間包装","ケース")),"ケース"))</f>
        <v/>
      </c>
      <c r="P2882" s="18"/>
      <c r="Q2882" s="14"/>
      <c r="R2882" s="17" t="str">
        <f aca="false">IF($C2882="","",N($Q2882)*N($K2882))</f>
        <v/>
      </c>
    </row>
    <row r="2883" customFormat="false" ht="15" hidden="false" customHeight="false" outlineLevel="0" collapsed="false">
      <c r="B2883" s="12" t="n">
        <v>2878</v>
      </c>
      <c r="C2883" s="36" t="str">
        <f aca="false">IF(①在庫CSV_発注日!$M2879="","",①在庫CSV_発注日!$M2879&amp;"")</f>
        <v/>
      </c>
      <c r="D2883" s="12" t="str">
        <f aca="false">IF($C2883="","",①在庫CSV_発注日!$N2879)</f>
        <v/>
      </c>
      <c r="E2883" s="12" t="str">
        <f aca="false">IF($C2883="","",①在庫CSV_発注日!$H2879)</f>
        <v/>
      </c>
      <c r="F2883" s="12" t="str">
        <f aca="false">IF($C2883="","",①在庫CSV_発注日!$L2879)</f>
        <v/>
      </c>
      <c r="G2883" s="18"/>
      <c r="H2883" s="17" t="str">
        <f aca="false">IF($C2883="","",N(①在庫CSV_発注日!$Z2879))</f>
        <v/>
      </c>
      <c r="I2883" s="37" t="str">
        <f aca="false">IF($C2883="","",SUMIFS(⑤減算マスタCSV!$L$2:$L$8001,⑤減算マスタCSV!$F$2:$F$8001,$C2883,⑤減算マスタCSV!$K$2:$K$8001,1))</f>
        <v/>
      </c>
      <c r="J2883" s="17" t="str">
        <f aca="false">IF($C2883="","",IFERROR(INDEX(⑤減算マスタCSV!$H$2:$H$8001,MATCH($C2883,⑤減算マスタCSV!$F$2:$F$8001,0)),1))</f>
        <v/>
      </c>
      <c r="K2883" s="17" t="str">
        <f aca="false">IF($C2883="","",MAX(1,IFERROR(INDEX(⑥商品照会CSV!$M$2:$M$3001,MATCH($C2883,⑥商品照会CSV!$A$2:$A$3001,0)),1)))</f>
        <v/>
      </c>
      <c r="L2883" s="40" t="str">
        <f aca="false">IF($C2883="","",IFERROR(INDEX(⑥商品照会CSV!$Q$2:$Q$3001,MATCH($C2883,⑥商品照会CSV!$A$2:$A$3001,0)),0))</f>
        <v/>
      </c>
      <c r="M2883" s="40" t="str">
        <f aca="false">IF($C2883="","",N($L2883)*N($K2883))</f>
        <v/>
      </c>
      <c r="N2883" s="17" t="str">
        <f aca="false">IF($C2883="","",MAX(1,IFERROR(INDEX(⑥商品照会CSV!$AK$2:$AK$3001,MATCH($C2883,⑥商品照会CSV!$A$2:$A$3001,0)),1)))</f>
        <v/>
      </c>
      <c r="O2883" s="12" t="str">
        <f aca="false">IF($C2883="","",IFERROR(IF(INDEX(⑥商品照会CSV!$AN$2:$AN$3001,MATCH($C2883,⑥商品照会CSV!$A$2:$A$3001,0))=1,"バラ",IF(INDEX(⑥商品照会CSV!$AM$2:$AM$3001,MATCH($C2883,⑥商品照会CSV!$A$2:$A$3001,0))=1,"中間包装","ケース")),"ケース"))</f>
        <v/>
      </c>
      <c r="P2883" s="18"/>
      <c r="Q2883" s="14"/>
      <c r="R2883" s="17" t="str">
        <f aca="false">IF($C2883="","",N($Q2883)*N($K2883))</f>
        <v/>
      </c>
    </row>
    <row r="2884" customFormat="false" ht="15" hidden="false" customHeight="false" outlineLevel="0" collapsed="false">
      <c r="B2884" s="12" t="n">
        <v>2879</v>
      </c>
      <c r="C2884" s="36" t="str">
        <f aca="false">IF(①在庫CSV_発注日!$M2880="","",①在庫CSV_発注日!$M2880&amp;"")</f>
        <v/>
      </c>
      <c r="D2884" s="12" t="str">
        <f aca="false">IF($C2884="","",①在庫CSV_発注日!$N2880)</f>
        <v/>
      </c>
      <c r="E2884" s="12" t="str">
        <f aca="false">IF($C2884="","",①在庫CSV_発注日!$H2880)</f>
        <v/>
      </c>
      <c r="F2884" s="12" t="str">
        <f aca="false">IF($C2884="","",①在庫CSV_発注日!$L2880)</f>
        <v/>
      </c>
      <c r="G2884" s="18"/>
      <c r="H2884" s="17" t="str">
        <f aca="false">IF($C2884="","",N(①在庫CSV_発注日!$Z2880))</f>
        <v/>
      </c>
      <c r="I2884" s="37" t="str">
        <f aca="false">IF($C2884="","",SUMIFS(⑤減算マスタCSV!$L$2:$L$8001,⑤減算マスタCSV!$F$2:$F$8001,$C2884,⑤減算マスタCSV!$K$2:$K$8001,1))</f>
        <v/>
      </c>
      <c r="J2884" s="17" t="str">
        <f aca="false">IF($C2884="","",IFERROR(INDEX(⑤減算マスタCSV!$H$2:$H$8001,MATCH($C2884,⑤減算マスタCSV!$F$2:$F$8001,0)),1))</f>
        <v/>
      </c>
      <c r="K2884" s="17" t="str">
        <f aca="false">IF($C2884="","",MAX(1,IFERROR(INDEX(⑥商品照会CSV!$M$2:$M$3001,MATCH($C2884,⑥商品照会CSV!$A$2:$A$3001,0)),1)))</f>
        <v/>
      </c>
      <c r="L2884" s="40" t="str">
        <f aca="false">IF($C2884="","",IFERROR(INDEX(⑥商品照会CSV!$Q$2:$Q$3001,MATCH($C2884,⑥商品照会CSV!$A$2:$A$3001,0)),0))</f>
        <v/>
      </c>
      <c r="M2884" s="40" t="str">
        <f aca="false">IF($C2884="","",N($L2884)*N($K2884))</f>
        <v/>
      </c>
      <c r="N2884" s="17" t="str">
        <f aca="false">IF($C2884="","",MAX(1,IFERROR(INDEX(⑥商品照会CSV!$AK$2:$AK$3001,MATCH($C2884,⑥商品照会CSV!$A$2:$A$3001,0)),1)))</f>
        <v/>
      </c>
      <c r="O2884" s="12" t="str">
        <f aca="false">IF($C2884="","",IFERROR(IF(INDEX(⑥商品照会CSV!$AN$2:$AN$3001,MATCH($C2884,⑥商品照会CSV!$A$2:$A$3001,0))=1,"バラ",IF(INDEX(⑥商品照会CSV!$AM$2:$AM$3001,MATCH($C2884,⑥商品照会CSV!$A$2:$A$3001,0))=1,"中間包装","ケース")),"ケース"))</f>
        <v/>
      </c>
      <c r="P2884" s="18"/>
      <c r="Q2884" s="14"/>
      <c r="R2884" s="17" t="str">
        <f aca="false">IF($C2884="","",N($Q2884)*N($K2884))</f>
        <v/>
      </c>
    </row>
    <row r="2885" customFormat="false" ht="15" hidden="false" customHeight="false" outlineLevel="0" collapsed="false">
      <c r="B2885" s="12" t="n">
        <v>2880</v>
      </c>
      <c r="C2885" s="36" t="str">
        <f aca="false">IF(①在庫CSV_発注日!$M2881="","",①在庫CSV_発注日!$M2881&amp;"")</f>
        <v/>
      </c>
      <c r="D2885" s="12" t="str">
        <f aca="false">IF($C2885="","",①在庫CSV_発注日!$N2881)</f>
        <v/>
      </c>
      <c r="E2885" s="12" t="str">
        <f aca="false">IF($C2885="","",①在庫CSV_発注日!$H2881)</f>
        <v/>
      </c>
      <c r="F2885" s="12" t="str">
        <f aca="false">IF($C2885="","",①在庫CSV_発注日!$L2881)</f>
        <v/>
      </c>
      <c r="G2885" s="18"/>
      <c r="H2885" s="17" t="str">
        <f aca="false">IF($C2885="","",N(①在庫CSV_発注日!$Z2881))</f>
        <v/>
      </c>
      <c r="I2885" s="37" t="str">
        <f aca="false">IF($C2885="","",SUMIFS(⑤減算マスタCSV!$L$2:$L$8001,⑤減算マスタCSV!$F$2:$F$8001,$C2885,⑤減算マスタCSV!$K$2:$K$8001,1))</f>
        <v/>
      </c>
      <c r="J2885" s="17" t="str">
        <f aca="false">IF($C2885="","",IFERROR(INDEX(⑤減算マスタCSV!$H$2:$H$8001,MATCH($C2885,⑤減算マスタCSV!$F$2:$F$8001,0)),1))</f>
        <v/>
      </c>
      <c r="K2885" s="17" t="str">
        <f aca="false">IF($C2885="","",MAX(1,IFERROR(INDEX(⑥商品照会CSV!$M$2:$M$3001,MATCH($C2885,⑥商品照会CSV!$A$2:$A$3001,0)),1)))</f>
        <v/>
      </c>
      <c r="L2885" s="40" t="str">
        <f aca="false">IF($C2885="","",IFERROR(INDEX(⑥商品照会CSV!$Q$2:$Q$3001,MATCH($C2885,⑥商品照会CSV!$A$2:$A$3001,0)),0))</f>
        <v/>
      </c>
      <c r="M2885" s="40" t="str">
        <f aca="false">IF($C2885="","",N($L2885)*N($K2885))</f>
        <v/>
      </c>
      <c r="N2885" s="17" t="str">
        <f aca="false">IF($C2885="","",MAX(1,IFERROR(INDEX(⑥商品照会CSV!$AK$2:$AK$3001,MATCH($C2885,⑥商品照会CSV!$A$2:$A$3001,0)),1)))</f>
        <v/>
      </c>
      <c r="O2885" s="12" t="str">
        <f aca="false">IF($C2885="","",IFERROR(IF(INDEX(⑥商品照会CSV!$AN$2:$AN$3001,MATCH($C2885,⑥商品照会CSV!$A$2:$A$3001,0))=1,"バラ",IF(INDEX(⑥商品照会CSV!$AM$2:$AM$3001,MATCH($C2885,⑥商品照会CSV!$A$2:$A$3001,0))=1,"中間包装","ケース")),"ケース"))</f>
        <v/>
      </c>
      <c r="P2885" s="18"/>
      <c r="Q2885" s="14"/>
      <c r="R2885" s="17" t="str">
        <f aca="false">IF($C2885="","",N($Q2885)*N($K2885))</f>
        <v/>
      </c>
    </row>
    <row r="2886" customFormat="false" ht="15" hidden="false" customHeight="false" outlineLevel="0" collapsed="false">
      <c r="B2886" s="12" t="n">
        <v>2881</v>
      </c>
      <c r="C2886" s="36" t="str">
        <f aca="false">IF(①在庫CSV_発注日!$M2882="","",①在庫CSV_発注日!$M2882&amp;"")</f>
        <v/>
      </c>
      <c r="D2886" s="12" t="str">
        <f aca="false">IF($C2886="","",①在庫CSV_発注日!$N2882)</f>
        <v/>
      </c>
      <c r="E2886" s="12" t="str">
        <f aca="false">IF($C2886="","",①在庫CSV_発注日!$H2882)</f>
        <v/>
      </c>
      <c r="F2886" s="12" t="str">
        <f aca="false">IF($C2886="","",①在庫CSV_発注日!$L2882)</f>
        <v/>
      </c>
      <c r="G2886" s="18"/>
      <c r="H2886" s="17" t="str">
        <f aca="false">IF($C2886="","",N(①在庫CSV_発注日!$Z2882))</f>
        <v/>
      </c>
      <c r="I2886" s="37" t="str">
        <f aca="false">IF($C2886="","",SUMIFS(⑤減算マスタCSV!$L$2:$L$8001,⑤減算マスタCSV!$F$2:$F$8001,$C2886,⑤減算マスタCSV!$K$2:$K$8001,1))</f>
        <v/>
      </c>
      <c r="J2886" s="17" t="str">
        <f aca="false">IF($C2886="","",IFERROR(INDEX(⑤減算マスタCSV!$H$2:$H$8001,MATCH($C2886,⑤減算マスタCSV!$F$2:$F$8001,0)),1))</f>
        <v/>
      </c>
      <c r="K2886" s="17" t="str">
        <f aca="false">IF($C2886="","",MAX(1,IFERROR(INDEX(⑥商品照会CSV!$M$2:$M$3001,MATCH($C2886,⑥商品照会CSV!$A$2:$A$3001,0)),1)))</f>
        <v/>
      </c>
      <c r="L2886" s="40" t="str">
        <f aca="false">IF($C2886="","",IFERROR(INDEX(⑥商品照会CSV!$Q$2:$Q$3001,MATCH($C2886,⑥商品照会CSV!$A$2:$A$3001,0)),0))</f>
        <v/>
      </c>
      <c r="M2886" s="40" t="str">
        <f aca="false">IF($C2886="","",N($L2886)*N($K2886))</f>
        <v/>
      </c>
      <c r="N2886" s="17" t="str">
        <f aca="false">IF($C2886="","",MAX(1,IFERROR(INDEX(⑥商品照会CSV!$AK$2:$AK$3001,MATCH($C2886,⑥商品照会CSV!$A$2:$A$3001,0)),1)))</f>
        <v/>
      </c>
      <c r="O2886" s="12" t="str">
        <f aca="false">IF($C2886="","",IFERROR(IF(INDEX(⑥商品照会CSV!$AN$2:$AN$3001,MATCH($C2886,⑥商品照会CSV!$A$2:$A$3001,0))=1,"バラ",IF(INDEX(⑥商品照会CSV!$AM$2:$AM$3001,MATCH($C2886,⑥商品照会CSV!$A$2:$A$3001,0))=1,"中間包装","ケース")),"ケース"))</f>
        <v/>
      </c>
      <c r="P2886" s="18"/>
      <c r="Q2886" s="14"/>
      <c r="R2886" s="17" t="str">
        <f aca="false">IF($C2886="","",N($Q2886)*N($K2886))</f>
        <v/>
      </c>
    </row>
    <row r="2887" customFormat="false" ht="15" hidden="false" customHeight="false" outlineLevel="0" collapsed="false">
      <c r="B2887" s="12" t="n">
        <v>2882</v>
      </c>
      <c r="C2887" s="36" t="str">
        <f aca="false">IF(①在庫CSV_発注日!$M2883="","",①在庫CSV_発注日!$M2883&amp;"")</f>
        <v/>
      </c>
      <c r="D2887" s="12" t="str">
        <f aca="false">IF($C2887="","",①在庫CSV_発注日!$N2883)</f>
        <v/>
      </c>
      <c r="E2887" s="12" t="str">
        <f aca="false">IF($C2887="","",①在庫CSV_発注日!$H2883)</f>
        <v/>
      </c>
      <c r="F2887" s="12" t="str">
        <f aca="false">IF($C2887="","",①在庫CSV_発注日!$L2883)</f>
        <v/>
      </c>
      <c r="G2887" s="18"/>
      <c r="H2887" s="17" t="str">
        <f aca="false">IF($C2887="","",N(①在庫CSV_発注日!$Z2883))</f>
        <v/>
      </c>
      <c r="I2887" s="37" t="str">
        <f aca="false">IF($C2887="","",SUMIFS(⑤減算マスタCSV!$L$2:$L$8001,⑤減算マスタCSV!$F$2:$F$8001,$C2887,⑤減算マスタCSV!$K$2:$K$8001,1))</f>
        <v/>
      </c>
      <c r="J2887" s="17" t="str">
        <f aca="false">IF($C2887="","",IFERROR(INDEX(⑤減算マスタCSV!$H$2:$H$8001,MATCH($C2887,⑤減算マスタCSV!$F$2:$F$8001,0)),1))</f>
        <v/>
      </c>
      <c r="K2887" s="17" t="str">
        <f aca="false">IF($C2887="","",MAX(1,IFERROR(INDEX(⑥商品照会CSV!$M$2:$M$3001,MATCH($C2887,⑥商品照会CSV!$A$2:$A$3001,0)),1)))</f>
        <v/>
      </c>
      <c r="L2887" s="40" t="str">
        <f aca="false">IF($C2887="","",IFERROR(INDEX(⑥商品照会CSV!$Q$2:$Q$3001,MATCH($C2887,⑥商品照会CSV!$A$2:$A$3001,0)),0))</f>
        <v/>
      </c>
      <c r="M2887" s="40" t="str">
        <f aca="false">IF($C2887="","",N($L2887)*N($K2887))</f>
        <v/>
      </c>
      <c r="N2887" s="17" t="str">
        <f aca="false">IF($C2887="","",MAX(1,IFERROR(INDEX(⑥商品照会CSV!$AK$2:$AK$3001,MATCH($C2887,⑥商品照会CSV!$A$2:$A$3001,0)),1)))</f>
        <v/>
      </c>
      <c r="O2887" s="12" t="str">
        <f aca="false">IF($C2887="","",IFERROR(IF(INDEX(⑥商品照会CSV!$AN$2:$AN$3001,MATCH($C2887,⑥商品照会CSV!$A$2:$A$3001,0))=1,"バラ",IF(INDEX(⑥商品照会CSV!$AM$2:$AM$3001,MATCH($C2887,⑥商品照会CSV!$A$2:$A$3001,0))=1,"中間包装","ケース")),"ケース"))</f>
        <v/>
      </c>
      <c r="P2887" s="18"/>
      <c r="Q2887" s="14"/>
      <c r="R2887" s="17" t="str">
        <f aca="false">IF($C2887="","",N($Q2887)*N($K2887))</f>
        <v/>
      </c>
    </row>
    <row r="2888" customFormat="false" ht="15" hidden="false" customHeight="false" outlineLevel="0" collapsed="false">
      <c r="B2888" s="12" t="n">
        <v>2883</v>
      </c>
      <c r="C2888" s="36" t="str">
        <f aca="false">IF(①在庫CSV_発注日!$M2884="","",①在庫CSV_発注日!$M2884&amp;"")</f>
        <v/>
      </c>
      <c r="D2888" s="12" t="str">
        <f aca="false">IF($C2888="","",①在庫CSV_発注日!$N2884)</f>
        <v/>
      </c>
      <c r="E2888" s="12" t="str">
        <f aca="false">IF($C2888="","",①在庫CSV_発注日!$H2884)</f>
        <v/>
      </c>
      <c r="F2888" s="12" t="str">
        <f aca="false">IF($C2888="","",①在庫CSV_発注日!$L2884)</f>
        <v/>
      </c>
      <c r="G2888" s="18"/>
      <c r="H2888" s="17" t="str">
        <f aca="false">IF($C2888="","",N(①在庫CSV_発注日!$Z2884))</f>
        <v/>
      </c>
      <c r="I2888" s="37" t="str">
        <f aca="false">IF($C2888="","",SUMIFS(⑤減算マスタCSV!$L$2:$L$8001,⑤減算マスタCSV!$F$2:$F$8001,$C2888,⑤減算マスタCSV!$K$2:$K$8001,1))</f>
        <v/>
      </c>
      <c r="J2888" s="17" t="str">
        <f aca="false">IF($C2888="","",IFERROR(INDEX(⑤減算マスタCSV!$H$2:$H$8001,MATCH($C2888,⑤減算マスタCSV!$F$2:$F$8001,0)),1))</f>
        <v/>
      </c>
      <c r="K2888" s="17" t="str">
        <f aca="false">IF($C2888="","",MAX(1,IFERROR(INDEX(⑥商品照会CSV!$M$2:$M$3001,MATCH($C2888,⑥商品照会CSV!$A$2:$A$3001,0)),1)))</f>
        <v/>
      </c>
      <c r="L2888" s="40" t="str">
        <f aca="false">IF($C2888="","",IFERROR(INDEX(⑥商品照会CSV!$Q$2:$Q$3001,MATCH($C2888,⑥商品照会CSV!$A$2:$A$3001,0)),0))</f>
        <v/>
      </c>
      <c r="M2888" s="40" t="str">
        <f aca="false">IF($C2888="","",N($L2888)*N($K2888))</f>
        <v/>
      </c>
      <c r="N2888" s="17" t="str">
        <f aca="false">IF($C2888="","",MAX(1,IFERROR(INDEX(⑥商品照会CSV!$AK$2:$AK$3001,MATCH($C2888,⑥商品照会CSV!$A$2:$A$3001,0)),1)))</f>
        <v/>
      </c>
      <c r="O2888" s="12" t="str">
        <f aca="false">IF($C2888="","",IFERROR(IF(INDEX(⑥商品照会CSV!$AN$2:$AN$3001,MATCH($C2888,⑥商品照会CSV!$A$2:$A$3001,0))=1,"バラ",IF(INDEX(⑥商品照会CSV!$AM$2:$AM$3001,MATCH($C2888,⑥商品照会CSV!$A$2:$A$3001,0))=1,"中間包装","ケース")),"ケース"))</f>
        <v/>
      </c>
      <c r="P2888" s="18"/>
      <c r="Q2888" s="14"/>
      <c r="R2888" s="17" t="str">
        <f aca="false">IF($C2888="","",N($Q2888)*N($K2888))</f>
        <v/>
      </c>
    </row>
    <row r="2889" customFormat="false" ht="15" hidden="false" customHeight="false" outlineLevel="0" collapsed="false">
      <c r="B2889" s="12" t="n">
        <v>2884</v>
      </c>
      <c r="C2889" s="36" t="str">
        <f aca="false">IF(①在庫CSV_発注日!$M2885="","",①在庫CSV_発注日!$M2885&amp;"")</f>
        <v/>
      </c>
      <c r="D2889" s="12" t="str">
        <f aca="false">IF($C2889="","",①在庫CSV_発注日!$N2885)</f>
        <v/>
      </c>
      <c r="E2889" s="12" t="str">
        <f aca="false">IF($C2889="","",①在庫CSV_発注日!$H2885)</f>
        <v/>
      </c>
      <c r="F2889" s="12" t="str">
        <f aca="false">IF($C2889="","",①在庫CSV_発注日!$L2885)</f>
        <v/>
      </c>
      <c r="G2889" s="18"/>
      <c r="H2889" s="17" t="str">
        <f aca="false">IF($C2889="","",N(①在庫CSV_発注日!$Z2885))</f>
        <v/>
      </c>
      <c r="I2889" s="37" t="str">
        <f aca="false">IF($C2889="","",SUMIFS(⑤減算マスタCSV!$L$2:$L$8001,⑤減算マスタCSV!$F$2:$F$8001,$C2889,⑤減算マスタCSV!$K$2:$K$8001,1))</f>
        <v/>
      </c>
      <c r="J2889" s="17" t="str">
        <f aca="false">IF($C2889="","",IFERROR(INDEX(⑤減算マスタCSV!$H$2:$H$8001,MATCH($C2889,⑤減算マスタCSV!$F$2:$F$8001,0)),1))</f>
        <v/>
      </c>
      <c r="K2889" s="17" t="str">
        <f aca="false">IF($C2889="","",MAX(1,IFERROR(INDEX(⑥商品照会CSV!$M$2:$M$3001,MATCH($C2889,⑥商品照会CSV!$A$2:$A$3001,0)),1)))</f>
        <v/>
      </c>
      <c r="L2889" s="40" t="str">
        <f aca="false">IF($C2889="","",IFERROR(INDEX(⑥商品照会CSV!$Q$2:$Q$3001,MATCH($C2889,⑥商品照会CSV!$A$2:$A$3001,0)),0))</f>
        <v/>
      </c>
      <c r="M2889" s="40" t="str">
        <f aca="false">IF($C2889="","",N($L2889)*N($K2889))</f>
        <v/>
      </c>
      <c r="N2889" s="17" t="str">
        <f aca="false">IF($C2889="","",MAX(1,IFERROR(INDEX(⑥商品照会CSV!$AK$2:$AK$3001,MATCH($C2889,⑥商品照会CSV!$A$2:$A$3001,0)),1)))</f>
        <v/>
      </c>
      <c r="O2889" s="12" t="str">
        <f aca="false">IF($C2889="","",IFERROR(IF(INDEX(⑥商品照会CSV!$AN$2:$AN$3001,MATCH($C2889,⑥商品照会CSV!$A$2:$A$3001,0))=1,"バラ",IF(INDEX(⑥商品照会CSV!$AM$2:$AM$3001,MATCH($C2889,⑥商品照会CSV!$A$2:$A$3001,0))=1,"中間包装","ケース")),"ケース"))</f>
        <v/>
      </c>
      <c r="P2889" s="18"/>
      <c r="Q2889" s="14"/>
      <c r="R2889" s="17" t="str">
        <f aca="false">IF($C2889="","",N($Q2889)*N($K2889))</f>
        <v/>
      </c>
    </row>
    <row r="2890" customFormat="false" ht="15" hidden="false" customHeight="false" outlineLevel="0" collapsed="false">
      <c r="B2890" s="12" t="n">
        <v>2885</v>
      </c>
      <c r="C2890" s="36" t="str">
        <f aca="false">IF(①在庫CSV_発注日!$M2886="","",①在庫CSV_発注日!$M2886&amp;"")</f>
        <v/>
      </c>
      <c r="D2890" s="12" t="str">
        <f aca="false">IF($C2890="","",①在庫CSV_発注日!$N2886)</f>
        <v/>
      </c>
      <c r="E2890" s="12" t="str">
        <f aca="false">IF($C2890="","",①在庫CSV_発注日!$H2886)</f>
        <v/>
      </c>
      <c r="F2890" s="12" t="str">
        <f aca="false">IF($C2890="","",①在庫CSV_発注日!$L2886)</f>
        <v/>
      </c>
      <c r="G2890" s="18"/>
      <c r="H2890" s="17" t="str">
        <f aca="false">IF($C2890="","",N(①在庫CSV_発注日!$Z2886))</f>
        <v/>
      </c>
      <c r="I2890" s="37" t="str">
        <f aca="false">IF($C2890="","",SUMIFS(⑤減算マスタCSV!$L$2:$L$8001,⑤減算マスタCSV!$F$2:$F$8001,$C2890,⑤減算マスタCSV!$K$2:$K$8001,1))</f>
        <v/>
      </c>
      <c r="J2890" s="17" t="str">
        <f aca="false">IF($C2890="","",IFERROR(INDEX(⑤減算マスタCSV!$H$2:$H$8001,MATCH($C2890,⑤減算マスタCSV!$F$2:$F$8001,0)),1))</f>
        <v/>
      </c>
      <c r="K2890" s="17" t="str">
        <f aca="false">IF($C2890="","",MAX(1,IFERROR(INDEX(⑥商品照会CSV!$M$2:$M$3001,MATCH($C2890,⑥商品照会CSV!$A$2:$A$3001,0)),1)))</f>
        <v/>
      </c>
      <c r="L2890" s="40" t="str">
        <f aca="false">IF($C2890="","",IFERROR(INDEX(⑥商品照会CSV!$Q$2:$Q$3001,MATCH($C2890,⑥商品照会CSV!$A$2:$A$3001,0)),0))</f>
        <v/>
      </c>
      <c r="M2890" s="40" t="str">
        <f aca="false">IF($C2890="","",N($L2890)*N($K2890))</f>
        <v/>
      </c>
      <c r="N2890" s="17" t="str">
        <f aca="false">IF($C2890="","",MAX(1,IFERROR(INDEX(⑥商品照会CSV!$AK$2:$AK$3001,MATCH($C2890,⑥商品照会CSV!$A$2:$A$3001,0)),1)))</f>
        <v/>
      </c>
      <c r="O2890" s="12" t="str">
        <f aca="false">IF($C2890="","",IFERROR(IF(INDEX(⑥商品照会CSV!$AN$2:$AN$3001,MATCH($C2890,⑥商品照会CSV!$A$2:$A$3001,0))=1,"バラ",IF(INDEX(⑥商品照会CSV!$AM$2:$AM$3001,MATCH($C2890,⑥商品照会CSV!$A$2:$A$3001,0))=1,"中間包装","ケース")),"ケース"))</f>
        <v/>
      </c>
      <c r="P2890" s="18"/>
      <c r="Q2890" s="14"/>
      <c r="R2890" s="17" t="str">
        <f aca="false">IF($C2890="","",N($Q2890)*N($K2890))</f>
        <v/>
      </c>
    </row>
    <row r="2891" customFormat="false" ht="15" hidden="false" customHeight="false" outlineLevel="0" collapsed="false">
      <c r="B2891" s="12" t="n">
        <v>2886</v>
      </c>
      <c r="C2891" s="36" t="str">
        <f aca="false">IF(①在庫CSV_発注日!$M2887="","",①在庫CSV_発注日!$M2887&amp;"")</f>
        <v/>
      </c>
      <c r="D2891" s="12" t="str">
        <f aca="false">IF($C2891="","",①在庫CSV_発注日!$N2887)</f>
        <v/>
      </c>
      <c r="E2891" s="12" t="str">
        <f aca="false">IF($C2891="","",①在庫CSV_発注日!$H2887)</f>
        <v/>
      </c>
      <c r="F2891" s="12" t="str">
        <f aca="false">IF($C2891="","",①在庫CSV_発注日!$L2887)</f>
        <v/>
      </c>
      <c r="G2891" s="18"/>
      <c r="H2891" s="17" t="str">
        <f aca="false">IF($C2891="","",N(①在庫CSV_発注日!$Z2887))</f>
        <v/>
      </c>
      <c r="I2891" s="37" t="str">
        <f aca="false">IF($C2891="","",SUMIFS(⑤減算マスタCSV!$L$2:$L$8001,⑤減算マスタCSV!$F$2:$F$8001,$C2891,⑤減算マスタCSV!$K$2:$K$8001,1))</f>
        <v/>
      </c>
      <c r="J2891" s="17" t="str">
        <f aca="false">IF($C2891="","",IFERROR(INDEX(⑤減算マスタCSV!$H$2:$H$8001,MATCH($C2891,⑤減算マスタCSV!$F$2:$F$8001,0)),1))</f>
        <v/>
      </c>
      <c r="K2891" s="17" t="str">
        <f aca="false">IF($C2891="","",MAX(1,IFERROR(INDEX(⑥商品照会CSV!$M$2:$M$3001,MATCH($C2891,⑥商品照会CSV!$A$2:$A$3001,0)),1)))</f>
        <v/>
      </c>
      <c r="L2891" s="40" t="str">
        <f aca="false">IF($C2891="","",IFERROR(INDEX(⑥商品照会CSV!$Q$2:$Q$3001,MATCH($C2891,⑥商品照会CSV!$A$2:$A$3001,0)),0))</f>
        <v/>
      </c>
      <c r="M2891" s="40" t="str">
        <f aca="false">IF($C2891="","",N($L2891)*N($K2891))</f>
        <v/>
      </c>
      <c r="N2891" s="17" t="str">
        <f aca="false">IF($C2891="","",MAX(1,IFERROR(INDEX(⑥商品照会CSV!$AK$2:$AK$3001,MATCH($C2891,⑥商品照会CSV!$A$2:$A$3001,0)),1)))</f>
        <v/>
      </c>
      <c r="O2891" s="12" t="str">
        <f aca="false">IF($C2891="","",IFERROR(IF(INDEX(⑥商品照会CSV!$AN$2:$AN$3001,MATCH($C2891,⑥商品照会CSV!$A$2:$A$3001,0))=1,"バラ",IF(INDEX(⑥商品照会CSV!$AM$2:$AM$3001,MATCH($C2891,⑥商品照会CSV!$A$2:$A$3001,0))=1,"中間包装","ケース")),"ケース"))</f>
        <v/>
      </c>
      <c r="P2891" s="18"/>
      <c r="Q2891" s="14"/>
      <c r="R2891" s="17" t="str">
        <f aca="false">IF($C2891="","",N($Q2891)*N($K2891))</f>
        <v/>
      </c>
    </row>
    <row r="2892" customFormat="false" ht="15" hidden="false" customHeight="false" outlineLevel="0" collapsed="false">
      <c r="B2892" s="12" t="n">
        <v>2887</v>
      </c>
      <c r="C2892" s="36" t="str">
        <f aca="false">IF(①在庫CSV_発注日!$M2888="","",①在庫CSV_発注日!$M2888&amp;"")</f>
        <v/>
      </c>
      <c r="D2892" s="12" t="str">
        <f aca="false">IF($C2892="","",①在庫CSV_発注日!$N2888)</f>
        <v/>
      </c>
      <c r="E2892" s="12" t="str">
        <f aca="false">IF($C2892="","",①在庫CSV_発注日!$H2888)</f>
        <v/>
      </c>
      <c r="F2892" s="12" t="str">
        <f aca="false">IF($C2892="","",①在庫CSV_発注日!$L2888)</f>
        <v/>
      </c>
      <c r="G2892" s="18"/>
      <c r="H2892" s="17" t="str">
        <f aca="false">IF($C2892="","",N(①在庫CSV_発注日!$Z2888))</f>
        <v/>
      </c>
      <c r="I2892" s="37" t="str">
        <f aca="false">IF($C2892="","",SUMIFS(⑤減算マスタCSV!$L$2:$L$8001,⑤減算マスタCSV!$F$2:$F$8001,$C2892,⑤減算マスタCSV!$K$2:$K$8001,1))</f>
        <v/>
      </c>
      <c r="J2892" s="17" t="str">
        <f aca="false">IF($C2892="","",IFERROR(INDEX(⑤減算マスタCSV!$H$2:$H$8001,MATCH($C2892,⑤減算マスタCSV!$F$2:$F$8001,0)),1))</f>
        <v/>
      </c>
      <c r="K2892" s="17" t="str">
        <f aca="false">IF($C2892="","",MAX(1,IFERROR(INDEX(⑥商品照会CSV!$M$2:$M$3001,MATCH($C2892,⑥商品照会CSV!$A$2:$A$3001,0)),1)))</f>
        <v/>
      </c>
      <c r="L2892" s="40" t="str">
        <f aca="false">IF($C2892="","",IFERROR(INDEX(⑥商品照会CSV!$Q$2:$Q$3001,MATCH($C2892,⑥商品照会CSV!$A$2:$A$3001,0)),0))</f>
        <v/>
      </c>
      <c r="M2892" s="40" t="str">
        <f aca="false">IF($C2892="","",N($L2892)*N($K2892))</f>
        <v/>
      </c>
      <c r="N2892" s="17" t="str">
        <f aca="false">IF($C2892="","",MAX(1,IFERROR(INDEX(⑥商品照会CSV!$AK$2:$AK$3001,MATCH($C2892,⑥商品照会CSV!$A$2:$A$3001,0)),1)))</f>
        <v/>
      </c>
      <c r="O2892" s="12" t="str">
        <f aca="false">IF($C2892="","",IFERROR(IF(INDEX(⑥商品照会CSV!$AN$2:$AN$3001,MATCH($C2892,⑥商品照会CSV!$A$2:$A$3001,0))=1,"バラ",IF(INDEX(⑥商品照会CSV!$AM$2:$AM$3001,MATCH($C2892,⑥商品照会CSV!$A$2:$A$3001,0))=1,"中間包装","ケース")),"ケース"))</f>
        <v/>
      </c>
      <c r="P2892" s="18"/>
      <c r="Q2892" s="14"/>
      <c r="R2892" s="17" t="str">
        <f aca="false">IF($C2892="","",N($Q2892)*N($K2892))</f>
        <v/>
      </c>
    </row>
    <row r="2893" customFormat="false" ht="15" hidden="false" customHeight="false" outlineLevel="0" collapsed="false">
      <c r="B2893" s="12" t="n">
        <v>2888</v>
      </c>
      <c r="C2893" s="36" t="str">
        <f aca="false">IF(①在庫CSV_発注日!$M2889="","",①在庫CSV_発注日!$M2889&amp;"")</f>
        <v/>
      </c>
      <c r="D2893" s="12" t="str">
        <f aca="false">IF($C2893="","",①在庫CSV_発注日!$N2889)</f>
        <v/>
      </c>
      <c r="E2893" s="12" t="str">
        <f aca="false">IF($C2893="","",①在庫CSV_発注日!$H2889)</f>
        <v/>
      </c>
      <c r="F2893" s="12" t="str">
        <f aca="false">IF($C2893="","",①在庫CSV_発注日!$L2889)</f>
        <v/>
      </c>
      <c r="G2893" s="18"/>
      <c r="H2893" s="17" t="str">
        <f aca="false">IF($C2893="","",N(①在庫CSV_発注日!$Z2889))</f>
        <v/>
      </c>
      <c r="I2893" s="37" t="str">
        <f aca="false">IF($C2893="","",SUMIFS(⑤減算マスタCSV!$L$2:$L$8001,⑤減算マスタCSV!$F$2:$F$8001,$C2893,⑤減算マスタCSV!$K$2:$K$8001,1))</f>
        <v/>
      </c>
      <c r="J2893" s="17" t="str">
        <f aca="false">IF($C2893="","",IFERROR(INDEX(⑤減算マスタCSV!$H$2:$H$8001,MATCH($C2893,⑤減算マスタCSV!$F$2:$F$8001,0)),1))</f>
        <v/>
      </c>
      <c r="K2893" s="17" t="str">
        <f aca="false">IF($C2893="","",MAX(1,IFERROR(INDEX(⑥商品照会CSV!$M$2:$M$3001,MATCH($C2893,⑥商品照会CSV!$A$2:$A$3001,0)),1)))</f>
        <v/>
      </c>
      <c r="L2893" s="40" t="str">
        <f aca="false">IF($C2893="","",IFERROR(INDEX(⑥商品照会CSV!$Q$2:$Q$3001,MATCH($C2893,⑥商品照会CSV!$A$2:$A$3001,0)),0))</f>
        <v/>
      </c>
      <c r="M2893" s="40" t="str">
        <f aca="false">IF($C2893="","",N($L2893)*N($K2893))</f>
        <v/>
      </c>
      <c r="N2893" s="17" t="str">
        <f aca="false">IF($C2893="","",MAX(1,IFERROR(INDEX(⑥商品照会CSV!$AK$2:$AK$3001,MATCH($C2893,⑥商品照会CSV!$A$2:$A$3001,0)),1)))</f>
        <v/>
      </c>
      <c r="O2893" s="12" t="str">
        <f aca="false">IF($C2893="","",IFERROR(IF(INDEX(⑥商品照会CSV!$AN$2:$AN$3001,MATCH($C2893,⑥商品照会CSV!$A$2:$A$3001,0))=1,"バラ",IF(INDEX(⑥商品照会CSV!$AM$2:$AM$3001,MATCH($C2893,⑥商品照会CSV!$A$2:$A$3001,0))=1,"中間包装","ケース")),"ケース"))</f>
        <v/>
      </c>
      <c r="P2893" s="18"/>
      <c r="Q2893" s="14"/>
      <c r="R2893" s="17" t="str">
        <f aca="false">IF($C2893="","",N($Q2893)*N($K2893))</f>
        <v/>
      </c>
    </row>
    <row r="2894" customFormat="false" ht="15" hidden="false" customHeight="false" outlineLevel="0" collapsed="false">
      <c r="B2894" s="12" t="n">
        <v>2889</v>
      </c>
      <c r="C2894" s="36" t="str">
        <f aca="false">IF(①在庫CSV_発注日!$M2890="","",①在庫CSV_発注日!$M2890&amp;"")</f>
        <v/>
      </c>
      <c r="D2894" s="12" t="str">
        <f aca="false">IF($C2894="","",①在庫CSV_発注日!$N2890)</f>
        <v/>
      </c>
      <c r="E2894" s="12" t="str">
        <f aca="false">IF($C2894="","",①在庫CSV_発注日!$H2890)</f>
        <v/>
      </c>
      <c r="F2894" s="12" t="str">
        <f aca="false">IF($C2894="","",①在庫CSV_発注日!$L2890)</f>
        <v/>
      </c>
      <c r="G2894" s="18"/>
      <c r="H2894" s="17" t="str">
        <f aca="false">IF($C2894="","",N(①在庫CSV_発注日!$Z2890))</f>
        <v/>
      </c>
      <c r="I2894" s="37" t="str">
        <f aca="false">IF($C2894="","",SUMIFS(⑤減算マスタCSV!$L$2:$L$8001,⑤減算マスタCSV!$F$2:$F$8001,$C2894,⑤減算マスタCSV!$K$2:$K$8001,1))</f>
        <v/>
      </c>
      <c r="J2894" s="17" t="str">
        <f aca="false">IF($C2894="","",IFERROR(INDEX(⑤減算マスタCSV!$H$2:$H$8001,MATCH($C2894,⑤減算マスタCSV!$F$2:$F$8001,0)),1))</f>
        <v/>
      </c>
      <c r="K2894" s="17" t="str">
        <f aca="false">IF($C2894="","",MAX(1,IFERROR(INDEX(⑥商品照会CSV!$M$2:$M$3001,MATCH($C2894,⑥商品照会CSV!$A$2:$A$3001,0)),1)))</f>
        <v/>
      </c>
      <c r="L2894" s="40" t="str">
        <f aca="false">IF($C2894="","",IFERROR(INDEX(⑥商品照会CSV!$Q$2:$Q$3001,MATCH($C2894,⑥商品照会CSV!$A$2:$A$3001,0)),0))</f>
        <v/>
      </c>
      <c r="M2894" s="40" t="str">
        <f aca="false">IF($C2894="","",N($L2894)*N($K2894))</f>
        <v/>
      </c>
      <c r="N2894" s="17" t="str">
        <f aca="false">IF($C2894="","",MAX(1,IFERROR(INDEX(⑥商品照会CSV!$AK$2:$AK$3001,MATCH($C2894,⑥商品照会CSV!$A$2:$A$3001,0)),1)))</f>
        <v/>
      </c>
      <c r="O2894" s="12" t="str">
        <f aca="false">IF($C2894="","",IFERROR(IF(INDEX(⑥商品照会CSV!$AN$2:$AN$3001,MATCH($C2894,⑥商品照会CSV!$A$2:$A$3001,0))=1,"バラ",IF(INDEX(⑥商品照会CSV!$AM$2:$AM$3001,MATCH($C2894,⑥商品照会CSV!$A$2:$A$3001,0))=1,"中間包装","ケース")),"ケース"))</f>
        <v/>
      </c>
      <c r="P2894" s="18"/>
      <c r="Q2894" s="14"/>
      <c r="R2894" s="17" t="str">
        <f aca="false">IF($C2894="","",N($Q2894)*N($K2894))</f>
        <v/>
      </c>
    </row>
    <row r="2895" customFormat="false" ht="15" hidden="false" customHeight="false" outlineLevel="0" collapsed="false">
      <c r="B2895" s="12" t="n">
        <v>2890</v>
      </c>
      <c r="C2895" s="36" t="str">
        <f aca="false">IF(①在庫CSV_発注日!$M2891="","",①在庫CSV_発注日!$M2891&amp;"")</f>
        <v/>
      </c>
      <c r="D2895" s="12" t="str">
        <f aca="false">IF($C2895="","",①在庫CSV_発注日!$N2891)</f>
        <v/>
      </c>
      <c r="E2895" s="12" t="str">
        <f aca="false">IF($C2895="","",①在庫CSV_発注日!$H2891)</f>
        <v/>
      </c>
      <c r="F2895" s="12" t="str">
        <f aca="false">IF($C2895="","",①在庫CSV_発注日!$L2891)</f>
        <v/>
      </c>
      <c r="G2895" s="18"/>
      <c r="H2895" s="17" t="str">
        <f aca="false">IF($C2895="","",N(①在庫CSV_発注日!$Z2891))</f>
        <v/>
      </c>
      <c r="I2895" s="37" t="str">
        <f aca="false">IF($C2895="","",SUMIFS(⑤減算マスタCSV!$L$2:$L$8001,⑤減算マスタCSV!$F$2:$F$8001,$C2895,⑤減算マスタCSV!$K$2:$K$8001,1))</f>
        <v/>
      </c>
      <c r="J2895" s="17" t="str">
        <f aca="false">IF($C2895="","",IFERROR(INDEX(⑤減算マスタCSV!$H$2:$H$8001,MATCH($C2895,⑤減算マスタCSV!$F$2:$F$8001,0)),1))</f>
        <v/>
      </c>
      <c r="K2895" s="17" t="str">
        <f aca="false">IF($C2895="","",MAX(1,IFERROR(INDEX(⑥商品照会CSV!$M$2:$M$3001,MATCH($C2895,⑥商品照会CSV!$A$2:$A$3001,0)),1)))</f>
        <v/>
      </c>
      <c r="L2895" s="40" t="str">
        <f aca="false">IF($C2895="","",IFERROR(INDEX(⑥商品照会CSV!$Q$2:$Q$3001,MATCH($C2895,⑥商品照会CSV!$A$2:$A$3001,0)),0))</f>
        <v/>
      </c>
      <c r="M2895" s="40" t="str">
        <f aca="false">IF($C2895="","",N($L2895)*N($K2895))</f>
        <v/>
      </c>
      <c r="N2895" s="17" t="str">
        <f aca="false">IF($C2895="","",MAX(1,IFERROR(INDEX(⑥商品照会CSV!$AK$2:$AK$3001,MATCH($C2895,⑥商品照会CSV!$A$2:$A$3001,0)),1)))</f>
        <v/>
      </c>
      <c r="O2895" s="12" t="str">
        <f aca="false">IF($C2895="","",IFERROR(IF(INDEX(⑥商品照会CSV!$AN$2:$AN$3001,MATCH($C2895,⑥商品照会CSV!$A$2:$A$3001,0))=1,"バラ",IF(INDEX(⑥商品照会CSV!$AM$2:$AM$3001,MATCH($C2895,⑥商品照会CSV!$A$2:$A$3001,0))=1,"中間包装","ケース")),"ケース"))</f>
        <v/>
      </c>
      <c r="P2895" s="18"/>
      <c r="Q2895" s="14"/>
      <c r="R2895" s="17" t="str">
        <f aca="false">IF($C2895="","",N($Q2895)*N($K2895))</f>
        <v/>
      </c>
    </row>
    <row r="2896" customFormat="false" ht="15" hidden="false" customHeight="false" outlineLevel="0" collapsed="false">
      <c r="B2896" s="12" t="n">
        <v>2891</v>
      </c>
      <c r="C2896" s="36" t="str">
        <f aca="false">IF(①在庫CSV_発注日!$M2892="","",①在庫CSV_発注日!$M2892&amp;"")</f>
        <v/>
      </c>
      <c r="D2896" s="12" t="str">
        <f aca="false">IF($C2896="","",①在庫CSV_発注日!$N2892)</f>
        <v/>
      </c>
      <c r="E2896" s="12" t="str">
        <f aca="false">IF($C2896="","",①在庫CSV_発注日!$H2892)</f>
        <v/>
      </c>
      <c r="F2896" s="12" t="str">
        <f aca="false">IF($C2896="","",①在庫CSV_発注日!$L2892)</f>
        <v/>
      </c>
      <c r="G2896" s="18"/>
      <c r="H2896" s="17" t="str">
        <f aca="false">IF($C2896="","",N(①在庫CSV_発注日!$Z2892))</f>
        <v/>
      </c>
      <c r="I2896" s="37" t="str">
        <f aca="false">IF($C2896="","",SUMIFS(⑤減算マスタCSV!$L$2:$L$8001,⑤減算マスタCSV!$F$2:$F$8001,$C2896,⑤減算マスタCSV!$K$2:$K$8001,1))</f>
        <v/>
      </c>
      <c r="J2896" s="17" t="str">
        <f aca="false">IF($C2896="","",IFERROR(INDEX(⑤減算マスタCSV!$H$2:$H$8001,MATCH($C2896,⑤減算マスタCSV!$F$2:$F$8001,0)),1))</f>
        <v/>
      </c>
      <c r="K2896" s="17" t="str">
        <f aca="false">IF($C2896="","",MAX(1,IFERROR(INDEX(⑥商品照会CSV!$M$2:$M$3001,MATCH($C2896,⑥商品照会CSV!$A$2:$A$3001,0)),1)))</f>
        <v/>
      </c>
      <c r="L2896" s="40" t="str">
        <f aca="false">IF($C2896="","",IFERROR(INDEX(⑥商品照会CSV!$Q$2:$Q$3001,MATCH($C2896,⑥商品照会CSV!$A$2:$A$3001,0)),0))</f>
        <v/>
      </c>
      <c r="M2896" s="40" t="str">
        <f aca="false">IF($C2896="","",N($L2896)*N($K2896))</f>
        <v/>
      </c>
      <c r="N2896" s="17" t="str">
        <f aca="false">IF($C2896="","",MAX(1,IFERROR(INDEX(⑥商品照会CSV!$AK$2:$AK$3001,MATCH($C2896,⑥商品照会CSV!$A$2:$A$3001,0)),1)))</f>
        <v/>
      </c>
      <c r="O2896" s="12" t="str">
        <f aca="false">IF($C2896="","",IFERROR(IF(INDEX(⑥商品照会CSV!$AN$2:$AN$3001,MATCH($C2896,⑥商品照会CSV!$A$2:$A$3001,0))=1,"バラ",IF(INDEX(⑥商品照会CSV!$AM$2:$AM$3001,MATCH($C2896,⑥商品照会CSV!$A$2:$A$3001,0))=1,"中間包装","ケース")),"ケース"))</f>
        <v/>
      </c>
      <c r="P2896" s="18"/>
      <c r="Q2896" s="14"/>
      <c r="R2896" s="17" t="str">
        <f aca="false">IF($C2896="","",N($Q2896)*N($K2896))</f>
        <v/>
      </c>
    </row>
    <row r="2897" customFormat="false" ht="15" hidden="false" customHeight="false" outlineLevel="0" collapsed="false">
      <c r="B2897" s="12" t="n">
        <v>2892</v>
      </c>
      <c r="C2897" s="36" t="str">
        <f aca="false">IF(①在庫CSV_発注日!$M2893="","",①在庫CSV_発注日!$M2893&amp;"")</f>
        <v/>
      </c>
      <c r="D2897" s="12" t="str">
        <f aca="false">IF($C2897="","",①在庫CSV_発注日!$N2893)</f>
        <v/>
      </c>
      <c r="E2897" s="12" t="str">
        <f aca="false">IF($C2897="","",①在庫CSV_発注日!$H2893)</f>
        <v/>
      </c>
      <c r="F2897" s="12" t="str">
        <f aca="false">IF($C2897="","",①在庫CSV_発注日!$L2893)</f>
        <v/>
      </c>
      <c r="G2897" s="18"/>
      <c r="H2897" s="17" t="str">
        <f aca="false">IF($C2897="","",N(①在庫CSV_発注日!$Z2893))</f>
        <v/>
      </c>
      <c r="I2897" s="37" t="str">
        <f aca="false">IF($C2897="","",SUMIFS(⑤減算マスタCSV!$L$2:$L$8001,⑤減算マスタCSV!$F$2:$F$8001,$C2897,⑤減算マスタCSV!$K$2:$K$8001,1))</f>
        <v/>
      </c>
      <c r="J2897" s="17" t="str">
        <f aca="false">IF($C2897="","",IFERROR(INDEX(⑤減算マスタCSV!$H$2:$H$8001,MATCH($C2897,⑤減算マスタCSV!$F$2:$F$8001,0)),1))</f>
        <v/>
      </c>
      <c r="K2897" s="17" t="str">
        <f aca="false">IF($C2897="","",MAX(1,IFERROR(INDEX(⑥商品照会CSV!$M$2:$M$3001,MATCH($C2897,⑥商品照会CSV!$A$2:$A$3001,0)),1)))</f>
        <v/>
      </c>
      <c r="L2897" s="40" t="str">
        <f aca="false">IF($C2897="","",IFERROR(INDEX(⑥商品照会CSV!$Q$2:$Q$3001,MATCH($C2897,⑥商品照会CSV!$A$2:$A$3001,0)),0))</f>
        <v/>
      </c>
      <c r="M2897" s="40" t="str">
        <f aca="false">IF($C2897="","",N($L2897)*N($K2897))</f>
        <v/>
      </c>
      <c r="N2897" s="17" t="str">
        <f aca="false">IF($C2897="","",MAX(1,IFERROR(INDEX(⑥商品照会CSV!$AK$2:$AK$3001,MATCH($C2897,⑥商品照会CSV!$A$2:$A$3001,0)),1)))</f>
        <v/>
      </c>
      <c r="O2897" s="12" t="str">
        <f aca="false">IF($C2897="","",IFERROR(IF(INDEX(⑥商品照会CSV!$AN$2:$AN$3001,MATCH($C2897,⑥商品照会CSV!$A$2:$A$3001,0))=1,"バラ",IF(INDEX(⑥商品照会CSV!$AM$2:$AM$3001,MATCH($C2897,⑥商品照会CSV!$A$2:$A$3001,0))=1,"中間包装","ケース")),"ケース"))</f>
        <v/>
      </c>
      <c r="P2897" s="18"/>
      <c r="Q2897" s="14"/>
      <c r="R2897" s="17" t="str">
        <f aca="false">IF($C2897="","",N($Q2897)*N($K2897))</f>
        <v/>
      </c>
    </row>
    <row r="2898" customFormat="false" ht="15" hidden="false" customHeight="false" outlineLevel="0" collapsed="false">
      <c r="B2898" s="12" t="n">
        <v>2893</v>
      </c>
      <c r="C2898" s="36" t="str">
        <f aca="false">IF(①在庫CSV_発注日!$M2894="","",①在庫CSV_発注日!$M2894&amp;"")</f>
        <v/>
      </c>
      <c r="D2898" s="12" t="str">
        <f aca="false">IF($C2898="","",①在庫CSV_発注日!$N2894)</f>
        <v/>
      </c>
      <c r="E2898" s="12" t="str">
        <f aca="false">IF($C2898="","",①在庫CSV_発注日!$H2894)</f>
        <v/>
      </c>
      <c r="F2898" s="12" t="str">
        <f aca="false">IF($C2898="","",①在庫CSV_発注日!$L2894)</f>
        <v/>
      </c>
      <c r="G2898" s="18"/>
      <c r="H2898" s="17" t="str">
        <f aca="false">IF($C2898="","",N(①在庫CSV_発注日!$Z2894))</f>
        <v/>
      </c>
      <c r="I2898" s="37" t="str">
        <f aca="false">IF($C2898="","",SUMIFS(⑤減算マスタCSV!$L$2:$L$8001,⑤減算マスタCSV!$F$2:$F$8001,$C2898,⑤減算マスタCSV!$K$2:$K$8001,1))</f>
        <v/>
      </c>
      <c r="J2898" s="17" t="str">
        <f aca="false">IF($C2898="","",IFERROR(INDEX(⑤減算マスタCSV!$H$2:$H$8001,MATCH($C2898,⑤減算マスタCSV!$F$2:$F$8001,0)),1))</f>
        <v/>
      </c>
      <c r="K2898" s="17" t="str">
        <f aca="false">IF($C2898="","",MAX(1,IFERROR(INDEX(⑥商品照会CSV!$M$2:$M$3001,MATCH($C2898,⑥商品照会CSV!$A$2:$A$3001,0)),1)))</f>
        <v/>
      </c>
      <c r="L2898" s="40" t="str">
        <f aca="false">IF($C2898="","",IFERROR(INDEX(⑥商品照会CSV!$Q$2:$Q$3001,MATCH($C2898,⑥商品照会CSV!$A$2:$A$3001,0)),0))</f>
        <v/>
      </c>
      <c r="M2898" s="40" t="str">
        <f aca="false">IF($C2898="","",N($L2898)*N($K2898))</f>
        <v/>
      </c>
      <c r="N2898" s="17" t="str">
        <f aca="false">IF($C2898="","",MAX(1,IFERROR(INDEX(⑥商品照会CSV!$AK$2:$AK$3001,MATCH($C2898,⑥商品照会CSV!$A$2:$A$3001,0)),1)))</f>
        <v/>
      </c>
      <c r="O2898" s="12" t="str">
        <f aca="false">IF($C2898="","",IFERROR(IF(INDEX(⑥商品照会CSV!$AN$2:$AN$3001,MATCH($C2898,⑥商品照会CSV!$A$2:$A$3001,0))=1,"バラ",IF(INDEX(⑥商品照会CSV!$AM$2:$AM$3001,MATCH($C2898,⑥商品照会CSV!$A$2:$A$3001,0))=1,"中間包装","ケース")),"ケース"))</f>
        <v/>
      </c>
      <c r="P2898" s="18"/>
      <c r="Q2898" s="14"/>
      <c r="R2898" s="17" t="str">
        <f aca="false">IF($C2898="","",N($Q2898)*N($K2898))</f>
        <v/>
      </c>
    </row>
    <row r="2899" customFormat="false" ht="15" hidden="false" customHeight="false" outlineLevel="0" collapsed="false">
      <c r="B2899" s="12" t="n">
        <v>2894</v>
      </c>
      <c r="C2899" s="36" t="str">
        <f aca="false">IF(①在庫CSV_発注日!$M2895="","",①在庫CSV_発注日!$M2895&amp;"")</f>
        <v/>
      </c>
      <c r="D2899" s="12" t="str">
        <f aca="false">IF($C2899="","",①在庫CSV_発注日!$N2895)</f>
        <v/>
      </c>
      <c r="E2899" s="12" t="str">
        <f aca="false">IF($C2899="","",①在庫CSV_発注日!$H2895)</f>
        <v/>
      </c>
      <c r="F2899" s="12" t="str">
        <f aca="false">IF($C2899="","",①在庫CSV_発注日!$L2895)</f>
        <v/>
      </c>
      <c r="G2899" s="18"/>
      <c r="H2899" s="17" t="str">
        <f aca="false">IF($C2899="","",N(①在庫CSV_発注日!$Z2895))</f>
        <v/>
      </c>
      <c r="I2899" s="37" t="str">
        <f aca="false">IF($C2899="","",SUMIFS(⑤減算マスタCSV!$L$2:$L$8001,⑤減算マスタCSV!$F$2:$F$8001,$C2899,⑤減算マスタCSV!$K$2:$K$8001,1))</f>
        <v/>
      </c>
      <c r="J2899" s="17" t="str">
        <f aca="false">IF($C2899="","",IFERROR(INDEX(⑤減算マスタCSV!$H$2:$H$8001,MATCH($C2899,⑤減算マスタCSV!$F$2:$F$8001,0)),1))</f>
        <v/>
      </c>
      <c r="K2899" s="17" t="str">
        <f aca="false">IF($C2899="","",MAX(1,IFERROR(INDEX(⑥商品照会CSV!$M$2:$M$3001,MATCH($C2899,⑥商品照会CSV!$A$2:$A$3001,0)),1)))</f>
        <v/>
      </c>
      <c r="L2899" s="40" t="str">
        <f aca="false">IF($C2899="","",IFERROR(INDEX(⑥商品照会CSV!$Q$2:$Q$3001,MATCH($C2899,⑥商品照会CSV!$A$2:$A$3001,0)),0))</f>
        <v/>
      </c>
      <c r="M2899" s="40" t="str">
        <f aca="false">IF($C2899="","",N($L2899)*N($K2899))</f>
        <v/>
      </c>
      <c r="N2899" s="17" t="str">
        <f aca="false">IF($C2899="","",MAX(1,IFERROR(INDEX(⑥商品照会CSV!$AK$2:$AK$3001,MATCH($C2899,⑥商品照会CSV!$A$2:$A$3001,0)),1)))</f>
        <v/>
      </c>
      <c r="O2899" s="12" t="str">
        <f aca="false">IF($C2899="","",IFERROR(IF(INDEX(⑥商品照会CSV!$AN$2:$AN$3001,MATCH($C2899,⑥商品照会CSV!$A$2:$A$3001,0))=1,"バラ",IF(INDEX(⑥商品照会CSV!$AM$2:$AM$3001,MATCH($C2899,⑥商品照会CSV!$A$2:$A$3001,0))=1,"中間包装","ケース")),"ケース"))</f>
        <v/>
      </c>
      <c r="P2899" s="18"/>
      <c r="Q2899" s="14"/>
      <c r="R2899" s="17" t="str">
        <f aca="false">IF($C2899="","",N($Q2899)*N($K2899))</f>
        <v/>
      </c>
    </row>
    <row r="2900" customFormat="false" ht="15" hidden="false" customHeight="false" outlineLevel="0" collapsed="false">
      <c r="B2900" s="12" t="n">
        <v>2895</v>
      </c>
      <c r="C2900" s="36" t="str">
        <f aca="false">IF(①在庫CSV_発注日!$M2896="","",①在庫CSV_発注日!$M2896&amp;"")</f>
        <v/>
      </c>
      <c r="D2900" s="12" t="str">
        <f aca="false">IF($C2900="","",①在庫CSV_発注日!$N2896)</f>
        <v/>
      </c>
      <c r="E2900" s="12" t="str">
        <f aca="false">IF($C2900="","",①在庫CSV_発注日!$H2896)</f>
        <v/>
      </c>
      <c r="F2900" s="12" t="str">
        <f aca="false">IF($C2900="","",①在庫CSV_発注日!$L2896)</f>
        <v/>
      </c>
      <c r="G2900" s="18"/>
      <c r="H2900" s="17" t="str">
        <f aca="false">IF($C2900="","",N(①在庫CSV_発注日!$Z2896))</f>
        <v/>
      </c>
      <c r="I2900" s="37" t="str">
        <f aca="false">IF($C2900="","",SUMIFS(⑤減算マスタCSV!$L$2:$L$8001,⑤減算マスタCSV!$F$2:$F$8001,$C2900,⑤減算マスタCSV!$K$2:$K$8001,1))</f>
        <v/>
      </c>
      <c r="J2900" s="17" t="str">
        <f aca="false">IF($C2900="","",IFERROR(INDEX(⑤減算マスタCSV!$H$2:$H$8001,MATCH($C2900,⑤減算マスタCSV!$F$2:$F$8001,0)),1))</f>
        <v/>
      </c>
      <c r="K2900" s="17" t="str">
        <f aca="false">IF($C2900="","",MAX(1,IFERROR(INDEX(⑥商品照会CSV!$M$2:$M$3001,MATCH($C2900,⑥商品照会CSV!$A$2:$A$3001,0)),1)))</f>
        <v/>
      </c>
      <c r="L2900" s="40" t="str">
        <f aca="false">IF($C2900="","",IFERROR(INDEX(⑥商品照会CSV!$Q$2:$Q$3001,MATCH($C2900,⑥商品照会CSV!$A$2:$A$3001,0)),0))</f>
        <v/>
      </c>
      <c r="M2900" s="40" t="str">
        <f aca="false">IF($C2900="","",N($L2900)*N($K2900))</f>
        <v/>
      </c>
      <c r="N2900" s="17" t="str">
        <f aca="false">IF($C2900="","",MAX(1,IFERROR(INDEX(⑥商品照会CSV!$AK$2:$AK$3001,MATCH($C2900,⑥商品照会CSV!$A$2:$A$3001,0)),1)))</f>
        <v/>
      </c>
      <c r="O2900" s="12" t="str">
        <f aca="false">IF($C2900="","",IFERROR(IF(INDEX(⑥商品照会CSV!$AN$2:$AN$3001,MATCH($C2900,⑥商品照会CSV!$A$2:$A$3001,0))=1,"バラ",IF(INDEX(⑥商品照会CSV!$AM$2:$AM$3001,MATCH($C2900,⑥商品照会CSV!$A$2:$A$3001,0))=1,"中間包装","ケース")),"ケース"))</f>
        <v/>
      </c>
      <c r="P2900" s="18"/>
      <c r="Q2900" s="14"/>
      <c r="R2900" s="17" t="str">
        <f aca="false">IF($C2900="","",N($Q2900)*N($K2900))</f>
        <v/>
      </c>
    </row>
    <row r="2901" customFormat="false" ht="15" hidden="false" customHeight="false" outlineLevel="0" collapsed="false">
      <c r="B2901" s="12" t="n">
        <v>2896</v>
      </c>
      <c r="C2901" s="36" t="str">
        <f aca="false">IF(①在庫CSV_発注日!$M2897="","",①在庫CSV_発注日!$M2897&amp;"")</f>
        <v/>
      </c>
      <c r="D2901" s="12" t="str">
        <f aca="false">IF($C2901="","",①在庫CSV_発注日!$N2897)</f>
        <v/>
      </c>
      <c r="E2901" s="12" t="str">
        <f aca="false">IF($C2901="","",①在庫CSV_発注日!$H2897)</f>
        <v/>
      </c>
      <c r="F2901" s="12" t="str">
        <f aca="false">IF($C2901="","",①在庫CSV_発注日!$L2897)</f>
        <v/>
      </c>
      <c r="G2901" s="18"/>
      <c r="H2901" s="17" t="str">
        <f aca="false">IF($C2901="","",N(①在庫CSV_発注日!$Z2897))</f>
        <v/>
      </c>
      <c r="I2901" s="37" t="str">
        <f aca="false">IF($C2901="","",SUMIFS(⑤減算マスタCSV!$L$2:$L$8001,⑤減算マスタCSV!$F$2:$F$8001,$C2901,⑤減算マスタCSV!$K$2:$K$8001,1))</f>
        <v/>
      </c>
      <c r="J2901" s="17" t="str">
        <f aca="false">IF($C2901="","",IFERROR(INDEX(⑤減算マスタCSV!$H$2:$H$8001,MATCH($C2901,⑤減算マスタCSV!$F$2:$F$8001,0)),1))</f>
        <v/>
      </c>
      <c r="K2901" s="17" t="str">
        <f aca="false">IF($C2901="","",MAX(1,IFERROR(INDEX(⑥商品照会CSV!$M$2:$M$3001,MATCH($C2901,⑥商品照会CSV!$A$2:$A$3001,0)),1)))</f>
        <v/>
      </c>
      <c r="L2901" s="40" t="str">
        <f aca="false">IF($C2901="","",IFERROR(INDEX(⑥商品照会CSV!$Q$2:$Q$3001,MATCH($C2901,⑥商品照会CSV!$A$2:$A$3001,0)),0))</f>
        <v/>
      </c>
      <c r="M2901" s="40" t="str">
        <f aca="false">IF($C2901="","",N($L2901)*N($K2901))</f>
        <v/>
      </c>
      <c r="N2901" s="17" t="str">
        <f aca="false">IF($C2901="","",MAX(1,IFERROR(INDEX(⑥商品照会CSV!$AK$2:$AK$3001,MATCH($C2901,⑥商品照会CSV!$A$2:$A$3001,0)),1)))</f>
        <v/>
      </c>
      <c r="O2901" s="12" t="str">
        <f aca="false">IF($C2901="","",IFERROR(IF(INDEX(⑥商品照会CSV!$AN$2:$AN$3001,MATCH($C2901,⑥商品照会CSV!$A$2:$A$3001,0))=1,"バラ",IF(INDEX(⑥商品照会CSV!$AM$2:$AM$3001,MATCH($C2901,⑥商品照会CSV!$A$2:$A$3001,0))=1,"中間包装","ケース")),"ケース"))</f>
        <v/>
      </c>
      <c r="P2901" s="18"/>
      <c r="Q2901" s="14"/>
      <c r="R2901" s="17" t="str">
        <f aca="false">IF($C2901="","",N($Q2901)*N($K2901))</f>
        <v/>
      </c>
    </row>
    <row r="2902" customFormat="false" ht="15" hidden="false" customHeight="false" outlineLevel="0" collapsed="false">
      <c r="B2902" s="12" t="n">
        <v>2897</v>
      </c>
      <c r="C2902" s="36" t="str">
        <f aca="false">IF(①在庫CSV_発注日!$M2898="","",①在庫CSV_発注日!$M2898&amp;"")</f>
        <v/>
      </c>
      <c r="D2902" s="12" t="str">
        <f aca="false">IF($C2902="","",①在庫CSV_発注日!$N2898)</f>
        <v/>
      </c>
      <c r="E2902" s="12" t="str">
        <f aca="false">IF($C2902="","",①在庫CSV_発注日!$H2898)</f>
        <v/>
      </c>
      <c r="F2902" s="12" t="str">
        <f aca="false">IF($C2902="","",①在庫CSV_発注日!$L2898)</f>
        <v/>
      </c>
      <c r="G2902" s="18"/>
      <c r="H2902" s="17" t="str">
        <f aca="false">IF($C2902="","",N(①在庫CSV_発注日!$Z2898))</f>
        <v/>
      </c>
      <c r="I2902" s="37" t="str">
        <f aca="false">IF($C2902="","",SUMIFS(⑤減算マスタCSV!$L$2:$L$8001,⑤減算マスタCSV!$F$2:$F$8001,$C2902,⑤減算マスタCSV!$K$2:$K$8001,1))</f>
        <v/>
      </c>
      <c r="J2902" s="17" t="str">
        <f aca="false">IF($C2902="","",IFERROR(INDEX(⑤減算マスタCSV!$H$2:$H$8001,MATCH($C2902,⑤減算マスタCSV!$F$2:$F$8001,0)),1))</f>
        <v/>
      </c>
      <c r="K2902" s="17" t="str">
        <f aca="false">IF($C2902="","",MAX(1,IFERROR(INDEX(⑥商品照会CSV!$M$2:$M$3001,MATCH($C2902,⑥商品照会CSV!$A$2:$A$3001,0)),1)))</f>
        <v/>
      </c>
      <c r="L2902" s="40" t="str">
        <f aca="false">IF($C2902="","",IFERROR(INDEX(⑥商品照会CSV!$Q$2:$Q$3001,MATCH($C2902,⑥商品照会CSV!$A$2:$A$3001,0)),0))</f>
        <v/>
      </c>
      <c r="M2902" s="40" t="str">
        <f aca="false">IF($C2902="","",N($L2902)*N($K2902))</f>
        <v/>
      </c>
      <c r="N2902" s="17" t="str">
        <f aca="false">IF($C2902="","",MAX(1,IFERROR(INDEX(⑥商品照会CSV!$AK$2:$AK$3001,MATCH($C2902,⑥商品照会CSV!$A$2:$A$3001,0)),1)))</f>
        <v/>
      </c>
      <c r="O2902" s="12" t="str">
        <f aca="false">IF($C2902="","",IFERROR(IF(INDEX(⑥商品照会CSV!$AN$2:$AN$3001,MATCH($C2902,⑥商品照会CSV!$A$2:$A$3001,0))=1,"バラ",IF(INDEX(⑥商品照会CSV!$AM$2:$AM$3001,MATCH($C2902,⑥商品照会CSV!$A$2:$A$3001,0))=1,"中間包装","ケース")),"ケース"))</f>
        <v/>
      </c>
      <c r="P2902" s="18"/>
      <c r="Q2902" s="14"/>
      <c r="R2902" s="17" t="str">
        <f aca="false">IF($C2902="","",N($Q2902)*N($K2902))</f>
        <v/>
      </c>
    </row>
    <row r="2903" customFormat="false" ht="15" hidden="false" customHeight="false" outlineLevel="0" collapsed="false">
      <c r="B2903" s="12" t="n">
        <v>2898</v>
      </c>
      <c r="C2903" s="36" t="str">
        <f aca="false">IF(①在庫CSV_発注日!$M2899="","",①在庫CSV_発注日!$M2899&amp;"")</f>
        <v/>
      </c>
      <c r="D2903" s="12" t="str">
        <f aca="false">IF($C2903="","",①在庫CSV_発注日!$N2899)</f>
        <v/>
      </c>
      <c r="E2903" s="12" t="str">
        <f aca="false">IF($C2903="","",①在庫CSV_発注日!$H2899)</f>
        <v/>
      </c>
      <c r="F2903" s="12" t="str">
        <f aca="false">IF($C2903="","",①在庫CSV_発注日!$L2899)</f>
        <v/>
      </c>
      <c r="G2903" s="18"/>
      <c r="H2903" s="17" t="str">
        <f aca="false">IF($C2903="","",N(①在庫CSV_発注日!$Z2899))</f>
        <v/>
      </c>
      <c r="I2903" s="37" t="str">
        <f aca="false">IF($C2903="","",SUMIFS(⑤減算マスタCSV!$L$2:$L$8001,⑤減算マスタCSV!$F$2:$F$8001,$C2903,⑤減算マスタCSV!$K$2:$K$8001,1))</f>
        <v/>
      </c>
      <c r="J2903" s="17" t="str">
        <f aca="false">IF($C2903="","",IFERROR(INDEX(⑤減算マスタCSV!$H$2:$H$8001,MATCH($C2903,⑤減算マスタCSV!$F$2:$F$8001,0)),1))</f>
        <v/>
      </c>
      <c r="K2903" s="17" t="str">
        <f aca="false">IF($C2903="","",MAX(1,IFERROR(INDEX(⑥商品照会CSV!$M$2:$M$3001,MATCH($C2903,⑥商品照会CSV!$A$2:$A$3001,0)),1)))</f>
        <v/>
      </c>
      <c r="L2903" s="40" t="str">
        <f aca="false">IF($C2903="","",IFERROR(INDEX(⑥商品照会CSV!$Q$2:$Q$3001,MATCH($C2903,⑥商品照会CSV!$A$2:$A$3001,0)),0))</f>
        <v/>
      </c>
      <c r="M2903" s="40" t="str">
        <f aca="false">IF($C2903="","",N($L2903)*N($K2903))</f>
        <v/>
      </c>
      <c r="N2903" s="17" t="str">
        <f aca="false">IF($C2903="","",MAX(1,IFERROR(INDEX(⑥商品照会CSV!$AK$2:$AK$3001,MATCH($C2903,⑥商品照会CSV!$A$2:$A$3001,0)),1)))</f>
        <v/>
      </c>
      <c r="O2903" s="12" t="str">
        <f aca="false">IF($C2903="","",IFERROR(IF(INDEX(⑥商品照会CSV!$AN$2:$AN$3001,MATCH($C2903,⑥商品照会CSV!$A$2:$A$3001,0))=1,"バラ",IF(INDEX(⑥商品照会CSV!$AM$2:$AM$3001,MATCH($C2903,⑥商品照会CSV!$A$2:$A$3001,0))=1,"中間包装","ケース")),"ケース"))</f>
        <v/>
      </c>
      <c r="P2903" s="18"/>
      <c r="Q2903" s="14"/>
      <c r="R2903" s="17" t="str">
        <f aca="false">IF($C2903="","",N($Q2903)*N($K2903))</f>
        <v/>
      </c>
    </row>
    <row r="2904" customFormat="false" ht="15" hidden="false" customHeight="false" outlineLevel="0" collapsed="false">
      <c r="B2904" s="12" t="n">
        <v>2899</v>
      </c>
      <c r="C2904" s="36" t="str">
        <f aca="false">IF(①在庫CSV_発注日!$M2900="","",①在庫CSV_発注日!$M2900&amp;"")</f>
        <v/>
      </c>
      <c r="D2904" s="12" t="str">
        <f aca="false">IF($C2904="","",①在庫CSV_発注日!$N2900)</f>
        <v/>
      </c>
      <c r="E2904" s="12" t="str">
        <f aca="false">IF($C2904="","",①在庫CSV_発注日!$H2900)</f>
        <v/>
      </c>
      <c r="F2904" s="12" t="str">
        <f aca="false">IF($C2904="","",①在庫CSV_発注日!$L2900)</f>
        <v/>
      </c>
      <c r="G2904" s="18"/>
      <c r="H2904" s="17" t="str">
        <f aca="false">IF($C2904="","",N(①在庫CSV_発注日!$Z2900))</f>
        <v/>
      </c>
      <c r="I2904" s="37" t="str">
        <f aca="false">IF($C2904="","",SUMIFS(⑤減算マスタCSV!$L$2:$L$8001,⑤減算マスタCSV!$F$2:$F$8001,$C2904,⑤減算マスタCSV!$K$2:$K$8001,1))</f>
        <v/>
      </c>
      <c r="J2904" s="17" t="str">
        <f aca="false">IF($C2904="","",IFERROR(INDEX(⑤減算マスタCSV!$H$2:$H$8001,MATCH($C2904,⑤減算マスタCSV!$F$2:$F$8001,0)),1))</f>
        <v/>
      </c>
      <c r="K2904" s="17" t="str">
        <f aca="false">IF($C2904="","",MAX(1,IFERROR(INDEX(⑥商品照会CSV!$M$2:$M$3001,MATCH($C2904,⑥商品照会CSV!$A$2:$A$3001,0)),1)))</f>
        <v/>
      </c>
      <c r="L2904" s="40" t="str">
        <f aca="false">IF($C2904="","",IFERROR(INDEX(⑥商品照会CSV!$Q$2:$Q$3001,MATCH($C2904,⑥商品照会CSV!$A$2:$A$3001,0)),0))</f>
        <v/>
      </c>
      <c r="M2904" s="40" t="str">
        <f aca="false">IF($C2904="","",N($L2904)*N($K2904))</f>
        <v/>
      </c>
      <c r="N2904" s="17" t="str">
        <f aca="false">IF($C2904="","",MAX(1,IFERROR(INDEX(⑥商品照会CSV!$AK$2:$AK$3001,MATCH($C2904,⑥商品照会CSV!$A$2:$A$3001,0)),1)))</f>
        <v/>
      </c>
      <c r="O2904" s="12" t="str">
        <f aca="false">IF($C2904="","",IFERROR(IF(INDEX(⑥商品照会CSV!$AN$2:$AN$3001,MATCH($C2904,⑥商品照会CSV!$A$2:$A$3001,0))=1,"バラ",IF(INDEX(⑥商品照会CSV!$AM$2:$AM$3001,MATCH($C2904,⑥商品照会CSV!$A$2:$A$3001,0))=1,"中間包装","ケース")),"ケース"))</f>
        <v/>
      </c>
      <c r="P2904" s="18"/>
      <c r="Q2904" s="14"/>
      <c r="R2904" s="17" t="str">
        <f aca="false">IF($C2904="","",N($Q2904)*N($K2904))</f>
        <v/>
      </c>
    </row>
    <row r="2905" customFormat="false" ht="15" hidden="false" customHeight="false" outlineLevel="0" collapsed="false">
      <c r="B2905" s="12" t="n">
        <v>2900</v>
      </c>
      <c r="C2905" s="36" t="str">
        <f aca="false">IF(①在庫CSV_発注日!$M2901="","",①在庫CSV_発注日!$M2901&amp;"")</f>
        <v/>
      </c>
      <c r="D2905" s="12" t="str">
        <f aca="false">IF($C2905="","",①在庫CSV_発注日!$N2901)</f>
        <v/>
      </c>
      <c r="E2905" s="12" t="str">
        <f aca="false">IF($C2905="","",①在庫CSV_発注日!$H2901)</f>
        <v/>
      </c>
      <c r="F2905" s="12" t="str">
        <f aca="false">IF($C2905="","",①在庫CSV_発注日!$L2901)</f>
        <v/>
      </c>
      <c r="G2905" s="18"/>
      <c r="H2905" s="17" t="str">
        <f aca="false">IF($C2905="","",N(①在庫CSV_発注日!$Z2901))</f>
        <v/>
      </c>
      <c r="I2905" s="37" t="str">
        <f aca="false">IF($C2905="","",SUMIFS(⑤減算マスタCSV!$L$2:$L$8001,⑤減算マスタCSV!$F$2:$F$8001,$C2905,⑤減算マスタCSV!$K$2:$K$8001,1))</f>
        <v/>
      </c>
      <c r="J2905" s="17" t="str">
        <f aca="false">IF($C2905="","",IFERROR(INDEX(⑤減算マスタCSV!$H$2:$H$8001,MATCH($C2905,⑤減算マスタCSV!$F$2:$F$8001,0)),1))</f>
        <v/>
      </c>
      <c r="K2905" s="17" t="str">
        <f aca="false">IF($C2905="","",MAX(1,IFERROR(INDEX(⑥商品照会CSV!$M$2:$M$3001,MATCH($C2905,⑥商品照会CSV!$A$2:$A$3001,0)),1)))</f>
        <v/>
      </c>
      <c r="L2905" s="40" t="str">
        <f aca="false">IF($C2905="","",IFERROR(INDEX(⑥商品照会CSV!$Q$2:$Q$3001,MATCH($C2905,⑥商品照会CSV!$A$2:$A$3001,0)),0))</f>
        <v/>
      </c>
      <c r="M2905" s="40" t="str">
        <f aca="false">IF($C2905="","",N($L2905)*N($K2905))</f>
        <v/>
      </c>
      <c r="N2905" s="17" t="str">
        <f aca="false">IF($C2905="","",MAX(1,IFERROR(INDEX(⑥商品照会CSV!$AK$2:$AK$3001,MATCH($C2905,⑥商品照会CSV!$A$2:$A$3001,0)),1)))</f>
        <v/>
      </c>
      <c r="O2905" s="12" t="str">
        <f aca="false">IF($C2905="","",IFERROR(IF(INDEX(⑥商品照会CSV!$AN$2:$AN$3001,MATCH($C2905,⑥商品照会CSV!$A$2:$A$3001,0))=1,"バラ",IF(INDEX(⑥商品照会CSV!$AM$2:$AM$3001,MATCH($C2905,⑥商品照会CSV!$A$2:$A$3001,0))=1,"中間包装","ケース")),"ケース"))</f>
        <v/>
      </c>
      <c r="P2905" s="18"/>
      <c r="Q2905" s="14"/>
      <c r="R2905" s="17" t="str">
        <f aca="false">IF($C2905="","",N($Q2905)*N($K2905))</f>
        <v/>
      </c>
    </row>
    <row r="2906" customFormat="false" ht="15" hidden="false" customHeight="false" outlineLevel="0" collapsed="false">
      <c r="B2906" s="12" t="n">
        <v>2901</v>
      </c>
      <c r="C2906" s="36" t="str">
        <f aca="false">IF(①在庫CSV_発注日!$M2902="","",①在庫CSV_発注日!$M2902&amp;"")</f>
        <v/>
      </c>
      <c r="D2906" s="12" t="str">
        <f aca="false">IF($C2906="","",①在庫CSV_発注日!$N2902)</f>
        <v/>
      </c>
      <c r="E2906" s="12" t="str">
        <f aca="false">IF($C2906="","",①在庫CSV_発注日!$H2902)</f>
        <v/>
      </c>
      <c r="F2906" s="12" t="str">
        <f aca="false">IF($C2906="","",①在庫CSV_発注日!$L2902)</f>
        <v/>
      </c>
      <c r="G2906" s="18"/>
      <c r="H2906" s="17" t="str">
        <f aca="false">IF($C2906="","",N(①在庫CSV_発注日!$Z2902))</f>
        <v/>
      </c>
      <c r="I2906" s="37" t="str">
        <f aca="false">IF($C2906="","",SUMIFS(⑤減算マスタCSV!$L$2:$L$8001,⑤減算マスタCSV!$F$2:$F$8001,$C2906,⑤減算マスタCSV!$K$2:$K$8001,1))</f>
        <v/>
      </c>
      <c r="J2906" s="17" t="str">
        <f aca="false">IF($C2906="","",IFERROR(INDEX(⑤減算マスタCSV!$H$2:$H$8001,MATCH($C2906,⑤減算マスタCSV!$F$2:$F$8001,0)),1))</f>
        <v/>
      </c>
      <c r="K2906" s="17" t="str">
        <f aca="false">IF($C2906="","",MAX(1,IFERROR(INDEX(⑥商品照会CSV!$M$2:$M$3001,MATCH($C2906,⑥商品照会CSV!$A$2:$A$3001,0)),1)))</f>
        <v/>
      </c>
      <c r="L2906" s="40" t="str">
        <f aca="false">IF($C2906="","",IFERROR(INDEX(⑥商品照会CSV!$Q$2:$Q$3001,MATCH($C2906,⑥商品照会CSV!$A$2:$A$3001,0)),0))</f>
        <v/>
      </c>
      <c r="M2906" s="40" t="str">
        <f aca="false">IF($C2906="","",N($L2906)*N($K2906))</f>
        <v/>
      </c>
      <c r="N2906" s="17" t="str">
        <f aca="false">IF($C2906="","",MAX(1,IFERROR(INDEX(⑥商品照会CSV!$AK$2:$AK$3001,MATCH($C2906,⑥商品照会CSV!$A$2:$A$3001,0)),1)))</f>
        <v/>
      </c>
      <c r="O2906" s="12" t="str">
        <f aca="false">IF($C2906="","",IFERROR(IF(INDEX(⑥商品照会CSV!$AN$2:$AN$3001,MATCH($C2906,⑥商品照会CSV!$A$2:$A$3001,0))=1,"バラ",IF(INDEX(⑥商品照会CSV!$AM$2:$AM$3001,MATCH($C2906,⑥商品照会CSV!$A$2:$A$3001,0))=1,"中間包装","ケース")),"ケース"))</f>
        <v/>
      </c>
      <c r="P2906" s="18"/>
      <c r="Q2906" s="14"/>
      <c r="R2906" s="17" t="str">
        <f aca="false">IF($C2906="","",N($Q2906)*N($K2906))</f>
        <v/>
      </c>
    </row>
    <row r="2907" customFormat="false" ht="15" hidden="false" customHeight="false" outlineLevel="0" collapsed="false">
      <c r="B2907" s="12" t="n">
        <v>2902</v>
      </c>
      <c r="C2907" s="36" t="str">
        <f aca="false">IF(①在庫CSV_発注日!$M2903="","",①在庫CSV_発注日!$M2903&amp;"")</f>
        <v/>
      </c>
      <c r="D2907" s="12" t="str">
        <f aca="false">IF($C2907="","",①在庫CSV_発注日!$N2903)</f>
        <v/>
      </c>
      <c r="E2907" s="12" t="str">
        <f aca="false">IF($C2907="","",①在庫CSV_発注日!$H2903)</f>
        <v/>
      </c>
      <c r="F2907" s="12" t="str">
        <f aca="false">IF($C2907="","",①在庫CSV_発注日!$L2903)</f>
        <v/>
      </c>
      <c r="G2907" s="18"/>
      <c r="H2907" s="17" t="str">
        <f aca="false">IF($C2907="","",N(①在庫CSV_発注日!$Z2903))</f>
        <v/>
      </c>
      <c r="I2907" s="37" t="str">
        <f aca="false">IF($C2907="","",SUMIFS(⑤減算マスタCSV!$L$2:$L$8001,⑤減算マスタCSV!$F$2:$F$8001,$C2907,⑤減算マスタCSV!$K$2:$K$8001,1))</f>
        <v/>
      </c>
      <c r="J2907" s="17" t="str">
        <f aca="false">IF($C2907="","",IFERROR(INDEX(⑤減算マスタCSV!$H$2:$H$8001,MATCH($C2907,⑤減算マスタCSV!$F$2:$F$8001,0)),1))</f>
        <v/>
      </c>
      <c r="K2907" s="17" t="str">
        <f aca="false">IF($C2907="","",MAX(1,IFERROR(INDEX(⑥商品照会CSV!$M$2:$M$3001,MATCH($C2907,⑥商品照会CSV!$A$2:$A$3001,0)),1)))</f>
        <v/>
      </c>
      <c r="L2907" s="40" t="str">
        <f aca="false">IF($C2907="","",IFERROR(INDEX(⑥商品照会CSV!$Q$2:$Q$3001,MATCH($C2907,⑥商品照会CSV!$A$2:$A$3001,0)),0))</f>
        <v/>
      </c>
      <c r="M2907" s="40" t="str">
        <f aca="false">IF($C2907="","",N($L2907)*N($K2907))</f>
        <v/>
      </c>
      <c r="N2907" s="17" t="str">
        <f aca="false">IF($C2907="","",MAX(1,IFERROR(INDEX(⑥商品照会CSV!$AK$2:$AK$3001,MATCH($C2907,⑥商品照会CSV!$A$2:$A$3001,0)),1)))</f>
        <v/>
      </c>
      <c r="O2907" s="12" t="str">
        <f aca="false">IF($C2907="","",IFERROR(IF(INDEX(⑥商品照会CSV!$AN$2:$AN$3001,MATCH($C2907,⑥商品照会CSV!$A$2:$A$3001,0))=1,"バラ",IF(INDEX(⑥商品照会CSV!$AM$2:$AM$3001,MATCH($C2907,⑥商品照会CSV!$A$2:$A$3001,0))=1,"中間包装","ケース")),"ケース"))</f>
        <v/>
      </c>
      <c r="P2907" s="18"/>
      <c r="Q2907" s="14"/>
      <c r="R2907" s="17" t="str">
        <f aca="false">IF($C2907="","",N($Q2907)*N($K2907))</f>
        <v/>
      </c>
    </row>
    <row r="2908" customFormat="false" ht="15" hidden="false" customHeight="false" outlineLevel="0" collapsed="false">
      <c r="B2908" s="12" t="n">
        <v>2903</v>
      </c>
      <c r="C2908" s="36" t="str">
        <f aca="false">IF(①在庫CSV_発注日!$M2904="","",①在庫CSV_発注日!$M2904&amp;"")</f>
        <v/>
      </c>
      <c r="D2908" s="12" t="str">
        <f aca="false">IF($C2908="","",①在庫CSV_発注日!$N2904)</f>
        <v/>
      </c>
      <c r="E2908" s="12" t="str">
        <f aca="false">IF($C2908="","",①在庫CSV_発注日!$H2904)</f>
        <v/>
      </c>
      <c r="F2908" s="12" t="str">
        <f aca="false">IF($C2908="","",①在庫CSV_発注日!$L2904)</f>
        <v/>
      </c>
      <c r="G2908" s="18"/>
      <c r="H2908" s="17" t="str">
        <f aca="false">IF($C2908="","",N(①在庫CSV_発注日!$Z2904))</f>
        <v/>
      </c>
      <c r="I2908" s="37" t="str">
        <f aca="false">IF($C2908="","",SUMIFS(⑤減算マスタCSV!$L$2:$L$8001,⑤減算マスタCSV!$F$2:$F$8001,$C2908,⑤減算マスタCSV!$K$2:$K$8001,1))</f>
        <v/>
      </c>
      <c r="J2908" s="17" t="str">
        <f aca="false">IF($C2908="","",IFERROR(INDEX(⑤減算マスタCSV!$H$2:$H$8001,MATCH($C2908,⑤減算マスタCSV!$F$2:$F$8001,0)),1))</f>
        <v/>
      </c>
      <c r="K2908" s="17" t="str">
        <f aca="false">IF($C2908="","",MAX(1,IFERROR(INDEX(⑥商品照会CSV!$M$2:$M$3001,MATCH($C2908,⑥商品照会CSV!$A$2:$A$3001,0)),1)))</f>
        <v/>
      </c>
      <c r="L2908" s="40" t="str">
        <f aca="false">IF($C2908="","",IFERROR(INDEX(⑥商品照会CSV!$Q$2:$Q$3001,MATCH($C2908,⑥商品照会CSV!$A$2:$A$3001,0)),0))</f>
        <v/>
      </c>
      <c r="M2908" s="40" t="str">
        <f aca="false">IF($C2908="","",N($L2908)*N($K2908))</f>
        <v/>
      </c>
      <c r="N2908" s="17" t="str">
        <f aca="false">IF($C2908="","",MAX(1,IFERROR(INDEX(⑥商品照会CSV!$AK$2:$AK$3001,MATCH($C2908,⑥商品照会CSV!$A$2:$A$3001,0)),1)))</f>
        <v/>
      </c>
      <c r="O2908" s="12" t="str">
        <f aca="false">IF($C2908="","",IFERROR(IF(INDEX(⑥商品照会CSV!$AN$2:$AN$3001,MATCH($C2908,⑥商品照会CSV!$A$2:$A$3001,0))=1,"バラ",IF(INDEX(⑥商品照会CSV!$AM$2:$AM$3001,MATCH($C2908,⑥商品照会CSV!$A$2:$A$3001,0))=1,"中間包装","ケース")),"ケース"))</f>
        <v/>
      </c>
      <c r="P2908" s="18"/>
      <c r="Q2908" s="14"/>
      <c r="R2908" s="17" t="str">
        <f aca="false">IF($C2908="","",N($Q2908)*N($K2908))</f>
        <v/>
      </c>
    </row>
    <row r="2909" customFormat="false" ht="15" hidden="false" customHeight="false" outlineLevel="0" collapsed="false">
      <c r="B2909" s="12" t="n">
        <v>2904</v>
      </c>
      <c r="C2909" s="36" t="str">
        <f aca="false">IF(①在庫CSV_発注日!$M2905="","",①在庫CSV_発注日!$M2905&amp;"")</f>
        <v/>
      </c>
      <c r="D2909" s="12" t="str">
        <f aca="false">IF($C2909="","",①在庫CSV_発注日!$N2905)</f>
        <v/>
      </c>
      <c r="E2909" s="12" t="str">
        <f aca="false">IF($C2909="","",①在庫CSV_発注日!$H2905)</f>
        <v/>
      </c>
      <c r="F2909" s="12" t="str">
        <f aca="false">IF($C2909="","",①在庫CSV_発注日!$L2905)</f>
        <v/>
      </c>
      <c r="G2909" s="18"/>
      <c r="H2909" s="17" t="str">
        <f aca="false">IF($C2909="","",N(①在庫CSV_発注日!$Z2905))</f>
        <v/>
      </c>
      <c r="I2909" s="37" t="str">
        <f aca="false">IF($C2909="","",SUMIFS(⑤減算マスタCSV!$L$2:$L$8001,⑤減算マスタCSV!$F$2:$F$8001,$C2909,⑤減算マスタCSV!$K$2:$K$8001,1))</f>
        <v/>
      </c>
      <c r="J2909" s="17" t="str">
        <f aca="false">IF($C2909="","",IFERROR(INDEX(⑤減算マスタCSV!$H$2:$H$8001,MATCH($C2909,⑤減算マスタCSV!$F$2:$F$8001,0)),1))</f>
        <v/>
      </c>
      <c r="K2909" s="17" t="str">
        <f aca="false">IF($C2909="","",MAX(1,IFERROR(INDEX(⑥商品照会CSV!$M$2:$M$3001,MATCH($C2909,⑥商品照会CSV!$A$2:$A$3001,0)),1)))</f>
        <v/>
      </c>
      <c r="L2909" s="40" t="str">
        <f aca="false">IF($C2909="","",IFERROR(INDEX(⑥商品照会CSV!$Q$2:$Q$3001,MATCH($C2909,⑥商品照会CSV!$A$2:$A$3001,0)),0))</f>
        <v/>
      </c>
      <c r="M2909" s="40" t="str">
        <f aca="false">IF($C2909="","",N($L2909)*N($K2909))</f>
        <v/>
      </c>
      <c r="N2909" s="17" t="str">
        <f aca="false">IF($C2909="","",MAX(1,IFERROR(INDEX(⑥商品照会CSV!$AK$2:$AK$3001,MATCH($C2909,⑥商品照会CSV!$A$2:$A$3001,0)),1)))</f>
        <v/>
      </c>
      <c r="O2909" s="12" t="str">
        <f aca="false">IF($C2909="","",IFERROR(IF(INDEX(⑥商品照会CSV!$AN$2:$AN$3001,MATCH($C2909,⑥商品照会CSV!$A$2:$A$3001,0))=1,"バラ",IF(INDEX(⑥商品照会CSV!$AM$2:$AM$3001,MATCH($C2909,⑥商品照会CSV!$A$2:$A$3001,0))=1,"中間包装","ケース")),"ケース"))</f>
        <v/>
      </c>
      <c r="P2909" s="18"/>
      <c r="Q2909" s="14"/>
      <c r="R2909" s="17" t="str">
        <f aca="false">IF($C2909="","",N($Q2909)*N($K2909))</f>
        <v/>
      </c>
    </row>
    <row r="2910" customFormat="false" ht="15" hidden="false" customHeight="false" outlineLevel="0" collapsed="false">
      <c r="B2910" s="12" t="n">
        <v>2905</v>
      </c>
      <c r="C2910" s="36" t="str">
        <f aca="false">IF(①在庫CSV_発注日!$M2906="","",①在庫CSV_発注日!$M2906&amp;"")</f>
        <v/>
      </c>
      <c r="D2910" s="12" t="str">
        <f aca="false">IF($C2910="","",①在庫CSV_発注日!$N2906)</f>
        <v/>
      </c>
      <c r="E2910" s="12" t="str">
        <f aca="false">IF($C2910="","",①在庫CSV_発注日!$H2906)</f>
        <v/>
      </c>
      <c r="F2910" s="12" t="str">
        <f aca="false">IF($C2910="","",①在庫CSV_発注日!$L2906)</f>
        <v/>
      </c>
      <c r="G2910" s="18"/>
      <c r="H2910" s="17" t="str">
        <f aca="false">IF($C2910="","",N(①在庫CSV_発注日!$Z2906))</f>
        <v/>
      </c>
      <c r="I2910" s="37" t="str">
        <f aca="false">IF($C2910="","",SUMIFS(⑤減算マスタCSV!$L$2:$L$8001,⑤減算マスタCSV!$F$2:$F$8001,$C2910,⑤減算マスタCSV!$K$2:$K$8001,1))</f>
        <v/>
      </c>
      <c r="J2910" s="17" t="str">
        <f aca="false">IF($C2910="","",IFERROR(INDEX(⑤減算マスタCSV!$H$2:$H$8001,MATCH($C2910,⑤減算マスタCSV!$F$2:$F$8001,0)),1))</f>
        <v/>
      </c>
      <c r="K2910" s="17" t="str">
        <f aca="false">IF($C2910="","",MAX(1,IFERROR(INDEX(⑥商品照会CSV!$M$2:$M$3001,MATCH($C2910,⑥商品照会CSV!$A$2:$A$3001,0)),1)))</f>
        <v/>
      </c>
      <c r="L2910" s="40" t="str">
        <f aca="false">IF($C2910="","",IFERROR(INDEX(⑥商品照会CSV!$Q$2:$Q$3001,MATCH($C2910,⑥商品照会CSV!$A$2:$A$3001,0)),0))</f>
        <v/>
      </c>
      <c r="M2910" s="40" t="str">
        <f aca="false">IF($C2910="","",N($L2910)*N($K2910))</f>
        <v/>
      </c>
      <c r="N2910" s="17" t="str">
        <f aca="false">IF($C2910="","",MAX(1,IFERROR(INDEX(⑥商品照会CSV!$AK$2:$AK$3001,MATCH($C2910,⑥商品照会CSV!$A$2:$A$3001,0)),1)))</f>
        <v/>
      </c>
      <c r="O2910" s="12" t="str">
        <f aca="false">IF($C2910="","",IFERROR(IF(INDEX(⑥商品照会CSV!$AN$2:$AN$3001,MATCH($C2910,⑥商品照会CSV!$A$2:$A$3001,0))=1,"バラ",IF(INDEX(⑥商品照会CSV!$AM$2:$AM$3001,MATCH($C2910,⑥商品照会CSV!$A$2:$A$3001,0))=1,"中間包装","ケース")),"ケース"))</f>
        <v/>
      </c>
      <c r="P2910" s="18"/>
      <c r="Q2910" s="14"/>
      <c r="R2910" s="17" t="str">
        <f aca="false">IF($C2910="","",N($Q2910)*N($K2910))</f>
        <v/>
      </c>
    </row>
    <row r="2911" customFormat="false" ht="15" hidden="false" customHeight="false" outlineLevel="0" collapsed="false">
      <c r="B2911" s="12" t="n">
        <v>2906</v>
      </c>
      <c r="C2911" s="36" t="str">
        <f aca="false">IF(①在庫CSV_発注日!$M2907="","",①在庫CSV_発注日!$M2907&amp;"")</f>
        <v/>
      </c>
      <c r="D2911" s="12" t="str">
        <f aca="false">IF($C2911="","",①在庫CSV_発注日!$N2907)</f>
        <v/>
      </c>
      <c r="E2911" s="12" t="str">
        <f aca="false">IF($C2911="","",①在庫CSV_発注日!$H2907)</f>
        <v/>
      </c>
      <c r="F2911" s="12" t="str">
        <f aca="false">IF($C2911="","",①在庫CSV_発注日!$L2907)</f>
        <v/>
      </c>
      <c r="G2911" s="18"/>
      <c r="H2911" s="17" t="str">
        <f aca="false">IF($C2911="","",N(①在庫CSV_発注日!$Z2907))</f>
        <v/>
      </c>
      <c r="I2911" s="37" t="str">
        <f aca="false">IF($C2911="","",SUMIFS(⑤減算マスタCSV!$L$2:$L$8001,⑤減算マスタCSV!$F$2:$F$8001,$C2911,⑤減算マスタCSV!$K$2:$K$8001,1))</f>
        <v/>
      </c>
      <c r="J2911" s="17" t="str">
        <f aca="false">IF($C2911="","",IFERROR(INDEX(⑤減算マスタCSV!$H$2:$H$8001,MATCH($C2911,⑤減算マスタCSV!$F$2:$F$8001,0)),1))</f>
        <v/>
      </c>
      <c r="K2911" s="17" t="str">
        <f aca="false">IF($C2911="","",MAX(1,IFERROR(INDEX(⑥商品照会CSV!$M$2:$M$3001,MATCH($C2911,⑥商品照会CSV!$A$2:$A$3001,0)),1)))</f>
        <v/>
      </c>
      <c r="L2911" s="40" t="str">
        <f aca="false">IF($C2911="","",IFERROR(INDEX(⑥商品照会CSV!$Q$2:$Q$3001,MATCH($C2911,⑥商品照会CSV!$A$2:$A$3001,0)),0))</f>
        <v/>
      </c>
      <c r="M2911" s="40" t="str">
        <f aca="false">IF($C2911="","",N($L2911)*N($K2911))</f>
        <v/>
      </c>
      <c r="N2911" s="17" t="str">
        <f aca="false">IF($C2911="","",MAX(1,IFERROR(INDEX(⑥商品照会CSV!$AK$2:$AK$3001,MATCH($C2911,⑥商品照会CSV!$A$2:$A$3001,0)),1)))</f>
        <v/>
      </c>
      <c r="O2911" s="12" t="str">
        <f aca="false">IF($C2911="","",IFERROR(IF(INDEX(⑥商品照会CSV!$AN$2:$AN$3001,MATCH($C2911,⑥商品照会CSV!$A$2:$A$3001,0))=1,"バラ",IF(INDEX(⑥商品照会CSV!$AM$2:$AM$3001,MATCH($C2911,⑥商品照会CSV!$A$2:$A$3001,0))=1,"中間包装","ケース")),"ケース"))</f>
        <v/>
      </c>
      <c r="P2911" s="18"/>
      <c r="Q2911" s="14"/>
      <c r="R2911" s="17" t="str">
        <f aca="false">IF($C2911="","",N($Q2911)*N($K2911))</f>
        <v/>
      </c>
    </row>
    <row r="2912" customFormat="false" ht="15" hidden="false" customHeight="false" outlineLevel="0" collapsed="false">
      <c r="B2912" s="12" t="n">
        <v>2907</v>
      </c>
      <c r="C2912" s="36" t="str">
        <f aca="false">IF(①在庫CSV_発注日!$M2908="","",①在庫CSV_発注日!$M2908&amp;"")</f>
        <v/>
      </c>
      <c r="D2912" s="12" t="str">
        <f aca="false">IF($C2912="","",①在庫CSV_発注日!$N2908)</f>
        <v/>
      </c>
      <c r="E2912" s="12" t="str">
        <f aca="false">IF($C2912="","",①在庫CSV_発注日!$H2908)</f>
        <v/>
      </c>
      <c r="F2912" s="12" t="str">
        <f aca="false">IF($C2912="","",①在庫CSV_発注日!$L2908)</f>
        <v/>
      </c>
      <c r="G2912" s="18"/>
      <c r="H2912" s="17" t="str">
        <f aca="false">IF($C2912="","",N(①在庫CSV_発注日!$Z2908))</f>
        <v/>
      </c>
      <c r="I2912" s="37" t="str">
        <f aca="false">IF($C2912="","",SUMIFS(⑤減算マスタCSV!$L$2:$L$8001,⑤減算マスタCSV!$F$2:$F$8001,$C2912,⑤減算マスタCSV!$K$2:$K$8001,1))</f>
        <v/>
      </c>
      <c r="J2912" s="17" t="str">
        <f aca="false">IF($C2912="","",IFERROR(INDEX(⑤減算マスタCSV!$H$2:$H$8001,MATCH($C2912,⑤減算マスタCSV!$F$2:$F$8001,0)),1))</f>
        <v/>
      </c>
      <c r="K2912" s="17" t="str">
        <f aca="false">IF($C2912="","",MAX(1,IFERROR(INDEX(⑥商品照会CSV!$M$2:$M$3001,MATCH($C2912,⑥商品照会CSV!$A$2:$A$3001,0)),1)))</f>
        <v/>
      </c>
      <c r="L2912" s="40" t="str">
        <f aca="false">IF($C2912="","",IFERROR(INDEX(⑥商品照会CSV!$Q$2:$Q$3001,MATCH($C2912,⑥商品照会CSV!$A$2:$A$3001,0)),0))</f>
        <v/>
      </c>
      <c r="M2912" s="40" t="str">
        <f aca="false">IF($C2912="","",N($L2912)*N($K2912))</f>
        <v/>
      </c>
      <c r="N2912" s="17" t="str">
        <f aca="false">IF($C2912="","",MAX(1,IFERROR(INDEX(⑥商品照会CSV!$AK$2:$AK$3001,MATCH($C2912,⑥商品照会CSV!$A$2:$A$3001,0)),1)))</f>
        <v/>
      </c>
      <c r="O2912" s="12" t="str">
        <f aca="false">IF($C2912="","",IFERROR(IF(INDEX(⑥商品照会CSV!$AN$2:$AN$3001,MATCH($C2912,⑥商品照会CSV!$A$2:$A$3001,0))=1,"バラ",IF(INDEX(⑥商品照会CSV!$AM$2:$AM$3001,MATCH($C2912,⑥商品照会CSV!$A$2:$A$3001,0))=1,"中間包装","ケース")),"ケース"))</f>
        <v/>
      </c>
      <c r="P2912" s="18"/>
      <c r="Q2912" s="14"/>
      <c r="R2912" s="17" t="str">
        <f aca="false">IF($C2912="","",N($Q2912)*N($K2912))</f>
        <v/>
      </c>
    </row>
    <row r="2913" customFormat="false" ht="15" hidden="false" customHeight="false" outlineLevel="0" collapsed="false">
      <c r="B2913" s="12" t="n">
        <v>2908</v>
      </c>
      <c r="C2913" s="36" t="str">
        <f aca="false">IF(①在庫CSV_発注日!$M2909="","",①在庫CSV_発注日!$M2909&amp;"")</f>
        <v/>
      </c>
      <c r="D2913" s="12" t="str">
        <f aca="false">IF($C2913="","",①在庫CSV_発注日!$N2909)</f>
        <v/>
      </c>
      <c r="E2913" s="12" t="str">
        <f aca="false">IF($C2913="","",①在庫CSV_発注日!$H2909)</f>
        <v/>
      </c>
      <c r="F2913" s="12" t="str">
        <f aca="false">IF($C2913="","",①在庫CSV_発注日!$L2909)</f>
        <v/>
      </c>
      <c r="G2913" s="18"/>
      <c r="H2913" s="17" t="str">
        <f aca="false">IF($C2913="","",N(①在庫CSV_発注日!$Z2909))</f>
        <v/>
      </c>
      <c r="I2913" s="37" t="str">
        <f aca="false">IF($C2913="","",SUMIFS(⑤減算マスタCSV!$L$2:$L$8001,⑤減算マスタCSV!$F$2:$F$8001,$C2913,⑤減算マスタCSV!$K$2:$K$8001,1))</f>
        <v/>
      </c>
      <c r="J2913" s="17" t="str">
        <f aca="false">IF($C2913="","",IFERROR(INDEX(⑤減算マスタCSV!$H$2:$H$8001,MATCH($C2913,⑤減算マスタCSV!$F$2:$F$8001,0)),1))</f>
        <v/>
      </c>
      <c r="K2913" s="17" t="str">
        <f aca="false">IF($C2913="","",MAX(1,IFERROR(INDEX(⑥商品照会CSV!$M$2:$M$3001,MATCH($C2913,⑥商品照会CSV!$A$2:$A$3001,0)),1)))</f>
        <v/>
      </c>
      <c r="L2913" s="40" t="str">
        <f aca="false">IF($C2913="","",IFERROR(INDEX(⑥商品照会CSV!$Q$2:$Q$3001,MATCH($C2913,⑥商品照会CSV!$A$2:$A$3001,0)),0))</f>
        <v/>
      </c>
      <c r="M2913" s="40" t="str">
        <f aca="false">IF($C2913="","",N($L2913)*N($K2913))</f>
        <v/>
      </c>
      <c r="N2913" s="17" t="str">
        <f aca="false">IF($C2913="","",MAX(1,IFERROR(INDEX(⑥商品照会CSV!$AK$2:$AK$3001,MATCH($C2913,⑥商品照会CSV!$A$2:$A$3001,0)),1)))</f>
        <v/>
      </c>
      <c r="O2913" s="12" t="str">
        <f aca="false">IF($C2913="","",IFERROR(IF(INDEX(⑥商品照会CSV!$AN$2:$AN$3001,MATCH($C2913,⑥商品照会CSV!$A$2:$A$3001,0))=1,"バラ",IF(INDEX(⑥商品照会CSV!$AM$2:$AM$3001,MATCH($C2913,⑥商品照会CSV!$A$2:$A$3001,0))=1,"中間包装","ケース")),"ケース"))</f>
        <v/>
      </c>
      <c r="P2913" s="18"/>
      <c r="Q2913" s="14"/>
      <c r="R2913" s="17" t="str">
        <f aca="false">IF($C2913="","",N($Q2913)*N($K2913))</f>
        <v/>
      </c>
    </row>
    <row r="2914" customFormat="false" ht="15" hidden="false" customHeight="false" outlineLevel="0" collapsed="false">
      <c r="B2914" s="12" t="n">
        <v>2909</v>
      </c>
      <c r="C2914" s="36" t="str">
        <f aca="false">IF(①在庫CSV_発注日!$M2910="","",①在庫CSV_発注日!$M2910&amp;"")</f>
        <v/>
      </c>
      <c r="D2914" s="12" t="str">
        <f aca="false">IF($C2914="","",①在庫CSV_発注日!$N2910)</f>
        <v/>
      </c>
      <c r="E2914" s="12" t="str">
        <f aca="false">IF($C2914="","",①在庫CSV_発注日!$H2910)</f>
        <v/>
      </c>
      <c r="F2914" s="12" t="str">
        <f aca="false">IF($C2914="","",①在庫CSV_発注日!$L2910)</f>
        <v/>
      </c>
      <c r="G2914" s="18"/>
      <c r="H2914" s="17" t="str">
        <f aca="false">IF($C2914="","",N(①在庫CSV_発注日!$Z2910))</f>
        <v/>
      </c>
      <c r="I2914" s="37" t="str">
        <f aca="false">IF($C2914="","",SUMIFS(⑤減算マスタCSV!$L$2:$L$8001,⑤減算マスタCSV!$F$2:$F$8001,$C2914,⑤減算マスタCSV!$K$2:$K$8001,1))</f>
        <v/>
      </c>
      <c r="J2914" s="17" t="str">
        <f aca="false">IF($C2914="","",IFERROR(INDEX(⑤減算マスタCSV!$H$2:$H$8001,MATCH($C2914,⑤減算マスタCSV!$F$2:$F$8001,0)),1))</f>
        <v/>
      </c>
      <c r="K2914" s="17" t="str">
        <f aca="false">IF($C2914="","",MAX(1,IFERROR(INDEX(⑥商品照会CSV!$M$2:$M$3001,MATCH($C2914,⑥商品照会CSV!$A$2:$A$3001,0)),1)))</f>
        <v/>
      </c>
      <c r="L2914" s="40" t="str">
        <f aca="false">IF($C2914="","",IFERROR(INDEX(⑥商品照会CSV!$Q$2:$Q$3001,MATCH($C2914,⑥商品照会CSV!$A$2:$A$3001,0)),0))</f>
        <v/>
      </c>
      <c r="M2914" s="40" t="str">
        <f aca="false">IF($C2914="","",N($L2914)*N($K2914))</f>
        <v/>
      </c>
      <c r="N2914" s="17" t="str">
        <f aca="false">IF($C2914="","",MAX(1,IFERROR(INDEX(⑥商品照会CSV!$AK$2:$AK$3001,MATCH($C2914,⑥商品照会CSV!$A$2:$A$3001,0)),1)))</f>
        <v/>
      </c>
      <c r="O2914" s="12" t="str">
        <f aca="false">IF($C2914="","",IFERROR(IF(INDEX(⑥商品照会CSV!$AN$2:$AN$3001,MATCH($C2914,⑥商品照会CSV!$A$2:$A$3001,0))=1,"バラ",IF(INDEX(⑥商品照会CSV!$AM$2:$AM$3001,MATCH($C2914,⑥商品照会CSV!$A$2:$A$3001,0))=1,"中間包装","ケース")),"ケース"))</f>
        <v/>
      </c>
      <c r="P2914" s="18"/>
      <c r="Q2914" s="14"/>
      <c r="R2914" s="17" t="str">
        <f aca="false">IF($C2914="","",N($Q2914)*N($K2914))</f>
        <v/>
      </c>
    </row>
    <row r="2915" customFormat="false" ht="15" hidden="false" customHeight="false" outlineLevel="0" collapsed="false">
      <c r="B2915" s="12" t="n">
        <v>2910</v>
      </c>
      <c r="C2915" s="36" t="str">
        <f aca="false">IF(①在庫CSV_発注日!$M2911="","",①在庫CSV_発注日!$M2911&amp;"")</f>
        <v/>
      </c>
      <c r="D2915" s="12" t="str">
        <f aca="false">IF($C2915="","",①在庫CSV_発注日!$N2911)</f>
        <v/>
      </c>
      <c r="E2915" s="12" t="str">
        <f aca="false">IF($C2915="","",①在庫CSV_発注日!$H2911)</f>
        <v/>
      </c>
      <c r="F2915" s="12" t="str">
        <f aca="false">IF($C2915="","",①在庫CSV_発注日!$L2911)</f>
        <v/>
      </c>
      <c r="G2915" s="18"/>
      <c r="H2915" s="17" t="str">
        <f aca="false">IF($C2915="","",N(①在庫CSV_発注日!$Z2911))</f>
        <v/>
      </c>
      <c r="I2915" s="37" t="str">
        <f aca="false">IF($C2915="","",SUMIFS(⑤減算マスタCSV!$L$2:$L$8001,⑤減算マスタCSV!$F$2:$F$8001,$C2915,⑤減算マスタCSV!$K$2:$K$8001,1))</f>
        <v/>
      </c>
      <c r="J2915" s="17" t="str">
        <f aca="false">IF($C2915="","",IFERROR(INDEX(⑤減算マスタCSV!$H$2:$H$8001,MATCH($C2915,⑤減算マスタCSV!$F$2:$F$8001,0)),1))</f>
        <v/>
      </c>
      <c r="K2915" s="17" t="str">
        <f aca="false">IF($C2915="","",MAX(1,IFERROR(INDEX(⑥商品照会CSV!$M$2:$M$3001,MATCH($C2915,⑥商品照会CSV!$A$2:$A$3001,0)),1)))</f>
        <v/>
      </c>
      <c r="L2915" s="40" t="str">
        <f aca="false">IF($C2915="","",IFERROR(INDEX(⑥商品照会CSV!$Q$2:$Q$3001,MATCH($C2915,⑥商品照会CSV!$A$2:$A$3001,0)),0))</f>
        <v/>
      </c>
      <c r="M2915" s="40" t="str">
        <f aca="false">IF($C2915="","",N($L2915)*N($K2915))</f>
        <v/>
      </c>
      <c r="N2915" s="17" t="str">
        <f aca="false">IF($C2915="","",MAX(1,IFERROR(INDEX(⑥商品照会CSV!$AK$2:$AK$3001,MATCH($C2915,⑥商品照会CSV!$A$2:$A$3001,0)),1)))</f>
        <v/>
      </c>
      <c r="O2915" s="12" t="str">
        <f aca="false">IF($C2915="","",IFERROR(IF(INDEX(⑥商品照会CSV!$AN$2:$AN$3001,MATCH($C2915,⑥商品照会CSV!$A$2:$A$3001,0))=1,"バラ",IF(INDEX(⑥商品照会CSV!$AM$2:$AM$3001,MATCH($C2915,⑥商品照会CSV!$A$2:$A$3001,0))=1,"中間包装","ケース")),"ケース"))</f>
        <v/>
      </c>
      <c r="P2915" s="18"/>
      <c r="Q2915" s="14"/>
      <c r="R2915" s="17" t="str">
        <f aca="false">IF($C2915="","",N($Q2915)*N($K2915))</f>
        <v/>
      </c>
    </row>
    <row r="2916" customFormat="false" ht="15" hidden="false" customHeight="false" outlineLevel="0" collapsed="false">
      <c r="B2916" s="12" t="n">
        <v>2911</v>
      </c>
      <c r="C2916" s="36" t="str">
        <f aca="false">IF(①在庫CSV_発注日!$M2912="","",①在庫CSV_発注日!$M2912&amp;"")</f>
        <v/>
      </c>
      <c r="D2916" s="12" t="str">
        <f aca="false">IF($C2916="","",①在庫CSV_発注日!$N2912)</f>
        <v/>
      </c>
      <c r="E2916" s="12" t="str">
        <f aca="false">IF($C2916="","",①在庫CSV_発注日!$H2912)</f>
        <v/>
      </c>
      <c r="F2916" s="12" t="str">
        <f aca="false">IF($C2916="","",①在庫CSV_発注日!$L2912)</f>
        <v/>
      </c>
      <c r="G2916" s="18"/>
      <c r="H2916" s="17" t="str">
        <f aca="false">IF($C2916="","",N(①在庫CSV_発注日!$Z2912))</f>
        <v/>
      </c>
      <c r="I2916" s="37" t="str">
        <f aca="false">IF($C2916="","",SUMIFS(⑤減算マスタCSV!$L$2:$L$8001,⑤減算マスタCSV!$F$2:$F$8001,$C2916,⑤減算マスタCSV!$K$2:$K$8001,1))</f>
        <v/>
      </c>
      <c r="J2916" s="17" t="str">
        <f aca="false">IF($C2916="","",IFERROR(INDEX(⑤減算マスタCSV!$H$2:$H$8001,MATCH($C2916,⑤減算マスタCSV!$F$2:$F$8001,0)),1))</f>
        <v/>
      </c>
      <c r="K2916" s="17" t="str">
        <f aca="false">IF($C2916="","",MAX(1,IFERROR(INDEX(⑥商品照会CSV!$M$2:$M$3001,MATCH($C2916,⑥商品照会CSV!$A$2:$A$3001,0)),1)))</f>
        <v/>
      </c>
      <c r="L2916" s="40" t="str">
        <f aca="false">IF($C2916="","",IFERROR(INDEX(⑥商品照会CSV!$Q$2:$Q$3001,MATCH($C2916,⑥商品照会CSV!$A$2:$A$3001,0)),0))</f>
        <v/>
      </c>
      <c r="M2916" s="40" t="str">
        <f aca="false">IF($C2916="","",N($L2916)*N($K2916))</f>
        <v/>
      </c>
      <c r="N2916" s="17" t="str">
        <f aca="false">IF($C2916="","",MAX(1,IFERROR(INDEX(⑥商品照会CSV!$AK$2:$AK$3001,MATCH($C2916,⑥商品照会CSV!$A$2:$A$3001,0)),1)))</f>
        <v/>
      </c>
      <c r="O2916" s="12" t="str">
        <f aca="false">IF($C2916="","",IFERROR(IF(INDEX(⑥商品照会CSV!$AN$2:$AN$3001,MATCH($C2916,⑥商品照会CSV!$A$2:$A$3001,0))=1,"バラ",IF(INDEX(⑥商品照会CSV!$AM$2:$AM$3001,MATCH($C2916,⑥商品照会CSV!$A$2:$A$3001,0))=1,"中間包装","ケース")),"ケース"))</f>
        <v/>
      </c>
      <c r="P2916" s="18"/>
      <c r="Q2916" s="14"/>
      <c r="R2916" s="17" t="str">
        <f aca="false">IF($C2916="","",N($Q2916)*N($K2916))</f>
        <v/>
      </c>
    </row>
    <row r="2917" customFormat="false" ht="15" hidden="false" customHeight="false" outlineLevel="0" collapsed="false">
      <c r="B2917" s="12" t="n">
        <v>2912</v>
      </c>
      <c r="C2917" s="36" t="str">
        <f aca="false">IF(①在庫CSV_発注日!$M2913="","",①在庫CSV_発注日!$M2913&amp;"")</f>
        <v/>
      </c>
      <c r="D2917" s="12" t="str">
        <f aca="false">IF($C2917="","",①在庫CSV_発注日!$N2913)</f>
        <v/>
      </c>
      <c r="E2917" s="12" t="str">
        <f aca="false">IF($C2917="","",①在庫CSV_発注日!$H2913)</f>
        <v/>
      </c>
      <c r="F2917" s="12" t="str">
        <f aca="false">IF($C2917="","",①在庫CSV_発注日!$L2913)</f>
        <v/>
      </c>
      <c r="G2917" s="18"/>
      <c r="H2917" s="17" t="str">
        <f aca="false">IF($C2917="","",N(①在庫CSV_発注日!$Z2913))</f>
        <v/>
      </c>
      <c r="I2917" s="37" t="str">
        <f aca="false">IF($C2917="","",SUMIFS(⑤減算マスタCSV!$L$2:$L$8001,⑤減算マスタCSV!$F$2:$F$8001,$C2917,⑤減算マスタCSV!$K$2:$K$8001,1))</f>
        <v/>
      </c>
      <c r="J2917" s="17" t="str">
        <f aca="false">IF($C2917="","",IFERROR(INDEX(⑤減算マスタCSV!$H$2:$H$8001,MATCH($C2917,⑤減算マスタCSV!$F$2:$F$8001,0)),1))</f>
        <v/>
      </c>
      <c r="K2917" s="17" t="str">
        <f aca="false">IF($C2917="","",MAX(1,IFERROR(INDEX(⑥商品照会CSV!$M$2:$M$3001,MATCH($C2917,⑥商品照会CSV!$A$2:$A$3001,0)),1)))</f>
        <v/>
      </c>
      <c r="L2917" s="40" t="str">
        <f aca="false">IF($C2917="","",IFERROR(INDEX(⑥商品照会CSV!$Q$2:$Q$3001,MATCH($C2917,⑥商品照会CSV!$A$2:$A$3001,0)),0))</f>
        <v/>
      </c>
      <c r="M2917" s="40" t="str">
        <f aca="false">IF($C2917="","",N($L2917)*N($K2917))</f>
        <v/>
      </c>
      <c r="N2917" s="17" t="str">
        <f aca="false">IF($C2917="","",MAX(1,IFERROR(INDEX(⑥商品照会CSV!$AK$2:$AK$3001,MATCH($C2917,⑥商品照会CSV!$A$2:$A$3001,0)),1)))</f>
        <v/>
      </c>
      <c r="O2917" s="12" t="str">
        <f aca="false">IF($C2917="","",IFERROR(IF(INDEX(⑥商品照会CSV!$AN$2:$AN$3001,MATCH($C2917,⑥商品照会CSV!$A$2:$A$3001,0))=1,"バラ",IF(INDEX(⑥商品照会CSV!$AM$2:$AM$3001,MATCH($C2917,⑥商品照会CSV!$A$2:$A$3001,0))=1,"中間包装","ケース")),"ケース"))</f>
        <v/>
      </c>
      <c r="P2917" s="18"/>
      <c r="Q2917" s="14"/>
      <c r="R2917" s="17" t="str">
        <f aca="false">IF($C2917="","",N($Q2917)*N($K2917))</f>
        <v/>
      </c>
    </row>
    <row r="2918" customFormat="false" ht="15" hidden="false" customHeight="false" outlineLevel="0" collapsed="false">
      <c r="B2918" s="12" t="n">
        <v>2913</v>
      </c>
      <c r="C2918" s="36" t="str">
        <f aca="false">IF(①在庫CSV_発注日!$M2914="","",①在庫CSV_発注日!$M2914&amp;"")</f>
        <v/>
      </c>
      <c r="D2918" s="12" t="str">
        <f aca="false">IF($C2918="","",①在庫CSV_発注日!$N2914)</f>
        <v/>
      </c>
      <c r="E2918" s="12" t="str">
        <f aca="false">IF($C2918="","",①在庫CSV_発注日!$H2914)</f>
        <v/>
      </c>
      <c r="F2918" s="12" t="str">
        <f aca="false">IF($C2918="","",①在庫CSV_発注日!$L2914)</f>
        <v/>
      </c>
      <c r="G2918" s="18"/>
      <c r="H2918" s="17" t="str">
        <f aca="false">IF($C2918="","",N(①在庫CSV_発注日!$Z2914))</f>
        <v/>
      </c>
      <c r="I2918" s="37" t="str">
        <f aca="false">IF($C2918="","",SUMIFS(⑤減算マスタCSV!$L$2:$L$8001,⑤減算マスタCSV!$F$2:$F$8001,$C2918,⑤減算マスタCSV!$K$2:$K$8001,1))</f>
        <v/>
      </c>
      <c r="J2918" s="17" t="str">
        <f aca="false">IF($C2918="","",IFERROR(INDEX(⑤減算マスタCSV!$H$2:$H$8001,MATCH($C2918,⑤減算マスタCSV!$F$2:$F$8001,0)),1))</f>
        <v/>
      </c>
      <c r="K2918" s="17" t="str">
        <f aca="false">IF($C2918="","",MAX(1,IFERROR(INDEX(⑥商品照会CSV!$M$2:$M$3001,MATCH($C2918,⑥商品照会CSV!$A$2:$A$3001,0)),1)))</f>
        <v/>
      </c>
      <c r="L2918" s="40" t="str">
        <f aca="false">IF($C2918="","",IFERROR(INDEX(⑥商品照会CSV!$Q$2:$Q$3001,MATCH($C2918,⑥商品照会CSV!$A$2:$A$3001,0)),0))</f>
        <v/>
      </c>
      <c r="M2918" s="40" t="str">
        <f aca="false">IF($C2918="","",N($L2918)*N($K2918))</f>
        <v/>
      </c>
      <c r="N2918" s="17" t="str">
        <f aca="false">IF($C2918="","",MAX(1,IFERROR(INDEX(⑥商品照会CSV!$AK$2:$AK$3001,MATCH($C2918,⑥商品照会CSV!$A$2:$A$3001,0)),1)))</f>
        <v/>
      </c>
      <c r="O2918" s="12" t="str">
        <f aca="false">IF($C2918="","",IFERROR(IF(INDEX(⑥商品照会CSV!$AN$2:$AN$3001,MATCH($C2918,⑥商品照会CSV!$A$2:$A$3001,0))=1,"バラ",IF(INDEX(⑥商品照会CSV!$AM$2:$AM$3001,MATCH($C2918,⑥商品照会CSV!$A$2:$A$3001,0))=1,"中間包装","ケース")),"ケース"))</f>
        <v/>
      </c>
      <c r="P2918" s="18"/>
      <c r="Q2918" s="14"/>
      <c r="R2918" s="17" t="str">
        <f aca="false">IF($C2918="","",N($Q2918)*N($K2918))</f>
        <v/>
      </c>
    </row>
    <row r="2919" customFormat="false" ht="15" hidden="false" customHeight="false" outlineLevel="0" collapsed="false">
      <c r="B2919" s="12" t="n">
        <v>2914</v>
      </c>
      <c r="C2919" s="36" t="str">
        <f aca="false">IF(①在庫CSV_発注日!$M2915="","",①在庫CSV_発注日!$M2915&amp;"")</f>
        <v/>
      </c>
      <c r="D2919" s="12" t="str">
        <f aca="false">IF($C2919="","",①在庫CSV_発注日!$N2915)</f>
        <v/>
      </c>
      <c r="E2919" s="12" t="str">
        <f aca="false">IF($C2919="","",①在庫CSV_発注日!$H2915)</f>
        <v/>
      </c>
      <c r="F2919" s="12" t="str">
        <f aca="false">IF($C2919="","",①在庫CSV_発注日!$L2915)</f>
        <v/>
      </c>
      <c r="G2919" s="18"/>
      <c r="H2919" s="17" t="str">
        <f aca="false">IF($C2919="","",N(①在庫CSV_発注日!$Z2915))</f>
        <v/>
      </c>
      <c r="I2919" s="37" t="str">
        <f aca="false">IF($C2919="","",SUMIFS(⑤減算マスタCSV!$L$2:$L$8001,⑤減算マスタCSV!$F$2:$F$8001,$C2919,⑤減算マスタCSV!$K$2:$K$8001,1))</f>
        <v/>
      </c>
      <c r="J2919" s="17" t="str">
        <f aca="false">IF($C2919="","",IFERROR(INDEX(⑤減算マスタCSV!$H$2:$H$8001,MATCH($C2919,⑤減算マスタCSV!$F$2:$F$8001,0)),1))</f>
        <v/>
      </c>
      <c r="K2919" s="17" t="str">
        <f aca="false">IF($C2919="","",MAX(1,IFERROR(INDEX(⑥商品照会CSV!$M$2:$M$3001,MATCH($C2919,⑥商品照会CSV!$A$2:$A$3001,0)),1)))</f>
        <v/>
      </c>
      <c r="L2919" s="40" t="str">
        <f aca="false">IF($C2919="","",IFERROR(INDEX(⑥商品照会CSV!$Q$2:$Q$3001,MATCH($C2919,⑥商品照会CSV!$A$2:$A$3001,0)),0))</f>
        <v/>
      </c>
      <c r="M2919" s="40" t="str">
        <f aca="false">IF($C2919="","",N($L2919)*N($K2919))</f>
        <v/>
      </c>
      <c r="N2919" s="17" t="str">
        <f aca="false">IF($C2919="","",MAX(1,IFERROR(INDEX(⑥商品照会CSV!$AK$2:$AK$3001,MATCH($C2919,⑥商品照会CSV!$A$2:$A$3001,0)),1)))</f>
        <v/>
      </c>
      <c r="O2919" s="12" t="str">
        <f aca="false">IF($C2919="","",IFERROR(IF(INDEX(⑥商品照会CSV!$AN$2:$AN$3001,MATCH($C2919,⑥商品照会CSV!$A$2:$A$3001,0))=1,"バラ",IF(INDEX(⑥商品照会CSV!$AM$2:$AM$3001,MATCH($C2919,⑥商品照会CSV!$A$2:$A$3001,0))=1,"中間包装","ケース")),"ケース"))</f>
        <v/>
      </c>
      <c r="P2919" s="18"/>
      <c r="Q2919" s="14"/>
      <c r="R2919" s="17" t="str">
        <f aca="false">IF($C2919="","",N($Q2919)*N($K2919))</f>
        <v/>
      </c>
    </row>
    <row r="2920" customFormat="false" ht="15" hidden="false" customHeight="false" outlineLevel="0" collapsed="false">
      <c r="B2920" s="12" t="n">
        <v>2915</v>
      </c>
      <c r="C2920" s="36" t="str">
        <f aca="false">IF(①在庫CSV_発注日!$M2916="","",①在庫CSV_発注日!$M2916&amp;"")</f>
        <v/>
      </c>
      <c r="D2920" s="12" t="str">
        <f aca="false">IF($C2920="","",①在庫CSV_発注日!$N2916)</f>
        <v/>
      </c>
      <c r="E2920" s="12" t="str">
        <f aca="false">IF($C2920="","",①在庫CSV_発注日!$H2916)</f>
        <v/>
      </c>
      <c r="F2920" s="12" t="str">
        <f aca="false">IF($C2920="","",①在庫CSV_発注日!$L2916)</f>
        <v/>
      </c>
      <c r="G2920" s="18"/>
      <c r="H2920" s="17" t="str">
        <f aca="false">IF($C2920="","",N(①在庫CSV_発注日!$Z2916))</f>
        <v/>
      </c>
      <c r="I2920" s="37" t="str">
        <f aca="false">IF($C2920="","",SUMIFS(⑤減算マスタCSV!$L$2:$L$8001,⑤減算マスタCSV!$F$2:$F$8001,$C2920,⑤減算マスタCSV!$K$2:$K$8001,1))</f>
        <v/>
      </c>
      <c r="J2920" s="17" t="str">
        <f aca="false">IF($C2920="","",IFERROR(INDEX(⑤減算マスタCSV!$H$2:$H$8001,MATCH($C2920,⑤減算マスタCSV!$F$2:$F$8001,0)),1))</f>
        <v/>
      </c>
      <c r="K2920" s="17" t="str">
        <f aca="false">IF($C2920="","",MAX(1,IFERROR(INDEX(⑥商品照会CSV!$M$2:$M$3001,MATCH($C2920,⑥商品照会CSV!$A$2:$A$3001,0)),1)))</f>
        <v/>
      </c>
      <c r="L2920" s="40" t="str">
        <f aca="false">IF($C2920="","",IFERROR(INDEX(⑥商品照会CSV!$Q$2:$Q$3001,MATCH($C2920,⑥商品照会CSV!$A$2:$A$3001,0)),0))</f>
        <v/>
      </c>
      <c r="M2920" s="40" t="str">
        <f aca="false">IF($C2920="","",N($L2920)*N($K2920))</f>
        <v/>
      </c>
      <c r="N2920" s="17" t="str">
        <f aca="false">IF($C2920="","",MAX(1,IFERROR(INDEX(⑥商品照会CSV!$AK$2:$AK$3001,MATCH($C2920,⑥商品照会CSV!$A$2:$A$3001,0)),1)))</f>
        <v/>
      </c>
      <c r="O2920" s="12" t="str">
        <f aca="false">IF($C2920="","",IFERROR(IF(INDEX(⑥商品照会CSV!$AN$2:$AN$3001,MATCH($C2920,⑥商品照会CSV!$A$2:$A$3001,0))=1,"バラ",IF(INDEX(⑥商品照会CSV!$AM$2:$AM$3001,MATCH($C2920,⑥商品照会CSV!$A$2:$A$3001,0))=1,"中間包装","ケース")),"ケース"))</f>
        <v/>
      </c>
      <c r="P2920" s="18"/>
      <c r="Q2920" s="14"/>
      <c r="R2920" s="17" t="str">
        <f aca="false">IF($C2920="","",N($Q2920)*N($K2920))</f>
        <v/>
      </c>
    </row>
    <row r="2921" customFormat="false" ht="15" hidden="false" customHeight="false" outlineLevel="0" collapsed="false">
      <c r="B2921" s="12" t="n">
        <v>2916</v>
      </c>
      <c r="C2921" s="36" t="str">
        <f aca="false">IF(①在庫CSV_発注日!$M2917="","",①在庫CSV_発注日!$M2917&amp;"")</f>
        <v/>
      </c>
      <c r="D2921" s="12" t="str">
        <f aca="false">IF($C2921="","",①在庫CSV_発注日!$N2917)</f>
        <v/>
      </c>
      <c r="E2921" s="12" t="str">
        <f aca="false">IF($C2921="","",①在庫CSV_発注日!$H2917)</f>
        <v/>
      </c>
      <c r="F2921" s="12" t="str">
        <f aca="false">IF($C2921="","",①在庫CSV_発注日!$L2917)</f>
        <v/>
      </c>
      <c r="G2921" s="18"/>
      <c r="H2921" s="17" t="str">
        <f aca="false">IF($C2921="","",N(①在庫CSV_発注日!$Z2917))</f>
        <v/>
      </c>
      <c r="I2921" s="37" t="str">
        <f aca="false">IF($C2921="","",SUMIFS(⑤減算マスタCSV!$L$2:$L$8001,⑤減算マスタCSV!$F$2:$F$8001,$C2921,⑤減算マスタCSV!$K$2:$K$8001,1))</f>
        <v/>
      </c>
      <c r="J2921" s="17" t="str">
        <f aca="false">IF($C2921="","",IFERROR(INDEX(⑤減算マスタCSV!$H$2:$H$8001,MATCH($C2921,⑤減算マスタCSV!$F$2:$F$8001,0)),1))</f>
        <v/>
      </c>
      <c r="K2921" s="17" t="str">
        <f aca="false">IF($C2921="","",MAX(1,IFERROR(INDEX(⑥商品照会CSV!$M$2:$M$3001,MATCH($C2921,⑥商品照会CSV!$A$2:$A$3001,0)),1)))</f>
        <v/>
      </c>
      <c r="L2921" s="40" t="str">
        <f aca="false">IF($C2921="","",IFERROR(INDEX(⑥商品照会CSV!$Q$2:$Q$3001,MATCH($C2921,⑥商品照会CSV!$A$2:$A$3001,0)),0))</f>
        <v/>
      </c>
      <c r="M2921" s="40" t="str">
        <f aca="false">IF($C2921="","",N($L2921)*N($K2921))</f>
        <v/>
      </c>
      <c r="N2921" s="17" t="str">
        <f aca="false">IF($C2921="","",MAX(1,IFERROR(INDEX(⑥商品照会CSV!$AK$2:$AK$3001,MATCH($C2921,⑥商品照会CSV!$A$2:$A$3001,0)),1)))</f>
        <v/>
      </c>
      <c r="O2921" s="12" t="str">
        <f aca="false">IF($C2921="","",IFERROR(IF(INDEX(⑥商品照会CSV!$AN$2:$AN$3001,MATCH($C2921,⑥商品照会CSV!$A$2:$A$3001,0))=1,"バラ",IF(INDEX(⑥商品照会CSV!$AM$2:$AM$3001,MATCH($C2921,⑥商品照会CSV!$A$2:$A$3001,0))=1,"中間包装","ケース")),"ケース"))</f>
        <v/>
      </c>
      <c r="P2921" s="18"/>
      <c r="Q2921" s="14"/>
      <c r="R2921" s="17" t="str">
        <f aca="false">IF($C2921="","",N($Q2921)*N($K2921))</f>
        <v/>
      </c>
    </row>
    <row r="2922" customFormat="false" ht="15" hidden="false" customHeight="false" outlineLevel="0" collapsed="false">
      <c r="B2922" s="12" t="n">
        <v>2917</v>
      </c>
      <c r="C2922" s="36" t="str">
        <f aca="false">IF(①在庫CSV_発注日!$M2918="","",①在庫CSV_発注日!$M2918&amp;"")</f>
        <v/>
      </c>
      <c r="D2922" s="12" t="str">
        <f aca="false">IF($C2922="","",①在庫CSV_発注日!$N2918)</f>
        <v/>
      </c>
      <c r="E2922" s="12" t="str">
        <f aca="false">IF($C2922="","",①在庫CSV_発注日!$H2918)</f>
        <v/>
      </c>
      <c r="F2922" s="12" t="str">
        <f aca="false">IF($C2922="","",①在庫CSV_発注日!$L2918)</f>
        <v/>
      </c>
      <c r="G2922" s="18"/>
      <c r="H2922" s="17" t="str">
        <f aca="false">IF($C2922="","",N(①在庫CSV_発注日!$Z2918))</f>
        <v/>
      </c>
      <c r="I2922" s="37" t="str">
        <f aca="false">IF($C2922="","",SUMIFS(⑤減算マスタCSV!$L$2:$L$8001,⑤減算マスタCSV!$F$2:$F$8001,$C2922,⑤減算マスタCSV!$K$2:$K$8001,1))</f>
        <v/>
      </c>
      <c r="J2922" s="17" t="str">
        <f aca="false">IF($C2922="","",IFERROR(INDEX(⑤減算マスタCSV!$H$2:$H$8001,MATCH($C2922,⑤減算マスタCSV!$F$2:$F$8001,0)),1))</f>
        <v/>
      </c>
      <c r="K2922" s="17" t="str">
        <f aca="false">IF($C2922="","",MAX(1,IFERROR(INDEX(⑥商品照会CSV!$M$2:$M$3001,MATCH($C2922,⑥商品照会CSV!$A$2:$A$3001,0)),1)))</f>
        <v/>
      </c>
      <c r="L2922" s="40" t="str">
        <f aca="false">IF($C2922="","",IFERROR(INDEX(⑥商品照会CSV!$Q$2:$Q$3001,MATCH($C2922,⑥商品照会CSV!$A$2:$A$3001,0)),0))</f>
        <v/>
      </c>
      <c r="M2922" s="40" t="str">
        <f aca="false">IF($C2922="","",N($L2922)*N($K2922))</f>
        <v/>
      </c>
      <c r="N2922" s="17" t="str">
        <f aca="false">IF($C2922="","",MAX(1,IFERROR(INDEX(⑥商品照会CSV!$AK$2:$AK$3001,MATCH($C2922,⑥商品照会CSV!$A$2:$A$3001,0)),1)))</f>
        <v/>
      </c>
      <c r="O2922" s="12" t="str">
        <f aca="false">IF($C2922="","",IFERROR(IF(INDEX(⑥商品照会CSV!$AN$2:$AN$3001,MATCH($C2922,⑥商品照会CSV!$A$2:$A$3001,0))=1,"バラ",IF(INDEX(⑥商品照会CSV!$AM$2:$AM$3001,MATCH($C2922,⑥商品照会CSV!$A$2:$A$3001,0))=1,"中間包装","ケース")),"ケース"))</f>
        <v/>
      </c>
      <c r="P2922" s="18"/>
      <c r="Q2922" s="14"/>
      <c r="R2922" s="17" t="str">
        <f aca="false">IF($C2922="","",N($Q2922)*N($K2922))</f>
        <v/>
      </c>
    </row>
    <row r="2923" customFormat="false" ht="15" hidden="false" customHeight="false" outlineLevel="0" collapsed="false">
      <c r="B2923" s="12" t="n">
        <v>2918</v>
      </c>
      <c r="C2923" s="36" t="str">
        <f aca="false">IF(①在庫CSV_発注日!$M2919="","",①在庫CSV_発注日!$M2919&amp;"")</f>
        <v/>
      </c>
      <c r="D2923" s="12" t="str">
        <f aca="false">IF($C2923="","",①在庫CSV_発注日!$N2919)</f>
        <v/>
      </c>
      <c r="E2923" s="12" t="str">
        <f aca="false">IF($C2923="","",①在庫CSV_発注日!$H2919)</f>
        <v/>
      </c>
      <c r="F2923" s="12" t="str">
        <f aca="false">IF($C2923="","",①在庫CSV_発注日!$L2919)</f>
        <v/>
      </c>
      <c r="G2923" s="18"/>
      <c r="H2923" s="17" t="str">
        <f aca="false">IF($C2923="","",N(①在庫CSV_発注日!$Z2919))</f>
        <v/>
      </c>
      <c r="I2923" s="37" t="str">
        <f aca="false">IF($C2923="","",SUMIFS(⑤減算マスタCSV!$L$2:$L$8001,⑤減算マスタCSV!$F$2:$F$8001,$C2923,⑤減算マスタCSV!$K$2:$K$8001,1))</f>
        <v/>
      </c>
      <c r="J2923" s="17" t="str">
        <f aca="false">IF($C2923="","",IFERROR(INDEX(⑤減算マスタCSV!$H$2:$H$8001,MATCH($C2923,⑤減算マスタCSV!$F$2:$F$8001,0)),1))</f>
        <v/>
      </c>
      <c r="K2923" s="17" t="str">
        <f aca="false">IF($C2923="","",MAX(1,IFERROR(INDEX(⑥商品照会CSV!$M$2:$M$3001,MATCH($C2923,⑥商品照会CSV!$A$2:$A$3001,0)),1)))</f>
        <v/>
      </c>
      <c r="L2923" s="40" t="str">
        <f aca="false">IF($C2923="","",IFERROR(INDEX(⑥商品照会CSV!$Q$2:$Q$3001,MATCH($C2923,⑥商品照会CSV!$A$2:$A$3001,0)),0))</f>
        <v/>
      </c>
      <c r="M2923" s="40" t="str">
        <f aca="false">IF($C2923="","",N($L2923)*N($K2923))</f>
        <v/>
      </c>
      <c r="N2923" s="17" t="str">
        <f aca="false">IF($C2923="","",MAX(1,IFERROR(INDEX(⑥商品照会CSV!$AK$2:$AK$3001,MATCH($C2923,⑥商品照会CSV!$A$2:$A$3001,0)),1)))</f>
        <v/>
      </c>
      <c r="O2923" s="12" t="str">
        <f aca="false">IF($C2923="","",IFERROR(IF(INDEX(⑥商品照会CSV!$AN$2:$AN$3001,MATCH($C2923,⑥商品照会CSV!$A$2:$A$3001,0))=1,"バラ",IF(INDEX(⑥商品照会CSV!$AM$2:$AM$3001,MATCH($C2923,⑥商品照会CSV!$A$2:$A$3001,0))=1,"中間包装","ケース")),"ケース"))</f>
        <v/>
      </c>
      <c r="P2923" s="18"/>
      <c r="Q2923" s="14"/>
      <c r="R2923" s="17" t="str">
        <f aca="false">IF($C2923="","",N($Q2923)*N($K2923))</f>
        <v/>
      </c>
    </row>
    <row r="2924" customFormat="false" ht="15" hidden="false" customHeight="false" outlineLevel="0" collapsed="false">
      <c r="B2924" s="12" t="n">
        <v>2919</v>
      </c>
      <c r="C2924" s="36" t="str">
        <f aca="false">IF(①在庫CSV_発注日!$M2920="","",①在庫CSV_発注日!$M2920&amp;"")</f>
        <v/>
      </c>
      <c r="D2924" s="12" t="str">
        <f aca="false">IF($C2924="","",①在庫CSV_発注日!$N2920)</f>
        <v/>
      </c>
      <c r="E2924" s="12" t="str">
        <f aca="false">IF($C2924="","",①在庫CSV_発注日!$H2920)</f>
        <v/>
      </c>
      <c r="F2924" s="12" t="str">
        <f aca="false">IF($C2924="","",①在庫CSV_発注日!$L2920)</f>
        <v/>
      </c>
      <c r="G2924" s="18"/>
      <c r="H2924" s="17" t="str">
        <f aca="false">IF($C2924="","",N(①在庫CSV_発注日!$Z2920))</f>
        <v/>
      </c>
      <c r="I2924" s="37" t="str">
        <f aca="false">IF($C2924="","",SUMIFS(⑤減算マスタCSV!$L$2:$L$8001,⑤減算マスタCSV!$F$2:$F$8001,$C2924,⑤減算マスタCSV!$K$2:$K$8001,1))</f>
        <v/>
      </c>
      <c r="J2924" s="17" t="str">
        <f aca="false">IF($C2924="","",IFERROR(INDEX(⑤減算マスタCSV!$H$2:$H$8001,MATCH($C2924,⑤減算マスタCSV!$F$2:$F$8001,0)),1))</f>
        <v/>
      </c>
      <c r="K2924" s="17" t="str">
        <f aca="false">IF($C2924="","",MAX(1,IFERROR(INDEX(⑥商品照会CSV!$M$2:$M$3001,MATCH($C2924,⑥商品照会CSV!$A$2:$A$3001,0)),1)))</f>
        <v/>
      </c>
      <c r="L2924" s="40" t="str">
        <f aca="false">IF($C2924="","",IFERROR(INDEX(⑥商品照会CSV!$Q$2:$Q$3001,MATCH($C2924,⑥商品照会CSV!$A$2:$A$3001,0)),0))</f>
        <v/>
      </c>
      <c r="M2924" s="40" t="str">
        <f aca="false">IF($C2924="","",N($L2924)*N($K2924))</f>
        <v/>
      </c>
      <c r="N2924" s="17" t="str">
        <f aca="false">IF($C2924="","",MAX(1,IFERROR(INDEX(⑥商品照会CSV!$AK$2:$AK$3001,MATCH($C2924,⑥商品照会CSV!$A$2:$A$3001,0)),1)))</f>
        <v/>
      </c>
      <c r="O2924" s="12" t="str">
        <f aca="false">IF($C2924="","",IFERROR(IF(INDEX(⑥商品照会CSV!$AN$2:$AN$3001,MATCH($C2924,⑥商品照会CSV!$A$2:$A$3001,0))=1,"バラ",IF(INDEX(⑥商品照会CSV!$AM$2:$AM$3001,MATCH($C2924,⑥商品照会CSV!$A$2:$A$3001,0))=1,"中間包装","ケース")),"ケース"))</f>
        <v/>
      </c>
      <c r="P2924" s="18"/>
      <c r="Q2924" s="14"/>
      <c r="R2924" s="17" t="str">
        <f aca="false">IF($C2924="","",N($Q2924)*N($K2924))</f>
        <v/>
      </c>
    </row>
    <row r="2925" customFormat="false" ht="15" hidden="false" customHeight="false" outlineLevel="0" collapsed="false">
      <c r="B2925" s="12" t="n">
        <v>2920</v>
      </c>
      <c r="C2925" s="36" t="str">
        <f aca="false">IF(①在庫CSV_発注日!$M2921="","",①在庫CSV_発注日!$M2921&amp;"")</f>
        <v/>
      </c>
      <c r="D2925" s="12" t="str">
        <f aca="false">IF($C2925="","",①在庫CSV_発注日!$N2921)</f>
        <v/>
      </c>
      <c r="E2925" s="12" t="str">
        <f aca="false">IF($C2925="","",①在庫CSV_発注日!$H2921)</f>
        <v/>
      </c>
      <c r="F2925" s="12" t="str">
        <f aca="false">IF($C2925="","",①在庫CSV_発注日!$L2921)</f>
        <v/>
      </c>
      <c r="G2925" s="18"/>
      <c r="H2925" s="17" t="str">
        <f aca="false">IF($C2925="","",N(①在庫CSV_発注日!$Z2921))</f>
        <v/>
      </c>
      <c r="I2925" s="37" t="str">
        <f aca="false">IF($C2925="","",SUMIFS(⑤減算マスタCSV!$L$2:$L$8001,⑤減算マスタCSV!$F$2:$F$8001,$C2925,⑤減算マスタCSV!$K$2:$K$8001,1))</f>
        <v/>
      </c>
      <c r="J2925" s="17" t="str">
        <f aca="false">IF($C2925="","",IFERROR(INDEX(⑤減算マスタCSV!$H$2:$H$8001,MATCH($C2925,⑤減算マスタCSV!$F$2:$F$8001,0)),1))</f>
        <v/>
      </c>
      <c r="K2925" s="17" t="str">
        <f aca="false">IF($C2925="","",MAX(1,IFERROR(INDEX(⑥商品照会CSV!$M$2:$M$3001,MATCH($C2925,⑥商品照会CSV!$A$2:$A$3001,0)),1)))</f>
        <v/>
      </c>
      <c r="L2925" s="40" t="str">
        <f aca="false">IF($C2925="","",IFERROR(INDEX(⑥商品照会CSV!$Q$2:$Q$3001,MATCH($C2925,⑥商品照会CSV!$A$2:$A$3001,0)),0))</f>
        <v/>
      </c>
      <c r="M2925" s="40" t="str">
        <f aca="false">IF($C2925="","",N($L2925)*N($K2925))</f>
        <v/>
      </c>
      <c r="N2925" s="17" t="str">
        <f aca="false">IF($C2925="","",MAX(1,IFERROR(INDEX(⑥商品照会CSV!$AK$2:$AK$3001,MATCH($C2925,⑥商品照会CSV!$A$2:$A$3001,0)),1)))</f>
        <v/>
      </c>
      <c r="O2925" s="12" t="str">
        <f aca="false">IF($C2925="","",IFERROR(IF(INDEX(⑥商品照会CSV!$AN$2:$AN$3001,MATCH($C2925,⑥商品照会CSV!$A$2:$A$3001,0))=1,"バラ",IF(INDEX(⑥商品照会CSV!$AM$2:$AM$3001,MATCH($C2925,⑥商品照会CSV!$A$2:$A$3001,0))=1,"中間包装","ケース")),"ケース"))</f>
        <v/>
      </c>
      <c r="P2925" s="18"/>
      <c r="Q2925" s="14"/>
      <c r="R2925" s="17" t="str">
        <f aca="false">IF($C2925="","",N($Q2925)*N($K2925))</f>
        <v/>
      </c>
    </row>
    <row r="2926" customFormat="false" ht="15" hidden="false" customHeight="false" outlineLevel="0" collapsed="false">
      <c r="B2926" s="12" t="n">
        <v>2921</v>
      </c>
      <c r="C2926" s="36" t="str">
        <f aca="false">IF(①在庫CSV_発注日!$M2922="","",①在庫CSV_発注日!$M2922&amp;"")</f>
        <v/>
      </c>
      <c r="D2926" s="12" t="str">
        <f aca="false">IF($C2926="","",①在庫CSV_発注日!$N2922)</f>
        <v/>
      </c>
      <c r="E2926" s="12" t="str">
        <f aca="false">IF($C2926="","",①在庫CSV_発注日!$H2922)</f>
        <v/>
      </c>
      <c r="F2926" s="12" t="str">
        <f aca="false">IF($C2926="","",①在庫CSV_発注日!$L2922)</f>
        <v/>
      </c>
      <c r="G2926" s="18"/>
      <c r="H2926" s="17" t="str">
        <f aca="false">IF($C2926="","",N(①在庫CSV_発注日!$Z2922))</f>
        <v/>
      </c>
      <c r="I2926" s="37" t="str">
        <f aca="false">IF($C2926="","",SUMIFS(⑤減算マスタCSV!$L$2:$L$8001,⑤減算マスタCSV!$F$2:$F$8001,$C2926,⑤減算マスタCSV!$K$2:$K$8001,1))</f>
        <v/>
      </c>
      <c r="J2926" s="17" t="str">
        <f aca="false">IF($C2926="","",IFERROR(INDEX(⑤減算マスタCSV!$H$2:$H$8001,MATCH($C2926,⑤減算マスタCSV!$F$2:$F$8001,0)),1))</f>
        <v/>
      </c>
      <c r="K2926" s="17" t="str">
        <f aca="false">IF($C2926="","",MAX(1,IFERROR(INDEX(⑥商品照会CSV!$M$2:$M$3001,MATCH($C2926,⑥商品照会CSV!$A$2:$A$3001,0)),1)))</f>
        <v/>
      </c>
      <c r="L2926" s="40" t="str">
        <f aca="false">IF($C2926="","",IFERROR(INDEX(⑥商品照会CSV!$Q$2:$Q$3001,MATCH($C2926,⑥商品照会CSV!$A$2:$A$3001,0)),0))</f>
        <v/>
      </c>
      <c r="M2926" s="40" t="str">
        <f aca="false">IF($C2926="","",N($L2926)*N($K2926))</f>
        <v/>
      </c>
      <c r="N2926" s="17" t="str">
        <f aca="false">IF($C2926="","",MAX(1,IFERROR(INDEX(⑥商品照会CSV!$AK$2:$AK$3001,MATCH($C2926,⑥商品照会CSV!$A$2:$A$3001,0)),1)))</f>
        <v/>
      </c>
      <c r="O2926" s="12" t="str">
        <f aca="false">IF($C2926="","",IFERROR(IF(INDEX(⑥商品照会CSV!$AN$2:$AN$3001,MATCH($C2926,⑥商品照会CSV!$A$2:$A$3001,0))=1,"バラ",IF(INDEX(⑥商品照会CSV!$AM$2:$AM$3001,MATCH($C2926,⑥商品照会CSV!$A$2:$A$3001,0))=1,"中間包装","ケース")),"ケース"))</f>
        <v/>
      </c>
      <c r="P2926" s="18"/>
      <c r="Q2926" s="14"/>
      <c r="R2926" s="17" t="str">
        <f aca="false">IF($C2926="","",N($Q2926)*N($K2926))</f>
        <v/>
      </c>
    </row>
    <row r="2927" customFormat="false" ht="15" hidden="false" customHeight="false" outlineLevel="0" collapsed="false">
      <c r="B2927" s="12" t="n">
        <v>2922</v>
      </c>
      <c r="C2927" s="36" t="str">
        <f aca="false">IF(①在庫CSV_発注日!$M2923="","",①在庫CSV_発注日!$M2923&amp;"")</f>
        <v/>
      </c>
      <c r="D2927" s="12" t="str">
        <f aca="false">IF($C2927="","",①在庫CSV_発注日!$N2923)</f>
        <v/>
      </c>
      <c r="E2927" s="12" t="str">
        <f aca="false">IF($C2927="","",①在庫CSV_発注日!$H2923)</f>
        <v/>
      </c>
      <c r="F2927" s="12" t="str">
        <f aca="false">IF($C2927="","",①在庫CSV_発注日!$L2923)</f>
        <v/>
      </c>
      <c r="G2927" s="18"/>
      <c r="H2927" s="17" t="str">
        <f aca="false">IF($C2927="","",N(①在庫CSV_発注日!$Z2923))</f>
        <v/>
      </c>
      <c r="I2927" s="37" t="str">
        <f aca="false">IF($C2927="","",SUMIFS(⑤減算マスタCSV!$L$2:$L$8001,⑤減算マスタCSV!$F$2:$F$8001,$C2927,⑤減算マスタCSV!$K$2:$K$8001,1))</f>
        <v/>
      </c>
      <c r="J2927" s="17" t="str">
        <f aca="false">IF($C2927="","",IFERROR(INDEX(⑤減算マスタCSV!$H$2:$H$8001,MATCH($C2927,⑤減算マスタCSV!$F$2:$F$8001,0)),1))</f>
        <v/>
      </c>
      <c r="K2927" s="17" t="str">
        <f aca="false">IF($C2927="","",MAX(1,IFERROR(INDEX(⑥商品照会CSV!$M$2:$M$3001,MATCH($C2927,⑥商品照会CSV!$A$2:$A$3001,0)),1)))</f>
        <v/>
      </c>
      <c r="L2927" s="40" t="str">
        <f aca="false">IF($C2927="","",IFERROR(INDEX(⑥商品照会CSV!$Q$2:$Q$3001,MATCH($C2927,⑥商品照会CSV!$A$2:$A$3001,0)),0))</f>
        <v/>
      </c>
      <c r="M2927" s="40" t="str">
        <f aca="false">IF($C2927="","",N($L2927)*N($K2927))</f>
        <v/>
      </c>
      <c r="N2927" s="17" t="str">
        <f aca="false">IF($C2927="","",MAX(1,IFERROR(INDEX(⑥商品照会CSV!$AK$2:$AK$3001,MATCH($C2927,⑥商品照会CSV!$A$2:$A$3001,0)),1)))</f>
        <v/>
      </c>
      <c r="O2927" s="12" t="str">
        <f aca="false">IF($C2927="","",IFERROR(IF(INDEX(⑥商品照会CSV!$AN$2:$AN$3001,MATCH($C2927,⑥商品照会CSV!$A$2:$A$3001,0))=1,"バラ",IF(INDEX(⑥商品照会CSV!$AM$2:$AM$3001,MATCH($C2927,⑥商品照会CSV!$A$2:$A$3001,0))=1,"中間包装","ケース")),"ケース"))</f>
        <v/>
      </c>
      <c r="P2927" s="18"/>
      <c r="Q2927" s="14"/>
      <c r="R2927" s="17" t="str">
        <f aca="false">IF($C2927="","",N($Q2927)*N($K2927))</f>
        <v/>
      </c>
    </row>
    <row r="2928" customFormat="false" ht="15" hidden="false" customHeight="false" outlineLevel="0" collapsed="false">
      <c r="B2928" s="12" t="n">
        <v>2923</v>
      </c>
      <c r="C2928" s="36" t="str">
        <f aca="false">IF(①在庫CSV_発注日!$M2924="","",①在庫CSV_発注日!$M2924&amp;"")</f>
        <v/>
      </c>
      <c r="D2928" s="12" t="str">
        <f aca="false">IF($C2928="","",①在庫CSV_発注日!$N2924)</f>
        <v/>
      </c>
      <c r="E2928" s="12" t="str">
        <f aca="false">IF($C2928="","",①在庫CSV_発注日!$H2924)</f>
        <v/>
      </c>
      <c r="F2928" s="12" t="str">
        <f aca="false">IF($C2928="","",①在庫CSV_発注日!$L2924)</f>
        <v/>
      </c>
      <c r="G2928" s="18"/>
      <c r="H2928" s="17" t="str">
        <f aca="false">IF($C2928="","",N(①在庫CSV_発注日!$Z2924))</f>
        <v/>
      </c>
      <c r="I2928" s="37" t="str">
        <f aca="false">IF($C2928="","",SUMIFS(⑤減算マスタCSV!$L$2:$L$8001,⑤減算マスタCSV!$F$2:$F$8001,$C2928,⑤減算マスタCSV!$K$2:$K$8001,1))</f>
        <v/>
      </c>
      <c r="J2928" s="17" t="str">
        <f aca="false">IF($C2928="","",IFERROR(INDEX(⑤減算マスタCSV!$H$2:$H$8001,MATCH($C2928,⑤減算マスタCSV!$F$2:$F$8001,0)),1))</f>
        <v/>
      </c>
      <c r="K2928" s="17" t="str">
        <f aca="false">IF($C2928="","",MAX(1,IFERROR(INDEX(⑥商品照会CSV!$M$2:$M$3001,MATCH($C2928,⑥商品照会CSV!$A$2:$A$3001,0)),1)))</f>
        <v/>
      </c>
      <c r="L2928" s="40" t="str">
        <f aca="false">IF($C2928="","",IFERROR(INDEX(⑥商品照会CSV!$Q$2:$Q$3001,MATCH($C2928,⑥商品照会CSV!$A$2:$A$3001,0)),0))</f>
        <v/>
      </c>
      <c r="M2928" s="40" t="str">
        <f aca="false">IF($C2928="","",N($L2928)*N($K2928))</f>
        <v/>
      </c>
      <c r="N2928" s="17" t="str">
        <f aca="false">IF($C2928="","",MAX(1,IFERROR(INDEX(⑥商品照会CSV!$AK$2:$AK$3001,MATCH($C2928,⑥商品照会CSV!$A$2:$A$3001,0)),1)))</f>
        <v/>
      </c>
      <c r="O2928" s="12" t="str">
        <f aca="false">IF($C2928="","",IFERROR(IF(INDEX(⑥商品照会CSV!$AN$2:$AN$3001,MATCH($C2928,⑥商品照会CSV!$A$2:$A$3001,0))=1,"バラ",IF(INDEX(⑥商品照会CSV!$AM$2:$AM$3001,MATCH($C2928,⑥商品照会CSV!$A$2:$A$3001,0))=1,"中間包装","ケース")),"ケース"))</f>
        <v/>
      </c>
      <c r="P2928" s="18"/>
      <c r="Q2928" s="14"/>
      <c r="R2928" s="17" t="str">
        <f aca="false">IF($C2928="","",N($Q2928)*N($K2928))</f>
        <v/>
      </c>
    </row>
    <row r="2929" customFormat="false" ht="15" hidden="false" customHeight="false" outlineLevel="0" collapsed="false">
      <c r="B2929" s="12" t="n">
        <v>2924</v>
      </c>
      <c r="C2929" s="36" t="str">
        <f aca="false">IF(①在庫CSV_発注日!$M2925="","",①在庫CSV_発注日!$M2925&amp;"")</f>
        <v/>
      </c>
      <c r="D2929" s="12" t="str">
        <f aca="false">IF($C2929="","",①在庫CSV_発注日!$N2925)</f>
        <v/>
      </c>
      <c r="E2929" s="12" t="str">
        <f aca="false">IF($C2929="","",①在庫CSV_発注日!$H2925)</f>
        <v/>
      </c>
      <c r="F2929" s="12" t="str">
        <f aca="false">IF($C2929="","",①在庫CSV_発注日!$L2925)</f>
        <v/>
      </c>
      <c r="G2929" s="18"/>
      <c r="H2929" s="17" t="str">
        <f aca="false">IF($C2929="","",N(①在庫CSV_発注日!$Z2925))</f>
        <v/>
      </c>
      <c r="I2929" s="37" t="str">
        <f aca="false">IF($C2929="","",SUMIFS(⑤減算マスタCSV!$L$2:$L$8001,⑤減算マスタCSV!$F$2:$F$8001,$C2929,⑤減算マスタCSV!$K$2:$K$8001,1))</f>
        <v/>
      </c>
      <c r="J2929" s="17" t="str">
        <f aca="false">IF($C2929="","",IFERROR(INDEX(⑤減算マスタCSV!$H$2:$H$8001,MATCH($C2929,⑤減算マスタCSV!$F$2:$F$8001,0)),1))</f>
        <v/>
      </c>
      <c r="K2929" s="17" t="str">
        <f aca="false">IF($C2929="","",MAX(1,IFERROR(INDEX(⑥商品照会CSV!$M$2:$M$3001,MATCH($C2929,⑥商品照会CSV!$A$2:$A$3001,0)),1)))</f>
        <v/>
      </c>
      <c r="L2929" s="40" t="str">
        <f aca="false">IF($C2929="","",IFERROR(INDEX(⑥商品照会CSV!$Q$2:$Q$3001,MATCH($C2929,⑥商品照会CSV!$A$2:$A$3001,0)),0))</f>
        <v/>
      </c>
      <c r="M2929" s="40" t="str">
        <f aca="false">IF($C2929="","",N($L2929)*N($K2929))</f>
        <v/>
      </c>
      <c r="N2929" s="17" t="str">
        <f aca="false">IF($C2929="","",MAX(1,IFERROR(INDEX(⑥商品照会CSV!$AK$2:$AK$3001,MATCH($C2929,⑥商品照会CSV!$A$2:$A$3001,0)),1)))</f>
        <v/>
      </c>
      <c r="O2929" s="12" t="str">
        <f aca="false">IF($C2929="","",IFERROR(IF(INDEX(⑥商品照会CSV!$AN$2:$AN$3001,MATCH($C2929,⑥商品照会CSV!$A$2:$A$3001,0))=1,"バラ",IF(INDEX(⑥商品照会CSV!$AM$2:$AM$3001,MATCH($C2929,⑥商品照会CSV!$A$2:$A$3001,0))=1,"中間包装","ケース")),"ケース"))</f>
        <v/>
      </c>
      <c r="P2929" s="18"/>
      <c r="Q2929" s="14"/>
      <c r="R2929" s="17" t="str">
        <f aca="false">IF($C2929="","",N($Q2929)*N($K2929))</f>
        <v/>
      </c>
    </row>
    <row r="2930" customFormat="false" ht="15" hidden="false" customHeight="false" outlineLevel="0" collapsed="false">
      <c r="B2930" s="12" t="n">
        <v>2925</v>
      </c>
      <c r="C2930" s="36" t="str">
        <f aca="false">IF(①在庫CSV_発注日!$M2926="","",①在庫CSV_発注日!$M2926&amp;"")</f>
        <v/>
      </c>
      <c r="D2930" s="12" t="str">
        <f aca="false">IF($C2930="","",①在庫CSV_発注日!$N2926)</f>
        <v/>
      </c>
      <c r="E2930" s="12" t="str">
        <f aca="false">IF($C2930="","",①在庫CSV_発注日!$H2926)</f>
        <v/>
      </c>
      <c r="F2930" s="12" t="str">
        <f aca="false">IF($C2930="","",①在庫CSV_発注日!$L2926)</f>
        <v/>
      </c>
      <c r="G2930" s="18"/>
      <c r="H2930" s="17" t="str">
        <f aca="false">IF($C2930="","",N(①在庫CSV_発注日!$Z2926))</f>
        <v/>
      </c>
      <c r="I2930" s="37" t="str">
        <f aca="false">IF($C2930="","",SUMIFS(⑤減算マスタCSV!$L$2:$L$8001,⑤減算マスタCSV!$F$2:$F$8001,$C2930,⑤減算マスタCSV!$K$2:$K$8001,1))</f>
        <v/>
      </c>
      <c r="J2930" s="17" t="str">
        <f aca="false">IF($C2930="","",IFERROR(INDEX(⑤減算マスタCSV!$H$2:$H$8001,MATCH($C2930,⑤減算マスタCSV!$F$2:$F$8001,0)),1))</f>
        <v/>
      </c>
      <c r="K2930" s="17" t="str">
        <f aca="false">IF($C2930="","",MAX(1,IFERROR(INDEX(⑥商品照会CSV!$M$2:$M$3001,MATCH($C2930,⑥商品照会CSV!$A$2:$A$3001,0)),1)))</f>
        <v/>
      </c>
      <c r="L2930" s="40" t="str">
        <f aca="false">IF($C2930="","",IFERROR(INDEX(⑥商品照会CSV!$Q$2:$Q$3001,MATCH($C2930,⑥商品照会CSV!$A$2:$A$3001,0)),0))</f>
        <v/>
      </c>
      <c r="M2930" s="40" t="str">
        <f aca="false">IF($C2930="","",N($L2930)*N($K2930))</f>
        <v/>
      </c>
      <c r="N2930" s="17" t="str">
        <f aca="false">IF($C2930="","",MAX(1,IFERROR(INDEX(⑥商品照会CSV!$AK$2:$AK$3001,MATCH($C2930,⑥商品照会CSV!$A$2:$A$3001,0)),1)))</f>
        <v/>
      </c>
      <c r="O2930" s="12" t="str">
        <f aca="false">IF($C2930="","",IFERROR(IF(INDEX(⑥商品照会CSV!$AN$2:$AN$3001,MATCH($C2930,⑥商品照会CSV!$A$2:$A$3001,0))=1,"バラ",IF(INDEX(⑥商品照会CSV!$AM$2:$AM$3001,MATCH($C2930,⑥商品照会CSV!$A$2:$A$3001,0))=1,"中間包装","ケース")),"ケース"))</f>
        <v/>
      </c>
      <c r="P2930" s="18"/>
      <c r="Q2930" s="14"/>
      <c r="R2930" s="17" t="str">
        <f aca="false">IF($C2930="","",N($Q2930)*N($K2930))</f>
        <v/>
      </c>
    </row>
    <row r="2931" customFormat="false" ht="15" hidden="false" customHeight="false" outlineLevel="0" collapsed="false">
      <c r="B2931" s="12" t="n">
        <v>2926</v>
      </c>
      <c r="C2931" s="36" t="str">
        <f aca="false">IF(①在庫CSV_発注日!$M2927="","",①在庫CSV_発注日!$M2927&amp;"")</f>
        <v/>
      </c>
      <c r="D2931" s="12" t="str">
        <f aca="false">IF($C2931="","",①在庫CSV_発注日!$N2927)</f>
        <v/>
      </c>
      <c r="E2931" s="12" t="str">
        <f aca="false">IF($C2931="","",①在庫CSV_発注日!$H2927)</f>
        <v/>
      </c>
      <c r="F2931" s="12" t="str">
        <f aca="false">IF($C2931="","",①在庫CSV_発注日!$L2927)</f>
        <v/>
      </c>
      <c r="G2931" s="18"/>
      <c r="H2931" s="17" t="str">
        <f aca="false">IF($C2931="","",N(①在庫CSV_発注日!$Z2927))</f>
        <v/>
      </c>
      <c r="I2931" s="37" t="str">
        <f aca="false">IF($C2931="","",SUMIFS(⑤減算マスタCSV!$L$2:$L$8001,⑤減算マスタCSV!$F$2:$F$8001,$C2931,⑤減算マスタCSV!$K$2:$K$8001,1))</f>
        <v/>
      </c>
      <c r="J2931" s="17" t="str">
        <f aca="false">IF($C2931="","",IFERROR(INDEX(⑤減算マスタCSV!$H$2:$H$8001,MATCH($C2931,⑤減算マスタCSV!$F$2:$F$8001,0)),1))</f>
        <v/>
      </c>
      <c r="K2931" s="17" t="str">
        <f aca="false">IF($C2931="","",MAX(1,IFERROR(INDEX(⑥商品照会CSV!$M$2:$M$3001,MATCH($C2931,⑥商品照会CSV!$A$2:$A$3001,0)),1)))</f>
        <v/>
      </c>
      <c r="L2931" s="40" t="str">
        <f aca="false">IF($C2931="","",IFERROR(INDEX(⑥商品照会CSV!$Q$2:$Q$3001,MATCH($C2931,⑥商品照会CSV!$A$2:$A$3001,0)),0))</f>
        <v/>
      </c>
      <c r="M2931" s="40" t="str">
        <f aca="false">IF($C2931="","",N($L2931)*N($K2931))</f>
        <v/>
      </c>
      <c r="N2931" s="17" t="str">
        <f aca="false">IF($C2931="","",MAX(1,IFERROR(INDEX(⑥商品照会CSV!$AK$2:$AK$3001,MATCH($C2931,⑥商品照会CSV!$A$2:$A$3001,0)),1)))</f>
        <v/>
      </c>
      <c r="O2931" s="12" t="str">
        <f aca="false">IF($C2931="","",IFERROR(IF(INDEX(⑥商品照会CSV!$AN$2:$AN$3001,MATCH($C2931,⑥商品照会CSV!$A$2:$A$3001,0))=1,"バラ",IF(INDEX(⑥商品照会CSV!$AM$2:$AM$3001,MATCH($C2931,⑥商品照会CSV!$A$2:$A$3001,0))=1,"中間包装","ケース")),"ケース"))</f>
        <v/>
      </c>
      <c r="P2931" s="18"/>
      <c r="Q2931" s="14"/>
      <c r="R2931" s="17" t="str">
        <f aca="false">IF($C2931="","",N($Q2931)*N($K2931))</f>
        <v/>
      </c>
    </row>
    <row r="2932" customFormat="false" ht="15" hidden="false" customHeight="false" outlineLevel="0" collapsed="false">
      <c r="B2932" s="12" t="n">
        <v>2927</v>
      </c>
      <c r="C2932" s="36" t="str">
        <f aca="false">IF(①在庫CSV_発注日!$M2928="","",①在庫CSV_発注日!$M2928&amp;"")</f>
        <v/>
      </c>
      <c r="D2932" s="12" t="str">
        <f aca="false">IF($C2932="","",①在庫CSV_発注日!$N2928)</f>
        <v/>
      </c>
      <c r="E2932" s="12" t="str">
        <f aca="false">IF($C2932="","",①在庫CSV_発注日!$H2928)</f>
        <v/>
      </c>
      <c r="F2932" s="12" t="str">
        <f aca="false">IF($C2932="","",①在庫CSV_発注日!$L2928)</f>
        <v/>
      </c>
      <c r="G2932" s="18"/>
      <c r="H2932" s="17" t="str">
        <f aca="false">IF($C2932="","",N(①在庫CSV_発注日!$Z2928))</f>
        <v/>
      </c>
      <c r="I2932" s="37" t="str">
        <f aca="false">IF($C2932="","",SUMIFS(⑤減算マスタCSV!$L$2:$L$8001,⑤減算マスタCSV!$F$2:$F$8001,$C2932,⑤減算マスタCSV!$K$2:$K$8001,1))</f>
        <v/>
      </c>
      <c r="J2932" s="17" t="str">
        <f aca="false">IF($C2932="","",IFERROR(INDEX(⑤減算マスタCSV!$H$2:$H$8001,MATCH($C2932,⑤減算マスタCSV!$F$2:$F$8001,0)),1))</f>
        <v/>
      </c>
      <c r="K2932" s="17" t="str">
        <f aca="false">IF($C2932="","",MAX(1,IFERROR(INDEX(⑥商品照会CSV!$M$2:$M$3001,MATCH($C2932,⑥商品照会CSV!$A$2:$A$3001,0)),1)))</f>
        <v/>
      </c>
      <c r="L2932" s="40" t="str">
        <f aca="false">IF($C2932="","",IFERROR(INDEX(⑥商品照会CSV!$Q$2:$Q$3001,MATCH($C2932,⑥商品照会CSV!$A$2:$A$3001,0)),0))</f>
        <v/>
      </c>
      <c r="M2932" s="40" t="str">
        <f aca="false">IF($C2932="","",N($L2932)*N($K2932))</f>
        <v/>
      </c>
      <c r="N2932" s="17" t="str">
        <f aca="false">IF($C2932="","",MAX(1,IFERROR(INDEX(⑥商品照会CSV!$AK$2:$AK$3001,MATCH($C2932,⑥商品照会CSV!$A$2:$A$3001,0)),1)))</f>
        <v/>
      </c>
      <c r="O2932" s="12" t="str">
        <f aca="false">IF($C2932="","",IFERROR(IF(INDEX(⑥商品照会CSV!$AN$2:$AN$3001,MATCH($C2932,⑥商品照会CSV!$A$2:$A$3001,0))=1,"バラ",IF(INDEX(⑥商品照会CSV!$AM$2:$AM$3001,MATCH($C2932,⑥商品照会CSV!$A$2:$A$3001,0))=1,"中間包装","ケース")),"ケース"))</f>
        <v/>
      </c>
      <c r="P2932" s="18"/>
      <c r="Q2932" s="14"/>
      <c r="R2932" s="17" t="str">
        <f aca="false">IF($C2932="","",N($Q2932)*N($K2932))</f>
        <v/>
      </c>
    </row>
    <row r="2933" customFormat="false" ht="15" hidden="false" customHeight="false" outlineLevel="0" collapsed="false">
      <c r="B2933" s="12" t="n">
        <v>2928</v>
      </c>
      <c r="C2933" s="36" t="str">
        <f aca="false">IF(①在庫CSV_発注日!$M2929="","",①在庫CSV_発注日!$M2929&amp;"")</f>
        <v/>
      </c>
      <c r="D2933" s="12" t="str">
        <f aca="false">IF($C2933="","",①在庫CSV_発注日!$N2929)</f>
        <v/>
      </c>
      <c r="E2933" s="12" t="str">
        <f aca="false">IF($C2933="","",①在庫CSV_発注日!$H2929)</f>
        <v/>
      </c>
      <c r="F2933" s="12" t="str">
        <f aca="false">IF($C2933="","",①在庫CSV_発注日!$L2929)</f>
        <v/>
      </c>
      <c r="G2933" s="18"/>
      <c r="H2933" s="17" t="str">
        <f aca="false">IF($C2933="","",N(①在庫CSV_発注日!$Z2929))</f>
        <v/>
      </c>
      <c r="I2933" s="37" t="str">
        <f aca="false">IF($C2933="","",SUMIFS(⑤減算マスタCSV!$L$2:$L$8001,⑤減算マスタCSV!$F$2:$F$8001,$C2933,⑤減算マスタCSV!$K$2:$K$8001,1))</f>
        <v/>
      </c>
      <c r="J2933" s="17" t="str">
        <f aca="false">IF($C2933="","",IFERROR(INDEX(⑤減算マスタCSV!$H$2:$H$8001,MATCH($C2933,⑤減算マスタCSV!$F$2:$F$8001,0)),1))</f>
        <v/>
      </c>
      <c r="K2933" s="17" t="str">
        <f aca="false">IF($C2933="","",MAX(1,IFERROR(INDEX(⑥商品照会CSV!$M$2:$M$3001,MATCH($C2933,⑥商品照会CSV!$A$2:$A$3001,0)),1)))</f>
        <v/>
      </c>
      <c r="L2933" s="40" t="str">
        <f aca="false">IF($C2933="","",IFERROR(INDEX(⑥商品照会CSV!$Q$2:$Q$3001,MATCH($C2933,⑥商品照会CSV!$A$2:$A$3001,0)),0))</f>
        <v/>
      </c>
      <c r="M2933" s="40" t="str">
        <f aca="false">IF($C2933="","",N($L2933)*N($K2933))</f>
        <v/>
      </c>
      <c r="N2933" s="17" t="str">
        <f aca="false">IF($C2933="","",MAX(1,IFERROR(INDEX(⑥商品照会CSV!$AK$2:$AK$3001,MATCH($C2933,⑥商品照会CSV!$A$2:$A$3001,0)),1)))</f>
        <v/>
      </c>
      <c r="O2933" s="12" t="str">
        <f aca="false">IF($C2933="","",IFERROR(IF(INDEX(⑥商品照会CSV!$AN$2:$AN$3001,MATCH($C2933,⑥商品照会CSV!$A$2:$A$3001,0))=1,"バラ",IF(INDEX(⑥商品照会CSV!$AM$2:$AM$3001,MATCH($C2933,⑥商品照会CSV!$A$2:$A$3001,0))=1,"中間包装","ケース")),"ケース"))</f>
        <v/>
      </c>
      <c r="P2933" s="18"/>
      <c r="Q2933" s="14"/>
      <c r="R2933" s="17" t="str">
        <f aca="false">IF($C2933="","",N($Q2933)*N($K2933))</f>
        <v/>
      </c>
    </row>
    <row r="2934" customFormat="false" ht="15" hidden="false" customHeight="false" outlineLevel="0" collapsed="false">
      <c r="B2934" s="12" t="n">
        <v>2929</v>
      </c>
      <c r="C2934" s="36" t="str">
        <f aca="false">IF(①在庫CSV_発注日!$M2930="","",①在庫CSV_発注日!$M2930&amp;"")</f>
        <v/>
      </c>
      <c r="D2934" s="12" t="str">
        <f aca="false">IF($C2934="","",①在庫CSV_発注日!$N2930)</f>
        <v/>
      </c>
      <c r="E2934" s="12" t="str">
        <f aca="false">IF($C2934="","",①在庫CSV_発注日!$H2930)</f>
        <v/>
      </c>
      <c r="F2934" s="12" t="str">
        <f aca="false">IF($C2934="","",①在庫CSV_発注日!$L2930)</f>
        <v/>
      </c>
      <c r="G2934" s="18"/>
      <c r="H2934" s="17" t="str">
        <f aca="false">IF($C2934="","",N(①在庫CSV_発注日!$Z2930))</f>
        <v/>
      </c>
      <c r="I2934" s="37" t="str">
        <f aca="false">IF($C2934="","",SUMIFS(⑤減算マスタCSV!$L$2:$L$8001,⑤減算マスタCSV!$F$2:$F$8001,$C2934,⑤減算マスタCSV!$K$2:$K$8001,1))</f>
        <v/>
      </c>
      <c r="J2934" s="17" t="str">
        <f aca="false">IF($C2934="","",IFERROR(INDEX(⑤減算マスタCSV!$H$2:$H$8001,MATCH($C2934,⑤減算マスタCSV!$F$2:$F$8001,0)),1))</f>
        <v/>
      </c>
      <c r="K2934" s="17" t="str">
        <f aca="false">IF($C2934="","",MAX(1,IFERROR(INDEX(⑥商品照会CSV!$M$2:$M$3001,MATCH($C2934,⑥商品照会CSV!$A$2:$A$3001,0)),1)))</f>
        <v/>
      </c>
      <c r="L2934" s="40" t="str">
        <f aca="false">IF($C2934="","",IFERROR(INDEX(⑥商品照会CSV!$Q$2:$Q$3001,MATCH($C2934,⑥商品照会CSV!$A$2:$A$3001,0)),0))</f>
        <v/>
      </c>
      <c r="M2934" s="40" t="str">
        <f aca="false">IF($C2934="","",N($L2934)*N($K2934))</f>
        <v/>
      </c>
      <c r="N2934" s="17" t="str">
        <f aca="false">IF($C2934="","",MAX(1,IFERROR(INDEX(⑥商品照会CSV!$AK$2:$AK$3001,MATCH($C2934,⑥商品照会CSV!$A$2:$A$3001,0)),1)))</f>
        <v/>
      </c>
      <c r="O2934" s="12" t="str">
        <f aca="false">IF($C2934="","",IFERROR(IF(INDEX(⑥商品照会CSV!$AN$2:$AN$3001,MATCH($C2934,⑥商品照会CSV!$A$2:$A$3001,0))=1,"バラ",IF(INDEX(⑥商品照会CSV!$AM$2:$AM$3001,MATCH($C2934,⑥商品照会CSV!$A$2:$A$3001,0))=1,"中間包装","ケース")),"ケース"))</f>
        <v/>
      </c>
      <c r="P2934" s="18"/>
      <c r="Q2934" s="14"/>
      <c r="R2934" s="17" t="str">
        <f aca="false">IF($C2934="","",N($Q2934)*N($K2934))</f>
        <v/>
      </c>
    </row>
    <row r="2935" customFormat="false" ht="15" hidden="false" customHeight="false" outlineLevel="0" collapsed="false">
      <c r="B2935" s="12" t="n">
        <v>2930</v>
      </c>
      <c r="C2935" s="36" t="str">
        <f aca="false">IF(①在庫CSV_発注日!$M2931="","",①在庫CSV_発注日!$M2931&amp;"")</f>
        <v/>
      </c>
      <c r="D2935" s="12" t="str">
        <f aca="false">IF($C2935="","",①在庫CSV_発注日!$N2931)</f>
        <v/>
      </c>
      <c r="E2935" s="12" t="str">
        <f aca="false">IF($C2935="","",①在庫CSV_発注日!$H2931)</f>
        <v/>
      </c>
      <c r="F2935" s="12" t="str">
        <f aca="false">IF($C2935="","",①在庫CSV_発注日!$L2931)</f>
        <v/>
      </c>
      <c r="G2935" s="18"/>
      <c r="H2935" s="17" t="str">
        <f aca="false">IF($C2935="","",N(①在庫CSV_発注日!$Z2931))</f>
        <v/>
      </c>
      <c r="I2935" s="37" t="str">
        <f aca="false">IF($C2935="","",SUMIFS(⑤減算マスタCSV!$L$2:$L$8001,⑤減算マスタCSV!$F$2:$F$8001,$C2935,⑤減算マスタCSV!$K$2:$K$8001,1))</f>
        <v/>
      </c>
      <c r="J2935" s="17" t="str">
        <f aca="false">IF($C2935="","",IFERROR(INDEX(⑤減算マスタCSV!$H$2:$H$8001,MATCH($C2935,⑤減算マスタCSV!$F$2:$F$8001,0)),1))</f>
        <v/>
      </c>
      <c r="K2935" s="17" t="str">
        <f aca="false">IF($C2935="","",MAX(1,IFERROR(INDEX(⑥商品照会CSV!$M$2:$M$3001,MATCH($C2935,⑥商品照会CSV!$A$2:$A$3001,0)),1)))</f>
        <v/>
      </c>
      <c r="L2935" s="40" t="str">
        <f aca="false">IF($C2935="","",IFERROR(INDEX(⑥商品照会CSV!$Q$2:$Q$3001,MATCH($C2935,⑥商品照会CSV!$A$2:$A$3001,0)),0))</f>
        <v/>
      </c>
      <c r="M2935" s="40" t="str">
        <f aca="false">IF($C2935="","",N($L2935)*N($K2935))</f>
        <v/>
      </c>
      <c r="N2935" s="17" t="str">
        <f aca="false">IF($C2935="","",MAX(1,IFERROR(INDEX(⑥商品照会CSV!$AK$2:$AK$3001,MATCH($C2935,⑥商品照会CSV!$A$2:$A$3001,0)),1)))</f>
        <v/>
      </c>
      <c r="O2935" s="12" t="str">
        <f aca="false">IF($C2935="","",IFERROR(IF(INDEX(⑥商品照会CSV!$AN$2:$AN$3001,MATCH($C2935,⑥商品照会CSV!$A$2:$A$3001,0))=1,"バラ",IF(INDEX(⑥商品照会CSV!$AM$2:$AM$3001,MATCH($C2935,⑥商品照会CSV!$A$2:$A$3001,0))=1,"中間包装","ケース")),"ケース"))</f>
        <v/>
      </c>
      <c r="P2935" s="18"/>
      <c r="Q2935" s="14"/>
      <c r="R2935" s="17" t="str">
        <f aca="false">IF($C2935="","",N($Q2935)*N($K2935))</f>
        <v/>
      </c>
    </row>
    <row r="2936" customFormat="false" ht="15" hidden="false" customHeight="false" outlineLevel="0" collapsed="false">
      <c r="B2936" s="12" t="n">
        <v>2931</v>
      </c>
      <c r="C2936" s="36" t="str">
        <f aca="false">IF(①在庫CSV_発注日!$M2932="","",①在庫CSV_発注日!$M2932&amp;"")</f>
        <v/>
      </c>
      <c r="D2936" s="12" t="str">
        <f aca="false">IF($C2936="","",①在庫CSV_発注日!$N2932)</f>
        <v/>
      </c>
      <c r="E2936" s="12" t="str">
        <f aca="false">IF($C2936="","",①在庫CSV_発注日!$H2932)</f>
        <v/>
      </c>
      <c r="F2936" s="12" t="str">
        <f aca="false">IF($C2936="","",①在庫CSV_発注日!$L2932)</f>
        <v/>
      </c>
      <c r="G2936" s="18"/>
      <c r="H2936" s="17" t="str">
        <f aca="false">IF($C2936="","",N(①在庫CSV_発注日!$Z2932))</f>
        <v/>
      </c>
      <c r="I2936" s="37" t="str">
        <f aca="false">IF($C2936="","",SUMIFS(⑤減算マスタCSV!$L$2:$L$8001,⑤減算マスタCSV!$F$2:$F$8001,$C2936,⑤減算マスタCSV!$K$2:$K$8001,1))</f>
        <v/>
      </c>
      <c r="J2936" s="17" t="str">
        <f aca="false">IF($C2936="","",IFERROR(INDEX(⑤減算マスタCSV!$H$2:$H$8001,MATCH($C2936,⑤減算マスタCSV!$F$2:$F$8001,0)),1))</f>
        <v/>
      </c>
      <c r="K2936" s="17" t="str">
        <f aca="false">IF($C2936="","",MAX(1,IFERROR(INDEX(⑥商品照会CSV!$M$2:$M$3001,MATCH($C2936,⑥商品照会CSV!$A$2:$A$3001,0)),1)))</f>
        <v/>
      </c>
      <c r="L2936" s="40" t="str">
        <f aca="false">IF($C2936="","",IFERROR(INDEX(⑥商品照会CSV!$Q$2:$Q$3001,MATCH($C2936,⑥商品照会CSV!$A$2:$A$3001,0)),0))</f>
        <v/>
      </c>
      <c r="M2936" s="40" t="str">
        <f aca="false">IF($C2936="","",N($L2936)*N($K2936))</f>
        <v/>
      </c>
      <c r="N2936" s="17" t="str">
        <f aca="false">IF($C2936="","",MAX(1,IFERROR(INDEX(⑥商品照会CSV!$AK$2:$AK$3001,MATCH($C2936,⑥商品照会CSV!$A$2:$A$3001,0)),1)))</f>
        <v/>
      </c>
      <c r="O2936" s="12" t="str">
        <f aca="false">IF($C2936="","",IFERROR(IF(INDEX(⑥商品照会CSV!$AN$2:$AN$3001,MATCH($C2936,⑥商品照会CSV!$A$2:$A$3001,0))=1,"バラ",IF(INDEX(⑥商品照会CSV!$AM$2:$AM$3001,MATCH($C2936,⑥商品照会CSV!$A$2:$A$3001,0))=1,"中間包装","ケース")),"ケース"))</f>
        <v/>
      </c>
      <c r="P2936" s="18"/>
      <c r="Q2936" s="14"/>
      <c r="R2936" s="17" t="str">
        <f aca="false">IF($C2936="","",N($Q2936)*N($K2936))</f>
        <v/>
      </c>
    </row>
    <row r="2937" customFormat="false" ht="15" hidden="false" customHeight="false" outlineLevel="0" collapsed="false">
      <c r="B2937" s="12" t="n">
        <v>2932</v>
      </c>
      <c r="C2937" s="36" t="str">
        <f aca="false">IF(①在庫CSV_発注日!$M2933="","",①在庫CSV_発注日!$M2933&amp;"")</f>
        <v/>
      </c>
      <c r="D2937" s="12" t="str">
        <f aca="false">IF($C2937="","",①在庫CSV_発注日!$N2933)</f>
        <v/>
      </c>
      <c r="E2937" s="12" t="str">
        <f aca="false">IF($C2937="","",①在庫CSV_発注日!$H2933)</f>
        <v/>
      </c>
      <c r="F2937" s="12" t="str">
        <f aca="false">IF($C2937="","",①在庫CSV_発注日!$L2933)</f>
        <v/>
      </c>
      <c r="G2937" s="18"/>
      <c r="H2937" s="17" t="str">
        <f aca="false">IF($C2937="","",N(①在庫CSV_発注日!$Z2933))</f>
        <v/>
      </c>
      <c r="I2937" s="37" t="str">
        <f aca="false">IF($C2937="","",SUMIFS(⑤減算マスタCSV!$L$2:$L$8001,⑤減算マスタCSV!$F$2:$F$8001,$C2937,⑤減算マスタCSV!$K$2:$K$8001,1))</f>
        <v/>
      </c>
      <c r="J2937" s="17" t="str">
        <f aca="false">IF($C2937="","",IFERROR(INDEX(⑤減算マスタCSV!$H$2:$H$8001,MATCH($C2937,⑤減算マスタCSV!$F$2:$F$8001,0)),1))</f>
        <v/>
      </c>
      <c r="K2937" s="17" t="str">
        <f aca="false">IF($C2937="","",MAX(1,IFERROR(INDEX(⑥商品照会CSV!$M$2:$M$3001,MATCH($C2937,⑥商品照会CSV!$A$2:$A$3001,0)),1)))</f>
        <v/>
      </c>
      <c r="L2937" s="40" t="str">
        <f aca="false">IF($C2937="","",IFERROR(INDEX(⑥商品照会CSV!$Q$2:$Q$3001,MATCH($C2937,⑥商品照会CSV!$A$2:$A$3001,0)),0))</f>
        <v/>
      </c>
      <c r="M2937" s="40" t="str">
        <f aca="false">IF($C2937="","",N($L2937)*N($K2937))</f>
        <v/>
      </c>
      <c r="N2937" s="17" t="str">
        <f aca="false">IF($C2937="","",MAX(1,IFERROR(INDEX(⑥商品照会CSV!$AK$2:$AK$3001,MATCH($C2937,⑥商品照会CSV!$A$2:$A$3001,0)),1)))</f>
        <v/>
      </c>
      <c r="O2937" s="12" t="str">
        <f aca="false">IF($C2937="","",IFERROR(IF(INDEX(⑥商品照会CSV!$AN$2:$AN$3001,MATCH($C2937,⑥商品照会CSV!$A$2:$A$3001,0))=1,"バラ",IF(INDEX(⑥商品照会CSV!$AM$2:$AM$3001,MATCH($C2937,⑥商品照会CSV!$A$2:$A$3001,0))=1,"中間包装","ケース")),"ケース"))</f>
        <v/>
      </c>
      <c r="P2937" s="18"/>
      <c r="Q2937" s="14"/>
      <c r="R2937" s="17" t="str">
        <f aca="false">IF($C2937="","",N($Q2937)*N($K2937))</f>
        <v/>
      </c>
    </row>
    <row r="2938" customFormat="false" ht="15" hidden="false" customHeight="false" outlineLevel="0" collapsed="false">
      <c r="B2938" s="12" t="n">
        <v>2933</v>
      </c>
      <c r="C2938" s="36" t="str">
        <f aca="false">IF(①在庫CSV_発注日!$M2934="","",①在庫CSV_発注日!$M2934&amp;"")</f>
        <v/>
      </c>
      <c r="D2938" s="12" t="str">
        <f aca="false">IF($C2938="","",①在庫CSV_発注日!$N2934)</f>
        <v/>
      </c>
      <c r="E2938" s="12" t="str">
        <f aca="false">IF($C2938="","",①在庫CSV_発注日!$H2934)</f>
        <v/>
      </c>
      <c r="F2938" s="12" t="str">
        <f aca="false">IF($C2938="","",①在庫CSV_発注日!$L2934)</f>
        <v/>
      </c>
      <c r="G2938" s="18"/>
      <c r="H2938" s="17" t="str">
        <f aca="false">IF($C2938="","",N(①在庫CSV_発注日!$Z2934))</f>
        <v/>
      </c>
      <c r="I2938" s="37" t="str">
        <f aca="false">IF($C2938="","",SUMIFS(⑤減算マスタCSV!$L$2:$L$8001,⑤減算マスタCSV!$F$2:$F$8001,$C2938,⑤減算マスタCSV!$K$2:$K$8001,1))</f>
        <v/>
      </c>
      <c r="J2938" s="17" t="str">
        <f aca="false">IF($C2938="","",IFERROR(INDEX(⑤減算マスタCSV!$H$2:$H$8001,MATCH($C2938,⑤減算マスタCSV!$F$2:$F$8001,0)),1))</f>
        <v/>
      </c>
      <c r="K2938" s="17" t="str">
        <f aca="false">IF($C2938="","",MAX(1,IFERROR(INDEX(⑥商品照会CSV!$M$2:$M$3001,MATCH($C2938,⑥商品照会CSV!$A$2:$A$3001,0)),1)))</f>
        <v/>
      </c>
      <c r="L2938" s="40" t="str">
        <f aca="false">IF($C2938="","",IFERROR(INDEX(⑥商品照会CSV!$Q$2:$Q$3001,MATCH($C2938,⑥商品照会CSV!$A$2:$A$3001,0)),0))</f>
        <v/>
      </c>
      <c r="M2938" s="40" t="str">
        <f aca="false">IF($C2938="","",N($L2938)*N($K2938))</f>
        <v/>
      </c>
      <c r="N2938" s="17" t="str">
        <f aca="false">IF($C2938="","",MAX(1,IFERROR(INDEX(⑥商品照会CSV!$AK$2:$AK$3001,MATCH($C2938,⑥商品照会CSV!$A$2:$A$3001,0)),1)))</f>
        <v/>
      </c>
      <c r="O2938" s="12" t="str">
        <f aca="false">IF($C2938="","",IFERROR(IF(INDEX(⑥商品照会CSV!$AN$2:$AN$3001,MATCH($C2938,⑥商品照会CSV!$A$2:$A$3001,0))=1,"バラ",IF(INDEX(⑥商品照会CSV!$AM$2:$AM$3001,MATCH($C2938,⑥商品照会CSV!$A$2:$A$3001,0))=1,"中間包装","ケース")),"ケース"))</f>
        <v/>
      </c>
      <c r="P2938" s="18"/>
      <c r="Q2938" s="14"/>
      <c r="R2938" s="17" t="str">
        <f aca="false">IF($C2938="","",N($Q2938)*N($K2938))</f>
        <v/>
      </c>
    </row>
    <row r="2939" customFormat="false" ht="15" hidden="false" customHeight="false" outlineLevel="0" collapsed="false">
      <c r="B2939" s="12" t="n">
        <v>2934</v>
      </c>
      <c r="C2939" s="36" t="str">
        <f aca="false">IF(①在庫CSV_発注日!$M2935="","",①在庫CSV_発注日!$M2935&amp;"")</f>
        <v/>
      </c>
      <c r="D2939" s="12" t="str">
        <f aca="false">IF($C2939="","",①在庫CSV_発注日!$N2935)</f>
        <v/>
      </c>
      <c r="E2939" s="12" t="str">
        <f aca="false">IF($C2939="","",①在庫CSV_発注日!$H2935)</f>
        <v/>
      </c>
      <c r="F2939" s="12" t="str">
        <f aca="false">IF($C2939="","",①在庫CSV_発注日!$L2935)</f>
        <v/>
      </c>
      <c r="G2939" s="18"/>
      <c r="H2939" s="17" t="str">
        <f aca="false">IF($C2939="","",N(①在庫CSV_発注日!$Z2935))</f>
        <v/>
      </c>
      <c r="I2939" s="37" t="str">
        <f aca="false">IF($C2939="","",SUMIFS(⑤減算マスタCSV!$L$2:$L$8001,⑤減算マスタCSV!$F$2:$F$8001,$C2939,⑤減算マスタCSV!$K$2:$K$8001,1))</f>
        <v/>
      </c>
      <c r="J2939" s="17" t="str">
        <f aca="false">IF($C2939="","",IFERROR(INDEX(⑤減算マスタCSV!$H$2:$H$8001,MATCH($C2939,⑤減算マスタCSV!$F$2:$F$8001,0)),1))</f>
        <v/>
      </c>
      <c r="K2939" s="17" t="str">
        <f aca="false">IF($C2939="","",MAX(1,IFERROR(INDEX(⑥商品照会CSV!$M$2:$M$3001,MATCH($C2939,⑥商品照会CSV!$A$2:$A$3001,0)),1)))</f>
        <v/>
      </c>
      <c r="L2939" s="40" t="str">
        <f aca="false">IF($C2939="","",IFERROR(INDEX(⑥商品照会CSV!$Q$2:$Q$3001,MATCH($C2939,⑥商品照会CSV!$A$2:$A$3001,0)),0))</f>
        <v/>
      </c>
      <c r="M2939" s="40" t="str">
        <f aca="false">IF($C2939="","",N($L2939)*N($K2939))</f>
        <v/>
      </c>
      <c r="N2939" s="17" t="str">
        <f aca="false">IF($C2939="","",MAX(1,IFERROR(INDEX(⑥商品照会CSV!$AK$2:$AK$3001,MATCH($C2939,⑥商品照会CSV!$A$2:$A$3001,0)),1)))</f>
        <v/>
      </c>
      <c r="O2939" s="12" t="str">
        <f aca="false">IF($C2939="","",IFERROR(IF(INDEX(⑥商品照会CSV!$AN$2:$AN$3001,MATCH($C2939,⑥商品照会CSV!$A$2:$A$3001,0))=1,"バラ",IF(INDEX(⑥商品照会CSV!$AM$2:$AM$3001,MATCH($C2939,⑥商品照会CSV!$A$2:$A$3001,0))=1,"中間包装","ケース")),"ケース"))</f>
        <v/>
      </c>
      <c r="P2939" s="18"/>
      <c r="Q2939" s="14"/>
      <c r="R2939" s="17" t="str">
        <f aca="false">IF($C2939="","",N($Q2939)*N($K2939))</f>
        <v/>
      </c>
    </row>
    <row r="2940" customFormat="false" ht="15" hidden="false" customHeight="false" outlineLevel="0" collapsed="false">
      <c r="B2940" s="12" t="n">
        <v>2935</v>
      </c>
      <c r="C2940" s="36" t="str">
        <f aca="false">IF(①在庫CSV_発注日!$M2936="","",①在庫CSV_発注日!$M2936&amp;"")</f>
        <v/>
      </c>
      <c r="D2940" s="12" t="str">
        <f aca="false">IF($C2940="","",①在庫CSV_発注日!$N2936)</f>
        <v/>
      </c>
      <c r="E2940" s="12" t="str">
        <f aca="false">IF($C2940="","",①在庫CSV_発注日!$H2936)</f>
        <v/>
      </c>
      <c r="F2940" s="12" t="str">
        <f aca="false">IF($C2940="","",①在庫CSV_発注日!$L2936)</f>
        <v/>
      </c>
      <c r="G2940" s="18"/>
      <c r="H2940" s="17" t="str">
        <f aca="false">IF($C2940="","",N(①在庫CSV_発注日!$Z2936))</f>
        <v/>
      </c>
      <c r="I2940" s="37" t="str">
        <f aca="false">IF($C2940="","",SUMIFS(⑤減算マスタCSV!$L$2:$L$8001,⑤減算マスタCSV!$F$2:$F$8001,$C2940,⑤減算マスタCSV!$K$2:$K$8001,1))</f>
        <v/>
      </c>
      <c r="J2940" s="17" t="str">
        <f aca="false">IF($C2940="","",IFERROR(INDEX(⑤減算マスタCSV!$H$2:$H$8001,MATCH($C2940,⑤減算マスタCSV!$F$2:$F$8001,0)),1))</f>
        <v/>
      </c>
      <c r="K2940" s="17" t="str">
        <f aca="false">IF($C2940="","",MAX(1,IFERROR(INDEX(⑥商品照会CSV!$M$2:$M$3001,MATCH($C2940,⑥商品照会CSV!$A$2:$A$3001,0)),1)))</f>
        <v/>
      </c>
      <c r="L2940" s="40" t="str">
        <f aca="false">IF($C2940="","",IFERROR(INDEX(⑥商品照会CSV!$Q$2:$Q$3001,MATCH($C2940,⑥商品照会CSV!$A$2:$A$3001,0)),0))</f>
        <v/>
      </c>
      <c r="M2940" s="40" t="str">
        <f aca="false">IF($C2940="","",N($L2940)*N($K2940))</f>
        <v/>
      </c>
      <c r="N2940" s="17" t="str">
        <f aca="false">IF($C2940="","",MAX(1,IFERROR(INDEX(⑥商品照会CSV!$AK$2:$AK$3001,MATCH($C2940,⑥商品照会CSV!$A$2:$A$3001,0)),1)))</f>
        <v/>
      </c>
      <c r="O2940" s="12" t="str">
        <f aca="false">IF($C2940="","",IFERROR(IF(INDEX(⑥商品照会CSV!$AN$2:$AN$3001,MATCH($C2940,⑥商品照会CSV!$A$2:$A$3001,0))=1,"バラ",IF(INDEX(⑥商品照会CSV!$AM$2:$AM$3001,MATCH($C2940,⑥商品照会CSV!$A$2:$A$3001,0))=1,"中間包装","ケース")),"ケース"))</f>
        <v/>
      </c>
      <c r="P2940" s="18"/>
      <c r="Q2940" s="14"/>
      <c r="R2940" s="17" t="str">
        <f aca="false">IF($C2940="","",N($Q2940)*N($K2940))</f>
        <v/>
      </c>
    </row>
    <row r="2941" customFormat="false" ht="15" hidden="false" customHeight="false" outlineLevel="0" collapsed="false">
      <c r="B2941" s="12" t="n">
        <v>2936</v>
      </c>
      <c r="C2941" s="36" t="str">
        <f aca="false">IF(①在庫CSV_発注日!$M2937="","",①在庫CSV_発注日!$M2937&amp;"")</f>
        <v/>
      </c>
      <c r="D2941" s="12" t="str">
        <f aca="false">IF($C2941="","",①在庫CSV_発注日!$N2937)</f>
        <v/>
      </c>
      <c r="E2941" s="12" t="str">
        <f aca="false">IF($C2941="","",①在庫CSV_発注日!$H2937)</f>
        <v/>
      </c>
      <c r="F2941" s="12" t="str">
        <f aca="false">IF($C2941="","",①在庫CSV_発注日!$L2937)</f>
        <v/>
      </c>
      <c r="G2941" s="18"/>
      <c r="H2941" s="17" t="str">
        <f aca="false">IF($C2941="","",N(①在庫CSV_発注日!$Z2937))</f>
        <v/>
      </c>
      <c r="I2941" s="37" t="str">
        <f aca="false">IF($C2941="","",SUMIFS(⑤減算マスタCSV!$L$2:$L$8001,⑤減算マスタCSV!$F$2:$F$8001,$C2941,⑤減算マスタCSV!$K$2:$K$8001,1))</f>
        <v/>
      </c>
      <c r="J2941" s="17" t="str">
        <f aca="false">IF($C2941="","",IFERROR(INDEX(⑤減算マスタCSV!$H$2:$H$8001,MATCH($C2941,⑤減算マスタCSV!$F$2:$F$8001,0)),1))</f>
        <v/>
      </c>
      <c r="K2941" s="17" t="str">
        <f aca="false">IF($C2941="","",MAX(1,IFERROR(INDEX(⑥商品照会CSV!$M$2:$M$3001,MATCH($C2941,⑥商品照会CSV!$A$2:$A$3001,0)),1)))</f>
        <v/>
      </c>
      <c r="L2941" s="40" t="str">
        <f aca="false">IF($C2941="","",IFERROR(INDEX(⑥商品照会CSV!$Q$2:$Q$3001,MATCH($C2941,⑥商品照会CSV!$A$2:$A$3001,0)),0))</f>
        <v/>
      </c>
      <c r="M2941" s="40" t="str">
        <f aca="false">IF($C2941="","",N($L2941)*N($K2941))</f>
        <v/>
      </c>
      <c r="N2941" s="17" t="str">
        <f aca="false">IF($C2941="","",MAX(1,IFERROR(INDEX(⑥商品照会CSV!$AK$2:$AK$3001,MATCH($C2941,⑥商品照会CSV!$A$2:$A$3001,0)),1)))</f>
        <v/>
      </c>
      <c r="O2941" s="12" t="str">
        <f aca="false">IF($C2941="","",IFERROR(IF(INDEX(⑥商品照会CSV!$AN$2:$AN$3001,MATCH($C2941,⑥商品照会CSV!$A$2:$A$3001,0))=1,"バラ",IF(INDEX(⑥商品照会CSV!$AM$2:$AM$3001,MATCH($C2941,⑥商品照会CSV!$A$2:$A$3001,0))=1,"中間包装","ケース")),"ケース"))</f>
        <v/>
      </c>
      <c r="P2941" s="18"/>
      <c r="Q2941" s="14"/>
      <c r="R2941" s="17" t="str">
        <f aca="false">IF($C2941="","",N($Q2941)*N($K2941))</f>
        <v/>
      </c>
    </row>
    <row r="2942" customFormat="false" ht="15" hidden="false" customHeight="false" outlineLevel="0" collapsed="false">
      <c r="B2942" s="12" t="n">
        <v>2937</v>
      </c>
      <c r="C2942" s="36" t="str">
        <f aca="false">IF(①在庫CSV_発注日!$M2938="","",①在庫CSV_発注日!$M2938&amp;"")</f>
        <v/>
      </c>
      <c r="D2942" s="12" t="str">
        <f aca="false">IF($C2942="","",①在庫CSV_発注日!$N2938)</f>
        <v/>
      </c>
      <c r="E2942" s="12" t="str">
        <f aca="false">IF($C2942="","",①在庫CSV_発注日!$H2938)</f>
        <v/>
      </c>
      <c r="F2942" s="12" t="str">
        <f aca="false">IF($C2942="","",①在庫CSV_発注日!$L2938)</f>
        <v/>
      </c>
      <c r="G2942" s="18"/>
      <c r="H2942" s="17" t="str">
        <f aca="false">IF($C2942="","",N(①在庫CSV_発注日!$Z2938))</f>
        <v/>
      </c>
      <c r="I2942" s="37" t="str">
        <f aca="false">IF($C2942="","",SUMIFS(⑤減算マスタCSV!$L$2:$L$8001,⑤減算マスタCSV!$F$2:$F$8001,$C2942,⑤減算マスタCSV!$K$2:$K$8001,1))</f>
        <v/>
      </c>
      <c r="J2942" s="17" t="str">
        <f aca="false">IF($C2942="","",IFERROR(INDEX(⑤減算マスタCSV!$H$2:$H$8001,MATCH($C2942,⑤減算マスタCSV!$F$2:$F$8001,0)),1))</f>
        <v/>
      </c>
      <c r="K2942" s="17" t="str">
        <f aca="false">IF($C2942="","",MAX(1,IFERROR(INDEX(⑥商品照会CSV!$M$2:$M$3001,MATCH($C2942,⑥商品照会CSV!$A$2:$A$3001,0)),1)))</f>
        <v/>
      </c>
      <c r="L2942" s="40" t="str">
        <f aca="false">IF($C2942="","",IFERROR(INDEX(⑥商品照会CSV!$Q$2:$Q$3001,MATCH($C2942,⑥商品照会CSV!$A$2:$A$3001,0)),0))</f>
        <v/>
      </c>
      <c r="M2942" s="40" t="str">
        <f aca="false">IF($C2942="","",N($L2942)*N($K2942))</f>
        <v/>
      </c>
      <c r="N2942" s="17" t="str">
        <f aca="false">IF($C2942="","",MAX(1,IFERROR(INDEX(⑥商品照会CSV!$AK$2:$AK$3001,MATCH($C2942,⑥商品照会CSV!$A$2:$A$3001,0)),1)))</f>
        <v/>
      </c>
      <c r="O2942" s="12" t="str">
        <f aca="false">IF($C2942="","",IFERROR(IF(INDEX(⑥商品照会CSV!$AN$2:$AN$3001,MATCH($C2942,⑥商品照会CSV!$A$2:$A$3001,0))=1,"バラ",IF(INDEX(⑥商品照会CSV!$AM$2:$AM$3001,MATCH($C2942,⑥商品照会CSV!$A$2:$A$3001,0))=1,"中間包装","ケース")),"ケース"))</f>
        <v/>
      </c>
      <c r="P2942" s="18"/>
      <c r="Q2942" s="14"/>
      <c r="R2942" s="17" t="str">
        <f aca="false">IF($C2942="","",N($Q2942)*N($K2942))</f>
        <v/>
      </c>
    </row>
    <row r="2943" customFormat="false" ht="15" hidden="false" customHeight="false" outlineLevel="0" collapsed="false">
      <c r="B2943" s="12" t="n">
        <v>2938</v>
      </c>
      <c r="C2943" s="36" t="str">
        <f aca="false">IF(①在庫CSV_発注日!$M2939="","",①在庫CSV_発注日!$M2939&amp;"")</f>
        <v/>
      </c>
      <c r="D2943" s="12" t="str">
        <f aca="false">IF($C2943="","",①在庫CSV_発注日!$N2939)</f>
        <v/>
      </c>
      <c r="E2943" s="12" t="str">
        <f aca="false">IF($C2943="","",①在庫CSV_発注日!$H2939)</f>
        <v/>
      </c>
      <c r="F2943" s="12" t="str">
        <f aca="false">IF($C2943="","",①在庫CSV_発注日!$L2939)</f>
        <v/>
      </c>
      <c r="G2943" s="18"/>
      <c r="H2943" s="17" t="str">
        <f aca="false">IF($C2943="","",N(①在庫CSV_発注日!$Z2939))</f>
        <v/>
      </c>
      <c r="I2943" s="37" t="str">
        <f aca="false">IF($C2943="","",SUMIFS(⑤減算マスタCSV!$L$2:$L$8001,⑤減算マスタCSV!$F$2:$F$8001,$C2943,⑤減算マスタCSV!$K$2:$K$8001,1))</f>
        <v/>
      </c>
      <c r="J2943" s="17" t="str">
        <f aca="false">IF($C2943="","",IFERROR(INDEX(⑤減算マスタCSV!$H$2:$H$8001,MATCH($C2943,⑤減算マスタCSV!$F$2:$F$8001,0)),1))</f>
        <v/>
      </c>
      <c r="K2943" s="17" t="str">
        <f aca="false">IF($C2943="","",MAX(1,IFERROR(INDEX(⑥商品照会CSV!$M$2:$M$3001,MATCH($C2943,⑥商品照会CSV!$A$2:$A$3001,0)),1)))</f>
        <v/>
      </c>
      <c r="L2943" s="40" t="str">
        <f aca="false">IF($C2943="","",IFERROR(INDEX(⑥商品照会CSV!$Q$2:$Q$3001,MATCH($C2943,⑥商品照会CSV!$A$2:$A$3001,0)),0))</f>
        <v/>
      </c>
      <c r="M2943" s="40" t="str">
        <f aca="false">IF($C2943="","",N($L2943)*N($K2943))</f>
        <v/>
      </c>
      <c r="N2943" s="17" t="str">
        <f aca="false">IF($C2943="","",MAX(1,IFERROR(INDEX(⑥商品照会CSV!$AK$2:$AK$3001,MATCH($C2943,⑥商品照会CSV!$A$2:$A$3001,0)),1)))</f>
        <v/>
      </c>
      <c r="O2943" s="12" t="str">
        <f aca="false">IF($C2943="","",IFERROR(IF(INDEX(⑥商品照会CSV!$AN$2:$AN$3001,MATCH($C2943,⑥商品照会CSV!$A$2:$A$3001,0))=1,"バラ",IF(INDEX(⑥商品照会CSV!$AM$2:$AM$3001,MATCH($C2943,⑥商品照会CSV!$A$2:$A$3001,0))=1,"中間包装","ケース")),"ケース"))</f>
        <v/>
      </c>
      <c r="P2943" s="18"/>
      <c r="Q2943" s="14"/>
      <c r="R2943" s="17" t="str">
        <f aca="false">IF($C2943="","",N($Q2943)*N($K2943))</f>
        <v/>
      </c>
    </row>
    <row r="2944" customFormat="false" ht="15" hidden="false" customHeight="false" outlineLevel="0" collapsed="false">
      <c r="B2944" s="12" t="n">
        <v>2939</v>
      </c>
      <c r="C2944" s="36" t="str">
        <f aca="false">IF(①在庫CSV_発注日!$M2940="","",①在庫CSV_発注日!$M2940&amp;"")</f>
        <v/>
      </c>
      <c r="D2944" s="12" t="str">
        <f aca="false">IF($C2944="","",①在庫CSV_発注日!$N2940)</f>
        <v/>
      </c>
      <c r="E2944" s="12" t="str">
        <f aca="false">IF($C2944="","",①在庫CSV_発注日!$H2940)</f>
        <v/>
      </c>
      <c r="F2944" s="12" t="str">
        <f aca="false">IF($C2944="","",①在庫CSV_発注日!$L2940)</f>
        <v/>
      </c>
      <c r="G2944" s="18"/>
      <c r="H2944" s="17" t="str">
        <f aca="false">IF($C2944="","",N(①在庫CSV_発注日!$Z2940))</f>
        <v/>
      </c>
      <c r="I2944" s="37" t="str">
        <f aca="false">IF($C2944="","",SUMIFS(⑤減算マスタCSV!$L$2:$L$8001,⑤減算マスタCSV!$F$2:$F$8001,$C2944,⑤減算マスタCSV!$K$2:$K$8001,1))</f>
        <v/>
      </c>
      <c r="J2944" s="17" t="str">
        <f aca="false">IF($C2944="","",IFERROR(INDEX(⑤減算マスタCSV!$H$2:$H$8001,MATCH($C2944,⑤減算マスタCSV!$F$2:$F$8001,0)),1))</f>
        <v/>
      </c>
      <c r="K2944" s="17" t="str">
        <f aca="false">IF($C2944="","",MAX(1,IFERROR(INDEX(⑥商品照会CSV!$M$2:$M$3001,MATCH($C2944,⑥商品照会CSV!$A$2:$A$3001,0)),1)))</f>
        <v/>
      </c>
      <c r="L2944" s="40" t="str">
        <f aca="false">IF($C2944="","",IFERROR(INDEX(⑥商品照会CSV!$Q$2:$Q$3001,MATCH($C2944,⑥商品照会CSV!$A$2:$A$3001,0)),0))</f>
        <v/>
      </c>
      <c r="M2944" s="40" t="str">
        <f aca="false">IF($C2944="","",N($L2944)*N($K2944))</f>
        <v/>
      </c>
      <c r="N2944" s="17" t="str">
        <f aca="false">IF($C2944="","",MAX(1,IFERROR(INDEX(⑥商品照会CSV!$AK$2:$AK$3001,MATCH($C2944,⑥商品照会CSV!$A$2:$A$3001,0)),1)))</f>
        <v/>
      </c>
      <c r="O2944" s="12" t="str">
        <f aca="false">IF($C2944="","",IFERROR(IF(INDEX(⑥商品照会CSV!$AN$2:$AN$3001,MATCH($C2944,⑥商品照会CSV!$A$2:$A$3001,0))=1,"バラ",IF(INDEX(⑥商品照会CSV!$AM$2:$AM$3001,MATCH($C2944,⑥商品照会CSV!$A$2:$A$3001,0))=1,"中間包装","ケース")),"ケース"))</f>
        <v/>
      </c>
      <c r="P2944" s="18"/>
      <c r="Q2944" s="14"/>
      <c r="R2944" s="17" t="str">
        <f aca="false">IF($C2944="","",N($Q2944)*N($K2944))</f>
        <v/>
      </c>
    </row>
    <row r="2945" customFormat="false" ht="15" hidden="false" customHeight="false" outlineLevel="0" collapsed="false">
      <c r="B2945" s="12" t="n">
        <v>2940</v>
      </c>
      <c r="C2945" s="36" t="str">
        <f aca="false">IF(①在庫CSV_発注日!$M2941="","",①在庫CSV_発注日!$M2941&amp;"")</f>
        <v/>
      </c>
      <c r="D2945" s="12" t="str">
        <f aca="false">IF($C2945="","",①在庫CSV_発注日!$N2941)</f>
        <v/>
      </c>
      <c r="E2945" s="12" t="str">
        <f aca="false">IF($C2945="","",①在庫CSV_発注日!$H2941)</f>
        <v/>
      </c>
      <c r="F2945" s="12" t="str">
        <f aca="false">IF($C2945="","",①在庫CSV_発注日!$L2941)</f>
        <v/>
      </c>
      <c r="G2945" s="18"/>
      <c r="H2945" s="17" t="str">
        <f aca="false">IF($C2945="","",N(①在庫CSV_発注日!$Z2941))</f>
        <v/>
      </c>
      <c r="I2945" s="37" t="str">
        <f aca="false">IF($C2945="","",SUMIFS(⑤減算マスタCSV!$L$2:$L$8001,⑤減算マスタCSV!$F$2:$F$8001,$C2945,⑤減算マスタCSV!$K$2:$K$8001,1))</f>
        <v/>
      </c>
      <c r="J2945" s="17" t="str">
        <f aca="false">IF($C2945="","",IFERROR(INDEX(⑤減算マスタCSV!$H$2:$H$8001,MATCH($C2945,⑤減算マスタCSV!$F$2:$F$8001,0)),1))</f>
        <v/>
      </c>
      <c r="K2945" s="17" t="str">
        <f aca="false">IF($C2945="","",MAX(1,IFERROR(INDEX(⑥商品照会CSV!$M$2:$M$3001,MATCH($C2945,⑥商品照会CSV!$A$2:$A$3001,0)),1)))</f>
        <v/>
      </c>
      <c r="L2945" s="40" t="str">
        <f aca="false">IF($C2945="","",IFERROR(INDEX(⑥商品照会CSV!$Q$2:$Q$3001,MATCH($C2945,⑥商品照会CSV!$A$2:$A$3001,0)),0))</f>
        <v/>
      </c>
      <c r="M2945" s="40" t="str">
        <f aca="false">IF($C2945="","",N($L2945)*N($K2945))</f>
        <v/>
      </c>
      <c r="N2945" s="17" t="str">
        <f aca="false">IF($C2945="","",MAX(1,IFERROR(INDEX(⑥商品照会CSV!$AK$2:$AK$3001,MATCH($C2945,⑥商品照会CSV!$A$2:$A$3001,0)),1)))</f>
        <v/>
      </c>
      <c r="O2945" s="12" t="str">
        <f aca="false">IF($C2945="","",IFERROR(IF(INDEX(⑥商品照会CSV!$AN$2:$AN$3001,MATCH($C2945,⑥商品照会CSV!$A$2:$A$3001,0))=1,"バラ",IF(INDEX(⑥商品照会CSV!$AM$2:$AM$3001,MATCH($C2945,⑥商品照会CSV!$A$2:$A$3001,0))=1,"中間包装","ケース")),"ケース"))</f>
        <v/>
      </c>
      <c r="P2945" s="18"/>
      <c r="Q2945" s="14"/>
      <c r="R2945" s="17" t="str">
        <f aca="false">IF($C2945="","",N($Q2945)*N($K2945))</f>
        <v/>
      </c>
    </row>
    <row r="2946" customFormat="false" ht="15" hidden="false" customHeight="false" outlineLevel="0" collapsed="false">
      <c r="B2946" s="12" t="n">
        <v>2941</v>
      </c>
      <c r="C2946" s="36" t="str">
        <f aca="false">IF(①在庫CSV_発注日!$M2942="","",①在庫CSV_発注日!$M2942&amp;"")</f>
        <v/>
      </c>
      <c r="D2946" s="12" t="str">
        <f aca="false">IF($C2946="","",①在庫CSV_発注日!$N2942)</f>
        <v/>
      </c>
      <c r="E2946" s="12" t="str">
        <f aca="false">IF($C2946="","",①在庫CSV_発注日!$H2942)</f>
        <v/>
      </c>
      <c r="F2946" s="12" t="str">
        <f aca="false">IF($C2946="","",①在庫CSV_発注日!$L2942)</f>
        <v/>
      </c>
      <c r="G2946" s="18"/>
      <c r="H2946" s="17" t="str">
        <f aca="false">IF($C2946="","",N(①在庫CSV_発注日!$Z2942))</f>
        <v/>
      </c>
      <c r="I2946" s="37" t="str">
        <f aca="false">IF($C2946="","",SUMIFS(⑤減算マスタCSV!$L$2:$L$8001,⑤減算マスタCSV!$F$2:$F$8001,$C2946,⑤減算マスタCSV!$K$2:$K$8001,1))</f>
        <v/>
      </c>
      <c r="J2946" s="17" t="str">
        <f aca="false">IF($C2946="","",IFERROR(INDEX(⑤減算マスタCSV!$H$2:$H$8001,MATCH($C2946,⑤減算マスタCSV!$F$2:$F$8001,0)),1))</f>
        <v/>
      </c>
      <c r="K2946" s="17" t="str">
        <f aca="false">IF($C2946="","",MAX(1,IFERROR(INDEX(⑥商品照会CSV!$M$2:$M$3001,MATCH($C2946,⑥商品照会CSV!$A$2:$A$3001,0)),1)))</f>
        <v/>
      </c>
      <c r="L2946" s="40" t="str">
        <f aca="false">IF($C2946="","",IFERROR(INDEX(⑥商品照会CSV!$Q$2:$Q$3001,MATCH($C2946,⑥商品照会CSV!$A$2:$A$3001,0)),0))</f>
        <v/>
      </c>
      <c r="M2946" s="40" t="str">
        <f aca="false">IF($C2946="","",N($L2946)*N($K2946))</f>
        <v/>
      </c>
      <c r="N2946" s="17" t="str">
        <f aca="false">IF($C2946="","",MAX(1,IFERROR(INDEX(⑥商品照会CSV!$AK$2:$AK$3001,MATCH($C2946,⑥商品照会CSV!$A$2:$A$3001,0)),1)))</f>
        <v/>
      </c>
      <c r="O2946" s="12" t="str">
        <f aca="false">IF($C2946="","",IFERROR(IF(INDEX(⑥商品照会CSV!$AN$2:$AN$3001,MATCH($C2946,⑥商品照会CSV!$A$2:$A$3001,0))=1,"バラ",IF(INDEX(⑥商品照会CSV!$AM$2:$AM$3001,MATCH($C2946,⑥商品照会CSV!$A$2:$A$3001,0))=1,"中間包装","ケース")),"ケース"))</f>
        <v/>
      </c>
      <c r="P2946" s="18"/>
      <c r="Q2946" s="14"/>
      <c r="R2946" s="17" t="str">
        <f aca="false">IF($C2946="","",N($Q2946)*N($K2946))</f>
        <v/>
      </c>
    </row>
    <row r="2947" customFormat="false" ht="15" hidden="false" customHeight="false" outlineLevel="0" collapsed="false">
      <c r="B2947" s="12" t="n">
        <v>2942</v>
      </c>
      <c r="C2947" s="36" t="str">
        <f aca="false">IF(①在庫CSV_発注日!$M2943="","",①在庫CSV_発注日!$M2943&amp;"")</f>
        <v/>
      </c>
      <c r="D2947" s="12" t="str">
        <f aca="false">IF($C2947="","",①在庫CSV_発注日!$N2943)</f>
        <v/>
      </c>
      <c r="E2947" s="12" t="str">
        <f aca="false">IF($C2947="","",①在庫CSV_発注日!$H2943)</f>
        <v/>
      </c>
      <c r="F2947" s="12" t="str">
        <f aca="false">IF($C2947="","",①在庫CSV_発注日!$L2943)</f>
        <v/>
      </c>
      <c r="G2947" s="18"/>
      <c r="H2947" s="17" t="str">
        <f aca="false">IF($C2947="","",N(①在庫CSV_発注日!$Z2943))</f>
        <v/>
      </c>
      <c r="I2947" s="37" t="str">
        <f aca="false">IF($C2947="","",SUMIFS(⑤減算マスタCSV!$L$2:$L$8001,⑤減算マスタCSV!$F$2:$F$8001,$C2947,⑤減算マスタCSV!$K$2:$K$8001,1))</f>
        <v/>
      </c>
      <c r="J2947" s="17" t="str">
        <f aca="false">IF($C2947="","",IFERROR(INDEX(⑤減算マスタCSV!$H$2:$H$8001,MATCH($C2947,⑤減算マスタCSV!$F$2:$F$8001,0)),1))</f>
        <v/>
      </c>
      <c r="K2947" s="17" t="str">
        <f aca="false">IF($C2947="","",MAX(1,IFERROR(INDEX(⑥商品照会CSV!$M$2:$M$3001,MATCH($C2947,⑥商品照会CSV!$A$2:$A$3001,0)),1)))</f>
        <v/>
      </c>
      <c r="L2947" s="40" t="str">
        <f aca="false">IF($C2947="","",IFERROR(INDEX(⑥商品照会CSV!$Q$2:$Q$3001,MATCH($C2947,⑥商品照会CSV!$A$2:$A$3001,0)),0))</f>
        <v/>
      </c>
      <c r="M2947" s="40" t="str">
        <f aca="false">IF($C2947="","",N($L2947)*N($K2947))</f>
        <v/>
      </c>
      <c r="N2947" s="17" t="str">
        <f aca="false">IF($C2947="","",MAX(1,IFERROR(INDEX(⑥商品照会CSV!$AK$2:$AK$3001,MATCH($C2947,⑥商品照会CSV!$A$2:$A$3001,0)),1)))</f>
        <v/>
      </c>
      <c r="O2947" s="12" t="str">
        <f aca="false">IF($C2947="","",IFERROR(IF(INDEX(⑥商品照会CSV!$AN$2:$AN$3001,MATCH($C2947,⑥商品照会CSV!$A$2:$A$3001,0))=1,"バラ",IF(INDEX(⑥商品照会CSV!$AM$2:$AM$3001,MATCH($C2947,⑥商品照会CSV!$A$2:$A$3001,0))=1,"中間包装","ケース")),"ケース"))</f>
        <v/>
      </c>
      <c r="P2947" s="18"/>
      <c r="Q2947" s="14"/>
      <c r="R2947" s="17" t="str">
        <f aca="false">IF($C2947="","",N($Q2947)*N($K2947))</f>
        <v/>
      </c>
    </row>
    <row r="2948" customFormat="false" ht="15" hidden="false" customHeight="false" outlineLevel="0" collapsed="false">
      <c r="B2948" s="12" t="n">
        <v>2943</v>
      </c>
      <c r="C2948" s="36" t="str">
        <f aca="false">IF(①在庫CSV_発注日!$M2944="","",①在庫CSV_発注日!$M2944&amp;"")</f>
        <v/>
      </c>
      <c r="D2948" s="12" t="str">
        <f aca="false">IF($C2948="","",①在庫CSV_発注日!$N2944)</f>
        <v/>
      </c>
      <c r="E2948" s="12" t="str">
        <f aca="false">IF($C2948="","",①在庫CSV_発注日!$H2944)</f>
        <v/>
      </c>
      <c r="F2948" s="12" t="str">
        <f aca="false">IF($C2948="","",①在庫CSV_発注日!$L2944)</f>
        <v/>
      </c>
      <c r="G2948" s="18"/>
      <c r="H2948" s="17" t="str">
        <f aca="false">IF($C2948="","",N(①在庫CSV_発注日!$Z2944))</f>
        <v/>
      </c>
      <c r="I2948" s="37" t="str">
        <f aca="false">IF($C2948="","",SUMIFS(⑤減算マスタCSV!$L$2:$L$8001,⑤減算マスタCSV!$F$2:$F$8001,$C2948,⑤減算マスタCSV!$K$2:$K$8001,1))</f>
        <v/>
      </c>
      <c r="J2948" s="17" t="str">
        <f aca="false">IF($C2948="","",IFERROR(INDEX(⑤減算マスタCSV!$H$2:$H$8001,MATCH($C2948,⑤減算マスタCSV!$F$2:$F$8001,0)),1))</f>
        <v/>
      </c>
      <c r="K2948" s="17" t="str">
        <f aca="false">IF($C2948="","",MAX(1,IFERROR(INDEX(⑥商品照会CSV!$M$2:$M$3001,MATCH($C2948,⑥商品照会CSV!$A$2:$A$3001,0)),1)))</f>
        <v/>
      </c>
      <c r="L2948" s="40" t="str">
        <f aca="false">IF($C2948="","",IFERROR(INDEX(⑥商品照会CSV!$Q$2:$Q$3001,MATCH($C2948,⑥商品照会CSV!$A$2:$A$3001,0)),0))</f>
        <v/>
      </c>
      <c r="M2948" s="40" t="str">
        <f aca="false">IF($C2948="","",N($L2948)*N($K2948))</f>
        <v/>
      </c>
      <c r="N2948" s="17" t="str">
        <f aca="false">IF($C2948="","",MAX(1,IFERROR(INDEX(⑥商品照会CSV!$AK$2:$AK$3001,MATCH($C2948,⑥商品照会CSV!$A$2:$A$3001,0)),1)))</f>
        <v/>
      </c>
      <c r="O2948" s="12" t="str">
        <f aca="false">IF($C2948="","",IFERROR(IF(INDEX(⑥商品照会CSV!$AN$2:$AN$3001,MATCH($C2948,⑥商品照会CSV!$A$2:$A$3001,0))=1,"バラ",IF(INDEX(⑥商品照会CSV!$AM$2:$AM$3001,MATCH($C2948,⑥商品照会CSV!$A$2:$A$3001,0))=1,"中間包装","ケース")),"ケース"))</f>
        <v/>
      </c>
      <c r="P2948" s="18"/>
      <c r="Q2948" s="14"/>
      <c r="R2948" s="17" t="str">
        <f aca="false">IF($C2948="","",N($Q2948)*N($K2948))</f>
        <v/>
      </c>
    </row>
    <row r="2949" customFormat="false" ht="15" hidden="false" customHeight="false" outlineLevel="0" collapsed="false">
      <c r="B2949" s="12" t="n">
        <v>2944</v>
      </c>
      <c r="C2949" s="36" t="str">
        <f aca="false">IF(①在庫CSV_発注日!$M2945="","",①在庫CSV_発注日!$M2945&amp;"")</f>
        <v/>
      </c>
      <c r="D2949" s="12" t="str">
        <f aca="false">IF($C2949="","",①在庫CSV_発注日!$N2945)</f>
        <v/>
      </c>
      <c r="E2949" s="12" t="str">
        <f aca="false">IF($C2949="","",①在庫CSV_発注日!$H2945)</f>
        <v/>
      </c>
      <c r="F2949" s="12" t="str">
        <f aca="false">IF($C2949="","",①在庫CSV_発注日!$L2945)</f>
        <v/>
      </c>
      <c r="G2949" s="18"/>
      <c r="H2949" s="17" t="str">
        <f aca="false">IF($C2949="","",N(①在庫CSV_発注日!$Z2945))</f>
        <v/>
      </c>
      <c r="I2949" s="37" t="str">
        <f aca="false">IF($C2949="","",SUMIFS(⑤減算マスタCSV!$L$2:$L$8001,⑤減算マスタCSV!$F$2:$F$8001,$C2949,⑤減算マスタCSV!$K$2:$K$8001,1))</f>
        <v/>
      </c>
      <c r="J2949" s="17" t="str">
        <f aca="false">IF($C2949="","",IFERROR(INDEX(⑤減算マスタCSV!$H$2:$H$8001,MATCH($C2949,⑤減算マスタCSV!$F$2:$F$8001,0)),1))</f>
        <v/>
      </c>
      <c r="K2949" s="17" t="str">
        <f aca="false">IF($C2949="","",MAX(1,IFERROR(INDEX(⑥商品照会CSV!$M$2:$M$3001,MATCH($C2949,⑥商品照会CSV!$A$2:$A$3001,0)),1)))</f>
        <v/>
      </c>
      <c r="L2949" s="40" t="str">
        <f aca="false">IF($C2949="","",IFERROR(INDEX(⑥商品照会CSV!$Q$2:$Q$3001,MATCH($C2949,⑥商品照会CSV!$A$2:$A$3001,0)),0))</f>
        <v/>
      </c>
      <c r="M2949" s="40" t="str">
        <f aca="false">IF($C2949="","",N($L2949)*N($K2949))</f>
        <v/>
      </c>
      <c r="N2949" s="17" t="str">
        <f aca="false">IF($C2949="","",MAX(1,IFERROR(INDEX(⑥商品照会CSV!$AK$2:$AK$3001,MATCH($C2949,⑥商品照会CSV!$A$2:$A$3001,0)),1)))</f>
        <v/>
      </c>
      <c r="O2949" s="12" t="str">
        <f aca="false">IF($C2949="","",IFERROR(IF(INDEX(⑥商品照会CSV!$AN$2:$AN$3001,MATCH($C2949,⑥商品照会CSV!$A$2:$A$3001,0))=1,"バラ",IF(INDEX(⑥商品照会CSV!$AM$2:$AM$3001,MATCH($C2949,⑥商品照会CSV!$A$2:$A$3001,0))=1,"中間包装","ケース")),"ケース"))</f>
        <v/>
      </c>
      <c r="P2949" s="18"/>
      <c r="Q2949" s="14"/>
      <c r="R2949" s="17" t="str">
        <f aca="false">IF($C2949="","",N($Q2949)*N($K2949))</f>
        <v/>
      </c>
    </row>
    <row r="2950" customFormat="false" ht="15" hidden="false" customHeight="false" outlineLevel="0" collapsed="false">
      <c r="B2950" s="12" t="n">
        <v>2945</v>
      </c>
      <c r="C2950" s="36" t="str">
        <f aca="false">IF(①在庫CSV_発注日!$M2946="","",①在庫CSV_発注日!$M2946&amp;"")</f>
        <v/>
      </c>
      <c r="D2950" s="12" t="str">
        <f aca="false">IF($C2950="","",①在庫CSV_発注日!$N2946)</f>
        <v/>
      </c>
      <c r="E2950" s="12" t="str">
        <f aca="false">IF($C2950="","",①在庫CSV_発注日!$H2946)</f>
        <v/>
      </c>
      <c r="F2950" s="12" t="str">
        <f aca="false">IF($C2950="","",①在庫CSV_発注日!$L2946)</f>
        <v/>
      </c>
      <c r="G2950" s="18"/>
      <c r="H2950" s="17" t="str">
        <f aca="false">IF($C2950="","",N(①在庫CSV_発注日!$Z2946))</f>
        <v/>
      </c>
      <c r="I2950" s="37" t="str">
        <f aca="false">IF($C2950="","",SUMIFS(⑤減算マスタCSV!$L$2:$L$8001,⑤減算マスタCSV!$F$2:$F$8001,$C2950,⑤減算マスタCSV!$K$2:$K$8001,1))</f>
        <v/>
      </c>
      <c r="J2950" s="17" t="str">
        <f aca="false">IF($C2950="","",IFERROR(INDEX(⑤減算マスタCSV!$H$2:$H$8001,MATCH($C2950,⑤減算マスタCSV!$F$2:$F$8001,0)),1))</f>
        <v/>
      </c>
      <c r="K2950" s="17" t="str">
        <f aca="false">IF($C2950="","",MAX(1,IFERROR(INDEX(⑥商品照会CSV!$M$2:$M$3001,MATCH($C2950,⑥商品照会CSV!$A$2:$A$3001,0)),1)))</f>
        <v/>
      </c>
      <c r="L2950" s="40" t="str">
        <f aca="false">IF($C2950="","",IFERROR(INDEX(⑥商品照会CSV!$Q$2:$Q$3001,MATCH($C2950,⑥商品照会CSV!$A$2:$A$3001,0)),0))</f>
        <v/>
      </c>
      <c r="M2950" s="40" t="str">
        <f aca="false">IF($C2950="","",N($L2950)*N($K2950))</f>
        <v/>
      </c>
      <c r="N2950" s="17" t="str">
        <f aca="false">IF($C2950="","",MAX(1,IFERROR(INDEX(⑥商品照会CSV!$AK$2:$AK$3001,MATCH($C2950,⑥商品照会CSV!$A$2:$A$3001,0)),1)))</f>
        <v/>
      </c>
      <c r="O2950" s="12" t="str">
        <f aca="false">IF($C2950="","",IFERROR(IF(INDEX(⑥商品照会CSV!$AN$2:$AN$3001,MATCH($C2950,⑥商品照会CSV!$A$2:$A$3001,0))=1,"バラ",IF(INDEX(⑥商品照会CSV!$AM$2:$AM$3001,MATCH($C2950,⑥商品照会CSV!$A$2:$A$3001,0))=1,"中間包装","ケース")),"ケース"))</f>
        <v/>
      </c>
      <c r="P2950" s="18"/>
      <c r="Q2950" s="14"/>
      <c r="R2950" s="17" t="str">
        <f aca="false">IF($C2950="","",N($Q2950)*N($K2950))</f>
        <v/>
      </c>
    </row>
    <row r="2951" customFormat="false" ht="15" hidden="false" customHeight="false" outlineLevel="0" collapsed="false">
      <c r="B2951" s="12" t="n">
        <v>2946</v>
      </c>
      <c r="C2951" s="36" t="str">
        <f aca="false">IF(①在庫CSV_発注日!$M2947="","",①在庫CSV_発注日!$M2947&amp;"")</f>
        <v/>
      </c>
      <c r="D2951" s="12" t="str">
        <f aca="false">IF($C2951="","",①在庫CSV_発注日!$N2947)</f>
        <v/>
      </c>
      <c r="E2951" s="12" t="str">
        <f aca="false">IF($C2951="","",①在庫CSV_発注日!$H2947)</f>
        <v/>
      </c>
      <c r="F2951" s="12" t="str">
        <f aca="false">IF($C2951="","",①在庫CSV_発注日!$L2947)</f>
        <v/>
      </c>
      <c r="G2951" s="18"/>
      <c r="H2951" s="17" t="str">
        <f aca="false">IF($C2951="","",N(①在庫CSV_発注日!$Z2947))</f>
        <v/>
      </c>
      <c r="I2951" s="37" t="str">
        <f aca="false">IF($C2951="","",SUMIFS(⑤減算マスタCSV!$L$2:$L$8001,⑤減算マスタCSV!$F$2:$F$8001,$C2951,⑤減算マスタCSV!$K$2:$K$8001,1))</f>
        <v/>
      </c>
      <c r="J2951" s="17" t="str">
        <f aca="false">IF($C2951="","",IFERROR(INDEX(⑤減算マスタCSV!$H$2:$H$8001,MATCH($C2951,⑤減算マスタCSV!$F$2:$F$8001,0)),1))</f>
        <v/>
      </c>
      <c r="K2951" s="17" t="str">
        <f aca="false">IF($C2951="","",MAX(1,IFERROR(INDEX(⑥商品照会CSV!$M$2:$M$3001,MATCH($C2951,⑥商品照会CSV!$A$2:$A$3001,0)),1)))</f>
        <v/>
      </c>
      <c r="L2951" s="40" t="str">
        <f aca="false">IF($C2951="","",IFERROR(INDEX(⑥商品照会CSV!$Q$2:$Q$3001,MATCH($C2951,⑥商品照会CSV!$A$2:$A$3001,0)),0))</f>
        <v/>
      </c>
      <c r="M2951" s="40" t="str">
        <f aca="false">IF($C2951="","",N($L2951)*N($K2951))</f>
        <v/>
      </c>
      <c r="N2951" s="17" t="str">
        <f aca="false">IF($C2951="","",MAX(1,IFERROR(INDEX(⑥商品照会CSV!$AK$2:$AK$3001,MATCH($C2951,⑥商品照会CSV!$A$2:$A$3001,0)),1)))</f>
        <v/>
      </c>
      <c r="O2951" s="12" t="str">
        <f aca="false">IF($C2951="","",IFERROR(IF(INDEX(⑥商品照会CSV!$AN$2:$AN$3001,MATCH($C2951,⑥商品照会CSV!$A$2:$A$3001,0))=1,"バラ",IF(INDEX(⑥商品照会CSV!$AM$2:$AM$3001,MATCH($C2951,⑥商品照会CSV!$A$2:$A$3001,0))=1,"中間包装","ケース")),"ケース"))</f>
        <v/>
      </c>
      <c r="P2951" s="18"/>
      <c r="Q2951" s="14"/>
      <c r="R2951" s="17" t="str">
        <f aca="false">IF($C2951="","",N($Q2951)*N($K2951))</f>
        <v/>
      </c>
    </row>
    <row r="2952" customFormat="false" ht="15" hidden="false" customHeight="false" outlineLevel="0" collapsed="false">
      <c r="B2952" s="12" t="n">
        <v>2947</v>
      </c>
      <c r="C2952" s="36" t="str">
        <f aca="false">IF(①在庫CSV_発注日!$M2948="","",①在庫CSV_発注日!$M2948&amp;"")</f>
        <v/>
      </c>
      <c r="D2952" s="12" t="str">
        <f aca="false">IF($C2952="","",①在庫CSV_発注日!$N2948)</f>
        <v/>
      </c>
      <c r="E2952" s="12" t="str">
        <f aca="false">IF($C2952="","",①在庫CSV_発注日!$H2948)</f>
        <v/>
      </c>
      <c r="F2952" s="12" t="str">
        <f aca="false">IF($C2952="","",①在庫CSV_発注日!$L2948)</f>
        <v/>
      </c>
      <c r="G2952" s="18"/>
      <c r="H2952" s="17" t="str">
        <f aca="false">IF($C2952="","",N(①在庫CSV_発注日!$Z2948))</f>
        <v/>
      </c>
      <c r="I2952" s="37" t="str">
        <f aca="false">IF($C2952="","",SUMIFS(⑤減算マスタCSV!$L$2:$L$8001,⑤減算マスタCSV!$F$2:$F$8001,$C2952,⑤減算マスタCSV!$K$2:$K$8001,1))</f>
        <v/>
      </c>
      <c r="J2952" s="17" t="str">
        <f aca="false">IF($C2952="","",IFERROR(INDEX(⑤減算マスタCSV!$H$2:$H$8001,MATCH($C2952,⑤減算マスタCSV!$F$2:$F$8001,0)),1))</f>
        <v/>
      </c>
      <c r="K2952" s="17" t="str">
        <f aca="false">IF($C2952="","",MAX(1,IFERROR(INDEX(⑥商品照会CSV!$M$2:$M$3001,MATCH($C2952,⑥商品照会CSV!$A$2:$A$3001,0)),1)))</f>
        <v/>
      </c>
      <c r="L2952" s="40" t="str">
        <f aca="false">IF($C2952="","",IFERROR(INDEX(⑥商品照会CSV!$Q$2:$Q$3001,MATCH($C2952,⑥商品照会CSV!$A$2:$A$3001,0)),0))</f>
        <v/>
      </c>
      <c r="M2952" s="40" t="str">
        <f aca="false">IF($C2952="","",N($L2952)*N($K2952))</f>
        <v/>
      </c>
      <c r="N2952" s="17" t="str">
        <f aca="false">IF($C2952="","",MAX(1,IFERROR(INDEX(⑥商品照会CSV!$AK$2:$AK$3001,MATCH($C2952,⑥商品照会CSV!$A$2:$A$3001,0)),1)))</f>
        <v/>
      </c>
      <c r="O2952" s="12" t="str">
        <f aca="false">IF($C2952="","",IFERROR(IF(INDEX(⑥商品照会CSV!$AN$2:$AN$3001,MATCH($C2952,⑥商品照会CSV!$A$2:$A$3001,0))=1,"バラ",IF(INDEX(⑥商品照会CSV!$AM$2:$AM$3001,MATCH($C2952,⑥商品照会CSV!$A$2:$A$3001,0))=1,"中間包装","ケース")),"ケース"))</f>
        <v/>
      </c>
      <c r="P2952" s="18"/>
      <c r="Q2952" s="14"/>
      <c r="R2952" s="17" t="str">
        <f aca="false">IF($C2952="","",N($Q2952)*N($K2952))</f>
        <v/>
      </c>
    </row>
    <row r="2953" customFormat="false" ht="15" hidden="false" customHeight="false" outlineLevel="0" collapsed="false">
      <c r="B2953" s="12" t="n">
        <v>2948</v>
      </c>
      <c r="C2953" s="36" t="str">
        <f aca="false">IF(①在庫CSV_発注日!$M2949="","",①在庫CSV_発注日!$M2949&amp;"")</f>
        <v/>
      </c>
      <c r="D2953" s="12" t="str">
        <f aca="false">IF($C2953="","",①在庫CSV_発注日!$N2949)</f>
        <v/>
      </c>
      <c r="E2953" s="12" t="str">
        <f aca="false">IF($C2953="","",①在庫CSV_発注日!$H2949)</f>
        <v/>
      </c>
      <c r="F2953" s="12" t="str">
        <f aca="false">IF($C2953="","",①在庫CSV_発注日!$L2949)</f>
        <v/>
      </c>
      <c r="G2953" s="18"/>
      <c r="H2953" s="17" t="str">
        <f aca="false">IF($C2953="","",N(①在庫CSV_発注日!$Z2949))</f>
        <v/>
      </c>
      <c r="I2953" s="37" t="str">
        <f aca="false">IF($C2953="","",SUMIFS(⑤減算マスタCSV!$L$2:$L$8001,⑤減算マスタCSV!$F$2:$F$8001,$C2953,⑤減算マスタCSV!$K$2:$K$8001,1))</f>
        <v/>
      </c>
      <c r="J2953" s="17" t="str">
        <f aca="false">IF($C2953="","",IFERROR(INDEX(⑤減算マスタCSV!$H$2:$H$8001,MATCH($C2953,⑤減算マスタCSV!$F$2:$F$8001,0)),1))</f>
        <v/>
      </c>
      <c r="K2953" s="17" t="str">
        <f aca="false">IF($C2953="","",MAX(1,IFERROR(INDEX(⑥商品照会CSV!$M$2:$M$3001,MATCH($C2953,⑥商品照会CSV!$A$2:$A$3001,0)),1)))</f>
        <v/>
      </c>
      <c r="L2953" s="40" t="str">
        <f aca="false">IF($C2953="","",IFERROR(INDEX(⑥商品照会CSV!$Q$2:$Q$3001,MATCH($C2953,⑥商品照会CSV!$A$2:$A$3001,0)),0))</f>
        <v/>
      </c>
      <c r="M2953" s="40" t="str">
        <f aca="false">IF($C2953="","",N($L2953)*N($K2953))</f>
        <v/>
      </c>
      <c r="N2953" s="17" t="str">
        <f aca="false">IF($C2953="","",MAX(1,IFERROR(INDEX(⑥商品照会CSV!$AK$2:$AK$3001,MATCH($C2953,⑥商品照会CSV!$A$2:$A$3001,0)),1)))</f>
        <v/>
      </c>
      <c r="O2953" s="12" t="str">
        <f aca="false">IF($C2953="","",IFERROR(IF(INDEX(⑥商品照会CSV!$AN$2:$AN$3001,MATCH($C2953,⑥商品照会CSV!$A$2:$A$3001,0))=1,"バラ",IF(INDEX(⑥商品照会CSV!$AM$2:$AM$3001,MATCH($C2953,⑥商品照会CSV!$A$2:$A$3001,0))=1,"中間包装","ケース")),"ケース"))</f>
        <v/>
      </c>
      <c r="P2953" s="18"/>
      <c r="Q2953" s="14"/>
      <c r="R2953" s="17" t="str">
        <f aca="false">IF($C2953="","",N($Q2953)*N($K2953))</f>
        <v/>
      </c>
    </row>
    <row r="2954" customFormat="false" ht="15" hidden="false" customHeight="false" outlineLevel="0" collapsed="false">
      <c r="B2954" s="12" t="n">
        <v>2949</v>
      </c>
      <c r="C2954" s="36" t="str">
        <f aca="false">IF(①在庫CSV_発注日!$M2950="","",①在庫CSV_発注日!$M2950&amp;"")</f>
        <v/>
      </c>
      <c r="D2954" s="12" t="str">
        <f aca="false">IF($C2954="","",①在庫CSV_発注日!$N2950)</f>
        <v/>
      </c>
      <c r="E2954" s="12" t="str">
        <f aca="false">IF($C2954="","",①在庫CSV_発注日!$H2950)</f>
        <v/>
      </c>
      <c r="F2954" s="12" t="str">
        <f aca="false">IF($C2954="","",①在庫CSV_発注日!$L2950)</f>
        <v/>
      </c>
      <c r="G2954" s="18"/>
      <c r="H2954" s="17" t="str">
        <f aca="false">IF($C2954="","",N(①在庫CSV_発注日!$Z2950))</f>
        <v/>
      </c>
      <c r="I2954" s="37" t="str">
        <f aca="false">IF($C2954="","",SUMIFS(⑤減算マスタCSV!$L$2:$L$8001,⑤減算マスタCSV!$F$2:$F$8001,$C2954,⑤減算マスタCSV!$K$2:$K$8001,1))</f>
        <v/>
      </c>
      <c r="J2954" s="17" t="str">
        <f aca="false">IF($C2954="","",IFERROR(INDEX(⑤減算マスタCSV!$H$2:$H$8001,MATCH($C2954,⑤減算マスタCSV!$F$2:$F$8001,0)),1))</f>
        <v/>
      </c>
      <c r="K2954" s="17" t="str">
        <f aca="false">IF($C2954="","",MAX(1,IFERROR(INDEX(⑥商品照会CSV!$M$2:$M$3001,MATCH($C2954,⑥商品照会CSV!$A$2:$A$3001,0)),1)))</f>
        <v/>
      </c>
      <c r="L2954" s="40" t="str">
        <f aca="false">IF($C2954="","",IFERROR(INDEX(⑥商品照会CSV!$Q$2:$Q$3001,MATCH($C2954,⑥商品照会CSV!$A$2:$A$3001,0)),0))</f>
        <v/>
      </c>
      <c r="M2954" s="40" t="str">
        <f aca="false">IF($C2954="","",N($L2954)*N($K2954))</f>
        <v/>
      </c>
      <c r="N2954" s="17" t="str">
        <f aca="false">IF($C2954="","",MAX(1,IFERROR(INDEX(⑥商品照会CSV!$AK$2:$AK$3001,MATCH($C2954,⑥商品照会CSV!$A$2:$A$3001,0)),1)))</f>
        <v/>
      </c>
      <c r="O2954" s="12" t="str">
        <f aca="false">IF($C2954="","",IFERROR(IF(INDEX(⑥商品照会CSV!$AN$2:$AN$3001,MATCH($C2954,⑥商品照会CSV!$A$2:$A$3001,0))=1,"バラ",IF(INDEX(⑥商品照会CSV!$AM$2:$AM$3001,MATCH($C2954,⑥商品照会CSV!$A$2:$A$3001,0))=1,"中間包装","ケース")),"ケース"))</f>
        <v/>
      </c>
      <c r="P2954" s="18"/>
      <c r="Q2954" s="14"/>
      <c r="R2954" s="17" t="str">
        <f aca="false">IF($C2954="","",N($Q2954)*N($K2954))</f>
        <v/>
      </c>
    </row>
    <row r="2955" customFormat="false" ht="15" hidden="false" customHeight="false" outlineLevel="0" collapsed="false">
      <c r="B2955" s="12" t="n">
        <v>2950</v>
      </c>
      <c r="C2955" s="36" t="str">
        <f aca="false">IF(①在庫CSV_発注日!$M2951="","",①在庫CSV_発注日!$M2951&amp;"")</f>
        <v/>
      </c>
      <c r="D2955" s="12" t="str">
        <f aca="false">IF($C2955="","",①在庫CSV_発注日!$N2951)</f>
        <v/>
      </c>
      <c r="E2955" s="12" t="str">
        <f aca="false">IF($C2955="","",①在庫CSV_発注日!$H2951)</f>
        <v/>
      </c>
      <c r="F2955" s="12" t="str">
        <f aca="false">IF($C2955="","",①在庫CSV_発注日!$L2951)</f>
        <v/>
      </c>
      <c r="G2955" s="18"/>
      <c r="H2955" s="17" t="str">
        <f aca="false">IF($C2955="","",N(①在庫CSV_発注日!$Z2951))</f>
        <v/>
      </c>
      <c r="I2955" s="37" t="str">
        <f aca="false">IF($C2955="","",SUMIFS(⑤減算マスタCSV!$L$2:$L$8001,⑤減算マスタCSV!$F$2:$F$8001,$C2955,⑤減算マスタCSV!$K$2:$K$8001,1))</f>
        <v/>
      </c>
      <c r="J2955" s="17" t="str">
        <f aca="false">IF($C2955="","",IFERROR(INDEX(⑤減算マスタCSV!$H$2:$H$8001,MATCH($C2955,⑤減算マスタCSV!$F$2:$F$8001,0)),1))</f>
        <v/>
      </c>
      <c r="K2955" s="17" t="str">
        <f aca="false">IF($C2955="","",MAX(1,IFERROR(INDEX(⑥商品照会CSV!$M$2:$M$3001,MATCH($C2955,⑥商品照会CSV!$A$2:$A$3001,0)),1)))</f>
        <v/>
      </c>
      <c r="L2955" s="40" t="str">
        <f aca="false">IF($C2955="","",IFERROR(INDEX(⑥商品照会CSV!$Q$2:$Q$3001,MATCH($C2955,⑥商品照会CSV!$A$2:$A$3001,0)),0))</f>
        <v/>
      </c>
      <c r="M2955" s="40" t="str">
        <f aca="false">IF($C2955="","",N($L2955)*N($K2955))</f>
        <v/>
      </c>
      <c r="N2955" s="17" t="str">
        <f aca="false">IF($C2955="","",MAX(1,IFERROR(INDEX(⑥商品照会CSV!$AK$2:$AK$3001,MATCH($C2955,⑥商品照会CSV!$A$2:$A$3001,0)),1)))</f>
        <v/>
      </c>
      <c r="O2955" s="12" t="str">
        <f aca="false">IF($C2955="","",IFERROR(IF(INDEX(⑥商品照会CSV!$AN$2:$AN$3001,MATCH($C2955,⑥商品照会CSV!$A$2:$A$3001,0))=1,"バラ",IF(INDEX(⑥商品照会CSV!$AM$2:$AM$3001,MATCH($C2955,⑥商品照会CSV!$A$2:$A$3001,0))=1,"中間包装","ケース")),"ケース"))</f>
        <v/>
      </c>
      <c r="P2955" s="18"/>
      <c r="Q2955" s="14"/>
      <c r="R2955" s="17" t="str">
        <f aca="false">IF($C2955="","",N($Q2955)*N($K2955))</f>
        <v/>
      </c>
    </row>
    <row r="2956" customFormat="false" ht="15" hidden="false" customHeight="false" outlineLevel="0" collapsed="false">
      <c r="B2956" s="12" t="n">
        <v>2951</v>
      </c>
      <c r="C2956" s="36" t="str">
        <f aca="false">IF(①在庫CSV_発注日!$M2952="","",①在庫CSV_発注日!$M2952&amp;"")</f>
        <v/>
      </c>
      <c r="D2956" s="12" t="str">
        <f aca="false">IF($C2956="","",①在庫CSV_発注日!$N2952)</f>
        <v/>
      </c>
      <c r="E2956" s="12" t="str">
        <f aca="false">IF($C2956="","",①在庫CSV_発注日!$H2952)</f>
        <v/>
      </c>
      <c r="F2956" s="12" t="str">
        <f aca="false">IF($C2956="","",①在庫CSV_発注日!$L2952)</f>
        <v/>
      </c>
      <c r="G2956" s="18"/>
      <c r="H2956" s="17" t="str">
        <f aca="false">IF($C2956="","",N(①在庫CSV_発注日!$Z2952))</f>
        <v/>
      </c>
      <c r="I2956" s="37" t="str">
        <f aca="false">IF($C2956="","",SUMIFS(⑤減算マスタCSV!$L$2:$L$8001,⑤減算マスタCSV!$F$2:$F$8001,$C2956,⑤減算マスタCSV!$K$2:$K$8001,1))</f>
        <v/>
      </c>
      <c r="J2956" s="17" t="str">
        <f aca="false">IF($C2956="","",IFERROR(INDEX(⑤減算マスタCSV!$H$2:$H$8001,MATCH($C2956,⑤減算マスタCSV!$F$2:$F$8001,0)),1))</f>
        <v/>
      </c>
      <c r="K2956" s="17" t="str">
        <f aca="false">IF($C2956="","",MAX(1,IFERROR(INDEX(⑥商品照会CSV!$M$2:$M$3001,MATCH($C2956,⑥商品照会CSV!$A$2:$A$3001,0)),1)))</f>
        <v/>
      </c>
      <c r="L2956" s="40" t="str">
        <f aca="false">IF($C2956="","",IFERROR(INDEX(⑥商品照会CSV!$Q$2:$Q$3001,MATCH($C2956,⑥商品照会CSV!$A$2:$A$3001,0)),0))</f>
        <v/>
      </c>
      <c r="M2956" s="40" t="str">
        <f aca="false">IF($C2956="","",N($L2956)*N($K2956))</f>
        <v/>
      </c>
      <c r="N2956" s="17" t="str">
        <f aca="false">IF($C2956="","",MAX(1,IFERROR(INDEX(⑥商品照会CSV!$AK$2:$AK$3001,MATCH($C2956,⑥商品照会CSV!$A$2:$A$3001,0)),1)))</f>
        <v/>
      </c>
      <c r="O2956" s="12" t="str">
        <f aca="false">IF($C2956="","",IFERROR(IF(INDEX(⑥商品照会CSV!$AN$2:$AN$3001,MATCH($C2956,⑥商品照会CSV!$A$2:$A$3001,0))=1,"バラ",IF(INDEX(⑥商品照会CSV!$AM$2:$AM$3001,MATCH($C2956,⑥商品照会CSV!$A$2:$A$3001,0))=1,"中間包装","ケース")),"ケース"))</f>
        <v/>
      </c>
      <c r="P2956" s="18"/>
      <c r="Q2956" s="14"/>
      <c r="R2956" s="17" t="str">
        <f aca="false">IF($C2956="","",N($Q2956)*N($K2956))</f>
        <v/>
      </c>
    </row>
    <row r="2957" customFormat="false" ht="15" hidden="false" customHeight="false" outlineLevel="0" collapsed="false">
      <c r="B2957" s="12" t="n">
        <v>2952</v>
      </c>
      <c r="C2957" s="36" t="str">
        <f aca="false">IF(①在庫CSV_発注日!$M2953="","",①在庫CSV_発注日!$M2953&amp;"")</f>
        <v/>
      </c>
      <c r="D2957" s="12" t="str">
        <f aca="false">IF($C2957="","",①在庫CSV_発注日!$N2953)</f>
        <v/>
      </c>
      <c r="E2957" s="12" t="str">
        <f aca="false">IF($C2957="","",①在庫CSV_発注日!$H2953)</f>
        <v/>
      </c>
      <c r="F2957" s="12" t="str">
        <f aca="false">IF($C2957="","",①在庫CSV_発注日!$L2953)</f>
        <v/>
      </c>
      <c r="G2957" s="18"/>
      <c r="H2957" s="17" t="str">
        <f aca="false">IF($C2957="","",N(①在庫CSV_発注日!$Z2953))</f>
        <v/>
      </c>
      <c r="I2957" s="37" t="str">
        <f aca="false">IF($C2957="","",SUMIFS(⑤減算マスタCSV!$L$2:$L$8001,⑤減算マスタCSV!$F$2:$F$8001,$C2957,⑤減算マスタCSV!$K$2:$K$8001,1))</f>
        <v/>
      </c>
      <c r="J2957" s="17" t="str">
        <f aca="false">IF($C2957="","",IFERROR(INDEX(⑤減算マスタCSV!$H$2:$H$8001,MATCH($C2957,⑤減算マスタCSV!$F$2:$F$8001,0)),1))</f>
        <v/>
      </c>
      <c r="K2957" s="17" t="str">
        <f aca="false">IF($C2957="","",MAX(1,IFERROR(INDEX(⑥商品照会CSV!$M$2:$M$3001,MATCH($C2957,⑥商品照会CSV!$A$2:$A$3001,0)),1)))</f>
        <v/>
      </c>
      <c r="L2957" s="40" t="str">
        <f aca="false">IF($C2957="","",IFERROR(INDEX(⑥商品照会CSV!$Q$2:$Q$3001,MATCH($C2957,⑥商品照会CSV!$A$2:$A$3001,0)),0))</f>
        <v/>
      </c>
      <c r="M2957" s="40" t="str">
        <f aca="false">IF($C2957="","",N($L2957)*N($K2957))</f>
        <v/>
      </c>
      <c r="N2957" s="17" t="str">
        <f aca="false">IF($C2957="","",MAX(1,IFERROR(INDEX(⑥商品照会CSV!$AK$2:$AK$3001,MATCH($C2957,⑥商品照会CSV!$A$2:$A$3001,0)),1)))</f>
        <v/>
      </c>
      <c r="O2957" s="12" t="str">
        <f aca="false">IF($C2957="","",IFERROR(IF(INDEX(⑥商品照会CSV!$AN$2:$AN$3001,MATCH($C2957,⑥商品照会CSV!$A$2:$A$3001,0))=1,"バラ",IF(INDEX(⑥商品照会CSV!$AM$2:$AM$3001,MATCH($C2957,⑥商品照会CSV!$A$2:$A$3001,0))=1,"中間包装","ケース")),"ケース"))</f>
        <v/>
      </c>
      <c r="P2957" s="18"/>
      <c r="Q2957" s="14"/>
      <c r="R2957" s="17" t="str">
        <f aca="false">IF($C2957="","",N($Q2957)*N($K2957))</f>
        <v/>
      </c>
    </row>
    <row r="2958" customFormat="false" ht="15" hidden="false" customHeight="false" outlineLevel="0" collapsed="false">
      <c r="B2958" s="12" t="n">
        <v>2953</v>
      </c>
      <c r="C2958" s="36" t="str">
        <f aca="false">IF(①在庫CSV_発注日!$M2954="","",①在庫CSV_発注日!$M2954&amp;"")</f>
        <v/>
      </c>
      <c r="D2958" s="12" t="str">
        <f aca="false">IF($C2958="","",①在庫CSV_発注日!$N2954)</f>
        <v/>
      </c>
      <c r="E2958" s="12" t="str">
        <f aca="false">IF($C2958="","",①在庫CSV_発注日!$H2954)</f>
        <v/>
      </c>
      <c r="F2958" s="12" t="str">
        <f aca="false">IF($C2958="","",①在庫CSV_発注日!$L2954)</f>
        <v/>
      </c>
      <c r="G2958" s="18"/>
      <c r="H2958" s="17" t="str">
        <f aca="false">IF($C2958="","",N(①在庫CSV_発注日!$Z2954))</f>
        <v/>
      </c>
      <c r="I2958" s="37" t="str">
        <f aca="false">IF($C2958="","",SUMIFS(⑤減算マスタCSV!$L$2:$L$8001,⑤減算マスタCSV!$F$2:$F$8001,$C2958,⑤減算マスタCSV!$K$2:$K$8001,1))</f>
        <v/>
      </c>
      <c r="J2958" s="17" t="str">
        <f aca="false">IF($C2958="","",IFERROR(INDEX(⑤減算マスタCSV!$H$2:$H$8001,MATCH($C2958,⑤減算マスタCSV!$F$2:$F$8001,0)),1))</f>
        <v/>
      </c>
      <c r="K2958" s="17" t="str">
        <f aca="false">IF($C2958="","",MAX(1,IFERROR(INDEX(⑥商品照会CSV!$M$2:$M$3001,MATCH($C2958,⑥商品照会CSV!$A$2:$A$3001,0)),1)))</f>
        <v/>
      </c>
      <c r="L2958" s="40" t="str">
        <f aca="false">IF($C2958="","",IFERROR(INDEX(⑥商品照会CSV!$Q$2:$Q$3001,MATCH($C2958,⑥商品照会CSV!$A$2:$A$3001,0)),0))</f>
        <v/>
      </c>
      <c r="M2958" s="40" t="str">
        <f aca="false">IF($C2958="","",N($L2958)*N($K2958))</f>
        <v/>
      </c>
      <c r="N2958" s="17" t="str">
        <f aca="false">IF($C2958="","",MAX(1,IFERROR(INDEX(⑥商品照会CSV!$AK$2:$AK$3001,MATCH($C2958,⑥商品照会CSV!$A$2:$A$3001,0)),1)))</f>
        <v/>
      </c>
      <c r="O2958" s="12" t="str">
        <f aca="false">IF($C2958="","",IFERROR(IF(INDEX(⑥商品照会CSV!$AN$2:$AN$3001,MATCH($C2958,⑥商品照会CSV!$A$2:$A$3001,0))=1,"バラ",IF(INDEX(⑥商品照会CSV!$AM$2:$AM$3001,MATCH($C2958,⑥商品照会CSV!$A$2:$A$3001,0))=1,"中間包装","ケース")),"ケース"))</f>
        <v/>
      </c>
      <c r="P2958" s="18"/>
      <c r="Q2958" s="14"/>
      <c r="R2958" s="17" t="str">
        <f aca="false">IF($C2958="","",N($Q2958)*N($K2958))</f>
        <v/>
      </c>
    </row>
    <row r="2959" customFormat="false" ht="15" hidden="false" customHeight="false" outlineLevel="0" collapsed="false">
      <c r="B2959" s="12" t="n">
        <v>2954</v>
      </c>
      <c r="C2959" s="36" t="str">
        <f aca="false">IF(①在庫CSV_発注日!$M2955="","",①在庫CSV_発注日!$M2955&amp;"")</f>
        <v/>
      </c>
      <c r="D2959" s="12" t="str">
        <f aca="false">IF($C2959="","",①在庫CSV_発注日!$N2955)</f>
        <v/>
      </c>
      <c r="E2959" s="12" t="str">
        <f aca="false">IF($C2959="","",①在庫CSV_発注日!$H2955)</f>
        <v/>
      </c>
      <c r="F2959" s="12" t="str">
        <f aca="false">IF($C2959="","",①在庫CSV_発注日!$L2955)</f>
        <v/>
      </c>
      <c r="G2959" s="18"/>
      <c r="H2959" s="17" t="str">
        <f aca="false">IF($C2959="","",N(①在庫CSV_発注日!$Z2955))</f>
        <v/>
      </c>
      <c r="I2959" s="37" t="str">
        <f aca="false">IF($C2959="","",SUMIFS(⑤減算マスタCSV!$L$2:$L$8001,⑤減算マスタCSV!$F$2:$F$8001,$C2959,⑤減算マスタCSV!$K$2:$K$8001,1))</f>
        <v/>
      </c>
      <c r="J2959" s="17" t="str">
        <f aca="false">IF($C2959="","",IFERROR(INDEX(⑤減算マスタCSV!$H$2:$H$8001,MATCH($C2959,⑤減算マスタCSV!$F$2:$F$8001,0)),1))</f>
        <v/>
      </c>
      <c r="K2959" s="17" t="str">
        <f aca="false">IF($C2959="","",MAX(1,IFERROR(INDEX(⑥商品照会CSV!$M$2:$M$3001,MATCH($C2959,⑥商品照会CSV!$A$2:$A$3001,0)),1)))</f>
        <v/>
      </c>
      <c r="L2959" s="40" t="str">
        <f aca="false">IF($C2959="","",IFERROR(INDEX(⑥商品照会CSV!$Q$2:$Q$3001,MATCH($C2959,⑥商品照会CSV!$A$2:$A$3001,0)),0))</f>
        <v/>
      </c>
      <c r="M2959" s="40" t="str">
        <f aca="false">IF($C2959="","",N($L2959)*N($K2959))</f>
        <v/>
      </c>
      <c r="N2959" s="17" t="str">
        <f aca="false">IF($C2959="","",MAX(1,IFERROR(INDEX(⑥商品照会CSV!$AK$2:$AK$3001,MATCH($C2959,⑥商品照会CSV!$A$2:$A$3001,0)),1)))</f>
        <v/>
      </c>
      <c r="O2959" s="12" t="str">
        <f aca="false">IF($C2959="","",IFERROR(IF(INDEX(⑥商品照会CSV!$AN$2:$AN$3001,MATCH($C2959,⑥商品照会CSV!$A$2:$A$3001,0))=1,"バラ",IF(INDEX(⑥商品照会CSV!$AM$2:$AM$3001,MATCH($C2959,⑥商品照会CSV!$A$2:$A$3001,0))=1,"中間包装","ケース")),"ケース"))</f>
        <v/>
      </c>
      <c r="P2959" s="18"/>
      <c r="Q2959" s="14"/>
      <c r="R2959" s="17" t="str">
        <f aca="false">IF($C2959="","",N($Q2959)*N($K2959))</f>
        <v/>
      </c>
    </row>
    <row r="2960" customFormat="false" ht="15" hidden="false" customHeight="false" outlineLevel="0" collapsed="false">
      <c r="B2960" s="12" t="n">
        <v>2955</v>
      </c>
      <c r="C2960" s="36" t="str">
        <f aca="false">IF(①在庫CSV_発注日!$M2956="","",①在庫CSV_発注日!$M2956&amp;"")</f>
        <v/>
      </c>
      <c r="D2960" s="12" t="str">
        <f aca="false">IF($C2960="","",①在庫CSV_発注日!$N2956)</f>
        <v/>
      </c>
      <c r="E2960" s="12" t="str">
        <f aca="false">IF($C2960="","",①在庫CSV_発注日!$H2956)</f>
        <v/>
      </c>
      <c r="F2960" s="12" t="str">
        <f aca="false">IF($C2960="","",①在庫CSV_発注日!$L2956)</f>
        <v/>
      </c>
      <c r="G2960" s="18"/>
      <c r="H2960" s="17" t="str">
        <f aca="false">IF($C2960="","",N(①在庫CSV_発注日!$Z2956))</f>
        <v/>
      </c>
      <c r="I2960" s="37" t="str">
        <f aca="false">IF($C2960="","",SUMIFS(⑤減算マスタCSV!$L$2:$L$8001,⑤減算マスタCSV!$F$2:$F$8001,$C2960,⑤減算マスタCSV!$K$2:$K$8001,1))</f>
        <v/>
      </c>
      <c r="J2960" s="17" t="str">
        <f aca="false">IF($C2960="","",IFERROR(INDEX(⑤減算マスタCSV!$H$2:$H$8001,MATCH($C2960,⑤減算マスタCSV!$F$2:$F$8001,0)),1))</f>
        <v/>
      </c>
      <c r="K2960" s="17" t="str">
        <f aca="false">IF($C2960="","",MAX(1,IFERROR(INDEX(⑥商品照会CSV!$M$2:$M$3001,MATCH($C2960,⑥商品照会CSV!$A$2:$A$3001,0)),1)))</f>
        <v/>
      </c>
      <c r="L2960" s="40" t="str">
        <f aca="false">IF($C2960="","",IFERROR(INDEX(⑥商品照会CSV!$Q$2:$Q$3001,MATCH($C2960,⑥商品照会CSV!$A$2:$A$3001,0)),0))</f>
        <v/>
      </c>
      <c r="M2960" s="40" t="str">
        <f aca="false">IF($C2960="","",N($L2960)*N($K2960))</f>
        <v/>
      </c>
      <c r="N2960" s="17" t="str">
        <f aca="false">IF($C2960="","",MAX(1,IFERROR(INDEX(⑥商品照会CSV!$AK$2:$AK$3001,MATCH($C2960,⑥商品照会CSV!$A$2:$A$3001,0)),1)))</f>
        <v/>
      </c>
      <c r="O2960" s="12" t="str">
        <f aca="false">IF($C2960="","",IFERROR(IF(INDEX(⑥商品照会CSV!$AN$2:$AN$3001,MATCH($C2960,⑥商品照会CSV!$A$2:$A$3001,0))=1,"バラ",IF(INDEX(⑥商品照会CSV!$AM$2:$AM$3001,MATCH($C2960,⑥商品照会CSV!$A$2:$A$3001,0))=1,"中間包装","ケース")),"ケース"))</f>
        <v/>
      </c>
      <c r="P2960" s="18"/>
      <c r="Q2960" s="14"/>
      <c r="R2960" s="17" t="str">
        <f aca="false">IF($C2960="","",N($Q2960)*N($K2960))</f>
        <v/>
      </c>
    </row>
    <row r="2961" customFormat="false" ht="15" hidden="false" customHeight="false" outlineLevel="0" collapsed="false">
      <c r="B2961" s="12" t="n">
        <v>2956</v>
      </c>
      <c r="C2961" s="36" t="str">
        <f aca="false">IF(①在庫CSV_発注日!$M2957="","",①在庫CSV_発注日!$M2957&amp;"")</f>
        <v/>
      </c>
      <c r="D2961" s="12" t="str">
        <f aca="false">IF($C2961="","",①在庫CSV_発注日!$N2957)</f>
        <v/>
      </c>
      <c r="E2961" s="12" t="str">
        <f aca="false">IF($C2961="","",①在庫CSV_発注日!$H2957)</f>
        <v/>
      </c>
      <c r="F2961" s="12" t="str">
        <f aca="false">IF($C2961="","",①在庫CSV_発注日!$L2957)</f>
        <v/>
      </c>
      <c r="G2961" s="18"/>
      <c r="H2961" s="17" t="str">
        <f aca="false">IF($C2961="","",N(①在庫CSV_発注日!$Z2957))</f>
        <v/>
      </c>
      <c r="I2961" s="37" t="str">
        <f aca="false">IF($C2961="","",SUMIFS(⑤減算マスタCSV!$L$2:$L$8001,⑤減算マスタCSV!$F$2:$F$8001,$C2961,⑤減算マスタCSV!$K$2:$K$8001,1))</f>
        <v/>
      </c>
      <c r="J2961" s="17" t="str">
        <f aca="false">IF($C2961="","",IFERROR(INDEX(⑤減算マスタCSV!$H$2:$H$8001,MATCH($C2961,⑤減算マスタCSV!$F$2:$F$8001,0)),1))</f>
        <v/>
      </c>
      <c r="K2961" s="17" t="str">
        <f aca="false">IF($C2961="","",MAX(1,IFERROR(INDEX(⑥商品照会CSV!$M$2:$M$3001,MATCH($C2961,⑥商品照会CSV!$A$2:$A$3001,0)),1)))</f>
        <v/>
      </c>
      <c r="L2961" s="40" t="str">
        <f aca="false">IF($C2961="","",IFERROR(INDEX(⑥商品照会CSV!$Q$2:$Q$3001,MATCH($C2961,⑥商品照会CSV!$A$2:$A$3001,0)),0))</f>
        <v/>
      </c>
      <c r="M2961" s="40" t="str">
        <f aca="false">IF($C2961="","",N($L2961)*N($K2961))</f>
        <v/>
      </c>
      <c r="N2961" s="17" t="str">
        <f aca="false">IF($C2961="","",MAX(1,IFERROR(INDEX(⑥商品照会CSV!$AK$2:$AK$3001,MATCH($C2961,⑥商品照会CSV!$A$2:$A$3001,0)),1)))</f>
        <v/>
      </c>
      <c r="O2961" s="12" t="str">
        <f aca="false">IF($C2961="","",IFERROR(IF(INDEX(⑥商品照会CSV!$AN$2:$AN$3001,MATCH($C2961,⑥商品照会CSV!$A$2:$A$3001,0))=1,"バラ",IF(INDEX(⑥商品照会CSV!$AM$2:$AM$3001,MATCH($C2961,⑥商品照会CSV!$A$2:$A$3001,0))=1,"中間包装","ケース")),"ケース"))</f>
        <v/>
      </c>
      <c r="P2961" s="18"/>
      <c r="Q2961" s="14"/>
      <c r="R2961" s="17" t="str">
        <f aca="false">IF($C2961="","",N($Q2961)*N($K2961))</f>
        <v/>
      </c>
    </row>
    <row r="2962" customFormat="false" ht="15" hidden="false" customHeight="false" outlineLevel="0" collapsed="false">
      <c r="B2962" s="12" t="n">
        <v>2957</v>
      </c>
      <c r="C2962" s="36" t="str">
        <f aca="false">IF(①在庫CSV_発注日!$M2958="","",①在庫CSV_発注日!$M2958&amp;"")</f>
        <v/>
      </c>
      <c r="D2962" s="12" t="str">
        <f aca="false">IF($C2962="","",①在庫CSV_発注日!$N2958)</f>
        <v/>
      </c>
      <c r="E2962" s="12" t="str">
        <f aca="false">IF($C2962="","",①在庫CSV_発注日!$H2958)</f>
        <v/>
      </c>
      <c r="F2962" s="12" t="str">
        <f aca="false">IF($C2962="","",①在庫CSV_発注日!$L2958)</f>
        <v/>
      </c>
      <c r="G2962" s="18"/>
      <c r="H2962" s="17" t="str">
        <f aca="false">IF($C2962="","",N(①在庫CSV_発注日!$Z2958))</f>
        <v/>
      </c>
      <c r="I2962" s="37" t="str">
        <f aca="false">IF($C2962="","",SUMIFS(⑤減算マスタCSV!$L$2:$L$8001,⑤減算マスタCSV!$F$2:$F$8001,$C2962,⑤減算マスタCSV!$K$2:$K$8001,1))</f>
        <v/>
      </c>
      <c r="J2962" s="17" t="str">
        <f aca="false">IF($C2962="","",IFERROR(INDEX(⑤減算マスタCSV!$H$2:$H$8001,MATCH($C2962,⑤減算マスタCSV!$F$2:$F$8001,0)),1))</f>
        <v/>
      </c>
      <c r="K2962" s="17" t="str">
        <f aca="false">IF($C2962="","",MAX(1,IFERROR(INDEX(⑥商品照会CSV!$M$2:$M$3001,MATCH($C2962,⑥商品照会CSV!$A$2:$A$3001,0)),1)))</f>
        <v/>
      </c>
      <c r="L2962" s="40" t="str">
        <f aca="false">IF($C2962="","",IFERROR(INDEX(⑥商品照会CSV!$Q$2:$Q$3001,MATCH($C2962,⑥商品照会CSV!$A$2:$A$3001,0)),0))</f>
        <v/>
      </c>
      <c r="M2962" s="40" t="str">
        <f aca="false">IF($C2962="","",N($L2962)*N($K2962))</f>
        <v/>
      </c>
      <c r="N2962" s="17" t="str">
        <f aca="false">IF($C2962="","",MAX(1,IFERROR(INDEX(⑥商品照会CSV!$AK$2:$AK$3001,MATCH($C2962,⑥商品照会CSV!$A$2:$A$3001,0)),1)))</f>
        <v/>
      </c>
      <c r="O2962" s="12" t="str">
        <f aca="false">IF($C2962="","",IFERROR(IF(INDEX(⑥商品照会CSV!$AN$2:$AN$3001,MATCH($C2962,⑥商品照会CSV!$A$2:$A$3001,0))=1,"バラ",IF(INDEX(⑥商品照会CSV!$AM$2:$AM$3001,MATCH($C2962,⑥商品照会CSV!$A$2:$A$3001,0))=1,"中間包装","ケース")),"ケース"))</f>
        <v/>
      </c>
      <c r="P2962" s="18"/>
      <c r="Q2962" s="14"/>
      <c r="R2962" s="17" t="str">
        <f aca="false">IF($C2962="","",N($Q2962)*N($K2962))</f>
        <v/>
      </c>
    </row>
    <row r="2963" customFormat="false" ht="15" hidden="false" customHeight="false" outlineLevel="0" collapsed="false">
      <c r="B2963" s="12" t="n">
        <v>2958</v>
      </c>
      <c r="C2963" s="36" t="str">
        <f aca="false">IF(①在庫CSV_発注日!$M2959="","",①在庫CSV_発注日!$M2959&amp;"")</f>
        <v/>
      </c>
      <c r="D2963" s="12" t="str">
        <f aca="false">IF($C2963="","",①在庫CSV_発注日!$N2959)</f>
        <v/>
      </c>
      <c r="E2963" s="12" t="str">
        <f aca="false">IF($C2963="","",①在庫CSV_発注日!$H2959)</f>
        <v/>
      </c>
      <c r="F2963" s="12" t="str">
        <f aca="false">IF($C2963="","",①在庫CSV_発注日!$L2959)</f>
        <v/>
      </c>
      <c r="G2963" s="18"/>
      <c r="H2963" s="17" t="str">
        <f aca="false">IF($C2963="","",N(①在庫CSV_発注日!$Z2959))</f>
        <v/>
      </c>
      <c r="I2963" s="37" t="str">
        <f aca="false">IF($C2963="","",SUMIFS(⑤減算マスタCSV!$L$2:$L$8001,⑤減算マスタCSV!$F$2:$F$8001,$C2963,⑤減算マスタCSV!$K$2:$K$8001,1))</f>
        <v/>
      </c>
      <c r="J2963" s="17" t="str">
        <f aca="false">IF($C2963="","",IFERROR(INDEX(⑤減算マスタCSV!$H$2:$H$8001,MATCH($C2963,⑤減算マスタCSV!$F$2:$F$8001,0)),1))</f>
        <v/>
      </c>
      <c r="K2963" s="17" t="str">
        <f aca="false">IF($C2963="","",MAX(1,IFERROR(INDEX(⑥商品照会CSV!$M$2:$M$3001,MATCH($C2963,⑥商品照会CSV!$A$2:$A$3001,0)),1)))</f>
        <v/>
      </c>
      <c r="L2963" s="40" t="str">
        <f aca="false">IF($C2963="","",IFERROR(INDEX(⑥商品照会CSV!$Q$2:$Q$3001,MATCH($C2963,⑥商品照会CSV!$A$2:$A$3001,0)),0))</f>
        <v/>
      </c>
      <c r="M2963" s="40" t="str">
        <f aca="false">IF($C2963="","",N($L2963)*N($K2963))</f>
        <v/>
      </c>
      <c r="N2963" s="17" t="str">
        <f aca="false">IF($C2963="","",MAX(1,IFERROR(INDEX(⑥商品照会CSV!$AK$2:$AK$3001,MATCH($C2963,⑥商品照会CSV!$A$2:$A$3001,0)),1)))</f>
        <v/>
      </c>
      <c r="O2963" s="12" t="str">
        <f aca="false">IF($C2963="","",IFERROR(IF(INDEX(⑥商品照会CSV!$AN$2:$AN$3001,MATCH($C2963,⑥商品照会CSV!$A$2:$A$3001,0))=1,"バラ",IF(INDEX(⑥商品照会CSV!$AM$2:$AM$3001,MATCH($C2963,⑥商品照会CSV!$A$2:$A$3001,0))=1,"中間包装","ケース")),"ケース"))</f>
        <v/>
      </c>
      <c r="P2963" s="18"/>
      <c r="Q2963" s="14"/>
      <c r="R2963" s="17" t="str">
        <f aca="false">IF($C2963="","",N($Q2963)*N($K2963))</f>
        <v/>
      </c>
    </row>
    <row r="2964" customFormat="false" ht="15" hidden="false" customHeight="false" outlineLevel="0" collapsed="false">
      <c r="B2964" s="12" t="n">
        <v>2959</v>
      </c>
      <c r="C2964" s="36" t="str">
        <f aca="false">IF(①在庫CSV_発注日!$M2960="","",①在庫CSV_発注日!$M2960&amp;"")</f>
        <v/>
      </c>
      <c r="D2964" s="12" t="str">
        <f aca="false">IF($C2964="","",①在庫CSV_発注日!$N2960)</f>
        <v/>
      </c>
      <c r="E2964" s="12" t="str">
        <f aca="false">IF($C2964="","",①在庫CSV_発注日!$H2960)</f>
        <v/>
      </c>
      <c r="F2964" s="12" t="str">
        <f aca="false">IF($C2964="","",①在庫CSV_発注日!$L2960)</f>
        <v/>
      </c>
      <c r="G2964" s="18"/>
      <c r="H2964" s="17" t="str">
        <f aca="false">IF($C2964="","",N(①在庫CSV_発注日!$Z2960))</f>
        <v/>
      </c>
      <c r="I2964" s="37" t="str">
        <f aca="false">IF($C2964="","",SUMIFS(⑤減算マスタCSV!$L$2:$L$8001,⑤減算マスタCSV!$F$2:$F$8001,$C2964,⑤減算マスタCSV!$K$2:$K$8001,1))</f>
        <v/>
      </c>
      <c r="J2964" s="17" t="str">
        <f aca="false">IF($C2964="","",IFERROR(INDEX(⑤減算マスタCSV!$H$2:$H$8001,MATCH($C2964,⑤減算マスタCSV!$F$2:$F$8001,0)),1))</f>
        <v/>
      </c>
      <c r="K2964" s="17" t="str">
        <f aca="false">IF($C2964="","",MAX(1,IFERROR(INDEX(⑥商品照会CSV!$M$2:$M$3001,MATCH($C2964,⑥商品照会CSV!$A$2:$A$3001,0)),1)))</f>
        <v/>
      </c>
      <c r="L2964" s="40" t="str">
        <f aca="false">IF($C2964="","",IFERROR(INDEX(⑥商品照会CSV!$Q$2:$Q$3001,MATCH($C2964,⑥商品照会CSV!$A$2:$A$3001,0)),0))</f>
        <v/>
      </c>
      <c r="M2964" s="40" t="str">
        <f aca="false">IF($C2964="","",N($L2964)*N($K2964))</f>
        <v/>
      </c>
      <c r="N2964" s="17" t="str">
        <f aca="false">IF($C2964="","",MAX(1,IFERROR(INDEX(⑥商品照会CSV!$AK$2:$AK$3001,MATCH($C2964,⑥商品照会CSV!$A$2:$A$3001,0)),1)))</f>
        <v/>
      </c>
      <c r="O2964" s="12" t="str">
        <f aca="false">IF($C2964="","",IFERROR(IF(INDEX(⑥商品照会CSV!$AN$2:$AN$3001,MATCH($C2964,⑥商品照会CSV!$A$2:$A$3001,0))=1,"バラ",IF(INDEX(⑥商品照会CSV!$AM$2:$AM$3001,MATCH($C2964,⑥商品照会CSV!$A$2:$A$3001,0))=1,"中間包装","ケース")),"ケース"))</f>
        <v/>
      </c>
      <c r="P2964" s="18"/>
      <c r="Q2964" s="14"/>
      <c r="R2964" s="17" t="str">
        <f aca="false">IF($C2964="","",N($Q2964)*N($K2964))</f>
        <v/>
      </c>
    </row>
    <row r="2965" customFormat="false" ht="15" hidden="false" customHeight="false" outlineLevel="0" collapsed="false">
      <c r="B2965" s="12" t="n">
        <v>2960</v>
      </c>
      <c r="C2965" s="36" t="str">
        <f aca="false">IF(①在庫CSV_発注日!$M2961="","",①在庫CSV_発注日!$M2961&amp;"")</f>
        <v/>
      </c>
      <c r="D2965" s="12" t="str">
        <f aca="false">IF($C2965="","",①在庫CSV_発注日!$N2961)</f>
        <v/>
      </c>
      <c r="E2965" s="12" t="str">
        <f aca="false">IF($C2965="","",①在庫CSV_発注日!$H2961)</f>
        <v/>
      </c>
      <c r="F2965" s="12" t="str">
        <f aca="false">IF($C2965="","",①在庫CSV_発注日!$L2961)</f>
        <v/>
      </c>
      <c r="G2965" s="18"/>
      <c r="H2965" s="17" t="str">
        <f aca="false">IF($C2965="","",N(①在庫CSV_発注日!$Z2961))</f>
        <v/>
      </c>
      <c r="I2965" s="37" t="str">
        <f aca="false">IF($C2965="","",SUMIFS(⑤減算マスタCSV!$L$2:$L$8001,⑤減算マスタCSV!$F$2:$F$8001,$C2965,⑤減算マスタCSV!$K$2:$K$8001,1))</f>
        <v/>
      </c>
      <c r="J2965" s="17" t="str">
        <f aca="false">IF($C2965="","",IFERROR(INDEX(⑤減算マスタCSV!$H$2:$H$8001,MATCH($C2965,⑤減算マスタCSV!$F$2:$F$8001,0)),1))</f>
        <v/>
      </c>
      <c r="K2965" s="17" t="str">
        <f aca="false">IF($C2965="","",MAX(1,IFERROR(INDEX(⑥商品照会CSV!$M$2:$M$3001,MATCH($C2965,⑥商品照会CSV!$A$2:$A$3001,0)),1)))</f>
        <v/>
      </c>
      <c r="L2965" s="40" t="str">
        <f aca="false">IF($C2965="","",IFERROR(INDEX(⑥商品照会CSV!$Q$2:$Q$3001,MATCH($C2965,⑥商品照会CSV!$A$2:$A$3001,0)),0))</f>
        <v/>
      </c>
      <c r="M2965" s="40" t="str">
        <f aca="false">IF($C2965="","",N($L2965)*N($K2965))</f>
        <v/>
      </c>
      <c r="N2965" s="17" t="str">
        <f aca="false">IF($C2965="","",MAX(1,IFERROR(INDEX(⑥商品照会CSV!$AK$2:$AK$3001,MATCH($C2965,⑥商品照会CSV!$A$2:$A$3001,0)),1)))</f>
        <v/>
      </c>
      <c r="O2965" s="12" t="str">
        <f aca="false">IF($C2965="","",IFERROR(IF(INDEX(⑥商品照会CSV!$AN$2:$AN$3001,MATCH($C2965,⑥商品照会CSV!$A$2:$A$3001,0))=1,"バラ",IF(INDEX(⑥商品照会CSV!$AM$2:$AM$3001,MATCH($C2965,⑥商品照会CSV!$A$2:$A$3001,0))=1,"中間包装","ケース")),"ケース"))</f>
        <v/>
      </c>
      <c r="P2965" s="18"/>
      <c r="Q2965" s="14"/>
      <c r="R2965" s="17" t="str">
        <f aca="false">IF($C2965="","",N($Q2965)*N($K2965))</f>
        <v/>
      </c>
    </row>
    <row r="2966" customFormat="false" ht="15" hidden="false" customHeight="false" outlineLevel="0" collapsed="false">
      <c r="B2966" s="12" t="n">
        <v>2961</v>
      </c>
      <c r="C2966" s="36" t="str">
        <f aca="false">IF(①在庫CSV_発注日!$M2962="","",①在庫CSV_発注日!$M2962&amp;"")</f>
        <v/>
      </c>
      <c r="D2966" s="12" t="str">
        <f aca="false">IF($C2966="","",①在庫CSV_発注日!$N2962)</f>
        <v/>
      </c>
      <c r="E2966" s="12" t="str">
        <f aca="false">IF($C2966="","",①在庫CSV_発注日!$H2962)</f>
        <v/>
      </c>
      <c r="F2966" s="12" t="str">
        <f aca="false">IF($C2966="","",①在庫CSV_発注日!$L2962)</f>
        <v/>
      </c>
      <c r="G2966" s="18"/>
      <c r="H2966" s="17" t="str">
        <f aca="false">IF($C2966="","",N(①在庫CSV_発注日!$Z2962))</f>
        <v/>
      </c>
      <c r="I2966" s="37" t="str">
        <f aca="false">IF($C2966="","",SUMIFS(⑤減算マスタCSV!$L$2:$L$8001,⑤減算マスタCSV!$F$2:$F$8001,$C2966,⑤減算マスタCSV!$K$2:$K$8001,1))</f>
        <v/>
      </c>
      <c r="J2966" s="17" t="str">
        <f aca="false">IF($C2966="","",IFERROR(INDEX(⑤減算マスタCSV!$H$2:$H$8001,MATCH($C2966,⑤減算マスタCSV!$F$2:$F$8001,0)),1))</f>
        <v/>
      </c>
      <c r="K2966" s="17" t="str">
        <f aca="false">IF($C2966="","",MAX(1,IFERROR(INDEX(⑥商品照会CSV!$M$2:$M$3001,MATCH($C2966,⑥商品照会CSV!$A$2:$A$3001,0)),1)))</f>
        <v/>
      </c>
      <c r="L2966" s="40" t="str">
        <f aca="false">IF($C2966="","",IFERROR(INDEX(⑥商品照会CSV!$Q$2:$Q$3001,MATCH($C2966,⑥商品照会CSV!$A$2:$A$3001,0)),0))</f>
        <v/>
      </c>
      <c r="M2966" s="40" t="str">
        <f aca="false">IF($C2966="","",N($L2966)*N($K2966))</f>
        <v/>
      </c>
      <c r="N2966" s="17" t="str">
        <f aca="false">IF($C2966="","",MAX(1,IFERROR(INDEX(⑥商品照会CSV!$AK$2:$AK$3001,MATCH($C2966,⑥商品照会CSV!$A$2:$A$3001,0)),1)))</f>
        <v/>
      </c>
      <c r="O2966" s="12" t="str">
        <f aca="false">IF($C2966="","",IFERROR(IF(INDEX(⑥商品照会CSV!$AN$2:$AN$3001,MATCH($C2966,⑥商品照会CSV!$A$2:$A$3001,0))=1,"バラ",IF(INDEX(⑥商品照会CSV!$AM$2:$AM$3001,MATCH($C2966,⑥商品照会CSV!$A$2:$A$3001,0))=1,"中間包装","ケース")),"ケース"))</f>
        <v/>
      </c>
      <c r="P2966" s="18"/>
      <c r="Q2966" s="14"/>
      <c r="R2966" s="17" t="str">
        <f aca="false">IF($C2966="","",N($Q2966)*N($K2966))</f>
        <v/>
      </c>
    </row>
    <row r="2967" customFormat="false" ht="15" hidden="false" customHeight="false" outlineLevel="0" collapsed="false">
      <c r="B2967" s="12" t="n">
        <v>2962</v>
      </c>
      <c r="C2967" s="36" t="str">
        <f aca="false">IF(①在庫CSV_発注日!$M2963="","",①在庫CSV_発注日!$M2963&amp;"")</f>
        <v/>
      </c>
      <c r="D2967" s="12" t="str">
        <f aca="false">IF($C2967="","",①在庫CSV_発注日!$N2963)</f>
        <v/>
      </c>
      <c r="E2967" s="12" t="str">
        <f aca="false">IF($C2967="","",①在庫CSV_発注日!$H2963)</f>
        <v/>
      </c>
      <c r="F2967" s="12" t="str">
        <f aca="false">IF($C2967="","",①在庫CSV_発注日!$L2963)</f>
        <v/>
      </c>
      <c r="G2967" s="18"/>
      <c r="H2967" s="17" t="str">
        <f aca="false">IF($C2967="","",N(①在庫CSV_発注日!$Z2963))</f>
        <v/>
      </c>
      <c r="I2967" s="37" t="str">
        <f aca="false">IF($C2967="","",SUMIFS(⑤減算マスタCSV!$L$2:$L$8001,⑤減算マスタCSV!$F$2:$F$8001,$C2967,⑤減算マスタCSV!$K$2:$K$8001,1))</f>
        <v/>
      </c>
      <c r="J2967" s="17" t="str">
        <f aca="false">IF($C2967="","",IFERROR(INDEX(⑤減算マスタCSV!$H$2:$H$8001,MATCH($C2967,⑤減算マスタCSV!$F$2:$F$8001,0)),1))</f>
        <v/>
      </c>
      <c r="K2967" s="17" t="str">
        <f aca="false">IF($C2967="","",MAX(1,IFERROR(INDEX(⑥商品照会CSV!$M$2:$M$3001,MATCH($C2967,⑥商品照会CSV!$A$2:$A$3001,0)),1)))</f>
        <v/>
      </c>
      <c r="L2967" s="40" t="str">
        <f aca="false">IF($C2967="","",IFERROR(INDEX(⑥商品照会CSV!$Q$2:$Q$3001,MATCH($C2967,⑥商品照会CSV!$A$2:$A$3001,0)),0))</f>
        <v/>
      </c>
      <c r="M2967" s="40" t="str">
        <f aca="false">IF($C2967="","",N($L2967)*N($K2967))</f>
        <v/>
      </c>
      <c r="N2967" s="17" t="str">
        <f aca="false">IF($C2967="","",MAX(1,IFERROR(INDEX(⑥商品照会CSV!$AK$2:$AK$3001,MATCH($C2967,⑥商品照会CSV!$A$2:$A$3001,0)),1)))</f>
        <v/>
      </c>
      <c r="O2967" s="12" t="str">
        <f aca="false">IF($C2967="","",IFERROR(IF(INDEX(⑥商品照会CSV!$AN$2:$AN$3001,MATCH($C2967,⑥商品照会CSV!$A$2:$A$3001,0))=1,"バラ",IF(INDEX(⑥商品照会CSV!$AM$2:$AM$3001,MATCH($C2967,⑥商品照会CSV!$A$2:$A$3001,0))=1,"中間包装","ケース")),"ケース"))</f>
        <v/>
      </c>
      <c r="P2967" s="18"/>
      <c r="Q2967" s="14"/>
      <c r="R2967" s="17" t="str">
        <f aca="false">IF($C2967="","",N($Q2967)*N($K2967))</f>
        <v/>
      </c>
    </row>
    <row r="2968" customFormat="false" ht="15" hidden="false" customHeight="false" outlineLevel="0" collapsed="false">
      <c r="B2968" s="12" t="n">
        <v>2963</v>
      </c>
      <c r="C2968" s="36" t="str">
        <f aca="false">IF(①在庫CSV_発注日!$M2964="","",①在庫CSV_発注日!$M2964&amp;"")</f>
        <v/>
      </c>
      <c r="D2968" s="12" t="str">
        <f aca="false">IF($C2968="","",①在庫CSV_発注日!$N2964)</f>
        <v/>
      </c>
      <c r="E2968" s="12" t="str">
        <f aca="false">IF($C2968="","",①在庫CSV_発注日!$H2964)</f>
        <v/>
      </c>
      <c r="F2968" s="12" t="str">
        <f aca="false">IF($C2968="","",①在庫CSV_発注日!$L2964)</f>
        <v/>
      </c>
      <c r="G2968" s="18"/>
      <c r="H2968" s="17" t="str">
        <f aca="false">IF($C2968="","",N(①在庫CSV_発注日!$Z2964))</f>
        <v/>
      </c>
      <c r="I2968" s="37" t="str">
        <f aca="false">IF($C2968="","",SUMIFS(⑤減算マスタCSV!$L$2:$L$8001,⑤減算マスタCSV!$F$2:$F$8001,$C2968,⑤減算マスタCSV!$K$2:$K$8001,1))</f>
        <v/>
      </c>
      <c r="J2968" s="17" t="str">
        <f aca="false">IF($C2968="","",IFERROR(INDEX(⑤減算マスタCSV!$H$2:$H$8001,MATCH($C2968,⑤減算マスタCSV!$F$2:$F$8001,0)),1))</f>
        <v/>
      </c>
      <c r="K2968" s="17" t="str">
        <f aca="false">IF($C2968="","",MAX(1,IFERROR(INDEX(⑥商品照会CSV!$M$2:$M$3001,MATCH($C2968,⑥商品照会CSV!$A$2:$A$3001,0)),1)))</f>
        <v/>
      </c>
      <c r="L2968" s="40" t="str">
        <f aca="false">IF($C2968="","",IFERROR(INDEX(⑥商品照会CSV!$Q$2:$Q$3001,MATCH($C2968,⑥商品照会CSV!$A$2:$A$3001,0)),0))</f>
        <v/>
      </c>
      <c r="M2968" s="40" t="str">
        <f aca="false">IF($C2968="","",N($L2968)*N($K2968))</f>
        <v/>
      </c>
      <c r="N2968" s="17" t="str">
        <f aca="false">IF($C2968="","",MAX(1,IFERROR(INDEX(⑥商品照会CSV!$AK$2:$AK$3001,MATCH($C2968,⑥商品照会CSV!$A$2:$A$3001,0)),1)))</f>
        <v/>
      </c>
      <c r="O2968" s="12" t="str">
        <f aca="false">IF($C2968="","",IFERROR(IF(INDEX(⑥商品照会CSV!$AN$2:$AN$3001,MATCH($C2968,⑥商品照会CSV!$A$2:$A$3001,0))=1,"バラ",IF(INDEX(⑥商品照会CSV!$AM$2:$AM$3001,MATCH($C2968,⑥商品照会CSV!$A$2:$A$3001,0))=1,"中間包装","ケース")),"ケース"))</f>
        <v/>
      </c>
      <c r="P2968" s="18"/>
      <c r="Q2968" s="14"/>
      <c r="R2968" s="17" t="str">
        <f aca="false">IF($C2968="","",N($Q2968)*N($K2968))</f>
        <v/>
      </c>
    </row>
    <row r="2969" customFormat="false" ht="15" hidden="false" customHeight="false" outlineLevel="0" collapsed="false">
      <c r="B2969" s="12" t="n">
        <v>2964</v>
      </c>
      <c r="C2969" s="36" t="str">
        <f aca="false">IF(①在庫CSV_発注日!$M2965="","",①在庫CSV_発注日!$M2965&amp;"")</f>
        <v/>
      </c>
      <c r="D2969" s="12" t="str">
        <f aca="false">IF($C2969="","",①在庫CSV_発注日!$N2965)</f>
        <v/>
      </c>
      <c r="E2969" s="12" t="str">
        <f aca="false">IF($C2969="","",①在庫CSV_発注日!$H2965)</f>
        <v/>
      </c>
      <c r="F2969" s="12" t="str">
        <f aca="false">IF($C2969="","",①在庫CSV_発注日!$L2965)</f>
        <v/>
      </c>
      <c r="G2969" s="18"/>
      <c r="H2969" s="17" t="str">
        <f aca="false">IF($C2969="","",N(①在庫CSV_発注日!$Z2965))</f>
        <v/>
      </c>
      <c r="I2969" s="37" t="str">
        <f aca="false">IF($C2969="","",SUMIFS(⑤減算マスタCSV!$L$2:$L$8001,⑤減算マスタCSV!$F$2:$F$8001,$C2969,⑤減算マスタCSV!$K$2:$K$8001,1))</f>
        <v/>
      </c>
      <c r="J2969" s="17" t="str">
        <f aca="false">IF($C2969="","",IFERROR(INDEX(⑤減算マスタCSV!$H$2:$H$8001,MATCH($C2969,⑤減算マスタCSV!$F$2:$F$8001,0)),1))</f>
        <v/>
      </c>
      <c r="K2969" s="17" t="str">
        <f aca="false">IF($C2969="","",MAX(1,IFERROR(INDEX(⑥商品照会CSV!$M$2:$M$3001,MATCH($C2969,⑥商品照会CSV!$A$2:$A$3001,0)),1)))</f>
        <v/>
      </c>
      <c r="L2969" s="40" t="str">
        <f aca="false">IF($C2969="","",IFERROR(INDEX(⑥商品照会CSV!$Q$2:$Q$3001,MATCH($C2969,⑥商品照会CSV!$A$2:$A$3001,0)),0))</f>
        <v/>
      </c>
      <c r="M2969" s="40" t="str">
        <f aca="false">IF($C2969="","",N($L2969)*N($K2969))</f>
        <v/>
      </c>
      <c r="N2969" s="17" t="str">
        <f aca="false">IF($C2969="","",MAX(1,IFERROR(INDEX(⑥商品照会CSV!$AK$2:$AK$3001,MATCH($C2969,⑥商品照会CSV!$A$2:$A$3001,0)),1)))</f>
        <v/>
      </c>
      <c r="O2969" s="12" t="str">
        <f aca="false">IF($C2969="","",IFERROR(IF(INDEX(⑥商品照会CSV!$AN$2:$AN$3001,MATCH($C2969,⑥商品照会CSV!$A$2:$A$3001,0))=1,"バラ",IF(INDEX(⑥商品照会CSV!$AM$2:$AM$3001,MATCH($C2969,⑥商品照会CSV!$A$2:$A$3001,0))=1,"中間包装","ケース")),"ケース"))</f>
        <v/>
      </c>
      <c r="P2969" s="18"/>
      <c r="Q2969" s="14"/>
      <c r="R2969" s="17" t="str">
        <f aca="false">IF($C2969="","",N($Q2969)*N($K2969))</f>
        <v/>
      </c>
    </row>
    <row r="2970" customFormat="false" ht="15" hidden="false" customHeight="false" outlineLevel="0" collapsed="false">
      <c r="B2970" s="12" t="n">
        <v>2965</v>
      </c>
      <c r="C2970" s="36" t="str">
        <f aca="false">IF(①在庫CSV_発注日!$M2966="","",①在庫CSV_発注日!$M2966&amp;"")</f>
        <v/>
      </c>
      <c r="D2970" s="12" t="str">
        <f aca="false">IF($C2970="","",①在庫CSV_発注日!$N2966)</f>
        <v/>
      </c>
      <c r="E2970" s="12" t="str">
        <f aca="false">IF($C2970="","",①在庫CSV_発注日!$H2966)</f>
        <v/>
      </c>
      <c r="F2970" s="12" t="str">
        <f aca="false">IF($C2970="","",①在庫CSV_発注日!$L2966)</f>
        <v/>
      </c>
      <c r="G2970" s="18"/>
      <c r="H2970" s="17" t="str">
        <f aca="false">IF($C2970="","",N(①在庫CSV_発注日!$Z2966))</f>
        <v/>
      </c>
      <c r="I2970" s="37" t="str">
        <f aca="false">IF($C2970="","",SUMIFS(⑤減算マスタCSV!$L$2:$L$8001,⑤減算マスタCSV!$F$2:$F$8001,$C2970,⑤減算マスタCSV!$K$2:$K$8001,1))</f>
        <v/>
      </c>
      <c r="J2970" s="17" t="str">
        <f aca="false">IF($C2970="","",IFERROR(INDEX(⑤減算マスタCSV!$H$2:$H$8001,MATCH($C2970,⑤減算マスタCSV!$F$2:$F$8001,0)),1))</f>
        <v/>
      </c>
      <c r="K2970" s="17" t="str">
        <f aca="false">IF($C2970="","",MAX(1,IFERROR(INDEX(⑥商品照会CSV!$M$2:$M$3001,MATCH($C2970,⑥商品照会CSV!$A$2:$A$3001,0)),1)))</f>
        <v/>
      </c>
      <c r="L2970" s="40" t="str">
        <f aca="false">IF($C2970="","",IFERROR(INDEX(⑥商品照会CSV!$Q$2:$Q$3001,MATCH($C2970,⑥商品照会CSV!$A$2:$A$3001,0)),0))</f>
        <v/>
      </c>
      <c r="M2970" s="40" t="str">
        <f aca="false">IF($C2970="","",N($L2970)*N($K2970))</f>
        <v/>
      </c>
      <c r="N2970" s="17" t="str">
        <f aca="false">IF($C2970="","",MAX(1,IFERROR(INDEX(⑥商品照会CSV!$AK$2:$AK$3001,MATCH($C2970,⑥商品照会CSV!$A$2:$A$3001,0)),1)))</f>
        <v/>
      </c>
      <c r="O2970" s="12" t="str">
        <f aca="false">IF($C2970="","",IFERROR(IF(INDEX(⑥商品照会CSV!$AN$2:$AN$3001,MATCH($C2970,⑥商品照会CSV!$A$2:$A$3001,0))=1,"バラ",IF(INDEX(⑥商品照会CSV!$AM$2:$AM$3001,MATCH($C2970,⑥商品照会CSV!$A$2:$A$3001,0))=1,"中間包装","ケース")),"ケース"))</f>
        <v/>
      </c>
      <c r="P2970" s="18"/>
      <c r="Q2970" s="14"/>
      <c r="R2970" s="17" t="str">
        <f aca="false">IF($C2970="","",N($Q2970)*N($K2970))</f>
        <v/>
      </c>
    </row>
    <row r="2971" customFormat="false" ht="15" hidden="false" customHeight="false" outlineLevel="0" collapsed="false">
      <c r="B2971" s="12" t="n">
        <v>2966</v>
      </c>
      <c r="C2971" s="36" t="str">
        <f aca="false">IF(①在庫CSV_発注日!$M2967="","",①在庫CSV_発注日!$M2967&amp;"")</f>
        <v/>
      </c>
      <c r="D2971" s="12" t="str">
        <f aca="false">IF($C2971="","",①在庫CSV_発注日!$N2967)</f>
        <v/>
      </c>
      <c r="E2971" s="12" t="str">
        <f aca="false">IF($C2971="","",①在庫CSV_発注日!$H2967)</f>
        <v/>
      </c>
      <c r="F2971" s="12" t="str">
        <f aca="false">IF($C2971="","",①在庫CSV_発注日!$L2967)</f>
        <v/>
      </c>
      <c r="G2971" s="18"/>
      <c r="H2971" s="17" t="str">
        <f aca="false">IF($C2971="","",N(①在庫CSV_発注日!$Z2967))</f>
        <v/>
      </c>
      <c r="I2971" s="37" t="str">
        <f aca="false">IF($C2971="","",SUMIFS(⑤減算マスタCSV!$L$2:$L$8001,⑤減算マスタCSV!$F$2:$F$8001,$C2971,⑤減算マスタCSV!$K$2:$K$8001,1))</f>
        <v/>
      </c>
      <c r="J2971" s="17" t="str">
        <f aca="false">IF($C2971="","",IFERROR(INDEX(⑤減算マスタCSV!$H$2:$H$8001,MATCH($C2971,⑤減算マスタCSV!$F$2:$F$8001,0)),1))</f>
        <v/>
      </c>
      <c r="K2971" s="17" t="str">
        <f aca="false">IF($C2971="","",MAX(1,IFERROR(INDEX(⑥商品照会CSV!$M$2:$M$3001,MATCH($C2971,⑥商品照会CSV!$A$2:$A$3001,0)),1)))</f>
        <v/>
      </c>
      <c r="L2971" s="40" t="str">
        <f aca="false">IF($C2971="","",IFERROR(INDEX(⑥商品照会CSV!$Q$2:$Q$3001,MATCH($C2971,⑥商品照会CSV!$A$2:$A$3001,0)),0))</f>
        <v/>
      </c>
      <c r="M2971" s="40" t="str">
        <f aca="false">IF($C2971="","",N($L2971)*N($K2971))</f>
        <v/>
      </c>
      <c r="N2971" s="17" t="str">
        <f aca="false">IF($C2971="","",MAX(1,IFERROR(INDEX(⑥商品照会CSV!$AK$2:$AK$3001,MATCH($C2971,⑥商品照会CSV!$A$2:$A$3001,0)),1)))</f>
        <v/>
      </c>
      <c r="O2971" s="12" t="str">
        <f aca="false">IF($C2971="","",IFERROR(IF(INDEX(⑥商品照会CSV!$AN$2:$AN$3001,MATCH($C2971,⑥商品照会CSV!$A$2:$A$3001,0))=1,"バラ",IF(INDEX(⑥商品照会CSV!$AM$2:$AM$3001,MATCH($C2971,⑥商品照会CSV!$A$2:$A$3001,0))=1,"中間包装","ケース")),"ケース"))</f>
        <v/>
      </c>
      <c r="P2971" s="18"/>
      <c r="Q2971" s="14"/>
      <c r="R2971" s="17" t="str">
        <f aca="false">IF($C2971="","",N($Q2971)*N($K2971))</f>
        <v/>
      </c>
    </row>
    <row r="2972" customFormat="false" ht="15" hidden="false" customHeight="false" outlineLevel="0" collapsed="false">
      <c r="B2972" s="12" t="n">
        <v>2967</v>
      </c>
      <c r="C2972" s="36" t="str">
        <f aca="false">IF(①在庫CSV_発注日!$M2968="","",①在庫CSV_発注日!$M2968&amp;"")</f>
        <v/>
      </c>
      <c r="D2972" s="12" t="str">
        <f aca="false">IF($C2972="","",①在庫CSV_発注日!$N2968)</f>
        <v/>
      </c>
      <c r="E2972" s="12" t="str">
        <f aca="false">IF($C2972="","",①在庫CSV_発注日!$H2968)</f>
        <v/>
      </c>
      <c r="F2972" s="12" t="str">
        <f aca="false">IF($C2972="","",①在庫CSV_発注日!$L2968)</f>
        <v/>
      </c>
      <c r="G2972" s="18"/>
      <c r="H2972" s="17" t="str">
        <f aca="false">IF($C2972="","",N(①在庫CSV_発注日!$Z2968))</f>
        <v/>
      </c>
      <c r="I2972" s="37" t="str">
        <f aca="false">IF($C2972="","",SUMIFS(⑤減算マスタCSV!$L$2:$L$8001,⑤減算マスタCSV!$F$2:$F$8001,$C2972,⑤減算マスタCSV!$K$2:$K$8001,1))</f>
        <v/>
      </c>
      <c r="J2972" s="17" t="str">
        <f aca="false">IF($C2972="","",IFERROR(INDEX(⑤減算マスタCSV!$H$2:$H$8001,MATCH($C2972,⑤減算マスタCSV!$F$2:$F$8001,0)),1))</f>
        <v/>
      </c>
      <c r="K2972" s="17" t="str">
        <f aca="false">IF($C2972="","",MAX(1,IFERROR(INDEX(⑥商品照会CSV!$M$2:$M$3001,MATCH($C2972,⑥商品照会CSV!$A$2:$A$3001,0)),1)))</f>
        <v/>
      </c>
      <c r="L2972" s="40" t="str">
        <f aca="false">IF($C2972="","",IFERROR(INDEX(⑥商品照会CSV!$Q$2:$Q$3001,MATCH($C2972,⑥商品照会CSV!$A$2:$A$3001,0)),0))</f>
        <v/>
      </c>
      <c r="M2972" s="40" t="str">
        <f aca="false">IF($C2972="","",N($L2972)*N($K2972))</f>
        <v/>
      </c>
      <c r="N2972" s="17" t="str">
        <f aca="false">IF($C2972="","",MAX(1,IFERROR(INDEX(⑥商品照会CSV!$AK$2:$AK$3001,MATCH($C2972,⑥商品照会CSV!$A$2:$A$3001,0)),1)))</f>
        <v/>
      </c>
      <c r="O2972" s="12" t="str">
        <f aca="false">IF($C2972="","",IFERROR(IF(INDEX(⑥商品照会CSV!$AN$2:$AN$3001,MATCH($C2972,⑥商品照会CSV!$A$2:$A$3001,0))=1,"バラ",IF(INDEX(⑥商品照会CSV!$AM$2:$AM$3001,MATCH($C2972,⑥商品照会CSV!$A$2:$A$3001,0))=1,"中間包装","ケース")),"ケース"))</f>
        <v/>
      </c>
      <c r="P2972" s="18"/>
      <c r="Q2972" s="14"/>
      <c r="R2972" s="17" t="str">
        <f aca="false">IF($C2972="","",N($Q2972)*N($K2972))</f>
        <v/>
      </c>
    </row>
    <row r="2973" customFormat="false" ht="15" hidden="false" customHeight="false" outlineLevel="0" collapsed="false">
      <c r="B2973" s="12" t="n">
        <v>2968</v>
      </c>
      <c r="C2973" s="36" t="str">
        <f aca="false">IF(①在庫CSV_発注日!$M2969="","",①在庫CSV_発注日!$M2969&amp;"")</f>
        <v/>
      </c>
      <c r="D2973" s="12" t="str">
        <f aca="false">IF($C2973="","",①在庫CSV_発注日!$N2969)</f>
        <v/>
      </c>
      <c r="E2973" s="12" t="str">
        <f aca="false">IF($C2973="","",①在庫CSV_発注日!$H2969)</f>
        <v/>
      </c>
      <c r="F2973" s="12" t="str">
        <f aca="false">IF($C2973="","",①在庫CSV_発注日!$L2969)</f>
        <v/>
      </c>
      <c r="G2973" s="18"/>
      <c r="H2973" s="17" t="str">
        <f aca="false">IF($C2973="","",N(①在庫CSV_発注日!$Z2969))</f>
        <v/>
      </c>
      <c r="I2973" s="37" t="str">
        <f aca="false">IF($C2973="","",SUMIFS(⑤減算マスタCSV!$L$2:$L$8001,⑤減算マスタCSV!$F$2:$F$8001,$C2973,⑤減算マスタCSV!$K$2:$K$8001,1))</f>
        <v/>
      </c>
      <c r="J2973" s="17" t="str">
        <f aca="false">IF($C2973="","",IFERROR(INDEX(⑤減算マスタCSV!$H$2:$H$8001,MATCH($C2973,⑤減算マスタCSV!$F$2:$F$8001,0)),1))</f>
        <v/>
      </c>
      <c r="K2973" s="17" t="str">
        <f aca="false">IF($C2973="","",MAX(1,IFERROR(INDEX(⑥商品照会CSV!$M$2:$M$3001,MATCH($C2973,⑥商品照会CSV!$A$2:$A$3001,0)),1)))</f>
        <v/>
      </c>
      <c r="L2973" s="40" t="str">
        <f aca="false">IF($C2973="","",IFERROR(INDEX(⑥商品照会CSV!$Q$2:$Q$3001,MATCH($C2973,⑥商品照会CSV!$A$2:$A$3001,0)),0))</f>
        <v/>
      </c>
      <c r="M2973" s="40" t="str">
        <f aca="false">IF($C2973="","",N($L2973)*N($K2973))</f>
        <v/>
      </c>
      <c r="N2973" s="17" t="str">
        <f aca="false">IF($C2973="","",MAX(1,IFERROR(INDEX(⑥商品照会CSV!$AK$2:$AK$3001,MATCH($C2973,⑥商品照会CSV!$A$2:$A$3001,0)),1)))</f>
        <v/>
      </c>
      <c r="O2973" s="12" t="str">
        <f aca="false">IF($C2973="","",IFERROR(IF(INDEX(⑥商品照会CSV!$AN$2:$AN$3001,MATCH($C2973,⑥商品照会CSV!$A$2:$A$3001,0))=1,"バラ",IF(INDEX(⑥商品照会CSV!$AM$2:$AM$3001,MATCH($C2973,⑥商品照会CSV!$A$2:$A$3001,0))=1,"中間包装","ケース")),"ケース"))</f>
        <v/>
      </c>
      <c r="P2973" s="18"/>
      <c r="Q2973" s="14"/>
      <c r="R2973" s="17" t="str">
        <f aca="false">IF($C2973="","",N($Q2973)*N($K2973))</f>
        <v/>
      </c>
    </row>
    <row r="2974" customFormat="false" ht="15" hidden="false" customHeight="false" outlineLevel="0" collapsed="false">
      <c r="B2974" s="12" t="n">
        <v>2969</v>
      </c>
      <c r="C2974" s="36" t="str">
        <f aca="false">IF(①在庫CSV_発注日!$M2970="","",①在庫CSV_発注日!$M2970&amp;"")</f>
        <v/>
      </c>
      <c r="D2974" s="12" t="str">
        <f aca="false">IF($C2974="","",①在庫CSV_発注日!$N2970)</f>
        <v/>
      </c>
      <c r="E2974" s="12" t="str">
        <f aca="false">IF($C2974="","",①在庫CSV_発注日!$H2970)</f>
        <v/>
      </c>
      <c r="F2974" s="12" t="str">
        <f aca="false">IF($C2974="","",①在庫CSV_発注日!$L2970)</f>
        <v/>
      </c>
      <c r="G2974" s="18"/>
      <c r="H2974" s="17" t="str">
        <f aca="false">IF($C2974="","",N(①在庫CSV_発注日!$Z2970))</f>
        <v/>
      </c>
      <c r="I2974" s="37" t="str">
        <f aca="false">IF($C2974="","",SUMIFS(⑤減算マスタCSV!$L$2:$L$8001,⑤減算マスタCSV!$F$2:$F$8001,$C2974,⑤減算マスタCSV!$K$2:$K$8001,1))</f>
        <v/>
      </c>
      <c r="J2974" s="17" t="str">
        <f aca="false">IF($C2974="","",IFERROR(INDEX(⑤減算マスタCSV!$H$2:$H$8001,MATCH($C2974,⑤減算マスタCSV!$F$2:$F$8001,0)),1))</f>
        <v/>
      </c>
      <c r="K2974" s="17" t="str">
        <f aca="false">IF($C2974="","",MAX(1,IFERROR(INDEX(⑥商品照会CSV!$M$2:$M$3001,MATCH($C2974,⑥商品照会CSV!$A$2:$A$3001,0)),1)))</f>
        <v/>
      </c>
      <c r="L2974" s="40" t="str">
        <f aca="false">IF($C2974="","",IFERROR(INDEX(⑥商品照会CSV!$Q$2:$Q$3001,MATCH($C2974,⑥商品照会CSV!$A$2:$A$3001,0)),0))</f>
        <v/>
      </c>
      <c r="M2974" s="40" t="str">
        <f aca="false">IF($C2974="","",N($L2974)*N($K2974))</f>
        <v/>
      </c>
      <c r="N2974" s="17" t="str">
        <f aca="false">IF($C2974="","",MAX(1,IFERROR(INDEX(⑥商品照会CSV!$AK$2:$AK$3001,MATCH($C2974,⑥商品照会CSV!$A$2:$A$3001,0)),1)))</f>
        <v/>
      </c>
      <c r="O2974" s="12" t="str">
        <f aca="false">IF($C2974="","",IFERROR(IF(INDEX(⑥商品照会CSV!$AN$2:$AN$3001,MATCH($C2974,⑥商品照会CSV!$A$2:$A$3001,0))=1,"バラ",IF(INDEX(⑥商品照会CSV!$AM$2:$AM$3001,MATCH($C2974,⑥商品照会CSV!$A$2:$A$3001,0))=1,"中間包装","ケース")),"ケース"))</f>
        <v/>
      </c>
      <c r="P2974" s="18"/>
      <c r="Q2974" s="14"/>
      <c r="R2974" s="17" t="str">
        <f aca="false">IF($C2974="","",N($Q2974)*N($K2974))</f>
        <v/>
      </c>
    </row>
    <row r="2975" customFormat="false" ht="15" hidden="false" customHeight="false" outlineLevel="0" collapsed="false">
      <c r="B2975" s="12" t="n">
        <v>2970</v>
      </c>
      <c r="C2975" s="36" t="str">
        <f aca="false">IF(①在庫CSV_発注日!$M2971="","",①在庫CSV_発注日!$M2971&amp;"")</f>
        <v/>
      </c>
      <c r="D2975" s="12" t="str">
        <f aca="false">IF($C2975="","",①在庫CSV_発注日!$N2971)</f>
        <v/>
      </c>
      <c r="E2975" s="12" t="str">
        <f aca="false">IF($C2975="","",①在庫CSV_発注日!$H2971)</f>
        <v/>
      </c>
      <c r="F2975" s="12" t="str">
        <f aca="false">IF($C2975="","",①在庫CSV_発注日!$L2971)</f>
        <v/>
      </c>
      <c r="G2975" s="18"/>
      <c r="H2975" s="17" t="str">
        <f aca="false">IF($C2975="","",N(①在庫CSV_発注日!$Z2971))</f>
        <v/>
      </c>
      <c r="I2975" s="37" t="str">
        <f aca="false">IF($C2975="","",SUMIFS(⑤減算マスタCSV!$L$2:$L$8001,⑤減算マスタCSV!$F$2:$F$8001,$C2975,⑤減算マスタCSV!$K$2:$K$8001,1))</f>
        <v/>
      </c>
      <c r="J2975" s="17" t="str">
        <f aca="false">IF($C2975="","",IFERROR(INDEX(⑤減算マスタCSV!$H$2:$H$8001,MATCH($C2975,⑤減算マスタCSV!$F$2:$F$8001,0)),1))</f>
        <v/>
      </c>
      <c r="K2975" s="17" t="str">
        <f aca="false">IF($C2975="","",MAX(1,IFERROR(INDEX(⑥商品照会CSV!$M$2:$M$3001,MATCH($C2975,⑥商品照会CSV!$A$2:$A$3001,0)),1)))</f>
        <v/>
      </c>
      <c r="L2975" s="40" t="str">
        <f aca="false">IF($C2975="","",IFERROR(INDEX(⑥商品照会CSV!$Q$2:$Q$3001,MATCH($C2975,⑥商品照会CSV!$A$2:$A$3001,0)),0))</f>
        <v/>
      </c>
      <c r="M2975" s="40" t="str">
        <f aca="false">IF($C2975="","",N($L2975)*N($K2975))</f>
        <v/>
      </c>
      <c r="N2975" s="17" t="str">
        <f aca="false">IF($C2975="","",MAX(1,IFERROR(INDEX(⑥商品照会CSV!$AK$2:$AK$3001,MATCH($C2975,⑥商品照会CSV!$A$2:$A$3001,0)),1)))</f>
        <v/>
      </c>
      <c r="O2975" s="12" t="str">
        <f aca="false">IF($C2975="","",IFERROR(IF(INDEX(⑥商品照会CSV!$AN$2:$AN$3001,MATCH($C2975,⑥商品照会CSV!$A$2:$A$3001,0))=1,"バラ",IF(INDEX(⑥商品照会CSV!$AM$2:$AM$3001,MATCH($C2975,⑥商品照会CSV!$A$2:$A$3001,0))=1,"中間包装","ケース")),"ケース"))</f>
        <v/>
      </c>
      <c r="P2975" s="18"/>
      <c r="Q2975" s="14"/>
      <c r="R2975" s="17" t="str">
        <f aca="false">IF($C2975="","",N($Q2975)*N($K2975))</f>
        <v/>
      </c>
    </row>
    <row r="2976" customFormat="false" ht="15" hidden="false" customHeight="false" outlineLevel="0" collapsed="false">
      <c r="B2976" s="12" t="n">
        <v>2971</v>
      </c>
      <c r="C2976" s="36" t="str">
        <f aca="false">IF(①在庫CSV_発注日!$M2972="","",①在庫CSV_発注日!$M2972&amp;"")</f>
        <v/>
      </c>
      <c r="D2976" s="12" t="str">
        <f aca="false">IF($C2976="","",①在庫CSV_発注日!$N2972)</f>
        <v/>
      </c>
      <c r="E2976" s="12" t="str">
        <f aca="false">IF($C2976="","",①在庫CSV_発注日!$H2972)</f>
        <v/>
      </c>
      <c r="F2976" s="12" t="str">
        <f aca="false">IF($C2976="","",①在庫CSV_発注日!$L2972)</f>
        <v/>
      </c>
      <c r="G2976" s="18"/>
      <c r="H2976" s="17" t="str">
        <f aca="false">IF($C2976="","",N(①在庫CSV_発注日!$Z2972))</f>
        <v/>
      </c>
      <c r="I2976" s="37" t="str">
        <f aca="false">IF($C2976="","",SUMIFS(⑤減算マスタCSV!$L$2:$L$8001,⑤減算マスタCSV!$F$2:$F$8001,$C2976,⑤減算マスタCSV!$K$2:$K$8001,1))</f>
        <v/>
      </c>
      <c r="J2976" s="17" t="str">
        <f aca="false">IF($C2976="","",IFERROR(INDEX(⑤減算マスタCSV!$H$2:$H$8001,MATCH($C2976,⑤減算マスタCSV!$F$2:$F$8001,0)),1))</f>
        <v/>
      </c>
      <c r="K2976" s="17" t="str">
        <f aca="false">IF($C2976="","",MAX(1,IFERROR(INDEX(⑥商品照会CSV!$M$2:$M$3001,MATCH($C2976,⑥商品照会CSV!$A$2:$A$3001,0)),1)))</f>
        <v/>
      </c>
      <c r="L2976" s="40" t="str">
        <f aca="false">IF($C2976="","",IFERROR(INDEX(⑥商品照会CSV!$Q$2:$Q$3001,MATCH($C2976,⑥商品照会CSV!$A$2:$A$3001,0)),0))</f>
        <v/>
      </c>
      <c r="M2976" s="40" t="str">
        <f aca="false">IF($C2976="","",N($L2976)*N($K2976))</f>
        <v/>
      </c>
      <c r="N2976" s="17" t="str">
        <f aca="false">IF($C2976="","",MAX(1,IFERROR(INDEX(⑥商品照会CSV!$AK$2:$AK$3001,MATCH($C2976,⑥商品照会CSV!$A$2:$A$3001,0)),1)))</f>
        <v/>
      </c>
      <c r="O2976" s="12" t="str">
        <f aca="false">IF($C2976="","",IFERROR(IF(INDEX(⑥商品照会CSV!$AN$2:$AN$3001,MATCH($C2976,⑥商品照会CSV!$A$2:$A$3001,0))=1,"バラ",IF(INDEX(⑥商品照会CSV!$AM$2:$AM$3001,MATCH($C2976,⑥商品照会CSV!$A$2:$A$3001,0))=1,"中間包装","ケース")),"ケース"))</f>
        <v/>
      </c>
      <c r="P2976" s="18"/>
      <c r="Q2976" s="14"/>
      <c r="R2976" s="17" t="str">
        <f aca="false">IF($C2976="","",N($Q2976)*N($K2976))</f>
        <v/>
      </c>
    </row>
    <row r="2977" customFormat="false" ht="15" hidden="false" customHeight="false" outlineLevel="0" collapsed="false">
      <c r="B2977" s="12" t="n">
        <v>2972</v>
      </c>
      <c r="C2977" s="36" t="str">
        <f aca="false">IF(①在庫CSV_発注日!$M2973="","",①在庫CSV_発注日!$M2973&amp;"")</f>
        <v/>
      </c>
      <c r="D2977" s="12" t="str">
        <f aca="false">IF($C2977="","",①在庫CSV_発注日!$N2973)</f>
        <v/>
      </c>
      <c r="E2977" s="12" t="str">
        <f aca="false">IF($C2977="","",①在庫CSV_発注日!$H2973)</f>
        <v/>
      </c>
      <c r="F2977" s="12" t="str">
        <f aca="false">IF($C2977="","",①在庫CSV_発注日!$L2973)</f>
        <v/>
      </c>
      <c r="G2977" s="18"/>
      <c r="H2977" s="17" t="str">
        <f aca="false">IF($C2977="","",N(①在庫CSV_発注日!$Z2973))</f>
        <v/>
      </c>
      <c r="I2977" s="37" t="str">
        <f aca="false">IF($C2977="","",SUMIFS(⑤減算マスタCSV!$L$2:$L$8001,⑤減算マスタCSV!$F$2:$F$8001,$C2977,⑤減算マスタCSV!$K$2:$K$8001,1))</f>
        <v/>
      </c>
      <c r="J2977" s="17" t="str">
        <f aca="false">IF($C2977="","",IFERROR(INDEX(⑤減算マスタCSV!$H$2:$H$8001,MATCH($C2977,⑤減算マスタCSV!$F$2:$F$8001,0)),1))</f>
        <v/>
      </c>
      <c r="K2977" s="17" t="str">
        <f aca="false">IF($C2977="","",MAX(1,IFERROR(INDEX(⑥商品照会CSV!$M$2:$M$3001,MATCH($C2977,⑥商品照会CSV!$A$2:$A$3001,0)),1)))</f>
        <v/>
      </c>
      <c r="L2977" s="40" t="str">
        <f aca="false">IF($C2977="","",IFERROR(INDEX(⑥商品照会CSV!$Q$2:$Q$3001,MATCH($C2977,⑥商品照会CSV!$A$2:$A$3001,0)),0))</f>
        <v/>
      </c>
      <c r="M2977" s="40" t="str">
        <f aca="false">IF($C2977="","",N($L2977)*N($K2977))</f>
        <v/>
      </c>
      <c r="N2977" s="17" t="str">
        <f aca="false">IF($C2977="","",MAX(1,IFERROR(INDEX(⑥商品照会CSV!$AK$2:$AK$3001,MATCH($C2977,⑥商品照会CSV!$A$2:$A$3001,0)),1)))</f>
        <v/>
      </c>
      <c r="O2977" s="12" t="str">
        <f aca="false">IF($C2977="","",IFERROR(IF(INDEX(⑥商品照会CSV!$AN$2:$AN$3001,MATCH($C2977,⑥商品照会CSV!$A$2:$A$3001,0))=1,"バラ",IF(INDEX(⑥商品照会CSV!$AM$2:$AM$3001,MATCH($C2977,⑥商品照会CSV!$A$2:$A$3001,0))=1,"中間包装","ケース")),"ケース"))</f>
        <v/>
      </c>
      <c r="P2977" s="18"/>
      <c r="Q2977" s="14"/>
      <c r="R2977" s="17" t="str">
        <f aca="false">IF($C2977="","",N($Q2977)*N($K2977))</f>
        <v/>
      </c>
    </row>
    <row r="2978" customFormat="false" ht="15" hidden="false" customHeight="false" outlineLevel="0" collapsed="false">
      <c r="B2978" s="12" t="n">
        <v>2973</v>
      </c>
      <c r="C2978" s="36" t="str">
        <f aca="false">IF(①在庫CSV_発注日!$M2974="","",①在庫CSV_発注日!$M2974&amp;"")</f>
        <v/>
      </c>
      <c r="D2978" s="12" t="str">
        <f aca="false">IF($C2978="","",①在庫CSV_発注日!$N2974)</f>
        <v/>
      </c>
      <c r="E2978" s="12" t="str">
        <f aca="false">IF($C2978="","",①在庫CSV_発注日!$H2974)</f>
        <v/>
      </c>
      <c r="F2978" s="12" t="str">
        <f aca="false">IF($C2978="","",①在庫CSV_発注日!$L2974)</f>
        <v/>
      </c>
      <c r="G2978" s="18"/>
      <c r="H2978" s="17" t="str">
        <f aca="false">IF($C2978="","",N(①在庫CSV_発注日!$Z2974))</f>
        <v/>
      </c>
      <c r="I2978" s="37" t="str">
        <f aca="false">IF($C2978="","",SUMIFS(⑤減算マスタCSV!$L$2:$L$8001,⑤減算マスタCSV!$F$2:$F$8001,$C2978,⑤減算マスタCSV!$K$2:$K$8001,1))</f>
        <v/>
      </c>
      <c r="J2978" s="17" t="str">
        <f aca="false">IF($C2978="","",IFERROR(INDEX(⑤減算マスタCSV!$H$2:$H$8001,MATCH($C2978,⑤減算マスタCSV!$F$2:$F$8001,0)),1))</f>
        <v/>
      </c>
      <c r="K2978" s="17" t="str">
        <f aca="false">IF($C2978="","",MAX(1,IFERROR(INDEX(⑥商品照会CSV!$M$2:$M$3001,MATCH($C2978,⑥商品照会CSV!$A$2:$A$3001,0)),1)))</f>
        <v/>
      </c>
      <c r="L2978" s="40" t="str">
        <f aca="false">IF($C2978="","",IFERROR(INDEX(⑥商品照会CSV!$Q$2:$Q$3001,MATCH($C2978,⑥商品照会CSV!$A$2:$A$3001,0)),0))</f>
        <v/>
      </c>
      <c r="M2978" s="40" t="str">
        <f aca="false">IF($C2978="","",N($L2978)*N($K2978))</f>
        <v/>
      </c>
      <c r="N2978" s="17" t="str">
        <f aca="false">IF($C2978="","",MAX(1,IFERROR(INDEX(⑥商品照会CSV!$AK$2:$AK$3001,MATCH($C2978,⑥商品照会CSV!$A$2:$A$3001,0)),1)))</f>
        <v/>
      </c>
      <c r="O2978" s="12" t="str">
        <f aca="false">IF($C2978="","",IFERROR(IF(INDEX(⑥商品照会CSV!$AN$2:$AN$3001,MATCH($C2978,⑥商品照会CSV!$A$2:$A$3001,0))=1,"バラ",IF(INDEX(⑥商品照会CSV!$AM$2:$AM$3001,MATCH($C2978,⑥商品照会CSV!$A$2:$A$3001,0))=1,"中間包装","ケース")),"ケース"))</f>
        <v/>
      </c>
      <c r="P2978" s="18"/>
      <c r="Q2978" s="14"/>
      <c r="R2978" s="17" t="str">
        <f aca="false">IF($C2978="","",N($Q2978)*N($K2978))</f>
        <v/>
      </c>
    </row>
    <row r="2979" customFormat="false" ht="15" hidden="false" customHeight="false" outlineLevel="0" collapsed="false">
      <c r="B2979" s="12" t="n">
        <v>2974</v>
      </c>
      <c r="C2979" s="36" t="str">
        <f aca="false">IF(①在庫CSV_発注日!$M2975="","",①在庫CSV_発注日!$M2975&amp;"")</f>
        <v/>
      </c>
      <c r="D2979" s="12" t="str">
        <f aca="false">IF($C2979="","",①在庫CSV_発注日!$N2975)</f>
        <v/>
      </c>
      <c r="E2979" s="12" t="str">
        <f aca="false">IF($C2979="","",①在庫CSV_発注日!$H2975)</f>
        <v/>
      </c>
      <c r="F2979" s="12" t="str">
        <f aca="false">IF($C2979="","",①在庫CSV_発注日!$L2975)</f>
        <v/>
      </c>
      <c r="G2979" s="18"/>
      <c r="H2979" s="17" t="str">
        <f aca="false">IF($C2979="","",N(①在庫CSV_発注日!$Z2975))</f>
        <v/>
      </c>
      <c r="I2979" s="37" t="str">
        <f aca="false">IF($C2979="","",SUMIFS(⑤減算マスタCSV!$L$2:$L$8001,⑤減算マスタCSV!$F$2:$F$8001,$C2979,⑤減算マスタCSV!$K$2:$K$8001,1))</f>
        <v/>
      </c>
      <c r="J2979" s="17" t="str">
        <f aca="false">IF($C2979="","",IFERROR(INDEX(⑤減算マスタCSV!$H$2:$H$8001,MATCH($C2979,⑤減算マスタCSV!$F$2:$F$8001,0)),1))</f>
        <v/>
      </c>
      <c r="K2979" s="17" t="str">
        <f aca="false">IF($C2979="","",MAX(1,IFERROR(INDEX(⑥商品照会CSV!$M$2:$M$3001,MATCH($C2979,⑥商品照会CSV!$A$2:$A$3001,0)),1)))</f>
        <v/>
      </c>
      <c r="L2979" s="40" t="str">
        <f aca="false">IF($C2979="","",IFERROR(INDEX(⑥商品照会CSV!$Q$2:$Q$3001,MATCH($C2979,⑥商品照会CSV!$A$2:$A$3001,0)),0))</f>
        <v/>
      </c>
      <c r="M2979" s="40" t="str">
        <f aca="false">IF($C2979="","",N($L2979)*N($K2979))</f>
        <v/>
      </c>
      <c r="N2979" s="17" t="str">
        <f aca="false">IF($C2979="","",MAX(1,IFERROR(INDEX(⑥商品照会CSV!$AK$2:$AK$3001,MATCH($C2979,⑥商品照会CSV!$A$2:$A$3001,0)),1)))</f>
        <v/>
      </c>
      <c r="O2979" s="12" t="str">
        <f aca="false">IF($C2979="","",IFERROR(IF(INDEX(⑥商品照会CSV!$AN$2:$AN$3001,MATCH($C2979,⑥商品照会CSV!$A$2:$A$3001,0))=1,"バラ",IF(INDEX(⑥商品照会CSV!$AM$2:$AM$3001,MATCH($C2979,⑥商品照会CSV!$A$2:$A$3001,0))=1,"中間包装","ケース")),"ケース"))</f>
        <v/>
      </c>
      <c r="P2979" s="18"/>
      <c r="Q2979" s="14"/>
      <c r="R2979" s="17" t="str">
        <f aca="false">IF($C2979="","",N($Q2979)*N($K2979))</f>
        <v/>
      </c>
    </row>
    <row r="2980" customFormat="false" ht="15" hidden="false" customHeight="false" outlineLevel="0" collapsed="false">
      <c r="B2980" s="12" t="n">
        <v>2975</v>
      </c>
      <c r="C2980" s="36" t="str">
        <f aca="false">IF(①在庫CSV_発注日!$M2976="","",①在庫CSV_発注日!$M2976&amp;"")</f>
        <v/>
      </c>
      <c r="D2980" s="12" t="str">
        <f aca="false">IF($C2980="","",①在庫CSV_発注日!$N2976)</f>
        <v/>
      </c>
      <c r="E2980" s="12" t="str">
        <f aca="false">IF($C2980="","",①在庫CSV_発注日!$H2976)</f>
        <v/>
      </c>
      <c r="F2980" s="12" t="str">
        <f aca="false">IF($C2980="","",①在庫CSV_発注日!$L2976)</f>
        <v/>
      </c>
      <c r="G2980" s="18"/>
      <c r="H2980" s="17" t="str">
        <f aca="false">IF($C2980="","",N(①在庫CSV_発注日!$Z2976))</f>
        <v/>
      </c>
      <c r="I2980" s="37" t="str">
        <f aca="false">IF($C2980="","",SUMIFS(⑤減算マスタCSV!$L$2:$L$8001,⑤減算マスタCSV!$F$2:$F$8001,$C2980,⑤減算マスタCSV!$K$2:$K$8001,1))</f>
        <v/>
      </c>
      <c r="J2980" s="17" t="str">
        <f aca="false">IF($C2980="","",IFERROR(INDEX(⑤減算マスタCSV!$H$2:$H$8001,MATCH($C2980,⑤減算マスタCSV!$F$2:$F$8001,0)),1))</f>
        <v/>
      </c>
      <c r="K2980" s="17" t="str">
        <f aca="false">IF($C2980="","",MAX(1,IFERROR(INDEX(⑥商品照会CSV!$M$2:$M$3001,MATCH($C2980,⑥商品照会CSV!$A$2:$A$3001,0)),1)))</f>
        <v/>
      </c>
      <c r="L2980" s="40" t="str">
        <f aca="false">IF($C2980="","",IFERROR(INDEX(⑥商品照会CSV!$Q$2:$Q$3001,MATCH($C2980,⑥商品照会CSV!$A$2:$A$3001,0)),0))</f>
        <v/>
      </c>
      <c r="M2980" s="40" t="str">
        <f aca="false">IF($C2980="","",N($L2980)*N($K2980))</f>
        <v/>
      </c>
      <c r="N2980" s="17" t="str">
        <f aca="false">IF($C2980="","",MAX(1,IFERROR(INDEX(⑥商品照会CSV!$AK$2:$AK$3001,MATCH($C2980,⑥商品照会CSV!$A$2:$A$3001,0)),1)))</f>
        <v/>
      </c>
      <c r="O2980" s="12" t="str">
        <f aca="false">IF($C2980="","",IFERROR(IF(INDEX(⑥商品照会CSV!$AN$2:$AN$3001,MATCH($C2980,⑥商品照会CSV!$A$2:$A$3001,0))=1,"バラ",IF(INDEX(⑥商品照会CSV!$AM$2:$AM$3001,MATCH($C2980,⑥商品照会CSV!$A$2:$A$3001,0))=1,"中間包装","ケース")),"ケース"))</f>
        <v/>
      </c>
      <c r="P2980" s="18"/>
      <c r="Q2980" s="14"/>
      <c r="R2980" s="17" t="str">
        <f aca="false">IF($C2980="","",N($Q2980)*N($K2980))</f>
        <v/>
      </c>
    </row>
    <row r="2981" customFormat="false" ht="15" hidden="false" customHeight="false" outlineLevel="0" collapsed="false">
      <c r="B2981" s="12" t="n">
        <v>2976</v>
      </c>
      <c r="C2981" s="36" t="str">
        <f aca="false">IF(①在庫CSV_発注日!$M2977="","",①在庫CSV_発注日!$M2977&amp;"")</f>
        <v/>
      </c>
      <c r="D2981" s="12" t="str">
        <f aca="false">IF($C2981="","",①在庫CSV_発注日!$N2977)</f>
        <v/>
      </c>
      <c r="E2981" s="12" t="str">
        <f aca="false">IF($C2981="","",①在庫CSV_発注日!$H2977)</f>
        <v/>
      </c>
      <c r="F2981" s="12" t="str">
        <f aca="false">IF($C2981="","",①在庫CSV_発注日!$L2977)</f>
        <v/>
      </c>
      <c r="G2981" s="18"/>
      <c r="H2981" s="17" t="str">
        <f aca="false">IF($C2981="","",N(①在庫CSV_発注日!$Z2977))</f>
        <v/>
      </c>
      <c r="I2981" s="37" t="str">
        <f aca="false">IF($C2981="","",SUMIFS(⑤減算マスタCSV!$L$2:$L$8001,⑤減算マスタCSV!$F$2:$F$8001,$C2981,⑤減算マスタCSV!$K$2:$K$8001,1))</f>
        <v/>
      </c>
      <c r="J2981" s="17" t="str">
        <f aca="false">IF($C2981="","",IFERROR(INDEX(⑤減算マスタCSV!$H$2:$H$8001,MATCH($C2981,⑤減算マスタCSV!$F$2:$F$8001,0)),1))</f>
        <v/>
      </c>
      <c r="K2981" s="17" t="str">
        <f aca="false">IF($C2981="","",MAX(1,IFERROR(INDEX(⑥商品照会CSV!$M$2:$M$3001,MATCH($C2981,⑥商品照会CSV!$A$2:$A$3001,0)),1)))</f>
        <v/>
      </c>
      <c r="L2981" s="40" t="str">
        <f aca="false">IF($C2981="","",IFERROR(INDEX(⑥商品照会CSV!$Q$2:$Q$3001,MATCH($C2981,⑥商品照会CSV!$A$2:$A$3001,0)),0))</f>
        <v/>
      </c>
      <c r="M2981" s="40" t="str">
        <f aca="false">IF($C2981="","",N($L2981)*N($K2981))</f>
        <v/>
      </c>
      <c r="N2981" s="17" t="str">
        <f aca="false">IF($C2981="","",MAX(1,IFERROR(INDEX(⑥商品照会CSV!$AK$2:$AK$3001,MATCH($C2981,⑥商品照会CSV!$A$2:$A$3001,0)),1)))</f>
        <v/>
      </c>
      <c r="O2981" s="12" t="str">
        <f aca="false">IF($C2981="","",IFERROR(IF(INDEX(⑥商品照会CSV!$AN$2:$AN$3001,MATCH($C2981,⑥商品照会CSV!$A$2:$A$3001,0))=1,"バラ",IF(INDEX(⑥商品照会CSV!$AM$2:$AM$3001,MATCH($C2981,⑥商品照会CSV!$A$2:$A$3001,0))=1,"中間包装","ケース")),"ケース"))</f>
        <v/>
      </c>
      <c r="P2981" s="18"/>
      <c r="Q2981" s="14"/>
      <c r="R2981" s="17" t="str">
        <f aca="false">IF($C2981="","",N($Q2981)*N($K2981))</f>
        <v/>
      </c>
    </row>
    <row r="2982" customFormat="false" ht="15" hidden="false" customHeight="false" outlineLevel="0" collapsed="false">
      <c r="B2982" s="12" t="n">
        <v>2977</v>
      </c>
      <c r="C2982" s="36" t="str">
        <f aca="false">IF(①在庫CSV_発注日!$M2978="","",①在庫CSV_発注日!$M2978&amp;"")</f>
        <v/>
      </c>
      <c r="D2982" s="12" t="str">
        <f aca="false">IF($C2982="","",①在庫CSV_発注日!$N2978)</f>
        <v/>
      </c>
      <c r="E2982" s="12" t="str">
        <f aca="false">IF($C2982="","",①在庫CSV_発注日!$H2978)</f>
        <v/>
      </c>
      <c r="F2982" s="12" t="str">
        <f aca="false">IF($C2982="","",①在庫CSV_発注日!$L2978)</f>
        <v/>
      </c>
      <c r="G2982" s="18"/>
      <c r="H2982" s="17" t="str">
        <f aca="false">IF($C2982="","",N(①在庫CSV_発注日!$Z2978))</f>
        <v/>
      </c>
      <c r="I2982" s="37" t="str">
        <f aca="false">IF($C2982="","",SUMIFS(⑤減算マスタCSV!$L$2:$L$8001,⑤減算マスタCSV!$F$2:$F$8001,$C2982,⑤減算マスタCSV!$K$2:$K$8001,1))</f>
        <v/>
      </c>
      <c r="J2982" s="17" t="str">
        <f aca="false">IF($C2982="","",IFERROR(INDEX(⑤減算マスタCSV!$H$2:$H$8001,MATCH($C2982,⑤減算マスタCSV!$F$2:$F$8001,0)),1))</f>
        <v/>
      </c>
      <c r="K2982" s="17" t="str">
        <f aca="false">IF($C2982="","",MAX(1,IFERROR(INDEX(⑥商品照会CSV!$M$2:$M$3001,MATCH($C2982,⑥商品照会CSV!$A$2:$A$3001,0)),1)))</f>
        <v/>
      </c>
      <c r="L2982" s="40" t="str">
        <f aca="false">IF($C2982="","",IFERROR(INDEX(⑥商品照会CSV!$Q$2:$Q$3001,MATCH($C2982,⑥商品照会CSV!$A$2:$A$3001,0)),0))</f>
        <v/>
      </c>
      <c r="M2982" s="40" t="str">
        <f aca="false">IF($C2982="","",N($L2982)*N($K2982))</f>
        <v/>
      </c>
      <c r="N2982" s="17" t="str">
        <f aca="false">IF($C2982="","",MAX(1,IFERROR(INDEX(⑥商品照会CSV!$AK$2:$AK$3001,MATCH($C2982,⑥商品照会CSV!$A$2:$A$3001,0)),1)))</f>
        <v/>
      </c>
      <c r="O2982" s="12" t="str">
        <f aca="false">IF($C2982="","",IFERROR(IF(INDEX(⑥商品照会CSV!$AN$2:$AN$3001,MATCH($C2982,⑥商品照会CSV!$A$2:$A$3001,0))=1,"バラ",IF(INDEX(⑥商品照会CSV!$AM$2:$AM$3001,MATCH($C2982,⑥商品照会CSV!$A$2:$A$3001,0))=1,"中間包装","ケース")),"ケース"))</f>
        <v/>
      </c>
      <c r="P2982" s="18"/>
      <c r="Q2982" s="14"/>
      <c r="R2982" s="17" t="str">
        <f aca="false">IF($C2982="","",N($Q2982)*N($K2982))</f>
        <v/>
      </c>
    </row>
    <row r="2983" customFormat="false" ht="15" hidden="false" customHeight="false" outlineLevel="0" collapsed="false">
      <c r="B2983" s="12" t="n">
        <v>2978</v>
      </c>
      <c r="C2983" s="36" t="str">
        <f aca="false">IF(①在庫CSV_発注日!$M2979="","",①在庫CSV_発注日!$M2979&amp;"")</f>
        <v/>
      </c>
      <c r="D2983" s="12" t="str">
        <f aca="false">IF($C2983="","",①在庫CSV_発注日!$N2979)</f>
        <v/>
      </c>
      <c r="E2983" s="12" t="str">
        <f aca="false">IF($C2983="","",①在庫CSV_発注日!$H2979)</f>
        <v/>
      </c>
      <c r="F2983" s="12" t="str">
        <f aca="false">IF($C2983="","",①在庫CSV_発注日!$L2979)</f>
        <v/>
      </c>
      <c r="G2983" s="18"/>
      <c r="H2983" s="17" t="str">
        <f aca="false">IF($C2983="","",N(①在庫CSV_発注日!$Z2979))</f>
        <v/>
      </c>
      <c r="I2983" s="37" t="str">
        <f aca="false">IF($C2983="","",SUMIFS(⑤減算マスタCSV!$L$2:$L$8001,⑤減算マスタCSV!$F$2:$F$8001,$C2983,⑤減算マスタCSV!$K$2:$K$8001,1))</f>
        <v/>
      </c>
      <c r="J2983" s="17" t="str">
        <f aca="false">IF($C2983="","",IFERROR(INDEX(⑤減算マスタCSV!$H$2:$H$8001,MATCH($C2983,⑤減算マスタCSV!$F$2:$F$8001,0)),1))</f>
        <v/>
      </c>
      <c r="K2983" s="17" t="str">
        <f aca="false">IF($C2983="","",MAX(1,IFERROR(INDEX(⑥商品照会CSV!$M$2:$M$3001,MATCH($C2983,⑥商品照会CSV!$A$2:$A$3001,0)),1)))</f>
        <v/>
      </c>
      <c r="L2983" s="40" t="str">
        <f aca="false">IF($C2983="","",IFERROR(INDEX(⑥商品照会CSV!$Q$2:$Q$3001,MATCH($C2983,⑥商品照会CSV!$A$2:$A$3001,0)),0))</f>
        <v/>
      </c>
      <c r="M2983" s="40" t="str">
        <f aca="false">IF($C2983="","",N($L2983)*N($K2983))</f>
        <v/>
      </c>
      <c r="N2983" s="17" t="str">
        <f aca="false">IF($C2983="","",MAX(1,IFERROR(INDEX(⑥商品照会CSV!$AK$2:$AK$3001,MATCH($C2983,⑥商品照会CSV!$A$2:$A$3001,0)),1)))</f>
        <v/>
      </c>
      <c r="O2983" s="12" t="str">
        <f aca="false">IF($C2983="","",IFERROR(IF(INDEX(⑥商品照会CSV!$AN$2:$AN$3001,MATCH($C2983,⑥商品照会CSV!$A$2:$A$3001,0))=1,"バラ",IF(INDEX(⑥商品照会CSV!$AM$2:$AM$3001,MATCH($C2983,⑥商品照会CSV!$A$2:$A$3001,0))=1,"中間包装","ケース")),"ケース"))</f>
        <v/>
      </c>
      <c r="P2983" s="18"/>
      <c r="Q2983" s="14"/>
      <c r="R2983" s="17" t="str">
        <f aca="false">IF($C2983="","",N($Q2983)*N($K2983))</f>
        <v/>
      </c>
    </row>
    <row r="2984" customFormat="false" ht="15" hidden="false" customHeight="false" outlineLevel="0" collapsed="false">
      <c r="B2984" s="12" t="n">
        <v>2979</v>
      </c>
      <c r="C2984" s="36" t="str">
        <f aca="false">IF(①在庫CSV_発注日!$M2980="","",①在庫CSV_発注日!$M2980&amp;"")</f>
        <v/>
      </c>
      <c r="D2984" s="12" t="str">
        <f aca="false">IF($C2984="","",①在庫CSV_発注日!$N2980)</f>
        <v/>
      </c>
      <c r="E2984" s="12" t="str">
        <f aca="false">IF($C2984="","",①在庫CSV_発注日!$H2980)</f>
        <v/>
      </c>
      <c r="F2984" s="12" t="str">
        <f aca="false">IF($C2984="","",①在庫CSV_発注日!$L2980)</f>
        <v/>
      </c>
      <c r="G2984" s="18"/>
      <c r="H2984" s="17" t="str">
        <f aca="false">IF($C2984="","",N(①在庫CSV_発注日!$Z2980))</f>
        <v/>
      </c>
      <c r="I2984" s="37" t="str">
        <f aca="false">IF($C2984="","",SUMIFS(⑤減算マスタCSV!$L$2:$L$8001,⑤減算マスタCSV!$F$2:$F$8001,$C2984,⑤減算マスタCSV!$K$2:$K$8001,1))</f>
        <v/>
      </c>
      <c r="J2984" s="17" t="str">
        <f aca="false">IF($C2984="","",IFERROR(INDEX(⑤減算マスタCSV!$H$2:$H$8001,MATCH($C2984,⑤減算マスタCSV!$F$2:$F$8001,0)),1))</f>
        <v/>
      </c>
      <c r="K2984" s="17" t="str">
        <f aca="false">IF($C2984="","",MAX(1,IFERROR(INDEX(⑥商品照会CSV!$M$2:$M$3001,MATCH($C2984,⑥商品照会CSV!$A$2:$A$3001,0)),1)))</f>
        <v/>
      </c>
      <c r="L2984" s="40" t="str">
        <f aca="false">IF($C2984="","",IFERROR(INDEX(⑥商品照会CSV!$Q$2:$Q$3001,MATCH($C2984,⑥商品照会CSV!$A$2:$A$3001,0)),0))</f>
        <v/>
      </c>
      <c r="M2984" s="40" t="str">
        <f aca="false">IF($C2984="","",N($L2984)*N($K2984))</f>
        <v/>
      </c>
      <c r="N2984" s="17" t="str">
        <f aca="false">IF($C2984="","",MAX(1,IFERROR(INDEX(⑥商品照会CSV!$AK$2:$AK$3001,MATCH($C2984,⑥商品照会CSV!$A$2:$A$3001,0)),1)))</f>
        <v/>
      </c>
      <c r="O2984" s="12" t="str">
        <f aca="false">IF($C2984="","",IFERROR(IF(INDEX(⑥商品照会CSV!$AN$2:$AN$3001,MATCH($C2984,⑥商品照会CSV!$A$2:$A$3001,0))=1,"バラ",IF(INDEX(⑥商品照会CSV!$AM$2:$AM$3001,MATCH($C2984,⑥商品照会CSV!$A$2:$A$3001,0))=1,"中間包装","ケース")),"ケース"))</f>
        <v/>
      </c>
      <c r="P2984" s="18"/>
      <c r="Q2984" s="14"/>
      <c r="R2984" s="17" t="str">
        <f aca="false">IF($C2984="","",N($Q2984)*N($K2984))</f>
        <v/>
      </c>
    </row>
    <row r="2985" customFormat="false" ht="15" hidden="false" customHeight="false" outlineLevel="0" collapsed="false">
      <c r="B2985" s="12" t="n">
        <v>2980</v>
      </c>
      <c r="C2985" s="36" t="str">
        <f aca="false">IF(①在庫CSV_発注日!$M2981="","",①在庫CSV_発注日!$M2981&amp;"")</f>
        <v/>
      </c>
      <c r="D2985" s="12" t="str">
        <f aca="false">IF($C2985="","",①在庫CSV_発注日!$N2981)</f>
        <v/>
      </c>
      <c r="E2985" s="12" t="str">
        <f aca="false">IF($C2985="","",①在庫CSV_発注日!$H2981)</f>
        <v/>
      </c>
      <c r="F2985" s="12" t="str">
        <f aca="false">IF($C2985="","",①在庫CSV_発注日!$L2981)</f>
        <v/>
      </c>
      <c r="G2985" s="18"/>
      <c r="H2985" s="17" t="str">
        <f aca="false">IF($C2985="","",N(①在庫CSV_発注日!$Z2981))</f>
        <v/>
      </c>
      <c r="I2985" s="37" t="str">
        <f aca="false">IF($C2985="","",SUMIFS(⑤減算マスタCSV!$L$2:$L$8001,⑤減算マスタCSV!$F$2:$F$8001,$C2985,⑤減算マスタCSV!$K$2:$K$8001,1))</f>
        <v/>
      </c>
      <c r="J2985" s="17" t="str">
        <f aca="false">IF($C2985="","",IFERROR(INDEX(⑤減算マスタCSV!$H$2:$H$8001,MATCH($C2985,⑤減算マスタCSV!$F$2:$F$8001,0)),1))</f>
        <v/>
      </c>
      <c r="K2985" s="17" t="str">
        <f aca="false">IF($C2985="","",MAX(1,IFERROR(INDEX(⑥商品照会CSV!$M$2:$M$3001,MATCH($C2985,⑥商品照会CSV!$A$2:$A$3001,0)),1)))</f>
        <v/>
      </c>
      <c r="L2985" s="40" t="str">
        <f aca="false">IF($C2985="","",IFERROR(INDEX(⑥商品照会CSV!$Q$2:$Q$3001,MATCH($C2985,⑥商品照会CSV!$A$2:$A$3001,0)),0))</f>
        <v/>
      </c>
      <c r="M2985" s="40" t="str">
        <f aca="false">IF($C2985="","",N($L2985)*N($K2985))</f>
        <v/>
      </c>
      <c r="N2985" s="17" t="str">
        <f aca="false">IF($C2985="","",MAX(1,IFERROR(INDEX(⑥商品照会CSV!$AK$2:$AK$3001,MATCH($C2985,⑥商品照会CSV!$A$2:$A$3001,0)),1)))</f>
        <v/>
      </c>
      <c r="O2985" s="12" t="str">
        <f aca="false">IF($C2985="","",IFERROR(IF(INDEX(⑥商品照会CSV!$AN$2:$AN$3001,MATCH($C2985,⑥商品照会CSV!$A$2:$A$3001,0))=1,"バラ",IF(INDEX(⑥商品照会CSV!$AM$2:$AM$3001,MATCH($C2985,⑥商品照会CSV!$A$2:$A$3001,0))=1,"中間包装","ケース")),"ケース"))</f>
        <v/>
      </c>
      <c r="P2985" s="18"/>
      <c r="Q2985" s="14"/>
      <c r="R2985" s="17" t="str">
        <f aca="false">IF($C2985="","",N($Q2985)*N($K2985))</f>
        <v/>
      </c>
    </row>
    <row r="2986" customFormat="false" ht="15" hidden="false" customHeight="false" outlineLevel="0" collapsed="false">
      <c r="B2986" s="12" t="n">
        <v>2981</v>
      </c>
      <c r="C2986" s="36" t="str">
        <f aca="false">IF(①在庫CSV_発注日!$M2982="","",①在庫CSV_発注日!$M2982&amp;"")</f>
        <v/>
      </c>
      <c r="D2986" s="12" t="str">
        <f aca="false">IF($C2986="","",①在庫CSV_発注日!$N2982)</f>
        <v/>
      </c>
      <c r="E2986" s="12" t="str">
        <f aca="false">IF($C2986="","",①在庫CSV_発注日!$H2982)</f>
        <v/>
      </c>
      <c r="F2986" s="12" t="str">
        <f aca="false">IF($C2986="","",①在庫CSV_発注日!$L2982)</f>
        <v/>
      </c>
      <c r="G2986" s="18"/>
      <c r="H2986" s="17" t="str">
        <f aca="false">IF($C2986="","",N(①在庫CSV_発注日!$Z2982))</f>
        <v/>
      </c>
      <c r="I2986" s="37" t="str">
        <f aca="false">IF($C2986="","",SUMIFS(⑤減算マスタCSV!$L$2:$L$8001,⑤減算マスタCSV!$F$2:$F$8001,$C2986,⑤減算マスタCSV!$K$2:$K$8001,1))</f>
        <v/>
      </c>
      <c r="J2986" s="17" t="str">
        <f aca="false">IF($C2986="","",IFERROR(INDEX(⑤減算マスタCSV!$H$2:$H$8001,MATCH($C2986,⑤減算マスタCSV!$F$2:$F$8001,0)),1))</f>
        <v/>
      </c>
      <c r="K2986" s="17" t="str">
        <f aca="false">IF($C2986="","",MAX(1,IFERROR(INDEX(⑥商品照会CSV!$M$2:$M$3001,MATCH($C2986,⑥商品照会CSV!$A$2:$A$3001,0)),1)))</f>
        <v/>
      </c>
      <c r="L2986" s="40" t="str">
        <f aca="false">IF($C2986="","",IFERROR(INDEX(⑥商品照会CSV!$Q$2:$Q$3001,MATCH($C2986,⑥商品照会CSV!$A$2:$A$3001,0)),0))</f>
        <v/>
      </c>
      <c r="M2986" s="40" t="str">
        <f aca="false">IF($C2986="","",N($L2986)*N($K2986))</f>
        <v/>
      </c>
      <c r="N2986" s="17" t="str">
        <f aca="false">IF($C2986="","",MAX(1,IFERROR(INDEX(⑥商品照会CSV!$AK$2:$AK$3001,MATCH($C2986,⑥商品照会CSV!$A$2:$A$3001,0)),1)))</f>
        <v/>
      </c>
      <c r="O2986" s="12" t="str">
        <f aca="false">IF($C2986="","",IFERROR(IF(INDEX(⑥商品照会CSV!$AN$2:$AN$3001,MATCH($C2986,⑥商品照会CSV!$A$2:$A$3001,0))=1,"バラ",IF(INDEX(⑥商品照会CSV!$AM$2:$AM$3001,MATCH($C2986,⑥商品照会CSV!$A$2:$A$3001,0))=1,"中間包装","ケース")),"ケース"))</f>
        <v/>
      </c>
      <c r="P2986" s="18"/>
      <c r="Q2986" s="14"/>
      <c r="R2986" s="17" t="str">
        <f aca="false">IF($C2986="","",N($Q2986)*N($K2986))</f>
        <v/>
      </c>
    </row>
    <row r="2987" customFormat="false" ht="15" hidden="false" customHeight="false" outlineLevel="0" collapsed="false">
      <c r="B2987" s="12" t="n">
        <v>2982</v>
      </c>
      <c r="C2987" s="36" t="str">
        <f aca="false">IF(①在庫CSV_発注日!$M2983="","",①在庫CSV_発注日!$M2983&amp;"")</f>
        <v/>
      </c>
      <c r="D2987" s="12" t="str">
        <f aca="false">IF($C2987="","",①在庫CSV_発注日!$N2983)</f>
        <v/>
      </c>
      <c r="E2987" s="12" t="str">
        <f aca="false">IF($C2987="","",①在庫CSV_発注日!$H2983)</f>
        <v/>
      </c>
      <c r="F2987" s="12" t="str">
        <f aca="false">IF($C2987="","",①在庫CSV_発注日!$L2983)</f>
        <v/>
      </c>
      <c r="G2987" s="18"/>
      <c r="H2987" s="17" t="str">
        <f aca="false">IF($C2987="","",N(①在庫CSV_発注日!$Z2983))</f>
        <v/>
      </c>
      <c r="I2987" s="37" t="str">
        <f aca="false">IF($C2987="","",SUMIFS(⑤減算マスタCSV!$L$2:$L$8001,⑤減算マスタCSV!$F$2:$F$8001,$C2987,⑤減算マスタCSV!$K$2:$K$8001,1))</f>
        <v/>
      </c>
      <c r="J2987" s="17" t="str">
        <f aca="false">IF($C2987="","",IFERROR(INDEX(⑤減算マスタCSV!$H$2:$H$8001,MATCH($C2987,⑤減算マスタCSV!$F$2:$F$8001,0)),1))</f>
        <v/>
      </c>
      <c r="K2987" s="17" t="str">
        <f aca="false">IF($C2987="","",MAX(1,IFERROR(INDEX(⑥商品照会CSV!$M$2:$M$3001,MATCH($C2987,⑥商品照会CSV!$A$2:$A$3001,0)),1)))</f>
        <v/>
      </c>
      <c r="L2987" s="40" t="str">
        <f aca="false">IF($C2987="","",IFERROR(INDEX(⑥商品照会CSV!$Q$2:$Q$3001,MATCH($C2987,⑥商品照会CSV!$A$2:$A$3001,0)),0))</f>
        <v/>
      </c>
      <c r="M2987" s="40" t="str">
        <f aca="false">IF($C2987="","",N($L2987)*N($K2987))</f>
        <v/>
      </c>
      <c r="N2987" s="17" t="str">
        <f aca="false">IF($C2987="","",MAX(1,IFERROR(INDEX(⑥商品照会CSV!$AK$2:$AK$3001,MATCH($C2987,⑥商品照会CSV!$A$2:$A$3001,0)),1)))</f>
        <v/>
      </c>
      <c r="O2987" s="12" t="str">
        <f aca="false">IF($C2987="","",IFERROR(IF(INDEX(⑥商品照会CSV!$AN$2:$AN$3001,MATCH($C2987,⑥商品照会CSV!$A$2:$A$3001,0))=1,"バラ",IF(INDEX(⑥商品照会CSV!$AM$2:$AM$3001,MATCH($C2987,⑥商品照会CSV!$A$2:$A$3001,0))=1,"中間包装","ケース")),"ケース"))</f>
        <v/>
      </c>
      <c r="P2987" s="18"/>
      <c r="Q2987" s="14"/>
      <c r="R2987" s="17" t="str">
        <f aca="false">IF($C2987="","",N($Q2987)*N($K2987))</f>
        <v/>
      </c>
    </row>
    <row r="2988" customFormat="false" ht="15" hidden="false" customHeight="false" outlineLevel="0" collapsed="false">
      <c r="B2988" s="12" t="n">
        <v>2983</v>
      </c>
      <c r="C2988" s="36" t="str">
        <f aca="false">IF(①在庫CSV_発注日!$M2984="","",①在庫CSV_発注日!$M2984&amp;"")</f>
        <v/>
      </c>
      <c r="D2988" s="12" t="str">
        <f aca="false">IF($C2988="","",①在庫CSV_発注日!$N2984)</f>
        <v/>
      </c>
      <c r="E2988" s="12" t="str">
        <f aca="false">IF($C2988="","",①在庫CSV_発注日!$H2984)</f>
        <v/>
      </c>
      <c r="F2988" s="12" t="str">
        <f aca="false">IF($C2988="","",①在庫CSV_発注日!$L2984)</f>
        <v/>
      </c>
      <c r="G2988" s="18"/>
      <c r="H2988" s="17" t="str">
        <f aca="false">IF($C2988="","",N(①在庫CSV_発注日!$Z2984))</f>
        <v/>
      </c>
      <c r="I2988" s="37" t="str">
        <f aca="false">IF($C2988="","",SUMIFS(⑤減算マスタCSV!$L$2:$L$8001,⑤減算マスタCSV!$F$2:$F$8001,$C2988,⑤減算マスタCSV!$K$2:$K$8001,1))</f>
        <v/>
      </c>
      <c r="J2988" s="17" t="str">
        <f aca="false">IF($C2988="","",IFERROR(INDEX(⑤減算マスタCSV!$H$2:$H$8001,MATCH($C2988,⑤減算マスタCSV!$F$2:$F$8001,0)),1))</f>
        <v/>
      </c>
      <c r="K2988" s="17" t="str">
        <f aca="false">IF($C2988="","",MAX(1,IFERROR(INDEX(⑥商品照会CSV!$M$2:$M$3001,MATCH($C2988,⑥商品照会CSV!$A$2:$A$3001,0)),1)))</f>
        <v/>
      </c>
      <c r="L2988" s="40" t="str">
        <f aca="false">IF($C2988="","",IFERROR(INDEX(⑥商品照会CSV!$Q$2:$Q$3001,MATCH($C2988,⑥商品照会CSV!$A$2:$A$3001,0)),0))</f>
        <v/>
      </c>
      <c r="M2988" s="40" t="str">
        <f aca="false">IF($C2988="","",N($L2988)*N($K2988))</f>
        <v/>
      </c>
      <c r="N2988" s="17" t="str">
        <f aca="false">IF($C2988="","",MAX(1,IFERROR(INDEX(⑥商品照会CSV!$AK$2:$AK$3001,MATCH($C2988,⑥商品照会CSV!$A$2:$A$3001,0)),1)))</f>
        <v/>
      </c>
      <c r="O2988" s="12" t="str">
        <f aca="false">IF($C2988="","",IFERROR(IF(INDEX(⑥商品照会CSV!$AN$2:$AN$3001,MATCH($C2988,⑥商品照会CSV!$A$2:$A$3001,0))=1,"バラ",IF(INDEX(⑥商品照会CSV!$AM$2:$AM$3001,MATCH($C2988,⑥商品照会CSV!$A$2:$A$3001,0))=1,"中間包装","ケース")),"ケース"))</f>
        <v/>
      </c>
      <c r="P2988" s="18"/>
      <c r="Q2988" s="14"/>
      <c r="R2988" s="17" t="str">
        <f aca="false">IF($C2988="","",N($Q2988)*N($K2988))</f>
        <v/>
      </c>
    </row>
    <row r="2989" customFormat="false" ht="15" hidden="false" customHeight="false" outlineLevel="0" collapsed="false">
      <c r="B2989" s="12" t="n">
        <v>2984</v>
      </c>
      <c r="C2989" s="36" t="str">
        <f aca="false">IF(①在庫CSV_発注日!$M2985="","",①在庫CSV_発注日!$M2985&amp;"")</f>
        <v/>
      </c>
      <c r="D2989" s="12" t="str">
        <f aca="false">IF($C2989="","",①在庫CSV_発注日!$N2985)</f>
        <v/>
      </c>
      <c r="E2989" s="12" t="str">
        <f aca="false">IF($C2989="","",①在庫CSV_発注日!$H2985)</f>
        <v/>
      </c>
      <c r="F2989" s="12" t="str">
        <f aca="false">IF($C2989="","",①在庫CSV_発注日!$L2985)</f>
        <v/>
      </c>
      <c r="G2989" s="18"/>
      <c r="H2989" s="17" t="str">
        <f aca="false">IF($C2989="","",N(①在庫CSV_発注日!$Z2985))</f>
        <v/>
      </c>
      <c r="I2989" s="37" t="str">
        <f aca="false">IF($C2989="","",SUMIFS(⑤減算マスタCSV!$L$2:$L$8001,⑤減算マスタCSV!$F$2:$F$8001,$C2989,⑤減算マスタCSV!$K$2:$K$8001,1))</f>
        <v/>
      </c>
      <c r="J2989" s="17" t="str">
        <f aca="false">IF($C2989="","",IFERROR(INDEX(⑤減算マスタCSV!$H$2:$H$8001,MATCH($C2989,⑤減算マスタCSV!$F$2:$F$8001,0)),1))</f>
        <v/>
      </c>
      <c r="K2989" s="17" t="str">
        <f aca="false">IF($C2989="","",MAX(1,IFERROR(INDEX(⑥商品照会CSV!$M$2:$M$3001,MATCH($C2989,⑥商品照会CSV!$A$2:$A$3001,0)),1)))</f>
        <v/>
      </c>
      <c r="L2989" s="40" t="str">
        <f aca="false">IF($C2989="","",IFERROR(INDEX(⑥商品照会CSV!$Q$2:$Q$3001,MATCH($C2989,⑥商品照会CSV!$A$2:$A$3001,0)),0))</f>
        <v/>
      </c>
      <c r="M2989" s="40" t="str">
        <f aca="false">IF($C2989="","",N($L2989)*N($K2989))</f>
        <v/>
      </c>
      <c r="N2989" s="17" t="str">
        <f aca="false">IF($C2989="","",MAX(1,IFERROR(INDEX(⑥商品照会CSV!$AK$2:$AK$3001,MATCH($C2989,⑥商品照会CSV!$A$2:$A$3001,0)),1)))</f>
        <v/>
      </c>
      <c r="O2989" s="12" t="str">
        <f aca="false">IF($C2989="","",IFERROR(IF(INDEX(⑥商品照会CSV!$AN$2:$AN$3001,MATCH($C2989,⑥商品照会CSV!$A$2:$A$3001,0))=1,"バラ",IF(INDEX(⑥商品照会CSV!$AM$2:$AM$3001,MATCH($C2989,⑥商品照会CSV!$A$2:$A$3001,0))=1,"中間包装","ケース")),"ケース"))</f>
        <v/>
      </c>
      <c r="P2989" s="18"/>
      <c r="Q2989" s="14"/>
      <c r="R2989" s="17" t="str">
        <f aca="false">IF($C2989="","",N($Q2989)*N($K2989))</f>
        <v/>
      </c>
    </row>
    <row r="2990" customFormat="false" ht="15" hidden="false" customHeight="false" outlineLevel="0" collapsed="false">
      <c r="B2990" s="12" t="n">
        <v>2985</v>
      </c>
      <c r="C2990" s="36" t="str">
        <f aca="false">IF(①在庫CSV_発注日!$M2986="","",①在庫CSV_発注日!$M2986&amp;"")</f>
        <v/>
      </c>
      <c r="D2990" s="12" t="str">
        <f aca="false">IF($C2990="","",①在庫CSV_発注日!$N2986)</f>
        <v/>
      </c>
      <c r="E2990" s="12" t="str">
        <f aca="false">IF($C2990="","",①在庫CSV_発注日!$H2986)</f>
        <v/>
      </c>
      <c r="F2990" s="12" t="str">
        <f aca="false">IF($C2990="","",①在庫CSV_発注日!$L2986)</f>
        <v/>
      </c>
      <c r="G2990" s="18"/>
      <c r="H2990" s="17" t="str">
        <f aca="false">IF($C2990="","",N(①在庫CSV_発注日!$Z2986))</f>
        <v/>
      </c>
      <c r="I2990" s="37" t="str">
        <f aca="false">IF($C2990="","",SUMIFS(⑤減算マスタCSV!$L$2:$L$8001,⑤減算マスタCSV!$F$2:$F$8001,$C2990,⑤減算マスタCSV!$K$2:$K$8001,1))</f>
        <v/>
      </c>
      <c r="J2990" s="17" t="str">
        <f aca="false">IF($C2990="","",IFERROR(INDEX(⑤減算マスタCSV!$H$2:$H$8001,MATCH($C2990,⑤減算マスタCSV!$F$2:$F$8001,0)),1))</f>
        <v/>
      </c>
      <c r="K2990" s="17" t="str">
        <f aca="false">IF($C2990="","",MAX(1,IFERROR(INDEX(⑥商品照会CSV!$M$2:$M$3001,MATCH($C2990,⑥商品照会CSV!$A$2:$A$3001,0)),1)))</f>
        <v/>
      </c>
      <c r="L2990" s="40" t="str">
        <f aca="false">IF($C2990="","",IFERROR(INDEX(⑥商品照会CSV!$Q$2:$Q$3001,MATCH($C2990,⑥商品照会CSV!$A$2:$A$3001,0)),0))</f>
        <v/>
      </c>
      <c r="M2990" s="40" t="str">
        <f aca="false">IF($C2990="","",N($L2990)*N($K2990))</f>
        <v/>
      </c>
      <c r="N2990" s="17" t="str">
        <f aca="false">IF($C2990="","",MAX(1,IFERROR(INDEX(⑥商品照会CSV!$AK$2:$AK$3001,MATCH($C2990,⑥商品照会CSV!$A$2:$A$3001,0)),1)))</f>
        <v/>
      </c>
      <c r="O2990" s="12" t="str">
        <f aca="false">IF($C2990="","",IFERROR(IF(INDEX(⑥商品照会CSV!$AN$2:$AN$3001,MATCH($C2990,⑥商品照会CSV!$A$2:$A$3001,0))=1,"バラ",IF(INDEX(⑥商品照会CSV!$AM$2:$AM$3001,MATCH($C2990,⑥商品照会CSV!$A$2:$A$3001,0))=1,"中間包装","ケース")),"ケース"))</f>
        <v/>
      </c>
      <c r="P2990" s="18"/>
      <c r="Q2990" s="14"/>
      <c r="R2990" s="17" t="str">
        <f aca="false">IF($C2990="","",N($Q2990)*N($K2990))</f>
        <v/>
      </c>
    </row>
    <row r="2991" customFormat="false" ht="15" hidden="false" customHeight="false" outlineLevel="0" collapsed="false">
      <c r="B2991" s="12" t="n">
        <v>2986</v>
      </c>
      <c r="C2991" s="36" t="str">
        <f aca="false">IF(①在庫CSV_発注日!$M2987="","",①在庫CSV_発注日!$M2987&amp;"")</f>
        <v/>
      </c>
      <c r="D2991" s="12" t="str">
        <f aca="false">IF($C2991="","",①在庫CSV_発注日!$N2987)</f>
        <v/>
      </c>
      <c r="E2991" s="12" t="str">
        <f aca="false">IF($C2991="","",①在庫CSV_発注日!$H2987)</f>
        <v/>
      </c>
      <c r="F2991" s="12" t="str">
        <f aca="false">IF($C2991="","",①在庫CSV_発注日!$L2987)</f>
        <v/>
      </c>
      <c r="G2991" s="18"/>
      <c r="H2991" s="17" t="str">
        <f aca="false">IF($C2991="","",N(①在庫CSV_発注日!$Z2987))</f>
        <v/>
      </c>
      <c r="I2991" s="37" t="str">
        <f aca="false">IF($C2991="","",SUMIFS(⑤減算マスタCSV!$L$2:$L$8001,⑤減算マスタCSV!$F$2:$F$8001,$C2991,⑤減算マスタCSV!$K$2:$K$8001,1))</f>
        <v/>
      </c>
      <c r="J2991" s="17" t="str">
        <f aca="false">IF($C2991="","",IFERROR(INDEX(⑤減算マスタCSV!$H$2:$H$8001,MATCH($C2991,⑤減算マスタCSV!$F$2:$F$8001,0)),1))</f>
        <v/>
      </c>
      <c r="K2991" s="17" t="str">
        <f aca="false">IF($C2991="","",MAX(1,IFERROR(INDEX(⑥商品照会CSV!$M$2:$M$3001,MATCH($C2991,⑥商品照会CSV!$A$2:$A$3001,0)),1)))</f>
        <v/>
      </c>
      <c r="L2991" s="40" t="str">
        <f aca="false">IF($C2991="","",IFERROR(INDEX(⑥商品照会CSV!$Q$2:$Q$3001,MATCH($C2991,⑥商品照会CSV!$A$2:$A$3001,0)),0))</f>
        <v/>
      </c>
      <c r="M2991" s="40" t="str">
        <f aca="false">IF($C2991="","",N($L2991)*N($K2991))</f>
        <v/>
      </c>
      <c r="N2991" s="17" t="str">
        <f aca="false">IF($C2991="","",MAX(1,IFERROR(INDEX(⑥商品照会CSV!$AK$2:$AK$3001,MATCH($C2991,⑥商品照会CSV!$A$2:$A$3001,0)),1)))</f>
        <v/>
      </c>
      <c r="O2991" s="12" t="str">
        <f aca="false">IF($C2991="","",IFERROR(IF(INDEX(⑥商品照会CSV!$AN$2:$AN$3001,MATCH($C2991,⑥商品照会CSV!$A$2:$A$3001,0))=1,"バラ",IF(INDEX(⑥商品照会CSV!$AM$2:$AM$3001,MATCH($C2991,⑥商品照会CSV!$A$2:$A$3001,0))=1,"中間包装","ケース")),"ケース"))</f>
        <v/>
      </c>
      <c r="P2991" s="18"/>
      <c r="Q2991" s="14"/>
      <c r="R2991" s="17" t="str">
        <f aca="false">IF($C2991="","",N($Q2991)*N($K2991))</f>
        <v/>
      </c>
    </row>
    <row r="2992" customFormat="false" ht="15" hidden="false" customHeight="false" outlineLevel="0" collapsed="false">
      <c r="B2992" s="12" t="n">
        <v>2987</v>
      </c>
      <c r="C2992" s="36" t="str">
        <f aca="false">IF(①在庫CSV_発注日!$M2988="","",①在庫CSV_発注日!$M2988&amp;"")</f>
        <v/>
      </c>
      <c r="D2992" s="12" t="str">
        <f aca="false">IF($C2992="","",①在庫CSV_発注日!$N2988)</f>
        <v/>
      </c>
      <c r="E2992" s="12" t="str">
        <f aca="false">IF($C2992="","",①在庫CSV_発注日!$H2988)</f>
        <v/>
      </c>
      <c r="F2992" s="12" t="str">
        <f aca="false">IF($C2992="","",①在庫CSV_発注日!$L2988)</f>
        <v/>
      </c>
      <c r="G2992" s="18"/>
      <c r="H2992" s="17" t="str">
        <f aca="false">IF($C2992="","",N(①在庫CSV_発注日!$Z2988))</f>
        <v/>
      </c>
      <c r="I2992" s="37" t="str">
        <f aca="false">IF($C2992="","",SUMIFS(⑤減算マスタCSV!$L$2:$L$8001,⑤減算マスタCSV!$F$2:$F$8001,$C2992,⑤減算マスタCSV!$K$2:$K$8001,1))</f>
        <v/>
      </c>
      <c r="J2992" s="17" t="str">
        <f aca="false">IF($C2992="","",IFERROR(INDEX(⑤減算マスタCSV!$H$2:$H$8001,MATCH($C2992,⑤減算マスタCSV!$F$2:$F$8001,0)),1))</f>
        <v/>
      </c>
      <c r="K2992" s="17" t="str">
        <f aca="false">IF($C2992="","",MAX(1,IFERROR(INDEX(⑥商品照会CSV!$M$2:$M$3001,MATCH($C2992,⑥商品照会CSV!$A$2:$A$3001,0)),1)))</f>
        <v/>
      </c>
      <c r="L2992" s="40" t="str">
        <f aca="false">IF($C2992="","",IFERROR(INDEX(⑥商品照会CSV!$Q$2:$Q$3001,MATCH($C2992,⑥商品照会CSV!$A$2:$A$3001,0)),0))</f>
        <v/>
      </c>
      <c r="M2992" s="40" t="str">
        <f aca="false">IF($C2992="","",N($L2992)*N($K2992))</f>
        <v/>
      </c>
      <c r="N2992" s="17" t="str">
        <f aca="false">IF($C2992="","",MAX(1,IFERROR(INDEX(⑥商品照会CSV!$AK$2:$AK$3001,MATCH($C2992,⑥商品照会CSV!$A$2:$A$3001,0)),1)))</f>
        <v/>
      </c>
      <c r="O2992" s="12" t="str">
        <f aca="false">IF($C2992="","",IFERROR(IF(INDEX(⑥商品照会CSV!$AN$2:$AN$3001,MATCH($C2992,⑥商品照会CSV!$A$2:$A$3001,0))=1,"バラ",IF(INDEX(⑥商品照会CSV!$AM$2:$AM$3001,MATCH($C2992,⑥商品照会CSV!$A$2:$A$3001,0))=1,"中間包装","ケース")),"ケース"))</f>
        <v/>
      </c>
      <c r="P2992" s="18"/>
      <c r="Q2992" s="14"/>
      <c r="R2992" s="17" t="str">
        <f aca="false">IF($C2992="","",N($Q2992)*N($K2992))</f>
        <v/>
      </c>
    </row>
    <row r="2993" customFormat="false" ht="15" hidden="false" customHeight="false" outlineLevel="0" collapsed="false">
      <c r="B2993" s="12" t="n">
        <v>2988</v>
      </c>
      <c r="C2993" s="36" t="str">
        <f aca="false">IF(①在庫CSV_発注日!$M2989="","",①在庫CSV_発注日!$M2989&amp;"")</f>
        <v/>
      </c>
      <c r="D2993" s="12" t="str">
        <f aca="false">IF($C2993="","",①在庫CSV_発注日!$N2989)</f>
        <v/>
      </c>
      <c r="E2993" s="12" t="str">
        <f aca="false">IF($C2993="","",①在庫CSV_発注日!$H2989)</f>
        <v/>
      </c>
      <c r="F2993" s="12" t="str">
        <f aca="false">IF($C2993="","",①在庫CSV_発注日!$L2989)</f>
        <v/>
      </c>
      <c r="G2993" s="18"/>
      <c r="H2993" s="17" t="str">
        <f aca="false">IF($C2993="","",N(①在庫CSV_発注日!$Z2989))</f>
        <v/>
      </c>
      <c r="I2993" s="37" t="str">
        <f aca="false">IF($C2993="","",SUMIFS(⑤減算マスタCSV!$L$2:$L$8001,⑤減算マスタCSV!$F$2:$F$8001,$C2993,⑤減算マスタCSV!$K$2:$K$8001,1))</f>
        <v/>
      </c>
      <c r="J2993" s="17" t="str">
        <f aca="false">IF($C2993="","",IFERROR(INDEX(⑤減算マスタCSV!$H$2:$H$8001,MATCH($C2993,⑤減算マスタCSV!$F$2:$F$8001,0)),1))</f>
        <v/>
      </c>
      <c r="K2993" s="17" t="str">
        <f aca="false">IF($C2993="","",MAX(1,IFERROR(INDEX(⑥商品照会CSV!$M$2:$M$3001,MATCH($C2993,⑥商品照会CSV!$A$2:$A$3001,0)),1)))</f>
        <v/>
      </c>
      <c r="L2993" s="40" t="str">
        <f aca="false">IF($C2993="","",IFERROR(INDEX(⑥商品照会CSV!$Q$2:$Q$3001,MATCH($C2993,⑥商品照会CSV!$A$2:$A$3001,0)),0))</f>
        <v/>
      </c>
      <c r="M2993" s="40" t="str">
        <f aca="false">IF($C2993="","",N($L2993)*N($K2993))</f>
        <v/>
      </c>
      <c r="N2993" s="17" t="str">
        <f aca="false">IF($C2993="","",MAX(1,IFERROR(INDEX(⑥商品照会CSV!$AK$2:$AK$3001,MATCH($C2993,⑥商品照会CSV!$A$2:$A$3001,0)),1)))</f>
        <v/>
      </c>
      <c r="O2993" s="12" t="str">
        <f aca="false">IF($C2993="","",IFERROR(IF(INDEX(⑥商品照会CSV!$AN$2:$AN$3001,MATCH($C2993,⑥商品照会CSV!$A$2:$A$3001,0))=1,"バラ",IF(INDEX(⑥商品照会CSV!$AM$2:$AM$3001,MATCH($C2993,⑥商品照会CSV!$A$2:$A$3001,0))=1,"中間包装","ケース")),"ケース"))</f>
        <v/>
      </c>
      <c r="P2993" s="18"/>
      <c r="Q2993" s="14"/>
      <c r="R2993" s="17" t="str">
        <f aca="false">IF($C2993="","",N($Q2993)*N($K2993))</f>
        <v/>
      </c>
    </row>
    <row r="2994" customFormat="false" ht="15" hidden="false" customHeight="false" outlineLevel="0" collapsed="false">
      <c r="B2994" s="12" t="n">
        <v>2989</v>
      </c>
      <c r="C2994" s="36" t="str">
        <f aca="false">IF(①在庫CSV_発注日!$M2990="","",①在庫CSV_発注日!$M2990&amp;"")</f>
        <v/>
      </c>
      <c r="D2994" s="12" t="str">
        <f aca="false">IF($C2994="","",①在庫CSV_発注日!$N2990)</f>
        <v/>
      </c>
      <c r="E2994" s="12" t="str">
        <f aca="false">IF($C2994="","",①在庫CSV_発注日!$H2990)</f>
        <v/>
      </c>
      <c r="F2994" s="12" t="str">
        <f aca="false">IF($C2994="","",①在庫CSV_発注日!$L2990)</f>
        <v/>
      </c>
      <c r="G2994" s="18"/>
      <c r="H2994" s="17" t="str">
        <f aca="false">IF($C2994="","",N(①在庫CSV_発注日!$Z2990))</f>
        <v/>
      </c>
      <c r="I2994" s="37" t="str">
        <f aca="false">IF($C2994="","",SUMIFS(⑤減算マスタCSV!$L$2:$L$8001,⑤減算マスタCSV!$F$2:$F$8001,$C2994,⑤減算マスタCSV!$K$2:$K$8001,1))</f>
        <v/>
      </c>
      <c r="J2994" s="17" t="str">
        <f aca="false">IF($C2994="","",IFERROR(INDEX(⑤減算マスタCSV!$H$2:$H$8001,MATCH($C2994,⑤減算マスタCSV!$F$2:$F$8001,0)),1))</f>
        <v/>
      </c>
      <c r="K2994" s="17" t="str">
        <f aca="false">IF($C2994="","",MAX(1,IFERROR(INDEX(⑥商品照会CSV!$M$2:$M$3001,MATCH($C2994,⑥商品照会CSV!$A$2:$A$3001,0)),1)))</f>
        <v/>
      </c>
      <c r="L2994" s="40" t="str">
        <f aca="false">IF($C2994="","",IFERROR(INDEX(⑥商品照会CSV!$Q$2:$Q$3001,MATCH($C2994,⑥商品照会CSV!$A$2:$A$3001,0)),0))</f>
        <v/>
      </c>
      <c r="M2994" s="40" t="str">
        <f aca="false">IF($C2994="","",N($L2994)*N($K2994))</f>
        <v/>
      </c>
      <c r="N2994" s="17" t="str">
        <f aca="false">IF($C2994="","",MAX(1,IFERROR(INDEX(⑥商品照会CSV!$AK$2:$AK$3001,MATCH($C2994,⑥商品照会CSV!$A$2:$A$3001,0)),1)))</f>
        <v/>
      </c>
      <c r="O2994" s="12" t="str">
        <f aca="false">IF($C2994="","",IFERROR(IF(INDEX(⑥商品照会CSV!$AN$2:$AN$3001,MATCH($C2994,⑥商品照会CSV!$A$2:$A$3001,0))=1,"バラ",IF(INDEX(⑥商品照会CSV!$AM$2:$AM$3001,MATCH($C2994,⑥商品照会CSV!$A$2:$A$3001,0))=1,"中間包装","ケース")),"ケース"))</f>
        <v/>
      </c>
      <c r="P2994" s="18"/>
      <c r="Q2994" s="14"/>
      <c r="R2994" s="17" t="str">
        <f aca="false">IF($C2994="","",N($Q2994)*N($K2994))</f>
        <v/>
      </c>
    </row>
    <row r="2995" customFormat="false" ht="15" hidden="false" customHeight="false" outlineLevel="0" collapsed="false">
      <c r="B2995" s="12" t="n">
        <v>2990</v>
      </c>
      <c r="C2995" s="36" t="str">
        <f aca="false">IF(①在庫CSV_発注日!$M2991="","",①在庫CSV_発注日!$M2991&amp;"")</f>
        <v/>
      </c>
      <c r="D2995" s="12" t="str">
        <f aca="false">IF($C2995="","",①在庫CSV_発注日!$N2991)</f>
        <v/>
      </c>
      <c r="E2995" s="12" t="str">
        <f aca="false">IF($C2995="","",①在庫CSV_発注日!$H2991)</f>
        <v/>
      </c>
      <c r="F2995" s="12" t="str">
        <f aca="false">IF($C2995="","",①在庫CSV_発注日!$L2991)</f>
        <v/>
      </c>
      <c r="G2995" s="18"/>
      <c r="H2995" s="17" t="str">
        <f aca="false">IF($C2995="","",N(①在庫CSV_発注日!$Z2991))</f>
        <v/>
      </c>
      <c r="I2995" s="37" t="str">
        <f aca="false">IF($C2995="","",SUMIFS(⑤減算マスタCSV!$L$2:$L$8001,⑤減算マスタCSV!$F$2:$F$8001,$C2995,⑤減算マスタCSV!$K$2:$K$8001,1))</f>
        <v/>
      </c>
      <c r="J2995" s="17" t="str">
        <f aca="false">IF($C2995="","",IFERROR(INDEX(⑤減算マスタCSV!$H$2:$H$8001,MATCH($C2995,⑤減算マスタCSV!$F$2:$F$8001,0)),1))</f>
        <v/>
      </c>
      <c r="K2995" s="17" t="str">
        <f aca="false">IF($C2995="","",MAX(1,IFERROR(INDEX(⑥商品照会CSV!$M$2:$M$3001,MATCH($C2995,⑥商品照会CSV!$A$2:$A$3001,0)),1)))</f>
        <v/>
      </c>
      <c r="L2995" s="40" t="str">
        <f aca="false">IF($C2995="","",IFERROR(INDEX(⑥商品照会CSV!$Q$2:$Q$3001,MATCH($C2995,⑥商品照会CSV!$A$2:$A$3001,0)),0))</f>
        <v/>
      </c>
      <c r="M2995" s="40" t="str">
        <f aca="false">IF($C2995="","",N($L2995)*N($K2995))</f>
        <v/>
      </c>
      <c r="N2995" s="17" t="str">
        <f aca="false">IF($C2995="","",MAX(1,IFERROR(INDEX(⑥商品照会CSV!$AK$2:$AK$3001,MATCH($C2995,⑥商品照会CSV!$A$2:$A$3001,0)),1)))</f>
        <v/>
      </c>
      <c r="O2995" s="12" t="str">
        <f aca="false">IF($C2995="","",IFERROR(IF(INDEX(⑥商品照会CSV!$AN$2:$AN$3001,MATCH($C2995,⑥商品照会CSV!$A$2:$A$3001,0))=1,"バラ",IF(INDEX(⑥商品照会CSV!$AM$2:$AM$3001,MATCH($C2995,⑥商品照会CSV!$A$2:$A$3001,0))=1,"中間包装","ケース")),"ケース"))</f>
        <v/>
      </c>
      <c r="P2995" s="18"/>
      <c r="Q2995" s="14"/>
      <c r="R2995" s="17" t="str">
        <f aca="false">IF($C2995="","",N($Q2995)*N($K2995))</f>
        <v/>
      </c>
    </row>
    <row r="2996" customFormat="false" ht="15" hidden="false" customHeight="false" outlineLevel="0" collapsed="false">
      <c r="B2996" s="12" t="n">
        <v>2991</v>
      </c>
      <c r="C2996" s="36" t="str">
        <f aca="false">IF(①在庫CSV_発注日!$M2992="","",①在庫CSV_発注日!$M2992&amp;"")</f>
        <v/>
      </c>
      <c r="D2996" s="12" t="str">
        <f aca="false">IF($C2996="","",①在庫CSV_発注日!$N2992)</f>
        <v/>
      </c>
      <c r="E2996" s="12" t="str">
        <f aca="false">IF($C2996="","",①在庫CSV_発注日!$H2992)</f>
        <v/>
      </c>
      <c r="F2996" s="12" t="str">
        <f aca="false">IF($C2996="","",①在庫CSV_発注日!$L2992)</f>
        <v/>
      </c>
      <c r="G2996" s="18"/>
      <c r="H2996" s="17" t="str">
        <f aca="false">IF($C2996="","",N(①在庫CSV_発注日!$Z2992))</f>
        <v/>
      </c>
      <c r="I2996" s="37" t="str">
        <f aca="false">IF($C2996="","",SUMIFS(⑤減算マスタCSV!$L$2:$L$8001,⑤減算マスタCSV!$F$2:$F$8001,$C2996,⑤減算マスタCSV!$K$2:$K$8001,1))</f>
        <v/>
      </c>
      <c r="J2996" s="17" t="str">
        <f aca="false">IF($C2996="","",IFERROR(INDEX(⑤減算マスタCSV!$H$2:$H$8001,MATCH($C2996,⑤減算マスタCSV!$F$2:$F$8001,0)),1))</f>
        <v/>
      </c>
      <c r="K2996" s="17" t="str">
        <f aca="false">IF($C2996="","",MAX(1,IFERROR(INDEX(⑥商品照会CSV!$M$2:$M$3001,MATCH($C2996,⑥商品照会CSV!$A$2:$A$3001,0)),1)))</f>
        <v/>
      </c>
      <c r="L2996" s="40" t="str">
        <f aca="false">IF($C2996="","",IFERROR(INDEX(⑥商品照会CSV!$Q$2:$Q$3001,MATCH($C2996,⑥商品照会CSV!$A$2:$A$3001,0)),0))</f>
        <v/>
      </c>
      <c r="M2996" s="40" t="str">
        <f aca="false">IF($C2996="","",N($L2996)*N($K2996))</f>
        <v/>
      </c>
      <c r="N2996" s="17" t="str">
        <f aca="false">IF($C2996="","",MAX(1,IFERROR(INDEX(⑥商品照会CSV!$AK$2:$AK$3001,MATCH($C2996,⑥商品照会CSV!$A$2:$A$3001,0)),1)))</f>
        <v/>
      </c>
      <c r="O2996" s="12" t="str">
        <f aca="false">IF($C2996="","",IFERROR(IF(INDEX(⑥商品照会CSV!$AN$2:$AN$3001,MATCH($C2996,⑥商品照会CSV!$A$2:$A$3001,0))=1,"バラ",IF(INDEX(⑥商品照会CSV!$AM$2:$AM$3001,MATCH($C2996,⑥商品照会CSV!$A$2:$A$3001,0))=1,"中間包装","ケース")),"ケース"))</f>
        <v/>
      </c>
      <c r="P2996" s="18"/>
      <c r="Q2996" s="14"/>
      <c r="R2996" s="17" t="str">
        <f aca="false">IF($C2996="","",N($Q2996)*N($K2996))</f>
        <v/>
      </c>
    </row>
    <row r="2997" customFormat="false" ht="15" hidden="false" customHeight="false" outlineLevel="0" collapsed="false">
      <c r="B2997" s="12" t="n">
        <v>2992</v>
      </c>
      <c r="C2997" s="36" t="str">
        <f aca="false">IF(①在庫CSV_発注日!$M2993="","",①在庫CSV_発注日!$M2993&amp;"")</f>
        <v/>
      </c>
      <c r="D2997" s="12" t="str">
        <f aca="false">IF($C2997="","",①在庫CSV_発注日!$N2993)</f>
        <v/>
      </c>
      <c r="E2997" s="12" t="str">
        <f aca="false">IF($C2997="","",①在庫CSV_発注日!$H2993)</f>
        <v/>
      </c>
      <c r="F2997" s="12" t="str">
        <f aca="false">IF($C2997="","",①在庫CSV_発注日!$L2993)</f>
        <v/>
      </c>
      <c r="G2997" s="18"/>
      <c r="H2997" s="17" t="str">
        <f aca="false">IF($C2997="","",N(①在庫CSV_発注日!$Z2993))</f>
        <v/>
      </c>
      <c r="I2997" s="37" t="str">
        <f aca="false">IF($C2997="","",SUMIFS(⑤減算マスタCSV!$L$2:$L$8001,⑤減算マスタCSV!$F$2:$F$8001,$C2997,⑤減算マスタCSV!$K$2:$K$8001,1))</f>
        <v/>
      </c>
      <c r="J2997" s="17" t="str">
        <f aca="false">IF($C2997="","",IFERROR(INDEX(⑤減算マスタCSV!$H$2:$H$8001,MATCH($C2997,⑤減算マスタCSV!$F$2:$F$8001,0)),1))</f>
        <v/>
      </c>
      <c r="K2997" s="17" t="str">
        <f aca="false">IF($C2997="","",MAX(1,IFERROR(INDEX(⑥商品照会CSV!$M$2:$M$3001,MATCH($C2997,⑥商品照会CSV!$A$2:$A$3001,0)),1)))</f>
        <v/>
      </c>
      <c r="L2997" s="40" t="str">
        <f aca="false">IF($C2997="","",IFERROR(INDEX(⑥商品照会CSV!$Q$2:$Q$3001,MATCH($C2997,⑥商品照会CSV!$A$2:$A$3001,0)),0))</f>
        <v/>
      </c>
      <c r="M2997" s="40" t="str">
        <f aca="false">IF($C2997="","",N($L2997)*N($K2997))</f>
        <v/>
      </c>
      <c r="N2997" s="17" t="str">
        <f aca="false">IF($C2997="","",MAX(1,IFERROR(INDEX(⑥商品照会CSV!$AK$2:$AK$3001,MATCH($C2997,⑥商品照会CSV!$A$2:$A$3001,0)),1)))</f>
        <v/>
      </c>
      <c r="O2997" s="12" t="str">
        <f aca="false">IF($C2997="","",IFERROR(IF(INDEX(⑥商品照会CSV!$AN$2:$AN$3001,MATCH($C2997,⑥商品照会CSV!$A$2:$A$3001,0))=1,"バラ",IF(INDEX(⑥商品照会CSV!$AM$2:$AM$3001,MATCH($C2997,⑥商品照会CSV!$A$2:$A$3001,0))=1,"中間包装","ケース")),"ケース"))</f>
        <v/>
      </c>
      <c r="P2997" s="18"/>
      <c r="Q2997" s="14"/>
      <c r="R2997" s="17" t="str">
        <f aca="false">IF($C2997="","",N($Q2997)*N($K2997))</f>
        <v/>
      </c>
    </row>
    <row r="2998" customFormat="false" ht="15" hidden="false" customHeight="false" outlineLevel="0" collapsed="false">
      <c r="B2998" s="12" t="n">
        <v>2993</v>
      </c>
      <c r="C2998" s="36" t="str">
        <f aca="false">IF(①在庫CSV_発注日!$M2994="","",①在庫CSV_発注日!$M2994&amp;"")</f>
        <v/>
      </c>
      <c r="D2998" s="12" t="str">
        <f aca="false">IF($C2998="","",①在庫CSV_発注日!$N2994)</f>
        <v/>
      </c>
      <c r="E2998" s="12" t="str">
        <f aca="false">IF($C2998="","",①在庫CSV_発注日!$H2994)</f>
        <v/>
      </c>
      <c r="F2998" s="12" t="str">
        <f aca="false">IF($C2998="","",①在庫CSV_発注日!$L2994)</f>
        <v/>
      </c>
      <c r="G2998" s="18"/>
      <c r="H2998" s="17" t="str">
        <f aca="false">IF($C2998="","",N(①在庫CSV_発注日!$Z2994))</f>
        <v/>
      </c>
      <c r="I2998" s="37" t="str">
        <f aca="false">IF($C2998="","",SUMIFS(⑤減算マスタCSV!$L$2:$L$8001,⑤減算マスタCSV!$F$2:$F$8001,$C2998,⑤減算マスタCSV!$K$2:$K$8001,1))</f>
        <v/>
      </c>
      <c r="J2998" s="17" t="str">
        <f aca="false">IF($C2998="","",IFERROR(INDEX(⑤減算マスタCSV!$H$2:$H$8001,MATCH($C2998,⑤減算マスタCSV!$F$2:$F$8001,0)),1))</f>
        <v/>
      </c>
      <c r="K2998" s="17" t="str">
        <f aca="false">IF($C2998="","",MAX(1,IFERROR(INDEX(⑥商品照会CSV!$M$2:$M$3001,MATCH($C2998,⑥商品照会CSV!$A$2:$A$3001,0)),1)))</f>
        <v/>
      </c>
      <c r="L2998" s="40" t="str">
        <f aca="false">IF($C2998="","",IFERROR(INDEX(⑥商品照会CSV!$Q$2:$Q$3001,MATCH($C2998,⑥商品照会CSV!$A$2:$A$3001,0)),0))</f>
        <v/>
      </c>
      <c r="M2998" s="40" t="str">
        <f aca="false">IF($C2998="","",N($L2998)*N($K2998))</f>
        <v/>
      </c>
      <c r="N2998" s="17" t="str">
        <f aca="false">IF($C2998="","",MAX(1,IFERROR(INDEX(⑥商品照会CSV!$AK$2:$AK$3001,MATCH($C2998,⑥商品照会CSV!$A$2:$A$3001,0)),1)))</f>
        <v/>
      </c>
      <c r="O2998" s="12" t="str">
        <f aca="false">IF($C2998="","",IFERROR(IF(INDEX(⑥商品照会CSV!$AN$2:$AN$3001,MATCH($C2998,⑥商品照会CSV!$A$2:$A$3001,0))=1,"バラ",IF(INDEX(⑥商品照会CSV!$AM$2:$AM$3001,MATCH($C2998,⑥商品照会CSV!$A$2:$A$3001,0))=1,"中間包装","ケース")),"ケース"))</f>
        <v/>
      </c>
      <c r="P2998" s="18"/>
      <c r="Q2998" s="14"/>
      <c r="R2998" s="17" t="str">
        <f aca="false">IF($C2998="","",N($Q2998)*N($K2998))</f>
        <v/>
      </c>
    </row>
    <row r="2999" customFormat="false" ht="15" hidden="false" customHeight="false" outlineLevel="0" collapsed="false">
      <c r="B2999" s="12" t="n">
        <v>2994</v>
      </c>
      <c r="C2999" s="36" t="str">
        <f aca="false">IF(①在庫CSV_発注日!$M2995="","",①在庫CSV_発注日!$M2995&amp;"")</f>
        <v/>
      </c>
      <c r="D2999" s="12" t="str">
        <f aca="false">IF($C2999="","",①在庫CSV_発注日!$N2995)</f>
        <v/>
      </c>
      <c r="E2999" s="12" t="str">
        <f aca="false">IF($C2999="","",①在庫CSV_発注日!$H2995)</f>
        <v/>
      </c>
      <c r="F2999" s="12" t="str">
        <f aca="false">IF($C2999="","",①在庫CSV_発注日!$L2995)</f>
        <v/>
      </c>
      <c r="G2999" s="18"/>
      <c r="H2999" s="17" t="str">
        <f aca="false">IF($C2999="","",N(①在庫CSV_発注日!$Z2995))</f>
        <v/>
      </c>
      <c r="I2999" s="37" t="str">
        <f aca="false">IF($C2999="","",SUMIFS(⑤減算マスタCSV!$L$2:$L$8001,⑤減算マスタCSV!$F$2:$F$8001,$C2999,⑤減算マスタCSV!$K$2:$K$8001,1))</f>
        <v/>
      </c>
      <c r="J2999" s="17" t="str">
        <f aca="false">IF($C2999="","",IFERROR(INDEX(⑤減算マスタCSV!$H$2:$H$8001,MATCH($C2999,⑤減算マスタCSV!$F$2:$F$8001,0)),1))</f>
        <v/>
      </c>
      <c r="K2999" s="17" t="str">
        <f aca="false">IF($C2999="","",MAX(1,IFERROR(INDEX(⑥商品照会CSV!$M$2:$M$3001,MATCH($C2999,⑥商品照会CSV!$A$2:$A$3001,0)),1)))</f>
        <v/>
      </c>
      <c r="L2999" s="40" t="str">
        <f aca="false">IF($C2999="","",IFERROR(INDEX(⑥商品照会CSV!$Q$2:$Q$3001,MATCH($C2999,⑥商品照会CSV!$A$2:$A$3001,0)),0))</f>
        <v/>
      </c>
      <c r="M2999" s="40" t="str">
        <f aca="false">IF($C2999="","",N($L2999)*N($K2999))</f>
        <v/>
      </c>
      <c r="N2999" s="17" t="str">
        <f aca="false">IF($C2999="","",MAX(1,IFERROR(INDEX(⑥商品照会CSV!$AK$2:$AK$3001,MATCH($C2999,⑥商品照会CSV!$A$2:$A$3001,0)),1)))</f>
        <v/>
      </c>
      <c r="O2999" s="12" t="str">
        <f aca="false">IF($C2999="","",IFERROR(IF(INDEX(⑥商品照会CSV!$AN$2:$AN$3001,MATCH($C2999,⑥商品照会CSV!$A$2:$A$3001,0))=1,"バラ",IF(INDEX(⑥商品照会CSV!$AM$2:$AM$3001,MATCH($C2999,⑥商品照会CSV!$A$2:$A$3001,0))=1,"中間包装","ケース")),"ケース"))</f>
        <v/>
      </c>
      <c r="P2999" s="18"/>
      <c r="Q2999" s="14"/>
      <c r="R2999" s="17" t="str">
        <f aca="false">IF($C2999="","",N($Q2999)*N($K2999))</f>
        <v/>
      </c>
    </row>
    <row r="3000" customFormat="false" ht="15" hidden="false" customHeight="false" outlineLevel="0" collapsed="false">
      <c r="B3000" s="12" t="n">
        <v>2995</v>
      </c>
      <c r="C3000" s="36" t="str">
        <f aca="false">IF(①在庫CSV_発注日!$M2996="","",①在庫CSV_発注日!$M2996&amp;"")</f>
        <v/>
      </c>
      <c r="D3000" s="12" t="str">
        <f aca="false">IF($C3000="","",①在庫CSV_発注日!$N2996)</f>
        <v/>
      </c>
      <c r="E3000" s="12" t="str">
        <f aca="false">IF($C3000="","",①在庫CSV_発注日!$H2996)</f>
        <v/>
      </c>
      <c r="F3000" s="12" t="str">
        <f aca="false">IF($C3000="","",①在庫CSV_発注日!$L2996)</f>
        <v/>
      </c>
      <c r="G3000" s="18"/>
      <c r="H3000" s="17" t="str">
        <f aca="false">IF($C3000="","",N(①在庫CSV_発注日!$Z2996))</f>
        <v/>
      </c>
      <c r="I3000" s="37" t="str">
        <f aca="false">IF($C3000="","",SUMIFS(⑤減算マスタCSV!$L$2:$L$8001,⑤減算マスタCSV!$F$2:$F$8001,$C3000,⑤減算マスタCSV!$K$2:$K$8001,1))</f>
        <v/>
      </c>
      <c r="J3000" s="17" t="str">
        <f aca="false">IF($C3000="","",IFERROR(INDEX(⑤減算マスタCSV!$H$2:$H$8001,MATCH($C3000,⑤減算マスタCSV!$F$2:$F$8001,0)),1))</f>
        <v/>
      </c>
      <c r="K3000" s="17" t="str">
        <f aca="false">IF($C3000="","",MAX(1,IFERROR(INDEX(⑥商品照会CSV!$M$2:$M$3001,MATCH($C3000,⑥商品照会CSV!$A$2:$A$3001,0)),1)))</f>
        <v/>
      </c>
      <c r="L3000" s="40" t="str">
        <f aca="false">IF($C3000="","",IFERROR(INDEX(⑥商品照会CSV!$Q$2:$Q$3001,MATCH($C3000,⑥商品照会CSV!$A$2:$A$3001,0)),0))</f>
        <v/>
      </c>
      <c r="M3000" s="40" t="str">
        <f aca="false">IF($C3000="","",N($L3000)*N($K3000))</f>
        <v/>
      </c>
      <c r="N3000" s="17" t="str">
        <f aca="false">IF($C3000="","",MAX(1,IFERROR(INDEX(⑥商品照会CSV!$AK$2:$AK$3001,MATCH($C3000,⑥商品照会CSV!$A$2:$A$3001,0)),1)))</f>
        <v/>
      </c>
      <c r="O3000" s="12" t="str">
        <f aca="false">IF($C3000="","",IFERROR(IF(INDEX(⑥商品照会CSV!$AN$2:$AN$3001,MATCH($C3000,⑥商品照会CSV!$A$2:$A$3001,0))=1,"バラ",IF(INDEX(⑥商品照会CSV!$AM$2:$AM$3001,MATCH($C3000,⑥商品照会CSV!$A$2:$A$3001,0))=1,"中間包装","ケース")),"ケース"))</f>
        <v/>
      </c>
      <c r="P3000" s="18"/>
      <c r="Q3000" s="14"/>
      <c r="R3000" s="17" t="str">
        <f aca="false">IF($C3000="","",N($Q3000)*N($K3000))</f>
        <v/>
      </c>
    </row>
    <row r="3001" customFormat="false" ht="15" hidden="false" customHeight="false" outlineLevel="0" collapsed="false">
      <c r="B3001" s="12" t="n">
        <v>2996</v>
      </c>
      <c r="C3001" s="36" t="str">
        <f aca="false">IF(①在庫CSV_発注日!$M2997="","",①在庫CSV_発注日!$M2997&amp;"")</f>
        <v/>
      </c>
      <c r="D3001" s="12" t="str">
        <f aca="false">IF($C3001="","",①在庫CSV_発注日!$N2997)</f>
        <v/>
      </c>
      <c r="E3001" s="12" t="str">
        <f aca="false">IF($C3001="","",①在庫CSV_発注日!$H2997)</f>
        <v/>
      </c>
      <c r="F3001" s="12" t="str">
        <f aca="false">IF($C3001="","",①在庫CSV_発注日!$L2997)</f>
        <v/>
      </c>
      <c r="G3001" s="18"/>
      <c r="H3001" s="17" t="str">
        <f aca="false">IF($C3001="","",N(①在庫CSV_発注日!$Z2997))</f>
        <v/>
      </c>
      <c r="I3001" s="37" t="str">
        <f aca="false">IF($C3001="","",SUMIFS(⑤減算マスタCSV!$L$2:$L$8001,⑤減算マスタCSV!$F$2:$F$8001,$C3001,⑤減算マスタCSV!$K$2:$K$8001,1))</f>
        <v/>
      </c>
      <c r="J3001" s="17" t="str">
        <f aca="false">IF($C3001="","",IFERROR(INDEX(⑤減算マスタCSV!$H$2:$H$8001,MATCH($C3001,⑤減算マスタCSV!$F$2:$F$8001,0)),1))</f>
        <v/>
      </c>
      <c r="K3001" s="17" t="str">
        <f aca="false">IF($C3001="","",MAX(1,IFERROR(INDEX(⑥商品照会CSV!$M$2:$M$3001,MATCH($C3001,⑥商品照会CSV!$A$2:$A$3001,0)),1)))</f>
        <v/>
      </c>
      <c r="L3001" s="40" t="str">
        <f aca="false">IF($C3001="","",IFERROR(INDEX(⑥商品照会CSV!$Q$2:$Q$3001,MATCH($C3001,⑥商品照会CSV!$A$2:$A$3001,0)),0))</f>
        <v/>
      </c>
      <c r="M3001" s="40" t="str">
        <f aca="false">IF($C3001="","",N($L3001)*N($K3001))</f>
        <v/>
      </c>
      <c r="N3001" s="17" t="str">
        <f aca="false">IF($C3001="","",MAX(1,IFERROR(INDEX(⑥商品照会CSV!$AK$2:$AK$3001,MATCH($C3001,⑥商品照会CSV!$A$2:$A$3001,0)),1)))</f>
        <v/>
      </c>
      <c r="O3001" s="12" t="str">
        <f aca="false">IF($C3001="","",IFERROR(IF(INDEX(⑥商品照会CSV!$AN$2:$AN$3001,MATCH($C3001,⑥商品照会CSV!$A$2:$A$3001,0))=1,"バラ",IF(INDEX(⑥商品照会CSV!$AM$2:$AM$3001,MATCH($C3001,⑥商品照会CSV!$A$2:$A$3001,0))=1,"中間包装","ケース")),"ケース"))</f>
        <v/>
      </c>
      <c r="P3001" s="18"/>
      <c r="Q3001" s="14"/>
      <c r="R3001" s="17" t="str">
        <f aca="false">IF($C3001="","",N($Q3001)*N($K3001))</f>
        <v/>
      </c>
    </row>
    <row r="3002" customFormat="false" ht="15" hidden="false" customHeight="false" outlineLevel="0" collapsed="false">
      <c r="B3002" s="12" t="n">
        <v>2997</v>
      </c>
      <c r="C3002" s="36" t="str">
        <f aca="false">IF(①在庫CSV_発注日!$M2998="","",①在庫CSV_発注日!$M2998&amp;"")</f>
        <v/>
      </c>
      <c r="D3002" s="12" t="str">
        <f aca="false">IF($C3002="","",①在庫CSV_発注日!$N2998)</f>
        <v/>
      </c>
      <c r="E3002" s="12" t="str">
        <f aca="false">IF($C3002="","",①在庫CSV_発注日!$H2998)</f>
        <v/>
      </c>
      <c r="F3002" s="12" t="str">
        <f aca="false">IF($C3002="","",①在庫CSV_発注日!$L2998)</f>
        <v/>
      </c>
      <c r="G3002" s="18"/>
      <c r="H3002" s="17" t="str">
        <f aca="false">IF($C3002="","",N(①在庫CSV_発注日!$Z2998))</f>
        <v/>
      </c>
      <c r="I3002" s="37" t="str">
        <f aca="false">IF($C3002="","",SUMIFS(⑤減算マスタCSV!$L$2:$L$8001,⑤減算マスタCSV!$F$2:$F$8001,$C3002,⑤減算マスタCSV!$K$2:$K$8001,1))</f>
        <v/>
      </c>
      <c r="J3002" s="17" t="str">
        <f aca="false">IF($C3002="","",IFERROR(INDEX(⑤減算マスタCSV!$H$2:$H$8001,MATCH($C3002,⑤減算マスタCSV!$F$2:$F$8001,0)),1))</f>
        <v/>
      </c>
      <c r="K3002" s="17" t="str">
        <f aca="false">IF($C3002="","",MAX(1,IFERROR(INDEX(⑥商品照会CSV!$M$2:$M$3001,MATCH($C3002,⑥商品照会CSV!$A$2:$A$3001,0)),1)))</f>
        <v/>
      </c>
      <c r="L3002" s="40" t="str">
        <f aca="false">IF($C3002="","",IFERROR(INDEX(⑥商品照会CSV!$Q$2:$Q$3001,MATCH($C3002,⑥商品照会CSV!$A$2:$A$3001,0)),0))</f>
        <v/>
      </c>
      <c r="M3002" s="40" t="str">
        <f aca="false">IF($C3002="","",N($L3002)*N($K3002))</f>
        <v/>
      </c>
      <c r="N3002" s="17" t="str">
        <f aca="false">IF($C3002="","",MAX(1,IFERROR(INDEX(⑥商品照会CSV!$AK$2:$AK$3001,MATCH($C3002,⑥商品照会CSV!$A$2:$A$3001,0)),1)))</f>
        <v/>
      </c>
      <c r="O3002" s="12" t="str">
        <f aca="false">IF($C3002="","",IFERROR(IF(INDEX(⑥商品照会CSV!$AN$2:$AN$3001,MATCH($C3002,⑥商品照会CSV!$A$2:$A$3001,0))=1,"バラ",IF(INDEX(⑥商品照会CSV!$AM$2:$AM$3001,MATCH($C3002,⑥商品照会CSV!$A$2:$A$3001,0))=1,"中間包装","ケース")),"ケース"))</f>
        <v/>
      </c>
      <c r="P3002" s="18"/>
      <c r="Q3002" s="14"/>
      <c r="R3002" s="17" t="str">
        <f aca="false">IF($C3002="","",N($Q3002)*N($K3002))</f>
        <v/>
      </c>
    </row>
    <row r="3003" customFormat="false" ht="15" hidden="false" customHeight="false" outlineLevel="0" collapsed="false">
      <c r="B3003" s="12" t="n">
        <v>2998</v>
      </c>
      <c r="C3003" s="36" t="str">
        <f aca="false">IF(①在庫CSV_発注日!$M2999="","",①在庫CSV_発注日!$M2999&amp;"")</f>
        <v/>
      </c>
      <c r="D3003" s="12" t="str">
        <f aca="false">IF($C3003="","",①在庫CSV_発注日!$N2999)</f>
        <v/>
      </c>
      <c r="E3003" s="12" t="str">
        <f aca="false">IF($C3003="","",①在庫CSV_発注日!$H2999)</f>
        <v/>
      </c>
      <c r="F3003" s="12" t="str">
        <f aca="false">IF($C3003="","",①在庫CSV_発注日!$L2999)</f>
        <v/>
      </c>
      <c r="G3003" s="18"/>
      <c r="H3003" s="17" t="str">
        <f aca="false">IF($C3003="","",N(①在庫CSV_発注日!$Z2999))</f>
        <v/>
      </c>
      <c r="I3003" s="37" t="str">
        <f aca="false">IF($C3003="","",SUMIFS(⑤減算マスタCSV!$L$2:$L$8001,⑤減算マスタCSV!$F$2:$F$8001,$C3003,⑤減算マスタCSV!$K$2:$K$8001,1))</f>
        <v/>
      </c>
      <c r="J3003" s="17" t="str">
        <f aca="false">IF($C3003="","",IFERROR(INDEX(⑤減算マスタCSV!$H$2:$H$8001,MATCH($C3003,⑤減算マスタCSV!$F$2:$F$8001,0)),1))</f>
        <v/>
      </c>
      <c r="K3003" s="17" t="str">
        <f aca="false">IF($C3003="","",MAX(1,IFERROR(INDEX(⑥商品照会CSV!$M$2:$M$3001,MATCH($C3003,⑥商品照会CSV!$A$2:$A$3001,0)),1)))</f>
        <v/>
      </c>
      <c r="L3003" s="40" t="str">
        <f aca="false">IF($C3003="","",IFERROR(INDEX(⑥商品照会CSV!$Q$2:$Q$3001,MATCH($C3003,⑥商品照会CSV!$A$2:$A$3001,0)),0))</f>
        <v/>
      </c>
      <c r="M3003" s="40" t="str">
        <f aca="false">IF($C3003="","",N($L3003)*N($K3003))</f>
        <v/>
      </c>
      <c r="N3003" s="17" t="str">
        <f aca="false">IF($C3003="","",MAX(1,IFERROR(INDEX(⑥商品照会CSV!$AK$2:$AK$3001,MATCH($C3003,⑥商品照会CSV!$A$2:$A$3001,0)),1)))</f>
        <v/>
      </c>
      <c r="O3003" s="12" t="str">
        <f aca="false">IF($C3003="","",IFERROR(IF(INDEX(⑥商品照会CSV!$AN$2:$AN$3001,MATCH($C3003,⑥商品照会CSV!$A$2:$A$3001,0))=1,"バラ",IF(INDEX(⑥商品照会CSV!$AM$2:$AM$3001,MATCH($C3003,⑥商品照会CSV!$A$2:$A$3001,0))=1,"中間包装","ケース")),"ケース"))</f>
        <v/>
      </c>
      <c r="P3003" s="18"/>
      <c r="Q3003" s="14"/>
      <c r="R3003" s="17" t="str">
        <f aca="false">IF($C3003="","",N($Q3003)*N($K3003))</f>
        <v/>
      </c>
    </row>
    <row r="3004" customFormat="false" ht="15" hidden="false" customHeight="false" outlineLevel="0" collapsed="false">
      <c r="B3004" s="12" t="n">
        <v>2999</v>
      </c>
      <c r="C3004" s="36" t="str">
        <f aca="false">IF(①在庫CSV_発注日!$M3000="","",①在庫CSV_発注日!$M3000&amp;"")</f>
        <v/>
      </c>
      <c r="D3004" s="12" t="str">
        <f aca="false">IF($C3004="","",①在庫CSV_発注日!$N3000)</f>
        <v/>
      </c>
      <c r="E3004" s="12" t="str">
        <f aca="false">IF($C3004="","",①在庫CSV_発注日!$H3000)</f>
        <v/>
      </c>
      <c r="F3004" s="12" t="str">
        <f aca="false">IF($C3004="","",①在庫CSV_発注日!$L3000)</f>
        <v/>
      </c>
      <c r="G3004" s="18"/>
      <c r="H3004" s="17" t="str">
        <f aca="false">IF($C3004="","",N(①在庫CSV_発注日!$Z3000))</f>
        <v/>
      </c>
      <c r="I3004" s="37" t="str">
        <f aca="false">IF($C3004="","",SUMIFS(⑤減算マスタCSV!$L$2:$L$8001,⑤減算マスタCSV!$F$2:$F$8001,$C3004,⑤減算マスタCSV!$K$2:$K$8001,1))</f>
        <v/>
      </c>
      <c r="J3004" s="17" t="str">
        <f aca="false">IF($C3004="","",IFERROR(INDEX(⑤減算マスタCSV!$H$2:$H$8001,MATCH($C3004,⑤減算マスタCSV!$F$2:$F$8001,0)),1))</f>
        <v/>
      </c>
      <c r="K3004" s="17" t="str">
        <f aca="false">IF($C3004="","",MAX(1,IFERROR(INDEX(⑥商品照会CSV!$M$2:$M$3001,MATCH($C3004,⑥商品照会CSV!$A$2:$A$3001,0)),1)))</f>
        <v/>
      </c>
      <c r="L3004" s="40" t="str">
        <f aca="false">IF($C3004="","",IFERROR(INDEX(⑥商品照会CSV!$Q$2:$Q$3001,MATCH($C3004,⑥商品照会CSV!$A$2:$A$3001,0)),0))</f>
        <v/>
      </c>
      <c r="M3004" s="40" t="str">
        <f aca="false">IF($C3004="","",N($L3004)*N($K3004))</f>
        <v/>
      </c>
      <c r="N3004" s="17" t="str">
        <f aca="false">IF($C3004="","",MAX(1,IFERROR(INDEX(⑥商品照会CSV!$AK$2:$AK$3001,MATCH($C3004,⑥商品照会CSV!$A$2:$A$3001,0)),1)))</f>
        <v/>
      </c>
      <c r="O3004" s="12" t="str">
        <f aca="false">IF($C3004="","",IFERROR(IF(INDEX(⑥商品照会CSV!$AN$2:$AN$3001,MATCH($C3004,⑥商品照会CSV!$A$2:$A$3001,0))=1,"バラ",IF(INDEX(⑥商品照会CSV!$AM$2:$AM$3001,MATCH($C3004,⑥商品照会CSV!$A$2:$A$3001,0))=1,"中間包装","ケース")),"ケース"))</f>
        <v/>
      </c>
      <c r="P3004" s="18"/>
      <c r="Q3004" s="14"/>
      <c r="R3004" s="17" t="str">
        <f aca="false">IF($C3004="","",N($Q3004)*N($K3004))</f>
        <v/>
      </c>
    </row>
    <row r="3005" customFormat="false" ht="15" hidden="false" customHeight="false" outlineLevel="0" collapsed="false">
      <c r="B3005" s="12" t="n">
        <v>3000</v>
      </c>
      <c r="C3005" s="36" t="str">
        <f aca="false">IF(①在庫CSV_発注日!$M3001="","",①在庫CSV_発注日!$M3001&amp;"")</f>
        <v/>
      </c>
      <c r="D3005" s="12" t="str">
        <f aca="false">IF($C3005="","",①在庫CSV_発注日!$N3001)</f>
        <v/>
      </c>
      <c r="E3005" s="12" t="str">
        <f aca="false">IF($C3005="","",①在庫CSV_発注日!$H3001)</f>
        <v/>
      </c>
      <c r="F3005" s="12" t="str">
        <f aca="false">IF($C3005="","",①在庫CSV_発注日!$L3001)</f>
        <v/>
      </c>
      <c r="G3005" s="18"/>
      <c r="H3005" s="17" t="str">
        <f aca="false">IF($C3005="","",N(①在庫CSV_発注日!$Z3001))</f>
        <v/>
      </c>
      <c r="I3005" s="37" t="str">
        <f aca="false">IF($C3005="","",SUMIFS(⑤減算マスタCSV!$L$2:$L$8001,⑤減算マスタCSV!$F$2:$F$8001,$C3005,⑤減算マスタCSV!$K$2:$K$8001,1))</f>
        <v/>
      </c>
      <c r="J3005" s="17" t="str">
        <f aca="false">IF($C3005="","",IFERROR(INDEX(⑤減算マスタCSV!$H$2:$H$8001,MATCH($C3005,⑤減算マスタCSV!$F$2:$F$8001,0)),1))</f>
        <v/>
      </c>
      <c r="K3005" s="17" t="str">
        <f aca="false">IF($C3005="","",MAX(1,IFERROR(INDEX(⑥商品照会CSV!$M$2:$M$3001,MATCH($C3005,⑥商品照会CSV!$A$2:$A$3001,0)),1)))</f>
        <v/>
      </c>
      <c r="L3005" s="40" t="str">
        <f aca="false">IF($C3005="","",IFERROR(INDEX(⑥商品照会CSV!$Q$2:$Q$3001,MATCH($C3005,⑥商品照会CSV!$A$2:$A$3001,0)),0))</f>
        <v/>
      </c>
      <c r="M3005" s="40" t="str">
        <f aca="false">IF($C3005="","",N($L3005)*N($K3005))</f>
        <v/>
      </c>
      <c r="N3005" s="17" t="str">
        <f aca="false">IF($C3005="","",MAX(1,IFERROR(INDEX(⑥商品照会CSV!$AK$2:$AK$3001,MATCH($C3005,⑥商品照会CSV!$A$2:$A$3001,0)),1)))</f>
        <v/>
      </c>
      <c r="O3005" s="12" t="str">
        <f aca="false">IF($C3005="","",IFERROR(IF(INDEX(⑥商品照会CSV!$AN$2:$AN$3001,MATCH($C3005,⑥商品照会CSV!$A$2:$A$3001,0))=1,"バラ",IF(INDEX(⑥商品照会CSV!$AM$2:$AM$3001,MATCH($C3005,⑥商品照会CSV!$A$2:$A$3001,0))=1,"中間包装","ケース")),"ケース"))</f>
        <v/>
      </c>
      <c r="P3005" s="18"/>
      <c r="Q3005" s="14"/>
      <c r="R3005" s="17" t="str">
        <f aca="false">IF($C3005="","",N($Q3005)*N($K3005))</f>
        <v/>
      </c>
    </row>
  </sheetData>
  <dataValidations count="2">
    <dataValidation allowBlank="true" errorStyle="stop" operator="between" showDropDown="false" showErrorMessage="false" showInputMessage="false" sqref="G6:G3005" type="list">
      <formula1>"常温,冷凍,飲料"</formula1>
      <formula2>0</formula2>
    </dataValidation>
    <dataValidation allowBlank="true" errorStyle="stop" operator="between" showDropDown="false" showErrorMessage="false" showInputMessage="false" sqref="P6:P3005" type="list">
      <formula1>"理論,実数"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0"/>
  </cols>
  <sheetData>
    <row r="2" customFormat="false" ht="18.55" hidden="false" customHeight="false" outlineLevel="0" collapsed="false">
      <c r="B2" s="1" t="s">
        <v>219</v>
      </c>
    </row>
    <row r="3" customFormat="false" ht="15" hidden="false" customHeight="false" outlineLevel="0" collapsed="false">
      <c r="B3" s="9" t="s">
        <v>220</v>
      </c>
    </row>
    <row r="4" customFormat="false" ht="15" hidden="false" customHeight="false" outlineLevel="0" collapsed="false">
      <c r="B4" s="30" t="s">
        <v>141</v>
      </c>
      <c r="C4" s="30" t="s">
        <v>141</v>
      </c>
      <c r="D4" s="30" t="s">
        <v>141</v>
      </c>
    </row>
    <row r="5" customFormat="false" ht="15" hidden="false" customHeight="false" outlineLevel="0" collapsed="false">
      <c r="B5" s="31" t="s">
        <v>201</v>
      </c>
      <c r="C5" s="31" t="s">
        <v>202</v>
      </c>
      <c r="D5" s="31" t="s">
        <v>198</v>
      </c>
    </row>
    <row r="6" customFormat="false" ht="15" hidden="false" customHeight="false" outlineLevel="0" collapsed="false">
      <c r="B6" s="19" t="s">
        <v>221</v>
      </c>
      <c r="C6" s="43" t="n">
        <v>0.88</v>
      </c>
      <c r="D6" s="44" t="s">
        <v>222</v>
      </c>
    </row>
    <row r="7" customFormat="false" ht="15" hidden="false" customHeight="false" outlineLevel="0" collapsed="false">
      <c r="B7" s="19" t="s">
        <v>223</v>
      </c>
      <c r="C7" s="43" t="n">
        <v>1</v>
      </c>
      <c r="D7" s="44" t="s">
        <v>224</v>
      </c>
    </row>
    <row r="8" customFormat="false" ht="15" hidden="false" customHeight="false" outlineLevel="0" collapsed="false">
      <c r="B8" s="19" t="s">
        <v>225</v>
      </c>
      <c r="C8" s="43" t="n">
        <v>1.66</v>
      </c>
      <c r="D8" s="44" t="s">
        <v>226</v>
      </c>
    </row>
    <row r="10" customFormat="false" ht="15" hidden="false" customHeight="false" outlineLevel="0" collapsed="false">
      <c r="B10" s="9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34"/>
  </cols>
  <sheetData>
    <row r="2" customFormat="false" ht="18.55" hidden="false" customHeight="false" outlineLevel="0" collapsed="false">
      <c r="B2" s="1" t="s">
        <v>228</v>
      </c>
    </row>
    <row r="3" customFormat="false" ht="15" hidden="false" customHeight="false" outlineLevel="0" collapsed="false">
      <c r="B3" s="9" t="s">
        <v>229</v>
      </c>
    </row>
    <row r="4" customFormat="false" ht="15" hidden="false" customHeight="false" outlineLevel="0" collapsed="false">
      <c r="B4" s="30" t="s">
        <v>141</v>
      </c>
      <c r="C4" s="30" t="s">
        <v>141</v>
      </c>
      <c r="D4" s="30" t="s">
        <v>230</v>
      </c>
      <c r="E4" s="30" t="s">
        <v>230</v>
      </c>
      <c r="F4" s="30" t="s">
        <v>230</v>
      </c>
      <c r="G4" s="30" t="s">
        <v>141</v>
      </c>
    </row>
    <row r="5" customFormat="false" ht="15" hidden="false" customHeight="false" outlineLevel="0" collapsed="false">
      <c r="B5" s="31" t="s">
        <v>81</v>
      </c>
      <c r="C5" s="31" t="s">
        <v>48</v>
      </c>
      <c r="D5" s="31" t="s">
        <v>50</v>
      </c>
      <c r="E5" s="31" t="s">
        <v>231</v>
      </c>
      <c r="F5" s="31" t="s">
        <v>232</v>
      </c>
      <c r="G5" s="31" t="s">
        <v>198</v>
      </c>
    </row>
    <row r="6" customFormat="false" ht="15" hidden="false" customHeight="false" outlineLevel="0" collapsed="false">
      <c r="B6" s="20" t="s">
        <v>46</v>
      </c>
      <c r="C6" s="19" t="s">
        <v>233</v>
      </c>
      <c r="D6" s="19" t="s">
        <v>73</v>
      </c>
      <c r="E6" s="19" t="s">
        <v>234</v>
      </c>
      <c r="F6" s="44" t="s">
        <v>235</v>
      </c>
      <c r="G6" s="19"/>
    </row>
    <row r="7" customFormat="false" ht="15" hidden="false" customHeight="false" outlineLevel="0" collapsed="false">
      <c r="B7" s="20"/>
      <c r="C7" s="19"/>
      <c r="D7" s="19"/>
      <c r="E7" s="19"/>
      <c r="F7" s="44"/>
      <c r="G7" s="19"/>
    </row>
    <row r="8" customFormat="false" ht="15" hidden="false" customHeight="false" outlineLevel="0" collapsed="false">
      <c r="B8" s="20"/>
      <c r="C8" s="19"/>
      <c r="D8" s="19"/>
      <c r="E8" s="19"/>
      <c r="F8" s="44"/>
      <c r="G8" s="19"/>
    </row>
    <row r="9" customFormat="false" ht="15" hidden="false" customHeight="false" outlineLevel="0" collapsed="false">
      <c r="B9" s="20"/>
      <c r="C9" s="19"/>
      <c r="D9" s="19"/>
      <c r="E9" s="19"/>
      <c r="F9" s="44"/>
      <c r="G9" s="19"/>
    </row>
    <row r="10" customFormat="false" ht="15" hidden="false" customHeight="false" outlineLevel="0" collapsed="false">
      <c r="B10" s="20"/>
      <c r="C10" s="19"/>
      <c r="D10" s="19"/>
      <c r="E10" s="19"/>
      <c r="F10" s="44"/>
      <c r="G10" s="19"/>
    </row>
    <row r="11" customFormat="false" ht="15" hidden="false" customHeight="false" outlineLevel="0" collapsed="false">
      <c r="B11" s="20"/>
      <c r="C11" s="19"/>
      <c r="D11" s="19"/>
      <c r="E11" s="19"/>
      <c r="F11" s="44"/>
      <c r="G11" s="19"/>
    </row>
    <row r="12" customFormat="false" ht="15" hidden="false" customHeight="false" outlineLevel="0" collapsed="false">
      <c r="B12" s="20"/>
      <c r="C12" s="19"/>
      <c r="D12" s="19"/>
      <c r="E12" s="19"/>
      <c r="F12" s="44"/>
      <c r="G12" s="19"/>
    </row>
    <row r="13" customFormat="false" ht="15" hidden="false" customHeight="false" outlineLevel="0" collapsed="false">
      <c r="B13" s="20"/>
      <c r="C13" s="19"/>
      <c r="D13" s="19"/>
      <c r="E13" s="19"/>
      <c r="F13" s="44"/>
      <c r="G13" s="19"/>
    </row>
    <row r="14" customFormat="false" ht="15" hidden="false" customHeight="false" outlineLevel="0" collapsed="false">
      <c r="B14" s="20"/>
      <c r="C14" s="19"/>
      <c r="D14" s="19"/>
      <c r="E14" s="19"/>
      <c r="F14" s="44"/>
      <c r="G14" s="19"/>
    </row>
    <row r="15" customFormat="false" ht="15" hidden="false" customHeight="false" outlineLevel="0" collapsed="false">
      <c r="B15" s="20"/>
      <c r="C15" s="19"/>
      <c r="D15" s="19"/>
      <c r="E15" s="19"/>
      <c r="F15" s="44"/>
      <c r="G15" s="19"/>
    </row>
    <row r="16" customFormat="false" ht="15" hidden="false" customHeight="false" outlineLevel="0" collapsed="false">
      <c r="B16" s="20"/>
      <c r="C16" s="19"/>
      <c r="D16" s="19"/>
      <c r="E16" s="19"/>
      <c r="F16" s="44"/>
      <c r="G16" s="19"/>
    </row>
    <row r="17" customFormat="false" ht="15" hidden="false" customHeight="false" outlineLevel="0" collapsed="false">
      <c r="B17" s="20"/>
      <c r="C17" s="19"/>
      <c r="D17" s="19"/>
      <c r="E17" s="19"/>
      <c r="F17" s="44"/>
      <c r="G17" s="19"/>
    </row>
    <row r="18" customFormat="false" ht="15" hidden="false" customHeight="false" outlineLevel="0" collapsed="false">
      <c r="B18" s="20"/>
      <c r="C18" s="19"/>
      <c r="D18" s="19"/>
      <c r="E18" s="19"/>
      <c r="F18" s="44"/>
      <c r="G18" s="19"/>
    </row>
    <row r="19" customFormat="false" ht="15" hidden="false" customHeight="false" outlineLevel="0" collapsed="false">
      <c r="B19" s="20"/>
      <c r="C19" s="19"/>
      <c r="D19" s="19"/>
      <c r="E19" s="19"/>
      <c r="F19" s="44"/>
      <c r="G19" s="19"/>
    </row>
    <row r="20" customFormat="false" ht="15" hidden="false" customHeight="false" outlineLevel="0" collapsed="false">
      <c r="B20" s="20"/>
      <c r="C20" s="19"/>
      <c r="D20" s="19"/>
      <c r="E20" s="19"/>
      <c r="F20" s="44"/>
      <c r="G20" s="19"/>
    </row>
    <row r="21" customFormat="false" ht="15" hidden="false" customHeight="false" outlineLevel="0" collapsed="false">
      <c r="B21" s="20"/>
      <c r="C21" s="19"/>
      <c r="D21" s="19"/>
      <c r="E21" s="19"/>
      <c r="F21" s="44"/>
      <c r="G21" s="19"/>
    </row>
    <row r="22" customFormat="false" ht="15" hidden="false" customHeight="false" outlineLevel="0" collapsed="false">
      <c r="B22" s="20"/>
      <c r="C22" s="19"/>
      <c r="D22" s="19"/>
      <c r="E22" s="19"/>
      <c r="F22" s="44"/>
      <c r="G22" s="19"/>
    </row>
    <row r="23" customFormat="false" ht="15" hidden="false" customHeight="false" outlineLevel="0" collapsed="false">
      <c r="B23" s="20"/>
      <c r="C23" s="19"/>
      <c r="D23" s="19"/>
      <c r="E23" s="19"/>
      <c r="F23" s="44"/>
      <c r="G23" s="19"/>
    </row>
    <row r="24" customFormat="false" ht="15" hidden="false" customHeight="false" outlineLevel="0" collapsed="false">
      <c r="B24" s="20"/>
      <c r="C24" s="19"/>
      <c r="D24" s="19"/>
      <c r="E24" s="19"/>
      <c r="F24" s="44"/>
      <c r="G24" s="19"/>
    </row>
    <row r="25" customFormat="false" ht="15" hidden="false" customHeight="false" outlineLevel="0" collapsed="false">
      <c r="B25" s="20"/>
      <c r="C25" s="19"/>
      <c r="D25" s="19"/>
      <c r="E25" s="19"/>
      <c r="F25" s="44"/>
      <c r="G25" s="19"/>
    </row>
    <row r="26" customFormat="false" ht="15" hidden="false" customHeight="false" outlineLevel="0" collapsed="false">
      <c r="B26" s="20"/>
      <c r="C26" s="19"/>
      <c r="D26" s="19"/>
      <c r="E26" s="19"/>
      <c r="F26" s="44"/>
      <c r="G26" s="19"/>
    </row>
    <row r="27" customFormat="false" ht="15" hidden="false" customHeight="false" outlineLevel="0" collapsed="false">
      <c r="B27" s="20"/>
      <c r="C27" s="19"/>
      <c r="D27" s="19"/>
      <c r="E27" s="19"/>
      <c r="F27" s="44"/>
      <c r="G27" s="19"/>
    </row>
    <row r="28" customFormat="false" ht="15" hidden="false" customHeight="false" outlineLevel="0" collapsed="false">
      <c r="B28" s="20"/>
      <c r="C28" s="19"/>
      <c r="D28" s="19"/>
      <c r="E28" s="19"/>
      <c r="F28" s="44"/>
      <c r="G28" s="19"/>
    </row>
    <row r="29" customFormat="false" ht="15" hidden="false" customHeight="false" outlineLevel="0" collapsed="false">
      <c r="B29" s="20"/>
      <c r="C29" s="19"/>
      <c r="D29" s="19"/>
      <c r="E29" s="19"/>
      <c r="F29" s="44"/>
      <c r="G29" s="19"/>
    </row>
    <row r="30" customFormat="false" ht="15" hidden="false" customHeight="false" outlineLevel="0" collapsed="false">
      <c r="B30" s="20"/>
      <c r="C30" s="19"/>
      <c r="D30" s="19"/>
      <c r="E30" s="19"/>
      <c r="F30" s="44"/>
      <c r="G30" s="19"/>
    </row>
    <row r="31" customFormat="false" ht="15" hidden="false" customHeight="false" outlineLevel="0" collapsed="false">
      <c r="B31" s="20"/>
      <c r="C31" s="19"/>
      <c r="D31" s="19"/>
      <c r="E31" s="19"/>
      <c r="F31" s="44"/>
      <c r="G31" s="19"/>
    </row>
    <row r="32" customFormat="false" ht="15" hidden="false" customHeight="false" outlineLevel="0" collapsed="false">
      <c r="B32" s="20"/>
      <c r="C32" s="19"/>
      <c r="D32" s="19"/>
      <c r="E32" s="19"/>
      <c r="F32" s="44"/>
      <c r="G32" s="19"/>
    </row>
    <row r="33" customFormat="false" ht="15" hidden="false" customHeight="false" outlineLevel="0" collapsed="false">
      <c r="B33" s="20"/>
      <c r="C33" s="19"/>
      <c r="D33" s="19"/>
      <c r="E33" s="19"/>
      <c r="F33" s="44"/>
      <c r="G33" s="19"/>
    </row>
    <row r="34" customFormat="false" ht="15" hidden="false" customHeight="false" outlineLevel="0" collapsed="false">
      <c r="B34" s="20"/>
      <c r="C34" s="19"/>
      <c r="D34" s="19"/>
      <c r="E34" s="19"/>
      <c r="F34" s="44"/>
      <c r="G34" s="19"/>
    </row>
    <row r="35" customFormat="false" ht="15" hidden="false" customHeight="false" outlineLevel="0" collapsed="false">
      <c r="B35" s="20"/>
      <c r="C35" s="19"/>
      <c r="D35" s="19"/>
      <c r="E35" s="19"/>
      <c r="F35" s="44"/>
      <c r="G35" s="19"/>
    </row>
    <row r="36" customFormat="false" ht="15" hidden="false" customHeight="false" outlineLevel="0" collapsed="false">
      <c r="B36" s="20"/>
      <c r="C36" s="19"/>
      <c r="D36" s="19"/>
      <c r="E36" s="19"/>
      <c r="F36" s="44"/>
      <c r="G36" s="19"/>
    </row>
    <row r="37" customFormat="false" ht="15" hidden="false" customHeight="false" outlineLevel="0" collapsed="false">
      <c r="B37" s="20"/>
      <c r="C37" s="19"/>
      <c r="D37" s="19"/>
      <c r="E37" s="19"/>
      <c r="F37" s="44"/>
      <c r="G37" s="19"/>
    </row>
    <row r="38" customFormat="false" ht="15" hidden="false" customHeight="false" outlineLevel="0" collapsed="false">
      <c r="B38" s="20"/>
      <c r="C38" s="19"/>
      <c r="D38" s="19"/>
      <c r="E38" s="19"/>
      <c r="F38" s="44"/>
      <c r="G38" s="19"/>
    </row>
    <row r="39" customFormat="false" ht="15" hidden="false" customHeight="false" outlineLevel="0" collapsed="false">
      <c r="B39" s="20"/>
      <c r="C39" s="19"/>
      <c r="D39" s="19"/>
      <c r="E39" s="19"/>
      <c r="F39" s="44"/>
      <c r="G39" s="19"/>
    </row>
    <row r="40" customFormat="false" ht="15" hidden="false" customHeight="false" outlineLevel="0" collapsed="false">
      <c r="B40" s="20"/>
      <c r="C40" s="19"/>
      <c r="D40" s="19"/>
      <c r="E40" s="19"/>
      <c r="F40" s="44"/>
      <c r="G40" s="19"/>
    </row>
    <row r="41" customFormat="false" ht="15" hidden="false" customHeight="false" outlineLevel="0" collapsed="false">
      <c r="B41" s="20"/>
      <c r="C41" s="19"/>
      <c r="D41" s="19"/>
      <c r="E41" s="19"/>
      <c r="F41" s="44"/>
      <c r="G41" s="19"/>
    </row>
    <row r="42" customFormat="false" ht="15" hidden="false" customHeight="false" outlineLevel="0" collapsed="false">
      <c r="B42" s="20"/>
      <c r="C42" s="19"/>
      <c r="D42" s="19"/>
      <c r="E42" s="19"/>
      <c r="F42" s="44"/>
      <c r="G42" s="19"/>
    </row>
    <row r="43" customFormat="false" ht="15" hidden="false" customHeight="false" outlineLevel="0" collapsed="false">
      <c r="B43" s="20"/>
      <c r="C43" s="19"/>
      <c r="D43" s="19"/>
      <c r="E43" s="19"/>
      <c r="F43" s="44"/>
      <c r="G43" s="19"/>
    </row>
    <row r="44" customFormat="false" ht="15" hidden="false" customHeight="false" outlineLevel="0" collapsed="false">
      <c r="B44" s="20"/>
      <c r="C44" s="19"/>
      <c r="D44" s="19"/>
      <c r="E44" s="19"/>
      <c r="F44" s="44"/>
      <c r="G44" s="19"/>
    </row>
    <row r="45" customFormat="false" ht="15" hidden="false" customHeight="false" outlineLevel="0" collapsed="false">
      <c r="B45" s="20"/>
      <c r="C45" s="19"/>
      <c r="D45" s="19"/>
      <c r="E45" s="19"/>
      <c r="F45" s="44"/>
      <c r="G45" s="19"/>
    </row>
    <row r="46" customFormat="false" ht="15" hidden="false" customHeight="false" outlineLevel="0" collapsed="false">
      <c r="B46" s="20"/>
      <c r="C46" s="19"/>
      <c r="D46" s="19"/>
      <c r="E46" s="19"/>
      <c r="F46" s="44"/>
      <c r="G46" s="19"/>
    </row>
    <row r="47" customFormat="false" ht="15" hidden="false" customHeight="false" outlineLevel="0" collapsed="false">
      <c r="B47" s="20"/>
      <c r="C47" s="19"/>
      <c r="D47" s="19"/>
      <c r="E47" s="19"/>
      <c r="F47" s="44"/>
      <c r="G47" s="19"/>
    </row>
    <row r="48" customFormat="false" ht="15" hidden="false" customHeight="false" outlineLevel="0" collapsed="false">
      <c r="B48" s="20"/>
      <c r="C48" s="19"/>
      <c r="D48" s="19"/>
      <c r="E48" s="19"/>
      <c r="F48" s="44"/>
      <c r="G48" s="19"/>
    </row>
    <row r="49" customFormat="false" ht="15" hidden="false" customHeight="false" outlineLevel="0" collapsed="false">
      <c r="B49" s="20"/>
      <c r="C49" s="19"/>
      <c r="D49" s="19"/>
      <c r="E49" s="19"/>
      <c r="F49" s="44"/>
      <c r="G49" s="19"/>
    </row>
    <row r="50" customFormat="false" ht="15" hidden="false" customHeight="false" outlineLevel="0" collapsed="false">
      <c r="B50" s="20"/>
      <c r="C50" s="19"/>
      <c r="D50" s="19"/>
      <c r="E50" s="19"/>
      <c r="F50" s="44"/>
      <c r="G50" s="19"/>
    </row>
    <row r="51" customFormat="false" ht="15" hidden="false" customHeight="false" outlineLevel="0" collapsed="false">
      <c r="B51" s="20"/>
      <c r="C51" s="19"/>
      <c r="D51" s="19"/>
      <c r="E51" s="19"/>
      <c r="F51" s="44"/>
      <c r="G51" s="19"/>
    </row>
    <row r="52" customFormat="false" ht="15" hidden="false" customHeight="false" outlineLevel="0" collapsed="false">
      <c r="B52" s="20"/>
      <c r="C52" s="19"/>
      <c r="D52" s="19"/>
      <c r="E52" s="19"/>
      <c r="F52" s="44"/>
      <c r="G52" s="19"/>
    </row>
    <row r="53" customFormat="false" ht="15" hidden="false" customHeight="false" outlineLevel="0" collapsed="false">
      <c r="B53" s="20"/>
      <c r="C53" s="19"/>
      <c r="D53" s="19"/>
      <c r="E53" s="19"/>
      <c r="F53" s="44"/>
      <c r="G53" s="19"/>
    </row>
    <row r="54" customFormat="false" ht="15" hidden="false" customHeight="false" outlineLevel="0" collapsed="false">
      <c r="B54" s="20"/>
      <c r="C54" s="19"/>
      <c r="D54" s="19"/>
      <c r="E54" s="19"/>
      <c r="F54" s="44"/>
      <c r="G54" s="19"/>
    </row>
    <row r="55" customFormat="false" ht="15" hidden="false" customHeight="false" outlineLevel="0" collapsed="false">
      <c r="B55" s="20"/>
      <c r="C55" s="19"/>
      <c r="D55" s="19"/>
      <c r="E55" s="19"/>
      <c r="F55" s="44"/>
      <c r="G55" s="19"/>
    </row>
    <row r="56" customFormat="false" ht="15" hidden="false" customHeight="false" outlineLevel="0" collapsed="false">
      <c r="B56" s="20"/>
      <c r="C56" s="19"/>
      <c r="D56" s="19"/>
      <c r="E56" s="19"/>
      <c r="F56" s="44"/>
      <c r="G56" s="19"/>
    </row>
    <row r="57" customFormat="false" ht="15" hidden="false" customHeight="false" outlineLevel="0" collapsed="false">
      <c r="B57" s="20"/>
      <c r="C57" s="19"/>
      <c r="D57" s="19"/>
      <c r="E57" s="19"/>
      <c r="F57" s="44"/>
      <c r="G57" s="19"/>
    </row>
    <row r="58" customFormat="false" ht="15" hidden="false" customHeight="false" outlineLevel="0" collapsed="false">
      <c r="B58" s="20"/>
      <c r="C58" s="19"/>
      <c r="D58" s="19"/>
      <c r="E58" s="19"/>
      <c r="F58" s="44"/>
      <c r="G58" s="19"/>
    </row>
    <row r="59" customFormat="false" ht="15" hidden="false" customHeight="false" outlineLevel="0" collapsed="false">
      <c r="B59" s="20"/>
      <c r="C59" s="19"/>
      <c r="D59" s="19"/>
      <c r="E59" s="19"/>
      <c r="F59" s="44"/>
      <c r="G59" s="19"/>
    </row>
    <row r="60" customFormat="false" ht="15" hidden="false" customHeight="false" outlineLevel="0" collapsed="false">
      <c r="B60" s="20"/>
      <c r="C60" s="19"/>
      <c r="D60" s="19"/>
      <c r="E60" s="19"/>
      <c r="F60" s="44"/>
      <c r="G60" s="19"/>
    </row>
    <row r="61" customFormat="false" ht="15" hidden="false" customHeight="false" outlineLevel="0" collapsed="false">
      <c r="B61" s="20"/>
      <c r="C61" s="19"/>
      <c r="D61" s="19"/>
      <c r="E61" s="19"/>
      <c r="F61" s="44"/>
      <c r="G61" s="19"/>
    </row>
    <row r="62" customFormat="false" ht="15" hidden="false" customHeight="false" outlineLevel="0" collapsed="false">
      <c r="B62" s="20"/>
      <c r="C62" s="19"/>
      <c r="D62" s="19"/>
      <c r="E62" s="19"/>
      <c r="F62" s="44"/>
      <c r="G62" s="19"/>
    </row>
    <row r="63" customFormat="false" ht="15" hidden="false" customHeight="false" outlineLevel="0" collapsed="false">
      <c r="B63" s="20"/>
      <c r="C63" s="19"/>
      <c r="D63" s="19"/>
      <c r="E63" s="19"/>
      <c r="F63" s="44"/>
      <c r="G63" s="19"/>
    </row>
    <row r="64" customFormat="false" ht="15" hidden="false" customHeight="false" outlineLevel="0" collapsed="false">
      <c r="B64" s="20"/>
      <c r="C64" s="19"/>
      <c r="D64" s="19"/>
      <c r="E64" s="19"/>
      <c r="F64" s="44"/>
      <c r="G64" s="19"/>
    </row>
    <row r="65" customFormat="false" ht="15" hidden="false" customHeight="false" outlineLevel="0" collapsed="false">
      <c r="B65" s="20"/>
      <c r="C65" s="19"/>
      <c r="D65" s="19"/>
      <c r="E65" s="19"/>
      <c r="F65" s="44"/>
      <c r="G65" s="19"/>
    </row>
    <row r="66" customFormat="false" ht="15" hidden="false" customHeight="false" outlineLevel="0" collapsed="false">
      <c r="B66" s="20"/>
      <c r="C66" s="19"/>
      <c r="D66" s="19"/>
      <c r="E66" s="19"/>
      <c r="F66" s="44"/>
      <c r="G66" s="19"/>
    </row>
    <row r="67" customFormat="false" ht="15" hidden="false" customHeight="false" outlineLevel="0" collapsed="false">
      <c r="B67" s="20"/>
      <c r="C67" s="19"/>
      <c r="D67" s="19"/>
      <c r="E67" s="19"/>
      <c r="F67" s="44"/>
      <c r="G67" s="19"/>
    </row>
    <row r="68" customFormat="false" ht="15" hidden="false" customHeight="false" outlineLevel="0" collapsed="false">
      <c r="B68" s="20"/>
      <c r="C68" s="19"/>
      <c r="D68" s="19"/>
      <c r="E68" s="19"/>
      <c r="F68" s="44"/>
      <c r="G68" s="19"/>
    </row>
    <row r="69" customFormat="false" ht="15" hidden="false" customHeight="false" outlineLevel="0" collapsed="false">
      <c r="B69" s="20"/>
      <c r="C69" s="19"/>
      <c r="D69" s="19"/>
      <c r="E69" s="19"/>
      <c r="F69" s="44"/>
      <c r="G69" s="19"/>
    </row>
    <row r="70" customFormat="false" ht="15" hidden="false" customHeight="false" outlineLevel="0" collapsed="false">
      <c r="B70" s="20"/>
      <c r="C70" s="19"/>
      <c r="D70" s="19"/>
      <c r="E70" s="19"/>
      <c r="F70" s="44"/>
      <c r="G70" s="19"/>
    </row>
    <row r="71" customFormat="false" ht="15" hidden="false" customHeight="false" outlineLevel="0" collapsed="false">
      <c r="B71" s="20"/>
      <c r="C71" s="19"/>
      <c r="D71" s="19"/>
      <c r="E71" s="19"/>
      <c r="F71" s="44"/>
      <c r="G71" s="19"/>
    </row>
    <row r="72" customFormat="false" ht="15" hidden="false" customHeight="false" outlineLevel="0" collapsed="false">
      <c r="B72" s="20"/>
      <c r="C72" s="19"/>
      <c r="D72" s="19"/>
      <c r="E72" s="19"/>
      <c r="F72" s="44"/>
      <c r="G72" s="19"/>
    </row>
    <row r="73" customFormat="false" ht="15" hidden="false" customHeight="false" outlineLevel="0" collapsed="false">
      <c r="B73" s="20"/>
      <c r="C73" s="19"/>
      <c r="D73" s="19"/>
      <c r="E73" s="19"/>
      <c r="F73" s="44"/>
      <c r="G73" s="19"/>
    </row>
    <row r="74" customFormat="false" ht="15" hidden="false" customHeight="false" outlineLevel="0" collapsed="false">
      <c r="B74" s="20"/>
      <c r="C74" s="19"/>
      <c r="D74" s="19"/>
      <c r="E74" s="19"/>
      <c r="F74" s="44"/>
      <c r="G74" s="19"/>
    </row>
    <row r="75" customFormat="false" ht="15" hidden="false" customHeight="false" outlineLevel="0" collapsed="false">
      <c r="B75" s="20"/>
      <c r="C75" s="19"/>
      <c r="D75" s="19"/>
      <c r="E75" s="19"/>
      <c r="F75" s="44"/>
      <c r="G75" s="19"/>
    </row>
    <row r="76" customFormat="false" ht="15" hidden="false" customHeight="false" outlineLevel="0" collapsed="false">
      <c r="B76" s="20"/>
      <c r="C76" s="19"/>
      <c r="D76" s="19"/>
      <c r="E76" s="19"/>
      <c r="F76" s="44"/>
      <c r="G76" s="19"/>
    </row>
    <row r="77" customFormat="false" ht="15" hidden="false" customHeight="false" outlineLevel="0" collapsed="false">
      <c r="B77" s="20"/>
      <c r="C77" s="19"/>
      <c r="D77" s="19"/>
      <c r="E77" s="19"/>
      <c r="F77" s="44"/>
      <c r="G77" s="19"/>
    </row>
    <row r="78" customFormat="false" ht="15" hidden="false" customHeight="false" outlineLevel="0" collapsed="false">
      <c r="B78" s="20"/>
      <c r="C78" s="19"/>
      <c r="D78" s="19"/>
      <c r="E78" s="19"/>
      <c r="F78" s="44"/>
      <c r="G78" s="19"/>
    </row>
    <row r="79" customFormat="false" ht="15" hidden="false" customHeight="false" outlineLevel="0" collapsed="false">
      <c r="B79" s="20"/>
      <c r="C79" s="19"/>
      <c r="D79" s="19"/>
      <c r="E79" s="19"/>
      <c r="F79" s="44"/>
      <c r="G79" s="19"/>
    </row>
    <row r="80" customFormat="false" ht="15" hidden="false" customHeight="false" outlineLevel="0" collapsed="false">
      <c r="B80" s="20"/>
      <c r="C80" s="19"/>
      <c r="D80" s="19"/>
      <c r="E80" s="19"/>
      <c r="F80" s="44"/>
      <c r="G80" s="19"/>
    </row>
    <row r="81" customFormat="false" ht="15" hidden="false" customHeight="false" outlineLevel="0" collapsed="false">
      <c r="B81" s="20"/>
      <c r="C81" s="19"/>
      <c r="D81" s="19"/>
      <c r="E81" s="19"/>
      <c r="F81" s="44"/>
      <c r="G81" s="19"/>
    </row>
    <row r="82" customFormat="false" ht="15" hidden="false" customHeight="false" outlineLevel="0" collapsed="false">
      <c r="B82" s="20"/>
      <c r="C82" s="19"/>
      <c r="D82" s="19"/>
      <c r="E82" s="19"/>
      <c r="F82" s="44"/>
      <c r="G82" s="19"/>
    </row>
    <row r="83" customFormat="false" ht="15" hidden="false" customHeight="false" outlineLevel="0" collapsed="false">
      <c r="B83" s="20"/>
      <c r="C83" s="19"/>
      <c r="D83" s="19"/>
      <c r="E83" s="19"/>
      <c r="F83" s="44"/>
      <c r="G83" s="19"/>
    </row>
    <row r="84" customFormat="false" ht="15" hidden="false" customHeight="false" outlineLevel="0" collapsed="false">
      <c r="B84" s="20"/>
      <c r="C84" s="19"/>
      <c r="D84" s="19"/>
      <c r="E84" s="19"/>
      <c r="F84" s="44"/>
      <c r="G84" s="19"/>
    </row>
    <row r="85" customFormat="false" ht="15" hidden="false" customHeight="false" outlineLevel="0" collapsed="false">
      <c r="B85" s="20"/>
      <c r="C85" s="19"/>
      <c r="D85" s="19"/>
      <c r="E85" s="19"/>
      <c r="F85" s="44"/>
      <c r="G85" s="19"/>
    </row>
    <row r="86" customFormat="false" ht="15" hidden="false" customHeight="false" outlineLevel="0" collapsed="false">
      <c r="B86" s="20"/>
      <c r="C86" s="19"/>
      <c r="D86" s="19"/>
      <c r="E86" s="19"/>
      <c r="F86" s="44"/>
      <c r="G86" s="19"/>
    </row>
    <row r="87" customFormat="false" ht="15" hidden="false" customHeight="false" outlineLevel="0" collapsed="false">
      <c r="B87" s="20"/>
      <c r="C87" s="19"/>
      <c r="D87" s="19"/>
      <c r="E87" s="19"/>
      <c r="F87" s="44"/>
      <c r="G87" s="19"/>
    </row>
    <row r="88" customFormat="false" ht="15" hidden="false" customHeight="false" outlineLevel="0" collapsed="false">
      <c r="B88" s="20"/>
      <c r="C88" s="19"/>
      <c r="D88" s="19"/>
      <c r="E88" s="19"/>
      <c r="F88" s="44"/>
      <c r="G88" s="19"/>
    </row>
    <row r="89" customFormat="false" ht="15" hidden="false" customHeight="false" outlineLevel="0" collapsed="false">
      <c r="B89" s="20"/>
      <c r="C89" s="19"/>
      <c r="D89" s="19"/>
      <c r="E89" s="19"/>
      <c r="F89" s="44"/>
      <c r="G89" s="19"/>
    </row>
    <row r="90" customFormat="false" ht="15" hidden="false" customHeight="false" outlineLevel="0" collapsed="false">
      <c r="B90" s="20"/>
      <c r="C90" s="19"/>
      <c r="D90" s="19"/>
      <c r="E90" s="19"/>
      <c r="F90" s="44"/>
      <c r="G90" s="19"/>
    </row>
    <row r="91" customFormat="false" ht="15" hidden="false" customHeight="false" outlineLevel="0" collapsed="false">
      <c r="B91" s="20"/>
      <c r="C91" s="19"/>
      <c r="D91" s="19"/>
      <c r="E91" s="19"/>
      <c r="F91" s="44"/>
      <c r="G91" s="19"/>
    </row>
    <row r="92" customFormat="false" ht="15" hidden="false" customHeight="false" outlineLevel="0" collapsed="false">
      <c r="B92" s="20"/>
      <c r="C92" s="19"/>
      <c r="D92" s="19"/>
      <c r="E92" s="19"/>
      <c r="F92" s="44"/>
      <c r="G92" s="19"/>
    </row>
    <row r="93" customFormat="false" ht="15" hidden="false" customHeight="false" outlineLevel="0" collapsed="false">
      <c r="B93" s="20"/>
      <c r="C93" s="19"/>
      <c r="D93" s="19"/>
      <c r="E93" s="19"/>
      <c r="F93" s="44"/>
      <c r="G93" s="19"/>
    </row>
    <row r="94" customFormat="false" ht="15" hidden="false" customHeight="false" outlineLevel="0" collapsed="false">
      <c r="B94" s="20"/>
      <c r="C94" s="19"/>
      <c r="D94" s="19"/>
      <c r="E94" s="19"/>
      <c r="F94" s="44"/>
      <c r="G94" s="19"/>
    </row>
    <row r="95" customFormat="false" ht="15" hidden="false" customHeight="false" outlineLevel="0" collapsed="false">
      <c r="B95" s="20"/>
      <c r="C95" s="19"/>
      <c r="D95" s="19"/>
      <c r="E95" s="19"/>
      <c r="F95" s="44"/>
      <c r="G95" s="19"/>
    </row>
    <row r="96" customFormat="false" ht="15" hidden="false" customHeight="false" outlineLevel="0" collapsed="false">
      <c r="B96" s="20"/>
      <c r="C96" s="19"/>
      <c r="D96" s="19"/>
      <c r="E96" s="19"/>
      <c r="F96" s="44"/>
      <c r="G96" s="19"/>
    </row>
    <row r="97" customFormat="false" ht="15" hidden="false" customHeight="false" outlineLevel="0" collapsed="false">
      <c r="B97" s="20"/>
      <c r="C97" s="19"/>
      <c r="D97" s="19"/>
      <c r="E97" s="19"/>
      <c r="F97" s="44"/>
      <c r="G97" s="19"/>
    </row>
    <row r="98" customFormat="false" ht="15" hidden="false" customHeight="false" outlineLevel="0" collapsed="false">
      <c r="B98" s="20"/>
      <c r="C98" s="19"/>
      <c r="D98" s="19"/>
      <c r="E98" s="19"/>
      <c r="F98" s="44"/>
      <c r="G98" s="19"/>
    </row>
    <row r="99" customFormat="false" ht="15" hidden="false" customHeight="false" outlineLevel="0" collapsed="false">
      <c r="B99" s="20"/>
      <c r="C99" s="19"/>
      <c r="D99" s="19"/>
      <c r="E99" s="19"/>
      <c r="F99" s="44"/>
      <c r="G99" s="19"/>
    </row>
    <row r="100" customFormat="false" ht="15" hidden="false" customHeight="false" outlineLevel="0" collapsed="false">
      <c r="B100" s="20"/>
      <c r="C100" s="19"/>
      <c r="D100" s="19"/>
      <c r="E100" s="19"/>
      <c r="F100" s="44"/>
      <c r="G100" s="19"/>
    </row>
    <row r="101" customFormat="false" ht="15" hidden="false" customHeight="false" outlineLevel="0" collapsed="false">
      <c r="B101" s="20"/>
      <c r="C101" s="19"/>
      <c r="D101" s="19"/>
      <c r="E101" s="19"/>
      <c r="F101" s="44"/>
      <c r="G101" s="19"/>
    </row>
    <row r="102" customFormat="false" ht="15" hidden="false" customHeight="false" outlineLevel="0" collapsed="false">
      <c r="B102" s="20"/>
      <c r="C102" s="19"/>
      <c r="D102" s="19"/>
      <c r="E102" s="19"/>
      <c r="F102" s="44"/>
      <c r="G102" s="19"/>
    </row>
    <row r="103" customFormat="false" ht="15" hidden="false" customHeight="false" outlineLevel="0" collapsed="false">
      <c r="B103" s="20"/>
      <c r="C103" s="19"/>
      <c r="D103" s="19"/>
      <c r="E103" s="19"/>
      <c r="F103" s="44"/>
      <c r="G103" s="19"/>
    </row>
    <row r="104" customFormat="false" ht="15" hidden="false" customHeight="false" outlineLevel="0" collapsed="false">
      <c r="B104" s="20"/>
      <c r="C104" s="19"/>
      <c r="D104" s="19"/>
      <c r="E104" s="19"/>
      <c r="F104" s="44"/>
      <c r="G104" s="19"/>
    </row>
    <row r="105" customFormat="false" ht="15" hidden="false" customHeight="false" outlineLevel="0" collapsed="false">
      <c r="B105" s="20"/>
      <c r="C105" s="19"/>
      <c r="D105" s="19"/>
      <c r="E105" s="19"/>
      <c r="F105" s="44"/>
      <c r="G105" s="19"/>
    </row>
  </sheetData>
  <dataValidations count="3">
    <dataValidation allowBlank="true" errorStyle="stop" operator="between" showDropDown="false" showErrorMessage="false" showInputMessage="false" sqref="D6:D105" type="list">
      <formula1>"通常劇場,前田農産,ライスト"</formula1>
      <formula2>0</formula2>
    </dataValidation>
    <dataValidation allowBlank="true" errorStyle="stop" operator="between" showDropDown="false" showErrorMessage="false" showInputMessage="false" sqref="E6:E105" type="list">
      <formula1>"大規模,中規模,小規模"</formula1>
      <formula2>0</formula2>
    </dataValidation>
    <dataValidation allowBlank="true" errorStyle="stop" operator="between" showDropDown="false" showErrorMessage="false" showInputMessage="false" sqref="F6:F105" type="list">
      <formula1>"1杯売り,ドリンクバー"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2026-07-29T07:10:02Z</dcterms:created>
  <dc:creator>openpyxl</dc:creator>
  <dc:description/>
  <dc:language>en-US</dc:language>
  <cp:lastModifiedBy/>
  <dcterms:modified xsi:type="dcterms:W3CDTF">2026-07-29T07:10:13Z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